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7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user\Desktop\"/>
    </mc:Choice>
  </mc:AlternateContent>
  <xr:revisionPtr revIDLastSave="0" documentId="8_{56C161EF-0C4E-45A6-AA2D-85BB0D5D4BC1}" xr6:coauthVersionLast="36" xr6:coauthVersionMax="36" xr10:uidLastSave="{00000000-0000-0000-0000-000000000000}"/>
  <bookViews>
    <workbookView showSheetTabs="0" xWindow="0" yWindow="0" windowWidth="21600" windowHeight="9405" tabRatio="870" activeTab="1" xr2:uid="{00000000-000D-0000-FFFF-FFFF00000000}"/>
  </bookViews>
  <sheets>
    <sheet name="MOST GUIDE" sheetId="57" r:id="rId1"/>
    <sheet name="Valuation" sheetId="51" r:id="rId2"/>
    <sheet name="Growth" sheetId="53" r:id="rId3"/>
    <sheet name="Market" sheetId="61" r:id="rId4"/>
    <sheet name="All Parameters" sheetId="67" r:id="rId5"/>
    <sheet name="Non-BFSI" sheetId="65" r:id="rId6"/>
    <sheet name="BFSI" sheetId="66" r:id="rId7"/>
    <sheet name="Sector Aggregates" sheetId="50" r:id="rId8"/>
    <sheet name="Snapshot" sheetId="49" r:id="rId9"/>
    <sheet name="NIFTY" sheetId="55" r:id="rId10"/>
    <sheet name="SENSEX" sheetId="58" r:id="rId11"/>
    <sheet name="Automobiles" sheetId="4" r:id="rId12"/>
    <sheet name="Banking - PVT" sheetId="5" r:id="rId13"/>
    <sheet name="Banking - PSU" sheetId="44" r:id="rId14"/>
    <sheet name="NBFC" sheetId="45" r:id="rId15"/>
    <sheet name="Insurance" sheetId="69" r:id="rId16"/>
    <sheet name="Capital Goods" sheetId="77" r:id="rId17"/>
    <sheet name="Cement" sheetId="28" r:id="rId18"/>
    <sheet name="Consumer" sheetId="31" r:id="rId19"/>
    <sheet name="Consumer Durables" sheetId="79" r:id="rId20"/>
    <sheet name="Chemicals" sheetId="71" r:id="rId21"/>
    <sheet name="EMS" sheetId="74" r:id="rId22"/>
    <sheet name="Healthcare" sheetId="33" r:id="rId23"/>
    <sheet name="Infrastructure" sheetId="68" r:id="rId24"/>
    <sheet name="Logistics" sheetId="72" r:id="rId25"/>
    <sheet name="Media" sheetId="36" r:id="rId26"/>
    <sheet name="Metals" sheetId="37" r:id="rId27"/>
    <sheet name="Oil &amp; Gas" sheetId="38" r:id="rId28"/>
    <sheet name="Real Estate" sheetId="73" r:id="rId29"/>
    <sheet name="Retail" sheetId="39" r:id="rId30"/>
    <sheet name="Technology" sheetId="40" r:id="rId31"/>
    <sheet name="Telecom" sheetId="41" r:id="rId32"/>
    <sheet name="Utilities" sheetId="80" r:id="rId33"/>
    <sheet name="Others" sheetId="43" r:id="rId34"/>
    <sheet name="Column Code" sheetId="7" state="hidden" r:id="rId35"/>
  </sheets>
  <definedNames>
    <definedName name="_xlnm._FilterDatabase" localSheetId="4" hidden="1">'All Parameters'!$B$13:$BS$14</definedName>
    <definedName name="_xlnm._FilterDatabase" localSheetId="2" hidden="1">Growth!$B$13:$CS$14</definedName>
    <definedName name="_xlnm._FilterDatabase" localSheetId="3" hidden="1">Market!$B$13:$AA$14</definedName>
    <definedName name="_xlnm._FilterDatabase" localSheetId="1" hidden="1">Valuation!$B$13:$CS$14</definedName>
    <definedName name="_xlnm.Print_Area" localSheetId="4">'All Parameters'!$C$11:$BO$190</definedName>
    <definedName name="_xlnm.Print_Area" localSheetId="11">Automobiles!$B$6:$EV$59</definedName>
    <definedName name="_xlnm.Print_Area" localSheetId="13">'Banking - PSU'!$B$6:$AR$62</definedName>
    <definedName name="_xlnm.Print_Area" localSheetId="12">'Banking - PVT'!$B$6:$CE$62</definedName>
    <definedName name="_xlnm.Print_Area" localSheetId="6">BFSI!$B$7:$AX$18</definedName>
    <definedName name="_xlnm.Print_Area" localSheetId="16">'Capital Goods'!$B$6:$BV$59</definedName>
    <definedName name="_xlnm.Print_Area" localSheetId="17">Cement!$B$6:$BP$59</definedName>
    <definedName name="_xlnm.Print_Area" localSheetId="20">Chemicals!$B$6:$BZ$59</definedName>
    <definedName name="_xlnm.Print_Area" localSheetId="18">Consumer!$B$6:$DN$59</definedName>
    <definedName name="_xlnm.Print_Area" localSheetId="19">'Consumer Durables'!$B$6:$AH$59</definedName>
    <definedName name="_xlnm.Print_Area" localSheetId="21">EMS!$B$6:$AX$59</definedName>
    <definedName name="_xlnm.Print_Area" localSheetId="2">Growth!$C$11:$AI$234</definedName>
    <definedName name="_xlnm.Print_Area" localSheetId="22">Healthcare!$B$6:$EP$59</definedName>
    <definedName name="_xlnm.Print_Area" localSheetId="23">Infrastructure!$B$6:$T$59</definedName>
    <definedName name="_xlnm.Print_Area" localSheetId="15">Insurance!$B$6:$AS$55</definedName>
    <definedName name="_xlnm.Print_Area" localSheetId="24">Logistics!$B$6:$BD$59</definedName>
    <definedName name="_xlnm.Print_Area" localSheetId="3">Market!$C$11:$Z$235</definedName>
    <definedName name="_xlnm.Print_Area" localSheetId="25">Media!$B$6:$T$59</definedName>
    <definedName name="_xlnm.Print_Area" localSheetId="26">Metals!$B$6:$BJ$59</definedName>
    <definedName name="_xlnm.Print_Area" localSheetId="14">NBFC!$B$6:$FE$55</definedName>
    <definedName name="_xlnm.Print_Area" localSheetId="9">NIFTY!$B$6:$AH$57</definedName>
    <definedName name="_xlnm.Print_Area" localSheetId="5">'Non-BFSI'!$B$7:$AX$21</definedName>
    <definedName name="_xlnm.Print_Area" localSheetId="27">'Oil &amp; Gas'!$B$6:$CK$59</definedName>
    <definedName name="_xlnm.Print_Area" localSheetId="33">Others!$B$6:$EV$59</definedName>
    <definedName name="_xlnm.Print_Area" localSheetId="28">'Real Estate'!$B$6:$BV$59</definedName>
    <definedName name="_xlnm.Print_Area" localSheetId="29">Retail!$B$6:$DL$59</definedName>
    <definedName name="_xlnm.Print_Area" localSheetId="7">'Sector Aggregates'!$B$6:$X$31</definedName>
    <definedName name="_xlnm.Print_Area" localSheetId="10">SENSEX!$B$6:$AH$37</definedName>
    <definedName name="_xlnm.Print_Area" localSheetId="8">Snapshot!$B$6:$AJ$311</definedName>
    <definedName name="_xlnm.Print_Area" localSheetId="30">Technology!$B$6:$BV$59</definedName>
    <definedName name="_xlnm.Print_Area" localSheetId="31">Telecom!$B$6:$Z$59</definedName>
    <definedName name="_xlnm.Print_Area" localSheetId="32">Utilities!$B$6:$AF$59</definedName>
    <definedName name="_xlnm.Print_Area" localSheetId="1">Valuation!$C$11:$AE$234</definedName>
    <definedName name="_xlnm.Print_Titles" localSheetId="11">Automobiles!$B:$B</definedName>
    <definedName name="_xlnm.Print_Titles" localSheetId="13">'Banking - PSU'!$B:$B</definedName>
    <definedName name="_xlnm.Print_Titles" localSheetId="12">'Banking - PVT'!$B:$B</definedName>
    <definedName name="_xlnm.Print_Titles" localSheetId="6">BFSI!$B:$B</definedName>
    <definedName name="_xlnm.Print_Titles" localSheetId="16">'Capital Goods'!$B:$B</definedName>
    <definedName name="_xlnm.Print_Titles" localSheetId="17">Cement!$B:$B</definedName>
    <definedName name="_xlnm.Print_Titles" localSheetId="20">Chemicals!$B:$B</definedName>
    <definedName name="_xlnm.Print_Titles" localSheetId="18">Consumer!$B:$B</definedName>
    <definedName name="_xlnm.Print_Titles" localSheetId="19">'Consumer Durables'!$B:$B</definedName>
    <definedName name="_xlnm.Print_Titles" localSheetId="21">EMS!$B:$B</definedName>
    <definedName name="_xlnm.Print_Titles" localSheetId="22">Healthcare!$B:$B</definedName>
    <definedName name="_xlnm.Print_Titles" localSheetId="23">Infrastructure!$B:$B</definedName>
    <definedName name="_xlnm.Print_Titles" localSheetId="15">Insurance!$B:$B</definedName>
    <definedName name="_xlnm.Print_Titles" localSheetId="24">Logistics!$B:$B</definedName>
    <definedName name="_xlnm.Print_Titles" localSheetId="25">Media!$B:$B</definedName>
    <definedName name="_xlnm.Print_Titles" localSheetId="26">Metals!$B:$B</definedName>
    <definedName name="_xlnm.Print_Titles" localSheetId="14">NBFC!$B:$B</definedName>
    <definedName name="_xlnm.Print_Titles" localSheetId="9">NIFTY!$B:$B</definedName>
    <definedName name="_xlnm.Print_Titles" localSheetId="5">'Non-BFSI'!$B:$B</definedName>
    <definedName name="_xlnm.Print_Titles" localSheetId="27">'Oil &amp; Gas'!$B:$B</definedName>
    <definedName name="_xlnm.Print_Titles" localSheetId="33">Others!$B:$B</definedName>
    <definedName name="_xlnm.Print_Titles" localSheetId="28">'Real Estate'!$B:$B</definedName>
    <definedName name="_xlnm.Print_Titles" localSheetId="29">Retail!$B:$B</definedName>
    <definedName name="_xlnm.Print_Titles" localSheetId="10">SENSEX!$B:$B</definedName>
    <definedName name="_xlnm.Print_Titles" localSheetId="8">Snapshot!$6:$7</definedName>
    <definedName name="_xlnm.Print_Titles" localSheetId="30">Technology!$B:$B</definedName>
    <definedName name="_xlnm.Print_Titles" localSheetId="31">Telecom!$B:$B</definedName>
    <definedName name="_xlnm.Print_Titles" localSheetId="32">Utilities!$B:$B</definedName>
  </definedNames>
  <calcPr calcId="191029"/>
</workbook>
</file>

<file path=xl/calcChain.xml><?xml version="1.0" encoding="utf-8"?>
<calcChain xmlns="http://schemas.openxmlformats.org/spreadsheetml/2006/main">
  <c r="AH294" i="53" l="1"/>
  <c r="AH290" i="53"/>
  <c r="AT291" i="67"/>
  <c r="AL8" i="80"/>
  <c r="AK8" i="80"/>
  <c r="AJ8" i="80"/>
  <c r="AI8" i="80"/>
  <c r="AH8" i="80"/>
  <c r="AG8" i="80"/>
  <c r="AF8" i="80"/>
  <c r="AE8" i="80"/>
  <c r="AD8" i="80"/>
  <c r="AC8" i="80"/>
  <c r="AB8" i="80"/>
  <c r="AA8" i="80"/>
  <c r="Z8" i="80"/>
  <c r="Y8" i="80"/>
  <c r="X8" i="80"/>
  <c r="W8" i="80"/>
  <c r="V8" i="80"/>
  <c r="U8" i="80"/>
  <c r="T8" i="80"/>
  <c r="S8" i="80"/>
  <c r="R8" i="80"/>
  <c r="Q8" i="80"/>
  <c r="P8" i="80"/>
  <c r="O8" i="80"/>
  <c r="N8" i="80"/>
  <c r="M8" i="80"/>
  <c r="L8" i="80"/>
  <c r="K8" i="80"/>
  <c r="J8" i="80"/>
  <c r="I8" i="80"/>
  <c r="H8" i="80"/>
  <c r="G8" i="80"/>
  <c r="F8" i="80"/>
  <c r="E8" i="80"/>
  <c r="D8" i="80"/>
  <c r="C8" i="80"/>
  <c r="AH7" i="80"/>
  <c r="AI7" i="80" s="1"/>
  <c r="AJ7" i="80" s="1"/>
  <c r="AK7" i="80" s="1"/>
  <c r="AL7" i="80" s="1"/>
  <c r="AB7" i="80"/>
  <c r="V7" i="80"/>
  <c r="P7" i="80"/>
  <c r="J7" i="80"/>
  <c r="D7" i="80"/>
  <c r="G286" i="49" l="1"/>
  <c r="BF292" i="67"/>
  <c r="AE292" i="53"/>
  <c r="AE294" i="53"/>
  <c r="AS294" i="67"/>
  <c r="AL293" i="67"/>
  <c r="N291" i="53"/>
  <c r="BD292" i="67"/>
  <c r="U292" i="53"/>
  <c r="U294" i="53"/>
  <c r="G284" i="49"/>
  <c r="Q287" i="49"/>
  <c r="AV294" i="67"/>
  <c r="V294" i="53"/>
  <c r="BG292" i="67"/>
  <c r="AU290" i="67"/>
  <c r="W290" i="53"/>
  <c r="V291" i="53"/>
  <c r="AW290" i="67"/>
  <c r="Y35" i="58"/>
  <c r="BE294" i="67"/>
  <c r="BF291" i="67"/>
  <c r="AN291" i="67"/>
  <c r="BC291" i="67"/>
  <c r="S286" i="49"/>
  <c r="T290" i="53"/>
  <c r="AB284" i="49"/>
  <c r="S285" i="49"/>
  <c r="AU294" i="67"/>
  <c r="M290" i="53"/>
  <c r="M292" i="53"/>
  <c r="V293" i="53"/>
  <c r="AV293" i="67"/>
  <c r="O291" i="53"/>
  <c r="AD291" i="53"/>
  <c r="AD292" i="53"/>
  <c r="AD293" i="53"/>
  <c r="X36" i="58"/>
  <c r="BC292" i="67"/>
  <c r="Y293" i="53"/>
  <c r="AB287" i="49"/>
  <c r="AF291" i="53"/>
  <c r="AF292" i="53"/>
  <c r="Y55" i="55"/>
  <c r="AB286" i="49"/>
  <c r="Z287" i="49"/>
  <c r="AT293" i="67"/>
  <c r="V290" i="53"/>
  <c r="T292" i="53"/>
  <c r="O293" i="53"/>
  <c r="W292" i="53"/>
  <c r="O35" i="58"/>
  <c r="Y36" i="58"/>
  <c r="Q54" i="55"/>
  <c r="X55" i="55"/>
  <c r="Z55" i="55"/>
  <c r="BC290" i="67"/>
  <c r="BC294" i="67"/>
  <c r="AE290" i="53"/>
  <c r="AH292" i="53"/>
  <c r="P35" i="58"/>
  <c r="Q36" i="58"/>
  <c r="AA287" i="49"/>
  <c r="BH293" i="67"/>
  <c r="BD293" i="67"/>
  <c r="AM294" i="67"/>
  <c r="BD294" i="67"/>
  <c r="AI292" i="53"/>
  <c r="O55" i="55"/>
  <c r="AT290" i="67"/>
  <c r="BE290" i="67"/>
  <c r="AS293" i="67"/>
  <c r="BE293" i="67"/>
  <c r="O292" i="53"/>
  <c r="M294" i="53"/>
  <c r="V283" i="49"/>
  <c r="BL292" i="67"/>
  <c r="M293" i="61"/>
  <c r="AM290" i="67"/>
  <c r="BL290" i="67"/>
  <c r="BL291" i="67"/>
  <c r="AU292" i="67"/>
  <c r="AM293" i="67"/>
  <c r="BC293" i="67"/>
  <c r="BL293" i="67"/>
  <c r="BH294" i="67"/>
  <c r="BL294" i="67"/>
  <c r="AX290" i="67"/>
  <c r="AX291" i="67"/>
  <c r="AX292" i="67"/>
  <c r="AS290" i="67"/>
  <c r="BD290" i="67"/>
  <c r="AS291" i="67"/>
  <c r="BE291" i="67"/>
  <c r="AL292" i="67"/>
  <c r="BG293" i="67"/>
  <c r="AU293" i="67"/>
  <c r="AL294" i="67"/>
  <c r="AT294" i="67"/>
  <c r="BH291" i="67"/>
  <c r="AX293" i="67"/>
  <c r="AL290" i="67"/>
  <c r="BH290" i="67"/>
  <c r="AU291" i="67"/>
  <c r="AT292" i="67"/>
  <c r="BE292" i="67"/>
  <c r="AW294" i="67"/>
  <c r="M290" i="61"/>
  <c r="M294" i="61"/>
  <c r="M292" i="61"/>
  <c r="M291" i="61"/>
  <c r="Y292" i="53"/>
  <c r="X293" i="53"/>
  <c r="AI290" i="53"/>
  <c r="Y290" i="53"/>
  <c r="X291" i="53"/>
  <c r="N293" i="53"/>
  <c r="T294" i="53"/>
  <c r="AF294" i="53"/>
  <c r="O290" i="53"/>
  <c r="W294" i="53"/>
  <c r="U290" i="53"/>
  <c r="AG290" i="53"/>
  <c r="Y291" i="53"/>
  <c r="T293" i="53"/>
  <c r="AF290" i="53"/>
  <c r="T291" i="53"/>
  <c r="V292" i="53"/>
  <c r="U293" i="53"/>
  <c r="AF293" i="53"/>
  <c r="AI294" i="53"/>
  <c r="AD294" i="53"/>
  <c r="AH291" i="53"/>
  <c r="X290" i="53"/>
  <c r="AD290" i="53"/>
  <c r="U291" i="53"/>
  <c r="AG291" i="53"/>
  <c r="X292" i="53"/>
  <c r="AG293" i="53"/>
  <c r="X294" i="53"/>
  <c r="AH293" i="53"/>
  <c r="Y294" i="53"/>
  <c r="N290" i="53"/>
  <c r="W291" i="53"/>
  <c r="AI291" i="53"/>
  <c r="N292" i="53"/>
  <c r="W293" i="53"/>
  <c r="AI293" i="53"/>
  <c r="N294" i="53"/>
  <c r="AG292" i="53"/>
  <c r="O294" i="53"/>
  <c r="AG294" i="53"/>
  <c r="M291" i="53"/>
  <c r="AE291" i="53"/>
  <c r="M293" i="53"/>
  <c r="AE293" i="53"/>
  <c r="BG290" i="67"/>
  <c r="AN290" i="67"/>
  <c r="BF290" i="67"/>
  <c r="BG291" i="67"/>
  <c r="AV292" i="67"/>
  <c r="BH292" i="67"/>
  <c r="AW293" i="67"/>
  <c r="AX294" i="67"/>
  <c r="AV290" i="67"/>
  <c r="AW291" i="67"/>
  <c r="AN294" i="67"/>
  <c r="BF294" i="67"/>
  <c r="AV291" i="67"/>
  <c r="AL291" i="67"/>
  <c r="BD291" i="67"/>
  <c r="AM292" i="67"/>
  <c r="AS292" i="67"/>
  <c r="AN293" i="67"/>
  <c r="BF293" i="67"/>
  <c r="BG294" i="67"/>
  <c r="AW292" i="67"/>
  <c r="AM291" i="67"/>
  <c r="AN292" i="67"/>
  <c r="AA286" i="49"/>
  <c r="S287" i="49"/>
  <c r="V284" i="49"/>
  <c r="Z283" i="49"/>
  <c r="G283" i="49"/>
  <c r="R283" i="49"/>
  <c r="G285" i="49"/>
  <c r="V286" i="49"/>
  <c r="S283" i="49"/>
  <c r="G287" i="49"/>
  <c r="R287" i="49"/>
  <c r="Q285" i="49"/>
  <c r="Z285" i="49"/>
  <c r="V287" i="49"/>
  <c r="Z284" i="49"/>
  <c r="Q283" i="49"/>
  <c r="AB283" i="49"/>
  <c r="AA283" i="49"/>
  <c r="Q284" i="49"/>
  <c r="V285" i="49"/>
  <c r="AB285" i="49"/>
  <c r="AA285" i="49"/>
  <c r="S284" i="49"/>
  <c r="Q286" i="49"/>
  <c r="Z286" i="49"/>
  <c r="I283" i="49"/>
  <c r="U283" i="49"/>
  <c r="I284" i="49"/>
  <c r="U284" i="49"/>
  <c r="AA284" i="49"/>
  <c r="I285" i="49"/>
  <c r="U285" i="49"/>
  <c r="I286" i="49"/>
  <c r="U286" i="49"/>
  <c r="I287" i="49"/>
  <c r="U287" i="49"/>
  <c r="R284" i="49"/>
  <c r="R285" i="49"/>
  <c r="R286" i="49"/>
  <c r="T283" i="49"/>
  <c r="T284" i="49"/>
  <c r="T285" i="49"/>
  <c r="T286" i="49"/>
  <c r="T287" i="49"/>
  <c r="O54" i="55"/>
  <c r="Q55" i="55"/>
  <c r="Z54" i="55"/>
  <c r="G55" i="55"/>
  <c r="P54" i="55"/>
  <c r="S55" i="55"/>
  <c r="R54" i="55"/>
  <c r="X54" i="55"/>
  <c r="T55" i="55"/>
  <c r="S54" i="55"/>
  <c r="Y54" i="55"/>
  <c r="G54" i="55"/>
  <c r="P55" i="55"/>
  <c r="T54" i="55"/>
  <c r="R55" i="55"/>
  <c r="G36" i="58"/>
  <c r="Z36" i="58"/>
  <c r="O36" i="58"/>
  <c r="T35" i="58"/>
  <c r="T36" i="58"/>
  <c r="G35" i="58"/>
  <c r="S35" i="58"/>
  <c r="X35" i="58"/>
  <c r="Z35" i="58"/>
  <c r="R35" i="58"/>
  <c r="Q35" i="58"/>
  <c r="S36" i="58"/>
  <c r="P36" i="58"/>
  <c r="R36" i="58"/>
  <c r="AC7" i="80"/>
  <c r="AD7" i="80" s="1"/>
  <c r="AE7" i="80" s="1"/>
  <c r="E7" i="80"/>
  <c r="AA58" i="80"/>
  <c r="AA59" i="80"/>
  <c r="I52" i="80"/>
  <c r="V33" i="80"/>
  <c r="V27" i="80"/>
  <c r="V29" i="80"/>
  <c r="W7" i="80"/>
  <c r="P33" i="80"/>
  <c r="P29" i="80"/>
  <c r="P27" i="80"/>
  <c r="Q7" i="80"/>
  <c r="J33" i="80"/>
  <c r="J27" i="80"/>
  <c r="AB33" i="80"/>
  <c r="O52" i="80"/>
  <c r="AB29" i="80"/>
  <c r="U53" i="80"/>
  <c r="C53" i="80"/>
  <c r="AA53" i="80"/>
  <c r="I53" i="80"/>
  <c r="D59" i="80"/>
  <c r="D58" i="80"/>
  <c r="D33" i="80"/>
  <c r="D29" i="80"/>
  <c r="K7" i="80"/>
  <c r="AA52" i="80"/>
  <c r="O53" i="80"/>
  <c r="I58" i="80"/>
  <c r="C52" i="80"/>
  <c r="U52" i="80"/>
  <c r="O58" i="80"/>
  <c r="O59" i="80"/>
  <c r="C58" i="80"/>
  <c r="I59" i="80"/>
  <c r="U59" i="80"/>
  <c r="U58" i="80"/>
  <c r="C59" i="80"/>
  <c r="T289" i="53" l="1"/>
  <c r="W289" i="53"/>
  <c r="AS288" i="67"/>
  <c r="AI289" i="53"/>
  <c r="AE288" i="53"/>
  <c r="AH289" i="53"/>
  <c r="AD289" i="53"/>
  <c r="AE289" i="53"/>
  <c r="AC27" i="80"/>
  <c r="AD33" i="80"/>
  <c r="AC29" i="80"/>
  <c r="AD52" i="80"/>
  <c r="J59" i="80"/>
  <c r="E27" i="80"/>
  <c r="F7" i="80"/>
  <c r="E59" i="80"/>
  <c r="V58" i="80"/>
  <c r="AB58" i="80"/>
  <c r="P58" i="80"/>
  <c r="AB52" i="80"/>
  <c r="J58" i="80"/>
  <c r="AC49" i="80"/>
  <c r="V52" i="80"/>
  <c r="J52" i="80"/>
  <c r="J29" i="80"/>
  <c r="D27" i="80"/>
  <c r="P52" i="80"/>
  <c r="W29" i="80"/>
  <c r="W33" i="80"/>
  <c r="W27" i="80"/>
  <c r="X7" i="80"/>
  <c r="E58" i="80"/>
  <c r="J53" i="80"/>
  <c r="AD46" i="80"/>
  <c r="AD45" i="80"/>
  <c r="AC58" i="80"/>
  <c r="Q29" i="80"/>
  <c r="Q33" i="80"/>
  <c r="R7" i="80"/>
  <c r="E45" i="80"/>
  <c r="E46" i="80"/>
  <c r="K27" i="80"/>
  <c r="L7" i="80"/>
  <c r="D53" i="80"/>
  <c r="E33" i="80"/>
  <c r="G7" i="80"/>
  <c r="P59" i="80"/>
  <c r="V53" i="80"/>
  <c r="V59" i="80"/>
  <c r="AE29" i="80"/>
  <c r="AF7" i="80"/>
  <c r="D52" i="80"/>
  <c r="E29" i="80"/>
  <c r="AB53" i="80"/>
  <c r="AB59" i="80"/>
  <c r="E49" i="80"/>
  <c r="AC46" i="80"/>
  <c r="AC45" i="80"/>
  <c r="AC59" i="80"/>
  <c r="AC47" i="80"/>
  <c r="P53" i="80"/>
  <c r="AB27" i="80"/>
  <c r="AD49" i="80"/>
  <c r="BG288" i="67"/>
  <c r="BH289" i="67"/>
  <c r="Q293" i="49"/>
  <c r="BC288" i="67"/>
  <c r="BE289" i="67"/>
  <c r="AL288" i="67"/>
  <c r="AU288" i="67"/>
  <c r="U289" i="53"/>
  <c r="AF289" i="53"/>
  <c r="AU287" i="67"/>
  <c r="AU289" i="67"/>
  <c r="R299" i="49"/>
  <c r="BD287" i="67"/>
  <c r="T287" i="53"/>
  <c r="AF287" i="53"/>
  <c r="W287" i="53"/>
  <c r="U288" i="53"/>
  <c r="AA293" i="49"/>
  <c r="BD289" i="67"/>
  <c r="AB293" i="49"/>
  <c r="AA298" i="49"/>
  <c r="BG287" i="67"/>
  <c r="BL288" i="67"/>
  <c r="AI287" i="53"/>
  <c r="G299" i="49"/>
  <c r="BE287" i="67"/>
  <c r="AL289" i="67"/>
  <c r="BC289" i="67"/>
  <c r="N288" i="53"/>
  <c r="AV289" i="67"/>
  <c r="BF287" i="67"/>
  <c r="M288" i="61"/>
  <c r="S298" i="49"/>
  <c r="AV288" i="67"/>
  <c r="BD288" i="67"/>
  <c r="AS289" i="67"/>
  <c r="AL287" i="67"/>
  <c r="BC287" i="67"/>
  <c r="BE288" i="67"/>
  <c r="BL289" i="67"/>
  <c r="AE287" i="53"/>
  <c r="M288" i="53"/>
  <c r="AT287" i="67"/>
  <c r="AM288" i="67"/>
  <c r="AT289" i="67"/>
  <c r="BL287" i="67"/>
  <c r="AW289" i="67"/>
  <c r="AX289" i="67"/>
  <c r="AX287" i="67"/>
  <c r="BH288" i="67"/>
  <c r="M287" i="61"/>
  <c r="M286" i="61"/>
  <c r="Y288" i="53"/>
  <c r="M287" i="53"/>
  <c r="V287" i="53"/>
  <c r="O288" i="53"/>
  <c r="AD287" i="53"/>
  <c r="AH287" i="53"/>
  <c r="T288" i="53"/>
  <c r="V288" i="53"/>
  <c r="AF288" i="53"/>
  <c r="M289" i="53"/>
  <c r="V289" i="53"/>
  <c r="X289" i="53"/>
  <c r="Y287" i="53"/>
  <c r="AH288" i="53"/>
  <c r="Y289" i="53"/>
  <c r="AG288" i="53"/>
  <c r="N287" i="53"/>
  <c r="W288" i="53"/>
  <c r="AI288" i="53"/>
  <c r="N289" i="53"/>
  <c r="X287" i="53"/>
  <c r="O287" i="53"/>
  <c r="U287" i="53"/>
  <c r="AG287" i="53"/>
  <c r="X288" i="53"/>
  <c r="AD288" i="53"/>
  <c r="O289" i="53"/>
  <c r="AG289" i="53"/>
  <c r="BH287" i="67"/>
  <c r="AW287" i="67"/>
  <c r="AX288" i="67"/>
  <c r="AM289" i="67"/>
  <c r="AW288" i="67"/>
  <c r="AN289" i="67"/>
  <c r="BF289" i="67"/>
  <c r="AV287" i="67"/>
  <c r="AM287" i="67"/>
  <c r="AS287" i="67"/>
  <c r="AN288" i="67"/>
  <c r="AT288" i="67"/>
  <c r="BF288" i="67"/>
  <c r="BG289" i="67"/>
  <c r="AN287" i="67"/>
  <c r="Q298" i="49"/>
  <c r="AB299" i="49"/>
  <c r="V299" i="49"/>
  <c r="S299" i="49"/>
  <c r="G298" i="49"/>
  <c r="Z298" i="49"/>
  <c r="I298" i="49"/>
  <c r="V298" i="49"/>
  <c r="AB298" i="49"/>
  <c r="AA299" i="49"/>
  <c r="Q299" i="49"/>
  <c r="Z299" i="49"/>
  <c r="U298" i="49"/>
  <c r="I299" i="49"/>
  <c r="U299" i="49"/>
  <c r="R298" i="49"/>
  <c r="T298" i="49"/>
  <c r="T299" i="49"/>
  <c r="S293" i="49"/>
  <c r="G293" i="49"/>
  <c r="I293" i="49"/>
  <c r="Z293" i="49"/>
  <c r="V293" i="49"/>
  <c r="U293" i="49"/>
  <c r="R293" i="49"/>
  <c r="T293" i="49"/>
  <c r="BV8" i="43"/>
  <c r="BU8" i="43"/>
  <c r="BT8" i="43"/>
  <c r="BS8" i="43"/>
  <c r="BR8" i="43"/>
  <c r="BQ8" i="43"/>
  <c r="BR7" i="43"/>
  <c r="BS7" i="43" s="1"/>
  <c r="BP8" i="43"/>
  <c r="BO8" i="43"/>
  <c r="BN8" i="43"/>
  <c r="BM8" i="43"/>
  <c r="BL8" i="43"/>
  <c r="BK8" i="43"/>
  <c r="BL7" i="43"/>
  <c r="AL8" i="43"/>
  <c r="AK8" i="43"/>
  <c r="AJ8" i="43"/>
  <c r="AI8" i="43"/>
  <c r="AH8" i="43"/>
  <c r="AG8" i="43"/>
  <c r="AH7" i="43"/>
  <c r="AD58" i="80" l="1"/>
  <c r="AD48" i="80"/>
  <c r="AC48" i="80"/>
  <c r="AD29" i="80"/>
  <c r="F48" i="80"/>
  <c r="E53" i="80"/>
  <c r="AD59" i="80"/>
  <c r="AC52" i="80"/>
  <c r="F33" i="80"/>
  <c r="F27" i="80"/>
  <c r="AC53" i="80"/>
  <c r="AC33" i="80"/>
  <c r="E47" i="80"/>
  <c r="E48" i="80"/>
  <c r="W58" i="80"/>
  <c r="AD53" i="80"/>
  <c r="AD47" i="80"/>
  <c r="AD27" i="80"/>
  <c r="AE27" i="80"/>
  <c r="E52" i="80"/>
  <c r="F29" i="80"/>
  <c r="AE58" i="80"/>
  <c r="AE59" i="80"/>
  <c r="Q58" i="80"/>
  <c r="AE49" i="80"/>
  <c r="K49" i="80"/>
  <c r="Q48" i="80"/>
  <c r="Q47" i="80"/>
  <c r="W52" i="80"/>
  <c r="AE46" i="80"/>
  <c r="AE45" i="80"/>
  <c r="AE52" i="80"/>
  <c r="G29" i="80"/>
  <c r="H7" i="80"/>
  <c r="K53" i="80"/>
  <c r="K59" i="80"/>
  <c r="R33" i="80"/>
  <c r="R29" i="80"/>
  <c r="R27" i="80"/>
  <c r="S7" i="80"/>
  <c r="AF33" i="80"/>
  <c r="AF29" i="80"/>
  <c r="AF27" i="80"/>
  <c r="K48" i="80"/>
  <c r="K47" i="80"/>
  <c r="K52" i="80"/>
  <c r="Q46" i="80"/>
  <c r="Q45" i="80"/>
  <c r="K33" i="80"/>
  <c r="W46" i="80"/>
  <c r="W45" i="80"/>
  <c r="W59" i="80"/>
  <c r="W47" i="80"/>
  <c r="W48" i="80"/>
  <c r="K46" i="80"/>
  <c r="K45" i="80"/>
  <c r="Q53" i="80"/>
  <c r="Q52" i="80"/>
  <c r="Q27" i="80"/>
  <c r="AE48" i="80"/>
  <c r="AE47" i="80"/>
  <c r="AE53" i="80"/>
  <c r="L33" i="80"/>
  <c r="L29" i="80"/>
  <c r="L27" i="80"/>
  <c r="M7" i="80"/>
  <c r="K58" i="80"/>
  <c r="W53" i="80"/>
  <c r="W49" i="80"/>
  <c r="Q59" i="80"/>
  <c r="Q49" i="80"/>
  <c r="AE33" i="80"/>
  <c r="X29" i="80"/>
  <c r="Y7" i="80"/>
  <c r="K29" i="80"/>
  <c r="BK52" i="43"/>
  <c r="BL29" i="43"/>
  <c r="BK59" i="43"/>
  <c r="BQ59" i="43"/>
  <c r="BR27" i="43"/>
  <c r="BQ58" i="43"/>
  <c r="BK58" i="43"/>
  <c r="BL27" i="43"/>
  <c r="BK53" i="43"/>
  <c r="BM7" i="43"/>
  <c r="BS45" i="43"/>
  <c r="BS46" i="43"/>
  <c r="BS49" i="43"/>
  <c r="BQ52" i="43"/>
  <c r="BQ53" i="43"/>
  <c r="BT7" i="43"/>
  <c r="BN7" i="43"/>
  <c r="AG58" i="43"/>
  <c r="AI7" i="43"/>
  <c r="AG59" i="43"/>
  <c r="AG53" i="43"/>
  <c r="AG52" i="43"/>
  <c r="AH33" i="43"/>
  <c r="AF13" i="80" l="1"/>
  <c r="G33" i="80"/>
  <c r="F58" i="80"/>
  <c r="BM29" i="43"/>
  <c r="G27" i="80"/>
  <c r="F47" i="80"/>
  <c r="BL59" i="43"/>
  <c r="F52" i="80"/>
  <c r="F53" i="80"/>
  <c r="F46" i="80"/>
  <c r="F59" i="80"/>
  <c r="F49" i="80"/>
  <c r="F45" i="80"/>
  <c r="AF59" i="80"/>
  <c r="R59" i="80"/>
  <c r="X58" i="80"/>
  <c r="X49" i="80"/>
  <c r="R58" i="80"/>
  <c r="L58" i="80"/>
  <c r="L49" i="80"/>
  <c r="AF53" i="80"/>
  <c r="R48" i="80"/>
  <c r="R47" i="80"/>
  <c r="H29" i="80"/>
  <c r="H33" i="80"/>
  <c r="H27" i="80"/>
  <c r="G59" i="80"/>
  <c r="X48" i="80"/>
  <c r="X47" i="80"/>
  <c r="M33" i="80"/>
  <c r="M29" i="80"/>
  <c r="M27" i="80"/>
  <c r="N7" i="80"/>
  <c r="S33" i="80"/>
  <c r="S27" i="80"/>
  <c r="T7" i="80"/>
  <c r="R52" i="80"/>
  <c r="G46" i="80"/>
  <c r="G45" i="80"/>
  <c r="X53" i="80"/>
  <c r="L52" i="80"/>
  <c r="AF58" i="80"/>
  <c r="R46" i="80"/>
  <c r="R45" i="80"/>
  <c r="G49" i="80"/>
  <c r="G58" i="80"/>
  <c r="Y33" i="80"/>
  <c r="Y27" i="80"/>
  <c r="Y29" i="80"/>
  <c r="Z7" i="80"/>
  <c r="L48" i="80"/>
  <c r="L47" i="80"/>
  <c r="L53" i="80"/>
  <c r="AF48" i="80"/>
  <c r="AF47" i="80"/>
  <c r="AF49" i="80"/>
  <c r="R53" i="80"/>
  <c r="G53" i="80"/>
  <c r="X52" i="80"/>
  <c r="X46" i="80"/>
  <c r="X45" i="80"/>
  <c r="X59" i="80"/>
  <c r="X33" i="80"/>
  <c r="L46" i="80"/>
  <c r="L45" i="80"/>
  <c r="L59" i="80"/>
  <c r="AF52" i="80"/>
  <c r="R49" i="80"/>
  <c r="G52" i="80"/>
  <c r="X27" i="80"/>
  <c r="AF46" i="80"/>
  <c r="AF45" i="80"/>
  <c r="G48" i="80"/>
  <c r="G47" i="80"/>
  <c r="BS58" i="43"/>
  <c r="BM27" i="43"/>
  <c r="BS27" i="43"/>
  <c r="BR53" i="43"/>
  <c r="BR52" i="43"/>
  <c r="AI49" i="43"/>
  <c r="AJ7" i="43"/>
  <c r="AI29" i="43"/>
  <c r="BL53" i="43"/>
  <c r="AH58" i="43"/>
  <c r="AI46" i="43"/>
  <c r="AI58" i="43"/>
  <c r="AI33" i="43"/>
  <c r="BL58" i="43"/>
  <c r="AI45" i="43"/>
  <c r="BR29" i="43"/>
  <c r="BS59" i="43"/>
  <c r="BR33" i="43"/>
  <c r="BM53" i="43"/>
  <c r="BL52" i="43"/>
  <c r="BL33" i="43"/>
  <c r="BR58" i="43"/>
  <c r="BS53" i="43"/>
  <c r="BS52" i="43"/>
  <c r="BS33" i="43"/>
  <c r="BT27" i="43"/>
  <c r="BT29" i="43"/>
  <c r="BU7" i="43"/>
  <c r="BR59" i="43"/>
  <c r="BS48" i="43"/>
  <c r="BS47" i="43"/>
  <c r="BS29" i="43"/>
  <c r="BM52" i="43"/>
  <c r="BO7" i="43"/>
  <c r="BN27" i="43"/>
  <c r="BN29" i="43"/>
  <c r="AJ27" i="43"/>
  <c r="AK7" i="43"/>
  <c r="AH59" i="43"/>
  <c r="AI27" i="43"/>
  <c r="AH27" i="43"/>
  <c r="AH53" i="43"/>
  <c r="AH52" i="43"/>
  <c r="AH29" i="43"/>
  <c r="N8" i="74"/>
  <c r="M8" i="74"/>
  <c r="L8" i="74"/>
  <c r="K8" i="74"/>
  <c r="J8" i="74"/>
  <c r="I8" i="74"/>
  <c r="J7" i="74"/>
  <c r="K7" i="74" s="1"/>
  <c r="AF8" i="74"/>
  <c r="AE8" i="74"/>
  <c r="AD8" i="74"/>
  <c r="AC8" i="74"/>
  <c r="AB8" i="74"/>
  <c r="AA8" i="74"/>
  <c r="AB7" i="74"/>
  <c r="AI53" i="43" l="1"/>
  <c r="AI52" i="43"/>
  <c r="AI59" i="43"/>
  <c r="M58" i="80"/>
  <c r="M59" i="80"/>
  <c r="Y58" i="80"/>
  <c r="S58" i="80"/>
  <c r="S59" i="80"/>
  <c r="Y59" i="80"/>
  <c r="M48" i="80"/>
  <c r="M47" i="80"/>
  <c r="T33" i="80"/>
  <c r="T29" i="80"/>
  <c r="T27" i="80"/>
  <c r="H52" i="80"/>
  <c r="Z33" i="80"/>
  <c r="Z27" i="80"/>
  <c r="S46" i="80"/>
  <c r="S45" i="80"/>
  <c r="M52" i="80"/>
  <c r="Y46" i="80"/>
  <c r="Y45" i="80"/>
  <c r="S53" i="80"/>
  <c r="N29" i="80"/>
  <c r="N33" i="80"/>
  <c r="N27" i="80"/>
  <c r="Y48" i="80"/>
  <c r="Y47" i="80"/>
  <c r="Y53" i="80"/>
  <c r="S52" i="80"/>
  <c r="M46" i="80"/>
  <c r="M45" i="80"/>
  <c r="M49" i="80"/>
  <c r="H48" i="80"/>
  <c r="H47" i="80"/>
  <c r="H13" i="80"/>
  <c r="H58" i="80"/>
  <c r="H49" i="80"/>
  <c r="Y52" i="80"/>
  <c r="Z29" i="80"/>
  <c r="Y49" i="80"/>
  <c r="S29" i="80"/>
  <c r="S48" i="80"/>
  <c r="S47" i="80"/>
  <c r="S49" i="80"/>
  <c r="M53" i="80"/>
  <c r="H46" i="80"/>
  <c r="H45" i="80"/>
  <c r="H53" i="80"/>
  <c r="H59" i="80"/>
  <c r="AI47" i="43"/>
  <c r="AI48" i="43"/>
  <c r="AJ33" i="43"/>
  <c r="BT59" i="43"/>
  <c r="BM33" i="43"/>
  <c r="BM58" i="43"/>
  <c r="BM59" i="43"/>
  <c r="BT58" i="43"/>
  <c r="BM49" i="43"/>
  <c r="BN58" i="43"/>
  <c r="BM47" i="43"/>
  <c r="BM48" i="43"/>
  <c r="BM45" i="43"/>
  <c r="BM46" i="43"/>
  <c r="BT53" i="43"/>
  <c r="BT52" i="43"/>
  <c r="BU29" i="43"/>
  <c r="BV7" i="43"/>
  <c r="BT33" i="43"/>
  <c r="BT45" i="43"/>
  <c r="BT46" i="43"/>
  <c r="BT49" i="43"/>
  <c r="BT48" i="43"/>
  <c r="BT47" i="43"/>
  <c r="BN53" i="43"/>
  <c r="BN33" i="43"/>
  <c r="BO27" i="43"/>
  <c r="BP7" i="43"/>
  <c r="BO33" i="43"/>
  <c r="BN59" i="43"/>
  <c r="BN52" i="43"/>
  <c r="BN45" i="43"/>
  <c r="BN46" i="43"/>
  <c r="BN49" i="43"/>
  <c r="BN48" i="43"/>
  <c r="BN47" i="43"/>
  <c r="AJ49" i="43"/>
  <c r="AJ52" i="43"/>
  <c r="AJ59" i="43"/>
  <c r="AL7" i="43"/>
  <c r="AJ53" i="43"/>
  <c r="AJ58" i="43"/>
  <c r="AJ29" i="43"/>
  <c r="AJ45" i="43"/>
  <c r="AJ46" i="43"/>
  <c r="AJ48" i="43"/>
  <c r="AJ47" i="43"/>
  <c r="BC286" i="67"/>
  <c r="AA59" i="74"/>
  <c r="AV286" i="67"/>
  <c r="S159" i="49"/>
  <c r="U286" i="53"/>
  <c r="Q156" i="49"/>
  <c r="AA159" i="49"/>
  <c r="Y286" i="53"/>
  <c r="K33" i="74"/>
  <c r="AA156" i="49"/>
  <c r="J29" i="74"/>
  <c r="J33" i="74"/>
  <c r="K59" i="74"/>
  <c r="R156" i="49"/>
  <c r="I58" i="74"/>
  <c r="Z159" i="49"/>
  <c r="AB159" i="49"/>
  <c r="AA52" i="74"/>
  <c r="J27" i="74"/>
  <c r="K58" i="74"/>
  <c r="AB156" i="49"/>
  <c r="I59" i="74"/>
  <c r="Z156" i="49"/>
  <c r="BH286" i="67"/>
  <c r="AS286" i="67"/>
  <c r="BE286" i="67"/>
  <c r="AU286" i="67"/>
  <c r="M289" i="61"/>
  <c r="N286" i="53"/>
  <c r="AG286" i="53"/>
  <c r="M286" i="53"/>
  <c r="O286" i="53"/>
  <c r="T286" i="53"/>
  <c r="V286" i="53"/>
  <c r="AF286" i="53"/>
  <c r="AH286" i="53"/>
  <c r="W286" i="53"/>
  <c r="AI286" i="53"/>
  <c r="X286" i="53"/>
  <c r="AD286" i="53"/>
  <c r="AE286" i="53"/>
  <c r="BG286" i="67"/>
  <c r="BF286" i="67"/>
  <c r="BL286" i="67"/>
  <c r="AL286" i="67"/>
  <c r="AX286" i="67"/>
  <c r="AM286" i="67"/>
  <c r="BD286" i="67"/>
  <c r="AN286" i="67"/>
  <c r="AT286" i="67"/>
  <c r="AW286" i="67"/>
  <c r="G159" i="49"/>
  <c r="R159" i="49"/>
  <c r="V159" i="49"/>
  <c r="I159" i="49"/>
  <c r="U159" i="49"/>
  <c r="Q159" i="49"/>
  <c r="T159" i="49"/>
  <c r="G156" i="49"/>
  <c r="S156" i="49"/>
  <c r="V156" i="49"/>
  <c r="I156" i="49"/>
  <c r="U156" i="49"/>
  <c r="T156" i="49"/>
  <c r="K45" i="74"/>
  <c r="K46" i="74"/>
  <c r="K49" i="74"/>
  <c r="I52" i="74"/>
  <c r="I53" i="74"/>
  <c r="J52" i="74"/>
  <c r="J53" i="74"/>
  <c r="K29" i="74"/>
  <c r="L7" i="74"/>
  <c r="AA58" i="74"/>
  <c r="AC7" i="74"/>
  <c r="AB29" i="74"/>
  <c r="AB33" i="74"/>
  <c r="AA53" i="74"/>
  <c r="N13" i="80" l="1"/>
  <c r="Z53" i="80"/>
  <c r="T52" i="80"/>
  <c r="T53" i="80"/>
  <c r="T13" i="80"/>
  <c r="T59" i="80"/>
  <c r="Z58" i="80"/>
  <c r="Z49" i="80"/>
  <c r="N48" i="80"/>
  <c r="N47" i="80"/>
  <c r="Z46" i="80"/>
  <c r="Z45" i="80"/>
  <c r="N46" i="80"/>
  <c r="N45" i="80"/>
  <c r="N53" i="80"/>
  <c r="N49" i="80"/>
  <c r="Z59" i="80"/>
  <c r="T48" i="80"/>
  <c r="T47" i="80"/>
  <c r="N58" i="80"/>
  <c r="T58" i="80"/>
  <c r="T49" i="80"/>
  <c r="N52" i="80"/>
  <c r="N59" i="80"/>
  <c r="Z48" i="80"/>
  <c r="Z47" i="80"/>
  <c r="Z13" i="80"/>
  <c r="Z52" i="80"/>
  <c r="T46" i="80"/>
  <c r="T45" i="80"/>
  <c r="BO49" i="43"/>
  <c r="BU49" i="43"/>
  <c r="BU58" i="43"/>
  <c r="BU59" i="43"/>
  <c r="BU46" i="43"/>
  <c r="BU45" i="43"/>
  <c r="BU47" i="43"/>
  <c r="BU48" i="43"/>
  <c r="BU52" i="43"/>
  <c r="BU53" i="43"/>
  <c r="BV27" i="43"/>
  <c r="BU33" i="43"/>
  <c r="BU27" i="43"/>
  <c r="BO58" i="43"/>
  <c r="BO53" i="43"/>
  <c r="BO45" i="43"/>
  <c r="BO46" i="43"/>
  <c r="BO48" i="43"/>
  <c r="BO47" i="43"/>
  <c r="BO52" i="43"/>
  <c r="BO29" i="43"/>
  <c r="BP27" i="43"/>
  <c r="BO59" i="43"/>
  <c r="AK58" i="43"/>
  <c r="AK49" i="43"/>
  <c r="AK59" i="43"/>
  <c r="AL29" i="43"/>
  <c r="AL33" i="43"/>
  <c r="AL27" i="43"/>
  <c r="AK46" i="43"/>
  <c r="AK45" i="43"/>
  <c r="AK52" i="43"/>
  <c r="AK47" i="43"/>
  <c r="AK48" i="43"/>
  <c r="AK53" i="43"/>
  <c r="AK29" i="43"/>
  <c r="AK27" i="43"/>
  <c r="AK33" i="43"/>
  <c r="J58" i="74"/>
  <c r="J59" i="74"/>
  <c r="K48" i="74"/>
  <c r="K47" i="74"/>
  <c r="K53" i="74"/>
  <c r="K27" i="74"/>
  <c r="K52" i="74"/>
  <c r="L27" i="74"/>
  <c r="M7" i="74"/>
  <c r="AB58" i="74"/>
  <c r="AB59" i="74"/>
  <c r="AD7" i="74"/>
  <c r="AC33" i="74"/>
  <c r="AB53" i="74"/>
  <c r="AB52" i="74"/>
  <c r="AB27" i="74"/>
  <c r="BP52" i="43" l="1"/>
  <c r="BV13" i="43"/>
  <c r="BP53" i="43"/>
  <c r="BP29" i="43"/>
  <c r="BV59" i="43"/>
  <c r="BV47" i="43"/>
  <c r="BV48" i="43"/>
  <c r="BV53" i="43"/>
  <c r="BV46" i="43"/>
  <c r="BV45" i="43"/>
  <c r="BV58" i="43"/>
  <c r="BV49" i="43"/>
  <c r="BV33" i="43"/>
  <c r="BV52" i="43"/>
  <c r="BV29" i="43"/>
  <c r="BP46" i="43"/>
  <c r="BP45" i="43"/>
  <c r="BP58" i="43"/>
  <c r="BP49" i="43"/>
  <c r="BP48" i="43"/>
  <c r="BP47" i="43"/>
  <c r="BP33" i="43"/>
  <c r="BP59" i="43"/>
  <c r="BP13" i="43"/>
  <c r="AL49" i="43"/>
  <c r="AL13" i="43"/>
  <c r="AL58" i="43"/>
  <c r="AL59" i="43"/>
  <c r="AL47" i="43"/>
  <c r="AL48" i="43"/>
  <c r="AL46" i="43"/>
  <c r="AL45" i="43"/>
  <c r="AL52" i="43"/>
  <c r="AL53" i="43"/>
  <c r="AC49" i="74"/>
  <c r="L59" i="74"/>
  <c r="L58" i="74"/>
  <c r="L49" i="74"/>
  <c r="L45" i="74"/>
  <c r="L46" i="74"/>
  <c r="L53" i="74"/>
  <c r="L33" i="74"/>
  <c r="L48" i="74"/>
  <c r="L47" i="74"/>
  <c r="M27" i="74"/>
  <c r="M29" i="74"/>
  <c r="M33" i="74"/>
  <c r="N7" i="74"/>
  <c r="L52" i="74"/>
  <c r="L29" i="74"/>
  <c r="AC52" i="74"/>
  <c r="AC29" i="74"/>
  <c r="AC48" i="74"/>
  <c r="AC47" i="74"/>
  <c r="AC53" i="74"/>
  <c r="AC59" i="74"/>
  <c r="AD27" i="74"/>
  <c r="AD29" i="74"/>
  <c r="AD33" i="74"/>
  <c r="AE7" i="74"/>
  <c r="AC27" i="74"/>
  <c r="AC58" i="74"/>
  <c r="AC45" i="74"/>
  <c r="AC46" i="74"/>
  <c r="AS285" i="67"/>
  <c r="M285" i="61"/>
  <c r="BH285" i="67"/>
  <c r="AV285" i="67"/>
  <c r="T285" i="53"/>
  <c r="W285" i="53"/>
  <c r="AD285" i="53"/>
  <c r="M285" i="53"/>
  <c r="AU285" i="67"/>
  <c r="AL285" i="67"/>
  <c r="BC285" i="67"/>
  <c r="AH285" i="53"/>
  <c r="BD285" i="67"/>
  <c r="AT285" i="67"/>
  <c r="BE285" i="67"/>
  <c r="BL285" i="67"/>
  <c r="AW285" i="67"/>
  <c r="AF285" i="53"/>
  <c r="AI285" i="53"/>
  <c r="N285" i="53"/>
  <c r="AE285" i="53"/>
  <c r="U285" i="53"/>
  <c r="V285" i="53"/>
  <c r="X285" i="53"/>
  <c r="Y285" i="53"/>
  <c r="O285" i="53"/>
  <c r="AG285" i="53"/>
  <c r="AM285" i="67"/>
  <c r="AX285" i="67"/>
  <c r="AN285" i="67"/>
  <c r="BF285" i="67"/>
  <c r="BG285" i="67"/>
  <c r="BD8" i="43"/>
  <c r="BC8" i="43"/>
  <c r="BB8" i="43"/>
  <c r="BA8" i="43"/>
  <c r="AZ8" i="43"/>
  <c r="AY8" i="43"/>
  <c r="AZ7" i="43"/>
  <c r="M59" i="74" l="1"/>
  <c r="M58" i="74"/>
  <c r="M49" i="74"/>
  <c r="N29" i="74"/>
  <c r="N27" i="74"/>
  <c r="M53" i="74"/>
  <c r="M46" i="74"/>
  <c r="M45" i="74"/>
  <c r="M47" i="74"/>
  <c r="M48" i="74"/>
  <c r="M52" i="74"/>
  <c r="AD58" i="74"/>
  <c r="AD59" i="74"/>
  <c r="AD45" i="74"/>
  <c r="AD46" i="74"/>
  <c r="AD53" i="74"/>
  <c r="AD48" i="74"/>
  <c r="AD47" i="74"/>
  <c r="AD49" i="74"/>
  <c r="AD52" i="74"/>
  <c r="AE27" i="74"/>
  <c r="AE29" i="74"/>
  <c r="AF7" i="74"/>
  <c r="Q296" i="49"/>
  <c r="Z296" i="49"/>
  <c r="R296" i="49"/>
  <c r="V296" i="49"/>
  <c r="AB296" i="49"/>
  <c r="AA296" i="49"/>
  <c r="G296" i="49"/>
  <c r="I296" i="49"/>
  <c r="U296" i="49"/>
  <c r="S296" i="49"/>
  <c r="T296" i="49"/>
  <c r="AY59" i="43"/>
  <c r="BA7" i="43"/>
  <c r="AZ29" i="43"/>
  <c r="AZ33" i="43"/>
  <c r="AY58" i="43"/>
  <c r="AY52" i="43"/>
  <c r="AY53" i="43"/>
  <c r="BJ8" i="73"/>
  <c r="BI8" i="73"/>
  <c r="BH8" i="73"/>
  <c r="BG8" i="73"/>
  <c r="BF8" i="73"/>
  <c r="BE8" i="73"/>
  <c r="BF7" i="73"/>
  <c r="N58" i="74" l="1"/>
  <c r="N49" i="74"/>
  <c r="N53" i="74"/>
  <c r="N59" i="74"/>
  <c r="N46" i="74"/>
  <c r="N45" i="74"/>
  <c r="N13" i="74"/>
  <c r="N47" i="74"/>
  <c r="N48" i="74"/>
  <c r="N33" i="74"/>
  <c r="N52" i="74"/>
  <c r="AE47" i="74"/>
  <c r="AE48" i="74"/>
  <c r="AE53" i="74"/>
  <c r="AF29" i="74"/>
  <c r="AF27" i="74"/>
  <c r="AF33" i="74"/>
  <c r="AE46" i="74"/>
  <c r="AE45" i="74"/>
  <c r="AE33" i="74"/>
  <c r="AE58" i="74"/>
  <c r="AE49" i="74"/>
  <c r="AE52" i="74"/>
  <c r="AE59" i="74"/>
  <c r="BC284" i="67"/>
  <c r="AD284" i="53"/>
  <c r="BD284" i="67"/>
  <c r="AU284" i="67"/>
  <c r="AZ58" i="43"/>
  <c r="AZ59" i="43"/>
  <c r="BB7" i="43"/>
  <c r="BA33" i="43"/>
  <c r="BA45" i="43"/>
  <c r="BA27" i="43"/>
  <c r="BA29" i="43"/>
  <c r="BA49" i="43"/>
  <c r="BA46" i="43"/>
  <c r="AZ27" i="43"/>
  <c r="AZ52" i="43"/>
  <c r="AZ53" i="43"/>
  <c r="Q241" i="49"/>
  <c r="AT284" i="67"/>
  <c r="G241" i="49"/>
  <c r="V284" i="53"/>
  <c r="U284" i="53"/>
  <c r="S241" i="49"/>
  <c r="AH284" i="53"/>
  <c r="BH284" i="67"/>
  <c r="AE284" i="53"/>
  <c r="AS284" i="67"/>
  <c r="BE284" i="67"/>
  <c r="AA241" i="49"/>
  <c r="M284" i="61"/>
  <c r="I241" i="49"/>
  <c r="V241" i="49"/>
  <c r="T284" i="53"/>
  <c r="AF284" i="53"/>
  <c r="M284" i="53"/>
  <c r="W284" i="53"/>
  <c r="AI284" i="53"/>
  <c r="AW284" i="67"/>
  <c r="AL284" i="67"/>
  <c r="AV284" i="67"/>
  <c r="BL284" i="67"/>
  <c r="AX284" i="67"/>
  <c r="AM284" i="67"/>
  <c r="AN284" i="67"/>
  <c r="BF284" i="67"/>
  <c r="BG284" i="67"/>
  <c r="Y284" i="53"/>
  <c r="X284" i="53"/>
  <c r="N284" i="53"/>
  <c r="O284" i="53"/>
  <c r="AG284" i="53"/>
  <c r="T241" i="49"/>
  <c r="Z241" i="49"/>
  <c r="AB241" i="49"/>
  <c r="R241" i="49"/>
  <c r="U241" i="49"/>
  <c r="BG7" i="73"/>
  <c r="BE58" i="73"/>
  <c r="BE59" i="73"/>
  <c r="BE52" i="73"/>
  <c r="BF33" i="73"/>
  <c r="BE53" i="73"/>
  <c r="BF29" i="73"/>
  <c r="BF27" i="73"/>
  <c r="BP26" i="65"/>
  <c r="BO26" i="65"/>
  <c r="BN26" i="65"/>
  <c r="BM26" i="65"/>
  <c r="BL26" i="65"/>
  <c r="BK26" i="65"/>
  <c r="BL25" i="65"/>
  <c r="AF59" i="74" l="1"/>
  <c r="BH7" i="73"/>
  <c r="BG33" i="73"/>
  <c r="BG59" i="73"/>
  <c r="BG46" i="73"/>
  <c r="BG45" i="73"/>
  <c r="AF13" i="74"/>
  <c r="AF48" i="74"/>
  <c r="AF47" i="74"/>
  <c r="AF52" i="74"/>
  <c r="AF53" i="74"/>
  <c r="AF46" i="74"/>
  <c r="AF45" i="74"/>
  <c r="AF58" i="74"/>
  <c r="AF49" i="74"/>
  <c r="BC7" i="43"/>
  <c r="BB53" i="43"/>
  <c r="BB49" i="43"/>
  <c r="BB58" i="43"/>
  <c r="BB29" i="43"/>
  <c r="BA59" i="43"/>
  <c r="BB33" i="43"/>
  <c r="BA53" i="43"/>
  <c r="BA58" i="43"/>
  <c r="BA52" i="43"/>
  <c r="BG49" i="73"/>
  <c r="BG52" i="73"/>
  <c r="BF53" i="73"/>
  <c r="BF58" i="73"/>
  <c r="BF59" i="73"/>
  <c r="BI7" i="73"/>
  <c r="BG27" i="73"/>
  <c r="BF52" i="73"/>
  <c r="BG58" i="73"/>
  <c r="BM25" i="65"/>
  <c r="BD7" i="43" l="1"/>
  <c r="BC29" i="43"/>
  <c r="BC33" i="43"/>
  <c r="BH33" i="73"/>
  <c r="BG53" i="73"/>
  <c r="BB46" i="43"/>
  <c r="BG47" i="73"/>
  <c r="BG48" i="73"/>
  <c r="BB45" i="43"/>
  <c r="BB59" i="43"/>
  <c r="BH29" i="73"/>
  <c r="BB47" i="43"/>
  <c r="BB48" i="43"/>
  <c r="BB27" i="43"/>
  <c r="BB52" i="43"/>
  <c r="BC27" i="43"/>
  <c r="BG29" i="73"/>
  <c r="BH49" i="73"/>
  <c r="BH58" i="73"/>
  <c r="BH53" i="73"/>
  <c r="BH27" i="73"/>
  <c r="BH48" i="73"/>
  <c r="BH47" i="73"/>
  <c r="BI27" i="73"/>
  <c r="BI33" i="73"/>
  <c r="BJ7" i="73"/>
  <c r="BI29" i="73"/>
  <c r="BH59" i="73"/>
  <c r="BH52" i="73"/>
  <c r="BH45" i="73"/>
  <c r="BH46" i="73"/>
  <c r="BN25" i="65"/>
  <c r="BC53" i="43" l="1"/>
  <c r="BC45" i="43"/>
  <c r="BC52" i="43"/>
  <c r="BC58" i="43"/>
  <c r="BC46" i="43"/>
  <c r="BC59" i="43"/>
  <c r="BC48" i="43"/>
  <c r="BC47" i="43"/>
  <c r="BD27" i="43"/>
  <c r="BC49" i="43"/>
  <c r="BD33" i="43"/>
  <c r="BD58" i="43"/>
  <c r="BD49" i="43"/>
  <c r="BD46" i="43"/>
  <c r="BD45" i="43"/>
  <c r="BD29" i="43"/>
  <c r="BD13" i="43"/>
  <c r="BD59" i="43"/>
  <c r="BD48" i="43"/>
  <c r="BI49" i="73"/>
  <c r="BI53" i="73"/>
  <c r="BI59" i="73"/>
  <c r="BJ29" i="73"/>
  <c r="BJ33" i="73"/>
  <c r="BJ27" i="73"/>
  <c r="BI46" i="73"/>
  <c r="BI45" i="73"/>
  <c r="BI47" i="73"/>
  <c r="BI48" i="73"/>
  <c r="BI58" i="73"/>
  <c r="BI52" i="73"/>
  <c r="BO25" i="65"/>
  <c r="BD53" i="43" l="1"/>
  <c r="BD52" i="43"/>
  <c r="BD47" i="43"/>
  <c r="BJ58" i="73"/>
  <c r="BJ49" i="73"/>
  <c r="BJ59" i="73"/>
  <c r="BJ13" i="73"/>
  <c r="BJ46" i="73"/>
  <c r="BJ45" i="73"/>
  <c r="BJ52" i="73"/>
  <c r="BJ53" i="73"/>
  <c r="BJ47" i="73"/>
  <c r="BJ48" i="73"/>
  <c r="BP25" i="65"/>
  <c r="BP8" i="77" l="1"/>
  <c r="BO8" i="77"/>
  <c r="BN8" i="77"/>
  <c r="BM8" i="77"/>
  <c r="BL8" i="77"/>
  <c r="BK8" i="77"/>
  <c r="BL7" i="77"/>
  <c r="BL283" i="67" l="1"/>
  <c r="M283" i="61"/>
  <c r="G102" i="49"/>
  <c r="I102" i="49"/>
  <c r="BM7" i="77"/>
  <c r="BN7" i="77" l="1"/>
  <c r="BO7" i="77" l="1"/>
  <c r="BP7" i="77" l="1"/>
  <c r="BL135" i="65"/>
  <c r="BM135" i="65" s="1"/>
  <c r="BN135" i="65" s="1"/>
  <c r="BO135" i="65" s="1"/>
  <c r="BP135" i="65" s="1"/>
  <c r="BF135" i="65" l="1"/>
  <c r="CP62" i="65"/>
  <c r="BP13" i="77" l="1"/>
  <c r="CQ62" i="65"/>
  <c r="BG135" i="65"/>
  <c r="CB8" i="39"/>
  <c r="CA8" i="39"/>
  <c r="BZ8" i="39"/>
  <c r="BY8" i="39"/>
  <c r="BX8" i="39"/>
  <c r="BW8" i="39"/>
  <c r="BX7" i="39"/>
  <c r="AX8" i="39"/>
  <c r="AW8" i="39"/>
  <c r="AV8" i="39"/>
  <c r="AU8" i="39"/>
  <c r="AT8" i="39"/>
  <c r="AS8" i="39"/>
  <c r="AT7" i="39"/>
  <c r="BH135" i="65" l="1"/>
  <c r="CR62" i="65"/>
  <c r="G256" i="49"/>
  <c r="G252" i="49"/>
  <c r="I252" i="49"/>
  <c r="I256" i="49"/>
  <c r="BY7" i="39"/>
  <c r="AU7" i="39"/>
  <c r="DL8" i="33"/>
  <c r="DK8" i="33"/>
  <c r="DJ8" i="33"/>
  <c r="DI8" i="33"/>
  <c r="DH8" i="33"/>
  <c r="DG8" i="33"/>
  <c r="DH7" i="33"/>
  <c r="BI135" i="65" l="1"/>
  <c r="CS62" i="65"/>
  <c r="AV7" i="39"/>
  <c r="BZ7" i="39"/>
  <c r="DI7" i="33"/>
  <c r="G181" i="49"/>
  <c r="I181" i="49"/>
  <c r="CZ8" i="43"/>
  <c r="CY8" i="43"/>
  <c r="CX8" i="43"/>
  <c r="CW8" i="43"/>
  <c r="CV8" i="43"/>
  <c r="CU8" i="43"/>
  <c r="CV7" i="43"/>
  <c r="BJ135" i="65" l="1"/>
  <c r="AW7" i="39"/>
  <c r="CT62" i="65"/>
  <c r="CA7" i="39"/>
  <c r="DJ7" i="33"/>
  <c r="G304" i="49"/>
  <c r="I304" i="49"/>
  <c r="CW7" i="43"/>
  <c r="BP8" i="71"/>
  <c r="BO8" i="71"/>
  <c r="BN8" i="71"/>
  <c r="BM8" i="71"/>
  <c r="BL8" i="71"/>
  <c r="BK8" i="71"/>
  <c r="BL7" i="71"/>
  <c r="BJ8" i="71"/>
  <c r="BI8" i="71"/>
  <c r="BH8" i="71"/>
  <c r="BG8" i="71"/>
  <c r="BF8" i="71"/>
  <c r="BE8" i="71"/>
  <c r="BF7" i="71"/>
  <c r="BD8" i="71"/>
  <c r="BC8" i="71"/>
  <c r="BB8" i="71"/>
  <c r="BA8" i="71"/>
  <c r="AZ8" i="71"/>
  <c r="AY8" i="71"/>
  <c r="AZ7" i="71"/>
  <c r="AX7" i="39" l="1"/>
  <c r="CB7" i="39"/>
  <c r="DK7" i="33"/>
  <c r="CX7" i="43"/>
  <c r="G124" i="49"/>
  <c r="G126" i="49"/>
  <c r="G125" i="49"/>
  <c r="I125" i="49"/>
  <c r="I124" i="49"/>
  <c r="I126" i="49"/>
  <c r="BM7" i="71"/>
  <c r="BG7" i="71"/>
  <c r="BA7" i="71"/>
  <c r="DL7" i="33" l="1"/>
  <c r="CY7" i="43"/>
  <c r="BN7" i="71"/>
  <c r="BH7" i="71"/>
  <c r="BB7" i="71"/>
  <c r="AX13" i="39" l="1"/>
  <c r="CB13" i="39"/>
  <c r="CZ7" i="43"/>
  <c r="BO7" i="71"/>
  <c r="BI7" i="71"/>
  <c r="BC7" i="71"/>
  <c r="DL13" i="33" l="1"/>
  <c r="BP7" i="71"/>
  <c r="BJ7" i="71"/>
  <c r="BD7" i="71"/>
  <c r="CZ13" i="43" l="1"/>
  <c r="BP13" i="71" l="1"/>
  <c r="BJ13" i="71"/>
  <c r="BD13" i="71"/>
  <c r="BD8" i="45" l="1"/>
  <c r="BC8" i="45"/>
  <c r="BB8" i="45"/>
  <c r="BA8" i="45"/>
  <c r="AZ8" i="45"/>
  <c r="AY8" i="45"/>
  <c r="AZ7" i="45"/>
  <c r="AB64" i="49"/>
  <c r="AA64" i="49" l="1"/>
  <c r="Z64" i="49"/>
  <c r="BA7" i="45"/>
  <c r="G64" i="49"/>
  <c r="I64" i="49"/>
  <c r="AB58" i="49"/>
  <c r="T8" i="45"/>
  <c r="S8" i="45"/>
  <c r="R8" i="45"/>
  <c r="Q8" i="45"/>
  <c r="P8" i="45"/>
  <c r="O8" i="45"/>
  <c r="P7" i="45"/>
  <c r="BB7" i="45" l="1"/>
  <c r="Z58" i="49"/>
  <c r="AA58" i="49"/>
  <c r="G58" i="49"/>
  <c r="I58" i="49"/>
  <c r="Q7" i="45"/>
  <c r="BC7" i="45" l="1"/>
  <c r="R7" i="45"/>
  <c r="G153" i="49"/>
  <c r="G149" i="49"/>
  <c r="G150" i="49"/>
  <c r="G151" i="49"/>
  <c r="G152" i="49"/>
  <c r="I149" i="49"/>
  <c r="I151" i="49"/>
  <c r="I153" i="49"/>
  <c r="I150" i="49"/>
  <c r="I152" i="49"/>
  <c r="AL8" i="79"/>
  <c r="AK8" i="79"/>
  <c r="AJ8" i="79"/>
  <c r="AI8" i="79"/>
  <c r="AH8" i="79"/>
  <c r="AG8" i="79"/>
  <c r="AF8" i="79"/>
  <c r="AE8" i="79"/>
  <c r="AD8" i="79"/>
  <c r="AC8" i="79"/>
  <c r="AB8" i="79"/>
  <c r="AA8" i="79"/>
  <c r="Z8" i="79"/>
  <c r="Y8" i="79"/>
  <c r="X8" i="79"/>
  <c r="W8" i="79"/>
  <c r="V8" i="79"/>
  <c r="U8" i="79"/>
  <c r="T8" i="79"/>
  <c r="S8" i="79"/>
  <c r="R8" i="79"/>
  <c r="Q8" i="79"/>
  <c r="P8" i="79"/>
  <c r="O8" i="79"/>
  <c r="N8" i="79"/>
  <c r="M8" i="79"/>
  <c r="L8" i="79"/>
  <c r="K8" i="79"/>
  <c r="J8" i="79"/>
  <c r="I8" i="79"/>
  <c r="H8" i="79"/>
  <c r="G8" i="79"/>
  <c r="F8" i="79"/>
  <c r="E8" i="79"/>
  <c r="D8" i="79"/>
  <c r="C8" i="79"/>
  <c r="AH7" i="79"/>
  <c r="AI7" i="79" s="1"/>
  <c r="AJ7" i="79" s="1"/>
  <c r="AK7" i="79" s="1"/>
  <c r="AL7" i="79" s="1"/>
  <c r="AB7" i="79"/>
  <c r="V7" i="79"/>
  <c r="P7" i="79"/>
  <c r="J7" i="79"/>
  <c r="D7" i="79"/>
  <c r="K7" i="79" l="1"/>
  <c r="L7" i="79" s="1"/>
  <c r="W7" i="79"/>
  <c r="BD7" i="45"/>
  <c r="S7" i="45"/>
  <c r="E7" i="79"/>
  <c r="AC7" i="79"/>
  <c r="Q7" i="79"/>
  <c r="AF8" i="73"/>
  <c r="AE8" i="73"/>
  <c r="AD8" i="73"/>
  <c r="AC8" i="73"/>
  <c r="AB8" i="73"/>
  <c r="AA8" i="73"/>
  <c r="AB7" i="73"/>
  <c r="X7" i="79" l="1"/>
  <c r="AC7" i="73"/>
  <c r="T7" i="45"/>
  <c r="R7" i="79"/>
  <c r="AD7" i="79"/>
  <c r="F7" i="79"/>
  <c r="M7" i="79"/>
  <c r="Y7" i="79"/>
  <c r="G235" i="49"/>
  <c r="I235" i="49"/>
  <c r="AD7" i="73" l="1"/>
  <c r="BD13" i="45"/>
  <c r="G7" i="79"/>
  <c r="N7" i="79"/>
  <c r="S7" i="79"/>
  <c r="Z7" i="79"/>
  <c r="AE7" i="79"/>
  <c r="ED8" i="43"/>
  <c r="EC8" i="43"/>
  <c r="EB8" i="43"/>
  <c r="EA8" i="43"/>
  <c r="DZ8" i="43"/>
  <c r="DY8" i="43"/>
  <c r="DZ7" i="43"/>
  <c r="AE7" i="73" l="1"/>
  <c r="T13" i="45"/>
  <c r="T7" i="79"/>
  <c r="AF7" i="79"/>
  <c r="H7" i="79"/>
  <c r="I309" i="49"/>
  <c r="EA7" i="43"/>
  <c r="CN8" i="4"/>
  <c r="CM8" i="4"/>
  <c r="CL8" i="4"/>
  <c r="CK8" i="4"/>
  <c r="CJ8" i="4"/>
  <c r="CI8" i="4"/>
  <c r="CJ7" i="4"/>
  <c r="AF7" i="73" l="1"/>
  <c r="N13" i="79"/>
  <c r="Z13" i="79"/>
  <c r="EB7" i="43"/>
  <c r="I23" i="49"/>
  <c r="CK7" i="4"/>
  <c r="H13" i="79" l="1"/>
  <c r="AF13" i="79"/>
  <c r="T13" i="79"/>
  <c r="EC7" i="43"/>
  <c r="CL7" i="4"/>
  <c r="AF13" i="73" l="1"/>
  <c r="ED7" i="43"/>
  <c r="CM7" i="4"/>
  <c r="CN7" i="4" l="1"/>
  <c r="Z8" i="72"/>
  <c r="Y8" i="72"/>
  <c r="X8" i="72"/>
  <c r="W8" i="72"/>
  <c r="V8" i="72"/>
  <c r="U8" i="72"/>
  <c r="V7" i="72"/>
  <c r="I195" i="49" l="1"/>
  <c r="W7" i="72"/>
  <c r="Z8" i="43"/>
  <c r="Y8" i="43"/>
  <c r="X8" i="43"/>
  <c r="W8" i="43"/>
  <c r="V8" i="43"/>
  <c r="U8" i="43"/>
  <c r="V7" i="43"/>
  <c r="X7" i="72" l="1"/>
  <c r="I291" i="49"/>
  <c r="W7" i="43"/>
  <c r="Y7" i="72" l="1"/>
  <c r="X7" i="43"/>
  <c r="Y7" i="43" l="1"/>
  <c r="Z7" i="72"/>
  <c r="Z7" i="43" l="1"/>
  <c r="AB22" i="66" l="1"/>
  <c r="AC22" i="66" s="1"/>
  <c r="P22" i="66"/>
  <c r="Q22" i="66" s="1"/>
  <c r="R22" i="66" s="1"/>
  <c r="S22" i="66" s="1"/>
  <c r="T22" i="66" s="1"/>
  <c r="DN37" i="66"/>
  <c r="DH37" i="66"/>
  <c r="DB37" i="66"/>
  <c r="CV37" i="66"/>
  <c r="DR9" i="66"/>
  <c r="DR38" i="66" s="1"/>
  <c r="DQ9" i="66"/>
  <c r="DQ38" i="66" s="1"/>
  <c r="DP9" i="66"/>
  <c r="DP38" i="66" s="1"/>
  <c r="DO9" i="66"/>
  <c r="DO38" i="66" s="1"/>
  <c r="DN9" i="66"/>
  <c r="DN38" i="66" s="1"/>
  <c r="DM9" i="66"/>
  <c r="DM38" i="66" s="1"/>
  <c r="DL9" i="66"/>
  <c r="DL38" i="66" s="1"/>
  <c r="DK9" i="66"/>
  <c r="DK38" i="66" s="1"/>
  <c r="DJ9" i="66"/>
  <c r="DJ38" i="66" s="1"/>
  <c r="DI9" i="66"/>
  <c r="DI38" i="66" s="1"/>
  <c r="DH9" i="66"/>
  <c r="DH38" i="66" s="1"/>
  <c r="DG9" i="66"/>
  <c r="DG38" i="66" s="1"/>
  <c r="DF9" i="66"/>
  <c r="DF38" i="66" s="1"/>
  <c r="DE9" i="66"/>
  <c r="DE38" i="66" s="1"/>
  <c r="DD9" i="66"/>
  <c r="DD38" i="66" s="1"/>
  <c r="DC9" i="66"/>
  <c r="DC38" i="66" s="1"/>
  <c r="DB9" i="66"/>
  <c r="DB38" i="66" s="1"/>
  <c r="DA9" i="66"/>
  <c r="DA38" i="66" s="1"/>
  <c r="CZ9" i="66"/>
  <c r="CZ38" i="66" s="1"/>
  <c r="CY9" i="66"/>
  <c r="CY38" i="66" s="1"/>
  <c r="CX9" i="66"/>
  <c r="CX38" i="66" s="1"/>
  <c r="CW9" i="66"/>
  <c r="CW38" i="66" s="1"/>
  <c r="CV9" i="66"/>
  <c r="CV38" i="66" s="1"/>
  <c r="CU9" i="66"/>
  <c r="CU38" i="66" s="1"/>
  <c r="CT9" i="66"/>
  <c r="CT38" i="66" s="1"/>
  <c r="CS9" i="66"/>
  <c r="CS38" i="66" s="1"/>
  <c r="CR9" i="66"/>
  <c r="CR38" i="66" s="1"/>
  <c r="CQ9" i="66"/>
  <c r="CQ38" i="66" s="1"/>
  <c r="CP9" i="66"/>
  <c r="CP38" i="66" s="1"/>
  <c r="CO9" i="66"/>
  <c r="CO38" i="66" s="1"/>
  <c r="CP37" i="66"/>
  <c r="CJ37" i="66"/>
  <c r="CK37" i="66" s="1"/>
  <c r="CL37" i="66" s="1"/>
  <c r="CM37" i="66" s="1"/>
  <c r="CN37" i="66" s="1"/>
  <c r="CD37" i="66"/>
  <c r="CE37" i="66" s="1"/>
  <c r="CF37" i="66" s="1"/>
  <c r="CG37" i="66" s="1"/>
  <c r="CH37" i="66" s="1"/>
  <c r="BX37" i="66"/>
  <c r="BY37" i="66" s="1"/>
  <c r="BZ37" i="66" s="1"/>
  <c r="CA37" i="66" s="1"/>
  <c r="CB37" i="66" s="1"/>
  <c r="BR37" i="66"/>
  <c r="BS37" i="66" s="1"/>
  <c r="BT37" i="66" s="1"/>
  <c r="BU37" i="66" s="1"/>
  <c r="BV37" i="66" s="1"/>
  <c r="BL37" i="66"/>
  <c r="AN37" i="66"/>
  <c r="AO37" i="66" s="1"/>
  <c r="AP37" i="66" s="1"/>
  <c r="AQ37" i="66" s="1"/>
  <c r="AR37" i="66" s="1"/>
  <c r="J37" i="66"/>
  <c r="K37" i="66" s="1"/>
  <c r="L37" i="66" s="1"/>
  <c r="M37" i="66" s="1"/>
  <c r="N37" i="66" s="1"/>
  <c r="D37" i="66"/>
  <c r="E37" i="66" s="1"/>
  <c r="F37" i="66" s="1"/>
  <c r="G37" i="66" s="1"/>
  <c r="H37" i="66" s="1"/>
  <c r="AZ37" i="66"/>
  <c r="BA37" i="66" s="1"/>
  <c r="BB37" i="66" s="1"/>
  <c r="BC37" i="66" s="1"/>
  <c r="BD37" i="66" s="1"/>
  <c r="BF37" i="66"/>
  <c r="BG37" i="66" s="1"/>
  <c r="BH37" i="66" s="1"/>
  <c r="BI37" i="66" s="1"/>
  <c r="BJ37" i="66" s="1"/>
  <c r="BM37" i="66" l="1"/>
  <c r="DO37" i="66"/>
  <c r="DI37" i="66"/>
  <c r="DC37" i="66"/>
  <c r="CW37" i="66"/>
  <c r="CQ37" i="66"/>
  <c r="CR37" i="66" s="1"/>
  <c r="DD37" i="66" l="1"/>
  <c r="DJ37" i="66"/>
  <c r="BN37" i="66"/>
  <c r="CS37" i="66"/>
  <c r="DP37" i="66"/>
  <c r="CX37" i="66"/>
  <c r="DE37" i="66" l="1"/>
  <c r="DF37" i="66" s="1"/>
  <c r="CT37" i="66"/>
  <c r="DK37" i="66"/>
  <c r="BO37" i="66"/>
  <c r="DQ37" i="66"/>
  <c r="CY37" i="66"/>
  <c r="AJ7" i="55"/>
  <c r="AG12" i="67"/>
  <c r="DL37" i="66" l="1"/>
  <c r="BP37" i="66"/>
  <c r="DR37" i="66"/>
  <c r="CZ37" i="66"/>
  <c r="CB8" i="45"/>
  <c r="CA8" i="45"/>
  <c r="BZ8" i="45"/>
  <c r="BY8" i="45"/>
  <c r="BX8" i="45"/>
  <c r="BW8" i="45"/>
  <c r="BX7" i="45"/>
  <c r="I68" i="49" l="1"/>
  <c r="BY7" i="45"/>
  <c r="BZ7" i="45" l="1"/>
  <c r="CA7" i="45" l="1"/>
  <c r="CB7" i="45" l="1"/>
  <c r="BF25" i="65" l="1"/>
  <c r="BG25" i="65" s="1"/>
  <c r="BH25" i="65" s="1"/>
  <c r="BI25" i="65" s="1"/>
  <c r="BJ25" i="65" s="1"/>
  <c r="AZ25" i="65"/>
  <c r="BA25" i="65" s="1"/>
  <c r="BB25" i="65" s="1"/>
  <c r="BC25" i="65" s="1"/>
  <c r="BD25" i="65" s="1"/>
  <c r="AT25" i="65"/>
  <c r="AU25" i="65" s="1"/>
  <c r="AV25" i="65" s="1"/>
  <c r="AW25" i="65" s="1"/>
  <c r="AX25" i="65" s="1"/>
  <c r="AN25" i="65"/>
  <c r="AO25" i="65" s="1"/>
  <c r="AP25" i="65" s="1"/>
  <c r="AQ25" i="65" s="1"/>
  <c r="AR25" i="65" s="1"/>
  <c r="AH25" i="65"/>
  <c r="AI25" i="65" s="1"/>
  <c r="AJ25" i="65" s="1"/>
  <c r="AK25" i="65" s="1"/>
  <c r="AL25" i="65" s="1"/>
  <c r="AB25" i="65"/>
  <c r="AC25" i="65" s="1"/>
  <c r="AD25" i="65" s="1"/>
  <c r="AE25" i="65" s="1"/>
  <c r="AF25" i="65" s="1"/>
  <c r="V25" i="65"/>
  <c r="W25" i="65" s="1"/>
  <c r="X25" i="65" s="1"/>
  <c r="Y25" i="65" s="1"/>
  <c r="Z25" i="65" s="1"/>
  <c r="P25" i="65"/>
  <c r="Q25" i="65" s="1"/>
  <c r="R25" i="65" s="1"/>
  <c r="S25" i="65" s="1"/>
  <c r="T25" i="65" s="1"/>
  <c r="J25" i="65"/>
  <c r="K25" i="65" s="1"/>
  <c r="L25" i="65" s="1"/>
  <c r="M25" i="65" s="1"/>
  <c r="N25" i="65" s="1"/>
  <c r="D25" i="65"/>
  <c r="E25" i="65" s="1"/>
  <c r="F25" i="65" s="1"/>
  <c r="G25" i="65" s="1"/>
  <c r="H25" i="65" s="1"/>
  <c r="BJ8" i="77" l="1"/>
  <c r="BI8" i="77"/>
  <c r="BH8" i="77"/>
  <c r="BG8" i="77"/>
  <c r="BF8" i="77"/>
  <c r="BE8" i="77"/>
  <c r="BF7" i="77"/>
  <c r="CB8" i="77"/>
  <c r="CA8" i="77"/>
  <c r="BZ8" i="77"/>
  <c r="BY8" i="77"/>
  <c r="BX8" i="77"/>
  <c r="BW8" i="77"/>
  <c r="BV8" i="77"/>
  <c r="BU8" i="77"/>
  <c r="BT8" i="77"/>
  <c r="BS8" i="77"/>
  <c r="BR8" i="77"/>
  <c r="BQ8" i="77"/>
  <c r="BD8" i="77"/>
  <c r="BC8" i="77"/>
  <c r="BB8" i="77"/>
  <c r="BA8" i="77"/>
  <c r="AZ8" i="77"/>
  <c r="AY8" i="77"/>
  <c r="AX8" i="77"/>
  <c r="AW8" i="77"/>
  <c r="AV8" i="77"/>
  <c r="AU8" i="77"/>
  <c r="AT8" i="77"/>
  <c r="AS8" i="77"/>
  <c r="AR8" i="77"/>
  <c r="AQ8" i="77"/>
  <c r="AP8" i="77"/>
  <c r="AO8" i="77"/>
  <c r="AN8" i="77"/>
  <c r="AM8" i="77"/>
  <c r="AL8" i="77"/>
  <c r="AK8" i="77"/>
  <c r="AJ8" i="77"/>
  <c r="AI8" i="77"/>
  <c r="AH8" i="77"/>
  <c r="AG8" i="77"/>
  <c r="AF8" i="77"/>
  <c r="AE8" i="77"/>
  <c r="AD8" i="77"/>
  <c r="AC8" i="77"/>
  <c r="AB8" i="77"/>
  <c r="AA8" i="77"/>
  <c r="Z8" i="77"/>
  <c r="Y8" i="77"/>
  <c r="X8" i="77"/>
  <c r="W8" i="77"/>
  <c r="V8" i="77"/>
  <c r="U8" i="77"/>
  <c r="T8" i="77"/>
  <c r="S8" i="77"/>
  <c r="R8" i="77"/>
  <c r="Q8" i="77"/>
  <c r="P8" i="77"/>
  <c r="O8" i="77"/>
  <c r="N8" i="77"/>
  <c r="M8" i="77"/>
  <c r="L8" i="77"/>
  <c r="K8" i="77"/>
  <c r="J8" i="77"/>
  <c r="I8" i="77"/>
  <c r="H8" i="77"/>
  <c r="G8" i="77"/>
  <c r="F8" i="77"/>
  <c r="E8" i="77"/>
  <c r="D8" i="77"/>
  <c r="C8" i="77"/>
  <c r="BX7" i="77"/>
  <c r="BY7" i="77" s="1"/>
  <c r="BZ7" i="77" s="1"/>
  <c r="CA7" i="77" s="1"/>
  <c r="CB7" i="77" s="1"/>
  <c r="BR7" i="77"/>
  <c r="AZ7" i="77"/>
  <c r="AT7" i="77"/>
  <c r="AN7" i="77"/>
  <c r="AH7" i="77"/>
  <c r="AB7" i="77"/>
  <c r="V7" i="77"/>
  <c r="P7" i="77"/>
  <c r="J7" i="77"/>
  <c r="D7" i="77"/>
  <c r="BS7" i="77" l="1"/>
  <c r="BT7" i="77" s="1"/>
  <c r="AI7" i="77"/>
  <c r="AJ7" i="77" s="1"/>
  <c r="AC7" i="77"/>
  <c r="E7" i="77"/>
  <c r="BG7" i="77"/>
  <c r="BA7" i="77"/>
  <c r="K7" i="77"/>
  <c r="Q7" i="77"/>
  <c r="AO7" i="77"/>
  <c r="W7" i="77"/>
  <c r="AU7" i="77"/>
  <c r="BB7" i="77" l="1"/>
  <c r="F7" i="77"/>
  <c r="L7" i="77"/>
  <c r="M7" i="77" s="1"/>
  <c r="AD7" i="77"/>
  <c r="BH7" i="77"/>
  <c r="BC7" i="77"/>
  <c r="AV7" i="77"/>
  <c r="BU7" i="77"/>
  <c r="R7" i="77"/>
  <c r="X7" i="77"/>
  <c r="AP7" i="77"/>
  <c r="AK7" i="77"/>
  <c r="G7" i="77" l="1"/>
  <c r="BD7" i="77"/>
  <c r="AE7" i="77"/>
  <c r="BI7" i="77"/>
  <c r="S7" i="77"/>
  <c r="N7" i="77"/>
  <c r="AL7" i="77"/>
  <c r="BV7" i="77"/>
  <c r="AQ7" i="77"/>
  <c r="Y7" i="77"/>
  <c r="AW7" i="77"/>
  <c r="H7" i="77" l="1"/>
  <c r="AF7" i="77"/>
  <c r="BJ7" i="77"/>
  <c r="AX7" i="77"/>
  <c r="Z7" i="77"/>
  <c r="AR7" i="77"/>
  <c r="T7" i="77"/>
  <c r="I93" i="49" l="1"/>
  <c r="I94" i="49"/>
  <c r="I91" i="49"/>
  <c r="I92" i="49"/>
  <c r="I95" i="49"/>
  <c r="I96" i="49"/>
  <c r="I97" i="49"/>
  <c r="I98" i="49"/>
  <c r="I99" i="49"/>
  <c r="I100" i="49"/>
  <c r="I101" i="49"/>
  <c r="BP8" i="73" l="1"/>
  <c r="BO8" i="73"/>
  <c r="BN8" i="73"/>
  <c r="BM8" i="73"/>
  <c r="BL8" i="73"/>
  <c r="BK8" i="73"/>
  <c r="BL7" i="73"/>
  <c r="BM7" i="73" l="1"/>
  <c r="I242" i="49"/>
  <c r="BN7" i="73" l="1"/>
  <c r="BO7" i="73" s="1"/>
  <c r="BP7" i="73" l="1"/>
  <c r="AX8" i="74"/>
  <c r="AW8" i="74"/>
  <c r="AV8" i="74"/>
  <c r="AU8" i="74"/>
  <c r="AT8" i="74"/>
  <c r="AS8" i="74"/>
  <c r="AR8" i="74"/>
  <c r="AQ8" i="74"/>
  <c r="AP8" i="74"/>
  <c r="AO8" i="74"/>
  <c r="AN8" i="74"/>
  <c r="AM8" i="74"/>
  <c r="AL8" i="74"/>
  <c r="AK8" i="74"/>
  <c r="AJ8" i="74"/>
  <c r="AI8" i="74"/>
  <c r="AH8" i="74"/>
  <c r="AG8" i="74"/>
  <c r="Z8" i="74"/>
  <c r="Y8" i="74"/>
  <c r="X8" i="74"/>
  <c r="W8" i="74"/>
  <c r="V8" i="74"/>
  <c r="U8" i="74"/>
  <c r="T8" i="74"/>
  <c r="S8" i="74"/>
  <c r="R8" i="74"/>
  <c r="Q8" i="74"/>
  <c r="P8" i="74"/>
  <c r="O8" i="74"/>
  <c r="H8" i="74"/>
  <c r="G8" i="74"/>
  <c r="F8" i="74"/>
  <c r="E8" i="74"/>
  <c r="D8" i="74"/>
  <c r="C8" i="74"/>
  <c r="AT7" i="74"/>
  <c r="AU7" i="74" s="1"/>
  <c r="AV7" i="74" s="1"/>
  <c r="AW7" i="74" s="1"/>
  <c r="AX7" i="74" s="1"/>
  <c r="AN7" i="74"/>
  <c r="AH7" i="74"/>
  <c r="V7" i="74"/>
  <c r="P7" i="74"/>
  <c r="D7" i="74"/>
  <c r="W7" i="74" l="1"/>
  <c r="AI7" i="74"/>
  <c r="I157" i="49"/>
  <c r="I158" i="49"/>
  <c r="I160" i="49"/>
  <c r="I161" i="49"/>
  <c r="I155" i="49"/>
  <c r="AJ7" i="74"/>
  <c r="Q7" i="74"/>
  <c r="AO7" i="74"/>
  <c r="E7" i="74"/>
  <c r="N8" i="72"/>
  <c r="M8" i="72"/>
  <c r="L8" i="72"/>
  <c r="K8" i="72"/>
  <c r="J8" i="72"/>
  <c r="I8" i="72"/>
  <c r="J7" i="72"/>
  <c r="X7" i="74" l="1"/>
  <c r="Y7" i="74" s="1"/>
  <c r="AP7" i="74"/>
  <c r="R7" i="74"/>
  <c r="F7" i="74"/>
  <c r="AK7" i="74"/>
  <c r="I192" i="49"/>
  <c r="K7" i="72"/>
  <c r="Z7" i="74" l="1"/>
  <c r="S7" i="74"/>
  <c r="AL7" i="74"/>
  <c r="G7" i="74"/>
  <c r="AQ7" i="74"/>
  <c r="L7" i="72"/>
  <c r="CH8" i="33"/>
  <c r="CG8" i="33"/>
  <c r="CF8" i="33"/>
  <c r="CE8" i="33"/>
  <c r="CD8" i="33"/>
  <c r="CC8" i="33"/>
  <c r="CD7" i="33"/>
  <c r="H7" i="74" l="1"/>
  <c r="AR7" i="74"/>
  <c r="T7" i="74"/>
  <c r="M7" i="72"/>
  <c r="I176" i="49"/>
  <c r="CE7" i="33"/>
  <c r="N7" i="72" l="1"/>
  <c r="CF7" i="33"/>
  <c r="I311" i="49"/>
  <c r="CG7" i="33" l="1"/>
  <c r="CH7" i="33" l="1"/>
  <c r="EV8" i="45" l="1"/>
  <c r="EU8" i="45"/>
  <c r="ET8" i="45"/>
  <c r="ES8" i="45"/>
  <c r="ER8" i="45"/>
  <c r="EQ8" i="45"/>
  <c r="ER7" i="45"/>
  <c r="BJ8" i="45"/>
  <c r="BI8" i="45"/>
  <c r="BH8" i="45"/>
  <c r="BG8" i="45"/>
  <c r="BF8" i="45"/>
  <c r="BE8" i="45"/>
  <c r="BF7" i="45"/>
  <c r="AX8" i="45"/>
  <c r="AW8" i="45"/>
  <c r="AV8" i="45"/>
  <c r="AU8" i="45"/>
  <c r="AT8" i="45"/>
  <c r="AS8" i="45"/>
  <c r="AT7" i="45"/>
  <c r="I80" i="49" l="1"/>
  <c r="I65" i="49"/>
  <c r="I63" i="49"/>
  <c r="ES7" i="45"/>
  <c r="BG7" i="45"/>
  <c r="AU7" i="45"/>
  <c r="ET7" i="45" l="1"/>
  <c r="BH7" i="45"/>
  <c r="AV7" i="45"/>
  <c r="EU7" i="45" l="1"/>
  <c r="BI7" i="45"/>
  <c r="AW7" i="45"/>
  <c r="BD8" i="4"/>
  <c r="BC8" i="4"/>
  <c r="BB8" i="4"/>
  <c r="BA8" i="4"/>
  <c r="AZ8" i="4"/>
  <c r="AY8" i="4"/>
  <c r="AZ7" i="4"/>
  <c r="EV7" i="45" l="1"/>
  <c r="BJ7" i="45"/>
  <c r="AX7" i="45"/>
  <c r="I16" i="49"/>
  <c r="BA7" i="4"/>
  <c r="AD7" i="58"/>
  <c r="AD7" i="55"/>
  <c r="BB7" i="4" l="1"/>
  <c r="BC7" i="4" l="1"/>
  <c r="CH8" i="43"/>
  <c r="CG8" i="43"/>
  <c r="CF8" i="43"/>
  <c r="CE8" i="43"/>
  <c r="CD8" i="43"/>
  <c r="CC8" i="43"/>
  <c r="CD7" i="43"/>
  <c r="BD7" i="4" l="1"/>
  <c r="I301" i="49"/>
  <c r="CE7" i="43"/>
  <c r="AR8" i="72"/>
  <c r="AQ8" i="72"/>
  <c r="AP8" i="72"/>
  <c r="AO8" i="72"/>
  <c r="AN8" i="72"/>
  <c r="AM8" i="72"/>
  <c r="AN7" i="72"/>
  <c r="CF7" i="43" l="1"/>
  <c r="I198" i="49"/>
  <c r="AO7" i="72"/>
  <c r="DF8" i="43"/>
  <c r="DE8" i="43"/>
  <c r="DD8" i="43"/>
  <c r="DC8" i="43"/>
  <c r="DB8" i="43"/>
  <c r="DA8" i="43"/>
  <c r="DB7" i="43"/>
  <c r="CG7" i="43" l="1"/>
  <c r="AP7" i="72"/>
  <c r="I305" i="49"/>
  <c r="DC7" i="43"/>
  <c r="EJ8" i="43"/>
  <c r="EI8" i="43"/>
  <c r="EH8" i="43"/>
  <c r="EG8" i="43"/>
  <c r="EF8" i="43"/>
  <c r="EE8" i="43"/>
  <c r="EF7" i="43"/>
  <c r="CH7" i="43" l="1"/>
  <c r="AQ7" i="72"/>
  <c r="DD7" i="43"/>
  <c r="EG7" i="43"/>
  <c r="DR8" i="33"/>
  <c r="DQ8" i="33"/>
  <c r="DP8" i="33"/>
  <c r="DO8" i="33"/>
  <c r="DN8" i="33"/>
  <c r="DM8" i="33"/>
  <c r="DN7" i="33"/>
  <c r="AR7" i="72" l="1"/>
  <c r="DE7" i="43"/>
  <c r="EH7" i="43"/>
  <c r="I182" i="49"/>
  <c r="DO7" i="33"/>
  <c r="DF7" i="43" l="1"/>
  <c r="EI7" i="43"/>
  <c r="DP7" i="33"/>
  <c r="EJ7" i="43" l="1"/>
  <c r="DQ7" i="33"/>
  <c r="DF8" i="39"/>
  <c r="DE8" i="39"/>
  <c r="DD8" i="39"/>
  <c r="DC8" i="39"/>
  <c r="DB8" i="39"/>
  <c r="DA8" i="39"/>
  <c r="DB7" i="39"/>
  <c r="DR7" i="33" l="1"/>
  <c r="I262" i="49"/>
  <c r="DC7" i="39"/>
  <c r="DD7" i="39" l="1"/>
  <c r="DE7" i="39" l="1"/>
  <c r="DF7" i="39" l="1"/>
  <c r="AF8" i="5"/>
  <c r="AE8" i="5"/>
  <c r="AD8" i="5"/>
  <c r="AC8" i="5"/>
  <c r="AB8" i="5"/>
  <c r="AA8" i="5"/>
  <c r="AB7" i="5"/>
  <c r="I39" i="49" l="1"/>
  <c r="AC7" i="5"/>
  <c r="AD7" i="5" l="1"/>
  <c r="AE7" i="5" l="1"/>
  <c r="AF7" i="5" l="1"/>
  <c r="AX8" i="73" l="1"/>
  <c r="AW8" i="73"/>
  <c r="AV8" i="73"/>
  <c r="AU8" i="73"/>
  <c r="AT8" i="73"/>
  <c r="AS8" i="73"/>
  <c r="AT7" i="73"/>
  <c r="I239" i="49" l="1"/>
  <c r="AU7" i="73"/>
  <c r="AV7" i="73" l="1"/>
  <c r="AW7" i="73" l="1"/>
  <c r="AX7" i="73" l="1"/>
  <c r="CN8" i="33" l="1"/>
  <c r="CM8" i="33"/>
  <c r="CL8" i="33"/>
  <c r="CK8" i="33"/>
  <c r="CJ8" i="33"/>
  <c r="CI8" i="33"/>
  <c r="CJ7" i="33"/>
  <c r="I177" i="49" l="1"/>
  <c r="CK7" i="33"/>
  <c r="CL7" i="33" l="1"/>
  <c r="I79" i="49"/>
  <c r="CM7" i="33" l="1"/>
  <c r="EP8" i="45"/>
  <c r="EO8" i="45"/>
  <c r="EN8" i="45"/>
  <c r="EM8" i="45"/>
  <c r="EL8" i="45"/>
  <c r="EK8" i="45"/>
  <c r="EL7" i="45"/>
  <c r="CN7" i="33" l="1"/>
  <c r="EM7" i="45"/>
  <c r="EN7" i="45" l="1"/>
  <c r="EO7" i="45" l="1"/>
  <c r="EP7" i="45" l="1"/>
  <c r="BJ8" i="4" l="1"/>
  <c r="BI8" i="4"/>
  <c r="BH8" i="4"/>
  <c r="BG8" i="4"/>
  <c r="BF8" i="4"/>
  <c r="BE8" i="4"/>
  <c r="BF7" i="4"/>
  <c r="I17" i="49" l="1"/>
  <c r="BG7" i="4"/>
  <c r="BH7" i="4" l="1"/>
  <c r="BI7" i="4" l="1"/>
  <c r="B38" i="66"/>
  <c r="B23" i="66"/>
  <c r="BJ7" i="4" l="1"/>
  <c r="B36" i="65"/>
  <c r="B160" i="65" l="1"/>
  <c r="B146" i="65"/>
  <c r="B136" i="65"/>
  <c r="B105" i="65"/>
  <c r="B63" i="65"/>
  <c r="B91" i="65"/>
  <c r="B171" i="65"/>
  <c r="B46" i="65"/>
  <c r="B73" i="65"/>
  <c r="AO7" i="50"/>
  <c r="AK7" i="50"/>
  <c r="AG7" i="50"/>
  <c r="AC7" i="50"/>
  <c r="EJ8" i="45" l="1"/>
  <c r="EI8" i="45"/>
  <c r="EH8" i="45"/>
  <c r="EG8" i="45"/>
  <c r="EF8" i="45"/>
  <c r="EE8" i="45"/>
  <c r="EF7" i="45"/>
  <c r="FB8" i="45"/>
  <c r="FA8" i="45"/>
  <c r="EZ8" i="45"/>
  <c r="EY8" i="45"/>
  <c r="EX8" i="45"/>
  <c r="EW8" i="45"/>
  <c r="EX7" i="45"/>
  <c r="I81" i="49" l="1"/>
  <c r="EG7" i="45"/>
  <c r="EY7" i="45"/>
  <c r="EH7" i="45" l="1"/>
  <c r="EZ7" i="45"/>
  <c r="EI7" i="45" l="1"/>
  <c r="FA7" i="45"/>
  <c r="EJ7" i="45" l="1"/>
  <c r="FB7" i="45"/>
  <c r="CD159" i="65" l="1"/>
  <c r="CE159" i="65"/>
  <c r="CF159" i="65"/>
  <c r="CG159" i="65"/>
  <c r="CH159" i="65"/>
  <c r="DX8" i="33" l="1"/>
  <c r="DW8" i="33"/>
  <c r="DV8" i="33"/>
  <c r="DU8" i="33"/>
  <c r="DT8" i="33"/>
  <c r="DS8" i="33"/>
  <c r="DT7" i="33"/>
  <c r="DU7" i="33" l="1"/>
  <c r="BD8" i="5"/>
  <c r="BC8" i="5"/>
  <c r="BB8" i="5"/>
  <c r="BA8" i="5"/>
  <c r="AZ8" i="5"/>
  <c r="AY8" i="5"/>
  <c r="AZ7" i="5"/>
  <c r="DV7" i="33" l="1"/>
  <c r="I43" i="49"/>
  <c r="BA7" i="5"/>
  <c r="DW7" i="33" l="1"/>
  <c r="BB7" i="5"/>
  <c r="I237" i="49"/>
  <c r="AL8" i="73"/>
  <c r="AK8" i="73"/>
  <c r="AJ8" i="73"/>
  <c r="AI8" i="73"/>
  <c r="AH8" i="73"/>
  <c r="AG8" i="73"/>
  <c r="AH7" i="73"/>
  <c r="DX7" i="33" l="1"/>
  <c r="BC7" i="5"/>
  <c r="AI7" i="73"/>
  <c r="BD7" i="5" l="1"/>
  <c r="AJ7" i="73"/>
  <c r="BJ8" i="39"/>
  <c r="BI8" i="39"/>
  <c r="BH8" i="39"/>
  <c r="BG8" i="39"/>
  <c r="BF8" i="39"/>
  <c r="BE8" i="39"/>
  <c r="BF7" i="39"/>
  <c r="BD8" i="39"/>
  <c r="BC8" i="39"/>
  <c r="BB8" i="39"/>
  <c r="BA8" i="39"/>
  <c r="AZ8" i="39"/>
  <c r="AY8" i="39"/>
  <c r="AZ7" i="39"/>
  <c r="AF8" i="39"/>
  <c r="AE8" i="39"/>
  <c r="AD8" i="39"/>
  <c r="AC8" i="39"/>
  <c r="AB8" i="39"/>
  <c r="AA8" i="39"/>
  <c r="AB7" i="39"/>
  <c r="Z8" i="39"/>
  <c r="Y8" i="39"/>
  <c r="X8" i="39"/>
  <c r="W8" i="39"/>
  <c r="V8" i="39"/>
  <c r="U8" i="39"/>
  <c r="V7" i="39"/>
  <c r="AK7" i="73" l="1"/>
  <c r="I255" i="49"/>
  <c r="I253" i="49"/>
  <c r="I246" i="49"/>
  <c r="I249" i="49"/>
  <c r="I247" i="49"/>
  <c r="BG7" i="39"/>
  <c r="BA7" i="39"/>
  <c r="AC7" i="39"/>
  <c r="W7" i="39"/>
  <c r="AF8" i="45"/>
  <c r="AE8" i="45"/>
  <c r="AD8" i="45"/>
  <c r="AC8" i="45"/>
  <c r="AB8" i="45"/>
  <c r="AA8" i="45"/>
  <c r="AB7" i="45"/>
  <c r="AL7" i="73" l="1"/>
  <c r="BH7" i="39"/>
  <c r="BB7" i="39"/>
  <c r="AD7" i="39"/>
  <c r="X7" i="39"/>
  <c r="AC7" i="45"/>
  <c r="BP8" i="45"/>
  <c r="BO8" i="45"/>
  <c r="BN8" i="45"/>
  <c r="BM8" i="45"/>
  <c r="BL8" i="45"/>
  <c r="BK8" i="45"/>
  <c r="BL7" i="45"/>
  <c r="BI7" i="39" l="1"/>
  <c r="BC7" i="39"/>
  <c r="AE7" i="39"/>
  <c r="Y7" i="39"/>
  <c r="AD7" i="45"/>
  <c r="I66" i="49"/>
  <c r="BM7" i="45"/>
  <c r="BJ7" i="39" l="1"/>
  <c r="BD7" i="39"/>
  <c r="AF7" i="39"/>
  <c r="Z7" i="39"/>
  <c r="AE7" i="45"/>
  <c r="BN7" i="45"/>
  <c r="AF7" i="45" l="1"/>
  <c r="BO7" i="45"/>
  <c r="BD8" i="73"/>
  <c r="BC8" i="73"/>
  <c r="BB8" i="73"/>
  <c r="BA8" i="73"/>
  <c r="AZ8" i="73"/>
  <c r="AY8" i="73"/>
  <c r="AZ7" i="73"/>
  <c r="AR8" i="73"/>
  <c r="AQ8" i="73"/>
  <c r="AP8" i="73"/>
  <c r="AO8" i="73"/>
  <c r="AN8" i="73"/>
  <c r="AM8" i="73"/>
  <c r="AN7" i="73"/>
  <c r="N8" i="73"/>
  <c r="M8" i="73"/>
  <c r="L8" i="73"/>
  <c r="K8" i="73"/>
  <c r="J8" i="73"/>
  <c r="I8" i="73"/>
  <c r="J7" i="73"/>
  <c r="BP7" i="45" l="1"/>
  <c r="I233" i="49"/>
  <c r="I234" i="49"/>
  <c r="I236" i="49"/>
  <c r="AO7" i="73"/>
  <c r="BA7" i="73"/>
  <c r="K7" i="73"/>
  <c r="L7" i="73" l="1"/>
  <c r="BB7" i="73"/>
  <c r="AP7" i="73"/>
  <c r="AQ7" i="73" s="1"/>
  <c r="BC7" i="73"/>
  <c r="M7" i="73"/>
  <c r="BD7" i="73" l="1"/>
  <c r="AR7" i="73"/>
  <c r="N7" i="73"/>
  <c r="N8" i="69"/>
  <c r="M8" i="69"/>
  <c r="L8" i="69"/>
  <c r="K8" i="69"/>
  <c r="J8" i="69"/>
  <c r="I8" i="69"/>
  <c r="J7" i="69"/>
  <c r="I84" i="49" l="1"/>
  <c r="K7" i="69"/>
  <c r="L7" i="69" l="1"/>
  <c r="N8" i="37"/>
  <c r="M8" i="37"/>
  <c r="L8" i="37"/>
  <c r="K8" i="37"/>
  <c r="J8" i="37"/>
  <c r="I8" i="37"/>
  <c r="J7" i="37"/>
  <c r="M7" i="69" l="1"/>
  <c r="I206" i="49"/>
  <c r="K7" i="37"/>
  <c r="N7" i="69" l="1"/>
  <c r="L7" i="37"/>
  <c r="I86" i="49"/>
  <c r="M7" i="37" l="1"/>
  <c r="N7" i="37" l="1"/>
  <c r="Z8" i="69" l="1"/>
  <c r="Y8" i="69"/>
  <c r="X8" i="69"/>
  <c r="W8" i="69"/>
  <c r="V8" i="69"/>
  <c r="U8" i="69"/>
  <c r="V7" i="69"/>
  <c r="W7" i="69" l="1"/>
  <c r="X7" i="69" l="1"/>
  <c r="Y7" i="69" l="1"/>
  <c r="EP8" i="4"/>
  <c r="EO8" i="4"/>
  <c r="EN8" i="4"/>
  <c r="EM8" i="4"/>
  <c r="EL8" i="4"/>
  <c r="EK8" i="4"/>
  <c r="EL7" i="4"/>
  <c r="Z7" i="69" l="1"/>
  <c r="I32" i="49"/>
  <c r="EM7" i="4"/>
  <c r="EN7" i="4" l="1"/>
  <c r="DR8" i="4"/>
  <c r="DQ8" i="4"/>
  <c r="DP8" i="4"/>
  <c r="DO8" i="4"/>
  <c r="DN8" i="4"/>
  <c r="DM8" i="4"/>
  <c r="DN7" i="4"/>
  <c r="EO7" i="4" l="1"/>
  <c r="I28" i="49"/>
  <c r="DO7" i="4"/>
  <c r="BV8" i="39"/>
  <c r="BU8" i="39"/>
  <c r="BT8" i="39"/>
  <c r="BS8" i="39"/>
  <c r="BR8" i="39"/>
  <c r="BQ8" i="39"/>
  <c r="BR7" i="39"/>
  <c r="EP7" i="4" l="1"/>
  <c r="DP7" i="4"/>
  <c r="I257" i="49"/>
  <c r="BS7" i="39"/>
  <c r="DQ7" i="4" l="1"/>
  <c r="BT7" i="39"/>
  <c r="DR7" i="4" l="1"/>
  <c r="BU7" i="39"/>
  <c r="BV7" i="39" l="1"/>
  <c r="AB135" i="65"/>
  <c r="AC135" i="65" l="1"/>
  <c r="AZ135" i="65"/>
  <c r="AD135" i="65" l="1"/>
  <c r="AE135" i="65" s="1"/>
  <c r="AF135" i="65" s="1"/>
  <c r="BA135" i="65"/>
  <c r="BP8" i="39"/>
  <c r="BO8" i="39"/>
  <c r="BN8" i="39"/>
  <c r="BM8" i="39"/>
  <c r="BL8" i="39"/>
  <c r="BK8" i="39"/>
  <c r="BL7" i="39"/>
  <c r="BB135" i="65" l="1"/>
  <c r="I254" i="49"/>
  <c r="BM7" i="39"/>
  <c r="BC135" i="65" l="1"/>
  <c r="BN7" i="39"/>
  <c r="BD135" i="65" l="1"/>
  <c r="BO7" i="39"/>
  <c r="BP7" i="39" l="1"/>
  <c r="AL8" i="69" l="1"/>
  <c r="AK8" i="69"/>
  <c r="AJ8" i="69"/>
  <c r="AI8" i="69"/>
  <c r="AH8" i="69"/>
  <c r="AG8" i="69"/>
  <c r="AH7" i="69"/>
  <c r="I88" i="49" l="1"/>
  <c r="AI7" i="69"/>
  <c r="EJ8" i="33"/>
  <c r="EI8" i="33"/>
  <c r="EH8" i="33"/>
  <c r="EG8" i="33"/>
  <c r="EF8" i="33"/>
  <c r="EE8" i="33"/>
  <c r="EF7" i="33"/>
  <c r="AJ7" i="69" l="1"/>
  <c r="I185" i="49"/>
  <c r="EG7" i="33"/>
  <c r="ED8" i="4"/>
  <c r="EC8" i="4"/>
  <c r="EB8" i="4"/>
  <c r="EA8" i="4"/>
  <c r="DZ8" i="4"/>
  <c r="DY8" i="4"/>
  <c r="DZ7" i="4"/>
  <c r="AK7" i="69" l="1"/>
  <c r="EH7" i="33"/>
  <c r="I30" i="49"/>
  <c r="EA7" i="4"/>
  <c r="AL7" i="69" l="1"/>
  <c r="EI7" i="33"/>
  <c r="EB7" i="4"/>
  <c r="EJ7" i="33" l="1"/>
  <c r="EC7" i="4"/>
  <c r="ED7" i="4" l="1"/>
  <c r="AH170" i="65" l="1"/>
  <c r="P170" i="65"/>
  <c r="AI170" i="65" l="1"/>
  <c r="Q170" i="65"/>
  <c r="V8" i="66"/>
  <c r="W8" i="66" s="1"/>
  <c r="P8" i="66"/>
  <c r="Q8" i="66" s="1"/>
  <c r="R8" i="66" s="1"/>
  <c r="S8" i="66" s="1"/>
  <c r="T8" i="66" s="1"/>
  <c r="AJ170" i="65" l="1"/>
  <c r="R170" i="65"/>
  <c r="CB8" i="73"/>
  <c r="CA8" i="73"/>
  <c r="BZ8" i="73"/>
  <c r="BY8" i="73"/>
  <c r="BX8" i="73"/>
  <c r="BW8" i="73"/>
  <c r="BV8" i="73"/>
  <c r="BU8" i="73"/>
  <c r="BT8" i="73"/>
  <c r="BS8" i="73"/>
  <c r="BR8" i="73"/>
  <c r="BQ8" i="73"/>
  <c r="Z8" i="73"/>
  <c r="Y8" i="73"/>
  <c r="X8" i="73"/>
  <c r="W8" i="73"/>
  <c r="V8" i="73"/>
  <c r="U8" i="73"/>
  <c r="T8" i="73"/>
  <c r="S8" i="73"/>
  <c r="R8" i="73"/>
  <c r="Q8" i="73"/>
  <c r="P8" i="73"/>
  <c r="O8" i="73"/>
  <c r="H8" i="73"/>
  <c r="G8" i="73"/>
  <c r="F8" i="73"/>
  <c r="E8" i="73"/>
  <c r="D8" i="73"/>
  <c r="C8" i="73"/>
  <c r="BX7" i="73"/>
  <c r="BY7" i="73" s="1"/>
  <c r="BZ7" i="73" s="1"/>
  <c r="CA7" i="73" s="1"/>
  <c r="CB7" i="73" s="1"/>
  <c r="BR7" i="73"/>
  <c r="V7" i="73"/>
  <c r="P7" i="73"/>
  <c r="D7" i="73"/>
  <c r="BS7" i="73" l="1"/>
  <c r="AK170" i="65"/>
  <c r="S170" i="65"/>
  <c r="I240" i="49"/>
  <c r="I232" i="49"/>
  <c r="I238" i="49"/>
  <c r="I243" i="49"/>
  <c r="Q7" i="73"/>
  <c r="W7" i="73"/>
  <c r="E7" i="73"/>
  <c r="BT7" i="73" l="1"/>
  <c r="AL170" i="65"/>
  <c r="T170" i="65"/>
  <c r="BU7" i="73"/>
  <c r="X7" i="73"/>
  <c r="R7" i="73"/>
  <c r="F7" i="73"/>
  <c r="G7" i="73" l="1"/>
  <c r="Y7" i="73"/>
  <c r="S7" i="73"/>
  <c r="BV7" i="73"/>
  <c r="H8" i="68"/>
  <c r="G8" i="68"/>
  <c r="F8" i="68"/>
  <c r="E8" i="68"/>
  <c r="D8" i="68"/>
  <c r="C8" i="68"/>
  <c r="D7" i="68"/>
  <c r="H7" i="73" l="1"/>
  <c r="T7" i="73"/>
  <c r="Z7" i="73"/>
  <c r="I188" i="49"/>
  <c r="E7" i="68"/>
  <c r="AB12" i="51"/>
  <c r="AC12" i="51"/>
  <c r="AD12" i="51"/>
  <c r="Y12" i="51"/>
  <c r="Z12" i="51"/>
  <c r="AA12" i="51"/>
  <c r="V12" i="51"/>
  <c r="W12" i="51"/>
  <c r="X12" i="51"/>
  <c r="S12" i="51"/>
  <c r="T12" i="51"/>
  <c r="U12" i="51"/>
  <c r="P12" i="51"/>
  <c r="AE12" i="51" s="1"/>
  <c r="Q12" i="51"/>
  <c r="R12" i="51"/>
  <c r="F7" i="68" l="1"/>
  <c r="AG12" i="53"/>
  <c r="AH12" i="53"/>
  <c r="AI12" i="53"/>
  <c r="AD12" i="53"/>
  <c r="AE12" i="53"/>
  <c r="AF12" i="53"/>
  <c r="AA12" i="53"/>
  <c r="AB12" i="53"/>
  <c r="AC12" i="53"/>
  <c r="W12" i="53"/>
  <c r="X12" i="53"/>
  <c r="Y12" i="53"/>
  <c r="T12" i="53"/>
  <c r="U12" i="53"/>
  <c r="V12" i="53"/>
  <c r="Q12" i="53"/>
  <c r="R12" i="53"/>
  <c r="S12" i="53"/>
  <c r="M12" i="53"/>
  <c r="N12" i="53"/>
  <c r="O12" i="53"/>
  <c r="X12" i="61"/>
  <c r="Y12" i="61"/>
  <c r="Z12" i="61"/>
  <c r="U12" i="61"/>
  <c r="V12" i="61"/>
  <c r="W12" i="61"/>
  <c r="BF12" i="67"/>
  <c r="BG12" i="67"/>
  <c r="BH12" i="67"/>
  <c r="BC12" i="67"/>
  <c r="BD12" i="67"/>
  <c r="BE12" i="67"/>
  <c r="AZ12" i="67"/>
  <c r="BA12" i="67"/>
  <c r="BB12" i="67"/>
  <c r="AV12" i="67"/>
  <c r="AW12" i="67"/>
  <c r="AX12" i="67"/>
  <c r="AS12" i="67"/>
  <c r="AT12" i="67"/>
  <c r="AU12" i="67"/>
  <c r="AP12" i="67"/>
  <c r="AQ12" i="67"/>
  <c r="AR12" i="67"/>
  <c r="AL12" i="67"/>
  <c r="AM12" i="67"/>
  <c r="AN12" i="67"/>
  <c r="AI12" i="67"/>
  <c r="AJ12" i="67"/>
  <c r="AK12" i="67"/>
  <c r="AD12" i="67"/>
  <c r="AE12" i="67"/>
  <c r="AF12" i="67"/>
  <c r="AA12" i="67"/>
  <c r="AB12" i="67"/>
  <c r="AC12" i="67"/>
  <c r="X12" i="67"/>
  <c r="Y12" i="67"/>
  <c r="Z12" i="67"/>
  <c r="U12" i="67"/>
  <c r="V12" i="67"/>
  <c r="W12" i="67"/>
  <c r="R12" i="67"/>
  <c r="S12" i="67"/>
  <c r="T12" i="67"/>
  <c r="G7" i="68" l="1"/>
  <c r="AR7" i="50"/>
  <c r="AQ7" i="50"/>
  <c r="AP7" i="50"/>
  <c r="AN7" i="50"/>
  <c r="AM7" i="50"/>
  <c r="AL7" i="50"/>
  <c r="AJ7" i="50"/>
  <c r="AI7" i="50"/>
  <c r="AH7" i="50"/>
  <c r="AF7" i="50"/>
  <c r="AE7" i="50"/>
  <c r="AD7" i="50"/>
  <c r="AB7" i="50"/>
  <c r="AA7" i="50"/>
  <c r="Z7" i="50"/>
  <c r="X7" i="50"/>
  <c r="W7" i="50"/>
  <c r="V7" i="50"/>
  <c r="U7" i="50"/>
  <c r="T7" i="50"/>
  <c r="S7" i="50"/>
  <c r="R7" i="50"/>
  <c r="Q7" i="50"/>
  <c r="P7" i="50"/>
  <c r="O7" i="50"/>
  <c r="N7" i="50"/>
  <c r="M7" i="50"/>
  <c r="L7" i="50"/>
  <c r="K7" i="50"/>
  <c r="J7" i="50"/>
  <c r="I7" i="50"/>
  <c r="H7" i="50"/>
  <c r="G7" i="50"/>
  <c r="AE7" i="49"/>
  <c r="AD7" i="49"/>
  <c r="AC7" i="49"/>
  <c r="AB7" i="49"/>
  <c r="AA7" i="49"/>
  <c r="Z7" i="49"/>
  <c r="Y7" i="49"/>
  <c r="X7" i="49"/>
  <c r="W7" i="49"/>
  <c r="V7" i="49"/>
  <c r="U7" i="49"/>
  <c r="T7" i="49"/>
  <c r="S7" i="49"/>
  <c r="R7" i="49"/>
  <c r="Q7" i="49"/>
  <c r="AV7" i="58"/>
  <c r="AU7" i="58"/>
  <c r="AT7" i="58"/>
  <c r="AS7" i="58"/>
  <c r="AR7" i="58"/>
  <c r="AQ7" i="58"/>
  <c r="AP7" i="58"/>
  <c r="AO7" i="58"/>
  <c r="AN7" i="58"/>
  <c r="AM7" i="58"/>
  <c r="AL7" i="58"/>
  <c r="AK7" i="58"/>
  <c r="AJ7" i="58"/>
  <c r="AV7" i="55"/>
  <c r="AU7" i="55"/>
  <c r="AT7" i="55"/>
  <c r="AS7" i="55"/>
  <c r="AR7" i="55"/>
  <c r="AQ7" i="55"/>
  <c r="AP7" i="55"/>
  <c r="AO7" i="55"/>
  <c r="AN7" i="55"/>
  <c r="AM7" i="55"/>
  <c r="AL7" i="55"/>
  <c r="AK7" i="55"/>
  <c r="AC7" i="55"/>
  <c r="AB7" i="55"/>
  <c r="AA7" i="55"/>
  <c r="Z7" i="55"/>
  <c r="Y7" i="55"/>
  <c r="X7" i="55"/>
  <c r="W7" i="55"/>
  <c r="V7" i="55"/>
  <c r="U7" i="55"/>
  <c r="T7" i="55"/>
  <c r="S7" i="55"/>
  <c r="R7" i="55"/>
  <c r="Q7" i="55"/>
  <c r="P7" i="55"/>
  <c r="O7" i="55"/>
  <c r="AC7" i="58"/>
  <c r="AB7" i="58"/>
  <c r="AA7" i="58"/>
  <c r="Z7" i="58"/>
  <c r="Y7" i="58"/>
  <c r="X7" i="58"/>
  <c r="W7" i="58"/>
  <c r="V7" i="58"/>
  <c r="U7" i="58"/>
  <c r="T7" i="58"/>
  <c r="S7" i="58"/>
  <c r="R7" i="58"/>
  <c r="Q7" i="58"/>
  <c r="P7" i="58"/>
  <c r="O7" i="58"/>
  <c r="C8" i="69"/>
  <c r="D8" i="69"/>
  <c r="E8" i="69"/>
  <c r="F8" i="69"/>
  <c r="G8" i="69"/>
  <c r="H8" i="69"/>
  <c r="O8" i="69"/>
  <c r="P8" i="69"/>
  <c r="Q8" i="69"/>
  <c r="R8" i="69"/>
  <c r="S8" i="69"/>
  <c r="T8" i="69"/>
  <c r="AA8" i="69"/>
  <c r="AB8" i="69"/>
  <c r="AC8" i="69"/>
  <c r="AD8" i="69"/>
  <c r="AE8" i="69"/>
  <c r="AF8" i="69"/>
  <c r="AM8" i="69"/>
  <c r="AN8" i="69"/>
  <c r="AO8" i="69"/>
  <c r="AP8" i="69"/>
  <c r="AQ8" i="69"/>
  <c r="AR8" i="69"/>
  <c r="C17" i="7"/>
  <c r="D17" i="7" l="1"/>
  <c r="H7" i="68"/>
  <c r="AX8" i="31"/>
  <c r="AW8" i="31"/>
  <c r="AV8" i="31"/>
  <c r="AU8" i="31"/>
  <c r="AT8" i="31"/>
  <c r="AS8" i="31"/>
  <c r="AT7" i="31"/>
  <c r="I136" i="49" l="1"/>
  <c r="AU7" i="31"/>
  <c r="AV7" i="31" l="1"/>
  <c r="BJ8" i="33"/>
  <c r="BI8" i="33"/>
  <c r="BH8" i="33"/>
  <c r="BG8" i="33"/>
  <c r="BF8" i="33"/>
  <c r="BE8" i="33"/>
  <c r="BF7" i="33"/>
  <c r="AW7" i="31" l="1"/>
  <c r="I172" i="49"/>
  <c r="BG7" i="33"/>
  <c r="AX7" i="31" l="1"/>
  <c r="BH7" i="33"/>
  <c r="BI7" i="33" l="1"/>
  <c r="BJ7" i="33" l="1"/>
  <c r="T8" i="33"/>
  <c r="S8" i="33"/>
  <c r="R8" i="33"/>
  <c r="Q8" i="33"/>
  <c r="P8" i="33"/>
  <c r="O8" i="33"/>
  <c r="P7" i="33"/>
  <c r="I165" i="49" l="1"/>
  <c r="Q7" i="33"/>
  <c r="R7" i="33" l="1"/>
  <c r="AL8" i="39"/>
  <c r="AK8" i="39"/>
  <c r="AJ8" i="39"/>
  <c r="AI8" i="39"/>
  <c r="AH8" i="39"/>
  <c r="AG8" i="39"/>
  <c r="AH7" i="39"/>
  <c r="T8" i="39"/>
  <c r="S8" i="39"/>
  <c r="R8" i="39"/>
  <c r="Q8" i="39"/>
  <c r="P8" i="39"/>
  <c r="O8" i="39"/>
  <c r="P7" i="39"/>
  <c r="S7" i="33" l="1"/>
  <c r="I250" i="49"/>
  <c r="AI7" i="39"/>
  <c r="Q7" i="39"/>
  <c r="R7" i="39" l="1"/>
  <c r="S7" i="39" s="1"/>
  <c r="AJ7" i="39"/>
  <c r="T7" i="33"/>
  <c r="AK7" i="39" l="1"/>
  <c r="T7" i="39"/>
  <c r="AL7" i="39" l="1"/>
  <c r="I50" i="49" l="1"/>
  <c r="N8" i="44" l="1"/>
  <c r="M8" i="44"/>
  <c r="L8" i="44"/>
  <c r="K8" i="44"/>
  <c r="J8" i="44"/>
  <c r="I8" i="44"/>
  <c r="J7" i="44"/>
  <c r="K7" i="44" l="1"/>
  <c r="BD8" i="72"/>
  <c r="BC8" i="72"/>
  <c r="BB8" i="72"/>
  <c r="BA8" i="72"/>
  <c r="AZ8" i="72"/>
  <c r="AY8" i="72"/>
  <c r="AX8" i="72"/>
  <c r="AW8" i="72"/>
  <c r="AV8" i="72"/>
  <c r="AU8" i="72"/>
  <c r="AT8" i="72"/>
  <c r="AS8" i="72"/>
  <c r="AL8" i="72"/>
  <c r="AK8" i="72"/>
  <c r="AJ8" i="72"/>
  <c r="AI8" i="72"/>
  <c r="AH8" i="72"/>
  <c r="AG8" i="72"/>
  <c r="AF8" i="72"/>
  <c r="AE8" i="72"/>
  <c r="AD8" i="72"/>
  <c r="AC8" i="72"/>
  <c r="AB8" i="72"/>
  <c r="AA8" i="72"/>
  <c r="T8" i="72"/>
  <c r="S8" i="72"/>
  <c r="R8" i="72"/>
  <c r="Q8" i="72"/>
  <c r="P8" i="72"/>
  <c r="O8" i="72"/>
  <c r="H8" i="72"/>
  <c r="G8" i="72"/>
  <c r="F8" i="72"/>
  <c r="E8" i="72"/>
  <c r="D8" i="72"/>
  <c r="C8" i="72"/>
  <c r="AZ7" i="72"/>
  <c r="BA7" i="72" s="1"/>
  <c r="BB7" i="72" s="1"/>
  <c r="BC7" i="72" s="1"/>
  <c r="BD7" i="72" s="1"/>
  <c r="AT7" i="72"/>
  <c r="AH7" i="72"/>
  <c r="AB7" i="72"/>
  <c r="P7" i="72"/>
  <c r="D7" i="72"/>
  <c r="L7" i="44" l="1"/>
  <c r="I196" i="49"/>
  <c r="I197" i="49"/>
  <c r="I199" i="49"/>
  <c r="I193" i="49"/>
  <c r="I194" i="49"/>
  <c r="AI7" i="72"/>
  <c r="E7" i="72"/>
  <c r="Q7" i="72"/>
  <c r="AU7" i="72"/>
  <c r="AC7" i="72"/>
  <c r="M7" i="44" l="1"/>
  <c r="AD7" i="72"/>
  <c r="AV7" i="72"/>
  <c r="AJ7" i="72"/>
  <c r="R7" i="72"/>
  <c r="F7" i="72"/>
  <c r="N7" i="44" l="1"/>
  <c r="AW7" i="72"/>
  <c r="AE7" i="72"/>
  <c r="G7" i="72"/>
  <c r="S7" i="72"/>
  <c r="AK7" i="72"/>
  <c r="AF7" i="72" l="1"/>
  <c r="AL7" i="72"/>
  <c r="T7" i="72"/>
  <c r="H7" i="72"/>
  <c r="AX7" i="72"/>
  <c r="N8" i="43" l="1"/>
  <c r="M8" i="43"/>
  <c r="L8" i="43"/>
  <c r="K8" i="43"/>
  <c r="J8" i="43"/>
  <c r="I8" i="43"/>
  <c r="J7" i="43"/>
  <c r="I289" i="49" l="1"/>
  <c r="K7" i="43"/>
  <c r="L7" i="43" l="1"/>
  <c r="M7" i="43" s="1"/>
  <c r="T8" i="71"/>
  <c r="S8" i="71"/>
  <c r="R8" i="71"/>
  <c r="Q8" i="71"/>
  <c r="P8" i="71"/>
  <c r="O8" i="71"/>
  <c r="P7" i="71"/>
  <c r="N7" i="43" l="1"/>
  <c r="I118" i="49"/>
  <c r="Q7" i="71"/>
  <c r="R7" i="71" l="1"/>
  <c r="Z8" i="44"/>
  <c r="Y8" i="44"/>
  <c r="X8" i="44"/>
  <c r="W8" i="44"/>
  <c r="V8" i="44"/>
  <c r="U8" i="44"/>
  <c r="V7" i="44"/>
  <c r="S7" i="71" l="1"/>
  <c r="I52" i="49"/>
  <c r="W7" i="44"/>
  <c r="T7" i="71" l="1"/>
  <c r="X7" i="44"/>
  <c r="Y7" i="44" l="1"/>
  <c r="Z7" i="44" l="1"/>
  <c r="I54" i="49" l="1"/>
  <c r="AF8" i="44" l="1"/>
  <c r="AE8" i="44"/>
  <c r="AD8" i="44"/>
  <c r="AC8" i="44"/>
  <c r="AB8" i="44"/>
  <c r="AA8" i="44"/>
  <c r="AB7" i="44"/>
  <c r="AC7" i="44" l="1"/>
  <c r="AD7" i="44" l="1"/>
  <c r="I51" i="49"/>
  <c r="AE7" i="44" l="1"/>
  <c r="T8" i="44"/>
  <c r="S8" i="44"/>
  <c r="R8" i="44"/>
  <c r="Q8" i="44"/>
  <c r="P8" i="44"/>
  <c r="O8" i="44"/>
  <c r="P7" i="44"/>
  <c r="AF7" i="44" l="1"/>
  <c r="Q7" i="44"/>
  <c r="DX8" i="4"/>
  <c r="DW8" i="4"/>
  <c r="DV8" i="4"/>
  <c r="DU8" i="4"/>
  <c r="DT8" i="4"/>
  <c r="DS8" i="4"/>
  <c r="DT7" i="4"/>
  <c r="AF8" i="4"/>
  <c r="AE8" i="4"/>
  <c r="AD8" i="4"/>
  <c r="AC8" i="4"/>
  <c r="AB8" i="4"/>
  <c r="AA8" i="4"/>
  <c r="AB7" i="4"/>
  <c r="N8" i="4"/>
  <c r="M8" i="4"/>
  <c r="L8" i="4"/>
  <c r="K8" i="4"/>
  <c r="J8" i="4"/>
  <c r="I8" i="4"/>
  <c r="J7" i="4"/>
  <c r="R7" i="44" l="1"/>
  <c r="I29" i="49"/>
  <c r="I13" i="49"/>
  <c r="I10" i="49"/>
  <c r="DU7" i="4"/>
  <c r="AC7" i="4"/>
  <c r="K7" i="4"/>
  <c r="AD7" i="4" l="1"/>
  <c r="S7" i="44"/>
  <c r="DV7" i="4"/>
  <c r="L7" i="4"/>
  <c r="M7" i="4" l="1"/>
  <c r="AE7" i="4"/>
  <c r="T7" i="44"/>
  <c r="DW7" i="4"/>
  <c r="N7" i="4"/>
  <c r="AF7" i="4" l="1"/>
  <c r="DX7" i="4"/>
  <c r="I119" i="49" l="1"/>
  <c r="I123" i="49"/>
  <c r="I117" i="49"/>
  <c r="I122" i="49"/>
  <c r="I121" i="49"/>
  <c r="I116" i="49"/>
  <c r="I120" i="49"/>
  <c r="I127" i="49"/>
  <c r="CB8" i="71" l="1"/>
  <c r="CA8" i="71"/>
  <c r="BZ8" i="71"/>
  <c r="BY8" i="71"/>
  <c r="BX8" i="71"/>
  <c r="BW8" i="71"/>
  <c r="BV8" i="71"/>
  <c r="BU8" i="71"/>
  <c r="BT8" i="71"/>
  <c r="BS8" i="71"/>
  <c r="BR8" i="71"/>
  <c r="BQ8" i="71"/>
  <c r="AX8" i="71"/>
  <c r="AW8" i="71"/>
  <c r="AV8" i="71"/>
  <c r="AU8" i="71"/>
  <c r="AT8" i="71"/>
  <c r="AS8" i="71"/>
  <c r="AR8" i="71"/>
  <c r="AQ8" i="71"/>
  <c r="AP8" i="71"/>
  <c r="AO8" i="71"/>
  <c r="AN8" i="71"/>
  <c r="AM8" i="71"/>
  <c r="AL8" i="71"/>
  <c r="AK8" i="71"/>
  <c r="AJ8" i="71"/>
  <c r="AI8" i="71"/>
  <c r="AH8" i="71"/>
  <c r="AG8" i="71"/>
  <c r="AF8" i="71"/>
  <c r="AE8" i="71"/>
  <c r="AD8" i="71"/>
  <c r="AC8" i="71"/>
  <c r="AB8" i="71"/>
  <c r="AA8" i="71"/>
  <c r="Z8" i="71"/>
  <c r="Y8" i="71"/>
  <c r="X8" i="71"/>
  <c r="W8" i="71"/>
  <c r="V8" i="71"/>
  <c r="U8" i="71"/>
  <c r="N8" i="71"/>
  <c r="M8" i="71"/>
  <c r="L8" i="71"/>
  <c r="K8" i="71"/>
  <c r="J8" i="71"/>
  <c r="I8" i="71"/>
  <c r="H8" i="71"/>
  <c r="G8" i="71"/>
  <c r="F8" i="71"/>
  <c r="E8" i="71"/>
  <c r="D8" i="71"/>
  <c r="C8" i="71"/>
  <c r="BX7" i="71"/>
  <c r="BY7" i="71" s="1"/>
  <c r="BZ7" i="71" s="1"/>
  <c r="CA7" i="71" s="1"/>
  <c r="CB7" i="71" s="1"/>
  <c r="BR7" i="71"/>
  <c r="AT7" i="71"/>
  <c r="AN7" i="71"/>
  <c r="AH7" i="71"/>
  <c r="AB7" i="71"/>
  <c r="V7" i="71"/>
  <c r="J7" i="71"/>
  <c r="D7" i="71"/>
  <c r="AC7" i="71" l="1"/>
  <c r="BS7" i="71"/>
  <c r="BT7" i="71" s="1"/>
  <c r="AO7" i="71"/>
  <c r="K7" i="71"/>
  <c r="W7" i="71"/>
  <c r="AU7" i="71"/>
  <c r="E7" i="71"/>
  <c r="AD7" i="71"/>
  <c r="AI7" i="71"/>
  <c r="L7" i="71" l="1"/>
  <c r="M7" i="71" s="1"/>
  <c r="AP7" i="71"/>
  <c r="F7" i="71"/>
  <c r="AJ7" i="71"/>
  <c r="AE7" i="71"/>
  <c r="X7" i="71"/>
  <c r="BU7" i="71"/>
  <c r="AV7" i="71"/>
  <c r="AQ7" i="71" l="1"/>
  <c r="N7" i="71"/>
  <c r="AW7" i="71"/>
  <c r="BV7" i="71"/>
  <c r="Y7" i="71"/>
  <c r="AR7" i="71"/>
  <c r="G7" i="71"/>
  <c r="AF7" i="71"/>
  <c r="AK7" i="71"/>
  <c r="AL7" i="71" l="1"/>
  <c r="Z7" i="71"/>
  <c r="H7" i="71"/>
  <c r="AX7" i="71"/>
  <c r="BV8" i="5" l="1"/>
  <c r="BU8" i="5"/>
  <c r="BT8" i="5"/>
  <c r="BS8" i="5"/>
  <c r="BR8" i="5"/>
  <c r="BQ8" i="5"/>
  <c r="BR7" i="5"/>
  <c r="I47" i="49" l="1"/>
  <c r="BS7" i="5"/>
  <c r="BT7" i="5" l="1"/>
  <c r="BU7" i="5" l="1"/>
  <c r="BV7" i="5" l="1"/>
  <c r="BP8" i="33" l="1"/>
  <c r="BO8" i="33"/>
  <c r="BN8" i="33"/>
  <c r="BM8" i="33"/>
  <c r="BL8" i="33"/>
  <c r="BK8" i="33"/>
  <c r="BL7" i="33"/>
  <c r="I173" i="49" l="1"/>
  <c r="BM7" i="33"/>
  <c r="BN7" i="33" l="1"/>
  <c r="BO7" i="33" l="1"/>
  <c r="BP7" i="33" l="1"/>
  <c r="AB7" i="69" l="1"/>
  <c r="AF8" i="40"/>
  <c r="AE8" i="40"/>
  <c r="AD8" i="40"/>
  <c r="AC8" i="40"/>
  <c r="AB8" i="40"/>
  <c r="AA8" i="40"/>
  <c r="AB7" i="40"/>
  <c r="I87" i="49" l="1"/>
  <c r="AC7" i="69"/>
  <c r="AC7" i="40"/>
  <c r="AD7" i="69" l="1"/>
  <c r="AD7" i="40"/>
  <c r="AE7" i="69" l="1"/>
  <c r="AE7" i="40"/>
  <c r="AL8" i="45"/>
  <c r="AK8" i="45"/>
  <c r="AJ8" i="45"/>
  <c r="AI8" i="45"/>
  <c r="AH8" i="45"/>
  <c r="AG8" i="45"/>
  <c r="AH7" i="45"/>
  <c r="AF7" i="69" l="1"/>
  <c r="AF7" i="40"/>
  <c r="I61" i="49"/>
  <c r="I56" i="49"/>
  <c r="AI7" i="45"/>
  <c r="AJ7" i="45" l="1"/>
  <c r="AK7" i="45" l="1"/>
  <c r="AL7" i="45" l="1"/>
  <c r="N8" i="45" l="1"/>
  <c r="M8" i="45"/>
  <c r="L8" i="45"/>
  <c r="K8" i="45"/>
  <c r="J8" i="45"/>
  <c r="I8" i="45"/>
  <c r="J7" i="45"/>
  <c r="K7" i="45" l="1"/>
  <c r="L7" i="45" l="1"/>
  <c r="M7" i="45" l="1"/>
  <c r="I147" i="49"/>
  <c r="N7" i="45" l="1"/>
  <c r="DL8" i="31"/>
  <c r="DK8" i="31"/>
  <c r="DJ8" i="31"/>
  <c r="DI8" i="31"/>
  <c r="DH8" i="31"/>
  <c r="DG8" i="31"/>
  <c r="DH7" i="31"/>
  <c r="DI7" i="31" l="1"/>
  <c r="DJ7" i="31" l="1"/>
  <c r="DK7" i="31" l="1"/>
  <c r="DL7" i="31" l="1"/>
  <c r="BS8" i="67" l="1"/>
  <c r="BR8" i="67"/>
  <c r="BQ8" i="67"/>
  <c r="BP8" i="67"/>
  <c r="BS7" i="67"/>
  <c r="BR7" i="67"/>
  <c r="BQ7" i="67"/>
  <c r="BP7" i="67"/>
  <c r="CZ8" i="39" l="1"/>
  <c r="CY8" i="39"/>
  <c r="CX8" i="39"/>
  <c r="CW8" i="39"/>
  <c r="CV8" i="39"/>
  <c r="CU8" i="39"/>
  <c r="CV7" i="39"/>
  <c r="I263" i="49" l="1"/>
  <c r="CW7" i="39"/>
  <c r="DR8" i="43"/>
  <c r="DQ8" i="43"/>
  <c r="DP8" i="43"/>
  <c r="DO8" i="43"/>
  <c r="DN8" i="43"/>
  <c r="DM8" i="43"/>
  <c r="DN7" i="43"/>
  <c r="CX7" i="39" l="1"/>
  <c r="I307" i="49"/>
  <c r="DO7" i="43"/>
  <c r="DP7" i="43" l="1"/>
  <c r="CY7" i="39"/>
  <c r="BD8" i="37"/>
  <c r="BC8" i="37"/>
  <c r="BB8" i="37"/>
  <c r="BA8" i="37"/>
  <c r="AZ8" i="37"/>
  <c r="AY8" i="37"/>
  <c r="AZ7" i="37"/>
  <c r="CH8" i="45"/>
  <c r="CG8" i="45"/>
  <c r="CF8" i="45"/>
  <c r="CE8" i="45"/>
  <c r="CD8" i="45"/>
  <c r="CC8" i="45"/>
  <c r="CD7" i="45"/>
  <c r="DQ7" i="43" l="1"/>
  <c r="CZ7" i="39"/>
  <c r="I213" i="49"/>
  <c r="I78" i="49"/>
  <c r="I69" i="49"/>
  <c r="BA7" i="37"/>
  <c r="CE7" i="45"/>
  <c r="DR7" i="43" l="1"/>
  <c r="BB7" i="37"/>
  <c r="CF7" i="45"/>
  <c r="BC7" i="37" l="1"/>
  <c r="CG7" i="45"/>
  <c r="BD7" i="37" l="1"/>
  <c r="CH7" i="45"/>
  <c r="I76" i="49" l="1"/>
  <c r="DX8" i="45" l="1"/>
  <c r="DW8" i="45"/>
  <c r="DV8" i="45"/>
  <c r="DU8" i="45"/>
  <c r="DT8" i="45"/>
  <c r="DS8" i="45"/>
  <c r="DT7" i="45"/>
  <c r="DU7" i="45" l="1"/>
  <c r="CZ8" i="45"/>
  <c r="CY8" i="45"/>
  <c r="CX8" i="45"/>
  <c r="CW8" i="45"/>
  <c r="CV8" i="45"/>
  <c r="CU8" i="45"/>
  <c r="CV7" i="45"/>
  <c r="DV7" i="45" l="1"/>
  <c r="I72" i="49"/>
  <c r="CW7" i="45"/>
  <c r="AN7" i="69"/>
  <c r="DW7" i="45" l="1"/>
  <c r="CX7" i="45"/>
  <c r="AO7" i="69"/>
  <c r="DX7" i="45" l="1"/>
  <c r="CY7" i="45"/>
  <c r="AP7" i="69"/>
  <c r="AX8" i="5"/>
  <c r="AW8" i="5"/>
  <c r="AV8" i="5"/>
  <c r="AU8" i="5"/>
  <c r="AT8" i="5"/>
  <c r="AS8" i="5"/>
  <c r="AT7" i="5"/>
  <c r="CZ7" i="45" l="1"/>
  <c r="AQ7" i="69"/>
  <c r="I42" i="49"/>
  <c r="AU7" i="5"/>
  <c r="AR7" i="69" l="1"/>
  <c r="AV7" i="5"/>
  <c r="AW7" i="5" l="1"/>
  <c r="AX7" i="5" l="1"/>
  <c r="T8" i="5" l="1"/>
  <c r="S8" i="5"/>
  <c r="R8" i="5"/>
  <c r="Q8" i="5"/>
  <c r="P8" i="5"/>
  <c r="O8" i="5"/>
  <c r="P7" i="5"/>
  <c r="I37" i="49" l="1"/>
  <c r="Q7" i="5"/>
  <c r="AR8" i="43"/>
  <c r="AQ8" i="43"/>
  <c r="AP8" i="43"/>
  <c r="AO8" i="43"/>
  <c r="AN8" i="43"/>
  <c r="AM8" i="43"/>
  <c r="AN7" i="43"/>
  <c r="R7" i="5" l="1"/>
  <c r="I310" i="49"/>
  <c r="AO7" i="43"/>
  <c r="BV8" i="45"/>
  <c r="BU8" i="45"/>
  <c r="BT8" i="45"/>
  <c r="BS8" i="45"/>
  <c r="BR8" i="45"/>
  <c r="BQ8" i="45"/>
  <c r="BR7" i="45"/>
  <c r="S7" i="5" l="1"/>
  <c r="AP7" i="43"/>
  <c r="I67" i="49"/>
  <c r="BS7" i="45"/>
  <c r="T7" i="5" l="1"/>
  <c r="AQ7" i="43"/>
  <c r="BT7" i="45"/>
  <c r="AR7" i="43" l="1"/>
  <c r="BU7" i="45"/>
  <c r="BV7" i="45" l="1"/>
  <c r="CT8" i="31" l="1"/>
  <c r="CS8" i="31"/>
  <c r="CR8" i="31"/>
  <c r="CQ8" i="31"/>
  <c r="CP8" i="31"/>
  <c r="CO8" i="31"/>
  <c r="CP7" i="31"/>
  <c r="I144" i="49" l="1"/>
  <c r="CQ7" i="31"/>
  <c r="CR7" i="31" l="1"/>
  <c r="CS7" i="31" l="1"/>
  <c r="CT7" i="31" l="1"/>
  <c r="I218" i="49" l="1"/>
  <c r="AX8" i="69" l="1"/>
  <c r="AW8" i="69"/>
  <c r="AV8" i="69"/>
  <c r="AU8" i="69"/>
  <c r="AT8" i="69"/>
  <c r="AS8" i="69"/>
  <c r="AT7" i="69"/>
  <c r="AU7" i="69" s="1"/>
  <c r="AV7" i="69" s="1"/>
  <c r="AW7" i="69" s="1"/>
  <c r="AX7" i="69" s="1"/>
  <c r="P7" i="69"/>
  <c r="D7" i="69"/>
  <c r="E7" i="69" l="1"/>
  <c r="Q7" i="69"/>
  <c r="Z8" i="28"/>
  <c r="Y8" i="28"/>
  <c r="X8" i="28"/>
  <c r="W8" i="28"/>
  <c r="V8" i="28"/>
  <c r="U8" i="28"/>
  <c r="V7" i="28"/>
  <c r="F7" i="69" l="1"/>
  <c r="R7" i="69"/>
  <c r="I108" i="49"/>
  <c r="W7" i="28"/>
  <c r="G7" i="69" l="1"/>
  <c r="S7" i="69"/>
  <c r="X7" i="28"/>
  <c r="H7" i="69" l="1"/>
  <c r="T7" i="69"/>
  <c r="Y7" i="28"/>
  <c r="Z7" i="28" l="1"/>
  <c r="I25" i="49"/>
  <c r="CN8" i="43"/>
  <c r="CM8" i="43"/>
  <c r="CL8" i="43"/>
  <c r="CK8" i="43"/>
  <c r="CJ8" i="43"/>
  <c r="CI8" i="43"/>
  <c r="CJ7" i="43"/>
  <c r="CK7" i="43" l="1"/>
  <c r="CL7" i="43" l="1"/>
  <c r="CM7" i="43" l="1"/>
  <c r="CN7" i="43"/>
  <c r="CZ8" i="33" l="1"/>
  <c r="CY8" i="33"/>
  <c r="CX8" i="33"/>
  <c r="CW8" i="33"/>
  <c r="CV8" i="33"/>
  <c r="CU8" i="33"/>
  <c r="CV7" i="33"/>
  <c r="I179" i="49" l="1"/>
  <c r="CW7" i="33"/>
  <c r="Y135" i="65"/>
  <c r="Z135" i="65" s="1"/>
  <c r="S135" i="65"/>
  <c r="T135" i="65" s="1"/>
  <c r="CX7" i="33" l="1"/>
  <c r="CY7" i="33" l="1"/>
  <c r="CT8" i="39"/>
  <c r="CS8" i="39"/>
  <c r="CR8" i="39"/>
  <c r="CQ8" i="39"/>
  <c r="CP8" i="39"/>
  <c r="CO8" i="39"/>
  <c r="CP7" i="39"/>
  <c r="CN8" i="39"/>
  <c r="CM8" i="39"/>
  <c r="CL8" i="39"/>
  <c r="CK8" i="39"/>
  <c r="CJ8" i="39"/>
  <c r="CI8" i="39"/>
  <c r="CJ7" i="39"/>
  <c r="CH8" i="39"/>
  <c r="CG8" i="39"/>
  <c r="CF8" i="39"/>
  <c r="CE8" i="39"/>
  <c r="CD8" i="39"/>
  <c r="CC8" i="39"/>
  <c r="CD7" i="39"/>
  <c r="AR8" i="39"/>
  <c r="AQ8" i="39"/>
  <c r="AP8" i="39"/>
  <c r="AO8" i="39"/>
  <c r="AN8" i="39"/>
  <c r="AM8" i="39"/>
  <c r="AN7" i="39"/>
  <c r="CZ7" i="33" l="1"/>
  <c r="I248" i="49"/>
  <c r="I251" i="49"/>
  <c r="I260" i="49"/>
  <c r="I259" i="49"/>
  <c r="I258" i="49"/>
  <c r="I261" i="49"/>
  <c r="CQ7" i="39"/>
  <c r="CK7" i="39"/>
  <c r="CE7" i="39"/>
  <c r="AO7" i="39"/>
  <c r="CR7" i="39" l="1"/>
  <c r="CL7" i="39"/>
  <c r="CF7" i="39"/>
  <c r="AP7" i="39"/>
  <c r="CS7" i="39" l="1"/>
  <c r="CM7" i="39"/>
  <c r="CG7" i="39"/>
  <c r="AQ7" i="39"/>
  <c r="CT7" i="39" l="1"/>
  <c r="CN7" i="39"/>
  <c r="CH7" i="39"/>
  <c r="AR7" i="39"/>
  <c r="N8" i="39" l="1"/>
  <c r="M8" i="39"/>
  <c r="L8" i="39"/>
  <c r="K8" i="39"/>
  <c r="J8" i="39"/>
  <c r="I8" i="39"/>
  <c r="J7" i="39"/>
  <c r="K7" i="39" l="1"/>
  <c r="L7" i="39" l="1"/>
  <c r="M7" i="39" l="1"/>
  <c r="AX8" i="43"/>
  <c r="AW8" i="43"/>
  <c r="AV8" i="43"/>
  <c r="AU8" i="43"/>
  <c r="AT8" i="43"/>
  <c r="AS8" i="43"/>
  <c r="AT7" i="43"/>
  <c r="N7" i="39" l="1"/>
  <c r="AU7" i="43"/>
  <c r="AV7" i="43" l="1"/>
  <c r="AW7" i="43" l="1"/>
  <c r="AX7" i="43" l="1"/>
  <c r="BJ8" i="43" l="1"/>
  <c r="BI8" i="43"/>
  <c r="BH8" i="43"/>
  <c r="BG8" i="43"/>
  <c r="BF8" i="43"/>
  <c r="BE8" i="43"/>
  <c r="BF7" i="43"/>
  <c r="BG7" i="43" l="1"/>
  <c r="AR8" i="28"/>
  <c r="AQ8" i="28"/>
  <c r="AP8" i="28"/>
  <c r="AO8" i="28"/>
  <c r="AN8" i="28"/>
  <c r="AM8" i="28"/>
  <c r="AN7" i="28"/>
  <c r="BH7" i="43" l="1"/>
  <c r="I110" i="49"/>
  <c r="AO7" i="28"/>
  <c r="BI7" i="43" l="1"/>
  <c r="AP7" i="28"/>
  <c r="Z8" i="40"/>
  <c r="Y8" i="40"/>
  <c r="X8" i="40"/>
  <c r="W8" i="40"/>
  <c r="V8" i="40"/>
  <c r="U8" i="40"/>
  <c r="V7" i="40"/>
  <c r="BJ7" i="43" l="1"/>
  <c r="AQ7" i="28"/>
  <c r="I269" i="49"/>
  <c r="W7" i="40"/>
  <c r="AR7" i="28" l="1"/>
  <c r="X7" i="40"/>
  <c r="Y7" i="40" l="1"/>
  <c r="Z7" i="40" l="1"/>
  <c r="AR8" i="5" l="1"/>
  <c r="AQ8" i="5"/>
  <c r="AP8" i="5"/>
  <c r="AO8" i="5"/>
  <c r="AN8" i="5"/>
  <c r="AM8" i="5"/>
  <c r="AN7" i="5"/>
  <c r="I41" i="49" l="1"/>
  <c r="AO7" i="5"/>
  <c r="AP7" i="5" l="1"/>
  <c r="AQ7" i="5" l="1"/>
  <c r="AR7" i="5" l="1"/>
  <c r="H8" i="5"/>
  <c r="G8" i="5"/>
  <c r="F8" i="5"/>
  <c r="E8" i="5"/>
  <c r="D8" i="5"/>
  <c r="C8" i="5"/>
  <c r="D7" i="5"/>
  <c r="I35" i="49" l="1"/>
  <c r="E7" i="5"/>
  <c r="F7" i="5" l="1"/>
  <c r="G7" i="5" l="1"/>
  <c r="H7" i="5" l="1"/>
  <c r="I85" i="49" l="1"/>
  <c r="I303" i="49" l="1"/>
  <c r="AT7" i="28"/>
  <c r="AS8" i="28"/>
  <c r="AT8" i="28"/>
  <c r="AU8" i="28"/>
  <c r="AV8" i="28"/>
  <c r="AW8" i="28"/>
  <c r="AX8" i="28"/>
  <c r="AU7" i="28" l="1"/>
  <c r="AV7" i="28" l="1"/>
  <c r="AW7" i="28" l="1"/>
  <c r="AX7" i="28" l="1"/>
  <c r="I216" i="49" l="1"/>
  <c r="H8" i="38" l="1"/>
  <c r="G8" i="38"/>
  <c r="F8" i="38"/>
  <c r="E8" i="38"/>
  <c r="D8" i="38"/>
  <c r="C8" i="38"/>
  <c r="D7" i="38"/>
  <c r="E7" i="38" l="1"/>
  <c r="F7" i="38" l="1"/>
  <c r="EP8" i="43"/>
  <c r="EO8" i="43"/>
  <c r="EN8" i="43"/>
  <c r="EM8" i="43"/>
  <c r="EL8" i="43"/>
  <c r="EK8" i="43"/>
  <c r="EL7" i="43"/>
  <c r="G7" i="38" l="1"/>
  <c r="I308" i="49"/>
  <c r="EM7" i="43"/>
  <c r="EN7" i="43" l="1"/>
  <c r="H7" i="38"/>
  <c r="EO7" i="43" l="1"/>
  <c r="DF8" i="45"/>
  <c r="DE8" i="45"/>
  <c r="DD8" i="45"/>
  <c r="DC8" i="45"/>
  <c r="DB8" i="45"/>
  <c r="DA8" i="45"/>
  <c r="DB7" i="45"/>
  <c r="EP7" i="43" l="1"/>
  <c r="I73" i="49"/>
  <c r="DC7" i="45"/>
  <c r="N8" i="5"/>
  <c r="M8" i="5"/>
  <c r="L8" i="5"/>
  <c r="K8" i="5"/>
  <c r="J8" i="5"/>
  <c r="I8" i="5"/>
  <c r="J7" i="5"/>
  <c r="DD7" i="45" l="1"/>
  <c r="K7" i="5"/>
  <c r="DE7" i="45" l="1"/>
  <c r="L7" i="5"/>
  <c r="DF7" i="45" l="1"/>
  <c r="M7" i="5"/>
  <c r="N7" i="5" l="1"/>
  <c r="DL8" i="4" l="1"/>
  <c r="DK8" i="4"/>
  <c r="DJ8" i="4"/>
  <c r="DI8" i="4"/>
  <c r="DH8" i="4"/>
  <c r="DG8" i="4"/>
  <c r="DH7" i="4"/>
  <c r="I27" i="49" l="1"/>
  <c r="DI7" i="4"/>
  <c r="DJ7" i="4" l="1"/>
  <c r="DK7" i="4" l="1"/>
  <c r="I292" i="49" l="1"/>
  <c r="DL7" i="4"/>
  <c r="I302" i="49" l="1"/>
  <c r="H8" i="45" l="1"/>
  <c r="G8" i="45"/>
  <c r="F8" i="45"/>
  <c r="E8" i="45"/>
  <c r="D8" i="45"/>
  <c r="C8" i="45"/>
  <c r="D7" i="45"/>
  <c r="E7" i="45" l="1"/>
  <c r="DL9" i="65"/>
  <c r="DL36" i="65" s="1"/>
  <c r="DK9" i="65"/>
  <c r="DK36" i="65" s="1"/>
  <c r="DJ9" i="65"/>
  <c r="DJ36" i="65" s="1"/>
  <c r="DI9" i="65"/>
  <c r="DI36" i="65" s="1"/>
  <c r="DH9" i="65"/>
  <c r="DH36" i="65" s="1"/>
  <c r="DG9" i="65"/>
  <c r="DG36" i="65" s="1"/>
  <c r="DF9" i="65"/>
  <c r="DF36" i="65" s="1"/>
  <c r="DE9" i="65"/>
  <c r="DE36" i="65" s="1"/>
  <c r="DD9" i="65"/>
  <c r="DD36" i="65" s="1"/>
  <c r="DC9" i="65"/>
  <c r="DC36" i="65" s="1"/>
  <c r="DB9" i="65"/>
  <c r="DB36" i="65" s="1"/>
  <c r="DA9" i="65"/>
  <c r="DA36" i="65" s="1"/>
  <c r="CZ9" i="65"/>
  <c r="CZ36" i="65" s="1"/>
  <c r="CY9" i="65"/>
  <c r="CY36" i="65" s="1"/>
  <c r="CX9" i="65"/>
  <c r="CX36" i="65" s="1"/>
  <c r="CW9" i="65"/>
  <c r="CW36" i="65" s="1"/>
  <c r="CV9" i="65"/>
  <c r="CV36" i="65" s="1"/>
  <c r="CU9" i="65"/>
  <c r="CU36" i="65" s="1"/>
  <c r="CT9" i="65"/>
  <c r="CT36" i="65" s="1"/>
  <c r="CS9" i="65"/>
  <c r="CS36" i="65" s="1"/>
  <c r="CR9" i="65"/>
  <c r="CR36" i="65" s="1"/>
  <c r="CQ9" i="65"/>
  <c r="CQ36" i="65" s="1"/>
  <c r="CP9" i="65"/>
  <c r="CP36" i="65" s="1"/>
  <c r="CO9" i="65"/>
  <c r="CO36" i="65" s="1"/>
  <c r="CN9" i="65"/>
  <c r="CN36" i="65" s="1"/>
  <c r="CM9" i="65"/>
  <c r="CM36" i="65" s="1"/>
  <c r="CL9" i="65"/>
  <c r="CL36" i="65" s="1"/>
  <c r="CK9" i="65"/>
  <c r="CK36" i="65" s="1"/>
  <c r="CJ9" i="65"/>
  <c r="CJ36" i="65" s="1"/>
  <c r="CI9" i="65"/>
  <c r="CI36" i="65" s="1"/>
  <c r="CH9" i="65"/>
  <c r="CH36" i="65" s="1"/>
  <c r="CG9" i="65"/>
  <c r="CG36" i="65" s="1"/>
  <c r="CF9" i="65"/>
  <c r="CF36" i="65" s="1"/>
  <c r="CE9" i="65"/>
  <c r="CE36" i="65" s="1"/>
  <c r="CD9" i="65"/>
  <c r="CD36" i="65" s="1"/>
  <c r="CC9" i="65"/>
  <c r="CC36" i="65" s="1"/>
  <c r="CB9" i="65"/>
  <c r="CB36" i="65" s="1"/>
  <c r="CA9" i="65"/>
  <c r="CA36" i="65" s="1"/>
  <c r="BZ9" i="65"/>
  <c r="BZ36" i="65" s="1"/>
  <c r="BY9" i="65"/>
  <c r="BY36" i="65" s="1"/>
  <c r="BX9" i="65"/>
  <c r="BX36" i="65" s="1"/>
  <c r="BW9" i="65"/>
  <c r="BW36" i="65" s="1"/>
  <c r="BV9" i="65"/>
  <c r="BV36" i="65" s="1"/>
  <c r="BU9" i="65"/>
  <c r="BU36" i="65" s="1"/>
  <c r="BT9" i="65"/>
  <c r="BT36" i="65" s="1"/>
  <c r="BS9" i="65"/>
  <c r="BS36" i="65" s="1"/>
  <c r="BR9" i="65"/>
  <c r="BR36" i="65" s="1"/>
  <c r="BQ9" i="65"/>
  <c r="BQ36" i="65" s="1"/>
  <c r="BP9" i="65"/>
  <c r="BP36" i="65" s="1"/>
  <c r="BO9" i="65"/>
  <c r="BO36" i="65" s="1"/>
  <c r="BN9" i="65"/>
  <c r="BN36" i="65" s="1"/>
  <c r="BM9" i="65"/>
  <c r="BM36" i="65" s="1"/>
  <c r="BL9" i="65"/>
  <c r="BL36" i="65" s="1"/>
  <c r="BK9" i="65"/>
  <c r="BK36" i="65" s="1"/>
  <c r="BJ9" i="65"/>
  <c r="BI9" i="65"/>
  <c r="BH9" i="65"/>
  <c r="BG9" i="65"/>
  <c r="BF9" i="65"/>
  <c r="BE9" i="65"/>
  <c r="BD9" i="65"/>
  <c r="BC9" i="65"/>
  <c r="BB9" i="65"/>
  <c r="BA9" i="65"/>
  <c r="AZ9" i="65"/>
  <c r="AY9" i="65"/>
  <c r="AX9" i="65"/>
  <c r="AW9" i="65"/>
  <c r="AV9" i="65"/>
  <c r="AU9" i="65"/>
  <c r="AT9" i="65"/>
  <c r="AS9" i="65"/>
  <c r="AR9" i="65"/>
  <c r="AQ9" i="65"/>
  <c r="AP9" i="65"/>
  <c r="AO9" i="65"/>
  <c r="AN9" i="65"/>
  <c r="AM9" i="65"/>
  <c r="AL9" i="65"/>
  <c r="AK9" i="65"/>
  <c r="AJ9" i="65"/>
  <c r="AI9" i="65"/>
  <c r="AH9" i="65"/>
  <c r="AG9" i="65"/>
  <c r="AF9" i="65"/>
  <c r="AE9" i="65"/>
  <c r="AD9" i="65"/>
  <c r="AC9" i="65"/>
  <c r="AB9" i="65"/>
  <c r="AA9" i="65"/>
  <c r="Z9" i="65"/>
  <c r="Y9" i="65"/>
  <c r="X9" i="65"/>
  <c r="W9" i="65"/>
  <c r="V9" i="65"/>
  <c r="U9" i="65"/>
  <c r="T9" i="65"/>
  <c r="S9" i="65"/>
  <c r="R9" i="65"/>
  <c r="Q9" i="65"/>
  <c r="P9" i="65"/>
  <c r="O9" i="65"/>
  <c r="N9" i="65"/>
  <c r="M9" i="65"/>
  <c r="L9" i="65"/>
  <c r="K9" i="65"/>
  <c r="J9" i="65"/>
  <c r="I9" i="65"/>
  <c r="H9" i="65"/>
  <c r="G9" i="65"/>
  <c r="F9" i="65"/>
  <c r="E9" i="65"/>
  <c r="D9" i="65"/>
  <c r="C9" i="65"/>
  <c r="CN9" i="66"/>
  <c r="CM9" i="66"/>
  <c r="CL9" i="66"/>
  <c r="CK9" i="66"/>
  <c r="CJ9" i="66"/>
  <c r="CI9" i="66"/>
  <c r="CH9" i="66"/>
  <c r="CG9" i="66"/>
  <c r="CF9" i="66"/>
  <c r="CE9" i="66"/>
  <c r="CD9" i="66"/>
  <c r="CC9" i="66"/>
  <c r="CB9" i="66"/>
  <c r="CA9" i="66"/>
  <c r="BZ9" i="66"/>
  <c r="BY9" i="66"/>
  <c r="BX9" i="66"/>
  <c r="BW9" i="66"/>
  <c r="BV9" i="66"/>
  <c r="BU9" i="66"/>
  <c r="BT9" i="66"/>
  <c r="BS9" i="66"/>
  <c r="BR9" i="66"/>
  <c r="BQ9" i="66"/>
  <c r="BP9" i="66"/>
  <c r="BO9" i="66"/>
  <c r="BN9" i="66"/>
  <c r="BM9" i="66"/>
  <c r="BL9" i="66"/>
  <c r="BK9" i="66"/>
  <c r="BJ9" i="66"/>
  <c r="BI9" i="66"/>
  <c r="BH9" i="66"/>
  <c r="BG9" i="66"/>
  <c r="BF9" i="66"/>
  <c r="BE9" i="66"/>
  <c r="BD9" i="66"/>
  <c r="BC9" i="66"/>
  <c r="BB9" i="66"/>
  <c r="BA9" i="66"/>
  <c r="AZ9" i="66"/>
  <c r="AY9" i="66"/>
  <c r="AX9" i="66"/>
  <c r="AW9" i="66"/>
  <c r="AV9" i="66"/>
  <c r="AU9" i="66"/>
  <c r="AT9" i="66"/>
  <c r="AS9" i="66"/>
  <c r="AR9" i="66"/>
  <c r="AQ9" i="66"/>
  <c r="AP9" i="66"/>
  <c r="AO9" i="66"/>
  <c r="AN9" i="66"/>
  <c r="AM9" i="66"/>
  <c r="AL9" i="66"/>
  <c r="AK9" i="66"/>
  <c r="AJ9" i="66"/>
  <c r="AI9" i="66"/>
  <c r="AH9" i="66"/>
  <c r="AG9" i="66"/>
  <c r="AF9" i="66"/>
  <c r="AE9" i="66"/>
  <c r="AD9" i="66"/>
  <c r="AC9" i="66"/>
  <c r="AB9" i="66"/>
  <c r="AA9" i="66"/>
  <c r="Z9" i="66"/>
  <c r="Y9" i="66"/>
  <c r="X9" i="66"/>
  <c r="W9" i="66"/>
  <c r="V9" i="66"/>
  <c r="U9" i="66"/>
  <c r="T9" i="66"/>
  <c r="S9" i="66"/>
  <c r="R9" i="66"/>
  <c r="Q9" i="66"/>
  <c r="P9" i="66"/>
  <c r="O9" i="66"/>
  <c r="N9" i="66"/>
  <c r="M9" i="66"/>
  <c r="L9" i="66"/>
  <c r="K9" i="66"/>
  <c r="J9" i="66"/>
  <c r="I9" i="66"/>
  <c r="H9" i="66"/>
  <c r="G9" i="66"/>
  <c r="F9" i="66"/>
  <c r="E9" i="66"/>
  <c r="D9" i="66"/>
  <c r="C9" i="66"/>
  <c r="AV36" i="65" l="1"/>
  <c r="AV26" i="65"/>
  <c r="I36" i="65"/>
  <c r="I73" i="65" s="1"/>
  <c r="I26" i="65"/>
  <c r="Q36" i="65"/>
  <c r="Q171" i="65" s="1"/>
  <c r="Q181" i="65" s="1"/>
  <c r="Q26" i="65"/>
  <c r="Y36" i="65"/>
  <c r="Y91" i="65" s="1"/>
  <c r="Y26" i="65"/>
  <c r="AG36" i="65"/>
  <c r="AG63" i="65" s="1"/>
  <c r="AG26" i="65"/>
  <c r="AO36" i="65"/>
  <c r="AO105" i="65" s="1"/>
  <c r="AO26" i="65"/>
  <c r="AW36" i="65"/>
  <c r="AW91" i="65" s="1"/>
  <c r="AW26" i="65"/>
  <c r="BE36" i="65"/>
  <c r="BE73" i="65" s="1"/>
  <c r="BE26" i="65"/>
  <c r="W36" i="65"/>
  <c r="W26" i="65"/>
  <c r="P36" i="65"/>
  <c r="P63" i="65" s="1"/>
  <c r="P26" i="65"/>
  <c r="J36" i="65"/>
  <c r="J105" i="65" s="1"/>
  <c r="J26" i="65"/>
  <c r="R36" i="65"/>
  <c r="R171" i="65" s="1"/>
  <c r="R181" i="65" s="1"/>
  <c r="R26" i="65"/>
  <c r="Z36" i="65"/>
  <c r="Z26" i="65"/>
  <c r="AH36" i="65"/>
  <c r="AH136" i="65" s="1"/>
  <c r="AH26" i="65"/>
  <c r="AP36" i="65"/>
  <c r="AP160" i="65" s="1"/>
  <c r="AP26" i="65"/>
  <c r="AX36" i="65"/>
  <c r="AX136" i="65" s="1"/>
  <c r="AX26" i="65"/>
  <c r="BF36" i="65"/>
  <c r="BF105" i="65" s="1"/>
  <c r="BF26" i="65"/>
  <c r="O36" i="65"/>
  <c r="O91" i="65" s="1"/>
  <c r="O26" i="65"/>
  <c r="BC36" i="65"/>
  <c r="BC146" i="65" s="1"/>
  <c r="BC26" i="65"/>
  <c r="AN36" i="65"/>
  <c r="AN73" i="65" s="1"/>
  <c r="AN26" i="65"/>
  <c r="C36" i="65"/>
  <c r="C26" i="65"/>
  <c r="K36" i="65"/>
  <c r="K136" i="65" s="1"/>
  <c r="K26" i="65"/>
  <c r="S36" i="65"/>
  <c r="S105" i="65" s="1"/>
  <c r="S26" i="65"/>
  <c r="AA36" i="65"/>
  <c r="AA146" i="65" s="1"/>
  <c r="AA26" i="65"/>
  <c r="AI36" i="65"/>
  <c r="AI26" i="65"/>
  <c r="AQ36" i="65"/>
  <c r="AQ105" i="65" s="1"/>
  <c r="AQ26" i="65"/>
  <c r="AY36" i="65"/>
  <c r="AY46" i="65" s="1"/>
  <c r="AY26" i="65"/>
  <c r="BG36" i="65"/>
  <c r="BG171" i="65" s="1"/>
  <c r="BG181" i="65" s="1"/>
  <c r="BG26" i="65"/>
  <c r="G36" i="65"/>
  <c r="G171" i="65" s="1"/>
  <c r="G181" i="65" s="1"/>
  <c r="G26" i="65"/>
  <c r="AE36" i="65"/>
  <c r="AE160" i="65" s="1"/>
  <c r="AE26" i="65"/>
  <c r="H36" i="65"/>
  <c r="H105" i="65" s="1"/>
  <c r="H26" i="65"/>
  <c r="BD36" i="65"/>
  <c r="BD63" i="65" s="1"/>
  <c r="BD26" i="65"/>
  <c r="D36" i="65"/>
  <c r="D26" i="65"/>
  <c r="L36" i="65"/>
  <c r="L171" i="65" s="1"/>
  <c r="L181" i="65" s="1"/>
  <c r="L26" i="65"/>
  <c r="T36" i="65"/>
  <c r="T46" i="65" s="1"/>
  <c r="T26" i="65"/>
  <c r="AB36" i="65"/>
  <c r="AB91" i="65" s="1"/>
  <c r="AB26" i="65"/>
  <c r="AJ36" i="65"/>
  <c r="AJ26" i="65"/>
  <c r="AR36" i="65"/>
  <c r="AR136" i="65" s="1"/>
  <c r="AR26" i="65"/>
  <c r="AZ36" i="65"/>
  <c r="AZ160" i="65" s="1"/>
  <c r="AZ26" i="65"/>
  <c r="BH36" i="65"/>
  <c r="BH146" i="65" s="1"/>
  <c r="BH26" i="65"/>
  <c r="AM36" i="65"/>
  <c r="AM160" i="65" s="1"/>
  <c r="AM26" i="65"/>
  <c r="X36" i="65"/>
  <c r="X73" i="65" s="1"/>
  <c r="X26" i="65"/>
  <c r="E36" i="65"/>
  <c r="E146" i="65" s="1"/>
  <c r="E26" i="65"/>
  <c r="M36" i="65"/>
  <c r="M63" i="65" s="1"/>
  <c r="M26" i="65"/>
  <c r="U36" i="65"/>
  <c r="U26" i="65"/>
  <c r="AC36" i="65"/>
  <c r="AC171" i="65" s="1"/>
  <c r="AC181" i="65" s="1"/>
  <c r="AC26" i="65"/>
  <c r="AK36" i="65"/>
  <c r="AK63" i="65" s="1"/>
  <c r="AK26" i="65"/>
  <c r="AS36" i="65"/>
  <c r="AS91" i="65" s="1"/>
  <c r="AS26" i="65"/>
  <c r="BA36" i="65"/>
  <c r="BA26" i="65"/>
  <c r="BI36" i="65"/>
  <c r="BI146" i="65" s="1"/>
  <c r="BI26" i="65"/>
  <c r="AU36" i="65"/>
  <c r="AU171" i="65" s="1"/>
  <c r="AU181" i="65" s="1"/>
  <c r="AU26" i="65"/>
  <c r="AF36" i="65"/>
  <c r="AF146" i="65" s="1"/>
  <c r="AF26" i="65"/>
  <c r="F36" i="65"/>
  <c r="F160" i="65" s="1"/>
  <c r="F26" i="65"/>
  <c r="N36" i="65"/>
  <c r="N46" i="65" s="1"/>
  <c r="N26" i="65"/>
  <c r="V36" i="65"/>
  <c r="V73" i="65" s="1"/>
  <c r="V26" i="65"/>
  <c r="AD36" i="65"/>
  <c r="AD136" i="65" s="1"/>
  <c r="AD26" i="65"/>
  <c r="AL36" i="65"/>
  <c r="AL26" i="65"/>
  <c r="AT36" i="65"/>
  <c r="AT73" i="65" s="1"/>
  <c r="AT26" i="65"/>
  <c r="BB36" i="65"/>
  <c r="BB171" i="65" s="1"/>
  <c r="BB181" i="65" s="1"/>
  <c r="BB26" i="65"/>
  <c r="BJ36" i="65"/>
  <c r="BJ73" i="65" s="1"/>
  <c r="BJ26" i="65"/>
  <c r="AM23" i="66"/>
  <c r="AM38" i="66"/>
  <c r="AG23" i="66"/>
  <c r="AG38" i="66"/>
  <c r="AO23" i="66"/>
  <c r="AO38" i="66"/>
  <c r="AW23" i="66"/>
  <c r="AW38" i="66"/>
  <c r="BE23" i="66"/>
  <c r="BE38" i="66"/>
  <c r="BM23" i="66"/>
  <c r="BM38" i="66"/>
  <c r="BU23" i="66"/>
  <c r="BU38" i="66"/>
  <c r="CC23" i="66"/>
  <c r="CC38" i="66"/>
  <c r="CK23" i="66"/>
  <c r="CK38" i="66"/>
  <c r="W146" i="65"/>
  <c r="W171" i="65"/>
  <c r="W181" i="65" s="1"/>
  <c r="W136" i="65"/>
  <c r="W160" i="65"/>
  <c r="W91" i="65"/>
  <c r="W105" i="65"/>
  <c r="W73" i="65"/>
  <c r="W63" i="65"/>
  <c r="W46" i="65"/>
  <c r="BC91" i="65"/>
  <c r="BC63" i="65"/>
  <c r="BK146" i="65"/>
  <c r="BK171" i="65"/>
  <c r="BK181" i="65" s="1"/>
  <c r="BK136" i="65"/>
  <c r="BK160" i="65"/>
  <c r="BK91" i="65"/>
  <c r="BK73" i="65"/>
  <c r="BK105" i="65"/>
  <c r="BK63" i="65"/>
  <c r="BK46" i="65"/>
  <c r="BS146" i="65"/>
  <c r="BS171" i="65"/>
  <c r="BS181" i="65" s="1"/>
  <c r="BS136" i="65"/>
  <c r="BS160" i="65"/>
  <c r="BS91" i="65"/>
  <c r="BS73" i="65"/>
  <c r="BS105" i="65"/>
  <c r="BS63" i="65"/>
  <c r="BS46" i="65"/>
  <c r="CA146" i="65"/>
  <c r="CA171" i="65"/>
  <c r="CA181" i="65" s="1"/>
  <c r="CA136" i="65"/>
  <c r="CA160" i="65"/>
  <c r="CA91" i="65"/>
  <c r="CA73" i="65"/>
  <c r="CA105" i="65"/>
  <c r="CA63" i="65"/>
  <c r="CA46" i="65"/>
  <c r="CI146" i="65"/>
  <c r="CI171" i="65"/>
  <c r="CI181" i="65" s="1"/>
  <c r="CI136" i="65"/>
  <c r="CI160" i="65"/>
  <c r="CI91" i="65"/>
  <c r="CI73" i="65"/>
  <c r="CI105" i="65"/>
  <c r="CI63" i="65"/>
  <c r="CI46" i="65"/>
  <c r="CQ146" i="65"/>
  <c r="CQ171" i="65"/>
  <c r="CQ181" i="65" s="1"/>
  <c r="CQ136" i="65"/>
  <c r="CQ160" i="65"/>
  <c r="CQ91" i="65"/>
  <c r="CQ73" i="65"/>
  <c r="CQ105" i="65"/>
  <c r="CQ63" i="65"/>
  <c r="CQ46" i="65"/>
  <c r="CY146" i="65"/>
  <c r="CY171" i="65"/>
  <c r="CY181" i="65" s="1"/>
  <c r="CY136" i="65"/>
  <c r="CY160" i="65"/>
  <c r="CY91" i="65"/>
  <c r="CY73" i="65"/>
  <c r="CY105" i="65"/>
  <c r="CY63" i="65"/>
  <c r="CY46" i="65"/>
  <c r="DG146" i="65"/>
  <c r="DG171" i="65"/>
  <c r="DG181" i="65" s="1"/>
  <c r="DG136" i="65"/>
  <c r="DG160" i="65"/>
  <c r="DG91" i="65"/>
  <c r="DG73" i="65"/>
  <c r="DG105" i="65"/>
  <c r="DG63" i="65"/>
  <c r="DG46" i="65"/>
  <c r="G23" i="66"/>
  <c r="G38" i="66"/>
  <c r="W23" i="66"/>
  <c r="W38" i="66"/>
  <c r="AU23" i="66"/>
  <c r="AU38" i="66"/>
  <c r="Z23" i="66"/>
  <c r="Z38" i="66"/>
  <c r="BF23" i="66"/>
  <c r="BF38" i="66"/>
  <c r="BN23" i="66"/>
  <c r="BN38" i="66"/>
  <c r="BV23" i="66"/>
  <c r="BV38" i="66"/>
  <c r="CD23" i="66"/>
  <c r="CD38" i="66"/>
  <c r="CL23" i="66"/>
  <c r="CL38" i="66"/>
  <c r="H146" i="65"/>
  <c r="H73" i="65"/>
  <c r="AV91" i="65"/>
  <c r="AV160" i="65"/>
  <c r="AV73" i="65"/>
  <c r="AV171" i="65"/>
  <c r="AV181" i="65" s="1"/>
  <c r="AV146" i="65"/>
  <c r="AV63" i="65"/>
  <c r="AV136" i="65"/>
  <c r="AV105" i="65"/>
  <c r="AV46" i="65"/>
  <c r="BL91" i="65"/>
  <c r="BL160" i="65"/>
  <c r="BL73" i="65"/>
  <c r="BL171" i="65"/>
  <c r="BL181" i="65" s="1"/>
  <c r="BL146" i="65"/>
  <c r="BL105" i="65"/>
  <c r="BL63" i="65"/>
  <c r="BL46" i="65"/>
  <c r="BL136" i="65"/>
  <c r="BT160" i="65"/>
  <c r="BT171" i="65"/>
  <c r="BT181" i="65" s="1"/>
  <c r="BT146" i="65"/>
  <c r="BT91" i="65"/>
  <c r="BT136" i="65"/>
  <c r="BT73" i="65"/>
  <c r="BT105" i="65"/>
  <c r="BT63" i="65"/>
  <c r="BT46" i="65"/>
  <c r="CB91" i="65"/>
  <c r="CB160" i="65"/>
  <c r="CB73" i="65"/>
  <c r="CB171" i="65"/>
  <c r="CB181" i="65" s="1"/>
  <c r="CB146" i="65"/>
  <c r="CB105" i="65"/>
  <c r="CB63" i="65"/>
  <c r="CB136" i="65"/>
  <c r="CB46" i="65"/>
  <c r="CJ160" i="65"/>
  <c r="CJ171" i="65"/>
  <c r="CJ181" i="65" s="1"/>
  <c r="CJ146" i="65"/>
  <c r="CJ91" i="65"/>
  <c r="CJ136" i="65"/>
  <c r="CJ73" i="65"/>
  <c r="CJ105" i="65"/>
  <c r="CJ63" i="65"/>
  <c r="CJ46" i="65"/>
  <c r="CR91" i="65"/>
  <c r="CR160" i="65"/>
  <c r="CR73" i="65"/>
  <c r="CR171" i="65"/>
  <c r="CR181" i="65" s="1"/>
  <c r="CR146" i="65"/>
  <c r="CR136" i="65"/>
  <c r="CR63" i="65"/>
  <c r="CR105" i="65"/>
  <c r="CR46" i="65"/>
  <c r="CZ160" i="65"/>
  <c r="CZ171" i="65"/>
  <c r="CZ181" i="65" s="1"/>
  <c r="CZ146" i="65"/>
  <c r="CZ91" i="65"/>
  <c r="CZ136" i="65"/>
  <c r="CZ73" i="65"/>
  <c r="CZ63" i="65"/>
  <c r="CZ105" i="65"/>
  <c r="CZ46" i="65"/>
  <c r="DH91" i="65"/>
  <c r="DH160" i="65"/>
  <c r="DH73" i="65"/>
  <c r="DH171" i="65"/>
  <c r="DH181" i="65" s="1"/>
  <c r="DH146" i="65"/>
  <c r="DH136" i="65"/>
  <c r="DH63" i="65"/>
  <c r="DH105" i="65"/>
  <c r="DH46" i="65"/>
  <c r="Q23" i="66"/>
  <c r="Q38" i="66"/>
  <c r="AP23" i="66"/>
  <c r="AP38" i="66"/>
  <c r="S38" i="66"/>
  <c r="S23" i="66"/>
  <c r="AI38" i="66"/>
  <c r="AI23" i="66"/>
  <c r="AQ38" i="66"/>
  <c r="AQ23" i="66"/>
  <c r="AY38" i="66"/>
  <c r="AY23" i="66"/>
  <c r="BG38" i="66"/>
  <c r="BG23" i="66"/>
  <c r="BO38" i="66"/>
  <c r="BO23" i="66"/>
  <c r="BW38" i="66"/>
  <c r="BW23" i="66"/>
  <c r="CE38" i="66"/>
  <c r="CE23" i="66"/>
  <c r="CM38" i="66"/>
  <c r="CM23" i="66"/>
  <c r="I46" i="65"/>
  <c r="Q105" i="65"/>
  <c r="Q63" i="65"/>
  <c r="Q73" i="65"/>
  <c r="AG171" i="65"/>
  <c r="AG181" i="65" s="1"/>
  <c r="AG146" i="65"/>
  <c r="AG136" i="65"/>
  <c r="AW171" i="65"/>
  <c r="AW181" i="65" s="1"/>
  <c r="AW105" i="65"/>
  <c r="AW160" i="65"/>
  <c r="AW46" i="65"/>
  <c r="BM171" i="65"/>
  <c r="BM181" i="65" s="1"/>
  <c r="BM146" i="65"/>
  <c r="BM136" i="65"/>
  <c r="BM105" i="65"/>
  <c r="BM91" i="65"/>
  <c r="BM160" i="65"/>
  <c r="BM63" i="65"/>
  <c r="BM73" i="65"/>
  <c r="BM46" i="65"/>
  <c r="BU171" i="65"/>
  <c r="BU181" i="65" s="1"/>
  <c r="BU146" i="65"/>
  <c r="BU136" i="65"/>
  <c r="BU105" i="65"/>
  <c r="BU160" i="65"/>
  <c r="BU91" i="65"/>
  <c r="BU73" i="65"/>
  <c r="BU63" i="65"/>
  <c r="BU46" i="65"/>
  <c r="CC171" i="65"/>
  <c r="CC181" i="65" s="1"/>
  <c r="CC146" i="65"/>
  <c r="CC136" i="65"/>
  <c r="CC105" i="65"/>
  <c r="CC91" i="65"/>
  <c r="CC160" i="65"/>
  <c r="CC73" i="65"/>
  <c r="CC63" i="65"/>
  <c r="CC46" i="65"/>
  <c r="CK171" i="65"/>
  <c r="CK181" i="65" s="1"/>
  <c r="CK146" i="65"/>
  <c r="CK136" i="65"/>
  <c r="CK105" i="65"/>
  <c r="CK160" i="65"/>
  <c r="CK91" i="65"/>
  <c r="CK63" i="65"/>
  <c r="CK73" i="65"/>
  <c r="CK46" i="65"/>
  <c r="CS171" i="65"/>
  <c r="CS181" i="65" s="1"/>
  <c r="CS146" i="65"/>
  <c r="CS136" i="65"/>
  <c r="CS105" i="65"/>
  <c r="CS91" i="65"/>
  <c r="CS160" i="65"/>
  <c r="CS63" i="65"/>
  <c r="CS73" i="65"/>
  <c r="CS46" i="65"/>
  <c r="DA171" i="65"/>
  <c r="DA181" i="65" s="1"/>
  <c r="DA146" i="65"/>
  <c r="DA136" i="65"/>
  <c r="DA105" i="65"/>
  <c r="DA160" i="65"/>
  <c r="DA91" i="65"/>
  <c r="DA73" i="65"/>
  <c r="DA63" i="65"/>
  <c r="DA46" i="65"/>
  <c r="DI171" i="65"/>
  <c r="DI181" i="65" s="1"/>
  <c r="DI146" i="65"/>
  <c r="DI136" i="65"/>
  <c r="DI105" i="65"/>
  <c r="DI91" i="65"/>
  <c r="DI160" i="65"/>
  <c r="DI73" i="65"/>
  <c r="DI63" i="65"/>
  <c r="DI46" i="65"/>
  <c r="I23" i="66"/>
  <c r="I38" i="66"/>
  <c r="AH23" i="66"/>
  <c r="AH38" i="66"/>
  <c r="AX23" i="66"/>
  <c r="AX38" i="66"/>
  <c r="C38" i="66"/>
  <c r="C23" i="66"/>
  <c r="L23" i="66"/>
  <c r="L38" i="66"/>
  <c r="AR23" i="66"/>
  <c r="AR38" i="66"/>
  <c r="AZ38" i="66"/>
  <c r="AZ23" i="66"/>
  <c r="BH23" i="66"/>
  <c r="BH38" i="66"/>
  <c r="BP38" i="66"/>
  <c r="BP23" i="66"/>
  <c r="BX23" i="66"/>
  <c r="BX38" i="66"/>
  <c r="CF38" i="66"/>
  <c r="CF23" i="66"/>
  <c r="CN23" i="66"/>
  <c r="CN38" i="66"/>
  <c r="J171" i="65"/>
  <c r="J181" i="65" s="1"/>
  <c r="Z160" i="65"/>
  <c r="Z146" i="65"/>
  <c r="Z171" i="65"/>
  <c r="Z181" i="65" s="1"/>
  <c r="Z63" i="65"/>
  <c r="Z136" i="65"/>
  <c r="Z91" i="65"/>
  <c r="Z105" i="65"/>
  <c r="Z73" i="65"/>
  <c r="Z46" i="65"/>
  <c r="AP146" i="65"/>
  <c r="AP136" i="65"/>
  <c r="AP46" i="65"/>
  <c r="BF171" i="65"/>
  <c r="BF181" i="65" s="1"/>
  <c r="BF73" i="65"/>
  <c r="BN160" i="65"/>
  <c r="BN146" i="65"/>
  <c r="BN136" i="65"/>
  <c r="BN105" i="65"/>
  <c r="BN91" i="65"/>
  <c r="BN171" i="65"/>
  <c r="BN181" i="65" s="1"/>
  <c r="BN46" i="65"/>
  <c r="BN73" i="65"/>
  <c r="BN63" i="65"/>
  <c r="BV160" i="65"/>
  <c r="BV146" i="65"/>
  <c r="BV171" i="65"/>
  <c r="BV181" i="65" s="1"/>
  <c r="BV105" i="65"/>
  <c r="BV136" i="65"/>
  <c r="BV91" i="65"/>
  <c r="BV73" i="65"/>
  <c r="BV63" i="65"/>
  <c r="BV46" i="65"/>
  <c r="CD160" i="65"/>
  <c r="CD146" i="65"/>
  <c r="CD136" i="65"/>
  <c r="CD105" i="65"/>
  <c r="CD91" i="65"/>
  <c r="CD171" i="65"/>
  <c r="CD181" i="65" s="1"/>
  <c r="CD73" i="65"/>
  <c r="CD63" i="65"/>
  <c r="CD46" i="65"/>
  <c r="CL160" i="65"/>
  <c r="CL146" i="65"/>
  <c r="CL171" i="65"/>
  <c r="CL181" i="65" s="1"/>
  <c r="CL105" i="65"/>
  <c r="CL136" i="65"/>
  <c r="CL91" i="65"/>
  <c r="CL63" i="65"/>
  <c r="CL73" i="65"/>
  <c r="CL46" i="65"/>
  <c r="CT160" i="65"/>
  <c r="CT146" i="65"/>
  <c r="CT136" i="65"/>
  <c r="CT105" i="65"/>
  <c r="CT91" i="65"/>
  <c r="CT171" i="65"/>
  <c r="CT181" i="65" s="1"/>
  <c r="CT46" i="65"/>
  <c r="CT63" i="65"/>
  <c r="CT73" i="65"/>
  <c r="DB160" i="65"/>
  <c r="DB146" i="65"/>
  <c r="DB171" i="65"/>
  <c r="DB181" i="65" s="1"/>
  <c r="DB105" i="65"/>
  <c r="DB136" i="65"/>
  <c r="DB91" i="65"/>
  <c r="DB73" i="65"/>
  <c r="DB46" i="65"/>
  <c r="DB63" i="65"/>
  <c r="DJ160" i="65"/>
  <c r="DJ146" i="65"/>
  <c r="DJ136" i="65"/>
  <c r="DJ105" i="65"/>
  <c r="DJ91" i="65"/>
  <c r="DJ171" i="65"/>
  <c r="DJ181" i="65" s="1"/>
  <c r="DJ46" i="65"/>
  <c r="DJ73" i="65"/>
  <c r="DJ63" i="65"/>
  <c r="Y23" i="66"/>
  <c r="Y38" i="66"/>
  <c r="AA38" i="66"/>
  <c r="AA23" i="66"/>
  <c r="T38" i="66"/>
  <c r="T23" i="66"/>
  <c r="AJ38" i="66"/>
  <c r="AJ23" i="66"/>
  <c r="E38" i="66"/>
  <c r="E23" i="66"/>
  <c r="U38" i="66"/>
  <c r="U23" i="66"/>
  <c r="AK38" i="66"/>
  <c r="AK23" i="66"/>
  <c r="BI38" i="66"/>
  <c r="BI23" i="66"/>
  <c r="BY38" i="66"/>
  <c r="BY23" i="66"/>
  <c r="C105" i="65"/>
  <c r="C73" i="65"/>
  <c r="C136" i="65"/>
  <c r="C63" i="65"/>
  <c r="C171" i="65"/>
  <c r="C181" i="65" s="1"/>
  <c r="C91" i="65"/>
  <c r="C160" i="65"/>
  <c r="C46" i="65"/>
  <c r="C146" i="65"/>
  <c r="S171" i="65"/>
  <c r="S181" i="65" s="1"/>
  <c r="AI105" i="65"/>
  <c r="AI73" i="65"/>
  <c r="AI136" i="65"/>
  <c r="AI171" i="65"/>
  <c r="AI181" i="65" s="1"/>
  <c r="AI91" i="65"/>
  <c r="AI160" i="65"/>
  <c r="AI46" i="65"/>
  <c r="AI146" i="65"/>
  <c r="AI63" i="65"/>
  <c r="AY105" i="65"/>
  <c r="AY160" i="65"/>
  <c r="AY63" i="65"/>
  <c r="BO73" i="65"/>
  <c r="BO136" i="65"/>
  <c r="BO105" i="65"/>
  <c r="BO171" i="65"/>
  <c r="BO181" i="65" s="1"/>
  <c r="BO91" i="65"/>
  <c r="BO160" i="65"/>
  <c r="BO46" i="65"/>
  <c r="BO146" i="65"/>
  <c r="BO63" i="65"/>
  <c r="BW171" i="65"/>
  <c r="BW181" i="65" s="1"/>
  <c r="BW73" i="65"/>
  <c r="BW160" i="65"/>
  <c r="BW105" i="65"/>
  <c r="BW146" i="65"/>
  <c r="BW136" i="65"/>
  <c r="BW91" i="65"/>
  <c r="BW46" i="65"/>
  <c r="BW63" i="65"/>
  <c r="CE73" i="65"/>
  <c r="CE136" i="65"/>
  <c r="CE105" i="65"/>
  <c r="CE171" i="65"/>
  <c r="CE181" i="65" s="1"/>
  <c r="CE91" i="65"/>
  <c r="CE160" i="65"/>
  <c r="CE146" i="65"/>
  <c r="CE46" i="65"/>
  <c r="CE63" i="65"/>
  <c r="CM171" i="65"/>
  <c r="CM181" i="65" s="1"/>
  <c r="CM73" i="65"/>
  <c r="CM160" i="65"/>
  <c r="CM105" i="65"/>
  <c r="CM146" i="65"/>
  <c r="CM136" i="65"/>
  <c r="CM91" i="65"/>
  <c r="CM46" i="65"/>
  <c r="CM63" i="65"/>
  <c r="CU73" i="65"/>
  <c r="CU136" i="65"/>
  <c r="CU105" i="65"/>
  <c r="CU171" i="65"/>
  <c r="CU181" i="65" s="1"/>
  <c r="CU91" i="65"/>
  <c r="CU160" i="65"/>
  <c r="CU46" i="65"/>
  <c r="CU146" i="65"/>
  <c r="CU63" i="65"/>
  <c r="DC171" i="65"/>
  <c r="DC181" i="65" s="1"/>
  <c r="DC73" i="65"/>
  <c r="DC160" i="65"/>
  <c r="DC105" i="65"/>
  <c r="DC146" i="65"/>
  <c r="DC136" i="65"/>
  <c r="DC91" i="65"/>
  <c r="DC46" i="65"/>
  <c r="DC63" i="65"/>
  <c r="DK73" i="65"/>
  <c r="DK136" i="65"/>
  <c r="DK105" i="65"/>
  <c r="DK171" i="65"/>
  <c r="DK181" i="65" s="1"/>
  <c r="DK91" i="65"/>
  <c r="DK160" i="65"/>
  <c r="DK46" i="65"/>
  <c r="DK146" i="65"/>
  <c r="DK63" i="65"/>
  <c r="AE23" i="66"/>
  <c r="AE38" i="66"/>
  <c r="J23" i="66"/>
  <c r="J38" i="66"/>
  <c r="R23" i="66"/>
  <c r="R38" i="66"/>
  <c r="K38" i="66"/>
  <c r="K23" i="66"/>
  <c r="D38" i="66"/>
  <c r="D23" i="66"/>
  <c r="AB23" i="66"/>
  <c r="AB38" i="66"/>
  <c r="M38" i="66"/>
  <c r="M23" i="66"/>
  <c r="AC38" i="66"/>
  <c r="AC23" i="66"/>
  <c r="AS38" i="66"/>
  <c r="AS23" i="66"/>
  <c r="BA38" i="66"/>
  <c r="BA23" i="66"/>
  <c r="BQ38" i="66"/>
  <c r="BQ23" i="66"/>
  <c r="CG38" i="66"/>
  <c r="CG23" i="66"/>
  <c r="F38" i="66"/>
  <c r="F23" i="66"/>
  <c r="N38" i="66"/>
  <c r="N23" i="66"/>
  <c r="V38" i="66"/>
  <c r="V23" i="66"/>
  <c r="AD38" i="66"/>
  <c r="AD23" i="66"/>
  <c r="AL38" i="66"/>
  <c r="AL23" i="66"/>
  <c r="AT38" i="66"/>
  <c r="AT23" i="66"/>
  <c r="BB38" i="66"/>
  <c r="BB23" i="66"/>
  <c r="BJ38" i="66"/>
  <c r="BJ23" i="66"/>
  <c r="BR38" i="66"/>
  <c r="BR23" i="66"/>
  <c r="BZ38" i="66"/>
  <c r="BZ23" i="66"/>
  <c r="CH38" i="66"/>
  <c r="CH23" i="66"/>
  <c r="D136" i="65"/>
  <c r="D160" i="65"/>
  <c r="D105" i="65"/>
  <c r="D171" i="65"/>
  <c r="D181" i="65" s="1"/>
  <c r="D146" i="65"/>
  <c r="D73" i="65"/>
  <c r="D63" i="65"/>
  <c r="D91" i="65"/>
  <c r="D46" i="65"/>
  <c r="T63" i="65"/>
  <c r="AJ136" i="65"/>
  <c r="AJ160" i="65"/>
  <c r="AJ171" i="65"/>
  <c r="AJ181" i="65" s="1"/>
  <c r="AJ146" i="65"/>
  <c r="AJ73" i="65"/>
  <c r="AJ105" i="65"/>
  <c r="AJ91" i="65"/>
  <c r="AJ46" i="65"/>
  <c r="AJ63" i="65"/>
  <c r="AZ136" i="65"/>
  <c r="AZ171" i="65"/>
  <c r="AZ181" i="65" s="1"/>
  <c r="AZ105" i="65"/>
  <c r="AZ63" i="65"/>
  <c r="BP136" i="65"/>
  <c r="BP160" i="65"/>
  <c r="BP171" i="65"/>
  <c r="BP181" i="65" s="1"/>
  <c r="BP146" i="65"/>
  <c r="BP73" i="65"/>
  <c r="BP105" i="65"/>
  <c r="BP91" i="65"/>
  <c r="BP46" i="65"/>
  <c r="BP63" i="65"/>
  <c r="BX136" i="65"/>
  <c r="BX160" i="65"/>
  <c r="BX171" i="65"/>
  <c r="BX181" i="65" s="1"/>
  <c r="BX146" i="65"/>
  <c r="BX73" i="65"/>
  <c r="BX105" i="65"/>
  <c r="BX91" i="65"/>
  <c r="BX46" i="65"/>
  <c r="BX63" i="65"/>
  <c r="CF136" i="65"/>
  <c r="CF160" i="65"/>
  <c r="CF171" i="65"/>
  <c r="CF181" i="65" s="1"/>
  <c r="CF146" i="65"/>
  <c r="CF73" i="65"/>
  <c r="CF105" i="65"/>
  <c r="CF91" i="65"/>
  <c r="CF46" i="65"/>
  <c r="CF63" i="65"/>
  <c r="CN136" i="65"/>
  <c r="CN160" i="65"/>
  <c r="CN171" i="65"/>
  <c r="CN181" i="65" s="1"/>
  <c r="CN146" i="65"/>
  <c r="CN73" i="65"/>
  <c r="CN105" i="65"/>
  <c r="CN91" i="65"/>
  <c r="CN46" i="65"/>
  <c r="CN63" i="65"/>
  <c r="CV136" i="65"/>
  <c r="CV160" i="65"/>
  <c r="CV171" i="65"/>
  <c r="CV181" i="65" s="1"/>
  <c r="CV146" i="65"/>
  <c r="CV73" i="65"/>
  <c r="CV105" i="65"/>
  <c r="CV91" i="65"/>
  <c r="CV46" i="65"/>
  <c r="CV63" i="65"/>
  <c r="DD136" i="65"/>
  <c r="DD160" i="65"/>
  <c r="DD171" i="65"/>
  <c r="DD181" i="65" s="1"/>
  <c r="DD146" i="65"/>
  <c r="DD73" i="65"/>
  <c r="DD105" i="65"/>
  <c r="DD91" i="65"/>
  <c r="DD46" i="65"/>
  <c r="DD63" i="65"/>
  <c r="DL136" i="65"/>
  <c r="DL160" i="65"/>
  <c r="DL171" i="65"/>
  <c r="DL181" i="65" s="1"/>
  <c r="DL146" i="65"/>
  <c r="DL73" i="65"/>
  <c r="DL105" i="65"/>
  <c r="DL91" i="65"/>
  <c r="DL46" i="65"/>
  <c r="DL63" i="65"/>
  <c r="O23" i="66"/>
  <c r="O38" i="66"/>
  <c r="BC23" i="66"/>
  <c r="BC38" i="66"/>
  <c r="BK23" i="66"/>
  <c r="BK38" i="66"/>
  <c r="CA23" i="66"/>
  <c r="CA38" i="66"/>
  <c r="U160" i="65"/>
  <c r="U146" i="65"/>
  <c r="U136" i="65"/>
  <c r="U73" i="65"/>
  <c r="U171" i="65"/>
  <c r="U181" i="65" s="1"/>
  <c r="U105" i="65"/>
  <c r="U63" i="65"/>
  <c r="U91" i="65"/>
  <c r="U46" i="65"/>
  <c r="AK136" i="65"/>
  <c r="BA160" i="65"/>
  <c r="BA146" i="65"/>
  <c r="BA136" i="65"/>
  <c r="BA73" i="65"/>
  <c r="BA171" i="65"/>
  <c r="BA181" i="65" s="1"/>
  <c r="BA105" i="65"/>
  <c r="BA63" i="65"/>
  <c r="BA46" i="65"/>
  <c r="BA91" i="65"/>
  <c r="BQ160" i="65"/>
  <c r="BQ146" i="65"/>
  <c r="BQ136" i="65"/>
  <c r="BQ73" i="65"/>
  <c r="BQ171" i="65"/>
  <c r="BQ181" i="65" s="1"/>
  <c r="BQ105" i="65"/>
  <c r="BQ46" i="65"/>
  <c r="BQ91" i="65"/>
  <c r="BQ63" i="65"/>
  <c r="BY160" i="65"/>
  <c r="BY73" i="65"/>
  <c r="BY146" i="65"/>
  <c r="BY105" i="65"/>
  <c r="BY136" i="65"/>
  <c r="BY46" i="65"/>
  <c r="BY171" i="65"/>
  <c r="BY181" i="65" s="1"/>
  <c r="BY91" i="65"/>
  <c r="BY63" i="65"/>
  <c r="CG160" i="65"/>
  <c r="CG146" i="65"/>
  <c r="CG136" i="65"/>
  <c r="CG73" i="65"/>
  <c r="CG171" i="65"/>
  <c r="CG181" i="65" s="1"/>
  <c r="CG105" i="65"/>
  <c r="CG91" i="65"/>
  <c r="CG63" i="65"/>
  <c r="CG46" i="65"/>
  <c r="CO160" i="65"/>
  <c r="CO73" i="65"/>
  <c r="CO146" i="65"/>
  <c r="CO105" i="65"/>
  <c r="CO136" i="65"/>
  <c r="CO91" i="65"/>
  <c r="CO46" i="65"/>
  <c r="CO63" i="65"/>
  <c r="CO171" i="65"/>
  <c r="CO181" i="65" s="1"/>
  <c r="CW160" i="65"/>
  <c r="CW146" i="65"/>
  <c r="CW136" i="65"/>
  <c r="CW73" i="65"/>
  <c r="CW171" i="65"/>
  <c r="CW181" i="65" s="1"/>
  <c r="CW105" i="65"/>
  <c r="CW91" i="65"/>
  <c r="CW46" i="65"/>
  <c r="CW63" i="65"/>
  <c r="DE160" i="65"/>
  <c r="DE73" i="65"/>
  <c r="DE146" i="65"/>
  <c r="DE105" i="65"/>
  <c r="DE136" i="65"/>
  <c r="DE46" i="65"/>
  <c r="DE63" i="65"/>
  <c r="DE91" i="65"/>
  <c r="DE171" i="65"/>
  <c r="DE181" i="65" s="1"/>
  <c r="BS23" i="66"/>
  <c r="BS38" i="66"/>
  <c r="CI23" i="66"/>
  <c r="CI38" i="66"/>
  <c r="E160" i="65"/>
  <c r="E136" i="65"/>
  <c r="E105" i="65"/>
  <c r="E91" i="65"/>
  <c r="H23" i="66"/>
  <c r="H38" i="66"/>
  <c r="P23" i="66"/>
  <c r="P38" i="66"/>
  <c r="X23" i="66"/>
  <c r="X38" i="66"/>
  <c r="AF23" i="66"/>
  <c r="AF38" i="66"/>
  <c r="AN23" i="66"/>
  <c r="AN38" i="66"/>
  <c r="AV23" i="66"/>
  <c r="AV38" i="66"/>
  <c r="BD23" i="66"/>
  <c r="BD38" i="66"/>
  <c r="BL23" i="66"/>
  <c r="BL38" i="66"/>
  <c r="BT23" i="66"/>
  <c r="BT38" i="66"/>
  <c r="CB23" i="66"/>
  <c r="CB38" i="66"/>
  <c r="CJ23" i="66"/>
  <c r="CJ38" i="66"/>
  <c r="F136" i="65"/>
  <c r="F105" i="65"/>
  <c r="F91" i="65"/>
  <c r="F73" i="65"/>
  <c r="F46" i="65"/>
  <c r="V171" i="65"/>
  <c r="V181" i="65" s="1"/>
  <c r="V146" i="65"/>
  <c r="V63" i="65"/>
  <c r="AL136" i="65"/>
  <c r="AL171" i="65"/>
  <c r="AL181" i="65" s="1"/>
  <c r="AL91" i="65"/>
  <c r="AL146" i="65"/>
  <c r="AL73" i="65"/>
  <c r="AL105" i="65"/>
  <c r="AL63" i="65"/>
  <c r="AL46" i="65"/>
  <c r="AL160" i="65"/>
  <c r="BB160" i="65"/>
  <c r="BR136" i="65"/>
  <c r="BR171" i="65"/>
  <c r="BR181" i="65" s="1"/>
  <c r="BR91" i="65"/>
  <c r="BR146" i="65"/>
  <c r="BR73" i="65"/>
  <c r="BR105" i="65"/>
  <c r="BR160" i="65"/>
  <c r="BR63" i="65"/>
  <c r="BR46" i="65"/>
  <c r="BZ136" i="65"/>
  <c r="BZ171" i="65"/>
  <c r="BZ181" i="65" s="1"/>
  <c r="BZ91" i="65"/>
  <c r="BZ160" i="65"/>
  <c r="BZ73" i="65"/>
  <c r="BZ146" i="65"/>
  <c r="BZ105" i="65"/>
  <c r="BZ63" i="65"/>
  <c r="BZ46" i="65"/>
  <c r="CH136" i="65"/>
  <c r="CH171" i="65"/>
  <c r="CH181" i="65" s="1"/>
  <c r="CH91" i="65"/>
  <c r="CH146" i="65"/>
  <c r="CH73" i="65"/>
  <c r="CH105" i="65"/>
  <c r="CH63" i="65"/>
  <c r="CH160" i="65"/>
  <c r="CH46" i="65"/>
  <c r="CP136" i="65"/>
  <c r="CP171" i="65"/>
  <c r="CP181" i="65" s="1"/>
  <c r="CP91" i="65"/>
  <c r="CP160" i="65"/>
  <c r="CP73" i="65"/>
  <c r="CP146" i="65"/>
  <c r="CP105" i="65"/>
  <c r="CP63" i="65"/>
  <c r="CP46" i="65"/>
  <c r="CX136" i="65"/>
  <c r="CX171" i="65"/>
  <c r="CX181" i="65" s="1"/>
  <c r="CX91" i="65"/>
  <c r="CX146" i="65"/>
  <c r="CX73" i="65"/>
  <c r="CX105" i="65"/>
  <c r="CX63" i="65"/>
  <c r="CX160" i="65"/>
  <c r="CX46" i="65"/>
  <c r="DF136" i="65"/>
  <c r="DF171" i="65"/>
  <c r="DF181" i="65" s="1"/>
  <c r="DF91" i="65"/>
  <c r="DF160" i="65"/>
  <c r="DF73" i="65"/>
  <c r="DF146" i="65"/>
  <c r="DF105" i="65"/>
  <c r="DF63" i="65"/>
  <c r="DF46" i="65"/>
  <c r="F7" i="45"/>
  <c r="L136" i="65" l="1"/>
  <c r="BF146" i="65"/>
  <c r="AM46" i="65"/>
  <c r="G105" i="65"/>
  <c r="AM171" i="65"/>
  <c r="AM181" i="65" s="1"/>
  <c r="G63" i="65"/>
  <c r="BB63" i="65"/>
  <c r="V91" i="65"/>
  <c r="E46" i="65"/>
  <c r="AZ46" i="65"/>
  <c r="AY91" i="65"/>
  <c r="AP73" i="65"/>
  <c r="J91" i="65"/>
  <c r="AW136" i="65"/>
  <c r="Q160" i="65"/>
  <c r="H136" i="65"/>
  <c r="BC105" i="65"/>
  <c r="BB136" i="65"/>
  <c r="V105" i="65"/>
  <c r="E63" i="65"/>
  <c r="AZ91" i="65"/>
  <c r="T91" i="65"/>
  <c r="AY171" i="65"/>
  <c r="AY181" i="65" s="1"/>
  <c r="AP91" i="65"/>
  <c r="J136" i="65"/>
  <c r="AW146" i="65"/>
  <c r="Q91" i="65"/>
  <c r="H91" i="65"/>
  <c r="BC73" i="65"/>
  <c r="V160" i="65"/>
  <c r="V136" i="65"/>
  <c r="E171" i="65"/>
  <c r="E181" i="65" s="1"/>
  <c r="AK105" i="65"/>
  <c r="AZ73" i="65"/>
  <c r="T146" i="65"/>
  <c r="AY136" i="65"/>
  <c r="AP105" i="65"/>
  <c r="AW63" i="65"/>
  <c r="Q136" i="65"/>
  <c r="H171" i="65"/>
  <c r="H181" i="65" s="1"/>
  <c r="BC136" i="65"/>
  <c r="V46" i="65"/>
  <c r="E73" i="65"/>
  <c r="AK171" i="65"/>
  <c r="AK181" i="65" s="1"/>
  <c r="AZ146" i="65"/>
  <c r="T160" i="65"/>
  <c r="AY146" i="65"/>
  <c r="AY73" i="65"/>
  <c r="AP171" i="65"/>
  <c r="AP181" i="65" s="1"/>
  <c r="AW73" i="65"/>
  <c r="Q146" i="65"/>
  <c r="H63" i="65"/>
  <c r="AU63" i="65"/>
  <c r="H160" i="65"/>
  <c r="AU105" i="65"/>
  <c r="AK146" i="65"/>
  <c r="S46" i="65"/>
  <c r="AP63" i="65"/>
  <c r="Q46" i="65"/>
  <c r="H46" i="65"/>
  <c r="BC160" i="65"/>
  <c r="BC171" i="65"/>
  <c r="BC181" i="65" s="1"/>
  <c r="AM136" i="65"/>
  <c r="G46" i="65"/>
  <c r="I160" i="65"/>
  <c r="I136" i="65"/>
  <c r="I146" i="65"/>
  <c r="I105" i="65"/>
  <c r="I171" i="65"/>
  <c r="I181" i="65" s="1"/>
  <c r="I91" i="65"/>
  <c r="I63" i="65"/>
  <c r="AU91" i="65"/>
  <c r="AC91" i="65"/>
  <c r="AC146" i="65"/>
  <c r="AT91" i="65"/>
  <c r="AU73" i="65"/>
  <c r="AU146" i="65"/>
  <c r="AU46" i="65"/>
  <c r="AR105" i="65"/>
  <c r="F146" i="65"/>
  <c r="AK73" i="65"/>
  <c r="T73" i="65"/>
  <c r="S146" i="65"/>
  <c r="BF160" i="65"/>
  <c r="J63" i="65"/>
  <c r="AG105" i="65"/>
  <c r="AM146" i="65"/>
  <c r="G73" i="65"/>
  <c r="T171" i="65"/>
  <c r="T181" i="65" s="1"/>
  <c r="AQ160" i="65"/>
  <c r="S160" i="65"/>
  <c r="J146" i="65"/>
  <c r="G91" i="65"/>
  <c r="BB46" i="65"/>
  <c r="F171" i="65"/>
  <c r="F181" i="65" s="1"/>
  <c r="AK160" i="65"/>
  <c r="T105" i="65"/>
  <c r="S91" i="65"/>
  <c r="J160" i="65"/>
  <c r="G146" i="65"/>
  <c r="BB105" i="65"/>
  <c r="T136" i="65"/>
  <c r="S63" i="65"/>
  <c r="BF63" i="65"/>
  <c r="AG46" i="65"/>
  <c r="AM63" i="65"/>
  <c r="BB73" i="65"/>
  <c r="N63" i="65"/>
  <c r="S136" i="65"/>
  <c r="BF46" i="65"/>
  <c r="AG73" i="65"/>
  <c r="AM105" i="65"/>
  <c r="AO171" i="65"/>
  <c r="AO181" i="65" s="1"/>
  <c r="BB146" i="65"/>
  <c r="N136" i="65"/>
  <c r="AK46" i="65"/>
  <c r="S73" i="65"/>
  <c r="BF91" i="65"/>
  <c r="J73" i="65"/>
  <c r="AG160" i="65"/>
  <c r="AM73" i="65"/>
  <c r="BB91" i="65"/>
  <c r="F63" i="65"/>
  <c r="AK91" i="65"/>
  <c r="BF136" i="65"/>
  <c r="J46" i="65"/>
  <c r="AG91" i="65"/>
  <c r="AM91" i="65"/>
  <c r="G160" i="65"/>
  <c r="G136" i="65"/>
  <c r="AT46" i="65"/>
  <c r="BI136" i="65"/>
  <c r="BI73" i="65"/>
  <c r="L63" i="65"/>
  <c r="N146" i="65"/>
  <c r="AC46" i="65"/>
  <c r="L146" i="65"/>
  <c r="AQ46" i="65"/>
  <c r="AH105" i="65"/>
  <c r="AT136" i="65"/>
  <c r="BI91" i="65"/>
  <c r="P136" i="65"/>
  <c r="AT63" i="65"/>
  <c r="N73" i="65"/>
  <c r="BI160" i="65"/>
  <c r="AR73" i="65"/>
  <c r="AT105" i="65"/>
  <c r="N171" i="65"/>
  <c r="N181" i="65" s="1"/>
  <c r="AR171" i="65"/>
  <c r="AR181" i="65" s="1"/>
  <c r="AU160" i="65"/>
  <c r="K160" i="65"/>
  <c r="BI63" i="65"/>
  <c r="AC63" i="65"/>
  <c r="L91" i="65"/>
  <c r="K105" i="65"/>
  <c r="AR91" i="65"/>
  <c r="L73" i="65"/>
  <c r="AO46" i="65"/>
  <c r="AS146" i="65"/>
  <c r="AF73" i="65"/>
  <c r="AQ63" i="65"/>
  <c r="K63" i="65"/>
  <c r="AO160" i="65"/>
  <c r="AC73" i="65"/>
  <c r="AQ136" i="65"/>
  <c r="K73" i="65"/>
  <c r="AH146" i="65"/>
  <c r="AH160" i="65"/>
  <c r="X105" i="65"/>
  <c r="AQ73" i="65"/>
  <c r="X136" i="65"/>
  <c r="AU136" i="65"/>
  <c r="AT146" i="65"/>
  <c r="N105" i="65"/>
  <c r="BI105" i="65"/>
  <c r="AC136" i="65"/>
  <c r="AR146" i="65"/>
  <c r="L160" i="65"/>
  <c r="K46" i="65"/>
  <c r="AO91" i="65"/>
  <c r="AT160" i="65"/>
  <c r="N160" i="65"/>
  <c r="BI171" i="65"/>
  <c r="BI181" i="65" s="1"/>
  <c r="AC105" i="65"/>
  <c r="AR46" i="65"/>
  <c r="L46" i="65"/>
  <c r="AQ91" i="65"/>
  <c r="K146" i="65"/>
  <c r="AO63" i="65"/>
  <c r="X91" i="65"/>
  <c r="AH73" i="65"/>
  <c r="AO73" i="65"/>
  <c r="X160" i="65"/>
  <c r="P146" i="65"/>
  <c r="AH46" i="65"/>
  <c r="P171" i="65"/>
  <c r="P181" i="65" s="1"/>
  <c r="AE105" i="65"/>
  <c r="AT171" i="65"/>
  <c r="AT181" i="65" s="1"/>
  <c r="N91" i="65"/>
  <c r="BI46" i="65"/>
  <c r="AC160" i="65"/>
  <c r="AR160" i="65"/>
  <c r="L105" i="65"/>
  <c r="AQ171" i="65"/>
  <c r="AQ181" i="65" s="1"/>
  <c r="K171" i="65"/>
  <c r="K181" i="65" s="1"/>
  <c r="AH63" i="65"/>
  <c r="X46" i="65"/>
  <c r="P73" i="65"/>
  <c r="AE171" i="65"/>
  <c r="AE181" i="65" s="1"/>
  <c r="O63" i="65"/>
  <c r="AQ146" i="65"/>
  <c r="K91" i="65"/>
  <c r="AH171" i="65"/>
  <c r="AH181" i="65" s="1"/>
  <c r="AO136" i="65"/>
  <c r="X146" i="65"/>
  <c r="P160" i="65"/>
  <c r="O73" i="65"/>
  <c r="AR63" i="65"/>
  <c r="AH91" i="65"/>
  <c r="AO146" i="65"/>
  <c r="X171" i="65"/>
  <c r="X181" i="65" s="1"/>
  <c r="P91" i="65"/>
  <c r="AE46" i="65"/>
  <c r="O160" i="65"/>
  <c r="X63" i="65"/>
  <c r="P105" i="65"/>
  <c r="AE91" i="65"/>
  <c r="O136" i="65"/>
  <c r="AE146" i="65"/>
  <c r="BG105" i="65"/>
  <c r="Y73" i="65"/>
  <c r="AE136" i="65"/>
  <c r="O105" i="65"/>
  <c r="AD73" i="65"/>
  <c r="AX63" i="65"/>
  <c r="P46" i="65"/>
  <c r="AE63" i="65"/>
  <c r="O171" i="65"/>
  <c r="O181" i="65" s="1"/>
  <c r="AA171" i="65"/>
  <c r="AA181" i="65" s="1"/>
  <c r="AE73" i="65"/>
  <c r="O46" i="65"/>
  <c r="O146" i="65"/>
  <c r="BJ46" i="65"/>
  <c r="M73" i="65"/>
  <c r="BJ91" i="65"/>
  <c r="R91" i="65"/>
  <c r="AS105" i="65"/>
  <c r="M146" i="65"/>
  <c r="BG136" i="65"/>
  <c r="AA73" i="65"/>
  <c r="BE105" i="65"/>
  <c r="AF136" i="65"/>
  <c r="BJ63" i="65"/>
  <c r="AD63" i="65"/>
  <c r="M160" i="65"/>
  <c r="BH63" i="65"/>
  <c r="AB63" i="65"/>
  <c r="AA105" i="65"/>
  <c r="AX73" i="65"/>
  <c r="R63" i="65"/>
  <c r="Y160" i="65"/>
  <c r="BD46" i="65"/>
  <c r="BJ160" i="65"/>
  <c r="AD146" i="65"/>
  <c r="BH91" i="65"/>
  <c r="AB73" i="65"/>
  <c r="AX46" i="65"/>
  <c r="R105" i="65"/>
  <c r="BD136" i="65"/>
  <c r="BH171" i="65"/>
  <c r="BH181" i="65" s="1"/>
  <c r="AB146" i="65"/>
  <c r="AX146" i="65"/>
  <c r="R136" i="65"/>
  <c r="BJ171" i="65"/>
  <c r="BJ181" i="65" s="1"/>
  <c r="AD160" i="65"/>
  <c r="AS46" i="65"/>
  <c r="M171" i="65"/>
  <c r="M181" i="65" s="1"/>
  <c r="BH160" i="65"/>
  <c r="AB105" i="65"/>
  <c r="AA46" i="65"/>
  <c r="AX160" i="65"/>
  <c r="BE63" i="65"/>
  <c r="BJ136" i="65"/>
  <c r="AD91" i="65"/>
  <c r="AS171" i="65"/>
  <c r="AS181" i="65" s="1"/>
  <c r="M46" i="65"/>
  <c r="BH136" i="65"/>
  <c r="BG46" i="65"/>
  <c r="AA91" i="65"/>
  <c r="BE91" i="65"/>
  <c r="AN63" i="65"/>
  <c r="AS136" i="65"/>
  <c r="M105" i="65"/>
  <c r="BG91" i="65"/>
  <c r="AA160" i="65"/>
  <c r="BE160" i="65"/>
  <c r="AN91" i="65"/>
  <c r="BC46" i="65"/>
  <c r="BH46" i="65"/>
  <c r="AB171" i="65"/>
  <c r="AB181" i="65" s="1"/>
  <c r="BG146" i="65"/>
  <c r="Y63" i="65"/>
  <c r="BD73" i="65"/>
  <c r="AN136" i="65"/>
  <c r="AF171" i="65"/>
  <c r="AF181" i="65" s="1"/>
  <c r="Y136" i="65"/>
  <c r="BD91" i="65"/>
  <c r="AN146" i="65"/>
  <c r="AF160" i="65"/>
  <c r="BJ146" i="65"/>
  <c r="AD171" i="65"/>
  <c r="AD181" i="65" s="1"/>
  <c r="AS63" i="65"/>
  <c r="AS160" i="65"/>
  <c r="M136" i="65"/>
  <c r="BH73" i="65"/>
  <c r="AB46" i="65"/>
  <c r="AB136" i="65"/>
  <c r="BG73" i="65"/>
  <c r="AA63" i="65"/>
  <c r="AX91" i="65"/>
  <c r="R73" i="65"/>
  <c r="R160" i="65"/>
  <c r="BE146" i="65"/>
  <c r="Y146" i="65"/>
  <c r="BD146" i="65"/>
  <c r="AN171" i="65"/>
  <c r="AN181" i="65" s="1"/>
  <c r="AF91" i="65"/>
  <c r="BJ105" i="65"/>
  <c r="AD105" i="65"/>
  <c r="AS73" i="65"/>
  <c r="M91" i="65"/>
  <c r="BH105" i="65"/>
  <c r="AB160" i="65"/>
  <c r="BG160" i="65"/>
  <c r="AA136" i="65"/>
  <c r="AX171" i="65"/>
  <c r="AX181" i="65" s="1"/>
  <c r="R146" i="65"/>
  <c r="BE136" i="65"/>
  <c r="AD46" i="65"/>
  <c r="BG63" i="65"/>
  <c r="AX105" i="65"/>
  <c r="R46" i="65"/>
  <c r="BE46" i="65"/>
  <c r="BE171" i="65"/>
  <c r="BE181" i="65" s="1"/>
  <c r="Y105" i="65"/>
  <c r="BD171" i="65"/>
  <c r="BD181" i="65" s="1"/>
  <c r="AN46" i="65"/>
  <c r="AN160" i="65"/>
  <c r="AF105" i="65"/>
  <c r="Y46" i="65"/>
  <c r="Y171" i="65"/>
  <c r="Y181" i="65" s="1"/>
  <c r="BD105" i="65"/>
  <c r="BD160" i="65"/>
  <c r="AN105" i="65"/>
  <c r="AF46" i="65"/>
  <c r="AF63" i="65"/>
  <c r="G7" i="45"/>
  <c r="H7" i="45" l="1"/>
  <c r="FB8" i="4" l="1"/>
  <c r="FA8" i="4"/>
  <c r="EZ8" i="4"/>
  <c r="EY8" i="4"/>
  <c r="EX8" i="4"/>
  <c r="EW8" i="4"/>
  <c r="EV8" i="4"/>
  <c r="EU8" i="4"/>
  <c r="ET8" i="4"/>
  <c r="ES8" i="4"/>
  <c r="ER8" i="4"/>
  <c r="EQ8" i="4"/>
  <c r="EJ8" i="4"/>
  <c r="EI8" i="4"/>
  <c r="EH8" i="4"/>
  <c r="EG8" i="4"/>
  <c r="EF8" i="4"/>
  <c r="EE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Z8" i="4"/>
  <c r="Y8" i="4"/>
  <c r="X8" i="4"/>
  <c r="W8" i="4"/>
  <c r="V8" i="4"/>
  <c r="U8" i="4"/>
  <c r="T8" i="4"/>
  <c r="S8" i="4"/>
  <c r="R8" i="4"/>
  <c r="Q8" i="4"/>
  <c r="P8" i="4"/>
  <c r="O8" i="4"/>
  <c r="H8" i="4"/>
  <c r="G8" i="4"/>
  <c r="F8" i="4"/>
  <c r="E8" i="4"/>
  <c r="D8" i="4"/>
  <c r="C8" i="4"/>
  <c r="CH8" i="5"/>
  <c r="CG8" i="5"/>
  <c r="CF8" i="5"/>
  <c r="CE8" i="5"/>
  <c r="CD8" i="5"/>
  <c r="CC8" i="5"/>
  <c r="CB8" i="5"/>
  <c r="CA8" i="5"/>
  <c r="BZ8" i="5"/>
  <c r="BY8" i="5"/>
  <c r="BX8" i="5"/>
  <c r="BW8" i="5"/>
  <c r="BP8" i="5"/>
  <c r="BO8" i="5"/>
  <c r="BN8" i="5"/>
  <c r="BM8" i="5"/>
  <c r="BL8" i="5"/>
  <c r="BK8" i="5"/>
  <c r="BJ8" i="5"/>
  <c r="BI8" i="5"/>
  <c r="BH8" i="5"/>
  <c r="BG8" i="5"/>
  <c r="BF8" i="5"/>
  <c r="BE8" i="5"/>
  <c r="AL8" i="5"/>
  <c r="AK8" i="5"/>
  <c r="AJ8" i="5"/>
  <c r="AI8" i="5"/>
  <c r="AH8" i="5"/>
  <c r="AG8" i="5"/>
  <c r="Z8" i="5"/>
  <c r="Y8" i="5"/>
  <c r="X8" i="5"/>
  <c r="W8" i="5"/>
  <c r="V8" i="5"/>
  <c r="U8" i="5"/>
  <c r="AR8" i="44"/>
  <c r="AQ8" i="44"/>
  <c r="AP8" i="44"/>
  <c r="AO8" i="44"/>
  <c r="AN8" i="44"/>
  <c r="AM8" i="44"/>
  <c r="AL8" i="44"/>
  <c r="AK8" i="44"/>
  <c r="AJ8" i="44"/>
  <c r="AI8" i="44"/>
  <c r="AH8" i="44"/>
  <c r="AG8" i="44"/>
  <c r="H8" i="44"/>
  <c r="G8" i="44"/>
  <c r="F8" i="44"/>
  <c r="E8" i="44"/>
  <c r="D8" i="44"/>
  <c r="C8" i="44"/>
  <c r="FH8" i="45"/>
  <c r="FG8" i="45"/>
  <c r="FF8" i="45"/>
  <c r="FE8" i="45"/>
  <c r="FD8" i="45"/>
  <c r="FC8" i="45"/>
  <c r="ED8" i="45"/>
  <c r="EC8" i="45"/>
  <c r="EB8" i="45"/>
  <c r="EA8" i="45"/>
  <c r="DZ8" i="45"/>
  <c r="DY8" i="45"/>
  <c r="DR8" i="45"/>
  <c r="DQ8" i="45"/>
  <c r="DP8" i="45"/>
  <c r="DO8" i="45"/>
  <c r="DN8" i="45"/>
  <c r="DM8" i="45"/>
  <c r="DL8" i="45"/>
  <c r="DK8" i="45"/>
  <c r="DJ8" i="45"/>
  <c r="DI8" i="45"/>
  <c r="DH8" i="45"/>
  <c r="DG8" i="45"/>
  <c r="CT8" i="45"/>
  <c r="CS8" i="45"/>
  <c r="CR8" i="45"/>
  <c r="CQ8" i="45"/>
  <c r="CP8" i="45"/>
  <c r="CO8" i="45"/>
  <c r="CN8" i="45"/>
  <c r="CM8" i="45"/>
  <c r="CL8" i="45"/>
  <c r="CK8" i="45"/>
  <c r="CJ8" i="45"/>
  <c r="CI8" i="45"/>
  <c r="AR8" i="45"/>
  <c r="AQ8" i="45"/>
  <c r="AP8" i="45"/>
  <c r="AO8" i="45"/>
  <c r="AN8" i="45"/>
  <c r="AM8" i="45"/>
  <c r="Z8" i="45"/>
  <c r="Y8" i="45"/>
  <c r="X8" i="45"/>
  <c r="W8" i="45"/>
  <c r="V8" i="45"/>
  <c r="U8" i="45"/>
  <c r="BV8" i="28"/>
  <c r="BU8" i="28"/>
  <c r="BT8" i="28"/>
  <c r="BS8" i="28"/>
  <c r="BR8" i="28"/>
  <c r="BQ8" i="28"/>
  <c r="BP8" i="28"/>
  <c r="BO8" i="28"/>
  <c r="BN8" i="28"/>
  <c r="BM8" i="28"/>
  <c r="BL8" i="28"/>
  <c r="BK8" i="28"/>
  <c r="BJ8" i="28"/>
  <c r="BI8" i="28"/>
  <c r="BH8" i="28"/>
  <c r="BG8" i="28"/>
  <c r="BF8" i="28"/>
  <c r="BE8" i="28"/>
  <c r="BD8" i="28"/>
  <c r="BC8" i="28"/>
  <c r="BB8" i="28"/>
  <c r="BA8" i="28"/>
  <c r="AZ8" i="28"/>
  <c r="AY8" i="28"/>
  <c r="AL8" i="28"/>
  <c r="AK8" i="28"/>
  <c r="AJ8" i="28"/>
  <c r="AI8" i="28"/>
  <c r="AH8" i="28"/>
  <c r="AG8" i="28"/>
  <c r="AF8" i="28"/>
  <c r="AE8" i="28"/>
  <c r="AD8" i="28"/>
  <c r="AC8" i="28"/>
  <c r="AB8" i="28"/>
  <c r="AA8" i="28"/>
  <c r="T8" i="28"/>
  <c r="S8" i="28"/>
  <c r="R8" i="28"/>
  <c r="Q8" i="28"/>
  <c r="P8" i="28"/>
  <c r="O8" i="28"/>
  <c r="N8" i="28"/>
  <c r="M8" i="28"/>
  <c r="L8" i="28"/>
  <c r="K8" i="28"/>
  <c r="J8" i="28"/>
  <c r="I8" i="28"/>
  <c r="H8" i="28"/>
  <c r="G8" i="28"/>
  <c r="F8" i="28"/>
  <c r="E8" i="28"/>
  <c r="D8" i="28"/>
  <c r="C8" i="28"/>
  <c r="DR8" i="31"/>
  <c r="DQ8" i="31"/>
  <c r="DP8" i="31"/>
  <c r="DO8" i="31"/>
  <c r="DN8" i="31"/>
  <c r="DM8" i="31"/>
  <c r="DF8" i="31"/>
  <c r="DE8" i="31"/>
  <c r="DD8" i="31"/>
  <c r="DC8" i="31"/>
  <c r="DB8" i="31"/>
  <c r="DA8" i="31"/>
  <c r="CZ8" i="31"/>
  <c r="CY8" i="31"/>
  <c r="CX8" i="31"/>
  <c r="CW8" i="31"/>
  <c r="CV8" i="31"/>
  <c r="CU8" i="31"/>
  <c r="CN8" i="31"/>
  <c r="CM8" i="31"/>
  <c r="CL8" i="31"/>
  <c r="CK8" i="31"/>
  <c r="CJ8" i="31"/>
  <c r="CI8" i="31"/>
  <c r="CH8" i="31"/>
  <c r="CG8" i="31"/>
  <c r="CF8" i="31"/>
  <c r="CE8" i="31"/>
  <c r="CD8" i="31"/>
  <c r="CC8" i="31"/>
  <c r="CB8" i="31"/>
  <c r="CA8" i="31"/>
  <c r="BZ8" i="31"/>
  <c r="BY8" i="31"/>
  <c r="BX8" i="31"/>
  <c r="BW8" i="31"/>
  <c r="BV8" i="31"/>
  <c r="BU8" i="31"/>
  <c r="BT8" i="31"/>
  <c r="BS8" i="31"/>
  <c r="BR8" i="31"/>
  <c r="BQ8" i="31"/>
  <c r="BP8" i="31"/>
  <c r="BO8" i="31"/>
  <c r="BN8" i="31"/>
  <c r="BM8" i="31"/>
  <c r="BL8" i="31"/>
  <c r="BK8" i="31"/>
  <c r="BJ8" i="31"/>
  <c r="BI8" i="31"/>
  <c r="BH8" i="31"/>
  <c r="BG8" i="31"/>
  <c r="BF8" i="31"/>
  <c r="BE8" i="31"/>
  <c r="BD8" i="31"/>
  <c r="BC8" i="31"/>
  <c r="BB8" i="31"/>
  <c r="BA8" i="31"/>
  <c r="AZ8" i="31"/>
  <c r="AY8" i="31"/>
  <c r="AR8" i="31"/>
  <c r="AQ8" i="31"/>
  <c r="AP8" i="31"/>
  <c r="AO8" i="31"/>
  <c r="AN8" i="31"/>
  <c r="AM8" i="31"/>
  <c r="AL8" i="31"/>
  <c r="AK8" i="31"/>
  <c r="AJ8" i="31"/>
  <c r="AI8" i="31"/>
  <c r="AH8" i="31"/>
  <c r="AG8" i="31"/>
  <c r="AF8" i="31"/>
  <c r="AE8" i="31"/>
  <c r="AD8" i="31"/>
  <c r="AC8" i="31"/>
  <c r="AB8" i="31"/>
  <c r="AA8" i="31"/>
  <c r="Z8" i="31"/>
  <c r="Y8" i="31"/>
  <c r="X8" i="31"/>
  <c r="W8" i="31"/>
  <c r="V8" i="31"/>
  <c r="U8" i="31"/>
  <c r="T8" i="31"/>
  <c r="S8" i="31"/>
  <c r="R8" i="31"/>
  <c r="Q8" i="31"/>
  <c r="P8" i="31"/>
  <c r="O8" i="31"/>
  <c r="N8" i="31"/>
  <c r="M8" i="31"/>
  <c r="L8" i="31"/>
  <c r="K8" i="31"/>
  <c r="J8" i="31"/>
  <c r="I8" i="31"/>
  <c r="H8" i="31"/>
  <c r="G8" i="31"/>
  <c r="F8" i="31"/>
  <c r="E8" i="31"/>
  <c r="D8" i="31"/>
  <c r="C8" i="31"/>
  <c r="EV8" i="33"/>
  <c r="EU8" i="33"/>
  <c r="ET8" i="33"/>
  <c r="ES8" i="33"/>
  <c r="ER8" i="33"/>
  <c r="EQ8" i="33"/>
  <c r="EP8" i="33"/>
  <c r="EO8" i="33"/>
  <c r="EN8" i="33"/>
  <c r="EM8" i="33"/>
  <c r="EL8" i="33"/>
  <c r="EK8" i="33"/>
  <c r="ED8" i="33"/>
  <c r="EC8" i="33"/>
  <c r="EB8" i="33"/>
  <c r="EA8" i="33"/>
  <c r="DZ8" i="33"/>
  <c r="DY8" i="33"/>
  <c r="DF8" i="33"/>
  <c r="DE8" i="33"/>
  <c r="DD8" i="33"/>
  <c r="DC8" i="33"/>
  <c r="DB8" i="33"/>
  <c r="DA8" i="33"/>
  <c r="CT8" i="33"/>
  <c r="CS8" i="33"/>
  <c r="CR8" i="33"/>
  <c r="CQ8" i="33"/>
  <c r="CP8" i="33"/>
  <c r="CO8" i="33"/>
  <c r="CB8" i="33"/>
  <c r="CA8" i="33"/>
  <c r="BZ8" i="33"/>
  <c r="BY8" i="33"/>
  <c r="BX8" i="33"/>
  <c r="BW8" i="33"/>
  <c r="BV8" i="33"/>
  <c r="BU8" i="33"/>
  <c r="BT8" i="33"/>
  <c r="BS8" i="33"/>
  <c r="BR8" i="33"/>
  <c r="BQ8" i="33"/>
  <c r="BD8" i="33"/>
  <c r="BC8" i="33"/>
  <c r="BB8" i="33"/>
  <c r="BA8" i="33"/>
  <c r="AZ8" i="33"/>
  <c r="AY8" i="33"/>
  <c r="AX8" i="33"/>
  <c r="AW8" i="33"/>
  <c r="AV8" i="33"/>
  <c r="AU8" i="33"/>
  <c r="AT8" i="33"/>
  <c r="AS8" i="33"/>
  <c r="AR8" i="33"/>
  <c r="AQ8" i="33"/>
  <c r="AP8" i="33"/>
  <c r="AO8" i="33"/>
  <c r="AN8" i="33"/>
  <c r="AM8" i="33"/>
  <c r="AL8" i="33"/>
  <c r="AK8" i="33"/>
  <c r="AJ8" i="33"/>
  <c r="AI8" i="33"/>
  <c r="AH8" i="33"/>
  <c r="AG8" i="33"/>
  <c r="AF8" i="33"/>
  <c r="AE8" i="33"/>
  <c r="AD8" i="33"/>
  <c r="AC8" i="33"/>
  <c r="AB8" i="33"/>
  <c r="AA8" i="33"/>
  <c r="Z8" i="33"/>
  <c r="Y8" i="33"/>
  <c r="X8" i="33"/>
  <c r="W8" i="33"/>
  <c r="V8" i="33"/>
  <c r="U8" i="33"/>
  <c r="N8" i="33"/>
  <c r="M8" i="33"/>
  <c r="L8" i="33"/>
  <c r="K8" i="33"/>
  <c r="J8" i="33"/>
  <c r="I8" i="33"/>
  <c r="H8" i="33"/>
  <c r="G8" i="33"/>
  <c r="F8" i="33"/>
  <c r="E8" i="33"/>
  <c r="D8" i="33"/>
  <c r="C8" i="33"/>
  <c r="Z8" i="68"/>
  <c r="Y8" i="68"/>
  <c r="X8" i="68"/>
  <c r="W8" i="68"/>
  <c r="V8" i="68"/>
  <c r="U8" i="68"/>
  <c r="T8" i="68"/>
  <c r="S8" i="68"/>
  <c r="R8" i="68"/>
  <c r="Q8" i="68"/>
  <c r="P8" i="68"/>
  <c r="O8" i="68"/>
  <c r="N8" i="68"/>
  <c r="M8" i="68"/>
  <c r="L8" i="68"/>
  <c r="K8" i="68"/>
  <c r="J8" i="68"/>
  <c r="I8" i="68"/>
  <c r="Z8" i="36"/>
  <c r="Y8" i="36"/>
  <c r="X8" i="36"/>
  <c r="W8" i="36"/>
  <c r="V8" i="36"/>
  <c r="U8" i="36"/>
  <c r="T8" i="36"/>
  <c r="S8" i="36"/>
  <c r="R8" i="36"/>
  <c r="Q8" i="36"/>
  <c r="P8" i="36"/>
  <c r="O8" i="36"/>
  <c r="N8" i="36"/>
  <c r="M8" i="36"/>
  <c r="L8" i="36"/>
  <c r="K8" i="36"/>
  <c r="J8" i="36"/>
  <c r="I8" i="36"/>
  <c r="H8" i="36"/>
  <c r="G8" i="36"/>
  <c r="F8" i="36"/>
  <c r="E8" i="36"/>
  <c r="D8" i="36"/>
  <c r="C8" i="36"/>
  <c r="BP8" i="37"/>
  <c r="BO8" i="37"/>
  <c r="BN8" i="37"/>
  <c r="BM8" i="37"/>
  <c r="BL8" i="37"/>
  <c r="BK8" i="37"/>
  <c r="BJ8" i="37"/>
  <c r="BI8" i="37"/>
  <c r="BH8" i="37"/>
  <c r="BG8" i="37"/>
  <c r="BF8" i="37"/>
  <c r="BE8" i="37"/>
  <c r="AX8" i="37"/>
  <c r="AW8" i="37"/>
  <c r="AV8" i="37"/>
  <c r="AU8" i="37"/>
  <c r="AT8" i="37"/>
  <c r="AS8" i="37"/>
  <c r="AR8" i="37"/>
  <c r="AQ8" i="37"/>
  <c r="AP8" i="37"/>
  <c r="AO8" i="37"/>
  <c r="AN8" i="37"/>
  <c r="AM8" i="37"/>
  <c r="AL8" i="37"/>
  <c r="AK8" i="37"/>
  <c r="AJ8" i="37"/>
  <c r="AI8" i="37"/>
  <c r="AH8" i="37"/>
  <c r="AG8" i="37"/>
  <c r="AF8" i="37"/>
  <c r="AE8" i="37"/>
  <c r="AD8" i="37"/>
  <c r="AC8" i="37"/>
  <c r="AB8" i="37"/>
  <c r="AA8" i="37"/>
  <c r="Z8" i="37"/>
  <c r="Y8" i="37"/>
  <c r="X8" i="37"/>
  <c r="W8" i="37"/>
  <c r="V8" i="37"/>
  <c r="U8" i="37"/>
  <c r="T8" i="37"/>
  <c r="S8" i="37"/>
  <c r="R8" i="37"/>
  <c r="Q8" i="37"/>
  <c r="P8" i="37"/>
  <c r="O8" i="37"/>
  <c r="H8" i="37"/>
  <c r="G8" i="37"/>
  <c r="F8" i="37"/>
  <c r="E8" i="37"/>
  <c r="D8" i="37"/>
  <c r="C8" i="37"/>
  <c r="CN8" i="38"/>
  <c r="CM8" i="38"/>
  <c r="CL8" i="38"/>
  <c r="CK8" i="38"/>
  <c r="CJ8" i="38"/>
  <c r="CI8" i="38"/>
  <c r="CH8" i="38"/>
  <c r="CG8" i="38"/>
  <c r="CF8" i="38"/>
  <c r="CE8" i="38"/>
  <c r="CD8" i="38"/>
  <c r="CC8" i="38"/>
  <c r="CB8" i="38"/>
  <c r="CA8" i="38"/>
  <c r="BZ8" i="38"/>
  <c r="BY8" i="38"/>
  <c r="BX8" i="38"/>
  <c r="BW8" i="38"/>
  <c r="BV8" i="38"/>
  <c r="BU8" i="38"/>
  <c r="BT8" i="38"/>
  <c r="BS8" i="38"/>
  <c r="BR8" i="38"/>
  <c r="BQ8" i="38"/>
  <c r="BP8" i="38"/>
  <c r="BO8" i="38"/>
  <c r="BN8" i="38"/>
  <c r="BM8" i="38"/>
  <c r="BL8" i="38"/>
  <c r="BK8" i="38"/>
  <c r="BJ8" i="38"/>
  <c r="BI8" i="38"/>
  <c r="BH8" i="38"/>
  <c r="BG8" i="38"/>
  <c r="BF8" i="38"/>
  <c r="BE8" i="38"/>
  <c r="BD8" i="38"/>
  <c r="BC8" i="38"/>
  <c r="BB8" i="38"/>
  <c r="BA8" i="38"/>
  <c r="AZ8" i="38"/>
  <c r="AY8" i="38"/>
  <c r="AX8" i="38"/>
  <c r="AW8" i="38"/>
  <c r="AV8" i="38"/>
  <c r="AU8" i="38"/>
  <c r="AT8" i="38"/>
  <c r="AS8" i="38"/>
  <c r="AR8" i="38"/>
  <c r="AQ8" i="38"/>
  <c r="AP8" i="38"/>
  <c r="AO8" i="38"/>
  <c r="AN8" i="38"/>
  <c r="AM8" i="38"/>
  <c r="AL8" i="38"/>
  <c r="AK8" i="38"/>
  <c r="AJ8" i="38"/>
  <c r="AI8" i="38"/>
  <c r="AH8" i="38"/>
  <c r="AG8" i="38"/>
  <c r="AF8" i="38"/>
  <c r="AE8" i="38"/>
  <c r="AD8" i="38"/>
  <c r="AC8" i="38"/>
  <c r="AB8" i="38"/>
  <c r="AA8" i="38"/>
  <c r="Z8" i="38"/>
  <c r="Y8" i="38"/>
  <c r="X8" i="38"/>
  <c r="W8" i="38"/>
  <c r="V8" i="38"/>
  <c r="U8" i="38"/>
  <c r="T8" i="38"/>
  <c r="S8" i="38"/>
  <c r="R8" i="38"/>
  <c r="Q8" i="38"/>
  <c r="P8" i="38"/>
  <c r="O8" i="38"/>
  <c r="N8" i="38"/>
  <c r="M8" i="38"/>
  <c r="L8" i="38"/>
  <c r="K8" i="38"/>
  <c r="J8" i="38"/>
  <c r="I8" i="38"/>
  <c r="DR8" i="39"/>
  <c r="DQ8" i="39"/>
  <c r="DP8" i="39"/>
  <c r="DO8" i="39"/>
  <c r="DN8" i="39"/>
  <c r="DM8" i="39"/>
  <c r="DL8" i="39"/>
  <c r="DK8" i="39"/>
  <c r="DJ8" i="39"/>
  <c r="DI8" i="39"/>
  <c r="DH8" i="39"/>
  <c r="DG8" i="39"/>
  <c r="H8" i="39"/>
  <c r="G8" i="39"/>
  <c r="F8" i="39"/>
  <c r="E8" i="39"/>
  <c r="D8" i="39"/>
  <c r="C8" i="39"/>
  <c r="CB8" i="40"/>
  <c r="CA8" i="40"/>
  <c r="BZ8" i="40"/>
  <c r="BY8" i="40"/>
  <c r="BX8" i="40"/>
  <c r="BW8" i="40"/>
  <c r="BV8" i="40"/>
  <c r="BU8" i="40"/>
  <c r="BT8" i="40"/>
  <c r="BS8" i="40"/>
  <c r="BR8" i="40"/>
  <c r="BQ8" i="40"/>
  <c r="BP8" i="40"/>
  <c r="BO8" i="40"/>
  <c r="BN8" i="40"/>
  <c r="BM8" i="40"/>
  <c r="BL8" i="40"/>
  <c r="BK8" i="40"/>
  <c r="BJ8" i="40"/>
  <c r="BI8" i="40"/>
  <c r="BH8" i="40"/>
  <c r="BG8" i="40"/>
  <c r="BF8" i="40"/>
  <c r="BE8" i="40"/>
  <c r="BD8" i="40"/>
  <c r="BC8" i="40"/>
  <c r="BB8" i="40"/>
  <c r="BA8" i="40"/>
  <c r="AZ8" i="40"/>
  <c r="AY8" i="40"/>
  <c r="AX8" i="40"/>
  <c r="AW8" i="40"/>
  <c r="AV8" i="40"/>
  <c r="AU8" i="40"/>
  <c r="AT8" i="40"/>
  <c r="AS8" i="40"/>
  <c r="AR8" i="40"/>
  <c r="AQ8" i="40"/>
  <c r="AP8" i="40"/>
  <c r="AO8" i="40"/>
  <c r="AN8" i="40"/>
  <c r="AM8" i="40"/>
  <c r="AL8" i="40"/>
  <c r="AK8" i="40"/>
  <c r="AJ8" i="40"/>
  <c r="AI8" i="40"/>
  <c r="AH8" i="40"/>
  <c r="AG8" i="40"/>
  <c r="T8" i="40"/>
  <c r="S8" i="40"/>
  <c r="R8" i="40"/>
  <c r="Q8" i="40"/>
  <c r="P8" i="40"/>
  <c r="O8" i="40"/>
  <c r="N8" i="40"/>
  <c r="M8" i="40"/>
  <c r="L8" i="40"/>
  <c r="K8" i="40"/>
  <c r="J8" i="40"/>
  <c r="I8" i="40"/>
  <c r="H8" i="40"/>
  <c r="G8" i="40"/>
  <c r="F8" i="40"/>
  <c r="E8" i="40"/>
  <c r="D8" i="40"/>
  <c r="C8" i="40"/>
  <c r="AF8" i="41"/>
  <c r="AE8" i="41"/>
  <c r="AD8" i="41"/>
  <c r="AC8" i="41"/>
  <c r="AB8" i="41"/>
  <c r="AA8" i="41"/>
  <c r="Z8" i="41"/>
  <c r="Y8" i="41"/>
  <c r="X8" i="41"/>
  <c r="W8" i="41"/>
  <c r="V8" i="41"/>
  <c r="U8" i="41"/>
  <c r="T8" i="41"/>
  <c r="S8" i="41"/>
  <c r="R8" i="41"/>
  <c r="Q8" i="41"/>
  <c r="P8" i="41"/>
  <c r="O8" i="41"/>
  <c r="N8" i="41"/>
  <c r="M8" i="41"/>
  <c r="L8" i="41"/>
  <c r="K8" i="41"/>
  <c r="J8" i="41"/>
  <c r="I8" i="41"/>
  <c r="H8" i="41"/>
  <c r="G8" i="41"/>
  <c r="F8" i="41"/>
  <c r="E8" i="41"/>
  <c r="D8" i="41"/>
  <c r="C8" i="41"/>
  <c r="EV8" i="43" l="1"/>
  <c r="EU8" i="43"/>
  <c r="ET8" i="43"/>
  <c r="ES8" i="43"/>
  <c r="ER8" i="43"/>
  <c r="EQ8" i="43"/>
  <c r="DX8" i="43"/>
  <c r="DW8" i="43"/>
  <c r="DV8" i="43"/>
  <c r="DU8" i="43"/>
  <c r="DT8" i="43"/>
  <c r="DS8" i="43"/>
  <c r="DL8" i="43"/>
  <c r="DK8" i="43"/>
  <c r="DJ8" i="43"/>
  <c r="DI8" i="43"/>
  <c r="DH8" i="43"/>
  <c r="DG8" i="43"/>
  <c r="CT8" i="43"/>
  <c r="CS8" i="43"/>
  <c r="CR8" i="43"/>
  <c r="CQ8" i="43"/>
  <c r="CP8" i="43"/>
  <c r="CO8" i="43"/>
  <c r="CB8" i="43"/>
  <c r="CA8" i="43"/>
  <c r="BZ8" i="43"/>
  <c r="BY8" i="43"/>
  <c r="BX8" i="43"/>
  <c r="BW8" i="43"/>
  <c r="AF8" i="43"/>
  <c r="AE8" i="43"/>
  <c r="AD8" i="43"/>
  <c r="AC8" i="43"/>
  <c r="AB8" i="43"/>
  <c r="AA8" i="43"/>
  <c r="T8" i="43"/>
  <c r="S8" i="43"/>
  <c r="R8" i="43"/>
  <c r="Q8" i="43"/>
  <c r="P8" i="43"/>
  <c r="O8" i="43"/>
  <c r="H8" i="43"/>
  <c r="G8" i="43"/>
  <c r="F8" i="43"/>
  <c r="E8" i="43"/>
  <c r="D8" i="43"/>
  <c r="C8" i="43"/>
  <c r="AZ7" i="38" l="1"/>
  <c r="I225" i="49" l="1"/>
  <c r="BA7" i="38"/>
  <c r="BB7" i="38" l="1"/>
  <c r="BC7" i="38" l="1"/>
  <c r="BD7" i="38" l="1"/>
  <c r="DH7" i="39" l="1"/>
  <c r="DI7" i="39" l="1"/>
  <c r="I83" i="49" l="1"/>
  <c r="DJ7" i="39"/>
  <c r="DK7" i="39" l="1"/>
  <c r="DL7" i="39" l="1"/>
  <c r="I57" i="49" l="1"/>
  <c r="V7" i="45"/>
  <c r="W7" i="45" l="1"/>
  <c r="X7" i="45" l="1"/>
  <c r="Y7" i="45" l="1"/>
  <c r="Z7" i="45" l="1"/>
  <c r="I189" i="49" l="1"/>
  <c r="I190" i="49"/>
  <c r="V7" i="68" l="1"/>
  <c r="W7" i="68" s="1"/>
  <c r="X7" i="68" s="1"/>
  <c r="Y7" i="68" s="1"/>
  <c r="Z7" i="68" s="1"/>
  <c r="P7" i="68"/>
  <c r="J7" i="68"/>
  <c r="K7" i="68" l="1"/>
  <c r="Q7" i="68"/>
  <c r="L7" i="68" l="1"/>
  <c r="R7" i="68"/>
  <c r="M7" i="68" l="1"/>
  <c r="N7" i="68" s="1"/>
  <c r="S7" i="68"/>
  <c r="T7" i="68" l="1"/>
  <c r="DZ7" i="45" l="1"/>
  <c r="I77" i="49" l="1"/>
  <c r="EA7" i="45"/>
  <c r="DT7" i="43"/>
  <c r="DH7" i="43"/>
  <c r="EB7" i="45" l="1"/>
  <c r="DU7" i="43"/>
  <c r="DI7" i="43"/>
  <c r="O10" i="7"/>
  <c r="Y10" i="7" s="1"/>
  <c r="O11" i="7"/>
  <c r="Y11" i="7" s="1"/>
  <c r="O12" i="7"/>
  <c r="Y12" i="7" s="1"/>
  <c r="F14" i="7"/>
  <c r="G14" i="7" s="1"/>
  <c r="O14" i="7"/>
  <c r="P14" i="7" s="1"/>
  <c r="Q14" i="7" s="1"/>
  <c r="O15" i="7"/>
  <c r="Y15" i="7" s="1"/>
  <c r="O16" i="7"/>
  <c r="Y16" i="7" s="1"/>
  <c r="L17" i="7"/>
  <c r="M17" i="7"/>
  <c r="N17" i="7"/>
  <c r="O17" i="7"/>
  <c r="O19" i="7"/>
  <c r="Y19" i="7" s="1"/>
  <c r="O22" i="7"/>
  <c r="Y22" i="7" s="1"/>
  <c r="O23" i="7"/>
  <c r="Y23" i="7" s="1"/>
  <c r="O24" i="7"/>
  <c r="Y24" i="7" s="1"/>
  <c r="C26" i="7"/>
  <c r="M26" i="7"/>
  <c r="W26" i="7"/>
  <c r="C28" i="7"/>
  <c r="M28" i="7"/>
  <c r="W28" i="7"/>
  <c r="M29" i="7"/>
  <c r="W29" i="7"/>
  <c r="C30" i="7"/>
  <c r="M30" i="7"/>
  <c r="C31" i="7"/>
  <c r="W31" i="7"/>
  <c r="C32" i="7"/>
  <c r="M32" i="7"/>
  <c r="W33" i="7"/>
  <c r="C34" i="7"/>
  <c r="M34" i="7"/>
  <c r="W34" i="7"/>
  <c r="C35" i="7"/>
  <c r="M35" i="7"/>
  <c r="C36" i="7"/>
  <c r="W36" i="7"/>
  <c r="C37" i="7"/>
  <c r="M37" i="7"/>
  <c r="W37" i="7"/>
  <c r="C38" i="7"/>
  <c r="M38" i="7"/>
  <c r="W38" i="7"/>
  <c r="C39" i="7"/>
  <c r="M39" i="7"/>
  <c r="W39" i="7"/>
  <c r="M40" i="7"/>
  <c r="W40" i="7"/>
  <c r="C41" i="7"/>
  <c r="M41" i="7"/>
  <c r="C42" i="7"/>
  <c r="M42" i="7"/>
  <c r="W42" i="7"/>
  <c r="C43" i="7"/>
  <c r="W43" i="7"/>
  <c r="M44" i="7"/>
  <c r="W44" i="7"/>
  <c r="M45" i="7"/>
  <c r="W45" i="7"/>
  <c r="M46" i="7"/>
  <c r="W46" i="7"/>
  <c r="M47" i="7"/>
  <c r="W48" i="7"/>
  <c r="M49" i="7"/>
  <c r="W49" i="7"/>
  <c r="C50" i="7"/>
  <c r="D50" i="7" s="1"/>
  <c r="E50" i="7" s="1"/>
  <c r="F50" i="7" s="1"/>
  <c r="G50" i="7" s="1"/>
  <c r="H50" i="7" s="1"/>
  <c r="I50" i="7" s="1"/>
  <c r="M50" i="7"/>
  <c r="W50" i="7"/>
  <c r="M51" i="7"/>
  <c r="W51" i="7"/>
  <c r="M52" i="7"/>
  <c r="M53" i="7"/>
  <c r="C55" i="7"/>
  <c r="M55" i="7"/>
  <c r="C56" i="7"/>
  <c r="M56" i="7"/>
  <c r="C57" i="7"/>
  <c r="M57" i="7"/>
  <c r="M58" i="7"/>
  <c r="D7" i="43"/>
  <c r="P7" i="43"/>
  <c r="AB7" i="43"/>
  <c r="BX7" i="43"/>
  <c r="CP7" i="43"/>
  <c r="ER7" i="43"/>
  <c r="ES7" i="43" s="1"/>
  <c r="ET7" i="43" s="1"/>
  <c r="EU7" i="43" s="1"/>
  <c r="EV7" i="43" s="1"/>
  <c r="D7" i="41"/>
  <c r="J7" i="41"/>
  <c r="P7" i="41"/>
  <c r="V7" i="41"/>
  <c r="AB7" i="41"/>
  <c r="AC7" i="41" s="1"/>
  <c r="AD7" i="41" s="1"/>
  <c r="AE7" i="41" s="1"/>
  <c r="AF7" i="41" s="1"/>
  <c r="D7" i="40"/>
  <c r="J7" i="40"/>
  <c r="P7" i="40"/>
  <c r="AH7" i="40"/>
  <c r="AN7" i="40"/>
  <c r="AT7" i="40"/>
  <c r="AZ7" i="40"/>
  <c r="BF7" i="40"/>
  <c r="BL7" i="40"/>
  <c r="BR7" i="40"/>
  <c r="BX7" i="40"/>
  <c r="BY7" i="40" s="1"/>
  <c r="BZ7" i="40" s="1"/>
  <c r="CA7" i="40" s="1"/>
  <c r="CB7" i="40" s="1"/>
  <c r="D7" i="39"/>
  <c r="DN7" i="39"/>
  <c r="DO7" i="39" s="1"/>
  <c r="DP7" i="39" s="1"/>
  <c r="DQ7" i="39" s="1"/>
  <c r="DR7" i="39" s="1"/>
  <c r="J7" i="38"/>
  <c r="P7" i="38"/>
  <c r="V7" i="38"/>
  <c r="AB7" i="38"/>
  <c r="AH7" i="38"/>
  <c r="AN7" i="38"/>
  <c r="AT7" i="38"/>
  <c r="BF7" i="38"/>
  <c r="BL7" i="38"/>
  <c r="BR7" i="38"/>
  <c r="BX7" i="38"/>
  <c r="CD7" i="38"/>
  <c r="CJ7" i="38"/>
  <c r="CK7" i="38" s="1"/>
  <c r="CL7" i="38" s="1"/>
  <c r="CM7" i="38" s="1"/>
  <c r="CN7" i="38" s="1"/>
  <c r="D7" i="37"/>
  <c r="P7" i="37"/>
  <c r="V7" i="37"/>
  <c r="AB7" i="37"/>
  <c r="AH7" i="37"/>
  <c r="AN7" i="37"/>
  <c r="AT7" i="37"/>
  <c r="BF7" i="37"/>
  <c r="BL7" i="37"/>
  <c r="BM7" i="37" s="1"/>
  <c r="BN7" i="37" s="1"/>
  <c r="BO7" i="37" s="1"/>
  <c r="BP7" i="37" s="1"/>
  <c r="D7" i="36"/>
  <c r="J7" i="36"/>
  <c r="P7" i="36"/>
  <c r="V7" i="36"/>
  <c r="W7" i="36" s="1"/>
  <c r="X7" i="36" s="1"/>
  <c r="Y7" i="36" s="1"/>
  <c r="Z7" i="36" s="1"/>
  <c r="D7" i="33"/>
  <c r="J7" i="33"/>
  <c r="V7" i="33"/>
  <c r="AB7" i="33"/>
  <c r="AH7" i="33"/>
  <c r="AN7" i="33"/>
  <c r="AT7" i="33"/>
  <c r="AZ7" i="33"/>
  <c r="BR7" i="33"/>
  <c r="BX7" i="33"/>
  <c r="CP7" i="33"/>
  <c r="DB7" i="33"/>
  <c r="DZ7" i="33"/>
  <c r="EL7" i="33"/>
  <c r="ER7" i="33"/>
  <c r="ES7" i="33" s="1"/>
  <c r="ET7" i="33" s="1"/>
  <c r="EU7" i="33" s="1"/>
  <c r="EV7" i="33" s="1"/>
  <c r="D7" i="31"/>
  <c r="J7" i="31"/>
  <c r="P7" i="31"/>
  <c r="V7" i="31"/>
  <c r="AB7" i="31"/>
  <c r="AH7" i="31"/>
  <c r="AN7" i="31"/>
  <c r="AZ7" i="31"/>
  <c r="BF7" i="31"/>
  <c r="BL7" i="31"/>
  <c r="BR7" i="31"/>
  <c r="BX7" i="31"/>
  <c r="CD7" i="31"/>
  <c r="CJ7" i="31"/>
  <c r="CV7" i="31"/>
  <c r="DB7" i="31"/>
  <c r="DN7" i="31"/>
  <c r="DO7" i="31" s="1"/>
  <c r="DP7" i="31" s="1"/>
  <c r="DQ7" i="31" s="1"/>
  <c r="DR7" i="31" s="1"/>
  <c r="D7" i="28"/>
  <c r="J7" i="28"/>
  <c r="P7" i="28"/>
  <c r="AB7" i="28"/>
  <c r="AH7" i="28"/>
  <c r="AZ7" i="28"/>
  <c r="BF7" i="28"/>
  <c r="BL7" i="28"/>
  <c r="BR7" i="28"/>
  <c r="BS7" i="28" s="1"/>
  <c r="BT7" i="28" s="1"/>
  <c r="BU7" i="28" s="1"/>
  <c r="BV7" i="28" s="1"/>
  <c r="AN7" i="45"/>
  <c r="CJ7" i="45"/>
  <c r="CP7" i="45"/>
  <c r="DH7" i="45"/>
  <c r="DN7" i="45"/>
  <c r="FD7" i="45"/>
  <c r="FE7" i="45" s="1"/>
  <c r="FF7" i="45" s="1"/>
  <c r="FG7" i="45" s="1"/>
  <c r="FH7" i="45" s="1"/>
  <c r="D7" i="44"/>
  <c r="AH7" i="44"/>
  <c r="AN7" i="44"/>
  <c r="AO7" i="44" s="1"/>
  <c r="AP7" i="44" s="1"/>
  <c r="AQ7" i="44" s="1"/>
  <c r="AR7" i="44" s="1"/>
  <c r="V7" i="5"/>
  <c r="AH7" i="5"/>
  <c r="BF7" i="5"/>
  <c r="BL7" i="5"/>
  <c r="BX7" i="5"/>
  <c r="CD7" i="5"/>
  <c r="CE7" i="5" s="1"/>
  <c r="CF7" i="5" s="1"/>
  <c r="CG7" i="5" s="1"/>
  <c r="CH7" i="5" s="1"/>
  <c r="D7" i="4"/>
  <c r="P7" i="4"/>
  <c r="V7" i="4"/>
  <c r="AH7" i="4"/>
  <c r="AN7" i="4"/>
  <c r="AT7" i="4"/>
  <c r="BL7" i="4"/>
  <c r="BR7" i="4"/>
  <c r="BX7" i="4"/>
  <c r="CD7" i="4"/>
  <c r="CP7" i="4"/>
  <c r="CV7" i="4"/>
  <c r="DB7" i="4"/>
  <c r="EF7" i="4"/>
  <c r="ER7" i="4"/>
  <c r="EX7" i="4"/>
  <c r="EY7" i="4" s="1"/>
  <c r="EZ7" i="4" s="1"/>
  <c r="FA7" i="4" s="1"/>
  <c r="FB7" i="4" s="1"/>
  <c r="D8" i="66"/>
  <c r="B21" i="66"/>
  <c r="B22" i="66"/>
  <c r="D22" i="66"/>
  <c r="E22" i="66" s="1"/>
  <c r="F22" i="66" s="1"/>
  <c r="J22" i="66"/>
  <c r="K22" i="66" s="1"/>
  <c r="B36" i="66"/>
  <c r="B37" i="66"/>
  <c r="D8" i="65"/>
  <c r="J8" i="65"/>
  <c r="P8" i="65"/>
  <c r="Q8" i="65" s="1"/>
  <c r="R8" i="65" s="1"/>
  <c r="V8" i="65"/>
  <c r="AB8" i="65"/>
  <c r="AC8" i="65" s="1"/>
  <c r="AH8" i="65"/>
  <c r="AN8" i="65"/>
  <c r="AO8" i="65" s="1"/>
  <c r="AP8" i="65" s="1"/>
  <c r="AT8" i="65"/>
  <c r="B24" i="65"/>
  <c r="B25" i="65"/>
  <c r="B34" i="65"/>
  <c r="B35" i="65"/>
  <c r="D35" i="65"/>
  <c r="J35" i="65"/>
  <c r="P35" i="65"/>
  <c r="AB35" i="65"/>
  <c r="AH35" i="65"/>
  <c r="B44" i="65"/>
  <c r="B45" i="65"/>
  <c r="D45" i="65"/>
  <c r="J45" i="65"/>
  <c r="K45" i="65" s="1"/>
  <c r="L45" i="65" s="1"/>
  <c r="P45" i="65"/>
  <c r="Q45" i="65" s="1"/>
  <c r="R45" i="65" s="1"/>
  <c r="V45" i="65"/>
  <c r="W45" i="65" s="1"/>
  <c r="AB45" i="65"/>
  <c r="AH45" i="65"/>
  <c r="AI45" i="65" s="1"/>
  <c r="AJ45" i="65" s="1"/>
  <c r="AK45" i="65" s="1"/>
  <c r="AN45" i="65"/>
  <c r="AO45" i="65" s="1"/>
  <c r="AT45" i="65"/>
  <c r="AU45" i="65" s="1"/>
  <c r="AZ45" i="65"/>
  <c r="BF45" i="65"/>
  <c r="BG45" i="65" s="1"/>
  <c r="BH45" i="65" s="1"/>
  <c r="BI45" i="65" s="1"/>
  <c r="BL45" i="65"/>
  <c r="BM45" i="65" s="1"/>
  <c r="BN45" i="65" s="1"/>
  <c r="BO45" i="65" s="1"/>
  <c r="BR45" i="65"/>
  <c r="BS45" i="65" s="1"/>
  <c r="BX45" i="65"/>
  <c r="CD45" i="65"/>
  <c r="CE45" i="65" s="1"/>
  <c r="CF45" i="65" s="1"/>
  <c r="CG45" i="65" s="1"/>
  <c r="D62" i="65"/>
  <c r="E62" i="65" s="1"/>
  <c r="J62" i="65"/>
  <c r="K62" i="65" s="1"/>
  <c r="P62" i="65"/>
  <c r="Q62" i="65" s="1"/>
  <c r="V62" i="65"/>
  <c r="W62" i="65" s="1"/>
  <c r="X62" i="65" s="1"/>
  <c r="Y62" i="65" s="1"/>
  <c r="AB62" i="65"/>
  <c r="AC62" i="65" s="1"/>
  <c r="AD62" i="65" s="1"/>
  <c r="AH62" i="65"/>
  <c r="AI62" i="65" s="1"/>
  <c r="AN62" i="65"/>
  <c r="AO62" i="65" s="1"/>
  <c r="AT62" i="65"/>
  <c r="AU62" i="65" s="1"/>
  <c r="AV62" i="65" s="1"/>
  <c r="AW62" i="65" s="1"/>
  <c r="AZ62" i="65"/>
  <c r="BA62" i="65" s="1"/>
  <c r="D72" i="65"/>
  <c r="B103" i="65"/>
  <c r="B104" i="65"/>
  <c r="B134" i="65"/>
  <c r="B135" i="65"/>
  <c r="D135" i="65"/>
  <c r="E135" i="65" s="1"/>
  <c r="F135" i="65" s="1"/>
  <c r="J135" i="65"/>
  <c r="K135" i="65" s="1"/>
  <c r="B144" i="65"/>
  <c r="B145" i="65"/>
  <c r="D145" i="65"/>
  <c r="E145" i="65" s="1"/>
  <c r="J145" i="65"/>
  <c r="K145" i="65" s="1"/>
  <c r="P145" i="65"/>
  <c r="Q145" i="65" s="1"/>
  <c r="V145" i="65"/>
  <c r="W145" i="65" s="1"/>
  <c r="X145" i="65" s="1"/>
  <c r="B158" i="65"/>
  <c r="B169" i="65" s="1"/>
  <c r="B179" i="65" s="1"/>
  <c r="B159" i="65"/>
  <c r="B180" i="65"/>
  <c r="F7" i="67"/>
  <c r="G7" i="67"/>
  <c r="H7" i="67"/>
  <c r="I7" i="67"/>
  <c r="J7" i="67"/>
  <c r="K7" i="67"/>
  <c r="L7" i="67"/>
  <c r="M7" i="67"/>
  <c r="N7" i="67"/>
  <c r="O7" i="67"/>
  <c r="P7" i="67"/>
  <c r="Q7" i="67"/>
  <c r="R7" i="67"/>
  <c r="S7" i="67"/>
  <c r="T7" i="67"/>
  <c r="U7" i="67"/>
  <c r="V7" i="67"/>
  <c r="W7" i="67"/>
  <c r="X7" i="67"/>
  <c r="Y7" i="67"/>
  <c r="Z7" i="67"/>
  <c r="AA7" i="67"/>
  <c r="AB7" i="67"/>
  <c r="AC7" i="67"/>
  <c r="AD7" i="67"/>
  <c r="AE7" i="67"/>
  <c r="AF7" i="67"/>
  <c r="AG7" i="67"/>
  <c r="AH7" i="67"/>
  <c r="AI7" i="67"/>
  <c r="AJ7" i="67"/>
  <c r="AK7" i="67"/>
  <c r="AL7" i="67"/>
  <c r="AM7" i="67"/>
  <c r="AN7" i="67"/>
  <c r="AO7" i="67"/>
  <c r="AP7" i="67"/>
  <c r="AQ7" i="67"/>
  <c r="AR7" i="67"/>
  <c r="AS7" i="67"/>
  <c r="AT7" i="67"/>
  <c r="AU7" i="67"/>
  <c r="AV7" i="67"/>
  <c r="AW7" i="67"/>
  <c r="AX7" i="67"/>
  <c r="AY7" i="67"/>
  <c r="AZ7" i="67"/>
  <c r="BA7" i="67"/>
  <c r="BB7" i="67"/>
  <c r="BC7" i="67"/>
  <c r="BD7" i="67"/>
  <c r="BE7" i="67"/>
  <c r="BF7" i="67"/>
  <c r="BG7" i="67"/>
  <c r="BH7" i="67"/>
  <c r="BI7" i="67"/>
  <c r="BJ7" i="67"/>
  <c r="BK7" i="67"/>
  <c r="BL7" i="67"/>
  <c r="BM7" i="67"/>
  <c r="BN7" i="67"/>
  <c r="BO7" i="67"/>
  <c r="F8" i="67"/>
  <c r="G8" i="67"/>
  <c r="H8" i="67"/>
  <c r="I8" i="67"/>
  <c r="J8" i="67"/>
  <c r="K8" i="67"/>
  <c r="L8" i="67"/>
  <c r="M8" i="67"/>
  <c r="N8" i="67"/>
  <c r="O8" i="67"/>
  <c r="P8" i="67"/>
  <c r="Q8" i="67"/>
  <c r="R8" i="67"/>
  <c r="S8" i="67"/>
  <c r="T8" i="67"/>
  <c r="U8" i="67"/>
  <c r="V8" i="67"/>
  <c r="W8" i="67"/>
  <c r="X8" i="67"/>
  <c r="Y8" i="67"/>
  <c r="Z8" i="67"/>
  <c r="AA8" i="67"/>
  <c r="AB8" i="67"/>
  <c r="AC8" i="67"/>
  <c r="AD8" i="67"/>
  <c r="AE8" i="67"/>
  <c r="AF8" i="67"/>
  <c r="AG8" i="67"/>
  <c r="AH8" i="67"/>
  <c r="AI8" i="67"/>
  <c r="AJ8" i="67"/>
  <c r="AK8" i="67"/>
  <c r="AL8" i="67"/>
  <c r="AM8" i="67"/>
  <c r="AN8" i="67"/>
  <c r="AO8" i="67"/>
  <c r="AP8" i="67"/>
  <c r="AQ8" i="67"/>
  <c r="AR8" i="67"/>
  <c r="AS8" i="67"/>
  <c r="AT8" i="67"/>
  <c r="AU8" i="67"/>
  <c r="AV8" i="67"/>
  <c r="AW8" i="67"/>
  <c r="AX8" i="67"/>
  <c r="AY8" i="67"/>
  <c r="AZ8" i="67"/>
  <c r="BA8" i="67"/>
  <c r="BB8" i="67"/>
  <c r="BC8" i="67"/>
  <c r="BD8" i="67"/>
  <c r="BE8" i="67"/>
  <c r="BF8" i="67"/>
  <c r="BG8" i="67"/>
  <c r="BH8" i="67"/>
  <c r="BI8" i="67"/>
  <c r="BJ8" i="67"/>
  <c r="BK8" i="67"/>
  <c r="BL8" i="67"/>
  <c r="BM8" i="67"/>
  <c r="BN8" i="67"/>
  <c r="BO8" i="67"/>
  <c r="F7" i="61"/>
  <c r="G7" i="61"/>
  <c r="H7" i="61"/>
  <c r="I7" i="61"/>
  <c r="J7" i="61"/>
  <c r="K7" i="61"/>
  <c r="L7" i="61"/>
  <c r="M7" i="61"/>
  <c r="N7" i="61"/>
  <c r="O7" i="61"/>
  <c r="P7" i="61"/>
  <c r="Q7" i="61"/>
  <c r="R7" i="61"/>
  <c r="S7" i="61"/>
  <c r="T7" i="61"/>
  <c r="U7" i="61"/>
  <c r="V7" i="61"/>
  <c r="W7" i="61"/>
  <c r="X7" i="61"/>
  <c r="Y7" i="61"/>
  <c r="Z7" i="61"/>
  <c r="AA7" i="61"/>
  <c r="F8" i="61"/>
  <c r="G8" i="61"/>
  <c r="H8" i="61"/>
  <c r="I8" i="61"/>
  <c r="J8" i="61"/>
  <c r="K8" i="61"/>
  <c r="L8" i="61"/>
  <c r="M8" i="61"/>
  <c r="N8" i="61"/>
  <c r="O8" i="61"/>
  <c r="P8" i="61"/>
  <c r="Q8" i="61"/>
  <c r="R8" i="61"/>
  <c r="S8" i="61"/>
  <c r="T8" i="61"/>
  <c r="U8" i="61"/>
  <c r="V8" i="61"/>
  <c r="W8" i="61"/>
  <c r="X8" i="61"/>
  <c r="Y8" i="61"/>
  <c r="Z8" i="61"/>
  <c r="AA8" i="61"/>
  <c r="E7" i="53"/>
  <c r="F7" i="53"/>
  <c r="G7" i="53"/>
  <c r="H7" i="53"/>
  <c r="I7" i="53"/>
  <c r="J7" i="53"/>
  <c r="K7" i="53"/>
  <c r="L7" i="53"/>
  <c r="M7" i="53"/>
  <c r="N7" i="53"/>
  <c r="O7" i="53"/>
  <c r="P7" i="53"/>
  <c r="Q7" i="53"/>
  <c r="R7" i="53"/>
  <c r="S7" i="53"/>
  <c r="T7" i="53"/>
  <c r="U7" i="53"/>
  <c r="V7" i="53"/>
  <c r="W7" i="53"/>
  <c r="X7" i="53"/>
  <c r="Y7" i="53"/>
  <c r="Z7" i="53"/>
  <c r="AA7" i="53"/>
  <c r="AB7" i="53"/>
  <c r="AC7" i="53"/>
  <c r="AD7" i="53"/>
  <c r="AE7" i="53"/>
  <c r="AF7" i="53"/>
  <c r="AG7" i="53"/>
  <c r="AH7" i="53"/>
  <c r="AI7" i="53"/>
  <c r="AJ7" i="53"/>
  <c r="E8" i="53"/>
  <c r="F8" i="53"/>
  <c r="G8" i="53"/>
  <c r="H8" i="53"/>
  <c r="I8" i="53"/>
  <c r="J8" i="53"/>
  <c r="K8" i="53"/>
  <c r="L8" i="53"/>
  <c r="M8" i="53"/>
  <c r="N8" i="53"/>
  <c r="O8" i="53"/>
  <c r="P8" i="53"/>
  <c r="Q8" i="53"/>
  <c r="R8" i="53"/>
  <c r="S8" i="53"/>
  <c r="T8" i="53"/>
  <c r="U8" i="53"/>
  <c r="V8" i="53"/>
  <c r="W8" i="53"/>
  <c r="X8" i="53"/>
  <c r="Y8" i="53"/>
  <c r="Z8" i="53"/>
  <c r="AA8" i="53"/>
  <c r="AB8" i="53"/>
  <c r="AC8" i="53"/>
  <c r="AD8" i="53"/>
  <c r="AE8" i="53"/>
  <c r="AF8" i="53"/>
  <c r="AG8" i="53"/>
  <c r="AH8" i="53"/>
  <c r="AI8" i="53"/>
  <c r="AJ8" i="53"/>
  <c r="E7" i="51"/>
  <c r="F7" i="51"/>
  <c r="G7" i="51"/>
  <c r="H7" i="51"/>
  <c r="I7" i="51"/>
  <c r="J7" i="51"/>
  <c r="K7" i="51"/>
  <c r="L7" i="51"/>
  <c r="M7" i="51"/>
  <c r="N7" i="51"/>
  <c r="O7" i="51"/>
  <c r="P7" i="51"/>
  <c r="Q7" i="51"/>
  <c r="R7" i="51"/>
  <c r="S7" i="51"/>
  <c r="T7" i="51"/>
  <c r="U7" i="51"/>
  <c r="V7" i="51"/>
  <c r="W7" i="51"/>
  <c r="X7" i="51"/>
  <c r="Y7" i="51"/>
  <c r="Z7" i="51"/>
  <c r="AA7" i="51"/>
  <c r="AB7" i="51"/>
  <c r="AC7" i="51"/>
  <c r="AD7" i="51"/>
  <c r="AE7" i="51"/>
  <c r="AF7" i="51"/>
  <c r="AG7" i="51"/>
  <c r="AH7" i="51"/>
  <c r="AI7" i="51"/>
  <c r="AJ7" i="51"/>
  <c r="E8" i="51"/>
  <c r="F8" i="51"/>
  <c r="G8" i="51"/>
  <c r="H8" i="51"/>
  <c r="I8" i="51"/>
  <c r="J8" i="51"/>
  <c r="K8" i="51"/>
  <c r="L8" i="51"/>
  <c r="M8" i="51"/>
  <c r="N8" i="51"/>
  <c r="O8" i="51"/>
  <c r="P8" i="51"/>
  <c r="Q8" i="51"/>
  <c r="R8" i="51"/>
  <c r="S8" i="51"/>
  <c r="T8" i="51"/>
  <c r="U8" i="51"/>
  <c r="V8" i="51"/>
  <c r="W8" i="51"/>
  <c r="X8" i="51"/>
  <c r="Y8" i="51"/>
  <c r="Z8" i="51"/>
  <c r="AA8" i="51"/>
  <c r="AB8" i="51"/>
  <c r="AC8" i="51"/>
  <c r="AD8" i="51"/>
  <c r="AE8" i="51"/>
  <c r="AF8" i="51"/>
  <c r="AG8" i="51"/>
  <c r="AH8" i="51"/>
  <c r="AI8" i="51"/>
  <c r="AJ8" i="51"/>
  <c r="F294" i="51" l="1"/>
  <c r="K293" i="51"/>
  <c r="F291" i="51"/>
  <c r="K290" i="51"/>
  <c r="F292" i="53"/>
  <c r="F291" i="53"/>
  <c r="F290" i="53"/>
  <c r="G294" i="61"/>
  <c r="F292" i="61"/>
  <c r="G291" i="61"/>
  <c r="M294" i="67"/>
  <c r="F294" i="67"/>
  <c r="M291" i="67"/>
  <c r="F291" i="67"/>
  <c r="F293" i="51"/>
  <c r="F290" i="51"/>
  <c r="F293" i="53"/>
  <c r="M290" i="67"/>
  <c r="L294" i="51"/>
  <c r="E294" i="51"/>
  <c r="L291" i="51"/>
  <c r="E291" i="51"/>
  <c r="E292" i="53"/>
  <c r="E291" i="53"/>
  <c r="E290" i="53"/>
  <c r="G290" i="53" s="1"/>
  <c r="F294" i="61"/>
  <c r="H294" i="61" s="1"/>
  <c r="F291" i="61"/>
  <c r="G290" i="61"/>
  <c r="L294" i="67"/>
  <c r="L291" i="67"/>
  <c r="K294" i="51"/>
  <c r="F292" i="51"/>
  <c r="K291" i="51"/>
  <c r="G293" i="61"/>
  <c r="F290" i="61"/>
  <c r="H290" i="61" s="1"/>
  <c r="G292" i="67"/>
  <c r="K292" i="51"/>
  <c r="F294" i="53"/>
  <c r="L293" i="67"/>
  <c r="F293" i="67"/>
  <c r="L292" i="51"/>
  <c r="E292" i="51"/>
  <c r="F293" i="61"/>
  <c r="M293" i="67"/>
  <c r="G293" i="67"/>
  <c r="M292" i="67"/>
  <c r="F292" i="67"/>
  <c r="G290" i="67"/>
  <c r="L293" i="51"/>
  <c r="E293" i="51"/>
  <c r="L290" i="51"/>
  <c r="E290" i="51"/>
  <c r="E294" i="53"/>
  <c r="E293" i="53"/>
  <c r="G292" i="61"/>
  <c r="G294" i="67"/>
  <c r="G291" i="67"/>
  <c r="H291" i="67" s="1"/>
  <c r="L290" i="67"/>
  <c r="L292" i="67"/>
  <c r="F290" i="67"/>
  <c r="C18" i="80"/>
  <c r="I18" i="80"/>
  <c r="O18" i="80"/>
  <c r="J18" i="80"/>
  <c r="AD18" i="80"/>
  <c r="D18" i="80"/>
  <c r="P18" i="80"/>
  <c r="E18" i="80"/>
  <c r="Q18" i="80"/>
  <c r="F18" i="80"/>
  <c r="AE18" i="80"/>
  <c r="K18" i="80"/>
  <c r="R18" i="80"/>
  <c r="G18" i="80"/>
  <c r="AF18" i="80"/>
  <c r="X18" i="80"/>
  <c r="L18" i="80"/>
  <c r="M18" i="80"/>
  <c r="Y18" i="80"/>
  <c r="S18" i="80"/>
  <c r="H18" i="80"/>
  <c r="T18" i="80"/>
  <c r="N18" i="80"/>
  <c r="Z18" i="80"/>
  <c r="F288" i="51"/>
  <c r="K287" i="51"/>
  <c r="F286" i="51"/>
  <c r="E288" i="51"/>
  <c r="E286" i="51"/>
  <c r="F289" i="53"/>
  <c r="L289" i="67"/>
  <c r="E289" i="53"/>
  <c r="F288" i="53"/>
  <c r="G288" i="67"/>
  <c r="G287" i="67"/>
  <c r="M289" i="67"/>
  <c r="L288" i="51"/>
  <c r="L286" i="51"/>
  <c r="E288" i="53"/>
  <c r="F287" i="53"/>
  <c r="F288" i="67"/>
  <c r="F287" i="67"/>
  <c r="K288" i="51"/>
  <c r="F287" i="51"/>
  <c r="K286" i="51"/>
  <c r="E287" i="53"/>
  <c r="G287" i="61"/>
  <c r="G286" i="61"/>
  <c r="E287" i="51"/>
  <c r="F287" i="61"/>
  <c r="G289" i="67"/>
  <c r="M288" i="67"/>
  <c r="M287" i="67"/>
  <c r="G288" i="61"/>
  <c r="F289" i="67"/>
  <c r="L288" i="67"/>
  <c r="L287" i="67"/>
  <c r="L287" i="51"/>
  <c r="F288" i="61"/>
  <c r="F286" i="61"/>
  <c r="BQ18" i="43"/>
  <c r="AG18" i="43"/>
  <c r="BK18" i="43"/>
  <c r="BR18" i="43"/>
  <c r="BS18" i="43"/>
  <c r="BL18" i="43"/>
  <c r="AH18" i="43"/>
  <c r="BM18" i="43"/>
  <c r="AI18" i="43"/>
  <c r="BT18" i="43"/>
  <c r="AJ18" i="43"/>
  <c r="BN18" i="43"/>
  <c r="BU18" i="43"/>
  <c r="BO18" i="43"/>
  <c r="AK18" i="43"/>
  <c r="AL18" i="43"/>
  <c r="BP18" i="43"/>
  <c r="BV18" i="43"/>
  <c r="I18" i="74"/>
  <c r="AA18" i="74"/>
  <c r="AB18" i="74"/>
  <c r="K18" i="74"/>
  <c r="J18" i="74"/>
  <c r="L18" i="74"/>
  <c r="AC18" i="74"/>
  <c r="AD18" i="74"/>
  <c r="M18" i="74"/>
  <c r="N18" i="74"/>
  <c r="AE18" i="74"/>
  <c r="AF18" i="74"/>
  <c r="K289" i="51"/>
  <c r="F289" i="61"/>
  <c r="M286" i="67"/>
  <c r="F286" i="67"/>
  <c r="L286" i="67"/>
  <c r="F286" i="53"/>
  <c r="E286" i="53"/>
  <c r="F289" i="51"/>
  <c r="L289" i="51"/>
  <c r="E289" i="51"/>
  <c r="G289" i="61"/>
  <c r="G286" i="67"/>
  <c r="BB18" i="43"/>
  <c r="BC18" i="43"/>
  <c r="BD18" i="43"/>
  <c r="F285" i="51"/>
  <c r="E285" i="53"/>
  <c r="F285" i="61"/>
  <c r="G285" i="67"/>
  <c r="L285" i="51"/>
  <c r="E285" i="51"/>
  <c r="M285" i="67"/>
  <c r="K285" i="51"/>
  <c r="F285" i="67"/>
  <c r="L285" i="67"/>
  <c r="F285" i="53"/>
  <c r="G285" i="61"/>
  <c r="BH18" i="73"/>
  <c r="BI18" i="73"/>
  <c r="BJ18" i="73"/>
  <c r="L284" i="67"/>
  <c r="F284" i="61"/>
  <c r="E284" i="53"/>
  <c r="L284" i="51"/>
  <c r="F284" i="51"/>
  <c r="M284" i="67"/>
  <c r="F284" i="67"/>
  <c r="G284" i="61"/>
  <c r="F284" i="53"/>
  <c r="K284" i="51"/>
  <c r="G284" i="67"/>
  <c r="E284" i="51"/>
  <c r="BK58" i="77"/>
  <c r="BK59" i="77"/>
  <c r="G283" i="67"/>
  <c r="F283" i="67"/>
  <c r="F283" i="51"/>
  <c r="E283" i="51"/>
  <c r="M283" i="67"/>
  <c r="G283" i="61"/>
  <c r="L283" i="67"/>
  <c r="F283" i="61"/>
  <c r="L283" i="51"/>
  <c r="F283" i="53"/>
  <c r="K283" i="51"/>
  <c r="E283" i="53"/>
  <c r="BK53" i="77"/>
  <c r="BK52" i="77"/>
  <c r="BN18" i="77"/>
  <c r="BO18" i="77"/>
  <c r="BP18" i="77"/>
  <c r="H294" i="51"/>
  <c r="AV18" i="39"/>
  <c r="AW18" i="39"/>
  <c r="BZ18" i="39"/>
  <c r="CA18" i="39"/>
  <c r="AX18" i="39"/>
  <c r="CB18" i="39"/>
  <c r="DJ18" i="33"/>
  <c r="DK18" i="33"/>
  <c r="DL18" i="33"/>
  <c r="CX18" i="43"/>
  <c r="CY18" i="43"/>
  <c r="CZ18" i="43"/>
  <c r="BH18" i="71"/>
  <c r="BB18" i="71"/>
  <c r="BN18" i="71"/>
  <c r="BO18" i="71"/>
  <c r="BC18" i="71"/>
  <c r="BI18" i="71"/>
  <c r="BD18" i="71"/>
  <c r="BJ18" i="71"/>
  <c r="BP18" i="71"/>
  <c r="K282" i="51"/>
  <c r="F282" i="61"/>
  <c r="L282" i="67"/>
  <c r="E282" i="51"/>
  <c r="F282" i="67"/>
  <c r="E282" i="53"/>
  <c r="L282" i="51"/>
  <c r="M282" i="67"/>
  <c r="E281" i="51"/>
  <c r="F281" i="67"/>
  <c r="E281" i="53"/>
  <c r="L281" i="51"/>
  <c r="M281" i="67"/>
  <c r="K281" i="51"/>
  <c r="F281" i="61"/>
  <c r="L281" i="67"/>
  <c r="M280" i="67"/>
  <c r="L280" i="67"/>
  <c r="F280" i="67"/>
  <c r="F278" i="61"/>
  <c r="E278" i="53"/>
  <c r="E280" i="51"/>
  <c r="E279" i="51"/>
  <c r="E278" i="51"/>
  <c r="F279" i="61"/>
  <c r="F279" i="67"/>
  <c r="F280" i="61"/>
  <c r="E280" i="53"/>
  <c r="L280" i="51"/>
  <c r="F278" i="67"/>
  <c r="E279" i="53"/>
  <c r="K280" i="51"/>
  <c r="X18" i="79"/>
  <c r="L18" i="79"/>
  <c r="AD18" i="79"/>
  <c r="Y18" i="79"/>
  <c r="M18" i="79"/>
  <c r="R18" i="79"/>
  <c r="F18" i="79"/>
  <c r="S18" i="79"/>
  <c r="G18" i="79"/>
  <c r="N18" i="79"/>
  <c r="Z18" i="79"/>
  <c r="AE18" i="79"/>
  <c r="AF18" i="79"/>
  <c r="H18" i="79"/>
  <c r="T18" i="79"/>
  <c r="M212" i="67"/>
  <c r="K212" i="51"/>
  <c r="L212" i="67"/>
  <c r="F212" i="61"/>
  <c r="E212" i="51"/>
  <c r="F212" i="67"/>
  <c r="E212" i="53"/>
  <c r="L212" i="51"/>
  <c r="AE18" i="73"/>
  <c r="AD18" i="73"/>
  <c r="AF18" i="73"/>
  <c r="F277" i="67"/>
  <c r="F277" i="61"/>
  <c r="E277" i="53"/>
  <c r="E277" i="51"/>
  <c r="E276" i="51"/>
  <c r="F276" i="61"/>
  <c r="F276" i="67"/>
  <c r="F275" i="67"/>
  <c r="F275" i="61"/>
  <c r="E275" i="51"/>
  <c r="E276" i="53"/>
  <c r="E275" i="53"/>
  <c r="F274" i="61"/>
  <c r="E274" i="51"/>
  <c r="F274" i="67"/>
  <c r="E274" i="53"/>
  <c r="E72" i="65"/>
  <c r="L273" i="67"/>
  <c r="F273" i="61"/>
  <c r="L273" i="51"/>
  <c r="K273" i="51"/>
  <c r="F273" i="67"/>
  <c r="E273" i="53"/>
  <c r="E273" i="51"/>
  <c r="M273" i="67"/>
  <c r="Q35" i="65"/>
  <c r="R35" i="65" s="1"/>
  <c r="K35" i="65"/>
  <c r="B72" i="65"/>
  <c r="B90" i="65" s="1"/>
  <c r="B71" i="65"/>
  <c r="B89" i="65" s="1"/>
  <c r="AI35" i="65"/>
  <c r="AJ35" i="65" s="1"/>
  <c r="E271" i="53"/>
  <c r="E268" i="53"/>
  <c r="F270" i="61"/>
  <c r="F266" i="61"/>
  <c r="F269" i="67"/>
  <c r="L266" i="67"/>
  <c r="L267" i="51"/>
  <c r="L266" i="51"/>
  <c r="E270" i="53"/>
  <c r="E267" i="53"/>
  <c r="F271" i="61"/>
  <c r="F267" i="61"/>
  <c r="F272" i="67"/>
  <c r="F270" i="67"/>
  <c r="M267" i="67"/>
  <c r="F266" i="67"/>
  <c r="K267" i="51"/>
  <c r="K266" i="51"/>
  <c r="E269" i="53"/>
  <c r="E266" i="53"/>
  <c r="F272" i="61"/>
  <c r="F268" i="61"/>
  <c r="F271" i="67"/>
  <c r="F268" i="67"/>
  <c r="L267" i="67"/>
  <c r="E272" i="51"/>
  <c r="E271" i="51"/>
  <c r="E270" i="51"/>
  <c r="E269" i="51"/>
  <c r="E268" i="51"/>
  <c r="E267" i="51"/>
  <c r="E266" i="51"/>
  <c r="E265" i="51"/>
  <c r="E272" i="53"/>
  <c r="E265" i="53"/>
  <c r="F269" i="61"/>
  <c r="F265" i="61"/>
  <c r="F267" i="67"/>
  <c r="M266" i="67"/>
  <c r="F265" i="67"/>
  <c r="E264" i="51"/>
  <c r="F264" i="67"/>
  <c r="E264" i="53"/>
  <c r="F264" i="61"/>
  <c r="M259" i="67"/>
  <c r="E262" i="53"/>
  <c r="F260" i="67"/>
  <c r="L259" i="67"/>
  <c r="F263" i="61"/>
  <c r="E261" i="53"/>
  <c r="L259" i="51"/>
  <c r="F263" i="67"/>
  <c r="F260" i="61"/>
  <c r="E260" i="53"/>
  <c r="K259" i="51"/>
  <c r="E259" i="53"/>
  <c r="E262" i="51"/>
  <c r="E260" i="51"/>
  <c r="F261" i="67"/>
  <c r="F262" i="61"/>
  <c r="F259" i="61"/>
  <c r="F259" i="67"/>
  <c r="F262" i="67"/>
  <c r="F261" i="61"/>
  <c r="E263" i="53"/>
  <c r="E263" i="51"/>
  <c r="E261" i="51"/>
  <c r="E259" i="51"/>
  <c r="E258" i="51"/>
  <c r="F258" i="67"/>
  <c r="E258" i="53"/>
  <c r="F258" i="61"/>
  <c r="E257" i="51"/>
  <c r="F257" i="61"/>
  <c r="E257" i="53"/>
  <c r="F257" i="67"/>
  <c r="F256" i="67"/>
  <c r="F256" i="61"/>
  <c r="E256" i="53"/>
  <c r="E256" i="51"/>
  <c r="E255" i="53"/>
  <c r="E255" i="51"/>
  <c r="F255" i="61"/>
  <c r="F255" i="67"/>
  <c r="E254" i="51"/>
  <c r="E254" i="53"/>
  <c r="F254" i="61"/>
  <c r="F254" i="67"/>
  <c r="F251" i="61"/>
  <c r="E252" i="53"/>
  <c r="E251" i="51"/>
  <c r="F251" i="67"/>
  <c r="F252" i="61"/>
  <c r="E251" i="53"/>
  <c r="E253" i="51"/>
  <c r="E252" i="51"/>
  <c r="F253" i="61"/>
  <c r="F253" i="67"/>
  <c r="E253" i="53"/>
  <c r="F252" i="67"/>
  <c r="F250" i="67"/>
  <c r="F250" i="61"/>
  <c r="E250" i="53"/>
  <c r="E250" i="51"/>
  <c r="E249" i="51"/>
  <c r="F249" i="67"/>
  <c r="E249" i="53"/>
  <c r="F249" i="61"/>
  <c r="F248" i="61"/>
  <c r="F248" i="67"/>
  <c r="E248" i="51"/>
  <c r="E248" i="53"/>
  <c r="F247" i="67"/>
  <c r="F247" i="61"/>
  <c r="E247" i="51"/>
  <c r="E247" i="53"/>
  <c r="F246" i="61"/>
  <c r="F246" i="67"/>
  <c r="E246" i="51"/>
  <c r="E246" i="53"/>
  <c r="E245" i="53"/>
  <c r="E245" i="51"/>
  <c r="F245" i="61"/>
  <c r="F245" i="67"/>
  <c r="F244" i="61"/>
  <c r="E244" i="51"/>
  <c r="F244" i="67"/>
  <c r="E244" i="53"/>
  <c r="F243" i="67"/>
  <c r="F243" i="61"/>
  <c r="E243" i="51"/>
  <c r="E243" i="53"/>
  <c r="E242" i="53"/>
  <c r="E242" i="51"/>
  <c r="F242" i="67"/>
  <c r="F242" i="61"/>
  <c r="F241" i="61"/>
  <c r="F241" i="67"/>
  <c r="E241" i="53"/>
  <c r="E241" i="51"/>
  <c r="X17" i="7"/>
  <c r="E240" i="53"/>
  <c r="E240" i="51"/>
  <c r="F240" i="61"/>
  <c r="F240" i="67"/>
  <c r="E239" i="53"/>
  <c r="E239" i="51"/>
  <c r="F239" i="61"/>
  <c r="F239" i="67"/>
  <c r="E236" i="53"/>
  <c r="F236" i="61"/>
  <c r="E238" i="51"/>
  <c r="E237" i="51"/>
  <c r="E236" i="51"/>
  <c r="F237" i="61"/>
  <c r="F238" i="67"/>
  <c r="F237" i="67"/>
  <c r="E238" i="53"/>
  <c r="F238" i="61"/>
  <c r="E237" i="53"/>
  <c r="F236" i="67"/>
  <c r="F235" i="67"/>
  <c r="E235" i="51"/>
  <c r="F235" i="61"/>
  <c r="E235" i="53"/>
  <c r="L105" i="51"/>
  <c r="K105" i="51"/>
  <c r="E234" i="53"/>
  <c r="E234" i="51"/>
  <c r="F234" i="61"/>
  <c r="F234" i="67"/>
  <c r="E231" i="53"/>
  <c r="F233" i="61"/>
  <c r="F229" i="61"/>
  <c r="E233" i="51"/>
  <c r="E232" i="51"/>
  <c r="E231" i="51"/>
  <c r="E230" i="51"/>
  <c r="E229" i="51"/>
  <c r="E230" i="53"/>
  <c r="F230" i="61"/>
  <c r="F233" i="67"/>
  <c r="F230" i="67"/>
  <c r="E233" i="53"/>
  <c r="E229" i="53"/>
  <c r="F231" i="61"/>
  <c r="F232" i="67"/>
  <c r="E232" i="53"/>
  <c r="F232" i="61"/>
  <c r="F231" i="67"/>
  <c r="F229" i="67"/>
  <c r="E104" i="51"/>
  <c r="E228" i="51"/>
  <c r="E228" i="53"/>
  <c r="F228" i="61"/>
  <c r="F228" i="67"/>
  <c r="F227" i="61"/>
  <c r="E227" i="51"/>
  <c r="F227" i="67"/>
  <c r="E227" i="53"/>
  <c r="E225" i="53"/>
  <c r="E222" i="53"/>
  <c r="F225" i="61"/>
  <c r="F221" i="61"/>
  <c r="F225" i="67"/>
  <c r="F221" i="67"/>
  <c r="E224" i="53"/>
  <c r="E221" i="53"/>
  <c r="F226" i="61"/>
  <c r="F222" i="61"/>
  <c r="F224" i="67"/>
  <c r="F220" i="67"/>
  <c r="E226" i="51"/>
  <c r="E225" i="51"/>
  <c r="E224" i="51"/>
  <c r="E223" i="51"/>
  <c r="E222" i="51"/>
  <c r="E221" i="51"/>
  <c r="E220" i="51"/>
  <c r="E219" i="51"/>
  <c r="E220" i="53"/>
  <c r="F223" i="61"/>
  <c r="F219" i="61"/>
  <c r="F223" i="67"/>
  <c r="F219" i="67"/>
  <c r="E226" i="53"/>
  <c r="E223" i="53"/>
  <c r="E219" i="53"/>
  <c r="F224" i="61"/>
  <c r="F220" i="61"/>
  <c r="F226" i="67"/>
  <c r="F222" i="67"/>
  <c r="F218" i="61"/>
  <c r="E218" i="51"/>
  <c r="F218" i="67"/>
  <c r="E218" i="53"/>
  <c r="E217" i="53"/>
  <c r="E216" i="53"/>
  <c r="E217" i="51"/>
  <c r="E216" i="51"/>
  <c r="F217" i="67"/>
  <c r="F216" i="61"/>
  <c r="F216" i="67"/>
  <c r="F217" i="61"/>
  <c r="F214" i="61"/>
  <c r="E215" i="51"/>
  <c r="E214" i="51"/>
  <c r="F215" i="61"/>
  <c r="F215" i="67"/>
  <c r="E215" i="53"/>
  <c r="F214" i="67"/>
  <c r="E214" i="53"/>
  <c r="E213" i="51"/>
  <c r="F213" i="67"/>
  <c r="E213" i="53"/>
  <c r="F213" i="61"/>
  <c r="F211" i="61"/>
  <c r="E211" i="51"/>
  <c r="E211" i="53"/>
  <c r="F211" i="67"/>
  <c r="F210" i="61"/>
  <c r="E210" i="53"/>
  <c r="F210" i="67"/>
  <c r="E210" i="51"/>
  <c r="E207" i="51"/>
  <c r="F208" i="61"/>
  <c r="E207" i="53"/>
  <c r="E209" i="51"/>
  <c r="E208" i="53"/>
  <c r="F209" i="61"/>
  <c r="F207" i="61"/>
  <c r="F209" i="67"/>
  <c r="F208" i="67"/>
  <c r="F207" i="67"/>
  <c r="E208" i="51"/>
  <c r="E209" i="53"/>
  <c r="F206" i="61"/>
  <c r="E206" i="51"/>
  <c r="F206" i="67"/>
  <c r="E206" i="53"/>
  <c r="K205" i="51"/>
  <c r="F205" i="61"/>
  <c r="L205" i="67"/>
  <c r="E205" i="51"/>
  <c r="E205" i="53"/>
  <c r="L205" i="51"/>
  <c r="M205" i="67"/>
  <c r="F205" i="67"/>
  <c r="F203" i="61"/>
  <c r="E204" i="51"/>
  <c r="E203" i="51"/>
  <c r="F204" i="61"/>
  <c r="F204" i="67"/>
  <c r="E204" i="53"/>
  <c r="F203" i="67"/>
  <c r="E203" i="53"/>
  <c r="E202" i="53"/>
  <c r="E202" i="51"/>
  <c r="F202" i="61"/>
  <c r="F202" i="67"/>
  <c r="I9" i="49"/>
  <c r="W17" i="7"/>
  <c r="V17" i="7"/>
  <c r="Y17" i="7"/>
  <c r="L42" i="67"/>
  <c r="M42" i="67"/>
  <c r="F42" i="67"/>
  <c r="E103" i="51"/>
  <c r="E23" i="53"/>
  <c r="E25" i="51"/>
  <c r="F197" i="61"/>
  <c r="F196" i="61"/>
  <c r="F190" i="61"/>
  <c r="F199" i="61"/>
  <c r="F198" i="61"/>
  <c r="F191" i="61"/>
  <c r="F187" i="61"/>
  <c r="F200" i="61"/>
  <c r="F193" i="61"/>
  <c r="F192" i="61"/>
  <c r="F188" i="61"/>
  <c r="F201" i="61"/>
  <c r="F195" i="61"/>
  <c r="F194" i="61"/>
  <c r="F189" i="61"/>
  <c r="F186" i="61"/>
  <c r="F185" i="61"/>
  <c r="F184" i="61"/>
  <c r="F180" i="61"/>
  <c r="F176" i="61"/>
  <c r="F172" i="61"/>
  <c r="F170" i="61"/>
  <c r="F181" i="61"/>
  <c r="F177" i="61"/>
  <c r="F173" i="61"/>
  <c r="F167" i="61"/>
  <c r="F182" i="61"/>
  <c r="F178" i="61"/>
  <c r="F174" i="61"/>
  <c r="F168" i="61"/>
  <c r="F183" i="61"/>
  <c r="F179" i="61"/>
  <c r="F175" i="61"/>
  <c r="F171" i="61"/>
  <c r="F169" i="61"/>
  <c r="F165" i="61"/>
  <c r="F164" i="61"/>
  <c r="F166" i="61"/>
  <c r="F152" i="61"/>
  <c r="F148" i="61"/>
  <c r="F144" i="61"/>
  <c r="F153" i="61"/>
  <c r="F149" i="61"/>
  <c r="F145" i="61"/>
  <c r="F141" i="61"/>
  <c r="F163" i="61"/>
  <c r="F161" i="61"/>
  <c r="F159" i="61"/>
  <c r="F157" i="61"/>
  <c r="F155" i="61"/>
  <c r="F154" i="61"/>
  <c r="F150" i="61"/>
  <c r="F146" i="61"/>
  <c r="F162" i="61"/>
  <c r="F160" i="61"/>
  <c r="F158" i="61"/>
  <c r="F156" i="61"/>
  <c r="F151" i="61"/>
  <c r="F138" i="61"/>
  <c r="F134" i="61"/>
  <c r="F130" i="61"/>
  <c r="F125" i="61"/>
  <c r="F121" i="61"/>
  <c r="F117" i="61"/>
  <c r="F113" i="61"/>
  <c r="F109" i="61"/>
  <c r="F101" i="61"/>
  <c r="F139" i="61"/>
  <c r="F135" i="61"/>
  <c r="F131" i="61"/>
  <c r="F127" i="61"/>
  <c r="F126" i="61"/>
  <c r="F122" i="61"/>
  <c r="F118" i="61"/>
  <c r="F114" i="61"/>
  <c r="F110" i="61"/>
  <c r="F147" i="61"/>
  <c r="F143" i="61"/>
  <c r="F142" i="61"/>
  <c r="F140" i="61"/>
  <c r="F136" i="61"/>
  <c r="F132" i="61"/>
  <c r="F128" i="61"/>
  <c r="F123" i="61"/>
  <c r="F119" i="61"/>
  <c r="F115" i="61"/>
  <c r="F111" i="61"/>
  <c r="F107" i="61"/>
  <c r="F105" i="61"/>
  <c r="F103" i="61"/>
  <c r="F99" i="61"/>
  <c r="F137" i="61"/>
  <c r="F133" i="61"/>
  <c r="F129" i="61"/>
  <c r="F124" i="61"/>
  <c r="F120" i="61"/>
  <c r="F116" i="61"/>
  <c r="F112" i="61"/>
  <c r="F108" i="61"/>
  <c r="F106" i="61"/>
  <c r="F104" i="61"/>
  <c r="F100" i="61"/>
  <c r="F97" i="61"/>
  <c r="F96" i="61"/>
  <c r="F92" i="61"/>
  <c r="F88" i="61"/>
  <c r="F84" i="61"/>
  <c r="F80" i="61"/>
  <c r="F76" i="61"/>
  <c r="F71" i="61"/>
  <c r="F67" i="61"/>
  <c r="F63" i="61"/>
  <c r="F59" i="61"/>
  <c r="F102" i="61"/>
  <c r="F98" i="61"/>
  <c r="F93" i="61"/>
  <c r="F89" i="61"/>
  <c r="F85" i="61"/>
  <c r="F81" i="61"/>
  <c r="F77" i="61"/>
  <c r="F72" i="61"/>
  <c r="F68" i="61"/>
  <c r="F64" i="61"/>
  <c r="F60" i="61"/>
  <c r="F56" i="61"/>
  <c r="F94" i="61"/>
  <c r="F90" i="61"/>
  <c r="F86" i="61"/>
  <c r="F82" i="61"/>
  <c r="F78" i="61"/>
  <c r="F74" i="61"/>
  <c r="F73" i="61"/>
  <c r="F69" i="61"/>
  <c r="F65" i="61"/>
  <c r="F61" i="61"/>
  <c r="F57" i="61"/>
  <c r="F53" i="61"/>
  <c r="F95" i="61"/>
  <c r="F91" i="61"/>
  <c r="F87" i="61"/>
  <c r="F83" i="61"/>
  <c r="F79" i="61"/>
  <c r="F75" i="61"/>
  <c r="F70" i="61"/>
  <c r="F66" i="61"/>
  <c r="F62" i="61"/>
  <c r="F58" i="61"/>
  <c r="F55" i="61"/>
  <c r="F54" i="61"/>
  <c r="F52" i="61"/>
  <c r="F51" i="61"/>
  <c r="F47" i="61"/>
  <c r="F42" i="61"/>
  <c r="F41" i="61"/>
  <c r="F37" i="61"/>
  <c r="F33" i="61"/>
  <c r="F31" i="61"/>
  <c r="F29" i="61"/>
  <c r="F27" i="61"/>
  <c r="F23" i="61"/>
  <c r="F21" i="61"/>
  <c r="F16" i="61"/>
  <c r="F48" i="61"/>
  <c r="F44" i="61"/>
  <c r="F43" i="61"/>
  <c r="F38" i="61"/>
  <c r="F34" i="61"/>
  <c r="F19" i="61"/>
  <c r="F49" i="61"/>
  <c r="F45" i="61"/>
  <c r="F39" i="61"/>
  <c r="F35" i="61"/>
  <c r="F17" i="61"/>
  <c r="F18" i="61"/>
  <c r="F50" i="61"/>
  <c r="F46" i="61"/>
  <c r="F40" i="61"/>
  <c r="F36" i="61"/>
  <c r="F32" i="61"/>
  <c r="F30" i="61"/>
  <c r="F28" i="61"/>
  <c r="F26" i="61"/>
  <c r="F24" i="61"/>
  <c r="F22" i="61"/>
  <c r="F20" i="61"/>
  <c r="F25" i="61"/>
  <c r="F15" i="61"/>
  <c r="E172" i="51"/>
  <c r="K176" i="51"/>
  <c r="K177" i="51"/>
  <c r="K178" i="51"/>
  <c r="E180" i="51"/>
  <c r="E173" i="51"/>
  <c r="L176" i="51"/>
  <c r="L177" i="51"/>
  <c r="L178" i="51"/>
  <c r="E174" i="51"/>
  <c r="E175" i="51"/>
  <c r="E176" i="51"/>
  <c r="E177" i="51"/>
  <c r="E178" i="51"/>
  <c r="E179" i="51"/>
  <c r="E184" i="51"/>
  <c r="E192" i="51"/>
  <c r="E200" i="51"/>
  <c r="E172" i="53"/>
  <c r="E181" i="51"/>
  <c r="E185" i="51"/>
  <c r="E186" i="51"/>
  <c r="E187" i="51"/>
  <c r="E193" i="51"/>
  <c r="E194" i="51"/>
  <c r="E195" i="51"/>
  <c r="E201" i="51"/>
  <c r="E188" i="51"/>
  <c r="E196" i="51"/>
  <c r="E182" i="51"/>
  <c r="E183" i="51"/>
  <c r="E189" i="51"/>
  <c r="E190" i="51"/>
  <c r="E191" i="51"/>
  <c r="E197" i="51"/>
  <c r="E198" i="51"/>
  <c r="E199" i="51"/>
  <c r="E175" i="53"/>
  <c r="E177" i="53"/>
  <c r="E182" i="53"/>
  <c r="E184" i="53"/>
  <c r="E189" i="53"/>
  <c r="E195" i="53"/>
  <c r="E197" i="53"/>
  <c r="E201" i="53"/>
  <c r="F174" i="67"/>
  <c r="L177" i="67"/>
  <c r="F178" i="67"/>
  <c r="F180" i="67"/>
  <c r="F182" i="67"/>
  <c r="F184" i="67"/>
  <c r="F186" i="67"/>
  <c r="F188" i="67"/>
  <c r="F190" i="67"/>
  <c r="F191" i="67"/>
  <c r="F193" i="67"/>
  <c r="F195" i="67"/>
  <c r="F198" i="67"/>
  <c r="E173" i="53"/>
  <c r="E176" i="53"/>
  <c r="E178" i="53"/>
  <c r="E190" i="53"/>
  <c r="E192" i="53"/>
  <c r="E200" i="53"/>
  <c r="F172" i="67"/>
  <c r="F176" i="67"/>
  <c r="M177" i="67"/>
  <c r="F197" i="67"/>
  <c r="F200" i="67"/>
  <c r="E179" i="53"/>
  <c r="E181" i="53"/>
  <c r="E185" i="53"/>
  <c r="E187" i="53"/>
  <c r="E188" i="53"/>
  <c r="E191" i="53"/>
  <c r="E194" i="53"/>
  <c r="E196" i="53"/>
  <c r="E199" i="53"/>
  <c r="F173" i="67"/>
  <c r="L176" i="67"/>
  <c r="F177" i="67"/>
  <c r="L178" i="67"/>
  <c r="F179" i="67"/>
  <c r="F183" i="67"/>
  <c r="F187" i="67"/>
  <c r="F189" i="67"/>
  <c r="F192" i="67"/>
  <c r="F194" i="67"/>
  <c r="F196" i="67"/>
  <c r="F199" i="67"/>
  <c r="E174" i="53"/>
  <c r="E180" i="53"/>
  <c r="E183" i="53"/>
  <c r="E186" i="53"/>
  <c r="E193" i="53"/>
  <c r="E198" i="53"/>
  <c r="F175" i="67"/>
  <c r="M176" i="67"/>
  <c r="M178" i="67"/>
  <c r="F181" i="67"/>
  <c r="F185" i="67"/>
  <c r="F201" i="67"/>
  <c r="N58" i="7"/>
  <c r="N52" i="7"/>
  <c r="N50" i="7"/>
  <c r="N40" i="7"/>
  <c r="N37" i="7"/>
  <c r="N35" i="7"/>
  <c r="N57" i="7"/>
  <c r="N55" i="7"/>
  <c r="N47" i="7"/>
  <c r="N45" i="7"/>
  <c r="N41" i="7"/>
  <c r="N38" i="7"/>
  <c r="N29" i="7"/>
  <c r="N51" i="7"/>
  <c r="N39" i="7"/>
  <c r="N32" i="7"/>
  <c r="N30" i="7"/>
  <c r="N26" i="7"/>
  <c r="N56" i="7"/>
  <c r="N53" i="7"/>
  <c r="N49" i="7"/>
  <c r="N46" i="7"/>
  <c r="N44" i="7"/>
  <c r="N42" i="7"/>
  <c r="N34" i="7"/>
  <c r="N28" i="7"/>
  <c r="E93" i="53"/>
  <c r="E16" i="51"/>
  <c r="E50" i="51"/>
  <c r="E66" i="51"/>
  <c r="E38" i="53"/>
  <c r="I300" i="49"/>
  <c r="I290" i="49"/>
  <c r="I278" i="49"/>
  <c r="I273" i="49"/>
  <c r="I271" i="49"/>
  <c r="I245" i="49"/>
  <c r="I227" i="49"/>
  <c r="I222" i="49"/>
  <c r="I217" i="49"/>
  <c r="I211" i="49"/>
  <c r="I207" i="49"/>
  <c r="I201" i="49"/>
  <c r="I178" i="49"/>
  <c r="I164" i="49"/>
  <c r="I140" i="49"/>
  <c r="I135" i="49"/>
  <c r="I132" i="49"/>
  <c r="I114" i="49"/>
  <c r="I112" i="49"/>
  <c r="I74" i="49"/>
  <c r="I44" i="49"/>
  <c r="I38" i="49"/>
  <c r="I26" i="49"/>
  <c r="I21" i="49"/>
  <c r="I15" i="49"/>
  <c r="I297" i="49"/>
  <c r="I294" i="49"/>
  <c r="I281" i="49"/>
  <c r="I276" i="49"/>
  <c r="I267" i="49"/>
  <c r="I230" i="49"/>
  <c r="I226" i="49"/>
  <c r="I221" i="49"/>
  <c r="I214" i="49"/>
  <c r="I210" i="49"/>
  <c r="I205" i="49"/>
  <c r="I186" i="49"/>
  <c r="I175" i="49"/>
  <c r="I171" i="49"/>
  <c r="I168" i="49"/>
  <c r="I163" i="49"/>
  <c r="I143" i="49"/>
  <c r="I139" i="49"/>
  <c r="I131" i="49"/>
  <c r="I113" i="49"/>
  <c r="I111" i="49"/>
  <c r="I106" i="49"/>
  <c r="I71" i="49"/>
  <c r="I53" i="49"/>
  <c r="I46" i="49"/>
  <c r="I36" i="49"/>
  <c r="I20" i="49"/>
  <c r="I14" i="49"/>
  <c r="I306" i="49"/>
  <c r="I280" i="49"/>
  <c r="I275" i="49"/>
  <c r="I272" i="49"/>
  <c r="I266" i="49"/>
  <c r="I229" i="49"/>
  <c r="I224" i="49"/>
  <c r="I220" i="49"/>
  <c r="I209" i="49"/>
  <c r="I203" i="49"/>
  <c r="I184" i="49"/>
  <c r="I180" i="49"/>
  <c r="I170" i="49"/>
  <c r="I167" i="49"/>
  <c r="I146" i="49"/>
  <c r="I142" i="49"/>
  <c r="I138" i="49"/>
  <c r="I134" i="49"/>
  <c r="I130" i="49"/>
  <c r="I109" i="49"/>
  <c r="I105" i="49"/>
  <c r="I70" i="49"/>
  <c r="I62" i="49"/>
  <c r="I49" i="49"/>
  <c r="I45" i="49"/>
  <c r="I40" i="49"/>
  <c r="I33" i="49"/>
  <c r="I24" i="49"/>
  <c r="I19" i="49"/>
  <c r="I12" i="49"/>
  <c r="I295" i="49"/>
  <c r="I279" i="49"/>
  <c r="I274" i="49"/>
  <c r="I265" i="49"/>
  <c r="I268" i="49"/>
  <c r="I228" i="49"/>
  <c r="I223" i="49"/>
  <c r="I219" i="49"/>
  <c r="I212" i="49"/>
  <c r="I208" i="49"/>
  <c r="I202" i="49"/>
  <c r="I174" i="49"/>
  <c r="I169" i="49"/>
  <c r="I166" i="49"/>
  <c r="I145" i="49"/>
  <c r="I141" i="49"/>
  <c r="I137" i="49"/>
  <c r="I133" i="49"/>
  <c r="I129" i="49"/>
  <c r="I107" i="49"/>
  <c r="I104" i="49"/>
  <c r="I75" i="49"/>
  <c r="I59" i="49"/>
  <c r="I31" i="49"/>
  <c r="I22" i="49"/>
  <c r="I18" i="49"/>
  <c r="I11" i="49"/>
  <c r="E151" i="51"/>
  <c r="F151" i="67"/>
  <c r="E151" i="53"/>
  <c r="E144" i="51"/>
  <c r="E90" i="51"/>
  <c r="E136" i="51"/>
  <c r="E102" i="51"/>
  <c r="E88" i="51"/>
  <c r="E62" i="51"/>
  <c r="E35" i="51"/>
  <c r="E21" i="51"/>
  <c r="E80" i="53"/>
  <c r="E34" i="53"/>
  <c r="E21" i="53"/>
  <c r="E129" i="51"/>
  <c r="E76" i="51"/>
  <c r="E29" i="51"/>
  <c r="E76" i="53"/>
  <c r="E170" i="51"/>
  <c r="E96" i="51"/>
  <c r="E55" i="51"/>
  <c r="E20" i="51"/>
  <c r="E136" i="53"/>
  <c r="E29" i="53"/>
  <c r="E18" i="53"/>
  <c r="E149" i="51"/>
  <c r="E125" i="51"/>
  <c r="E93" i="51"/>
  <c r="E68" i="51"/>
  <c r="E53" i="51"/>
  <c r="E26" i="51"/>
  <c r="E17" i="51"/>
  <c r="E115" i="53"/>
  <c r="E45" i="53"/>
  <c r="E26" i="53"/>
  <c r="K36" i="51"/>
  <c r="M36" i="67"/>
  <c r="E77" i="51"/>
  <c r="E36" i="51"/>
  <c r="F77" i="67"/>
  <c r="L36" i="67"/>
  <c r="E77" i="53"/>
  <c r="F36" i="67"/>
  <c r="L36" i="51"/>
  <c r="E36" i="53"/>
  <c r="E135" i="53"/>
  <c r="F17" i="67"/>
  <c r="E112" i="51"/>
  <c r="E52" i="53"/>
  <c r="E43" i="51"/>
  <c r="E124" i="51"/>
  <c r="E166" i="51"/>
  <c r="E79" i="51"/>
  <c r="E57" i="53"/>
  <c r="E111" i="51"/>
  <c r="E159" i="53"/>
  <c r="E142" i="53"/>
  <c r="E155" i="51"/>
  <c r="E120" i="51"/>
  <c r="E44" i="51"/>
  <c r="E117" i="51"/>
  <c r="E111" i="53"/>
  <c r="E61" i="53"/>
  <c r="E114" i="53"/>
  <c r="E100" i="51"/>
  <c r="E132" i="51"/>
  <c r="E150" i="53"/>
  <c r="E103" i="53"/>
  <c r="E146" i="51"/>
  <c r="E123" i="51"/>
  <c r="E171" i="51"/>
  <c r="E154" i="51"/>
  <c r="E145" i="51"/>
  <c r="E81" i="51"/>
  <c r="E69" i="51"/>
  <c r="E146" i="53"/>
  <c r="E98" i="53"/>
  <c r="E74" i="53"/>
  <c r="E170" i="53"/>
  <c r="E125" i="53"/>
  <c r="E92" i="53"/>
  <c r="E148" i="51"/>
  <c r="E32" i="51"/>
  <c r="E32" i="53"/>
  <c r="E101" i="51"/>
  <c r="E92" i="51"/>
  <c r="E80" i="51"/>
  <c r="E140" i="53"/>
  <c r="E121" i="53"/>
  <c r="E84" i="53"/>
  <c r="E68" i="53"/>
  <c r="E7" i="36"/>
  <c r="Q7" i="37"/>
  <c r="E7" i="39"/>
  <c r="F135" i="67"/>
  <c r="F148" i="67"/>
  <c r="K52" i="51"/>
  <c r="L52" i="67"/>
  <c r="F52" i="67"/>
  <c r="E52" i="51"/>
  <c r="E51" i="53"/>
  <c r="L52" i="51"/>
  <c r="M52" i="67"/>
  <c r="E67" i="53"/>
  <c r="E67" i="51"/>
  <c r="F67" i="67"/>
  <c r="F167" i="67"/>
  <c r="F99" i="67"/>
  <c r="F131" i="67"/>
  <c r="E131" i="51"/>
  <c r="E131" i="53"/>
  <c r="AI7" i="38"/>
  <c r="L108" i="67"/>
  <c r="M108" i="67"/>
  <c r="F108" i="67"/>
  <c r="L168" i="67"/>
  <c r="L167" i="67"/>
  <c r="L166" i="67"/>
  <c r="L165" i="67"/>
  <c r="L164" i="67"/>
  <c r="L163" i="67"/>
  <c r="L162" i="67"/>
  <c r="L161" i="67"/>
  <c r="L160" i="67"/>
  <c r="L159" i="67"/>
  <c r="M168" i="67"/>
  <c r="M167" i="67"/>
  <c r="M166" i="67"/>
  <c r="M165" i="67"/>
  <c r="M164" i="67"/>
  <c r="M163" i="67"/>
  <c r="M162" i="67"/>
  <c r="M161" i="67"/>
  <c r="M160" i="67"/>
  <c r="M159" i="67"/>
  <c r="M158" i="67"/>
  <c r="M157" i="67"/>
  <c r="M156" i="67"/>
  <c r="M155" i="67"/>
  <c r="M154" i="67"/>
  <c r="M153" i="67"/>
  <c r="M152" i="67"/>
  <c r="M143" i="67"/>
  <c r="M142" i="67"/>
  <c r="M141" i="67"/>
  <c r="M140" i="67"/>
  <c r="M139" i="67"/>
  <c r="M138" i="67"/>
  <c r="M136" i="67"/>
  <c r="M135" i="67"/>
  <c r="M133" i="67"/>
  <c r="M130" i="67"/>
  <c r="M122" i="67"/>
  <c r="M121" i="67"/>
  <c r="M119" i="67"/>
  <c r="M118" i="67"/>
  <c r="M117" i="67"/>
  <c r="M116" i="67"/>
  <c r="M110" i="67"/>
  <c r="M109" i="67"/>
  <c r="M107" i="67"/>
  <c r="M106" i="67"/>
  <c r="M105" i="67"/>
  <c r="M104" i="67"/>
  <c r="M103" i="67"/>
  <c r="M102" i="67"/>
  <c r="M101" i="67"/>
  <c r="M100" i="67"/>
  <c r="M99" i="67"/>
  <c r="M98" i="67"/>
  <c r="M97" i="67"/>
  <c r="M96" i="67"/>
  <c r="M95" i="67"/>
  <c r="M94" i="67"/>
  <c r="M93" i="67"/>
  <c r="M92" i="67"/>
  <c r="M91" i="67"/>
  <c r="M90" i="67"/>
  <c r="M89" i="67"/>
  <c r="M88" i="67"/>
  <c r="M87" i="67"/>
  <c r="M86" i="67"/>
  <c r="M85" i="67"/>
  <c r="M83" i="67"/>
  <c r="M82" i="67"/>
  <c r="M71" i="67"/>
  <c r="M70" i="67"/>
  <c r="M69" i="67"/>
  <c r="M65" i="67"/>
  <c r="M63" i="67"/>
  <c r="M59" i="67"/>
  <c r="M58" i="67"/>
  <c r="M57" i="67"/>
  <c r="M56" i="67"/>
  <c r="M55" i="67"/>
  <c r="M54" i="67"/>
  <c r="M53" i="67"/>
  <c r="M51" i="67"/>
  <c r="M50" i="67"/>
  <c r="M49" i="67"/>
  <c r="M48" i="67"/>
  <c r="M47" i="67"/>
  <c r="M46" i="67"/>
  <c r="M45" i="67"/>
  <c r="M44" i="67"/>
  <c r="M43" i="67"/>
  <c r="M41" i="67"/>
  <c r="M40" i="67"/>
  <c r="L136" i="67"/>
  <c r="L119" i="67"/>
  <c r="L117" i="67"/>
  <c r="L110" i="67"/>
  <c r="L107" i="67"/>
  <c r="L103" i="67"/>
  <c r="L99" i="67"/>
  <c r="L95" i="67"/>
  <c r="L91" i="67"/>
  <c r="L87" i="67"/>
  <c r="L83" i="67"/>
  <c r="L71" i="67"/>
  <c r="L58" i="67"/>
  <c r="L54" i="67"/>
  <c r="L49" i="67"/>
  <c r="L45" i="67"/>
  <c r="L41" i="67"/>
  <c r="L158" i="67"/>
  <c r="L156" i="67"/>
  <c r="L154" i="67"/>
  <c r="L143" i="67"/>
  <c r="L141" i="67"/>
  <c r="L139" i="67"/>
  <c r="L133" i="67"/>
  <c r="L104" i="67"/>
  <c r="L100" i="67"/>
  <c r="L96" i="67"/>
  <c r="L92" i="67"/>
  <c r="L88" i="67"/>
  <c r="L63" i="67"/>
  <c r="L59" i="67"/>
  <c r="L55" i="67"/>
  <c r="L50" i="67"/>
  <c r="L46" i="67"/>
  <c r="L121" i="67"/>
  <c r="L118" i="67"/>
  <c r="L109" i="67"/>
  <c r="L105" i="67"/>
  <c r="L101" i="67"/>
  <c r="L97" i="67"/>
  <c r="L93" i="67"/>
  <c r="L89" i="67"/>
  <c r="L85" i="67"/>
  <c r="L69" i="67"/>
  <c r="L56" i="67"/>
  <c r="L51" i="67"/>
  <c r="L47" i="67"/>
  <c r="L43" i="67"/>
  <c r="M39" i="67"/>
  <c r="M38" i="67"/>
  <c r="M37" i="67"/>
  <c r="M35" i="67"/>
  <c r="M34" i="67"/>
  <c r="M33" i="67"/>
  <c r="M32" i="67"/>
  <c r="M31" i="67"/>
  <c r="M30" i="67"/>
  <c r="M29" i="67"/>
  <c r="M28" i="67"/>
  <c r="M27" i="67"/>
  <c r="M26" i="67"/>
  <c r="M25" i="67"/>
  <c r="M24" i="67"/>
  <c r="M23" i="67"/>
  <c r="M22" i="67"/>
  <c r="M21" i="67"/>
  <c r="M20" i="67"/>
  <c r="M19" i="67"/>
  <c r="M18" i="67"/>
  <c r="M17" i="67"/>
  <c r="M16" i="67"/>
  <c r="M15" i="67"/>
  <c r="M14" i="67"/>
  <c r="L157" i="67"/>
  <c r="L155" i="67"/>
  <c r="L153" i="67"/>
  <c r="L152" i="67"/>
  <c r="L142" i="67"/>
  <c r="L140" i="67"/>
  <c r="L138" i="67"/>
  <c r="L135" i="67"/>
  <c r="L130" i="67"/>
  <c r="L122" i="67"/>
  <c r="L116" i="67"/>
  <c r="L106" i="67"/>
  <c r="L102" i="67"/>
  <c r="L98" i="67"/>
  <c r="L94" i="67"/>
  <c r="L90" i="67"/>
  <c r="L86" i="67"/>
  <c r="L82" i="67"/>
  <c r="L70" i="67"/>
  <c r="L65" i="67"/>
  <c r="L57" i="67"/>
  <c r="L53" i="67"/>
  <c r="L48" i="67"/>
  <c r="L44" i="67"/>
  <c r="L40" i="67"/>
  <c r="L39" i="67"/>
  <c r="L38" i="67"/>
  <c r="L37" i="67"/>
  <c r="L35" i="67"/>
  <c r="L34" i="67"/>
  <c r="L33" i="67"/>
  <c r="L32" i="67"/>
  <c r="L31" i="67"/>
  <c r="L30" i="67"/>
  <c r="L29" i="67"/>
  <c r="L28" i="67"/>
  <c r="L27" i="67"/>
  <c r="L26" i="67"/>
  <c r="L25" i="67"/>
  <c r="L24" i="67"/>
  <c r="L23" i="67"/>
  <c r="L22" i="67"/>
  <c r="L21" i="67"/>
  <c r="L20" i="67"/>
  <c r="L19" i="67"/>
  <c r="L18" i="67"/>
  <c r="L17" i="67"/>
  <c r="L16" i="67"/>
  <c r="L15" i="67"/>
  <c r="L14" i="67"/>
  <c r="L168" i="51"/>
  <c r="L167" i="51"/>
  <c r="L166" i="51"/>
  <c r="L165" i="51"/>
  <c r="L164" i="51"/>
  <c r="L163" i="51"/>
  <c r="L162" i="51"/>
  <c r="L161" i="51"/>
  <c r="L160" i="51"/>
  <c r="L159" i="51"/>
  <c r="L158" i="51"/>
  <c r="L157" i="51"/>
  <c r="L156" i="51"/>
  <c r="L155" i="51"/>
  <c r="L154" i="51"/>
  <c r="L153" i="51"/>
  <c r="L152" i="51"/>
  <c r="L143" i="51"/>
  <c r="L142" i="51"/>
  <c r="L141" i="51"/>
  <c r="L140" i="51"/>
  <c r="L139" i="51"/>
  <c r="L138" i="51"/>
  <c r="L136" i="51"/>
  <c r="L135" i="51"/>
  <c r="L133" i="51"/>
  <c r="L130" i="51"/>
  <c r="L122" i="51"/>
  <c r="L121" i="51"/>
  <c r="L119" i="51"/>
  <c r="L118" i="51"/>
  <c r="L117" i="51"/>
  <c r="L116" i="51"/>
  <c r="L110" i="51"/>
  <c r="L109" i="51"/>
  <c r="L108" i="51"/>
  <c r="L107" i="51"/>
  <c r="L106" i="51"/>
  <c r="L103" i="51"/>
  <c r="L102" i="51"/>
  <c r="L101" i="51"/>
  <c r="L100" i="51"/>
  <c r="L99" i="51"/>
  <c r="L98" i="51"/>
  <c r="L97" i="51"/>
  <c r="L96" i="51"/>
  <c r="L95" i="51"/>
  <c r="L93" i="51"/>
  <c r="L92" i="51"/>
  <c r="L89" i="51"/>
  <c r="L87" i="51"/>
  <c r="L85" i="51"/>
  <c r="L83" i="51"/>
  <c r="L71" i="51"/>
  <c r="L69" i="51"/>
  <c r="L65" i="51"/>
  <c r="L63" i="51"/>
  <c r="L58" i="51"/>
  <c r="L56" i="51"/>
  <c r="L53" i="51"/>
  <c r="L50" i="51"/>
  <c r="L48" i="51"/>
  <c r="L46" i="51"/>
  <c r="L43" i="51"/>
  <c r="L41" i="51"/>
  <c r="L38" i="51"/>
  <c r="L33" i="51"/>
  <c r="L31" i="51"/>
  <c r="L29" i="51"/>
  <c r="L26" i="51"/>
  <c r="L25" i="51"/>
  <c r="L23" i="51"/>
  <c r="L20" i="51"/>
  <c r="L18" i="51"/>
  <c r="L16" i="51"/>
  <c r="K65" i="51"/>
  <c r="K55" i="51"/>
  <c r="K51" i="51"/>
  <c r="K48" i="51"/>
  <c r="K45" i="51"/>
  <c r="K41" i="51"/>
  <c r="K38" i="51"/>
  <c r="K35" i="51"/>
  <c r="K33" i="51"/>
  <c r="K30" i="51"/>
  <c r="K27" i="51"/>
  <c r="K24" i="51"/>
  <c r="K21" i="51"/>
  <c r="K18" i="51"/>
  <c r="K15" i="51"/>
  <c r="K168" i="51"/>
  <c r="K167" i="51"/>
  <c r="K166" i="51"/>
  <c r="K165" i="51"/>
  <c r="K164" i="51"/>
  <c r="K163" i="51"/>
  <c r="K162" i="51"/>
  <c r="K161" i="51"/>
  <c r="K160" i="51"/>
  <c r="K159" i="51"/>
  <c r="K158" i="51"/>
  <c r="K157" i="51"/>
  <c r="K156" i="51"/>
  <c r="K155" i="51"/>
  <c r="K154" i="51"/>
  <c r="K153" i="51"/>
  <c r="K152" i="51"/>
  <c r="K143" i="51"/>
  <c r="K142" i="51"/>
  <c r="K141" i="51"/>
  <c r="K140" i="51"/>
  <c r="K139" i="51"/>
  <c r="K138" i="51"/>
  <c r="K136" i="51"/>
  <c r="K135" i="51"/>
  <c r="K133" i="51"/>
  <c r="K130" i="51"/>
  <c r="K122" i="51"/>
  <c r="K121" i="51"/>
  <c r="K119" i="51"/>
  <c r="K118" i="51"/>
  <c r="K117" i="51"/>
  <c r="K116" i="51"/>
  <c r="K110" i="51"/>
  <c r="K109" i="51"/>
  <c r="K108" i="51"/>
  <c r="K107" i="51"/>
  <c r="K106" i="51"/>
  <c r="K104" i="51"/>
  <c r="K103" i="51"/>
  <c r="K102" i="51"/>
  <c r="K101" i="51"/>
  <c r="K100" i="51"/>
  <c r="K99" i="51"/>
  <c r="K98" i="51"/>
  <c r="K97" i="51"/>
  <c r="K96" i="51"/>
  <c r="K95" i="51"/>
  <c r="K94" i="51"/>
  <c r="K93" i="51"/>
  <c r="K92" i="51"/>
  <c r="K91" i="51"/>
  <c r="K90" i="51"/>
  <c r="K89" i="51"/>
  <c r="K88" i="51"/>
  <c r="K87" i="51"/>
  <c r="K86" i="51"/>
  <c r="K85" i="51"/>
  <c r="K83" i="51"/>
  <c r="K82" i="51"/>
  <c r="K71" i="51"/>
  <c r="K70" i="51"/>
  <c r="K69" i="51"/>
  <c r="K63" i="51"/>
  <c r="K59" i="51"/>
  <c r="K58" i="51"/>
  <c r="K57" i="51"/>
  <c r="K54" i="51"/>
  <c r="K49" i="51"/>
  <c r="K46" i="51"/>
  <c r="K43" i="51"/>
  <c r="K39" i="51"/>
  <c r="K32" i="51"/>
  <c r="K29" i="51"/>
  <c r="K23" i="51"/>
  <c r="K20" i="51"/>
  <c r="K16" i="51"/>
  <c r="L104" i="51"/>
  <c r="L94" i="51"/>
  <c r="L91" i="51"/>
  <c r="L90" i="51"/>
  <c r="L88" i="51"/>
  <c r="L86" i="51"/>
  <c r="L82" i="51"/>
  <c r="L70" i="51"/>
  <c r="L59" i="51"/>
  <c r="L57" i="51"/>
  <c r="L55" i="51"/>
  <c r="L54" i="51"/>
  <c r="L51" i="51"/>
  <c r="L49" i="51"/>
  <c r="L47" i="51"/>
  <c r="L45" i="51"/>
  <c r="L44" i="51"/>
  <c r="L42" i="51"/>
  <c r="L40" i="51"/>
  <c r="L39" i="51"/>
  <c r="L37" i="51"/>
  <c r="L35" i="51"/>
  <c r="L34" i="51"/>
  <c r="L32" i="51"/>
  <c r="L30" i="51"/>
  <c r="L28" i="51"/>
  <c r="L27" i="51"/>
  <c r="L24" i="51"/>
  <c r="L22" i="51"/>
  <c r="L21" i="51"/>
  <c r="L19" i="51"/>
  <c r="L17" i="51"/>
  <c r="L15" i="51"/>
  <c r="L14" i="51"/>
  <c r="K56" i="51"/>
  <c r="K53" i="51"/>
  <c r="K50" i="51"/>
  <c r="K47" i="51"/>
  <c r="K44" i="51"/>
  <c r="K42" i="51"/>
  <c r="K40" i="51"/>
  <c r="K37" i="51"/>
  <c r="K34" i="51"/>
  <c r="K31" i="51"/>
  <c r="K28" i="51"/>
  <c r="K26" i="51"/>
  <c r="K25" i="51"/>
  <c r="K22" i="51"/>
  <c r="K19" i="51"/>
  <c r="K17" i="51"/>
  <c r="K14" i="51"/>
  <c r="F46" i="67"/>
  <c r="F35" i="67"/>
  <c r="E97" i="51"/>
  <c r="F97" i="67"/>
  <c r="E97" i="53"/>
  <c r="BY7" i="5"/>
  <c r="BM7" i="5"/>
  <c r="W7" i="5"/>
  <c r="F168" i="67"/>
  <c r="F161" i="67"/>
  <c r="F147" i="67"/>
  <c r="E119" i="53"/>
  <c r="E118" i="53"/>
  <c r="E116" i="53"/>
  <c r="E99" i="53"/>
  <c r="E91" i="53"/>
  <c r="F87" i="67"/>
  <c r="E85" i="53"/>
  <c r="F83" i="67"/>
  <c r="E37" i="53"/>
  <c r="E33" i="53"/>
  <c r="E60" i="53"/>
  <c r="E53" i="53"/>
  <c r="E47" i="53"/>
  <c r="E27" i="51"/>
  <c r="E27" i="53"/>
  <c r="F27" i="67"/>
  <c r="E109" i="51"/>
  <c r="E168" i="53"/>
  <c r="E167" i="51"/>
  <c r="E160" i="51"/>
  <c r="E150" i="51"/>
  <c r="E143" i="51"/>
  <c r="E119" i="51"/>
  <c r="E94" i="51"/>
  <c r="E91" i="51"/>
  <c r="E74" i="51"/>
  <c r="E31" i="51"/>
  <c r="E28" i="51"/>
  <c r="E19" i="51"/>
  <c r="E167" i="53"/>
  <c r="E148" i="53"/>
  <c r="E138" i="53"/>
  <c r="E124" i="53"/>
  <c r="E117" i="53"/>
  <c r="E96" i="53"/>
  <c r="E82" i="53"/>
  <c r="E73" i="53"/>
  <c r="E70" i="53"/>
  <c r="E56" i="53"/>
  <c r="E44" i="53"/>
  <c r="E28" i="53"/>
  <c r="E17" i="53"/>
  <c r="F138" i="67"/>
  <c r="E161" i="51"/>
  <c r="E159" i="51"/>
  <c r="E141" i="51"/>
  <c r="E138" i="51"/>
  <c r="E137" i="51"/>
  <c r="E135" i="51"/>
  <c r="E115" i="51"/>
  <c r="E114" i="51"/>
  <c r="E113" i="51"/>
  <c r="E108" i="51"/>
  <c r="E82" i="51"/>
  <c r="E73" i="51"/>
  <c r="E72" i="51"/>
  <c r="E70" i="51"/>
  <c r="E64" i="51"/>
  <c r="E61" i="51"/>
  <c r="E58" i="51"/>
  <c r="E46" i="51"/>
  <c r="E45" i="51"/>
  <c r="E40" i="51"/>
  <c r="E37" i="51"/>
  <c r="E34" i="51"/>
  <c r="E22" i="51"/>
  <c r="E18" i="51"/>
  <c r="E15" i="51"/>
  <c r="E14" i="51"/>
  <c r="E166" i="53"/>
  <c r="E153" i="53"/>
  <c r="E144" i="53"/>
  <c r="E137" i="53"/>
  <c r="E132" i="53"/>
  <c r="E123" i="53"/>
  <c r="E112" i="53"/>
  <c r="E110" i="53"/>
  <c r="E90" i="53"/>
  <c r="E81" i="53"/>
  <c r="E72" i="53"/>
  <c r="E64" i="53"/>
  <c r="E54" i="53"/>
  <c r="E48" i="53"/>
  <c r="E43" i="53"/>
  <c r="E30" i="53"/>
  <c r="E25" i="53"/>
  <c r="E22" i="53"/>
  <c r="E19" i="53"/>
  <c r="E16" i="53"/>
  <c r="F140" i="67"/>
  <c r="F132" i="67"/>
  <c r="F115" i="67"/>
  <c r="F76" i="67"/>
  <c r="F72" i="67"/>
  <c r="F44" i="67"/>
  <c r="F20" i="67"/>
  <c r="F171" i="67"/>
  <c r="F150" i="67"/>
  <c r="F133" i="67"/>
  <c r="E130" i="53"/>
  <c r="E128" i="51"/>
  <c r="E126" i="53"/>
  <c r="E164" i="51"/>
  <c r="E118" i="51"/>
  <c r="E99" i="51"/>
  <c r="E98" i="51"/>
  <c r="E85" i="51"/>
  <c r="E83" i="51"/>
  <c r="E60" i="51"/>
  <c r="E33" i="51"/>
  <c r="E160" i="53"/>
  <c r="E147" i="53"/>
  <c r="E86" i="53"/>
  <c r="E40" i="53"/>
  <c r="F117" i="67"/>
  <c r="F116" i="67"/>
  <c r="F93" i="67"/>
  <c r="F92" i="67"/>
  <c r="F50" i="67"/>
  <c r="E157" i="51"/>
  <c r="E153" i="51"/>
  <c r="E142" i="51"/>
  <c r="E140" i="51"/>
  <c r="E133" i="51"/>
  <c r="E116" i="51"/>
  <c r="E95" i="51"/>
  <c r="E78" i="51"/>
  <c r="E75" i="51"/>
  <c r="E65" i="51"/>
  <c r="E48" i="51"/>
  <c r="E30" i="51"/>
  <c r="E23" i="51"/>
  <c r="E156" i="53"/>
  <c r="E134" i="53"/>
  <c r="E113" i="53"/>
  <c r="E101" i="53"/>
  <c r="E78" i="53"/>
  <c r="E65" i="53"/>
  <c r="E49" i="53"/>
  <c r="E20" i="53"/>
  <c r="F121" i="67"/>
  <c r="F114" i="67"/>
  <c r="F113" i="67"/>
  <c r="F29" i="67"/>
  <c r="F23" i="67"/>
  <c r="F22" i="67"/>
  <c r="F159" i="67"/>
  <c r="F158" i="67"/>
  <c r="E157" i="53"/>
  <c r="E156" i="51"/>
  <c r="E154" i="53"/>
  <c r="F153" i="67"/>
  <c r="F152" i="67"/>
  <c r="E42" i="51"/>
  <c r="F43" i="67"/>
  <c r="E42" i="53"/>
  <c r="E169" i="51"/>
  <c r="F169" i="67"/>
  <c r="E169" i="53"/>
  <c r="CQ7" i="43"/>
  <c r="Q7" i="43"/>
  <c r="E7" i="43"/>
  <c r="AU7" i="33"/>
  <c r="AC7" i="33"/>
  <c r="ES7" i="4"/>
  <c r="CQ7" i="4"/>
  <c r="BM7" i="4"/>
  <c r="W7" i="4"/>
  <c r="CE7" i="4"/>
  <c r="AU7" i="4"/>
  <c r="Q7" i="4"/>
  <c r="DC7" i="4"/>
  <c r="BY7" i="4"/>
  <c r="AO7" i="4"/>
  <c r="E7" i="4"/>
  <c r="AI7" i="4"/>
  <c r="DO7" i="45"/>
  <c r="CK7" i="45"/>
  <c r="AO7" i="45"/>
  <c r="E41" i="51"/>
  <c r="E41" i="53"/>
  <c r="E139" i="53"/>
  <c r="E139" i="51"/>
  <c r="F139" i="67"/>
  <c r="E102" i="53"/>
  <c r="F101" i="67"/>
  <c r="E100" i="53"/>
  <c r="E66" i="53"/>
  <c r="F63" i="67"/>
  <c r="E88" i="53"/>
  <c r="F160" i="67"/>
  <c r="F95" i="67"/>
  <c r="CW7" i="4"/>
  <c r="F166" i="67"/>
  <c r="E110" i="51"/>
  <c r="F103" i="67"/>
  <c r="F82" i="67"/>
  <c r="E79" i="53"/>
  <c r="F78" i="67"/>
  <c r="F70" i="67"/>
  <c r="F62" i="67"/>
  <c r="K7" i="36"/>
  <c r="F55" i="67"/>
  <c r="F49" i="67"/>
  <c r="AC7" i="28"/>
  <c r="BY7" i="31"/>
  <c r="BA7" i="31"/>
  <c r="AC7" i="31"/>
  <c r="E7" i="31"/>
  <c r="BG7" i="28"/>
  <c r="CK7" i="31"/>
  <c r="BS7" i="31"/>
  <c r="AO7" i="31"/>
  <c r="AC7" i="43"/>
  <c r="D37" i="7"/>
  <c r="BS7" i="40"/>
  <c r="D56" i="7"/>
  <c r="D42" i="7"/>
  <c r="D34" i="7"/>
  <c r="D28" i="7"/>
  <c r="E168" i="51"/>
  <c r="E163" i="51"/>
  <c r="E162" i="51"/>
  <c r="E147" i="51"/>
  <c r="E134" i="51"/>
  <c r="E130" i="51"/>
  <c r="E87" i="51"/>
  <c r="E86" i="51"/>
  <c r="E71" i="51"/>
  <c r="E39" i="51"/>
  <c r="E38" i="51"/>
  <c r="E165" i="53"/>
  <c r="E163" i="53"/>
  <c r="E161" i="53"/>
  <c r="E128" i="53"/>
  <c r="E94" i="53"/>
  <c r="E71" i="53"/>
  <c r="E63" i="53"/>
  <c r="F128" i="67"/>
  <c r="F94" i="67"/>
  <c r="F60" i="67"/>
  <c r="F48" i="67"/>
  <c r="E47" i="51"/>
  <c r="E46" i="53"/>
  <c r="E133" i="53"/>
  <c r="E122" i="53"/>
  <c r="E89" i="53"/>
  <c r="E87" i="53"/>
  <c r="E83" i="53"/>
  <c r="E39" i="53"/>
  <c r="F163" i="67"/>
  <c r="F162" i="67"/>
  <c r="F126" i="67"/>
  <c r="F15" i="67"/>
  <c r="E165" i="51"/>
  <c r="E126" i="51"/>
  <c r="E122" i="51"/>
  <c r="E89" i="51"/>
  <c r="E84" i="51"/>
  <c r="E63" i="51"/>
  <c r="E164" i="53"/>
  <c r="E162" i="53"/>
  <c r="E108" i="53"/>
  <c r="E95" i="53"/>
  <c r="E15" i="53"/>
  <c r="F155" i="67"/>
  <c r="F47" i="67"/>
  <c r="E152" i="53"/>
  <c r="F156" i="67"/>
  <c r="F120" i="67"/>
  <c r="F53" i="67"/>
  <c r="E158" i="51"/>
  <c r="E152" i="51"/>
  <c r="E121" i="51"/>
  <c r="E57" i="51"/>
  <c r="E56" i="51"/>
  <c r="E54" i="51"/>
  <c r="E51" i="51"/>
  <c r="E49" i="51"/>
  <c r="E171" i="53"/>
  <c r="E158" i="53"/>
  <c r="E155" i="53"/>
  <c r="E120" i="53"/>
  <c r="E109" i="53"/>
  <c r="E62" i="53"/>
  <c r="E58" i="53"/>
  <c r="E55" i="53"/>
  <c r="E50" i="53"/>
  <c r="E14" i="53"/>
  <c r="F14" i="61"/>
  <c r="F122" i="67"/>
  <c r="F38" i="67"/>
  <c r="E127" i="51"/>
  <c r="F127" i="67"/>
  <c r="E127" i="53"/>
  <c r="F106" i="67"/>
  <c r="F104" i="67"/>
  <c r="E107" i="53"/>
  <c r="E104" i="53"/>
  <c r="F107" i="67"/>
  <c r="F105" i="67"/>
  <c r="E105" i="53"/>
  <c r="E106" i="53"/>
  <c r="E107" i="51"/>
  <c r="E106" i="51"/>
  <c r="E105" i="51"/>
  <c r="F170" i="67"/>
  <c r="E149" i="53"/>
  <c r="E145" i="53"/>
  <c r="E141" i="53"/>
  <c r="F165" i="67"/>
  <c r="F157" i="67"/>
  <c r="F149" i="67"/>
  <c r="F146" i="67"/>
  <c r="F145" i="67"/>
  <c r="F144" i="67"/>
  <c r="F143" i="67"/>
  <c r="F130" i="67"/>
  <c r="F129" i="67"/>
  <c r="F125" i="67"/>
  <c r="F124" i="67"/>
  <c r="F123" i="67"/>
  <c r="F112" i="67"/>
  <c r="F109" i="67"/>
  <c r="F91" i="67"/>
  <c r="F88" i="67"/>
  <c r="F85" i="67"/>
  <c r="F74" i="67"/>
  <c r="F73" i="67"/>
  <c r="F69" i="67"/>
  <c r="F68" i="67"/>
  <c r="F65" i="67"/>
  <c r="F64" i="67"/>
  <c r="F58" i="67"/>
  <c r="F57" i="67"/>
  <c r="F54" i="67"/>
  <c r="F40" i="67"/>
  <c r="F39" i="67"/>
  <c r="F33" i="67"/>
  <c r="F30" i="67"/>
  <c r="F25" i="67"/>
  <c r="F142" i="67"/>
  <c r="F119" i="67"/>
  <c r="E143" i="53"/>
  <c r="E69" i="53"/>
  <c r="E35" i="53"/>
  <c r="E31" i="53"/>
  <c r="F141" i="67"/>
  <c r="F137" i="67"/>
  <c r="F136" i="67"/>
  <c r="F134" i="67"/>
  <c r="F118" i="67"/>
  <c r="F102" i="67"/>
  <c r="F100" i="67"/>
  <c r="F90" i="67"/>
  <c r="F89" i="67"/>
  <c r="F86" i="67"/>
  <c r="F79" i="67"/>
  <c r="F61" i="67"/>
  <c r="F56" i="67"/>
  <c r="F51" i="67"/>
  <c r="F45" i="67"/>
  <c r="F41" i="67"/>
  <c r="F34" i="67"/>
  <c r="F32" i="67"/>
  <c r="F31" i="67"/>
  <c r="F28" i="67"/>
  <c r="F26" i="67"/>
  <c r="F21" i="67"/>
  <c r="F16" i="67"/>
  <c r="E59" i="53"/>
  <c r="F80" i="67"/>
  <c r="BY7" i="38"/>
  <c r="K7" i="33"/>
  <c r="DC7" i="33"/>
  <c r="F110" i="67"/>
  <c r="AO7" i="40"/>
  <c r="E7" i="40"/>
  <c r="CW7" i="31"/>
  <c r="AO7" i="38"/>
  <c r="D36" i="7"/>
  <c r="D26" i="7"/>
  <c r="D39" i="7"/>
  <c r="X36" i="7"/>
  <c r="D11" i="65"/>
  <c r="EG7" i="4"/>
  <c r="AI7" i="44"/>
  <c r="DC7" i="31"/>
  <c r="AO7" i="37"/>
  <c r="D57" i="7"/>
  <c r="D55" i="7"/>
  <c r="D41" i="7"/>
  <c r="X39" i="7"/>
  <c r="X34" i="7"/>
  <c r="X33" i="7"/>
  <c r="Q7" i="38"/>
  <c r="E8" i="66"/>
  <c r="E8" i="65"/>
  <c r="F8" i="65" s="1"/>
  <c r="W8" i="65"/>
  <c r="CQ7" i="45"/>
  <c r="K7" i="31"/>
  <c r="CQ7" i="33"/>
  <c r="W7" i="31"/>
  <c r="BG7" i="31"/>
  <c r="AI7" i="31"/>
  <c r="Q7" i="31"/>
  <c r="EA7" i="33"/>
  <c r="W7" i="38"/>
  <c r="AC7" i="38"/>
  <c r="K7" i="38"/>
  <c r="CE7" i="38"/>
  <c r="BM7" i="38"/>
  <c r="BG7" i="38"/>
  <c r="K7" i="41"/>
  <c r="BG7" i="40"/>
  <c r="E7" i="41"/>
  <c r="W7" i="41"/>
  <c r="Q7" i="41"/>
  <c r="X49" i="7"/>
  <c r="D32" i="7"/>
  <c r="D31" i="7"/>
  <c r="X28" i="7"/>
  <c r="Y14" i="7"/>
  <c r="Z14" i="7" s="1"/>
  <c r="AA14" i="7" s="1"/>
  <c r="D35" i="7"/>
  <c r="S45" i="65"/>
  <c r="T45" i="65" s="1"/>
  <c r="AU8" i="65"/>
  <c r="BS7" i="4"/>
  <c r="AI7" i="28"/>
  <c r="E7" i="28"/>
  <c r="BM7" i="28"/>
  <c r="K7" i="28"/>
  <c r="CE7" i="31"/>
  <c r="BM7" i="31"/>
  <c r="EM7" i="33"/>
  <c r="BS7" i="38"/>
  <c r="AU7" i="38"/>
  <c r="X45" i="7"/>
  <c r="X43" i="7"/>
  <c r="D43" i="7"/>
  <c r="X40" i="7"/>
  <c r="X38" i="7"/>
  <c r="X37" i="7"/>
  <c r="X50" i="7"/>
  <c r="X44" i="7"/>
  <c r="X42" i="7"/>
  <c r="D38" i="7"/>
  <c r="X29" i="7"/>
  <c r="X51" i="7"/>
  <c r="X48" i="7"/>
  <c r="X46" i="7"/>
  <c r="X31" i="7"/>
  <c r="D30" i="7"/>
  <c r="X26" i="7"/>
  <c r="DI7" i="45"/>
  <c r="EC7" i="45"/>
  <c r="DV7" i="43"/>
  <c r="DJ7" i="43"/>
  <c r="BY7" i="43"/>
  <c r="F24" i="67"/>
  <c r="E59" i="51"/>
  <c r="E24" i="51"/>
  <c r="F84" i="67"/>
  <c r="F75" i="67"/>
  <c r="E75" i="53"/>
  <c r="F37" i="67"/>
  <c r="E24" i="53"/>
  <c r="F154" i="67"/>
  <c r="E129" i="53"/>
  <c r="F111" i="67"/>
  <c r="F164" i="67"/>
  <c r="F59" i="67"/>
  <c r="F98" i="67"/>
  <c r="F71" i="67"/>
  <c r="F96" i="67"/>
  <c r="F66" i="67"/>
  <c r="F81" i="67"/>
  <c r="F14" i="67"/>
  <c r="F18" i="67"/>
  <c r="F19" i="67"/>
  <c r="G135" i="65"/>
  <c r="S8" i="65"/>
  <c r="G22" i="66"/>
  <c r="Y145" i="65"/>
  <c r="AX62" i="65"/>
  <c r="Z62" i="65"/>
  <c r="F145" i="65"/>
  <c r="AQ8" i="65"/>
  <c r="R145" i="65"/>
  <c r="L135" i="65"/>
  <c r="CH45" i="65"/>
  <c r="BJ45" i="65"/>
  <c r="AL45" i="65"/>
  <c r="AP62" i="65"/>
  <c r="R62" i="65"/>
  <c r="BT45" i="65"/>
  <c r="AV45" i="65"/>
  <c r="X45" i="65"/>
  <c r="AD8" i="65"/>
  <c r="L145" i="65"/>
  <c r="M45" i="65"/>
  <c r="P11" i="65"/>
  <c r="BY45" i="65"/>
  <c r="BP45" i="65"/>
  <c r="BA45" i="65"/>
  <c r="AC45" i="65"/>
  <c r="E45" i="65"/>
  <c r="AI8" i="65"/>
  <c r="K8" i="65"/>
  <c r="BB62" i="65"/>
  <c r="AJ62" i="65"/>
  <c r="L62" i="65"/>
  <c r="F62" i="65"/>
  <c r="AC35" i="65"/>
  <c r="E35" i="65"/>
  <c r="L22" i="66"/>
  <c r="BG7" i="5"/>
  <c r="AI7" i="5"/>
  <c r="E7" i="44"/>
  <c r="Q7" i="28"/>
  <c r="BA7" i="28"/>
  <c r="BS7" i="33"/>
  <c r="AO7" i="33"/>
  <c r="W7" i="33"/>
  <c r="BG7" i="37"/>
  <c r="AI7" i="37"/>
  <c r="BY7" i="33"/>
  <c r="BA7" i="33"/>
  <c r="AI7" i="33"/>
  <c r="E7" i="33"/>
  <c r="Q7" i="36"/>
  <c r="AU7" i="37"/>
  <c r="AC7" i="37"/>
  <c r="E7" i="37"/>
  <c r="W7" i="37"/>
  <c r="BM7" i="40"/>
  <c r="BA7" i="40"/>
  <c r="AU7" i="40"/>
  <c r="AI7" i="40"/>
  <c r="Q7" i="40"/>
  <c r="K7" i="40"/>
  <c r="O18" i="7"/>
  <c r="Y18" i="7" s="1"/>
  <c r="H292" i="61" l="1"/>
  <c r="H290" i="51"/>
  <c r="H293" i="51"/>
  <c r="H293" i="67"/>
  <c r="H286" i="51"/>
  <c r="H294" i="67"/>
  <c r="H290" i="53"/>
  <c r="I290" i="61"/>
  <c r="I290" i="67"/>
  <c r="G292" i="53"/>
  <c r="G294" i="51"/>
  <c r="H293" i="61"/>
  <c r="H287" i="53"/>
  <c r="I291" i="61"/>
  <c r="H293" i="53"/>
  <c r="G294" i="53"/>
  <c r="G292" i="51"/>
  <c r="I292" i="67"/>
  <c r="I293" i="61"/>
  <c r="G291" i="53"/>
  <c r="G291" i="51"/>
  <c r="I289" i="61"/>
  <c r="H291" i="53"/>
  <c r="I291" i="67"/>
  <c r="G293" i="53"/>
  <c r="H292" i="53"/>
  <c r="H290" i="67"/>
  <c r="H292" i="67"/>
  <c r="H294" i="53"/>
  <c r="I294" i="67"/>
  <c r="G290" i="51"/>
  <c r="G293" i="51"/>
  <c r="H291" i="61"/>
  <c r="H288" i="53"/>
  <c r="I292" i="61"/>
  <c r="I293" i="67"/>
  <c r="H292" i="51"/>
  <c r="I294" i="61"/>
  <c r="H291" i="51"/>
  <c r="I289" i="67"/>
  <c r="I286" i="61"/>
  <c r="G289" i="53"/>
  <c r="I287" i="61"/>
  <c r="H288" i="61"/>
  <c r="H288" i="67"/>
  <c r="H287" i="51"/>
  <c r="I287" i="67"/>
  <c r="H287" i="61"/>
  <c r="G287" i="51"/>
  <c r="H289" i="53"/>
  <c r="G288" i="51"/>
  <c r="H289" i="67"/>
  <c r="G288" i="53"/>
  <c r="G286" i="51"/>
  <c r="H288" i="51"/>
  <c r="I288" i="61"/>
  <c r="G287" i="53"/>
  <c r="H287" i="67"/>
  <c r="I288" i="67"/>
  <c r="H286" i="61"/>
  <c r="H289" i="61"/>
  <c r="H285" i="51"/>
  <c r="G286" i="53"/>
  <c r="H286" i="53"/>
  <c r="I286" i="67"/>
  <c r="H289" i="51"/>
  <c r="G289" i="51"/>
  <c r="H286" i="67"/>
  <c r="H284" i="61"/>
  <c r="G285" i="53"/>
  <c r="H285" i="61"/>
  <c r="I285" i="61"/>
  <c r="H285" i="67"/>
  <c r="H285" i="53"/>
  <c r="I285" i="67"/>
  <c r="G285" i="51"/>
  <c r="G284" i="53"/>
  <c r="G284" i="51"/>
  <c r="H284" i="67"/>
  <c r="H283" i="51"/>
  <c r="H284" i="53"/>
  <c r="I284" i="61"/>
  <c r="I284" i="67"/>
  <c r="H284" i="51"/>
  <c r="AA59" i="73"/>
  <c r="G283" i="53"/>
  <c r="BL27" i="77"/>
  <c r="H283" i="53"/>
  <c r="H283" i="61"/>
  <c r="I283" i="61"/>
  <c r="I283" i="67"/>
  <c r="H283" i="67"/>
  <c r="G283" i="51"/>
  <c r="L35" i="65"/>
  <c r="CX7" i="31"/>
  <c r="F7" i="31"/>
  <c r="G7" i="31" s="1"/>
  <c r="BZ7" i="5"/>
  <c r="AZ32" i="45"/>
  <c r="P32" i="45"/>
  <c r="BH7" i="40"/>
  <c r="BI7" i="40" s="1"/>
  <c r="BX27" i="39"/>
  <c r="AT27" i="39"/>
  <c r="DH27" i="33"/>
  <c r="D27" i="79"/>
  <c r="J27" i="79"/>
  <c r="AB27" i="79"/>
  <c r="F7" i="40"/>
  <c r="BT7" i="40"/>
  <c r="AD7" i="31"/>
  <c r="AP7" i="45"/>
  <c r="R7" i="37"/>
  <c r="L7" i="41"/>
  <c r="AP7" i="40"/>
  <c r="BZ7" i="38"/>
  <c r="BB7" i="31"/>
  <c r="X7" i="4"/>
  <c r="AT33" i="39"/>
  <c r="V33" i="79"/>
  <c r="D33" i="79"/>
  <c r="J33" i="79"/>
  <c r="AB33" i="73"/>
  <c r="BH7" i="38"/>
  <c r="AP7" i="37"/>
  <c r="BZ7" i="31"/>
  <c r="CA7" i="31" s="1"/>
  <c r="CL7" i="45"/>
  <c r="F7" i="4"/>
  <c r="F7" i="36"/>
  <c r="R7" i="38"/>
  <c r="AP7" i="31"/>
  <c r="BN7" i="4"/>
  <c r="BO7" i="4" s="1"/>
  <c r="X7" i="5"/>
  <c r="Y7" i="5" s="1"/>
  <c r="AJ7" i="38"/>
  <c r="BB18" i="45"/>
  <c r="R18" i="45"/>
  <c r="BC18" i="45"/>
  <c r="BD18" i="45"/>
  <c r="S18" i="45"/>
  <c r="T18" i="45"/>
  <c r="P30" i="45"/>
  <c r="R7" i="41"/>
  <c r="CF7" i="38"/>
  <c r="X7" i="31"/>
  <c r="BX29" i="39"/>
  <c r="AT29" i="39"/>
  <c r="AB29" i="73"/>
  <c r="BT7" i="31"/>
  <c r="DP7" i="45"/>
  <c r="DQ7" i="45" s="1"/>
  <c r="AP7" i="4"/>
  <c r="AQ7" i="4" s="1"/>
  <c r="L7" i="38"/>
  <c r="M7" i="38" s="1"/>
  <c r="P35" i="45"/>
  <c r="CL7" i="31"/>
  <c r="CM7" i="31" s="1"/>
  <c r="CR7" i="4"/>
  <c r="CS7" i="4" s="1"/>
  <c r="BN7" i="5"/>
  <c r="P27" i="45"/>
  <c r="L7" i="31"/>
  <c r="AP7" i="38"/>
  <c r="AQ7" i="38" s="1"/>
  <c r="L7" i="36"/>
  <c r="F7" i="39"/>
  <c r="CU52" i="43"/>
  <c r="R7" i="43"/>
  <c r="CV33" i="43"/>
  <c r="CV29" i="43"/>
  <c r="CV27" i="43"/>
  <c r="CU58" i="43"/>
  <c r="AS53" i="39"/>
  <c r="AS52" i="39"/>
  <c r="AS58" i="39"/>
  <c r="AS59" i="39"/>
  <c r="BW52" i="39"/>
  <c r="BW58" i="39"/>
  <c r="BW59" i="39"/>
  <c r="CU53" i="43"/>
  <c r="BW53" i="39"/>
  <c r="DG58" i="33"/>
  <c r="DG59" i="33"/>
  <c r="DG53" i="33"/>
  <c r="DG52" i="33"/>
  <c r="CU59" i="43"/>
  <c r="BE53" i="71"/>
  <c r="AY53" i="71"/>
  <c r="BE58" i="71"/>
  <c r="AY58" i="71"/>
  <c r="BK59" i="71"/>
  <c r="AY59" i="71"/>
  <c r="BE52" i="71"/>
  <c r="BK52" i="71"/>
  <c r="AA52" i="73"/>
  <c r="AY52" i="71"/>
  <c r="BK53" i="71"/>
  <c r="BK58" i="71"/>
  <c r="BE59" i="71"/>
  <c r="AA53" i="73"/>
  <c r="AA59" i="79"/>
  <c r="I59" i="79"/>
  <c r="AA52" i="79"/>
  <c r="AA58" i="73"/>
  <c r="U52" i="79"/>
  <c r="U58" i="79"/>
  <c r="U59" i="79"/>
  <c r="I58" i="79"/>
  <c r="C52" i="79"/>
  <c r="C58" i="79"/>
  <c r="I52" i="79"/>
  <c r="C59" i="79"/>
  <c r="O52" i="79"/>
  <c r="C53" i="79"/>
  <c r="O58" i="79"/>
  <c r="I53" i="79"/>
  <c r="O59" i="79"/>
  <c r="O53" i="79"/>
  <c r="AA58" i="79"/>
  <c r="U53" i="79"/>
  <c r="AA53" i="79"/>
  <c r="E28" i="7"/>
  <c r="Y39" i="7"/>
  <c r="Y33" i="7"/>
  <c r="F8" i="66"/>
  <c r="E11" i="65"/>
  <c r="Y49" i="7"/>
  <c r="O30" i="7"/>
  <c r="AN11" i="65"/>
  <c r="R11" i="65"/>
  <c r="AT11" i="65"/>
  <c r="BZ7" i="43"/>
  <c r="EH7" i="4"/>
  <c r="ET7" i="4"/>
  <c r="AV7" i="33"/>
  <c r="DD7" i="4"/>
  <c r="AV7" i="4"/>
  <c r="L7" i="28"/>
  <c r="AJ7" i="28"/>
  <c r="AD7" i="33"/>
  <c r="BH7" i="28"/>
  <c r="BZ7" i="4"/>
  <c r="R7" i="4"/>
  <c r="CF7" i="4"/>
  <c r="AP11" i="65"/>
  <c r="E26" i="7"/>
  <c r="BN7" i="38"/>
  <c r="O34" i="7"/>
  <c r="O44" i="7"/>
  <c r="O49" i="7"/>
  <c r="O56" i="7"/>
  <c r="O39" i="7"/>
  <c r="O38" i="7"/>
  <c r="O45" i="7"/>
  <c r="O55" i="7"/>
  <c r="O35" i="7"/>
  <c r="O40" i="7"/>
  <c r="O52" i="7"/>
  <c r="O28" i="7"/>
  <c r="O42" i="7"/>
  <c r="O46" i="7"/>
  <c r="O53" i="7"/>
  <c r="O26" i="7"/>
  <c r="O32" i="7"/>
  <c r="O51" i="7"/>
  <c r="O29" i="7"/>
  <c r="O41" i="7"/>
  <c r="O47" i="7"/>
  <c r="O57" i="7"/>
  <c r="O37" i="7"/>
  <c r="O50" i="7"/>
  <c r="O58" i="7"/>
  <c r="AU11" i="65"/>
  <c r="F7" i="41"/>
  <c r="AD7" i="38"/>
  <c r="Y28" i="7"/>
  <c r="BH7" i="31"/>
  <c r="Y34" i="7"/>
  <c r="Y36" i="7"/>
  <c r="DD7" i="31"/>
  <c r="F7" i="28"/>
  <c r="X7" i="41"/>
  <c r="X7" i="38"/>
  <c r="CR7" i="43"/>
  <c r="F7" i="43"/>
  <c r="AD7" i="28"/>
  <c r="V11" i="65"/>
  <c r="DD7" i="33"/>
  <c r="CX7" i="4"/>
  <c r="AJ7" i="4"/>
  <c r="AJ7" i="44"/>
  <c r="E56" i="7"/>
  <c r="E42" i="7"/>
  <c r="E37" i="7"/>
  <c r="AD7" i="43"/>
  <c r="E34" i="7"/>
  <c r="AC11" i="65"/>
  <c r="CR7" i="33"/>
  <c r="E32" i="7"/>
  <c r="L7" i="33"/>
  <c r="CR7" i="45"/>
  <c r="E39" i="7"/>
  <c r="E36" i="7"/>
  <c r="E55" i="7"/>
  <c r="E41" i="7"/>
  <c r="E57" i="7"/>
  <c r="AJ7" i="31"/>
  <c r="E35" i="7"/>
  <c r="EB7" i="33"/>
  <c r="DK7" i="43"/>
  <c r="E31" i="7"/>
  <c r="R7" i="31"/>
  <c r="X8" i="65"/>
  <c r="Y46" i="7"/>
  <c r="AV7" i="38"/>
  <c r="CY7" i="31"/>
  <c r="Y26" i="7"/>
  <c r="Y31" i="7"/>
  <c r="Y50" i="7"/>
  <c r="Y38" i="7"/>
  <c r="Y43" i="7"/>
  <c r="BT7" i="38"/>
  <c r="BT7" i="4"/>
  <c r="AV8" i="65"/>
  <c r="E30" i="7"/>
  <c r="Y48" i="7"/>
  <c r="Y29" i="7"/>
  <c r="Y42" i="7"/>
  <c r="Y37" i="7"/>
  <c r="Y40" i="7"/>
  <c r="BN7" i="31"/>
  <c r="BN7" i="28"/>
  <c r="Y51" i="7"/>
  <c r="E38" i="7"/>
  <c r="Y44" i="7"/>
  <c r="E43" i="7"/>
  <c r="Y45" i="7"/>
  <c r="AK7" i="38"/>
  <c r="EN7" i="33"/>
  <c r="CF7" i="31"/>
  <c r="DJ7" i="45"/>
  <c r="ED7" i="45"/>
  <c r="DW7" i="43"/>
  <c r="F7" i="37"/>
  <c r="AJ7" i="37"/>
  <c r="BB7" i="28"/>
  <c r="AQ7" i="31"/>
  <c r="Y7" i="31"/>
  <c r="BH7" i="5"/>
  <c r="M22" i="66"/>
  <c r="F35" i="65"/>
  <c r="AK62" i="65"/>
  <c r="AH11" i="65"/>
  <c r="N45" i="65"/>
  <c r="Y45" i="65"/>
  <c r="S62" i="65"/>
  <c r="G7" i="39"/>
  <c r="AQ7" i="40"/>
  <c r="R7" i="40"/>
  <c r="AJ7" i="40"/>
  <c r="AV7" i="40"/>
  <c r="X7" i="37"/>
  <c r="R7" i="36"/>
  <c r="F7" i="33"/>
  <c r="BZ7" i="33"/>
  <c r="BT7" i="33"/>
  <c r="BC7" i="31"/>
  <c r="F7" i="44"/>
  <c r="AJ7" i="5"/>
  <c r="CA7" i="5"/>
  <c r="M35" i="65"/>
  <c r="G62" i="65"/>
  <c r="BC62" i="65"/>
  <c r="J11" i="65"/>
  <c r="AJ8" i="65"/>
  <c r="BB45" i="65"/>
  <c r="M135" i="65"/>
  <c r="G145" i="65"/>
  <c r="Z145" i="65"/>
  <c r="T8" i="65"/>
  <c r="S11" i="65"/>
  <c r="BB7" i="40"/>
  <c r="BN7" i="40"/>
  <c r="AD7" i="37"/>
  <c r="G7" i="36"/>
  <c r="BB7" i="33"/>
  <c r="AP7" i="33"/>
  <c r="BU7" i="31"/>
  <c r="R7" i="28"/>
  <c r="S35" i="65"/>
  <c r="AD35" i="65"/>
  <c r="M62" i="65"/>
  <c r="L8" i="65"/>
  <c r="F45" i="65"/>
  <c r="M145" i="65"/>
  <c r="AE8" i="65"/>
  <c r="AD11" i="65"/>
  <c r="BU45" i="65"/>
  <c r="S145" i="65"/>
  <c r="AR8" i="65"/>
  <c r="H22" i="66"/>
  <c r="H135" i="65"/>
  <c r="G7" i="40"/>
  <c r="L7" i="40"/>
  <c r="AV7" i="37"/>
  <c r="AJ7" i="33"/>
  <c r="BH7" i="37"/>
  <c r="X7" i="33"/>
  <c r="BO7" i="5"/>
  <c r="AK35" i="65"/>
  <c r="AE62" i="65"/>
  <c r="AD45" i="65"/>
  <c r="BZ45" i="65"/>
  <c r="Q11" i="65"/>
  <c r="G8" i="65"/>
  <c r="AW45" i="65"/>
  <c r="AQ62" i="65"/>
  <c r="AO11" i="65"/>
  <c r="AB11" i="65"/>
  <c r="G7" i="4" l="1"/>
  <c r="S7" i="41"/>
  <c r="AE7" i="31"/>
  <c r="AF7" i="31" s="1"/>
  <c r="BI7" i="38"/>
  <c r="BJ7" i="38" s="1"/>
  <c r="M7" i="31"/>
  <c r="BL58" i="77"/>
  <c r="BL59" i="77"/>
  <c r="BL52" i="77"/>
  <c r="BL29" i="77"/>
  <c r="BM49" i="77"/>
  <c r="BM29" i="77"/>
  <c r="BM46" i="77"/>
  <c r="BM27" i="77"/>
  <c r="BM45" i="77"/>
  <c r="BL53" i="77"/>
  <c r="BL33" i="77"/>
  <c r="S7" i="43"/>
  <c r="CG7" i="38"/>
  <c r="AQ7" i="45"/>
  <c r="M7" i="36"/>
  <c r="N7" i="36" s="1"/>
  <c r="M7" i="41"/>
  <c r="BU7" i="40"/>
  <c r="CM7" i="45"/>
  <c r="CN7" i="45" s="1"/>
  <c r="BA35" i="45"/>
  <c r="Q35" i="45"/>
  <c r="AU49" i="39"/>
  <c r="BY49" i="39"/>
  <c r="DI49" i="33"/>
  <c r="BA49" i="71"/>
  <c r="BG49" i="71"/>
  <c r="BM49" i="71"/>
  <c r="W49" i="79"/>
  <c r="AC49" i="79"/>
  <c r="Q49" i="79"/>
  <c r="K49" i="79"/>
  <c r="E49" i="79"/>
  <c r="AC49" i="73"/>
  <c r="S7" i="38"/>
  <c r="Y7" i="4"/>
  <c r="CA7" i="38"/>
  <c r="BA30" i="45"/>
  <c r="Q30" i="45"/>
  <c r="Q32" i="45"/>
  <c r="BI7" i="31"/>
  <c r="BJ7" i="31" s="1"/>
  <c r="M7" i="28"/>
  <c r="BA52" i="45"/>
  <c r="Q52" i="45"/>
  <c r="BA27" i="45"/>
  <c r="Q27" i="45"/>
  <c r="BA55" i="45"/>
  <c r="Q55" i="45"/>
  <c r="BY45" i="39"/>
  <c r="AU45" i="39"/>
  <c r="DI45" i="33"/>
  <c r="BG45" i="71"/>
  <c r="BA45" i="71"/>
  <c r="BM45" i="71"/>
  <c r="AC45" i="79"/>
  <c r="W45" i="79"/>
  <c r="Q45" i="79"/>
  <c r="E45" i="79"/>
  <c r="K45" i="79"/>
  <c r="AC45" i="73"/>
  <c r="AU46" i="39"/>
  <c r="BY46" i="39"/>
  <c r="DI46" i="33"/>
  <c r="BA46" i="71"/>
  <c r="BM46" i="71"/>
  <c r="BG46" i="71"/>
  <c r="E46" i="79"/>
  <c r="W46" i="79"/>
  <c r="K46" i="79"/>
  <c r="AC46" i="79"/>
  <c r="AC46" i="73"/>
  <c r="Y7" i="38"/>
  <c r="AE7" i="38"/>
  <c r="S7" i="37"/>
  <c r="G7" i="28"/>
  <c r="G7" i="41"/>
  <c r="H7" i="41" s="1"/>
  <c r="BO7" i="38"/>
  <c r="CT7" i="4"/>
  <c r="AU33" i="39"/>
  <c r="BY33" i="39"/>
  <c r="DI33" i="33"/>
  <c r="BM33" i="71"/>
  <c r="BG33" i="71"/>
  <c r="E33" i="79"/>
  <c r="W33" i="79"/>
  <c r="BY27" i="39"/>
  <c r="DI27" i="33"/>
  <c r="BA27" i="71"/>
  <c r="BM27" i="71"/>
  <c r="Q27" i="79"/>
  <c r="K27" i="79"/>
  <c r="W27" i="79"/>
  <c r="BI7" i="28"/>
  <c r="BJ7" i="28" s="1"/>
  <c r="AU29" i="39"/>
  <c r="BG29" i="71"/>
  <c r="AC29" i="79"/>
  <c r="E29" i="79"/>
  <c r="AQ7" i="37"/>
  <c r="BA53" i="45"/>
  <c r="Q53" i="45"/>
  <c r="BA54" i="45"/>
  <c r="Q54" i="45"/>
  <c r="CW45" i="43"/>
  <c r="CW49" i="43"/>
  <c r="CW46" i="43"/>
  <c r="AT59" i="39"/>
  <c r="BX59" i="39"/>
  <c r="AT58" i="39"/>
  <c r="BX58" i="39"/>
  <c r="AT52" i="39"/>
  <c r="BX52" i="39"/>
  <c r="BX33" i="39"/>
  <c r="BX53" i="39"/>
  <c r="AT53" i="39"/>
  <c r="CV53" i="43"/>
  <c r="CV52" i="43"/>
  <c r="CV59" i="43"/>
  <c r="CV58" i="43"/>
  <c r="DH52" i="33"/>
  <c r="DH58" i="33"/>
  <c r="DH59" i="33"/>
  <c r="DH33" i="33"/>
  <c r="DH53" i="33"/>
  <c r="DH29" i="33"/>
  <c r="AB53" i="79"/>
  <c r="J58" i="79"/>
  <c r="AZ58" i="71"/>
  <c r="BF58" i="71"/>
  <c r="BL52" i="71"/>
  <c r="BL58" i="71"/>
  <c r="AZ52" i="71"/>
  <c r="AZ29" i="71"/>
  <c r="BF27" i="71"/>
  <c r="BF52" i="71"/>
  <c r="AZ33" i="71"/>
  <c r="AZ53" i="71"/>
  <c r="BF33" i="71"/>
  <c r="BF53" i="71"/>
  <c r="AZ27" i="71"/>
  <c r="BL33" i="71"/>
  <c r="BL53" i="71"/>
  <c r="BF29" i="71"/>
  <c r="BL59" i="71"/>
  <c r="BL29" i="71"/>
  <c r="AZ59" i="71"/>
  <c r="BL27" i="71"/>
  <c r="BF59" i="71"/>
  <c r="V59" i="79"/>
  <c r="V58" i="79"/>
  <c r="AZ27" i="45"/>
  <c r="AZ35" i="45"/>
  <c r="AZ30" i="45"/>
  <c r="AB59" i="79"/>
  <c r="AB58" i="73"/>
  <c r="AB59" i="73"/>
  <c r="D58" i="79"/>
  <c r="D59" i="79"/>
  <c r="AB58" i="79"/>
  <c r="P58" i="79"/>
  <c r="P53" i="79"/>
  <c r="P52" i="79"/>
  <c r="P59" i="79"/>
  <c r="AB53" i="73"/>
  <c r="AB27" i="73"/>
  <c r="J59" i="79"/>
  <c r="AB52" i="73"/>
  <c r="AB33" i="79"/>
  <c r="P33" i="79"/>
  <c r="J52" i="79"/>
  <c r="D52" i="79"/>
  <c r="V27" i="79"/>
  <c r="V53" i="79"/>
  <c r="D29" i="79"/>
  <c r="Q46" i="79"/>
  <c r="J53" i="79"/>
  <c r="P27" i="79"/>
  <c r="D53" i="79"/>
  <c r="P29" i="79"/>
  <c r="J29" i="79"/>
  <c r="V29" i="79"/>
  <c r="V52" i="79"/>
  <c r="AB29" i="79"/>
  <c r="AB52" i="79"/>
  <c r="Z49" i="7"/>
  <c r="Z39" i="7"/>
  <c r="P30" i="7"/>
  <c r="DE7" i="4"/>
  <c r="G8" i="66"/>
  <c r="H8" i="66" s="1"/>
  <c r="F28" i="7"/>
  <c r="CA7" i="43"/>
  <c r="CA7" i="4"/>
  <c r="Z33" i="7"/>
  <c r="BP7" i="4"/>
  <c r="F26" i="7"/>
  <c r="AK7" i="28"/>
  <c r="S7" i="4"/>
  <c r="T7" i="4" s="1"/>
  <c r="AW7" i="4"/>
  <c r="AE7" i="33"/>
  <c r="EU7" i="4"/>
  <c r="AW7" i="33"/>
  <c r="CG7" i="4"/>
  <c r="Z34" i="7"/>
  <c r="DL7" i="43"/>
  <c r="CS7" i="33"/>
  <c r="F32" i="7"/>
  <c r="AR7" i="38"/>
  <c r="AK7" i="44"/>
  <c r="EI7" i="4"/>
  <c r="Z36" i="7"/>
  <c r="P58" i="7"/>
  <c r="P37" i="7"/>
  <c r="P47" i="7"/>
  <c r="P29" i="7"/>
  <c r="P32" i="7"/>
  <c r="P53" i="7"/>
  <c r="P42" i="7"/>
  <c r="P52" i="7"/>
  <c r="P35" i="7"/>
  <c r="P45" i="7"/>
  <c r="P56" i="7"/>
  <c r="P44" i="7"/>
  <c r="P50" i="7"/>
  <c r="P57" i="7"/>
  <c r="P41" i="7"/>
  <c r="P51" i="7"/>
  <c r="P26" i="7"/>
  <c r="P46" i="7"/>
  <c r="P28" i="7"/>
  <c r="P40" i="7"/>
  <c r="P55" i="7"/>
  <c r="P38" i="7"/>
  <c r="P39" i="7"/>
  <c r="P49" i="7"/>
  <c r="P34" i="7"/>
  <c r="Z28" i="7"/>
  <c r="DE7" i="31"/>
  <c r="Y7" i="41"/>
  <c r="G7" i="43"/>
  <c r="AE7" i="28"/>
  <c r="T7" i="43"/>
  <c r="CS7" i="43"/>
  <c r="DE7" i="33"/>
  <c r="CY7" i="4"/>
  <c r="AK7" i="4"/>
  <c r="CS7" i="45"/>
  <c r="DR7" i="45"/>
  <c r="F34" i="7"/>
  <c r="F37" i="7"/>
  <c r="F42" i="7"/>
  <c r="F56" i="7"/>
  <c r="AE7" i="43"/>
  <c r="M7" i="33"/>
  <c r="F36" i="7"/>
  <c r="F39" i="7"/>
  <c r="F57" i="7"/>
  <c r="F55" i="7"/>
  <c r="F41" i="7"/>
  <c r="EC7" i="33"/>
  <c r="W11" i="65"/>
  <c r="Y8" i="65"/>
  <c r="X11" i="65"/>
  <c r="F31" i="7"/>
  <c r="AK7" i="31"/>
  <c r="S7" i="31"/>
  <c r="F35" i="7"/>
  <c r="BO7" i="31"/>
  <c r="BU7" i="4"/>
  <c r="BU7" i="38"/>
  <c r="Z38" i="7"/>
  <c r="Z50" i="7"/>
  <c r="Z31" i="7"/>
  <c r="CG7" i="31"/>
  <c r="F43" i="7"/>
  <c r="Z51" i="7"/>
  <c r="Z7" i="38"/>
  <c r="Z42" i="7"/>
  <c r="Z48" i="7"/>
  <c r="F30" i="7"/>
  <c r="N7" i="38"/>
  <c r="Z46" i="7"/>
  <c r="Z45" i="7"/>
  <c r="Z40" i="7"/>
  <c r="Z37" i="7"/>
  <c r="AW8" i="65"/>
  <c r="AV11" i="65"/>
  <c r="Z43" i="7"/>
  <c r="Z26" i="7"/>
  <c r="CZ7" i="31"/>
  <c r="AW7" i="38"/>
  <c r="EO7" i="33"/>
  <c r="AL7" i="38"/>
  <c r="AF7" i="38"/>
  <c r="Z44" i="7"/>
  <c r="F38" i="7"/>
  <c r="BO7" i="28"/>
  <c r="Z29" i="7"/>
  <c r="DK7" i="45"/>
  <c r="DX7" i="43"/>
  <c r="H8" i="65"/>
  <c r="G11" i="65"/>
  <c r="CA45" i="65"/>
  <c r="AL35" i="65"/>
  <c r="Y7" i="33"/>
  <c r="T145" i="65"/>
  <c r="N135" i="65"/>
  <c r="BC45" i="65"/>
  <c r="CA7" i="33"/>
  <c r="S7" i="36"/>
  <c r="H7" i="31"/>
  <c r="AK7" i="37"/>
  <c r="AE45" i="65"/>
  <c r="AF62" i="65"/>
  <c r="BI7" i="37"/>
  <c r="H7" i="40"/>
  <c r="N62" i="65"/>
  <c r="T35" i="65"/>
  <c r="AE7" i="37"/>
  <c r="H145" i="65"/>
  <c r="K11" i="65"/>
  <c r="AK7" i="5"/>
  <c r="G7" i="44"/>
  <c r="Z7" i="5"/>
  <c r="BD7" i="31"/>
  <c r="N7" i="28"/>
  <c r="Y7" i="37"/>
  <c r="AQ11" i="65"/>
  <c r="AI11" i="65"/>
  <c r="BI7" i="5"/>
  <c r="AR62" i="65"/>
  <c r="H7" i="28"/>
  <c r="AK7" i="33"/>
  <c r="BV45" i="65"/>
  <c r="AF8" i="65"/>
  <c r="N145" i="65"/>
  <c r="G45" i="65"/>
  <c r="AR7" i="4"/>
  <c r="S7" i="28"/>
  <c r="BV7" i="31"/>
  <c r="AQ7" i="33"/>
  <c r="BC7" i="33"/>
  <c r="BO7" i="40"/>
  <c r="BC7" i="40"/>
  <c r="T7" i="41"/>
  <c r="T11" i="65"/>
  <c r="BD62" i="65"/>
  <c r="N35" i="65"/>
  <c r="CB7" i="31"/>
  <c r="BU7" i="33"/>
  <c r="AR7" i="40"/>
  <c r="H7" i="39"/>
  <c r="T62" i="65"/>
  <c r="Z45" i="65"/>
  <c r="AL62" i="65"/>
  <c r="G35" i="65"/>
  <c r="H7" i="4"/>
  <c r="Z7" i="31"/>
  <c r="BC7" i="28"/>
  <c r="CH7" i="38"/>
  <c r="G7" i="37"/>
  <c r="AX45" i="65"/>
  <c r="BP7" i="5"/>
  <c r="AW7" i="37"/>
  <c r="M7" i="40"/>
  <c r="BJ7" i="40"/>
  <c r="AR11" i="65"/>
  <c r="F11" i="65"/>
  <c r="M8" i="65"/>
  <c r="AE35" i="65"/>
  <c r="H7" i="36"/>
  <c r="AK8" i="65"/>
  <c r="H62" i="65"/>
  <c r="CB7" i="5"/>
  <c r="G7" i="33"/>
  <c r="AW7" i="40"/>
  <c r="AK7" i="40"/>
  <c r="S7" i="40"/>
  <c r="BV7" i="40"/>
  <c r="N22" i="66"/>
  <c r="AR7" i="45"/>
  <c r="AR7" i="31"/>
  <c r="CN7" i="31"/>
  <c r="Q286" i="61" l="1"/>
  <c r="Q291" i="61"/>
  <c r="N291" i="67"/>
  <c r="N292" i="67"/>
  <c r="Q292" i="61"/>
  <c r="N289" i="67"/>
  <c r="Q294" i="61"/>
  <c r="N294" i="67"/>
  <c r="Q293" i="61"/>
  <c r="N293" i="67"/>
  <c r="N290" i="67"/>
  <c r="Q290" i="61"/>
  <c r="Q287" i="61"/>
  <c r="N287" i="67"/>
  <c r="N288" i="67"/>
  <c r="Q288" i="61"/>
  <c r="Q289" i="61"/>
  <c r="N286" i="67"/>
  <c r="N285" i="67"/>
  <c r="Q285" i="61"/>
  <c r="Q284" i="61"/>
  <c r="N284" i="67"/>
  <c r="N7" i="31"/>
  <c r="N7" i="41"/>
  <c r="BP7" i="38"/>
  <c r="BN49" i="77"/>
  <c r="AS283" i="67"/>
  <c r="BN29" i="77"/>
  <c r="BM58" i="77"/>
  <c r="N283" i="67"/>
  <c r="Q283" i="61"/>
  <c r="BN46" i="77"/>
  <c r="BM52" i="77"/>
  <c r="T283" i="53"/>
  <c r="BM33" i="77"/>
  <c r="BM53" i="77"/>
  <c r="BM48" i="77"/>
  <c r="BM47" i="77"/>
  <c r="BM59" i="77"/>
  <c r="BN45" i="77"/>
  <c r="Q30" i="7"/>
  <c r="AV46" i="39"/>
  <c r="BZ46" i="39"/>
  <c r="BB46" i="71"/>
  <c r="BH46" i="71"/>
  <c r="L46" i="79"/>
  <c r="X46" i="79"/>
  <c r="R46" i="79"/>
  <c r="AD46" i="79"/>
  <c r="AD46" i="73"/>
  <c r="AS281" i="67"/>
  <c r="AS278" i="67"/>
  <c r="AS282" i="67"/>
  <c r="AS212" i="67"/>
  <c r="AS279" i="67"/>
  <c r="BN29" i="71"/>
  <c r="X29" i="79"/>
  <c r="F29" i="79"/>
  <c r="AD29" i="79"/>
  <c r="AD29" i="73"/>
  <c r="BB32" i="45"/>
  <c r="R32" i="45"/>
  <c r="Q181" i="49"/>
  <c r="AV45" i="39"/>
  <c r="BZ45" i="39"/>
  <c r="DJ45" i="33"/>
  <c r="BB45" i="71"/>
  <c r="BH45" i="71"/>
  <c r="BN45" i="71"/>
  <c r="L45" i="79"/>
  <c r="X45" i="79"/>
  <c r="F45" i="79"/>
  <c r="AD45" i="79"/>
  <c r="R45" i="79"/>
  <c r="AD45" i="73"/>
  <c r="R35" i="45"/>
  <c r="AR7" i="37"/>
  <c r="BB52" i="45"/>
  <c r="R52" i="45"/>
  <c r="Z7" i="4"/>
  <c r="R30" i="45"/>
  <c r="T212" i="53"/>
  <c r="CB7" i="38"/>
  <c r="R27" i="45"/>
  <c r="BB55" i="45"/>
  <c r="R55" i="45"/>
  <c r="M280" i="53"/>
  <c r="M281" i="53"/>
  <c r="M212" i="53"/>
  <c r="M279" i="53"/>
  <c r="AD282" i="53"/>
  <c r="AD278" i="53"/>
  <c r="AD212" i="53"/>
  <c r="AD279" i="53"/>
  <c r="AD281" i="53"/>
  <c r="BC278" i="67"/>
  <c r="BC281" i="67"/>
  <c r="BC212" i="67"/>
  <c r="AV33" i="39"/>
  <c r="BZ33" i="39"/>
  <c r="DJ33" i="33"/>
  <c r="BB33" i="71"/>
  <c r="L33" i="79"/>
  <c r="AX7" i="4"/>
  <c r="AL279" i="67"/>
  <c r="AL280" i="67"/>
  <c r="AL282" i="67"/>
  <c r="AL212" i="67"/>
  <c r="AV27" i="39"/>
  <c r="BH27" i="71"/>
  <c r="BN27" i="71"/>
  <c r="BB27" i="71"/>
  <c r="X27" i="79"/>
  <c r="L27" i="79"/>
  <c r="AD27" i="79"/>
  <c r="AD27" i="73"/>
  <c r="BZ49" i="39"/>
  <c r="AV49" i="39"/>
  <c r="DJ49" i="33"/>
  <c r="BH49" i="71"/>
  <c r="BN49" i="71"/>
  <c r="BB49" i="71"/>
  <c r="X49" i="79"/>
  <c r="L49" i="79"/>
  <c r="F49" i="79"/>
  <c r="AD49" i="79"/>
  <c r="R49" i="79"/>
  <c r="AD49" i="73"/>
  <c r="BB53" i="45"/>
  <c r="R53" i="45"/>
  <c r="T7" i="37"/>
  <c r="T7" i="38"/>
  <c r="BB54" i="45"/>
  <c r="R54" i="45"/>
  <c r="CX45" i="43"/>
  <c r="CX49" i="43"/>
  <c r="CX46" i="43"/>
  <c r="BY58" i="39"/>
  <c r="AU58" i="39"/>
  <c r="CX27" i="43"/>
  <c r="CW59" i="43"/>
  <c r="AU53" i="39"/>
  <c r="BY59" i="39"/>
  <c r="AU27" i="39"/>
  <c r="DI52" i="33"/>
  <c r="BY29" i="39"/>
  <c r="BY52" i="39"/>
  <c r="AU52" i="39"/>
  <c r="BY53" i="39"/>
  <c r="AU59" i="39"/>
  <c r="CW58" i="43"/>
  <c r="DI58" i="33"/>
  <c r="DI29" i="33"/>
  <c r="DI48" i="33"/>
  <c r="DI59" i="33"/>
  <c r="DI47" i="33"/>
  <c r="DJ46" i="33"/>
  <c r="DI53" i="33"/>
  <c r="CW29" i="43"/>
  <c r="CW52" i="43"/>
  <c r="CW27" i="43"/>
  <c r="CW53" i="43"/>
  <c r="CW33" i="43"/>
  <c r="BG58" i="71"/>
  <c r="BG27" i="71"/>
  <c r="BM53" i="71"/>
  <c r="BA53" i="71"/>
  <c r="BG59" i="71"/>
  <c r="BM29" i="71"/>
  <c r="BM52" i="71"/>
  <c r="BG53" i="71"/>
  <c r="BA59" i="71"/>
  <c r="BG52" i="71"/>
  <c r="BM58" i="71"/>
  <c r="BM59" i="71"/>
  <c r="BN46" i="71"/>
  <c r="BA29" i="71"/>
  <c r="BA52" i="71"/>
  <c r="BA33" i="71"/>
  <c r="BA58" i="71"/>
  <c r="BA32" i="45"/>
  <c r="K58" i="79"/>
  <c r="W58" i="79"/>
  <c r="K52" i="79"/>
  <c r="AC59" i="73"/>
  <c r="AA33" i="7"/>
  <c r="AA49" i="7"/>
  <c r="AB49" i="7" s="1"/>
  <c r="Q58" i="79"/>
  <c r="AC58" i="79"/>
  <c r="AC58" i="73"/>
  <c r="F46" i="79"/>
  <c r="K53" i="79"/>
  <c r="W52" i="79"/>
  <c r="W53" i="79"/>
  <c r="K29" i="79"/>
  <c r="AC27" i="79"/>
  <c r="W29" i="79"/>
  <c r="Q59" i="79"/>
  <c r="E27" i="79"/>
  <c r="E59" i="79"/>
  <c r="AC52" i="79"/>
  <c r="AC48" i="73"/>
  <c r="Q33" i="79"/>
  <c r="Q53" i="79"/>
  <c r="K33" i="79"/>
  <c r="AC59" i="79"/>
  <c r="Q29" i="79"/>
  <c r="Q52" i="79"/>
  <c r="E53" i="79"/>
  <c r="W59" i="79"/>
  <c r="E52" i="79"/>
  <c r="AC33" i="79"/>
  <c r="AC53" i="79"/>
  <c r="E58" i="79"/>
  <c r="K59" i="79"/>
  <c r="AC27" i="73"/>
  <c r="AC47" i="73"/>
  <c r="AC53" i="73"/>
  <c r="AC33" i="73"/>
  <c r="AC52" i="73"/>
  <c r="AC29" i="73"/>
  <c r="CB7" i="43"/>
  <c r="DF7" i="4"/>
  <c r="AL7" i="28"/>
  <c r="AA39" i="7"/>
  <c r="G28" i="7"/>
  <c r="CT7" i="33"/>
  <c r="CB7" i="4"/>
  <c r="G26" i="7"/>
  <c r="CH7" i="4"/>
  <c r="AA34" i="7"/>
  <c r="G32" i="7"/>
  <c r="AA36" i="7"/>
  <c r="AL7" i="44"/>
  <c r="EJ7" i="4"/>
  <c r="AF7" i="33"/>
  <c r="CT7" i="45"/>
  <c r="AX7" i="33"/>
  <c r="EV7" i="4"/>
  <c r="Q34" i="7"/>
  <c r="Q39" i="7"/>
  <c r="Q55" i="7"/>
  <c r="Q28" i="7"/>
  <c r="Q26" i="7"/>
  <c r="Q57" i="7"/>
  <c r="Q44" i="7"/>
  <c r="Q45" i="7"/>
  <c r="Q52" i="7"/>
  <c r="Q53" i="7"/>
  <c r="Q29" i="7"/>
  <c r="Q37" i="7"/>
  <c r="Q49" i="7"/>
  <c r="Q38" i="7"/>
  <c r="Q40" i="7"/>
  <c r="Q46" i="7"/>
  <c r="Q51" i="7"/>
  <c r="Q41" i="7"/>
  <c r="Q50" i="7"/>
  <c r="Q56" i="7"/>
  <c r="Q35" i="7"/>
  <c r="Q42" i="7"/>
  <c r="Q32" i="7"/>
  <c r="Q47" i="7"/>
  <c r="Q58" i="7"/>
  <c r="AA28" i="7"/>
  <c r="DF7" i="31"/>
  <c r="Z7" i="41"/>
  <c r="H7" i="43"/>
  <c r="AF7" i="28"/>
  <c r="CT7" i="43"/>
  <c r="DF7" i="33"/>
  <c r="AL7" i="4"/>
  <c r="CZ7" i="4"/>
  <c r="G42" i="7"/>
  <c r="G56" i="7"/>
  <c r="G34" i="7"/>
  <c r="AF7" i="43"/>
  <c r="G37" i="7"/>
  <c r="N7" i="33"/>
  <c r="G39" i="7"/>
  <c r="G36" i="7"/>
  <c r="G55" i="7"/>
  <c r="G41" i="7"/>
  <c r="G57" i="7"/>
  <c r="AL7" i="31"/>
  <c r="Z8" i="65"/>
  <c r="G35" i="7"/>
  <c r="T7" i="31"/>
  <c r="G31" i="7"/>
  <c r="ED7" i="33"/>
  <c r="AX7" i="38"/>
  <c r="AX8" i="65"/>
  <c r="AA46" i="7"/>
  <c r="AA42" i="7"/>
  <c r="AA50" i="7"/>
  <c r="BV7" i="38"/>
  <c r="AA44" i="7"/>
  <c r="AA37" i="7"/>
  <c r="AA45" i="7"/>
  <c r="G43" i="7"/>
  <c r="AA31" i="7"/>
  <c r="AA38" i="7"/>
  <c r="BP7" i="31"/>
  <c r="BP7" i="28"/>
  <c r="EP7" i="33"/>
  <c r="AA26" i="7"/>
  <c r="AA40" i="7"/>
  <c r="G30" i="7"/>
  <c r="AA29" i="7"/>
  <c r="G38" i="7"/>
  <c r="AA43" i="7"/>
  <c r="AA48" i="7"/>
  <c r="AA51" i="7"/>
  <c r="CH7" i="31"/>
  <c r="BV7" i="4"/>
  <c r="DL7" i="45"/>
  <c r="AF11" i="65"/>
  <c r="AL7" i="5"/>
  <c r="L11" i="65"/>
  <c r="CB45" i="65"/>
  <c r="T7" i="40"/>
  <c r="N7" i="40"/>
  <c r="BV7" i="33"/>
  <c r="AF7" i="37"/>
  <c r="AL7" i="37"/>
  <c r="AL8" i="65"/>
  <c r="AX7" i="37"/>
  <c r="BD7" i="40"/>
  <c r="BD7" i="33"/>
  <c r="AR7" i="33"/>
  <c r="AL7" i="33"/>
  <c r="Z7" i="37"/>
  <c r="H7" i="44"/>
  <c r="AF45" i="65"/>
  <c r="AL7" i="40"/>
  <c r="AX7" i="40"/>
  <c r="H7" i="33"/>
  <c r="AF35" i="65"/>
  <c r="M11" i="65"/>
  <c r="N8" i="65"/>
  <c r="H7" i="37"/>
  <c r="BD7" i="28"/>
  <c r="H35" i="65"/>
  <c r="BP7" i="40"/>
  <c r="T7" i="28"/>
  <c r="H45" i="65"/>
  <c r="BJ7" i="5"/>
  <c r="AJ11" i="65"/>
  <c r="AE11" i="65"/>
  <c r="BJ7" i="37"/>
  <c r="T7" i="36"/>
  <c r="CB7" i="33"/>
  <c r="BD45" i="65"/>
  <c r="Z7" i="33"/>
  <c r="H11" i="65"/>
  <c r="AB286" i="51" l="1"/>
  <c r="AB291" i="51"/>
  <c r="AD291" i="67"/>
  <c r="O292" i="67"/>
  <c r="R292" i="67" s="1"/>
  <c r="R292" i="61"/>
  <c r="M292" i="51"/>
  <c r="O289" i="67"/>
  <c r="M294" i="51"/>
  <c r="R294" i="61"/>
  <c r="U294" i="61" s="1"/>
  <c r="O294" i="67"/>
  <c r="R294" i="67" s="1"/>
  <c r="AB292" i="51"/>
  <c r="AD292" i="67"/>
  <c r="AD289" i="67"/>
  <c r="AB294" i="51"/>
  <c r="AD294" i="67"/>
  <c r="R293" i="61"/>
  <c r="U293" i="61" s="1"/>
  <c r="M293" i="51"/>
  <c r="O293" i="67"/>
  <c r="R293" i="67" s="1"/>
  <c r="AB293" i="51"/>
  <c r="AD293" i="67"/>
  <c r="M290" i="51"/>
  <c r="O290" i="67"/>
  <c r="R290" i="61"/>
  <c r="AB290" i="51"/>
  <c r="AD290" i="67"/>
  <c r="O291" i="67"/>
  <c r="M291" i="51"/>
  <c r="R291" i="61"/>
  <c r="AE294" i="51"/>
  <c r="AG294" i="67"/>
  <c r="K294" i="67"/>
  <c r="J294" i="51"/>
  <c r="AE293" i="51"/>
  <c r="J293" i="51"/>
  <c r="AG293" i="67"/>
  <c r="K293" i="67"/>
  <c r="X289" i="67"/>
  <c r="X294" i="67"/>
  <c r="V294" i="51"/>
  <c r="V293" i="51"/>
  <c r="X293" i="67"/>
  <c r="K290" i="67"/>
  <c r="AG290" i="67"/>
  <c r="J290" i="51"/>
  <c r="AE290" i="51"/>
  <c r="V290" i="51"/>
  <c r="X290" i="67"/>
  <c r="AG291" i="67"/>
  <c r="K291" i="67"/>
  <c r="J291" i="51"/>
  <c r="AE291" i="51"/>
  <c r="V286" i="51"/>
  <c r="X291" i="67"/>
  <c r="V291" i="51"/>
  <c r="AE292" i="51"/>
  <c r="K292" i="67"/>
  <c r="J292" i="51"/>
  <c r="AG292" i="67"/>
  <c r="V292" i="51"/>
  <c r="X292" i="67"/>
  <c r="R288" i="61"/>
  <c r="U288" i="61" s="1"/>
  <c r="M288" i="51"/>
  <c r="O288" i="67"/>
  <c r="R288" i="67" s="1"/>
  <c r="X288" i="67"/>
  <c r="V288" i="51"/>
  <c r="K289" i="67"/>
  <c r="AG289" i="67"/>
  <c r="X287" i="67"/>
  <c r="V287" i="51"/>
  <c r="J286" i="51"/>
  <c r="AE286" i="51"/>
  <c r="AE288" i="51"/>
  <c r="AG288" i="67"/>
  <c r="K288" i="67"/>
  <c r="J288" i="51"/>
  <c r="M286" i="51"/>
  <c r="R286" i="61"/>
  <c r="AB287" i="51"/>
  <c r="AD287" i="67"/>
  <c r="R289" i="67"/>
  <c r="AE287" i="51"/>
  <c r="J287" i="51"/>
  <c r="K287" i="67"/>
  <c r="AG287" i="67"/>
  <c r="AD288" i="67"/>
  <c r="AB288" i="51"/>
  <c r="M287" i="51"/>
  <c r="R287" i="61"/>
  <c r="U287" i="61" s="1"/>
  <c r="O287" i="67"/>
  <c r="R287" i="67" s="1"/>
  <c r="BZ52" i="39"/>
  <c r="AG286" i="67"/>
  <c r="AE289" i="51"/>
  <c r="J289" i="51"/>
  <c r="K286" i="67"/>
  <c r="M289" i="51"/>
  <c r="O286" i="67"/>
  <c r="R286" i="67" s="1"/>
  <c r="R289" i="61"/>
  <c r="U289" i="61" s="1"/>
  <c r="V289" i="51"/>
  <c r="X286" i="67"/>
  <c r="AB289" i="51"/>
  <c r="AD286" i="67"/>
  <c r="Q256" i="49"/>
  <c r="Q124" i="49"/>
  <c r="Q150" i="49"/>
  <c r="Q252" i="49"/>
  <c r="Q102" i="49"/>
  <c r="Q64" i="49"/>
  <c r="T58" i="49"/>
  <c r="Q304" i="49"/>
  <c r="R285" i="61"/>
  <c r="U285" i="61" s="1"/>
  <c r="O285" i="67"/>
  <c r="R285" i="67" s="1"/>
  <c r="M285" i="51"/>
  <c r="AD285" i="67"/>
  <c r="AB285" i="51"/>
  <c r="AG285" i="67"/>
  <c r="AE285" i="51"/>
  <c r="J285" i="51"/>
  <c r="K285" i="67"/>
  <c r="V285" i="51"/>
  <c r="X285" i="67"/>
  <c r="R284" i="61"/>
  <c r="U284" i="61" s="1"/>
  <c r="M284" i="51"/>
  <c r="O284" i="67"/>
  <c r="R284" i="67" s="1"/>
  <c r="AB284" i="51"/>
  <c r="AD284" i="67"/>
  <c r="J284" i="51"/>
  <c r="K284" i="67"/>
  <c r="AG284" i="67"/>
  <c r="AE284" i="51"/>
  <c r="V284" i="51"/>
  <c r="X284" i="67"/>
  <c r="R30" i="7"/>
  <c r="U278" i="53"/>
  <c r="U282" i="53"/>
  <c r="U279" i="53"/>
  <c r="U281" i="53"/>
  <c r="BN58" i="77"/>
  <c r="BO33" i="77"/>
  <c r="BF283" i="67"/>
  <c r="AV283" i="67"/>
  <c r="BN52" i="77"/>
  <c r="BO45" i="77"/>
  <c r="N283" i="53"/>
  <c r="BO27" i="77"/>
  <c r="AD283" i="67"/>
  <c r="AB283" i="51"/>
  <c r="X283" i="67"/>
  <c r="V283" i="51"/>
  <c r="BN33" i="77"/>
  <c r="BN53" i="77"/>
  <c r="BD283" i="67"/>
  <c r="U283" i="53"/>
  <c r="BN48" i="77"/>
  <c r="BN47" i="77"/>
  <c r="BN59" i="77"/>
  <c r="M283" i="51"/>
  <c r="O283" i="67"/>
  <c r="R283" i="67" s="1"/>
  <c r="R283" i="61"/>
  <c r="U283" i="61" s="1"/>
  <c r="Z102" i="49"/>
  <c r="BO58" i="77"/>
  <c r="BO46" i="77"/>
  <c r="AE283" i="53"/>
  <c r="T102" i="49"/>
  <c r="AG283" i="67"/>
  <c r="J283" i="51"/>
  <c r="AE283" i="51"/>
  <c r="K283" i="67"/>
  <c r="W283" i="53"/>
  <c r="AG283" i="53"/>
  <c r="BC283" i="67"/>
  <c r="M283" i="53"/>
  <c r="BO49" i="77"/>
  <c r="AD283" i="53"/>
  <c r="BN27" i="77"/>
  <c r="AL283" i="67"/>
  <c r="AV52" i="39"/>
  <c r="CA46" i="39"/>
  <c r="AW46" i="39"/>
  <c r="DK46" i="33"/>
  <c r="BI46" i="71"/>
  <c r="BO46" i="71"/>
  <c r="BC46" i="71"/>
  <c r="M46" i="79"/>
  <c r="Y46" i="79"/>
  <c r="AE46" i="79"/>
  <c r="G46" i="79"/>
  <c r="S46" i="79"/>
  <c r="AE46" i="73"/>
  <c r="BC30" i="45"/>
  <c r="S30" i="45"/>
  <c r="BD281" i="67"/>
  <c r="BD282" i="67"/>
  <c r="BD280" i="67"/>
  <c r="BD278" i="67"/>
  <c r="BD212" i="67"/>
  <c r="CA33" i="39"/>
  <c r="AW33" i="39"/>
  <c r="DK33" i="33"/>
  <c r="BC33" i="71"/>
  <c r="M33" i="79"/>
  <c r="S33" i="79"/>
  <c r="G33" i="79"/>
  <c r="BC53" i="45"/>
  <c r="S53" i="45"/>
  <c r="BC32" i="45"/>
  <c r="S32" i="45"/>
  <c r="AE280" i="53"/>
  <c r="AE278" i="53"/>
  <c r="AE281" i="53"/>
  <c r="AE279" i="53"/>
  <c r="AE212" i="53"/>
  <c r="N282" i="53"/>
  <c r="N280" i="53"/>
  <c r="N281" i="53"/>
  <c r="N279" i="53"/>
  <c r="N212" i="53"/>
  <c r="BC35" i="45"/>
  <c r="S35" i="45"/>
  <c r="AM281" i="67"/>
  <c r="AM280" i="67"/>
  <c r="AM278" i="67"/>
  <c r="AM279" i="67"/>
  <c r="AM212" i="67"/>
  <c r="CA27" i="39"/>
  <c r="AW27" i="39"/>
  <c r="DK27" i="33"/>
  <c r="BI27" i="71"/>
  <c r="BO27" i="71"/>
  <c r="BC27" i="71"/>
  <c r="M27" i="79"/>
  <c r="Y27" i="79"/>
  <c r="S27" i="79"/>
  <c r="AE27" i="79"/>
  <c r="AE27" i="73"/>
  <c r="AB33" i="7"/>
  <c r="CA49" i="39"/>
  <c r="AW49" i="39"/>
  <c r="DK49" i="33"/>
  <c r="BI49" i="71"/>
  <c r="BC49" i="71"/>
  <c r="BO49" i="71"/>
  <c r="M49" i="79"/>
  <c r="Y49" i="79"/>
  <c r="AE49" i="79"/>
  <c r="G49" i="79"/>
  <c r="S49" i="79"/>
  <c r="AE49" i="73"/>
  <c r="BC27" i="45"/>
  <c r="S27" i="45"/>
  <c r="BD53" i="45"/>
  <c r="T53" i="45"/>
  <c r="BC55" i="45"/>
  <c r="S55" i="45"/>
  <c r="U12" i="49"/>
  <c r="CA45" i="39"/>
  <c r="AW45" i="39"/>
  <c r="DK45" i="33"/>
  <c r="BO45" i="71"/>
  <c r="BI45" i="71"/>
  <c r="BC45" i="71"/>
  <c r="M45" i="79"/>
  <c r="Y45" i="79"/>
  <c r="G45" i="79"/>
  <c r="S45" i="79"/>
  <c r="AE45" i="79"/>
  <c r="AE45" i="73"/>
  <c r="BC52" i="45"/>
  <c r="S52" i="45"/>
  <c r="AT282" i="67"/>
  <c r="AT280" i="67"/>
  <c r="AT281" i="67"/>
  <c r="AT279" i="67"/>
  <c r="AT278" i="67"/>
  <c r="DK29" i="33"/>
  <c r="BO29" i="71"/>
  <c r="Y29" i="79"/>
  <c r="AE29" i="79"/>
  <c r="S29" i="79"/>
  <c r="AE29" i="73"/>
  <c r="BC54" i="45"/>
  <c r="S54" i="45"/>
  <c r="CY45" i="43"/>
  <c r="CY33" i="43"/>
  <c r="CY49" i="43"/>
  <c r="CY46" i="43"/>
  <c r="CY29" i="43"/>
  <c r="CY27" i="43"/>
  <c r="BZ29" i="39"/>
  <c r="AV58" i="39"/>
  <c r="AV29" i="39"/>
  <c r="BZ58" i="39"/>
  <c r="BZ53" i="39"/>
  <c r="AV53" i="39"/>
  <c r="T256" i="49"/>
  <c r="T252" i="49"/>
  <c r="BZ47" i="39"/>
  <c r="BZ59" i="39"/>
  <c r="BZ48" i="39"/>
  <c r="BZ27" i="39"/>
  <c r="AV47" i="39"/>
  <c r="AV48" i="39"/>
  <c r="AV59" i="39"/>
  <c r="Z256" i="49"/>
  <c r="Z252" i="49"/>
  <c r="CX58" i="43"/>
  <c r="DJ58" i="33"/>
  <c r="T181" i="49"/>
  <c r="DJ53" i="33"/>
  <c r="DJ47" i="33"/>
  <c r="DJ59" i="33"/>
  <c r="DJ48" i="33"/>
  <c r="Z181" i="49"/>
  <c r="DJ29" i="33"/>
  <c r="DJ52" i="33"/>
  <c r="DJ27" i="33"/>
  <c r="CX29" i="43"/>
  <c r="CX52" i="43"/>
  <c r="CX33" i="43"/>
  <c r="CX53" i="43"/>
  <c r="CX47" i="43"/>
  <c r="CX59" i="43"/>
  <c r="CX48" i="43"/>
  <c r="T304" i="49"/>
  <c r="Z304" i="49"/>
  <c r="W281" i="53"/>
  <c r="AV281" i="67"/>
  <c r="BN58" i="71"/>
  <c r="BH58" i="71"/>
  <c r="BF281" i="67"/>
  <c r="BB58" i="71"/>
  <c r="BB48" i="71"/>
  <c r="BB59" i="71"/>
  <c r="BB47" i="71"/>
  <c r="BB53" i="71"/>
  <c r="BN59" i="71"/>
  <c r="BN48" i="71"/>
  <c r="BN47" i="71"/>
  <c r="BN53" i="71"/>
  <c r="T126" i="49"/>
  <c r="BN52" i="71"/>
  <c r="BH59" i="71"/>
  <c r="BH48" i="71"/>
  <c r="BH47" i="71"/>
  <c r="BN33" i="71"/>
  <c r="T125" i="49"/>
  <c r="BH29" i="71"/>
  <c r="BH52" i="71"/>
  <c r="Z126" i="49"/>
  <c r="Q125" i="49"/>
  <c r="T124" i="49"/>
  <c r="BB29" i="71"/>
  <c r="BB52" i="71"/>
  <c r="Z125" i="49"/>
  <c r="Q126" i="49"/>
  <c r="Z124" i="49"/>
  <c r="BH33" i="71"/>
  <c r="BH53" i="71"/>
  <c r="AG281" i="53"/>
  <c r="T281" i="53"/>
  <c r="AL281" i="67"/>
  <c r="BB30" i="45"/>
  <c r="Q58" i="49"/>
  <c r="T64" i="49"/>
  <c r="AV282" i="67"/>
  <c r="BF282" i="67"/>
  <c r="BB27" i="45"/>
  <c r="BC282" i="67"/>
  <c r="BB35" i="45"/>
  <c r="W282" i="53"/>
  <c r="AG282" i="53"/>
  <c r="M282" i="53"/>
  <c r="T282" i="53"/>
  <c r="AD58" i="79"/>
  <c r="Z151" i="49"/>
  <c r="AD58" i="73"/>
  <c r="H28" i="7"/>
  <c r="Z149" i="49"/>
  <c r="Q152" i="49"/>
  <c r="Q149" i="49"/>
  <c r="Q153" i="49"/>
  <c r="Q235" i="49"/>
  <c r="Q151" i="49"/>
  <c r="R58" i="79"/>
  <c r="U212" i="53"/>
  <c r="AG212" i="53"/>
  <c r="W212" i="53"/>
  <c r="X53" i="79"/>
  <c r="U280" i="53"/>
  <c r="Z153" i="49"/>
  <c r="Z152" i="49"/>
  <c r="T278" i="53"/>
  <c r="AG278" i="53"/>
  <c r="W278" i="53"/>
  <c r="F58" i="79"/>
  <c r="AD48" i="79"/>
  <c r="AD59" i="79"/>
  <c r="AD47" i="79"/>
  <c r="R29" i="79"/>
  <c r="R52" i="79"/>
  <c r="AS280" i="67"/>
  <c r="T153" i="49"/>
  <c r="F27" i="79"/>
  <c r="F47" i="79"/>
  <c r="F48" i="79"/>
  <c r="F59" i="79"/>
  <c r="X52" i="79"/>
  <c r="F33" i="79"/>
  <c r="F53" i="79"/>
  <c r="X59" i="79"/>
  <c r="X48" i="79"/>
  <c r="X47" i="79"/>
  <c r="L29" i="79"/>
  <c r="L52" i="79"/>
  <c r="AD33" i="79"/>
  <c r="AD53" i="79"/>
  <c r="L58" i="79"/>
  <c r="L48" i="79"/>
  <c r="L47" i="79"/>
  <c r="L59" i="79"/>
  <c r="BC280" i="67"/>
  <c r="BC279" i="67"/>
  <c r="AV278" i="67"/>
  <c r="BF278" i="67"/>
  <c r="R33" i="79"/>
  <c r="R53" i="79"/>
  <c r="X58" i="79"/>
  <c r="T280" i="53"/>
  <c r="T149" i="49"/>
  <c r="AV279" i="67"/>
  <c r="BF279" i="67"/>
  <c r="L53" i="79"/>
  <c r="M278" i="53"/>
  <c r="T150" i="49"/>
  <c r="AD280" i="53"/>
  <c r="AV280" i="67"/>
  <c r="BF280" i="67"/>
  <c r="W280" i="53"/>
  <c r="AG280" i="53"/>
  <c r="T279" i="53"/>
  <c r="Z150" i="49"/>
  <c r="AD52" i="79"/>
  <c r="X33" i="79"/>
  <c r="T151" i="49"/>
  <c r="W279" i="53"/>
  <c r="AG279" i="53"/>
  <c r="R47" i="79"/>
  <c r="R48" i="79"/>
  <c r="R59" i="79"/>
  <c r="F52" i="79"/>
  <c r="T152" i="49"/>
  <c r="AL278" i="67"/>
  <c r="R27" i="79"/>
  <c r="Z235" i="49"/>
  <c r="AD47" i="73"/>
  <c r="AD48" i="73"/>
  <c r="AD59" i="73"/>
  <c r="AD52" i="73"/>
  <c r="BF212" i="67"/>
  <c r="AV212" i="67"/>
  <c r="AD53" i="73"/>
  <c r="AD33" i="73"/>
  <c r="T235" i="49"/>
  <c r="AB39" i="7"/>
  <c r="AB34" i="7"/>
  <c r="H26" i="7"/>
  <c r="H32" i="7"/>
  <c r="AB36" i="7"/>
  <c r="R47" i="7"/>
  <c r="R42" i="7"/>
  <c r="R56" i="7"/>
  <c r="R41" i="7"/>
  <c r="R46" i="7"/>
  <c r="R38" i="7"/>
  <c r="R37" i="7"/>
  <c r="R53" i="7"/>
  <c r="R45" i="7"/>
  <c r="R57" i="7"/>
  <c r="R28" i="7"/>
  <c r="R39" i="7"/>
  <c r="S30" i="7"/>
  <c r="R58" i="7"/>
  <c r="R32" i="7"/>
  <c r="R35" i="7"/>
  <c r="R50" i="7"/>
  <c r="R51" i="7"/>
  <c r="R40" i="7"/>
  <c r="R49" i="7"/>
  <c r="R29" i="7"/>
  <c r="R52" i="7"/>
  <c r="R44" i="7"/>
  <c r="R26" i="7"/>
  <c r="R55" i="7"/>
  <c r="R34" i="7"/>
  <c r="AB28" i="7"/>
  <c r="AC33" i="7"/>
  <c r="AC49" i="7"/>
  <c r="H42" i="7"/>
  <c r="H37" i="7"/>
  <c r="H56" i="7"/>
  <c r="H34" i="7"/>
  <c r="H36" i="7"/>
  <c r="H39" i="7"/>
  <c r="H57" i="7"/>
  <c r="H41" i="7"/>
  <c r="H55" i="7"/>
  <c r="H31" i="7"/>
  <c r="H35" i="7"/>
  <c r="Z11" i="65"/>
  <c r="Y11" i="65"/>
  <c r="AB42" i="7"/>
  <c r="H38" i="7"/>
  <c r="AB29" i="7"/>
  <c r="H30" i="7"/>
  <c r="AB38" i="7"/>
  <c r="H43" i="7"/>
  <c r="BP49" i="77" s="1"/>
  <c r="AB51" i="7"/>
  <c r="AB48" i="7"/>
  <c r="AB40" i="7"/>
  <c r="AB31" i="7"/>
  <c r="AB45" i="7"/>
  <c r="AB50" i="7"/>
  <c r="AB46" i="7"/>
  <c r="AB43" i="7"/>
  <c r="AB26" i="7"/>
  <c r="AB37" i="7"/>
  <c r="AB44" i="7"/>
  <c r="AX11" i="65"/>
  <c r="AW11" i="65"/>
  <c r="AK11" i="65"/>
  <c r="N11" i="65"/>
  <c r="AL11" i="65"/>
  <c r="AC293" i="51" l="1"/>
  <c r="AE293" i="67"/>
  <c r="AC290" i="51"/>
  <c r="AE290" i="67"/>
  <c r="S290" i="61"/>
  <c r="V290" i="61" s="1"/>
  <c r="P290" i="67"/>
  <c r="S290" i="67" s="1"/>
  <c r="N290" i="51"/>
  <c r="P287" i="51"/>
  <c r="R290" i="67"/>
  <c r="AC286" i="51"/>
  <c r="AE291" i="67"/>
  <c r="AC291" i="51"/>
  <c r="S291" i="61"/>
  <c r="N291" i="51"/>
  <c r="P291" i="67"/>
  <c r="S291" i="67" s="1"/>
  <c r="S293" i="61"/>
  <c r="V293" i="61" s="1"/>
  <c r="N293" i="51"/>
  <c r="P293" i="67"/>
  <c r="S293" i="67" s="1"/>
  <c r="P292" i="67"/>
  <c r="N292" i="51"/>
  <c r="S292" i="61"/>
  <c r="V292" i="61" s="1"/>
  <c r="R291" i="67"/>
  <c r="AE292" i="67"/>
  <c r="AC292" i="51"/>
  <c r="AE289" i="67"/>
  <c r="AE294" i="67"/>
  <c r="AC294" i="51"/>
  <c r="P289" i="67"/>
  <c r="P294" i="67"/>
  <c r="S294" i="67" s="1"/>
  <c r="N294" i="51"/>
  <c r="S294" i="61"/>
  <c r="V294" i="61" s="1"/>
  <c r="U290" i="61"/>
  <c r="U291" i="61"/>
  <c r="U292" i="61"/>
  <c r="Y289" i="67"/>
  <c r="W294" i="51"/>
  <c r="Y294" i="67"/>
  <c r="W293" i="51"/>
  <c r="Y293" i="67"/>
  <c r="Y292" i="67"/>
  <c r="W292" i="51"/>
  <c r="W286" i="51"/>
  <c r="W291" i="51"/>
  <c r="Y291" i="67"/>
  <c r="W290" i="51"/>
  <c r="Y290" i="67"/>
  <c r="AE287" i="67"/>
  <c r="AC287" i="51"/>
  <c r="S286" i="61"/>
  <c r="V286" i="61" s="1"/>
  <c r="N286" i="51"/>
  <c r="W288" i="51"/>
  <c r="Y288" i="67"/>
  <c r="Y287" i="51"/>
  <c r="AA287" i="67"/>
  <c r="AC288" i="51"/>
  <c r="AE288" i="67"/>
  <c r="U287" i="67"/>
  <c r="S287" i="51"/>
  <c r="X287" i="61"/>
  <c r="S289" i="67"/>
  <c r="U286" i="61"/>
  <c r="W287" i="51"/>
  <c r="Y287" i="67"/>
  <c r="P287" i="67"/>
  <c r="S287" i="61"/>
  <c r="V287" i="61" s="1"/>
  <c r="N287" i="51"/>
  <c r="S288" i="61"/>
  <c r="V288" i="61" s="1"/>
  <c r="P288" i="67"/>
  <c r="N288" i="51"/>
  <c r="S289" i="61"/>
  <c r="V289" i="61" s="1"/>
  <c r="N289" i="51"/>
  <c r="P286" i="67"/>
  <c r="S286" i="67" s="1"/>
  <c r="Y286" i="67"/>
  <c r="W289" i="51"/>
  <c r="AE286" i="67"/>
  <c r="AC289" i="51"/>
  <c r="R58" i="49"/>
  <c r="R304" i="49"/>
  <c r="R64" i="49"/>
  <c r="R102" i="49"/>
  <c r="R124" i="49"/>
  <c r="R256" i="49"/>
  <c r="R125" i="49"/>
  <c r="R252" i="49"/>
  <c r="R152" i="49"/>
  <c r="P285" i="67"/>
  <c r="S285" i="67" s="1"/>
  <c r="N285" i="51"/>
  <c r="S285" i="61"/>
  <c r="V285" i="61" s="1"/>
  <c r="W285" i="51"/>
  <c r="Y285" i="67"/>
  <c r="AC285" i="51"/>
  <c r="AE285" i="67"/>
  <c r="AE284" i="67"/>
  <c r="AC284" i="51"/>
  <c r="S284" i="61"/>
  <c r="N284" i="51"/>
  <c r="P284" i="67"/>
  <c r="S284" i="67" s="1"/>
  <c r="W284" i="51"/>
  <c r="Y284" i="67"/>
  <c r="AA102" i="49"/>
  <c r="N283" i="51"/>
  <c r="P283" i="67"/>
  <c r="S283" i="67" s="1"/>
  <c r="S283" i="61"/>
  <c r="V283" i="61" s="1"/>
  <c r="BO59" i="77"/>
  <c r="BO48" i="77"/>
  <c r="BO47" i="77"/>
  <c r="BO53" i="77"/>
  <c r="BP45" i="77"/>
  <c r="AU283" i="67"/>
  <c r="V283" i="53"/>
  <c r="BP29" i="77"/>
  <c r="Y283" i="67"/>
  <c r="W283" i="51"/>
  <c r="U102" i="49"/>
  <c r="AN283" i="67"/>
  <c r="BP27" i="77"/>
  <c r="AT283" i="67"/>
  <c r="AF283" i="53"/>
  <c r="BE283" i="67"/>
  <c r="BG283" i="67"/>
  <c r="AW283" i="67"/>
  <c r="I28" i="7"/>
  <c r="AE283" i="67"/>
  <c r="AC283" i="51"/>
  <c r="BO29" i="77"/>
  <c r="BO52" i="77"/>
  <c r="BP46" i="77"/>
  <c r="AH283" i="53"/>
  <c r="X283" i="53"/>
  <c r="AM283" i="67"/>
  <c r="AX49" i="39"/>
  <c r="CB49" i="39"/>
  <c r="DL49" i="33"/>
  <c r="BD49" i="71"/>
  <c r="Z49" i="79"/>
  <c r="N49" i="79"/>
  <c r="H49" i="79"/>
  <c r="T49" i="79"/>
  <c r="AF49" i="79"/>
  <c r="BD30" i="45"/>
  <c r="T30" i="45"/>
  <c r="AX46" i="39"/>
  <c r="CB46" i="39"/>
  <c r="DL46" i="33"/>
  <c r="BP46" i="71"/>
  <c r="BJ46" i="71"/>
  <c r="BD46" i="71"/>
  <c r="Z46" i="79"/>
  <c r="N46" i="79"/>
  <c r="H46" i="79"/>
  <c r="AF46" i="79"/>
  <c r="T46" i="79"/>
  <c r="AF46" i="73"/>
  <c r="O282" i="53"/>
  <c r="O280" i="53"/>
  <c r="O278" i="53"/>
  <c r="O279" i="53"/>
  <c r="AN279" i="67"/>
  <c r="AN282" i="67"/>
  <c r="AN280" i="67"/>
  <c r="AN278" i="67"/>
  <c r="AN212" i="67"/>
  <c r="AX27" i="39"/>
  <c r="CB27" i="39"/>
  <c r="DL27" i="33"/>
  <c r="BD27" i="71"/>
  <c r="BP27" i="71"/>
  <c r="BJ27" i="71"/>
  <c r="N27" i="79"/>
  <c r="AF27" i="79"/>
  <c r="T27" i="79"/>
  <c r="AF27" i="73"/>
  <c r="V281" i="53"/>
  <c r="V279" i="53"/>
  <c r="V282" i="53"/>
  <c r="V280" i="53"/>
  <c r="V278" i="53"/>
  <c r="V212" i="53"/>
  <c r="AU282" i="67"/>
  <c r="AU280" i="67"/>
  <c r="AU278" i="67"/>
  <c r="AU281" i="67"/>
  <c r="AU279" i="67"/>
  <c r="AU212" i="67"/>
  <c r="N29" i="79"/>
  <c r="Z29" i="79"/>
  <c r="T29" i="79"/>
  <c r="AF29" i="79"/>
  <c r="H29" i="79"/>
  <c r="AF29" i="73"/>
  <c r="BD32" i="45"/>
  <c r="T32" i="45"/>
  <c r="AF282" i="53"/>
  <c r="AF280" i="53"/>
  <c r="AF278" i="53"/>
  <c r="AF281" i="53"/>
  <c r="AF279" i="53"/>
  <c r="AF212" i="53"/>
  <c r="BE281" i="67"/>
  <c r="BE279" i="67"/>
  <c r="BE282" i="67"/>
  <c r="BE280" i="67"/>
  <c r="BE278" i="67"/>
  <c r="BS212" i="67"/>
  <c r="DL33" i="33"/>
  <c r="BP33" i="71"/>
  <c r="BD33" i="71"/>
  <c r="Z33" i="79"/>
  <c r="H33" i="79"/>
  <c r="BD35" i="45"/>
  <c r="T35" i="45"/>
  <c r="BD52" i="45"/>
  <c r="T52" i="45"/>
  <c r="BD27" i="45"/>
  <c r="T27" i="45"/>
  <c r="BD55" i="45"/>
  <c r="T55" i="45"/>
  <c r="CB45" i="39"/>
  <c r="AX45" i="39"/>
  <c r="DL45" i="33"/>
  <c r="BD45" i="71"/>
  <c r="BP45" i="71"/>
  <c r="BJ45" i="71"/>
  <c r="N45" i="79"/>
  <c r="Z45" i="79"/>
  <c r="H45" i="79"/>
  <c r="AF45" i="79"/>
  <c r="T45" i="79"/>
  <c r="AF45" i="73"/>
  <c r="BD54" i="45"/>
  <c r="T54" i="45"/>
  <c r="CZ45" i="43"/>
  <c r="CZ49" i="43"/>
  <c r="CZ46" i="43"/>
  <c r="CZ27" i="43"/>
  <c r="CY58" i="43"/>
  <c r="AA256" i="49"/>
  <c r="AA252" i="49"/>
  <c r="CA58" i="39"/>
  <c r="AW58" i="39"/>
  <c r="AW59" i="39"/>
  <c r="AW48" i="39"/>
  <c r="AW47" i="39"/>
  <c r="CA29" i="39"/>
  <c r="CA52" i="39"/>
  <c r="U256" i="49"/>
  <c r="AW29" i="39"/>
  <c r="AW52" i="39"/>
  <c r="U252" i="49"/>
  <c r="CA53" i="39"/>
  <c r="AW53" i="39"/>
  <c r="CA59" i="39"/>
  <c r="CA48" i="39"/>
  <c r="CA47" i="39"/>
  <c r="DK58" i="33"/>
  <c r="DK52" i="33"/>
  <c r="U181" i="49"/>
  <c r="DK53" i="33"/>
  <c r="R181" i="49"/>
  <c r="DK59" i="33"/>
  <c r="DK48" i="33"/>
  <c r="DK47" i="33"/>
  <c r="AA181" i="49"/>
  <c r="U304" i="49"/>
  <c r="CY59" i="43"/>
  <c r="CY48" i="43"/>
  <c r="CY47" i="43"/>
  <c r="AA304" i="49"/>
  <c r="CY52" i="43"/>
  <c r="CY53" i="43"/>
  <c r="BI53" i="71"/>
  <c r="U58" i="49"/>
  <c r="BG281" i="67"/>
  <c r="BI33" i="71"/>
  <c r="BC58" i="71"/>
  <c r="AA126" i="49"/>
  <c r="BO58" i="71"/>
  <c r="U126" i="49"/>
  <c r="AA125" i="49"/>
  <c r="AA124" i="49"/>
  <c r="BC29" i="71"/>
  <c r="BC52" i="71"/>
  <c r="R126" i="49"/>
  <c r="BO53" i="71"/>
  <c r="BI52" i="71"/>
  <c r="BP49" i="71"/>
  <c r="BJ49" i="71"/>
  <c r="BO52" i="71"/>
  <c r="BI48" i="71"/>
  <c r="BI47" i="71"/>
  <c r="BI59" i="71"/>
  <c r="BI29" i="71"/>
  <c r="BC53" i="71"/>
  <c r="BC59" i="71"/>
  <c r="BC48" i="71"/>
  <c r="BC47" i="71"/>
  <c r="BO33" i="71"/>
  <c r="U125" i="49"/>
  <c r="X281" i="53"/>
  <c r="BI58" i="71"/>
  <c r="BO59" i="71"/>
  <c r="BO48" i="71"/>
  <c r="BO47" i="71"/>
  <c r="U124" i="49"/>
  <c r="AW281" i="67"/>
  <c r="AH281" i="53"/>
  <c r="AH282" i="53"/>
  <c r="X282" i="53"/>
  <c r="U64" i="49"/>
  <c r="AE282" i="53"/>
  <c r="BG282" i="67"/>
  <c r="AW282" i="67"/>
  <c r="AM282" i="67"/>
  <c r="AA152" i="49"/>
  <c r="R151" i="49"/>
  <c r="R153" i="49"/>
  <c r="R149" i="49"/>
  <c r="R150" i="49"/>
  <c r="AA150" i="49"/>
  <c r="AA149" i="49"/>
  <c r="AA153" i="49"/>
  <c r="AA151" i="49"/>
  <c r="AE58" i="79"/>
  <c r="X212" i="53"/>
  <c r="AH212" i="53"/>
  <c r="AE58" i="73"/>
  <c r="S58" i="79"/>
  <c r="U149" i="49"/>
  <c r="S53" i="79"/>
  <c r="S52" i="79"/>
  <c r="G47" i="79"/>
  <c r="G48" i="79"/>
  <c r="G59" i="79"/>
  <c r="U150" i="49"/>
  <c r="AE33" i="79"/>
  <c r="AE53" i="79"/>
  <c r="G27" i="79"/>
  <c r="X280" i="53"/>
  <c r="AH280" i="53"/>
  <c r="AE52" i="79"/>
  <c r="AE59" i="79"/>
  <c r="AE47" i="79"/>
  <c r="AE48" i="79"/>
  <c r="U152" i="49"/>
  <c r="M53" i="79"/>
  <c r="X279" i="53"/>
  <c r="AH279" i="53"/>
  <c r="G29" i="79"/>
  <c r="G52" i="79"/>
  <c r="AF49" i="73"/>
  <c r="G58" i="79"/>
  <c r="S48" i="79"/>
  <c r="S59" i="79"/>
  <c r="S47" i="79"/>
  <c r="U153" i="49"/>
  <c r="Y33" i="79"/>
  <c r="Y53" i="79"/>
  <c r="X278" i="53"/>
  <c r="AH278" i="53"/>
  <c r="Y52" i="79"/>
  <c r="Y47" i="79"/>
  <c r="Y48" i="79"/>
  <c r="Y59" i="79"/>
  <c r="AW278" i="67"/>
  <c r="BG278" i="67"/>
  <c r="M29" i="79"/>
  <c r="M52" i="79"/>
  <c r="M58" i="79"/>
  <c r="M47" i="79"/>
  <c r="M59" i="79"/>
  <c r="M48" i="79"/>
  <c r="BG280" i="67"/>
  <c r="AW280" i="67"/>
  <c r="N278" i="53"/>
  <c r="Y58" i="79"/>
  <c r="BG279" i="67"/>
  <c r="AW279" i="67"/>
  <c r="U151" i="49"/>
  <c r="G53" i="79"/>
  <c r="BD279" i="67"/>
  <c r="AE53" i="73"/>
  <c r="AE33" i="73"/>
  <c r="U235" i="49"/>
  <c r="BR212" i="67"/>
  <c r="AT212" i="67"/>
  <c r="BG212" i="67"/>
  <c r="AW212" i="67"/>
  <c r="AE52" i="73"/>
  <c r="AE59" i="73"/>
  <c r="AE48" i="73"/>
  <c r="AE47" i="73"/>
  <c r="R235" i="49"/>
  <c r="AA235" i="49"/>
  <c r="AC39" i="7"/>
  <c r="I26" i="7"/>
  <c r="AC34" i="7"/>
  <c r="AC36" i="7"/>
  <c r="I32" i="7"/>
  <c r="S34" i="7"/>
  <c r="S26" i="7"/>
  <c r="S52" i="7"/>
  <c r="S49" i="7"/>
  <c r="S51" i="7"/>
  <c r="S35" i="7"/>
  <c r="S58" i="7"/>
  <c r="S39" i="7"/>
  <c r="S57" i="7"/>
  <c r="S53" i="7"/>
  <c r="S38" i="7"/>
  <c r="S41" i="7"/>
  <c r="S42" i="7"/>
  <c r="S55" i="7"/>
  <c r="S44" i="7"/>
  <c r="S29" i="7"/>
  <c r="S40" i="7"/>
  <c r="S50" i="7"/>
  <c r="S32" i="7"/>
  <c r="S28" i="7"/>
  <c r="S45" i="7"/>
  <c r="S37" i="7"/>
  <c r="S46" i="7"/>
  <c r="S56" i="7"/>
  <c r="S47" i="7"/>
  <c r="AC43" i="7"/>
  <c r="AC31" i="7"/>
  <c r="AC44" i="7"/>
  <c r="AC46" i="7"/>
  <c r="AC40" i="7"/>
  <c r="AC38" i="7"/>
  <c r="AC42" i="7"/>
  <c r="AC28" i="7"/>
  <c r="AC37" i="7"/>
  <c r="AC50" i="7"/>
  <c r="AC48" i="7"/>
  <c r="AC26" i="7"/>
  <c r="AC45" i="7"/>
  <c r="AC51" i="7"/>
  <c r="AC29" i="7"/>
  <c r="I39" i="7"/>
  <c r="I34" i="7"/>
  <c r="I30" i="7"/>
  <c r="I35" i="7"/>
  <c r="I55" i="7"/>
  <c r="I36" i="7"/>
  <c r="I56" i="7"/>
  <c r="I41" i="7"/>
  <c r="I37" i="7"/>
  <c r="I43" i="7"/>
  <c r="I38" i="7"/>
  <c r="I31" i="7"/>
  <c r="I57" i="7"/>
  <c r="I42" i="7"/>
  <c r="Q289" i="67" l="1"/>
  <c r="T289" i="67" s="1"/>
  <c r="Q294" i="67"/>
  <c r="T294" i="67" s="1"/>
  <c r="O294" i="51"/>
  <c r="T294" i="61"/>
  <c r="W294" i="61" s="1"/>
  <c r="Q287" i="51"/>
  <c r="O293" i="51"/>
  <c r="Q293" i="67"/>
  <c r="T293" i="67" s="1"/>
  <c r="T293" i="61"/>
  <c r="W293" i="61" s="1"/>
  <c r="AF293" i="67"/>
  <c r="I293" i="51"/>
  <c r="AD293" i="51"/>
  <c r="J293" i="67"/>
  <c r="I292" i="51"/>
  <c r="J292" i="67"/>
  <c r="AF292" i="67"/>
  <c r="AD292" i="51"/>
  <c r="Q290" i="67"/>
  <c r="T290" i="67" s="1"/>
  <c r="O290" i="51"/>
  <c r="T290" i="61"/>
  <c r="W290" i="61" s="1"/>
  <c r="Q291" i="67"/>
  <c r="T291" i="67" s="1"/>
  <c r="T291" i="61"/>
  <c r="W291" i="61" s="1"/>
  <c r="O291" i="51"/>
  <c r="AF290" i="67"/>
  <c r="I290" i="51"/>
  <c r="J290" i="67"/>
  <c r="AD290" i="51"/>
  <c r="V291" i="61"/>
  <c r="I294" i="51"/>
  <c r="AD294" i="51"/>
  <c r="J294" i="67"/>
  <c r="AF294" i="67"/>
  <c r="I291" i="51"/>
  <c r="AF291" i="67"/>
  <c r="J291" i="67"/>
  <c r="AD291" i="51"/>
  <c r="O292" i="51"/>
  <c r="T292" i="61"/>
  <c r="W292" i="61" s="1"/>
  <c r="Q292" i="67"/>
  <c r="T292" i="67" s="1"/>
  <c r="S292" i="67"/>
  <c r="X286" i="51"/>
  <c r="X291" i="51"/>
  <c r="Z291" i="67"/>
  <c r="X290" i="51"/>
  <c r="Z290" i="67"/>
  <c r="Z289" i="67"/>
  <c r="X294" i="51"/>
  <c r="Z294" i="67"/>
  <c r="X293" i="51"/>
  <c r="Z293" i="67"/>
  <c r="X292" i="51"/>
  <c r="Z292" i="67"/>
  <c r="Q288" i="67"/>
  <c r="T288" i="67" s="1"/>
  <c r="O288" i="51"/>
  <c r="T288" i="61"/>
  <c r="W288" i="61" s="1"/>
  <c r="AD286" i="51"/>
  <c r="I286" i="51"/>
  <c r="J289" i="67"/>
  <c r="AF289" i="67"/>
  <c r="Z287" i="67"/>
  <c r="X287" i="51"/>
  <c r="AF287" i="67"/>
  <c r="I287" i="51"/>
  <c r="AD287" i="51"/>
  <c r="J287" i="67"/>
  <c r="T287" i="51"/>
  <c r="Y287" i="61"/>
  <c r="V287" i="67"/>
  <c r="AF288" i="67"/>
  <c r="AD288" i="51"/>
  <c r="I288" i="51"/>
  <c r="J288" i="67"/>
  <c r="S287" i="67"/>
  <c r="Z288" i="67"/>
  <c r="X288" i="51"/>
  <c r="S288" i="67"/>
  <c r="O286" i="51"/>
  <c r="T286" i="61"/>
  <c r="W286" i="61" s="1"/>
  <c r="Z287" i="51"/>
  <c r="AB287" i="67"/>
  <c r="O287" i="51"/>
  <c r="Q287" i="67"/>
  <c r="T287" i="67" s="1"/>
  <c r="T287" i="61"/>
  <c r="W287" i="61" s="1"/>
  <c r="O289" i="51"/>
  <c r="T289" i="61"/>
  <c r="W289" i="61" s="1"/>
  <c r="Q286" i="67"/>
  <c r="T286" i="67" s="1"/>
  <c r="AF286" i="67"/>
  <c r="I289" i="51"/>
  <c r="AD289" i="51"/>
  <c r="J286" i="67"/>
  <c r="Z286" i="67"/>
  <c r="X289" i="51"/>
  <c r="S58" i="49"/>
  <c r="V64" i="49"/>
  <c r="V252" i="49"/>
  <c r="V124" i="49"/>
  <c r="V125" i="49"/>
  <c r="V181" i="49"/>
  <c r="V126" i="49"/>
  <c r="V304" i="49"/>
  <c r="V102" i="49"/>
  <c r="S153" i="49"/>
  <c r="V256" i="49"/>
  <c r="Q285" i="67"/>
  <c r="T285" i="67" s="1"/>
  <c r="O285" i="51"/>
  <c r="T285" i="61"/>
  <c r="W285" i="61" s="1"/>
  <c r="AD285" i="51"/>
  <c r="AF285" i="67"/>
  <c r="J285" i="67"/>
  <c r="I285" i="51"/>
  <c r="X285" i="51"/>
  <c r="Z285" i="67"/>
  <c r="Q284" i="67"/>
  <c r="T284" i="67" s="1"/>
  <c r="T284" i="61"/>
  <c r="W284" i="61" s="1"/>
  <c r="O284" i="51"/>
  <c r="AD284" i="51"/>
  <c r="I284" i="51"/>
  <c r="AF284" i="67"/>
  <c r="J284" i="67"/>
  <c r="V284" i="61"/>
  <c r="X284" i="51"/>
  <c r="Z284" i="67"/>
  <c r="BP53" i="77"/>
  <c r="BP58" i="77"/>
  <c r="S102" i="49"/>
  <c r="AI283" i="53"/>
  <c r="Y283" i="53"/>
  <c r="BP33" i="77"/>
  <c r="O283" i="53"/>
  <c r="BP59" i="77"/>
  <c r="BP48" i="77"/>
  <c r="BP47" i="77"/>
  <c r="Q283" i="67"/>
  <c r="T283" i="67" s="1"/>
  <c r="T283" i="61"/>
  <c r="W283" i="61" s="1"/>
  <c r="O283" i="51"/>
  <c r="I283" i="51"/>
  <c r="AF283" i="67"/>
  <c r="J283" i="67"/>
  <c r="AD283" i="51"/>
  <c r="Z283" i="67"/>
  <c r="X283" i="51"/>
  <c r="BP52" i="77"/>
  <c r="AB102" i="49"/>
  <c r="AX283" i="67"/>
  <c r="BH283" i="67"/>
  <c r="AB152" i="49"/>
  <c r="AB151" i="49"/>
  <c r="CB53" i="39"/>
  <c r="AX53" i="39"/>
  <c r="AX33" i="39"/>
  <c r="CB59" i="39"/>
  <c r="CB47" i="39"/>
  <c r="CB48" i="39"/>
  <c r="AX59" i="39"/>
  <c r="AX48" i="39"/>
  <c r="AX47" i="39"/>
  <c r="CB29" i="39"/>
  <c r="CB52" i="39"/>
  <c r="AB256" i="49"/>
  <c r="AX29" i="39"/>
  <c r="AX52" i="39"/>
  <c r="AB252" i="49"/>
  <c r="S252" i="49"/>
  <c r="S256" i="49"/>
  <c r="CB58" i="39"/>
  <c r="CB33" i="39"/>
  <c r="AX58" i="39"/>
  <c r="CZ58" i="43"/>
  <c r="DL52" i="33"/>
  <c r="AB181" i="49"/>
  <c r="DL53" i="33"/>
  <c r="S181" i="49"/>
  <c r="DL29" i="33"/>
  <c r="DL59" i="33"/>
  <c r="DL48" i="33"/>
  <c r="DL47" i="33"/>
  <c r="DL58" i="33"/>
  <c r="BP52" i="71"/>
  <c r="H52" i="79"/>
  <c r="V58" i="49"/>
  <c r="Z52" i="79"/>
  <c r="S124" i="49"/>
  <c r="BJ52" i="71"/>
  <c r="CZ53" i="43"/>
  <c r="AB304" i="49"/>
  <c r="CZ29" i="43"/>
  <c r="CZ52" i="43"/>
  <c r="S304" i="49"/>
  <c r="CZ33" i="43"/>
  <c r="CZ48" i="43"/>
  <c r="CZ47" i="43"/>
  <c r="CZ59" i="43"/>
  <c r="AB153" i="49"/>
  <c r="BP53" i="71"/>
  <c r="S125" i="49"/>
  <c r="BP29" i="71"/>
  <c r="BP59" i="71"/>
  <c r="BP48" i="71"/>
  <c r="BP47" i="71"/>
  <c r="BJ48" i="71"/>
  <c r="BJ47" i="71"/>
  <c r="BJ59" i="71"/>
  <c r="BD52" i="71"/>
  <c r="AB124" i="49"/>
  <c r="BJ29" i="71"/>
  <c r="AB126" i="49"/>
  <c r="BD53" i="71"/>
  <c r="AB125" i="49"/>
  <c r="BD58" i="71"/>
  <c r="BP58" i="71"/>
  <c r="BD29" i="71"/>
  <c r="BJ33" i="71"/>
  <c r="BJ53" i="71"/>
  <c r="S126" i="49"/>
  <c r="BJ58" i="71"/>
  <c r="BD59" i="71"/>
  <c r="BD48" i="71"/>
  <c r="BD47" i="71"/>
  <c r="AB149" i="49"/>
  <c r="AB150" i="49"/>
  <c r="S64" i="49"/>
  <c r="AB235" i="49"/>
  <c r="AI282" i="53"/>
  <c r="Y282" i="53"/>
  <c r="AX282" i="67"/>
  <c r="BH282" i="67"/>
  <c r="AF52" i="79"/>
  <c r="V152" i="49"/>
  <c r="V149" i="49"/>
  <c r="V153" i="49"/>
  <c r="V150" i="49"/>
  <c r="V151" i="49"/>
  <c r="Z27" i="79"/>
  <c r="AF53" i="79"/>
  <c r="Z53" i="79"/>
  <c r="AX281" i="67"/>
  <c r="BH281" i="67"/>
  <c r="AN281" i="67"/>
  <c r="AI281" i="53"/>
  <c r="Y281" i="53"/>
  <c r="O281" i="53"/>
  <c r="S151" i="49"/>
  <c r="AF52" i="73"/>
  <c r="N53" i="79"/>
  <c r="T53" i="79"/>
  <c r="AF58" i="79"/>
  <c r="N58" i="79"/>
  <c r="N33" i="79"/>
  <c r="N52" i="79"/>
  <c r="AF58" i="73"/>
  <c r="Y278" i="53"/>
  <c r="AI278" i="53"/>
  <c r="T52" i="79"/>
  <c r="Z58" i="79"/>
  <c r="H48" i="79"/>
  <c r="H47" i="79"/>
  <c r="H59" i="79"/>
  <c r="T59" i="79"/>
  <c r="T48" i="79"/>
  <c r="T47" i="79"/>
  <c r="AF33" i="79"/>
  <c r="AX278" i="67"/>
  <c r="BH278" i="67"/>
  <c r="AF47" i="79"/>
  <c r="AF59" i="79"/>
  <c r="AF48" i="79"/>
  <c r="AX280" i="67"/>
  <c r="BH280" i="67"/>
  <c r="T33" i="79"/>
  <c r="Z59" i="79"/>
  <c r="Z48" i="79"/>
  <c r="Z47" i="79"/>
  <c r="H58" i="79"/>
  <c r="S152" i="49"/>
  <c r="AI280" i="53"/>
  <c r="Y280" i="53"/>
  <c r="N47" i="79"/>
  <c r="N48" i="79"/>
  <c r="N59" i="79"/>
  <c r="T58" i="79"/>
  <c r="H53" i="79"/>
  <c r="H27" i="79"/>
  <c r="AI279" i="53"/>
  <c r="Y279" i="53"/>
  <c r="S150" i="49"/>
  <c r="BH279" i="67"/>
  <c r="AX279" i="67"/>
  <c r="S149" i="49"/>
  <c r="BE212" i="67"/>
  <c r="AI212" i="53"/>
  <c r="Y212" i="53"/>
  <c r="O212" i="53"/>
  <c r="BH212" i="67"/>
  <c r="AX212" i="67"/>
  <c r="AF33" i="73"/>
  <c r="AF53" i="73"/>
  <c r="S235" i="49"/>
  <c r="V235" i="49"/>
  <c r="AF47" i="73"/>
  <c r="AF48" i="73"/>
  <c r="AF59" i="73"/>
  <c r="R287" i="51" l="1"/>
  <c r="U287" i="51"/>
  <c r="Z287" i="61"/>
  <c r="W287" i="67"/>
  <c r="AA287" i="51"/>
  <c r="AC287" i="67"/>
  <c r="L276" i="51" l="1"/>
  <c r="M276" i="67"/>
  <c r="L276" i="67"/>
  <c r="K276" i="51"/>
  <c r="L277" i="67"/>
  <c r="K277" i="51"/>
  <c r="M277" i="67"/>
  <c r="L277" i="51"/>
  <c r="L275" i="51"/>
  <c r="M275" i="67"/>
  <c r="L275" i="67"/>
  <c r="K275" i="51"/>
  <c r="M265" i="67"/>
  <c r="L265" i="51"/>
  <c r="K265" i="51"/>
  <c r="L265" i="67"/>
  <c r="M260" i="67"/>
  <c r="L260" i="51"/>
  <c r="L260" i="67"/>
  <c r="K260" i="51"/>
  <c r="L261" i="67"/>
  <c r="K261" i="51"/>
  <c r="L261" i="51"/>
  <c r="M261" i="67"/>
  <c r="L187" i="51"/>
  <c r="M187" i="67"/>
  <c r="L187" i="67"/>
  <c r="K187" i="51"/>
  <c r="L199" i="51"/>
  <c r="M199" i="67"/>
  <c r="K199" i="51"/>
  <c r="L199" i="67"/>
  <c r="L195" i="51"/>
  <c r="M195" i="67"/>
  <c r="L195" i="67"/>
  <c r="K195" i="51"/>
  <c r="K194" i="51"/>
  <c r="L194" i="67"/>
  <c r="M194" i="67"/>
  <c r="L194" i="51"/>
  <c r="L193" i="51"/>
  <c r="M193" i="67"/>
  <c r="K193" i="51"/>
  <c r="L193" i="67"/>
  <c r="L186" i="51"/>
  <c r="K186" i="51"/>
  <c r="L186" i="67"/>
  <c r="M186" i="67"/>
  <c r="I89" i="49" l="1"/>
  <c r="L144" i="51" l="1"/>
  <c r="M144" i="67"/>
  <c r="L144" i="67"/>
  <c r="K144" i="51"/>
  <c r="M145" i="67"/>
  <c r="L145" i="51"/>
  <c r="L145" i="67"/>
  <c r="K145" i="51"/>
  <c r="L134" i="67"/>
  <c r="K134" i="51"/>
  <c r="M134" i="67"/>
  <c r="L134" i="51"/>
  <c r="M129" i="67"/>
  <c r="L129" i="51"/>
  <c r="K129" i="51"/>
  <c r="L129" i="67"/>
  <c r="M128" i="67"/>
  <c r="L128" i="51"/>
  <c r="L128" i="67"/>
  <c r="K128" i="51"/>
  <c r="M125" i="67"/>
  <c r="L125" i="51"/>
  <c r="L125" i="67"/>
  <c r="K125" i="51"/>
  <c r="L124" i="51"/>
  <c r="M124" i="67"/>
  <c r="L124" i="67"/>
  <c r="K124" i="51"/>
  <c r="L123" i="51"/>
  <c r="M123" i="67"/>
  <c r="L123" i="67"/>
  <c r="K123" i="51"/>
  <c r="M127" i="67"/>
  <c r="L127" i="51"/>
  <c r="K127" i="51"/>
  <c r="L127" i="67"/>
  <c r="K126" i="51"/>
  <c r="L126" i="67"/>
  <c r="L126" i="51"/>
  <c r="M126" i="67"/>
  <c r="L81" i="67"/>
  <c r="K81" i="51"/>
  <c r="L81" i="51"/>
  <c r="M81" i="67"/>
  <c r="M80" i="67"/>
  <c r="L80" i="51"/>
  <c r="L80" i="67"/>
  <c r="K80" i="51"/>
  <c r="L79" i="51"/>
  <c r="M79" i="67"/>
  <c r="L79" i="67"/>
  <c r="K79" i="51"/>
  <c r="L78" i="51"/>
  <c r="M78" i="67"/>
  <c r="L78" i="67"/>
  <c r="K78" i="51"/>
  <c r="M77" i="67"/>
  <c r="L77" i="51"/>
  <c r="K77" i="51"/>
  <c r="L77" i="67"/>
  <c r="M76" i="67"/>
  <c r="L76" i="51"/>
  <c r="K76" i="51"/>
  <c r="L76" i="67"/>
  <c r="M75" i="67"/>
  <c r="L75" i="51"/>
  <c r="L75" i="67"/>
  <c r="K75" i="51"/>
  <c r="M74" i="67"/>
  <c r="L74" i="51"/>
  <c r="K74" i="51"/>
  <c r="L74" i="67"/>
  <c r="M73" i="67"/>
  <c r="L73" i="51"/>
  <c r="L73" i="67"/>
  <c r="K73" i="51"/>
  <c r="L72" i="51"/>
  <c r="M72" i="67"/>
  <c r="L72" i="67"/>
  <c r="K72" i="51"/>
  <c r="M68" i="67"/>
  <c r="L68" i="51"/>
  <c r="K68" i="51"/>
  <c r="L68" i="67"/>
  <c r="L67" i="67"/>
  <c r="K67" i="51"/>
  <c r="L67" i="51"/>
  <c r="M67" i="67"/>
  <c r="L66" i="51"/>
  <c r="M66" i="67"/>
  <c r="L66" i="67"/>
  <c r="K66" i="51"/>
  <c r="M64" i="67"/>
  <c r="L64" i="51"/>
  <c r="L64" i="67"/>
  <c r="K64" i="51"/>
  <c r="L62" i="51"/>
  <c r="M62" i="67"/>
  <c r="L62" i="67"/>
  <c r="K62" i="51"/>
  <c r="M61" i="67"/>
  <c r="L61" i="51"/>
  <c r="L61" i="67"/>
  <c r="K61" i="51"/>
  <c r="L60" i="51"/>
  <c r="K60" i="51"/>
  <c r="M60" i="67"/>
  <c r="L60" i="67"/>
  <c r="I270" i="49" l="1"/>
  <c r="L254" i="67" l="1"/>
  <c r="K254" i="51"/>
  <c r="L254" i="51"/>
  <c r="M254" i="67"/>
  <c r="K253" i="51"/>
  <c r="L253" i="67"/>
  <c r="L253" i="51"/>
  <c r="M253" i="67"/>
  <c r="K252" i="51"/>
  <c r="L252" i="67"/>
  <c r="M252" i="67"/>
  <c r="L252" i="51"/>
  <c r="L224" i="51"/>
  <c r="M224" i="67"/>
  <c r="L224" i="67"/>
  <c r="K224" i="51"/>
  <c r="L209" i="67"/>
  <c r="K209" i="51"/>
  <c r="M209" i="67"/>
  <c r="L209" i="51"/>
  <c r="K208" i="51"/>
  <c r="L208" i="67"/>
  <c r="L208" i="51"/>
  <c r="M208" i="67"/>
  <c r="L204" i="67"/>
  <c r="K204" i="51"/>
  <c r="M204" i="67"/>
  <c r="L204" i="51"/>
  <c r="K203" i="51"/>
  <c r="L203" i="67"/>
  <c r="L203" i="51"/>
  <c r="M203" i="67"/>
  <c r="K202" i="51"/>
  <c r="L202" i="67"/>
  <c r="M202" i="67"/>
  <c r="L202" i="51"/>
  <c r="L201" i="67"/>
  <c r="K201" i="51"/>
  <c r="L201" i="51"/>
  <c r="M201" i="67"/>
  <c r="L200" i="67"/>
  <c r="K200" i="51"/>
  <c r="M200" i="67"/>
  <c r="L200" i="51"/>
  <c r="K188" i="51"/>
  <c r="L188" i="67"/>
  <c r="L188" i="51"/>
  <c r="M188" i="67"/>
  <c r="K175" i="51"/>
  <c r="L175" i="67"/>
  <c r="L175" i="51"/>
  <c r="M175" i="67"/>
  <c r="L171" i="67"/>
  <c r="K171" i="51"/>
  <c r="M171" i="67"/>
  <c r="L171" i="51"/>
  <c r="M278" i="67" l="1"/>
  <c r="L278" i="51"/>
  <c r="L278" i="67"/>
  <c r="K278" i="51"/>
  <c r="L279" i="51"/>
  <c r="M279" i="67"/>
  <c r="L279" i="67"/>
  <c r="K279" i="51"/>
  <c r="M274" i="67"/>
  <c r="L274" i="51"/>
  <c r="K274" i="51"/>
  <c r="L274" i="67"/>
  <c r="L272" i="51"/>
  <c r="M272" i="67"/>
  <c r="K272" i="51"/>
  <c r="L272" i="67"/>
  <c r="L270" i="51"/>
  <c r="M270" i="67"/>
  <c r="K270" i="51"/>
  <c r="L270" i="67"/>
  <c r="L271" i="51"/>
  <c r="M271" i="67"/>
  <c r="L271" i="67"/>
  <c r="K271" i="51"/>
  <c r="M269" i="67"/>
  <c r="L269" i="51"/>
  <c r="K269" i="51"/>
  <c r="L269" i="67"/>
  <c r="M268" i="67"/>
  <c r="L268" i="51"/>
  <c r="L268" i="67"/>
  <c r="K268" i="51"/>
  <c r="L264" i="51"/>
  <c r="M264" i="67"/>
  <c r="K264" i="51"/>
  <c r="L264" i="67"/>
  <c r="L263" i="51"/>
  <c r="M263" i="67"/>
  <c r="K263" i="51"/>
  <c r="L263" i="67"/>
  <c r="M262" i="67"/>
  <c r="L262" i="51"/>
  <c r="L262" i="67"/>
  <c r="K262" i="51"/>
  <c r="L258" i="51"/>
  <c r="M258" i="67"/>
  <c r="K258" i="51"/>
  <c r="L258" i="67"/>
  <c r="L257" i="51"/>
  <c r="M257" i="67"/>
  <c r="K257" i="51"/>
  <c r="L257" i="67"/>
  <c r="L255" i="51"/>
  <c r="M255" i="67"/>
  <c r="L255" i="67"/>
  <c r="K255" i="51"/>
  <c r="L256" i="51"/>
  <c r="M256" i="67"/>
  <c r="K256" i="51"/>
  <c r="L256" i="67"/>
  <c r="L185" i="51"/>
  <c r="M185" i="67"/>
  <c r="L185" i="67"/>
  <c r="K185" i="51"/>
  <c r="M180" i="67"/>
  <c r="L180" i="51"/>
  <c r="L180" i="67"/>
  <c r="K180" i="51"/>
  <c r="L184" i="51"/>
  <c r="M184" i="67"/>
  <c r="K184" i="51"/>
  <c r="L184" i="67"/>
  <c r="L183" i="51"/>
  <c r="M183" i="67"/>
  <c r="L183" i="67"/>
  <c r="K183" i="51"/>
  <c r="L182" i="51"/>
  <c r="M182" i="67"/>
  <c r="L182" i="67"/>
  <c r="K182" i="51"/>
  <c r="M181" i="67"/>
  <c r="L181" i="51"/>
  <c r="L181" i="67"/>
  <c r="K181" i="51"/>
  <c r="M231" i="67"/>
  <c r="L231" i="51"/>
  <c r="K231" i="51"/>
  <c r="L231" i="67"/>
  <c r="M229" i="67"/>
  <c r="L229" i="51"/>
  <c r="K229" i="51"/>
  <c r="L229" i="67"/>
  <c r="L228" i="51"/>
  <c r="M228" i="67"/>
  <c r="L228" i="67"/>
  <c r="K228" i="51"/>
  <c r="M225" i="67"/>
  <c r="L225" i="51"/>
  <c r="K225" i="51"/>
  <c r="L225" i="67"/>
  <c r="K221" i="51"/>
  <c r="L221" i="67"/>
  <c r="M221" i="67"/>
  <c r="L221" i="51"/>
  <c r="M220" i="67"/>
  <c r="L220" i="51"/>
  <c r="L220" i="67"/>
  <c r="K220" i="51"/>
  <c r="M219" i="67"/>
  <c r="L219" i="51"/>
  <c r="K219" i="51"/>
  <c r="L219" i="67"/>
  <c r="M218" i="67"/>
  <c r="L218" i="51"/>
  <c r="K218" i="51"/>
  <c r="L218" i="67"/>
  <c r="L213" i="51"/>
  <c r="M213" i="67"/>
  <c r="L213" i="67"/>
  <c r="K213" i="51"/>
  <c r="L206" i="51"/>
  <c r="M206" i="67"/>
  <c r="K206" i="51"/>
  <c r="L206" i="67"/>
  <c r="M207" i="67"/>
  <c r="L207" i="51"/>
  <c r="L207" i="67"/>
  <c r="K207" i="51"/>
  <c r="I60" i="49" l="1"/>
  <c r="K84" i="51" l="1"/>
  <c r="L84" i="67"/>
  <c r="M84" i="67"/>
  <c r="L84" i="51"/>
  <c r="L198" i="67"/>
  <c r="K198" i="51"/>
  <c r="L198" i="51"/>
  <c r="M198" i="67"/>
  <c r="L197" i="51"/>
  <c r="M197" i="67"/>
  <c r="K197" i="51"/>
  <c r="L197" i="67"/>
  <c r="M196" i="67"/>
  <c r="L196" i="51"/>
  <c r="L196" i="67"/>
  <c r="K196" i="51"/>
  <c r="K192" i="51"/>
  <c r="L192" i="67"/>
  <c r="L192" i="51"/>
  <c r="M192" i="67"/>
  <c r="M191" i="67"/>
  <c r="L191" i="51"/>
  <c r="K191" i="51"/>
  <c r="L191" i="67"/>
  <c r="K189" i="51"/>
  <c r="L189" i="67"/>
  <c r="M189" i="67"/>
  <c r="L189" i="51"/>
  <c r="L190" i="67"/>
  <c r="K190" i="51"/>
  <c r="L190" i="51"/>
  <c r="M190" i="67"/>
  <c r="L179" i="51"/>
  <c r="M179" i="67"/>
  <c r="K179" i="51"/>
  <c r="L179" i="67"/>
  <c r="L174" i="51"/>
  <c r="M174" i="67"/>
  <c r="K174" i="51"/>
  <c r="L174" i="67"/>
  <c r="K173" i="51"/>
  <c r="L173" i="67"/>
  <c r="M173" i="67"/>
  <c r="L173" i="51"/>
  <c r="K151" i="51"/>
  <c r="L151" i="67"/>
  <c r="M151" i="67"/>
  <c r="L151" i="51"/>
  <c r="K148" i="51"/>
  <c r="L148" i="67"/>
  <c r="M148" i="67"/>
  <c r="L148" i="51"/>
  <c r="L147" i="67"/>
  <c r="K147" i="51"/>
  <c r="L147" i="51"/>
  <c r="M147" i="67"/>
  <c r="L146" i="67"/>
  <c r="K146" i="51"/>
  <c r="L146" i="51"/>
  <c r="M146" i="67"/>
  <c r="M149" i="67"/>
  <c r="L149" i="51"/>
  <c r="K149" i="51"/>
  <c r="L149" i="67"/>
  <c r="K150" i="51"/>
  <c r="L150" i="51"/>
  <c r="L150" i="67"/>
  <c r="M150" i="67"/>
  <c r="I183" i="49" l="1"/>
  <c r="K172" i="51" l="1"/>
  <c r="L172" i="67"/>
  <c r="L172" i="51"/>
  <c r="M172" i="67"/>
  <c r="L170" i="51"/>
  <c r="M170" i="67"/>
  <c r="K170" i="51"/>
  <c r="L170" i="67"/>
  <c r="M169" i="67"/>
  <c r="L169" i="51"/>
  <c r="L169" i="67"/>
  <c r="K169" i="51"/>
  <c r="M137" i="67"/>
  <c r="L137" i="51"/>
  <c r="L137" i="67"/>
  <c r="K137" i="51"/>
  <c r="M132" i="67"/>
  <c r="L132" i="51"/>
  <c r="L132" i="67"/>
  <c r="K132" i="51"/>
  <c r="M131" i="67"/>
  <c r="L131" i="51"/>
  <c r="K131" i="51"/>
  <c r="L131" i="67"/>
  <c r="M120" i="67"/>
  <c r="L120" i="51"/>
  <c r="L120" i="67"/>
  <c r="K120" i="51"/>
  <c r="K115" i="51"/>
  <c r="L115" i="67"/>
  <c r="M115" i="67"/>
  <c r="L115" i="51"/>
  <c r="M114" i="67"/>
  <c r="L114" i="51"/>
  <c r="K114" i="51"/>
  <c r="L114" i="67"/>
  <c r="L113" i="51"/>
  <c r="M113" i="67"/>
  <c r="L113" i="67"/>
  <c r="K113" i="51"/>
  <c r="M112" i="67"/>
  <c r="L112" i="51"/>
  <c r="L112" i="67"/>
  <c r="K112" i="51"/>
  <c r="L111" i="51"/>
  <c r="K111" i="51"/>
  <c r="M111" i="67"/>
  <c r="L111" i="67"/>
  <c r="L250" i="67" l="1"/>
  <c r="K250" i="51"/>
  <c r="M250" i="67"/>
  <c r="L250" i="51"/>
  <c r="L251" i="51"/>
  <c r="M251" i="67"/>
  <c r="L251" i="67"/>
  <c r="K251" i="51"/>
  <c r="K249" i="51"/>
  <c r="L249" i="67"/>
  <c r="L249" i="51"/>
  <c r="M249" i="67"/>
  <c r="K247" i="51"/>
  <c r="L247" i="67"/>
  <c r="L247" i="51"/>
  <c r="M247" i="67"/>
  <c r="K248" i="51"/>
  <c r="L248" i="67"/>
  <c r="M248" i="67"/>
  <c r="L248" i="51"/>
  <c r="L240" i="67"/>
  <c r="K240" i="51"/>
  <c r="M240" i="67"/>
  <c r="L240" i="51"/>
  <c r="L236" i="51"/>
  <c r="M236" i="67"/>
  <c r="K236" i="51"/>
  <c r="L236" i="67"/>
  <c r="L235" i="51"/>
  <c r="M235" i="67"/>
  <c r="L235" i="67"/>
  <c r="K235" i="51"/>
  <c r="L233" i="51"/>
  <c r="M233" i="67"/>
  <c r="K233" i="51"/>
  <c r="L233" i="67"/>
  <c r="L234" i="67"/>
  <c r="K234" i="51"/>
  <c r="M234" i="67"/>
  <c r="L234" i="51"/>
  <c r="K223" i="51"/>
  <c r="L223" i="67"/>
  <c r="L223" i="51"/>
  <c r="M223" i="67"/>
  <c r="K222" i="51"/>
  <c r="L222" i="67"/>
  <c r="L222" i="51"/>
  <c r="M222" i="67"/>
  <c r="M217" i="67"/>
  <c r="L217" i="51"/>
  <c r="L217" i="67"/>
  <c r="K217" i="51"/>
  <c r="K216" i="51"/>
  <c r="L216" i="67"/>
  <c r="M216" i="67"/>
  <c r="L216" i="51"/>
  <c r="K215" i="51"/>
  <c r="L215" i="67"/>
  <c r="M215" i="67"/>
  <c r="L215" i="51"/>
  <c r="L214" i="67"/>
  <c r="K214" i="51"/>
  <c r="M214" i="67"/>
  <c r="L214" i="51"/>
  <c r="K211" i="51"/>
  <c r="L211" i="67"/>
  <c r="M211" i="67"/>
  <c r="L211" i="51"/>
  <c r="L210" i="67"/>
  <c r="K210" i="51"/>
  <c r="M210" i="67"/>
  <c r="L210" i="51"/>
  <c r="L227" i="67"/>
  <c r="K227" i="51"/>
  <c r="L227" i="51"/>
  <c r="M227" i="67"/>
  <c r="L226" i="67"/>
  <c r="M226" i="67"/>
  <c r="L226" i="51"/>
  <c r="K226" i="51"/>
  <c r="F46" i="4" l="1"/>
  <c r="F45" i="4"/>
  <c r="H13" i="4"/>
  <c r="E46" i="4"/>
  <c r="E49" i="4"/>
  <c r="G49" i="4"/>
  <c r="E45" i="4"/>
  <c r="F49" i="4"/>
  <c r="G45" i="4"/>
  <c r="H46" i="4"/>
  <c r="H49" i="4"/>
  <c r="H45" i="4"/>
  <c r="G46" i="4"/>
  <c r="AF14" i="53" l="1"/>
  <c r="AL14" i="67"/>
  <c r="AT14" i="67"/>
  <c r="AE14" i="53"/>
  <c r="H58" i="4"/>
  <c r="BE14" i="67"/>
  <c r="Q14" i="67"/>
  <c r="O14" i="51"/>
  <c r="T14" i="61"/>
  <c r="V9" i="49"/>
  <c r="E52" i="4"/>
  <c r="F29" i="4"/>
  <c r="H53" i="4"/>
  <c r="X14" i="51"/>
  <c r="Z14" i="67"/>
  <c r="G29" i="4"/>
  <c r="F52" i="4"/>
  <c r="H27" i="4"/>
  <c r="X14" i="67"/>
  <c r="V14" i="51"/>
  <c r="V14" i="53"/>
  <c r="E59" i="4"/>
  <c r="C52" i="4"/>
  <c r="D29" i="4"/>
  <c r="E58" i="4"/>
  <c r="F59" i="4"/>
  <c r="N14" i="67"/>
  <c r="Q9" i="49"/>
  <c r="P14" i="51" s="1"/>
  <c r="Q14" i="61"/>
  <c r="F53" i="4"/>
  <c r="G33" i="4"/>
  <c r="G27" i="4"/>
  <c r="G58" i="4"/>
  <c r="AI14" i="53"/>
  <c r="Y14" i="53"/>
  <c r="E27" i="4"/>
  <c r="AE14" i="67"/>
  <c r="AC14" i="51"/>
  <c r="C58" i="4"/>
  <c r="D27" i="4"/>
  <c r="H59" i="4"/>
  <c r="W14" i="51"/>
  <c r="Y14" i="67"/>
  <c r="M14" i="53"/>
  <c r="AV14" i="67"/>
  <c r="BF14" i="67"/>
  <c r="AM14" i="67"/>
  <c r="C59" i="4"/>
  <c r="AG14" i="67"/>
  <c r="K14" i="67"/>
  <c r="AE14" i="51"/>
  <c r="J14" i="51"/>
  <c r="AX14" i="67"/>
  <c r="BH14" i="67"/>
  <c r="F58" i="4"/>
  <c r="M14" i="51"/>
  <c r="O14" i="67"/>
  <c r="T9" i="49"/>
  <c r="R14" i="61"/>
  <c r="R9" i="49"/>
  <c r="U9" i="49"/>
  <c r="S14" i="61"/>
  <c r="N14" i="51"/>
  <c r="S9" i="49"/>
  <c r="P14" i="67"/>
  <c r="AD14" i="53"/>
  <c r="AS14" i="67"/>
  <c r="AN14" i="67"/>
  <c r="BG14" i="67"/>
  <c r="AW14" i="67"/>
  <c r="F27" i="4"/>
  <c r="D59" i="4"/>
  <c r="E33" i="4"/>
  <c r="D53" i="4"/>
  <c r="U14" i="53"/>
  <c r="F14" i="53"/>
  <c r="G14" i="53" s="1"/>
  <c r="G9" i="49"/>
  <c r="F14" i="51"/>
  <c r="G14" i="51" s="1"/>
  <c r="G14" i="61"/>
  <c r="H14" i="61" s="1"/>
  <c r="G14" i="67"/>
  <c r="H14" i="67" s="1"/>
  <c r="H52" i="4"/>
  <c r="J14" i="67"/>
  <c r="AD14" i="51"/>
  <c r="AF14" i="67"/>
  <c r="I14" i="51"/>
  <c r="AD14" i="67"/>
  <c r="AB14" i="51"/>
  <c r="D58" i="4"/>
  <c r="H29" i="4"/>
  <c r="G52" i="4"/>
  <c r="H33" i="4"/>
  <c r="G53" i="4"/>
  <c r="E29" i="4"/>
  <c r="D52" i="4"/>
  <c r="AU14" i="67"/>
  <c r="W14" i="53"/>
  <c r="N14" i="53"/>
  <c r="AG14" i="53"/>
  <c r="BD14" i="67"/>
  <c r="BC14" i="67"/>
  <c r="E53" i="4"/>
  <c r="F33" i="4"/>
  <c r="G59" i="4"/>
  <c r="C53" i="4"/>
  <c r="D33" i="4"/>
  <c r="T14" i="53"/>
  <c r="X14" i="53"/>
  <c r="O14" i="53"/>
  <c r="AH14" i="53"/>
  <c r="W14" i="61" l="1"/>
  <c r="T14" i="67"/>
  <c r="Q14" i="51"/>
  <c r="R14" i="51"/>
  <c r="V14" i="61"/>
  <c r="S14" i="51"/>
  <c r="X14" i="61"/>
  <c r="U14" i="67"/>
  <c r="R14" i="67"/>
  <c r="S14" i="67"/>
  <c r="T14" i="51"/>
  <c r="V14" i="67"/>
  <c r="Y14" i="61"/>
  <c r="U14" i="61"/>
  <c r="Z14" i="61"/>
  <c r="U14" i="51"/>
  <c r="W14" i="67"/>
  <c r="M98" i="61" l="1"/>
  <c r="BL98" i="67"/>
  <c r="ED13" i="43" l="1"/>
  <c r="CN13" i="4"/>
  <c r="CJ27" i="4"/>
  <c r="EA49" i="43"/>
  <c r="CK49" i="4"/>
  <c r="EA45" i="43"/>
  <c r="CK45" i="4"/>
  <c r="CK46" i="4"/>
  <c r="EA46" i="43"/>
  <c r="EB46" i="43"/>
  <c r="CL46" i="4"/>
  <c r="EB45" i="43"/>
  <c r="CL49" i="4"/>
  <c r="CL45" i="4"/>
  <c r="EB49" i="43"/>
  <c r="EC45" i="43"/>
  <c r="EC49" i="43"/>
  <c r="CM45" i="4"/>
  <c r="CM46" i="4"/>
  <c r="EC46" i="43"/>
  <c r="CM49" i="4"/>
  <c r="CN49" i="4"/>
  <c r="CN46" i="4"/>
  <c r="ED45" i="43"/>
  <c r="CN45" i="4"/>
  <c r="ED49" i="43"/>
  <c r="ED46" i="43"/>
  <c r="Z13" i="72"/>
  <c r="W46" i="43"/>
  <c r="X49" i="72"/>
  <c r="X46" i="72"/>
  <c r="X49" i="43"/>
  <c r="Y49" i="72"/>
  <c r="W46" i="72"/>
  <c r="W45" i="43"/>
  <c r="X45" i="72"/>
  <c r="Z13" i="43"/>
  <c r="W49" i="43"/>
  <c r="X46" i="43"/>
  <c r="X45" i="43"/>
  <c r="W45" i="72"/>
  <c r="W49" i="72"/>
  <c r="Z49" i="43"/>
  <c r="Z13" i="77"/>
  <c r="H13" i="74"/>
  <c r="AL13" i="74"/>
  <c r="Y46" i="72"/>
  <c r="Y45" i="72"/>
  <c r="Z45" i="72"/>
  <c r="Z46" i="72"/>
  <c r="AX13" i="77"/>
  <c r="G52" i="55"/>
  <c r="Z13" i="74"/>
  <c r="AF13" i="77"/>
  <c r="G53" i="55"/>
  <c r="BP13" i="73"/>
  <c r="Z45" i="43"/>
  <c r="T13" i="74"/>
  <c r="AX13" i="45"/>
  <c r="BV13" i="77"/>
  <c r="G51" i="55"/>
  <c r="H13" i="77"/>
  <c r="AL13" i="77"/>
  <c r="Y46" i="43"/>
  <c r="Y49" i="43"/>
  <c r="Y45" i="43"/>
  <c r="Z49" i="72"/>
  <c r="BE274" i="67"/>
  <c r="Z46" i="43"/>
  <c r="BJ13" i="77"/>
  <c r="CB13" i="45"/>
  <c r="AR13" i="77"/>
  <c r="G33" i="58"/>
  <c r="BD13" i="77"/>
  <c r="N13" i="77"/>
  <c r="N13" i="72"/>
  <c r="EV13" i="45"/>
  <c r="BJ13" i="45"/>
  <c r="BD13" i="4"/>
  <c r="AR13" i="74"/>
  <c r="CH13" i="33"/>
  <c r="T13" i="77"/>
  <c r="G34" i="58"/>
  <c r="AV18" i="45"/>
  <c r="BI18" i="45"/>
  <c r="BH18" i="45"/>
  <c r="CB18" i="45"/>
  <c r="BA49" i="77"/>
  <c r="BG45" i="77"/>
  <c r="AW18" i="45"/>
  <c r="BJ18" i="45"/>
  <c r="AC45" i="77"/>
  <c r="E49" i="74"/>
  <c r="AC46" i="77"/>
  <c r="BM45" i="73"/>
  <c r="BZ53" i="45"/>
  <c r="W46" i="77"/>
  <c r="AO45" i="74"/>
  <c r="BY54" i="45"/>
  <c r="AI45" i="74"/>
  <c r="E45" i="77"/>
  <c r="E46" i="74"/>
  <c r="K46" i="72"/>
  <c r="BG52" i="45"/>
  <c r="CA18" i="45"/>
  <c r="BG49" i="77"/>
  <c r="AO49" i="74"/>
  <c r="K45" i="77"/>
  <c r="W46" i="74"/>
  <c r="AX18" i="45"/>
  <c r="AU49" i="77"/>
  <c r="W45" i="77"/>
  <c r="BA49" i="4"/>
  <c r="ES55" i="45"/>
  <c r="BZ18" i="45"/>
  <c r="Q46" i="77"/>
  <c r="AB58" i="77"/>
  <c r="Q49" i="77"/>
  <c r="BY52" i="45"/>
  <c r="AI46" i="77"/>
  <c r="AO49" i="77"/>
  <c r="AU45" i="77"/>
  <c r="AO46" i="74"/>
  <c r="BM49" i="73"/>
  <c r="BH53" i="45"/>
  <c r="AU54" i="45"/>
  <c r="BG53" i="45"/>
  <c r="AU52" i="45"/>
  <c r="AV53" i="45"/>
  <c r="K49" i="72"/>
  <c r="K49" i="77"/>
  <c r="BA45" i="77"/>
  <c r="E45" i="74"/>
  <c r="Q49" i="74"/>
  <c r="BM46" i="73"/>
  <c r="ES54" i="45"/>
  <c r="BA45" i="4"/>
  <c r="BZ52" i="45"/>
  <c r="E46" i="77"/>
  <c r="BS46" i="77"/>
  <c r="ES53" i="45"/>
  <c r="AU55" i="45"/>
  <c r="BY55" i="45"/>
  <c r="K46" i="77"/>
  <c r="AO46" i="77"/>
  <c r="W45" i="74"/>
  <c r="ET53" i="45"/>
  <c r="AU53" i="45"/>
  <c r="AV49" i="77"/>
  <c r="AV46" i="77"/>
  <c r="AJ49" i="77"/>
  <c r="Q45" i="74"/>
  <c r="AI49" i="77"/>
  <c r="AO45" i="77"/>
  <c r="BA46" i="77"/>
  <c r="E49" i="77"/>
  <c r="BS45" i="77"/>
  <c r="Q46" i="74"/>
  <c r="AC49" i="77"/>
  <c r="K45" i="72"/>
  <c r="BA46" i="4"/>
  <c r="BY53" i="45"/>
  <c r="AU46" i="77"/>
  <c r="CE49" i="33"/>
  <c r="AI46" i="74"/>
  <c r="BG55" i="45"/>
  <c r="L49" i="77"/>
  <c r="CE45" i="33"/>
  <c r="ES52" i="45"/>
  <c r="AI45" i="77"/>
  <c r="AI49" i="74"/>
  <c r="CE46" i="33"/>
  <c r="BG46" i="77"/>
  <c r="BS49" i="77"/>
  <c r="Q45" i="77"/>
  <c r="W49" i="77"/>
  <c r="W49" i="74"/>
  <c r="BG54" i="45"/>
  <c r="BZ54" i="45"/>
  <c r="BH49" i="77"/>
  <c r="AD49" i="77"/>
  <c r="BN46" i="73"/>
  <c r="L45" i="72"/>
  <c r="AV54" i="45"/>
  <c r="BB46" i="77"/>
  <c r="BH46" i="77"/>
  <c r="X45" i="77"/>
  <c r="BB45" i="77"/>
  <c r="R46" i="74"/>
  <c r="BB49" i="77"/>
  <c r="X49" i="77"/>
  <c r="R49" i="77"/>
  <c r="BZ55" i="45"/>
  <c r="AJ45" i="74"/>
  <c r="AJ45" i="77"/>
  <c r="L49" i="72"/>
  <c r="AJ49" i="74"/>
  <c r="F45" i="74"/>
  <c r="BH54" i="45"/>
  <c r="AP49" i="77"/>
  <c r="CA53" i="45"/>
  <c r="BH45" i="77"/>
  <c r="BT49" i="77"/>
  <c r="L46" i="77"/>
  <c r="F49" i="77"/>
  <c r="F49" i="74"/>
  <c r="X46" i="77"/>
  <c r="R49" i="74"/>
  <c r="X46" i="74"/>
  <c r="L46" i="72"/>
  <c r="F46" i="74"/>
  <c r="X49" i="74"/>
  <c r="AP45" i="74"/>
  <c r="BB49" i="4"/>
  <c r="AD45" i="77"/>
  <c r="BI53" i="45"/>
  <c r="R46" i="77"/>
  <c r="BT45" i="77"/>
  <c r="AP46" i="77"/>
  <c r="X45" i="74"/>
  <c r="AV55" i="45"/>
  <c r="AD46" i="77"/>
  <c r="BH55" i="45"/>
  <c r="CF45" i="33"/>
  <c r="L45" i="77"/>
  <c r="BN45" i="73"/>
  <c r="CF46" i="33"/>
  <c r="AV52" i="45"/>
  <c r="AJ46" i="77"/>
  <c r="BN49" i="73"/>
  <c r="CA52" i="45"/>
  <c r="AV45" i="77"/>
  <c r="F46" i="77"/>
  <c r="BH52" i="45"/>
  <c r="R45" i="74"/>
  <c r="BT46" i="77"/>
  <c r="ET54" i="45"/>
  <c r="AW53" i="45"/>
  <c r="AP45" i="77"/>
  <c r="BB46" i="4"/>
  <c r="EU53" i="45"/>
  <c r="AW46" i="77"/>
  <c r="AJ46" i="74"/>
  <c r="ET55" i="45"/>
  <c r="AP46" i="74"/>
  <c r="R45" i="77"/>
  <c r="F45" i="77"/>
  <c r="AP49" i="74"/>
  <c r="CF49" i="33"/>
  <c r="BB45" i="4"/>
  <c r="ET52" i="45"/>
  <c r="CA55" i="45"/>
  <c r="M45" i="77"/>
  <c r="AK45" i="77"/>
  <c r="M46" i="77"/>
  <c r="BO46" i="73"/>
  <c r="AW55" i="45"/>
  <c r="AE49" i="77"/>
  <c r="Y46" i="77"/>
  <c r="AX49" i="77"/>
  <c r="AR46" i="77"/>
  <c r="BI46" i="77"/>
  <c r="BU46" i="77"/>
  <c r="AQ45" i="74"/>
  <c r="S49" i="77"/>
  <c r="BJ45" i="77"/>
  <c r="S45" i="77"/>
  <c r="AQ45" i="77"/>
  <c r="G45" i="77"/>
  <c r="M46" i="72"/>
  <c r="M49" i="77"/>
  <c r="N45" i="77"/>
  <c r="AL45" i="74"/>
  <c r="AL46" i="74"/>
  <c r="G46" i="77"/>
  <c r="Y45" i="74"/>
  <c r="BI54" i="45"/>
  <c r="CA54" i="45"/>
  <c r="CB53" i="45"/>
  <c r="BI49" i="77"/>
  <c r="BI52" i="45"/>
  <c r="EU54" i="45"/>
  <c r="BU49" i="77"/>
  <c r="AQ49" i="74"/>
  <c r="S49" i="74"/>
  <c r="M49" i="72"/>
  <c r="BV45" i="77"/>
  <c r="Y49" i="77"/>
  <c r="S46" i="74"/>
  <c r="BC45" i="77"/>
  <c r="BC49" i="4"/>
  <c r="EU55" i="45"/>
  <c r="BJ49" i="77"/>
  <c r="AW45" i="77"/>
  <c r="AQ46" i="74"/>
  <c r="AW49" i="77"/>
  <c r="Y46" i="74"/>
  <c r="AK49" i="74"/>
  <c r="N49" i="77"/>
  <c r="Z46" i="77"/>
  <c r="T46" i="74"/>
  <c r="AQ49" i="77"/>
  <c r="AK46" i="74"/>
  <c r="BU45" i="77"/>
  <c r="G49" i="74"/>
  <c r="BC45" i="4"/>
  <c r="BP46" i="73"/>
  <c r="CG49" i="33"/>
  <c r="AW54" i="45"/>
  <c r="BI45" i="77"/>
  <c r="BO45" i="73"/>
  <c r="BC46" i="4"/>
  <c r="N49" i="72"/>
  <c r="T34" i="58"/>
  <c r="AX53" i="45"/>
  <c r="BC46" i="77"/>
  <c r="BD46" i="77"/>
  <c r="G49" i="77"/>
  <c r="AE45" i="77"/>
  <c r="Y49" i="74"/>
  <c r="CB54" i="45"/>
  <c r="BD45" i="77"/>
  <c r="N46" i="72"/>
  <c r="CB52" i="45"/>
  <c r="Z49" i="74"/>
  <c r="H46" i="74"/>
  <c r="H46" i="77"/>
  <c r="CH49" i="33"/>
  <c r="EV55" i="45"/>
  <c r="CH49" i="43"/>
  <c r="CE46" i="43"/>
  <c r="BJ46" i="77"/>
  <c r="BP45" i="73"/>
  <c r="AX55" i="45"/>
  <c r="DR46" i="33"/>
  <c r="DR49" i="33"/>
  <c r="AL45" i="77"/>
  <c r="BD49" i="77"/>
  <c r="CG45" i="33"/>
  <c r="AK46" i="77"/>
  <c r="G46" i="74"/>
  <c r="BJ53" i="45"/>
  <c r="CB55" i="45"/>
  <c r="AK49" i="77"/>
  <c r="AQ46" i="77"/>
  <c r="AW52" i="45"/>
  <c r="AF46" i="77"/>
  <c r="AR49" i="74"/>
  <c r="Z46" i="74"/>
  <c r="T33" i="58"/>
  <c r="T45" i="77"/>
  <c r="T51" i="55"/>
  <c r="Z49" i="77"/>
  <c r="DC45" i="43"/>
  <c r="AE61" i="5"/>
  <c r="DF13" i="39"/>
  <c r="EP45" i="4"/>
  <c r="EM46" i="4"/>
  <c r="CF46" i="43"/>
  <c r="AP45" i="72"/>
  <c r="H45" i="77"/>
  <c r="T49" i="74"/>
  <c r="BV46" i="77"/>
  <c r="DR45" i="33"/>
  <c r="AE62" i="5"/>
  <c r="DO46" i="33"/>
  <c r="CM45" i="33"/>
  <c r="Z45" i="74"/>
  <c r="S46" i="77"/>
  <c r="T49" i="77"/>
  <c r="T45" i="74"/>
  <c r="M45" i="72"/>
  <c r="G45" i="74"/>
  <c r="AE46" i="77"/>
  <c r="CG46" i="33"/>
  <c r="AL49" i="77"/>
  <c r="N46" i="77"/>
  <c r="BD49" i="4"/>
  <c r="AX52" i="45"/>
  <c r="BJ52" i="45"/>
  <c r="AQ46" i="72"/>
  <c r="DC46" i="43"/>
  <c r="AO46" i="72"/>
  <c r="DF49" i="43"/>
  <c r="DF49" i="39"/>
  <c r="DF45" i="39"/>
  <c r="H49" i="74"/>
  <c r="T53" i="55"/>
  <c r="CH46" i="33"/>
  <c r="BJ54" i="45"/>
  <c r="EG49" i="43"/>
  <c r="AF62" i="5"/>
  <c r="DF46" i="39"/>
  <c r="DX45" i="33"/>
  <c r="H49" i="77"/>
  <c r="AF45" i="77"/>
  <c r="AX45" i="77"/>
  <c r="EV53" i="45"/>
  <c r="Y45" i="77"/>
  <c r="S45" i="74"/>
  <c r="CH45" i="33"/>
  <c r="AK45" i="74"/>
  <c r="S58" i="77"/>
  <c r="BO49" i="73"/>
  <c r="BI55" i="45"/>
  <c r="EU52" i="45"/>
  <c r="BC49" i="77"/>
  <c r="T46" i="77"/>
  <c r="AR49" i="77"/>
  <c r="AL46" i="77"/>
  <c r="Z45" i="77"/>
  <c r="BD46" i="4"/>
  <c r="EI45" i="43"/>
  <c r="DP45" i="33"/>
  <c r="AR45" i="72"/>
  <c r="DE45" i="43"/>
  <c r="EH49" i="43"/>
  <c r="BP49" i="73"/>
  <c r="AR46" i="74"/>
  <c r="EV52" i="45"/>
  <c r="CG46" i="43"/>
  <c r="DC49" i="43"/>
  <c r="DC46" i="39"/>
  <c r="BJ13" i="4"/>
  <c r="DV45" i="33"/>
  <c r="DU46" i="33"/>
  <c r="EV54" i="45"/>
  <c r="DE49" i="43"/>
  <c r="DP46" i="33"/>
  <c r="AR13" i="72"/>
  <c r="AF49" i="77"/>
  <c r="EI49" i="43"/>
  <c r="DQ46" i="33"/>
  <c r="CL45" i="33"/>
  <c r="DD46" i="43"/>
  <c r="DR13" i="33"/>
  <c r="DO45" i="33"/>
  <c r="CK49" i="33"/>
  <c r="DO45" i="4"/>
  <c r="T46" i="33"/>
  <c r="AQ49" i="72"/>
  <c r="T13" i="33"/>
  <c r="EP49" i="4"/>
  <c r="AW46" i="31"/>
  <c r="BT49" i="71"/>
  <c r="DQ46" i="4"/>
  <c r="DW49" i="33"/>
  <c r="DU45" i="33"/>
  <c r="L49" i="4"/>
  <c r="DV46" i="33"/>
  <c r="DW46" i="4"/>
  <c r="EG46" i="43"/>
  <c r="EG45" i="43"/>
  <c r="N13" i="69"/>
  <c r="H45" i="74"/>
  <c r="EJ46" i="43"/>
  <c r="AC60" i="5"/>
  <c r="AO49" i="72"/>
  <c r="DD49" i="43"/>
  <c r="EH46" i="43"/>
  <c r="T52" i="55"/>
  <c r="AL49" i="74"/>
  <c r="BJ55" i="45"/>
  <c r="EN45" i="4"/>
  <c r="AF61" i="5"/>
  <c r="AR49" i="72"/>
  <c r="AQ45" i="72"/>
  <c r="CF45" i="43"/>
  <c r="DF46" i="43"/>
  <c r="AO46" i="71"/>
  <c r="AI49" i="71"/>
  <c r="EP13" i="4"/>
  <c r="DO49" i="4"/>
  <c r="N46" i="4"/>
  <c r="DR46" i="4"/>
  <c r="DW45" i="33"/>
  <c r="S45" i="33"/>
  <c r="AR45" i="71"/>
  <c r="DF13" i="43"/>
  <c r="AC59" i="5"/>
  <c r="CL49" i="33"/>
  <c r="DE46" i="39"/>
  <c r="AR46" i="72"/>
  <c r="CK46" i="33"/>
  <c r="DR45" i="4"/>
  <c r="EH46" i="33"/>
  <c r="AU46" i="31"/>
  <c r="T49" i="33"/>
  <c r="EH49" i="33"/>
  <c r="EO45" i="4"/>
  <c r="Z13" i="71"/>
  <c r="AD59" i="5"/>
  <c r="EJ46" i="33"/>
  <c r="DD46" i="39"/>
  <c r="AX46" i="77"/>
  <c r="AX54" i="45"/>
  <c r="CE45" i="43"/>
  <c r="BV49" i="77"/>
  <c r="AR45" i="77"/>
  <c r="BD45" i="4"/>
  <c r="CN49" i="33"/>
  <c r="DD45" i="43"/>
  <c r="DD49" i="39"/>
  <c r="DQ49" i="4"/>
  <c r="DX49" i="33"/>
  <c r="DO49" i="33"/>
  <c r="CK45" i="33"/>
  <c r="AF13" i="4"/>
  <c r="Q49" i="33"/>
  <c r="CQ49" i="31"/>
  <c r="CM46" i="33"/>
  <c r="AJ46" i="71"/>
  <c r="AV49" i="31"/>
  <c r="CG45" i="43"/>
  <c r="DV49" i="33"/>
  <c r="AX13" i="31"/>
  <c r="X45" i="71"/>
  <c r="EO49" i="4"/>
  <c r="AK46" i="71"/>
  <c r="T45" i="33"/>
  <c r="DP45" i="4"/>
  <c r="CL46" i="33"/>
  <c r="CH45" i="43"/>
  <c r="DQ45" i="33"/>
  <c r="T13" i="71"/>
  <c r="AE59" i="5"/>
  <c r="AO45" i="72"/>
  <c r="AR45" i="74"/>
  <c r="N45" i="72"/>
  <c r="DC49" i="39"/>
  <c r="DE45" i="39"/>
  <c r="CG49" i="43"/>
  <c r="N13" i="4"/>
  <c r="DE46" i="43"/>
  <c r="AD62" i="5"/>
  <c r="CF49" i="43"/>
  <c r="EJ13" i="43"/>
  <c r="DQ49" i="33"/>
  <c r="AC61" i="5"/>
  <c r="EJ13" i="33"/>
  <c r="DV46" i="4"/>
  <c r="AF59" i="5"/>
  <c r="CN46" i="33"/>
  <c r="DO46" i="4"/>
  <c r="CE49" i="43"/>
  <c r="CH46" i="43"/>
  <c r="DF45" i="43"/>
  <c r="AP49" i="72"/>
  <c r="N46" i="71"/>
  <c r="EI46" i="33"/>
  <c r="AP46" i="71"/>
  <c r="DE49" i="39"/>
  <c r="CN45" i="33"/>
  <c r="CH13" i="43"/>
  <c r="CN13" i="33"/>
  <c r="AU49" i="31"/>
  <c r="AV46" i="31"/>
  <c r="DX13" i="4"/>
  <c r="DX13" i="33"/>
  <c r="DX46" i="33"/>
  <c r="EJ49" i="43"/>
  <c r="R46" i="33"/>
  <c r="EH45" i="43"/>
  <c r="EJ45" i="43"/>
  <c r="T49" i="71"/>
  <c r="L46" i="4"/>
  <c r="EM45" i="4"/>
  <c r="DU45" i="4"/>
  <c r="BS45" i="31"/>
  <c r="G21" i="55"/>
  <c r="EJ49" i="33"/>
  <c r="DX45" i="4"/>
  <c r="X49" i="71"/>
  <c r="AO49" i="71"/>
  <c r="Z49" i="71"/>
  <c r="AJ49" i="71"/>
  <c r="DU46" i="4"/>
  <c r="AP49" i="71"/>
  <c r="AR13" i="71"/>
  <c r="Z13" i="28"/>
  <c r="AD61" i="5"/>
  <c r="S45" i="71"/>
  <c r="DP49" i="33"/>
  <c r="Q45" i="71"/>
  <c r="AX49" i="31"/>
  <c r="L49" i="71"/>
  <c r="EM49" i="4"/>
  <c r="EI49" i="33"/>
  <c r="AF13" i="5"/>
  <c r="AP46" i="72"/>
  <c r="H13" i="69"/>
  <c r="DW49" i="4"/>
  <c r="AD60" i="5"/>
  <c r="EN46" i="4"/>
  <c r="K49" i="71"/>
  <c r="AO45" i="71"/>
  <c r="R45" i="71"/>
  <c r="DR49" i="4"/>
  <c r="AL45" i="71"/>
  <c r="BS46" i="71"/>
  <c r="N49" i="71"/>
  <c r="CE46" i="31"/>
  <c r="W45" i="71"/>
  <c r="M46" i="71"/>
  <c r="BV13" i="71"/>
  <c r="Q46" i="33"/>
  <c r="G36" i="55"/>
  <c r="EG46" i="33"/>
  <c r="T45" i="71"/>
  <c r="EI46" i="43"/>
  <c r="DC45" i="39"/>
  <c r="EN49" i="4"/>
  <c r="M49" i="4"/>
  <c r="K46" i="4"/>
  <c r="EI45" i="33"/>
  <c r="AL13" i="71"/>
  <c r="AW49" i="31"/>
  <c r="R49" i="71"/>
  <c r="W46" i="31"/>
  <c r="W46" i="4"/>
  <c r="AR49" i="71"/>
  <c r="R45" i="33"/>
  <c r="Q49" i="71"/>
  <c r="G23" i="58"/>
  <c r="EH45" i="33"/>
  <c r="N45" i="71"/>
  <c r="Z13" i="4"/>
  <c r="S46" i="71"/>
  <c r="G26" i="55"/>
  <c r="DQ45" i="4"/>
  <c r="DP49" i="4"/>
  <c r="ED13" i="4"/>
  <c r="AI45" i="71"/>
  <c r="DW46" i="33"/>
  <c r="R46" i="71"/>
  <c r="Y45" i="71"/>
  <c r="AI46" i="71"/>
  <c r="K45" i="71"/>
  <c r="DV49" i="4"/>
  <c r="AE60" i="5"/>
  <c r="S49" i="33"/>
  <c r="EO46" i="4"/>
  <c r="S46" i="33"/>
  <c r="DW58" i="33"/>
  <c r="AX46" i="31"/>
  <c r="DD45" i="39"/>
  <c r="DU49" i="33"/>
  <c r="CM49" i="33"/>
  <c r="AF60" i="5"/>
  <c r="EP46" i="4"/>
  <c r="AR46" i="71"/>
  <c r="AL46" i="71"/>
  <c r="Q45" i="33"/>
  <c r="EJ45" i="33"/>
  <c r="BS45" i="71"/>
  <c r="N13" i="71"/>
  <c r="CQ49" i="4"/>
  <c r="DV45" i="4"/>
  <c r="T46" i="71"/>
  <c r="Z45" i="71"/>
  <c r="DR13" i="4"/>
  <c r="AF13" i="71"/>
  <c r="EG45" i="33"/>
  <c r="M45" i="71"/>
  <c r="S49" i="71"/>
  <c r="W46" i="33"/>
  <c r="R49" i="33"/>
  <c r="BN45" i="31"/>
  <c r="BT46" i="31"/>
  <c r="ET46" i="4"/>
  <c r="BB49" i="31"/>
  <c r="CZ46" i="31"/>
  <c r="CR49" i="31"/>
  <c r="DC46" i="31"/>
  <c r="AX45" i="28"/>
  <c r="AK49" i="71"/>
  <c r="AO49" i="4"/>
  <c r="BD49" i="28"/>
  <c r="BA45" i="28"/>
  <c r="DL13" i="4"/>
  <c r="BI45" i="31"/>
  <c r="AL49" i="28"/>
  <c r="BY46" i="4"/>
  <c r="BY45" i="31"/>
  <c r="BP13" i="4"/>
  <c r="AQ45" i="71"/>
  <c r="Y49" i="71"/>
  <c r="AQ46" i="71"/>
  <c r="Y46" i="33"/>
  <c r="BI49" i="31"/>
  <c r="CQ45" i="4"/>
  <c r="AP49" i="4"/>
  <c r="X49" i="31"/>
  <c r="CW46" i="31"/>
  <c r="E46" i="28"/>
  <c r="X46" i="31"/>
  <c r="Y46" i="71"/>
  <c r="M46" i="4"/>
  <c r="W46" i="71"/>
  <c r="AC62" i="5"/>
  <c r="X46" i="71"/>
  <c r="AR13" i="31"/>
  <c r="BT46" i="71"/>
  <c r="CT13" i="31"/>
  <c r="BU46" i="71"/>
  <c r="H45" i="28"/>
  <c r="AL49" i="31"/>
  <c r="R49" i="28"/>
  <c r="H49" i="31"/>
  <c r="BZ49" i="4"/>
  <c r="K46" i="28"/>
  <c r="S45" i="28"/>
  <c r="DE46" i="4"/>
  <c r="BU45" i="71"/>
  <c r="BV45" i="71"/>
  <c r="AO46" i="4"/>
  <c r="CA46" i="4"/>
  <c r="T49" i="31"/>
  <c r="K45" i="33"/>
  <c r="F45" i="28"/>
  <c r="CT46" i="4"/>
  <c r="H49" i="28"/>
  <c r="F46" i="31"/>
  <c r="CG49" i="4"/>
  <c r="G19" i="55"/>
  <c r="W49" i="31"/>
  <c r="BI49" i="28"/>
  <c r="CW45" i="31"/>
  <c r="CR45" i="4"/>
  <c r="AO45" i="28"/>
  <c r="H13" i="28"/>
  <c r="EG49" i="33"/>
  <c r="BT45" i="71"/>
  <c r="W49" i="71"/>
  <c r="AI45" i="31"/>
  <c r="M49" i="71"/>
  <c r="BM49" i="4"/>
  <c r="DP46" i="4"/>
  <c r="ES45" i="4"/>
  <c r="Z46" i="71"/>
  <c r="N45" i="4"/>
  <c r="BV46" i="71"/>
  <c r="BY49" i="31"/>
  <c r="CR46" i="4"/>
  <c r="CX46" i="31"/>
  <c r="T8" i="58"/>
  <c r="Y45" i="4"/>
  <c r="CF49" i="4"/>
  <c r="AR49" i="33"/>
  <c r="AP45" i="71"/>
  <c r="BC45" i="31"/>
  <c r="AU49" i="28"/>
  <c r="AQ49" i="4"/>
  <c r="BU45" i="31"/>
  <c r="F49" i="28"/>
  <c r="CH49" i="31"/>
  <c r="AI49" i="4"/>
  <c r="L46" i="71"/>
  <c r="BN49" i="4"/>
  <c r="BA45" i="31"/>
  <c r="AW49" i="28"/>
  <c r="Y49" i="33"/>
  <c r="AK45" i="71"/>
  <c r="CQ46" i="4"/>
  <c r="AJ49" i="4"/>
  <c r="CA49" i="31"/>
  <c r="AP46" i="4"/>
  <c r="DD45" i="31"/>
  <c r="CR46" i="31"/>
  <c r="G27" i="55"/>
  <c r="CZ49" i="4"/>
  <c r="BD49" i="31"/>
  <c r="AC45" i="31"/>
  <c r="BU49" i="71"/>
  <c r="DC45" i="31"/>
  <c r="Q46" i="71"/>
  <c r="K49" i="4"/>
  <c r="DX49" i="4"/>
  <c r="DW45" i="4"/>
  <c r="BC45" i="28"/>
  <c r="K46" i="71"/>
  <c r="AJ45" i="71"/>
  <c r="AV49" i="28"/>
  <c r="CW45" i="4"/>
  <c r="W49" i="28"/>
  <c r="DU49" i="4"/>
  <c r="BZ46" i="4"/>
  <c r="AL49" i="71"/>
  <c r="G45" i="31"/>
  <c r="BZ45" i="31"/>
  <c r="BS46" i="4"/>
  <c r="BA46" i="28"/>
  <c r="AQ49" i="71"/>
  <c r="AO45" i="4"/>
  <c r="EI49" i="4"/>
  <c r="BM45" i="4"/>
  <c r="BM46" i="31"/>
  <c r="W45" i="4"/>
  <c r="Z49" i="4"/>
  <c r="N13" i="28"/>
  <c r="BY45" i="4"/>
  <c r="DC49" i="31"/>
  <c r="CA46" i="31"/>
  <c r="T23" i="58"/>
  <c r="BN45" i="4"/>
  <c r="Y49" i="31"/>
  <c r="X45" i="33"/>
  <c r="Q49" i="28"/>
  <c r="AE45" i="31"/>
  <c r="AC49" i="28"/>
  <c r="BT45" i="4"/>
  <c r="AQ45" i="4"/>
  <c r="DC45" i="4"/>
  <c r="CB46" i="4"/>
  <c r="G49" i="31"/>
  <c r="S46" i="31"/>
  <c r="AF45" i="33"/>
  <c r="R49" i="31"/>
  <c r="BM46" i="4"/>
  <c r="CQ45" i="31"/>
  <c r="DD49" i="31"/>
  <c r="CS46" i="4"/>
  <c r="Y46" i="31"/>
  <c r="BT49" i="31"/>
  <c r="BV49" i="31"/>
  <c r="ES46" i="4"/>
  <c r="CS49" i="4"/>
  <c r="AE49" i="31"/>
  <c r="EI46" i="4"/>
  <c r="Z45" i="31"/>
  <c r="U59" i="4"/>
  <c r="Q49" i="31"/>
  <c r="F45" i="31"/>
  <c r="Q45" i="4"/>
  <c r="G20" i="55"/>
  <c r="Q46" i="4"/>
  <c r="DX46" i="4"/>
  <c r="Q46" i="31"/>
  <c r="AI46" i="31"/>
  <c r="CZ13" i="31"/>
  <c r="BA46" i="31"/>
  <c r="CH45" i="31"/>
  <c r="BJ13" i="28"/>
  <c r="CT49" i="31"/>
  <c r="T26" i="55"/>
  <c r="G49" i="28"/>
  <c r="U58" i="31"/>
  <c r="T45" i="28"/>
  <c r="AJ49" i="28"/>
  <c r="BV13" i="33"/>
  <c r="M46" i="33"/>
  <c r="S49" i="28"/>
  <c r="BC49" i="33"/>
  <c r="BJ13" i="31"/>
  <c r="CG46" i="31"/>
  <c r="CE46" i="4"/>
  <c r="AF46" i="31"/>
  <c r="AL13" i="31"/>
  <c r="L49" i="33"/>
  <c r="T8" i="55"/>
  <c r="BO46" i="4"/>
  <c r="AJ46" i="4"/>
  <c r="AD49" i="31"/>
  <c r="CS45" i="31"/>
  <c r="BM45" i="33"/>
  <c r="BA49" i="28"/>
  <c r="Y46" i="4"/>
  <c r="AL45" i="33"/>
  <c r="H46" i="31"/>
  <c r="AJ46" i="33"/>
  <c r="AX49" i="4"/>
  <c r="M45" i="33"/>
  <c r="Q46" i="28"/>
  <c r="CT49" i="33"/>
  <c r="Z49" i="28"/>
  <c r="BP46" i="4"/>
  <c r="AK45" i="31"/>
  <c r="E46" i="31"/>
  <c r="H45" i="31"/>
  <c r="T13" i="4"/>
  <c r="CX49" i="31"/>
  <c r="CW49" i="4"/>
  <c r="AR46" i="28"/>
  <c r="BS46" i="31"/>
  <c r="CZ13" i="4"/>
  <c r="CY45" i="4"/>
  <c r="BJ49" i="31"/>
  <c r="BY49" i="33"/>
  <c r="AL46" i="33"/>
  <c r="CN13" i="31"/>
  <c r="T9" i="55"/>
  <c r="T45" i="31"/>
  <c r="G8" i="58"/>
  <c r="AO45" i="33"/>
  <c r="BN46" i="4"/>
  <c r="BP45" i="4"/>
  <c r="M49" i="33"/>
  <c r="K49" i="33"/>
  <c r="CE45" i="31"/>
  <c r="X45" i="31"/>
  <c r="CM45" i="31"/>
  <c r="Q45" i="28"/>
  <c r="ET45" i="4"/>
  <c r="BA49" i="31"/>
  <c r="BS49" i="71"/>
  <c r="BO45" i="4"/>
  <c r="DL13" i="31"/>
  <c r="EV46" i="4"/>
  <c r="BV13" i="4"/>
  <c r="BV45" i="31"/>
  <c r="BH49" i="31"/>
  <c r="CS49" i="31"/>
  <c r="AF13" i="28"/>
  <c r="DD49" i="33"/>
  <c r="L45" i="68"/>
  <c r="AR13" i="28"/>
  <c r="BP13" i="28"/>
  <c r="W49" i="4"/>
  <c r="EO49" i="33"/>
  <c r="DD46" i="4"/>
  <c r="AD45" i="31"/>
  <c r="G46" i="28"/>
  <c r="CH46" i="4"/>
  <c r="BB49" i="33"/>
  <c r="CZ13" i="33"/>
  <c r="H13" i="68"/>
  <c r="X49" i="28"/>
  <c r="T37" i="55"/>
  <c r="AD45" i="33"/>
  <c r="DF49" i="31"/>
  <c r="BH46" i="31"/>
  <c r="Q49" i="68"/>
  <c r="EM46" i="33"/>
  <c r="CZ45" i="31"/>
  <c r="E45" i="31"/>
  <c r="AL45" i="4"/>
  <c r="CT13" i="4"/>
  <c r="BP13" i="31"/>
  <c r="T22" i="58"/>
  <c r="CX46" i="4"/>
  <c r="BZ49" i="31"/>
  <c r="AE46" i="72"/>
  <c r="EU49" i="4"/>
  <c r="AK49" i="28"/>
  <c r="AC49" i="31"/>
  <c r="BD45" i="28"/>
  <c r="CH13" i="31"/>
  <c r="AD46" i="72"/>
  <c r="AQ46" i="28"/>
  <c r="Z49" i="31"/>
  <c r="BV46" i="31"/>
  <c r="CE45" i="4"/>
  <c r="K49" i="28"/>
  <c r="AO49" i="31"/>
  <c r="AK45" i="33"/>
  <c r="AX13" i="71"/>
  <c r="DC46" i="4"/>
  <c r="N13" i="33"/>
  <c r="AK49" i="33"/>
  <c r="X46" i="4"/>
  <c r="DE45" i="4"/>
  <c r="BY46" i="31"/>
  <c r="CT45" i="4"/>
  <c r="AX13" i="28"/>
  <c r="CK49" i="31"/>
  <c r="EH49" i="4"/>
  <c r="BG49" i="31"/>
  <c r="BG46" i="31"/>
  <c r="BV49" i="4"/>
  <c r="EN45" i="33"/>
  <c r="BY49" i="4"/>
  <c r="AV49" i="33"/>
  <c r="AF13" i="31"/>
  <c r="BI49" i="33"/>
  <c r="DF49" i="33"/>
  <c r="CL45" i="31"/>
  <c r="BO49" i="31"/>
  <c r="AE46" i="28"/>
  <c r="BC46" i="33"/>
  <c r="BB46" i="31"/>
  <c r="G37" i="55"/>
  <c r="CL46" i="31"/>
  <c r="H13" i="31"/>
  <c r="AL46" i="28"/>
  <c r="EV13" i="4"/>
  <c r="CQ46" i="31"/>
  <c r="X49" i="4"/>
  <c r="G46" i="31"/>
  <c r="ET49" i="4"/>
  <c r="AF45" i="31"/>
  <c r="N45" i="33"/>
  <c r="G15" i="55"/>
  <c r="H13" i="71"/>
  <c r="S49" i="31"/>
  <c r="BN45" i="33"/>
  <c r="X49" i="33"/>
  <c r="BO45" i="31"/>
  <c r="S49" i="68"/>
  <c r="Q49" i="4"/>
  <c r="BH49" i="28"/>
  <c r="AL49" i="33"/>
  <c r="AX49" i="33"/>
  <c r="Y45" i="31"/>
  <c r="DD49" i="4"/>
  <c r="AJ46" i="31"/>
  <c r="S46" i="4"/>
  <c r="G46" i="68"/>
  <c r="G8" i="55"/>
  <c r="CF49" i="31"/>
  <c r="G22" i="58"/>
  <c r="ES49" i="4"/>
  <c r="AI49" i="31"/>
  <c r="CK45" i="31"/>
  <c r="CG45" i="31"/>
  <c r="L45" i="71"/>
  <c r="BG49" i="28"/>
  <c r="CY49" i="4"/>
  <c r="H46" i="28"/>
  <c r="DF13" i="31"/>
  <c r="BU45" i="4"/>
  <c r="E45" i="72"/>
  <c r="CW46" i="33"/>
  <c r="CY49" i="31"/>
  <c r="BU46" i="4"/>
  <c r="BP49" i="28"/>
  <c r="BG45" i="33"/>
  <c r="EB46" i="33"/>
  <c r="T13" i="31"/>
  <c r="BC45" i="33"/>
  <c r="AF49" i="31"/>
  <c r="CS46" i="31"/>
  <c r="BZ46" i="33"/>
  <c r="CA45" i="33"/>
  <c r="BN49" i="31"/>
  <c r="AJ49" i="33"/>
  <c r="DL46" i="4"/>
  <c r="N49" i="4"/>
  <c r="CR45" i="31"/>
  <c r="BJ45" i="28"/>
  <c r="CN46" i="31"/>
  <c r="G46" i="72"/>
  <c r="BS49" i="4"/>
  <c r="BD13" i="28"/>
  <c r="T46" i="68"/>
  <c r="L45" i="33"/>
  <c r="BM49" i="28"/>
  <c r="CG46" i="4"/>
  <c r="DF46" i="4"/>
  <c r="AX52" i="71"/>
  <c r="BO46" i="31"/>
  <c r="BD46" i="33"/>
  <c r="S45" i="72"/>
  <c r="CL49" i="31"/>
  <c r="AX13" i="4"/>
  <c r="G45" i="28"/>
  <c r="N49" i="31"/>
  <c r="BC46" i="28"/>
  <c r="AI45" i="4"/>
  <c r="BV45" i="4"/>
  <c r="CH45" i="4"/>
  <c r="AK49" i="4"/>
  <c r="AI46" i="4"/>
  <c r="AI45" i="33"/>
  <c r="BH45" i="31"/>
  <c r="BT45" i="31"/>
  <c r="DD45" i="4"/>
  <c r="CK46" i="31"/>
  <c r="AO46" i="28"/>
  <c r="Q45" i="31"/>
  <c r="BS49" i="31"/>
  <c r="BN46" i="33"/>
  <c r="AF45" i="72"/>
  <c r="S45" i="31"/>
  <c r="CB45" i="4"/>
  <c r="BN49" i="28"/>
  <c r="AO46" i="33"/>
  <c r="L49" i="28"/>
  <c r="CB13" i="4"/>
  <c r="DE49" i="31"/>
  <c r="BD13" i="31"/>
  <c r="CH13" i="4"/>
  <c r="AP46" i="33"/>
  <c r="CA45" i="31"/>
  <c r="CE49" i="31"/>
  <c r="R49" i="4"/>
  <c r="BO46" i="33"/>
  <c r="BZ49" i="33"/>
  <c r="CS45" i="4"/>
  <c r="AJ45" i="4"/>
  <c r="DE45" i="33"/>
  <c r="M49" i="28"/>
  <c r="Q45" i="68"/>
  <c r="Z45" i="4"/>
  <c r="R46" i="72"/>
  <c r="AL45" i="28"/>
  <c r="T20" i="55"/>
  <c r="T46" i="72"/>
  <c r="EV45" i="4"/>
  <c r="CQ45" i="33"/>
  <c r="AE46" i="33"/>
  <c r="EC46" i="4"/>
  <c r="T13" i="68"/>
  <c r="CW49" i="31"/>
  <c r="BV49" i="73"/>
  <c r="ED46" i="33"/>
  <c r="AC49" i="72"/>
  <c r="FB54" i="45"/>
  <c r="BG45" i="31"/>
  <c r="CR49" i="4"/>
  <c r="AL52" i="31"/>
  <c r="AL46" i="4"/>
  <c r="H45" i="33"/>
  <c r="EH46" i="4"/>
  <c r="EV49" i="4"/>
  <c r="EG49" i="4"/>
  <c r="R45" i="31"/>
  <c r="S49" i="37"/>
  <c r="BA46" i="33"/>
  <c r="Q45" i="72"/>
  <c r="S45" i="68"/>
  <c r="AJ49" i="31"/>
  <c r="DD45" i="33"/>
  <c r="AL13" i="28"/>
  <c r="T13" i="28"/>
  <c r="EC45" i="33"/>
  <c r="T35" i="55"/>
  <c r="AF49" i="28"/>
  <c r="BP46" i="31"/>
  <c r="AC46" i="31"/>
  <c r="CS49" i="33"/>
  <c r="CB45" i="31"/>
  <c r="BT46" i="4"/>
  <c r="H49" i="72"/>
  <c r="BM46" i="33"/>
  <c r="AJ45" i="33"/>
  <c r="H46" i="68"/>
  <c r="AF13" i="33"/>
  <c r="Y49" i="4"/>
  <c r="CS46" i="33"/>
  <c r="BC49" i="31"/>
  <c r="BA45" i="33"/>
  <c r="EB49" i="4"/>
  <c r="DF46" i="31"/>
  <c r="EO46" i="33"/>
  <c r="AQ46" i="4"/>
  <c r="AU49" i="33"/>
  <c r="X46" i="33"/>
  <c r="BU49" i="31"/>
  <c r="ED45" i="33"/>
  <c r="AC46" i="33"/>
  <c r="R46" i="31"/>
  <c r="BN46" i="31"/>
  <c r="CF46" i="31"/>
  <c r="AL45" i="31"/>
  <c r="BC46" i="31"/>
  <c r="L45" i="31"/>
  <c r="AK45" i="28"/>
  <c r="AC45" i="72"/>
  <c r="M46" i="68"/>
  <c r="BN49" i="33"/>
  <c r="AX46" i="33"/>
  <c r="BJ46" i="28"/>
  <c r="Z49" i="33"/>
  <c r="AJ49" i="73"/>
  <c r="BP49" i="31"/>
  <c r="EJ13" i="4"/>
  <c r="AW49" i="4"/>
  <c r="EA45" i="4"/>
  <c r="Z46" i="4"/>
  <c r="R49" i="68"/>
  <c r="CQ49" i="33"/>
  <c r="CR46" i="33"/>
  <c r="BM45" i="31"/>
  <c r="W49" i="33"/>
  <c r="E46" i="72"/>
  <c r="BB45" i="31"/>
  <c r="R45" i="72"/>
  <c r="AD46" i="33"/>
  <c r="CZ45" i="4"/>
  <c r="AX49" i="28"/>
  <c r="BV45" i="33"/>
  <c r="S45" i="4"/>
  <c r="F46" i="68"/>
  <c r="K46" i="31"/>
  <c r="AL13" i="33"/>
  <c r="T43" i="55"/>
  <c r="AP49" i="28"/>
  <c r="Z13" i="31"/>
  <c r="BU49" i="33"/>
  <c r="DF49" i="4"/>
  <c r="T45" i="4"/>
  <c r="CZ49" i="31"/>
  <c r="BD49" i="33"/>
  <c r="Q46" i="72"/>
  <c r="BM49" i="31"/>
  <c r="E49" i="68"/>
  <c r="BS46" i="33"/>
  <c r="BY46" i="33"/>
  <c r="S46" i="68"/>
  <c r="T27" i="55"/>
  <c r="CW49" i="33"/>
  <c r="DC49" i="4"/>
  <c r="S49" i="4"/>
  <c r="AX45" i="4"/>
  <c r="AC45" i="33"/>
  <c r="CF46" i="4"/>
  <c r="E49" i="28"/>
  <c r="DE46" i="31"/>
  <c r="BZ45" i="4"/>
  <c r="EC49" i="4"/>
  <c r="BD45" i="31"/>
  <c r="AR45" i="33"/>
  <c r="BB45" i="28"/>
  <c r="BD46" i="28"/>
  <c r="CB49" i="4"/>
  <c r="T49" i="72"/>
  <c r="CX49" i="4"/>
  <c r="AW46" i="4"/>
  <c r="E46" i="68"/>
  <c r="R45" i="4"/>
  <c r="N49" i="28"/>
  <c r="F46" i="72"/>
  <c r="G45" i="55"/>
  <c r="G21" i="58"/>
  <c r="AE49" i="33"/>
  <c r="DE49" i="33"/>
  <c r="CY46" i="4"/>
  <c r="AX46" i="4"/>
  <c r="BJ13" i="33"/>
  <c r="N45" i="31"/>
  <c r="T45" i="68"/>
  <c r="DF46" i="33"/>
  <c r="CB46" i="33"/>
  <c r="BU46" i="31"/>
  <c r="F45" i="72"/>
  <c r="DF45" i="4"/>
  <c r="L46" i="33"/>
  <c r="CY46" i="33"/>
  <c r="M49" i="68"/>
  <c r="BB45" i="33"/>
  <c r="CS45" i="33"/>
  <c r="G16" i="55"/>
  <c r="G45" i="38"/>
  <c r="EG45" i="4"/>
  <c r="AD46" i="31"/>
  <c r="AD49" i="33"/>
  <c r="CN49" i="31"/>
  <c r="AP49" i="31"/>
  <c r="DF45" i="33"/>
  <c r="CW45" i="33"/>
  <c r="CT49" i="4"/>
  <c r="AF46" i="33"/>
  <c r="EP49" i="33"/>
  <c r="T46" i="4"/>
  <c r="BD46" i="31"/>
  <c r="T44" i="55"/>
  <c r="BV13" i="31"/>
  <c r="CX45" i="33"/>
  <c r="BJ46" i="31"/>
  <c r="AV49" i="37"/>
  <c r="E49" i="31"/>
  <c r="W45" i="33"/>
  <c r="Z46" i="31"/>
  <c r="AE46" i="31"/>
  <c r="AD49" i="72"/>
  <c r="AQ49" i="28"/>
  <c r="CN45" i="31"/>
  <c r="AC46" i="28"/>
  <c r="H13" i="33"/>
  <c r="CH49" i="4"/>
  <c r="AW49" i="33"/>
  <c r="AJ45" i="31"/>
  <c r="S46" i="72"/>
  <c r="BB49" i="28"/>
  <c r="BZ46" i="31"/>
  <c r="AX46" i="28"/>
  <c r="T45" i="72"/>
  <c r="CH46" i="31"/>
  <c r="T19" i="55"/>
  <c r="AQ46" i="33"/>
  <c r="BO49" i="28"/>
  <c r="AF46" i="28"/>
  <c r="AX13" i="33"/>
  <c r="AR45" i="28"/>
  <c r="BO49" i="4"/>
  <c r="BH49" i="33"/>
  <c r="BJ45" i="31"/>
  <c r="BV49" i="33"/>
  <c r="BJ46" i="33"/>
  <c r="EU46" i="4"/>
  <c r="T49" i="4"/>
  <c r="CM46" i="31"/>
  <c r="Y45" i="33"/>
  <c r="BH46" i="33"/>
  <c r="BS49" i="33"/>
  <c r="AQ45" i="33"/>
  <c r="F49" i="68"/>
  <c r="CB13" i="33"/>
  <c r="AL13" i="72"/>
  <c r="AX45" i="31"/>
  <c r="DC45" i="33"/>
  <c r="AK46" i="28"/>
  <c r="CE49" i="4"/>
  <c r="DF45" i="31"/>
  <c r="BI46" i="31"/>
  <c r="G18" i="55"/>
  <c r="EI45" i="4"/>
  <c r="EP46" i="33"/>
  <c r="EB45" i="4"/>
  <c r="AV45" i="33"/>
  <c r="BI45" i="33"/>
  <c r="K46" i="33"/>
  <c r="M49" i="31"/>
  <c r="DE49" i="4"/>
  <c r="L49" i="68"/>
  <c r="N49" i="68"/>
  <c r="CB13" i="31"/>
  <c r="AE49" i="28"/>
  <c r="EB46" i="4"/>
  <c r="CG49" i="31"/>
  <c r="BS45" i="33"/>
  <c r="BS45" i="4"/>
  <c r="EC46" i="33"/>
  <c r="K45" i="68"/>
  <c r="ED49" i="33"/>
  <c r="V94" i="53"/>
  <c r="AR46" i="33"/>
  <c r="CT45" i="31"/>
  <c r="AL46" i="73"/>
  <c r="EP13" i="45"/>
  <c r="EA49" i="33"/>
  <c r="N46" i="31"/>
  <c r="BD13" i="33"/>
  <c r="AR49" i="31"/>
  <c r="AW46" i="33"/>
  <c r="N46" i="33"/>
  <c r="BV46" i="4"/>
  <c r="Y49" i="28"/>
  <c r="CT46" i="31"/>
  <c r="BT49" i="4"/>
  <c r="H49" i="33"/>
  <c r="BP45" i="31"/>
  <c r="BP49" i="33"/>
  <c r="BC49" i="28"/>
  <c r="EB45" i="33"/>
  <c r="EJ49" i="4"/>
  <c r="AO49" i="28"/>
  <c r="EJ45" i="4"/>
  <c r="Z13" i="33"/>
  <c r="CA45" i="4"/>
  <c r="AL53" i="28"/>
  <c r="CW46" i="4"/>
  <c r="AV46" i="33"/>
  <c r="AW45" i="4"/>
  <c r="F49" i="72"/>
  <c r="EY54" i="45"/>
  <c r="CB49" i="33"/>
  <c r="AE45" i="72"/>
  <c r="AQ45" i="28"/>
  <c r="AR46" i="4"/>
  <c r="EP13" i="33"/>
  <c r="EG46" i="4"/>
  <c r="AX27" i="33"/>
  <c r="EN49" i="33"/>
  <c r="N49" i="33"/>
  <c r="G49" i="72"/>
  <c r="BT49" i="33"/>
  <c r="AR49" i="28"/>
  <c r="BY45" i="33"/>
  <c r="AI49" i="33"/>
  <c r="CA46" i="33"/>
  <c r="EO45" i="33"/>
  <c r="BD45" i="33"/>
  <c r="N13" i="31"/>
  <c r="CB49" i="31"/>
  <c r="AP45" i="33"/>
  <c r="AR46" i="73"/>
  <c r="N13" i="36"/>
  <c r="Q46" i="36"/>
  <c r="AW45" i="72"/>
  <c r="AE46" i="38"/>
  <c r="EM49" i="33"/>
  <c r="AL46" i="39"/>
  <c r="BB46" i="33"/>
  <c r="W45" i="31"/>
  <c r="EC45" i="4"/>
  <c r="R45" i="36"/>
  <c r="F52" i="45"/>
  <c r="N46" i="37"/>
  <c r="T25" i="58"/>
  <c r="AR13" i="38"/>
  <c r="AD46" i="38"/>
  <c r="AX45" i="72"/>
  <c r="AR45" i="4"/>
  <c r="CX45" i="4"/>
  <c r="AJ45" i="28"/>
  <c r="T15" i="55"/>
  <c r="G9" i="55"/>
  <c r="K46" i="68"/>
  <c r="K49" i="73"/>
  <c r="G45" i="43"/>
  <c r="Y49" i="37"/>
  <c r="ED45" i="4"/>
  <c r="CX49" i="33"/>
  <c r="EO55" i="45"/>
  <c r="BB61" i="5"/>
  <c r="AW45" i="28"/>
  <c r="AR13" i="39"/>
  <c r="AI46" i="72"/>
  <c r="G19" i="58"/>
  <c r="AK49" i="31"/>
  <c r="N13" i="38"/>
  <c r="AP46" i="28"/>
  <c r="AR46" i="39"/>
  <c r="K49" i="68"/>
  <c r="AL49" i="73"/>
  <c r="L46" i="31"/>
  <c r="EH54" i="45"/>
  <c r="AC49" i="37"/>
  <c r="BP45" i="33"/>
  <c r="AI49" i="72"/>
  <c r="N46" i="68"/>
  <c r="AI45" i="39"/>
  <c r="N13" i="68"/>
  <c r="BS45" i="39"/>
  <c r="H45" i="72"/>
  <c r="BD13" i="73"/>
  <c r="CR49" i="33"/>
  <c r="E49" i="72"/>
  <c r="AL45" i="37"/>
  <c r="FA53" i="45"/>
  <c r="T19" i="58"/>
  <c r="E46" i="36"/>
  <c r="CZ45" i="33"/>
  <c r="T21" i="55"/>
  <c r="BB59" i="5"/>
  <c r="Z46" i="33"/>
  <c r="EB49" i="33"/>
  <c r="DD46" i="31"/>
  <c r="CM49" i="31"/>
  <c r="BV49" i="71"/>
  <c r="DL49" i="4"/>
  <c r="E46" i="33"/>
  <c r="EJ55" i="45"/>
  <c r="CX46" i="33"/>
  <c r="G49" i="55"/>
  <c r="CB46" i="31"/>
  <c r="BG46" i="33"/>
  <c r="CT45" i="33"/>
  <c r="AR13" i="33"/>
  <c r="BU49" i="4"/>
  <c r="G12" i="55"/>
  <c r="AQ49" i="33"/>
  <c r="BI46" i="33"/>
  <c r="AU101" i="67"/>
  <c r="G45" i="40"/>
  <c r="BG49" i="37"/>
  <c r="L45" i="36"/>
  <c r="Q49" i="39"/>
  <c r="DU45" i="43"/>
  <c r="EP54" i="45"/>
  <c r="BZ45" i="33"/>
  <c r="BO49" i="33"/>
  <c r="AR13" i="4"/>
  <c r="CT13" i="33"/>
  <c r="N49" i="73"/>
  <c r="T42" i="55"/>
  <c r="T49" i="36"/>
  <c r="EY55" i="45"/>
  <c r="S45" i="43"/>
  <c r="BP46" i="33"/>
  <c r="AO49" i="33"/>
  <c r="DC49" i="33"/>
  <c r="AV45" i="72"/>
  <c r="BV13" i="38"/>
  <c r="T13" i="43"/>
  <c r="AE45" i="38"/>
  <c r="AP45" i="28"/>
  <c r="BT49" i="39"/>
  <c r="BD62" i="5"/>
  <c r="T12" i="55"/>
  <c r="EM53" i="45"/>
  <c r="DE45" i="31"/>
  <c r="T27" i="58"/>
  <c r="DF13" i="4"/>
  <c r="F45" i="68"/>
  <c r="BS46" i="73"/>
  <c r="T50" i="55"/>
  <c r="AD49" i="37"/>
  <c r="G45" i="36"/>
  <c r="Q49" i="73"/>
  <c r="N45" i="36"/>
  <c r="CX45" i="31"/>
  <c r="AD49" i="38"/>
  <c r="BD49" i="40"/>
  <c r="CG45" i="4"/>
  <c r="R46" i="68"/>
  <c r="CY45" i="31"/>
  <c r="AI46" i="33"/>
  <c r="H46" i="72"/>
  <c r="EU45" i="4"/>
  <c r="DE46" i="33"/>
  <c r="BP49" i="4"/>
  <c r="T32" i="55"/>
  <c r="BP46" i="39"/>
  <c r="BP13" i="33"/>
  <c r="AI45" i="28"/>
  <c r="AL13" i="4"/>
  <c r="BD102" i="67"/>
  <c r="G43" i="55"/>
  <c r="G26" i="58"/>
  <c r="N45" i="68"/>
  <c r="S49" i="72"/>
  <c r="CR45" i="33"/>
  <c r="AU45" i="33"/>
  <c r="G46" i="33"/>
  <c r="AP45" i="39"/>
  <c r="BB46" i="28"/>
  <c r="EC49" i="33"/>
  <c r="H45" i="68"/>
  <c r="BA61" i="5"/>
  <c r="CZ49" i="39"/>
  <c r="CN45" i="39"/>
  <c r="H46" i="33"/>
  <c r="AK46" i="4"/>
  <c r="AQ49" i="31"/>
  <c r="AK45" i="72"/>
  <c r="BA49" i="37"/>
  <c r="AW49" i="73"/>
  <c r="G39" i="55"/>
  <c r="G27" i="58"/>
  <c r="CA49" i="4"/>
  <c r="CZ46" i="33"/>
  <c r="G24" i="58"/>
  <c r="G25" i="58"/>
  <c r="BT45" i="73"/>
  <c r="Z13" i="5"/>
  <c r="T39" i="55"/>
  <c r="R49" i="73"/>
  <c r="AD45" i="37"/>
  <c r="BT46" i="33"/>
  <c r="AF46" i="38"/>
  <c r="BO45" i="33"/>
  <c r="H49" i="68"/>
  <c r="AE49" i="72"/>
  <c r="EA49" i="4"/>
  <c r="AC46" i="39"/>
  <c r="AI49" i="28"/>
  <c r="X49" i="73"/>
  <c r="AD46" i="28"/>
  <c r="G16" i="58"/>
  <c r="AI45" i="72"/>
  <c r="AQ49" i="37"/>
  <c r="BU46" i="33"/>
  <c r="AK46" i="33"/>
  <c r="E49" i="33"/>
  <c r="AF49" i="72"/>
  <c r="S46" i="73"/>
  <c r="CY49" i="33"/>
  <c r="G23" i="55"/>
  <c r="AP45" i="4"/>
  <c r="F46" i="28"/>
  <c r="AW45" i="33"/>
  <c r="AK45" i="4"/>
  <c r="E45" i="28"/>
  <c r="Z45" i="33"/>
  <c r="CY46" i="31"/>
  <c r="T46" i="31"/>
  <c r="ED49" i="4"/>
  <c r="AF49" i="33"/>
  <c r="R46" i="4"/>
  <c r="T49" i="28"/>
  <c r="ED13" i="33"/>
  <c r="AR49" i="4"/>
  <c r="BJ49" i="33"/>
  <c r="X45" i="4"/>
  <c r="AX45" i="33"/>
  <c r="AC46" i="72"/>
  <c r="F45" i="33"/>
  <c r="EJ46" i="4"/>
  <c r="CF59" i="31"/>
  <c r="CA49" i="33"/>
  <c r="EH45" i="4"/>
  <c r="AU19" i="67"/>
  <c r="AD49" i="28"/>
  <c r="BJ49" i="28"/>
  <c r="AL49" i="4"/>
  <c r="CZ46" i="4"/>
  <c r="EY53" i="45"/>
  <c r="BT45" i="33"/>
  <c r="CH13" i="38"/>
  <c r="BS49" i="39"/>
  <c r="F45" i="36"/>
  <c r="BV45" i="39"/>
  <c r="AK46" i="72"/>
  <c r="FB53" i="45"/>
  <c r="K45" i="31"/>
  <c r="AP49" i="33"/>
  <c r="CF45" i="4"/>
  <c r="EH18" i="45"/>
  <c r="BP45" i="39"/>
  <c r="AL13" i="73"/>
  <c r="AF46" i="72"/>
  <c r="BM46" i="39"/>
  <c r="L49" i="31"/>
  <c r="AL45" i="73"/>
  <c r="BM49" i="33"/>
  <c r="BG49" i="33"/>
  <c r="BA46" i="37"/>
  <c r="AI49" i="73"/>
  <c r="S45" i="73"/>
  <c r="CB45" i="33"/>
  <c r="Q46" i="68"/>
  <c r="AU61" i="5"/>
  <c r="G29" i="55"/>
  <c r="T13" i="39"/>
  <c r="G15" i="58"/>
  <c r="AU49" i="37"/>
  <c r="BV46" i="39"/>
  <c r="BS62" i="5"/>
  <c r="H13" i="72"/>
  <c r="AD45" i="72"/>
  <c r="G32" i="55"/>
  <c r="CT46" i="33"/>
  <c r="BN55" i="45"/>
  <c r="T49" i="68"/>
  <c r="G50" i="55"/>
  <c r="AR45" i="31"/>
  <c r="G45" i="33"/>
  <c r="CK45" i="39"/>
  <c r="AF45" i="28"/>
  <c r="G44" i="55"/>
  <c r="E49" i="36"/>
  <c r="N45" i="73"/>
  <c r="Q49" i="36"/>
  <c r="BB62" i="5"/>
  <c r="AI46" i="73"/>
  <c r="EA46" i="33"/>
  <c r="AL46" i="72"/>
  <c r="G49" i="68"/>
  <c r="BJ60" i="5"/>
  <c r="CF45" i="31"/>
  <c r="AR13" i="37"/>
  <c r="G12" i="58"/>
  <c r="BB60" i="5"/>
  <c r="BU45" i="33"/>
  <c r="DF13" i="33"/>
  <c r="R46" i="39"/>
  <c r="M45" i="31"/>
  <c r="Q49" i="72"/>
  <c r="BM49" i="39"/>
  <c r="T21" i="58"/>
  <c r="T15" i="58"/>
  <c r="FA54" i="45"/>
  <c r="S49" i="39"/>
  <c r="BC46" i="39"/>
  <c r="BN45" i="39"/>
  <c r="AD18" i="45"/>
  <c r="EG52" i="45"/>
  <c r="AP45" i="73"/>
  <c r="S49" i="43"/>
  <c r="Q45" i="39"/>
  <c r="BG49" i="38"/>
  <c r="CT54" i="45"/>
  <c r="BC60" i="5"/>
  <c r="EJ13" i="45"/>
  <c r="BG49" i="39"/>
  <c r="AK62" i="5"/>
  <c r="K60" i="44"/>
  <c r="G46" i="36"/>
  <c r="L46" i="36"/>
  <c r="Z45" i="39"/>
  <c r="AL52" i="69"/>
  <c r="N46" i="36"/>
  <c r="AC49" i="33"/>
  <c r="R45" i="68"/>
  <c r="BH45" i="33"/>
  <c r="AX13" i="37"/>
  <c r="T45" i="36"/>
  <c r="AL13" i="69"/>
  <c r="L61" i="44"/>
  <c r="AF45" i="37"/>
  <c r="CH13" i="39"/>
  <c r="CF46" i="38"/>
  <c r="EM52" i="45"/>
  <c r="AP49" i="39"/>
  <c r="EP53" i="45"/>
  <c r="H49" i="38"/>
  <c r="AL49" i="38"/>
  <c r="BN59" i="5"/>
  <c r="BT54" i="45"/>
  <c r="BS49" i="73"/>
  <c r="T24" i="58"/>
  <c r="BC61" i="5"/>
  <c r="AF13" i="72"/>
  <c r="AQ45" i="39"/>
  <c r="BM46" i="40"/>
  <c r="BO46" i="39"/>
  <c r="AE45" i="37"/>
  <c r="S62" i="5"/>
  <c r="EZ54" i="45"/>
  <c r="DL49" i="39"/>
  <c r="BU59" i="5"/>
  <c r="AP45" i="43"/>
  <c r="AQ45" i="37"/>
  <c r="AI49" i="40"/>
  <c r="F49" i="43"/>
  <c r="AR49" i="73"/>
  <c r="F46" i="33"/>
  <c r="R46" i="73"/>
  <c r="EY52" i="45"/>
  <c r="BN46" i="39"/>
  <c r="BP13" i="38"/>
  <c r="M46" i="36"/>
  <c r="AE59" i="28"/>
  <c r="E45" i="68"/>
  <c r="BN49" i="39"/>
  <c r="K45" i="37"/>
  <c r="L49" i="36"/>
  <c r="CM45" i="43"/>
  <c r="AC52" i="45"/>
  <c r="EI54" i="45"/>
  <c r="BO45" i="39"/>
  <c r="Z46" i="40"/>
  <c r="T46" i="55"/>
  <c r="AI46" i="39"/>
  <c r="Q45" i="37"/>
  <c r="E46" i="41"/>
  <c r="E59" i="44"/>
  <c r="AQ46" i="37"/>
  <c r="BC18" i="5"/>
  <c r="AL45" i="39"/>
  <c r="BG46" i="38"/>
  <c r="CY52" i="45"/>
  <c r="AF45" i="40"/>
  <c r="K46" i="37"/>
  <c r="AX45" i="38"/>
  <c r="DI46" i="4"/>
  <c r="K49" i="31"/>
  <c r="BU45" i="39"/>
  <c r="BD13" i="37"/>
  <c r="M49" i="37"/>
  <c r="G49" i="36"/>
  <c r="BU45" i="73"/>
  <c r="H45" i="38"/>
  <c r="R45" i="39"/>
  <c r="DK45" i="39"/>
  <c r="BG45" i="38"/>
  <c r="H45" i="36"/>
  <c r="L52" i="45"/>
  <c r="T20" i="58"/>
  <c r="AR45" i="73"/>
  <c r="DV52" i="45"/>
  <c r="AE18" i="45"/>
  <c r="AQ46" i="73"/>
  <c r="G46" i="55"/>
  <c r="T46" i="73"/>
  <c r="BO46" i="40"/>
  <c r="BM53" i="45"/>
  <c r="N49" i="39"/>
  <c r="AD49" i="39"/>
  <c r="BV46" i="33"/>
  <c r="CY45" i="33"/>
  <c r="AW46" i="28"/>
  <c r="CQ46" i="33"/>
  <c r="G32" i="58"/>
  <c r="S49" i="36"/>
  <c r="BM61" i="5"/>
  <c r="T41" i="55"/>
  <c r="AU46" i="72"/>
  <c r="BM49" i="40"/>
  <c r="T18" i="55"/>
  <c r="AF13" i="38"/>
  <c r="M61" i="44"/>
  <c r="FA55" i="45"/>
  <c r="BO18" i="45"/>
  <c r="CR49" i="43"/>
  <c r="AR18" i="69"/>
  <c r="AL13" i="39"/>
  <c r="AU46" i="43"/>
  <c r="AU49" i="73"/>
  <c r="DU55" i="45"/>
  <c r="F49" i="31"/>
  <c r="EM54" i="45"/>
  <c r="CB59" i="31"/>
  <c r="AR45" i="39"/>
  <c r="CF49" i="38"/>
  <c r="EA46" i="4"/>
  <c r="AU49" i="72"/>
  <c r="AR45" i="37"/>
  <c r="EZ55" i="45"/>
  <c r="BO61" i="5"/>
  <c r="R49" i="43"/>
  <c r="AE55" i="45"/>
  <c r="BA46" i="73"/>
  <c r="E45" i="33"/>
  <c r="M49" i="73"/>
  <c r="F46" i="36"/>
  <c r="BS61" i="5"/>
  <c r="Y49" i="39"/>
  <c r="AK46" i="39"/>
  <c r="AE46" i="39"/>
  <c r="AK49" i="37"/>
  <c r="AF53" i="45"/>
  <c r="BT62" i="5"/>
  <c r="AF49" i="39"/>
  <c r="AF49" i="38"/>
  <c r="AX62" i="5"/>
  <c r="N49" i="41"/>
  <c r="R45" i="73"/>
  <c r="M46" i="31"/>
  <c r="Q49" i="43"/>
  <c r="T60" i="5"/>
  <c r="M49" i="36"/>
  <c r="AI46" i="37"/>
  <c r="AW49" i="37"/>
  <c r="BB18" i="5"/>
  <c r="N59" i="5"/>
  <c r="R46" i="43"/>
  <c r="CN13" i="39"/>
  <c r="F62" i="5"/>
  <c r="AO45" i="39"/>
  <c r="R61" i="5"/>
  <c r="AR46" i="31"/>
  <c r="BJ49" i="37"/>
  <c r="AQ45" i="73"/>
  <c r="AE45" i="39"/>
  <c r="T62" i="5"/>
  <c r="K62" i="5"/>
  <c r="BB49" i="39"/>
  <c r="CH45" i="38"/>
  <c r="AP46" i="73"/>
  <c r="AC55" i="45"/>
  <c r="H49" i="36"/>
  <c r="W46" i="37"/>
  <c r="X49" i="37"/>
  <c r="BA45" i="37"/>
  <c r="EI55" i="45"/>
  <c r="AJ49" i="39"/>
  <c r="L46" i="43"/>
  <c r="EG53" i="45"/>
  <c r="AP49" i="37"/>
  <c r="N13" i="73"/>
  <c r="T47" i="55"/>
  <c r="H45" i="39"/>
  <c r="BO53" i="45"/>
  <c r="T45" i="43"/>
  <c r="G30" i="58"/>
  <c r="CS55" i="45"/>
  <c r="BS60" i="5"/>
  <c r="CT53" i="45"/>
  <c r="E52" i="69"/>
  <c r="AE46" i="40"/>
  <c r="T33" i="55"/>
  <c r="EP55" i="45"/>
  <c r="AL13" i="37"/>
  <c r="T13" i="5"/>
  <c r="BC46" i="40"/>
  <c r="F46" i="43"/>
  <c r="E46" i="73"/>
  <c r="AV59" i="5"/>
  <c r="T13" i="36"/>
  <c r="L46" i="68"/>
  <c r="E45" i="36"/>
  <c r="N49" i="37"/>
  <c r="EM45" i="33"/>
  <c r="G49" i="38"/>
  <c r="T13" i="72"/>
  <c r="T26" i="58"/>
  <c r="AD45" i="38"/>
  <c r="EG55" i="45"/>
  <c r="BS45" i="73"/>
  <c r="AR13" i="73"/>
  <c r="AO45" i="37"/>
  <c r="T46" i="43"/>
  <c r="AD46" i="43"/>
  <c r="CR52" i="45"/>
  <c r="AV62" i="5"/>
  <c r="DO46" i="43"/>
  <c r="AX13" i="38"/>
  <c r="AK46" i="31"/>
  <c r="BB49" i="37"/>
  <c r="W49" i="73"/>
  <c r="AE52" i="45"/>
  <c r="Q45" i="36"/>
  <c r="AP49" i="73"/>
  <c r="H13" i="36"/>
  <c r="AQ46" i="39"/>
  <c r="G29" i="58"/>
  <c r="AO46" i="73"/>
  <c r="CH46" i="38"/>
  <c r="AC46" i="37"/>
  <c r="CM46" i="39"/>
  <c r="FB52" i="45"/>
  <c r="AU60" i="5"/>
  <c r="G48" i="55"/>
  <c r="G31" i="55"/>
  <c r="AF49" i="37"/>
  <c r="EP45" i="33"/>
  <c r="BV13" i="39"/>
  <c r="AU15" i="67"/>
  <c r="BD94" i="67"/>
  <c r="EZ52" i="45"/>
  <c r="CE45" i="38"/>
  <c r="AJ46" i="39"/>
  <c r="EZ53" i="45"/>
  <c r="AL46" i="31"/>
  <c r="BA60" i="5"/>
  <c r="BC49" i="39"/>
  <c r="AV49" i="73"/>
  <c r="H52" i="69"/>
  <c r="AX49" i="40"/>
  <c r="AJ45" i="39"/>
  <c r="Q46" i="39"/>
  <c r="CG53" i="45"/>
  <c r="AE53" i="69"/>
  <c r="BJ45" i="33"/>
  <c r="AP46" i="39"/>
  <c r="G61" i="5"/>
  <c r="AC61" i="44"/>
  <c r="AE49" i="39"/>
  <c r="Q61" i="44"/>
  <c r="AU45" i="73"/>
  <c r="G46" i="40"/>
  <c r="T46" i="36"/>
  <c r="M53" i="69"/>
  <c r="CS46" i="39"/>
  <c r="BJ13" i="39"/>
  <c r="AZ58" i="31"/>
  <c r="AE112" i="53"/>
  <c r="EA45" i="33"/>
  <c r="EH55" i="45"/>
  <c r="AV46" i="72"/>
  <c r="AG58" i="72"/>
  <c r="CF45" i="38"/>
  <c r="BT49" i="73"/>
  <c r="BP13" i="40"/>
  <c r="G46" i="38"/>
  <c r="CK46" i="39"/>
  <c r="BY46" i="43"/>
  <c r="G49" i="33"/>
  <c r="BC59" i="5"/>
  <c r="T32" i="58"/>
  <c r="BD60" i="5"/>
  <c r="G9" i="58"/>
  <c r="BD45" i="73"/>
  <c r="W60" i="5"/>
  <c r="AJ45" i="72"/>
  <c r="T36" i="55"/>
  <c r="E45" i="38"/>
  <c r="G38" i="55"/>
  <c r="BV13" i="73"/>
  <c r="EI18" i="45"/>
  <c r="BC62" i="5"/>
  <c r="G45" i="72"/>
  <c r="AD49" i="40"/>
  <c r="G41" i="55"/>
  <c r="N13" i="37"/>
  <c r="EN46" i="33"/>
  <c r="BU49" i="39"/>
  <c r="AX13" i="73"/>
  <c r="BD49" i="39"/>
  <c r="DI46" i="39"/>
  <c r="AK55" i="69"/>
  <c r="AX49" i="43"/>
  <c r="AJ54" i="45"/>
  <c r="EO45" i="43"/>
  <c r="AW49" i="38"/>
  <c r="G33" i="55"/>
  <c r="T13" i="73"/>
  <c r="FB55" i="45"/>
  <c r="CX45" i="39"/>
  <c r="X46" i="39"/>
  <c r="S49" i="41"/>
  <c r="K46" i="43"/>
  <c r="AV61" i="5"/>
  <c r="AD53" i="45"/>
  <c r="DJ46" i="39"/>
  <c r="BS46" i="39"/>
  <c r="AF45" i="38"/>
  <c r="BD59" i="5"/>
  <c r="AP49" i="40"/>
  <c r="AI49" i="37"/>
  <c r="M62" i="44"/>
  <c r="AO46" i="37"/>
  <c r="F45" i="41"/>
  <c r="AP45" i="37"/>
  <c r="T13" i="38"/>
  <c r="CN46" i="39"/>
  <c r="AF46" i="39"/>
  <c r="BV60" i="5"/>
  <c r="DW55" i="45"/>
  <c r="AJ18" i="69"/>
  <c r="H13" i="38"/>
  <c r="S59" i="44"/>
  <c r="DK49" i="39"/>
  <c r="T16" i="55"/>
  <c r="AL45" i="72"/>
  <c r="DD46" i="33"/>
  <c r="BP49" i="39"/>
  <c r="AE18" i="69"/>
  <c r="AP46" i="43"/>
  <c r="T61" i="44"/>
  <c r="DR49" i="43"/>
  <c r="S45" i="39"/>
  <c r="BV46" i="73"/>
  <c r="AE45" i="33"/>
  <c r="G42" i="55"/>
  <c r="AW49" i="72"/>
  <c r="BA62" i="5"/>
  <c r="Z13" i="69"/>
  <c r="AU46" i="73"/>
  <c r="E45" i="37"/>
  <c r="M45" i="68"/>
  <c r="W49" i="39"/>
  <c r="Z13" i="73"/>
  <c r="AX60" i="5"/>
  <c r="CL49" i="39"/>
  <c r="DC46" i="33"/>
  <c r="K49" i="36"/>
  <c r="BG49" i="43"/>
  <c r="AD53" i="69"/>
  <c r="EM55" i="45"/>
  <c r="BC45" i="73"/>
  <c r="AI45" i="40"/>
  <c r="AX49" i="37"/>
  <c r="X46" i="40"/>
  <c r="AD45" i="39"/>
  <c r="N46" i="41"/>
  <c r="M59" i="44"/>
  <c r="N60" i="44"/>
  <c r="H61" i="44"/>
  <c r="Z55" i="45"/>
  <c r="DI49" i="39"/>
  <c r="W61" i="5"/>
  <c r="AX46" i="72"/>
  <c r="BI46" i="43"/>
  <c r="BJ13" i="37"/>
  <c r="AK49" i="38"/>
  <c r="K45" i="41"/>
  <c r="DW53" i="45"/>
  <c r="K52" i="69"/>
  <c r="CM46" i="43"/>
  <c r="AX59" i="5"/>
  <c r="DQ46" i="43"/>
  <c r="T11" i="58"/>
  <c r="EJ18" i="45"/>
  <c r="AL13" i="38"/>
  <c r="H46" i="36"/>
  <c r="AD46" i="39"/>
  <c r="T60" i="44"/>
  <c r="BN53" i="45"/>
  <c r="AW45" i="43"/>
  <c r="AR45" i="43"/>
  <c r="G54" i="45"/>
  <c r="AO54" i="45"/>
  <c r="DJ49" i="43"/>
  <c r="R45" i="40"/>
  <c r="E49" i="38"/>
  <c r="DV53" i="45"/>
  <c r="Z18" i="69"/>
  <c r="T52" i="69"/>
  <c r="DR13" i="43"/>
  <c r="CF53" i="45"/>
  <c r="T34" i="55"/>
  <c r="AK61" i="5"/>
  <c r="BP55" i="45"/>
  <c r="CT49" i="39"/>
  <c r="AC49" i="39"/>
  <c r="L18" i="45"/>
  <c r="DD55" i="45"/>
  <c r="BJ62" i="5"/>
  <c r="DW52" i="45"/>
  <c r="DX53" i="45"/>
  <c r="T40" i="55"/>
  <c r="S45" i="40"/>
  <c r="AQ45" i="43"/>
  <c r="CS52" i="45"/>
  <c r="AF13" i="37"/>
  <c r="CW53" i="45"/>
  <c r="AU45" i="72"/>
  <c r="CQ55" i="45"/>
  <c r="S46" i="36"/>
  <c r="BJ46" i="40"/>
  <c r="BD61" i="5"/>
  <c r="CY55" i="45"/>
  <c r="R59" i="5"/>
  <c r="CQ54" i="45"/>
  <c r="AO49" i="43"/>
  <c r="H46" i="40"/>
  <c r="CN49" i="43"/>
  <c r="CL45" i="43"/>
  <c r="BB46" i="39"/>
  <c r="BT52" i="45"/>
  <c r="Z61" i="44"/>
  <c r="M52" i="69"/>
  <c r="N13" i="44"/>
  <c r="BO52" i="45"/>
  <c r="BY62" i="5"/>
  <c r="AE55" i="69"/>
  <c r="M62" i="5"/>
  <c r="AC46" i="40"/>
  <c r="S60" i="5"/>
  <c r="AO46" i="43"/>
  <c r="BO49" i="39"/>
  <c r="BD46" i="39"/>
  <c r="K55" i="69"/>
  <c r="BV49" i="40"/>
  <c r="G31" i="58"/>
  <c r="EO46" i="43"/>
  <c r="EN46" i="43"/>
  <c r="BD18" i="5"/>
  <c r="F49" i="41"/>
  <c r="EA55" i="45"/>
  <c r="S46" i="41"/>
  <c r="BU46" i="39"/>
  <c r="T49" i="37"/>
  <c r="AX13" i="72"/>
  <c r="E49" i="43"/>
  <c r="AD61" i="44"/>
  <c r="CH54" i="45"/>
  <c r="X49" i="41"/>
  <c r="AQ52" i="45"/>
  <c r="AC54" i="45"/>
  <c r="Z13" i="45"/>
  <c r="G11" i="55"/>
  <c r="G35" i="55"/>
  <c r="Q45" i="43"/>
  <c r="CZ49" i="33"/>
  <c r="F49" i="33"/>
  <c r="G13" i="58"/>
  <c r="AO45" i="73"/>
  <c r="FA52" i="45"/>
  <c r="Z13" i="37"/>
  <c r="BC152" i="67"/>
  <c r="AO53" i="45"/>
  <c r="N18" i="69"/>
  <c r="BX27" i="38"/>
  <c r="BM45" i="39"/>
  <c r="BJ46" i="39"/>
  <c r="AO49" i="73"/>
  <c r="AO49" i="39"/>
  <c r="AI45" i="73"/>
  <c r="AF46" i="37"/>
  <c r="Q45" i="73"/>
  <c r="BV46" i="40"/>
  <c r="T31" i="58"/>
  <c r="S61" i="44"/>
  <c r="AP55" i="45"/>
  <c r="BP60" i="5"/>
  <c r="FB13" i="45"/>
  <c r="N61" i="5"/>
  <c r="K46" i="36"/>
  <c r="DX49" i="43"/>
  <c r="N45" i="39"/>
  <c r="H13" i="5"/>
  <c r="CS46" i="43"/>
  <c r="DU53" i="45"/>
  <c r="BB46" i="40"/>
  <c r="AK45" i="37"/>
  <c r="DC54" i="45"/>
  <c r="AR13" i="43"/>
  <c r="CH46" i="39"/>
  <c r="K46" i="41"/>
  <c r="T13" i="55"/>
  <c r="G30" i="55"/>
  <c r="CH49" i="38"/>
  <c r="AW46" i="72"/>
  <c r="AQ49" i="39"/>
  <c r="DL13" i="39"/>
  <c r="AJ61" i="44"/>
  <c r="BT46" i="39"/>
  <c r="H13" i="73"/>
  <c r="CX55" i="45"/>
  <c r="G49" i="40"/>
  <c r="BG46" i="39"/>
  <c r="BP49" i="40"/>
  <c r="M49" i="39"/>
  <c r="AC53" i="45"/>
  <c r="T30" i="58"/>
  <c r="AU59" i="5"/>
  <c r="CS49" i="43"/>
  <c r="DI45" i="39"/>
  <c r="CT46" i="39"/>
  <c r="CK45" i="43"/>
  <c r="BB45" i="40"/>
  <c r="BV13" i="40"/>
  <c r="BA45" i="73"/>
  <c r="AI55" i="69"/>
  <c r="Q46" i="40"/>
  <c r="BD13" i="38"/>
  <c r="DK55" i="45"/>
  <c r="Z13" i="38"/>
  <c r="Q45" i="40"/>
  <c r="AK18" i="69"/>
  <c r="CL46" i="39"/>
  <c r="H54" i="45"/>
  <c r="ED13" i="45"/>
  <c r="BN60" i="5"/>
  <c r="AE54" i="45"/>
  <c r="K46" i="39"/>
  <c r="H46" i="39"/>
  <c r="AX45" i="43"/>
  <c r="CW49" i="39"/>
  <c r="AK46" i="40"/>
  <c r="BN62" i="5"/>
  <c r="H13" i="43"/>
  <c r="L61" i="5"/>
  <c r="DU46" i="43"/>
  <c r="T45" i="73"/>
  <c r="AF54" i="45"/>
  <c r="BB49" i="40"/>
  <c r="BG49" i="40"/>
  <c r="E61" i="5"/>
  <c r="AE62" i="44"/>
  <c r="AC45" i="39"/>
  <c r="T49" i="43"/>
  <c r="AG58" i="73"/>
  <c r="EG54" i="45"/>
  <c r="S49" i="73"/>
  <c r="BD49" i="37"/>
  <c r="AQ49" i="43"/>
  <c r="M45" i="36"/>
  <c r="CE49" i="38"/>
  <c r="R46" i="40"/>
  <c r="R49" i="72"/>
  <c r="M45" i="4"/>
  <c r="BV45" i="73"/>
  <c r="N45" i="37"/>
  <c r="AU46" i="33"/>
  <c r="AC46" i="38"/>
  <c r="L49" i="37"/>
  <c r="ED46" i="4"/>
  <c r="R62" i="5"/>
  <c r="AV45" i="40"/>
  <c r="X62" i="5"/>
  <c r="CB13" i="38"/>
  <c r="T59" i="5"/>
  <c r="E46" i="38"/>
  <c r="R46" i="36"/>
  <c r="T49" i="73"/>
  <c r="F46" i="38"/>
  <c r="Q49" i="40"/>
  <c r="S61" i="5"/>
  <c r="BV49" i="39"/>
  <c r="AF60" i="44"/>
  <c r="H62" i="44"/>
  <c r="AU45" i="40"/>
  <c r="AR49" i="37"/>
  <c r="AP46" i="37"/>
  <c r="H46" i="38"/>
  <c r="AC62" i="44"/>
  <c r="H13" i="37"/>
  <c r="F45" i="38"/>
  <c r="BT49" i="40"/>
  <c r="M46" i="43"/>
  <c r="H46" i="41"/>
  <c r="BZ46" i="43"/>
  <c r="DE52" i="45"/>
  <c r="N60" i="5"/>
  <c r="L62" i="44"/>
  <c r="L54" i="45"/>
  <c r="Q60" i="5"/>
  <c r="DD54" i="45"/>
  <c r="AC45" i="43"/>
  <c r="AI53" i="45"/>
  <c r="AV49" i="40"/>
  <c r="AK49" i="73"/>
  <c r="BC49" i="37"/>
  <c r="H55" i="69"/>
  <c r="DR45" i="43"/>
  <c r="DQ49" i="43"/>
  <c r="G22" i="55"/>
  <c r="N45" i="41"/>
  <c r="CG45" i="38"/>
  <c r="AF13" i="45"/>
  <c r="N52" i="69"/>
  <c r="E45" i="73"/>
  <c r="Q46" i="37"/>
  <c r="K49" i="37"/>
  <c r="AF55" i="69"/>
  <c r="AO52" i="69"/>
  <c r="AX61" i="5"/>
  <c r="Z13" i="39"/>
  <c r="E59" i="5"/>
  <c r="DX55" i="45"/>
  <c r="K59" i="5"/>
  <c r="AX13" i="5"/>
  <c r="S45" i="41"/>
  <c r="AD55" i="69"/>
  <c r="BP54" i="45"/>
  <c r="CS45" i="39"/>
  <c r="G10" i="55"/>
  <c r="BT45" i="39"/>
  <c r="BI45" i="40"/>
  <c r="CF55" i="45"/>
  <c r="H13" i="39"/>
  <c r="G60" i="44"/>
  <c r="DJ55" i="45"/>
  <c r="AI58" i="39"/>
  <c r="DW49" i="43"/>
  <c r="AF40" i="53"/>
  <c r="BU60" i="5"/>
  <c r="DL52" i="45"/>
  <c r="N45" i="43"/>
  <c r="EP13" i="43"/>
  <c r="CN53" i="45"/>
  <c r="BC49" i="40"/>
  <c r="U206" i="53"/>
  <c r="G52" i="69"/>
  <c r="CM45" i="39"/>
  <c r="N62" i="44"/>
  <c r="E62" i="44"/>
  <c r="EJ54" i="45"/>
  <c r="CG46" i="38"/>
  <c r="X61" i="44"/>
  <c r="BU62" i="5"/>
  <c r="BV52" i="45"/>
  <c r="L59" i="5"/>
  <c r="R49" i="36"/>
  <c r="E49" i="40"/>
  <c r="AI55" i="45"/>
  <c r="T13" i="37"/>
  <c r="DK49" i="43"/>
  <c r="G45" i="41"/>
  <c r="DK53" i="45"/>
  <c r="AC49" i="40"/>
  <c r="EP46" i="43"/>
  <c r="EP52" i="45"/>
  <c r="N13" i="5"/>
  <c r="BM55" i="45"/>
  <c r="AO46" i="39"/>
  <c r="BM52" i="45"/>
  <c r="BH45" i="40"/>
  <c r="CN45" i="43"/>
  <c r="AV49" i="43"/>
  <c r="BC132" i="67"/>
  <c r="N53" i="69"/>
  <c r="AE49" i="37"/>
  <c r="AL49" i="37"/>
  <c r="BA59" i="39"/>
  <c r="AU97" i="67"/>
  <c r="G45" i="68"/>
  <c r="AR46" i="37"/>
  <c r="CT13" i="39"/>
  <c r="Q46" i="73"/>
  <c r="T52" i="37"/>
  <c r="F49" i="38"/>
  <c r="BA49" i="33"/>
  <c r="BI49" i="37"/>
  <c r="T16" i="58"/>
  <c r="L52" i="69"/>
  <c r="L49" i="73"/>
  <c r="K61" i="44"/>
  <c r="BJ49" i="43"/>
  <c r="AX46" i="38"/>
  <c r="BH46" i="40"/>
  <c r="AF45" i="39"/>
  <c r="BA59" i="5"/>
  <c r="AX49" i="38"/>
  <c r="AI45" i="37"/>
  <c r="AF18" i="69"/>
  <c r="G46" i="43"/>
  <c r="AQ46" i="43"/>
  <c r="BT59" i="5"/>
  <c r="BP13" i="39"/>
  <c r="T13" i="69"/>
  <c r="T28" i="55"/>
  <c r="N46" i="39"/>
  <c r="BP61" i="5"/>
  <c r="BS27" i="5"/>
  <c r="AR13" i="40"/>
  <c r="CQ49" i="43"/>
  <c r="G46" i="39"/>
  <c r="AJ46" i="72"/>
  <c r="F49" i="36"/>
  <c r="AL53" i="45"/>
  <c r="BS54" i="45"/>
  <c r="EM49" i="43"/>
  <c r="L49" i="43"/>
  <c r="Q46" i="41"/>
  <c r="W46" i="40"/>
  <c r="CZ13" i="45"/>
  <c r="DX46" i="43"/>
  <c r="AW62" i="5"/>
  <c r="BT61" i="5"/>
  <c r="Z49" i="37"/>
  <c r="W59" i="5"/>
  <c r="AS178" i="67"/>
  <c r="BJ49" i="39"/>
  <c r="AL53" i="69"/>
  <c r="DI54" i="45"/>
  <c r="CQ49" i="39"/>
  <c r="EO52" i="45"/>
  <c r="AX49" i="72"/>
  <c r="R45" i="43"/>
  <c r="AE46" i="37"/>
  <c r="G17" i="58"/>
  <c r="AE53" i="45"/>
  <c r="Q49" i="37"/>
  <c r="AQ49" i="73"/>
  <c r="AC45" i="38"/>
  <c r="S46" i="43"/>
  <c r="T29" i="58"/>
  <c r="AI59" i="44"/>
  <c r="G59" i="44"/>
  <c r="N13" i="39"/>
  <c r="W55" i="45"/>
  <c r="S60" i="44"/>
  <c r="CG49" i="38"/>
  <c r="S45" i="36"/>
  <c r="BN54" i="45"/>
  <c r="T49" i="40"/>
  <c r="DV46" i="43"/>
  <c r="Y62" i="5"/>
  <c r="AC46" i="43"/>
  <c r="EN49" i="43"/>
  <c r="AF13" i="39"/>
  <c r="BP53" i="45"/>
  <c r="G14" i="58"/>
  <c r="H59" i="44"/>
  <c r="AI49" i="39"/>
  <c r="CR46" i="39"/>
  <c r="AD45" i="43"/>
  <c r="BN45" i="40"/>
  <c r="CN49" i="39"/>
  <c r="AX45" i="37"/>
  <c r="W49" i="37"/>
  <c r="BJ61" i="5"/>
  <c r="N52" i="73"/>
  <c r="F45" i="40"/>
  <c r="T46" i="39"/>
  <c r="AL62" i="44"/>
  <c r="T14" i="55"/>
  <c r="G17" i="55"/>
  <c r="AL13" i="40"/>
  <c r="AU214" i="67"/>
  <c r="AW59" i="5"/>
  <c r="G47" i="55"/>
  <c r="BJ13" i="43"/>
  <c r="DK46" i="43"/>
  <c r="BM62" i="5"/>
  <c r="CR46" i="43"/>
  <c r="G61" i="44"/>
  <c r="R60" i="5"/>
  <c r="Y18" i="69"/>
  <c r="BP13" i="45"/>
  <c r="AC60" i="44"/>
  <c r="AK45" i="39"/>
  <c r="T45" i="41"/>
  <c r="Y55" i="69"/>
  <c r="Y45" i="37"/>
  <c r="R46" i="41"/>
  <c r="Z61" i="5"/>
  <c r="DL13" i="45"/>
  <c r="BP52" i="45"/>
  <c r="DO45" i="43"/>
  <c r="Z62" i="5"/>
  <c r="AC49" i="38"/>
  <c r="T45" i="39"/>
  <c r="AC59" i="44"/>
  <c r="G34" i="55"/>
  <c r="DL54" i="45"/>
  <c r="CT45" i="39"/>
  <c r="W49" i="41"/>
  <c r="BD13" i="5"/>
  <c r="CH53" i="45"/>
  <c r="K53" i="69"/>
  <c r="BD230" i="67"/>
  <c r="CZ46" i="39"/>
  <c r="L53" i="45"/>
  <c r="EA52" i="45"/>
  <c r="E61" i="44"/>
  <c r="AV49" i="72"/>
  <c r="BB27" i="38"/>
  <c r="G60" i="5"/>
  <c r="N55" i="69"/>
  <c r="AL18" i="69"/>
  <c r="G28" i="55"/>
  <c r="CY45" i="39"/>
  <c r="AV46" i="40"/>
  <c r="AF49" i="40"/>
  <c r="CX53" i="45"/>
  <c r="G13" i="55"/>
  <c r="CR45" i="39"/>
  <c r="L18" i="69"/>
  <c r="CN55" i="45"/>
  <c r="H62" i="5"/>
  <c r="G49" i="43"/>
  <c r="BA45" i="40"/>
  <c r="AO62" i="5"/>
  <c r="K55" i="45"/>
  <c r="AJ18" i="45"/>
  <c r="AL45" i="40"/>
  <c r="BI46" i="40"/>
  <c r="T31" i="55"/>
  <c r="R61" i="44"/>
  <c r="CL49" i="43"/>
  <c r="BU54" i="45"/>
  <c r="CH45" i="39"/>
  <c r="X62" i="44"/>
  <c r="BJ13" i="5"/>
  <c r="W49" i="40"/>
  <c r="N13" i="45"/>
  <c r="AX13" i="43"/>
  <c r="W53" i="45"/>
  <c r="Z60" i="5"/>
  <c r="AQ55" i="45"/>
  <c r="AK55" i="45"/>
  <c r="BU61" i="5"/>
  <c r="DR13" i="45"/>
  <c r="L46" i="41"/>
  <c r="H45" i="73"/>
  <c r="M46" i="41"/>
  <c r="DJ49" i="39"/>
  <c r="BS53" i="45"/>
  <c r="H49" i="73"/>
  <c r="AK45" i="40"/>
  <c r="AL46" i="40"/>
  <c r="CH13" i="45"/>
  <c r="H49" i="39"/>
  <c r="AE46" i="43"/>
  <c r="DV55" i="45"/>
  <c r="BS59" i="5"/>
  <c r="K54" i="45"/>
  <c r="BS49" i="40"/>
  <c r="CQ45" i="39"/>
  <c r="W45" i="40"/>
  <c r="AQ59" i="5"/>
  <c r="BO55" i="45"/>
  <c r="AD60" i="44"/>
  <c r="AW45" i="38"/>
  <c r="BM59" i="5"/>
  <c r="N54" i="45"/>
  <c r="CK54" i="45"/>
  <c r="DI53" i="45"/>
  <c r="EA54" i="45"/>
  <c r="AT49" i="67"/>
  <c r="M45" i="39"/>
  <c r="DL53" i="45"/>
  <c r="BI49" i="43"/>
  <c r="G45" i="39"/>
  <c r="AR62" i="5"/>
  <c r="BH46" i="43"/>
  <c r="BA45" i="39"/>
  <c r="BP46" i="40"/>
  <c r="CT13" i="45"/>
  <c r="DX52" i="45"/>
  <c r="K49" i="39"/>
  <c r="CN54" i="45"/>
  <c r="CK46" i="43"/>
  <c r="M18" i="45"/>
  <c r="AF13" i="40"/>
  <c r="DC53" i="45"/>
  <c r="E53" i="69"/>
  <c r="BC135" i="67"/>
  <c r="Z54" i="45"/>
  <c r="BO49" i="40"/>
  <c r="BH49" i="39"/>
  <c r="BA49" i="40"/>
  <c r="G14" i="55"/>
  <c r="S59" i="5"/>
  <c r="AJ60" i="44"/>
  <c r="CQ52" i="45"/>
  <c r="Y52" i="45"/>
  <c r="Q55" i="69"/>
  <c r="CK55" i="45"/>
  <c r="BV59" i="5"/>
  <c r="X61" i="5"/>
  <c r="CK49" i="39"/>
  <c r="W45" i="37"/>
  <c r="S46" i="39"/>
  <c r="CE52" i="45"/>
  <c r="CB62" i="5"/>
  <c r="Z49" i="41"/>
  <c r="EB54" i="45"/>
  <c r="N55" i="45"/>
  <c r="W61" i="44"/>
  <c r="AJ45" i="40"/>
  <c r="F49" i="39"/>
  <c r="DC52" i="45"/>
  <c r="V221" i="53"/>
  <c r="BH46" i="39"/>
  <c r="CW46" i="39"/>
  <c r="N53" i="45"/>
  <c r="BU55" i="45"/>
  <c r="AP18" i="69"/>
  <c r="H46" i="73"/>
  <c r="Z49" i="40"/>
  <c r="BN18" i="45"/>
  <c r="AL61" i="5"/>
  <c r="AV45" i="43"/>
  <c r="CQ46" i="43"/>
  <c r="DD52" i="45"/>
  <c r="BJ49" i="40"/>
  <c r="E53" i="45"/>
  <c r="DJ53" i="45"/>
  <c r="CY46" i="39"/>
  <c r="DK46" i="39"/>
  <c r="E45" i="41"/>
  <c r="CB13" i="43"/>
  <c r="DJ52" i="45"/>
  <c r="BH49" i="43"/>
  <c r="AW49" i="40"/>
  <c r="Y61" i="44"/>
  <c r="CR54" i="45"/>
  <c r="X60" i="44"/>
  <c r="DK54" i="45"/>
  <c r="T10" i="55"/>
  <c r="BJ13" i="38"/>
  <c r="N62" i="5"/>
  <c r="Z13" i="41"/>
  <c r="AI62" i="44"/>
  <c r="BN61" i="5"/>
  <c r="BI45" i="39"/>
  <c r="T46" i="40"/>
  <c r="CX46" i="39"/>
  <c r="AD45" i="40"/>
  <c r="N46" i="73"/>
  <c r="AF62" i="44"/>
  <c r="AL49" i="39"/>
  <c r="AD59" i="44"/>
  <c r="H59" i="5"/>
  <c r="AF46" i="43"/>
  <c r="BB45" i="73"/>
  <c r="T131" i="53"/>
  <c r="M49" i="41"/>
  <c r="H45" i="43"/>
  <c r="CR53" i="45"/>
  <c r="AL13" i="45"/>
  <c r="BT45" i="40"/>
  <c r="Z52" i="45"/>
  <c r="AQ53" i="45"/>
  <c r="T14" i="58"/>
  <c r="Y59" i="5"/>
  <c r="DF55" i="45"/>
  <c r="Y60" i="44"/>
  <c r="EC52" i="45"/>
  <c r="CF54" i="45"/>
  <c r="L46" i="39"/>
  <c r="CH52" i="45"/>
  <c r="G46" i="41"/>
  <c r="H60" i="44"/>
  <c r="AD18" i="69"/>
  <c r="Q60" i="44"/>
  <c r="R55" i="69"/>
  <c r="X52" i="45"/>
  <c r="AD54" i="45"/>
  <c r="T62" i="44"/>
  <c r="BG45" i="40"/>
  <c r="BU49" i="73"/>
  <c r="AP49" i="43"/>
  <c r="Z62" i="44"/>
  <c r="Y46" i="39"/>
  <c r="BH49" i="40"/>
  <c r="AD46" i="53"/>
  <c r="DU54" i="45"/>
  <c r="AP53" i="45"/>
  <c r="E49" i="37"/>
  <c r="Y46" i="40"/>
  <c r="CZ55" i="45"/>
  <c r="ED55" i="45"/>
  <c r="DI49" i="43"/>
  <c r="Q58" i="41"/>
  <c r="CZ52" i="45"/>
  <c r="T25" i="55"/>
  <c r="W60" i="44"/>
  <c r="AK59" i="5"/>
  <c r="E54" i="45"/>
  <c r="BB45" i="39"/>
  <c r="R49" i="39"/>
  <c r="T17" i="58"/>
  <c r="AF154" i="53"/>
  <c r="AE60" i="44"/>
  <c r="AR55" i="45"/>
  <c r="M60" i="5"/>
  <c r="H49" i="43"/>
  <c r="CA59" i="5"/>
  <c r="BT46" i="40"/>
  <c r="AW46" i="43"/>
  <c r="BZ59" i="5"/>
  <c r="BZ62" i="5"/>
  <c r="G49" i="73"/>
  <c r="W46" i="39"/>
  <c r="DV49" i="43"/>
  <c r="M60" i="44"/>
  <c r="AS177" i="67"/>
  <c r="V153" i="53"/>
  <c r="Z13" i="40"/>
  <c r="AK59" i="44"/>
  <c r="BU46" i="40"/>
  <c r="CN13" i="45"/>
  <c r="K61" i="5"/>
  <c r="AU49" i="43"/>
  <c r="Y49" i="41"/>
  <c r="Y61" i="5"/>
  <c r="L45" i="39"/>
  <c r="M53" i="45"/>
  <c r="CE53" i="45"/>
  <c r="Z45" i="40"/>
  <c r="DP46" i="43"/>
  <c r="DI55" i="45"/>
  <c r="CT45" i="43"/>
  <c r="BA46" i="39"/>
  <c r="CK53" i="45"/>
  <c r="AP55" i="69"/>
  <c r="E60" i="44"/>
  <c r="M55" i="45"/>
  <c r="Y60" i="5"/>
  <c r="AP46" i="40"/>
  <c r="BF27" i="43"/>
  <c r="BN49" i="40"/>
  <c r="W62" i="5"/>
  <c r="H13" i="40"/>
  <c r="AR52" i="69"/>
  <c r="T59" i="44"/>
  <c r="DL45" i="39"/>
  <c r="CW55" i="45"/>
  <c r="CN52" i="45"/>
  <c r="T10" i="58"/>
  <c r="W45" i="39"/>
  <c r="AQ62" i="5"/>
  <c r="CN59" i="43"/>
  <c r="K49" i="41"/>
  <c r="CZ54" i="45"/>
  <c r="K49" i="43"/>
  <c r="AL13" i="5"/>
  <c r="Z53" i="45"/>
  <c r="AF13" i="44"/>
  <c r="CZ45" i="39"/>
  <c r="AR13" i="5"/>
  <c r="DX53" i="43"/>
  <c r="E55" i="45"/>
  <c r="G28" i="58"/>
  <c r="AC49" i="43"/>
  <c r="K45" i="43"/>
  <c r="AF46" i="40"/>
  <c r="BD13" i="39"/>
  <c r="M45" i="41"/>
  <c r="AL49" i="72"/>
  <c r="Z53" i="69"/>
  <c r="AF13" i="69"/>
  <c r="AE49" i="38"/>
  <c r="E62" i="5"/>
  <c r="R49" i="41"/>
  <c r="K53" i="45"/>
  <c r="DX54" i="45"/>
  <c r="S31" i="5"/>
  <c r="DO49" i="43"/>
  <c r="CE46" i="38"/>
  <c r="DL45" i="43"/>
  <c r="EA53" i="45"/>
  <c r="Z49" i="39"/>
  <c r="W52" i="45"/>
  <c r="CA18" i="5"/>
  <c r="BO59" i="5"/>
  <c r="Y45" i="39"/>
  <c r="BE187" i="67"/>
  <c r="AE45" i="43"/>
  <c r="AQ55" i="69"/>
  <c r="AO46" i="40"/>
  <c r="DJ45" i="39"/>
  <c r="L60" i="5"/>
  <c r="N59" i="44"/>
  <c r="F46" i="40"/>
  <c r="Y45" i="40"/>
  <c r="AF153" i="53"/>
  <c r="AP53" i="69"/>
  <c r="BM60" i="5"/>
  <c r="BV62" i="5"/>
  <c r="X45" i="40"/>
  <c r="BH59" i="39"/>
  <c r="T55" i="69"/>
  <c r="AR46" i="43"/>
  <c r="Q49" i="41"/>
  <c r="AJ62" i="44"/>
  <c r="L59" i="44"/>
  <c r="AR49" i="39"/>
  <c r="M54" i="45"/>
  <c r="BJ45" i="40"/>
  <c r="W58" i="37"/>
  <c r="Q46" i="43"/>
  <c r="DC30" i="45"/>
  <c r="CA62" i="5"/>
  <c r="BV13" i="5"/>
  <c r="U59" i="40"/>
  <c r="DI46" i="43"/>
  <c r="T48" i="55"/>
  <c r="AJ53" i="45"/>
  <c r="G24" i="55"/>
  <c r="EC55" i="45"/>
  <c r="CS49" i="39"/>
  <c r="AO52" i="45"/>
  <c r="AL13" i="44"/>
  <c r="CX54" i="45"/>
  <c r="Z59" i="44"/>
  <c r="DL46" i="39"/>
  <c r="EC54" i="45"/>
  <c r="F53" i="45"/>
  <c r="F55" i="69"/>
  <c r="AI60" i="5"/>
  <c r="AF18" i="45"/>
  <c r="DW46" i="43"/>
  <c r="CN46" i="43"/>
  <c r="BS52" i="45"/>
  <c r="T61" i="5"/>
  <c r="S49" i="40"/>
  <c r="Q62" i="5"/>
  <c r="BS45" i="40"/>
  <c r="AQ61" i="5"/>
  <c r="BC45" i="39"/>
  <c r="H13" i="44"/>
  <c r="AP54" i="45"/>
  <c r="S58" i="41"/>
  <c r="CY49" i="39"/>
  <c r="G20" i="58"/>
  <c r="AO60" i="5"/>
  <c r="N13" i="43"/>
  <c r="H45" i="40"/>
  <c r="BV54" i="45"/>
  <c r="EP49" i="43"/>
  <c r="CS53" i="45"/>
  <c r="AO55" i="45"/>
  <c r="F46" i="41"/>
  <c r="DX13" i="43"/>
  <c r="CX27" i="39"/>
  <c r="F59" i="5"/>
  <c r="BU49" i="40"/>
  <c r="F49" i="73"/>
  <c r="CA61" i="5"/>
  <c r="AO45" i="43"/>
  <c r="S55" i="69"/>
  <c r="DP45" i="43"/>
  <c r="EC53" i="45"/>
  <c r="AQ53" i="69"/>
  <c r="F60" i="44"/>
  <c r="G25" i="55"/>
  <c r="AI59" i="5"/>
  <c r="AP45" i="40"/>
  <c r="K45" i="36"/>
  <c r="AD52" i="45"/>
  <c r="ED52" i="45"/>
  <c r="AE49" i="43"/>
  <c r="AO30" i="69"/>
  <c r="Y62" i="44"/>
  <c r="AK60" i="5"/>
  <c r="H61" i="5"/>
  <c r="G59" i="5"/>
  <c r="L62" i="5"/>
  <c r="Z13" i="44"/>
  <c r="AR53" i="45"/>
  <c r="DF54" i="45"/>
  <c r="BC45" i="40"/>
  <c r="F53" i="69"/>
  <c r="CE55" i="45"/>
  <c r="BP13" i="5"/>
  <c r="CX52" i="45"/>
  <c r="Z55" i="69"/>
  <c r="BE190" i="67"/>
  <c r="BZ61" i="5"/>
  <c r="L60" i="44"/>
  <c r="AR45" i="40"/>
  <c r="BI49" i="39"/>
  <c r="AD46" i="37"/>
  <c r="T44" i="53"/>
  <c r="AE45" i="40"/>
  <c r="T224" i="53"/>
  <c r="AE49" i="40"/>
  <c r="AX58" i="37"/>
  <c r="M49" i="43"/>
  <c r="K60" i="5"/>
  <c r="M45" i="43"/>
  <c r="AX49" i="73"/>
  <c r="AJ46" i="40"/>
  <c r="AE120" i="53"/>
  <c r="AJ49" i="72"/>
  <c r="BT60" i="5"/>
  <c r="T46" i="41"/>
  <c r="K36" i="5"/>
  <c r="Y53" i="45"/>
  <c r="DW54" i="45"/>
  <c r="L45" i="43"/>
  <c r="G10" i="58"/>
  <c r="CQ45" i="43"/>
  <c r="AL52" i="45"/>
  <c r="M55" i="69"/>
  <c r="BP18" i="45"/>
  <c r="DL46" i="43"/>
  <c r="AR54" i="45"/>
  <c r="H46" i="43"/>
  <c r="AL59" i="44"/>
  <c r="U237" i="53"/>
  <c r="E45" i="43"/>
  <c r="AL49" i="40"/>
  <c r="BD27" i="39"/>
  <c r="BT53" i="45"/>
  <c r="CZ53" i="45"/>
  <c r="AF49" i="43"/>
  <c r="BG59" i="5"/>
  <c r="BA49" i="39"/>
  <c r="Q59" i="44"/>
  <c r="X59" i="5"/>
  <c r="BI45" i="43"/>
  <c r="Q62" i="44"/>
  <c r="AF61" i="44"/>
  <c r="AJ55" i="69"/>
  <c r="CN13" i="43"/>
  <c r="M61" i="5"/>
  <c r="BV61" i="5"/>
  <c r="DU49" i="43"/>
  <c r="Z46" i="39"/>
  <c r="M52" i="45"/>
  <c r="N49" i="36"/>
  <c r="AR13" i="69"/>
  <c r="T13" i="58"/>
  <c r="BV53" i="45"/>
  <c r="AP60" i="5"/>
  <c r="AQ60" i="5"/>
  <c r="F61" i="44"/>
  <c r="EM46" i="43"/>
  <c r="AC55" i="69"/>
  <c r="AQ18" i="69"/>
  <c r="AE59" i="44"/>
  <c r="BI46" i="39"/>
  <c r="CL45" i="39"/>
  <c r="CB59" i="5"/>
  <c r="CW54" i="45"/>
  <c r="W59" i="44"/>
  <c r="G62" i="44"/>
  <c r="X55" i="69"/>
  <c r="H60" i="5"/>
  <c r="DW45" i="43"/>
  <c r="AK49" i="40"/>
  <c r="CZ13" i="39"/>
  <c r="CY54" i="45"/>
  <c r="AK60" i="44"/>
  <c r="E49" i="39"/>
  <c r="N61" i="44"/>
  <c r="AK62" i="44"/>
  <c r="DC55" i="45"/>
  <c r="AJ59" i="5"/>
  <c r="AW61" i="5"/>
  <c r="DU52" i="45"/>
  <c r="BZ45" i="43"/>
  <c r="BZ49" i="43"/>
  <c r="BG46" i="40"/>
  <c r="AD55" i="45"/>
  <c r="BO45" i="40"/>
  <c r="AP59" i="5"/>
  <c r="CS45" i="43"/>
  <c r="Z52" i="69"/>
  <c r="BV45" i="40"/>
  <c r="CY53" i="45"/>
  <c r="CQ53" i="45"/>
  <c r="BZ60" i="5"/>
  <c r="AK49" i="72"/>
  <c r="T29" i="55"/>
  <c r="AO61" i="5"/>
  <c r="BD45" i="39"/>
  <c r="DX13" i="45"/>
  <c r="BN46" i="40"/>
  <c r="AC45" i="40"/>
  <c r="T22" i="55"/>
  <c r="R49" i="40"/>
  <c r="Q59" i="5"/>
  <c r="DV45" i="43"/>
  <c r="T13" i="44"/>
  <c r="H49" i="41"/>
  <c r="AF13" i="43"/>
  <c r="R59" i="44"/>
  <c r="AI62" i="5"/>
  <c r="F52" i="69"/>
  <c r="X45" i="39"/>
  <c r="AL60" i="44"/>
  <c r="BS46" i="40"/>
  <c r="DL13" i="43"/>
  <c r="AF52" i="39"/>
  <c r="AL55" i="45"/>
  <c r="CB18" i="5"/>
  <c r="AR53" i="69"/>
  <c r="AJ55" i="45"/>
  <c r="DF53" i="45"/>
  <c r="EM45" i="43"/>
  <c r="E45" i="40"/>
  <c r="AI52" i="45"/>
  <c r="T13" i="40"/>
  <c r="DP49" i="43"/>
  <c r="X55" i="45"/>
  <c r="Y54" i="45"/>
  <c r="BD13" i="40"/>
  <c r="CT55" i="45"/>
  <c r="AT21" i="67"/>
  <c r="F46" i="39"/>
  <c r="W46" i="41"/>
  <c r="BI45" i="28"/>
  <c r="CK52" i="45"/>
  <c r="DJ49" i="4"/>
  <c r="AE45" i="71"/>
  <c r="BO45" i="38"/>
  <c r="BH45" i="4"/>
  <c r="AV46" i="73"/>
  <c r="EB53" i="45"/>
  <c r="K49" i="38"/>
  <c r="AF45" i="71"/>
  <c r="CB49" i="43"/>
  <c r="AC46" i="4"/>
  <c r="AK49" i="39"/>
  <c r="BA46" i="40"/>
  <c r="CE54" i="45"/>
  <c r="EK59" i="33"/>
  <c r="CE46" i="39"/>
  <c r="AU45" i="31"/>
  <c r="BM45" i="28"/>
  <c r="AV45" i="37"/>
  <c r="AL45" i="38"/>
  <c r="BO49" i="38"/>
  <c r="CB46" i="43"/>
  <c r="CA49" i="38"/>
  <c r="AW45" i="73"/>
  <c r="AN36" i="5"/>
  <c r="AK53" i="45"/>
  <c r="L55" i="69"/>
  <c r="BY46" i="38"/>
  <c r="K45" i="38"/>
  <c r="CG45" i="39"/>
  <c r="BI46" i="28"/>
  <c r="L45" i="73"/>
  <c r="AL62" i="5"/>
  <c r="M18" i="69"/>
  <c r="H13" i="45"/>
  <c r="K45" i="73"/>
  <c r="BG62" i="5"/>
  <c r="BE33" i="67"/>
  <c r="AK52" i="69"/>
  <c r="X49" i="38"/>
  <c r="CB49" i="38"/>
  <c r="BA49" i="73"/>
  <c r="AL61" i="44"/>
  <c r="CC59" i="31"/>
  <c r="AJ49" i="38"/>
  <c r="S53" i="69"/>
  <c r="X52" i="69"/>
  <c r="EH52" i="45"/>
  <c r="BC46" i="38"/>
  <c r="BJ45" i="38"/>
  <c r="AE46" i="4"/>
  <c r="T49" i="55"/>
  <c r="T46" i="38"/>
  <c r="AI61" i="5"/>
  <c r="G49" i="39"/>
  <c r="BS55" i="45"/>
  <c r="N49" i="43"/>
  <c r="AU45" i="38"/>
  <c r="AP45" i="31"/>
  <c r="AU58" i="71"/>
  <c r="CL55" i="45"/>
  <c r="DK46" i="4"/>
  <c r="AW46" i="38"/>
  <c r="G46" i="73"/>
  <c r="AW58" i="71"/>
  <c r="BU45" i="38"/>
  <c r="S46" i="38"/>
  <c r="BO54" i="45"/>
  <c r="T18" i="58"/>
  <c r="Q45" i="41"/>
  <c r="AP52" i="45"/>
  <c r="AU46" i="37"/>
  <c r="CK49" i="43"/>
  <c r="CN58" i="43"/>
  <c r="E49" i="41"/>
  <c r="BU53" i="45"/>
  <c r="F61" i="5"/>
  <c r="BU52" i="45"/>
  <c r="Z59" i="5"/>
  <c r="AE27" i="40"/>
  <c r="BC51" i="67"/>
  <c r="AL54" i="45"/>
  <c r="F59" i="44"/>
  <c r="EB52" i="45"/>
  <c r="CB61" i="5"/>
  <c r="CF45" i="39"/>
  <c r="BP53" i="38"/>
  <c r="BD45" i="37"/>
  <c r="X46" i="28"/>
  <c r="Y46" i="41"/>
  <c r="CG49" i="39"/>
  <c r="G45" i="73"/>
  <c r="AE46" i="71"/>
  <c r="AR45" i="38"/>
  <c r="L45" i="38"/>
  <c r="BV45" i="38"/>
  <c r="AD46" i="4"/>
  <c r="AX45" i="73"/>
  <c r="L49" i="41"/>
  <c r="N13" i="41"/>
  <c r="L45" i="4"/>
  <c r="L46" i="37"/>
  <c r="CG46" i="39"/>
  <c r="X46" i="37"/>
  <c r="AW49" i="71"/>
  <c r="Z46" i="38"/>
  <c r="AR46" i="38"/>
  <c r="BB45" i="38"/>
  <c r="AD49" i="4"/>
  <c r="AX45" i="40"/>
  <c r="BH45" i="43"/>
  <c r="BA46" i="38"/>
  <c r="CF49" i="39"/>
  <c r="X45" i="37"/>
  <c r="K62" i="44"/>
  <c r="DL49" i="43"/>
  <c r="CM49" i="43"/>
  <c r="AL53" i="37"/>
  <c r="AW46" i="40"/>
  <c r="AU46" i="40"/>
  <c r="T49" i="41"/>
  <c r="AL18" i="45"/>
  <c r="CM54" i="45"/>
  <c r="R49" i="38"/>
  <c r="BP59" i="5"/>
  <c r="AU46" i="71"/>
  <c r="W46" i="28"/>
  <c r="AD27" i="37"/>
  <c r="AJ52" i="69"/>
  <c r="BD45" i="38"/>
  <c r="AC45" i="4"/>
  <c r="H53" i="45"/>
  <c r="DI49" i="31"/>
  <c r="BJ45" i="43"/>
  <c r="AR49" i="40"/>
  <c r="X60" i="5"/>
  <c r="BG45" i="39"/>
  <c r="AD228" i="53"/>
  <c r="X49" i="40"/>
  <c r="DE55" i="45"/>
  <c r="CT46" i="43"/>
  <c r="AI61" i="44"/>
  <c r="X49" i="39"/>
  <c r="AU62" i="5"/>
  <c r="T24" i="55"/>
  <c r="AQ49" i="40"/>
  <c r="H55" i="45"/>
  <c r="Z60" i="44"/>
  <c r="AC52" i="69"/>
  <c r="CL46" i="43"/>
  <c r="N18" i="45"/>
  <c r="EB55" i="45"/>
  <c r="CB13" i="5"/>
  <c r="G40" i="55"/>
  <c r="BD46" i="40"/>
  <c r="DV54" i="45"/>
  <c r="BJ59" i="5"/>
  <c r="M58" i="43"/>
  <c r="AQ54" i="45"/>
  <c r="BY45" i="38"/>
  <c r="AO49" i="38"/>
  <c r="AV45" i="28"/>
  <c r="AJ45" i="38"/>
  <c r="BG45" i="37"/>
  <c r="BO45" i="28"/>
  <c r="W49" i="38"/>
  <c r="AF83" i="53"/>
  <c r="E45" i="71"/>
  <c r="V84" i="53"/>
  <c r="AW45" i="37"/>
  <c r="T27" i="37"/>
  <c r="Y52" i="69"/>
  <c r="BU46" i="73"/>
  <c r="AV45" i="71"/>
  <c r="BD46" i="37"/>
  <c r="BG46" i="4"/>
  <c r="DE54" i="45"/>
  <c r="AR13" i="45"/>
  <c r="M59" i="5"/>
  <c r="AJ46" i="28"/>
  <c r="BH61" i="5"/>
  <c r="DJ46" i="4"/>
  <c r="AW27" i="38"/>
  <c r="Y53" i="69"/>
  <c r="BH49" i="38"/>
  <c r="BH49" i="4"/>
  <c r="DJ58" i="43"/>
  <c r="BO62" i="5"/>
  <c r="BM35" i="45"/>
  <c r="H45" i="41"/>
  <c r="AW49" i="43"/>
  <c r="T45" i="40"/>
  <c r="CS54" i="45"/>
  <c r="AI46" i="40"/>
  <c r="BO60" i="5"/>
  <c r="AR46" i="40"/>
  <c r="BG59" i="43"/>
  <c r="BV32" i="45"/>
  <c r="AV45" i="4"/>
  <c r="L46" i="73"/>
  <c r="AV45" i="38"/>
  <c r="AI53" i="69"/>
  <c r="AJ46" i="38"/>
  <c r="CA45" i="43"/>
  <c r="BI49" i="38"/>
  <c r="BI45" i="4"/>
  <c r="U21" i="53"/>
  <c r="AI58" i="28"/>
  <c r="Z49" i="73"/>
  <c r="BH46" i="4"/>
  <c r="G49" i="37"/>
  <c r="H46" i="37"/>
  <c r="CT49" i="43"/>
  <c r="G11" i="58"/>
  <c r="BG58" i="28"/>
  <c r="M45" i="37"/>
  <c r="M46" i="73"/>
  <c r="BT46" i="73"/>
  <c r="CB45" i="43"/>
  <c r="T45" i="55"/>
  <c r="BP45" i="28"/>
  <c r="Z46" i="37"/>
  <c r="G53" i="69"/>
  <c r="CR45" i="43"/>
  <c r="AU46" i="38"/>
  <c r="M59" i="41"/>
  <c r="CG52" i="45"/>
  <c r="AV60" i="5"/>
  <c r="F49" i="40"/>
  <c r="AJ52" i="45"/>
  <c r="AV45" i="31"/>
  <c r="DK49" i="4"/>
  <c r="AX45" i="71"/>
  <c r="Z45" i="38"/>
  <c r="BT55" i="45"/>
  <c r="F45" i="43"/>
  <c r="BS49" i="38"/>
  <c r="E49" i="71"/>
  <c r="CE45" i="39"/>
  <c r="Q53" i="69"/>
  <c r="AJ46" i="73"/>
  <c r="AF52" i="69"/>
  <c r="AV49" i="71"/>
  <c r="BC46" i="37"/>
  <c r="AF45" i="4"/>
  <c r="BJ46" i="4"/>
  <c r="H49" i="37"/>
  <c r="T46" i="28"/>
  <c r="BD45" i="40"/>
  <c r="M46" i="39"/>
  <c r="DC59" i="31"/>
  <c r="BN58" i="28"/>
  <c r="F45" i="73"/>
  <c r="H45" i="71"/>
  <c r="BV49" i="38"/>
  <c r="BD49" i="73"/>
  <c r="BJ49" i="4"/>
  <c r="AV45" i="73"/>
  <c r="AI58" i="53"/>
  <c r="BJ13" i="40"/>
  <c r="AU45" i="4"/>
  <c r="CM53" i="45"/>
  <c r="DK45" i="4"/>
  <c r="BM54" i="45"/>
  <c r="BU45" i="40"/>
  <c r="F60" i="5"/>
  <c r="X18" i="69"/>
  <c r="CL53" i="45"/>
  <c r="Y45" i="38"/>
  <c r="AL46" i="37"/>
  <c r="AJ45" i="73"/>
  <c r="X46" i="73"/>
  <c r="CA45" i="38"/>
  <c r="F49" i="37"/>
  <c r="BI62" i="5"/>
  <c r="BI45" i="38"/>
  <c r="AJ49" i="40"/>
  <c r="AU45" i="43"/>
  <c r="DK52" i="45"/>
  <c r="T13" i="41"/>
  <c r="L55" i="45"/>
  <c r="F55" i="45"/>
  <c r="AD49" i="43"/>
  <c r="K59" i="36"/>
  <c r="BJ45" i="39"/>
  <c r="M145" i="53"/>
  <c r="AO59" i="5"/>
  <c r="EP45" i="43"/>
  <c r="ED53" i="45"/>
  <c r="CG55" i="45"/>
  <c r="AR59" i="5"/>
  <c r="AK18" i="45"/>
  <c r="AF52" i="45"/>
  <c r="T49" i="39"/>
  <c r="BY60" i="5"/>
  <c r="AV46" i="43"/>
  <c r="AX46" i="37"/>
  <c r="AR52" i="45"/>
  <c r="AD46" i="40"/>
  <c r="BH45" i="39"/>
  <c r="AJ60" i="5"/>
  <c r="DJ54" i="45"/>
  <c r="K59" i="44"/>
  <c r="BG45" i="43"/>
  <c r="CG54" i="45"/>
  <c r="H13" i="41"/>
  <c r="F54" i="45"/>
  <c r="AI49" i="38"/>
  <c r="AO45" i="38"/>
  <c r="X46" i="41"/>
  <c r="AK53" i="69"/>
  <c r="AF49" i="71"/>
  <c r="BC241" i="67"/>
  <c r="AV58" i="28"/>
  <c r="AO45" i="31"/>
  <c r="E49" i="73"/>
  <c r="AP46" i="38"/>
  <c r="Y49" i="73"/>
  <c r="M49" i="38"/>
  <c r="Z52" i="28"/>
  <c r="N45" i="28"/>
  <c r="AC53" i="69"/>
  <c r="AD162" i="53"/>
  <c r="AK46" i="73"/>
  <c r="EJ53" i="45"/>
  <c r="AV46" i="71"/>
  <c r="BN49" i="38"/>
  <c r="AJ49" i="37"/>
  <c r="AI46" i="38"/>
  <c r="AF55" i="45"/>
  <c r="Q61" i="5"/>
  <c r="W55" i="69"/>
  <c r="CH55" i="45"/>
  <c r="T140" i="53"/>
  <c r="H49" i="40"/>
  <c r="E60" i="5"/>
  <c r="DF52" i="45"/>
  <c r="AQ46" i="31"/>
  <c r="K45" i="28"/>
  <c r="L46" i="28"/>
  <c r="AU65" i="67"/>
  <c r="BN46" i="38"/>
  <c r="BZ45" i="38"/>
  <c r="BO46" i="28"/>
  <c r="R62" i="44"/>
  <c r="W45" i="28"/>
  <c r="X45" i="41"/>
  <c r="BV46" i="38"/>
  <c r="AW45" i="40"/>
  <c r="AW27" i="4"/>
  <c r="AU45" i="71"/>
  <c r="AL30" i="69"/>
  <c r="H49" i="71"/>
  <c r="AK45" i="38"/>
  <c r="BB46" i="38"/>
  <c r="BG45" i="4"/>
  <c r="AB59" i="28"/>
  <c r="BM49" i="38"/>
  <c r="E46" i="39"/>
  <c r="L45" i="37"/>
  <c r="Z27" i="44"/>
  <c r="CW45" i="39"/>
  <c r="Z46" i="41"/>
  <c r="AJ59" i="44"/>
  <c r="BG46" i="43"/>
  <c r="AE61" i="44"/>
  <c r="G62" i="5"/>
  <c r="AJ62" i="5"/>
  <c r="DE53" i="45"/>
  <c r="DF13" i="45"/>
  <c r="CT52" i="45"/>
  <c r="BO27" i="28"/>
  <c r="AD45" i="28"/>
  <c r="AQ46" i="38"/>
  <c r="E45" i="39"/>
  <c r="CL54" i="45"/>
  <c r="EN52" i="45"/>
  <c r="V145" i="53"/>
  <c r="R45" i="37"/>
  <c r="AD52" i="69"/>
  <c r="AD49" i="71"/>
  <c r="X45" i="38"/>
  <c r="BH46" i="38"/>
  <c r="CA46" i="38"/>
  <c r="AR61" i="5"/>
  <c r="AM59" i="33"/>
  <c r="AV46" i="4"/>
  <c r="W45" i="38"/>
  <c r="AU49" i="71"/>
  <c r="CM52" i="45"/>
  <c r="EH53" i="45"/>
  <c r="X45" i="73"/>
  <c r="BC46" i="73"/>
  <c r="Y49" i="40"/>
  <c r="AR49" i="43"/>
  <c r="BM45" i="38"/>
  <c r="AC46" i="71"/>
  <c r="AU45" i="37"/>
  <c r="V65" i="53"/>
  <c r="BH62" i="5"/>
  <c r="AV49" i="38"/>
  <c r="AW60" i="5"/>
  <c r="N52" i="45"/>
  <c r="AL59" i="5"/>
  <c r="AF53" i="69"/>
  <c r="DL45" i="4"/>
  <c r="W53" i="69"/>
  <c r="K46" i="38"/>
  <c r="BI59" i="5"/>
  <c r="S52" i="69"/>
  <c r="AF46" i="71"/>
  <c r="F45" i="71"/>
  <c r="Y45" i="73"/>
  <c r="BY49" i="43"/>
  <c r="BH45" i="37"/>
  <c r="X45" i="28"/>
  <c r="BP46" i="28"/>
  <c r="H52" i="45"/>
  <c r="CH49" i="39"/>
  <c r="DD53" i="45"/>
  <c r="T30" i="55"/>
  <c r="AE234" i="53"/>
  <c r="DI52" i="45"/>
  <c r="AE150" i="53"/>
  <c r="G18" i="58"/>
  <c r="E55" i="69"/>
  <c r="BJ46" i="43"/>
  <c r="R60" i="44"/>
  <c r="AQ46" i="40"/>
  <c r="AO49" i="40"/>
  <c r="X54" i="45"/>
  <c r="AF230" i="53"/>
  <c r="BP62" i="5"/>
  <c r="AO55" i="69"/>
  <c r="CB60" i="5"/>
  <c r="N13" i="40"/>
  <c r="CQ46" i="39"/>
  <c r="S46" i="40"/>
  <c r="BP45" i="40"/>
  <c r="EN45" i="43"/>
  <c r="DL55" i="45"/>
  <c r="AD62" i="44"/>
  <c r="CW52" i="45"/>
  <c r="Y59" i="44"/>
  <c r="EI52" i="45"/>
  <c r="AD46" i="71"/>
  <c r="N49" i="38"/>
  <c r="AU49" i="4"/>
  <c r="AW46" i="71"/>
  <c r="BD49" i="38"/>
  <c r="BT45" i="38"/>
  <c r="BH45" i="38"/>
  <c r="AD45" i="4"/>
  <c r="G45" i="37"/>
  <c r="Z53" i="28"/>
  <c r="G52" i="45"/>
  <c r="CR49" i="39"/>
  <c r="N46" i="43"/>
  <c r="G49" i="41"/>
  <c r="BY49" i="38"/>
  <c r="BM46" i="28"/>
  <c r="AU33" i="67"/>
  <c r="EO53" i="45"/>
  <c r="Y49" i="38"/>
  <c r="BN45" i="38"/>
  <c r="AF46" i="4"/>
  <c r="CB46" i="38"/>
  <c r="Z46" i="28"/>
  <c r="AU49" i="40"/>
  <c r="AI45" i="38"/>
  <c r="BA49" i="38"/>
  <c r="AV46" i="28"/>
  <c r="AC49" i="71"/>
  <c r="W45" i="41"/>
  <c r="DJ45" i="43"/>
  <c r="AK61" i="44"/>
  <c r="AX13" i="40"/>
  <c r="BM45" i="40"/>
  <c r="S62" i="44"/>
  <c r="AH31" i="5"/>
  <c r="BN52" i="45"/>
  <c r="T53" i="69"/>
  <c r="K52" i="45"/>
  <c r="CF52" i="45"/>
  <c r="AP52" i="69"/>
  <c r="AU58" i="40"/>
  <c r="E46" i="37"/>
  <c r="BV13" i="45"/>
  <c r="BZ18" i="5"/>
  <c r="AU49" i="38"/>
  <c r="BM46" i="38"/>
  <c r="AI46" i="28"/>
  <c r="K46" i="73"/>
  <c r="CF46" i="39"/>
  <c r="V33" i="53"/>
  <c r="AE49" i="71"/>
  <c r="G45" i="71"/>
  <c r="BC45" i="38"/>
  <c r="CA49" i="43"/>
  <c r="AE49" i="4"/>
  <c r="AF45" i="43"/>
  <c r="W46" i="73"/>
  <c r="AX49" i="71"/>
  <c r="BO46" i="38"/>
  <c r="BB49" i="73"/>
  <c r="DQ45" i="43"/>
  <c r="CX49" i="39"/>
  <c r="AP61" i="5"/>
  <c r="AC59" i="28"/>
  <c r="V83" i="53"/>
  <c r="AV46" i="37"/>
  <c r="Q52" i="69"/>
  <c r="BY45" i="43"/>
  <c r="Y45" i="28"/>
  <c r="Q45" i="38"/>
  <c r="W54" i="45"/>
  <c r="S36" i="5"/>
  <c r="AO45" i="40"/>
  <c r="BN46" i="28"/>
  <c r="BI60" i="5"/>
  <c r="EN55" i="45"/>
  <c r="BY61" i="5"/>
  <c r="AR60" i="5"/>
  <c r="AX46" i="43"/>
  <c r="AJ61" i="5"/>
  <c r="G55" i="69"/>
  <c r="AI54" i="45"/>
  <c r="W46" i="38"/>
  <c r="AF140" i="53"/>
  <c r="BG61" i="5"/>
  <c r="DL27" i="4"/>
  <c r="N45" i="38"/>
  <c r="Y58" i="28"/>
  <c r="R46" i="38"/>
  <c r="W62" i="44"/>
  <c r="BG60" i="5"/>
  <c r="DJ45" i="4"/>
  <c r="EN53" i="45"/>
  <c r="BD46" i="38"/>
  <c r="BI49" i="40"/>
  <c r="M46" i="37"/>
  <c r="DI49" i="4"/>
  <c r="N27" i="73"/>
  <c r="R46" i="37"/>
  <c r="G46" i="71"/>
  <c r="BB46" i="37"/>
  <c r="BJ45" i="4"/>
  <c r="S46" i="28"/>
  <c r="CR55" i="45"/>
  <c r="E46" i="40"/>
  <c r="X53" i="45"/>
  <c r="BS46" i="38"/>
  <c r="EN54" i="45"/>
  <c r="AK54" i="45"/>
  <c r="Y55" i="45"/>
  <c r="AU149" i="67"/>
  <c r="DR46" i="43"/>
  <c r="AO49" i="37"/>
  <c r="CM49" i="39"/>
  <c r="CA60" i="5"/>
  <c r="BG46" i="28"/>
  <c r="T38" i="55"/>
  <c r="N46" i="28"/>
  <c r="BI49" i="4"/>
  <c r="AV49" i="4"/>
  <c r="CE49" i="39"/>
  <c r="EI53" i="45"/>
  <c r="BZ49" i="38"/>
  <c r="AJ46" i="37"/>
  <c r="DL45" i="31"/>
  <c r="DJ45" i="31"/>
  <c r="DQ53" i="45"/>
  <c r="F62" i="44"/>
  <c r="AL46" i="38"/>
  <c r="AQ52" i="69"/>
  <c r="CL52" i="45"/>
  <c r="Z10" i="49"/>
  <c r="BC49" i="73"/>
  <c r="K45" i="39"/>
  <c r="X46" i="38"/>
  <c r="AW46" i="73"/>
  <c r="DK45" i="43"/>
  <c r="AJ53" i="69"/>
  <c r="W45" i="73"/>
  <c r="BH60" i="5"/>
  <c r="AO53" i="69"/>
  <c r="AF53" i="71"/>
  <c r="Z49" i="38"/>
  <c r="T11" i="55"/>
  <c r="BJ49" i="38"/>
  <c r="BH46" i="37"/>
  <c r="AE45" i="4"/>
  <c r="BZ46" i="38"/>
  <c r="T45" i="38"/>
  <c r="DR55" i="45"/>
  <c r="AR55" i="69"/>
  <c r="AC58" i="71"/>
  <c r="M45" i="73"/>
  <c r="F49" i="71"/>
  <c r="Y46" i="37"/>
  <c r="F46" i="73"/>
  <c r="AL60" i="5"/>
  <c r="BG46" i="37"/>
  <c r="AE52" i="69"/>
  <c r="BC45" i="37"/>
  <c r="Z45" i="28"/>
  <c r="L49" i="39"/>
  <c r="L53" i="69"/>
  <c r="AQ45" i="40"/>
  <c r="Y46" i="73"/>
  <c r="CM55" i="45"/>
  <c r="CE59" i="31"/>
  <c r="AU45" i="28"/>
  <c r="K45" i="4"/>
  <c r="AI60" i="53"/>
  <c r="FA18" i="45"/>
  <c r="DK46" i="31"/>
  <c r="DQ54" i="45"/>
  <c r="BG49" i="4"/>
  <c r="T9" i="58"/>
  <c r="EO49" i="43"/>
  <c r="AU45" i="67"/>
  <c r="BU46" i="38"/>
  <c r="AF65" i="53"/>
  <c r="AV46" i="38"/>
  <c r="AX46" i="71"/>
  <c r="AW46" i="37"/>
  <c r="BJ46" i="38"/>
  <c r="AL27" i="69"/>
  <c r="N46" i="38"/>
  <c r="F46" i="37"/>
  <c r="S45" i="38"/>
  <c r="F45" i="37"/>
  <c r="Y46" i="28"/>
  <c r="FB18" i="45"/>
  <c r="AI60" i="44"/>
  <c r="AF59" i="44"/>
  <c r="R45" i="41"/>
  <c r="Y45" i="41"/>
  <c r="AX46" i="73"/>
  <c r="H45" i="37"/>
  <c r="R45" i="28"/>
  <c r="DK45" i="31"/>
  <c r="DJ46" i="31"/>
  <c r="DR53" i="45"/>
  <c r="AX46" i="40"/>
  <c r="X59" i="44"/>
  <c r="L45" i="41"/>
  <c r="BB45" i="37"/>
  <c r="BB46" i="73"/>
  <c r="AK46" i="38"/>
  <c r="AU46" i="4"/>
  <c r="AW45" i="31"/>
  <c r="DI45" i="43"/>
  <c r="X53" i="69"/>
  <c r="N52" i="28"/>
  <c r="F45" i="39"/>
  <c r="BH46" i="28"/>
  <c r="AQ45" i="38"/>
  <c r="BT46" i="38"/>
  <c r="T17" i="55"/>
  <c r="T49" i="38"/>
  <c r="AJ45" i="37"/>
  <c r="DO52" i="45"/>
  <c r="DO54" i="45"/>
  <c r="U185" i="53"/>
  <c r="BI46" i="38"/>
  <c r="AK46" i="37"/>
  <c r="AE45" i="28"/>
  <c r="AW45" i="71"/>
  <c r="AW58" i="40"/>
  <c r="AC45" i="71"/>
  <c r="CB45" i="38"/>
  <c r="H53" i="69"/>
  <c r="AL35" i="69"/>
  <c r="AP45" i="38"/>
  <c r="M46" i="28"/>
  <c r="S49" i="38"/>
  <c r="R46" i="28"/>
  <c r="BD59" i="67"/>
  <c r="DI45" i="31"/>
  <c r="DO53" i="45"/>
  <c r="DP52" i="45"/>
  <c r="CT13" i="43"/>
  <c r="AE41" i="53"/>
  <c r="E46" i="43"/>
  <c r="BD21" i="67"/>
  <c r="AF84" i="53"/>
  <c r="DB59" i="31"/>
  <c r="ED54" i="45"/>
  <c r="AL55" i="69"/>
  <c r="Z46" i="73"/>
  <c r="BY59" i="5"/>
  <c r="AC45" i="37"/>
  <c r="M45" i="28"/>
  <c r="EO54" i="45"/>
  <c r="AL142" i="67"/>
  <c r="AR53" i="38"/>
  <c r="BP45" i="38"/>
  <c r="M45" i="38"/>
  <c r="Y58" i="53"/>
  <c r="G53" i="45"/>
  <c r="DL49" i="31"/>
  <c r="DI46" i="31"/>
  <c r="BV55" i="45"/>
  <c r="AP62" i="5"/>
  <c r="BH45" i="28"/>
  <c r="R52" i="69"/>
  <c r="BP46" i="38"/>
  <c r="AC49" i="4"/>
  <c r="BN45" i="28"/>
  <c r="T30" i="69"/>
  <c r="BP49" i="38"/>
  <c r="AP46" i="31"/>
  <c r="BH59" i="5"/>
  <c r="AC45" i="28"/>
  <c r="AD45" i="71"/>
  <c r="H46" i="71"/>
  <c r="BB49" i="38"/>
  <c r="BI46" i="4"/>
  <c r="Z45" i="37"/>
  <c r="N53" i="28"/>
  <c r="DJ49" i="31"/>
  <c r="DP53" i="45"/>
  <c r="DP54" i="45"/>
  <c r="DP55" i="45"/>
  <c r="DJ46" i="43"/>
  <c r="Z45" i="41"/>
  <c r="AQ45" i="31"/>
  <c r="CA46" i="43"/>
  <c r="R53" i="69"/>
  <c r="L49" i="38"/>
  <c r="DX45" i="43"/>
  <c r="BI61" i="5"/>
  <c r="F46" i="71"/>
  <c r="Y46" i="38"/>
  <c r="AP49" i="38"/>
  <c r="BT49" i="38"/>
  <c r="BD46" i="73"/>
  <c r="G46" i="37"/>
  <c r="Q46" i="38"/>
  <c r="EZ18" i="45"/>
  <c r="DK49" i="31"/>
  <c r="DQ52" i="45"/>
  <c r="E52" i="45"/>
  <c r="AT58" i="43"/>
  <c r="Q49" i="38"/>
  <c r="AO46" i="31"/>
  <c r="BU49" i="38"/>
  <c r="L45" i="28"/>
  <c r="DI45" i="4"/>
  <c r="W52" i="69"/>
  <c r="L46" i="38"/>
  <c r="AK52" i="45"/>
  <c r="AA59" i="28"/>
  <c r="AD58" i="71"/>
  <c r="AF49" i="4"/>
  <c r="BG45" i="28"/>
  <c r="BS45" i="38"/>
  <c r="AI52" i="69"/>
  <c r="G49" i="71"/>
  <c r="AQ49" i="38"/>
  <c r="BC49" i="38"/>
  <c r="M46" i="38"/>
  <c r="T28" i="58"/>
  <c r="BP53" i="28"/>
  <c r="DR54" i="45"/>
  <c r="G55" i="45"/>
  <c r="BA45" i="38"/>
  <c r="AO46" i="38"/>
  <c r="AU83" i="67"/>
  <c r="E46" i="71"/>
  <c r="AU46" i="28"/>
  <c r="AK45" i="73"/>
  <c r="EJ52" i="45"/>
  <c r="AR49" i="38"/>
  <c r="Z45" i="73"/>
  <c r="N53" i="38"/>
  <c r="R45" i="38"/>
  <c r="DL46" i="31"/>
  <c r="DR52" i="45"/>
  <c r="DQ55" i="45"/>
  <c r="DO55" i="45"/>
  <c r="BJ18" i="5"/>
  <c r="Y18" i="45"/>
  <c r="T18" i="5"/>
  <c r="AL18" i="44"/>
  <c r="DF18" i="45"/>
  <c r="EP18" i="45"/>
  <c r="EV18" i="45"/>
  <c r="Z18" i="44"/>
  <c r="AP18" i="45"/>
  <c r="M18" i="5"/>
  <c r="M18" i="44"/>
  <c r="BH18" i="5"/>
  <c r="CZ18" i="45"/>
  <c r="AF18" i="44"/>
  <c r="AK18" i="44"/>
  <c r="DD18" i="45"/>
  <c r="X18" i="5"/>
  <c r="BU18" i="5"/>
  <c r="AL18" i="5"/>
  <c r="BP18" i="5"/>
  <c r="S18" i="69"/>
  <c r="AP18" i="5"/>
  <c r="L18" i="5"/>
  <c r="AX18" i="5"/>
  <c r="EC18" i="45"/>
  <c r="DV18" i="45"/>
  <c r="EN18" i="45"/>
  <c r="CS18" i="45"/>
  <c r="AS22" i="67" l="1"/>
  <c r="T125" i="53"/>
  <c r="DD27" i="39"/>
  <c r="CI53" i="4"/>
  <c r="EB30" i="45"/>
  <c r="AT163" i="67"/>
  <c r="N53" i="73"/>
  <c r="AJ27" i="38"/>
  <c r="L59" i="39"/>
  <c r="BM31" i="5"/>
  <c r="BN36" i="5"/>
  <c r="J59" i="33"/>
  <c r="AS237" i="67"/>
  <c r="AF243" i="53"/>
  <c r="M200" i="53"/>
  <c r="BN27" i="45"/>
  <c r="CG30" i="45"/>
  <c r="N58" i="41"/>
  <c r="AE59" i="53"/>
  <c r="AS77" i="67"/>
  <c r="CC59" i="38"/>
  <c r="AI184" i="53"/>
  <c r="DV30" i="45"/>
  <c r="CC58" i="38"/>
  <c r="AS220" i="67"/>
  <c r="BD53" i="38"/>
  <c r="DK58" i="39"/>
  <c r="T35" i="69"/>
  <c r="AN27" i="40"/>
  <c r="AX27" i="5"/>
  <c r="AI27" i="44"/>
  <c r="AT185" i="67"/>
  <c r="BE157" i="67"/>
  <c r="CR58" i="43"/>
  <c r="V53" i="53"/>
  <c r="BT59" i="40"/>
  <c r="AE198" i="53"/>
  <c r="J58" i="43"/>
  <c r="AT58" i="40"/>
  <c r="K33" i="44"/>
  <c r="O14" i="55"/>
  <c r="DT27" i="45"/>
  <c r="AU168" i="67"/>
  <c r="V190" i="53"/>
  <c r="BW58" i="43"/>
  <c r="DX32" i="45"/>
  <c r="AS53" i="67"/>
  <c r="AH58" i="39"/>
  <c r="AF203" i="53"/>
  <c r="BE44" i="67"/>
  <c r="V203" i="53"/>
  <c r="AE210" i="53"/>
  <c r="N59" i="41"/>
  <c r="M225" i="53"/>
  <c r="AF216" i="53"/>
  <c r="CR27" i="39"/>
  <c r="I59" i="36"/>
  <c r="CL27" i="39"/>
  <c r="BS58" i="39"/>
  <c r="BV27" i="73"/>
  <c r="AE244" i="53"/>
  <c r="T242" i="53"/>
  <c r="EP27" i="45"/>
  <c r="BE152" i="67"/>
  <c r="AE132" i="53"/>
  <c r="BD97" i="67"/>
  <c r="BC40" i="67"/>
  <c r="AL59" i="77"/>
  <c r="CL58" i="33"/>
  <c r="BI59" i="77"/>
  <c r="AC27" i="69"/>
  <c r="BD193" i="67"/>
  <c r="AG58" i="37"/>
  <c r="AD27" i="44"/>
  <c r="AQ30" i="45"/>
  <c r="ED30" i="45"/>
  <c r="Z53" i="38"/>
  <c r="J59" i="43"/>
  <c r="CD30" i="45"/>
  <c r="S58" i="40"/>
  <c r="AF61" i="53"/>
  <c r="AK59" i="40"/>
  <c r="AE59" i="40"/>
  <c r="BD134" i="67"/>
  <c r="AT216" i="67"/>
  <c r="AF175" i="53"/>
  <c r="P27" i="44"/>
  <c r="BD27" i="37"/>
  <c r="CN30" i="45"/>
  <c r="AJ30" i="45"/>
  <c r="BC203" i="67"/>
  <c r="AI59" i="40"/>
  <c r="M142" i="53"/>
  <c r="T197" i="53"/>
  <c r="AL53" i="38"/>
  <c r="BD52" i="39"/>
  <c r="AK59" i="4"/>
  <c r="BE59" i="39"/>
  <c r="BD53" i="37"/>
  <c r="AF232" i="53"/>
  <c r="V216" i="53"/>
  <c r="O24" i="58"/>
  <c r="AE141" i="53"/>
  <c r="R27" i="5"/>
  <c r="DC32" i="45"/>
  <c r="BJ53" i="4"/>
  <c r="M221" i="53"/>
  <c r="T52" i="73"/>
  <c r="AD130" i="53"/>
  <c r="BC59" i="28"/>
  <c r="Q59" i="36"/>
  <c r="AQ58" i="37"/>
  <c r="N27" i="71"/>
  <c r="CG58" i="38"/>
  <c r="AU219" i="67"/>
  <c r="X58" i="28"/>
  <c r="AI179" i="53"/>
  <c r="AX59" i="43"/>
  <c r="AF218" i="53"/>
  <c r="AH59" i="31"/>
  <c r="T123" i="53"/>
  <c r="EN32" i="45"/>
  <c r="AT161" i="67"/>
  <c r="M120" i="53"/>
  <c r="AH59" i="37"/>
  <c r="V135" i="53"/>
  <c r="AI35" i="45"/>
  <c r="M36" i="44"/>
  <c r="AF187" i="53"/>
  <c r="BO35" i="45"/>
  <c r="AL234" i="67"/>
  <c r="S58" i="28"/>
  <c r="N30" i="69"/>
  <c r="AF35" i="45"/>
  <c r="M58" i="41"/>
  <c r="CC59" i="39"/>
  <c r="O30" i="58"/>
  <c r="BT58" i="40"/>
  <c r="BU27" i="33"/>
  <c r="R58" i="77"/>
  <c r="U163" i="53"/>
  <c r="CA33" i="5"/>
  <c r="U204" i="53"/>
  <c r="BD159" i="67"/>
  <c r="CL59" i="31"/>
  <c r="DV58" i="4"/>
  <c r="EG27" i="33"/>
  <c r="U275" i="53"/>
  <c r="Z52" i="37"/>
  <c r="Z53" i="37"/>
  <c r="AF196" i="53"/>
  <c r="AT50" i="67"/>
  <c r="AS144" i="67"/>
  <c r="AD142" i="53"/>
  <c r="Y59" i="40"/>
  <c r="CJ35" i="45"/>
  <c r="AD76" i="53"/>
  <c r="AD242" i="53"/>
  <c r="AF27" i="33"/>
  <c r="CZ30" i="45"/>
  <c r="CD32" i="45"/>
  <c r="BD226" i="67"/>
  <c r="CM58" i="43"/>
  <c r="Z53" i="73"/>
  <c r="AI31" i="44"/>
  <c r="AD59" i="28"/>
  <c r="Z30" i="69"/>
  <c r="DA59" i="31"/>
  <c r="J35" i="45"/>
  <c r="V239" i="53"/>
  <c r="DM58" i="43"/>
  <c r="K27" i="41"/>
  <c r="CL27" i="43"/>
  <c r="AL35" i="45"/>
  <c r="AT142" i="67"/>
  <c r="BE37" i="67"/>
  <c r="BE275" i="67"/>
  <c r="AU189" i="67"/>
  <c r="AN27" i="33"/>
  <c r="AX53" i="71"/>
  <c r="BO27" i="38"/>
  <c r="AX53" i="73"/>
  <c r="CL58" i="31"/>
  <c r="T59" i="33"/>
  <c r="AF161" i="53"/>
  <c r="AE235" i="53"/>
  <c r="AV58" i="71"/>
  <c r="DI30" i="45"/>
  <c r="AU244" i="67"/>
  <c r="U111" i="53"/>
  <c r="Q58" i="39"/>
  <c r="AP27" i="69"/>
  <c r="M227" i="53"/>
  <c r="AJ58" i="28"/>
  <c r="AU84" i="67"/>
  <c r="BH27" i="39"/>
  <c r="DY59" i="4"/>
  <c r="BJ27" i="5"/>
  <c r="AT165" i="67"/>
  <c r="U15" i="53"/>
  <c r="BU58" i="40"/>
  <c r="AE165" i="53"/>
  <c r="V59" i="39"/>
  <c r="CS58" i="43"/>
  <c r="V151" i="53"/>
  <c r="Q59" i="41"/>
  <c r="AM59" i="40"/>
  <c r="CC58" i="39"/>
  <c r="CD59" i="31"/>
  <c r="AD134" i="53"/>
  <c r="BK58" i="39"/>
  <c r="T53" i="74"/>
  <c r="V264" i="53"/>
  <c r="AH27" i="37"/>
  <c r="R36" i="44"/>
  <c r="AE45" i="53"/>
  <c r="BE204" i="67"/>
  <c r="BC59" i="39"/>
  <c r="Y33" i="44"/>
  <c r="BE195" i="67"/>
  <c r="BV53" i="38"/>
  <c r="AA59" i="40"/>
  <c r="AE159" i="53"/>
  <c r="AL46" i="67"/>
  <c r="BJ27" i="37"/>
  <c r="J59" i="41"/>
  <c r="DW27" i="45"/>
  <c r="BF36" i="5"/>
  <c r="AD151" i="53"/>
  <c r="AS193" i="67"/>
  <c r="R33" i="5"/>
  <c r="BF58" i="40"/>
  <c r="BD153" i="67"/>
  <c r="T154" i="53"/>
  <c r="ED27" i="4"/>
  <c r="AF96" i="53"/>
  <c r="BL27" i="4"/>
  <c r="BB27" i="40"/>
  <c r="CX30" i="45"/>
  <c r="DF30" i="45"/>
  <c r="T217" i="53"/>
  <c r="Q31" i="44"/>
  <c r="AO32" i="45"/>
  <c r="CS27" i="31"/>
  <c r="V23" i="53"/>
  <c r="BC59" i="77"/>
  <c r="AK33" i="44"/>
  <c r="CK59" i="43"/>
  <c r="P35" i="69"/>
  <c r="X27" i="44"/>
  <c r="AD232" i="53"/>
  <c r="V200" i="53"/>
  <c r="BC224" i="67"/>
  <c r="AI27" i="5"/>
  <c r="AL173" i="67"/>
  <c r="AB27" i="39"/>
  <c r="U52" i="53"/>
  <c r="AT211" i="67"/>
  <c r="W27" i="38"/>
  <c r="V105" i="53"/>
  <c r="M86" i="53"/>
  <c r="CC59" i="4"/>
  <c r="AL93" i="67"/>
  <c r="AO27" i="71"/>
  <c r="AU203" i="67"/>
  <c r="T153" i="53"/>
  <c r="CT52" i="31"/>
  <c r="V19" i="53"/>
  <c r="BM58" i="4"/>
  <c r="S27" i="28"/>
  <c r="CI58" i="33"/>
  <c r="BE272" i="67"/>
  <c r="AI27" i="40"/>
  <c r="BF27" i="38"/>
  <c r="AL107" i="67"/>
  <c r="AC58" i="31"/>
  <c r="BC231" i="67"/>
  <c r="AF106" i="53"/>
  <c r="K27" i="71"/>
  <c r="AS59" i="40"/>
  <c r="AE123" i="53"/>
  <c r="Y27" i="73"/>
  <c r="AV59" i="72"/>
  <c r="EP53" i="43"/>
  <c r="W59" i="43"/>
  <c r="BX27" i="43"/>
  <c r="W58" i="43"/>
  <c r="EP27" i="43"/>
  <c r="DF59" i="43"/>
  <c r="BD202" i="67"/>
  <c r="BA58" i="39"/>
  <c r="AD66" i="53"/>
  <c r="BE102" i="67"/>
  <c r="BT27" i="31"/>
  <c r="AH58" i="33"/>
  <c r="BC128" i="67"/>
  <c r="BC52" i="77"/>
  <c r="AD58" i="72"/>
  <c r="CE59" i="4"/>
  <c r="AR59" i="72"/>
  <c r="M169" i="53"/>
  <c r="EC32" i="45"/>
  <c r="CP58" i="39"/>
  <c r="BD45" i="67"/>
  <c r="DX52" i="43"/>
  <c r="AV27" i="31"/>
  <c r="BU27" i="40"/>
  <c r="CD27" i="31"/>
  <c r="AE58" i="72"/>
  <c r="CB52" i="31"/>
  <c r="Y59" i="71"/>
  <c r="AP27" i="28"/>
  <c r="T61" i="53"/>
  <c r="X27" i="43"/>
  <c r="AL58" i="77"/>
  <c r="BE100" i="67"/>
  <c r="CM32" i="45"/>
  <c r="BE70" i="67"/>
  <c r="BE77" i="67"/>
  <c r="O19" i="58"/>
  <c r="AL223" i="67"/>
  <c r="DJ35" i="45"/>
  <c r="AS132" i="67"/>
  <c r="BD59" i="28"/>
  <c r="CN52" i="33"/>
  <c r="AL45" i="67"/>
  <c r="DT32" i="45"/>
  <c r="AF133" i="53"/>
  <c r="AT48" i="67"/>
  <c r="AQ59" i="37"/>
  <c r="AD208" i="53"/>
  <c r="AL195" i="67"/>
  <c r="BC49" i="67"/>
  <c r="DF35" i="45"/>
  <c r="AN30" i="45"/>
  <c r="BQ59" i="73"/>
  <c r="AU206" i="67"/>
  <c r="AU128" i="67"/>
  <c r="AL27" i="38"/>
  <c r="BJ53" i="38"/>
  <c r="P27" i="41"/>
  <c r="BJ33" i="5"/>
  <c r="AF164" i="53"/>
  <c r="U126" i="53"/>
  <c r="BR27" i="40"/>
  <c r="AB27" i="40"/>
  <c r="V227" i="53"/>
  <c r="AR53" i="33"/>
  <c r="AE97" i="53"/>
  <c r="AR53" i="77"/>
  <c r="AT27" i="77"/>
  <c r="EC27" i="45"/>
  <c r="AF50" i="53"/>
  <c r="V36" i="44"/>
  <c r="AD236" i="53"/>
  <c r="AS166" i="67"/>
  <c r="AU177" i="67"/>
  <c r="S58" i="39"/>
  <c r="AB59" i="38"/>
  <c r="V107" i="53"/>
  <c r="AG59" i="31"/>
  <c r="AX59" i="31"/>
  <c r="EJ52" i="43"/>
  <c r="T245" i="53"/>
  <c r="J58" i="72"/>
  <c r="AD123" i="53"/>
  <c r="V146" i="53"/>
  <c r="AP36" i="5"/>
  <c r="V32" i="45"/>
  <c r="BJ27" i="38"/>
  <c r="BC27" i="31"/>
  <c r="BD99" i="67"/>
  <c r="EJ52" i="4"/>
  <c r="U109" i="53"/>
  <c r="S59" i="71"/>
  <c r="V58" i="71"/>
  <c r="DR53" i="33"/>
  <c r="DK27" i="31"/>
  <c r="T258" i="53"/>
  <c r="AL78" i="67"/>
  <c r="BC250" i="67"/>
  <c r="X282" i="51"/>
  <c r="Z282" i="67"/>
  <c r="AD282" i="51"/>
  <c r="I282" i="51"/>
  <c r="AF282" i="67"/>
  <c r="J282" i="67"/>
  <c r="Y282" i="67"/>
  <c r="W282" i="51"/>
  <c r="AB282" i="51"/>
  <c r="AD282" i="67"/>
  <c r="AE282" i="51"/>
  <c r="J282" i="51"/>
  <c r="K282" i="67"/>
  <c r="AG282" i="67"/>
  <c r="M282" i="51"/>
  <c r="R282" i="61"/>
  <c r="O282" i="67"/>
  <c r="O282" i="51"/>
  <c r="T282" i="61"/>
  <c r="Q282" i="67"/>
  <c r="N282" i="51"/>
  <c r="P282" i="67"/>
  <c r="S282" i="61"/>
  <c r="V282" i="51"/>
  <c r="X282" i="67"/>
  <c r="N282" i="67"/>
  <c r="Q282" i="61"/>
  <c r="G282" i="61"/>
  <c r="H282" i="61" s="1"/>
  <c r="F282" i="51"/>
  <c r="G282" i="51" s="1"/>
  <c r="G282" i="67"/>
  <c r="H282" i="67" s="1"/>
  <c r="F282" i="53"/>
  <c r="G282" i="53" s="1"/>
  <c r="AC282" i="51"/>
  <c r="AE282" i="67"/>
  <c r="U276" i="53"/>
  <c r="AD202" i="53"/>
  <c r="T59" i="43"/>
  <c r="EC59" i="33"/>
  <c r="CQ27" i="33"/>
  <c r="DF58" i="33"/>
  <c r="M87" i="53"/>
  <c r="DC58" i="31"/>
  <c r="AZ27" i="31"/>
  <c r="CN52" i="31"/>
  <c r="Y58" i="74"/>
  <c r="AF210" i="53"/>
  <c r="DQ58" i="33"/>
  <c r="BD107" i="67"/>
  <c r="AH27" i="31"/>
  <c r="AL97" i="67"/>
  <c r="BS58" i="71"/>
  <c r="S27" i="71"/>
  <c r="AS245" i="67"/>
  <c r="O21" i="55"/>
  <c r="AD18" i="53"/>
  <c r="U38" i="53"/>
  <c r="CA31" i="5"/>
  <c r="T50" i="53"/>
  <c r="U221" i="53"/>
  <c r="AB33" i="44"/>
  <c r="V45" i="53"/>
  <c r="T190" i="53"/>
  <c r="V191" i="53"/>
  <c r="U58" i="40"/>
  <c r="AU205" i="67"/>
  <c r="M210" i="53"/>
  <c r="AL242" i="67"/>
  <c r="AF226" i="53"/>
  <c r="EL30" i="45"/>
  <c r="BB27" i="33"/>
  <c r="O18" i="55"/>
  <c r="AS88" i="67"/>
  <c r="AC59" i="72"/>
  <c r="BC76" i="67"/>
  <c r="S27" i="68"/>
  <c r="CE59" i="33"/>
  <c r="BE54" i="67"/>
  <c r="AF225" i="53"/>
  <c r="M35" i="45"/>
  <c r="T215" i="53"/>
  <c r="I59" i="43"/>
  <c r="BE221" i="67"/>
  <c r="R27" i="40"/>
  <c r="CW35" i="45"/>
  <c r="DW27" i="43"/>
  <c r="AW59" i="40"/>
  <c r="AU159" i="67"/>
  <c r="BM27" i="40"/>
  <c r="DN59" i="43"/>
  <c r="W27" i="39"/>
  <c r="BD33" i="5"/>
  <c r="BD39" i="67"/>
  <c r="T52" i="36"/>
  <c r="V177" i="53"/>
  <c r="AT184" i="67"/>
  <c r="AZ58" i="37"/>
  <c r="AO58" i="43"/>
  <c r="S59" i="36"/>
  <c r="Q58" i="37"/>
  <c r="AZ59" i="37"/>
  <c r="S59" i="41"/>
  <c r="S58" i="36"/>
  <c r="M182" i="53"/>
  <c r="V27" i="73"/>
  <c r="AR52" i="31"/>
  <c r="AT96" i="67"/>
  <c r="CZ52" i="31"/>
  <c r="CT59" i="31"/>
  <c r="AU98" i="67"/>
  <c r="BE17" i="67"/>
  <c r="AS58" i="71"/>
  <c r="AO35" i="69"/>
  <c r="T60" i="53"/>
  <c r="AR27" i="69"/>
  <c r="BP52" i="40"/>
  <c r="CT52" i="39"/>
  <c r="AB35" i="69"/>
  <c r="U51" i="53"/>
  <c r="AD32" i="45"/>
  <c r="AU233" i="67"/>
  <c r="AD39" i="53"/>
  <c r="BD229" i="67"/>
  <c r="DN58" i="43"/>
  <c r="CQ30" i="45"/>
  <c r="AE49" i="53"/>
  <c r="AT154" i="67"/>
  <c r="AL141" i="67"/>
  <c r="M158" i="53"/>
  <c r="S58" i="73"/>
  <c r="BD117" i="67"/>
  <c r="DM59" i="43"/>
  <c r="CG59" i="38"/>
  <c r="K27" i="36"/>
  <c r="DF27" i="33"/>
  <c r="AF32" i="53"/>
  <c r="AF99" i="53"/>
  <c r="AE114" i="53"/>
  <c r="AT59" i="33"/>
  <c r="AR53" i="31"/>
  <c r="AZ59" i="33"/>
  <c r="AN27" i="31"/>
  <c r="BE85" i="67"/>
  <c r="CH58" i="43"/>
  <c r="AH59" i="39"/>
  <c r="T31" i="5"/>
  <c r="DR59" i="4"/>
  <c r="J59" i="28"/>
  <c r="BE268" i="67"/>
  <c r="AU158" i="67"/>
  <c r="Q59" i="73"/>
  <c r="BD194" i="67"/>
  <c r="AT40" i="67"/>
  <c r="T75" i="53"/>
  <c r="DD59" i="31"/>
  <c r="M115" i="53"/>
  <c r="J35" i="69"/>
  <c r="BZ58" i="4"/>
  <c r="DR52" i="33"/>
  <c r="CR59" i="33"/>
  <c r="AP58" i="72"/>
  <c r="AU271" i="67"/>
  <c r="BJ27" i="33"/>
  <c r="Q59" i="4"/>
  <c r="Q59" i="74"/>
  <c r="Y27" i="38"/>
  <c r="BE49" i="67"/>
  <c r="O29" i="58"/>
  <c r="AL59" i="38"/>
  <c r="DN59" i="4"/>
  <c r="Q58" i="74"/>
  <c r="AZ59" i="77"/>
  <c r="AC58" i="28"/>
  <c r="AZ58" i="77"/>
  <c r="P59" i="73"/>
  <c r="AI58" i="77"/>
  <c r="AL59" i="33"/>
  <c r="AA59" i="72"/>
  <c r="M80" i="53"/>
  <c r="CS27" i="4"/>
  <c r="AG58" i="31"/>
  <c r="AN59" i="31"/>
  <c r="AA59" i="71"/>
  <c r="AT59" i="31"/>
  <c r="EP52" i="4"/>
  <c r="AF270" i="53"/>
  <c r="AU59" i="71"/>
  <c r="AD185" i="53"/>
  <c r="AE53" i="53"/>
  <c r="DK35" i="45"/>
  <c r="AU201" i="67"/>
  <c r="AT181" i="67"/>
  <c r="AL181" i="67"/>
  <c r="DJ30" i="45"/>
  <c r="T179" i="53"/>
  <c r="U69" i="53"/>
  <c r="CH59" i="4"/>
  <c r="AS31" i="67"/>
  <c r="AH27" i="33"/>
  <c r="AE58" i="33"/>
  <c r="Z27" i="71"/>
  <c r="EF58" i="33"/>
  <c r="AO59" i="71"/>
  <c r="AA58" i="71"/>
  <c r="T59" i="74"/>
  <c r="BJ53" i="77"/>
  <c r="BD27" i="77"/>
  <c r="BF59" i="40"/>
  <c r="AF59" i="40"/>
  <c r="AU222" i="67"/>
  <c r="AB58" i="72"/>
  <c r="AL118" i="67"/>
  <c r="N27" i="31"/>
  <c r="AU106" i="67"/>
  <c r="BC119" i="67"/>
  <c r="M112" i="53"/>
  <c r="U92" i="53"/>
  <c r="AN58" i="31"/>
  <c r="T247" i="53"/>
  <c r="AS45" i="67"/>
  <c r="AP58" i="4"/>
  <c r="DT27" i="4"/>
  <c r="BC56" i="67"/>
  <c r="AL61" i="67"/>
  <c r="BF27" i="31"/>
  <c r="AP58" i="71"/>
  <c r="CF59" i="39"/>
  <c r="CE35" i="45"/>
  <c r="AJ59" i="40"/>
  <c r="AT164" i="67"/>
  <c r="AF162" i="53"/>
  <c r="Y59" i="72"/>
  <c r="DV27" i="45"/>
  <c r="R59" i="39"/>
  <c r="N53" i="71"/>
  <c r="BA58" i="77"/>
  <c r="X58" i="77"/>
  <c r="BB58" i="77"/>
  <c r="AO58" i="77"/>
  <c r="BE59" i="37"/>
  <c r="AL76" i="67"/>
  <c r="BG58" i="43"/>
  <c r="BE238" i="67"/>
  <c r="AF53" i="38"/>
  <c r="BC104" i="67"/>
  <c r="T53" i="73"/>
  <c r="BC157" i="67"/>
  <c r="M236" i="53"/>
  <c r="AE59" i="33"/>
  <c r="AH58" i="71"/>
  <c r="AK58" i="71"/>
  <c r="CI59" i="33"/>
  <c r="AE58" i="77"/>
  <c r="DZ58" i="43"/>
  <c r="Q59" i="72"/>
  <c r="BH58" i="31"/>
  <c r="CQ27" i="4"/>
  <c r="M58" i="71"/>
  <c r="BE270" i="67"/>
  <c r="V59" i="43"/>
  <c r="EC27" i="43"/>
  <c r="AA58" i="31"/>
  <c r="AS58" i="77"/>
  <c r="Z35" i="45"/>
  <c r="AX53" i="38"/>
  <c r="AN27" i="39"/>
  <c r="CA59" i="33"/>
  <c r="M238" i="53"/>
  <c r="AE32" i="53"/>
  <c r="AN59" i="73"/>
  <c r="V57" i="53"/>
  <c r="AT87" i="67"/>
  <c r="AE128" i="53"/>
  <c r="U79" i="53"/>
  <c r="AF115" i="53"/>
  <c r="AU35" i="67"/>
  <c r="CS59" i="4"/>
  <c r="AS36" i="67"/>
  <c r="AF17" i="53"/>
  <c r="AF174" i="53"/>
  <c r="BC27" i="73"/>
  <c r="AJ59" i="39"/>
  <c r="AN27" i="73"/>
  <c r="AB58" i="37"/>
  <c r="BP58" i="4"/>
  <c r="AU25" i="67"/>
  <c r="AS59" i="77"/>
  <c r="T52" i="43"/>
  <c r="Q58" i="43"/>
  <c r="CJ58" i="39"/>
  <c r="T70" i="53"/>
  <c r="AE142" i="53"/>
  <c r="J58" i="33"/>
  <c r="BS59" i="4"/>
  <c r="U131" i="53"/>
  <c r="AF92" i="53"/>
  <c r="DW59" i="4"/>
  <c r="AU253" i="67"/>
  <c r="BD98" i="67"/>
  <c r="AL90" i="67"/>
  <c r="N53" i="33"/>
  <c r="AL59" i="31"/>
  <c r="EG59" i="33"/>
  <c r="AW59" i="31"/>
  <c r="DB27" i="43"/>
  <c r="EQ58" i="4"/>
  <c r="N58" i="72"/>
  <c r="BE249" i="67"/>
  <c r="CB52" i="38"/>
  <c r="AT129" i="67"/>
  <c r="BV52" i="4"/>
  <c r="AV27" i="71"/>
  <c r="DB58" i="39"/>
  <c r="CB53" i="33"/>
  <c r="BY59" i="4"/>
  <c r="DN27" i="4"/>
  <c r="DQ59" i="33"/>
  <c r="CL59" i="33"/>
  <c r="K58" i="71"/>
  <c r="AN58" i="4"/>
  <c r="AU36" i="5"/>
  <c r="BE22" i="67"/>
  <c r="AQ27" i="28"/>
  <c r="AB30" i="45"/>
  <c r="CG27" i="45"/>
  <c r="AT112" i="67"/>
  <c r="O281" i="67"/>
  <c r="M281" i="51"/>
  <c r="R281" i="61"/>
  <c r="X281" i="51"/>
  <c r="Z281" i="67"/>
  <c r="AB280" i="51"/>
  <c r="AD281" i="67"/>
  <c r="AB281" i="51"/>
  <c r="AF281" i="67"/>
  <c r="AD281" i="51"/>
  <c r="I281" i="51"/>
  <c r="J281" i="67"/>
  <c r="W280" i="51"/>
  <c r="W281" i="51"/>
  <c r="Y281" i="67"/>
  <c r="V280" i="51"/>
  <c r="X281" i="67"/>
  <c r="V281" i="51"/>
  <c r="G281" i="67"/>
  <c r="H281" i="67" s="1"/>
  <c r="F281" i="51"/>
  <c r="G281" i="51" s="1"/>
  <c r="F281" i="53"/>
  <c r="G281" i="53" s="1"/>
  <c r="G281" i="61"/>
  <c r="H281" i="61" s="1"/>
  <c r="O281" i="51"/>
  <c r="T281" i="61"/>
  <c r="Q281" i="67"/>
  <c r="N27" i="77"/>
  <c r="DH27" i="31"/>
  <c r="AC280" i="51"/>
  <c r="AC281" i="51"/>
  <c r="AE281" i="67"/>
  <c r="N281" i="51"/>
  <c r="S281" i="61"/>
  <c r="P281" i="67"/>
  <c r="N281" i="67"/>
  <c r="Q281" i="61"/>
  <c r="AE281" i="51"/>
  <c r="AG281" i="67"/>
  <c r="J281" i="51"/>
  <c r="K281" i="67"/>
  <c r="AF15" i="53"/>
  <c r="AE174" i="53"/>
  <c r="AE237" i="53"/>
  <c r="AF208" i="53"/>
  <c r="V226" i="53"/>
  <c r="T184" i="53"/>
  <c r="U232" i="53"/>
  <c r="AE167" i="53"/>
  <c r="T121" i="53"/>
  <c r="V143" i="53"/>
  <c r="AF130" i="53"/>
  <c r="AD131" i="53"/>
  <c r="M223" i="53"/>
  <c r="T182" i="53"/>
  <c r="U129" i="53"/>
  <c r="AE89" i="53"/>
  <c r="AE25" i="53"/>
  <c r="V188" i="53"/>
  <c r="AD153" i="53"/>
  <c r="U183" i="53"/>
  <c r="AD54" i="53"/>
  <c r="T236" i="53"/>
  <c r="V223" i="53"/>
  <c r="AF201" i="53"/>
  <c r="V102" i="53"/>
  <c r="T78" i="53"/>
  <c r="V27" i="41"/>
  <c r="AT58" i="37"/>
  <c r="CV27" i="33"/>
  <c r="T93" i="53"/>
  <c r="N36" i="5"/>
  <c r="DO58" i="4"/>
  <c r="AT268" i="67"/>
  <c r="BD191" i="67"/>
  <c r="AU59" i="37"/>
  <c r="N27" i="68"/>
  <c r="AF58" i="72"/>
  <c r="I212" i="51"/>
  <c r="AD212" i="51"/>
  <c r="Y212" i="67"/>
  <c r="W212" i="51"/>
  <c r="Q212" i="67"/>
  <c r="O212" i="51"/>
  <c r="T212" i="61"/>
  <c r="Z279" i="67"/>
  <c r="X279" i="51"/>
  <c r="O280" i="67"/>
  <c r="M280" i="51"/>
  <c r="R280" i="61"/>
  <c r="AD278" i="67"/>
  <c r="AB278" i="51"/>
  <c r="O278" i="67"/>
  <c r="M278" i="51"/>
  <c r="R278" i="61"/>
  <c r="AD279" i="67"/>
  <c r="AB279" i="51"/>
  <c r="AD279" i="51"/>
  <c r="I279" i="51"/>
  <c r="Q278" i="67"/>
  <c r="T278" i="61"/>
  <c r="O278" i="51"/>
  <c r="P278" i="67"/>
  <c r="S278" i="61"/>
  <c r="N278" i="51"/>
  <c r="J278" i="51"/>
  <c r="AE278" i="51"/>
  <c r="X279" i="67"/>
  <c r="V279" i="51"/>
  <c r="EG59" i="43"/>
  <c r="AE212" i="67"/>
  <c r="AC212" i="51"/>
  <c r="X212" i="67"/>
  <c r="V212" i="51"/>
  <c r="Q279" i="67"/>
  <c r="O279" i="51"/>
  <c r="T279" i="61"/>
  <c r="AT116" i="67"/>
  <c r="Z280" i="67"/>
  <c r="X280" i="51"/>
  <c r="Z58" i="77"/>
  <c r="AJ58" i="77"/>
  <c r="Y278" i="67"/>
  <c r="W278" i="51"/>
  <c r="X278" i="67"/>
  <c r="V278" i="51"/>
  <c r="AE279" i="67"/>
  <c r="AC279" i="51"/>
  <c r="P279" i="67"/>
  <c r="N279" i="51"/>
  <c r="S279" i="61"/>
  <c r="I280" i="51"/>
  <c r="AD280" i="51"/>
  <c r="R59" i="77"/>
  <c r="G280" i="67"/>
  <c r="H280" i="67" s="1"/>
  <c r="F280" i="53"/>
  <c r="G280" i="53" s="1"/>
  <c r="G280" i="61"/>
  <c r="H280" i="61" s="1"/>
  <c r="F280" i="51"/>
  <c r="G280" i="51" s="1"/>
  <c r="AD278" i="51"/>
  <c r="I278" i="51"/>
  <c r="Z212" i="67"/>
  <c r="X212" i="51"/>
  <c r="J212" i="51"/>
  <c r="AE212" i="51"/>
  <c r="O212" i="67"/>
  <c r="M212" i="51"/>
  <c r="R212" i="61"/>
  <c r="Q280" i="67"/>
  <c r="T280" i="61"/>
  <c r="O280" i="51"/>
  <c r="AE278" i="67"/>
  <c r="AC278" i="51"/>
  <c r="N212" i="67"/>
  <c r="Q212" i="61"/>
  <c r="AD212" i="67"/>
  <c r="AB212" i="51"/>
  <c r="N279" i="67"/>
  <c r="Q279" i="61"/>
  <c r="AH58" i="37"/>
  <c r="G212" i="67"/>
  <c r="H212" i="67" s="1"/>
  <c r="F212" i="53"/>
  <c r="G212" i="53" s="1"/>
  <c r="G212" i="61"/>
  <c r="H212" i="61" s="1"/>
  <c r="F212" i="51"/>
  <c r="G212" i="51" s="1"/>
  <c r="AP59" i="72"/>
  <c r="P280" i="67"/>
  <c r="N280" i="51"/>
  <c r="S280" i="61"/>
  <c r="N280" i="67"/>
  <c r="Q280" i="61"/>
  <c r="Z278" i="67"/>
  <c r="X278" i="51"/>
  <c r="G278" i="67"/>
  <c r="H278" i="67" s="1"/>
  <c r="F278" i="51"/>
  <c r="G278" i="51" s="1"/>
  <c r="G278" i="61"/>
  <c r="H278" i="61" s="1"/>
  <c r="F278" i="53"/>
  <c r="G278" i="53" s="1"/>
  <c r="P212" i="67"/>
  <c r="N212" i="51"/>
  <c r="S212" i="61"/>
  <c r="Y279" i="67"/>
  <c r="W279" i="51"/>
  <c r="J279" i="51"/>
  <c r="AE279" i="51"/>
  <c r="G279" i="67"/>
  <c r="H279" i="67" s="1"/>
  <c r="G279" i="61"/>
  <c r="H279" i="61" s="1"/>
  <c r="F279" i="53"/>
  <c r="G279" i="53" s="1"/>
  <c r="F279" i="51"/>
  <c r="G279" i="51" s="1"/>
  <c r="O279" i="67"/>
  <c r="R279" i="61"/>
  <c r="M279" i="51"/>
  <c r="J280" i="51"/>
  <c r="AE280" i="51"/>
  <c r="N278" i="67"/>
  <c r="Q278" i="61"/>
  <c r="BC77" i="67"/>
  <c r="BI31" i="5"/>
  <c r="AO33" i="5"/>
  <c r="EB35" i="45"/>
  <c r="CM35" i="45"/>
  <c r="AT27" i="4"/>
  <c r="W30" i="45"/>
  <c r="CR35" i="45"/>
  <c r="DJ32" i="45"/>
  <c r="M235" i="53"/>
  <c r="P36" i="5"/>
  <c r="AG279" i="67"/>
  <c r="K279" i="67"/>
  <c r="J30" i="69"/>
  <c r="V132" i="53"/>
  <c r="AF212" i="67"/>
  <c r="J212" i="67"/>
  <c r="BB59" i="37"/>
  <c r="BO58" i="38"/>
  <c r="V231" i="53"/>
  <c r="T27" i="38"/>
  <c r="V30" i="69"/>
  <c r="AE35" i="45"/>
  <c r="AF30" i="69"/>
  <c r="V127" i="53"/>
  <c r="V240" i="53"/>
  <c r="V155" i="53"/>
  <c r="V157" i="53"/>
  <c r="AE64" i="53"/>
  <c r="BG33" i="5"/>
  <c r="R27" i="69"/>
  <c r="L59" i="38"/>
  <c r="T209" i="53"/>
  <c r="BY36" i="5"/>
  <c r="AX27" i="43"/>
  <c r="AI58" i="40"/>
  <c r="N59" i="43"/>
  <c r="AF227" i="53"/>
  <c r="P59" i="41"/>
  <c r="AN59" i="33"/>
  <c r="BN59" i="38"/>
  <c r="AF221" i="53"/>
  <c r="CT53" i="39"/>
  <c r="K30" i="45"/>
  <c r="R31" i="5"/>
  <c r="EA32" i="45"/>
  <c r="AQ58" i="38"/>
  <c r="BO58" i="40"/>
  <c r="T51" i="53"/>
  <c r="O33" i="55"/>
  <c r="O10" i="55"/>
  <c r="AD159" i="53"/>
  <c r="P58" i="38"/>
  <c r="AA59" i="43"/>
  <c r="BY58" i="43"/>
  <c r="DD27" i="45"/>
  <c r="AW33" i="5"/>
  <c r="DW59" i="43"/>
  <c r="U156" i="53"/>
  <c r="Q58" i="36"/>
  <c r="V171" i="53"/>
  <c r="AQ59" i="39"/>
  <c r="AF53" i="39"/>
  <c r="M165" i="53"/>
  <c r="V178" i="53"/>
  <c r="CA27" i="43"/>
  <c r="DU59" i="43"/>
  <c r="AF38" i="53"/>
  <c r="AE27" i="45"/>
  <c r="V197" i="53"/>
  <c r="AE240" i="53"/>
  <c r="AE195" i="53"/>
  <c r="U202" i="53"/>
  <c r="T191" i="53"/>
  <c r="Y58" i="40"/>
  <c r="AE217" i="53"/>
  <c r="AL58" i="72"/>
  <c r="S59" i="40"/>
  <c r="W59" i="40"/>
  <c r="AE58" i="40"/>
  <c r="T194" i="53"/>
  <c r="T196" i="53"/>
  <c r="U228" i="53"/>
  <c r="AX58" i="72"/>
  <c r="U205" i="53"/>
  <c r="T53" i="39"/>
  <c r="T146" i="53"/>
  <c r="Q59" i="43"/>
  <c r="U63" i="53"/>
  <c r="AJ27" i="39"/>
  <c r="AJ58" i="39"/>
  <c r="AZ36" i="5"/>
  <c r="V187" i="53"/>
  <c r="CK58" i="39"/>
  <c r="BP35" i="45"/>
  <c r="T27" i="36"/>
  <c r="AV27" i="37"/>
  <c r="CY32" i="45"/>
  <c r="T214" i="53"/>
  <c r="T52" i="39"/>
  <c r="AF57" i="53"/>
  <c r="CE58" i="38"/>
  <c r="EB58" i="4"/>
  <c r="AL53" i="4"/>
  <c r="DD27" i="33"/>
  <c r="R27" i="73"/>
  <c r="AF137" i="53"/>
  <c r="AF105" i="53"/>
  <c r="W59" i="33"/>
  <c r="AX27" i="37"/>
  <c r="Q27" i="36"/>
  <c r="I58" i="38"/>
  <c r="ED58" i="4"/>
  <c r="AF98" i="53"/>
  <c r="CY59" i="4"/>
  <c r="V34" i="53"/>
  <c r="T36" i="53"/>
  <c r="AJ27" i="31"/>
  <c r="CA59" i="4"/>
  <c r="BO58" i="39"/>
  <c r="N52" i="68"/>
  <c r="M83" i="53"/>
  <c r="O42" i="55"/>
  <c r="AF59" i="28"/>
  <c r="BP53" i="31"/>
  <c r="BL59" i="33"/>
  <c r="AF52" i="33"/>
  <c r="Q27" i="72"/>
  <c r="DF59" i="4"/>
  <c r="ER58" i="4"/>
  <c r="BZ59" i="31"/>
  <c r="U89" i="53"/>
  <c r="CV27" i="31"/>
  <c r="CV27" i="4"/>
  <c r="J280" i="67"/>
  <c r="AF280" i="67"/>
  <c r="W277" i="51"/>
  <c r="Y280" i="67"/>
  <c r="V277" i="51"/>
  <c r="X280" i="67"/>
  <c r="BF58" i="77"/>
  <c r="J278" i="67"/>
  <c r="AF278" i="67"/>
  <c r="AG212" i="67"/>
  <c r="K212" i="67"/>
  <c r="AF279" i="67"/>
  <c r="J279" i="67"/>
  <c r="EL27" i="45"/>
  <c r="M104" i="53"/>
  <c r="AT58" i="33"/>
  <c r="U75" i="53"/>
  <c r="CO58" i="33"/>
  <c r="V111" i="53"/>
  <c r="K278" i="67"/>
  <c r="AG278" i="67"/>
  <c r="BV59" i="33"/>
  <c r="AC277" i="51"/>
  <c r="AE280" i="67"/>
  <c r="CK32" i="45"/>
  <c r="AE58" i="4"/>
  <c r="BJ59" i="40"/>
  <c r="AN59" i="38"/>
  <c r="AF33" i="44"/>
  <c r="U148" i="53"/>
  <c r="CD27" i="45"/>
  <c r="CX59" i="39"/>
  <c r="AJ27" i="5"/>
  <c r="AD59" i="39"/>
  <c r="Q58" i="40"/>
  <c r="FA27" i="45"/>
  <c r="T64" i="53"/>
  <c r="AE27" i="71"/>
  <c r="AB277" i="51"/>
  <c r="AD280" i="67"/>
  <c r="AG280" i="67"/>
  <c r="K280" i="67"/>
  <c r="AU121" i="67"/>
  <c r="BC41" i="67"/>
  <c r="AL220" i="67"/>
  <c r="BE52" i="67"/>
  <c r="AL69" i="67"/>
  <c r="BC27" i="67"/>
  <c r="AU124" i="67"/>
  <c r="BD156" i="67"/>
  <c r="BE189" i="67"/>
  <c r="AS230" i="67"/>
  <c r="AS207" i="67"/>
  <c r="BD50" i="67"/>
  <c r="AT147" i="67"/>
  <c r="AL48" i="67"/>
  <c r="AU42" i="67"/>
  <c r="BD143" i="67"/>
  <c r="BE125" i="67"/>
  <c r="BD43" i="67"/>
  <c r="BE240" i="67"/>
  <c r="BD123" i="67"/>
  <c r="BE83" i="67"/>
  <c r="BD165" i="67"/>
  <c r="AL126" i="67"/>
  <c r="BD64" i="67"/>
  <c r="BC196" i="67"/>
  <c r="AS159" i="67"/>
  <c r="BC169" i="67"/>
  <c r="AU148" i="67"/>
  <c r="BD201" i="67"/>
  <c r="AU218" i="67"/>
  <c r="AL230" i="67"/>
  <c r="BC150" i="67"/>
  <c r="BC148" i="67"/>
  <c r="AL132" i="67"/>
  <c r="AT134" i="67"/>
  <c r="BD20" i="67"/>
  <c r="AU77" i="67"/>
  <c r="BE119" i="67"/>
  <c r="BD198" i="67"/>
  <c r="AU151" i="67"/>
  <c r="BE222" i="67"/>
  <c r="AU162" i="67"/>
  <c r="AU139" i="67"/>
  <c r="AT173" i="67"/>
  <c r="AT221" i="67"/>
  <c r="BD223" i="67"/>
  <c r="AL17" i="67"/>
  <c r="T127" i="53"/>
  <c r="M155" i="53"/>
  <c r="U149" i="53"/>
  <c r="AD157" i="53"/>
  <c r="AE168" i="53"/>
  <c r="U83" i="53"/>
  <c r="V21" i="53"/>
  <c r="AF250" i="53"/>
  <c r="U67" i="53"/>
  <c r="AD79" i="53"/>
  <c r="U32" i="53"/>
  <c r="AL147" i="67"/>
  <c r="AT232" i="67"/>
  <c r="AL166" i="67"/>
  <c r="AT239" i="67"/>
  <c r="BD244" i="67"/>
  <c r="AL206" i="67"/>
  <c r="AS228" i="67"/>
  <c r="AL70" i="67"/>
  <c r="AU76" i="67"/>
  <c r="BE131" i="67"/>
  <c r="AS218" i="67"/>
  <c r="AU181" i="67"/>
  <c r="AT131" i="67"/>
  <c r="AT210" i="67"/>
  <c r="AT62" i="67"/>
  <c r="AS73" i="67"/>
  <c r="BE15" i="67"/>
  <c r="BE86" i="67"/>
  <c r="AU114" i="67"/>
  <c r="BE93" i="67"/>
  <c r="AL247" i="67"/>
  <c r="BE43" i="67"/>
  <c r="BD42" i="67"/>
  <c r="BC97" i="67"/>
  <c r="BE185" i="67"/>
  <c r="BC184" i="67"/>
  <c r="AU63" i="67"/>
  <c r="AU24" i="67"/>
  <c r="BC249" i="67"/>
  <c r="AL73" i="67"/>
  <c r="AL19" i="67"/>
  <c r="AS92" i="67"/>
  <c r="AS127" i="67"/>
  <c r="BC48" i="67"/>
  <c r="BC85" i="67"/>
  <c r="AT257" i="67"/>
  <c r="BZ59" i="43"/>
  <c r="DL53" i="43"/>
  <c r="DL52" i="43"/>
  <c r="CM59" i="43"/>
  <c r="CN53" i="4"/>
  <c r="AK59" i="71"/>
  <c r="AK27" i="45"/>
  <c r="V80" i="53"/>
  <c r="AS59" i="38"/>
  <c r="U213" i="53"/>
  <c r="AS58" i="38"/>
  <c r="U35" i="53"/>
  <c r="AC58" i="33"/>
  <c r="U104" i="53"/>
  <c r="V59" i="53"/>
  <c r="BP52" i="31"/>
  <c r="AZ59" i="28"/>
  <c r="BL27" i="33"/>
  <c r="AS69" i="67"/>
  <c r="ER59" i="4"/>
  <c r="AT104" i="67"/>
  <c r="BE24" i="67"/>
  <c r="M25" i="53"/>
  <c r="BA58" i="31"/>
  <c r="BE101" i="67"/>
  <c r="BI27" i="28"/>
  <c r="M20" i="53"/>
  <c r="T160" i="53"/>
  <c r="AQ27" i="73"/>
  <c r="AE35" i="53"/>
  <c r="M63" i="53"/>
  <c r="T53" i="36"/>
  <c r="N27" i="37"/>
  <c r="AF104" i="53"/>
  <c r="BA59" i="31"/>
  <c r="EC58" i="33"/>
  <c r="U77" i="53"/>
  <c r="T117" i="53"/>
  <c r="M92" i="53"/>
  <c r="BJ52" i="33"/>
  <c r="EH27" i="4"/>
  <c r="AC59" i="31"/>
  <c r="AE27" i="28"/>
  <c r="CT58" i="31"/>
  <c r="V27" i="4"/>
  <c r="V235" i="53"/>
  <c r="AE229" i="53"/>
  <c r="N53" i="36"/>
  <c r="AU170" i="67"/>
  <c r="BH27" i="38"/>
  <c r="CS59" i="43"/>
  <c r="AE236" i="53"/>
  <c r="U132" i="53"/>
  <c r="M201" i="53"/>
  <c r="AB27" i="38"/>
  <c r="V211" i="53"/>
  <c r="AD97" i="53"/>
  <c r="BD37" i="67"/>
  <c r="AL56" i="67"/>
  <c r="V70" i="53"/>
  <c r="AU74" i="67"/>
  <c r="BC28" i="67"/>
  <c r="BJ53" i="33"/>
  <c r="BE34" i="67"/>
  <c r="BE97" i="67"/>
  <c r="AD59" i="31"/>
  <c r="Z59" i="4"/>
  <c r="M29" i="53"/>
  <c r="AA58" i="33"/>
  <c r="AD86" i="53"/>
  <c r="AH59" i="71"/>
  <c r="CN58" i="33"/>
  <c r="N52" i="71"/>
  <c r="DR27" i="33"/>
  <c r="AD249" i="53"/>
  <c r="M276" i="53"/>
  <c r="AB309" i="49"/>
  <c r="BW59" i="4"/>
  <c r="EJ27" i="43"/>
  <c r="U248" i="53"/>
  <c r="CB30" i="45"/>
  <c r="Y58" i="72"/>
  <c r="X59" i="43"/>
  <c r="U274" i="53"/>
  <c r="V27" i="43"/>
  <c r="BR58" i="77"/>
  <c r="Z52" i="43"/>
  <c r="S58" i="71"/>
  <c r="DR58" i="4"/>
  <c r="EE58" i="43"/>
  <c r="EJ53" i="43"/>
  <c r="AC36" i="5"/>
  <c r="Z53" i="43"/>
  <c r="BD275" i="67"/>
  <c r="V277" i="53"/>
  <c r="X58" i="43"/>
  <c r="AN59" i="4"/>
  <c r="DU27" i="4"/>
  <c r="L59" i="77"/>
  <c r="Z59" i="43"/>
  <c r="AL248" i="67"/>
  <c r="DF59" i="39"/>
  <c r="Y59" i="74"/>
  <c r="AQ59" i="77"/>
  <c r="AU262" i="67"/>
  <c r="AF265" i="53"/>
  <c r="AN27" i="74"/>
  <c r="BB59" i="77"/>
  <c r="DF58" i="39"/>
  <c r="BC58" i="4"/>
  <c r="AR53" i="74"/>
  <c r="T257" i="53"/>
  <c r="EI27" i="33"/>
  <c r="AR27" i="74"/>
  <c r="Z58" i="43"/>
  <c r="BC220" i="67"/>
  <c r="BD187" i="67"/>
  <c r="BE127" i="67"/>
  <c r="BD122" i="67"/>
  <c r="BC209" i="67"/>
  <c r="AU228" i="67"/>
  <c r="AS55" i="67"/>
  <c r="AU179" i="67"/>
  <c r="BD57" i="67"/>
  <c r="BC171" i="67"/>
  <c r="AU145" i="67"/>
  <c r="BE232" i="67"/>
  <c r="AT223" i="67"/>
  <c r="AS46" i="67"/>
  <c r="AT160" i="67"/>
  <c r="AU43" i="67"/>
  <c r="BD136" i="67"/>
  <c r="AT150" i="67"/>
  <c r="BE167" i="67"/>
  <c r="AU202" i="67"/>
  <c r="AL211" i="67"/>
  <c r="AL235" i="67"/>
  <c r="BC142" i="67"/>
  <c r="AT188" i="67"/>
  <c r="BE135" i="67"/>
  <c r="BE150" i="67"/>
  <c r="AT15" i="67"/>
  <c r="BC46" i="67"/>
  <c r="BC218" i="67"/>
  <c r="BE158" i="67"/>
  <c r="BD237" i="67"/>
  <c r="AU243" i="67"/>
  <c r="BD175" i="67"/>
  <c r="U229" i="53"/>
  <c r="V249" i="53"/>
  <c r="T252" i="53"/>
  <c r="AF145" i="53"/>
  <c r="AE21" i="53"/>
  <c r="AD160" i="53"/>
  <c r="T266" i="53"/>
  <c r="M275" i="53"/>
  <c r="AE143" i="53"/>
  <c r="T46" i="53"/>
  <c r="M220" i="53"/>
  <c r="U36" i="53"/>
  <c r="V117" i="53"/>
  <c r="U261" i="53"/>
  <c r="M274" i="53"/>
  <c r="AB155" i="49"/>
  <c r="AB158" i="49"/>
  <c r="P58" i="73"/>
  <c r="AZ27" i="73"/>
  <c r="AW27" i="73"/>
  <c r="T58" i="74"/>
  <c r="AT94" i="67"/>
  <c r="AT73" i="67"/>
  <c r="AA58" i="72"/>
  <c r="CB58" i="31"/>
  <c r="Q27" i="4"/>
  <c r="EP27" i="4"/>
  <c r="S59" i="33"/>
  <c r="AS247" i="67"/>
  <c r="BA27" i="4"/>
  <c r="AL276" i="67"/>
  <c r="BE277" i="67"/>
  <c r="M15" i="53"/>
  <c r="BH27" i="33"/>
  <c r="DW58" i="4"/>
  <c r="CW27" i="31"/>
  <c r="DU58" i="4"/>
  <c r="Q59" i="33"/>
  <c r="AF245" i="53"/>
  <c r="CL27" i="33"/>
  <c r="AR58" i="72"/>
  <c r="AQ58" i="74"/>
  <c r="BG32" i="45"/>
  <c r="AH59" i="77"/>
  <c r="AY59" i="4"/>
  <c r="AX52" i="38"/>
  <c r="FB32" i="45"/>
  <c r="T118" i="53"/>
  <c r="AL87" i="67"/>
  <c r="W27" i="28"/>
  <c r="DX58" i="4"/>
  <c r="S58" i="33"/>
  <c r="U58" i="74"/>
  <c r="AG59" i="77"/>
  <c r="AL16" i="67"/>
  <c r="DT59" i="4"/>
  <c r="AF34" i="53"/>
  <c r="K59" i="28"/>
  <c r="BM59" i="4"/>
  <c r="BE99" i="67"/>
  <c r="R58" i="71"/>
  <c r="CG27" i="31"/>
  <c r="U249" i="53"/>
  <c r="EE58" i="33"/>
  <c r="AE31" i="5"/>
  <c r="AE27" i="5"/>
  <c r="AX58" i="77"/>
  <c r="CB27" i="45"/>
  <c r="AU58" i="77"/>
  <c r="AI59" i="74"/>
  <c r="AH58" i="77"/>
  <c r="AA59" i="77"/>
  <c r="V74" i="53"/>
  <c r="CT59" i="4"/>
  <c r="AK27" i="28"/>
  <c r="AT109" i="67"/>
  <c r="EF59" i="33"/>
  <c r="EE59" i="33"/>
  <c r="M246" i="53"/>
  <c r="T58" i="77"/>
  <c r="O16" i="55"/>
  <c r="AF109" i="53"/>
  <c r="AT80" i="67"/>
  <c r="BV52" i="31"/>
  <c r="T85" i="53"/>
  <c r="AY59" i="31"/>
  <c r="O19" i="55"/>
  <c r="K58" i="28"/>
  <c r="AU27" i="67"/>
  <c r="BC79" i="67"/>
  <c r="R27" i="31"/>
  <c r="X59" i="77"/>
  <c r="U59" i="74"/>
  <c r="AG58" i="77"/>
  <c r="V199" i="53"/>
  <c r="AU187" i="67"/>
  <c r="AV58" i="43"/>
  <c r="AS209" i="67"/>
  <c r="W33" i="5"/>
  <c r="AI27" i="72"/>
  <c r="AL177" i="67"/>
  <c r="V31" i="44"/>
  <c r="U122" i="53"/>
  <c r="N35" i="45"/>
  <c r="AS203" i="67"/>
  <c r="BZ58" i="33"/>
  <c r="AL237" i="67"/>
  <c r="V175" i="53"/>
  <c r="AE63" i="53"/>
  <c r="AD207" i="53"/>
  <c r="EO30" i="45"/>
  <c r="BE192" i="67"/>
  <c r="U39" i="53"/>
  <c r="AF148" i="53"/>
  <c r="AD121" i="53"/>
  <c r="AD221" i="53"/>
  <c r="BC228" i="67"/>
  <c r="J31" i="5"/>
  <c r="J58" i="41"/>
  <c r="CD59" i="39"/>
  <c r="AF53" i="53"/>
  <c r="AZ59" i="73"/>
  <c r="AF27" i="39"/>
  <c r="CL58" i="39"/>
  <c r="P27" i="39"/>
  <c r="AE58" i="43"/>
  <c r="AU199" i="67"/>
  <c r="AV59" i="43"/>
  <c r="AT222" i="67"/>
  <c r="AE15" i="53"/>
  <c r="BE215" i="67"/>
  <c r="BE140" i="67"/>
  <c r="U150" i="53"/>
  <c r="BV30" i="45"/>
  <c r="BC39" i="67"/>
  <c r="V27" i="40"/>
  <c r="AU156" i="67"/>
  <c r="U230" i="53"/>
  <c r="AL175" i="67"/>
  <c r="AU125" i="67"/>
  <c r="M48" i="53"/>
  <c r="EO58" i="43"/>
  <c r="X27" i="5"/>
  <c r="BS32" i="45"/>
  <c r="CD58" i="39"/>
  <c r="L33" i="5"/>
  <c r="AT33" i="5"/>
  <c r="BD154" i="67"/>
  <c r="AW31" i="5"/>
  <c r="AD226" i="53"/>
  <c r="CG27" i="39"/>
  <c r="M123" i="53"/>
  <c r="BE168" i="67"/>
  <c r="K27" i="43"/>
  <c r="CZ27" i="33"/>
  <c r="X27" i="39"/>
  <c r="BM27" i="39"/>
  <c r="K59" i="33"/>
  <c r="AZ58" i="33"/>
  <c r="CM27" i="4"/>
  <c r="X31" i="5"/>
  <c r="M41" i="53"/>
  <c r="CR27" i="45"/>
  <c r="BN33" i="5"/>
  <c r="O16" i="58"/>
  <c r="BX31" i="5"/>
  <c r="AU220" i="67"/>
  <c r="BF27" i="39"/>
  <c r="BO27" i="39"/>
  <c r="AF59" i="37"/>
  <c r="L27" i="5"/>
  <c r="U181" i="53"/>
  <c r="AN27" i="38"/>
  <c r="ED27" i="43"/>
  <c r="AS277" i="67"/>
  <c r="AJ35" i="69"/>
  <c r="AL95" i="67"/>
  <c r="AE75" i="53"/>
  <c r="AD27" i="45"/>
  <c r="AF95" i="53"/>
  <c r="V47" i="53"/>
  <c r="J27" i="45"/>
  <c r="AU47" i="67"/>
  <c r="AF33" i="53"/>
  <c r="DU58" i="43"/>
  <c r="BE220" i="67"/>
  <c r="BE219" i="67"/>
  <c r="BH27" i="43"/>
  <c r="U215" i="53"/>
  <c r="BV59" i="73"/>
  <c r="BT58" i="39"/>
  <c r="AD170" i="53"/>
  <c r="S27" i="39"/>
  <c r="AB27" i="37"/>
  <c r="BT27" i="39"/>
  <c r="AU59" i="67"/>
  <c r="DF52" i="33"/>
  <c r="BC96" i="67"/>
  <c r="EY32" i="45"/>
  <c r="M72" i="53"/>
  <c r="AG59" i="73"/>
  <c r="AF80" i="53"/>
  <c r="Z53" i="31"/>
  <c r="L58" i="72"/>
  <c r="CZ59" i="33"/>
  <c r="V36" i="53"/>
  <c r="AF119" i="53"/>
  <c r="T243" i="53"/>
  <c r="AS57" i="67"/>
  <c r="V26" i="53"/>
  <c r="BD133" i="67"/>
  <c r="N52" i="37"/>
  <c r="BP53" i="73"/>
  <c r="BE260" i="67"/>
  <c r="BJ52" i="77"/>
  <c r="AQ27" i="33"/>
  <c r="AR59" i="37"/>
  <c r="BC58" i="77"/>
  <c r="BC170" i="67"/>
  <c r="AF214" i="53"/>
  <c r="AT217" i="67"/>
  <c r="M181" i="53"/>
  <c r="N53" i="37"/>
  <c r="BE56" i="67"/>
  <c r="AF223" i="53"/>
  <c r="BE124" i="67"/>
  <c r="EL59" i="43"/>
  <c r="M40" i="53"/>
  <c r="BP52" i="28"/>
  <c r="T58" i="43"/>
  <c r="AH36" i="44"/>
  <c r="AT146" i="67"/>
  <c r="AT27" i="72"/>
  <c r="DI59" i="43"/>
  <c r="CA36" i="5"/>
  <c r="AR59" i="40"/>
  <c r="J27" i="44"/>
  <c r="M159" i="53"/>
  <c r="AF193" i="53"/>
  <c r="Q27" i="43"/>
  <c r="R27" i="41"/>
  <c r="V27" i="37"/>
  <c r="AU20" i="67"/>
  <c r="AD205" i="53"/>
  <c r="AA58" i="43"/>
  <c r="BL27" i="39"/>
  <c r="R59" i="36"/>
  <c r="V243" i="53"/>
  <c r="BA27" i="5"/>
  <c r="BE23" i="67"/>
  <c r="AT26" i="67"/>
  <c r="M26" i="53"/>
  <c r="BZ32" i="45"/>
  <c r="U58" i="43"/>
  <c r="V139" i="53"/>
  <c r="W35" i="69"/>
  <c r="AF127" i="53"/>
  <c r="BD138" i="67"/>
  <c r="L58" i="41"/>
  <c r="CN32" i="45"/>
  <c r="AL44" i="67"/>
  <c r="AP27" i="5"/>
  <c r="BD15" i="67"/>
  <c r="V195" i="53"/>
  <c r="AC36" i="44"/>
  <c r="BV27" i="38"/>
  <c r="CD27" i="39"/>
  <c r="AT235" i="67"/>
  <c r="AT215" i="67"/>
  <c r="AE209" i="53"/>
  <c r="AF190" i="53"/>
  <c r="AL149" i="67"/>
  <c r="AS233" i="67"/>
  <c r="M59" i="39"/>
  <c r="DJ59" i="43"/>
  <c r="BR27" i="5"/>
  <c r="I58" i="43"/>
  <c r="M232" i="53"/>
  <c r="BD59" i="39"/>
  <c r="BI27" i="43"/>
  <c r="AF144" i="53"/>
  <c r="AU242" i="67"/>
  <c r="AZ59" i="40"/>
  <c r="BC210" i="67"/>
  <c r="AD31" i="44"/>
  <c r="AF52" i="37"/>
  <c r="AU103" i="67"/>
  <c r="AV58" i="72"/>
  <c r="BB31" i="5"/>
  <c r="BF59" i="37"/>
  <c r="AT27" i="73"/>
  <c r="M202" i="53"/>
  <c r="BP53" i="33"/>
  <c r="BC99" i="67"/>
  <c r="BR59" i="33"/>
  <c r="AU29" i="67"/>
  <c r="AT30" i="67"/>
  <c r="BL59" i="4"/>
  <c r="AD34" i="53"/>
  <c r="BC108" i="67"/>
  <c r="V109" i="53"/>
  <c r="M248" i="53"/>
  <c r="AC58" i="77"/>
  <c r="T259" i="53"/>
  <c r="AS54" i="67"/>
  <c r="L59" i="41"/>
  <c r="BC229" i="67"/>
  <c r="BE47" i="67"/>
  <c r="M234" i="53"/>
  <c r="BM59" i="40"/>
  <c r="DZ30" i="45"/>
  <c r="U168" i="53"/>
  <c r="BQ58" i="40"/>
  <c r="DQ58" i="43"/>
  <c r="DQ59" i="43"/>
  <c r="BH59" i="40"/>
  <c r="M44" i="53"/>
  <c r="S33" i="5"/>
  <c r="R58" i="73"/>
  <c r="AE44" i="53"/>
  <c r="AO30" i="45"/>
  <c r="BD155" i="67"/>
  <c r="X27" i="37"/>
  <c r="AU117" i="67"/>
  <c r="BD17" i="67"/>
  <c r="BV59" i="31"/>
  <c r="CP58" i="31"/>
  <c r="AI27" i="71"/>
  <c r="M59" i="71"/>
  <c r="DR58" i="33"/>
  <c r="AL27" i="77"/>
  <c r="R59" i="74"/>
  <c r="BF35" i="45"/>
  <c r="AB195" i="49"/>
  <c r="AC59" i="4"/>
  <c r="AD43" i="53"/>
  <c r="DI58" i="39"/>
  <c r="Y59" i="41"/>
  <c r="AD48" i="53"/>
  <c r="AS142" i="67"/>
  <c r="DH27" i="39"/>
  <c r="AZ58" i="40"/>
  <c r="BP27" i="45"/>
  <c r="BT31" i="5"/>
  <c r="DW58" i="43"/>
  <c r="AE156" i="53"/>
  <c r="R58" i="36"/>
  <c r="AS32" i="67"/>
  <c r="T76" i="53"/>
  <c r="M64" i="53"/>
  <c r="BI59" i="33"/>
  <c r="BF58" i="37"/>
  <c r="AO58" i="73"/>
  <c r="BD69" i="67"/>
  <c r="AZ31" i="5"/>
  <c r="FA35" i="45"/>
  <c r="AC58" i="72"/>
  <c r="DB27" i="4"/>
  <c r="BR27" i="71"/>
  <c r="AS59" i="31"/>
  <c r="AN27" i="72"/>
  <c r="AK58" i="74"/>
  <c r="CG59" i="33"/>
  <c r="Z58" i="72"/>
  <c r="U59" i="43"/>
  <c r="BU36" i="5"/>
  <c r="O22" i="55"/>
  <c r="AD36" i="44"/>
  <c r="AE152" i="53"/>
  <c r="AF237" i="53"/>
  <c r="P36" i="44"/>
  <c r="BE169" i="67"/>
  <c r="J59" i="37"/>
  <c r="M206" i="53"/>
  <c r="EL58" i="33"/>
  <c r="AF213" i="53"/>
  <c r="BC133" i="67"/>
  <c r="T144" i="53"/>
  <c r="AR52" i="73"/>
  <c r="AB27" i="31"/>
  <c r="DB27" i="31"/>
  <c r="EI58" i="33"/>
  <c r="T27" i="33"/>
  <c r="EF27" i="43"/>
  <c r="CH59" i="43"/>
  <c r="CG58" i="33"/>
  <c r="K58" i="72"/>
  <c r="CD58" i="33"/>
  <c r="V27" i="72"/>
  <c r="AE205" i="53"/>
  <c r="U157" i="53"/>
  <c r="AF192" i="53"/>
  <c r="AE59" i="4"/>
  <c r="BE61" i="67"/>
  <c r="CN35" i="45"/>
  <c r="AL189" i="67"/>
  <c r="CF27" i="45"/>
  <c r="AS202" i="67"/>
  <c r="M58" i="39"/>
  <c r="U219" i="53"/>
  <c r="DD35" i="45"/>
  <c r="BD38" i="67"/>
  <c r="V238" i="53"/>
  <c r="AF135" i="53"/>
  <c r="R59" i="73"/>
  <c r="AF55" i="53"/>
  <c r="AE56" i="53"/>
  <c r="BC144" i="67"/>
  <c r="AI58" i="73"/>
  <c r="AE37" i="53"/>
  <c r="BC73" i="67"/>
  <c r="BC242" i="67"/>
  <c r="AS70" i="67"/>
  <c r="AL27" i="33"/>
  <c r="I58" i="28"/>
  <c r="BJ52" i="28"/>
  <c r="S59" i="68"/>
  <c r="BV58" i="31"/>
  <c r="DA58" i="33"/>
  <c r="BE111" i="67"/>
  <c r="BD59" i="33"/>
  <c r="CG59" i="31"/>
  <c r="X59" i="31"/>
  <c r="BC106" i="67"/>
  <c r="AE129" i="53"/>
  <c r="AS58" i="31"/>
  <c r="T53" i="33"/>
  <c r="AQ59" i="72"/>
  <c r="BJ32" i="45"/>
  <c r="AX53" i="77"/>
  <c r="Z59" i="72"/>
  <c r="V124" i="53"/>
  <c r="AF188" i="53"/>
  <c r="T225" i="53"/>
  <c r="AD241" i="53"/>
  <c r="AR32" i="45"/>
  <c r="BE84" i="67"/>
  <c r="AU31" i="5"/>
  <c r="AD222" i="53"/>
  <c r="AF27" i="44"/>
  <c r="EL59" i="33"/>
  <c r="AT156" i="67"/>
  <c r="AT226" i="67"/>
  <c r="AS174" i="67"/>
  <c r="AT227" i="67"/>
  <c r="BE58" i="37"/>
  <c r="BV52" i="38"/>
  <c r="AS224" i="67"/>
  <c r="AH33" i="5"/>
  <c r="BD161" i="67"/>
  <c r="AF53" i="37"/>
  <c r="AO31" i="5"/>
  <c r="EY35" i="45"/>
  <c r="T213" i="53"/>
  <c r="BY59" i="43"/>
  <c r="V169" i="53"/>
  <c r="T71" i="53"/>
  <c r="AQ59" i="73"/>
  <c r="BG58" i="33"/>
  <c r="AF52" i="72"/>
  <c r="BV58" i="33"/>
  <c r="BC118" i="67"/>
  <c r="M58" i="68"/>
  <c r="AJ27" i="4"/>
  <c r="T52" i="33"/>
  <c r="DC59" i="43"/>
  <c r="CC58" i="43"/>
  <c r="AS250" i="67"/>
  <c r="M273" i="53"/>
  <c r="K59" i="72"/>
  <c r="AF113" i="53"/>
  <c r="AO58" i="28"/>
  <c r="AU82" i="67"/>
  <c r="AE24" i="53"/>
  <c r="CN53" i="33"/>
  <c r="AS258" i="67"/>
  <c r="AD187" i="53"/>
  <c r="T27" i="39"/>
  <c r="BE96" i="67"/>
  <c r="AS118" i="67"/>
  <c r="AO59" i="4"/>
  <c r="N27" i="33"/>
  <c r="BB59" i="28"/>
  <c r="AL89" i="67"/>
  <c r="BC110" i="67"/>
  <c r="Q59" i="37"/>
  <c r="AT68" i="67"/>
  <c r="AB59" i="72"/>
  <c r="DF59" i="33"/>
  <c r="ED53" i="4"/>
  <c r="AE101" i="53"/>
  <c r="AF59" i="53"/>
  <c r="BD63" i="67"/>
  <c r="AL34" i="67"/>
  <c r="M98" i="53"/>
  <c r="AL59" i="4"/>
  <c r="AU116" i="67"/>
  <c r="BU59" i="4"/>
  <c r="BY27" i="31"/>
  <c r="AC27" i="28"/>
  <c r="AT89" i="67"/>
  <c r="AK35" i="45"/>
  <c r="AE136" i="53"/>
  <c r="I59" i="38"/>
  <c r="AU72" i="67"/>
  <c r="EA59" i="33"/>
  <c r="AS74" i="67"/>
  <c r="BW59" i="33"/>
  <c r="AE27" i="72"/>
  <c r="BY58" i="4"/>
  <c r="AT57" i="67"/>
  <c r="AT110" i="67"/>
  <c r="AL27" i="67"/>
  <c r="AR27" i="31"/>
  <c r="K59" i="71"/>
  <c r="AQ59" i="71"/>
  <c r="AJ36" i="5"/>
  <c r="AS195" i="67"/>
  <c r="DI58" i="43"/>
  <c r="BD238" i="67"/>
  <c r="U76" i="53"/>
  <c r="AT32" i="67"/>
  <c r="AD59" i="72"/>
  <c r="N59" i="31"/>
  <c r="AU118" i="67"/>
  <c r="N52" i="33"/>
  <c r="U82" i="53"/>
  <c r="U112" i="53"/>
  <c r="U17" i="53"/>
  <c r="EQ59" i="4"/>
  <c r="AU274" i="67"/>
  <c r="AL115" i="67"/>
  <c r="O9" i="55"/>
  <c r="ED52" i="4"/>
  <c r="AL210" i="67"/>
  <c r="M244" i="53"/>
  <c r="ED58" i="33"/>
  <c r="AU66" i="67"/>
  <c r="T58" i="31"/>
  <c r="T100" i="53"/>
  <c r="AL27" i="4"/>
  <c r="U110" i="53"/>
  <c r="AE27" i="53"/>
  <c r="AN27" i="28"/>
  <c r="M89" i="53"/>
  <c r="O23" i="58"/>
  <c r="AO59" i="28"/>
  <c r="P27" i="31"/>
  <c r="T53" i="71"/>
  <c r="Z52" i="71"/>
  <c r="AH27" i="45"/>
  <c r="V158" i="53"/>
  <c r="AF32" i="45"/>
  <c r="AE27" i="39"/>
  <c r="K27" i="69"/>
  <c r="AE204" i="53"/>
  <c r="AS71" i="67"/>
  <c r="AF58" i="28"/>
  <c r="BD234" i="67"/>
  <c r="V58" i="37"/>
  <c r="AL182" i="67"/>
  <c r="AU173" i="67"/>
  <c r="AT240" i="67"/>
  <c r="BE202" i="67"/>
  <c r="AS213" i="67"/>
  <c r="AU175" i="67"/>
  <c r="AD62" i="53"/>
  <c r="AS59" i="72"/>
  <c r="AD144" i="53"/>
  <c r="AF110" i="53"/>
  <c r="V206" i="53"/>
  <c r="DZ27" i="33"/>
  <c r="ET27" i="4"/>
  <c r="AE102" i="53"/>
  <c r="BD27" i="33"/>
  <c r="BP27" i="28"/>
  <c r="EF59" i="4"/>
  <c r="V93" i="53"/>
  <c r="CN53" i="31"/>
  <c r="BG59" i="33"/>
  <c r="AB58" i="33"/>
  <c r="BB27" i="28"/>
  <c r="AL58" i="31"/>
  <c r="AT90" i="67"/>
  <c r="BX58" i="4"/>
  <c r="M23" i="53"/>
  <c r="BD114" i="67"/>
  <c r="P27" i="71"/>
  <c r="P59" i="71"/>
  <c r="DD59" i="43"/>
  <c r="CF58" i="43"/>
  <c r="M249" i="53"/>
  <c r="EI59" i="43"/>
  <c r="BO58" i="73"/>
  <c r="BR58" i="40"/>
  <c r="BF58" i="39"/>
  <c r="U46" i="53"/>
  <c r="AZ58" i="73"/>
  <c r="AT141" i="67"/>
  <c r="T173" i="53"/>
  <c r="I59" i="68"/>
  <c r="BX59" i="33"/>
  <c r="BP52" i="33"/>
  <c r="AC27" i="72"/>
  <c r="AT102" i="67"/>
  <c r="EL27" i="33"/>
  <c r="AS103" i="67"/>
  <c r="BE20" i="67"/>
  <c r="T28" i="53"/>
  <c r="BE116" i="67"/>
  <c r="DE59" i="33"/>
  <c r="BN58" i="4"/>
  <c r="DA59" i="33"/>
  <c r="Z59" i="31"/>
  <c r="U101" i="53"/>
  <c r="CK27" i="31"/>
  <c r="W27" i="31"/>
  <c r="AS16" i="67"/>
  <c r="BE82" i="67"/>
  <c r="AD92" i="53"/>
  <c r="BV58" i="71"/>
  <c r="AG59" i="4"/>
  <c r="AT93" i="67"/>
  <c r="BC30" i="67"/>
  <c r="AF16" i="53"/>
  <c r="BN59" i="31"/>
  <c r="P58" i="71"/>
  <c r="DU27" i="33"/>
  <c r="DF52" i="43"/>
  <c r="DA58" i="43"/>
  <c r="T250" i="53"/>
  <c r="X59" i="74"/>
  <c r="I58" i="72"/>
  <c r="I59" i="72"/>
  <c r="T27" i="44"/>
  <c r="AP27" i="37"/>
  <c r="BD53" i="73"/>
  <c r="AR53" i="73"/>
  <c r="U37" i="53"/>
  <c r="T52" i="68"/>
  <c r="V20" i="53"/>
  <c r="AL27" i="31"/>
  <c r="BD58" i="33"/>
  <c r="M117" i="53"/>
  <c r="T52" i="4"/>
  <c r="BI58" i="33"/>
  <c r="BD52" i="33"/>
  <c r="BZ58" i="31"/>
  <c r="CN27" i="31"/>
  <c r="V99" i="53"/>
  <c r="AF27" i="72"/>
  <c r="BD88" i="67"/>
  <c r="AU99" i="67"/>
  <c r="U58" i="4"/>
  <c r="DX52" i="33"/>
  <c r="AE247" i="53"/>
  <c r="AT249" i="67"/>
  <c r="AD250" i="53"/>
  <c r="T27" i="77"/>
  <c r="CF59" i="43"/>
  <c r="BE261" i="67"/>
  <c r="T253" i="53"/>
  <c r="AS276" i="67"/>
  <c r="X58" i="72"/>
  <c r="BG58" i="39"/>
  <c r="DV32" i="45"/>
  <c r="AF151" i="53"/>
  <c r="EO59" i="43"/>
  <c r="S27" i="43"/>
  <c r="M242" i="53"/>
  <c r="AS231" i="67"/>
  <c r="AZ27" i="37"/>
  <c r="AW59" i="28"/>
  <c r="AF27" i="37"/>
  <c r="BE66" i="67"/>
  <c r="BD53" i="33"/>
  <c r="EH59" i="4"/>
  <c r="N27" i="28"/>
  <c r="EK58" i="33"/>
  <c r="M59" i="68"/>
  <c r="BD31" i="67"/>
  <c r="CG58" i="31"/>
  <c r="BX58" i="33"/>
  <c r="AF111" i="53"/>
  <c r="AF53" i="72"/>
  <c r="M113" i="53"/>
  <c r="BI59" i="31"/>
  <c r="BZ27" i="33"/>
  <c r="AB59" i="33"/>
  <c r="AD26" i="53"/>
  <c r="BD27" i="67"/>
  <c r="P59" i="72"/>
  <c r="CT53" i="31"/>
  <c r="AL82" i="67"/>
  <c r="T17" i="53"/>
  <c r="W27" i="33"/>
  <c r="AX27" i="71"/>
  <c r="AB157" i="49"/>
  <c r="T263" i="53"/>
  <c r="AH59" i="74"/>
  <c r="BQ59" i="77"/>
  <c r="AU276" i="67"/>
  <c r="BD277" i="67"/>
  <c r="T47" i="53"/>
  <c r="AD165" i="53"/>
  <c r="AJ33" i="5"/>
  <c r="AL36" i="44"/>
  <c r="AS58" i="37"/>
  <c r="V59" i="73"/>
  <c r="CQ58" i="33"/>
  <c r="BK58" i="4"/>
  <c r="J58" i="71"/>
  <c r="BD246" i="67"/>
  <c r="BS27" i="71"/>
  <c r="AJ27" i="71"/>
  <c r="DD58" i="43"/>
  <c r="EI58" i="43"/>
  <c r="W59" i="74"/>
  <c r="BK59" i="73"/>
  <c r="X59" i="72"/>
  <c r="V59" i="72"/>
  <c r="AB23" i="49"/>
  <c r="AF51" i="53"/>
  <c r="AT190" i="67"/>
  <c r="BE62" i="67"/>
  <c r="EN27" i="45"/>
  <c r="V56" i="53"/>
  <c r="AD59" i="33"/>
  <c r="BP58" i="33"/>
  <c r="CR58" i="33"/>
  <c r="L27" i="33"/>
  <c r="EH58" i="4"/>
  <c r="AD27" i="33"/>
  <c r="DA59" i="4"/>
  <c r="AS23" i="67"/>
  <c r="DA59" i="43"/>
  <c r="V27" i="74"/>
  <c r="V58" i="72"/>
  <c r="Y27" i="40"/>
  <c r="BE159" i="67"/>
  <c r="AF58" i="37"/>
  <c r="AS243" i="67"/>
  <c r="EM30" i="45"/>
  <c r="BY58" i="33"/>
  <c r="DH58" i="4"/>
  <c r="DE58" i="33"/>
  <c r="T53" i="4"/>
  <c r="AU56" i="67"/>
  <c r="T29" i="53"/>
  <c r="BN58" i="31"/>
  <c r="T58" i="4"/>
  <c r="P58" i="72"/>
  <c r="U24" i="53"/>
  <c r="CB27" i="31"/>
  <c r="BC100" i="67"/>
  <c r="O26" i="55"/>
  <c r="Z53" i="71"/>
  <c r="EM59" i="4"/>
  <c r="BE252" i="67"/>
  <c r="BQ58" i="77"/>
  <c r="BV27" i="45"/>
  <c r="T59" i="39"/>
  <c r="AF160" i="53"/>
  <c r="BC130" i="67"/>
  <c r="AE207" i="53"/>
  <c r="BD23" i="67"/>
  <c r="AU129" i="67"/>
  <c r="X27" i="33"/>
  <c r="U26" i="53"/>
  <c r="BG27" i="31"/>
  <c r="AB27" i="71"/>
  <c r="DW27" i="33"/>
  <c r="AO59" i="72"/>
  <c r="BE181" i="67"/>
  <c r="BL59" i="28"/>
  <c r="BG59" i="28"/>
  <c r="V33" i="5"/>
  <c r="S36" i="44"/>
  <c r="O59" i="43"/>
  <c r="AS122" i="67"/>
  <c r="V131" i="53"/>
  <c r="AE27" i="37"/>
  <c r="T20" i="53"/>
  <c r="V59" i="71"/>
  <c r="AC27" i="5"/>
  <c r="EN58" i="4"/>
  <c r="DN27" i="33"/>
  <c r="W35" i="45"/>
  <c r="M146" i="53"/>
  <c r="BV31" i="5"/>
  <c r="AX59" i="37"/>
  <c r="AM59" i="37"/>
  <c r="U68" i="53"/>
  <c r="AE118" i="53"/>
  <c r="CU59" i="33"/>
  <c r="M116" i="53"/>
  <c r="AL59" i="67"/>
  <c r="O35" i="55"/>
  <c r="BJ58" i="31"/>
  <c r="BS27" i="4"/>
  <c r="CZ27" i="4"/>
  <c r="BP59" i="31"/>
  <c r="AS78" i="67"/>
  <c r="DS59" i="4"/>
  <c r="BL58" i="73"/>
  <c r="P59" i="77"/>
  <c r="V58" i="77"/>
  <c r="AN59" i="43"/>
  <c r="BA27" i="39"/>
  <c r="Z59" i="73"/>
  <c r="AT33" i="67"/>
  <c r="AE179" i="53"/>
  <c r="V176" i="53"/>
  <c r="BD232" i="67"/>
  <c r="BD127" i="67"/>
  <c r="U45" i="53"/>
  <c r="V147" i="53"/>
  <c r="O59" i="38"/>
  <c r="AD21" i="53"/>
  <c r="CV32" i="45"/>
  <c r="T33" i="44"/>
  <c r="BE164" i="67"/>
  <c r="AF189" i="53"/>
  <c r="AE194" i="53"/>
  <c r="BE145" i="67"/>
  <c r="AU200" i="67"/>
  <c r="O25" i="55"/>
  <c r="BA59" i="40"/>
  <c r="CX58" i="39"/>
  <c r="BT35" i="45"/>
  <c r="BA58" i="40"/>
  <c r="DP58" i="43"/>
  <c r="DQ27" i="43"/>
  <c r="AL53" i="73"/>
  <c r="BD104" i="67"/>
  <c r="BC129" i="67"/>
  <c r="AS66" i="67"/>
  <c r="AL170" i="67"/>
  <c r="AD77" i="53"/>
  <c r="BB59" i="33"/>
  <c r="AD36" i="53"/>
  <c r="AE74" i="53"/>
  <c r="AU70" i="67"/>
  <c r="M73" i="53"/>
  <c r="EJ53" i="4"/>
  <c r="AE90" i="53"/>
  <c r="AS24" i="67"/>
  <c r="CT53" i="4"/>
  <c r="BC16" i="67"/>
  <c r="AI58" i="4"/>
  <c r="O59" i="4"/>
  <c r="AJ58" i="4"/>
  <c r="J27" i="28"/>
  <c r="AR52" i="71"/>
  <c r="DS58" i="4"/>
  <c r="BI58" i="77"/>
  <c r="AT59" i="77"/>
  <c r="I59" i="77"/>
  <c r="AE182" i="53"/>
  <c r="U143" i="53"/>
  <c r="AT52" i="67"/>
  <c r="AN58" i="40"/>
  <c r="BE165" i="67"/>
  <c r="CW58" i="39"/>
  <c r="AL27" i="73"/>
  <c r="BC207" i="67"/>
  <c r="AL52" i="73"/>
  <c r="U73" i="53"/>
  <c r="AU75" i="67"/>
  <c r="AW58" i="4"/>
  <c r="BE108" i="67"/>
  <c r="V71" i="53"/>
  <c r="K59" i="68"/>
  <c r="K27" i="68"/>
  <c r="AF23" i="53"/>
  <c r="V113" i="53"/>
  <c r="BC80" i="67"/>
  <c r="CW27" i="4"/>
  <c r="BC26" i="67"/>
  <c r="AT86" i="67"/>
  <c r="DQ27" i="4"/>
  <c r="AF33" i="5"/>
  <c r="CH53" i="33"/>
  <c r="DO58" i="33"/>
  <c r="AW59" i="77"/>
  <c r="AE206" i="53"/>
  <c r="T31" i="44"/>
  <c r="AE238" i="53"/>
  <c r="AW59" i="38"/>
  <c r="BE67" i="67"/>
  <c r="AF185" i="53"/>
  <c r="AE33" i="44"/>
  <c r="AE125" i="53"/>
  <c r="BD197" i="67"/>
  <c r="T199" i="53"/>
  <c r="CP58" i="43"/>
  <c r="AW59" i="71"/>
  <c r="AF58" i="4"/>
  <c r="EO35" i="45"/>
  <c r="Y35" i="45"/>
  <c r="AE52" i="53"/>
  <c r="AL33" i="5"/>
  <c r="T235" i="53"/>
  <c r="BD166" i="67"/>
  <c r="AU237" i="67"/>
  <c r="AT155" i="67"/>
  <c r="AQ36" i="5"/>
  <c r="DL53" i="39"/>
  <c r="AW36" i="5"/>
  <c r="O59" i="40"/>
  <c r="T59" i="41"/>
  <c r="R58" i="40"/>
  <c r="AL227" i="67"/>
  <c r="V142" i="53"/>
  <c r="AL160" i="67"/>
  <c r="V59" i="40"/>
  <c r="V196" i="53"/>
  <c r="R33" i="44"/>
  <c r="BR36" i="5"/>
  <c r="CH59" i="38"/>
  <c r="K27" i="31"/>
  <c r="CH58" i="38"/>
  <c r="N52" i="38"/>
  <c r="BV59" i="39"/>
  <c r="AD137" i="53"/>
  <c r="BV27" i="4"/>
  <c r="AL104" i="67"/>
  <c r="U66" i="53"/>
  <c r="BE94" i="67"/>
  <c r="EJ27" i="4"/>
  <c r="AT17" i="67"/>
  <c r="M94" i="53"/>
  <c r="BE19" i="67"/>
  <c r="U100" i="53"/>
  <c r="BV53" i="71"/>
  <c r="EJ27" i="33"/>
  <c r="T268" i="53"/>
  <c r="BE58" i="77"/>
  <c r="T233" i="53"/>
  <c r="DK59" i="31"/>
  <c r="Z27" i="69"/>
  <c r="AU176" i="67"/>
  <c r="AT225" i="67"/>
  <c r="AC27" i="4"/>
  <c r="BD83" i="67"/>
  <c r="V189" i="53"/>
  <c r="V136" i="53"/>
  <c r="AO59" i="33"/>
  <c r="AP59" i="38"/>
  <c r="M21" i="53"/>
  <c r="AD38" i="53"/>
  <c r="DB27" i="45"/>
  <c r="AL59" i="37"/>
  <c r="AQ27" i="40"/>
  <c r="BC240" i="67"/>
  <c r="AW58" i="43"/>
  <c r="DL27" i="39"/>
  <c r="O29" i="55"/>
  <c r="DL58" i="39"/>
  <c r="AL240" i="67"/>
  <c r="AR58" i="39"/>
  <c r="CW59" i="39"/>
  <c r="AK27" i="5"/>
  <c r="T133" i="53"/>
  <c r="AE73" i="53"/>
  <c r="EC27" i="33"/>
  <c r="AI59" i="4"/>
  <c r="DF27" i="31"/>
  <c r="BV53" i="4"/>
  <c r="BV53" i="31"/>
  <c r="I59" i="33"/>
  <c r="T34" i="53"/>
  <c r="CR58" i="4"/>
  <c r="AL26" i="67"/>
  <c r="AF26" i="53"/>
  <c r="P59" i="4"/>
  <c r="AS85" i="67"/>
  <c r="U59" i="71"/>
  <c r="AD100" i="53"/>
  <c r="AS59" i="71"/>
  <c r="EJ52" i="33"/>
  <c r="DB27" i="39"/>
  <c r="AM58" i="72"/>
  <c r="AU269" i="67"/>
  <c r="AI27" i="74"/>
  <c r="DQ35" i="45"/>
  <c r="V27" i="44"/>
  <c r="AT208" i="67"/>
  <c r="M124" i="53"/>
  <c r="BE178" i="67"/>
  <c r="AT189" i="67"/>
  <c r="AE35" i="69"/>
  <c r="AD122" i="53"/>
  <c r="BD195" i="67"/>
  <c r="L32" i="45"/>
  <c r="Q30" i="69"/>
  <c r="BD65" i="67"/>
  <c r="AX59" i="40"/>
  <c r="CN53" i="43"/>
  <c r="J27" i="69"/>
  <c r="BD141" i="67"/>
  <c r="O58" i="40"/>
  <c r="AT198" i="67"/>
  <c r="AU229" i="67"/>
  <c r="X36" i="44"/>
  <c r="AE155" i="53"/>
  <c r="U50" i="53"/>
  <c r="BC121" i="67"/>
  <c r="AN32" i="45"/>
  <c r="P31" i="5"/>
  <c r="AT204" i="67"/>
  <c r="V123" i="53"/>
  <c r="T137" i="53"/>
  <c r="FB27" i="45"/>
  <c r="BN27" i="33"/>
  <c r="T187" i="53"/>
  <c r="BD103" i="67"/>
  <c r="AD111" i="53"/>
  <c r="U128" i="53"/>
  <c r="V32" i="53"/>
  <c r="BE79" i="67"/>
  <c r="U28" i="53"/>
  <c r="BC92" i="67"/>
  <c r="BC58" i="28"/>
  <c r="AJ59" i="4"/>
  <c r="T99" i="53"/>
  <c r="BV27" i="71"/>
  <c r="BV52" i="71"/>
  <c r="AS58" i="28"/>
  <c r="AR27" i="71"/>
  <c r="CD27" i="43"/>
  <c r="BE247" i="67"/>
  <c r="BV52" i="77"/>
  <c r="BU59" i="77"/>
  <c r="BF59" i="77"/>
  <c r="AT58" i="77"/>
  <c r="BC176" i="67"/>
  <c r="AU127" i="67"/>
  <c r="V49" i="53"/>
  <c r="V167" i="53"/>
  <c r="BV35" i="45"/>
  <c r="AF231" i="53"/>
  <c r="R27" i="39"/>
  <c r="AD42" i="53"/>
  <c r="DG59" i="43"/>
  <c r="AN58" i="43"/>
  <c r="N58" i="36"/>
  <c r="AU197" i="67"/>
  <c r="AW59" i="4"/>
  <c r="AX58" i="38"/>
  <c r="M65" i="53"/>
  <c r="BO58" i="31"/>
  <c r="CH27" i="4"/>
  <c r="AE107" i="53"/>
  <c r="T53" i="31"/>
  <c r="AL112" i="67"/>
  <c r="AF82" i="53"/>
  <c r="P58" i="4"/>
  <c r="AR53" i="71"/>
  <c r="BU58" i="77"/>
  <c r="AD58" i="77"/>
  <c r="AT58" i="67"/>
  <c r="DI27" i="4"/>
  <c r="AF68" i="53"/>
  <c r="AH59" i="38"/>
  <c r="V40" i="53"/>
  <c r="X30" i="69"/>
  <c r="U33" i="53"/>
  <c r="N59" i="28"/>
  <c r="AX59" i="73"/>
  <c r="AC35" i="45"/>
  <c r="T15" i="53"/>
  <c r="U58" i="41"/>
  <c r="X36" i="5"/>
  <c r="BE65" i="67"/>
  <c r="X59" i="38"/>
  <c r="AL159" i="67"/>
  <c r="U166" i="53"/>
  <c r="W27" i="45"/>
  <c r="O59" i="73"/>
  <c r="AF155" i="53"/>
  <c r="BD172" i="67"/>
  <c r="AJ27" i="44"/>
  <c r="CP27" i="43"/>
  <c r="BC217" i="67"/>
  <c r="BE170" i="67"/>
  <c r="J27" i="37"/>
  <c r="AF59" i="31"/>
  <c r="CU59" i="31"/>
  <c r="CD27" i="4"/>
  <c r="T262" i="53"/>
  <c r="DJ59" i="31"/>
  <c r="AF181" i="53"/>
  <c r="CH53" i="39"/>
  <c r="AN27" i="69"/>
  <c r="AK59" i="37"/>
  <c r="W59" i="41"/>
  <c r="BU30" i="45"/>
  <c r="AS200" i="67"/>
  <c r="AF224" i="53"/>
  <c r="AD72" i="53"/>
  <c r="CX27" i="45"/>
  <c r="AT139" i="67"/>
  <c r="AF215" i="53"/>
  <c r="BD140" i="67"/>
  <c r="CV30" i="45"/>
  <c r="AE51" i="53"/>
  <c r="AD15" i="53"/>
  <c r="M148" i="53"/>
  <c r="T219" i="53"/>
  <c r="BP58" i="40"/>
  <c r="AE18" i="53"/>
  <c r="BG31" i="5"/>
  <c r="M209" i="53"/>
  <c r="T42" i="53"/>
  <c r="DG59" i="39"/>
  <c r="BD52" i="38"/>
  <c r="EM58" i="43"/>
  <c r="DK58" i="43"/>
  <c r="CV58" i="39"/>
  <c r="V160" i="53"/>
  <c r="AS190" i="67"/>
  <c r="BF27" i="5"/>
  <c r="V130" i="53"/>
  <c r="AL213" i="67"/>
  <c r="M59" i="53"/>
  <c r="AX53" i="31"/>
  <c r="EM27" i="43"/>
  <c r="CJ30" i="45"/>
  <c r="V208" i="53"/>
  <c r="DX35" i="45"/>
  <c r="BD61" i="67"/>
  <c r="K58" i="43"/>
  <c r="BZ59" i="38"/>
  <c r="AE124" i="53"/>
  <c r="BS27" i="38"/>
  <c r="AK32" i="45"/>
  <c r="AF168" i="53"/>
  <c r="DG58" i="39"/>
  <c r="BC42" i="67"/>
  <c r="AL209" i="67"/>
  <c r="L31" i="5"/>
  <c r="BN27" i="5"/>
  <c r="AH32" i="45"/>
  <c r="AO27" i="45"/>
  <c r="EA27" i="45"/>
  <c r="U220" i="53"/>
  <c r="AL228" i="67"/>
  <c r="AK30" i="45"/>
  <c r="AL52" i="39"/>
  <c r="T135" i="53"/>
  <c r="AB58" i="40"/>
  <c r="AL52" i="38"/>
  <c r="BO36" i="5"/>
  <c r="AL140" i="67"/>
  <c r="AD169" i="53"/>
  <c r="AL59" i="73"/>
  <c r="AP27" i="73"/>
  <c r="U44" i="53"/>
  <c r="BE148" i="67"/>
  <c r="AE55" i="53"/>
  <c r="T152" i="53"/>
  <c r="AE172" i="53"/>
  <c r="Y179" i="53"/>
  <c r="AS171" i="67"/>
  <c r="U207" i="53"/>
  <c r="AU36" i="67"/>
  <c r="AD149" i="53"/>
  <c r="CV58" i="31"/>
  <c r="V103" i="53"/>
  <c r="N52" i="31"/>
  <c r="U56" i="53"/>
  <c r="BD35" i="67"/>
  <c r="O26" i="58"/>
  <c r="CX58" i="33"/>
  <c r="BE59" i="33"/>
  <c r="BP59" i="33"/>
  <c r="J58" i="68"/>
  <c r="BC115" i="67"/>
  <c r="AE87" i="53"/>
  <c r="DD58" i="33"/>
  <c r="T53" i="68"/>
  <c r="BS58" i="31"/>
  <c r="CF58" i="31"/>
  <c r="V125" i="53"/>
  <c r="AS65" i="67"/>
  <c r="AS184" i="67"/>
  <c r="AF197" i="53"/>
  <c r="Z27" i="45"/>
  <c r="AA58" i="39"/>
  <c r="BE228" i="67"/>
  <c r="T165" i="53"/>
  <c r="AD230" i="53"/>
  <c r="T142" i="53"/>
  <c r="V236" i="53"/>
  <c r="AU172" i="67"/>
  <c r="AL232" i="67"/>
  <c r="M135" i="53"/>
  <c r="CV59" i="39"/>
  <c r="M27" i="41"/>
  <c r="AU59" i="40"/>
  <c r="M172" i="53"/>
  <c r="AE220" i="53"/>
  <c r="EX30" i="45"/>
  <c r="AJ59" i="38"/>
  <c r="U225" i="53"/>
  <c r="U162" i="53"/>
  <c r="AQ59" i="40"/>
  <c r="BC221" i="67"/>
  <c r="AL150" i="67"/>
  <c r="BD160" i="67"/>
  <c r="AD158" i="53"/>
  <c r="AU146" i="67"/>
  <c r="AU232" i="67"/>
  <c r="AD233" i="53"/>
  <c r="AR27" i="38"/>
  <c r="V97" i="53"/>
  <c r="ED59" i="4"/>
  <c r="BG27" i="4"/>
  <c r="K59" i="43"/>
  <c r="BD179" i="67"/>
  <c r="AS124" i="67"/>
  <c r="M199" i="53"/>
  <c r="V126" i="53"/>
  <c r="CH58" i="39"/>
  <c r="CH52" i="39"/>
  <c r="AU147" i="67"/>
  <c r="DI27" i="43"/>
  <c r="BC147" i="67"/>
  <c r="AF43" i="53"/>
  <c r="BD215" i="67"/>
  <c r="Y32" i="45"/>
  <c r="Z31" i="5"/>
  <c r="V201" i="53"/>
  <c r="BC38" i="67"/>
  <c r="M27" i="44"/>
  <c r="BV27" i="5"/>
  <c r="BP59" i="40"/>
  <c r="AL153" i="67"/>
  <c r="DI27" i="39"/>
  <c r="K27" i="5"/>
  <c r="M144" i="53"/>
  <c r="M241" i="53"/>
  <c r="M137" i="53"/>
  <c r="T181" i="53"/>
  <c r="T77" i="53"/>
  <c r="V88" i="53"/>
  <c r="S27" i="72"/>
  <c r="AL53" i="31"/>
  <c r="AN58" i="77"/>
  <c r="AL52" i="67"/>
  <c r="AD215" i="53"/>
  <c r="M185" i="53"/>
  <c r="T18" i="53"/>
  <c r="AS125" i="67"/>
  <c r="BE41" i="67"/>
  <c r="U54" i="53"/>
  <c r="AL156" i="67"/>
  <c r="BD125" i="67"/>
  <c r="Z35" i="69"/>
  <c r="AF200" i="53"/>
  <c r="AU51" i="67"/>
  <c r="AC58" i="43"/>
  <c r="AE61" i="53"/>
  <c r="T27" i="69"/>
  <c r="AT143" i="67"/>
  <c r="O31" i="58"/>
  <c r="DC35" i="45"/>
  <c r="DI35" i="45"/>
  <c r="CX32" i="45"/>
  <c r="AL221" i="67"/>
  <c r="CY35" i="45"/>
  <c r="X27" i="41"/>
  <c r="O58" i="73"/>
  <c r="AF242" i="53"/>
  <c r="V55" i="53"/>
  <c r="U233" i="53"/>
  <c r="BJ58" i="33"/>
  <c r="EB27" i="4"/>
  <c r="Z27" i="33"/>
  <c r="BK59" i="28"/>
  <c r="BU58" i="31"/>
  <c r="AD110" i="53"/>
  <c r="BU58" i="39"/>
  <c r="DC58" i="33"/>
  <c r="Y27" i="72"/>
  <c r="CN27" i="4"/>
  <c r="CN59" i="4"/>
  <c r="CM58" i="4"/>
  <c r="CI59" i="4"/>
  <c r="U58" i="72"/>
  <c r="CN58" i="4"/>
  <c r="CM59" i="4"/>
  <c r="CL52" i="4"/>
  <c r="DZ27" i="43"/>
  <c r="T102" i="53"/>
  <c r="AT61" i="67"/>
  <c r="R59" i="72"/>
  <c r="DD58" i="31"/>
  <c r="U118" i="53"/>
  <c r="AQ27" i="31"/>
  <c r="AE85" i="53"/>
  <c r="AU27" i="28"/>
  <c r="X59" i="4"/>
  <c r="BS59" i="71"/>
  <c r="DM58" i="4"/>
  <c r="DD58" i="39"/>
  <c r="AF52" i="71"/>
  <c r="BL58" i="4"/>
  <c r="AD27" i="71"/>
  <c r="AQ27" i="71"/>
  <c r="AS59" i="28"/>
  <c r="DP27" i="33"/>
  <c r="AN58" i="72"/>
  <c r="BV53" i="77"/>
  <c r="AT35" i="45"/>
  <c r="DL52" i="4"/>
  <c r="T86" i="53"/>
  <c r="EF58" i="43"/>
  <c r="DO35" i="45"/>
  <c r="AD61" i="53"/>
  <c r="DU27" i="43"/>
  <c r="U161" i="53"/>
  <c r="BD74" i="67"/>
  <c r="V115" i="53"/>
  <c r="EJ58" i="4"/>
  <c r="BJ53" i="31"/>
  <c r="K58" i="33"/>
  <c r="CH59" i="31"/>
  <c r="BE16" i="67"/>
  <c r="AF27" i="53"/>
  <c r="CE58" i="31"/>
  <c r="DL53" i="4"/>
  <c r="AF97" i="53"/>
  <c r="BU27" i="31"/>
  <c r="CX59" i="31"/>
  <c r="N58" i="33"/>
  <c r="K58" i="68"/>
  <c r="CH58" i="31"/>
  <c r="AS101" i="67"/>
  <c r="I58" i="68"/>
  <c r="DB58" i="31"/>
  <c r="BG59" i="31"/>
  <c r="X58" i="4"/>
  <c r="EF59" i="43"/>
  <c r="T58" i="71"/>
  <c r="DM59" i="4"/>
  <c r="CG27" i="43"/>
  <c r="DX58" i="33"/>
  <c r="AF178" i="53"/>
  <c r="AV27" i="4"/>
  <c r="DX59" i="43"/>
  <c r="BJ58" i="43"/>
  <c r="T27" i="4"/>
  <c r="T19" i="53"/>
  <c r="DC58" i="4"/>
  <c r="CX58" i="31"/>
  <c r="AE276" i="53"/>
  <c r="T116" i="53"/>
  <c r="BE59" i="31"/>
  <c r="AL106" i="67"/>
  <c r="BD80" i="67"/>
  <c r="AL27" i="71"/>
  <c r="DX59" i="33"/>
  <c r="EJ53" i="33"/>
  <c r="AN59" i="72"/>
  <c r="CG58" i="43"/>
  <c r="ED58" i="43"/>
  <c r="ED59" i="43"/>
  <c r="AZ33" i="5"/>
  <c r="U172" i="53"/>
  <c r="V133" i="53"/>
  <c r="CJ59" i="39"/>
  <c r="DY58" i="33"/>
  <c r="AE109" i="53"/>
  <c r="V72" i="53"/>
  <c r="T66" i="53"/>
  <c r="AT56" i="67"/>
  <c r="O27" i="58"/>
  <c r="V64" i="53"/>
  <c r="BA59" i="33"/>
  <c r="T210" i="53"/>
  <c r="AT76" i="67"/>
  <c r="AE62" i="53"/>
  <c r="AS63" i="67"/>
  <c r="BC78" i="67"/>
  <c r="AF71" i="53"/>
  <c r="AS37" i="67"/>
  <c r="AJ27" i="37"/>
  <c r="M69" i="53"/>
  <c r="AT77" i="67"/>
  <c r="BE36" i="67"/>
  <c r="AF248" i="53"/>
  <c r="BE117" i="67"/>
  <c r="AD58" i="33"/>
  <c r="AN58" i="33"/>
  <c r="BJ59" i="28"/>
  <c r="AQ59" i="33"/>
  <c r="BX27" i="33"/>
  <c r="BD53" i="31"/>
  <c r="BD89" i="67"/>
  <c r="CA27" i="4"/>
  <c r="BE128" i="67"/>
  <c r="AT69" i="67"/>
  <c r="AU57" i="67"/>
  <c r="AP59" i="4"/>
  <c r="AS99" i="67"/>
  <c r="Z52" i="33"/>
  <c r="R58" i="33"/>
  <c r="DX27" i="33"/>
  <c r="AD27" i="5"/>
  <c r="BD247" i="67"/>
  <c r="DY59" i="43"/>
  <c r="BS27" i="73"/>
  <c r="AT241" i="67"/>
  <c r="BJ58" i="28"/>
  <c r="T31" i="53"/>
  <c r="CF27" i="31"/>
  <c r="CO59" i="31"/>
  <c r="CP59" i="31"/>
  <c r="EH58" i="33"/>
  <c r="BX59" i="4"/>
  <c r="EJ59" i="33"/>
  <c r="EJ58" i="33"/>
  <c r="CD59" i="43"/>
  <c r="V95" i="53"/>
  <c r="V180" i="53"/>
  <c r="DR30" i="45"/>
  <c r="R27" i="38"/>
  <c r="AF222" i="53"/>
  <c r="AF173" i="53"/>
  <c r="BC236" i="67"/>
  <c r="AH27" i="39"/>
  <c r="AE166" i="53"/>
  <c r="AO58" i="39"/>
  <c r="U241" i="53"/>
  <c r="AZ27" i="38"/>
  <c r="EC58" i="4"/>
  <c r="AU32" i="67"/>
  <c r="V24" i="53"/>
  <c r="BN59" i="4"/>
  <c r="AF58" i="31"/>
  <c r="P27" i="4"/>
  <c r="CU58" i="31"/>
  <c r="DA58" i="4"/>
  <c r="AT27" i="71"/>
  <c r="DF53" i="43"/>
  <c r="DF27" i="43"/>
  <c r="EA59" i="43"/>
  <c r="DZ59" i="43"/>
  <c r="DI58" i="31"/>
  <c r="AU95" i="67"/>
  <c r="BV52" i="39"/>
  <c r="CJ58" i="4"/>
  <c r="DK58" i="31"/>
  <c r="BF27" i="4"/>
  <c r="DN32" i="45"/>
  <c r="DG59" i="31"/>
  <c r="BD183" i="67"/>
  <c r="BD188" i="67"/>
  <c r="BD186" i="67"/>
  <c r="BD189" i="67"/>
  <c r="AV59" i="4"/>
  <c r="AT180" i="67"/>
  <c r="U188" i="53"/>
  <c r="EJ35" i="45"/>
  <c r="BE126" i="67"/>
  <c r="AT126" i="67"/>
  <c r="CB53" i="38"/>
  <c r="U164" i="53"/>
  <c r="AE183" i="53"/>
  <c r="BC181" i="67"/>
  <c r="T189" i="53"/>
  <c r="AV58" i="4"/>
  <c r="BH59" i="37"/>
  <c r="AE60" i="53"/>
  <c r="AC58" i="4"/>
  <c r="K59" i="73"/>
  <c r="AI30" i="69"/>
  <c r="BC68" i="67"/>
  <c r="DO27" i="43"/>
  <c r="BL59" i="38"/>
  <c r="BD184" i="67"/>
  <c r="BG59" i="37"/>
  <c r="BA59" i="38"/>
  <c r="P59" i="38"/>
  <c r="BC43" i="67"/>
  <c r="BH58" i="4"/>
  <c r="BH59" i="28"/>
  <c r="O27" i="55"/>
  <c r="CS32" i="45"/>
  <c r="AL130" i="67"/>
  <c r="I59" i="31"/>
  <c r="CQ59" i="4"/>
  <c r="AS100" i="67"/>
  <c r="ES59" i="4"/>
  <c r="J58" i="28"/>
  <c r="AS107" i="67"/>
  <c r="M100" i="53"/>
  <c r="AE36" i="5"/>
  <c r="CC59" i="43"/>
  <c r="M27" i="43"/>
  <c r="AD58" i="39"/>
  <c r="O58" i="39"/>
  <c r="K58" i="39"/>
  <c r="AR27" i="43"/>
  <c r="AA58" i="40"/>
  <c r="AQ58" i="39"/>
  <c r="AP58" i="37"/>
  <c r="AZ59" i="39"/>
  <c r="AF27" i="45"/>
  <c r="BA59" i="37"/>
  <c r="AS240" i="67"/>
  <c r="U59" i="37"/>
  <c r="Z27" i="37"/>
  <c r="O13" i="58"/>
  <c r="CJ27" i="43"/>
  <c r="BE55" i="67"/>
  <c r="L58" i="36"/>
  <c r="U159" i="53"/>
  <c r="AE213" i="53"/>
  <c r="BC58" i="39"/>
  <c r="Q27" i="73"/>
  <c r="AQ27" i="38"/>
  <c r="AS175" i="67"/>
  <c r="U58" i="37"/>
  <c r="AF202" i="53"/>
  <c r="T55" i="53"/>
  <c r="AX53" i="37"/>
  <c r="BB36" i="5"/>
  <c r="AK58" i="39"/>
  <c r="AX52" i="37"/>
  <c r="BB59" i="38"/>
  <c r="AD68" i="53"/>
  <c r="BC50" i="67"/>
  <c r="BI27" i="37"/>
  <c r="BY27" i="5"/>
  <c r="BM27" i="28"/>
  <c r="BT27" i="40"/>
  <c r="K59" i="41"/>
  <c r="BF31" i="5"/>
  <c r="M228" i="53"/>
  <c r="T221" i="53"/>
  <c r="CV27" i="45"/>
  <c r="BJ31" i="5"/>
  <c r="AW59" i="43"/>
  <c r="DF27" i="45"/>
  <c r="DT27" i="43"/>
  <c r="EN27" i="43"/>
  <c r="T231" i="53"/>
  <c r="AF124" i="53"/>
  <c r="S59" i="28"/>
  <c r="DZ35" i="45"/>
  <c r="AF31" i="44"/>
  <c r="AD59" i="40"/>
  <c r="Z30" i="45"/>
  <c r="AL33" i="44"/>
  <c r="BN58" i="40"/>
  <c r="AR58" i="43"/>
  <c r="AL50" i="67"/>
  <c r="AR53" i="43"/>
  <c r="T222" i="53"/>
  <c r="AL31" i="44"/>
  <c r="AD209" i="53"/>
  <c r="AE160" i="53"/>
  <c r="N30" i="45"/>
  <c r="Z27" i="41"/>
  <c r="M219" i="53"/>
  <c r="T58" i="40"/>
  <c r="AU195" i="67"/>
  <c r="AS216" i="67"/>
  <c r="AP27" i="45"/>
  <c r="Z52" i="41"/>
  <c r="CR59" i="43"/>
  <c r="AR27" i="37"/>
  <c r="U165" i="53"/>
  <c r="BO30" i="45"/>
  <c r="AS121" i="67"/>
  <c r="AS234" i="67"/>
  <c r="AL121" i="67"/>
  <c r="AE162" i="53"/>
  <c r="U141" i="53"/>
  <c r="AI59" i="72"/>
  <c r="AT97" i="67"/>
  <c r="AP59" i="39"/>
  <c r="M162" i="53"/>
  <c r="M216" i="53"/>
  <c r="L27" i="38"/>
  <c r="AC30" i="45"/>
  <c r="CT59" i="43"/>
  <c r="BE239" i="67"/>
  <c r="BS59" i="39"/>
  <c r="AS137" i="67"/>
  <c r="AT171" i="67"/>
  <c r="AT130" i="67"/>
  <c r="M175" i="53"/>
  <c r="BD211" i="67"/>
  <c r="V207" i="53"/>
  <c r="M77" i="53"/>
  <c r="U62" i="53"/>
  <c r="BE105" i="67"/>
  <c r="DE59" i="4"/>
  <c r="S58" i="68"/>
  <c r="AE59" i="72"/>
  <c r="T58" i="72"/>
  <c r="BE32" i="67"/>
  <c r="O20" i="55"/>
  <c r="AE78" i="53"/>
  <c r="BI58" i="31"/>
  <c r="T114" i="53"/>
  <c r="CF27" i="4"/>
  <c r="EL59" i="4"/>
  <c r="CD58" i="43"/>
  <c r="M59" i="72"/>
  <c r="CT27" i="33"/>
  <c r="CT53" i="33"/>
  <c r="BV52" i="33"/>
  <c r="BV53" i="33"/>
  <c r="T32" i="53"/>
  <c r="M56" i="53"/>
  <c r="BO27" i="33"/>
  <c r="AT118" i="67"/>
  <c r="CW58" i="4"/>
  <c r="AU110" i="67"/>
  <c r="AS79" i="67"/>
  <c r="BD248" i="67"/>
  <c r="BD59" i="38"/>
  <c r="AV59" i="38"/>
  <c r="BC191" i="67"/>
  <c r="BC67" i="67"/>
  <c r="DP27" i="45"/>
  <c r="AW59" i="73"/>
  <c r="EI30" i="45"/>
  <c r="S27" i="37"/>
  <c r="BE241" i="67"/>
  <c r="M59" i="38"/>
  <c r="K59" i="38"/>
  <c r="AF58" i="53"/>
  <c r="T208" i="53"/>
  <c r="AU27" i="38"/>
  <c r="AL67" i="67"/>
  <c r="P30" i="69"/>
  <c r="EJ27" i="45"/>
  <c r="AF126" i="53"/>
  <c r="L59" i="37"/>
  <c r="AF67" i="53"/>
  <c r="BJ52" i="4"/>
  <c r="AS59" i="4"/>
  <c r="BN59" i="28"/>
  <c r="AF183" i="53"/>
  <c r="DH27" i="43"/>
  <c r="T48" i="53"/>
  <c r="CA27" i="5"/>
  <c r="BE139" i="67"/>
  <c r="DJ27" i="4"/>
  <c r="AS84" i="67"/>
  <c r="BC215" i="67"/>
  <c r="AK59" i="38"/>
  <c r="BC15" i="67"/>
  <c r="AS149" i="67"/>
  <c r="AE72" i="53"/>
  <c r="I58" i="39"/>
  <c r="W31" i="5"/>
  <c r="T136" i="53"/>
  <c r="AD195" i="53"/>
  <c r="AQ27" i="43"/>
  <c r="O34" i="55"/>
  <c r="AS192" i="67"/>
  <c r="BC127" i="67"/>
  <c r="DP30" i="45"/>
  <c r="AI59" i="38"/>
  <c r="AL180" i="67"/>
  <c r="EC35" i="45"/>
  <c r="AS198" i="67"/>
  <c r="M31" i="44"/>
  <c r="AT95" i="67"/>
  <c r="BD60" i="67"/>
  <c r="M180" i="53"/>
  <c r="T180" i="53"/>
  <c r="BC59" i="37"/>
  <c r="AS189" i="67"/>
  <c r="AJ27" i="69"/>
  <c r="BD164" i="67"/>
  <c r="CB53" i="43"/>
  <c r="BE180" i="67"/>
  <c r="U167" i="53"/>
  <c r="BH59" i="38"/>
  <c r="DE32" i="45"/>
  <c r="AE180" i="53"/>
  <c r="AE147" i="53"/>
  <c r="AF47" i="53"/>
  <c r="V59" i="38"/>
  <c r="AD27" i="43"/>
  <c r="U147" i="53"/>
  <c r="DP32" i="45"/>
  <c r="V138" i="53"/>
  <c r="BI58" i="4"/>
  <c r="BD72" i="67"/>
  <c r="O15" i="58"/>
  <c r="BZ31" i="5"/>
  <c r="O49" i="55"/>
  <c r="AF146" i="53"/>
  <c r="BJ27" i="4"/>
  <c r="T58" i="53"/>
  <c r="BD58" i="67"/>
  <c r="AU136" i="67"/>
  <c r="V59" i="41"/>
  <c r="CL35" i="45"/>
  <c r="U53" i="53"/>
  <c r="U18" i="53"/>
  <c r="AD191" i="53"/>
  <c r="T65" i="53"/>
  <c r="BT59" i="73"/>
  <c r="AE189" i="53"/>
  <c r="AS83" i="67"/>
  <c r="BD75" i="67"/>
  <c r="BS27" i="45"/>
  <c r="W33" i="44"/>
  <c r="CS58" i="39"/>
  <c r="BE188" i="67"/>
  <c r="AL176" i="67"/>
  <c r="Y59" i="37"/>
  <c r="AV59" i="28"/>
  <c r="BD157" i="67"/>
  <c r="AX27" i="40"/>
  <c r="BZ33" i="5"/>
  <c r="M127" i="53"/>
  <c r="BI36" i="5"/>
  <c r="AI33" i="44"/>
  <c r="AU39" i="67"/>
  <c r="AO27" i="5"/>
  <c r="BD208" i="67"/>
  <c r="Z59" i="28"/>
  <c r="AF22" i="53"/>
  <c r="BU59" i="38"/>
  <c r="AI59" i="28"/>
  <c r="AL53" i="67"/>
  <c r="U84" i="53"/>
  <c r="AL31" i="5"/>
  <c r="AF199" i="53"/>
  <c r="L27" i="44"/>
  <c r="N31" i="5"/>
  <c r="BL33" i="5"/>
  <c r="AL36" i="5"/>
  <c r="AF52" i="53"/>
  <c r="AR35" i="45"/>
  <c r="V48" i="53"/>
  <c r="DZ27" i="45"/>
  <c r="BC238" i="67"/>
  <c r="CF30" i="45"/>
  <c r="M184" i="53"/>
  <c r="Y30" i="45"/>
  <c r="BX33" i="5"/>
  <c r="DK32" i="45"/>
  <c r="BC153" i="67"/>
  <c r="DP27" i="43"/>
  <c r="AV59" i="40"/>
  <c r="CG35" i="45"/>
  <c r="BD27" i="40"/>
  <c r="BP27" i="40"/>
  <c r="CL59" i="43"/>
  <c r="AE58" i="39"/>
  <c r="BW59" i="43"/>
  <c r="X59" i="40"/>
  <c r="AR30" i="45"/>
  <c r="X58" i="40"/>
  <c r="P31" i="44"/>
  <c r="BD205" i="67"/>
  <c r="BD151" i="67"/>
  <c r="AS59" i="43"/>
  <c r="BD142" i="67"/>
  <c r="AH27" i="38"/>
  <c r="V179" i="53"/>
  <c r="AU160" i="67"/>
  <c r="K35" i="69"/>
  <c r="AS179" i="67"/>
  <c r="EZ30" i="45"/>
  <c r="EG32" i="45"/>
  <c r="AR52" i="38"/>
  <c r="CK59" i="39"/>
  <c r="BC66" i="67"/>
  <c r="P59" i="68"/>
  <c r="DB58" i="33"/>
  <c r="BC87" i="67"/>
  <c r="M36" i="53"/>
  <c r="AR59" i="33"/>
  <c r="AC27" i="33"/>
  <c r="AF27" i="31"/>
  <c r="T115" i="53"/>
  <c r="AF77" i="53"/>
  <c r="AF53" i="31"/>
  <c r="BE57" i="67"/>
  <c r="AG59" i="33"/>
  <c r="AT28" i="67"/>
  <c r="AM58" i="39"/>
  <c r="AS194" i="67"/>
  <c r="BE210" i="67"/>
  <c r="AL39" i="67"/>
  <c r="AS196" i="67"/>
  <c r="AF166" i="53"/>
  <c r="BC216" i="67"/>
  <c r="V229" i="53"/>
  <c r="EG35" i="45"/>
  <c r="M211" i="53"/>
  <c r="M156" i="53"/>
  <c r="AS123" i="67"/>
  <c r="AF58" i="40"/>
  <c r="BM32" i="45"/>
  <c r="T27" i="43"/>
  <c r="AU227" i="67"/>
  <c r="AS153" i="67"/>
  <c r="AU27" i="72"/>
  <c r="AL193" i="67"/>
  <c r="BE173" i="67"/>
  <c r="M167" i="53"/>
  <c r="AH59" i="73"/>
  <c r="EM59" i="43"/>
  <c r="BD144" i="67"/>
  <c r="V140" i="53"/>
  <c r="M27" i="36"/>
  <c r="U173" i="53"/>
  <c r="AF143" i="53"/>
  <c r="BC31" i="5"/>
  <c r="CB52" i="33"/>
  <c r="AD87" i="53"/>
  <c r="M27" i="31"/>
  <c r="BO59" i="39"/>
  <c r="BD116" i="67"/>
  <c r="V62" i="53"/>
  <c r="N53" i="68"/>
  <c r="O15" i="55"/>
  <c r="CX59" i="33"/>
  <c r="AP33" i="5"/>
  <c r="DH59" i="39"/>
  <c r="AF206" i="53"/>
  <c r="BM27" i="5"/>
  <c r="AE59" i="39"/>
  <c r="M50" i="53"/>
  <c r="AV27" i="43"/>
  <c r="CS30" i="45"/>
  <c r="V192" i="53"/>
  <c r="AS199" i="67"/>
  <c r="AT214" i="67"/>
  <c r="BC219" i="67"/>
  <c r="J27" i="5"/>
  <c r="CO58" i="39"/>
  <c r="BC177" i="67"/>
  <c r="AU44" i="67"/>
  <c r="DJ27" i="45"/>
  <c r="AD44" i="53"/>
  <c r="AR52" i="40"/>
  <c r="BU59" i="40"/>
  <c r="AQ58" i="40"/>
  <c r="AU54" i="67"/>
  <c r="AL49" i="67"/>
  <c r="AB59" i="40"/>
  <c r="BJ58" i="40"/>
  <c r="AE133" i="53"/>
  <c r="K27" i="39"/>
  <c r="CJ27" i="45"/>
  <c r="V161" i="53"/>
  <c r="DI59" i="39"/>
  <c r="V218" i="53"/>
  <c r="AL238" i="67"/>
  <c r="M177" i="53"/>
  <c r="U130" i="53"/>
  <c r="BE166" i="67"/>
  <c r="EM35" i="45"/>
  <c r="AL53" i="39"/>
  <c r="AS120" i="67"/>
  <c r="V222" i="53"/>
  <c r="M45" i="53"/>
  <c r="BC149" i="67"/>
  <c r="BD239" i="67"/>
  <c r="AC58" i="38"/>
  <c r="S27" i="36"/>
  <c r="AT133" i="67"/>
  <c r="AQ27" i="39"/>
  <c r="BE123" i="67"/>
  <c r="AO59" i="43"/>
  <c r="AE69" i="53"/>
  <c r="BD173" i="67"/>
  <c r="AU59" i="72"/>
  <c r="BD235" i="67"/>
  <c r="AS59" i="73"/>
  <c r="AS62" i="67"/>
  <c r="AE211" i="53"/>
  <c r="BC211" i="67"/>
  <c r="AU132" i="67"/>
  <c r="U194" i="53"/>
  <c r="BD27" i="5"/>
  <c r="L27" i="37"/>
  <c r="AS241" i="67"/>
  <c r="AB31" i="44"/>
  <c r="P58" i="68"/>
  <c r="AL52" i="37"/>
  <c r="AL27" i="37"/>
  <c r="U244" i="53"/>
  <c r="AU131" i="67"/>
  <c r="AD219" i="53"/>
  <c r="Q58" i="73"/>
  <c r="BD52" i="28"/>
  <c r="AS115" i="67"/>
  <c r="EP59" i="33"/>
  <c r="AD28" i="53"/>
  <c r="U74" i="53"/>
  <c r="BE28" i="67"/>
  <c r="T52" i="72"/>
  <c r="BE73" i="67"/>
  <c r="EG59" i="4"/>
  <c r="ED53" i="33"/>
  <c r="AD104" i="53"/>
  <c r="T110" i="53"/>
  <c r="AE88" i="53"/>
  <c r="AL59" i="28"/>
  <c r="BI27" i="31"/>
  <c r="BD71" i="67"/>
  <c r="BF27" i="33"/>
  <c r="S59" i="72"/>
  <c r="AU91" i="67"/>
  <c r="AG58" i="33"/>
  <c r="CR58" i="31"/>
  <c r="AG59" i="28"/>
  <c r="BB59" i="31"/>
  <c r="AV27" i="33"/>
  <c r="AL101" i="67"/>
  <c r="AF101" i="53"/>
  <c r="AJ27" i="28"/>
  <c r="CB27" i="33"/>
  <c r="BE118" i="67"/>
  <c r="AW58" i="33"/>
  <c r="AW59" i="33"/>
  <c r="M90" i="53"/>
  <c r="CG58" i="4"/>
  <c r="AY58" i="28"/>
  <c r="J27" i="33"/>
  <c r="Z27" i="4"/>
  <c r="CK58" i="31"/>
  <c r="N53" i="31"/>
  <c r="AF31" i="53"/>
  <c r="M96" i="53"/>
  <c r="O59" i="31"/>
  <c r="BT59" i="4"/>
  <c r="BE81" i="67"/>
  <c r="S58" i="31"/>
  <c r="AS112" i="67"/>
  <c r="U106" i="53"/>
  <c r="AU79" i="67"/>
  <c r="AU80" i="67"/>
  <c r="AX59" i="28"/>
  <c r="DB58" i="4"/>
  <c r="CE27" i="4"/>
  <c r="W58" i="31"/>
  <c r="AT113" i="67"/>
  <c r="BE58" i="28"/>
  <c r="U96" i="53"/>
  <c r="BU59" i="71"/>
  <c r="W59" i="31"/>
  <c r="I59" i="71"/>
  <c r="AH58" i="31"/>
  <c r="Y58" i="71"/>
  <c r="AE100" i="53"/>
  <c r="AM58" i="71"/>
  <c r="CJ59" i="31"/>
  <c r="AL84" i="67"/>
  <c r="BX27" i="4"/>
  <c r="X58" i="33"/>
  <c r="AM58" i="4"/>
  <c r="BA27" i="31"/>
  <c r="P59" i="31"/>
  <c r="P27" i="33"/>
  <c r="AI59" i="71"/>
  <c r="EO58" i="4"/>
  <c r="AV59" i="31"/>
  <c r="AE33" i="5"/>
  <c r="DE27" i="39"/>
  <c r="AT248" i="67"/>
  <c r="AL246" i="67"/>
  <c r="DD27" i="43"/>
  <c r="CG59" i="43"/>
  <c r="BD250" i="67"/>
  <c r="V269" i="53"/>
  <c r="AF53" i="77"/>
  <c r="S59" i="74"/>
  <c r="V261" i="53"/>
  <c r="AU257" i="67"/>
  <c r="CF58" i="33"/>
  <c r="V267" i="53"/>
  <c r="CF59" i="33"/>
  <c r="AP58" i="77"/>
  <c r="T264" i="53"/>
  <c r="BA59" i="4"/>
  <c r="T261" i="53"/>
  <c r="P58" i="74"/>
  <c r="M35" i="53"/>
  <c r="BE115" i="67"/>
  <c r="BC58" i="31"/>
  <c r="EP53" i="33"/>
  <c r="AT34" i="67"/>
  <c r="O59" i="68"/>
  <c r="BC70" i="67"/>
  <c r="AU105" i="67"/>
  <c r="AT114" i="67"/>
  <c r="AS86" i="67"/>
  <c r="U58" i="28"/>
  <c r="AG58" i="4"/>
  <c r="AF53" i="33"/>
  <c r="EM27" i="33"/>
  <c r="AX52" i="31"/>
  <c r="AH59" i="33"/>
  <c r="S59" i="31"/>
  <c r="AM59" i="4"/>
  <c r="T27" i="72"/>
  <c r="AS111" i="67"/>
  <c r="X27" i="71"/>
  <c r="BN27" i="31"/>
  <c r="AE91" i="53"/>
  <c r="AT100" i="67"/>
  <c r="EU27" i="4"/>
  <c r="AO58" i="71"/>
  <c r="AD108" i="53"/>
  <c r="DC27" i="4"/>
  <c r="BK59" i="31"/>
  <c r="O58" i="33"/>
  <c r="CK27" i="33"/>
  <c r="EN27" i="4"/>
  <c r="DN58" i="4"/>
  <c r="AE248" i="53"/>
  <c r="DS59" i="33"/>
  <c r="AC33" i="5"/>
  <c r="CJ58" i="33"/>
  <c r="V246" i="53"/>
  <c r="T246" i="53"/>
  <c r="CE58" i="43"/>
  <c r="BE248" i="67"/>
  <c r="EG27" i="43"/>
  <c r="CJ59" i="33"/>
  <c r="AB242" i="49"/>
  <c r="AF27" i="77"/>
  <c r="AD59" i="77"/>
  <c r="AL31" i="67"/>
  <c r="AJ59" i="31"/>
  <c r="AE93" i="53"/>
  <c r="AE76" i="53"/>
  <c r="Q58" i="72"/>
  <c r="BD78" i="67"/>
  <c r="BP27" i="4"/>
  <c r="AD119" i="53"/>
  <c r="EB59" i="33"/>
  <c r="AS29" i="67"/>
  <c r="BE91" i="67"/>
  <c r="AL29" i="67"/>
  <c r="AL85" i="67"/>
  <c r="AT81" i="67"/>
  <c r="AU111" i="67"/>
  <c r="T91" i="53"/>
  <c r="BC25" i="67"/>
  <c r="CP27" i="31"/>
  <c r="BC59" i="31"/>
  <c r="AL108" i="67"/>
  <c r="BE30" i="67"/>
  <c r="AX52" i="28"/>
  <c r="AD113" i="53"/>
  <c r="X59" i="33"/>
  <c r="T98" i="53"/>
  <c r="BL27" i="31"/>
  <c r="AV58" i="31"/>
  <c r="BZ59" i="4"/>
  <c r="M16" i="53"/>
  <c r="CJ58" i="31"/>
  <c r="EL27" i="4"/>
  <c r="O59" i="33"/>
  <c r="AE246" i="53"/>
  <c r="AF59" i="77"/>
  <c r="CE59" i="43"/>
  <c r="AF52" i="77"/>
  <c r="V253" i="53"/>
  <c r="AT272" i="67"/>
  <c r="AD147" i="53"/>
  <c r="BC179" i="67"/>
  <c r="AB58" i="4"/>
  <c r="R35" i="69"/>
  <c r="V35" i="69"/>
  <c r="DL52" i="31"/>
  <c r="AF184" i="53"/>
  <c r="N59" i="38"/>
  <c r="CA59" i="43"/>
  <c r="AF59" i="71"/>
  <c r="CQ32" i="45"/>
  <c r="M126" i="53"/>
  <c r="AE30" i="69"/>
  <c r="BE58" i="4"/>
  <c r="U95" i="53"/>
  <c r="U180" i="53"/>
  <c r="AD180" i="53"/>
  <c r="DN35" i="45"/>
  <c r="BJ59" i="38"/>
  <c r="AS208" i="67"/>
  <c r="AQ30" i="69"/>
  <c r="BR58" i="73"/>
  <c r="AD176" i="53"/>
  <c r="BE176" i="67"/>
  <c r="AE59" i="71"/>
  <c r="AE95" i="53"/>
  <c r="AU22" i="67"/>
  <c r="BD18" i="67"/>
  <c r="AI35" i="69"/>
  <c r="BC180" i="67"/>
  <c r="DQ32" i="45"/>
  <c r="AE145" i="53"/>
  <c r="DQ27" i="45"/>
  <c r="BC59" i="73"/>
  <c r="AT58" i="4"/>
  <c r="AE65" i="53"/>
  <c r="AU27" i="4"/>
  <c r="CL32" i="45"/>
  <c r="AW27" i="5"/>
  <c r="AS43" i="67"/>
  <c r="AS185" i="67"/>
  <c r="BC174" i="67"/>
  <c r="AC59" i="43"/>
  <c r="AF191" i="53"/>
  <c r="AD47" i="53"/>
  <c r="BR32" i="45"/>
  <c r="X32" i="45"/>
  <c r="AD188" i="53"/>
  <c r="T43" i="53"/>
  <c r="U195" i="53"/>
  <c r="AE59" i="43"/>
  <c r="BC45" i="67"/>
  <c r="V184" i="53"/>
  <c r="Z32" i="45"/>
  <c r="BC163" i="67"/>
  <c r="BO32" i="45"/>
  <c r="T53" i="40"/>
  <c r="BE149" i="67"/>
  <c r="BE174" i="67"/>
  <c r="BM59" i="28"/>
  <c r="AT125" i="67"/>
  <c r="AD75" i="53"/>
  <c r="V58" i="53"/>
  <c r="AE27" i="4"/>
  <c r="M176" i="53"/>
  <c r="AD197" i="53"/>
  <c r="BN27" i="38"/>
  <c r="T176" i="53"/>
  <c r="AD64" i="53"/>
  <c r="EJ32" i="45"/>
  <c r="AE208" i="53"/>
  <c r="AU18" i="67"/>
  <c r="BC59" i="38"/>
  <c r="AD59" i="4"/>
  <c r="BM59" i="38"/>
  <c r="AL21" i="67"/>
  <c r="AE184" i="53"/>
  <c r="AH27" i="69"/>
  <c r="M59" i="73"/>
  <c r="O40" i="55"/>
  <c r="Z53" i="40"/>
  <c r="AS219" i="67"/>
  <c r="BX27" i="5"/>
  <c r="BE186" i="67"/>
  <c r="W27" i="69"/>
  <c r="AD181" i="53"/>
  <c r="AL22" i="67"/>
  <c r="Y27" i="69"/>
  <c r="AE58" i="53"/>
  <c r="W59" i="38"/>
  <c r="BD59" i="73"/>
  <c r="V186" i="53"/>
  <c r="AD84" i="53"/>
  <c r="BD139" i="67"/>
  <c r="AT157" i="67"/>
  <c r="BC232" i="67"/>
  <c r="BE146" i="67"/>
  <c r="U200" i="53"/>
  <c r="M42" i="53"/>
  <c r="U41" i="53"/>
  <c r="AL158" i="67"/>
  <c r="M196" i="53"/>
  <c r="U49" i="53"/>
  <c r="T45" i="53"/>
  <c r="AL27" i="44"/>
  <c r="V58" i="41"/>
  <c r="CH32" i="45"/>
  <c r="W27" i="5"/>
  <c r="AD164" i="53"/>
  <c r="W58" i="41"/>
  <c r="AU48" i="67"/>
  <c r="AL42" i="67"/>
  <c r="I59" i="41"/>
  <c r="W36" i="5"/>
  <c r="AF27" i="43"/>
  <c r="AD167" i="53"/>
  <c r="R58" i="38"/>
  <c r="BD225" i="67"/>
  <c r="BC195" i="67"/>
  <c r="CS59" i="39"/>
  <c r="BA27" i="40"/>
  <c r="W32" i="45"/>
  <c r="CT52" i="43"/>
  <c r="CL27" i="45"/>
  <c r="AE27" i="69"/>
  <c r="AY59" i="40"/>
  <c r="BU27" i="45"/>
  <c r="BV33" i="5"/>
  <c r="BZ58" i="43"/>
  <c r="M30" i="45"/>
  <c r="M27" i="45"/>
  <c r="BD53" i="40"/>
  <c r="AE38" i="53"/>
  <c r="BD53" i="67"/>
  <c r="ED27" i="45"/>
  <c r="AI31" i="5"/>
  <c r="U199" i="53"/>
  <c r="BZ36" i="5"/>
  <c r="BS30" i="45"/>
  <c r="BD200" i="67"/>
  <c r="AJ27" i="40"/>
  <c r="BT36" i="5"/>
  <c r="CP32" i="45"/>
  <c r="AC33" i="44"/>
  <c r="BR35" i="45"/>
  <c r="T237" i="53"/>
  <c r="BE198" i="67"/>
  <c r="T27" i="41"/>
  <c r="AD152" i="53"/>
  <c r="DL27" i="43"/>
  <c r="AJ36" i="44"/>
  <c r="AE190" i="53"/>
  <c r="AP27" i="43"/>
  <c r="M32" i="45"/>
  <c r="T59" i="40"/>
  <c r="AF238" i="53"/>
  <c r="T178" i="53"/>
  <c r="BC234" i="67"/>
  <c r="AT27" i="40"/>
  <c r="N53" i="41"/>
  <c r="Q27" i="5"/>
  <c r="CJ27" i="39"/>
  <c r="AS160" i="67"/>
  <c r="T52" i="40"/>
  <c r="AR59" i="43"/>
  <c r="AR27" i="40"/>
  <c r="T27" i="40"/>
  <c r="AL201" i="67"/>
  <c r="J27" i="43"/>
  <c r="BI27" i="40"/>
  <c r="N27" i="69"/>
  <c r="AJ27" i="45"/>
  <c r="CF27" i="39"/>
  <c r="V193" i="53"/>
  <c r="M174" i="53"/>
  <c r="K27" i="38"/>
  <c r="J33" i="5"/>
  <c r="AL152" i="67"/>
  <c r="BF27" i="40"/>
  <c r="U216" i="53"/>
  <c r="V152" i="53"/>
  <c r="U227" i="53"/>
  <c r="AR33" i="5"/>
  <c r="BE162" i="67"/>
  <c r="T230" i="53"/>
  <c r="M157" i="53"/>
  <c r="CI59" i="39"/>
  <c r="BC190" i="67"/>
  <c r="CF27" i="38"/>
  <c r="BG59" i="39"/>
  <c r="U20" i="53"/>
  <c r="AD70" i="53"/>
  <c r="AD103" i="53"/>
  <c r="EC59" i="4"/>
  <c r="M75" i="53"/>
  <c r="BT58" i="33"/>
  <c r="AF30" i="53"/>
  <c r="AN59" i="28"/>
  <c r="V104" i="53"/>
  <c r="EJ59" i="4"/>
  <c r="AJ58" i="33"/>
  <c r="V25" i="53"/>
  <c r="AL80" i="67"/>
  <c r="AD31" i="53"/>
  <c r="BR58" i="33"/>
  <c r="AL65" i="67"/>
  <c r="AD80" i="53"/>
  <c r="AS117" i="67"/>
  <c r="CS58" i="4"/>
  <c r="DE59" i="31"/>
  <c r="S58" i="4"/>
  <c r="AO58" i="4"/>
  <c r="BC101" i="67"/>
  <c r="AR52" i="4"/>
  <c r="BY58" i="31"/>
  <c r="BU58" i="4"/>
  <c r="BE21" i="67"/>
  <c r="CA58" i="4"/>
  <c r="AF86" i="53"/>
  <c r="AR27" i="28"/>
  <c r="AD117" i="53"/>
  <c r="T113" i="53"/>
  <c r="U114" i="53"/>
  <c r="BH59" i="31"/>
  <c r="AK58" i="4"/>
  <c r="R59" i="31"/>
  <c r="V58" i="4"/>
  <c r="R58" i="31"/>
  <c r="T25" i="53"/>
  <c r="AW27" i="28"/>
  <c r="BC93" i="67"/>
  <c r="AD81" i="53"/>
  <c r="T27" i="31"/>
  <c r="T52" i="31"/>
  <c r="W27" i="4"/>
  <c r="O36" i="55"/>
  <c r="AM59" i="31"/>
  <c r="DW27" i="4"/>
  <c r="EH59" i="33"/>
  <c r="M79" i="53"/>
  <c r="M183" i="53"/>
  <c r="AD132" i="53"/>
  <c r="BD53" i="39"/>
  <c r="AL144" i="67"/>
  <c r="BD213" i="67"/>
  <c r="T73" i="53"/>
  <c r="T53" i="43"/>
  <c r="EM27" i="45"/>
  <c r="AX59" i="38"/>
  <c r="BC74" i="67"/>
  <c r="AE98" i="53"/>
  <c r="T74" i="53"/>
  <c r="T72" i="53"/>
  <c r="AL74" i="67"/>
  <c r="BB58" i="33"/>
  <c r="EE58" i="4"/>
  <c r="DY58" i="4"/>
  <c r="BD109" i="67"/>
  <c r="N58" i="31"/>
  <c r="AR53" i="28"/>
  <c r="BE31" i="67"/>
  <c r="AF108" i="53"/>
  <c r="AL52" i="4"/>
  <c r="AD29" i="53"/>
  <c r="Q58" i="4"/>
  <c r="BG58" i="31"/>
  <c r="V86" i="53"/>
  <c r="AO27" i="31"/>
  <c r="O22" i="58"/>
  <c r="M85" i="53"/>
  <c r="AT58" i="31"/>
  <c r="Z59" i="77"/>
  <c r="CS27" i="33"/>
  <c r="U115" i="53"/>
  <c r="AU71" i="67"/>
  <c r="BV27" i="33"/>
  <c r="CE59" i="38"/>
  <c r="BF59" i="33"/>
  <c r="AD71" i="53"/>
  <c r="AD115" i="53"/>
  <c r="AL57" i="67"/>
  <c r="BU58" i="33"/>
  <c r="AH59" i="28"/>
  <c r="BE29" i="67"/>
  <c r="U119" i="53"/>
  <c r="AT115" i="67"/>
  <c r="AS129" i="67"/>
  <c r="R58" i="4"/>
  <c r="BD87" i="67"/>
  <c r="BC32" i="67"/>
  <c r="BA27" i="28"/>
  <c r="BE78" i="67"/>
  <c r="Q27" i="68"/>
  <c r="AD82" i="53"/>
  <c r="T87" i="53"/>
  <c r="AL75" i="67"/>
  <c r="Z58" i="31"/>
  <c r="BD52" i="31"/>
  <c r="AR27" i="4"/>
  <c r="CZ27" i="31"/>
  <c r="AF88" i="53"/>
  <c r="BD19" i="67"/>
  <c r="AE28" i="53"/>
  <c r="AL111" i="67"/>
  <c r="CZ52" i="4"/>
  <c r="BJ59" i="31"/>
  <c r="CR59" i="4"/>
  <c r="M27" i="53"/>
  <c r="CQ27" i="31"/>
  <c r="AI59" i="31"/>
  <c r="BW58" i="31"/>
  <c r="AO27" i="33"/>
  <c r="AT88" i="67"/>
  <c r="AL105" i="67"/>
  <c r="Q27" i="28"/>
  <c r="CZ53" i="31"/>
  <c r="Y27" i="71"/>
  <c r="I59" i="28"/>
  <c r="U27" i="53"/>
  <c r="DF52" i="31"/>
  <c r="DD27" i="31"/>
  <c r="AM58" i="31"/>
  <c r="DF53" i="31"/>
  <c r="BU27" i="71"/>
  <c r="X58" i="31"/>
  <c r="BK59" i="4"/>
  <c r="DT58" i="33"/>
  <c r="R59" i="33"/>
  <c r="DO59" i="4"/>
  <c r="AL53" i="71"/>
  <c r="R27" i="33"/>
  <c r="CF27" i="43"/>
  <c r="M250" i="53"/>
  <c r="EI59" i="33"/>
  <c r="AK58" i="77"/>
  <c r="AR52" i="74"/>
  <c r="BO59" i="73"/>
  <c r="L58" i="77"/>
  <c r="DW30" i="45"/>
  <c r="M33" i="44"/>
  <c r="BR31" i="5"/>
  <c r="AB59" i="43"/>
  <c r="O39" i="55"/>
  <c r="BD170" i="67"/>
  <c r="U234" i="53"/>
  <c r="V27" i="38"/>
  <c r="AE122" i="53"/>
  <c r="AE42" i="53"/>
  <c r="Z27" i="73"/>
  <c r="U238" i="53"/>
  <c r="V156" i="53"/>
  <c r="M51" i="53"/>
  <c r="BB27" i="37"/>
  <c r="BR33" i="5"/>
  <c r="BD169" i="67"/>
  <c r="BB27" i="73"/>
  <c r="AU155" i="67"/>
  <c r="CT27" i="39"/>
  <c r="P27" i="43"/>
  <c r="T169" i="53"/>
  <c r="U174" i="53"/>
  <c r="AL27" i="72"/>
  <c r="AF123" i="53"/>
  <c r="J58" i="36"/>
  <c r="O32" i="58"/>
  <c r="AV58" i="40"/>
  <c r="AF170" i="53"/>
  <c r="AS205" i="67"/>
  <c r="AL27" i="39"/>
  <c r="AL41" i="67"/>
  <c r="AS148" i="67"/>
  <c r="AH59" i="72"/>
  <c r="AD214" i="53"/>
  <c r="AN59" i="39"/>
  <c r="AT27" i="5"/>
  <c r="AX36" i="5"/>
  <c r="L27" i="69"/>
  <c r="AT144" i="67"/>
  <c r="AW27" i="72"/>
  <c r="AU231" i="67"/>
  <c r="AL183" i="67"/>
  <c r="CJ58" i="43"/>
  <c r="M35" i="69"/>
  <c r="AU27" i="37"/>
  <c r="AT169" i="67"/>
  <c r="BT27" i="33"/>
  <c r="AF177" i="53"/>
  <c r="T211" i="53"/>
  <c r="AS158" i="67"/>
  <c r="AO59" i="39"/>
  <c r="AT206" i="67"/>
  <c r="BE201" i="67"/>
  <c r="M133" i="53"/>
  <c r="AS186" i="67"/>
  <c r="AT135" i="67"/>
  <c r="P59" i="36"/>
  <c r="L36" i="5"/>
  <c r="P58" i="36"/>
  <c r="AF204" i="53"/>
  <c r="BD27" i="38"/>
  <c r="AD177" i="53"/>
  <c r="AE27" i="38"/>
  <c r="AS20" i="67"/>
  <c r="CL59" i="39"/>
  <c r="O59" i="39"/>
  <c r="AQ58" i="73"/>
  <c r="BV58" i="73"/>
  <c r="O20" i="58"/>
  <c r="EY27" i="45"/>
  <c r="AY59" i="37"/>
  <c r="AM59" i="73"/>
  <c r="AL226" i="67"/>
  <c r="K59" i="31"/>
  <c r="AL135" i="67"/>
  <c r="BJ52" i="37"/>
  <c r="V134" i="53"/>
  <c r="AJ58" i="72"/>
  <c r="AS58" i="73"/>
  <c r="BD55" i="67"/>
  <c r="AA58" i="77"/>
  <c r="U59" i="77"/>
  <c r="Y36" i="55"/>
  <c r="X36" i="55"/>
  <c r="Z36" i="55"/>
  <c r="AX48" i="28"/>
  <c r="AX47" i="28"/>
  <c r="AX18" i="28"/>
  <c r="H26" i="53"/>
  <c r="H26" i="51"/>
  <c r="I26" i="67"/>
  <c r="I26" i="61"/>
  <c r="X39" i="55"/>
  <c r="Y39" i="55"/>
  <c r="Z39" i="55"/>
  <c r="AA280" i="49"/>
  <c r="AB280" i="49"/>
  <c r="Z280" i="49"/>
  <c r="BU48" i="40"/>
  <c r="BU47" i="40"/>
  <c r="BU18" i="40"/>
  <c r="Z75" i="49"/>
  <c r="AA75" i="49"/>
  <c r="AB75" i="49"/>
  <c r="R47" i="72"/>
  <c r="R18" i="72"/>
  <c r="R48" i="72"/>
  <c r="I92" i="67"/>
  <c r="H92" i="51"/>
  <c r="H92" i="53"/>
  <c r="I92" i="61"/>
  <c r="AB279" i="49"/>
  <c r="Z279" i="49"/>
  <c r="AA279" i="49"/>
  <c r="AB139" i="49"/>
  <c r="AA139" i="49"/>
  <c r="Z139" i="49"/>
  <c r="Z229" i="49"/>
  <c r="AB229" i="49"/>
  <c r="AA229" i="49"/>
  <c r="T48" i="33"/>
  <c r="T18" i="33"/>
  <c r="T47" i="33"/>
  <c r="R47" i="4"/>
  <c r="R18" i="4"/>
  <c r="R48" i="4"/>
  <c r="AA164" i="49"/>
  <c r="Z164" i="49"/>
  <c r="AB164" i="49"/>
  <c r="CM48" i="39"/>
  <c r="CM47" i="39"/>
  <c r="CM18" i="39"/>
  <c r="AA51" i="49"/>
  <c r="AB51" i="49"/>
  <c r="Z51" i="49"/>
  <c r="AB218" i="49"/>
  <c r="Z218" i="49"/>
  <c r="AA218" i="49"/>
  <c r="AB227" i="49"/>
  <c r="AA227" i="49"/>
  <c r="Z227" i="49"/>
  <c r="X47" i="38"/>
  <c r="X48" i="38"/>
  <c r="X18" i="38"/>
  <c r="CG47" i="39"/>
  <c r="CG48" i="39"/>
  <c r="CG18" i="39"/>
  <c r="AE48" i="43"/>
  <c r="AE18" i="43"/>
  <c r="AE47" i="43"/>
  <c r="AA168" i="49"/>
  <c r="AB168" i="49"/>
  <c r="Z168" i="49"/>
  <c r="EI48" i="43"/>
  <c r="EI18" i="43"/>
  <c r="EI47" i="43"/>
  <c r="H48" i="38"/>
  <c r="H47" i="38"/>
  <c r="H18" i="38"/>
  <c r="Z104" i="49"/>
  <c r="AA104" i="49"/>
  <c r="AB104" i="49"/>
  <c r="I91" i="67"/>
  <c r="I91" i="61"/>
  <c r="H91" i="51"/>
  <c r="H91" i="53"/>
  <c r="R48" i="28"/>
  <c r="R18" i="28"/>
  <c r="R47" i="28"/>
  <c r="I77" i="61"/>
  <c r="I77" i="67"/>
  <c r="H77" i="53"/>
  <c r="H77" i="51"/>
  <c r="AA67" i="49"/>
  <c r="AB67" i="49"/>
  <c r="Z67" i="49"/>
  <c r="AB25" i="49"/>
  <c r="AA25" i="49"/>
  <c r="Z25" i="49"/>
  <c r="BD48" i="31"/>
  <c r="BD18" i="31"/>
  <c r="BD47" i="31"/>
  <c r="Z167" i="49"/>
  <c r="AA167" i="49"/>
  <c r="AB167" i="49"/>
  <c r="CH18" i="31"/>
  <c r="CH48" i="31"/>
  <c r="CH47" i="31"/>
  <c r="L47" i="38"/>
  <c r="L48" i="38"/>
  <c r="L18" i="38"/>
  <c r="I124" i="61"/>
  <c r="H124" i="51"/>
  <c r="I124" i="67"/>
  <c r="H124" i="53"/>
  <c r="BN48" i="4"/>
  <c r="BN18" i="4"/>
  <c r="BN47" i="4"/>
  <c r="BH47" i="31"/>
  <c r="BH48" i="31"/>
  <c r="BH18" i="31"/>
  <c r="EJ18" i="33"/>
  <c r="EJ48" i="33"/>
  <c r="EJ47" i="33"/>
  <c r="H41" i="51"/>
  <c r="H41" i="53"/>
  <c r="I41" i="61"/>
  <c r="I41" i="67"/>
  <c r="AL48" i="31"/>
  <c r="AL47" i="31"/>
  <c r="AL18" i="31"/>
  <c r="Z8" i="58"/>
  <c r="X8" i="58"/>
  <c r="Y8" i="58"/>
  <c r="EO18" i="33"/>
  <c r="EO47" i="33"/>
  <c r="EO48" i="33"/>
  <c r="CY47" i="31"/>
  <c r="CY48" i="31"/>
  <c r="CY18" i="31"/>
  <c r="AA272" i="49"/>
  <c r="Z272" i="49"/>
  <c r="AB272" i="49"/>
  <c r="N48" i="68"/>
  <c r="N18" i="68"/>
  <c r="N47" i="68"/>
  <c r="DE48" i="31"/>
  <c r="DE18" i="31"/>
  <c r="DE47" i="31"/>
  <c r="CB18" i="43"/>
  <c r="CB48" i="43"/>
  <c r="CB47" i="43"/>
  <c r="Z202" i="49"/>
  <c r="AB202" i="49"/>
  <c r="AA202" i="49"/>
  <c r="F18" i="40"/>
  <c r="F47" i="40"/>
  <c r="F48" i="40"/>
  <c r="R18" i="36"/>
  <c r="R47" i="36"/>
  <c r="R48" i="36"/>
  <c r="AP48" i="28"/>
  <c r="AP18" i="28"/>
  <c r="AP47" i="28"/>
  <c r="S47" i="40"/>
  <c r="S18" i="40"/>
  <c r="S48" i="40"/>
  <c r="AB210" i="49"/>
  <c r="Z210" i="49"/>
  <c r="AA210" i="49"/>
  <c r="Z221" i="49"/>
  <c r="AB221" i="49"/>
  <c r="AA221" i="49"/>
  <c r="Z163" i="49"/>
  <c r="AA163" i="49"/>
  <c r="AB163" i="49"/>
  <c r="AB294" i="49"/>
  <c r="Z294" i="49"/>
  <c r="AA294" i="49"/>
  <c r="BC18" i="28"/>
  <c r="BC48" i="28"/>
  <c r="BC47" i="28"/>
  <c r="I52" i="67"/>
  <c r="I52" i="61"/>
  <c r="H52" i="51"/>
  <c r="H52" i="53"/>
  <c r="DV48" i="43"/>
  <c r="DV47" i="43"/>
  <c r="DV18" i="43"/>
  <c r="M47" i="39"/>
  <c r="M18" i="39"/>
  <c r="M48" i="39"/>
  <c r="F18" i="5"/>
  <c r="I38" i="61"/>
  <c r="I38" i="67"/>
  <c r="H38" i="53"/>
  <c r="H38" i="51"/>
  <c r="BU48" i="4"/>
  <c r="BU18" i="4"/>
  <c r="BU47" i="4"/>
  <c r="AE47" i="28"/>
  <c r="AE48" i="28"/>
  <c r="AE18" i="28"/>
  <c r="AB295" i="49"/>
  <c r="Z295" i="49"/>
  <c r="AA295" i="49"/>
  <c r="I138" i="67"/>
  <c r="H138" i="51"/>
  <c r="I138" i="61"/>
  <c r="H138" i="53"/>
  <c r="AQ18" i="38"/>
  <c r="AQ48" i="38"/>
  <c r="AQ47" i="38"/>
  <c r="Z169" i="49"/>
  <c r="AA169" i="49"/>
  <c r="AB169" i="49"/>
  <c r="DL48" i="4"/>
  <c r="DL47" i="4"/>
  <c r="DL18" i="4"/>
  <c r="Z212" i="49"/>
  <c r="AB212" i="49"/>
  <c r="AA212" i="49"/>
  <c r="AX48" i="38"/>
  <c r="AX47" i="38"/>
  <c r="AX18" i="38"/>
  <c r="AB133" i="49"/>
  <c r="AA133" i="49"/>
  <c r="Z133" i="49"/>
  <c r="Y25" i="55"/>
  <c r="Z25" i="55"/>
  <c r="X25" i="55"/>
  <c r="Y38" i="55"/>
  <c r="Z38" i="55"/>
  <c r="X38" i="55"/>
  <c r="Z50" i="49"/>
  <c r="AB50" i="49"/>
  <c r="AA50" i="49"/>
  <c r="BD18" i="4"/>
  <c r="BD48" i="4"/>
  <c r="BD47" i="4"/>
  <c r="H128" i="51"/>
  <c r="I128" i="61"/>
  <c r="I128" i="67"/>
  <c r="H128" i="53"/>
  <c r="BC18" i="38"/>
  <c r="BC48" i="38"/>
  <c r="BC47" i="38"/>
  <c r="CA47" i="31"/>
  <c r="CA18" i="31"/>
  <c r="CA48" i="31"/>
  <c r="AB74" i="49"/>
  <c r="Z74" i="49"/>
  <c r="AA74" i="49"/>
  <c r="AB228" i="49"/>
  <c r="AA228" i="49"/>
  <c r="Z228" i="49"/>
  <c r="X28" i="55"/>
  <c r="Z28" i="55"/>
  <c r="Y28" i="55"/>
  <c r="AA62" i="49"/>
  <c r="AB62" i="49"/>
  <c r="Z62" i="49"/>
  <c r="CM47" i="31"/>
  <c r="CM18" i="31"/>
  <c r="CM48" i="31"/>
  <c r="H47" i="37"/>
  <c r="H48" i="37"/>
  <c r="H18" i="37"/>
  <c r="AD48" i="37"/>
  <c r="AD18" i="37"/>
  <c r="AD47" i="37"/>
  <c r="AA271" i="49"/>
  <c r="AB271" i="49"/>
  <c r="Z271" i="49"/>
  <c r="AA219" i="49"/>
  <c r="Z219" i="49"/>
  <c r="AB219" i="49"/>
  <c r="BI18" i="37"/>
  <c r="AA208" i="49"/>
  <c r="Z208" i="49"/>
  <c r="AB208" i="49"/>
  <c r="BJ18" i="38"/>
  <c r="BJ48" i="38"/>
  <c r="BJ47" i="38"/>
  <c r="Z47" i="41"/>
  <c r="Z48" i="41"/>
  <c r="Z18" i="41"/>
  <c r="BV47" i="33"/>
  <c r="BV18" i="33"/>
  <c r="BV48" i="33"/>
  <c r="G18" i="28"/>
  <c r="G48" i="28"/>
  <c r="G47" i="28"/>
  <c r="Y46" i="55"/>
  <c r="Z46" i="55"/>
  <c r="X46" i="55"/>
  <c r="X18" i="28"/>
  <c r="X47" i="28"/>
  <c r="X48" i="28"/>
  <c r="G47" i="39"/>
  <c r="G48" i="39"/>
  <c r="G18" i="39"/>
  <c r="S18" i="37"/>
  <c r="I17" i="67"/>
  <c r="H17" i="53"/>
  <c r="H17" i="51"/>
  <c r="I17" i="61"/>
  <c r="Z114" i="49"/>
  <c r="AB114" i="49"/>
  <c r="AC108" i="67" s="1"/>
  <c r="AA114" i="49"/>
  <c r="CT18" i="39"/>
  <c r="CT48" i="39"/>
  <c r="CT47" i="39"/>
  <c r="AB265" i="49"/>
  <c r="AA265" i="49"/>
  <c r="Z265" i="49"/>
  <c r="CR18" i="31"/>
  <c r="CR47" i="31"/>
  <c r="CR48" i="31"/>
  <c r="Z59" i="49"/>
  <c r="AB59" i="49"/>
  <c r="AA59" i="49"/>
  <c r="AA70" i="49"/>
  <c r="Z70" i="49"/>
  <c r="AB70" i="49"/>
  <c r="BJ18" i="40"/>
  <c r="BJ48" i="40"/>
  <c r="BJ47" i="40"/>
  <c r="G18" i="45"/>
  <c r="AL18" i="4"/>
  <c r="AL47" i="4"/>
  <c r="AL48" i="4"/>
  <c r="AA109" i="49"/>
  <c r="AB109" i="49"/>
  <c r="Z109" i="49"/>
  <c r="AB135" i="49"/>
  <c r="Z135" i="49"/>
  <c r="AA135" i="49"/>
  <c r="H90" i="51"/>
  <c r="H90" i="53"/>
  <c r="I90" i="67"/>
  <c r="I90" i="61"/>
  <c r="AA180" i="49"/>
  <c r="AB180" i="49"/>
  <c r="Z180" i="49"/>
  <c r="BC18" i="33"/>
  <c r="BC48" i="33"/>
  <c r="BC47" i="33"/>
  <c r="H18" i="36"/>
  <c r="H47" i="36"/>
  <c r="H48" i="36"/>
  <c r="Z251" i="49"/>
  <c r="AA251" i="49"/>
  <c r="AB251" i="49"/>
  <c r="X15" i="55"/>
  <c r="Y15" i="55"/>
  <c r="Z15" i="55"/>
  <c r="I20" i="67"/>
  <c r="I20" i="61"/>
  <c r="H20" i="53"/>
  <c r="H20" i="51"/>
  <c r="CY48" i="39"/>
  <c r="CY18" i="39"/>
  <c r="CY47" i="39"/>
  <c r="H55" i="53"/>
  <c r="I55" i="67"/>
  <c r="H55" i="51"/>
  <c r="I55" i="61"/>
  <c r="R48" i="68"/>
  <c r="R47" i="68"/>
  <c r="R18" i="68"/>
  <c r="Z24" i="49"/>
  <c r="AA24" i="49"/>
  <c r="AB24" i="49"/>
  <c r="AD48" i="38"/>
  <c r="AD47" i="38"/>
  <c r="AD18" i="38"/>
  <c r="Y22" i="58"/>
  <c r="Z22" i="58"/>
  <c r="X22" i="58"/>
  <c r="AB275" i="49"/>
  <c r="Z275" i="49"/>
  <c r="AA275" i="49"/>
  <c r="AA37" i="49"/>
  <c r="AB37" i="49"/>
  <c r="Z37" i="49"/>
  <c r="Z297" i="49"/>
  <c r="AB297" i="49"/>
  <c r="AA297" i="49"/>
  <c r="Z80" i="49"/>
  <c r="AA80" i="49"/>
  <c r="AB80" i="49"/>
  <c r="CY47" i="4"/>
  <c r="CY48" i="4"/>
  <c r="CY18" i="4"/>
  <c r="Z31" i="58"/>
  <c r="X31" i="58"/>
  <c r="Y31" i="58"/>
  <c r="CA48" i="33"/>
  <c r="CA18" i="33"/>
  <c r="CA47" i="33"/>
  <c r="Z274" i="49"/>
  <c r="AA274" i="49"/>
  <c r="AB274" i="49"/>
  <c r="H47" i="40"/>
  <c r="H18" i="40"/>
  <c r="H48" i="40"/>
  <c r="BT18" i="5"/>
  <c r="AA217" i="49"/>
  <c r="AB217" i="49"/>
  <c r="Z217" i="49"/>
  <c r="Y53" i="55"/>
  <c r="X53" i="55"/>
  <c r="Z53" i="55"/>
  <c r="DL48" i="43"/>
  <c r="DL47" i="43"/>
  <c r="DL18" i="43"/>
  <c r="H234" i="51"/>
  <c r="H234" i="53"/>
  <c r="I234" i="61"/>
  <c r="I234" i="67"/>
  <c r="Y11" i="55"/>
  <c r="Z11" i="55"/>
  <c r="X11" i="55"/>
  <c r="S18" i="38"/>
  <c r="S47" i="38"/>
  <c r="S48" i="38"/>
  <c r="AR18" i="28"/>
  <c r="AR47" i="28"/>
  <c r="AR48" i="28"/>
  <c r="M18" i="40"/>
  <c r="X10" i="55"/>
  <c r="Y10" i="55"/>
  <c r="Z10" i="55"/>
  <c r="N48" i="37"/>
  <c r="N18" i="37"/>
  <c r="N47" i="37"/>
  <c r="AR48" i="39"/>
  <c r="AR47" i="39"/>
  <c r="AR18" i="39"/>
  <c r="F47" i="33"/>
  <c r="F48" i="33"/>
  <c r="F18" i="33"/>
  <c r="Y48" i="4"/>
  <c r="Y47" i="4"/>
  <c r="Y18" i="4"/>
  <c r="AB27" i="49"/>
  <c r="Z27" i="49"/>
  <c r="AA27" i="49"/>
  <c r="CS47" i="39"/>
  <c r="CS48" i="39"/>
  <c r="CS18" i="39"/>
  <c r="AB185" i="49"/>
  <c r="AA185" i="49"/>
  <c r="Z185" i="49"/>
  <c r="Y23" i="58"/>
  <c r="Z23" i="58"/>
  <c r="X23" i="58"/>
  <c r="BU18" i="45"/>
  <c r="CZ48" i="39"/>
  <c r="CZ47" i="39"/>
  <c r="CZ18" i="39"/>
  <c r="Z134" i="49"/>
  <c r="AB134" i="49"/>
  <c r="AA134" i="49"/>
  <c r="N18" i="40"/>
  <c r="AA186" i="49"/>
  <c r="Z186" i="49"/>
  <c r="AB186" i="49"/>
  <c r="S75" i="49"/>
  <c r="S182" i="61"/>
  <c r="N182" i="51"/>
  <c r="U75" i="49"/>
  <c r="P182" i="67"/>
  <c r="X219" i="67"/>
  <c r="V219" i="51"/>
  <c r="DI33" i="39"/>
  <c r="DH53" i="39"/>
  <c r="Y52" i="28"/>
  <c r="Z29" i="28"/>
  <c r="O233" i="53"/>
  <c r="AH233" i="53"/>
  <c r="X233" i="53"/>
  <c r="Q171" i="61"/>
  <c r="N171" i="67"/>
  <c r="Q62" i="49"/>
  <c r="AB72" i="51"/>
  <c r="AD72" i="67"/>
  <c r="M18" i="51"/>
  <c r="R13" i="49"/>
  <c r="O18" i="67"/>
  <c r="T13" i="49"/>
  <c r="R18" i="61"/>
  <c r="AG188" i="53"/>
  <c r="N188" i="53"/>
  <c r="W188" i="53"/>
  <c r="Q14" i="58"/>
  <c r="S14" i="58"/>
  <c r="N48" i="43"/>
  <c r="N18" i="43"/>
  <c r="N47" i="43"/>
  <c r="BH176" i="67"/>
  <c r="AX176" i="67"/>
  <c r="Y79" i="67"/>
  <c r="W79" i="51"/>
  <c r="AD186" i="67"/>
  <c r="AB186" i="51"/>
  <c r="AW189" i="67"/>
  <c r="AN189" i="67"/>
  <c r="BG189" i="67"/>
  <c r="R45" i="55"/>
  <c r="P45" i="55"/>
  <c r="BG33" i="67"/>
  <c r="AN33" i="67"/>
  <c r="AW33" i="67"/>
  <c r="AD33" i="37"/>
  <c r="AC53" i="37"/>
  <c r="BO52" i="28"/>
  <c r="BP29" i="28"/>
  <c r="AV53" i="71"/>
  <c r="AW33" i="71"/>
  <c r="DL59" i="31"/>
  <c r="S104" i="49"/>
  <c r="U104" i="49"/>
  <c r="S70" i="61"/>
  <c r="N70" i="51"/>
  <c r="P70" i="67"/>
  <c r="O139" i="53"/>
  <c r="X139" i="53"/>
  <c r="AH139" i="53"/>
  <c r="AV33" i="28"/>
  <c r="AU53" i="28"/>
  <c r="I71" i="51"/>
  <c r="AF71" i="67"/>
  <c r="AD71" i="51"/>
  <c r="J71" i="67"/>
  <c r="J41" i="51"/>
  <c r="K41" i="67"/>
  <c r="AG41" i="67"/>
  <c r="AE41" i="51"/>
  <c r="BT18" i="45"/>
  <c r="H53" i="51"/>
  <c r="I53" i="67"/>
  <c r="H53" i="53"/>
  <c r="I53" i="61"/>
  <c r="I155" i="67"/>
  <c r="AG18" i="67"/>
  <c r="J18" i="51"/>
  <c r="AE18" i="51"/>
  <c r="K18" i="67"/>
  <c r="AI176" i="53"/>
  <c r="Y176" i="53"/>
  <c r="X170" i="53"/>
  <c r="AH170" i="53"/>
  <c r="O170" i="53"/>
  <c r="Q30" i="55"/>
  <c r="S30" i="55"/>
  <c r="T135" i="49"/>
  <c r="R135" i="49"/>
  <c r="R95" i="61"/>
  <c r="M95" i="51"/>
  <c r="O95" i="67"/>
  <c r="J53" i="38"/>
  <c r="K33" i="38"/>
  <c r="AD232" i="67"/>
  <c r="AB232" i="51"/>
  <c r="AV43" i="67"/>
  <c r="AM43" i="67"/>
  <c r="BF43" i="67"/>
  <c r="Q157" i="67"/>
  <c r="T157" i="61"/>
  <c r="O157" i="51"/>
  <c r="V205" i="49"/>
  <c r="N142" i="51"/>
  <c r="S142" i="61"/>
  <c r="P142" i="67"/>
  <c r="U86" i="49"/>
  <c r="S86" i="49"/>
  <c r="O50" i="67"/>
  <c r="M50" i="51"/>
  <c r="R50" i="61"/>
  <c r="R46" i="49"/>
  <c r="T46" i="49"/>
  <c r="BY53" i="43"/>
  <c r="BZ33" i="43"/>
  <c r="BG53" i="4"/>
  <c r="BH33" i="4"/>
  <c r="Y18" i="53"/>
  <c r="AI18" i="53"/>
  <c r="AE219" i="67"/>
  <c r="AC219" i="51"/>
  <c r="AB265" i="51"/>
  <c r="AD265" i="67"/>
  <c r="Q38" i="49"/>
  <c r="P42" i="51" s="1"/>
  <c r="N42" i="67"/>
  <c r="Q42" i="61"/>
  <c r="AG67" i="53"/>
  <c r="N67" i="53"/>
  <c r="W67" i="53"/>
  <c r="AD242" i="51"/>
  <c r="AF242" i="67"/>
  <c r="AM146" i="67"/>
  <c r="BF146" i="67"/>
  <c r="AV146" i="67"/>
  <c r="AE201" i="51"/>
  <c r="AG201" i="67"/>
  <c r="J201" i="51"/>
  <c r="K201" i="67"/>
  <c r="AM196" i="67"/>
  <c r="AV196" i="67"/>
  <c r="BF196" i="67"/>
  <c r="S213" i="49"/>
  <c r="U213" i="49"/>
  <c r="N165" i="51"/>
  <c r="S165" i="61"/>
  <c r="P165" i="67"/>
  <c r="X142" i="67"/>
  <c r="V142" i="51"/>
  <c r="W22" i="53"/>
  <c r="AG22" i="53"/>
  <c r="N22" i="53"/>
  <c r="T278" i="49"/>
  <c r="R253" i="61"/>
  <c r="O253" i="67"/>
  <c r="R278" i="49"/>
  <c r="M253" i="51"/>
  <c r="Z192" i="67"/>
  <c r="X192" i="51"/>
  <c r="O189" i="51"/>
  <c r="V67" i="49"/>
  <c r="Q189" i="67"/>
  <c r="T189" i="61"/>
  <c r="Q53" i="38"/>
  <c r="R33" i="38"/>
  <c r="Q86" i="49"/>
  <c r="N142" i="67"/>
  <c r="Q142" i="61"/>
  <c r="AU29" i="4"/>
  <c r="AT52" i="4"/>
  <c r="AC87" i="51"/>
  <c r="AE87" i="67"/>
  <c r="T37" i="49"/>
  <c r="R37" i="49"/>
  <c r="R41" i="61"/>
  <c r="M41" i="51"/>
  <c r="O41" i="67"/>
  <c r="X59" i="28"/>
  <c r="V123" i="49"/>
  <c r="T87" i="61"/>
  <c r="Q87" i="67"/>
  <c r="O87" i="51"/>
  <c r="R208" i="49"/>
  <c r="T208" i="49"/>
  <c r="M160" i="51"/>
  <c r="O160" i="67"/>
  <c r="R160" i="61"/>
  <c r="M52" i="41"/>
  <c r="N29" i="41"/>
  <c r="V205" i="51"/>
  <c r="X205" i="67"/>
  <c r="AD29" i="4"/>
  <c r="AC52" i="4"/>
  <c r="P21" i="55"/>
  <c r="R21" i="55"/>
  <c r="M27" i="73"/>
  <c r="AC77" i="51"/>
  <c r="AE77" i="67"/>
  <c r="AQ52" i="31"/>
  <c r="AR29" i="31"/>
  <c r="BD54" i="67"/>
  <c r="AD190" i="67"/>
  <c r="AB190" i="51"/>
  <c r="Y192" i="67"/>
  <c r="W192" i="51"/>
  <c r="AW186" i="67"/>
  <c r="BG186" i="67"/>
  <c r="AN186" i="67"/>
  <c r="CG33" i="39"/>
  <c r="CF53" i="39"/>
  <c r="ED18" i="45"/>
  <c r="EU18" i="45"/>
  <c r="I132" i="67"/>
  <c r="BI18" i="5"/>
  <c r="AV18" i="5"/>
  <c r="AR18" i="5"/>
  <c r="T18" i="44"/>
  <c r="CY18" i="45"/>
  <c r="AQ18" i="45"/>
  <c r="S18" i="5"/>
  <c r="I129" i="67"/>
  <c r="ET18" i="45"/>
  <c r="R18" i="5"/>
  <c r="Y18" i="44"/>
  <c r="BV18" i="45"/>
  <c r="N18" i="5"/>
  <c r="Y18" i="5"/>
  <c r="H122" i="53"/>
  <c r="CL18" i="45"/>
  <c r="AJ18" i="5"/>
  <c r="CF18" i="45"/>
  <c r="H152" i="53"/>
  <c r="R18" i="44"/>
  <c r="DP35" i="45"/>
  <c r="Z162" i="67"/>
  <c r="X162" i="51"/>
  <c r="BD146" i="67"/>
  <c r="X202" i="51"/>
  <c r="Z202" i="67"/>
  <c r="AD125" i="53"/>
  <c r="F53" i="40"/>
  <c r="G33" i="40"/>
  <c r="S166" i="61"/>
  <c r="N166" i="51"/>
  <c r="P166" i="67"/>
  <c r="BV33" i="38"/>
  <c r="BU53" i="38"/>
  <c r="AT47" i="67"/>
  <c r="P55" i="67"/>
  <c r="U52" i="49"/>
  <c r="N55" i="51"/>
  <c r="S55" i="61"/>
  <c r="S52" i="49"/>
  <c r="N241" i="67"/>
  <c r="Q241" i="61"/>
  <c r="Q265" i="49"/>
  <c r="O180" i="53"/>
  <c r="AH180" i="53"/>
  <c r="X180" i="53"/>
  <c r="EO48" i="43"/>
  <c r="EO18" i="43"/>
  <c r="EO47" i="43"/>
  <c r="W22" i="51"/>
  <c r="Y22" i="67"/>
  <c r="BE18" i="67"/>
  <c r="V225" i="49"/>
  <c r="S84" i="61"/>
  <c r="P84" i="67"/>
  <c r="N84" i="51"/>
  <c r="U120" i="49"/>
  <c r="S120" i="49"/>
  <c r="Y209" i="67"/>
  <c r="W209" i="51"/>
  <c r="V210" i="51"/>
  <c r="X210" i="67"/>
  <c r="P167" i="67"/>
  <c r="S167" i="61"/>
  <c r="N167" i="51"/>
  <c r="U56" i="49"/>
  <c r="S56" i="49"/>
  <c r="O22" i="53"/>
  <c r="X22" i="53"/>
  <c r="AH22" i="53"/>
  <c r="AB141" i="51"/>
  <c r="AD141" i="67"/>
  <c r="AE80" i="51"/>
  <c r="J80" i="51"/>
  <c r="AG80" i="67"/>
  <c r="K80" i="67"/>
  <c r="BH52" i="28"/>
  <c r="BI29" i="28"/>
  <c r="O158" i="51"/>
  <c r="T158" i="61"/>
  <c r="Q158" i="67"/>
  <c r="F59" i="37"/>
  <c r="BF29" i="4"/>
  <c r="BE52" i="4"/>
  <c r="M80" i="51"/>
  <c r="R80" i="61"/>
  <c r="O80" i="67"/>
  <c r="T116" i="49"/>
  <c r="R116" i="49"/>
  <c r="BG33" i="28"/>
  <c r="BF53" i="28"/>
  <c r="BD22" i="67"/>
  <c r="AW180" i="67"/>
  <c r="BG180" i="67"/>
  <c r="AN180" i="67"/>
  <c r="X197" i="67"/>
  <c r="V197" i="51"/>
  <c r="BV18" i="5"/>
  <c r="X18" i="44"/>
  <c r="AG180" i="53"/>
  <c r="N180" i="53"/>
  <c r="W180" i="53"/>
  <c r="DJ29" i="31"/>
  <c r="DI52" i="31"/>
  <c r="G27" i="73"/>
  <c r="AD160" i="67"/>
  <c r="AB160" i="51"/>
  <c r="E32" i="45"/>
  <c r="BS29" i="38"/>
  <c r="BR52" i="38"/>
  <c r="U217" i="49"/>
  <c r="S217" i="49"/>
  <c r="X124" i="53"/>
  <c r="AH124" i="53"/>
  <c r="O124" i="53"/>
  <c r="AE197" i="53"/>
  <c r="AS180" i="67"/>
  <c r="AI180" i="53"/>
  <c r="Y180" i="53"/>
  <c r="AF107" i="67"/>
  <c r="J107" i="67"/>
  <c r="I107" i="51"/>
  <c r="AD107" i="51"/>
  <c r="I79" i="51"/>
  <c r="AD79" i="51"/>
  <c r="AF79" i="67"/>
  <c r="J79" i="67"/>
  <c r="H53" i="37"/>
  <c r="X164" i="53"/>
  <c r="O164" i="53"/>
  <c r="AH164" i="53"/>
  <c r="S207" i="61"/>
  <c r="P207" i="67"/>
  <c r="U229" i="49"/>
  <c r="N207" i="51"/>
  <c r="S229" i="49"/>
  <c r="X246" i="67"/>
  <c r="V246" i="51"/>
  <c r="Y145" i="67"/>
  <c r="W145" i="51"/>
  <c r="T95" i="53"/>
  <c r="Z166" i="67"/>
  <c r="X166" i="51"/>
  <c r="X203" i="67"/>
  <c r="V203" i="51"/>
  <c r="Z199" i="67"/>
  <c r="X199" i="51"/>
  <c r="G49" i="49"/>
  <c r="G52" i="61"/>
  <c r="H52" i="61" s="1"/>
  <c r="G52" i="67"/>
  <c r="H52" i="67" s="1"/>
  <c r="F52" i="53"/>
  <c r="G52" i="53" s="1"/>
  <c r="F52" i="51"/>
  <c r="G52" i="51" s="1"/>
  <c r="T67" i="53"/>
  <c r="H25" i="51"/>
  <c r="AB107" i="51"/>
  <c r="AD107" i="67"/>
  <c r="S147" i="49"/>
  <c r="U147" i="49"/>
  <c r="N107" i="51"/>
  <c r="S107" i="61"/>
  <c r="P107" i="67"/>
  <c r="AB53" i="28"/>
  <c r="AC33" i="28"/>
  <c r="BM52" i="38"/>
  <c r="BN29" i="38"/>
  <c r="Q17" i="55"/>
  <c r="S17" i="55"/>
  <c r="AS21" i="67"/>
  <c r="BH193" i="67"/>
  <c r="AX193" i="67"/>
  <c r="DH29" i="31"/>
  <c r="DG52" i="31"/>
  <c r="J158" i="67"/>
  <c r="I158" i="51"/>
  <c r="AD158" i="51"/>
  <c r="AF158" i="67"/>
  <c r="S33" i="38"/>
  <c r="R53" i="38"/>
  <c r="U176" i="53"/>
  <c r="Y33" i="38"/>
  <c r="X53" i="38"/>
  <c r="AV52" i="37"/>
  <c r="AW29" i="37"/>
  <c r="T220" i="49"/>
  <c r="O199" i="67"/>
  <c r="R220" i="49"/>
  <c r="R199" i="61"/>
  <c r="M199" i="51"/>
  <c r="AU53" i="71"/>
  <c r="AV33" i="71"/>
  <c r="AC178" i="51"/>
  <c r="AE178" i="67"/>
  <c r="DL29" i="31"/>
  <c r="DK52" i="31"/>
  <c r="AE176" i="53"/>
  <c r="N29" i="28"/>
  <c r="M52" i="28"/>
  <c r="AE72" i="67"/>
  <c r="AC72" i="51"/>
  <c r="BC22" i="67"/>
  <c r="AN18" i="67"/>
  <c r="AW18" i="67"/>
  <c r="BG18" i="67"/>
  <c r="BT59" i="38"/>
  <c r="J206" i="67"/>
  <c r="AD206" i="51"/>
  <c r="AF206" i="67"/>
  <c r="I206" i="51"/>
  <c r="H53" i="71"/>
  <c r="Y18" i="67"/>
  <c r="W18" i="51"/>
  <c r="X159" i="67"/>
  <c r="V159" i="51"/>
  <c r="V87" i="49"/>
  <c r="O143" i="51"/>
  <c r="T143" i="61"/>
  <c r="Q143" i="67"/>
  <c r="AP52" i="31"/>
  <c r="AQ29" i="31"/>
  <c r="DG58" i="31"/>
  <c r="AR18" i="45"/>
  <c r="AJ18" i="44"/>
  <c r="Q182" i="61"/>
  <c r="Q75" i="49"/>
  <c r="N182" i="67"/>
  <c r="V75" i="49"/>
  <c r="O182" i="51"/>
  <c r="Q182" i="67"/>
  <c r="T182" i="61"/>
  <c r="Z182" i="67"/>
  <c r="X182" i="51"/>
  <c r="H27" i="37"/>
  <c r="AU58" i="67"/>
  <c r="AE138" i="53"/>
  <c r="K207" i="67"/>
  <c r="AG207" i="67"/>
  <c r="AE207" i="51"/>
  <c r="J207" i="51"/>
  <c r="R273" i="49"/>
  <c r="O249" i="67"/>
  <c r="T273" i="49"/>
  <c r="M249" i="51"/>
  <c r="R249" i="61"/>
  <c r="AE79" i="67"/>
  <c r="AC79" i="51"/>
  <c r="AE193" i="67"/>
  <c r="AC193" i="51"/>
  <c r="AC53" i="4"/>
  <c r="AD33" i="4"/>
  <c r="AW147" i="67"/>
  <c r="AN147" i="67"/>
  <c r="BG147" i="67"/>
  <c r="AD250" i="51"/>
  <c r="J250" i="67"/>
  <c r="I250" i="51"/>
  <c r="AF250" i="67"/>
  <c r="AF180" i="53"/>
  <c r="DI27" i="31"/>
  <c r="T59" i="38"/>
  <c r="AS18" i="67"/>
  <c r="AD59" i="71"/>
  <c r="BC61" i="67"/>
  <c r="CP52" i="39"/>
  <c r="CQ29" i="39"/>
  <c r="H27" i="45"/>
  <c r="L33" i="73"/>
  <c r="K53" i="73"/>
  <c r="F33" i="43"/>
  <c r="E53" i="43"/>
  <c r="U225" i="49"/>
  <c r="S225" i="49"/>
  <c r="M56" i="51"/>
  <c r="R56" i="61"/>
  <c r="O56" i="67"/>
  <c r="T53" i="49"/>
  <c r="R53" i="49"/>
  <c r="DN27" i="45"/>
  <c r="X107" i="51"/>
  <c r="Z107" i="67"/>
  <c r="AJ59" i="37"/>
  <c r="Z217" i="67"/>
  <c r="X217" i="51"/>
  <c r="AE165" i="67"/>
  <c r="AC165" i="51"/>
  <c r="BC58" i="67"/>
  <c r="BC197" i="67"/>
  <c r="X40" i="67"/>
  <c r="V40" i="51"/>
  <c r="DN30" i="45"/>
  <c r="V165" i="51"/>
  <c r="X165" i="67"/>
  <c r="DR35" i="45"/>
  <c r="Q79" i="67"/>
  <c r="T79" i="61"/>
  <c r="O79" i="51"/>
  <c r="V114" i="49"/>
  <c r="BJ29" i="37"/>
  <c r="BI52" i="37"/>
  <c r="S281" i="49"/>
  <c r="U281" i="49"/>
  <c r="AT52" i="43"/>
  <c r="AU29" i="43"/>
  <c r="S233" i="49"/>
  <c r="N210" i="51"/>
  <c r="S210" i="61"/>
  <c r="P210" i="67"/>
  <c r="U233" i="49"/>
  <c r="N201" i="67"/>
  <c r="Q201" i="61"/>
  <c r="Q223" i="49"/>
  <c r="AB59" i="4"/>
  <c r="AB33" i="28"/>
  <c r="AA53" i="28"/>
  <c r="Y210" i="67"/>
  <c r="W210" i="51"/>
  <c r="BS59" i="38"/>
  <c r="AT136" i="67"/>
  <c r="Q213" i="61"/>
  <c r="Q236" i="49"/>
  <c r="N213" i="67"/>
  <c r="Q84" i="49"/>
  <c r="Q140" i="61"/>
  <c r="N140" i="67"/>
  <c r="AD162" i="51"/>
  <c r="I162" i="51"/>
  <c r="AF162" i="67"/>
  <c r="J162" i="67"/>
  <c r="G53" i="37"/>
  <c r="H33" i="37"/>
  <c r="Y200" i="67"/>
  <c r="W200" i="51"/>
  <c r="N51" i="67"/>
  <c r="Q51" i="61"/>
  <c r="Q47" i="49"/>
  <c r="P51" i="51" s="1"/>
  <c r="Q136" i="49"/>
  <c r="N96" i="67"/>
  <c r="Q96" i="61"/>
  <c r="AU53" i="4"/>
  <c r="AV33" i="4"/>
  <c r="BF22" i="67"/>
  <c r="AM22" i="67"/>
  <c r="AV22" i="67"/>
  <c r="AR59" i="38"/>
  <c r="Q34" i="61"/>
  <c r="Q27" i="49"/>
  <c r="N34" i="67"/>
  <c r="X70" i="67"/>
  <c r="V70" i="51"/>
  <c r="J181" i="51"/>
  <c r="AE181" i="51"/>
  <c r="K181" i="67"/>
  <c r="AG181" i="67"/>
  <c r="Q260" i="49"/>
  <c r="N234" i="67"/>
  <c r="Q234" i="61"/>
  <c r="Y177" i="67"/>
  <c r="W177" i="51"/>
  <c r="BH196" i="67"/>
  <c r="AX196" i="67"/>
  <c r="X77" i="67"/>
  <c r="V77" i="51"/>
  <c r="BC136" i="67"/>
  <c r="R17" i="55"/>
  <c r="P17" i="55"/>
  <c r="V200" i="51"/>
  <c r="X200" i="67"/>
  <c r="T27" i="49"/>
  <c r="R27" i="49"/>
  <c r="M34" i="51"/>
  <c r="R34" i="61"/>
  <c r="O34" i="67"/>
  <c r="DI33" i="43"/>
  <c r="DH53" i="43"/>
  <c r="AV53" i="31"/>
  <c r="AW33" i="31"/>
  <c r="O207" i="67"/>
  <c r="R229" i="49"/>
  <c r="M207" i="51"/>
  <c r="T229" i="49"/>
  <c r="R207" i="61"/>
  <c r="BF147" i="67"/>
  <c r="AM147" i="67"/>
  <c r="AV147" i="67"/>
  <c r="X213" i="51"/>
  <c r="Z213" i="67"/>
  <c r="EI27" i="45"/>
  <c r="U237" i="49"/>
  <c r="P214" i="67"/>
  <c r="S214" i="61"/>
  <c r="S237" i="49"/>
  <c r="N214" i="51"/>
  <c r="CE52" i="39"/>
  <c r="CF29" i="39"/>
  <c r="X59" i="41"/>
  <c r="I53" i="4"/>
  <c r="J33" i="4"/>
  <c r="Y162" i="67"/>
  <c r="W162" i="51"/>
  <c r="AU186" i="67"/>
  <c r="BD33" i="37"/>
  <c r="BC53" i="37"/>
  <c r="Q185" i="67"/>
  <c r="T185" i="61"/>
  <c r="V78" i="49"/>
  <c r="O185" i="51"/>
  <c r="AV139" i="67"/>
  <c r="BF139" i="67"/>
  <c r="AM139" i="67"/>
  <c r="AV29" i="31"/>
  <c r="AU52" i="31"/>
  <c r="AT43" i="67"/>
  <c r="U189" i="53"/>
  <c r="T185" i="53"/>
  <c r="AU138" i="67"/>
  <c r="AE164" i="53"/>
  <c r="R53" i="37"/>
  <c r="CG59" i="39"/>
  <c r="AS15" i="67"/>
  <c r="AT59" i="4"/>
  <c r="W216" i="51"/>
  <c r="Y216" i="67"/>
  <c r="V199" i="51"/>
  <c r="X199" i="67"/>
  <c r="CM30" i="45"/>
  <c r="Q111" i="49"/>
  <c r="Q76" i="61"/>
  <c r="N76" i="67"/>
  <c r="BG138" i="67"/>
  <c r="AW138" i="67"/>
  <c r="AN138" i="67"/>
  <c r="CA59" i="38"/>
  <c r="S29" i="37"/>
  <c r="R52" i="37"/>
  <c r="DK29" i="4"/>
  <c r="DJ52" i="4"/>
  <c r="Y232" i="67"/>
  <c r="W232" i="51"/>
  <c r="O43" i="53"/>
  <c r="X43" i="53"/>
  <c r="AH43" i="53"/>
  <c r="AD52" i="53"/>
  <c r="P13" i="55"/>
  <c r="R13" i="55"/>
  <c r="AV52" i="67"/>
  <c r="BF52" i="67"/>
  <c r="AM52" i="67"/>
  <c r="AB46" i="51"/>
  <c r="AD46" i="67"/>
  <c r="Y220" i="67"/>
  <c r="W220" i="51"/>
  <c r="S52" i="40"/>
  <c r="T29" i="40"/>
  <c r="AS223" i="67"/>
  <c r="AE239" i="67"/>
  <c r="AC239" i="51"/>
  <c r="AG167" i="67"/>
  <c r="AE167" i="51"/>
  <c r="K167" i="67"/>
  <c r="J167" i="51"/>
  <c r="R250" i="61"/>
  <c r="T274" i="49"/>
  <c r="M250" i="51"/>
  <c r="R274" i="49"/>
  <c r="O250" i="67"/>
  <c r="AD200" i="53"/>
  <c r="BF29" i="43"/>
  <c r="BE52" i="43"/>
  <c r="W27" i="44"/>
  <c r="O152" i="53"/>
  <c r="AH152" i="53"/>
  <c r="X152" i="53"/>
  <c r="Z45" i="67"/>
  <c r="X45" i="51"/>
  <c r="AD54" i="67"/>
  <c r="AB54" i="51"/>
  <c r="DU53" i="43"/>
  <c r="DV33" i="43"/>
  <c r="AX195" i="67"/>
  <c r="BH195" i="67"/>
  <c r="W251" i="51"/>
  <c r="Y251" i="67"/>
  <c r="L36" i="44"/>
  <c r="AM216" i="67"/>
  <c r="BF216" i="67"/>
  <c r="AV216" i="67"/>
  <c r="AJ53" i="37"/>
  <c r="AK33" i="37"/>
  <c r="Z165" i="67"/>
  <c r="X165" i="51"/>
  <c r="BE179" i="67"/>
  <c r="AN125" i="67"/>
  <c r="AW125" i="67"/>
  <c r="BG125" i="67"/>
  <c r="M67" i="53"/>
  <c r="U192" i="53"/>
  <c r="I197" i="51"/>
  <c r="AD197" i="51"/>
  <c r="AF197" i="67"/>
  <c r="J197" i="67"/>
  <c r="Y141" i="67"/>
  <c r="W141" i="51"/>
  <c r="F53" i="39"/>
  <c r="G33" i="39"/>
  <c r="K53" i="28"/>
  <c r="L33" i="28"/>
  <c r="Z257" i="67"/>
  <c r="X257" i="51"/>
  <c r="X168" i="51"/>
  <c r="Z168" i="67"/>
  <c r="AE53" i="28"/>
  <c r="AF33" i="28"/>
  <c r="AE210" i="67"/>
  <c r="AC210" i="51"/>
  <c r="BI59" i="28"/>
  <c r="AO53" i="31"/>
  <c r="AP33" i="31"/>
  <c r="G52" i="41"/>
  <c r="H29" i="41"/>
  <c r="M22" i="53"/>
  <c r="P11" i="55"/>
  <c r="R11" i="55"/>
  <c r="AP53" i="38"/>
  <c r="AQ33" i="38"/>
  <c r="N124" i="53"/>
  <c r="W124" i="53"/>
  <c r="AG124" i="53"/>
  <c r="AU59" i="38"/>
  <c r="BF53" i="38"/>
  <c r="BG33" i="38"/>
  <c r="T22" i="53"/>
  <c r="AD58" i="4"/>
  <c r="AE267" i="67"/>
  <c r="AC267" i="51"/>
  <c r="AD210" i="67"/>
  <c r="AB210" i="51"/>
  <c r="AB77" i="51"/>
  <c r="AD77" i="67"/>
  <c r="AC95" i="51"/>
  <c r="AE95" i="67"/>
  <c r="Q200" i="61"/>
  <c r="N200" i="67"/>
  <c r="Q222" i="49"/>
  <c r="N59" i="39"/>
  <c r="BC187" i="67"/>
  <c r="AE199" i="53"/>
  <c r="BF42" i="67"/>
  <c r="AV42" i="67"/>
  <c r="AM42" i="67"/>
  <c r="X169" i="51"/>
  <c r="Z169" i="67"/>
  <c r="AG273" i="67"/>
  <c r="K273" i="67"/>
  <c r="AE273" i="51"/>
  <c r="J273" i="51"/>
  <c r="G30" i="69"/>
  <c r="BJ36" i="5"/>
  <c r="X195" i="67"/>
  <c r="V195" i="51"/>
  <c r="AF125" i="53"/>
  <c r="V220" i="51"/>
  <c r="X220" i="67"/>
  <c r="E27" i="41"/>
  <c r="C53" i="40"/>
  <c r="D33" i="40"/>
  <c r="J165" i="67"/>
  <c r="AD165" i="51"/>
  <c r="I165" i="51"/>
  <c r="AF165" i="67"/>
  <c r="V224" i="49"/>
  <c r="T202" i="61"/>
  <c r="Q202" i="67"/>
  <c r="O202" i="51"/>
  <c r="AE215" i="53"/>
  <c r="AD96" i="67"/>
  <c r="AB96" i="51"/>
  <c r="Q11" i="55"/>
  <c r="S11" i="55"/>
  <c r="BC125" i="67"/>
  <c r="DJ33" i="4"/>
  <c r="DI53" i="4"/>
  <c r="O11" i="55"/>
  <c r="BM36" i="5"/>
  <c r="R10" i="58"/>
  <c r="P10" i="58"/>
  <c r="K52" i="73"/>
  <c r="L29" i="73"/>
  <c r="BC83" i="67"/>
  <c r="Q205" i="61"/>
  <c r="N205" i="67"/>
  <c r="Q228" i="49"/>
  <c r="S53" i="41"/>
  <c r="T33" i="41"/>
  <c r="BB59" i="73"/>
  <c r="BD59" i="37"/>
  <c r="DK59" i="4"/>
  <c r="AD174" i="53"/>
  <c r="BN27" i="28"/>
  <c r="Y186" i="53"/>
  <c r="AI186" i="53"/>
  <c r="O185" i="67"/>
  <c r="M185" i="51"/>
  <c r="R78" i="49"/>
  <c r="T78" i="49"/>
  <c r="R185" i="61"/>
  <c r="AC52" i="37"/>
  <c r="AD29" i="37"/>
  <c r="DK53" i="4"/>
  <c r="DL33" i="4"/>
  <c r="AU208" i="67"/>
  <c r="R195" i="61"/>
  <c r="T217" i="49"/>
  <c r="R217" i="49"/>
  <c r="M195" i="51"/>
  <c r="O195" i="67"/>
  <c r="AE181" i="53"/>
  <c r="Y30" i="69"/>
  <c r="BM52" i="28"/>
  <c r="BN29" i="28"/>
  <c r="AV33" i="40"/>
  <c r="AU53" i="40"/>
  <c r="Q52" i="49"/>
  <c r="P55" i="51" s="1"/>
  <c r="N55" i="67"/>
  <c r="Q55" i="61"/>
  <c r="AW152" i="67"/>
  <c r="AN152" i="67"/>
  <c r="BG152" i="67"/>
  <c r="S72" i="49"/>
  <c r="U72" i="49"/>
  <c r="N180" i="51"/>
  <c r="S180" i="61"/>
  <c r="P180" i="67"/>
  <c r="BG45" i="67"/>
  <c r="AW45" i="67"/>
  <c r="AN45" i="67"/>
  <c r="U59" i="49"/>
  <c r="P169" i="67"/>
  <c r="N169" i="51"/>
  <c r="S59" i="49"/>
  <c r="S169" i="61"/>
  <c r="AE44" i="67"/>
  <c r="AC44" i="51"/>
  <c r="T229" i="53"/>
  <c r="AL197" i="67"/>
  <c r="AG237" i="67"/>
  <c r="AE237" i="51"/>
  <c r="AQ53" i="43"/>
  <c r="AR33" i="43"/>
  <c r="P242" i="67"/>
  <c r="N242" i="51"/>
  <c r="U266" i="49"/>
  <c r="S242" i="61"/>
  <c r="S266" i="49"/>
  <c r="X240" i="67"/>
  <c r="V240" i="51"/>
  <c r="AC145" i="51"/>
  <c r="AE145" i="67"/>
  <c r="BH43" i="67"/>
  <c r="AX43" i="67"/>
  <c r="AB237" i="51"/>
  <c r="AD237" i="67"/>
  <c r="AT162" i="67"/>
  <c r="N203" i="67"/>
  <c r="Q203" i="61"/>
  <c r="Q226" i="49"/>
  <c r="O166" i="53"/>
  <c r="X166" i="53"/>
  <c r="AH166" i="53"/>
  <c r="BH152" i="67"/>
  <c r="AX152" i="67"/>
  <c r="Z267" i="67"/>
  <c r="X267" i="51"/>
  <c r="AE33" i="28"/>
  <c r="AD53" i="28"/>
  <c r="AT124" i="67"/>
  <c r="BD147" i="67"/>
  <c r="AE216" i="67"/>
  <c r="AC216" i="51"/>
  <c r="X33" i="41"/>
  <c r="W53" i="41"/>
  <c r="AV53" i="28"/>
  <c r="AW33" i="28"/>
  <c r="AE33" i="4"/>
  <c r="AD53" i="4"/>
  <c r="BP59" i="38"/>
  <c r="Z80" i="67"/>
  <c r="X80" i="51"/>
  <c r="Q17" i="58"/>
  <c r="S17" i="58"/>
  <c r="M147" i="53"/>
  <c r="AP33" i="43"/>
  <c r="AO53" i="43"/>
  <c r="AD27" i="4"/>
  <c r="X206" i="67"/>
  <c r="V206" i="51"/>
  <c r="BU59" i="73"/>
  <c r="AT65" i="67"/>
  <c r="K206" i="67"/>
  <c r="AE206" i="51"/>
  <c r="J206" i="51"/>
  <c r="AG206" i="67"/>
  <c r="K87" i="67"/>
  <c r="AG87" i="67"/>
  <c r="J87" i="51"/>
  <c r="AE87" i="51"/>
  <c r="F59" i="73"/>
  <c r="W33" i="38"/>
  <c r="V53" i="38"/>
  <c r="N192" i="67"/>
  <c r="Q192" i="61"/>
  <c r="E33" i="41"/>
  <c r="D53" i="41"/>
  <c r="U67" i="49"/>
  <c r="S67" i="49"/>
  <c r="S189" i="61"/>
  <c r="P189" i="67"/>
  <c r="N189" i="51"/>
  <c r="AF27" i="69"/>
  <c r="AI154" i="53"/>
  <c r="Y154" i="53"/>
  <c r="P28" i="55"/>
  <c r="R28" i="55"/>
  <c r="Q116" i="49"/>
  <c r="Q80" i="61"/>
  <c r="N80" i="67"/>
  <c r="J59" i="38"/>
  <c r="Z36" i="44"/>
  <c r="Z47" i="49"/>
  <c r="AB47" i="49"/>
  <c r="AA47" i="49"/>
  <c r="X158" i="51"/>
  <c r="Z158" i="67"/>
  <c r="M18" i="53"/>
  <c r="V204" i="51"/>
  <c r="X204" i="67"/>
  <c r="AF75" i="53"/>
  <c r="H36" i="5"/>
  <c r="AX22" i="67"/>
  <c r="BH22" i="67"/>
  <c r="M125" i="53"/>
  <c r="R30" i="69"/>
  <c r="AD67" i="53"/>
  <c r="BZ53" i="43"/>
  <c r="CA33" i="43"/>
  <c r="AE84" i="51"/>
  <c r="J84" i="51"/>
  <c r="AG84" i="67"/>
  <c r="K84" i="67"/>
  <c r="AS176" i="67"/>
  <c r="M136" i="53"/>
  <c r="AC248" i="51"/>
  <c r="AE248" i="67"/>
  <c r="W164" i="51"/>
  <c r="Y164" i="67"/>
  <c r="AC159" i="51"/>
  <c r="AE159" i="67"/>
  <c r="E53" i="71"/>
  <c r="F33" i="71"/>
  <c r="AF241" i="53"/>
  <c r="AE68" i="53"/>
  <c r="Q21" i="55"/>
  <c r="S21" i="55"/>
  <c r="BD124" i="67"/>
  <c r="O189" i="53"/>
  <c r="AH189" i="53"/>
  <c r="X189" i="53"/>
  <c r="R29" i="38"/>
  <c r="Q52" i="38"/>
  <c r="BN52" i="38"/>
  <c r="BO29" i="38"/>
  <c r="AD157" i="51"/>
  <c r="AF157" i="67"/>
  <c r="J157" i="67"/>
  <c r="I157" i="51"/>
  <c r="AF179" i="53"/>
  <c r="T245" i="49"/>
  <c r="O220" i="67"/>
  <c r="R220" i="61"/>
  <c r="R245" i="49"/>
  <c r="M220" i="51"/>
  <c r="BF33" i="4"/>
  <c r="BE53" i="4"/>
  <c r="R123" i="49"/>
  <c r="T123" i="49"/>
  <c r="O87" i="67"/>
  <c r="M87" i="51"/>
  <c r="R87" i="61"/>
  <c r="T107" i="49"/>
  <c r="R107" i="49"/>
  <c r="O73" i="67"/>
  <c r="M73" i="51"/>
  <c r="R73" i="61"/>
  <c r="Q79" i="61"/>
  <c r="N79" i="67"/>
  <c r="Q114" i="49"/>
  <c r="W185" i="53"/>
  <c r="N185" i="53"/>
  <c r="AG185" i="53"/>
  <c r="AS48" i="67"/>
  <c r="Z220" i="67"/>
  <c r="X220" i="51"/>
  <c r="CT32" i="45"/>
  <c r="I224" i="51"/>
  <c r="J224" i="67"/>
  <c r="AF224" i="67"/>
  <c r="AD224" i="51"/>
  <c r="BG29" i="40"/>
  <c r="BF52" i="40"/>
  <c r="V238" i="51"/>
  <c r="X238" i="67"/>
  <c r="AD35" i="45"/>
  <c r="G35" i="49"/>
  <c r="G39" i="67"/>
  <c r="H39" i="67" s="1"/>
  <c r="G39" i="61"/>
  <c r="H39" i="61" s="1"/>
  <c r="F39" i="51"/>
  <c r="G39" i="51" s="1"/>
  <c r="F39" i="53"/>
  <c r="G39" i="53" s="1"/>
  <c r="AR35" i="69"/>
  <c r="BP31" i="5"/>
  <c r="G72" i="49"/>
  <c r="G180" i="67"/>
  <c r="H180" i="67" s="1"/>
  <c r="G180" i="61"/>
  <c r="H180" i="61" s="1"/>
  <c r="F180" i="51"/>
  <c r="G180" i="51" s="1"/>
  <c r="F180" i="53"/>
  <c r="G180" i="53" s="1"/>
  <c r="AI194" i="53"/>
  <c r="Y194" i="53"/>
  <c r="J264" i="67"/>
  <c r="AF264" i="67"/>
  <c r="I264" i="51"/>
  <c r="AD264" i="51"/>
  <c r="T89" i="49"/>
  <c r="R89" i="49"/>
  <c r="O145" i="67"/>
  <c r="R145" i="61"/>
  <c r="M145" i="51"/>
  <c r="Z147" i="49"/>
  <c r="AA147" i="49"/>
  <c r="AB147" i="49"/>
  <c r="BD176" i="67"/>
  <c r="AF194" i="53"/>
  <c r="BF53" i="37"/>
  <c r="BG33" i="37"/>
  <c r="AU126" i="67"/>
  <c r="R212" i="49"/>
  <c r="T212" i="49"/>
  <c r="M164" i="51"/>
  <c r="O164" i="67"/>
  <c r="R164" i="61"/>
  <c r="Y198" i="53"/>
  <c r="AI198" i="53"/>
  <c r="S17" i="49"/>
  <c r="P22" i="67"/>
  <c r="U17" i="49"/>
  <c r="S22" i="61"/>
  <c r="N22" i="51"/>
  <c r="AD87" i="67"/>
  <c r="AB87" i="51"/>
  <c r="S38" i="55"/>
  <c r="Q38" i="55"/>
  <c r="AJ30" i="69"/>
  <c r="Z59" i="38"/>
  <c r="CP53" i="39"/>
  <c r="CQ33" i="39"/>
  <c r="M33" i="28"/>
  <c r="L53" i="28"/>
  <c r="CW27" i="45"/>
  <c r="W70" i="51"/>
  <c r="Y70" i="67"/>
  <c r="Q207" i="67"/>
  <c r="V229" i="49"/>
  <c r="T207" i="61"/>
  <c r="O207" i="51"/>
  <c r="Q209" i="49"/>
  <c r="N161" i="67"/>
  <c r="Q161" i="61"/>
  <c r="AU33" i="31"/>
  <c r="AT53" i="31"/>
  <c r="T21" i="53"/>
  <c r="AU29" i="38"/>
  <c r="AT52" i="38"/>
  <c r="BE200" i="67"/>
  <c r="V61" i="49"/>
  <c r="Q170" i="67"/>
  <c r="T170" i="61"/>
  <c r="O170" i="51"/>
  <c r="J168" i="67"/>
  <c r="I168" i="51"/>
  <c r="AD168" i="51"/>
  <c r="AF168" i="67"/>
  <c r="X59" i="73"/>
  <c r="AV164" i="67"/>
  <c r="BF164" i="67"/>
  <c r="AM164" i="67"/>
  <c r="F179" i="53"/>
  <c r="G179" i="53" s="1"/>
  <c r="G179" i="61"/>
  <c r="H179" i="61" s="1"/>
  <c r="G179" i="67"/>
  <c r="H179" i="67" s="1"/>
  <c r="F179" i="51"/>
  <c r="G179" i="51" s="1"/>
  <c r="G74" i="49"/>
  <c r="CB27" i="38"/>
  <c r="AQ59" i="38"/>
  <c r="W185" i="51"/>
  <c r="Y185" i="67"/>
  <c r="T84" i="53"/>
  <c r="N21" i="53"/>
  <c r="W21" i="53"/>
  <c r="AG21" i="53"/>
  <c r="CG32" i="45"/>
  <c r="Q33" i="5"/>
  <c r="AZ29" i="40"/>
  <c r="AY52" i="40"/>
  <c r="AN52" i="67"/>
  <c r="BG52" i="67"/>
  <c r="AW52" i="67"/>
  <c r="P246" i="67"/>
  <c r="U269" i="49"/>
  <c r="S246" i="61"/>
  <c r="S269" i="49"/>
  <c r="N246" i="51"/>
  <c r="Y34" i="67"/>
  <c r="W34" i="51"/>
  <c r="BN52" i="28"/>
  <c r="BO29" i="28"/>
  <c r="T15" i="49"/>
  <c r="M21" i="51"/>
  <c r="R15" i="49"/>
  <c r="R21" i="61"/>
  <c r="O21" i="67"/>
  <c r="Z216" i="67"/>
  <c r="X216" i="51"/>
  <c r="CB59" i="38"/>
  <c r="AF213" i="67"/>
  <c r="I213" i="51"/>
  <c r="J213" i="67"/>
  <c r="AD213" i="51"/>
  <c r="AE139" i="53"/>
  <c r="AE232" i="53"/>
  <c r="M76" i="51"/>
  <c r="R76" i="61"/>
  <c r="O76" i="67"/>
  <c r="T111" i="49"/>
  <c r="R111" i="49"/>
  <c r="S27" i="38"/>
  <c r="AF35" i="69"/>
  <c r="U127" i="53"/>
  <c r="BD145" i="67"/>
  <c r="Q87" i="61"/>
  <c r="Q123" i="49"/>
  <c r="N87" i="67"/>
  <c r="P53" i="40"/>
  <c r="Q33" i="40"/>
  <c r="AL136" i="67"/>
  <c r="AB216" i="51"/>
  <c r="AD216" i="67"/>
  <c r="AW59" i="37"/>
  <c r="AD178" i="67"/>
  <c r="AB178" i="51"/>
  <c r="O248" i="67"/>
  <c r="T272" i="49"/>
  <c r="R248" i="61"/>
  <c r="M248" i="51"/>
  <c r="R272" i="49"/>
  <c r="R267" i="61"/>
  <c r="O267" i="67"/>
  <c r="T300" i="49"/>
  <c r="M267" i="51"/>
  <c r="R300" i="49"/>
  <c r="AX58" i="40"/>
  <c r="BE206" i="67"/>
  <c r="BH29" i="40"/>
  <c r="BG52" i="40"/>
  <c r="AE50" i="53"/>
  <c r="H30" i="69"/>
  <c r="AS157" i="67"/>
  <c r="BL53" i="38"/>
  <c r="BM33" i="38"/>
  <c r="AF18" i="53"/>
  <c r="AD206" i="67"/>
  <c r="AB206" i="51"/>
  <c r="AE33" i="71"/>
  <c r="AD53" i="71"/>
  <c r="W144" i="51"/>
  <c r="Y144" i="67"/>
  <c r="V201" i="51"/>
  <c r="X201" i="67"/>
  <c r="BI27" i="5"/>
  <c r="BC185" i="67"/>
  <c r="X136" i="53"/>
  <c r="O136" i="53"/>
  <c r="AH136" i="53"/>
  <c r="X197" i="51"/>
  <c r="Z197" i="67"/>
  <c r="AF182" i="53"/>
  <c r="X176" i="67"/>
  <c r="V176" i="51"/>
  <c r="AC179" i="51"/>
  <c r="AE179" i="67"/>
  <c r="E27" i="40"/>
  <c r="BG224" i="67"/>
  <c r="AN224" i="67"/>
  <c r="AW224" i="67"/>
  <c r="Q278" i="49"/>
  <c r="N253" i="67"/>
  <c r="Q253" i="61"/>
  <c r="R18" i="58"/>
  <c r="P18" i="58"/>
  <c r="AH27" i="44"/>
  <c r="AX228" i="67"/>
  <c r="BH228" i="67"/>
  <c r="AB168" i="51"/>
  <c r="AD168" i="67"/>
  <c r="AB52" i="43"/>
  <c r="AC29" i="43"/>
  <c r="X145" i="51"/>
  <c r="Z145" i="67"/>
  <c r="BG216" i="67"/>
  <c r="AW216" i="67"/>
  <c r="AN216" i="67"/>
  <c r="H59" i="41"/>
  <c r="I209" i="51"/>
  <c r="AD209" i="51"/>
  <c r="AF209" i="67"/>
  <c r="J209" i="67"/>
  <c r="AV222" i="67"/>
  <c r="BF222" i="67"/>
  <c r="AM222" i="67"/>
  <c r="CE58" i="39"/>
  <c r="BC47" i="67"/>
  <c r="CE29" i="39"/>
  <c r="CD52" i="39"/>
  <c r="M54" i="53"/>
  <c r="AE52" i="39"/>
  <c r="AF29" i="39"/>
  <c r="CA58" i="43"/>
  <c r="V169" i="51"/>
  <c r="X169" i="67"/>
  <c r="E53" i="73"/>
  <c r="F33" i="73"/>
  <c r="AK36" i="5"/>
  <c r="U231" i="53"/>
  <c r="DZ32" i="45"/>
  <c r="AD40" i="51"/>
  <c r="J40" i="67"/>
  <c r="AF40" i="67"/>
  <c r="I40" i="51"/>
  <c r="Q174" i="61"/>
  <c r="N174" i="67"/>
  <c r="Q66" i="49"/>
  <c r="P25" i="55"/>
  <c r="R25" i="55"/>
  <c r="F59" i="43"/>
  <c r="I169" i="51"/>
  <c r="AD169" i="51"/>
  <c r="AF169" i="67"/>
  <c r="J169" i="67"/>
  <c r="G32" i="45"/>
  <c r="T38" i="53"/>
  <c r="AX50" i="67"/>
  <c r="BH50" i="67"/>
  <c r="BG218" i="67"/>
  <c r="AW218" i="67"/>
  <c r="AN218" i="67"/>
  <c r="AW182" i="67"/>
  <c r="BG182" i="67"/>
  <c r="AN182" i="67"/>
  <c r="AS53" i="43"/>
  <c r="AT33" i="43"/>
  <c r="H59" i="40"/>
  <c r="AJ31" i="5"/>
  <c r="BF58" i="43"/>
  <c r="AE223" i="53"/>
  <c r="T295" i="49"/>
  <c r="R262" i="61"/>
  <c r="O262" i="67"/>
  <c r="R295" i="49"/>
  <c r="M262" i="51"/>
  <c r="H53" i="43"/>
  <c r="X31" i="44"/>
  <c r="AL162" i="67"/>
  <c r="EA35" i="45"/>
  <c r="AG245" i="67"/>
  <c r="AE245" i="51"/>
  <c r="CZ27" i="45"/>
  <c r="Z59" i="41"/>
  <c r="BF172" i="67"/>
  <c r="AM172" i="67"/>
  <c r="AV172" i="67"/>
  <c r="AT33" i="38"/>
  <c r="AS53" i="38"/>
  <c r="CX53" i="39"/>
  <c r="CY33" i="39"/>
  <c r="Y257" i="67"/>
  <c r="W257" i="51"/>
  <c r="F35" i="45"/>
  <c r="AB181" i="51"/>
  <c r="AD181" i="67"/>
  <c r="F27" i="45"/>
  <c r="J50" i="67"/>
  <c r="AF50" i="67"/>
  <c r="AD50" i="51"/>
  <c r="I50" i="51"/>
  <c r="X55" i="67"/>
  <c r="V55" i="51"/>
  <c r="AD183" i="67"/>
  <c r="AB183" i="51"/>
  <c r="AD27" i="39"/>
  <c r="F51" i="51"/>
  <c r="G51" i="51" s="1"/>
  <c r="G51" i="67"/>
  <c r="H51" i="67" s="1"/>
  <c r="F51" i="53"/>
  <c r="G51" i="53" s="1"/>
  <c r="G51" i="61"/>
  <c r="H51" i="61" s="1"/>
  <c r="G47" i="49"/>
  <c r="AD180" i="67"/>
  <c r="AB180" i="51"/>
  <c r="X253" i="67"/>
  <c r="V253" i="51"/>
  <c r="AB243" i="51"/>
  <c r="AD243" i="67"/>
  <c r="AU52" i="67"/>
  <c r="AD186" i="53"/>
  <c r="BJ58" i="39"/>
  <c r="AE223" i="67"/>
  <c r="AC223" i="51"/>
  <c r="H27" i="43"/>
  <c r="AB49" i="51"/>
  <c r="AD49" i="67"/>
  <c r="Z242" i="67"/>
  <c r="X242" i="51"/>
  <c r="AD243" i="51"/>
  <c r="AF243" i="67"/>
  <c r="G272" i="67"/>
  <c r="H272" i="67" s="1"/>
  <c r="F272" i="53"/>
  <c r="G272" i="53" s="1"/>
  <c r="F272" i="51"/>
  <c r="G272" i="51" s="1"/>
  <c r="G272" i="61"/>
  <c r="H272" i="61" s="1"/>
  <c r="Z41" i="67"/>
  <c r="X41" i="51"/>
  <c r="K27" i="73"/>
  <c r="AC208" i="51"/>
  <c r="AE208" i="67"/>
  <c r="AH52" i="40"/>
  <c r="AI29" i="40"/>
  <c r="DG53" i="43"/>
  <c r="DH33" i="43"/>
  <c r="AR27" i="45"/>
  <c r="CX29" i="39"/>
  <c r="CW52" i="39"/>
  <c r="V210" i="53"/>
  <c r="AU150" i="67"/>
  <c r="DI32" i="45"/>
  <c r="AG169" i="67"/>
  <c r="AE169" i="51"/>
  <c r="J169" i="51"/>
  <c r="K169" i="67"/>
  <c r="AK36" i="44"/>
  <c r="Y216" i="53"/>
  <c r="AI216" i="53"/>
  <c r="W33" i="39"/>
  <c r="V53" i="39"/>
  <c r="BC230" i="67"/>
  <c r="AW196" i="67"/>
  <c r="BG196" i="67"/>
  <c r="AN196" i="67"/>
  <c r="F198" i="53"/>
  <c r="G198" i="53" s="1"/>
  <c r="G198" i="61"/>
  <c r="H198" i="61" s="1"/>
  <c r="G221" i="49"/>
  <c r="F198" i="51"/>
  <c r="G198" i="51" s="1"/>
  <c r="G198" i="67"/>
  <c r="H198" i="67" s="1"/>
  <c r="Q177" i="61"/>
  <c r="N177" i="67"/>
  <c r="Q71" i="49"/>
  <c r="AB240" i="51"/>
  <c r="AD240" i="67"/>
  <c r="BU35" i="45"/>
  <c r="W228" i="53"/>
  <c r="N228" i="53"/>
  <c r="AG228" i="53"/>
  <c r="O14" i="58"/>
  <c r="AC271" i="51"/>
  <c r="AE271" i="67"/>
  <c r="R48" i="55"/>
  <c r="P48" i="55"/>
  <c r="V54" i="49"/>
  <c r="O57" i="51"/>
  <c r="Q57" i="67"/>
  <c r="T57" i="61"/>
  <c r="BG29" i="43"/>
  <c r="BF52" i="43"/>
  <c r="BM33" i="40"/>
  <c r="BL53" i="40"/>
  <c r="E29" i="37"/>
  <c r="D52" i="37"/>
  <c r="AH30" i="45"/>
  <c r="AU41" i="67"/>
  <c r="X240" i="53"/>
  <c r="O240" i="53"/>
  <c r="AH240" i="53"/>
  <c r="CV33" i="39"/>
  <c r="CU53" i="39"/>
  <c r="CH59" i="39"/>
  <c r="AI155" i="53"/>
  <c r="Y155" i="53"/>
  <c r="AG161" i="53"/>
  <c r="N161" i="53"/>
  <c r="W161" i="53"/>
  <c r="U294" i="49"/>
  <c r="P261" i="67"/>
  <c r="S294" i="49"/>
  <c r="S261" i="61"/>
  <c r="N261" i="51"/>
  <c r="CQ35" i="45"/>
  <c r="X121" i="53"/>
  <c r="AH121" i="53"/>
  <c r="O121" i="53"/>
  <c r="BC27" i="39"/>
  <c r="Y141" i="53"/>
  <c r="AI141" i="53"/>
  <c r="U249" i="49"/>
  <c r="N224" i="51"/>
  <c r="P224" i="67"/>
  <c r="S249" i="49"/>
  <c r="S224" i="61"/>
  <c r="AB53" i="40"/>
  <c r="AC33" i="40"/>
  <c r="T52" i="53"/>
  <c r="BH27" i="5"/>
  <c r="U73" i="49"/>
  <c r="N181" i="51"/>
  <c r="S73" i="49"/>
  <c r="S181" i="61"/>
  <c r="P181" i="67"/>
  <c r="AD238" i="53"/>
  <c r="T200" i="53"/>
  <c r="O184" i="67"/>
  <c r="R77" i="49"/>
  <c r="R184" i="61"/>
  <c r="T77" i="49"/>
  <c r="M184" i="51"/>
  <c r="Y125" i="53"/>
  <c r="AI125" i="53"/>
  <c r="Q253" i="49"/>
  <c r="Q227" i="61"/>
  <c r="N227" i="67"/>
  <c r="K275" i="67"/>
  <c r="AG275" i="67"/>
  <c r="J275" i="51"/>
  <c r="AE275" i="51"/>
  <c r="C58" i="37"/>
  <c r="DX58" i="43"/>
  <c r="BE121" i="67"/>
  <c r="G249" i="67"/>
  <c r="H249" i="67" s="1"/>
  <c r="G273" i="49"/>
  <c r="G249" i="61"/>
  <c r="H249" i="61" s="1"/>
  <c r="F249" i="53"/>
  <c r="G249" i="53" s="1"/>
  <c r="F249" i="51"/>
  <c r="G249" i="51" s="1"/>
  <c r="AB250" i="49"/>
  <c r="AA250" i="49"/>
  <c r="Z250" i="49"/>
  <c r="AH46" i="53"/>
  <c r="X46" i="53"/>
  <c r="O46" i="53"/>
  <c r="CT59" i="39"/>
  <c r="BB59" i="39"/>
  <c r="X143" i="51"/>
  <c r="Z143" i="67"/>
  <c r="EK53" i="43"/>
  <c r="EL33" i="43"/>
  <c r="N170" i="51"/>
  <c r="S61" i="49"/>
  <c r="S170" i="61"/>
  <c r="P170" i="67"/>
  <c r="U61" i="49"/>
  <c r="AC59" i="40"/>
  <c r="J52" i="51"/>
  <c r="K52" i="67"/>
  <c r="AE52" i="51"/>
  <c r="AG52" i="67"/>
  <c r="M58" i="37"/>
  <c r="BH174" i="67"/>
  <c r="AX174" i="67"/>
  <c r="Q13" i="58"/>
  <c r="S13" i="58"/>
  <c r="V252" i="51"/>
  <c r="X252" i="67"/>
  <c r="AX53" i="40"/>
  <c r="G162" i="67"/>
  <c r="H162" i="67" s="1"/>
  <c r="F162" i="51"/>
  <c r="G162" i="51" s="1"/>
  <c r="F162" i="53"/>
  <c r="G162" i="53" s="1"/>
  <c r="G162" i="61"/>
  <c r="H162" i="61" s="1"/>
  <c r="G210" i="49"/>
  <c r="U222" i="53"/>
  <c r="BA58" i="73"/>
  <c r="AD231" i="53"/>
  <c r="X211" i="67"/>
  <c r="V211" i="51"/>
  <c r="R33" i="41"/>
  <c r="Q53" i="41"/>
  <c r="V27" i="5"/>
  <c r="BF240" i="67"/>
  <c r="AM240" i="67"/>
  <c r="AV240" i="67"/>
  <c r="K29" i="41"/>
  <c r="J52" i="41"/>
  <c r="L27" i="45"/>
  <c r="AW192" i="67"/>
  <c r="BG192" i="67"/>
  <c r="AN192" i="67"/>
  <c r="X257" i="67"/>
  <c r="V257" i="51"/>
  <c r="Q280" i="49"/>
  <c r="AU224" i="67"/>
  <c r="H224" i="51"/>
  <c r="I224" i="61"/>
  <c r="H224" i="53"/>
  <c r="I224" i="67"/>
  <c r="BG155" i="67"/>
  <c r="AN155" i="67"/>
  <c r="AW155" i="67"/>
  <c r="X139" i="51"/>
  <c r="Z139" i="67"/>
  <c r="F27" i="5"/>
  <c r="W57" i="51"/>
  <c r="Y57" i="67"/>
  <c r="X267" i="67"/>
  <c r="V267" i="51"/>
  <c r="AC40" i="51"/>
  <c r="AE40" i="67"/>
  <c r="W36" i="44"/>
  <c r="AW229" i="67"/>
  <c r="BG229" i="67"/>
  <c r="AN229" i="67"/>
  <c r="AS232" i="67"/>
  <c r="BE58" i="40"/>
  <c r="M29" i="43"/>
  <c r="L52" i="43"/>
  <c r="Y33" i="5"/>
  <c r="V121" i="53"/>
  <c r="AD265" i="51"/>
  <c r="I265" i="51"/>
  <c r="AF265" i="67"/>
  <c r="J265" i="67"/>
  <c r="CN27" i="43"/>
  <c r="AM38" i="67"/>
  <c r="AV38" i="67"/>
  <c r="BF38" i="67"/>
  <c r="U186" i="53"/>
  <c r="BH155" i="67"/>
  <c r="AX155" i="67"/>
  <c r="AC261" i="51"/>
  <c r="AE261" i="67"/>
  <c r="X191" i="51"/>
  <c r="Z191" i="67"/>
  <c r="AN59" i="40"/>
  <c r="V198" i="53"/>
  <c r="O31" i="55"/>
  <c r="O229" i="53"/>
  <c r="AH229" i="53"/>
  <c r="X229" i="53"/>
  <c r="EN33" i="43"/>
  <c r="EM53" i="43"/>
  <c r="AI27" i="45"/>
  <c r="AI166" i="53"/>
  <c r="Y166" i="53"/>
  <c r="BF50" i="67"/>
  <c r="AM50" i="67"/>
  <c r="AV50" i="67"/>
  <c r="O58" i="41"/>
  <c r="CW32" i="45"/>
  <c r="N169" i="67"/>
  <c r="Q59" i="49"/>
  <c r="Q169" i="61"/>
  <c r="W191" i="53"/>
  <c r="N191" i="53"/>
  <c r="AG191" i="53"/>
  <c r="AE143" i="67"/>
  <c r="AC143" i="51"/>
  <c r="BG200" i="67"/>
  <c r="AW200" i="67"/>
  <c r="AN200" i="67"/>
  <c r="CE27" i="45"/>
  <c r="G52" i="40"/>
  <c r="H29" i="40"/>
  <c r="Y200" i="53"/>
  <c r="AI200" i="53"/>
  <c r="M176" i="51"/>
  <c r="O176" i="67"/>
  <c r="T69" i="49"/>
  <c r="R176" i="61"/>
  <c r="R69" i="49"/>
  <c r="AD232" i="51"/>
  <c r="AF232" i="67"/>
  <c r="AJ58" i="40"/>
  <c r="AH42" i="53"/>
  <c r="X42" i="53"/>
  <c r="O42" i="53"/>
  <c r="BM27" i="45"/>
  <c r="E58" i="43"/>
  <c r="H33" i="5"/>
  <c r="AB161" i="51"/>
  <c r="AD161" i="67"/>
  <c r="AF261" i="67"/>
  <c r="J261" i="67"/>
  <c r="AD261" i="51"/>
  <c r="I261" i="51"/>
  <c r="T41" i="53"/>
  <c r="BR30" i="45"/>
  <c r="X211" i="53"/>
  <c r="O211" i="53"/>
  <c r="AH211" i="53"/>
  <c r="S38" i="49"/>
  <c r="S42" i="61"/>
  <c r="N42" i="51"/>
  <c r="U38" i="49"/>
  <c r="P42" i="67"/>
  <c r="BH48" i="67"/>
  <c r="AX48" i="67"/>
  <c r="AD196" i="53"/>
  <c r="BH147" i="67"/>
  <c r="AX147" i="67"/>
  <c r="E29" i="43"/>
  <c r="D52" i="43"/>
  <c r="Q87" i="49"/>
  <c r="Q143" i="61"/>
  <c r="N143" i="67"/>
  <c r="DS58" i="43"/>
  <c r="AS53" i="37"/>
  <c r="AT33" i="37"/>
  <c r="Z194" i="67"/>
  <c r="X194" i="51"/>
  <c r="BU27" i="73"/>
  <c r="AF239" i="67"/>
  <c r="AD239" i="51"/>
  <c r="O53" i="37"/>
  <c r="P33" i="37"/>
  <c r="W248" i="51"/>
  <c r="Y248" i="67"/>
  <c r="DG58" i="43"/>
  <c r="F27" i="40"/>
  <c r="G44" i="67"/>
  <c r="H44" i="67" s="1"/>
  <c r="G44" i="61"/>
  <c r="H44" i="61" s="1"/>
  <c r="F44" i="53"/>
  <c r="G44" i="53" s="1"/>
  <c r="G40" i="49"/>
  <c r="F44" i="51"/>
  <c r="G44" i="51" s="1"/>
  <c r="EO27" i="43"/>
  <c r="AB232" i="49"/>
  <c r="Z232" i="49"/>
  <c r="AA232" i="49"/>
  <c r="BE231" i="67"/>
  <c r="U184" i="53"/>
  <c r="BD233" i="67"/>
  <c r="CX33" i="39"/>
  <c r="CW53" i="39"/>
  <c r="W143" i="53"/>
  <c r="AG143" i="53"/>
  <c r="N143" i="53"/>
  <c r="AU140" i="67"/>
  <c r="Q249" i="67"/>
  <c r="V273" i="49"/>
  <c r="O249" i="51"/>
  <c r="T249" i="61"/>
  <c r="L59" i="43"/>
  <c r="AL191" i="67"/>
  <c r="T150" i="53"/>
  <c r="BZ33" i="38"/>
  <c r="BY53" i="38"/>
  <c r="BD121" i="67"/>
  <c r="AD56" i="67"/>
  <c r="AB56" i="51"/>
  <c r="V50" i="53"/>
  <c r="AC54" i="51"/>
  <c r="AE54" i="67"/>
  <c r="AW154" i="67"/>
  <c r="BG154" i="67"/>
  <c r="AN154" i="67"/>
  <c r="AU234" i="67"/>
  <c r="BP53" i="40"/>
  <c r="Q221" i="67"/>
  <c r="T221" i="61"/>
  <c r="O221" i="51"/>
  <c r="V246" i="49"/>
  <c r="I273" i="51"/>
  <c r="AD273" i="51"/>
  <c r="J273" i="67"/>
  <c r="AF273" i="67"/>
  <c r="BE177" i="67"/>
  <c r="CY59" i="39"/>
  <c r="U223" i="53"/>
  <c r="X144" i="51"/>
  <c r="Z144" i="67"/>
  <c r="AI221" i="53"/>
  <c r="Y221" i="53"/>
  <c r="BP32" i="45"/>
  <c r="AA289" i="49"/>
  <c r="AB289" i="49"/>
  <c r="Z289" i="49"/>
  <c r="AN121" i="67"/>
  <c r="AW121" i="67"/>
  <c r="BG121" i="67"/>
  <c r="BJ29" i="40"/>
  <c r="BI52" i="40"/>
  <c r="G31" i="5"/>
  <c r="X243" i="67"/>
  <c r="V243" i="51"/>
  <c r="N27" i="43"/>
  <c r="J259" i="51"/>
  <c r="K259" i="67"/>
  <c r="AE259" i="51"/>
  <c r="AG259" i="67"/>
  <c r="Y36" i="44"/>
  <c r="AV49" i="67"/>
  <c r="BF49" i="67"/>
  <c r="AM49" i="67"/>
  <c r="N160" i="53"/>
  <c r="AG160" i="53"/>
  <c r="W160" i="53"/>
  <c r="O24" i="55"/>
  <c r="Z61" i="49"/>
  <c r="AB61" i="49"/>
  <c r="AA61" i="49"/>
  <c r="E27" i="39"/>
  <c r="E33" i="44"/>
  <c r="T52" i="41"/>
  <c r="DO33" i="43"/>
  <c r="DN53" i="43"/>
  <c r="X167" i="53"/>
  <c r="AH167" i="53"/>
  <c r="O167" i="53"/>
  <c r="AE238" i="51"/>
  <c r="AG238" i="67"/>
  <c r="AE213" i="51"/>
  <c r="K213" i="67"/>
  <c r="J213" i="51"/>
  <c r="AG213" i="67"/>
  <c r="BE227" i="67"/>
  <c r="BC237" i="67"/>
  <c r="N32" i="45"/>
  <c r="AD257" i="67"/>
  <c r="AB257" i="51"/>
  <c r="BM29" i="40"/>
  <c r="BL52" i="40"/>
  <c r="Q192" i="67"/>
  <c r="O192" i="51"/>
  <c r="T192" i="61"/>
  <c r="BE224" i="67"/>
  <c r="AF136" i="53"/>
  <c r="AU192" i="67"/>
  <c r="O163" i="53"/>
  <c r="X163" i="53"/>
  <c r="G27" i="45"/>
  <c r="AC33" i="43"/>
  <c r="AB53" i="43"/>
  <c r="AE216" i="53"/>
  <c r="AF42" i="53"/>
  <c r="N43" i="53"/>
  <c r="AG43" i="53"/>
  <c r="W43" i="53"/>
  <c r="X250" i="51"/>
  <c r="Z250" i="67"/>
  <c r="U198" i="53"/>
  <c r="X189" i="51"/>
  <c r="Z189" i="67"/>
  <c r="Q246" i="49"/>
  <c r="N221" i="67"/>
  <c r="Q221" i="61"/>
  <c r="AI218" i="53"/>
  <c r="Y218" i="53"/>
  <c r="AX33" i="40"/>
  <c r="AW53" i="40"/>
  <c r="CS35" i="45"/>
  <c r="AP33" i="40"/>
  <c r="AO53" i="40"/>
  <c r="AZ27" i="40"/>
  <c r="AH148" i="53"/>
  <c r="O148" i="53"/>
  <c r="X148" i="53"/>
  <c r="S247" i="61"/>
  <c r="N247" i="51"/>
  <c r="S271" i="49"/>
  <c r="P247" i="67"/>
  <c r="U271" i="49"/>
  <c r="F248" i="51"/>
  <c r="G248" i="51" s="1"/>
  <c r="G272" i="49"/>
  <c r="F248" i="53"/>
  <c r="G248" i="53" s="1"/>
  <c r="G248" i="61"/>
  <c r="H248" i="61" s="1"/>
  <c r="G248" i="67"/>
  <c r="H248" i="67" s="1"/>
  <c r="AL43" i="67"/>
  <c r="Q241" i="67"/>
  <c r="V265" i="49"/>
  <c r="O241" i="51"/>
  <c r="T241" i="61"/>
  <c r="AX45" i="67"/>
  <c r="BH45" i="67"/>
  <c r="AR58" i="40"/>
  <c r="AL54" i="67"/>
  <c r="N33" i="44"/>
  <c r="Q22" i="55"/>
  <c r="S22" i="55"/>
  <c r="BH44" i="67"/>
  <c r="AX44" i="67"/>
  <c r="F254" i="51"/>
  <c r="G254" i="51" s="1"/>
  <c r="G254" i="61"/>
  <c r="H254" i="61" s="1"/>
  <c r="G279" i="49"/>
  <c r="G254" i="67"/>
  <c r="H254" i="67" s="1"/>
  <c r="F254" i="53"/>
  <c r="G254" i="53" s="1"/>
  <c r="M229" i="53"/>
  <c r="AD236" i="67"/>
  <c r="AB236" i="51"/>
  <c r="AQ52" i="43"/>
  <c r="AR29" i="43"/>
  <c r="E30" i="45"/>
  <c r="AD50" i="53"/>
  <c r="G36" i="5"/>
  <c r="BE136" i="67"/>
  <c r="BG44" i="67"/>
  <c r="AN44" i="67"/>
  <c r="AW44" i="67"/>
  <c r="Z53" i="41"/>
  <c r="AU188" i="67"/>
  <c r="J27" i="41"/>
  <c r="S268" i="49"/>
  <c r="U268" i="49"/>
  <c r="N244" i="51"/>
  <c r="P244" i="67"/>
  <c r="S244" i="61"/>
  <c r="DM52" i="43"/>
  <c r="DN29" i="43"/>
  <c r="AT195" i="67"/>
  <c r="BH224" i="67"/>
  <c r="AX224" i="67"/>
  <c r="AM201" i="67"/>
  <c r="AV201" i="67"/>
  <c r="BF201" i="67"/>
  <c r="Q54" i="49"/>
  <c r="Q57" i="61"/>
  <c r="N57" i="67"/>
  <c r="BC158" i="67"/>
  <c r="N275" i="67"/>
  <c r="Q275" i="61"/>
  <c r="Q310" i="49"/>
  <c r="AY58" i="40"/>
  <c r="X193" i="51"/>
  <c r="Z193" i="67"/>
  <c r="BA29" i="39"/>
  <c r="AZ52" i="39"/>
  <c r="AR30" i="69"/>
  <c r="T122" i="53"/>
  <c r="BS31" i="5"/>
  <c r="AW240" i="67"/>
  <c r="BG240" i="67"/>
  <c r="AN240" i="67"/>
  <c r="M179" i="51"/>
  <c r="R179" i="61"/>
  <c r="R74" i="49"/>
  <c r="T74" i="49"/>
  <c r="O179" i="67"/>
  <c r="K53" i="41"/>
  <c r="L33" i="41"/>
  <c r="S29" i="58"/>
  <c r="Q29" i="58"/>
  <c r="BD218" i="67"/>
  <c r="F31" i="5"/>
  <c r="AB59" i="39"/>
  <c r="BD162" i="67"/>
  <c r="Q248" i="61"/>
  <c r="N248" i="67"/>
  <c r="Q272" i="49"/>
  <c r="D59" i="37"/>
  <c r="M52" i="36"/>
  <c r="N29" i="36"/>
  <c r="BB58" i="40"/>
  <c r="P29" i="73"/>
  <c r="O52" i="73"/>
  <c r="AT27" i="37"/>
  <c r="AN146" i="67"/>
  <c r="BG146" i="67"/>
  <c r="AW146" i="67"/>
  <c r="V148" i="53"/>
  <c r="AR53" i="39"/>
  <c r="AV174" i="67"/>
  <c r="AM174" i="67"/>
  <c r="BF174" i="67"/>
  <c r="AX205" i="67"/>
  <c r="BH205" i="67"/>
  <c r="T238" i="53"/>
  <c r="AE254" i="67"/>
  <c r="AC254" i="51"/>
  <c r="AL188" i="67"/>
  <c r="Q35" i="49"/>
  <c r="N39" i="67"/>
  <c r="Q39" i="61"/>
  <c r="AG42" i="67"/>
  <c r="J42" i="51"/>
  <c r="K42" i="67"/>
  <c r="AE42" i="51"/>
  <c r="F27" i="43"/>
  <c r="O9" i="58"/>
  <c r="BU29" i="38"/>
  <c r="BT52" i="38"/>
  <c r="AU55" i="67"/>
  <c r="M237" i="53"/>
  <c r="H27" i="39"/>
  <c r="AY52" i="39"/>
  <c r="AZ29" i="39"/>
  <c r="AT229" i="67"/>
  <c r="O122" i="53"/>
  <c r="X122" i="53"/>
  <c r="AH122" i="53"/>
  <c r="BR27" i="45"/>
  <c r="AF121" i="53"/>
  <c r="N58" i="39"/>
  <c r="O17" i="58"/>
  <c r="X275" i="67"/>
  <c r="V275" i="51"/>
  <c r="V27" i="45"/>
  <c r="AU152" i="67"/>
  <c r="Y231" i="53"/>
  <c r="AI231" i="53"/>
  <c r="BQ52" i="40"/>
  <c r="BR29" i="40"/>
  <c r="X214" i="51"/>
  <c r="Z214" i="67"/>
  <c r="AI149" i="53"/>
  <c r="Y149" i="53"/>
  <c r="BJ52" i="38"/>
  <c r="BC52" i="37"/>
  <c r="BD29" i="37"/>
  <c r="N188" i="67"/>
  <c r="Q81" i="49"/>
  <c r="Q188" i="61"/>
  <c r="N59" i="73"/>
  <c r="L35" i="45"/>
  <c r="T148" i="53"/>
  <c r="AD161" i="53"/>
  <c r="AL27" i="45"/>
  <c r="Q239" i="67"/>
  <c r="O239" i="51"/>
  <c r="T239" i="61"/>
  <c r="V307" i="49"/>
  <c r="G31" i="44"/>
  <c r="R41" i="49"/>
  <c r="O45" i="67"/>
  <c r="R45" i="61"/>
  <c r="M45" i="51"/>
  <c r="T41" i="49"/>
  <c r="BH36" i="5"/>
  <c r="AW157" i="67"/>
  <c r="BG157" i="67"/>
  <c r="AN157" i="67"/>
  <c r="N160" i="67"/>
  <c r="Q160" i="61"/>
  <c r="Q208" i="49"/>
  <c r="AB84" i="49"/>
  <c r="AA84" i="49"/>
  <c r="Z84" i="49"/>
  <c r="D52" i="40"/>
  <c r="E29" i="40"/>
  <c r="BJ53" i="39"/>
  <c r="BF41" i="67"/>
  <c r="AV41" i="67"/>
  <c r="AM41" i="67"/>
  <c r="S223" i="49"/>
  <c r="N201" i="51"/>
  <c r="P201" i="67"/>
  <c r="S201" i="61"/>
  <c r="U223" i="49"/>
  <c r="M170" i="53"/>
  <c r="BO29" i="39"/>
  <c r="BN52" i="39"/>
  <c r="BK52" i="39"/>
  <c r="BL29" i="39"/>
  <c r="N36" i="44"/>
  <c r="T297" i="49"/>
  <c r="R265" i="61"/>
  <c r="M265" i="51"/>
  <c r="R297" i="49"/>
  <c r="O265" i="67"/>
  <c r="AP59" i="43"/>
  <c r="J53" i="36"/>
  <c r="K33" i="36"/>
  <c r="BL59" i="40"/>
  <c r="AE245" i="67"/>
  <c r="AC245" i="51"/>
  <c r="AI227" i="53"/>
  <c r="Y227" i="53"/>
  <c r="Y54" i="67"/>
  <c r="W54" i="51"/>
  <c r="M139" i="53"/>
  <c r="T141" i="53"/>
  <c r="BJ53" i="40"/>
  <c r="Y253" i="67"/>
  <c r="W253" i="51"/>
  <c r="AZ27" i="39"/>
  <c r="DX30" i="45"/>
  <c r="AD228" i="67"/>
  <c r="AB228" i="51"/>
  <c r="AE187" i="53"/>
  <c r="AW160" i="67"/>
  <c r="AN160" i="67"/>
  <c r="BG160" i="67"/>
  <c r="N27" i="5"/>
  <c r="AU238" i="67"/>
  <c r="BC54" i="67"/>
  <c r="P265" i="67"/>
  <c r="N265" i="51"/>
  <c r="U297" i="49"/>
  <c r="S265" i="61"/>
  <c r="S297" i="49"/>
  <c r="AC27" i="44"/>
  <c r="Q36" i="5"/>
  <c r="BI29" i="43"/>
  <c r="BH52" i="43"/>
  <c r="AG165" i="53"/>
  <c r="W165" i="53"/>
  <c r="N165" i="53"/>
  <c r="AI42" i="53"/>
  <c r="Y42" i="53"/>
  <c r="P193" i="67"/>
  <c r="U303" i="49"/>
  <c r="N193" i="51"/>
  <c r="S303" i="49"/>
  <c r="S193" i="61"/>
  <c r="Q29" i="41"/>
  <c r="P52" i="41"/>
  <c r="W235" i="53"/>
  <c r="AG235" i="53"/>
  <c r="N235" i="53"/>
  <c r="CX35" i="45"/>
  <c r="AL123" i="67"/>
  <c r="AW163" i="67"/>
  <c r="AN163" i="67"/>
  <c r="J253" i="67"/>
  <c r="AD253" i="51"/>
  <c r="I253" i="51"/>
  <c r="AF253" i="67"/>
  <c r="AL178" i="67"/>
  <c r="G59" i="38"/>
  <c r="AE201" i="53"/>
  <c r="Q56" i="61"/>
  <c r="N56" i="67"/>
  <c r="Q53" i="49"/>
  <c r="P56" i="51" s="1"/>
  <c r="J59" i="73"/>
  <c r="BV58" i="38"/>
  <c r="V107" i="49"/>
  <c r="Q73" i="67"/>
  <c r="T73" i="61"/>
  <c r="O73" i="51"/>
  <c r="W272" i="51"/>
  <c r="Y272" i="67"/>
  <c r="DL59" i="39"/>
  <c r="AS221" i="67"/>
  <c r="K140" i="67"/>
  <c r="AG140" i="67"/>
  <c r="AE140" i="51"/>
  <c r="J140" i="51"/>
  <c r="AD59" i="38"/>
  <c r="N61" i="53"/>
  <c r="W61" i="53"/>
  <c r="AG61" i="53"/>
  <c r="P59" i="39"/>
  <c r="AX53" i="72"/>
  <c r="X243" i="53"/>
  <c r="AH243" i="53"/>
  <c r="O243" i="53"/>
  <c r="AT172" i="67"/>
  <c r="S255" i="49"/>
  <c r="P228" i="67"/>
  <c r="N228" i="51"/>
  <c r="U255" i="49"/>
  <c r="S228" i="61"/>
  <c r="AX173" i="67"/>
  <c r="BH173" i="67"/>
  <c r="O123" i="51"/>
  <c r="T123" i="61"/>
  <c r="Q123" i="67"/>
  <c r="V173" i="49"/>
  <c r="BA53" i="37"/>
  <c r="BB33" i="37"/>
  <c r="Y208" i="67"/>
  <c r="W208" i="51"/>
  <c r="V27" i="39"/>
  <c r="BS33" i="73"/>
  <c r="BR53" i="73"/>
  <c r="AR59" i="73"/>
  <c r="AF245" i="67"/>
  <c r="AD245" i="51"/>
  <c r="CG27" i="38"/>
  <c r="AV33" i="72"/>
  <c r="AU53" i="72"/>
  <c r="BS52" i="38"/>
  <c r="BT29" i="38"/>
  <c r="U251" i="49"/>
  <c r="N226" i="51"/>
  <c r="S251" i="49"/>
  <c r="S226" i="61"/>
  <c r="P226" i="67"/>
  <c r="C58" i="36"/>
  <c r="AF237" i="67"/>
  <c r="AD237" i="51"/>
  <c r="BH221" i="67"/>
  <c r="AX221" i="67"/>
  <c r="V51" i="53"/>
  <c r="BZ27" i="43"/>
  <c r="M43" i="53"/>
  <c r="O149" i="53"/>
  <c r="AH149" i="53"/>
  <c r="X149" i="53"/>
  <c r="DJ58" i="39"/>
  <c r="AD40" i="53"/>
  <c r="AF39" i="53"/>
  <c r="R168" i="61"/>
  <c r="O168" i="67"/>
  <c r="R57" i="49"/>
  <c r="M168" i="51"/>
  <c r="T57" i="49"/>
  <c r="AD40" i="67"/>
  <c r="AB40" i="51"/>
  <c r="Z60" i="49"/>
  <c r="AB60" i="49"/>
  <c r="AA60" i="49"/>
  <c r="BG230" i="67"/>
  <c r="AW230" i="67"/>
  <c r="AN230" i="67"/>
  <c r="I191" i="51"/>
  <c r="J191" i="67"/>
  <c r="AF191" i="67"/>
  <c r="AD191" i="51"/>
  <c r="V52" i="73"/>
  <c r="W29" i="73"/>
  <c r="DK27" i="43"/>
  <c r="N162" i="53"/>
  <c r="W162" i="53"/>
  <c r="AG162" i="53"/>
  <c r="AP32" i="45"/>
  <c r="Q49" i="49"/>
  <c r="P52" i="51" s="1"/>
  <c r="Q52" i="61"/>
  <c r="N52" i="67"/>
  <c r="X162" i="53"/>
  <c r="AH162" i="53"/>
  <c r="O162" i="53"/>
  <c r="DU27" i="45"/>
  <c r="BH237" i="67"/>
  <c r="AX237" i="67"/>
  <c r="AF58" i="43"/>
  <c r="CS52" i="43"/>
  <c r="CT29" i="43"/>
  <c r="AQ52" i="73"/>
  <c r="AR29" i="73"/>
  <c r="AN168" i="67"/>
  <c r="BG168" i="67"/>
  <c r="AW168" i="67"/>
  <c r="K59" i="39"/>
  <c r="CL53" i="39"/>
  <c r="CM33" i="39"/>
  <c r="BD52" i="40"/>
  <c r="AG221" i="53"/>
  <c r="W221" i="53"/>
  <c r="N221" i="53"/>
  <c r="T239" i="53"/>
  <c r="N216" i="53"/>
  <c r="AG216" i="53"/>
  <c r="W216" i="53"/>
  <c r="N243" i="67"/>
  <c r="Q243" i="61"/>
  <c r="G58" i="41"/>
  <c r="BH165" i="67"/>
  <c r="AX165" i="67"/>
  <c r="AK27" i="44"/>
  <c r="AN35" i="69"/>
  <c r="T36" i="5"/>
  <c r="AU38" i="67"/>
  <c r="AD272" i="67"/>
  <c r="AB272" i="51"/>
  <c r="AL59" i="39"/>
  <c r="AI213" i="53"/>
  <c r="Y213" i="53"/>
  <c r="AU52" i="40"/>
  <c r="AV29" i="40"/>
  <c r="AU223" i="67"/>
  <c r="AR29" i="37"/>
  <c r="AQ52" i="37"/>
  <c r="Y46" i="67"/>
  <c r="W46" i="51"/>
  <c r="U199" i="49"/>
  <c r="S199" i="49"/>
  <c r="P153" i="67"/>
  <c r="S153" i="61"/>
  <c r="N153" i="51"/>
  <c r="L29" i="41"/>
  <c r="K52" i="41"/>
  <c r="CV27" i="39"/>
  <c r="AX151" i="67"/>
  <c r="BH151" i="67"/>
  <c r="BC223" i="67"/>
  <c r="N57" i="51"/>
  <c r="U54" i="49"/>
  <c r="S54" i="49"/>
  <c r="P57" i="67"/>
  <c r="S57" i="61"/>
  <c r="W261" i="51"/>
  <c r="Y261" i="67"/>
  <c r="S34" i="55"/>
  <c r="Q34" i="55"/>
  <c r="BP30" i="45"/>
  <c r="V214" i="53"/>
  <c r="CZ59" i="39"/>
  <c r="AF45" i="53"/>
  <c r="AW53" i="43"/>
  <c r="AX33" i="43"/>
  <c r="AN52" i="37"/>
  <c r="AO29" i="37"/>
  <c r="T58" i="39"/>
  <c r="CV35" i="45"/>
  <c r="F58" i="41"/>
  <c r="X33" i="39"/>
  <c r="W53" i="39"/>
  <c r="Z180" i="67"/>
  <c r="X180" i="51"/>
  <c r="BC55" i="67"/>
  <c r="X29" i="37"/>
  <c r="W52" i="37"/>
  <c r="T231" i="61"/>
  <c r="Q231" i="67"/>
  <c r="V257" i="49"/>
  <c r="O231" i="51"/>
  <c r="BH181" i="67"/>
  <c r="AX181" i="67"/>
  <c r="AS235" i="67"/>
  <c r="P33" i="44"/>
  <c r="AC59" i="37"/>
  <c r="EZ27" i="45"/>
  <c r="AT205" i="67"/>
  <c r="Y39" i="67"/>
  <c r="W39" i="51"/>
  <c r="G166" i="67"/>
  <c r="H166" i="67" s="1"/>
  <c r="G166" i="61"/>
  <c r="H166" i="61" s="1"/>
  <c r="F166" i="53"/>
  <c r="G166" i="53" s="1"/>
  <c r="F166" i="51"/>
  <c r="G166" i="51" s="1"/>
  <c r="G214" i="49"/>
  <c r="F58" i="36"/>
  <c r="AT230" i="67"/>
  <c r="G58" i="72"/>
  <c r="M171" i="53"/>
  <c r="Z53" i="67"/>
  <c r="X53" i="51"/>
  <c r="AD30" i="45"/>
  <c r="AN52" i="73"/>
  <c r="AO29" i="73"/>
  <c r="O203" i="53"/>
  <c r="X203" i="53"/>
  <c r="AH203" i="53"/>
  <c r="BE120" i="67"/>
  <c r="S27" i="44"/>
  <c r="BQ59" i="39"/>
  <c r="L29" i="39"/>
  <c r="K52" i="39"/>
  <c r="V141" i="53"/>
  <c r="V58" i="40"/>
  <c r="S33" i="41"/>
  <c r="R53" i="41"/>
  <c r="AG59" i="40"/>
  <c r="E58" i="73"/>
  <c r="O264" i="51"/>
  <c r="T264" i="61"/>
  <c r="Q264" i="67"/>
  <c r="K33" i="73"/>
  <c r="J53" i="73"/>
  <c r="BF29" i="37"/>
  <c r="BE52" i="37"/>
  <c r="AM59" i="39"/>
  <c r="O48" i="55"/>
  <c r="W33" i="40"/>
  <c r="V53" i="40"/>
  <c r="X259" i="67"/>
  <c r="V259" i="51"/>
  <c r="AX29" i="40"/>
  <c r="AW52" i="40"/>
  <c r="S208" i="49"/>
  <c r="U208" i="49"/>
  <c r="S160" i="61"/>
  <c r="P160" i="67"/>
  <c r="N160" i="51"/>
  <c r="BH217" i="67"/>
  <c r="AX217" i="67"/>
  <c r="Z86" i="49"/>
  <c r="AA86" i="49"/>
  <c r="AB86" i="49"/>
  <c r="T36" i="44"/>
  <c r="N53" i="43"/>
  <c r="AF51" i="67"/>
  <c r="J51" i="67"/>
  <c r="AD51" i="51"/>
  <c r="I51" i="51"/>
  <c r="AD49" i="53"/>
  <c r="O192" i="67"/>
  <c r="M192" i="51"/>
  <c r="R192" i="61"/>
  <c r="H53" i="73"/>
  <c r="G58" i="40"/>
  <c r="U191" i="53"/>
  <c r="AD29" i="39"/>
  <c r="AC52" i="39"/>
  <c r="AQ27" i="45"/>
  <c r="BH48" i="39"/>
  <c r="BH18" i="39"/>
  <c r="BH47" i="39"/>
  <c r="Q89" i="49"/>
  <c r="N145" i="67"/>
  <c r="Q145" i="61"/>
  <c r="AG58" i="40"/>
  <c r="AT236" i="67"/>
  <c r="CR27" i="43"/>
  <c r="AD150" i="53"/>
  <c r="BO59" i="40"/>
  <c r="P59" i="40"/>
  <c r="Y58" i="39"/>
  <c r="Q230" i="49"/>
  <c r="Q208" i="61"/>
  <c r="N208" i="67"/>
  <c r="Q217" i="67"/>
  <c r="O217" i="51"/>
  <c r="T217" i="61"/>
  <c r="V240" i="49"/>
  <c r="F177" i="53"/>
  <c r="G177" i="53" s="1"/>
  <c r="F177" i="51"/>
  <c r="G177" i="51" s="1"/>
  <c r="G177" i="67"/>
  <c r="H177" i="67" s="1"/>
  <c r="G71" i="49"/>
  <c r="G177" i="61"/>
  <c r="H177" i="61" s="1"/>
  <c r="T255" i="49"/>
  <c r="R228" i="61"/>
  <c r="R255" i="49"/>
  <c r="M228" i="51"/>
  <c r="O228" i="67"/>
  <c r="AT121" i="67"/>
  <c r="X140" i="51"/>
  <c r="Z140" i="67"/>
  <c r="W47" i="51"/>
  <c r="Y47" i="67"/>
  <c r="AT167" i="67"/>
  <c r="AN30" i="69"/>
  <c r="BC199" i="67"/>
  <c r="I53" i="43"/>
  <c r="J33" i="43"/>
  <c r="EN52" i="43"/>
  <c r="EO29" i="43"/>
  <c r="ED32" i="45"/>
  <c r="S30" i="58"/>
  <c r="Q30" i="58"/>
  <c r="D52" i="39"/>
  <c r="E29" i="39"/>
  <c r="U58" i="39"/>
  <c r="BY27" i="43"/>
  <c r="BD168" i="67"/>
  <c r="M231" i="53"/>
  <c r="X269" i="67"/>
  <c r="V269" i="51"/>
  <c r="BP27" i="38"/>
  <c r="AT218" i="67"/>
  <c r="DR59" i="43"/>
  <c r="BC233" i="67"/>
  <c r="AT242" i="67"/>
  <c r="O58" i="36"/>
  <c r="O198" i="51"/>
  <c r="T198" i="61"/>
  <c r="Q198" i="67"/>
  <c r="V221" i="49"/>
  <c r="CB27" i="43"/>
  <c r="V76" i="49"/>
  <c r="T183" i="61"/>
  <c r="O183" i="51"/>
  <c r="Q183" i="67"/>
  <c r="AE241" i="51"/>
  <c r="AG241" i="67"/>
  <c r="F30" i="69"/>
  <c r="AT158" i="67"/>
  <c r="R66" i="49"/>
  <c r="T66" i="49"/>
  <c r="M174" i="51"/>
  <c r="R174" i="61"/>
  <c r="O174" i="67"/>
  <c r="Y157" i="53"/>
  <c r="AI157" i="53"/>
  <c r="J59" i="39"/>
  <c r="AT53" i="40"/>
  <c r="AU33" i="40"/>
  <c r="CX52" i="39"/>
  <c r="CY29" i="39"/>
  <c r="BH131" i="67"/>
  <c r="AX131" i="67"/>
  <c r="F27" i="41"/>
  <c r="AE211" i="51"/>
  <c r="K211" i="67"/>
  <c r="AG211" i="67"/>
  <c r="J211" i="51"/>
  <c r="AD264" i="67"/>
  <c r="AB264" i="51"/>
  <c r="AF167" i="53"/>
  <c r="AT234" i="67"/>
  <c r="G273" i="61"/>
  <c r="H273" i="61" s="1"/>
  <c r="G273" i="67"/>
  <c r="H273" i="67" s="1"/>
  <c r="F273" i="51"/>
  <c r="G273" i="51" s="1"/>
  <c r="F273" i="53"/>
  <c r="G273" i="53" s="1"/>
  <c r="AD168" i="53"/>
  <c r="EN59" i="43"/>
  <c r="N156" i="53"/>
  <c r="AG156" i="53"/>
  <c r="W156" i="53"/>
  <c r="Z252" i="67"/>
  <c r="X252" i="51"/>
  <c r="BO27" i="45"/>
  <c r="BD204" i="67"/>
  <c r="AL38" i="67"/>
  <c r="AS39" i="67"/>
  <c r="Y245" i="67"/>
  <c r="W245" i="51"/>
  <c r="W240" i="51"/>
  <c r="Y240" i="67"/>
  <c r="U211" i="53"/>
  <c r="AJ31" i="44"/>
  <c r="AE202" i="53"/>
  <c r="S59" i="39"/>
  <c r="AV120" i="67"/>
  <c r="AM120" i="67"/>
  <c r="BF120" i="67"/>
  <c r="AH58" i="40"/>
  <c r="AF217" i="53"/>
  <c r="AX126" i="67"/>
  <c r="BH126" i="67"/>
  <c r="BH39" i="67"/>
  <c r="AX39" i="67"/>
  <c r="BF121" i="67"/>
  <c r="AM121" i="67"/>
  <c r="AV121" i="67"/>
  <c r="BD220" i="67"/>
  <c r="DH58" i="43"/>
  <c r="AB170" i="51"/>
  <c r="AD170" i="67"/>
  <c r="AB192" i="51"/>
  <c r="AD192" i="67"/>
  <c r="J210" i="51"/>
  <c r="K210" i="67"/>
  <c r="AG210" i="67"/>
  <c r="AE210" i="51"/>
  <c r="V183" i="53"/>
  <c r="AP33" i="33"/>
  <c r="AO53" i="33"/>
  <c r="G233" i="67"/>
  <c r="H233" i="67" s="1"/>
  <c r="G233" i="61"/>
  <c r="H233" i="61" s="1"/>
  <c r="F233" i="53"/>
  <c r="G233" i="53" s="1"/>
  <c r="F233" i="51"/>
  <c r="G233" i="51" s="1"/>
  <c r="G259" i="49"/>
  <c r="AX171" i="67"/>
  <c r="Q198" i="61"/>
  <c r="Q221" i="49"/>
  <c r="N198" i="67"/>
  <c r="CK29" i="39"/>
  <c r="CJ52" i="39"/>
  <c r="O228" i="53"/>
  <c r="X228" i="53"/>
  <c r="AH228" i="53"/>
  <c r="Y205" i="53"/>
  <c r="AI205" i="53"/>
  <c r="EA29" i="33"/>
  <c r="DZ52" i="33"/>
  <c r="CE30" i="45"/>
  <c r="AB53" i="37"/>
  <c r="AC33" i="37"/>
  <c r="CK27" i="43"/>
  <c r="AZ58" i="39"/>
  <c r="AD27" i="69"/>
  <c r="BJ59" i="43"/>
  <c r="X185" i="53"/>
  <c r="O185" i="53"/>
  <c r="AH185" i="53"/>
  <c r="G27" i="41"/>
  <c r="U179" i="53"/>
  <c r="Z240" i="67"/>
  <c r="X240" i="51"/>
  <c r="BS33" i="5"/>
  <c r="Q47" i="67"/>
  <c r="O47" i="51"/>
  <c r="V43" i="49"/>
  <c r="T47" i="61"/>
  <c r="AS139" i="67"/>
  <c r="BL58" i="40"/>
  <c r="AL168" i="67"/>
  <c r="G160" i="67"/>
  <c r="H160" i="67" s="1"/>
  <c r="F160" i="53"/>
  <c r="G160" i="53" s="1"/>
  <c r="G160" i="61"/>
  <c r="H160" i="61" s="1"/>
  <c r="F160" i="51"/>
  <c r="G160" i="51" s="1"/>
  <c r="G208" i="49"/>
  <c r="AM166" i="67"/>
  <c r="BF166" i="67"/>
  <c r="AV166" i="67"/>
  <c r="AL27" i="5"/>
  <c r="DI29" i="43"/>
  <c r="DH52" i="43"/>
  <c r="BL29" i="40"/>
  <c r="BK52" i="40"/>
  <c r="J55" i="67"/>
  <c r="AD55" i="51"/>
  <c r="I55" i="51"/>
  <c r="AF55" i="67"/>
  <c r="K35" i="45"/>
  <c r="AE54" i="53"/>
  <c r="DQ29" i="43"/>
  <c r="DP52" i="43"/>
  <c r="Q25" i="55"/>
  <c r="S25" i="55"/>
  <c r="X51" i="51"/>
  <c r="Z51" i="67"/>
  <c r="AK52" i="39"/>
  <c r="AL29" i="39"/>
  <c r="V248" i="51"/>
  <c r="X248" i="67"/>
  <c r="M38" i="53"/>
  <c r="AC251" i="51"/>
  <c r="AE251" i="67"/>
  <c r="BJ52" i="40"/>
  <c r="CH52" i="38"/>
  <c r="BL31" i="5"/>
  <c r="AB224" i="51"/>
  <c r="AD224" i="67"/>
  <c r="F32" i="45"/>
  <c r="BW53" i="43"/>
  <c r="BX33" i="43"/>
  <c r="BE226" i="67"/>
  <c r="BP58" i="39"/>
  <c r="AD126" i="53"/>
  <c r="J269" i="67"/>
  <c r="AF269" i="67"/>
  <c r="AD269" i="51"/>
  <c r="I269" i="51"/>
  <c r="AX194" i="67"/>
  <c r="BH194" i="67"/>
  <c r="BU29" i="39"/>
  <c r="BT52" i="39"/>
  <c r="BN58" i="39"/>
  <c r="T164" i="53"/>
  <c r="AE53" i="39"/>
  <c r="AF33" i="39"/>
  <c r="P13" i="58"/>
  <c r="R13" i="58"/>
  <c r="U246" i="49"/>
  <c r="P221" i="67"/>
  <c r="S246" i="49"/>
  <c r="S221" i="61"/>
  <c r="N221" i="51"/>
  <c r="M218" i="53"/>
  <c r="BQ59" i="40"/>
  <c r="AF36" i="44"/>
  <c r="AL187" i="67"/>
  <c r="Y179" i="67"/>
  <c r="W179" i="51"/>
  <c r="C58" i="38"/>
  <c r="V232" i="53"/>
  <c r="X190" i="67"/>
  <c r="V190" i="51"/>
  <c r="G267" i="61"/>
  <c r="H267" i="61" s="1"/>
  <c r="F267" i="53"/>
  <c r="G267" i="53" s="1"/>
  <c r="F267" i="51"/>
  <c r="G267" i="51" s="1"/>
  <c r="G300" i="49"/>
  <c r="G267" i="67"/>
  <c r="H267" i="67" s="1"/>
  <c r="BC151" i="67"/>
  <c r="AN158" i="67"/>
  <c r="AW158" i="67"/>
  <c r="BG158" i="67"/>
  <c r="R53" i="40"/>
  <c r="S33" i="40"/>
  <c r="AS126" i="67"/>
  <c r="F211" i="51"/>
  <c r="G211" i="51" s="1"/>
  <c r="G234" i="49"/>
  <c r="G211" i="61"/>
  <c r="H211" i="61" s="1"/>
  <c r="F211" i="53"/>
  <c r="G211" i="53" s="1"/>
  <c r="G211" i="67"/>
  <c r="H211" i="67" s="1"/>
  <c r="AP52" i="37"/>
  <c r="AQ29" i="37"/>
  <c r="AF229" i="53"/>
  <c r="Z215" i="67"/>
  <c r="X215" i="51"/>
  <c r="CS27" i="39"/>
  <c r="AU182" i="67"/>
  <c r="EL27" i="43"/>
  <c r="AR52" i="43"/>
  <c r="AD166" i="53"/>
  <c r="E53" i="36"/>
  <c r="F33" i="36"/>
  <c r="E36" i="44"/>
  <c r="H33" i="43"/>
  <c r="G53" i="43"/>
  <c r="BR59" i="40"/>
  <c r="S51" i="61"/>
  <c r="P51" i="67"/>
  <c r="N51" i="51"/>
  <c r="U47" i="49"/>
  <c r="S47" i="49"/>
  <c r="AS236" i="67"/>
  <c r="AI44" i="53"/>
  <c r="Y44" i="53"/>
  <c r="EL58" i="43"/>
  <c r="AN226" i="67"/>
  <c r="AW226" i="67"/>
  <c r="BG226" i="67"/>
  <c r="AL241" i="67"/>
  <c r="AY59" i="38"/>
  <c r="O161" i="53"/>
  <c r="AH161" i="53"/>
  <c r="X161" i="53"/>
  <c r="AX47" i="67"/>
  <c r="BH47" i="67"/>
  <c r="BD46" i="67"/>
  <c r="V33" i="41"/>
  <c r="U53" i="41"/>
  <c r="X174" i="51"/>
  <c r="Z174" i="67"/>
  <c r="V228" i="53"/>
  <c r="AN171" i="67"/>
  <c r="AW171" i="67"/>
  <c r="P27" i="5"/>
  <c r="DK53" i="39"/>
  <c r="DL33" i="39"/>
  <c r="U121" i="53"/>
  <c r="DK30" i="45"/>
  <c r="T204" i="53"/>
  <c r="AS191" i="67"/>
  <c r="DK29" i="43"/>
  <c r="DJ52" i="43"/>
  <c r="N142" i="53"/>
  <c r="W142" i="53"/>
  <c r="AG142" i="53"/>
  <c r="BG187" i="67"/>
  <c r="AN187" i="67"/>
  <c r="AW187" i="67"/>
  <c r="AS164" i="67"/>
  <c r="AU185" i="67"/>
  <c r="AD198" i="51"/>
  <c r="J198" i="67"/>
  <c r="AF198" i="67"/>
  <c r="I198" i="51"/>
  <c r="AX239" i="67"/>
  <c r="BH239" i="67"/>
  <c r="BI52" i="43"/>
  <c r="BJ29" i="43"/>
  <c r="AT53" i="72"/>
  <c r="AU33" i="72"/>
  <c r="AH133" i="53"/>
  <c r="O133" i="53"/>
  <c r="X133" i="53"/>
  <c r="O220" i="53"/>
  <c r="X220" i="53"/>
  <c r="AH220" i="53"/>
  <c r="AI210" i="53"/>
  <c r="Y210" i="53"/>
  <c r="X222" i="53"/>
  <c r="O222" i="53"/>
  <c r="AH222" i="53"/>
  <c r="Z154" i="67"/>
  <c r="X154" i="51"/>
  <c r="AL48" i="39"/>
  <c r="AL47" i="39"/>
  <c r="AL18" i="39"/>
  <c r="AS145" i="67"/>
  <c r="Y155" i="67"/>
  <c r="W155" i="51"/>
  <c r="AA236" i="49"/>
  <c r="Z236" i="49"/>
  <c r="AB236" i="49"/>
  <c r="R53" i="61"/>
  <c r="T50" i="49"/>
  <c r="O53" i="67"/>
  <c r="M53" i="51"/>
  <c r="R50" i="49"/>
  <c r="BE237" i="67"/>
  <c r="BR59" i="73"/>
  <c r="BF202" i="67"/>
  <c r="AV202" i="67"/>
  <c r="AM202" i="67"/>
  <c r="AI235" i="53"/>
  <c r="Y235" i="53"/>
  <c r="AT201" i="67"/>
  <c r="AL203" i="67"/>
  <c r="AK53" i="39"/>
  <c r="AL33" i="39"/>
  <c r="Z58" i="38"/>
  <c r="M27" i="69"/>
  <c r="AX58" i="43"/>
  <c r="AF254" i="67"/>
  <c r="J254" i="67"/>
  <c r="AD254" i="51"/>
  <c r="I254" i="51"/>
  <c r="AK33" i="72"/>
  <c r="AJ53" i="72"/>
  <c r="BT47" i="73"/>
  <c r="BT18" i="73"/>
  <c r="BT48" i="73"/>
  <c r="Q29" i="36"/>
  <c r="P52" i="36"/>
  <c r="AX53" i="43"/>
  <c r="Q46" i="55"/>
  <c r="S46" i="55"/>
  <c r="BG175" i="67"/>
  <c r="AN175" i="67"/>
  <c r="AW175" i="67"/>
  <c r="DB35" i="45"/>
  <c r="AG183" i="53"/>
  <c r="W183" i="53"/>
  <c r="N183" i="53"/>
  <c r="BD209" i="67"/>
  <c r="BU58" i="38"/>
  <c r="BG27" i="38"/>
  <c r="L52" i="36"/>
  <c r="M29" i="36"/>
  <c r="Y163" i="53"/>
  <c r="Q33" i="36"/>
  <c r="P53" i="36"/>
  <c r="DX27" i="45"/>
  <c r="R42" i="49"/>
  <c r="O46" i="67"/>
  <c r="T42" i="49"/>
  <c r="M46" i="51"/>
  <c r="R46" i="61"/>
  <c r="I223" i="61"/>
  <c r="H223" i="51"/>
  <c r="I223" i="67"/>
  <c r="H223" i="53"/>
  <c r="CN52" i="39"/>
  <c r="Y21" i="67"/>
  <c r="W21" i="51"/>
  <c r="U171" i="53"/>
  <c r="AF52" i="38"/>
  <c r="AE224" i="51"/>
  <c r="J224" i="51"/>
  <c r="K224" i="67"/>
  <c r="AG224" i="67"/>
  <c r="Q186" i="61"/>
  <c r="Q79" i="49"/>
  <c r="N186" i="67"/>
  <c r="DP59" i="43"/>
  <c r="P188" i="67"/>
  <c r="N188" i="51"/>
  <c r="S188" i="61"/>
  <c r="S81" i="49"/>
  <c r="U81" i="49"/>
  <c r="AE153" i="53"/>
  <c r="S25" i="58"/>
  <c r="Q25" i="58"/>
  <c r="P59" i="37"/>
  <c r="AD59" i="43"/>
  <c r="D59" i="38"/>
  <c r="U209" i="53"/>
  <c r="AD58" i="37"/>
  <c r="AT122" i="67"/>
  <c r="AI241" i="53"/>
  <c r="Y241" i="53"/>
  <c r="AW15" i="67"/>
  <c r="BG15" i="67"/>
  <c r="AN15" i="67"/>
  <c r="Z47" i="67"/>
  <c r="X47" i="51"/>
  <c r="X161" i="51"/>
  <c r="Z161" i="67"/>
  <c r="AF52" i="67"/>
  <c r="I52" i="51"/>
  <c r="AD52" i="51"/>
  <c r="J52" i="67"/>
  <c r="AX27" i="72"/>
  <c r="Y171" i="53"/>
  <c r="BB29" i="73"/>
  <c r="BA52" i="73"/>
  <c r="T161" i="53"/>
  <c r="AJ59" i="72"/>
  <c r="CI53" i="39"/>
  <c r="CJ33" i="39"/>
  <c r="P12" i="55"/>
  <c r="R12" i="55"/>
  <c r="AE173" i="53"/>
  <c r="Z29" i="38"/>
  <c r="Y52" i="38"/>
  <c r="O137" i="53"/>
  <c r="X137" i="53"/>
  <c r="AH137" i="53"/>
  <c r="AO27" i="39"/>
  <c r="BE53" i="37"/>
  <c r="BF33" i="37"/>
  <c r="BZ33" i="33"/>
  <c r="BY53" i="33"/>
  <c r="AD229" i="53"/>
  <c r="T228" i="53"/>
  <c r="AQ59" i="43"/>
  <c r="R216" i="49"/>
  <c r="R194" i="61"/>
  <c r="O194" i="67"/>
  <c r="T216" i="49"/>
  <c r="M194" i="51"/>
  <c r="P29" i="58"/>
  <c r="R29" i="58"/>
  <c r="AD156" i="67"/>
  <c r="AB156" i="51"/>
  <c r="Z231" i="67"/>
  <c r="X231" i="51"/>
  <c r="M131" i="53"/>
  <c r="AU207" i="67"/>
  <c r="BA58" i="37"/>
  <c r="G54" i="67"/>
  <c r="H54" i="67" s="1"/>
  <c r="F54" i="53"/>
  <c r="G54" i="53" s="1"/>
  <c r="F54" i="51"/>
  <c r="G54" i="51" s="1"/>
  <c r="G54" i="61"/>
  <c r="H54" i="61" s="1"/>
  <c r="G51" i="49"/>
  <c r="S52" i="73"/>
  <c r="T29" i="73"/>
  <c r="T58" i="38"/>
  <c r="AT46" i="67"/>
  <c r="BC173" i="67"/>
  <c r="M27" i="38"/>
  <c r="AS143" i="67"/>
  <c r="EP58" i="43"/>
  <c r="AF186" i="67"/>
  <c r="I186" i="51"/>
  <c r="J186" i="67"/>
  <c r="AD186" i="51"/>
  <c r="T207" i="53"/>
  <c r="H27" i="36"/>
  <c r="CE53" i="38"/>
  <c r="CF33" i="38"/>
  <c r="J233" i="67"/>
  <c r="AD233" i="51"/>
  <c r="I233" i="51"/>
  <c r="AF233" i="67"/>
  <c r="G223" i="61"/>
  <c r="H223" i="61" s="1"/>
  <c r="F223" i="51"/>
  <c r="G223" i="51" s="1"/>
  <c r="G247" i="49"/>
  <c r="G223" i="67"/>
  <c r="H223" i="67" s="1"/>
  <c r="F223" i="53"/>
  <c r="G223" i="53" s="1"/>
  <c r="J52" i="43"/>
  <c r="K29" i="43"/>
  <c r="AA240" i="49"/>
  <c r="AB240" i="49"/>
  <c r="Z240" i="49"/>
  <c r="BI29" i="38"/>
  <c r="BH52" i="38"/>
  <c r="S219" i="61"/>
  <c r="P219" i="67"/>
  <c r="S243" i="49"/>
  <c r="N219" i="51"/>
  <c r="U243" i="49"/>
  <c r="AX59" i="72"/>
  <c r="S289" i="49"/>
  <c r="S257" i="61"/>
  <c r="P257" i="67"/>
  <c r="N257" i="51"/>
  <c r="U289" i="49"/>
  <c r="AW214" i="67"/>
  <c r="BG214" i="67"/>
  <c r="AN214" i="67"/>
  <c r="AC234" i="51"/>
  <c r="AE234" i="67"/>
  <c r="BE59" i="43"/>
  <c r="V159" i="53"/>
  <c r="G58" i="43"/>
  <c r="Q201" i="49"/>
  <c r="N154" i="67"/>
  <c r="Q154" i="61"/>
  <c r="AJ27" i="73"/>
  <c r="J143" i="51"/>
  <c r="AG143" i="67"/>
  <c r="K143" i="67"/>
  <c r="AE143" i="51"/>
  <c r="L52" i="37"/>
  <c r="M29" i="37"/>
  <c r="Z221" i="67"/>
  <c r="X221" i="51"/>
  <c r="U55" i="53"/>
  <c r="AU217" i="67"/>
  <c r="AE151" i="53"/>
  <c r="BU58" i="73"/>
  <c r="AX29" i="73"/>
  <c r="AW52" i="73"/>
  <c r="Z167" i="67"/>
  <c r="X167" i="51"/>
  <c r="V217" i="53"/>
  <c r="J29" i="37"/>
  <c r="I52" i="37"/>
  <c r="AH58" i="72"/>
  <c r="AD173" i="53"/>
  <c r="R46" i="55"/>
  <c r="P46" i="55"/>
  <c r="J99" i="67"/>
  <c r="AD99" i="51"/>
  <c r="I99" i="51"/>
  <c r="AF99" i="67"/>
  <c r="AN183" i="67"/>
  <c r="AW183" i="67"/>
  <c r="BG183" i="67"/>
  <c r="O59" i="36"/>
  <c r="BD52" i="37"/>
  <c r="Y183" i="53"/>
  <c r="AI183" i="53"/>
  <c r="BE122" i="67"/>
  <c r="AT175" i="67"/>
  <c r="AD151" i="51"/>
  <c r="I151" i="51"/>
  <c r="J151" i="67"/>
  <c r="AF151" i="67"/>
  <c r="AK58" i="40"/>
  <c r="J27" i="38"/>
  <c r="Z233" i="67"/>
  <c r="X233" i="51"/>
  <c r="Q237" i="49"/>
  <c r="N214" i="67"/>
  <c r="Q214" i="61"/>
  <c r="N35" i="69"/>
  <c r="BI27" i="38"/>
  <c r="AT193" i="67"/>
  <c r="Y156" i="67"/>
  <c r="W156" i="51"/>
  <c r="AC194" i="51"/>
  <c r="AE194" i="67"/>
  <c r="P44" i="55"/>
  <c r="R44" i="55"/>
  <c r="AT20" i="67"/>
  <c r="AZ33" i="38"/>
  <c r="AY53" i="38"/>
  <c r="R52" i="43"/>
  <c r="S29" i="43"/>
  <c r="BV29" i="33"/>
  <c r="BU52" i="33"/>
  <c r="BC214" i="67"/>
  <c r="R58" i="39"/>
  <c r="AL219" i="67"/>
  <c r="AX132" i="67"/>
  <c r="BH132" i="67"/>
  <c r="F262" i="51"/>
  <c r="G262" i="51" s="1"/>
  <c r="G262" i="61"/>
  <c r="H262" i="61" s="1"/>
  <c r="G262" i="67"/>
  <c r="H262" i="67" s="1"/>
  <c r="G295" i="49"/>
  <c r="F262" i="53"/>
  <c r="G262" i="53" s="1"/>
  <c r="AF188" i="67"/>
  <c r="I188" i="51"/>
  <c r="J188" i="67"/>
  <c r="AD188" i="51"/>
  <c r="AV179" i="67"/>
  <c r="AM179" i="67"/>
  <c r="BF179" i="67"/>
  <c r="S51" i="49"/>
  <c r="U51" i="49"/>
  <c r="S54" i="61"/>
  <c r="P54" i="67"/>
  <c r="N54" i="51"/>
  <c r="BI27" i="39"/>
  <c r="Z275" i="67"/>
  <c r="X275" i="51"/>
  <c r="S52" i="39"/>
  <c r="T29" i="39"/>
  <c r="AL143" i="67"/>
  <c r="X27" i="38"/>
  <c r="U153" i="53"/>
  <c r="BC156" i="67"/>
  <c r="BE53" i="33"/>
  <c r="BF33" i="33"/>
  <c r="AI185" i="53"/>
  <c r="Y185" i="53"/>
  <c r="AG120" i="53"/>
  <c r="W120" i="53"/>
  <c r="N120" i="53"/>
  <c r="AU130" i="67"/>
  <c r="CD58" i="38"/>
  <c r="AS59" i="37"/>
  <c r="AI148" i="53"/>
  <c r="Y148" i="53"/>
  <c r="M48" i="73"/>
  <c r="M47" i="73"/>
  <c r="M18" i="73"/>
  <c r="AW201" i="67"/>
  <c r="AN201" i="67"/>
  <c r="BG201" i="67"/>
  <c r="M178" i="53"/>
  <c r="T244" i="53"/>
  <c r="AG74" i="53"/>
  <c r="N74" i="53"/>
  <c r="W74" i="53"/>
  <c r="DT59" i="43"/>
  <c r="AI174" i="53"/>
  <c r="Y174" i="53"/>
  <c r="EB29" i="4"/>
  <c r="EA52" i="4"/>
  <c r="Z76" i="67"/>
  <c r="X76" i="51"/>
  <c r="AU171" i="67"/>
  <c r="AL58" i="39"/>
  <c r="W29" i="39"/>
  <c r="V52" i="39"/>
  <c r="U58" i="73"/>
  <c r="J142" i="67"/>
  <c r="I142" i="51"/>
  <c r="AD142" i="51"/>
  <c r="AF142" i="67"/>
  <c r="AW58" i="73"/>
  <c r="V242" i="53"/>
  <c r="U197" i="53"/>
  <c r="CN52" i="43"/>
  <c r="AE226" i="51"/>
  <c r="J226" i="51"/>
  <c r="K226" i="67"/>
  <c r="AG226" i="67"/>
  <c r="M214" i="53"/>
  <c r="O215" i="51"/>
  <c r="T215" i="61"/>
  <c r="V238" i="49"/>
  <c r="Q215" i="67"/>
  <c r="EC53" i="4"/>
  <c r="ED33" i="4"/>
  <c r="AM226" i="67"/>
  <c r="AV226" i="67"/>
  <c r="BF226" i="67"/>
  <c r="O13" i="55"/>
  <c r="BN59" i="39"/>
  <c r="V280" i="49"/>
  <c r="AD156" i="51"/>
  <c r="J156" i="67"/>
  <c r="I156" i="51"/>
  <c r="AF156" i="67"/>
  <c r="BH169" i="67"/>
  <c r="AX169" i="67"/>
  <c r="S29" i="73"/>
  <c r="R52" i="73"/>
  <c r="BE59" i="67"/>
  <c r="AT137" i="67"/>
  <c r="AG169" i="53"/>
  <c r="W169" i="53"/>
  <c r="N169" i="53"/>
  <c r="AD54" i="51"/>
  <c r="AF54" i="67"/>
  <c r="I54" i="51"/>
  <c r="J54" i="67"/>
  <c r="AN35" i="45"/>
  <c r="AT53" i="67"/>
  <c r="V204" i="53"/>
  <c r="BC36" i="5"/>
  <c r="T156" i="53"/>
  <c r="AN241" i="67"/>
  <c r="AW241" i="67"/>
  <c r="BG241" i="67"/>
  <c r="AB33" i="40"/>
  <c r="AA53" i="40"/>
  <c r="AC139" i="51"/>
  <c r="AE139" i="67"/>
  <c r="AL155" i="67"/>
  <c r="AI152" i="53"/>
  <c r="Y152" i="53"/>
  <c r="CY52" i="39"/>
  <c r="CZ29" i="39"/>
  <c r="BG238" i="67"/>
  <c r="AN238" i="67"/>
  <c r="AW238" i="67"/>
  <c r="BQ58" i="39"/>
  <c r="F27" i="38"/>
  <c r="AD204" i="53"/>
  <c r="Y233" i="53"/>
  <c r="AI233" i="53"/>
  <c r="AS242" i="67"/>
  <c r="AO36" i="5"/>
  <c r="Q236" i="61"/>
  <c r="Q261" i="49"/>
  <c r="N236" i="67"/>
  <c r="AH55" i="53"/>
  <c r="O55" i="53"/>
  <c r="X55" i="53"/>
  <c r="M217" i="53"/>
  <c r="AM58" i="73"/>
  <c r="J210" i="67"/>
  <c r="AF210" i="67"/>
  <c r="AD210" i="51"/>
  <c r="I210" i="51"/>
  <c r="EK52" i="33"/>
  <c r="EL29" i="33"/>
  <c r="Z233" i="49"/>
  <c r="AA233" i="49"/>
  <c r="AB233" i="49"/>
  <c r="AP30" i="69"/>
  <c r="L33" i="44"/>
  <c r="Z57" i="67"/>
  <c r="X57" i="51"/>
  <c r="AL165" i="67"/>
  <c r="O264" i="67"/>
  <c r="M264" i="51"/>
  <c r="R264" i="61"/>
  <c r="AE198" i="67"/>
  <c r="AC198" i="51"/>
  <c r="X58" i="41"/>
  <c r="AS201" i="67"/>
  <c r="W210" i="53"/>
  <c r="N210" i="53"/>
  <c r="AG210" i="53"/>
  <c r="BS29" i="39"/>
  <c r="BR52" i="39"/>
  <c r="AL194" i="67"/>
  <c r="AV175" i="67"/>
  <c r="AM175" i="67"/>
  <c r="BF175" i="67"/>
  <c r="S27" i="5"/>
  <c r="AL40" i="67"/>
  <c r="Q156" i="61"/>
  <c r="N156" i="67"/>
  <c r="Q203" i="49"/>
  <c r="AS141" i="67"/>
  <c r="AG59" i="37"/>
  <c r="X164" i="51"/>
  <c r="Z164" i="67"/>
  <c r="AO33" i="73"/>
  <c r="AN53" i="73"/>
  <c r="CM59" i="39"/>
  <c r="BY29" i="33"/>
  <c r="BX52" i="33"/>
  <c r="T151" i="61"/>
  <c r="V197" i="49"/>
  <c r="Q151" i="67"/>
  <c r="O151" i="51"/>
  <c r="AD35" i="67"/>
  <c r="AB35" i="51"/>
  <c r="G171" i="49"/>
  <c r="G121" i="67"/>
  <c r="H121" i="67" s="1"/>
  <c r="G121" i="61"/>
  <c r="H121" i="61" s="1"/>
  <c r="F121" i="53"/>
  <c r="G121" i="53" s="1"/>
  <c r="F121" i="51"/>
  <c r="G121" i="51" s="1"/>
  <c r="V123" i="51"/>
  <c r="X123" i="67"/>
  <c r="Y211" i="53"/>
  <c r="AI211" i="53"/>
  <c r="J142" i="51"/>
  <c r="K142" i="67"/>
  <c r="AG142" i="67"/>
  <c r="AE142" i="51"/>
  <c r="BH80" i="67"/>
  <c r="AX80" i="67"/>
  <c r="Z49" i="67"/>
  <c r="X49" i="51"/>
  <c r="F33" i="44"/>
  <c r="BN27" i="40"/>
  <c r="N225" i="53"/>
  <c r="W225" i="53"/>
  <c r="AG225" i="53"/>
  <c r="M164" i="53"/>
  <c r="AF236" i="53"/>
  <c r="CR58" i="39"/>
  <c r="Z238" i="49"/>
  <c r="AA238" i="49"/>
  <c r="AB238" i="49"/>
  <c r="AF33" i="43"/>
  <c r="AE53" i="43"/>
  <c r="O123" i="53"/>
  <c r="X123" i="53"/>
  <c r="AH123" i="53"/>
  <c r="CM27" i="43"/>
  <c r="BB33" i="5"/>
  <c r="X219" i="51"/>
  <c r="Z219" i="67"/>
  <c r="AI202" i="53"/>
  <c r="Y202" i="53"/>
  <c r="O25" i="58"/>
  <c r="AE246" i="67"/>
  <c r="AC246" i="51"/>
  <c r="BF242" i="67"/>
  <c r="AM242" i="67"/>
  <c r="AV242" i="67"/>
  <c r="I143" i="67"/>
  <c r="H143" i="53"/>
  <c r="H143" i="51"/>
  <c r="I143" i="61"/>
  <c r="AF244" i="53"/>
  <c r="O28" i="58"/>
  <c r="K58" i="36"/>
  <c r="G27" i="36"/>
  <c r="I116" i="67"/>
  <c r="I116" i="61"/>
  <c r="H116" i="53"/>
  <c r="H116" i="51"/>
  <c r="AV66" i="67"/>
  <c r="BF66" i="67"/>
  <c r="AM66" i="67"/>
  <c r="BD48" i="39"/>
  <c r="BD18" i="39"/>
  <c r="BD47" i="39"/>
  <c r="W225" i="51"/>
  <c r="Y225" i="67"/>
  <c r="Y228" i="67"/>
  <c r="W228" i="51"/>
  <c r="AE134" i="53"/>
  <c r="U103" i="53"/>
  <c r="CF58" i="38"/>
  <c r="U123" i="53"/>
  <c r="CQ59" i="39"/>
  <c r="CF52" i="38"/>
  <c r="CG29" i="38"/>
  <c r="N175" i="53"/>
  <c r="W175" i="53"/>
  <c r="AG175" i="53"/>
  <c r="AS217" i="67"/>
  <c r="Q33" i="39"/>
  <c r="P53" i="39"/>
  <c r="AW29" i="73"/>
  <c r="AV52" i="73"/>
  <c r="BH148" i="67"/>
  <c r="AX148" i="67"/>
  <c r="U140" i="53"/>
  <c r="BB29" i="38"/>
  <c r="BA52" i="38"/>
  <c r="BG150" i="67"/>
  <c r="AN150" i="67"/>
  <c r="AW150" i="67"/>
  <c r="AE164" i="51"/>
  <c r="K164" i="67"/>
  <c r="J164" i="51"/>
  <c r="AG164" i="67"/>
  <c r="T170" i="53"/>
  <c r="Q232" i="49"/>
  <c r="Q209" i="61"/>
  <c r="N209" i="67"/>
  <c r="M143" i="53"/>
  <c r="BG27" i="43"/>
  <c r="AT59" i="43"/>
  <c r="AS140" i="67"/>
  <c r="AD224" i="53"/>
  <c r="AF33" i="37"/>
  <c r="AE53" i="37"/>
  <c r="G58" i="33"/>
  <c r="F58" i="38"/>
  <c r="T149" i="53"/>
  <c r="AU142" i="67"/>
  <c r="Y102" i="53"/>
  <c r="AI102" i="53"/>
  <c r="AL202" i="67"/>
  <c r="BD152" i="67"/>
  <c r="S58" i="38"/>
  <c r="AW174" i="67"/>
  <c r="AN174" i="67"/>
  <c r="BG174" i="67"/>
  <c r="AG201" i="53"/>
  <c r="N201" i="53"/>
  <c r="W201" i="53"/>
  <c r="V205" i="53"/>
  <c r="V58" i="73"/>
  <c r="O222" i="67"/>
  <c r="R222" i="61"/>
  <c r="R248" i="49"/>
  <c r="M222" i="51"/>
  <c r="T248" i="49"/>
  <c r="G58" i="36"/>
  <c r="S27" i="73"/>
  <c r="U146" i="53"/>
  <c r="Z247" i="49"/>
  <c r="AA247" i="49"/>
  <c r="AB247" i="49"/>
  <c r="G278" i="49"/>
  <c r="F253" i="53"/>
  <c r="G253" i="53" s="1"/>
  <c r="F253" i="51"/>
  <c r="G253" i="51" s="1"/>
  <c r="G253" i="61"/>
  <c r="H253" i="61" s="1"/>
  <c r="G253" i="67"/>
  <c r="H253" i="67" s="1"/>
  <c r="BE143" i="67"/>
  <c r="AS182" i="67"/>
  <c r="AJ58" i="38"/>
  <c r="AZ52" i="73"/>
  <c r="BA29" i="73"/>
  <c r="AX177" i="67"/>
  <c r="BH177" i="67"/>
  <c r="W58" i="40"/>
  <c r="AL243" i="67"/>
  <c r="F46" i="51"/>
  <c r="G46" i="51" s="1"/>
  <c r="G42" i="49"/>
  <c r="G46" i="67"/>
  <c r="H46" i="67" s="1"/>
  <c r="G46" i="61"/>
  <c r="H46" i="61" s="1"/>
  <c r="F46" i="53"/>
  <c r="G46" i="53" s="1"/>
  <c r="BK58" i="38"/>
  <c r="CL29" i="39"/>
  <c r="CK52" i="39"/>
  <c r="AW203" i="67"/>
  <c r="BG203" i="67"/>
  <c r="AN203" i="67"/>
  <c r="BE211" i="67"/>
  <c r="AM235" i="67"/>
  <c r="AV235" i="67"/>
  <c r="BF235" i="67"/>
  <c r="AS211" i="67"/>
  <c r="V211" i="49"/>
  <c r="W181" i="53"/>
  <c r="N181" i="53"/>
  <c r="AG181" i="53"/>
  <c r="S60" i="49"/>
  <c r="S191" i="61"/>
  <c r="P191" i="67"/>
  <c r="N191" i="51"/>
  <c r="U60" i="49"/>
  <c r="AS227" i="67"/>
  <c r="P58" i="39"/>
  <c r="F239" i="53"/>
  <c r="G239" i="53" s="1"/>
  <c r="G239" i="61"/>
  <c r="H239" i="61" s="1"/>
  <c r="G307" i="49"/>
  <c r="G239" i="67"/>
  <c r="H239" i="67" s="1"/>
  <c r="F239" i="51"/>
  <c r="G239" i="51" s="1"/>
  <c r="AU58" i="72"/>
  <c r="G27" i="38"/>
  <c r="AX27" i="73"/>
  <c r="V248" i="49"/>
  <c r="O222" i="51"/>
  <c r="Q222" i="67"/>
  <c r="T222" i="61"/>
  <c r="AT55" i="67"/>
  <c r="P76" i="67"/>
  <c r="S76" i="61"/>
  <c r="U111" i="49"/>
  <c r="N76" i="51"/>
  <c r="S111" i="49"/>
  <c r="F201" i="51"/>
  <c r="G201" i="51" s="1"/>
  <c r="G201" i="61"/>
  <c r="H201" i="61" s="1"/>
  <c r="F201" i="53"/>
  <c r="G201" i="53" s="1"/>
  <c r="G201" i="67"/>
  <c r="H201" i="67" s="1"/>
  <c r="G223" i="49"/>
  <c r="CE29" i="38"/>
  <c r="CD52" i="38"/>
  <c r="X153" i="67"/>
  <c r="V153" i="51"/>
  <c r="R58" i="37"/>
  <c r="BR33" i="38"/>
  <c r="BQ53" i="38"/>
  <c r="FA32" i="45"/>
  <c r="T58" i="36"/>
  <c r="AU216" i="67"/>
  <c r="BE134" i="67"/>
  <c r="P24" i="58"/>
  <c r="R24" i="58"/>
  <c r="Z124" i="67"/>
  <c r="X124" i="51"/>
  <c r="AD155" i="51"/>
  <c r="J155" i="67"/>
  <c r="I155" i="51"/>
  <c r="AF155" i="67"/>
  <c r="AE130" i="51"/>
  <c r="AG130" i="67"/>
  <c r="K130" i="67"/>
  <c r="J130" i="51"/>
  <c r="M62" i="53"/>
  <c r="CM27" i="39"/>
  <c r="AS58" i="43"/>
  <c r="E58" i="36"/>
  <c r="AI52" i="73"/>
  <c r="AJ29" i="73"/>
  <c r="AG200" i="53"/>
  <c r="N200" i="53"/>
  <c r="W200" i="53"/>
  <c r="BC235" i="67"/>
  <c r="AC58" i="39"/>
  <c r="BE175" i="67"/>
  <c r="S176" i="61"/>
  <c r="S69" i="49"/>
  <c r="N176" i="51"/>
  <c r="U69" i="49"/>
  <c r="P176" i="67"/>
  <c r="M33" i="43"/>
  <c r="L53" i="43"/>
  <c r="U160" i="53"/>
  <c r="P27" i="36"/>
  <c r="BC29" i="38"/>
  <c r="BB52" i="38"/>
  <c r="CI52" i="39"/>
  <c r="CJ29" i="39"/>
  <c r="G81" i="49"/>
  <c r="G188" i="67"/>
  <c r="H188" i="67" s="1"/>
  <c r="G188" i="61"/>
  <c r="H188" i="61" s="1"/>
  <c r="F188" i="53"/>
  <c r="G188" i="53" s="1"/>
  <c r="F188" i="51"/>
  <c r="G188" i="51" s="1"/>
  <c r="AB247" i="51"/>
  <c r="AD247" i="67"/>
  <c r="G212" i="49"/>
  <c r="G164" i="61"/>
  <c r="H164" i="61" s="1"/>
  <c r="G164" i="67"/>
  <c r="H164" i="67" s="1"/>
  <c r="F164" i="51"/>
  <c r="G164" i="51" s="1"/>
  <c r="F164" i="53"/>
  <c r="G164" i="53" s="1"/>
  <c r="AH165" i="53"/>
  <c r="X165" i="53"/>
  <c r="O165" i="53"/>
  <c r="BE58" i="39"/>
  <c r="S33" i="43"/>
  <c r="R53" i="43"/>
  <c r="Y70" i="53"/>
  <c r="AI70" i="53"/>
  <c r="BE244" i="67"/>
  <c r="AW133" i="67"/>
  <c r="AN133" i="67"/>
  <c r="BG133" i="67"/>
  <c r="AD139" i="53"/>
  <c r="G183" i="61"/>
  <c r="H183" i="61" s="1"/>
  <c r="F183" i="51"/>
  <c r="G183" i="51" s="1"/>
  <c r="F183" i="53"/>
  <c r="G183" i="53" s="1"/>
  <c r="G183" i="67"/>
  <c r="H183" i="67" s="1"/>
  <c r="G76" i="49"/>
  <c r="BG104" i="67"/>
  <c r="AN104" i="67"/>
  <c r="AW104" i="67"/>
  <c r="BV58" i="39"/>
  <c r="K58" i="73"/>
  <c r="Z52" i="73"/>
  <c r="R41" i="55"/>
  <c r="P41" i="55"/>
  <c r="Q226" i="61"/>
  <c r="Q251" i="49"/>
  <c r="N226" i="67"/>
  <c r="W20" i="53"/>
  <c r="AG20" i="53"/>
  <c r="N20" i="53"/>
  <c r="F146" i="51"/>
  <c r="G146" i="51" s="1"/>
  <c r="G146" i="61"/>
  <c r="H146" i="61" s="1"/>
  <c r="G146" i="67"/>
  <c r="H146" i="67" s="1"/>
  <c r="F146" i="53"/>
  <c r="G146" i="53" s="1"/>
  <c r="G193" i="49"/>
  <c r="EZ32" i="45"/>
  <c r="O113" i="51"/>
  <c r="Q113" i="67"/>
  <c r="T113" i="61"/>
  <c r="V163" i="49"/>
  <c r="N58" i="37"/>
  <c r="X35" i="67"/>
  <c r="V35" i="51"/>
  <c r="CN53" i="39"/>
  <c r="Q75" i="61"/>
  <c r="N75" i="67"/>
  <c r="Q110" i="49"/>
  <c r="AW36" i="67"/>
  <c r="BG36" i="67"/>
  <c r="AN36" i="67"/>
  <c r="V21" i="49"/>
  <c r="T25" i="61"/>
  <c r="Q25" i="67"/>
  <c r="O25" i="51"/>
  <c r="AC136" i="51"/>
  <c r="AE136" i="67"/>
  <c r="N29" i="31"/>
  <c r="M52" i="31"/>
  <c r="AL169" i="67"/>
  <c r="C59" i="38"/>
  <c r="T171" i="53"/>
  <c r="S58" i="43"/>
  <c r="T130" i="53"/>
  <c r="AL207" i="67"/>
  <c r="N223" i="53"/>
  <c r="AG223" i="53"/>
  <c r="W223" i="53"/>
  <c r="DH58" i="39"/>
  <c r="BR53" i="39"/>
  <c r="BS33" i="39"/>
  <c r="V163" i="53"/>
  <c r="N119" i="51"/>
  <c r="S119" i="61"/>
  <c r="P119" i="67"/>
  <c r="U169" i="49"/>
  <c r="S169" i="49"/>
  <c r="AF103" i="53"/>
  <c r="AE122" i="51"/>
  <c r="K122" i="67"/>
  <c r="AG122" i="67"/>
  <c r="J122" i="51"/>
  <c r="AG93" i="53"/>
  <c r="N93" i="53"/>
  <c r="W93" i="53"/>
  <c r="F52" i="72"/>
  <c r="G29" i="72"/>
  <c r="J35" i="51"/>
  <c r="K35" i="67"/>
  <c r="AE35" i="51"/>
  <c r="AG35" i="67"/>
  <c r="AT228" i="67"/>
  <c r="AW144" i="67"/>
  <c r="BG144" i="67"/>
  <c r="AN144" i="67"/>
  <c r="J59" i="36"/>
  <c r="BF211" i="67"/>
  <c r="AV211" i="67"/>
  <c r="AM211" i="67"/>
  <c r="CG53" i="38"/>
  <c r="CH33" i="38"/>
  <c r="W264" i="51"/>
  <c r="Y264" i="67"/>
  <c r="AX211" i="67"/>
  <c r="BH211" i="67"/>
  <c r="AL20" i="67"/>
  <c r="AI243" i="53"/>
  <c r="Y243" i="53"/>
  <c r="AF130" i="67"/>
  <c r="AD130" i="51"/>
  <c r="I130" i="51"/>
  <c r="J130" i="67"/>
  <c r="U243" i="53"/>
  <c r="AT75" i="67"/>
  <c r="Y67" i="53"/>
  <c r="AI67" i="53"/>
  <c r="AV70" i="67"/>
  <c r="AM70" i="67"/>
  <c r="BF70" i="67"/>
  <c r="BF32" i="67"/>
  <c r="AM32" i="67"/>
  <c r="AV32" i="67"/>
  <c r="AM56" i="67"/>
  <c r="AV56" i="67"/>
  <c r="BF56" i="67"/>
  <c r="F52" i="68"/>
  <c r="G29" i="68"/>
  <c r="Q139" i="49"/>
  <c r="Q99" i="61"/>
  <c r="N99" i="67"/>
  <c r="AD75" i="51"/>
  <c r="I75" i="51"/>
  <c r="AF75" i="67"/>
  <c r="J75" i="67"/>
  <c r="Q42" i="55"/>
  <c r="S42" i="55"/>
  <c r="AM98" i="67"/>
  <c r="BF98" i="67"/>
  <c r="AV98" i="67"/>
  <c r="AR59" i="28"/>
  <c r="X25" i="51"/>
  <c r="Z25" i="67"/>
  <c r="Y59" i="39"/>
  <c r="AX77" i="67"/>
  <c r="BH77" i="67"/>
  <c r="D33" i="33"/>
  <c r="C53" i="33"/>
  <c r="R174" i="49"/>
  <c r="T174" i="49"/>
  <c r="M125" i="51"/>
  <c r="R125" i="61"/>
  <c r="O125" i="67"/>
  <c r="AB199" i="49"/>
  <c r="Z199" i="49"/>
  <c r="AA199" i="49"/>
  <c r="R130" i="49"/>
  <c r="T130" i="49"/>
  <c r="R90" i="61"/>
  <c r="M90" i="51"/>
  <c r="O90" i="67"/>
  <c r="AI58" i="37"/>
  <c r="R59" i="68"/>
  <c r="D58" i="38"/>
  <c r="EN59" i="33"/>
  <c r="O72" i="53"/>
  <c r="X72" i="53"/>
  <c r="AH72" i="53"/>
  <c r="BR58" i="38"/>
  <c r="AI33" i="33"/>
  <c r="AH53" i="33"/>
  <c r="N37" i="53"/>
  <c r="AG37" i="53"/>
  <c r="W37" i="53"/>
  <c r="AG155" i="67"/>
  <c r="K155" i="67"/>
  <c r="AE155" i="51"/>
  <c r="J155" i="51"/>
  <c r="Z198" i="67"/>
  <c r="X198" i="51"/>
  <c r="S211" i="49"/>
  <c r="U211" i="49"/>
  <c r="D27" i="72"/>
  <c r="CM58" i="39"/>
  <c r="AI193" i="53"/>
  <c r="Y193" i="53"/>
  <c r="BG181" i="67"/>
  <c r="AN181" i="67"/>
  <c r="AW181" i="67"/>
  <c r="L59" i="36"/>
  <c r="K159" i="67"/>
  <c r="AG159" i="67"/>
  <c r="AE159" i="51"/>
  <c r="J159" i="51"/>
  <c r="AJ18" i="72"/>
  <c r="AJ47" i="72"/>
  <c r="AJ48" i="72"/>
  <c r="V151" i="51"/>
  <c r="X151" i="67"/>
  <c r="AC27" i="38"/>
  <c r="AK52" i="37"/>
  <c r="AL29" i="37"/>
  <c r="EM32" i="45"/>
  <c r="AX60" i="67"/>
  <c r="BH60" i="67"/>
  <c r="AG133" i="67"/>
  <c r="K133" i="67"/>
  <c r="J133" i="51"/>
  <c r="AE133" i="51"/>
  <c r="AU210" i="67"/>
  <c r="G207" i="61"/>
  <c r="H207" i="61" s="1"/>
  <c r="G229" i="49"/>
  <c r="F207" i="53"/>
  <c r="G207" i="53" s="1"/>
  <c r="F207" i="51"/>
  <c r="G207" i="51" s="1"/>
  <c r="G207" i="67"/>
  <c r="H207" i="67" s="1"/>
  <c r="AS244" i="67"/>
  <c r="BG35" i="67"/>
  <c r="AN35" i="67"/>
  <c r="AW35" i="67"/>
  <c r="BF63" i="67"/>
  <c r="AV63" i="67"/>
  <c r="AM63" i="67"/>
  <c r="AK58" i="73"/>
  <c r="BD130" i="67"/>
  <c r="Y184" i="53"/>
  <c r="V33" i="38"/>
  <c r="U53" i="38"/>
  <c r="AD56" i="53"/>
  <c r="T95" i="61"/>
  <c r="V135" i="49"/>
  <c r="O95" i="51"/>
  <c r="Q95" i="67"/>
  <c r="F58" i="33"/>
  <c r="X23" i="51"/>
  <c r="Z23" i="67"/>
  <c r="BG83" i="67"/>
  <c r="AW83" i="67"/>
  <c r="AN83" i="67"/>
  <c r="AE52" i="72"/>
  <c r="AF29" i="72"/>
  <c r="J53" i="68"/>
  <c r="K33" i="68"/>
  <c r="D27" i="36"/>
  <c r="AR27" i="33"/>
  <c r="T119" i="61"/>
  <c r="O119" i="51"/>
  <c r="Q119" i="67"/>
  <c r="V169" i="49"/>
  <c r="C53" i="73"/>
  <c r="D33" i="73"/>
  <c r="DE27" i="33"/>
  <c r="CL53" i="31"/>
  <c r="CM33" i="31"/>
  <c r="N102" i="53"/>
  <c r="AG102" i="53"/>
  <c r="W102" i="53"/>
  <c r="AX215" i="67"/>
  <c r="BH215" i="67"/>
  <c r="AT220" i="67"/>
  <c r="X63" i="53"/>
  <c r="AH63" i="53"/>
  <c r="O63" i="53"/>
  <c r="Q193" i="49"/>
  <c r="N146" i="67"/>
  <c r="Q146" i="61"/>
  <c r="DZ52" i="4"/>
  <c r="EA29" i="4"/>
  <c r="AX62" i="67"/>
  <c r="BH62" i="67"/>
  <c r="AE131" i="53"/>
  <c r="BA27" i="73"/>
  <c r="AC215" i="51"/>
  <c r="AE215" i="67"/>
  <c r="BU48" i="73"/>
  <c r="BU18" i="73"/>
  <c r="BU47" i="73"/>
  <c r="J33" i="36"/>
  <c r="I53" i="36"/>
  <c r="AP59" i="73"/>
  <c r="BF29" i="38"/>
  <c r="BE52" i="38"/>
  <c r="AR27" i="73"/>
  <c r="W27" i="73"/>
  <c r="AI58" i="72"/>
  <c r="BH210" i="67"/>
  <c r="AX210" i="67"/>
  <c r="AY52" i="33"/>
  <c r="AZ29" i="33"/>
  <c r="CR53" i="33"/>
  <c r="CS33" i="33"/>
  <c r="AT207" i="67"/>
  <c r="R29" i="73"/>
  <c r="Q52" i="73"/>
  <c r="AF207" i="53"/>
  <c r="BC27" i="5"/>
  <c r="AW143" i="67"/>
  <c r="AN143" i="67"/>
  <c r="BG143" i="67"/>
  <c r="W182" i="53"/>
  <c r="AG182" i="53"/>
  <c r="N182" i="53"/>
  <c r="K58" i="31"/>
  <c r="EC52" i="4"/>
  <c r="ED29" i="4"/>
  <c r="G59" i="72"/>
  <c r="N35" i="67"/>
  <c r="Q30" i="49"/>
  <c r="P35" i="51" s="1"/>
  <c r="Q35" i="61"/>
  <c r="F200" i="53"/>
  <c r="G200" i="53" s="1"/>
  <c r="F200" i="51"/>
  <c r="G200" i="51" s="1"/>
  <c r="G200" i="61"/>
  <c r="H200" i="61" s="1"/>
  <c r="G222" i="49"/>
  <c r="G200" i="67"/>
  <c r="H200" i="67" s="1"/>
  <c r="BE133" i="67"/>
  <c r="AD141" i="53"/>
  <c r="AP29" i="38"/>
  <c r="AO52" i="38"/>
  <c r="BS53" i="39"/>
  <c r="BT33" i="39"/>
  <c r="AU178" i="67"/>
  <c r="AK27" i="38"/>
  <c r="O106" i="51"/>
  <c r="T106" i="61"/>
  <c r="Q106" i="67"/>
  <c r="V146" i="49"/>
  <c r="AD118" i="53"/>
  <c r="M136" i="51"/>
  <c r="T188" i="49"/>
  <c r="R136" i="61"/>
  <c r="R188" i="49"/>
  <c r="O136" i="67"/>
  <c r="AB172" i="49"/>
  <c r="AA172" i="49"/>
  <c r="Z172" i="49"/>
  <c r="W103" i="53"/>
  <c r="AG103" i="53"/>
  <c r="N103" i="53"/>
  <c r="BF36" i="67"/>
  <c r="AM36" i="67"/>
  <c r="AV36" i="67"/>
  <c r="AT72" i="67"/>
  <c r="AM23" i="67"/>
  <c r="AV23" i="67"/>
  <c r="BF23" i="67"/>
  <c r="X128" i="67"/>
  <c r="V128" i="51"/>
  <c r="AE33" i="72"/>
  <c r="AD53" i="72"/>
  <c r="O129" i="53"/>
  <c r="X129" i="53"/>
  <c r="AH129" i="53"/>
  <c r="G18" i="68"/>
  <c r="G48" i="68"/>
  <c r="G47" i="68"/>
  <c r="CZ58" i="31"/>
  <c r="Y28" i="53"/>
  <c r="AI28" i="53"/>
  <c r="D27" i="68"/>
  <c r="EG30" i="45"/>
  <c r="AM58" i="37"/>
  <c r="BA29" i="33"/>
  <c r="AZ52" i="33"/>
  <c r="AX52" i="73"/>
  <c r="BT27" i="5"/>
  <c r="AG59" i="38"/>
  <c r="AG244" i="53"/>
  <c r="N244" i="53"/>
  <c r="W244" i="53"/>
  <c r="AF94" i="53"/>
  <c r="AU119" i="67"/>
  <c r="AI37" i="53"/>
  <c r="Y37" i="53"/>
  <c r="L58" i="38"/>
  <c r="K59" i="37"/>
  <c r="BH213" i="67"/>
  <c r="AX213" i="67"/>
  <c r="BC120" i="67"/>
  <c r="Z18" i="73"/>
  <c r="Z47" i="73"/>
  <c r="Z48" i="73"/>
  <c r="V228" i="51"/>
  <c r="X228" i="67"/>
  <c r="BE207" i="67"/>
  <c r="AC29" i="37"/>
  <c r="AB52" i="37"/>
  <c r="P23" i="67"/>
  <c r="S19" i="49"/>
  <c r="N23" i="51"/>
  <c r="S23" i="61"/>
  <c r="U19" i="49"/>
  <c r="AB153" i="51"/>
  <c r="AD153" i="67"/>
  <c r="BC27" i="38"/>
  <c r="BF210" i="67"/>
  <c r="AM210" i="67"/>
  <c r="AV210" i="67"/>
  <c r="R58" i="28"/>
  <c r="X121" i="67"/>
  <c r="V121" i="51"/>
  <c r="G59" i="33"/>
  <c r="O196" i="67"/>
  <c r="T218" i="49"/>
  <c r="M196" i="51"/>
  <c r="R218" i="49"/>
  <c r="R196" i="61"/>
  <c r="T184" i="49"/>
  <c r="R184" i="49"/>
  <c r="M133" i="51"/>
  <c r="O133" i="67"/>
  <c r="R133" i="61"/>
  <c r="E27" i="73"/>
  <c r="AT74" i="67"/>
  <c r="BG66" i="67"/>
  <c r="AN66" i="67"/>
  <c r="AW66" i="67"/>
  <c r="AX116" i="67"/>
  <c r="BH116" i="67"/>
  <c r="O69" i="53"/>
  <c r="AH69" i="53"/>
  <c r="X69" i="53"/>
  <c r="X115" i="53"/>
  <c r="O115" i="53"/>
  <c r="AH115" i="53"/>
  <c r="S250" i="49"/>
  <c r="N225" i="51"/>
  <c r="U250" i="49"/>
  <c r="S225" i="61"/>
  <c r="P225" i="67"/>
  <c r="AE188" i="51"/>
  <c r="K188" i="67"/>
  <c r="J188" i="51"/>
  <c r="AG188" i="67"/>
  <c r="V213" i="53"/>
  <c r="EA27" i="4"/>
  <c r="T90" i="61"/>
  <c r="O90" i="51"/>
  <c r="Q90" i="67"/>
  <c r="V130" i="49"/>
  <c r="C58" i="72"/>
  <c r="EB27" i="33"/>
  <c r="DA53" i="33"/>
  <c r="DB33" i="33"/>
  <c r="BH64" i="67"/>
  <c r="AX64" i="67"/>
  <c r="AD155" i="67"/>
  <c r="AB155" i="51"/>
  <c r="N63" i="53"/>
  <c r="W63" i="53"/>
  <c r="AG63" i="53"/>
  <c r="F53" i="68"/>
  <c r="G33" i="68"/>
  <c r="N59" i="37"/>
  <c r="V30" i="49"/>
  <c r="T35" i="61"/>
  <c r="Q35" i="67"/>
  <c r="O35" i="51"/>
  <c r="BD132" i="67"/>
  <c r="W60" i="53"/>
  <c r="N60" i="53"/>
  <c r="AG60" i="53"/>
  <c r="AE90" i="67"/>
  <c r="AC90" i="51"/>
  <c r="W88" i="53"/>
  <c r="N88" i="53"/>
  <c r="AG88" i="53"/>
  <c r="N72" i="53"/>
  <c r="W72" i="53"/>
  <c r="AG72" i="53"/>
  <c r="AF66" i="53"/>
  <c r="W53" i="31"/>
  <c r="X33" i="31"/>
  <c r="EB33" i="4"/>
  <c r="EA53" i="4"/>
  <c r="AE99" i="53"/>
  <c r="Z105" i="67"/>
  <c r="X105" i="51"/>
  <c r="M129" i="53"/>
  <c r="S97" i="61"/>
  <c r="P97" i="67"/>
  <c r="N97" i="51"/>
  <c r="U137" i="49"/>
  <c r="S137" i="49"/>
  <c r="Y120" i="67"/>
  <c r="W120" i="51"/>
  <c r="V119" i="51"/>
  <c r="X119" i="67"/>
  <c r="BQ59" i="33"/>
  <c r="BR27" i="73"/>
  <c r="AE151" i="51"/>
  <c r="J151" i="51"/>
  <c r="K151" i="67"/>
  <c r="AG151" i="67"/>
  <c r="BH94" i="67"/>
  <c r="AX94" i="67"/>
  <c r="AE29" i="67"/>
  <c r="AC29" i="51"/>
  <c r="Q58" i="68"/>
  <c r="M76" i="53"/>
  <c r="L53" i="31"/>
  <c r="M33" i="31"/>
  <c r="I35" i="61"/>
  <c r="I35" i="67"/>
  <c r="H35" i="53"/>
  <c r="H35" i="51"/>
  <c r="AR58" i="28"/>
  <c r="AE29" i="72"/>
  <c r="AD52" i="72"/>
  <c r="AI73" i="53"/>
  <c r="Y73" i="53"/>
  <c r="X242" i="53"/>
  <c r="O242" i="53"/>
  <c r="AH242" i="53"/>
  <c r="K29" i="31"/>
  <c r="J52" i="31"/>
  <c r="V137" i="53"/>
  <c r="AA52" i="33"/>
  <c r="AB29" i="33"/>
  <c r="EL53" i="33"/>
  <c r="EM33" i="33"/>
  <c r="O57" i="53"/>
  <c r="AH57" i="53"/>
  <c r="X57" i="53"/>
  <c r="W59" i="37"/>
  <c r="S23" i="58"/>
  <c r="Q23" i="58"/>
  <c r="BO33" i="33"/>
  <c r="BN53" i="33"/>
  <c r="AX58" i="33"/>
  <c r="Y103" i="53"/>
  <c r="AI103" i="53"/>
  <c r="AU68" i="67"/>
  <c r="AE31" i="67"/>
  <c r="AC31" i="51"/>
  <c r="Q119" i="61"/>
  <c r="Q169" i="49"/>
  <c r="N119" i="67"/>
  <c r="X113" i="67"/>
  <c r="V113" i="51"/>
  <c r="AD34" i="51"/>
  <c r="J34" i="67"/>
  <c r="I34" i="51"/>
  <c r="AF34" i="67"/>
  <c r="AM68" i="67"/>
  <c r="AV68" i="67"/>
  <c r="BF68" i="67"/>
  <c r="N117" i="67"/>
  <c r="Q117" i="61"/>
  <c r="Q167" i="49"/>
  <c r="K119" i="67"/>
  <c r="AG119" i="67"/>
  <c r="AE119" i="51"/>
  <c r="J119" i="51"/>
  <c r="AE148" i="67"/>
  <c r="AC148" i="51"/>
  <c r="AF35" i="53"/>
  <c r="CB33" i="33"/>
  <c r="CA53" i="33"/>
  <c r="BC59" i="67"/>
  <c r="AX52" i="33"/>
  <c r="X122" i="51"/>
  <c r="Z122" i="67"/>
  <c r="J23" i="67"/>
  <c r="AD23" i="51"/>
  <c r="AF23" i="67"/>
  <c r="I23" i="51"/>
  <c r="EV33" i="4"/>
  <c r="EU53" i="4"/>
  <c r="ET53" i="4"/>
  <c r="EU33" i="4"/>
  <c r="P124" i="67"/>
  <c r="U175" i="49"/>
  <c r="S124" i="61"/>
  <c r="S175" i="49"/>
  <c r="N124" i="51"/>
  <c r="AH62" i="53"/>
  <c r="X62" i="53"/>
  <c r="O62" i="53"/>
  <c r="AH29" i="28"/>
  <c r="AG52" i="28"/>
  <c r="Q150" i="61"/>
  <c r="N150" i="67"/>
  <c r="Q196" i="49"/>
  <c r="AB188" i="49"/>
  <c r="AA188" i="49"/>
  <c r="Z188" i="49"/>
  <c r="AN85" i="67"/>
  <c r="AW85" i="67"/>
  <c r="BG85" i="67"/>
  <c r="Q92" i="61"/>
  <c r="N92" i="67"/>
  <c r="Q132" i="49"/>
  <c r="AR33" i="4"/>
  <c r="AQ53" i="4"/>
  <c r="X116" i="51"/>
  <c r="Z116" i="67"/>
  <c r="BO29" i="33"/>
  <c r="BN52" i="33"/>
  <c r="E58" i="72"/>
  <c r="AN53" i="31"/>
  <c r="AO33" i="31"/>
  <c r="AE53" i="33"/>
  <c r="AF33" i="33"/>
  <c r="AE116" i="53"/>
  <c r="BS29" i="33"/>
  <c r="BR52" i="33"/>
  <c r="H59" i="28"/>
  <c r="X92" i="67"/>
  <c r="V92" i="51"/>
  <c r="CY27" i="33"/>
  <c r="Q14" i="49"/>
  <c r="P19" i="51" s="1"/>
  <c r="N19" i="67"/>
  <c r="Q19" i="61"/>
  <c r="E59" i="72"/>
  <c r="BK52" i="33"/>
  <c r="BL29" i="33"/>
  <c r="AD150" i="51"/>
  <c r="J150" i="67"/>
  <c r="I150" i="51"/>
  <c r="AF150" i="67"/>
  <c r="V133" i="49"/>
  <c r="Q93" i="67"/>
  <c r="O93" i="51"/>
  <c r="T93" i="61"/>
  <c r="V189" i="49"/>
  <c r="O137" i="51"/>
  <c r="Q137" i="67"/>
  <c r="T137" i="61"/>
  <c r="X75" i="53"/>
  <c r="AH75" i="53"/>
  <c r="O75" i="53"/>
  <c r="R169" i="49"/>
  <c r="T169" i="49"/>
  <c r="R119" i="61"/>
  <c r="M119" i="51"/>
  <c r="O119" i="67"/>
  <c r="BH100" i="67"/>
  <c r="AX100" i="67"/>
  <c r="W137" i="51"/>
  <c r="Y137" i="67"/>
  <c r="T103" i="53"/>
  <c r="S144" i="49"/>
  <c r="U144" i="49"/>
  <c r="S104" i="61"/>
  <c r="N104" i="51"/>
  <c r="P104" i="67"/>
  <c r="V35" i="53"/>
  <c r="O32" i="55"/>
  <c r="Q166" i="49"/>
  <c r="N116" i="67"/>
  <c r="Q116" i="61"/>
  <c r="CB29" i="33"/>
  <c r="CA52" i="33"/>
  <c r="ER33" i="4"/>
  <c r="EQ53" i="4"/>
  <c r="BM27" i="33"/>
  <c r="BD33" i="33"/>
  <c r="BC53" i="33"/>
  <c r="J58" i="73"/>
  <c r="R163" i="49"/>
  <c r="T163" i="49"/>
  <c r="M113" i="51"/>
  <c r="O113" i="67"/>
  <c r="R113" i="61"/>
  <c r="AT35" i="67"/>
  <c r="AE16" i="67"/>
  <c r="AC16" i="51"/>
  <c r="P9" i="55"/>
  <c r="R9" i="55"/>
  <c r="W89" i="51"/>
  <c r="Y89" i="67"/>
  <c r="V31" i="53"/>
  <c r="H150" i="53"/>
  <c r="H150" i="51"/>
  <c r="I150" i="61"/>
  <c r="I150" i="67"/>
  <c r="BH25" i="67"/>
  <c r="AX25" i="67"/>
  <c r="M58" i="31"/>
  <c r="CT59" i="33"/>
  <c r="G175" i="49"/>
  <c r="F124" i="53"/>
  <c r="G124" i="53" s="1"/>
  <c r="G124" i="67"/>
  <c r="H124" i="67" s="1"/>
  <c r="G124" i="61"/>
  <c r="H124" i="61" s="1"/>
  <c r="F124" i="51"/>
  <c r="G124" i="51" s="1"/>
  <c r="BH53" i="33"/>
  <c r="BI33" i="33"/>
  <c r="AZ29" i="28"/>
  <c r="AY52" i="28"/>
  <c r="EG27" i="4"/>
  <c r="Y30" i="53"/>
  <c r="AI30" i="53"/>
  <c r="Y119" i="67"/>
  <c r="W119" i="51"/>
  <c r="Y29" i="53"/>
  <c r="AI29" i="53"/>
  <c r="V150" i="51"/>
  <c r="X150" i="67"/>
  <c r="V29" i="53"/>
  <c r="H52" i="72"/>
  <c r="N97" i="53"/>
  <c r="AG97" i="53"/>
  <c r="W97" i="53"/>
  <c r="AQ58" i="31"/>
  <c r="BH68" i="67"/>
  <c r="AX68" i="67"/>
  <c r="BM58" i="28"/>
  <c r="BE64" i="67"/>
  <c r="AW93" i="67"/>
  <c r="BG93" i="67"/>
  <c r="AN93" i="67"/>
  <c r="G33" i="28"/>
  <c r="F53" i="28"/>
  <c r="R16" i="55"/>
  <c r="P16" i="55"/>
  <c r="BQ58" i="33"/>
  <c r="CS52" i="31"/>
  <c r="CT29" i="31"/>
  <c r="BS59" i="33"/>
  <c r="Q16" i="55"/>
  <c r="S16" i="55"/>
  <c r="BK59" i="33"/>
  <c r="CP33" i="33"/>
  <c r="CO53" i="33"/>
  <c r="N32" i="53"/>
  <c r="AG32" i="53"/>
  <c r="W32" i="53"/>
  <c r="AX67" i="67"/>
  <c r="BH67" i="67"/>
  <c r="DY53" i="4"/>
  <c r="DZ33" i="4"/>
  <c r="BX29" i="33"/>
  <c r="BW52" i="33"/>
  <c r="BH59" i="33"/>
  <c r="AE211" i="67"/>
  <c r="AC211" i="51"/>
  <c r="EA58" i="4"/>
  <c r="BJ18" i="33"/>
  <c r="BJ48" i="33"/>
  <c r="BJ47" i="33"/>
  <c r="AC33" i="72"/>
  <c r="AB53" i="72"/>
  <c r="AB117" i="51"/>
  <c r="AD117" i="67"/>
  <c r="CR27" i="33"/>
  <c r="V75" i="53"/>
  <c r="V138" i="51"/>
  <c r="X138" i="67"/>
  <c r="S29" i="31"/>
  <c r="R52" i="31"/>
  <c r="DE33" i="33"/>
  <c r="DD53" i="33"/>
  <c r="J59" i="31"/>
  <c r="AG87" i="53"/>
  <c r="W87" i="53"/>
  <c r="N87" i="53"/>
  <c r="V105" i="49"/>
  <c r="Q69" i="67"/>
  <c r="O69" i="51"/>
  <c r="T69" i="61"/>
  <c r="D27" i="33"/>
  <c r="J27" i="31"/>
  <c r="K90" i="67"/>
  <c r="J90" i="51"/>
  <c r="AG90" i="67"/>
  <c r="AE90" i="51"/>
  <c r="P78" i="67"/>
  <c r="N78" i="51"/>
  <c r="S78" i="61"/>
  <c r="S112" i="49"/>
  <c r="U112" i="49"/>
  <c r="M120" i="51"/>
  <c r="O120" i="67"/>
  <c r="R170" i="49"/>
  <c r="R120" i="61"/>
  <c r="T170" i="49"/>
  <c r="AS75" i="67"/>
  <c r="BH52" i="33"/>
  <c r="BI29" i="33"/>
  <c r="BD96" i="67"/>
  <c r="AS80" i="67"/>
  <c r="X125" i="67"/>
  <c r="V125" i="51"/>
  <c r="AC122" i="51"/>
  <c r="AE122" i="67"/>
  <c r="I19" i="51"/>
  <c r="J19" i="67"/>
  <c r="AF19" i="67"/>
  <c r="AD19" i="51"/>
  <c r="AU94" i="67"/>
  <c r="L27" i="4"/>
  <c r="AB121" i="51"/>
  <c r="AD121" i="67"/>
  <c r="BE129" i="67"/>
  <c r="AM58" i="28"/>
  <c r="Q150" i="67"/>
  <c r="T150" i="61"/>
  <c r="V196" i="49"/>
  <c r="O150" i="51"/>
  <c r="AD119" i="67"/>
  <c r="AB119" i="51"/>
  <c r="BY33" i="33"/>
  <c r="BX53" i="33"/>
  <c r="EP27" i="33"/>
  <c r="AD58" i="28"/>
  <c r="BC59" i="33"/>
  <c r="Z129" i="67"/>
  <c r="X129" i="51"/>
  <c r="P33" i="72"/>
  <c r="O53" i="72"/>
  <c r="BE63" i="67"/>
  <c r="AP53" i="28"/>
  <c r="AQ33" i="28"/>
  <c r="AD128" i="51"/>
  <c r="AF128" i="67"/>
  <c r="J128" i="67"/>
  <c r="I128" i="51"/>
  <c r="X188" i="51"/>
  <c r="Z188" i="67"/>
  <c r="BA33" i="33"/>
  <c r="AZ53" i="33"/>
  <c r="AE120" i="51"/>
  <c r="J120" i="51"/>
  <c r="AG120" i="67"/>
  <c r="K120" i="67"/>
  <c r="AI27" i="28"/>
  <c r="AE76" i="67"/>
  <c r="AC76" i="51"/>
  <c r="AQ59" i="31"/>
  <c r="Y16" i="67"/>
  <c r="W16" i="51"/>
  <c r="AT36" i="67"/>
  <c r="AS116" i="67"/>
  <c r="CW27" i="33"/>
  <c r="AZ53" i="31"/>
  <c r="BA33" i="31"/>
  <c r="P71" i="67"/>
  <c r="N71" i="51"/>
  <c r="S71" i="61"/>
  <c r="U106" i="49"/>
  <c r="S106" i="49"/>
  <c r="AW100" i="67"/>
  <c r="BG100" i="67"/>
  <c r="AN100" i="67"/>
  <c r="O137" i="67"/>
  <c r="M137" i="51"/>
  <c r="R189" i="49"/>
  <c r="R137" i="61"/>
  <c r="T189" i="49"/>
  <c r="BH79" i="67"/>
  <c r="AX79" i="67"/>
  <c r="N125" i="67"/>
  <c r="Q125" i="61"/>
  <c r="Q174" i="49"/>
  <c r="AD128" i="53"/>
  <c r="AM128" i="67"/>
  <c r="BF128" i="67"/>
  <c r="AV128" i="67"/>
  <c r="CZ53" i="33"/>
  <c r="W109" i="53"/>
  <c r="AG109" i="53"/>
  <c r="N109" i="53"/>
  <c r="S20" i="55"/>
  <c r="Q20" i="55"/>
  <c r="AK27" i="33"/>
  <c r="AM53" i="28"/>
  <c r="AN33" i="28"/>
  <c r="P27" i="68"/>
  <c r="BP29" i="33"/>
  <c r="BO52" i="33"/>
  <c r="AF112" i="53"/>
  <c r="DB59" i="33"/>
  <c r="W150" i="51"/>
  <c r="Y150" i="67"/>
  <c r="AG124" i="67"/>
  <c r="J124" i="51"/>
  <c r="K124" i="67"/>
  <c r="AE124" i="51"/>
  <c r="D29" i="72"/>
  <c r="C52" i="72"/>
  <c r="BY27" i="38"/>
  <c r="EE53" i="4"/>
  <c r="EF33" i="4"/>
  <c r="AL64" i="67"/>
  <c r="BF62" i="67"/>
  <c r="AV62" i="67"/>
  <c r="AM62" i="67"/>
  <c r="Z36" i="67"/>
  <c r="X36" i="51"/>
  <c r="M32" i="53"/>
  <c r="D59" i="28"/>
  <c r="AB130" i="51"/>
  <c r="AD130" i="67"/>
  <c r="EB18" i="4"/>
  <c r="EB47" i="4"/>
  <c r="EB48" i="4"/>
  <c r="AI110" i="53"/>
  <c r="Y110" i="53"/>
  <c r="E27" i="33"/>
  <c r="AQ59" i="28"/>
  <c r="AE135" i="67"/>
  <c r="AC135" i="51"/>
  <c r="Z95" i="67"/>
  <c r="X95" i="51"/>
  <c r="X129" i="67"/>
  <c r="V129" i="51"/>
  <c r="S12" i="49"/>
  <c r="S17" i="61"/>
  <c r="N17" i="51"/>
  <c r="P17" i="67"/>
  <c r="AF59" i="72"/>
  <c r="BI58" i="28"/>
  <c r="EU52" i="4"/>
  <c r="EV29" i="4"/>
  <c r="Q35" i="55"/>
  <c r="S35" i="55"/>
  <c r="J33" i="33"/>
  <c r="I53" i="33"/>
  <c r="N103" i="51"/>
  <c r="P103" i="67"/>
  <c r="S103" i="61"/>
  <c r="S142" i="49"/>
  <c r="U142" i="49"/>
  <c r="AC59" i="33"/>
  <c r="T112" i="49"/>
  <c r="M78" i="51"/>
  <c r="R112" i="49"/>
  <c r="R78" i="61"/>
  <c r="O78" i="67"/>
  <c r="AX113" i="67"/>
  <c r="BH113" i="67"/>
  <c r="S98" i="61"/>
  <c r="N98" i="51"/>
  <c r="P98" i="67"/>
  <c r="S138" i="49"/>
  <c r="U138" i="49"/>
  <c r="F93" i="53"/>
  <c r="G93" i="53" s="1"/>
  <c r="F93" i="51"/>
  <c r="G93" i="51" s="1"/>
  <c r="G93" i="61"/>
  <c r="H93" i="61" s="1"/>
  <c r="G93" i="67"/>
  <c r="H93" i="67" s="1"/>
  <c r="G133" i="49"/>
  <c r="Z146" i="67"/>
  <c r="X146" i="51"/>
  <c r="R33" i="72"/>
  <c r="Q53" i="72"/>
  <c r="AF125" i="67"/>
  <c r="I125" i="51"/>
  <c r="AD125" i="51"/>
  <c r="J125" i="67"/>
  <c r="M102" i="53"/>
  <c r="DZ33" i="33"/>
  <c r="DY53" i="33"/>
  <c r="E53" i="28"/>
  <c r="F33" i="28"/>
  <c r="S38" i="61"/>
  <c r="P38" i="67"/>
  <c r="N38" i="51"/>
  <c r="U33" i="49"/>
  <c r="S33" i="49"/>
  <c r="P29" i="68"/>
  <c r="O52" i="68"/>
  <c r="AI128" i="53"/>
  <c r="Y128" i="53"/>
  <c r="V116" i="53"/>
  <c r="K16" i="67"/>
  <c r="J16" i="51"/>
  <c r="AE16" i="51"/>
  <c r="AG16" i="67"/>
  <c r="G167" i="49"/>
  <c r="F117" i="53"/>
  <c r="G117" i="53" s="1"/>
  <c r="F117" i="51"/>
  <c r="G117" i="51" s="1"/>
  <c r="G117" i="67"/>
  <c r="H117" i="67" s="1"/>
  <c r="G117" i="61"/>
  <c r="H117" i="61" s="1"/>
  <c r="CP52" i="31"/>
  <c r="CQ29" i="31"/>
  <c r="W98" i="53"/>
  <c r="N98" i="53"/>
  <c r="AG98" i="53"/>
  <c r="CW59" i="33"/>
  <c r="AI92" i="53"/>
  <c r="Y92" i="53"/>
  <c r="AI31" i="53"/>
  <c r="Y31" i="53"/>
  <c r="AS128" i="67"/>
  <c r="Q106" i="61"/>
  <c r="N106" i="67"/>
  <c r="Q146" i="49"/>
  <c r="J114" i="67"/>
  <c r="AD114" i="51"/>
  <c r="I114" i="51"/>
  <c r="AF114" i="67"/>
  <c r="W111" i="53"/>
  <c r="AG111" i="53"/>
  <c r="N111" i="53"/>
  <c r="BE92" i="67"/>
  <c r="AW112" i="67"/>
  <c r="BG112" i="67"/>
  <c r="AN112" i="67"/>
  <c r="T11" i="49"/>
  <c r="R11" i="49"/>
  <c r="R16" i="61"/>
  <c r="M16" i="51"/>
  <c r="O16" i="67"/>
  <c r="F33" i="31"/>
  <c r="E53" i="31"/>
  <c r="CU52" i="4"/>
  <c r="CV29" i="4"/>
  <c r="AD21" i="51"/>
  <c r="AF21" i="67"/>
  <c r="I21" i="51"/>
  <c r="J21" i="67"/>
  <c r="S44" i="55"/>
  <c r="Q44" i="55"/>
  <c r="V140" i="49"/>
  <c r="Q100" i="67"/>
  <c r="O100" i="51"/>
  <c r="T100" i="61"/>
  <c r="BF58" i="33"/>
  <c r="R31" i="49"/>
  <c r="T31" i="49"/>
  <c r="R36" i="61"/>
  <c r="O36" i="67"/>
  <c r="M36" i="51"/>
  <c r="AE70" i="51"/>
  <c r="J70" i="51"/>
  <c r="AG70" i="67"/>
  <c r="K70" i="67"/>
  <c r="AV91" i="67"/>
  <c r="AM91" i="67"/>
  <c r="BF91" i="67"/>
  <c r="M59" i="33"/>
  <c r="G85" i="61"/>
  <c r="H85" i="61" s="1"/>
  <c r="F85" i="53"/>
  <c r="G85" i="53" s="1"/>
  <c r="G121" i="49"/>
  <c r="G85" i="67"/>
  <c r="H85" i="67" s="1"/>
  <c r="F85" i="51"/>
  <c r="G85" i="51" s="1"/>
  <c r="BN29" i="4"/>
  <c r="BM52" i="4"/>
  <c r="W30" i="53"/>
  <c r="N30" i="53"/>
  <c r="AG30" i="53"/>
  <c r="R138" i="49"/>
  <c r="R98" i="61"/>
  <c r="M98" i="51"/>
  <c r="T138" i="49"/>
  <c r="O98" i="67"/>
  <c r="G164" i="49"/>
  <c r="G114" i="61"/>
  <c r="H114" i="61" s="1"/>
  <c r="F114" i="53"/>
  <c r="G114" i="53" s="1"/>
  <c r="G114" i="67"/>
  <c r="H114" i="67" s="1"/>
  <c r="F114" i="51"/>
  <c r="G114" i="51" s="1"/>
  <c r="AH53" i="28"/>
  <c r="AI33" i="28"/>
  <c r="Y28" i="67"/>
  <c r="W28" i="51"/>
  <c r="AH29" i="33"/>
  <c r="AG52" i="33"/>
  <c r="I83" i="51"/>
  <c r="AF83" i="67"/>
  <c r="AD83" i="51"/>
  <c r="J83" i="67"/>
  <c r="CV33" i="31"/>
  <c r="CU53" i="31"/>
  <c r="H29" i="28"/>
  <c r="G52" i="28"/>
  <c r="BE53" i="28"/>
  <c r="BF33" i="28"/>
  <c r="Q133" i="49"/>
  <c r="N93" i="67"/>
  <c r="Q93" i="61"/>
  <c r="BZ59" i="33"/>
  <c r="F58" i="72"/>
  <c r="CY59" i="31"/>
  <c r="BO53" i="31"/>
  <c r="BP33" i="31"/>
  <c r="AC29" i="72"/>
  <c r="AB52" i="72"/>
  <c r="AU62" i="67"/>
  <c r="C53" i="72"/>
  <c r="D33" i="72"/>
  <c r="AP58" i="28"/>
  <c r="V146" i="51"/>
  <c r="X146" i="67"/>
  <c r="G136" i="61"/>
  <c r="H136" i="61" s="1"/>
  <c r="G136" i="67"/>
  <c r="H136" i="67" s="1"/>
  <c r="G188" i="49"/>
  <c r="F136" i="53"/>
  <c r="G136" i="53" s="1"/>
  <c r="F136" i="51"/>
  <c r="G136" i="51" s="1"/>
  <c r="BC102" i="67"/>
  <c r="S69" i="61"/>
  <c r="P69" i="67"/>
  <c r="N69" i="51"/>
  <c r="S105" i="49"/>
  <c r="U105" i="49"/>
  <c r="AE114" i="67"/>
  <c r="AC114" i="51"/>
  <c r="AQ53" i="33"/>
  <c r="AR33" i="33"/>
  <c r="W114" i="53"/>
  <c r="AG114" i="53"/>
  <c r="N114" i="53"/>
  <c r="AH33" i="4"/>
  <c r="AG53" i="4"/>
  <c r="AH116" i="53"/>
  <c r="X116" i="53"/>
  <c r="O116" i="53"/>
  <c r="BG31" i="67"/>
  <c r="AN31" i="67"/>
  <c r="AW31" i="67"/>
  <c r="O29" i="53"/>
  <c r="X29" i="53"/>
  <c r="AH29" i="53"/>
  <c r="AF52" i="28"/>
  <c r="BC29" i="28"/>
  <c r="BB52" i="28"/>
  <c r="AE73" i="67"/>
  <c r="AC73" i="51"/>
  <c r="N15" i="53"/>
  <c r="AG15" i="53"/>
  <c r="W15" i="53"/>
  <c r="S133" i="61"/>
  <c r="P133" i="67"/>
  <c r="S184" i="49"/>
  <c r="N133" i="51"/>
  <c r="U184" i="49"/>
  <c r="M70" i="53"/>
  <c r="BY29" i="31"/>
  <c r="BX52" i="31"/>
  <c r="Q19" i="55"/>
  <c r="S19" i="55"/>
  <c r="EF58" i="4"/>
  <c r="AX59" i="33"/>
  <c r="AU31" i="67"/>
  <c r="P29" i="31"/>
  <c r="O52" i="31"/>
  <c r="BI27" i="33"/>
  <c r="U34" i="53"/>
  <c r="AE98" i="67"/>
  <c r="AC98" i="51"/>
  <c r="AU104" i="67"/>
  <c r="BD33" i="31"/>
  <c r="BC53" i="31"/>
  <c r="G27" i="49"/>
  <c r="F34" i="53"/>
  <c r="G34" i="53" s="1"/>
  <c r="G34" i="61"/>
  <c r="H34" i="61" s="1"/>
  <c r="G34" i="67"/>
  <c r="H34" i="67" s="1"/>
  <c r="F34" i="51"/>
  <c r="G34" i="51" s="1"/>
  <c r="AX19" i="67"/>
  <c r="BH19" i="67"/>
  <c r="S121" i="61"/>
  <c r="P121" i="67"/>
  <c r="N121" i="51"/>
  <c r="U171" i="49"/>
  <c r="S171" i="49"/>
  <c r="AS96" i="67"/>
  <c r="AC99" i="51"/>
  <c r="AE99" i="67"/>
  <c r="V59" i="33"/>
  <c r="BS33" i="31"/>
  <c r="BR53" i="31"/>
  <c r="AT27" i="33"/>
  <c r="BK58" i="33"/>
  <c r="G26" i="49"/>
  <c r="F31" i="51"/>
  <c r="G31" i="51" s="1"/>
  <c r="F31" i="53"/>
  <c r="G31" i="53" s="1"/>
  <c r="G31" i="67"/>
  <c r="H31" i="67" s="1"/>
  <c r="G31" i="61"/>
  <c r="H31" i="61" s="1"/>
  <c r="V52" i="31"/>
  <c r="W29" i="31"/>
  <c r="O114" i="53"/>
  <c r="X114" i="53"/>
  <c r="AH114" i="53"/>
  <c r="BT52" i="31"/>
  <c r="BU29" i="31"/>
  <c r="E58" i="28"/>
  <c r="AM114" i="67"/>
  <c r="AV114" i="67"/>
  <c r="BF114" i="67"/>
  <c r="AP33" i="4"/>
  <c r="AO53" i="4"/>
  <c r="AG93" i="67"/>
  <c r="AE93" i="51"/>
  <c r="K93" i="67"/>
  <c r="J93" i="51"/>
  <c r="Q164" i="49"/>
  <c r="Q114" i="61"/>
  <c r="N114" i="67"/>
  <c r="X86" i="53"/>
  <c r="AH86" i="53"/>
  <c r="O86" i="53"/>
  <c r="CY58" i="31"/>
  <c r="AU73" i="67"/>
  <c r="G58" i="28"/>
  <c r="DL59" i="4"/>
  <c r="L52" i="68"/>
  <c r="M29" i="68"/>
  <c r="AA52" i="72"/>
  <c r="AB29" i="72"/>
  <c r="AX59" i="4"/>
  <c r="V85" i="53"/>
  <c r="AR53" i="4"/>
  <c r="BR58" i="31"/>
  <c r="AF78" i="67"/>
  <c r="I78" i="51"/>
  <c r="AD78" i="51"/>
  <c r="J78" i="67"/>
  <c r="O19" i="53"/>
  <c r="AH19" i="53"/>
  <c r="X19" i="53"/>
  <c r="Q100" i="61"/>
  <c r="N100" i="67"/>
  <c r="Q140" i="49"/>
  <c r="CA33" i="4"/>
  <c r="BZ53" i="4"/>
  <c r="AS81" i="67"/>
  <c r="DE52" i="31"/>
  <c r="DF29" i="31"/>
  <c r="DG53" i="4"/>
  <c r="DH33" i="4"/>
  <c r="T116" i="61"/>
  <c r="Q116" i="67"/>
  <c r="O116" i="51"/>
  <c r="V166" i="49"/>
  <c r="AG91" i="53"/>
  <c r="W91" i="53"/>
  <c r="N91" i="53"/>
  <c r="O94" i="53"/>
  <c r="AH94" i="53"/>
  <c r="X94" i="53"/>
  <c r="AD103" i="67"/>
  <c r="AB103" i="51"/>
  <c r="BD91" i="67"/>
  <c r="AH29" i="4"/>
  <c r="AG52" i="4"/>
  <c r="Y26" i="53"/>
  <c r="AI26" i="53"/>
  <c r="AV15" i="67"/>
  <c r="BF15" i="67"/>
  <c r="AM15" i="67"/>
  <c r="AP58" i="33"/>
  <c r="P53" i="72"/>
  <c r="Q33" i="72"/>
  <c r="X75" i="67"/>
  <c r="V75" i="51"/>
  <c r="AX102" i="67"/>
  <c r="BH102" i="67"/>
  <c r="DH59" i="4"/>
  <c r="BG108" i="67"/>
  <c r="AN108" i="67"/>
  <c r="AW108" i="67"/>
  <c r="AF102" i="67"/>
  <c r="J102" i="67"/>
  <c r="I102" i="51"/>
  <c r="AD102" i="51"/>
  <c r="AL128" i="67"/>
  <c r="W59" i="4"/>
  <c r="H29" i="31"/>
  <c r="G52" i="31"/>
  <c r="BG79" i="67"/>
  <c r="AN79" i="67"/>
  <c r="AW79" i="67"/>
  <c r="P8" i="55"/>
  <c r="R8" i="55"/>
  <c r="AP58" i="31"/>
  <c r="AK59" i="31"/>
  <c r="AL96" i="67"/>
  <c r="W92" i="53"/>
  <c r="N92" i="53"/>
  <c r="AG92" i="53"/>
  <c r="V17" i="51"/>
  <c r="X17" i="67"/>
  <c r="CP27" i="33"/>
  <c r="AG25" i="53"/>
  <c r="W25" i="53"/>
  <c r="N25" i="53"/>
  <c r="R52" i="33"/>
  <c r="S29" i="33"/>
  <c r="BO59" i="31"/>
  <c r="BH97" i="67"/>
  <c r="AX97" i="67"/>
  <c r="N29" i="53"/>
  <c r="W29" i="53"/>
  <c r="AG29" i="53"/>
  <c r="BI47" i="33"/>
  <c r="BI18" i="33"/>
  <c r="BI48" i="33"/>
  <c r="E59" i="28"/>
  <c r="Y58" i="4"/>
  <c r="U117" i="53"/>
  <c r="EJ29" i="4"/>
  <c r="EI52" i="4"/>
  <c r="F27" i="72"/>
  <c r="DF58" i="4"/>
  <c r="W23" i="51"/>
  <c r="Y23" i="67"/>
  <c r="K95" i="67"/>
  <c r="J95" i="51"/>
  <c r="AG95" i="67"/>
  <c r="AE95" i="51"/>
  <c r="AM87" i="67"/>
  <c r="BF87" i="67"/>
  <c r="AV87" i="67"/>
  <c r="W29" i="51"/>
  <c r="Y29" i="67"/>
  <c r="BD28" i="67"/>
  <c r="AC106" i="51"/>
  <c r="AE106" i="67"/>
  <c r="W105" i="51"/>
  <c r="Y105" i="67"/>
  <c r="K116" i="67"/>
  <c r="J116" i="51"/>
  <c r="AG116" i="67"/>
  <c r="AE116" i="51"/>
  <c r="H52" i="28"/>
  <c r="O24" i="67"/>
  <c r="R24" i="61"/>
  <c r="M24" i="51"/>
  <c r="R20" i="49"/>
  <c r="T20" i="49"/>
  <c r="U52" i="33"/>
  <c r="V29" i="33"/>
  <c r="X48" i="71"/>
  <c r="X18" i="71"/>
  <c r="X47" i="71"/>
  <c r="CY27" i="4"/>
  <c r="N90" i="67"/>
  <c r="Q90" i="61"/>
  <c r="Q130" i="49"/>
  <c r="AI53" i="28"/>
  <c r="AJ33" i="28"/>
  <c r="BX53" i="4"/>
  <c r="BY33" i="4"/>
  <c r="AX66" i="67"/>
  <c r="BH66" i="67"/>
  <c r="EG58" i="4"/>
  <c r="AE20" i="67"/>
  <c r="AC20" i="51"/>
  <c r="AE106" i="53"/>
  <c r="V98" i="51"/>
  <c r="X98" i="67"/>
  <c r="V77" i="53"/>
  <c r="Y33" i="31"/>
  <c r="X53" i="31"/>
  <c r="Q109" i="49"/>
  <c r="Q74" i="61"/>
  <c r="N74" i="67"/>
  <c r="Q131" i="49"/>
  <c r="Q91" i="61"/>
  <c r="N91" i="67"/>
  <c r="AG99" i="53"/>
  <c r="W99" i="53"/>
  <c r="N99" i="53"/>
  <c r="R27" i="72"/>
  <c r="EI27" i="4"/>
  <c r="R134" i="49"/>
  <c r="T134" i="49"/>
  <c r="M94" i="51"/>
  <c r="O94" i="67"/>
  <c r="R94" i="61"/>
  <c r="T52" i="28"/>
  <c r="AK59" i="33"/>
  <c r="AJ27" i="33"/>
  <c r="AD109" i="53"/>
  <c r="X29" i="51"/>
  <c r="Z29" i="67"/>
  <c r="BE107" i="67"/>
  <c r="J59" i="68"/>
  <c r="AS59" i="33"/>
  <c r="M53" i="33"/>
  <c r="N33" i="33"/>
  <c r="AE110" i="53"/>
  <c r="BA58" i="28"/>
  <c r="BV33" i="31"/>
  <c r="BU53" i="31"/>
  <c r="G27" i="28"/>
  <c r="M110" i="53"/>
  <c r="AI33" i="31"/>
  <c r="AH53" i="31"/>
  <c r="AI21" i="53"/>
  <c r="Y21" i="53"/>
  <c r="AN52" i="4"/>
  <c r="AO29" i="4"/>
  <c r="AF100" i="67"/>
  <c r="J100" i="67"/>
  <c r="AD100" i="51"/>
  <c r="I100" i="51"/>
  <c r="V89" i="53"/>
  <c r="AI82" i="53"/>
  <c r="Y82" i="53"/>
  <c r="AW58" i="28"/>
  <c r="AM24" i="67"/>
  <c r="BF24" i="67"/>
  <c r="AV24" i="67"/>
  <c r="AI90" i="53"/>
  <c r="Y90" i="53"/>
  <c r="AI52" i="31"/>
  <c r="AJ29" i="31"/>
  <c r="X21" i="53"/>
  <c r="AH21" i="53"/>
  <c r="O21" i="53"/>
  <c r="AV29" i="71"/>
  <c r="AU52" i="71"/>
  <c r="AV16" i="67"/>
  <c r="AM16" i="67"/>
  <c r="BF16" i="67"/>
  <c r="Y52" i="33"/>
  <c r="Z29" i="33"/>
  <c r="CM27" i="31"/>
  <c r="U85" i="53"/>
  <c r="O52" i="4"/>
  <c r="P29" i="4"/>
  <c r="X24" i="51"/>
  <c r="Z24" i="67"/>
  <c r="Y29" i="31"/>
  <c r="X52" i="31"/>
  <c r="BF99" i="67"/>
  <c r="AM99" i="67"/>
  <c r="AV99" i="67"/>
  <c r="J103" i="51"/>
  <c r="AE103" i="51"/>
  <c r="K103" i="67"/>
  <c r="AG103" i="67"/>
  <c r="CN29" i="31"/>
  <c r="CM52" i="31"/>
  <c r="AM17" i="67"/>
  <c r="BF17" i="67"/>
  <c r="AV17" i="67"/>
  <c r="ET29" i="4"/>
  <c r="ES52" i="4"/>
  <c r="BH27" i="28"/>
  <c r="F59" i="28"/>
  <c r="AD58" i="31"/>
  <c r="M59" i="4"/>
  <c r="G97" i="61"/>
  <c r="H97" i="61" s="1"/>
  <c r="F97" i="51"/>
  <c r="G97" i="51" s="1"/>
  <c r="G97" i="67"/>
  <c r="H97" i="67" s="1"/>
  <c r="F97" i="53"/>
  <c r="G97" i="53" s="1"/>
  <c r="G137" i="49"/>
  <c r="BD24" i="67"/>
  <c r="G70" i="67"/>
  <c r="H70" i="67" s="1"/>
  <c r="F70" i="51"/>
  <c r="G70" i="51" s="1"/>
  <c r="G70" i="61"/>
  <c r="H70" i="61" s="1"/>
  <c r="F70" i="53"/>
  <c r="G70" i="53" s="1"/>
  <c r="G104" i="49"/>
  <c r="AE86" i="53"/>
  <c r="R27" i="28"/>
  <c r="CZ29" i="4"/>
  <c r="CY52" i="4"/>
  <c r="X27" i="28"/>
  <c r="D53" i="28"/>
  <c r="E33" i="28"/>
  <c r="BR59" i="4"/>
  <c r="Y129" i="53"/>
  <c r="AI129" i="53"/>
  <c r="BM59" i="31"/>
  <c r="T26" i="53"/>
  <c r="U105" i="53"/>
  <c r="Y27" i="31"/>
  <c r="AL53" i="33"/>
  <c r="X98" i="53"/>
  <c r="O98" i="53"/>
  <c r="AH98" i="53"/>
  <c r="BT58" i="4"/>
  <c r="AX15" i="67"/>
  <c r="BH15" i="67"/>
  <c r="AL27" i="28"/>
  <c r="AL117" i="67"/>
  <c r="BQ58" i="31"/>
  <c r="AT52" i="28"/>
  <c r="AU29" i="28"/>
  <c r="AD85" i="53"/>
  <c r="AA116" i="49"/>
  <c r="AB116" i="49"/>
  <c r="Z116" i="49"/>
  <c r="AQ53" i="71"/>
  <c r="AR33" i="71"/>
  <c r="AH27" i="71"/>
  <c r="AE28" i="51"/>
  <c r="J28" i="51"/>
  <c r="AG28" i="67"/>
  <c r="K28" i="67"/>
  <c r="Y58" i="31"/>
  <c r="CW59" i="31"/>
  <c r="AB97" i="51"/>
  <c r="AD97" i="67"/>
  <c r="AL113" i="67"/>
  <c r="G134" i="49"/>
  <c r="G94" i="67"/>
  <c r="H94" i="67" s="1"/>
  <c r="F94" i="51"/>
  <c r="G94" i="51" s="1"/>
  <c r="G94" i="61"/>
  <c r="H94" i="61" s="1"/>
  <c r="F94" i="53"/>
  <c r="G94" i="53" s="1"/>
  <c r="AH33" i="31"/>
  <c r="AG53" i="31"/>
  <c r="G107" i="49"/>
  <c r="G73" i="61"/>
  <c r="H73" i="61" s="1"/>
  <c r="F73" i="51"/>
  <c r="G73" i="51" s="1"/>
  <c r="G73" i="67"/>
  <c r="H73" i="67" s="1"/>
  <c r="F73" i="53"/>
  <c r="G73" i="53" s="1"/>
  <c r="BY59" i="31"/>
  <c r="V90" i="53"/>
  <c r="K91" i="67"/>
  <c r="AG91" i="67"/>
  <c r="AE91" i="51"/>
  <c r="J91" i="51"/>
  <c r="O16" i="51"/>
  <c r="Q16" i="67"/>
  <c r="V11" i="49"/>
  <c r="T16" i="61"/>
  <c r="AF27" i="28"/>
  <c r="T82" i="53"/>
  <c r="R116" i="61"/>
  <c r="M116" i="51"/>
  <c r="O116" i="67"/>
  <c r="T166" i="49"/>
  <c r="R166" i="49"/>
  <c r="AW114" i="67"/>
  <c r="BG114" i="67"/>
  <c r="AN114" i="67"/>
  <c r="L33" i="33"/>
  <c r="K53" i="33"/>
  <c r="BE90" i="67"/>
  <c r="W80" i="53"/>
  <c r="AG80" i="53"/>
  <c r="N80" i="53"/>
  <c r="AD106" i="53"/>
  <c r="AU109" i="67"/>
  <c r="G59" i="28"/>
  <c r="U30" i="53"/>
  <c r="M103" i="53"/>
  <c r="C59" i="28"/>
  <c r="AN27" i="67"/>
  <c r="AW27" i="67"/>
  <c r="BG27" i="67"/>
  <c r="AM25" i="67"/>
  <c r="BF25" i="67"/>
  <c r="AV25" i="67"/>
  <c r="AK33" i="31"/>
  <c r="AJ53" i="31"/>
  <c r="BD128" i="67"/>
  <c r="BG52" i="31"/>
  <c r="BH29" i="31"/>
  <c r="J104" i="51"/>
  <c r="K104" i="67"/>
  <c r="AG104" i="67"/>
  <c r="AE104" i="51"/>
  <c r="V98" i="53"/>
  <c r="BO29" i="31"/>
  <c r="BN52" i="31"/>
  <c r="BG27" i="28"/>
  <c r="W103" i="51"/>
  <c r="Y103" i="67"/>
  <c r="AI27" i="31"/>
  <c r="AL24" i="67"/>
  <c r="F29" i="71"/>
  <c r="E52" i="71"/>
  <c r="N82" i="67"/>
  <c r="Q82" i="61"/>
  <c r="Q118" i="49"/>
  <c r="AA120" i="49"/>
  <c r="Z120" i="49"/>
  <c r="AB120" i="49"/>
  <c r="BN52" i="4"/>
  <c r="BO29" i="4"/>
  <c r="AB82" i="51"/>
  <c r="AD82" i="67"/>
  <c r="Z86" i="67"/>
  <c r="X86" i="51"/>
  <c r="BQ59" i="71"/>
  <c r="BC114" i="67"/>
  <c r="O58" i="28"/>
  <c r="V167" i="49"/>
  <c r="T117" i="61"/>
  <c r="O117" i="51"/>
  <c r="Q117" i="67"/>
  <c r="AV107" i="67"/>
  <c r="AM107" i="67"/>
  <c r="BF107" i="67"/>
  <c r="R27" i="4"/>
  <c r="CW52" i="31"/>
  <c r="CX29" i="31"/>
  <c r="U90" i="53"/>
  <c r="DE27" i="4"/>
  <c r="BV33" i="71"/>
  <c r="BU53" i="71"/>
  <c r="J26" i="51"/>
  <c r="AG26" i="67"/>
  <c r="AE26" i="51"/>
  <c r="K26" i="67"/>
  <c r="T79" i="53"/>
  <c r="V29" i="4"/>
  <c r="U52" i="4"/>
  <c r="BU52" i="4"/>
  <c r="BV29" i="4"/>
  <c r="CT29" i="4"/>
  <c r="CS52" i="4"/>
  <c r="AL58" i="33"/>
  <c r="AI27" i="33"/>
  <c r="CP33" i="4"/>
  <c r="CO53" i="4"/>
  <c r="CB53" i="4"/>
  <c r="U16" i="53"/>
  <c r="AD52" i="71"/>
  <c r="AE29" i="71"/>
  <c r="CS29" i="31"/>
  <c r="CR52" i="31"/>
  <c r="Z114" i="67"/>
  <c r="X114" i="51"/>
  <c r="BB33" i="28"/>
  <c r="BA53" i="28"/>
  <c r="CV58" i="4"/>
  <c r="EV59" i="4"/>
  <c r="AX89" i="67"/>
  <c r="BH89" i="67"/>
  <c r="BX53" i="31"/>
  <c r="BY33" i="31"/>
  <c r="EJ29" i="33"/>
  <c r="EI52" i="33"/>
  <c r="AV18" i="71"/>
  <c r="AV47" i="71"/>
  <c r="AV48" i="71"/>
  <c r="AN103" i="67"/>
  <c r="BG103" i="67"/>
  <c r="AW103" i="67"/>
  <c r="K33" i="28"/>
  <c r="J53" i="28"/>
  <c r="DW48" i="4"/>
  <c r="DW47" i="4"/>
  <c r="DW18" i="4"/>
  <c r="CO59" i="4"/>
  <c r="DE58" i="4"/>
  <c r="T109" i="53"/>
  <c r="ER29" i="4"/>
  <c r="EQ52" i="4"/>
  <c r="AG132" i="67"/>
  <c r="K132" i="67"/>
  <c r="J132" i="51"/>
  <c r="AE132" i="51"/>
  <c r="AW99" i="67"/>
  <c r="AN99" i="67"/>
  <c r="BG99" i="67"/>
  <c r="E58" i="71"/>
  <c r="CF53" i="31"/>
  <c r="CG33" i="31"/>
  <c r="AN29" i="4"/>
  <c r="AM52" i="4"/>
  <c r="M84" i="53"/>
  <c r="BH17" i="67"/>
  <c r="AX17" i="67"/>
  <c r="AC97" i="51"/>
  <c r="AE97" i="67"/>
  <c r="AE105" i="67"/>
  <c r="AC105" i="51"/>
  <c r="AD91" i="53"/>
  <c r="D27" i="31"/>
  <c r="R19" i="55"/>
  <c r="P19" i="55"/>
  <c r="CQ59" i="31"/>
  <c r="CF29" i="4"/>
  <c r="CE52" i="4"/>
  <c r="BJ27" i="28"/>
  <c r="AZ27" i="28"/>
  <c r="BF58" i="28"/>
  <c r="V129" i="53"/>
  <c r="AU107" i="67"/>
  <c r="C53" i="31"/>
  <c r="D33" i="31"/>
  <c r="BD113" i="67"/>
  <c r="O25" i="53"/>
  <c r="X25" i="53"/>
  <c r="AH25" i="53"/>
  <c r="AC36" i="51"/>
  <c r="AE36" i="67"/>
  <c r="AI58" i="31"/>
  <c r="K23" i="67"/>
  <c r="AG23" i="67"/>
  <c r="J23" i="51"/>
  <c r="AE23" i="51"/>
  <c r="H27" i="31"/>
  <c r="CX59" i="4"/>
  <c r="W33" i="71"/>
  <c r="V53" i="71"/>
  <c r="Z15" i="67"/>
  <c r="X15" i="51"/>
  <c r="CG29" i="31"/>
  <c r="CF52" i="31"/>
  <c r="M93" i="53"/>
  <c r="Q83" i="67"/>
  <c r="O83" i="51"/>
  <c r="T83" i="61"/>
  <c r="V119" i="49"/>
  <c r="CT33" i="4"/>
  <c r="CS53" i="4"/>
  <c r="F24" i="51"/>
  <c r="G24" i="51" s="1"/>
  <c r="G20" i="49"/>
  <c r="F24" i="53"/>
  <c r="G24" i="53" s="1"/>
  <c r="G24" i="67"/>
  <c r="H24" i="67" s="1"/>
  <c r="G24" i="61"/>
  <c r="H24" i="61" s="1"/>
  <c r="V26" i="51"/>
  <c r="X26" i="67"/>
  <c r="BG111" i="67"/>
  <c r="AW111" i="67"/>
  <c r="AN111" i="67"/>
  <c r="BC98" i="67"/>
  <c r="BD79" i="67"/>
  <c r="I93" i="51"/>
  <c r="AF93" i="67"/>
  <c r="J93" i="67"/>
  <c r="AD93" i="51"/>
  <c r="X106" i="67"/>
  <c r="V106" i="51"/>
  <c r="T88" i="61"/>
  <c r="Q88" i="67"/>
  <c r="V127" i="49"/>
  <c r="O88" i="51"/>
  <c r="P53" i="28"/>
  <c r="Q33" i="28"/>
  <c r="T30" i="53"/>
  <c r="T25" i="49"/>
  <c r="R25" i="49"/>
  <c r="R29" i="61"/>
  <c r="M29" i="51"/>
  <c r="O29" i="67"/>
  <c r="AI107" i="53"/>
  <c r="Y107" i="53"/>
  <c r="CT52" i="4"/>
  <c r="Y27" i="33"/>
  <c r="AE48" i="71"/>
  <c r="AE18" i="71"/>
  <c r="AE47" i="71"/>
  <c r="M86" i="51"/>
  <c r="T122" i="49"/>
  <c r="R86" i="61"/>
  <c r="O86" i="67"/>
  <c r="R122" i="49"/>
  <c r="BH27" i="31"/>
  <c r="CH27" i="31"/>
  <c r="K33" i="71"/>
  <c r="J53" i="71"/>
  <c r="V165" i="49"/>
  <c r="T115" i="61"/>
  <c r="Q115" i="67"/>
  <c r="O115" i="51"/>
  <c r="EG52" i="33"/>
  <c r="EH29" i="33"/>
  <c r="BW52" i="4"/>
  <c r="BX29" i="4"/>
  <c r="W86" i="51"/>
  <c r="Y86" i="67"/>
  <c r="V58" i="28"/>
  <c r="W27" i="71"/>
  <c r="G106" i="61"/>
  <c r="H106" i="61" s="1"/>
  <c r="F106" i="53"/>
  <c r="G106" i="53" s="1"/>
  <c r="G146" i="49"/>
  <c r="F106" i="51"/>
  <c r="G106" i="51" s="1"/>
  <c r="G106" i="67"/>
  <c r="H106" i="67" s="1"/>
  <c r="EG33" i="33"/>
  <c r="EF53" i="33"/>
  <c r="AO52" i="71"/>
  <c r="AP29" i="71"/>
  <c r="G18" i="49"/>
  <c r="G20" i="61"/>
  <c r="H20" i="61" s="1"/>
  <c r="F20" i="51"/>
  <c r="G20" i="51" s="1"/>
  <c r="F20" i="53"/>
  <c r="G20" i="53" s="1"/>
  <c r="G20" i="67"/>
  <c r="H20" i="67" s="1"/>
  <c r="C58" i="28"/>
  <c r="CY27" i="31"/>
  <c r="N27" i="4"/>
  <c r="AA58" i="28"/>
  <c r="AH52" i="31"/>
  <c r="AI29" i="31"/>
  <c r="I53" i="71"/>
  <c r="J33" i="71"/>
  <c r="T106" i="53"/>
  <c r="BK58" i="31"/>
  <c r="AB32" i="51"/>
  <c r="AD32" i="67"/>
  <c r="AC33" i="51"/>
  <c r="AE33" i="67"/>
  <c r="G35" i="61"/>
  <c r="H35" i="61" s="1"/>
  <c r="G35" i="67"/>
  <c r="H35" i="67" s="1"/>
  <c r="F35" i="51"/>
  <c r="G35" i="51" s="1"/>
  <c r="F35" i="53"/>
  <c r="G35" i="53" s="1"/>
  <c r="G30" i="49"/>
  <c r="AI29" i="71"/>
  <c r="AH52" i="71"/>
  <c r="X29" i="31"/>
  <c r="W52" i="31"/>
  <c r="BV47" i="71"/>
  <c r="BV48" i="71"/>
  <c r="BV18" i="71"/>
  <c r="AB94" i="51"/>
  <c r="AD94" i="67"/>
  <c r="CG52" i="31"/>
  <c r="CH29" i="31"/>
  <c r="U121" i="49"/>
  <c r="S121" i="49"/>
  <c r="P85" i="67"/>
  <c r="S85" i="61"/>
  <c r="N85" i="51"/>
  <c r="Z59" i="71"/>
  <c r="K29" i="71"/>
  <c r="J52" i="71"/>
  <c r="V134" i="51"/>
  <c r="X134" i="67"/>
  <c r="AA121" i="49"/>
  <c r="Z121" i="49"/>
  <c r="AB121" i="49"/>
  <c r="AD47" i="71"/>
  <c r="AD18" i="71"/>
  <c r="AD48" i="71"/>
  <c r="CT27" i="31"/>
  <c r="CM53" i="31"/>
  <c r="CN33" i="31"/>
  <c r="AT58" i="71"/>
  <c r="CX27" i="31"/>
  <c r="Q52" i="4"/>
  <c r="R29" i="4"/>
  <c r="AD32" i="51"/>
  <c r="J32" i="67"/>
  <c r="I32" i="51"/>
  <c r="AF32" i="67"/>
  <c r="V29" i="49"/>
  <c r="O33" i="51"/>
  <c r="Q33" i="67"/>
  <c r="T33" i="61"/>
  <c r="K86" i="67"/>
  <c r="AE86" i="51"/>
  <c r="J86" i="51"/>
  <c r="AG86" i="67"/>
  <c r="AN58" i="71"/>
  <c r="Y115" i="67"/>
  <c r="W115" i="51"/>
  <c r="BM33" i="31"/>
  <c r="BL53" i="31"/>
  <c r="P29" i="33"/>
  <c r="O52" i="33"/>
  <c r="X134" i="51"/>
  <c r="Z134" i="67"/>
  <c r="AC235" i="51"/>
  <c r="AE235" i="67"/>
  <c r="DO47" i="33"/>
  <c r="DO48" i="33"/>
  <c r="DO59" i="33"/>
  <c r="I132" i="61"/>
  <c r="X32" i="51"/>
  <c r="Z32" i="67"/>
  <c r="AE131" i="51"/>
  <c r="J131" i="51"/>
  <c r="K131" i="67"/>
  <c r="AG131" i="67"/>
  <c r="AB122" i="49"/>
  <c r="AA122" i="49"/>
  <c r="Z122" i="49"/>
  <c r="AO29" i="31"/>
  <c r="AN52" i="31"/>
  <c r="N134" i="51"/>
  <c r="P134" i="67"/>
  <c r="U185" i="49"/>
  <c r="S134" i="61"/>
  <c r="S185" i="49"/>
  <c r="U118" i="49"/>
  <c r="P82" i="67"/>
  <c r="S82" i="61"/>
  <c r="S118" i="49"/>
  <c r="N82" i="51"/>
  <c r="X82" i="67"/>
  <c r="V82" i="51"/>
  <c r="U23" i="53"/>
  <c r="V33" i="4"/>
  <c r="U53" i="4"/>
  <c r="M107" i="53"/>
  <c r="BD85" i="67"/>
  <c r="BV59" i="71"/>
  <c r="W59" i="71"/>
  <c r="AL25" i="67"/>
  <c r="P115" i="67"/>
  <c r="S165" i="49"/>
  <c r="S115" i="61"/>
  <c r="N115" i="51"/>
  <c r="U165" i="49"/>
  <c r="BQ52" i="4"/>
  <c r="BR29" i="4"/>
  <c r="Q33" i="71"/>
  <c r="P53" i="71"/>
  <c r="AG247" i="53"/>
  <c r="W247" i="53"/>
  <c r="N247" i="53"/>
  <c r="AE43" i="67"/>
  <c r="AC43" i="51"/>
  <c r="AE134" i="67"/>
  <c r="AC134" i="51"/>
  <c r="AC27" i="71"/>
  <c r="O103" i="53"/>
  <c r="X103" i="53"/>
  <c r="AH103" i="53"/>
  <c r="DM53" i="4"/>
  <c r="DN33" i="4"/>
  <c r="EK52" i="4"/>
  <c r="EL29" i="4"/>
  <c r="X86" i="67"/>
  <c r="V86" i="51"/>
  <c r="H32" i="51"/>
  <c r="H32" i="53"/>
  <c r="I32" i="61"/>
  <c r="I32" i="67"/>
  <c r="E52" i="31"/>
  <c r="F29" i="31"/>
  <c r="DA58" i="31"/>
  <c r="AY58" i="31"/>
  <c r="P29" i="71"/>
  <c r="O52" i="71"/>
  <c r="I81" i="51"/>
  <c r="AD81" i="51"/>
  <c r="J81" i="67"/>
  <c r="AF81" i="67"/>
  <c r="S27" i="31"/>
  <c r="H15" i="51"/>
  <c r="H15" i="53"/>
  <c r="I15" i="67"/>
  <c r="I15" i="61"/>
  <c r="U59" i="31"/>
  <c r="S86" i="61"/>
  <c r="P86" i="67"/>
  <c r="N86" i="51"/>
  <c r="U122" i="49"/>
  <c r="S122" i="49"/>
  <c r="H48" i="71"/>
  <c r="H47" i="71"/>
  <c r="H18" i="71"/>
  <c r="Z88" i="67"/>
  <c r="X88" i="51"/>
  <c r="EG58" i="33"/>
  <c r="EP59" i="4"/>
  <c r="Q48" i="71"/>
  <c r="Q59" i="71"/>
  <c r="Q47" i="71"/>
  <c r="G107" i="67"/>
  <c r="H107" i="67" s="1"/>
  <c r="F107" i="53"/>
  <c r="G107" i="53" s="1"/>
  <c r="G147" i="49"/>
  <c r="F107" i="51"/>
  <c r="G107" i="51" s="1"/>
  <c r="G107" i="61"/>
  <c r="H107" i="61" s="1"/>
  <c r="M27" i="4"/>
  <c r="AL59" i="71"/>
  <c r="O59" i="71"/>
  <c r="AD277" i="67"/>
  <c r="AB276" i="51"/>
  <c r="AD276" i="67"/>
  <c r="G29" i="49"/>
  <c r="F33" i="51"/>
  <c r="G33" i="51" s="1"/>
  <c r="F33" i="53"/>
  <c r="G33" i="53" s="1"/>
  <c r="G33" i="61"/>
  <c r="H33" i="61" s="1"/>
  <c r="G33" i="67"/>
  <c r="H33" i="67" s="1"/>
  <c r="BQ53" i="71"/>
  <c r="BR33" i="71"/>
  <c r="DQ53" i="33"/>
  <c r="DR33" i="33"/>
  <c r="DC52" i="39"/>
  <c r="DD29" i="39"/>
  <c r="O249" i="53"/>
  <c r="X249" i="53"/>
  <c r="AH249" i="53"/>
  <c r="T18" i="71"/>
  <c r="T48" i="71"/>
  <c r="T47" i="71"/>
  <c r="AN52" i="71"/>
  <c r="AO29" i="71"/>
  <c r="P27" i="28"/>
  <c r="Q277" i="67"/>
  <c r="Q276" i="67"/>
  <c r="O276" i="51"/>
  <c r="T276" i="61"/>
  <c r="DB33" i="39"/>
  <c r="DA53" i="39"/>
  <c r="DD33" i="43"/>
  <c r="DC53" i="43"/>
  <c r="N277" i="67"/>
  <c r="Q276" i="61"/>
  <c r="N276" i="67"/>
  <c r="AP29" i="72"/>
  <c r="AO52" i="72"/>
  <c r="X111" i="51"/>
  <c r="Z111" i="67"/>
  <c r="AI254" i="53"/>
  <c r="Y254" i="53"/>
  <c r="W268" i="51"/>
  <c r="Y268" i="67"/>
  <c r="CN29" i="33"/>
  <c r="CM52" i="33"/>
  <c r="DO27" i="33"/>
  <c r="H59" i="77"/>
  <c r="EG33" i="43"/>
  <c r="EF53" i="43"/>
  <c r="AD152" i="51"/>
  <c r="I152" i="51"/>
  <c r="AF152" i="67"/>
  <c r="J152" i="67"/>
  <c r="DN58" i="33"/>
  <c r="AA10" i="49"/>
  <c r="AB10" i="49"/>
  <c r="BB33" i="31"/>
  <c r="BA53" i="31"/>
  <c r="DN52" i="4"/>
  <c r="DO29" i="4"/>
  <c r="DW29" i="33"/>
  <c r="DV52" i="33"/>
  <c r="DP53" i="33"/>
  <c r="DQ33" i="33"/>
  <c r="AC37" i="51"/>
  <c r="AE37" i="67"/>
  <c r="O247" i="53"/>
  <c r="X247" i="53"/>
  <c r="AH247" i="53"/>
  <c r="S33" i="33"/>
  <c r="R53" i="33"/>
  <c r="DP27" i="4"/>
  <c r="K96" i="67"/>
  <c r="J96" i="51"/>
  <c r="AE96" i="51"/>
  <c r="AG96" i="67"/>
  <c r="AG15" i="67"/>
  <c r="K15" i="67"/>
  <c r="AE15" i="51"/>
  <c r="J15" i="51"/>
  <c r="T59" i="71"/>
  <c r="AB152" i="51"/>
  <c r="AD152" i="67"/>
  <c r="DR18" i="4"/>
  <c r="DR47" i="4"/>
  <c r="DR48" i="4"/>
  <c r="S268" i="61"/>
  <c r="S301" i="49"/>
  <c r="N268" i="51"/>
  <c r="U301" i="49"/>
  <c r="P268" i="67"/>
  <c r="CL33" i="33"/>
  <c r="CK53" i="33"/>
  <c r="W270" i="51"/>
  <c r="Y270" i="67"/>
  <c r="T183" i="49"/>
  <c r="M132" i="51"/>
  <c r="O132" i="67"/>
  <c r="R183" i="49"/>
  <c r="R132" i="61"/>
  <c r="G131" i="61"/>
  <c r="H131" i="61" s="1"/>
  <c r="F131" i="53"/>
  <c r="G131" i="53" s="1"/>
  <c r="F131" i="51"/>
  <c r="G131" i="51" s="1"/>
  <c r="G131" i="67"/>
  <c r="H131" i="67" s="1"/>
  <c r="G182" i="49"/>
  <c r="DC29" i="43"/>
  <c r="DB52" i="43"/>
  <c r="F37" i="51"/>
  <c r="G37" i="51" s="1"/>
  <c r="G37" i="61"/>
  <c r="H37" i="61" s="1"/>
  <c r="F37" i="53"/>
  <c r="G37" i="53" s="1"/>
  <c r="G37" i="67"/>
  <c r="H37" i="67" s="1"/>
  <c r="G32" i="49"/>
  <c r="AQ33" i="72"/>
  <c r="AP53" i="72"/>
  <c r="AR53" i="72"/>
  <c r="BU33" i="71"/>
  <c r="BT53" i="71"/>
  <c r="X127" i="67"/>
  <c r="V127" i="51"/>
  <c r="AK33" i="71"/>
  <c r="AJ53" i="71"/>
  <c r="R53" i="71"/>
  <c r="S33" i="71"/>
  <c r="DD52" i="43"/>
  <c r="DE29" i="43"/>
  <c r="CD33" i="43"/>
  <c r="CC53" i="43"/>
  <c r="AP27" i="71"/>
  <c r="AV245" i="67"/>
  <c r="AM245" i="67"/>
  <c r="BF245" i="67"/>
  <c r="DW59" i="33"/>
  <c r="V245" i="53"/>
  <c r="DN52" i="33"/>
  <c r="DO29" i="33"/>
  <c r="DF29" i="39"/>
  <c r="DE52" i="39"/>
  <c r="CH48" i="43"/>
  <c r="CH18" i="43"/>
  <c r="CH47" i="43"/>
  <c r="AE245" i="53"/>
  <c r="X112" i="51"/>
  <c r="Z112" i="67"/>
  <c r="DW53" i="33"/>
  <c r="DX33" i="33"/>
  <c r="I15" i="51"/>
  <c r="AD15" i="51"/>
  <c r="AF15" i="67"/>
  <c r="J15" i="67"/>
  <c r="AG152" i="67"/>
  <c r="K152" i="67"/>
  <c r="AE152" i="51"/>
  <c r="J152" i="51"/>
  <c r="BU29" i="71"/>
  <c r="BT52" i="71"/>
  <c r="AU246" i="67"/>
  <c r="G81" i="67"/>
  <c r="H81" i="67" s="1"/>
  <c r="G117" i="49"/>
  <c r="F81" i="51"/>
  <c r="G81" i="51" s="1"/>
  <c r="F81" i="53"/>
  <c r="G81" i="53" s="1"/>
  <c r="G81" i="61"/>
  <c r="H81" i="61" s="1"/>
  <c r="M85" i="51"/>
  <c r="O85" i="67"/>
  <c r="R85" i="61"/>
  <c r="T121" i="49"/>
  <c r="R121" i="49"/>
  <c r="V29" i="71"/>
  <c r="U52" i="71"/>
  <c r="CM27" i="33"/>
  <c r="CK59" i="33"/>
  <c r="X152" i="67"/>
  <c r="V152" i="51"/>
  <c r="Z235" i="67"/>
  <c r="X235" i="51"/>
  <c r="Y53" i="71"/>
  <c r="Z33" i="71"/>
  <c r="DU33" i="4"/>
  <c r="DT53" i="4"/>
  <c r="AF27" i="5"/>
  <c r="BD245" i="67"/>
  <c r="Q268" i="61"/>
  <c r="N268" i="67"/>
  <c r="Q301" i="49"/>
  <c r="DR52" i="4"/>
  <c r="AP27" i="72"/>
  <c r="J147" i="67"/>
  <c r="AD147" i="51"/>
  <c r="I147" i="51"/>
  <c r="AF147" i="67"/>
  <c r="AX261" i="67"/>
  <c r="BH261" i="67"/>
  <c r="Z59" i="74"/>
  <c r="DA58" i="39"/>
  <c r="DR48" i="33"/>
  <c r="DR18" i="33"/>
  <c r="DR47" i="33"/>
  <c r="CF53" i="43"/>
  <c r="CG33" i="43"/>
  <c r="AT246" i="67"/>
  <c r="AD245" i="53"/>
  <c r="AB36" i="5"/>
  <c r="AA182" i="49"/>
  <c r="AB182" i="49"/>
  <c r="Z182" i="49"/>
  <c r="H53" i="74"/>
  <c r="T175" i="61"/>
  <c r="V68" i="49"/>
  <c r="O175" i="51"/>
  <c r="Q175" i="67"/>
  <c r="BH270" i="67"/>
  <c r="AX270" i="67"/>
  <c r="AT245" i="67"/>
  <c r="AQ58" i="71"/>
  <c r="AG276" i="67"/>
  <c r="J276" i="51"/>
  <c r="K276" i="67"/>
  <c r="AE276" i="51"/>
  <c r="AF31" i="5"/>
  <c r="AG246" i="53"/>
  <c r="W246" i="53"/>
  <c r="N246" i="53"/>
  <c r="AL249" i="67"/>
  <c r="AD173" i="51"/>
  <c r="AF173" i="67"/>
  <c r="J173" i="67"/>
  <c r="I173" i="51"/>
  <c r="AL59" i="74"/>
  <c r="AC31" i="5"/>
  <c r="Y132" i="67"/>
  <c r="W132" i="51"/>
  <c r="CH52" i="43"/>
  <c r="AB31" i="5"/>
  <c r="DE59" i="43"/>
  <c r="AX271" i="67"/>
  <c r="BH271" i="67"/>
  <c r="S94" i="49"/>
  <c r="U94" i="49"/>
  <c r="N61" i="51"/>
  <c r="P61" i="67"/>
  <c r="S61" i="61"/>
  <c r="X252" i="53"/>
  <c r="AH252" i="53"/>
  <c r="O252" i="53"/>
  <c r="AR59" i="74"/>
  <c r="AH260" i="53"/>
  <c r="O260" i="53"/>
  <c r="X260" i="53"/>
  <c r="Q52" i="55"/>
  <c r="S52" i="55"/>
  <c r="DE53" i="43"/>
  <c r="DF33" i="43"/>
  <c r="CE53" i="43"/>
  <c r="CF33" i="43"/>
  <c r="AQ48" i="72"/>
  <c r="AQ18" i="72"/>
  <c r="AQ47" i="72"/>
  <c r="X60" i="51"/>
  <c r="Z60" i="67"/>
  <c r="AL53" i="77"/>
  <c r="X268" i="67"/>
  <c r="V268" i="51"/>
  <c r="EE53" i="43"/>
  <c r="EF33" i="43"/>
  <c r="AD60" i="51"/>
  <c r="I60" i="51"/>
  <c r="J60" i="67"/>
  <c r="AF60" i="67"/>
  <c r="Y257" i="53"/>
  <c r="AI257" i="53"/>
  <c r="O253" i="53"/>
  <c r="X253" i="53"/>
  <c r="AH253" i="53"/>
  <c r="BV27" i="77"/>
  <c r="AQ53" i="74"/>
  <c r="AR33" i="74"/>
  <c r="S51" i="55"/>
  <c r="Q51" i="55"/>
  <c r="AF271" i="53"/>
  <c r="AX30" i="45"/>
  <c r="V85" i="51"/>
  <c r="X85" i="67"/>
  <c r="U245" i="53"/>
  <c r="DC58" i="43"/>
  <c r="BD249" i="67"/>
  <c r="AQ58" i="72"/>
  <c r="CG29" i="43"/>
  <c r="CF52" i="43"/>
  <c r="AT247" i="67"/>
  <c r="O126" i="51"/>
  <c r="Q126" i="67"/>
  <c r="T126" i="61"/>
  <c r="V176" i="49"/>
  <c r="X63" i="51"/>
  <c r="Z63" i="67"/>
  <c r="BD53" i="77"/>
  <c r="H58" i="77"/>
  <c r="AX257" i="67"/>
  <c r="BH257" i="67"/>
  <c r="Y30" i="67"/>
  <c r="W30" i="51"/>
  <c r="Z27" i="74"/>
  <c r="G59" i="77"/>
  <c r="AN254" i="67"/>
  <c r="AW254" i="67"/>
  <c r="BG254" i="67"/>
  <c r="AE172" i="67"/>
  <c r="AC172" i="51"/>
  <c r="I110" i="51"/>
  <c r="AF110" i="67"/>
  <c r="AD110" i="51"/>
  <c r="J110" i="67"/>
  <c r="Y251" i="53"/>
  <c r="AI251" i="53"/>
  <c r="X263" i="51"/>
  <c r="Z263" i="67"/>
  <c r="BH262" i="67"/>
  <c r="AX262" i="67"/>
  <c r="AE249" i="53"/>
  <c r="N134" i="67"/>
  <c r="Q134" i="61"/>
  <c r="Q185" i="49"/>
  <c r="DD29" i="43"/>
  <c r="DC52" i="43"/>
  <c r="DM59" i="33"/>
  <c r="N59" i="72"/>
  <c r="V93" i="49"/>
  <c r="Q60" i="67"/>
  <c r="T60" i="61"/>
  <c r="O60" i="51"/>
  <c r="U247" i="53"/>
  <c r="BF247" i="67"/>
  <c r="AM247" i="67"/>
  <c r="AV247" i="67"/>
  <c r="DD33" i="39"/>
  <c r="DC53" i="39"/>
  <c r="P277" i="67"/>
  <c r="P276" i="67"/>
  <c r="N276" i="51"/>
  <c r="S276" i="61"/>
  <c r="AE235" i="51"/>
  <c r="AG235" i="67"/>
  <c r="J235" i="51"/>
  <c r="K235" i="67"/>
  <c r="T52" i="74"/>
  <c r="X265" i="53"/>
  <c r="AH265" i="53"/>
  <c r="O265" i="53"/>
  <c r="S192" i="49"/>
  <c r="U192" i="49"/>
  <c r="P147" i="67"/>
  <c r="S147" i="61"/>
  <c r="N147" i="51"/>
  <c r="AC66" i="51"/>
  <c r="AE66" i="67"/>
  <c r="Y59" i="67"/>
  <c r="W59" i="51"/>
  <c r="S53" i="77"/>
  <c r="T33" i="77"/>
  <c r="AI263" i="53"/>
  <c r="Y263" i="53"/>
  <c r="AL52" i="74"/>
  <c r="AF266" i="53"/>
  <c r="AC59" i="51"/>
  <c r="AE59" i="67"/>
  <c r="P126" i="67"/>
  <c r="U176" i="49"/>
  <c r="N126" i="51"/>
  <c r="S126" i="61"/>
  <c r="S176" i="49"/>
  <c r="Q230" i="67"/>
  <c r="O230" i="51"/>
  <c r="T230" i="61"/>
  <c r="T59" i="77"/>
  <c r="BP52" i="73"/>
  <c r="AC108" i="51"/>
  <c r="AE108" i="67"/>
  <c r="AC109" i="51"/>
  <c r="AE109" i="67"/>
  <c r="M58" i="77"/>
  <c r="BE266" i="67"/>
  <c r="AE173" i="67"/>
  <c r="AC173" i="51"/>
  <c r="Z52" i="77"/>
  <c r="X266" i="53"/>
  <c r="O266" i="53"/>
  <c r="AH266" i="53"/>
  <c r="X251" i="53"/>
  <c r="AH251" i="53"/>
  <c r="O251" i="53"/>
  <c r="AC111" i="51"/>
  <c r="AE111" i="67"/>
  <c r="Y53" i="77"/>
  <c r="Z33" i="77"/>
  <c r="AF58" i="77"/>
  <c r="O258" i="53"/>
  <c r="X258" i="53"/>
  <c r="AH258" i="53"/>
  <c r="M59" i="77"/>
  <c r="AF252" i="53"/>
  <c r="AE110" i="67"/>
  <c r="AC110" i="51"/>
  <c r="AQ58" i="77"/>
  <c r="AF254" i="53"/>
  <c r="AR52" i="77"/>
  <c r="Q53" i="55"/>
  <c r="S53" i="55"/>
  <c r="T29" i="74"/>
  <c r="S52" i="74"/>
  <c r="M58" i="72"/>
  <c r="BD27" i="4"/>
  <c r="X67" i="51"/>
  <c r="Z67" i="67"/>
  <c r="N53" i="72"/>
  <c r="BJ27" i="77"/>
  <c r="AX27" i="45"/>
  <c r="T33" i="74"/>
  <c r="S53" i="74"/>
  <c r="AF253" i="53"/>
  <c r="AE60" i="67"/>
  <c r="AC60" i="51"/>
  <c r="BE265" i="67"/>
  <c r="S172" i="61"/>
  <c r="N172" i="51"/>
  <c r="P172" i="67"/>
  <c r="U63" i="49"/>
  <c r="S63" i="49"/>
  <c r="Y112" i="67"/>
  <c r="W112" i="51"/>
  <c r="N52" i="77"/>
  <c r="BG263" i="67"/>
  <c r="AW263" i="67"/>
  <c r="AN263" i="67"/>
  <c r="AK59" i="74"/>
  <c r="AI253" i="53"/>
  <c r="Y253" i="53"/>
  <c r="AL27" i="74"/>
  <c r="AK59" i="77"/>
  <c r="P59" i="67"/>
  <c r="U92" i="49"/>
  <c r="S59" i="61"/>
  <c r="N59" i="51"/>
  <c r="S92" i="49"/>
  <c r="N33" i="72"/>
  <c r="M53" i="72"/>
  <c r="BE257" i="67"/>
  <c r="BG262" i="67"/>
  <c r="AW262" i="67"/>
  <c r="AN262" i="67"/>
  <c r="N29" i="72"/>
  <c r="M52" i="72"/>
  <c r="AF273" i="53"/>
  <c r="CB32" i="45"/>
  <c r="S63" i="61"/>
  <c r="P63" i="67"/>
  <c r="N63" i="51"/>
  <c r="U96" i="49"/>
  <c r="S96" i="49"/>
  <c r="W175" i="51"/>
  <c r="Y175" i="67"/>
  <c r="P60" i="67"/>
  <c r="S60" i="61"/>
  <c r="N60" i="51"/>
  <c r="S93" i="49"/>
  <c r="U93" i="49"/>
  <c r="AM252" i="67"/>
  <c r="AV252" i="67"/>
  <c r="BF252" i="67"/>
  <c r="AE253" i="53"/>
  <c r="X173" i="67"/>
  <c r="V173" i="51"/>
  <c r="Y27" i="74"/>
  <c r="BH52" i="77"/>
  <c r="BI29" i="77"/>
  <c r="AB109" i="51"/>
  <c r="AD109" i="67"/>
  <c r="BF257" i="67"/>
  <c r="AV257" i="67"/>
  <c r="AM257" i="67"/>
  <c r="BN58" i="73"/>
  <c r="BI52" i="77"/>
  <c r="BJ29" i="77"/>
  <c r="BI27" i="45"/>
  <c r="R155" i="49"/>
  <c r="T155" i="49"/>
  <c r="O108" i="67"/>
  <c r="M108" i="51"/>
  <c r="R108" i="61"/>
  <c r="M29" i="77"/>
  <c r="L52" i="77"/>
  <c r="K263" i="67"/>
  <c r="AG263" i="67"/>
  <c r="AE263" i="51"/>
  <c r="J263" i="51"/>
  <c r="AE255" i="53"/>
  <c r="AD218" i="67"/>
  <c r="AB218" i="51"/>
  <c r="R53" i="74"/>
  <c r="S33" i="74"/>
  <c r="R96" i="49"/>
  <c r="T96" i="49"/>
  <c r="M63" i="51"/>
  <c r="R63" i="61"/>
  <c r="O63" i="67"/>
  <c r="AW27" i="45"/>
  <c r="BF258" i="67"/>
  <c r="AM258" i="67"/>
  <c r="AV258" i="67"/>
  <c r="AM266" i="67"/>
  <c r="AV266" i="67"/>
  <c r="BF266" i="67"/>
  <c r="X53" i="74"/>
  <c r="Y33" i="74"/>
  <c r="BT53" i="77"/>
  <c r="BU33" i="77"/>
  <c r="AE67" i="67"/>
  <c r="AC67" i="51"/>
  <c r="BD254" i="67"/>
  <c r="AE126" i="51"/>
  <c r="AG126" i="67"/>
  <c r="K126" i="67"/>
  <c r="J126" i="51"/>
  <c r="AJ53" i="77"/>
  <c r="AK33" i="77"/>
  <c r="BF271" i="67"/>
  <c r="AV271" i="67"/>
  <c r="AM271" i="67"/>
  <c r="AV253" i="67"/>
  <c r="BF253" i="67"/>
  <c r="AM253" i="67"/>
  <c r="V109" i="51"/>
  <c r="X109" i="67"/>
  <c r="M30" i="51"/>
  <c r="R16" i="49"/>
  <c r="O30" i="67"/>
  <c r="R30" i="61"/>
  <c r="T16" i="49"/>
  <c r="AB58" i="51"/>
  <c r="AD58" i="67"/>
  <c r="S66" i="61"/>
  <c r="U99" i="49"/>
  <c r="P66" i="67"/>
  <c r="N66" i="51"/>
  <c r="S99" i="49"/>
  <c r="AU270" i="67"/>
  <c r="V258" i="53"/>
  <c r="R93" i="49"/>
  <c r="M60" i="51"/>
  <c r="T93" i="49"/>
  <c r="O60" i="67"/>
  <c r="R60" i="61"/>
  <c r="AD67" i="67"/>
  <c r="AB67" i="51"/>
  <c r="AE262" i="53"/>
  <c r="L59" i="72"/>
  <c r="BU52" i="77"/>
  <c r="BV29" i="77"/>
  <c r="BH53" i="77"/>
  <c r="BI33" i="77"/>
  <c r="EU27" i="45"/>
  <c r="AJ53" i="74"/>
  <c r="AK33" i="74"/>
  <c r="P52" i="55"/>
  <c r="R52" i="55"/>
  <c r="CF53" i="33"/>
  <c r="CG33" i="33"/>
  <c r="AR29" i="77"/>
  <c r="AQ52" i="77"/>
  <c r="V126" i="51"/>
  <c r="X126" i="67"/>
  <c r="P175" i="67"/>
  <c r="S68" i="49"/>
  <c r="U68" i="49"/>
  <c r="S175" i="61"/>
  <c r="N175" i="51"/>
  <c r="BF251" i="67"/>
  <c r="AM251" i="67"/>
  <c r="AV251" i="67"/>
  <c r="AE29" i="77"/>
  <c r="AD52" i="77"/>
  <c r="AW27" i="77"/>
  <c r="K108" i="67"/>
  <c r="AE108" i="51"/>
  <c r="J108" i="51"/>
  <c r="AG108" i="67"/>
  <c r="S27" i="77"/>
  <c r="AG272" i="53"/>
  <c r="W272" i="53"/>
  <c r="N272" i="53"/>
  <c r="CA35" i="45"/>
  <c r="X66" i="67"/>
  <c r="V66" i="51"/>
  <c r="CH29" i="33"/>
  <c r="CG52" i="33"/>
  <c r="AK29" i="77"/>
  <c r="AJ52" i="77"/>
  <c r="AE265" i="53"/>
  <c r="X63" i="67"/>
  <c r="V63" i="51"/>
  <c r="AE59" i="51"/>
  <c r="AG59" i="67"/>
  <c r="K59" i="67"/>
  <c r="J59" i="51"/>
  <c r="AE267" i="53"/>
  <c r="R59" i="61"/>
  <c r="T92" i="49"/>
  <c r="M59" i="51"/>
  <c r="R92" i="49"/>
  <c r="O59" i="67"/>
  <c r="N259" i="53"/>
  <c r="W259" i="53"/>
  <c r="AG259" i="53"/>
  <c r="BD29" i="77"/>
  <c r="V112" i="51"/>
  <c r="X112" i="67"/>
  <c r="AT266" i="67"/>
  <c r="AL29" i="74"/>
  <c r="AK52" i="74"/>
  <c r="V108" i="51"/>
  <c r="X108" i="67"/>
  <c r="CA27" i="45"/>
  <c r="AE269" i="53"/>
  <c r="AJ52" i="74"/>
  <c r="AK29" i="74"/>
  <c r="AE271" i="53"/>
  <c r="BB59" i="4"/>
  <c r="AU268" i="67"/>
  <c r="F58" i="77"/>
  <c r="P53" i="55"/>
  <c r="R53" i="55"/>
  <c r="V273" i="53"/>
  <c r="AT273" i="67"/>
  <c r="O175" i="67"/>
  <c r="M175" i="51"/>
  <c r="R175" i="61"/>
  <c r="R68" i="49"/>
  <c r="T68" i="49"/>
  <c r="BC251" i="67"/>
  <c r="AL262" i="67"/>
  <c r="BC259" i="67"/>
  <c r="N63" i="67"/>
  <c r="Q63" i="61"/>
  <c r="Q96" i="49"/>
  <c r="AS268" i="67"/>
  <c r="Y29" i="77"/>
  <c r="X52" i="77"/>
  <c r="AG64" i="67"/>
  <c r="J64" i="51"/>
  <c r="K64" i="67"/>
  <c r="AE64" i="51"/>
  <c r="X65" i="67"/>
  <c r="V65" i="51"/>
  <c r="AL260" i="67"/>
  <c r="AS261" i="67"/>
  <c r="ET35" i="45"/>
  <c r="AP27" i="74"/>
  <c r="AS254" i="67"/>
  <c r="AD265" i="53"/>
  <c r="L53" i="77"/>
  <c r="M33" i="77"/>
  <c r="AP52" i="74"/>
  <c r="AQ29" i="74"/>
  <c r="AP59" i="77"/>
  <c r="AE266" i="53"/>
  <c r="ET30" i="45"/>
  <c r="ET32" i="45"/>
  <c r="AS262" i="67"/>
  <c r="O53" i="55"/>
  <c r="Q176" i="49"/>
  <c r="N126" i="67"/>
  <c r="Q126" i="61"/>
  <c r="AL253" i="67"/>
  <c r="AU27" i="45"/>
  <c r="AV27" i="45"/>
  <c r="AS255" i="67"/>
  <c r="W59" i="77"/>
  <c r="W47" i="77"/>
  <c r="W48" i="77"/>
  <c r="AL258" i="67"/>
  <c r="BZ35" i="45"/>
  <c r="M270" i="53"/>
  <c r="N64" i="67"/>
  <c r="Q97" i="49"/>
  <c r="P64" i="51" s="1"/>
  <c r="Q64" i="61"/>
  <c r="AG265" i="53"/>
  <c r="W265" i="53"/>
  <c r="N265" i="53"/>
  <c r="CF52" i="33"/>
  <c r="CG29" i="33"/>
  <c r="AT258" i="67"/>
  <c r="BG48" i="77"/>
  <c r="BG47" i="77"/>
  <c r="BG59" i="77"/>
  <c r="BM58" i="73"/>
  <c r="BM59" i="73"/>
  <c r="BM47" i="73"/>
  <c r="BM48" i="73"/>
  <c r="BC261" i="67"/>
  <c r="X27" i="77"/>
  <c r="F27" i="74"/>
  <c r="E59" i="77"/>
  <c r="AI47" i="77"/>
  <c r="AI59" i="77"/>
  <c r="AI48" i="77"/>
  <c r="BS58" i="77"/>
  <c r="L27" i="72"/>
  <c r="L29" i="72"/>
  <c r="K52" i="72"/>
  <c r="AB52" i="77"/>
  <c r="AC29" i="77"/>
  <c r="Q94" i="49"/>
  <c r="N61" i="67"/>
  <c r="Q61" i="61"/>
  <c r="R29" i="77"/>
  <c r="Q52" i="77"/>
  <c r="BC266" i="67"/>
  <c r="AH52" i="74"/>
  <c r="AI29" i="74"/>
  <c r="AC52" i="77"/>
  <c r="AD29" i="77"/>
  <c r="M267" i="53"/>
  <c r="AH53" i="74"/>
  <c r="AI33" i="74"/>
  <c r="U53" i="74"/>
  <c r="V33" i="74"/>
  <c r="M257" i="53"/>
  <c r="Q67" i="61"/>
  <c r="N67" i="67"/>
  <c r="Q100" i="49"/>
  <c r="AS265" i="67"/>
  <c r="AO53" i="77"/>
  <c r="AP33" i="77"/>
  <c r="BN29" i="73"/>
  <c r="BM52" i="73"/>
  <c r="E58" i="77"/>
  <c r="M271" i="53"/>
  <c r="AO52" i="74"/>
  <c r="AP29" i="74"/>
  <c r="BS27" i="77"/>
  <c r="K33" i="72"/>
  <c r="J53" i="72"/>
  <c r="C59" i="74"/>
  <c r="Q33" i="77"/>
  <c r="P53" i="77"/>
  <c r="Q29" i="74"/>
  <c r="P52" i="74"/>
  <c r="AD251" i="53"/>
  <c r="T254" i="53"/>
  <c r="BG58" i="77"/>
  <c r="R33" i="74"/>
  <c r="Q53" i="74"/>
  <c r="AL267" i="67"/>
  <c r="BC269" i="67"/>
  <c r="Q218" i="61"/>
  <c r="N218" i="67"/>
  <c r="Q242" i="49"/>
  <c r="X27" i="74"/>
  <c r="ES30" i="45"/>
  <c r="BC262" i="67"/>
  <c r="AN59" i="77"/>
  <c r="AZ52" i="77"/>
  <c r="BA29" i="77"/>
  <c r="T269" i="53"/>
  <c r="BH32" i="45"/>
  <c r="BA58" i="4"/>
  <c r="BB27" i="4"/>
  <c r="T270" i="53"/>
  <c r="K59" i="77"/>
  <c r="U258" i="53"/>
  <c r="AD267" i="53"/>
  <c r="D52" i="77"/>
  <c r="E29" i="77"/>
  <c r="BL59" i="73"/>
  <c r="D52" i="74"/>
  <c r="E29" i="74"/>
  <c r="W52" i="74"/>
  <c r="X29" i="74"/>
  <c r="V59" i="74"/>
  <c r="BY35" i="45"/>
  <c r="V58" i="74"/>
  <c r="W27" i="77"/>
  <c r="ES27" i="45"/>
  <c r="BL53" i="73"/>
  <c r="BM33" i="73"/>
  <c r="BY32" i="45"/>
  <c r="BM29" i="73"/>
  <c r="BL52" i="73"/>
  <c r="CE27" i="33"/>
  <c r="U52" i="74"/>
  <c r="V29" i="74"/>
  <c r="D33" i="74"/>
  <c r="C53" i="74"/>
  <c r="BF33" i="77"/>
  <c r="BE53" i="77"/>
  <c r="J53" i="77"/>
  <c r="K33" i="77"/>
  <c r="ES32" i="45"/>
  <c r="AT32" i="45"/>
  <c r="O52" i="74"/>
  <c r="P29" i="74"/>
  <c r="C58" i="74"/>
  <c r="Q29" i="77"/>
  <c r="P52" i="77"/>
  <c r="AO27" i="74"/>
  <c r="AG53" i="74"/>
  <c r="AH33" i="74"/>
  <c r="AG59" i="74"/>
  <c r="AU27" i="77"/>
  <c r="H147" i="51"/>
  <c r="I147" i="67"/>
  <c r="H147" i="53"/>
  <c r="I147" i="61"/>
  <c r="AU33" i="77"/>
  <c r="AT53" i="77"/>
  <c r="CC59" i="33"/>
  <c r="BF30" i="45"/>
  <c r="O59" i="77"/>
  <c r="AZ29" i="4"/>
  <c r="AY52" i="4"/>
  <c r="O52" i="77"/>
  <c r="P29" i="77"/>
  <c r="P33" i="77"/>
  <c r="O53" i="77"/>
  <c r="ER32" i="45"/>
  <c r="N47" i="72"/>
  <c r="N18" i="72"/>
  <c r="N48" i="72"/>
  <c r="BX30" i="45"/>
  <c r="F109" i="53"/>
  <c r="G109" i="53" s="1"/>
  <c r="G109" i="61"/>
  <c r="H109" i="61" s="1"/>
  <c r="F109" i="51"/>
  <c r="G109" i="51" s="1"/>
  <c r="G157" i="49"/>
  <c r="G109" i="67"/>
  <c r="H109" i="67" s="1"/>
  <c r="D27" i="77"/>
  <c r="AY59" i="77"/>
  <c r="AY58" i="4"/>
  <c r="ER35" i="45"/>
  <c r="AH27" i="74"/>
  <c r="M18" i="72"/>
  <c r="M47" i="72"/>
  <c r="M48" i="72"/>
  <c r="AA155" i="49"/>
  <c r="Z155" i="49"/>
  <c r="Z65" i="49"/>
  <c r="AB65" i="49"/>
  <c r="AA65" i="49"/>
  <c r="BR29" i="77"/>
  <c r="BQ52" i="77"/>
  <c r="F110" i="53"/>
  <c r="G110" i="53" s="1"/>
  <c r="G158" i="49"/>
  <c r="G110" i="61"/>
  <c r="H110" i="61" s="1"/>
  <c r="G110" i="67"/>
  <c r="H110" i="67" s="1"/>
  <c r="F110" i="51"/>
  <c r="G110" i="51" s="1"/>
  <c r="AF18" i="77"/>
  <c r="AF47" i="77"/>
  <c r="AF48" i="77"/>
  <c r="AG58" i="74"/>
  <c r="AM58" i="77"/>
  <c r="CC52" i="33"/>
  <c r="CD29" i="33"/>
  <c r="V27" i="77"/>
  <c r="G65" i="49"/>
  <c r="G173" i="61"/>
  <c r="H173" i="61" s="1"/>
  <c r="F173" i="51"/>
  <c r="G173" i="51" s="1"/>
  <c r="G173" i="67"/>
  <c r="H173" i="67" s="1"/>
  <c r="F173" i="53"/>
  <c r="G173" i="53" s="1"/>
  <c r="X47" i="74"/>
  <c r="X18" i="74"/>
  <c r="X48" i="74"/>
  <c r="L48" i="72"/>
  <c r="L18" i="72"/>
  <c r="L47" i="72"/>
  <c r="BJ47" i="77"/>
  <c r="BJ48" i="77"/>
  <c r="BJ18" i="77"/>
  <c r="G99" i="49"/>
  <c r="G66" i="61"/>
  <c r="H66" i="61" s="1"/>
  <c r="G66" i="67"/>
  <c r="H66" i="67" s="1"/>
  <c r="F66" i="51"/>
  <c r="G66" i="51" s="1"/>
  <c r="F66" i="53"/>
  <c r="G66" i="53" s="1"/>
  <c r="AP18" i="77"/>
  <c r="AP47" i="77"/>
  <c r="AP48" i="77"/>
  <c r="AB29" i="77"/>
  <c r="AA52" i="77"/>
  <c r="AL47" i="77"/>
  <c r="AL48" i="77"/>
  <c r="AL18" i="77"/>
  <c r="U291" i="49"/>
  <c r="S258" i="61"/>
  <c r="S291" i="49"/>
  <c r="P258" i="67"/>
  <c r="N258" i="51"/>
  <c r="X274" i="53"/>
  <c r="O274" i="53"/>
  <c r="AH274" i="53"/>
  <c r="W149" i="51"/>
  <c r="Y149" i="67"/>
  <c r="AQ48" i="74"/>
  <c r="AQ18" i="74"/>
  <c r="AQ47" i="74"/>
  <c r="F68" i="53"/>
  <c r="G68" i="53" s="1"/>
  <c r="G68" i="67"/>
  <c r="H68" i="67" s="1"/>
  <c r="F68" i="51"/>
  <c r="G68" i="51" s="1"/>
  <c r="G101" i="49"/>
  <c r="G68" i="61"/>
  <c r="H68" i="61" s="1"/>
  <c r="BO47" i="73"/>
  <c r="BO18" i="73"/>
  <c r="BO48" i="73"/>
  <c r="AI274" i="53"/>
  <c r="Y274" i="53"/>
  <c r="Z53" i="72"/>
  <c r="Y58" i="43"/>
  <c r="AB99" i="49"/>
  <c r="Z99" i="49"/>
  <c r="AA99" i="49"/>
  <c r="Z242" i="49"/>
  <c r="AA242" i="49"/>
  <c r="G230" i="61"/>
  <c r="H230" i="61" s="1"/>
  <c r="F230" i="53"/>
  <c r="G230" i="53" s="1"/>
  <c r="F230" i="51"/>
  <c r="G230" i="51" s="1"/>
  <c r="G230" i="67"/>
  <c r="H230" i="67" s="1"/>
  <c r="G175" i="61"/>
  <c r="H175" i="61" s="1"/>
  <c r="G175" i="67"/>
  <c r="H175" i="67" s="1"/>
  <c r="F175" i="51"/>
  <c r="G175" i="51" s="1"/>
  <c r="F175" i="53"/>
  <c r="G175" i="53" s="1"/>
  <c r="G68" i="49"/>
  <c r="AB94" i="49"/>
  <c r="AA94" i="49"/>
  <c r="Z94" i="49"/>
  <c r="T47" i="74"/>
  <c r="T18" i="74"/>
  <c r="T48" i="74"/>
  <c r="G192" i="49"/>
  <c r="F147" i="51"/>
  <c r="G147" i="51" s="1"/>
  <c r="G147" i="61"/>
  <c r="H147" i="61" s="1"/>
  <c r="F147" i="53"/>
  <c r="G147" i="53" s="1"/>
  <c r="G147" i="67"/>
  <c r="H147" i="67" s="1"/>
  <c r="Z42" i="55"/>
  <c r="Y42" i="55"/>
  <c r="X42" i="55"/>
  <c r="AD48" i="77"/>
  <c r="AD47" i="77"/>
  <c r="AD18" i="77"/>
  <c r="Z52" i="72"/>
  <c r="BE276" i="67"/>
  <c r="Z27" i="72"/>
  <c r="O260" i="67"/>
  <c r="R260" i="61"/>
  <c r="M260" i="51"/>
  <c r="AB258" i="51"/>
  <c r="AD258" i="67"/>
  <c r="J258" i="51"/>
  <c r="AE258" i="51"/>
  <c r="AG258" i="67"/>
  <c r="K258" i="67"/>
  <c r="AG149" i="67"/>
  <c r="K149" i="67"/>
  <c r="J149" i="51"/>
  <c r="AE149" i="51"/>
  <c r="AS274" i="67"/>
  <c r="W53" i="72"/>
  <c r="X33" i="72"/>
  <c r="AF276" i="53"/>
  <c r="R291" i="49"/>
  <c r="O258" i="67"/>
  <c r="T291" i="49"/>
  <c r="M258" i="51"/>
  <c r="R258" i="61"/>
  <c r="BD276" i="67"/>
  <c r="AM276" i="67"/>
  <c r="BF276" i="67"/>
  <c r="AV276" i="67"/>
  <c r="AD276" i="53"/>
  <c r="AL275" i="67"/>
  <c r="W52" i="72"/>
  <c r="X29" i="72"/>
  <c r="V58" i="43"/>
  <c r="U52" i="72"/>
  <c r="V29" i="72"/>
  <c r="F149" i="53"/>
  <c r="G149" i="53" s="1"/>
  <c r="G149" i="67"/>
  <c r="H149" i="67" s="1"/>
  <c r="F149" i="51"/>
  <c r="G149" i="51" s="1"/>
  <c r="G149" i="61"/>
  <c r="H149" i="61" s="1"/>
  <c r="G195" i="49"/>
  <c r="Y29" i="43"/>
  <c r="X52" i="43"/>
  <c r="V53" i="72"/>
  <c r="W33" i="72"/>
  <c r="W27" i="43"/>
  <c r="X47" i="43"/>
  <c r="X48" i="43"/>
  <c r="X18" i="43"/>
  <c r="J27" i="67"/>
  <c r="I27" i="51"/>
  <c r="AD27" i="51"/>
  <c r="AF27" i="67"/>
  <c r="AF277" i="53"/>
  <c r="AD274" i="51"/>
  <c r="I274" i="51"/>
  <c r="AF274" i="67"/>
  <c r="J274" i="67"/>
  <c r="EC53" i="43"/>
  <c r="AC27" i="51"/>
  <c r="AE27" i="67"/>
  <c r="CN52" i="4"/>
  <c r="N277" i="53"/>
  <c r="X277" i="53"/>
  <c r="AH277" i="53"/>
  <c r="O277" i="53"/>
  <c r="W27" i="51"/>
  <c r="Y27" i="67"/>
  <c r="ED52" i="43"/>
  <c r="K27" i="67"/>
  <c r="AE27" i="51"/>
  <c r="J27" i="51"/>
  <c r="AG27" i="67"/>
  <c r="AD274" i="67"/>
  <c r="AB274" i="51"/>
  <c r="AB27" i="51"/>
  <c r="AD27" i="67"/>
  <c r="T277" i="53"/>
  <c r="U277" i="53"/>
  <c r="CL53" i="4"/>
  <c r="CM33" i="4"/>
  <c r="Q309" i="49"/>
  <c r="T309" i="49"/>
  <c r="O274" i="67"/>
  <c r="M274" i="51"/>
  <c r="R274" i="61"/>
  <c r="EA52" i="43"/>
  <c r="EB29" i="43"/>
  <c r="AL277" i="67"/>
  <c r="CK27" i="4"/>
  <c r="CL27" i="4"/>
  <c r="Q23" i="49"/>
  <c r="Q27" i="61"/>
  <c r="N27" i="67"/>
  <c r="DZ53" i="43"/>
  <c r="EA33" i="43"/>
  <c r="DZ52" i="43"/>
  <c r="EA29" i="43"/>
  <c r="CI58" i="4"/>
  <c r="CM18" i="4"/>
  <c r="CM47" i="4"/>
  <c r="CM48" i="4"/>
  <c r="ED18" i="43"/>
  <c r="ED48" i="43"/>
  <c r="ED47" i="43"/>
  <c r="G23" i="49"/>
  <c r="F27" i="53"/>
  <c r="G27" i="53" s="1"/>
  <c r="F27" i="51"/>
  <c r="G27" i="51" s="1"/>
  <c r="G27" i="67"/>
  <c r="H27" i="67" s="1"/>
  <c r="G27" i="61"/>
  <c r="H27" i="61" s="1"/>
  <c r="I260" i="61"/>
  <c r="X9" i="58"/>
  <c r="Y9" i="58"/>
  <c r="Z9" i="58"/>
  <c r="AA138" i="49"/>
  <c r="Z138" i="49"/>
  <c r="AB138" i="49"/>
  <c r="AD18" i="33"/>
  <c r="AD48" i="33"/>
  <c r="AD47" i="33"/>
  <c r="EB48" i="33"/>
  <c r="EB18" i="33"/>
  <c r="EB47" i="33"/>
  <c r="I133" i="67"/>
  <c r="H133" i="51"/>
  <c r="H133" i="53"/>
  <c r="I133" i="61"/>
  <c r="Y32" i="58"/>
  <c r="X32" i="58"/>
  <c r="Z32" i="58"/>
  <c r="R18" i="69"/>
  <c r="AA19" i="49"/>
  <c r="Z19" i="49"/>
  <c r="AB19" i="49"/>
  <c r="CL18" i="33"/>
  <c r="CL47" i="33"/>
  <c r="CL48" i="33"/>
  <c r="CM48" i="43"/>
  <c r="CM18" i="43"/>
  <c r="CM47" i="43"/>
  <c r="I153" i="67"/>
  <c r="DK47" i="43"/>
  <c r="DK18" i="43"/>
  <c r="DK48" i="43"/>
  <c r="G48" i="31"/>
  <c r="G18" i="31"/>
  <c r="G47" i="31"/>
  <c r="L18" i="36"/>
  <c r="L48" i="36"/>
  <c r="L47" i="36"/>
  <c r="F48" i="31"/>
  <c r="F18" i="31"/>
  <c r="F47" i="31"/>
  <c r="AB41" i="49"/>
  <c r="Z41" i="49"/>
  <c r="AA41" i="49"/>
  <c r="EJ48" i="4"/>
  <c r="EJ18" i="4"/>
  <c r="EJ47" i="4"/>
  <c r="AB71" i="49"/>
  <c r="AA71" i="49"/>
  <c r="Z71" i="49"/>
  <c r="AX18" i="40"/>
  <c r="AX47" i="40"/>
  <c r="AX48" i="40"/>
  <c r="BB48" i="38"/>
  <c r="BB47" i="38"/>
  <c r="BB18" i="38"/>
  <c r="AB36" i="49"/>
  <c r="Z36" i="49"/>
  <c r="AA36" i="49"/>
  <c r="BI47" i="38"/>
  <c r="BI48" i="38"/>
  <c r="BI18" i="38"/>
  <c r="AL47" i="37"/>
  <c r="AL48" i="37"/>
  <c r="AL18" i="37"/>
  <c r="AA260" i="49"/>
  <c r="AB260" i="49"/>
  <c r="Z260" i="49"/>
  <c r="BO48" i="40"/>
  <c r="BO47" i="40"/>
  <c r="BO18" i="40"/>
  <c r="L18" i="40"/>
  <c r="Z190" i="49"/>
  <c r="AB190" i="49"/>
  <c r="AA190" i="49"/>
  <c r="CS18" i="4"/>
  <c r="CS48" i="4"/>
  <c r="CS47" i="4"/>
  <c r="I263" i="67"/>
  <c r="H113" i="51"/>
  <c r="I113" i="61"/>
  <c r="H113" i="53"/>
  <c r="I113" i="67"/>
  <c r="AA179" i="49"/>
  <c r="AB179" i="49"/>
  <c r="Z179" i="49"/>
  <c r="AF70" i="67"/>
  <c r="J70" i="67"/>
  <c r="AD70" i="51"/>
  <c r="I70" i="51"/>
  <c r="W160" i="51"/>
  <c r="Y160" i="67"/>
  <c r="X236" i="51"/>
  <c r="Z236" i="67"/>
  <c r="AF33" i="4"/>
  <c r="AE53" i="4"/>
  <c r="U261" i="49"/>
  <c r="P236" i="67"/>
  <c r="N236" i="51"/>
  <c r="S261" i="49"/>
  <c r="S236" i="61"/>
  <c r="Q44" i="61"/>
  <c r="N44" i="67"/>
  <c r="Q40" i="49"/>
  <c r="P44" i="51" s="1"/>
  <c r="T166" i="61"/>
  <c r="O166" i="51"/>
  <c r="Q166" i="67"/>
  <c r="AF80" i="67"/>
  <c r="AD80" i="51"/>
  <c r="J80" i="67"/>
  <c r="I80" i="51"/>
  <c r="AC107" i="51"/>
  <c r="AE107" i="67"/>
  <c r="Y72" i="67"/>
  <c r="W72" i="51"/>
  <c r="T209" i="61"/>
  <c r="Q209" i="67"/>
  <c r="O209" i="51"/>
  <c r="V232" i="49"/>
  <c r="M33" i="4"/>
  <c r="L53" i="4"/>
  <c r="X157" i="67"/>
  <c r="V157" i="51"/>
  <c r="J107" i="51"/>
  <c r="K107" i="67"/>
  <c r="AG107" i="67"/>
  <c r="AE107" i="51"/>
  <c r="BE147" i="67"/>
  <c r="AD197" i="67"/>
  <c r="AB197" i="51"/>
  <c r="X125" i="53"/>
  <c r="AH125" i="53"/>
  <c r="O125" i="53"/>
  <c r="Q147" i="49"/>
  <c r="N107" i="67"/>
  <c r="Q107" i="61"/>
  <c r="H98" i="53"/>
  <c r="I236" i="61"/>
  <c r="CB47" i="4"/>
  <c r="CB18" i="4"/>
  <c r="CB48" i="4"/>
  <c r="AB81" i="49"/>
  <c r="AA81" i="49"/>
  <c r="Z81" i="49"/>
  <c r="BV33" i="40"/>
  <c r="BU53" i="40"/>
  <c r="BJ33" i="4"/>
  <c r="BI53" i="4"/>
  <c r="W189" i="53"/>
  <c r="N189" i="53"/>
  <c r="AG189" i="53"/>
  <c r="X53" i="73"/>
  <c r="Y33" i="73"/>
  <c r="AB74" i="51"/>
  <c r="AD74" i="67"/>
  <c r="M182" i="51"/>
  <c r="R182" i="61"/>
  <c r="O182" i="67"/>
  <c r="R75" i="49"/>
  <c r="T75" i="49"/>
  <c r="DH53" i="31"/>
  <c r="DI33" i="31"/>
  <c r="Y202" i="67"/>
  <c r="W202" i="51"/>
  <c r="N77" i="51"/>
  <c r="S77" i="61"/>
  <c r="P77" i="67"/>
  <c r="S113" i="49"/>
  <c r="U113" i="49"/>
  <c r="N95" i="51"/>
  <c r="P95" i="67"/>
  <c r="S95" i="61"/>
  <c r="U135" i="49"/>
  <c r="S135" i="49"/>
  <c r="CB33" i="43"/>
  <c r="CA53" i="43"/>
  <c r="G59" i="71"/>
  <c r="T114" i="49"/>
  <c r="R114" i="49"/>
  <c r="R79" i="61"/>
  <c r="O79" i="67"/>
  <c r="M79" i="51"/>
  <c r="K205" i="67"/>
  <c r="AE205" i="51"/>
  <c r="AG205" i="67"/>
  <c r="J205" i="51"/>
  <c r="X189" i="67"/>
  <c r="V189" i="51"/>
  <c r="V57" i="49"/>
  <c r="Q168" i="67"/>
  <c r="T168" i="61"/>
  <c r="O168" i="51"/>
  <c r="U108" i="49"/>
  <c r="S108" i="49"/>
  <c r="S72" i="61"/>
  <c r="N72" i="51"/>
  <c r="P72" i="67"/>
  <c r="AG184" i="67"/>
  <c r="J184" i="51"/>
  <c r="K184" i="67"/>
  <c r="AE184" i="51"/>
  <c r="G59" i="43"/>
  <c r="AL124" i="67"/>
  <c r="U138" i="53"/>
  <c r="S136" i="49"/>
  <c r="U136" i="49"/>
  <c r="P96" i="67"/>
  <c r="N96" i="51"/>
  <c r="S96" i="61"/>
  <c r="V53" i="28"/>
  <c r="W33" i="28"/>
  <c r="T54" i="53"/>
  <c r="AU60" i="67"/>
  <c r="V141" i="51"/>
  <c r="X141" i="67"/>
  <c r="M29" i="28"/>
  <c r="L52" i="28"/>
  <c r="O45" i="53"/>
  <c r="X45" i="53"/>
  <c r="AH45" i="53"/>
  <c r="AC52" i="43"/>
  <c r="AD29" i="43"/>
  <c r="X273" i="67"/>
  <c r="V273" i="51"/>
  <c r="AD201" i="67"/>
  <c r="AB201" i="51"/>
  <c r="Q224" i="49"/>
  <c r="N202" i="67"/>
  <c r="Q202" i="61"/>
  <c r="AD72" i="51"/>
  <c r="I72" i="51"/>
  <c r="AF72" i="67"/>
  <c r="J72" i="67"/>
  <c r="V160" i="51"/>
  <c r="X160" i="67"/>
  <c r="W84" i="51"/>
  <c r="Y84" i="67"/>
  <c r="AW33" i="38"/>
  <c r="AV53" i="38"/>
  <c r="AF166" i="67"/>
  <c r="J166" i="67"/>
  <c r="AD166" i="51"/>
  <c r="I166" i="51"/>
  <c r="AE29" i="4"/>
  <c r="AD52" i="4"/>
  <c r="V79" i="51"/>
  <c r="X79" i="67"/>
  <c r="AG208" i="53"/>
  <c r="W208" i="53"/>
  <c r="N208" i="53"/>
  <c r="AX234" i="67"/>
  <c r="BH234" i="67"/>
  <c r="BG33" i="4"/>
  <c r="BF53" i="4"/>
  <c r="E27" i="44"/>
  <c r="BE53" i="40"/>
  <c r="BF33" i="40"/>
  <c r="R79" i="49"/>
  <c r="T79" i="49"/>
  <c r="R186" i="61"/>
  <c r="M186" i="51"/>
  <c r="O186" i="67"/>
  <c r="BH164" i="67"/>
  <c r="AX164" i="67"/>
  <c r="BG199" i="67"/>
  <c r="AW199" i="67"/>
  <c r="AN199" i="67"/>
  <c r="AF176" i="53"/>
  <c r="Y199" i="67"/>
  <c r="W199" i="51"/>
  <c r="BA53" i="38"/>
  <c r="BB33" i="38"/>
  <c r="CN27" i="45"/>
  <c r="R236" i="49"/>
  <c r="M213" i="51"/>
  <c r="O213" i="67"/>
  <c r="T236" i="49"/>
  <c r="R213" i="61"/>
  <c r="DJ18" i="45"/>
  <c r="CX18" i="45"/>
  <c r="I228" i="61"/>
  <c r="S18" i="44"/>
  <c r="DL18" i="45"/>
  <c r="Z18" i="45"/>
  <c r="DE18" i="45"/>
  <c r="I85" i="67"/>
  <c r="I62" i="61"/>
  <c r="CG18" i="45"/>
  <c r="I127" i="67"/>
  <c r="H272" i="53"/>
  <c r="I167" i="61"/>
  <c r="Z18" i="5"/>
  <c r="H107" i="51"/>
  <c r="I211" i="61"/>
  <c r="CH18" i="45"/>
  <c r="L18" i="44"/>
  <c r="I144" i="67"/>
  <c r="H245" i="53"/>
  <c r="I258" i="67"/>
  <c r="CR18" i="45"/>
  <c r="N18" i="44"/>
  <c r="I140" i="67"/>
  <c r="X18" i="45"/>
  <c r="DX18" i="45"/>
  <c r="I75" i="67"/>
  <c r="H105" i="53"/>
  <c r="H277" i="53"/>
  <c r="CT18" i="45"/>
  <c r="H101" i="51"/>
  <c r="H174" i="51"/>
  <c r="I198" i="67"/>
  <c r="DR18" i="45"/>
  <c r="AW18" i="5"/>
  <c r="H119" i="51"/>
  <c r="AQ18" i="5"/>
  <c r="V182" i="51"/>
  <c r="X182" i="67"/>
  <c r="AD207" i="51"/>
  <c r="AF207" i="67"/>
  <c r="I207" i="51"/>
  <c r="J207" i="67"/>
  <c r="AB158" i="51"/>
  <c r="AD158" i="67"/>
  <c r="AT60" i="67"/>
  <c r="F252" i="51"/>
  <c r="G252" i="51" s="1"/>
  <c r="G276" i="49"/>
  <c r="G252" i="61"/>
  <c r="H252" i="61" s="1"/>
  <c r="G252" i="67"/>
  <c r="H252" i="67" s="1"/>
  <c r="F252" i="53"/>
  <c r="G252" i="53" s="1"/>
  <c r="AE162" i="51"/>
  <c r="J162" i="51"/>
  <c r="AG162" i="67"/>
  <c r="K162" i="67"/>
  <c r="W201" i="51"/>
  <c r="Y201" i="67"/>
  <c r="AX38" i="67"/>
  <c r="BH38" i="67"/>
  <c r="DR32" i="45"/>
  <c r="DL33" i="31"/>
  <c r="DK53" i="31"/>
  <c r="AC168" i="51"/>
  <c r="AE168" i="67"/>
  <c r="AB53" i="4"/>
  <c r="AC33" i="4"/>
  <c r="Y267" i="67"/>
  <c r="W267" i="51"/>
  <c r="V84" i="51"/>
  <c r="X84" i="67"/>
  <c r="AD33" i="28"/>
  <c r="AC53" i="28"/>
  <c r="AC29" i="4"/>
  <c r="AB52" i="4"/>
  <c r="S107" i="49"/>
  <c r="S73" i="61"/>
  <c r="U107" i="49"/>
  <c r="P73" i="67"/>
  <c r="N73" i="51"/>
  <c r="BT29" i="40"/>
  <c r="BS52" i="40"/>
  <c r="DO32" i="45"/>
  <c r="M33" i="38"/>
  <c r="L53" i="38"/>
  <c r="AV33" i="37"/>
  <c r="AU53" i="37"/>
  <c r="AE202" i="51"/>
  <c r="AG202" i="67"/>
  <c r="J202" i="51"/>
  <c r="K202" i="67"/>
  <c r="AW52" i="37"/>
  <c r="AX29" i="37"/>
  <c r="Q27" i="38"/>
  <c r="O143" i="53"/>
  <c r="AH143" i="53"/>
  <c r="X143" i="53"/>
  <c r="BO53" i="28"/>
  <c r="BP33" i="28"/>
  <c r="EB18" i="45"/>
  <c r="AE182" i="67"/>
  <c r="AC182" i="51"/>
  <c r="DR27" i="45"/>
  <c r="AH95" i="53"/>
  <c r="O95" i="53"/>
  <c r="X95" i="53"/>
  <c r="V208" i="49"/>
  <c r="O160" i="51"/>
  <c r="T160" i="61"/>
  <c r="Q160" i="67"/>
  <c r="BF52" i="4"/>
  <c r="BG29" i="4"/>
  <c r="S35" i="69"/>
  <c r="AA53" i="4"/>
  <c r="AB33" i="4"/>
  <c r="AL18" i="67"/>
  <c r="AD145" i="53"/>
  <c r="AE170" i="67"/>
  <c r="AC170" i="51"/>
  <c r="R147" i="49"/>
  <c r="R107" i="61"/>
  <c r="M107" i="51"/>
  <c r="T147" i="49"/>
  <c r="O107" i="67"/>
  <c r="BP59" i="28"/>
  <c r="AW53" i="73"/>
  <c r="AX33" i="73"/>
  <c r="O199" i="51"/>
  <c r="T199" i="61"/>
  <c r="V220" i="49"/>
  <c r="Q199" i="67"/>
  <c r="U224" i="49"/>
  <c r="P202" i="67"/>
  <c r="N202" i="51"/>
  <c r="S224" i="49"/>
  <c r="S202" i="61"/>
  <c r="BD33" i="67"/>
  <c r="AV52" i="4"/>
  <c r="AW29" i="4"/>
  <c r="Q214" i="49"/>
  <c r="Q166" i="61"/>
  <c r="N166" i="67"/>
  <c r="AL33" i="73"/>
  <c r="AK53" i="73"/>
  <c r="AK33" i="38"/>
  <c r="AJ53" i="38"/>
  <c r="AE166" i="67"/>
  <c r="AC166" i="51"/>
  <c r="AE22" i="53"/>
  <c r="T120" i="49"/>
  <c r="R120" i="49"/>
  <c r="M84" i="51"/>
  <c r="R84" i="61"/>
  <c r="O84" i="67"/>
  <c r="G53" i="73"/>
  <c r="H33" i="73"/>
  <c r="AI27" i="69"/>
  <c r="DJ59" i="4"/>
  <c r="X185" i="51"/>
  <c r="Z185" i="67"/>
  <c r="DK29" i="31"/>
  <c r="DJ52" i="31"/>
  <c r="X18" i="67"/>
  <c r="V18" i="51"/>
  <c r="J182" i="67"/>
  <c r="AF182" i="67"/>
  <c r="AD182" i="51"/>
  <c r="I182" i="51"/>
  <c r="AU67" i="67"/>
  <c r="BH138" i="67"/>
  <c r="AX138" i="67"/>
  <c r="BN53" i="28"/>
  <c r="BO33" i="28"/>
  <c r="W59" i="28"/>
  <c r="AG164" i="53"/>
  <c r="N164" i="53"/>
  <c r="W164" i="53"/>
  <c r="AU180" i="67"/>
  <c r="BC95" i="67"/>
  <c r="T70" i="61"/>
  <c r="Q70" i="67"/>
  <c r="O70" i="51"/>
  <c r="V104" i="49"/>
  <c r="X52" i="28"/>
  <c r="Y29" i="28"/>
  <c r="AE205" i="67"/>
  <c r="AC205" i="51"/>
  <c r="BO59" i="38"/>
  <c r="V87" i="51"/>
  <c r="X87" i="67"/>
  <c r="N18" i="67"/>
  <c r="Q18" i="61"/>
  <c r="Q13" i="49"/>
  <c r="P18" i="51" s="1"/>
  <c r="N159" i="51"/>
  <c r="S206" i="49"/>
  <c r="S159" i="61"/>
  <c r="U206" i="49"/>
  <c r="P159" i="67"/>
  <c r="AS60" i="67"/>
  <c r="E36" i="5"/>
  <c r="V241" i="51"/>
  <c r="X241" i="67"/>
  <c r="DI59" i="31"/>
  <c r="G33" i="37"/>
  <c r="F53" i="37"/>
  <c r="R86" i="49"/>
  <c r="T86" i="49"/>
  <c r="R142" i="61"/>
  <c r="M142" i="51"/>
  <c r="O142" i="67"/>
  <c r="O127" i="53"/>
  <c r="X127" i="53"/>
  <c r="AH127" i="53"/>
  <c r="V227" i="49"/>
  <c r="Q206" i="67"/>
  <c r="O206" i="51"/>
  <c r="T206" i="61"/>
  <c r="BD180" i="67"/>
  <c r="AF149" i="53"/>
  <c r="I193" i="67"/>
  <c r="I162" i="67"/>
  <c r="DO27" i="45"/>
  <c r="DQ30" i="45"/>
  <c r="DK18" i="31"/>
  <c r="DK48" i="31"/>
  <c r="DK47" i="31"/>
  <c r="W158" i="51"/>
  <c r="Y158" i="67"/>
  <c r="AH176" i="53"/>
  <c r="O176" i="53"/>
  <c r="X176" i="53"/>
  <c r="BC18" i="67"/>
  <c r="Y53" i="38"/>
  <c r="Z33" i="38"/>
  <c r="AB164" i="51"/>
  <c r="AD164" i="67"/>
  <c r="R239" i="49"/>
  <c r="T239" i="49"/>
  <c r="O216" i="67"/>
  <c r="R216" i="61"/>
  <c r="M216" i="51"/>
  <c r="Q70" i="49"/>
  <c r="Q178" i="61"/>
  <c r="N178" i="67"/>
  <c r="AE127" i="53"/>
  <c r="AS147" i="67"/>
  <c r="AD267" i="67"/>
  <c r="AB267" i="51"/>
  <c r="DJ58" i="31"/>
  <c r="BF58" i="4"/>
  <c r="AB159" i="51"/>
  <c r="AD159" i="67"/>
  <c r="N205" i="51"/>
  <c r="U228" i="49"/>
  <c r="P205" i="67"/>
  <c r="S228" i="49"/>
  <c r="S205" i="61"/>
  <c r="P15" i="58"/>
  <c r="R15" i="58"/>
  <c r="AG42" i="53"/>
  <c r="W42" i="53"/>
  <c r="N42" i="53"/>
  <c r="D53" i="36"/>
  <c r="E33" i="36"/>
  <c r="BF180" i="67"/>
  <c r="AM180" i="67"/>
  <c r="AV180" i="67"/>
  <c r="M95" i="53"/>
  <c r="BO59" i="28"/>
  <c r="AC59" i="71"/>
  <c r="CB59" i="43"/>
  <c r="N218" i="53"/>
  <c r="W218" i="53"/>
  <c r="AG218" i="53"/>
  <c r="J191" i="51"/>
  <c r="AG191" i="67"/>
  <c r="AE191" i="51"/>
  <c r="K191" i="67"/>
  <c r="AD182" i="67"/>
  <c r="AB182" i="51"/>
  <c r="AA15" i="67"/>
  <c r="Y15" i="51"/>
  <c r="Q15" i="61"/>
  <c r="N15" i="67"/>
  <c r="Q10" i="49"/>
  <c r="P15" i="51" s="1"/>
  <c r="H58" i="43"/>
  <c r="DH59" i="31"/>
  <c r="U226" i="49"/>
  <c r="S226" i="49"/>
  <c r="AG176" i="53"/>
  <c r="N176" i="53"/>
  <c r="W176" i="53"/>
  <c r="AV127" i="67"/>
  <c r="BF127" i="67"/>
  <c r="AM127" i="67"/>
  <c r="V76" i="51"/>
  <c r="X76" i="67"/>
  <c r="AI41" i="53"/>
  <c r="Y41" i="53"/>
  <c r="BH29" i="4"/>
  <c r="BG52" i="4"/>
  <c r="BI33" i="5"/>
  <c r="S30" i="69"/>
  <c r="Q17" i="49"/>
  <c r="Q22" i="61"/>
  <c r="N22" i="67"/>
  <c r="V80" i="51"/>
  <c r="X80" i="67"/>
  <c r="AH47" i="53"/>
  <c r="X47" i="53"/>
  <c r="O47" i="53"/>
  <c r="AG144" i="67"/>
  <c r="K144" i="67"/>
  <c r="AE144" i="51"/>
  <c r="J144" i="51"/>
  <c r="AB145" i="51"/>
  <c r="AD145" i="67"/>
  <c r="AQ32" i="45"/>
  <c r="E52" i="43"/>
  <c r="F29" i="43"/>
  <c r="BL53" i="28"/>
  <c r="BM33" i="28"/>
  <c r="F59" i="39"/>
  <c r="AZ53" i="38"/>
  <c r="BA33" i="38"/>
  <c r="X186" i="53"/>
  <c r="AH186" i="53"/>
  <c r="O186" i="53"/>
  <c r="BG164" i="67"/>
  <c r="AW164" i="67"/>
  <c r="AN164" i="67"/>
  <c r="AK59" i="73"/>
  <c r="AS33" i="67"/>
  <c r="X232" i="67"/>
  <c r="V232" i="51"/>
  <c r="AD216" i="51"/>
  <c r="AF216" i="67"/>
  <c r="I216" i="51"/>
  <c r="J216" i="67"/>
  <c r="BI59" i="38"/>
  <c r="AE199" i="67"/>
  <c r="AC199" i="51"/>
  <c r="S88" i="49"/>
  <c r="U88" i="49"/>
  <c r="P144" i="67"/>
  <c r="S144" i="61"/>
  <c r="N144" i="51"/>
  <c r="V164" i="51"/>
  <c r="X164" i="67"/>
  <c r="AC70" i="51"/>
  <c r="AE70" i="67"/>
  <c r="AU164" i="67"/>
  <c r="W214" i="51"/>
  <c r="Y214" i="67"/>
  <c r="O147" i="53"/>
  <c r="AH147" i="53"/>
  <c r="X147" i="53"/>
  <c r="CH29" i="39"/>
  <c r="CG52" i="39"/>
  <c r="AT33" i="4"/>
  <c r="AS53" i="4"/>
  <c r="BH149" i="67"/>
  <c r="AX149" i="67"/>
  <c r="R71" i="49"/>
  <c r="O177" i="67"/>
  <c r="T71" i="49"/>
  <c r="R177" i="61"/>
  <c r="M177" i="51"/>
  <c r="W238" i="51"/>
  <c r="Y238" i="67"/>
  <c r="M53" i="39"/>
  <c r="N33" i="39"/>
  <c r="Y266" i="67"/>
  <c r="W266" i="51"/>
  <c r="V27" i="49"/>
  <c r="Q34" i="67"/>
  <c r="O34" i="51"/>
  <c r="T34" i="61"/>
  <c r="M96" i="51"/>
  <c r="O96" i="67"/>
  <c r="R96" i="61"/>
  <c r="R136" i="49"/>
  <c r="T136" i="49"/>
  <c r="AW33" i="73"/>
  <c r="AV53" i="73"/>
  <c r="AB199" i="51"/>
  <c r="AD199" i="67"/>
  <c r="S40" i="55"/>
  <c r="Q40" i="55"/>
  <c r="AE178" i="51"/>
  <c r="K178" i="67"/>
  <c r="AG178" i="67"/>
  <c r="J178" i="51"/>
  <c r="AD76" i="67"/>
  <c r="AB76" i="51"/>
  <c r="W71" i="51"/>
  <c r="Y71" i="67"/>
  <c r="AE18" i="67"/>
  <c r="AC18" i="51"/>
  <c r="AD84" i="51"/>
  <c r="AF84" i="67"/>
  <c r="I84" i="51"/>
  <c r="J84" i="67"/>
  <c r="AD58" i="53"/>
  <c r="BG53" i="38"/>
  <c r="BH33" i="38"/>
  <c r="AG192" i="67"/>
  <c r="J192" i="51"/>
  <c r="K192" i="67"/>
  <c r="AE192" i="51"/>
  <c r="T53" i="38"/>
  <c r="AT145" i="67"/>
  <c r="AE140" i="53"/>
  <c r="BC72" i="67"/>
  <c r="X181" i="51"/>
  <c r="Z181" i="67"/>
  <c r="AI124" i="53"/>
  <c r="Y124" i="53"/>
  <c r="BC60" i="67"/>
  <c r="DL30" i="45"/>
  <c r="T219" i="49"/>
  <c r="O197" i="67"/>
  <c r="R197" i="61"/>
  <c r="R219" i="49"/>
  <c r="M197" i="51"/>
  <c r="R71" i="61"/>
  <c r="M71" i="51"/>
  <c r="O71" i="67"/>
  <c r="R106" i="49"/>
  <c r="T106" i="49"/>
  <c r="BD182" i="67"/>
  <c r="AK30" i="69"/>
  <c r="P164" i="67"/>
  <c r="S164" i="61"/>
  <c r="N164" i="51"/>
  <c r="U212" i="49"/>
  <c r="S212" i="49"/>
  <c r="BC75" i="67"/>
  <c r="U62" i="49"/>
  <c r="S62" i="49"/>
  <c r="H52" i="43"/>
  <c r="Q45" i="67"/>
  <c r="O45" i="51"/>
  <c r="T45" i="61"/>
  <c r="V41" i="49"/>
  <c r="BI52" i="4"/>
  <c r="BJ29" i="4"/>
  <c r="BD185" i="67"/>
  <c r="S232" i="49"/>
  <c r="N209" i="51"/>
  <c r="U232" i="49"/>
  <c r="S209" i="61"/>
  <c r="P209" i="67"/>
  <c r="AD127" i="53"/>
  <c r="U47" i="53"/>
  <c r="AL59" i="40"/>
  <c r="Z59" i="37"/>
  <c r="BH53" i="38"/>
  <c r="BI33" i="38"/>
  <c r="R59" i="38"/>
  <c r="Y59" i="38"/>
  <c r="AT127" i="67"/>
  <c r="AV59" i="37"/>
  <c r="H29" i="73"/>
  <c r="G52" i="73"/>
  <c r="AV158" i="67"/>
  <c r="AM158" i="67"/>
  <c r="BF158" i="67"/>
  <c r="U48" i="53"/>
  <c r="N33" i="41"/>
  <c r="M53" i="41"/>
  <c r="AD45" i="51"/>
  <c r="AF45" i="67"/>
  <c r="J45" i="67"/>
  <c r="I45" i="51"/>
  <c r="AB169" i="51"/>
  <c r="AD169" i="67"/>
  <c r="Y50" i="53"/>
  <c r="AI50" i="53"/>
  <c r="AF233" i="53"/>
  <c r="T167" i="53"/>
  <c r="DS52" i="43"/>
  <c r="DT29" i="43"/>
  <c r="S10" i="55"/>
  <c r="Q10" i="55"/>
  <c r="AH199" i="53"/>
  <c r="O199" i="53"/>
  <c r="X199" i="53"/>
  <c r="W250" i="51"/>
  <c r="Y250" i="67"/>
  <c r="I192" i="51"/>
  <c r="AD192" i="51"/>
  <c r="J192" i="67"/>
  <c r="AF192" i="67"/>
  <c r="AG252" i="67"/>
  <c r="AE252" i="51"/>
  <c r="J252" i="51"/>
  <c r="K252" i="67"/>
  <c r="DL53" i="31"/>
  <c r="Q49" i="55"/>
  <c r="S49" i="55"/>
  <c r="AF186" i="53"/>
  <c r="AC214" i="51"/>
  <c r="AE214" i="67"/>
  <c r="AG157" i="67"/>
  <c r="AE157" i="51"/>
  <c r="J157" i="51"/>
  <c r="K157" i="67"/>
  <c r="R272" i="61"/>
  <c r="M272" i="51"/>
  <c r="O272" i="67"/>
  <c r="BD84" i="67"/>
  <c r="Y59" i="28"/>
  <c r="N200" i="51"/>
  <c r="U222" i="49"/>
  <c r="P200" i="67"/>
  <c r="S222" i="49"/>
  <c r="S200" i="61"/>
  <c r="AD83" i="53"/>
  <c r="Q59" i="38"/>
  <c r="Z200" i="67"/>
  <c r="X200" i="51"/>
  <c r="S306" i="49"/>
  <c r="P238" i="67"/>
  <c r="S238" i="61"/>
  <c r="U306" i="49"/>
  <c r="N238" i="51"/>
  <c r="AT67" i="67"/>
  <c r="AF189" i="67"/>
  <c r="I189" i="51"/>
  <c r="J189" i="67"/>
  <c r="AD189" i="51"/>
  <c r="T52" i="38"/>
  <c r="V164" i="53"/>
  <c r="V27" i="69"/>
  <c r="N232" i="67"/>
  <c r="Q232" i="61"/>
  <c r="Q258" i="49"/>
  <c r="AT84" i="67"/>
  <c r="L29" i="4"/>
  <c r="K52" i="4"/>
  <c r="AV27" i="38"/>
  <c r="X241" i="51"/>
  <c r="Z241" i="67"/>
  <c r="AC158" i="51"/>
  <c r="AE158" i="67"/>
  <c r="BE138" i="67"/>
  <c r="AU59" i="4"/>
  <c r="CB27" i="5"/>
  <c r="BH197" i="67"/>
  <c r="AX197" i="67"/>
  <c r="D33" i="5"/>
  <c r="BM29" i="28"/>
  <c r="BL52" i="28"/>
  <c r="M170" i="51"/>
  <c r="R61" i="49"/>
  <c r="R170" i="61"/>
  <c r="T61" i="49"/>
  <c r="O170" i="67"/>
  <c r="BE58" i="67"/>
  <c r="W157" i="51"/>
  <c r="Y157" i="67"/>
  <c r="BZ53" i="38"/>
  <c r="CA33" i="38"/>
  <c r="AU52" i="38"/>
  <c r="AV29" i="38"/>
  <c r="M33" i="39"/>
  <c r="L53" i="39"/>
  <c r="BH190" i="67"/>
  <c r="AX190" i="67"/>
  <c r="V226" i="49"/>
  <c r="Q213" i="67"/>
  <c r="O213" i="51"/>
  <c r="T213" i="61"/>
  <c r="V236" i="49"/>
  <c r="AU157" i="67"/>
  <c r="AJ59" i="28"/>
  <c r="Y43" i="53"/>
  <c r="AI43" i="53"/>
  <c r="BE191" i="67"/>
  <c r="AB185" i="51"/>
  <c r="AD185" i="67"/>
  <c r="V214" i="51"/>
  <c r="X214" i="67"/>
  <c r="O33" i="53"/>
  <c r="X33" i="53"/>
  <c r="AH33" i="53"/>
  <c r="AT29" i="31"/>
  <c r="AS52" i="31"/>
  <c r="D59" i="43"/>
  <c r="O145" i="51"/>
  <c r="V89" i="49"/>
  <c r="Q145" i="67"/>
  <c r="T145" i="61"/>
  <c r="T45" i="49"/>
  <c r="R49" i="61"/>
  <c r="R45" i="49"/>
  <c r="M49" i="51"/>
  <c r="O49" i="67"/>
  <c r="Q181" i="61"/>
  <c r="Q73" i="49"/>
  <c r="N181" i="67"/>
  <c r="BJ29" i="28"/>
  <c r="BI52" i="28"/>
  <c r="AE186" i="53"/>
  <c r="AE191" i="53"/>
  <c r="AL33" i="67"/>
  <c r="AC232" i="51"/>
  <c r="AE232" i="67"/>
  <c r="K199" i="67"/>
  <c r="AG199" i="67"/>
  <c r="AE199" i="51"/>
  <c r="J199" i="51"/>
  <c r="T88" i="49"/>
  <c r="R88" i="49"/>
  <c r="M144" i="51"/>
  <c r="R144" i="61"/>
  <c r="O144" i="67"/>
  <c r="Y178" i="67"/>
  <c r="W178" i="51"/>
  <c r="AG183" i="67"/>
  <c r="J183" i="51"/>
  <c r="AE183" i="51"/>
  <c r="K183" i="67"/>
  <c r="V67" i="53"/>
  <c r="AJ53" i="73"/>
  <c r="AK33" i="73"/>
  <c r="N139" i="53"/>
  <c r="AG139" i="53"/>
  <c r="W139" i="53"/>
  <c r="DI29" i="4"/>
  <c r="DH52" i="4"/>
  <c r="CE53" i="39"/>
  <c r="CF33" i="39"/>
  <c r="H53" i="41"/>
  <c r="BE225" i="67"/>
  <c r="AC236" i="51"/>
  <c r="AE236" i="67"/>
  <c r="M227" i="51"/>
  <c r="R253" i="49"/>
  <c r="T253" i="49"/>
  <c r="R227" i="61"/>
  <c r="O227" i="67"/>
  <c r="Q16" i="58"/>
  <c r="S16" i="58"/>
  <c r="N38" i="53"/>
  <c r="AG38" i="53"/>
  <c r="W38" i="53"/>
  <c r="AV54" i="67"/>
  <c r="BF54" i="67"/>
  <c r="AM54" i="67"/>
  <c r="P252" i="67"/>
  <c r="N252" i="51"/>
  <c r="S276" i="49"/>
  <c r="S252" i="61"/>
  <c r="U276" i="49"/>
  <c r="AN234" i="67"/>
  <c r="BG234" i="67"/>
  <c r="AW234" i="67"/>
  <c r="AE272" i="67"/>
  <c r="AC272" i="51"/>
  <c r="X33" i="44"/>
  <c r="O184" i="53"/>
  <c r="X184" i="53"/>
  <c r="AH184" i="53"/>
  <c r="BE59" i="40"/>
  <c r="AM52" i="43"/>
  <c r="AN29" i="43"/>
  <c r="K168" i="67"/>
  <c r="AE168" i="51"/>
  <c r="J168" i="51"/>
  <c r="AG168" i="67"/>
  <c r="Q10" i="58"/>
  <c r="S10" i="58"/>
  <c r="T200" i="61"/>
  <c r="O200" i="51"/>
  <c r="Q200" i="67"/>
  <c r="V222" i="49"/>
  <c r="BM53" i="28"/>
  <c r="BN33" i="28"/>
  <c r="V158" i="51"/>
  <c r="X158" i="67"/>
  <c r="I52" i="4"/>
  <c r="J29" i="4"/>
  <c r="X59" i="37"/>
  <c r="M59" i="28"/>
  <c r="M158" i="51"/>
  <c r="T207" i="49"/>
  <c r="R158" i="61"/>
  <c r="O158" i="67"/>
  <c r="BC186" i="67"/>
  <c r="AD48" i="67"/>
  <c r="AB48" i="51"/>
  <c r="BH27" i="37"/>
  <c r="AB29" i="4"/>
  <c r="AA52" i="4"/>
  <c r="N73" i="67"/>
  <c r="Q73" i="61"/>
  <c r="Q107" i="49"/>
  <c r="U124" i="53"/>
  <c r="V186" i="51"/>
  <c r="X186" i="67"/>
  <c r="BI53" i="28"/>
  <c r="BJ33" i="28"/>
  <c r="BF185" i="67"/>
  <c r="AM185" i="67"/>
  <c r="AV185" i="67"/>
  <c r="AD217" i="51"/>
  <c r="I217" i="51"/>
  <c r="J217" i="67"/>
  <c r="AF217" i="67"/>
  <c r="AB202" i="51"/>
  <c r="AD202" i="67"/>
  <c r="BC33" i="67"/>
  <c r="T104" i="49"/>
  <c r="R104" i="49"/>
  <c r="O70" i="67"/>
  <c r="M70" i="51"/>
  <c r="R70" i="61"/>
  <c r="K53" i="38"/>
  <c r="L33" i="38"/>
  <c r="AZ59" i="38"/>
  <c r="AL184" i="67"/>
  <c r="R59" i="28"/>
  <c r="AX199" i="67"/>
  <c r="BH199" i="67"/>
  <c r="Q33" i="41"/>
  <c r="P53" i="41"/>
  <c r="AD194" i="53"/>
  <c r="W44" i="51"/>
  <c r="Y44" i="67"/>
  <c r="BF53" i="43"/>
  <c r="BG33" i="43"/>
  <c r="Z269" i="67"/>
  <c r="X269" i="51"/>
  <c r="M29" i="73"/>
  <c r="L52" i="73"/>
  <c r="T83" i="53"/>
  <c r="BF59" i="28"/>
  <c r="AN136" i="67"/>
  <c r="BG136" i="67"/>
  <c r="AW136" i="67"/>
  <c r="G69" i="49"/>
  <c r="G176" i="61"/>
  <c r="H176" i="61" s="1"/>
  <c r="G176" i="67"/>
  <c r="H176" i="67" s="1"/>
  <c r="F176" i="53"/>
  <c r="G176" i="53" s="1"/>
  <c r="F176" i="51"/>
  <c r="G176" i="51" s="1"/>
  <c r="AB162" i="51"/>
  <c r="AD162" i="67"/>
  <c r="AD157" i="67"/>
  <c r="AB157" i="51"/>
  <c r="BG58" i="4"/>
  <c r="BD174" i="67"/>
  <c r="AE202" i="67"/>
  <c r="AC202" i="51"/>
  <c r="X35" i="69"/>
  <c r="Q217" i="49"/>
  <c r="Q195" i="61"/>
  <c r="N195" i="67"/>
  <c r="AE247" i="67"/>
  <c r="AC247" i="51"/>
  <c r="O262" i="51"/>
  <c r="Q262" i="67"/>
  <c r="T262" i="61"/>
  <c r="V295" i="49"/>
  <c r="W207" i="51"/>
  <c r="Y207" i="67"/>
  <c r="S28" i="58"/>
  <c r="Q28" i="58"/>
  <c r="V217" i="49"/>
  <c r="I200" i="51"/>
  <c r="AF200" i="67"/>
  <c r="J200" i="67"/>
  <c r="AD200" i="51"/>
  <c r="EJ30" i="45"/>
  <c r="AE34" i="51"/>
  <c r="J34" i="51"/>
  <c r="AG34" i="67"/>
  <c r="K34" i="67"/>
  <c r="BC84" i="67"/>
  <c r="T205" i="49"/>
  <c r="M157" i="51"/>
  <c r="O157" i="67"/>
  <c r="R205" i="49"/>
  <c r="R157" i="61"/>
  <c r="AE146" i="53"/>
  <c r="AV125" i="67"/>
  <c r="BF125" i="67"/>
  <c r="AM125" i="67"/>
  <c r="P27" i="69"/>
  <c r="X34" i="67"/>
  <c r="V34" i="51"/>
  <c r="Q108" i="49"/>
  <c r="Q72" i="61"/>
  <c r="N72" i="67"/>
  <c r="W54" i="53"/>
  <c r="N54" i="53"/>
  <c r="AG54" i="53"/>
  <c r="BL27" i="5"/>
  <c r="G75" i="49"/>
  <c r="G182" i="61"/>
  <c r="H182" i="61" s="1"/>
  <c r="F182" i="53"/>
  <c r="G182" i="53" s="1"/>
  <c r="F182" i="51"/>
  <c r="G182" i="51" s="1"/>
  <c r="G182" i="67"/>
  <c r="H182" i="67" s="1"/>
  <c r="U53" i="39"/>
  <c r="V33" i="39"/>
  <c r="AE48" i="67"/>
  <c r="AC48" i="51"/>
  <c r="BH33" i="28"/>
  <c r="BG53" i="28"/>
  <c r="N33" i="38"/>
  <c r="M53" i="38"/>
  <c r="BD181" i="67"/>
  <c r="R306" i="49"/>
  <c r="O238" i="67"/>
  <c r="T306" i="49"/>
  <c r="R238" i="61"/>
  <c r="M238" i="51"/>
  <c r="AD60" i="53"/>
  <c r="AD45" i="53"/>
  <c r="Q197" i="67"/>
  <c r="T197" i="61"/>
  <c r="O197" i="51"/>
  <c r="V219" i="49"/>
  <c r="X157" i="51"/>
  <c r="Z157" i="67"/>
  <c r="AC207" i="51"/>
  <c r="AE207" i="67"/>
  <c r="AE213" i="67"/>
  <c r="AC213" i="51"/>
  <c r="BE208" i="67"/>
  <c r="AU58" i="4"/>
  <c r="BC198" i="67"/>
  <c r="AE217" i="51"/>
  <c r="K217" i="67"/>
  <c r="AG217" i="67"/>
  <c r="J217" i="51"/>
  <c r="S45" i="55"/>
  <c r="Q45" i="55"/>
  <c r="AC142" i="51"/>
  <c r="AE142" i="67"/>
  <c r="W53" i="28"/>
  <c r="X33" i="28"/>
  <c r="AV53" i="4"/>
  <c r="AW33" i="4"/>
  <c r="P179" i="67"/>
  <c r="S179" i="61"/>
  <c r="N179" i="51"/>
  <c r="U74" i="49"/>
  <c r="S74" i="49"/>
  <c r="P47" i="55"/>
  <c r="R47" i="55"/>
  <c r="AQ35" i="45"/>
  <c r="W242" i="51"/>
  <c r="Y242" i="67"/>
  <c r="AD30" i="69"/>
  <c r="AS188" i="67"/>
  <c r="AD44" i="67"/>
  <c r="AB44" i="51"/>
  <c r="BU33" i="5"/>
  <c r="AC30" i="69"/>
  <c r="BG198" i="67"/>
  <c r="AW198" i="67"/>
  <c r="AN198" i="67"/>
  <c r="D27" i="44"/>
  <c r="BD52" i="67"/>
  <c r="AH41" i="53"/>
  <c r="O41" i="53"/>
  <c r="X41" i="53"/>
  <c r="AX51" i="67"/>
  <c r="BH51" i="67"/>
  <c r="AG55" i="67"/>
  <c r="K55" i="67"/>
  <c r="J55" i="51"/>
  <c r="AE55" i="51"/>
  <c r="Z56" i="49"/>
  <c r="AA56" i="49"/>
  <c r="AB56" i="49"/>
  <c r="V266" i="51"/>
  <c r="X266" i="67"/>
  <c r="AC273" i="51"/>
  <c r="AE273" i="67"/>
  <c r="BF53" i="67"/>
  <c r="AV53" i="67"/>
  <c r="AM53" i="67"/>
  <c r="BF95" i="67"/>
  <c r="AM95" i="67"/>
  <c r="AV95" i="67"/>
  <c r="AF147" i="53"/>
  <c r="AF60" i="53"/>
  <c r="AF29" i="4"/>
  <c r="AE52" i="4"/>
  <c r="AF205" i="67"/>
  <c r="I205" i="51"/>
  <c r="AD205" i="51"/>
  <c r="J205" i="67"/>
  <c r="BD68" i="67"/>
  <c r="Q21" i="61"/>
  <c r="Q15" i="49"/>
  <c r="P21" i="51" s="1"/>
  <c r="N21" i="67"/>
  <c r="AF53" i="4"/>
  <c r="Y53" i="28"/>
  <c r="Z33" i="28"/>
  <c r="AF59" i="4"/>
  <c r="M59" i="37"/>
  <c r="CQ52" i="39"/>
  <c r="CR29" i="39"/>
  <c r="Y55" i="67"/>
  <c r="W55" i="51"/>
  <c r="AI54" i="53"/>
  <c r="Y54" i="53"/>
  <c r="J249" i="51"/>
  <c r="AE249" i="51"/>
  <c r="AG249" i="67"/>
  <c r="K249" i="67"/>
  <c r="AC197" i="51"/>
  <c r="AE197" i="67"/>
  <c r="S87" i="49"/>
  <c r="U87" i="49"/>
  <c r="N143" i="51"/>
  <c r="S143" i="61"/>
  <c r="P143" i="67"/>
  <c r="AK35" i="69"/>
  <c r="AE164" i="67"/>
  <c r="AC164" i="51"/>
  <c r="AE157" i="53"/>
  <c r="BG52" i="37"/>
  <c r="BH29" i="37"/>
  <c r="BS33" i="38"/>
  <c r="BR53" i="38"/>
  <c r="AE27" i="43"/>
  <c r="AD204" i="67"/>
  <c r="AB204" i="51"/>
  <c r="G33" i="71"/>
  <c r="F53" i="71"/>
  <c r="AE47" i="53"/>
  <c r="N206" i="67"/>
  <c r="Q227" i="49"/>
  <c r="Q206" i="61"/>
  <c r="D27" i="45"/>
  <c r="AT44" i="67"/>
  <c r="AW166" i="67"/>
  <c r="BG166" i="67"/>
  <c r="AN166" i="67"/>
  <c r="X216" i="67"/>
  <c r="V216" i="51"/>
  <c r="BI53" i="38"/>
  <c r="BJ33" i="38"/>
  <c r="N199" i="51"/>
  <c r="S220" i="49"/>
  <c r="P199" i="67"/>
  <c r="U220" i="49"/>
  <c r="S199" i="61"/>
  <c r="AV53" i="37"/>
  <c r="AW33" i="37"/>
  <c r="G267" i="49"/>
  <c r="F243" i="53"/>
  <c r="G243" i="53" s="1"/>
  <c r="G243" i="67"/>
  <c r="H243" i="67" s="1"/>
  <c r="G243" i="61"/>
  <c r="H243" i="61" s="1"/>
  <c r="F243" i="51"/>
  <c r="G243" i="51" s="1"/>
  <c r="DF32" i="45"/>
  <c r="AS52" i="67"/>
  <c r="CT58" i="39"/>
  <c r="F169" i="51"/>
  <c r="G169" i="51" s="1"/>
  <c r="G169" i="67"/>
  <c r="H169" i="67" s="1"/>
  <c r="F169" i="53"/>
  <c r="G169" i="53" s="1"/>
  <c r="G169" i="61"/>
  <c r="H169" i="61" s="1"/>
  <c r="G59" i="49"/>
  <c r="Y239" i="67"/>
  <c r="W239" i="51"/>
  <c r="R70" i="49"/>
  <c r="T70" i="49"/>
  <c r="R178" i="61"/>
  <c r="M178" i="51"/>
  <c r="O178" i="67"/>
  <c r="BC64" i="67"/>
  <c r="AS58" i="4"/>
  <c r="X52" i="51"/>
  <c r="Z52" i="67"/>
  <c r="BC33" i="38"/>
  <c r="BB53" i="38"/>
  <c r="AE80" i="67"/>
  <c r="AC80" i="51"/>
  <c r="V48" i="51"/>
  <c r="X48" i="67"/>
  <c r="BC182" i="67"/>
  <c r="BH231" i="67"/>
  <c r="AX231" i="67"/>
  <c r="O72" i="51"/>
  <c r="V108" i="49"/>
  <c r="Q72" i="67"/>
  <c r="T72" i="61"/>
  <c r="AD22" i="53"/>
  <c r="AX18" i="67"/>
  <c r="BH18" i="67"/>
  <c r="AX59" i="71"/>
  <c r="S44" i="49"/>
  <c r="P48" i="67"/>
  <c r="U44" i="49"/>
  <c r="N48" i="51"/>
  <c r="S48" i="61"/>
  <c r="P27" i="55"/>
  <c r="R27" i="55"/>
  <c r="BC65" i="67"/>
  <c r="CR32" i="45"/>
  <c r="BV59" i="38"/>
  <c r="M206" i="51"/>
  <c r="T227" i="49"/>
  <c r="R206" i="61"/>
  <c r="O206" i="67"/>
  <c r="R227" i="49"/>
  <c r="BE72" i="67"/>
  <c r="AE188" i="53"/>
  <c r="BD47" i="67"/>
  <c r="Y95" i="67"/>
  <c r="W95" i="51"/>
  <c r="BI59" i="43"/>
  <c r="AX167" i="67"/>
  <c r="BH167" i="67"/>
  <c r="BI33" i="43"/>
  <c r="BH53" i="43"/>
  <c r="M33" i="53"/>
  <c r="R281" i="49"/>
  <c r="T281" i="49"/>
  <c r="AS52" i="4"/>
  <c r="AT29" i="4"/>
  <c r="AT51" i="67"/>
  <c r="BH53" i="4"/>
  <c r="BI33" i="4"/>
  <c r="BE184" i="67"/>
  <c r="P80" i="67"/>
  <c r="U116" i="49"/>
  <c r="N80" i="51"/>
  <c r="S80" i="61"/>
  <c r="S116" i="49"/>
  <c r="G59" i="73"/>
  <c r="AL127" i="67"/>
  <c r="AV47" i="67"/>
  <c r="AM47" i="67"/>
  <c r="BF47" i="67"/>
  <c r="BC189" i="67"/>
  <c r="Q27" i="55"/>
  <c r="S27" i="55"/>
  <c r="AD184" i="53"/>
  <c r="Q267" i="67"/>
  <c r="T267" i="61"/>
  <c r="V300" i="49"/>
  <c r="O267" i="51"/>
  <c r="O141" i="67"/>
  <c r="R141" i="61"/>
  <c r="M141" i="51"/>
  <c r="R85" i="49"/>
  <c r="T85" i="49"/>
  <c r="N29" i="73"/>
  <c r="M52" i="73"/>
  <c r="U65" i="53"/>
  <c r="BC145" i="67"/>
  <c r="AD95" i="67"/>
  <c r="AB95" i="51"/>
  <c r="AD178" i="53"/>
  <c r="BG29" i="28"/>
  <c r="BF52" i="28"/>
  <c r="W181" i="51"/>
  <c r="Y181" i="67"/>
  <c r="Q205" i="67"/>
  <c r="V228" i="49"/>
  <c r="T205" i="61"/>
  <c r="O205" i="51"/>
  <c r="F52" i="73"/>
  <c r="G29" i="73"/>
  <c r="AD189" i="53"/>
  <c r="X248" i="51"/>
  <c r="Z248" i="67"/>
  <c r="N190" i="67"/>
  <c r="Q190" i="61"/>
  <c r="Q290" i="49"/>
  <c r="Z33" i="5"/>
  <c r="BZ27" i="5"/>
  <c r="CI58" i="43"/>
  <c r="CQ52" i="43"/>
  <c r="CR29" i="43"/>
  <c r="ED35" i="45"/>
  <c r="AB167" i="51"/>
  <c r="AD167" i="67"/>
  <c r="F190" i="53"/>
  <c r="G190" i="53" s="1"/>
  <c r="G190" i="61"/>
  <c r="H190" i="61" s="1"/>
  <c r="F190" i="51"/>
  <c r="G190" i="51" s="1"/>
  <c r="G190" i="67"/>
  <c r="H190" i="67" s="1"/>
  <c r="G290" i="49"/>
  <c r="O18" i="58"/>
  <c r="R24" i="55"/>
  <c r="P24" i="55"/>
  <c r="BE48" i="67"/>
  <c r="H170" i="51"/>
  <c r="I170" i="61"/>
  <c r="H170" i="53"/>
  <c r="I170" i="67"/>
  <c r="K40" i="67"/>
  <c r="AE40" i="51"/>
  <c r="AG40" i="67"/>
  <c r="J40" i="51"/>
  <c r="AV204" i="67"/>
  <c r="BF204" i="67"/>
  <c r="AM204" i="67"/>
  <c r="AB252" i="51"/>
  <c r="AD252" i="67"/>
  <c r="AE53" i="40"/>
  <c r="AF33" i="40"/>
  <c r="X184" i="51"/>
  <c r="Z184" i="67"/>
  <c r="O139" i="51"/>
  <c r="T139" i="61"/>
  <c r="Q139" i="67"/>
  <c r="V83" i="49"/>
  <c r="S290" i="49"/>
  <c r="N190" i="51"/>
  <c r="P190" i="67"/>
  <c r="U290" i="49"/>
  <c r="S190" i="61"/>
  <c r="Z87" i="49"/>
  <c r="AA87" i="49"/>
  <c r="AB87" i="49"/>
  <c r="AG48" i="53"/>
  <c r="W48" i="53"/>
  <c r="N48" i="53"/>
  <c r="AB35" i="45"/>
  <c r="J48" i="67"/>
  <c r="I48" i="51"/>
  <c r="AF48" i="67"/>
  <c r="AD48" i="51"/>
  <c r="BB47" i="39"/>
  <c r="BB48" i="39"/>
  <c r="BB18" i="39"/>
  <c r="Q52" i="41"/>
  <c r="R29" i="41"/>
  <c r="BE233" i="67"/>
  <c r="AS52" i="40"/>
  <c r="AT29" i="40"/>
  <c r="X53" i="39"/>
  <c r="Y33" i="39"/>
  <c r="E35" i="45"/>
  <c r="D59" i="39"/>
  <c r="AL146" i="67"/>
  <c r="Q76" i="49"/>
  <c r="Q183" i="61"/>
  <c r="N183" i="67"/>
  <c r="BG50" i="67"/>
  <c r="AW50" i="67"/>
  <c r="AN50" i="67"/>
  <c r="BY33" i="5"/>
  <c r="O52" i="53"/>
  <c r="X52" i="53"/>
  <c r="AH52" i="53"/>
  <c r="Q239" i="61"/>
  <c r="Q307" i="49"/>
  <c r="N239" i="67"/>
  <c r="AL29" i="40"/>
  <c r="AK52" i="40"/>
  <c r="O51" i="53"/>
  <c r="X51" i="53"/>
  <c r="AH51" i="53"/>
  <c r="J249" i="67"/>
  <c r="AF249" i="67"/>
  <c r="AD249" i="51"/>
  <c r="I249" i="51"/>
  <c r="O17" i="55"/>
  <c r="E53" i="40"/>
  <c r="F33" i="40"/>
  <c r="T192" i="53"/>
  <c r="D27" i="37"/>
  <c r="AE240" i="51"/>
  <c r="AG240" i="67"/>
  <c r="J240" i="51"/>
  <c r="K240" i="67"/>
  <c r="BU32" i="45"/>
  <c r="AM59" i="43"/>
  <c r="AG39" i="53"/>
  <c r="N39" i="53"/>
  <c r="W39" i="53"/>
  <c r="H52" i="40"/>
  <c r="O11" i="58"/>
  <c r="AE45" i="51"/>
  <c r="J45" i="51"/>
  <c r="AG45" i="67"/>
  <c r="K45" i="67"/>
  <c r="AD33" i="44"/>
  <c r="X167" i="67"/>
  <c r="V167" i="51"/>
  <c r="O197" i="53"/>
  <c r="X197" i="53"/>
  <c r="AH197" i="53"/>
  <c r="W47" i="39"/>
  <c r="W59" i="39"/>
  <c r="W48" i="39"/>
  <c r="X49" i="67"/>
  <c r="V49" i="51"/>
  <c r="S45" i="49"/>
  <c r="U45" i="49"/>
  <c r="P49" i="67"/>
  <c r="N49" i="51"/>
  <c r="S49" i="61"/>
  <c r="BK58" i="40"/>
  <c r="U43" i="53"/>
  <c r="BG59" i="40"/>
  <c r="T27" i="5"/>
  <c r="S40" i="49"/>
  <c r="U40" i="49"/>
  <c r="S44" i="61"/>
  <c r="P44" i="67"/>
  <c r="N44" i="51"/>
  <c r="AM224" i="67"/>
  <c r="AV224" i="67"/>
  <c r="BF224" i="67"/>
  <c r="M208" i="53"/>
  <c r="AJ33" i="44"/>
  <c r="D29" i="39"/>
  <c r="C52" i="39"/>
  <c r="V242" i="51"/>
  <c r="X242" i="67"/>
  <c r="AF30" i="45"/>
  <c r="CT27" i="43"/>
  <c r="BG58" i="40"/>
  <c r="AS226" i="67"/>
  <c r="T265" i="61"/>
  <c r="O265" i="51"/>
  <c r="V297" i="49"/>
  <c r="Q265" i="67"/>
  <c r="N52" i="39"/>
  <c r="W167" i="51"/>
  <c r="Y167" i="67"/>
  <c r="AM195" i="67"/>
  <c r="AV195" i="67"/>
  <c r="BF195" i="67"/>
  <c r="D27" i="5"/>
  <c r="AE250" i="51"/>
  <c r="J250" i="51"/>
  <c r="AG250" i="67"/>
  <c r="K250" i="67"/>
  <c r="X261" i="67"/>
  <c r="V261" i="51"/>
  <c r="X183" i="51"/>
  <c r="Z183" i="67"/>
  <c r="CH35" i="45"/>
  <c r="AW184" i="67"/>
  <c r="AN184" i="67"/>
  <c r="BG184" i="67"/>
  <c r="V35" i="45"/>
  <c r="AP58" i="40"/>
  <c r="DH30" i="45"/>
  <c r="W246" i="51"/>
  <c r="Y246" i="67"/>
  <c r="X55" i="51"/>
  <c r="Z55" i="67"/>
  <c r="H27" i="73"/>
  <c r="E59" i="40"/>
  <c r="Y187" i="53"/>
  <c r="AI187" i="53"/>
  <c r="BH124" i="67"/>
  <c r="AX124" i="67"/>
  <c r="G41" i="49"/>
  <c r="G45" i="61"/>
  <c r="H45" i="61" s="1"/>
  <c r="F45" i="53"/>
  <c r="G45" i="53" s="1"/>
  <c r="F45" i="51"/>
  <c r="G45" i="51" s="1"/>
  <c r="G45" i="67"/>
  <c r="H45" i="67" s="1"/>
  <c r="G256" i="67"/>
  <c r="H256" i="67" s="1"/>
  <c r="G256" i="61"/>
  <c r="H256" i="61" s="1"/>
  <c r="F256" i="53"/>
  <c r="G256" i="53" s="1"/>
  <c r="F256" i="51"/>
  <c r="G256" i="51" s="1"/>
  <c r="G280" i="49"/>
  <c r="Y262" i="67"/>
  <c r="W262" i="51"/>
  <c r="G59" i="39"/>
  <c r="DH29" i="43"/>
  <c r="DG52" i="43"/>
  <c r="AV27" i="5"/>
  <c r="AK33" i="5"/>
  <c r="BC29" i="40"/>
  <c r="BB52" i="40"/>
  <c r="Q29" i="37"/>
  <c r="P52" i="37"/>
  <c r="AD163" i="67"/>
  <c r="AB163" i="51"/>
  <c r="AD170" i="51"/>
  <c r="AF170" i="67"/>
  <c r="I170" i="51"/>
  <c r="J170" i="67"/>
  <c r="M139" i="51"/>
  <c r="R139" i="61"/>
  <c r="O139" i="67"/>
  <c r="T83" i="49"/>
  <c r="R83" i="49"/>
  <c r="AN123" i="67"/>
  <c r="AW123" i="67"/>
  <c r="BG123" i="67"/>
  <c r="AV223" i="67"/>
  <c r="AM223" i="67"/>
  <c r="BF223" i="67"/>
  <c r="Y192" i="53"/>
  <c r="AI192" i="53"/>
  <c r="DV52" i="43"/>
  <c r="DW29" i="43"/>
  <c r="AX136" i="67"/>
  <c r="BH136" i="67"/>
  <c r="AS161" i="67"/>
  <c r="X192" i="67"/>
  <c r="V192" i="51"/>
  <c r="AF141" i="67"/>
  <c r="J141" i="67"/>
  <c r="I141" i="51"/>
  <c r="AD141" i="51"/>
  <c r="N180" i="67"/>
  <c r="Q180" i="61"/>
  <c r="Q72" i="49"/>
  <c r="N153" i="53"/>
  <c r="W153" i="53"/>
  <c r="AG153" i="53"/>
  <c r="AB139" i="51"/>
  <c r="AD139" i="67"/>
  <c r="M237" i="51"/>
  <c r="T263" i="49"/>
  <c r="O237" i="67"/>
  <c r="R263" i="49"/>
  <c r="R237" i="61"/>
  <c r="AH53" i="40"/>
  <c r="AI33" i="40"/>
  <c r="C52" i="37"/>
  <c r="D29" i="37"/>
  <c r="E53" i="37"/>
  <c r="F33" i="37"/>
  <c r="BH192" i="67"/>
  <c r="AX192" i="67"/>
  <c r="V52" i="40"/>
  <c r="W29" i="40"/>
  <c r="AB189" i="51"/>
  <c r="AD189" i="67"/>
  <c r="C59" i="39"/>
  <c r="R266" i="49"/>
  <c r="O242" i="67"/>
  <c r="M242" i="51"/>
  <c r="T266" i="49"/>
  <c r="R242" i="61"/>
  <c r="V60" i="49"/>
  <c r="Q191" i="67"/>
  <c r="T191" i="61"/>
  <c r="O191" i="51"/>
  <c r="O193" i="67"/>
  <c r="R193" i="61"/>
  <c r="T303" i="49"/>
  <c r="M193" i="51"/>
  <c r="R303" i="49"/>
  <c r="M46" i="53"/>
  <c r="J46" i="67"/>
  <c r="AF46" i="67"/>
  <c r="I46" i="51"/>
  <c r="AD46" i="51"/>
  <c r="BH49" i="67"/>
  <c r="AX49" i="67"/>
  <c r="T47" i="49"/>
  <c r="R47" i="49"/>
  <c r="M51" i="51"/>
  <c r="R51" i="61"/>
  <c r="O51" i="67"/>
  <c r="BJ53" i="43"/>
  <c r="BV27" i="40"/>
  <c r="W45" i="51"/>
  <c r="Y45" i="67"/>
  <c r="BG159" i="67"/>
  <c r="AW159" i="67"/>
  <c r="AN159" i="67"/>
  <c r="AV167" i="67"/>
  <c r="BF167" i="67"/>
  <c r="AM167" i="67"/>
  <c r="BD59" i="40"/>
  <c r="BD49" i="67"/>
  <c r="AC242" i="51"/>
  <c r="AE242" i="67"/>
  <c r="AQ35" i="69"/>
  <c r="AH158" i="53"/>
  <c r="X158" i="53"/>
  <c r="O158" i="53"/>
  <c r="AL167" i="67"/>
  <c r="AB251" i="51"/>
  <c r="AD251" i="67"/>
  <c r="CG58" i="39"/>
  <c r="R279" i="49"/>
  <c r="M254" i="51"/>
  <c r="T279" i="49"/>
  <c r="R254" i="61"/>
  <c r="O254" i="67"/>
  <c r="T53" i="53"/>
  <c r="N31" i="44"/>
  <c r="AU53" i="43"/>
  <c r="AV33" i="43"/>
  <c r="I245" i="67"/>
  <c r="BO31" i="5"/>
  <c r="AF198" i="53"/>
  <c r="J264" i="51"/>
  <c r="AE264" i="51"/>
  <c r="K264" i="67"/>
  <c r="AG264" i="67"/>
  <c r="O58" i="37"/>
  <c r="V33" i="40"/>
  <c r="U53" i="40"/>
  <c r="N266" i="51"/>
  <c r="P266" i="67"/>
  <c r="S266" i="61"/>
  <c r="M55" i="51"/>
  <c r="O55" i="67"/>
  <c r="R55" i="61"/>
  <c r="T52" i="49"/>
  <c r="R52" i="49"/>
  <c r="DL32" i="45"/>
  <c r="BG233" i="67"/>
  <c r="AN233" i="67"/>
  <c r="AW233" i="67"/>
  <c r="L33" i="36"/>
  <c r="K53" i="36"/>
  <c r="AX200" i="67"/>
  <c r="BH200" i="67"/>
  <c r="H58" i="40"/>
  <c r="Y238" i="53"/>
  <c r="AI238" i="53"/>
  <c r="AD179" i="67"/>
  <c r="AB179" i="51"/>
  <c r="Q272" i="61"/>
  <c r="N272" i="67"/>
  <c r="BG190" i="67"/>
  <c r="AN190" i="67"/>
  <c r="AW190" i="67"/>
  <c r="BE53" i="67"/>
  <c r="X237" i="51"/>
  <c r="Z237" i="67"/>
  <c r="BD44" i="67"/>
  <c r="X244" i="67"/>
  <c r="V244" i="51"/>
  <c r="F58" i="39"/>
  <c r="AD235" i="53"/>
  <c r="AB171" i="51"/>
  <c r="AD171" i="67"/>
  <c r="AS52" i="38"/>
  <c r="AT29" i="38"/>
  <c r="BY29" i="43"/>
  <c r="BX52" i="43"/>
  <c r="V53" i="37"/>
  <c r="W33" i="37"/>
  <c r="Y223" i="53"/>
  <c r="AI223" i="53"/>
  <c r="X223" i="51"/>
  <c r="Z223" i="67"/>
  <c r="EN58" i="43"/>
  <c r="X187" i="53"/>
  <c r="O187" i="53"/>
  <c r="AH187" i="53"/>
  <c r="Z58" i="39"/>
  <c r="AX52" i="40"/>
  <c r="D27" i="40"/>
  <c r="W195" i="53"/>
  <c r="AG195" i="53"/>
  <c r="N195" i="53"/>
  <c r="AB30" i="69"/>
  <c r="Y225" i="53"/>
  <c r="AI225" i="53"/>
  <c r="AI144" i="53"/>
  <c r="Y144" i="53"/>
  <c r="Y40" i="53"/>
  <c r="AI40" i="53"/>
  <c r="U240" i="53"/>
  <c r="X18" i="73"/>
  <c r="X47" i="73"/>
  <c r="X48" i="73"/>
  <c r="P227" i="67"/>
  <c r="N227" i="51"/>
  <c r="S253" i="49"/>
  <c r="S227" i="61"/>
  <c r="U253" i="49"/>
  <c r="X50" i="67"/>
  <c r="V50" i="51"/>
  <c r="AV225" i="67"/>
  <c r="BF225" i="67"/>
  <c r="AM225" i="67"/>
  <c r="CF35" i="45"/>
  <c r="K261" i="67"/>
  <c r="AG261" i="67"/>
  <c r="AE261" i="51"/>
  <c r="J261" i="51"/>
  <c r="AT199" i="67"/>
  <c r="AG126" i="53"/>
  <c r="W126" i="53"/>
  <c r="N126" i="53"/>
  <c r="DR48" i="43"/>
  <c r="DR47" i="43"/>
  <c r="DR18" i="43"/>
  <c r="D30" i="45"/>
  <c r="AX52" i="67"/>
  <c r="BH52" i="67"/>
  <c r="J176" i="67"/>
  <c r="AF176" i="67"/>
  <c r="I176" i="51"/>
  <c r="AD176" i="51"/>
  <c r="AH192" i="53"/>
  <c r="X192" i="53"/>
  <c r="O192" i="53"/>
  <c r="AI147" i="53"/>
  <c r="Y147" i="53"/>
  <c r="O227" i="53"/>
  <c r="X227" i="53"/>
  <c r="AH227" i="53"/>
  <c r="Y27" i="5"/>
  <c r="U136" i="53"/>
  <c r="X250" i="67"/>
  <c r="V250" i="51"/>
  <c r="V37" i="49"/>
  <c r="Q41" i="67"/>
  <c r="T41" i="61"/>
  <c r="O41" i="51"/>
  <c r="BG38" i="67"/>
  <c r="AW38" i="67"/>
  <c r="AN38" i="67"/>
  <c r="G260" i="49"/>
  <c r="F234" i="53"/>
  <c r="G234" i="53" s="1"/>
  <c r="F234" i="51"/>
  <c r="G234" i="51" s="1"/>
  <c r="G234" i="61"/>
  <c r="H234" i="61" s="1"/>
  <c r="G234" i="67"/>
  <c r="H234" i="67" s="1"/>
  <c r="W271" i="51"/>
  <c r="Y271" i="67"/>
  <c r="BM53" i="40"/>
  <c r="BN33" i="40"/>
  <c r="AK27" i="40"/>
  <c r="EM33" i="43"/>
  <c r="EL53" i="43"/>
  <c r="I143" i="51"/>
  <c r="AD143" i="51"/>
  <c r="AF143" i="67"/>
  <c r="J143" i="67"/>
  <c r="H33" i="39"/>
  <c r="G53" i="39"/>
  <c r="BF207" i="67"/>
  <c r="AV207" i="67"/>
  <c r="AM207" i="67"/>
  <c r="V33" i="44"/>
  <c r="W229" i="53"/>
  <c r="AG229" i="53"/>
  <c r="N229" i="53"/>
  <c r="X42" i="67"/>
  <c r="V42" i="51"/>
  <c r="CT33" i="39"/>
  <c r="CS53" i="39"/>
  <c r="X234" i="67"/>
  <c r="V234" i="51"/>
  <c r="AW188" i="67"/>
  <c r="AN188" i="67"/>
  <c r="BG188" i="67"/>
  <c r="AT168" i="67"/>
  <c r="BS59" i="40"/>
  <c r="AX198" i="67"/>
  <c r="BH198" i="67"/>
  <c r="AU27" i="40"/>
  <c r="BS58" i="40"/>
  <c r="BD58" i="40"/>
  <c r="H52" i="41"/>
  <c r="T193" i="61"/>
  <c r="O193" i="51"/>
  <c r="V303" i="49"/>
  <c r="Q193" i="67"/>
  <c r="AW27" i="43"/>
  <c r="T302" i="49"/>
  <c r="M269" i="51"/>
  <c r="O269" i="67"/>
  <c r="R302" i="49"/>
  <c r="R269" i="61"/>
  <c r="T176" i="61"/>
  <c r="O176" i="51"/>
  <c r="V69" i="49"/>
  <c r="Q176" i="67"/>
  <c r="AN222" i="67"/>
  <c r="AW222" i="67"/>
  <c r="BG222" i="67"/>
  <c r="O168" i="53"/>
  <c r="AH168" i="53"/>
  <c r="X168" i="53"/>
  <c r="CT53" i="43"/>
  <c r="G67" i="49"/>
  <c r="F189" i="51"/>
  <c r="G189" i="51" s="1"/>
  <c r="G189" i="67"/>
  <c r="H189" i="67" s="1"/>
  <c r="G189" i="61"/>
  <c r="H189" i="61" s="1"/>
  <c r="F189" i="53"/>
  <c r="G189" i="53" s="1"/>
  <c r="AI239" i="53"/>
  <c r="Y239" i="53"/>
  <c r="F208" i="51"/>
  <c r="G208" i="51" s="1"/>
  <c r="F208" i="53"/>
  <c r="G208" i="53" s="1"/>
  <c r="G230" i="49"/>
  <c r="G208" i="61"/>
  <c r="H208" i="61" s="1"/>
  <c r="G208" i="67"/>
  <c r="H208" i="67" s="1"/>
  <c r="AB194" i="51"/>
  <c r="AD194" i="67"/>
  <c r="J52" i="38"/>
  <c r="K29" i="38"/>
  <c r="X246" i="51"/>
  <c r="Z246" i="67"/>
  <c r="DJ47" i="39"/>
  <c r="DJ18" i="39"/>
  <c r="DJ48" i="39"/>
  <c r="N122" i="53"/>
  <c r="AG122" i="53"/>
  <c r="W122" i="53"/>
  <c r="BD219" i="67"/>
  <c r="CR53" i="43"/>
  <c r="CS33" i="43"/>
  <c r="AC259" i="51"/>
  <c r="AE259" i="67"/>
  <c r="BD167" i="67"/>
  <c r="BS35" i="45"/>
  <c r="BC52" i="40"/>
  <c r="BD29" i="40"/>
  <c r="AE169" i="67"/>
  <c r="AC169" i="51"/>
  <c r="CO59" i="43"/>
  <c r="BX58" i="43"/>
  <c r="N27" i="45"/>
  <c r="O259" i="67"/>
  <c r="R292" i="49"/>
  <c r="R259" i="61"/>
  <c r="M259" i="51"/>
  <c r="T292" i="49"/>
  <c r="P33" i="5"/>
  <c r="AH31" i="44"/>
  <c r="O53" i="40"/>
  <c r="P33" i="40"/>
  <c r="T126" i="53"/>
  <c r="X53" i="53"/>
  <c r="AH53" i="53"/>
  <c r="O53" i="53"/>
  <c r="AD27" i="40"/>
  <c r="M122" i="53"/>
  <c r="AE221" i="51"/>
  <c r="AG221" i="67"/>
  <c r="J221" i="51"/>
  <c r="K221" i="67"/>
  <c r="AP35" i="45"/>
  <c r="G35" i="45"/>
  <c r="AF178" i="67"/>
  <c r="AD178" i="51"/>
  <c r="I178" i="51"/>
  <c r="J178" i="67"/>
  <c r="O47" i="55"/>
  <c r="X233" i="67"/>
  <c r="V233" i="51"/>
  <c r="G88" i="49"/>
  <c r="F144" i="51"/>
  <c r="G144" i="51" s="1"/>
  <c r="G144" i="67"/>
  <c r="H144" i="67" s="1"/>
  <c r="F144" i="53"/>
  <c r="G144" i="53" s="1"/>
  <c r="G144" i="61"/>
  <c r="H144" i="61" s="1"/>
  <c r="CW33" i="39"/>
  <c r="CV53" i="39"/>
  <c r="AX125" i="67"/>
  <c r="BH125" i="67"/>
  <c r="F58" i="73"/>
  <c r="F53" i="36"/>
  <c r="G33" i="36"/>
  <c r="CH27" i="38"/>
  <c r="V122" i="53"/>
  <c r="Y189" i="53"/>
  <c r="AI189" i="53"/>
  <c r="O42" i="67"/>
  <c r="M42" i="51"/>
  <c r="R42" i="61"/>
  <c r="R38" i="49"/>
  <c r="T38" i="49"/>
  <c r="V66" i="49"/>
  <c r="O174" i="51"/>
  <c r="T174" i="61"/>
  <c r="Q174" i="67"/>
  <c r="BE40" i="67"/>
  <c r="N237" i="67"/>
  <c r="Q263" i="49"/>
  <c r="Q237" i="61"/>
  <c r="CQ27" i="45"/>
  <c r="Q29" i="40"/>
  <c r="P52" i="40"/>
  <c r="R33" i="40"/>
  <c r="Q53" i="40"/>
  <c r="C58" i="40"/>
  <c r="G310" i="49"/>
  <c r="F275" i="51"/>
  <c r="G275" i="51" s="1"/>
  <c r="F275" i="53"/>
  <c r="G275" i="53" s="1"/>
  <c r="G275" i="61"/>
  <c r="H275" i="61" s="1"/>
  <c r="G275" i="67"/>
  <c r="H275" i="67" s="1"/>
  <c r="T227" i="53"/>
  <c r="AE242" i="51"/>
  <c r="AG242" i="67"/>
  <c r="Z176" i="67"/>
  <c r="X176" i="51"/>
  <c r="C58" i="41"/>
  <c r="AU194" i="67"/>
  <c r="BL36" i="5"/>
  <c r="V57" i="51"/>
  <c r="X57" i="67"/>
  <c r="M29" i="39"/>
  <c r="L52" i="39"/>
  <c r="AV29" i="43"/>
  <c r="AU52" i="43"/>
  <c r="AD244" i="67"/>
  <c r="AB244" i="51"/>
  <c r="E59" i="43"/>
  <c r="AC183" i="51"/>
  <c r="AE183" i="67"/>
  <c r="K32" i="45"/>
  <c r="AD155" i="53"/>
  <c r="AN208" i="67"/>
  <c r="BG208" i="67"/>
  <c r="AW208" i="67"/>
  <c r="AS53" i="40"/>
  <c r="AT33" i="40"/>
  <c r="G58" i="37"/>
  <c r="AD136" i="53"/>
  <c r="AB42" i="51"/>
  <c r="AD42" i="67"/>
  <c r="AB33" i="37"/>
  <c r="AA53" i="37"/>
  <c r="AS156" i="67"/>
  <c r="N40" i="53"/>
  <c r="AG40" i="53"/>
  <c r="W40" i="53"/>
  <c r="E29" i="41"/>
  <c r="D52" i="41"/>
  <c r="AT41" i="67"/>
  <c r="AE53" i="67"/>
  <c r="AC53" i="51"/>
  <c r="AM152" i="67"/>
  <c r="AV152" i="67"/>
  <c r="BF152" i="67"/>
  <c r="AF48" i="53"/>
  <c r="AU230" i="67"/>
  <c r="P33" i="39"/>
  <c r="O53" i="39"/>
  <c r="AB193" i="51"/>
  <c r="AD193" i="67"/>
  <c r="M266" i="51"/>
  <c r="O266" i="67"/>
  <c r="R266" i="61"/>
  <c r="CW27" i="39"/>
  <c r="M188" i="53"/>
  <c r="T271" i="61"/>
  <c r="Q271" i="67"/>
  <c r="O271" i="51"/>
  <c r="AF195" i="53"/>
  <c r="M52" i="53"/>
  <c r="AE176" i="67"/>
  <c r="AC176" i="51"/>
  <c r="G53" i="40"/>
  <c r="H33" i="40"/>
  <c r="AF58" i="39"/>
  <c r="AI136" i="53"/>
  <c r="Y136" i="53"/>
  <c r="X171" i="67"/>
  <c r="V171" i="51"/>
  <c r="BF163" i="67"/>
  <c r="AV163" i="67"/>
  <c r="AM163" i="67"/>
  <c r="M47" i="53"/>
  <c r="CW29" i="39"/>
  <c r="CV52" i="39"/>
  <c r="Y58" i="41"/>
  <c r="BC44" i="67"/>
  <c r="AY53" i="40"/>
  <c r="AZ33" i="40"/>
  <c r="CK52" i="43"/>
  <c r="CL29" i="43"/>
  <c r="W170" i="51"/>
  <c r="Y170" i="67"/>
  <c r="BL35" i="45"/>
  <c r="AD58" i="43"/>
  <c r="AT192" i="67"/>
  <c r="AL218" i="67"/>
  <c r="AE174" i="51"/>
  <c r="J174" i="51"/>
  <c r="K174" i="67"/>
  <c r="AG174" i="67"/>
  <c r="DU52" i="43"/>
  <c r="DV29" i="43"/>
  <c r="AN31" i="5"/>
  <c r="V224" i="53"/>
  <c r="W234" i="53"/>
  <c r="N234" i="53"/>
  <c r="AG234" i="53"/>
  <c r="CS27" i="45"/>
  <c r="S249" i="61"/>
  <c r="S273" i="49"/>
  <c r="N249" i="51"/>
  <c r="U273" i="49"/>
  <c r="P249" i="67"/>
  <c r="AE43" i="53"/>
  <c r="S272" i="61"/>
  <c r="P272" i="67"/>
  <c r="N272" i="51"/>
  <c r="H27" i="40"/>
  <c r="H35" i="69"/>
  <c r="Q247" i="67"/>
  <c r="O247" i="51"/>
  <c r="V271" i="49"/>
  <c r="T247" i="61"/>
  <c r="CI59" i="43"/>
  <c r="U201" i="53"/>
  <c r="AC53" i="39"/>
  <c r="AD33" i="39"/>
  <c r="AW132" i="67"/>
  <c r="BG132" i="67"/>
  <c r="AN132" i="67"/>
  <c r="Y47" i="53"/>
  <c r="AI47" i="53"/>
  <c r="BC192" i="67"/>
  <c r="Z197" i="49"/>
  <c r="AB197" i="49"/>
  <c r="AA197" i="49"/>
  <c r="CN33" i="43"/>
  <c r="CM53" i="43"/>
  <c r="J160" i="51"/>
  <c r="K160" i="67"/>
  <c r="AE160" i="51"/>
  <c r="AG160" i="67"/>
  <c r="BV58" i="40"/>
  <c r="CK53" i="39"/>
  <c r="CL33" i="39"/>
  <c r="K161" i="67"/>
  <c r="J161" i="51"/>
  <c r="AE161" i="51"/>
  <c r="AG161" i="67"/>
  <c r="W31" i="44"/>
  <c r="Z259" i="67"/>
  <c r="X259" i="51"/>
  <c r="CN33" i="39"/>
  <c r="CM53" i="39"/>
  <c r="AJ52" i="40"/>
  <c r="AK29" i="40"/>
  <c r="CK27" i="45"/>
  <c r="AF48" i="40"/>
  <c r="AF18" i="40"/>
  <c r="AF47" i="40"/>
  <c r="H59" i="43"/>
  <c r="H27" i="41"/>
  <c r="AT187" i="67"/>
  <c r="O52" i="41"/>
  <c r="P29" i="41"/>
  <c r="M27" i="39"/>
  <c r="AG41" i="53"/>
  <c r="W41" i="53"/>
  <c r="N41" i="53"/>
  <c r="Y58" i="37"/>
  <c r="G217" i="49"/>
  <c r="F195" i="51"/>
  <c r="G195" i="51" s="1"/>
  <c r="G195" i="67"/>
  <c r="H195" i="67" s="1"/>
  <c r="F195" i="53"/>
  <c r="G195" i="53" s="1"/>
  <c r="G195" i="61"/>
  <c r="H195" i="61" s="1"/>
  <c r="U178" i="53"/>
  <c r="F236" i="53"/>
  <c r="G236" i="53" s="1"/>
  <c r="G236" i="67"/>
  <c r="H236" i="67" s="1"/>
  <c r="F236" i="51"/>
  <c r="G236" i="51" s="1"/>
  <c r="G261" i="49"/>
  <c r="G236" i="61"/>
  <c r="H236" i="61" s="1"/>
  <c r="O188" i="67"/>
  <c r="R81" i="49"/>
  <c r="R188" i="61"/>
  <c r="M188" i="51"/>
  <c r="T81" i="49"/>
  <c r="Y168" i="53"/>
  <c r="AI168" i="53"/>
  <c r="AI169" i="53"/>
  <c r="Y169" i="53"/>
  <c r="AG198" i="53"/>
  <c r="N198" i="53"/>
  <c r="W198" i="53"/>
  <c r="AS225" i="67"/>
  <c r="AS58" i="40"/>
  <c r="S9" i="58"/>
  <c r="Q9" i="58"/>
  <c r="M161" i="53"/>
  <c r="F27" i="39"/>
  <c r="AL52" i="40"/>
  <c r="DJ29" i="39"/>
  <c r="DI52" i="39"/>
  <c r="Z29" i="41"/>
  <c r="Y52" i="41"/>
  <c r="Z52" i="40"/>
  <c r="AQ27" i="5"/>
  <c r="BF40" i="67"/>
  <c r="AM40" i="67"/>
  <c r="AV40" i="67"/>
  <c r="CK27" i="39"/>
  <c r="AI228" i="53"/>
  <c r="Y228" i="53"/>
  <c r="Q206" i="49"/>
  <c r="N159" i="67"/>
  <c r="Q159" i="61"/>
  <c r="BC58" i="38"/>
  <c r="Y140" i="67"/>
  <c r="W140" i="51"/>
  <c r="S295" i="49"/>
  <c r="P262" i="67"/>
  <c r="S262" i="61"/>
  <c r="U295" i="49"/>
  <c r="N262" i="51"/>
  <c r="DX33" i="43"/>
  <c r="DW53" i="43"/>
  <c r="W151" i="53"/>
  <c r="AG151" i="53"/>
  <c r="N151" i="53"/>
  <c r="U155" i="53"/>
  <c r="CO59" i="39"/>
  <c r="AT27" i="38"/>
  <c r="AI188" i="53"/>
  <c r="Y188" i="53"/>
  <c r="M29" i="38"/>
  <c r="L52" i="38"/>
  <c r="Y242" i="53"/>
  <c r="AI242" i="53"/>
  <c r="Y56" i="67"/>
  <c r="W56" i="51"/>
  <c r="S280" i="49"/>
  <c r="U280" i="49"/>
  <c r="BU33" i="40"/>
  <c r="BT53" i="40"/>
  <c r="AX163" i="67"/>
  <c r="AJ29" i="39"/>
  <c r="AI52" i="39"/>
  <c r="BG213" i="67"/>
  <c r="AW213" i="67"/>
  <c r="AN213" i="67"/>
  <c r="DJ29" i="43"/>
  <c r="DI52" i="43"/>
  <c r="AG173" i="53"/>
  <c r="N173" i="53"/>
  <c r="W173" i="53"/>
  <c r="AG53" i="39"/>
  <c r="AH33" i="39"/>
  <c r="C53" i="41"/>
  <c r="D33" i="41"/>
  <c r="AI182" i="53"/>
  <c r="Y182" i="53"/>
  <c r="AF59" i="39"/>
  <c r="G53" i="36"/>
  <c r="H33" i="36"/>
  <c r="BG39" i="67"/>
  <c r="AW39" i="67"/>
  <c r="AN39" i="67"/>
  <c r="AL157" i="67"/>
  <c r="K170" i="67"/>
  <c r="J170" i="51"/>
  <c r="AE170" i="51"/>
  <c r="AG170" i="67"/>
  <c r="BD33" i="40"/>
  <c r="BC53" i="40"/>
  <c r="V36" i="5"/>
  <c r="AF53" i="40"/>
  <c r="AG152" i="53"/>
  <c r="N152" i="53"/>
  <c r="W152" i="53"/>
  <c r="BH216" i="67"/>
  <c r="AX216" i="67"/>
  <c r="N174" i="53"/>
  <c r="W174" i="53"/>
  <c r="AG174" i="53"/>
  <c r="L27" i="39"/>
  <c r="Y52" i="53"/>
  <c r="AI52" i="53"/>
  <c r="BC206" i="67"/>
  <c r="BI58" i="40"/>
  <c r="AH182" i="53"/>
  <c r="X182" i="53"/>
  <c r="O182" i="53"/>
  <c r="BP33" i="40"/>
  <c r="BO53" i="40"/>
  <c r="AF57" i="67"/>
  <c r="I57" i="51"/>
  <c r="J57" i="67"/>
  <c r="AD57" i="51"/>
  <c r="G59" i="36"/>
  <c r="AJ52" i="39"/>
  <c r="AK29" i="39"/>
  <c r="N163" i="53"/>
  <c r="W163" i="53"/>
  <c r="AG163" i="53"/>
  <c r="BX52" i="38"/>
  <c r="BY29" i="38"/>
  <c r="AL229" i="67"/>
  <c r="DI27" i="45"/>
  <c r="O178" i="53"/>
  <c r="X178" i="53"/>
  <c r="AH178" i="53"/>
  <c r="AE214" i="53"/>
  <c r="O151" i="67"/>
  <c r="T197" i="49"/>
  <c r="M151" i="51"/>
  <c r="R151" i="61"/>
  <c r="R197" i="49"/>
  <c r="CE27" i="39"/>
  <c r="AC154" i="51"/>
  <c r="AE154" i="67"/>
  <c r="Y206" i="53"/>
  <c r="AI206" i="53"/>
  <c r="X53" i="67"/>
  <c r="V53" i="51"/>
  <c r="V191" i="51"/>
  <c r="X191" i="67"/>
  <c r="Z52" i="38"/>
  <c r="O181" i="53"/>
  <c r="AH181" i="53"/>
  <c r="X181" i="53"/>
  <c r="AM37" i="67"/>
  <c r="BF37" i="67"/>
  <c r="AV37" i="67"/>
  <c r="T39" i="53"/>
  <c r="BL27" i="45"/>
  <c r="BK59" i="40"/>
  <c r="C59" i="36"/>
  <c r="Z227" i="67"/>
  <c r="X227" i="51"/>
  <c r="BE196" i="67"/>
  <c r="BI53" i="39"/>
  <c r="BJ33" i="39"/>
  <c r="BI58" i="38"/>
  <c r="AW231" i="67"/>
  <c r="AN231" i="67"/>
  <c r="BG231" i="67"/>
  <c r="DE35" i="45"/>
  <c r="T33" i="73"/>
  <c r="S53" i="73"/>
  <c r="P45" i="67"/>
  <c r="N45" i="51"/>
  <c r="S45" i="61"/>
  <c r="S41" i="49"/>
  <c r="U41" i="49"/>
  <c r="X170" i="51"/>
  <c r="Z170" i="67"/>
  <c r="M150" i="53"/>
  <c r="I41" i="51"/>
  <c r="J41" i="67"/>
  <c r="AF41" i="67"/>
  <c r="AD41" i="51"/>
  <c r="BE38" i="67"/>
  <c r="E52" i="36"/>
  <c r="F29" i="36"/>
  <c r="CC53" i="38"/>
  <c r="CD33" i="38"/>
  <c r="AB45" i="51"/>
  <c r="AD45" i="67"/>
  <c r="EA30" i="45"/>
  <c r="AX222" i="67"/>
  <c r="BH222" i="67"/>
  <c r="AI161" i="53"/>
  <c r="Y161" i="53"/>
  <c r="BC226" i="67"/>
  <c r="AX40" i="67"/>
  <c r="BH40" i="67"/>
  <c r="K31" i="5"/>
  <c r="V179" i="51"/>
  <c r="X179" i="67"/>
  <c r="R16" i="58"/>
  <c r="P16" i="58"/>
  <c r="AL59" i="72"/>
  <c r="DR53" i="43"/>
  <c r="AN242" i="67"/>
  <c r="AW242" i="67"/>
  <c r="BG242" i="67"/>
  <c r="I53" i="73"/>
  <c r="J33" i="73"/>
  <c r="S53" i="36"/>
  <c r="T33" i="36"/>
  <c r="T310" i="49"/>
  <c r="R310" i="49"/>
  <c r="M275" i="51"/>
  <c r="R275" i="61"/>
  <c r="O275" i="67"/>
  <c r="BE236" i="67"/>
  <c r="X232" i="53"/>
  <c r="AH232" i="53"/>
  <c r="O232" i="53"/>
  <c r="BU53" i="73"/>
  <c r="BV33" i="73"/>
  <c r="D31" i="44"/>
  <c r="BV36" i="5"/>
  <c r="AI36" i="44"/>
  <c r="AL239" i="67"/>
  <c r="BC227" i="67"/>
  <c r="AE121" i="53"/>
  <c r="CP53" i="43"/>
  <c r="CQ33" i="43"/>
  <c r="DK59" i="43"/>
  <c r="AS187" i="67"/>
  <c r="AD52" i="40"/>
  <c r="AE29" i="40"/>
  <c r="Q249" i="49"/>
  <c r="N224" i="67"/>
  <c r="Q224" i="61"/>
  <c r="CP33" i="39"/>
  <c r="CO53" i="39"/>
  <c r="Q52" i="37"/>
  <c r="R29" i="37"/>
  <c r="F31" i="44"/>
  <c r="N52" i="43"/>
  <c r="AN126" i="67"/>
  <c r="AW126" i="67"/>
  <c r="BG126" i="67"/>
  <c r="J222" i="51"/>
  <c r="K222" i="67"/>
  <c r="AG222" i="67"/>
  <c r="AE222" i="51"/>
  <c r="AI27" i="39"/>
  <c r="AL53" i="40"/>
  <c r="BH42" i="67"/>
  <c r="AX42" i="67"/>
  <c r="AH126" i="53"/>
  <c r="X126" i="53"/>
  <c r="O126" i="53"/>
  <c r="V46" i="53"/>
  <c r="V281" i="49"/>
  <c r="AU169" i="67"/>
  <c r="AT54" i="67"/>
  <c r="M168" i="53"/>
  <c r="AR53" i="40"/>
  <c r="AB39" i="51"/>
  <c r="AD39" i="67"/>
  <c r="Q191" i="61"/>
  <c r="Q60" i="49"/>
  <c r="N191" i="67"/>
  <c r="Y184" i="67"/>
  <c r="W184" i="51"/>
  <c r="BF149" i="67"/>
  <c r="AV149" i="67"/>
  <c r="AM149" i="67"/>
  <c r="BN31" i="5"/>
  <c r="AI160" i="53"/>
  <c r="Y160" i="53"/>
  <c r="V39" i="53"/>
  <c r="L58" i="39"/>
  <c r="V218" i="49"/>
  <c r="AG44" i="53"/>
  <c r="W44" i="53"/>
  <c r="N44" i="53"/>
  <c r="BV53" i="40"/>
  <c r="M203" i="53"/>
  <c r="AB249" i="49"/>
  <c r="AA249" i="49"/>
  <c r="Z249" i="49"/>
  <c r="BY31" i="5"/>
  <c r="BE209" i="67"/>
  <c r="Q197" i="49"/>
  <c r="Q151" i="61"/>
  <c r="N151" i="67"/>
  <c r="Z156" i="67"/>
  <c r="X156" i="51"/>
  <c r="T252" i="61"/>
  <c r="Q252" i="67"/>
  <c r="O252" i="51"/>
  <c r="V276" i="49"/>
  <c r="BE229" i="67"/>
  <c r="BE132" i="67"/>
  <c r="BE216" i="67"/>
  <c r="AH38" i="53"/>
  <c r="O38" i="53"/>
  <c r="X38" i="53"/>
  <c r="AG178" i="53"/>
  <c r="W178" i="53"/>
  <c r="N178" i="53"/>
  <c r="R27" i="43"/>
  <c r="AL161" i="67"/>
  <c r="Q239" i="49"/>
  <c r="N216" i="67"/>
  <c r="Q216" i="61"/>
  <c r="AC32" i="45"/>
  <c r="AG49" i="67"/>
  <c r="AE49" i="51"/>
  <c r="K49" i="67"/>
  <c r="J49" i="51"/>
  <c r="AR52" i="39"/>
  <c r="J215" i="51"/>
  <c r="AG215" i="67"/>
  <c r="AE215" i="51"/>
  <c r="K215" i="67"/>
  <c r="U158" i="53"/>
  <c r="AV133" i="67"/>
  <c r="BF133" i="67"/>
  <c r="AM133" i="67"/>
  <c r="M140" i="53"/>
  <c r="Q26" i="58"/>
  <c r="S26" i="58"/>
  <c r="AW205" i="67"/>
  <c r="AN205" i="67"/>
  <c r="BG205" i="67"/>
  <c r="BU52" i="38"/>
  <c r="BV29" i="38"/>
  <c r="AY58" i="38"/>
  <c r="AE133" i="67"/>
  <c r="AC133" i="51"/>
  <c r="H52" i="73"/>
  <c r="U169" i="53"/>
  <c r="BJ58" i="38"/>
  <c r="O159" i="53"/>
  <c r="X159" i="53"/>
  <c r="AH159" i="53"/>
  <c r="M195" i="53"/>
  <c r="T33" i="5"/>
  <c r="AE41" i="67"/>
  <c r="AC41" i="51"/>
  <c r="Y135" i="53"/>
  <c r="AI135" i="53"/>
  <c r="BD236" i="67"/>
  <c r="BG243" i="67"/>
  <c r="AW243" i="67"/>
  <c r="AN243" i="67"/>
  <c r="AG141" i="53"/>
  <c r="N141" i="53"/>
  <c r="W141" i="53"/>
  <c r="DB30" i="45"/>
  <c r="BJ52" i="39"/>
  <c r="AX31" i="5"/>
  <c r="G263" i="49"/>
  <c r="F237" i="51"/>
  <c r="G237" i="51" s="1"/>
  <c r="F237" i="53"/>
  <c r="G237" i="53" s="1"/>
  <c r="G237" i="67"/>
  <c r="H237" i="67" s="1"/>
  <c r="G237" i="61"/>
  <c r="H237" i="61" s="1"/>
  <c r="J58" i="39"/>
  <c r="N54" i="67"/>
  <c r="Q54" i="61"/>
  <c r="Q51" i="49"/>
  <c r="AE249" i="67"/>
  <c r="AC249" i="51"/>
  <c r="Q27" i="40"/>
  <c r="M55" i="53"/>
  <c r="AU235" i="67"/>
  <c r="T193" i="53"/>
  <c r="Q178" i="67"/>
  <c r="O178" i="51"/>
  <c r="T178" i="61"/>
  <c r="V70" i="49"/>
  <c r="W157" i="53"/>
  <c r="AG157" i="53"/>
  <c r="N157" i="53"/>
  <c r="K27" i="44"/>
  <c r="Q247" i="49"/>
  <c r="N223" i="67"/>
  <c r="Q223" i="61"/>
  <c r="AA270" i="49"/>
  <c r="Z270" i="49"/>
  <c r="AB270" i="49"/>
  <c r="AY59" i="73"/>
  <c r="G264" i="67"/>
  <c r="H264" i="67" s="1"/>
  <c r="F264" i="51"/>
  <c r="G264" i="51" s="1"/>
  <c r="F264" i="53"/>
  <c r="G264" i="53" s="1"/>
  <c r="G264" i="61"/>
  <c r="H264" i="61" s="1"/>
  <c r="BF234" i="67"/>
  <c r="AM234" i="67"/>
  <c r="AV234" i="67"/>
  <c r="AI33" i="5"/>
  <c r="O238" i="53"/>
  <c r="X238" i="53"/>
  <c r="AH238" i="53"/>
  <c r="AW153" i="67"/>
  <c r="AN153" i="67"/>
  <c r="BG153" i="67"/>
  <c r="V174" i="53"/>
  <c r="BE234" i="67"/>
  <c r="AL225" i="67"/>
  <c r="M154" i="53"/>
  <c r="AB27" i="44"/>
  <c r="AT233" i="67"/>
  <c r="AU209" i="67"/>
  <c r="AU33" i="5"/>
  <c r="BX29" i="38"/>
  <c r="BW52" i="38"/>
  <c r="AN29" i="73"/>
  <c r="AM52" i="73"/>
  <c r="Y53" i="37"/>
  <c r="Z33" i="37"/>
  <c r="Q36" i="44"/>
  <c r="BD190" i="67"/>
  <c r="X46" i="67"/>
  <c r="V46" i="51"/>
  <c r="O193" i="53"/>
  <c r="X193" i="53"/>
  <c r="AH193" i="53"/>
  <c r="AU174" i="67"/>
  <c r="AI229" i="53"/>
  <c r="Y229" i="53"/>
  <c r="AI52" i="40"/>
  <c r="AJ29" i="40"/>
  <c r="D58" i="40"/>
  <c r="H144" i="53"/>
  <c r="AH44" i="53"/>
  <c r="O44" i="53"/>
  <c r="X44" i="53"/>
  <c r="V163" i="51"/>
  <c r="X163" i="67"/>
  <c r="R290" i="49"/>
  <c r="O190" i="67"/>
  <c r="M190" i="51"/>
  <c r="R190" i="61"/>
  <c r="T290" i="49"/>
  <c r="F59" i="40"/>
  <c r="AG171" i="53"/>
  <c r="N171" i="53"/>
  <c r="W171" i="53"/>
  <c r="T158" i="53"/>
  <c r="AC243" i="51"/>
  <c r="AE243" i="67"/>
  <c r="Y48" i="73"/>
  <c r="Y47" i="73"/>
  <c r="Y18" i="73"/>
  <c r="I52" i="39"/>
  <c r="J29" i="39"/>
  <c r="T58" i="73"/>
  <c r="X40" i="53"/>
  <c r="AH40" i="53"/>
  <c r="O40" i="53"/>
  <c r="T144" i="61"/>
  <c r="Q144" i="67"/>
  <c r="O144" i="51"/>
  <c r="V88" i="49"/>
  <c r="G29" i="43"/>
  <c r="F52" i="43"/>
  <c r="V58" i="39"/>
  <c r="M187" i="53"/>
  <c r="W204" i="53"/>
  <c r="AG204" i="53"/>
  <c r="N204" i="53"/>
  <c r="AK27" i="72"/>
  <c r="W159" i="53"/>
  <c r="N159" i="53"/>
  <c r="AG159" i="53"/>
  <c r="AE48" i="53"/>
  <c r="M192" i="53"/>
  <c r="AP31" i="5"/>
  <c r="J234" i="51"/>
  <c r="K234" i="67"/>
  <c r="AG234" i="67"/>
  <c r="AE234" i="51"/>
  <c r="AP53" i="40"/>
  <c r="AQ33" i="40"/>
  <c r="BF53" i="39"/>
  <c r="BG33" i="39"/>
  <c r="S39" i="55"/>
  <c r="Q39" i="55"/>
  <c r="BF33" i="38"/>
  <c r="BE53" i="38"/>
  <c r="BG27" i="39"/>
  <c r="AB58" i="39"/>
  <c r="K27" i="45"/>
  <c r="BN59" i="40"/>
  <c r="AS162" i="67"/>
  <c r="M163" i="53"/>
  <c r="R52" i="39"/>
  <c r="S29" i="39"/>
  <c r="AO33" i="39"/>
  <c r="AN53" i="39"/>
  <c r="V237" i="51"/>
  <c r="X237" i="67"/>
  <c r="X130" i="53"/>
  <c r="AH130" i="53"/>
  <c r="O130" i="53"/>
  <c r="AE53" i="51"/>
  <c r="J53" i="51"/>
  <c r="AG53" i="67"/>
  <c r="K53" i="67"/>
  <c r="N259" i="67"/>
  <c r="Q259" i="61"/>
  <c r="Q292" i="49"/>
  <c r="Z27" i="40"/>
  <c r="R33" i="36"/>
  <c r="Q53" i="36"/>
  <c r="N231" i="53"/>
  <c r="W231" i="53"/>
  <c r="AG231" i="53"/>
  <c r="BG53" i="39"/>
  <c r="BH33" i="39"/>
  <c r="AE59" i="38"/>
  <c r="AG53" i="73"/>
  <c r="AH33" i="73"/>
  <c r="AD234" i="53"/>
  <c r="AM169" i="67"/>
  <c r="AV169" i="67"/>
  <c r="BF169" i="67"/>
  <c r="AU240" i="67"/>
  <c r="AB33" i="39"/>
  <c r="AA53" i="39"/>
  <c r="Y265" i="67"/>
  <c r="W265" i="51"/>
  <c r="F52" i="41"/>
  <c r="G29" i="41"/>
  <c r="BI58" i="39"/>
  <c r="BU52" i="73"/>
  <c r="BV29" i="73"/>
  <c r="BF145" i="67"/>
  <c r="AM145" i="67"/>
  <c r="AV145" i="67"/>
  <c r="C53" i="43"/>
  <c r="D33" i="43"/>
  <c r="N47" i="67"/>
  <c r="Q47" i="61"/>
  <c r="Q43" i="49"/>
  <c r="P47" i="51" s="1"/>
  <c r="Y69" i="67"/>
  <c r="W69" i="51"/>
  <c r="V219" i="53"/>
  <c r="CZ58" i="39"/>
  <c r="CB33" i="5"/>
  <c r="BH230" i="67"/>
  <c r="AX230" i="67"/>
  <c r="AT186" i="67"/>
  <c r="AL217" i="67"/>
  <c r="X204" i="53"/>
  <c r="O204" i="53"/>
  <c r="AH204" i="53"/>
  <c r="R20" i="58"/>
  <c r="P20" i="58"/>
  <c r="X135" i="53"/>
  <c r="O135" i="53"/>
  <c r="AH135" i="53"/>
  <c r="T211" i="61"/>
  <c r="V234" i="49"/>
  <c r="Q211" i="67"/>
  <c r="O211" i="51"/>
  <c r="D29" i="73"/>
  <c r="C52" i="73"/>
  <c r="M138" i="53"/>
  <c r="P39" i="55"/>
  <c r="R39" i="55"/>
  <c r="AF228" i="53"/>
  <c r="AY59" i="39"/>
  <c r="CP30" i="45"/>
  <c r="DW32" i="45"/>
  <c r="AE53" i="38"/>
  <c r="AF33" i="38"/>
  <c r="BN53" i="40"/>
  <c r="BO33" i="40"/>
  <c r="X244" i="51"/>
  <c r="Z244" i="67"/>
  <c r="AW120" i="67"/>
  <c r="BG120" i="67"/>
  <c r="AN120" i="67"/>
  <c r="R33" i="55"/>
  <c r="P33" i="55"/>
  <c r="AB41" i="51"/>
  <c r="AD41" i="67"/>
  <c r="AE193" i="53"/>
  <c r="G45" i="49"/>
  <c r="G49" i="61"/>
  <c r="H49" i="61" s="1"/>
  <c r="F49" i="53"/>
  <c r="G49" i="53" s="1"/>
  <c r="G49" i="67"/>
  <c r="H49" i="67" s="1"/>
  <c r="F49" i="51"/>
  <c r="G49" i="51" s="1"/>
  <c r="AT39" i="67"/>
  <c r="AF122" i="53"/>
  <c r="Q74" i="49"/>
  <c r="Q179" i="61"/>
  <c r="N179" i="67"/>
  <c r="J32" i="45"/>
  <c r="X146" i="53"/>
  <c r="AH146" i="53"/>
  <c r="O146" i="53"/>
  <c r="AD248" i="67"/>
  <c r="AB248" i="51"/>
  <c r="AU165" i="67"/>
  <c r="CG33" i="38"/>
  <c r="CF53" i="38"/>
  <c r="BC172" i="67"/>
  <c r="Y167" i="53"/>
  <c r="AI167" i="53"/>
  <c r="BF59" i="43"/>
  <c r="BH168" i="67"/>
  <c r="AX168" i="67"/>
  <c r="AU215" i="67"/>
  <c r="AP27" i="39"/>
  <c r="AH234" i="53"/>
  <c r="O234" i="53"/>
  <c r="X234" i="53"/>
  <c r="O50" i="51"/>
  <c r="Q50" i="67"/>
  <c r="T50" i="61"/>
  <c r="V46" i="49"/>
  <c r="S139" i="61"/>
  <c r="N139" i="51"/>
  <c r="P139" i="67"/>
  <c r="U83" i="49"/>
  <c r="S83" i="49"/>
  <c r="BO33" i="5"/>
  <c r="BF52" i="39"/>
  <c r="BG29" i="39"/>
  <c r="E27" i="43"/>
  <c r="T168" i="53"/>
  <c r="H228" i="53"/>
  <c r="AT151" i="67"/>
  <c r="BF44" i="67"/>
  <c r="AM44" i="67"/>
  <c r="AV44" i="67"/>
  <c r="X196" i="67"/>
  <c r="V196" i="51"/>
  <c r="BC27" i="37"/>
  <c r="BE203" i="67"/>
  <c r="CQ58" i="39"/>
  <c r="CB36" i="5"/>
  <c r="DK29" i="39"/>
  <c r="DJ52" i="39"/>
  <c r="BE193" i="67"/>
  <c r="V168" i="53"/>
  <c r="AM135" i="67"/>
  <c r="BF135" i="67"/>
  <c r="AV135" i="67"/>
  <c r="AK27" i="73"/>
  <c r="BK59" i="38"/>
  <c r="AX160" i="67"/>
  <c r="BH160" i="67"/>
  <c r="DH59" i="43"/>
  <c r="AS38" i="67"/>
  <c r="X142" i="51"/>
  <c r="Z142" i="67"/>
  <c r="P22" i="55"/>
  <c r="R22" i="55"/>
  <c r="X254" i="67"/>
  <c r="V254" i="51"/>
  <c r="AG239" i="67"/>
  <c r="AE239" i="51"/>
  <c r="AD213" i="53"/>
  <c r="I52" i="41"/>
  <c r="J29" i="41"/>
  <c r="F29" i="38"/>
  <c r="E52" i="38"/>
  <c r="W273" i="51"/>
  <c r="Y273" i="67"/>
  <c r="G247" i="67"/>
  <c r="H247" i="67" s="1"/>
  <c r="G247" i="61"/>
  <c r="H247" i="61" s="1"/>
  <c r="G271" i="49"/>
  <c r="F247" i="53"/>
  <c r="G247" i="53" s="1"/>
  <c r="F247" i="51"/>
  <c r="G247" i="51" s="1"/>
  <c r="AE31" i="44"/>
  <c r="J253" i="51"/>
  <c r="AG253" i="67"/>
  <c r="AE253" i="51"/>
  <c r="K253" i="67"/>
  <c r="BC58" i="40"/>
  <c r="X174" i="67"/>
  <c r="V174" i="51"/>
  <c r="AS170" i="67"/>
  <c r="BE161" i="67"/>
  <c r="S27" i="41"/>
  <c r="R27" i="44"/>
  <c r="AS183" i="67"/>
  <c r="Z52" i="39"/>
  <c r="AK58" i="37"/>
  <c r="AD52" i="39"/>
  <c r="AE29" i="39"/>
  <c r="T59" i="36"/>
  <c r="AG123" i="53"/>
  <c r="W123" i="53"/>
  <c r="N123" i="53"/>
  <c r="AC29" i="39"/>
  <c r="AB52" i="39"/>
  <c r="BE154" i="67"/>
  <c r="AH235" i="53"/>
  <c r="O235" i="53"/>
  <c r="X235" i="53"/>
  <c r="AI201" i="53"/>
  <c r="Y201" i="53"/>
  <c r="H58" i="36"/>
  <c r="O45" i="55"/>
  <c r="AA52" i="40"/>
  <c r="AB29" i="40"/>
  <c r="BE243" i="67"/>
  <c r="AN135" i="67"/>
  <c r="AW135" i="67"/>
  <c r="BG135" i="67"/>
  <c r="N222" i="53"/>
  <c r="AG222" i="53"/>
  <c r="W222" i="53"/>
  <c r="X153" i="51"/>
  <c r="Z153" i="67"/>
  <c r="BH159" i="67"/>
  <c r="AX159" i="67"/>
  <c r="BE137" i="67"/>
  <c r="K58" i="38"/>
  <c r="D32" i="45"/>
  <c r="S37" i="55"/>
  <c r="Q37" i="55"/>
  <c r="S59" i="43"/>
  <c r="AU137" i="67"/>
  <c r="G29" i="38"/>
  <c r="F52" i="38"/>
  <c r="AT202" i="67"/>
  <c r="S36" i="49"/>
  <c r="N40" i="51"/>
  <c r="S40" i="61"/>
  <c r="U36" i="49"/>
  <c r="P40" i="67"/>
  <c r="AK48" i="39"/>
  <c r="AK47" i="39"/>
  <c r="AK18" i="39"/>
  <c r="W27" i="40"/>
  <c r="AS44" i="67"/>
  <c r="AD47" i="67"/>
  <c r="AB47" i="51"/>
  <c r="E29" i="36"/>
  <c r="D52" i="36"/>
  <c r="AL171" i="67"/>
  <c r="AD233" i="67"/>
  <c r="AB233" i="51"/>
  <c r="AJ33" i="39"/>
  <c r="AI53" i="39"/>
  <c r="BH58" i="37"/>
  <c r="AT52" i="37"/>
  <c r="AU29" i="37"/>
  <c r="Y137" i="53"/>
  <c r="AI137" i="53"/>
  <c r="M33" i="5"/>
  <c r="AB254" i="51"/>
  <c r="AD254" i="67"/>
  <c r="H59" i="38"/>
  <c r="BD137" i="67"/>
  <c r="AO59" i="40"/>
  <c r="AX241" i="67"/>
  <c r="BH241" i="67"/>
  <c r="X271" i="51"/>
  <c r="Z271" i="67"/>
  <c r="F213" i="53"/>
  <c r="G213" i="53" s="1"/>
  <c r="G236" i="49"/>
  <c r="F213" i="51"/>
  <c r="G213" i="51" s="1"/>
  <c r="G213" i="67"/>
  <c r="H213" i="67" s="1"/>
  <c r="G213" i="61"/>
  <c r="H213" i="61" s="1"/>
  <c r="G243" i="49"/>
  <c r="G219" i="67"/>
  <c r="H219" i="67" s="1"/>
  <c r="F219" i="53"/>
  <c r="G219" i="53" s="1"/>
  <c r="G219" i="61"/>
  <c r="H219" i="61" s="1"/>
  <c r="F219" i="51"/>
  <c r="G219" i="51" s="1"/>
  <c r="BQ53" i="39"/>
  <c r="BR33" i="39"/>
  <c r="BR59" i="38"/>
  <c r="K53" i="37"/>
  <c r="L33" i="37"/>
  <c r="K58" i="37"/>
  <c r="AU27" i="5"/>
  <c r="AD206" i="53"/>
  <c r="AN37" i="67"/>
  <c r="AW37" i="67"/>
  <c r="BG37" i="67"/>
  <c r="BD58" i="38"/>
  <c r="AV29" i="73"/>
  <c r="AU52" i="73"/>
  <c r="BH84" i="67"/>
  <c r="AX84" i="67"/>
  <c r="AC156" i="51"/>
  <c r="AE156" i="67"/>
  <c r="AQ47" i="73"/>
  <c r="AQ18" i="73"/>
  <c r="AQ48" i="73"/>
  <c r="O275" i="51"/>
  <c r="T275" i="61"/>
  <c r="Q275" i="67"/>
  <c r="V310" i="49"/>
  <c r="AM148" i="67"/>
  <c r="BF148" i="67"/>
  <c r="AV148" i="67"/>
  <c r="G46" i="49"/>
  <c r="F50" i="53"/>
  <c r="G50" i="53" s="1"/>
  <c r="F50" i="51"/>
  <c r="G50" i="51" s="1"/>
  <c r="G50" i="61"/>
  <c r="H50" i="61" s="1"/>
  <c r="G50" i="67"/>
  <c r="H50" i="67" s="1"/>
  <c r="J33" i="44"/>
  <c r="BT27" i="73"/>
  <c r="BH57" i="67"/>
  <c r="AX57" i="67"/>
  <c r="BC168" i="67"/>
  <c r="AD227" i="67"/>
  <c r="AB227" i="51"/>
  <c r="AK47" i="72"/>
  <c r="AK48" i="72"/>
  <c r="AK18" i="72"/>
  <c r="DH32" i="45"/>
  <c r="AL236" i="67"/>
  <c r="J251" i="51"/>
  <c r="K251" i="67"/>
  <c r="AG251" i="67"/>
  <c r="AE251" i="51"/>
  <c r="AT224" i="67"/>
  <c r="T218" i="53"/>
  <c r="L18" i="73"/>
  <c r="L48" i="73"/>
  <c r="L47" i="73"/>
  <c r="F197" i="53"/>
  <c r="G197" i="53" s="1"/>
  <c r="G219" i="49"/>
  <c r="F197" i="51"/>
  <c r="G197" i="51" s="1"/>
  <c r="G197" i="61"/>
  <c r="H197" i="61" s="1"/>
  <c r="G197" i="67"/>
  <c r="H197" i="67" s="1"/>
  <c r="V254" i="49"/>
  <c r="Q229" i="67"/>
  <c r="T229" i="61"/>
  <c r="O229" i="51"/>
  <c r="CN58" i="39"/>
  <c r="R53" i="36"/>
  <c r="S33" i="36"/>
  <c r="Q53" i="37"/>
  <c r="R33" i="37"/>
  <c r="AE170" i="53"/>
  <c r="AE153" i="67"/>
  <c r="AC153" i="51"/>
  <c r="H29" i="43"/>
  <c r="G52" i="43"/>
  <c r="G86" i="49"/>
  <c r="G142" i="67"/>
  <c r="H142" i="67" s="1"/>
  <c r="F142" i="53"/>
  <c r="G142" i="53" s="1"/>
  <c r="F142" i="51"/>
  <c r="G142" i="51" s="1"/>
  <c r="G142" i="61"/>
  <c r="H142" i="61" s="1"/>
  <c r="K29" i="36"/>
  <c r="J52" i="36"/>
  <c r="G36" i="44"/>
  <c r="AF44" i="53"/>
  <c r="BE58" i="43"/>
  <c r="AU58" i="38"/>
  <c r="I53" i="37"/>
  <c r="J33" i="37"/>
  <c r="Q29" i="43"/>
  <c r="P52" i="43"/>
  <c r="BA53" i="73"/>
  <c r="BB33" i="73"/>
  <c r="AI177" i="53"/>
  <c r="Y177" i="53"/>
  <c r="AB198" i="51"/>
  <c r="AD198" i="67"/>
  <c r="BF59" i="39"/>
  <c r="K30" i="69"/>
  <c r="AT191" i="67"/>
  <c r="AD240" i="53"/>
  <c r="W58" i="73"/>
  <c r="F29" i="33"/>
  <c r="E52" i="33"/>
  <c r="W151" i="51"/>
  <c r="Y151" i="67"/>
  <c r="H214" i="51"/>
  <c r="BD210" i="67"/>
  <c r="Y31" i="5"/>
  <c r="AX52" i="72"/>
  <c r="O219" i="51"/>
  <c r="T219" i="61"/>
  <c r="Q219" i="67"/>
  <c r="V243" i="49"/>
  <c r="AU226" i="67"/>
  <c r="AD151" i="67"/>
  <c r="AB151" i="51"/>
  <c r="L33" i="39"/>
  <c r="K53" i="39"/>
  <c r="DU35" i="45"/>
  <c r="DL52" i="39"/>
  <c r="AP30" i="45"/>
  <c r="AC240" i="51"/>
  <c r="AE240" i="67"/>
  <c r="X52" i="38"/>
  <c r="Y29" i="38"/>
  <c r="N224" i="53"/>
  <c r="W224" i="53"/>
  <c r="AG224" i="53"/>
  <c r="W123" i="51"/>
  <c r="Y123" i="67"/>
  <c r="U52" i="38"/>
  <c r="V29" i="38"/>
  <c r="Y215" i="53"/>
  <c r="AI215" i="53"/>
  <c r="BH189" i="67"/>
  <c r="AX189" i="67"/>
  <c r="AD237" i="53"/>
  <c r="Q248" i="67"/>
  <c r="V272" i="49"/>
  <c r="T248" i="61"/>
  <c r="O248" i="51"/>
  <c r="T216" i="53"/>
  <c r="AF158" i="53"/>
  <c r="AF205" i="53"/>
  <c r="E53" i="41"/>
  <c r="F33" i="41"/>
  <c r="Z272" i="67"/>
  <c r="X272" i="51"/>
  <c r="AQ29" i="28"/>
  <c r="AP52" i="28"/>
  <c r="K194" i="67"/>
  <c r="AG194" i="67"/>
  <c r="AE194" i="51"/>
  <c r="J194" i="51"/>
  <c r="X177" i="53"/>
  <c r="O177" i="53"/>
  <c r="AH177" i="53"/>
  <c r="BG197" i="67"/>
  <c r="AN197" i="67"/>
  <c r="AW197" i="67"/>
  <c r="AS41" i="67"/>
  <c r="AA243" i="49"/>
  <c r="Z243" i="49"/>
  <c r="AB243" i="49"/>
  <c r="BR52" i="73"/>
  <c r="BS29" i="73"/>
  <c r="AH27" i="72"/>
  <c r="AT213" i="67"/>
  <c r="AL53" i="72"/>
  <c r="AX145" i="67"/>
  <c r="BH145" i="67"/>
  <c r="W129" i="53"/>
  <c r="AG129" i="53"/>
  <c r="N129" i="53"/>
  <c r="M233" i="53"/>
  <c r="G151" i="61"/>
  <c r="H151" i="61" s="1"/>
  <c r="G151" i="67"/>
  <c r="H151" i="67" s="1"/>
  <c r="F151" i="51"/>
  <c r="G151" i="51" s="1"/>
  <c r="F151" i="53"/>
  <c r="G151" i="53" s="1"/>
  <c r="G197" i="49"/>
  <c r="CO58" i="43"/>
  <c r="G227" i="67"/>
  <c r="H227" i="67" s="1"/>
  <c r="F227" i="51"/>
  <c r="G227" i="51" s="1"/>
  <c r="G253" i="49"/>
  <c r="G227" i="61"/>
  <c r="H227" i="61" s="1"/>
  <c r="F227" i="53"/>
  <c r="G227" i="53" s="1"/>
  <c r="X33" i="5"/>
  <c r="Y174" i="67"/>
  <c r="W174" i="51"/>
  <c r="AL208" i="67"/>
  <c r="AF152" i="53"/>
  <c r="N238" i="53"/>
  <c r="W238" i="53"/>
  <c r="AG238" i="53"/>
  <c r="AV58" i="67"/>
  <c r="BF58" i="67"/>
  <c r="AM58" i="67"/>
  <c r="AE177" i="67"/>
  <c r="AC177" i="51"/>
  <c r="CH27" i="39"/>
  <c r="M239" i="53"/>
  <c r="W132" i="53"/>
  <c r="N132" i="53"/>
  <c r="AG132" i="53"/>
  <c r="AD208" i="67"/>
  <c r="AB208" i="51"/>
  <c r="AE237" i="67"/>
  <c r="AC237" i="51"/>
  <c r="AG208" i="67"/>
  <c r="J208" i="51"/>
  <c r="K208" i="67"/>
  <c r="AE208" i="51"/>
  <c r="Q236" i="67"/>
  <c r="T236" i="61"/>
  <c r="V261" i="49"/>
  <c r="O236" i="51"/>
  <c r="I227" i="51"/>
  <c r="AF227" i="67"/>
  <c r="J227" i="67"/>
  <c r="AD227" i="51"/>
  <c r="G205" i="67"/>
  <c r="H205" i="67" s="1"/>
  <c r="F205" i="51"/>
  <c r="G205" i="51" s="1"/>
  <c r="G228" i="49"/>
  <c r="F205" i="53"/>
  <c r="G205" i="53" s="1"/>
  <c r="G205" i="61"/>
  <c r="H205" i="61" s="1"/>
  <c r="V194" i="53"/>
  <c r="Y172" i="53"/>
  <c r="AI172" i="53"/>
  <c r="AA58" i="38"/>
  <c r="BW58" i="38"/>
  <c r="J153" i="67"/>
  <c r="AD153" i="51"/>
  <c r="AF153" i="67"/>
  <c r="I153" i="51"/>
  <c r="AU58" i="43"/>
  <c r="AI203" i="53"/>
  <c r="Y203" i="53"/>
  <c r="CM29" i="39"/>
  <c r="CL52" i="39"/>
  <c r="T142" i="61"/>
  <c r="O142" i="51"/>
  <c r="Q142" i="67"/>
  <c r="V86" i="49"/>
  <c r="AE36" i="44"/>
  <c r="AI232" i="53"/>
  <c r="Y232" i="53"/>
  <c r="AE47" i="67"/>
  <c r="AC47" i="51"/>
  <c r="BC141" i="67"/>
  <c r="DT30" i="45"/>
  <c r="W183" i="51"/>
  <c r="Y183" i="67"/>
  <c r="W223" i="51"/>
  <c r="Y223" i="67"/>
  <c r="BZ27" i="38"/>
  <c r="AW211" i="67"/>
  <c r="BG211" i="67"/>
  <c r="AN211" i="67"/>
  <c r="E58" i="41"/>
  <c r="BO27" i="40"/>
  <c r="AE226" i="53"/>
  <c r="BD120" i="67"/>
  <c r="BC205" i="67"/>
  <c r="AV182" i="67"/>
  <c r="AM182" i="67"/>
  <c r="BF182" i="67"/>
  <c r="Y48" i="39"/>
  <c r="Y47" i="39"/>
  <c r="Y18" i="39"/>
  <c r="F27" i="36"/>
  <c r="X225" i="67"/>
  <c r="V225" i="51"/>
  <c r="V79" i="49"/>
  <c r="Q186" i="67"/>
  <c r="O186" i="51"/>
  <c r="T186" i="61"/>
  <c r="AF165" i="53"/>
  <c r="AE74" i="67"/>
  <c r="AC74" i="51"/>
  <c r="Q24" i="67"/>
  <c r="V20" i="49"/>
  <c r="T24" i="61"/>
  <c r="O24" i="51"/>
  <c r="AO27" i="37"/>
  <c r="D52" i="33"/>
  <c r="E29" i="33"/>
  <c r="AE222" i="53"/>
  <c r="X69" i="51"/>
  <c r="Z69" i="67"/>
  <c r="AO59" i="37"/>
  <c r="AK58" i="38"/>
  <c r="J136" i="67"/>
  <c r="AD136" i="51"/>
  <c r="AF136" i="67"/>
  <c r="I136" i="51"/>
  <c r="D58" i="39"/>
  <c r="N232" i="53"/>
  <c r="W232" i="53"/>
  <c r="AG232" i="53"/>
  <c r="L27" i="43"/>
  <c r="AT231" i="67"/>
  <c r="BD58" i="39"/>
  <c r="D53" i="38"/>
  <c r="E33" i="38"/>
  <c r="CD29" i="39"/>
  <c r="CC52" i="39"/>
  <c r="BC159" i="67"/>
  <c r="Q229" i="61"/>
  <c r="N229" i="67"/>
  <c r="Q254" i="49"/>
  <c r="AU190" i="67"/>
  <c r="Q155" i="61"/>
  <c r="N155" i="67"/>
  <c r="Q202" i="49"/>
  <c r="R240" i="61"/>
  <c r="O240" i="67"/>
  <c r="R308" i="49"/>
  <c r="M240" i="51"/>
  <c r="T308" i="49"/>
  <c r="BU31" i="5"/>
  <c r="Q40" i="61"/>
  <c r="N40" i="67"/>
  <c r="Q36" i="49"/>
  <c r="AX150" i="67"/>
  <c r="BH150" i="67"/>
  <c r="AC31" i="44"/>
  <c r="AI134" i="53"/>
  <c r="Y134" i="53"/>
  <c r="P47" i="67"/>
  <c r="S47" i="61"/>
  <c r="U43" i="49"/>
  <c r="N47" i="51"/>
  <c r="S43" i="49"/>
  <c r="Q36" i="61"/>
  <c r="N36" i="67"/>
  <c r="Q31" i="49"/>
  <c r="P36" i="51" s="1"/>
  <c r="BE242" i="67"/>
  <c r="Y76" i="53"/>
  <c r="AI76" i="53"/>
  <c r="Z28" i="67"/>
  <c r="X28" i="51"/>
  <c r="V150" i="53"/>
  <c r="BH58" i="39"/>
  <c r="CD27" i="38"/>
  <c r="AT132" i="67"/>
  <c r="AS53" i="73"/>
  <c r="AT33" i="73"/>
  <c r="AF209" i="53"/>
  <c r="AH29" i="38"/>
  <c r="AG52" i="38"/>
  <c r="Y27" i="39"/>
  <c r="BG36" i="5"/>
  <c r="AT174" i="67"/>
  <c r="I58" i="37"/>
  <c r="BC143" i="67"/>
  <c r="I53" i="38"/>
  <c r="J33" i="38"/>
  <c r="AK52" i="38"/>
  <c r="AL29" i="38"/>
  <c r="BO53" i="39"/>
  <c r="BP33" i="39"/>
  <c r="AJ33" i="72"/>
  <c r="AI53" i="72"/>
  <c r="AL205" i="67"/>
  <c r="J144" i="67"/>
  <c r="I144" i="51"/>
  <c r="AD144" i="51"/>
  <c r="AF144" i="67"/>
  <c r="AS167" i="67"/>
  <c r="P52" i="39"/>
  <c r="Q29" i="39"/>
  <c r="BN58" i="38"/>
  <c r="BS27" i="39"/>
  <c r="E33" i="5"/>
  <c r="AE221" i="53"/>
  <c r="BH137" i="67"/>
  <c r="AX137" i="67"/>
  <c r="I58" i="73"/>
  <c r="AK48" i="73"/>
  <c r="AK47" i="73"/>
  <c r="AK18" i="73"/>
  <c r="S19" i="58"/>
  <c r="Q19" i="58"/>
  <c r="AD244" i="53"/>
  <c r="AB150" i="51"/>
  <c r="AD150" i="67"/>
  <c r="AN20" i="67"/>
  <c r="AW20" i="67"/>
  <c r="BG20" i="67"/>
  <c r="BD36" i="5"/>
  <c r="BS52" i="33"/>
  <c r="BT29" i="33"/>
  <c r="BD214" i="67"/>
  <c r="O206" i="53"/>
  <c r="X206" i="53"/>
  <c r="AH206" i="53"/>
  <c r="AS152" i="67"/>
  <c r="AM58" i="40"/>
  <c r="AM194" i="67"/>
  <c r="BF194" i="67"/>
  <c r="AV194" i="67"/>
  <c r="BV27" i="39"/>
  <c r="H29" i="36"/>
  <c r="G52" i="36"/>
  <c r="AY58" i="73"/>
  <c r="BG237" i="67"/>
  <c r="AW237" i="67"/>
  <c r="AN237" i="67"/>
  <c r="AL148" i="67"/>
  <c r="BL30" i="45"/>
  <c r="S218" i="49"/>
  <c r="U218" i="49"/>
  <c r="AT209" i="67"/>
  <c r="BB29" i="39"/>
  <c r="BA52" i="39"/>
  <c r="I215" i="51"/>
  <c r="J215" i="67"/>
  <c r="AD215" i="51"/>
  <c r="AF215" i="67"/>
  <c r="O194" i="53"/>
  <c r="AH194" i="53"/>
  <c r="X194" i="53"/>
  <c r="AH29" i="72"/>
  <c r="AG52" i="72"/>
  <c r="BG223" i="67"/>
  <c r="AW223" i="67"/>
  <c r="AN223" i="67"/>
  <c r="BD228" i="67"/>
  <c r="AF240" i="53"/>
  <c r="Y55" i="53"/>
  <c r="AI55" i="53"/>
  <c r="AT59" i="72"/>
  <c r="Y170" i="53"/>
  <c r="AI170" i="53"/>
  <c r="R53" i="39"/>
  <c r="S33" i="39"/>
  <c r="AN58" i="73"/>
  <c r="V241" i="53"/>
  <c r="AQ52" i="38"/>
  <c r="AR29" i="38"/>
  <c r="U144" i="53"/>
  <c r="BR27" i="39"/>
  <c r="T18" i="73"/>
  <c r="T47" i="73"/>
  <c r="T48" i="73"/>
  <c r="I219" i="67"/>
  <c r="H219" i="51"/>
  <c r="I219" i="61"/>
  <c r="H219" i="53"/>
  <c r="O227" i="51"/>
  <c r="V253" i="49"/>
  <c r="T227" i="61"/>
  <c r="Q227" i="67"/>
  <c r="AI158" i="53"/>
  <c r="Y158" i="53"/>
  <c r="AY53" i="73"/>
  <c r="AZ33" i="73"/>
  <c r="AL48" i="72"/>
  <c r="AL47" i="72"/>
  <c r="AL18" i="72"/>
  <c r="X151" i="51"/>
  <c r="Z151" i="67"/>
  <c r="AE190" i="67"/>
  <c r="AC190" i="51"/>
  <c r="M183" i="51"/>
  <c r="O183" i="67"/>
  <c r="T76" i="49"/>
  <c r="R183" i="61"/>
  <c r="R76" i="49"/>
  <c r="AF241" i="67"/>
  <c r="AD241" i="51"/>
  <c r="AF58" i="38"/>
  <c r="AF134" i="53"/>
  <c r="BY52" i="38"/>
  <c r="BZ29" i="38"/>
  <c r="CK33" i="39"/>
  <c r="CJ53" i="39"/>
  <c r="O239" i="53"/>
  <c r="X239" i="53"/>
  <c r="AH239" i="53"/>
  <c r="AD52" i="38"/>
  <c r="AE29" i="38"/>
  <c r="AI33" i="37"/>
  <c r="AH53" i="37"/>
  <c r="N215" i="67"/>
  <c r="Q215" i="61"/>
  <c r="Q238" i="49"/>
  <c r="W242" i="53"/>
  <c r="N242" i="53"/>
  <c r="AG242" i="53"/>
  <c r="X161" i="67"/>
  <c r="V161" i="51"/>
  <c r="BT32" i="45"/>
  <c r="AS229" i="67"/>
  <c r="AI145" i="53"/>
  <c r="Y145" i="53"/>
  <c r="AT243" i="67"/>
  <c r="T139" i="53"/>
  <c r="AQ58" i="43"/>
  <c r="AE144" i="53"/>
  <c r="BP27" i="39"/>
  <c r="AI53" i="73"/>
  <c r="AJ33" i="73"/>
  <c r="AN178" i="67"/>
  <c r="BG178" i="67"/>
  <c r="AW178" i="67"/>
  <c r="D58" i="73"/>
  <c r="V38" i="49"/>
  <c r="Q42" i="67"/>
  <c r="T42" i="61"/>
  <c r="O42" i="51"/>
  <c r="X184" i="67"/>
  <c r="V184" i="51"/>
  <c r="AE219" i="53"/>
  <c r="M197" i="53"/>
  <c r="AY58" i="37"/>
  <c r="AD33" i="38"/>
  <c r="AC53" i="38"/>
  <c r="DV59" i="43"/>
  <c r="EL35" i="45"/>
  <c r="BE217" i="67"/>
  <c r="AJ58" i="37"/>
  <c r="AO58" i="37"/>
  <c r="EG33" i="4"/>
  <c r="EF53" i="4"/>
  <c r="G58" i="38"/>
  <c r="BC225" i="67"/>
  <c r="S201" i="49"/>
  <c r="S154" i="61"/>
  <c r="N154" i="51"/>
  <c r="P154" i="67"/>
  <c r="U201" i="49"/>
  <c r="Q208" i="67"/>
  <c r="T208" i="61"/>
  <c r="V230" i="49"/>
  <c r="O208" i="51"/>
  <c r="CP27" i="39"/>
  <c r="AJ27" i="72"/>
  <c r="BY33" i="43"/>
  <c r="BX53" i="43"/>
  <c r="AR53" i="37"/>
  <c r="T162" i="61"/>
  <c r="Q162" i="67"/>
  <c r="O162" i="51"/>
  <c r="V210" i="49"/>
  <c r="AW220" i="67"/>
  <c r="AN220" i="67"/>
  <c r="BG220" i="67"/>
  <c r="AF240" i="67"/>
  <c r="AD240" i="51"/>
  <c r="I240" i="51"/>
  <c r="J240" i="67"/>
  <c r="M134" i="53"/>
  <c r="AE29" i="37"/>
  <c r="AD52" i="37"/>
  <c r="BV53" i="39"/>
  <c r="F29" i="73"/>
  <c r="E52" i="73"/>
  <c r="X61" i="53"/>
  <c r="AH61" i="53"/>
  <c r="O61" i="53"/>
  <c r="Q270" i="49"/>
  <c r="Q245" i="61"/>
  <c r="N245" i="67"/>
  <c r="CJ59" i="43"/>
  <c r="G266" i="67"/>
  <c r="H266" i="67" s="1"/>
  <c r="F266" i="53"/>
  <c r="G266" i="53" s="1"/>
  <c r="F266" i="51"/>
  <c r="G266" i="51" s="1"/>
  <c r="G266" i="61"/>
  <c r="H266" i="61" s="1"/>
  <c r="BF33" i="5"/>
  <c r="AL233" i="67"/>
  <c r="M252" i="51"/>
  <c r="R252" i="61"/>
  <c r="O252" i="67"/>
  <c r="T276" i="49"/>
  <c r="R276" i="49"/>
  <c r="BF177" i="67"/>
  <c r="AM177" i="67"/>
  <c r="AV177" i="67"/>
  <c r="BJ27" i="43"/>
  <c r="AE33" i="38"/>
  <c r="AD53" i="38"/>
  <c r="N206" i="53"/>
  <c r="W206" i="53"/>
  <c r="AG206" i="53"/>
  <c r="AS131" i="67"/>
  <c r="W58" i="53"/>
  <c r="N58" i="53"/>
  <c r="AG58" i="53"/>
  <c r="AC27" i="37"/>
  <c r="AF156" i="53"/>
  <c r="AU58" i="73"/>
  <c r="AW210" i="67"/>
  <c r="AN210" i="67"/>
  <c r="BG210" i="67"/>
  <c r="Q139" i="61"/>
  <c r="N139" i="67"/>
  <c r="Q83" i="49"/>
  <c r="J27" i="39"/>
  <c r="BK53" i="40"/>
  <c r="BL33" i="40"/>
  <c r="AP58" i="39"/>
  <c r="AN151" i="67"/>
  <c r="BG151" i="67"/>
  <c r="AW151" i="67"/>
  <c r="Q214" i="67"/>
  <c r="O214" i="51"/>
  <c r="V237" i="49"/>
  <c r="T214" i="61"/>
  <c r="AB231" i="51"/>
  <c r="AD231" i="67"/>
  <c r="T206" i="53"/>
  <c r="Y139" i="67"/>
  <c r="W139" i="51"/>
  <c r="BH207" i="67"/>
  <c r="AX207" i="67"/>
  <c r="AB146" i="51"/>
  <c r="AD146" i="67"/>
  <c r="BV52" i="73"/>
  <c r="AG202" i="53"/>
  <c r="W202" i="53"/>
  <c r="N202" i="53"/>
  <c r="AU141" i="67"/>
  <c r="AS239" i="67"/>
  <c r="AV31" i="5"/>
  <c r="G66" i="49"/>
  <c r="F174" i="53"/>
  <c r="G174" i="53" s="1"/>
  <c r="G174" i="67"/>
  <c r="H174" i="67" s="1"/>
  <c r="F174" i="51"/>
  <c r="G174" i="51" s="1"/>
  <c r="G174" i="61"/>
  <c r="H174" i="61" s="1"/>
  <c r="AI48" i="39"/>
  <c r="AI47" i="39"/>
  <c r="AI59" i="39"/>
  <c r="M141" i="53"/>
  <c r="T27" i="73"/>
  <c r="AQ27" i="37"/>
  <c r="R221" i="49"/>
  <c r="O198" i="67"/>
  <c r="T221" i="49"/>
  <c r="M198" i="51"/>
  <c r="R198" i="61"/>
  <c r="M27" i="5"/>
  <c r="V230" i="53"/>
  <c r="C58" i="73"/>
  <c r="CX29" i="33"/>
  <c r="CW52" i="33"/>
  <c r="Z148" i="67"/>
  <c r="X148" i="51"/>
  <c r="AB229" i="51"/>
  <c r="AD229" i="67"/>
  <c r="F59" i="33"/>
  <c r="EX32" i="45"/>
  <c r="Y199" i="53"/>
  <c r="AI199" i="53"/>
  <c r="R75" i="61"/>
  <c r="T110" i="49"/>
  <c r="M75" i="51"/>
  <c r="O75" i="67"/>
  <c r="R110" i="49"/>
  <c r="P33" i="43"/>
  <c r="O53" i="43"/>
  <c r="AD211" i="53"/>
  <c r="T174" i="53"/>
  <c r="AX242" i="67"/>
  <c r="BH242" i="67"/>
  <c r="M29" i="31"/>
  <c r="L52" i="31"/>
  <c r="W64" i="53"/>
  <c r="N64" i="53"/>
  <c r="AG64" i="53"/>
  <c r="EN29" i="33"/>
  <c r="EM52" i="33"/>
  <c r="X65" i="53"/>
  <c r="O65" i="53"/>
  <c r="AH65" i="53"/>
  <c r="BG72" i="67"/>
  <c r="AN72" i="67"/>
  <c r="AW72" i="67"/>
  <c r="G159" i="61"/>
  <c r="H159" i="61" s="1"/>
  <c r="F159" i="51"/>
  <c r="G159" i="51" s="1"/>
  <c r="G159" i="67"/>
  <c r="H159" i="67" s="1"/>
  <c r="F159" i="53"/>
  <c r="G159" i="53" s="1"/>
  <c r="G206" i="49"/>
  <c r="AL138" i="67"/>
  <c r="N130" i="53"/>
  <c r="AG130" i="53"/>
  <c r="W130" i="53"/>
  <c r="CU58" i="39"/>
  <c r="W27" i="37"/>
  <c r="Z42" i="67"/>
  <c r="X42" i="51"/>
  <c r="N33" i="36"/>
  <c r="M53" i="36"/>
  <c r="AT159" i="67"/>
  <c r="M146" i="51"/>
  <c r="T193" i="49"/>
  <c r="R193" i="49"/>
  <c r="O146" i="67"/>
  <c r="R146" i="61"/>
  <c r="AE57" i="53"/>
  <c r="BC138" i="67"/>
  <c r="X221" i="67"/>
  <c r="V221" i="51"/>
  <c r="AS210" i="67"/>
  <c r="AU27" i="73"/>
  <c r="BS58" i="73"/>
  <c r="BP47" i="33"/>
  <c r="BP18" i="33"/>
  <c r="BP48" i="33"/>
  <c r="C59" i="72"/>
  <c r="BH74" i="67"/>
  <c r="AX74" i="67"/>
  <c r="H29" i="33"/>
  <c r="G52" i="33"/>
  <c r="Y27" i="37"/>
  <c r="Y113" i="67"/>
  <c r="W113" i="51"/>
  <c r="D58" i="72"/>
  <c r="X60" i="53"/>
  <c r="O60" i="53"/>
  <c r="AH60" i="53"/>
  <c r="BA27" i="37"/>
  <c r="EC33" i="4"/>
  <c r="EB53" i="4"/>
  <c r="BH243" i="67"/>
  <c r="AX243" i="67"/>
  <c r="T175" i="53"/>
  <c r="AX244" i="67"/>
  <c r="BH244" i="67"/>
  <c r="AF35" i="67"/>
  <c r="J35" i="67"/>
  <c r="AD35" i="51"/>
  <c r="I35" i="51"/>
  <c r="V215" i="53"/>
  <c r="BD58" i="73"/>
  <c r="AS151" i="67"/>
  <c r="AE241" i="53"/>
  <c r="AK52" i="72"/>
  <c r="AL29" i="72"/>
  <c r="T29" i="36"/>
  <c r="S52" i="36"/>
  <c r="AT59" i="67"/>
  <c r="AM52" i="33"/>
  <c r="AN29" i="33"/>
  <c r="DK58" i="4"/>
  <c r="AU37" i="67"/>
  <c r="AL71" i="67"/>
  <c r="X102" i="53"/>
  <c r="O102" i="53"/>
  <c r="AH102" i="53"/>
  <c r="W31" i="51"/>
  <c r="Y31" i="67"/>
  <c r="N77" i="53"/>
  <c r="W77" i="53"/>
  <c r="AG77" i="53"/>
  <c r="U52" i="37"/>
  <c r="V29" i="37"/>
  <c r="G123" i="67"/>
  <c r="H123" i="67" s="1"/>
  <c r="G123" i="61"/>
  <c r="H123" i="61" s="1"/>
  <c r="G173" i="49"/>
  <c r="F123" i="53"/>
  <c r="G123" i="53" s="1"/>
  <c r="F123" i="51"/>
  <c r="G123" i="51" s="1"/>
  <c r="AC137" i="51"/>
  <c r="AE137" i="67"/>
  <c r="J58" i="38"/>
  <c r="AI27" i="73"/>
  <c r="AG198" i="67"/>
  <c r="J198" i="51"/>
  <c r="AE198" i="51"/>
  <c r="K198" i="67"/>
  <c r="V155" i="51"/>
  <c r="X155" i="67"/>
  <c r="AU53" i="73"/>
  <c r="AV33" i="73"/>
  <c r="AO53" i="28"/>
  <c r="AP33" i="28"/>
  <c r="U59" i="53"/>
  <c r="CL58" i="43"/>
  <c r="AS52" i="33"/>
  <c r="AT29" i="33"/>
  <c r="AX58" i="73"/>
  <c r="AG58" i="38"/>
  <c r="M37" i="53"/>
  <c r="AX37" i="67"/>
  <c r="BH37" i="67"/>
  <c r="U58" i="38"/>
  <c r="AM237" i="67"/>
  <c r="BF237" i="67"/>
  <c r="AV237" i="67"/>
  <c r="U59" i="73"/>
  <c r="BA27" i="38"/>
  <c r="Z135" i="67"/>
  <c r="X135" i="51"/>
  <c r="D52" i="68"/>
  <c r="E29" i="68"/>
  <c r="EO29" i="33"/>
  <c r="EN52" i="33"/>
  <c r="Q136" i="67"/>
  <c r="T136" i="61"/>
  <c r="O136" i="51"/>
  <c r="V188" i="49"/>
  <c r="BC243" i="67"/>
  <c r="CR33" i="4"/>
  <c r="CQ53" i="4"/>
  <c r="AF69" i="67"/>
  <c r="J69" i="67"/>
  <c r="AD69" i="51"/>
  <c r="I69" i="51"/>
  <c r="AN128" i="67"/>
  <c r="AW128" i="67"/>
  <c r="BG128" i="67"/>
  <c r="BW59" i="38"/>
  <c r="AS59" i="67"/>
  <c r="H27" i="72"/>
  <c r="Y52" i="31"/>
  <c r="Z29" i="31"/>
  <c r="AD53" i="33"/>
  <c r="AE33" i="33"/>
  <c r="X117" i="51"/>
  <c r="Z117" i="67"/>
  <c r="AN62" i="67"/>
  <c r="AW62" i="67"/>
  <c r="BG62" i="67"/>
  <c r="CB59" i="4"/>
  <c r="BC52" i="33"/>
  <c r="BD29" i="33"/>
  <c r="AB27" i="72"/>
  <c r="AG75" i="53"/>
  <c r="N75" i="53"/>
  <c r="W75" i="53"/>
  <c r="BA52" i="28"/>
  <c r="BB29" i="28"/>
  <c r="F58" i="68"/>
  <c r="AE103" i="53"/>
  <c r="DB53" i="33"/>
  <c r="DC33" i="33"/>
  <c r="AB32" i="45"/>
  <c r="AC58" i="37"/>
  <c r="AM130" i="67"/>
  <c r="AV130" i="67"/>
  <c r="BF130" i="67"/>
  <c r="EB29" i="33"/>
  <c r="EA52" i="33"/>
  <c r="H58" i="73"/>
  <c r="Q27" i="39"/>
  <c r="EB52" i="33"/>
  <c r="EC29" i="33"/>
  <c r="EN30" i="45"/>
  <c r="I59" i="37"/>
  <c r="AD57" i="53"/>
  <c r="Q52" i="43"/>
  <c r="R29" i="43"/>
  <c r="AU241" i="67"/>
  <c r="AL18" i="73"/>
  <c r="AL48" i="73"/>
  <c r="AL47" i="73"/>
  <c r="EB33" i="33"/>
  <c r="EA53" i="33"/>
  <c r="AX162" i="67"/>
  <c r="BH162" i="67"/>
  <c r="F59" i="68"/>
  <c r="Q27" i="58"/>
  <c r="S27" i="58"/>
  <c r="BD52" i="73"/>
  <c r="AT203" i="67"/>
  <c r="EC52" i="33"/>
  <c r="ED29" i="33"/>
  <c r="P19" i="58"/>
  <c r="R19" i="58"/>
  <c r="O64" i="53"/>
  <c r="X64" i="53"/>
  <c r="AH64" i="53"/>
  <c r="J158" i="51"/>
  <c r="AG158" i="67"/>
  <c r="K158" i="67"/>
  <c r="AE158" i="51"/>
  <c r="BN27" i="39"/>
  <c r="Z58" i="33"/>
  <c r="I133" i="51"/>
  <c r="J133" i="67"/>
  <c r="AD133" i="51"/>
  <c r="AF133" i="67"/>
  <c r="AS76" i="67"/>
  <c r="AF37" i="53"/>
  <c r="AL179" i="67"/>
  <c r="AG225" i="67"/>
  <c r="J225" i="51"/>
  <c r="AE225" i="51"/>
  <c r="K225" i="67"/>
  <c r="T37" i="53"/>
  <c r="K52" i="68"/>
  <c r="L29" i="68"/>
  <c r="AW118" i="67"/>
  <c r="AN118" i="67"/>
  <c r="BG118" i="67"/>
  <c r="DZ53" i="33"/>
  <c r="EA33" i="33"/>
  <c r="M58" i="73"/>
  <c r="BU33" i="33"/>
  <c r="BT53" i="33"/>
  <c r="AI64" i="53"/>
  <c r="Y64" i="53"/>
  <c r="BE155" i="67"/>
  <c r="BH178" i="67"/>
  <c r="AX178" i="67"/>
  <c r="BB27" i="5"/>
  <c r="BM59" i="33"/>
  <c r="U97" i="53"/>
  <c r="CP53" i="4"/>
  <c r="CQ33" i="4"/>
  <c r="DA53" i="4"/>
  <c r="DB33" i="4"/>
  <c r="K148" i="67"/>
  <c r="J148" i="51"/>
  <c r="AG148" i="67"/>
  <c r="AE148" i="51"/>
  <c r="AV53" i="33"/>
  <c r="AW33" i="33"/>
  <c r="BG65" i="67"/>
  <c r="AW65" i="67"/>
  <c r="AN65" i="67"/>
  <c r="AL60" i="67"/>
  <c r="BG77" i="67"/>
  <c r="AW77" i="67"/>
  <c r="AN77" i="67"/>
  <c r="BH73" i="67"/>
  <c r="AX73" i="67"/>
  <c r="W68" i="53"/>
  <c r="AG68" i="53"/>
  <c r="N68" i="53"/>
  <c r="AF124" i="67"/>
  <c r="J124" i="67"/>
  <c r="I124" i="51"/>
  <c r="AD124" i="51"/>
  <c r="AC129" i="51"/>
  <c r="AE129" i="67"/>
  <c r="X136" i="67"/>
  <c r="V136" i="51"/>
  <c r="Y63" i="53"/>
  <c r="AI63" i="53"/>
  <c r="E27" i="72"/>
  <c r="E58" i="31"/>
  <c r="J137" i="67"/>
  <c r="AD137" i="51"/>
  <c r="I137" i="51"/>
  <c r="AF137" i="67"/>
  <c r="AN73" i="67"/>
  <c r="AW73" i="67"/>
  <c r="BG73" i="67"/>
  <c r="BC58" i="73"/>
  <c r="AU27" i="33"/>
  <c r="AX175" i="67"/>
  <c r="BH175" i="67"/>
  <c r="AS133" i="67"/>
  <c r="L58" i="68"/>
  <c r="W153" i="51"/>
  <c r="Y153" i="67"/>
  <c r="V37" i="53"/>
  <c r="P128" i="67"/>
  <c r="S128" i="61"/>
  <c r="N128" i="51"/>
  <c r="S178" i="49"/>
  <c r="U178" i="49"/>
  <c r="D59" i="72"/>
  <c r="BT47" i="39"/>
  <c r="BT18" i="39"/>
  <c r="BT48" i="39"/>
  <c r="N56" i="53"/>
  <c r="AG56" i="53"/>
  <c r="W56" i="53"/>
  <c r="H53" i="68"/>
  <c r="Z133" i="67"/>
  <c r="X133" i="51"/>
  <c r="BF59" i="38"/>
  <c r="AQ33" i="39"/>
  <c r="AP53" i="39"/>
  <c r="BG75" i="67"/>
  <c r="AN75" i="67"/>
  <c r="AW75" i="67"/>
  <c r="G47" i="73"/>
  <c r="G18" i="73"/>
  <c r="G48" i="73"/>
  <c r="AD239" i="53"/>
  <c r="EP30" i="45"/>
  <c r="O53" i="73"/>
  <c r="P33" i="73"/>
  <c r="AZ27" i="5"/>
  <c r="AK53" i="72"/>
  <c r="AL33" i="72"/>
  <c r="U64" i="53"/>
  <c r="AC89" i="51"/>
  <c r="AE89" i="67"/>
  <c r="BD105" i="67"/>
  <c r="AC53" i="72"/>
  <c r="AD33" i="72"/>
  <c r="Z59" i="33"/>
  <c r="L52" i="33"/>
  <c r="M29" i="33"/>
  <c r="Q211" i="61"/>
  <c r="Q234" i="49"/>
  <c r="N211" i="67"/>
  <c r="H52" i="33"/>
  <c r="BC69" i="67"/>
  <c r="EZ35" i="45"/>
  <c r="AG104" i="53"/>
  <c r="W104" i="53"/>
  <c r="N104" i="53"/>
  <c r="V181" i="53"/>
  <c r="K216" i="67"/>
  <c r="J216" i="51"/>
  <c r="AG216" i="67"/>
  <c r="AE216" i="51"/>
  <c r="O132" i="53"/>
  <c r="X132" i="53"/>
  <c r="AH132" i="53"/>
  <c r="U57" i="53"/>
  <c r="AW52" i="72"/>
  <c r="AX29" i="72"/>
  <c r="AE97" i="51"/>
  <c r="AG97" i="67"/>
  <c r="J97" i="51"/>
  <c r="K97" i="67"/>
  <c r="BH127" i="67"/>
  <c r="AX127" i="67"/>
  <c r="EO27" i="45"/>
  <c r="CA29" i="4"/>
  <c r="BZ52" i="4"/>
  <c r="O53" i="68"/>
  <c r="P33" i="68"/>
  <c r="CW53" i="4"/>
  <c r="CX33" i="4"/>
  <c r="P125" i="67"/>
  <c r="N125" i="51"/>
  <c r="S125" i="61"/>
  <c r="U174" i="49"/>
  <c r="S174" i="49"/>
  <c r="AL37" i="67"/>
  <c r="AS104" i="67"/>
  <c r="M88" i="53"/>
  <c r="BN47" i="33"/>
  <c r="BN48" i="33"/>
  <c r="BN18" i="33"/>
  <c r="S117" i="61"/>
  <c r="N117" i="51"/>
  <c r="P117" i="67"/>
  <c r="U167" i="49"/>
  <c r="S167" i="49"/>
  <c r="AN29" i="28"/>
  <c r="AM52" i="28"/>
  <c r="BH83" i="67"/>
  <c r="AX83" i="67"/>
  <c r="BU27" i="39"/>
  <c r="BD73" i="67"/>
  <c r="O59" i="72"/>
  <c r="Z21" i="67"/>
  <c r="X21" i="51"/>
  <c r="AH87" i="53"/>
  <c r="O87" i="53"/>
  <c r="X87" i="53"/>
  <c r="V119" i="53"/>
  <c r="AX117" i="67"/>
  <c r="BH117" i="67"/>
  <c r="Y76" i="67"/>
  <c r="W76" i="51"/>
  <c r="Q28" i="67"/>
  <c r="T28" i="61"/>
  <c r="V24" i="49"/>
  <c r="O28" i="51"/>
  <c r="AE15" i="67"/>
  <c r="AC15" i="51"/>
  <c r="BR29" i="33"/>
  <c r="BQ52" i="33"/>
  <c r="AL32" i="67"/>
  <c r="AN74" i="67"/>
  <c r="BG74" i="67"/>
  <c r="AW74" i="67"/>
  <c r="AN27" i="37"/>
  <c r="E33" i="72"/>
  <c r="D53" i="72"/>
  <c r="AL77" i="67"/>
  <c r="AI15" i="53"/>
  <c r="Y15" i="53"/>
  <c r="F18" i="72"/>
  <c r="F48" i="72"/>
  <c r="F47" i="72"/>
  <c r="AU115" i="67"/>
  <c r="X121" i="51"/>
  <c r="Z121" i="67"/>
  <c r="Q52" i="68"/>
  <c r="R29" i="68"/>
  <c r="AD129" i="67"/>
  <c r="AB129" i="51"/>
  <c r="AX109" i="67"/>
  <c r="BH109" i="67"/>
  <c r="AF56" i="53"/>
  <c r="BC71" i="67"/>
  <c r="AH74" i="53"/>
  <c r="O74" i="53"/>
  <c r="X74" i="53"/>
  <c r="AH67" i="53"/>
  <c r="O67" i="53"/>
  <c r="X67" i="53"/>
  <c r="EF27" i="4"/>
  <c r="AS87" i="67"/>
  <c r="G130" i="61"/>
  <c r="H130" i="61" s="1"/>
  <c r="F130" i="51"/>
  <c r="G130" i="51" s="1"/>
  <c r="G130" i="67"/>
  <c r="H130" i="67" s="1"/>
  <c r="F130" i="53"/>
  <c r="G130" i="53" s="1"/>
  <c r="G180" i="49"/>
  <c r="X104" i="53"/>
  <c r="O104" i="53"/>
  <c r="AH104" i="53"/>
  <c r="BD115" i="67"/>
  <c r="AM59" i="28"/>
  <c r="AB122" i="51"/>
  <c r="AD122" i="67"/>
  <c r="BP48" i="39"/>
  <c r="BP18" i="39"/>
  <c r="BP47" i="39"/>
  <c r="BG53" i="33"/>
  <c r="BH33" i="33"/>
  <c r="AL33" i="31"/>
  <c r="AK53" i="31"/>
  <c r="BS58" i="33"/>
  <c r="L29" i="31"/>
  <c r="K52" i="31"/>
  <c r="Q20" i="61"/>
  <c r="Q18" i="49"/>
  <c r="P20" i="51" s="1"/>
  <c r="N20" i="67"/>
  <c r="AE128" i="67"/>
  <c r="AC128" i="51"/>
  <c r="E33" i="33"/>
  <c r="D53" i="33"/>
  <c r="X102" i="67"/>
  <c r="V102" i="51"/>
  <c r="H59" i="31"/>
  <c r="AT52" i="33"/>
  <c r="AU29" i="33"/>
  <c r="I91" i="51"/>
  <c r="J91" i="67"/>
  <c r="AF91" i="67"/>
  <c r="AD91" i="51"/>
  <c r="DH27" i="4"/>
  <c r="T59" i="53"/>
  <c r="N124" i="67"/>
  <c r="Q124" i="61"/>
  <c r="Q175" i="49"/>
  <c r="AM102" i="67"/>
  <c r="AV102" i="67"/>
  <c r="BF102" i="67"/>
  <c r="X97" i="51"/>
  <c r="Z97" i="67"/>
  <c r="X17" i="51"/>
  <c r="Z17" i="67"/>
  <c r="BD29" i="67"/>
  <c r="Q173" i="49"/>
  <c r="Q123" i="61"/>
  <c r="N123" i="67"/>
  <c r="AX28" i="67"/>
  <c r="BH28" i="67"/>
  <c r="G33" i="72"/>
  <c r="F53" i="72"/>
  <c r="Q29" i="72"/>
  <c r="P52" i="72"/>
  <c r="AD123" i="67"/>
  <c r="AB123" i="51"/>
  <c r="AQ53" i="28"/>
  <c r="AR33" i="28"/>
  <c r="V73" i="51"/>
  <c r="X73" i="67"/>
  <c r="U71" i="53"/>
  <c r="EA27" i="33"/>
  <c r="EM58" i="33"/>
  <c r="BU53" i="4"/>
  <c r="BV33" i="4"/>
  <c r="AG125" i="67"/>
  <c r="K125" i="67"/>
  <c r="AE125" i="51"/>
  <c r="J125" i="51"/>
  <c r="AH76" i="53"/>
  <c r="X76" i="53"/>
  <c r="O76" i="53"/>
  <c r="BA31" i="5"/>
  <c r="Z99" i="67"/>
  <c r="X99" i="51"/>
  <c r="BF80" i="67"/>
  <c r="AV80" i="67"/>
  <c r="AM80" i="67"/>
  <c r="G53" i="33"/>
  <c r="H33" i="33"/>
  <c r="AF64" i="53"/>
  <c r="AH58" i="28"/>
  <c r="J27" i="68"/>
  <c r="BE76" i="67"/>
  <c r="AG150" i="67"/>
  <c r="AE150" i="51"/>
  <c r="J150" i="51"/>
  <c r="K150" i="67"/>
  <c r="EO58" i="33"/>
  <c r="H47" i="68"/>
  <c r="H48" i="68"/>
  <c r="H18" i="68"/>
  <c r="AF16" i="67"/>
  <c r="J16" i="67"/>
  <c r="I16" i="51"/>
  <c r="AD16" i="51"/>
  <c r="Y136" i="67"/>
  <c r="W136" i="51"/>
  <c r="Z208" i="67"/>
  <c r="X208" i="51"/>
  <c r="F29" i="68"/>
  <c r="E52" i="68"/>
  <c r="W130" i="51"/>
  <c r="Y130" i="67"/>
  <c r="BD242" i="67"/>
  <c r="EN33" i="33"/>
  <c r="EM53" i="33"/>
  <c r="G59" i="68"/>
  <c r="AV64" i="67"/>
  <c r="BF64" i="67"/>
  <c r="AM64" i="67"/>
  <c r="S168" i="49"/>
  <c r="U168" i="49"/>
  <c r="N118" i="51"/>
  <c r="S118" i="61"/>
  <c r="P118" i="67"/>
  <c r="C52" i="33"/>
  <c r="D29" i="33"/>
  <c r="DD29" i="33"/>
  <c r="DC52" i="33"/>
  <c r="DZ59" i="4"/>
  <c r="O21" i="51"/>
  <c r="V15" i="49"/>
  <c r="T21" i="61"/>
  <c r="Q21" i="67"/>
  <c r="W34" i="53"/>
  <c r="N34" i="53"/>
  <c r="AG34" i="53"/>
  <c r="AF73" i="67"/>
  <c r="AD73" i="51"/>
  <c r="J73" i="67"/>
  <c r="I73" i="51"/>
  <c r="D58" i="33"/>
  <c r="T196" i="49"/>
  <c r="R196" i="49"/>
  <c r="O150" i="67"/>
  <c r="R150" i="61"/>
  <c r="M150" i="51"/>
  <c r="CB58" i="4"/>
  <c r="T143" i="49"/>
  <c r="O101" i="67"/>
  <c r="R101" i="61"/>
  <c r="R143" i="49"/>
  <c r="M101" i="51"/>
  <c r="Q33" i="68"/>
  <c r="P53" i="68"/>
  <c r="Z136" i="67"/>
  <c r="X136" i="51"/>
  <c r="BF61" i="67"/>
  <c r="AM61" i="67"/>
  <c r="AV61" i="67"/>
  <c r="M59" i="31"/>
  <c r="DD52" i="33"/>
  <c r="DE29" i="33"/>
  <c r="AD27" i="72"/>
  <c r="O118" i="53"/>
  <c r="X118" i="53"/>
  <c r="AH118" i="53"/>
  <c r="V142" i="49"/>
  <c r="Q103" i="67"/>
  <c r="O103" i="51"/>
  <c r="T103" i="61"/>
  <c r="S134" i="49"/>
  <c r="U134" i="49"/>
  <c r="N94" i="51"/>
  <c r="P94" i="67"/>
  <c r="S94" i="61"/>
  <c r="X88" i="53"/>
  <c r="O88" i="53"/>
  <c r="AH88" i="53"/>
  <c r="AW53" i="33"/>
  <c r="AX33" i="33"/>
  <c r="BF73" i="67"/>
  <c r="AM73" i="67"/>
  <c r="AV73" i="67"/>
  <c r="AE75" i="51"/>
  <c r="K75" i="67"/>
  <c r="AG75" i="67"/>
  <c r="J75" i="51"/>
  <c r="U31" i="53"/>
  <c r="CN58" i="31"/>
  <c r="U102" i="53"/>
  <c r="O131" i="53"/>
  <c r="AH131" i="53"/>
  <c r="X131" i="53"/>
  <c r="D59" i="68"/>
  <c r="V174" i="49"/>
  <c r="O125" i="51"/>
  <c r="Q125" i="67"/>
  <c r="T125" i="61"/>
  <c r="EM29" i="33"/>
  <c r="EL52" i="33"/>
  <c r="CW58" i="33"/>
  <c r="AT70" i="67"/>
  <c r="M124" i="51"/>
  <c r="R124" i="61"/>
  <c r="O124" i="67"/>
  <c r="T175" i="49"/>
  <c r="R175" i="49"/>
  <c r="ED59" i="33"/>
  <c r="H53" i="33"/>
  <c r="CX52" i="33"/>
  <c r="CY29" i="33"/>
  <c r="F133" i="51"/>
  <c r="G133" i="51" s="1"/>
  <c r="G184" i="49"/>
  <c r="F133" i="53"/>
  <c r="G133" i="53" s="1"/>
  <c r="G133" i="67"/>
  <c r="H133" i="67" s="1"/>
  <c r="G133" i="61"/>
  <c r="H133" i="61" s="1"/>
  <c r="EO27" i="33"/>
  <c r="T119" i="53"/>
  <c r="BZ53" i="31"/>
  <c r="CA33" i="31"/>
  <c r="AT117" i="67"/>
  <c r="T105" i="61"/>
  <c r="V145" i="49"/>
  <c r="O105" i="51"/>
  <c r="Q105" i="67"/>
  <c r="AP29" i="33"/>
  <c r="AO52" i="33"/>
  <c r="D58" i="68"/>
  <c r="AU61" i="67"/>
  <c r="AE31" i="53"/>
  <c r="F27" i="33"/>
  <c r="BY27" i="33"/>
  <c r="DG58" i="4"/>
  <c r="T27" i="68"/>
  <c r="AI52" i="72"/>
  <c r="AJ29" i="72"/>
  <c r="BD76" i="67"/>
  <c r="M66" i="53"/>
  <c r="AI35" i="53"/>
  <c r="Y35" i="53"/>
  <c r="O12" i="55"/>
  <c r="BC35" i="67"/>
  <c r="J53" i="33"/>
  <c r="K33" i="33"/>
  <c r="AB125" i="51"/>
  <c r="AD125" i="67"/>
  <c r="AZ52" i="28"/>
  <c r="BA29" i="28"/>
  <c r="AH37" i="53"/>
  <c r="O37" i="53"/>
  <c r="X37" i="53"/>
  <c r="I118" i="51"/>
  <c r="J118" i="67"/>
  <c r="AF118" i="67"/>
  <c r="AD118" i="51"/>
  <c r="AD33" i="33"/>
  <c r="AC53" i="33"/>
  <c r="DB52" i="33"/>
  <c r="DC29" i="33"/>
  <c r="BH58" i="67"/>
  <c r="AX58" i="67"/>
  <c r="DZ59" i="33"/>
  <c r="CH53" i="31"/>
  <c r="DF59" i="31"/>
  <c r="BD53" i="28"/>
  <c r="Y88" i="53"/>
  <c r="AI88" i="53"/>
  <c r="Y58" i="33"/>
  <c r="R8" i="58"/>
  <c r="P8" i="58"/>
  <c r="BP27" i="33"/>
  <c r="CU53" i="4"/>
  <c r="CV33" i="4"/>
  <c r="J52" i="68"/>
  <c r="K29" i="68"/>
  <c r="Z73" i="67"/>
  <c r="X73" i="51"/>
  <c r="X48" i="33"/>
  <c r="X47" i="33"/>
  <c r="X18" i="33"/>
  <c r="AS58" i="33"/>
  <c r="BH85" i="67"/>
  <c r="AX85" i="67"/>
  <c r="Z118" i="67"/>
  <c r="X118" i="51"/>
  <c r="CV59" i="33"/>
  <c r="AD98" i="53"/>
  <c r="BH58" i="28"/>
  <c r="BP27" i="31"/>
  <c r="E59" i="68"/>
  <c r="E47" i="68"/>
  <c r="E48" i="68"/>
  <c r="AF63" i="53"/>
  <c r="BE69" i="67"/>
  <c r="BD101" i="67"/>
  <c r="N25" i="67"/>
  <c r="Q21" i="49"/>
  <c r="Q25" i="61"/>
  <c r="CT52" i="33"/>
  <c r="AL33" i="33"/>
  <c r="AK53" i="33"/>
  <c r="AX93" i="67"/>
  <c r="BH93" i="67"/>
  <c r="AI20" i="53"/>
  <c r="Y20" i="53"/>
  <c r="O29" i="51"/>
  <c r="Q29" i="67"/>
  <c r="T29" i="61"/>
  <c r="V25" i="49"/>
  <c r="G29" i="33"/>
  <c r="F52" i="33"/>
  <c r="BD27" i="28"/>
  <c r="Z75" i="67"/>
  <c r="X75" i="51"/>
  <c r="AC92" i="51"/>
  <c r="AE92" i="67"/>
  <c r="AW63" i="67"/>
  <c r="BG63" i="67"/>
  <c r="AN63" i="67"/>
  <c r="AC52" i="33"/>
  <c r="AD29" i="33"/>
  <c r="AU102" i="67"/>
  <c r="J113" i="51"/>
  <c r="AG113" i="67"/>
  <c r="AE113" i="51"/>
  <c r="K113" i="67"/>
  <c r="AV59" i="33"/>
  <c r="X128" i="51"/>
  <c r="Z128" i="67"/>
  <c r="AE105" i="53"/>
  <c r="I135" i="51"/>
  <c r="J135" i="67"/>
  <c r="AF135" i="67"/>
  <c r="AD135" i="51"/>
  <c r="T111" i="53"/>
  <c r="BG87" i="67"/>
  <c r="AN87" i="67"/>
  <c r="AW87" i="67"/>
  <c r="AD175" i="53"/>
  <c r="AO27" i="38"/>
  <c r="CS58" i="33"/>
  <c r="AT103" i="67"/>
  <c r="V15" i="53"/>
  <c r="AT53" i="33"/>
  <c r="AU33" i="33"/>
  <c r="AE52" i="33"/>
  <c r="AF29" i="33"/>
  <c r="FB35" i="45"/>
  <c r="BN58" i="33"/>
  <c r="H33" i="68"/>
  <c r="G53" i="68"/>
  <c r="EN58" i="33"/>
  <c r="CB33" i="31"/>
  <c r="CA53" i="31"/>
  <c r="DZ58" i="4"/>
  <c r="AU69" i="67"/>
  <c r="L59" i="68"/>
  <c r="V101" i="53"/>
  <c r="V137" i="51"/>
  <c r="X137" i="67"/>
  <c r="BE25" i="67"/>
  <c r="M27" i="68"/>
  <c r="S148" i="61"/>
  <c r="S194" i="49"/>
  <c r="N148" i="51"/>
  <c r="U194" i="49"/>
  <c r="P148" i="67"/>
  <c r="AF33" i="31"/>
  <c r="AE53" i="31"/>
  <c r="BD118" i="67"/>
  <c r="AY59" i="28"/>
  <c r="BR27" i="4"/>
  <c r="CV29" i="33"/>
  <c r="CU52" i="33"/>
  <c r="CB27" i="4"/>
  <c r="BH58" i="33"/>
  <c r="CZ58" i="4"/>
  <c r="F18" i="68"/>
  <c r="F47" i="68"/>
  <c r="F48" i="68"/>
  <c r="AZ33" i="28"/>
  <c r="AY53" i="28"/>
  <c r="V104" i="51"/>
  <c r="X104" i="67"/>
  <c r="N28" i="53"/>
  <c r="W28" i="53"/>
  <c r="AG28" i="53"/>
  <c r="AH58" i="4"/>
  <c r="G52" i="71"/>
  <c r="H29" i="71"/>
  <c r="AM96" i="67"/>
  <c r="BF96" i="67"/>
  <c r="AV96" i="67"/>
  <c r="BE89" i="67"/>
  <c r="BL58" i="33"/>
  <c r="R20" i="55"/>
  <c r="P20" i="55"/>
  <c r="V91" i="53"/>
  <c r="AP59" i="28"/>
  <c r="S110" i="49"/>
  <c r="U110" i="49"/>
  <c r="P75" i="67"/>
  <c r="N75" i="51"/>
  <c r="S75" i="61"/>
  <c r="BL29" i="31"/>
  <c r="BK52" i="31"/>
  <c r="AE47" i="72"/>
  <c r="AE18" i="72"/>
  <c r="AE48" i="72"/>
  <c r="T24" i="53"/>
  <c r="BT59" i="33"/>
  <c r="AL52" i="28"/>
  <c r="AB133" i="51"/>
  <c r="AD133" i="67"/>
  <c r="AF102" i="53"/>
  <c r="AD53" i="31"/>
  <c r="AE33" i="31"/>
  <c r="Q74" i="67"/>
  <c r="T74" i="61"/>
  <c r="O74" i="51"/>
  <c r="V109" i="49"/>
  <c r="BL33" i="31"/>
  <c r="BK53" i="31"/>
  <c r="AI52" i="33"/>
  <c r="AJ29" i="33"/>
  <c r="AL129" i="67"/>
  <c r="BN29" i="31"/>
  <c r="BM52" i="31"/>
  <c r="AI104" i="53"/>
  <c r="Y104" i="53"/>
  <c r="AJ29" i="28"/>
  <c r="AI52" i="28"/>
  <c r="Y102" i="67"/>
  <c r="W102" i="51"/>
  <c r="O23" i="51"/>
  <c r="V19" i="49"/>
  <c r="T23" i="61"/>
  <c r="Q23" i="67"/>
  <c r="EI29" i="4"/>
  <c r="EH52" i="4"/>
  <c r="G174" i="49"/>
  <c r="F125" i="51"/>
  <c r="G125" i="51" s="1"/>
  <c r="F125" i="53"/>
  <c r="G125" i="53" s="1"/>
  <c r="G125" i="61"/>
  <c r="H125" i="61" s="1"/>
  <c r="G125" i="67"/>
  <c r="H125" i="67" s="1"/>
  <c r="AI93" i="53"/>
  <c r="Y93" i="53"/>
  <c r="U116" i="53"/>
  <c r="AH82" i="53"/>
  <c r="O82" i="53"/>
  <c r="X82" i="53"/>
  <c r="F59" i="31"/>
  <c r="AX29" i="33"/>
  <c r="AW52" i="33"/>
  <c r="AQ29" i="33"/>
  <c r="AP52" i="33"/>
  <c r="O80" i="53"/>
  <c r="AH80" i="53"/>
  <c r="X80" i="53"/>
  <c r="CA53" i="4"/>
  <c r="CB33" i="4"/>
  <c r="W27" i="53"/>
  <c r="AG27" i="53"/>
  <c r="N27" i="53"/>
  <c r="S27" i="4"/>
  <c r="CK59" i="31"/>
  <c r="AG113" i="53"/>
  <c r="N113" i="53"/>
  <c r="W113" i="53"/>
  <c r="S25" i="61"/>
  <c r="U21" i="49"/>
  <c r="N25" i="51"/>
  <c r="S21" i="49"/>
  <c r="P25" i="67"/>
  <c r="V114" i="53"/>
  <c r="F58" i="71"/>
  <c r="AS30" i="67"/>
  <c r="AF28" i="53"/>
  <c r="AF78" i="53"/>
  <c r="CD33" i="31"/>
  <c r="CC53" i="31"/>
  <c r="N16" i="67"/>
  <c r="Q11" i="49"/>
  <c r="P16" i="51" s="1"/>
  <c r="Q16" i="61"/>
  <c r="P33" i="31"/>
  <c r="O53" i="31"/>
  <c r="Y27" i="28"/>
  <c r="V30" i="53"/>
  <c r="AD76" i="51"/>
  <c r="J76" i="67"/>
  <c r="I76" i="51"/>
  <c r="AF76" i="67"/>
  <c r="O92" i="51"/>
  <c r="T92" i="61"/>
  <c r="Q92" i="67"/>
  <c r="V132" i="49"/>
  <c r="DE58" i="31"/>
  <c r="T20" i="61"/>
  <c r="O20" i="51"/>
  <c r="Q20" i="67"/>
  <c r="V18" i="49"/>
  <c r="CR27" i="31"/>
  <c r="AD73" i="67"/>
  <c r="AB73" i="51"/>
  <c r="W20" i="51"/>
  <c r="Y20" i="67"/>
  <c r="AB98" i="51"/>
  <c r="AD98" i="67"/>
  <c r="V29" i="51"/>
  <c r="X29" i="67"/>
  <c r="DA52" i="4"/>
  <c r="DB29" i="4"/>
  <c r="BG92" i="67"/>
  <c r="AW92" i="67"/>
  <c r="AN92" i="67"/>
  <c r="CN59" i="31"/>
  <c r="BL58" i="28"/>
  <c r="AE26" i="53"/>
  <c r="P28" i="67"/>
  <c r="U24" i="49"/>
  <c r="S28" i="61"/>
  <c r="S24" i="49"/>
  <c r="N28" i="51"/>
  <c r="CG53" i="31"/>
  <c r="CH33" i="31"/>
  <c r="I28" i="51"/>
  <c r="AF28" i="67"/>
  <c r="AD28" i="51"/>
  <c r="J28" i="67"/>
  <c r="E58" i="68"/>
  <c r="F92" i="51"/>
  <c r="G92" i="51" s="1"/>
  <c r="F92" i="53"/>
  <c r="G92" i="53" s="1"/>
  <c r="G132" i="49"/>
  <c r="G92" i="67"/>
  <c r="H92" i="67" s="1"/>
  <c r="G92" i="61"/>
  <c r="H92" i="61" s="1"/>
  <c r="Z52" i="4"/>
  <c r="AL102" i="67"/>
  <c r="W118" i="51"/>
  <c r="Y118" i="67"/>
  <c r="AE99" i="51"/>
  <c r="J99" i="51"/>
  <c r="AG99" i="67"/>
  <c r="K99" i="67"/>
  <c r="AR58" i="4"/>
  <c r="BC109" i="67"/>
  <c r="CB29" i="4"/>
  <c r="CA52" i="4"/>
  <c r="I121" i="51"/>
  <c r="J121" i="67"/>
  <c r="AD121" i="51"/>
  <c r="AF121" i="67"/>
  <c r="Y92" i="67"/>
  <c r="W92" i="51"/>
  <c r="AP53" i="33"/>
  <c r="AQ33" i="33"/>
  <c r="CD29" i="31"/>
  <c r="CC52" i="31"/>
  <c r="J29" i="33"/>
  <c r="I52" i="33"/>
  <c r="V111" i="49"/>
  <c r="O76" i="51"/>
  <c r="T76" i="61"/>
  <c r="Q76" i="67"/>
  <c r="AW81" i="67"/>
  <c r="AN81" i="67"/>
  <c r="BG81" i="67"/>
  <c r="X137" i="51"/>
  <c r="Z137" i="67"/>
  <c r="ED52" i="33"/>
  <c r="H53" i="31"/>
  <c r="CZ59" i="4"/>
  <c r="AU23" i="67"/>
  <c r="DF58" i="31"/>
  <c r="AX111" i="67"/>
  <c r="BH111" i="67"/>
  <c r="T29" i="31"/>
  <c r="S52" i="31"/>
  <c r="CY58" i="4"/>
  <c r="AX53" i="33"/>
  <c r="BO58" i="28"/>
  <c r="N117" i="53"/>
  <c r="AG117" i="53"/>
  <c r="W117" i="53"/>
  <c r="BG98" i="67"/>
  <c r="AN98" i="67"/>
  <c r="AW98" i="67"/>
  <c r="AD93" i="53"/>
  <c r="CW59" i="4"/>
  <c r="N58" i="28"/>
  <c r="DC53" i="31"/>
  <c r="DD33" i="31"/>
  <c r="V29" i="28"/>
  <c r="U52" i="28"/>
  <c r="L58" i="28"/>
  <c r="N101" i="51"/>
  <c r="S143" i="49"/>
  <c r="S101" i="61"/>
  <c r="P101" i="67"/>
  <c r="U143" i="49"/>
  <c r="AD78" i="53"/>
  <c r="AE28" i="67"/>
  <c r="AC28" i="51"/>
  <c r="AK33" i="4"/>
  <c r="AJ53" i="4"/>
  <c r="G29" i="31"/>
  <c r="F52" i="31"/>
  <c r="AH91" i="53"/>
  <c r="O91" i="53"/>
  <c r="X91" i="53"/>
  <c r="AE59" i="31"/>
  <c r="BJ53" i="28"/>
  <c r="DU52" i="4"/>
  <c r="DV29" i="4"/>
  <c r="AC24" i="51"/>
  <c r="AE24" i="67"/>
  <c r="AF81" i="53"/>
  <c r="M105" i="51"/>
  <c r="O105" i="67"/>
  <c r="R105" i="61"/>
  <c r="T145" i="49"/>
  <c r="R145" i="49"/>
  <c r="EU58" i="4"/>
  <c r="Q133" i="61"/>
  <c r="N133" i="67"/>
  <c r="Q184" i="49"/>
  <c r="CL33" i="31"/>
  <c r="CK53" i="31"/>
  <c r="U19" i="53"/>
  <c r="BW58" i="33"/>
  <c r="AC78" i="51"/>
  <c r="AE78" i="67"/>
  <c r="AE117" i="53"/>
  <c r="L58" i="31"/>
  <c r="AT101" i="67"/>
  <c r="EU59" i="4"/>
  <c r="BP59" i="4"/>
  <c r="AU30" i="67"/>
  <c r="AF79" i="53"/>
  <c r="AB25" i="51"/>
  <c r="AD25" i="67"/>
  <c r="AH106" i="53"/>
  <c r="X106" i="53"/>
  <c r="O106" i="53"/>
  <c r="AF119" i="67"/>
  <c r="AD119" i="51"/>
  <c r="I119" i="51"/>
  <c r="J119" i="67"/>
  <c r="X27" i="53"/>
  <c r="O27" i="53"/>
  <c r="AH27" i="53"/>
  <c r="J71" i="51"/>
  <c r="AG71" i="67"/>
  <c r="K71" i="67"/>
  <c r="AE71" i="51"/>
  <c r="P114" i="67"/>
  <c r="N114" i="51"/>
  <c r="S114" i="61"/>
  <c r="S164" i="49"/>
  <c r="U164" i="49"/>
  <c r="CH52" i="31"/>
  <c r="CZ29" i="31"/>
  <c r="CY52" i="31"/>
  <c r="AD52" i="33"/>
  <c r="AE29" i="33"/>
  <c r="BU33" i="4"/>
  <c r="BT53" i="4"/>
  <c r="M100" i="51"/>
  <c r="R100" i="61"/>
  <c r="O100" i="67"/>
  <c r="R140" i="49"/>
  <c r="T140" i="49"/>
  <c r="AZ58" i="28"/>
  <c r="CH52" i="4"/>
  <c r="Q53" i="68"/>
  <c r="R33" i="68"/>
  <c r="EI59" i="4"/>
  <c r="AX119" i="67"/>
  <c r="BH119" i="67"/>
  <c r="Y117" i="67"/>
  <c r="W117" i="51"/>
  <c r="AM53" i="33"/>
  <c r="AN33" i="33"/>
  <c r="AW52" i="28"/>
  <c r="AX29" i="28"/>
  <c r="CA27" i="33"/>
  <c r="AE16" i="53"/>
  <c r="X101" i="67"/>
  <c r="V101" i="51"/>
  <c r="AG19" i="53"/>
  <c r="W19" i="53"/>
  <c r="N19" i="53"/>
  <c r="BH16" i="67"/>
  <c r="AX16" i="67"/>
  <c r="Z34" i="67"/>
  <c r="X34" i="51"/>
  <c r="K146" i="67"/>
  <c r="AG146" i="67"/>
  <c r="J146" i="51"/>
  <c r="AE146" i="51"/>
  <c r="R59" i="4"/>
  <c r="AO59" i="31"/>
  <c r="M17" i="53"/>
  <c r="W24" i="51"/>
  <c r="Y24" i="67"/>
  <c r="T59" i="4"/>
  <c r="T29" i="28"/>
  <c r="S52" i="28"/>
  <c r="M99" i="53"/>
  <c r="EV58" i="4"/>
  <c r="AT31" i="67"/>
  <c r="AD33" i="31"/>
  <c r="AC53" i="31"/>
  <c r="AE30" i="53"/>
  <c r="AI25" i="53"/>
  <c r="Y25" i="53"/>
  <c r="AG115" i="53"/>
  <c r="N115" i="53"/>
  <c r="W115" i="53"/>
  <c r="U29" i="53"/>
  <c r="O84" i="53"/>
  <c r="X84" i="53"/>
  <c r="AH84" i="53"/>
  <c r="AX58" i="28"/>
  <c r="AD77" i="51"/>
  <c r="I77" i="51"/>
  <c r="J77" i="67"/>
  <c r="AF77" i="67"/>
  <c r="CH33" i="4"/>
  <c r="CG53" i="4"/>
  <c r="CD58" i="31"/>
  <c r="AF59" i="33"/>
  <c r="M27" i="33"/>
  <c r="AD102" i="53"/>
  <c r="AM103" i="67"/>
  <c r="BF103" i="67"/>
  <c r="AV103" i="67"/>
  <c r="AF129" i="53"/>
  <c r="X106" i="51"/>
  <c r="Z106" i="67"/>
  <c r="ET58" i="4"/>
  <c r="V16" i="53"/>
  <c r="AE102" i="51"/>
  <c r="K102" i="67"/>
  <c r="J102" i="51"/>
  <c r="AG102" i="67"/>
  <c r="AK58" i="28"/>
  <c r="BW53" i="33"/>
  <c r="BX33" i="33"/>
  <c r="O34" i="53"/>
  <c r="AH34" i="53"/>
  <c r="X34" i="53"/>
  <c r="AL99" i="67"/>
  <c r="AL83" i="67"/>
  <c r="BC33" i="28"/>
  <c r="BB53" i="28"/>
  <c r="AN52" i="28"/>
  <c r="AO29" i="28"/>
  <c r="AL103" i="67"/>
  <c r="L27" i="28"/>
  <c r="BG91" i="67"/>
  <c r="AN91" i="67"/>
  <c r="AW91" i="67"/>
  <c r="AD99" i="53"/>
  <c r="Q19" i="49"/>
  <c r="N23" i="67"/>
  <c r="Q23" i="61"/>
  <c r="BS59" i="31"/>
  <c r="AE34" i="53"/>
  <c r="AF24" i="67"/>
  <c r="J24" i="67"/>
  <c r="AD24" i="51"/>
  <c r="I24" i="51"/>
  <c r="R144" i="49"/>
  <c r="T144" i="49"/>
  <c r="R104" i="61"/>
  <c r="M104" i="51"/>
  <c r="O104" i="67"/>
  <c r="U107" i="53"/>
  <c r="DJ58" i="4"/>
  <c r="O17" i="53"/>
  <c r="AH17" i="53"/>
  <c r="X17" i="53"/>
  <c r="AE120" i="67"/>
  <c r="AC120" i="51"/>
  <c r="I146" i="51"/>
  <c r="J146" i="67"/>
  <c r="AF146" i="67"/>
  <c r="AD146" i="51"/>
  <c r="L33" i="68"/>
  <c r="K53" i="68"/>
  <c r="T141" i="49"/>
  <c r="R141" i="49"/>
  <c r="O102" i="67"/>
  <c r="M102" i="51"/>
  <c r="R102" i="61"/>
  <c r="AT99" i="67"/>
  <c r="AE27" i="33"/>
  <c r="V117" i="51"/>
  <c r="X117" i="67"/>
  <c r="P99" i="67"/>
  <c r="U139" i="49"/>
  <c r="N99" i="51"/>
  <c r="S139" i="49"/>
  <c r="S99" i="61"/>
  <c r="BF29" i="31"/>
  <c r="BE52" i="31"/>
  <c r="AD107" i="53"/>
  <c r="E59" i="31"/>
  <c r="BC94" i="67"/>
  <c r="AL114" i="67"/>
  <c r="Y114" i="53"/>
  <c r="AI114" i="53"/>
  <c r="DC53" i="4"/>
  <c r="DD33" i="4"/>
  <c r="CG59" i="4"/>
  <c r="BE26" i="67"/>
  <c r="ER27" i="4"/>
  <c r="CF59" i="4"/>
  <c r="AF85" i="53"/>
  <c r="N105" i="51"/>
  <c r="P105" i="67"/>
  <c r="S105" i="61"/>
  <c r="W105" i="61" s="1"/>
  <c r="S145" i="49"/>
  <c r="U145" i="49"/>
  <c r="AW94" i="67"/>
  <c r="BG94" i="67"/>
  <c r="AN94" i="67"/>
  <c r="AE19" i="53"/>
  <c r="AL52" i="33"/>
  <c r="BR53" i="4"/>
  <c r="BS33" i="4"/>
  <c r="H85" i="51"/>
  <c r="I85" i="61"/>
  <c r="AG107" i="53"/>
  <c r="N107" i="53"/>
  <c r="W107" i="53"/>
  <c r="V115" i="51"/>
  <c r="X115" i="67"/>
  <c r="CW58" i="31"/>
  <c r="DE27" i="31"/>
  <c r="BF58" i="31"/>
  <c r="BP33" i="4"/>
  <c r="BO53" i="4"/>
  <c r="BG105" i="67"/>
  <c r="AW105" i="67"/>
  <c r="AN105" i="67"/>
  <c r="AL48" i="71"/>
  <c r="AL18" i="71"/>
  <c r="AL47" i="71"/>
  <c r="CL27" i="31"/>
  <c r="O78" i="51"/>
  <c r="T78" i="61"/>
  <c r="Q78" i="67"/>
  <c r="V112" i="49"/>
  <c r="BD108" i="67"/>
  <c r="BH88" i="67"/>
  <c r="AX88" i="67"/>
  <c r="AI52" i="71"/>
  <c r="AJ29" i="71"/>
  <c r="T33" i="28"/>
  <c r="S53" i="28"/>
  <c r="G116" i="61"/>
  <c r="H116" i="61" s="1"/>
  <c r="G116" i="67"/>
  <c r="H116" i="67" s="1"/>
  <c r="F116" i="53"/>
  <c r="G116" i="53" s="1"/>
  <c r="F116" i="51"/>
  <c r="G116" i="51" s="1"/>
  <c r="G166" i="49"/>
  <c r="DY59" i="33"/>
  <c r="CR29" i="31"/>
  <c r="CQ52" i="31"/>
  <c r="BW58" i="4"/>
  <c r="Q77" i="67"/>
  <c r="V113" i="49"/>
  <c r="T77" i="61"/>
  <c r="O77" i="51"/>
  <c r="BE27" i="67"/>
  <c r="BC27" i="28"/>
  <c r="AS94" i="67"/>
  <c r="H84" i="53"/>
  <c r="I84" i="67"/>
  <c r="I84" i="61"/>
  <c r="H84" i="51"/>
  <c r="T12" i="49"/>
  <c r="R12" i="49"/>
  <c r="O17" i="67"/>
  <c r="M17" i="51"/>
  <c r="R17" i="61"/>
  <c r="BQ58" i="71"/>
  <c r="AW21" i="67"/>
  <c r="BG21" i="67"/>
  <c r="AN21" i="67"/>
  <c r="H27" i="28"/>
  <c r="AS114" i="67"/>
  <c r="J25" i="67"/>
  <c r="AD25" i="51"/>
  <c r="I25" i="51"/>
  <c r="AF25" i="67"/>
  <c r="BF92" i="67"/>
  <c r="AM92" i="67"/>
  <c r="AV92" i="67"/>
  <c r="V36" i="51"/>
  <c r="X36" i="67"/>
  <c r="AE114" i="51"/>
  <c r="J114" i="51"/>
  <c r="AG114" i="67"/>
  <c r="K114" i="67"/>
  <c r="AG53" i="33"/>
  <c r="AH33" i="33"/>
  <c r="AN17" i="67"/>
  <c r="BG17" i="67"/>
  <c r="AW17" i="67"/>
  <c r="AX53" i="28"/>
  <c r="H58" i="31"/>
  <c r="DD52" i="31"/>
  <c r="DE29" i="31"/>
  <c r="Z127" i="49"/>
  <c r="AB127" i="49"/>
  <c r="AA127" i="49"/>
  <c r="X85" i="53"/>
  <c r="AH85" i="53"/>
  <c r="O85" i="53"/>
  <c r="DQ18" i="4"/>
  <c r="DQ48" i="4"/>
  <c r="DQ47" i="4"/>
  <c r="BQ58" i="4"/>
  <c r="CS29" i="4"/>
  <c r="CR52" i="4"/>
  <c r="AC85" i="51"/>
  <c r="AE85" i="67"/>
  <c r="N33" i="71"/>
  <c r="M53" i="71"/>
  <c r="CW33" i="4"/>
  <c r="CV53" i="4"/>
  <c r="CJ53" i="31"/>
  <c r="CK33" i="31"/>
  <c r="I52" i="28"/>
  <c r="J29" i="28"/>
  <c r="AE115" i="67"/>
  <c r="AC115" i="51"/>
  <c r="ES58" i="4"/>
  <c r="AO58" i="31"/>
  <c r="AJ33" i="31"/>
  <c r="AI53" i="31"/>
  <c r="AU90" i="67"/>
  <c r="T107" i="53"/>
  <c r="BC19" i="67"/>
  <c r="CH58" i="4"/>
  <c r="M58" i="28"/>
  <c r="M19" i="51"/>
  <c r="R19" i="61"/>
  <c r="R14" i="49"/>
  <c r="T14" i="49"/>
  <c r="O19" i="67"/>
  <c r="AG86" i="53"/>
  <c r="W86" i="53"/>
  <c r="N86" i="53"/>
  <c r="X23" i="53"/>
  <c r="O23" i="53"/>
  <c r="AH23" i="53"/>
  <c r="AI109" i="53"/>
  <c r="Y109" i="53"/>
  <c r="P58" i="28"/>
  <c r="T137" i="49"/>
  <c r="R137" i="49"/>
  <c r="R97" i="61"/>
  <c r="O97" i="67"/>
  <c r="M97" i="51"/>
  <c r="DD59" i="4"/>
  <c r="CQ53" i="31"/>
  <c r="CR33" i="31"/>
  <c r="AA52" i="31"/>
  <c r="AB29" i="31"/>
  <c r="CO58" i="4"/>
  <c r="X16" i="67"/>
  <c r="V16" i="51"/>
  <c r="Y105" i="53"/>
  <c r="AI105" i="53"/>
  <c r="G138" i="49"/>
  <c r="G98" i="61"/>
  <c r="H98" i="61" s="1"/>
  <c r="F98" i="51"/>
  <c r="G98" i="51" s="1"/>
  <c r="F98" i="53"/>
  <c r="G98" i="53" s="1"/>
  <c r="G98" i="67"/>
  <c r="H98" i="67" s="1"/>
  <c r="BF27" i="28"/>
  <c r="U140" i="49"/>
  <c r="S140" i="49"/>
  <c r="N100" i="51"/>
  <c r="P100" i="67"/>
  <c r="S100" i="61"/>
  <c r="M91" i="53"/>
  <c r="AI27" i="4"/>
  <c r="AS98" i="67"/>
  <c r="W112" i="53"/>
  <c r="AG112" i="53"/>
  <c r="N112" i="53"/>
  <c r="T53" i="28"/>
  <c r="DD58" i="4"/>
  <c r="AH24" i="53"/>
  <c r="X24" i="53"/>
  <c r="O24" i="53"/>
  <c r="BZ29" i="4"/>
  <c r="BY52" i="4"/>
  <c r="BF100" i="67"/>
  <c r="AV100" i="67"/>
  <c r="AM100" i="67"/>
  <c r="AM90" i="67"/>
  <c r="AV90" i="67"/>
  <c r="BF90" i="67"/>
  <c r="U93" i="53"/>
  <c r="Y29" i="33"/>
  <c r="X52" i="33"/>
  <c r="CX58" i="4"/>
  <c r="V79" i="53"/>
  <c r="AT27" i="28"/>
  <c r="AK29" i="4"/>
  <c r="AJ52" i="4"/>
  <c r="AU16" i="67"/>
  <c r="V81" i="51"/>
  <c r="X81" i="67"/>
  <c r="BE88" i="67"/>
  <c r="BG96" i="67"/>
  <c r="AW96" i="67"/>
  <c r="AN96" i="67"/>
  <c r="BQ53" i="4"/>
  <c r="BR33" i="4"/>
  <c r="AD96" i="53"/>
  <c r="BT29" i="71"/>
  <c r="BS52" i="71"/>
  <c r="F26" i="53"/>
  <c r="G26" i="53" s="1"/>
  <c r="F26" i="51"/>
  <c r="G26" i="51" s="1"/>
  <c r="G26" i="61"/>
  <c r="H26" i="61" s="1"/>
  <c r="G22" i="49"/>
  <c r="G26" i="67"/>
  <c r="H26" i="67" s="1"/>
  <c r="X29" i="4"/>
  <c r="W52" i="4"/>
  <c r="AU93" i="67"/>
  <c r="M48" i="71"/>
  <c r="M47" i="71"/>
  <c r="M18" i="71"/>
  <c r="R33" i="71"/>
  <c r="Q53" i="71"/>
  <c r="CI53" i="31"/>
  <c r="CJ33" i="31"/>
  <c r="DC29" i="4"/>
  <c r="DB52" i="4"/>
  <c r="K27" i="4"/>
  <c r="G106" i="49"/>
  <c r="F71" i="53"/>
  <c r="G71" i="53" s="1"/>
  <c r="G71" i="61"/>
  <c r="H71" i="61" s="1"/>
  <c r="F71" i="51"/>
  <c r="G71" i="51" s="1"/>
  <c r="G71" i="67"/>
  <c r="H71" i="67" s="1"/>
  <c r="Q127" i="49"/>
  <c r="Q88" i="61"/>
  <c r="N88" i="67"/>
  <c r="CA27" i="31"/>
  <c r="AM82" i="67"/>
  <c r="BF82" i="67"/>
  <c r="AV82" i="67"/>
  <c r="G134" i="67"/>
  <c r="H134" i="67" s="1"/>
  <c r="F134" i="51"/>
  <c r="G134" i="51" s="1"/>
  <c r="G185" i="49"/>
  <c r="F134" i="53"/>
  <c r="G134" i="53" s="1"/>
  <c r="G134" i="61"/>
  <c r="H134" i="61" s="1"/>
  <c r="F69" i="51"/>
  <c r="G69" i="51" s="1"/>
  <c r="G105" i="49"/>
  <c r="F69" i="53"/>
  <c r="G69" i="53" s="1"/>
  <c r="G69" i="61"/>
  <c r="H69" i="61" s="1"/>
  <c r="G69" i="67"/>
  <c r="H69" i="67" s="1"/>
  <c r="BH52" i="31"/>
  <c r="BI29" i="31"/>
  <c r="X101" i="51"/>
  <c r="Z101" i="67"/>
  <c r="E27" i="28"/>
  <c r="AF21" i="53"/>
  <c r="BA59" i="28"/>
  <c r="BX58" i="31"/>
  <c r="BD100" i="67"/>
  <c r="AA59" i="31"/>
  <c r="C52" i="28"/>
  <c r="D29" i="28"/>
  <c r="AW47" i="31"/>
  <c r="AW18" i="31"/>
  <c r="AW48" i="31"/>
  <c r="O53" i="28"/>
  <c r="P33" i="28"/>
  <c r="AL15" i="67"/>
  <c r="BI52" i="31"/>
  <c r="BJ29" i="31"/>
  <c r="Q59" i="28"/>
  <c r="AH90" i="53"/>
  <c r="X90" i="53"/>
  <c r="O90" i="53"/>
  <c r="AI33" i="71"/>
  <c r="AH53" i="71"/>
  <c r="CA58" i="31"/>
  <c r="BC113" i="67"/>
  <c r="G27" i="31"/>
  <c r="N23" i="53"/>
  <c r="AG23" i="53"/>
  <c r="W23" i="53"/>
  <c r="AD27" i="31"/>
  <c r="AB27" i="28"/>
  <c r="AH29" i="31"/>
  <c r="AG52" i="31"/>
  <c r="CX29" i="4"/>
  <c r="CW52" i="4"/>
  <c r="BD30" i="67"/>
  <c r="I58" i="71"/>
  <c r="AG59" i="71"/>
  <c r="AT19" i="67"/>
  <c r="T27" i="28"/>
  <c r="K94" i="67"/>
  <c r="J94" i="51"/>
  <c r="AG94" i="67"/>
  <c r="AE94" i="51"/>
  <c r="BS52" i="4"/>
  <c r="BT29" i="4"/>
  <c r="U59" i="33"/>
  <c r="R92" i="61"/>
  <c r="M92" i="51"/>
  <c r="O92" i="67"/>
  <c r="R132" i="49"/>
  <c r="T132" i="49"/>
  <c r="AD23" i="53"/>
  <c r="AL86" i="67"/>
  <c r="AH16" i="53"/>
  <c r="X16" i="53"/>
  <c r="O16" i="53"/>
  <c r="BC105" i="67"/>
  <c r="AE58" i="71"/>
  <c r="AS113" i="67"/>
  <c r="BZ52" i="31"/>
  <c r="CA29" i="31"/>
  <c r="AI52" i="4"/>
  <c r="AJ29" i="4"/>
  <c r="ER52" i="4"/>
  <c r="ES29" i="4"/>
  <c r="J88" i="51"/>
  <c r="K88" i="67"/>
  <c r="AG88" i="67"/>
  <c r="AE88" i="51"/>
  <c r="G19" i="67"/>
  <c r="H19" i="67" s="1"/>
  <c r="F19" i="53"/>
  <c r="G19" i="53" s="1"/>
  <c r="G14" i="49"/>
  <c r="F19" i="51"/>
  <c r="G19" i="51" s="1"/>
  <c r="G19" i="61"/>
  <c r="H19" i="61" s="1"/>
  <c r="AJ59" i="71"/>
  <c r="BR52" i="71"/>
  <c r="BS29" i="71"/>
  <c r="W88" i="51"/>
  <c r="Y88" i="67"/>
  <c r="AE17" i="53"/>
  <c r="BB53" i="31"/>
  <c r="BC33" i="31"/>
  <c r="T18" i="49"/>
  <c r="R20" i="61"/>
  <c r="R18" i="49"/>
  <c r="O20" i="67"/>
  <c r="M20" i="51"/>
  <c r="C59" i="71"/>
  <c r="AO33" i="4"/>
  <c r="AN53" i="4"/>
  <c r="D27" i="28"/>
  <c r="F74" i="53"/>
  <c r="G74" i="53" s="1"/>
  <c r="G74" i="67"/>
  <c r="H74" i="67" s="1"/>
  <c r="F74" i="51"/>
  <c r="G74" i="51" s="1"/>
  <c r="G74" i="61"/>
  <c r="H74" i="61" s="1"/>
  <c r="G109" i="49"/>
  <c r="AE92" i="53"/>
  <c r="X93" i="53"/>
  <c r="AH93" i="53"/>
  <c r="O93" i="53"/>
  <c r="N106" i="51"/>
  <c r="S106" i="61"/>
  <c r="P106" i="67"/>
  <c r="U146" i="49"/>
  <c r="S146" i="49"/>
  <c r="AB38" i="51"/>
  <c r="AD38" i="67"/>
  <c r="EE59" i="4"/>
  <c r="AI29" i="4"/>
  <c r="AH52" i="4"/>
  <c r="E29" i="31"/>
  <c r="D52" i="31"/>
  <c r="Y53" i="33"/>
  <c r="Z33" i="33"/>
  <c r="K73" i="67"/>
  <c r="J73" i="51"/>
  <c r="AE73" i="51"/>
  <c r="AG73" i="67"/>
  <c r="X102" i="51"/>
  <c r="Z102" i="67"/>
  <c r="O110" i="53"/>
  <c r="AH110" i="53"/>
  <c r="X110" i="53"/>
  <c r="AK27" i="4"/>
  <c r="AD24" i="53"/>
  <c r="AT23" i="67"/>
  <c r="DC27" i="31"/>
  <c r="T22" i="49"/>
  <c r="M26" i="51"/>
  <c r="O26" i="67"/>
  <c r="R26" i="61"/>
  <c r="R22" i="49"/>
  <c r="CF33" i="4"/>
  <c r="CE53" i="4"/>
  <c r="BC24" i="67"/>
  <c r="BU59" i="31"/>
  <c r="CV59" i="31"/>
  <c r="AU26" i="67"/>
  <c r="BC107" i="67"/>
  <c r="V94" i="51"/>
  <c r="X94" i="67"/>
  <c r="BE59" i="28"/>
  <c r="M82" i="53"/>
  <c r="W106" i="51"/>
  <c r="Y106" i="67"/>
  <c r="M106" i="53"/>
  <c r="AL98" i="67"/>
  <c r="AS109" i="67"/>
  <c r="M78" i="53"/>
  <c r="CG27" i="4"/>
  <c r="M27" i="71"/>
  <c r="R26" i="55"/>
  <c r="P26" i="55"/>
  <c r="CR27" i="4"/>
  <c r="P37" i="55"/>
  <c r="R37" i="55"/>
  <c r="E29" i="71"/>
  <c r="D52" i="71"/>
  <c r="AD17" i="53"/>
  <c r="K98" i="67"/>
  <c r="AG98" i="67"/>
  <c r="J98" i="51"/>
  <c r="AE98" i="51"/>
  <c r="AH111" i="53"/>
  <c r="X111" i="53"/>
  <c r="O111" i="53"/>
  <c r="BH91" i="67"/>
  <c r="AX91" i="67"/>
  <c r="AT79" i="67"/>
  <c r="AT107" i="67"/>
  <c r="T105" i="53"/>
  <c r="Q52" i="31"/>
  <c r="R29" i="31"/>
  <c r="O99" i="53"/>
  <c r="X99" i="53"/>
  <c r="AH99" i="53"/>
  <c r="BE114" i="67"/>
  <c r="T33" i="31"/>
  <c r="S53" i="31"/>
  <c r="O81" i="67"/>
  <c r="R81" i="61"/>
  <c r="T117" i="49"/>
  <c r="M81" i="51"/>
  <c r="R117" i="49"/>
  <c r="DC29" i="31"/>
  <c r="DB52" i="31"/>
  <c r="CE53" i="31"/>
  <c r="CF33" i="31"/>
  <c r="X81" i="51"/>
  <c r="Z81" i="67"/>
  <c r="F113" i="51"/>
  <c r="G113" i="51" s="1"/>
  <c r="F113" i="53"/>
  <c r="G113" i="53" s="1"/>
  <c r="G113" i="67"/>
  <c r="H113" i="67" s="1"/>
  <c r="G113" i="61"/>
  <c r="H113" i="61" s="1"/>
  <c r="G163" i="49"/>
  <c r="O58" i="4"/>
  <c r="AC27" i="31"/>
  <c r="P58" i="33"/>
  <c r="BV29" i="31"/>
  <c r="BU52" i="31"/>
  <c r="G79" i="67"/>
  <c r="H79" i="67" s="1"/>
  <c r="F79" i="51"/>
  <c r="G79" i="51" s="1"/>
  <c r="G114" i="49"/>
  <c r="F79" i="53"/>
  <c r="G79" i="53" s="1"/>
  <c r="G79" i="61"/>
  <c r="H79" i="61" s="1"/>
  <c r="DF33" i="31"/>
  <c r="DE53" i="31"/>
  <c r="X96" i="51"/>
  <c r="Z96" i="67"/>
  <c r="X97" i="67"/>
  <c r="V97" i="51"/>
  <c r="Y29" i="71"/>
  <c r="X52" i="71"/>
  <c r="AS105" i="67"/>
  <c r="AA53" i="71"/>
  <c r="AB33" i="71"/>
  <c r="N94" i="67"/>
  <c r="Q94" i="61"/>
  <c r="Q134" i="49"/>
  <c r="V92" i="53"/>
  <c r="DX27" i="4"/>
  <c r="Y96" i="67"/>
  <c r="W96" i="51"/>
  <c r="AR47" i="71"/>
  <c r="AR48" i="71"/>
  <c r="AR18" i="71"/>
  <c r="AC52" i="71"/>
  <c r="AD29" i="71"/>
  <c r="AL91" i="67"/>
  <c r="CV59" i="4"/>
  <c r="P59" i="33"/>
  <c r="AL29" i="71"/>
  <c r="AK52" i="71"/>
  <c r="Z132" i="67"/>
  <c r="X132" i="51"/>
  <c r="EP29" i="4"/>
  <c r="EO52" i="4"/>
  <c r="F88" i="53"/>
  <c r="G88" i="53" s="1"/>
  <c r="G88" i="67"/>
  <c r="H88" i="67" s="1"/>
  <c r="G127" i="49"/>
  <c r="F88" i="51"/>
  <c r="G88" i="51" s="1"/>
  <c r="G88" i="61"/>
  <c r="H88" i="61" s="1"/>
  <c r="CC52" i="43"/>
  <c r="CD29" i="43"/>
  <c r="DS52" i="4"/>
  <c r="DT29" i="4"/>
  <c r="N88" i="51"/>
  <c r="P88" i="67"/>
  <c r="S88" i="61"/>
  <c r="S127" i="49"/>
  <c r="U127" i="49"/>
  <c r="AD81" i="67"/>
  <c r="AB81" i="51"/>
  <c r="AG100" i="53"/>
  <c r="W100" i="53"/>
  <c r="N100" i="53"/>
  <c r="U53" i="71"/>
  <c r="V33" i="71"/>
  <c r="Q29" i="49"/>
  <c r="Q33" i="61"/>
  <c r="N33" i="67"/>
  <c r="AA53" i="31"/>
  <c r="AB33" i="31"/>
  <c r="BR59" i="71"/>
  <c r="D58" i="71"/>
  <c r="O58" i="71"/>
  <c r="AH53" i="4"/>
  <c r="AI33" i="4"/>
  <c r="AG26" i="53"/>
  <c r="N26" i="53"/>
  <c r="W26" i="53"/>
  <c r="D53" i="71"/>
  <c r="E33" i="71"/>
  <c r="DC52" i="31"/>
  <c r="DD29" i="31"/>
  <c r="C59" i="31"/>
  <c r="AI58" i="71"/>
  <c r="AB37" i="51"/>
  <c r="AD37" i="67"/>
  <c r="DU59" i="4"/>
  <c r="AE131" i="67"/>
  <c r="AC131" i="51"/>
  <c r="G152" i="67"/>
  <c r="H152" i="67" s="1"/>
  <c r="G198" i="49"/>
  <c r="F152" i="53"/>
  <c r="G152" i="53" s="1"/>
  <c r="G152" i="61"/>
  <c r="H152" i="61" s="1"/>
  <c r="F152" i="51"/>
  <c r="G152" i="51" s="1"/>
  <c r="AT33" i="28"/>
  <c r="AS53" i="28"/>
  <c r="L58" i="4"/>
  <c r="U58" i="71"/>
  <c r="H131" i="51"/>
  <c r="I131" i="67"/>
  <c r="I131" i="61"/>
  <c r="H131" i="53"/>
  <c r="AB83" i="51"/>
  <c r="AD83" i="67"/>
  <c r="R59" i="71"/>
  <c r="J33" i="28"/>
  <c r="I53" i="28"/>
  <c r="CI58" i="31"/>
  <c r="L48" i="4"/>
  <c r="L18" i="4"/>
  <c r="L47" i="4"/>
  <c r="I80" i="67"/>
  <c r="H80" i="51"/>
  <c r="H80" i="53"/>
  <c r="I80" i="61"/>
  <c r="BE52" i="28"/>
  <c r="BF29" i="28"/>
  <c r="N18" i="71"/>
  <c r="N48" i="71"/>
  <c r="N47" i="71"/>
  <c r="Q134" i="67"/>
  <c r="T134" i="61"/>
  <c r="V185" i="49"/>
  <c r="O134" i="51"/>
  <c r="AL92" i="67"/>
  <c r="BC52" i="31"/>
  <c r="BD29" i="31"/>
  <c r="J105" i="67"/>
  <c r="I105" i="51"/>
  <c r="AF105" i="67"/>
  <c r="AD105" i="51"/>
  <c r="CX53" i="31"/>
  <c r="CY33" i="31"/>
  <c r="AU27" i="71"/>
  <c r="BC90" i="67"/>
  <c r="BD106" i="67"/>
  <c r="AD134" i="67"/>
  <c r="AB134" i="51"/>
  <c r="DU53" i="33"/>
  <c r="DV33" i="33"/>
  <c r="EL58" i="4"/>
  <c r="AF131" i="67"/>
  <c r="I131" i="51"/>
  <c r="J131" i="67"/>
  <c r="AD131" i="51"/>
  <c r="P53" i="31"/>
  <c r="Q33" i="31"/>
  <c r="DX53" i="4"/>
  <c r="Y33" i="71"/>
  <c r="X53" i="71"/>
  <c r="AX27" i="31"/>
  <c r="S27" i="33"/>
  <c r="Q27" i="71"/>
  <c r="DA53" i="31"/>
  <c r="DB33" i="31"/>
  <c r="DU53" i="4"/>
  <c r="DV33" i="4"/>
  <c r="L59" i="71"/>
  <c r="DX18" i="4"/>
  <c r="DX48" i="4"/>
  <c r="DX47" i="4"/>
  <c r="X27" i="31"/>
  <c r="R29" i="28"/>
  <c r="Q52" i="28"/>
  <c r="F82" i="51"/>
  <c r="G82" i="51" s="1"/>
  <c r="G82" i="61"/>
  <c r="H82" i="61" s="1"/>
  <c r="F82" i="53"/>
  <c r="G82" i="53" s="1"/>
  <c r="G82" i="67"/>
  <c r="H82" i="67" s="1"/>
  <c r="G118" i="49"/>
  <c r="G91" i="67"/>
  <c r="H91" i="67" s="1"/>
  <c r="F91" i="53"/>
  <c r="G91" i="53" s="1"/>
  <c r="F91" i="51"/>
  <c r="G91" i="51" s="1"/>
  <c r="G131" i="49"/>
  <c r="G91" i="61"/>
  <c r="H91" i="61" s="1"/>
  <c r="AT16" i="67"/>
  <c r="W33" i="51"/>
  <c r="Y33" i="67"/>
  <c r="DT58" i="4"/>
  <c r="Q29" i="33"/>
  <c r="P52" i="33"/>
  <c r="O52" i="28"/>
  <c r="P29" i="28"/>
  <c r="AN33" i="71"/>
  <c r="AM53" i="71"/>
  <c r="BT27" i="71"/>
  <c r="DX33" i="4"/>
  <c r="DW53" i="4"/>
  <c r="V88" i="51"/>
  <c r="X88" i="67"/>
  <c r="T52" i="71"/>
  <c r="G32" i="61"/>
  <c r="H32" i="61" s="1"/>
  <c r="F32" i="53"/>
  <c r="G32" i="53" s="1"/>
  <c r="F32" i="51"/>
  <c r="G32" i="51" s="1"/>
  <c r="G32" i="67"/>
  <c r="H32" i="67" s="1"/>
  <c r="G28" i="49"/>
  <c r="BJ59" i="4"/>
  <c r="G277" i="67"/>
  <c r="H277" i="67" s="1"/>
  <c r="F276" i="51"/>
  <c r="G276" i="51" s="1"/>
  <c r="G276" i="67"/>
  <c r="H276" i="67" s="1"/>
  <c r="G276" i="61"/>
  <c r="H276" i="61" s="1"/>
  <c r="F276" i="53"/>
  <c r="G276" i="53" s="1"/>
  <c r="AV249" i="67"/>
  <c r="BF249" i="67"/>
  <c r="AM249" i="67"/>
  <c r="AD37" i="51"/>
  <c r="AF37" i="67"/>
  <c r="J37" i="67"/>
  <c r="I37" i="51"/>
  <c r="V27" i="71"/>
  <c r="N115" i="67"/>
  <c r="Q115" i="61"/>
  <c r="Q165" i="49"/>
  <c r="M32" i="51"/>
  <c r="R32" i="61"/>
  <c r="O32" i="67"/>
  <c r="R28" i="49"/>
  <c r="T28" i="49"/>
  <c r="U28" i="49"/>
  <c r="S32" i="61"/>
  <c r="S28" i="49"/>
  <c r="P32" i="67"/>
  <c r="N32" i="51"/>
  <c r="AA52" i="71"/>
  <c r="AB29" i="71"/>
  <c r="W58" i="33"/>
  <c r="N53" i="4"/>
  <c r="DR53" i="4"/>
  <c r="X131" i="51"/>
  <c r="Z131" i="67"/>
  <c r="Y43" i="67"/>
  <c r="W43" i="51"/>
  <c r="BG250" i="67"/>
  <c r="AN250" i="67"/>
  <c r="AW250" i="67"/>
  <c r="AD127" i="67"/>
  <c r="AB127" i="51"/>
  <c r="Q53" i="33"/>
  <c r="R33" i="33"/>
  <c r="Q182" i="49"/>
  <c r="N131" i="67"/>
  <c r="Q131" i="61"/>
  <c r="J127" i="67"/>
  <c r="I127" i="51"/>
  <c r="AF127" i="67"/>
  <c r="AD127" i="51"/>
  <c r="AF36" i="5"/>
  <c r="AE86" i="67"/>
  <c r="AC86" i="51"/>
  <c r="AB86" i="51"/>
  <c r="AD86" i="67"/>
  <c r="AG53" i="71"/>
  <c r="AH33" i="71"/>
  <c r="EI53" i="33"/>
  <c r="EJ33" i="33"/>
  <c r="H83" i="53"/>
  <c r="H83" i="51"/>
  <c r="I83" i="61"/>
  <c r="I83" i="67"/>
  <c r="DD18" i="39"/>
  <c r="DD48" i="39"/>
  <c r="DD47" i="39"/>
  <c r="AF132" i="67"/>
  <c r="J132" i="67"/>
  <c r="AD132" i="51"/>
  <c r="I132" i="51"/>
  <c r="W131" i="51"/>
  <c r="Y131" i="67"/>
  <c r="AR27" i="72"/>
  <c r="AI249" i="53"/>
  <c r="Y249" i="53"/>
  <c r="AQ27" i="72"/>
  <c r="V95" i="49"/>
  <c r="Q62" i="67"/>
  <c r="T62" i="61"/>
  <c r="O62" i="51"/>
  <c r="AE81" i="51"/>
  <c r="J81" i="51"/>
  <c r="K81" i="67"/>
  <c r="AG81" i="67"/>
  <c r="DT27" i="33"/>
  <c r="CM58" i="33"/>
  <c r="AM250" i="67"/>
  <c r="AV250" i="67"/>
  <c r="BF250" i="67"/>
  <c r="EO18" i="4"/>
  <c r="EO48" i="4"/>
  <c r="EO47" i="4"/>
  <c r="BF59" i="4"/>
  <c r="G58" i="71"/>
  <c r="P53" i="33"/>
  <c r="Q33" i="33"/>
  <c r="AC127" i="51"/>
  <c r="AE127" i="67"/>
  <c r="CJ27" i="33"/>
  <c r="AS91" i="67"/>
  <c r="EN59" i="4"/>
  <c r="CM53" i="33"/>
  <c r="CN33" i="33"/>
  <c r="AK27" i="71"/>
  <c r="G136" i="49"/>
  <c r="F96" i="53"/>
  <c r="G96" i="53" s="1"/>
  <c r="F96" i="51"/>
  <c r="G96" i="51" s="1"/>
  <c r="G96" i="67"/>
  <c r="H96" i="67" s="1"/>
  <c r="G96" i="61"/>
  <c r="H96" i="61" s="1"/>
  <c r="J27" i="4"/>
  <c r="EO33" i="4"/>
  <c r="EN53" i="4"/>
  <c r="AB270" i="51"/>
  <c r="AD270" i="67"/>
  <c r="CN59" i="33"/>
  <c r="DD53" i="43"/>
  <c r="DE33" i="43"/>
  <c r="AU245" i="67"/>
  <c r="AU250" i="67"/>
  <c r="BH268" i="67"/>
  <c r="AX268" i="67"/>
  <c r="AF249" i="53"/>
  <c r="AG268" i="67"/>
  <c r="K268" i="67"/>
  <c r="AE268" i="51"/>
  <c r="J268" i="51"/>
  <c r="V132" i="51"/>
  <c r="X132" i="67"/>
  <c r="CE33" i="43"/>
  <c r="CD53" i="43"/>
  <c r="AQ52" i="72"/>
  <c r="AR29" i="72"/>
  <c r="T58" i="33"/>
  <c r="EE52" i="33"/>
  <c r="EF29" i="33"/>
  <c r="BY53" i="31"/>
  <c r="BZ33" i="31"/>
  <c r="AB59" i="71"/>
  <c r="BE246" i="67"/>
  <c r="M270" i="51"/>
  <c r="R305" i="49"/>
  <c r="Q292" i="51" s="1"/>
  <c r="O270" i="67"/>
  <c r="R270" i="61"/>
  <c r="T305" i="49"/>
  <c r="DC27" i="39"/>
  <c r="G15" i="61"/>
  <c r="H15" i="61" s="1"/>
  <c r="G10" i="49"/>
  <c r="F15" i="51"/>
  <c r="G15" i="51" s="1"/>
  <c r="F15" i="53"/>
  <c r="G15" i="53" s="1"/>
  <c r="G15" i="67"/>
  <c r="H15" i="67" s="1"/>
  <c r="G116" i="49"/>
  <c r="F80" i="53"/>
  <c r="G80" i="53" s="1"/>
  <c r="G80" i="61"/>
  <c r="H80" i="61" s="1"/>
  <c r="F80" i="51"/>
  <c r="G80" i="51" s="1"/>
  <c r="G80" i="67"/>
  <c r="H80" i="67" s="1"/>
  <c r="DQ58" i="4"/>
  <c r="Y247" i="53"/>
  <c r="AI247" i="53"/>
  <c r="DT33" i="33"/>
  <c r="DS53" i="33"/>
  <c r="AC132" i="51"/>
  <c r="AE132" i="67"/>
  <c r="M131" i="51"/>
  <c r="R131" i="61"/>
  <c r="O131" i="67"/>
  <c r="R182" i="49"/>
  <c r="T182" i="49"/>
  <c r="CM33" i="33"/>
  <c r="CL53" i="33"/>
  <c r="CN27" i="33"/>
  <c r="H96" i="51"/>
  <c r="H96" i="53"/>
  <c r="I96" i="61"/>
  <c r="I96" i="67"/>
  <c r="T263" i="61"/>
  <c r="Q263" i="67"/>
  <c r="O263" i="51"/>
  <c r="EF29" i="43"/>
  <c r="EE52" i="43"/>
  <c r="EH52" i="43"/>
  <c r="EI29" i="43"/>
  <c r="AG270" i="67"/>
  <c r="J270" i="51"/>
  <c r="K270" i="67"/>
  <c r="AE270" i="51"/>
  <c r="BH247" i="67"/>
  <c r="AX247" i="67"/>
  <c r="AX248" i="67"/>
  <c r="BH248" i="67"/>
  <c r="AP18" i="72"/>
  <c r="AP48" i="72"/>
  <c r="AP47" i="72"/>
  <c r="DX48" i="33"/>
  <c r="DX18" i="33"/>
  <c r="DX47" i="33"/>
  <c r="O245" i="53"/>
  <c r="X245" i="53"/>
  <c r="AH245" i="53"/>
  <c r="AA262" i="49"/>
  <c r="AB262" i="49"/>
  <c r="Z262" i="49"/>
  <c r="Z183" i="49"/>
  <c r="AA183" i="49"/>
  <c r="AB183" i="49"/>
  <c r="G115" i="61"/>
  <c r="H115" i="61" s="1"/>
  <c r="F115" i="53"/>
  <c r="G115" i="53" s="1"/>
  <c r="F115" i="51"/>
  <c r="G115" i="51" s="1"/>
  <c r="G115" i="67"/>
  <c r="H115" i="67" s="1"/>
  <c r="G165" i="49"/>
  <c r="DS58" i="33"/>
  <c r="G262" i="49"/>
  <c r="G235" i="61"/>
  <c r="H235" i="61" s="1"/>
  <c r="F235" i="53"/>
  <c r="G235" i="53" s="1"/>
  <c r="F235" i="51"/>
  <c r="G235" i="51" s="1"/>
  <c r="G235" i="67"/>
  <c r="H235" i="67" s="1"/>
  <c r="AB268" i="51"/>
  <c r="AD268" i="67"/>
  <c r="BT59" i="71"/>
  <c r="DX59" i="4"/>
  <c r="AL52" i="71"/>
  <c r="EK53" i="4"/>
  <c r="EL33" i="4"/>
  <c r="AP52" i="4"/>
  <c r="AQ29" i="4"/>
  <c r="EP58" i="4"/>
  <c r="DC59" i="39"/>
  <c r="AD131" i="67"/>
  <c r="AB131" i="51"/>
  <c r="DB29" i="43"/>
  <c r="DA52" i="43"/>
  <c r="BI59" i="4"/>
  <c r="EK58" i="4"/>
  <c r="AF247" i="53"/>
  <c r="AE152" i="67"/>
  <c r="AC152" i="51"/>
  <c r="Z65" i="67"/>
  <c r="X65" i="51"/>
  <c r="EI53" i="43"/>
  <c r="EJ33" i="43"/>
  <c r="Z301" i="49"/>
  <c r="AA301" i="49"/>
  <c r="AB301" i="49"/>
  <c r="AD43" i="51"/>
  <c r="I43" i="51"/>
  <c r="J43" i="67"/>
  <c r="AF43" i="67"/>
  <c r="Q127" i="61"/>
  <c r="N127" i="67"/>
  <c r="Q177" i="49"/>
  <c r="CG18" i="43"/>
  <c r="CG48" i="43"/>
  <c r="CG47" i="43"/>
  <c r="X277" i="51"/>
  <c r="Z277" i="67"/>
  <c r="AD30" i="51"/>
  <c r="I30" i="51"/>
  <c r="AF30" i="67"/>
  <c r="J30" i="67"/>
  <c r="X61" i="51"/>
  <c r="Z61" i="67"/>
  <c r="AE250" i="53"/>
  <c r="EM29" i="4"/>
  <c r="EL52" i="4"/>
  <c r="BE59" i="4"/>
  <c r="DC33" i="43"/>
  <c r="DB53" i="43"/>
  <c r="Q235" i="67"/>
  <c r="V262" i="49"/>
  <c r="O235" i="51"/>
  <c r="T235" i="61"/>
  <c r="CE52" i="43"/>
  <c r="CF29" i="43"/>
  <c r="AF172" i="67"/>
  <c r="J172" i="67"/>
  <c r="I172" i="51"/>
  <c r="AD172" i="51"/>
  <c r="Y264" i="53"/>
  <c r="AI264" i="53"/>
  <c r="BG246" i="67"/>
  <c r="AW246" i="67"/>
  <c r="AN246" i="67"/>
  <c r="EO59" i="4"/>
  <c r="DP29" i="33"/>
  <c r="DO52" i="33"/>
  <c r="Z268" i="67"/>
  <c r="X268" i="51"/>
  <c r="X147" i="51"/>
  <c r="Z147" i="67"/>
  <c r="AD109" i="51"/>
  <c r="I109" i="51"/>
  <c r="J109" i="67"/>
  <c r="AF109" i="67"/>
  <c r="Z59" i="67"/>
  <c r="X59" i="51"/>
  <c r="AE65" i="67"/>
  <c r="AC65" i="51"/>
  <c r="Y265" i="53"/>
  <c r="AI265" i="53"/>
  <c r="Q63" i="67"/>
  <c r="T63" i="61"/>
  <c r="O63" i="51"/>
  <c r="V96" i="49"/>
  <c r="AN269" i="67"/>
  <c r="BG269" i="67"/>
  <c r="AW269" i="67"/>
  <c r="W263" i="51"/>
  <c r="Y263" i="67"/>
  <c r="AO27" i="72"/>
  <c r="O235" i="67"/>
  <c r="R235" i="61"/>
  <c r="M235" i="51"/>
  <c r="R262" i="49"/>
  <c r="T262" i="49"/>
  <c r="Y127" i="67"/>
  <c r="W127" i="51"/>
  <c r="AR58" i="74"/>
  <c r="U250" i="53"/>
  <c r="DF53" i="39"/>
  <c r="EG53" i="43"/>
  <c r="EH33" i="43"/>
  <c r="Q43" i="67"/>
  <c r="T43" i="61"/>
  <c r="V39" i="49"/>
  <c r="O43" i="51"/>
  <c r="Q43" i="61"/>
  <c r="Q39" i="49"/>
  <c r="P43" i="51" s="1"/>
  <c r="N43" i="67"/>
  <c r="AI248" i="53"/>
  <c r="Y248" i="53"/>
  <c r="AI268" i="53"/>
  <c r="Y268" i="53"/>
  <c r="AF67" i="67"/>
  <c r="J67" i="67"/>
  <c r="I67" i="51"/>
  <c r="AD67" i="51"/>
  <c r="Z64" i="67"/>
  <c r="X64" i="51"/>
  <c r="AC230" i="51"/>
  <c r="AE230" i="67"/>
  <c r="Y173" i="67"/>
  <c r="W173" i="51"/>
  <c r="N187" i="51"/>
  <c r="P187" i="67"/>
  <c r="S80" i="49"/>
  <c r="S187" i="61"/>
  <c r="U80" i="49"/>
  <c r="J175" i="67"/>
  <c r="AF175" i="67"/>
  <c r="AD175" i="51"/>
  <c r="I175" i="51"/>
  <c r="BC247" i="67"/>
  <c r="BG249" i="67"/>
  <c r="AN249" i="67"/>
  <c r="AW249" i="67"/>
  <c r="R37" i="61"/>
  <c r="M37" i="51"/>
  <c r="O37" i="67"/>
  <c r="R32" i="49"/>
  <c r="T32" i="49"/>
  <c r="AU247" i="67"/>
  <c r="W248" i="53"/>
  <c r="AG248" i="53"/>
  <c r="N248" i="53"/>
  <c r="AP33" i="72"/>
  <c r="AO53" i="72"/>
  <c r="F268" i="53"/>
  <c r="G268" i="53" s="1"/>
  <c r="G268" i="61"/>
  <c r="H268" i="61" s="1"/>
  <c r="F268" i="51"/>
  <c r="G268" i="51" s="1"/>
  <c r="G301" i="49"/>
  <c r="G268" i="67"/>
  <c r="H268" i="67" s="1"/>
  <c r="V63" i="49"/>
  <c r="O172" i="51"/>
  <c r="Q172" i="67"/>
  <c r="T172" i="61"/>
  <c r="AF108" i="67"/>
  <c r="J108" i="67"/>
  <c r="I108" i="51"/>
  <c r="AD108" i="51"/>
  <c r="BH273" i="67"/>
  <c r="AX273" i="67"/>
  <c r="Z62" i="67"/>
  <c r="X62" i="51"/>
  <c r="W249" i="53"/>
  <c r="N249" i="53"/>
  <c r="AG249" i="53"/>
  <c r="X277" i="67"/>
  <c r="X276" i="67"/>
  <c r="V276" i="51"/>
  <c r="CG52" i="43"/>
  <c r="CH29" i="43"/>
  <c r="Z58" i="74"/>
  <c r="O59" i="51"/>
  <c r="Q59" i="67"/>
  <c r="T59" i="61"/>
  <c r="V92" i="49"/>
  <c r="AD59" i="51"/>
  <c r="J59" i="67"/>
  <c r="I59" i="51"/>
  <c r="AF59" i="67"/>
  <c r="N27" i="72"/>
  <c r="AE61" i="67"/>
  <c r="AC61" i="51"/>
  <c r="AE126" i="67"/>
  <c r="AC126" i="51"/>
  <c r="AN255" i="67"/>
  <c r="BG255" i="67"/>
  <c r="AW255" i="67"/>
  <c r="AR59" i="77"/>
  <c r="Q61" i="67"/>
  <c r="O61" i="51"/>
  <c r="T61" i="61"/>
  <c r="V94" i="49"/>
  <c r="J62" i="67"/>
  <c r="I62" i="51"/>
  <c r="AD62" i="51"/>
  <c r="AF62" i="67"/>
  <c r="BG260" i="67"/>
  <c r="AN260" i="67"/>
  <c r="AW260" i="67"/>
  <c r="AI252" i="53"/>
  <c r="Y252" i="53"/>
  <c r="AD230" i="51"/>
  <c r="AF230" i="67"/>
  <c r="BD59" i="77"/>
  <c r="AT250" i="67"/>
  <c r="X250" i="53"/>
  <c r="AH250" i="53"/>
  <c r="O250" i="53"/>
  <c r="U182" i="49"/>
  <c r="S182" i="49"/>
  <c r="N131" i="51"/>
  <c r="P131" i="67"/>
  <c r="S131" i="61"/>
  <c r="AU249" i="67"/>
  <c r="Z53" i="74"/>
  <c r="AX267" i="67"/>
  <c r="BH267" i="67"/>
  <c r="DV27" i="33"/>
  <c r="AR52" i="72"/>
  <c r="CJ29" i="33"/>
  <c r="CI52" i="33"/>
  <c r="AM59" i="72"/>
  <c r="N58" i="77"/>
  <c r="AX269" i="67"/>
  <c r="BH269" i="67"/>
  <c r="V100" i="49"/>
  <c r="O67" i="51"/>
  <c r="T67" i="61"/>
  <c r="Q67" i="67"/>
  <c r="BE251" i="67"/>
  <c r="AF263" i="53"/>
  <c r="AE263" i="67"/>
  <c r="AC263" i="51"/>
  <c r="EV30" i="45"/>
  <c r="W63" i="51"/>
  <c r="Y63" i="67"/>
  <c r="CH59" i="33"/>
  <c r="BV58" i="77"/>
  <c r="AX255" i="67"/>
  <c r="BH255" i="67"/>
  <c r="Y64" i="67"/>
  <c r="W64" i="51"/>
  <c r="AW271" i="67"/>
  <c r="AN271" i="67"/>
  <c r="BG271" i="67"/>
  <c r="W187" i="51"/>
  <c r="Y187" i="67"/>
  <c r="AF258" i="53"/>
  <c r="O263" i="53"/>
  <c r="X263" i="53"/>
  <c r="AH263" i="53"/>
  <c r="N263" i="51"/>
  <c r="S263" i="61"/>
  <c r="P263" i="67"/>
  <c r="BC59" i="4"/>
  <c r="H27" i="74"/>
  <c r="Z52" i="74"/>
  <c r="N230" i="51"/>
  <c r="P230" i="67"/>
  <c r="S230" i="61"/>
  <c r="AF267" i="53"/>
  <c r="CB35" i="45"/>
  <c r="AE112" i="67"/>
  <c r="AC112" i="51"/>
  <c r="BV33" i="77"/>
  <c r="BU53" i="77"/>
  <c r="BE259" i="67"/>
  <c r="T53" i="77"/>
  <c r="V157" i="49"/>
  <c r="O109" i="51"/>
  <c r="Q109" i="67"/>
  <c r="T109" i="61"/>
  <c r="Y53" i="74"/>
  <c r="Z33" i="74"/>
  <c r="G59" i="74"/>
  <c r="AN266" i="67"/>
  <c r="BG266" i="67"/>
  <c r="AW266" i="67"/>
  <c r="AK53" i="74"/>
  <c r="AL33" i="74"/>
  <c r="AX52" i="77"/>
  <c r="AK53" i="77"/>
  <c r="AL33" i="77"/>
  <c r="G53" i="74"/>
  <c r="H33" i="74"/>
  <c r="Z53" i="77"/>
  <c r="P108" i="67"/>
  <c r="N108" i="51"/>
  <c r="S108" i="61"/>
  <c r="S155" i="49"/>
  <c r="U155" i="49"/>
  <c r="AH267" i="53"/>
  <c r="X267" i="53"/>
  <c r="O267" i="53"/>
  <c r="AC68" i="51"/>
  <c r="AE68" i="67"/>
  <c r="AW58" i="77"/>
  <c r="AU266" i="67"/>
  <c r="T29" i="77"/>
  <c r="S52" i="77"/>
  <c r="O271" i="53"/>
  <c r="AH271" i="53"/>
  <c r="X271" i="53"/>
  <c r="N29" i="77"/>
  <c r="M52" i="77"/>
  <c r="AX272" i="67"/>
  <c r="BH272" i="67"/>
  <c r="AF264" i="53"/>
  <c r="BG258" i="67"/>
  <c r="AN258" i="67"/>
  <c r="AW258" i="67"/>
  <c r="BH253" i="67"/>
  <c r="AX253" i="67"/>
  <c r="Q173" i="67"/>
  <c r="O173" i="51"/>
  <c r="T173" i="61"/>
  <c r="V65" i="49"/>
  <c r="AN253" i="67"/>
  <c r="AW253" i="67"/>
  <c r="BG253" i="67"/>
  <c r="BD269" i="67"/>
  <c r="BE269" i="67"/>
  <c r="EV27" i="45"/>
  <c r="AU258" i="67"/>
  <c r="AE257" i="53"/>
  <c r="W257" i="53"/>
  <c r="AG257" i="53"/>
  <c r="N257" i="53"/>
  <c r="AB30" i="51"/>
  <c r="AD30" i="67"/>
  <c r="W262" i="53"/>
  <c r="AG262" i="53"/>
  <c r="N262" i="53"/>
  <c r="AD147" i="67"/>
  <c r="AB147" i="51"/>
  <c r="T242" i="49"/>
  <c r="M218" i="51"/>
  <c r="R242" i="49"/>
  <c r="R218" i="61"/>
  <c r="O218" i="67"/>
  <c r="AE33" i="77"/>
  <c r="AD53" i="77"/>
  <c r="AW273" i="67"/>
  <c r="BG273" i="67"/>
  <c r="AN273" i="67"/>
  <c r="BP27" i="73"/>
  <c r="AW35" i="45"/>
  <c r="BD255" i="67"/>
  <c r="V262" i="53"/>
  <c r="AV268" i="67"/>
  <c r="BF268" i="67"/>
  <c r="AM268" i="67"/>
  <c r="BD260" i="67"/>
  <c r="V255" i="53"/>
  <c r="M33" i="72"/>
  <c r="L53" i="72"/>
  <c r="X53" i="77"/>
  <c r="Y33" i="77"/>
  <c r="V265" i="53"/>
  <c r="K173" i="67"/>
  <c r="AE173" i="51"/>
  <c r="AG173" i="67"/>
  <c r="J173" i="51"/>
  <c r="AJ59" i="74"/>
  <c r="AU265" i="67"/>
  <c r="Y52" i="77"/>
  <c r="Z29" i="77"/>
  <c r="AU264" i="67"/>
  <c r="V257" i="53"/>
  <c r="K172" i="67"/>
  <c r="AE172" i="51"/>
  <c r="AG172" i="67"/>
  <c r="J172" i="51"/>
  <c r="AE258" i="53"/>
  <c r="M27" i="72"/>
  <c r="AB173" i="51"/>
  <c r="AD173" i="67"/>
  <c r="W252" i="53"/>
  <c r="N252" i="53"/>
  <c r="AG252" i="53"/>
  <c r="BF263" i="67"/>
  <c r="AM263" i="67"/>
  <c r="AV263" i="67"/>
  <c r="T97" i="49"/>
  <c r="R97" i="49"/>
  <c r="M64" i="51"/>
  <c r="R64" i="61"/>
  <c r="O64" i="67"/>
  <c r="J109" i="51"/>
  <c r="AE109" i="51"/>
  <c r="AG109" i="67"/>
  <c r="K109" i="67"/>
  <c r="BT52" i="77"/>
  <c r="BU29" i="77"/>
  <c r="V259" i="53"/>
  <c r="G52" i="74"/>
  <c r="H29" i="74"/>
  <c r="R126" i="61"/>
  <c r="T176" i="49"/>
  <c r="M126" i="51"/>
  <c r="R176" i="49"/>
  <c r="O126" i="67"/>
  <c r="AH273" i="53"/>
  <c r="O273" i="53"/>
  <c r="X273" i="53"/>
  <c r="J187" i="51"/>
  <c r="AG187" i="67"/>
  <c r="K187" i="67"/>
  <c r="AE187" i="51"/>
  <c r="M172" i="51"/>
  <c r="T63" i="49"/>
  <c r="O172" i="67"/>
  <c r="R63" i="49"/>
  <c r="R172" i="61"/>
  <c r="AJ58" i="74"/>
  <c r="AT267" i="67"/>
  <c r="AU263" i="67"/>
  <c r="AV269" i="67"/>
  <c r="BF269" i="67"/>
  <c r="AM269" i="67"/>
  <c r="X263" i="67"/>
  <c r="V263" i="51"/>
  <c r="M230" i="51"/>
  <c r="R230" i="61"/>
  <c r="O230" i="67"/>
  <c r="AE261" i="53"/>
  <c r="BU27" i="77"/>
  <c r="AB187" i="51"/>
  <c r="AD187" i="67"/>
  <c r="V252" i="53"/>
  <c r="AT271" i="67"/>
  <c r="AW30" i="45"/>
  <c r="AW32" i="45"/>
  <c r="AB263" i="51"/>
  <c r="AD263" i="67"/>
  <c r="BD261" i="67"/>
  <c r="AV262" i="67"/>
  <c r="AM262" i="67"/>
  <c r="BF262" i="67"/>
  <c r="G27" i="77"/>
  <c r="X218" i="67"/>
  <c r="V218" i="51"/>
  <c r="R33" i="58"/>
  <c r="P33" i="58"/>
  <c r="X62" i="67"/>
  <c r="V62" i="51"/>
  <c r="AT255" i="67"/>
  <c r="BD271" i="67"/>
  <c r="BD268" i="67"/>
  <c r="K147" i="67"/>
  <c r="J147" i="51"/>
  <c r="AE147" i="51"/>
  <c r="AG147" i="67"/>
  <c r="BB53" i="4"/>
  <c r="BC33" i="4"/>
  <c r="BC27" i="4"/>
  <c r="AG261" i="53"/>
  <c r="N261" i="53"/>
  <c r="W261" i="53"/>
  <c r="AT264" i="67"/>
  <c r="AE273" i="53"/>
  <c r="W268" i="53"/>
  <c r="AG268" i="53"/>
  <c r="N268" i="53"/>
  <c r="X60" i="67"/>
  <c r="V60" i="51"/>
  <c r="EU30" i="45"/>
  <c r="AQ27" i="74"/>
  <c r="AT269" i="67"/>
  <c r="O65" i="67"/>
  <c r="R65" i="61"/>
  <c r="M65" i="51"/>
  <c r="T98" i="49"/>
  <c r="R98" i="49"/>
  <c r="AP53" i="74"/>
  <c r="AQ33" i="74"/>
  <c r="AD110" i="67"/>
  <c r="AB110" i="51"/>
  <c r="AE60" i="51"/>
  <c r="AG60" i="67"/>
  <c r="J60" i="51"/>
  <c r="K60" i="67"/>
  <c r="BD270" i="67"/>
  <c r="AT252" i="67"/>
  <c r="AP53" i="77"/>
  <c r="AQ33" i="77"/>
  <c r="AG251" i="53"/>
  <c r="N251" i="53"/>
  <c r="W251" i="53"/>
  <c r="AT270" i="67"/>
  <c r="R111" i="61"/>
  <c r="R160" i="49"/>
  <c r="M111" i="51"/>
  <c r="O111" i="67"/>
  <c r="T160" i="49"/>
  <c r="AP58" i="74"/>
  <c r="AP52" i="77"/>
  <c r="AQ29" i="77"/>
  <c r="R58" i="74"/>
  <c r="AV52" i="77"/>
  <c r="AW29" i="77"/>
  <c r="K62" i="67"/>
  <c r="AE62" i="51"/>
  <c r="J62" i="51"/>
  <c r="AG62" i="67"/>
  <c r="X59" i="67"/>
  <c r="V59" i="51"/>
  <c r="AG61" i="67"/>
  <c r="K61" i="67"/>
  <c r="J61" i="51"/>
  <c r="AE61" i="51"/>
  <c r="X52" i="74"/>
  <c r="Y29" i="74"/>
  <c r="AT254" i="67"/>
  <c r="S33" i="77"/>
  <c r="R53" i="77"/>
  <c r="AT251" i="67"/>
  <c r="BD273" i="67"/>
  <c r="R61" i="61"/>
  <c r="O61" i="67"/>
  <c r="M61" i="51"/>
  <c r="T94" i="49"/>
  <c r="R94" i="49"/>
  <c r="K65" i="67"/>
  <c r="AE65" i="51"/>
  <c r="J65" i="51"/>
  <c r="AG65" i="67"/>
  <c r="BC271" i="67"/>
  <c r="AU30" i="45"/>
  <c r="AV30" i="45"/>
  <c r="E52" i="74"/>
  <c r="F29" i="74"/>
  <c r="AD271" i="53"/>
  <c r="AD252" i="53"/>
  <c r="E53" i="77"/>
  <c r="F33" i="77"/>
  <c r="AB175" i="51"/>
  <c r="AD175" i="67"/>
  <c r="BC252" i="67"/>
  <c r="Q110" i="61"/>
  <c r="N110" i="67"/>
  <c r="Q158" i="49"/>
  <c r="AI53" i="74"/>
  <c r="AJ33" i="74"/>
  <c r="BH27" i="77"/>
  <c r="U255" i="53"/>
  <c r="M254" i="53"/>
  <c r="AU53" i="77"/>
  <c r="AV33" i="77"/>
  <c r="AD270" i="53"/>
  <c r="AM272" i="67"/>
  <c r="BF272" i="67"/>
  <c r="AV272" i="67"/>
  <c r="W270" i="53"/>
  <c r="AG270" i="53"/>
  <c r="N270" i="53"/>
  <c r="AV35" i="45"/>
  <c r="T251" i="53"/>
  <c r="BM53" i="73"/>
  <c r="BN33" i="73"/>
  <c r="AD258" i="53"/>
  <c r="AL265" i="67"/>
  <c r="U262" i="53"/>
  <c r="M262" i="53"/>
  <c r="T272" i="53"/>
  <c r="BZ27" i="45"/>
  <c r="BC33" i="77"/>
  <c r="BB53" i="77"/>
  <c r="CA32" i="45"/>
  <c r="Q98" i="49"/>
  <c r="Q65" i="61"/>
  <c r="N65" i="67"/>
  <c r="AG273" i="53"/>
  <c r="W273" i="53"/>
  <c r="N273" i="53"/>
  <c r="BC253" i="67"/>
  <c r="AU59" i="77"/>
  <c r="AU47" i="77"/>
  <c r="AU48" i="77"/>
  <c r="AJ33" i="77"/>
  <c r="AI53" i="77"/>
  <c r="AL257" i="67"/>
  <c r="Q108" i="61"/>
  <c r="N108" i="67"/>
  <c r="Q155" i="49"/>
  <c r="N230" i="67"/>
  <c r="Q230" i="61"/>
  <c r="AD259" i="53"/>
  <c r="AP27" i="77"/>
  <c r="AS259" i="67"/>
  <c r="E59" i="74"/>
  <c r="V53" i="77"/>
  <c r="W33" i="77"/>
  <c r="AC47" i="77"/>
  <c r="AC48" i="77"/>
  <c r="AC59" i="77"/>
  <c r="AD273" i="53"/>
  <c r="BG29" i="77"/>
  <c r="BF52" i="77"/>
  <c r="D58" i="74"/>
  <c r="N187" i="67"/>
  <c r="Q187" i="61"/>
  <c r="Q80" i="49"/>
  <c r="AV29" i="77"/>
  <c r="AU52" i="77"/>
  <c r="U267" i="53"/>
  <c r="T273" i="53"/>
  <c r="BB33" i="77"/>
  <c r="BA53" i="77"/>
  <c r="CD53" i="33"/>
  <c r="CE33" i="33"/>
  <c r="W33" i="74"/>
  <c r="V53" i="74"/>
  <c r="Q68" i="49"/>
  <c r="Q175" i="61"/>
  <c r="N175" i="67"/>
  <c r="BA52" i="77"/>
  <c r="BB29" i="77"/>
  <c r="K58" i="77"/>
  <c r="Q92" i="49"/>
  <c r="Q59" i="61"/>
  <c r="N59" i="67"/>
  <c r="AS272" i="67"/>
  <c r="U269" i="53"/>
  <c r="AN52" i="74"/>
  <c r="AO29" i="74"/>
  <c r="J52" i="72"/>
  <c r="K29" i="72"/>
  <c r="CE29" i="33"/>
  <c r="CD52" i="33"/>
  <c r="AL268" i="67"/>
  <c r="U253" i="53"/>
  <c r="N172" i="67"/>
  <c r="Q172" i="61"/>
  <c r="Q63" i="49"/>
  <c r="AD261" i="53"/>
  <c r="AL266" i="67"/>
  <c r="U263" i="53"/>
  <c r="BC267" i="67"/>
  <c r="AB53" i="77"/>
  <c r="AC33" i="77"/>
  <c r="AD263" i="53"/>
  <c r="AJ27" i="77"/>
  <c r="AZ58" i="4"/>
  <c r="T271" i="53"/>
  <c r="BG27" i="45"/>
  <c r="U259" i="53"/>
  <c r="BG35" i="45"/>
  <c r="AO29" i="77"/>
  <c r="AN52" i="77"/>
  <c r="J58" i="77"/>
  <c r="AZ33" i="4"/>
  <c r="AY53" i="4"/>
  <c r="AN59" i="74"/>
  <c r="I173" i="61"/>
  <c r="I173" i="67"/>
  <c r="H173" i="51"/>
  <c r="H173" i="53"/>
  <c r="I67" i="67"/>
  <c r="H67" i="53"/>
  <c r="I67" i="61"/>
  <c r="H67" i="51"/>
  <c r="BF27" i="77"/>
  <c r="AI27" i="77"/>
  <c r="W29" i="77"/>
  <c r="V52" i="77"/>
  <c r="AU32" i="45"/>
  <c r="BF29" i="77"/>
  <c r="BE52" i="77"/>
  <c r="AB59" i="77"/>
  <c r="AZ52" i="4"/>
  <c r="BA29" i="4"/>
  <c r="AN53" i="77"/>
  <c r="AO33" i="77"/>
  <c r="AM58" i="74"/>
  <c r="BX35" i="45"/>
  <c r="W27" i="74"/>
  <c r="H109" i="51"/>
  <c r="I109" i="67"/>
  <c r="I109" i="61"/>
  <c r="H109" i="53"/>
  <c r="D29" i="77"/>
  <c r="C52" i="77"/>
  <c r="AA53" i="77"/>
  <c r="AB33" i="77"/>
  <c r="I126" i="61"/>
  <c r="H126" i="51"/>
  <c r="H126" i="53"/>
  <c r="I126" i="67"/>
  <c r="O58" i="77"/>
  <c r="BL27" i="73"/>
  <c r="BK58" i="73"/>
  <c r="G176" i="49"/>
  <c r="G126" i="61"/>
  <c r="H126" i="61" s="1"/>
  <c r="F126" i="51"/>
  <c r="G126" i="51" s="1"/>
  <c r="F126" i="53"/>
  <c r="G126" i="53" s="1"/>
  <c r="G126" i="67"/>
  <c r="H126" i="67" s="1"/>
  <c r="AW47" i="77"/>
  <c r="AW18" i="77"/>
  <c r="AW48" i="77"/>
  <c r="F61" i="51"/>
  <c r="G61" i="51" s="1"/>
  <c r="F61" i="53"/>
  <c r="G61" i="53" s="1"/>
  <c r="G61" i="61"/>
  <c r="H61" i="61" s="1"/>
  <c r="G61" i="67"/>
  <c r="H61" i="67" s="1"/>
  <c r="G94" i="49"/>
  <c r="I175" i="61"/>
  <c r="BQ53" i="77"/>
  <c r="BR33" i="77"/>
  <c r="AM59" i="77"/>
  <c r="G48" i="74"/>
  <c r="G18" i="74"/>
  <c r="G47" i="74"/>
  <c r="J29" i="72"/>
  <c r="I52" i="72"/>
  <c r="P27" i="77"/>
  <c r="AT30" i="45"/>
  <c r="F60" i="51"/>
  <c r="G60" i="51" s="1"/>
  <c r="G93" i="49"/>
  <c r="G60" i="61"/>
  <c r="H60" i="61" s="1"/>
  <c r="G60" i="67"/>
  <c r="H60" i="67" s="1"/>
  <c r="F60" i="53"/>
  <c r="G60" i="53" s="1"/>
  <c r="S47" i="77"/>
  <c r="S18" i="77"/>
  <c r="S48" i="77"/>
  <c r="AB160" i="49"/>
  <c r="Z160" i="49"/>
  <c r="AA160" i="49"/>
  <c r="D33" i="77"/>
  <c r="C53" i="77"/>
  <c r="BE59" i="77"/>
  <c r="ER30" i="45"/>
  <c r="I112" i="67"/>
  <c r="H112" i="51"/>
  <c r="I112" i="61"/>
  <c r="H112" i="53"/>
  <c r="O58" i="74"/>
  <c r="BX27" i="45"/>
  <c r="CG48" i="33"/>
  <c r="CG18" i="33"/>
  <c r="CG47" i="33"/>
  <c r="Z157" i="49"/>
  <c r="AA157" i="49"/>
  <c r="AB27" i="77"/>
  <c r="G187" i="67"/>
  <c r="H187" i="67" s="1"/>
  <c r="F187" i="51"/>
  <c r="G187" i="51" s="1"/>
  <c r="F187" i="53"/>
  <c r="G187" i="53" s="1"/>
  <c r="G187" i="61"/>
  <c r="H187" i="61" s="1"/>
  <c r="G80" i="49"/>
  <c r="AJ47" i="74"/>
  <c r="AJ18" i="74"/>
  <c r="AJ48" i="74"/>
  <c r="G62" i="61"/>
  <c r="H62" i="61" s="1"/>
  <c r="F62" i="53"/>
  <c r="G62" i="53" s="1"/>
  <c r="G95" i="49"/>
  <c r="F62" i="51"/>
  <c r="G62" i="51" s="1"/>
  <c r="G62" i="67"/>
  <c r="H62" i="67" s="1"/>
  <c r="R18" i="77"/>
  <c r="R47" i="77"/>
  <c r="R48" i="77"/>
  <c r="J149" i="67"/>
  <c r="I149" i="51"/>
  <c r="AD149" i="51"/>
  <c r="AF149" i="67"/>
  <c r="AA100" i="49"/>
  <c r="Z100" i="49"/>
  <c r="AB100" i="49"/>
  <c r="AY52" i="77"/>
  <c r="AZ29" i="77"/>
  <c r="AA311" i="49"/>
  <c r="AB311" i="49"/>
  <c r="Z311" i="49"/>
  <c r="G64" i="61"/>
  <c r="H64" i="61" s="1"/>
  <c r="F64" i="51"/>
  <c r="G64" i="51" s="1"/>
  <c r="G97" i="49"/>
  <c r="F64" i="53"/>
  <c r="G64" i="53" s="1"/>
  <c r="G64" i="67"/>
  <c r="H64" i="67" s="1"/>
  <c r="N47" i="77"/>
  <c r="N18" i="77"/>
  <c r="N48" i="77"/>
  <c r="BH274" i="67"/>
  <c r="AX274" i="67"/>
  <c r="AU275" i="67"/>
  <c r="AC260" i="51"/>
  <c r="AE260" i="67"/>
  <c r="Z93" i="49"/>
  <c r="AA93" i="49"/>
  <c r="AB93" i="49"/>
  <c r="AJ47" i="77"/>
  <c r="AJ48" i="77"/>
  <c r="AJ18" i="77"/>
  <c r="AN33" i="77"/>
  <c r="AM53" i="77"/>
  <c r="Z176" i="49"/>
  <c r="AA176" i="49"/>
  <c r="AB176" i="49"/>
  <c r="AB95" i="49"/>
  <c r="Z95" i="49"/>
  <c r="AA95" i="49"/>
  <c r="BI47" i="77"/>
  <c r="BI48" i="77"/>
  <c r="BI18" i="77"/>
  <c r="AF275" i="53"/>
  <c r="X18" i="77"/>
  <c r="X47" i="77"/>
  <c r="X48" i="77"/>
  <c r="Y35" i="55"/>
  <c r="Z35" i="55"/>
  <c r="X35" i="55"/>
  <c r="Y48" i="77"/>
  <c r="Y47" i="77"/>
  <c r="Y18" i="77"/>
  <c r="P27" i="74"/>
  <c r="AW275" i="67"/>
  <c r="BG275" i="67"/>
  <c r="AN275" i="67"/>
  <c r="AC149" i="51"/>
  <c r="AE149" i="67"/>
  <c r="AT274" i="67"/>
  <c r="W260" i="51"/>
  <c r="Y260" i="67"/>
  <c r="V276" i="53"/>
  <c r="T274" i="53"/>
  <c r="V52" i="43"/>
  <c r="W29" i="43"/>
  <c r="V29" i="43"/>
  <c r="U52" i="43"/>
  <c r="U53" i="43"/>
  <c r="V33" i="43"/>
  <c r="AD149" i="67"/>
  <c r="AB149" i="51"/>
  <c r="AT275" i="67"/>
  <c r="AE275" i="53"/>
  <c r="AD274" i="53"/>
  <c r="Y18" i="72"/>
  <c r="Y48" i="72"/>
  <c r="Y47" i="72"/>
  <c r="Z195" i="49"/>
  <c r="AA195" i="49"/>
  <c r="AT276" i="67"/>
  <c r="Y33" i="43"/>
  <c r="X53" i="43"/>
  <c r="W27" i="72"/>
  <c r="G258" i="61"/>
  <c r="H258" i="61" s="1"/>
  <c r="F258" i="51"/>
  <c r="G258" i="51" s="1"/>
  <c r="G291" i="49"/>
  <c r="G258" i="67"/>
  <c r="H258" i="67" s="1"/>
  <c r="F258" i="53"/>
  <c r="G258" i="53" s="1"/>
  <c r="AN277" i="67"/>
  <c r="AX277" i="67"/>
  <c r="BH277" i="67"/>
  <c r="V309" i="49"/>
  <c r="O274" i="51"/>
  <c r="T274" i="61"/>
  <c r="Q274" i="67"/>
  <c r="ED33" i="43"/>
  <c r="ED53" i="43"/>
  <c r="AI277" i="53"/>
  <c r="Y277" i="53"/>
  <c r="CM53" i="4"/>
  <c r="CN33" i="4"/>
  <c r="R309" i="49"/>
  <c r="U309" i="49"/>
  <c r="S309" i="49"/>
  <c r="P274" i="67"/>
  <c r="S274" i="61"/>
  <c r="N274" i="51"/>
  <c r="AE274" i="67"/>
  <c r="AC274" i="51"/>
  <c r="BG277" i="67"/>
  <c r="AW277" i="67"/>
  <c r="AT277" i="67"/>
  <c r="AU277" i="67"/>
  <c r="AD277" i="53"/>
  <c r="AE277" i="53"/>
  <c r="K274" i="67"/>
  <c r="AG274" i="67"/>
  <c r="AE274" i="51"/>
  <c r="J274" i="51"/>
  <c r="T23" i="49"/>
  <c r="R23" i="49"/>
  <c r="M27" i="51"/>
  <c r="O27" i="67"/>
  <c r="R27" i="61"/>
  <c r="M277" i="53"/>
  <c r="W277" i="53"/>
  <c r="AG277" i="53"/>
  <c r="EB59" i="43"/>
  <c r="EB53" i="43"/>
  <c r="EC33" i="43"/>
  <c r="EA53" i="43"/>
  <c r="EB33" i="43"/>
  <c r="EA27" i="43"/>
  <c r="EB27" i="43"/>
  <c r="CK58" i="4"/>
  <c r="CJ33" i="4"/>
  <c r="CJ53" i="4"/>
  <c r="CK33" i="4"/>
  <c r="DY58" i="43"/>
  <c r="I27" i="61"/>
  <c r="H27" i="53"/>
  <c r="I27" i="67"/>
  <c r="H27" i="51"/>
  <c r="I274" i="67"/>
  <c r="I274" i="61"/>
  <c r="H274" i="53"/>
  <c r="H274" i="51"/>
  <c r="EC18" i="43"/>
  <c r="EC47" i="43"/>
  <c r="EC48" i="43"/>
  <c r="Z23" i="49"/>
  <c r="AA23" i="49"/>
  <c r="AE18" i="38"/>
  <c r="AE47" i="38"/>
  <c r="AE48" i="38"/>
  <c r="AP18" i="33"/>
  <c r="AP48" i="33"/>
  <c r="AP47" i="33"/>
  <c r="Z225" i="49"/>
  <c r="AA225" i="49"/>
  <c r="AB225" i="49"/>
  <c r="Z22" i="55"/>
  <c r="Y22" i="55"/>
  <c r="X22" i="55"/>
  <c r="EC48" i="33"/>
  <c r="EC47" i="33"/>
  <c r="EC18" i="33"/>
  <c r="I134" i="67"/>
  <c r="H134" i="51"/>
  <c r="H134" i="53"/>
  <c r="I134" i="61"/>
  <c r="AW48" i="37"/>
  <c r="AW18" i="37"/>
  <c r="AW47" i="37"/>
  <c r="AB31" i="49"/>
  <c r="Z31" i="49"/>
  <c r="AA31" i="49"/>
  <c r="H196" i="53"/>
  <c r="AW47" i="33"/>
  <c r="AW18" i="33"/>
  <c r="AW48" i="33"/>
  <c r="I39" i="67"/>
  <c r="H39" i="53"/>
  <c r="H39" i="51"/>
  <c r="I39" i="61"/>
  <c r="R48" i="40"/>
  <c r="R18" i="40"/>
  <c r="R47" i="40"/>
  <c r="AW48" i="40"/>
  <c r="AW18" i="40"/>
  <c r="AW47" i="40"/>
  <c r="H42" i="53"/>
  <c r="I42" i="67"/>
  <c r="H42" i="51"/>
  <c r="I42" i="61"/>
  <c r="H216" i="53"/>
  <c r="I216" i="61"/>
  <c r="I216" i="67"/>
  <c r="H216" i="51"/>
  <c r="CS18" i="43"/>
  <c r="CS48" i="43"/>
  <c r="CS47" i="43"/>
  <c r="CL48" i="43"/>
  <c r="CL18" i="43"/>
  <c r="CL47" i="43"/>
  <c r="I119" i="67"/>
  <c r="BI47" i="43"/>
  <c r="BI48" i="43"/>
  <c r="BI18" i="43"/>
  <c r="BO18" i="28"/>
  <c r="BO48" i="28"/>
  <c r="BO47" i="28"/>
  <c r="Z31" i="55"/>
  <c r="Y31" i="55"/>
  <c r="X31" i="55"/>
  <c r="H262" i="51"/>
  <c r="I262" i="61"/>
  <c r="H262" i="53"/>
  <c r="I262" i="67"/>
  <c r="AA142" i="49"/>
  <c r="AB142" i="49"/>
  <c r="Z142" i="49"/>
  <c r="I243" i="67"/>
  <c r="H243" i="51"/>
  <c r="H243" i="53"/>
  <c r="I243" i="61"/>
  <c r="BU48" i="33"/>
  <c r="BU47" i="33"/>
  <c r="BU18" i="33"/>
  <c r="AA226" i="49"/>
  <c r="AB226" i="49"/>
  <c r="Z226" i="49"/>
  <c r="H236" i="51"/>
  <c r="I236" i="67"/>
  <c r="H236" i="53"/>
  <c r="Z26" i="55"/>
  <c r="X26" i="55"/>
  <c r="Y26" i="55"/>
  <c r="BB48" i="40"/>
  <c r="BB18" i="40"/>
  <c r="BB47" i="40"/>
  <c r="AR47" i="33"/>
  <c r="AR48" i="33"/>
  <c r="AR18" i="33"/>
  <c r="Z108" i="49"/>
  <c r="AB108" i="49"/>
  <c r="AA108" i="49"/>
  <c r="I106" i="67"/>
  <c r="H106" i="53"/>
  <c r="I106" i="61"/>
  <c r="H106" i="51"/>
  <c r="T18" i="69"/>
  <c r="H197" i="51"/>
  <c r="I197" i="67"/>
  <c r="I197" i="61"/>
  <c r="H197" i="53"/>
  <c r="DJ33" i="31"/>
  <c r="DI53" i="31"/>
  <c r="I205" i="61"/>
  <c r="H205" i="53"/>
  <c r="I180" i="61"/>
  <c r="I180" i="67"/>
  <c r="H180" i="51"/>
  <c r="H180" i="53"/>
  <c r="Z300" i="49"/>
  <c r="AB300" i="49"/>
  <c r="AA300" i="49"/>
  <c r="CN18" i="31"/>
  <c r="CN48" i="31"/>
  <c r="CN47" i="31"/>
  <c r="AA184" i="49"/>
  <c r="AB184" i="49"/>
  <c r="Z184" i="49"/>
  <c r="Z45" i="49"/>
  <c r="AA45" i="49"/>
  <c r="AB45" i="49"/>
  <c r="T18" i="40"/>
  <c r="T48" i="40"/>
  <c r="T47" i="40"/>
  <c r="BV47" i="38"/>
  <c r="BV18" i="38"/>
  <c r="BV48" i="38"/>
  <c r="DD47" i="4"/>
  <c r="DD18" i="4"/>
  <c r="DD48" i="4"/>
  <c r="CR48" i="4"/>
  <c r="CR47" i="4"/>
  <c r="CR18" i="4"/>
  <c r="AB268" i="49"/>
  <c r="Z268" i="49"/>
  <c r="AA268" i="49"/>
  <c r="EO18" i="45"/>
  <c r="AK47" i="40"/>
  <c r="AK18" i="40"/>
  <c r="AK48" i="40"/>
  <c r="Y48" i="37"/>
  <c r="Y18" i="37"/>
  <c r="Y47" i="37"/>
  <c r="L48" i="43"/>
  <c r="L18" i="43"/>
  <c r="L47" i="43"/>
  <c r="I225" i="67"/>
  <c r="CA48" i="4"/>
  <c r="CA47" i="4"/>
  <c r="CA18" i="4"/>
  <c r="H146" i="51"/>
  <c r="ED48" i="33"/>
  <c r="ED18" i="33"/>
  <c r="ED47" i="33"/>
  <c r="I103" i="67"/>
  <c r="I103" i="61"/>
  <c r="H103" i="51"/>
  <c r="H103" i="53"/>
  <c r="H188" i="51"/>
  <c r="H160" i="53"/>
  <c r="I160" i="61"/>
  <c r="I160" i="67"/>
  <c r="H160" i="51"/>
  <c r="DW18" i="45"/>
  <c r="DQ18" i="45"/>
  <c r="AK18" i="5"/>
  <c r="CN18" i="45"/>
  <c r="H248" i="51"/>
  <c r="I159" i="67"/>
  <c r="DP18" i="45"/>
  <c r="BO18" i="5"/>
  <c r="CM18" i="45"/>
  <c r="DK18" i="45"/>
  <c r="AD18" i="44"/>
  <c r="I136" i="61"/>
  <c r="BN18" i="5"/>
  <c r="H208" i="51"/>
  <c r="J182" i="51"/>
  <c r="AE182" i="51"/>
  <c r="AG182" i="67"/>
  <c r="K182" i="67"/>
  <c r="DL58" i="31"/>
  <c r="AN176" i="67"/>
  <c r="BG176" i="67"/>
  <c r="AW176" i="67"/>
  <c r="X71" i="67"/>
  <c r="V71" i="51"/>
  <c r="AB144" i="51"/>
  <c r="AD144" i="67"/>
  <c r="AW29" i="38"/>
  <c r="AV52" i="38"/>
  <c r="V22" i="53"/>
  <c r="X22" i="51"/>
  <c r="Z22" i="67"/>
  <c r="X45" i="67"/>
  <c r="V45" i="51"/>
  <c r="AX180" i="67"/>
  <c r="BH180" i="67"/>
  <c r="AX95" i="67"/>
  <c r="BH95" i="67"/>
  <c r="AM138" i="67"/>
  <c r="BF138" i="67"/>
  <c r="AV138" i="67"/>
  <c r="AC217" i="51"/>
  <c r="AE217" i="67"/>
  <c r="W142" i="51"/>
  <c r="Y142" i="67"/>
  <c r="X33" i="73"/>
  <c r="W53" i="73"/>
  <c r="E59" i="39"/>
  <c r="AE83" i="53"/>
  <c r="AN47" i="67"/>
  <c r="AW47" i="67"/>
  <c r="BG47" i="67"/>
  <c r="AV59" i="73"/>
  <c r="AC162" i="51"/>
  <c r="AE162" i="67"/>
  <c r="AB200" i="51"/>
  <c r="AD200" i="67"/>
  <c r="U300" i="49"/>
  <c r="S267" i="61"/>
  <c r="S300" i="49"/>
  <c r="N267" i="51"/>
  <c r="P267" i="67"/>
  <c r="T39" i="61"/>
  <c r="Q39" i="67"/>
  <c r="O39" i="51"/>
  <c r="V35" i="49"/>
  <c r="AB271" i="51"/>
  <c r="AD271" i="67"/>
  <c r="DK33" i="31"/>
  <c r="DJ53" i="31"/>
  <c r="AW95" i="67"/>
  <c r="BG95" i="67"/>
  <c r="AN95" i="67"/>
  <c r="EP18" i="43"/>
  <c r="EP47" i="43"/>
  <c r="EP48" i="43"/>
  <c r="V162" i="51"/>
  <c r="X162" i="67"/>
  <c r="AB22" i="51"/>
  <c r="AD22" i="67"/>
  <c r="AD205" i="67"/>
  <c r="AB205" i="51"/>
  <c r="V120" i="49"/>
  <c r="O84" i="51"/>
  <c r="T84" i="61"/>
  <c r="Q84" i="67"/>
  <c r="X207" i="51"/>
  <c r="Z207" i="67"/>
  <c r="CH33" i="39"/>
  <c r="CG53" i="39"/>
  <c r="AU33" i="38"/>
  <c r="AT53" i="38"/>
  <c r="BG139" i="67"/>
  <c r="AN139" i="67"/>
  <c r="AW139" i="67"/>
  <c r="J53" i="4"/>
  <c r="K33" i="4"/>
  <c r="X217" i="67"/>
  <c r="V217" i="51"/>
  <c r="N29" i="43"/>
  <c r="M52" i="43"/>
  <c r="DH33" i="31"/>
  <c r="DG53" i="31"/>
  <c r="G29" i="37"/>
  <c r="F52" i="37"/>
  <c r="X27" i="69"/>
  <c r="BH225" i="67"/>
  <c r="AX225" i="67"/>
  <c r="BJ58" i="4"/>
  <c r="P40" i="55"/>
  <c r="R40" i="55"/>
  <c r="DH52" i="31"/>
  <c r="DI29" i="31"/>
  <c r="V147" i="49"/>
  <c r="T107" i="61"/>
  <c r="O107" i="51"/>
  <c r="Q107" i="67"/>
  <c r="S239" i="49"/>
  <c r="P216" i="67"/>
  <c r="U239" i="49"/>
  <c r="N216" i="51"/>
  <c r="S216" i="61"/>
  <c r="H52" i="37"/>
  <c r="AB34" i="51"/>
  <c r="AD34" i="67"/>
  <c r="AW29" i="31"/>
  <c r="AV52" i="31"/>
  <c r="G59" i="37"/>
  <c r="AQ53" i="38"/>
  <c r="AR33" i="38"/>
  <c r="J57" i="51"/>
  <c r="AE57" i="51"/>
  <c r="K57" i="67"/>
  <c r="AG57" i="67"/>
  <c r="Y35" i="69"/>
  <c r="BE182" i="67"/>
  <c r="DJ47" i="31"/>
  <c r="DJ18" i="31"/>
  <c r="DJ48" i="31"/>
  <c r="Y95" i="53"/>
  <c r="AI95" i="53"/>
  <c r="CB33" i="38"/>
  <c r="CA53" i="38"/>
  <c r="W169" i="51"/>
  <c r="Y169" i="67"/>
  <c r="AC71" i="51"/>
  <c r="AE71" i="67"/>
  <c r="S29" i="38"/>
  <c r="R52" i="38"/>
  <c r="W186" i="51"/>
  <c r="Y186" i="67"/>
  <c r="BD95" i="67"/>
  <c r="V72" i="51"/>
  <c r="X72" i="67"/>
  <c r="BP33" i="38"/>
  <c r="BO53" i="38"/>
  <c r="V116" i="49"/>
  <c r="T80" i="61"/>
  <c r="Q80" i="67"/>
  <c r="O80" i="51"/>
  <c r="AE33" i="53"/>
  <c r="EI32" i="45"/>
  <c r="X29" i="28"/>
  <c r="W52" i="28"/>
  <c r="AE185" i="67"/>
  <c r="AC185" i="51"/>
  <c r="AC27" i="43"/>
  <c r="AB89" i="49"/>
  <c r="AA89" i="49"/>
  <c r="Z89" i="49"/>
  <c r="S52" i="38"/>
  <c r="T29" i="38"/>
  <c r="BH53" i="37"/>
  <c r="U236" i="49"/>
  <c r="P213" i="67"/>
  <c r="S213" i="61"/>
  <c r="S236" i="49"/>
  <c r="N213" i="51"/>
  <c r="Y33" i="28"/>
  <c r="X53" i="28"/>
  <c r="Y219" i="67"/>
  <c r="W219" i="51"/>
  <c r="W59" i="73"/>
  <c r="W47" i="73"/>
  <c r="W48" i="73"/>
  <c r="X206" i="51"/>
  <c r="Z206" i="67"/>
  <c r="S241" i="61"/>
  <c r="U265" i="49"/>
  <c r="N241" i="51"/>
  <c r="S265" i="49"/>
  <c r="P241" i="67"/>
  <c r="AW161" i="67"/>
  <c r="BG161" i="67"/>
  <c r="AN161" i="67"/>
  <c r="X107" i="67"/>
  <c r="V107" i="51"/>
  <c r="U57" i="49"/>
  <c r="S57" i="49"/>
  <c r="N168" i="51"/>
  <c r="P168" i="67"/>
  <c r="S168" i="61"/>
  <c r="Z71" i="67"/>
  <c r="X71" i="51"/>
  <c r="S123" i="49"/>
  <c r="U123" i="49"/>
  <c r="S87" i="61"/>
  <c r="P87" i="67"/>
  <c r="N87" i="51"/>
  <c r="AD179" i="53"/>
  <c r="AD95" i="53"/>
  <c r="M53" i="28"/>
  <c r="N33" i="28"/>
  <c r="AE192" i="53"/>
  <c r="M53" i="43"/>
  <c r="N33" i="43"/>
  <c r="AU52" i="4"/>
  <c r="AV29" i="4"/>
  <c r="AD198" i="53"/>
  <c r="AV199" i="67"/>
  <c r="AM199" i="67"/>
  <c r="BF199" i="67"/>
  <c r="AE200" i="53"/>
  <c r="DH58" i="31"/>
  <c r="EN18" i="43"/>
  <c r="EN48" i="43"/>
  <c r="EN47" i="43"/>
  <c r="AF27" i="4"/>
  <c r="AF87" i="67"/>
  <c r="AD87" i="51"/>
  <c r="J87" i="67"/>
  <c r="I87" i="51"/>
  <c r="AB219" i="51"/>
  <c r="AD219" i="67"/>
  <c r="AF157" i="53"/>
  <c r="F53" i="41"/>
  <c r="G33" i="41"/>
  <c r="Q164" i="61"/>
  <c r="N164" i="67"/>
  <c r="Q212" i="49"/>
  <c r="AC186" i="51"/>
  <c r="AE186" i="67"/>
  <c r="AT18" i="67"/>
  <c r="M190" i="53"/>
  <c r="AM178" i="67"/>
  <c r="BF178" i="67"/>
  <c r="AV178" i="67"/>
  <c r="DI52" i="4"/>
  <c r="DJ29" i="4"/>
  <c r="AX29" i="31"/>
  <c r="AW52" i="31"/>
  <c r="M29" i="4"/>
  <c r="L52" i="4"/>
  <c r="Q219" i="49"/>
  <c r="Q197" i="61"/>
  <c r="N197" i="67"/>
  <c r="BD126" i="67"/>
  <c r="AK27" i="69"/>
  <c r="Q120" i="49"/>
  <c r="N84" i="67"/>
  <c r="Q84" i="61"/>
  <c r="X265" i="67"/>
  <c r="V265" i="51"/>
  <c r="V60" i="53"/>
  <c r="V22" i="51"/>
  <c r="X22" i="67"/>
  <c r="Z205" i="67"/>
  <c r="X205" i="51"/>
  <c r="AB80" i="51"/>
  <c r="AD80" i="67"/>
  <c r="F185" i="53"/>
  <c r="G185" i="53" s="1"/>
  <c r="G78" i="49"/>
  <c r="F185" i="51"/>
  <c r="G185" i="51" s="1"/>
  <c r="G185" i="61"/>
  <c r="H185" i="61" s="1"/>
  <c r="G185" i="67"/>
  <c r="H185" i="67" s="1"/>
  <c r="AD203" i="67"/>
  <c r="AB203" i="51"/>
  <c r="AT176" i="67"/>
  <c r="S272" i="49"/>
  <c r="S248" i="61"/>
  <c r="U272" i="49"/>
  <c r="P248" i="67"/>
  <c r="N248" i="51"/>
  <c r="S13" i="55"/>
  <c r="Q13" i="55"/>
  <c r="O40" i="67"/>
  <c r="R40" i="61"/>
  <c r="M40" i="51"/>
  <c r="R36" i="49"/>
  <c r="T36" i="49"/>
  <c r="I52" i="43"/>
  <c r="J29" i="43"/>
  <c r="H59" i="71"/>
  <c r="AV188" i="67"/>
  <c r="BF188" i="67"/>
  <c r="AM188" i="67"/>
  <c r="Z31" i="44"/>
  <c r="AE53" i="71"/>
  <c r="AF33" i="71"/>
  <c r="T233" i="49"/>
  <c r="O210" i="67"/>
  <c r="R233" i="49"/>
  <c r="R210" i="61"/>
  <c r="M210" i="51"/>
  <c r="AT83" i="67"/>
  <c r="AU53" i="38"/>
  <c r="AV33" i="38"/>
  <c r="AG53" i="40"/>
  <c r="AH33" i="40"/>
  <c r="M162" i="51"/>
  <c r="O162" i="67"/>
  <c r="R162" i="61"/>
  <c r="R210" i="49"/>
  <c r="T210" i="49"/>
  <c r="AT22" i="67"/>
  <c r="AH30" i="69"/>
  <c r="AG47" i="53"/>
  <c r="N47" i="53"/>
  <c r="W47" i="53"/>
  <c r="S15" i="58"/>
  <c r="Q15" i="58"/>
  <c r="Q77" i="61"/>
  <c r="N77" i="67"/>
  <c r="Q113" i="49"/>
  <c r="Y49" i="67"/>
  <c r="W49" i="51"/>
  <c r="E52" i="39"/>
  <c r="F29" i="39"/>
  <c r="J180" i="51"/>
  <c r="K180" i="67"/>
  <c r="AE180" i="51"/>
  <c r="AG180" i="67"/>
  <c r="DK18" i="39"/>
  <c r="DK48" i="39"/>
  <c r="DK47" i="39"/>
  <c r="V41" i="53"/>
  <c r="CC53" i="39"/>
  <c r="CD33" i="39"/>
  <c r="AH18" i="53"/>
  <c r="O18" i="53"/>
  <c r="X18" i="53"/>
  <c r="X87" i="51"/>
  <c r="Z87" i="67"/>
  <c r="M48" i="51"/>
  <c r="O48" i="67"/>
  <c r="T44" i="49"/>
  <c r="R48" i="61"/>
  <c r="R44" i="49"/>
  <c r="AD65" i="53"/>
  <c r="AH33" i="44"/>
  <c r="I267" i="51"/>
  <c r="AF267" i="67"/>
  <c r="AD267" i="51"/>
  <c r="J267" i="67"/>
  <c r="H33" i="71"/>
  <c r="G53" i="71"/>
  <c r="J186" i="51"/>
  <c r="K186" i="67"/>
  <c r="AG186" i="67"/>
  <c r="AE186" i="51"/>
  <c r="BD67" i="67"/>
  <c r="AT219" i="67"/>
  <c r="AD53" i="53"/>
  <c r="X70" i="51"/>
  <c r="Z70" i="67"/>
  <c r="W205" i="51"/>
  <c r="Y205" i="67"/>
  <c r="AC206" i="51"/>
  <c r="AE206" i="67"/>
  <c r="M33" i="73"/>
  <c r="L53" i="73"/>
  <c r="AE48" i="51"/>
  <c r="AG48" i="67"/>
  <c r="J48" i="51"/>
  <c r="K48" i="67"/>
  <c r="BH29" i="28"/>
  <c r="BG52" i="28"/>
  <c r="V45" i="49"/>
  <c r="T49" i="61"/>
  <c r="Q49" i="67"/>
  <c r="O49" i="51"/>
  <c r="G265" i="49"/>
  <c r="F241" i="53"/>
  <c r="G241" i="53" s="1"/>
  <c r="G241" i="61"/>
  <c r="H241" i="61" s="1"/>
  <c r="F241" i="51"/>
  <c r="G241" i="51" s="1"/>
  <c r="G241" i="67"/>
  <c r="H241" i="67" s="1"/>
  <c r="G30" i="45"/>
  <c r="G37" i="49"/>
  <c r="G41" i="67"/>
  <c r="H41" i="67" s="1"/>
  <c r="G41" i="61"/>
  <c r="H41" i="61" s="1"/>
  <c r="F41" i="51"/>
  <c r="G41" i="51" s="1"/>
  <c r="F41" i="53"/>
  <c r="G41" i="53" s="1"/>
  <c r="BF229" i="67"/>
  <c r="AV229" i="67"/>
  <c r="AM229" i="67"/>
  <c r="BB33" i="40"/>
  <c r="BA53" i="40"/>
  <c r="N121" i="53"/>
  <c r="W121" i="53"/>
  <c r="AG121" i="53"/>
  <c r="V71" i="49"/>
  <c r="T177" i="61"/>
  <c r="Q177" i="67"/>
  <c r="O177" i="51"/>
  <c r="M189" i="51"/>
  <c r="O189" i="67"/>
  <c r="R67" i="49"/>
  <c r="R189" i="61"/>
  <c r="T67" i="49"/>
  <c r="Q265" i="61"/>
  <c r="N265" i="67"/>
  <c r="Q297" i="49"/>
  <c r="N46" i="53"/>
  <c r="W46" i="53"/>
  <c r="AG46" i="53"/>
  <c r="Q167" i="61"/>
  <c r="Q56" i="49"/>
  <c r="N167" i="67"/>
  <c r="AF46" i="53"/>
  <c r="Y197" i="53"/>
  <c r="AI197" i="53"/>
  <c r="Z54" i="67"/>
  <c r="X54" i="51"/>
  <c r="X160" i="51"/>
  <c r="Z160" i="67"/>
  <c r="V144" i="51"/>
  <c r="X144" i="67"/>
  <c r="Y217" i="67"/>
  <c r="W217" i="51"/>
  <c r="Q27" i="69"/>
  <c r="BI27" i="4"/>
  <c r="AC264" i="51"/>
  <c r="AE264" i="67"/>
  <c r="AE238" i="67"/>
  <c r="AC238" i="51"/>
  <c r="AV67" i="67"/>
  <c r="BF67" i="67"/>
  <c r="AM67" i="67"/>
  <c r="V21" i="51"/>
  <c r="X21" i="67"/>
  <c r="AR31" i="5"/>
  <c r="U219" i="49"/>
  <c r="S197" i="61"/>
  <c r="S219" i="49"/>
  <c r="N197" i="51"/>
  <c r="P197" i="67"/>
  <c r="V239" i="49"/>
  <c r="O216" i="51"/>
  <c r="Q216" i="67"/>
  <c r="T216" i="61"/>
  <c r="AB207" i="51"/>
  <c r="AD207" i="67"/>
  <c r="R166" i="61"/>
  <c r="T214" i="49"/>
  <c r="O166" i="67"/>
  <c r="M166" i="51"/>
  <c r="AJ59" i="73"/>
  <c r="R59" i="37"/>
  <c r="Q281" i="49"/>
  <c r="BF176" i="67"/>
  <c r="AM176" i="67"/>
  <c r="AV176" i="67"/>
  <c r="Q28" i="55"/>
  <c r="S28" i="55"/>
  <c r="AB214" i="51"/>
  <c r="AD214" i="67"/>
  <c r="T29" i="37"/>
  <c r="S52" i="37"/>
  <c r="X74" i="67"/>
  <c r="V74" i="51"/>
  <c r="I139" i="51"/>
  <c r="AD139" i="51"/>
  <c r="AF139" i="67"/>
  <c r="J139" i="67"/>
  <c r="BC208" i="67"/>
  <c r="R15" i="61"/>
  <c r="T10" i="49"/>
  <c r="M15" i="51"/>
  <c r="R10" i="49"/>
  <c r="O15" i="67"/>
  <c r="BF21" i="67"/>
  <c r="AM21" i="67"/>
  <c r="AV21" i="67"/>
  <c r="T59" i="28"/>
  <c r="AE197" i="51"/>
  <c r="AG197" i="67"/>
  <c r="K197" i="67"/>
  <c r="J197" i="51"/>
  <c r="AX33" i="37"/>
  <c r="AW53" i="37"/>
  <c r="Y159" i="67"/>
  <c r="W159" i="51"/>
  <c r="U275" i="49"/>
  <c r="P251" i="67"/>
  <c r="S275" i="49"/>
  <c r="N251" i="51"/>
  <c r="S251" i="61"/>
  <c r="BE60" i="67"/>
  <c r="AB18" i="51"/>
  <c r="AD18" i="67"/>
  <c r="BE75" i="67"/>
  <c r="N144" i="67"/>
  <c r="Q144" i="61"/>
  <c r="Q88" i="49"/>
  <c r="AC201" i="51"/>
  <c r="AE201" i="67"/>
  <c r="R17" i="58"/>
  <c r="P17" i="58"/>
  <c r="G250" i="67"/>
  <c r="H250" i="67" s="1"/>
  <c r="G274" i="49"/>
  <c r="G250" i="61"/>
  <c r="H250" i="61" s="1"/>
  <c r="F250" i="51"/>
  <c r="G250" i="51" s="1"/>
  <c r="F250" i="53"/>
  <c r="G250" i="53" s="1"/>
  <c r="CE33" i="39"/>
  <c r="CD53" i="39"/>
  <c r="AD182" i="53"/>
  <c r="DJ53" i="4"/>
  <c r="DK33" i="4"/>
  <c r="U208" i="53"/>
  <c r="AU53" i="31"/>
  <c r="AV33" i="31"/>
  <c r="AD148" i="53"/>
  <c r="AE126" i="53"/>
  <c r="AE144" i="67"/>
  <c r="AC144" i="51"/>
  <c r="AD183" i="53"/>
  <c r="DW35" i="45"/>
  <c r="U22" i="53"/>
  <c r="AX33" i="71"/>
  <c r="AW53" i="71"/>
  <c r="X53" i="37"/>
  <c r="Y33" i="37"/>
  <c r="M189" i="53"/>
  <c r="O38" i="55"/>
  <c r="AA263" i="49"/>
  <c r="Z263" i="49"/>
  <c r="AB263" i="49"/>
  <c r="AF139" i="53"/>
  <c r="T22" i="61"/>
  <c r="O22" i="51"/>
  <c r="V17" i="49"/>
  <c r="Q22" i="67"/>
  <c r="AS58" i="67"/>
  <c r="DB32" i="45"/>
  <c r="AC253" i="51"/>
  <c r="AE253" i="67"/>
  <c r="AC56" i="51"/>
  <c r="AE56" i="67"/>
  <c r="R52" i="40"/>
  <c r="S29" i="40"/>
  <c r="DK33" i="39"/>
  <c r="DJ53" i="39"/>
  <c r="AI51" i="53"/>
  <c r="Y51" i="53"/>
  <c r="F220" i="51"/>
  <c r="G220" i="51" s="1"/>
  <c r="F220" i="53"/>
  <c r="G220" i="53" s="1"/>
  <c r="G220" i="61"/>
  <c r="H220" i="61" s="1"/>
  <c r="G220" i="67"/>
  <c r="H220" i="67" s="1"/>
  <c r="G245" i="49"/>
  <c r="X232" i="51"/>
  <c r="Z232" i="67"/>
  <c r="T29" i="41"/>
  <c r="S52" i="41"/>
  <c r="F33" i="5"/>
  <c r="W196" i="53"/>
  <c r="N196" i="53"/>
  <c r="AG196" i="53"/>
  <c r="V193" i="51"/>
  <c r="X193" i="67"/>
  <c r="O224" i="51"/>
  <c r="T224" i="61"/>
  <c r="V249" i="49"/>
  <c r="Q224" i="67"/>
  <c r="AU33" i="4"/>
  <c r="AT53" i="4"/>
  <c r="AI138" i="53"/>
  <c r="Y138" i="53"/>
  <c r="T33" i="53"/>
  <c r="AD273" i="67"/>
  <c r="AB273" i="51"/>
  <c r="X245" i="51"/>
  <c r="Z245" i="67"/>
  <c r="M77" i="51"/>
  <c r="T113" i="49"/>
  <c r="R77" i="61"/>
  <c r="O77" i="67"/>
  <c r="R113" i="49"/>
  <c r="AE67" i="53"/>
  <c r="M165" i="51"/>
  <c r="O165" i="67"/>
  <c r="R165" i="61"/>
  <c r="T213" i="49"/>
  <c r="R213" i="49"/>
  <c r="X202" i="67"/>
  <c r="V202" i="51"/>
  <c r="Q35" i="69"/>
  <c r="P34" i="67"/>
  <c r="S34" i="61"/>
  <c r="N34" i="51"/>
  <c r="S27" i="49"/>
  <c r="U27" i="49"/>
  <c r="DI53" i="43"/>
  <c r="DJ33" i="43"/>
  <c r="AE84" i="53"/>
  <c r="BH33" i="37"/>
  <c r="BG53" i="37"/>
  <c r="EI35" i="45"/>
  <c r="AM33" i="67"/>
  <c r="AV33" i="67"/>
  <c r="BF33" i="67"/>
  <c r="K29" i="4"/>
  <c r="J52" i="4"/>
  <c r="T224" i="49"/>
  <c r="M202" i="51"/>
  <c r="R224" i="49"/>
  <c r="O202" i="67"/>
  <c r="R202" i="61"/>
  <c r="BC21" i="67"/>
  <c r="V59" i="28"/>
  <c r="BF184" i="67"/>
  <c r="AM184" i="67"/>
  <c r="AV184" i="67"/>
  <c r="AS136" i="67"/>
  <c r="AZ52" i="40"/>
  <c r="BA29" i="40"/>
  <c r="N33" i="5"/>
  <c r="BH46" i="67"/>
  <c r="AX46" i="67"/>
  <c r="BP33" i="5"/>
  <c r="AD33" i="53"/>
  <c r="U58" i="53"/>
  <c r="BF231" i="67"/>
  <c r="AM231" i="67"/>
  <c r="AV231" i="67"/>
  <c r="AG147" i="53"/>
  <c r="N147" i="53"/>
  <c r="W147" i="53"/>
  <c r="V213" i="51"/>
  <c r="X213" i="67"/>
  <c r="X185" i="67"/>
  <c r="V185" i="51"/>
  <c r="BD192" i="67"/>
  <c r="BI29" i="37"/>
  <c r="BH52" i="37"/>
  <c r="DK27" i="4"/>
  <c r="CG29" i="39"/>
  <c r="CF52" i="39"/>
  <c r="AE178" i="53"/>
  <c r="U145" i="53"/>
  <c r="O138" i="53"/>
  <c r="AH138" i="53"/>
  <c r="X138" i="53"/>
  <c r="CA52" i="38"/>
  <c r="CB29" i="38"/>
  <c r="AD166" i="67"/>
  <c r="AB166" i="51"/>
  <c r="Z33" i="73"/>
  <c r="Y53" i="73"/>
  <c r="Y164" i="53"/>
  <c r="AI164" i="53"/>
  <c r="U139" i="53"/>
  <c r="X178" i="67"/>
  <c r="V178" i="51"/>
  <c r="Y33" i="41"/>
  <c r="X53" i="41"/>
  <c r="BG156" i="67"/>
  <c r="AW156" i="67"/>
  <c r="AN156" i="67"/>
  <c r="V72" i="49"/>
  <c r="O180" i="51"/>
  <c r="T180" i="61"/>
  <c r="Q180" i="67"/>
  <c r="D35" i="69"/>
  <c r="L59" i="28"/>
  <c r="AB220" i="51"/>
  <c r="AD220" i="67"/>
  <c r="K200" i="67"/>
  <c r="AG200" i="67"/>
  <c r="J200" i="51"/>
  <c r="AE200" i="51"/>
  <c r="T33" i="38"/>
  <c r="S53" i="38"/>
  <c r="BE194" i="67"/>
  <c r="BD178" i="67"/>
  <c r="CL30" i="45"/>
  <c r="Y53" i="41"/>
  <c r="Z33" i="41"/>
  <c r="Z79" i="67"/>
  <c r="X79" i="51"/>
  <c r="X18" i="51"/>
  <c r="Z18" i="67"/>
  <c r="M203" i="51"/>
  <c r="O203" i="67"/>
  <c r="R226" i="49"/>
  <c r="R203" i="61"/>
  <c r="T226" i="49"/>
  <c r="O143" i="67"/>
  <c r="M143" i="51"/>
  <c r="R143" i="61"/>
  <c r="T87" i="49"/>
  <c r="R87" i="49"/>
  <c r="BG127" i="67"/>
  <c r="AN127" i="67"/>
  <c r="AW127" i="67"/>
  <c r="M53" i="37"/>
  <c r="N33" i="37"/>
  <c r="AU59" i="28"/>
  <c r="X207" i="67"/>
  <c r="V207" i="51"/>
  <c r="Y59" i="73"/>
  <c r="T157" i="53"/>
  <c r="J21" i="51"/>
  <c r="K21" i="67"/>
  <c r="AG21" i="67"/>
  <c r="AE21" i="51"/>
  <c r="E35" i="69"/>
  <c r="L52" i="41"/>
  <c r="M29" i="41"/>
  <c r="F261" i="53"/>
  <c r="G261" i="53" s="1"/>
  <c r="G261" i="67"/>
  <c r="H261" i="67" s="1"/>
  <c r="F261" i="51"/>
  <c r="G261" i="51" s="1"/>
  <c r="G294" i="49"/>
  <c r="G261" i="61"/>
  <c r="H261" i="61" s="1"/>
  <c r="AK31" i="5"/>
  <c r="I180" i="51"/>
  <c r="AF180" i="67"/>
  <c r="AD180" i="51"/>
  <c r="J180" i="67"/>
  <c r="DL29" i="43"/>
  <c r="DK52" i="43"/>
  <c r="BH220" i="67"/>
  <c r="AX220" i="67"/>
  <c r="BZ52" i="43"/>
  <c r="CA29" i="43"/>
  <c r="AC189" i="51"/>
  <c r="AE189" i="67"/>
  <c r="Z177" i="67"/>
  <c r="X177" i="51"/>
  <c r="AS165" i="67"/>
  <c r="BC188" i="67"/>
  <c r="AS95" i="67"/>
  <c r="DL27" i="31"/>
  <c r="AB71" i="51"/>
  <c r="AD71" i="67"/>
  <c r="AB27" i="4"/>
  <c r="BG124" i="67"/>
  <c r="AN124" i="67"/>
  <c r="AW124" i="67"/>
  <c r="DK33" i="43"/>
  <c r="DJ53" i="43"/>
  <c r="W29" i="28"/>
  <c r="V52" i="28"/>
  <c r="O22" i="67"/>
  <c r="T17" i="49"/>
  <c r="R22" i="61"/>
  <c r="M22" i="51"/>
  <c r="R17" i="49"/>
  <c r="AD84" i="67"/>
  <c r="AB84" i="51"/>
  <c r="AG127" i="53"/>
  <c r="W127" i="53"/>
  <c r="N127" i="53"/>
  <c r="O273" i="51"/>
  <c r="T273" i="61"/>
  <c r="Q273" i="67"/>
  <c r="Z262" i="67"/>
  <c r="X262" i="51"/>
  <c r="BC126" i="67"/>
  <c r="BG54" i="67"/>
  <c r="AN54" i="67"/>
  <c r="AW54" i="67"/>
  <c r="S178" i="61"/>
  <c r="P178" i="67"/>
  <c r="N178" i="51"/>
  <c r="S70" i="49"/>
  <c r="U70" i="49"/>
  <c r="T147" i="53"/>
  <c r="U60" i="53"/>
  <c r="AF52" i="4"/>
  <c r="BU33" i="38"/>
  <c r="BT53" i="38"/>
  <c r="AV59" i="71"/>
  <c r="Y48" i="67"/>
  <c r="W48" i="51"/>
  <c r="L59" i="73"/>
  <c r="Q135" i="49"/>
  <c r="Q95" i="61"/>
  <c r="N95" i="67"/>
  <c r="BC178" i="67"/>
  <c r="Z178" i="67"/>
  <c r="X178" i="51"/>
  <c r="V18" i="53"/>
  <c r="AE84" i="67"/>
  <c r="AC84" i="51"/>
  <c r="AQ33" i="31"/>
  <c r="AP53" i="31"/>
  <c r="AO59" i="38"/>
  <c r="AD251" i="51"/>
  <c r="AF251" i="67"/>
  <c r="I251" i="51"/>
  <c r="J251" i="67"/>
  <c r="CM27" i="45"/>
  <c r="V62" i="49"/>
  <c r="C59" i="37"/>
  <c r="BC183" i="67"/>
  <c r="X39" i="67"/>
  <c r="V39" i="51"/>
  <c r="BF189" i="67"/>
  <c r="AM189" i="67"/>
  <c r="AV189" i="67"/>
  <c r="P157" i="67"/>
  <c r="U205" i="49"/>
  <c r="N157" i="51"/>
  <c r="S157" i="61"/>
  <c r="S205" i="49"/>
  <c r="BH27" i="4"/>
  <c r="AA58" i="4"/>
  <c r="BT27" i="45"/>
  <c r="AF72" i="53"/>
  <c r="AD124" i="53"/>
  <c r="AD79" i="67"/>
  <c r="AB79" i="51"/>
  <c r="CE59" i="39"/>
  <c r="AL185" i="67"/>
  <c r="O190" i="51"/>
  <c r="T190" i="61"/>
  <c r="V290" i="49"/>
  <c r="Q190" i="67"/>
  <c r="J176" i="51"/>
  <c r="K176" i="67"/>
  <c r="AE176" i="51"/>
  <c r="AG176" i="67"/>
  <c r="E59" i="71"/>
  <c r="Q225" i="49"/>
  <c r="Q204" i="61"/>
  <c r="N204" i="67"/>
  <c r="AT138" i="67"/>
  <c r="AA59" i="4"/>
  <c r="X84" i="51"/>
  <c r="Z84" i="67"/>
  <c r="BC124" i="67"/>
  <c r="W77" i="51"/>
  <c r="Y77" i="67"/>
  <c r="BX59" i="38"/>
  <c r="BB53" i="37"/>
  <c r="BC33" i="37"/>
  <c r="U125" i="53"/>
  <c r="AS67" i="67"/>
  <c r="AB21" i="51"/>
  <c r="AD21" i="67"/>
  <c r="AI33" i="38"/>
  <c r="AH53" i="38"/>
  <c r="AS50" i="67"/>
  <c r="R40" i="49"/>
  <c r="M44" i="51"/>
  <c r="R44" i="61"/>
  <c r="T40" i="49"/>
  <c r="O44" i="67"/>
  <c r="F59" i="71"/>
  <c r="AL125" i="67"/>
  <c r="T124" i="53"/>
  <c r="R49" i="55"/>
  <c r="P49" i="55"/>
  <c r="AH49" i="53"/>
  <c r="X49" i="53"/>
  <c r="O49" i="53"/>
  <c r="CZ53" i="39"/>
  <c r="Z39" i="67"/>
  <c r="X39" i="51"/>
  <c r="AW27" i="40"/>
  <c r="N254" i="67"/>
  <c r="Q279" i="49"/>
  <c r="Q254" i="61"/>
  <c r="Y46" i="53"/>
  <c r="AI46" i="53"/>
  <c r="AP59" i="40"/>
  <c r="E30" i="69"/>
  <c r="AC221" i="51"/>
  <c r="AE221" i="67"/>
  <c r="J223" i="67"/>
  <c r="I223" i="51"/>
  <c r="AF223" i="67"/>
  <c r="AD223" i="51"/>
  <c r="AF54" i="53"/>
  <c r="AX238" i="67"/>
  <c r="BH238" i="67"/>
  <c r="H53" i="39"/>
  <c r="AF53" i="43"/>
  <c r="S271" i="61"/>
  <c r="N271" i="51"/>
  <c r="P271" i="67"/>
  <c r="AB221" i="51"/>
  <c r="AD221" i="67"/>
  <c r="Q46" i="49"/>
  <c r="P50" i="51" s="1"/>
  <c r="Q50" i="61"/>
  <c r="N50" i="67"/>
  <c r="BF218" i="67"/>
  <c r="AM218" i="67"/>
  <c r="AV218" i="67"/>
  <c r="N225" i="67"/>
  <c r="Q225" i="61"/>
  <c r="Q250" i="49"/>
  <c r="AZ33" i="39"/>
  <c r="AY53" i="39"/>
  <c r="W27" i="41"/>
  <c r="AL33" i="37"/>
  <c r="AK53" i="37"/>
  <c r="AE154" i="53"/>
  <c r="X234" i="51"/>
  <c r="Z234" i="67"/>
  <c r="AU27" i="43"/>
  <c r="Y31" i="44"/>
  <c r="P183" i="67"/>
  <c r="S183" i="61"/>
  <c r="N183" i="51"/>
  <c r="S76" i="49"/>
  <c r="U76" i="49"/>
  <c r="AL200" i="67"/>
  <c r="J266" i="67"/>
  <c r="AD266" i="51"/>
  <c r="AF266" i="67"/>
  <c r="I266" i="51"/>
  <c r="AC265" i="51"/>
  <c r="AE265" i="67"/>
  <c r="AH27" i="5"/>
  <c r="DR52" i="43"/>
  <c r="V43" i="53"/>
  <c r="N199" i="53"/>
  <c r="W199" i="53"/>
  <c r="AG199" i="53"/>
  <c r="N170" i="53"/>
  <c r="W170" i="53"/>
  <c r="AG170" i="53"/>
  <c r="F35" i="69"/>
  <c r="AC45" i="51"/>
  <c r="AE45" i="67"/>
  <c r="Z33" i="39"/>
  <c r="Y53" i="39"/>
  <c r="C59" i="43"/>
  <c r="V120" i="53"/>
  <c r="AN194" i="67"/>
  <c r="AW194" i="67"/>
  <c r="BG194" i="67"/>
  <c r="BG131" i="67"/>
  <c r="AW131" i="67"/>
  <c r="AN131" i="67"/>
  <c r="BH59" i="43"/>
  <c r="X226" i="53"/>
  <c r="AH226" i="53"/>
  <c r="O226" i="53"/>
  <c r="DV58" i="43"/>
  <c r="BG228" i="67"/>
  <c r="AW228" i="67"/>
  <c r="AN228" i="67"/>
  <c r="Q157" i="61"/>
  <c r="N157" i="67"/>
  <c r="Q205" i="49"/>
  <c r="AL198" i="67"/>
  <c r="Y27" i="44"/>
  <c r="CQ53" i="39"/>
  <c r="CR33" i="39"/>
  <c r="AD253" i="67"/>
  <c r="AB253" i="51"/>
  <c r="AT149" i="67"/>
  <c r="V239" i="51"/>
  <c r="X239" i="67"/>
  <c r="W240" i="53"/>
  <c r="N240" i="53"/>
  <c r="AG240" i="53"/>
  <c r="H27" i="44"/>
  <c r="AD52" i="43"/>
  <c r="AE29" i="43"/>
  <c r="AX52" i="43"/>
  <c r="BC166" i="67"/>
  <c r="Q69" i="49"/>
  <c r="Q176" i="61"/>
  <c r="N176" i="67"/>
  <c r="AT200" i="67"/>
  <c r="AG150" i="53"/>
  <c r="N150" i="53"/>
  <c r="W150" i="53"/>
  <c r="AE231" i="53"/>
  <c r="Y42" i="67"/>
  <c r="W42" i="51"/>
  <c r="CY30" i="45"/>
  <c r="O251" i="67"/>
  <c r="R275" i="49"/>
  <c r="T275" i="49"/>
  <c r="R251" i="61"/>
  <c r="M251" i="51"/>
  <c r="Y222" i="53"/>
  <c r="AI222" i="53"/>
  <c r="CS29" i="39"/>
  <c r="CR52" i="39"/>
  <c r="M53" i="53"/>
  <c r="AD41" i="53"/>
  <c r="AM161" i="67"/>
  <c r="AV161" i="67"/>
  <c r="BF161" i="67"/>
  <c r="AG271" i="67"/>
  <c r="K271" i="67"/>
  <c r="AE271" i="51"/>
  <c r="J271" i="51"/>
  <c r="Y49" i="53"/>
  <c r="AI49" i="53"/>
  <c r="O56" i="51"/>
  <c r="Q56" i="67"/>
  <c r="T56" i="61"/>
  <c r="V53" i="49"/>
  <c r="AE250" i="67"/>
  <c r="AC250" i="51"/>
  <c r="BR33" i="40"/>
  <c r="BQ53" i="40"/>
  <c r="Q272" i="67"/>
  <c r="O272" i="51"/>
  <c r="T272" i="61"/>
  <c r="AV52" i="40"/>
  <c r="AW29" i="40"/>
  <c r="CT27" i="45"/>
  <c r="N27" i="39"/>
  <c r="BG145" i="67"/>
  <c r="AW145" i="67"/>
  <c r="AN145" i="67"/>
  <c r="Y146" i="53"/>
  <c r="AI146" i="53"/>
  <c r="J220" i="67"/>
  <c r="I220" i="51"/>
  <c r="AD220" i="51"/>
  <c r="AF220" i="67"/>
  <c r="H33" i="38"/>
  <c r="G53" i="38"/>
  <c r="AO58" i="38"/>
  <c r="AI133" i="53"/>
  <c r="Y133" i="53"/>
  <c r="M166" i="53"/>
  <c r="AE220" i="51"/>
  <c r="K220" i="67"/>
  <c r="AG220" i="67"/>
  <c r="J220" i="51"/>
  <c r="Q238" i="67"/>
  <c r="V306" i="49"/>
  <c r="O238" i="51"/>
  <c r="T238" i="61"/>
  <c r="N237" i="51"/>
  <c r="U263" i="49"/>
  <c r="S237" i="61"/>
  <c r="P237" i="67"/>
  <c r="S263" i="49"/>
  <c r="S216" i="49"/>
  <c r="P194" i="67"/>
  <c r="U216" i="49"/>
  <c r="N194" i="51"/>
  <c r="S194" i="61"/>
  <c r="BF236" i="67"/>
  <c r="AM236" i="67"/>
  <c r="AV236" i="67"/>
  <c r="AX135" i="67"/>
  <c r="BH135" i="67"/>
  <c r="AH35" i="45"/>
  <c r="Y51" i="67"/>
  <c r="W51" i="51"/>
  <c r="D27" i="69"/>
  <c r="H33" i="41"/>
  <c r="G53" i="41"/>
  <c r="AN33" i="5"/>
  <c r="Z27" i="5"/>
  <c r="BI52" i="39"/>
  <c r="BJ29" i="39"/>
  <c r="AL164" i="67"/>
  <c r="AE233" i="67"/>
  <c r="AC233" i="51"/>
  <c r="Q185" i="61"/>
  <c r="N185" i="67"/>
  <c r="Q78" i="49"/>
  <c r="D35" i="45"/>
  <c r="F193" i="51"/>
  <c r="G193" i="51" s="1"/>
  <c r="G303" i="49"/>
  <c r="G193" i="61"/>
  <c r="H193" i="61" s="1"/>
  <c r="G193" i="67"/>
  <c r="H193" i="67" s="1"/>
  <c r="F193" i="53"/>
  <c r="G193" i="53" s="1"/>
  <c r="Y189" i="67"/>
  <c r="W189" i="51"/>
  <c r="BH123" i="67"/>
  <c r="AX123" i="67"/>
  <c r="U274" i="49"/>
  <c r="S274" i="49"/>
  <c r="S250" i="61"/>
  <c r="N250" i="51"/>
  <c r="P250" i="67"/>
  <c r="BC52" i="67"/>
  <c r="AD239" i="67"/>
  <c r="AB239" i="51"/>
  <c r="L30" i="45"/>
  <c r="AB55" i="51"/>
  <c r="AD55" i="67"/>
  <c r="N271" i="67"/>
  <c r="Q271" i="61"/>
  <c r="F42" i="53"/>
  <c r="G42" i="53" s="1"/>
  <c r="G42" i="61"/>
  <c r="H42" i="61" s="1"/>
  <c r="F42" i="51"/>
  <c r="G42" i="51" s="1"/>
  <c r="G42" i="67"/>
  <c r="H42" i="67" s="1"/>
  <c r="G38" i="49"/>
  <c r="R52" i="61"/>
  <c r="O52" i="67"/>
  <c r="M52" i="51"/>
  <c r="T49" i="49"/>
  <c r="R49" i="49"/>
  <c r="R59" i="41"/>
  <c r="H27" i="69"/>
  <c r="O208" i="53"/>
  <c r="X208" i="53"/>
  <c r="AH208" i="53"/>
  <c r="D33" i="37"/>
  <c r="C53" i="37"/>
  <c r="X30" i="45"/>
  <c r="BG42" i="67"/>
  <c r="AW42" i="67"/>
  <c r="AN42" i="67"/>
  <c r="CK53" i="43"/>
  <c r="CL33" i="43"/>
  <c r="F48" i="51"/>
  <c r="G48" i="51" s="1"/>
  <c r="G48" i="67"/>
  <c r="H48" i="67" s="1"/>
  <c r="G48" i="61"/>
  <c r="H48" i="61" s="1"/>
  <c r="F48" i="53"/>
  <c r="G48" i="53" s="1"/>
  <c r="G44" i="49"/>
  <c r="I184" i="51"/>
  <c r="AD184" i="51"/>
  <c r="AF184" i="67"/>
  <c r="J184" i="67"/>
  <c r="N50" i="53"/>
  <c r="AG50" i="53"/>
  <c r="W50" i="53"/>
  <c r="G35" i="69"/>
  <c r="AH36" i="5"/>
  <c r="AD199" i="53"/>
  <c r="R14" i="58"/>
  <c r="P14" i="58"/>
  <c r="X209" i="51"/>
  <c r="Z209" i="67"/>
  <c r="Q250" i="61"/>
  <c r="N250" i="67"/>
  <c r="Q274" i="49"/>
  <c r="F52" i="40"/>
  <c r="G29" i="40"/>
  <c r="F192" i="53"/>
  <c r="G192" i="53" s="1"/>
  <c r="G192" i="61"/>
  <c r="H192" i="61" s="1"/>
  <c r="G192" i="67"/>
  <c r="H192" i="67" s="1"/>
  <c r="F192" i="51"/>
  <c r="G192" i="51" s="1"/>
  <c r="X44" i="67"/>
  <c r="V44" i="51"/>
  <c r="AB27" i="43"/>
  <c r="J33" i="39"/>
  <c r="I53" i="39"/>
  <c r="BT30" i="45"/>
  <c r="V209" i="53"/>
  <c r="H27" i="5"/>
  <c r="BD206" i="67"/>
  <c r="AS146" i="67"/>
  <c r="AR33" i="40"/>
  <c r="AQ53" i="40"/>
  <c r="G57" i="49"/>
  <c r="F168" i="51"/>
  <c r="G168" i="51" s="1"/>
  <c r="F168" i="53"/>
  <c r="G168" i="53" s="1"/>
  <c r="G168" i="61"/>
  <c r="H168" i="61" s="1"/>
  <c r="G168" i="67"/>
  <c r="H168" i="67" s="1"/>
  <c r="J236" i="67"/>
  <c r="I236" i="51"/>
  <c r="AF236" i="67"/>
  <c r="AD236" i="51"/>
  <c r="V54" i="51"/>
  <c r="X54" i="67"/>
  <c r="O142" i="53"/>
  <c r="AH142" i="53"/>
  <c r="X142" i="53"/>
  <c r="F57" i="51"/>
  <c r="G57" i="51" s="1"/>
  <c r="G57" i="61"/>
  <c r="H57" i="61" s="1"/>
  <c r="G57" i="67"/>
  <c r="H57" i="67" s="1"/>
  <c r="F57" i="53"/>
  <c r="G57" i="53" s="1"/>
  <c r="G54" i="49"/>
  <c r="AC42" i="51"/>
  <c r="AE42" i="67"/>
  <c r="T243" i="61"/>
  <c r="O243" i="51"/>
  <c r="Q243" i="67"/>
  <c r="Q57" i="49"/>
  <c r="Q168" i="61"/>
  <c r="N168" i="67"/>
  <c r="X238" i="51"/>
  <c r="Z238" i="67"/>
  <c r="BE46" i="67"/>
  <c r="V154" i="53"/>
  <c r="BX59" i="43"/>
  <c r="G27" i="40"/>
  <c r="Q48" i="55"/>
  <c r="S48" i="55"/>
  <c r="AN53" i="40"/>
  <c r="AO33" i="40"/>
  <c r="Y40" i="67"/>
  <c r="W40" i="51"/>
  <c r="BH188" i="67"/>
  <c r="AX188" i="67"/>
  <c r="AT45" i="67"/>
  <c r="K266" i="67"/>
  <c r="AE266" i="51"/>
  <c r="AG266" i="67"/>
  <c r="J266" i="51"/>
  <c r="BM33" i="5"/>
  <c r="BB58" i="38"/>
  <c r="T163" i="53"/>
  <c r="W243" i="51"/>
  <c r="Y243" i="67"/>
  <c r="T232" i="53"/>
  <c r="AU46" i="67"/>
  <c r="U35" i="49"/>
  <c r="S35" i="49"/>
  <c r="N39" i="51"/>
  <c r="S39" i="61"/>
  <c r="P39" i="67"/>
  <c r="AF29" i="43"/>
  <c r="AE52" i="43"/>
  <c r="DL29" i="39"/>
  <c r="DK52" i="39"/>
  <c r="AE257" i="67"/>
  <c r="AC257" i="51"/>
  <c r="AT59" i="38"/>
  <c r="AS42" i="67"/>
  <c r="AT27" i="43"/>
  <c r="BC27" i="40"/>
  <c r="EP59" i="43"/>
  <c r="M33" i="36"/>
  <c r="L53" i="36"/>
  <c r="C58" i="39"/>
  <c r="AB266" i="51"/>
  <c r="AD266" i="67"/>
  <c r="U151" i="53"/>
  <c r="AG269" i="67"/>
  <c r="AE269" i="51"/>
  <c r="J269" i="51"/>
  <c r="K269" i="67"/>
  <c r="AC27" i="39"/>
  <c r="W209" i="53"/>
  <c r="AG209" i="53"/>
  <c r="N209" i="53"/>
  <c r="BB53" i="39"/>
  <c r="BC33" i="39"/>
  <c r="X181" i="67"/>
  <c r="V181" i="51"/>
  <c r="S273" i="61"/>
  <c r="P273" i="67"/>
  <c r="N273" i="51"/>
  <c r="D33" i="44"/>
  <c r="Z36" i="5"/>
  <c r="Q49" i="61"/>
  <c r="N49" i="67"/>
  <c r="Q45" i="49"/>
  <c r="AD275" i="67"/>
  <c r="AB275" i="51"/>
  <c r="AS51" i="67"/>
  <c r="DD32" i="45"/>
  <c r="CM33" i="43"/>
  <c r="CL53" i="43"/>
  <c r="J179" i="51"/>
  <c r="AE179" i="51"/>
  <c r="K179" i="67"/>
  <c r="AG179" i="67"/>
  <c r="X251" i="51"/>
  <c r="Z251" i="67"/>
  <c r="G232" i="61"/>
  <c r="H232" i="61" s="1"/>
  <c r="F232" i="53"/>
  <c r="G232" i="53" s="1"/>
  <c r="G258" i="49"/>
  <c r="F232" i="51"/>
  <c r="G232" i="51" s="1"/>
  <c r="G232" i="67"/>
  <c r="H232" i="67" s="1"/>
  <c r="AH219" i="53"/>
  <c r="X219" i="53"/>
  <c r="O219" i="53"/>
  <c r="BD158" i="67"/>
  <c r="H58" i="41"/>
  <c r="AE230" i="53"/>
  <c r="BF165" i="67"/>
  <c r="AV165" i="67"/>
  <c r="AM165" i="67"/>
  <c r="AI53" i="53"/>
  <c r="Y53" i="53"/>
  <c r="R73" i="49"/>
  <c r="T73" i="49"/>
  <c r="M181" i="51"/>
  <c r="O181" i="67"/>
  <c r="R181" i="61"/>
  <c r="AU236" i="67"/>
  <c r="D36" i="5"/>
  <c r="BP27" i="5"/>
  <c r="AG193" i="53"/>
  <c r="N193" i="53"/>
  <c r="W193" i="53"/>
  <c r="AF59" i="43"/>
  <c r="G181" i="61"/>
  <c r="H181" i="61" s="1"/>
  <c r="F181" i="51"/>
  <c r="G181" i="51" s="1"/>
  <c r="F181" i="53"/>
  <c r="G181" i="53" s="1"/>
  <c r="G181" i="67"/>
  <c r="H181" i="67" s="1"/>
  <c r="G73" i="49"/>
  <c r="AD241" i="67"/>
  <c r="AB241" i="51"/>
  <c r="Q41" i="61"/>
  <c r="N41" i="67"/>
  <c r="Q37" i="49"/>
  <c r="P41" i="51" s="1"/>
  <c r="D27" i="39"/>
  <c r="AR27" i="5"/>
  <c r="O221" i="53"/>
  <c r="X221" i="53"/>
  <c r="AH221" i="53"/>
  <c r="AJ32" i="45"/>
  <c r="CA52" i="43"/>
  <c r="CB29" i="43"/>
  <c r="BD48" i="67"/>
  <c r="H58" i="37"/>
  <c r="Q269" i="67"/>
  <c r="V302" i="49"/>
  <c r="T269" i="61"/>
  <c r="O269" i="51"/>
  <c r="AF226" i="67"/>
  <c r="AD226" i="51"/>
  <c r="I226" i="51"/>
  <c r="J226" i="67"/>
  <c r="AQ31" i="5"/>
  <c r="AD58" i="40"/>
  <c r="M39" i="53"/>
  <c r="BG165" i="67"/>
  <c r="AW165" i="67"/>
  <c r="AN165" i="67"/>
  <c r="P34" i="55"/>
  <c r="R34" i="55"/>
  <c r="DH35" i="45"/>
  <c r="V170" i="53"/>
  <c r="Q42" i="49"/>
  <c r="P46" i="51" s="1"/>
  <c r="N46" i="67"/>
  <c r="Q46" i="61"/>
  <c r="Q44" i="49"/>
  <c r="Q48" i="61"/>
  <c r="N48" i="67"/>
  <c r="CK30" i="45"/>
  <c r="AV36" i="5"/>
  <c r="DS53" i="43"/>
  <c r="DT33" i="43"/>
  <c r="K267" i="67"/>
  <c r="AE267" i="51"/>
  <c r="J267" i="51"/>
  <c r="AG267" i="67"/>
  <c r="K209" i="67"/>
  <c r="J209" i="51"/>
  <c r="AE209" i="51"/>
  <c r="AG209" i="67"/>
  <c r="AE177" i="51"/>
  <c r="J177" i="51"/>
  <c r="K177" i="67"/>
  <c r="AG177" i="67"/>
  <c r="AU53" i="67"/>
  <c r="AD223" i="67"/>
  <c r="AB223" i="51"/>
  <c r="AL222" i="67"/>
  <c r="O169" i="51"/>
  <c r="T169" i="61"/>
  <c r="Q169" i="67"/>
  <c r="V59" i="49"/>
  <c r="AD52" i="67"/>
  <c r="AB52" i="51"/>
  <c r="S27" i="40"/>
  <c r="S31" i="44"/>
  <c r="AX227" i="67"/>
  <c r="BH227" i="67"/>
  <c r="CT30" i="45"/>
  <c r="AW40" i="67"/>
  <c r="BG40" i="67"/>
  <c r="AN40" i="67"/>
  <c r="K33" i="5"/>
  <c r="U49" i="49"/>
  <c r="S49" i="49"/>
  <c r="S52" i="61"/>
  <c r="N52" i="51"/>
  <c r="P52" i="67"/>
  <c r="AC35" i="69"/>
  <c r="Q33" i="44"/>
  <c r="W143" i="51"/>
  <c r="Y143" i="67"/>
  <c r="Y122" i="53"/>
  <c r="AI122" i="53"/>
  <c r="BF191" i="67"/>
  <c r="AM191" i="67"/>
  <c r="AV191" i="67"/>
  <c r="X159" i="51"/>
  <c r="Z159" i="67"/>
  <c r="AX235" i="67"/>
  <c r="BH235" i="67"/>
  <c r="AN51" i="67"/>
  <c r="AW51" i="67"/>
  <c r="BG51" i="67"/>
  <c r="CU52" i="39"/>
  <c r="CV29" i="39"/>
  <c r="S279" i="49"/>
  <c r="N254" i="51"/>
  <c r="U279" i="49"/>
  <c r="P254" i="67"/>
  <c r="S254" i="61"/>
  <c r="I42" i="51"/>
  <c r="AF42" i="67"/>
  <c r="J42" i="67"/>
  <c r="AD42" i="51"/>
  <c r="AH216" i="53"/>
  <c r="O216" i="53"/>
  <c r="X216" i="53"/>
  <c r="BH27" i="40"/>
  <c r="G33" i="5"/>
  <c r="M59" i="43"/>
  <c r="AG50" i="67"/>
  <c r="K50" i="67"/>
  <c r="AE50" i="51"/>
  <c r="J50" i="51"/>
  <c r="U193" i="53"/>
  <c r="EO52" i="43"/>
  <c r="EP29" i="43"/>
  <c r="K33" i="41"/>
  <c r="J53" i="41"/>
  <c r="AD184" i="67"/>
  <c r="AB184" i="51"/>
  <c r="EB27" i="45"/>
  <c r="V38" i="53"/>
  <c r="Z190" i="67"/>
  <c r="X190" i="51"/>
  <c r="J36" i="44"/>
  <c r="L33" i="43"/>
  <c r="K53" i="43"/>
  <c r="EP52" i="43"/>
  <c r="AP35" i="69"/>
  <c r="O236" i="67"/>
  <c r="R261" i="49"/>
  <c r="R236" i="61"/>
  <c r="M236" i="51"/>
  <c r="T261" i="49"/>
  <c r="BT33" i="40"/>
  <c r="BS53" i="40"/>
  <c r="CT35" i="45"/>
  <c r="BE42" i="67"/>
  <c r="CY27" i="45"/>
  <c r="R50" i="55"/>
  <c r="P50" i="55"/>
  <c r="CW30" i="45"/>
  <c r="AE262" i="67"/>
  <c r="AC262" i="51"/>
  <c r="D29" i="43"/>
  <c r="C52" i="43"/>
  <c r="V245" i="51"/>
  <c r="X245" i="67"/>
  <c r="H33" i="44"/>
  <c r="AN41" i="67"/>
  <c r="AW41" i="67"/>
  <c r="BG41" i="67"/>
  <c r="X264" i="51"/>
  <c r="Z264" i="67"/>
  <c r="EC30" i="45"/>
  <c r="BH146" i="67"/>
  <c r="AX146" i="67"/>
  <c r="AN53" i="43"/>
  <c r="AO33" i="43"/>
  <c r="AE193" i="51"/>
  <c r="K193" i="67"/>
  <c r="J193" i="51"/>
  <c r="AG193" i="67"/>
  <c r="D59" i="41"/>
  <c r="AN206" i="67"/>
  <c r="AW206" i="67"/>
  <c r="BG206" i="67"/>
  <c r="T33" i="43"/>
  <c r="S53" i="43"/>
  <c r="AE175" i="53"/>
  <c r="AE196" i="53"/>
  <c r="M31" i="5"/>
  <c r="G62" i="49"/>
  <c r="F171" i="51"/>
  <c r="G171" i="51" s="1"/>
  <c r="G171" i="67"/>
  <c r="H171" i="67" s="1"/>
  <c r="G171" i="61"/>
  <c r="H171" i="61" s="1"/>
  <c r="F171" i="53"/>
  <c r="G171" i="53" s="1"/>
  <c r="AB262" i="51"/>
  <c r="AD262" i="67"/>
  <c r="BT33" i="5"/>
  <c r="BG219" i="67"/>
  <c r="AW219" i="67"/>
  <c r="AN219" i="67"/>
  <c r="BH54" i="67"/>
  <c r="AX54" i="67"/>
  <c r="AH48" i="53"/>
  <c r="X48" i="53"/>
  <c r="O48" i="53"/>
  <c r="AJ35" i="45"/>
  <c r="AA78" i="49"/>
  <c r="AB78" i="49"/>
  <c r="Z78" i="49"/>
  <c r="N184" i="53"/>
  <c r="AG184" i="53"/>
  <c r="W184" i="53"/>
  <c r="AE275" i="67"/>
  <c r="AC275" i="51"/>
  <c r="BC222" i="67"/>
  <c r="CB52" i="43"/>
  <c r="CB31" i="5"/>
  <c r="BG58" i="38"/>
  <c r="G167" i="61"/>
  <c r="H167" i="61" s="1"/>
  <c r="G167" i="67"/>
  <c r="H167" i="67" s="1"/>
  <c r="F167" i="53"/>
  <c r="G167" i="53" s="1"/>
  <c r="F167" i="51"/>
  <c r="G167" i="51" s="1"/>
  <c r="G56" i="49"/>
  <c r="U239" i="53"/>
  <c r="G77" i="49"/>
  <c r="F184" i="53"/>
  <c r="G184" i="53" s="1"/>
  <c r="G184" i="61"/>
  <c r="H184" i="61" s="1"/>
  <c r="F184" i="51"/>
  <c r="G184" i="51" s="1"/>
  <c r="G184" i="67"/>
  <c r="H184" i="67" s="1"/>
  <c r="L58" i="43"/>
  <c r="AS40" i="67"/>
  <c r="AK31" i="44"/>
  <c r="X53" i="40"/>
  <c r="Y33" i="40"/>
  <c r="I248" i="51"/>
  <c r="J248" i="67"/>
  <c r="AF248" i="67"/>
  <c r="AD248" i="51"/>
  <c r="AM190" i="67"/>
  <c r="BF190" i="67"/>
  <c r="AV190" i="67"/>
  <c r="AD18" i="39"/>
  <c r="AD48" i="39"/>
  <c r="AD47" i="39"/>
  <c r="W259" i="51"/>
  <c r="Y259" i="67"/>
  <c r="BN52" i="40"/>
  <c r="BO29" i="40"/>
  <c r="DV35" i="45"/>
  <c r="DK59" i="39"/>
  <c r="BI18" i="39"/>
  <c r="BI47" i="39"/>
  <c r="BI48" i="39"/>
  <c r="AR29" i="40"/>
  <c r="AQ52" i="40"/>
  <c r="AD146" i="53"/>
  <c r="AS222" i="67"/>
  <c r="AQ33" i="5"/>
  <c r="U278" i="49"/>
  <c r="N253" i="51"/>
  <c r="S253" i="61"/>
  <c r="S278" i="49"/>
  <c r="P253" i="67"/>
  <c r="S53" i="40"/>
  <c r="T33" i="40"/>
  <c r="O46" i="51"/>
  <c r="T46" i="61"/>
  <c r="V42" i="49"/>
  <c r="Q46" i="67"/>
  <c r="BJ27" i="40"/>
  <c r="DK27" i="45"/>
  <c r="G139" i="67"/>
  <c r="H139" i="67" s="1"/>
  <c r="F139" i="51"/>
  <c r="G139" i="51" s="1"/>
  <c r="G139" i="61"/>
  <c r="H139" i="61" s="1"/>
  <c r="F139" i="53"/>
  <c r="G139" i="53" s="1"/>
  <c r="G83" i="49"/>
  <c r="BC165" i="67"/>
  <c r="T195" i="53"/>
  <c r="F244" i="53"/>
  <c r="G244" i="53" s="1"/>
  <c r="G244" i="67"/>
  <c r="H244" i="67" s="1"/>
  <c r="G244" i="61"/>
  <c r="H244" i="61" s="1"/>
  <c r="F244" i="51"/>
  <c r="G244" i="51" s="1"/>
  <c r="G268" i="49"/>
  <c r="L58" i="73"/>
  <c r="F196" i="51"/>
  <c r="G196" i="51" s="1"/>
  <c r="G196" i="67"/>
  <c r="H196" i="67" s="1"/>
  <c r="G196" i="61"/>
  <c r="H196" i="61" s="1"/>
  <c r="G218" i="49"/>
  <c r="F196" i="53"/>
  <c r="G196" i="53" s="1"/>
  <c r="AD140" i="67"/>
  <c r="AB140" i="51"/>
  <c r="BC161" i="67"/>
  <c r="AL30" i="45"/>
  <c r="U307" i="49"/>
  <c r="N239" i="51"/>
  <c r="S307" i="49"/>
  <c r="P239" i="67"/>
  <c r="S239" i="61"/>
  <c r="BC239" i="67"/>
  <c r="N58" i="43"/>
  <c r="Q246" i="61"/>
  <c r="Q269" i="49"/>
  <c r="N246" i="67"/>
  <c r="AM58" i="43"/>
  <c r="BG27" i="40"/>
  <c r="AW29" i="43"/>
  <c r="AV52" i="43"/>
  <c r="EK59" i="43"/>
  <c r="W226" i="51"/>
  <c r="Y226" i="67"/>
  <c r="AE239" i="53"/>
  <c r="AT170" i="67"/>
  <c r="CJ33" i="43"/>
  <c r="CI53" i="43"/>
  <c r="P162" i="67"/>
  <c r="N162" i="51"/>
  <c r="S162" i="61"/>
  <c r="U210" i="49"/>
  <c r="S210" i="49"/>
  <c r="AU120" i="67"/>
  <c r="J56" i="51"/>
  <c r="AE56" i="51"/>
  <c r="AG56" i="67"/>
  <c r="K56" i="67"/>
  <c r="CJ29" i="43"/>
  <c r="CI52" i="43"/>
  <c r="X27" i="40"/>
  <c r="R31" i="58"/>
  <c r="P31" i="58"/>
  <c r="P14" i="55"/>
  <c r="R14" i="55"/>
  <c r="AC50" i="51"/>
  <c r="AE50" i="67"/>
  <c r="AV58" i="38"/>
  <c r="J54" i="51"/>
  <c r="AE54" i="51"/>
  <c r="AG54" i="67"/>
  <c r="K54" i="67"/>
  <c r="BC160" i="67"/>
  <c r="AD57" i="67"/>
  <c r="AB57" i="51"/>
  <c r="BM52" i="39"/>
  <c r="BN29" i="39"/>
  <c r="X27" i="45"/>
  <c r="BC53" i="67"/>
  <c r="BE45" i="67"/>
  <c r="Q24" i="55"/>
  <c r="S24" i="55"/>
  <c r="O266" i="51"/>
  <c r="Q266" i="67"/>
  <c r="T266" i="61"/>
  <c r="AZ29" i="38"/>
  <c r="AY52" i="38"/>
  <c r="Q244" i="67"/>
  <c r="V268" i="49"/>
  <c r="O244" i="51"/>
  <c r="T244" i="61"/>
  <c r="BN30" i="45"/>
  <c r="AO35" i="45"/>
  <c r="EK58" i="43"/>
  <c r="Y191" i="67"/>
  <c r="W191" i="51"/>
  <c r="K29" i="39"/>
  <c r="J52" i="39"/>
  <c r="DN52" i="43"/>
  <c r="DO29" i="43"/>
  <c r="V42" i="53"/>
  <c r="Z58" i="40"/>
  <c r="J36" i="5"/>
  <c r="K189" i="67"/>
  <c r="AG189" i="67"/>
  <c r="AE189" i="51"/>
  <c r="J189" i="51"/>
  <c r="BC140" i="67"/>
  <c r="V220" i="53"/>
  <c r="AU161" i="67"/>
  <c r="E27" i="5"/>
  <c r="BG52" i="39"/>
  <c r="BH29" i="39"/>
  <c r="G84" i="49"/>
  <c r="G140" i="67"/>
  <c r="H140" i="67" s="1"/>
  <c r="F140" i="51"/>
  <c r="G140" i="51" s="1"/>
  <c r="G140" i="61"/>
  <c r="H140" i="61" s="1"/>
  <c r="F140" i="53"/>
  <c r="G140" i="53" s="1"/>
  <c r="BK52" i="38"/>
  <c r="BL29" i="38"/>
  <c r="U52" i="73"/>
  <c r="V29" i="73"/>
  <c r="BD224" i="67"/>
  <c r="J141" i="51"/>
  <c r="K141" i="67"/>
  <c r="AG141" i="67"/>
  <c r="AE141" i="51"/>
  <c r="CZ52" i="39"/>
  <c r="BJ52" i="43"/>
  <c r="Y162" i="53"/>
  <c r="AI162" i="53"/>
  <c r="R154" i="61"/>
  <c r="O154" i="67"/>
  <c r="M154" i="51"/>
  <c r="T201" i="49"/>
  <c r="R201" i="49"/>
  <c r="Z29" i="37"/>
  <c r="Y52" i="37"/>
  <c r="P264" i="67"/>
  <c r="N264" i="51"/>
  <c r="S264" i="61"/>
  <c r="AM55" i="67"/>
  <c r="AV55" i="67"/>
  <c r="BF55" i="67"/>
  <c r="AW33" i="40"/>
  <c r="AV53" i="40"/>
  <c r="AD138" i="53"/>
  <c r="AT31" i="5"/>
  <c r="BH179" i="67"/>
  <c r="AX179" i="67"/>
  <c r="AX184" i="67"/>
  <c r="BH184" i="67"/>
  <c r="L29" i="37"/>
  <c r="K52" i="37"/>
  <c r="BI53" i="40"/>
  <c r="BJ33" i="40"/>
  <c r="I51" i="61"/>
  <c r="H51" i="51"/>
  <c r="I51" i="67"/>
  <c r="H51" i="53"/>
  <c r="L53" i="41"/>
  <c r="M33" i="41"/>
  <c r="AD29" i="40"/>
  <c r="AC52" i="40"/>
  <c r="R273" i="61"/>
  <c r="M273" i="51"/>
  <c r="O273" i="67"/>
  <c r="O179" i="53"/>
  <c r="AH179" i="53"/>
  <c r="X179" i="53"/>
  <c r="BC154" i="67"/>
  <c r="G225" i="67"/>
  <c r="H225" i="67" s="1"/>
  <c r="G225" i="61"/>
  <c r="H225" i="61" s="1"/>
  <c r="F225" i="51"/>
  <c r="G225" i="51" s="1"/>
  <c r="G250" i="49"/>
  <c r="F225" i="53"/>
  <c r="G225" i="53" s="1"/>
  <c r="U120" i="53"/>
  <c r="AU40" i="67"/>
  <c r="S211" i="61"/>
  <c r="S234" i="49"/>
  <c r="P211" i="67"/>
  <c r="U234" i="49"/>
  <c r="N211" i="51"/>
  <c r="AW140" i="67"/>
  <c r="BG140" i="67"/>
  <c r="AN140" i="67"/>
  <c r="DL35" i="45"/>
  <c r="AT197" i="67"/>
  <c r="Z27" i="39"/>
  <c r="AL199" i="67"/>
  <c r="BF159" i="67"/>
  <c r="AM159" i="67"/>
  <c r="AV159" i="67"/>
  <c r="I183" i="51"/>
  <c r="AD183" i="51"/>
  <c r="J183" i="67"/>
  <c r="AF183" i="67"/>
  <c r="I58" i="41"/>
  <c r="AL163" i="67"/>
  <c r="AD194" i="51"/>
  <c r="I194" i="51"/>
  <c r="J194" i="67"/>
  <c r="AF194" i="67"/>
  <c r="E31" i="44"/>
  <c r="T234" i="53"/>
  <c r="AF222" i="67"/>
  <c r="I222" i="51"/>
  <c r="AD222" i="51"/>
  <c r="J222" i="67"/>
  <c r="AH183" i="53"/>
  <c r="X183" i="53"/>
  <c r="O183" i="53"/>
  <c r="Y120" i="53"/>
  <c r="AI120" i="53"/>
  <c r="BH157" i="67"/>
  <c r="AX157" i="67"/>
  <c r="AC29" i="38"/>
  <c r="AB52" i="38"/>
  <c r="AG177" i="53"/>
  <c r="W177" i="53"/>
  <c r="N177" i="53"/>
  <c r="AH202" i="53"/>
  <c r="X202" i="53"/>
  <c r="O202" i="53"/>
  <c r="AJ52" i="38"/>
  <c r="AK29" i="38"/>
  <c r="T143" i="53"/>
  <c r="AC52" i="51"/>
  <c r="AE52" i="67"/>
  <c r="F259" i="51"/>
  <c r="G259" i="51" s="1"/>
  <c r="G259" i="67"/>
  <c r="H259" i="67" s="1"/>
  <c r="G292" i="49"/>
  <c r="G259" i="61"/>
  <c r="H259" i="61" s="1"/>
  <c r="F259" i="53"/>
  <c r="G259" i="53" s="1"/>
  <c r="CR53" i="39"/>
  <c r="CS33" i="39"/>
  <c r="BV29" i="39"/>
  <c r="BU52" i="39"/>
  <c r="AI130" i="53"/>
  <c r="Y130" i="53"/>
  <c r="BG225" i="67"/>
  <c r="AN225" i="67"/>
  <c r="AW225" i="67"/>
  <c r="BC29" i="37"/>
  <c r="BB52" i="37"/>
  <c r="AG52" i="39"/>
  <c r="AH29" i="39"/>
  <c r="G43" i="49"/>
  <c r="G47" i="67"/>
  <c r="H47" i="67" s="1"/>
  <c r="G47" i="61"/>
  <c r="H47" i="61" s="1"/>
  <c r="F47" i="51"/>
  <c r="G47" i="51" s="1"/>
  <c r="F47" i="53"/>
  <c r="G47" i="53" s="1"/>
  <c r="W215" i="51"/>
  <c r="Y215" i="67"/>
  <c r="CC52" i="38"/>
  <c r="CD29" i="38"/>
  <c r="AK59" i="72"/>
  <c r="K33" i="31"/>
  <c r="J53" i="31"/>
  <c r="V135" i="51"/>
  <c r="X135" i="67"/>
  <c r="X58" i="38"/>
  <c r="AI59" i="73"/>
  <c r="AI47" i="73"/>
  <c r="AI48" i="73"/>
  <c r="AN52" i="39"/>
  <c r="AO29" i="39"/>
  <c r="V247" i="49"/>
  <c r="T223" i="61"/>
  <c r="Q223" i="67"/>
  <c r="O223" i="51"/>
  <c r="N275" i="51"/>
  <c r="P275" i="67"/>
  <c r="U310" i="49"/>
  <c r="S275" i="61"/>
  <c r="S310" i="49"/>
  <c r="BD227" i="67"/>
  <c r="Y237" i="67"/>
  <c r="W237" i="51"/>
  <c r="AV29" i="37"/>
  <c r="AU52" i="37"/>
  <c r="I167" i="51"/>
  <c r="AF167" i="67"/>
  <c r="J167" i="67"/>
  <c r="AD167" i="51"/>
  <c r="BH223" i="67"/>
  <c r="AX223" i="67"/>
  <c r="Y121" i="53"/>
  <c r="AI121" i="53"/>
  <c r="Q53" i="39"/>
  <c r="R33" i="39"/>
  <c r="F52" i="36"/>
  <c r="G29" i="36"/>
  <c r="U42" i="53"/>
  <c r="N236" i="53"/>
  <c r="AG236" i="53"/>
  <c r="W236" i="53"/>
  <c r="Q54" i="67"/>
  <c r="V51" i="49"/>
  <c r="T54" i="61"/>
  <c r="O54" i="51"/>
  <c r="F202" i="51"/>
  <c r="G202" i="51" s="1"/>
  <c r="G224" i="49"/>
  <c r="G202" i="61"/>
  <c r="H202" i="61" s="1"/>
  <c r="F202" i="53"/>
  <c r="G202" i="53" s="1"/>
  <c r="G202" i="67"/>
  <c r="H202" i="67" s="1"/>
  <c r="AH52" i="37"/>
  <c r="AI29" i="37"/>
  <c r="N213" i="53"/>
  <c r="W213" i="53"/>
  <c r="AG213" i="53"/>
  <c r="X223" i="53"/>
  <c r="O223" i="53"/>
  <c r="AH223" i="53"/>
  <c r="AD218" i="53"/>
  <c r="V31" i="5"/>
  <c r="L27" i="41"/>
  <c r="AC49" i="51"/>
  <c r="AE49" i="67"/>
  <c r="AI123" i="53"/>
  <c r="Y123" i="53"/>
  <c r="AL224" i="67"/>
  <c r="Q27" i="41"/>
  <c r="N220" i="53"/>
  <c r="W220" i="53"/>
  <c r="AG220" i="53"/>
  <c r="M52" i="39"/>
  <c r="N29" i="39"/>
  <c r="AF29" i="38"/>
  <c r="AE52" i="38"/>
  <c r="BE160" i="67"/>
  <c r="AM209" i="67"/>
  <c r="BF209" i="67"/>
  <c r="AV209" i="67"/>
  <c r="BI58" i="43"/>
  <c r="T240" i="53"/>
  <c r="V54" i="53"/>
  <c r="Y150" i="53"/>
  <c r="AI150" i="53"/>
  <c r="Y58" i="73"/>
  <c r="N27" i="38"/>
  <c r="T155" i="53"/>
  <c r="CS27" i="43"/>
  <c r="I228" i="51"/>
  <c r="AF228" i="67"/>
  <c r="AD228" i="51"/>
  <c r="J228" i="67"/>
  <c r="AE228" i="51"/>
  <c r="K228" i="67"/>
  <c r="J228" i="51"/>
  <c r="AG228" i="67"/>
  <c r="AU135" i="67"/>
  <c r="F240" i="53"/>
  <c r="G240" i="53" s="1"/>
  <c r="G240" i="67"/>
  <c r="H240" i="67" s="1"/>
  <c r="G240" i="61"/>
  <c r="H240" i="61" s="1"/>
  <c r="G308" i="49"/>
  <c r="F240" i="51"/>
  <c r="G240" i="51" s="1"/>
  <c r="AM58" i="38"/>
  <c r="BQ58" i="38"/>
  <c r="BD177" i="67"/>
  <c r="U59" i="38"/>
  <c r="BV59" i="40"/>
  <c r="V223" i="51"/>
  <c r="X223" i="67"/>
  <c r="L31" i="44"/>
  <c r="BD199" i="67"/>
  <c r="V149" i="53"/>
  <c r="X144" i="53"/>
  <c r="O144" i="53"/>
  <c r="AH144" i="53"/>
  <c r="AA237" i="49"/>
  <c r="Z237" i="49"/>
  <c r="AB237" i="49"/>
  <c r="AV45" i="67"/>
  <c r="AM45" i="67"/>
  <c r="BF45" i="67"/>
  <c r="R33" i="73"/>
  <c r="Q53" i="73"/>
  <c r="EX27" i="45"/>
  <c r="AV58" i="73"/>
  <c r="L58" i="37"/>
  <c r="E59" i="37"/>
  <c r="AN53" i="37"/>
  <c r="AO33" i="37"/>
  <c r="AD227" i="53"/>
  <c r="N53" i="39"/>
  <c r="BD221" i="67"/>
  <c r="DU32" i="45"/>
  <c r="Y48" i="53"/>
  <c r="AI48" i="53"/>
  <c r="AP27" i="40"/>
  <c r="X155" i="53"/>
  <c r="O155" i="53"/>
  <c r="AH155" i="53"/>
  <c r="BC193" i="67"/>
  <c r="AW59" i="72"/>
  <c r="AU163" i="67"/>
  <c r="AE244" i="67"/>
  <c r="AC244" i="51"/>
  <c r="AH140" i="53"/>
  <c r="X140" i="53"/>
  <c r="O140" i="53"/>
  <c r="BF39" i="67"/>
  <c r="AM39" i="67"/>
  <c r="AV39" i="67"/>
  <c r="AG217" i="53"/>
  <c r="W217" i="53"/>
  <c r="N217" i="53"/>
  <c r="CE27" i="38"/>
  <c r="BF53" i="40"/>
  <c r="BG33" i="40"/>
  <c r="T18" i="39"/>
  <c r="T47" i="39"/>
  <c r="T48" i="39"/>
  <c r="BI59" i="39"/>
  <c r="V183" i="51"/>
  <c r="X183" i="67"/>
  <c r="W205" i="53"/>
  <c r="N205" i="53"/>
  <c r="AG205" i="53"/>
  <c r="D53" i="73"/>
  <c r="E33" i="73"/>
  <c r="V225" i="53"/>
  <c r="AM228" i="67"/>
  <c r="AV228" i="67"/>
  <c r="BF228" i="67"/>
  <c r="AS168" i="67"/>
  <c r="DD33" i="33"/>
  <c r="DC53" i="33"/>
  <c r="AL133" i="67"/>
  <c r="M58" i="38"/>
  <c r="T202" i="49"/>
  <c r="R202" i="49"/>
  <c r="O155" i="67"/>
  <c r="R155" i="61"/>
  <c r="M155" i="51"/>
  <c r="T201" i="53"/>
  <c r="AM171" i="67"/>
  <c r="AV171" i="67"/>
  <c r="BF171" i="67"/>
  <c r="U203" i="53"/>
  <c r="AT53" i="37"/>
  <c r="AU33" i="37"/>
  <c r="O10" i="58"/>
  <c r="AN167" i="67"/>
  <c r="BG167" i="67"/>
  <c r="AW167" i="67"/>
  <c r="N59" i="36"/>
  <c r="K47" i="67"/>
  <c r="AG47" i="67"/>
  <c r="AE47" i="51"/>
  <c r="J47" i="51"/>
  <c r="N45" i="67"/>
  <c r="Q45" i="61"/>
  <c r="Q41" i="49"/>
  <c r="P45" i="51" s="1"/>
  <c r="AO27" i="69"/>
  <c r="CH27" i="45"/>
  <c r="DR58" i="43"/>
  <c r="AI208" i="53"/>
  <c r="Y208" i="53"/>
  <c r="F27" i="73"/>
  <c r="R58" i="43"/>
  <c r="N144" i="53"/>
  <c r="AG144" i="53"/>
  <c r="W144" i="53"/>
  <c r="AB248" i="49"/>
  <c r="AA248" i="49"/>
  <c r="Z248" i="49"/>
  <c r="AT33" i="72"/>
  <c r="AS53" i="72"/>
  <c r="AD163" i="53"/>
  <c r="CQ58" i="43"/>
  <c r="D59" i="40"/>
  <c r="J259" i="67"/>
  <c r="AD259" i="51"/>
  <c r="I259" i="51"/>
  <c r="AF259" i="67"/>
  <c r="BE52" i="40"/>
  <c r="BF29" i="40"/>
  <c r="D29" i="41"/>
  <c r="C52" i="41"/>
  <c r="V234" i="53"/>
  <c r="L29" i="43"/>
  <c r="K52" i="43"/>
  <c r="BG227" i="67"/>
  <c r="AW227" i="67"/>
  <c r="AN227" i="67"/>
  <c r="O51" i="51"/>
  <c r="V47" i="49"/>
  <c r="T51" i="61"/>
  <c r="Q51" i="67"/>
  <c r="F58" i="37"/>
  <c r="V29" i="40"/>
  <c r="U52" i="40"/>
  <c r="N233" i="67"/>
  <c r="Q259" i="49"/>
  <c r="Q233" i="61"/>
  <c r="T289" i="49"/>
  <c r="M257" i="51"/>
  <c r="R257" i="61"/>
  <c r="R289" i="49"/>
  <c r="O257" i="67"/>
  <c r="J29" i="73"/>
  <c r="I52" i="73"/>
  <c r="CK58" i="43"/>
  <c r="N242" i="67"/>
  <c r="Q242" i="61"/>
  <c r="Q266" i="49"/>
  <c r="W176" i="51"/>
  <c r="Y176" i="67"/>
  <c r="F29" i="41"/>
  <c r="E52" i="41"/>
  <c r="O50" i="55"/>
  <c r="CP35" i="45"/>
  <c r="AB246" i="51"/>
  <c r="AD246" i="67"/>
  <c r="BG53" i="43"/>
  <c r="BH33" i="43"/>
  <c r="BC29" i="73"/>
  <c r="BB52" i="73"/>
  <c r="AX166" i="67"/>
  <c r="BH166" i="67"/>
  <c r="CF59" i="38"/>
  <c r="DQ48" i="43"/>
  <c r="DQ18" i="43"/>
  <c r="DQ47" i="43"/>
  <c r="E33" i="40"/>
  <c r="D53" i="40"/>
  <c r="U260" i="49"/>
  <c r="N234" i="51"/>
  <c r="P234" i="67"/>
  <c r="S260" i="49"/>
  <c r="S234" i="61"/>
  <c r="G204" i="61"/>
  <c r="H204" i="61" s="1"/>
  <c r="G204" i="67"/>
  <c r="H204" i="67" s="1"/>
  <c r="F204" i="51"/>
  <c r="G204" i="51" s="1"/>
  <c r="G225" i="49"/>
  <c r="F204" i="53"/>
  <c r="G204" i="53" s="1"/>
  <c r="M205" i="53"/>
  <c r="AU144" i="67"/>
  <c r="AT194" i="67"/>
  <c r="AE177" i="53"/>
  <c r="AC224" i="51"/>
  <c r="AE224" i="67"/>
  <c r="Z254" i="67"/>
  <c r="X254" i="51"/>
  <c r="AC27" i="40"/>
  <c r="AI156" i="53"/>
  <c r="Y156" i="53"/>
  <c r="N27" i="44"/>
  <c r="BL52" i="39"/>
  <c r="BM29" i="39"/>
  <c r="J234" i="67"/>
  <c r="AF234" i="67"/>
  <c r="AD234" i="51"/>
  <c r="I234" i="51"/>
  <c r="AH54" i="53"/>
  <c r="X54" i="53"/>
  <c r="O54" i="53"/>
  <c r="BG46" i="67"/>
  <c r="AW46" i="67"/>
  <c r="AN46" i="67"/>
  <c r="BH52" i="39"/>
  <c r="BI29" i="39"/>
  <c r="BD216" i="67"/>
  <c r="J30" i="45"/>
  <c r="Z53" i="39"/>
  <c r="BD231" i="67"/>
  <c r="AE227" i="67"/>
  <c r="AC227" i="51"/>
  <c r="O217" i="67"/>
  <c r="R240" i="49"/>
  <c r="M217" i="51"/>
  <c r="T240" i="49"/>
  <c r="R217" i="61"/>
  <c r="AI52" i="38"/>
  <c r="AJ29" i="38"/>
  <c r="AD208" i="51"/>
  <c r="I208" i="51"/>
  <c r="AF208" i="67"/>
  <c r="J208" i="67"/>
  <c r="D52" i="38"/>
  <c r="E29" i="38"/>
  <c r="BP52" i="38"/>
  <c r="T58" i="41"/>
  <c r="BC162" i="67"/>
  <c r="BH122" i="67"/>
  <c r="AX122" i="67"/>
  <c r="T183" i="53"/>
  <c r="AH27" i="40"/>
  <c r="AV142" i="67"/>
  <c r="AM142" i="67"/>
  <c r="BF142" i="67"/>
  <c r="V166" i="53"/>
  <c r="CN59" i="39"/>
  <c r="AN170" i="67"/>
  <c r="BG170" i="67"/>
  <c r="AW170" i="67"/>
  <c r="X225" i="53"/>
  <c r="AH225" i="53"/>
  <c r="O225" i="53"/>
  <c r="F228" i="53"/>
  <c r="G228" i="53" s="1"/>
  <c r="G255" i="49"/>
  <c r="F228" i="51"/>
  <c r="G228" i="51" s="1"/>
  <c r="G228" i="61"/>
  <c r="H228" i="61" s="1"/>
  <c r="G228" i="67"/>
  <c r="H228" i="67" s="1"/>
  <c r="P58" i="40"/>
  <c r="Q251" i="61"/>
  <c r="Q275" i="49"/>
  <c r="N251" i="67"/>
  <c r="DO59" i="43"/>
  <c r="BO52" i="38"/>
  <c r="BP29" i="38"/>
  <c r="BH53" i="40"/>
  <c r="BI33" i="40"/>
  <c r="CQ59" i="43"/>
  <c r="BE53" i="43"/>
  <c r="BF33" i="43"/>
  <c r="DP18" i="43"/>
  <c r="DP48" i="43"/>
  <c r="DP47" i="43"/>
  <c r="AN58" i="39"/>
  <c r="I174" i="61"/>
  <c r="H174" i="53"/>
  <c r="I174" i="67"/>
  <c r="AT38" i="67"/>
  <c r="AV156" i="67"/>
  <c r="BF156" i="67"/>
  <c r="AM156" i="67"/>
  <c r="AN33" i="40"/>
  <c r="AM53" i="40"/>
  <c r="E52" i="40"/>
  <c r="F29" i="40"/>
  <c r="J221" i="67"/>
  <c r="AD221" i="51"/>
  <c r="AF221" i="67"/>
  <c r="I221" i="51"/>
  <c r="AL32" i="45"/>
  <c r="X261" i="51"/>
  <c r="Z261" i="67"/>
  <c r="CE32" i="45"/>
  <c r="AH198" i="53"/>
  <c r="X198" i="53"/>
  <c r="O198" i="53"/>
  <c r="N240" i="67"/>
  <c r="Q308" i="49"/>
  <c r="Q240" i="61"/>
  <c r="W58" i="39"/>
  <c r="X56" i="67"/>
  <c r="V56" i="51"/>
  <c r="K33" i="43"/>
  <c r="J53" i="43"/>
  <c r="CU59" i="39"/>
  <c r="K31" i="44"/>
  <c r="BM58" i="39"/>
  <c r="AS135" i="67"/>
  <c r="AM238" i="67"/>
  <c r="BF238" i="67"/>
  <c r="AV238" i="67"/>
  <c r="AB58" i="43"/>
  <c r="M213" i="53"/>
  <c r="M173" i="53"/>
  <c r="AH52" i="38"/>
  <c r="AI29" i="38"/>
  <c r="AX170" i="67"/>
  <c r="BH170" i="67"/>
  <c r="G27" i="39"/>
  <c r="BF52" i="38"/>
  <c r="BG29" i="38"/>
  <c r="V144" i="53"/>
  <c r="P32" i="58"/>
  <c r="R32" i="58"/>
  <c r="P59" i="43"/>
  <c r="DK27" i="39"/>
  <c r="AD27" i="38"/>
  <c r="BH226" i="67"/>
  <c r="AX226" i="67"/>
  <c r="W229" i="51"/>
  <c r="Y229" i="67"/>
  <c r="AX121" i="67"/>
  <c r="BH121" i="67"/>
  <c r="W161" i="51"/>
  <c r="Y161" i="67"/>
  <c r="AT148" i="67"/>
  <c r="AU154" i="67"/>
  <c r="AF49" i="53"/>
  <c r="O190" i="53"/>
  <c r="AH190" i="53"/>
  <c r="X190" i="53"/>
  <c r="O157" i="53"/>
  <c r="AH157" i="53"/>
  <c r="X157" i="53"/>
  <c r="AN27" i="5"/>
  <c r="U142" i="53"/>
  <c r="W221" i="51"/>
  <c r="Y221" i="67"/>
  <c r="AN58" i="37"/>
  <c r="F53" i="38"/>
  <c r="G33" i="38"/>
  <c r="W214" i="53"/>
  <c r="N214" i="53"/>
  <c r="AG214" i="53"/>
  <c r="AM59" i="38"/>
  <c r="BD33" i="73"/>
  <c r="BC53" i="73"/>
  <c r="BH143" i="67"/>
  <c r="AX143" i="67"/>
  <c r="DL59" i="43"/>
  <c r="AC58" i="40"/>
  <c r="AT238" i="67"/>
  <c r="BC202" i="67"/>
  <c r="DJ27" i="39"/>
  <c r="Z46" i="67"/>
  <c r="X46" i="51"/>
  <c r="AU184" i="67"/>
  <c r="E27" i="38"/>
  <c r="AE39" i="53"/>
  <c r="AG51" i="53"/>
  <c r="W51" i="53"/>
  <c r="N51" i="53"/>
  <c r="N58" i="38"/>
  <c r="AE233" i="53"/>
  <c r="V44" i="53"/>
  <c r="BO27" i="5"/>
  <c r="AD53" i="40"/>
  <c r="AE33" i="40"/>
  <c r="CF58" i="39"/>
  <c r="D58" i="41"/>
  <c r="BI52" i="38"/>
  <c r="BJ29" i="38"/>
  <c r="T140" i="61"/>
  <c r="V84" i="49"/>
  <c r="Q140" i="67"/>
  <c r="O140" i="51"/>
  <c r="M215" i="53"/>
  <c r="BL59" i="39"/>
  <c r="AE135" i="53"/>
  <c r="AN173" i="67"/>
  <c r="AW173" i="67"/>
  <c r="BG173" i="67"/>
  <c r="AI32" i="45"/>
  <c r="BE39" i="67"/>
  <c r="Y27" i="41"/>
  <c r="AC266" i="51"/>
  <c r="AE266" i="67"/>
  <c r="N27" i="41"/>
  <c r="AO27" i="43"/>
  <c r="V237" i="53"/>
  <c r="BF186" i="67"/>
  <c r="AV186" i="67"/>
  <c r="AM186" i="67"/>
  <c r="AV232" i="67"/>
  <c r="BF232" i="67"/>
  <c r="AM232" i="67"/>
  <c r="AD154" i="53"/>
  <c r="M198" i="53"/>
  <c r="D53" i="37"/>
  <c r="E33" i="37"/>
  <c r="BD51" i="67"/>
  <c r="CT58" i="43"/>
  <c r="CH30" i="45"/>
  <c r="AI126" i="53"/>
  <c r="Y126" i="53"/>
  <c r="X214" i="53"/>
  <c r="O214" i="53"/>
  <c r="AH214" i="53"/>
  <c r="AX236" i="67"/>
  <c r="BH236" i="67"/>
  <c r="AX29" i="43"/>
  <c r="AW52" i="43"/>
  <c r="Q295" i="49"/>
  <c r="Q262" i="61"/>
  <c r="N262" i="67"/>
  <c r="DX27" i="43"/>
  <c r="R54" i="49"/>
  <c r="T54" i="49"/>
  <c r="O57" i="67"/>
  <c r="M57" i="51"/>
  <c r="R57" i="61"/>
  <c r="BF150" i="67"/>
  <c r="AM150" i="67"/>
  <c r="AV150" i="67"/>
  <c r="BT58" i="38"/>
  <c r="O195" i="53"/>
  <c r="AH195" i="53"/>
  <c r="X195" i="53"/>
  <c r="AD95" i="51"/>
  <c r="AF95" i="67"/>
  <c r="J95" i="67"/>
  <c r="I95" i="51"/>
  <c r="BN35" i="45"/>
  <c r="DD30" i="45"/>
  <c r="CR30" i="45"/>
  <c r="V162" i="53"/>
  <c r="T198" i="53"/>
  <c r="M36" i="5"/>
  <c r="AV215" i="67"/>
  <c r="BF215" i="67"/>
  <c r="AM215" i="67"/>
  <c r="M193" i="53"/>
  <c r="AL151" i="67"/>
  <c r="AM153" i="67"/>
  <c r="BF153" i="67"/>
  <c r="AV153" i="67"/>
  <c r="H32" i="45"/>
  <c r="AA59" i="39"/>
  <c r="Q261" i="67"/>
  <c r="O261" i="51"/>
  <c r="T261" i="61"/>
  <c r="V294" i="49"/>
  <c r="AU196" i="67"/>
  <c r="BE142" i="67"/>
  <c r="S215" i="61"/>
  <c r="U238" i="49"/>
  <c r="N215" i="51"/>
  <c r="P215" i="67"/>
  <c r="S238" i="49"/>
  <c r="S32" i="58"/>
  <c r="Q32" i="58"/>
  <c r="Q44" i="67"/>
  <c r="O44" i="51"/>
  <c r="T44" i="61"/>
  <c r="V40" i="49"/>
  <c r="AA307" i="49"/>
  <c r="Z307" i="49"/>
  <c r="AB307" i="49"/>
  <c r="BN32" i="45"/>
  <c r="R246" i="61"/>
  <c r="T269" i="49"/>
  <c r="O246" i="67"/>
  <c r="R269" i="49"/>
  <c r="M246" i="51"/>
  <c r="G217" i="67"/>
  <c r="H217" i="67" s="1"/>
  <c r="G240" i="49"/>
  <c r="F217" i="53"/>
  <c r="G217" i="53" s="1"/>
  <c r="F217" i="51"/>
  <c r="G217" i="51" s="1"/>
  <c r="G217" i="61"/>
  <c r="H217" i="61" s="1"/>
  <c r="BH31" i="5"/>
  <c r="BE53" i="39"/>
  <c r="BF33" i="39"/>
  <c r="AX229" i="67"/>
  <c r="BH229" i="67"/>
  <c r="BH202" i="67"/>
  <c r="AX202" i="67"/>
  <c r="BL32" i="45"/>
  <c r="EG27" i="45"/>
  <c r="AD143" i="53"/>
  <c r="AU122" i="67"/>
  <c r="Y249" i="67"/>
  <c r="W249" i="51"/>
  <c r="T166" i="53"/>
  <c r="CA27" i="38"/>
  <c r="AT140" i="67"/>
  <c r="Y38" i="53"/>
  <c r="AI38" i="53"/>
  <c r="Z254" i="49"/>
  <c r="AB254" i="49"/>
  <c r="AA254" i="49"/>
  <c r="R59" i="40"/>
  <c r="U224" i="53"/>
  <c r="X33" i="37"/>
  <c r="W53" i="37"/>
  <c r="AH29" i="37"/>
  <c r="AG52" i="37"/>
  <c r="M152" i="53"/>
  <c r="AG158" i="53"/>
  <c r="N158" i="53"/>
  <c r="W158" i="53"/>
  <c r="Q96" i="67"/>
  <c r="O96" i="51"/>
  <c r="T96" i="61"/>
  <c r="V136" i="49"/>
  <c r="J29" i="31"/>
  <c r="I52" i="31"/>
  <c r="U53" i="73"/>
  <c r="V33" i="73"/>
  <c r="T203" i="53"/>
  <c r="AQ52" i="39"/>
  <c r="AR29" i="39"/>
  <c r="AF29" i="37"/>
  <c r="AE52" i="37"/>
  <c r="Q33" i="55"/>
  <c r="S33" i="55"/>
  <c r="Z211" i="67"/>
  <c r="X211" i="51"/>
  <c r="BG27" i="5"/>
  <c r="AN52" i="43"/>
  <c r="AO29" i="43"/>
  <c r="AB29" i="37"/>
  <c r="AA52" i="37"/>
  <c r="V229" i="51"/>
  <c r="X229" i="67"/>
  <c r="AV48" i="72"/>
  <c r="AV18" i="72"/>
  <c r="AV47" i="72"/>
  <c r="AH154" i="53"/>
  <c r="X154" i="53"/>
  <c r="O154" i="53"/>
  <c r="AS150" i="67"/>
  <c r="AM183" i="67"/>
  <c r="BF183" i="67"/>
  <c r="AV183" i="67"/>
  <c r="AM214" i="67"/>
  <c r="AV214" i="67"/>
  <c r="BF214" i="67"/>
  <c r="AG131" i="53"/>
  <c r="W131" i="53"/>
  <c r="N131" i="53"/>
  <c r="AE58" i="37"/>
  <c r="M222" i="53"/>
  <c r="AB226" i="51"/>
  <c r="AD226" i="67"/>
  <c r="O28" i="55"/>
  <c r="O244" i="53"/>
  <c r="X244" i="53"/>
  <c r="AH244" i="53"/>
  <c r="EF35" i="45"/>
  <c r="F30" i="45"/>
  <c r="AS154" i="67"/>
  <c r="CP59" i="43"/>
  <c r="AL204" i="67"/>
  <c r="Q33" i="37"/>
  <c r="P53" i="37"/>
  <c r="AI29" i="73"/>
  <c r="AH52" i="73"/>
  <c r="AT29" i="37"/>
  <c r="AS52" i="37"/>
  <c r="Y252" i="67"/>
  <c r="W252" i="51"/>
  <c r="AN33" i="39"/>
  <c r="AM53" i="39"/>
  <c r="T226" i="53"/>
  <c r="AC47" i="39"/>
  <c r="AC59" i="39"/>
  <c r="AC48" i="39"/>
  <c r="AD272" i="51"/>
  <c r="I272" i="51"/>
  <c r="J272" i="67"/>
  <c r="AF272" i="67"/>
  <c r="AA255" i="49"/>
  <c r="Z255" i="49"/>
  <c r="AB255" i="49"/>
  <c r="O194" i="51"/>
  <c r="T194" i="61"/>
  <c r="V216" i="49"/>
  <c r="Q194" i="67"/>
  <c r="BE205" i="67"/>
  <c r="D58" i="36"/>
  <c r="AH33" i="37"/>
  <c r="AG53" i="37"/>
  <c r="AT53" i="73"/>
  <c r="AU33" i="73"/>
  <c r="AP29" i="37"/>
  <c r="AO52" i="37"/>
  <c r="BD203" i="67"/>
  <c r="AU133" i="67"/>
  <c r="AM193" i="67"/>
  <c r="BF193" i="67"/>
  <c r="AV193" i="67"/>
  <c r="T40" i="53"/>
  <c r="EN35" i="45"/>
  <c r="N29" i="37"/>
  <c r="M52" i="37"/>
  <c r="AR27" i="39"/>
  <c r="AF27" i="38"/>
  <c r="BE151" i="67"/>
  <c r="N52" i="36"/>
  <c r="AU143" i="67"/>
  <c r="DL58" i="43"/>
  <c r="E58" i="39"/>
  <c r="T120" i="53"/>
  <c r="AI27" i="38"/>
  <c r="I47" i="61"/>
  <c r="H47" i="51"/>
  <c r="H47" i="53"/>
  <c r="I47" i="67"/>
  <c r="V208" i="51"/>
  <c r="X208" i="67"/>
  <c r="AT166" i="67"/>
  <c r="Y153" i="53"/>
  <c r="AI153" i="53"/>
  <c r="T188" i="53"/>
  <c r="AJ47" i="39"/>
  <c r="AJ18" i="39"/>
  <c r="AJ48" i="39"/>
  <c r="Z224" i="67"/>
  <c r="X224" i="51"/>
  <c r="CP59" i="39"/>
  <c r="AV221" i="67"/>
  <c r="AM221" i="67"/>
  <c r="BF221" i="67"/>
  <c r="AU153" i="67"/>
  <c r="CP27" i="45"/>
  <c r="AF211" i="67"/>
  <c r="I211" i="51"/>
  <c r="J211" i="67"/>
  <c r="AD211" i="51"/>
  <c r="AD201" i="53"/>
  <c r="AW58" i="72"/>
  <c r="AV46" i="67"/>
  <c r="BF46" i="67"/>
  <c r="AM46" i="67"/>
  <c r="BU27" i="38"/>
  <c r="AV119" i="67"/>
  <c r="BF119" i="67"/>
  <c r="AM119" i="67"/>
  <c r="AC103" i="51"/>
  <c r="AE103" i="67"/>
  <c r="BM30" i="45"/>
  <c r="BH208" i="67"/>
  <c r="AX208" i="67"/>
  <c r="X218" i="53"/>
  <c r="AH218" i="53"/>
  <c r="O218" i="53"/>
  <c r="M224" i="53"/>
  <c r="BB58" i="37"/>
  <c r="BJ18" i="39"/>
  <c r="BJ48" i="39"/>
  <c r="BJ47" i="39"/>
  <c r="AT152" i="67"/>
  <c r="S37" i="49"/>
  <c r="U37" i="49"/>
  <c r="N41" i="51"/>
  <c r="S41" i="61"/>
  <c r="P41" i="67"/>
  <c r="AM53" i="43"/>
  <c r="AN33" i="43"/>
  <c r="BG235" i="67"/>
  <c r="AW235" i="67"/>
  <c r="AN235" i="67"/>
  <c r="BC155" i="67"/>
  <c r="W193" i="51"/>
  <c r="Y193" i="67"/>
  <c r="AN179" i="67"/>
  <c r="AW179" i="67"/>
  <c r="BG179" i="67"/>
  <c r="R59" i="43"/>
  <c r="BL58" i="38"/>
  <c r="AW58" i="37"/>
  <c r="R208" i="61"/>
  <c r="O208" i="67"/>
  <c r="R230" i="49"/>
  <c r="M208" i="51"/>
  <c r="T230" i="49"/>
  <c r="AM76" i="67"/>
  <c r="BF76" i="67"/>
  <c r="AV76" i="67"/>
  <c r="O159" i="51"/>
  <c r="V206" i="49"/>
  <c r="T159" i="61"/>
  <c r="Q159" i="67"/>
  <c r="AV140" i="67"/>
  <c r="BF140" i="67"/>
  <c r="AM140" i="67"/>
  <c r="Q47" i="39"/>
  <c r="Q59" i="39"/>
  <c r="Q48" i="39"/>
  <c r="H58" i="38"/>
  <c r="EX35" i="45"/>
  <c r="AT120" i="67"/>
  <c r="AX182" i="67"/>
  <c r="BH182" i="67"/>
  <c r="AT196" i="67"/>
  <c r="BH52" i="40"/>
  <c r="BI29" i="40"/>
  <c r="H239" i="53"/>
  <c r="I239" i="61"/>
  <c r="H239" i="51"/>
  <c r="I239" i="67"/>
  <c r="BF144" i="67"/>
  <c r="AM144" i="67"/>
  <c r="AV144" i="67"/>
  <c r="AV27" i="73"/>
  <c r="N211" i="53"/>
  <c r="W211" i="53"/>
  <c r="AG211" i="53"/>
  <c r="Y36" i="5"/>
  <c r="O39" i="53"/>
  <c r="X39" i="53"/>
  <c r="AH39" i="53"/>
  <c r="BJ59" i="39"/>
  <c r="AX27" i="38"/>
  <c r="AV27" i="72"/>
  <c r="F209" i="51"/>
  <c r="G209" i="51" s="1"/>
  <c r="G232" i="49"/>
  <c r="G209" i="67"/>
  <c r="H209" i="67" s="1"/>
  <c r="F209" i="53"/>
  <c r="G209" i="53" s="1"/>
  <c r="G209" i="61"/>
  <c r="H209" i="61" s="1"/>
  <c r="AI33" i="39"/>
  <c r="AH53" i="39"/>
  <c r="AD135" i="53"/>
  <c r="AU52" i="72"/>
  <c r="AV29" i="72"/>
  <c r="X228" i="51"/>
  <c r="Z228" i="67"/>
  <c r="Q47" i="55"/>
  <c r="S47" i="55"/>
  <c r="G238" i="67"/>
  <c r="H238" i="67" s="1"/>
  <c r="G238" i="61"/>
  <c r="H238" i="61" s="1"/>
  <c r="F238" i="51"/>
  <c r="G238" i="51" s="1"/>
  <c r="G306" i="49"/>
  <c r="F238" i="53"/>
  <c r="G238" i="53" s="1"/>
  <c r="BD149" i="67"/>
  <c r="O167" i="67"/>
  <c r="M167" i="51"/>
  <c r="R167" i="61"/>
  <c r="R56" i="49"/>
  <c r="T56" i="49"/>
  <c r="AN29" i="37"/>
  <c r="AM52" i="37"/>
  <c r="W135" i="53"/>
  <c r="AG135" i="53"/>
  <c r="N135" i="53"/>
  <c r="DH52" i="39"/>
  <c r="DI29" i="39"/>
  <c r="T159" i="53"/>
  <c r="CR29" i="33"/>
  <c r="CQ52" i="33"/>
  <c r="BV33" i="39"/>
  <c r="BU53" i="39"/>
  <c r="H59" i="68"/>
  <c r="AF172" i="53"/>
  <c r="AM244" i="67"/>
  <c r="BF244" i="67"/>
  <c r="AV244" i="67"/>
  <c r="CP33" i="43"/>
  <c r="CO53" i="43"/>
  <c r="T49" i="53"/>
  <c r="AE158" i="53"/>
  <c r="AS173" i="67"/>
  <c r="O58" i="43"/>
  <c r="T138" i="53"/>
  <c r="G29" i="39"/>
  <c r="F52" i="39"/>
  <c r="BS52" i="73"/>
  <c r="BT29" i="73"/>
  <c r="AL192" i="67"/>
  <c r="C59" i="68"/>
  <c r="EH35" i="45"/>
  <c r="V231" i="51"/>
  <c r="X231" i="67"/>
  <c r="G206" i="61"/>
  <c r="H206" i="61" s="1"/>
  <c r="G227" i="49"/>
  <c r="G206" i="67"/>
  <c r="H206" i="67" s="1"/>
  <c r="F206" i="53"/>
  <c r="G206" i="53" s="1"/>
  <c r="F206" i="51"/>
  <c r="G206" i="51" s="1"/>
  <c r="D59" i="73"/>
  <c r="AR33" i="39"/>
  <c r="AQ53" i="39"/>
  <c r="BZ58" i="38"/>
  <c r="O153" i="51"/>
  <c r="T153" i="61"/>
  <c r="Q153" i="67"/>
  <c r="V199" i="49"/>
  <c r="N45" i="53"/>
  <c r="AG45" i="53"/>
  <c r="W45" i="53"/>
  <c r="AO58" i="40"/>
  <c r="AP59" i="37"/>
  <c r="T247" i="49"/>
  <c r="M223" i="51"/>
  <c r="O223" i="67"/>
  <c r="R247" i="49"/>
  <c r="R223" i="61"/>
  <c r="AL214" i="67"/>
  <c r="BH130" i="67"/>
  <c r="AX130" i="67"/>
  <c r="AG207" i="53"/>
  <c r="W207" i="53"/>
  <c r="N207" i="53"/>
  <c r="P53" i="43"/>
  <c r="Q33" i="43"/>
  <c r="BD131" i="67"/>
  <c r="J201" i="67"/>
  <c r="AD201" i="51"/>
  <c r="AF201" i="67"/>
  <c r="I201" i="51"/>
  <c r="BT27" i="38"/>
  <c r="AI196" i="53"/>
  <c r="Y196" i="53"/>
  <c r="AN236" i="67"/>
  <c r="AW236" i="67"/>
  <c r="BG236" i="67"/>
  <c r="AW58" i="38"/>
  <c r="AU239" i="67"/>
  <c r="O160" i="53"/>
  <c r="X160" i="53"/>
  <c r="AH160" i="53"/>
  <c r="BE156" i="67"/>
  <c r="D59" i="36"/>
  <c r="U177" i="53"/>
  <c r="O233" i="67"/>
  <c r="R233" i="61"/>
  <c r="T259" i="49"/>
  <c r="M233" i="51"/>
  <c r="R259" i="49"/>
  <c r="AG133" i="53"/>
  <c r="W133" i="53"/>
  <c r="N133" i="53"/>
  <c r="BT29" i="39"/>
  <c r="BS52" i="39"/>
  <c r="G27" i="33"/>
  <c r="BP52" i="39"/>
  <c r="F214" i="51"/>
  <c r="G214" i="51" s="1"/>
  <c r="G214" i="61"/>
  <c r="H214" i="61" s="1"/>
  <c r="G214" i="67"/>
  <c r="H214" i="67" s="1"/>
  <c r="F214" i="53"/>
  <c r="G214" i="53" s="1"/>
  <c r="G237" i="49"/>
  <c r="H59" i="36"/>
  <c r="BC213" i="67"/>
  <c r="BH69" i="67"/>
  <c r="AX69" i="67"/>
  <c r="AF47" i="67"/>
  <c r="J47" i="67"/>
  <c r="I47" i="51"/>
  <c r="AD47" i="51"/>
  <c r="AX203" i="67"/>
  <c r="BH203" i="67"/>
  <c r="U175" i="53"/>
  <c r="BE58" i="38"/>
  <c r="AS52" i="73"/>
  <c r="AT29" i="73"/>
  <c r="CD59" i="38"/>
  <c r="Q257" i="49"/>
  <c r="Q231" i="61"/>
  <c r="N231" i="67"/>
  <c r="N162" i="67"/>
  <c r="Q162" i="61"/>
  <c r="Q210" i="49"/>
  <c r="S50" i="55"/>
  <c r="Q50" i="55"/>
  <c r="BA36" i="5"/>
  <c r="DJ27" i="43"/>
  <c r="AU211" i="67"/>
  <c r="BG177" i="67"/>
  <c r="AN177" i="67"/>
  <c r="AW177" i="67"/>
  <c r="AG148" i="53"/>
  <c r="W148" i="53"/>
  <c r="N148" i="53"/>
  <c r="U182" i="53"/>
  <c r="Z58" i="37"/>
  <c r="T246" i="49"/>
  <c r="O221" i="67"/>
  <c r="M221" i="51"/>
  <c r="R246" i="49"/>
  <c r="R221" i="61"/>
  <c r="P27" i="40"/>
  <c r="T223" i="53"/>
  <c r="BI59" i="40"/>
  <c r="AD156" i="53"/>
  <c r="Q59" i="40"/>
  <c r="AX33" i="5"/>
  <c r="BE213" i="67"/>
  <c r="N156" i="51"/>
  <c r="S156" i="61"/>
  <c r="P156" i="67"/>
  <c r="S203" i="49"/>
  <c r="U203" i="49"/>
  <c r="AA58" i="37"/>
  <c r="AI56" i="53"/>
  <c r="Y56" i="53"/>
  <c r="AV58" i="37"/>
  <c r="BC131" i="67"/>
  <c r="BH142" i="67"/>
  <c r="AX142" i="67"/>
  <c r="AU48" i="73"/>
  <c r="AU59" i="73"/>
  <c r="AU47" i="73"/>
  <c r="AV213" i="67"/>
  <c r="AM213" i="67"/>
  <c r="BF213" i="67"/>
  <c r="N128" i="67"/>
  <c r="Q128" i="61"/>
  <c r="Q178" i="49"/>
  <c r="AT177" i="67"/>
  <c r="DT35" i="45"/>
  <c r="Q251" i="67"/>
  <c r="V275" i="49"/>
  <c r="O251" i="51"/>
  <c r="T251" i="61"/>
  <c r="V203" i="49"/>
  <c r="O156" i="51"/>
  <c r="Q156" i="67"/>
  <c r="T156" i="61"/>
  <c r="N134" i="53"/>
  <c r="AG134" i="53"/>
  <c r="W134" i="53"/>
  <c r="EH32" i="45"/>
  <c r="Q29" i="73"/>
  <c r="P52" i="73"/>
  <c r="O46" i="55"/>
  <c r="DN27" i="43"/>
  <c r="BF35" i="67"/>
  <c r="AM35" i="67"/>
  <c r="AV35" i="67"/>
  <c r="CQ27" i="43"/>
  <c r="AS215" i="67"/>
  <c r="AD220" i="53"/>
  <c r="AI224" i="53"/>
  <c r="Y224" i="53"/>
  <c r="BH58" i="38"/>
  <c r="AT123" i="67"/>
  <c r="AI59" i="37"/>
  <c r="AD133" i="53"/>
  <c r="I193" i="51"/>
  <c r="J193" i="67"/>
  <c r="AF193" i="67"/>
  <c r="AD193" i="51"/>
  <c r="AV206" i="67"/>
  <c r="AM206" i="67"/>
  <c r="BF206" i="67"/>
  <c r="AN27" i="43"/>
  <c r="AU221" i="67"/>
  <c r="D27" i="38"/>
  <c r="P217" i="67"/>
  <c r="S240" i="49"/>
  <c r="N217" i="51"/>
  <c r="U240" i="49"/>
  <c r="S217" i="61"/>
  <c r="AF59" i="38"/>
  <c r="U217" i="53"/>
  <c r="N172" i="53"/>
  <c r="AG172" i="53"/>
  <c r="W172" i="53"/>
  <c r="AE58" i="38"/>
  <c r="AG59" i="39"/>
  <c r="BB58" i="73"/>
  <c r="AN52" i="38"/>
  <c r="AO29" i="38"/>
  <c r="AP29" i="28"/>
  <c r="AO52" i="28"/>
  <c r="O213" i="53"/>
  <c r="X213" i="53"/>
  <c r="AH213" i="53"/>
  <c r="AS206" i="67"/>
  <c r="Q27" i="44"/>
  <c r="M151" i="53"/>
  <c r="P27" i="73"/>
  <c r="T132" i="53"/>
  <c r="AS238" i="67"/>
  <c r="T151" i="53"/>
  <c r="P58" i="37"/>
  <c r="Y140" i="53"/>
  <c r="AI140" i="53"/>
  <c r="BP59" i="39"/>
  <c r="AB88" i="49"/>
  <c r="Z88" i="49"/>
  <c r="AA88" i="49"/>
  <c r="BU59" i="39"/>
  <c r="AS172" i="67"/>
  <c r="BG27" i="37"/>
  <c r="BD150" i="67"/>
  <c r="Y154" i="67"/>
  <c r="W154" i="51"/>
  <c r="I151" i="67"/>
  <c r="AB58" i="38"/>
  <c r="N241" i="53"/>
  <c r="AG241" i="53"/>
  <c r="W241" i="53"/>
  <c r="BV47" i="39"/>
  <c r="BV18" i="39"/>
  <c r="BV48" i="39"/>
  <c r="AL58" i="37"/>
  <c r="AR52" i="37"/>
  <c r="U196" i="53"/>
  <c r="BS53" i="73"/>
  <c r="BT33" i="73"/>
  <c r="BC201" i="67"/>
  <c r="O71" i="53"/>
  <c r="AH71" i="53"/>
  <c r="X71" i="53"/>
  <c r="D33" i="68"/>
  <c r="C53" i="68"/>
  <c r="AJ29" i="37"/>
  <c r="AI52" i="37"/>
  <c r="J219" i="67"/>
  <c r="AF219" i="67"/>
  <c r="AD219" i="51"/>
  <c r="I219" i="51"/>
  <c r="X229" i="51"/>
  <c r="Z229" i="67"/>
  <c r="CZ32" i="45"/>
  <c r="CN27" i="39"/>
  <c r="AF220" i="53"/>
  <c r="AT58" i="72"/>
  <c r="BE235" i="67"/>
  <c r="AW59" i="67"/>
  <c r="BG59" i="67"/>
  <c r="AN59" i="67"/>
  <c r="M179" i="53"/>
  <c r="AV53" i="43"/>
  <c r="AW33" i="43"/>
  <c r="Y132" i="53"/>
  <c r="AI132" i="53"/>
  <c r="G199" i="49"/>
  <c r="F153" i="51"/>
  <c r="G153" i="51" s="1"/>
  <c r="G153" i="61"/>
  <c r="H153" i="61" s="1"/>
  <c r="G153" i="67"/>
  <c r="H153" i="67" s="1"/>
  <c r="F153" i="53"/>
  <c r="G153" i="53" s="1"/>
  <c r="Q158" i="61"/>
  <c r="N158" i="67"/>
  <c r="Q207" i="49"/>
  <c r="AF169" i="53"/>
  <c r="AN33" i="38"/>
  <c r="AM53" i="38"/>
  <c r="AO27" i="40"/>
  <c r="BY58" i="38"/>
  <c r="BT59" i="39"/>
  <c r="AC229" i="51"/>
  <c r="AE229" i="67"/>
  <c r="AW27" i="37"/>
  <c r="AF211" i="53"/>
  <c r="J31" i="44"/>
  <c r="U236" i="53"/>
  <c r="AH58" i="73"/>
  <c r="H29" i="38"/>
  <c r="G52" i="38"/>
  <c r="AI151" i="53"/>
  <c r="Y151" i="53"/>
  <c r="AE161" i="67"/>
  <c r="AC161" i="51"/>
  <c r="F18" i="73"/>
  <c r="F47" i="73"/>
  <c r="F48" i="73"/>
  <c r="AF69" i="53"/>
  <c r="V188" i="51"/>
  <c r="X188" i="67"/>
  <c r="K17" i="67"/>
  <c r="AE17" i="51"/>
  <c r="J17" i="51"/>
  <c r="AG17" i="67"/>
  <c r="BP58" i="38"/>
  <c r="AT179" i="67"/>
  <c r="P21" i="58"/>
  <c r="R21" i="58"/>
  <c r="AG166" i="67"/>
  <c r="K166" i="67"/>
  <c r="J166" i="51"/>
  <c r="AE166" i="51"/>
  <c r="BR27" i="38"/>
  <c r="AL52" i="72"/>
  <c r="BU27" i="5"/>
  <c r="I53" i="41"/>
  <c r="J33" i="41"/>
  <c r="AD53" i="67"/>
  <c r="AB53" i="51"/>
  <c r="N15" i="51"/>
  <c r="S10" i="49"/>
  <c r="S15" i="61"/>
  <c r="U10" i="49"/>
  <c r="P15" i="67"/>
  <c r="BE153" i="67"/>
  <c r="O52" i="38"/>
  <c r="P29" i="38"/>
  <c r="BD217" i="67"/>
  <c r="X155" i="51"/>
  <c r="Z155" i="67"/>
  <c r="P29" i="37"/>
  <c r="O52" i="37"/>
  <c r="AS169" i="67"/>
  <c r="M204" i="53"/>
  <c r="BD243" i="67"/>
  <c r="L35" i="69"/>
  <c r="AL215" i="67"/>
  <c r="N167" i="53"/>
  <c r="AG167" i="53"/>
  <c r="W167" i="53"/>
  <c r="BD148" i="67"/>
  <c r="BH140" i="67"/>
  <c r="AX140" i="67"/>
  <c r="AT182" i="67"/>
  <c r="FA30" i="45"/>
  <c r="Z210" i="67"/>
  <c r="X210" i="51"/>
  <c r="T68" i="53"/>
  <c r="BD62" i="67"/>
  <c r="AS52" i="72"/>
  <c r="AT29" i="72"/>
  <c r="X174" i="53"/>
  <c r="O174" i="53"/>
  <c r="AH174" i="53"/>
  <c r="CA29" i="38"/>
  <c r="BZ52" i="38"/>
  <c r="AF120" i="53"/>
  <c r="N27" i="36"/>
  <c r="Q233" i="67"/>
  <c r="T233" i="61"/>
  <c r="O233" i="51"/>
  <c r="V259" i="49"/>
  <c r="BP36" i="5"/>
  <c r="CY27" i="39"/>
  <c r="AN130" i="67"/>
  <c r="BG130" i="67"/>
  <c r="AW130" i="67"/>
  <c r="X171" i="53"/>
  <c r="O171" i="53"/>
  <c r="BH58" i="40"/>
  <c r="EB32" i="45"/>
  <c r="AT153" i="67"/>
  <c r="H53" i="36"/>
  <c r="J214" i="51"/>
  <c r="K214" i="67"/>
  <c r="AE214" i="51"/>
  <c r="AG214" i="67"/>
  <c r="Z56" i="67"/>
  <c r="X56" i="51"/>
  <c r="BU33" i="73"/>
  <c r="BT53" i="73"/>
  <c r="P33" i="36"/>
  <c r="O53" i="36"/>
  <c r="AS130" i="67"/>
  <c r="M207" i="53"/>
  <c r="AL145" i="67"/>
  <c r="S20" i="58"/>
  <c r="Q20" i="58"/>
  <c r="Y198" i="67"/>
  <c r="W198" i="51"/>
  <c r="BS59" i="73"/>
  <c r="BS47" i="73"/>
  <c r="BS48" i="73"/>
  <c r="AW53" i="72"/>
  <c r="AX33" i="72"/>
  <c r="V308" i="49"/>
  <c r="T240" i="61"/>
  <c r="Q240" i="67"/>
  <c r="O240" i="51"/>
  <c r="T186" i="53"/>
  <c r="BD196" i="67"/>
  <c r="V173" i="53"/>
  <c r="CI58" i="39"/>
  <c r="J27" i="73"/>
  <c r="T205" i="53"/>
  <c r="BC175" i="67"/>
  <c r="BW53" i="38"/>
  <c r="BX33" i="38"/>
  <c r="W231" i="51"/>
  <c r="Y231" i="67"/>
  <c r="K27" i="37"/>
  <c r="BD33" i="39"/>
  <c r="BC53" i="39"/>
  <c r="AX232" i="67"/>
  <c r="BH232" i="67"/>
  <c r="AB36" i="44"/>
  <c r="DH27" i="45"/>
  <c r="AU49" i="67"/>
  <c r="CZ35" i="45"/>
  <c r="AW53" i="38"/>
  <c r="AX33" i="38"/>
  <c r="BQ53" i="73"/>
  <c r="BR33" i="73"/>
  <c r="AN64" i="67"/>
  <c r="AW64" i="67"/>
  <c r="BG64" i="67"/>
  <c r="H210" i="51"/>
  <c r="N59" i="68"/>
  <c r="BH32" i="67"/>
  <c r="AX32" i="67"/>
  <c r="AL35" i="67"/>
  <c r="AL47" i="67"/>
  <c r="N52" i="41"/>
  <c r="U154" i="53"/>
  <c r="AB222" i="51"/>
  <c r="AD222" i="67"/>
  <c r="V58" i="38"/>
  <c r="AI58" i="38"/>
  <c r="M59" i="36"/>
  <c r="BP53" i="39"/>
  <c r="AQ29" i="39"/>
  <c r="AP52" i="39"/>
  <c r="AW137" i="67"/>
  <c r="AN137" i="67"/>
  <c r="BG137" i="67"/>
  <c r="R180" i="49"/>
  <c r="M130" i="51"/>
  <c r="T180" i="49"/>
  <c r="O130" i="67"/>
  <c r="R130" i="61"/>
  <c r="AW52" i="38"/>
  <c r="AX29" i="38"/>
  <c r="H52" i="38"/>
  <c r="D27" i="43"/>
  <c r="U152" i="53"/>
  <c r="Z59" i="39"/>
  <c r="AT58" i="38"/>
  <c r="BA48" i="73"/>
  <c r="BA47" i="73"/>
  <c r="BA59" i="73"/>
  <c r="T177" i="53"/>
  <c r="AH153" i="53"/>
  <c r="X153" i="53"/>
  <c r="O153" i="53"/>
  <c r="V233" i="53"/>
  <c r="I217" i="67"/>
  <c r="I217" i="61"/>
  <c r="H217" i="53"/>
  <c r="V272" i="51"/>
  <c r="X272" i="67"/>
  <c r="BN33" i="39"/>
  <c r="BM53" i="39"/>
  <c r="N194" i="67"/>
  <c r="Q194" i="61"/>
  <c r="Q216" i="49"/>
  <c r="I58" i="36"/>
  <c r="O58" i="38"/>
  <c r="AH33" i="38"/>
  <c r="AG53" i="38"/>
  <c r="K128" i="67"/>
  <c r="AE128" i="51"/>
  <c r="J128" i="51"/>
  <c r="AG128" i="67"/>
  <c r="U135" i="53"/>
  <c r="AT59" i="37"/>
  <c r="F59" i="72"/>
  <c r="O156" i="67"/>
  <c r="R156" i="61"/>
  <c r="M156" i="51"/>
  <c r="T203" i="49"/>
  <c r="R203" i="49"/>
  <c r="P27" i="38"/>
  <c r="D59" i="33"/>
  <c r="J36" i="51"/>
  <c r="AE36" i="51"/>
  <c r="AG36" i="67"/>
  <c r="K36" i="67"/>
  <c r="N219" i="67"/>
  <c r="Q243" i="49"/>
  <c r="Q219" i="61"/>
  <c r="V185" i="53"/>
  <c r="BM58" i="38"/>
  <c r="Y119" i="53"/>
  <c r="AI119" i="53"/>
  <c r="Q52" i="72"/>
  <c r="R29" i="72"/>
  <c r="U242" i="53"/>
  <c r="R109" i="49"/>
  <c r="O74" i="67"/>
  <c r="T109" i="49"/>
  <c r="R74" i="61"/>
  <c r="M74" i="51"/>
  <c r="CS53" i="33"/>
  <c r="CT33" i="33"/>
  <c r="E27" i="68"/>
  <c r="J29" i="36"/>
  <c r="I52" i="36"/>
  <c r="K52" i="36"/>
  <c r="L29" i="36"/>
  <c r="X32" i="53"/>
  <c r="AH32" i="53"/>
  <c r="O32" i="53"/>
  <c r="M229" i="51"/>
  <c r="T254" i="49"/>
  <c r="R229" i="61"/>
  <c r="R254" i="49"/>
  <c r="O229" i="67"/>
  <c r="X56" i="53"/>
  <c r="AH56" i="53"/>
  <c r="O56" i="53"/>
  <c r="AK58" i="72"/>
  <c r="BE144" i="67"/>
  <c r="M27" i="37"/>
  <c r="T59" i="73"/>
  <c r="AD154" i="51"/>
  <c r="I154" i="51"/>
  <c r="AF154" i="67"/>
  <c r="J154" i="67"/>
  <c r="N229" i="51"/>
  <c r="U254" i="49"/>
  <c r="P229" i="67"/>
  <c r="S229" i="61"/>
  <c r="S254" i="49"/>
  <c r="BC52" i="73"/>
  <c r="BD29" i="73"/>
  <c r="BH35" i="67"/>
  <c r="AX35" i="67"/>
  <c r="BT58" i="73"/>
  <c r="EC53" i="33"/>
  <c r="ED33" i="33"/>
  <c r="BG116" i="67"/>
  <c r="AW116" i="67"/>
  <c r="AN116" i="67"/>
  <c r="AI74" i="53"/>
  <c r="Y74" i="53"/>
  <c r="AI33" i="73"/>
  <c r="AH53" i="73"/>
  <c r="AD69" i="53"/>
  <c r="AI65" i="53"/>
  <c r="Y65" i="53"/>
  <c r="AC29" i="33"/>
  <c r="AB52" i="33"/>
  <c r="DF29" i="33"/>
  <c r="DE52" i="33"/>
  <c r="U190" i="49"/>
  <c r="S190" i="49"/>
  <c r="P138" i="67"/>
  <c r="S138" i="61"/>
  <c r="N138" i="51"/>
  <c r="BH114" i="67"/>
  <c r="AX114" i="67"/>
  <c r="CW29" i="33"/>
  <c r="CV52" i="33"/>
  <c r="Y69" i="53"/>
  <c r="AI69" i="53"/>
  <c r="U130" i="49"/>
  <c r="S130" i="49"/>
  <c r="S90" i="61"/>
  <c r="N90" i="51"/>
  <c r="P90" i="67"/>
  <c r="BV33" i="33"/>
  <c r="BU53" i="33"/>
  <c r="AF36" i="53"/>
  <c r="X130" i="51"/>
  <c r="Z130" i="67"/>
  <c r="AI24" i="53"/>
  <c r="Y24" i="53"/>
  <c r="P27" i="37"/>
  <c r="AD138" i="67"/>
  <c r="AB138" i="51"/>
  <c r="U134" i="53"/>
  <c r="AE188" i="67"/>
  <c r="AC188" i="51"/>
  <c r="AK29" i="33"/>
  <c r="AJ52" i="33"/>
  <c r="AD223" i="53"/>
  <c r="R241" i="61"/>
  <c r="T265" i="49"/>
  <c r="M241" i="51"/>
  <c r="O241" i="67"/>
  <c r="R265" i="49"/>
  <c r="W53" i="33"/>
  <c r="X33" i="33"/>
  <c r="AK29" i="73"/>
  <c r="AJ52" i="73"/>
  <c r="AL131" i="67"/>
  <c r="Y173" i="53"/>
  <c r="AI173" i="53"/>
  <c r="Q211" i="49"/>
  <c r="Q163" i="61"/>
  <c r="N163" i="67"/>
  <c r="E29" i="73"/>
  <c r="D52" i="73"/>
  <c r="AV71" i="67"/>
  <c r="AM71" i="67"/>
  <c r="BF71" i="67"/>
  <c r="BF58" i="38"/>
  <c r="AF20" i="53"/>
  <c r="AI178" i="53"/>
  <c r="Y178" i="53"/>
  <c r="T211" i="49"/>
  <c r="O163" i="67"/>
  <c r="R163" i="61"/>
  <c r="R211" i="49"/>
  <c r="M163" i="51"/>
  <c r="F210" i="53"/>
  <c r="G210" i="53" s="1"/>
  <c r="G210" i="67"/>
  <c r="H210" i="67" s="1"/>
  <c r="G233" i="49"/>
  <c r="F210" i="51"/>
  <c r="G210" i="51" s="1"/>
  <c r="G210" i="61"/>
  <c r="H210" i="61" s="1"/>
  <c r="CS29" i="33"/>
  <c r="CR52" i="33"/>
  <c r="AE35" i="67"/>
  <c r="AC35" i="51"/>
  <c r="BE130" i="67"/>
  <c r="W53" i="40"/>
  <c r="X33" i="40"/>
  <c r="CM52" i="39"/>
  <c r="CN29" i="39"/>
  <c r="CG52" i="38"/>
  <c r="CH29" i="38"/>
  <c r="U30" i="49"/>
  <c r="S30" i="49"/>
  <c r="N35" i="51"/>
  <c r="P35" i="67"/>
  <c r="S35" i="61"/>
  <c r="X186" i="51"/>
  <c r="Z186" i="67"/>
  <c r="AW70" i="67"/>
  <c r="BG70" i="67"/>
  <c r="AN70" i="67"/>
  <c r="BH172" i="67"/>
  <c r="AX172" i="67"/>
  <c r="BV53" i="73"/>
  <c r="AE104" i="67"/>
  <c r="AC104" i="51"/>
  <c r="Q43" i="55"/>
  <c r="S43" i="55"/>
  <c r="J58" i="37"/>
  <c r="AJ33" i="37"/>
  <c r="AI53" i="37"/>
  <c r="AI61" i="53"/>
  <c r="Y61" i="53"/>
  <c r="BD66" i="67"/>
  <c r="O36" i="53"/>
  <c r="AH36" i="53"/>
  <c r="X36" i="53"/>
  <c r="G248" i="49"/>
  <c r="F222" i="51"/>
  <c r="G222" i="51" s="1"/>
  <c r="G222" i="61"/>
  <c r="H222" i="61" s="1"/>
  <c r="F222" i="53"/>
  <c r="G222" i="53" s="1"/>
  <c r="G222" i="67"/>
  <c r="H222" i="67" s="1"/>
  <c r="R51" i="49"/>
  <c r="T51" i="49"/>
  <c r="M54" i="51"/>
  <c r="O54" i="67"/>
  <c r="R54" i="61"/>
  <c r="Q186" i="49"/>
  <c r="N135" i="67"/>
  <c r="Q135" i="61"/>
  <c r="BH115" i="67"/>
  <c r="AX115" i="67"/>
  <c r="AV137" i="67"/>
  <c r="AM137" i="67"/>
  <c r="BF137" i="67"/>
  <c r="V215" i="51"/>
  <c r="X215" i="67"/>
  <c r="Y60" i="53"/>
  <c r="AB29" i="51"/>
  <c r="AD29" i="67"/>
  <c r="G18" i="71"/>
  <c r="G48" i="71"/>
  <c r="G47" i="71"/>
  <c r="AN53" i="28"/>
  <c r="AO33" i="28"/>
  <c r="J105" i="51"/>
  <c r="AE105" i="51"/>
  <c r="K105" i="67"/>
  <c r="AG105" i="67"/>
  <c r="P21" i="67"/>
  <c r="N21" i="51"/>
  <c r="S21" i="61"/>
  <c r="S15" i="49"/>
  <c r="U15" i="49"/>
  <c r="AN56" i="67"/>
  <c r="AW56" i="67"/>
  <c r="BG56" i="67"/>
  <c r="AD85" i="67"/>
  <c r="AB85" i="51"/>
  <c r="Q141" i="49"/>
  <c r="Q102" i="61"/>
  <c r="N102" i="67"/>
  <c r="M61" i="53"/>
  <c r="AD73" i="53"/>
  <c r="AE29" i="28"/>
  <c r="AD52" i="28"/>
  <c r="M53" i="68"/>
  <c r="N33" i="68"/>
  <c r="AS204" i="67"/>
  <c r="X58" i="39"/>
  <c r="AD188" i="67"/>
  <c r="AB188" i="51"/>
  <c r="AF234" i="53"/>
  <c r="Q122" i="61"/>
  <c r="N122" i="67"/>
  <c r="Q172" i="49"/>
  <c r="P150" i="67"/>
  <c r="N150" i="51"/>
  <c r="S196" i="49"/>
  <c r="U196" i="49"/>
  <c r="S150" i="61"/>
  <c r="R31" i="44"/>
  <c r="J52" i="73"/>
  <c r="K29" i="73"/>
  <c r="J52" i="37"/>
  <c r="K29" i="37"/>
  <c r="AF141" i="53"/>
  <c r="M52" i="68"/>
  <c r="N29" i="68"/>
  <c r="O73" i="53"/>
  <c r="X73" i="53"/>
  <c r="AH73" i="53"/>
  <c r="AD89" i="51"/>
  <c r="J89" i="67"/>
  <c r="AF89" i="67"/>
  <c r="I89" i="51"/>
  <c r="R53" i="73"/>
  <c r="S33" i="73"/>
  <c r="Y244" i="53"/>
  <c r="AI244" i="53"/>
  <c r="AO53" i="39"/>
  <c r="AP33" i="39"/>
  <c r="AF131" i="53"/>
  <c r="EH30" i="45"/>
  <c r="AD55" i="53"/>
  <c r="AE149" i="53"/>
  <c r="V244" i="53"/>
  <c r="AF116" i="53"/>
  <c r="R53" i="68"/>
  <c r="S33" i="68"/>
  <c r="V81" i="49"/>
  <c r="O188" i="51"/>
  <c r="T188" i="61"/>
  <c r="Q188" i="67"/>
  <c r="BE172" i="67"/>
  <c r="BD31" i="5"/>
  <c r="AE169" i="53"/>
  <c r="J219" i="51"/>
  <c r="AG219" i="67"/>
  <c r="AE219" i="51"/>
  <c r="K219" i="67"/>
  <c r="Y32" i="53"/>
  <c r="AI32" i="53"/>
  <c r="V186" i="49"/>
  <c r="Q135" i="67"/>
  <c r="O135" i="51"/>
  <c r="T135" i="61"/>
  <c r="DG52" i="4"/>
  <c r="DH29" i="4"/>
  <c r="AH175" i="53"/>
  <c r="O175" i="53"/>
  <c r="X175" i="53"/>
  <c r="E27" i="36"/>
  <c r="AL174" i="67"/>
  <c r="AB113" i="51"/>
  <c r="AD113" i="67"/>
  <c r="BY33" i="38"/>
  <c r="BX53" i="38"/>
  <c r="AZ53" i="37"/>
  <c r="BA33" i="37"/>
  <c r="W135" i="51"/>
  <c r="Y135" i="67"/>
  <c r="N146" i="51"/>
  <c r="P146" i="67"/>
  <c r="S146" i="61"/>
  <c r="U193" i="49"/>
  <c r="S193" i="49"/>
  <c r="AX56" i="67"/>
  <c r="BH56" i="67"/>
  <c r="Q163" i="49"/>
  <c r="Q113" i="61"/>
  <c r="N113" i="67"/>
  <c r="H53" i="72"/>
  <c r="BG244" i="67"/>
  <c r="AN244" i="67"/>
  <c r="AW244" i="67"/>
  <c r="G33" i="33"/>
  <c r="F53" i="33"/>
  <c r="BL53" i="33"/>
  <c r="BM33" i="33"/>
  <c r="AB154" i="51"/>
  <c r="AD154" i="67"/>
  <c r="BH61" i="67"/>
  <c r="AX61" i="67"/>
  <c r="AH70" i="53"/>
  <c r="X70" i="53"/>
  <c r="O70" i="53"/>
  <c r="AD98" i="51"/>
  <c r="J98" i="67"/>
  <c r="I98" i="51"/>
  <c r="AF98" i="67"/>
  <c r="EY30" i="45"/>
  <c r="X78" i="51"/>
  <c r="Z78" i="67"/>
  <c r="AJ33" i="33"/>
  <c r="AI53" i="33"/>
  <c r="BQ52" i="38"/>
  <c r="BR29" i="38"/>
  <c r="AE52" i="40"/>
  <c r="AF29" i="40"/>
  <c r="EC48" i="4"/>
  <c r="EC18" i="4"/>
  <c r="EC47" i="4"/>
  <c r="AT178" i="67"/>
  <c r="AW142" i="67"/>
  <c r="AN142" i="67"/>
  <c r="BG142" i="67"/>
  <c r="BL58" i="39"/>
  <c r="AH58" i="38"/>
  <c r="AD59" i="37"/>
  <c r="W59" i="53"/>
  <c r="AG59" i="53"/>
  <c r="N59" i="53"/>
  <c r="J27" i="36"/>
  <c r="AS181" i="67"/>
  <c r="AY52" i="73"/>
  <c r="AZ29" i="73"/>
  <c r="W29" i="37"/>
  <c r="V52" i="37"/>
  <c r="BG119" i="67"/>
  <c r="AN119" i="67"/>
  <c r="AW119" i="67"/>
  <c r="AP58" i="38"/>
  <c r="P223" i="67"/>
  <c r="S247" i="49"/>
  <c r="S223" i="61"/>
  <c r="U247" i="49"/>
  <c r="N223" i="51"/>
  <c r="CA58" i="38"/>
  <c r="Q21" i="58"/>
  <c r="S21" i="58"/>
  <c r="I90" i="51"/>
  <c r="J90" i="67"/>
  <c r="AF90" i="67"/>
  <c r="AD90" i="51"/>
  <c r="X58" i="53"/>
  <c r="AH58" i="53"/>
  <c r="O58" i="53"/>
  <c r="T104" i="53"/>
  <c r="U59" i="39"/>
  <c r="BC137" i="67"/>
  <c r="M58" i="36"/>
  <c r="Q153" i="61"/>
  <c r="N153" i="67"/>
  <c r="Q199" i="49"/>
  <c r="EF30" i="45"/>
  <c r="EF27" i="45"/>
  <c r="AP27" i="38"/>
  <c r="BL27" i="38"/>
  <c r="BH63" i="67"/>
  <c r="AX63" i="67"/>
  <c r="AI115" i="53"/>
  <c r="Y115" i="53"/>
  <c r="CT58" i="33"/>
  <c r="AK59" i="39"/>
  <c r="L27" i="36"/>
  <c r="AR52" i="33"/>
  <c r="Y125" i="67"/>
  <c r="W125" i="51"/>
  <c r="AL120" i="67"/>
  <c r="F33" i="33"/>
  <c r="E53" i="33"/>
  <c r="BC103" i="67"/>
  <c r="AF70" i="53"/>
  <c r="AX72" i="67"/>
  <c r="BH72" i="67"/>
  <c r="AE119" i="67"/>
  <c r="AC119" i="51"/>
  <c r="AH78" i="53"/>
  <c r="O78" i="53"/>
  <c r="X78" i="53"/>
  <c r="P18" i="55"/>
  <c r="R18" i="55"/>
  <c r="P20" i="67"/>
  <c r="N20" i="51"/>
  <c r="S20" i="61"/>
  <c r="U18" i="49"/>
  <c r="S18" i="49"/>
  <c r="Q137" i="61"/>
  <c r="N137" i="67"/>
  <c r="Q189" i="49"/>
  <c r="AE94" i="53"/>
  <c r="BK53" i="28"/>
  <c r="BL33" i="28"/>
  <c r="DC27" i="33"/>
  <c r="V120" i="51"/>
  <c r="X120" i="67"/>
  <c r="X114" i="67"/>
  <c r="V114" i="51"/>
  <c r="CB58" i="33"/>
  <c r="AV116" i="67"/>
  <c r="BF116" i="67"/>
  <c r="AM116" i="67"/>
  <c r="C59" i="33"/>
  <c r="M128" i="53"/>
  <c r="K29" i="67"/>
  <c r="J29" i="51"/>
  <c r="AE29" i="51"/>
  <c r="AG29" i="67"/>
  <c r="AI62" i="53"/>
  <c r="Y62" i="53"/>
  <c r="BH78" i="67"/>
  <c r="AX78" i="67"/>
  <c r="AB173" i="49"/>
  <c r="Z173" i="49"/>
  <c r="AA173" i="49"/>
  <c r="O26" i="53"/>
  <c r="X26" i="53"/>
  <c r="AH26" i="53"/>
  <c r="O119" i="53"/>
  <c r="X119" i="53"/>
  <c r="AH119" i="53"/>
  <c r="AB166" i="49"/>
  <c r="AA166" i="49"/>
  <c r="Z166" i="49"/>
  <c r="BE112" i="67"/>
  <c r="BQ53" i="33"/>
  <c r="BR33" i="33"/>
  <c r="Q120" i="61"/>
  <c r="N120" i="67"/>
  <c r="Q170" i="49"/>
  <c r="M243" i="53"/>
  <c r="CS52" i="33"/>
  <c r="CT29" i="33"/>
  <c r="P15" i="55"/>
  <c r="R15" i="55"/>
  <c r="L58" i="33"/>
  <c r="AV109" i="67"/>
  <c r="AM109" i="67"/>
  <c r="BF109" i="67"/>
  <c r="X103" i="51"/>
  <c r="Z103" i="67"/>
  <c r="CB59" i="33"/>
  <c r="M123" i="51"/>
  <c r="R123" i="61"/>
  <c r="O123" i="67"/>
  <c r="T173" i="49"/>
  <c r="R173" i="49"/>
  <c r="BS33" i="33"/>
  <c r="BR53" i="33"/>
  <c r="AE21" i="67"/>
  <c r="AC21" i="51"/>
  <c r="AE113" i="67"/>
  <c r="AC113" i="51"/>
  <c r="AU53" i="33"/>
  <c r="AV33" i="33"/>
  <c r="DZ29" i="4"/>
  <c r="DY52" i="4"/>
  <c r="M118" i="53"/>
  <c r="AE20" i="53"/>
  <c r="BC57" i="67"/>
  <c r="N119" i="53"/>
  <c r="W119" i="53"/>
  <c r="AG119" i="53"/>
  <c r="Y35" i="67"/>
  <c r="W35" i="51"/>
  <c r="BE98" i="67"/>
  <c r="T122" i="61"/>
  <c r="O122" i="51"/>
  <c r="Q122" i="67"/>
  <c r="V172" i="49"/>
  <c r="H59" i="33"/>
  <c r="AW57" i="67"/>
  <c r="BG57" i="67"/>
  <c r="AN57" i="67"/>
  <c r="AE66" i="53"/>
  <c r="E53" i="68"/>
  <c r="F33" i="68"/>
  <c r="M33" i="33"/>
  <c r="L53" i="33"/>
  <c r="G122" i="61"/>
  <c r="H122" i="61" s="1"/>
  <c r="F122" i="51"/>
  <c r="G122" i="51" s="1"/>
  <c r="G122" i="67"/>
  <c r="H122" i="67" s="1"/>
  <c r="F122" i="53"/>
  <c r="G122" i="53" s="1"/>
  <c r="G172" i="49"/>
  <c r="AI83" i="53"/>
  <c r="Y83" i="53"/>
  <c r="Y72" i="53"/>
  <c r="AI72" i="53"/>
  <c r="O135" i="67"/>
  <c r="M135" i="51"/>
  <c r="R135" i="61"/>
  <c r="R186" i="49"/>
  <c r="T186" i="49"/>
  <c r="V105" i="51"/>
  <c r="X105" i="67"/>
  <c r="AD94" i="51"/>
  <c r="AF94" i="67"/>
  <c r="J94" i="67"/>
  <c r="I94" i="51"/>
  <c r="Z38" i="67"/>
  <c r="X38" i="51"/>
  <c r="Q101" i="67"/>
  <c r="O101" i="51"/>
  <c r="T101" i="61"/>
  <c r="V143" i="49"/>
  <c r="K79" i="67"/>
  <c r="J79" i="51"/>
  <c r="AE79" i="51"/>
  <c r="AG79" i="67"/>
  <c r="AK29" i="31"/>
  <c r="AJ52" i="31"/>
  <c r="AI34" i="53"/>
  <c r="Y34" i="53"/>
  <c r="AE138" i="67"/>
  <c r="AC138" i="51"/>
  <c r="BF30" i="67"/>
  <c r="AV30" i="67"/>
  <c r="AM30" i="67"/>
  <c r="X28" i="53"/>
  <c r="O28" i="53"/>
  <c r="AH28" i="53"/>
  <c r="EG29" i="4"/>
  <c r="EF52" i="4"/>
  <c r="R53" i="72"/>
  <c r="S33" i="72"/>
  <c r="BN53" i="31"/>
  <c r="BO33" i="31"/>
  <c r="AX76" i="67"/>
  <c r="BH76" i="67"/>
  <c r="BC27" i="33"/>
  <c r="E58" i="33"/>
  <c r="AB148" i="51"/>
  <c r="AD148" i="67"/>
  <c r="E59" i="38"/>
  <c r="T97" i="53"/>
  <c r="AC125" i="51"/>
  <c r="AE125" i="67"/>
  <c r="CX27" i="33"/>
  <c r="BS27" i="33"/>
  <c r="AW80" i="67"/>
  <c r="AN80" i="67"/>
  <c r="BG80" i="67"/>
  <c r="AX36" i="67"/>
  <c r="BH36" i="67"/>
  <c r="BG28" i="67"/>
  <c r="AW28" i="67"/>
  <c r="AN28" i="67"/>
  <c r="Q171" i="49"/>
  <c r="Q121" i="61"/>
  <c r="N121" i="67"/>
  <c r="BD34" i="67"/>
  <c r="V61" i="53"/>
  <c r="CP59" i="33"/>
  <c r="AD116" i="53"/>
  <c r="W129" i="51"/>
  <c r="Y129" i="67"/>
  <c r="AV52" i="28"/>
  <c r="AW29" i="28"/>
  <c r="EH53" i="4"/>
  <c r="EI33" i="4"/>
  <c r="EM59" i="33"/>
  <c r="AG35" i="53"/>
  <c r="N35" i="53"/>
  <c r="W35" i="53"/>
  <c r="S129" i="61"/>
  <c r="N129" i="51"/>
  <c r="S179" i="49"/>
  <c r="P129" i="67"/>
  <c r="U179" i="49"/>
  <c r="AO29" i="33"/>
  <c r="AN52" i="33"/>
  <c r="F27" i="68"/>
  <c r="G29" i="28"/>
  <c r="F52" i="28"/>
  <c r="AB36" i="51"/>
  <c r="AD36" i="67"/>
  <c r="AE118" i="51"/>
  <c r="K118" i="67"/>
  <c r="AG118" i="67"/>
  <c r="J118" i="51"/>
  <c r="BE35" i="67"/>
  <c r="AX70" i="67"/>
  <c r="BH70" i="67"/>
  <c r="AD63" i="53"/>
  <c r="X120" i="51"/>
  <c r="Z120" i="67"/>
  <c r="AB30" i="49"/>
  <c r="AA30" i="49"/>
  <c r="Z30" i="49"/>
  <c r="CY59" i="33"/>
  <c r="O77" i="53"/>
  <c r="AH77" i="53"/>
  <c r="X77" i="53"/>
  <c r="Z150" i="67"/>
  <c r="X150" i="51"/>
  <c r="AF87" i="53"/>
  <c r="BR27" i="33"/>
  <c r="BC47" i="73"/>
  <c r="BC18" i="73"/>
  <c r="BC48" i="73"/>
  <c r="W124" i="51"/>
  <c r="Y124" i="67"/>
  <c r="R52" i="72"/>
  <c r="S29" i="72"/>
  <c r="AT33" i="33"/>
  <c r="AS53" i="33"/>
  <c r="AS119" i="67"/>
  <c r="Y99" i="53"/>
  <c r="AI99" i="53"/>
  <c r="T101" i="53"/>
  <c r="EG52" i="4"/>
  <c r="EH29" i="4"/>
  <c r="X112" i="53"/>
  <c r="O112" i="53"/>
  <c r="AH112" i="53"/>
  <c r="J38" i="51"/>
  <c r="K38" i="67"/>
  <c r="AE38" i="51"/>
  <c r="AG38" i="67"/>
  <c r="M31" i="53"/>
  <c r="C58" i="33"/>
  <c r="AW69" i="67"/>
  <c r="AN69" i="67"/>
  <c r="BG69" i="67"/>
  <c r="H59" i="72"/>
  <c r="AM110" i="67"/>
  <c r="AV110" i="67"/>
  <c r="BF110" i="67"/>
  <c r="K137" i="67"/>
  <c r="AE137" i="51"/>
  <c r="J137" i="51"/>
  <c r="AG137" i="67"/>
  <c r="AC25" i="51"/>
  <c r="AE25" i="67"/>
  <c r="T57" i="53"/>
  <c r="AP58" i="73"/>
  <c r="AX26" i="67"/>
  <c r="BH26" i="67"/>
  <c r="AE96" i="53"/>
  <c r="Z100" i="67"/>
  <c r="X100" i="51"/>
  <c r="AN29" i="67"/>
  <c r="AW29" i="67"/>
  <c r="BG29" i="67"/>
  <c r="P136" i="67"/>
  <c r="N136" i="51"/>
  <c r="S136" i="61"/>
  <c r="S188" i="49"/>
  <c r="U188" i="49"/>
  <c r="X69" i="67"/>
  <c r="V69" i="51"/>
  <c r="E53" i="72"/>
  <c r="F33" i="72"/>
  <c r="AD140" i="53"/>
  <c r="AX27" i="67"/>
  <c r="BH27" i="67"/>
  <c r="X28" i="67"/>
  <c r="V28" i="51"/>
  <c r="AI75" i="53"/>
  <c r="Y75" i="53"/>
  <c r="Q133" i="67"/>
  <c r="O133" i="51"/>
  <c r="V184" i="49"/>
  <c r="T133" i="61"/>
  <c r="N137" i="53"/>
  <c r="W137" i="53"/>
  <c r="AG137" i="53"/>
  <c r="N217" i="67"/>
  <c r="Q217" i="61"/>
  <c r="Q240" i="49"/>
  <c r="BD70" i="67"/>
  <c r="X53" i="33"/>
  <c r="Y33" i="33"/>
  <c r="EC27" i="4"/>
  <c r="G179" i="49"/>
  <c r="G129" i="61"/>
  <c r="H129" i="61" s="1"/>
  <c r="G129" i="67"/>
  <c r="H129" i="67" s="1"/>
  <c r="F129" i="53"/>
  <c r="G129" i="53" s="1"/>
  <c r="F129" i="51"/>
  <c r="G129" i="51" s="1"/>
  <c r="Y66" i="53"/>
  <c r="AI66" i="53"/>
  <c r="BD36" i="67"/>
  <c r="O117" i="53"/>
  <c r="AH117" i="53"/>
  <c r="X117" i="53"/>
  <c r="AH52" i="72"/>
  <c r="AI29" i="72"/>
  <c r="O44" i="55"/>
  <c r="I113" i="51"/>
  <c r="AF113" i="67"/>
  <c r="AD113" i="51"/>
  <c r="J113" i="67"/>
  <c r="F119" i="51"/>
  <c r="G119" i="51" s="1"/>
  <c r="G119" i="61"/>
  <c r="H119" i="61" s="1"/>
  <c r="G119" i="67"/>
  <c r="H119" i="67" s="1"/>
  <c r="F119" i="53"/>
  <c r="G119" i="53" s="1"/>
  <c r="G169" i="49"/>
  <c r="BU27" i="4"/>
  <c r="U94" i="53"/>
  <c r="G27" i="68"/>
  <c r="T33" i="72"/>
  <c r="S53" i="72"/>
  <c r="R103" i="61"/>
  <c r="O103" i="67"/>
  <c r="M103" i="51"/>
  <c r="T142" i="49"/>
  <c r="R142" i="49"/>
  <c r="AT64" i="67"/>
  <c r="BC37" i="67"/>
  <c r="V133" i="51"/>
  <c r="X133" i="67"/>
  <c r="AI101" i="53"/>
  <c r="Y101" i="53"/>
  <c r="V87" i="53"/>
  <c r="BN33" i="31"/>
  <c r="BM53" i="31"/>
  <c r="BH23" i="67"/>
  <c r="AX23" i="67"/>
  <c r="AD114" i="53"/>
  <c r="K27" i="33"/>
  <c r="BM58" i="33"/>
  <c r="M58" i="33"/>
  <c r="AK58" i="33"/>
  <c r="AK33" i="33"/>
  <c r="AJ53" i="33"/>
  <c r="AN26" i="67"/>
  <c r="BG26" i="67"/>
  <c r="AW26" i="67"/>
  <c r="AD36" i="51"/>
  <c r="I36" i="51"/>
  <c r="AF36" i="67"/>
  <c r="J36" i="67"/>
  <c r="AC116" i="51"/>
  <c r="AE116" i="67"/>
  <c r="AX33" i="67"/>
  <c r="BH33" i="67"/>
  <c r="Y111" i="53"/>
  <c r="AI111" i="53"/>
  <c r="Q12" i="55"/>
  <c r="S12" i="55"/>
  <c r="G254" i="49"/>
  <c r="G229" i="67"/>
  <c r="H229" i="67" s="1"/>
  <c r="F229" i="51"/>
  <c r="G229" i="51" s="1"/>
  <c r="G229" i="61"/>
  <c r="H229" i="61" s="1"/>
  <c r="F229" i="53"/>
  <c r="G229" i="53" s="1"/>
  <c r="V26" i="49"/>
  <c r="Q31" i="67"/>
  <c r="O31" i="51"/>
  <c r="T31" i="61"/>
  <c r="BC62" i="67"/>
  <c r="V171" i="49"/>
  <c r="T121" i="61"/>
  <c r="Q121" i="67"/>
  <c r="O121" i="51"/>
  <c r="BD77" i="67"/>
  <c r="AI71" i="53"/>
  <c r="Y71" i="53"/>
  <c r="Q15" i="55"/>
  <c r="S15" i="55"/>
  <c r="BF27" i="37"/>
  <c r="BE71" i="67"/>
  <c r="H29" i="72"/>
  <c r="G52" i="72"/>
  <c r="EI58" i="4"/>
  <c r="BH112" i="67"/>
  <c r="AX112" i="67"/>
  <c r="BH20" i="67"/>
  <c r="AX20" i="67"/>
  <c r="Q59" i="68"/>
  <c r="T148" i="61"/>
  <c r="O148" i="51"/>
  <c r="Q148" i="67"/>
  <c r="V194" i="49"/>
  <c r="AM88" i="67"/>
  <c r="BF88" i="67"/>
  <c r="AV88" i="67"/>
  <c r="AQ53" i="73"/>
  <c r="AR33" i="73"/>
  <c r="U61" i="53"/>
  <c r="AD74" i="53"/>
  <c r="J117" i="51"/>
  <c r="AG117" i="67"/>
  <c r="AE117" i="51"/>
  <c r="K117" i="67"/>
  <c r="Z48" i="33"/>
  <c r="Z47" i="33"/>
  <c r="Z18" i="33"/>
  <c r="BT53" i="31"/>
  <c r="BU33" i="31"/>
  <c r="BS53" i="4"/>
  <c r="BT33" i="4"/>
  <c r="BA58" i="33"/>
  <c r="BK59" i="39"/>
  <c r="M60" i="53"/>
  <c r="AB136" i="51"/>
  <c r="AD136" i="67"/>
  <c r="AF76" i="53"/>
  <c r="AG36" i="53"/>
  <c r="W36" i="53"/>
  <c r="N36" i="53"/>
  <c r="EV53" i="4"/>
  <c r="AI117" i="53"/>
  <c r="Y117" i="53"/>
  <c r="CZ58" i="33"/>
  <c r="O99" i="51"/>
  <c r="T99" i="61"/>
  <c r="Q99" i="67"/>
  <c r="V139" i="49"/>
  <c r="T35" i="53"/>
  <c r="AL58" i="28"/>
  <c r="AL63" i="67"/>
  <c r="AX59" i="67"/>
  <c r="BH59" i="67"/>
  <c r="AG59" i="72"/>
  <c r="R26" i="58"/>
  <c r="P26" i="58"/>
  <c r="I74" i="51"/>
  <c r="AF74" i="67"/>
  <c r="AD74" i="51"/>
  <c r="J74" i="67"/>
  <c r="AS64" i="67"/>
  <c r="BY59" i="33"/>
  <c r="P27" i="72"/>
  <c r="AK27" i="31"/>
  <c r="Y17" i="67"/>
  <c r="W17" i="51"/>
  <c r="G18" i="72"/>
  <c r="G47" i="72"/>
  <c r="G48" i="72"/>
  <c r="AF26" i="67"/>
  <c r="J26" i="67"/>
  <c r="I26" i="51"/>
  <c r="AD26" i="51"/>
  <c r="AG110" i="53"/>
  <c r="W110" i="53"/>
  <c r="N110" i="53"/>
  <c r="AU21" i="67"/>
  <c r="AF58" i="33"/>
  <c r="AW27" i="33"/>
  <c r="Y59" i="4"/>
  <c r="AE124" i="67"/>
  <c r="AC124" i="51"/>
  <c r="AJ59" i="33"/>
  <c r="BG102" i="67"/>
  <c r="AN102" i="67"/>
  <c r="AW102" i="67"/>
  <c r="T33" i="4"/>
  <c r="S53" i="4"/>
  <c r="W81" i="53"/>
  <c r="N81" i="53"/>
  <c r="AG81" i="53"/>
  <c r="Z18" i="71"/>
  <c r="Z47" i="71"/>
  <c r="Z48" i="71"/>
  <c r="X100" i="53"/>
  <c r="O100" i="53"/>
  <c r="AH100" i="53"/>
  <c r="H58" i="28"/>
  <c r="BS27" i="31"/>
  <c r="X128" i="53"/>
  <c r="O128" i="53"/>
  <c r="AH128" i="53"/>
  <c r="W128" i="51"/>
  <c r="Y128" i="67"/>
  <c r="AF117" i="53"/>
  <c r="AX103" i="67"/>
  <c r="BH103" i="67"/>
  <c r="S8" i="58"/>
  <c r="Q8" i="58"/>
  <c r="CZ59" i="31"/>
  <c r="T59" i="72"/>
  <c r="AG17" i="53"/>
  <c r="W17" i="53"/>
  <c r="N17" i="53"/>
  <c r="AX58" i="4"/>
  <c r="BG27" i="33"/>
  <c r="BH34" i="67"/>
  <c r="AX34" i="67"/>
  <c r="AD100" i="67"/>
  <c r="AB100" i="51"/>
  <c r="CZ33" i="33"/>
  <c r="CY53" i="33"/>
  <c r="T24" i="49"/>
  <c r="R28" i="61"/>
  <c r="R24" i="49"/>
  <c r="O28" i="67"/>
  <c r="M28" i="51"/>
  <c r="W25" i="51"/>
  <c r="Y25" i="67"/>
  <c r="BN53" i="4"/>
  <c r="BO33" i="4"/>
  <c r="V19" i="51"/>
  <c r="X19" i="67"/>
  <c r="BM53" i="4"/>
  <c r="BN33" i="4"/>
  <c r="AC146" i="51"/>
  <c r="AE146" i="67"/>
  <c r="BF78" i="67"/>
  <c r="AV78" i="67"/>
  <c r="AM78" i="67"/>
  <c r="H33" i="72"/>
  <c r="G53" i="72"/>
  <c r="BR33" i="31"/>
  <c r="BQ53" i="31"/>
  <c r="Y16" i="53"/>
  <c r="AI16" i="53"/>
  <c r="U80" i="53"/>
  <c r="X99" i="67"/>
  <c r="V99" i="51"/>
  <c r="AG31" i="67"/>
  <c r="K31" i="67"/>
  <c r="J31" i="51"/>
  <c r="AE31" i="51"/>
  <c r="ET59" i="4"/>
  <c r="AD31" i="67"/>
  <c r="AB31" i="51"/>
  <c r="Q58" i="31"/>
  <c r="K52" i="33"/>
  <c r="L29" i="33"/>
  <c r="AE53" i="72"/>
  <c r="AF33" i="72"/>
  <c r="AY52" i="31"/>
  <c r="AZ29" i="31"/>
  <c r="BO27" i="4"/>
  <c r="X101" i="53"/>
  <c r="O101" i="53"/>
  <c r="AH101" i="53"/>
  <c r="BH24" i="67"/>
  <c r="AX24" i="67"/>
  <c r="BB58" i="31"/>
  <c r="AD27" i="53"/>
  <c r="O8" i="58"/>
  <c r="AI80" i="53"/>
  <c r="Y80" i="53"/>
  <c r="Y90" i="67"/>
  <c r="W90" i="51"/>
  <c r="CP58" i="33"/>
  <c r="AU34" i="67"/>
  <c r="BP29" i="31"/>
  <c r="BO52" i="31"/>
  <c r="BG86" i="67"/>
  <c r="AW86" i="67"/>
  <c r="AN86" i="67"/>
  <c r="X124" i="67"/>
  <c r="V124" i="51"/>
  <c r="BM58" i="31"/>
  <c r="G58" i="68"/>
  <c r="DF29" i="4"/>
  <c r="DE52" i="4"/>
  <c r="O89" i="53"/>
  <c r="X89" i="53"/>
  <c r="AH89" i="53"/>
  <c r="BG110" i="67"/>
  <c r="AW110" i="67"/>
  <c r="AN110" i="67"/>
  <c r="BC34" i="67"/>
  <c r="BE106" i="67"/>
  <c r="W101" i="53"/>
  <c r="N101" i="53"/>
  <c r="AG101" i="53"/>
  <c r="G100" i="61"/>
  <c r="H100" i="61" s="1"/>
  <c r="F100" i="53"/>
  <c r="G100" i="53" s="1"/>
  <c r="F100" i="51"/>
  <c r="G100" i="51" s="1"/>
  <c r="G100" i="67"/>
  <c r="H100" i="67" s="1"/>
  <c r="G140" i="49"/>
  <c r="W96" i="53"/>
  <c r="AG96" i="53"/>
  <c r="N96" i="53"/>
  <c r="AX86" i="67"/>
  <c r="BH86" i="67"/>
  <c r="O97" i="53"/>
  <c r="X97" i="53"/>
  <c r="AH97" i="53"/>
  <c r="AU112" i="67"/>
  <c r="O104" i="51"/>
  <c r="T104" i="61"/>
  <c r="V144" i="49"/>
  <c r="Q104" i="67"/>
  <c r="AL110" i="67"/>
  <c r="AH59" i="4"/>
  <c r="M114" i="53"/>
  <c r="BO47" i="33"/>
  <c r="BO48" i="33"/>
  <c r="BO18" i="33"/>
  <c r="Y97" i="53"/>
  <c r="AI97" i="53"/>
  <c r="BO59" i="4"/>
  <c r="CV29" i="31"/>
  <c r="CU52" i="31"/>
  <c r="BJ33" i="33"/>
  <c r="BI53" i="33"/>
  <c r="AL72" i="67"/>
  <c r="G135" i="67"/>
  <c r="H135" i="67" s="1"/>
  <c r="F135" i="51"/>
  <c r="G135" i="51" s="1"/>
  <c r="G135" i="61"/>
  <c r="H135" i="61" s="1"/>
  <c r="F135" i="53"/>
  <c r="G135" i="53" s="1"/>
  <c r="G186" i="49"/>
  <c r="X148" i="67"/>
  <c r="V148" i="51"/>
  <c r="AN113" i="67"/>
  <c r="AW113" i="67"/>
  <c r="BG113" i="67"/>
  <c r="BC53" i="28"/>
  <c r="BD33" i="28"/>
  <c r="CW33" i="33"/>
  <c r="CV53" i="33"/>
  <c r="AD69" i="67"/>
  <c r="AB69" i="51"/>
  <c r="EN27" i="33"/>
  <c r="X74" i="51"/>
  <c r="Z74" i="67"/>
  <c r="AH96" i="53"/>
  <c r="O96" i="53"/>
  <c r="X96" i="53"/>
  <c r="AU28" i="67"/>
  <c r="BA52" i="31"/>
  <c r="BB29" i="31"/>
  <c r="AV83" i="67"/>
  <c r="BF83" i="67"/>
  <c r="AM83" i="67"/>
  <c r="V78" i="53"/>
  <c r="V116" i="51"/>
  <c r="X116" i="67"/>
  <c r="Y94" i="53"/>
  <c r="AI94" i="53"/>
  <c r="AD52" i="31"/>
  <c r="AE29" i="31"/>
  <c r="AV101" i="67"/>
  <c r="BF101" i="67"/>
  <c r="AM101" i="67"/>
  <c r="BA33" i="28"/>
  <c r="AZ53" i="28"/>
  <c r="F17" i="51"/>
  <c r="G17" i="51" s="1"/>
  <c r="G12" i="49"/>
  <c r="G17" i="61"/>
  <c r="H17" i="61" s="1"/>
  <c r="G17" i="67"/>
  <c r="H17" i="67" s="1"/>
  <c r="F17" i="53"/>
  <c r="G17" i="53" s="1"/>
  <c r="I20" i="51"/>
  <c r="AF20" i="67"/>
  <c r="J20" i="67"/>
  <c r="AD20" i="51"/>
  <c r="AB52" i="28"/>
  <c r="AC29" i="28"/>
  <c r="V106" i="53"/>
  <c r="BN27" i="4"/>
  <c r="BD111" i="67"/>
  <c r="BJ27" i="31"/>
  <c r="M27" i="28"/>
  <c r="AX101" i="67"/>
  <c r="BH101" i="67"/>
  <c r="BD25" i="67"/>
  <c r="AU29" i="71"/>
  <c r="AT52" i="71"/>
  <c r="AN25" i="67"/>
  <c r="BG25" i="67"/>
  <c r="AW25" i="67"/>
  <c r="DI58" i="4"/>
  <c r="CO52" i="4"/>
  <c r="CP29" i="4"/>
  <c r="AX107" i="67"/>
  <c r="BH107" i="67"/>
  <c r="J52" i="33"/>
  <c r="K29" i="33"/>
  <c r="AT58" i="28"/>
  <c r="BH47" i="33"/>
  <c r="BH18" i="33"/>
  <c r="BH48" i="33"/>
  <c r="N29" i="33"/>
  <c r="M52" i="33"/>
  <c r="BH31" i="67"/>
  <c r="AX31" i="67"/>
  <c r="N91" i="51"/>
  <c r="P91" i="67"/>
  <c r="S131" i="49"/>
  <c r="S91" i="61"/>
  <c r="U131" i="49"/>
  <c r="BD59" i="31"/>
  <c r="O91" i="67"/>
  <c r="R91" i="61"/>
  <c r="M91" i="51"/>
  <c r="T131" i="49"/>
  <c r="R131" i="49"/>
  <c r="BH104" i="67"/>
  <c r="AX104" i="67"/>
  <c r="AH15" i="53"/>
  <c r="X15" i="53"/>
  <c r="O15" i="53"/>
  <c r="O23" i="67"/>
  <c r="T19" i="49"/>
  <c r="R19" i="49"/>
  <c r="R23" i="61"/>
  <c r="M23" i="51"/>
  <c r="EA58" i="33"/>
  <c r="AE104" i="53"/>
  <c r="AC33" i="31"/>
  <c r="AB53" i="31"/>
  <c r="H123" i="51"/>
  <c r="H123" i="53"/>
  <c r="I123" i="67"/>
  <c r="I123" i="61"/>
  <c r="AL33" i="28"/>
  <c r="AK53" i="28"/>
  <c r="AV31" i="67"/>
  <c r="BF31" i="67"/>
  <c r="AM31" i="67"/>
  <c r="BZ27" i="4"/>
  <c r="G58" i="31"/>
  <c r="BF108" i="67"/>
  <c r="AV108" i="67"/>
  <c r="AM108" i="67"/>
  <c r="CB52" i="4"/>
  <c r="M28" i="53"/>
  <c r="AE150" i="67"/>
  <c r="AC150" i="51"/>
  <c r="V81" i="53"/>
  <c r="AI77" i="53"/>
  <c r="Y77" i="53"/>
  <c r="BD119" i="67"/>
  <c r="BV59" i="4"/>
  <c r="DF33" i="4"/>
  <c r="DE53" i="4"/>
  <c r="BQ52" i="31"/>
  <c r="BR29" i="31"/>
  <c r="BK52" i="4"/>
  <c r="BL29" i="4"/>
  <c r="BJ33" i="31"/>
  <c r="BI53" i="31"/>
  <c r="X100" i="67"/>
  <c r="V100" i="51"/>
  <c r="AL88" i="67"/>
  <c r="F90" i="51"/>
  <c r="G90" i="51" s="1"/>
  <c r="G90" i="61"/>
  <c r="H90" i="61" s="1"/>
  <c r="F90" i="53"/>
  <c r="G90" i="53" s="1"/>
  <c r="G130" i="49"/>
  <c r="G90" i="67"/>
  <c r="H90" i="67" s="1"/>
  <c r="DV53" i="4"/>
  <c r="DW33" i="4"/>
  <c r="CS53" i="31"/>
  <c r="CT33" i="31"/>
  <c r="Q53" i="31"/>
  <c r="R33" i="31"/>
  <c r="AE93" i="67"/>
  <c r="AC93" i="51"/>
  <c r="AJ33" i="4"/>
  <c r="AI53" i="4"/>
  <c r="S59" i="4"/>
  <c r="DF27" i="4"/>
  <c r="T133" i="49"/>
  <c r="M93" i="51"/>
  <c r="R133" i="49"/>
  <c r="R93" i="61"/>
  <c r="O93" i="67"/>
  <c r="AT111" i="67"/>
  <c r="AD88" i="53"/>
  <c r="AC118" i="51"/>
  <c r="AE118" i="67"/>
  <c r="X94" i="51"/>
  <c r="Z94" i="67"/>
  <c r="AE123" i="67"/>
  <c r="AC123" i="51"/>
  <c r="AS102" i="67"/>
  <c r="Y116" i="53"/>
  <c r="AI116" i="53"/>
  <c r="AE119" i="53"/>
  <c r="AB196" i="49"/>
  <c r="Z196" i="49"/>
  <c r="AA196" i="49"/>
  <c r="AI27" i="53"/>
  <c r="Y27" i="53"/>
  <c r="BC112" i="67"/>
  <c r="BC117" i="67"/>
  <c r="AC69" i="51"/>
  <c r="AE69" i="67"/>
  <c r="X92" i="53"/>
  <c r="AH92" i="53"/>
  <c r="O92" i="53"/>
  <c r="AH30" i="53"/>
  <c r="O30" i="53"/>
  <c r="X30" i="53"/>
  <c r="AD29" i="28"/>
  <c r="AC52" i="28"/>
  <c r="Y79" i="53"/>
  <c r="AI79" i="53"/>
  <c r="V110" i="49"/>
  <c r="Q75" i="67"/>
  <c r="T75" i="61"/>
  <c r="O75" i="51"/>
  <c r="E27" i="31"/>
  <c r="N17" i="67"/>
  <c r="Q12" i="49"/>
  <c r="P17" i="51" s="1"/>
  <c r="Q17" i="61"/>
  <c r="AE27" i="31"/>
  <c r="S33" i="4"/>
  <c r="R53" i="4"/>
  <c r="O58" i="68"/>
  <c r="Z77" i="67"/>
  <c r="X77" i="51"/>
  <c r="BC111" i="67"/>
  <c r="AI85" i="53"/>
  <c r="Y85" i="53"/>
  <c r="I120" i="51"/>
  <c r="AF120" i="67"/>
  <c r="J120" i="67"/>
  <c r="AD120" i="51"/>
  <c r="AV85" i="67"/>
  <c r="BF85" i="67"/>
  <c r="AM85" i="67"/>
  <c r="AU78" i="67"/>
  <c r="W73" i="51"/>
  <c r="Y73" i="67"/>
  <c r="AN89" i="67"/>
  <c r="AW89" i="67"/>
  <c r="BG89" i="67"/>
  <c r="AM118" i="67"/>
  <c r="AV118" i="67"/>
  <c r="BF118" i="67"/>
  <c r="AT29" i="67"/>
  <c r="AE113" i="53"/>
  <c r="AB114" i="51"/>
  <c r="AD114" i="67"/>
  <c r="Z27" i="31"/>
  <c r="BD82" i="67"/>
  <c r="CO59" i="33"/>
  <c r="AG106" i="53"/>
  <c r="N106" i="53"/>
  <c r="W106" i="53"/>
  <c r="AG101" i="67"/>
  <c r="AE101" i="51"/>
  <c r="K101" i="67"/>
  <c r="J101" i="51"/>
  <c r="AJ58" i="31"/>
  <c r="J123" i="67"/>
  <c r="I123" i="51"/>
  <c r="AF123" i="67"/>
  <c r="AD123" i="51"/>
  <c r="CG52" i="4"/>
  <c r="CH29" i="4"/>
  <c r="V33" i="49"/>
  <c r="O38" i="51"/>
  <c r="T38" i="61"/>
  <c r="Q38" i="67"/>
  <c r="CT58" i="4"/>
  <c r="P52" i="31"/>
  <c r="Q29" i="31"/>
  <c r="AR29" i="71"/>
  <c r="AQ52" i="71"/>
  <c r="AI19" i="53"/>
  <c r="Y19" i="53"/>
  <c r="O8" i="55"/>
  <c r="J24" i="51"/>
  <c r="K24" i="67"/>
  <c r="AE24" i="51"/>
  <c r="AG24" i="67"/>
  <c r="BW53" i="4"/>
  <c r="BX33" i="4"/>
  <c r="CG29" i="4"/>
  <c r="CF52" i="4"/>
  <c r="AI84" i="53"/>
  <c r="Y84" i="53"/>
  <c r="CZ33" i="31"/>
  <c r="CY53" i="31"/>
  <c r="Q94" i="67"/>
  <c r="T94" i="61"/>
  <c r="O94" i="51"/>
  <c r="V134" i="49"/>
  <c r="BB58" i="28"/>
  <c r="AE79" i="53"/>
  <c r="BX33" i="31"/>
  <c r="BW53" i="31"/>
  <c r="BH53" i="31"/>
  <c r="BI33" i="31"/>
  <c r="BD81" i="67"/>
  <c r="U52" i="31"/>
  <c r="V29" i="31"/>
  <c r="AF93" i="53"/>
  <c r="N89" i="67"/>
  <c r="Q89" i="61"/>
  <c r="Q129" i="49"/>
  <c r="D59" i="31"/>
  <c r="CD33" i="4"/>
  <c r="CC53" i="4"/>
  <c r="Q53" i="4"/>
  <c r="R33" i="4"/>
  <c r="M111" i="53"/>
  <c r="AQ33" i="4"/>
  <c r="AP53" i="4"/>
  <c r="J25" i="51"/>
  <c r="K25" i="67"/>
  <c r="AE25" i="51"/>
  <c r="AG25" i="67"/>
  <c r="X25" i="67"/>
  <c r="V25" i="51"/>
  <c r="AU113" i="67"/>
  <c r="X78" i="67"/>
  <c r="V78" i="51"/>
  <c r="F95" i="53"/>
  <c r="G95" i="53" s="1"/>
  <c r="G95" i="67"/>
  <c r="H95" i="67" s="1"/>
  <c r="F95" i="51"/>
  <c r="G95" i="51" s="1"/>
  <c r="G95" i="61"/>
  <c r="H95" i="61" s="1"/>
  <c r="G135" i="49"/>
  <c r="AT106" i="67"/>
  <c r="AF91" i="53"/>
  <c r="W53" i="4"/>
  <c r="X33" i="4"/>
  <c r="AN33" i="4"/>
  <c r="AM53" i="4"/>
  <c r="AB104" i="51"/>
  <c r="AD104" i="67"/>
  <c r="F84" i="51"/>
  <c r="G84" i="51" s="1"/>
  <c r="F84" i="53"/>
  <c r="G84" i="53" s="1"/>
  <c r="G84" i="61"/>
  <c r="H84" i="61" s="1"/>
  <c r="G84" i="67"/>
  <c r="H84" i="67" s="1"/>
  <c r="G120" i="49"/>
  <c r="BB52" i="33"/>
  <c r="BC29" i="33"/>
  <c r="CQ58" i="31"/>
  <c r="BF106" i="67"/>
  <c r="AM106" i="67"/>
  <c r="AV106" i="67"/>
  <c r="DD29" i="4"/>
  <c r="DC52" i="4"/>
  <c r="BH106" i="67"/>
  <c r="AX106" i="67"/>
  <c r="BO58" i="4"/>
  <c r="AD106" i="67"/>
  <c r="AB106" i="51"/>
  <c r="O59" i="28"/>
  <c r="V58" i="33"/>
  <c r="Z53" i="4"/>
  <c r="J85" i="51"/>
  <c r="AE85" i="51"/>
  <c r="AG85" i="67"/>
  <c r="K85" i="67"/>
  <c r="AE88" i="67"/>
  <c r="AC88" i="51"/>
  <c r="H33" i="31"/>
  <c r="G53" i="31"/>
  <c r="AD85" i="51"/>
  <c r="I85" i="51"/>
  <c r="J85" i="67"/>
  <c r="AF85" i="67"/>
  <c r="AS52" i="28"/>
  <c r="AT29" i="28"/>
  <c r="AS52" i="71"/>
  <c r="AT29" i="71"/>
  <c r="M82" i="51"/>
  <c r="R82" i="61"/>
  <c r="O82" i="67"/>
  <c r="R118" i="49"/>
  <c r="T118" i="49"/>
  <c r="J58" i="4"/>
  <c r="AG52" i="71"/>
  <c r="AH29" i="71"/>
  <c r="Y78" i="53"/>
  <c r="AI78" i="53"/>
  <c r="V137" i="49"/>
  <c r="Q97" i="67"/>
  <c r="O97" i="51"/>
  <c r="T97" i="61"/>
  <c r="AE83" i="67"/>
  <c r="AC83" i="51"/>
  <c r="V27" i="31"/>
  <c r="V96" i="53"/>
  <c r="DE29" i="4"/>
  <c r="DD52" i="4"/>
  <c r="BG97" i="67"/>
  <c r="AN97" i="67"/>
  <c r="AW97" i="67"/>
  <c r="BC81" i="67"/>
  <c r="AL29" i="4"/>
  <c r="AK52" i="4"/>
  <c r="CP27" i="4"/>
  <c r="N82" i="53"/>
  <c r="AG82" i="53"/>
  <c r="W82" i="53"/>
  <c r="CB29" i="31"/>
  <c r="CA52" i="31"/>
  <c r="AE52" i="31"/>
  <c r="AF29" i="31"/>
  <c r="AF100" i="53"/>
  <c r="AE23" i="53"/>
  <c r="U91" i="53"/>
  <c r="AQ27" i="4"/>
  <c r="CV33" i="33"/>
  <c r="CU53" i="33"/>
  <c r="AF97" i="67"/>
  <c r="AD97" i="51"/>
  <c r="J97" i="67"/>
  <c r="I97" i="51"/>
  <c r="AN84" i="67"/>
  <c r="AW84" i="67"/>
  <c r="BG84" i="67"/>
  <c r="J76" i="51"/>
  <c r="AG76" i="67"/>
  <c r="AE76" i="51"/>
  <c r="K76" i="67"/>
  <c r="CQ29" i="4"/>
  <c r="CP52" i="4"/>
  <c r="X91" i="67"/>
  <c r="V91" i="51"/>
  <c r="BO27" i="31"/>
  <c r="BG82" i="67"/>
  <c r="AN82" i="67"/>
  <c r="AW82" i="67"/>
  <c r="BT59" i="31"/>
  <c r="M81" i="53"/>
  <c r="AW106" i="67"/>
  <c r="AN106" i="67"/>
  <c r="BG106" i="67"/>
  <c r="BE58" i="31"/>
  <c r="AE17" i="67"/>
  <c r="AC17" i="51"/>
  <c r="AD25" i="53"/>
  <c r="BT58" i="31"/>
  <c r="BF29" i="67"/>
  <c r="AM29" i="67"/>
  <c r="AV29" i="67"/>
  <c r="AN33" i="31"/>
  <c r="AM53" i="31"/>
  <c r="G24" i="49"/>
  <c r="G28" i="67"/>
  <c r="H28" i="67" s="1"/>
  <c r="G28" i="61"/>
  <c r="H28" i="61" s="1"/>
  <c r="F28" i="53"/>
  <c r="G28" i="53" s="1"/>
  <c r="F28" i="51"/>
  <c r="G28" i="51" s="1"/>
  <c r="Y96" i="53"/>
  <c r="AI96" i="53"/>
  <c r="BM27" i="31"/>
  <c r="U53" i="31"/>
  <c r="V33" i="31"/>
  <c r="AZ59" i="31"/>
  <c r="AU92" i="67"/>
  <c r="H52" i="71"/>
  <c r="AJ52" i="71"/>
  <c r="AK29" i="71"/>
  <c r="N48" i="4"/>
  <c r="N47" i="4"/>
  <c r="N18" i="4"/>
  <c r="Y134" i="67"/>
  <c r="W134" i="51"/>
  <c r="O83" i="67"/>
  <c r="R119" i="49"/>
  <c r="M83" i="51"/>
  <c r="R83" i="61"/>
  <c r="T119" i="49"/>
  <c r="DQ29" i="4"/>
  <c r="DP52" i="4"/>
  <c r="AD16" i="53"/>
  <c r="AD86" i="51"/>
  <c r="I86" i="51"/>
  <c r="AF86" i="67"/>
  <c r="J86" i="67"/>
  <c r="AT98" i="67"/>
  <c r="G16" i="61"/>
  <c r="H16" i="61" s="1"/>
  <c r="F16" i="53"/>
  <c r="G16" i="53" s="1"/>
  <c r="G16" i="67"/>
  <c r="H16" i="67" s="1"/>
  <c r="G11" i="49"/>
  <c r="F16" i="51"/>
  <c r="G16" i="51" s="1"/>
  <c r="D52" i="28"/>
  <c r="E29" i="28"/>
  <c r="W91" i="51"/>
  <c r="Y91" i="67"/>
  <c r="Q24" i="61"/>
  <c r="N24" i="67"/>
  <c r="Q20" i="49"/>
  <c r="AG90" i="53"/>
  <c r="W90" i="53"/>
  <c r="N90" i="53"/>
  <c r="Z92" i="67"/>
  <c r="X92" i="51"/>
  <c r="AU100" i="67"/>
  <c r="CH53" i="4"/>
  <c r="AV94" i="67"/>
  <c r="AM94" i="67"/>
  <c r="BF94" i="67"/>
  <c r="Q22" i="58"/>
  <c r="S22" i="58"/>
  <c r="AE58" i="28"/>
  <c r="X38" i="67"/>
  <c r="V38" i="51"/>
  <c r="Z53" i="33"/>
  <c r="AM52" i="71"/>
  <c r="AN29" i="71"/>
  <c r="CW33" i="31"/>
  <c r="CV53" i="31"/>
  <c r="CO52" i="31"/>
  <c r="CP29" i="31"/>
  <c r="BO59" i="33"/>
  <c r="AU108" i="67"/>
  <c r="AA123" i="49"/>
  <c r="AB123" i="49"/>
  <c r="Z123" i="49"/>
  <c r="CM59" i="31"/>
  <c r="EV27" i="4"/>
  <c r="AC19" i="51"/>
  <c r="AE19" i="67"/>
  <c r="EV52" i="4"/>
  <c r="F52" i="71"/>
  <c r="G29" i="71"/>
  <c r="I88" i="61"/>
  <c r="H88" i="53"/>
  <c r="I88" i="67"/>
  <c r="H88" i="51"/>
  <c r="BH29" i="33"/>
  <c r="BG52" i="33"/>
  <c r="F99" i="53"/>
  <c r="G99" i="53" s="1"/>
  <c r="G139" i="49"/>
  <c r="G99" i="61"/>
  <c r="H99" i="61" s="1"/>
  <c r="G99" i="67"/>
  <c r="H99" i="67" s="1"/>
  <c r="F99" i="51"/>
  <c r="G99" i="51" s="1"/>
  <c r="AB91" i="51"/>
  <c r="AD91" i="67"/>
  <c r="Y114" i="67"/>
  <c r="W114" i="51"/>
  <c r="F21" i="51"/>
  <c r="G21" i="51" s="1"/>
  <c r="G15" i="49"/>
  <c r="F21" i="53"/>
  <c r="G21" i="53" s="1"/>
  <c r="G21" i="61"/>
  <c r="H21" i="61" s="1"/>
  <c r="G21" i="67"/>
  <c r="H21" i="67" s="1"/>
  <c r="U81" i="53"/>
  <c r="W24" i="53"/>
  <c r="N24" i="53"/>
  <c r="AG24" i="53"/>
  <c r="T96" i="53"/>
  <c r="AQ33" i="71"/>
  <c r="AP53" i="71"/>
  <c r="BX29" i="31"/>
  <c r="BW52" i="31"/>
  <c r="Z58" i="71"/>
  <c r="G31" i="49"/>
  <c r="G36" i="67"/>
  <c r="H36" i="67" s="1"/>
  <c r="G36" i="61"/>
  <c r="H36" i="61" s="1"/>
  <c r="F36" i="51"/>
  <c r="G36" i="51" s="1"/>
  <c r="F36" i="53"/>
  <c r="G36" i="53" s="1"/>
  <c r="DN53" i="4"/>
  <c r="DO33" i="4"/>
  <c r="AS82" i="67"/>
  <c r="Q53" i="28"/>
  <c r="R33" i="28"/>
  <c r="N58" i="71"/>
  <c r="D59" i="71"/>
  <c r="AS17" i="67"/>
  <c r="L48" i="71"/>
  <c r="L47" i="71"/>
  <c r="L18" i="71"/>
  <c r="CL29" i="31"/>
  <c r="CK52" i="31"/>
  <c r="CU59" i="4"/>
  <c r="BT48" i="71"/>
  <c r="BT47" i="71"/>
  <c r="BT18" i="71"/>
  <c r="DB59" i="4"/>
  <c r="Z58" i="4"/>
  <c r="CX27" i="4"/>
  <c r="BE80" i="67"/>
  <c r="AE72" i="51"/>
  <c r="AG72" i="67"/>
  <c r="K72" i="67"/>
  <c r="J72" i="51"/>
  <c r="BH82" i="67"/>
  <c r="AX82" i="67"/>
  <c r="M30" i="53"/>
  <c r="AT91" i="67"/>
  <c r="CQ58" i="4"/>
  <c r="M24" i="53"/>
  <c r="W108" i="53"/>
  <c r="N108" i="53"/>
  <c r="AG108" i="53"/>
  <c r="AN88" i="67"/>
  <c r="AW88" i="67"/>
  <c r="BG88" i="67"/>
  <c r="BC23" i="67"/>
  <c r="E27" i="71"/>
  <c r="H33" i="53"/>
  <c r="I33" i="61"/>
  <c r="H33" i="51"/>
  <c r="I33" i="67"/>
  <c r="W58" i="71"/>
  <c r="AS26" i="67"/>
  <c r="X118" i="67"/>
  <c r="V118" i="51"/>
  <c r="AP29" i="4"/>
  <c r="AO52" i="4"/>
  <c r="S26" i="49"/>
  <c r="N31" i="51"/>
  <c r="P31" i="67"/>
  <c r="U26" i="49"/>
  <c r="S31" i="61"/>
  <c r="Q104" i="61"/>
  <c r="N104" i="67"/>
  <c r="Q144" i="49"/>
  <c r="AE100" i="51"/>
  <c r="AG100" i="67"/>
  <c r="K100" i="67"/>
  <c r="J100" i="51"/>
  <c r="BR27" i="31"/>
  <c r="S36" i="55"/>
  <c r="Q36" i="55"/>
  <c r="AU81" i="67"/>
  <c r="T112" i="53"/>
  <c r="U98" i="53"/>
  <c r="W52" i="71"/>
  <c r="X29" i="71"/>
  <c r="ET33" i="4"/>
  <c r="ES53" i="4"/>
  <c r="AQ52" i="4"/>
  <c r="AR29" i="4"/>
  <c r="Z52" i="31"/>
  <c r="AO27" i="4"/>
  <c r="BG53" i="31"/>
  <c r="BH33" i="31"/>
  <c r="T81" i="53"/>
  <c r="M108" i="53"/>
  <c r="T27" i="53"/>
  <c r="AX108" i="67"/>
  <c r="BH108" i="67"/>
  <c r="R139" i="49"/>
  <c r="T139" i="49"/>
  <c r="M99" i="51"/>
  <c r="O99" i="67"/>
  <c r="R99" i="61"/>
  <c r="AH27" i="4"/>
  <c r="AE108" i="53"/>
  <c r="AU58" i="28"/>
  <c r="BC29" i="67"/>
  <c r="BD26" i="67"/>
  <c r="W16" i="53"/>
  <c r="N16" i="53"/>
  <c r="AG16" i="53"/>
  <c r="Z117" i="49"/>
  <c r="AA117" i="49"/>
  <c r="AB117" i="49"/>
  <c r="AX99" i="67"/>
  <c r="BH99" i="67"/>
  <c r="AD101" i="67"/>
  <c r="AB101" i="51"/>
  <c r="BY27" i="4"/>
  <c r="Q37" i="67"/>
  <c r="O37" i="51"/>
  <c r="T37" i="61"/>
  <c r="V32" i="49"/>
  <c r="R33" i="61"/>
  <c r="M33" i="51"/>
  <c r="O33" i="67"/>
  <c r="R29" i="49"/>
  <c r="T29" i="49"/>
  <c r="R52" i="71"/>
  <c r="S29" i="71"/>
  <c r="BT29" i="31"/>
  <c r="BS52" i="31"/>
  <c r="R29" i="71"/>
  <c r="Q52" i="71"/>
  <c r="DD27" i="4"/>
  <c r="T33" i="71"/>
  <c r="S53" i="71"/>
  <c r="BT58" i="71"/>
  <c r="T89" i="53"/>
  <c r="AR58" i="71"/>
  <c r="G104" i="67"/>
  <c r="H104" i="67" s="1"/>
  <c r="G104" i="61"/>
  <c r="H104" i="61" s="1"/>
  <c r="F104" i="53"/>
  <c r="G104" i="53" s="1"/>
  <c r="F104" i="51"/>
  <c r="G104" i="51" s="1"/>
  <c r="G144" i="49"/>
  <c r="AW101" i="67"/>
  <c r="AN101" i="67"/>
  <c r="BG101" i="67"/>
  <c r="EG53" i="33"/>
  <c r="EH33" i="33"/>
  <c r="P58" i="31"/>
  <c r="Q58" i="33"/>
  <c r="AD88" i="67"/>
  <c r="AB88" i="51"/>
  <c r="F48" i="71"/>
  <c r="F18" i="71"/>
  <c r="F47" i="71"/>
  <c r="AU86" i="67"/>
  <c r="BL59" i="31"/>
  <c r="AD116" i="67"/>
  <c r="AB116" i="51"/>
  <c r="CE58" i="4"/>
  <c r="O81" i="51"/>
  <c r="Q81" i="67"/>
  <c r="T81" i="61"/>
  <c r="V117" i="49"/>
  <c r="S33" i="61"/>
  <c r="S29" i="49"/>
  <c r="N33" i="51"/>
  <c r="P33" i="67"/>
  <c r="U29" i="49"/>
  <c r="DV29" i="33"/>
  <c r="DU52" i="33"/>
  <c r="Z85" i="67"/>
  <c r="X85" i="51"/>
  <c r="X33" i="51"/>
  <c r="Z33" i="67"/>
  <c r="N59" i="71"/>
  <c r="DE53" i="39"/>
  <c r="DF33" i="39"/>
  <c r="AD270" i="51"/>
  <c r="AF270" i="67"/>
  <c r="I270" i="51"/>
  <c r="J270" i="67"/>
  <c r="DS53" i="4"/>
  <c r="DT33" i="4"/>
  <c r="N132" i="51"/>
  <c r="S132" i="61"/>
  <c r="P132" i="67"/>
  <c r="S183" i="49"/>
  <c r="U183" i="49"/>
  <c r="DW47" i="33"/>
  <c r="DW48" i="33"/>
  <c r="DW18" i="33"/>
  <c r="AS19" i="67"/>
  <c r="AV84" i="67"/>
  <c r="BF84" i="67"/>
  <c r="AM84" i="67"/>
  <c r="X83" i="67"/>
  <c r="V83" i="51"/>
  <c r="N28" i="67"/>
  <c r="Q24" i="49"/>
  <c r="Q28" i="61"/>
  <c r="AD105" i="67"/>
  <c r="AB105" i="51"/>
  <c r="M109" i="53"/>
  <c r="AQ59" i="4"/>
  <c r="CP59" i="4"/>
  <c r="P59" i="28"/>
  <c r="BX27" i="31"/>
  <c r="G142" i="49"/>
  <c r="G103" i="67"/>
  <c r="H103" i="67" s="1"/>
  <c r="F103" i="51"/>
  <c r="G103" i="51" s="1"/>
  <c r="F103" i="53"/>
  <c r="G103" i="53" s="1"/>
  <c r="G103" i="61"/>
  <c r="H103" i="61" s="1"/>
  <c r="V33" i="51"/>
  <c r="X33" i="67"/>
  <c r="CE33" i="31"/>
  <c r="CD53" i="31"/>
  <c r="AE134" i="51"/>
  <c r="AG134" i="67"/>
  <c r="J134" i="51"/>
  <c r="K134" i="67"/>
  <c r="BB27" i="31"/>
  <c r="BD90" i="67"/>
  <c r="AW58" i="31"/>
  <c r="AK48" i="71"/>
  <c r="AK47" i="71"/>
  <c r="AK18" i="71"/>
  <c r="V122" i="49"/>
  <c r="O86" i="51"/>
  <c r="T86" i="61"/>
  <c r="Q86" i="67"/>
  <c r="AV47" i="31"/>
  <c r="AV48" i="31"/>
  <c r="AV18" i="31"/>
  <c r="AB58" i="71"/>
  <c r="CX53" i="4"/>
  <c r="CY33" i="4"/>
  <c r="K82" i="67"/>
  <c r="J82" i="51"/>
  <c r="AE82" i="51"/>
  <c r="AG82" i="67"/>
  <c r="Z82" i="67"/>
  <c r="X82" i="51"/>
  <c r="X96" i="67"/>
  <c r="V96" i="51"/>
  <c r="AU27" i="31"/>
  <c r="Y85" i="67"/>
  <c r="W85" i="51"/>
  <c r="W32" i="51"/>
  <c r="Y32" i="67"/>
  <c r="T92" i="53"/>
  <c r="C53" i="71"/>
  <c r="D33" i="71"/>
  <c r="R52" i="4"/>
  <c r="S29" i="4"/>
  <c r="M52" i="71"/>
  <c r="N29" i="71"/>
  <c r="AP33" i="71"/>
  <c r="AO53" i="71"/>
  <c r="AB115" i="51"/>
  <c r="AD115" i="67"/>
  <c r="BM27" i="4"/>
  <c r="N81" i="51"/>
  <c r="S81" i="61"/>
  <c r="S117" i="49"/>
  <c r="P81" i="67"/>
  <c r="U117" i="49"/>
  <c r="F72" i="51"/>
  <c r="G72" i="51" s="1"/>
  <c r="G72" i="61"/>
  <c r="H72" i="61" s="1"/>
  <c r="F72" i="53"/>
  <c r="G72" i="53" s="1"/>
  <c r="G72" i="67"/>
  <c r="H72" i="67" s="1"/>
  <c r="G108" i="49"/>
  <c r="BC29" i="31"/>
  <c r="BB52" i="31"/>
  <c r="AW52" i="71"/>
  <c r="AX29" i="71"/>
  <c r="G123" i="49"/>
  <c r="G87" i="67"/>
  <c r="H87" i="67" s="1"/>
  <c r="F87" i="53"/>
  <c r="G87" i="53" s="1"/>
  <c r="G87" i="61"/>
  <c r="H87" i="61" s="1"/>
  <c r="F87" i="51"/>
  <c r="G87" i="51" s="1"/>
  <c r="DW33" i="33"/>
  <c r="DV53" i="33"/>
  <c r="EE53" i="33"/>
  <c r="EF33" i="33"/>
  <c r="BH59" i="4"/>
  <c r="X115" i="51"/>
  <c r="Z115" i="67"/>
  <c r="U119" i="49"/>
  <c r="S119" i="49"/>
  <c r="S83" i="61"/>
  <c r="N83" i="51"/>
  <c r="P83" i="67"/>
  <c r="F86" i="51"/>
  <c r="G86" i="51" s="1"/>
  <c r="F86" i="53"/>
  <c r="G86" i="53" s="1"/>
  <c r="G122" i="49"/>
  <c r="G86" i="61"/>
  <c r="H86" i="61" s="1"/>
  <c r="G86" i="67"/>
  <c r="H86" i="67" s="1"/>
  <c r="DO53" i="4"/>
  <c r="DP33" i="4"/>
  <c r="K58" i="4"/>
  <c r="CO58" i="31"/>
  <c r="P53" i="4"/>
  <c r="Q33" i="4"/>
  <c r="BT33" i="71"/>
  <c r="BS53" i="71"/>
  <c r="DW29" i="4"/>
  <c r="DV52" i="4"/>
  <c r="BR58" i="71"/>
  <c r="V32" i="51"/>
  <c r="X32" i="67"/>
  <c r="J27" i="71"/>
  <c r="AU59" i="31"/>
  <c r="Z83" i="67"/>
  <c r="X83" i="51"/>
  <c r="AG115" i="67"/>
  <c r="K115" i="67"/>
  <c r="J115" i="51"/>
  <c r="AE115" i="51"/>
  <c r="DX52" i="4"/>
  <c r="U59" i="28"/>
  <c r="DT53" i="33"/>
  <c r="DU33" i="33"/>
  <c r="BQ59" i="4"/>
  <c r="DP58" i="4"/>
  <c r="H37" i="53"/>
  <c r="I37" i="61"/>
  <c r="I37" i="67"/>
  <c r="H37" i="51"/>
  <c r="AE83" i="51"/>
  <c r="J83" i="51"/>
  <c r="AG83" i="67"/>
  <c r="K83" i="67"/>
  <c r="X59" i="71"/>
  <c r="AD115" i="51"/>
  <c r="J115" i="67"/>
  <c r="AF115" i="67"/>
  <c r="I115" i="51"/>
  <c r="AC270" i="51"/>
  <c r="AE270" i="67"/>
  <c r="DN29" i="33"/>
  <c r="DM52" i="33"/>
  <c r="DP59" i="4"/>
  <c r="G119" i="49"/>
  <c r="F83" i="51"/>
  <c r="G83" i="51" s="1"/>
  <c r="F83" i="53"/>
  <c r="G83" i="53" s="1"/>
  <c r="G83" i="61"/>
  <c r="H83" i="61" s="1"/>
  <c r="G83" i="67"/>
  <c r="H83" i="67" s="1"/>
  <c r="D27" i="71"/>
  <c r="AF235" i="67"/>
  <c r="J235" i="67"/>
  <c r="AD235" i="51"/>
  <c r="I235" i="51"/>
  <c r="AR47" i="72"/>
  <c r="AR18" i="72"/>
  <c r="AR48" i="72"/>
  <c r="DN29" i="4"/>
  <c r="DM52" i="4"/>
  <c r="AP48" i="71"/>
  <c r="AP47" i="71"/>
  <c r="AP18" i="71"/>
  <c r="G27" i="71"/>
  <c r="DX29" i="4"/>
  <c r="DW52" i="4"/>
  <c r="G143" i="49"/>
  <c r="G101" i="61"/>
  <c r="H101" i="61" s="1"/>
  <c r="F101" i="51"/>
  <c r="G101" i="51" s="1"/>
  <c r="F101" i="53"/>
  <c r="G101" i="53" s="1"/>
  <c r="G101" i="67"/>
  <c r="H101" i="67" s="1"/>
  <c r="X15" i="67"/>
  <c r="V15" i="51"/>
  <c r="DR27" i="4"/>
  <c r="EM53" i="4"/>
  <c r="EN33" i="4"/>
  <c r="S305" i="49"/>
  <c r="R292" i="51" s="1"/>
  <c r="P270" i="67"/>
  <c r="N270" i="51"/>
  <c r="S270" i="61"/>
  <c r="U305" i="49"/>
  <c r="EO27" i="4"/>
  <c r="DW52" i="33"/>
  <c r="DX29" i="33"/>
  <c r="U177" i="49"/>
  <c r="S177" i="49"/>
  <c r="N127" i="51"/>
  <c r="P127" i="67"/>
  <c r="S127" i="61"/>
  <c r="J66" i="67"/>
  <c r="AD66" i="51"/>
  <c r="I66" i="51"/>
  <c r="AF66" i="67"/>
  <c r="Q183" i="49"/>
  <c r="Q132" i="61"/>
  <c r="N132" i="67"/>
  <c r="DP52" i="33"/>
  <c r="DQ29" i="33"/>
  <c r="M247" i="53"/>
  <c r="L29" i="71"/>
  <c r="K52" i="71"/>
  <c r="DN53" i="33"/>
  <c r="DO33" i="33"/>
  <c r="DE58" i="43"/>
  <c r="J37" i="51"/>
  <c r="K37" i="67"/>
  <c r="AE37" i="51"/>
  <c r="AG37" i="67"/>
  <c r="AT27" i="31"/>
  <c r="T23" i="53"/>
  <c r="AJ48" i="71"/>
  <c r="AJ47" i="71"/>
  <c r="AJ18" i="71"/>
  <c r="X43" i="51"/>
  <c r="Z43" i="67"/>
  <c r="DE29" i="39"/>
  <c r="DD52" i="39"/>
  <c r="CK33" i="33"/>
  <c r="CJ53" i="33"/>
  <c r="DF52" i="39"/>
  <c r="AC81" i="51"/>
  <c r="AE81" i="67"/>
  <c r="Q27" i="33"/>
  <c r="AE43" i="51"/>
  <c r="J43" i="51"/>
  <c r="K43" i="67"/>
  <c r="AG43" i="67"/>
  <c r="AB43" i="51"/>
  <c r="AD43" i="67"/>
  <c r="AA136" i="49"/>
  <c r="AB136" i="49"/>
  <c r="Z136" i="49"/>
  <c r="AQ53" i="72"/>
  <c r="AR33" i="72"/>
  <c r="Q30" i="67"/>
  <c r="O30" i="51"/>
  <c r="V16" i="49"/>
  <c r="T30" i="61"/>
  <c r="J111" i="67"/>
  <c r="AF111" i="67"/>
  <c r="I111" i="51"/>
  <c r="AD111" i="51"/>
  <c r="DV58" i="33"/>
  <c r="F127" i="51"/>
  <c r="G127" i="51" s="1"/>
  <c r="F127" i="53"/>
  <c r="G127" i="53" s="1"/>
  <c r="G177" i="49"/>
  <c r="G127" i="67"/>
  <c r="H127" i="67" s="1"/>
  <c r="G127" i="61"/>
  <c r="H127" i="61" s="1"/>
  <c r="AN248" i="67"/>
  <c r="AW248" i="67"/>
  <c r="BG248" i="67"/>
  <c r="AS27" i="67"/>
  <c r="EH53" i="33"/>
  <c r="EI33" i="33"/>
  <c r="AE127" i="51"/>
  <c r="AG127" i="67"/>
  <c r="K127" i="67"/>
  <c r="J127" i="51"/>
  <c r="Y37" i="67"/>
  <c r="W37" i="51"/>
  <c r="BG29" i="31"/>
  <c r="BF52" i="31"/>
  <c r="BH245" i="67"/>
  <c r="AX245" i="67"/>
  <c r="Y245" i="53"/>
  <c r="AI245" i="53"/>
  <c r="DM58" i="33"/>
  <c r="DE47" i="39"/>
  <c r="DE18" i="39"/>
  <c r="DE48" i="39"/>
  <c r="AL250" i="67"/>
  <c r="J276" i="67"/>
  <c r="AD276" i="51"/>
  <c r="I276" i="51"/>
  <c r="AF276" i="67"/>
  <c r="DM53" i="33"/>
  <c r="DN33" i="33"/>
  <c r="BE245" i="67"/>
  <c r="Z172" i="67"/>
  <c r="X172" i="51"/>
  <c r="R152" i="61"/>
  <c r="R198" i="49"/>
  <c r="M152" i="51"/>
  <c r="T198" i="49"/>
  <c r="O152" i="67"/>
  <c r="DE18" i="43"/>
  <c r="DE47" i="43"/>
  <c r="DE48" i="43"/>
  <c r="O268" i="51"/>
  <c r="V301" i="49"/>
  <c r="T268" i="61"/>
  <c r="Q268" i="67"/>
  <c r="J59" i="4"/>
  <c r="DS52" i="33"/>
  <c r="DT29" i="33"/>
  <c r="G305" i="49"/>
  <c r="F270" i="51"/>
  <c r="G270" i="51" s="1"/>
  <c r="G270" i="67"/>
  <c r="H270" i="67" s="1"/>
  <c r="F270" i="53"/>
  <c r="G270" i="53" s="1"/>
  <c r="G270" i="61"/>
  <c r="H270" i="61" s="1"/>
  <c r="F22" i="51"/>
  <c r="G22" i="51" s="1"/>
  <c r="G17" i="49"/>
  <c r="G22" i="67"/>
  <c r="H22" i="67" s="1"/>
  <c r="F22" i="53"/>
  <c r="G22" i="53" s="1"/>
  <c r="G22" i="61"/>
  <c r="H22" i="61" s="1"/>
  <c r="AN27" i="4"/>
  <c r="Q86" i="61"/>
  <c r="N86" i="67"/>
  <c r="Q122" i="49"/>
  <c r="J33" i="67"/>
  <c r="I33" i="51"/>
  <c r="AD33" i="51"/>
  <c r="AF33" i="67"/>
  <c r="M127" i="51"/>
  <c r="R127" i="61"/>
  <c r="O127" i="67"/>
  <c r="T177" i="49"/>
  <c r="R177" i="49"/>
  <c r="DB59" i="43"/>
  <c r="CF18" i="43"/>
  <c r="CF48" i="43"/>
  <c r="CF47" i="43"/>
  <c r="S43" i="61"/>
  <c r="P43" i="67"/>
  <c r="N43" i="51"/>
  <c r="U39" i="49"/>
  <c r="S39" i="49"/>
  <c r="AP59" i="71"/>
  <c r="X58" i="71"/>
  <c r="EH27" i="33"/>
  <c r="X37" i="51"/>
  <c r="Z37" i="67"/>
  <c r="N152" i="67"/>
  <c r="Q152" i="61"/>
  <c r="Q198" i="49"/>
  <c r="AE268" i="67"/>
  <c r="AC268" i="51"/>
  <c r="X43" i="67"/>
  <c r="V43" i="51"/>
  <c r="AD33" i="5"/>
  <c r="EM27" i="4"/>
  <c r="BC246" i="67"/>
  <c r="F18" i="51"/>
  <c r="G18" i="51" s="1"/>
  <c r="G13" i="49"/>
  <c r="G18" i="61"/>
  <c r="H18" i="61" s="1"/>
  <c r="G18" i="67"/>
  <c r="H18" i="67" s="1"/>
  <c r="F18" i="53"/>
  <c r="G18" i="53" s="1"/>
  <c r="R268" i="61"/>
  <c r="O268" i="67"/>
  <c r="T301" i="49"/>
  <c r="M268" i="51"/>
  <c r="R301" i="49"/>
  <c r="Q290" i="51" s="1"/>
  <c r="AX254" i="67"/>
  <c r="BH254" i="67"/>
  <c r="BP58" i="73"/>
  <c r="DF27" i="39"/>
  <c r="Y250" i="53"/>
  <c r="AI250" i="53"/>
  <c r="AX259" i="67"/>
  <c r="BH259" i="67"/>
  <c r="AF246" i="53"/>
  <c r="Y277" i="67"/>
  <c r="Y276" i="67"/>
  <c r="W276" i="51"/>
  <c r="V250" i="53"/>
  <c r="AD247" i="53"/>
  <c r="DQ18" i="33"/>
  <c r="DQ48" i="33"/>
  <c r="DQ47" i="33"/>
  <c r="V131" i="51"/>
  <c r="X131" i="67"/>
  <c r="BC248" i="67"/>
  <c r="AX258" i="67"/>
  <c r="BH258" i="67"/>
  <c r="T249" i="53"/>
  <c r="DN59" i="33"/>
  <c r="DT59" i="33"/>
  <c r="V182" i="49"/>
  <c r="O131" i="51"/>
  <c r="T131" i="61"/>
  <c r="Q131" i="67"/>
  <c r="AD64" i="51"/>
  <c r="I64" i="51"/>
  <c r="J64" i="67"/>
  <c r="AF64" i="67"/>
  <c r="N235" i="51"/>
  <c r="U262" i="49"/>
  <c r="P235" i="67"/>
  <c r="S262" i="49"/>
  <c r="S235" i="61"/>
  <c r="AD246" i="53"/>
  <c r="EI27" i="43"/>
  <c r="DD47" i="43"/>
  <c r="DD18" i="43"/>
  <c r="DD48" i="43"/>
  <c r="AI270" i="53"/>
  <c r="Y270" i="53"/>
  <c r="Z108" i="67"/>
  <c r="X108" i="51"/>
  <c r="S110" i="61"/>
  <c r="U158" i="49"/>
  <c r="P110" i="67"/>
  <c r="N110" i="51"/>
  <c r="S158" i="49"/>
  <c r="AH264" i="53"/>
  <c r="O264" i="53"/>
  <c r="X264" i="53"/>
  <c r="AC64" i="51"/>
  <c r="AE64" i="67"/>
  <c r="AI261" i="53"/>
  <c r="Y261" i="53"/>
  <c r="O257" i="53"/>
  <c r="AH257" i="53"/>
  <c r="X257" i="53"/>
  <c r="Z126" i="67"/>
  <c r="X126" i="51"/>
  <c r="O147" i="51"/>
  <c r="T147" i="61"/>
  <c r="V192" i="49"/>
  <c r="Q147" i="67"/>
  <c r="DE27" i="43"/>
  <c r="CL52" i="33"/>
  <c r="CM29" i="33"/>
  <c r="Q110" i="67"/>
  <c r="O110" i="51"/>
  <c r="T110" i="61"/>
  <c r="V158" i="49"/>
  <c r="DB33" i="43"/>
  <c r="DA53" i="43"/>
  <c r="X127" i="51"/>
  <c r="Z127" i="67"/>
  <c r="G43" i="61"/>
  <c r="H43" i="61" s="1"/>
  <c r="G43" i="67"/>
  <c r="H43" i="67" s="1"/>
  <c r="F43" i="53"/>
  <c r="G43" i="53" s="1"/>
  <c r="F43" i="51"/>
  <c r="G43" i="51" s="1"/>
  <c r="G39" i="49"/>
  <c r="Z109" i="67"/>
  <c r="X109" i="51"/>
  <c r="G58" i="74"/>
  <c r="H52" i="77"/>
  <c r="Y230" i="67"/>
  <c r="W230" i="51"/>
  <c r="BH266" i="67"/>
  <c r="AX266" i="67"/>
  <c r="EH27" i="43"/>
  <c r="J268" i="67"/>
  <c r="I268" i="51"/>
  <c r="AD268" i="51"/>
  <c r="AF268" i="67"/>
  <c r="AU248" i="67"/>
  <c r="U246" i="53"/>
  <c r="I270" i="67"/>
  <c r="H270" i="51"/>
  <c r="H270" i="53"/>
  <c r="I270" i="61"/>
  <c r="AI255" i="53"/>
  <c r="Y255" i="53"/>
  <c r="AM52" i="72"/>
  <c r="AN29" i="72"/>
  <c r="BE250" i="67"/>
  <c r="AW245" i="67"/>
  <c r="BG245" i="67"/>
  <c r="AN245" i="67"/>
  <c r="DR59" i="33"/>
  <c r="EK59" i="4"/>
  <c r="Z187" i="67"/>
  <c r="X187" i="51"/>
  <c r="T112" i="61"/>
  <c r="V161" i="49"/>
  <c r="O112" i="51"/>
  <c r="Q112" i="67"/>
  <c r="BJ59" i="77"/>
  <c r="T66" i="61"/>
  <c r="Q66" i="67"/>
  <c r="O66" i="51"/>
  <c r="V99" i="49"/>
  <c r="AD68" i="51"/>
  <c r="AF68" i="67"/>
  <c r="I68" i="51"/>
  <c r="J68" i="67"/>
  <c r="Y273" i="53"/>
  <c r="AI273" i="53"/>
  <c r="BJ27" i="45"/>
  <c r="BE255" i="67"/>
  <c r="BE258" i="67"/>
  <c r="BD52" i="4"/>
  <c r="N111" i="51"/>
  <c r="S160" i="49"/>
  <c r="S111" i="61"/>
  <c r="U160" i="49"/>
  <c r="P111" i="67"/>
  <c r="AD61" i="51"/>
  <c r="I61" i="51"/>
  <c r="J61" i="67"/>
  <c r="AF61" i="67"/>
  <c r="CH58" i="33"/>
  <c r="BH264" i="67"/>
  <c r="AX264" i="67"/>
  <c r="BP59" i="73"/>
  <c r="CK58" i="33"/>
  <c r="T39" i="49"/>
  <c r="R39" i="49"/>
  <c r="M43" i="51"/>
  <c r="R43" i="61"/>
  <c r="O43" i="67"/>
  <c r="DF58" i="43"/>
  <c r="BD53" i="4"/>
  <c r="Q270" i="61"/>
  <c r="N270" i="67"/>
  <c r="Q305" i="49"/>
  <c r="P292" i="51" s="1"/>
  <c r="DE52" i="43"/>
  <c r="DF29" i="43"/>
  <c r="DP47" i="33"/>
  <c r="DP48" i="33"/>
  <c r="DP18" i="33"/>
  <c r="DF18" i="39"/>
  <c r="DF47" i="39"/>
  <c r="DF48" i="39"/>
  <c r="BF246" i="67"/>
  <c r="AM246" i="67"/>
  <c r="AV246" i="67"/>
  <c r="AD63" i="51"/>
  <c r="AF63" i="67"/>
  <c r="I63" i="51"/>
  <c r="J63" i="67"/>
  <c r="AL58" i="74"/>
  <c r="AQ53" i="77"/>
  <c r="AR33" i="77"/>
  <c r="CG53" i="33"/>
  <c r="CH33" i="33"/>
  <c r="AL52" i="77"/>
  <c r="S277" i="61"/>
  <c r="N277" i="51"/>
  <c r="U311" i="49"/>
  <c r="S311" i="49"/>
  <c r="AE53" i="77"/>
  <c r="AF33" i="77"/>
  <c r="BE262" i="67"/>
  <c r="X230" i="51"/>
  <c r="Z230" i="67"/>
  <c r="AX59" i="77"/>
  <c r="Y269" i="53"/>
  <c r="AI269" i="53"/>
  <c r="AF251" i="53"/>
  <c r="S157" i="49"/>
  <c r="U157" i="49"/>
  <c r="N109" i="51"/>
  <c r="P109" i="67"/>
  <c r="S109" i="61"/>
  <c r="AL53" i="74"/>
  <c r="AI262" i="53"/>
  <c r="Y262" i="53"/>
  <c r="S34" i="58"/>
  <c r="Q34" i="58"/>
  <c r="AF257" i="53"/>
  <c r="V97" i="49"/>
  <c r="O64" i="51"/>
  <c r="T64" i="61"/>
  <c r="Q64" i="67"/>
  <c r="AC58" i="51"/>
  <c r="AE58" i="67"/>
  <c r="BJ30" i="45"/>
  <c r="Y66" i="67"/>
  <c r="W66" i="51"/>
  <c r="BE271" i="67"/>
  <c r="Z27" i="77"/>
  <c r="BC53" i="77"/>
  <c r="BD33" i="77"/>
  <c r="S98" i="49"/>
  <c r="U98" i="49"/>
  <c r="N65" i="51"/>
  <c r="P65" i="67"/>
  <c r="S65" i="61"/>
  <c r="X68" i="51"/>
  <c r="Z68" i="67"/>
  <c r="AH255" i="53"/>
  <c r="X255" i="53"/>
  <c r="O255" i="53"/>
  <c r="AQ59" i="74"/>
  <c r="EV32" i="45"/>
  <c r="Z218" i="67"/>
  <c r="X218" i="51"/>
  <c r="S161" i="49"/>
  <c r="N112" i="51"/>
  <c r="U161" i="49"/>
  <c r="S112" i="61"/>
  <c r="P112" i="67"/>
  <c r="AH272" i="53"/>
  <c r="X272" i="53"/>
  <c r="O272" i="53"/>
  <c r="W126" i="51"/>
  <c r="Y126" i="67"/>
  <c r="AE63" i="67"/>
  <c r="AC63" i="51"/>
  <c r="N173" i="51"/>
  <c r="S173" i="61"/>
  <c r="U65" i="49"/>
  <c r="P173" i="67"/>
  <c r="S65" i="49"/>
  <c r="Y67" i="67"/>
  <c r="W67" i="51"/>
  <c r="S64" i="61"/>
  <c r="P64" i="67"/>
  <c r="N64" i="51"/>
  <c r="S97" i="49"/>
  <c r="U97" i="49"/>
  <c r="H52" i="74"/>
  <c r="AF272" i="53"/>
  <c r="Y59" i="77"/>
  <c r="N33" i="77"/>
  <c r="M53" i="77"/>
  <c r="AW257" i="67"/>
  <c r="AN257" i="67"/>
  <c r="BG257" i="67"/>
  <c r="Y60" i="67"/>
  <c r="W60" i="51"/>
  <c r="N67" i="51"/>
  <c r="P67" i="67"/>
  <c r="S67" i="61"/>
  <c r="U100" i="49"/>
  <c r="S100" i="49"/>
  <c r="AX263" i="67"/>
  <c r="BH263" i="67"/>
  <c r="X173" i="51"/>
  <c r="Z173" i="67"/>
  <c r="H59" i="74"/>
  <c r="S58" i="74"/>
  <c r="BD52" i="77"/>
  <c r="BE253" i="67"/>
  <c r="X262" i="53"/>
  <c r="AH262" i="53"/>
  <c r="O262" i="53"/>
  <c r="T27" i="74"/>
  <c r="W111" i="51"/>
  <c r="Y111" i="67"/>
  <c r="W65" i="51"/>
  <c r="Y65" i="67"/>
  <c r="AF269" i="53"/>
  <c r="AW270" i="67"/>
  <c r="AN270" i="67"/>
  <c r="BG270" i="67"/>
  <c r="Y218" i="67"/>
  <c r="W218" i="51"/>
  <c r="AW251" i="67"/>
  <c r="BG251" i="67"/>
  <c r="AN251" i="67"/>
  <c r="BV59" i="77"/>
  <c r="BG264" i="67"/>
  <c r="AW264" i="67"/>
  <c r="AN264" i="67"/>
  <c r="AX35" i="45"/>
  <c r="AQ52" i="74"/>
  <c r="AR29" i="74"/>
  <c r="AC175" i="51"/>
  <c r="AE175" i="67"/>
  <c r="AU259" i="67"/>
  <c r="N260" i="53"/>
  <c r="AG260" i="53"/>
  <c r="W260" i="53"/>
  <c r="R147" i="61"/>
  <c r="O147" i="67"/>
  <c r="M147" i="51"/>
  <c r="T192" i="49"/>
  <c r="R192" i="49"/>
  <c r="AD66" i="67"/>
  <c r="AB66" i="51"/>
  <c r="K30" i="67"/>
  <c r="AE30" i="51"/>
  <c r="J30" i="51"/>
  <c r="AG30" i="67"/>
  <c r="BI30" i="45"/>
  <c r="BI32" i="45"/>
  <c r="BF265" i="67"/>
  <c r="AM265" i="67"/>
  <c r="AV265" i="67"/>
  <c r="AG111" i="67"/>
  <c r="J111" i="51"/>
  <c r="K111" i="67"/>
  <c r="AE111" i="51"/>
  <c r="BC27" i="77"/>
  <c r="AG255" i="53"/>
  <c r="N255" i="53"/>
  <c r="W255" i="53"/>
  <c r="BI35" i="45"/>
  <c r="V254" i="53"/>
  <c r="U272" i="53"/>
  <c r="V272" i="53"/>
  <c r="V58" i="51"/>
  <c r="X58" i="67"/>
  <c r="AB64" i="51"/>
  <c r="AD64" i="67"/>
  <c r="AU260" i="67"/>
  <c r="T158" i="49"/>
  <c r="R158" i="49"/>
  <c r="O110" i="67"/>
  <c r="R110" i="61"/>
  <c r="M110" i="51"/>
  <c r="V172" i="51"/>
  <c r="X172" i="67"/>
  <c r="AB62" i="51"/>
  <c r="AD62" i="67"/>
  <c r="AU255" i="67"/>
  <c r="AD172" i="67"/>
  <c r="AB172" i="51"/>
  <c r="BB52" i="77"/>
  <c r="BC29" i="77"/>
  <c r="AG110" i="67"/>
  <c r="J110" i="51"/>
  <c r="K110" i="67"/>
  <c r="AE110" i="51"/>
  <c r="M27" i="77"/>
  <c r="AU254" i="67"/>
  <c r="V251" i="53"/>
  <c r="AU272" i="67"/>
  <c r="BD251" i="67"/>
  <c r="AE254" i="53"/>
  <c r="BI27" i="77"/>
  <c r="X68" i="67"/>
  <c r="V68" i="51"/>
  <c r="BD29" i="4"/>
  <c r="BC52" i="4"/>
  <c r="S27" i="74"/>
  <c r="T80" i="49"/>
  <c r="R187" i="61"/>
  <c r="O187" i="67"/>
  <c r="R80" i="49"/>
  <c r="M187" i="51"/>
  <c r="O67" i="67"/>
  <c r="M67" i="51"/>
  <c r="R67" i="61"/>
  <c r="T100" i="49"/>
  <c r="R100" i="49"/>
  <c r="F52" i="77"/>
  <c r="G29" i="77"/>
  <c r="F53" i="74"/>
  <c r="G33" i="74"/>
  <c r="BN53" i="73"/>
  <c r="BO33" i="73"/>
  <c r="AV254" i="67"/>
  <c r="BF254" i="67"/>
  <c r="AM254" i="67"/>
  <c r="AB60" i="51"/>
  <c r="AD60" i="67"/>
  <c r="BO27" i="73"/>
  <c r="AV53" i="77"/>
  <c r="AW33" i="77"/>
  <c r="AT265" i="67"/>
  <c r="BC29" i="4"/>
  <c r="BB52" i="4"/>
  <c r="AG68" i="67"/>
  <c r="J68" i="51"/>
  <c r="K68" i="67"/>
  <c r="AE68" i="51"/>
  <c r="AV273" i="67"/>
  <c r="BF273" i="67"/>
  <c r="AM273" i="67"/>
  <c r="AG67" i="67"/>
  <c r="J67" i="51"/>
  <c r="AE67" i="51"/>
  <c r="K67" i="67"/>
  <c r="V30" i="51"/>
  <c r="X30" i="67"/>
  <c r="Y27" i="77"/>
  <c r="X58" i="74"/>
  <c r="AM261" i="67"/>
  <c r="AV261" i="67"/>
  <c r="BF261" i="67"/>
  <c r="AT261" i="67"/>
  <c r="AK27" i="74"/>
  <c r="EU32" i="45"/>
  <c r="X230" i="67"/>
  <c r="V230" i="51"/>
  <c r="AB126" i="51"/>
  <c r="AD126" i="67"/>
  <c r="BD263" i="67"/>
  <c r="V266" i="53"/>
  <c r="AT263" i="67"/>
  <c r="AT262" i="67"/>
  <c r="AE264" i="53"/>
  <c r="AE270" i="53"/>
  <c r="N269" i="53"/>
  <c r="W269" i="53"/>
  <c r="AG269" i="53"/>
  <c r="R161" i="49"/>
  <c r="M112" i="51"/>
  <c r="R112" i="61"/>
  <c r="O112" i="67"/>
  <c r="T161" i="49"/>
  <c r="AU251" i="67"/>
  <c r="AB230" i="51"/>
  <c r="AD230" i="67"/>
  <c r="AD108" i="67"/>
  <c r="AB108" i="51"/>
  <c r="R62" i="61"/>
  <c r="O62" i="67"/>
  <c r="R95" i="49"/>
  <c r="M62" i="51"/>
  <c r="T95" i="49"/>
  <c r="AP59" i="74"/>
  <c r="AM267" i="67"/>
  <c r="AV267" i="67"/>
  <c r="BF267" i="67"/>
  <c r="BD262" i="67"/>
  <c r="BD259" i="67"/>
  <c r="BH58" i="77"/>
  <c r="X61" i="67"/>
  <c r="V61" i="51"/>
  <c r="BN52" i="73"/>
  <c r="BO29" i="73"/>
  <c r="AL252" i="67"/>
  <c r="CF33" i="33"/>
  <c r="CE53" i="33"/>
  <c r="Q95" i="49"/>
  <c r="N62" i="67"/>
  <c r="Q62" i="61"/>
  <c r="AS266" i="67"/>
  <c r="BH33" i="77"/>
  <c r="BG53" i="77"/>
  <c r="O52" i="55"/>
  <c r="ET27" i="45"/>
  <c r="CF27" i="33"/>
  <c r="BA48" i="77"/>
  <c r="BA47" i="77"/>
  <c r="BA59" i="77"/>
  <c r="BC270" i="67"/>
  <c r="Q111" i="61"/>
  <c r="N111" i="67"/>
  <c r="Q160" i="49"/>
  <c r="BC254" i="67"/>
  <c r="BC268" i="67"/>
  <c r="M260" i="53"/>
  <c r="BH59" i="77"/>
  <c r="AE63" i="51"/>
  <c r="J63" i="51"/>
  <c r="AG63" i="67"/>
  <c r="K63" i="67"/>
  <c r="CA30" i="45"/>
  <c r="M253" i="53"/>
  <c r="N147" i="67"/>
  <c r="Q147" i="61"/>
  <c r="Q192" i="49"/>
  <c r="AS253" i="67"/>
  <c r="AJ29" i="74"/>
  <c r="AI52" i="74"/>
  <c r="Q66" i="61"/>
  <c r="N66" i="67"/>
  <c r="Q99" i="49"/>
  <c r="AO52" i="77"/>
  <c r="AP29" i="77"/>
  <c r="AC53" i="77"/>
  <c r="AD33" i="77"/>
  <c r="BN27" i="73"/>
  <c r="BC255" i="67"/>
  <c r="BS53" i="77"/>
  <c r="BT33" i="77"/>
  <c r="AD262" i="53"/>
  <c r="F59" i="77"/>
  <c r="AV59" i="77"/>
  <c r="U264" i="53"/>
  <c r="M268" i="53"/>
  <c r="O33" i="58"/>
  <c r="BC263" i="67"/>
  <c r="F27" i="77"/>
  <c r="Q16" i="49"/>
  <c r="Q30" i="61"/>
  <c r="N30" i="67"/>
  <c r="Q161" i="49"/>
  <c r="N112" i="67"/>
  <c r="Q112" i="61"/>
  <c r="AV58" i="77"/>
  <c r="M29" i="72"/>
  <c r="L52" i="72"/>
  <c r="N271" i="53"/>
  <c r="W271" i="53"/>
  <c r="AG271" i="53"/>
  <c r="U273" i="53"/>
  <c r="W266" i="53"/>
  <c r="AG266" i="53"/>
  <c r="N266" i="53"/>
  <c r="U254" i="53"/>
  <c r="AP33" i="74"/>
  <c r="AO53" i="74"/>
  <c r="BT27" i="77"/>
  <c r="K53" i="72"/>
  <c r="L33" i="72"/>
  <c r="M251" i="53"/>
  <c r="AL255" i="67"/>
  <c r="BH30" i="45"/>
  <c r="AL272" i="67"/>
  <c r="AL273" i="67"/>
  <c r="N68" i="67"/>
  <c r="Q101" i="49"/>
  <c r="Q68" i="61"/>
  <c r="O51" i="55"/>
  <c r="T260" i="53"/>
  <c r="BC257" i="67"/>
  <c r="AO48" i="77"/>
  <c r="AO59" i="77"/>
  <c r="AO47" i="77"/>
  <c r="AO58" i="74"/>
  <c r="BB27" i="77"/>
  <c r="AL251" i="67"/>
  <c r="E58" i="74"/>
  <c r="AD27" i="77"/>
  <c r="AL259" i="67"/>
  <c r="Q58" i="77"/>
  <c r="AS264" i="67"/>
  <c r="AI58" i="74"/>
  <c r="AZ53" i="4"/>
  <c r="BA33" i="4"/>
  <c r="AL261" i="67"/>
  <c r="BA33" i="77"/>
  <c r="AZ53" i="77"/>
  <c r="Q277" i="61"/>
  <c r="Q311" i="49"/>
  <c r="AD253" i="53"/>
  <c r="W58" i="74"/>
  <c r="R27" i="74"/>
  <c r="L27" i="77"/>
  <c r="K27" i="77"/>
  <c r="AD269" i="53"/>
  <c r="Q91" i="49"/>
  <c r="Q58" i="61"/>
  <c r="N58" i="67"/>
  <c r="BT29" i="77"/>
  <c r="BS52" i="77"/>
  <c r="CE58" i="33"/>
  <c r="V52" i="74"/>
  <c r="W29" i="74"/>
  <c r="BG30" i="45"/>
  <c r="U252" i="53"/>
  <c r="AJ27" i="74"/>
  <c r="AD266" i="53"/>
  <c r="BC258" i="67"/>
  <c r="AS273" i="67"/>
  <c r="T265" i="53"/>
  <c r="BC273" i="67"/>
  <c r="AH58" i="74"/>
  <c r="BR52" i="77"/>
  <c r="BS29" i="77"/>
  <c r="AS260" i="67"/>
  <c r="D59" i="74"/>
  <c r="BZ30" i="45"/>
  <c r="BS47" i="77"/>
  <c r="BS59" i="77"/>
  <c r="BS48" i="77"/>
  <c r="AS271" i="67"/>
  <c r="BY30" i="45"/>
  <c r="Q52" i="74"/>
  <c r="R29" i="74"/>
  <c r="U266" i="53"/>
  <c r="M266" i="53"/>
  <c r="AS270" i="67"/>
  <c r="W58" i="77"/>
  <c r="CD59" i="33"/>
  <c r="Q27" i="77"/>
  <c r="M258" i="53"/>
  <c r="AL269" i="67"/>
  <c r="J59" i="77"/>
  <c r="AZ59" i="4"/>
  <c r="BG33" i="77"/>
  <c r="BF53" i="77"/>
  <c r="D58" i="77"/>
  <c r="AU35" i="45"/>
  <c r="E27" i="77"/>
  <c r="BR59" i="77"/>
  <c r="AO27" i="77"/>
  <c r="U52" i="77"/>
  <c r="V29" i="77"/>
  <c r="BF27" i="45"/>
  <c r="BY27" i="45"/>
  <c r="E33" i="77"/>
  <c r="D53" i="77"/>
  <c r="I53" i="77"/>
  <c r="J33" i="77"/>
  <c r="CD27" i="33"/>
  <c r="AZ27" i="4"/>
  <c r="J59" i="72"/>
  <c r="P58" i="77"/>
  <c r="AG53" i="77"/>
  <c r="AH33" i="77"/>
  <c r="I63" i="61"/>
  <c r="H63" i="53"/>
  <c r="I63" i="67"/>
  <c r="H63" i="51"/>
  <c r="AT27" i="45"/>
  <c r="AC27" i="77"/>
  <c r="J27" i="77"/>
  <c r="AM52" i="74"/>
  <c r="AN29" i="74"/>
  <c r="I172" i="61"/>
  <c r="I172" i="67"/>
  <c r="BF32" i="45"/>
  <c r="AS53" i="77"/>
  <c r="AT33" i="77"/>
  <c r="AM59" i="74"/>
  <c r="F172" i="51"/>
  <c r="G172" i="51" s="1"/>
  <c r="F172" i="53"/>
  <c r="G172" i="53" s="1"/>
  <c r="G172" i="61"/>
  <c r="H172" i="61" s="1"/>
  <c r="G172" i="67"/>
  <c r="H172" i="67" s="1"/>
  <c r="G63" i="49"/>
  <c r="AV47" i="77"/>
  <c r="AV48" i="77"/>
  <c r="AV18" i="77"/>
  <c r="AL18" i="74"/>
  <c r="AL47" i="74"/>
  <c r="AL48" i="74"/>
  <c r="I64" i="61"/>
  <c r="I64" i="67"/>
  <c r="H64" i="53"/>
  <c r="H64" i="51"/>
  <c r="U53" i="77"/>
  <c r="V33" i="77"/>
  <c r="R47" i="74"/>
  <c r="R48" i="74"/>
  <c r="R18" i="74"/>
  <c r="F65" i="53"/>
  <c r="G65" i="53" s="1"/>
  <c r="G65" i="67"/>
  <c r="H65" i="67" s="1"/>
  <c r="F65" i="51"/>
  <c r="G65" i="51" s="1"/>
  <c r="G65" i="61"/>
  <c r="H65" i="61" s="1"/>
  <c r="G98" i="49"/>
  <c r="M47" i="77"/>
  <c r="M18" i="77"/>
  <c r="M48" i="77"/>
  <c r="Z21" i="58"/>
  <c r="Y21" i="58"/>
  <c r="X21" i="58"/>
  <c r="AG52" i="77"/>
  <c r="AH29" i="77"/>
  <c r="C58" i="77"/>
  <c r="I53" i="72"/>
  <c r="J33" i="72"/>
  <c r="AP48" i="74"/>
  <c r="AP47" i="74"/>
  <c r="AP18" i="74"/>
  <c r="AA92" i="49"/>
  <c r="Z92" i="49"/>
  <c r="AB92" i="49"/>
  <c r="BD48" i="77"/>
  <c r="BD18" i="77"/>
  <c r="BD47" i="77"/>
  <c r="F277" i="51"/>
  <c r="G277" i="51" s="1"/>
  <c r="F277" i="53"/>
  <c r="G277" i="53" s="1"/>
  <c r="G277" i="61"/>
  <c r="H277" i="61" s="1"/>
  <c r="G311" i="49"/>
  <c r="I52" i="77"/>
  <c r="J29" i="77"/>
  <c r="H218" i="53"/>
  <c r="I218" i="61"/>
  <c r="I218" i="67"/>
  <c r="H218" i="51"/>
  <c r="H59" i="53"/>
  <c r="H59" i="51"/>
  <c r="I59" i="61"/>
  <c r="I59" i="67"/>
  <c r="H65" i="53"/>
  <c r="I65" i="67"/>
  <c r="H65" i="51"/>
  <c r="I65" i="61"/>
  <c r="BN47" i="73"/>
  <c r="BN18" i="73"/>
  <c r="BN48" i="73"/>
  <c r="AA161" i="49"/>
  <c r="Z161" i="49"/>
  <c r="AB161" i="49"/>
  <c r="Z47" i="77"/>
  <c r="Z18" i="77"/>
  <c r="Z48" i="77"/>
  <c r="CH48" i="33"/>
  <c r="CH18" i="33"/>
  <c r="CH47" i="33"/>
  <c r="G100" i="49"/>
  <c r="F67" i="51"/>
  <c r="G67" i="51" s="1"/>
  <c r="G67" i="61"/>
  <c r="H67" i="61" s="1"/>
  <c r="F67" i="53"/>
  <c r="G67" i="53" s="1"/>
  <c r="G67" i="67"/>
  <c r="H67" i="67" s="1"/>
  <c r="G91" i="49"/>
  <c r="G58" i="67"/>
  <c r="H58" i="67" s="1"/>
  <c r="F58" i="51"/>
  <c r="G58" i="51" s="1"/>
  <c r="G58" i="61"/>
  <c r="H58" i="61" s="1"/>
  <c r="F58" i="53"/>
  <c r="G58" i="53" s="1"/>
  <c r="AK47" i="77"/>
  <c r="AK48" i="77"/>
  <c r="AK18" i="77"/>
  <c r="O276" i="53"/>
  <c r="AH276" i="53"/>
  <c r="X276" i="53"/>
  <c r="AC258" i="51"/>
  <c r="AE258" i="67"/>
  <c r="F112" i="51"/>
  <c r="G112" i="51" s="1"/>
  <c r="F112" i="53"/>
  <c r="G112" i="53" s="1"/>
  <c r="G112" i="67"/>
  <c r="H112" i="67" s="1"/>
  <c r="G112" i="61"/>
  <c r="H112" i="61" s="1"/>
  <c r="G161" i="49"/>
  <c r="AB68" i="49"/>
  <c r="Z68" i="49"/>
  <c r="AA68" i="49"/>
  <c r="Y18" i="74"/>
  <c r="Y48" i="74"/>
  <c r="Y47" i="74"/>
  <c r="AB96" i="49"/>
  <c r="Z96" i="49"/>
  <c r="AA96" i="49"/>
  <c r="BH18" i="77"/>
  <c r="BH47" i="77"/>
  <c r="BH48" i="77"/>
  <c r="BH275" i="67"/>
  <c r="AX275" i="67"/>
  <c r="AE274" i="53"/>
  <c r="AF274" i="53"/>
  <c r="Z29" i="43"/>
  <c r="Y52" i="43"/>
  <c r="Y27" i="43"/>
  <c r="Z27" i="43"/>
  <c r="BC18" i="77"/>
  <c r="BC47" i="77"/>
  <c r="BC48" i="77"/>
  <c r="Z9" i="55"/>
  <c r="X9" i="55"/>
  <c r="Y9" i="55"/>
  <c r="AQ18" i="77"/>
  <c r="AQ47" i="77"/>
  <c r="AQ48" i="77"/>
  <c r="BH276" i="67"/>
  <c r="AX276" i="67"/>
  <c r="J258" i="67"/>
  <c r="AF258" i="67"/>
  <c r="I258" i="51"/>
  <c r="AD258" i="51"/>
  <c r="V291" i="49"/>
  <c r="T258" i="61"/>
  <c r="Q258" i="67"/>
  <c r="O258" i="51"/>
  <c r="U58" i="77"/>
  <c r="AK47" i="74"/>
  <c r="AK48" i="74"/>
  <c r="AK18" i="74"/>
  <c r="F218" i="53"/>
  <c r="G218" i="53" s="1"/>
  <c r="F218" i="51"/>
  <c r="G218" i="51" s="1"/>
  <c r="G242" i="49"/>
  <c r="G218" i="67"/>
  <c r="H218" i="67" s="1"/>
  <c r="G218" i="61"/>
  <c r="H218" i="61" s="1"/>
  <c r="AI276" i="53"/>
  <c r="Y276" i="53"/>
  <c r="Z258" i="67"/>
  <c r="X258" i="51"/>
  <c r="V195" i="49"/>
  <c r="Q149" i="67"/>
  <c r="O149" i="51"/>
  <c r="T149" i="61"/>
  <c r="O260" i="51"/>
  <c r="T260" i="61"/>
  <c r="Q260" i="67"/>
  <c r="AN276" i="67"/>
  <c r="AW276" i="67"/>
  <c r="BG276" i="67"/>
  <c r="N260" i="51"/>
  <c r="S260" i="61"/>
  <c r="P260" i="67"/>
  <c r="V260" i="51"/>
  <c r="X260" i="67"/>
  <c r="X149" i="67"/>
  <c r="V149" i="51"/>
  <c r="Q260" i="61"/>
  <c r="N260" i="67"/>
  <c r="Q258" i="61"/>
  <c r="N258" i="67"/>
  <c r="Q291" i="49"/>
  <c r="Y18" i="43"/>
  <c r="Y47" i="43"/>
  <c r="Y48" i="43"/>
  <c r="P149" i="67"/>
  <c r="S195" i="49"/>
  <c r="N149" i="51"/>
  <c r="U195" i="49"/>
  <c r="S149" i="61"/>
  <c r="O275" i="53"/>
  <c r="AH275" i="53"/>
  <c r="X275" i="53"/>
  <c r="T276" i="53"/>
  <c r="W59" i="72"/>
  <c r="G260" i="67"/>
  <c r="H260" i="67" s="1"/>
  <c r="F260" i="53"/>
  <c r="G260" i="53" s="1"/>
  <c r="G260" i="61"/>
  <c r="H260" i="61" s="1"/>
  <c r="F260" i="51"/>
  <c r="G260" i="51" s="1"/>
  <c r="BF274" i="67"/>
  <c r="AM274" i="67"/>
  <c r="AV274" i="67"/>
  <c r="M149" i="51"/>
  <c r="O149" i="67"/>
  <c r="R149" i="61"/>
  <c r="T195" i="49"/>
  <c r="R195" i="49"/>
  <c r="W53" i="43"/>
  <c r="X33" i="43"/>
  <c r="H149" i="53"/>
  <c r="I149" i="67"/>
  <c r="H149" i="51"/>
  <c r="I149" i="61"/>
  <c r="X18" i="72"/>
  <c r="X48" i="72"/>
  <c r="X47" i="72"/>
  <c r="W258" i="51"/>
  <c r="Y258" i="67"/>
  <c r="N275" i="53"/>
  <c r="W275" i="53"/>
  <c r="AG275" i="53"/>
  <c r="AL274" i="67"/>
  <c r="AD275" i="53"/>
  <c r="T275" i="53"/>
  <c r="U53" i="72"/>
  <c r="V33" i="72"/>
  <c r="Z274" i="67"/>
  <c r="X274" i="51"/>
  <c r="EC52" i="43"/>
  <c r="ED29" i="43"/>
  <c r="CM29" i="4"/>
  <c r="CM52" i="4"/>
  <c r="CN29" i="4"/>
  <c r="EC59" i="43"/>
  <c r="EC58" i="43"/>
  <c r="CL59" i="4"/>
  <c r="CL58" i="4"/>
  <c r="CK53" i="4"/>
  <c r="CL33" i="4"/>
  <c r="BC277" i="67"/>
  <c r="CJ29" i="4"/>
  <c r="CJ52" i="4"/>
  <c r="CK29" i="4"/>
  <c r="CI52" i="4"/>
  <c r="CN18" i="4"/>
  <c r="CN47" i="4"/>
  <c r="CN48" i="4"/>
  <c r="CL18" i="4"/>
  <c r="CL48" i="4"/>
  <c r="CL47" i="4"/>
  <c r="G309" i="49"/>
  <c r="F274" i="53"/>
  <c r="G274" i="53" s="1"/>
  <c r="G274" i="61"/>
  <c r="H274" i="61" s="1"/>
  <c r="F274" i="51"/>
  <c r="G274" i="51" s="1"/>
  <c r="G274" i="67"/>
  <c r="H274" i="67" s="1"/>
  <c r="Z83" i="49"/>
  <c r="AA83" i="49"/>
  <c r="AB83" i="49"/>
  <c r="CN48" i="33"/>
  <c r="CN47" i="33"/>
  <c r="CN18" i="33"/>
  <c r="DE18" i="33"/>
  <c r="DE47" i="33"/>
  <c r="DE48" i="33"/>
  <c r="Z57" i="49"/>
  <c r="AA57" i="49"/>
  <c r="AB57" i="49"/>
  <c r="I46" i="61"/>
  <c r="H46" i="53"/>
  <c r="H46" i="51"/>
  <c r="I46" i="67"/>
  <c r="I94" i="61"/>
  <c r="H94" i="53"/>
  <c r="I94" i="67"/>
  <c r="H94" i="51"/>
  <c r="AJ47" i="40"/>
  <c r="AJ18" i="40"/>
  <c r="AJ48" i="40"/>
  <c r="H121" i="51"/>
  <c r="I121" i="61"/>
  <c r="I121" i="67"/>
  <c r="H121" i="53"/>
  <c r="AE18" i="44"/>
  <c r="R18" i="37"/>
  <c r="R47" i="37"/>
  <c r="R48" i="37"/>
  <c r="ET48" i="4"/>
  <c r="ET47" i="4"/>
  <c r="ET18" i="4"/>
  <c r="M48" i="37"/>
  <c r="M47" i="37"/>
  <c r="M18" i="37"/>
  <c r="Y18" i="41"/>
  <c r="Y48" i="41"/>
  <c r="Y47" i="41"/>
  <c r="BT47" i="38"/>
  <c r="BT48" i="38"/>
  <c r="BT18" i="38"/>
  <c r="BJ48" i="31"/>
  <c r="BJ47" i="31"/>
  <c r="BJ18" i="31"/>
  <c r="X48" i="37"/>
  <c r="X47" i="37"/>
  <c r="X18" i="37"/>
  <c r="CT48" i="43"/>
  <c r="CT47" i="43"/>
  <c r="CT18" i="43"/>
  <c r="Z303" i="49"/>
  <c r="AA303" i="49"/>
  <c r="AB303" i="49"/>
  <c r="H48" i="53"/>
  <c r="I48" i="67"/>
  <c r="I48" i="61"/>
  <c r="H48" i="51"/>
  <c r="Z27" i="58"/>
  <c r="X27" i="58"/>
  <c r="Y27" i="58"/>
  <c r="BI48" i="31"/>
  <c r="BI47" i="31"/>
  <c r="BI18" i="31"/>
  <c r="N47" i="38"/>
  <c r="N48" i="38"/>
  <c r="N18" i="38"/>
  <c r="AM18" i="67"/>
  <c r="AV18" i="67"/>
  <c r="BF18" i="67"/>
  <c r="T18" i="61"/>
  <c r="Q18" i="67"/>
  <c r="O18" i="51"/>
  <c r="V13" i="49"/>
  <c r="Y107" i="67"/>
  <c r="W107" i="51"/>
  <c r="Q229" i="49"/>
  <c r="Q207" i="61"/>
  <c r="N207" i="67"/>
  <c r="P141" i="67"/>
  <c r="S85" i="49"/>
  <c r="S141" i="61"/>
  <c r="U85" i="49"/>
  <c r="N141" i="51"/>
  <c r="AA223" i="49"/>
  <c r="AB223" i="49"/>
  <c r="Z223" i="49"/>
  <c r="AV48" i="40"/>
  <c r="AV18" i="40"/>
  <c r="AV47" i="40"/>
  <c r="W197" i="51"/>
  <c r="Y197" i="67"/>
  <c r="Y213" i="67"/>
  <c r="W213" i="51"/>
  <c r="G27" i="37"/>
  <c r="W53" i="38"/>
  <c r="X33" i="38"/>
  <c r="AD142" i="67"/>
  <c r="AB142" i="51"/>
  <c r="DL47" i="31"/>
  <c r="DL18" i="31"/>
  <c r="DL48" i="31"/>
  <c r="AE157" i="67"/>
  <c r="AC157" i="51"/>
  <c r="BS53" i="38"/>
  <c r="BT33" i="38"/>
  <c r="W237" i="53"/>
  <c r="AG237" i="53"/>
  <c r="N237" i="53"/>
  <c r="DJ27" i="31"/>
  <c r="AU29" i="31"/>
  <c r="AT52" i="31"/>
  <c r="AD18" i="51"/>
  <c r="AF18" i="67"/>
  <c r="I18" i="51"/>
  <c r="J18" i="67"/>
  <c r="M33" i="37"/>
  <c r="L53" i="37"/>
  <c r="AP33" i="38"/>
  <c r="AO53" i="38"/>
  <c r="AG139" i="67"/>
  <c r="J139" i="51"/>
  <c r="AE139" i="51"/>
  <c r="K139" i="67"/>
  <c r="AB76" i="49"/>
  <c r="Z76" i="49"/>
  <c r="AA76" i="49"/>
  <c r="DO30" i="45"/>
  <c r="AV124" i="67"/>
  <c r="BF124" i="67"/>
  <c r="AM124" i="67"/>
  <c r="J199" i="67"/>
  <c r="I199" i="51"/>
  <c r="AD199" i="51"/>
  <c r="AF199" i="67"/>
  <c r="W182" i="51"/>
  <c r="Y182" i="67"/>
  <c r="N95" i="53"/>
  <c r="W95" i="53"/>
  <c r="AG95" i="53"/>
  <c r="N158" i="51"/>
  <c r="P158" i="67"/>
  <c r="S158" i="61"/>
  <c r="BH52" i="4"/>
  <c r="BI29" i="4"/>
  <c r="Q300" i="49"/>
  <c r="N267" i="67"/>
  <c r="Q267" i="61"/>
  <c r="BE95" i="67"/>
  <c r="S78" i="49"/>
  <c r="U78" i="49"/>
  <c r="P185" i="67"/>
  <c r="N185" i="51"/>
  <c r="S185" i="61"/>
  <c r="W168" i="51"/>
  <c r="Y168" i="67"/>
  <c r="T108" i="49"/>
  <c r="R108" i="49"/>
  <c r="M72" i="51"/>
  <c r="O72" i="67"/>
  <c r="R72" i="61"/>
  <c r="AD195" i="67"/>
  <c r="AB195" i="51"/>
  <c r="AE141" i="67"/>
  <c r="AC141" i="51"/>
  <c r="AR33" i="31"/>
  <c r="AQ53" i="31"/>
  <c r="T206" i="49"/>
  <c r="O159" i="67"/>
  <c r="M159" i="51"/>
  <c r="R206" i="49"/>
  <c r="R159" i="61"/>
  <c r="K44" i="67"/>
  <c r="AG44" i="67"/>
  <c r="J44" i="51"/>
  <c r="AE44" i="51"/>
  <c r="V33" i="37"/>
  <c r="U53" i="37"/>
  <c r="N141" i="67"/>
  <c r="Q141" i="61"/>
  <c r="Q85" i="49"/>
  <c r="BD33" i="38"/>
  <c r="BC53" i="38"/>
  <c r="G52" i="37"/>
  <c r="H29" i="37"/>
  <c r="E53" i="39"/>
  <c r="F33" i="39"/>
  <c r="V236" i="51"/>
  <c r="X236" i="67"/>
  <c r="AC51" i="51"/>
  <c r="AE51" i="67"/>
  <c r="W138" i="53"/>
  <c r="AG138" i="53"/>
  <c r="N138" i="53"/>
  <c r="AC200" i="51"/>
  <c r="AE200" i="67"/>
  <c r="N238" i="67"/>
  <c r="Q238" i="61"/>
  <c r="Q306" i="49"/>
  <c r="W49" i="53"/>
  <c r="AG49" i="53"/>
  <c r="N49" i="53"/>
  <c r="V51" i="51"/>
  <c r="X51" i="67"/>
  <c r="Q11" i="58"/>
  <c r="S11" i="58"/>
  <c r="V245" i="49"/>
  <c r="O220" i="51"/>
  <c r="T220" i="61"/>
  <c r="Q220" i="67"/>
  <c r="K185" i="67"/>
  <c r="AE185" i="51"/>
  <c r="AG185" i="67"/>
  <c r="J185" i="51"/>
  <c r="Q271" i="49"/>
  <c r="N247" i="67"/>
  <c r="Q247" i="61"/>
  <c r="BP29" i="40"/>
  <c r="BO52" i="40"/>
  <c r="BG193" i="67"/>
  <c r="AN193" i="67"/>
  <c r="AW193" i="67"/>
  <c r="AK53" i="38"/>
  <c r="AL33" i="38"/>
  <c r="H36" i="44"/>
  <c r="S29" i="41"/>
  <c r="R52" i="41"/>
  <c r="P184" i="67"/>
  <c r="S184" i="61"/>
  <c r="S77" i="49"/>
  <c r="N184" i="51"/>
  <c r="U77" i="49"/>
  <c r="AE22" i="67"/>
  <c r="AC22" i="51"/>
  <c r="U227" i="49"/>
  <c r="N206" i="51"/>
  <c r="S227" i="49"/>
  <c r="P206" i="67"/>
  <c r="S206" i="61"/>
  <c r="K52" i="28"/>
  <c r="L29" i="28"/>
  <c r="AO33" i="38"/>
  <c r="AN53" i="38"/>
  <c r="BN53" i="38"/>
  <c r="BO33" i="38"/>
  <c r="AJ33" i="40"/>
  <c r="AI53" i="40"/>
  <c r="AH35" i="69"/>
  <c r="K22" i="67"/>
  <c r="AG22" i="67"/>
  <c r="AE22" i="51"/>
  <c r="J22" i="51"/>
  <c r="W80" i="51"/>
  <c r="Y80" i="67"/>
  <c r="M53" i="73"/>
  <c r="N33" i="73"/>
  <c r="AJ33" i="38"/>
  <c r="AI53" i="38"/>
  <c r="H59" i="73"/>
  <c r="V258" i="49"/>
  <c r="O232" i="51"/>
  <c r="Q232" i="67"/>
  <c r="T232" i="61"/>
  <c r="Y87" i="67"/>
  <c r="W87" i="51"/>
  <c r="AN22" i="67"/>
  <c r="AW22" i="67"/>
  <c r="BG22" i="67"/>
  <c r="O224" i="53"/>
  <c r="X224" i="53"/>
  <c r="AH224" i="53"/>
  <c r="K247" i="67"/>
  <c r="AG247" i="67"/>
  <c r="AE247" i="51"/>
  <c r="J247" i="51"/>
  <c r="AM51" i="67"/>
  <c r="AV51" i="67"/>
  <c r="BF51" i="67"/>
  <c r="AN185" i="67"/>
  <c r="AW185" i="67"/>
  <c r="BG185" i="67"/>
  <c r="AE18" i="40"/>
  <c r="AE48" i="40"/>
  <c r="AE47" i="40"/>
  <c r="V263" i="49"/>
  <c r="T237" i="61"/>
  <c r="O237" i="51"/>
  <c r="Q237" i="67"/>
  <c r="AE227" i="51"/>
  <c r="J227" i="51"/>
  <c r="K227" i="67"/>
  <c r="AG227" i="67"/>
  <c r="E58" i="40"/>
  <c r="DU33" i="43"/>
  <c r="DT53" i="43"/>
  <c r="W206" i="51"/>
  <c r="Y206" i="67"/>
  <c r="F141" i="51"/>
  <c r="G141" i="51" s="1"/>
  <c r="F141" i="53"/>
  <c r="G141" i="53" s="1"/>
  <c r="G141" i="61"/>
  <c r="H141" i="61" s="1"/>
  <c r="G141" i="67"/>
  <c r="H141" i="67" s="1"/>
  <c r="G85" i="49"/>
  <c r="AB177" i="51"/>
  <c r="AD177" i="67"/>
  <c r="S59" i="38"/>
  <c r="V73" i="49"/>
  <c r="Q181" i="67"/>
  <c r="O181" i="51"/>
  <c r="T181" i="61"/>
  <c r="X52" i="40"/>
  <c r="Y29" i="40"/>
  <c r="V52" i="49"/>
  <c r="T55" i="61"/>
  <c r="Q55" i="67"/>
  <c r="O55" i="51"/>
  <c r="BH29" i="43"/>
  <c r="BG52" i="43"/>
  <c r="G52" i="49"/>
  <c r="G55" i="67"/>
  <c r="H55" i="67" s="1"/>
  <c r="F55" i="51"/>
  <c r="G55" i="51" s="1"/>
  <c r="G55" i="61"/>
  <c r="H55" i="61" s="1"/>
  <c r="F55" i="53"/>
  <c r="G55" i="53" s="1"/>
  <c r="U52" i="39"/>
  <c r="V29" i="39"/>
  <c r="AG33" i="53"/>
  <c r="N33" i="53"/>
  <c r="W33" i="53"/>
  <c r="AT33" i="31"/>
  <c r="AS53" i="31"/>
  <c r="S33" i="28"/>
  <c r="R53" i="28"/>
  <c r="AD22" i="51"/>
  <c r="I22" i="51"/>
  <c r="AF22" i="67"/>
  <c r="J22" i="67"/>
  <c r="U13" i="49"/>
  <c r="N18" i="51"/>
  <c r="S13" i="49"/>
  <c r="P18" i="67"/>
  <c r="S18" i="61"/>
  <c r="AJ52" i="37"/>
  <c r="AK29" i="37"/>
  <c r="AD33" i="71"/>
  <c r="AC53" i="71"/>
  <c r="BM53" i="38"/>
  <c r="BN33" i="38"/>
  <c r="X72" i="51"/>
  <c r="Z72" i="67"/>
  <c r="R228" i="49"/>
  <c r="O205" i="67"/>
  <c r="T228" i="49"/>
  <c r="M205" i="51"/>
  <c r="R205" i="61"/>
  <c r="V209" i="51"/>
  <c r="X209" i="67"/>
  <c r="AC160" i="51"/>
  <c r="AE160" i="67"/>
  <c r="L27" i="73"/>
  <c r="Q33" i="38"/>
  <c r="P53" i="38"/>
  <c r="Y166" i="67"/>
  <c r="W166" i="51"/>
  <c r="BE183" i="67"/>
  <c r="BE68" i="67"/>
  <c r="AB209" i="51"/>
  <c r="AD209" i="67"/>
  <c r="Q104" i="49"/>
  <c r="Q70" i="61"/>
  <c r="N70" i="67"/>
  <c r="AM52" i="39"/>
  <c r="AN29" i="39"/>
  <c r="F224" i="53"/>
  <c r="G224" i="53" s="1"/>
  <c r="G224" i="61"/>
  <c r="H224" i="61" s="1"/>
  <c r="G249" i="49"/>
  <c r="F224" i="51"/>
  <c r="G224" i="51" s="1"/>
  <c r="G224" i="67"/>
  <c r="H224" i="67" s="1"/>
  <c r="R9" i="58"/>
  <c r="P9" i="58"/>
  <c r="T225" i="49"/>
  <c r="R204" i="61"/>
  <c r="M204" i="51"/>
  <c r="R225" i="49"/>
  <c r="O204" i="67"/>
  <c r="R209" i="61"/>
  <c r="O209" i="67"/>
  <c r="T232" i="49"/>
  <c r="R232" i="49"/>
  <c r="M209" i="51"/>
  <c r="AG52" i="53"/>
  <c r="N52" i="53"/>
  <c r="W52" i="53"/>
  <c r="N18" i="53"/>
  <c r="W18" i="53"/>
  <c r="AG18" i="53"/>
  <c r="R38" i="55"/>
  <c r="P38" i="55"/>
  <c r="P30" i="55"/>
  <c r="R30" i="55"/>
  <c r="W190" i="51"/>
  <c r="Y190" i="67"/>
  <c r="AC55" i="51"/>
  <c r="AE55" i="67"/>
  <c r="H30" i="45"/>
  <c r="F53" i="73"/>
  <c r="G33" i="73"/>
  <c r="R201" i="61"/>
  <c r="M201" i="51"/>
  <c r="T223" i="49"/>
  <c r="O201" i="67"/>
  <c r="R223" i="49"/>
  <c r="X200" i="53"/>
  <c r="AH200" i="53"/>
  <c r="O200" i="53"/>
  <c r="BT52" i="40"/>
  <c r="BU29" i="40"/>
  <c r="AA53" i="43"/>
  <c r="AB33" i="43"/>
  <c r="AW195" i="67"/>
  <c r="AN195" i="67"/>
  <c r="BG195" i="67"/>
  <c r="AM192" i="67"/>
  <c r="BF192" i="67"/>
  <c r="AV192" i="67"/>
  <c r="E33" i="43"/>
  <c r="D53" i="43"/>
  <c r="T29" i="43"/>
  <c r="S52" i="43"/>
  <c r="N190" i="53"/>
  <c r="AG190" i="53"/>
  <c r="W190" i="53"/>
  <c r="AE46" i="67"/>
  <c r="AC46" i="51"/>
  <c r="O257" i="51"/>
  <c r="V289" i="49"/>
  <c r="Q257" i="67"/>
  <c r="T257" i="61"/>
  <c r="V180" i="51"/>
  <c r="X180" i="67"/>
  <c r="S114" i="49"/>
  <c r="U114" i="49"/>
  <c r="P79" i="67"/>
  <c r="S79" i="61"/>
  <c r="N79" i="51"/>
  <c r="Y165" i="67"/>
  <c r="W165" i="51"/>
  <c r="AX33" i="31"/>
  <c r="AW53" i="31"/>
  <c r="Y275" i="67"/>
  <c r="W275" i="51"/>
  <c r="AE185" i="53"/>
  <c r="AC209" i="51"/>
  <c r="AE209" i="67"/>
  <c r="J160" i="67"/>
  <c r="AD160" i="51"/>
  <c r="I160" i="51"/>
  <c r="AF160" i="67"/>
  <c r="O59" i="41"/>
  <c r="Q255" i="49"/>
  <c r="Q228" i="61"/>
  <c r="N228" i="67"/>
  <c r="N210" i="67"/>
  <c r="Q233" i="49"/>
  <c r="Q210" i="61"/>
  <c r="AP29" i="31"/>
  <c r="AO52" i="31"/>
  <c r="P52" i="38"/>
  <c r="Q29" i="38"/>
  <c r="G59" i="41"/>
  <c r="AD70" i="67"/>
  <c r="AB70" i="51"/>
  <c r="BY59" i="38"/>
  <c r="BL52" i="38"/>
  <c r="BM29" i="38"/>
  <c r="AD217" i="67"/>
  <c r="AB217" i="51"/>
  <c r="R28" i="58"/>
  <c r="P28" i="58"/>
  <c r="AC34" i="51"/>
  <c r="AE34" i="67"/>
  <c r="AD238" i="67"/>
  <c r="AB238" i="51"/>
  <c r="AE96" i="67"/>
  <c r="AC96" i="51"/>
  <c r="AX191" i="67"/>
  <c r="BH191" i="67"/>
  <c r="AX185" i="67"/>
  <c r="BH185" i="67"/>
  <c r="AI22" i="53"/>
  <c r="Y22" i="53"/>
  <c r="S27" i="69"/>
  <c r="Q245" i="49"/>
  <c r="Q220" i="61"/>
  <c r="N220" i="67"/>
  <c r="BM27" i="38"/>
  <c r="AF190" i="67"/>
  <c r="AD190" i="51"/>
  <c r="I190" i="51"/>
  <c r="J190" i="67"/>
  <c r="O53" i="51"/>
  <c r="T53" i="61"/>
  <c r="Q53" i="67"/>
  <c r="V50" i="49"/>
  <c r="AM200" i="67"/>
  <c r="BF200" i="67"/>
  <c r="AV200" i="67"/>
  <c r="BI33" i="28"/>
  <c r="BH53" i="28"/>
  <c r="X95" i="67"/>
  <c r="V95" i="51"/>
  <c r="CE33" i="38"/>
  <c r="CD53" i="38"/>
  <c r="M200" i="51"/>
  <c r="R222" i="49"/>
  <c r="R200" i="61"/>
  <c r="T222" i="49"/>
  <c r="O200" i="67"/>
  <c r="W125" i="53"/>
  <c r="AG125" i="53"/>
  <c r="N125" i="53"/>
  <c r="DK53" i="43"/>
  <c r="DL33" i="43"/>
  <c r="G27" i="44"/>
  <c r="AF138" i="53"/>
  <c r="DL29" i="4"/>
  <c r="DK52" i="4"/>
  <c r="AG232" i="67"/>
  <c r="AE232" i="51"/>
  <c r="T165" i="61"/>
  <c r="Q165" i="67"/>
  <c r="V213" i="49"/>
  <c r="O165" i="51"/>
  <c r="W30" i="69"/>
  <c r="AD15" i="67"/>
  <c r="AB15" i="51"/>
  <c r="R62" i="49"/>
  <c r="T62" i="49"/>
  <c r="M171" i="51"/>
  <c r="R171" i="61"/>
  <c r="O171" i="67"/>
  <c r="G47" i="43"/>
  <c r="G18" i="43"/>
  <c r="G48" i="43"/>
  <c r="C59" i="41"/>
  <c r="H31" i="5"/>
  <c r="Y45" i="53"/>
  <c r="AI45" i="53"/>
  <c r="AG136" i="53"/>
  <c r="N136" i="53"/>
  <c r="W136" i="53"/>
  <c r="Q199" i="61"/>
  <c r="N199" i="67"/>
  <c r="Q220" i="49"/>
  <c r="AB165" i="51"/>
  <c r="AD165" i="67"/>
  <c r="AD185" i="51"/>
  <c r="AF185" i="67"/>
  <c r="I185" i="51"/>
  <c r="J185" i="67"/>
  <c r="S232" i="61"/>
  <c r="U258" i="49"/>
  <c r="N232" i="51"/>
  <c r="S258" i="49"/>
  <c r="P232" i="67"/>
  <c r="BH186" i="67"/>
  <c r="AX186" i="67"/>
  <c r="X166" i="67"/>
  <c r="V166" i="51"/>
  <c r="AB213" i="51"/>
  <c r="AD213" i="67"/>
  <c r="M214" i="51"/>
  <c r="R237" i="49"/>
  <c r="O214" i="67"/>
  <c r="T237" i="49"/>
  <c r="R214" i="61"/>
  <c r="H35" i="45"/>
  <c r="AD202" i="51"/>
  <c r="I202" i="51"/>
  <c r="J202" i="67"/>
  <c r="AF202" i="67"/>
  <c r="M232" i="51"/>
  <c r="O232" i="67"/>
  <c r="R258" i="49"/>
  <c r="R232" i="61"/>
  <c r="T258" i="49"/>
  <c r="K53" i="4"/>
  <c r="L33" i="4"/>
  <c r="BF136" i="67"/>
  <c r="AV136" i="67"/>
  <c r="AM136" i="67"/>
  <c r="H59" i="39"/>
  <c r="AJ53" i="40"/>
  <c r="AK33" i="40"/>
  <c r="AU225" i="67"/>
  <c r="BG53" i="67"/>
  <c r="AW53" i="67"/>
  <c r="AN53" i="67"/>
  <c r="Q250" i="67"/>
  <c r="T250" i="61"/>
  <c r="O250" i="51"/>
  <c r="V274" i="49"/>
  <c r="AD49" i="51"/>
  <c r="I49" i="51"/>
  <c r="J49" i="67"/>
  <c r="AF49" i="67"/>
  <c r="AP29" i="43"/>
  <c r="AO52" i="43"/>
  <c r="G302" i="49"/>
  <c r="F269" i="53"/>
  <c r="G269" i="53" s="1"/>
  <c r="G269" i="67"/>
  <c r="H269" i="67" s="1"/>
  <c r="F269" i="51"/>
  <c r="G269" i="51" s="1"/>
  <c r="G269" i="61"/>
  <c r="H269" i="61" s="1"/>
  <c r="X168" i="67"/>
  <c r="V168" i="51"/>
  <c r="Q259" i="67"/>
  <c r="O259" i="51"/>
  <c r="T259" i="61"/>
  <c r="V292" i="49"/>
  <c r="AW221" i="67"/>
  <c r="AN221" i="67"/>
  <c r="BG221" i="67"/>
  <c r="X236" i="53"/>
  <c r="AH236" i="53"/>
  <c r="O236" i="53"/>
  <c r="H48" i="43"/>
  <c r="H18" i="43"/>
  <c r="H47" i="43"/>
  <c r="AG194" i="53"/>
  <c r="W194" i="53"/>
  <c r="N194" i="53"/>
  <c r="CP29" i="43"/>
  <c r="CO52" i="43"/>
  <c r="AC27" i="45"/>
  <c r="E58" i="37"/>
  <c r="AI29" i="39"/>
  <c r="AH52" i="39"/>
  <c r="J145" i="51"/>
  <c r="AE145" i="51"/>
  <c r="AG145" i="67"/>
  <c r="K145" i="67"/>
  <c r="AH231" i="53"/>
  <c r="X231" i="53"/>
  <c r="O231" i="53"/>
  <c r="W52" i="41"/>
  <c r="X29" i="41"/>
  <c r="E27" i="37"/>
  <c r="S29" i="55"/>
  <c r="Q29" i="55"/>
  <c r="AD53" i="43"/>
  <c r="AE33" i="43"/>
  <c r="AG166" i="53"/>
  <c r="N166" i="53"/>
  <c r="W166" i="53"/>
  <c r="X143" i="67"/>
  <c r="V143" i="51"/>
  <c r="AQ29" i="73"/>
  <c r="AP52" i="73"/>
  <c r="AX187" i="67"/>
  <c r="BH187" i="67"/>
  <c r="BA33" i="40"/>
  <c r="AZ53" i="40"/>
  <c r="AC192" i="51"/>
  <c r="AE192" i="67"/>
  <c r="R11" i="58"/>
  <c r="P11" i="58"/>
  <c r="W180" i="51"/>
  <c r="Y180" i="67"/>
  <c r="F29" i="37"/>
  <c r="E52" i="37"/>
  <c r="N186" i="53"/>
  <c r="W186" i="53"/>
  <c r="AG186" i="53"/>
  <c r="AD192" i="53"/>
  <c r="Z18" i="39"/>
  <c r="Z47" i="39"/>
  <c r="Z48" i="39"/>
  <c r="AB27" i="69"/>
  <c r="G59" i="40"/>
  <c r="Z243" i="67"/>
  <c r="X243" i="51"/>
  <c r="AC181" i="51"/>
  <c r="AE181" i="67"/>
  <c r="H257" i="51"/>
  <c r="I257" i="67"/>
  <c r="I257" i="61"/>
  <c r="H257" i="53"/>
  <c r="M49" i="53"/>
  <c r="AG46" i="67"/>
  <c r="AE46" i="51"/>
  <c r="J46" i="51"/>
  <c r="K46" i="67"/>
  <c r="AE184" i="67"/>
  <c r="AC184" i="51"/>
  <c r="T40" i="61"/>
  <c r="Q40" i="67"/>
  <c r="O40" i="51"/>
  <c r="V36" i="49"/>
  <c r="W236" i="51"/>
  <c r="Y236" i="67"/>
  <c r="R243" i="61"/>
  <c r="O243" i="67"/>
  <c r="M243" i="51"/>
  <c r="AW43" i="67"/>
  <c r="AN43" i="67"/>
  <c r="BG43" i="67"/>
  <c r="S47" i="39"/>
  <c r="S18" i="39"/>
  <c r="S48" i="39"/>
  <c r="S31" i="58"/>
  <c r="Q31" i="58"/>
  <c r="O151" i="53"/>
  <c r="X151" i="53"/>
  <c r="AH151" i="53"/>
  <c r="AG246" i="67"/>
  <c r="AE246" i="51"/>
  <c r="AC220" i="51"/>
  <c r="AE220" i="67"/>
  <c r="F170" i="53"/>
  <c r="G170" i="53" s="1"/>
  <c r="G61" i="49"/>
  <c r="G170" i="67"/>
  <c r="H170" i="67" s="1"/>
  <c r="G170" i="61"/>
  <c r="H170" i="61" s="1"/>
  <c r="F170" i="51"/>
  <c r="G170" i="51" s="1"/>
  <c r="AE148" i="53"/>
  <c r="Q269" i="61"/>
  <c r="N269" i="67"/>
  <c r="Q302" i="49"/>
  <c r="F59" i="41"/>
  <c r="AB27" i="45"/>
  <c r="V145" i="51"/>
  <c r="X145" i="67"/>
  <c r="BF122" i="67"/>
  <c r="AM122" i="67"/>
  <c r="AV122" i="67"/>
  <c r="CP52" i="43"/>
  <c r="CQ29" i="43"/>
  <c r="P259" i="67"/>
  <c r="N259" i="51"/>
  <c r="S292" i="49"/>
  <c r="S259" i="61"/>
  <c r="U292" i="49"/>
  <c r="AB259" i="51"/>
  <c r="AD259" i="67"/>
  <c r="X177" i="67"/>
  <c r="V177" i="51"/>
  <c r="BH233" i="67"/>
  <c r="AX233" i="67"/>
  <c r="R35" i="49"/>
  <c r="T35" i="49"/>
  <c r="M39" i="51"/>
  <c r="O39" i="67"/>
  <c r="R39" i="61"/>
  <c r="AC252" i="51"/>
  <c r="AE252" i="67"/>
  <c r="R18" i="73"/>
  <c r="R47" i="73"/>
  <c r="R48" i="73"/>
  <c r="T245" i="61"/>
  <c r="O245" i="51"/>
  <c r="Q245" i="67"/>
  <c r="V270" i="49"/>
  <c r="AW204" i="67"/>
  <c r="BG204" i="67"/>
  <c r="AN204" i="67"/>
  <c r="AL51" i="67"/>
  <c r="AM233" i="67"/>
  <c r="AV233" i="67"/>
  <c r="BF233" i="67"/>
  <c r="AG257" i="67"/>
  <c r="AE257" i="51"/>
  <c r="K257" i="67"/>
  <c r="J257" i="51"/>
  <c r="AI230" i="53"/>
  <c r="Y230" i="53"/>
  <c r="V212" i="49"/>
  <c r="T164" i="61"/>
  <c r="O164" i="51"/>
  <c r="Q164" i="67"/>
  <c r="N46" i="51"/>
  <c r="S46" i="61"/>
  <c r="P46" i="67"/>
  <c r="U42" i="49"/>
  <c r="S42" i="49"/>
  <c r="AD191" i="67"/>
  <c r="AB191" i="51"/>
  <c r="AD246" i="51"/>
  <c r="AF246" i="67"/>
  <c r="DU29" i="43"/>
  <c r="DT52" i="43"/>
  <c r="T226" i="61"/>
  <c r="O226" i="51"/>
  <c r="V251" i="49"/>
  <c r="Q226" i="67"/>
  <c r="J254" i="51"/>
  <c r="AG254" i="67"/>
  <c r="AE254" i="51"/>
  <c r="K254" i="67"/>
  <c r="AF44" i="67"/>
  <c r="J44" i="67"/>
  <c r="AD44" i="51"/>
  <c r="I44" i="51"/>
  <c r="AQ29" i="38"/>
  <c r="AP52" i="38"/>
  <c r="AM53" i="37"/>
  <c r="AN33" i="37"/>
  <c r="Z29" i="40"/>
  <c r="Y52" i="40"/>
  <c r="AE39" i="67"/>
  <c r="AC39" i="51"/>
  <c r="BR52" i="40"/>
  <c r="BS29" i="40"/>
  <c r="AH150" i="53"/>
  <c r="O150" i="53"/>
  <c r="X150" i="53"/>
  <c r="BE199" i="67"/>
  <c r="H58" i="39"/>
  <c r="G178" i="61"/>
  <c r="H178" i="61" s="1"/>
  <c r="F178" i="53"/>
  <c r="G178" i="53" s="1"/>
  <c r="F178" i="51"/>
  <c r="G178" i="51" s="1"/>
  <c r="G178" i="67"/>
  <c r="H178" i="67" s="1"/>
  <c r="G70" i="49"/>
  <c r="Z48" i="67"/>
  <c r="X48" i="51"/>
  <c r="BH206" i="67"/>
  <c r="AX206" i="67"/>
  <c r="H145" i="53"/>
  <c r="H145" i="51"/>
  <c r="I145" i="67"/>
  <c r="I145" i="61"/>
  <c r="O230" i="53"/>
  <c r="X230" i="53"/>
  <c r="AH230" i="53"/>
  <c r="W53" i="53"/>
  <c r="N53" i="53"/>
  <c r="AG53" i="53"/>
  <c r="AH29" i="40"/>
  <c r="AG52" i="40"/>
  <c r="DO53" i="43"/>
  <c r="DP33" i="43"/>
  <c r="CM52" i="43"/>
  <c r="CN29" i="43"/>
  <c r="AF238" i="67"/>
  <c r="AD238" i="51"/>
  <c r="AI234" i="53"/>
  <c r="Y234" i="53"/>
  <c r="S308" i="49"/>
  <c r="N240" i="51"/>
  <c r="U308" i="49"/>
  <c r="S240" i="61"/>
  <c r="P240" i="67"/>
  <c r="N192" i="53"/>
  <c r="AG192" i="53"/>
  <c r="W192" i="53"/>
  <c r="G251" i="61"/>
  <c r="H251" i="61" s="1"/>
  <c r="G275" i="49"/>
  <c r="F251" i="51"/>
  <c r="G251" i="51" s="1"/>
  <c r="G251" i="67"/>
  <c r="H251" i="67" s="1"/>
  <c r="F251" i="53"/>
  <c r="G251" i="53" s="1"/>
  <c r="O247" i="67"/>
  <c r="R247" i="61"/>
  <c r="R271" i="49"/>
  <c r="T271" i="49"/>
  <c r="M247" i="51"/>
  <c r="BI33" i="39"/>
  <c r="BH53" i="39"/>
  <c r="X264" i="67"/>
  <c r="V264" i="51"/>
  <c r="F33" i="38"/>
  <c r="E53" i="38"/>
  <c r="Z66" i="49"/>
  <c r="AB66" i="49"/>
  <c r="AA66" i="49"/>
  <c r="X50" i="51"/>
  <c r="Z50" i="67"/>
  <c r="Q253" i="67"/>
  <c r="O253" i="51"/>
  <c r="T253" i="61"/>
  <c r="V278" i="49"/>
  <c r="J174" i="67"/>
  <c r="AF174" i="67"/>
  <c r="AD174" i="51"/>
  <c r="I174" i="51"/>
  <c r="C59" i="40"/>
  <c r="V170" i="51"/>
  <c r="X170" i="67"/>
  <c r="G58" i="39"/>
  <c r="AE225" i="53"/>
  <c r="AA52" i="39"/>
  <c r="AB29" i="39"/>
  <c r="AM52" i="40"/>
  <c r="AN29" i="40"/>
  <c r="O184" i="51"/>
  <c r="Q184" i="67"/>
  <c r="T184" i="61"/>
  <c r="V77" i="49"/>
  <c r="O52" i="51"/>
  <c r="T52" i="61"/>
  <c r="Q52" i="67"/>
  <c r="V49" i="49"/>
  <c r="I227" i="67"/>
  <c r="H227" i="53"/>
  <c r="H227" i="51"/>
  <c r="Q167" i="67"/>
  <c r="O167" i="51"/>
  <c r="T167" i="61"/>
  <c r="V56" i="49"/>
  <c r="BH41" i="67"/>
  <c r="AX41" i="67"/>
  <c r="W140" i="53"/>
  <c r="N140" i="53"/>
  <c r="AG140" i="53"/>
  <c r="N53" i="51"/>
  <c r="P53" i="67"/>
  <c r="S53" i="61"/>
  <c r="U50" i="49"/>
  <c r="S50" i="49"/>
  <c r="AV198" i="67"/>
  <c r="BF198" i="67"/>
  <c r="AM198" i="67"/>
  <c r="AE155" i="67"/>
  <c r="AC155" i="51"/>
  <c r="BN47" i="39"/>
  <c r="BN48" i="39"/>
  <c r="BN18" i="39"/>
  <c r="AG168" i="53"/>
  <c r="W168" i="53"/>
  <c r="N168" i="53"/>
  <c r="CB58" i="43"/>
  <c r="F18" i="43"/>
  <c r="F48" i="43"/>
  <c r="F47" i="43"/>
  <c r="AP52" i="43"/>
  <c r="AQ29" i="43"/>
  <c r="J262" i="51"/>
  <c r="AE262" i="51"/>
  <c r="AG262" i="67"/>
  <c r="K262" i="67"/>
  <c r="T84" i="49"/>
  <c r="R84" i="49"/>
  <c r="O140" i="67"/>
  <c r="M140" i="51"/>
  <c r="R140" i="61"/>
  <c r="X179" i="51"/>
  <c r="Z179" i="67"/>
  <c r="AM197" i="67"/>
  <c r="BF197" i="67"/>
  <c r="AV197" i="67"/>
  <c r="G40" i="61"/>
  <c r="H40" i="61" s="1"/>
  <c r="G40" i="67"/>
  <c r="H40" i="67" s="1"/>
  <c r="F40" i="53"/>
  <c r="G40" i="53" s="1"/>
  <c r="F40" i="51"/>
  <c r="G40" i="51" s="1"/>
  <c r="G36" i="49"/>
  <c r="BC164" i="67"/>
  <c r="O224" i="67"/>
  <c r="R249" i="49"/>
  <c r="R224" i="61"/>
  <c r="M224" i="51"/>
  <c r="T249" i="49"/>
  <c r="O179" i="51"/>
  <c r="V74" i="49"/>
  <c r="Q179" i="67"/>
  <c r="T179" i="61"/>
  <c r="AV162" i="67"/>
  <c r="AM162" i="67"/>
  <c r="BF162" i="67"/>
  <c r="AC180" i="51"/>
  <c r="AE180" i="67"/>
  <c r="S245" i="49"/>
  <c r="P220" i="67"/>
  <c r="S220" i="61"/>
  <c r="U245" i="49"/>
  <c r="N220" i="51"/>
  <c r="Q52" i="40"/>
  <c r="R29" i="40"/>
  <c r="Y220" i="53"/>
  <c r="AI220" i="53"/>
  <c r="W247" i="51"/>
  <c r="Y247" i="67"/>
  <c r="DR29" i="43"/>
  <c r="DQ52" i="43"/>
  <c r="AB51" i="51"/>
  <c r="AD51" i="67"/>
  <c r="BB53" i="40"/>
  <c r="BC33" i="40"/>
  <c r="N264" i="67"/>
  <c r="Q264" i="61"/>
  <c r="AD275" i="51"/>
  <c r="I275" i="51"/>
  <c r="J275" i="67"/>
  <c r="AF275" i="67"/>
  <c r="V139" i="51"/>
  <c r="X139" i="67"/>
  <c r="Q18" i="58"/>
  <c r="S18" i="58"/>
  <c r="G52" i="39"/>
  <c r="H29" i="39"/>
  <c r="V85" i="49"/>
  <c r="O141" i="51"/>
  <c r="Q141" i="67"/>
  <c r="T141" i="61"/>
  <c r="AG248" i="67"/>
  <c r="J248" i="51"/>
  <c r="K248" i="67"/>
  <c r="AE248" i="51"/>
  <c r="I181" i="51"/>
  <c r="AF181" i="67"/>
  <c r="J181" i="67"/>
  <c r="AD181" i="51"/>
  <c r="DW33" i="43"/>
  <c r="DV53" i="43"/>
  <c r="F257" i="53"/>
  <c r="G257" i="53" s="1"/>
  <c r="G289" i="49"/>
  <c r="G257" i="67"/>
  <c r="H257" i="67" s="1"/>
  <c r="F257" i="51"/>
  <c r="G257" i="51" s="1"/>
  <c r="G257" i="61"/>
  <c r="H257" i="61" s="1"/>
  <c r="AD242" i="67"/>
  <c r="AB242" i="51"/>
  <c r="AS47" i="67"/>
  <c r="DL18" i="39"/>
  <c r="DL47" i="39"/>
  <c r="DL48" i="39"/>
  <c r="CR33" i="43"/>
  <c r="CQ53" i="43"/>
  <c r="AF247" i="67"/>
  <c r="J247" i="67"/>
  <c r="AD247" i="51"/>
  <c r="I247" i="51"/>
  <c r="AE226" i="67"/>
  <c r="AC226" i="51"/>
  <c r="Y226" i="53"/>
  <c r="AI226" i="53"/>
  <c r="AT42" i="67"/>
  <c r="BF48" i="67"/>
  <c r="AM48" i="67"/>
  <c r="AV48" i="67"/>
  <c r="AP53" i="43"/>
  <c r="AQ33" i="43"/>
  <c r="S71" i="49"/>
  <c r="U71" i="49"/>
  <c r="P177" i="67"/>
  <c r="S177" i="61"/>
  <c r="N177" i="51"/>
  <c r="W234" i="51"/>
  <c r="Y234" i="67"/>
  <c r="F58" i="40"/>
  <c r="BF155" i="67"/>
  <c r="AM155" i="67"/>
  <c r="AV155" i="67"/>
  <c r="CJ32" i="45"/>
  <c r="F36" i="44"/>
  <c r="CS53" i="43"/>
  <c r="CT33" i="43"/>
  <c r="Q67" i="49"/>
  <c r="N189" i="67"/>
  <c r="Q189" i="61"/>
  <c r="H31" i="44"/>
  <c r="S192" i="61"/>
  <c r="N192" i="51"/>
  <c r="P192" i="67"/>
  <c r="R294" i="49"/>
  <c r="O261" i="67"/>
  <c r="M261" i="51"/>
  <c r="T294" i="49"/>
  <c r="R261" i="61"/>
  <c r="H27" i="38"/>
  <c r="AP33" i="73"/>
  <c r="AO53" i="73"/>
  <c r="AV151" i="67"/>
  <c r="AM151" i="67"/>
  <c r="BF151" i="67"/>
  <c r="E59" i="41"/>
  <c r="D58" i="37"/>
  <c r="O30" i="55"/>
  <c r="M161" i="51"/>
  <c r="R161" i="61"/>
  <c r="T209" i="49"/>
  <c r="O161" i="67"/>
  <c r="R209" i="49"/>
  <c r="BH33" i="40"/>
  <c r="BG53" i="40"/>
  <c r="W155" i="53"/>
  <c r="AG155" i="53"/>
  <c r="N155" i="53"/>
  <c r="M169" i="51"/>
  <c r="R169" i="61"/>
  <c r="O169" i="67"/>
  <c r="T59" i="49"/>
  <c r="R59" i="49"/>
  <c r="AN239" i="67"/>
  <c r="AW239" i="67"/>
  <c r="BG239" i="67"/>
  <c r="N29" i="38"/>
  <c r="M52" i="38"/>
  <c r="AD145" i="51"/>
  <c r="J145" i="67"/>
  <c r="I145" i="51"/>
  <c r="AF145" i="67"/>
  <c r="E27" i="69"/>
  <c r="AI36" i="5"/>
  <c r="AD179" i="51"/>
  <c r="J179" i="67"/>
  <c r="AF179" i="67"/>
  <c r="I179" i="51"/>
  <c r="BN29" i="40"/>
  <c r="BM52" i="40"/>
  <c r="AM220" i="67"/>
  <c r="BF220" i="67"/>
  <c r="AV220" i="67"/>
  <c r="AL27" i="40"/>
  <c r="BH153" i="67"/>
  <c r="AX153" i="67"/>
  <c r="BE197" i="67"/>
  <c r="AE225" i="67"/>
  <c r="AC225" i="51"/>
  <c r="DQ33" i="43"/>
  <c r="DP53" i="43"/>
  <c r="AD56" i="51"/>
  <c r="I56" i="51"/>
  <c r="AF56" i="67"/>
  <c r="J56" i="67"/>
  <c r="BV29" i="40"/>
  <c r="BU52" i="40"/>
  <c r="U59" i="41"/>
  <c r="P243" i="67"/>
  <c r="S243" i="61"/>
  <c r="N243" i="51"/>
  <c r="AG149" i="53"/>
  <c r="W149" i="53"/>
  <c r="N149" i="53"/>
  <c r="X50" i="53"/>
  <c r="O50" i="53"/>
  <c r="AH50" i="53"/>
  <c r="F265" i="51"/>
  <c r="G265" i="51" s="1"/>
  <c r="G265" i="67"/>
  <c r="H265" i="67" s="1"/>
  <c r="G297" i="49"/>
  <c r="F265" i="53"/>
  <c r="G265" i="53" s="1"/>
  <c r="G265" i="61"/>
  <c r="H265" i="61" s="1"/>
  <c r="W241" i="51"/>
  <c r="Y241" i="67"/>
  <c r="Q61" i="49"/>
  <c r="Q170" i="61"/>
  <c r="N170" i="67"/>
  <c r="AB234" i="51"/>
  <c r="AD234" i="67"/>
  <c r="V140" i="51"/>
  <c r="X140" i="67"/>
  <c r="AV126" i="67"/>
  <c r="AM126" i="67"/>
  <c r="BF126" i="67"/>
  <c r="W41" i="51"/>
  <c r="Y41" i="67"/>
  <c r="AD51" i="53"/>
  <c r="AD269" i="67"/>
  <c r="AB269" i="51"/>
  <c r="AX240" i="67"/>
  <c r="BH240" i="67"/>
  <c r="AC53" i="40"/>
  <c r="AD33" i="40"/>
  <c r="G33" i="44"/>
  <c r="CJ53" i="43"/>
  <c r="CK33" i="43"/>
  <c r="V227" i="51"/>
  <c r="X227" i="67"/>
  <c r="CK35" i="45"/>
  <c r="Z59" i="40"/>
  <c r="Z249" i="67"/>
  <c r="X249" i="51"/>
  <c r="AX209" i="67"/>
  <c r="BH209" i="67"/>
  <c r="AG187" i="53"/>
  <c r="N187" i="53"/>
  <c r="W187" i="53"/>
  <c r="AV157" i="67"/>
  <c r="BF157" i="67"/>
  <c r="AM157" i="67"/>
  <c r="H59" i="37"/>
  <c r="V247" i="51"/>
  <c r="X247" i="67"/>
  <c r="AD225" i="53"/>
  <c r="D36" i="44"/>
  <c r="M186" i="53"/>
  <c r="DV27" i="43"/>
  <c r="AL58" i="40"/>
  <c r="S14" i="55"/>
  <c r="Q14" i="55"/>
  <c r="G143" i="61"/>
  <c r="H143" i="61" s="1"/>
  <c r="G143" i="67"/>
  <c r="H143" i="67" s="1"/>
  <c r="F143" i="51"/>
  <c r="G143" i="51" s="1"/>
  <c r="F143" i="53"/>
  <c r="G143" i="53" s="1"/>
  <c r="G87" i="49"/>
  <c r="Y244" i="67"/>
  <c r="W244" i="51"/>
  <c r="AI159" i="53"/>
  <c r="Y159" i="53"/>
  <c r="W269" i="51"/>
  <c r="Y269" i="67"/>
  <c r="AD47" i="40"/>
  <c r="AD48" i="40"/>
  <c r="AD18" i="40"/>
  <c r="Y52" i="67"/>
  <c r="W52" i="51"/>
  <c r="AH59" i="40"/>
  <c r="AE32" i="45"/>
  <c r="X239" i="51"/>
  <c r="Z239" i="67"/>
  <c r="AN169" i="67"/>
  <c r="BG169" i="67"/>
  <c r="AW169" i="67"/>
  <c r="AH237" i="53"/>
  <c r="X237" i="53"/>
  <c r="O237" i="53"/>
  <c r="F27" i="37"/>
  <c r="Q249" i="61"/>
  <c r="Q273" i="49"/>
  <c r="N249" i="67"/>
  <c r="AS49" i="67"/>
  <c r="G202" i="49"/>
  <c r="G155" i="67"/>
  <c r="H155" i="67" s="1"/>
  <c r="F155" i="53"/>
  <c r="G155" i="53" s="1"/>
  <c r="F155" i="51"/>
  <c r="G155" i="51" s="1"/>
  <c r="G155" i="61"/>
  <c r="H155" i="61" s="1"/>
  <c r="BC200" i="67"/>
  <c r="F271" i="53"/>
  <c r="G271" i="53" s="1"/>
  <c r="F271" i="51"/>
  <c r="G271" i="51" s="1"/>
  <c r="G271" i="61"/>
  <c r="H271" i="61" s="1"/>
  <c r="G271" i="67"/>
  <c r="H271" i="67" s="1"/>
  <c r="N184" i="67"/>
  <c r="Q184" i="61"/>
  <c r="Q77" i="49"/>
  <c r="AX141" i="67"/>
  <c r="BH141" i="67"/>
  <c r="DI53" i="39"/>
  <c r="DJ33" i="39"/>
  <c r="T270" i="49"/>
  <c r="M245" i="51"/>
  <c r="R270" i="49"/>
  <c r="O245" i="67"/>
  <c r="R245" i="61"/>
  <c r="Y29" i="39"/>
  <c r="X52" i="39"/>
  <c r="Q234" i="67"/>
  <c r="V260" i="49"/>
  <c r="O234" i="51"/>
  <c r="T234" i="61"/>
  <c r="R58" i="41"/>
  <c r="CJ52" i="43"/>
  <c r="CK29" i="43"/>
  <c r="AE241" i="67"/>
  <c r="AC241" i="51"/>
  <c r="Z266" i="67"/>
  <c r="X266" i="51"/>
  <c r="CQ27" i="39"/>
  <c r="AM219" i="67"/>
  <c r="AV219" i="67"/>
  <c r="BF219" i="67"/>
  <c r="O228" i="51"/>
  <c r="V255" i="49"/>
  <c r="T228" i="61"/>
  <c r="Q228" i="67"/>
  <c r="AH172" i="53"/>
  <c r="X172" i="53"/>
  <c r="O172" i="53"/>
  <c r="AP33" i="37"/>
  <c r="AO53" i="37"/>
  <c r="CP29" i="39"/>
  <c r="CO52" i="39"/>
  <c r="AD53" i="39"/>
  <c r="AE33" i="39"/>
  <c r="L29" i="38"/>
  <c r="K52" i="38"/>
  <c r="EM52" i="43"/>
  <c r="EN29" i="43"/>
  <c r="AE140" i="67"/>
  <c r="AC140" i="51"/>
  <c r="AE161" i="53"/>
  <c r="H222" i="51"/>
  <c r="I222" i="61"/>
  <c r="H222" i="53"/>
  <c r="AI30" i="45"/>
  <c r="X35" i="45"/>
  <c r="R10" i="55"/>
  <c r="P10" i="55"/>
  <c r="O234" i="67"/>
  <c r="M234" i="51"/>
  <c r="R260" i="49"/>
  <c r="R234" i="61"/>
  <c r="T260" i="49"/>
  <c r="N261" i="67"/>
  <c r="Q261" i="61"/>
  <c r="Q294" i="49"/>
  <c r="AD229" i="51"/>
  <c r="I229" i="51"/>
  <c r="J229" i="67"/>
  <c r="AF229" i="67"/>
  <c r="AD33" i="43"/>
  <c r="AC53" i="43"/>
  <c r="U52" i="41"/>
  <c r="V29" i="41"/>
  <c r="BH58" i="43"/>
  <c r="K36" i="44"/>
  <c r="U190" i="53"/>
  <c r="S46" i="49"/>
  <c r="P50" i="67"/>
  <c r="N50" i="51"/>
  <c r="S50" i="61"/>
  <c r="U46" i="49"/>
  <c r="O134" i="53"/>
  <c r="X134" i="53"/>
  <c r="AH134" i="53"/>
  <c r="C58" i="43"/>
  <c r="EM29" i="43"/>
  <c r="EL52" i="43"/>
  <c r="AC222" i="51"/>
  <c r="AE222" i="67"/>
  <c r="J252" i="67"/>
  <c r="AD252" i="51"/>
  <c r="I252" i="51"/>
  <c r="AF252" i="67"/>
  <c r="D53" i="39"/>
  <c r="E33" i="39"/>
  <c r="AW48" i="67"/>
  <c r="BG48" i="67"/>
  <c r="AN48" i="67"/>
  <c r="AC228" i="51"/>
  <c r="AE228" i="67"/>
  <c r="AH33" i="72"/>
  <c r="AG53" i="72"/>
  <c r="O207" i="53"/>
  <c r="AH207" i="53"/>
  <c r="X207" i="53"/>
  <c r="F216" i="51"/>
  <c r="G216" i="51" s="1"/>
  <c r="F216" i="53"/>
  <c r="G216" i="53" s="1"/>
  <c r="G216" i="67"/>
  <c r="H216" i="67" s="1"/>
  <c r="G216" i="61"/>
  <c r="H216" i="61" s="1"/>
  <c r="G239" i="49"/>
  <c r="AH141" i="53"/>
  <c r="O141" i="53"/>
  <c r="X141" i="53"/>
  <c r="DL27" i="45"/>
  <c r="G33" i="43"/>
  <c r="F53" i="43"/>
  <c r="AF239" i="53"/>
  <c r="N48" i="73"/>
  <c r="N47" i="73"/>
  <c r="N18" i="73"/>
  <c r="BD222" i="67"/>
  <c r="EP35" i="45"/>
  <c r="AB225" i="51"/>
  <c r="AD225" i="67"/>
  <c r="AL33" i="40"/>
  <c r="AK53" i="40"/>
  <c r="N179" i="53"/>
  <c r="AG179" i="53"/>
  <c r="W179" i="53"/>
  <c r="X29" i="40"/>
  <c r="W52" i="40"/>
  <c r="Z29" i="73"/>
  <c r="Y52" i="73"/>
  <c r="AV27" i="40"/>
  <c r="R257" i="49"/>
  <c r="R231" i="61"/>
  <c r="T257" i="49"/>
  <c r="O231" i="67"/>
  <c r="M231" i="51"/>
  <c r="AP53" i="73"/>
  <c r="AQ33" i="73"/>
  <c r="AM53" i="73"/>
  <c r="AN33" i="73"/>
  <c r="BW52" i="43"/>
  <c r="BX29" i="43"/>
  <c r="AH210" i="53"/>
  <c r="O210" i="53"/>
  <c r="X210" i="53"/>
  <c r="N239" i="53"/>
  <c r="W239" i="53"/>
  <c r="AG239" i="53"/>
  <c r="AF41" i="53"/>
  <c r="X52" i="37"/>
  <c r="Y29" i="37"/>
  <c r="W188" i="51"/>
  <c r="Y188" i="67"/>
  <c r="W57" i="53"/>
  <c r="AG57" i="53"/>
  <c r="N57" i="53"/>
  <c r="C52" i="36"/>
  <c r="D29" i="36"/>
  <c r="AV217" i="67"/>
  <c r="BF217" i="67"/>
  <c r="AM217" i="67"/>
  <c r="BG49" i="67"/>
  <c r="AN49" i="67"/>
  <c r="AW49" i="67"/>
  <c r="AW149" i="67"/>
  <c r="AN149" i="67"/>
  <c r="BG149" i="67"/>
  <c r="AC269" i="51"/>
  <c r="AE269" i="67"/>
  <c r="AL139" i="67"/>
  <c r="AC231" i="51"/>
  <c r="AE231" i="67"/>
  <c r="BX58" i="38"/>
  <c r="P33" i="38"/>
  <c r="O53" i="38"/>
  <c r="N244" i="67"/>
  <c r="Q268" i="49"/>
  <c r="Q244" i="61"/>
  <c r="BC52" i="39"/>
  <c r="BD29" i="39"/>
  <c r="AL58" i="38"/>
  <c r="P29" i="40"/>
  <c r="O52" i="40"/>
  <c r="BB29" i="40"/>
  <c r="BA52" i="40"/>
  <c r="DT58" i="43"/>
  <c r="Y191" i="53"/>
  <c r="AI191" i="53"/>
  <c r="AI237" i="53"/>
  <c r="Y237" i="53"/>
  <c r="Y52" i="39"/>
  <c r="Z29" i="39"/>
  <c r="AX47" i="72"/>
  <c r="AX48" i="72"/>
  <c r="AX18" i="72"/>
  <c r="Q303" i="49"/>
  <c r="N193" i="67"/>
  <c r="Q193" i="61"/>
  <c r="D30" i="69"/>
  <c r="BJ33" i="43"/>
  <c r="BI53" i="43"/>
  <c r="BH161" i="67"/>
  <c r="AX161" i="67"/>
  <c r="AI219" i="53"/>
  <c r="Y219" i="53"/>
  <c r="AQ29" i="40"/>
  <c r="AP52" i="40"/>
  <c r="BH154" i="67"/>
  <c r="AX154" i="67"/>
  <c r="F53" i="51"/>
  <c r="G53" i="51" s="1"/>
  <c r="G50" i="49"/>
  <c r="F53" i="53"/>
  <c r="G53" i="53" s="1"/>
  <c r="G53" i="61"/>
  <c r="H53" i="61" s="1"/>
  <c r="G53" i="67"/>
  <c r="H53" i="67" s="1"/>
  <c r="BF134" i="67"/>
  <c r="AV134" i="67"/>
  <c r="AM134" i="67"/>
  <c r="D58" i="43"/>
  <c r="AN52" i="40"/>
  <c r="AO29" i="40"/>
  <c r="W233" i="53"/>
  <c r="N233" i="53"/>
  <c r="AG233" i="53"/>
  <c r="N140" i="51"/>
  <c r="U84" i="49"/>
  <c r="P140" i="67"/>
  <c r="S84" i="49"/>
  <c r="S140" i="61"/>
  <c r="DE27" i="45"/>
  <c r="AH196" i="53"/>
  <c r="O196" i="53"/>
  <c r="X196" i="53"/>
  <c r="I177" i="51"/>
  <c r="AD177" i="51"/>
  <c r="J177" i="67"/>
  <c r="AF177" i="67"/>
  <c r="X226" i="51"/>
  <c r="Z226" i="67"/>
  <c r="M180" i="51"/>
  <c r="O180" i="67"/>
  <c r="R180" i="61"/>
  <c r="T72" i="49"/>
  <c r="R72" i="49"/>
  <c r="W58" i="38"/>
  <c r="AM239" i="67"/>
  <c r="AV239" i="67"/>
  <c r="BF239" i="67"/>
  <c r="E59" i="73"/>
  <c r="AE57" i="67"/>
  <c r="AC57" i="51"/>
  <c r="K33" i="39"/>
  <c r="J53" i="39"/>
  <c r="BE214" i="67"/>
  <c r="BX36" i="5"/>
  <c r="Z44" i="67"/>
  <c r="X44" i="51"/>
  <c r="X273" i="51"/>
  <c r="Z273" i="67"/>
  <c r="BE50" i="67"/>
  <c r="AN58" i="38"/>
  <c r="DC27" i="45"/>
  <c r="K236" i="67"/>
  <c r="J236" i="51"/>
  <c r="AE236" i="51"/>
  <c r="AG236" i="67"/>
  <c r="F145" i="51"/>
  <c r="G145" i="51" s="1"/>
  <c r="G145" i="61"/>
  <c r="H145" i="61" s="1"/>
  <c r="G89" i="49"/>
  <c r="G145" i="67"/>
  <c r="H145" i="67" s="1"/>
  <c r="F145" i="53"/>
  <c r="G145" i="53" s="1"/>
  <c r="V156" i="51"/>
  <c r="X156" i="67"/>
  <c r="W227" i="53"/>
  <c r="AG227" i="53"/>
  <c r="N227" i="53"/>
  <c r="AI39" i="53"/>
  <c r="Y39" i="53"/>
  <c r="AA52" i="43"/>
  <c r="AB29" i="43"/>
  <c r="AL122" i="67"/>
  <c r="AX55" i="67"/>
  <c r="BH55" i="67"/>
  <c r="G246" i="49"/>
  <c r="G221" i="67"/>
  <c r="H221" i="67" s="1"/>
  <c r="G221" i="61"/>
  <c r="H221" i="61" s="1"/>
  <c r="F221" i="51"/>
  <c r="G221" i="51" s="1"/>
  <c r="F221" i="53"/>
  <c r="G221" i="53" s="1"/>
  <c r="D27" i="41"/>
  <c r="BH120" i="67"/>
  <c r="AX120" i="67"/>
  <c r="AJ47" i="73"/>
  <c r="AJ48" i="73"/>
  <c r="AJ18" i="73"/>
  <c r="Y236" i="53"/>
  <c r="AI236" i="53"/>
  <c r="H52" i="68"/>
  <c r="U302" i="49"/>
  <c r="N269" i="51"/>
  <c r="S302" i="49"/>
  <c r="P269" i="67"/>
  <c r="S269" i="61"/>
  <c r="F27" i="44"/>
  <c r="O201" i="51"/>
  <c r="Q201" i="67"/>
  <c r="V223" i="49"/>
  <c r="T201" i="61"/>
  <c r="CX53" i="33"/>
  <c r="CY33" i="33"/>
  <c r="F231" i="51"/>
  <c r="G231" i="51" s="1"/>
  <c r="G231" i="61"/>
  <c r="H231" i="61" s="1"/>
  <c r="G257" i="49"/>
  <c r="F231" i="53"/>
  <c r="G231" i="53" s="1"/>
  <c r="G231" i="67"/>
  <c r="H231" i="67" s="1"/>
  <c r="AL134" i="67"/>
  <c r="AM52" i="38"/>
  <c r="AN29" i="38"/>
  <c r="AB215" i="51"/>
  <c r="AD215" i="67"/>
  <c r="N273" i="67"/>
  <c r="Q273" i="61"/>
  <c r="Y68" i="53"/>
  <c r="AI68" i="53"/>
  <c r="Y224" i="67"/>
  <c r="W224" i="51"/>
  <c r="V52" i="53"/>
  <c r="N219" i="53"/>
  <c r="W219" i="53"/>
  <c r="AG219" i="53"/>
  <c r="Y233" i="67"/>
  <c r="W233" i="51"/>
  <c r="Y50" i="67"/>
  <c r="W50" i="51"/>
  <c r="C52" i="40"/>
  <c r="D29" i="40"/>
  <c r="CF32" i="45"/>
  <c r="Q58" i="38"/>
  <c r="G27" i="43"/>
  <c r="V279" i="49"/>
  <c r="O254" i="51"/>
  <c r="Q254" i="67"/>
  <c r="T254" i="61"/>
  <c r="BC18" i="39"/>
  <c r="BC48" i="39"/>
  <c r="BC47" i="39"/>
  <c r="R30" i="58"/>
  <c r="P30" i="58"/>
  <c r="AL216" i="67"/>
  <c r="BB58" i="39"/>
  <c r="AE203" i="53"/>
  <c r="V271" i="51"/>
  <c r="X271" i="67"/>
  <c r="AF27" i="40"/>
  <c r="M149" i="53"/>
  <c r="DG52" i="39"/>
  <c r="DH29" i="39"/>
  <c r="AE46" i="53"/>
  <c r="BG209" i="67"/>
  <c r="AN209" i="67"/>
  <c r="AW209" i="67"/>
  <c r="R31" i="55"/>
  <c r="P31" i="55"/>
  <c r="BH133" i="67"/>
  <c r="AX133" i="67"/>
  <c r="G27" i="69"/>
  <c r="AN141" i="67"/>
  <c r="AW141" i="67"/>
  <c r="BG141" i="67"/>
  <c r="AI209" i="53"/>
  <c r="Y209" i="53"/>
  <c r="AD35" i="69"/>
  <c r="AI190" i="53"/>
  <c r="Y190" i="53"/>
  <c r="AV154" i="67"/>
  <c r="AM154" i="67"/>
  <c r="BF154" i="67"/>
  <c r="AU193" i="67"/>
  <c r="G56" i="61"/>
  <c r="H56" i="61" s="1"/>
  <c r="G56" i="67"/>
  <c r="H56" i="67" s="1"/>
  <c r="F56" i="51"/>
  <c r="G56" i="51" s="1"/>
  <c r="F56" i="53"/>
  <c r="G56" i="53" s="1"/>
  <c r="G53" i="49"/>
  <c r="Y195" i="53"/>
  <c r="AI195" i="53"/>
  <c r="F245" i="53"/>
  <c r="G245" i="53" s="1"/>
  <c r="G245" i="61"/>
  <c r="H245" i="61" s="1"/>
  <c r="G245" i="67"/>
  <c r="H245" i="67" s="1"/>
  <c r="G270" i="49"/>
  <c r="F245" i="51"/>
  <c r="G245" i="51" s="1"/>
  <c r="X262" i="67"/>
  <c r="V262" i="51"/>
  <c r="CD35" i="45"/>
  <c r="Z265" i="67"/>
  <c r="X265" i="51"/>
  <c r="BG59" i="38"/>
  <c r="N145" i="51"/>
  <c r="S145" i="61"/>
  <c r="P145" i="67"/>
  <c r="U89" i="49"/>
  <c r="S89" i="49"/>
  <c r="V251" i="51"/>
  <c r="X251" i="67"/>
  <c r="AH217" i="53"/>
  <c r="X217" i="53"/>
  <c r="O217" i="53"/>
  <c r="BZ29" i="43"/>
  <c r="BY52" i="43"/>
  <c r="U226" i="53"/>
  <c r="J190" i="51"/>
  <c r="AG190" i="67"/>
  <c r="AE190" i="51"/>
  <c r="K190" i="67"/>
  <c r="J39" i="67"/>
  <c r="AD39" i="51"/>
  <c r="AF39" i="67"/>
  <c r="I39" i="51"/>
  <c r="AU33" i="43"/>
  <c r="AT53" i="43"/>
  <c r="AE18" i="39"/>
  <c r="AE48" i="39"/>
  <c r="AE47" i="39"/>
  <c r="S33" i="44"/>
  <c r="AW55" i="67"/>
  <c r="AN55" i="67"/>
  <c r="BG55" i="67"/>
  <c r="Y165" i="53"/>
  <c r="AI165" i="53"/>
  <c r="R48" i="39"/>
  <c r="R47" i="39"/>
  <c r="R18" i="39"/>
  <c r="BL53" i="39"/>
  <c r="BM33" i="39"/>
  <c r="N257" i="67"/>
  <c r="Q289" i="49"/>
  <c r="Q257" i="61"/>
  <c r="BD41" i="67"/>
  <c r="AZ53" i="39"/>
  <c r="BA33" i="39"/>
  <c r="BG162" i="67"/>
  <c r="AN162" i="67"/>
  <c r="AW162" i="67"/>
  <c r="BC194" i="67"/>
  <c r="N226" i="53"/>
  <c r="W226" i="53"/>
  <c r="AG226" i="53"/>
  <c r="AF47" i="39"/>
  <c r="AF48" i="39"/>
  <c r="AF18" i="39"/>
  <c r="P58" i="41"/>
  <c r="Z58" i="41"/>
  <c r="EL29" i="43"/>
  <c r="EK52" i="43"/>
  <c r="BF168" i="67"/>
  <c r="AM168" i="67"/>
  <c r="AV168" i="67"/>
  <c r="AR36" i="5"/>
  <c r="BF181" i="67"/>
  <c r="AV181" i="67"/>
  <c r="AM181" i="67"/>
  <c r="AD210" i="53"/>
  <c r="N230" i="53"/>
  <c r="W230" i="53"/>
  <c r="AG230" i="53"/>
  <c r="AF244" i="67"/>
  <c r="AD244" i="51"/>
  <c r="AJ53" i="39"/>
  <c r="AK33" i="39"/>
  <c r="X47" i="39"/>
  <c r="X18" i="39"/>
  <c r="X48" i="39"/>
  <c r="AX218" i="67"/>
  <c r="BH218" i="67"/>
  <c r="Q188" i="49"/>
  <c r="N136" i="67"/>
  <c r="Q136" i="61"/>
  <c r="CR59" i="39"/>
  <c r="AF150" i="53"/>
  <c r="AP53" i="37"/>
  <c r="AQ33" i="37"/>
  <c r="DE30" i="45"/>
  <c r="F59" i="38"/>
  <c r="AF52" i="40"/>
  <c r="Q53" i="43"/>
  <c r="R33" i="43"/>
  <c r="AE165" i="51"/>
  <c r="AG165" i="67"/>
  <c r="K165" i="67"/>
  <c r="J165" i="51"/>
  <c r="AJ58" i="73"/>
  <c r="F59" i="36"/>
  <c r="AD161" i="51"/>
  <c r="I161" i="51"/>
  <c r="J161" i="67"/>
  <c r="AF161" i="67"/>
  <c r="AM131" i="67"/>
  <c r="BF131" i="67"/>
  <c r="AV131" i="67"/>
  <c r="CH53" i="38"/>
  <c r="BF123" i="67"/>
  <c r="AM123" i="67"/>
  <c r="AV123" i="67"/>
  <c r="AX156" i="67"/>
  <c r="BH156" i="67"/>
  <c r="X249" i="67"/>
  <c r="V249" i="51"/>
  <c r="X205" i="53"/>
  <c r="AH205" i="53"/>
  <c r="O205" i="53"/>
  <c r="AE227" i="53"/>
  <c r="DX29" i="43"/>
  <c r="DW52" i="43"/>
  <c r="D31" i="5"/>
  <c r="Y27" i="45"/>
  <c r="R215" i="61"/>
  <c r="R238" i="49"/>
  <c r="M215" i="51"/>
  <c r="T238" i="49"/>
  <c r="O215" i="67"/>
  <c r="X191" i="53"/>
  <c r="O191" i="53"/>
  <c r="AH191" i="53"/>
  <c r="AI217" i="53"/>
  <c r="Y217" i="53"/>
  <c r="AU167" i="67"/>
  <c r="S53" i="49"/>
  <c r="U53" i="49"/>
  <c r="S56" i="61"/>
  <c r="N56" i="51"/>
  <c r="P56" i="67"/>
  <c r="W227" i="51"/>
  <c r="Y227" i="67"/>
  <c r="EP33" i="43"/>
  <c r="EO53" i="43"/>
  <c r="AE174" i="67"/>
  <c r="AC174" i="51"/>
  <c r="AG244" i="67"/>
  <c r="AE244" i="51"/>
  <c r="V47" i="51"/>
  <c r="X47" i="67"/>
  <c r="W52" i="39"/>
  <c r="X29" i="39"/>
  <c r="BF29" i="39"/>
  <c r="BE52" i="39"/>
  <c r="BJ27" i="39"/>
  <c r="AM187" i="67"/>
  <c r="BF187" i="67"/>
  <c r="AV187" i="67"/>
  <c r="S53" i="39"/>
  <c r="T33" i="39"/>
  <c r="N174" i="51"/>
  <c r="S66" i="49"/>
  <c r="U66" i="49"/>
  <c r="S174" i="61"/>
  <c r="P174" i="67"/>
  <c r="Q31" i="55"/>
  <c r="S31" i="55"/>
  <c r="T48" i="61"/>
  <c r="Q48" i="67"/>
  <c r="O48" i="51"/>
  <c r="V44" i="49"/>
  <c r="Q52" i="39"/>
  <c r="R29" i="39"/>
  <c r="V224" i="51"/>
  <c r="X224" i="67"/>
  <c r="BC52" i="38"/>
  <c r="BD29" i="38"/>
  <c r="X253" i="51"/>
  <c r="Z253" i="67"/>
  <c r="X52" i="41"/>
  <c r="Y29" i="41"/>
  <c r="EN53" i="43"/>
  <c r="EO33" i="43"/>
  <c r="W146" i="53"/>
  <c r="N146" i="53"/>
  <c r="AG146" i="53"/>
  <c r="K272" i="67"/>
  <c r="AE272" i="51"/>
  <c r="J272" i="51"/>
  <c r="AG272" i="67"/>
  <c r="T162" i="53"/>
  <c r="AE224" i="53"/>
  <c r="F36" i="5"/>
  <c r="BR29" i="39"/>
  <c r="BQ52" i="39"/>
  <c r="AU191" i="67"/>
  <c r="AV33" i="5"/>
  <c r="CZ27" i="39"/>
  <c r="AB253" i="49"/>
  <c r="AA253" i="49"/>
  <c r="Z253" i="49"/>
  <c r="AG39" i="67"/>
  <c r="AE39" i="51"/>
  <c r="K39" i="67"/>
  <c r="J39" i="51"/>
  <c r="I271" i="51"/>
  <c r="AF271" i="67"/>
  <c r="AD271" i="51"/>
  <c r="J271" i="67"/>
  <c r="M239" i="51"/>
  <c r="R239" i="61"/>
  <c r="T307" i="49"/>
  <c r="R307" i="49"/>
  <c r="O239" i="67"/>
  <c r="R268" i="49"/>
  <c r="M244" i="51"/>
  <c r="T268" i="49"/>
  <c r="R244" i="61"/>
  <c r="O244" i="67"/>
  <c r="M271" i="51"/>
  <c r="O271" i="67"/>
  <c r="R271" i="61"/>
  <c r="T242" i="61"/>
  <c r="Q242" i="67"/>
  <c r="V266" i="49"/>
  <c r="O242" i="51"/>
  <c r="AF262" i="67"/>
  <c r="J262" i="67"/>
  <c r="I262" i="51"/>
  <c r="AD262" i="51"/>
  <c r="BD240" i="67"/>
  <c r="P222" i="67"/>
  <c r="S248" i="49"/>
  <c r="N222" i="51"/>
  <c r="U248" i="49"/>
  <c r="S222" i="61"/>
  <c r="Q266" i="61"/>
  <c r="N266" i="67"/>
  <c r="M30" i="69"/>
  <c r="AE40" i="53"/>
  <c r="F194" i="51"/>
  <c r="G194" i="51" s="1"/>
  <c r="F194" i="53"/>
  <c r="G194" i="53" s="1"/>
  <c r="G216" i="49"/>
  <c r="G194" i="67"/>
  <c r="H194" i="67" s="1"/>
  <c r="G194" i="61"/>
  <c r="H194" i="61" s="1"/>
  <c r="Z33" i="44"/>
  <c r="BS27" i="40"/>
  <c r="F226" i="53"/>
  <c r="G226" i="53" s="1"/>
  <c r="G226" i="61"/>
  <c r="H226" i="61" s="1"/>
  <c r="F226" i="51"/>
  <c r="G226" i="51" s="1"/>
  <c r="G251" i="49"/>
  <c r="G226" i="67"/>
  <c r="H226" i="67" s="1"/>
  <c r="G281" i="49"/>
  <c r="G255" i="67"/>
  <c r="H255" i="67" s="1"/>
  <c r="F255" i="51"/>
  <c r="G255" i="51" s="1"/>
  <c r="F255" i="53"/>
  <c r="G255" i="53" s="1"/>
  <c r="G255" i="61"/>
  <c r="H255" i="61" s="1"/>
  <c r="N245" i="51"/>
  <c r="P245" i="67"/>
  <c r="U270" i="49"/>
  <c r="S245" i="61"/>
  <c r="S270" i="49"/>
  <c r="X40" i="51"/>
  <c r="Z40" i="67"/>
  <c r="C53" i="36"/>
  <c r="D33" i="36"/>
  <c r="AC167" i="51"/>
  <c r="AE167" i="67"/>
  <c r="AE265" i="51"/>
  <c r="J265" i="51"/>
  <c r="AG265" i="67"/>
  <c r="K265" i="67"/>
  <c r="BF203" i="67"/>
  <c r="AM203" i="67"/>
  <c r="AV203" i="67"/>
  <c r="BG122" i="67"/>
  <c r="AN122" i="67"/>
  <c r="AW122" i="67"/>
  <c r="F58" i="43"/>
  <c r="M194" i="53"/>
  <c r="BH201" i="67"/>
  <c r="AX201" i="67"/>
  <c r="AR33" i="37"/>
  <c r="AQ53" i="37"/>
  <c r="AC29" i="40"/>
  <c r="AB52" i="40"/>
  <c r="DG53" i="39"/>
  <c r="DH33" i="39"/>
  <c r="Q246" i="67"/>
  <c r="V269" i="49"/>
  <c r="T246" i="61"/>
  <c r="O246" i="51"/>
  <c r="BR53" i="40"/>
  <c r="BS33" i="40"/>
  <c r="N252" i="67"/>
  <c r="Q276" i="49"/>
  <c r="Q252" i="61"/>
  <c r="CY58" i="39"/>
  <c r="AG153" i="67"/>
  <c r="K153" i="67"/>
  <c r="J153" i="51"/>
  <c r="AE153" i="51"/>
  <c r="F27" i="69"/>
  <c r="Q32" i="55"/>
  <c r="S32" i="55"/>
  <c r="BB52" i="39"/>
  <c r="BC29" i="39"/>
  <c r="AD249" i="67"/>
  <c r="AB249" i="51"/>
  <c r="Q31" i="5"/>
  <c r="BH29" i="38"/>
  <c r="BG52" i="38"/>
  <c r="R27" i="37"/>
  <c r="AT29" i="43"/>
  <c r="AS52" i="43"/>
  <c r="V53" i="73"/>
  <c r="W33" i="73"/>
  <c r="Q27" i="37"/>
  <c r="BD58" i="37"/>
  <c r="AE154" i="51"/>
  <c r="K154" i="67"/>
  <c r="J154" i="51"/>
  <c r="AG154" i="67"/>
  <c r="F191" i="51"/>
  <c r="G191" i="51" s="1"/>
  <c r="G191" i="61"/>
  <c r="H191" i="61" s="1"/>
  <c r="G191" i="67"/>
  <c r="H191" i="67" s="1"/>
  <c r="F191" i="53"/>
  <c r="G191" i="53" s="1"/>
  <c r="G60" i="49"/>
  <c r="AB174" i="51"/>
  <c r="AD174" i="67"/>
  <c r="AI131" i="53"/>
  <c r="Y131" i="53"/>
  <c r="Z58" i="73"/>
  <c r="V209" i="49"/>
  <c r="T161" i="61"/>
  <c r="O161" i="51"/>
  <c r="Q161" i="67"/>
  <c r="AN27" i="45"/>
  <c r="C52" i="38"/>
  <c r="D29" i="38"/>
  <c r="AT52" i="72"/>
  <c r="AU29" i="72"/>
  <c r="Y204" i="53"/>
  <c r="AI204" i="53"/>
  <c r="CF29" i="38"/>
  <c r="CE52" i="38"/>
  <c r="Z141" i="67"/>
  <c r="X141" i="51"/>
  <c r="M226" i="53"/>
  <c r="BK53" i="38"/>
  <c r="BL33" i="38"/>
  <c r="AD245" i="67"/>
  <c r="AB245" i="51"/>
  <c r="AD190" i="53"/>
  <c r="AA59" i="37"/>
  <c r="N55" i="53"/>
  <c r="W55" i="53"/>
  <c r="AG55" i="53"/>
  <c r="AD140" i="51"/>
  <c r="I140" i="51"/>
  <c r="AF140" i="67"/>
  <c r="J140" i="67"/>
  <c r="AF129" i="67"/>
  <c r="J129" i="67"/>
  <c r="AD129" i="51"/>
  <c r="I129" i="51"/>
  <c r="BV48" i="73"/>
  <c r="BV47" i="73"/>
  <c r="BV18" i="73"/>
  <c r="AD211" i="67"/>
  <c r="AB211" i="51"/>
  <c r="AU183" i="67"/>
  <c r="Y143" i="53"/>
  <c r="AI143" i="53"/>
  <c r="T53" i="41"/>
  <c r="M121" i="53"/>
  <c r="BM59" i="39"/>
  <c r="AF225" i="67"/>
  <c r="I225" i="51"/>
  <c r="J225" i="67"/>
  <c r="AD225" i="51"/>
  <c r="AG197" i="53"/>
  <c r="W197" i="53"/>
  <c r="N197" i="53"/>
  <c r="AD53" i="51"/>
  <c r="I53" i="51"/>
  <c r="AF53" i="67"/>
  <c r="J53" i="67"/>
  <c r="AU29" i="40"/>
  <c r="AT52" i="40"/>
  <c r="DN33" i="43"/>
  <c r="DM53" i="43"/>
  <c r="AD203" i="53"/>
  <c r="Q50" i="49"/>
  <c r="N53" i="67"/>
  <c r="Q53" i="61"/>
  <c r="X188" i="53"/>
  <c r="AH188" i="53"/>
  <c r="O188" i="53"/>
  <c r="FB30" i="45"/>
  <c r="U202" i="49"/>
  <c r="P155" i="67"/>
  <c r="N155" i="51"/>
  <c r="S155" i="61"/>
  <c r="S202" i="49"/>
  <c r="Y138" i="67"/>
  <c r="W138" i="51"/>
  <c r="AN76" i="67"/>
  <c r="AW76" i="67"/>
  <c r="BG76" i="67"/>
  <c r="J156" i="51"/>
  <c r="AG156" i="67"/>
  <c r="K156" i="67"/>
  <c r="AE156" i="51"/>
  <c r="T58" i="68"/>
  <c r="CS29" i="43"/>
  <c r="CR52" i="43"/>
  <c r="H52" i="36"/>
  <c r="Y175" i="53"/>
  <c r="AI175" i="53"/>
  <c r="G201" i="49"/>
  <c r="G154" i="67"/>
  <c r="H154" i="67" s="1"/>
  <c r="G154" i="61"/>
  <c r="H154" i="61" s="1"/>
  <c r="F154" i="51"/>
  <c r="G154" i="51" s="1"/>
  <c r="F154" i="53"/>
  <c r="G154" i="53" s="1"/>
  <c r="AM20" i="67"/>
  <c r="AV20" i="67"/>
  <c r="BF20" i="67"/>
  <c r="P58" i="43"/>
  <c r="X58" i="37"/>
  <c r="E31" i="5"/>
  <c r="V222" i="51"/>
  <c r="X222" i="67"/>
  <c r="K223" i="67"/>
  <c r="J223" i="51"/>
  <c r="AG223" i="67"/>
  <c r="AE223" i="51"/>
  <c r="BG29" i="37"/>
  <c r="BF52" i="37"/>
  <c r="O156" i="53"/>
  <c r="X156" i="53"/>
  <c r="AH156" i="53"/>
  <c r="AL196" i="67"/>
  <c r="M230" i="53"/>
  <c r="AZ58" i="38"/>
  <c r="T250" i="49"/>
  <c r="O225" i="67"/>
  <c r="R225" i="61"/>
  <c r="M225" i="51"/>
  <c r="R250" i="49"/>
  <c r="M153" i="53"/>
  <c r="T145" i="53"/>
  <c r="BO52" i="39"/>
  <c r="BP29" i="39"/>
  <c r="BE230" i="67"/>
  <c r="AD58" i="38"/>
  <c r="X35" i="51"/>
  <c r="Z35" i="67"/>
  <c r="W66" i="53"/>
  <c r="AG66" i="53"/>
  <c r="N66" i="53"/>
  <c r="M57" i="53"/>
  <c r="AB16" i="51"/>
  <c r="AD16" i="67"/>
  <c r="BG58" i="37"/>
  <c r="BE218" i="67"/>
  <c r="AE27" i="44"/>
  <c r="AD164" i="51"/>
  <c r="I164" i="51"/>
  <c r="AF164" i="67"/>
  <c r="J164" i="67"/>
  <c r="AN215" i="67"/>
  <c r="AW215" i="67"/>
  <c r="BG215" i="67"/>
  <c r="X41" i="67"/>
  <c r="V41" i="51"/>
  <c r="BA33" i="73"/>
  <c r="AZ53" i="73"/>
  <c r="AU59" i="43"/>
  <c r="BF230" i="67"/>
  <c r="AM230" i="67"/>
  <c r="AV230" i="67"/>
  <c r="AB53" i="39"/>
  <c r="AC33" i="39"/>
  <c r="BB48" i="73"/>
  <c r="BB18" i="73"/>
  <c r="BB47" i="73"/>
  <c r="R60" i="49"/>
  <c r="O191" i="67"/>
  <c r="T60" i="49"/>
  <c r="M191" i="51"/>
  <c r="R191" i="61"/>
  <c r="Q222" i="61"/>
  <c r="Q248" i="49"/>
  <c r="N222" i="67"/>
  <c r="X58" i="73"/>
  <c r="AS163" i="67"/>
  <c r="DS59" i="43"/>
  <c r="X226" i="67"/>
  <c r="V226" i="51"/>
  <c r="O145" i="53"/>
  <c r="X145" i="53"/>
  <c r="AH145" i="53"/>
  <c r="AB53" i="38"/>
  <c r="AC33" i="38"/>
  <c r="BE59" i="38"/>
  <c r="AL29" i="28"/>
  <c r="AK52" i="28"/>
  <c r="G205" i="49"/>
  <c r="F157" i="51"/>
  <c r="G157" i="51" s="1"/>
  <c r="G157" i="67"/>
  <c r="H157" i="67" s="1"/>
  <c r="F157" i="53"/>
  <c r="G157" i="53" s="1"/>
  <c r="G157" i="61"/>
  <c r="H157" i="61" s="1"/>
  <c r="AU198" i="67"/>
  <c r="P29" i="39"/>
  <c r="O52" i="39"/>
  <c r="DO58" i="43"/>
  <c r="H53" i="38"/>
  <c r="AL231" i="67"/>
  <c r="O53" i="41"/>
  <c r="P33" i="41"/>
  <c r="AV241" i="67"/>
  <c r="AM241" i="67"/>
  <c r="BF241" i="67"/>
  <c r="AD217" i="53"/>
  <c r="N243" i="53"/>
  <c r="W243" i="53"/>
  <c r="AG243" i="53"/>
  <c r="AH29" i="73"/>
  <c r="AG52" i="73"/>
  <c r="AD50" i="67"/>
  <c r="AB50" i="51"/>
  <c r="E27" i="45"/>
  <c r="AV52" i="72"/>
  <c r="AW29" i="72"/>
  <c r="W145" i="53"/>
  <c r="AG145" i="53"/>
  <c r="N145" i="53"/>
  <c r="AE229" i="51"/>
  <c r="J229" i="51"/>
  <c r="K229" i="67"/>
  <c r="AG229" i="67"/>
  <c r="AD216" i="53"/>
  <c r="X215" i="53"/>
  <c r="O215" i="53"/>
  <c r="AH215" i="53"/>
  <c r="AS155" i="67"/>
  <c r="AS214" i="67"/>
  <c r="O173" i="53"/>
  <c r="X173" i="53"/>
  <c r="AH173" i="53"/>
  <c r="Y139" i="53"/>
  <c r="AI139" i="53"/>
  <c r="AV208" i="67"/>
  <c r="AM208" i="67"/>
  <c r="BF208" i="67"/>
  <c r="AB143" i="51"/>
  <c r="AD143" i="67"/>
  <c r="AG203" i="53"/>
  <c r="W203" i="53"/>
  <c r="N203" i="53"/>
  <c r="AO52" i="40"/>
  <c r="AP29" i="40"/>
  <c r="G27" i="5"/>
  <c r="R29" i="36"/>
  <c r="Q52" i="36"/>
  <c r="T202" i="53"/>
  <c r="AT244" i="67"/>
  <c r="BB27" i="39"/>
  <c r="V198" i="51"/>
  <c r="X198" i="67"/>
  <c r="H52" i="39"/>
  <c r="X66" i="53"/>
  <c r="AH66" i="53"/>
  <c r="O66" i="53"/>
  <c r="AH201" i="53"/>
  <c r="X201" i="53"/>
  <c r="O201" i="53"/>
  <c r="EH27" i="45"/>
  <c r="M240" i="53"/>
  <c r="AM143" i="67"/>
  <c r="AV143" i="67"/>
  <c r="BF143" i="67"/>
  <c r="X29" i="38"/>
  <c r="W52" i="38"/>
  <c r="M226" i="51"/>
  <c r="O226" i="67"/>
  <c r="T251" i="49"/>
  <c r="R251" i="49"/>
  <c r="R226" i="61"/>
  <c r="R36" i="5"/>
  <c r="P32" i="55"/>
  <c r="R32" i="55"/>
  <c r="X59" i="39"/>
  <c r="P53" i="73"/>
  <c r="Q33" i="73"/>
  <c r="AP29" i="73"/>
  <c r="AO52" i="73"/>
  <c r="AE231" i="51"/>
  <c r="AG231" i="67"/>
  <c r="K231" i="67"/>
  <c r="J231" i="51"/>
  <c r="AN202" i="67"/>
  <c r="AW202" i="67"/>
  <c r="BG202" i="67"/>
  <c r="AU213" i="67"/>
  <c r="Q218" i="49"/>
  <c r="N196" i="67"/>
  <c r="Q196" i="61"/>
  <c r="R29" i="55"/>
  <c r="P29" i="55"/>
  <c r="AT58" i="73"/>
  <c r="AE191" i="67"/>
  <c r="AC191" i="51"/>
  <c r="AR58" i="38"/>
  <c r="BF141" i="67"/>
  <c r="AM141" i="67"/>
  <c r="AV141" i="67"/>
  <c r="Y58" i="38"/>
  <c r="BH33" i="5"/>
  <c r="DP29" i="43"/>
  <c r="DO52" i="43"/>
  <c r="AL172" i="67"/>
  <c r="V154" i="51"/>
  <c r="X154" i="67"/>
  <c r="BH158" i="67"/>
  <c r="AX158" i="67"/>
  <c r="BS36" i="5"/>
  <c r="V53" i="41"/>
  <c r="W33" i="41"/>
  <c r="Z201" i="67"/>
  <c r="X201" i="51"/>
  <c r="F199" i="53"/>
  <c r="G199" i="53" s="1"/>
  <c r="F199" i="51"/>
  <c r="G199" i="51" s="1"/>
  <c r="G220" i="49"/>
  <c r="G199" i="61"/>
  <c r="H199" i="61" s="1"/>
  <c r="G199" i="67"/>
  <c r="H199" i="67" s="1"/>
  <c r="W194" i="51"/>
  <c r="Y194" i="67"/>
  <c r="U209" i="49"/>
  <c r="S161" i="61"/>
  <c r="S209" i="49"/>
  <c r="P161" i="67"/>
  <c r="N161" i="51"/>
  <c r="AG74" i="67"/>
  <c r="K74" i="67"/>
  <c r="J74" i="51"/>
  <c r="AE74" i="51"/>
  <c r="AX53" i="67"/>
  <c r="BH53" i="67"/>
  <c r="V165" i="53"/>
  <c r="DR27" i="43"/>
  <c r="BH219" i="67"/>
  <c r="AX219" i="67"/>
  <c r="AN148" i="67"/>
  <c r="BG148" i="67"/>
  <c r="AW148" i="67"/>
  <c r="AV173" i="67"/>
  <c r="AM173" i="67"/>
  <c r="BF173" i="67"/>
  <c r="Y53" i="67"/>
  <c r="W53" i="51"/>
  <c r="DR33" i="43"/>
  <c r="DQ53" i="43"/>
  <c r="BV52" i="40"/>
  <c r="CB58" i="38"/>
  <c r="BF243" i="67"/>
  <c r="AM243" i="67"/>
  <c r="AV243" i="67"/>
  <c r="P25" i="58"/>
  <c r="R25" i="58"/>
  <c r="J53" i="37"/>
  <c r="K33" i="37"/>
  <c r="AT59" i="73"/>
  <c r="Y222" i="67"/>
  <c r="W222" i="51"/>
  <c r="O153" i="67"/>
  <c r="R153" i="61"/>
  <c r="M153" i="51"/>
  <c r="R199" i="49"/>
  <c r="T199" i="49"/>
  <c r="CS52" i="39"/>
  <c r="CT29" i="39"/>
  <c r="F246" i="53"/>
  <c r="G246" i="53" s="1"/>
  <c r="F246" i="51"/>
  <c r="G246" i="51" s="1"/>
  <c r="G246" i="67"/>
  <c r="H246" i="67" s="1"/>
  <c r="G269" i="49"/>
  <c r="G246" i="61"/>
  <c r="H246" i="61" s="1"/>
  <c r="BC59" i="40"/>
  <c r="F163" i="53"/>
  <c r="G163" i="53" s="1"/>
  <c r="G211" i="49"/>
  <c r="G163" i="61"/>
  <c r="H163" i="61" s="1"/>
  <c r="F163" i="51"/>
  <c r="G163" i="51" s="1"/>
  <c r="G163" i="67"/>
  <c r="H163" i="67" s="1"/>
  <c r="Y240" i="53"/>
  <c r="AI240" i="53"/>
  <c r="BU48" i="39"/>
  <c r="BU18" i="39"/>
  <c r="BU47" i="39"/>
  <c r="BA29" i="37"/>
  <c r="AZ52" i="37"/>
  <c r="AL154" i="67"/>
  <c r="AD250" i="67"/>
  <c r="AB250" i="51"/>
  <c r="AA52" i="38"/>
  <c r="AB29" i="38"/>
  <c r="D33" i="38"/>
  <c r="C53" i="38"/>
  <c r="BQ52" i="73"/>
  <c r="BR29" i="73"/>
  <c r="AD231" i="51"/>
  <c r="AF231" i="67"/>
  <c r="I231" i="51"/>
  <c r="J231" i="67"/>
  <c r="BH134" i="67"/>
  <c r="AX134" i="67"/>
  <c r="AN207" i="67"/>
  <c r="AW207" i="67"/>
  <c r="BG207" i="67"/>
  <c r="AV60" i="67"/>
  <c r="AM60" i="67"/>
  <c r="BF60" i="67"/>
  <c r="DU30" i="45"/>
  <c r="AE78" i="51"/>
  <c r="K78" i="67"/>
  <c r="AG78" i="67"/>
  <c r="J78" i="51"/>
  <c r="X194" i="67"/>
  <c r="V194" i="51"/>
  <c r="U235" i="53"/>
  <c r="W254" i="51"/>
  <c r="Y254" i="67"/>
  <c r="AP58" i="43"/>
  <c r="BM58" i="40"/>
  <c r="BK53" i="39"/>
  <c r="BL33" i="39"/>
  <c r="I142" i="61"/>
  <c r="H142" i="53"/>
  <c r="I142" i="67"/>
  <c r="H142" i="51"/>
  <c r="AU166" i="67"/>
  <c r="BD18" i="73"/>
  <c r="BD48" i="73"/>
  <c r="BD47" i="73"/>
  <c r="AE30" i="45"/>
  <c r="V202" i="53"/>
  <c r="O52" i="43"/>
  <c r="P29" i="43"/>
  <c r="O219" i="67"/>
  <c r="R219" i="61"/>
  <c r="R243" i="49"/>
  <c r="M219" i="51"/>
  <c r="T243" i="49"/>
  <c r="BL27" i="40"/>
  <c r="AB33" i="38"/>
  <c r="AA53" i="38"/>
  <c r="BQ58" i="73"/>
  <c r="AK27" i="39"/>
  <c r="AL55" i="67"/>
  <c r="H29" i="68"/>
  <c r="G52" i="68"/>
  <c r="AY53" i="37"/>
  <c r="AZ33" i="37"/>
  <c r="AG62" i="53"/>
  <c r="W62" i="53"/>
  <c r="N62" i="53"/>
  <c r="AT183" i="67"/>
  <c r="BC33" i="33"/>
  <c r="BB53" i="33"/>
  <c r="BG232" i="67"/>
  <c r="AW232" i="67"/>
  <c r="AN232" i="67"/>
  <c r="BC146" i="67"/>
  <c r="AU58" i="37"/>
  <c r="F242" i="51"/>
  <c r="G242" i="51" s="1"/>
  <c r="G242" i="61"/>
  <c r="H242" i="61" s="1"/>
  <c r="F242" i="53"/>
  <c r="G242" i="53" s="1"/>
  <c r="G242" i="67"/>
  <c r="H242" i="67" s="1"/>
  <c r="G266" i="49"/>
  <c r="H53" i="40"/>
  <c r="AS197" i="67"/>
  <c r="AF219" i="53"/>
  <c r="BB33" i="39"/>
  <c r="BA53" i="39"/>
  <c r="AD176" i="67"/>
  <c r="AB176" i="51"/>
  <c r="Z125" i="67"/>
  <c r="X125" i="51"/>
  <c r="AQ27" i="69"/>
  <c r="AD261" i="67"/>
  <c r="AB261" i="51"/>
  <c r="X27" i="73"/>
  <c r="AD53" i="37"/>
  <c r="AE33" i="37"/>
  <c r="Z225" i="67"/>
  <c r="X225" i="51"/>
  <c r="BF117" i="67"/>
  <c r="AM117" i="67"/>
  <c r="AV117" i="67"/>
  <c r="X52" i="67"/>
  <c r="V52" i="51"/>
  <c r="L30" i="69"/>
  <c r="AU50" i="67"/>
  <c r="N154" i="53"/>
  <c r="AG154" i="53"/>
  <c r="W154" i="53"/>
  <c r="N120" i="51"/>
  <c r="S170" i="49"/>
  <c r="S120" i="61"/>
  <c r="P120" i="67"/>
  <c r="U170" i="49"/>
  <c r="BF227" i="67"/>
  <c r="AM227" i="67"/>
  <c r="AV227" i="67"/>
  <c r="F215" i="51"/>
  <c r="G215" i="51" s="1"/>
  <c r="F215" i="53"/>
  <c r="G215" i="53" s="1"/>
  <c r="G238" i="49"/>
  <c r="G215" i="61"/>
  <c r="H215" i="61" s="1"/>
  <c r="G215" i="67"/>
  <c r="H215" i="67" s="1"/>
  <c r="G213" i="49"/>
  <c r="G165" i="61"/>
  <c r="H165" i="61" s="1"/>
  <c r="F165" i="53"/>
  <c r="G165" i="53" s="1"/>
  <c r="F165" i="51"/>
  <c r="G165" i="51" s="1"/>
  <c r="G165" i="67"/>
  <c r="H165" i="67" s="1"/>
  <c r="X222" i="51"/>
  <c r="Z222" i="67"/>
  <c r="K58" i="41"/>
  <c r="BE51" i="67"/>
  <c r="AV205" i="67"/>
  <c r="BF205" i="67"/>
  <c r="AM205" i="67"/>
  <c r="AH120" i="53"/>
  <c r="X120" i="53"/>
  <c r="O120" i="53"/>
  <c r="BC167" i="67"/>
  <c r="AU123" i="67"/>
  <c r="C53" i="39"/>
  <c r="D33" i="39"/>
  <c r="BB59" i="40"/>
  <c r="BO18" i="39"/>
  <c r="BO48" i="39"/>
  <c r="BO47" i="39"/>
  <c r="S221" i="49"/>
  <c r="P198" i="67"/>
  <c r="U221" i="49"/>
  <c r="S198" i="61"/>
  <c r="N198" i="51"/>
  <c r="AF257" i="67"/>
  <c r="AD257" i="51"/>
  <c r="I257" i="51"/>
  <c r="J257" i="67"/>
  <c r="EP32" i="45"/>
  <c r="V52" i="41"/>
  <c r="W29" i="41"/>
  <c r="AE51" i="51"/>
  <c r="AG51" i="67"/>
  <c r="K51" i="67"/>
  <c r="J51" i="51"/>
  <c r="S41" i="55"/>
  <c r="Q41" i="55"/>
  <c r="BE223" i="67"/>
  <c r="AS138" i="67"/>
  <c r="AD29" i="38"/>
  <c r="AC52" i="38"/>
  <c r="Y214" i="53"/>
  <c r="AI214" i="53"/>
  <c r="D29" i="68"/>
  <c r="C52" i="68"/>
  <c r="AT52" i="73"/>
  <c r="AU29" i="73"/>
  <c r="AY58" i="39"/>
  <c r="N29" i="4"/>
  <c r="M52" i="4"/>
  <c r="AD32" i="53"/>
  <c r="Y127" i="53"/>
  <c r="AI127" i="53"/>
  <c r="BC33" i="73"/>
  <c r="BB53" i="73"/>
  <c r="M160" i="53"/>
  <c r="AF52" i="43"/>
  <c r="N231" i="51"/>
  <c r="S231" i="61"/>
  <c r="S257" i="49"/>
  <c r="P231" i="67"/>
  <c r="U257" i="49"/>
  <c r="BG217" i="67"/>
  <c r="AN217" i="67"/>
  <c r="AW217" i="67"/>
  <c r="AG215" i="53"/>
  <c r="W215" i="53"/>
  <c r="N215" i="53"/>
  <c r="X247" i="51"/>
  <c r="Z247" i="67"/>
  <c r="AR59" i="39"/>
  <c r="E58" i="38"/>
  <c r="Y142" i="53"/>
  <c r="AI142" i="53"/>
  <c r="BC58" i="37"/>
  <c r="S24" i="58"/>
  <c r="Q24" i="58"/>
  <c r="CY53" i="39"/>
  <c r="CZ33" i="39"/>
  <c r="BD135" i="67"/>
  <c r="CL52" i="43"/>
  <c r="CM29" i="43"/>
  <c r="EO32" i="45"/>
  <c r="F156" i="53"/>
  <c r="G156" i="53" s="1"/>
  <c r="F156" i="51"/>
  <c r="G156" i="51" s="1"/>
  <c r="G156" i="61"/>
  <c r="H156" i="61" s="1"/>
  <c r="G156" i="67"/>
  <c r="H156" i="67" s="1"/>
  <c r="G203" i="49"/>
  <c r="AB257" i="49"/>
  <c r="Z257" i="49"/>
  <c r="AA257" i="49"/>
  <c r="U218" i="53"/>
  <c r="T234" i="49"/>
  <c r="R211" i="61"/>
  <c r="R234" i="49"/>
  <c r="O211" i="67"/>
  <c r="M211" i="51"/>
  <c r="V182" i="53"/>
  <c r="BM52" i="33"/>
  <c r="BN29" i="33"/>
  <c r="AD31" i="51"/>
  <c r="J31" i="67"/>
  <c r="I31" i="51"/>
  <c r="AF31" i="67"/>
  <c r="AU134" i="67"/>
  <c r="AB234" i="49"/>
  <c r="Z234" i="49"/>
  <c r="AA234" i="49"/>
  <c r="AY52" i="37"/>
  <c r="AZ29" i="37"/>
  <c r="G158" i="67"/>
  <c r="H158" i="67" s="1"/>
  <c r="G158" i="61"/>
  <c r="H158" i="61" s="1"/>
  <c r="G207" i="49"/>
  <c r="F158" i="51"/>
  <c r="G158" i="51" s="1"/>
  <c r="F158" i="53"/>
  <c r="G158" i="53" s="1"/>
  <c r="BC123" i="67"/>
  <c r="BH144" i="67"/>
  <c r="AX144" i="67"/>
  <c r="DJ59" i="39"/>
  <c r="BC33" i="5"/>
  <c r="AF235" i="53"/>
  <c r="O59" i="37"/>
  <c r="AD120" i="53"/>
  <c r="AU204" i="67"/>
  <c r="AF159" i="53"/>
  <c r="AN59" i="37"/>
  <c r="M191" i="53"/>
  <c r="Y207" i="53"/>
  <c r="AI207" i="53"/>
  <c r="G209" i="49"/>
  <c r="G161" i="61"/>
  <c r="H161" i="61" s="1"/>
  <c r="F161" i="51"/>
  <c r="G161" i="51" s="1"/>
  <c r="G161" i="67"/>
  <c r="H161" i="67" s="1"/>
  <c r="F161" i="53"/>
  <c r="G161" i="53" s="1"/>
  <c r="AF159" i="67"/>
  <c r="I159" i="51"/>
  <c r="AD159" i="51"/>
  <c r="J159" i="67"/>
  <c r="U170" i="53"/>
  <c r="I214" i="51"/>
  <c r="AF214" i="67"/>
  <c r="AD214" i="51"/>
  <c r="J214" i="67"/>
  <c r="BH204" i="67"/>
  <c r="AX204" i="67"/>
  <c r="G186" i="67"/>
  <c r="H186" i="67" s="1"/>
  <c r="F186" i="53"/>
  <c r="G186" i="53" s="1"/>
  <c r="G186" i="61"/>
  <c r="H186" i="61" s="1"/>
  <c r="G79" i="49"/>
  <c r="F186" i="51"/>
  <c r="G186" i="51" s="1"/>
  <c r="AE218" i="53"/>
  <c r="R280" i="49"/>
  <c r="T280" i="49"/>
  <c r="U40" i="53"/>
  <c r="Z33" i="40"/>
  <c r="Y53" i="40"/>
  <c r="BS58" i="38"/>
  <c r="BA33" i="5"/>
  <c r="O21" i="58"/>
  <c r="J233" i="51"/>
  <c r="K233" i="67"/>
  <c r="AE233" i="51"/>
  <c r="AG233" i="67"/>
  <c r="AE137" i="53"/>
  <c r="BG67" i="67"/>
  <c r="AN67" i="67"/>
  <c r="AW67" i="67"/>
  <c r="Z98" i="67"/>
  <c r="X98" i="51"/>
  <c r="BC139" i="67"/>
  <c r="V172" i="53"/>
  <c r="S230" i="49"/>
  <c r="S208" i="61"/>
  <c r="P208" i="67"/>
  <c r="U230" i="49"/>
  <c r="N208" i="51"/>
  <c r="X119" i="51"/>
  <c r="Z119" i="67"/>
  <c r="X90" i="51"/>
  <c r="Z90" i="67"/>
  <c r="AD171" i="53"/>
  <c r="AK52" i="73"/>
  <c r="AL29" i="73"/>
  <c r="AG58" i="39"/>
  <c r="AI27" i="37"/>
  <c r="R52" i="68"/>
  <c r="S29" i="68"/>
  <c r="Z58" i="28"/>
  <c r="D27" i="73"/>
  <c r="BB29" i="33"/>
  <c r="BA52" i="33"/>
  <c r="AD172" i="53"/>
  <c r="BH214" i="67"/>
  <c r="AX214" i="67"/>
  <c r="T134" i="53"/>
  <c r="Z113" i="67"/>
  <c r="X113" i="51"/>
  <c r="AC117" i="51"/>
  <c r="AE117" i="67"/>
  <c r="AV53" i="72"/>
  <c r="AW33" i="72"/>
  <c r="BT53" i="39"/>
  <c r="BU33" i="39"/>
  <c r="C59" i="73"/>
  <c r="R35" i="61"/>
  <c r="O35" i="67"/>
  <c r="M35" i="51"/>
  <c r="T30" i="49"/>
  <c r="R30" i="49"/>
  <c r="AW53" i="4"/>
  <c r="AX33" i="4"/>
  <c r="AX30" i="67"/>
  <c r="BH30" i="67"/>
  <c r="CY29" i="31"/>
  <c r="CX52" i="31"/>
  <c r="AV77" i="67"/>
  <c r="AM77" i="67"/>
  <c r="BF77" i="67"/>
  <c r="S52" i="68"/>
  <c r="T29" i="68"/>
  <c r="W29" i="38"/>
  <c r="V52" i="38"/>
  <c r="O47" i="67"/>
  <c r="R43" i="49"/>
  <c r="M47" i="51"/>
  <c r="R47" i="61"/>
  <c r="T43" i="49"/>
  <c r="W118" i="53"/>
  <c r="N118" i="53"/>
  <c r="AG118" i="53"/>
  <c r="X26" i="51"/>
  <c r="Z26" i="67"/>
  <c r="BC204" i="67"/>
  <c r="BF132" i="67"/>
  <c r="AV132" i="67"/>
  <c r="AM132" i="67"/>
  <c r="AD37" i="53"/>
  <c r="V164" i="49"/>
  <c r="Q114" i="67"/>
  <c r="O114" i="51"/>
  <c r="T114" i="61"/>
  <c r="CF53" i="4"/>
  <c r="CG33" i="4"/>
  <c r="V63" i="53"/>
  <c r="AW32" i="67"/>
  <c r="BG32" i="67"/>
  <c r="AN32" i="67"/>
  <c r="U172" i="49"/>
  <c r="S172" i="49"/>
  <c r="P122" i="67"/>
  <c r="N122" i="51"/>
  <c r="S122" i="61"/>
  <c r="T172" i="49"/>
  <c r="R172" i="49"/>
  <c r="M122" i="51"/>
  <c r="O122" i="67"/>
  <c r="R122" i="61"/>
  <c r="AH35" i="53"/>
  <c r="O35" i="53"/>
  <c r="X35" i="53"/>
  <c r="AH83" i="53"/>
  <c r="O83" i="53"/>
  <c r="X83" i="53"/>
  <c r="Q179" i="49"/>
  <c r="N129" i="67"/>
  <c r="Q129" i="61"/>
  <c r="BY52" i="33"/>
  <c r="BZ29" i="33"/>
  <c r="AW115" i="67"/>
  <c r="AN115" i="67"/>
  <c r="BG115" i="67"/>
  <c r="BH183" i="67"/>
  <c r="AX183" i="67"/>
  <c r="AX118" i="67"/>
  <c r="BH118" i="67"/>
  <c r="BH128" i="67"/>
  <c r="AX128" i="67"/>
  <c r="S197" i="49"/>
  <c r="U197" i="49"/>
  <c r="P151" i="67"/>
  <c r="S151" i="61"/>
  <c r="N151" i="51"/>
  <c r="M130" i="53"/>
  <c r="T220" i="53"/>
  <c r="AE243" i="53"/>
  <c r="AI181" i="53"/>
  <c r="Y181" i="53"/>
  <c r="U210" i="53"/>
  <c r="AD59" i="53"/>
  <c r="G59" i="31"/>
  <c r="EL32" i="45"/>
  <c r="BN53" i="39"/>
  <c r="BO33" i="39"/>
  <c r="BN33" i="33"/>
  <c r="BM53" i="33"/>
  <c r="BR58" i="39"/>
  <c r="BC134" i="67"/>
  <c r="AL66" i="67"/>
  <c r="AC59" i="38"/>
  <c r="H58" i="33"/>
  <c r="AC91" i="51"/>
  <c r="AE91" i="67"/>
  <c r="AF142" i="53"/>
  <c r="O154" i="51"/>
  <c r="V201" i="49"/>
  <c r="T154" i="61"/>
  <c r="Q154" i="67"/>
  <c r="AS56" i="67"/>
  <c r="CZ52" i="33"/>
  <c r="I122" i="51"/>
  <c r="AD122" i="51"/>
  <c r="AF122" i="67"/>
  <c r="J122" i="67"/>
  <c r="V30" i="45"/>
  <c r="X209" i="53"/>
  <c r="AH209" i="53"/>
  <c r="O209" i="53"/>
  <c r="J29" i="68"/>
  <c r="I52" i="68"/>
  <c r="M74" i="53"/>
  <c r="AV58" i="33"/>
  <c r="G203" i="67"/>
  <c r="H203" i="67" s="1"/>
  <c r="F203" i="53"/>
  <c r="G203" i="53" s="1"/>
  <c r="F203" i="51"/>
  <c r="G203" i="51" s="1"/>
  <c r="G226" i="49"/>
  <c r="G203" i="61"/>
  <c r="H203" i="61" s="1"/>
  <c r="N128" i="53"/>
  <c r="W128" i="53"/>
  <c r="AG128" i="53"/>
  <c r="EP29" i="33"/>
  <c r="EO52" i="33"/>
  <c r="AI57" i="53"/>
  <c r="Y57" i="53"/>
  <c r="AP29" i="39"/>
  <c r="AO52" i="39"/>
  <c r="BA58" i="38"/>
  <c r="AE243" i="51"/>
  <c r="AG243" i="67"/>
  <c r="T172" i="53"/>
  <c r="DE53" i="33"/>
  <c r="DF33" i="33"/>
  <c r="V202" i="49"/>
  <c r="O155" i="51"/>
  <c r="T155" i="61"/>
  <c r="Q155" i="67"/>
  <c r="BF29" i="33"/>
  <c r="BE52" i="33"/>
  <c r="BL33" i="33"/>
  <c r="BK53" i="33"/>
  <c r="BP33" i="33"/>
  <c r="BO53" i="33"/>
  <c r="AR47" i="73"/>
  <c r="AR18" i="73"/>
  <c r="AR48" i="73"/>
  <c r="AS134" i="67"/>
  <c r="S48" i="73"/>
  <c r="S47" i="73"/>
  <c r="S18" i="73"/>
  <c r="W52" i="73"/>
  <c r="X29" i="73"/>
  <c r="Y29" i="73"/>
  <c r="X52" i="73"/>
  <c r="S59" i="73"/>
  <c r="BD27" i="73"/>
  <c r="AT37" i="67"/>
  <c r="AH27" i="73"/>
  <c r="U214" i="53"/>
  <c r="DZ58" i="33"/>
  <c r="AI33" i="72"/>
  <c r="AH53" i="72"/>
  <c r="BF170" i="67"/>
  <c r="AV170" i="67"/>
  <c r="AM170" i="67"/>
  <c r="R121" i="61"/>
  <c r="O121" i="67"/>
  <c r="M121" i="51"/>
  <c r="R171" i="49"/>
  <c r="T171" i="49"/>
  <c r="AO47" i="73"/>
  <c r="AO59" i="73"/>
  <c r="AO48" i="73"/>
  <c r="M58" i="53"/>
  <c r="U72" i="53"/>
  <c r="BF28" i="67"/>
  <c r="AM28" i="67"/>
  <c r="AV28" i="67"/>
  <c r="Q101" i="61"/>
  <c r="N101" i="67"/>
  <c r="Q143" i="49"/>
  <c r="G194" i="49"/>
  <c r="F148" i="51"/>
  <c r="G148" i="51" s="1"/>
  <c r="G148" i="61"/>
  <c r="H148" i="61" s="1"/>
  <c r="G148" i="67"/>
  <c r="H148" i="67" s="1"/>
  <c r="F148" i="53"/>
  <c r="G148" i="53" s="1"/>
  <c r="G33" i="31"/>
  <c r="F53" i="31"/>
  <c r="C58" i="68"/>
  <c r="AO27" i="73"/>
  <c r="AT71" i="67"/>
  <c r="Q124" i="67"/>
  <c r="O124" i="51"/>
  <c r="T124" i="61"/>
  <c r="V175" i="49"/>
  <c r="Y47" i="33"/>
  <c r="Y18" i="33"/>
  <c r="Y48" i="33"/>
  <c r="AB27" i="33"/>
  <c r="AR58" i="73"/>
  <c r="AG76" i="53"/>
  <c r="W76" i="53"/>
  <c r="N76" i="53"/>
  <c r="X138" i="51"/>
  <c r="Z138" i="67"/>
  <c r="DB29" i="33"/>
  <c r="DA52" i="33"/>
  <c r="Q71" i="67"/>
  <c r="T71" i="61"/>
  <c r="V106" i="49"/>
  <c r="O71" i="51"/>
  <c r="Y211" i="67"/>
  <c r="W211" i="51"/>
  <c r="AH59" i="53"/>
  <c r="O59" i="53"/>
  <c r="X59" i="53"/>
  <c r="AE228" i="53"/>
  <c r="S18" i="55"/>
  <c r="Q18" i="55"/>
  <c r="BQ59" i="38"/>
  <c r="I53" i="31"/>
  <c r="J33" i="31"/>
  <c r="AV160" i="67"/>
  <c r="AM160" i="67"/>
  <c r="BF160" i="67"/>
  <c r="AP59" i="33"/>
  <c r="E59" i="36"/>
  <c r="BA29" i="38"/>
  <c r="AZ52" i="38"/>
  <c r="H27" i="33"/>
  <c r="BC244" i="67"/>
  <c r="AD243" i="53"/>
  <c r="AX29" i="4"/>
  <c r="AW52" i="4"/>
  <c r="AB124" i="51"/>
  <c r="AD124" i="67"/>
  <c r="P43" i="55"/>
  <c r="R43" i="55"/>
  <c r="M53" i="4"/>
  <c r="N33" i="4"/>
  <c r="AF62" i="53"/>
  <c r="AK59" i="28"/>
  <c r="BK52" i="28"/>
  <c r="BL29" i="28"/>
  <c r="AP48" i="73"/>
  <c r="AP47" i="73"/>
  <c r="AP18" i="73"/>
  <c r="BG68" i="67"/>
  <c r="AN68" i="67"/>
  <c r="AW68" i="67"/>
  <c r="T241" i="53"/>
  <c r="S186" i="61"/>
  <c r="S79" i="49"/>
  <c r="N186" i="51"/>
  <c r="U79" i="49"/>
  <c r="P186" i="67"/>
  <c r="AE70" i="53"/>
  <c r="G58" i="73"/>
  <c r="AT59" i="40"/>
  <c r="F120" i="53"/>
  <c r="G120" i="53" s="1"/>
  <c r="G170" i="49"/>
  <c r="G120" i="67"/>
  <c r="H120" i="67" s="1"/>
  <c r="G120" i="61"/>
  <c r="H120" i="61" s="1"/>
  <c r="F120" i="51"/>
  <c r="G120" i="51" s="1"/>
  <c r="AL244" i="67"/>
  <c r="BE74" i="67"/>
  <c r="AE71" i="53"/>
  <c r="BU29" i="73"/>
  <c r="BT52" i="73"/>
  <c r="J138" i="67"/>
  <c r="AD138" i="51"/>
  <c r="I138" i="51"/>
  <c r="AF138" i="67"/>
  <c r="AE115" i="53"/>
  <c r="Y74" i="67"/>
  <c r="W74" i="51"/>
  <c r="AA43" i="49"/>
  <c r="Z43" i="49"/>
  <c r="AB43" i="49"/>
  <c r="K121" i="67"/>
  <c r="AE121" i="51"/>
  <c r="J121" i="51"/>
  <c r="AG121" i="67"/>
  <c r="N165" i="67"/>
  <c r="Q165" i="61"/>
  <c r="Q213" i="49"/>
  <c r="AT36" i="5"/>
  <c r="AL186" i="67"/>
  <c r="BE104" i="67"/>
  <c r="BB29" i="37"/>
  <c r="BA52" i="37"/>
  <c r="AE59" i="37"/>
  <c r="Z27" i="38"/>
  <c r="K123" i="67"/>
  <c r="AG123" i="67"/>
  <c r="J123" i="51"/>
  <c r="AE123" i="51"/>
  <c r="Q194" i="49"/>
  <c r="Q148" i="61"/>
  <c r="N148" i="67"/>
  <c r="U70" i="53"/>
  <c r="L27" i="31"/>
  <c r="EF32" i="45"/>
  <c r="AW172" i="67"/>
  <c r="BG172" i="67"/>
  <c r="AN172" i="67"/>
  <c r="BG134" i="67"/>
  <c r="AN134" i="67"/>
  <c r="AW134" i="67"/>
  <c r="X68" i="53"/>
  <c r="O68" i="53"/>
  <c r="AH68" i="53"/>
  <c r="AD35" i="53"/>
  <c r="T138" i="61"/>
  <c r="V190" i="49"/>
  <c r="Q138" i="67"/>
  <c r="O138" i="51"/>
  <c r="AN53" i="33"/>
  <c r="AO33" i="33"/>
  <c r="AI29" i="33"/>
  <c r="AH52" i="33"/>
  <c r="E52" i="72"/>
  <c r="F29" i="72"/>
  <c r="AA193" i="49"/>
  <c r="Z193" i="49"/>
  <c r="AB193" i="49"/>
  <c r="DD59" i="33"/>
  <c r="S31" i="49"/>
  <c r="U31" i="49"/>
  <c r="S36" i="61"/>
  <c r="N36" i="51"/>
  <c r="P36" i="67"/>
  <c r="CS59" i="33"/>
  <c r="W71" i="53"/>
  <c r="N71" i="53"/>
  <c r="AG71" i="53"/>
  <c r="J58" i="31"/>
  <c r="AD20" i="53"/>
  <c r="T120" i="61"/>
  <c r="O120" i="51"/>
  <c r="V170" i="49"/>
  <c r="Q120" i="67"/>
  <c r="DZ27" i="4"/>
  <c r="T118" i="61"/>
  <c r="Q118" i="67"/>
  <c r="V168" i="49"/>
  <c r="O118" i="51"/>
  <c r="H53" i="28"/>
  <c r="Y89" i="53"/>
  <c r="AI89" i="53"/>
  <c r="AL190" i="67"/>
  <c r="EJ33" i="4"/>
  <c r="EI53" i="4"/>
  <c r="AD193" i="53"/>
  <c r="AX139" i="67"/>
  <c r="BH139" i="67"/>
  <c r="CR33" i="33"/>
  <c r="CQ53" i="33"/>
  <c r="T225" i="61"/>
  <c r="V250" i="49"/>
  <c r="O225" i="51"/>
  <c r="Q225" i="67"/>
  <c r="Y148" i="67"/>
  <c r="W148" i="51"/>
  <c r="AG31" i="53"/>
  <c r="N31" i="53"/>
  <c r="W31" i="53"/>
  <c r="AW191" i="67"/>
  <c r="BG191" i="67"/>
  <c r="AN191" i="67"/>
  <c r="DB27" i="33"/>
  <c r="R178" i="49"/>
  <c r="O128" i="67"/>
  <c r="M128" i="51"/>
  <c r="T178" i="49"/>
  <c r="R128" i="61"/>
  <c r="Q98" i="61"/>
  <c r="N98" i="67"/>
  <c r="Q138" i="49"/>
  <c r="BR59" i="39"/>
  <c r="X241" i="53"/>
  <c r="AH241" i="53"/>
  <c r="O241" i="53"/>
  <c r="AU64" i="67"/>
  <c r="AR58" i="37"/>
  <c r="U163" i="49"/>
  <c r="S163" i="49"/>
  <c r="P113" i="67"/>
  <c r="N113" i="51"/>
  <c r="S113" i="61"/>
  <c r="BD241" i="67"/>
  <c r="V59" i="37"/>
  <c r="AE130" i="53"/>
  <c r="N58" i="73"/>
  <c r="AC151" i="51"/>
  <c r="AE151" i="67"/>
  <c r="O20" i="53"/>
  <c r="X20" i="53"/>
  <c r="AH20" i="53"/>
  <c r="AD196" i="67"/>
  <c r="AB196" i="51"/>
  <c r="O169" i="53"/>
  <c r="X169" i="53"/>
  <c r="AH169" i="53"/>
  <c r="AS58" i="72"/>
  <c r="AL137" i="67"/>
  <c r="AK27" i="37"/>
  <c r="O210" i="51"/>
  <c r="V233" i="49"/>
  <c r="Q210" i="67"/>
  <c r="T210" i="61"/>
  <c r="O41" i="55"/>
  <c r="AD90" i="67"/>
  <c r="AB90" i="51"/>
  <c r="DI33" i="4"/>
  <c r="DH53" i="4"/>
  <c r="Y8" i="55"/>
  <c r="Z8" i="55"/>
  <c r="X8" i="55"/>
  <c r="I59" i="39"/>
  <c r="O52" i="36"/>
  <c r="P29" i="36"/>
  <c r="AE242" i="53"/>
  <c r="U187" i="53"/>
  <c r="AV74" i="67"/>
  <c r="AM74" i="67"/>
  <c r="BF74" i="67"/>
  <c r="C53" i="28"/>
  <c r="D33" i="28"/>
  <c r="BD207" i="67"/>
  <c r="AT237" i="67"/>
  <c r="ED47" i="4"/>
  <c r="ED18" i="4"/>
  <c r="ED48" i="4"/>
  <c r="U133" i="53"/>
  <c r="S233" i="61"/>
  <c r="S259" i="49"/>
  <c r="P233" i="67"/>
  <c r="N233" i="51"/>
  <c r="U259" i="49"/>
  <c r="BD40" i="67"/>
  <c r="AT119" i="67"/>
  <c r="T129" i="53"/>
  <c r="EO59" i="33"/>
  <c r="AF132" i="53"/>
  <c r="AZ33" i="33"/>
  <c r="AY53" i="33"/>
  <c r="Y99" i="67"/>
  <c r="W99" i="51"/>
  <c r="M53" i="31"/>
  <c r="N33" i="31"/>
  <c r="BD29" i="28"/>
  <c r="BC52" i="28"/>
  <c r="AX129" i="67"/>
  <c r="BH129" i="67"/>
  <c r="AE77" i="53"/>
  <c r="AX92" i="67"/>
  <c r="BH92" i="67"/>
  <c r="AM104" i="67"/>
  <c r="BF104" i="67"/>
  <c r="AV104" i="67"/>
  <c r="AH52" i="28"/>
  <c r="AI29" i="28"/>
  <c r="AB33" i="72"/>
  <c r="AA53" i="72"/>
  <c r="R58" i="68"/>
  <c r="DG59" i="4"/>
  <c r="AE136" i="51"/>
  <c r="AG136" i="67"/>
  <c r="K136" i="67"/>
  <c r="J136" i="51"/>
  <c r="AA59" i="38"/>
  <c r="N58" i="68"/>
  <c r="AG69" i="53"/>
  <c r="W69" i="53"/>
  <c r="N69" i="53"/>
  <c r="I96" i="51"/>
  <c r="AF96" i="67"/>
  <c r="J96" i="67"/>
  <c r="AD96" i="51"/>
  <c r="CY58" i="33"/>
  <c r="Q129" i="67"/>
  <c r="T129" i="61"/>
  <c r="O129" i="51"/>
  <c r="V179" i="49"/>
  <c r="M71" i="53"/>
  <c r="ES27" i="4"/>
  <c r="O43" i="55"/>
  <c r="AV72" i="67"/>
  <c r="AM72" i="67"/>
  <c r="BF72" i="67"/>
  <c r="Y19" i="67"/>
  <c r="W19" i="51"/>
  <c r="W94" i="51"/>
  <c r="Y94" i="67"/>
  <c r="BD56" i="67"/>
  <c r="AO58" i="33"/>
  <c r="X19" i="51"/>
  <c r="Z19" i="67"/>
  <c r="AV52" i="33"/>
  <c r="AW29" i="33"/>
  <c r="AE77" i="51"/>
  <c r="AG77" i="67"/>
  <c r="J77" i="51"/>
  <c r="K77" i="67"/>
  <c r="BC63" i="67"/>
  <c r="AD48" i="72"/>
  <c r="AD18" i="72"/>
  <c r="AD47" i="72"/>
  <c r="AX53" i="4"/>
  <c r="AT128" i="67"/>
  <c r="AL116" i="67"/>
  <c r="N116" i="53"/>
  <c r="AG116" i="53"/>
  <c r="W116" i="53"/>
  <c r="T146" i="61"/>
  <c r="O146" i="51"/>
  <c r="Q146" i="67"/>
  <c r="V193" i="49"/>
  <c r="M132" i="53"/>
  <c r="AS68" i="67"/>
  <c r="Y97" i="67"/>
  <c r="W97" i="51"/>
  <c r="T56" i="53"/>
  <c r="AT63" i="67"/>
  <c r="N74" i="51"/>
  <c r="P74" i="67"/>
  <c r="S74" i="61"/>
  <c r="U109" i="49"/>
  <c r="S109" i="49"/>
  <c r="AU52" i="33"/>
  <c r="AV29" i="33"/>
  <c r="J135" i="51"/>
  <c r="K135" i="67"/>
  <c r="AE135" i="51"/>
  <c r="AG135" i="67"/>
  <c r="EO53" i="33"/>
  <c r="EP33" i="33"/>
  <c r="DZ53" i="4"/>
  <c r="EA33" i="4"/>
  <c r="O31" i="53"/>
  <c r="AH31" i="53"/>
  <c r="X31" i="53"/>
  <c r="P52" i="68"/>
  <c r="Q29" i="68"/>
  <c r="CV58" i="33"/>
  <c r="E29" i="72"/>
  <c r="D52" i="72"/>
  <c r="I38" i="51"/>
  <c r="AF38" i="67"/>
  <c r="J38" i="67"/>
  <c r="AD38" i="51"/>
  <c r="AW48" i="72"/>
  <c r="AW18" i="72"/>
  <c r="AW47" i="72"/>
  <c r="X107" i="53"/>
  <c r="AH107" i="53"/>
  <c r="O107" i="53"/>
  <c r="F137" i="53"/>
  <c r="G137" i="53" s="1"/>
  <c r="F137" i="51"/>
  <c r="G137" i="51" s="1"/>
  <c r="G137" i="61"/>
  <c r="H137" i="61" s="1"/>
  <c r="G189" i="49"/>
  <c r="G137" i="67"/>
  <c r="H137" i="67" s="1"/>
  <c r="AW71" i="67"/>
  <c r="AN71" i="67"/>
  <c r="BG71" i="67"/>
  <c r="G128" i="61"/>
  <c r="H128" i="61" s="1"/>
  <c r="F128" i="51"/>
  <c r="G128" i="51" s="1"/>
  <c r="G128" i="67"/>
  <c r="H128" i="67" s="1"/>
  <c r="F128" i="53"/>
  <c r="G128" i="53" s="1"/>
  <c r="G178" i="49"/>
  <c r="AF47" i="72"/>
  <c r="AF18" i="72"/>
  <c r="AF48" i="72"/>
  <c r="DF52" i="4"/>
  <c r="BD112" i="67"/>
  <c r="S52" i="72"/>
  <c r="T29" i="72"/>
  <c r="F138" i="51"/>
  <c r="G138" i="51" s="1"/>
  <c r="G138" i="61"/>
  <c r="H138" i="61" s="1"/>
  <c r="G138" i="67"/>
  <c r="H138" i="67" s="1"/>
  <c r="F138" i="53"/>
  <c r="G138" i="53" s="1"/>
  <c r="G190" i="49"/>
  <c r="AM58" i="33"/>
  <c r="P27" i="58"/>
  <c r="R27" i="58"/>
  <c r="T59" i="68"/>
  <c r="AQ58" i="28"/>
  <c r="Z33" i="4"/>
  <c r="Y53" i="4"/>
  <c r="AH113" i="53"/>
  <c r="O113" i="53"/>
  <c r="X113" i="53"/>
  <c r="AB24" i="51"/>
  <c r="AD24" i="67"/>
  <c r="AI108" i="53"/>
  <c r="Y108" i="53"/>
  <c r="BF57" i="67"/>
  <c r="AV57" i="67"/>
  <c r="AM57" i="67"/>
  <c r="AF53" i="28"/>
  <c r="W26" i="51"/>
  <c r="Y26" i="67"/>
  <c r="BD129" i="67"/>
  <c r="Q190" i="49"/>
  <c r="N138" i="67"/>
  <c r="Q138" i="61"/>
  <c r="AX27" i="4"/>
  <c r="Z123" i="67"/>
  <c r="X123" i="51"/>
  <c r="L33" i="31"/>
  <c r="K53" i="31"/>
  <c r="BH75" i="67"/>
  <c r="AX75" i="67"/>
  <c r="CP29" i="33"/>
  <c r="CO52" i="33"/>
  <c r="AB135" i="51"/>
  <c r="AD135" i="67"/>
  <c r="M33" i="68"/>
  <c r="L53" i="68"/>
  <c r="AX105" i="67"/>
  <c r="BH105" i="67"/>
  <c r="AI86" i="53"/>
  <c r="Y86" i="53"/>
  <c r="BC58" i="33"/>
  <c r="Y33" i="53"/>
  <c r="AI33" i="53"/>
  <c r="AE94" i="67"/>
  <c r="AC94" i="51"/>
  <c r="AF73" i="53"/>
  <c r="G27" i="72"/>
  <c r="S9" i="55"/>
  <c r="Q9" i="55"/>
  <c r="BG58" i="67"/>
  <c r="AN58" i="67"/>
  <c r="AW58" i="67"/>
  <c r="S180" i="49"/>
  <c r="N130" i="51"/>
  <c r="S130" i="61"/>
  <c r="U180" i="49"/>
  <c r="P130" i="67"/>
  <c r="CU58" i="33"/>
  <c r="T167" i="49"/>
  <c r="R167" i="49"/>
  <c r="O117" i="67"/>
  <c r="M117" i="51"/>
  <c r="R117" i="61"/>
  <c r="AF52" i="31"/>
  <c r="AL36" i="67"/>
  <c r="EP58" i="33"/>
  <c r="R194" i="49"/>
  <c r="T194" i="49"/>
  <c r="R148" i="61"/>
  <c r="O148" i="67"/>
  <c r="M148" i="51"/>
  <c r="DL58" i="4"/>
  <c r="AE36" i="53"/>
  <c r="EC29" i="4"/>
  <c r="EB52" i="4"/>
  <c r="R27" i="68"/>
  <c r="EE52" i="4"/>
  <c r="EF29" i="4"/>
  <c r="BC122" i="67"/>
  <c r="K129" i="67"/>
  <c r="AE129" i="51"/>
  <c r="AG129" i="67"/>
  <c r="J129" i="51"/>
  <c r="I59" i="73"/>
  <c r="EP52" i="33"/>
  <c r="P137" i="67"/>
  <c r="S137" i="61"/>
  <c r="N137" i="51"/>
  <c r="S189" i="49"/>
  <c r="U189" i="49"/>
  <c r="V66" i="53"/>
  <c r="V90" i="51"/>
  <c r="X90" i="67"/>
  <c r="X122" i="67"/>
  <c r="V122" i="51"/>
  <c r="BM29" i="33"/>
  <c r="BL52" i="33"/>
  <c r="AJ52" i="72"/>
  <c r="AK29" i="72"/>
  <c r="AS72" i="67"/>
  <c r="DC59" i="33"/>
  <c r="V68" i="53"/>
  <c r="EC33" i="33"/>
  <c r="EB53" i="33"/>
  <c r="X130" i="67"/>
  <c r="V130" i="51"/>
  <c r="AM34" i="67"/>
  <c r="AV34" i="67"/>
  <c r="BF34" i="67"/>
  <c r="BF53" i="33"/>
  <c r="BG33" i="33"/>
  <c r="AM115" i="67"/>
  <c r="BF115" i="67"/>
  <c r="AV115" i="67"/>
  <c r="I92" i="51"/>
  <c r="AF92" i="67"/>
  <c r="J92" i="67"/>
  <c r="AD92" i="51"/>
  <c r="EA59" i="4"/>
  <c r="BH21" i="67"/>
  <c r="AX21" i="67"/>
  <c r="O17" i="51"/>
  <c r="T17" i="61"/>
  <c r="Q17" i="67"/>
  <c r="V12" i="49"/>
  <c r="BC31" i="67"/>
  <c r="Q102" i="67"/>
  <c r="V141" i="49"/>
  <c r="T102" i="61"/>
  <c r="O102" i="51"/>
  <c r="Q112" i="49"/>
  <c r="Q78" i="61"/>
  <c r="N78" i="67"/>
  <c r="AI59" i="33"/>
  <c r="CX33" i="33"/>
  <c r="CW53" i="33"/>
  <c r="AS28" i="67"/>
  <c r="Q142" i="49"/>
  <c r="N103" i="67"/>
  <c r="Q103" i="61"/>
  <c r="AC121" i="51"/>
  <c r="AE121" i="67"/>
  <c r="Y100" i="67"/>
  <c r="W100" i="51"/>
  <c r="I117" i="51"/>
  <c r="AD117" i="51"/>
  <c r="AF117" i="67"/>
  <c r="J117" i="67"/>
  <c r="AV113" i="67"/>
  <c r="AM113" i="67"/>
  <c r="BF113" i="67"/>
  <c r="N16" i="51"/>
  <c r="S16" i="61"/>
  <c r="U11" i="49"/>
  <c r="P16" i="67"/>
  <c r="S11" i="49"/>
  <c r="AK29" i="28"/>
  <c r="AJ52" i="28"/>
  <c r="AU59" i="33"/>
  <c r="V138" i="49"/>
  <c r="O98" i="51"/>
  <c r="T98" i="61"/>
  <c r="Q98" i="67"/>
  <c r="J106" i="51"/>
  <c r="K106" i="67"/>
  <c r="AE106" i="51"/>
  <c r="AG106" i="67"/>
  <c r="BF53" i="31"/>
  <c r="BG33" i="31"/>
  <c r="AD101" i="53"/>
  <c r="AD120" i="67"/>
  <c r="AB120" i="51"/>
  <c r="AB53" i="33"/>
  <c r="AC33" i="33"/>
  <c r="BE103" i="67"/>
  <c r="I58" i="31"/>
  <c r="O58" i="72"/>
  <c r="T62" i="53"/>
  <c r="AM69" i="67"/>
  <c r="AV69" i="67"/>
  <c r="BF69" i="67"/>
  <c r="Y38" i="67"/>
  <c r="W38" i="51"/>
  <c r="N105" i="53"/>
  <c r="AG105" i="53"/>
  <c r="W105" i="53"/>
  <c r="R179" i="49"/>
  <c r="T179" i="49"/>
  <c r="M129" i="51"/>
  <c r="R129" i="61"/>
  <c r="O129" i="67"/>
  <c r="U25" i="49"/>
  <c r="S25" i="49"/>
  <c r="P29" i="67"/>
  <c r="S29" i="61"/>
  <c r="N29" i="51"/>
  <c r="Q130" i="67"/>
  <c r="T130" i="61"/>
  <c r="V180" i="49"/>
  <c r="O130" i="51"/>
  <c r="AD128" i="67"/>
  <c r="AB128" i="51"/>
  <c r="N26" i="51"/>
  <c r="U22" i="49"/>
  <c r="S26" i="61"/>
  <c r="P26" i="67"/>
  <c r="S22" i="49"/>
  <c r="U137" i="53"/>
  <c r="EN53" i="33"/>
  <c r="EO33" i="33"/>
  <c r="BC20" i="67"/>
  <c r="T63" i="53"/>
  <c r="AD102" i="67"/>
  <c r="AB102" i="51"/>
  <c r="T190" i="49"/>
  <c r="R190" i="49"/>
  <c r="M138" i="51"/>
  <c r="O138" i="67"/>
  <c r="R138" i="61"/>
  <c r="AW117" i="67"/>
  <c r="AN117" i="67"/>
  <c r="BG117" i="67"/>
  <c r="AI59" i="53"/>
  <c r="Y59" i="53"/>
  <c r="AB28" i="51"/>
  <c r="AD28" i="67"/>
  <c r="AB59" i="37"/>
  <c r="Y36" i="53"/>
  <c r="AI36" i="53"/>
  <c r="W83" i="53"/>
  <c r="AG83" i="53"/>
  <c r="N83" i="53"/>
  <c r="V178" i="49"/>
  <c r="T128" i="61"/>
  <c r="Q128" i="67"/>
  <c r="O128" i="51"/>
  <c r="BD32" i="67"/>
  <c r="BG60" i="67"/>
  <c r="AW60" i="67"/>
  <c r="AN60" i="67"/>
  <c r="M89" i="51"/>
  <c r="R89" i="61"/>
  <c r="O89" i="67"/>
  <c r="R129" i="49"/>
  <c r="T129" i="49"/>
  <c r="CP53" i="31"/>
  <c r="CQ33" i="31"/>
  <c r="R42" i="55"/>
  <c r="P42" i="55"/>
  <c r="AL33" i="4"/>
  <c r="AK53" i="4"/>
  <c r="EB59" i="4"/>
  <c r="BN59" i="33"/>
  <c r="E59" i="33"/>
  <c r="M119" i="53"/>
  <c r="BE109" i="67"/>
  <c r="AL29" i="31"/>
  <c r="AK52" i="31"/>
  <c r="AN30" i="67"/>
  <c r="BG30" i="67"/>
  <c r="AW30" i="67"/>
  <c r="N135" i="51"/>
  <c r="U186" i="49"/>
  <c r="S135" i="61"/>
  <c r="P135" i="67"/>
  <c r="S186" i="49"/>
  <c r="CZ33" i="4"/>
  <c r="CY53" i="4"/>
  <c r="AU58" i="33"/>
  <c r="BG34" i="67"/>
  <c r="AN34" i="67"/>
  <c r="AW34" i="67"/>
  <c r="AI23" i="53"/>
  <c r="Y23" i="53"/>
  <c r="AX87" i="67"/>
  <c r="BH87" i="67"/>
  <c r="L59" i="31"/>
  <c r="H58" i="68"/>
  <c r="AV75" i="67"/>
  <c r="AM75" i="67"/>
  <c r="BF75" i="67"/>
  <c r="BG129" i="67"/>
  <c r="AN129" i="67"/>
  <c r="AW129" i="67"/>
  <c r="DF53" i="33"/>
  <c r="BE87" i="67"/>
  <c r="AB20" i="51"/>
  <c r="AD20" i="67"/>
  <c r="X109" i="53"/>
  <c r="O109" i="53"/>
  <c r="AH109" i="53"/>
  <c r="R118" i="61"/>
  <c r="O118" i="67"/>
  <c r="M118" i="51"/>
  <c r="R168" i="49"/>
  <c r="T168" i="49"/>
  <c r="AX71" i="67"/>
  <c r="BH71" i="67"/>
  <c r="AG70" i="53"/>
  <c r="N70" i="53"/>
  <c r="W70" i="53"/>
  <c r="AM59" i="67"/>
  <c r="AV59" i="67"/>
  <c r="BF59" i="67"/>
  <c r="AX90" i="67"/>
  <c r="BH90" i="67"/>
  <c r="T69" i="53"/>
  <c r="D53" i="68"/>
  <c r="E33" i="68"/>
  <c r="AD75" i="67"/>
  <c r="AB75" i="51"/>
  <c r="AL68" i="67"/>
  <c r="BE141" i="67"/>
  <c r="AX65" i="67"/>
  <c r="BH65" i="67"/>
  <c r="H48" i="72"/>
  <c r="H47" i="72"/>
  <c r="H18" i="72"/>
  <c r="Y146" i="67"/>
  <c r="W146" i="51"/>
  <c r="S24" i="61"/>
  <c r="P24" i="67"/>
  <c r="N24" i="51"/>
  <c r="U20" i="49"/>
  <c r="S20" i="49"/>
  <c r="BD58" i="31"/>
  <c r="BP52" i="4"/>
  <c r="I52" i="38"/>
  <c r="J29" i="38"/>
  <c r="AY58" i="33"/>
  <c r="AL58" i="73"/>
  <c r="V69" i="53"/>
  <c r="CY52" i="33"/>
  <c r="CZ29" i="33"/>
  <c r="ED27" i="33"/>
  <c r="AT66" i="67"/>
  <c r="Q130" i="61"/>
  <c r="N130" i="67"/>
  <c r="Q180" i="49"/>
  <c r="M68" i="53"/>
  <c r="AE101" i="67"/>
  <c r="AC101" i="51"/>
  <c r="V73" i="53"/>
  <c r="AI100" i="53"/>
  <c r="Y100" i="53"/>
  <c r="R52" i="36"/>
  <c r="S29" i="36"/>
  <c r="BC36" i="67"/>
  <c r="H18" i="73"/>
  <c r="H47" i="73"/>
  <c r="H48" i="73"/>
  <c r="V76" i="53"/>
  <c r="U87" i="53"/>
  <c r="P52" i="28"/>
  <c r="Q29" i="28"/>
  <c r="CQ29" i="33"/>
  <c r="CP52" i="33"/>
  <c r="AE80" i="53"/>
  <c r="R27" i="36"/>
  <c r="BG61" i="67"/>
  <c r="AN61" i="67"/>
  <c r="AW61" i="67"/>
  <c r="T33" i="68"/>
  <c r="S53" i="68"/>
  <c r="AG19" i="67"/>
  <c r="K19" i="67"/>
  <c r="AE19" i="51"/>
  <c r="J19" i="51"/>
  <c r="AW53" i="28"/>
  <c r="AX33" i="28"/>
  <c r="BF65" i="67"/>
  <c r="AV65" i="67"/>
  <c r="AM65" i="67"/>
  <c r="AS97" i="67"/>
  <c r="N73" i="53"/>
  <c r="W73" i="53"/>
  <c r="AG73" i="53"/>
  <c r="EL33" i="33"/>
  <c r="EK53" i="33"/>
  <c r="BA27" i="33"/>
  <c r="AR58" i="31"/>
  <c r="F150" i="53"/>
  <c r="G150" i="53" s="1"/>
  <c r="F150" i="51"/>
  <c r="G150" i="51" s="1"/>
  <c r="G196" i="49"/>
  <c r="G150" i="67"/>
  <c r="H150" i="67" s="1"/>
  <c r="G150" i="61"/>
  <c r="H150" i="61" s="1"/>
  <c r="AS35" i="67"/>
  <c r="Z91" i="67"/>
  <c r="X91" i="51"/>
  <c r="AV129" i="67"/>
  <c r="AM129" i="67"/>
  <c r="BF129" i="67"/>
  <c r="BZ52" i="33"/>
  <c r="CA29" i="33"/>
  <c r="I146" i="61"/>
  <c r="H146" i="53"/>
  <c r="I146" i="67"/>
  <c r="AI17" i="53"/>
  <c r="Y17" i="53"/>
  <c r="BE110" i="67"/>
  <c r="AW107" i="67"/>
  <c r="AN107" i="67"/>
  <c r="BG107" i="67"/>
  <c r="CE52" i="31"/>
  <c r="CF29" i="31"/>
  <c r="V108" i="53"/>
  <c r="CS58" i="31"/>
  <c r="AL62" i="67"/>
  <c r="X79" i="53"/>
  <c r="AH79" i="53"/>
  <c r="O79" i="53"/>
  <c r="W98" i="51"/>
  <c r="Y98" i="67"/>
  <c r="Y33" i="4"/>
  <c r="X53" i="4"/>
  <c r="AX29" i="67"/>
  <c r="BH29" i="67"/>
  <c r="T29" i="4"/>
  <c r="S52" i="4"/>
  <c r="AR58" i="33"/>
  <c r="AD29" i="72"/>
  <c r="AC52" i="72"/>
  <c r="AK52" i="33"/>
  <c r="AL29" i="33"/>
  <c r="AH105" i="53"/>
  <c r="X105" i="53"/>
  <c r="O105" i="53"/>
  <c r="N59" i="33"/>
  <c r="S166" i="49"/>
  <c r="U166" i="49"/>
  <c r="N116" i="51"/>
  <c r="P116" i="67"/>
  <c r="S116" i="61"/>
  <c r="AI113" i="53"/>
  <c r="Y113" i="53"/>
  <c r="AC130" i="51"/>
  <c r="AE130" i="67"/>
  <c r="AN23" i="67"/>
  <c r="AW23" i="67"/>
  <c r="BG23" i="67"/>
  <c r="W58" i="4"/>
  <c r="I116" i="51"/>
  <c r="J116" i="67"/>
  <c r="AF116" i="67"/>
  <c r="AD116" i="51"/>
  <c r="CQ33" i="33"/>
  <c r="CP53" i="33"/>
  <c r="D53" i="31"/>
  <c r="E33" i="31"/>
  <c r="BZ33" i="4"/>
  <c r="BY53" i="4"/>
  <c r="AK58" i="31"/>
  <c r="AD26" i="67"/>
  <c r="AB26" i="51"/>
  <c r="Z20" i="67"/>
  <c r="X20" i="51"/>
  <c r="CA58" i="33"/>
  <c r="BT33" i="31"/>
  <c r="BS53" i="31"/>
  <c r="AB78" i="51"/>
  <c r="AD78" i="67"/>
  <c r="AE82" i="53"/>
  <c r="Q38" i="61"/>
  <c r="N38" i="67"/>
  <c r="Q33" i="49"/>
  <c r="BE58" i="33"/>
  <c r="AR59" i="31"/>
  <c r="AS110" i="67"/>
  <c r="AC26" i="51"/>
  <c r="AE26" i="67"/>
  <c r="BF86" i="67"/>
  <c r="AM86" i="67"/>
  <c r="AV86" i="67"/>
  <c r="BP58" i="28"/>
  <c r="BK58" i="28"/>
  <c r="K89" i="67"/>
  <c r="AG89" i="67"/>
  <c r="AE89" i="51"/>
  <c r="J89" i="51"/>
  <c r="BR59" i="31"/>
  <c r="BR52" i="4"/>
  <c r="BS29" i="4"/>
  <c r="V93" i="51"/>
  <c r="X93" i="67"/>
  <c r="Z93" i="67"/>
  <c r="X93" i="51"/>
  <c r="AF29" i="53"/>
  <c r="O106" i="67"/>
  <c r="R106" i="61"/>
  <c r="M106" i="51"/>
  <c r="T146" i="49"/>
  <c r="R146" i="49"/>
  <c r="S173" i="49"/>
  <c r="U173" i="49"/>
  <c r="S123" i="61"/>
  <c r="N123" i="51"/>
  <c r="P123" i="67"/>
  <c r="AG53" i="28"/>
  <c r="AH33" i="28"/>
  <c r="W65" i="53"/>
  <c r="AG65" i="53"/>
  <c r="N65" i="53"/>
  <c r="BL27" i="28"/>
  <c r="Y36" i="67"/>
  <c r="W36" i="51"/>
  <c r="AC75" i="51"/>
  <c r="AE75" i="67"/>
  <c r="AI98" i="53"/>
  <c r="Y98" i="53"/>
  <c r="J33" i="68"/>
  <c r="I53" i="68"/>
  <c r="F58" i="31"/>
  <c r="ET52" i="4"/>
  <c r="EU29" i="4"/>
  <c r="J104" i="67"/>
  <c r="I104" i="51"/>
  <c r="AF104" i="67"/>
  <c r="AD104" i="51"/>
  <c r="AT25" i="67"/>
  <c r="L59" i="33"/>
  <c r="Z27" i="28"/>
  <c r="Y27" i="4"/>
  <c r="BM33" i="4"/>
  <c r="BL53" i="4"/>
  <c r="AE32" i="67"/>
  <c r="AC32" i="51"/>
  <c r="AK53" i="71"/>
  <c r="AL33" i="71"/>
  <c r="AI87" i="53"/>
  <c r="Y87" i="53"/>
  <c r="O108" i="53"/>
  <c r="X108" i="53"/>
  <c r="AH108" i="53"/>
  <c r="BV58" i="4"/>
  <c r="X23" i="67"/>
  <c r="V23" i="51"/>
  <c r="AD137" i="67"/>
  <c r="AB137" i="51"/>
  <c r="CQ59" i="33"/>
  <c r="AF106" i="67"/>
  <c r="AD106" i="51"/>
  <c r="I106" i="51"/>
  <c r="J106" i="67"/>
  <c r="AC102" i="51"/>
  <c r="AE102" i="67"/>
  <c r="BF19" i="67"/>
  <c r="AV19" i="67"/>
  <c r="AM19" i="67"/>
  <c r="BT52" i="33"/>
  <c r="BU29" i="33"/>
  <c r="R35" i="55"/>
  <c r="P35" i="55"/>
  <c r="AS93" i="67"/>
  <c r="AX98" i="67"/>
  <c r="BH98" i="67"/>
  <c r="N102" i="51"/>
  <c r="S102" i="61"/>
  <c r="S141" i="49"/>
  <c r="P102" i="67"/>
  <c r="U141" i="49"/>
  <c r="AA53" i="33"/>
  <c r="AB33" i="33"/>
  <c r="I58" i="33"/>
  <c r="BP53" i="4"/>
  <c r="G53" i="28"/>
  <c r="H33" i="28"/>
  <c r="Y91" i="53"/>
  <c r="AI91" i="53"/>
  <c r="Y78" i="67"/>
  <c r="W78" i="51"/>
  <c r="V89" i="51"/>
  <c r="X89" i="67"/>
  <c r="Y75" i="67"/>
  <c r="W75" i="51"/>
  <c r="J148" i="67"/>
  <c r="I148" i="51"/>
  <c r="AD148" i="51"/>
  <c r="AF148" i="67"/>
  <c r="AF128" i="53"/>
  <c r="AH27" i="28"/>
  <c r="Q29" i="4"/>
  <c r="P52" i="4"/>
  <c r="U113" i="53"/>
  <c r="AS34" i="67"/>
  <c r="M114" i="51"/>
  <c r="O114" i="67"/>
  <c r="R114" i="61"/>
  <c r="T164" i="49"/>
  <c r="R164" i="49"/>
  <c r="AF29" i="28"/>
  <c r="AE52" i="28"/>
  <c r="BF111" i="67"/>
  <c r="AV111" i="67"/>
  <c r="AM111" i="67"/>
  <c r="BQ59" i="31"/>
  <c r="T53" i="72"/>
  <c r="V58" i="31"/>
  <c r="H52" i="31"/>
  <c r="K138" i="67"/>
  <c r="AE138" i="51"/>
  <c r="J138" i="51"/>
  <c r="AG138" i="67"/>
  <c r="AL58" i="4"/>
  <c r="CU58" i="4"/>
  <c r="AK33" i="28"/>
  <c r="AJ53" i="28"/>
  <c r="O38" i="67"/>
  <c r="T33" i="49"/>
  <c r="M38" i="51"/>
  <c r="R38" i="61"/>
  <c r="R33" i="49"/>
  <c r="P29" i="72"/>
  <c r="O52" i="72"/>
  <c r="T80" i="53"/>
  <c r="DE33" i="31"/>
  <c r="DD53" i="31"/>
  <c r="AZ27" i="33"/>
  <c r="AL119" i="67"/>
  <c r="K20" i="67"/>
  <c r="J20" i="51"/>
  <c r="AG20" i="67"/>
  <c r="AE20" i="51"/>
  <c r="F38" i="51"/>
  <c r="G38" i="51" s="1"/>
  <c r="G38" i="61"/>
  <c r="H38" i="61" s="1"/>
  <c r="G33" i="49"/>
  <c r="G38" i="67"/>
  <c r="H38" i="67" s="1"/>
  <c r="F38" i="53"/>
  <c r="G38" i="53" s="1"/>
  <c r="AG58" i="28"/>
  <c r="AF19" i="53"/>
  <c r="AN109" i="67"/>
  <c r="AW109" i="67"/>
  <c r="BG109" i="67"/>
  <c r="S92" i="61"/>
  <c r="N92" i="51"/>
  <c r="P92" i="67"/>
  <c r="S132" i="49"/>
  <c r="U132" i="49"/>
  <c r="AP27" i="33"/>
  <c r="F27" i="28"/>
  <c r="F29" i="28"/>
  <c r="E52" i="28"/>
  <c r="Y93" i="67"/>
  <c r="W93" i="51"/>
  <c r="AM89" i="67"/>
  <c r="BF89" i="67"/>
  <c r="AV89" i="67"/>
  <c r="AX81" i="67"/>
  <c r="BH81" i="67"/>
  <c r="M58" i="4"/>
  <c r="BL52" i="31"/>
  <c r="BM29" i="31"/>
  <c r="Q26" i="61"/>
  <c r="N26" i="67"/>
  <c r="Q22" i="49"/>
  <c r="W33" i="4"/>
  <c r="V53" i="4"/>
  <c r="AR59" i="4"/>
  <c r="V27" i="33"/>
  <c r="AX110" i="67"/>
  <c r="BH110" i="67"/>
  <c r="AT53" i="28"/>
  <c r="AU33" i="28"/>
  <c r="AH81" i="53"/>
  <c r="O81" i="53"/>
  <c r="X81" i="53"/>
  <c r="BG90" i="67"/>
  <c r="AN90" i="67"/>
  <c r="AW90" i="67"/>
  <c r="V52" i="71"/>
  <c r="W29" i="71"/>
  <c r="M34" i="53"/>
  <c r="DD53" i="4"/>
  <c r="DE33" i="4"/>
  <c r="V128" i="53"/>
  <c r="AE58" i="31"/>
  <c r="AD99" i="67"/>
  <c r="AB99" i="51"/>
  <c r="BE113" i="67"/>
  <c r="AS61" i="67"/>
  <c r="AD129" i="53"/>
  <c r="EH33" i="4"/>
  <c r="EG53" i="4"/>
  <c r="G102" i="61"/>
  <c r="H102" i="61" s="1"/>
  <c r="F102" i="51"/>
  <c r="G102" i="51" s="1"/>
  <c r="G102" i="67"/>
  <c r="H102" i="67" s="1"/>
  <c r="F102" i="53"/>
  <c r="G102" i="53" s="1"/>
  <c r="G141" i="49"/>
  <c r="DY52" i="33"/>
  <c r="DZ29" i="33"/>
  <c r="BD27" i="31"/>
  <c r="V28" i="53"/>
  <c r="AT82" i="67"/>
  <c r="X31" i="67"/>
  <c r="V31" i="51"/>
  <c r="AD23" i="67"/>
  <c r="AB23" i="51"/>
  <c r="BC17" i="67"/>
  <c r="Z104" i="67"/>
  <c r="X104" i="51"/>
  <c r="BD86" i="67"/>
  <c r="BJ59" i="33"/>
  <c r="AL28" i="67"/>
  <c r="AL58" i="67"/>
  <c r="AG84" i="53"/>
  <c r="N84" i="53"/>
  <c r="W84" i="53"/>
  <c r="H58" i="72"/>
  <c r="DI59" i="4"/>
  <c r="CS59" i="31"/>
  <c r="I29" i="51"/>
  <c r="J29" i="67"/>
  <c r="AD29" i="51"/>
  <c r="AF29" i="67"/>
  <c r="BE53" i="31"/>
  <c r="BF33" i="31"/>
  <c r="BF79" i="67"/>
  <c r="AV79" i="67"/>
  <c r="AM79" i="67"/>
  <c r="X16" i="51"/>
  <c r="Z16" i="67"/>
  <c r="T128" i="53"/>
  <c r="AL79" i="67"/>
  <c r="CF58" i="4"/>
  <c r="L27" i="68"/>
  <c r="BD110" i="67"/>
  <c r="H27" i="68"/>
  <c r="AF118" i="53"/>
  <c r="W133" i="51"/>
  <c r="Y133" i="67"/>
  <c r="V53" i="31"/>
  <c r="W33" i="31"/>
  <c r="BJ52" i="31"/>
  <c r="CM29" i="31"/>
  <c r="CL52" i="31"/>
  <c r="CK29" i="31"/>
  <c r="CJ52" i="31"/>
  <c r="R58" i="72"/>
  <c r="BC89" i="67"/>
  <c r="AB58" i="31"/>
  <c r="R31" i="61"/>
  <c r="M31" i="51"/>
  <c r="R26" i="49"/>
  <c r="O31" i="67"/>
  <c r="T26" i="49"/>
  <c r="O36" i="51"/>
  <c r="Q36" i="67"/>
  <c r="V31" i="49"/>
  <c r="T36" i="61"/>
  <c r="BO58" i="33"/>
  <c r="BT27" i="4"/>
  <c r="N97" i="67"/>
  <c r="Q97" i="61"/>
  <c r="Q137" i="49"/>
  <c r="X89" i="51"/>
  <c r="Z89" i="67"/>
  <c r="BK53" i="4"/>
  <c r="BL33" i="4"/>
  <c r="D29" i="71"/>
  <c r="C52" i="71"/>
  <c r="AG69" i="67"/>
  <c r="K69" i="67"/>
  <c r="J69" i="51"/>
  <c r="AE69" i="51"/>
  <c r="Q145" i="49"/>
  <c r="Q105" i="61"/>
  <c r="N105" i="67"/>
  <c r="Q26" i="55"/>
  <c r="S26" i="55"/>
  <c r="T58" i="28"/>
  <c r="Q168" i="49"/>
  <c r="N118" i="67"/>
  <c r="Q118" i="61"/>
  <c r="D58" i="28"/>
  <c r="BG16" i="67"/>
  <c r="AN16" i="67"/>
  <c r="AW16" i="67"/>
  <c r="M25" i="51"/>
  <c r="T21" i="49"/>
  <c r="R21" i="49"/>
  <c r="R25" i="61"/>
  <c r="O25" i="67"/>
  <c r="AE38" i="67"/>
  <c r="AC38" i="51"/>
  <c r="BS53" i="33"/>
  <c r="BT33" i="33"/>
  <c r="S58" i="72"/>
  <c r="BC116" i="67"/>
  <c r="BG19" i="67"/>
  <c r="AW19" i="67"/>
  <c r="AN19" i="67"/>
  <c r="BZ53" i="33"/>
  <c r="CA33" i="33"/>
  <c r="BU59" i="33"/>
  <c r="W121" i="51"/>
  <c r="Y121" i="67"/>
  <c r="S89" i="61"/>
  <c r="N89" i="51"/>
  <c r="U129" i="49"/>
  <c r="P89" i="67"/>
  <c r="S129" i="49"/>
  <c r="CS33" i="31"/>
  <c r="CR53" i="31"/>
  <c r="BA53" i="33"/>
  <c r="BB33" i="33"/>
  <c r="AI106" i="53"/>
  <c r="Y106" i="53"/>
  <c r="AC23" i="51"/>
  <c r="AE23" i="67"/>
  <c r="AF114" i="53"/>
  <c r="BS29" i="31"/>
  <c r="BR52" i="31"/>
  <c r="Z31" i="67"/>
  <c r="X31" i="51"/>
  <c r="Y59" i="31"/>
  <c r="BG29" i="33"/>
  <c r="BF52" i="33"/>
  <c r="Q8" i="55"/>
  <c r="S8" i="55"/>
  <c r="AD93" i="67"/>
  <c r="AB93" i="51"/>
  <c r="AQ58" i="33"/>
  <c r="AQ52" i="33"/>
  <c r="AR29" i="33"/>
  <c r="W122" i="51"/>
  <c r="Y122" i="67"/>
  <c r="I122" i="61"/>
  <c r="S29" i="28"/>
  <c r="R52" i="28"/>
  <c r="EB58" i="33"/>
  <c r="CB53" i="31"/>
  <c r="BI52" i="33"/>
  <c r="BJ29" i="33"/>
  <c r="V110" i="53"/>
  <c r="AE29" i="53"/>
  <c r="AG89" i="53"/>
  <c r="W89" i="53"/>
  <c r="N89" i="53"/>
  <c r="CR59" i="31"/>
  <c r="AB59" i="31"/>
  <c r="R53" i="31"/>
  <c r="S33" i="31"/>
  <c r="AF107" i="53"/>
  <c r="AE111" i="53"/>
  <c r="BP58" i="31"/>
  <c r="AY59" i="33"/>
  <c r="AN58" i="28"/>
  <c r="AA59" i="33"/>
  <c r="AF74" i="53"/>
  <c r="X103" i="67"/>
  <c r="V103" i="51"/>
  <c r="AM112" i="67"/>
  <c r="AV112" i="67"/>
  <c r="BF112" i="67"/>
  <c r="AU88" i="67"/>
  <c r="AV105" i="67"/>
  <c r="AM105" i="67"/>
  <c r="BF105" i="67"/>
  <c r="Y101" i="67"/>
  <c r="W101" i="51"/>
  <c r="BV27" i="31"/>
  <c r="AP59" i="31"/>
  <c r="AD105" i="53"/>
  <c r="Y104" i="67"/>
  <c r="W104" i="51"/>
  <c r="AD89" i="53"/>
  <c r="AO27" i="28"/>
  <c r="AD19" i="67"/>
  <c r="AB19" i="51"/>
  <c r="J101" i="67"/>
  <c r="AD101" i="51"/>
  <c r="AF101" i="67"/>
  <c r="I101" i="51"/>
  <c r="AQ58" i="4"/>
  <c r="N29" i="67"/>
  <c r="Q25" i="49"/>
  <c r="Q29" i="61"/>
  <c r="W29" i="4"/>
  <c r="V52" i="4"/>
  <c r="G25" i="49"/>
  <c r="F29" i="53"/>
  <c r="G29" i="53" s="1"/>
  <c r="G29" i="67"/>
  <c r="H29" i="67" s="1"/>
  <c r="G29" i="61"/>
  <c r="H29" i="61" s="1"/>
  <c r="F29" i="51"/>
  <c r="G29" i="51" s="1"/>
  <c r="AO33" i="71"/>
  <c r="AN53" i="71"/>
  <c r="V27" i="53"/>
  <c r="BC88" i="67"/>
  <c r="P23" i="58"/>
  <c r="R23" i="58"/>
  <c r="DB53" i="31"/>
  <c r="DC33" i="31"/>
  <c r="Y118" i="53"/>
  <c r="AI118" i="53"/>
  <c r="AX27" i="28"/>
  <c r="Y81" i="53"/>
  <c r="AI81" i="53"/>
  <c r="AI112" i="53"/>
  <c r="Y112" i="53"/>
  <c r="CM58" i="31"/>
  <c r="AP27" i="4"/>
  <c r="AT27" i="67"/>
  <c r="CW53" i="31"/>
  <c r="CX33" i="31"/>
  <c r="F77" i="53"/>
  <c r="G77" i="53" s="1"/>
  <c r="G77" i="67"/>
  <c r="H77" i="67" s="1"/>
  <c r="F77" i="51"/>
  <c r="G77" i="51" s="1"/>
  <c r="G77" i="61"/>
  <c r="H77" i="61" s="1"/>
  <c r="G113" i="49"/>
  <c r="BC91" i="67"/>
  <c r="X20" i="67"/>
  <c r="V20" i="51"/>
  <c r="AD112" i="53"/>
  <c r="V33" i="33"/>
  <c r="U53" i="33"/>
  <c r="M47" i="4"/>
  <c r="M18" i="4"/>
  <c r="M48" i="4"/>
  <c r="ER53" i="4"/>
  <c r="ES33" i="4"/>
  <c r="AT24" i="67"/>
  <c r="U25" i="53"/>
  <c r="AD30" i="53"/>
  <c r="AF90" i="53"/>
  <c r="V118" i="53"/>
  <c r="W78" i="53"/>
  <c r="AG78" i="53"/>
  <c r="N78" i="53"/>
  <c r="AD92" i="67"/>
  <c r="AB92" i="51"/>
  <c r="AF89" i="53"/>
  <c r="BY52" i="31"/>
  <c r="BZ29" i="31"/>
  <c r="Q81" i="61"/>
  <c r="N81" i="67"/>
  <c r="Q117" i="49"/>
  <c r="CD59" i="4"/>
  <c r="F27" i="31"/>
  <c r="CY29" i="4"/>
  <c r="CX52" i="4"/>
  <c r="AX48" i="71"/>
  <c r="AX18" i="71"/>
  <c r="AX47" i="71"/>
  <c r="Q19" i="67"/>
  <c r="V14" i="49"/>
  <c r="T19" i="61"/>
  <c r="O19" i="51"/>
  <c r="AC52" i="31"/>
  <c r="AD29" i="31"/>
  <c r="G23" i="61"/>
  <c r="H23" i="61" s="1"/>
  <c r="G19" i="49"/>
  <c r="F23" i="51"/>
  <c r="G23" i="51" s="1"/>
  <c r="G23" i="67"/>
  <c r="H23" i="67" s="1"/>
  <c r="F23" i="53"/>
  <c r="G23" i="53" s="1"/>
  <c r="O53" i="4"/>
  <c r="P33" i="4"/>
  <c r="Y29" i="4"/>
  <c r="X52" i="4"/>
  <c r="CV52" i="4"/>
  <c r="CW29" i="4"/>
  <c r="AB29" i="28"/>
  <c r="AA52" i="28"/>
  <c r="AI58" i="33"/>
  <c r="N94" i="53"/>
  <c r="AG94" i="53"/>
  <c r="W94" i="53"/>
  <c r="H58" i="71"/>
  <c r="AF29" i="71"/>
  <c r="AE52" i="71"/>
  <c r="O53" i="33"/>
  <c r="P33" i="33"/>
  <c r="EF52" i="33"/>
  <c r="EG29" i="33"/>
  <c r="AE81" i="53"/>
  <c r="L52" i="71"/>
  <c r="M29" i="71"/>
  <c r="AW29" i="71"/>
  <c r="AV52" i="71"/>
  <c r="O132" i="51"/>
  <c r="Q132" i="67"/>
  <c r="T132" i="61"/>
  <c r="V183" i="49"/>
  <c r="V82" i="53"/>
  <c r="AT59" i="28"/>
  <c r="Q121" i="49"/>
  <c r="Q85" i="61"/>
  <c r="N85" i="67"/>
  <c r="AB52" i="31"/>
  <c r="AC29" i="31"/>
  <c r="AV29" i="28"/>
  <c r="AU52" i="28"/>
  <c r="AE92" i="51"/>
  <c r="AG92" i="67"/>
  <c r="K92" i="67"/>
  <c r="J92" i="51"/>
  <c r="AR29" i="28"/>
  <c r="AQ52" i="28"/>
  <c r="AU87" i="67"/>
  <c r="AR52" i="28"/>
  <c r="V112" i="53"/>
  <c r="AV93" i="67"/>
  <c r="BF93" i="67"/>
  <c r="AM93" i="67"/>
  <c r="U88" i="53"/>
  <c r="G110" i="49"/>
  <c r="G75" i="67"/>
  <c r="H75" i="67" s="1"/>
  <c r="F75" i="51"/>
  <c r="G75" i="51" s="1"/>
  <c r="F75" i="53"/>
  <c r="G75" i="53" s="1"/>
  <c r="G75" i="61"/>
  <c r="H75" i="61" s="1"/>
  <c r="BD16" i="67"/>
  <c r="V52" i="33"/>
  <c r="W29" i="33"/>
  <c r="AL30" i="67"/>
  <c r="BD92" i="67"/>
  <c r="DF53" i="4"/>
  <c r="G145" i="49"/>
  <c r="F105" i="51"/>
  <c r="G105" i="51" s="1"/>
  <c r="F105" i="53"/>
  <c r="G105" i="53" s="1"/>
  <c r="G105" i="61"/>
  <c r="H105" i="61" s="1"/>
  <c r="G105" i="67"/>
  <c r="H105" i="67" s="1"/>
  <c r="DB53" i="4"/>
  <c r="DC33" i="4"/>
  <c r="AX52" i="4"/>
  <c r="BD58" i="28"/>
  <c r="Q59" i="31"/>
  <c r="CJ29" i="31"/>
  <c r="CI52" i="31"/>
  <c r="P36" i="55"/>
  <c r="R36" i="55"/>
  <c r="V131" i="49"/>
  <c r="Q91" i="67"/>
  <c r="T91" i="61"/>
  <c r="O91" i="51"/>
  <c r="AZ52" i="31"/>
  <c r="BA29" i="31"/>
  <c r="M97" i="53"/>
  <c r="CP58" i="4"/>
  <c r="Q58" i="28"/>
  <c r="AT108" i="67"/>
  <c r="CD58" i="4"/>
  <c r="CQ52" i="4"/>
  <c r="CR29" i="4"/>
  <c r="BF59" i="31"/>
  <c r="T90" i="53"/>
  <c r="AG58" i="71"/>
  <c r="BT52" i="4"/>
  <c r="BU29" i="4"/>
  <c r="BL58" i="31"/>
  <c r="T26" i="61"/>
  <c r="Q26" i="67"/>
  <c r="O26" i="51"/>
  <c r="V22" i="49"/>
  <c r="C58" i="71"/>
  <c r="P93" i="67"/>
  <c r="S133" i="49"/>
  <c r="N93" i="51"/>
  <c r="U133" i="49"/>
  <c r="S93" i="61"/>
  <c r="BZ27" i="31"/>
  <c r="G21" i="49"/>
  <c r="F25" i="51"/>
  <c r="G25" i="51" s="1"/>
  <c r="G25" i="61"/>
  <c r="H25" i="61" s="1"/>
  <c r="G25" i="67"/>
  <c r="H25" i="67" s="1"/>
  <c r="F25" i="53"/>
  <c r="G25" i="53" s="1"/>
  <c r="AR59" i="71"/>
  <c r="EP47" i="4"/>
  <c r="EP48" i="4"/>
  <c r="EP18" i="4"/>
  <c r="I58" i="4"/>
  <c r="W81" i="51"/>
  <c r="Y81" i="67"/>
  <c r="AS108" i="67"/>
  <c r="AS25" i="67"/>
  <c r="Y83" i="67"/>
  <c r="W83" i="51"/>
  <c r="AU85" i="67"/>
  <c r="BC86" i="67"/>
  <c r="H86" i="53"/>
  <c r="H86" i="51"/>
  <c r="I86" i="67"/>
  <c r="I86" i="61"/>
  <c r="AD27" i="28"/>
  <c r="AD17" i="51"/>
  <c r="AF17" i="67"/>
  <c r="J17" i="67"/>
  <c r="I17" i="51"/>
  <c r="T88" i="53"/>
  <c r="M19" i="53"/>
  <c r="Y59" i="33"/>
  <c r="U58" i="33"/>
  <c r="AN29" i="31"/>
  <c r="AM52" i="31"/>
  <c r="R27" i="71"/>
  <c r="BO52" i="4"/>
  <c r="BP29" i="4"/>
  <c r="AD94" i="53"/>
  <c r="V59" i="4"/>
  <c r="N19" i="51"/>
  <c r="P19" i="67"/>
  <c r="S14" i="49"/>
  <c r="S19" i="61"/>
  <c r="U14" i="49"/>
  <c r="W33" i="33"/>
  <c r="V53" i="33"/>
  <c r="AD19" i="53"/>
  <c r="AS106" i="67"/>
  <c r="Y53" i="31"/>
  <c r="Z33" i="31"/>
  <c r="BD93" i="67"/>
  <c r="V17" i="53"/>
  <c r="L59" i="4"/>
  <c r="Q69" i="61"/>
  <c r="N69" i="67"/>
  <c r="Q105" i="49"/>
  <c r="M105" i="53"/>
  <c r="AG85" i="53"/>
  <c r="N85" i="53"/>
  <c r="W85" i="53"/>
  <c r="M101" i="53"/>
  <c r="O69" i="67"/>
  <c r="M69" i="51"/>
  <c r="R69" i="61"/>
  <c r="R105" i="49"/>
  <c r="T105" i="49"/>
  <c r="Q26" i="49"/>
  <c r="N31" i="67"/>
  <c r="Q31" i="61"/>
  <c r="AF58" i="71"/>
  <c r="V27" i="28"/>
  <c r="Z29" i="4"/>
  <c r="Y52" i="4"/>
  <c r="AW24" i="67"/>
  <c r="BG24" i="67"/>
  <c r="AN24" i="67"/>
  <c r="AT105" i="67"/>
  <c r="CD52" i="31"/>
  <c r="CE29" i="31"/>
  <c r="Y116" i="67"/>
  <c r="W116" i="51"/>
  <c r="W52" i="33"/>
  <c r="X29" i="33"/>
  <c r="CA59" i="31"/>
  <c r="AM81" i="67"/>
  <c r="BF81" i="67"/>
  <c r="AV81" i="67"/>
  <c r="X27" i="4"/>
  <c r="G111" i="49"/>
  <c r="F76" i="51"/>
  <c r="G76" i="51" s="1"/>
  <c r="G76" i="67"/>
  <c r="H76" i="67" s="1"/>
  <c r="F76" i="53"/>
  <c r="G76" i="53" s="1"/>
  <c r="G76" i="61"/>
  <c r="H76" i="61" s="1"/>
  <c r="AS89" i="67"/>
  <c r="AS90" i="67"/>
  <c r="DA52" i="31"/>
  <c r="DB29" i="31"/>
  <c r="C52" i="31"/>
  <c r="D29" i="31"/>
  <c r="AD118" i="67"/>
  <c r="AB118" i="51"/>
  <c r="AL23" i="67"/>
  <c r="AL109" i="67"/>
  <c r="AT59" i="71"/>
  <c r="EN48" i="4"/>
  <c r="EN18" i="4"/>
  <c r="EN47" i="4"/>
  <c r="CJ27" i="31"/>
  <c r="BR53" i="71"/>
  <c r="BS33" i="71"/>
  <c r="T16" i="53"/>
  <c r="CW29" i="31"/>
  <c r="CV52" i="31"/>
  <c r="Z29" i="71"/>
  <c r="Y52" i="71"/>
  <c r="CC52" i="4"/>
  <c r="CD29" i="4"/>
  <c r="AC100" i="51"/>
  <c r="AE100" i="67"/>
  <c r="U99" i="53"/>
  <c r="J52" i="28"/>
  <c r="K29" i="28"/>
  <c r="AW48" i="71"/>
  <c r="AW47" i="71"/>
  <c r="AW18" i="71"/>
  <c r="BH96" i="67"/>
  <c r="AX96" i="67"/>
  <c r="AZ33" i="31"/>
  <c r="AY53" i="31"/>
  <c r="BR58" i="4"/>
  <c r="AB89" i="51"/>
  <c r="AD89" i="67"/>
  <c r="DC59" i="4"/>
  <c r="R22" i="58"/>
  <c r="P22" i="58"/>
  <c r="CC58" i="4"/>
  <c r="AD90" i="53"/>
  <c r="AV27" i="67"/>
  <c r="AM27" i="67"/>
  <c r="BF27" i="67"/>
  <c r="BX59" i="31"/>
  <c r="I103" i="51"/>
  <c r="AD103" i="51"/>
  <c r="AF103" i="67"/>
  <c r="J103" i="67"/>
  <c r="CR53" i="4"/>
  <c r="CS33" i="4"/>
  <c r="V129" i="49"/>
  <c r="O89" i="51"/>
  <c r="Q89" i="67"/>
  <c r="T89" i="61"/>
  <c r="AP27" i="31"/>
  <c r="V59" i="31"/>
  <c r="T59" i="31"/>
  <c r="AX58" i="71"/>
  <c r="AV27" i="28"/>
  <c r="AL81" i="67"/>
  <c r="O37" i="55"/>
  <c r="J59" i="71"/>
  <c r="CI59" i="31"/>
  <c r="W58" i="28"/>
  <c r="AU89" i="67"/>
  <c r="V100" i="53"/>
  <c r="AQ18" i="71"/>
  <c r="AQ47" i="71"/>
  <c r="AQ48" i="71"/>
  <c r="AF24" i="53"/>
  <c r="AB17" i="51"/>
  <c r="AD17" i="67"/>
  <c r="BS58" i="4"/>
  <c r="AF25" i="53"/>
  <c r="AQ29" i="71"/>
  <c r="AP52" i="71"/>
  <c r="BM29" i="4"/>
  <c r="BL52" i="4"/>
  <c r="X24" i="67"/>
  <c r="V24" i="51"/>
  <c r="CE27" i="31"/>
  <c r="AJ58" i="71"/>
  <c r="AU17" i="67"/>
  <c r="N79" i="53"/>
  <c r="W79" i="53"/>
  <c r="AG79" i="53"/>
  <c r="AT92" i="67"/>
  <c r="F78" i="51"/>
  <c r="G78" i="51" s="1"/>
  <c r="G78" i="67"/>
  <c r="H78" i="67" s="1"/>
  <c r="G112" i="49"/>
  <c r="G78" i="61"/>
  <c r="H78" i="61" s="1"/>
  <c r="F78" i="53"/>
  <c r="G78" i="53" s="1"/>
  <c r="AL58" i="71"/>
  <c r="AU96" i="67"/>
  <c r="AD82" i="51"/>
  <c r="AF82" i="67"/>
  <c r="J82" i="67"/>
  <c r="I82" i="51"/>
  <c r="O32" i="51"/>
  <c r="T32" i="61"/>
  <c r="Q32" i="67"/>
  <c r="V28" i="49"/>
  <c r="M88" i="51"/>
  <c r="R88" i="61"/>
  <c r="O88" i="67"/>
  <c r="T127" i="49"/>
  <c r="R127" i="49"/>
  <c r="AT78" i="67"/>
  <c r="AB119" i="49"/>
  <c r="Z119" i="49"/>
  <c r="AA119" i="49"/>
  <c r="D58" i="31"/>
  <c r="AB52" i="71"/>
  <c r="AC29" i="71"/>
  <c r="I88" i="51"/>
  <c r="AD88" i="51"/>
  <c r="AF88" i="67"/>
  <c r="J88" i="67"/>
  <c r="DR29" i="33"/>
  <c r="DQ52" i="33"/>
  <c r="AE33" i="51"/>
  <c r="AG33" i="67"/>
  <c r="K33" i="67"/>
  <c r="J33" i="51"/>
  <c r="AV26" i="67"/>
  <c r="AM26" i="67"/>
  <c r="BF26" i="67"/>
  <c r="T94" i="53"/>
  <c r="CZ53" i="4"/>
  <c r="U78" i="53"/>
  <c r="BU48" i="71"/>
  <c r="BU47" i="71"/>
  <c r="BU18" i="71"/>
  <c r="C58" i="31"/>
  <c r="AJ33" i="71"/>
  <c r="AI53" i="71"/>
  <c r="AS53" i="71"/>
  <c r="AT33" i="71"/>
  <c r="BU52" i="71"/>
  <c r="BV29" i="71"/>
  <c r="W82" i="51"/>
  <c r="Y82" i="67"/>
  <c r="F89" i="53"/>
  <c r="G89" i="53" s="1"/>
  <c r="F89" i="51"/>
  <c r="G89" i="51" s="1"/>
  <c r="G129" i="49"/>
  <c r="G89" i="61"/>
  <c r="H89" i="61" s="1"/>
  <c r="G89" i="67"/>
  <c r="H89" i="67" s="1"/>
  <c r="CC58" i="31"/>
  <c r="DR33" i="4"/>
  <c r="DQ53" i="4"/>
  <c r="I52" i="71"/>
  <c r="J29" i="71"/>
  <c r="AE32" i="51"/>
  <c r="AG32" i="67"/>
  <c r="K32" i="67"/>
  <c r="J32" i="51"/>
  <c r="S37" i="61"/>
  <c r="P37" i="67"/>
  <c r="N37" i="51"/>
  <c r="U32" i="49"/>
  <c r="S32" i="49"/>
  <c r="I82" i="67"/>
  <c r="I82" i="61"/>
  <c r="H82" i="51"/>
  <c r="H82" i="53"/>
  <c r="DV47" i="4"/>
  <c r="DV48" i="4"/>
  <c r="DV18" i="4"/>
  <c r="AC33" i="71"/>
  <c r="AB53" i="71"/>
  <c r="O127" i="51"/>
  <c r="Q127" i="67"/>
  <c r="T127" i="61"/>
  <c r="V177" i="49"/>
  <c r="DP58" i="33"/>
  <c r="Q32" i="49"/>
  <c r="N37" i="67"/>
  <c r="Q37" i="61"/>
  <c r="CE29" i="4"/>
  <c r="CD52" i="4"/>
  <c r="O53" i="71"/>
  <c r="P33" i="71"/>
  <c r="CT27" i="4"/>
  <c r="F58" i="28"/>
  <c r="AT85" i="67"/>
  <c r="Q27" i="31"/>
  <c r="U108" i="53"/>
  <c r="DV59" i="4"/>
  <c r="N59" i="4"/>
  <c r="K59" i="4"/>
  <c r="K53" i="71"/>
  <c r="L33" i="71"/>
  <c r="F27" i="71"/>
  <c r="U86" i="53"/>
  <c r="H27" i="71"/>
  <c r="BX52" i="4"/>
  <c r="BY29" i="4"/>
  <c r="BU58" i="71"/>
  <c r="S52" i="71"/>
  <c r="T29" i="71"/>
  <c r="AF47" i="71"/>
  <c r="AF48" i="71"/>
  <c r="AF18" i="71"/>
  <c r="AO33" i="72"/>
  <c r="AN53" i="72"/>
  <c r="AM59" i="71"/>
  <c r="L53" i="71"/>
  <c r="M33" i="71"/>
  <c r="N83" i="67"/>
  <c r="Q119" i="49"/>
  <c r="Q83" i="61"/>
  <c r="BC82" i="67"/>
  <c r="X235" i="67"/>
  <c r="V235" i="51"/>
  <c r="AW27" i="71"/>
  <c r="BW59" i="31"/>
  <c r="S52" i="33"/>
  <c r="T29" i="33"/>
  <c r="AB32" i="49"/>
  <c r="Z32" i="49"/>
  <c r="AA32" i="49"/>
  <c r="DO52" i="4"/>
  <c r="DP29" i="4"/>
  <c r="AE82" i="67"/>
  <c r="AC82" i="51"/>
  <c r="N71" i="67"/>
  <c r="Q71" i="61"/>
  <c r="Q106" i="49"/>
  <c r="Z118" i="49"/>
  <c r="AB118" i="49"/>
  <c r="AA118" i="49"/>
  <c r="BF97" i="67"/>
  <c r="AV97" i="67"/>
  <c r="AM97" i="67"/>
  <c r="R115" i="61"/>
  <c r="O115" i="67"/>
  <c r="M115" i="51"/>
  <c r="T165" i="49"/>
  <c r="R165" i="49"/>
  <c r="AL94" i="67"/>
  <c r="AN59" i="71"/>
  <c r="EH52" i="33"/>
  <c r="EI29" i="33"/>
  <c r="AI246" i="53"/>
  <c r="Y246" i="53"/>
  <c r="AB132" i="51"/>
  <c r="AD132" i="67"/>
  <c r="S48" i="71"/>
  <c r="S18" i="71"/>
  <c r="S47" i="71"/>
  <c r="EM33" i="4"/>
  <c r="EL53" i="4"/>
  <c r="X37" i="67"/>
  <c r="V37" i="51"/>
  <c r="DQ59" i="4"/>
  <c r="Y18" i="71"/>
  <c r="Y47" i="71"/>
  <c r="Y48" i="71"/>
  <c r="BG78" i="67"/>
  <c r="AW78" i="67"/>
  <c r="AN78" i="67"/>
  <c r="K27" i="28"/>
  <c r="S53" i="33"/>
  <c r="T33" i="33"/>
  <c r="CP33" i="31"/>
  <c r="CO53" i="31"/>
  <c r="BQ52" i="71"/>
  <c r="BR29" i="71"/>
  <c r="T108" i="53"/>
  <c r="DU29" i="4"/>
  <c r="DT52" i="4"/>
  <c r="U53" i="28"/>
  <c r="V33" i="28"/>
  <c r="CD53" i="4"/>
  <c r="CE33" i="4"/>
  <c r="L27" i="71"/>
  <c r="AL100" i="67"/>
  <c r="Q85" i="67"/>
  <c r="O85" i="51"/>
  <c r="T85" i="61"/>
  <c r="V121" i="49"/>
  <c r="EP33" i="4"/>
  <c r="EO53" i="4"/>
  <c r="M134" i="51"/>
  <c r="R185" i="49"/>
  <c r="R134" i="61"/>
  <c r="T185" i="49"/>
  <c r="O134" i="67"/>
  <c r="Y15" i="67"/>
  <c r="W15" i="51"/>
  <c r="O58" i="31"/>
  <c r="AF27" i="71"/>
  <c r="AT53" i="71"/>
  <c r="AU33" i="71"/>
  <c r="CM59" i="33"/>
  <c r="I59" i="4"/>
  <c r="F118" i="51"/>
  <c r="G118" i="51" s="1"/>
  <c r="F118" i="53"/>
  <c r="G118" i="53" s="1"/>
  <c r="G118" i="67"/>
  <c r="H118" i="67" s="1"/>
  <c r="G118" i="61"/>
  <c r="H118" i="61" s="1"/>
  <c r="G168" i="49"/>
  <c r="EN52" i="4"/>
  <c r="EO29" i="4"/>
  <c r="CK52" i="33"/>
  <c r="CL29" i="33"/>
  <c r="DF48" i="43"/>
  <c r="DF18" i="43"/>
  <c r="DF47" i="43"/>
  <c r="N245" i="53"/>
  <c r="AG245" i="53"/>
  <c r="W245" i="53"/>
  <c r="AD31" i="5"/>
  <c r="N58" i="4"/>
  <c r="DB29" i="39"/>
  <c r="DA52" i="39"/>
  <c r="X246" i="53"/>
  <c r="AH246" i="53"/>
  <c r="O246" i="53"/>
  <c r="Z29" i="49"/>
  <c r="AA29" i="49"/>
  <c r="AB29" i="49"/>
  <c r="DP48" i="4"/>
  <c r="DP18" i="4"/>
  <c r="DP47" i="4"/>
  <c r="G183" i="49"/>
  <c r="F132" i="53"/>
  <c r="G132" i="53" s="1"/>
  <c r="G132" i="61"/>
  <c r="H132" i="61" s="1"/>
  <c r="F132" i="51"/>
  <c r="G132" i="51" s="1"/>
  <c r="G132" i="67"/>
  <c r="H132" i="67" s="1"/>
  <c r="DU59" i="33"/>
  <c r="DU48" i="33"/>
  <c r="DU47" i="33"/>
  <c r="DC58" i="39"/>
  <c r="Z30" i="67"/>
  <c r="X30" i="51"/>
  <c r="Z58" i="67"/>
  <c r="X58" i="51"/>
  <c r="EJ58" i="43"/>
  <c r="DB53" i="39"/>
  <c r="DC33" i="39"/>
  <c r="BH246" i="67"/>
  <c r="AX246" i="67"/>
  <c r="AO58" i="72"/>
  <c r="EH58" i="43"/>
  <c r="DQ27" i="33"/>
  <c r="EM52" i="4"/>
  <c r="EN29" i="4"/>
  <c r="DV59" i="33"/>
  <c r="T27" i="71"/>
  <c r="AX48" i="31"/>
  <c r="AX47" i="31"/>
  <c r="AX18" i="31"/>
  <c r="R29" i="33"/>
  <c r="Q52" i="33"/>
  <c r="L58" i="71"/>
  <c r="O82" i="51"/>
  <c r="T82" i="61"/>
  <c r="Q82" i="67"/>
  <c r="V118" i="49"/>
  <c r="AN27" i="71"/>
  <c r="DX53" i="33"/>
  <c r="AD134" i="51"/>
  <c r="AF134" i="67"/>
  <c r="I134" i="51"/>
  <c r="J134" i="67"/>
  <c r="AH248" i="53"/>
  <c r="O248" i="53"/>
  <c r="X248" i="53"/>
  <c r="DQ33" i="4"/>
  <c r="DP53" i="4"/>
  <c r="O15" i="51"/>
  <c r="V10" i="49"/>
  <c r="Q15" i="67"/>
  <c r="T15" i="61"/>
  <c r="EP53" i="4"/>
  <c r="AU58" i="31"/>
  <c r="DE58" i="39"/>
  <c r="EJ59" i="43"/>
  <c r="AB33" i="5"/>
  <c r="T152" i="61"/>
  <c r="Q152" i="67"/>
  <c r="V198" i="49"/>
  <c r="O152" i="51"/>
  <c r="AD248" i="53"/>
  <c r="DV27" i="4"/>
  <c r="DD59" i="39"/>
  <c r="AG250" i="53"/>
  <c r="N250" i="53"/>
  <c r="W250" i="53"/>
  <c r="AM53" i="72"/>
  <c r="AN33" i="72"/>
  <c r="Q58" i="71"/>
  <c r="AB235" i="51"/>
  <c r="AD235" i="67"/>
  <c r="O277" i="67"/>
  <c r="R276" i="61"/>
  <c r="M276" i="51"/>
  <c r="O276" i="67"/>
  <c r="BG247" i="67"/>
  <c r="AN247" i="67"/>
  <c r="AW247" i="67"/>
  <c r="X270" i="51"/>
  <c r="Z270" i="67"/>
  <c r="DD53" i="39"/>
  <c r="DE33" i="39"/>
  <c r="DP33" i="33"/>
  <c r="DO53" i="33"/>
  <c r="AB58" i="28"/>
  <c r="DO27" i="4"/>
  <c r="DU58" i="33"/>
  <c r="EG52" i="43"/>
  <c r="EH29" i="43"/>
  <c r="CJ52" i="33"/>
  <c r="CK29" i="33"/>
  <c r="AB28" i="49"/>
  <c r="AA28" i="49"/>
  <c r="Z28" i="49"/>
  <c r="H268" i="53"/>
  <c r="H268" i="51"/>
  <c r="I268" i="61"/>
  <c r="AB27" i="5"/>
  <c r="T248" i="53"/>
  <c r="BF248" i="67"/>
  <c r="AV248" i="67"/>
  <c r="AM248" i="67"/>
  <c r="Y152" i="67"/>
  <c r="W152" i="51"/>
  <c r="EE59" i="43"/>
  <c r="EF27" i="33"/>
  <c r="BG59" i="4"/>
  <c r="DE59" i="39"/>
  <c r="EH53" i="43"/>
  <c r="EI33" i="43"/>
  <c r="P152" i="67"/>
  <c r="S152" i="61"/>
  <c r="N152" i="51"/>
  <c r="S198" i="49"/>
  <c r="U198" i="49"/>
  <c r="AW27" i="31"/>
  <c r="W53" i="71"/>
  <c r="X33" i="71"/>
  <c r="DR29" i="4"/>
  <c r="DQ52" i="4"/>
  <c r="P52" i="71"/>
  <c r="Q29" i="71"/>
  <c r="DV47" i="33"/>
  <c r="DV18" i="33"/>
  <c r="DV48" i="33"/>
  <c r="AD33" i="67"/>
  <c r="AB33" i="51"/>
  <c r="Q235" i="61"/>
  <c r="N235" i="67"/>
  <c r="Q262" i="49"/>
  <c r="CE29" i="43"/>
  <c r="CD52" i="43"/>
  <c r="DC29" i="39"/>
  <c r="DB52" i="39"/>
  <c r="DA59" i="39"/>
  <c r="I235" i="61"/>
  <c r="I235" i="67"/>
  <c r="H235" i="51"/>
  <c r="H235" i="53"/>
  <c r="AL245" i="67"/>
  <c r="Q32" i="61"/>
  <c r="N32" i="67"/>
  <c r="Q28" i="49"/>
  <c r="AE277" i="67"/>
  <c r="AC276" i="51"/>
  <c r="AE276" i="67"/>
  <c r="AI260" i="53"/>
  <c r="Y260" i="53"/>
  <c r="Q68" i="67"/>
  <c r="O68" i="51"/>
  <c r="T68" i="61"/>
  <c r="V101" i="49"/>
  <c r="T277" i="61"/>
  <c r="O277" i="51"/>
  <c r="V311" i="49"/>
  <c r="X270" i="67"/>
  <c r="V270" i="51"/>
  <c r="CJ33" i="33"/>
  <c r="CI53" i="33"/>
  <c r="AO29" i="72"/>
  <c r="AN52" i="72"/>
  <c r="R47" i="71"/>
  <c r="R18" i="71"/>
  <c r="R48" i="71"/>
  <c r="DU29" i="33"/>
  <c r="DT52" i="33"/>
  <c r="EG58" i="43"/>
  <c r="V305" i="49"/>
  <c r="O270" i="51"/>
  <c r="T270" i="61"/>
  <c r="Q270" i="67"/>
  <c r="V91" i="49"/>
  <c r="Q58" i="67"/>
  <c r="T58" i="61"/>
  <c r="O58" i="51"/>
  <c r="O108" i="51"/>
  <c r="V155" i="49"/>
  <c r="Q108" i="67"/>
  <c r="T108" i="61"/>
  <c r="CH27" i="43"/>
  <c r="V247" i="53"/>
  <c r="EF52" i="43"/>
  <c r="EG29" i="43"/>
  <c r="AI266" i="53"/>
  <c r="Y266" i="53"/>
  <c r="V248" i="53"/>
  <c r="AX250" i="67"/>
  <c r="BH250" i="67"/>
  <c r="EM58" i="4"/>
  <c r="W235" i="51"/>
  <c r="Y235" i="67"/>
  <c r="AP52" i="72"/>
  <c r="AQ29" i="72"/>
  <c r="I187" i="51"/>
  <c r="AF187" i="67"/>
  <c r="J187" i="67"/>
  <c r="AD187" i="51"/>
  <c r="AF126" i="67"/>
  <c r="I126" i="51"/>
  <c r="J126" i="67"/>
  <c r="AD126" i="51"/>
  <c r="V160" i="49"/>
  <c r="T111" i="61"/>
  <c r="Q111" i="67"/>
  <c r="O111" i="51"/>
  <c r="BJ58" i="77"/>
  <c r="Q218" i="67"/>
  <c r="T218" i="61"/>
  <c r="V242" i="49"/>
  <c r="O218" i="51"/>
  <c r="W68" i="51"/>
  <c r="Y68" i="67"/>
  <c r="AF260" i="53"/>
  <c r="O259" i="53"/>
  <c r="X259" i="53"/>
  <c r="AH259" i="53"/>
  <c r="AW53" i="77"/>
  <c r="AX33" i="77"/>
  <c r="BE264" i="67"/>
  <c r="AX260" i="67"/>
  <c r="BH260" i="67"/>
  <c r="AF58" i="67"/>
  <c r="J58" i="67"/>
  <c r="AD58" i="51"/>
  <c r="I58" i="51"/>
  <c r="AX265" i="67"/>
  <c r="BH265" i="67"/>
  <c r="AX58" i="31"/>
  <c r="DC27" i="43"/>
  <c r="BD58" i="4"/>
  <c r="BH249" i="67"/>
  <c r="AX249" i="67"/>
  <c r="AS249" i="67"/>
  <c r="EH59" i="43"/>
  <c r="CE27" i="43"/>
  <c r="H53" i="77"/>
  <c r="AX251" i="67"/>
  <c r="BH251" i="67"/>
  <c r="AW259" i="67"/>
  <c r="BG259" i="67"/>
  <c r="AN259" i="67"/>
  <c r="S62" i="61"/>
  <c r="U95" i="49"/>
  <c r="P62" i="67"/>
  <c r="S95" i="49"/>
  <c r="N62" i="51"/>
  <c r="BE254" i="67"/>
  <c r="W62" i="51"/>
  <c r="Y62" i="67"/>
  <c r="AN265" i="67"/>
  <c r="AW265" i="67"/>
  <c r="BG265" i="67"/>
  <c r="Y147" i="67"/>
  <c r="W147" i="51"/>
  <c r="AF218" i="67"/>
  <c r="AD218" i="51"/>
  <c r="I218" i="51"/>
  <c r="J218" i="67"/>
  <c r="M245" i="53"/>
  <c r="X276" i="51"/>
  <c r="Z276" i="67"/>
  <c r="BC245" i="67"/>
  <c r="AS246" i="67"/>
  <c r="AD36" i="5"/>
  <c r="EJ29" i="43"/>
  <c r="EI52" i="43"/>
  <c r="AR58" i="77"/>
  <c r="AS248" i="67"/>
  <c r="X152" i="51"/>
  <c r="Z152" i="67"/>
  <c r="O187" i="51"/>
  <c r="Q187" i="67"/>
  <c r="T187" i="61"/>
  <c r="V80" i="49"/>
  <c r="J112" i="67"/>
  <c r="AD112" i="51"/>
  <c r="I112" i="51"/>
  <c r="AF112" i="67"/>
  <c r="G58" i="77"/>
  <c r="BI53" i="77"/>
  <c r="BJ33" i="77"/>
  <c r="Y109" i="67"/>
  <c r="W109" i="51"/>
  <c r="AF268" i="53"/>
  <c r="W110" i="51"/>
  <c r="Y110" i="67"/>
  <c r="X110" i="51"/>
  <c r="Z110" i="67"/>
  <c r="T52" i="77"/>
  <c r="P218" i="67"/>
  <c r="N218" i="51"/>
  <c r="U242" i="49"/>
  <c r="S242" i="49"/>
  <c r="S218" i="61"/>
  <c r="DB59" i="39"/>
  <c r="CH33" i="43"/>
  <c r="CG53" i="43"/>
  <c r="N52" i="4"/>
  <c r="DB58" i="43"/>
  <c r="H58" i="74"/>
  <c r="N59" i="77"/>
  <c r="AB198" i="49"/>
  <c r="AA198" i="49"/>
  <c r="Z198" i="49"/>
  <c r="CH53" i="43"/>
  <c r="DP59" i="33"/>
  <c r="AA305" i="49"/>
  <c r="AB305" i="49"/>
  <c r="Z305" i="49"/>
  <c r="BD59" i="4"/>
  <c r="J277" i="67"/>
  <c r="AF277" i="67"/>
  <c r="I277" i="51"/>
  <c r="AD277" i="51"/>
  <c r="X66" i="51"/>
  <c r="Z66" i="67"/>
  <c r="AI272" i="53"/>
  <c r="Y272" i="53"/>
  <c r="N53" i="77"/>
  <c r="AE187" i="67"/>
  <c r="AC187" i="51"/>
  <c r="X254" i="53"/>
  <c r="AH254" i="53"/>
  <c r="O254" i="53"/>
  <c r="AC30" i="51"/>
  <c r="AE30" i="67"/>
  <c r="AX252" i="67"/>
  <c r="BH252" i="67"/>
  <c r="BG261" i="67"/>
  <c r="AW261" i="67"/>
  <c r="AN261" i="67"/>
  <c r="AX32" i="45"/>
  <c r="CH52" i="33"/>
  <c r="H27" i="77"/>
  <c r="BE263" i="67"/>
  <c r="AF255" i="53"/>
  <c r="EV35" i="45"/>
  <c r="Y258" i="53"/>
  <c r="AI258" i="53"/>
  <c r="Y58" i="67"/>
  <c r="W58" i="51"/>
  <c r="AN272" i="67"/>
  <c r="AW272" i="67"/>
  <c r="BG272" i="67"/>
  <c r="AF261" i="53"/>
  <c r="I65" i="51"/>
  <c r="AF65" i="67"/>
  <c r="AD65" i="51"/>
  <c r="J65" i="67"/>
  <c r="BD58" i="77"/>
  <c r="Y259" i="53"/>
  <c r="AI259" i="53"/>
  <c r="W172" i="51"/>
  <c r="Y172" i="67"/>
  <c r="AF262" i="53"/>
  <c r="BO53" i="73"/>
  <c r="BP33" i="73"/>
  <c r="AX27" i="77"/>
  <c r="AE62" i="67"/>
  <c r="AC62" i="51"/>
  <c r="W61" i="51"/>
  <c r="Y61" i="67"/>
  <c r="AR27" i="77"/>
  <c r="AI267" i="53"/>
  <c r="Y267" i="53"/>
  <c r="V98" i="49"/>
  <c r="O65" i="51"/>
  <c r="T65" i="61"/>
  <c r="Q65" i="67"/>
  <c r="BD33" i="4"/>
  <c r="BC53" i="4"/>
  <c r="AE259" i="53"/>
  <c r="AF259" i="53"/>
  <c r="S33" i="58"/>
  <c r="Q33" i="58"/>
  <c r="BG267" i="67"/>
  <c r="AW267" i="67"/>
  <c r="AN267" i="67"/>
  <c r="U101" i="49"/>
  <c r="N68" i="51"/>
  <c r="S101" i="49"/>
  <c r="P68" i="67"/>
  <c r="S68" i="61"/>
  <c r="BE267" i="67"/>
  <c r="N30" i="51"/>
  <c r="S30" i="61"/>
  <c r="P30" i="67"/>
  <c r="U16" i="49"/>
  <c r="S16" i="49"/>
  <c r="O261" i="53"/>
  <c r="X261" i="53"/>
  <c r="AH261" i="53"/>
  <c r="AD263" i="51"/>
  <c r="J263" i="67"/>
  <c r="I263" i="51"/>
  <c r="AF263" i="67"/>
  <c r="Y271" i="53"/>
  <c r="AI271" i="53"/>
  <c r="S58" i="61"/>
  <c r="S91" i="49"/>
  <c r="N58" i="51"/>
  <c r="U91" i="49"/>
  <c r="P58" i="67"/>
  <c r="AW252" i="67"/>
  <c r="BG252" i="67"/>
  <c r="AN252" i="67"/>
  <c r="Y58" i="77"/>
  <c r="AE218" i="67"/>
  <c r="AC218" i="51"/>
  <c r="AN268" i="67"/>
  <c r="BG268" i="67"/>
  <c r="AW268" i="67"/>
  <c r="H29" i="77"/>
  <c r="G52" i="77"/>
  <c r="BE273" i="67"/>
  <c r="Z175" i="67"/>
  <c r="X175" i="51"/>
  <c r="AE147" i="67"/>
  <c r="AC147" i="51"/>
  <c r="BJ35" i="45"/>
  <c r="G53" i="77"/>
  <c r="H33" i="77"/>
  <c r="N52" i="72"/>
  <c r="CH27" i="33"/>
  <c r="Y108" i="67"/>
  <c r="W108" i="51"/>
  <c r="S59" i="77"/>
  <c r="AK52" i="77"/>
  <c r="AL29" i="77"/>
  <c r="X268" i="53"/>
  <c r="AH268" i="53"/>
  <c r="O268" i="53"/>
  <c r="AU273" i="67"/>
  <c r="BD252" i="67"/>
  <c r="V111" i="51"/>
  <c r="X111" i="67"/>
  <c r="AG263" i="53"/>
  <c r="N263" i="53"/>
  <c r="W263" i="53"/>
  <c r="V110" i="51"/>
  <c r="X110" i="67"/>
  <c r="N253" i="53"/>
  <c r="W253" i="53"/>
  <c r="AG253" i="53"/>
  <c r="AU252" i="67"/>
  <c r="M263" i="51"/>
  <c r="O263" i="67"/>
  <c r="R263" i="61"/>
  <c r="BD264" i="67"/>
  <c r="BN59" i="73"/>
  <c r="V268" i="53"/>
  <c r="R52" i="77"/>
  <c r="S29" i="77"/>
  <c r="AB111" i="51"/>
  <c r="AD111" i="67"/>
  <c r="AE59" i="77"/>
  <c r="AU267" i="67"/>
  <c r="BD266" i="67"/>
  <c r="R51" i="55"/>
  <c r="P51" i="55"/>
  <c r="BD253" i="67"/>
  <c r="F59" i="74"/>
  <c r="AK27" i="77"/>
  <c r="BF259" i="67"/>
  <c r="AM259" i="67"/>
  <c r="AV259" i="67"/>
  <c r="T99" i="49"/>
  <c r="R99" i="49"/>
  <c r="M66" i="51"/>
  <c r="O66" i="67"/>
  <c r="R66" i="61"/>
  <c r="AB112" i="51"/>
  <c r="AD112" i="67"/>
  <c r="AE252" i="53"/>
  <c r="F58" i="74"/>
  <c r="O269" i="53"/>
  <c r="AH269" i="53"/>
  <c r="X269" i="53"/>
  <c r="AW52" i="77"/>
  <c r="AX29" i="77"/>
  <c r="AE251" i="53"/>
  <c r="M277" i="51"/>
  <c r="R277" i="61"/>
  <c r="T311" i="49"/>
  <c r="R311" i="49"/>
  <c r="AV260" i="67"/>
  <c r="BF260" i="67"/>
  <c r="AM260" i="67"/>
  <c r="CG27" i="33"/>
  <c r="O109" i="67"/>
  <c r="M109" i="51"/>
  <c r="R109" i="61"/>
  <c r="T157" i="49"/>
  <c r="R157" i="49"/>
  <c r="AB68" i="51"/>
  <c r="AD68" i="67"/>
  <c r="BD265" i="67"/>
  <c r="Y52" i="74"/>
  <c r="Z29" i="74"/>
  <c r="O270" i="53"/>
  <c r="AH270" i="53"/>
  <c r="X270" i="53"/>
  <c r="EU35" i="45"/>
  <c r="O173" i="67"/>
  <c r="R173" i="61"/>
  <c r="M173" i="51"/>
  <c r="T65" i="49"/>
  <c r="R65" i="49"/>
  <c r="BB58" i="4"/>
  <c r="AE112" i="51"/>
  <c r="J112" i="51"/>
  <c r="K112" i="67"/>
  <c r="AG112" i="67"/>
  <c r="AQ27" i="77"/>
  <c r="G27" i="74"/>
  <c r="R34" i="58"/>
  <c r="P34" i="58"/>
  <c r="N254" i="53"/>
  <c r="AG254" i="53"/>
  <c r="W254" i="53"/>
  <c r="AG277" i="67"/>
  <c r="J277" i="51"/>
  <c r="K277" i="67"/>
  <c r="AE277" i="51"/>
  <c r="AG258" i="53"/>
  <c r="W258" i="53"/>
  <c r="N258" i="53"/>
  <c r="AD61" i="67"/>
  <c r="AB61" i="51"/>
  <c r="AG218" i="67"/>
  <c r="AE218" i="51"/>
  <c r="J218" i="51"/>
  <c r="K218" i="67"/>
  <c r="AB59" i="51"/>
  <c r="AD59" i="67"/>
  <c r="X187" i="67"/>
  <c r="V187" i="51"/>
  <c r="BD257" i="67"/>
  <c r="AU261" i="67"/>
  <c r="AE230" i="51"/>
  <c r="AG230" i="67"/>
  <c r="BD258" i="67"/>
  <c r="BP29" i="73"/>
  <c r="BO52" i="73"/>
  <c r="V271" i="53"/>
  <c r="AE260" i="53"/>
  <c r="AE263" i="53"/>
  <c r="AJ59" i="77"/>
  <c r="AE268" i="53"/>
  <c r="J58" i="51"/>
  <c r="K58" i="67"/>
  <c r="AG58" i="67"/>
  <c r="AE58" i="51"/>
  <c r="AM270" i="67"/>
  <c r="AV270" i="67"/>
  <c r="BF270" i="67"/>
  <c r="X67" i="67"/>
  <c r="V67" i="51"/>
  <c r="V263" i="53"/>
  <c r="T91" i="49"/>
  <c r="M58" i="51"/>
  <c r="R91" i="49"/>
  <c r="R58" i="61"/>
  <c r="O58" i="67"/>
  <c r="AM264" i="67"/>
  <c r="BF264" i="67"/>
  <c r="AV264" i="67"/>
  <c r="W267" i="53"/>
  <c r="N267" i="53"/>
  <c r="AG267" i="53"/>
  <c r="AT260" i="67"/>
  <c r="BD272" i="67"/>
  <c r="F53" i="77"/>
  <c r="G33" i="77"/>
  <c r="AD63" i="67"/>
  <c r="AB63" i="51"/>
  <c r="V147" i="51"/>
  <c r="X147" i="67"/>
  <c r="AE27" i="77"/>
  <c r="AE272" i="53"/>
  <c r="T101" i="49"/>
  <c r="R101" i="49"/>
  <c r="M68" i="51"/>
  <c r="O68" i="67"/>
  <c r="R68" i="61"/>
  <c r="V260" i="53"/>
  <c r="AM255" i="67"/>
  <c r="BF255" i="67"/>
  <c r="AV255" i="67"/>
  <c r="U270" i="53"/>
  <c r="V270" i="53"/>
  <c r="V64" i="51"/>
  <c r="X64" i="67"/>
  <c r="BD267" i="67"/>
  <c r="AD65" i="67"/>
  <c r="AB65" i="51"/>
  <c r="BT59" i="77"/>
  <c r="AE66" i="51"/>
  <c r="K66" i="67"/>
  <c r="J66" i="51"/>
  <c r="AG66" i="67"/>
  <c r="BT58" i="77"/>
  <c r="G29" i="74"/>
  <c r="F52" i="74"/>
  <c r="K175" i="67"/>
  <c r="AE175" i="51"/>
  <c r="AG175" i="67"/>
  <c r="J175" i="51"/>
  <c r="W264" i="53"/>
  <c r="N264" i="53"/>
  <c r="AG264" i="53"/>
  <c r="AT253" i="67"/>
  <c r="BA53" i="4"/>
  <c r="BB33" i="4"/>
  <c r="AD257" i="53"/>
  <c r="U260" i="53"/>
  <c r="F29" i="77"/>
  <c r="E52" i="77"/>
  <c r="U265" i="53"/>
  <c r="V175" i="51"/>
  <c r="X175" i="67"/>
  <c r="Q60" i="61"/>
  <c r="N60" i="67"/>
  <c r="Q93" i="49"/>
  <c r="AS267" i="67"/>
  <c r="M264" i="53"/>
  <c r="O34" i="58"/>
  <c r="BC265" i="67"/>
  <c r="AT259" i="67"/>
  <c r="AE52" i="77"/>
  <c r="AF29" i="77"/>
  <c r="BH35" i="45"/>
  <c r="AL263" i="67"/>
  <c r="AD268" i="53"/>
  <c r="U251" i="53"/>
  <c r="AJ29" i="77"/>
  <c r="AI52" i="77"/>
  <c r="AS252" i="67"/>
  <c r="BH29" i="77"/>
  <c r="BG52" i="77"/>
  <c r="AV32" i="45"/>
  <c r="X29" i="77"/>
  <c r="W52" i="77"/>
  <c r="R52" i="74"/>
  <c r="S29" i="74"/>
  <c r="W53" i="77"/>
  <c r="X33" i="77"/>
  <c r="M255" i="53"/>
  <c r="BB29" i="4"/>
  <c r="BA52" i="4"/>
  <c r="U268" i="53"/>
  <c r="AS257" i="67"/>
  <c r="BC264" i="67"/>
  <c r="AL254" i="67"/>
  <c r="AO59" i="74"/>
  <c r="BH27" i="45"/>
  <c r="Q263" i="61"/>
  <c r="N263" i="67"/>
  <c r="W53" i="74"/>
  <c r="X33" i="74"/>
  <c r="AV27" i="77"/>
  <c r="AD254" i="53"/>
  <c r="AD260" i="53"/>
  <c r="AL271" i="67"/>
  <c r="AS251" i="67"/>
  <c r="U257" i="53"/>
  <c r="Q65" i="49"/>
  <c r="N173" i="67"/>
  <c r="Q173" i="61"/>
  <c r="AS263" i="67"/>
  <c r="U271" i="53"/>
  <c r="M269" i="53"/>
  <c r="Q53" i="77"/>
  <c r="R33" i="77"/>
  <c r="F33" i="74"/>
  <c r="E53" i="74"/>
  <c r="Q157" i="49"/>
  <c r="N109" i="67"/>
  <c r="Q109" i="61"/>
  <c r="D59" i="77"/>
  <c r="AD255" i="53"/>
  <c r="M252" i="53"/>
  <c r="M259" i="53"/>
  <c r="AD264" i="53"/>
  <c r="M265" i="53"/>
  <c r="BG27" i="77"/>
  <c r="Q27" i="74"/>
  <c r="BS33" i="77"/>
  <c r="BR53" i="77"/>
  <c r="K27" i="72"/>
  <c r="AI29" i="77"/>
  <c r="AH52" i="77"/>
  <c r="R27" i="77"/>
  <c r="AH53" i="77"/>
  <c r="AI33" i="77"/>
  <c r="BM27" i="73"/>
  <c r="M263" i="53"/>
  <c r="AD272" i="53"/>
  <c r="T267" i="53"/>
  <c r="BC260" i="67"/>
  <c r="M261" i="53"/>
  <c r="AL270" i="67"/>
  <c r="D53" i="74"/>
  <c r="E33" i="74"/>
  <c r="L29" i="77"/>
  <c r="K52" i="77"/>
  <c r="T255" i="53"/>
  <c r="M272" i="53"/>
  <c r="BC272" i="67"/>
  <c r="CE52" i="33"/>
  <c r="CF29" i="33"/>
  <c r="Q59" i="77"/>
  <c r="AO33" i="74"/>
  <c r="AN53" i="74"/>
  <c r="AN58" i="74"/>
  <c r="AL264" i="67"/>
  <c r="AS269" i="67"/>
  <c r="L33" i="77"/>
  <c r="K53" i="77"/>
  <c r="C52" i="74"/>
  <c r="D29" i="74"/>
  <c r="P53" i="74"/>
  <c r="Q33" i="74"/>
  <c r="E27" i="74"/>
  <c r="V59" i="77"/>
  <c r="AH27" i="77"/>
  <c r="J52" i="77"/>
  <c r="K29" i="77"/>
  <c r="ES35" i="45"/>
  <c r="H111" i="53"/>
  <c r="I111" i="67"/>
  <c r="H111" i="51"/>
  <c r="I111" i="61"/>
  <c r="AM53" i="74"/>
  <c r="AN33" i="74"/>
  <c r="CC58" i="33"/>
  <c r="P59" i="74"/>
  <c r="AZ27" i="77"/>
  <c r="BA27" i="77"/>
  <c r="CC53" i="33"/>
  <c r="CD33" i="33"/>
  <c r="AM52" i="77"/>
  <c r="AN29" i="77"/>
  <c r="I277" i="61"/>
  <c r="AT52" i="77"/>
  <c r="AU29" i="77"/>
  <c r="H263" i="53"/>
  <c r="I263" i="61"/>
  <c r="BK52" i="73"/>
  <c r="BL29" i="73"/>
  <c r="O59" i="74"/>
  <c r="H61" i="51"/>
  <c r="H61" i="53"/>
  <c r="I61" i="61"/>
  <c r="I61" i="67"/>
  <c r="AB63" i="49"/>
  <c r="AA63" i="49"/>
  <c r="Z63" i="49"/>
  <c r="AT29" i="77"/>
  <c r="AS52" i="77"/>
  <c r="BX32" i="45"/>
  <c r="J27" i="72"/>
  <c r="F263" i="53"/>
  <c r="G263" i="53" s="1"/>
  <c r="F263" i="51"/>
  <c r="G263" i="51" s="1"/>
  <c r="G263" i="67"/>
  <c r="H263" i="67" s="1"/>
  <c r="G263" i="61"/>
  <c r="H263" i="61" s="1"/>
  <c r="AB192" i="49"/>
  <c r="AA192" i="49"/>
  <c r="Z192" i="49"/>
  <c r="G59" i="61"/>
  <c r="H59" i="61" s="1"/>
  <c r="F59" i="51"/>
  <c r="G59" i="51" s="1"/>
  <c r="G92" i="49"/>
  <c r="G59" i="67"/>
  <c r="H59" i="67" s="1"/>
  <c r="F59" i="53"/>
  <c r="G59" i="53" s="1"/>
  <c r="BB48" i="77"/>
  <c r="BB18" i="77"/>
  <c r="BB47" i="77"/>
  <c r="F30" i="51"/>
  <c r="G30" i="51" s="1"/>
  <c r="G30" i="61"/>
  <c r="H30" i="61" s="1"/>
  <c r="F30" i="53"/>
  <c r="G30" i="53" s="1"/>
  <c r="G30" i="67"/>
  <c r="H30" i="67" s="1"/>
  <c r="G16" i="49"/>
  <c r="Z48" i="74"/>
  <c r="Z18" i="74"/>
  <c r="Z47" i="74"/>
  <c r="ER27" i="45"/>
  <c r="BL33" i="73"/>
  <c r="BK53" i="73"/>
  <c r="AN27" i="77"/>
  <c r="H110" i="51"/>
  <c r="H110" i="53"/>
  <c r="I110" i="67"/>
  <c r="I110" i="61"/>
  <c r="F111" i="53"/>
  <c r="G111" i="53" s="1"/>
  <c r="G111" i="67"/>
  <c r="H111" i="67" s="1"/>
  <c r="G111" i="61"/>
  <c r="H111" i="61" s="1"/>
  <c r="F111" i="51"/>
  <c r="G111" i="51" s="1"/>
  <c r="G160" i="49"/>
  <c r="Z97" i="49"/>
  <c r="AA97" i="49"/>
  <c r="AB97" i="49"/>
  <c r="AY58" i="77"/>
  <c r="D27" i="74"/>
  <c r="I58" i="77"/>
  <c r="BR27" i="77"/>
  <c r="S47" i="74"/>
  <c r="S18" i="74"/>
  <c r="S48" i="74"/>
  <c r="AB98" i="49"/>
  <c r="AA98" i="49"/>
  <c r="Z98" i="49"/>
  <c r="I66" i="67"/>
  <c r="I66" i="61"/>
  <c r="H66" i="53"/>
  <c r="H66" i="51"/>
  <c r="H18" i="74"/>
  <c r="H47" i="74"/>
  <c r="H48" i="74"/>
  <c r="AG52" i="74"/>
  <c r="AH29" i="74"/>
  <c r="G96" i="49"/>
  <c r="F63" i="53"/>
  <c r="G63" i="53" s="1"/>
  <c r="G63" i="61"/>
  <c r="H63" i="61" s="1"/>
  <c r="F63" i="51"/>
  <c r="G63" i="51" s="1"/>
  <c r="G63" i="67"/>
  <c r="H63" i="67" s="1"/>
  <c r="C59" i="77"/>
  <c r="AR18" i="74"/>
  <c r="AR48" i="74"/>
  <c r="AR47" i="74"/>
  <c r="AX48" i="77"/>
  <c r="AX47" i="77"/>
  <c r="AX18" i="77"/>
  <c r="P33" i="74"/>
  <c r="O53" i="74"/>
  <c r="G108" i="61"/>
  <c r="H108" i="61" s="1"/>
  <c r="F108" i="53"/>
  <c r="G108" i="53" s="1"/>
  <c r="F108" i="51"/>
  <c r="G108" i="51" s="1"/>
  <c r="G155" i="49"/>
  <c r="G108" i="67"/>
  <c r="H108" i="67" s="1"/>
  <c r="T48" i="77"/>
  <c r="T47" i="77"/>
  <c r="T18" i="77"/>
  <c r="X260" i="51"/>
  <c r="Z260" i="67"/>
  <c r="Z29" i="72"/>
  <c r="Y52" i="72"/>
  <c r="Y53" i="72"/>
  <c r="Z33" i="72"/>
  <c r="CF47" i="33"/>
  <c r="CF48" i="33"/>
  <c r="CF18" i="33"/>
  <c r="Z158" i="49"/>
  <c r="AA158" i="49"/>
  <c r="AR47" i="77"/>
  <c r="AR48" i="77"/>
  <c r="AR18" i="77"/>
  <c r="AF260" i="67"/>
  <c r="AD260" i="51"/>
  <c r="J260" i="67"/>
  <c r="I260" i="51"/>
  <c r="BG274" i="67"/>
  <c r="AW274" i="67"/>
  <c r="AN274" i="67"/>
  <c r="Y53" i="43"/>
  <c r="Z33" i="43"/>
  <c r="I108" i="61"/>
  <c r="H108" i="51"/>
  <c r="H108" i="53"/>
  <c r="I108" i="67"/>
  <c r="BP18" i="73"/>
  <c r="BP48" i="73"/>
  <c r="BP47" i="73"/>
  <c r="L18" i="77"/>
  <c r="L48" i="77"/>
  <c r="L47" i="77"/>
  <c r="AY53" i="77"/>
  <c r="AZ33" i="77"/>
  <c r="F18" i="74"/>
  <c r="F47" i="74"/>
  <c r="F48" i="74"/>
  <c r="AE47" i="77"/>
  <c r="AE48" i="77"/>
  <c r="AE18" i="77"/>
  <c r="X149" i="51"/>
  <c r="Z149" i="67"/>
  <c r="AI275" i="53"/>
  <c r="Y275" i="53"/>
  <c r="Y59" i="43"/>
  <c r="BC274" i="67"/>
  <c r="BD274" i="67"/>
  <c r="AD260" i="67"/>
  <c r="AB260" i="51"/>
  <c r="Z47" i="72"/>
  <c r="Z18" i="72"/>
  <c r="Z48" i="72"/>
  <c r="Z291" i="49"/>
  <c r="AA291" i="49"/>
  <c r="AB291" i="49"/>
  <c r="X53" i="72"/>
  <c r="Y33" i="72"/>
  <c r="X258" i="67"/>
  <c r="V258" i="51"/>
  <c r="X52" i="72"/>
  <c r="Y29" i="72"/>
  <c r="W58" i="72"/>
  <c r="BC275" i="67"/>
  <c r="AV275" i="67"/>
  <c r="AM275" i="67"/>
  <c r="BF275" i="67"/>
  <c r="J260" i="51"/>
  <c r="AG260" i="67"/>
  <c r="AE260" i="51"/>
  <c r="K260" i="67"/>
  <c r="X27" i="72"/>
  <c r="AS275" i="67"/>
  <c r="N149" i="67"/>
  <c r="Q195" i="49"/>
  <c r="Q149" i="61"/>
  <c r="V52" i="72"/>
  <c r="W29" i="72"/>
  <c r="U59" i="72"/>
  <c r="Z48" i="43"/>
  <c r="Z18" i="43"/>
  <c r="Z47" i="43"/>
  <c r="V274" i="53"/>
  <c r="N274" i="53"/>
  <c r="W274" i="53"/>
  <c r="AG274" i="53"/>
  <c r="V275" i="53"/>
  <c r="N276" i="53"/>
  <c r="AG276" i="53"/>
  <c r="W276" i="53"/>
  <c r="X29" i="43"/>
  <c r="W52" i="43"/>
  <c r="BC276" i="67"/>
  <c r="V53" i="43"/>
  <c r="W33" i="43"/>
  <c r="V23" i="49"/>
  <c r="T27" i="61"/>
  <c r="Q27" i="67"/>
  <c r="O27" i="51"/>
  <c r="X27" i="51"/>
  <c r="Z27" i="67"/>
  <c r="Y274" i="67"/>
  <c r="W274" i="51"/>
  <c r="U23" i="49"/>
  <c r="S23" i="49"/>
  <c r="S27" i="61"/>
  <c r="N27" i="51"/>
  <c r="P27" i="67"/>
  <c r="V274" i="51"/>
  <c r="X274" i="67"/>
  <c r="V27" i="51"/>
  <c r="X27" i="67"/>
  <c r="EB52" i="43"/>
  <c r="EC29" i="43"/>
  <c r="AV277" i="67"/>
  <c r="BF277" i="67"/>
  <c r="AM277" i="67"/>
  <c r="EB58" i="43"/>
  <c r="CK59" i="4"/>
  <c r="EA58" i="43"/>
  <c r="CK52" i="4"/>
  <c r="CL29" i="4"/>
  <c r="N274" i="67"/>
  <c r="Q274" i="61"/>
  <c r="CJ59" i="4"/>
  <c r="DY52" i="43"/>
  <c r="DZ29" i="43"/>
  <c r="DY53" i="43"/>
  <c r="DZ33" i="43"/>
  <c r="EB18" i="43"/>
  <c r="EB48" i="43"/>
  <c r="EB47" i="43"/>
  <c r="Z309" i="49"/>
  <c r="AA309" i="49"/>
  <c r="AB292" i="67" l="1"/>
  <c r="Z292" i="51"/>
  <c r="AA292" i="67"/>
  <c r="Y292" i="51"/>
  <c r="AA292" i="51"/>
  <c r="AC292" i="67"/>
  <c r="R290" i="51"/>
  <c r="P290" i="51"/>
  <c r="U292" i="67"/>
  <c r="S292" i="51"/>
  <c r="X292" i="61"/>
  <c r="Z292" i="61"/>
  <c r="U292" i="51"/>
  <c r="W292" i="67"/>
  <c r="V292" i="67"/>
  <c r="T292" i="51"/>
  <c r="Y292" i="61"/>
  <c r="S188" i="67"/>
  <c r="P286" i="51"/>
  <c r="P291" i="51"/>
  <c r="R288" i="51"/>
  <c r="R293" i="51"/>
  <c r="Q288" i="51"/>
  <c r="Q293" i="51"/>
  <c r="P288" i="51"/>
  <c r="P293" i="51"/>
  <c r="R289" i="51"/>
  <c r="R294" i="51"/>
  <c r="R286" i="51"/>
  <c r="R291" i="51"/>
  <c r="Q289" i="51"/>
  <c r="Q294" i="51"/>
  <c r="Q286" i="51"/>
  <c r="Q291" i="51"/>
  <c r="P289" i="51"/>
  <c r="P294" i="51"/>
  <c r="S290" i="51"/>
  <c r="U290" i="67"/>
  <c r="X290" i="61"/>
  <c r="W290" i="67"/>
  <c r="Z290" i="61"/>
  <c r="U290" i="51"/>
  <c r="T290" i="51"/>
  <c r="Y290" i="61"/>
  <c r="V290" i="67"/>
  <c r="Z293" i="61"/>
  <c r="W293" i="67"/>
  <c r="U293" i="51"/>
  <c r="V293" i="67"/>
  <c r="T293" i="51"/>
  <c r="Y293" i="61"/>
  <c r="Z291" i="61"/>
  <c r="W291" i="67"/>
  <c r="U291" i="51"/>
  <c r="X291" i="61"/>
  <c r="U291" i="67"/>
  <c r="S291" i="51"/>
  <c r="V289" i="67"/>
  <c r="V294" i="67"/>
  <c r="T294" i="51"/>
  <c r="Y294" i="61"/>
  <c r="X293" i="61"/>
  <c r="S293" i="51"/>
  <c r="U293" i="67"/>
  <c r="W289" i="67"/>
  <c r="Z294" i="61"/>
  <c r="U294" i="51"/>
  <c r="W294" i="67"/>
  <c r="U289" i="67"/>
  <c r="X294" i="61"/>
  <c r="S294" i="51"/>
  <c r="U294" i="67"/>
  <c r="V291" i="67"/>
  <c r="Y291" i="61"/>
  <c r="T291" i="51"/>
  <c r="U85" i="61"/>
  <c r="U288" i="51"/>
  <c r="W288" i="67"/>
  <c r="Z288" i="61"/>
  <c r="Z286" i="61"/>
  <c r="U286" i="51"/>
  <c r="X286" i="61"/>
  <c r="S286" i="51"/>
  <c r="T286" i="51"/>
  <c r="Y286" i="61"/>
  <c r="AA288" i="67"/>
  <c r="Y288" i="51"/>
  <c r="X288" i="61"/>
  <c r="U288" i="67"/>
  <c r="S288" i="51"/>
  <c r="AC288" i="67"/>
  <c r="AA288" i="51"/>
  <c r="Z288" i="51"/>
  <c r="AB288" i="67"/>
  <c r="T288" i="51"/>
  <c r="Y288" i="61"/>
  <c r="V288" i="67"/>
  <c r="W183" i="61"/>
  <c r="S69" i="67"/>
  <c r="S121" i="67"/>
  <c r="U98" i="61"/>
  <c r="S97" i="67"/>
  <c r="T35" i="67"/>
  <c r="W93" i="61"/>
  <c r="T158" i="67"/>
  <c r="V142" i="61"/>
  <c r="R262" i="67"/>
  <c r="P71" i="51"/>
  <c r="U195" i="61"/>
  <c r="V134" i="61"/>
  <c r="T113" i="67"/>
  <c r="R265" i="67"/>
  <c r="T79" i="67"/>
  <c r="T185" i="67"/>
  <c r="S167" i="67"/>
  <c r="P105" i="51"/>
  <c r="Z289" i="61"/>
  <c r="U289" i="51"/>
  <c r="W286" i="67"/>
  <c r="P285" i="51"/>
  <c r="X289" i="61"/>
  <c r="U286" i="67"/>
  <c r="S289" i="51"/>
  <c r="T289" i="51"/>
  <c r="Y289" i="61"/>
  <c r="V286" i="67"/>
  <c r="T143" i="67"/>
  <c r="R285" i="51"/>
  <c r="Q285" i="51"/>
  <c r="T16" i="67"/>
  <c r="AC285" i="67"/>
  <c r="AA285" i="51"/>
  <c r="U285" i="51"/>
  <c r="W285" i="67"/>
  <c r="Z285" i="61"/>
  <c r="AB285" i="67"/>
  <c r="Z285" i="51"/>
  <c r="V285" i="67"/>
  <c r="Y285" i="61"/>
  <c r="T285" i="51"/>
  <c r="U285" i="67"/>
  <c r="X285" i="61"/>
  <c r="S285" i="51"/>
  <c r="AA285" i="67"/>
  <c r="Y285" i="51"/>
  <c r="AA108" i="51"/>
  <c r="S191" i="67"/>
  <c r="W90" i="61"/>
  <c r="T150" i="67"/>
  <c r="R136" i="67"/>
  <c r="U194" i="61"/>
  <c r="R283" i="51"/>
  <c r="R284" i="51"/>
  <c r="P283" i="51"/>
  <c r="P284" i="51"/>
  <c r="Q283" i="51"/>
  <c r="Q284" i="51"/>
  <c r="R212" i="67"/>
  <c r="X284" i="61"/>
  <c r="U284" i="67"/>
  <c r="S284" i="51"/>
  <c r="V284" i="67"/>
  <c r="T284" i="51"/>
  <c r="Y284" i="61"/>
  <c r="Z284" i="61"/>
  <c r="U284" i="51"/>
  <c r="W284" i="67"/>
  <c r="T198" i="67"/>
  <c r="U41" i="61"/>
  <c r="P23" i="51"/>
  <c r="P26" i="51"/>
  <c r="U18" i="61"/>
  <c r="T123" i="67"/>
  <c r="R24" i="67"/>
  <c r="P70" i="51"/>
  <c r="R250" i="67"/>
  <c r="R95" i="67"/>
  <c r="T100" i="67"/>
  <c r="U274" i="61"/>
  <c r="V225" i="61"/>
  <c r="R249" i="67"/>
  <c r="R280" i="67"/>
  <c r="T151" i="67"/>
  <c r="P60" i="51"/>
  <c r="S182" i="67"/>
  <c r="U283" i="51"/>
  <c r="W283" i="67"/>
  <c r="Z283" i="61"/>
  <c r="S283" i="51"/>
  <c r="U283" i="67"/>
  <c r="X283" i="61"/>
  <c r="S115" i="67"/>
  <c r="T283" i="51"/>
  <c r="Y283" i="61"/>
  <c r="V283" i="67"/>
  <c r="R101" i="67"/>
  <c r="S142" i="67"/>
  <c r="U136" i="61"/>
  <c r="U250" i="61"/>
  <c r="S181" i="67"/>
  <c r="R50" i="67"/>
  <c r="R220" i="67"/>
  <c r="V261" i="61"/>
  <c r="P109" i="51"/>
  <c r="R86" i="67"/>
  <c r="W215" i="61"/>
  <c r="W192" i="61"/>
  <c r="P69" i="51"/>
  <c r="T264" i="67"/>
  <c r="U59" i="61"/>
  <c r="S153" i="67"/>
  <c r="P101" i="51"/>
  <c r="V226" i="61"/>
  <c r="S244" i="67"/>
  <c r="R184" i="67"/>
  <c r="R260" i="67"/>
  <c r="R30" i="67"/>
  <c r="S246" i="67"/>
  <c r="AA110" i="51"/>
  <c r="AC109" i="67"/>
  <c r="U113" i="61"/>
  <c r="W106" i="61"/>
  <c r="U137" i="61"/>
  <c r="W137" i="61"/>
  <c r="V165" i="61"/>
  <c r="V210" i="61"/>
  <c r="U267" i="61"/>
  <c r="V66" i="61"/>
  <c r="V38" i="61"/>
  <c r="W222" i="61"/>
  <c r="W33" i="61"/>
  <c r="W157" i="61"/>
  <c r="V104" i="61"/>
  <c r="S38" i="67"/>
  <c r="V257" i="61"/>
  <c r="T47" i="67"/>
  <c r="U24" i="61"/>
  <c r="W116" i="61"/>
  <c r="R274" i="67"/>
  <c r="R85" i="67"/>
  <c r="W113" i="61"/>
  <c r="P104" i="51"/>
  <c r="S221" i="67"/>
  <c r="R73" i="67"/>
  <c r="V276" i="61"/>
  <c r="R53" i="67"/>
  <c r="U264" i="61"/>
  <c r="W185" i="61"/>
  <c r="R113" i="67"/>
  <c r="W35" i="61"/>
  <c r="V167" i="61"/>
  <c r="R98" i="67"/>
  <c r="V121" i="61"/>
  <c r="S219" i="67"/>
  <c r="V209" i="61"/>
  <c r="U120" i="61"/>
  <c r="V54" i="61"/>
  <c r="U95" i="61"/>
  <c r="W198" i="61"/>
  <c r="S23" i="67"/>
  <c r="R41" i="67"/>
  <c r="I237" i="61"/>
  <c r="I74" i="61"/>
  <c r="AA109" i="51"/>
  <c r="H265" i="53"/>
  <c r="H213" i="53"/>
  <c r="R263" i="51"/>
  <c r="H269" i="51"/>
  <c r="I280" i="67"/>
  <c r="H136" i="51"/>
  <c r="R269" i="67"/>
  <c r="H231" i="53"/>
  <c r="R240" i="67"/>
  <c r="H231" i="51"/>
  <c r="H62" i="53"/>
  <c r="I231" i="61"/>
  <c r="H195" i="53"/>
  <c r="H237" i="51"/>
  <c r="I237" i="67"/>
  <c r="H237" i="53"/>
  <c r="P184" i="51"/>
  <c r="I210" i="61"/>
  <c r="I250" i="61"/>
  <c r="H205" i="51"/>
  <c r="I278" i="61"/>
  <c r="H213" i="51"/>
  <c r="R207" i="67"/>
  <c r="V268" i="61"/>
  <c r="U21" i="61"/>
  <c r="I195" i="67"/>
  <c r="R195" i="67"/>
  <c r="V180" i="61"/>
  <c r="H266" i="51"/>
  <c r="T202" i="67"/>
  <c r="S88" i="67"/>
  <c r="V201" i="61"/>
  <c r="S82" i="67"/>
  <c r="H125" i="53"/>
  <c r="H217" i="51"/>
  <c r="S55" i="67"/>
  <c r="I266" i="67"/>
  <c r="H62" i="51"/>
  <c r="H132" i="53"/>
  <c r="H266" i="53"/>
  <c r="I62" i="67"/>
  <c r="H132" i="51"/>
  <c r="I266" i="61"/>
  <c r="I152" i="61"/>
  <c r="R81" i="67"/>
  <c r="S114" i="67"/>
  <c r="T29" i="67"/>
  <c r="I107" i="67"/>
  <c r="V107" i="61"/>
  <c r="I152" i="67"/>
  <c r="S148" i="67"/>
  <c r="S126" i="67"/>
  <c r="U73" i="61"/>
  <c r="H152" i="51"/>
  <c r="S84" i="67"/>
  <c r="H277" i="51"/>
  <c r="H172" i="53"/>
  <c r="H263" i="51"/>
  <c r="U60" i="61"/>
  <c r="R32" i="67"/>
  <c r="U29" i="61"/>
  <c r="W16" i="61"/>
  <c r="S128" i="67"/>
  <c r="R199" i="67"/>
  <c r="S209" i="67"/>
  <c r="R70" i="67"/>
  <c r="H198" i="51"/>
  <c r="H172" i="51"/>
  <c r="I231" i="67"/>
  <c r="W239" i="61"/>
  <c r="H85" i="53"/>
  <c r="V78" i="61"/>
  <c r="W218" i="61"/>
  <c r="H136" i="53"/>
  <c r="I74" i="67"/>
  <c r="H74" i="51"/>
  <c r="P148" i="51"/>
  <c r="I136" i="67"/>
  <c r="P103" i="51"/>
  <c r="R170" i="67"/>
  <c r="W217" i="61"/>
  <c r="R60" i="67"/>
  <c r="U228" i="61"/>
  <c r="V25" i="61"/>
  <c r="S224" i="67"/>
  <c r="S189" i="67"/>
  <c r="S201" i="67"/>
  <c r="P68" i="51"/>
  <c r="T83" i="67"/>
  <c r="R168" i="67"/>
  <c r="V166" i="61"/>
  <c r="R267" i="67"/>
  <c r="U53" i="61"/>
  <c r="S268" i="67"/>
  <c r="I211" i="67"/>
  <c r="U78" i="61"/>
  <c r="P128" i="51"/>
  <c r="W62" i="61"/>
  <c r="W29" i="61"/>
  <c r="W243" i="61"/>
  <c r="H74" i="53"/>
  <c r="H98" i="51"/>
  <c r="T88" i="67"/>
  <c r="W117" i="61"/>
  <c r="P84" i="51"/>
  <c r="R248" i="67"/>
  <c r="I282" i="67"/>
  <c r="H282" i="51"/>
  <c r="I282" i="61"/>
  <c r="H282" i="53"/>
  <c r="Q282" i="51"/>
  <c r="R282" i="51"/>
  <c r="U278" i="61"/>
  <c r="V279" i="61"/>
  <c r="I167" i="67"/>
  <c r="S118" i="67"/>
  <c r="H191" i="51"/>
  <c r="S72" i="67"/>
  <c r="V82" i="61"/>
  <c r="P102" i="51"/>
  <c r="V236" i="61"/>
  <c r="R197" i="67"/>
  <c r="H107" i="53"/>
  <c r="I98" i="61"/>
  <c r="U26" i="61"/>
  <c r="W186" i="61"/>
  <c r="H191" i="53"/>
  <c r="H198" i="53"/>
  <c r="W34" i="61"/>
  <c r="I107" i="61"/>
  <c r="I98" i="67"/>
  <c r="U175" i="61"/>
  <c r="W230" i="61"/>
  <c r="W145" i="61"/>
  <c r="U132" i="61"/>
  <c r="P24" i="51"/>
  <c r="U254" i="61"/>
  <c r="T178" i="67"/>
  <c r="AC110" i="67"/>
  <c r="T278" i="67"/>
  <c r="V70" i="61"/>
  <c r="V182" i="61"/>
  <c r="W241" i="61"/>
  <c r="T117" i="67"/>
  <c r="T186" i="67"/>
  <c r="V47" i="61"/>
  <c r="S200" i="67"/>
  <c r="S134" i="67"/>
  <c r="P29" i="51"/>
  <c r="W100" i="61"/>
  <c r="T212" i="67"/>
  <c r="S66" i="67"/>
  <c r="I272" i="61"/>
  <c r="H151" i="53"/>
  <c r="U50" i="61"/>
  <c r="V22" i="61"/>
  <c r="V128" i="61"/>
  <c r="W24" i="61"/>
  <c r="I272" i="67"/>
  <c r="P111" i="51"/>
  <c r="H151" i="51"/>
  <c r="R45" i="67"/>
  <c r="S119" i="67"/>
  <c r="R141" i="67"/>
  <c r="I151" i="61"/>
  <c r="V211" i="61"/>
  <c r="V232" i="61"/>
  <c r="H215" i="51"/>
  <c r="S239" i="67"/>
  <c r="R108" i="67"/>
  <c r="I215" i="61"/>
  <c r="I215" i="67"/>
  <c r="H215" i="53"/>
  <c r="T281" i="67"/>
  <c r="H167" i="51"/>
  <c r="P81" i="51"/>
  <c r="H167" i="53"/>
  <c r="I176" i="67"/>
  <c r="P98" i="51"/>
  <c r="AC149" i="67"/>
  <c r="P95" i="51"/>
  <c r="H230" i="53"/>
  <c r="P59" i="51"/>
  <c r="P94" i="51"/>
  <c r="H60" i="53"/>
  <c r="P67" i="51"/>
  <c r="H272" i="51"/>
  <c r="H101" i="53"/>
  <c r="P63" i="51"/>
  <c r="P90" i="51"/>
  <c r="P93" i="51"/>
  <c r="P110" i="51"/>
  <c r="P22" i="51"/>
  <c r="H75" i="53"/>
  <c r="P106" i="51"/>
  <c r="P80" i="51"/>
  <c r="P220" i="51"/>
  <c r="P87" i="51"/>
  <c r="P25" i="51"/>
  <c r="H105" i="51"/>
  <c r="H129" i="53"/>
  <c r="H81" i="51"/>
  <c r="H155" i="53"/>
  <c r="I178" i="67"/>
  <c r="I25" i="61"/>
  <c r="I127" i="61"/>
  <c r="H230" i="51"/>
  <c r="I105" i="67"/>
  <c r="I101" i="67"/>
  <c r="I75" i="61"/>
  <c r="I60" i="67"/>
  <c r="I81" i="61"/>
  <c r="I155" i="61"/>
  <c r="H178" i="53"/>
  <c r="I129" i="61"/>
  <c r="I25" i="67"/>
  <c r="H127" i="53"/>
  <c r="I230" i="67"/>
  <c r="I105" i="61"/>
  <c r="I101" i="61"/>
  <c r="H75" i="51"/>
  <c r="H60" i="51"/>
  <c r="H81" i="53"/>
  <c r="H155" i="51"/>
  <c r="I178" i="61"/>
  <c r="H129" i="51"/>
  <c r="H25" i="53"/>
  <c r="H127" i="51"/>
  <c r="I230" i="61"/>
  <c r="I191" i="67"/>
  <c r="I185" i="61"/>
  <c r="I198" i="61"/>
  <c r="I60" i="61"/>
  <c r="I81" i="67"/>
  <c r="H178" i="51"/>
  <c r="T206" i="67"/>
  <c r="S103" i="67"/>
  <c r="T106" i="67"/>
  <c r="H211" i="51"/>
  <c r="I228" i="67"/>
  <c r="R282" i="67"/>
  <c r="V44" i="61"/>
  <c r="H228" i="51"/>
  <c r="S42" i="67"/>
  <c r="U170" i="61"/>
  <c r="U176" i="61"/>
  <c r="H211" i="53"/>
  <c r="W73" i="61"/>
  <c r="R160" i="67"/>
  <c r="U281" i="61"/>
  <c r="W281" i="61"/>
  <c r="W282" i="61"/>
  <c r="V97" i="61"/>
  <c r="S17" i="67"/>
  <c r="I214" i="61"/>
  <c r="R272" i="67"/>
  <c r="R59" i="67"/>
  <c r="T25" i="67"/>
  <c r="H214" i="53"/>
  <c r="R84" i="67"/>
  <c r="H177" i="51"/>
  <c r="P155" i="51"/>
  <c r="I214" i="67"/>
  <c r="U282" i="61"/>
  <c r="P196" i="51"/>
  <c r="H209" i="51"/>
  <c r="P235" i="51"/>
  <c r="P242" i="51"/>
  <c r="P206" i="51"/>
  <c r="I227" i="61"/>
  <c r="H258" i="51"/>
  <c r="P218" i="51"/>
  <c r="I281" i="67"/>
  <c r="V282" i="61"/>
  <c r="U282" i="67"/>
  <c r="X282" i="61"/>
  <c r="S282" i="51"/>
  <c r="P281" i="51"/>
  <c r="P282" i="51"/>
  <c r="I258" i="61"/>
  <c r="H209" i="53"/>
  <c r="H281" i="53"/>
  <c r="P229" i="51"/>
  <c r="H258" i="53"/>
  <c r="H281" i="51"/>
  <c r="T282" i="67"/>
  <c r="W282" i="67"/>
  <c r="Z282" i="61"/>
  <c r="U282" i="51"/>
  <c r="V282" i="67"/>
  <c r="T282" i="51"/>
  <c r="Y282" i="61"/>
  <c r="Q263" i="51"/>
  <c r="I209" i="67"/>
  <c r="I249" i="67"/>
  <c r="H253" i="53"/>
  <c r="I190" i="67"/>
  <c r="I281" i="61"/>
  <c r="S282" i="67"/>
  <c r="W92" i="61"/>
  <c r="R189" i="67"/>
  <c r="V154" i="61"/>
  <c r="R105" i="67"/>
  <c r="S263" i="67"/>
  <c r="U235" i="61"/>
  <c r="U210" i="61"/>
  <c r="H125" i="51"/>
  <c r="U269" i="61"/>
  <c r="U97" i="61"/>
  <c r="V31" i="61"/>
  <c r="P217" i="51"/>
  <c r="P149" i="51"/>
  <c r="R37" i="67"/>
  <c r="U101" i="61"/>
  <c r="T145" i="67"/>
  <c r="W50" i="61"/>
  <c r="S159" i="67"/>
  <c r="R132" i="67"/>
  <c r="S54" i="67"/>
  <c r="H210" i="53"/>
  <c r="R158" i="67"/>
  <c r="U262" i="61"/>
  <c r="T183" i="67"/>
  <c r="V189" i="61"/>
  <c r="S210" i="67"/>
  <c r="W87" i="61"/>
  <c r="H119" i="53"/>
  <c r="H195" i="51"/>
  <c r="R175" i="67"/>
  <c r="V170" i="61"/>
  <c r="U145" i="61"/>
  <c r="U80" i="61"/>
  <c r="T62" i="67"/>
  <c r="W206" i="61"/>
  <c r="H250" i="53"/>
  <c r="I195" i="61"/>
  <c r="T174" i="67"/>
  <c r="I210" i="67"/>
  <c r="R266" i="67"/>
  <c r="I125" i="67"/>
  <c r="I205" i="67"/>
  <c r="H250" i="51"/>
  <c r="P173" i="51"/>
  <c r="R273" i="67"/>
  <c r="R281" i="67"/>
  <c r="W53" i="61"/>
  <c r="T221" i="67"/>
  <c r="T135" i="67"/>
  <c r="T177" i="67"/>
  <c r="P260" i="51"/>
  <c r="W233" i="61"/>
  <c r="T269" i="67"/>
  <c r="W140" i="61"/>
  <c r="V234" i="61"/>
  <c r="P210" i="51"/>
  <c r="I119" i="61"/>
  <c r="I250" i="67"/>
  <c r="V172" i="61"/>
  <c r="V126" i="61"/>
  <c r="W88" i="61"/>
  <c r="H144" i="51"/>
  <c r="V188" i="61"/>
  <c r="T73" i="67"/>
  <c r="T57" i="67"/>
  <c r="P185" i="51"/>
  <c r="P187" i="51"/>
  <c r="I144" i="61"/>
  <c r="P232" i="51"/>
  <c r="P166" i="51"/>
  <c r="W202" i="61"/>
  <c r="R145" i="67"/>
  <c r="U56" i="61"/>
  <c r="W37" i="61"/>
  <c r="I125" i="61"/>
  <c r="R270" i="67"/>
  <c r="U273" i="61"/>
  <c r="R56" i="67"/>
  <c r="U212" i="61"/>
  <c r="U280" i="61"/>
  <c r="R149" i="67"/>
  <c r="P231" i="51"/>
  <c r="V114" i="61"/>
  <c r="S226" i="67"/>
  <c r="R258" i="67"/>
  <c r="V181" i="61"/>
  <c r="R176" i="67"/>
  <c r="S51" i="67"/>
  <c r="R29" i="67"/>
  <c r="P118" i="51"/>
  <c r="T137" i="67"/>
  <c r="P165" i="51"/>
  <c r="V191" i="61"/>
  <c r="U193" i="61"/>
  <c r="U249" i="61"/>
  <c r="V72" i="61"/>
  <c r="U133" i="61"/>
  <c r="W279" i="61"/>
  <c r="S276" i="67"/>
  <c r="V69" i="61"/>
  <c r="T222" i="67"/>
  <c r="T87" i="67"/>
  <c r="S106" i="67"/>
  <c r="S124" i="67"/>
  <c r="R97" i="67"/>
  <c r="W123" i="61"/>
  <c r="S261" i="67"/>
  <c r="T33" i="67"/>
  <c r="W47" i="61"/>
  <c r="R18" i="67"/>
  <c r="H188" i="53"/>
  <c r="T249" i="67"/>
  <c r="W143" i="61"/>
  <c r="R71" i="67"/>
  <c r="U222" i="61"/>
  <c r="V147" i="61"/>
  <c r="P244" i="51"/>
  <c r="S277" i="67"/>
  <c r="V88" i="61"/>
  <c r="I122" i="67"/>
  <c r="U105" i="61"/>
  <c r="U130" i="61"/>
  <c r="R78" i="67"/>
  <c r="V219" i="61"/>
  <c r="U196" i="61"/>
  <c r="V244" i="61"/>
  <c r="R193" i="67"/>
  <c r="P261" i="51"/>
  <c r="V224" i="61"/>
  <c r="V214" i="61"/>
  <c r="W79" i="61"/>
  <c r="U141" i="61"/>
  <c r="I188" i="67"/>
  <c r="U260" i="61"/>
  <c r="P120" i="51"/>
  <c r="T90" i="67"/>
  <c r="I213" i="61"/>
  <c r="S257" i="67"/>
  <c r="S22" i="67"/>
  <c r="I177" i="67"/>
  <c r="H175" i="53"/>
  <c r="P159" i="51"/>
  <c r="I209" i="61"/>
  <c r="I238" i="67"/>
  <c r="T93" i="67"/>
  <c r="H122" i="51"/>
  <c r="T116" i="67"/>
  <c r="W135" i="61"/>
  <c r="T122" i="67"/>
  <c r="T231" i="67"/>
  <c r="V153" i="61"/>
  <c r="R196" i="67"/>
  <c r="U266" i="61"/>
  <c r="S169" i="67"/>
  <c r="T192" i="67"/>
  <c r="V247" i="61"/>
  <c r="I188" i="61"/>
  <c r="V23" i="61"/>
  <c r="V103" i="61"/>
  <c r="I213" i="67"/>
  <c r="V246" i="61"/>
  <c r="V57" i="61"/>
  <c r="T239" i="67"/>
  <c r="S236" i="67"/>
  <c r="R185" i="67"/>
  <c r="U265" i="61"/>
  <c r="T168" i="67"/>
  <c r="H177" i="53"/>
  <c r="H175" i="51"/>
  <c r="S172" i="67"/>
  <c r="T37" i="67"/>
  <c r="W208" i="61"/>
  <c r="R222" i="67"/>
  <c r="P252" i="51"/>
  <c r="U189" i="61"/>
  <c r="R264" i="67"/>
  <c r="R228" i="67"/>
  <c r="V187" i="61"/>
  <c r="S147" i="67"/>
  <c r="W83" i="61"/>
  <c r="P219" i="51"/>
  <c r="T215" i="67"/>
  <c r="P251" i="51"/>
  <c r="R46" i="67"/>
  <c r="R49" i="67"/>
  <c r="U185" i="61"/>
  <c r="W197" i="61"/>
  <c r="U164" i="61"/>
  <c r="I177" i="61"/>
  <c r="I175" i="67"/>
  <c r="U16" i="61"/>
  <c r="U36" i="61"/>
  <c r="V55" i="61"/>
  <c r="V193" i="61"/>
  <c r="S170" i="67"/>
  <c r="S107" i="67"/>
  <c r="Q173" i="51"/>
  <c r="Q281" i="51"/>
  <c r="R58" i="51"/>
  <c r="Q115" i="51"/>
  <c r="R37" i="51"/>
  <c r="Q88" i="51"/>
  <c r="R19" i="51"/>
  <c r="R93" i="51"/>
  <c r="R89" i="51"/>
  <c r="Q25" i="51"/>
  <c r="Q31" i="51"/>
  <c r="R92" i="51"/>
  <c r="Q38" i="51"/>
  <c r="R102" i="51"/>
  <c r="Q106" i="51"/>
  <c r="R24" i="51"/>
  <c r="Q89" i="51"/>
  <c r="Q138" i="51"/>
  <c r="R26" i="51"/>
  <c r="R16" i="51"/>
  <c r="R137" i="51"/>
  <c r="Q148" i="51"/>
  <c r="R130" i="51"/>
  <c r="R74" i="51"/>
  <c r="R233" i="51"/>
  <c r="Q128" i="51"/>
  <c r="R36" i="51"/>
  <c r="R186" i="51"/>
  <c r="Q121" i="51"/>
  <c r="R151" i="51"/>
  <c r="R122" i="51"/>
  <c r="Q47" i="51"/>
  <c r="R208" i="51"/>
  <c r="R231" i="51"/>
  <c r="R120" i="51"/>
  <c r="Q226" i="51"/>
  <c r="Q191" i="51"/>
  <c r="R155" i="51"/>
  <c r="R245" i="51"/>
  <c r="Q271" i="51"/>
  <c r="R174" i="51"/>
  <c r="R269" i="51"/>
  <c r="Q180" i="51"/>
  <c r="R49" i="51"/>
  <c r="Q234" i="51"/>
  <c r="Q169" i="51"/>
  <c r="R177" i="51"/>
  <c r="R220" i="51"/>
  <c r="R53" i="51"/>
  <c r="Q247" i="51"/>
  <c r="R240" i="51"/>
  <c r="R46" i="51"/>
  <c r="Q39" i="51"/>
  <c r="R232" i="51"/>
  <c r="Q200" i="51"/>
  <c r="R79" i="51"/>
  <c r="Q201" i="51"/>
  <c r="R18" i="51"/>
  <c r="R184" i="51"/>
  <c r="Q159" i="51"/>
  <c r="R185" i="51"/>
  <c r="R158" i="51"/>
  <c r="Q149" i="51"/>
  <c r="R149" i="51"/>
  <c r="Q62" i="51"/>
  <c r="Q112" i="51"/>
  <c r="Q187" i="51"/>
  <c r="Q110" i="51"/>
  <c r="R67" i="51"/>
  <c r="R64" i="51"/>
  <c r="R173" i="51"/>
  <c r="R281" i="51"/>
  <c r="R111" i="51"/>
  <c r="R235" i="51"/>
  <c r="Q268" i="51"/>
  <c r="R43" i="51"/>
  <c r="R270" i="51"/>
  <c r="R81" i="51"/>
  <c r="R33" i="51"/>
  <c r="Q33" i="51"/>
  <c r="Q99" i="51"/>
  <c r="R31" i="51"/>
  <c r="Q83" i="51"/>
  <c r="Q82" i="51"/>
  <c r="Q93" i="51"/>
  <c r="Q23" i="51"/>
  <c r="Q103" i="51"/>
  <c r="R136" i="51"/>
  <c r="R129" i="51"/>
  <c r="R20" i="51"/>
  <c r="R21" i="51"/>
  <c r="R35" i="51"/>
  <c r="R15" i="51"/>
  <c r="R217" i="51"/>
  <c r="Q233" i="51"/>
  <c r="R41" i="51"/>
  <c r="R215" i="51"/>
  <c r="Q257" i="51"/>
  <c r="Q155" i="51"/>
  <c r="R162" i="51"/>
  <c r="R254" i="51"/>
  <c r="R52" i="51"/>
  <c r="Q181" i="51"/>
  <c r="R194" i="51"/>
  <c r="R271" i="51"/>
  <c r="Q22" i="51"/>
  <c r="Q202" i="51"/>
  <c r="R34" i="51"/>
  <c r="Q77" i="51"/>
  <c r="Q15" i="51"/>
  <c r="Q189" i="51"/>
  <c r="Q48" i="51"/>
  <c r="Q40" i="51"/>
  <c r="R168" i="51"/>
  <c r="R267" i="51"/>
  <c r="Q61" i="51"/>
  <c r="Q111" i="51"/>
  <c r="Q65" i="51"/>
  <c r="Q218" i="51"/>
  <c r="R230" i="51"/>
  <c r="R187" i="51"/>
  <c r="R32" i="51"/>
  <c r="Q32" i="51"/>
  <c r="Q81" i="51"/>
  <c r="Q26" i="51"/>
  <c r="R106" i="51"/>
  <c r="Q20" i="51"/>
  <c r="Q92" i="51"/>
  <c r="Q19" i="51"/>
  <c r="Q17" i="51"/>
  <c r="R99" i="51"/>
  <c r="Q102" i="51"/>
  <c r="Q100" i="51"/>
  <c r="R25" i="51"/>
  <c r="Q124" i="51"/>
  <c r="Q101" i="51"/>
  <c r="Q75" i="51"/>
  <c r="Q183" i="51"/>
  <c r="R47" i="51"/>
  <c r="Q190" i="51"/>
  <c r="Q269" i="51"/>
  <c r="Q254" i="51"/>
  <c r="R80" i="51"/>
  <c r="R48" i="51"/>
  <c r="Q70" i="51"/>
  <c r="R252" i="51"/>
  <c r="Q49" i="51"/>
  <c r="Q71" i="51"/>
  <c r="Q142" i="51"/>
  <c r="R73" i="51"/>
  <c r="R72" i="51"/>
  <c r="Q79" i="51"/>
  <c r="R77" i="51"/>
  <c r="Q59" i="51"/>
  <c r="R175" i="51"/>
  <c r="Q60" i="51"/>
  <c r="Q30" i="51"/>
  <c r="R60" i="51"/>
  <c r="R63" i="51"/>
  <c r="R59" i="51"/>
  <c r="R172" i="51"/>
  <c r="R82" i="51"/>
  <c r="Q86" i="51"/>
  <c r="Q29" i="51"/>
  <c r="Q24" i="51"/>
  <c r="Q16" i="51"/>
  <c r="R38" i="51"/>
  <c r="R98" i="51"/>
  <c r="Q78" i="51"/>
  <c r="R103" i="51"/>
  <c r="R17" i="51"/>
  <c r="R78" i="51"/>
  <c r="R23" i="51"/>
  <c r="Q46" i="51"/>
  <c r="Q53" i="51"/>
  <c r="Q45" i="51"/>
  <c r="R42" i="51"/>
  <c r="R170" i="51"/>
  <c r="Q76" i="51"/>
  <c r="Q21" i="51"/>
  <c r="R22" i="51"/>
  <c r="Q87" i="51"/>
  <c r="Q56" i="51"/>
  <c r="Q80" i="51"/>
  <c r="Q50" i="51"/>
  <c r="Q18" i="51"/>
  <c r="P264" i="51"/>
  <c r="Q215" i="51"/>
  <c r="R259" i="51"/>
  <c r="R279" i="51"/>
  <c r="R260" i="51"/>
  <c r="S40" i="67"/>
  <c r="P197" i="51"/>
  <c r="T279" i="67"/>
  <c r="Q223" i="51"/>
  <c r="R209" i="51"/>
  <c r="Q245" i="51"/>
  <c r="Q217" i="51"/>
  <c r="H208" i="53"/>
  <c r="I248" i="61"/>
  <c r="P279" i="51"/>
  <c r="H278" i="51"/>
  <c r="Q232" i="51"/>
  <c r="P228" i="51"/>
  <c r="P258" i="51"/>
  <c r="I208" i="61"/>
  <c r="P191" i="51"/>
  <c r="P272" i="51"/>
  <c r="Q227" i="51"/>
  <c r="R200" i="51"/>
  <c r="R219" i="51"/>
  <c r="H190" i="51"/>
  <c r="T280" i="67"/>
  <c r="H278" i="53"/>
  <c r="S278" i="67"/>
  <c r="P269" i="51"/>
  <c r="V281" i="67"/>
  <c r="Y281" i="61"/>
  <c r="T281" i="51"/>
  <c r="R251" i="51"/>
  <c r="I208" i="67"/>
  <c r="R266" i="51"/>
  <c r="P278" i="51"/>
  <c r="H185" i="51"/>
  <c r="I253" i="67"/>
  <c r="H193" i="51"/>
  <c r="I190" i="61"/>
  <c r="I278" i="67"/>
  <c r="P267" i="51"/>
  <c r="R229" i="51"/>
  <c r="P179" i="51"/>
  <c r="R262" i="51"/>
  <c r="I185" i="67"/>
  <c r="I253" i="61"/>
  <c r="H193" i="53"/>
  <c r="H265" i="51"/>
  <c r="H190" i="53"/>
  <c r="Q225" i="51"/>
  <c r="Q273" i="51"/>
  <c r="P246" i="51"/>
  <c r="R241" i="51"/>
  <c r="R249" i="51"/>
  <c r="Q258" i="51"/>
  <c r="I260" i="67"/>
  <c r="H185" i="53"/>
  <c r="H253" i="51"/>
  <c r="H269" i="53"/>
  <c r="I193" i="61"/>
  <c r="I265" i="67"/>
  <c r="H280" i="51"/>
  <c r="X281" i="61"/>
  <c r="U281" i="67"/>
  <c r="S281" i="51"/>
  <c r="R192" i="51"/>
  <c r="I248" i="67"/>
  <c r="H260" i="53"/>
  <c r="P226" i="51"/>
  <c r="I269" i="61"/>
  <c r="I265" i="61"/>
  <c r="S212" i="67"/>
  <c r="I280" i="61"/>
  <c r="V281" i="61"/>
  <c r="Z281" i="61"/>
  <c r="U281" i="51"/>
  <c r="W281" i="67"/>
  <c r="H248" i="53"/>
  <c r="P223" i="51"/>
  <c r="Q279" i="51"/>
  <c r="I269" i="67"/>
  <c r="H280" i="53"/>
  <c r="S280" i="67"/>
  <c r="Q221" i="51"/>
  <c r="P176" i="51"/>
  <c r="R272" i="51"/>
  <c r="Q197" i="51"/>
  <c r="P208" i="51"/>
  <c r="S281" i="67"/>
  <c r="R278" i="67"/>
  <c r="S279" i="67"/>
  <c r="W280" i="61"/>
  <c r="T95" i="67"/>
  <c r="W278" i="61"/>
  <c r="R141" i="51"/>
  <c r="P150" i="51"/>
  <c r="Q241" i="51"/>
  <c r="U151" i="61"/>
  <c r="V173" i="61"/>
  <c r="T140" i="67"/>
  <c r="Q208" i="51"/>
  <c r="T211" i="67"/>
  <c r="R183" i="51"/>
  <c r="Q270" i="51"/>
  <c r="V212" i="61"/>
  <c r="P247" i="51"/>
  <c r="P238" i="51"/>
  <c r="P263" i="51"/>
  <c r="R218" i="51"/>
  <c r="V106" i="61"/>
  <c r="R130" i="67"/>
  <c r="R135" i="51"/>
  <c r="V129" i="61"/>
  <c r="Q211" i="51"/>
  <c r="Q219" i="51"/>
  <c r="R161" i="51"/>
  <c r="P222" i="51"/>
  <c r="R252" i="67"/>
  <c r="P266" i="51"/>
  <c r="R222" i="51"/>
  <c r="T50" i="67"/>
  <c r="S234" i="67"/>
  <c r="I191" i="61"/>
  <c r="Q243" i="51"/>
  <c r="P199" i="51"/>
  <c r="U258" i="61"/>
  <c r="W235" i="61"/>
  <c r="P132" i="51"/>
  <c r="S99" i="67"/>
  <c r="Q167" i="51"/>
  <c r="R242" i="67"/>
  <c r="R253" i="51"/>
  <c r="P250" i="51"/>
  <c r="W271" i="61"/>
  <c r="V77" i="61"/>
  <c r="P164" i="51"/>
  <c r="P131" i="51"/>
  <c r="P211" i="51"/>
  <c r="U259" i="61"/>
  <c r="Q259" i="51"/>
  <c r="H245" i="51"/>
  <c r="P183" i="51"/>
  <c r="R164" i="51"/>
  <c r="V96" i="61"/>
  <c r="AA149" i="51"/>
  <c r="I245" i="61"/>
  <c r="I249" i="61"/>
  <c r="P189" i="51"/>
  <c r="R36" i="67"/>
  <c r="P151" i="51"/>
  <c r="P237" i="51"/>
  <c r="R126" i="51"/>
  <c r="R226" i="51"/>
  <c r="R224" i="51"/>
  <c r="P253" i="51"/>
  <c r="Q209" i="51"/>
  <c r="P163" i="51"/>
  <c r="R247" i="51"/>
  <c r="P205" i="51"/>
  <c r="U279" i="61"/>
  <c r="R145" i="51"/>
  <c r="P273" i="51"/>
  <c r="P277" i="51"/>
  <c r="P280" i="51"/>
  <c r="R146" i="51"/>
  <c r="Q229" i="51"/>
  <c r="R234" i="51"/>
  <c r="R239" i="51"/>
  <c r="P271" i="51"/>
  <c r="Q251" i="51"/>
  <c r="P204" i="51"/>
  <c r="Q210" i="51"/>
  <c r="W278" i="67"/>
  <c r="Z278" i="61"/>
  <c r="U278" i="51"/>
  <c r="P133" i="51"/>
  <c r="R190" i="51"/>
  <c r="P190" i="51"/>
  <c r="Q178" i="51"/>
  <c r="R179" i="51"/>
  <c r="Q157" i="51"/>
  <c r="P181" i="51"/>
  <c r="Q170" i="51"/>
  <c r="Q213" i="51"/>
  <c r="Q186" i="51"/>
  <c r="R268" i="51"/>
  <c r="P125" i="51"/>
  <c r="Q136" i="51"/>
  <c r="Q262" i="51"/>
  <c r="H140" i="51"/>
  <c r="P192" i="51"/>
  <c r="R169" i="51"/>
  <c r="U212" i="67"/>
  <c r="S212" i="51"/>
  <c r="X212" i="61"/>
  <c r="Q199" i="51"/>
  <c r="R167" i="51"/>
  <c r="R182" i="51"/>
  <c r="P249" i="51"/>
  <c r="Q224" i="51"/>
  <c r="P152" i="51"/>
  <c r="P153" i="51"/>
  <c r="R273" i="51"/>
  <c r="Q143" i="51"/>
  <c r="P265" i="51"/>
  <c r="Q235" i="51"/>
  <c r="R128" i="51"/>
  <c r="P215" i="51"/>
  <c r="H225" i="53"/>
  <c r="P259" i="51"/>
  <c r="U279" i="67"/>
  <c r="S279" i="51"/>
  <c r="X279" i="61"/>
  <c r="R238" i="51"/>
  <c r="P202" i="51"/>
  <c r="Q182" i="51"/>
  <c r="H249" i="53"/>
  <c r="P117" i="51"/>
  <c r="R160" i="51"/>
  <c r="R265" i="51"/>
  <c r="P221" i="51"/>
  <c r="Q267" i="51"/>
  <c r="Q250" i="51"/>
  <c r="Q249" i="51"/>
  <c r="R279" i="67"/>
  <c r="W212" i="61"/>
  <c r="Q153" i="51"/>
  <c r="P170" i="51"/>
  <c r="Q127" i="51"/>
  <c r="P262" i="51"/>
  <c r="Q236" i="51"/>
  <c r="R274" i="51"/>
  <c r="R278" i="51"/>
  <c r="P172" i="51"/>
  <c r="P175" i="51"/>
  <c r="P115" i="51"/>
  <c r="P245" i="51"/>
  <c r="Q240" i="51"/>
  <c r="H225" i="51"/>
  <c r="Q237" i="51"/>
  <c r="Q139" i="51"/>
  <c r="R199" i="51"/>
  <c r="R205" i="51"/>
  <c r="R159" i="51"/>
  <c r="R202" i="51"/>
  <c r="I212" i="67"/>
  <c r="H212" i="51"/>
  <c r="H212" i="53"/>
  <c r="I212" i="61"/>
  <c r="H249" i="51"/>
  <c r="I162" i="61"/>
  <c r="Q260" i="51"/>
  <c r="P134" i="51"/>
  <c r="R133" i="51"/>
  <c r="R176" i="51"/>
  <c r="Q222" i="51"/>
  <c r="R257" i="51"/>
  <c r="P186" i="51"/>
  <c r="R221" i="51"/>
  <c r="P198" i="51"/>
  <c r="Q192" i="51"/>
  <c r="P243" i="51"/>
  <c r="Q179" i="51"/>
  <c r="P177" i="51"/>
  <c r="R246" i="51"/>
  <c r="P203" i="51"/>
  <c r="P200" i="51"/>
  <c r="Q207" i="51"/>
  <c r="Q212" i="51"/>
  <c r="P234" i="51"/>
  <c r="P241" i="51"/>
  <c r="I159" i="61"/>
  <c r="Q246" i="51"/>
  <c r="P168" i="51"/>
  <c r="R157" i="51"/>
  <c r="Q166" i="51"/>
  <c r="V278" i="67"/>
  <c r="T278" i="51"/>
  <c r="Y278" i="61"/>
  <c r="Q172" i="51"/>
  <c r="Q252" i="51"/>
  <c r="I225" i="61"/>
  <c r="P216" i="51"/>
  <c r="Q242" i="51"/>
  <c r="Q158" i="51"/>
  <c r="H162" i="51"/>
  <c r="Q175" i="51"/>
  <c r="R115" i="51"/>
  <c r="R121" i="51"/>
  <c r="P156" i="51"/>
  <c r="Q194" i="51"/>
  <c r="Q174" i="51"/>
  <c r="H153" i="53"/>
  <c r="Q176" i="51"/>
  <c r="P227" i="51"/>
  <c r="R189" i="51"/>
  <c r="R180" i="51"/>
  <c r="Q160" i="51"/>
  <c r="H159" i="53"/>
  <c r="I279" i="67"/>
  <c r="I279" i="61"/>
  <c r="H279" i="53"/>
  <c r="H279" i="51"/>
  <c r="I238" i="61"/>
  <c r="P257" i="51"/>
  <c r="R140" i="51"/>
  <c r="Q231" i="51"/>
  <c r="P233" i="51"/>
  <c r="R264" i="51"/>
  <c r="R237" i="51"/>
  <c r="P167" i="51"/>
  <c r="Q274" i="51"/>
  <c r="Q278" i="51"/>
  <c r="R154" i="51"/>
  <c r="Q188" i="51"/>
  <c r="P180" i="51"/>
  <c r="Q216" i="51"/>
  <c r="R236" i="51"/>
  <c r="H162" i="53"/>
  <c r="R134" i="51"/>
  <c r="P114" i="51"/>
  <c r="R191" i="51"/>
  <c r="P214" i="51"/>
  <c r="P154" i="51"/>
  <c r="R188" i="51"/>
  <c r="H153" i="51"/>
  <c r="R193" i="51"/>
  <c r="R201" i="51"/>
  <c r="P182" i="51"/>
  <c r="P142" i="51"/>
  <c r="H159" i="51"/>
  <c r="H238" i="51"/>
  <c r="V280" i="61"/>
  <c r="Q277" i="51"/>
  <c r="Q280" i="51"/>
  <c r="P207" i="51"/>
  <c r="P212" i="51"/>
  <c r="R277" i="51"/>
  <c r="R280" i="51"/>
  <c r="Q135" i="51"/>
  <c r="P137" i="51"/>
  <c r="P158" i="51"/>
  <c r="R156" i="51"/>
  <c r="V279" i="67"/>
  <c r="T279" i="51"/>
  <c r="Y279" i="61"/>
  <c r="P230" i="51"/>
  <c r="Q131" i="51"/>
  <c r="Q266" i="51"/>
  <c r="Q177" i="51"/>
  <c r="U278" i="67"/>
  <c r="S278" i="51"/>
  <c r="X278" i="61"/>
  <c r="R258" i="51"/>
  <c r="P268" i="51"/>
  <c r="P116" i="51"/>
  <c r="R225" i="51"/>
  <c r="I153" i="61"/>
  <c r="R153" i="51"/>
  <c r="Q265" i="51"/>
  <c r="P248" i="51"/>
  <c r="R261" i="51"/>
  <c r="R214" i="51"/>
  <c r="R207" i="51"/>
  <c r="R212" i="51"/>
  <c r="P171" i="51"/>
  <c r="H176" i="51"/>
  <c r="H238" i="53"/>
  <c r="U280" i="67"/>
  <c r="S280" i="51"/>
  <c r="X280" i="61"/>
  <c r="Q244" i="51"/>
  <c r="V280" i="67"/>
  <c r="Y280" i="61"/>
  <c r="T280" i="51"/>
  <c r="P270" i="51"/>
  <c r="Q152" i="51"/>
  <c r="R127" i="51"/>
  <c r="R223" i="51"/>
  <c r="R211" i="51"/>
  <c r="R250" i="51"/>
  <c r="P157" i="51"/>
  <c r="R216" i="51"/>
  <c r="P224" i="51"/>
  <c r="R227" i="51"/>
  <c r="Q193" i="51"/>
  <c r="P195" i="51"/>
  <c r="Q116" i="51"/>
  <c r="P119" i="51"/>
  <c r="P236" i="51"/>
  <c r="Q228" i="51"/>
  <c r="Q168" i="51"/>
  <c r="R228" i="51"/>
  <c r="P160" i="51"/>
  <c r="P188" i="51"/>
  <c r="P169" i="51"/>
  <c r="P174" i="51"/>
  <c r="Q248" i="51"/>
  <c r="H140" i="53"/>
  <c r="Q220" i="51"/>
  <c r="R242" i="51"/>
  <c r="P213" i="51"/>
  <c r="R210" i="51"/>
  <c r="Q253" i="51"/>
  <c r="I176" i="61"/>
  <c r="W280" i="67"/>
  <c r="Z280" i="61"/>
  <c r="U280" i="51"/>
  <c r="Q261" i="51"/>
  <c r="Q214" i="51"/>
  <c r="Q205" i="51"/>
  <c r="P225" i="51"/>
  <c r="P254" i="51"/>
  <c r="R178" i="51"/>
  <c r="R197" i="51"/>
  <c r="R248" i="51"/>
  <c r="R213" i="51"/>
  <c r="Q230" i="51"/>
  <c r="R125" i="51"/>
  <c r="W279" i="67"/>
  <c r="Z279" i="61"/>
  <c r="U279" i="51"/>
  <c r="W199" i="61"/>
  <c r="Q272" i="51"/>
  <c r="P178" i="51"/>
  <c r="P276" i="51"/>
  <c r="Q137" i="51"/>
  <c r="P209" i="51"/>
  <c r="Q264" i="51"/>
  <c r="R181" i="51"/>
  <c r="W212" i="67"/>
  <c r="Z212" i="61"/>
  <c r="U212" i="51"/>
  <c r="I140" i="61"/>
  <c r="P201" i="51"/>
  <c r="V212" i="67"/>
  <c r="Y212" i="61"/>
  <c r="T212" i="51"/>
  <c r="R142" i="51"/>
  <c r="H176" i="53"/>
  <c r="V278" i="61"/>
  <c r="T245" i="67"/>
  <c r="S252" i="67"/>
  <c r="V207" i="61"/>
  <c r="W115" i="61"/>
  <c r="S110" i="67"/>
  <c r="R83" i="67"/>
  <c r="V263" i="61"/>
  <c r="W58" i="61"/>
  <c r="T30" i="67"/>
  <c r="U81" i="61"/>
  <c r="V148" i="61"/>
  <c r="S117" i="67"/>
  <c r="S47" i="67"/>
  <c r="W174" i="61"/>
  <c r="V205" i="61"/>
  <c r="R238" i="67"/>
  <c r="S187" i="67"/>
  <c r="V202" i="61"/>
  <c r="T34" i="67"/>
  <c r="P30" i="51"/>
  <c r="T92" i="67"/>
  <c r="V118" i="61"/>
  <c r="W74" i="61"/>
  <c r="U252" i="61"/>
  <c r="V159" i="61"/>
  <c r="S28" i="67"/>
  <c r="U158" i="61"/>
  <c r="T271" i="67"/>
  <c r="S129" i="67"/>
  <c r="R103" i="67"/>
  <c r="V271" i="61"/>
  <c r="S138" i="67"/>
  <c r="W122" i="61"/>
  <c r="V239" i="61"/>
  <c r="T56" i="67"/>
  <c r="W269" i="61"/>
  <c r="T43" i="67"/>
  <c r="V215" i="61"/>
  <c r="R257" i="67"/>
  <c r="S39" i="67"/>
  <c r="U149" i="61"/>
  <c r="V277" i="61"/>
  <c r="T53" i="67"/>
  <c r="V117" i="61"/>
  <c r="V228" i="61"/>
  <c r="W240" i="61"/>
  <c r="V71" i="61"/>
  <c r="T189" i="67"/>
  <c r="U253" i="61"/>
  <c r="T28" i="67"/>
  <c r="T199" i="67"/>
  <c r="S127" i="67"/>
  <c r="T105" i="67"/>
  <c r="V238" i="61"/>
  <c r="U63" i="61"/>
  <c r="AI58" i="55"/>
  <c r="U37" i="61"/>
  <c r="S35" i="67"/>
  <c r="T208" i="67"/>
  <c r="U199" i="61"/>
  <c r="V200" i="61"/>
  <c r="W158" i="61"/>
  <c r="T67" i="67"/>
  <c r="T109" i="67"/>
  <c r="W211" i="61"/>
  <c r="U46" i="61"/>
  <c r="T157" i="67"/>
  <c r="U144" i="61"/>
  <c r="R164" i="67"/>
  <c r="U160" i="61"/>
  <c r="R253" i="67"/>
  <c r="R235" i="67"/>
  <c r="V169" i="61"/>
  <c r="S214" i="67"/>
  <c r="S205" i="67"/>
  <c r="S165" i="67"/>
  <c r="U108" i="61"/>
  <c r="R94" i="67"/>
  <c r="S190" i="67"/>
  <c r="V242" i="61"/>
  <c r="S31" i="67"/>
  <c r="S180" i="67"/>
  <c r="U207" i="61"/>
  <c r="R17" i="67"/>
  <c r="W20" i="61"/>
  <c r="W150" i="61"/>
  <c r="T217" i="67"/>
  <c r="V221" i="61"/>
  <c r="U45" i="61"/>
  <c r="W264" i="61"/>
  <c r="U168" i="61"/>
  <c r="W178" i="61"/>
  <c r="S70" i="67"/>
  <c r="T74" i="67"/>
  <c r="T41" i="67"/>
  <c r="W39" i="61"/>
  <c r="T241" i="67"/>
  <c r="V84" i="61"/>
  <c r="W189" i="61"/>
  <c r="S25" i="67"/>
  <c r="R26" i="67"/>
  <c r="T24" i="67"/>
  <c r="W151" i="61"/>
  <c r="S225" i="67"/>
  <c r="U30" i="61"/>
  <c r="S57" i="67"/>
  <c r="S166" i="67"/>
  <c r="W267" i="61"/>
  <c r="S61" i="67"/>
  <c r="R179" i="67"/>
  <c r="R21" i="67"/>
  <c r="U32" i="61"/>
  <c r="V115" i="61"/>
  <c r="W231" i="61"/>
  <c r="U184" i="61"/>
  <c r="S247" i="67"/>
  <c r="U220" i="61"/>
  <c r="R194" i="67"/>
  <c r="S143" i="67"/>
  <c r="U71" i="61"/>
  <c r="U165" i="61"/>
  <c r="U257" i="61"/>
  <c r="W232" i="61"/>
  <c r="U70" i="61"/>
  <c r="U86" i="61"/>
  <c r="R120" i="67"/>
  <c r="R137" i="67"/>
  <c r="V17" i="61"/>
  <c r="V124" i="61"/>
  <c r="S71" i="67"/>
  <c r="S273" i="67"/>
  <c r="R172" i="67"/>
  <c r="W170" i="61"/>
  <c r="S207" i="67"/>
  <c r="T240" i="67"/>
  <c r="U83" i="61"/>
  <c r="V39" i="61"/>
  <c r="U270" i="61"/>
  <c r="T223" i="67"/>
  <c r="R157" i="67"/>
  <c r="U197" i="61"/>
  <c r="R151" i="67"/>
  <c r="W57" i="61"/>
  <c r="U125" i="61"/>
  <c r="W221" i="61"/>
  <c r="R80" i="67"/>
  <c r="W177" i="61"/>
  <c r="S173" i="67"/>
  <c r="S271" i="67"/>
  <c r="T46" i="67"/>
  <c r="R65" i="67"/>
  <c r="U109" i="61"/>
  <c r="W152" i="61"/>
  <c r="W220" i="61"/>
  <c r="T175" i="67"/>
  <c r="P145" i="51"/>
  <c r="S109" i="67"/>
  <c r="T233" i="67"/>
  <c r="R112" i="51"/>
  <c r="V35" i="61"/>
  <c r="S215" i="67"/>
  <c r="V59" i="61"/>
  <c r="W175" i="61"/>
  <c r="V149" i="61"/>
  <c r="V91" i="61"/>
  <c r="V144" i="61"/>
  <c r="R90" i="67"/>
  <c r="R87" i="67"/>
  <c r="W223" i="61"/>
  <c r="T139" i="67"/>
  <c r="V241" i="61"/>
  <c r="W41" i="61"/>
  <c r="W273" i="61"/>
  <c r="R144" i="67"/>
  <c r="T248" i="67"/>
  <c r="T213" i="67"/>
  <c r="U94" i="61"/>
  <c r="R16" i="67"/>
  <c r="W25" i="61"/>
  <c r="U139" i="61"/>
  <c r="W45" i="61"/>
  <c r="U237" i="61"/>
  <c r="V42" i="61"/>
  <c r="U272" i="61"/>
  <c r="S193" i="67"/>
  <c r="S242" i="67"/>
  <c r="S59" i="67"/>
  <c r="V110" i="61"/>
  <c r="W173" i="61"/>
  <c r="U104" i="61"/>
  <c r="S241" i="67"/>
  <c r="T229" i="67"/>
  <c r="U48" i="61"/>
  <c r="U49" i="61"/>
  <c r="S251" i="67"/>
  <c r="S77" i="67"/>
  <c r="U84" i="61"/>
  <c r="V61" i="61"/>
  <c r="S104" i="67"/>
  <c r="U179" i="61"/>
  <c r="V266" i="61"/>
  <c r="V51" i="61"/>
  <c r="T69" i="67"/>
  <c r="R31" i="67"/>
  <c r="U118" i="61"/>
  <c r="W109" i="61"/>
  <c r="V127" i="61"/>
  <c r="W31" i="61"/>
  <c r="U102" i="61"/>
  <c r="R162" i="67"/>
  <c r="V273" i="61"/>
  <c r="W162" i="61"/>
  <c r="T39" i="67"/>
  <c r="W168" i="61"/>
  <c r="T230" i="67"/>
  <c r="R133" i="67"/>
  <c r="W249" i="61"/>
  <c r="T209" i="67"/>
  <c r="S96" i="67"/>
  <c r="W126" i="61"/>
  <c r="S85" i="67"/>
  <c r="T115" i="67"/>
  <c r="T276" i="67"/>
  <c r="U90" i="61"/>
  <c r="V119" i="61"/>
  <c r="T170" i="67"/>
  <c r="W60" i="61"/>
  <c r="V85" i="61"/>
  <c r="W69" i="61"/>
  <c r="S60" i="67"/>
  <c r="R62" i="67"/>
  <c r="T274" i="67"/>
  <c r="S228" i="67"/>
  <c r="S122" i="67"/>
  <c r="U230" i="61"/>
  <c r="U65" i="61"/>
  <c r="W27" i="61"/>
  <c r="T102" i="67"/>
  <c r="W161" i="61"/>
  <c r="T259" i="67"/>
  <c r="U147" i="61"/>
  <c r="T112" i="67"/>
  <c r="S43" i="67"/>
  <c r="V156" i="61"/>
  <c r="R111" i="67"/>
  <c r="V99" i="61"/>
  <c r="U17" i="61"/>
  <c r="T136" i="67"/>
  <c r="T20" i="67"/>
  <c r="W229" i="61"/>
  <c r="W275" i="61"/>
  <c r="S154" i="67"/>
  <c r="T162" i="67"/>
  <c r="W263" i="61"/>
  <c r="R216" i="67"/>
  <c r="U248" i="61"/>
  <c r="S230" i="67"/>
  <c r="W28" i="61"/>
  <c r="R259" i="67"/>
  <c r="T60" i="67"/>
  <c r="W276" i="61"/>
  <c r="R125" i="67"/>
  <c r="W64" i="61"/>
  <c r="W81" i="61"/>
  <c r="U28" i="61"/>
  <c r="W21" i="61"/>
  <c r="V48" i="61"/>
  <c r="V40" i="61"/>
  <c r="R139" i="67"/>
  <c r="V190" i="61"/>
  <c r="T262" i="67"/>
  <c r="S238" i="67"/>
  <c r="W209" i="61"/>
  <c r="W95" i="61"/>
  <c r="V258" i="61"/>
  <c r="R63" i="67"/>
  <c r="T277" i="67"/>
  <c r="S98" i="67"/>
  <c r="I58" i="55"/>
  <c r="S63" i="67"/>
  <c r="U152" i="61"/>
  <c r="V175" i="61"/>
  <c r="U87" i="61"/>
  <c r="W112" i="61"/>
  <c r="R152" i="67"/>
  <c r="V230" i="61"/>
  <c r="T275" i="67"/>
  <c r="W248" i="61"/>
  <c r="S68" i="67"/>
  <c r="U261" i="61"/>
  <c r="T173" i="67"/>
  <c r="T58" i="67"/>
  <c r="U31" i="61"/>
  <c r="W102" i="61"/>
  <c r="V89" i="61"/>
  <c r="T26" i="67"/>
  <c r="U148" i="61"/>
  <c r="S232" i="67"/>
  <c r="T235" i="67"/>
  <c r="R104" i="67"/>
  <c r="U217" i="61"/>
  <c r="S156" i="67"/>
  <c r="S44" i="67"/>
  <c r="V143" i="61"/>
  <c r="S202" i="67"/>
  <c r="W213" i="61"/>
  <c r="T45" i="67"/>
  <c r="W262" i="61"/>
  <c r="R237" i="67"/>
  <c r="U111" i="61"/>
  <c r="R28" i="67"/>
  <c r="V28" i="61"/>
  <c r="R217" i="67"/>
  <c r="U157" i="61"/>
  <c r="R254" i="67"/>
  <c r="T263" i="67"/>
  <c r="V252" i="61"/>
  <c r="W139" i="61"/>
  <c r="U216" i="61"/>
  <c r="S144" i="67"/>
  <c r="U238" i="61"/>
  <c r="T149" i="67"/>
  <c r="V112" i="61"/>
  <c r="S67" i="67"/>
  <c r="W67" i="61"/>
  <c r="W43" i="61"/>
  <c r="W136" i="61"/>
  <c r="R102" i="67"/>
  <c r="T21" i="67"/>
  <c r="V229" i="61"/>
  <c r="U162" i="61"/>
  <c r="U240" i="61"/>
  <c r="U251" i="61"/>
  <c r="U242" i="61"/>
  <c r="T197" i="67"/>
  <c r="S48" i="67"/>
  <c r="T267" i="67"/>
  <c r="V32" i="61"/>
  <c r="S175" i="67"/>
  <c r="V60" i="61"/>
  <c r="S78" i="67"/>
  <c r="V265" i="61"/>
  <c r="T27" i="67"/>
  <c r="V68" i="61"/>
  <c r="V109" i="61"/>
  <c r="W30" i="61"/>
  <c r="T68" i="67"/>
  <c r="R69" i="67"/>
  <c r="R118" i="67"/>
  <c r="U38" i="61"/>
  <c r="U103" i="61"/>
  <c r="S149" i="67"/>
  <c r="V83" i="61"/>
  <c r="T273" i="67"/>
  <c r="V251" i="61"/>
  <c r="R109" i="67"/>
  <c r="U263" i="61"/>
  <c r="T152" i="67"/>
  <c r="V138" i="61"/>
  <c r="U138" i="61"/>
  <c r="R165" i="67"/>
  <c r="W56" i="61"/>
  <c r="T220" i="67"/>
  <c r="W46" i="61"/>
  <c r="W18" i="61"/>
  <c r="T260" i="67"/>
  <c r="U112" i="61"/>
  <c r="U62" i="61"/>
  <c r="W110" i="61"/>
  <c r="T31" i="67"/>
  <c r="W156" i="61"/>
  <c r="R251" i="67"/>
  <c r="U172" i="61"/>
  <c r="R230" i="67"/>
  <c r="S266" i="67"/>
  <c r="S258" i="67"/>
  <c r="V63" i="61"/>
  <c r="T126" i="67"/>
  <c r="V98" i="61"/>
  <c r="S211" i="67"/>
  <c r="T161" i="67"/>
  <c r="W245" i="61"/>
  <c r="T243" i="67"/>
  <c r="R210" i="67"/>
  <c r="W260" i="61"/>
  <c r="S112" i="67"/>
  <c r="S91" i="67"/>
  <c r="R48" i="67"/>
  <c r="AA65" i="51"/>
  <c r="AC65" i="67"/>
  <c r="AC64" i="67"/>
  <c r="AA64" i="51"/>
  <c r="AB147" i="67"/>
  <c r="Z147" i="51"/>
  <c r="AB110" i="67"/>
  <c r="Z110" i="51"/>
  <c r="Z65" i="51"/>
  <c r="AB65" i="67"/>
  <c r="AA64" i="67"/>
  <c r="Y64" i="51"/>
  <c r="AB172" i="67"/>
  <c r="Z172" i="51"/>
  <c r="R173" i="67"/>
  <c r="R263" i="67"/>
  <c r="S68" i="51"/>
  <c r="U68" i="67"/>
  <c r="X68" i="61"/>
  <c r="V58" i="61"/>
  <c r="Q108" i="51"/>
  <c r="Q109" i="51"/>
  <c r="T218" i="67"/>
  <c r="T62" i="51"/>
  <c r="Y62" i="61"/>
  <c r="V62" i="67"/>
  <c r="W108" i="67"/>
  <c r="Z108" i="61"/>
  <c r="U108" i="51"/>
  <c r="AB32" i="67"/>
  <c r="Z32" i="51"/>
  <c r="W82" i="67"/>
  <c r="U82" i="51"/>
  <c r="Z82" i="61"/>
  <c r="AC33" i="67"/>
  <c r="AA33" i="51"/>
  <c r="U115" i="67"/>
  <c r="X115" i="61"/>
  <c r="S115" i="51"/>
  <c r="Y37" i="51"/>
  <c r="AA37" i="67"/>
  <c r="P82" i="51"/>
  <c r="P83" i="51"/>
  <c r="Z127" i="61"/>
  <c r="U127" i="51"/>
  <c r="W127" i="67"/>
  <c r="X69" i="61"/>
  <c r="S69" i="51"/>
  <c r="U69" i="67"/>
  <c r="U69" i="61"/>
  <c r="W19" i="61"/>
  <c r="W91" i="67"/>
  <c r="Z91" i="61"/>
  <c r="U91" i="51"/>
  <c r="Z19" i="61"/>
  <c r="W19" i="67"/>
  <c r="U19" i="51"/>
  <c r="T89" i="67"/>
  <c r="W36" i="67"/>
  <c r="Z36" i="61"/>
  <c r="U36" i="51"/>
  <c r="T102" i="51"/>
  <c r="Y102" i="61"/>
  <c r="V102" i="67"/>
  <c r="U106" i="67"/>
  <c r="X106" i="61"/>
  <c r="S106" i="51"/>
  <c r="R38" i="67"/>
  <c r="V116" i="67"/>
  <c r="T116" i="51"/>
  <c r="Y116" i="61"/>
  <c r="S89" i="67"/>
  <c r="U138" i="67"/>
  <c r="X138" i="61"/>
  <c r="S138" i="51"/>
  <c r="W130" i="67"/>
  <c r="Z130" i="61"/>
  <c r="U130" i="51"/>
  <c r="Z102" i="61"/>
  <c r="U102" i="51"/>
  <c r="W102" i="67"/>
  <c r="T130" i="67"/>
  <c r="R138" i="67"/>
  <c r="R148" i="67"/>
  <c r="U71" i="51"/>
  <c r="Z71" i="61"/>
  <c r="W71" i="67"/>
  <c r="W124" i="67"/>
  <c r="Z124" i="61"/>
  <c r="U124" i="51"/>
  <c r="Z155" i="61"/>
  <c r="W155" i="67"/>
  <c r="U155" i="51"/>
  <c r="Z154" i="61"/>
  <c r="U154" i="51"/>
  <c r="W154" i="67"/>
  <c r="R129" i="67"/>
  <c r="V122" i="61"/>
  <c r="X122" i="61"/>
  <c r="U122" i="67"/>
  <c r="S122" i="51"/>
  <c r="U211" i="67"/>
  <c r="X211" i="61"/>
  <c r="S211" i="51"/>
  <c r="T120" i="51"/>
  <c r="Y120" i="61"/>
  <c r="V120" i="67"/>
  <c r="X153" i="61"/>
  <c r="S153" i="51"/>
  <c r="U153" i="67"/>
  <c r="X226" i="61"/>
  <c r="U226" i="67"/>
  <c r="S226" i="51"/>
  <c r="S225" i="51"/>
  <c r="U225" i="67"/>
  <c r="X225" i="61"/>
  <c r="T155" i="51"/>
  <c r="Y155" i="61"/>
  <c r="V155" i="67"/>
  <c r="U271" i="67"/>
  <c r="X271" i="61"/>
  <c r="S271" i="51"/>
  <c r="X239" i="61"/>
  <c r="S239" i="51"/>
  <c r="U239" i="67"/>
  <c r="P135" i="51"/>
  <c r="P136" i="51"/>
  <c r="W201" i="67"/>
  <c r="Z201" i="61"/>
  <c r="U201" i="51"/>
  <c r="R244" i="67"/>
  <c r="S231" i="67"/>
  <c r="S234" i="51"/>
  <c r="U234" i="67"/>
  <c r="X234" i="61"/>
  <c r="U228" i="51"/>
  <c r="Z228" i="61"/>
  <c r="W228" i="67"/>
  <c r="U179" i="51"/>
  <c r="Z179" i="61"/>
  <c r="W179" i="67"/>
  <c r="W253" i="67"/>
  <c r="U253" i="51"/>
  <c r="Z253" i="61"/>
  <c r="Y240" i="61"/>
  <c r="T240" i="51"/>
  <c r="V240" i="67"/>
  <c r="T46" i="51"/>
  <c r="Y46" i="61"/>
  <c r="V46" i="67"/>
  <c r="V243" i="61"/>
  <c r="W40" i="67"/>
  <c r="Z40" i="61"/>
  <c r="U40" i="51"/>
  <c r="T232" i="67"/>
  <c r="S171" i="51"/>
  <c r="X171" i="61"/>
  <c r="U171" i="67"/>
  <c r="U200" i="67"/>
  <c r="X200" i="61"/>
  <c r="S200" i="51"/>
  <c r="U237" i="51"/>
  <c r="Z237" i="61"/>
  <c r="W237" i="67"/>
  <c r="R247" i="67"/>
  <c r="U159" i="67"/>
  <c r="X159" i="61"/>
  <c r="S159" i="51"/>
  <c r="Y185" i="61"/>
  <c r="V185" i="67"/>
  <c r="T185" i="51"/>
  <c r="Y141" i="61"/>
  <c r="V141" i="67"/>
  <c r="T141" i="51"/>
  <c r="Z139" i="51"/>
  <c r="AB139" i="67"/>
  <c r="U149" i="67"/>
  <c r="X149" i="61"/>
  <c r="S149" i="51"/>
  <c r="Z63" i="51"/>
  <c r="AB63" i="67"/>
  <c r="AB112" i="67"/>
  <c r="Z112" i="51"/>
  <c r="Z59" i="51"/>
  <c r="AB59" i="67"/>
  <c r="U58" i="61"/>
  <c r="R68" i="67"/>
  <c r="P61" i="51"/>
  <c r="P62" i="51"/>
  <c r="X62" i="61"/>
  <c r="U62" i="67"/>
  <c r="S62" i="51"/>
  <c r="V62" i="61"/>
  <c r="V67" i="61"/>
  <c r="Q146" i="51"/>
  <c r="Q147" i="51"/>
  <c r="V43" i="61"/>
  <c r="W110" i="67"/>
  <c r="Z110" i="61"/>
  <c r="U110" i="51"/>
  <c r="W147" i="67"/>
  <c r="U147" i="51"/>
  <c r="Z147" i="61"/>
  <c r="T43" i="51"/>
  <c r="V43" i="67"/>
  <c r="Y43" i="61"/>
  <c r="T270" i="67"/>
  <c r="Z86" i="61"/>
  <c r="U86" i="51"/>
  <c r="W86" i="67"/>
  <c r="P27" i="51"/>
  <c r="P28" i="51"/>
  <c r="R131" i="51"/>
  <c r="R132" i="51"/>
  <c r="V33" i="67"/>
  <c r="Y33" i="61"/>
  <c r="T33" i="51"/>
  <c r="S33" i="51"/>
  <c r="U33" i="67"/>
  <c r="X33" i="61"/>
  <c r="V33" i="61"/>
  <c r="AC81" i="67"/>
  <c r="AA81" i="51"/>
  <c r="W97" i="67"/>
  <c r="Z97" i="61"/>
  <c r="U97" i="51"/>
  <c r="P88" i="51"/>
  <c r="P89" i="51"/>
  <c r="Z38" i="61"/>
  <c r="W38" i="67"/>
  <c r="U38" i="51"/>
  <c r="AA150" i="51"/>
  <c r="AC150" i="67"/>
  <c r="W91" i="61"/>
  <c r="Q27" i="51"/>
  <c r="Q28" i="51"/>
  <c r="AA35" i="51"/>
  <c r="AC35" i="67"/>
  <c r="Q122" i="51"/>
  <c r="Q123" i="51"/>
  <c r="R153" i="67"/>
  <c r="T146" i="67"/>
  <c r="U135" i="61"/>
  <c r="S163" i="51"/>
  <c r="U163" i="67"/>
  <c r="X163" i="61"/>
  <c r="U163" i="61"/>
  <c r="U241" i="67"/>
  <c r="X241" i="61"/>
  <c r="S241" i="51"/>
  <c r="S229" i="51"/>
  <c r="X229" i="61"/>
  <c r="U229" i="67"/>
  <c r="S74" i="67"/>
  <c r="R219" i="67"/>
  <c r="Q154" i="51"/>
  <c r="Q156" i="51"/>
  <c r="U130" i="67"/>
  <c r="S130" i="51"/>
  <c r="X130" i="61"/>
  <c r="Z240" i="61"/>
  <c r="W240" i="67"/>
  <c r="U240" i="51"/>
  <c r="T15" i="51"/>
  <c r="Y15" i="61"/>
  <c r="V15" i="67"/>
  <c r="AC144" i="67"/>
  <c r="AA144" i="51"/>
  <c r="U128" i="61"/>
  <c r="V156" i="67"/>
  <c r="Y156" i="61"/>
  <c r="T156" i="51"/>
  <c r="P161" i="51"/>
  <c r="P162" i="51"/>
  <c r="U231" i="61"/>
  <c r="U167" i="67"/>
  <c r="X167" i="61"/>
  <c r="S167" i="51"/>
  <c r="Z96" i="61"/>
  <c r="U96" i="51"/>
  <c r="W96" i="67"/>
  <c r="W234" i="61"/>
  <c r="V234" i="67"/>
  <c r="Y234" i="61"/>
  <c r="T234" i="51"/>
  <c r="W51" i="67"/>
  <c r="Z51" i="61"/>
  <c r="U51" i="51"/>
  <c r="S155" i="67"/>
  <c r="V275" i="67"/>
  <c r="T275" i="51"/>
  <c r="Y275" i="61"/>
  <c r="Y211" i="61"/>
  <c r="T211" i="51"/>
  <c r="V211" i="67"/>
  <c r="U273" i="67"/>
  <c r="X273" i="61"/>
  <c r="S273" i="51"/>
  <c r="W244" i="67"/>
  <c r="Z244" i="61"/>
  <c r="U244" i="51"/>
  <c r="U46" i="51"/>
  <c r="Z46" i="61"/>
  <c r="W46" i="67"/>
  <c r="W253" i="61"/>
  <c r="T254" i="67"/>
  <c r="W243" i="67"/>
  <c r="Z243" i="61"/>
  <c r="U243" i="51"/>
  <c r="Q51" i="51"/>
  <c r="Q52" i="51"/>
  <c r="V52" i="61"/>
  <c r="R271" i="67"/>
  <c r="Y194" i="61"/>
  <c r="T194" i="51"/>
  <c r="V194" i="67"/>
  <c r="T237" i="67"/>
  <c r="U272" i="51"/>
  <c r="W272" i="67"/>
  <c r="Z272" i="61"/>
  <c r="W56" i="67"/>
  <c r="U56" i="51"/>
  <c r="Z56" i="61"/>
  <c r="X251" i="61"/>
  <c r="S251" i="51"/>
  <c r="U251" i="67"/>
  <c r="V271" i="67"/>
  <c r="Y271" i="61"/>
  <c r="T271" i="51"/>
  <c r="R204" i="67"/>
  <c r="U202" i="67"/>
  <c r="X202" i="61"/>
  <c r="S202" i="51"/>
  <c r="X165" i="61"/>
  <c r="U165" i="67"/>
  <c r="S165" i="51"/>
  <c r="S77" i="51"/>
  <c r="U77" i="67"/>
  <c r="X77" i="61"/>
  <c r="P143" i="51"/>
  <c r="P144" i="51"/>
  <c r="U167" i="61"/>
  <c r="U48" i="67"/>
  <c r="S48" i="51"/>
  <c r="X48" i="61"/>
  <c r="R77" i="67"/>
  <c r="V162" i="61"/>
  <c r="S210" i="51"/>
  <c r="U210" i="67"/>
  <c r="X210" i="61"/>
  <c r="T248" i="51"/>
  <c r="V248" i="67"/>
  <c r="Y248" i="61"/>
  <c r="Z80" i="61"/>
  <c r="U80" i="51"/>
  <c r="W80" i="67"/>
  <c r="T216" i="67"/>
  <c r="S18" i="72"/>
  <c r="S48" i="72"/>
  <c r="S47" i="72"/>
  <c r="T18" i="31"/>
  <c r="T47" i="31"/>
  <c r="T48" i="31"/>
  <c r="AB130" i="49"/>
  <c r="Z130" i="49"/>
  <c r="AA130" i="49"/>
  <c r="T18" i="72"/>
  <c r="T48" i="72"/>
  <c r="T47" i="72"/>
  <c r="AB11" i="49"/>
  <c r="AA11" i="49"/>
  <c r="Z11" i="49"/>
  <c r="CS18" i="33"/>
  <c r="CS47" i="33"/>
  <c r="CS48" i="33"/>
  <c r="AA201" i="49"/>
  <c r="Z201" i="49"/>
  <c r="Y191" i="51" s="1"/>
  <c r="AB201" i="49"/>
  <c r="I154" i="67"/>
  <c r="I154" i="61"/>
  <c r="H154" i="53"/>
  <c r="H154" i="51"/>
  <c r="M18" i="38"/>
  <c r="M48" i="38"/>
  <c r="M47" i="38"/>
  <c r="Y18" i="58"/>
  <c r="X18" i="58"/>
  <c r="Z18" i="58"/>
  <c r="I242" i="67"/>
  <c r="I242" i="61"/>
  <c r="H242" i="53"/>
  <c r="H242" i="51"/>
  <c r="M48" i="43"/>
  <c r="M18" i="43"/>
  <c r="M47" i="43"/>
  <c r="Z261" i="49"/>
  <c r="AA241" i="67" s="1"/>
  <c r="AB261" i="49"/>
  <c r="AA261" i="49"/>
  <c r="BT18" i="33"/>
  <c r="BT48" i="33"/>
  <c r="BT47" i="33"/>
  <c r="X26" i="58"/>
  <c r="Y26" i="58"/>
  <c r="Z26" i="58"/>
  <c r="AB42" i="49"/>
  <c r="Z42" i="49"/>
  <c r="AA42" i="49"/>
  <c r="N48" i="31"/>
  <c r="N18" i="31"/>
  <c r="N47" i="31"/>
  <c r="H48" i="41"/>
  <c r="H18" i="41"/>
  <c r="H47" i="41"/>
  <c r="AB49" i="67"/>
  <c r="Z49" i="51"/>
  <c r="H14" i="53"/>
  <c r="H14" i="51"/>
  <c r="I14" i="67"/>
  <c r="I14" i="61"/>
  <c r="AK47" i="33"/>
  <c r="AK48" i="33"/>
  <c r="AK18" i="33"/>
  <c r="G18" i="44"/>
  <c r="S27" i="67"/>
  <c r="Y274" i="61"/>
  <c r="V274" i="67"/>
  <c r="T274" i="51"/>
  <c r="Y149" i="51"/>
  <c r="AA149" i="67"/>
  <c r="AA60" i="51"/>
  <c r="AC60" i="67"/>
  <c r="Y67" i="51"/>
  <c r="AA67" i="67"/>
  <c r="Z109" i="51"/>
  <c r="AB109" i="67"/>
  <c r="U110" i="61"/>
  <c r="S111" i="67"/>
  <c r="U172" i="67"/>
  <c r="S172" i="51"/>
  <c r="X172" i="61"/>
  <c r="U126" i="67"/>
  <c r="X126" i="61"/>
  <c r="S126" i="51"/>
  <c r="Q63" i="51"/>
  <c r="Q64" i="51"/>
  <c r="W173" i="67"/>
  <c r="Z173" i="61"/>
  <c r="U173" i="51"/>
  <c r="W108" i="61"/>
  <c r="T263" i="51"/>
  <c r="V263" i="67"/>
  <c r="Y263" i="61"/>
  <c r="U67" i="51"/>
  <c r="Z67" i="61"/>
  <c r="W67" i="67"/>
  <c r="Z61" i="61"/>
  <c r="U61" i="51"/>
  <c r="W61" i="67"/>
  <c r="U43" i="61"/>
  <c r="U127" i="61"/>
  <c r="S131" i="67"/>
  <c r="S270" i="67"/>
  <c r="U131" i="61"/>
  <c r="W32" i="61"/>
  <c r="S32" i="67"/>
  <c r="U115" i="61"/>
  <c r="R33" i="67"/>
  <c r="R87" i="51"/>
  <c r="R88" i="51"/>
  <c r="S81" i="67"/>
  <c r="V26" i="61"/>
  <c r="T106" i="51"/>
  <c r="Y106" i="61"/>
  <c r="V106" i="67"/>
  <c r="V20" i="61"/>
  <c r="U88" i="61"/>
  <c r="X97" i="61"/>
  <c r="U97" i="67"/>
  <c r="S97" i="51"/>
  <c r="AA88" i="67"/>
  <c r="Y88" i="51"/>
  <c r="Z78" i="61"/>
  <c r="U78" i="51"/>
  <c r="W78" i="67"/>
  <c r="U104" i="67"/>
  <c r="S104" i="51"/>
  <c r="X104" i="61"/>
  <c r="U23" i="61"/>
  <c r="S100" i="51"/>
  <c r="U100" i="67"/>
  <c r="X100" i="61"/>
  <c r="T114" i="51"/>
  <c r="V114" i="67"/>
  <c r="Y114" i="61"/>
  <c r="T114" i="67"/>
  <c r="S105" i="67"/>
  <c r="T101" i="67"/>
  <c r="T28" i="51"/>
  <c r="Y28" i="61"/>
  <c r="V28" i="67"/>
  <c r="W20" i="67"/>
  <c r="U20" i="51"/>
  <c r="Z20" i="61"/>
  <c r="W75" i="61"/>
  <c r="T148" i="67"/>
  <c r="W148" i="61"/>
  <c r="Z29" i="61"/>
  <c r="U29" i="51"/>
  <c r="W29" i="67"/>
  <c r="S124" i="51"/>
  <c r="U124" i="67"/>
  <c r="X124" i="61"/>
  <c r="T94" i="51"/>
  <c r="V94" i="67"/>
  <c r="Y94" i="61"/>
  <c r="V101" i="61"/>
  <c r="S150" i="51"/>
  <c r="X150" i="61"/>
  <c r="U150" i="67"/>
  <c r="W21" i="67"/>
  <c r="Z21" i="61"/>
  <c r="U21" i="51"/>
  <c r="T118" i="67"/>
  <c r="P123" i="51"/>
  <c r="P124" i="51"/>
  <c r="R20" i="67"/>
  <c r="T125" i="67"/>
  <c r="U211" i="61"/>
  <c r="V128" i="67"/>
  <c r="T128" i="51"/>
  <c r="Y128" i="61"/>
  <c r="T128" i="67"/>
  <c r="X146" i="61"/>
  <c r="U146" i="67"/>
  <c r="S146" i="51"/>
  <c r="W214" i="67"/>
  <c r="Z214" i="61"/>
  <c r="U214" i="51"/>
  <c r="U162" i="51"/>
  <c r="Z162" i="61"/>
  <c r="W162" i="67"/>
  <c r="Z208" i="61"/>
  <c r="W208" i="67"/>
  <c r="U208" i="51"/>
  <c r="T154" i="67"/>
  <c r="W42" i="67"/>
  <c r="U42" i="51"/>
  <c r="Z42" i="61"/>
  <c r="R215" i="67"/>
  <c r="S183" i="67"/>
  <c r="U40" i="61"/>
  <c r="R155" i="67"/>
  <c r="R229" i="67"/>
  <c r="V40" i="67"/>
  <c r="Y40" i="61"/>
  <c r="T40" i="51"/>
  <c r="R47" i="67"/>
  <c r="Z144" i="61"/>
  <c r="W144" i="67"/>
  <c r="U144" i="51"/>
  <c r="U223" i="61"/>
  <c r="R54" i="67"/>
  <c r="AB224" i="67"/>
  <c r="Z224" i="51"/>
  <c r="U191" i="61"/>
  <c r="T45" i="51"/>
  <c r="Y45" i="61"/>
  <c r="V45" i="67"/>
  <c r="Q150" i="51"/>
  <c r="Q151" i="51"/>
  <c r="S151" i="67"/>
  <c r="S188" i="51"/>
  <c r="U188" i="67"/>
  <c r="X188" i="61"/>
  <c r="W272" i="61"/>
  <c r="T249" i="51"/>
  <c r="Y249" i="61"/>
  <c r="V249" i="67"/>
  <c r="Q41" i="51"/>
  <c r="Q42" i="51"/>
  <c r="X259" i="61"/>
  <c r="S259" i="51"/>
  <c r="U259" i="67"/>
  <c r="S259" i="67"/>
  <c r="V269" i="61"/>
  <c r="X269" i="61"/>
  <c r="U269" i="67"/>
  <c r="S269" i="51"/>
  <c r="Q54" i="51"/>
  <c r="Q55" i="51"/>
  <c r="S254" i="67"/>
  <c r="U51" i="67"/>
  <c r="X51" i="61"/>
  <c r="S51" i="51"/>
  <c r="W191" i="67"/>
  <c r="U191" i="51"/>
  <c r="Z191" i="61"/>
  <c r="V237" i="61"/>
  <c r="V139" i="61"/>
  <c r="Z265" i="61"/>
  <c r="U265" i="51"/>
  <c r="W265" i="67"/>
  <c r="T44" i="51"/>
  <c r="Y44" i="61"/>
  <c r="V44" i="67"/>
  <c r="U239" i="61"/>
  <c r="R183" i="67"/>
  <c r="AC143" i="67"/>
  <c r="AA143" i="51"/>
  <c r="Y190" i="61"/>
  <c r="T190" i="51"/>
  <c r="V190" i="67"/>
  <c r="W139" i="67"/>
  <c r="Z139" i="61"/>
  <c r="U139" i="51"/>
  <c r="Z205" i="61"/>
  <c r="W205" i="67"/>
  <c r="U205" i="51"/>
  <c r="W267" i="67"/>
  <c r="Z267" i="61"/>
  <c r="U267" i="51"/>
  <c r="T80" i="51"/>
  <c r="Y80" i="61"/>
  <c r="V80" i="67"/>
  <c r="V206" i="61"/>
  <c r="T48" i="67"/>
  <c r="U72" i="51"/>
  <c r="Z72" i="61"/>
  <c r="W72" i="67"/>
  <c r="V178" i="61"/>
  <c r="U206" i="61"/>
  <c r="T179" i="67"/>
  <c r="R72" i="67"/>
  <c r="S157" i="67"/>
  <c r="P72" i="51"/>
  <c r="P73" i="51"/>
  <c r="U158" i="67"/>
  <c r="S158" i="51"/>
  <c r="X158" i="61"/>
  <c r="W252" i="61"/>
  <c r="S227" i="51"/>
  <c r="U227" i="67"/>
  <c r="X227" i="61"/>
  <c r="S49" i="67"/>
  <c r="S49" i="51"/>
  <c r="X49" i="61"/>
  <c r="U49" i="67"/>
  <c r="U170" i="67"/>
  <c r="X170" i="61"/>
  <c r="S170" i="51"/>
  <c r="U232" i="61"/>
  <c r="W238" i="61"/>
  <c r="U45" i="51"/>
  <c r="W45" i="67"/>
  <c r="Z45" i="61"/>
  <c r="W164" i="61"/>
  <c r="S71" i="51"/>
  <c r="X71" i="61"/>
  <c r="U71" i="67"/>
  <c r="S197" i="67"/>
  <c r="X96" i="61"/>
  <c r="U96" i="67"/>
  <c r="S96" i="51"/>
  <c r="W34" i="67"/>
  <c r="U34" i="51"/>
  <c r="Z34" i="61"/>
  <c r="V177" i="61"/>
  <c r="R143" i="51"/>
  <c r="R144" i="51"/>
  <c r="U15" i="61"/>
  <c r="T205" i="67"/>
  <c r="R178" i="67"/>
  <c r="V216" i="61"/>
  <c r="H164" i="53"/>
  <c r="H164" i="51"/>
  <c r="I164" i="67"/>
  <c r="I164" i="61"/>
  <c r="I187" i="67"/>
  <c r="H187" i="51"/>
  <c r="H187" i="53"/>
  <c r="I187" i="61"/>
  <c r="X142" i="61"/>
  <c r="U142" i="67"/>
  <c r="S142" i="51"/>
  <c r="R166" i="67"/>
  <c r="U199" i="51"/>
  <c r="W199" i="67"/>
  <c r="Z199" i="61"/>
  <c r="W160" i="67"/>
  <c r="Z160" i="61"/>
  <c r="U160" i="51"/>
  <c r="S48" i="36"/>
  <c r="S18" i="36"/>
  <c r="S47" i="36"/>
  <c r="H186" i="51"/>
  <c r="I186" i="67"/>
  <c r="I186" i="61"/>
  <c r="H186" i="53"/>
  <c r="F18" i="41"/>
  <c r="F48" i="41"/>
  <c r="F47" i="41"/>
  <c r="AR47" i="43"/>
  <c r="AR18" i="43"/>
  <c r="AR48" i="43"/>
  <c r="BO48" i="4"/>
  <c r="BO18" i="4"/>
  <c r="BO47" i="4"/>
  <c r="L18" i="39"/>
  <c r="L47" i="39"/>
  <c r="L48" i="39"/>
  <c r="DE48" i="4"/>
  <c r="DE47" i="4"/>
  <c r="DE18" i="4"/>
  <c r="H169" i="53"/>
  <c r="H169" i="51"/>
  <c r="I169" i="67"/>
  <c r="I169" i="61"/>
  <c r="X24" i="58"/>
  <c r="Z24" i="58"/>
  <c r="Y24" i="58"/>
  <c r="BD48" i="28"/>
  <c r="BD18" i="28"/>
  <c r="BD47" i="28"/>
  <c r="X43" i="55"/>
  <c r="Y43" i="55"/>
  <c r="Z43" i="55"/>
  <c r="BN47" i="28"/>
  <c r="BN18" i="28"/>
  <c r="BN48" i="28"/>
  <c r="AK18" i="28"/>
  <c r="AK48" i="28"/>
  <c r="AK47" i="28"/>
  <c r="Z141" i="49"/>
  <c r="AA134" i="67" s="1"/>
  <c r="AA141" i="49"/>
  <c r="AB134" i="67" s="1"/>
  <c r="AB141" i="49"/>
  <c r="AC134" i="67" s="1"/>
  <c r="H93" i="53"/>
  <c r="H93" i="51"/>
  <c r="I93" i="67"/>
  <c r="I93" i="61"/>
  <c r="AK47" i="38"/>
  <c r="AK18" i="38"/>
  <c r="AK48" i="38"/>
  <c r="H240" i="53"/>
  <c r="I240" i="67"/>
  <c r="I240" i="61"/>
  <c r="H240" i="51"/>
  <c r="L18" i="68"/>
  <c r="L47" i="68"/>
  <c r="L48" i="68"/>
  <c r="Z14" i="49"/>
  <c r="AB14" i="49"/>
  <c r="AA14" i="49"/>
  <c r="AQ47" i="31"/>
  <c r="AQ18" i="31"/>
  <c r="AQ48" i="31"/>
  <c r="CX18" i="33"/>
  <c r="CX48" i="33"/>
  <c r="CX47" i="33"/>
  <c r="I277" i="67"/>
  <c r="I276" i="61"/>
  <c r="H276" i="51"/>
  <c r="I276" i="67"/>
  <c r="H78" i="51"/>
  <c r="I78" i="61"/>
  <c r="I78" i="67"/>
  <c r="H78" i="53"/>
  <c r="Z14" i="55"/>
  <c r="X14" i="55"/>
  <c r="Y14" i="55"/>
  <c r="CT47" i="31"/>
  <c r="CT48" i="31"/>
  <c r="CT18" i="31"/>
  <c r="Z259" i="49"/>
  <c r="AA259" i="49"/>
  <c r="AB259" i="49"/>
  <c r="X47" i="40"/>
  <c r="X48" i="40"/>
  <c r="X18" i="40"/>
  <c r="AB79" i="49"/>
  <c r="Z79" i="49"/>
  <c r="AA79" i="49"/>
  <c r="DD18" i="31"/>
  <c r="DD48" i="31"/>
  <c r="DD47" i="31"/>
  <c r="CN18" i="43"/>
  <c r="CN47" i="43"/>
  <c r="CN48" i="43"/>
  <c r="CR47" i="39"/>
  <c r="CR18" i="39"/>
  <c r="CR48" i="39"/>
  <c r="AX48" i="43"/>
  <c r="AX47" i="43"/>
  <c r="AX18" i="43"/>
  <c r="DJ18" i="4"/>
  <c r="DJ48" i="4"/>
  <c r="DJ47" i="4"/>
  <c r="M47" i="36"/>
  <c r="M48" i="36"/>
  <c r="M18" i="36"/>
  <c r="AB105" i="49"/>
  <c r="AC98" i="67" s="1"/>
  <c r="AA105" i="49"/>
  <c r="Z98" i="51" s="1"/>
  <c r="Z105" i="49"/>
  <c r="Y98" i="51" s="1"/>
  <c r="H192" i="51"/>
  <c r="I192" i="61"/>
  <c r="I192" i="67"/>
  <c r="H192" i="53"/>
  <c r="AV47" i="43"/>
  <c r="AV18" i="43"/>
  <c r="AV48" i="43"/>
  <c r="Y11" i="58"/>
  <c r="Z11" i="58"/>
  <c r="X11" i="58"/>
  <c r="AR47" i="38"/>
  <c r="AR18" i="38"/>
  <c r="AR48" i="38"/>
  <c r="I222" i="67"/>
  <c r="H221" i="51"/>
  <c r="I221" i="61"/>
  <c r="H221" i="53"/>
  <c r="I221" i="67"/>
  <c r="S186" i="51"/>
  <c r="X186" i="61"/>
  <c r="U186" i="67"/>
  <c r="W96" i="61"/>
  <c r="S79" i="51"/>
  <c r="U79" i="67"/>
  <c r="X79" i="61"/>
  <c r="H69" i="51"/>
  <c r="I69" i="61"/>
  <c r="H69" i="53"/>
  <c r="I69" i="67"/>
  <c r="W166" i="67"/>
  <c r="Z166" i="61"/>
  <c r="U166" i="51"/>
  <c r="AC40" i="67"/>
  <c r="AA40" i="51"/>
  <c r="BI18" i="28"/>
  <c r="BI48" i="28"/>
  <c r="BI47" i="28"/>
  <c r="AB45" i="67"/>
  <c r="Z45" i="51"/>
  <c r="I148" i="61"/>
  <c r="I148" i="67"/>
  <c r="H148" i="53"/>
  <c r="H148" i="51"/>
  <c r="H194" i="53"/>
  <c r="H194" i="51"/>
  <c r="I194" i="67"/>
  <c r="I194" i="61"/>
  <c r="Z140" i="49"/>
  <c r="Y131" i="51" s="1"/>
  <c r="AA140" i="49"/>
  <c r="AB140" i="49"/>
  <c r="AA131" i="51" s="1"/>
  <c r="H254" i="53"/>
  <c r="H254" i="51"/>
  <c r="I254" i="61"/>
  <c r="I254" i="67"/>
  <c r="S274" i="51"/>
  <c r="U274" i="67"/>
  <c r="X274" i="61"/>
  <c r="S260" i="67"/>
  <c r="AB61" i="67"/>
  <c r="Z61" i="51"/>
  <c r="AA66" i="51"/>
  <c r="AC66" i="67"/>
  <c r="AB173" i="67"/>
  <c r="Z173" i="51"/>
  <c r="Z108" i="51"/>
  <c r="AB108" i="67"/>
  <c r="U67" i="61"/>
  <c r="V175" i="67"/>
  <c r="Y175" i="61"/>
  <c r="T175" i="51"/>
  <c r="R65" i="51"/>
  <c r="R66" i="51"/>
  <c r="W66" i="61"/>
  <c r="V30" i="61"/>
  <c r="X108" i="61"/>
  <c r="U108" i="67"/>
  <c r="S108" i="51"/>
  <c r="V60" i="67"/>
  <c r="T60" i="51"/>
  <c r="Y60" i="61"/>
  <c r="T63" i="51"/>
  <c r="Y63" i="61"/>
  <c r="V63" i="67"/>
  <c r="W59" i="61"/>
  <c r="V147" i="67"/>
  <c r="Y147" i="61"/>
  <c r="T147" i="51"/>
  <c r="T276" i="51"/>
  <c r="V276" i="67"/>
  <c r="Y276" i="61"/>
  <c r="U85" i="67"/>
  <c r="S85" i="51"/>
  <c r="X85" i="61"/>
  <c r="T268" i="67"/>
  <c r="W268" i="61"/>
  <c r="AC15" i="67"/>
  <c r="AA15" i="51"/>
  <c r="V115" i="67"/>
  <c r="T115" i="51"/>
  <c r="Y115" i="61"/>
  <c r="V82" i="67"/>
  <c r="T82" i="51"/>
  <c r="Y82" i="61"/>
  <c r="T134" i="67"/>
  <c r="W85" i="61"/>
  <c r="V86" i="61"/>
  <c r="U117" i="51"/>
  <c r="Z117" i="61"/>
  <c r="W117" i="67"/>
  <c r="AA84" i="67"/>
  <c r="Y84" i="51"/>
  <c r="R82" i="67"/>
  <c r="S116" i="67"/>
  <c r="R74" i="67"/>
  <c r="V24" i="61"/>
  <c r="U100" i="61"/>
  <c r="R114" i="67"/>
  <c r="R68" i="51"/>
  <c r="R69" i="51"/>
  <c r="T38" i="67"/>
  <c r="T103" i="67"/>
  <c r="W71" i="61"/>
  <c r="U120" i="67"/>
  <c r="X120" i="61"/>
  <c r="S120" i="51"/>
  <c r="S113" i="67"/>
  <c r="U116" i="61"/>
  <c r="Y104" i="61"/>
  <c r="T104" i="51"/>
  <c r="V104" i="67"/>
  <c r="R19" i="67"/>
  <c r="U92" i="61"/>
  <c r="R150" i="67"/>
  <c r="R123" i="51"/>
  <c r="R124" i="51"/>
  <c r="R117" i="67"/>
  <c r="U119" i="61"/>
  <c r="V97" i="67"/>
  <c r="T97" i="51"/>
  <c r="Y97" i="61"/>
  <c r="V225" i="67"/>
  <c r="T225" i="51"/>
  <c r="Y225" i="61"/>
  <c r="X136" i="61"/>
  <c r="U136" i="67"/>
  <c r="S136" i="51"/>
  <c r="U35" i="61"/>
  <c r="U146" i="61"/>
  <c r="Z95" i="61"/>
  <c r="W95" i="67"/>
  <c r="U95" i="51"/>
  <c r="S90" i="51"/>
  <c r="U90" i="67"/>
  <c r="X90" i="61"/>
  <c r="X125" i="61"/>
  <c r="S125" i="51"/>
  <c r="U125" i="67"/>
  <c r="R99" i="67"/>
  <c r="R118" i="51"/>
  <c r="R119" i="51"/>
  <c r="R75" i="67"/>
  <c r="V76" i="67"/>
  <c r="Y76" i="61"/>
  <c r="T76" i="51"/>
  <c r="U222" i="67"/>
  <c r="X222" i="61"/>
  <c r="S222" i="51"/>
  <c r="S222" i="67"/>
  <c r="U156" i="61"/>
  <c r="S264" i="67"/>
  <c r="U215" i="51"/>
  <c r="Z215" i="61"/>
  <c r="W215" i="67"/>
  <c r="W54" i="61"/>
  <c r="R154" i="67"/>
  <c r="T257" i="51"/>
  <c r="Y257" i="61"/>
  <c r="V257" i="67"/>
  <c r="W188" i="61"/>
  <c r="R186" i="67"/>
  <c r="V46" i="61"/>
  <c r="S53" i="67"/>
  <c r="T51" i="67"/>
  <c r="R198" i="67"/>
  <c r="V174" i="61"/>
  <c r="S228" i="51"/>
  <c r="U228" i="67"/>
  <c r="X228" i="61"/>
  <c r="S192" i="67"/>
  <c r="W160" i="61"/>
  <c r="U231" i="51"/>
  <c r="W231" i="67"/>
  <c r="Z231" i="61"/>
  <c r="R56" i="51"/>
  <c r="R57" i="51"/>
  <c r="U52" i="61"/>
  <c r="W228" i="61"/>
  <c r="S45" i="51"/>
  <c r="U45" i="67"/>
  <c r="X45" i="61"/>
  <c r="U188" i="61"/>
  <c r="R39" i="67"/>
  <c r="S179" i="67"/>
  <c r="Y244" i="61"/>
  <c r="V244" i="67"/>
  <c r="T244" i="51"/>
  <c r="R143" i="67"/>
  <c r="T42" i="51"/>
  <c r="V42" i="67"/>
  <c r="Y42" i="61"/>
  <c r="S176" i="67"/>
  <c r="U169" i="61"/>
  <c r="U227" i="61"/>
  <c r="S184" i="67"/>
  <c r="T181" i="67"/>
  <c r="T181" i="51"/>
  <c r="V181" i="67"/>
  <c r="Y181" i="61"/>
  <c r="V261" i="67"/>
  <c r="T261" i="51"/>
  <c r="Y261" i="61"/>
  <c r="U57" i="51"/>
  <c r="Z57" i="61"/>
  <c r="W57" i="67"/>
  <c r="U177" i="61"/>
  <c r="U174" i="61"/>
  <c r="V267" i="61"/>
  <c r="X248" i="61"/>
  <c r="S248" i="51"/>
  <c r="U248" i="67"/>
  <c r="S76" i="67"/>
  <c r="S21" i="67"/>
  <c r="S21" i="51"/>
  <c r="U21" i="67"/>
  <c r="X21" i="61"/>
  <c r="V246" i="67"/>
  <c r="T246" i="51"/>
  <c r="Y246" i="61"/>
  <c r="Z170" i="61"/>
  <c r="U170" i="51"/>
  <c r="W170" i="67"/>
  <c r="R161" i="67"/>
  <c r="U207" i="51"/>
  <c r="W207" i="67"/>
  <c r="Z207" i="61"/>
  <c r="W22" i="61"/>
  <c r="Q144" i="51"/>
  <c r="Q145" i="51"/>
  <c r="U79" i="61"/>
  <c r="Q72" i="51"/>
  <c r="S87" i="67"/>
  <c r="S220" i="67"/>
  <c r="AA51" i="51"/>
  <c r="AC51" i="67"/>
  <c r="R192" i="67"/>
  <c r="R203" i="67"/>
  <c r="V242" i="67"/>
  <c r="T242" i="51"/>
  <c r="Y242" i="61"/>
  <c r="W169" i="61"/>
  <c r="T169" i="51"/>
  <c r="Y169" i="61"/>
  <c r="V169" i="67"/>
  <c r="T180" i="67"/>
  <c r="R205" i="67"/>
  <c r="R200" i="67"/>
  <c r="W185" i="67"/>
  <c r="Z185" i="61"/>
  <c r="U185" i="51"/>
  <c r="S34" i="67"/>
  <c r="U34" i="67"/>
  <c r="X34" i="61"/>
  <c r="S34" i="51"/>
  <c r="R34" i="67"/>
  <c r="R51" i="67"/>
  <c r="R213" i="67"/>
  <c r="R201" i="67"/>
  <c r="S56" i="67"/>
  <c r="X249" i="61"/>
  <c r="S249" i="51"/>
  <c r="U249" i="67"/>
  <c r="AA178" i="49"/>
  <c r="AB167" i="67" s="1"/>
  <c r="Z178" i="49"/>
  <c r="Y167" i="51" s="1"/>
  <c r="AB178" i="49"/>
  <c r="AA167" i="51" s="1"/>
  <c r="CH47" i="38"/>
  <c r="CH18" i="38"/>
  <c r="CH48" i="38"/>
  <c r="S199" i="67"/>
  <c r="T107" i="51"/>
  <c r="V107" i="67"/>
  <c r="Y107" i="61"/>
  <c r="AF48" i="38"/>
  <c r="AF47" i="38"/>
  <c r="AF18" i="38"/>
  <c r="Y207" i="61"/>
  <c r="T207" i="51"/>
  <c r="V207" i="67"/>
  <c r="G18" i="40"/>
  <c r="G47" i="40"/>
  <c r="G48" i="40"/>
  <c r="H34" i="53"/>
  <c r="H34" i="51"/>
  <c r="I34" i="67"/>
  <c r="I34" i="61"/>
  <c r="S80" i="67"/>
  <c r="W167" i="61"/>
  <c r="W55" i="61"/>
  <c r="AA220" i="49"/>
  <c r="AB220" i="49"/>
  <c r="Z220" i="49"/>
  <c r="AK18" i="4"/>
  <c r="AK48" i="4"/>
  <c r="AK47" i="4"/>
  <c r="Z22" i="49"/>
  <c r="Y27" i="51" s="1"/>
  <c r="AA22" i="49"/>
  <c r="AB27" i="67" s="1"/>
  <c r="AB22" i="49"/>
  <c r="X10" i="58"/>
  <c r="Y10" i="58"/>
  <c r="Z10" i="58"/>
  <c r="BT47" i="40"/>
  <c r="BT18" i="40"/>
  <c r="BT48" i="40"/>
  <c r="Z145" i="49"/>
  <c r="AB145" i="49"/>
  <c r="AA145" i="49"/>
  <c r="CF48" i="31"/>
  <c r="CF18" i="31"/>
  <c r="CF47" i="31"/>
  <c r="F18" i="45"/>
  <c r="I102" i="67"/>
  <c r="H102" i="51"/>
  <c r="H102" i="53"/>
  <c r="I102" i="61"/>
  <c r="X16" i="58"/>
  <c r="Y16" i="58"/>
  <c r="Z16" i="58"/>
  <c r="CH47" i="4"/>
  <c r="CH18" i="4"/>
  <c r="CH48" i="4"/>
  <c r="EP18" i="33"/>
  <c r="EP47" i="33"/>
  <c r="EP48" i="33"/>
  <c r="Z189" i="49"/>
  <c r="AA174" i="67" s="1"/>
  <c r="AB189" i="49"/>
  <c r="AC142" i="67" s="1"/>
  <c r="AA189" i="49"/>
  <c r="Z174" i="51" s="1"/>
  <c r="CA18" i="43"/>
  <c r="CA47" i="43"/>
  <c r="CA48" i="43"/>
  <c r="M48" i="33"/>
  <c r="M47" i="33"/>
  <c r="M18" i="33"/>
  <c r="H18" i="28"/>
  <c r="H48" i="28"/>
  <c r="H47" i="28"/>
  <c r="EN48" i="33"/>
  <c r="EN18" i="33"/>
  <c r="EN47" i="33"/>
  <c r="AR47" i="40"/>
  <c r="AR18" i="40"/>
  <c r="AR48" i="40"/>
  <c r="T18" i="37"/>
  <c r="I232" i="61"/>
  <c r="H232" i="51"/>
  <c r="H232" i="53"/>
  <c r="I232" i="67"/>
  <c r="BZ48" i="38"/>
  <c r="BZ18" i="38"/>
  <c r="BZ47" i="38"/>
  <c r="BT47" i="31"/>
  <c r="BT48" i="31"/>
  <c r="BT18" i="31"/>
  <c r="Z37" i="55"/>
  <c r="Y37" i="55"/>
  <c r="X37" i="55"/>
  <c r="AA290" i="49"/>
  <c r="AB83" i="67" s="1"/>
  <c r="Z290" i="49"/>
  <c r="AA83" i="67" s="1"/>
  <c r="AB290" i="49"/>
  <c r="AA83" i="51" s="1"/>
  <c r="F18" i="44"/>
  <c r="AQ48" i="33"/>
  <c r="AQ47" i="33"/>
  <c r="AQ18" i="33"/>
  <c r="AA69" i="49"/>
  <c r="Z69" i="49"/>
  <c r="AA182" i="67" s="1"/>
  <c r="AB69" i="49"/>
  <c r="AA182" i="51" s="1"/>
  <c r="I273" i="61"/>
  <c r="I273" i="67"/>
  <c r="H273" i="53"/>
  <c r="H273" i="51"/>
  <c r="Z33" i="49"/>
  <c r="AA33" i="49"/>
  <c r="AB33" i="49"/>
  <c r="BP47" i="40"/>
  <c r="BP18" i="40"/>
  <c r="BP48" i="40"/>
  <c r="AP18" i="40"/>
  <c r="AP48" i="40"/>
  <c r="AP47" i="40"/>
  <c r="Z34" i="58"/>
  <c r="X34" i="58"/>
  <c r="Y34" i="58"/>
  <c r="BP48" i="38"/>
  <c r="BP47" i="38"/>
  <c r="BP18" i="38"/>
  <c r="Z107" i="49"/>
  <c r="AB107" i="49"/>
  <c r="AA107" i="49"/>
  <c r="Y16" i="55"/>
  <c r="X16" i="55"/>
  <c r="Z16" i="55"/>
  <c r="I184" i="61"/>
  <c r="H184" i="53"/>
  <c r="I184" i="67"/>
  <c r="H184" i="51"/>
  <c r="I79" i="67"/>
  <c r="H79" i="53"/>
  <c r="I79" i="61"/>
  <c r="H79" i="51"/>
  <c r="AA143" i="49"/>
  <c r="AB143" i="49"/>
  <c r="Z143" i="49"/>
  <c r="AA133" i="67" s="1"/>
  <c r="Y49" i="55"/>
  <c r="Z49" i="55"/>
  <c r="X49" i="55"/>
  <c r="Z213" i="49"/>
  <c r="AA213" i="49"/>
  <c r="AB170" i="67" s="1"/>
  <c r="AB213" i="49"/>
  <c r="AA170" i="51" s="1"/>
  <c r="BJ18" i="37"/>
  <c r="BI47" i="40"/>
  <c r="BI18" i="40"/>
  <c r="BI48" i="40"/>
  <c r="AX18" i="37"/>
  <c r="AX48" i="37"/>
  <c r="AX47" i="37"/>
  <c r="V160" i="61"/>
  <c r="Z87" i="61"/>
  <c r="W87" i="67"/>
  <c r="U87" i="51"/>
  <c r="V41" i="61"/>
  <c r="T165" i="51"/>
  <c r="V165" i="67"/>
  <c r="Y165" i="61"/>
  <c r="V50" i="61"/>
  <c r="V142" i="67"/>
  <c r="T142" i="51"/>
  <c r="Y142" i="61"/>
  <c r="Z157" i="61"/>
  <c r="U157" i="51"/>
  <c r="W157" i="67"/>
  <c r="S95" i="67"/>
  <c r="S95" i="51"/>
  <c r="X95" i="61"/>
  <c r="U95" i="67"/>
  <c r="V70" i="67"/>
  <c r="Y70" i="61"/>
  <c r="T70" i="51"/>
  <c r="V18" i="61"/>
  <c r="U171" i="61"/>
  <c r="W182" i="61"/>
  <c r="AB94" i="67"/>
  <c r="Z94" i="51"/>
  <c r="Z41" i="51"/>
  <c r="AB41" i="67"/>
  <c r="H276" i="53"/>
  <c r="I275" i="61"/>
  <c r="H275" i="53"/>
  <c r="H275" i="51"/>
  <c r="I275" i="67"/>
  <c r="Z28" i="51"/>
  <c r="AB28" i="67"/>
  <c r="AA95" i="51"/>
  <c r="AC95" i="67"/>
  <c r="AA169" i="51"/>
  <c r="AC169" i="67"/>
  <c r="Z241" i="51"/>
  <c r="AB241" i="67"/>
  <c r="AB53" i="67"/>
  <c r="Z53" i="51"/>
  <c r="Z113" i="51"/>
  <c r="AB113" i="67"/>
  <c r="Y155" i="51"/>
  <c r="AA155" i="67"/>
  <c r="Y117" i="51"/>
  <c r="AA117" i="67"/>
  <c r="AA29" i="51"/>
  <c r="AC29" i="67"/>
  <c r="AA70" i="51"/>
  <c r="AC70" i="67"/>
  <c r="AB118" i="67"/>
  <c r="Z118" i="51"/>
  <c r="Y54" i="51"/>
  <c r="AA54" i="67"/>
  <c r="Z114" i="51"/>
  <c r="AB114" i="67"/>
  <c r="Z187" i="61"/>
  <c r="U187" i="51"/>
  <c r="W187" i="67"/>
  <c r="Z58" i="61"/>
  <c r="U58" i="51"/>
  <c r="W58" i="67"/>
  <c r="U270" i="51"/>
  <c r="W270" i="67"/>
  <c r="Z270" i="61"/>
  <c r="U68" i="51"/>
  <c r="Z68" i="61"/>
  <c r="W68" i="67"/>
  <c r="AA32" i="51"/>
  <c r="AC32" i="67"/>
  <c r="U277" i="67"/>
  <c r="U276" i="67"/>
  <c r="X276" i="61"/>
  <c r="S276" i="51"/>
  <c r="AB33" i="67"/>
  <c r="Z33" i="51"/>
  <c r="Q133" i="51"/>
  <c r="Q134" i="51"/>
  <c r="U85" i="51"/>
  <c r="W85" i="67"/>
  <c r="Z85" i="61"/>
  <c r="AB82" i="67"/>
  <c r="Z82" i="51"/>
  <c r="AA37" i="51"/>
  <c r="AC37" i="67"/>
  <c r="X88" i="61"/>
  <c r="S88" i="51"/>
  <c r="U88" i="67"/>
  <c r="U32" i="51"/>
  <c r="W32" i="67"/>
  <c r="Z32" i="61"/>
  <c r="W89" i="67"/>
  <c r="U89" i="51"/>
  <c r="Z89" i="61"/>
  <c r="Q68" i="51"/>
  <c r="Q69" i="51"/>
  <c r="W26" i="67"/>
  <c r="U26" i="51"/>
  <c r="Z26" i="61"/>
  <c r="V89" i="67"/>
  <c r="Y89" i="61"/>
  <c r="T89" i="51"/>
  <c r="S25" i="51"/>
  <c r="X25" i="61"/>
  <c r="U25" i="67"/>
  <c r="T92" i="51"/>
  <c r="V92" i="67"/>
  <c r="Y92" i="61"/>
  <c r="T123" i="51"/>
  <c r="Y123" i="61"/>
  <c r="V123" i="67"/>
  <c r="P129" i="51"/>
  <c r="P130" i="51"/>
  <c r="T24" i="51"/>
  <c r="Y24" i="61"/>
  <c r="V24" i="67"/>
  <c r="X118" i="61"/>
  <c r="S118" i="51"/>
  <c r="U118" i="67"/>
  <c r="V16" i="67"/>
  <c r="T16" i="51"/>
  <c r="Y16" i="61"/>
  <c r="S148" i="51"/>
  <c r="X148" i="61"/>
  <c r="U148" i="67"/>
  <c r="Y130" i="61"/>
  <c r="T130" i="51"/>
  <c r="V130" i="67"/>
  <c r="Z146" i="61"/>
  <c r="W146" i="67"/>
  <c r="U146" i="51"/>
  <c r="W129" i="67"/>
  <c r="Z129" i="61"/>
  <c r="U129" i="51"/>
  <c r="Z118" i="61"/>
  <c r="U118" i="51"/>
  <c r="W118" i="67"/>
  <c r="W36" i="61"/>
  <c r="U138" i="51"/>
  <c r="Z138" i="61"/>
  <c r="W138" i="67"/>
  <c r="AA47" i="51"/>
  <c r="AC47" i="67"/>
  <c r="T151" i="51"/>
  <c r="Y151" i="61"/>
  <c r="V151" i="67"/>
  <c r="Y122" i="61"/>
  <c r="V122" i="67"/>
  <c r="T122" i="51"/>
  <c r="Q34" i="51"/>
  <c r="Q35" i="51"/>
  <c r="T231" i="51"/>
  <c r="Y231" i="61"/>
  <c r="V231" i="67"/>
  <c r="T120" i="67"/>
  <c r="U219" i="67"/>
  <c r="S219" i="51"/>
  <c r="X219" i="61"/>
  <c r="S191" i="51"/>
  <c r="X191" i="61"/>
  <c r="U191" i="67"/>
  <c r="W155" i="61"/>
  <c r="U161" i="51"/>
  <c r="W161" i="67"/>
  <c r="Z161" i="61"/>
  <c r="U246" i="51"/>
  <c r="W246" i="67"/>
  <c r="Z246" i="61"/>
  <c r="Y245" i="61"/>
  <c r="T245" i="51"/>
  <c r="V245" i="67"/>
  <c r="Z242" i="61"/>
  <c r="W242" i="67"/>
  <c r="U242" i="51"/>
  <c r="W48" i="67"/>
  <c r="U48" i="51"/>
  <c r="Z48" i="61"/>
  <c r="T174" i="51"/>
  <c r="Y174" i="61"/>
  <c r="V174" i="67"/>
  <c r="T145" i="51"/>
  <c r="V145" i="67"/>
  <c r="Y145" i="61"/>
  <c r="S180" i="51"/>
  <c r="U180" i="67"/>
  <c r="X180" i="61"/>
  <c r="S231" i="51"/>
  <c r="X231" i="61"/>
  <c r="U231" i="67"/>
  <c r="S161" i="67"/>
  <c r="T177" i="51"/>
  <c r="V177" i="67"/>
  <c r="Y177" i="61"/>
  <c r="S140" i="67"/>
  <c r="U167" i="51"/>
  <c r="Z167" i="61"/>
  <c r="W167" i="67"/>
  <c r="Z52" i="61"/>
  <c r="U52" i="51"/>
  <c r="W52" i="67"/>
  <c r="U184" i="51"/>
  <c r="Z184" i="61"/>
  <c r="W184" i="67"/>
  <c r="U245" i="51"/>
  <c r="W245" i="67"/>
  <c r="Z245" i="61"/>
  <c r="U39" i="67"/>
  <c r="X39" i="61"/>
  <c r="S39" i="51"/>
  <c r="T259" i="51"/>
  <c r="Y259" i="61"/>
  <c r="V259" i="67"/>
  <c r="X243" i="61"/>
  <c r="U243" i="67"/>
  <c r="S243" i="51"/>
  <c r="Z250" i="61"/>
  <c r="W250" i="67"/>
  <c r="U250" i="51"/>
  <c r="W53" i="67"/>
  <c r="Z53" i="61"/>
  <c r="U53" i="51"/>
  <c r="S201" i="51"/>
  <c r="X201" i="61"/>
  <c r="U201" i="67"/>
  <c r="S204" i="51"/>
  <c r="X204" i="61"/>
  <c r="U204" i="67"/>
  <c r="T18" i="51"/>
  <c r="V18" i="67"/>
  <c r="Y18" i="61"/>
  <c r="W181" i="67"/>
  <c r="U181" i="51"/>
  <c r="Z181" i="61"/>
  <c r="W184" i="61"/>
  <c r="U220" i="51"/>
  <c r="W220" i="67"/>
  <c r="Z220" i="61"/>
  <c r="W141" i="61"/>
  <c r="W18" i="67"/>
  <c r="Z18" i="61"/>
  <c r="U18" i="51"/>
  <c r="Y139" i="51"/>
  <c r="AA139" i="67"/>
  <c r="W149" i="61"/>
  <c r="Y260" i="61"/>
  <c r="T260" i="51"/>
  <c r="V260" i="67"/>
  <c r="AA63" i="67"/>
  <c r="Y63" i="51"/>
  <c r="P57" i="51"/>
  <c r="P58" i="51"/>
  <c r="R112" i="67"/>
  <c r="P65" i="51"/>
  <c r="P66" i="51"/>
  <c r="R147" i="67"/>
  <c r="U147" i="67"/>
  <c r="S147" i="51"/>
  <c r="X147" i="61"/>
  <c r="T64" i="67"/>
  <c r="T65" i="51"/>
  <c r="V65" i="67"/>
  <c r="Y65" i="61"/>
  <c r="T109" i="51"/>
  <c r="Y109" i="61"/>
  <c r="V109" i="67"/>
  <c r="T277" i="51"/>
  <c r="V277" i="67"/>
  <c r="Y277" i="61"/>
  <c r="T111" i="67"/>
  <c r="T110" i="67"/>
  <c r="V235" i="67"/>
  <c r="Y235" i="61"/>
  <c r="T235" i="51"/>
  <c r="X127" i="61"/>
  <c r="U127" i="67"/>
  <c r="S127" i="51"/>
  <c r="P85" i="51"/>
  <c r="P86" i="51"/>
  <c r="U268" i="51"/>
  <c r="Z268" i="61"/>
  <c r="W268" i="67"/>
  <c r="W127" i="61"/>
  <c r="T127" i="51"/>
  <c r="V127" i="67"/>
  <c r="Y127" i="61"/>
  <c r="Y270" i="61"/>
  <c r="V270" i="67"/>
  <c r="T270" i="51"/>
  <c r="T81" i="51"/>
  <c r="Y81" i="61"/>
  <c r="V81" i="67"/>
  <c r="T132" i="67"/>
  <c r="U81" i="51"/>
  <c r="W81" i="67"/>
  <c r="Z81" i="61"/>
  <c r="W37" i="67"/>
  <c r="Z37" i="61"/>
  <c r="U37" i="51"/>
  <c r="Z81" i="51"/>
  <c r="AB81" i="67"/>
  <c r="S82" i="51"/>
  <c r="X82" i="61"/>
  <c r="U82" i="67"/>
  <c r="U89" i="61"/>
  <c r="U94" i="51"/>
  <c r="Z94" i="61"/>
  <c r="W94" i="67"/>
  <c r="U75" i="51"/>
  <c r="W75" i="67"/>
  <c r="Z75" i="61"/>
  <c r="S93" i="67"/>
  <c r="X93" i="61"/>
  <c r="S93" i="51"/>
  <c r="U93" i="67"/>
  <c r="Q90" i="51"/>
  <c r="Q91" i="51"/>
  <c r="R90" i="51"/>
  <c r="R91" i="51"/>
  <c r="W148" i="67"/>
  <c r="Z148" i="61"/>
  <c r="U148" i="51"/>
  <c r="Z121" i="61"/>
  <c r="U121" i="51"/>
  <c r="W121" i="67"/>
  <c r="V135" i="61"/>
  <c r="S123" i="51"/>
  <c r="X123" i="61"/>
  <c r="U123" i="67"/>
  <c r="AA116" i="67"/>
  <c r="Y116" i="51"/>
  <c r="V20" i="67"/>
  <c r="T20" i="51"/>
  <c r="Y20" i="61"/>
  <c r="U153" i="61"/>
  <c r="V223" i="67"/>
  <c r="Y223" i="61"/>
  <c r="T223" i="51"/>
  <c r="W135" i="67"/>
  <c r="U135" i="51"/>
  <c r="Z135" i="61"/>
  <c r="V150" i="67"/>
  <c r="Y150" i="61"/>
  <c r="T150" i="51"/>
  <c r="P121" i="51"/>
  <c r="P122" i="51"/>
  <c r="R135" i="67"/>
  <c r="Y138" i="61"/>
  <c r="V138" i="67"/>
  <c r="T138" i="51"/>
  <c r="S229" i="67"/>
  <c r="Q73" i="51"/>
  <c r="Q74" i="51"/>
  <c r="X156" i="61"/>
  <c r="S156" i="51"/>
  <c r="U156" i="67"/>
  <c r="W233" i="67"/>
  <c r="U233" i="51"/>
  <c r="Z233" i="61"/>
  <c r="W15" i="61"/>
  <c r="R128" i="67"/>
  <c r="U233" i="67"/>
  <c r="X233" i="61"/>
  <c r="S233" i="51"/>
  <c r="V223" i="61"/>
  <c r="S223" i="51"/>
  <c r="X223" i="61"/>
  <c r="U223" i="67"/>
  <c r="U159" i="51"/>
  <c r="W159" i="67"/>
  <c r="Z159" i="61"/>
  <c r="W44" i="67"/>
  <c r="Z44" i="61"/>
  <c r="U44" i="51"/>
  <c r="V217" i="61"/>
  <c r="S217" i="67"/>
  <c r="R233" i="67"/>
  <c r="U223" i="51"/>
  <c r="Z223" i="61"/>
  <c r="W223" i="67"/>
  <c r="R246" i="67"/>
  <c r="Y239" i="61"/>
  <c r="T239" i="51"/>
  <c r="V239" i="67"/>
  <c r="U236" i="67"/>
  <c r="S236" i="51"/>
  <c r="X236" i="61"/>
  <c r="Y254" i="61"/>
  <c r="V254" i="67"/>
  <c r="T254" i="51"/>
  <c r="W52" i="61"/>
  <c r="W169" i="67"/>
  <c r="U169" i="51"/>
  <c r="Z169" i="61"/>
  <c r="U181" i="67"/>
  <c r="X181" i="61"/>
  <c r="S181" i="51"/>
  <c r="P48" i="51"/>
  <c r="P49" i="51"/>
  <c r="U52" i="67"/>
  <c r="S52" i="51"/>
  <c r="X52" i="61"/>
  <c r="W250" i="61"/>
  <c r="T194" i="67"/>
  <c r="W237" i="61"/>
  <c r="U225" i="61"/>
  <c r="U204" i="61"/>
  <c r="U224" i="51"/>
  <c r="Z224" i="61"/>
  <c r="W224" i="67"/>
  <c r="U22" i="51"/>
  <c r="W22" i="67"/>
  <c r="Z22" i="61"/>
  <c r="X15" i="61"/>
  <c r="U15" i="67"/>
  <c r="S15" i="51"/>
  <c r="W216" i="67"/>
  <c r="Z216" i="61"/>
  <c r="U216" i="51"/>
  <c r="Z49" i="61"/>
  <c r="W49" i="67"/>
  <c r="U49" i="51"/>
  <c r="U77" i="61"/>
  <c r="S162" i="67"/>
  <c r="Y145" i="51"/>
  <c r="AA145" i="67"/>
  <c r="H18" i="44"/>
  <c r="W216" i="61"/>
  <c r="W107" i="67"/>
  <c r="U107" i="51"/>
  <c r="Z107" i="61"/>
  <c r="U84" i="51"/>
  <c r="W84" i="67"/>
  <c r="Z84" i="61"/>
  <c r="U39" i="51"/>
  <c r="Z39" i="61"/>
  <c r="W39" i="67"/>
  <c r="T267" i="51"/>
  <c r="Y267" i="61"/>
  <c r="V267" i="67"/>
  <c r="AR48" i="4"/>
  <c r="AR47" i="4"/>
  <c r="AR18" i="4"/>
  <c r="Y277" i="51"/>
  <c r="EI48" i="4"/>
  <c r="EI18" i="4"/>
  <c r="EI47" i="4"/>
  <c r="BU48" i="38"/>
  <c r="BU18" i="38"/>
  <c r="BU47" i="38"/>
  <c r="EH47" i="43"/>
  <c r="EH18" i="43"/>
  <c r="EH48" i="43"/>
  <c r="AB203" i="49"/>
  <c r="AA193" i="51" s="1"/>
  <c r="Z203" i="49"/>
  <c r="AA203" i="49"/>
  <c r="Z193" i="51" s="1"/>
  <c r="R18" i="31"/>
  <c r="R47" i="31"/>
  <c r="R48" i="31"/>
  <c r="Y51" i="55"/>
  <c r="Z51" i="55"/>
  <c r="X51" i="55"/>
  <c r="L48" i="31"/>
  <c r="L47" i="31"/>
  <c r="L18" i="31"/>
  <c r="DK48" i="4"/>
  <c r="DK18" i="4"/>
  <c r="DK47" i="4"/>
  <c r="Z32" i="55"/>
  <c r="X32" i="55"/>
  <c r="Y32" i="55"/>
  <c r="AA209" i="49"/>
  <c r="AB209" i="49"/>
  <c r="Z209" i="49"/>
  <c r="Z16" i="49"/>
  <c r="AA16" i="49"/>
  <c r="AB16" i="49"/>
  <c r="Y19" i="58"/>
  <c r="Z19" i="58"/>
  <c r="X19" i="58"/>
  <c r="F48" i="37"/>
  <c r="F18" i="37"/>
  <c r="F47" i="37"/>
  <c r="Z144" i="49"/>
  <c r="AB144" i="49"/>
  <c r="AC135" i="67" s="1"/>
  <c r="AA144" i="49"/>
  <c r="AB136" i="67" s="1"/>
  <c r="BC47" i="37"/>
  <c r="BC48" i="37"/>
  <c r="BC18" i="37"/>
  <c r="Z29" i="55"/>
  <c r="Y29" i="55"/>
  <c r="X29" i="55"/>
  <c r="I141" i="61"/>
  <c r="H141" i="53"/>
  <c r="H141" i="51"/>
  <c r="I141" i="67"/>
  <c r="BV48" i="4"/>
  <c r="BV18" i="4"/>
  <c r="BV47" i="4"/>
  <c r="AJ18" i="4"/>
  <c r="AJ47" i="4"/>
  <c r="AJ48" i="4"/>
  <c r="G47" i="41"/>
  <c r="G48" i="41"/>
  <c r="G18" i="41"/>
  <c r="I19" i="61"/>
  <c r="I19" i="67"/>
  <c r="H19" i="53"/>
  <c r="H19" i="51"/>
  <c r="AA49" i="67"/>
  <c r="Y49" i="51"/>
  <c r="AC85" i="67"/>
  <c r="Y85" i="51"/>
  <c r="F47" i="4"/>
  <c r="F48" i="4"/>
  <c r="F18" i="4"/>
  <c r="AB36" i="67"/>
  <c r="Z36" i="51"/>
  <c r="BO48" i="38"/>
  <c r="BO18" i="38"/>
  <c r="BO47" i="38"/>
  <c r="W274" i="61"/>
  <c r="W274" i="67"/>
  <c r="Z274" i="61"/>
  <c r="U274" i="51"/>
  <c r="Z62" i="51"/>
  <c r="AB62" i="67"/>
  <c r="Z60" i="51"/>
  <c r="AB60" i="67"/>
  <c r="Z67" i="51"/>
  <c r="AB67" i="67"/>
  <c r="AA109" i="67"/>
  <c r="Y109" i="51"/>
  <c r="Z111" i="51"/>
  <c r="AB111" i="67"/>
  <c r="V65" i="61"/>
  <c r="S64" i="67"/>
  <c r="S64" i="51"/>
  <c r="U64" i="67"/>
  <c r="X64" i="61"/>
  <c r="W131" i="61"/>
  <c r="Y131" i="61"/>
  <c r="V131" i="67"/>
  <c r="T131" i="51"/>
  <c r="W59" i="67"/>
  <c r="U59" i="51"/>
  <c r="Z59" i="61"/>
  <c r="W172" i="67"/>
  <c r="Z172" i="61"/>
  <c r="U172" i="51"/>
  <c r="S37" i="51"/>
  <c r="X37" i="61"/>
  <c r="U37" i="67"/>
  <c r="V37" i="61"/>
  <c r="T187" i="67"/>
  <c r="V235" i="61"/>
  <c r="V131" i="61"/>
  <c r="Z62" i="61"/>
  <c r="W62" i="67"/>
  <c r="U62" i="51"/>
  <c r="R131" i="67"/>
  <c r="V32" i="67"/>
  <c r="Y32" i="61"/>
  <c r="T32" i="51"/>
  <c r="R115" i="67"/>
  <c r="U134" i="51"/>
  <c r="W134" i="67"/>
  <c r="Z134" i="61"/>
  <c r="U33" i="61"/>
  <c r="S26" i="67"/>
  <c r="X20" i="61"/>
  <c r="S20" i="51"/>
  <c r="U20" i="67"/>
  <c r="X92" i="61"/>
  <c r="U92" i="67"/>
  <c r="S92" i="51"/>
  <c r="V92" i="61"/>
  <c r="V19" i="61"/>
  <c r="T105" i="51"/>
  <c r="Y105" i="61"/>
  <c r="V105" i="67"/>
  <c r="T99" i="51"/>
  <c r="V99" i="67"/>
  <c r="Y99" i="61"/>
  <c r="S102" i="67"/>
  <c r="R23" i="67"/>
  <c r="R113" i="51"/>
  <c r="R114" i="51"/>
  <c r="Q104" i="51"/>
  <c r="Q105" i="51"/>
  <c r="W101" i="61"/>
  <c r="Z92" i="61"/>
  <c r="W92" i="67"/>
  <c r="U92" i="51"/>
  <c r="V148" i="67"/>
  <c r="T148" i="51"/>
  <c r="Y148" i="61"/>
  <c r="R25" i="67"/>
  <c r="U105" i="51"/>
  <c r="Z105" i="61"/>
  <c r="W105" i="67"/>
  <c r="W94" i="61"/>
  <c r="W103" i="67"/>
  <c r="U103" i="51"/>
  <c r="Z103" i="61"/>
  <c r="S101" i="67"/>
  <c r="V150" i="61"/>
  <c r="W118" i="61"/>
  <c r="R123" i="67"/>
  <c r="U124" i="61"/>
  <c r="R116" i="51"/>
  <c r="R117" i="51"/>
  <c r="T125" i="51"/>
  <c r="V125" i="67"/>
  <c r="Y125" i="61"/>
  <c r="W136" i="67"/>
  <c r="U136" i="51"/>
  <c r="Z136" i="61"/>
  <c r="V146" i="61"/>
  <c r="U75" i="67"/>
  <c r="S75" i="51"/>
  <c r="X75" i="61"/>
  <c r="U198" i="67"/>
  <c r="X198" i="61"/>
  <c r="S198" i="51"/>
  <c r="S252" i="51"/>
  <c r="X252" i="61"/>
  <c r="U252" i="67"/>
  <c r="S240" i="67"/>
  <c r="U155" i="61"/>
  <c r="U229" i="61"/>
  <c r="Z248" i="61"/>
  <c r="U248" i="51"/>
  <c r="W248" i="67"/>
  <c r="Z219" i="61"/>
  <c r="W219" i="67"/>
  <c r="U219" i="51"/>
  <c r="U229" i="51"/>
  <c r="Z229" i="61"/>
  <c r="W229" i="67"/>
  <c r="W40" i="61"/>
  <c r="R138" i="51"/>
  <c r="R139" i="51"/>
  <c r="W211" i="67"/>
  <c r="Z211" i="61"/>
  <c r="U211" i="51"/>
  <c r="S190" i="51"/>
  <c r="U190" i="67"/>
  <c r="X190" i="61"/>
  <c r="R223" i="67"/>
  <c r="AA224" i="51"/>
  <c r="AC224" i="67"/>
  <c r="R44" i="51"/>
  <c r="R45" i="51"/>
  <c r="V151" i="61"/>
  <c r="T272" i="51"/>
  <c r="V272" i="67"/>
  <c r="Y272" i="61"/>
  <c r="W271" i="67"/>
  <c r="U271" i="51"/>
  <c r="Z271" i="61"/>
  <c r="T227" i="51"/>
  <c r="Y227" i="61"/>
  <c r="V227" i="67"/>
  <c r="T227" i="67"/>
  <c r="U55" i="67"/>
  <c r="X55" i="61"/>
  <c r="S55" i="51"/>
  <c r="W266" i="61"/>
  <c r="V254" i="61"/>
  <c r="T49" i="67"/>
  <c r="U183" i="61"/>
  <c r="AB143" i="67"/>
  <c r="Z143" i="51"/>
  <c r="T190" i="67"/>
  <c r="U190" i="61"/>
  <c r="V141" i="61"/>
  <c r="T80" i="67"/>
  <c r="S206" i="51"/>
  <c r="X206" i="61"/>
  <c r="U206" i="67"/>
  <c r="W48" i="61"/>
  <c r="S178" i="51"/>
  <c r="U178" i="67"/>
  <c r="X178" i="61"/>
  <c r="T143" i="51"/>
  <c r="V143" i="67"/>
  <c r="Y143" i="61"/>
  <c r="Y179" i="61"/>
  <c r="T179" i="51"/>
  <c r="V179" i="67"/>
  <c r="U72" i="61"/>
  <c r="R181" i="67"/>
  <c r="R232" i="67"/>
  <c r="T238" i="67"/>
  <c r="T200" i="67"/>
  <c r="T164" i="67"/>
  <c r="X197" i="61"/>
  <c r="U197" i="67"/>
  <c r="S197" i="51"/>
  <c r="Q95" i="51"/>
  <c r="Q96" i="51"/>
  <c r="U177" i="67"/>
  <c r="X177" i="61"/>
  <c r="S177" i="51"/>
  <c r="W144" i="61"/>
  <c r="T205" i="51"/>
  <c r="Y205" i="61"/>
  <c r="V205" i="67"/>
  <c r="U178" i="61"/>
  <c r="S216" i="67"/>
  <c r="AF18" i="43"/>
  <c r="AF47" i="43"/>
  <c r="AF48" i="43"/>
  <c r="AD48" i="28"/>
  <c r="AD18" i="28"/>
  <c r="AD47" i="28"/>
  <c r="Z18" i="40"/>
  <c r="Z47" i="40"/>
  <c r="Z48" i="40"/>
  <c r="T159" i="67"/>
  <c r="Z70" i="61"/>
  <c r="W70" i="67"/>
  <c r="U70" i="51"/>
  <c r="U166" i="61"/>
  <c r="BJ48" i="43"/>
  <c r="BJ18" i="43"/>
  <c r="BJ47" i="43"/>
  <c r="H204" i="51"/>
  <c r="H204" i="53"/>
  <c r="I204" i="67"/>
  <c r="I114" i="67"/>
  <c r="H114" i="53"/>
  <c r="I114" i="61"/>
  <c r="H114" i="51"/>
  <c r="AV47" i="28"/>
  <c r="AV18" i="28"/>
  <c r="AV48" i="28"/>
  <c r="BJ47" i="28"/>
  <c r="BJ18" i="28"/>
  <c r="BJ48" i="28"/>
  <c r="CG47" i="38"/>
  <c r="CG18" i="38"/>
  <c r="CG48" i="38"/>
  <c r="X17" i="55"/>
  <c r="Z17" i="55"/>
  <c r="Y17" i="55"/>
  <c r="S48" i="43"/>
  <c r="S47" i="43"/>
  <c r="S18" i="43"/>
  <c r="S48" i="68"/>
  <c r="S18" i="68"/>
  <c r="S47" i="68"/>
  <c r="AQ47" i="4"/>
  <c r="AQ18" i="4"/>
  <c r="AQ48" i="4"/>
  <c r="I76" i="67"/>
  <c r="H76" i="51"/>
  <c r="I76" i="61"/>
  <c r="H76" i="53"/>
  <c r="H183" i="53"/>
  <c r="I183" i="67"/>
  <c r="I183" i="61"/>
  <c r="H183" i="51"/>
  <c r="AL47" i="40"/>
  <c r="AL48" i="40"/>
  <c r="AL18" i="40"/>
  <c r="CX18" i="39"/>
  <c r="CX47" i="39"/>
  <c r="CX48" i="39"/>
  <c r="I135" i="61"/>
  <c r="H135" i="51"/>
  <c r="H135" i="53"/>
  <c r="I135" i="67"/>
  <c r="H29" i="51"/>
  <c r="H29" i="53"/>
  <c r="I29" i="67"/>
  <c r="I29" i="61"/>
  <c r="Z30" i="55"/>
  <c r="X30" i="55"/>
  <c r="Y30" i="55"/>
  <c r="Z266" i="49"/>
  <c r="AA266" i="49"/>
  <c r="Z250" i="51" s="1"/>
  <c r="AB266" i="49"/>
  <c r="AC250" i="67" s="1"/>
  <c r="AA246" i="49"/>
  <c r="AB235" i="67" s="1"/>
  <c r="AB246" i="49"/>
  <c r="AA228" i="51" s="1"/>
  <c r="Z246" i="49"/>
  <c r="Y228" i="51" s="1"/>
  <c r="AB26" i="49"/>
  <c r="Z26" i="49"/>
  <c r="AA26" i="49"/>
  <c r="CB18" i="33"/>
  <c r="CB48" i="33"/>
  <c r="CB47" i="33"/>
  <c r="AX18" i="33"/>
  <c r="AX47" i="33"/>
  <c r="AX48" i="33"/>
  <c r="AV48" i="33"/>
  <c r="AV47" i="33"/>
  <c r="AV18" i="33"/>
  <c r="AA276" i="49"/>
  <c r="AB276" i="49"/>
  <c r="Z276" i="49"/>
  <c r="X47" i="4"/>
  <c r="X48" i="4"/>
  <c r="X18" i="4"/>
  <c r="EU18" i="4"/>
  <c r="EU48" i="4"/>
  <c r="EU47" i="4"/>
  <c r="AB20" i="49"/>
  <c r="Z20" i="49"/>
  <c r="AA20" i="49"/>
  <c r="I130" i="61"/>
  <c r="H130" i="51"/>
  <c r="H130" i="53"/>
  <c r="I130" i="67"/>
  <c r="I95" i="61"/>
  <c r="H95" i="53"/>
  <c r="H95" i="51"/>
  <c r="I95" i="67"/>
  <c r="AA38" i="49"/>
  <c r="AB38" i="49"/>
  <c r="Z38" i="49"/>
  <c r="BB18" i="28"/>
  <c r="BB47" i="28"/>
  <c r="BB48" i="28"/>
  <c r="T18" i="4"/>
  <c r="T47" i="4"/>
  <c r="T48" i="4"/>
  <c r="Z224" i="49"/>
  <c r="Y209" i="51" s="1"/>
  <c r="AB224" i="49"/>
  <c r="AA224" i="49"/>
  <c r="AQ18" i="39"/>
  <c r="AQ47" i="39"/>
  <c r="AQ48" i="39"/>
  <c r="AL48" i="28"/>
  <c r="AL47" i="28"/>
  <c r="AL18" i="28"/>
  <c r="CG47" i="4"/>
  <c r="CG48" i="4"/>
  <c r="CG18" i="4"/>
  <c r="Z214" i="49"/>
  <c r="Y171" i="51" s="1"/>
  <c r="AJ47" i="31"/>
  <c r="AJ48" i="31"/>
  <c r="AJ18" i="31"/>
  <c r="Y47" i="55"/>
  <c r="X47" i="55"/>
  <c r="Z47" i="55"/>
  <c r="AA205" i="49"/>
  <c r="AB205" i="49"/>
  <c r="Z205" i="49"/>
  <c r="AB222" i="49"/>
  <c r="AC211" i="67" s="1"/>
  <c r="Z222" i="49"/>
  <c r="AA222" i="49"/>
  <c r="AA77" i="49"/>
  <c r="Z77" i="49"/>
  <c r="Y189" i="51" s="1"/>
  <c r="AB77" i="49"/>
  <c r="V213" i="61"/>
  <c r="S186" i="67"/>
  <c r="T72" i="67"/>
  <c r="T72" i="51"/>
  <c r="V72" i="67"/>
  <c r="Y72" i="61"/>
  <c r="Z168" i="61"/>
  <c r="U168" i="51"/>
  <c r="W168" i="67"/>
  <c r="S79" i="67"/>
  <c r="T77" i="67"/>
  <c r="AA174" i="49"/>
  <c r="AB130" i="67" s="1"/>
  <c r="AB174" i="49"/>
  <c r="AC130" i="67" s="1"/>
  <c r="Z174" i="49"/>
  <c r="Y130" i="51" s="1"/>
  <c r="R44" i="67"/>
  <c r="AB112" i="49"/>
  <c r="AC107" i="67" s="1"/>
  <c r="Z112" i="49"/>
  <c r="Y107" i="51" s="1"/>
  <c r="AA112" i="49"/>
  <c r="Z107" i="51" s="1"/>
  <c r="AB308" i="49"/>
  <c r="Z308" i="49"/>
  <c r="AA308" i="49"/>
  <c r="H50" i="53"/>
  <c r="I50" i="61"/>
  <c r="I50" i="67"/>
  <c r="H50" i="51"/>
  <c r="AA45" i="67"/>
  <c r="Y45" i="51"/>
  <c r="H271" i="51"/>
  <c r="I271" i="67"/>
  <c r="H271" i="53"/>
  <c r="I271" i="61"/>
  <c r="S48" i="4"/>
  <c r="S47" i="4"/>
  <c r="S18" i="4"/>
  <c r="M18" i="28"/>
  <c r="M47" i="28"/>
  <c r="M48" i="28"/>
  <c r="R27" i="67"/>
  <c r="V274" i="61"/>
  <c r="U258" i="67"/>
  <c r="X258" i="61"/>
  <c r="S258" i="51"/>
  <c r="AA61" i="51"/>
  <c r="AC61" i="67"/>
  <c r="W258" i="61"/>
  <c r="AA173" i="51"/>
  <c r="AC173" i="67"/>
  <c r="R218" i="67"/>
  <c r="U64" i="61"/>
  <c r="U126" i="61"/>
  <c r="S175" i="51"/>
  <c r="X175" i="61"/>
  <c r="U175" i="67"/>
  <c r="U60" i="67"/>
  <c r="S60" i="51"/>
  <c r="X60" i="61"/>
  <c r="S30" i="67"/>
  <c r="V108" i="61"/>
  <c r="Q107" i="51"/>
  <c r="Y59" i="61"/>
  <c r="V59" i="67"/>
  <c r="T59" i="51"/>
  <c r="W172" i="61"/>
  <c r="U134" i="61"/>
  <c r="T61" i="51"/>
  <c r="Y61" i="61"/>
  <c r="V61" i="67"/>
  <c r="Z131" i="51"/>
  <c r="AB131" i="67"/>
  <c r="R268" i="67"/>
  <c r="S132" i="67"/>
  <c r="Y268" i="61"/>
  <c r="V268" i="67"/>
  <c r="T268" i="51"/>
  <c r="Z15" i="51"/>
  <c r="AB15" i="67"/>
  <c r="R277" i="67"/>
  <c r="W276" i="67"/>
  <c r="Z276" i="61"/>
  <c r="U276" i="51"/>
  <c r="T86" i="67"/>
  <c r="T85" i="67"/>
  <c r="Z115" i="61"/>
  <c r="U115" i="51"/>
  <c r="W115" i="67"/>
  <c r="S86" i="51"/>
  <c r="U86" i="67"/>
  <c r="X86" i="61"/>
  <c r="S29" i="67"/>
  <c r="X29" i="61"/>
  <c r="S29" i="51"/>
  <c r="U29" i="67"/>
  <c r="AB84" i="67"/>
  <c r="Z84" i="51"/>
  <c r="Y80" i="51"/>
  <c r="AA80" i="67"/>
  <c r="S94" i="51"/>
  <c r="X94" i="61"/>
  <c r="U94" i="67"/>
  <c r="R91" i="67"/>
  <c r="U74" i="61"/>
  <c r="S24" i="51"/>
  <c r="U24" i="67"/>
  <c r="X24" i="61"/>
  <c r="S24" i="67"/>
  <c r="U114" i="61"/>
  <c r="T121" i="67"/>
  <c r="U93" i="61"/>
  <c r="S36" i="67"/>
  <c r="Z100" i="61"/>
  <c r="U100" i="51"/>
  <c r="W100" i="67"/>
  <c r="S16" i="67"/>
  <c r="S16" i="51"/>
  <c r="U16" i="67"/>
  <c r="X16" i="61"/>
  <c r="W38" i="61"/>
  <c r="T98" i="51"/>
  <c r="Y98" i="61"/>
  <c r="V98" i="67"/>
  <c r="W98" i="61"/>
  <c r="T103" i="51"/>
  <c r="V103" i="67"/>
  <c r="Y103" i="61"/>
  <c r="W17" i="61"/>
  <c r="U150" i="51"/>
  <c r="W150" i="67"/>
  <c r="Z150" i="61"/>
  <c r="V120" i="61"/>
  <c r="Y78" i="61"/>
  <c r="T78" i="51"/>
  <c r="V78" i="67"/>
  <c r="T78" i="67"/>
  <c r="W69" i="67"/>
  <c r="Z69" i="61"/>
  <c r="U69" i="51"/>
  <c r="R116" i="67"/>
  <c r="T104" i="67"/>
  <c r="U150" i="61"/>
  <c r="W124" i="61"/>
  <c r="W35" i="67"/>
  <c r="U35" i="51"/>
  <c r="Z35" i="61"/>
  <c r="Q132" i="51"/>
  <c r="T23" i="51"/>
  <c r="Y23" i="61"/>
  <c r="V23" i="67"/>
  <c r="T23" i="67"/>
  <c r="S136" i="67"/>
  <c r="R146" i="67"/>
  <c r="S90" i="67"/>
  <c r="S125" i="67"/>
  <c r="U99" i="61"/>
  <c r="V119" i="67"/>
  <c r="T119" i="51"/>
  <c r="Y119" i="61"/>
  <c r="U75" i="61"/>
  <c r="U226" i="61"/>
  <c r="W76" i="61"/>
  <c r="T191" i="67"/>
  <c r="AC223" i="67"/>
  <c r="AA223" i="51"/>
  <c r="V264" i="61"/>
  <c r="X264" i="61"/>
  <c r="S264" i="51"/>
  <c r="U264" i="67"/>
  <c r="U236" i="61"/>
  <c r="V54" i="67"/>
  <c r="Y54" i="61"/>
  <c r="T54" i="51"/>
  <c r="T219" i="67"/>
  <c r="Y217" i="51"/>
  <c r="AA217" i="67"/>
  <c r="U194" i="67"/>
  <c r="S194" i="51"/>
  <c r="X194" i="61"/>
  <c r="U53" i="67"/>
  <c r="X53" i="61"/>
  <c r="S53" i="51"/>
  <c r="R50" i="51"/>
  <c r="R51" i="51"/>
  <c r="W51" i="61"/>
  <c r="T221" i="51"/>
  <c r="Y221" i="61"/>
  <c r="V221" i="67"/>
  <c r="V192" i="61"/>
  <c r="V160" i="67"/>
  <c r="T160" i="51"/>
  <c r="Y160" i="61"/>
  <c r="V57" i="67"/>
  <c r="Y57" i="61"/>
  <c r="T57" i="51"/>
  <c r="T153" i="51"/>
  <c r="Y153" i="61"/>
  <c r="V153" i="67"/>
  <c r="Y228" i="61"/>
  <c r="T228" i="51"/>
  <c r="V228" i="67"/>
  <c r="U73" i="51"/>
  <c r="W73" i="67"/>
  <c r="Z73" i="61"/>
  <c r="Y193" i="61"/>
  <c r="T193" i="51"/>
  <c r="V193" i="67"/>
  <c r="T265" i="67"/>
  <c r="S265" i="67"/>
  <c r="X265" i="61"/>
  <c r="S265" i="51"/>
  <c r="U265" i="67"/>
  <c r="T201" i="51"/>
  <c r="Y201" i="61"/>
  <c r="V201" i="67"/>
  <c r="Y140" i="51"/>
  <c r="AA140" i="67"/>
  <c r="U179" i="67"/>
  <c r="X179" i="61"/>
  <c r="S179" i="51"/>
  <c r="P274" i="51"/>
  <c r="P275" i="51"/>
  <c r="R57" i="67"/>
  <c r="W244" i="61"/>
  <c r="R243" i="51"/>
  <c r="R244" i="51"/>
  <c r="W241" i="67"/>
  <c r="U241" i="51"/>
  <c r="Z241" i="61"/>
  <c r="V247" i="67"/>
  <c r="T247" i="51"/>
  <c r="Y247" i="61"/>
  <c r="W247" i="61"/>
  <c r="Z192" i="61"/>
  <c r="U192" i="51"/>
  <c r="W192" i="67"/>
  <c r="AC170" i="67"/>
  <c r="U143" i="61"/>
  <c r="T170" i="51"/>
  <c r="Y170" i="61"/>
  <c r="V170" i="67"/>
  <c r="U184" i="67"/>
  <c r="X184" i="61"/>
  <c r="S184" i="51"/>
  <c r="W181" i="61"/>
  <c r="T224" i="67"/>
  <c r="W261" i="61"/>
  <c r="S262" i="67"/>
  <c r="S248" i="67"/>
  <c r="V76" i="61"/>
  <c r="V21" i="61"/>
  <c r="T246" i="67"/>
  <c r="T22" i="51"/>
  <c r="V22" i="67"/>
  <c r="Y22" i="61"/>
  <c r="U164" i="67"/>
  <c r="X164" i="61"/>
  <c r="S164" i="51"/>
  <c r="X145" i="61"/>
  <c r="U145" i="67"/>
  <c r="S145" i="51"/>
  <c r="V73" i="61"/>
  <c r="U73" i="67"/>
  <c r="S73" i="51"/>
  <c r="X73" i="61"/>
  <c r="S87" i="51"/>
  <c r="U87" i="67"/>
  <c r="X87" i="61"/>
  <c r="X220" i="61"/>
  <c r="S220" i="51"/>
  <c r="U220" i="67"/>
  <c r="AA51" i="67"/>
  <c r="Y51" i="51"/>
  <c r="T189" i="51"/>
  <c r="Y189" i="61"/>
  <c r="V189" i="67"/>
  <c r="W180" i="61"/>
  <c r="U55" i="61"/>
  <c r="S195" i="51"/>
  <c r="U195" i="67"/>
  <c r="X195" i="61"/>
  <c r="V185" i="61"/>
  <c r="S185" i="67"/>
  <c r="U205" i="61"/>
  <c r="W202" i="67"/>
  <c r="U202" i="51"/>
  <c r="Z202" i="61"/>
  <c r="U200" i="61"/>
  <c r="X250" i="61"/>
  <c r="U250" i="67"/>
  <c r="S250" i="51"/>
  <c r="W214" i="61"/>
  <c r="V34" i="61"/>
  <c r="U234" i="61"/>
  <c r="P33" i="51"/>
  <c r="P34" i="51"/>
  <c r="R140" i="67"/>
  <c r="V210" i="67"/>
  <c r="T210" i="51"/>
  <c r="Y210" i="61"/>
  <c r="V56" i="61"/>
  <c r="S249" i="67"/>
  <c r="U182" i="61"/>
  <c r="Z177" i="49"/>
  <c r="AB177" i="49"/>
  <c r="AA177" i="49"/>
  <c r="EV47" i="4"/>
  <c r="EV48" i="4"/>
  <c r="EV18" i="4"/>
  <c r="S199" i="51"/>
  <c r="X199" i="61"/>
  <c r="U199" i="67"/>
  <c r="T107" i="67"/>
  <c r="T207" i="67"/>
  <c r="AQ47" i="40"/>
  <c r="AQ18" i="40"/>
  <c r="AQ48" i="40"/>
  <c r="V80" i="61"/>
  <c r="T167" i="67"/>
  <c r="T84" i="67"/>
  <c r="U241" i="61"/>
  <c r="W166" i="61"/>
  <c r="Z207" i="49"/>
  <c r="BB47" i="31"/>
  <c r="BB48" i="31"/>
  <c r="BB18" i="31"/>
  <c r="AA111" i="49"/>
  <c r="AB111" i="49"/>
  <c r="Z111" i="49"/>
  <c r="T48" i="28"/>
  <c r="T18" i="28"/>
  <c r="T47" i="28"/>
  <c r="CM47" i="33"/>
  <c r="CM18" i="33"/>
  <c r="CM48" i="33"/>
  <c r="H247" i="53"/>
  <c r="I247" i="61"/>
  <c r="I247" i="67"/>
  <c r="H247" i="51"/>
  <c r="CN18" i="39"/>
  <c r="CN47" i="39"/>
  <c r="CN48" i="39"/>
  <c r="I165" i="61"/>
  <c r="H165" i="51"/>
  <c r="I165" i="67"/>
  <c r="H165" i="53"/>
  <c r="Z12" i="49"/>
  <c r="AA12" i="49"/>
  <c r="AB12" i="49"/>
  <c r="T18" i="38"/>
  <c r="T48" i="38"/>
  <c r="T47" i="38"/>
  <c r="DW48" i="43"/>
  <c r="DW18" i="43"/>
  <c r="DW47" i="43"/>
  <c r="AW18" i="28"/>
  <c r="AW48" i="28"/>
  <c r="AW47" i="28"/>
  <c r="AJ18" i="28"/>
  <c r="AJ47" i="28"/>
  <c r="AJ48" i="28"/>
  <c r="H264" i="53"/>
  <c r="H264" i="51"/>
  <c r="I264" i="67"/>
  <c r="I264" i="61"/>
  <c r="Y48" i="31"/>
  <c r="Y47" i="31"/>
  <c r="Y18" i="31"/>
  <c r="Z46" i="49"/>
  <c r="AB46" i="49"/>
  <c r="AA46" i="49"/>
  <c r="Z47" i="28"/>
  <c r="Z18" i="28"/>
  <c r="Z48" i="28"/>
  <c r="Z310" i="49"/>
  <c r="Y293" i="51" s="1"/>
  <c r="AA310" i="49"/>
  <c r="Z293" i="51" s="1"/>
  <c r="AB310" i="49"/>
  <c r="AC293" i="67" s="1"/>
  <c r="H260" i="51"/>
  <c r="H259" i="51"/>
  <c r="H259" i="53"/>
  <c r="I259" i="67"/>
  <c r="I259" i="61"/>
  <c r="Z137" i="49"/>
  <c r="AB137" i="49"/>
  <c r="AA137" i="49"/>
  <c r="R48" i="38"/>
  <c r="R18" i="38"/>
  <c r="R47" i="38"/>
  <c r="X48" i="31"/>
  <c r="X18" i="31"/>
  <c r="X47" i="31"/>
  <c r="T18" i="36"/>
  <c r="T48" i="36"/>
  <c r="T47" i="36"/>
  <c r="AA21" i="49"/>
  <c r="Z21" i="49"/>
  <c r="AB21" i="49"/>
  <c r="BC47" i="4"/>
  <c r="BC18" i="4"/>
  <c r="BC48" i="4"/>
  <c r="Z21" i="55"/>
  <c r="Y21" i="55"/>
  <c r="X21" i="55"/>
  <c r="I100" i="67"/>
  <c r="H100" i="53"/>
  <c r="H100" i="51"/>
  <c r="I100" i="61"/>
  <c r="BP48" i="28"/>
  <c r="BP47" i="28"/>
  <c r="BP18" i="28"/>
  <c r="AP47" i="38"/>
  <c r="AP48" i="38"/>
  <c r="AP18" i="38"/>
  <c r="G47" i="33"/>
  <c r="G48" i="33"/>
  <c r="G18" i="33"/>
  <c r="AA292" i="49"/>
  <c r="Z276" i="51" s="1"/>
  <c r="AB292" i="49"/>
  <c r="AA271" i="51" s="1"/>
  <c r="Z292" i="49"/>
  <c r="Y271" i="51" s="1"/>
  <c r="X19" i="55"/>
  <c r="Y19" i="55"/>
  <c r="Z19" i="55"/>
  <c r="I45" i="67"/>
  <c r="I45" i="61"/>
  <c r="H45" i="53"/>
  <c r="H45" i="51"/>
  <c r="AB113" i="49"/>
  <c r="AA113" i="49"/>
  <c r="Z113" i="49"/>
  <c r="X13" i="58"/>
  <c r="Y13" i="58"/>
  <c r="Z13" i="58"/>
  <c r="CF18" i="38"/>
  <c r="CF47" i="38"/>
  <c r="CF48" i="38"/>
  <c r="AQ18" i="43"/>
  <c r="AQ48" i="43"/>
  <c r="AQ47" i="43"/>
  <c r="AA278" i="49"/>
  <c r="AB278" i="49"/>
  <c r="Z278" i="49"/>
  <c r="S160" i="67"/>
  <c r="U142" i="61"/>
  <c r="U189" i="51"/>
  <c r="Z189" i="61"/>
  <c r="W189" i="67"/>
  <c r="S253" i="67"/>
  <c r="T165" i="67"/>
  <c r="U42" i="61"/>
  <c r="T142" i="67"/>
  <c r="T70" i="67"/>
  <c r="X18" i="61"/>
  <c r="U18" i="67"/>
  <c r="S18" i="51"/>
  <c r="T182" i="67"/>
  <c r="AA94" i="51"/>
  <c r="AC94" i="67"/>
  <c r="Z34" i="51"/>
  <c r="AB34" i="67"/>
  <c r="Z47" i="31"/>
  <c r="Z48" i="31"/>
  <c r="Z18" i="31"/>
  <c r="I252" i="61"/>
  <c r="I252" i="67"/>
  <c r="H252" i="53"/>
  <c r="H252" i="51"/>
  <c r="AA28" i="67"/>
  <c r="Y28" i="51"/>
  <c r="Y74" i="51"/>
  <c r="AA74" i="67"/>
  <c r="Y169" i="51"/>
  <c r="AA169" i="67"/>
  <c r="AA241" i="51"/>
  <c r="AC241" i="67"/>
  <c r="AB79" i="67"/>
  <c r="Z79" i="51"/>
  <c r="AA53" i="51"/>
  <c r="AC53" i="67"/>
  <c r="Y93" i="51"/>
  <c r="AA93" i="67"/>
  <c r="AC119" i="67"/>
  <c r="AA119" i="51"/>
  <c r="Y113" i="51"/>
  <c r="AA113" i="67"/>
  <c r="AI38" i="58"/>
  <c r="AA189" i="67"/>
  <c r="AB70" i="67"/>
  <c r="Z70" i="51"/>
  <c r="AC54" i="67"/>
  <c r="AA54" i="51"/>
  <c r="AB271" i="67"/>
  <c r="T27" i="51"/>
  <c r="Y27" i="61"/>
  <c r="V27" i="67"/>
  <c r="U27" i="51"/>
  <c r="W27" i="67"/>
  <c r="Z27" i="61"/>
  <c r="AA147" i="67"/>
  <c r="Y147" i="51"/>
  <c r="AA172" i="51"/>
  <c r="AC172" i="67"/>
  <c r="Q57" i="51"/>
  <c r="Q58" i="51"/>
  <c r="U109" i="67"/>
  <c r="X109" i="61"/>
  <c r="S109" i="51"/>
  <c r="X277" i="61"/>
  <c r="S277" i="51"/>
  <c r="U66" i="67"/>
  <c r="S66" i="51"/>
  <c r="X66" i="61"/>
  <c r="S263" i="51"/>
  <c r="X263" i="61"/>
  <c r="U263" i="67"/>
  <c r="V30" i="67"/>
  <c r="T30" i="51"/>
  <c r="Y30" i="61"/>
  <c r="T218" i="51"/>
  <c r="Y218" i="61"/>
  <c r="V218" i="67"/>
  <c r="R61" i="51"/>
  <c r="R62" i="51"/>
  <c r="Z111" i="61"/>
  <c r="U111" i="51"/>
  <c r="W111" i="67"/>
  <c r="U277" i="51"/>
  <c r="Z277" i="61"/>
  <c r="W277" i="67"/>
  <c r="P31" i="51"/>
  <c r="P32" i="51"/>
  <c r="Y152" i="61"/>
  <c r="T152" i="51"/>
  <c r="V152" i="67"/>
  <c r="Q275" i="51"/>
  <c r="Q276" i="51"/>
  <c r="Y33" i="51"/>
  <c r="AA33" i="67"/>
  <c r="AA82" i="51"/>
  <c r="AC82" i="67"/>
  <c r="V37" i="67"/>
  <c r="Y37" i="61"/>
  <c r="T37" i="51"/>
  <c r="T19" i="67"/>
  <c r="Y93" i="61"/>
  <c r="V93" i="67"/>
  <c r="T93" i="51"/>
  <c r="U132" i="51"/>
  <c r="W132" i="67"/>
  <c r="Z132" i="61"/>
  <c r="P96" i="51"/>
  <c r="P97" i="51"/>
  <c r="U38" i="67"/>
  <c r="X38" i="61"/>
  <c r="S38" i="51"/>
  <c r="Q113" i="51"/>
  <c r="Q114" i="51"/>
  <c r="Q117" i="51"/>
  <c r="Q118" i="51"/>
  <c r="U89" i="67"/>
  <c r="S89" i="51"/>
  <c r="X89" i="61"/>
  <c r="Z128" i="61"/>
  <c r="U128" i="51"/>
  <c r="W128" i="67"/>
  <c r="W26" i="61"/>
  <c r="Y137" i="61"/>
  <c r="T137" i="51"/>
  <c r="V137" i="67"/>
  <c r="U117" i="67"/>
  <c r="S117" i="51"/>
  <c r="X117" i="61"/>
  <c r="W130" i="61"/>
  <c r="Y233" i="61"/>
  <c r="V233" i="67"/>
  <c r="T233" i="51"/>
  <c r="Z225" i="61"/>
  <c r="U225" i="51"/>
  <c r="W225" i="67"/>
  <c r="W120" i="67"/>
  <c r="U120" i="51"/>
  <c r="Z120" i="61"/>
  <c r="V36" i="67"/>
  <c r="Y36" i="61"/>
  <c r="T36" i="51"/>
  <c r="AA47" i="67"/>
  <c r="Y47" i="51"/>
  <c r="V186" i="67"/>
  <c r="T186" i="51"/>
  <c r="Y186" i="61"/>
  <c r="U35" i="67"/>
  <c r="S35" i="51"/>
  <c r="X35" i="61"/>
  <c r="W120" i="61"/>
  <c r="V56" i="67"/>
  <c r="T56" i="51"/>
  <c r="Y56" i="61"/>
  <c r="Z254" i="61"/>
  <c r="U254" i="51"/>
  <c r="W254" i="67"/>
  <c r="Y269" i="61"/>
  <c r="T269" i="51"/>
  <c r="V269" i="67"/>
  <c r="T140" i="51"/>
  <c r="Y140" i="61"/>
  <c r="V140" i="67"/>
  <c r="U244" i="61"/>
  <c r="V231" i="61"/>
  <c r="U234" i="51"/>
  <c r="Z234" i="61"/>
  <c r="W234" i="67"/>
  <c r="V245" i="61"/>
  <c r="X245" i="61"/>
  <c r="U245" i="67"/>
  <c r="S245" i="51"/>
  <c r="U161" i="67"/>
  <c r="X161" i="61"/>
  <c r="S161" i="51"/>
  <c r="T192" i="51"/>
  <c r="Y192" i="61"/>
  <c r="V192" i="67"/>
  <c r="W141" i="67"/>
  <c r="Z141" i="61"/>
  <c r="U141" i="51"/>
  <c r="Y220" i="61"/>
  <c r="T220" i="51"/>
  <c r="V220" i="67"/>
  <c r="X224" i="61"/>
  <c r="U224" i="67"/>
  <c r="S224" i="51"/>
  <c r="S247" i="51"/>
  <c r="U247" i="67"/>
  <c r="X247" i="61"/>
  <c r="W259" i="61"/>
  <c r="U232" i="67"/>
  <c r="X232" i="61"/>
  <c r="S232" i="51"/>
  <c r="X214" i="61"/>
  <c r="U214" i="67"/>
  <c r="S214" i="51"/>
  <c r="V79" i="67"/>
  <c r="T79" i="51"/>
  <c r="Y79" i="61"/>
  <c r="S209" i="51"/>
  <c r="U209" i="67"/>
  <c r="X209" i="61"/>
  <c r="X205" i="61"/>
  <c r="S205" i="51"/>
  <c r="U205" i="67"/>
  <c r="T18" i="67"/>
  <c r="T184" i="51"/>
  <c r="V184" i="67"/>
  <c r="Y184" i="61"/>
  <c r="T184" i="67"/>
  <c r="Z183" i="51"/>
  <c r="AB183" i="67"/>
  <c r="V149" i="67"/>
  <c r="Y149" i="61"/>
  <c r="T149" i="51"/>
  <c r="AC63" i="67"/>
  <c r="AA63" i="51"/>
  <c r="AA112" i="51"/>
  <c r="AC112" i="67"/>
  <c r="AC59" i="67"/>
  <c r="AA59" i="51"/>
  <c r="U277" i="61"/>
  <c r="U68" i="61"/>
  <c r="R66" i="67"/>
  <c r="U112" i="67"/>
  <c r="X112" i="61"/>
  <c r="S112" i="51"/>
  <c r="Q66" i="51"/>
  <c r="Q67" i="51"/>
  <c r="U110" i="67"/>
  <c r="S110" i="51"/>
  <c r="X110" i="61"/>
  <c r="Y67" i="61"/>
  <c r="V67" i="67"/>
  <c r="T67" i="51"/>
  <c r="Y64" i="61"/>
  <c r="V64" i="67"/>
  <c r="T64" i="51"/>
  <c r="W65" i="61"/>
  <c r="V111" i="67"/>
  <c r="Y111" i="61"/>
  <c r="T111" i="51"/>
  <c r="T110" i="51"/>
  <c r="V110" i="67"/>
  <c r="Y110" i="61"/>
  <c r="Z131" i="61"/>
  <c r="W131" i="67"/>
  <c r="U131" i="51"/>
  <c r="S152" i="67"/>
  <c r="V152" i="61"/>
  <c r="U30" i="51"/>
  <c r="W30" i="67"/>
  <c r="Z30" i="61"/>
  <c r="T127" i="67"/>
  <c r="W270" i="61"/>
  <c r="T83" i="51"/>
  <c r="Y83" i="61"/>
  <c r="V83" i="67"/>
  <c r="T81" i="67"/>
  <c r="W132" i="61"/>
  <c r="S33" i="67"/>
  <c r="AA81" i="67"/>
  <c r="Y81" i="51"/>
  <c r="X83" i="61"/>
  <c r="S83" i="51"/>
  <c r="U83" i="67"/>
  <c r="S83" i="67"/>
  <c r="R89" i="67"/>
  <c r="AB150" i="67"/>
  <c r="Z150" i="51"/>
  <c r="V93" i="61"/>
  <c r="S23" i="51"/>
  <c r="U23" i="67"/>
  <c r="X23" i="61"/>
  <c r="U91" i="67"/>
  <c r="X91" i="61"/>
  <c r="S91" i="51"/>
  <c r="T91" i="67"/>
  <c r="U28" i="67"/>
  <c r="X28" i="61"/>
  <c r="S28" i="51"/>
  <c r="U99" i="51"/>
  <c r="W99" i="67"/>
  <c r="Z99" i="61"/>
  <c r="U103" i="67"/>
  <c r="X103" i="61"/>
  <c r="S103" i="51"/>
  <c r="Y35" i="51"/>
  <c r="AA35" i="67"/>
  <c r="T129" i="51"/>
  <c r="V129" i="67"/>
  <c r="Y129" i="61"/>
  <c r="W129" i="61"/>
  <c r="R121" i="67"/>
  <c r="U122" i="51"/>
  <c r="Z122" i="61"/>
  <c r="W122" i="67"/>
  <c r="S123" i="67"/>
  <c r="AB116" i="67"/>
  <c r="Z116" i="51"/>
  <c r="P112" i="51"/>
  <c r="P113" i="51"/>
  <c r="T146" i="51"/>
  <c r="Y146" i="61"/>
  <c r="V146" i="67"/>
  <c r="W188" i="67"/>
  <c r="Z188" i="61"/>
  <c r="U188" i="51"/>
  <c r="R122" i="67"/>
  <c r="V21" i="67"/>
  <c r="Y21" i="61"/>
  <c r="T21" i="51"/>
  <c r="S54" i="51"/>
  <c r="X54" i="61"/>
  <c r="U54" i="67"/>
  <c r="V90" i="67"/>
  <c r="T90" i="51"/>
  <c r="Y90" i="61"/>
  <c r="W138" i="61"/>
  <c r="V74" i="61"/>
  <c r="U219" i="61"/>
  <c r="V130" i="61"/>
  <c r="Q129" i="51"/>
  <c r="Q130" i="51"/>
  <c r="AB144" i="67"/>
  <c r="Z144" i="51"/>
  <c r="W251" i="67"/>
  <c r="U251" i="51"/>
  <c r="Z251" i="61"/>
  <c r="T156" i="67"/>
  <c r="X221" i="61"/>
  <c r="U221" i="67"/>
  <c r="S221" i="51"/>
  <c r="V233" i="61"/>
  <c r="S208" i="67"/>
  <c r="W194" i="67"/>
  <c r="Z194" i="61"/>
  <c r="U194" i="51"/>
  <c r="U246" i="67"/>
  <c r="X246" i="61"/>
  <c r="S246" i="51"/>
  <c r="Y215" i="61"/>
  <c r="V215" i="67"/>
  <c r="T215" i="51"/>
  <c r="W261" i="67"/>
  <c r="Z261" i="61"/>
  <c r="U261" i="51"/>
  <c r="X57" i="61"/>
  <c r="U57" i="67"/>
  <c r="S57" i="51"/>
  <c r="U217" i="67"/>
  <c r="S217" i="51"/>
  <c r="X217" i="61"/>
  <c r="T234" i="67"/>
  <c r="S257" i="51"/>
  <c r="U257" i="67"/>
  <c r="X257" i="61"/>
  <c r="X155" i="61"/>
  <c r="U155" i="67"/>
  <c r="S155" i="51"/>
  <c r="U54" i="51"/>
  <c r="W54" i="67"/>
  <c r="Z54" i="61"/>
  <c r="Y162" i="61"/>
  <c r="V162" i="67"/>
  <c r="T162" i="51"/>
  <c r="T253" i="67"/>
  <c r="V253" i="67"/>
  <c r="T253" i="51"/>
  <c r="Y253" i="61"/>
  <c r="U269" i="51"/>
  <c r="Z269" i="61"/>
  <c r="W269" i="67"/>
  <c r="V273" i="67"/>
  <c r="T273" i="51"/>
  <c r="Y273" i="61"/>
  <c r="W194" i="61"/>
  <c r="V237" i="67"/>
  <c r="T237" i="51"/>
  <c r="Y237" i="61"/>
  <c r="Z238" i="61"/>
  <c r="U238" i="51"/>
  <c r="W238" i="67"/>
  <c r="R225" i="67"/>
  <c r="Q43" i="51"/>
  <c r="Q44" i="51"/>
  <c r="S22" i="51"/>
  <c r="X22" i="61"/>
  <c r="U22" i="67"/>
  <c r="S143" i="51"/>
  <c r="X143" i="61"/>
  <c r="U143" i="67"/>
  <c r="S203" i="51"/>
  <c r="U203" i="67"/>
  <c r="X203" i="61"/>
  <c r="T251" i="67"/>
  <c r="S15" i="67"/>
  <c r="V15" i="61"/>
  <c r="S166" i="51"/>
  <c r="X166" i="61"/>
  <c r="U166" i="67"/>
  <c r="T197" i="51"/>
  <c r="V197" i="67"/>
  <c r="Y197" i="61"/>
  <c r="R167" i="67"/>
  <c r="X162" i="61"/>
  <c r="S162" i="51"/>
  <c r="U162" i="67"/>
  <c r="V87" i="67"/>
  <c r="T87" i="51"/>
  <c r="Y87" i="61"/>
  <c r="T168" i="51"/>
  <c r="Y168" i="61"/>
  <c r="V168" i="67"/>
  <c r="T213" i="51"/>
  <c r="Y213" i="61"/>
  <c r="V213" i="67"/>
  <c r="AB145" i="67"/>
  <c r="Z145" i="51"/>
  <c r="BU47" i="31"/>
  <c r="BU48" i="31"/>
  <c r="BU18" i="31"/>
  <c r="X33" i="58"/>
  <c r="Z33" i="58"/>
  <c r="Y33" i="58"/>
  <c r="X45" i="55"/>
  <c r="Y45" i="55"/>
  <c r="Z45" i="55"/>
  <c r="I104" i="61"/>
  <c r="I104" i="67"/>
  <c r="H104" i="53"/>
  <c r="H104" i="51"/>
  <c r="H30" i="51"/>
  <c r="I30" i="67"/>
  <c r="I30" i="61"/>
  <c r="H30" i="53"/>
  <c r="G18" i="5"/>
  <c r="AB171" i="49"/>
  <c r="AC126" i="67" s="1"/>
  <c r="Z171" i="49"/>
  <c r="AA126" i="67" s="1"/>
  <c r="AA171" i="49"/>
  <c r="AB126" i="67" s="1"/>
  <c r="AA258" i="49"/>
  <c r="Z258" i="49"/>
  <c r="Y237" i="51" s="1"/>
  <c r="AB258" i="49"/>
  <c r="AC237" i="67" s="1"/>
  <c r="DX48" i="43"/>
  <c r="DX47" i="43"/>
  <c r="DX18" i="43"/>
  <c r="DF47" i="4"/>
  <c r="DF18" i="4"/>
  <c r="DF48" i="4"/>
  <c r="Z216" i="49"/>
  <c r="AB216" i="49"/>
  <c r="AA216" i="49"/>
  <c r="Z207" i="51" s="1"/>
  <c r="Z175" i="49"/>
  <c r="AA175" i="49"/>
  <c r="AB175" i="49"/>
  <c r="BZ47" i="33"/>
  <c r="BZ18" i="33"/>
  <c r="BZ48" i="33"/>
  <c r="S47" i="31"/>
  <c r="S48" i="31"/>
  <c r="S18" i="31"/>
  <c r="I71" i="61"/>
  <c r="H71" i="51"/>
  <c r="H71" i="53"/>
  <c r="I71" i="67"/>
  <c r="H36" i="53"/>
  <c r="I36" i="67"/>
  <c r="I36" i="61"/>
  <c r="H36" i="51"/>
  <c r="AQ47" i="28"/>
  <c r="AQ18" i="28"/>
  <c r="AQ48" i="28"/>
  <c r="AA85" i="49"/>
  <c r="AB146" i="67" s="1"/>
  <c r="AB85" i="49"/>
  <c r="AC146" i="67" s="1"/>
  <c r="Z85" i="49"/>
  <c r="AA146" i="67" s="1"/>
  <c r="I182" i="67"/>
  <c r="H182" i="51"/>
  <c r="H182" i="53"/>
  <c r="I182" i="61"/>
  <c r="Y29" i="58"/>
  <c r="Z29" i="58"/>
  <c r="X29" i="58"/>
  <c r="AA170" i="49"/>
  <c r="AB170" i="49"/>
  <c r="Z170" i="49"/>
  <c r="H73" i="53"/>
  <c r="I73" i="61"/>
  <c r="I73" i="67"/>
  <c r="H73" i="51"/>
  <c r="F47" i="36"/>
  <c r="F48" i="36"/>
  <c r="F18" i="36"/>
  <c r="BN48" i="31"/>
  <c r="BN18" i="31"/>
  <c r="BN47" i="31"/>
  <c r="L18" i="28"/>
  <c r="L48" i="28"/>
  <c r="L47" i="28"/>
  <c r="Z9" i="49"/>
  <c r="AB9" i="49"/>
  <c r="AA9" i="49"/>
  <c r="AA277" i="67"/>
  <c r="Y36" i="51"/>
  <c r="AA36" i="67"/>
  <c r="Y62" i="51"/>
  <c r="AA62" i="67"/>
  <c r="Y60" i="51"/>
  <c r="AA60" i="67"/>
  <c r="AA111" i="67"/>
  <c r="Y111" i="51"/>
  <c r="U187" i="61"/>
  <c r="S65" i="67"/>
  <c r="Q125" i="51"/>
  <c r="Q126" i="51"/>
  <c r="V64" i="61"/>
  <c r="S218" i="67"/>
  <c r="X218" i="61"/>
  <c r="U218" i="67"/>
  <c r="S218" i="51"/>
  <c r="Y108" i="61"/>
  <c r="V108" i="67"/>
  <c r="T108" i="51"/>
  <c r="T108" i="67"/>
  <c r="Z109" i="61"/>
  <c r="W109" i="67"/>
  <c r="U109" i="51"/>
  <c r="T131" i="67"/>
  <c r="Q36" i="51"/>
  <c r="Q37" i="51"/>
  <c r="T187" i="51"/>
  <c r="V187" i="67"/>
  <c r="Y187" i="61"/>
  <c r="R43" i="67"/>
  <c r="W43" i="67"/>
  <c r="Z43" i="61"/>
  <c r="U43" i="51"/>
  <c r="X235" i="61"/>
  <c r="S235" i="51"/>
  <c r="U235" i="67"/>
  <c r="S235" i="67"/>
  <c r="Z63" i="61"/>
  <c r="W63" i="67"/>
  <c r="U63" i="51"/>
  <c r="W235" i="67"/>
  <c r="Z235" i="61"/>
  <c r="U235" i="51"/>
  <c r="P126" i="51"/>
  <c r="P127" i="51"/>
  <c r="X131" i="61"/>
  <c r="S131" i="51"/>
  <c r="U131" i="67"/>
  <c r="S270" i="51"/>
  <c r="U270" i="67"/>
  <c r="X270" i="61"/>
  <c r="T32" i="67"/>
  <c r="S32" i="51"/>
  <c r="X32" i="61"/>
  <c r="U32" i="67"/>
  <c r="U81" i="67"/>
  <c r="X81" i="61"/>
  <c r="S81" i="51"/>
  <c r="S20" i="67"/>
  <c r="V100" i="67"/>
  <c r="Y100" i="61"/>
  <c r="T100" i="51"/>
  <c r="S19" i="67"/>
  <c r="Z88" i="51"/>
  <c r="AB88" i="67"/>
  <c r="R104" i="51"/>
  <c r="R105" i="51"/>
  <c r="W99" i="61"/>
  <c r="T99" i="67"/>
  <c r="S100" i="67"/>
  <c r="W114" i="61"/>
  <c r="X105" i="61"/>
  <c r="U105" i="67"/>
  <c r="S105" i="51"/>
  <c r="R100" i="51"/>
  <c r="R101" i="51"/>
  <c r="Z76" i="61"/>
  <c r="W76" i="67"/>
  <c r="U76" i="51"/>
  <c r="R27" i="51"/>
  <c r="R28" i="51"/>
  <c r="T75" i="67"/>
  <c r="T94" i="67"/>
  <c r="U101" i="67"/>
  <c r="X101" i="61"/>
  <c r="S101" i="51"/>
  <c r="S150" i="67"/>
  <c r="U123" i="61"/>
  <c r="R124" i="67"/>
  <c r="U20" i="61"/>
  <c r="T117" i="51"/>
  <c r="Y117" i="61"/>
  <c r="V117" i="67"/>
  <c r="W125" i="61"/>
  <c r="R211" i="67"/>
  <c r="S146" i="67"/>
  <c r="V75" i="61"/>
  <c r="S198" i="67"/>
  <c r="P138" i="51"/>
  <c r="P139" i="51"/>
  <c r="R245" i="67"/>
  <c r="W154" i="61"/>
  <c r="V183" i="61"/>
  <c r="Y47" i="61"/>
  <c r="T47" i="51"/>
  <c r="V47" i="67"/>
  <c r="P39" i="51"/>
  <c r="P40" i="51"/>
  <c r="U240" i="67"/>
  <c r="S240" i="51"/>
  <c r="X240" i="61"/>
  <c r="V240" i="61"/>
  <c r="T139" i="51"/>
  <c r="V139" i="67"/>
  <c r="Y139" i="61"/>
  <c r="W50" i="67"/>
  <c r="Z50" i="61"/>
  <c r="U50" i="51"/>
  <c r="P53" i="51"/>
  <c r="P54" i="51"/>
  <c r="R191" i="67"/>
  <c r="U224" i="61"/>
  <c r="S275" i="67"/>
  <c r="U275" i="67"/>
  <c r="S275" i="51"/>
  <c r="X275" i="61"/>
  <c r="Y262" i="61"/>
  <c r="V262" i="67"/>
  <c r="T262" i="51"/>
  <c r="U159" i="61"/>
  <c r="Z247" i="61"/>
  <c r="W247" i="67"/>
  <c r="U247" i="51"/>
  <c r="U174" i="51"/>
  <c r="W174" i="67"/>
  <c r="Z174" i="61"/>
  <c r="V259" i="61"/>
  <c r="S269" i="67"/>
  <c r="W41" i="67"/>
  <c r="Z41" i="61"/>
  <c r="U41" i="51"/>
  <c r="W227" i="61"/>
  <c r="V266" i="67"/>
  <c r="Y266" i="61"/>
  <c r="T266" i="51"/>
  <c r="U254" i="67"/>
  <c r="X254" i="61"/>
  <c r="S254" i="51"/>
  <c r="S193" i="51"/>
  <c r="X193" i="61"/>
  <c r="U193" i="67"/>
  <c r="U242" i="67"/>
  <c r="S242" i="51"/>
  <c r="X242" i="61"/>
  <c r="S237" i="67"/>
  <c r="U180" i="61"/>
  <c r="X139" i="61"/>
  <c r="U139" i="67"/>
  <c r="S139" i="51"/>
  <c r="T44" i="67"/>
  <c r="Y49" i="61"/>
  <c r="T49" i="51"/>
  <c r="V49" i="67"/>
  <c r="R239" i="67"/>
  <c r="AA143" i="67"/>
  <c r="Y143" i="51"/>
  <c r="R190" i="67"/>
  <c r="X141" i="61"/>
  <c r="U141" i="67"/>
  <c r="S141" i="51"/>
  <c r="S141" i="67"/>
  <c r="W80" i="61"/>
  <c r="S178" i="67"/>
  <c r="T199" i="51"/>
  <c r="Y199" i="61"/>
  <c r="V199" i="67"/>
  <c r="R206" i="67"/>
  <c r="Z197" i="61"/>
  <c r="W197" i="67"/>
  <c r="U197" i="51"/>
  <c r="U238" i="67"/>
  <c r="S238" i="51"/>
  <c r="X238" i="61"/>
  <c r="V157" i="61"/>
  <c r="S157" i="51"/>
  <c r="U157" i="67"/>
  <c r="X157" i="61"/>
  <c r="Z262" i="61"/>
  <c r="U262" i="51"/>
  <c r="W262" i="67"/>
  <c r="X70" i="61"/>
  <c r="U70" i="67"/>
  <c r="S70" i="51"/>
  <c r="S158" i="67"/>
  <c r="S227" i="67"/>
  <c r="S144" i="51"/>
  <c r="X144" i="61"/>
  <c r="U144" i="67"/>
  <c r="T200" i="51"/>
  <c r="V200" i="67"/>
  <c r="Y200" i="61"/>
  <c r="S272" i="67"/>
  <c r="V272" i="61"/>
  <c r="Y209" i="61"/>
  <c r="T209" i="51"/>
  <c r="V209" i="67"/>
  <c r="T164" i="51"/>
  <c r="V164" i="67"/>
  <c r="Y164" i="61"/>
  <c r="S177" i="67"/>
  <c r="T144" i="67"/>
  <c r="R22" i="67"/>
  <c r="W205" i="61"/>
  <c r="S216" i="51"/>
  <c r="X216" i="61"/>
  <c r="U216" i="67"/>
  <c r="H157" i="51"/>
  <c r="I157" i="61"/>
  <c r="H157" i="53"/>
  <c r="I157" i="67"/>
  <c r="BD47" i="33"/>
  <c r="BD48" i="33"/>
  <c r="BD18" i="33"/>
  <c r="Y159" i="61"/>
  <c r="V159" i="67"/>
  <c r="T159" i="51"/>
  <c r="BP47" i="31"/>
  <c r="BP18" i="31"/>
  <c r="BP48" i="31"/>
  <c r="S84" i="51"/>
  <c r="U84" i="67"/>
  <c r="X84" i="61"/>
  <c r="T202" i="51"/>
  <c r="Y202" i="61"/>
  <c r="V202" i="67"/>
  <c r="BC18" i="40"/>
  <c r="BC48" i="40"/>
  <c r="BC47" i="40"/>
  <c r="T73" i="51"/>
  <c r="V73" i="67"/>
  <c r="Y73" i="61"/>
  <c r="BB47" i="4"/>
  <c r="BB18" i="4"/>
  <c r="BB48" i="4"/>
  <c r="F18" i="39"/>
  <c r="F48" i="39"/>
  <c r="F47" i="39"/>
  <c r="BD47" i="37"/>
  <c r="BD48" i="37"/>
  <c r="BD18" i="37"/>
  <c r="AW48" i="43"/>
  <c r="AW18" i="43"/>
  <c r="AW47" i="43"/>
  <c r="H72" i="53"/>
  <c r="I72" i="61"/>
  <c r="H72" i="51"/>
  <c r="I72" i="67"/>
  <c r="Z40" i="49"/>
  <c r="AA40" i="49"/>
  <c r="AB40" i="49"/>
  <c r="I268" i="67"/>
  <c r="H267" i="51"/>
  <c r="I267" i="61"/>
  <c r="H267" i="53"/>
  <c r="I267" i="67"/>
  <c r="CX47" i="31"/>
  <c r="CX18" i="31"/>
  <c r="CX48" i="31"/>
  <c r="BZ47" i="31"/>
  <c r="BZ18" i="31"/>
  <c r="BZ48" i="31"/>
  <c r="H199" i="53"/>
  <c r="I199" i="61"/>
  <c r="H199" i="51"/>
  <c r="I199" i="67"/>
  <c r="EJ47" i="43"/>
  <c r="EJ18" i="43"/>
  <c r="EJ48" i="43"/>
  <c r="Z18" i="55"/>
  <c r="Y18" i="55"/>
  <c r="X18" i="55"/>
  <c r="X52" i="55"/>
  <c r="Z52" i="55"/>
  <c r="Y52" i="55"/>
  <c r="AB106" i="49"/>
  <c r="AA99" i="51" s="1"/>
  <c r="Z106" i="49"/>
  <c r="Y99" i="51" s="1"/>
  <c r="AA106" i="49"/>
  <c r="AB99" i="67" s="1"/>
  <c r="H18" i="45"/>
  <c r="AF18" i="28"/>
  <c r="AF47" i="28"/>
  <c r="AF48" i="28"/>
  <c r="CS48" i="31"/>
  <c r="CS18" i="31"/>
  <c r="CS47" i="31"/>
  <c r="H139" i="53"/>
  <c r="I139" i="61"/>
  <c r="I139" i="67"/>
  <c r="H139" i="51"/>
  <c r="X44" i="55"/>
  <c r="Z44" i="55"/>
  <c r="Y44" i="55"/>
  <c r="AR18" i="31"/>
  <c r="AR47" i="31"/>
  <c r="AR48" i="31"/>
  <c r="AB306" i="49"/>
  <c r="Z306" i="49"/>
  <c r="AA306" i="49"/>
  <c r="I56" i="61"/>
  <c r="H56" i="51"/>
  <c r="H56" i="53"/>
  <c r="I56" i="67"/>
  <c r="M47" i="41"/>
  <c r="M48" i="41"/>
  <c r="M18" i="41"/>
  <c r="BH18" i="28"/>
  <c r="BH48" i="28"/>
  <c r="BH47" i="28"/>
  <c r="BT47" i="4"/>
  <c r="BT18" i="4"/>
  <c r="BT48" i="4"/>
  <c r="CF18" i="39"/>
  <c r="CF48" i="39"/>
  <c r="CF47" i="39"/>
  <c r="AE47" i="37"/>
  <c r="AE48" i="37"/>
  <c r="AE18" i="37"/>
  <c r="I261" i="67"/>
  <c r="H261" i="53"/>
  <c r="H261" i="51"/>
  <c r="I261" i="61"/>
  <c r="R47" i="43"/>
  <c r="R48" i="43"/>
  <c r="R18" i="43"/>
  <c r="I171" i="61"/>
  <c r="H171" i="53"/>
  <c r="H171" i="51"/>
  <c r="I171" i="67"/>
  <c r="CB47" i="31"/>
  <c r="CB48" i="31"/>
  <c r="CB18" i="31"/>
  <c r="BO18" i="31"/>
  <c r="BO48" i="31"/>
  <c r="BO47" i="31"/>
  <c r="BC48" i="31"/>
  <c r="BC18" i="31"/>
  <c r="BC47" i="31"/>
  <c r="CR47" i="33"/>
  <c r="CR18" i="33"/>
  <c r="CR48" i="33"/>
  <c r="CY18" i="33"/>
  <c r="CY47" i="33"/>
  <c r="CY48" i="33"/>
  <c r="N18" i="36"/>
  <c r="N47" i="36"/>
  <c r="N48" i="36"/>
  <c r="BH47" i="43"/>
  <c r="BH48" i="43"/>
  <c r="BH18" i="43"/>
  <c r="AL48" i="33"/>
  <c r="AL47" i="33"/>
  <c r="AL18" i="33"/>
  <c r="H207" i="53"/>
  <c r="I207" i="67"/>
  <c r="I207" i="61"/>
  <c r="H207" i="51"/>
  <c r="S213" i="51"/>
  <c r="U213" i="67"/>
  <c r="X213" i="61"/>
  <c r="U202" i="61"/>
  <c r="T96" i="67"/>
  <c r="V79" i="61"/>
  <c r="R94" i="51"/>
  <c r="R95" i="51"/>
  <c r="W77" i="61"/>
  <c r="X182" i="61"/>
  <c r="U182" i="67"/>
  <c r="S182" i="51"/>
  <c r="U107" i="61"/>
  <c r="U44" i="61"/>
  <c r="T236" i="67"/>
  <c r="S48" i="28"/>
  <c r="S47" i="28"/>
  <c r="S18" i="28"/>
  <c r="AB40" i="67"/>
  <c r="Z40" i="51"/>
  <c r="Z131" i="49"/>
  <c r="AA131" i="49"/>
  <c r="AB131" i="49"/>
  <c r="AD47" i="43"/>
  <c r="AD18" i="43"/>
  <c r="AD48" i="43"/>
  <c r="AC177" i="67"/>
  <c r="AA177" i="51"/>
  <c r="BN48" i="38"/>
  <c r="BN18" i="38"/>
  <c r="BN47" i="38"/>
  <c r="AC45" i="67"/>
  <c r="AA45" i="51"/>
  <c r="U27" i="61"/>
  <c r="V260" i="61"/>
  <c r="AB66" i="67"/>
  <c r="Z66" i="51"/>
  <c r="Y258" i="61"/>
  <c r="V258" i="67"/>
  <c r="T258" i="51"/>
  <c r="Y173" i="51"/>
  <c r="AA173" i="67"/>
  <c r="U218" i="61"/>
  <c r="U61" i="61"/>
  <c r="R126" i="67"/>
  <c r="X59" i="61"/>
  <c r="S59" i="51"/>
  <c r="U59" i="67"/>
  <c r="T66" i="67"/>
  <c r="T63" i="67"/>
  <c r="T59" i="67"/>
  <c r="T172" i="51"/>
  <c r="Y172" i="61"/>
  <c r="V172" i="67"/>
  <c r="W230" i="67"/>
  <c r="U230" i="51"/>
  <c r="Z230" i="61"/>
  <c r="Y126" i="61"/>
  <c r="V126" i="67"/>
  <c r="T126" i="51"/>
  <c r="W147" i="61"/>
  <c r="R134" i="67"/>
  <c r="W61" i="61"/>
  <c r="U268" i="61"/>
  <c r="R276" i="67"/>
  <c r="R85" i="51"/>
  <c r="R86" i="51"/>
  <c r="W86" i="61"/>
  <c r="W82" i="61"/>
  <c r="W134" i="61"/>
  <c r="U88" i="51"/>
  <c r="W88" i="67"/>
  <c r="Z88" i="61"/>
  <c r="U83" i="51"/>
  <c r="W83" i="67"/>
  <c r="Z83" i="61"/>
  <c r="V116" i="61"/>
  <c r="Z16" i="61"/>
  <c r="W16" i="67"/>
  <c r="U16" i="51"/>
  <c r="AC80" i="67"/>
  <c r="AA80" i="51"/>
  <c r="V94" i="61"/>
  <c r="U91" i="61"/>
  <c r="P99" i="51"/>
  <c r="P100" i="51"/>
  <c r="W121" i="61"/>
  <c r="T133" i="67"/>
  <c r="R93" i="67"/>
  <c r="Q97" i="51"/>
  <c r="Q98" i="51"/>
  <c r="V36" i="61"/>
  <c r="R106" i="67"/>
  <c r="T38" i="51"/>
  <c r="Y38" i="61"/>
  <c r="V38" i="67"/>
  <c r="U137" i="67"/>
  <c r="S137" i="51"/>
  <c r="X137" i="61"/>
  <c r="S137" i="67"/>
  <c r="R70" i="51"/>
  <c r="R71" i="51"/>
  <c r="T71" i="67"/>
  <c r="Q119" i="51"/>
  <c r="Q120" i="51"/>
  <c r="X113" i="61"/>
  <c r="U113" i="67"/>
  <c r="S113" i="51"/>
  <c r="X119" i="61"/>
  <c r="S119" i="51"/>
  <c r="U119" i="67"/>
  <c r="U137" i="51"/>
  <c r="Z137" i="61"/>
  <c r="W137" i="67"/>
  <c r="Z93" i="61"/>
  <c r="W93" i="67"/>
  <c r="U93" i="51"/>
  <c r="P91" i="51"/>
  <c r="P92" i="51"/>
  <c r="T124" i="51"/>
  <c r="V124" i="67"/>
  <c r="Y124" i="61"/>
  <c r="R119" i="67"/>
  <c r="T97" i="67"/>
  <c r="T225" i="67"/>
  <c r="V133" i="61"/>
  <c r="S133" i="51"/>
  <c r="X133" i="61"/>
  <c r="U133" i="67"/>
  <c r="W23" i="61"/>
  <c r="R35" i="67"/>
  <c r="V125" i="61"/>
  <c r="T119" i="67"/>
  <c r="Z113" i="61"/>
  <c r="W113" i="67"/>
  <c r="U113" i="51"/>
  <c r="T176" i="67"/>
  <c r="W176" i="61"/>
  <c r="R75" i="51"/>
  <c r="R76" i="51"/>
  <c r="T76" i="67"/>
  <c r="W191" i="61"/>
  <c r="Z223" i="51"/>
  <c r="AB223" i="67"/>
  <c r="R209" i="67"/>
  <c r="U214" i="61"/>
  <c r="T257" i="67"/>
  <c r="V219" i="67"/>
  <c r="Y219" i="61"/>
  <c r="T219" i="51"/>
  <c r="W219" i="61"/>
  <c r="AC217" i="67"/>
  <c r="AA217" i="51"/>
  <c r="S194" i="67"/>
  <c r="Y188" i="61"/>
  <c r="V188" i="67"/>
  <c r="T188" i="51"/>
  <c r="T188" i="67"/>
  <c r="U186" i="61"/>
  <c r="S46" i="51"/>
  <c r="X46" i="61"/>
  <c r="U46" i="67"/>
  <c r="V53" i="61"/>
  <c r="V51" i="67"/>
  <c r="T51" i="51"/>
  <c r="Y51" i="61"/>
  <c r="U198" i="61"/>
  <c r="S174" i="51"/>
  <c r="X174" i="61"/>
  <c r="U174" i="67"/>
  <c r="Z183" i="61"/>
  <c r="U183" i="51"/>
  <c r="W183" i="67"/>
  <c r="Z217" i="61"/>
  <c r="W217" i="67"/>
  <c r="U217" i="51"/>
  <c r="R208" i="67"/>
  <c r="U192" i="67"/>
  <c r="S192" i="51"/>
  <c r="X192" i="61"/>
  <c r="Z142" i="51"/>
  <c r="AB142" i="67"/>
  <c r="U264" i="51"/>
  <c r="Z264" i="61"/>
  <c r="W264" i="67"/>
  <c r="W153" i="61"/>
  <c r="U243" i="61"/>
  <c r="S168" i="67"/>
  <c r="T226" i="67"/>
  <c r="T226" i="51"/>
  <c r="V226" i="67"/>
  <c r="Y226" i="61"/>
  <c r="W123" i="67"/>
  <c r="Z123" i="61"/>
  <c r="U123" i="51"/>
  <c r="W193" i="61"/>
  <c r="T193" i="67"/>
  <c r="W265" i="61"/>
  <c r="W201" i="61"/>
  <c r="AB140" i="67"/>
  <c r="Z140" i="51"/>
  <c r="V45" i="61"/>
  <c r="R188" i="67"/>
  <c r="U275" i="61"/>
  <c r="U57" i="61"/>
  <c r="T244" i="67"/>
  <c r="T247" i="67"/>
  <c r="U221" i="61"/>
  <c r="AA170" i="67"/>
  <c r="Y170" i="51"/>
  <c r="U249" i="51"/>
  <c r="Z249" i="61"/>
  <c r="W249" i="67"/>
  <c r="W42" i="61"/>
  <c r="V176" i="61"/>
  <c r="R169" i="67"/>
  <c r="V184" i="61"/>
  <c r="V262" i="61"/>
  <c r="S267" i="51"/>
  <c r="X267" i="61"/>
  <c r="U267" i="67"/>
  <c r="T22" i="67"/>
  <c r="V164" i="61"/>
  <c r="V145" i="61"/>
  <c r="P78" i="51"/>
  <c r="P79" i="51"/>
  <c r="V87" i="61"/>
  <c r="U192" i="61"/>
  <c r="T242" i="67"/>
  <c r="R55" i="67"/>
  <c r="X185" i="61"/>
  <c r="S185" i="51"/>
  <c r="U185" i="67"/>
  <c r="S250" i="67"/>
  <c r="V250" i="61"/>
  <c r="R76" i="67"/>
  <c r="T214" i="67"/>
  <c r="R234" i="67"/>
  <c r="U34" i="61"/>
  <c r="U96" i="61"/>
  <c r="U140" i="61"/>
  <c r="U213" i="61"/>
  <c r="T210" i="67"/>
  <c r="V249" i="61"/>
  <c r="Z182" i="61"/>
  <c r="W182" i="67"/>
  <c r="U182" i="51"/>
  <c r="V199" i="61"/>
  <c r="W107" i="61"/>
  <c r="Y27" i="55"/>
  <c r="Z27" i="55"/>
  <c r="X27" i="55"/>
  <c r="W207" i="61"/>
  <c r="CT18" i="4"/>
  <c r="CT47" i="4"/>
  <c r="CT48" i="4"/>
  <c r="H18" i="39"/>
  <c r="H47" i="39"/>
  <c r="H48" i="39"/>
  <c r="U158" i="51"/>
  <c r="Z158" i="61"/>
  <c r="W158" i="67"/>
  <c r="Y167" i="61"/>
  <c r="T167" i="51"/>
  <c r="V167" i="67"/>
  <c r="R83" i="51"/>
  <c r="R84" i="51"/>
  <c r="W84" i="61"/>
  <c r="R241" i="67"/>
  <c r="V55" i="67"/>
  <c r="Y55" i="61"/>
  <c r="T55" i="51"/>
  <c r="Y166" i="61"/>
  <c r="V166" i="67"/>
  <c r="T166" i="51"/>
  <c r="I115" i="61"/>
  <c r="H115" i="51"/>
  <c r="H115" i="53"/>
  <c r="I115" i="67"/>
  <c r="DD18" i="33"/>
  <c r="DD47" i="33"/>
  <c r="DD48" i="33"/>
  <c r="H18" i="5"/>
  <c r="I204" i="61"/>
  <c r="I203" i="61"/>
  <c r="I203" i="67"/>
  <c r="H203" i="51"/>
  <c r="I117" i="61"/>
  <c r="H117" i="53"/>
  <c r="I117" i="67"/>
  <c r="H117" i="51"/>
  <c r="Z24" i="55"/>
  <c r="X24" i="55"/>
  <c r="Y24" i="55"/>
  <c r="BV48" i="40"/>
  <c r="BV47" i="40"/>
  <c r="BV18" i="40"/>
  <c r="G18" i="69"/>
  <c r="AB53" i="49"/>
  <c r="Z53" i="49"/>
  <c r="AA53" i="49"/>
  <c r="X30" i="58"/>
  <c r="Y30" i="58"/>
  <c r="Z30" i="58"/>
  <c r="G18" i="37"/>
  <c r="G48" i="37"/>
  <c r="G47" i="37"/>
  <c r="H44" i="51"/>
  <c r="I44" i="67"/>
  <c r="H44" i="53"/>
  <c r="I44" i="61"/>
  <c r="L48" i="41"/>
  <c r="L47" i="41"/>
  <c r="L18" i="41"/>
  <c r="BZ47" i="43"/>
  <c r="BZ18" i="43"/>
  <c r="BZ48" i="43"/>
  <c r="AB281" i="49"/>
  <c r="AA281" i="49"/>
  <c r="Z281" i="49"/>
  <c r="H16" i="51"/>
  <c r="I16" i="61"/>
  <c r="I16" i="67"/>
  <c r="H16" i="53"/>
  <c r="H47" i="31"/>
  <c r="H48" i="31"/>
  <c r="H18" i="31"/>
  <c r="H233" i="51"/>
  <c r="I233" i="67"/>
  <c r="I233" i="61"/>
  <c r="H233" i="53"/>
  <c r="I57" i="61"/>
  <c r="H57" i="53"/>
  <c r="H57" i="51"/>
  <c r="I57" i="67"/>
  <c r="G47" i="36"/>
  <c r="G18" i="36"/>
  <c r="G48" i="36"/>
  <c r="AJ48" i="33"/>
  <c r="AJ18" i="33"/>
  <c r="AJ47" i="33"/>
  <c r="X12" i="55"/>
  <c r="Y12" i="55"/>
  <c r="Z12" i="55"/>
  <c r="BD47" i="38"/>
  <c r="BD48" i="38"/>
  <c r="BD18" i="38"/>
  <c r="BZ48" i="4"/>
  <c r="BZ18" i="4"/>
  <c r="BZ47" i="4"/>
  <c r="Z28" i="58"/>
  <c r="Y28" i="58"/>
  <c r="X28" i="58"/>
  <c r="H158" i="51"/>
  <c r="H158" i="53"/>
  <c r="I158" i="61"/>
  <c r="I158" i="67"/>
  <c r="BH48" i="37"/>
  <c r="BH18" i="37"/>
  <c r="BH47" i="37"/>
  <c r="AA110" i="49"/>
  <c r="Z103" i="51" s="1"/>
  <c r="AB110" i="49"/>
  <c r="AA103" i="51" s="1"/>
  <c r="Z110" i="49"/>
  <c r="AA103" i="67" s="1"/>
  <c r="I49" i="61"/>
  <c r="H49" i="51"/>
  <c r="H49" i="53"/>
  <c r="I49" i="67"/>
  <c r="Z18" i="4"/>
  <c r="Z48" i="4"/>
  <c r="Z47" i="4"/>
  <c r="H47" i="33"/>
  <c r="H48" i="33"/>
  <c r="H18" i="33"/>
  <c r="AL48" i="38"/>
  <c r="AL47" i="38"/>
  <c r="AL18" i="38"/>
  <c r="AJ48" i="37"/>
  <c r="AJ47" i="37"/>
  <c r="AJ18" i="37"/>
  <c r="AV47" i="37"/>
  <c r="AV48" i="37"/>
  <c r="AV18" i="37"/>
  <c r="BD18" i="40"/>
  <c r="BD48" i="40"/>
  <c r="BD47" i="40"/>
  <c r="AA302" i="49"/>
  <c r="AB290" i="67" s="1"/>
  <c r="Z302" i="49"/>
  <c r="AA290" i="67" s="1"/>
  <c r="AB302" i="49"/>
  <c r="AC290" i="67" s="1"/>
  <c r="I156" i="67"/>
  <c r="I156" i="61"/>
  <c r="H156" i="53"/>
  <c r="H156" i="51"/>
  <c r="N48" i="39"/>
  <c r="N47" i="39"/>
  <c r="N18" i="39"/>
  <c r="Y34" i="55"/>
  <c r="Z34" i="55"/>
  <c r="X34" i="55"/>
  <c r="AA44" i="49"/>
  <c r="Z44" i="49"/>
  <c r="AB44" i="49"/>
  <c r="N47" i="41"/>
  <c r="N18" i="41"/>
  <c r="N48" i="41"/>
  <c r="H18" i="69"/>
  <c r="I137" i="61"/>
  <c r="H137" i="51"/>
  <c r="H137" i="53"/>
  <c r="I137" i="67"/>
  <c r="S41" i="67"/>
  <c r="S41" i="51"/>
  <c r="X41" i="61"/>
  <c r="U41" i="67"/>
  <c r="R142" i="67"/>
  <c r="V253" i="61"/>
  <c r="W165" i="61"/>
  <c r="R42" i="67"/>
  <c r="S50" i="51"/>
  <c r="X50" i="61"/>
  <c r="U50" i="67"/>
  <c r="S50" i="67"/>
  <c r="W142" i="61"/>
  <c r="V95" i="61"/>
  <c r="I118" i="67"/>
  <c r="H118" i="51"/>
  <c r="H118" i="53"/>
  <c r="I118" i="61"/>
  <c r="H196" i="51"/>
  <c r="I196" i="61"/>
  <c r="I196" i="67"/>
  <c r="BV47" i="31"/>
  <c r="BV18" i="31"/>
  <c r="BV48" i="31"/>
  <c r="S18" i="67"/>
  <c r="V182" i="67"/>
  <c r="T182" i="51"/>
  <c r="Y182" i="61"/>
  <c r="AA94" i="67"/>
  <c r="Y94" i="51"/>
  <c r="N47" i="33"/>
  <c r="N18" i="33"/>
  <c r="N48" i="33"/>
  <c r="Y34" i="51"/>
  <c r="AA34" i="67"/>
  <c r="R47" i="33"/>
  <c r="R18" i="33"/>
  <c r="R48" i="33"/>
  <c r="AA41" i="67"/>
  <c r="Y41" i="51"/>
  <c r="Z95" i="51"/>
  <c r="AB95" i="67"/>
  <c r="AC74" i="67"/>
  <c r="AA74" i="51"/>
  <c r="AC79" i="67"/>
  <c r="AA79" i="51"/>
  <c r="Y53" i="51"/>
  <c r="AA53" i="67"/>
  <c r="Z93" i="51"/>
  <c r="AB93" i="67"/>
  <c r="Z119" i="51"/>
  <c r="AB119" i="67"/>
  <c r="AB155" i="67"/>
  <c r="Z155" i="51"/>
  <c r="AC117" i="67"/>
  <c r="AA117" i="51"/>
  <c r="Y29" i="51"/>
  <c r="AA29" i="67"/>
  <c r="AA189" i="51"/>
  <c r="AC189" i="67"/>
  <c r="Y70" i="51"/>
  <c r="AA70" i="67"/>
  <c r="AA118" i="67"/>
  <c r="Y118" i="51"/>
  <c r="Z54" i="51"/>
  <c r="AB54" i="67"/>
  <c r="AC114" i="67"/>
  <c r="AA114" i="51"/>
  <c r="AC182" i="67"/>
  <c r="Y110" i="51"/>
  <c r="AA110" i="67"/>
  <c r="R29" i="51"/>
  <c r="R30" i="51"/>
  <c r="W65" i="67"/>
  <c r="U65" i="51"/>
  <c r="Z65" i="61"/>
  <c r="AA65" i="67"/>
  <c r="Y65" i="51"/>
  <c r="AB64" i="67"/>
  <c r="Z64" i="51"/>
  <c r="AC147" i="67"/>
  <c r="AA147" i="51"/>
  <c r="AA172" i="67"/>
  <c r="Y172" i="51"/>
  <c r="U173" i="61"/>
  <c r="S58" i="67"/>
  <c r="X58" i="61"/>
  <c r="S58" i="51"/>
  <c r="U58" i="67"/>
  <c r="U173" i="67"/>
  <c r="S173" i="51"/>
  <c r="X173" i="61"/>
  <c r="T58" i="51"/>
  <c r="V58" i="67"/>
  <c r="Y58" i="61"/>
  <c r="W68" i="61"/>
  <c r="Y68" i="61"/>
  <c r="V68" i="67"/>
  <c r="T68" i="51"/>
  <c r="U218" i="51"/>
  <c r="Z218" i="61"/>
  <c r="W218" i="67"/>
  <c r="R150" i="51"/>
  <c r="R152" i="51"/>
  <c r="AA32" i="67"/>
  <c r="Y32" i="51"/>
  <c r="W152" i="67"/>
  <c r="Z152" i="61"/>
  <c r="U152" i="51"/>
  <c r="Z15" i="61"/>
  <c r="U15" i="51"/>
  <c r="W15" i="67"/>
  <c r="U134" i="67"/>
  <c r="S134" i="51"/>
  <c r="X134" i="61"/>
  <c r="AA82" i="67"/>
  <c r="Y82" i="51"/>
  <c r="AB37" i="67"/>
  <c r="Z37" i="51"/>
  <c r="T19" i="51"/>
  <c r="Y19" i="61"/>
  <c r="V19" i="67"/>
  <c r="W89" i="61"/>
  <c r="U31" i="67"/>
  <c r="S31" i="51"/>
  <c r="X31" i="61"/>
  <c r="S114" i="51"/>
  <c r="U114" i="67"/>
  <c r="X114" i="61"/>
  <c r="P37" i="51"/>
  <c r="P38" i="51"/>
  <c r="V135" i="67"/>
  <c r="T135" i="51"/>
  <c r="Y135" i="61"/>
  <c r="V26" i="67"/>
  <c r="Y26" i="61"/>
  <c r="T26" i="51"/>
  <c r="T29" i="51"/>
  <c r="Y29" i="61"/>
  <c r="V29" i="67"/>
  <c r="U129" i="67"/>
  <c r="S129" i="51"/>
  <c r="X129" i="61"/>
  <c r="U98" i="51"/>
  <c r="Z98" i="61"/>
  <c r="W98" i="67"/>
  <c r="W17" i="67"/>
  <c r="Z17" i="61"/>
  <c r="U17" i="51"/>
  <c r="Y74" i="61"/>
  <c r="V74" i="67"/>
  <c r="T74" i="51"/>
  <c r="Z210" i="61"/>
  <c r="U210" i="51"/>
  <c r="W210" i="67"/>
  <c r="T113" i="51"/>
  <c r="Y113" i="61"/>
  <c r="V113" i="67"/>
  <c r="S128" i="51"/>
  <c r="U128" i="67"/>
  <c r="X128" i="61"/>
  <c r="T36" i="67"/>
  <c r="Z47" i="51"/>
  <c r="AB47" i="67"/>
  <c r="S121" i="51"/>
  <c r="U121" i="67"/>
  <c r="X121" i="61"/>
  <c r="U129" i="61"/>
  <c r="U114" i="51"/>
  <c r="Z114" i="61"/>
  <c r="W114" i="67"/>
  <c r="U47" i="67"/>
  <c r="S47" i="51"/>
  <c r="X47" i="61"/>
  <c r="V208" i="67"/>
  <c r="T208" i="51"/>
  <c r="Y208" i="61"/>
  <c r="T161" i="51"/>
  <c r="V161" i="67"/>
  <c r="Y161" i="61"/>
  <c r="T155" i="67"/>
  <c r="T222" i="51"/>
  <c r="V222" i="67"/>
  <c r="Y222" i="61"/>
  <c r="X244" i="61"/>
  <c r="S244" i="51"/>
  <c r="U244" i="67"/>
  <c r="Q238" i="51"/>
  <c r="Q239" i="51"/>
  <c r="S215" i="51"/>
  <c r="X215" i="61"/>
  <c r="U215" i="67"/>
  <c r="T50" i="51"/>
  <c r="V50" i="67"/>
  <c r="Y50" i="61"/>
  <c r="R261" i="67"/>
  <c r="S245" i="67"/>
  <c r="V243" i="67"/>
  <c r="Y243" i="61"/>
  <c r="T243" i="51"/>
  <c r="U169" i="67"/>
  <c r="X169" i="61"/>
  <c r="S169" i="51"/>
  <c r="V161" i="61"/>
  <c r="U261" i="67"/>
  <c r="X261" i="61"/>
  <c r="S261" i="51"/>
  <c r="V140" i="61"/>
  <c r="S140" i="51"/>
  <c r="U140" i="67"/>
  <c r="X140" i="61"/>
  <c r="T53" i="51"/>
  <c r="V53" i="67"/>
  <c r="Y53" i="61"/>
  <c r="Z226" i="61"/>
  <c r="W226" i="67"/>
  <c r="U226" i="51"/>
  <c r="U164" i="51"/>
  <c r="W164" i="67"/>
  <c r="Z164" i="61"/>
  <c r="S243" i="67"/>
  <c r="Z259" i="61"/>
  <c r="W259" i="67"/>
  <c r="U259" i="51"/>
  <c r="T232" i="51"/>
  <c r="V232" i="67"/>
  <c r="Y232" i="61"/>
  <c r="Z165" i="61"/>
  <c r="U165" i="51"/>
  <c r="W165" i="67"/>
  <c r="W257" i="67"/>
  <c r="U257" i="51"/>
  <c r="Z257" i="61"/>
  <c r="U55" i="51"/>
  <c r="W55" i="67"/>
  <c r="Z55" i="61"/>
  <c r="Z232" i="61"/>
  <c r="U232" i="51"/>
  <c r="W232" i="67"/>
  <c r="U247" i="61"/>
  <c r="P140" i="51"/>
  <c r="P141" i="51"/>
  <c r="X72" i="61"/>
  <c r="U72" i="67"/>
  <c r="S72" i="51"/>
  <c r="V158" i="67"/>
  <c r="T158" i="51"/>
  <c r="Y158" i="61"/>
  <c r="AA183" i="67"/>
  <c r="Y183" i="51"/>
  <c r="T141" i="67"/>
  <c r="AA139" i="51"/>
  <c r="AC139" i="67"/>
  <c r="Z260" i="61"/>
  <c r="U260" i="51"/>
  <c r="W260" i="67"/>
  <c r="U149" i="51"/>
  <c r="Z149" i="61"/>
  <c r="W149" i="67"/>
  <c r="Z258" i="61"/>
  <c r="W258" i="67"/>
  <c r="U258" i="51"/>
  <c r="Y112" i="51"/>
  <c r="AA112" i="67"/>
  <c r="Y59" i="51"/>
  <c r="AA59" i="67"/>
  <c r="R58" i="67"/>
  <c r="U66" i="61"/>
  <c r="P146" i="51"/>
  <c r="P147" i="51"/>
  <c r="S62" i="67"/>
  <c r="X67" i="61"/>
  <c r="S67" i="51"/>
  <c r="U67" i="67"/>
  <c r="U187" i="67"/>
  <c r="X187" i="61"/>
  <c r="S187" i="51"/>
  <c r="Y173" i="61"/>
  <c r="V173" i="67"/>
  <c r="T173" i="51"/>
  <c r="Y112" i="61"/>
  <c r="T112" i="51"/>
  <c r="V112" i="67"/>
  <c r="T65" i="67"/>
  <c r="U64" i="51"/>
  <c r="W64" i="67"/>
  <c r="Z64" i="61"/>
  <c r="W277" i="61"/>
  <c r="U43" i="67"/>
  <c r="S43" i="51"/>
  <c r="X43" i="61"/>
  <c r="W111" i="61"/>
  <c r="U66" i="51"/>
  <c r="W66" i="67"/>
  <c r="Z66" i="61"/>
  <c r="W112" i="67"/>
  <c r="U112" i="51"/>
  <c r="Z112" i="61"/>
  <c r="R109" i="51"/>
  <c r="R110" i="51"/>
  <c r="X268" i="61"/>
  <c r="S268" i="51"/>
  <c r="U268" i="67"/>
  <c r="X152" i="61"/>
  <c r="S152" i="51"/>
  <c r="U152" i="67"/>
  <c r="T132" i="51"/>
  <c r="Y132" i="61"/>
  <c r="V132" i="67"/>
  <c r="S99" i="51"/>
  <c r="U99" i="67"/>
  <c r="X99" i="61"/>
  <c r="V31" i="67"/>
  <c r="T31" i="51"/>
  <c r="Y31" i="61"/>
  <c r="AA150" i="67"/>
  <c r="Y150" i="51"/>
  <c r="Y91" i="61"/>
  <c r="T91" i="51"/>
  <c r="V91" i="67"/>
  <c r="Z104" i="61"/>
  <c r="U104" i="51"/>
  <c r="W104" i="67"/>
  <c r="Z31" i="61"/>
  <c r="U31" i="51"/>
  <c r="W31" i="67"/>
  <c r="W133" i="67"/>
  <c r="Z133" i="61"/>
  <c r="U133" i="51"/>
  <c r="Y136" i="61"/>
  <c r="V136" i="67"/>
  <c r="T136" i="51"/>
  <c r="Z35" i="51"/>
  <c r="AB35" i="67"/>
  <c r="T129" i="67"/>
  <c r="U121" i="61"/>
  <c r="W101" i="67"/>
  <c r="U101" i="51"/>
  <c r="Z101" i="61"/>
  <c r="U135" i="67"/>
  <c r="X135" i="61"/>
  <c r="S135" i="51"/>
  <c r="S135" i="67"/>
  <c r="V123" i="61"/>
  <c r="AA116" i="51"/>
  <c r="AC116" i="67"/>
  <c r="W146" i="61"/>
  <c r="U122" i="61"/>
  <c r="Y35" i="61"/>
  <c r="V35" i="67"/>
  <c r="T35" i="51"/>
  <c r="R163" i="67"/>
  <c r="T138" i="67"/>
  <c r="T229" i="51"/>
  <c r="Y229" i="61"/>
  <c r="V229" i="67"/>
  <c r="U74" i="67"/>
  <c r="S74" i="51"/>
  <c r="X74" i="61"/>
  <c r="P193" i="51"/>
  <c r="P194" i="51"/>
  <c r="S130" i="67"/>
  <c r="T15" i="67"/>
  <c r="AA144" i="67"/>
  <c r="Y144" i="51"/>
  <c r="Y217" i="61"/>
  <c r="T217" i="51"/>
  <c r="V217" i="67"/>
  <c r="U156" i="51"/>
  <c r="W156" i="67"/>
  <c r="Z156" i="61"/>
  <c r="R231" i="67"/>
  <c r="S233" i="67"/>
  <c r="S223" i="67"/>
  <c r="Z153" i="61"/>
  <c r="U153" i="51"/>
  <c r="W153" i="67"/>
  <c r="U208" i="67"/>
  <c r="S208" i="51"/>
  <c r="X208" i="61"/>
  <c r="V208" i="61"/>
  <c r="T41" i="51"/>
  <c r="Y41" i="61"/>
  <c r="V41" i="67"/>
  <c r="Z228" i="51"/>
  <c r="AB228" i="67"/>
  <c r="W140" i="67"/>
  <c r="Z140" i="61"/>
  <c r="U140" i="51"/>
  <c r="P239" i="51"/>
  <c r="P240" i="51"/>
  <c r="U233" i="61"/>
  <c r="V155" i="61"/>
  <c r="V264" i="67"/>
  <c r="Y264" i="61"/>
  <c r="T264" i="51"/>
  <c r="U154" i="67"/>
  <c r="S154" i="51"/>
  <c r="X154" i="61"/>
  <c r="U266" i="51"/>
  <c r="Z266" i="61"/>
  <c r="W266" i="67"/>
  <c r="U246" i="61"/>
  <c r="W254" i="61"/>
  <c r="T52" i="67"/>
  <c r="V52" i="67"/>
  <c r="T52" i="51"/>
  <c r="Y52" i="61"/>
  <c r="T39" i="51"/>
  <c r="Y39" i="61"/>
  <c r="V39" i="67"/>
  <c r="S52" i="67"/>
  <c r="U271" i="61"/>
  <c r="T250" i="67"/>
  <c r="V250" i="67"/>
  <c r="T250" i="51"/>
  <c r="Y250" i="61"/>
  <c r="V183" i="67"/>
  <c r="T183" i="51"/>
  <c r="Y183" i="61"/>
  <c r="X44" i="61"/>
  <c r="U44" i="67"/>
  <c r="S44" i="51"/>
  <c r="Z190" i="61"/>
  <c r="W190" i="67"/>
  <c r="U190" i="51"/>
  <c r="Y157" i="61"/>
  <c r="V157" i="67"/>
  <c r="T157" i="51"/>
  <c r="Y178" i="61"/>
  <c r="T178" i="51"/>
  <c r="V178" i="67"/>
  <c r="Z273" i="61"/>
  <c r="U273" i="51"/>
  <c r="W273" i="67"/>
  <c r="U180" i="51"/>
  <c r="Z180" i="61"/>
  <c r="W180" i="67"/>
  <c r="Y34" i="61"/>
  <c r="T34" i="51"/>
  <c r="V34" i="67"/>
  <c r="Q164" i="51"/>
  <c r="Q165" i="51"/>
  <c r="AB237" i="67"/>
  <c r="Z237" i="51"/>
  <c r="W251" i="61"/>
  <c r="V251" i="67"/>
  <c r="T251" i="51"/>
  <c r="Y251" i="61"/>
  <c r="U189" i="67"/>
  <c r="S189" i="51"/>
  <c r="X189" i="61"/>
  <c r="W177" i="67"/>
  <c r="U177" i="51"/>
  <c r="Z177" i="61"/>
  <c r="P76" i="51"/>
  <c r="P77" i="51"/>
  <c r="Q161" i="51"/>
  <c r="Q162" i="51"/>
  <c r="S40" i="51"/>
  <c r="U40" i="67"/>
  <c r="X40" i="61"/>
  <c r="V241" i="67"/>
  <c r="Y241" i="61"/>
  <c r="T241" i="51"/>
  <c r="AA145" i="51"/>
  <c r="AC145" i="67"/>
  <c r="Y216" i="61"/>
  <c r="T216" i="51"/>
  <c r="V216" i="67"/>
  <c r="L47" i="37"/>
  <c r="L18" i="37"/>
  <c r="L48" i="37"/>
  <c r="AV18" i="38"/>
  <c r="AV47" i="38"/>
  <c r="AV48" i="38"/>
  <c r="H203" i="53"/>
  <c r="H202" i="51"/>
  <c r="I202" i="61"/>
  <c r="I202" i="67"/>
  <c r="H202" i="53"/>
  <c r="I70" i="67"/>
  <c r="H70" i="51"/>
  <c r="H70" i="53"/>
  <c r="I70" i="61"/>
  <c r="M48" i="68"/>
  <c r="M18" i="68"/>
  <c r="M47" i="68"/>
  <c r="I31" i="67"/>
  <c r="H31" i="51"/>
  <c r="I31" i="61"/>
  <c r="H31" i="53"/>
  <c r="Z132" i="49"/>
  <c r="AB132" i="49"/>
  <c r="AA132" i="49"/>
  <c r="AF47" i="31"/>
  <c r="AF48" i="31"/>
  <c r="AF18" i="31"/>
  <c r="AA273" i="49"/>
  <c r="Z273" i="49"/>
  <c r="AB273" i="49"/>
  <c r="S18" i="41"/>
  <c r="S47" i="41"/>
  <c r="S48" i="41"/>
  <c r="Y20" i="58"/>
  <c r="Z20" i="58"/>
  <c r="X20" i="58"/>
  <c r="AB49" i="49"/>
  <c r="AA49" i="49"/>
  <c r="Z49" i="49"/>
  <c r="R48" i="41"/>
  <c r="R47" i="41"/>
  <c r="R18" i="41"/>
  <c r="I220" i="67"/>
  <c r="H220" i="51"/>
  <c r="I220" i="61"/>
  <c r="H220" i="53"/>
  <c r="I246" i="61"/>
  <c r="H246" i="51"/>
  <c r="H246" i="53"/>
  <c r="I246" i="67"/>
  <c r="T47" i="41"/>
  <c r="T18" i="41"/>
  <c r="T48" i="41"/>
  <c r="CX47" i="4"/>
  <c r="CX18" i="4"/>
  <c r="CX48" i="4"/>
  <c r="I120" i="61"/>
  <c r="I120" i="67"/>
  <c r="H120" i="53"/>
  <c r="H120" i="51"/>
  <c r="AC49" i="67"/>
  <c r="AA49" i="51"/>
  <c r="H48" i="4"/>
  <c r="H18" i="4"/>
  <c r="H47" i="4"/>
  <c r="G48" i="4"/>
  <c r="G47" i="4"/>
  <c r="G18" i="4"/>
  <c r="CF48" i="4"/>
  <c r="CF18" i="4"/>
  <c r="CF47" i="4"/>
  <c r="CL18" i="39"/>
  <c r="CL47" i="39"/>
  <c r="CL48" i="39"/>
  <c r="Z269" i="49"/>
  <c r="AA269" i="49"/>
  <c r="AB251" i="67" s="1"/>
  <c r="AB269" i="49"/>
  <c r="AC36" i="67"/>
  <c r="AA36" i="51"/>
  <c r="V27" i="61"/>
  <c r="S27" i="51"/>
  <c r="X27" i="61"/>
  <c r="U27" i="67"/>
  <c r="Z149" i="51"/>
  <c r="AB149" i="67"/>
  <c r="AA62" i="51"/>
  <c r="AC62" i="67"/>
  <c r="AA67" i="51"/>
  <c r="AC67" i="67"/>
  <c r="AA111" i="51"/>
  <c r="AC111" i="67"/>
  <c r="R187" i="67"/>
  <c r="P107" i="51"/>
  <c r="P108" i="51"/>
  <c r="R110" i="67"/>
  <c r="X61" i="61"/>
  <c r="U61" i="67"/>
  <c r="S61" i="51"/>
  <c r="S111" i="51"/>
  <c r="X111" i="61"/>
  <c r="U111" i="67"/>
  <c r="V111" i="61"/>
  <c r="S65" i="51"/>
  <c r="U65" i="67"/>
  <c r="X65" i="61"/>
  <c r="S230" i="51"/>
  <c r="X230" i="61"/>
  <c r="U230" i="67"/>
  <c r="V218" i="61"/>
  <c r="R107" i="51"/>
  <c r="R108" i="51"/>
  <c r="T230" i="51"/>
  <c r="Y230" i="61"/>
  <c r="V230" i="67"/>
  <c r="S37" i="67"/>
  <c r="W187" i="61"/>
  <c r="R127" i="67"/>
  <c r="U263" i="51"/>
  <c r="W263" i="67"/>
  <c r="Z263" i="61"/>
  <c r="V270" i="61"/>
  <c r="V88" i="67"/>
  <c r="Y88" i="61"/>
  <c r="T88" i="51"/>
  <c r="V81" i="61"/>
  <c r="S26" i="51"/>
  <c r="X26" i="61"/>
  <c r="U26" i="67"/>
  <c r="S92" i="67"/>
  <c r="R88" i="67"/>
  <c r="X19" i="61"/>
  <c r="S19" i="51"/>
  <c r="U19" i="67"/>
  <c r="AA88" i="51"/>
  <c r="AC88" i="67"/>
  <c r="S17" i="51"/>
  <c r="X17" i="61"/>
  <c r="U17" i="67"/>
  <c r="Z77" i="61"/>
  <c r="W77" i="67"/>
  <c r="U77" i="51"/>
  <c r="V102" i="61"/>
  <c r="S102" i="51"/>
  <c r="X102" i="61"/>
  <c r="U102" i="67"/>
  <c r="V100" i="61"/>
  <c r="V105" i="61"/>
  <c r="T101" i="51"/>
  <c r="Y101" i="61"/>
  <c r="V101" i="67"/>
  <c r="T25" i="51"/>
  <c r="Y25" i="61"/>
  <c r="V25" i="67"/>
  <c r="W23" i="67"/>
  <c r="Z23" i="61"/>
  <c r="U23" i="51"/>
  <c r="U74" i="51"/>
  <c r="W74" i="67"/>
  <c r="Z74" i="61"/>
  <c r="Y75" i="61"/>
  <c r="V75" i="67"/>
  <c r="T75" i="51"/>
  <c r="R147" i="51"/>
  <c r="R148" i="51"/>
  <c r="U25" i="61"/>
  <c r="U125" i="51"/>
  <c r="W125" i="67"/>
  <c r="Z125" i="61"/>
  <c r="T118" i="51"/>
  <c r="Y118" i="61"/>
  <c r="V118" i="67"/>
  <c r="W28" i="67"/>
  <c r="U28" i="51"/>
  <c r="Z28" i="61"/>
  <c r="W128" i="61"/>
  <c r="S75" i="67"/>
  <c r="V198" i="61"/>
  <c r="U245" i="61"/>
  <c r="V154" i="67"/>
  <c r="T154" i="51"/>
  <c r="Y154" i="61"/>
  <c r="U215" i="61"/>
  <c r="U183" i="67"/>
  <c r="X183" i="61"/>
  <c r="S183" i="51"/>
  <c r="U227" i="51"/>
  <c r="W227" i="67"/>
  <c r="Z227" i="61"/>
  <c r="R40" i="67"/>
  <c r="Z24" i="61"/>
  <c r="W24" i="67"/>
  <c r="U24" i="51"/>
  <c r="U186" i="51"/>
  <c r="Z186" i="61"/>
  <c r="W186" i="67"/>
  <c r="U142" i="51"/>
  <c r="Z142" i="61"/>
  <c r="W142" i="67"/>
  <c r="Z236" i="61"/>
  <c r="W236" i="67"/>
  <c r="U236" i="51"/>
  <c r="Z275" i="61"/>
  <c r="W275" i="67"/>
  <c r="U275" i="51"/>
  <c r="T40" i="67"/>
  <c r="R39" i="51"/>
  <c r="R40" i="51"/>
  <c r="U47" i="61"/>
  <c r="Z178" i="61"/>
  <c r="U178" i="51"/>
  <c r="W178" i="67"/>
  <c r="U54" i="61"/>
  <c r="U252" i="51"/>
  <c r="W252" i="67"/>
  <c r="Z252" i="61"/>
  <c r="Y224" i="51"/>
  <c r="AA224" i="67"/>
  <c r="R224" i="67"/>
  <c r="V275" i="61"/>
  <c r="S151" i="51"/>
  <c r="X151" i="61"/>
  <c r="U151" i="67"/>
  <c r="R159" i="67"/>
  <c r="T272" i="67"/>
  <c r="S266" i="51"/>
  <c r="U266" i="67"/>
  <c r="X266" i="61"/>
  <c r="X42" i="61"/>
  <c r="S42" i="51"/>
  <c r="U42" i="67"/>
  <c r="Z176" i="61"/>
  <c r="W176" i="67"/>
  <c r="U176" i="51"/>
  <c r="U193" i="51"/>
  <c r="W193" i="67"/>
  <c r="Z193" i="61"/>
  <c r="T266" i="67"/>
  <c r="U237" i="67"/>
  <c r="X237" i="61"/>
  <c r="S237" i="51"/>
  <c r="R180" i="67"/>
  <c r="S139" i="67"/>
  <c r="W44" i="61"/>
  <c r="W49" i="61"/>
  <c r="W190" i="61"/>
  <c r="Q140" i="51"/>
  <c r="Q141" i="51"/>
  <c r="S206" i="67"/>
  <c r="Y48" i="61"/>
  <c r="T48" i="51"/>
  <c r="V48" i="67"/>
  <c r="W179" i="61"/>
  <c r="V158" i="61"/>
  <c r="W200" i="67"/>
  <c r="Z200" i="61"/>
  <c r="U200" i="51"/>
  <c r="Y252" i="61"/>
  <c r="T252" i="51"/>
  <c r="V252" i="67"/>
  <c r="T252" i="67"/>
  <c r="V227" i="61"/>
  <c r="U181" i="61"/>
  <c r="V49" i="61"/>
  <c r="W145" i="67"/>
  <c r="U145" i="51"/>
  <c r="Z145" i="61"/>
  <c r="U213" i="51"/>
  <c r="Z213" i="61"/>
  <c r="W213" i="67"/>
  <c r="Y238" i="61"/>
  <c r="T238" i="51"/>
  <c r="V238" i="67"/>
  <c r="W200" i="61"/>
  <c r="X272" i="61"/>
  <c r="U272" i="67"/>
  <c r="S272" i="51"/>
  <c r="V197" i="61"/>
  <c r="V144" i="67"/>
  <c r="Y144" i="61"/>
  <c r="T144" i="51"/>
  <c r="U22" i="61"/>
  <c r="R15" i="67"/>
  <c r="CA47" i="38"/>
  <c r="CA48" i="38"/>
  <c r="CA18" i="38"/>
  <c r="EI18" i="33"/>
  <c r="EI48" i="33"/>
  <c r="EI47" i="33"/>
  <c r="W159" i="61"/>
  <c r="U107" i="67"/>
  <c r="S107" i="51"/>
  <c r="X107" i="61"/>
  <c r="AK48" i="37"/>
  <c r="AK18" i="37"/>
  <c r="AK47" i="37"/>
  <c r="CH18" i="39"/>
  <c r="CH47" i="39"/>
  <c r="CH48" i="39"/>
  <c r="Y47" i="28"/>
  <c r="Y18" i="28"/>
  <c r="Y48" i="28"/>
  <c r="AF18" i="33"/>
  <c r="AF48" i="33"/>
  <c r="AF47" i="33"/>
  <c r="I161" i="67"/>
  <c r="H161" i="53"/>
  <c r="I161" i="61"/>
  <c r="H161" i="51"/>
  <c r="Y25" i="58"/>
  <c r="X25" i="58"/>
  <c r="Z25" i="58"/>
  <c r="CZ47" i="4"/>
  <c r="CZ48" i="4"/>
  <c r="CZ18" i="4"/>
  <c r="DF48" i="31"/>
  <c r="DF18" i="31"/>
  <c r="DF47" i="31"/>
  <c r="X33" i="55"/>
  <c r="Z33" i="55"/>
  <c r="Y33" i="55"/>
  <c r="F47" i="38"/>
  <c r="F48" i="38"/>
  <c r="F18" i="38"/>
  <c r="AJ18" i="38"/>
  <c r="AJ48" i="38"/>
  <c r="AJ47" i="38"/>
  <c r="AD18" i="31"/>
  <c r="AD48" i="31"/>
  <c r="AD47" i="31"/>
  <c r="Z165" i="49"/>
  <c r="AA152" i="67" s="1"/>
  <c r="AA165" i="49"/>
  <c r="AB152" i="67" s="1"/>
  <c r="AB165" i="49"/>
  <c r="AA152" i="51" s="1"/>
  <c r="Z52" i="49"/>
  <c r="AB52" i="49"/>
  <c r="AA52" i="49"/>
  <c r="AW18" i="38"/>
  <c r="AW47" i="38"/>
  <c r="AW48" i="38"/>
  <c r="Z230" i="49"/>
  <c r="AB230" i="49"/>
  <c r="AA230" i="49"/>
  <c r="H251" i="53"/>
  <c r="I251" i="61"/>
  <c r="H251" i="51"/>
  <c r="I251" i="67"/>
  <c r="Z48" i="55"/>
  <c r="X48" i="55"/>
  <c r="Y48" i="55"/>
  <c r="BN47" i="40"/>
  <c r="BN48" i="40"/>
  <c r="BN18" i="40"/>
  <c r="F18" i="28"/>
  <c r="F48" i="28"/>
  <c r="F47" i="28"/>
  <c r="I181" i="67"/>
  <c r="H181" i="51"/>
  <c r="H181" i="53"/>
  <c r="I181" i="61"/>
  <c r="L48" i="33"/>
  <c r="L18" i="33"/>
  <c r="L47" i="33"/>
  <c r="I38" i="58"/>
  <c r="Z206" i="49"/>
  <c r="AA206" i="49"/>
  <c r="AB206" i="49"/>
  <c r="H179" i="51"/>
  <c r="H179" i="53"/>
  <c r="I179" i="61"/>
  <c r="I179" i="67"/>
  <c r="AA72" i="49"/>
  <c r="Z72" i="49"/>
  <c r="AB72" i="49"/>
  <c r="AF47" i="37"/>
  <c r="AF18" i="37"/>
  <c r="AF48" i="37"/>
  <c r="AA245" i="49"/>
  <c r="Z225" i="51" s="1"/>
  <c r="Z245" i="49"/>
  <c r="AA225" i="67" s="1"/>
  <c r="AB245" i="49"/>
  <c r="AC225" i="67" s="1"/>
  <c r="Z41" i="55"/>
  <c r="Y41" i="55"/>
  <c r="X41" i="55"/>
  <c r="I244" i="61"/>
  <c r="H244" i="53"/>
  <c r="H244" i="51"/>
  <c r="I244" i="67"/>
  <c r="X50" i="55"/>
  <c r="Y50" i="55"/>
  <c r="Z50" i="55"/>
  <c r="AA18" i="49"/>
  <c r="AB18" i="49"/>
  <c r="Z18" i="49"/>
  <c r="H166" i="53"/>
  <c r="H166" i="51"/>
  <c r="I166" i="61"/>
  <c r="I166" i="67"/>
  <c r="F18" i="69"/>
  <c r="I189" i="61"/>
  <c r="H189" i="51"/>
  <c r="I189" i="67"/>
  <c r="H189" i="53"/>
  <c r="Z146" i="49"/>
  <c r="AA138" i="67" s="1"/>
  <c r="AA146" i="49"/>
  <c r="AB138" i="67" s="1"/>
  <c r="AB146" i="49"/>
  <c r="AC138" i="67" s="1"/>
  <c r="BB18" i="33"/>
  <c r="BB48" i="33"/>
  <c r="BB47" i="33"/>
  <c r="X17" i="58"/>
  <c r="Z17" i="58"/>
  <c r="Y17" i="58"/>
  <c r="Z20" i="55"/>
  <c r="X20" i="55"/>
  <c r="Y20" i="55"/>
  <c r="Z54" i="49"/>
  <c r="AA54" i="49"/>
  <c r="AB54" i="49"/>
  <c r="S213" i="67"/>
  <c r="V186" i="61"/>
  <c r="R202" i="67"/>
  <c r="Y96" i="61"/>
  <c r="V96" i="67"/>
  <c r="T96" i="51"/>
  <c r="W72" i="61"/>
  <c r="V95" i="67"/>
  <c r="Y95" i="61"/>
  <c r="T95" i="51"/>
  <c r="Y77" i="61"/>
  <c r="V77" i="67"/>
  <c r="T77" i="51"/>
  <c r="I226" i="67"/>
  <c r="I226" i="61"/>
  <c r="H226" i="51"/>
  <c r="H226" i="53"/>
  <c r="R107" i="67"/>
  <c r="Z209" i="61"/>
  <c r="U209" i="51"/>
  <c r="W209" i="67"/>
  <c r="BH18" i="40"/>
  <c r="BH47" i="40"/>
  <c r="BH48" i="40"/>
  <c r="W236" i="61"/>
  <c r="Y236" i="61"/>
  <c r="T236" i="51"/>
  <c r="V236" i="67"/>
  <c r="H256" i="53"/>
  <c r="I256" i="61"/>
  <c r="I256" i="67"/>
  <c r="AA40" i="67"/>
  <c r="Y40" i="51"/>
  <c r="AA194" i="49"/>
  <c r="AB153" i="67" s="1"/>
  <c r="Z194" i="49"/>
  <c r="Y153" i="51" s="1"/>
  <c r="AB194" i="49"/>
  <c r="AC153" i="67" s="1"/>
  <c r="S18" i="33"/>
  <c r="S47" i="33"/>
  <c r="S48" i="33"/>
  <c r="S274" i="67"/>
  <c r="S260" i="51"/>
  <c r="X260" i="61"/>
  <c r="U260" i="67"/>
  <c r="AA61" i="67"/>
  <c r="Y61" i="51"/>
  <c r="AA66" i="67"/>
  <c r="Y66" i="51"/>
  <c r="T258" i="67"/>
  <c r="Y108" i="51"/>
  <c r="AA108" i="67"/>
  <c r="R67" i="67"/>
  <c r="R61" i="67"/>
  <c r="R64" i="67"/>
  <c r="T66" i="51"/>
  <c r="V66" i="67"/>
  <c r="Y66" i="61"/>
  <c r="X30" i="61"/>
  <c r="U30" i="67"/>
  <c r="S30" i="51"/>
  <c r="U63" i="67"/>
  <c r="S63" i="51"/>
  <c r="X63" i="61"/>
  <c r="S108" i="67"/>
  <c r="W63" i="61"/>
  <c r="T172" i="67"/>
  <c r="T147" i="67"/>
  <c r="R275" i="51"/>
  <c r="R276" i="51"/>
  <c r="Z60" i="61"/>
  <c r="W60" i="67"/>
  <c r="U60" i="51"/>
  <c r="U126" i="51"/>
  <c r="Z126" i="61"/>
  <c r="W126" i="67"/>
  <c r="T61" i="67"/>
  <c r="W175" i="67"/>
  <c r="Z175" i="61"/>
  <c r="U175" i="51"/>
  <c r="Q84" i="51"/>
  <c r="Q85" i="51"/>
  <c r="V132" i="61"/>
  <c r="X132" i="61"/>
  <c r="S132" i="51"/>
  <c r="U132" i="67"/>
  <c r="U276" i="61"/>
  <c r="Y86" i="61"/>
  <c r="T86" i="51"/>
  <c r="V86" i="67"/>
  <c r="T82" i="67"/>
  <c r="V134" i="67"/>
  <c r="Y134" i="61"/>
  <c r="T134" i="51"/>
  <c r="U33" i="51"/>
  <c r="Z33" i="61"/>
  <c r="W33" i="67"/>
  <c r="Y85" i="61"/>
  <c r="T85" i="51"/>
  <c r="V85" i="67"/>
  <c r="S86" i="67"/>
  <c r="V29" i="61"/>
  <c r="AA84" i="51"/>
  <c r="AC84" i="67"/>
  <c r="U82" i="61"/>
  <c r="X116" i="61"/>
  <c r="S116" i="51"/>
  <c r="U116" i="67"/>
  <c r="AB80" i="67"/>
  <c r="Z80" i="51"/>
  <c r="S94" i="67"/>
  <c r="W116" i="67"/>
  <c r="U116" i="51"/>
  <c r="Z116" i="61"/>
  <c r="R100" i="67"/>
  <c r="V121" i="67"/>
  <c r="T121" i="51"/>
  <c r="Y121" i="61"/>
  <c r="Y133" i="61"/>
  <c r="T133" i="51"/>
  <c r="V133" i="67"/>
  <c r="W133" i="61"/>
  <c r="V69" i="67"/>
  <c r="T69" i="51"/>
  <c r="Y69" i="61"/>
  <c r="X98" i="61"/>
  <c r="U98" i="67"/>
  <c r="S98" i="51"/>
  <c r="U36" i="67"/>
  <c r="X36" i="61"/>
  <c r="S36" i="51"/>
  <c r="V16" i="61"/>
  <c r="U106" i="61"/>
  <c r="T98" i="67"/>
  <c r="U78" i="67"/>
  <c r="X78" i="61"/>
  <c r="S78" i="51"/>
  <c r="W103" i="61"/>
  <c r="T17" i="67"/>
  <c r="V17" i="67"/>
  <c r="T17" i="51"/>
  <c r="Y17" i="61"/>
  <c r="V137" i="61"/>
  <c r="V71" i="67"/>
  <c r="T71" i="51"/>
  <c r="Y71" i="61"/>
  <c r="S120" i="67"/>
  <c r="W78" i="61"/>
  <c r="V113" i="61"/>
  <c r="W104" i="61"/>
  <c r="U19" i="61"/>
  <c r="R92" i="67"/>
  <c r="T124" i="67"/>
  <c r="U117" i="61"/>
  <c r="R96" i="51"/>
  <c r="R97" i="51"/>
  <c r="W97" i="61"/>
  <c r="U90" i="51"/>
  <c r="W90" i="67"/>
  <c r="Z90" i="61"/>
  <c r="W225" i="61"/>
  <c r="S133" i="67"/>
  <c r="S196" i="51"/>
  <c r="X196" i="61"/>
  <c r="U196" i="67"/>
  <c r="V136" i="61"/>
  <c r="Z106" i="61"/>
  <c r="W106" i="67"/>
  <c r="U106" i="51"/>
  <c r="W119" i="67"/>
  <c r="Z119" i="61"/>
  <c r="U119" i="51"/>
  <c r="V90" i="61"/>
  <c r="W119" i="61"/>
  <c r="U25" i="51"/>
  <c r="W25" i="67"/>
  <c r="Z25" i="61"/>
  <c r="P74" i="51"/>
  <c r="P75" i="51"/>
  <c r="R226" i="67"/>
  <c r="V176" i="67"/>
  <c r="Y176" i="61"/>
  <c r="T176" i="51"/>
  <c r="U222" i="51"/>
  <c r="W222" i="67"/>
  <c r="Z222" i="61"/>
  <c r="Y191" i="61"/>
  <c r="V191" i="67"/>
  <c r="T191" i="51"/>
  <c r="Y223" i="51"/>
  <c r="AA223" i="67"/>
  <c r="V222" i="61"/>
  <c r="U209" i="61"/>
  <c r="Z151" i="61"/>
  <c r="U151" i="51"/>
  <c r="W151" i="67"/>
  <c r="R156" i="67"/>
  <c r="R236" i="67"/>
  <c r="T54" i="67"/>
  <c r="R214" i="67"/>
  <c r="U154" i="61"/>
  <c r="W257" i="61"/>
  <c r="Z217" i="51"/>
  <c r="AB217" i="67"/>
  <c r="V194" i="61"/>
  <c r="S46" i="67"/>
  <c r="W47" i="67"/>
  <c r="Z47" i="61"/>
  <c r="U47" i="51"/>
  <c r="S174" i="67"/>
  <c r="U208" i="61"/>
  <c r="Y142" i="51"/>
  <c r="AA142" i="67"/>
  <c r="T160" i="67"/>
  <c r="T153" i="67"/>
  <c r="R243" i="67"/>
  <c r="R52" i="67"/>
  <c r="X168" i="61"/>
  <c r="U168" i="67"/>
  <c r="S168" i="51"/>
  <c r="V168" i="61"/>
  <c r="W226" i="61"/>
  <c r="T228" i="67"/>
  <c r="Y265" i="61"/>
  <c r="V265" i="67"/>
  <c r="T265" i="51"/>
  <c r="T201" i="67"/>
  <c r="AC140" i="67"/>
  <c r="AA140" i="51"/>
  <c r="S45" i="67"/>
  <c r="Z239" i="61"/>
  <c r="U239" i="51"/>
  <c r="W239" i="67"/>
  <c r="U39" i="61"/>
  <c r="V179" i="61"/>
  <c r="R275" i="67"/>
  <c r="R221" i="67"/>
  <c r="U221" i="51"/>
  <c r="Z221" i="61"/>
  <c r="W221" i="67"/>
  <c r="T42" i="67"/>
  <c r="U176" i="67"/>
  <c r="X176" i="61"/>
  <c r="S176" i="51"/>
  <c r="R227" i="67"/>
  <c r="W224" i="61"/>
  <c r="V224" i="67"/>
  <c r="Y224" i="61"/>
  <c r="T224" i="51"/>
  <c r="T261" i="67"/>
  <c r="R177" i="67"/>
  <c r="X262" i="61"/>
  <c r="U262" i="67"/>
  <c r="S262" i="51"/>
  <c r="R174" i="67"/>
  <c r="S267" i="67"/>
  <c r="V248" i="61"/>
  <c r="X76" i="61"/>
  <c r="S76" i="51"/>
  <c r="U76" i="67"/>
  <c r="W246" i="61"/>
  <c r="U161" i="61"/>
  <c r="S164" i="67"/>
  <c r="S145" i="67"/>
  <c r="R79" i="67"/>
  <c r="S73" i="67"/>
  <c r="V220" i="61"/>
  <c r="AB51" i="67"/>
  <c r="Z51" i="51"/>
  <c r="U203" i="61"/>
  <c r="W242" i="61"/>
  <c r="T169" i="67"/>
  <c r="Y180" i="61"/>
  <c r="V180" i="67"/>
  <c r="T180" i="51"/>
  <c r="Q184" i="51"/>
  <c r="Q185" i="51"/>
  <c r="U76" i="61"/>
  <c r="V214" i="67"/>
  <c r="T214" i="51"/>
  <c r="Y214" i="61"/>
  <c r="S207" i="51"/>
  <c r="U207" i="67"/>
  <c r="X207" i="61"/>
  <c r="R96" i="67"/>
  <c r="U51" i="61"/>
  <c r="U201" i="61"/>
  <c r="W210" i="61"/>
  <c r="Z79" i="61"/>
  <c r="U79" i="51"/>
  <c r="W79" i="67"/>
  <c r="U56" i="67"/>
  <c r="S56" i="51"/>
  <c r="X56" i="61"/>
  <c r="R182" i="67"/>
  <c r="M48" i="31"/>
  <c r="M47" i="31"/>
  <c r="M18" i="31"/>
  <c r="W143" i="67"/>
  <c r="U143" i="51"/>
  <c r="Z143" i="61"/>
  <c r="H24" i="53"/>
  <c r="I24" i="61"/>
  <c r="I24" i="67"/>
  <c r="H24" i="51"/>
  <c r="I206" i="61"/>
  <c r="H206" i="51"/>
  <c r="I206" i="67"/>
  <c r="H206" i="53"/>
  <c r="BB18" i="37"/>
  <c r="BB47" i="37"/>
  <c r="BB48" i="37"/>
  <c r="X47" i="41"/>
  <c r="X48" i="41"/>
  <c r="X18" i="41"/>
  <c r="X80" i="61"/>
  <c r="U80" i="67"/>
  <c r="S80" i="51"/>
  <c r="V84" i="67"/>
  <c r="T84" i="51"/>
  <c r="Y84" i="61"/>
  <c r="R54" i="51"/>
  <c r="R55" i="51"/>
  <c r="T55" i="67"/>
  <c r="T166" i="67"/>
  <c r="R165" i="51"/>
  <c r="R166" i="51"/>
  <c r="CR47" i="43"/>
  <c r="CR48" i="43"/>
  <c r="CR18" i="43"/>
  <c r="Y13" i="55"/>
  <c r="X13" i="55"/>
  <c r="Z13" i="55"/>
  <c r="AB129" i="49"/>
  <c r="Z129" i="49"/>
  <c r="AA129" i="49"/>
  <c r="AP48" i="31"/>
  <c r="AP18" i="31"/>
  <c r="AP47" i="31"/>
  <c r="H99" i="51"/>
  <c r="I99" i="67"/>
  <c r="H99" i="53"/>
  <c r="I99" i="61"/>
  <c r="G47" i="38"/>
  <c r="G48" i="38"/>
  <c r="G18" i="38"/>
  <c r="X40" i="55"/>
  <c r="Y40" i="55"/>
  <c r="Z40" i="55"/>
  <c r="T48" i="43"/>
  <c r="T18" i="43"/>
  <c r="T47" i="43"/>
  <c r="AP18" i="4"/>
  <c r="AP48" i="4"/>
  <c r="AP47" i="4"/>
  <c r="H40" i="53"/>
  <c r="I40" i="61"/>
  <c r="H40" i="51"/>
  <c r="I40" i="67"/>
  <c r="Z14" i="58"/>
  <c r="Y14" i="58"/>
  <c r="X14" i="58"/>
  <c r="CZ47" i="33"/>
  <c r="CZ48" i="33"/>
  <c r="CZ18" i="33"/>
  <c r="AP18" i="39"/>
  <c r="AP47" i="39"/>
  <c r="AP48" i="39"/>
  <c r="CL18" i="31"/>
  <c r="CL48" i="31"/>
  <c r="CL47" i="31"/>
  <c r="H89" i="53"/>
  <c r="I89" i="61"/>
  <c r="I89" i="67"/>
  <c r="H89" i="51"/>
  <c r="AE47" i="31"/>
  <c r="AE48" i="31"/>
  <c r="AE18" i="31"/>
  <c r="DF18" i="33"/>
  <c r="DF47" i="33"/>
  <c r="DF48" i="33"/>
  <c r="Y48" i="40"/>
  <c r="Y18" i="40"/>
  <c r="Y47" i="40"/>
  <c r="AA35" i="49"/>
  <c r="Z35" i="49"/>
  <c r="AB35" i="49"/>
  <c r="AE48" i="33"/>
  <c r="AE18" i="33"/>
  <c r="AE47" i="33"/>
  <c r="CT47" i="33"/>
  <c r="CT18" i="33"/>
  <c r="CT48" i="33"/>
  <c r="CZ48" i="31"/>
  <c r="CZ18" i="31"/>
  <c r="CZ47" i="31"/>
  <c r="EH47" i="4"/>
  <c r="EH48" i="4"/>
  <c r="EH18" i="4"/>
  <c r="CB47" i="38"/>
  <c r="CB18" i="38"/>
  <c r="CB48" i="38"/>
  <c r="AP48" i="43"/>
  <c r="AP18" i="43"/>
  <c r="AP47" i="43"/>
  <c r="I54" i="67"/>
  <c r="H54" i="51"/>
  <c r="H54" i="53"/>
  <c r="I54" i="61"/>
  <c r="AB73" i="49"/>
  <c r="Z73" i="49"/>
  <c r="AA73" i="49"/>
  <c r="EH18" i="33"/>
  <c r="EH48" i="33"/>
  <c r="EH47" i="33"/>
  <c r="Z18" i="38"/>
  <c r="Z48" i="38"/>
  <c r="Z47" i="38"/>
  <c r="H241" i="53"/>
  <c r="I241" i="67"/>
  <c r="H241" i="51"/>
  <c r="I241" i="61"/>
  <c r="Y48" i="38"/>
  <c r="Y47" i="38"/>
  <c r="Y18" i="38"/>
  <c r="CG48" i="31"/>
  <c r="CG18" i="31"/>
  <c r="CG47" i="31"/>
  <c r="H256" i="51"/>
  <c r="H255" i="53"/>
  <c r="I255" i="67"/>
  <c r="H255" i="51"/>
  <c r="I255" i="61"/>
  <c r="BH18" i="38"/>
  <c r="BH48" i="38"/>
  <c r="BH47" i="38"/>
  <c r="BP47" i="4"/>
  <c r="BP18" i="4"/>
  <c r="BP48" i="4"/>
  <c r="Z18" i="37"/>
  <c r="Z47" i="37"/>
  <c r="Z48" i="37"/>
  <c r="Y15" i="58"/>
  <c r="Z15" i="58"/>
  <c r="X15" i="58"/>
  <c r="I28" i="67"/>
  <c r="I28" i="61"/>
  <c r="H28" i="53"/>
  <c r="H28" i="51"/>
  <c r="AK48" i="31"/>
  <c r="AK18" i="31"/>
  <c r="AK47" i="31"/>
  <c r="T18" i="68"/>
  <c r="T48" i="68"/>
  <c r="T47" i="68"/>
  <c r="DJ18" i="43"/>
  <c r="DJ48" i="43"/>
  <c r="DJ47" i="43"/>
  <c r="S160" i="51"/>
  <c r="U160" i="67"/>
  <c r="X160" i="61"/>
  <c r="S253" i="51"/>
  <c r="X253" i="61"/>
  <c r="U253" i="67"/>
  <c r="Q94" i="51"/>
  <c r="W70" i="61"/>
  <c r="R171" i="67"/>
  <c r="AC34" i="67"/>
  <c r="AA34" i="51"/>
  <c r="AA41" i="51"/>
  <c r="AC41" i="67"/>
  <c r="AA28" i="51"/>
  <c r="AC28" i="67"/>
  <c r="Y95" i="51"/>
  <c r="AA95" i="67"/>
  <c r="Z74" i="51"/>
  <c r="AB74" i="67"/>
  <c r="AB169" i="67"/>
  <c r="Z169" i="51"/>
  <c r="Y79" i="51"/>
  <c r="AA79" i="67"/>
  <c r="AA93" i="51"/>
  <c r="AC93" i="67"/>
  <c r="AA119" i="67"/>
  <c r="Y119" i="51"/>
  <c r="AA113" i="51"/>
  <c r="AC113" i="67"/>
  <c r="AC155" i="67"/>
  <c r="AA155" i="51"/>
  <c r="Z117" i="51"/>
  <c r="AB117" i="67"/>
  <c r="Z29" i="51"/>
  <c r="AB29" i="67"/>
  <c r="AB189" i="67"/>
  <c r="Z189" i="51"/>
  <c r="AA118" i="51"/>
  <c r="AC118" i="67"/>
  <c r="Y114" i="51"/>
  <c r="AA114" i="67"/>
  <c r="Z182" i="51"/>
  <c r="AB182" i="67"/>
  <c r="AC271" i="67"/>
  <c r="AA293" i="67" l="1"/>
  <c r="Z290" i="51"/>
  <c r="AB293" i="67"/>
  <c r="AA293" i="51"/>
  <c r="Y290" i="51"/>
  <c r="AA290" i="51"/>
  <c r="AA235" i="67"/>
  <c r="Y235" i="51"/>
  <c r="AB207" i="67"/>
  <c r="Y286" i="51"/>
  <c r="AA291" i="67"/>
  <c r="Y291" i="51"/>
  <c r="AA289" i="67"/>
  <c r="Y294" i="51"/>
  <c r="AA294" i="67"/>
  <c r="Z286" i="51"/>
  <c r="AB291" i="67"/>
  <c r="Z291" i="51"/>
  <c r="AC289" i="67"/>
  <c r="AC294" i="67"/>
  <c r="AA294" i="51"/>
  <c r="AA286" i="51"/>
  <c r="AC291" i="67"/>
  <c r="AA291" i="51"/>
  <c r="AB289" i="67"/>
  <c r="AB294" i="67"/>
  <c r="Z294" i="51"/>
  <c r="AC205" i="67"/>
  <c r="AB177" i="67"/>
  <c r="Z177" i="51"/>
  <c r="Z167" i="51"/>
  <c r="AB197" i="67"/>
  <c r="AA134" i="51"/>
  <c r="AC167" i="67"/>
  <c r="AB265" i="67"/>
  <c r="AA160" i="67"/>
  <c r="Z188" i="51"/>
  <c r="AA205" i="67"/>
  <c r="AA197" i="67"/>
  <c r="AA160" i="51"/>
  <c r="Z235" i="51"/>
  <c r="AA213" i="51"/>
  <c r="Y283" i="51"/>
  <c r="Y289" i="51"/>
  <c r="AA286" i="67"/>
  <c r="Y177" i="51"/>
  <c r="AA234" i="67"/>
  <c r="AB160" i="67"/>
  <c r="AA276" i="67"/>
  <c r="Y234" i="51"/>
  <c r="AA167" i="67"/>
  <c r="AB234" i="67"/>
  <c r="AC199" i="67"/>
  <c r="AA235" i="51"/>
  <c r="Z234" i="51"/>
  <c r="AA207" i="67"/>
  <c r="AA234" i="51"/>
  <c r="AA283" i="51"/>
  <c r="AA289" i="51"/>
  <c r="AC286" i="67"/>
  <c r="AC234" i="67"/>
  <c r="AA206" i="67"/>
  <c r="AB283" i="67"/>
  <c r="Z289" i="51"/>
  <c r="AB286" i="67"/>
  <c r="AC235" i="67"/>
  <c r="AA177" i="67"/>
  <c r="AC175" i="67"/>
  <c r="Z270" i="51"/>
  <c r="AC284" i="67"/>
  <c r="AB284" i="67"/>
  <c r="Z284" i="51"/>
  <c r="AA284" i="67"/>
  <c r="Y284" i="51"/>
  <c r="AA284" i="51"/>
  <c r="AA274" i="67"/>
  <c r="Y250" i="51"/>
  <c r="AA283" i="67"/>
  <c r="Y257" i="51"/>
  <c r="AC260" i="67"/>
  <c r="AB257" i="67"/>
  <c r="Z283" i="51"/>
  <c r="AC283" i="67"/>
  <c r="Z268" i="51"/>
  <c r="AA268" i="51"/>
  <c r="AB175" i="67"/>
  <c r="AA98" i="67"/>
  <c r="AA131" i="67"/>
  <c r="AA251" i="51"/>
  <c r="AB193" i="67"/>
  <c r="AA135" i="51"/>
  <c r="AC160" i="67"/>
  <c r="AC251" i="67"/>
  <c r="AC99" i="67"/>
  <c r="AB132" i="67"/>
  <c r="Y136" i="51"/>
  <c r="AA251" i="67"/>
  <c r="Z99" i="51"/>
  <c r="Y244" i="51"/>
  <c r="AA136" i="51"/>
  <c r="AC272" i="67"/>
  <c r="AA135" i="67"/>
  <c r="Y135" i="51"/>
  <c r="AA272" i="51"/>
  <c r="AA191" i="67"/>
  <c r="AC174" i="67"/>
  <c r="AC131" i="67"/>
  <c r="Z123" i="51"/>
  <c r="AB103" i="67"/>
  <c r="AB272" i="67"/>
  <c r="AC151" i="67"/>
  <c r="AC103" i="67"/>
  <c r="Y160" i="51"/>
  <c r="AC268" i="67"/>
  <c r="AA272" i="67"/>
  <c r="Z151" i="51"/>
  <c r="AC276" i="67"/>
  <c r="AA123" i="67"/>
  <c r="AA151" i="67"/>
  <c r="AA99" i="67"/>
  <c r="AB266" i="67"/>
  <c r="AA151" i="51"/>
  <c r="AA268" i="67"/>
  <c r="AA276" i="51"/>
  <c r="AB122" i="67"/>
  <c r="Z258" i="51"/>
  <c r="Y151" i="51"/>
  <c r="Z160" i="51"/>
  <c r="AB135" i="67"/>
  <c r="AB268" i="67"/>
  <c r="Y103" i="51"/>
  <c r="Y122" i="51"/>
  <c r="AC123" i="67"/>
  <c r="Z272" i="51"/>
  <c r="Z135" i="51"/>
  <c r="Y272" i="51"/>
  <c r="AB151" i="67"/>
  <c r="AA122" i="51"/>
  <c r="AA245" i="67"/>
  <c r="AC179" i="67"/>
  <c r="Y134" i="51"/>
  <c r="AC164" i="67"/>
  <c r="Y205" i="51"/>
  <c r="AA179" i="51"/>
  <c r="AB263" i="67"/>
  <c r="AC277" i="67"/>
  <c r="AA263" i="67"/>
  <c r="Z277" i="51"/>
  <c r="AA267" i="67"/>
  <c r="AC267" i="67"/>
  <c r="Z122" i="51"/>
  <c r="Y263" i="51"/>
  <c r="AA271" i="67"/>
  <c r="AB243" i="67"/>
  <c r="Z265" i="51"/>
  <c r="AA85" i="67"/>
  <c r="AA267" i="51"/>
  <c r="Y195" i="51"/>
  <c r="AC136" i="67"/>
  <c r="AB213" i="67"/>
  <c r="Z197" i="51"/>
  <c r="AC213" i="67"/>
  <c r="AA250" i="67"/>
  <c r="AA85" i="51"/>
  <c r="AC244" i="67"/>
  <c r="AA211" i="67"/>
  <c r="AB250" i="67"/>
  <c r="AA213" i="67"/>
  <c r="AA175" i="51"/>
  <c r="Y179" i="51"/>
  <c r="Y211" i="51"/>
  <c r="Z175" i="51"/>
  <c r="Y197" i="51"/>
  <c r="AA219" i="51"/>
  <c r="AC280" i="67"/>
  <c r="AA205" i="51"/>
  <c r="Z231" i="51"/>
  <c r="Y219" i="51"/>
  <c r="AB179" i="67"/>
  <c r="Z179" i="51"/>
  <c r="AB107" i="67"/>
  <c r="AC219" i="67"/>
  <c r="AA219" i="67"/>
  <c r="AA211" i="51"/>
  <c r="AA179" i="67"/>
  <c r="Z263" i="51"/>
  <c r="AA257" i="67"/>
  <c r="AB205" i="67"/>
  <c r="AA243" i="67"/>
  <c r="AA254" i="51"/>
  <c r="AA254" i="67"/>
  <c r="AA98" i="51"/>
  <c r="AB267" i="67"/>
  <c r="AA175" i="67"/>
  <c r="Z271" i="51"/>
  <c r="AC197" i="67"/>
  <c r="Y265" i="51"/>
  <c r="Z280" i="51"/>
  <c r="Z257" i="51"/>
  <c r="AB211" i="67"/>
  <c r="AA250" i="51"/>
  <c r="AC243" i="67"/>
  <c r="Z219" i="51"/>
  <c r="Y267" i="51"/>
  <c r="AC263" i="67"/>
  <c r="AC257" i="67"/>
  <c r="AB254" i="67"/>
  <c r="AA231" i="67"/>
  <c r="Z267" i="51"/>
  <c r="Y175" i="51"/>
  <c r="AA197" i="51"/>
  <c r="AA265" i="51"/>
  <c r="AA280" i="67"/>
  <c r="Z211" i="51"/>
  <c r="AB219" i="67"/>
  <c r="AA263" i="51"/>
  <c r="AA164" i="67"/>
  <c r="AB270" i="67"/>
  <c r="AC132" i="67"/>
  <c r="AB178" i="67"/>
  <c r="AA174" i="51"/>
  <c r="Y243" i="51"/>
  <c r="AC83" i="67"/>
  <c r="AA260" i="67"/>
  <c r="AB123" i="67"/>
  <c r="Z83" i="51"/>
  <c r="AC122" i="67"/>
  <c r="AB129" i="67"/>
  <c r="AA282" i="67"/>
  <c r="AB282" i="67"/>
  <c r="Y282" i="51"/>
  <c r="Z282" i="51"/>
  <c r="AC282" i="67"/>
  <c r="AA282" i="51"/>
  <c r="AB209" i="67"/>
  <c r="Z136" i="51"/>
  <c r="Y210" i="51"/>
  <c r="Y133" i="51"/>
  <c r="AA243" i="51"/>
  <c r="AA210" i="67"/>
  <c r="AA122" i="67"/>
  <c r="AC193" i="67"/>
  <c r="AB174" i="67"/>
  <c r="AB164" i="67"/>
  <c r="AB274" i="67"/>
  <c r="AC209" i="67"/>
  <c r="AA27" i="67"/>
  <c r="Y129" i="51"/>
  <c r="AB231" i="67"/>
  <c r="AA107" i="67"/>
  <c r="Y83" i="51"/>
  <c r="AA132" i="67"/>
  <c r="Z134" i="51"/>
  <c r="Y231" i="51"/>
  <c r="Z178" i="51"/>
  <c r="AA129" i="51"/>
  <c r="AC274" i="67"/>
  <c r="Z260" i="51"/>
  <c r="Z266" i="51"/>
  <c r="Z210" i="51"/>
  <c r="AB210" i="67"/>
  <c r="Z133" i="51"/>
  <c r="AB185" i="67"/>
  <c r="Z138" i="51"/>
  <c r="AC185" i="67"/>
  <c r="AA196" i="67"/>
  <c r="Y178" i="51"/>
  <c r="AA162" i="51"/>
  <c r="AB72" i="67"/>
  <c r="AC27" i="67"/>
  <c r="AA27" i="51"/>
  <c r="AA107" i="51"/>
  <c r="AC210" i="67"/>
  <c r="AA136" i="67"/>
  <c r="AB218" i="67"/>
  <c r="AB98" i="67"/>
  <c r="AA193" i="67"/>
  <c r="Y174" i="51"/>
  <c r="AC231" i="67"/>
  <c r="AC152" i="67"/>
  <c r="Z212" i="51"/>
  <c r="AA212" i="67"/>
  <c r="AA212" i="51"/>
  <c r="AA218" i="51"/>
  <c r="AA185" i="67"/>
  <c r="AA72" i="67"/>
  <c r="Y196" i="51"/>
  <c r="AA72" i="51"/>
  <c r="AA178" i="67"/>
  <c r="AA218" i="67"/>
  <c r="Y138" i="51"/>
  <c r="AB162" i="67"/>
  <c r="Y198" i="51"/>
  <c r="AA195" i="67"/>
  <c r="AC133" i="67"/>
  <c r="AA210" i="51"/>
  <c r="Z218" i="51"/>
  <c r="AA138" i="51"/>
  <c r="Z27" i="51"/>
  <c r="Y123" i="51"/>
  <c r="AA231" i="51"/>
  <c r="AB212" i="67"/>
  <c r="AC212" i="67"/>
  <c r="AC218" i="67"/>
  <c r="Y72" i="51"/>
  <c r="Z152" i="51"/>
  <c r="AB230" i="67"/>
  <c r="AC72" i="67"/>
  <c r="Y152" i="51"/>
  <c r="Y218" i="51"/>
  <c r="AA230" i="67"/>
  <c r="AA123" i="51"/>
  <c r="AC178" i="67"/>
  <c r="AA204" i="67"/>
  <c r="Z85" i="51"/>
  <c r="AA230" i="51"/>
  <c r="Z230" i="51"/>
  <c r="Y162" i="51"/>
  <c r="Y230" i="51"/>
  <c r="Z72" i="51"/>
  <c r="AA178" i="51"/>
  <c r="AB85" i="67"/>
  <c r="AC230" i="67"/>
  <c r="Y212" i="51"/>
  <c r="AB133" i="67"/>
  <c r="Y207" i="51"/>
  <c r="AA228" i="67"/>
  <c r="AC187" i="67"/>
  <c r="AA262" i="51"/>
  <c r="AA247" i="67"/>
  <c r="Y187" i="51"/>
  <c r="AA215" i="67"/>
  <c r="AA188" i="67"/>
  <c r="AB215" i="67"/>
  <c r="AB227" i="67"/>
  <c r="AC228" i="67"/>
  <c r="Z262" i="51"/>
  <c r="AA266" i="51"/>
  <c r="AA188" i="51"/>
  <c r="Z191" i="51"/>
  <c r="Y239" i="51"/>
  <c r="Y193" i="51"/>
  <c r="AA183" i="51"/>
  <c r="AB262" i="67"/>
  <c r="AC262" i="67"/>
  <c r="Z281" i="51"/>
  <c r="AC281" i="67"/>
  <c r="AA281" i="67"/>
  <c r="Y188" i="51"/>
  <c r="AB245" i="67"/>
  <c r="AA262" i="67"/>
  <c r="Z245" i="51"/>
  <c r="AA247" i="51"/>
  <c r="AA215" i="51"/>
  <c r="AC188" i="67"/>
  <c r="Y266" i="51"/>
  <c r="AB281" i="67"/>
  <c r="Y281" i="51"/>
  <c r="AA266" i="67"/>
  <c r="Y245" i="51"/>
  <c r="AC207" i="67"/>
  <c r="AA227" i="67"/>
  <c r="Z247" i="51"/>
  <c r="AC215" i="67"/>
  <c r="AA191" i="51"/>
  <c r="AC239" i="67"/>
  <c r="AC270" i="67"/>
  <c r="AB187" i="67"/>
  <c r="AB188" i="67"/>
  <c r="Z227" i="51"/>
  <c r="Y215" i="51"/>
  <c r="Z215" i="51"/>
  <c r="AA245" i="51"/>
  <c r="AC227" i="67"/>
  <c r="AC266" i="67"/>
  <c r="AB239" i="67"/>
  <c r="AC183" i="67"/>
  <c r="Y262" i="51"/>
  <c r="AA281" i="51"/>
  <c r="Y270" i="51"/>
  <c r="AA248" i="51"/>
  <c r="AC162" i="67"/>
  <c r="Y227" i="51"/>
  <c r="AA162" i="67"/>
  <c r="AC248" i="67"/>
  <c r="AA171" i="67"/>
  <c r="Z164" i="51"/>
  <c r="AB258" i="67"/>
  <c r="AA227" i="51"/>
  <c r="Y132" i="51"/>
  <c r="Z162" i="51"/>
  <c r="Z130" i="51"/>
  <c r="Y206" i="51"/>
  <c r="Z146" i="51"/>
  <c r="Y182" i="51"/>
  <c r="AA248" i="67"/>
  <c r="Y248" i="51"/>
  <c r="Z205" i="51"/>
  <c r="AA265" i="67"/>
  <c r="AA130" i="67"/>
  <c r="AA244" i="67"/>
  <c r="AC129" i="67"/>
  <c r="AA258" i="67"/>
  <c r="AA142" i="51"/>
  <c r="AA226" i="67"/>
  <c r="Z274" i="51"/>
  <c r="AC261" i="67"/>
  <c r="AA261" i="51"/>
  <c r="Z226" i="51"/>
  <c r="AC265" i="67"/>
  <c r="Y274" i="51"/>
  <c r="AA278" i="51"/>
  <c r="AC278" i="67"/>
  <c r="AA198" i="67"/>
  <c r="AA187" i="51"/>
  <c r="AB214" i="67"/>
  <c r="AB280" i="67"/>
  <c r="AA280" i="51"/>
  <c r="AA226" i="51"/>
  <c r="Z187" i="51"/>
  <c r="Z214" i="51"/>
  <c r="AA187" i="67"/>
  <c r="AC226" i="67"/>
  <c r="AC258" i="67"/>
  <c r="AA244" i="51"/>
  <c r="AA274" i="51"/>
  <c r="Y278" i="51"/>
  <c r="Y214" i="51"/>
  <c r="AA278" i="67"/>
  <c r="Y280" i="51"/>
  <c r="AA214" i="67"/>
  <c r="Z244" i="51"/>
  <c r="AA214" i="51"/>
  <c r="Y261" i="51"/>
  <c r="AB248" i="67"/>
  <c r="Z261" i="51"/>
  <c r="Z278" i="51"/>
  <c r="AB226" i="67"/>
  <c r="AB244" i="67"/>
  <c r="AC214" i="67"/>
  <c r="AA261" i="67"/>
  <c r="Y226" i="51"/>
  <c r="Z248" i="51"/>
  <c r="AB261" i="67"/>
  <c r="AB278" i="67"/>
  <c r="AB277" i="67"/>
  <c r="AA129" i="67"/>
  <c r="AB225" i="67"/>
  <c r="Y241" i="51"/>
  <c r="AA153" i="67"/>
  <c r="Y126" i="51"/>
  <c r="Y164" i="51"/>
  <c r="AA146" i="51"/>
  <c r="Z170" i="51"/>
  <c r="Y268" i="51"/>
  <c r="AA258" i="51"/>
  <c r="Y146" i="51"/>
  <c r="Z243" i="51"/>
  <c r="Z132" i="51"/>
  <c r="Z126" i="51"/>
  <c r="AA225" i="51"/>
  <c r="AA133" i="51"/>
  <c r="Y258" i="51"/>
  <c r="Z153" i="51"/>
  <c r="AA237" i="67"/>
  <c r="AC245" i="67"/>
  <c r="AA207" i="51"/>
  <c r="Y185" i="51"/>
  <c r="Y251" i="51"/>
  <c r="AA130" i="51"/>
  <c r="Z129" i="51"/>
  <c r="AA260" i="51"/>
  <c r="AA164" i="51"/>
  <c r="Y213" i="51"/>
  <c r="Z185" i="51"/>
  <c r="AC279" i="67"/>
  <c r="AA279" i="51"/>
  <c r="Z213" i="51"/>
  <c r="AA199" i="51"/>
  <c r="AA153" i="51"/>
  <c r="AA132" i="51"/>
  <c r="AA126" i="51"/>
  <c r="AA277" i="51"/>
  <c r="AB279" i="67"/>
  <c r="Z279" i="51"/>
  <c r="AA185" i="51"/>
  <c r="Y225" i="51"/>
  <c r="Z251" i="51"/>
  <c r="AA279" i="67"/>
  <c r="Y279" i="51"/>
  <c r="AA257" i="51"/>
  <c r="Y204" i="51"/>
  <c r="AB199" i="67"/>
  <c r="Z199" i="51"/>
  <c r="AB181" i="67"/>
  <c r="Z181" i="51"/>
  <c r="AA181" i="67"/>
  <c r="Y181" i="51"/>
  <c r="AA181" i="51"/>
  <c r="AC181" i="67"/>
  <c r="AC39" i="67"/>
  <c r="AA39" i="51"/>
  <c r="AA39" i="67"/>
  <c r="Y39" i="51"/>
  <c r="AB39" i="67"/>
  <c r="Z39" i="51"/>
  <c r="Z89" i="51"/>
  <c r="AB89" i="67"/>
  <c r="AA89" i="67"/>
  <c r="Y89" i="51"/>
  <c r="AC89" i="67"/>
  <c r="AA89" i="51"/>
  <c r="AA148" i="51"/>
  <c r="AC148" i="67"/>
  <c r="Y148" i="51"/>
  <c r="AA148" i="67"/>
  <c r="AB148" i="67"/>
  <c r="Z148" i="51"/>
  <c r="AA57" i="51"/>
  <c r="AC57" i="67"/>
  <c r="AB57" i="67"/>
  <c r="Z57" i="51"/>
  <c r="Y57" i="51"/>
  <c r="AA57" i="67"/>
  <c r="AA106" i="51"/>
  <c r="AC106" i="67"/>
  <c r="AB106" i="67"/>
  <c r="Z106" i="51"/>
  <c r="Y106" i="51"/>
  <c r="AA106" i="67"/>
  <c r="Y20" i="51"/>
  <c r="AA20" i="67"/>
  <c r="AC20" i="67"/>
  <c r="AA20" i="51"/>
  <c r="Z20" i="51"/>
  <c r="AB20" i="67"/>
  <c r="AA220" i="51"/>
  <c r="AC220" i="67"/>
  <c r="Y220" i="51"/>
  <c r="AA220" i="67"/>
  <c r="Z220" i="51"/>
  <c r="AB220" i="67"/>
  <c r="AA180" i="51"/>
  <c r="AC180" i="67"/>
  <c r="Y180" i="51"/>
  <c r="AA180" i="67"/>
  <c r="Z180" i="51"/>
  <c r="AB180" i="67"/>
  <c r="AC159" i="67"/>
  <c r="AA159" i="51"/>
  <c r="AB159" i="67"/>
  <c r="Z159" i="51"/>
  <c r="AA159" i="67"/>
  <c r="Y159" i="51"/>
  <c r="Z209" i="51"/>
  <c r="AB208" i="67"/>
  <c r="Z208" i="51"/>
  <c r="AA209" i="51"/>
  <c r="AC208" i="67"/>
  <c r="AA208" i="51"/>
  <c r="AA209" i="67"/>
  <c r="AA208" i="67"/>
  <c r="Y208" i="51"/>
  <c r="Z55" i="51"/>
  <c r="AB55" i="67"/>
  <c r="AA55" i="51"/>
  <c r="AC55" i="67"/>
  <c r="Y55" i="51"/>
  <c r="AA55" i="67"/>
  <c r="AC115" i="67"/>
  <c r="AA115" i="51"/>
  <c r="Z115" i="51"/>
  <c r="AB115" i="67"/>
  <c r="Y115" i="51"/>
  <c r="AA115" i="67"/>
  <c r="AC247" i="67"/>
  <c r="AA246" i="51"/>
  <c r="AC246" i="67"/>
  <c r="AB247" i="67"/>
  <c r="Z246" i="51"/>
  <c r="AB246" i="67"/>
  <c r="Y247" i="51"/>
  <c r="Y246" i="51"/>
  <c r="AA246" i="67"/>
  <c r="Y52" i="51"/>
  <c r="AA52" i="67"/>
  <c r="AB52" i="67"/>
  <c r="Z52" i="51"/>
  <c r="AA52" i="51"/>
  <c r="AC52" i="67"/>
  <c r="AA249" i="51"/>
  <c r="AC249" i="67"/>
  <c r="AA249" i="67"/>
  <c r="Y249" i="51"/>
  <c r="Z249" i="51"/>
  <c r="AB249" i="67"/>
  <c r="AB92" i="67"/>
  <c r="Z92" i="51"/>
  <c r="AC92" i="67"/>
  <c r="AA92" i="51"/>
  <c r="Y92" i="51"/>
  <c r="AA92" i="67"/>
  <c r="AA48" i="51"/>
  <c r="AC48" i="67"/>
  <c r="AA48" i="67"/>
  <c r="Y48" i="51"/>
  <c r="AB48" i="67"/>
  <c r="Z48" i="51"/>
  <c r="AA270" i="51"/>
  <c r="AA269" i="51"/>
  <c r="AC269" i="67"/>
  <c r="AA270" i="67"/>
  <c r="Y269" i="51"/>
  <c r="AA269" i="67"/>
  <c r="Z269" i="51"/>
  <c r="AB269" i="67"/>
  <c r="AA75" i="67"/>
  <c r="Y75" i="51"/>
  <c r="AA75" i="51"/>
  <c r="AC75" i="67"/>
  <c r="AB75" i="67"/>
  <c r="Z75" i="51"/>
  <c r="AB56" i="67"/>
  <c r="Z56" i="51"/>
  <c r="Y56" i="51"/>
  <c r="AA56" i="67"/>
  <c r="AA56" i="51"/>
  <c r="AC56" i="67"/>
  <c r="AC91" i="67"/>
  <c r="AA91" i="51"/>
  <c r="AB91" i="67"/>
  <c r="Z91" i="51"/>
  <c r="Y91" i="51"/>
  <c r="AA91" i="67"/>
  <c r="Z239" i="51"/>
  <c r="AB238" i="67"/>
  <c r="Z238" i="51"/>
  <c r="AA239" i="67"/>
  <c r="AA238" i="67"/>
  <c r="Y238" i="51"/>
  <c r="AA239" i="51"/>
  <c r="AA238" i="51"/>
  <c r="AC238" i="67"/>
  <c r="Z71" i="51"/>
  <c r="AB71" i="67"/>
  <c r="AA71" i="67"/>
  <c r="Y71" i="51"/>
  <c r="AA71" i="51"/>
  <c r="AC71" i="67"/>
  <c r="AC44" i="67"/>
  <c r="AA44" i="51"/>
  <c r="Z44" i="51"/>
  <c r="AB44" i="67"/>
  <c r="AA44" i="67"/>
  <c r="Y44" i="51"/>
  <c r="Z14" i="51"/>
  <c r="AB14" i="67"/>
  <c r="AA14" i="51"/>
  <c r="AC14" i="67"/>
  <c r="AA14" i="67"/>
  <c r="Y14" i="51"/>
  <c r="Y120" i="51"/>
  <c r="AA120" i="67"/>
  <c r="AA120" i="51"/>
  <c r="AC120" i="67"/>
  <c r="AB120" i="67"/>
  <c r="Z120" i="51"/>
  <c r="Y141" i="51"/>
  <c r="AA141" i="67"/>
  <c r="AA141" i="51"/>
  <c r="AC141" i="67"/>
  <c r="AB141" i="67"/>
  <c r="Z141" i="51"/>
  <c r="AA124" i="51"/>
  <c r="AC124" i="67"/>
  <c r="AB124" i="67"/>
  <c r="Z124" i="51"/>
  <c r="AA124" i="67"/>
  <c r="Y124" i="51"/>
  <c r="Z194" i="51"/>
  <c r="AB194" i="67"/>
  <c r="AC194" i="67"/>
  <c r="AA194" i="51"/>
  <c r="Y194" i="51"/>
  <c r="AA194" i="67"/>
  <c r="AA232" i="51"/>
  <c r="AC232" i="67"/>
  <c r="Y232" i="51"/>
  <c r="AA232" i="67"/>
  <c r="Z232" i="51"/>
  <c r="AB232" i="67"/>
  <c r="Z121" i="51"/>
  <c r="AB121" i="67"/>
  <c r="Y121" i="51"/>
  <c r="AA121" i="67"/>
  <c r="AA121" i="51"/>
  <c r="AC121" i="67"/>
  <c r="Y254" i="51"/>
  <c r="AA253" i="67"/>
  <c r="Y253" i="51"/>
  <c r="AC254" i="67"/>
  <c r="AC253" i="67"/>
  <c r="AA253" i="51"/>
  <c r="Z254" i="51"/>
  <c r="AB253" i="67"/>
  <c r="Z253" i="51"/>
  <c r="Y77" i="51"/>
  <c r="AA77" i="67"/>
  <c r="Z77" i="51"/>
  <c r="AB77" i="67"/>
  <c r="AA77" i="51"/>
  <c r="AC77" i="67"/>
  <c r="Y260" i="51"/>
  <c r="AA259" i="67"/>
  <c r="Y259" i="51"/>
  <c r="AC259" i="67"/>
  <c r="AA259" i="51"/>
  <c r="AB260" i="67"/>
  <c r="AB259" i="67"/>
  <c r="Z259" i="51"/>
  <c r="AC25" i="67"/>
  <c r="AA25" i="51"/>
  <c r="AA25" i="67"/>
  <c r="Y25" i="51"/>
  <c r="AB25" i="67"/>
  <c r="Z25" i="51"/>
  <c r="AC275" i="67"/>
  <c r="AA275" i="51"/>
  <c r="AB276" i="67"/>
  <c r="Z275" i="51"/>
  <c r="AB275" i="67"/>
  <c r="Y276" i="51"/>
  <c r="AA275" i="67"/>
  <c r="Y275" i="51"/>
  <c r="Z50" i="51"/>
  <c r="AB50" i="67"/>
  <c r="AA50" i="51"/>
  <c r="AC50" i="67"/>
  <c r="Y50" i="51"/>
  <c r="AA50" i="67"/>
  <c r="AC17" i="67"/>
  <c r="AA17" i="51"/>
  <c r="Z17" i="51"/>
  <c r="AB17" i="67"/>
  <c r="AA17" i="67"/>
  <c r="Y17" i="51"/>
  <c r="AA76" i="67"/>
  <c r="Y76" i="51"/>
  <c r="AC76" i="67"/>
  <c r="AA76" i="51"/>
  <c r="AB76" i="67"/>
  <c r="Z76" i="51"/>
  <c r="AA158" i="67"/>
  <c r="Y158" i="51"/>
  <c r="AA158" i="51"/>
  <c r="AC158" i="67"/>
  <c r="Z158" i="51"/>
  <c r="AB158" i="67"/>
  <c r="Z127" i="51"/>
  <c r="AB127" i="67"/>
  <c r="AC127" i="67"/>
  <c r="AA127" i="51"/>
  <c r="AA127" i="67"/>
  <c r="Y127" i="51"/>
  <c r="AB240" i="67"/>
  <c r="Z240" i="51"/>
  <c r="Y240" i="51"/>
  <c r="AA240" i="67"/>
  <c r="AA240" i="51"/>
  <c r="AC240" i="67"/>
  <c r="Z78" i="51"/>
  <c r="AB78" i="67"/>
  <c r="Y78" i="51"/>
  <c r="AA78" i="67"/>
  <c r="AC78" i="67"/>
  <c r="AA78" i="51"/>
  <c r="AA125" i="67"/>
  <c r="Y125" i="51"/>
  <c r="AA125" i="51"/>
  <c r="AC125" i="67"/>
  <c r="Z125" i="51"/>
  <c r="AB125" i="67"/>
  <c r="AC184" i="67"/>
  <c r="AA184" i="51"/>
  <c r="AA184" i="67"/>
  <c r="Y184" i="51"/>
  <c r="AB184" i="67"/>
  <c r="Z184" i="51"/>
  <c r="Y157" i="51"/>
  <c r="AA157" i="67"/>
  <c r="AC157" i="67"/>
  <c r="AA157" i="51"/>
  <c r="Z157" i="51"/>
  <c r="AB157" i="67"/>
  <c r="AC166" i="67"/>
  <c r="AA166" i="51"/>
  <c r="Y166" i="51"/>
  <c r="AA166" i="67"/>
  <c r="AB166" i="67"/>
  <c r="Z166" i="51"/>
  <c r="AB202" i="67"/>
  <c r="Z202" i="51"/>
  <c r="AA202" i="51"/>
  <c r="AC202" i="67"/>
  <c r="AA202" i="67"/>
  <c r="Y202" i="51"/>
  <c r="Y42" i="51"/>
  <c r="AA42" i="67"/>
  <c r="AC42" i="67"/>
  <c r="AA42" i="51"/>
  <c r="AB42" i="67"/>
  <c r="Z42" i="51"/>
  <c r="AB24" i="67"/>
  <c r="Z24" i="51"/>
  <c r="Y24" i="51"/>
  <c r="AA24" i="67"/>
  <c r="AC24" i="67"/>
  <c r="AA24" i="51"/>
  <c r="AA252" i="67"/>
  <c r="Y252" i="51"/>
  <c r="AA252" i="51"/>
  <c r="AC252" i="67"/>
  <c r="Z252" i="51"/>
  <c r="AB252" i="67"/>
  <c r="Z31" i="51"/>
  <c r="AB31" i="67"/>
  <c r="AA31" i="67"/>
  <c r="Y31" i="51"/>
  <c r="AA31" i="51"/>
  <c r="AC31" i="67"/>
  <c r="Y222" i="51"/>
  <c r="Y221" i="51"/>
  <c r="AA221" i="67"/>
  <c r="AA222" i="51"/>
  <c r="AA221" i="51"/>
  <c r="AC221" i="67"/>
  <c r="Z222" i="51"/>
  <c r="Z221" i="51"/>
  <c r="AB221" i="67"/>
  <c r="AA242" i="51"/>
  <c r="AC242" i="67"/>
  <c r="AB242" i="67"/>
  <c r="Z242" i="51"/>
  <c r="Y242" i="51"/>
  <c r="AA242" i="67"/>
  <c r="Z192" i="51"/>
  <c r="AB192" i="67"/>
  <c r="AA192" i="67"/>
  <c r="Y192" i="51"/>
  <c r="AA192" i="51"/>
  <c r="AC192" i="67"/>
  <c r="Z104" i="51"/>
  <c r="AB104" i="67"/>
  <c r="AA104" i="51"/>
  <c r="AC104" i="67"/>
  <c r="Y104" i="51"/>
  <c r="AA104" i="67"/>
  <c r="AC30" i="67"/>
  <c r="AA30" i="51"/>
  <c r="AB30" i="67"/>
  <c r="Z30" i="51"/>
  <c r="AA30" i="67"/>
  <c r="Y30" i="51"/>
  <c r="Y161" i="51"/>
  <c r="AA161" i="67"/>
  <c r="AC161" i="67"/>
  <c r="AA161" i="51"/>
  <c r="Z161" i="51"/>
  <c r="AB161" i="67"/>
  <c r="AB156" i="67"/>
  <c r="Z156" i="51"/>
  <c r="AA156" i="67"/>
  <c r="Y156" i="51"/>
  <c r="AA156" i="51"/>
  <c r="AC156" i="67"/>
  <c r="AA273" i="67"/>
  <c r="Y273" i="51"/>
  <c r="Z273" i="51"/>
  <c r="AB273" i="67"/>
  <c r="AA273" i="51"/>
  <c r="AC273" i="67"/>
  <c r="N48" i="28"/>
  <c r="N18" i="28"/>
  <c r="N47" i="28"/>
  <c r="AA165" i="51"/>
  <c r="AC165" i="67"/>
  <c r="AB165" i="67"/>
  <c r="Z165" i="51"/>
  <c r="Y165" i="51"/>
  <c r="AA165" i="67"/>
  <c r="AA101" i="67"/>
  <c r="Y101" i="51"/>
  <c r="AC101" i="67"/>
  <c r="AA101" i="51"/>
  <c r="Z101" i="51"/>
  <c r="AB101" i="67"/>
  <c r="Z73" i="51"/>
  <c r="AB73" i="67"/>
  <c r="AA73" i="51"/>
  <c r="AC73" i="67"/>
  <c r="AA73" i="67"/>
  <c r="Y73" i="51"/>
  <c r="AA38" i="51"/>
  <c r="AC38" i="67"/>
  <c r="AB38" i="67"/>
  <c r="Z38" i="51"/>
  <c r="Y38" i="51"/>
  <c r="AA38" i="67"/>
  <c r="AA176" i="51"/>
  <c r="AC176" i="67"/>
  <c r="Y176" i="51"/>
  <c r="AA176" i="67"/>
  <c r="Z176" i="51"/>
  <c r="AB176" i="67"/>
  <c r="AC264" i="67"/>
  <c r="AA264" i="51"/>
  <c r="Y264" i="51"/>
  <c r="AA264" i="67"/>
  <c r="Z264" i="51"/>
  <c r="AB264" i="67"/>
  <c r="AC191" i="67"/>
  <c r="AA190" i="51"/>
  <c r="AC190" i="67"/>
  <c r="Y190" i="51"/>
  <c r="AA190" i="67"/>
  <c r="AB191" i="67"/>
  <c r="Z190" i="51"/>
  <c r="AB190" i="67"/>
  <c r="Z137" i="51"/>
  <c r="AB137" i="67"/>
  <c r="AA137" i="51"/>
  <c r="AC137" i="67"/>
  <c r="Y137" i="51"/>
  <c r="AA137" i="67"/>
  <c r="Z105" i="51"/>
  <c r="AB105" i="67"/>
  <c r="AA105" i="51"/>
  <c r="AC105" i="67"/>
  <c r="AA105" i="67"/>
  <c r="Y105" i="51"/>
  <c r="AA26" i="51"/>
  <c r="AC26" i="67"/>
  <c r="Z26" i="51"/>
  <c r="AB26" i="67"/>
  <c r="AA26" i="67"/>
  <c r="Y26" i="51"/>
  <c r="AA199" i="67"/>
  <c r="Y199" i="51"/>
  <c r="AA128" i="51"/>
  <c r="AC128" i="67"/>
  <c r="Y128" i="51"/>
  <c r="AA128" i="67"/>
  <c r="AB128" i="67"/>
  <c r="Z128" i="51"/>
  <c r="AA100" i="51"/>
  <c r="AC100" i="67"/>
  <c r="Z100" i="51"/>
  <c r="AB100" i="67"/>
  <c r="Y100" i="51"/>
  <c r="AA100" i="67"/>
  <c r="AA216" i="67"/>
  <c r="Y216" i="51"/>
  <c r="AA216" i="51"/>
  <c r="AC216" i="67"/>
  <c r="Z216" i="51"/>
  <c r="AB216" i="67"/>
  <c r="AA69" i="67"/>
  <c r="Y69" i="51"/>
  <c r="AB69" i="67"/>
  <c r="Z69" i="51"/>
  <c r="AA69" i="51"/>
  <c r="AC69" i="67"/>
  <c r="AB186" i="67"/>
  <c r="Z186" i="51"/>
  <c r="Y186" i="51"/>
  <c r="AA186" i="67"/>
  <c r="AA186" i="51"/>
  <c r="AC186" i="67"/>
  <c r="AC233" i="67"/>
  <c r="AA233" i="51"/>
  <c r="AB233" i="67"/>
  <c r="Z233" i="51"/>
  <c r="AA233" i="67"/>
  <c r="Y233" i="51"/>
  <c r="AB19" i="67"/>
  <c r="Z19" i="51"/>
  <c r="AA19" i="51"/>
  <c r="AC19" i="67"/>
  <c r="AA19" i="67"/>
  <c r="Y19" i="51"/>
  <c r="AA102" i="51"/>
  <c r="AC102" i="67"/>
  <c r="AB102" i="67"/>
  <c r="Z102" i="51"/>
  <c r="Y102" i="51"/>
  <c r="AA102" i="67"/>
  <c r="AB46" i="67"/>
  <c r="Z46" i="51"/>
  <c r="AA46" i="67"/>
  <c r="Y46" i="51"/>
  <c r="AC46" i="67"/>
  <c r="AA46" i="51"/>
  <c r="Z236" i="51"/>
  <c r="AB236" i="67"/>
  <c r="AA237" i="51"/>
  <c r="AA236" i="51"/>
  <c r="AC236" i="67"/>
  <c r="AA236" i="67"/>
  <c r="Y236" i="51"/>
  <c r="AA154" i="51"/>
  <c r="AC154" i="67"/>
  <c r="AA154" i="67"/>
  <c r="Y154" i="51"/>
  <c r="AB154" i="67"/>
  <c r="Z154" i="51"/>
  <c r="Y16" i="51"/>
  <c r="AA16" i="67"/>
  <c r="AB16" i="67"/>
  <c r="Z16" i="51"/>
  <c r="AC16" i="67"/>
  <c r="AA16" i="51"/>
  <c r="AB90" i="67"/>
  <c r="Z90" i="51"/>
  <c r="AA90" i="67"/>
  <c r="Y90" i="51"/>
  <c r="AA90" i="51"/>
  <c r="AC90" i="67"/>
  <c r="AV18" i="4" l="1"/>
  <c r="AV48" i="4"/>
  <c r="AV47" i="4"/>
  <c r="AW18" i="4"/>
  <c r="AW47" i="4"/>
  <c r="AW48" i="4"/>
  <c r="AB15" i="49"/>
  <c r="AA15" i="49"/>
  <c r="Z15" i="49"/>
  <c r="AX47" i="4"/>
  <c r="AX18" i="4"/>
  <c r="AX48" i="4"/>
  <c r="I21" i="67"/>
  <c r="I21" i="61"/>
  <c r="H21" i="51"/>
  <c r="H21" i="53"/>
  <c r="AA21" i="67" l="1"/>
  <c r="Y21" i="51"/>
  <c r="Z21" i="51"/>
  <c r="AB21" i="67"/>
  <c r="AC21" i="67"/>
  <c r="AA21" i="51"/>
  <c r="AF18" i="5" l="1"/>
  <c r="AE18" i="5"/>
  <c r="Z39" i="49"/>
  <c r="AB39" i="49"/>
  <c r="AA39" i="49"/>
  <c r="AD18" i="5"/>
  <c r="H43" i="51"/>
  <c r="I43" i="61"/>
  <c r="H43" i="53"/>
  <c r="I43" i="67"/>
  <c r="Z43" i="51" l="1"/>
  <c r="AB43" i="67"/>
  <c r="AC43" i="67"/>
  <c r="AA43" i="51"/>
  <c r="Y43" i="51"/>
  <c r="AA43" i="67"/>
  <c r="Z13" i="49" l="1"/>
  <c r="AA13" i="49"/>
  <c r="AB13" i="49"/>
  <c r="AD18" i="4"/>
  <c r="AD47" i="4"/>
  <c r="AD48" i="4"/>
  <c r="AE18" i="4"/>
  <c r="AE48" i="4"/>
  <c r="AE47" i="4"/>
  <c r="AF18" i="4"/>
  <c r="AF48" i="4"/>
  <c r="AF47" i="4"/>
  <c r="H18" i="51"/>
  <c r="I18" i="67"/>
  <c r="I18" i="61"/>
  <c r="H18" i="53"/>
  <c r="AA18" i="51" l="1"/>
  <c r="AC18" i="67"/>
  <c r="Z18" i="51"/>
  <c r="AB18" i="67"/>
  <c r="AA18" i="67"/>
  <c r="Y18" i="51"/>
  <c r="I23" i="61" l="1"/>
  <c r="I23" i="67"/>
  <c r="H23" i="53"/>
  <c r="H23" i="51"/>
  <c r="BI47" i="4"/>
  <c r="BI18" i="4"/>
  <c r="BI48" i="4"/>
  <c r="BH47" i="4"/>
  <c r="BH48" i="4"/>
  <c r="BH18" i="4"/>
  <c r="BJ18" i="4"/>
  <c r="BJ48" i="4"/>
  <c r="BJ47" i="4"/>
  <c r="AA17" i="49"/>
  <c r="Z17" i="49"/>
  <c r="AB17" i="49"/>
  <c r="I22" i="61"/>
  <c r="H22" i="51"/>
  <c r="H22" i="53"/>
  <c r="I22" i="67"/>
  <c r="AC23" i="67" l="1"/>
  <c r="AA23" i="51"/>
  <c r="AA23" i="67"/>
  <c r="Y23" i="51"/>
  <c r="AB23" i="67"/>
  <c r="Z23" i="51"/>
  <c r="AA22" i="51"/>
  <c r="AC22" i="67"/>
  <c r="AA22" i="67"/>
  <c r="Y22" i="51"/>
  <c r="Z22" i="51"/>
  <c r="AB22" i="67"/>
  <c r="I201" i="67" l="1"/>
  <c r="H201" i="51"/>
  <c r="H201" i="53"/>
  <c r="I201" i="61"/>
  <c r="I200" i="67"/>
  <c r="H200" i="51"/>
  <c r="H200" i="53"/>
  <c r="I200" i="61"/>
  <c r="I168" i="67"/>
  <c r="I168" i="61"/>
  <c r="H168" i="53"/>
  <c r="H168" i="51"/>
  <c r="AP47" i="37"/>
  <c r="AP48" i="37"/>
  <c r="AP18" i="37"/>
  <c r="AR48" i="37"/>
  <c r="AR18" i="37"/>
  <c r="AR47" i="37"/>
  <c r="AB211" i="49"/>
  <c r="Z211" i="49"/>
  <c r="AA211" i="49"/>
  <c r="I163" i="67"/>
  <c r="H163" i="53"/>
  <c r="H163" i="51"/>
  <c r="I163" i="61"/>
  <c r="AQ47" i="37"/>
  <c r="AQ18" i="37"/>
  <c r="AQ48" i="37"/>
  <c r="Y203" i="51" l="1"/>
  <c r="AA203" i="67"/>
  <c r="AB201" i="67"/>
  <c r="Z201" i="51"/>
  <c r="AA201" i="67"/>
  <c r="Y201" i="51"/>
  <c r="AC201" i="67"/>
  <c r="AA201" i="51"/>
  <c r="Y200" i="51"/>
  <c r="AA200" i="67"/>
  <c r="AA200" i="51"/>
  <c r="AC200" i="67"/>
  <c r="Z200" i="51"/>
  <c r="AB200" i="67"/>
  <c r="AB168" i="67"/>
  <c r="Z168" i="51"/>
  <c r="AA168" i="67"/>
  <c r="Y168" i="51"/>
  <c r="AC168" i="67"/>
  <c r="AA168" i="51"/>
  <c r="AA163" i="67"/>
  <c r="Y163" i="51"/>
  <c r="I97" i="61" l="1"/>
  <c r="H97" i="53"/>
  <c r="I97" i="67"/>
  <c r="H97" i="51"/>
  <c r="BU47" i="77"/>
  <c r="BU48" i="77"/>
  <c r="BU18" i="77"/>
  <c r="BT48" i="77"/>
  <c r="BT47" i="77"/>
  <c r="BT18" i="77"/>
  <c r="H68" i="51"/>
  <c r="H68" i="53"/>
  <c r="I68" i="67"/>
  <c r="I68" i="61"/>
  <c r="BV48" i="77"/>
  <c r="BV47" i="77"/>
  <c r="BV18" i="77"/>
  <c r="Z101" i="49"/>
  <c r="AB101" i="49"/>
  <c r="AA101" i="49"/>
  <c r="Z96" i="51" l="1"/>
  <c r="AB96" i="67"/>
  <c r="AA96" i="51"/>
  <c r="AC96" i="67"/>
  <c r="Y96" i="51"/>
  <c r="AA96" i="67"/>
  <c r="AA97" i="51"/>
  <c r="AC97" i="67"/>
  <c r="Y97" i="51"/>
  <c r="AA97" i="67"/>
  <c r="Z97" i="51"/>
  <c r="AB97" i="67"/>
  <c r="Z68" i="51"/>
  <c r="AB68" i="67"/>
  <c r="AC68" i="67"/>
  <c r="AA68" i="51"/>
  <c r="Y68" i="51"/>
  <c r="AA68" i="67"/>
  <c r="I87" i="61" l="1"/>
  <c r="I87" i="67"/>
  <c r="H87" i="53"/>
  <c r="H87" i="51"/>
  <c r="Z91" i="49"/>
  <c r="AB91" i="49"/>
  <c r="AA91" i="49"/>
  <c r="H47" i="77"/>
  <c r="H18" i="77"/>
  <c r="H48" i="77"/>
  <c r="G48" i="77"/>
  <c r="G18" i="77"/>
  <c r="G47" i="77"/>
  <c r="H58" i="53"/>
  <c r="H58" i="51"/>
  <c r="I58" i="61"/>
  <c r="I58" i="67"/>
  <c r="F18" i="77"/>
  <c r="F47" i="77"/>
  <c r="F48" i="77"/>
  <c r="AB86" i="67" l="1"/>
  <c r="Z86" i="51"/>
  <c r="AC86" i="67"/>
  <c r="AA86" i="51"/>
  <c r="AA86" i="67"/>
  <c r="Y86" i="51"/>
  <c r="AC87" i="67"/>
  <c r="AA87" i="51"/>
  <c r="AB87" i="67"/>
  <c r="Z87" i="51"/>
  <c r="AA87" i="67"/>
  <c r="Y87" i="51"/>
  <c r="AB58" i="67"/>
  <c r="Z58" i="51"/>
  <c r="AA58" i="51"/>
  <c r="AC58" i="67"/>
  <c r="AA58" i="67"/>
  <c r="Y58" i="51"/>
  <c r="AH163" i="53" l="1"/>
  <c r="BD171" i="67"/>
  <c r="BI48" i="37"/>
  <c r="BH163" i="67"/>
  <c r="T58" i="37"/>
  <c r="AA207" i="49"/>
  <c r="S58" i="37"/>
  <c r="BJ53" i="37"/>
  <c r="T46" i="37"/>
  <c r="BJ58" i="37"/>
  <c r="BH49" i="37"/>
  <c r="T53" i="37"/>
  <c r="R49" i="37"/>
  <c r="S45" i="37"/>
  <c r="BI58" i="37"/>
  <c r="BI46" i="37"/>
  <c r="AI171" i="53"/>
  <c r="BI45" i="37"/>
  <c r="BJ46" i="37"/>
  <c r="AB214" i="49"/>
  <c r="T45" i="37"/>
  <c r="AB207" i="49"/>
  <c r="BJ45" i="37"/>
  <c r="AA214" i="49"/>
  <c r="S46" i="37"/>
  <c r="AI163" i="53"/>
  <c r="Z206" i="51" l="1"/>
  <c r="AB206" i="67"/>
  <c r="AB198" i="67"/>
  <c r="Z198" i="51"/>
  <c r="AC198" i="67"/>
  <c r="AA198" i="51"/>
  <c r="AA206" i="51"/>
  <c r="AC206" i="67"/>
  <c r="N196" i="51"/>
  <c r="P196" i="67"/>
  <c r="S196" i="61"/>
  <c r="J196" i="51"/>
  <c r="K196" i="67"/>
  <c r="AG196" i="67"/>
  <c r="AE196" i="51"/>
  <c r="AE204" i="67"/>
  <c r="AC204" i="51"/>
  <c r="AD204" i="51"/>
  <c r="J204" i="67"/>
  <c r="I204" i="51"/>
  <c r="AF204" i="67"/>
  <c r="AA204" i="51"/>
  <c r="AC204" i="67"/>
  <c r="AB196" i="67"/>
  <c r="Z196" i="51"/>
  <c r="Y204" i="67"/>
  <c r="W204" i="51"/>
  <c r="X204" i="51"/>
  <c r="Z204" i="67"/>
  <c r="AD196" i="51"/>
  <c r="J196" i="67"/>
  <c r="AF196" i="67"/>
  <c r="I196" i="51"/>
  <c r="Q204" i="67"/>
  <c r="O204" i="51"/>
  <c r="T204" i="61"/>
  <c r="AG204" i="67"/>
  <c r="J204" i="51"/>
  <c r="K204" i="67"/>
  <c r="AE204" i="51"/>
  <c r="Z204" i="51"/>
  <c r="AB204" i="67"/>
  <c r="W196" i="51"/>
  <c r="Y196" i="67"/>
  <c r="Z196" i="67"/>
  <c r="X196" i="51"/>
  <c r="AC196" i="67"/>
  <c r="AA196" i="51"/>
  <c r="S204" i="61"/>
  <c r="N204" i="51"/>
  <c r="P204" i="67"/>
  <c r="T196" i="61"/>
  <c r="O196" i="51"/>
  <c r="Q196" i="67"/>
  <c r="AC196" i="51"/>
  <c r="AE196" i="67"/>
  <c r="AC171" i="51"/>
  <c r="AE203" i="67"/>
  <c r="AC203" i="51"/>
  <c r="I171" i="51"/>
  <c r="AF203" i="67"/>
  <c r="I203" i="51"/>
  <c r="AD203" i="51"/>
  <c r="J203" i="67"/>
  <c r="AC171" i="67"/>
  <c r="AC203" i="67"/>
  <c r="AA203" i="51"/>
  <c r="Z195" i="51"/>
  <c r="AB195" i="67"/>
  <c r="AF163" i="67"/>
  <c r="I195" i="51"/>
  <c r="J195" i="67"/>
  <c r="AF195" i="67"/>
  <c r="AD195" i="51"/>
  <c r="Q171" i="67"/>
  <c r="Q203" i="67"/>
  <c r="O203" i="51"/>
  <c r="T203" i="61"/>
  <c r="Z203" i="51"/>
  <c r="AB203" i="67"/>
  <c r="U207" i="49"/>
  <c r="S195" i="61"/>
  <c r="N195" i="51"/>
  <c r="P195" i="67"/>
  <c r="AC163" i="67"/>
  <c r="AC195" i="67"/>
  <c r="AA195" i="51"/>
  <c r="R214" i="49"/>
  <c r="Q206" i="51" s="1"/>
  <c r="N203" i="51"/>
  <c r="S203" i="61"/>
  <c r="P203" i="67"/>
  <c r="Q163" i="67"/>
  <c r="Q195" i="67"/>
  <c r="T195" i="61"/>
  <c r="O195" i="51"/>
  <c r="AE163" i="67"/>
  <c r="AC195" i="51"/>
  <c r="AE195" i="67"/>
  <c r="X171" i="51"/>
  <c r="X203" i="51"/>
  <c r="Z203" i="67"/>
  <c r="K163" i="67"/>
  <c r="AG195" i="67"/>
  <c r="J195" i="51"/>
  <c r="K195" i="67"/>
  <c r="AE195" i="51"/>
  <c r="W163" i="51"/>
  <c r="W195" i="51"/>
  <c r="Y195" i="67"/>
  <c r="X163" i="51"/>
  <c r="X195" i="51"/>
  <c r="Z195" i="67"/>
  <c r="W171" i="51"/>
  <c r="Y203" i="67"/>
  <c r="W203" i="51"/>
  <c r="AE171" i="51"/>
  <c r="J203" i="51"/>
  <c r="AG203" i="67"/>
  <c r="AE203" i="51"/>
  <c r="K203" i="67"/>
  <c r="T195" i="51"/>
  <c r="V195" i="67"/>
  <c r="Y195" i="61"/>
  <c r="T59" i="37"/>
  <c r="AB163" i="67"/>
  <c r="Z163" i="51"/>
  <c r="AC163" i="51"/>
  <c r="S59" i="37"/>
  <c r="BJ59" i="37"/>
  <c r="Z163" i="67"/>
  <c r="BJ33" i="37"/>
  <c r="BJ48" i="37"/>
  <c r="O171" i="51"/>
  <c r="AF171" i="53"/>
  <c r="BJ47" i="37"/>
  <c r="T171" i="61"/>
  <c r="Y163" i="67"/>
  <c r="AE171" i="67"/>
  <c r="AH171" i="53"/>
  <c r="I163" i="51"/>
  <c r="Z171" i="51"/>
  <c r="AB171" i="67"/>
  <c r="V163" i="67"/>
  <c r="T163" i="51"/>
  <c r="Y163" i="61"/>
  <c r="S207" i="49"/>
  <c r="R198" i="51" s="1"/>
  <c r="V207" i="49"/>
  <c r="S171" i="61"/>
  <c r="BI53" i="37"/>
  <c r="N163" i="51"/>
  <c r="N171" i="51"/>
  <c r="AD171" i="51"/>
  <c r="S33" i="37"/>
  <c r="AF163" i="53"/>
  <c r="BG163" i="67"/>
  <c r="T48" i="37"/>
  <c r="K171" i="67"/>
  <c r="BE171" i="67"/>
  <c r="AE163" i="51"/>
  <c r="S48" i="37"/>
  <c r="S214" i="49"/>
  <c r="R206" i="51" s="1"/>
  <c r="Z171" i="67"/>
  <c r="BH171" i="67"/>
  <c r="S163" i="61"/>
  <c r="U214" i="49"/>
  <c r="O163" i="51"/>
  <c r="BI33" i="37"/>
  <c r="J171" i="67"/>
  <c r="J163" i="67"/>
  <c r="S53" i="37"/>
  <c r="AE163" i="53"/>
  <c r="BD163" i="67"/>
  <c r="T47" i="37"/>
  <c r="J171" i="51"/>
  <c r="J163" i="51"/>
  <c r="BI59" i="37"/>
  <c r="S47" i="37"/>
  <c r="AA171" i="51"/>
  <c r="P171" i="67"/>
  <c r="P163" i="67"/>
  <c r="AA163" i="51"/>
  <c r="T163" i="61"/>
  <c r="Y171" i="67"/>
  <c r="AE171" i="53"/>
  <c r="AF171" i="67"/>
  <c r="AD163" i="51"/>
  <c r="T33" i="37"/>
  <c r="BE163" i="67"/>
  <c r="AG171" i="67"/>
  <c r="BG171" i="67"/>
  <c r="AG163" i="67"/>
  <c r="BI47" i="37"/>
  <c r="R207" i="49"/>
  <c r="Q198" i="51" s="1"/>
  <c r="V214" i="49"/>
  <c r="U206" i="51" l="1"/>
  <c r="W206" i="67"/>
  <c r="Z206" i="61"/>
  <c r="V206" i="67"/>
  <c r="Y206" i="61"/>
  <c r="T206" i="51"/>
  <c r="Z198" i="61"/>
  <c r="U198" i="51"/>
  <c r="W198" i="67"/>
  <c r="T198" i="51"/>
  <c r="Y198" i="61"/>
  <c r="V198" i="67"/>
  <c r="R196" i="51"/>
  <c r="Q196" i="51"/>
  <c r="R204" i="51"/>
  <c r="Q204" i="51"/>
  <c r="W204" i="67"/>
  <c r="Z204" i="61"/>
  <c r="U204" i="51"/>
  <c r="Z196" i="61"/>
  <c r="U196" i="51"/>
  <c r="W196" i="67"/>
  <c r="S204" i="67"/>
  <c r="T204" i="67"/>
  <c r="V196" i="61"/>
  <c r="W196" i="61"/>
  <c r="T196" i="67"/>
  <c r="S196" i="67"/>
  <c r="T204" i="51"/>
  <c r="Y204" i="61"/>
  <c r="V204" i="67"/>
  <c r="V196" i="67"/>
  <c r="Y196" i="61"/>
  <c r="T196" i="51"/>
  <c r="W204" i="61"/>
  <c r="V204" i="61"/>
  <c r="Q171" i="51"/>
  <c r="Q203" i="51"/>
  <c r="S195" i="67"/>
  <c r="T195" i="67"/>
  <c r="S203" i="67"/>
  <c r="T203" i="67"/>
  <c r="R163" i="51"/>
  <c r="R195" i="51"/>
  <c r="V203" i="61"/>
  <c r="W203" i="61"/>
  <c r="V195" i="61"/>
  <c r="W195" i="61"/>
  <c r="Q163" i="51"/>
  <c r="Q195" i="51"/>
  <c r="R171" i="51"/>
  <c r="R203" i="51"/>
  <c r="T203" i="51"/>
  <c r="V203" i="67"/>
  <c r="Y203" i="61"/>
  <c r="Z203" i="61"/>
  <c r="W203" i="67"/>
  <c r="U203" i="51"/>
  <c r="Z195" i="61"/>
  <c r="W195" i="67"/>
  <c r="U195" i="51"/>
  <c r="W163" i="61"/>
  <c r="V163" i="61"/>
  <c r="W171" i="61"/>
  <c r="V171" i="61"/>
  <c r="W171" i="67"/>
  <c r="Z171" i="61"/>
  <c r="U171" i="51"/>
  <c r="T163" i="67"/>
  <c r="S163" i="67"/>
  <c r="W163" i="67"/>
  <c r="Z163" i="61"/>
  <c r="U163" i="51"/>
  <c r="T171" i="67"/>
  <c r="S171" i="67"/>
  <c r="V171" i="67"/>
  <c r="T171" i="51"/>
  <c r="Y171" i="61"/>
  <c r="BL62" i="67" l="1"/>
  <c r="BL247" i="67"/>
  <c r="BL96" i="67"/>
  <c r="M168" i="61"/>
  <c r="M128" i="61"/>
  <c r="M147" i="61"/>
  <c r="M175" i="61"/>
  <c r="BL134" i="67"/>
  <c r="BL16" i="67"/>
  <c r="M213" i="61"/>
  <c r="M82" i="61"/>
  <c r="M108" i="61"/>
  <c r="M169" i="61"/>
  <c r="M51" i="61"/>
  <c r="BL22" i="67"/>
  <c r="M123" i="61"/>
  <c r="M136" i="61"/>
  <c r="BL135" i="67"/>
  <c r="BL108" i="67"/>
  <c r="M28" i="61"/>
  <c r="M94" i="61"/>
  <c r="M262" i="61"/>
  <c r="BL271" i="67"/>
  <c r="BL33" i="67"/>
  <c r="M100" i="61"/>
  <c r="M62" i="61"/>
  <c r="M171" i="61"/>
  <c r="M57" i="61"/>
  <c r="M256" i="61"/>
  <c r="M18" i="61"/>
  <c r="M177" i="61"/>
  <c r="M97" i="61"/>
  <c r="BL167" i="67"/>
  <c r="BL266" i="67"/>
  <c r="BL160" i="67"/>
  <c r="BL148" i="67"/>
  <c r="BL209" i="67"/>
  <c r="M59" i="61"/>
  <c r="BL66" i="67"/>
  <c r="BL45" i="67"/>
  <c r="M103" i="61"/>
  <c r="BL270" i="67"/>
  <c r="M118" i="61"/>
  <c r="M42" i="61"/>
  <c r="BL88" i="67"/>
  <c r="BL113" i="67"/>
  <c r="M80" i="61"/>
  <c r="M69" i="61"/>
  <c r="BL31" i="67"/>
  <c r="M134" i="61"/>
  <c r="BL115" i="67"/>
  <c r="BL207" i="67"/>
  <c r="M141" i="61"/>
  <c r="M270" i="61"/>
  <c r="M240" i="61"/>
  <c r="BL176" i="67"/>
  <c r="BL159" i="67"/>
  <c r="BL27" i="67"/>
  <c r="M179" i="61"/>
  <c r="BL232" i="67"/>
  <c r="M139" i="61"/>
  <c r="BL97" i="67"/>
  <c r="M125" i="61"/>
  <c r="M232" i="61"/>
  <c r="BL32" i="67"/>
  <c r="BL173" i="67"/>
  <c r="BL181" i="67"/>
  <c r="BL257" i="67"/>
  <c r="BL118" i="67"/>
  <c r="M50" i="61"/>
  <c r="BL18" i="67"/>
  <c r="M216" i="61"/>
  <c r="M166" i="61"/>
  <c r="M157" i="61"/>
  <c r="BL187" i="67"/>
  <c r="BL99" i="67"/>
  <c r="BL38" i="67"/>
  <c r="M25" i="61"/>
  <c r="BL180" i="67"/>
  <c r="M154" i="61"/>
  <c r="M56" i="61"/>
  <c r="BL136" i="67"/>
  <c r="BL114" i="67"/>
  <c r="M206" i="61"/>
  <c r="BL258" i="67"/>
  <c r="M87" i="61"/>
  <c r="M60" i="61"/>
  <c r="M129" i="61"/>
  <c r="BL30" i="67"/>
  <c r="M65" i="61"/>
  <c r="BL59" i="67"/>
  <c r="BL119" i="67"/>
  <c r="BL203" i="67"/>
  <c r="M44" i="61"/>
  <c r="M247" i="61"/>
  <c r="BL70" i="67"/>
  <c r="M152" i="61"/>
  <c r="M151" i="61"/>
  <c r="M253" i="61"/>
  <c r="M83" i="61"/>
  <c r="BL65" i="67"/>
  <c r="M58" i="61"/>
  <c r="J38" i="58"/>
  <c r="M34" i="61"/>
  <c r="M95" i="61"/>
  <c r="BL124" i="67"/>
  <c r="BL46" i="67"/>
  <c r="M132" i="61"/>
  <c r="M239" i="61"/>
  <c r="BL269" i="67"/>
  <c r="M207" i="61"/>
  <c r="BL179" i="67"/>
  <c r="BL101" i="67"/>
  <c r="M263" i="61"/>
  <c r="BL23" i="67"/>
  <c r="BL251" i="67"/>
  <c r="M117" i="61"/>
  <c r="M72" i="61"/>
  <c r="BL95" i="67"/>
  <c r="M119" i="61"/>
  <c r="M144" i="61"/>
  <c r="BL233" i="67"/>
  <c r="BL75" i="67"/>
  <c r="BL112" i="67"/>
  <c r="BL77" i="67"/>
  <c r="BL21" i="67"/>
  <c r="BL20" i="67"/>
  <c r="M111" i="61"/>
  <c r="BL131" i="67"/>
  <c r="M23" i="61"/>
  <c r="BL265" i="67"/>
  <c r="M180" i="61"/>
  <c r="M156" i="61"/>
  <c r="BL116" i="67"/>
  <c r="BL117" i="67"/>
  <c r="M195" i="61"/>
  <c r="M244" i="61"/>
  <c r="BL127" i="67"/>
  <c r="M30" i="61"/>
  <c r="BL202" i="67"/>
  <c r="BL14" i="67"/>
  <c r="M199" i="61"/>
  <c r="M38" i="61"/>
  <c r="BL250" i="67"/>
  <c r="BL15" i="67"/>
  <c r="BL79" i="67"/>
  <c r="BL221" i="67"/>
  <c r="M224" i="61"/>
  <c r="M88" i="61"/>
  <c r="M173" i="61"/>
  <c r="M223" i="61"/>
  <c r="BL147" i="67"/>
  <c r="BL85" i="67"/>
  <c r="BL268" i="67"/>
  <c r="BL36" i="67"/>
  <c r="BL133" i="67"/>
  <c r="M31" i="61"/>
  <c r="M89" i="61"/>
  <c r="BL272" i="67"/>
  <c r="BL126" i="67"/>
  <c r="BL174" i="67"/>
  <c r="M267" i="61"/>
  <c r="J58" i="55"/>
  <c r="BL48" i="67"/>
  <c r="BL53" i="67"/>
  <c r="M138" i="61"/>
  <c r="BL47" i="67"/>
  <c r="BL194" i="67"/>
  <c r="M235" i="61"/>
  <c r="BL172" i="67"/>
  <c r="M189" i="61"/>
  <c r="BL67" i="67"/>
  <c r="M209" i="61"/>
  <c r="BL83" i="67"/>
  <c r="M212" i="61"/>
  <c r="BL218" i="67"/>
  <c r="M61" i="61"/>
  <c r="BL213" i="67"/>
  <c r="BL161" i="67"/>
  <c r="M161" i="61"/>
  <c r="M167" i="61"/>
  <c r="M36" i="61"/>
  <c r="M29" i="61"/>
  <c r="BL214" i="67"/>
  <c r="BL198" i="67"/>
  <c r="BL110" i="67"/>
  <c r="BL49" i="67"/>
  <c r="M133" i="61"/>
  <c r="M203" i="61"/>
  <c r="M165" i="61"/>
  <c r="M14" i="61"/>
  <c r="BL201" i="67"/>
  <c r="BL106" i="67"/>
  <c r="BL121" i="67"/>
  <c r="BL204" i="67"/>
  <c r="M91" i="61"/>
  <c r="BL52" i="67"/>
  <c r="M45" i="61"/>
  <c r="M70" i="61"/>
  <c r="BL60" i="67"/>
  <c r="BL132" i="67"/>
  <c r="BL158" i="67"/>
  <c r="BL238" i="67"/>
  <c r="BL220" i="67"/>
  <c r="BL239" i="67"/>
  <c r="M158" i="61"/>
  <c r="M20" i="61"/>
  <c r="M79" i="61"/>
  <c r="M153" i="61"/>
  <c r="BL262" i="67"/>
  <c r="M272" i="61"/>
  <c r="BL237" i="67"/>
  <c r="BL281" i="67"/>
  <c r="BL128" i="67"/>
  <c r="M219" i="61"/>
  <c r="M228" i="61"/>
  <c r="BL145" i="67"/>
  <c r="M130" i="61"/>
  <c r="BL205" i="67"/>
  <c r="M127" i="61"/>
  <c r="BL154" i="67"/>
  <c r="M116" i="61"/>
  <c r="BL56" i="67"/>
  <c r="M210" i="61"/>
  <c r="M33" i="61"/>
  <c r="BL50" i="67"/>
  <c r="M214" i="61"/>
  <c r="M202" i="61"/>
  <c r="M140" i="61"/>
  <c r="M120" i="61"/>
  <c r="M204" i="61"/>
  <c r="M52" i="61"/>
  <c r="BL193" i="67"/>
  <c r="BL120" i="67"/>
  <c r="BL24" i="67"/>
  <c r="BL102" i="67"/>
  <c r="BL141" i="67"/>
  <c r="BL44" i="67"/>
  <c r="BL40" i="67"/>
  <c r="M135" i="61"/>
  <c r="M55" i="61"/>
  <c r="M250" i="61"/>
  <c r="M15" i="61"/>
  <c r="BL89" i="67"/>
  <c r="M112" i="61"/>
  <c r="M16" i="61"/>
  <c r="M19" i="61"/>
  <c r="BL153" i="67"/>
  <c r="M75" i="61"/>
  <c r="M27" i="61"/>
  <c r="M196" i="61"/>
  <c r="M21" i="61"/>
  <c r="M238" i="61"/>
  <c r="M275" i="61"/>
  <c r="BL278" i="67"/>
  <c r="BL249" i="67"/>
  <c r="BL273" i="67"/>
  <c r="M277" i="61"/>
  <c r="M251" i="61"/>
  <c r="BL61" i="67"/>
  <c r="M96" i="61"/>
  <c r="M205" i="61"/>
  <c r="BL195" i="67"/>
  <c r="M114" i="61"/>
  <c r="M229" i="61"/>
  <c r="BL34" i="67"/>
  <c r="M198" i="61"/>
  <c r="BL254" i="67"/>
  <c r="BL54" i="67"/>
  <c r="BL94" i="67"/>
  <c r="BL140" i="67"/>
  <c r="BL123" i="67"/>
  <c r="BL100" i="67"/>
  <c r="BL243" i="67"/>
  <c r="BL87" i="67"/>
  <c r="M24" i="61"/>
  <c r="M233" i="61"/>
  <c r="BL103" i="67"/>
  <c r="M99" i="61"/>
  <c r="M226" i="61"/>
  <c r="BL91" i="67"/>
  <c r="M201" i="61"/>
  <c r="M110" i="61"/>
  <c r="BL144" i="67"/>
  <c r="BL206" i="67"/>
  <c r="BL256" i="67"/>
  <c r="M105" i="61"/>
  <c r="BL55" i="67"/>
  <c r="BL26" i="67"/>
  <c r="BL109" i="67"/>
  <c r="M109" i="61"/>
  <c r="BL57" i="67"/>
  <c r="BL184" i="67"/>
  <c r="BL275" i="67"/>
  <c r="M278" i="61"/>
  <c r="BL211" i="67"/>
  <c r="BL245" i="67"/>
  <c r="M174" i="61"/>
  <c r="BL156" i="67"/>
  <c r="M218" i="61"/>
  <c r="BL72" i="67"/>
  <c r="BL244" i="67"/>
  <c r="BL29" i="67"/>
  <c r="BL216" i="67"/>
  <c r="BL210" i="67"/>
  <c r="BL229" i="67"/>
  <c r="M48" i="61"/>
  <c r="BL165" i="67"/>
  <c r="BL125" i="67"/>
  <c r="M254" i="61"/>
  <c r="BL122" i="67"/>
  <c r="BL129" i="67"/>
  <c r="M193" i="61"/>
  <c r="M53" i="61"/>
  <c r="M124" i="61"/>
  <c r="M54" i="61"/>
  <c r="M40" i="61"/>
  <c r="BL105" i="67"/>
  <c r="BL199" i="67"/>
  <c r="M102" i="61"/>
  <c r="BL171" i="67"/>
  <c r="M46" i="61"/>
  <c r="BL226" i="67"/>
  <c r="M49" i="61"/>
  <c r="M122" i="61"/>
  <c r="M121" i="61"/>
  <c r="M106" i="61"/>
  <c r="M243" i="61"/>
  <c r="BL19" i="67"/>
  <c r="BL170" i="67"/>
  <c r="M259" i="61"/>
  <c r="M220" i="61"/>
  <c r="BL196" i="67"/>
  <c r="M107" i="61"/>
  <c r="M77" i="61"/>
  <c r="BL107" i="67"/>
  <c r="M258" i="61"/>
  <c r="BL259" i="67"/>
  <c r="M184" i="61"/>
  <c r="M26" i="61"/>
  <c r="M170" i="61"/>
  <c r="M93" i="61"/>
  <c r="BL175" i="67"/>
  <c r="BL139" i="67"/>
  <c r="BL242" i="67"/>
  <c r="BL41" i="67"/>
  <c r="BL137" i="67"/>
  <c r="BL241" i="67"/>
  <c r="BL208" i="67"/>
  <c r="BL215" i="67"/>
  <c r="M146" i="61"/>
  <c r="M230" i="61"/>
  <c r="BL183" i="67"/>
  <c r="BL146" i="67"/>
  <c r="BL252" i="67"/>
  <c r="M208" i="61"/>
  <c r="BL86" i="67"/>
  <c r="BL164" i="67"/>
  <c r="M187" i="61"/>
  <c r="M200" i="61"/>
  <c r="M237" i="61"/>
  <c r="M47" i="61"/>
  <c r="M137" i="61"/>
  <c r="M241" i="61"/>
  <c r="BL43" i="67"/>
  <c r="BL84" i="67"/>
  <c r="M41" i="61"/>
  <c r="M183" i="61"/>
  <c r="M182" i="61"/>
  <c r="M269" i="61"/>
  <c r="M280" i="61"/>
  <c r="BL234" i="67"/>
  <c r="BL166" i="67"/>
  <c r="M143" i="61"/>
  <c r="M225" i="61"/>
  <c r="BL152" i="67"/>
  <c r="BL223" i="67"/>
  <c r="M222" i="61"/>
  <c r="BL225" i="67"/>
  <c r="BL240" i="67"/>
  <c r="BL178" i="67"/>
  <c r="M126" i="61"/>
  <c r="BL200" i="67"/>
  <c r="BL151" i="67"/>
  <c r="M22" i="61"/>
  <c r="M227" i="61"/>
  <c r="BL74" i="67"/>
  <c r="M242" i="61"/>
  <c r="M181" i="61"/>
  <c r="M248" i="61"/>
  <c r="BL263" i="67"/>
  <c r="M66" i="61"/>
  <c r="BL28" i="67"/>
  <c r="M64" i="61"/>
  <c r="BL78" i="67"/>
  <c r="BL104" i="67"/>
  <c r="M35" i="61"/>
  <c r="BL92" i="67"/>
  <c r="BL224" i="67"/>
  <c r="BL71" i="67"/>
  <c r="M104" i="61"/>
  <c r="M273" i="61"/>
  <c r="M276" i="61"/>
  <c r="BL235" i="67"/>
  <c r="M39" i="61"/>
  <c r="M279" i="61"/>
  <c r="M115" i="61"/>
  <c r="M67" i="61"/>
  <c r="M252" i="61"/>
  <c r="BL76" i="67"/>
  <c r="M37" i="61"/>
  <c r="BL63" i="67"/>
  <c r="M145" i="61"/>
  <c r="M188" i="61"/>
  <c r="M186" i="61"/>
  <c r="BL188" i="67"/>
  <c r="M164" i="61"/>
  <c r="M90" i="61"/>
  <c r="M236" i="61"/>
  <c r="BL157" i="67"/>
  <c r="M190" i="61"/>
  <c r="BL168" i="67"/>
  <c r="BL186" i="67"/>
  <c r="M163" i="61"/>
  <c r="M159" i="61"/>
  <c r="BL111" i="67"/>
  <c r="M255" i="61"/>
  <c r="M149" i="61"/>
  <c r="BL149" i="67"/>
  <c r="M142" i="61"/>
  <c r="BL227" i="67"/>
  <c r="BL150" i="67"/>
  <c r="BL17" i="67"/>
  <c r="BL81" i="67"/>
  <c r="BL260" i="67"/>
  <c r="M148" i="61"/>
  <c r="M150" i="61"/>
  <c r="M260" i="61"/>
  <c r="BL35" i="67"/>
  <c r="M85" i="61"/>
  <c r="M68" i="61"/>
  <c r="BL68" i="67"/>
  <c r="BL217" i="67"/>
  <c r="BL58" i="67"/>
  <c r="M71" i="61"/>
  <c r="M245" i="61"/>
  <c r="M268" i="61"/>
  <c r="M274" i="61"/>
  <c r="BL82" i="67"/>
  <c r="BL182" i="67"/>
  <c r="M264" i="61"/>
  <c r="BL39" i="67"/>
  <c r="M194" i="61"/>
  <c r="M76" i="61"/>
  <c r="BL228" i="67"/>
  <c r="BL189" i="67"/>
  <c r="M234" i="61"/>
  <c r="BL155" i="67"/>
  <c r="M86" i="61"/>
  <c r="M176" i="61"/>
  <c r="BL143" i="67"/>
  <c r="M211" i="61"/>
  <c r="M160" i="61"/>
  <c r="BL169" i="67"/>
  <c r="BL163" i="67"/>
  <c r="BL177" i="67"/>
  <c r="M63" i="61"/>
  <c r="BL142" i="67"/>
  <c r="BL130" i="67"/>
  <c r="M192" i="61"/>
  <c r="M81" i="61"/>
  <c r="M17" i="61"/>
  <c r="BL248" i="67"/>
  <c r="M101" i="61"/>
  <c r="M185" i="61"/>
  <c r="BL255" i="67"/>
  <c r="BL236" i="67"/>
  <c r="BL185" i="67"/>
  <c r="M261" i="61"/>
  <c r="M249" i="61"/>
  <c r="M78" i="61"/>
  <c r="BL25" i="67"/>
  <c r="BL253" i="67"/>
  <c r="BL69" i="67"/>
  <c r="BL246" i="67"/>
  <c r="M271" i="61"/>
  <c r="BL277" i="67"/>
  <c r="M282" i="61"/>
  <c r="M43" i="61"/>
  <c r="M84" i="61"/>
  <c r="BL280" i="67"/>
  <c r="BL197" i="67"/>
  <c r="M172" i="61"/>
  <c r="M266" i="61"/>
  <c r="BL279" i="67"/>
  <c r="BL230" i="67"/>
  <c r="M197" i="61"/>
  <c r="M113" i="61"/>
  <c r="M32" i="61"/>
  <c r="BL264" i="67"/>
  <c r="M281" i="61"/>
  <c r="M231" i="61"/>
  <c r="BL93" i="67"/>
  <c r="BL37" i="67"/>
  <c r="M215" i="61"/>
  <c r="BL192" i="67"/>
  <c r="BL219" i="67"/>
  <c r="BL231" i="67"/>
  <c r="BL73" i="67"/>
  <c r="BL190" i="67"/>
  <c r="BL222" i="67"/>
  <c r="M73" i="61"/>
  <c r="M191" i="61"/>
  <c r="M155" i="61"/>
  <c r="M162" i="61"/>
  <c r="M74" i="61"/>
  <c r="BL162" i="67"/>
  <c r="M131" i="61"/>
  <c r="BL138" i="67"/>
  <c r="BL90" i="67"/>
  <c r="M178" i="61"/>
  <c r="BL51" i="67"/>
  <c r="BL261" i="67"/>
  <c r="BL42" i="67"/>
  <c r="M257" i="61"/>
  <c r="BL80" i="67"/>
  <c r="BL191" i="67"/>
  <c r="M92" i="61"/>
  <c r="M221" i="61"/>
  <c r="BL64" i="67"/>
  <c r="M217" i="61"/>
  <c r="M246" i="61"/>
  <c r="M265" i="61"/>
  <c r="BL267" i="67"/>
  <c r="BL274" i="67"/>
  <c r="BL276" i="67"/>
  <c r="BL212" i="67"/>
  <c r="BL282" i="67"/>
  <c r="K245" i="51" l="1"/>
  <c r="L245" i="67"/>
  <c r="I245" i="51"/>
  <c r="J245" i="67"/>
  <c r="L245" i="51"/>
  <c r="M245" i="67"/>
  <c r="J245" i="51"/>
  <c r="K245" i="67"/>
  <c r="M241" i="67"/>
  <c r="L241" i="51"/>
  <c r="J241" i="51"/>
  <c r="K241" i="67"/>
  <c r="K241" i="51"/>
  <c r="L241" i="67"/>
  <c r="I241" i="51"/>
  <c r="J241" i="67"/>
  <c r="L246" i="67"/>
  <c r="K246" i="51"/>
  <c r="I246" i="51"/>
  <c r="J246" i="67"/>
  <c r="M246" i="67"/>
  <c r="L246" i="51"/>
  <c r="K246" i="67"/>
  <c r="J246" i="51"/>
  <c r="L239" i="51"/>
  <c r="M239" i="67"/>
  <c r="K239" i="67"/>
  <c r="J239" i="51"/>
  <c r="K239" i="51"/>
  <c r="L239" i="67"/>
  <c r="I239" i="51"/>
  <c r="J239" i="67"/>
  <c r="L244" i="67"/>
  <c r="K244" i="51"/>
  <c r="I244" i="51"/>
  <c r="J244" i="67"/>
  <c r="L244" i="51"/>
  <c r="M244" i="67"/>
  <c r="J244" i="51"/>
  <c r="K244" i="67"/>
  <c r="K237" i="51"/>
  <c r="L237" i="67"/>
  <c r="I237" i="51"/>
  <c r="J237" i="67"/>
  <c r="L237" i="51"/>
  <c r="M237" i="67"/>
  <c r="J237" i="51"/>
  <c r="K237" i="67"/>
  <c r="L242" i="51"/>
  <c r="M242" i="67"/>
  <c r="K242" i="67"/>
  <c r="J242" i="51"/>
  <c r="K242" i="51"/>
  <c r="L242" i="67"/>
  <c r="J242" i="67"/>
  <c r="I242" i="51"/>
  <c r="L238" i="67"/>
  <c r="J238" i="67"/>
  <c r="M243" i="67"/>
  <c r="K243" i="67"/>
  <c r="L243" i="67"/>
  <c r="J243" i="67"/>
  <c r="M238" i="67"/>
  <c r="K238" i="67"/>
  <c r="K238" i="51"/>
  <c r="I238" i="51"/>
  <c r="L243" i="51"/>
  <c r="J243" i="51"/>
  <c r="K243" i="51"/>
  <c r="I243" i="51"/>
  <c r="L238" i="51"/>
  <c r="J238" i="51"/>
  <c r="M232" i="67" l="1"/>
  <c r="L232" i="51"/>
  <c r="K232" i="67"/>
  <c r="J232" i="51"/>
  <c r="L232" i="67"/>
  <c r="K232" i="51"/>
  <c r="J232" i="67"/>
  <c r="I232" i="51"/>
  <c r="L230" i="67"/>
  <c r="J230" i="67"/>
  <c r="K230" i="51"/>
  <c r="I230" i="51"/>
  <c r="M230" i="67"/>
  <c r="L230" i="51"/>
  <c r="K230" i="67"/>
  <c r="J230" i="51"/>
  <c r="AZ18" i="43" l="1"/>
  <c r="AY18" i="43"/>
  <c r="BA18" i="43" l="1"/>
  <c r="BA47" i="43"/>
  <c r="BA48" i="43"/>
  <c r="AC18" i="4" l="1"/>
  <c r="AC47" i="4"/>
  <c r="AC48" i="4"/>
  <c r="CQ18" i="4"/>
  <c r="CQ48" i="4"/>
  <c r="CQ47" i="4"/>
  <c r="Q48" i="4"/>
  <c r="Q47" i="4"/>
  <c r="Q18" i="4"/>
  <c r="AU47" i="4"/>
  <c r="AU18" i="4"/>
  <c r="AU48" i="4"/>
  <c r="CE48" i="4"/>
  <c r="CE18" i="4"/>
  <c r="CE47" i="4"/>
  <c r="DO18" i="4"/>
  <c r="DO47" i="4"/>
  <c r="DO48" i="4"/>
  <c r="E48" i="77"/>
  <c r="E47" i="77"/>
  <c r="E18" i="77"/>
  <c r="AC48" i="28"/>
  <c r="AC18" i="28"/>
  <c r="AC47" i="28"/>
  <c r="AU48" i="28"/>
  <c r="AU47" i="28"/>
  <c r="AU18" i="28"/>
  <c r="AI47" i="31"/>
  <c r="AI18" i="31"/>
  <c r="AI48" i="31"/>
  <c r="BA18" i="31"/>
  <c r="BA47" i="31"/>
  <c r="BA48" i="31"/>
  <c r="DC48" i="31"/>
  <c r="DC47" i="31"/>
  <c r="DC18" i="31"/>
  <c r="AC18" i="79"/>
  <c r="AC48" i="79"/>
  <c r="AC47" i="79"/>
  <c r="BA18" i="71"/>
  <c r="BA48" i="71"/>
  <c r="BA47" i="71"/>
  <c r="W48" i="74"/>
  <c r="W47" i="74"/>
  <c r="W18" i="74"/>
  <c r="EM47" i="33"/>
  <c r="EM18" i="33"/>
  <c r="EM48" i="33"/>
  <c r="BS47" i="33"/>
  <c r="BS48" i="33"/>
  <c r="BS18" i="33"/>
  <c r="DC48" i="33"/>
  <c r="DC18" i="33"/>
  <c r="DC47" i="33"/>
  <c r="Q47" i="68"/>
  <c r="Q48" i="68"/>
  <c r="Q18" i="68"/>
  <c r="AI48" i="4"/>
  <c r="AI18" i="4"/>
  <c r="AI47" i="4"/>
  <c r="BS18" i="4"/>
  <c r="BS48" i="4"/>
  <c r="BS47" i="4"/>
  <c r="DU47" i="4"/>
  <c r="DU48" i="4"/>
  <c r="DU18" i="4"/>
  <c r="K47" i="77"/>
  <c r="K18" i="77"/>
  <c r="K48" i="77"/>
  <c r="BA48" i="28"/>
  <c r="BA18" i="28"/>
  <c r="BA47" i="28"/>
  <c r="E18" i="31"/>
  <c r="E47" i="31"/>
  <c r="E48" i="31"/>
  <c r="AO18" i="31"/>
  <c r="AO48" i="31"/>
  <c r="AO47" i="31"/>
  <c r="CQ18" i="31"/>
  <c r="CQ47" i="31"/>
  <c r="CQ48" i="31"/>
  <c r="DI48" i="31"/>
  <c r="DI47" i="31"/>
  <c r="DI18" i="31"/>
  <c r="E48" i="71"/>
  <c r="E18" i="71"/>
  <c r="E47" i="71"/>
  <c r="AO47" i="71"/>
  <c r="AO18" i="71"/>
  <c r="AO48" i="71"/>
  <c r="E48" i="74"/>
  <c r="E47" i="74"/>
  <c r="E18" i="74"/>
  <c r="Q47" i="33"/>
  <c r="Q48" i="33"/>
  <c r="Q18" i="33"/>
  <c r="AO18" i="33"/>
  <c r="AO48" i="33"/>
  <c r="AO47" i="33"/>
  <c r="CE18" i="33"/>
  <c r="CE48" i="33"/>
  <c r="CE47" i="33"/>
  <c r="E18" i="72"/>
  <c r="E48" i="72"/>
  <c r="E47" i="72"/>
  <c r="W47" i="72"/>
  <c r="W48" i="72"/>
  <c r="W18" i="72"/>
  <c r="AO18" i="72"/>
  <c r="AO48" i="72"/>
  <c r="AO47" i="72"/>
  <c r="K48" i="36"/>
  <c r="K18" i="36"/>
  <c r="K47" i="36"/>
  <c r="K18" i="37"/>
  <c r="K47" i="37"/>
  <c r="K48" i="37"/>
  <c r="AC48" i="37"/>
  <c r="AC18" i="37"/>
  <c r="AC47" i="37"/>
  <c r="AU18" i="37"/>
  <c r="AU47" i="37"/>
  <c r="AU48" i="37"/>
  <c r="E47" i="38"/>
  <c r="E18" i="38"/>
  <c r="E48" i="38"/>
  <c r="Q47" i="38"/>
  <c r="Q18" i="38"/>
  <c r="Q48" i="38"/>
  <c r="AI48" i="38"/>
  <c r="AI18" i="38"/>
  <c r="AI47" i="38"/>
  <c r="BA18" i="38"/>
  <c r="BA48" i="38"/>
  <c r="BA47" i="38"/>
  <c r="BS48" i="38"/>
  <c r="BS18" i="38"/>
  <c r="BS47" i="38"/>
  <c r="E47" i="73"/>
  <c r="E18" i="73"/>
  <c r="E48" i="73"/>
  <c r="BY18" i="39"/>
  <c r="BY47" i="39"/>
  <c r="BY48" i="39"/>
  <c r="CK47" i="39"/>
  <c r="CK48" i="39"/>
  <c r="CK18" i="39"/>
  <c r="K18" i="39"/>
  <c r="K47" i="39"/>
  <c r="K48" i="39"/>
  <c r="BA18" i="39"/>
  <c r="BA48" i="39"/>
  <c r="BA47" i="39"/>
  <c r="CE18" i="39"/>
  <c r="CE48" i="39"/>
  <c r="CE47" i="39"/>
  <c r="DC18" i="39"/>
  <c r="DC48" i="39"/>
  <c r="DC47" i="39"/>
  <c r="Q18" i="40"/>
  <c r="Q48" i="40"/>
  <c r="Q47" i="40"/>
  <c r="AI47" i="40"/>
  <c r="AI48" i="40"/>
  <c r="AI18" i="40"/>
  <c r="BA47" i="40"/>
  <c r="BA48" i="40"/>
  <c r="BA18" i="40"/>
  <c r="BS48" i="40"/>
  <c r="BS18" i="40"/>
  <c r="BS47" i="40"/>
  <c r="DO48" i="43"/>
  <c r="DO47" i="43"/>
  <c r="DO18" i="43"/>
  <c r="K48" i="41"/>
  <c r="K18" i="41"/>
  <c r="K47" i="41"/>
  <c r="E47" i="43"/>
  <c r="E48" i="43"/>
  <c r="E18" i="43"/>
  <c r="BY18" i="43"/>
  <c r="BY47" i="43"/>
  <c r="BY48" i="43"/>
  <c r="CW18" i="43"/>
  <c r="CW48" i="43"/>
  <c r="CW47" i="43"/>
  <c r="EM48" i="43"/>
  <c r="EM47" i="43"/>
  <c r="EM18" i="43"/>
  <c r="K47" i="4"/>
  <c r="K48" i="4"/>
  <c r="K18" i="4"/>
  <c r="DC47" i="4"/>
  <c r="DC48" i="4"/>
  <c r="DC18" i="4"/>
  <c r="EM48" i="4"/>
  <c r="EM47" i="4"/>
  <c r="EM18" i="4"/>
  <c r="Q18" i="28"/>
  <c r="Q47" i="28"/>
  <c r="Q48" i="28"/>
  <c r="AI47" i="28"/>
  <c r="AI18" i="28"/>
  <c r="AI48" i="28"/>
  <c r="W18" i="31"/>
  <c r="W48" i="31"/>
  <c r="W47" i="31"/>
  <c r="BG47" i="31"/>
  <c r="BG48" i="31"/>
  <c r="BG18" i="31"/>
  <c r="BY48" i="31"/>
  <c r="BY18" i="31"/>
  <c r="BY47" i="31"/>
  <c r="Q48" i="79"/>
  <c r="Q47" i="79"/>
  <c r="Q18" i="79"/>
  <c r="W47" i="71"/>
  <c r="W48" i="71"/>
  <c r="W18" i="71"/>
  <c r="BG18" i="71"/>
  <c r="BG48" i="71"/>
  <c r="BG47" i="71"/>
  <c r="AI48" i="74"/>
  <c r="AI47" i="74"/>
  <c r="AI18" i="74"/>
  <c r="AC47" i="33"/>
  <c r="AC18" i="33"/>
  <c r="AC48" i="33"/>
  <c r="BG47" i="33"/>
  <c r="BG48" i="33"/>
  <c r="BG18" i="33"/>
  <c r="CQ48" i="33"/>
  <c r="CQ47" i="33"/>
  <c r="CQ18" i="33"/>
  <c r="BA47" i="4"/>
  <c r="BA48" i="4"/>
  <c r="BA18" i="4"/>
  <c r="E48" i="4"/>
  <c r="E47" i="4"/>
  <c r="E18" i="4"/>
  <c r="DI47" i="4"/>
  <c r="DI48" i="4"/>
  <c r="DI18" i="4"/>
  <c r="ES48" i="4"/>
  <c r="ES18" i="4"/>
  <c r="ES47" i="4"/>
  <c r="E47" i="28"/>
  <c r="E48" i="28"/>
  <c r="E18" i="28"/>
  <c r="AO18" i="28"/>
  <c r="AO48" i="28"/>
  <c r="AO47" i="28"/>
  <c r="K18" i="31"/>
  <c r="K48" i="31"/>
  <c r="K47" i="31"/>
  <c r="AC47" i="31"/>
  <c r="AC48" i="31"/>
  <c r="AC18" i="31"/>
  <c r="BM47" i="31"/>
  <c r="BM18" i="31"/>
  <c r="BM48" i="31"/>
  <c r="CW47" i="31"/>
  <c r="CW48" i="31"/>
  <c r="CW18" i="31"/>
  <c r="K18" i="79"/>
  <c r="K47" i="79"/>
  <c r="K48" i="79"/>
  <c r="AU48" i="71"/>
  <c r="AU47" i="71"/>
  <c r="AU18" i="71"/>
  <c r="Q47" i="74"/>
  <c r="Q18" i="74"/>
  <c r="Q48" i="74"/>
  <c r="W47" i="33"/>
  <c r="W18" i="33"/>
  <c r="W48" i="33"/>
  <c r="AI18" i="33"/>
  <c r="AI47" i="33"/>
  <c r="AI48" i="33"/>
  <c r="AU47" i="33"/>
  <c r="AU48" i="33"/>
  <c r="AU18" i="33"/>
  <c r="CW47" i="33"/>
  <c r="CW48" i="33"/>
  <c r="CW18" i="33"/>
  <c r="EA48" i="33"/>
  <c r="EA47" i="33"/>
  <c r="EA18" i="33"/>
  <c r="K47" i="68"/>
  <c r="K18" i="68"/>
  <c r="K48" i="68"/>
  <c r="AC18" i="72"/>
  <c r="AC47" i="72"/>
  <c r="AC48" i="72"/>
  <c r="AU48" i="72"/>
  <c r="AU18" i="72"/>
  <c r="AU47" i="72"/>
  <c r="Q48" i="36"/>
  <c r="Q18" i="36"/>
  <c r="Q47" i="36"/>
  <c r="Q18" i="37"/>
  <c r="Q47" i="37"/>
  <c r="Q48" i="37"/>
  <c r="AI47" i="37"/>
  <c r="AI18" i="37"/>
  <c r="AI48" i="37"/>
  <c r="BA48" i="37"/>
  <c r="BA18" i="37"/>
  <c r="BA47" i="37"/>
  <c r="K48" i="38"/>
  <c r="K18" i="38"/>
  <c r="K47" i="38"/>
  <c r="W47" i="38"/>
  <c r="W18" i="38"/>
  <c r="W48" i="38"/>
  <c r="AU47" i="38"/>
  <c r="AU48" i="38"/>
  <c r="AU18" i="38"/>
  <c r="BG47" i="38"/>
  <c r="BG18" i="38"/>
  <c r="BG48" i="38"/>
  <c r="BY48" i="38"/>
  <c r="BY47" i="38"/>
  <c r="BY18" i="38"/>
  <c r="K18" i="73"/>
  <c r="K48" i="73"/>
  <c r="K47" i="73"/>
  <c r="AO18" i="39"/>
  <c r="AO47" i="39"/>
  <c r="AO48" i="39"/>
  <c r="BM18" i="39"/>
  <c r="BM47" i="39"/>
  <c r="BM48" i="39"/>
  <c r="DI48" i="39"/>
  <c r="DI47" i="39"/>
  <c r="DI18" i="39"/>
  <c r="CQ47" i="39"/>
  <c r="CQ18" i="39"/>
  <c r="CQ48" i="39"/>
  <c r="E48" i="40"/>
  <c r="E18" i="40"/>
  <c r="E47" i="40"/>
  <c r="W47" i="40"/>
  <c r="W48" i="40"/>
  <c r="W18" i="40"/>
  <c r="AO48" i="40"/>
  <c r="AO18" i="40"/>
  <c r="AO47" i="40"/>
  <c r="BG18" i="40"/>
  <c r="BG47" i="40"/>
  <c r="BG48" i="40"/>
  <c r="DI47" i="43"/>
  <c r="DI18" i="43"/>
  <c r="DI48" i="43"/>
  <c r="EA47" i="43"/>
  <c r="EA48" i="43"/>
  <c r="EA18" i="43"/>
  <c r="Q47" i="41"/>
  <c r="Q48" i="41"/>
  <c r="Q18" i="41"/>
  <c r="W18" i="43"/>
  <c r="W48" i="43"/>
  <c r="W47" i="43"/>
  <c r="AO48" i="43"/>
  <c r="AO47" i="43"/>
  <c r="AO18" i="43"/>
  <c r="BG48" i="43"/>
  <c r="BG47" i="43"/>
  <c r="BG18" i="43"/>
  <c r="CE18" i="43"/>
  <c r="CE48" i="43"/>
  <c r="CE47" i="43"/>
  <c r="DC18" i="43"/>
  <c r="DC47" i="43"/>
  <c r="DC48" i="43"/>
  <c r="BG47" i="4"/>
  <c r="BG48" i="4"/>
  <c r="BG18" i="4"/>
  <c r="EA18" i="4"/>
  <c r="EA47" i="4"/>
  <c r="EA48" i="4"/>
  <c r="Q48" i="77"/>
  <c r="Q18" i="77"/>
  <c r="Q47" i="77"/>
  <c r="W47" i="28"/>
  <c r="W48" i="28"/>
  <c r="W18" i="28"/>
  <c r="BG18" i="28"/>
  <c r="BG48" i="28"/>
  <c r="BG47" i="28"/>
  <c r="AU18" i="31"/>
  <c r="AU48" i="31"/>
  <c r="AU47" i="31"/>
  <c r="CE47" i="31"/>
  <c r="CE48" i="31"/>
  <c r="CE18" i="31"/>
  <c r="E48" i="79"/>
  <c r="E18" i="79"/>
  <c r="E47" i="79"/>
  <c r="K18" i="71"/>
  <c r="K47" i="71"/>
  <c r="K48" i="71"/>
  <c r="AC47" i="71"/>
  <c r="AC48" i="71"/>
  <c r="AC18" i="71"/>
  <c r="BM18" i="71"/>
  <c r="BM47" i="71"/>
  <c r="BM48" i="71"/>
  <c r="AO18" i="74"/>
  <c r="AO48" i="74"/>
  <c r="AO47" i="74"/>
  <c r="BM18" i="33"/>
  <c r="BM47" i="33"/>
  <c r="BM48" i="33"/>
  <c r="CK18" i="33"/>
  <c r="CK48" i="33"/>
  <c r="CK47" i="33"/>
  <c r="K47" i="72"/>
  <c r="K18" i="72"/>
  <c r="K48" i="72"/>
  <c r="CK48" i="4"/>
  <c r="CK47" i="4"/>
  <c r="CK18" i="4"/>
  <c r="AO18" i="4"/>
  <c r="AO48" i="4"/>
  <c r="AO47" i="4"/>
  <c r="BY18" i="4"/>
  <c r="BY47" i="4"/>
  <c r="BY48" i="4"/>
  <c r="W18" i="4"/>
  <c r="W47" i="4"/>
  <c r="W48" i="4"/>
  <c r="BM48" i="4"/>
  <c r="BM18" i="4"/>
  <c r="BM47" i="4"/>
  <c r="CW47" i="4"/>
  <c r="CW18" i="4"/>
  <c r="CW48" i="4"/>
  <c r="EG48" i="4"/>
  <c r="EG18" i="4"/>
  <c r="EG47" i="4"/>
  <c r="BM18" i="28"/>
  <c r="BM47" i="28"/>
  <c r="BM48" i="28"/>
  <c r="Q48" i="31"/>
  <c r="Q18" i="31"/>
  <c r="Q47" i="31"/>
  <c r="BS47" i="31"/>
  <c r="BS18" i="31"/>
  <c r="BS48" i="31"/>
  <c r="CK47" i="31"/>
  <c r="CK48" i="31"/>
  <c r="CK18" i="31"/>
  <c r="W48" i="79"/>
  <c r="W18" i="79"/>
  <c r="W47" i="79"/>
  <c r="AI18" i="71"/>
  <c r="AI47" i="71"/>
  <c r="AI48" i="71"/>
  <c r="BS48" i="71"/>
  <c r="BS47" i="71"/>
  <c r="BS18" i="71"/>
  <c r="K48" i="33"/>
  <c r="K47" i="33"/>
  <c r="K18" i="33"/>
  <c r="E47" i="33"/>
  <c r="E18" i="33"/>
  <c r="E48" i="33"/>
  <c r="BA47" i="33"/>
  <c r="BA18" i="33"/>
  <c r="BA48" i="33"/>
  <c r="BY47" i="33"/>
  <c r="BY48" i="33"/>
  <c r="BY18" i="33"/>
  <c r="EG48" i="33"/>
  <c r="EG47" i="33"/>
  <c r="EG18" i="33"/>
  <c r="Q47" i="72"/>
  <c r="Q48" i="72"/>
  <c r="Q18" i="72"/>
  <c r="AI18" i="72"/>
  <c r="AI47" i="72"/>
  <c r="AI48" i="72"/>
  <c r="E48" i="36"/>
  <c r="E47" i="36"/>
  <c r="E18" i="36"/>
  <c r="E47" i="37"/>
  <c r="E48" i="37"/>
  <c r="E18" i="37"/>
  <c r="W18" i="37"/>
  <c r="W48" i="37"/>
  <c r="W47" i="37"/>
  <c r="AO18" i="37"/>
  <c r="AO47" i="37"/>
  <c r="AO48" i="37"/>
  <c r="BG18" i="37"/>
  <c r="BG48" i="37"/>
  <c r="BG47" i="37"/>
  <c r="Q18" i="43"/>
  <c r="Q48" i="43"/>
  <c r="Q47" i="43"/>
  <c r="AC48" i="38"/>
  <c r="AC18" i="38"/>
  <c r="AC47" i="38"/>
  <c r="AO18" i="38"/>
  <c r="AO48" i="38"/>
  <c r="AO47" i="38"/>
  <c r="BM48" i="38"/>
  <c r="BM18" i="38"/>
  <c r="BM47" i="38"/>
  <c r="CE18" i="38"/>
  <c r="CE47" i="38"/>
  <c r="CE48" i="38"/>
  <c r="Q48" i="73"/>
  <c r="Q47" i="73"/>
  <c r="Q18" i="73"/>
  <c r="AU18" i="39"/>
  <c r="AU48" i="39"/>
  <c r="AU47" i="39"/>
  <c r="BS48" i="39"/>
  <c r="BS47" i="39"/>
  <c r="BS18" i="39"/>
  <c r="E47" i="39"/>
  <c r="E18" i="39"/>
  <c r="E48" i="39"/>
  <c r="BG47" i="39"/>
  <c r="BG48" i="39"/>
  <c r="BG18" i="39"/>
  <c r="CW47" i="39"/>
  <c r="CW18" i="39"/>
  <c r="CW48" i="39"/>
  <c r="K18" i="40"/>
  <c r="AC47" i="40"/>
  <c r="AC48" i="40"/>
  <c r="AC18" i="40"/>
  <c r="AU47" i="40"/>
  <c r="AU48" i="40"/>
  <c r="AU18" i="40"/>
  <c r="BM47" i="40"/>
  <c r="BM48" i="40"/>
  <c r="BM18" i="40"/>
  <c r="DU48" i="43"/>
  <c r="DU47" i="43"/>
  <c r="DU18" i="43"/>
  <c r="E47" i="41"/>
  <c r="E18" i="41"/>
  <c r="E48" i="41"/>
  <c r="W18" i="41"/>
  <c r="W47" i="41"/>
  <c r="W48" i="41"/>
  <c r="AC47" i="43"/>
  <c r="AC18" i="43"/>
  <c r="AC48" i="43"/>
  <c r="AU18" i="43"/>
  <c r="AU48" i="43"/>
  <c r="AU47" i="43"/>
  <c r="CK47" i="43"/>
  <c r="CK18" i="43"/>
  <c r="CK48" i="43"/>
  <c r="EG18" i="43"/>
  <c r="EG47" i="43"/>
  <c r="EG48" i="43"/>
  <c r="K48" i="28" l="1"/>
  <c r="K47" i="28"/>
  <c r="K18" i="28"/>
  <c r="BX18" i="39" l="1"/>
  <c r="BW18" i="39"/>
  <c r="AT18" i="39"/>
  <c r="AS18" i="39"/>
  <c r="CP18" i="43" l="1"/>
  <c r="CO18" i="43"/>
  <c r="BS18" i="45"/>
  <c r="BR18" i="45"/>
  <c r="BQ18" i="45"/>
  <c r="AC18" i="45"/>
  <c r="AB18" i="45"/>
  <c r="AA18" i="45"/>
  <c r="J18" i="43"/>
  <c r="I18" i="43"/>
  <c r="Q18" i="45"/>
  <c r="P18" i="45"/>
  <c r="O18" i="45"/>
  <c r="ES18" i="45"/>
  <c r="ER18" i="45"/>
  <c r="EQ18" i="45"/>
  <c r="EM18" i="45"/>
  <c r="EL18" i="45"/>
  <c r="EK18" i="45"/>
  <c r="EA18" i="45"/>
  <c r="DZ18" i="45"/>
  <c r="DY18" i="45"/>
  <c r="DU18" i="45"/>
  <c r="DT18" i="45"/>
  <c r="DS18" i="45"/>
  <c r="BA18" i="45"/>
  <c r="AZ18" i="45"/>
  <c r="AY18" i="45"/>
  <c r="DO18" i="45"/>
  <c r="DN18" i="45"/>
  <c r="DM18" i="45"/>
  <c r="DC18" i="45"/>
  <c r="DB18" i="45"/>
  <c r="DA18" i="45"/>
  <c r="CW18" i="45"/>
  <c r="CV18" i="45"/>
  <c r="CU18" i="45"/>
  <c r="DI18" i="45"/>
  <c r="DH18" i="45"/>
  <c r="DG18" i="45"/>
  <c r="CQ18" i="45"/>
  <c r="CP18" i="45"/>
  <c r="CO18" i="45"/>
  <c r="CK18" i="45"/>
  <c r="CJ18" i="45"/>
  <c r="CI18" i="45"/>
  <c r="CE18" i="45"/>
  <c r="CD18" i="45"/>
  <c r="CC18" i="45"/>
  <c r="BY18" i="45"/>
  <c r="BX18" i="45"/>
  <c r="BW18" i="45"/>
  <c r="BM18" i="45"/>
  <c r="BL18" i="45"/>
  <c r="BK18" i="45"/>
  <c r="EY18" i="45"/>
  <c r="EX18" i="45"/>
  <c r="EW18" i="45"/>
  <c r="BG18" i="45"/>
  <c r="BF18" i="45"/>
  <c r="BE18" i="45"/>
  <c r="AU18" i="45"/>
  <c r="AT18" i="45"/>
  <c r="AS18" i="45"/>
  <c r="AO18" i="45"/>
  <c r="AN18" i="45"/>
  <c r="AM18" i="45"/>
  <c r="AI18" i="45"/>
  <c r="AH18" i="45"/>
  <c r="AG18" i="45"/>
  <c r="W18" i="45"/>
  <c r="V18" i="45"/>
  <c r="U18" i="45"/>
  <c r="K18" i="45"/>
  <c r="J18" i="45"/>
  <c r="I18" i="45"/>
  <c r="AO18" i="69"/>
  <c r="AN18" i="69"/>
  <c r="AM18" i="69"/>
  <c r="AI18" i="69"/>
  <c r="AH18" i="69"/>
  <c r="AG18" i="69"/>
  <c r="AC18" i="69"/>
  <c r="AB18" i="69"/>
  <c r="AA18" i="69"/>
  <c r="W18" i="69"/>
  <c r="V18" i="69"/>
  <c r="U18" i="69"/>
  <c r="Q18" i="69"/>
  <c r="P18" i="69"/>
  <c r="O18" i="69"/>
  <c r="K18" i="69"/>
  <c r="J18" i="69"/>
  <c r="I18" i="69"/>
  <c r="K18" i="44"/>
  <c r="J18" i="44"/>
  <c r="I18" i="44"/>
  <c r="AI18" i="44"/>
  <c r="AH18" i="44"/>
  <c r="AG18" i="44"/>
  <c r="AC18" i="44"/>
  <c r="AB18" i="44"/>
  <c r="AA18" i="44"/>
  <c r="W18" i="44"/>
  <c r="V18" i="44"/>
  <c r="U18" i="44"/>
  <c r="Q18" i="44"/>
  <c r="P18" i="44"/>
  <c r="O18" i="44"/>
  <c r="BY18" i="5"/>
  <c r="BX18" i="5"/>
  <c r="BW18" i="5"/>
  <c r="BS18" i="5"/>
  <c r="BR18" i="5"/>
  <c r="BQ18" i="5"/>
  <c r="BM18" i="5"/>
  <c r="BL18" i="5"/>
  <c r="BK18" i="5"/>
  <c r="BG18" i="5"/>
  <c r="BF18" i="5"/>
  <c r="BE18" i="5"/>
  <c r="BA18" i="5"/>
  <c r="AZ18" i="5"/>
  <c r="AY18" i="5"/>
  <c r="AU18" i="5"/>
  <c r="AT18" i="5"/>
  <c r="AS18" i="5"/>
  <c r="AO18" i="5"/>
  <c r="AN18" i="5"/>
  <c r="AM18" i="5"/>
  <c r="AI18" i="5"/>
  <c r="AH18" i="5"/>
  <c r="AG18" i="5"/>
  <c r="AC18" i="5"/>
  <c r="AB18" i="5"/>
  <c r="AA18" i="5"/>
  <c r="W18" i="5"/>
  <c r="V18" i="5"/>
  <c r="U18" i="5"/>
  <c r="Q18" i="5"/>
  <c r="P18" i="5"/>
  <c r="O18" i="5"/>
  <c r="K18" i="5"/>
  <c r="J18" i="5"/>
  <c r="I18" i="5"/>
  <c r="EL18" i="43"/>
  <c r="EK18" i="43"/>
  <c r="EF18" i="43"/>
  <c r="EE18" i="43"/>
  <c r="DB18" i="43"/>
  <c r="DA18" i="43"/>
  <c r="CV18" i="43"/>
  <c r="CU18" i="43"/>
  <c r="CJ18" i="43"/>
  <c r="CI18" i="43"/>
  <c r="CD18" i="43"/>
  <c r="CC18" i="43"/>
  <c r="BX18" i="43"/>
  <c r="BW18" i="43"/>
  <c r="BF18" i="43"/>
  <c r="BE18" i="43"/>
  <c r="AT18" i="43"/>
  <c r="AS18" i="43"/>
  <c r="AN18" i="43"/>
  <c r="AM18" i="43"/>
  <c r="AB18" i="43"/>
  <c r="AA18" i="43"/>
  <c r="V18" i="43"/>
  <c r="U18" i="43"/>
  <c r="V18" i="41"/>
  <c r="U18" i="41"/>
  <c r="P18" i="41"/>
  <c r="O18" i="41"/>
  <c r="J18" i="41"/>
  <c r="I18" i="41"/>
  <c r="DZ18" i="43"/>
  <c r="DY18" i="43"/>
  <c r="DN18" i="43"/>
  <c r="DM18" i="43"/>
  <c r="DT18" i="43"/>
  <c r="DS18" i="43"/>
  <c r="DH18" i="43"/>
  <c r="DG18" i="43"/>
  <c r="BR18" i="40"/>
  <c r="BQ18" i="40"/>
  <c r="BL18" i="40"/>
  <c r="BK18" i="40"/>
  <c r="BF18" i="40"/>
  <c r="BE18" i="40"/>
  <c r="AZ18" i="40"/>
  <c r="AY18" i="40"/>
  <c r="AT18" i="40"/>
  <c r="AS18" i="40"/>
  <c r="AN18" i="40"/>
  <c r="AM18" i="40"/>
  <c r="AH18" i="40"/>
  <c r="AG18" i="40"/>
  <c r="AB18" i="40"/>
  <c r="AA18" i="40"/>
  <c r="V18" i="40"/>
  <c r="U18" i="40"/>
  <c r="P18" i="40"/>
  <c r="O18" i="40"/>
  <c r="J18" i="40"/>
  <c r="I18" i="40"/>
  <c r="DB18" i="39"/>
  <c r="DA18" i="39"/>
  <c r="CV18" i="39"/>
  <c r="CU18" i="39"/>
  <c r="CP18" i="39"/>
  <c r="CO18" i="39"/>
  <c r="CD18" i="39"/>
  <c r="CC18" i="39"/>
  <c r="BF18" i="39"/>
  <c r="BE18" i="39"/>
  <c r="AZ18" i="39"/>
  <c r="AY18" i="39"/>
  <c r="J18" i="39"/>
  <c r="I18" i="39"/>
  <c r="DH18" i="39"/>
  <c r="DG18" i="39"/>
  <c r="CJ18" i="39"/>
  <c r="CI18" i="39"/>
  <c r="BR18" i="39"/>
  <c r="BQ18" i="39"/>
  <c r="BL18" i="39"/>
  <c r="BK18" i="39"/>
  <c r="AN18" i="39"/>
  <c r="AM18" i="39"/>
  <c r="P18" i="73"/>
  <c r="O18" i="73"/>
  <c r="J18" i="73"/>
  <c r="I18" i="73"/>
  <c r="CD18" i="38"/>
  <c r="CC18" i="38"/>
  <c r="BX18" i="38"/>
  <c r="BW18" i="38"/>
  <c r="BR18" i="38"/>
  <c r="BQ18" i="38"/>
  <c r="BL18" i="38"/>
  <c r="BK18" i="38"/>
  <c r="BF18" i="38"/>
  <c r="BE18" i="38"/>
  <c r="AZ18" i="38"/>
  <c r="AY18" i="38"/>
  <c r="AN18" i="38"/>
  <c r="AM18" i="38"/>
  <c r="AT18" i="38"/>
  <c r="AS18" i="38"/>
  <c r="AH18" i="38"/>
  <c r="AG18" i="38"/>
  <c r="AB18" i="38"/>
  <c r="AA18" i="38"/>
  <c r="V18" i="38"/>
  <c r="U18" i="38"/>
  <c r="P18" i="38"/>
  <c r="O18" i="38"/>
  <c r="P18" i="43"/>
  <c r="O18" i="43"/>
  <c r="J18" i="38"/>
  <c r="I18" i="38"/>
  <c r="BF18" i="37"/>
  <c r="BE18" i="37"/>
  <c r="AZ18" i="37"/>
  <c r="AY18" i="37"/>
  <c r="AT18" i="37"/>
  <c r="AS18" i="37"/>
  <c r="AN18" i="37"/>
  <c r="AM18" i="37"/>
  <c r="AH18" i="37"/>
  <c r="AG18" i="37"/>
  <c r="AB18" i="37"/>
  <c r="AA18" i="37"/>
  <c r="V18" i="37"/>
  <c r="U18" i="37"/>
  <c r="P18" i="37"/>
  <c r="O18" i="37"/>
  <c r="J18" i="37"/>
  <c r="I18" i="37"/>
  <c r="P18" i="36"/>
  <c r="O18" i="36"/>
  <c r="J18" i="36"/>
  <c r="I18" i="36"/>
  <c r="AT18" i="72"/>
  <c r="AS18" i="72"/>
  <c r="AN18" i="72"/>
  <c r="AM18" i="72"/>
  <c r="AH18" i="72"/>
  <c r="AG18" i="72"/>
  <c r="AB18" i="72"/>
  <c r="AA18" i="72"/>
  <c r="V18" i="72"/>
  <c r="U18" i="72"/>
  <c r="P18" i="72"/>
  <c r="O18" i="72"/>
  <c r="J18" i="72"/>
  <c r="I18" i="72"/>
  <c r="P18" i="68"/>
  <c r="O18" i="68"/>
  <c r="EF18" i="33"/>
  <c r="EE18" i="33"/>
  <c r="DZ18" i="33"/>
  <c r="DY18" i="33"/>
  <c r="DB18" i="33"/>
  <c r="DA18" i="33"/>
  <c r="CV18" i="33"/>
  <c r="CU18" i="33"/>
  <c r="CP18" i="33"/>
  <c r="CO18" i="33"/>
  <c r="BX18" i="33"/>
  <c r="BW18" i="33"/>
  <c r="CJ18" i="33"/>
  <c r="CI18" i="33"/>
  <c r="CD18" i="33"/>
  <c r="CC18" i="33"/>
  <c r="BR18" i="33"/>
  <c r="BQ18" i="33"/>
  <c r="BL18" i="33"/>
  <c r="BK18" i="33"/>
  <c r="BF18" i="33"/>
  <c r="BE18" i="33"/>
  <c r="AZ18" i="33"/>
  <c r="AY18" i="33"/>
  <c r="AT18" i="33"/>
  <c r="AS18" i="33"/>
  <c r="AN18" i="33"/>
  <c r="AM18" i="33"/>
  <c r="EL18" i="33"/>
  <c r="EK18" i="33"/>
  <c r="AH18" i="33"/>
  <c r="AG18" i="33"/>
  <c r="AB18" i="33"/>
  <c r="AA18" i="33"/>
  <c r="V18" i="33"/>
  <c r="U18" i="33"/>
  <c r="P18" i="33"/>
  <c r="O18" i="33"/>
  <c r="J18" i="33"/>
  <c r="I18" i="33"/>
  <c r="AN18" i="74"/>
  <c r="AM18" i="74"/>
  <c r="AH18" i="74"/>
  <c r="AG18" i="74"/>
  <c r="V18" i="74"/>
  <c r="U18" i="74"/>
  <c r="P18" i="74"/>
  <c r="O18" i="74"/>
  <c r="BR18" i="71"/>
  <c r="BQ18" i="71"/>
  <c r="BL18" i="71"/>
  <c r="BK18" i="71"/>
  <c r="BF18" i="71"/>
  <c r="BE18" i="71"/>
  <c r="AZ18" i="71"/>
  <c r="AY18" i="71"/>
  <c r="AT18" i="71"/>
  <c r="AS18" i="71"/>
  <c r="AN18" i="71"/>
  <c r="AM18" i="71"/>
  <c r="AH18" i="71"/>
  <c r="AG18" i="71"/>
  <c r="AB18" i="71"/>
  <c r="AA18" i="71"/>
  <c r="V18" i="71"/>
  <c r="U18" i="71"/>
  <c r="J18" i="71"/>
  <c r="I18" i="71"/>
  <c r="V18" i="79"/>
  <c r="U18" i="79"/>
  <c r="J18" i="79"/>
  <c r="I18" i="79"/>
  <c r="P18" i="79"/>
  <c r="O18" i="79"/>
  <c r="AB18" i="79"/>
  <c r="AA18" i="79"/>
  <c r="DH18" i="31"/>
  <c r="DG18" i="31"/>
  <c r="DB18" i="31"/>
  <c r="DA18" i="31"/>
  <c r="CV18" i="31"/>
  <c r="CU18" i="31"/>
  <c r="CP18" i="31"/>
  <c r="CO18" i="31"/>
  <c r="CJ18" i="31"/>
  <c r="CI18" i="31"/>
  <c r="CD18" i="31"/>
  <c r="CC18" i="31"/>
  <c r="BX18" i="31"/>
  <c r="BW18" i="31"/>
  <c r="BR18" i="31"/>
  <c r="BQ18" i="31"/>
  <c r="BL18" i="31"/>
  <c r="BK18" i="31"/>
  <c r="BF18" i="31"/>
  <c r="BE18" i="31"/>
  <c r="AZ18" i="31"/>
  <c r="AY18" i="31"/>
  <c r="AT18" i="31"/>
  <c r="AS18" i="31"/>
  <c r="AN18" i="31"/>
  <c r="AM18" i="31"/>
  <c r="AH18" i="31"/>
  <c r="AG18" i="31"/>
  <c r="AB18" i="31"/>
  <c r="AA18" i="31"/>
  <c r="V18" i="31"/>
  <c r="U18" i="31"/>
  <c r="P18" i="31"/>
  <c r="O18" i="31"/>
  <c r="J18" i="31"/>
  <c r="I18" i="31"/>
  <c r="BL18" i="28"/>
  <c r="BK18" i="28"/>
  <c r="BF18" i="28"/>
  <c r="BE18" i="28"/>
  <c r="AZ18" i="28"/>
  <c r="AY18" i="28"/>
  <c r="AT18" i="28"/>
  <c r="AS18" i="28"/>
  <c r="AN18" i="28"/>
  <c r="AM18" i="28"/>
  <c r="AH18" i="28"/>
  <c r="AG18" i="28"/>
  <c r="AB18" i="28"/>
  <c r="AA18" i="28"/>
  <c r="V18" i="28"/>
  <c r="U18" i="28"/>
  <c r="P18" i="28"/>
  <c r="O18" i="28"/>
  <c r="I18" i="28"/>
  <c r="P18" i="77"/>
  <c r="O18" i="77"/>
  <c r="J18" i="77"/>
  <c r="I18" i="77"/>
  <c r="ER18" i="4"/>
  <c r="EQ18" i="4"/>
  <c r="EL18" i="4"/>
  <c r="EK18" i="4"/>
  <c r="EF18" i="4"/>
  <c r="EE18" i="4"/>
  <c r="DZ18" i="4"/>
  <c r="DY18" i="4"/>
  <c r="DT18" i="4"/>
  <c r="DS18" i="4"/>
  <c r="DN18" i="4"/>
  <c r="DM18" i="4"/>
  <c r="DH18" i="4"/>
  <c r="DG18" i="4"/>
  <c r="DB18" i="4"/>
  <c r="DA18" i="4"/>
  <c r="CV18" i="4"/>
  <c r="CU18" i="4"/>
  <c r="CP18" i="4"/>
  <c r="CO18" i="4"/>
  <c r="CJ18" i="4"/>
  <c r="CI18" i="4"/>
  <c r="CD18" i="4"/>
  <c r="CC18" i="4"/>
  <c r="BX18" i="4"/>
  <c r="BW18" i="4"/>
  <c r="BR18" i="4"/>
  <c r="BQ18" i="4"/>
  <c r="BL18" i="4"/>
  <c r="BK18" i="4"/>
  <c r="BF18" i="4"/>
  <c r="BE18" i="4"/>
  <c r="AZ18" i="4"/>
  <c r="AY18" i="4"/>
  <c r="AT18" i="4"/>
  <c r="AS18" i="4"/>
  <c r="AN18" i="4"/>
  <c r="AM18" i="4"/>
  <c r="AH18" i="4"/>
  <c r="AG18" i="4"/>
  <c r="V18" i="4"/>
  <c r="U18" i="4"/>
  <c r="AB18" i="4"/>
  <c r="AA18" i="4"/>
  <c r="J18" i="4"/>
  <c r="I18" i="4"/>
  <c r="P18" i="4"/>
  <c r="O18" i="4"/>
  <c r="C18" i="31" l="1"/>
  <c r="D18" i="33"/>
  <c r="D18" i="40"/>
  <c r="D18" i="31"/>
  <c r="C18" i="71"/>
  <c r="C18" i="37"/>
  <c r="C18" i="39"/>
  <c r="C18" i="5"/>
  <c r="C18" i="44"/>
  <c r="C18" i="79"/>
  <c r="D18" i="71"/>
  <c r="C18" i="74"/>
  <c r="D18" i="37"/>
  <c r="D18" i="39"/>
  <c r="D18" i="5"/>
  <c r="D18" i="44"/>
  <c r="C18" i="69"/>
  <c r="C18" i="4"/>
  <c r="D18" i="79"/>
  <c r="D18" i="74"/>
  <c r="I18" i="68"/>
  <c r="C18" i="38"/>
  <c r="C18" i="41"/>
  <c r="E18" i="5"/>
  <c r="E18" i="44"/>
  <c r="D18" i="69"/>
  <c r="C18" i="45"/>
  <c r="K47" i="43"/>
  <c r="K48" i="43"/>
  <c r="K18" i="43"/>
  <c r="D18" i="4"/>
  <c r="C18" i="77"/>
  <c r="C18" i="28"/>
  <c r="J18" i="68"/>
  <c r="C18" i="72"/>
  <c r="C18" i="36"/>
  <c r="D18" i="38"/>
  <c r="C18" i="73"/>
  <c r="D18" i="41"/>
  <c r="C18" i="43"/>
  <c r="E18" i="69"/>
  <c r="D18" i="45"/>
  <c r="D18" i="77"/>
  <c r="J18" i="28"/>
  <c r="D18" i="28"/>
  <c r="C18" i="33"/>
  <c r="D18" i="72"/>
  <c r="D18" i="36"/>
  <c r="D18" i="73"/>
  <c r="C18" i="40"/>
  <c r="D18" i="43"/>
  <c r="E18" i="45"/>
  <c r="CQ47" i="43"/>
  <c r="CQ48" i="43"/>
  <c r="CQ18" i="43"/>
  <c r="AP58" i="55" l="1"/>
  <c r="AP38" i="58"/>
  <c r="T38" i="58" l="1"/>
  <c r="T58" i="55"/>
  <c r="AL58" i="55" l="1"/>
  <c r="AL38" i="58"/>
  <c r="N46" i="40" l="1"/>
  <c r="AF255" i="67" l="1"/>
  <c r="AD255" i="51"/>
  <c r="J255" i="67"/>
  <c r="I255" i="51"/>
  <c r="X255" i="51"/>
  <c r="Z255" i="67"/>
  <c r="T12" i="58"/>
  <c r="T23" i="55"/>
  <c r="N45" i="40"/>
  <c r="AI256" i="53"/>
  <c r="Y256" i="53"/>
  <c r="BH256" i="67"/>
  <c r="AX256" i="67"/>
  <c r="X256" i="51"/>
  <c r="Z256" i="67"/>
  <c r="AD256" i="51"/>
  <c r="J256" i="67"/>
  <c r="I256" i="51"/>
  <c r="AF256" i="67"/>
  <c r="N53" i="40"/>
  <c r="N52" i="40"/>
  <c r="Q255" i="67" l="1"/>
  <c r="T255" i="61"/>
  <c r="O255" i="51"/>
  <c r="O256" i="51"/>
  <c r="T256" i="61"/>
  <c r="Q256" i="67"/>
  <c r="V267" i="49"/>
  <c r="U255" i="51" l="1"/>
  <c r="W255" i="67"/>
  <c r="Z255" i="61"/>
  <c r="Z256" i="61"/>
  <c r="W256" i="67"/>
  <c r="U256" i="51"/>
  <c r="K46" i="40" l="1"/>
  <c r="J58" i="40" l="1"/>
  <c r="J59" i="40"/>
  <c r="I53" i="40"/>
  <c r="J33" i="40"/>
  <c r="K59" i="40"/>
  <c r="J52" i="40"/>
  <c r="J53" i="40"/>
  <c r="K49" i="40"/>
  <c r="AQ58" i="55"/>
  <c r="U58" i="55" s="1"/>
  <c r="AQ38" i="58"/>
  <c r="U38" i="58" s="1"/>
  <c r="I52" i="40"/>
  <c r="J29" i="40"/>
  <c r="K45" i="40"/>
  <c r="L46" i="40"/>
  <c r="J27" i="40"/>
  <c r="K48" i="40"/>
  <c r="K33" i="40"/>
  <c r="AM58" i="55"/>
  <c r="AM38" i="58"/>
  <c r="L49" i="40"/>
  <c r="AR58" i="55"/>
  <c r="V58" i="55" s="1"/>
  <c r="M58" i="40"/>
  <c r="AR38" i="58"/>
  <c r="V38" i="58" s="1"/>
  <c r="L45" i="40"/>
  <c r="M46" i="40"/>
  <c r="AJ58" i="55"/>
  <c r="AJ38" i="58"/>
  <c r="AN58" i="55"/>
  <c r="AN38" i="58"/>
  <c r="M49" i="40"/>
  <c r="AS58" i="55"/>
  <c r="AS38" i="58"/>
  <c r="AB267" i="49"/>
  <c r="K58" i="40"/>
  <c r="M45" i="40"/>
  <c r="M256" i="53"/>
  <c r="AU256" i="67"/>
  <c r="V256" i="53"/>
  <c r="AK58" i="55"/>
  <c r="AK38" i="58"/>
  <c r="AO58" i="55"/>
  <c r="AF256" i="53"/>
  <c r="BE256" i="67"/>
  <c r="AO38" i="58"/>
  <c r="N49" i="40"/>
  <c r="I58" i="40"/>
  <c r="I59" i="40"/>
  <c r="P255" i="67" l="1"/>
  <c r="T255" i="67" s="1"/>
  <c r="S255" i="61"/>
  <c r="W255" i="61" s="1"/>
  <c r="N255" i="51"/>
  <c r="AE255" i="67"/>
  <c r="AC255" i="51"/>
  <c r="AD255" i="67"/>
  <c r="AB255" i="51"/>
  <c r="AA255" i="51"/>
  <c r="AC255" i="67"/>
  <c r="R255" i="61"/>
  <c r="V255" i="61" s="1"/>
  <c r="M255" i="51"/>
  <c r="O255" i="67"/>
  <c r="S255" i="67" s="1"/>
  <c r="N255" i="67"/>
  <c r="R255" i="67" s="1"/>
  <c r="Q255" i="61"/>
  <c r="U255" i="61" s="1"/>
  <c r="W255" i="51"/>
  <c r="Y255" i="67"/>
  <c r="V255" i="51"/>
  <c r="X255" i="67"/>
  <c r="AE255" i="51"/>
  <c r="J255" i="51"/>
  <c r="K255" i="67"/>
  <c r="AG255" i="67"/>
  <c r="AL256" i="67"/>
  <c r="T256" i="53"/>
  <c r="M33" i="40"/>
  <c r="L53" i="40"/>
  <c r="AC256" i="51"/>
  <c r="AE256" i="67"/>
  <c r="Q23" i="55"/>
  <c r="S23" i="55"/>
  <c r="AV38" i="58"/>
  <c r="Z12" i="58"/>
  <c r="W38" i="58"/>
  <c r="AC38" i="58"/>
  <c r="O38" i="58"/>
  <c r="AA38" i="58"/>
  <c r="R38" i="58"/>
  <c r="AA267" i="49"/>
  <c r="Z267" i="49"/>
  <c r="N256" i="51"/>
  <c r="S256" i="61"/>
  <c r="W256" i="61" s="1"/>
  <c r="S267" i="49"/>
  <c r="P256" i="67"/>
  <c r="T256" i="67" s="1"/>
  <c r="U267" i="49"/>
  <c r="AN256" i="67"/>
  <c r="AW256" i="67"/>
  <c r="BG256" i="67"/>
  <c r="N47" i="40"/>
  <c r="N48" i="40"/>
  <c r="N59" i="40"/>
  <c r="W58" i="55"/>
  <c r="AC58" i="55"/>
  <c r="BD256" i="67"/>
  <c r="L52" i="40"/>
  <c r="M29" i="40"/>
  <c r="K27" i="40"/>
  <c r="P12" i="58"/>
  <c r="R12" i="58"/>
  <c r="K53" i="40"/>
  <c r="L33" i="40"/>
  <c r="AS256" i="67"/>
  <c r="O12" i="58"/>
  <c r="AT58" i="55"/>
  <c r="X23" i="55"/>
  <c r="M27" i="40"/>
  <c r="N27" i="40"/>
  <c r="P38" i="58"/>
  <c r="AB38" i="58"/>
  <c r="S38" i="58"/>
  <c r="Q38" i="58"/>
  <c r="Q12" i="58"/>
  <c r="S12" i="58"/>
  <c r="AH256" i="53"/>
  <c r="O256" i="53"/>
  <c r="X256" i="53"/>
  <c r="AV58" i="55"/>
  <c r="Z23" i="55"/>
  <c r="AE256" i="53"/>
  <c r="AT256" i="67"/>
  <c r="R23" i="55"/>
  <c r="P23" i="55"/>
  <c r="AU38" i="58"/>
  <c r="Y12" i="58"/>
  <c r="AG256" i="67"/>
  <c r="K256" i="67"/>
  <c r="J256" i="51"/>
  <c r="AE256" i="51"/>
  <c r="BC256" i="67"/>
  <c r="L29" i="40"/>
  <c r="K52" i="40"/>
  <c r="O23" i="55"/>
  <c r="AD256" i="67"/>
  <c r="AB256" i="51"/>
  <c r="BF256" i="67"/>
  <c r="AV256" i="67"/>
  <c r="AM256" i="67"/>
  <c r="AB58" i="55"/>
  <c r="P58" i="55"/>
  <c r="S58" i="55"/>
  <c r="Q58" i="55"/>
  <c r="AC256" i="67"/>
  <c r="AA256" i="51"/>
  <c r="AA58" i="55"/>
  <c r="O58" i="55"/>
  <c r="R58" i="55"/>
  <c r="T267" i="49"/>
  <c r="M256" i="51"/>
  <c r="O256" i="67"/>
  <c r="R267" i="49"/>
  <c r="R256" i="61"/>
  <c r="M59" i="40"/>
  <c r="M48" i="40"/>
  <c r="M47" i="40"/>
  <c r="AD256" i="53"/>
  <c r="V256" i="51"/>
  <c r="X256" i="67"/>
  <c r="Q256" i="61"/>
  <c r="N256" i="67"/>
  <c r="Q267" i="49"/>
  <c r="L58" i="40"/>
  <c r="K29" i="40"/>
  <c r="N256" i="53"/>
  <c r="AG256" i="53"/>
  <c r="W256" i="53"/>
  <c r="N29" i="40"/>
  <c r="M52" i="40"/>
  <c r="L59" i="40"/>
  <c r="L48" i="40"/>
  <c r="L47" i="40"/>
  <c r="M53" i="40"/>
  <c r="N33" i="40"/>
  <c r="L27" i="40"/>
  <c r="N58" i="40"/>
  <c r="U256" i="53"/>
  <c r="Y256" i="67"/>
  <c r="W256" i="51"/>
  <c r="Y23" i="55"/>
  <c r="AU58" i="55"/>
  <c r="AT38" i="58"/>
  <c r="X12" i="58"/>
  <c r="K47" i="40"/>
  <c r="R256" i="51" l="1"/>
  <c r="R255" i="51"/>
  <c r="P256" i="51"/>
  <c r="P255" i="51"/>
  <c r="Y255" i="51"/>
  <c r="AA255" i="67"/>
  <c r="Z255" i="51"/>
  <c r="AB255" i="67"/>
  <c r="Q256" i="51"/>
  <c r="Q255" i="51"/>
  <c r="S255" i="51"/>
  <c r="X255" i="61"/>
  <c r="U255" i="67"/>
  <c r="T255" i="51"/>
  <c r="V255" i="67"/>
  <c r="Y255" i="61"/>
  <c r="S256" i="67"/>
  <c r="V256" i="61"/>
  <c r="U256" i="61"/>
  <c r="R256" i="67"/>
  <c r="Y256" i="51"/>
  <c r="AA256" i="67"/>
  <c r="Z256" i="51"/>
  <c r="AB256" i="67"/>
  <c r="X256" i="61"/>
  <c r="S256" i="51"/>
  <c r="U256" i="67"/>
  <c r="T256" i="51"/>
  <c r="Y256" i="61"/>
  <c r="V256" i="67"/>
  <c r="H229" i="51" l="1"/>
  <c r="I229" i="67"/>
  <c r="I229" i="61"/>
  <c r="H229" i="53"/>
  <c r="AX48" i="73"/>
  <c r="AX47" i="73"/>
  <c r="AX18" i="73"/>
  <c r="AW47" i="73"/>
  <c r="AW18" i="73"/>
  <c r="AW48" i="73"/>
  <c r="AV18" i="73"/>
  <c r="AV47" i="73"/>
  <c r="AV48" i="73"/>
  <c r="AB239" i="49"/>
  <c r="Z239" i="49"/>
  <c r="AA239" i="49"/>
  <c r="AC222" i="67" l="1"/>
  <c r="AA229" i="51"/>
  <c r="AC229" i="67"/>
  <c r="AB222" i="67"/>
  <c r="Z229" i="51"/>
  <c r="AB229" i="67"/>
  <c r="AA222" i="67"/>
  <c r="AA229" i="67"/>
  <c r="Y229" i="51"/>
  <c r="BR32" i="67" l="1"/>
  <c r="BS32" i="67"/>
  <c r="BS16" i="67"/>
  <c r="BR16" i="67"/>
  <c r="BS19" i="67"/>
  <c r="BR19" i="67"/>
  <c r="BR21" i="67"/>
  <c r="BS21" i="67"/>
  <c r="BS33" i="67"/>
  <c r="BR33" i="67"/>
  <c r="BR104" i="67"/>
  <c r="BS104" i="67"/>
  <c r="BR91" i="67"/>
  <c r="BS91" i="67"/>
  <c r="BR34" i="67"/>
  <c r="BS34" i="67"/>
  <c r="BR94" i="67"/>
  <c r="BS94" i="67"/>
  <c r="BR24" i="67"/>
  <c r="BS24" i="67"/>
  <c r="BR14" i="67"/>
  <c r="BS14" i="67"/>
  <c r="BS105" i="67"/>
  <c r="BR105" i="67"/>
  <c r="BS93" i="67"/>
  <c r="BR93" i="67"/>
  <c r="BS103" i="67"/>
  <c r="BR103" i="67"/>
  <c r="FB38" i="4"/>
  <c r="FB20" i="4"/>
  <c r="FB32" i="4"/>
  <c r="EX36" i="4"/>
  <c r="EX39" i="4"/>
  <c r="EY30" i="4"/>
  <c r="FB34" i="4"/>
  <c r="EX30" i="4"/>
  <c r="EX35" i="4"/>
  <c r="EY39" i="4"/>
  <c r="FB10" i="4"/>
  <c r="FA30" i="4"/>
  <c r="FA32" i="4"/>
  <c r="EX32" i="4"/>
  <c r="FB17" i="4"/>
  <c r="EZ36" i="4"/>
  <c r="EY37" i="4"/>
  <c r="EY34" i="4"/>
  <c r="EW39" i="4"/>
  <c r="EW18" i="4"/>
  <c r="EZ30" i="4"/>
  <c r="EY17" i="4"/>
  <c r="EZ31" i="4"/>
  <c r="FB31" i="4"/>
  <c r="EW36" i="4"/>
  <c r="EY35" i="4"/>
  <c r="EX31" i="4"/>
  <c r="EY10" i="4"/>
  <c r="FB18" i="4"/>
  <c r="EX17" i="4"/>
  <c r="FA18" i="4"/>
  <c r="EZ28" i="4"/>
  <c r="FB36" i="4"/>
  <c r="EW38" i="4"/>
  <c r="EY38" i="4"/>
  <c r="FB39" i="4"/>
  <c r="FB26" i="4"/>
  <c r="FA36" i="4"/>
  <c r="EZ17" i="4"/>
  <c r="EY36" i="4"/>
  <c r="EX18" i="4"/>
  <c r="FA31" i="4"/>
  <c r="EZ10" i="4"/>
  <c r="EZ18" i="4"/>
  <c r="EY28" i="4"/>
  <c r="EW28" i="4"/>
  <c r="EX37" i="4"/>
  <c r="FA38" i="4"/>
  <c r="EY32" i="4"/>
  <c r="EZ38" i="4"/>
  <c r="EW30" i="4"/>
  <c r="EY31" i="4"/>
  <c r="FB37" i="4"/>
  <c r="EW32" i="4"/>
  <c r="EW34" i="4"/>
  <c r="EW26" i="4"/>
  <c r="EZ35" i="4"/>
  <c r="EZ39" i="4"/>
  <c r="EX34" i="4"/>
  <c r="EX38" i="4"/>
  <c r="FB30" i="4"/>
  <c r="EX26" i="4"/>
  <c r="EZ32" i="4"/>
  <c r="EW31" i="4"/>
  <c r="FA37" i="4"/>
  <c r="FB35" i="4"/>
  <c r="FA26" i="4"/>
  <c r="FB27" i="4" s="1"/>
  <c r="FA10" i="4"/>
  <c r="EZ37" i="4"/>
  <c r="EZ34" i="4"/>
  <c r="FA35" i="4"/>
  <c r="EW35" i="4"/>
  <c r="EY18" i="4"/>
  <c r="EX10" i="4"/>
  <c r="EW17" i="4"/>
  <c r="EX28" i="4"/>
  <c r="EY26" i="4"/>
  <c r="FA39" i="4"/>
  <c r="FB28" i="4"/>
  <c r="FB52" i="4" s="1"/>
  <c r="FA34" i="4"/>
  <c r="FA17" i="4"/>
  <c r="EZ26" i="4"/>
  <c r="FA28" i="4"/>
  <c r="EW37" i="4"/>
  <c r="BQ31" i="28"/>
  <c r="BR26" i="28"/>
  <c r="BV39" i="28"/>
  <c r="BU36" i="28"/>
  <c r="BV18" i="28"/>
  <c r="BS30" i="28"/>
  <c r="BU18" i="28"/>
  <c r="BT10" i="28"/>
  <c r="BS17" i="28"/>
  <c r="BU39" i="28"/>
  <c r="BU50" i="28"/>
  <c r="BV10" i="28"/>
  <c r="BT38" i="28"/>
  <c r="BS26" i="28"/>
  <c r="BT31" i="28"/>
  <c r="BT32" i="28"/>
  <c r="BV26" i="28"/>
  <c r="BS37" i="28"/>
  <c r="BT37" i="28"/>
  <c r="BV38" i="28"/>
  <c r="BR34" i="28"/>
  <c r="BS31" i="28"/>
  <c r="BU17" i="28"/>
  <c r="BS36" i="28"/>
  <c r="BR37" i="28"/>
  <c r="BV30" i="28"/>
  <c r="BQ30" i="28"/>
  <c r="BV34" i="28"/>
  <c r="BV32" i="28"/>
  <c r="BT34" i="28"/>
  <c r="BR39" i="28"/>
  <c r="BU31" i="28"/>
  <c r="BU26" i="28"/>
  <c r="BS10" i="28"/>
  <c r="BV50" i="28"/>
  <c r="BU10" i="28"/>
  <c r="BU38" i="28"/>
  <c r="BU30" i="28"/>
  <c r="BT18" i="28"/>
  <c r="BU32" i="28"/>
  <c r="BT30" i="28"/>
  <c r="BS50" i="28"/>
  <c r="BT35" i="28"/>
  <c r="BT26" i="28"/>
  <c r="BS18" i="28"/>
  <c r="BS34" i="28"/>
  <c r="BR10" i="28"/>
  <c r="BR35" i="28"/>
  <c r="BR36" i="28"/>
  <c r="BQ26" i="28"/>
  <c r="BR27" i="28" s="1"/>
  <c r="BQ38" i="28"/>
  <c r="BT50" i="28"/>
  <c r="BR32" i="28"/>
  <c r="BV37" i="28"/>
  <c r="BR18" i="28"/>
  <c r="BS35" i="28"/>
  <c r="BQ17" i="28"/>
  <c r="BQ37" i="28"/>
  <c r="BS39" i="28"/>
  <c r="BQ35" i="28"/>
  <c r="BR38" i="28"/>
  <c r="BR30" i="28"/>
  <c r="BR17" i="28"/>
  <c r="BT28" i="28"/>
  <c r="BU37" i="28"/>
  <c r="BQ36" i="28"/>
  <c r="BR28" i="28"/>
  <c r="BT39" i="28"/>
  <c r="BQ18" i="28"/>
  <c r="BQ32" i="28"/>
  <c r="BR31" i="28"/>
  <c r="BU35" i="28"/>
  <c r="BQ34" i="28"/>
  <c r="BS28" i="28"/>
  <c r="BQ28" i="28"/>
  <c r="BT17" i="28"/>
  <c r="BV36" i="28"/>
  <c r="BS38" i="28"/>
  <c r="BV35" i="28"/>
  <c r="BU28" i="28"/>
  <c r="BV17" i="28"/>
  <c r="BV28" i="28"/>
  <c r="BV31" i="28"/>
  <c r="BT36" i="28"/>
  <c r="BS32" i="28"/>
  <c r="BU34" i="28"/>
  <c r="BQ39" i="28"/>
  <c r="BS35" i="67"/>
  <c r="BR35" i="67"/>
  <c r="BR90" i="67"/>
  <c r="BS90" i="67"/>
  <c r="BR102" i="67"/>
  <c r="BS102" i="67"/>
  <c r="BR15" i="67"/>
  <c r="BS15" i="67"/>
  <c r="BR26" i="67"/>
  <c r="BS26" i="67"/>
  <c r="BR106" i="67"/>
  <c r="BS106" i="67"/>
  <c r="BS107" i="67"/>
  <c r="BR107" i="67"/>
  <c r="BR30" i="67"/>
  <c r="BS30" i="67"/>
  <c r="BR25" i="67"/>
  <c r="BS25" i="67"/>
  <c r="BR108" i="67"/>
  <c r="BS108" i="67"/>
  <c r="BR29" i="67"/>
  <c r="BS29" i="67"/>
  <c r="BS18" i="67"/>
  <c r="BR18" i="67"/>
  <c r="BS22" i="67"/>
  <c r="BR22" i="67"/>
  <c r="BR101" i="67"/>
  <c r="BS101" i="67"/>
  <c r="BS20" i="67"/>
  <c r="BR20" i="67"/>
  <c r="BR27" i="67"/>
  <c r="BS27" i="67"/>
  <c r="BR37" i="67"/>
  <c r="BS37" i="67"/>
  <c r="BR89" i="67"/>
  <c r="BS89" i="67"/>
  <c r="BR23" i="67"/>
  <c r="BS23" i="67"/>
  <c r="BS88" i="67"/>
  <c r="BR88" i="67"/>
  <c r="BR99" i="67"/>
  <c r="BS99" i="67"/>
  <c r="BS38" i="67"/>
  <c r="BR38" i="67"/>
  <c r="BS36" i="67"/>
  <c r="BR36" i="67"/>
  <c r="BR28" i="67"/>
  <c r="BS28" i="67"/>
  <c r="BS31" i="67"/>
  <c r="BR31" i="67"/>
  <c r="BR95" i="67"/>
  <c r="BS95" i="67"/>
  <c r="BS86" i="67"/>
  <c r="BR86" i="67"/>
  <c r="BR98" i="67"/>
  <c r="BS98" i="67"/>
  <c r="BR87" i="67"/>
  <c r="BS87" i="67"/>
  <c r="BR17" i="67"/>
  <c r="BS17" i="67"/>
  <c r="BS96" i="67"/>
  <c r="BR96" i="67"/>
  <c r="BR100" i="67"/>
  <c r="BS100" i="67"/>
  <c r="BS92" i="67"/>
  <c r="BR92" i="67"/>
  <c r="FA27" i="4" l="1"/>
  <c r="BU27" i="28"/>
  <c r="EZ27" i="4"/>
  <c r="BV52" i="28"/>
  <c r="BT45" i="28"/>
  <c r="BT48" i="28"/>
  <c r="BT47" i="28"/>
  <c r="BT46" i="28"/>
  <c r="BR33" i="28"/>
  <c r="BQ53" i="28"/>
  <c r="BQ54" i="28"/>
  <c r="BT52" i="28"/>
  <c r="BU29" i="28"/>
  <c r="BU53" i="28"/>
  <c r="BV33" i="28"/>
  <c r="BU54" i="28"/>
  <c r="BT54" i="28"/>
  <c r="BT53" i="28"/>
  <c r="BU33" i="28"/>
  <c r="EY27" i="4"/>
  <c r="EX27" i="4"/>
  <c r="FA29" i="4"/>
  <c r="EZ52" i="4"/>
  <c r="EX54" i="4"/>
  <c r="EY33" i="4"/>
  <c r="EX53" i="4"/>
  <c r="BV47" i="28"/>
  <c r="BV46" i="28"/>
  <c r="BV48" i="28"/>
  <c r="BV45" i="28"/>
  <c r="BR29" i="28"/>
  <c r="BQ52" i="28"/>
  <c r="BR48" i="28"/>
  <c r="BR45" i="28"/>
  <c r="BR46" i="28"/>
  <c r="BR47" i="28"/>
  <c r="BQ45" i="28"/>
  <c r="BQ47" i="28"/>
  <c r="BQ48" i="28"/>
  <c r="BQ46" i="28"/>
  <c r="BV27" i="28"/>
  <c r="BS48" i="28"/>
  <c r="BS46" i="28"/>
  <c r="BS47" i="28"/>
  <c r="BS45" i="28"/>
  <c r="EZ33" i="4"/>
  <c r="EY53" i="4"/>
  <c r="EY54" i="4"/>
  <c r="FA54" i="4"/>
  <c r="FA53" i="4"/>
  <c r="FB33" i="4"/>
  <c r="BU52" i="28"/>
  <c r="BV29" i="28"/>
  <c r="BT29" i="28"/>
  <c r="BS52" i="28"/>
  <c r="BT27" i="28"/>
  <c r="BS27" i="28"/>
  <c r="EW53" i="4"/>
  <c r="EW54" i="4"/>
  <c r="EX33" i="4"/>
  <c r="EX47" i="4"/>
  <c r="EX46" i="4"/>
  <c r="EX45" i="4"/>
  <c r="EX48" i="4"/>
  <c r="BS54" i="28"/>
  <c r="BT33" i="28"/>
  <c r="BS53" i="28"/>
  <c r="BS29" i="28"/>
  <c r="BR52" i="28"/>
  <c r="FA52" i="4"/>
  <c r="FB29" i="4"/>
  <c r="EX52" i="4"/>
  <c r="EY29" i="4"/>
  <c r="EW52" i="4"/>
  <c r="EX29" i="4"/>
  <c r="AQ8" i="50" s="1"/>
  <c r="EY45" i="4"/>
  <c r="EY48" i="4"/>
  <c r="EY47" i="4"/>
  <c r="EY46" i="4"/>
  <c r="AR13" i="50"/>
  <c r="BR54" i="28"/>
  <c r="BS33" i="28"/>
  <c r="BR53" i="28"/>
  <c r="BV53" i="28"/>
  <c r="BV54" i="28"/>
  <c r="BU47" i="28"/>
  <c r="BU48" i="28"/>
  <c r="BU45" i="28"/>
  <c r="BU46" i="28"/>
  <c r="FA47" i="4"/>
  <c r="FA46" i="4"/>
  <c r="FA45" i="4"/>
  <c r="FA48" i="4"/>
  <c r="EW46" i="4"/>
  <c r="EW47" i="4"/>
  <c r="EW48" i="4"/>
  <c r="EW45" i="4"/>
  <c r="EZ53" i="4"/>
  <c r="EZ54" i="4"/>
  <c r="FA33" i="4"/>
  <c r="EY52" i="4"/>
  <c r="EZ29" i="4"/>
  <c r="AD8" i="50" s="1"/>
  <c r="EZ46" i="4"/>
  <c r="EZ45" i="4"/>
  <c r="EZ48" i="4"/>
  <c r="EZ47" i="4"/>
  <c r="FB45" i="4"/>
  <c r="FB46" i="4"/>
  <c r="FB48" i="4"/>
  <c r="FB47" i="4"/>
  <c r="FB53" i="4"/>
  <c r="FB54" i="4"/>
  <c r="J8" i="50" l="1"/>
  <c r="AA13" i="50"/>
  <c r="C8" i="50"/>
  <c r="AS8" i="50"/>
  <c r="AP8" i="50"/>
  <c r="AB13" i="50"/>
  <c r="AO8" i="50"/>
  <c r="M8" i="50"/>
  <c r="AA8" i="50"/>
  <c r="R13" i="50"/>
  <c r="Y8" i="50"/>
  <c r="Z13" i="50"/>
  <c r="AN8" i="50"/>
  <c r="AH13" i="50"/>
  <c r="AE13" i="50"/>
  <c r="T13" i="50" s="1"/>
  <c r="L13" i="50"/>
  <c r="O8" i="50"/>
  <c r="N13" i="50"/>
  <c r="AI8" i="50"/>
  <c r="O13" i="50"/>
  <c r="AM8" i="50"/>
  <c r="L8" i="50"/>
  <c r="Q8" i="50"/>
  <c r="AB8" i="50"/>
  <c r="AL8" i="50"/>
  <c r="K8" i="50"/>
  <c r="P8" i="50"/>
  <c r="G8" i="50"/>
  <c r="I8" i="50"/>
  <c r="AJ8" i="50"/>
  <c r="AL13" i="50"/>
  <c r="AD13" i="50"/>
  <c r="S13" i="50" s="1"/>
  <c r="AC13" i="50"/>
  <c r="AF8" i="50"/>
  <c r="C13" i="50"/>
  <c r="AK8" i="50"/>
  <c r="AH8" i="50"/>
  <c r="H13" i="50"/>
  <c r="N8" i="50"/>
  <c r="AQ13" i="50"/>
  <c r="H8" i="50"/>
  <c r="I13" i="50"/>
  <c r="R8" i="50"/>
  <c r="AG8" i="50"/>
  <c r="AK13" i="50"/>
  <c r="P13" i="50"/>
  <c r="K13" i="50"/>
  <c r="AS13" i="50"/>
  <c r="M13" i="50"/>
  <c r="AF13" i="50"/>
  <c r="U13" i="50" s="1"/>
  <c r="AI13" i="50"/>
  <c r="AG13" i="50"/>
  <c r="D13" i="50" s="1"/>
  <c r="AO13" i="50"/>
  <c r="AR8" i="50"/>
  <c r="AP13" i="50"/>
  <c r="Q13" i="50"/>
  <c r="Z8" i="50"/>
  <c r="AJ13" i="50"/>
  <c r="X13" i="50" s="1"/>
  <c r="AN13" i="50"/>
  <c r="AC8" i="50"/>
  <c r="Y13" i="50"/>
  <c r="J13" i="50"/>
  <c r="AE8" i="50"/>
  <c r="G13" i="50"/>
  <c r="AM13" i="50"/>
  <c r="U8" i="50" l="1"/>
  <c r="T8" i="50"/>
  <c r="F13" i="50"/>
  <c r="W13" i="50"/>
  <c r="D8" i="50"/>
  <c r="V13" i="50"/>
  <c r="E13" i="50"/>
  <c r="E8" i="50"/>
  <c r="V8" i="50"/>
  <c r="W8" i="50"/>
  <c r="F8" i="50"/>
  <c r="X8" i="50"/>
  <c r="S8" i="50"/>
  <c r="BS234" i="67" l="1"/>
  <c r="BR234" i="67"/>
  <c r="BS125" i="67"/>
  <c r="BR125" i="67"/>
  <c r="BR73" i="67"/>
  <c r="BS73" i="67"/>
  <c r="BR131" i="67"/>
  <c r="BS131" i="67"/>
  <c r="BS133" i="67"/>
  <c r="BR133" i="67"/>
  <c r="BS242" i="67"/>
  <c r="BR242" i="67"/>
  <c r="BR193" i="67"/>
  <c r="BS193" i="67"/>
  <c r="BS177" i="67"/>
  <c r="BR177" i="67"/>
  <c r="BR158" i="67"/>
  <c r="BS158" i="67"/>
  <c r="BS78" i="67"/>
  <c r="BR78" i="67"/>
  <c r="BS172" i="67"/>
  <c r="BR172" i="67"/>
  <c r="BS135" i="67"/>
  <c r="BR135" i="67"/>
  <c r="AW18" i="69"/>
  <c r="AU33" i="69"/>
  <c r="AS28" i="69"/>
  <c r="AT36" i="69"/>
  <c r="AW36" i="69"/>
  <c r="AX36" i="69"/>
  <c r="AW40" i="69"/>
  <c r="AV33" i="69"/>
  <c r="AV36" i="69"/>
  <c r="AV31" i="69"/>
  <c r="AT17" i="69"/>
  <c r="AS33" i="69"/>
  <c r="AU39" i="69"/>
  <c r="AS31" i="69"/>
  <c r="AX34" i="69"/>
  <c r="AV34" i="69"/>
  <c r="AT26" i="69"/>
  <c r="AT28" i="69"/>
  <c r="AT31" i="69"/>
  <c r="AS39" i="69"/>
  <c r="AU40" i="69"/>
  <c r="AS18" i="69"/>
  <c r="AW39" i="69"/>
  <c r="AT39" i="69"/>
  <c r="AU34" i="69"/>
  <c r="AV29" i="69"/>
  <c r="AW26" i="69"/>
  <c r="AV28" i="69"/>
  <c r="AV17" i="69"/>
  <c r="AV26" i="69"/>
  <c r="AX23" i="69"/>
  <c r="AX33" i="69"/>
  <c r="AS40" i="69"/>
  <c r="AS26" i="69"/>
  <c r="AX29" i="69"/>
  <c r="AU17" i="69"/>
  <c r="AX24" i="69"/>
  <c r="AT29" i="69"/>
  <c r="AW29" i="69"/>
  <c r="AV18" i="69"/>
  <c r="AT10" i="69"/>
  <c r="AW28" i="69"/>
  <c r="AX18" i="69"/>
  <c r="AT34" i="69"/>
  <c r="AV39" i="69"/>
  <c r="AU26" i="69"/>
  <c r="AV27" i="69" s="1"/>
  <c r="AU29" i="69"/>
  <c r="AX26" i="69"/>
  <c r="AX17" i="69"/>
  <c r="AU36" i="69"/>
  <c r="AW10" i="69"/>
  <c r="AX28" i="69"/>
  <c r="AX40" i="69"/>
  <c r="AX10" i="69"/>
  <c r="AT33" i="69"/>
  <c r="AW31" i="69"/>
  <c r="AX22" i="69"/>
  <c r="AW34" i="69"/>
  <c r="AV10" i="69"/>
  <c r="AT40" i="69"/>
  <c r="AU31" i="69"/>
  <c r="AW17" i="69"/>
  <c r="AV40" i="69"/>
  <c r="AU10" i="69"/>
  <c r="AS17" i="69"/>
  <c r="AS29" i="69"/>
  <c r="AT30" i="69" s="1"/>
  <c r="AX39" i="69"/>
  <c r="AT18" i="69"/>
  <c r="AU28" i="69"/>
  <c r="AW33" i="69"/>
  <c r="AS36" i="69"/>
  <c r="AU18" i="69"/>
  <c r="AS34" i="69"/>
  <c r="AX31" i="69"/>
  <c r="BS168" i="67"/>
  <c r="BR168" i="67"/>
  <c r="BS184" i="67"/>
  <c r="BR184" i="67"/>
  <c r="BS210" i="67"/>
  <c r="BR210" i="67"/>
  <c r="BR66" i="67"/>
  <c r="BS66" i="67"/>
  <c r="CJ10" i="38"/>
  <c r="CN10" i="38"/>
  <c r="CL10" i="38"/>
  <c r="CK10" i="38"/>
  <c r="CM10" i="38"/>
  <c r="BS62" i="67"/>
  <c r="BR62" i="67"/>
  <c r="BR223" i="67"/>
  <c r="BS223" i="67"/>
  <c r="BR206" i="67"/>
  <c r="BS206" i="67"/>
  <c r="BR53" i="67"/>
  <c r="BS53" i="67"/>
  <c r="AW17" i="74"/>
  <c r="AS37" i="74"/>
  <c r="AX18" i="74"/>
  <c r="AS18" i="74"/>
  <c r="AS31" i="74"/>
  <c r="AV10" i="74"/>
  <c r="AW34" i="74"/>
  <c r="AW10" i="74"/>
  <c r="AV39" i="74"/>
  <c r="AV30" i="74"/>
  <c r="AX26" i="74"/>
  <c r="AS36" i="74"/>
  <c r="AW38" i="74"/>
  <c r="AT17" i="74"/>
  <c r="AV37" i="74"/>
  <c r="AW18" i="74"/>
  <c r="AV36" i="74"/>
  <c r="AT38" i="74"/>
  <c r="AX31" i="74"/>
  <c r="AX28" i="74"/>
  <c r="AX37" i="74"/>
  <c r="AX36" i="74"/>
  <c r="AW31" i="74"/>
  <c r="AT10" i="74"/>
  <c r="AX30" i="74"/>
  <c r="AU34" i="74"/>
  <c r="AV35" i="74"/>
  <c r="AV31" i="74"/>
  <c r="AU39" i="74"/>
  <c r="AS26" i="74"/>
  <c r="AU10" i="74"/>
  <c r="AS28" i="74"/>
  <c r="AT35" i="74"/>
  <c r="AT37" i="74"/>
  <c r="AU35" i="74"/>
  <c r="AV17" i="74"/>
  <c r="AS32" i="74"/>
  <c r="AW32" i="74"/>
  <c r="AV38" i="74"/>
  <c r="AW28" i="74"/>
  <c r="AT39" i="74"/>
  <c r="AV18" i="74"/>
  <c r="AU32" i="74"/>
  <c r="AU26" i="74"/>
  <c r="AT18" i="74"/>
  <c r="AU30" i="74"/>
  <c r="AT30" i="74"/>
  <c r="AW30" i="74"/>
  <c r="AX35" i="74"/>
  <c r="AW39" i="74"/>
  <c r="AV34" i="74"/>
  <c r="AW36" i="74"/>
  <c r="AS30" i="74"/>
  <c r="AS34" i="74"/>
  <c r="AW37" i="74"/>
  <c r="AU36" i="74"/>
  <c r="AU17" i="74"/>
  <c r="AW26" i="74"/>
  <c r="AU37" i="74"/>
  <c r="AX34" i="74"/>
  <c r="AS17" i="74"/>
  <c r="AT32" i="74"/>
  <c r="AV32" i="74"/>
  <c r="AT31" i="74"/>
  <c r="AX38" i="74"/>
  <c r="AV28" i="74"/>
  <c r="AU28" i="74"/>
  <c r="AX39" i="74"/>
  <c r="AT28" i="74"/>
  <c r="AX10" i="74"/>
  <c r="AT26" i="74"/>
  <c r="AU27" i="74" s="1"/>
  <c r="AS38" i="74"/>
  <c r="AS39" i="74"/>
  <c r="AV26" i="74"/>
  <c r="AW27" i="74" s="1"/>
  <c r="AU31" i="74"/>
  <c r="AT36" i="74"/>
  <c r="AW35" i="74"/>
  <c r="AT34" i="74"/>
  <c r="AX17" i="74"/>
  <c r="AX32" i="74"/>
  <c r="AU18" i="74"/>
  <c r="AU38" i="74"/>
  <c r="AS35" i="74"/>
  <c r="FH10" i="45"/>
  <c r="FG10" i="45"/>
  <c r="FE10" i="45"/>
  <c r="FD10" i="45"/>
  <c r="FF10" i="45"/>
  <c r="BS173" i="67"/>
  <c r="BR173" i="67"/>
  <c r="BS130" i="67"/>
  <c r="BR130" i="67"/>
  <c r="BS77" i="67"/>
  <c r="BR77" i="67"/>
  <c r="BR213" i="67"/>
  <c r="BS213" i="67"/>
  <c r="BS243" i="67"/>
  <c r="BR243" i="67"/>
  <c r="BR114" i="67"/>
  <c r="BS114" i="67"/>
  <c r="EU18" i="33"/>
  <c r="ER30" i="33"/>
  <c r="EQ28" i="33"/>
  <c r="ER32" i="33"/>
  <c r="EV28" i="33"/>
  <c r="EU17" i="33"/>
  <c r="ER39" i="33"/>
  <c r="EU28" i="33"/>
  <c r="EV34" i="33"/>
  <c r="ER38" i="33"/>
  <c r="EU32" i="33"/>
  <c r="EV35" i="33"/>
  <c r="EV38" i="33"/>
  <c r="EQ38" i="33"/>
  <c r="ES32" i="33"/>
  <c r="ET38" i="33"/>
  <c r="EV31" i="33"/>
  <c r="EU37" i="33"/>
  <c r="ET30" i="33"/>
  <c r="ES37" i="33"/>
  <c r="ES17" i="33"/>
  <c r="EV17" i="33"/>
  <c r="EQ31" i="33"/>
  <c r="ES36" i="33"/>
  <c r="ET17" i="33"/>
  <c r="EV37" i="33"/>
  <c r="ER26" i="33"/>
  <c r="ET36" i="33"/>
  <c r="ER36" i="33"/>
  <c r="ER18" i="33"/>
  <c r="EU36" i="33"/>
  <c r="EU38" i="33"/>
  <c r="EQ26" i="33"/>
  <c r="ER27" i="33" s="1"/>
  <c r="EQ36" i="33"/>
  <c r="ER35" i="33"/>
  <c r="EV26" i="33"/>
  <c r="ER34" i="33"/>
  <c r="ET10" i="33"/>
  <c r="ES39" i="33"/>
  <c r="EQ18" i="33"/>
  <c r="ET28" i="33"/>
  <c r="EV36" i="33"/>
  <c r="ES38" i="33"/>
  <c r="ES26" i="33"/>
  <c r="EV32" i="33"/>
  <c r="EU35" i="33"/>
  <c r="ER10" i="33"/>
  <c r="ET35" i="33"/>
  <c r="ES28" i="33"/>
  <c r="EV18" i="33"/>
  <c r="EU30" i="33"/>
  <c r="ET37" i="33"/>
  <c r="ES34" i="33"/>
  <c r="EQ39" i="33"/>
  <c r="EV10" i="33"/>
  <c r="ER37" i="33"/>
  <c r="ET26" i="33"/>
  <c r="ES31" i="33"/>
  <c r="EU34" i="33"/>
  <c r="EU31" i="33"/>
  <c r="EU39" i="33"/>
  <c r="ES35" i="33"/>
  <c r="ET18" i="33"/>
  <c r="ER28" i="33"/>
  <c r="EU26" i="33"/>
  <c r="EQ34" i="33"/>
  <c r="ES10" i="33"/>
  <c r="ET39" i="33"/>
  <c r="EQ30" i="33"/>
  <c r="EQ35" i="33"/>
  <c r="EQ17" i="33"/>
  <c r="ET31" i="33"/>
  <c r="EU10" i="33"/>
  <c r="EV39" i="33"/>
  <c r="ES18" i="33"/>
  <c r="EV30" i="33"/>
  <c r="ES30" i="33"/>
  <c r="EQ37" i="33"/>
  <c r="ER31" i="33"/>
  <c r="ET34" i="33"/>
  <c r="ET32" i="33"/>
  <c r="EQ32" i="33"/>
  <c r="ER17" i="33"/>
  <c r="BS163" i="67"/>
  <c r="BR163" i="67"/>
  <c r="BS228" i="67"/>
  <c r="BR228" i="67"/>
  <c r="BS219" i="67"/>
  <c r="BR219" i="67"/>
  <c r="BS183" i="67"/>
  <c r="BR183" i="67"/>
  <c r="BR139" i="67"/>
  <c r="BS139" i="67"/>
  <c r="BR43" i="67"/>
  <c r="BS43" i="67"/>
  <c r="BS151" i="67"/>
  <c r="BR151" i="67"/>
  <c r="BS115" i="67"/>
  <c r="BR115" i="67"/>
  <c r="BS159" i="67"/>
  <c r="BR159" i="67"/>
  <c r="AH30" i="79"/>
  <c r="AJ31" i="79"/>
  <c r="AJ36" i="79"/>
  <c r="AJ26" i="79"/>
  <c r="AG38" i="79"/>
  <c r="AG32" i="79"/>
  <c r="AI17" i="79"/>
  <c r="AH18" i="79"/>
  <c r="AK38" i="79"/>
  <c r="AH28" i="79"/>
  <c r="AK32" i="79"/>
  <c r="AK35" i="79"/>
  <c r="AK39" i="79"/>
  <c r="AH39" i="79"/>
  <c r="AH31" i="79"/>
  <c r="AK28" i="79"/>
  <c r="AK37" i="79"/>
  <c r="AK30" i="79"/>
  <c r="AJ30" i="79"/>
  <c r="AK17" i="79"/>
  <c r="AG28" i="79"/>
  <c r="AL38" i="79"/>
  <c r="AI38" i="79"/>
  <c r="AH32" i="79"/>
  <c r="AL35" i="79"/>
  <c r="AG26" i="79"/>
  <c r="AG31" i="79"/>
  <c r="AI36" i="79"/>
  <c r="AJ37" i="79"/>
  <c r="AG30" i="79"/>
  <c r="AI39" i="79"/>
  <c r="AG18" i="79"/>
  <c r="AK36" i="79"/>
  <c r="AJ28" i="79"/>
  <c r="AL39" i="79"/>
  <c r="AH34" i="79"/>
  <c r="AJ10" i="79"/>
  <c r="AI18" i="79"/>
  <c r="AG34" i="79"/>
  <c r="AH38" i="79"/>
  <c r="AI35" i="79"/>
  <c r="AL31" i="79"/>
  <c r="AK18" i="79"/>
  <c r="AJ38" i="79"/>
  <c r="AG36" i="79"/>
  <c r="AK34" i="79"/>
  <c r="AL36" i="79"/>
  <c r="AJ35" i="79"/>
  <c r="AG37" i="79"/>
  <c r="AG35" i="79"/>
  <c r="AH36" i="79"/>
  <c r="AK26" i="79"/>
  <c r="AI30" i="79"/>
  <c r="AL28" i="79"/>
  <c r="AI28" i="79"/>
  <c r="AK31" i="79"/>
  <c r="AH10" i="79"/>
  <c r="AI37" i="79"/>
  <c r="AK10" i="79"/>
  <c r="AL18" i="79"/>
  <c r="AI32" i="79"/>
  <c r="AL34" i="79"/>
  <c r="AH37" i="79"/>
  <c r="AH26" i="79"/>
  <c r="AJ34" i="79"/>
  <c r="AH17" i="79"/>
  <c r="AJ39" i="79"/>
  <c r="AG39" i="79"/>
  <c r="AL10" i="79"/>
  <c r="AL26" i="79"/>
  <c r="AL30" i="79"/>
  <c r="AI26" i="79"/>
  <c r="AL32" i="79"/>
  <c r="AJ32" i="79"/>
  <c r="AJ18" i="79"/>
  <c r="AL37" i="79"/>
  <c r="AI34" i="79"/>
  <c r="AI10" i="79"/>
  <c r="AJ17" i="79"/>
  <c r="AH35" i="79"/>
  <c r="AG17" i="79"/>
  <c r="AI31" i="79"/>
  <c r="AL17" i="79"/>
  <c r="BR197" i="67"/>
  <c r="BS197" i="67"/>
  <c r="BS145" i="67"/>
  <c r="BR145" i="67"/>
  <c r="BR171" i="67"/>
  <c r="BS171" i="67"/>
  <c r="BS205" i="67"/>
  <c r="BR205" i="67"/>
  <c r="BR182" i="67"/>
  <c r="BS182" i="67"/>
  <c r="BS116" i="67"/>
  <c r="BR116" i="67"/>
  <c r="BS143" i="67"/>
  <c r="BR143" i="67"/>
  <c r="BS111" i="67"/>
  <c r="BR111" i="67"/>
  <c r="BS59" i="67"/>
  <c r="BR59" i="67"/>
  <c r="BR178" i="67"/>
  <c r="BS178" i="67"/>
  <c r="BS129" i="67"/>
  <c r="BR129" i="67"/>
  <c r="BR186" i="67"/>
  <c r="BS186" i="67"/>
  <c r="BS246" i="67"/>
  <c r="BR246" i="67"/>
  <c r="BR239" i="67"/>
  <c r="BS239" i="67"/>
  <c r="BS181" i="67"/>
  <c r="BR181" i="67"/>
  <c r="BS84" i="67"/>
  <c r="BR84" i="67"/>
  <c r="BR149" i="67"/>
  <c r="BS149" i="67"/>
  <c r="BS199" i="67"/>
  <c r="BR199" i="67"/>
  <c r="BR54" i="67"/>
  <c r="BS54" i="67"/>
  <c r="BS137" i="67"/>
  <c r="BR137" i="67"/>
  <c r="BS194" i="67"/>
  <c r="BR194" i="67"/>
  <c r="BN32" i="37"/>
  <c r="BP10" i="37"/>
  <c r="BP26" i="37"/>
  <c r="BN31" i="37"/>
  <c r="BN10" i="37"/>
  <c r="BL32" i="37"/>
  <c r="BO10" i="37"/>
  <c r="BK30" i="37"/>
  <c r="BN30" i="37"/>
  <c r="BN35" i="37"/>
  <c r="BL38" i="37"/>
  <c r="BM26" i="37"/>
  <c r="BL18" i="37"/>
  <c r="BO32" i="37"/>
  <c r="BK26" i="37"/>
  <c r="BK39" i="37"/>
  <c r="BM35" i="37"/>
  <c r="BL17" i="37"/>
  <c r="BL34" i="37"/>
  <c r="BL10" i="37"/>
  <c r="BN38" i="37"/>
  <c r="BM38" i="37"/>
  <c r="BP37" i="37"/>
  <c r="BP17" i="37"/>
  <c r="BM17" i="37"/>
  <c r="BL39" i="37"/>
  <c r="BL35" i="37"/>
  <c r="BM34" i="37"/>
  <c r="BL28" i="37"/>
  <c r="BK34" i="37"/>
  <c r="BO36" i="37"/>
  <c r="BP34" i="37"/>
  <c r="BM10" i="37"/>
  <c r="BP30" i="37"/>
  <c r="BL36" i="37"/>
  <c r="BL31" i="37"/>
  <c r="BK32" i="37"/>
  <c r="BO39" i="37"/>
  <c r="BK36" i="37"/>
  <c r="BL37" i="37"/>
  <c r="BM30" i="37"/>
  <c r="BO18" i="37"/>
  <c r="BP38" i="37"/>
  <c r="BK18" i="37"/>
  <c r="BM39" i="37"/>
  <c r="BN18" i="37"/>
  <c r="BO26" i="37"/>
  <c r="BP27" i="37" s="1"/>
  <c r="BM36" i="37"/>
  <c r="BM37" i="37"/>
  <c r="BK37" i="37"/>
  <c r="BN17" i="37"/>
  <c r="BP36" i="37"/>
  <c r="BN39" i="37"/>
  <c r="BK28" i="37"/>
  <c r="BL26" i="37"/>
  <c r="BP32" i="37"/>
  <c r="BP35" i="37"/>
  <c r="BN26" i="37"/>
  <c r="BK17" i="37"/>
  <c r="BP39" i="37"/>
  <c r="BM28" i="37"/>
  <c r="BO30" i="37"/>
  <c r="BM32" i="37"/>
  <c r="BL30" i="37"/>
  <c r="BN37" i="37"/>
  <c r="BM18" i="37"/>
  <c r="BM31" i="37"/>
  <c r="BP28" i="37"/>
  <c r="BP31" i="37"/>
  <c r="BO35" i="37"/>
  <c r="BK31" i="37"/>
  <c r="BN36" i="37"/>
  <c r="BO28" i="37"/>
  <c r="BN28" i="37"/>
  <c r="BO31" i="37"/>
  <c r="BO17" i="37"/>
  <c r="BK38" i="37"/>
  <c r="BN34" i="37"/>
  <c r="BO34" i="37"/>
  <c r="BO38" i="37"/>
  <c r="BP18" i="37"/>
  <c r="BK35" i="37"/>
  <c r="BO37" i="37"/>
  <c r="BX10" i="73"/>
  <c r="CB10" i="73"/>
  <c r="BZ10" i="73"/>
  <c r="CA10" i="73"/>
  <c r="BY10" i="73"/>
  <c r="BY36" i="73"/>
  <c r="BX34" i="73"/>
  <c r="BY38" i="73"/>
  <c r="BY30" i="73"/>
  <c r="CA31" i="73"/>
  <c r="CB37" i="73"/>
  <c r="BY39" i="73"/>
  <c r="BW32" i="73"/>
  <c r="CA38" i="73"/>
  <c r="BW37" i="73"/>
  <c r="BX35" i="73"/>
  <c r="BY17" i="73"/>
  <c r="CA30" i="73"/>
  <c r="BX26" i="73"/>
  <c r="CA17" i="73"/>
  <c r="CB17" i="73"/>
  <c r="BZ38" i="73"/>
  <c r="BY32" i="73"/>
  <c r="BY35" i="73"/>
  <c r="BZ28" i="73"/>
  <c r="CB36" i="73"/>
  <c r="BY26" i="73"/>
  <c r="CB32" i="73"/>
  <c r="CA32" i="73"/>
  <c r="BZ32" i="73"/>
  <c r="CA34" i="73"/>
  <c r="BX38" i="73"/>
  <c r="BW26" i="73"/>
  <c r="BW17" i="73"/>
  <c r="BY34" i="73"/>
  <c r="BZ31" i="73"/>
  <c r="BX28" i="73"/>
  <c r="BX32" i="73"/>
  <c r="CB30" i="73"/>
  <c r="CA37" i="73"/>
  <c r="CB34" i="73"/>
  <c r="BZ37" i="73"/>
  <c r="CA35" i="73"/>
  <c r="BZ36" i="73"/>
  <c r="BW18" i="73"/>
  <c r="BZ18" i="73"/>
  <c r="BZ39" i="73"/>
  <c r="BX30" i="73"/>
  <c r="CB28" i="73"/>
  <c r="BW36" i="73"/>
  <c r="CB39" i="73"/>
  <c r="CA39" i="73"/>
  <c r="BX31" i="73"/>
  <c r="BW30" i="73"/>
  <c r="BW35" i="73"/>
  <c r="BW54" i="73" s="1"/>
  <c r="CA28" i="73"/>
  <c r="BY18" i="73"/>
  <c r="BX17" i="73"/>
  <c r="CB35" i="73"/>
  <c r="BW34" i="73"/>
  <c r="BZ34" i="73"/>
  <c r="BW28" i="73"/>
  <c r="BX39" i="73"/>
  <c r="CB31" i="73"/>
  <c r="BW31" i="73"/>
  <c r="CA26" i="73"/>
  <c r="BW38" i="73"/>
  <c r="BY31" i="73"/>
  <c r="BZ17" i="73"/>
  <c r="CB26" i="73"/>
  <c r="CA36" i="73"/>
  <c r="BZ35" i="73"/>
  <c r="BZ30" i="73"/>
  <c r="BX37" i="73"/>
  <c r="BX18" i="73"/>
  <c r="CB38" i="73"/>
  <c r="BY37" i="73"/>
  <c r="BY28" i="73"/>
  <c r="BW39" i="73"/>
  <c r="BX36" i="73"/>
  <c r="BZ26" i="73"/>
  <c r="CA18" i="73"/>
  <c r="CB18" i="73"/>
  <c r="BR112" i="67"/>
  <c r="BS112" i="67"/>
  <c r="BS136" i="67"/>
  <c r="BR136" i="67"/>
  <c r="BS39" i="67"/>
  <c r="BR39" i="67"/>
  <c r="BS144" i="67"/>
  <c r="BR144" i="67"/>
  <c r="BR235" i="67"/>
  <c r="BS235" i="67"/>
  <c r="BS52" i="67"/>
  <c r="BR52" i="67"/>
  <c r="BS150" i="67"/>
  <c r="BR150" i="67"/>
  <c r="BR174" i="67"/>
  <c r="BS174" i="67"/>
  <c r="BR192" i="67"/>
  <c r="BS192" i="67"/>
  <c r="BS81" i="67"/>
  <c r="BR81" i="67"/>
  <c r="BR83" i="67"/>
  <c r="BS83" i="67"/>
  <c r="BR153" i="67"/>
  <c r="BS153" i="67"/>
  <c r="BS127" i="67"/>
  <c r="BR127" i="67"/>
  <c r="BS146" i="67"/>
  <c r="BR146" i="67"/>
  <c r="BR203" i="67"/>
  <c r="BS203" i="67"/>
  <c r="BR209" i="67"/>
  <c r="BS209" i="67"/>
  <c r="BS216" i="67"/>
  <c r="BR216" i="67"/>
  <c r="BS134" i="67"/>
  <c r="BR134" i="67"/>
  <c r="BR128" i="67"/>
  <c r="BS128" i="67"/>
  <c r="BR195" i="67"/>
  <c r="BS195" i="67"/>
  <c r="BS47" i="67"/>
  <c r="BR47" i="67"/>
  <c r="BR67" i="67"/>
  <c r="BS67" i="67"/>
  <c r="BR231" i="67"/>
  <c r="BS231" i="67"/>
  <c r="BS190" i="67"/>
  <c r="BR190" i="67"/>
  <c r="BS196" i="67"/>
  <c r="BR196" i="67"/>
  <c r="BS46" i="67"/>
  <c r="BR46" i="67"/>
  <c r="BS110" i="67"/>
  <c r="BR110" i="67"/>
  <c r="BR82" i="67"/>
  <c r="BS82" i="67"/>
  <c r="BS179" i="67"/>
  <c r="BR179" i="67"/>
  <c r="BR65" i="67"/>
  <c r="BS65" i="67"/>
  <c r="BS50" i="67"/>
  <c r="BR50" i="67"/>
  <c r="BR118" i="67"/>
  <c r="BS118" i="67"/>
  <c r="BS166" i="67"/>
  <c r="BR166" i="67"/>
  <c r="BR72" i="67"/>
  <c r="BS72" i="67"/>
  <c r="CJ32" i="38"/>
  <c r="CI28" i="38"/>
  <c r="CM35" i="38"/>
  <c r="CM34" i="38"/>
  <c r="CI31" i="38"/>
  <c r="CJ37" i="38"/>
  <c r="CL39" i="38"/>
  <c r="CI30" i="38"/>
  <c r="CM32" i="38"/>
  <c r="CL28" i="38"/>
  <c r="CL32" i="38"/>
  <c r="CJ36" i="38"/>
  <c r="CK32" i="38"/>
  <c r="CN38" i="38"/>
  <c r="CM31" i="38"/>
  <c r="CK18" i="38"/>
  <c r="CI17" i="38"/>
  <c r="CK17" i="38"/>
  <c r="CI39" i="38"/>
  <c r="CL35" i="38"/>
  <c r="CN37" i="38"/>
  <c r="CN39" i="38"/>
  <c r="CN28" i="38"/>
  <c r="CJ34" i="38"/>
  <c r="CK39" i="38"/>
  <c r="CN36" i="38"/>
  <c r="CI32" i="38"/>
  <c r="CM30" i="38"/>
  <c r="CL34" i="38"/>
  <c r="CL38" i="38"/>
  <c r="CM37" i="38"/>
  <c r="CN30" i="38"/>
  <c r="CL17" i="38"/>
  <c r="CK34" i="38"/>
  <c r="CK26" i="38"/>
  <c r="CM39" i="38"/>
  <c r="CK38" i="38"/>
  <c r="CN18" i="38"/>
  <c r="CL18" i="38"/>
  <c r="CJ26" i="38"/>
  <c r="CL26" i="38"/>
  <c r="CJ30" i="38"/>
  <c r="CN26" i="38"/>
  <c r="CK31" i="38"/>
  <c r="CN32" i="38"/>
  <c r="CM18" i="38"/>
  <c r="CI34" i="38"/>
  <c r="CI35" i="38"/>
  <c r="CL36" i="38"/>
  <c r="CJ38" i="38"/>
  <c r="CI18" i="38"/>
  <c r="CM38" i="38"/>
  <c r="CJ39" i="38"/>
  <c r="CL37" i="38"/>
  <c r="CK30" i="38"/>
  <c r="CJ28" i="38"/>
  <c r="CK35" i="38"/>
  <c r="CI36" i="38"/>
  <c r="CN17" i="38"/>
  <c r="CJ35" i="38"/>
  <c r="CK37" i="38"/>
  <c r="CJ31" i="38"/>
  <c r="CI37" i="38"/>
  <c r="CJ17" i="38"/>
  <c r="CK28" i="38"/>
  <c r="CM28" i="38"/>
  <c r="CN34" i="38"/>
  <c r="CN31" i="38"/>
  <c r="CL30" i="38"/>
  <c r="CM17" i="38"/>
  <c r="CJ18" i="38"/>
  <c r="CI26" i="38"/>
  <c r="CM26" i="38"/>
  <c r="CN27" i="38" s="1"/>
  <c r="CK36" i="38"/>
  <c r="CI38" i="38"/>
  <c r="CN35" i="38"/>
  <c r="CL31" i="38"/>
  <c r="CM36" i="38"/>
  <c r="W17" i="36"/>
  <c r="Z31" i="36"/>
  <c r="W10" i="36"/>
  <c r="Y31" i="36"/>
  <c r="W35" i="36"/>
  <c r="V35" i="36"/>
  <c r="U26" i="36"/>
  <c r="V26" i="36"/>
  <c r="Z37" i="36"/>
  <c r="U32" i="36"/>
  <c r="V10" i="36"/>
  <c r="X35" i="36"/>
  <c r="Y34" i="36"/>
  <c r="V38" i="36"/>
  <c r="Z35" i="36"/>
  <c r="X37" i="36"/>
  <c r="Y32" i="36"/>
  <c r="W39" i="36"/>
  <c r="X10" i="36"/>
  <c r="Z26" i="36"/>
  <c r="V18" i="36"/>
  <c r="Z18" i="36"/>
  <c r="X38" i="36"/>
  <c r="X39" i="36"/>
  <c r="Y26" i="36"/>
  <c r="Y18" i="36"/>
  <c r="V30" i="36"/>
  <c r="X28" i="36"/>
  <c r="U39" i="36"/>
  <c r="W32" i="36"/>
  <c r="U18" i="36"/>
  <c r="V36" i="36"/>
  <c r="Y35" i="36"/>
  <c r="Z17" i="36"/>
  <c r="U35" i="36"/>
  <c r="Z10" i="36"/>
  <c r="W31" i="36"/>
  <c r="Z38" i="36"/>
  <c r="Z36" i="36"/>
  <c r="Y36" i="36"/>
  <c r="Y37" i="36"/>
  <c r="X36" i="36"/>
  <c r="Y30" i="36"/>
  <c r="Z34" i="36"/>
  <c r="W36" i="36"/>
  <c r="U17" i="36"/>
  <c r="V39" i="36"/>
  <c r="W28" i="36"/>
  <c r="W26" i="36"/>
  <c r="Z32" i="36"/>
  <c r="V31" i="36"/>
  <c r="Z39" i="36"/>
  <c r="Y17" i="36"/>
  <c r="U37" i="36"/>
  <c r="X34" i="36"/>
  <c r="W34" i="36"/>
  <c r="X17" i="36"/>
  <c r="U36" i="36"/>
  <c r="X26" i="36"/>
  <c r="Y28" i="36"/>
  <c r="W18" i="36"/>
  <c r="W38" i="36"/>
  <c r="U38" i="36"/>
  <c r="V34" i="36"/>
  <c r="V28" i="36"/>
  <c r="X31" i="36"/>
  <c r="X18" i="36"/>
  <c r="W37" i="36"/>
  <c r="U30" i="36"/>
  <c r="U31" i="36"/>
  <c r="U34" i="36"/>
  <c r="Y38" i="36"/>
  <c r="V37" i="36"/>
  <c r="U28" i="36"/>
  <c r="V17" i="36"/>
  <c r="V32" i="36"/>
  <c r="X32" i="36"/>
  <c r="Z28" i="36"/>
  <c r="W30" i="36"/>
  <c r="Z30" i="36"/>
  <c r="Y10" i="36"/>
  <c r="X30" i="36"/>
  <c r="Y39" i="36"/>
  <c r="BS175" i="67"/>
  <c r="BR175" i="67"/>
  <c r="BS68" i="67"/>
  <c r="BR68" i="67"/>
  <c r="BR79" i="67"/>
  <c r="BS79" i="67"/>
  <c r="BR123" i="67"/>
  <c r="BS123" i="67"/>
  <c r="BS226" i="67"/>
  <c r="BR226" i="67"/>
  <c r="BR202" i="67"/>
  <c r="BS202" i="67"/>
  <c r="BS64" i="67"/>
  <c r="BR64" i="67"/>
  <c r="BS49" i="67"/>
  <c r="BR49" i="67"/>
  <c r="BS97" i="67"/>
  <c r="BR97" i="67"/>
  <c r="BR58" i="67"/>
  <c r="BS58" i="67"/>
  <c r="BR227" i="67"/>
  <c r="BS227" i="67"/>
  <c r="BR204" i="67"/>
  <c r="BS204" i="67"/>
  <c r="BR126" i="67"/>
  <c r="BS126" i="67"/>
  <c r="BR157" i="67"/>
  <c r="BS157" i="67"/>
  <c r="BS48" i="67"/>
  <c r="BR48" i="67"/>
  <c r="BS69" i="67"/>
  <c r="BR69" i="67"/>
  <c r="BR244" i="67"/>
  <c r="BS244" i="67"/>
  <c r="BS160" i="67"/>
  <c r="BR160" i="67"/>
  <c r="BR241" i="67"/>
  <c r="BS241" i="67"/>
  <c r="U17" i="68"/>
  <c r="Y36" i="68"/>
  <c r="Z30" i="68"/>
  <c r="V31" i="68"/>
  <c r="Y35" i="68"/>
  <c r="X31" i="68"/>
  <c r="X30" i="68"/>
  <c r="V18" i="68"/>
  <c r="W38" i="68"/>
  <c r="U18" i="68"/>
  <c r="X37" i="68"/>
  <c r="X10" i="68"/>
  <c r="V38" i="68"/>
  <c r="U28" i="68"/>
  <c r="W36" i="68"/>
  <c r="Z36" i="68"/>
  <c r="W26" i="68"/>
  <c r="W39" i="68"/>
  <c r="Z28" i="68"/>
  <c r="Y10" i="68"/>
  <c r="Y31" i="68"/>
  <c r="Z32" i="68"/>
  <c r="U31" i="68"/>
  <c r="Z26" i="68"/>
  <c r="V34" i="68"/>
  <c r="X26" i="68"/>
  <c r="V10" i="68"/>
  <c r="X35" i="68"/>
  <c r="U34" i="68"/>
  <c r="W34" i="68"/>
  <c r="U30" i="68"/>
  <c r="Z17" i="68"/>
  <c r="U36" i="68"/>
  <c r="Z31" i="68"/>
  <c r="V37" i="68"/>
  <c r="W31" i="68"/>
  <c r="X18" i="68"/>
  <c r="U39" i="68"/>
  <c r="U32" i="68"/>
  <c r="V28" i="68"/>
  <c r="X32" i="68"/>
  <c r="Y30" i="68"/>
  <c r="V39" i="68"/>
  <c r="U38" i="68"/>
  <c r="W18" i="68"/>
  <c r="V17" i="68"/>
  <c r="Y37" i="68"/>
  <c r="Y34" i="68"/>
  <c r="W35" i="68"/>
  <c r="W10" i="68"/>
  <c r="U37" i="68"/>
  <c r="Y38" i="68"/>
  <c r="Z35" i="68"/>
  <c r="V35" i="68"/>
  <c r="V26" i="68"/>
  <c r="W17" i="68"/>
  <c r="W30" i="68"/>
  <c r="X17" i="68"/>
  <c r="Y18" i="68"/>
  <c r="Z10" i="68"/>
  <c r="Z38" i="68"/>
  <c r="W28" i="68"/>
  <c r="Z39" i="68"/>
  <c r="V36" i="68"/>
  <c r="V32" i="68"/>
  <c r="X39" i="68"/>
  <c r="W37" i="68"/>
  <c r="Y32" i="68"/>
  <c r="Y39" i="68"/>
  <c r="X38" i="68"/>
  <c r="U35" i="68"/>
  <c r="X36" i="68"/>
  <c r="Z37" i="68"/>
  <c r="Y17" i="68"/>
  <c r="X34" i="68"/>
  <c r="Y28" i="68"/>
  <c r="X28" i="68"/>
  <c r="Y26" i="68"/>
  <c r="Z27" i="68" s="1"/>
  <c r="U26" i="68"/>
  <c r="V27" i="68" s="1"/>
  <c r="Z18" i="68"/>
  <c r="W32" i="68"/>
  <c r="Z34" i="68"/>
  <c r="V30" i="68"/>
  <c r="BS76" i="67"/>
  <c r="BR76" i="67"/>
  <c r="BS152" i="67"/>
  <c r="BR152" i="67"/>
  <c r="BS51" i="67"/>
  <c r="BR51" i="67"/>
  <c r="BS188" i="67"/>
  <c r="BR188" i="67"/>
  <c r="AO18" i="44"/>
  <c r="AQ35" i="44"/>
  <c r="AQ26" i="44"/>
  <c r="AM41" i="44"/>
  <c r="AR42" i="44"/>
  <c r="AR35" i="44"/>
  <c r="AM18" i="44"/>
  <c r="AO42" i="44"/>
  <c r="AO17" i="44"/>
  <c r="AQ38" i="44"/>
  <c r="AQ47" i="44"/>
  <c r="AQ17" i="44"/>
  <c r="AR30" i="44"/>
  <c r="AP37" i="44"/>
  <c r="AO38" i="44"/>
  <c r="AP26" i="44"/>
  <c r="AO10" i="44"/>
  <c r="AR24" i="44"/>
  <c r="AO53" i="44"/>
  <c r="AQ18" i="44"/>
  <c r="AM29" i="44"/>
  <c r="AN37" i="44"/>
  <c r="AO29" i="44"/>
  <c r="AR17" i="44"/>
  <c r="AN39" i="44"/>
  <c r="AN28" i="44"/>
  <c r="AQ46" i="44"/>
  <c r="AP45" i="44"/>
  <c r="AR10" i="44"/>
  <c r="AM40" i="44"/>
  <c r="AM44" i="44"/>
  <c r="AQ39" i="44"/>
  <c r="AM38" i="44"/>
  <c r="AN17" i="44"/>
  <c r="AM46" i="44"/>
  <c r="AQ40" i="44"/>
  <c r="AQ42" i="44"/>
  <c r="AP38" i="44"/>
  <c r="AN18" i="44"/>
  <c r="AP34" i="44"/>
  <c r="AP47" i="44"/>
  <c r="AN42" i="44"/>
  <c r="AR39" i="44"/>
  <c r="AN26" i="44"/>
  <c r="AN32" i="44"/>
  <c r="AM26" i="44"/>
  <c r="AM37" i="44"/>
  <c r="AP32" i="44"/>
  <c r="AN47" i="44"/>
  <c r="AO35" i="44"/>
  <c r="AN53" i="44"/>
  <c r="AM28" i="44"/>
  <c r="AQ41" i="44"/>
  <c r="AM42" i="44"/>
  <c r="AN44" i="44"/>
  <c r="AO46" i="44"/>
  <c r="AR32" i="44"/>
  <c r="AP30" i="44"/>
  <c r="AP44" i="44"/>
  <c r="AP41" i="44"/>
  <c r="AQ37" i="44"/>
  <c r="AR53" i="44"/>
  <c r="AP42" i="44"/>
  <c r="AO32" i="44"/>
  <c r="AN29" i="44"/>
  <c r="AQ45" i="44"/>
  <c r="AN41" i="44"/>
  <c r="AN38" i="44"/>
  <c r="AM35" i="44"/>
  <c r="AP35" i="44"/>
  <c r="AO44" i="44"/>
  <c r="AP40" i="44"/>
  <c r="AM32" i="44"/>
  <c r="AR46" i="44"/>
  <c r="AN46" i="44"/>
  <c r="AO30" i="44"/>
  <c r="AQ29" i="44"/>
  <c r="AQ34" i="44"/>
  <c r="AO40" i="44"/>
  <c r="AM47" i="44"/>
  <c r="AM39" i="44"/>
  <c r="AP28" i="44"/>
  <c r="AR29" i="44"/>
  <c r="AO39" i="44"/>
  <c r="AO34" i="44"/>
  <c r="AR45" i="44"/>
  <c r="AR26" i="44"/>
  <c r="AR44" i="44"/>
  <c r="AR38" i="44"/>
  <c r="AP46" i="44"/>
  <c r="AP10" i="44"/>
  <c r="AR41" i="44"/>
  <c r="AM30" i="44"/>
  <c r="AN35" i="44"/>
  <c r="AP17" i="44"/>
  <c r="AP39" i="44"/>
  <c r="AR23" i="44"/>
  <c r="AR18" i="44"/>
  <c r="AR40" i="44"/>
  <c r="AO47" i="44"/>
  <c r="AR22" i="44"/>
  <c r="AN10" i="44"/>
  <c r="AO45" i="44"/>
  <c r="AN34" i="44"/>
  <c r="AQ32" i="44"/>
  <c r="AR33" i="44" s="1"/>
  <c r="AM53" i="44"/>
  <c r="AR34" i="44"/>
  <c r="AO41" i="44"/>
  <c r="AQ44" i="44"/>
  <c r="AR47" i="44"/>
  <c r="AQ53" i="44"/>
  <c r="AN45" i="44"/>
  <c r="AQ10" i="44"/>
  <c r="AQ28" i="44"/>
  <c r="AO26" i="44"/>
  <c r="AP53" i="44"/>
  <c r="AM17" i="44"/>
  <c r="AP18" i="44"/>
  <c r="AN40" i="44"/>
  <c r="AN30" i="44"/>
  <c r="AQ30" i="44"/>
  <c r="AR31" i="44" s="1"/>
  <c r="AO37" i="44"/>
  <c r="AM34" i="44"/>
  <c r="AP29" i="44"/>
  <c r="AM45" i="44"/>
  <c r="AR37" i="44"/>
  <c r="AO28" i="44"/>
  <c r="AR28" i="44"/>
  <c r="BR229" i="67"/>
  <c r="BS229" i="67"/>
  <c r="DM30" i="39"/>
  <c r="DQ37" i="39"/>
  <c r="DP10" i="39"/>
  <c r="DM35" i="39"/>
  <c r="DM18" i="39"/>
  <c r="DR31" i="39"/>
  <c r="DR30" i="39"/>
  <c r="DN37" i="39"/>
  <c r="DR36" i="39"/>
  <c r="DO39" i="39"/>
  <c r="DR18" i="39"/>
  <c r="DO10" i="39"/>
  <c r="DQ39" i="39"/>
  <c r="DP38" i="39"/>
  <c r="DQ17" i="39"/>
  <c r="DQ31" i="39"/>
  <c r="DM34" i="39"/>
  <c r="DQ35" i="39"/>
  <c r="DO34" i="39"/>
  <c r="DR10" i="39"/>
  <c r="DM17" i="39"/>
  <c r="DO26" i="39"/>
  <c r="DN17" i="39"/>
  <c r="DM36" i="39"/>
  <c r="DP26" i="39"/>
  <c r="DP34" i="39"/>
  <c r="DM39" i="39"/>
  <c r="DO36" i="39"/>
  <c r="DQ26" i="39"/>
  <c r="DN38" i="39"/>
  <c r="DO37" i="39"/>
  <c r="DQ10" i="39"/>
  <c r="DR35" i="39"/>
  <c r="DN28" i="39"/>
  <c r="DP18" i="39"/>
  <c r="DO31" i="39"/>
  <c r="DM37" i="39"/>
  <c r="DM26" i="39"/>
  <c r="DN30" i="39"/>
  <c r="DP35" i="39"/>
  <c r="DO35" i="39"/>
  <c r="DR39" i="39"/>
  <c r="DP30" i="39"/>
  <c r="DO32" i="39"/>
  <c r="DN10" i="39"/>
  <c r="DN18" i="39"/>
  <c r="DM31" i="39"/>
  <c r="DN35" i="39"/>
  <c r="DM38" i="39"/>
  <c r="DQ18" i="39"/>
  <c r="DO18" i="39"/>
  <c r="DR26" i="39"/>
  <c r="DQ34" i="39"/>
  <c r="DQ32" i="39"/>
  <c r="DP28" i="39"/>
  <c r="DN36" i="39"/>
  <c r="DM28" i="39"/>
  <c r="DQ28" i="39"/>
  <c r="DP36" i="39"/>
  <c r="DR32" i="39"/>
  <c r="DP39" i="39"/>
  <c r="DN31" i="39"/>
  <c r="DN26" i="39"/>
  <c r="DR34" i="39"/>
  <c r="DP17" i="39"/>
  <c r="DO28" i="39"/>
  <c r="DP32" i="39"/>
  <c r="DO30" i="39"/>
  <c r="DP31" i="39"/>
  <c r="DN32" i="39"/>
  <c r="DR28" i="39"/>
  <c r="DN34" i="39"/>
  <c r="DO38" i="39"/>
  <c r="DR37" i="39"/>
  <c r="DQ36" i="39"/>
  <c r="DO17" i="39"/>
  <c r="DN39" i="39"/>
  <c r="DR38" i="39"/>
  <c r="DQ30" i="39"/>
  <c r="DR17" i="39"/>
  <c r="DM32" i="39"/>
  <c r="DQ38" i="39"/>
  <c r="DP37" i="39"/>
  <c r="BS80" i="67"/>
  <c r="BR80" i="67"/>
  <c r="BR211" i="67"/>
  <c r="BS211" i="67"/>
  <c r="BS180" i="67"/>
  <c r="BR180" i="67"/>
  <c r="BR155" i="67"/>
  <c r="BS155" i="67"/>
  <c r="BS200" i="67"/>
  <c r="BR200" i="67"/>
  <c r="BS169" i="67"/>
  <c r="BR169" i="67"/>
  <c r="BS220" i="67"/>
  <c r="BR220" i="67"/>
  <c r="BS161" i="67"/>
  <c r="BR161" i="67"/>
  <c r="AJ10" i="80"/>
  <c r="AK10" i="80"/>
  <c r="AH10" i="80"/>
  <c r="AI10" i="80"/>
  <c r="AL10" i="80"/>
  <c r="AG17" i="80"/>
  <c r="AG37" i="80"/>
  <c r="AH26" i="80"/>
  <c r="AI37" i="80"/>
  <c r="AL30" i="80"/>
  <c r="AL28" i="80"/>
  <c r="AJ35" i="80"/>
  <c r="AI26" i="80"/>
  <c r="AK17" i="80"/>
  <c r="AK37" i="80"/>
  <c r="AK28" i="80"/>
  <c r="AJ39" i="80"/>
  <c r="AL38" i="80"/>
  <c r="AI18" i="80"/>
  <c r="AH34" i="80"/>
  <c r="AJ34" i="80"/>
  <c r="AL34" i="80"/>
  <c r="AI32" i="80"/>
  <c r="AG39" i="80"/>
  <c r="AJ32" i="80"/>
  <c r="AK31" i="80"/>
  <c r="AJ37" i="80"/>
  <c r="AI35" i="80"/>
  <c r="AH37" i="80"/>
  <c r="AH28" i="80"/>
  <c r="AK30" i="80"/>
  <c r="AK36" i="80"/>
  <c r="AK35" i="80"/>
  <c r="AL17" i="80"/>
  <c r="AJ30" i="80"/>
  <c r="AG30" i="80"/>
  <c r="AH32" i="80"/>
  <c r="AJ26" i="80"/>
  <c r="AH38" i="80"/>
  <c r="AH36" i="80"/>
  <c r="AI34" i="80"/>
  <c r="AK26" i="80"/>
  <c r="AK34" i="80"/>
  <c r="AJ18" i="80"/>
  <c r="AK18" i="80"/>
  <c r="AJ38" i="80"/>
  <c r="AJ17" i="80"/>
  <c r="AI30" i="80"/>
  <c r="AK39" i="80"/>
  <c r="AI36" i="80"/>
  <c r="AG36" i="80"/>
  <c r="AL36" i="80"/>
  <c r="AI28" i="80"/>
  <c r="AH39" i="80"/>
  <c r="AI39" i="80"/>
  <c r="AG35" i="80"/>
  <c r="AH31" i="80"/>
  <c r="AK38" i="80"/>
  <c r="AL26" i="80"/>
  <c r="AI38" i="80"/>
  <c r="AI17" i="80"/>
  <c r="AG26" i="80"/>
  <c r="AH27" i="80" s="1"/>
  <c r="AH35" i="80"/>
  <c r="AH30" i="80"/>
  <c r="AG38" i="80"/>
  <c r="AJ31" i="80"/>
  <c r="AI31" i="80"/>
  <c r="AG32" i="80"/>
  <c r="AG18" i="80"/>
  <c r="AH18" i="80"/>
  <c r="AL18" i="80"/>
  <c r="AL39" i="80"/>
  <c r="AL32" i="80"/>
  <c r="AJ28" i="80"/>
  <c r="AL35" i="80"/>
  <c r="AL31" i="80"/>
  <c r="AK32" i="80"/>
  <c r="AG31" i="80"/>
  <c r="AH17" i="80"/>
  <c r="AG28" i="80"/>
  <c r="AJ36" i="80"/>
  <c r="AG34" i="80"/>
  <c r="AL37" i="80"/>
  <c r="BW39" i="71"/>
  <c r="CA37" i="71"/>
  <c r="BX34" i="71"/>
  <c r="BW17" i="71"/>
  <c r="CB34" i="71"/>
  <c r="BW30" i="71"/>
  <c r="CB38" i="71"/>
  <c r="BW31" i="71"/>
  <c r="BX31" i="71"/>
  <c r="BY26" i="71"/>
  <c r="BX28" i="71"/>
  <c r="BZ17" i="71"/>
  <c r="BZ32" i="71"/>
  <c r="CB36" i="71"/>
  <c r="CB17" i="71"/>
  <c r="CB30" i="71"/>
  <c r="CA10" i="71"/>
  <c r="BY30" i="71"/>
  <c r="BX32" i="71"/>
  <c r="BX18" i="71"/>
  <c r="BY10" i="71"/>
  <c r="BZ39" i="71"/>
  <c r="BZ10" i="71"/>
  <c r="CB28" i="71"/>
  <c r="CB32" i="71"/>
  <c r="BY18" i="71"/>
  <c r="BY32" i="71"/>
  <c r="CB18" i="71"/>
  <c r="CB39" i="71"/>
  <c r="BX36" i="71"/>
  <c r="CB35" i="71"/>
  <c r="BZ31" i="71"/>
  <c r="BZ34" i="71"/>
  <c r="BY17" i="71"/>
  <c r="CB37" i="71"/>
  <c r="BY36" i="71"/>
  <c r="BZ35" i="71"/>
  <c r="CA17" i="71"/>
  <c r="CA39" i="71"/>
  <c r="BY28" i="71"/>
  <c r="BW35" i="71"/>
  <c r="BX17" i="71"/>
  <c r="BW32" i="71"/>
  <c r="BX38" i="71"/>
  <c r="CA31" i="71"/>
  <c r="BX37" i="71"/>
  <c r="BW34" i="71"/>
  <c r="CA26" i="71"/>
  <c r="BZ28" i="71"/>
  <c r="CA32" i="71"/>
  <c r="CB10" i="71"/>
  <c r="BZ37" i="71"/>
  <c r="BX30" i="71"/>
  <c r="BZ30" i="71"/>
  <c r="BZ36" i="71"/>
  <c r="BY31" i="71"/>
  <c r="BY38" i="71"/>
  <c r="CA35" i="71"/>
  <c r="BW26" i="71"/>
  <c r="BY34" i="71"/>
  <c r="CA34" i="71"/>
  <c r="BW28" i="71"/>
  <c r="BW18" i="71"/>
  <c r="CB26" i="71"/>
  <c r="CA28" i="71"/>
  <c r="BW37" i="71"/>
  <c r="BW36" i="71"/>
  <c r="BX39" i="71"/>
  <c r="CB31" i="71"/>
  <c r="CA38" i="71"/>
  <c r="CA18" i="71"/>
  <c r="BY37" i="71"/>
  <c r="CA36" i="71"/>
  <c r="BX26" i="71"/>
  <c r="BY35" i="71"/>
  <c r="BZ26" i="71"/>
  <c r="BX10" i="71"/>
  <c r="BW38" i="71"/>
  <c r="BZ18" i="71"/>
  <c r="CA30" i="71"/>
  <c r="BX35" i="71"/>
  <c r="BY39" i="71"/>
  <c r="BZ38" i="71"/>
  <c r="BR162" i="67"/>
  <c r="BS162" i="67"/>
  <c r="BR164" i="67"/>
  <c r="BS164" i="67"/>
  <c r="BR75" i="67"/>
  <c r="BS75" i="67"/>
  <c r="BR121" i="67"/>
  <c r="BS121" i="67"/>
  <c r="CE28" i="5"/>
  <c r="CF39" i="5"/>
  <c r="CH34" i="5"/>
  <c r="CH44" i="5"/>
  <c r="CH53" i="5"/>
  <c r="CC53" i="5"/>
  <c r="CF10" i="5"/>
  <c r="CF34" i="5"/>
  <c r="CF32" i="5"/>
  <c r="CH32" i="5"/>
  <c r="CF29" i="5"/>
  <c r="CF41" i="5"/>
  <c r="CD37" i="5"/>
  <c r="CC41" i="5"/>
  <c r="CG47" i="5"/>
  <c r="CD28" i="5"/>
  <c r="CE32" i="5"/>
  <c r="CH42" i="5"/>
  <c r="CG37" i="5"/>
  <c r="CF35" i="5"/>
  <c r="CD40" i="5"/>
  <c r="CC18" i="5"/>
  <c r="CG38" i="5"/>
  <c r="CG42" i="5"/>
  <c r="CC29" i="5"/>
  <c r="CF18" i="5"/>
  <c r="CD10" i="5"/>
  <c r="CE18" i="5"/>
  <c r="CH41" i="5"/>
  <c r="CG53" i="5"/>
  <c r="CG40" i="5"/>
  <c r="CG30" i="5"/>
  <c r="CE38" i="5"/>
  <c r="CD26" i="5"/>
  <c r="CD53" i="5"/>
  <c r="CF45" i="5"/>
  <c r="CD34" i="5"/>
  <c r="CD35" i="5"/>
  <c r="CH26" i="5"/>
  <c r="CF26" i="5"/>
  <c r="CC39" i="5"/>
  <c r="CF40" i="5"/>
  <c r="CG18" i="5"/>
  <c r="CH24" i="5"/>
  <c r="CD41" i="5"/>
  <c r="CD17" i="5"/>
  <c r="CH30" i="5"/>
  <c r="CE34" i="5"/>
  <c r="CD18" i="5"/>
  <c r="CG10" i="5"/>
  <c r="CG17" i="5"/>
  <c r="CE35" i="5"/>
  <c r="CH10" i="5"/>
  <c r="CF47" i="5"/>
  <c r="CC28" i="5"/>
  <c r="CG44" i="5"/>
  <c r="CC26" i="5"/>
  <c r="CE41" i="5"/>
  <c r="CF30" i="5"/>
  <c r="CE17" i="5"/>
  <c r="CE40" i="5"/>
  <c r="CG26" i="5"/>
  <c r="CF38" i="5"/>
  <c r="CD45" i="5"/>
  <c r="CD46" i="5"/>
  <c r="CG35" i="5"/>
  <c r="CG46" i="5"/>
  <c r="CE39" i="5"/>
  <c r="CH40" i="5"/>
  <c r="CG28" i="5"/>
  <c r="CC38" i="5"/>
  <c r="CH37" i="5"/>
  <c r="CC40" i="5"/>
  <c r="CC35" i="5"/>
  <c r="CE53" i="5"/>
  <c r="CC42" i="5"/>
  <c r="CF37" i="5"/>
  <c r="CE26" i="5"/>
  <c r="CD29" i="5"/>
  <c r="CG39" i="5"/>
  <c r="CH22" i="5"/>
  <c r="CF42" i="5"/>
  <c r="CE45" i="5"/>
  <c r="CG34" i="5"/>
  <c r="CH18" i="5"/>
  <c r="CD44" i="5"/>
  <c r="CE10" i="5"/>
  <c r="CH17" i="5"/>
  <c r="CE30" i="5"/>
  <c r="CF31" i="5" s="1"/>
  <c r="CH35" i="5"/>
  <c r="CF17" i="5"/>
  <c r="CE29" i="5"/>
  <c r="CE42" i="5"/>
  <c r="CG29" i="5"/>
  <c r="CH29" i="5"/>
  <c r="CC34" i="5"/>
  <c r="CF53" i="5"/>
  <c r="CC44" i="5"/>
  <c r="CC45" i="5"/>
  <c r="CC30" i="5"/>
  <c r="CH46" i="5"/>
  <c r="CC46" i="5"/>
  <c r="CH45" i="5"/>
  <c r="CE46" i="5"/>
  <c r="CC37" i="5"/>
  <c r="CD39" i="5"/>
  <c r="CF46" i="5"/>
  <c r="CH28" i="5"/>
  <c r="CD38" i="5"/>
  <c r="CF44" i="5"/>
  <c r="CD42" i="5"/>
  <c r="CG32" i="5"/>
  <c r="CH33" i="5" s="1"/>
  <c r="CC17" i="5"/>
  <c r="CD30" i="5"/>
  <c r="CF28" i="5"/>
  <c r="CD47" i="5"/>
  <c r="CH39" i="5"/>
  <c r="CH47" i="5"/>
  <c r="CE47" i="5"/>
  <c r="CE44" i="5"/>
  <c r="CE37" i="5"/>
  <c r="CG45" i="5"/>
  <c r="CC47" i="5"/>
  <c r="CH23" i="5"/>
  <c r="CG41" i="5"/>
  <c r="CG52" i="5" s="1"/>
  <c r="CC32" i="5"/>
  <c r="CH38" i="5"/>
  <c r="CD32" i="5"/>
  <c r="BS222" i="67"/>
  <c r="BR222" i="67"/>
  <c r="BR142" i="67"/>
  <c r="BS142" i="67"/>
  <c r="AF31" i="41"/>
  <c r="AC37" i="41"/>
  <c r="AF36" i="41"/>
  <c r="AD31" i="41"/>
  <c r="AA34" i="41"/>
  <c r="AC31" i="41"/>
  <c r="AD37" i="41"/>
  <c r="AC18" i="41"/>
  <c r="AE31" i="41"/>
  <c r="AB26" i="41"/>
  <c r="AB38" i="41"/>
  <c r="AB34" i="41"/>
  <c r="AC35" i="41"/>
  <c r="AC30" i="41"/>
  <c r="AD18" i="41"/>
  <c r="AB32" i="41"/>
  <c r="AC34" i="41"/>
  <c r="AE18" i="41"/>
  <c r="AD10" i="41"/>
  <c r="AD26" i="41"/>
  <c r="AE34" i="41"/>
  <c r="AD35" i="41"/>
  <c r="AF18" i="41"/>
  <c r="AB18" i="41"/>
  <c r="AE35" i="41"/>
  <c r="AF38" i="41"/>
  <c r="AD39" i="41"/>
  <c r="AC26" i="41"/>
  <c r="AD28" i="41"/>
  <c r="AF10" i="41"/>
  <c r="AF37" i="41"/>
  <c r="AE30" i="41"/>
  <c r="AB28" i="41"/>
  <c r="AB35" i="41"/>
  <c r="AA38" i="41"/>
  <c r="AA35" i="41"/>
  <c r="AB36" i="41"/>
  <c r="AC39" i="41"/>
  <c r="AB31" i="41"/>
  <c r="AB10" i="41"/>
  <c r="AA31" i="41"/>
  <c r="AD38" i="41"/>
  <c r="AE38" i="41"/>
  <c r="AC38" i="41"/>
  <c r="AA26" i="41"/>
  <c r="AF39" i="41"/>
  <c r="AA28" i="41"/>
  <c r="AE17" i="41"/>
  <c r="AB17" i="41"/>
  <c r="AE37" i="41"/>
  <c r="AB39" i="41"/>
  <c r="AA17" i="41"/>
  <c r="AF32" i="41"/>
  <c r="AF30" i="41"/>
  <c r="AD32" i="41"/>
  <c r="AA37" i="41"/>
  <c r="AD36" i="41"/>
  <c r="AC36" i="41"/>
  <c r="AC17" i="41"/>
  <c r="AC28" i="41"/>
  <c r="AA32" i="41"/>
  <c r="AF34" i="41"/>
  <c r="AD17" i="41"/>
  <c r="AC10" i="41"/>
  <c r="AC32" i="41"/>
  <c r="AE32" i="41"/>
  <c r="AA39" i="41"/>
  <c r="AD34" i="41"/>
  <c r="AF28" i="41"/>
  <c r="AF26" i="41"/>
  <c r="AD30" i="41"/>
  <c r="AB37" i="41"/>
  <c r="AE10" i="41"/>
  <c r="AE28" i="41"/>
  <c r="AE36" i="41"/>
  <c r="AA18" i="41"/>
  <c r="AF17" i="41"/>
  <c r="AA30" i="41"/>
  <c r="AE26" i="41"/>
  <c r="AA36" i="41"/>
  <c r="AF35" i="41"/>
  <c r="AE39" i="41"/>
  <c r="AB30" i="41"/>
  <c r="BZ37" i="77"/>
  <c r="CA37" i="77"/>
  <c r="CA35" i="77"/>
  <c r="CA18" i="77"/>
  <c r="BX31" i="77"/>
  <c r="BW28" i="77"/>
  <c r="CA28" i="77"/>
  <c r="BY18" i="77"/>
  <c r="CB37" i="77"/>
  <c r="BW38" i="77"/>
  <c r="BY35" i="77"/>
  <c r="CA38" i="77"/>
  <c r="BZ26" i="77"/>
  <c r="CB38" i="77"/>
  <c r="CB28" i="77"/>
  <c r="BY36" i="77"/>
  <c r="CB39" i="77"/>
  <c r="BY34" i="77"/>
  <c r="BY30" i="77"/>
  <c r="BZ31" i="77"/>
  <c r="BX17" i="77"/>
  <c r="BY37" i="77"/>
  <c r="BY39" i="77"/>
  <c r="BZ30" i="77"/>
  <c r="BZ34" i="77"/>
  <c r="BX10" i="77"/>
  <c r="CA34" i="77"/>
  <c r="BZ39" i="77"/>
  <c r="BW30" i="77"/>
  <c r="BX35" i="77"/>
  <c r="CA39" i="77"/>
  <c r="BX39" i="77"/>
  <c r="CB31" i="77"/>
  <c r="BW17" i="77"/>
  <c r="BY26" i="77"/>
  <c r="CB36" i="77"/>
  <c r="BW37" i="77"/>
  <c r="BX37" i="77"/>
  <c r="CB10" i="77"/>
  <c r="BW18" i="77"/>
  <c r="BX30" i="77"/>
  <c r="BY10" i="77"/>
  <c r="CB35" i="77"/>
  <c r="BY28" i="77"/>
  <c r="BX32" i="77"/>
  <c r="BY38" i="77"/>
  <c r="BW35" i="77"/>
  <c r="CA36" i="77"/>
  <c r="BZ32" i="77"/>
  <c r="BW36" i="77"/>
  <c r="BW26" i="77"/>
  <c r="CB26" i="77"/>
  <c r="CA32" i="77"/>
  <c r="BX38" i="77"/>
  <c r="BZ36" i="77"/>
  <c r="BZ10" i="77"/>
  <c r="CA31" i="77"/>
  <c r="CB17" i="77"/>
  <c r="BX26" i="77"/>
  <c r="BY27" i="77" s="1"/>
  <c r="BZ18" i="77"/>
  <c r="BY32" i="77"/>
  <c r="BX28" i="77"/>
  <c r="CA17" i="77"/>
  <c r="BZ17" i="77"/>
  <c r="CA30" i="77"/>
  <c r="BZ28" i="77"/>
  <c r="BX34" i="77"/>
  <c r="BZ35" i="77"/>
  <c r="BY17" i="77"/>
  <c r="BW32" i="77"/>
  <c r="CA10" i="77"/>
  <c r="BZ38" i="77"/>
  <c r="BW34" i="77"/>
  <c r="BY31" i="77"/>
  <c r="CB34" i="77"/>
  <c r="BX18" i="77"/>
  <c r="CA26" i="77"/>
  <c r="CB30" i="77"/>
  <c r="CB32" i="77"/>
  <c r="CB18" i="77"/>
  <c r="BW39" i="77"/>
  <c r="BX36" i="77"/>
  <c r="BW31" i="77"/>
  <c r="BS214" i="67"/>
  <c r="BR214" i="67"/>
  <c r="BS225" i="67"/>
  <c r="BR225" i="67"/>
  <c r="BS70" i="67"/>
  <c r="BR70" i="67"/>
  <c r="BR141" i="67"/>
  <c r="BS141" i="67"/>
  <c r="BR57" i="67"/>
  <c r="BS57" i="67"/>
  <c r="BS122" i="67"/>
  <c r="BR122" i="67"/>
  <c r="BR55" i="67"/>
  <c r="BS55" i="67"/>
  <c r="BS224" i="67"/>
  <c r="BR224" i="67"/>
  <c r="BS221" i="67"/>
  <c r="BR221" i="67"/>
  <c r="FH18" i="45"/>
  <c r="FH33" i="45"/>
  <c r="FH31" i="45"/>
  <c r="FE38" i="45"/>
  <c r="FC33" i="45"/>
  <c r="FE18" i="45"/>
  <c r="FH34" i="45"/>
  <c r="FD31" i="45"/>
  <c r="FH17" i="45"/>
  <c r="FF40" i="45"/>
  <c r="FH24" i="45"/>
  <c r="FF33" i="45"/>
  <c r="FE26" i="45"/>
  <c r="FD17" i="45"/>
  <c r="FF17" i="45"/>
  <c r="FC46" i="45"/>
  <c r="FE34" i="45"/>
  <c r="FE33" i="45"/>
  <c r="FF28" i="45"/>
  <c r="FC26" i="45"/>
  <c r="FC38" i="45"/>
  <c r="FD34" i="45"/>
  <c r="FF29" i="45"/>
  <c r="FE17" i="45"/>
  <c r="FH29" i="45"/>
  <c r="FD28" i="45"/>
  <c r="FH39" i="45"/>
  <c r="FD26" i="45"/>
  <c r="FE27" i="45" s="1"/>
  <c r="FC18" i="45"/>
  <c r="FF39" i="45"/>
  <c r="FF26" i="45"/>
  <c r="FC39" i="45"/>
  <c r="FE46" i="45"/>
  <c r="FE29" i="45"/>
  <c r="FF34" i="45"/>
  <c r="FE40" i="45"/>
  <c r="FG29" i="45"/>
  <c r="FH30" i="45" s="1"/>
  <c r="FE36" i="45"/>
  <c r="FD46" i="45"/>
  <c r="FF37" i="45"/>
  <c r="FD37" i="45"/>
  <c r="FF31" i="45"/>
  <c r="FD33" i="45"/>
  <c r="FE28" i="45"/>
  <c r="FE31" i="45"/>
  <c r="FC31" i="45"/>
  <c r="FG37" i="45"/>
  <c r="FC28" i="45"/>
  <c r="FG46" i="45"/>
  <c r="FF46" i="45"/>
  <c r="FG17" i="45"/>
  <c r="FE37" i="45"/>
  <c r="FG34" i="45"/>
  <c r="FE39" i="45"/>
  <c r="FC40" i="45"/>
  <c r="FC29" i="45"/>
  <c r="FF18" i="45"/>
  <c r="FD36" i="45"/>
  <c r="FH26" i="45"/>
  <c r="FH22" i="45"/>
  <c r="FC17" i="45"/>
  <c r="FH28" i="45"/>
  <c r="FH23" i="45"/>
  <c r="FG26" i="45"/>
  <c r="FG39" i="45"/>
  <c r="FD29" i="45"/>
  <c r="FD40" i="45"/>
  <c r="FF38" i="45"/>
  <c r="FG38" i="45"/>
  <c r="FD38" i="45"/>
  <c r="FF36" i="45"/>
  <c r="FD18" i="45"/>
  <c r="FD39" i="45"/>
  <c r="FH36" i="45"/>
  <c r="FG31" i="45"/>
  <c r="FH32" i="45" s="1"/>
  <c r="FH37" i="45"/>
  <c r="FG28" i="45"/>
  <c r="FC36" i="45"/>
  <c r="FG18" i="45"/>
  <c r="FH40" i="45"/>
  <c r="FH46" i="45"/>
  <c r="FH38" i="45"/>
  <c r="FC34" i="45"/>
  <c r="FG33" i="45"/>
  <c r="FG40" i="45"/>
  <c r="FC37" i="45"/>
  <c r="FG36" i="45"/>
  <c r="BR117" i="67"/>
  <c r="BS117" i="67"/>
  <c r="BS120" i="67"/>
  <c r="BR120" i="67"/>
  <c r="BR236" i="67"/>
  <c r="BS236" i="67"/>
  <c r="BS187" i="67"/>
  <c r="BR187" i="67"/>
  <c r="BR63" i="67"/>
  <c r="BS63" i="67"/>
  <c r="BS170" i="67"/>
  <c r="BR170" i="67"/>
  <c r="BS113" i="67"/>
  <c r="BR113" i="67"/>
  <c r="BS56" i="67"/>
  <c r="BR56" i="67"/>
  <c r="BR165" i="67"/>
  <c r="BS165" i="67"/>
  <c r="BR167" i="67"/>
  <c r="BS167" i="67"/>
  <c r="BR61" i="67"/>
  <c r="BS61" i="67"/>
  <c r="BS40" i="67"/>
  <c r="BR40" i="67"/>
  <c r="BR132" i="67"/>
  <c r="BS132" i="67"/>
  <c r="BW17" i="40"/>
  <c r="BW28" i="40"/>
  <c r="BX37" i="40"/>
  <c r="BX10" i="40"/>
  <c r="BY18" i="40"/>
  <c r="BZ32" i="40"/>
  <c r="CB38" i="40"/>
  <c r="BY26" i="40"/>
  <c r="BY10" i="40"/>
  <c r="BX18" i="40"/>
  <c r="BY35" i="40"/>
  <c r="BZ26" i="40"/>
  <c r="BZ28" i="40"/>
  <c r="CB18" i="40"/>
  <c r="CB34" i="40"/>
  <c r="CA10" i="40"/>
  <c r="BW30" i="40"/>
  <c r="BY37" i="40"/>
  <c r="CA26" i="40"/>
  <c r="BY17" i="40"/>
  <c r="CA30" i="40"/>
  <c r="BX17" i="40"/>
  <c r="BZ39" i="40"/>
  <c r="BW38" i="40"/>
  <c r="BZ30" i="40"/>
  <c r="BZ35" i="40"/>
  <c r="BZ36" i="40"/>
  <c r="BZ18" i="40"/>
  <c r="CB31" i="40"/>
  <c r="CA35" i="40"/>
  <c r="CB35" i="40"/>
  <c r="CA28" i="40"/>
  <c r="BZ17" i="40"/>
  <c r="BY34" i="40"/>
  <c r="CB32" i="40"/>
  <c r="CB30" i="40"/>
  <c r="BX39" i="40"/>
  <c r="CA39" i="40"/>
  <c r="CA38" i="40"/>
  <c r="BZ10" i="40"/>
  <c r="BZ31" i="40"/>
  <c r="BW39" i="40"/>
  <c r="BZ34" i="40"/>
  <c r="CB39" i="40"/>
  <c r="BY36" i="40"/>
  <c r="BY30" i="40"/>
  <c r="CA36" i="40"/>
  <c r="BX38" i="40"/>
  <c r="BX30" i="40"/>
  <c r="BX34" i="40"/>
  <c r="CB28" i="40"/>
  <c r="CA37" i="40"/>
  <c r="BY38" i="40"/>
  <c r="BZ37" i="40"/>
  <c r="BW37" i="40"/>
  <c r="BX31" i="40"/>
  <c r="BZ38" i="40"/>
  <c r="BW32" i="40"/>
  <c r="CA32" i="40"/>
  <c r="BY39" i="40"/>
  <c r="BX35" i="40"/>
  <c r="CA34" i="40"/>
  <c r="BY31" i="40"/>
  <c r="BX28" i="40"/>
  <c r="BX32" i="40"/>
  <c r="CA31" i="40"/>
  <c r="BW18" i="40"/>
  <c r="BW36" i="40"/>
  <c r="BW35" i="40"/>
  <c r="CB37" i="40"/>
  <c r="BW31" i="40"/>
  <c r="BW26" i="40"/>
  <c r="CB17" i="40"/>
  <c r="CA18" i="40"/>
  <c r="CB26" i="40"/>
  <c r="CB10" i="40"/>
  <c r="BY32" i="40"/>
  <c r="BW34" i="40"/>
  <c r="CB36" i="40"/>
  <c r="BX36" i="40"/>
  <c r="BX26" i="40"/>
  <c r="BY28" i="40"/>
  <c r="CA17" i="40"/>
  <c r="BS238" i="67"/>
  <c r="BR238" i="67"/>
  <c r="BS189" i="67"/>
  <c r="BR189" i="67"/>
  <c r="BS124" i="67"/>
  <c r="BR124" i="67"/>
  <c r="BS119" i="67"/>
  <c r="BR119" i="67"/>
  <c r="BR191" i="67"/>
  <c r="BS191" i="67"/>
  <c r="BR42" i="67"/>
  <c r="BS42" i="67"/>
  <c r="BS85" i="67"/>
  <c r="BR85" i="67"/>
  <c r="BS198" i="67"/>
  <c r="BR198" i="67"/>
  <c r="BS140" i="67"/>
  <c r="BR140" i="67"/>
  <c r="DP38" i="31"/>
  <c r="DQ18" i="31"/>
  <c r="DP37" i="31"/>
  <c r="DO39" i="31"/>
  <c r="DN32" i="31"/>
  <c r="DO26" i="31"/>
  <c r="DR17" i="31"/>
  <c r="DP32" i="31"/>
  <c r="DM17" i="31"/>
  <c r="DR10" i="31"/>
  <c r="DN30" i="31"/>
  <c r="DP39" i="31"/>
  <c r="DR38" i="31"/>
  <c r="DP26" i="31"/>
  <c r="DQ36" i="31"/>
  <c r="DO32" i="31"/>
  <c r="DM36" i="31"/>
  <c r="DR36" i="31"/>
  <c r="DM31" i="31"/>
  <c r="DP35" i="31"/>
  <c r="DO37" i="31"/>
  <c r="DO34" i="31"/>
  <c r="DQ34" i="31"/>
  <c r="DP17" i="31"/>
  <c r="DR35" i="31"/>
  <c r="DQ31" i="31"/>
  <c r="DO28" i="31"/>
  <c r="DM34" i="31"/>
  <c r="DN28" i="31"/>
  <c r="DQ38" i="31"/>
  <c r="DP10" i="31"/>
  <c r="DM32" i="31"/>
  <c r="DR32" i="31"/>
  <c r="DN26" i="31"/>
  <c r="DM39" i="31"/>
  <c r="DM37" i="31"/>
  <c r="DN34" i="31"/>
  <c r="DQ17" i="31"/>
  <c r="DO36" i="31"/>
  <c r="DQ39" i="31"/>
  <c r="DN18" i="31"/>
  <c r="DM26" i="31"/>
  <c r="DP36" i="31"/>
  <c r="DQ10" i="31"/>
  <c r="DP34" i="31"/>
  <c r="DO10" i="31"/>
  <c r="DR28" i="31"/>
  <c r="DR26" i="31"/>
  <c r="DO35" i="31"/>
  <c r="DR39" i="31"/>
  <c r="DQ30" i="31"/>
  <c r="DQ28" i="31"/>
  <c r="DO38" i="31"/>
  <c r="DP31" i="31"/>
  <c r="DP28" i="31"/>
  <c r="DO18" i="31"/>
  <c r="DN17" i="31"/>
  <c r="DR37" i="31"/>
  <c r="DM38" i="31"/>
  <c r="DQ32" i="31"/>
  <c r="DM18" i="31"/>
  <c r="DN39" i="31"/>
  <c r="DR31" i="31"/>
  <c r="DM30" i="31"/>
  <c r="DO30" i="31"/>
  <c r="DR18" i="31"/>
  <c r="DM28" i="31"/>
  <c r="DN31" i="31"/>
  <c r="DP30" i="31"/>
  <c r="DN10" i="31"/>
  <c r="DO31" i="31"/>
  <c r="DO17" i="31"/>
  <c r="DR34" i="31"/>
  <c r="DQ35" i="31"/>
  <c r="DN35" i="31"/>
  <c r="DQ26" i="31"/>
  <c r="DQ37" i="31"/>
  <c r="DN36" i="31"/>
  <c r="DP18" i="31"/>
  <c r="DN37" i="31"/>
  <c r="DM35" i="31"/>
  <c r="DN38" i="31"/>
  <c r="DR30" i="31"/>
  <c r="BR44" i="67"/>
  <c r="BS44" i="67"/>
  <c r="BR41" i="67"/>
  <c r="BS41" i="67"/>
  <c r="BR71" i="67"/>
  <c r="BS71" i="67"/>
  <c r="BS237" i="67"/>
  <c r="BR237" i="67"/>
  <c r="BR147" i="67"/>
  <c r="BS147" i="67"/>
  <c r="BR176" i="67"/>
  <c r="BS176" i="67"/>
  <c r="BS207" i="67"/>
  <c r="BR207" i="67"/>
  <c r="BS185" i="67"/>
  <c r="BR185" i="67"/>
  <c r="BR148" i="67"/>
  <c r="BS148" i="67"/>
  <c r="BS154" i="67"/>
  <c r="BR154" i="67"/>
  <c r="BS232" i="67"/>
  <c r="BR232" i="67"/>
  <c r="BR138" i="67"/>
  <c r="BS138" i="67"/>
  <c r="BS156" i="67"/>
  <c r="BR156" i="67"/>
  <c r="BR240" i="67"/>
  <c r="BS240" i="67"/>
  <c r="BS233" i="67"/>
  <c r="BR233" i="67"/>
  <c r="BA37" i="72"/>
  <c r="AY17" i="72"/>
  <c r="BD28" i="72"/>
  <c r="BA39" i="72"/>
  <c r="AY38" i="72"/>
  <c r="BB26" i="72"/>
  <c r="AY39" i="72"/>
  <c r="BB28" i="72"/>
  <c r="AZ31" i="72"/>
  <c r="BB18" i="72"/>
  <c r="BD36" i="72"/>
  <c r="BD31" i="72"/>
  <c r="BB37" i="72"/>
  <c r="AZ10" i="72"/>
  <c r="BB10" i="72"/>
  <c r="AY26" i="72"/>
  <c r="BA35" i="72"/>
  <c r="BB35" i="72"/>
  <c r="BC35" i="72"/>
  <c r="AY28" i="72"/>
  <c r="BB31" i="72"/>
  <c r="BD32" i="72"/>
  <c r="BD34" i="72"/>
  <c r="BD10" i="72"/>
  <c r="BC37" i="72"/>
  <c r="BC30" i="72"/>
  <c r="BC36" i="72"/>
  <c r="BC31" i="72"/>
  <c r="BC34" i="72"/>
  <c r="AY31" i="72"/>
  <c r="AZ35" i="72"/>
  <c r="AZ28" i="72"/>
  <c r="AZ30" i="72"/>
  <c r="AY30" i="72"/>
  <c r="BC32" i="72"/>
  <c r="BA32" i="72"/>
  <c r="BB30" i="72"/>
  <c r="AY37" i="72"/>
  <c r="AZ34" i="72"/>
  <c r="BA28" i="72"/>
  <c r="BC18" i="72"/>
  <c r="BA17" i="72"/>
  <c r="AZ32" i="72"/>
  <c r="BD26" i="72"/>
  <c r="BA36" i="72"/>
  <c r="BC28" i="72"/>
  <c r="BD35" i="72"/>
  <c r="AZ36" i="72"/>
  <c r="BB17" i="72"/>
  <c r="BD18" i="72"/>
  <c r="BA18" i="72"/>
  <c r="BD30" i="72"/>
  <c r="BA26" i="72"/>
  <c r="BD39" i="72"/>
  <c r="AY34" i="72"/>
  <c r="AY36" i="72"/>
  <c r="AZ17" i="72"/>
  <c r="AZ39" i="72"/>
  <c r="BA10" i="72"/>
  <c r="AZ38" i="72"/>
  <c r="BA38" i="72"/>
  <c r="BC17" i="72"/>
  <c r="BA30" i="72"/>
  <c r="AZ26" i="72"/>
  <c r="BD17" i="72"/>
  <c r="BB34" i="72"/>
  <c r="BC38" i="72"/>
  <c r="BA34" i="72"/>
  <c r="AZ18" i="72"/>
  <c r="BB38" i="72"/>
  <c r="BB36" i="72"/>
  <c r="BA31" i="72"/>
  <c r="AY32" i="72"/>
  <c r="BC39" i="72"/>
  <c r="BC26" i="72"/>
  <c r="BD38" i="72"/>
  <c r="BB32" i="72"/>
  <c r="AY35" i="72"/>
  <c r="BD37" i="72"/>
  <c r="BB39" i="72"/>
  <c r="AZ37" i="72"/>
  <c r="AY18" i="72"/>
  <c r="BC10" i="72"/>
  <c r="BR45" i="67"/>
  <c r="BS45" i="67"/>
  <c r="BS218" i="67"/>
  <c r="BR218" i="67"/>
  <c r="BR201" i="67"/>
  <c r="BS201" i="67"/>
  <c r="BS109" i="67"/>
  <c r="BR109" i="67"/>
  <c r="BS217" i="67"/>
  <c r="BR217" i="67"/>
  <c r="EU10" i="43"/>
  <c r="ET38" i="43"/>
  <c r="ES31" i="43"/>
  <c r="EQ30" i="43"/>
  <c r="ER10" i="43"/>
  <c r="ES17" i="43"/>
  <c r="ET28" i="43"/>
  <c r="EV36" i="43"/>
  <c r="EQ38" i="43"/>
  <c r="ET39" i="43"/>
  <c r="EV39" i="43"/>
  <c r="ER38" i="43"/>
  <c r="EV37" i="43"/>
  <c r="ER28" i="43"/>
  <c r="ES10" i="43"/>
  <c r="ES37" i="43"/>
  <c r="EU31" i="43"/>
  <c r="ES28" i="43"/>
  <c r="EQ28" i="43"/>
  <c r="EU34" i="43"/>
  <c r="EU35" i="43"/>
  <c r="EQ31" i="43"/>
  <c r="EQ18" i="43"/>
  <c r="EV17" i="43"/>
  <c r="EU36" i="43"/>
  <c r="EU38" i="43"/>
  <c r="EV10" i="43"/>
  <c r="EV32" i="43"/>
  <c r="EV34" i="43"/>
  <c r="ES36" i="43"/>
  <c r="EU30" i="43"/>
  <c r="ET37" i="43"/>
  <c r="ER26" i="43"/>
  <c r="ER37" i="43"/>
  <c r="ES38" i="43"/>
  <c r="ET31" i="43"/>
  <c r="EU39" i="43"/>
  <c r="ES39" i="43"/>
  <c r="ER17" i="43"/>
  <c r="EV30" i="43"/>
  <c r="ES32" i="43"/>
  <c r="ET30" i="43"/>
  <c r="EU37" i="43"/>
  <c r="ES18" i="43"/>
  <c r="ES35" i="43"/>
  <c r="EU17" i="43"/>
  <c r="EU28" i="43"/>
  <c r="EV35" i="43"/>
  <c r="ET26" i="43"/>
  <c r="EQ35" i="43"/>
  <c r="ES26" i="43"/>
  <c r="ER31" i="43"/>
  <c r="ET17" i="43"/>
  <c r="ET34" i="43"/>
  <c r="EQ36" i="43"/>
  <c r="ET10" i="43"/>
  <c r="EV31" i="43"/>
  <c r="ET32" i="43"/>
  <c r="ER32" i="43"/>
  <c r="EQ32" i="43"/>
  <c r="ER18" i="43"/>
  <c r="ES30" i="43"/>
  <c r="ET35" i="43"/>
  <c r="ES34" i="43"/>
  <c r="ER36" i="43"/>
  <c r="EU18" i="43"/>
  <c r="ER34" i="43"/>
  <c r="EV26" i="43"/>
  <c r="EU32" i="43"/>
  <c r="EU26" i="43"/>
  <c r="ER35" i="43"/>
  <c r="EQ17" i="43"/>
  <c r="EV18" i="43"/>
  <c r="EQ26" i="43"/>
  <c r="ET18" i="43"/>
  <c r="EV38" i="43"/>
  <c r="ET36" i="43"/>
  <c r="EV28" i="43"/>
  <c r="EQ39" i="43"/>
  <c r="ER30" i="43"/>
  <c r="ER39" i="43"/>
  <c r="EQ37" i="43"/>
  <c r="EQ34" i="43"/>
  <c r="BS74" i="67"/>
  <c r="BR74" i="67"/>
  <c r="BR208" i="67"/>
  <c r="BS208" i="67"/>
  <c r="BS245" i="67"/>
  <c r="BR245" i="67"/>
  <c r="BR215" i="67"/>
  <c r="BS215" i="67"/>
  <c r="BR230" i="67"/>
  <c r="BS230" i="67"/>
  <c r="BR60" i="67"/>
  <c r="BS60" i="67"/>
  <c r="AK27" i="80" l="1"/>
  <c r="FD32" i="45"/>
  <c r="BX27" i="77"/>
  <c r="CF27" i="5"/>
  <c r="AN31" i="44"/>
  <c r="AP31" i="44"/>
  <c r="FH27" i="45"/>
  <c r="FF30" i="45"/>
  <c r="BC27" i="72"/>
  <c r="AW27" i="69"/>
  <c r="DP27" i="39"/>
  <c r="AR52" i="44"/>
  <c r="BO27" i="37"/>
  <c r="AL27" i="80"/>
  <c r="AP33" i="44"/>
  <c r="CB52" i="77"/>
  <c r="CH27" i="5"/>
  <c r="AO33" i="44"/>
  <c r="DR52" i="31"/>
  <c r="AJ27" i="80"/>
  <c r="CF52" i="5"/>
  <c r="AP27" i="44"/>
  <c r="DR27" i="31"/>
  <c r="DO27" i="31"/>
  <c r="CF33" i="5"/>
  <c r="W27" i="68"/>
  <c r="CB27" i="77"/>
  <c r="CE52" i="5"/>
  <c r="BM27" i="37"/>
  <c r="AJ27" i="79"/>
  <c r="EV27" i="43"/>
  <c r="CM27" i="38"/>
  <c r="CN52" i="38"/>
  <c r="ES27" i="33"/>
  <c r="AN52" i="44"/>
  <c r="AH27" i="79"/>
  <c r="AT27" i="69"/>
  <c r="AW32" i="69"/>
  <c r="BZ27" i="40"/>
  <c r="CG31" i="5"/>
  <c r="CB27" i="71"/>
  <c r="CB52" i="71"/>
  <c r="DN27" i="39"/>
  <c r="W27" i="36"/>
  <c r="CA27" i="73"/>
  <c r="BX27" i="73"/>
  <c r="AX30" i="69"/>
  <c r="CB27" i="40"/>
  <c r="FG32" i="45"/>
  <c r="AD27" i="41"/>
  <c r="BX27" i="71"/>
  <c r="X27" i="36"/>
  <c r="AL52" i="79"/>
  <c r="AU30" i="69"/>
  <c r="EV52" i="43"/>
  <c r="BX27" i="40"/>
  <c r="AN27" i="44"/>
  <c r="CJ27" i="38"/>
  <c r="BN27" i="37"/>
  <c r="DR29" i="31"/>
  <c r="DQ52" i="31"/>
  <c r="DO54" i="31"/>
  <c r="DP33" i="31"/>
  <c r="DO53" i="31"/>
  <c r="CB45" i="40"/>
  <c r="CB46" i="40"/>
  <c r="CB48" i="40"/>
  <c r="CB47" i="40"/>
  <c r="CA29" i="40"/>
  <c r="BZ52" i="40"/>
  <c r="BW45" i="40"/>
  <c r="BW48" i="40"/>
  <c r="BW47" i="40"/>
  <c r="BW46" i="40"/>
  <c r="FE30" i="45"/>
  <c r="FE52" i="45"/>
  <c r="FE53" i="45"/>
  <c r="FE54" i="45"/>
  <c r="BW53" i="77"/>
  <c r="BW54" i="77"/>
  <c r="BX33" i="77"/>
  <c r="BZ47" i="77"/>
  <c r="BZ46" i="77"/>
  <c r="BZ45" i="77"/>
  <c r="BZ48" i="77"/>
  <c r="CB46" i="77"/>
  <c r="CB48" i="77"/>
  <c r="CB47" i="77"/>
  <c r="CB45" i="77"/>
  <c r="BX53" i="77"/>
  <c r="BY33" i="77"/>
  <c r="BX54" i="77"/>
  <c r="BX48" i="77"/>
  <c r="BX46" i="77"/>
  <c r="BX45" i="77"/>
  <c r="BX47" i="77"/>
  <c r="AE53" i="41"/>
  <c r="AF33" i="41"/>
  <c r="AE54" i="41"/>
  <c r="AC52" i="41"/>
  <c r="AD29" i="41"/>
  <c r="AE45" i="41"/>
  <c r="AE47" i="41"/>
  <c r="AE48" i="41"/>
  <c r="AE46" i="41"/>
  <c r="CF60" i="5"/>
  <c r="CF59" i="5"/>
  <c r="CF61" i="5"/>
  <c r="BX46" i="71"/>
  <c r="BX45" i="71"/>
  <c r="BX48" i="71"/>
  <c r="BX47" i="71"/>
  <c r="BZ47" i="71"/>
  <c r="BZ46" i="71"/>
  <c r="BZ48" i="71"/>
  <c r="BZ45" i="71"/>
  <c r="DO46" i="39"/>
  <c r="DO47" i="39"/>
  <c r="DO48" i="39"/>
  <c r="DO45" i="39"/>
  <c r="DN54" i="39"/>
  <c r="DO33" i="39"/>
  <c r="DN53" i="39"/>
  <c r="DR29" i="39"/>
  <c r="DQ52" i="39"/>
  <c r="DO29" i="39"/>
  <c r="DN52" i="39"/>
  <c r="AN36" i="44"/>
  <c r="AM50" i="44"/>
  <c r="AM49" i="44"/>
  <c r="AO60" i="44"/>
  <c r="AO61" i="44"/>
  <c r="AO59" i="44"/>
  <c r="AR27" i="44"/>
  <c r="Y45" i="68"/>
  <c r="Y47" i="68"/>
  <c r="Y48" i="68"/>
  <c r="Y46" i="68"/>
  <c r="Y54" i="68"/>
  <c r="Y53" i="68"/>
  <c r="Z33" i="68"/>
  <c r="W52" i="68"/>
  <c r="X29" i="68"/>
  <c r="W48" i="68"/>
  <c r="W46" i="68"/>
  <c r="W47" i="68"/>
  <c r="W45" i="68"/>
  <c r="Z47" i="68"/>
  <c r="Z45" i="68"/>
  <c r="Z46" i="68"/>
  <c r="Z48" i="68"/>
  <c r="Y27" i="68"/>
  <c r="V29" i="68"/>
  <c r="U52" i="68"/>
  <c r="Z27" i="36"/>
  <c r="V27" i="36"/>
  <c r="W45" i="36"/>
  <c r="W46" i="36"/>
  <c r="W47" i="36"/>
  <c r="W48" i="36"/>
  <c r="CL29" i="38"/>
  <c r="CK52" i="38"/>
  <c r="CN46" i="38"/>
  <c r="CN47" i="38"/>
  <c r="CN48" i="38"/>
  <c r="CN45" i="38"/>
  <c r="CL27" i="38"/>
  <c r="CI46" i="38"/>
  <c r="CI47" i="38"/>
  <c r="CI45" i="38"/>
  <c r="CI48" i="38"/>
  <c r="CL53" i="38"/>
  <c r="CL54" i="38"/>
  <c r="CM33" i="38"/>
  <c r="BZ46" i="73"/>
  <c r="BZ48" i="73"/>
  <c r="BZ47" i="73"/>
  <c r="BZ45" i="73"/>
  <c r="BY47" i="73"/>
  <c r="BZ27" i="73"/>
  <c r="CB47" i="73"/>
  <c r="CB48" i="73"/>
  <c r="CB45" i="73"/>
  <c r="CB46" i="73"/>
  <c r="BL29" i="37"/>
  <c r="BK52" i="37"/>
  <c r="BP45" i="37"/>
  <c r="BP46" i="37"/>
  <c r="BP47" i="37"/>
  <c r="BP48" i="37"/>
  <c r="BL45" i="37"/>
  <c r="BL47" i="37"/>
  <c r="BL46" i="37"/>
  <c r="BL48" i="37"/>
  <c r="BL54" i="37"/>
  <c r="BL53" i="37"/>
  <c r="BM33" i="37"/>
  <c r="AK33" i="79"/>
  <c r="AJ53" i="79"/>
  <c r="AJ54" i="79"/>
  <c r="AK47" i="79"/>
  <c r="AK46" i="79"/>
  <c r="AK45" i="79"/>
  <c r="AK48" i="79"/>
  <c r="ER47" i="33"/>
  <c r="ER48" i="33"/>
  <c r="ER45" i="33"/>
  <c r="ER46" i="33"/>
  <c r="EQ46" i="33"/>
  <c r="EQ45" i="33"/>
  <c r="EQ48" i="33"/>
  <c r="EQ47" i="33"/>
  <c r="EV27" i="33"/>
  <c r="ET52" i="33"/>
  <c r="EU29" i="33"/>
  <c r="EV33" i="33"/>
  <c r="EU53" i="33"/>
  <c r="EU54" i="33"/>
  <c r="EV52" i="33"/>
  <c r="AX45" i="74"/>
  <c r="AX48" i="74"/>
  <c r="AX46" i="74"/>
  <c r="AX47" i="74"/>
  <c r="AV29" i="74"/>
  <c r="AU52" i="74"/>
  <c r="AS48" i="74"/>
  <c r="AS47" i="74"/>
  <c r="AS46" i="74"/>
  <c r="AS45" i="74"/>
  <c r="AV33" i="74"/>
  <c r="AU54" i="74"/>
  <c r="AU53" i="74"/>
  <c r="AS53" i="74"/>
  <c r="AS54" i="74"/>
  <c r="AT33" i="74"/>
  <c r="AW46" i="74"/>
  <c r="AW47" i="74"/>
  <c r="AW45" i="74"/>
  <c r="AW48" i="74"/>
  <c r="AU53" i="69"/>
  <c r="AU52" i="69"/>
  <c r="ET29" i="43"/>
  <c r="ES52" i="43"/>
  <c r="BB48" i="72"/>
  <c r="BB47" i="72"/>
  <c r="BB45" i="72"/>
  <c r="BB46" i="72"/>
  <c r="ET47" i="43"/>
  <c r="ET46" i="43"/>
  <c r="ET45" i="43"/>
  <c r="ET48" i="43"/>
  <c r="DN47" i="31"/>
  <c r="DN45" i="31"/>
  <c r="DN46" i="31"/>
  <c r="DN48" i="31"/>
  <c r="DR53" i="31"/>
  <c r="DR54" i="31"/>
  <c r="DP29" i="31"/>
  <c r="DO52" i="31"/>
  <c r="DM48" i="31"/>
  <c r="DM46" i="31"/>
  <c r="DM45" i="31"/>
  <c r="DM47" i="31"/>
  <c r="CA27" i="40"/>
  <c r="BZ53" i="40"/>
  <c r="CA33" i="40"/>
  <c r="BZ54" i="40"/>
  <c r="FD35" i="45"/>
  <c r="FC42" i="45"/>
  <c r="FC43" i="45"/>
  <c r="FG42" i="45"/>
  <c r="FH35" i="45"/>
  <c r="FG43" i="45"/>
  <c r="FG35" i="45"/>
  <c r="FF43" i="45"/>
  <c r="FF42" i="45"/>
  <c r="FG30" i="45"/>
  <c r="FE43" i="45"/>
  <c r="FF35" i="45"/>
  <c r="FE42" i="45"/>
  <c r="BY47" i="77"/>
  <c r="BY46" i="77"/>
  <c r="BY48" i="77"/>
  <c r="BY45" i="77"/>
  <c r="CA45" i="77"/>
  <c r="CA47" i="77"/>
  <c r="CA48" i="77"/>
  <c r="CA46" i="77"/>
  <c r="BZ29" i="77"/>
  <c r="BY52" i="77"/>
  <c r="AF45" i="41"/>
  <c r="AF48" i="41"/>
  <c r="AF46" i="41"/>
  <c r="AF47" i="41"/>
  <c r="AC53" i="41"/>
  <c r="AC54" i="41"/>
  <c r="AD33" i="41"/>
  <c r="AC45" i="41"/>
  <c r="AC46" i="41"/>
  <c r="AC48" i="41"/>
  <c r="AC47" i="41"/>
  <c r="AF53" i="41"/>
  <c r="AF54" i="41"/>
  <c r="AA52" i="41"/>
  <c r="AB29" i="41"/>
  <c r="AD52" i="41"/>
  <c r="AE29" i="41"/>
  <c r="CD33" i="5"/>
  <c r="CE31" i="5"/>
  <c r="CH49" i="5"/>
  <c r="CH50" i="5"/>
  <c r="CG50" i="5"/>
  <c r="CH36" i="5"/>
  <c r="CG49" i="5"/>
  <c r="CE59" i="5"/>
  <c r="CE61" i="5"/>
  <c r="CE60" i="5"/>
  <c r="CA52" i="71"/>
  <c r="CB29" i="71"/>
  <c r="BY29" i="71"/>
  <c r="BX52" i="71"/>
  <c r="AG52" i="80"/>
  <c r="AH29" i="80"/>
  <c r="AJ52" i="80"/>
  <c r="AK29" i="80"/>
  <c r="AG53" i="80"/>
  <c r="AH33" i="80"/>
  <c r="AG54" i="80"/>
  <c r="AK47" i="80"/>
  <c r="AK46" i="80"/>
  <c r="AK45" i="80"/>
  <c r="AK48" i="80"/>
  <c r="AI27" i="80"/>
  <c r="DN33" i="39"/>
  <c r="DM54" i="39"/>
  <c r="DM53" i="39"/>
  <c r="DO27" i="39"/>
  <c r="DN29" i="39"/>
  <c r="DM52" i="39"/>
  <c r="DM46" i="39"/>
  <c r="DM48" i="39"/>
  <c r="DM45" i="39"/>
  <c r="DM47" i="39"/>
  <c r="DQ48" i="39"/>
  <c r="DQ47" i="39"/>
  <c r="DQ46" i="39"/>
  <c r="DQ45" i="39"/>
  <c r="AO50" i="44"/>
  <c r="AP36" i="44"/>
  <c r="AO49" i="44"/>
  <c r="AO27" i="44"/>
  <c r="AR36" i="44"/>
  <c r="AQ50" i="44"/>
  <c r="AQ49" i="44"/>
  <c r="Z52" i="68"/>
  <c r="U47" i="68"/>
  <c r="U46" i="68"/>
  <c r="U48" i="68"/>
  <c r="U45" i="68"/>
  <c r="Z52" i="36"/>
  <c r="Z29" i="36"/>
  <c r="Y52" i="36"/>
  <c r="X29" i="36"/>
  <c r="W52" i="36"/>
  <c r="X33" i="36"/>
  <c r="W53" i="36"/>
  <c r="W54" i="36"/>
  <c r="CM47" i="38"/>
  <c r="CM46" i="38"/>
  <c r="CM45" i="38"/>
  <c r="CM48" i="38"/>
  <c r="CJ48" i="38"/>
  <c r="CJ47" i="38"/>
  <c r="CJ46" i="38"/>
  <c r="CJ45" i="38"/>
  <c r="CK27" i="38"/>
  <c r="CL52" i="38"/>
  <c r="CM29" i="38"/>
  <c r="BW52" i="73"/>
  <c r="BX29" i="73"/>
  <c r="CA29" i="73"/>
  <c r="CA52" i="73"/>
  <c r="CB29" i="73"/>
  <c r="BX54" i="73"/>
  <c r="BY33" i="73"/>
  <c r="BX53" i="73"/>
  <c r="CA45" i="73"/>
  <c r="CA46" i="73"/>
  <c r="CA47" i="73"/>
  <c r="CA48" i="73"/>
  <c r="BK48" i="37"/>
  <c r="BK46" i="37"/>
  <c r="BK47" i="37"/>
  <c r="BK45" i="37"/>
  <c r="BL52" i="37"/>
  <c r="BM29" i="37"/>
  <c r="AJ46" i="79"/>
  <c r="AJ45" i="79"/>
  <c r="AJ47" i="79"/>
  <c r="AJ48" i="79"/>
  <c r="AL54" i="79"/>
  <c r="AL53" i="79"/>
  <c r="AJ33" i="79"/>
  <c r="AI53" i="79"/>
  <c r="AI54" i="79"/>
  <c r="AI52" i="79"/>
  <c r="AJ29" i="79"/>
  <c r="AI45" i="79"/>
  <c r="AI46" i="79"/>
  <c r="AI47" i="79"/>
  <c r="AI48" i="79"/>
  <c r="EQ54" i="33"/>
  <c r="ER33" i="33"/>
  <c r="EQ53" i="33"/>
  <c r="ES29" i="33"/>
  <c r="ER52" i="33"/>
  <c r="EV46" i="33"/>
  <c r="EV48" i="33"/>
  <c r="EV45" i="33"/>
  <c r="EV47" i="33"/>
  <c r="ER54" i="33"/>
  <c r="ER53" i="33"/>
  <c r="ES33" i="33"/>
  <c r="AW29" i="74"/>
  <c r="AV52" i="74"/>
  <c r="AV48" i="74"/>
  <c r="AV46" i="74"/>
  <c r="AV45" i="74"/>
  <c r="AV47" i="74"/>
  <c r="AT27" i="74"/>
  <c r="AV30" i="69"/>
  <c r="AV52" i="69"/>
  <c r="AV53" i="69"/>
  <c r="AU27" i="69"/>
  <c r="BC33" i="72"/>
  <c r="BB53" i="72"/>
  <c r="BB54" i="72"/>
  <c r="BD48" i="72"/>
  <c r="BD45" i="72"/>
  <c r="BD47" i="72"/>
  <c r="BD46" i="72"/>
  <c r="BB27" i="72"/>
  <c r="BC54" i="72"/>
  <c r="BD33" i="72"/>
  <c r="BC53" i="72"/>
  <c r="FD43" i="45"/>
  <c r="FD42" i="45"/>
  <c r="FE35" i="45"/>
  <c r="BX52" i="77"/>
  <c r="BY29" i="77"/>
  <c r="CA33" i="77"/>
  <c r="BZ54" i="77"/>
  <c r="BZ53" i="77"/>
  <c r="CA27" i="77"/>
  <c r="CB29" i="77"/>
  <c r="CA52" i="77"/>
  <c r="AA45" i="41"/>
  <c r="AA46" i="41"/>
  <c r="AA47" i="41"/>
  <c r="AA48" i="41"/>
  <c r="AB53" i="41"/>
  <c r="AB54" i="41"/>
  <c r="AC33" i="41"/>
  <c r="AC27" i="41"/>
  <c r="CH52" i="5"/>
  <c r="CA27" i="71"/>
  <c r="BY52" i="71"/>
  <c r="BZ29" i="71"/>
  <c r="BY47" i="71"/>
  <c r="BY46" i="71"/>
  <c r="BY45" i="71"/>
  <c r="BY48" i="71"/>
  <c r="BZ27" i="71"/>
  <c r="BW46" i="71"/>
  <c r="BW48" i="71"/>
  <c r="BW47" i="71"/>
  <c r="BW45" i="71"/>
  <c r="AH45" i="80"/>
  <c r="AH48" i="80"/>
  <c r="AH47" i="80"/>
  <c r="AH46" i="80"/>
  <c r="AL54" i="80"/>
  <c r="AL53" i="80"/>
  <c r="AI45" i="80"/>
  <c r="AI48" i="80"/>
  <c r="AI47" i="80"/>
  <c r="AI46" i="80"/>
  <c r="AH53" i="80"/>
  <c r="AI33" i="80"/>
  <c r="AH54" i="80"/>
  <c r="AJ54" i="80"/>
  <c r="AJ53" i="80"/>
  <c r="AK33" i="80"/>
  <c r="DR46" i="39"/>
  <c r="DR48" i="39"/>
  <c r="DR45" i="39"/>
  <c r="DR47" i="39"/>
  <c r="DO53" i="39"/>
  <c r="DP33" i="39"/>
  <c r="DO54" i="39"/>
  <c r="AN33" i="44"/>
  <c r="X53" i="36"/>
  <c r="Y33" i="36"/>
  <c r="X54" i="36"/>
  <c r="W29" i="36"/>
  <c r="V52" i="36"/>
  <c r="Y27" i="36"/>
  <c r="Y45" i="36"/>
  <c r="Y47" i="36"/>
  <c r="Y48" i="36"/>
  <c r="Y46" i="36"/>
  <c r="Y53" i="36"/>
  <c r="Z33" i="36"/>
  <c r="Y54" i="36"/>
  <c r="CN54" i="38"/>
  <c r="CN53" i="38"/>
  <c r="CL45" i="38"/>
  <c r="CL47" i="38"/>
  <c r="CL46" i="38"/>
  <c r="CL48" i="38"/>
  <c r="CI54" i="38"/>
  <c r="CJ33" i="38"/>
  <c r="CI53" i="38"/>
  <c r="CM54" i="38"/>
  <c r="CN33" i="38"/>
  <c r="CM53" i="38"/>
  <c r="CB52" i="73"/>
  <c r="BX52" i="73"/>
  <c r="BY29" i="73"/>
  <c r="BZ52" i="73"/>
  <c r="BY27" i="73"/>
  <c r="BX33" i="73"/>
  <c r="BW53" i="73"/>
  <c r="BO48" i="37"/>
  <c r="BO45" i="37"/>
  <c r="BO46" i="37"/>
  <c r="BO47" i="37"/>
  <c r="AH46" i="79"/>
  <c r="AH47" i="79"/>
  <c r="AH48" i="79"/>
  <c r="AH45" i="79"/>
  <c r="AH53" i="79"/>
  <c r="AH54" i="79"/>
  <c r="AI33" i="79"/>
  <c r="AH33" i="79"/>
  <c r="AG53" i="79"/>
  <c r="AG54" i="79"/>
  <c r="ET53" i="33"/>
  <c r="ET54" i="33"/>
  <c r="EU33" i="33"/>
  <c r="EU27" i="33"/>
  <c r="EV53" i="33"/>
  <c r="EV54" i="33"/>
  <c r="ES46" i="33"/>
  <c r="ES45" i="33"/>
  <c r="ES47" i="33"/>
  <c r="ES48" i="33"/>
  <c r="ET33" i="33"/>
  <c r="ES54" i="33"/>
  <c r="ES53" i="33"/>
  <c r="EQ52" i="33"/>
  <c r="ER29" i="33"/>
  <c r="AW42" i="69"/>
  <c r="AX35" i="69"/>
  <c r="AW43" i="69"/>
  <c r="AV43" i="69"/>
  <c r="AW35" i="69"/>
  <c r="AV42" i="69"/>
  <c r="EU52" i="43"/>
  <c r="EV29" i="43"/>
  <c r="BB33" i="72"/>
  <c r="BA53" i="72"/>
  <c r="BA54" i="72"/>
  <c r="EU33" i="43"/>
  <c r="ET54" i="43"/>
  <c r="ET53" i="43"/>
  <c r="EU48" i="43"/>
  <c r="EU46" i="43"/>
  <c r="EU47" i="43"/>
  <c r="EU45" i="43"/>
  <c r="EV54" i="43"/>
  <c r="EV53" i="43"/>
  <c r="DQ46" i="31"/>
  <c r="DQ47" i="31"/>
  <c r="DQ45" i="31"/>
  <c r="DQ48" i="31"/>
  <c r="DM53" i="31"/>
  <c r="DM54" i="31"/>
  <c r="DN33" i="31"/>
  <c r="DQ27" i="31"/>
  <c r="DQ33" i="31"/>
  <c r="DP53" i="31"/>
  <c r="DP54" i="31"/>
  <c r="EV33" i="43"/>
  <c r="EU53" i="43"/>
  <c r="EU54" i="43"/>
  <c r="ET27" i="43"/>
  <c r="ER48" i="43"/>
  <c r="ER45" i="43"/>
  <c r="ER47" i="43"/>
  <c r="ER46" i="43"/>
  <c r="ES27" i="43"/>
  <c r="DM52" i="31"/>
  <c r="DN29" i="31"/>
  <c r="DQ29" i="31"/>
  <c r="DP52" i="31"/>
  <c r="DR48" i="31"/>
  <c r="DR47" i="31"/>
  <c r="DR46" i="31"/>
  <c r="DR45" i="31"/>
  <c r="BY52" i="40"/>
  <c r="BZ29" i="40"/>
  <c r="BY29" i="40"/>
  <c r="BX52" i="40"/>
  <c r="BW54" i="40"/>
  <c r="BX33" i="40"/>
  <c r="BW53" i="40"/>
  <c r="BX47" i="40"/>
  <c r="BX46" i="40"/>
  <c r="BX45" i="40"/>
  <c r="BX48" i="40"/>
  <c r="FG52" i="45"/>
  <c r="FG53" i="45"/>
  <c r="FG54" i="45"/>
  <c r="FF32" i="45"/>
  <c r="FF54" i="45"/>
  <c r="FF52" i="45"/>
  <c r="FF53" i="45"/>
  <c r="FH54" i="45"/>
  <c r="FH52" i="45"/>
  <c r="FH53" i="45"/>
  <c r="BY54" i="77"/>
  <c r="BZ33" i="77"/>
  <c r="BY53" i="77"/>
  <c r="BX29" i="77"/>
  <c r="BW52" i="77"/>
  <c r="AF52" i="41"/>
  <c r="AD47" i="41"/>
  <c r="AD48" i="41"/>
  <c r="AD46" i="41"/>
  <c r="AD45" i="41"/>
  <c r="AB27" i="41"/>
  <c r="AB52" i="41"/>
  <c r="AC29" i="41"/>
  <c r="CD31" i="5"/>
  <c r="CH60" i="5"/>
  <c r="CH61" i="5"/>
  <c r="CH59" i="5"/>
  <c r="CF36" i="5"/>
  <c r="CE49" i="5"/>
  <c r="CE50" i="5"/>
  <c r="CG27" i="5"/>
  <c r="CE27" i="5"/>
  <c r="BY53" i="71"/>
  <c r="BZ33" i="71"/>
  <c r="BY54" i="71"/>
  <c r="CB46" i="71"/>
  <c r="CB48" i="71"/>
  <c r="CB45" i="71"/>
  <c r="CB47" i="71"/>
  <c r="AI29" i="80"/>
  <c r="AH52" i="80"/>
  <c r="AG48" i="80"/>
  <c r="AG46" i="80"/>
  <c r="AG45" i="80"/>
  <c r="AG47" i="80"/>
  <c r="DP54" i="39"/>
  <c r="DQ33" i="39"/>
  <c r="DP53" i="39"/>
  <c r="DP52" i="39"/>
  <c r="DQ29" i="39"/>
  <c r="DQ27" i="39"/>
  <c r="AO31" i="44"/>
  <c r="AO52" i="44"/>
  <c r="AP52" i="44"/>
  <c r="AQ33" i="44"/>
  <c r="AR59" i="44"/>
  <c r="AR60" i="44"/>
  <c r="AR61" i="44"/>
  <c r="AQ59" i="44"/>
  <c r="AQ61" i="44"/>
  <c r="AQ60" i="44"/>
  <c r="AR50" i="44"/>
  <c r="AR49" i="44"/>
  <c r="Y29" i="68"/>
  <c r="X52" i="68"/>
  <c r="W33" i="68"/>
  <c r="V54" i="68"/>
  <c r="V53" i="68"/>
  <c r="X53" i="68"/>
  <c r="Y33" i="68"/>
  <c r="X54" i="68"/>
  <c r="X27" i="68"/>
  <c r="W33" i="36"/>
  <c r="V54" i="36"/>
  <c r="V53" i="36"/>
  <c r="U46" i="36"/>
  <c r="U48" i="36"/>
  <c r="U45" i="36"/>
  <c r="U47" i="36"/>
  <c r="Z46" i="36"/>
  <c r="Z47" i="36"/>
  <c r="Z48" i="36"/>
  <c r="Z45" i="36"/>
  <c r="X52" i="36"/>
  <c r="Y29" i="36"/>
  <c r="U54" i="36"/>
  <c r="U53" i="36"/>
  <c r="V33" i="36"/>
  <c r="CK29" i="38"/>
  <c r="CJ52" i="38"/>
  <c r="CJ29" i="38"/>
  <c r="CI52" i="38"/>
  <c r="BY52" i="73"/>
  <c r="BZ29" i="73"/>
  <c r="CB27" i="73"/>
  <c r="CA33" i="73"/>
  <c r="BZ53" i="73"/>
  <c r="BZ54" i="73"/>
  <c r="BN33" i="37"/>
  <c r="BM53" i="37"/>
  <c r="BM54" i="37"/>
  <c r="BN46" i="37"/>
  <c r="BN48" i="37"/>
  <c r="BN45" i="37"/>
  <c r="BN47" i="37"/>
  <c r="BL27" i="37"/>
  <c r="AL45" i="79"/>
  <c r="AL47" i="79"/>
  <c r="AL48" i="79"/>
  <c r="AL46" i="79"/>
  <c r="AK53" i="79"/>
  <c r="AK54" i="79"/>
  <c r="AL33" i="79"/>
  <c r="ET27" i="33"/>
  <c r="EV29" i="33"/>
  <c r="EU52" i="33"/>
  <c r="AX27" i="74"/>
  <c r="AX29" i="74"/>
  <c r="AW52" i="74"/>
  <c r="AX27" i="69"/>
  <c r="AX42" i="69"/>
  <c r="AX43" i="69"/>
  <c r="EQ45" i="43"/>
  <c r="EQ46" i="43"/>
  <c r="EQ48" i="43"/>
  <c r="EQ47" i="43"/>
  <c r="EQ53" i="43"/>
  <c r="EQ54" i="43"/>
  <c r="ER33" i="43"/>
  <c r="EV46" i="43"/>
  <c r="EV47" i="43"/>
  <c r="EV48" i="43"/>
  <c r="EV45" i="43"/>
  <c r="ES47" i="43"/>
  <c r="ES48" i="43"/>
  <c r="ES45" i="43"/>
  <c r="ES46" i="43"/>
  <c r="AY53" i="72"/>
  <c r="AY54" i="72"/>
  <c r="AZ33" i="72"/>
  <c r="AZ54" i="72"/>
  <c r="AZ53" i="72"/>
  <c r="BA33" i="72"/>
  <c r="ER54" i="43"/>
  <c r="ER53" i="43"/>
  <c r="ES33" i="43"/>
  <c r="ES54" i="43"/>
  <c r="ET33" i="43"/>
  <c r="ES53" i="43"/>
  <c r="BA46" i="72"/>
  <c r="BA45" i="72"/>
  <c r="BA47" i="72"/>
  <c r="BA48" i="72"/>
  <c r="CA47" i="40"/>
  <c r="CA48" i="40"/>
  <c r="CA45" i="40"/>
  <c r="CA46" i="40"/>
  <c r="BY54" i="40"/>
  <c r="BZ33" i="40"/>
  <c r="BY53" i="40"/>
  <c r="BX53" i="40"/>
  <c r="BX54" i="40"/>
  <c r="BY33" i="40"/>
  <c r="CA54" i="40"/>
  <c r="CB33" i="40"/>
  <c r="CA53" i="40"/>
  <c r="CB53" i="40"/>
  <c r="CB54" i="40"/>
  <c r="BA27" i="72"/>
  <c r="BC52" i="72"/>
  <c r="BD29" i="72"/>
  <c r="BA52" i="72"/>
  <c r="BB29" i="72"/>
  <c r="BD53" i="72"/>
  <c r="BD54" i="72"/>
  <c r="AZ27" i="72"/>
  <c r="ER27" i="43"/>
  <c r="ER52" i="43"/>
  <c r="ES29" i="43"/>
  <c r="BD27" i="72"/>
  <c r="AZ47" i="72"/>
  <c r="AZ45" i="72"/>
  <c r="AZ48" i="72"/>
  <c r="AZ46" i="72"/>
  <c r="BD52" i="72"/>
  <c r="DO45" i="31"/>
  <c r="DO46" i="31"/>
  <c r="DO48" i="31"/>
  <c r="DO47" i="31"/>
  <c r="DQ53" i="31"/>
  <c r="DQ54" i="31"/>
  <c r="DR33" i="31"/>
  <c r="DN27" i="31"/>
  <c r="DP45" i="31"/>
  <c r="DP48" i="31"/>
  <c r="DP47" i="31"/>
  <c r="DP46" i="31"/>
  <c r="DP27" i="31"/>
  <c r="BY27" i="40"/>
  <c r="CB52" i="40"/>
  <c r="BZ45" i="40"/>
  <c r="BZ47" i="40"/>
  <c r="BZ48" i="40"/>
  <c r="BZ46" i="40"/>
  <c r="FD30" i="45"/>
  <c r="FD27" i="45"/>
  <c r="FE32" i="45"/>
  <c r="CB54" i="77"/>
  <c r="CB53" i="77"/>
  <c r="BZ52" i="77"/>
  <c r="CA29" i="77"/>
  <c r="CB33" i="77"/>
  <c r="CA54" i="77"/>
  <c r="CA53" i="77"/>
  <c r="BZ27" i="77"/>
  <c r="AF29" i="41"/>
  <c r="AE52" i="41"/>
  <c r="AE27" i="41"/>
  <c r="CD27" i="5"/>
  <c r="CG60" i="5"/>
  <c r="CG59" i="5"/>
  <c r="CG61" i="5"/>
  <c r="CD52" i="5"/>
  <c r="CG33" i="5"/>
  <c r="BY27" i="71"/>
  <c r="BW52" i="71"/>
  <c r="BX29" i="71"/>
  <c r="CA54" i="71"/>
  <c r="CA53" i="71"/>
  <c r="CB33" i="71"/>
  <c r="CA46" i="71"/>
  <c r="CA45" i="71"/>
  <c r="CA48" i="71"/>
  <c r="CA47" i="71"/>
  <c r="AK54" i="80"/>
  <c r="AK53" i="80"/>
  <c r="AL33" i="80"/>
  <c r="AI52" i="80"/>
  <c r="AJ29" i="80"/>
  <c r="AJ48" i="80"/>
  <c r="AJ47" i="80"/>
  <c r="AJ46" i="80"/>
  <c r="AJ45" i="80"/>
  <c r="AI53" i="80"/>
  <c r="AJ33" i="80"/>
  <c r="AI54" i="80"/>
  <c r="AL52" i="80"/>
  <c r="DO52" i="39"/>
  <c r="DP29" i="39"/>
  <c r="DR54" i="39"/>
  <c r="DR53" i="39"/>
  <c r="DR33" i="39"/>
  <c r="DQ54" i="39"/>
  <c r="DQ53" i="39"/>
  <c r="AP60" i="44"/>
  <c r="AP59" i="44"/>
  <c r="AP61" i="44"/>
  <c r="AQ52" i="44"/>
  <c r="Y52" i="68"/>
  <c r="Z29" i="68"/>
  <c r="X45" i="68"/>
  <c r="X47" i="68"/>
  <c r="X46" i="68"/>
  <c r="X48" i="68"/>
  <c r="V46" i="68"/>
  <c r="V47" i="68"/>
  <c r="V48" i="68"/>
  <c r="V45" i="68"/>
  <c r="V52" i="68"/>
  <c r="W29" i="68"/>
  <c r="Z53" i="68"/>
  <c r="Z54" i="68"/>
  <c r="V48" i="36"/>
  <c r="V47" i="36"/>
  <c r="V45" i="36"/>
  <c r="V46" i="36"/>
  <c r="X47" i="36"/>
  <c r="X48" i="36"/>
  <c r="X45" i="36"/>
  <c r="X46" i="36"/>
  <c r="CL33" i="38"/>
  <c r="CK53" i="38"/>
  <c r="CK54" i="38"/>
  <c r="CK33" i="38"/>
  <c r="CJ53" i="38"/>
  <c r="CJ54" i="38"/>
  <c r="CA53" i="73"/>
  <c r="CB33" i="73"/>
  <c r="CA54" i="73"/>
  <c r="BY53" i="73"/>
  <c r="BY54" i="73"/>
  <c r="BZ33" i="73"/>
  <c r="BY46" i="73"/>
  <c r="BY45" i="73"/>
  <c r="BY48" i="73"/>
  <c r="BO29" i="37"/>
  <c r="BN52" i="37"/>
  <c r="BP52" i="37"/>
  <c r="BP53" i="37"/>
  <c r="BP54" i="37"/>
  <c r="BP33" i="37"/>
  <c r="BO53" i="37"/>
  <c r="BO54" i="37"/>
  <c r="AI27" i="79"/>
  <c r="AL27" i="79"/>
  <c r="AK29" i="79"/>
  <c r="AJ52" i="79"/>
  <c r="AK52" i="79"/>
  <c r="AL29" i="79"/>
  <c r="AI29" i="79"/>
  <c r="AH52" i="79"/>
  <c r="AK27" i="79"/>
  <c r="ET29" i="33"/>
  <c r="ES52" i="33"/>
  <c r="ET45" i="33"/>
  <c r="ET47" i="33"/>
  <c r="ET46" i="33"/>
  <c r="ET48" i="33"/>
  <c r="AU29" i="74"/>
  <c r="AT52" i="74"/>
  <c r="AV53" i="74"/>
  <c r="AV54" i="74"/>
  <c r="AW33" i="74"/>
  <c r="AU48" i="74"/>
  <c r="AU45" i="74"/>
  <c r="AU47" i="74"/>
  <c r="AU46" i="74"/>
  <c r="AW53" i="69"/>
  <c r="AW52" i="69"/>
  <c r="AX32" i="69"/>
  <c r="AT42" i="69"/>
  <c r="AT43" i="69"/>
  <c r="AU35" i="69"/>
  <c r="AW30" i="69"/>
  <c r="AT32" i="69"/>
  <c r="EU27" i="43"/>
  <c r="EQ52" i="43"/>
  <c r="ER29" i="43"/>
  <c r="EU29" i="43"/>
  <c r="ET52" i="43"/>
  <c r="BC47" i="72"/>
  <c r="BC45" i="72"/>
  <c r="BC46" i="72"/>
  <c r="BC48" i="72"/>
  <c r="AZ52" i="72"/>
  <c r="BA29" i="72"/>
  <c r="AZ29" i="72"/>
  <c r="AY52" i="72"/>
  <c r="BC29" i="72"/>
  <c r="BB52" i="72"/>
  <c r="AY46" i="72"/>
  <c r="AY45" i="72"/>
  <c r="AY48" i="72"/>
  <c r="AY47" i="72"/>
  <c r="DN52" i="31"/>
  <c r="DO29" i="31"/>
  <c r="DO33" i="31"/>
  <c r="DN54" i="31"/>
  <c r="DN53" i="31"/>
  <c r="CA52" i="40"/>
  <c r="CB29" i="40"/>
  <c r="BY45" i="40"/>
  <c r="BY46" i="40"/>
  <c r="BY48" i="40"/>
  <c r="BY47" i="40"/>
  <c r="BW52" i="40"/>
  <c r="BX29" i="40"/>
  <c r="FG27" i="45"/>
  <c r="FF27" i="45"/>
  <c r="FH42" i="45"/>
  <c r="FH43" i="45"/>
  <c r="BW47" i="77"/>
  <c r="BW46" i="77"/>
  <c r="BW45" i="77"/>
  <c r="BW48" i="77"/>
  <c r="AF27" i="41"/>
  <c r="AA54" i="41"/>
  <c r="AB33" i="41"/>
  <c r="AA53" i="41"/>
  <c r="AE33" i="41"/>
  <c r="AD53" i="41"/>
  <c r="AD54" i="41"/>
  <c r="AB46" i="41"/>
  <c r="AB48" i="41"/>
  <c r="AB45" i="41"/>
  <c r="AB47" i="41"/>
  <c r="CE33" i="5"/>
  <c r="CC50" i="5"/>
  <c r="CD36" i="5"/>
  <c r="CC49" i="5"/>
  <c r="CE36" i="5"/>
  <c r="CD50" i="5"/>
  <c r="CD49" i="5"/>
  <c r="CH31" i="5"/>
  <c r="CF49" i="5"/>
  <c r="CF50" i="5"/>
  <c r="CG36" i="5"/>
  <c r="CC52" i="5"/>
  <c r="BZ52" i="71"/>
  <c r="CA29" i="71"/>
  <c r="BW54" i="71"/>
  <c r="BW53" i="71"/>
  <c r="BX33" i="71"/>
  <c r="CB54" i="71"/>
  <c r="CB53" i="71"/>
  <c r="BX54" i="71"/>
  <c r="BX53" i="71"/>
  <c r="BY33" i="71"/>
  <c r="CA33" i="71"/>
  <c r="BZ54" i="71"/>
  <c r="BZ53" i="71"/>
  <c r="AL47" i="80"/>
  <c r="AL46" i="80"/>
  <c r="AL45" i="80"/>
  <c r="AL48" i="80"/>
  <c r="AK52" i="80"/>
  <c r="AL29" i="80"/>
  <c r="DR52" i="39"/>
  <c r="DP46" i="39"/>
  <c r="DP45" i="39"/>
  <c r="DP48" i="39"/>
  <c r="DP47" i="39"/>
  <c r="DR27" i="39"/>
  <c r="DN46" i="39"/>
  <c r="DN47" i="39"/>
  <c r="DN48" i="39"/>
  <c r="DN45" i="39"/>
  <c r="AN50" i="44"/>
  <c r="AN49" i="44"/>
  <c r="AO36" i="44"/>
  <c r="AP50" i="44"/>
  <c r="AP49" i="44"/>
  <c r="AQ36" i="44"/>
  <c r="AQ31" i="44"/>
  <c r="AQ27" i="44"/>
  <c r="AM52" i="44"/>
  <c r="W53" i="68"/>
  <c r="X33" i="68"/>
  <c r="W54" i="68"/>
  <c r="U53" i="68"/>
  <c r="U54" i="68"/>
  <c r="V33" i="68"/>
  <c r="V29" i="36"/>
  <c r="U52" i="36"/>
  <c r="Z54" i="36"/>
  <c r="Z53" i="36"/>
  <c r="CM52" i="38"/>
  <c r="CN29" i="38"/>
  <c r="CK47" i="38"/>
  <c r="CK48" i="38"/>
  <c r="CK45" i="38"/>
  <c r="CK46" i="38"/>
  <c r="BX45" i="73"/>
  <c r="BX46" i="73"/>
  <c r="BX48" i="73"/>
  <c r="BX47" i="73"/>
  <c r="BW45" i="73"/>
  <c r="BW47" i="73"/>
  <c r="BW48" i="73"/>
  <c r="BW46" i="73"/>
  <c r="CB54" i="73"/>
  <c r="CB53" i="73"/>
  <c r="BO52" i="37"/>
  <c r="BP29" i="37"/>
  <c r="BM52" i="37"/>
  <c r="BN29" i="37"/>
  <c r="BK54" i="37"/>
  <c r="BL33" i="37"/>
  <c r="BK53" i="37"/>
  <c r="BM45" i="37"/>
  <c r="BM47" i="37"/>
  <c r="BM48" i="37"/>
  <c r="BM46" i="37"/>
  <c r="BN53" i="37"/>
  <c r="BO33" i="37"/>
  <c r="BN54" i="37"/>
  <c r="AG48" i="79"/>
  <c r="AG46" i="79"/>
  <c r="AG45" i="79"/>
  <c r="AG47" i="79"/>
  <c r="AG52" i="79"/>
  <c r="AH29" i="79"/>
  <c r="EU47" i="33"/>
  <c r="EU46" i="33"/>
  <c r="EU45" i="33"/>
  <c r="EU48" i="33"/>
  <c r="AX54" i="74"/>
  <c r="AX53" i="74"/>
  <c r="AT53" i="74"/>
  <c r="AU33" i="74"/>
  <c r="AT54" i="74"/>
  <c r="AV27" i="74"/>
  <c r="AW54" i="74"/>
  <c r="AW53" i="74"/>
  <c r="AX33" i="74"/>
  <c r="AS52" i="74"/>
  <c r="AT29" i="74"/>
  <c r="AX52" i="74"/>
  <c r="AT48" i="74"/>
  <c r="AT45" i="74"/>
  <c r="AT46" i="74"/>
  <c r="AT47" i="74"/>
  <c r="AS43" i="69"/>
  <c r="AS42" i="69"/>
  <c r="AT35" i="69"/>
  <c r="AV32" i="69"/>
  <c r="AX52" i="69"/>
  <c r="AX53" i="69"/>
  <c r="AV35" i="69"/>
  <c r="AU42" i="69"/>
  <c r="AU43" i="69"/>
  <c r="AU32" i="69"/>
  <c r="J9" i="50" l="1"/>
  <c r="AR17" i="50"/>
  <c r="AG17" i="50"/>
  <c r="Y19" i="50"/>
  <c r="Y11" i="50"/>
  <c r="J20" i="50"/>
  <c r="AS17" i="50"/>
  <c r="AJ15" i="50"/>
  <c r="AK25" i="50"/>
  <c r="AE27" i="50"/>
  <c r="AN10" i="50"/>
  <c r="AB14" i="50"/>
  <c r="AK22" i="50"/>
  <c r="H19" i="50"/>
  <c r="L10" i="50"/>
  <c r="AA15" i="50"/>
  <c r="Z29" i="50"/>
  <c r="AQ14" i="50"/>
  <c r="Z9" i="50"/>
  <c r="C29" i="50"/>
  <c r="AG25" i="50"/>
  <c r="J27" i="50"/>
  <c r="AI25" i="50"/>
  <c r="AI26" i="50"/>
  <c r="AA27" i="50"/>
  <c r="P12" i="50"/>
  <c r="Z11" i="50"/>
  <c r="H20" i="50"/>
  <c r="G28" i="50"/>
  <c r="G24" i="50"/>
  <c r="I28" i="50"/>
  <c r="N28" i="50"/>
  <c r="R14" i="50"/>
  <c r="Y29" i="50"/>
  <c r="Y18" i="50"/>
  <c r="AC15" i="50"/>
  <c r="Q23" i="50"/>
  <c r="H17" i="50"/>
  <c r="AO23" i="50"/>
  <c r="T27" i="50"/>
  <c r="N20" i="50"/>
  <c r="AC29" i="50"/>
  <c r="I19" i="50"/>
  <c r="AL15" i="50"/>
  <c r="AL18" i="50"/>
  <c r="P19" i="50"/>
  <c r="M24" i="50"/>
  <c r="L21" i="50"/>
  <c r="AB10" i="50"/>
  <c r="H28" i="50"/>
  <c r="P18" i="50"/>
  <c r="AH21" i="50"/>
  <c r="AS19" i="50"/>
  <c r="H11" i="50"/>
  <c r="Q28" i="50"/>
  <c r="AI14" i="50"/>
  <c r="Q24" i="50"/>
  <c r="AF23" i="50"/>
  <c r="N23" i="50"/>
  <c r="Y10" i="50"/>
  <c r="AD28" i="50"/>
  <c r="AC27" i="50"/>
  <c r="AB12" i="50"/>
  <c r="H16" i="50"/>
  <c r="H24" i="50"/>
  <c r="C22" i="50"/>
  <c r="AS28" i="50"/>
  <c r="G25" i="50"/>
  <c r="Q17" i="50"/>
  <c r="R19" i="50"/>
  <c r="AC10" i="50"/>
  <c r="N25" i="50"/>
  <c r="P28" i="50"/>
  <c r="H14" i="50"/>
  <c r="C9" i="50"/>
  <c r="L27" i="50"/>
  <c r="M12" i="50"/>
  <c r="AL11" i="50"/>
  <c r="Y15" i="50"/>
  <c r="C20" i="50"/>
  <c r="AA29" i="50"/>
  <c r="Q18" i="50"/>
  <c r="R22" i="50"/>
  <c r="AO24" i="50"/>
  <c r="C23" i="50"/>
  <c r="Z21" i="50"/>
  <c r="V21" i="50" s="1"/>
  <c r="AG19" i="50"/>
  <c r="J25" i="50"/>
  <c r="K28" i="50"/>
  <c r="AN9" i="50"/>
  <c r="N27" i="50"/>
  <c r="O12" i="50"/>
  <c r="R11" i="50"/>
  <c r="AP26" i="50"/>
  <c r="AR26" i="50"/>
  <c r="Y26" i="50"/>
  <c r="AA26" i="50"/>
  <c r="W26" i="50" s="1"/>
  <c r="AD26" i="50"/>
  <c r="AQ26" i="50"/>
  <c r="J26" i="50"/>
  <c r="P26" i="50"/>
  <c r="AL26" i="50"/>
  <c r="AB26" i="50"/>
  <c r="AG26" i="50"/>
  <c r="AE29" i="50"/>
  <c r="T29" i="50" s="1"/>
  <c r="L20" i="50"/>
  <c r="AN20" i="50"/>
  <c r="AC18" i="50"/>
  <c r="AB16" i="50"/>
  <c r="AC22" i="50"/>
  <c r="C24" i="50"/>
  <c r="Z23" i="50"/>
  <c r="AE21" i="50"/>
  <c r="AQ19" i="50"/>
  <c r="AF25" i="50"/>
  <c r="AR28" i="50"/>
  <c r="AO14" i="50"/>
  <c r="Y9" i="50"/>
  <c r="AN27" i="50"/>
  <c r="L11" i="50"/>
  <c r="G26" i="50"/>
  <c r="I15" i="50"/>
  <c r="AJ29" i="50"/>
  <c r="P15" i="50"/>
  <c r="K16" i="50"/>
  <c r="AE23" i="50"/>
  <c r="AP21" i="50"/>
  <c r="AE25" i="50"/>
  <c r="AN28" i="50"/>
  <c r="I14" i="50"/>
  <c r="G12" i="50"/>
  <c r="G20" i="50"/>
  <c r="Z17" i="50"/>
  <c r="AI18" i="50"/>
  <c r="AK16" i="50"/>
  <c r="AO22" i="50"/>
  <c r="AF24" i="50"/>
  <c r="R23" i="50"/>
  <c r="M21" i="50"/>
  <c r="AR19" i="50"/>
  <c r="J10" i="50"/>
  <c r="C25" i="50"/>
  <c r="AC28" i="50"/>
  <c r="K9" i="50"/>
  <c r="AC12" i="50"/>
  <c r="AR12" i="50"/>
  <c r="AM11" i="50"/>
  <c r="Q26" i="50"/>
  <c r="K15" i="50"/>
  <c r="AR20" i="50"/>
  <c r="I29" i="50"/>
  <c r="AL17" i="50"/>
  <c r="H12" i="50"/>
  <c r="J11" i="50"/>
  <c r="H23" i="50"/>
  <c r="C18" i="50"/>
  <c r="AQ25" i="50"/>
  <c r="Z10" i="50"/>
  <c r="AL10" i="50"/>
  <c r="AJ17" i="50"/>
  <c r="I18" i="50"/>
  <c r="AF16" i="50"/>
  <c r="U16" i="50" s="1"/>
  <c r="AD16" i="50"/>
  <c r="AS16" i="50"/>
  <c r="C16" i="50"/>
  <c r="AI16" i="50"/>
  <c r="Z16" i="50"/>
  <c r="AC16" i="50"/>
  <c r="Q16" i="50"/>
  <c r="P16" i="50"/>
  <c r="AJ23" i="50"/>
  <c r="AA21" i="50"/>
  <c r="G19" i="50"/>
  <c r="AE10" i="50"/>
  <c r="AH25" i="50"/>
  <c r="D25" i="50" s="1"/>
  <c r="AQ28" i="50"/>
  <c r="P14" i="50"/>
  <c r="AO9" i="50"/>
  <c r="G9" i="50"/>
  <c r="I9" i="50"/>
  <c r="AL9" i="50"/>
  <c r="AF9" i="50"/>
  <c r="AK9" i="50"/>
  <c r="AB9" i="50"/>
  <c r="AM9" i="50"/>
  <c r="AR9" i="50"/>
  <c r="AJ9" i="50"/>
  <c r="AP9" i="50"/>
  <c r="AG27" i="50"/>
  <c r="L12" i="50"/>
  <c r="AK11" i="50"/>
  <c r="AP11" i="50"/>
  <c r="Q11" i="50"/>
  <c r="K11" i="50"/>
  <c r="C11" i="50"/>
  <c r="H26" i="50"/>
  <c r="J15" i="50"/>
  <c r="Z20" i="50"/>
  <c r="AF29" i="50"/>
  <c r="Y20" i="50"/>
  <c r="AA20" i="50"/>
  <c r="AP17" i="50"/>
  <c r="K18" i="50"/>
  <c r="AP16" i="50"/>
  <c r="AJ22" i="50"/>
  <c r="AA24" i="50"/>
  <c r="J23" i="50"/>
  <c r="AF21" i="50"/>
  <c r="AJ10" i="50"/>
  <c r="X10" i="50" s="1"/>
  <c r="AD25" i="50"/>
  <c r="Y28" i="50"/>
  <c r="Q14" i="50"/>
  <c r="AG9" i="50"/>
  <c r="G27" i="50"/>
  <c r="AI12" i="50"/>
  <c r="AH26" i="50"/>
  <c r="AE15" i="50"/>
  <c r="T15" i="50" s="1"/>
  <c r="AK29" i="50"/>
  <c r="AQ15" i="50"/>
  <c r="AD20" i="50"/>
  <c r="AM29" i="50"/>
  <c r="AR16" i="50"/>
  <c r="AS23" i="50"/>
  <c r="AL21" i="50"/>
  <c r="R25" i="50"/>
  <c r="AI28" i="50"/>
  <c r="AF14" i="50"/>
  <c r="U14" i="50" s="1"/>
  <c r="AE12" i="50"/>
  <c r="M17" i="50"/>
  <c r="Z18" i="50"/>
  <c r="I16" i="50"/>
  <c r="AG24" i="50"/>
  <c r="G23" i="50"/>
  <c r="I21" i="50"/>
  <c r="AF19" i="50"/>
  <c r="AN25" i="50"/>
  <c r="O28" i="50"/>
  <c r="AK14" i="50"/>
  <c r="AH9" i="50"/>
  <c r="AD27" i="50"/>
  <c r="AQ12" i="50"/>
  <c r="R12" i="50"/>
  <c r="AJ11" i="50"/>
  <c r="Z26" i="50"/>
  <c r="AM15" i="50"/>
  <c r="AO20" i="50"/>
  <c r="P17" i="50"/>
  <c r="R24" i="50"/>
  <c r="AN19" i="50"/>
  <c r="AH12" i="50"/>
  <c r="G11" i="50"/>
  <c r="N26" i="50"/>
  <c r="AH28" i="50"/>
  <c r="AP22" i="50"/>
  <c r="AO27" i="50"/>
  <c r="I12" i="50"/>
  <c r="AG29" i="50"/>
  <c r="AF17" i="50"/>
  <c r="AM25" i="50"/>
  <c r="AD14" i="50"/>
  <c r="P27" i="50"/>
  <c r="AO11" i="50"/>
  <c r="AH15" i="50"/>
  <c r="O20" i="50"/>
  <c r="AE17" i="50"/>
  <c r="AS18" i="50"/>
  <c r="AM16" i="50"/>
  <c r="K22" i="50"/>
  <c r="AP23" i="50"/>
  <c r="O21" i="50"/>
  <c r="AP19" i="50"/>
  <c r="AR10" i="50"/>
  <c r="AC25" i="50"/>
  <c r="AO28" i="50"/>
  <c r="AP14" i="50"/>
  <c r="AN14" i="50"/>
  <c r="AG14" i="50"/>
  <c r="N14" i="50"/>
  <c r="AC14" i="50"/>
  <c r="G14" i="50"/>
  <c r="H9" i="50"/>
  <c r="AH27" i="50"/>
  <c r="N12" i="50"/>
  <c r="AF26" i="50"/>
  <c r="U26" i="50" s="1"/>
  <c r="H15" i="50"/>
  <c r="AF20" i="50"/>
  <c r="AS29" i="50"/>
  <c r="M29" i="50"/>
  <c r="O29" i="50"/>
  <c r="L29" i="50"/>
  <c r="N29" i="50"/>
  <c r="P29" i="50"/>
  <c r="AL29" i="50"/>
  <c r="M20" i="50"/>
  <c r="J29" i="50"/>
  <c r="AI17" i="50"/>
  <c r="F17" i="50" s="1"/>
  <c r="N18" i="50"/>
  <c r="AE18" i="50"/>
  <c r="AB18" i="50"/>
  <c r="AQ18" i="50"/>
  <c r="O18" i="50"/>
  <c r="AJ18" i="50"/>
  <c r="M18" i="50"/>
  <c r="G18" i="50"/>
  <c r="AO18" i="50"/>
  <c r="AF18" i="50"/>
  <c r="AM18" i="50"/>
  <c r="AH18" i="50"/>
  <c r="AN18" i="50"/>
  <c r="AE16" i="50"/>
  <c r="AQ22" i="50"/>
  <c r="AL24" i="50"/>
  <c r="K23" i="50"/>
  <c r="K21" i="50"/>
  <c r="AK19" i="50"/>
  <c r="I10" i="50"/>
  <c r="H25" i="50"/>
  <c r="AF28" i="50"/>
  <c r="C14" i="50"/>
  <c r="P9" i="50"/>
  <c r="I27" i="50"/>
  <c r="Z12" i="50"/>
  <c r="J12" i="50"/>
  <c r="AI11" i="50"/>
  <c r="AN26" i="50"/>
  <c r="R15" i="50"/>
  <c r="AO15" i="50"/>
  <c r="AI20" i="50"/>
  <c r="AO29" i="50"/>
  <c r="AG16" i="50"/>
  <c r="L22" i="50"/>
  <c r="P23" i="50"/>
  <c r="AO21" i="50"/>
  <c r="AE28" i="50"/>
  <c r="J14" i="50"/>
  <c r="Z27" i="50"/>
  <c r="S27" i="50" s="1"/>
  <c r="AH17" i="50"/>
  <c r="D17" i="50" s="1"/>
  <c r="AK18" i="50"/>
  <c r="L16" i="50"/>
  <c r="J22" i="50"/>
  <c r="AJ24" i="50"/>
  <c r="AD21" i="50"/>
  <c r="S21" i="50" s="1"/>
  <c r="K19" i="50"/>
  <c r="AP10" i="50"/>
  <c r="I25" i="50"/>
  <c r="K14" i="50"/>
  <c r="AL27" i="50"/>
  <c r="C26" i="50"/>
  <c r="M15" i="50"/>
  <c r="R17" i="50"/>
  <c r="AH22" i="50"/>
  <c r="AB21" i="50"/>
  <c r="AN21" i="50"/>
  <c r="AJ21" i="50"/>
  <c r="AG21" i="50"/>
  <c r="D21" i="50" s="1"/>
  <c r="R21" i="50"/>
  <c r="G21" i="50"/>
  <c r="N21" i="50"/>
  <c r="AS21" i="50"/>
  <c r="AQ21" i="50"/>
  <c r="H21" i="50"/>
  <c r="Z19" i="50"/>
  <c r="AM12" i="50"/>
  <c r="AK12" i="50"/>
  <c r="AG11" i="50"/>
  <c r="AE26" i="50"/>
  <c r="T26" i="50" s="1"/>
  <c r="Q20" i="50"/>
  <c r="G22" i="50"/>
  <c r="L18" i="50"/>
  <c r="AJ20" i="50"/>
  <c r="AA12" i="50"/>
  <c r="K29" i="50"/>
  <c r="AQ27" i="50"/>
  <c r="C12" i="50"/>
  <c r="AD17" i="50"/>
  <c r="AH19" i="50"/>
  <c r="K25" i="50"/>
  <c r="AS14" i="50"/>
  <c r="AA9" i="50"/>
  <c r="Q27" i="50"/>
  <c r="AB11" i="50"/>
  <c r="AN15" i="50"/>
  <c r="AG20" i="50"/>
  <c r="R29" i="50"/>
  <c r="G17" i="50"/>
  <c r="R18" i="50"/>
  <c r="J16" i="50"/>
  <c r="P22" i="50"/>
  <c r="Y23" i="50"/>
  <c r="AA10" i="50"/>
  <c r="AS25" i="50"/>
  <c r="L28" i="50"/>
  <c r="Y14" i="50"/>
  <c r="L9" i="50"/>
  <c r="AP27" i="50"/>
  <c r="AS11" i="50"/>
  <c r="I26" i="50"/>
  <c r="AF15" i="50"/>
  <c r="AE20" i="50"/>
  <c r="T20" i="50" s="1"/>
  <c r="Q29" i="50"/>
  <c r="AS26" i="50"/>
  <c r="AC20" i="50"/>
  <c r="H29" i="50"/>
  <c r="AN17" i="50"/>
  <c r="J18" i="50"/>
  <c r="AS22" i="50"/>
  <c r="AB22" i="50"/>
  <c r="Q22" i="50"/>
  <c r="AE22" i="50"/>
  <c r="N22" i="50"/>
  <c r="M22" i="50"/>
  <c r="O22" i="50"/>
  <c r="AL22" i="50"/>
  <c r="AN22" i="50"/>
  <c r="AD22" i="50"/>
  <c r="AM22" i="50"/>
  <c r="I22" i="50"/>
  <c r="AF22" i="50"/>
  <c r="AI22" i="50"/>
  <c r="O24" i="50"/>
  <c r="AL23" i="50"/>
  <c r="AR21" i="50"/>
  <c r="J19" i="50"/>
  <c r="R10" i="50"/>
  <c r="Q25" i="50"/>
  <c r="AP28" i="50"/>
  <c r="M14" i="50"/>
  <c r="AI27" i="50"/>
  <c r="AN12" i="50"/>
  <c r="Q12" i="50"/>
  <c r="AE11" i="50"/>
  <c r="AC26" i="50"/>
  <c r="AD15" i="50"/>
  <c r="AB29" i="50"/>
  <c r="AS15" i="50"/>
  <c r="AL20" i="50"/>
  <c r="AP29" i="50"/>
  <c r="R16" i="50"/>
  <c r="AH23" i="50"/>
  <c r="M28" i="50"/>
  <c r="AR14" i="50"/>
  <c r="AJ27" i="50"/>
  <c r="AS12" i="50"/>
  <c r="AP12" i="50"/>
  <c r="O17" i="50"/>
  <c r="AD18" i="50"/>
  <c r="S18" i="50" s="1"/>
  <c r="AH16" i="50"/>
  <c r="E16" i="50" s="1"/>
  <c r="AA22" i="50"/>
  <c r="AD24" i="50"/>
  <c r="AA23" i="50"/>
  <c r="T23" i="50" s="1"/>
  <c r="AK23" i="50"/>
  <c r="O23" i="50"/>
  <c r="AQ23" i="50"/>
  <c r="AG23" i="50"/>
  <c r="AI23" i="50"/>
  <c r="L23" i="50"/>
  <c r="AN23" i="50"/>
  <c r="AR23" i="50"/>
  <c r="AC23" i="50"/>
  <c r="Y21" i="50"/>
  <c r="AD19" i="50"/>
  <c r="S19" i="50" s="1"/>
  <c r="M25" i="50"/>
  <c r="AA28" i="50"/>
  <c r="AG28" i="50"/>
  <c r="D28" i="50" s="1"/>
  <c r="Z28" i="50"/>
  <c r="S28" i="50" s="1"/>
  <c r="AK28" i="50"/>
  <c r="J28" i="50"/>
  <c r="AM28" i="50"/>
  <c r="AB28" i="50"/>
  <c r="Z14" i="50"/>
  <c r="R9" i="50"/>
  <c r="H27" i="50"/>
  <c r="P11" i="50"/>
  <c r="AJ26" i="50"/>
  <c r="X26" i="50" s="1"/>
  <c r="N15" i="50"/>
  <c r="J17" i="50"/>
  <c r="H18" i="50"/>
  <c r="AJ19" i="50"/>
  <c r="R26" i="50"/>
  <c r="AS27" i="50"/>
  <c r="J21" i="50"/>
  <c r="AQ24" i="50"/>
  <c r="AC24" i="50"/>
  <c r="AO17" i="50"/>
  <c r="AO26" i="50"/>
  <c r="AL12" i="50"/>
  <c r="P10" i="50"/>
  <c r="AJ14" i="50"/>
  <c r="X14" i="50" s="1"/>
  <c r="AD9" i="50"/>
  <c r="K12" i="50"/>
  <c r="N17" i="50"/>
  <c r="AN16" i="50"/>
  <c r="AA16" i="50"/>
  <c r="W16" i="50" s="1"/>
  <c r="AG22" i="50"/>
  <c r="D22" i="50" s="1"/>
  <c r="AB24" i="50"/>
  <c r="AD23" i="50"/>
  <c r="S23" i="50" s="1"/>
  <c r="AM21" i="50"/>
  <c r="H10" i="50"/>
  <c r="P25" i="50"/>
  <c r="AL28" i="50"/>
  <c r="AA14" i="50"/>
  <c r="AE9" i="50"/>
  <c r="C27" i="50"/>
  <c r="AF11" i="50"/>
  <c r="AP20" i="50"/>
  <c r="R20" i="50"/>
  <c r="P20" i="50"/>
  <c r="AM20" i="50"/>
  <c r="K20" i="50"/>
  <c r="I20" i="50"/>
  <c r="AS20" i="50"/>
  <c r="C17" i="50"/>
  <c r="AJ16" i="50"/>
  <c r="I24" i="50"/>
  <c r="P21" i="50"/>
  <c r="AA19" i="50"/>
  <c r="AI10" i="50"/>
  <c r="AE14" i="50"/>
  <c r="AI9" i="50"/>
  <c r="AD12" i="50"/>
  <c r="S12" i="50" s="1"/>
  <c r="AR11" i="50"/>
  <c r="AP15" i="50"/>
  <c r="AH29" i="50"/>
  <c r="Q15" i="50"/>
  <c r="AQ29" i="50"/>
  <c r="AK20" i="50"/>
  <c r="AA18" i="50"/>
  <c r="Y16" i="50"/>
  <c r="AM23" i="50"/>
  <c r="G10" i="50"/>
  <c r="AJ28" i="50"/>
  <c r="X28" i="50" s="1"/>
  <c r="L14" i="50"/>
  <c r="R27" i="50"/>
  <c r="AG12" i="50"/>
  <c r="D12" i="50" s="1"/>
  <c r="Y17" i="50"/>
  <c r="AG18" i="50"/>
  <c r="D18" i="50" s="1"/>
  <c r="AL16" i="50"/>
  <c r="Y22" i="50"/>
  <c r="AR24" i="50"/>
  <c r="Y24" i="50"/>
  <c r="M23" i="50"/>
  <c r="Q21" i="50"/>
  <c r="N19" i="50"/>
  <c r="AO10" i="50"/>
  <c r="AK10" i="50"/>
  <c r="AD10" i="50"/>
  <c r="S10" i="50" s="1"/>
  <c r="C10" i="50"/>
  <c r="AQ10" i="50"/>
  <c r="AM10" i="50"/>
  <c r="AH10" i="50"/>
  <c r="K10" i="50"/>
  <c r="Q10" i="50"/>
  <c r="AG10" i="50"/>
  <c r="AP25" i="50"/>
  <c r="AM14" i="50"/>
  <c r="AC9" i="50"/>
  <c r="AA11" i="50"/>
  <c r="K26" i="50"/>
  <c r="AI21" i="50"/>
  <c r="E21" i="50" s="1"/>
  <c r="M19" i="50"/>
  <c r="AD11" i="50"/>
  <c r="S11" i="50" s="1"/>
  <c r="M26" i="50"/>
  <c r="G29" i="50"/>
  <c r="AC21" i="50"/>
  <c r="N16" i="50"/>
  <c r="H22" i="50"/>
  <c r="AM26" i="50"/>
  <c r="L17" i="50"/>
  <c r="AH14" i="50"/>
  <c r="Y12" i="50"/>
  <c r="AJ12" i="50"/>
  <c r="X12" i="50" s="1"/>
  <c r="AK17" i="50"/>
  <c r="O16" i="50"/>
  <c r="AQ9" i="50"/>
  <c r="AO12" i="50"/>
  <c r="AC11" i="50"/>
  <c r="AK26" i="50"/>
  <c r="O15" i="50"/>
  <c r="G15" i="50"/>
  <c r="AG15" i="50"/>
  <c r="D15" i="50" s="1"/>
  <c r="AK15" i="50"/>
  <c r="Z15" i="50"/>
  <c r="V15" i="50" s="1"/>
  <c r="AB15" i="50"/>
  <c r="X15" i="50" s="1"/>
  <c r="AQ20" i="50"/>
  <c r="AD29" i="50"/>
  <c r="S29" i="50" s="1"/>
  <c r="AR18" i="50"/>
  <c r="G16" i="50"/>
  <c r="Z22" i="50"/>
  <c r="V22" i="50" s="1"/>
  <c r="AB23" i="50"/>
  <c r="U23" i="50" s="1"/>
  <c r="AI19" i="50"/>
  <c r="F19" i="50" s="1"/>
  <c r="AC19" i="50"/>
  <c r="AM19" i="50"/>
  <c r="AL19" i="50"/>
  <c r="C19" i="50"/>
  <c r="AB19" i="50"/>
  <c r="X19" i="50" s="1"/>
  <c r="O19" i="50"/>
  <c r="C28" i="50"/>
  <c r="AL14" i="50"/>
  <c r="Q9" i="50"/>
  <c r="M27" i="50"/>
  <c r="AR27" i="50"/>
  <c r="AF27" i="50"/>
  <c r="AB27" i="50"/>
  <c r="O27" i="50"/>
  <c r="AK27" i="50"/>
  <c r="AM27" i="50"/>
  <c r="I11" i="50"/>
  <c r="AR15" i="50"/>
  <c r="AI29" i="50"/>
  <c r="C15" i="50"/>
  <c r="AR29" i="50"/>
  <c r="AN29" i="50"/>
  <c r="AP18" i="50"/>
  <c r="AO16" i="50"/>
  <c r="AH24" i="50"/>
  <c r="AM24" i="50"/>
  <c r="AS24" i="50"/>
  <c r="N24" i="50"/>
  <c r="K24" i="50"/>
  <c r="AP24" i="50"/>
  <c r="AI24" i="50"/>
  <c r="AN24" i="50"/>
  <c r="AK24" i="50"/>
  <c r="AE24" i="50"/>
  <c r="T24" i="50" s="1"/>
  <c r="J24" i="50"/>
  <c r="P24" i="50"/>
  <c r="C21" i="50"/>
  <c r="K27" i="50"/>
  <c r="AF12" i="50"/>
  <c r="U12" i="50" s="1"/>
  <c r="AH11" i="50"/>
  <c r="AB20" i="50"/>
  <c r="AA17" i="50"/>
  <c r="W17" i="50" s="1"/>
  <c r="AM17" i="50"/>
  <c r="AB17" i="50"/>
  <c r="X17" i="50" s="1"/>
  <c r="I17" i="50"/>
  <c r="K17" i="50"/>
  <c r="AQ17" i="50"/>
  <c r="AQ16" i="50"/>
  <c r="AR22" i="50"/>
  <c r="L24" i="50"/>
  <c r="I23" i="50"/>
  <c r="AO19" i="50"/>
  <c r="AF10" i="50"/>
  <c r="U10" i="50" s="1"/>
  <c r="AA25" i="50"/>
  <c r="W25" i="50" s="1"/>
  <c r="O25" i="50"/>
  <c r="Y25" i="50"/>
  <c r="AL25" i="50"/>
  <c r="AJ25" i="50"/>
  <c r="F25" i="50" s="1"/>
  <c r="AB25" i="50"/>
  <c r="AO25" i="50"/>
  <c r="L25" i="50"/>
  <c r="Z25" i="50"/>
  <c r="S25" i="50" s="1"/>
  <c r="AR25" i="50"/>
  <c r="R28" i="50"/>
  <c r="AS9" i="50"/>
  <c r="Y27" i="50"/>
  <c r="AQ11" i="50"/>
  <c r="O26" i="50"/>
  <c r="L15" i="50"/>
  <c r="AC17" i="50"/>
  <c r="M16" i="50"/>
  <c r="Q19" i="50"/>
  <c r="AN11" i="50"/>
  <c r="L26" i="50"/>
  <c r="Z24" i="50"/>
  <c r="AI15" i="50"/>
  <c r="F15" i="50" s="1"/>
  <c r="O14" i="50"/>
  <c r="AS10" i="50"/>
  <c r="L19" i="50"/>
  <c r="AE19" i="50"/>
  <c r="T19" i="50" s="1"/>
  <c r="AK21" i="50"/>
  <c r="AH20" i="50"/>
  <c r="D10" i="50" l="1"/>
  <c r="T14" i="50"/>
  <c r="Z31" i="50"/>
  <c r="AN31" i="50"/>
  <c r="AM31" i="50"/>
  <c r="E10" i="50"/>
  <c r="V10" i="50"/>
  <c r="T9" i="50"/>
  <c r="AE31" i="50"/>
  <c r="D23" i="50"/>
  <c r="X27" i="50"/>
  <c r="E19" i="50"/>
  <c r="V19" i="50"/>
  <c r="X20" i="50"/>
  <c r="T28" i="50"/>
  <c r="F20" i="50"/>
  <c r="W20" i="50"/>
  <c r="T16" i="50"/>
  <c r="T18" i="50"/>
  <c r="U20" i="50"/>
  <c r="T12" i="50"/>
  <c r="E26" i="50"/>
  <c r="V26" i="50"/>
  <c r="T10" i="50"/>
  <c r="AO31" i="50"/>
  <c r="W15" i="50"/>
  <c r="W24" i="50"/>
  <c r="F24" i="50"/>
  <c r="E24" i="50"/>
  <c r="V24" i="50"/>
  <c r="F29" i="50"/>
  <c r="W29" i="50"/>
  <c r="F9" i="50"/>
  <c r="W9" i="50"/>
  <c r="AI31" i="50"/>
  <c r="AB31" i="50"/>
  <c r="S9" i="50"/>
  <c r="AD31" i="50"/>
  <c r="AC31" i="50"/>
  <c r="U11" i="50"/>
  <c r="V9" i="50"/>
  <c r="E9" i="50"/>
  <c r="AH31" i="50"/>
  <c r="W12" i="50"/>
  <c r="F12" i="50"/>
  <c r="V16" i="50"/>
  <c r="U24" i="50"/>
  <c r="T21" i="50"/>
  <c r="AP31" i="50"/>
  <c r="U27" i="50"/>
  <c r="AQ31" i="50"/>
  <c r="F27" i="50"/>
  <c r="W27" i="50"/>
  <c r="U15" i="50"/>
  <c r="E18" i="50"/>
  <c r="V18" i="50"/>
  <c r="X18" i="50"/>
  <c r="S14" i="50"/>
  <c r="E12" i="50"/>
  <c r="V12" i="50"/>
  <c r="D24" i="50"/>
  <c r="W28" i="50"/>
  <c r="F28" i="50"/>
  <c r="S20" i="50"/>
  <c r="U21" i="50"/>
  <c r="F16" i="50"/>
  <c r="F21" i="50"/>
  <c r="W21" i="50"/>
  <c r="E29" i="50"/>
  <c r="V29" i="50"/>
  <c r="W10" i="50"/>
  <c r="F10" i="50"/>
  <c r="E23" i="50"/>
  <c r="V23" i="50"/>
  <c r="S15" i="50"/>
  <c r="S22" i="50"/>
  <c r="T22" i="50"/>
  <c r="V17" i="50"/>
  <c r="E17" i="50"/>
  <c r="D14" i="50"/>
  <c r="T17" i="50"/>
  <c r="X11" i="50"/>
  <c r="D9" i="50"/>
  <c r="AG31" i="50"/>
  <c r="D31" i="50" s="1"/>
  <c r="D27" i="50"/>
  <c r="X23" i="50"/>
  <c r="X29" i="50"/>
  <c r="C31" i="50"/>
  <c r="D19" i="50"/>
  <c r="W14" i="50"/>
  <c r="F26" i="50"/>
  <c r="E20" i="50"/>
  <c r="V20" i="50"/>
  <c r="X25" i="50"/>
  <c r="E11" i="50"/>
  <c r="V11" i="50"/>
  <c r="Y31" i="50"/>
  <c r="W19" i="50"/>
  <c r="X21" i="50"/>
  <c r="D16" i="50"/>
  <c r="W11" i="50"/>
  <c r="F11" i="50"/>
  <c r="U28" i="50"/>
  <c r="AL31" i="50"/>
  <c r="U18" i="50"/>
  <c r="V27" i="50"/>
  <c r="E27" i="50"/>
  <c r="U17" i="50"/>
  <c r="AA31" i="50"/>
  <c r="U9" i="50"/>
  <c r="AF31" i="50"/>
  <c r="F18" i="50"/>
  <c r="W18" i="50"/>
  <c r="T25" i="50"/>
  <c r="D26" i="50"/>
  <c r="S26" i="50"/>
  <c r="F14" i="50"/>
  <c r="AK31" i="50"/>
  <c r="AS31" i="50"/>
  <c r="E14" i="50"/>
  <c r="V14" i="50"/>
  <c r="AR31" i="50"/>
  <c r="W23" i="50"/>
  <c r="F23" i="50"/>
  <c r="S24" i="50"/>
  <c r="T11" i="50"/>
  <c r="E22" i="50"/>
  <c r="W22" i="50"/>
  <c r="F22" i="50"/>
  <c r="U22" i="50"/>
  <c r="D20" i="50"/>
  <c r="D11" i="50"/>
  <c r="X24" i="50"/>
  <c r="E15" i="50"/>
  <c r="D29" i="50"/>
  <c r="E28" i="50"/>
  <c r="V28" i="50"/>
  <c r="U19" i="50"/>
  <c r="X22" i="50"/>
  <c r="U29" i="50"/>
  <c r="X9" i="50"/>
  <c r="AJ31" i="50"/>
  <c r="V25" i="50"/>
  <c r="E25" i="50"/>
  <c r="S16" i="50"/>
  <c r="S17" i="50"/>
  <c r="U25" i="50"/>
  <c r="X16" i="50"/>
  <c r="S31" i="50" l="1"/>
  <c r="U31" i="50"/>
  <c r="T31" i="50"/>
  <c r="P31" i="50"/>
  <c r="E31" i="50"/>
  <c r="V31" i="50"/>
  <c r="J31" i="50"/>
  <c r="K31" i="50"/>
  <c r="L31" i="50"/>
  <c r="I31" i="50"/>
  <c r="G31" i="50"/>
  <c r="H31" i="50"/>
  <c r="Q31" i="50"/>
  <c r="W31" i="50"/>
  <c r="F31" i="50"/>
  <c r="X31" i="50"/>
  <c r="R31" i="50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Abhijit Wadkar</author>
  </authors>
  <commentList>
    <comment ref="B17" authorId="0" shapeId="0" xr:uid="{00000000-0006-0000-2200-000001000000}">
      <text>
        <r>
          <rPr>
            <b/>
            <sz val="9"/>
            <color indexed="81"/>
            <rFont val="Tahoma"/>
            <family val="2"/>
          </rPr>
          <t>FY21 MKT CAP</t>
        </r>
      </text>
    </comment>
  </commentList>
</comments>
</file>

<file path=xl/sharedStrings.xml><?xml version="1.0" encoding="utf-8"?>
<sst xmlns="http://schemas.openxmlformats.org/spreadsheetml/2006/main" count="13220" uniqueCount="1430">
  <si>
    <t>Equity</t>
  </si>
  <si>
    <t>Net Worth</t>
  </si>
  <si>
    <t>Net Sales</t>
  </si>
  <si>
    <t>EBITDA</t>
  </si>
  <si>
    <t>PBT</t>
  </si>
  <si>
    <t>ROE (%)</t>
  </si>
  <si>
    <t>P/E (x)</t>
  </si>
  <si>
    <t>BBG Code</t>
  </si>
  <si>
    <t>Market</t>
  </si>
  <si>
    <t>Upside (%)</t>
  </si>
  <si>
    <t>Correction from 52w High (%)</t>
  </si>
  <si>
    <t>Last 12M return (%)</t>
  </si>
  <si>
    <t>Mkt Cap (INR M)</t>
  </si>
  <si>
    <t>Mkt Cap (US$ M)</t>
  </si>
  <si>
    <t>FII</t>
  </si>
  <si>
    <t>EBIT</t>
  </si>
  <si>
    <t>Adj. PAT</t>
  </si>
  <si>
    <t>Total Debt</t>
  </si>
  <si>
    <t>Cash</t>
  </si>
  <si>
    <t>Net Debt</t>
  </si>
  <si>
    <t>Per Share (INR)</t>
  </si>
  <si>
    <t>EPS</t>
  </si>
  <si>
    <t>DPS</t>
  </si>
  <si>
    <t>BV</t>
  </si>
  <si>
    <t>Valuation (x)</t>
  </si>
  <si>
    <t>FCF</t>
  </si>
  <si>
    <t>P/E</t>
  </si>
  <si>
    <t>P/BV</t>
  </si>
  <si>
    <t>EV/Sales</t>
  </si>
  <si>
    <t>EV/EBITDA</t>
  </si>
  <si>
    <t>EBITDA Margins (%)</t>
  </si>
  <si>
    <t>RoE</t>
  </si>
  <si>
    <t>RoCE</t>
  </si>
  <si>
    <t>ROIC</t>
  </si>
  <si>
    <t>Adj. PAT Margins (%)</t>
  </si>
  <si>
    <t>Growth (%)</t>
  </si>
  <si>
    <t>Leverage Ratio (x)</t>
  </si>
  <si>
    <t>Net Debt/Equity</t>
  </si>
  <si>
    <t>Current Price (INR)</t>
  </si>
  <si>
    <t>Target Price (INR)</t>
  </si>
  <si>
    <t>TP Basis</t>
  </si>
  <si>
    <t>Latest Holding (%)</t>
  </si>
  <si>
    <t>DII</t>
  </si>
  <si>
    <t>Financials (INR M)</t>
  </si>
  <si>
    <t>Key Ratios (%)</t>
  </si>
  <si>
    <t>Debt/Equity</t>
  </si>
  <si>
    <t>EV/Ton (USD-Cap)</t>
  </si>
  <si>
    <t>SBIN IN</t>
  </si>
  <si>
    <t>HDFCB IN</t>
  </si>
  <si>
    <t xml:space="preserve">Net Interest Income </t>
  </si>
  <si>
    <t>Core PPP</t>
  </si>
  <si>
    <t>Deposits</t>
  </si>
  <si>
    <t>Investments</t>
  </si>
  <si>
    <t>Loans</t>
  </si>
  <si>
    <t>Asset Quality</t>
  </si>
  <si>
    <t>GNPA Ratio</t>
  </si>
  <si>
    <t>NNPA Ratio</t>
  </si>
  <si>
    <t>RoA</t>
  </si>
  <si>
    <t>Net Interest Margin</t>
  </si>
  <si>
    <t>Fees Income</t>
  </si>
  <si>
    <t>EPS (INR)</t>
  </si>
  <si>
    <t>Adj. BV (INR)</t>
  </si>
  <si>
    <t>DPS (INR)</t>
  </si>
  <si>
    <t>Div. Yield (%)</t>
  </si>
  <si>
    <t>Cost/Income</t>
  </si>
  <si>
    <t>GNPA (INR M)</t>
  </si>
  <si>
    <t>NNPA (INR M)</t>
  </si>
  <si>
    <t>Total Assets</t>
  </si>
  <si>
    <t>Company</t>
  </si>
  <si>
    <t>YE</t>
  </si>
  <si>
    <t>Sector</t>
  </si>
  <si>
    <t>Reco</t>
  </si>
  <si>
    <t>CMP (INR)</t>
  </si>
  <si>
    <t>TP (INR)</t>
  </si>
  <si>
    <t>Capital Goods</t>
  </si>
  <si>
    <t>ABB IN</t>
  </si>
  <si>
    <t>BHE IN</t>
  </si>
  <si>
    <t>KKC IN</t>
  </si>
  <si>
    <t>HAVL IN</t>
  </si>
  <si>
    <t>KECI IN</t>
  </si>
  <si>
    <t>LT IN</t>
  </si>
  <si>
    <t>Siemens</t>
  </si>
  <si>
    <t>SIEM IN</t>
  </si>
  <si>
    <t>TMX IN</t>
  </si>
  <si>
    <t>VOLT IN</t>
  </si>
  <si>
    <t>Automobiles</t>
  </si>
  <si>
    <t>Cement</t>
  </si>
  <si>
    <t>India Cements</t>
  </si>
  <si>
    <t>JK Lakshmi Cem.</t>
  </si>
  <si>
    <t>Shree Cement</t>
  </si>
  <si>
    <t>Consumer</t>
  </si>
  <si>
    <t>Emami</t>
  </si>
  <si>
    <t>Godrej Consumer</t>
  </si>
  <si>
    <t>Hind. Unilever</t>
  </si>
  <si>
    <t>ITC</t>
  </si>
  <si>
    <t>Marico</t>
  </si>
  <si>
    <t>Page Industries</t>
  </si>
  <si>
    <t>Pidilite Inds.</t>
  </si>
  <si>
    <t>United Spirits</t>
  </si>
  <si>
    <t>Healthcare</t>
  </si>
  <si>
    <t>Logistics</t>
  </si>
  <si>
    <t>Media</t>
  </si>
  <si>
    <t>Metals</t>
  </si>
  <si>
    <t>Oil &amp; Gas</t>
  </si>
  <si>
    <t>Real Estate</t>
  </si>
  <si>
    <t>Retail</t>
  </si>
  <si>
    <t>Technology</t>
  </si>
  <si>
    <t>Telecom</t>
  </si>
  <si>
    <t>Utilities</t>
  </si>
  <si>
    <t>Others</t>
  </si>
  <si>
    <t>Banks-Private</t>
  </si>
  <si>
    <t>Banks-PSU</t>
  </si>
  <si>
    <t>NBFC</t>
  </si>
  <si>
    <t>AL IN</t>
  </si>
  <si>
    <t>BJAUT IN</t>
  </si>
  <si>
    <t>BHFC IN</t>
  </si>
  <si>
    <t>BOS IN</t>
  </si>
  <si>
    <t>EIM IN</t>
  </si>
  <si>
    <t>ENDU IN</t>
  </si>
  <si>
    <t>EXID IN</t>
  </si>
  <si>
    <t>HMCL IN</t>
  </si>
  <si>
    <t>MM IN</t>
  </si>
  <si>
    <t>MSIL IN</t>
  </si>
  <si>
    <t>TTMT IN</t>
  </si>
  <si>
    <t>TVSL IN</t>
  </si>
  <si>
    <t>ACC IN</t>
  </si>
  <si>
    <t>ACEM IN</t>
  </si>
  <si>
    <t>BCORP IN</t>
  </si>
  <si>
    <t>GRASIM IN</t>
  </si>
  <si>
    <t>ICEM IN</t>
  </si>
  <si>
    <t>JKLC IN</t>
  </si>
  <si>
    <t>TRCL IN</t>
  </si>
  <si>
    <t>SRCM IN</t>
  </si>
  <si>
    <t>UTCEM IN</t>
  </si>
  <si>
    <t>APNT IN</t>
  </si>
  <si>
    <t>BRIT IN</t>
  </si>
  <si>
    <t>CLGT IN</t>
  </si>
  <si>
    <t>DABUR IN</t>
  </si>
  <si>
    <t>HMN IN</t>
  </si>
  <si>
    <t>GCPL IN</t>
  </si>
  <si>
    <t>SKB IN</t>
  </si>
  <si>
    <t>HUVR IN</t>
  </si>
  <si>
    <t>ITC IN</t>
  </si>
  <si>
    <t>JYL IN</t>
  </si>
  <si>
    <t>MRCO IN</t>
  </si>
  <si>
    <t>NEST IN</t>
  </si>
  <si>
    <t>PG IN</t>
  </si>
  <si>
    <t>PAG IN</t>
  </si>
  <si>
    <t>PIDI IN</t>
  </si>
  <si>
    <t>UBBL IN</t>
  </si>
  <si>
    <t>UNSP IN</t>
  </si>
  <si>
    <t>ALPM IN</t>
  </si>
  <si>
    <t>ALKEM IN</t>
  </si>
  <si>
    <t>ARBP IN</t>
  </si>
  <si>
    <t>BIOS IN</t>
  </si>
  <si>
    <t>CIPLA IN</t>
  </si>
  <si>
    <t>DIVI IN</t>
  </si>
  <si>
    <t>DRRD IN</t>
  </si>
  <si>
    <t>GNP IN</t>
  </si>
  <si>
    <t>GLXO IN</t>
  </si>
  <si>
    <t>IPCA IN</t>
  </si>
  <si>
    <t>LPC IN</t>
  </si>
  <si>
    <t>SUNP IN</t>
  </si>
  <si>
    <t>TRP IN</t>
  </si>
  <si>
    <t>CCRI IN</t>
  </si>
  <si>
    <t>DBCL IN</t>
  </si>
  <si>
    <t>JAGP IN</t>
  </si>
  <si>
    <t>SUNTV IN</t>
  </si>
  <si>
    <t>Z IN</t>
  </si>
  <si>
    <t>HNDL IN</t>
  </si>
  <si>
    <t>HZ IN</t>
  </si>
  <si>
    <t>JSP IN</t>
  </si>
  <si>
    <t>JSTL IN</t>
  </si>
  <si>
    <t>NACL IN</t>
  </si>
  <si>
    <t>NMDC IN</t>
  </si>
  <si>
    <t>SAIL IN</t>
  </si>
  <si>
    <t>TATA IN</t>
  </si>
  <si>
    <t>VEDL IN</t>
  </si>
  <si>
    <t>BPCL IN</t>
  </si>
  <si>
    <t>GAIL IN</t>
  </si>
  <si>
    <t>GUJS IN</t>
  </si>
  <si>
    <t>HPCL IN</t>
  </si>
  <si>
    <t>IOCL IN</t>
  </si>
  <si>
    <t>IGL IN</t>
  </si>
  <si>
    <t>MRPL IN</t>
  </si>
  <si>
    <t>OINL IN</t>
  </si>
  <si>
    <t>ONGC IN</t>
  </si>
  <si>
    <t>PLNG IN</t>
  </si>
  <si>
    <t>RIL IN</t>
  </si>
  <si>
    <t>JUBI IN</t>
  </si>
  <si>
    <t>TTAN IN</t>
  </si>
  <si>
    <t>CYL IN</t>
  </si>
  <si>
    <t>HCLT IN</t>
  </si>
  <si>
    <t>INFO IN</t>
  </si>
  <si>
    <t>MPHL IN</t>
  </si>
  <si>
    <t>NITEC IN</t>
  </si>
  <si>
    <t>PSYS IN</t>
  </si>
  <si>
    <t>TCS IN</t>
  </si>
  <si>
    <t>TECHM IN</t>
  </si>
  <si>
    <t>WPRO IN</t>
  </si>
  <si>
    <t>ZENT IN</t>
  </si>
  <si>
    <t>BHARTI IN</t>
  </si>
  <si>
    <t>IDEA IN</t>
  </si>
  <si>
    <t>COAL IN</t>
  </si>
  <si>
    <t>NTPC IN</t>
  </si>
  <si>
    <t>PWGR IN</t>
  </si>
  <si>
    <t>CSTRL IN</t>
  </si>
  <si>
    <t>CRIN IN</t>
  </si>
  <si>
    <t>INDIGO IN</t>
  </si>
  <si>
    <t>MCX IN</t>
  </si>
  <si>
    <t>PI IN</t>
  </si>
  <si>
    <t>SRF IN</t>
  </si>
  <si>
    <t>AXSB IN</t>
  </si>
  <si>
    <t>DCBB IN</t>
  </si>
  <si>
    <t>FB IN</t>
  </si>
  <si>
    <t>ICICIBC IN</t>
  </si>
  <si>
    <t>IIB IN</t>
  </si>
  <si>
    <t>KMB IN</t>
  </si>
  <si>
    <t>RBK IN</t>
  </si>
  <si>
    <t>BOB IN</t>
  </si>
  <si>
    <t>INBK IN</t>
  </si>
  <si>
    <t>PNB IN</t>
  </si>
  <si>
    <t>UNBK IN</t>
  </si>
  <si>
    <t>BAF IN</t>
  </si>
  <si>
    <t>LICHF IN</t>
  </si>
  <si>
    <t>MMFS IN</t>
  </si>
  <si>
    <t>MUTH IN</t>
  </si>
  <si>
    <t>REPCO IN</t>
  </si>
  <si>
    <t>MOSL Sectors</t>
  </si>
  <si>
    <t>Non-Bank</t>
  </si>
  <si>
    <t>Bank</t>
  </si>
  <si>
    <t>Pre Provision Profits</t>
  </si>
  <si>
    <t>CASA Ratio</t>
  </si>
  <si>
    <t>BV (INR)</t>
  </si>
  <si>
    <t>CAR - Tier 1</t>
  </si>
  <si>
    <t>CD Ratio</t>
  </si>
  <si>
    <t>Loan Book</t>
  </si>
  <si>
    <t>Borrowings</t>
  </si>
  <si>
    <t>Rating</t>
  </si>
  <si>
    <t>No. of Shares (M)</t>
  </si>
  <si>
    <t>3M Avg. Turnover (US$ M)</t>
  </si>
  <si>
    <t>Latest No. of Shares (M)</t>
  </si>
  <si>
    <t>SENSEX INDEX</t>
  </si>
  <si>
    <t>A B B</t>
  </si>
  <si>
    <t>ACC</t>
  </si>
  <si>
    <t>Ambuja Cem.</t>
  </si>
  <si>
    <t>Asian Paints</t>
  </si>
  <si>
    <t>Birla Corpn.</t>
  </si>
  <si>
    <t>Britannia Inds.</t>
  </si>
  <si>
    <t>Colgate-Palm.</t>
  </si>
  <si>
    <t>Cummins India</t>
  </si>
  <si>
    <t>Dabur India</t>
  </si>
  <si>
    <t>Bharat Electron</t>
  </si>
  <si>
    <t>Grasim Inds</t>
  </si>
  <si>
    <t>Larsen &amp; Toubro</t>
  </si>
  <si>
    <t>Nestle India</t>
  </si>
  <si>
    <t>Thermax</t>
  </si>
  <si>
    <t>UltraTech Cem.</t>
  </si>
  <si>
    <t>Jyothy Lab.</t>
  </si>
  <si>
    <t>K E C Intl.</t>
  </si>
  <si>
    <t>The Ramco Cement</t>
  </si>
  <si>
    <t>P &amp; G Hygiene</t>
  </si>
  <si>
    <t>Promoter</t>
  </si>
  <si>
    <t>Mkt Cap (INR B)</t>
  </si>
  <si>
    <t>Mkt Cap (US$ B)</t>
  </si>
  <si>
    <t>BBG Ticker</t>
  </si>
  <si>
    <t>Health care</t>
  </si>
  <si>
    <t>Banking - Private</t>
  </si>
  <si>
    <t>Banking - PSU</t>
  </si>
  <si>
    <t>(%) Upside</t>
  </si>
  <si>
    <t>No of Shares (M)</t>
  </si>
  <si>
    <t xml:space="preserve"> Mkt Cap (US$ B)</t>
  </si>
  <si>
    <t>3M Avg Turnover (US$ M)</t>
  </si>
  <si>
    <t>EPS Growth YoY (%)</t>
  </si>
  <si>
    <t>P/BV (x)</t>
  </si>
  <si>
    <t>EV/EBITDA (x)</t>
  </si>
  <si>
    <t>Div. Yield</t>
  </si>
  <si>
    <t>Absolute Perf. (%)</t>
  </si>
  <si>
    <t>3M</t>
  </si>
  <si>
    <t>6M</t>
  </si>
  <si>
    <t>12M</t>
  </si>
  <si>
    <t>YTD</t>
  </si>
  <si>
    <t xml:space="preserve"> Mkt Cap (INR B)</t>
  </si>
  <si>
    <t xml:space="preserve"> Net Debt (INR M)</t>
  </si>
  <si>
    <t xml:space="preserve"> EBITDA (INR M)</t>
  </si>
  <si>
    <t>Aggregate</t>
  </si>
  <si>
    <t>Buy</t>
  </si>
  <si>
    <t>Neutral</t>
  </si>
  <si>
    <t>Sell</t>
  </si>
  <si>
    <t>Under Review</t>
  </si>
  <si>
    <t>Not Rated</t>
  </si>
  <si>
    <t>EV/Sales (x)</t>
  </si>
  <si>
    <t>RoE (%)</t>
  </si>
  <si>
    <t>RoCE (%)</t>
  </si>
  <si>
    <t>ROIC (%)</t>
  </si>
  <si>
    <t>Key Ratios</t>
  </si>
  <si>
    <t>Leverage Ratio</t>
  </si>
  <si>
    <t>Valuation Ratios</t>
  </si>
  <si>
    <t>RoA (%)</t>
  </si>
  <si>
    <t>Cost/Income (%)</t>
  </si>
  <si>
    <t>CD Ratio (%)</t>
  </si>
  <si>
    <t>CAR - Tier 1 (%)</t>
  </si>
  <si>
    <t>NNPA Ratio (%)</t>
  </si>
  <si>
    <t>EBITDA Margin (%)</t>
  </si>
  <si>
    <t>PAT Margin (%)</t>
  </si>
  <si>
    <t>Input Min Value</t>
  </si>
  <si>
    <t>Input Max Value</t>
  </si>
  <si>
    <t>EPS Gr. (%)</t>
  </si>
  <si>
    <t>Sales Gr. (%)</t>
  </si>
  <si>
    <t>EBITDA Gr. (%)</t>
  </si>
  <si>
    <t>Adj. PAT Gr. (%)</t>
  </si>
  <si>
    <t>NA</t>
  </si>
  <si>
    <t>Adj. PAT Margin (%)</t>
  </si>
  <si>
    <t>Sales (INR B)</t>
  </si>
  <si>
    <t>EBITDA (INR B)</t>
  </si>
  <si>
    <t>Adj. PAT (INR B)</t>
  </si>
  <si>
    <t>Adj. PAT Gr. YoY (%)</t>
  </si>
  <si>
    <t>Lastest Holding (%)</t>
  </si>
  <si>
    <t>Upside/Downside (%)</t>
  </si>
  <si>
    <t>TP Valuation Basis</t>
  </si>
  <si>
    <t>TCOM IN</t>
  </si>
  <si>
    <t>Corr. From 52w High (%)</t>
  </si>
  <si>
    <t>Total Volume assumptions</t>
  </si>
  <si>
    <t>% growth</t>
  </si>
  <si>
    <t>of which</t>
  </si>
  <si>
    <t xml:space="preserve">  Passenger Cars</t>
  </si>
  <si>
    <t xml:space="preserve">  Utility Vehicles</t>
  </si>
  <si>
    <t xml:space="preserve">  M&amp;HCV</t>
  </si>
  <si>
    <t xml:space="preserve">  LCV</t>
  </si>
  <si>
    <t xml:space="preserve">  Motorcycles</t>
  </si>
  <si>
    <t xml:space="preserve">  Scooters</t>
  </si>
  <si>
    <t xml:space="preserve">  Mopeds</t>
  </si>
  <si>
    <t xml:space="preserve">  Three-wheelers</t>
  </si>
  <si>
    <t xml:space="preserve">  Tractors</t>
  </si>
  <si>
    <t>Cap (mton)</t>
  </si>
  <si>
    <t>Despatches (mton)</t>
  </si>
  <si>
    <t>Cement Volume growth (%)</t>
  </si>
  <si>
    <t>Realizations (Rs/ton)</t>
  </si>
  <si>
    <t>EBITDA (Rs/ton)</t>
  </si>
  <si>
    <t>Volume growth (%)</t>
  </si>
  <si>
    <t>Realisation Growth (%)</t>
  </si>
  <si>
    <t>Gross Margin (%)</t>
  </si>
  <si>
    <t>Advertising to Sales (%)</t>
  </si>
  <si>
    <t>OCF Yield (%)</t>
  </si>
  <si>
    <t>OCF Growth (%)</t>
  </si>
  <si>
    <t>FCF Yield (%)</t>
  </si>
  <si>
    <t>Inventory Days</t>
  </si>
  <si>
    <t>Debtors Days</t>
  </si>
  <si>
    <t>Creditors Days</t>
  </si>
  <si>
    <t>Fixed Asset Turnover (Net)</t>
  </si>
  <si>
    <t>MOSL UNIVERSE</t>
  </si>
  <si>
    <t>Adj. PAT (INR M)</t>
  </si>
  <si>
    <t>NM</t>
  </si>
  <si>
    <t>Net worth (INR M)</t>
  </si>
  <si>
    <t>NIFTY 50 UNIVERSE</t>
  </si>
  <si>
    <t>SENSEX UNIVERSE</t>
  </si>
  <si>
    <t>Note: For Sensex EPS growth = Adj. PAT growth</t>
  </si>
  <si>
    <t>Note: For Nifty EPS growth = Adj. PAT growth</t>
  </si>
  <si>
    <t>Order Book/BackLog INR (Mn)</t>
  </si>
  <si>
    <t>Order Inflow INR (Mn)</t>
  </si>
  <si>
    <t>Revenue INR (Mn)</t>
  </si>
  <si>
    <t>Revenue Model (Rs m)</t>
  </si>
  <si>
    <t>Formulations</t>
  </si>
  <si>
    <t xml:space="preserve">     Domestic</t>
  </si>
  <si>
    <t xml:space="preserve">     International (US/EU/EM)</t>
  </si>
  <si>
    <t>API &amp; CRAMS</t>
  </si>
  <si>
    <t>Alembic Pharma</t>
  </si>
  <si>
    <t>Alkem Lab</t>
  </si>
  <si>
    <t>Aurobindo Pharma</t>
  </si>
  <si>
    <t>Biocon</t>
  </si>
  <si>
    <t>Cipla</t>
  </si>
  <si>
    <t>Divi's Lab.</t>
  </si>
  <si>
    <t>Dr Reddy's Labs</t>
  </si>
  <si>
    <t>Glenmark Pharma.</t>
  </si>
  <si>
    <t>Glaxosmit Pharma</t>
  </si>
  <si>
    <t>Ipca Labs.</t>
  </si>
  <si>
    <t>Lupin</t>
  </si>
  <si>
    <t>Sun Pharma.Inds.</t>
  </si>
  <si>
    <t>Torrent Pharma.</t>
  </si>
  <si>
    <t>Sun TV Network</t>
  </si>
  <si>
    <t>Broadcasting Revenue (Radio)</t>
  </si>
  <si>
    <t>Distribution</t>
  </si>
  <si>
    <t>Print Revenue</t>
  </si>
  <si>
    <t>Ad Revenue</t>
  </si>
  <si>
    <t>Subscrption</t>
  </si>
  <si>
    <t>Circulation</t>
  </si>
  <si>
    <t xml:space="preserve">Event Management </t>
  </si>
  <si>
    <t>Carriage and placement revenue</t>
  </si>
  <si>
    <t>Broadband revenue</t>
  </si>
  <si>
    <t>Activation revenue</t>
  </si>
  <si>
    <t>Production (m tons)</t>
  </si>
  <si>
    <t>Avg Dom. NSR (INR/t)</t>
  </si>
  <si>
    <t>EBITDA per ton (INR/t)</t>
  </si>
  <si>
    <t>EBITDA (USD/T)</t>
  </si>
  <si>
    <t>Hindalco Inds.</t>
  </si>
  <si>
    <t>Hind.Zinc</t>
  </si>
  <si>
    <t>Jindal Steel</t>
  </si>
  <si>
    <t>JSW Steel</t>
  </si>
  <si>
    <t>Natl. Aluminium</t>
  </si>
  <si>
    <t>NMDC</t>
  </si>
  <si>
    <t>S A I L</t>
  </si>
  <si>
    <t>Tata Steel</t>
  </si>
  <si>
    <t>Brent Oil Price (US$/bbl)</t>
  </si>
  <si>
    <t>Exchange Rate (Rs/US$)</t>
  </si>
  <si>
    <t>Upstream</t>
  </si>
  <si>
    <t>Net Gas Prodn (mmscmd)</t>
  </si>
  <si>
    <t>Net Oil production (kbpd)</t>
  </si>
  <si>
    <t>Net Realisation - Oil (US$/bbl)</t>
  </si>
  <si>
    <t>Gross Realisation - Oil (US$/bbl)</t>
  </si>
  <si>
    <t>Gross Realisation - Gas (US$/mmbtu)</t>
  </si>
  <si>
    <t>Govt. Profit share (%)</t>
  </si>
  <si>
    <t>Midstream</t>
  </si>
  <si>
    <t>Transmission/Sales Volumes (mmscmd)</t>
  </si>
  <si>
    <t>Tariff (INR/mscm)</t>
  </si>
  <si>
    <t>Downstream</t>
  </si>
  <si>
    <t>GRM (US$/bbl)</t>
  </si>
  <si>
    <t>Singapore GRM (USD/bbl)</t>
  </si>
  <si>
    <t>Prem/(disc) (USD/bbl)</t>
  </si>
  <si>
    <t>Marketing Sales (mmt)</t>
  </si>
  <si>
    <t>Marketing Margin (INR/ltr)</t>
  </si>
  <si>
    <t>Refinery Throughput (mmt)</t>
  </si>
  <si>
    <t>Under recoveries Sharing (INRb)</t>
  </si>
  <si>
    <t>Gross under recoveries</t>
  </si>
  <si>
    <t>Upstream sharing</t>
  </si>
  <si>
    <t>Govt. sharing</t>
  </si>
  <si>
    <t>Net sharing</t>
  </si>
  <si>
    <t>Net sharing (%)</t>
  </si>
  <si>
    <t>B P C L</t>
  </si>
  <si>
    <t>GAIL (India)</t>
  </si>
  <si>
    <t>Guj.St.Petronet</t>
  </si>
  <si>
    <t>H P C L</t>
  </si>
  <si>
    <t>Indraprastha Gas</t>
  </si>
  <si>
    <t>I O C L</t>
  </si>
  <si>
    <t>M R P L</t>
  </si>
  <si>
    <t>Oil India</t>
  </si>
  <si>
    <t>O N G C</t>
  </si>
  <si>
    <t>Petronet LNG</t>
  </si>
  <si>
    <t>Reliance Inds.</t>
  </si>
  <si>
    <t>Same Sales Store Growth (%)</t>
  </si>
  <si>
    <t>Jubilant Food.</t>
  </si>
  <si>
    <t>Titan Company</t>
  </si>
  <si>
    <t>Bharti Airtel</t>
  </si>
  <si>
    <t>Tata Comm</t>
  </si>
  <si>
    <t>Total Subscribers ('000)</t>
  </si>
  <si>
    <t>Data Revenues (INRmn)</t>
  </si>
  <si>
    <t>Global Voice Revenues</t>
  </si>
  <si>
    <t>ARPU INR/Mnth</t>
  </si>
  <si>
    <t xml:space="preserve">         Voice</t>
  </si>
  <si>
    <t xml:space="preserve">         Non Voice</t>
  </si>
  <si>
    <t>Number of towers</t>
  </si>
  <si>
    <t>Number of tenants</t>
  </si>
  <si>
    <t>INR/US$ assumption Rate</t>
  </si>
  <si>
    <t>Revenues (US$ m)</t>
  </si>
  <si>
    <t>US$ Revenues (Growth) %</t>
  </si>
  <si>
    <t>Employees (Absolute No.)</t>
  </si>
  <si>
    <t>Net addition</t>
  </si>
  <si>
    <t>Cyient</t>
  </si>
  <si>
    <t>HCL Technologies</t>
  </si>
  <si>
    <t>Infosys</t>
  </si>
  <si>
    <t>MphasiS</t>
  </si>
  <si>
    <t>Persistent Sys</t>
  </si>
  <si>
    <t>TCS</t>
  </si>
  <si>
    <t>Tech Mahindra</t>
  </si>
  <si>
    <t>Wipro</t>
  </si>
  <si>
    <t>Zensar Tech.</t>
  </si>
  <si>
    <t>Realisation (Rs/unit)</t>
  </si>
  <si>
    <t>Overall PLF (Derived) (%)</t>
  </si>
  <si>
    <t>Capex</t>
  </si>
  <si>
    <t>Capitalization (Rs m)</t>
  </si>
  <si>
    <t>Loans Growth (%)</t>
  </si>
  <si>
    <t>CASA ratio (%)</t>
  </si>
  <si>
    <t>NIM (%)</t>
  </si>
  <si>
    <t>Bank of Baroda</t>
  </si>
  <si>
    <t>Indian Bank</t>
  </si>
  <si>
    <t>St Bk of India</t>
  </si>
  <si>
    <t>Union Bank (I)</t>
  </si>
  <si>
    <t>Loans (INR M)</t>
  </si>
  <si>
    <t>PAT (INR M)</t>
  </si>
  <si>
    <t>Banks - PSU</t>
  </si>
  <si>
    <t>Banks - PVT</t>
  </si>
  <si>
    <t>Axis Bank</t>
  </si>
  <si>
    <t>DCB Bank</t>
  </si>
  <si>
    <t>Federal Bank</t>
  </si>
  <si>
    <t>ICICI Bank</t>
  </si>
  <si>
    <t>IndusInd Bank</t>
  </si>
  <si>
    <t>Kotak Mah. Bank</t>
  </si>
  <si>
    <t>RBL Bank</t>
  </si>
  <si>
    <t>Bajaj Fin.</t>
  </si>
  <si>
    <t>LIC Housing Fin.</t>
  </si>
  <si>
    <t>M &amp; M Fin. Serv.</t>
  </si>
  <si>
    <t>Muthoot Finance</t>
  </si>
  <si>
    <t>Disbursements (INR M)</t>
  </si>
  <si>
    <t>NIMs</t>
  </si>
  <si>
    <t>Tier I</t>
  </si>
  <si>
    <t>Gross NPA Ratio</t>
  </si>
  <si>
    <t>Net NPA Ratio</t>
  </si>
  <si>
    <t>Provision coverage Ratio</t>
  </si>
  <si>
    <t>Borrowings (INR M)</t>
  </si>
  <si>
    <t>CEAT IN</t>
  </si>
  <si>
    <t>Prices as of:</t>
  </si>
  <si>
    <t>AJP IN</t>
  </si>
  <si>
    <t>GUJGA IN</t>
  </si>
  <si>
    <t>CIFC IN</t>
  </si>
  <si>
    <t>DMART IN</t>
  </si>
  <si>
    <t>BSE IN</t>
  </si>
  <si>
    <t>QUESS IN</t>
  </si>
  <si>
    <t>TEAM IN</t>
  </si>
  <si>
    <t>PNBHOUSI IN</t>
  </si>
  <si>
    <t>BSE Ltd</t>
  </si>
  <si>
    <t>Quess Corp</t>
  </si>
  <si>
    <t>Ajanta Pharma</t>
  </si>
  <si>
    <t>Tech/Tech Enabled Revenue</t>
  </si>
  <si>
    <t>India FMS</t>
  </si>
  <si>
    <t>PNB Housing</t>
  </si>
  <si>
    <t>PNHOUSI IN</t>
  </si>
  <si>
    <t>L&amp;T Finance</t>
  </si>
  <si>
    <t>IRB IN</t>
  </si>
  <si>
    <t>KNRC IN</t>
  </si>
  <si>
    <t>Infrastructure</t>
  </si>
  <si>
    <t>ABCAP IN</t>
  </si>
  <si>
    <t>HDFCLIFE IN</t>
  </si>
  <si>
    <t>MAHGL IN</t>
  </si>
  <si>
    <t>Carbon products - USD/t (EBITDA)</t>
  </si>
  <si>
    <t>Chemicals - USD/t (EBITDA)</t>
  </si>
  <si>
    <t xml:space="preserve">     Volumes - kt</t>
  </si>
  <si>
    <t>Carbon products</t>
  </si>
  <si>
    <t>Chemicals</t>
  </si>
  <si>
    <t>Gujarat Gas</t>
  </si>
  <si>
    <t>EBITDA (INR/scm)</t>
  </si>
  <si>
    <t>Mahanagar Gas</t>
  </si>
  <si>
    <t>MASFIN IN</t>
  </si>
  <si>
    <t>52 Wk High</t>
  </si>
  <si>
    <t>Corr. from 52W (%)</t>
  </si>
  <si>
    <t>UPLL IN</t>
  </si>
  <si>
    <t>TTCH IN</t>
  </si>
  <si>
    <t>IPRU IN</t>
  </si>
  <si>
    <t>AUBANK IN</t>
  </si>
  <si>
    <t>AU Small Finance Bank</t>
  </si>
  <si>
    <t>Vodafone Idea</t>
  </si>
  <si>
    <t>Avg (x)</t>
  </si>
  <si>
    <t>+1SD (x)</t>
  </si>
  <si>
    <t>-1SD (x)</t>
  </si>
  <si>
    <t>10 YR PE (x)</t>
  </si>
  <si>
    <t>10 YR PB (x)</t>
  </si>
  <si>
    <t>JKCE IN</t>
  </si>
  <si>
    <t>IH IN</t>
  </si>
  <si>
    <t>FY22E</t>
  </si>
  <si>
    <t>GOAGRO IN</t>
  </si>
  <si>
    <t>ABFRL IN</t>
  </si>
  <si>
    <t>SHOP IN</t>
  </si>
  <si>
    <t>TRENT IN</t>
  </si>
  <si>
    <t>VMART IN</t>
  </si>
  <si>
    <t>Aditya Bir. Fas.</t>
  </si>
  <si>
    <t>Total Stores</t>
  </si>
  <si>
    <t>Avenue Super.</t>
  </si>
  <si>
    <t>Shoppers St.</t>
  </si>
  <si>
    <t>Trent</t>
  </si>
  <si>
    <t>V-Mart</t>
  </si>
  <si>
    <t>LAURUS IN</t>
  </si>
  <si>
    <t>LEMONTRE IN</t>
  </si>
  <si>
    <t>DALBHARA IN</t>
  </si>
  <si>
    <t>Dalmia Bharat</t>
  </si>
  <si>
    <t>Adj. P/BV (x)</t>
  </si>
  <si>
    <t>Adj. P/BV</t>
  </si>
  <si>
    <t>Insurance</t>
  </si>
  <si>
    <t>Net Premiums</t>
  </si>
  <si>
    <t>NBP margin (%)</t>
  </si>
  <si>
    <t>Surplus / Deficit</t>
  </si>
  <si>
    <t>RoEV (%)</t>
  </si>
  <si>
    <t>EVOP as % of IEV</t>
  </si>
  <si>
    <t>Total expense ratio (%)</t>
  </si>
  <si>
    <t>Solvency ratio (%)</t>
  </si>
  <si>
    <t>EV per share (INR)</t>
  </si>
  <si>
    <t>P/EV (x)</t>
  </si>
  <si>
    <t>FY23E</t>
  </si>
  <si>
    <t>TATACONS IN</t>
  </si>
  <si>
    <t>BANDHAN IN</t>
  </si>
  <si>
    <t>Zee Entertainment</t>
  </si>
  <si>
    <t>Quess IN</t>
  </si>
  <si>
    <t>Bandhan Bank</t>
  </si>
  <si>
    <t>Bandhan IN</t>
  </si>
  <si>
    <t>NIFTY INDEX</t>
  </si>
  <si>
    <t>FY20</t>
  </si>
  <si>
    <t>COFORGE IN</t>
  </si>
  <si>
    <t>Coforge Ltd</t>
  </si>
  <si>
    <t>SBILIFE IN</t>
  </si>
  <si>
    <t>MGFL IN</t>
  </si>
  <si>
    <t>PIEL IN</t>
  </si>
  <si>
    <t>EPLL IN</t>
  </si>
  <si>
    <t>INDOSTAR IN</t>
  </si>
  <si>
    <t>SECIS IN</t>
  </si>
  <si>
    <t>INDUSTOW IN</t>
  </si>
  <si>
    <t>Indus Tower</t>
  </si>
  <si>
    <t>WLDL IN</t>
  </si>
  <si>
    <t>Consensus  PAT (INR B)</t>
  </si>
  <si>
    <t>MOFSL vs BBG Var. (%)</t>
  </si>
  <si>
    <t>Westlife Develop</t>
  </si>
  <si>
    <t>VBL IN</t>
  </si>
  <si>
    <t>AAVAS IN</t>
  </si>
  <si>
    <t>CANF IN</t>
  </si>
  <si>
    <t>LTTS IN</t>
  </si>
  <si>
    <t>MAXF IN</t>
  </si>
  <si>
    <t>L&amp;T Technology</t>
  </si>
  <si>
    <t>GLAND IN</t>
  </si>
  <si>
    <t>Gland Pharma</t>
  </si>
  <si>
    <t>SBICARD IN</t>
  </si>
  <si>
    <t>ISIN</t>
  </si>
  <si>
    <t>Code</t>
  </si>
  <si>
    <t>AACL IN</t>
  </si>
  <si>
    <t>ATLP IN</t>
  </si>
  <si>
    <t>DN IN</t>
  </si>
  <si>
    <t>FINEORG IN</t>
  </si>
  <si>
    <t>GALSURF IN</t>
  </si>
  <si>
    <t>NFIL IN</t>
  </si>
  <si>
    <t>NOCIL IN</t>
  </si>
  <si>
    <t>VO IN</t>
  </si>
  <si>
    <t>FY21</t>
  </si>
  <si>
    <t>APTY IN</t>
  </si>
  <si>
    <t>BIL IN</t>
  </si>
  <si>
    <t>MRF IN</t>
  </si>
  <si>
    <t>Punjab Natl.Bank</t>
  </si>
  <si>
    <t>CLEAN IN</t>
  </si>
  <si>
    <t>APAT IN</t>
  </si>
  <si>
    <t>BDE IN</t>
  </si>
  <si>
    <t>MAHLOG IN</t>
  </si>
  <si>
    <t>TRPC IN</t>
  </si>
  <si>
    <t>CBK IN</t>
  </si>
  <si>
    <t>Canara Bank</t>
  </si>
  <si>
    <t>BARBEQUE IN</t>
  </si>
  <si>
    <t>DEVYANI IN</t>
  </si>
  <si>
    <t>APHS IN</t>
  </si>
  <si>
    <t>ERIS IN</t>
  </si>
  <si>
    <t>ERIS Lifescience</t>
  </si>
  <si>
    <t>INDIGOPN IN</t>
  </si>
  <si>
    <t>FY25E</t>
  </si>
  <si>
    <t>GRINFRA IN</t>
  </si>
  <si>
    <t>DLFU IN</t>
  </si>
  <si>
    <t>GPL IN</t>
  </si>
  <si>
    <t>LODHA IN</t>
  </si>
  <si>
    <t>OBER IN</t>
  </si>
  <si>
    <t>Container Corp</t>
  </si>
  <si>
    <t>Blue Dart Expres</t>
  </si>
  <si>
    <t>Mahindra Logistics</t>
  </si>
  <si>
    <t>Transport Corp</t>
  </si>
  <si>
    <t>EBIT Per TEUs (INR)</t>
  </si>
  <si>
    <t>Frieght</t>
  </si>
  <si>
    <t>Supply Chain Management</t>
  </si>
  <si>
    <t>Volumes ('000 TEUs)</t>
  </si>
  <si>
    <t>Vedanta</t>
  </si>
  <si>
    <t>SONACOMS IN</t>
  </si>
  <si>
    <t>ZYDUSLIF IN</t>
  </si>
  <si>
    <t>STARHEAL IN</t>
  </si>
  <si>
    <t>RBA IN</t>
  </si>
  <si>
    <t>Restaurant Brand</t>
  </si>
  <si>
    <t>SAPPHIRE IN</t>
  </si>
  <si>
    <t>MOTHERSO IN</t>
  </si>
  <si>
    <t>FY22</t>
  </si>
  <si>
    <t>MSUMI IN</t>
  </si>
  <si>
    <t>TIINDIA IN</t>
  </si>
  <si>
    <t>ESCORTS IN</t>
  </si>
  <si>
    <t>LICI IN</t>
  </si>
  <si>
    <t>ICICIGI IN</t>
  </si>
  <si>
    <t>BRGD IN</t>
  </si>
  <si>
    <t>PEPL IN</t>
  </si>
  <si>
    <t>SOBHA IN</t>
  </si>
  <si>
    <t>HOMEFIRS IN</t>
  </si>
  <si>
    <t>CAMS IN</t>
  </si>
  <si>
    <t>BATA IN</t>
  </si>
  <si>
    <t>CAMPUS IN</t>
  </si>
  <si>
    <t>METROBRA IN</t>
  </si>
  <si>
    <t>RLXF IN</t>
  </si>
  <si>
    <t>IDFCFB IN</t>
  </si>
  <si>
    <t>PIRPHARM IN</t>
  </si>
  <si>
    <t>LTIM IN</t>
  </si>
  <si>
    <t>LTIMIndtree</t>
  </si>
  <si>
    <t>POONAWAL IN</t>
  </si>
  <si>
    <t>FY26E</t>
  </si>
  <si>
    <t>Zydus Lifesci.</t>
  </si>
  <si>
    <t>Shriram Finance</t>
  </si>
  <si>
    <t>SHFL IN</t>
  </si>
  <si>
    <t>360ONE IN</t>
  </si>
  <si>
    <t>CRAFTSMA IN</t>
  </si>
  <si>
    <t>GRAN IN</t>
  </si>
  <si>
    <t>PHNX IN</t>
  </si>
  <si>
    <t>TCIEXP IN</t>
  </si>
  <si>
    <t>TCI Express</t>
  </si>
  <si>
    <t>EQUITASB IN</t>
  </si>
  <si>
    <t>MANYAVAR IN</t>
  </si>
  <si>
    <t>MAXHEALT IN</t>
  </si>
  <si>
    <t>ZOMATO IN</t>
  </si>
  <si>
    <t>PAYTM IN</t>
  </si>
  <si>
    <t>VRLL IN</t>
  </si>
  <si>
    <t>PVRINOX IN</t>
  </si>
  <si>
    <t>KJC IN</t>
  </si>
  <si>
    <t>WESTLIFE IN</t>
  </si>
  <si>
    <t>FY23</t>
  </si>
  <si>
    <t>CIEINDIA IN</t>
  </si>
  <si>
    <t>CREDAG IN</t>
  </si>
  <si>
    <t>FUSION IN</t>
  </si>
  <si>
    <t>SPANDANA IN</t>
  </si>
  <si>
    <t>RELIANCE IN</t>
  </si>
  <si>
    <t>MEDANTA IN</t>
  </si>
  <si>
    <t>ADSEZ IN</t>
  </si>
  <si>
    <t>AVALON IN</t>
  </si>
  <si>
    <t>CYIENTDL IN</t>
  </si>
  <si>
    <t>DATAPATT IN</t>
  </si>
  <si>
    <t>KAYNES IN</t>
  </si>
  <si>
    <t>SYRMA IN</t>
  </si>
  <si>
    <t>EMS</t>
  </si>
  <si>
    <t>ARENM IN</t>
  </si>
  <si>
    <t>SRIN IN</t>
  </si>
  <si>
    <t>POWERIND IN</t>
  </si>
  <si>
    <t>KPIL IN</t>
  </si>
  <si>
    <t>KOEL IN</t>
  </si>
  <si>
    <t>TRIV IN</t>
  </si>
  <si>
    <t>Kalpataru</t>
  </si>
  <si>
    <t>Kirloskar Oil Engine</t>
  </si>
  <si>
    <t>Triveni Turbine</t>
  </si>
  <si>
    <t>BEL IN</t>
  </si>
  <si>
    <t>IIFL IN</t>
  </si>
  <si>
    <t>FY27E</t>
  </si>
  <si>
    <t>CAN FIN Homes</t>
  </si>
  <si>
    <t>Repco Home Fin</t>
  </si>
  <si>
    <t>Chola Finance</t>
  </si>
  <si>
    <t>Aditya Birla Capital</t>
  </si>
  <si>
    <t>Aavas Fin</t>
  </si>
  <si>
    <t>IIFL Finance</t>
  </si>
  <si>
    <t>CreditAccess</t>
  </si>
  <si>
    <t>Fusion Micro Finance</t>
  </si>
  <si>
    <t>Spandana Sphoorty</t>
  </si>
  <si>
    <t>Home First Fin.</t>
  </si>
  <si>
    <t>IndoStar Capital</t>
  </si>
  <si>
    <t>MAS Financial</t>
  </si>
  <si>
    <t>Poonawalla Fincorp</t>
  </si>
  <si>
    <t>CELLO IN</t>
  </si>
  <si>
    <t>JSWINFRA IN</t>
  </si>
  <si>
    <t>HAPPYFOR IN</t>
  </si>
  <si>
    <t>UDS IN</t>
  </si>
  <si>
    <t>KPDL IN</t>
  </si>
  <si>
    <t>Kolte Patil Dev.</t>
  </si>
  <si>
    <t>KEII IN</t>
  </si>
  <si>
    <t>POLYCAB IN</t>
  </si>
  <si>
    <t>RRKABEL IN</t>
  </si>
  <si>
    <t>Consumer Durables</t>
  </si>
  <si>
    <t>ANGELONE IN</t>
  </si>
  <si>
    <t>LTF IN</t>
  </si>
  <si>
    <t>FIVESTAR IN</t>
  </si>
  <si>
    <t>MTARTECH IN</t>
  </si>
  <si>
    <t>UNITDSPR IN</t>
  </si>
  <si>
    <t>AEGISLOG IN</t>
  </si>
  <si>
    <t>FY24</t>
  </si>
  <si>
    <t>MANKIND IN</t>
  </si>
  <si>
    <t>KALYANKJ IN</t>
  </si>
  <si>
    <t>SENCO IN</t>
  </si>
  <si>
    <t>Mankind Pharma</t>
  </si>
  <si>
    <t>Kalyan Jewellers</t>
  </si>
  <si>
    <t>Senco Gold</t>
  </si>
  <si>
    <t>ZEN IN</t>
  </si>
  <si>
    <t>Zen Technologies</t>
  </si>
  <si>
    <t>SIGNATUR IN</t>
  </si>
  <si>
    <t>GRAV IN</t>
  </si>
  <si>
    <t>DIXON IN</t>
  </si>
  <si>
    <t>AMBER IN</t>
  </si>
  <si>
    <t>MAHLIFE IN</t>
  </si>
  <si>
    <t>DREAMFOL IN</t>
  </si>
  <si>
    <t>INMART IN</t>
  </si>
  <si>
    <t>INFOE IN</t>
  </si>
  <si>
    <t>IEX IN</t>
  </si>
  <si>
    <t>JSW IN</t>
  </si>
  <si>
    <t>TPWR IN</t>
  </si>
  <si>
    <t>NTPC</t>
  </si>
  <si>
    <t>Power Grid</t>
  </si>
  <si>
    <t>Tata Power</t>
  </si>
  <si>
    <t>JSW Energy</t>
  </si>
  <si>
    <t>Indian Energy Exchange</t>
  </si>
  <si>
    <t>Generation (MW)</t>
  </si>
  <si>
    <t>Volume (BU)</t>
  </si>
  <si>
    <t>20x Jun’26E EPS</t>
  </si>
  <si>
    <t>17x Jun-26E EPS</t>
  </si>
  <si>
    <t>11x Jun-26E EV/EBITDA + INR15 NBFC Subs. Post hold-co discount</t>
  </si>
  <si>
    <t>25x Sept 2026 EPS</t>
  </si>
  <si>
    <t>24x Jun-26E EPS</t>
  </si>
  <si>
    <t>30x Sep’26E consolidated EPS</t>
  </si>
  <si>
    <t>32x Jun-26E EPS</t>
  </si>
  <si>
    <t>15x Jun-26E EPS</t>
  </si>
  <si>
    <t>21x Jun-26E EPS</t>
  </si>
  <si>
    <t>25x Jun-26E EPS</t>
  </si>
  <si>
    <t>Jun-26 SOTP</t>
  </si>
  <si>
    <t>34x Jun-26E EPS</t>
  </si>
  <si>
    <t>28x Jun-26E EPS</t>
  </si>
  <si>
    <t>22x Jun-26 EPS+ INR52 HDFC Life Insurance post Hold-co discount</t>
  </si>
  <si>
    <t>30x Jun-26E EPS</t>
  </si>
  <si>
    <t>19x Jun-26 EPS+ INR174 Hero FinCorp post hold-co discount+ INR198  Ather Energy post hold-co-discount</t>
  </si>
  <si>
    <t>26x Jun-26E EPS</t>
  </si>
  <si>
    <t>25x Jun’26E EPS</t>
  </si>
  <si>
    <t>36x Jun-26E EPS</t>
  </si>
  <si>
    <t>19x Jun-26E EPS</t>
  </si>
  <si>
    <t>45x Jun-26E EPS</t>
  </si>
  <si>
    <t>28x Jun-26 EPS+ Rs 180 NBFC Subs post hold-co discount</t>
  </si>
  <si>
    <t xml:space="preserve"> 3.2x FY26E BV</t>
  </si>
  <si>
    <t>1.7x FY26E ABV</t>
  </si>
  <si>
    <t>1.3x FY26E ABV</t>
  </si>
  <si>
    <t>1.0x FY26E ABV</t>
  </si>
  <si>
    <t>1.6x FY26E ABV</t>
  </si>
  <si>
    <t>1.5x FY26E ABV</t>
  </si>
  <si>
    <t>2.3x FY26E ABV for the core bank</t>
  </si>
  <si>
    <t>2.7x FY26E ABV for the core bank</t>
  </si>
  <si>
    <t>2.0x FY26E ABV for the core bank</t>
  </si>
  <si>
    <t>23x FY26E EPS</t>
  </si>
  <si>
    <t>1.1x FY26E ABV</t>
  </si>
  <si>
    <t>1.2x FY26E ABV</t>
  </si>
  <si>
    <t>1.5x FY26E ABV for the core bank</t>
  </si>
  <si>
    <t>SOTP</t>
  </si>
  <si>
    <t>n 2.8x FY26E BVPS</t>
  </si>
  <si>
    <t>14x FY26 EPS</t>
  </si>
  <si>
    <t>4.2X FY26 P/BV</t>
  </si>
  <si>
    <t>42x Sep'26 EPS</t>
  </si>
  <si>
    <t xml:space="preserve"> 2X FY26 P/BV</t>
  </si>
  <si>
    <t>4.5X FY26 P/BV</t>
  </si>
  <si>
    <t xml:space="preserve"> 2.4X FY26 P/BV</t>
  </si>
  <si>
    <t>3.7X FY26 P/BV</t>
  </si>
  <si>
    <t xml:space="preserve"> 1.0X FY26 P/BV</t>
  </si>
  <si>
    <t xml:space="preserve"> 3.7X FY26 P/BV</t>
  </si>
  <si>
    <t>36x FY26 EPS</t>
  </si>
  <si>
    <t>1.1X FY26 P/BV</t>
  </si>
  <si>
    <t xml:space="preserve"> 1.2X FY26 P/BV</t>
  </si>
  <si>
    <t>2.0X FY26 P/BV</t>
  </si>
  <si>
    <t xml:space="preserve"> 1.3X FY26 P/BV</t>
  </si>
  <si>
    <t xml:space="preserve"> 1.8X FY26 P/BV</t>
  </si>
  <si>
    <t xml:space="preserve"> 2.1X FY26 P/BV</t>
  </si>
  <si>
    <t>1.4X FY26 P/BV</t>
  </si>
  <si>
    <t>3.3X FY26 P/BV</t>
  </si>
  <si>
    <t>0.9X FY26 P/BV</t>
  </si>
  <si>
    <t>2.5x Mar' FY26E EV</t>
  </si>
  <si>
    <t>38x Sep’26E EPS</t>
  </si>
  <si>
    <t>2.1x Mar' FY26E EV</t>
  </si>
  <si>
    <t>0.9x Mar' FY26E EV</t>
  </si>
  <si>
    <t>2.0x Mar' FY26E EV</t>
  </si>
  <si>
    <t>2.2x Mar' FY26E EV</t>
  </si>
  <si>
    <t>30x FY26 EPS</t>
  </si>
  <si>
    <t>DCF on Sep-26</t>
  </si>
  <si>
    <t>39.4x/32.5x on FY26E/FY27E EPS</t>
  </si>
  <si>
    <t>45x Jun'26 EPS</t>
  </si>
  <si>
    <t>DCF on Mar'26</t>
  </si>
  <si>
    <t>SOTP on Jun'26</t>
  </si>
  <si>
    <t>18.9x Sep'26 EPS</t>
  </si>
  <si>
    <t>SOTP on Sep'26</t>
  </si>
  <si>
    <t>SOTP on Mar'26</t>
  </si>
  <si>
    <t>63.2x FY26E PE</t>
  </si>
  <si>
    <t>55x Mar'26 EPS</t>
  </si>
  <si>
    <t>48x on Sep'26 EPS</t>
  </si>
  <si>
    <t>40x Jun’26E Earnings</t>
  </si>
  <si>
    <t>12x Jun'26E EV/EBITDA</t>
  </si>
  <si>
    <t>20.0x Jun'26E EV/EBITDA</t>
  </si>
  <si>
    <t>9x Jun'26E EV/EBITDA</t>
  </si>
  <si>
    <t>7x Sep’26E EV/EBITDA</t>
  </si>
  <si>
    <t>11x Jun'26E EV/EBITDA</t>
  </si>
  <si>
    <t>15x Sep'26E EV/EBITDA</t>
  </si>
  <si>
    <t>10x Jun'26E EV/EBITDA</t>
  </si>
  <si>
    <t>19x/17x FY25E/FY26E EV/EBITDA</t>
  </si>
  <si>
    <t>20x Jun'26E EV/EBITDA</t>
  </si>
  <si>
    <t>45x June'26 EPS</t>
  </si>
  <si>
    <t>50x June'26 EPS</t>
  </si>
  <si>
    <t>55x June'26 EPS</t>
  </si>
  <si>
    <t>40x June'26 EPS</t>
  </si>
  <si>
    <t>60x June'26 EPS</t>
  </si>
  <si>
    <t>30x June'26 EPS</t>
  </si>
  <si>
    <t>60x P/E Jun’26E</t>
  </si>
  <si>
    <t>62x/54x FY25E/ FY26E P/E</t>
  </si>
  <si>
    <t>SOTP FY26</t>
  </si>
  <si>
    <t>60x Sep’26E EPS</t>
  </si>
  <si>
    <t>55x Jun'26E EPS</t>
  </si>
  <si>
    <t>50x Sep’26E EPS</t>
  </si>
  <si>
    <t>50x Jun'26E EPS</t>
  </si>
  <si>
    <t>40x Jun'26E EPS</t>
  </si>
  <si>
    <t>35x FY26E EPS</t>
  </si>
  <si>
    <t>40x Jun’26E EPS</t>
  </si>
  <si>
    <t>40x FY26E EPS</t>
  </si>
  <si>
    <t>33x FY26E EPS</t>
  </si>
  <si>
    <t>30x FY26E EPS</t>
  </si>
  <si>
    <t>25x FY26E EPS</t>
  </si>
  <si>
    <t>35x Sep’26E EPS</t>
  </si>
  <si>
    <t xml:space="preserve">SOTP FY26 </t>
  </si>
  <si>
    <t>45x FY26E EPS</t>
  </si>
  <si>
    <t>42x Sep 2Yr Frwd P/E</t>
  </si>
  <si>
    <t>40x FY26 P/E</t>
  </si>
  <si>
    <t>55x FY26 P/E</t>
  </si>
  <si>
    <t>DCF</t>
  </si>
  <si>
    <t>53x Sep’26E EPS</t>
  </si>
  <si>
    <t>35x FY26 P/E</t>
  </si>
  <si>
    <t>30x 12M Forward P/E</t>
  </si>
  <si>
    <t>29x 12M Forward P/E</t>
  </si>
  <si>
    <t>27x 12M Forward P/E</t>
  </si>
  <si>
    <t>SoTP</t>
  </si>
  <si>
    <t>18x 12M Forward P/E</t>
  </si>
  <si>
    <t>43x 12M Forward P/E</t>
  </si>
  <si>
    <t>23x 12M Forward P/E</t>
  </si>
  <si>
    <t>26x 12M Forward P/E</t>
  </si>
  <si>
    <t>47x 12M Forward P/E</t>
  </si>
  <si>
    <t>33x 12M Forward EV/EBITDA</t>
  </si>
  <si>
    <t>31x 12M Forward P/E</t>
  </si>
  <si>
    <t>28x 12M Forward P/E</t>
  </si>
  <si>
    <t>42x 12M Forward P/E</t>
  </si>
  <si>
    <t>36x 12M Forward P/E</t>
  </si>
  <si>
    <t>20x FY26E EV/EBITDA</t>
  </si>
  <si>
    <t>24x FY26 EV/EBITDA</t>
  </si>
  <si>
    <t>22x FY26 EV/EBITDA</t>
  </si>
  <si>
    <t>25x FY26 EV/EBITDA</t>
  </si>
  <si>
    <t>26x FY26 PE valuation</t>
  </si>
  <si>
    <t>32x FY26 PE valuation</t>
  </si>
  <si>
    <t>18x FY26 PE valuation</t>
  </si>
  <si>
    <t>28x FY26 PE valuation</t>
  </si>
  <si>
    <t>14x EV/EBITDA on FY26E</t>
  </si>
  <si>
    <t>18x PE on FY26E</t>
  </si>
  <si>
    <t>15x PE on FY26E</t>
  </si>
  <si>
    <t>6.0x FY26 EV/EBITDA</t>
  </si>
  <si>
    <t>11.0x FY26 EV/EBITDA</t>
  </si>
  <si>
    <t>5.8x FY26 EV/EBITDA</t>
  </si>
  <si>
    <t>7.5x FY26E EV/EBITDA</t>
  </si>
  <si>
    <t>7x FY26 EV/EBITDA</t>
  </si>
  <si>
    <t>6.5x FY26E EV/EBITDA</t>
  </si>
  <si>
    <t>6.5x FY26 EV/EBITDA</t>
  </si>
  <si>
    <t>1.5x FY26E BV</t>
  </si>
  <si>
    <t>15x adj. EPS FY26E</t>
  </si>
  <si>
    <t>10x FY26E EPS</t>
  </si>
  <si>
    <t>1.5x FY26E P/B</t>
  </si>
  <si>
    <t>14.0x FY26E EPS</t>
  </si>
  <si>
    <t>1.5x FY26 P/B</t>
  </si>
  <si>
    <t>16x FY26E EPS</t>
  </si>
  <si>
    <t>6x FY26 EV/EBITDA</t>
  </si>
  <si>
    <t>10x FY26 adj EPS</t>
  </si>
  <si>
    <t>8x FY26 adj EPS; SOTP</t>
  </si>
  <si>
    <t>12x FY26E EPS</t>
  </si>
  <si>
    <t>8x FY26E EBITDA; SOTP</t>
  </si>
  <si>
    <t>DCF Based</t>
  </si>
  <si>
    <t>SOTP Mar'26 EV/EBITDA</t>
  </si>
  <si>
    <t>52x Mar'26 EV/EBITDA</t>
  </si>
  <si>
    <t>15x June'26 EV/EBITDA</t>
  </si>
  <si>
    <t>40x Mar'26 EPS</t>
  </si>
  <si>
    <t xml:space="preserve">60x Mar'26 EPS </t>
  </si>
  <si>
    <t>SOTP June'26 EV/EBITDA</t>
  </si>
  <si>
    <t>SOTP June'26 EPS</t>
  </si>
  <si>
    <t>65x Mar'26 EPS + Option value</t>
  </si>
  <si>
    <t>70x Mar'26 EPS</t>
  </si>
  <si>
    <t>10x June'26 EV/EBITDA</t>
  </si>
  <si>
    <t>25x Jun’26 Pre-IND-AS EV/EBITDA</t>
  </si>
  <si>
    <t>35x June'26 EPS</t>
  </si>
  <si>
    <t>13x Mar'26 EV/EBITDA</t>
  </si>
  <si>
    <t>65x June'26 EPS</t>
  </si>
  <si>
    <t>SOTP Mar'26 EV/EBITDA and EV/Sales</t>
  </si>
  <si>
    <t>35x pre Ind-AS EV/EBITDA on Mar’26E</t>
  </si>
  <si>
    <t>45x Mar'26 EPS</t>
  </si>
  <si>
    <t>N/M</t>
  </si>
  <si>
    <t>27x Sep'26 EPS</t>
  </si>
  <si>
    <t>30x Sep'26 EPS</t>
  </si>
  <si>
    <t>28x Sep'26 EPS</t>
  </si>
  <si>
    <t>35x Sep'26 EPS</t>
  </si>
  <si>
    <t>40x Sep'26 EPS</t>
  </si>
  <si>
    <t>38x Sep'26 EPS</t>
  </si>
  <si>
    <t>50x Sep'26 EPS</t>
  </si>
  <si>
    <t>33x Sep'26 EPS</t>
  </si>
  <si>
    <t>23x Sep'26 EPS</t>
  </si>
  <si>
    <t>20x Sep'26 EPS</t>
  </si>
  <si>
    <t>15x Mar'26 EV/EBITDA</t>
  </si>
  <si>
    <t>46x FY26E P/E</t>
  </si>
  <si>
    <t>15x Dec’26E EBITDA</t>
  </si>
  <si>
    <t>2.5x Dec’26E P/B</t>
  </si>
  <si>
    <t>Dec’26E EBITDA</t>
  </si>
  <si>
    <t>14x FY27E EV/EBITDA</t>
  </si>
  <si>
    <t>27x FY26 EPS</t>
  </si>
  <si>
    <t>27x FY26E EPS</t>
  </si>
  <si>
    <t>45x FY26 P/E</t>
  </si>
  <si>
    <t>43x Sep'26E EPS</t>
  </si>
  <si>
    <t>30x FY26 P/E</t>
  </si>
  <si>
    <t>20x FY26 P/E</t>
  </si>
  <si>
    <t>40x Sep’26E EPS</t>
  </si>
  <si>
    <t>10x FY26E EV/EBITDAR</t>
  </si>
  <si>
    <t>43x Jun'26E EPS</t>
  </si>
  <si>
    <t xml:space="preserve"> 42x Sept’26E EPS</t>
  </si>
  <si>
    <t>3.8x P/Sales FY26E</t>
  </si>
  <si>
    <t>20x FY26E EPS</t>
  </si>
  <si>
    <t>18x FY26E P/E</t>
  </si>
  <si>
    <t>15x FY26 P/E</t>
  </si>
  <si>
    <t>27-09-2024</t>
  </si>
  <si>
    <t/>
  </si>
  <si>
    <t>#N/A N/A</t>
  </si>
  <si>
    <t>INE885A01032</t>
  </si>
  <si>
    <t>INE438A01022</t>
  </si>
  <si>
    <t>INE208A01029</t>
  </si>
  <si>
    <t>INE917I01010</t>
  </si>
  <si>
    <t>INE787D01026</t>
  </si>
  <si>
    <t>INE465A01025</t>
  </si>
  <si>
    <t>INE482A01020</t>
  </si>
  <si>
    <t>INE536H01010</t>
  </si>
  <si>
    <t>INE00LO01017</t>
  </si>
  <si>
    <t>INE323A01026</t>
  </si>
  <si>
    <t>INE066A01021</t>
  </si>
  <si>
    <t>INE913H01037</t>
  </si>
  <si>
    <t>INE042A01014</t>
  </si>
  <si>
    <t>INE302A01020</t>
  </si>
  <si>
    <t>INE330T01021</t>
  </si>
  <si>
    <t>INE158A01026</t>
  </si>
  <si>
    <t>INE101A01026</t>
  </si>
  <si>
    <t>INE585B01010</t>
  </si>
  <si>
    <t>INE775A01035</t>
  </si>
  <si>
    <t>INE0FS801015</t>
  </si>
  <si>
    <t>INE883A01011</t>
  </si>
  <si>
    <t>INE073K01018</t>
  </si>
  <si>
    <t>INE155A01022</t>
  </si>
  <si>
    <t>INE974X01010</t>
  </si>
  <si>
    <t>INE494B01023</t>
  </si>
  <si>
    <t>INE949L01017</t>
  </si>
  <si>
    <t>INE238A01034</t>
  </si>
  <si>
    <t>INE545U01014</t>
  </si>
  <si>
    <t>INE503A01015</t>
  </si>
  <si>
    <t>INE063P01018</t>
  </si>
  <si>
    <t>INE171A01029</t>
  </si>
  <si>
    <t>INE040A01034</t>
  </si>
  <si>
    <t>INE090A01021</t>
  </si>
  <si>
    <t>INE092T01019</t>
  </si>
  <si>
    <t>INE095A01012</t>
  </si>
  <si>
    <t>INE237A01028</t>
  </si>
  <si>
    <t>INE976G01028</t>
  </si>
  <si>
    <t>INE018E01016</t>
  </si>
  <si>
    <t>INE028A01039</t>
  </si>
  <si>
    <t>INE476A01022</t>
  </si>
  <si>
    <t>INE562A01011</t>
  </si>
  <si>
    <t>INE160A01022</t>
  </si>
  <si>
    <t>INE062A01020</t>
  </si>
  <si>
    <t>INE692A01016</t>
  </si>
  <si>
    <t>INE216P01012</t>
  </si>
  <si>
    <t>INE674K01013</t>
  </si>
  <si>
    <t>INE732I01013</t>
  </si>
  <si>
    <t>INE296A01024</t>
  </si>
  <si>
    <t>INE596I01012</t>
  </si>
  <si>
    <t>INE477A01020</t>
  </si>
  <si>
    <t>INE121A01024</t>
  </si>
  <si>
    <t>INE741K01010</t>
  </si>
  <si>
    <t>INE128S01021</t>
  </si>
  <si>
    <t>INE139R01012</t>
  </si>
  <si>
    <t>INE481N01025</t>
  </si>
  <si>
    <t>INE466L01038</t>
  </si>
  <si>
    <t>INE530B01024</t>
  </si>
  <si>
    <t>INE896L01010</t>
  </si>
  <si>
    <t>INE115A01026</t>
  </si>
  <si>
    <t>INE498L01015</t>
  </si>
  <si>
    <t>INE522D01027</t>
  </si>
  <si>
    <t>INE348L01012</t>
  </si>
  <si>
    <t>INE774D01024</t>
  </si>
  <si>
    <t>INE414G01012</t>
  </si>
  <si>
    <t>INE140A01024</t>
  </si>
  <si>
    <t>INE572E01012</t>
  </si>
  <si>
    <t>INE511C01022</t>
  </si>
  <si>
    <t>INE612J01015</t>
  </si>
  <si>
    <t>INE721A01013</t>
  </si>
  <si>
    <t>INE572J01011</t>
  </si>
  <si>
    <t>INE795G01014</t>
  </si>
  <si>
    <t>INE765G01017</t>
  </si>
  <si>
    <t>INE726G01019</t>
  </si>
  <si>
    <t>INE0J1Y01017</t>
  </si>
  <si>
    <t>INE180A01020</t>
  </si>
  <si>
    <t>INE123W01016</t>
  </si>
  <si>
    <t>INE575P01011</t>
  </si>
  <si>
    <t>INE117A01022</t>
  </si>
  <si>
    <t>INE263A01024</t>
  </si>
  <si>
    <t>INE298A01020</t>
  </si>
  <si>
    <t>INE07Y701011</t>
  </si>
  <si>
    <t>INE220B01022</t>
  </si>
  <si>
    <t>INE389H01022</t>
  </si>
  <si>
    <t>INE146L01010</t>
  </si>
  <si>
    <t>INE018A01030</t>
  </si>
  <si>
    <t>INE003A01024</t>
  </si>
  <si>
    <t>INE152A01029</t>
  </si>
  <si>
    <t>INE152M01016</t>
  </si>
  <si>
    <t>INE251B01027</t>
  </si>
  <si>
    <t>INE079A01024</t>
  </si>
  <si>
    <t>INE012A01025</t>
  </si>
  <si>
    <t>INE340A01012</t>
  </si>
  <si>
    <t>INE047A01021</t>
  </si>
  <si>
    <t>INE00R701025</t>
  </si>
  <si>
    <t>INE383A01012</t>
  </si>
  <si>
    <t>INE823G01014</t>
  </si>
  <si>
    <t>INE786A01032</t>
  </si>
  <si>
    <t>INE331A01037</t>
  </si>
  <si>
    <t>INE070A01015</t>
  </si>
  <si>
    <t>INE481G01011</t>
  </si>
  <si>
    <t>INE150B01039</t>
  </si>
  <si>
    <t>INE100A01010</t>
  </si>
  <si>
    <t>INE227W01023</t>
  </si>
  <si>
    <t>INE288B01029</t>
  </si>
  <si>
    <t>INE686Y01026</t>
  </si>
  <si>
    <t>INE600K01018</t>
  </si>
  <si>
    <t>INE048G01026</t>
  </si>
  <si>
    <t>INE163A01018</t>
  </si>
  <si>
    <t>INE603J01030</t>
  </si>
  <si>
    <t>INE647A01010</t>
  </si>
  <si>
    <t>INE092A01019</t>
  </si>
  <si>
    <t>INE410B01037</t>
  </si>
  <si>
    <t>INE021A01026</t>
  </si>
  <si>
    <t>INE216A01030</t>
  </si>
  <si>
    <t>INE259A01022</t>
  </si>
  <si>
    <t>INE016A01026</t>
  </si>
  <si>
    <t>INE548C01032</t>
  </si>
  <si>
    <t>INE102D01028</t>
  </si>
  <si>
    <t>INE030A01027</t>
  </si>
  <si>
    <t>INE09VQ01012</t>
  </si>
  <si>
    <t>INE154A01025</t>
  </si>
  <si>
    <t>INE668F01031</t>
  </si>
  <si>
    <t>INE196A01026</t>
  </si>
  <si>
    <t>INE239A01024</t>
  </si>
  <si>
    <t>INE761H01022</t>
  </si>
  <si>
    <t>INE318A01026</t>
  </si>
  <si>
    <t>INE179A01014</t>
  </si>
  <si>
    <t>INE192A01025</t>
  </si>
  <si>
    <t>INE686F01025</t>
  </si>
  <si>
    <t>INE854D01024</t>
  </si>
  <si>
    <t>INE200M01039</t>
  </si>
  <si>
    <t>INE176B01034</t>
  </si>
  <si>
    <t>INE878B01027</t>
  </si>
  <si>
    <t>INE455K01017</t>
  </si>
  <si>
    <t>INE777K01022</t>
  </si>
  <si>
    <t>INE226A01021</t>
  </si>
  <si>
    <t>INE371P01015</t>
  </si>
  <si>
    <t>INE0LCL01028</t>
  </si>
  <si>
    <t>INE055S01018</t>
  </si>
  <si>
    <t>INE0IX101010</t>
  </si>
  <si>
    <t>INE935N01020</t>
  </si>
  <si>
    <t>INE918Z01012</t>
  </si>
  <si>
    <t>INE0DYJ01015</t>
  </si>
  <si>
    <t>INE031B01049</t>
  </si>
  <si>
    <t>INE901L01018</t>
  </si>
  <si>
    <t>INE540L01014</t>
  </si>
  <si>
    <t>INE437A01024</t>
  </si>
  <si>
    <t>INE406A01037</t>
  </si>
  <si>
    <t>INE376G01013</t>
  </si>
  <si>
    <t>INE059A01026</t>
  </si>
  <si>
    <t>INE361B01024</t>
  </si>
  <si>
    <t>INE089A01023</t>
  </si>
  <si>
    <t>INE406M01024</t>
  </si>
  <si>
    <t>INE068V01023</t>
  </si>
  <si>
    <t>INE935A01035</t>
  </si>
  <si>
    <t>INE159A01016</t>
  </si>
  <si>
    <t>INE474Q01031</t>
  </si>
  <si>
    <t>INE101D01020</t>
  </si>
  <si>
    <t>INE571A01038</t>
  </si>
  <si>
    <t>INE947Q01028</t>
  </si>
  <si>
    <t>INE326A01037</t>
  </si>
  <si>
    <t>INE634S01028</t>
  </si>
  <si>
    <t>INE027H01010</t>
  </si>
  <si>
    <t>INE0DK501011</t>
  </si>
  <si>
    <t>INE044A01036</t>
  </si>
  <si>
    <t>INE685A01028</t>
  </si>
  <si>
    <t>INE010B01027</t>
  </si>
  <si>
    <t>INE201P01022</t>
  </si>
  <si>
    <t>INE821I01022</t>
  </si>
  <si>
    <t>INE634I01029</t>
  </si>
  <si>
    <t>INE742F01042</t>
  </si>
  <si>
    <t>INE233B01017</t>
  </si>
  <si>
    <t>INE111A01025</t>
  </si>
  <si>
    <t>INE880J01026</t>
  </si>
  <si>
    <t>INE766P01016</t>
  </si>
  <si>
    <t>INE586V01016</t>
  </si>
  <si>
    <t>INE688A01022</t>
  </si>
  <si>
    <t>INE366I01010</t>
  </si>
  <si>
    <t>INE191H01014</t>
  </si>
  <si>
    <t>INE424H01027</t>
  </si>
  <si>
    <t>INE256A01028</t>
  </si>
  <si>
    <t>INE522F01014</t>
  </si>
  <si>
    <t>INE038A01020</t>
  </si>
  <si>
    <t>INE267A01025</t>
  </si>
  <si>
    <t>INE749A01030</t>
  </si>
  <si>
    <t>INE019A01038</t>
  </si>
  <si>
    <t>INE139A01034</t>
  </si>
  <si>
    <t>INE584A01023</t>
  </si>
  <si>
    <t>INE114A01011</t>
  </si>
  <si>
    <t>INE081A01020</t>
  </si>
  <si>
    <t>INE205A01025</t>
  </si>
  <si>
    <t>INE208C01025</t>
  </si>
  <si>
    <t>INE029A01011</t>
  </si>
  <si>
    <t>INE172A01027</t>
  </si>
  <si>
    <t>INE129A01019</t>
  </si>
  <si>
    <t>INE844O01030</t>
  </si>
  <si>
    <t>INE246F01010</t>
  </si>
  <si>
    <t>INE094A01015</t>
  </si>
  <si>
    <t>INE242A01010</t>
  </si>
  <si>
    <t>INE203G01027</t>
  </si>
  <si>
    <t>INE002S01010</t>
  </si>
  <si>
    <t>INE103A01014</t>
  </si>
  <si>
    <t>INE274J01014</t>
  </si>
  <si>
    <t>INE213A01029</t>
  </si>
  <si>
    <t>INE347G01014</t>
  </si>
  <si>
    <t>INE002A01018</t>
  </si>
  <si>
    <t>INE791I01019</t>
  </si>
  <si>
    <t>INE271C01023</t>
  </si>
  <si>
    <t>INE484J01027</t>
  </si>
  <si>
    <t>INE094I01018</t>
  </si>
  <si>
    <t>INE670K01029</t>
  </si>
  <si>
    <t>INE813A01018</t>
  </si>
  <si>
    <t>INE093I01010</t>
  </si>
  <si>
    <t>INE211B01039</t>
  </si>
  <si>
    <t>INE811K01011</t>
  </si>
  <si>
    <t>INE903U01023</t>
  </si>
  <si>
    <t>INE805D01034</t>
  </si>
  <si>
    <t>INE671H01015</t>
  </si>
  <si>
    <t>INE647O01011</t>
  </si>
  <si>
    <t>INE192R01011</t>
  </si>
  <si>
    <t>INE176A01028</t>
  </si>
  <si>
    <t>INE382M01027</t>
  </si>
  <si>
    <t>INE278Y01022</t>
  </si>
  <si>
    <t>INE872J01023</t>
  </si>
  <si>
    <t>INE797F01020</t>
  </si>
  <si>
    <t>INE303R01014</t>
  </si>
  <si>
    <t>INE317I01021</t>
  </si>
  <si>
    <t>INE07T201019</t>
  </si>
  <si>
    <t>INE131B01039</t>
  </si>
  <si>
    <t>INE602W01019</t>
  </si>
  <si>
    <t>INE806T01020</t>
  </si>
  <si>
    <t>INE498B01024</t>
  </si>
  <si>
    <t>INE280A01028</t>
  </si>
  <si>
    <t>INE849A01020</t>
  </si>
  <si>
    <t>INE665J01013</t>
  </si>
  <si>
    <t>INE825V01034</t>
  </si>
  <si>
    <t>INE274F01020</t>
  </si>
  <si>
    <t>INE591G01017</t>
  </si>
  <si>
    <t>INE136B01020</t>
  </si>
  <si>
    <t>INE860A01027</t>
  </si>
  <si>
    <t>INE009A01021</t>
  </si>
  <si>
    <t>INE214T01019</t>
  </si>
  <si>
    <t>INE010V01017</t>
  </si>
  <si>
    <t>INE356A01018</t>
  </si>
  <si>
    <t>INE262H01021</t>
  </si>
  <si>
    <t>INE467B01029</t>
  </si>
  <si>
    <t>INE669C01036</t>
  </si>
  <si>
    <t>INE075A01022</t>
  </si>
  <si>
    <t>INE520A01027</t>
  </si>
  <si>
    <t>INE397D01024</t>
  </si>
  <si>
    <t>INE121J01017</t>
  </si>
  <si>
    <t>INE669E01016</t>
  </si>
  <si>
    <t>INE151A01013</t>
  </si>
  <si>
    <t>INE022Q01020</t>
  </si>
  <si>
    <t>INE121E01018</t>
  </si>
  <si>
    <t>INE733E01010</t>
  </si>
  <si>
    <t>INE752E01010</t>
  </si>
  <si>
    <t>INE245A01021</t>
  </si>
  <si>
    <t>INE702C01027</t>
  </si>
  <si>
    <t>INE118H01025</t>
  </si>
  <si>
    <t>INE0LMW01024</t>
  </si>
  <si>
    <t>INE169A01031</t>
  </si>
  <si>
    <t>INE0JS101016</t>
  </si>
  <si>
    <t>INE255A01020</t>
  </si>
  <si>
    <t>INE850D01014</t>
  </si>
  <si>
    <t>INE024L01027</t>
  </si>
  <si>
    <t>INE053A01029</t>
  </si>
  <si>
    <t>INE933S01016</t>
  </si>
  <si>
    <t>INE663F01024</t>
  </si>
  <si>
    <t>INE646L01027</t>
  </si>
  <si>
    <t>INE217B01036</t>
  </si>
  <si>
    <t>INE970X01018</t>
  </si>
  <si>
    <t>INE745G01035</t>
  </si>
  <si>
    <t>INE864I01014</t>
  </si>
  <si>
    <t>INE982J01020</t>
  </si>
  <si>
    <t>INE615P01015</t>
  </si>
  <si>
    <t>INE285J01028</t>
  </si>
  <si>
    <t>INE985S01024</t>
  </si>
  <si>
    <t>INE851I01011</t>
  </si>
  <si>
    <t>INE628A01036</t>
  </si>
  <si>
    <t>INE758T01015</t>
  </si>
  <si>
    <t>Amara Raja Energy</t>
  </si>
  <si>
    <t>Apollo Tyres</t>
  </si>
  <si>
    <t>Ashok Leyland</t>
  </si>
  <si>
    <t>Bajaj Auto</t>
  </si>
  <si>
    <t>Balkrishna Inds</t>
  </si>
  <si>
    <t>Bharat Forge</t>
  </si>
  <si>
    <t>Bosch</t>
  </si>
  <si>
    <t>CEAT</t>
  </si>
  <si>
    <t>CIE Automotive</t>
  </si>
  <si>
    <t>Craftsman Auto</t>
  </si>
  <si>
    <t>Eicher Motors</t>
  </si>
  <si>
    <t>Endurance Tech.</t>
  </si>
  <si>
    <t>Escorts Kubota</t>
  </si>
  <si>
    <t>Exide Inds.</t>
  </si>
  <si>
    <t>Happy Forgings</t>
  </si>
  <si>
    <t>Hero Motocorp</t>
  </si>
  <si>
    <t>M &amp; M</t>
  </si>
  <si>
    <t>Maruti Suzuki</t>
  </si>
  <si>
    <t>Motherson Wiring</t>
  </si>
  <si>
    <t>MRF</t>
  </si>
  <si>
    <t>Samvardhana Motherson</t>
  </si>
  <si>
    <t>Sona BLW Precis.</t>
  </si>
  <si>
    <t>Tata Motors</t>
  </si>
  <si>
    <t>Tube Investments</t>
  </si>
  <si>
    <t>TVS Motor Co.</t>
  </si>
  <si>
    <t>AU Small Finance</t>
  </si>
  <si>
    <t>Equitas Small Fin.</t>
  </si>
  <si>
    <t>HDFC Bank</t>
  </si>
  <si>
    <t>IDFC First Bank</t>
  </si>
  <si>
    <t>SBI Cards</t>
  </si>
  <si>
    <t>AAVAS Financiers</t>
  </si>
  <si>
    <t>NBFC - Lending</t>
  </si>
  <si>
    <t>Aditya Birla Cap</t>
  </si>
  <si>
    <t>Can Fin Homes</t>
  </si>
  <si>
    <t>Cholaman.Inv.&amp;Fn</t>
  </si>
  <si>
    <t>Five-Star Business</t>
  </si>
  <si>
    <t>Fusion Micro</t>
  </si>
  <si>
    <t>Manappuram Fin.</t>
  </si>
  <si>
    <t>Piramal Enterp.</t>
  </si>
  <si>
    <t>360 ONE WAM</t>
  </si>
  <si>
    <t>NBFC - Non Lending</t>
  </si>
  <si>
    <t>Angel One</t>
  </si>
  <si>
    <t>BSE</t>
  </si>
  <si>
    <t>Cams Services</t>
  </si>
  <si>
    <t>Multi Comm. Exc.</t>
  </si>
  <si>
    <t>ABB India</t>
  </si>
  <si>
    <t>Bharat Electronics</t>
  </si>
  <si>
    <t>Hitachi Energy</t>
  </si>
  <si>
    <t>Kalpataru Proj.</t>
  </si>
  <si>
    <t>KEC International</t>
  </si>
  <si>
    <t>Kirloskar Oil</t>
  </si>
  <si>
    <t>Dalmia Bhar.</t>
  </si>
  <si>
    <t>J K Cements</t>
  </si>
  <si>
    <t>Alkyl Amines</t>
  </si>
  <si>
    <t>Chemicals-Specialty</t>
  </si>
  <si>
    <t>Atul</t>
  </si>
  <si>
    <t>Clean Science</t>
  </si>
  <si>
    <t>Deepak Nitrite</t>
  </si>
  <si>
    <t>Fine Organic</t>
  </si>
  <si>
    <t>Galaxy Surfact.</t>
  </si>
  <si>
    <t>Navin Fluorine</t>
  </si>
  <si>
    <t>NOCIL</t>
  </si>
  <si>
    <t>P I Industries</t>
  </si>
  <si>
    <t>SRF</t>
  </si>
  <si>
    <t>Tata Chemicals</t>
  </si>
  <si>
    <t>Vinati Organics</t>
  </si>
  <si>
    <t>Indigo Paints</t>
  </si>
  <si>
    <t>Jyothy Labs</t>
  </si>
  <si>
    <t>Tata Consumer</t>
  </si>
  <si>
    <t>United Breweries</t>
  </si>
  <si>
    <t>Varun Beverages</t>
  </si>
  <si>
    <t>Havells India</t>
  </si>
  <si>
    <t>KEI Industries</t>
  </si>
  <si>
    <t>Polycab India</t>
  </si>
  <si>
    <t>R R Kabel</t>
  </si>
  <si>
    <t>Voltas</t>
  </si>
  <si>
    <t>Amber Enterp.</t>
  </si>
  <si>
    <t>Avalon Tech</t>
  </si>
  <si>
    <t>Cyient DLM</t>
  </si>
  <si>
    <t>Data Pattern</t>
  </si>
  <si>
    <t>Dixon Tech.</t>
  </si>
  <si>
    <t>Kaynes Tech</t>
  </si>
  <si>
    <t>Syrma SGS Tech.</t>
  </si>
  <si>
    <t>Apollo Hospitals</t>
  </si>
  <si>
    <t>Global Health</t>
  </si>
  <si>
    <t>Granules India</t>
  </si>
  <si>
    <t>Laurus Labs</t>
  </si>
  <si>
    <t>Max Healthcare</t>
  </si>
  <si>
    <t>Piramal Pharma</t>
  </si>
  <si>
    <t>Zydus Lifesciences</t>
  </si>
  <si>
    <t>G R Infraproject</t>
  </si>
  <si>
    <t>IRB Infra</t>
  </si>
  <si>
    <t>KNR Constructions</t>
  </si>
  <si>
    <t>HDFC Life Insur.</t>
  </si>
  <si>
    <t>ICICI Lombard</t>
  </si>
  <si>
    <t>ICICI Pru Life</t>
  </si>
  <si>
    <t>Life Insurance Corp.</t>
  </si>
  <si>
    <t>Max Financial</t>
  </si>
  <si>
    <t>SBI Life Insurance</t>
  </si>
  <si>
    <t>Star Health</t>
  </si>
  <si>
    <t>Adani Ports</t>
  </si>
  <si>
    <t>Blue Dart Express</t>
  </si>
  <si>
    <t>Concor</t>
  </si>
  <si>
    <t>JSW Infra</t>
  </si>
  <si>
    <t>Transport Corp.</t>
  </si>
  <si>
    <t>VRL Logistics</t>
  </si>
  <si>
    <t>PVR Inox</t>
  </si>
  <si>
    <t>Zee Entertainmen</t>
  </si>
  <si>
    <t>Coal India</t>
  </si>
  <si>
    <t>Aegis Logistics</t>
  </si>
  <si>
    <t>Castrol India</t>
  </si>
  <si>
    <t>Brigade Enterpr.</t>
  </si>
  <si>
    <t>DLF</t>
  </si>
  <si>
    <t>Godrej Properties</t>
  </si>
  <si>
    <t>Macrotech Developers</t>
  </si>
  <si>
    <t>Mahindra Lifespace</t>
  </si>
  <si>
    <t>Oberoi Realty</t>
  </si>
  <si>
    <t>Phoenix Mills</t>
  </si>
  <si>
    <t>Prestige Estates</t>
  </si>
  <si>
    <t>Sobha</t>
  </si>
  <si>
    <t>SignatureGlobal</t>
  </si>
  <si>
    <t>Sunteck Realty</t>
  </si>
  <si>
    <t>Aditya Birla Fashion</t>
  </si>
  <si>
    <t>Avenue Supermarts</t>
  </si>
  <si>
    <t>Barbeque Nation</t>
  </si>
  <si>
    <t>Bata India</t>
  </si>
  <si>
    <t>Campus Activewear</t>
  </si>
  <si>
    <t>Devyani Intl.</t>
  </si>
  <si>
    <t>Metro Brands</t>
  </si>
  <si>
    <t>Relaxo Footwear</t>
  </si>
  <si>
    <t>Restaurant Brands</t>
  </si>
  <si>
    <t>Sapphire Foods</t>
  </si>
  <si>
    <t>Shoppers Stop</t>
  </si>
  <si>
    <t>Vedant Fashions</t>
  </si>
  <si>
    <t>V-Mart Retail</t>
  </si>
  <si>
    <t>Westlife Foodworld</t>
  </si>
  <si>
    <t>Coforge</t>
  </si>
  <si>
    <t>LTIMindtree</t>
  </si>
  <si>
    <t>Indus Towers</t>
  </si>
  <si>
    <t>Staffing</t>
  </si>
  <si>
    <t>SIS</t>
  </si>
  <si>
    <t>Team Lease Serv.</t>
  </si>
  <si>
    <t>Updater Services</t>
  </si>
  <si>
    <t>Power Grid Corpn</t>
  </si>
  <si>
    <t>Tata Power Co.</t>
  </si>
  <si>
    <t>APL Apollo Tubes</t>
  </si>
  <si>
    <t>Cello World</t>
  </si>
  <si>
    <t>Coromandel Inter</t>
  </si>
  <si>
    <t>Dreamfolks Services</t>
  </si>
  <si>
    <t>EPL</t>
  </si>
  <si>
    <t>Godrej Agrovet</t>
  </si>
  <si>
    <t>Gravita India</t>
  </si>
  <si>
    <t>Indian Hotels</t>
  </si>
  <si>
    <t>Indiamart Inter.</t>
  </si>
  <si>
    <t>Info Edg.(India)</t>
  </si>
  <si>
    <t>Interglobe Aviat</t>
  </si>
  <si>
    <t>Kajaria Ceramics</t>
  </si>
  <si>
    <t>Lemon Tree Hotel</t>
  </si>
  <si>
    <t>MTAR Tech</t>
  </si>
  <si>
    <t>One 97 Comm.</t>
  </si>
  <si>
    <t>UPL</t>
  </si>
  <si>
    <t>Zomato</t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</si>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</sst>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7">
    <numFmt numFmtId="164" formatCode="&quot;£&quot;#,##0.00;[Red]\-&quot;£&quot;#,##0.00"/>
    <numFmt numFmtId="165" formatCode="_-&quot;£&quot;* #,##0_-;\-&quot;£&quot;* #,##0_-;_-&quot;£&quot;* &quot;-&quot;_-;_-@_-"/>
    <numFmt numFmtId="166" formatCode="_-* #,##0.00_-;\-* #,##0.00_-;_-* &quot;-&quot;??_-;_-@_-"/>
    <numFmt numFmtId="167" formatCode="&quot;$&quot;#,##0.00_);\(&quot;$&quot;#,##0.00\)"/>
    <numFmt numFmtId="168" formatCode="_(* #,##0_);_(* \(#,##0\);_(* &quot;-&quot;_);_(@_)"/>
    <numFmt numFmtId="169" formatCode="_(&quot;$&quot;* #,##0.00_);_(&quot;$&quot;* \(#,##0.00\);_(&quot;$&quot;* &quot;-&quot;??_);_(@_)"/>
    <numFmt numFmtId="170" formatCode="_(* #,##0.00_);_(* \(#,##0.00\);_(* &quot;-&quot;??_);_(@_)"/>
    <numFmt numFmtId="171" formatCode="#,##0.0"/>
    <numFmt numFmtId="172" formatCode="0.0"/>
    <numFmt numFmtId="173" formatCode="_(* #,##0.0_);_(* \(#,##0.0\);_(* &quot;-&quot;??_);_(@_)"/>
    <numFmt numFmtId="174" formatCode="_(* #,##0_);_(* \(#,##0\);_(* &quot;-&quot;??_);_(@_)"/>
    <numFmt numFmtId="175" formatCode="_(* #,##0_);_(* \(#,##0\);_(* &quot;&quot;_);_(@_)"/>
    <numFmt numFmtId="176" formatCode="_(&quot;Rs.&quot;\ * #,##0_);_(&quot;Rs.&quot;\ * \(#,##0\);_(&quot;Rs.&quot;\ * &quot;-&quot;_);_(@_)"/>
    <numFmt numFmtId="177" formatCode="0.0000000"/>
    <numFmt numFmtId="178" formatCode="#,##0.0_);[Red]\(#,##0.0\)"/>
    <numFmt numFmtId="179" formatCode="0.00_);\(0.00\);0.00"/>
    <numFmt numFmtId="180" formatCode="#,##0.00;\(#,##0.00\)"/>
    <numFmt numFmtId="181" formatCode="_([$€-2]* #,##0.00_);_([$€-2]* \(#,##0.00\);_([$€-2]* &quot;-&quot;??_)"/>
    <numFmt numFmtId="182" formatCode="#.00"/>
    <numFmt numFmtId="183" formatCode="#,##0.0000\ ;\(#,##0.0000\)"/>
    <numFmt numFmtId="184" formatCode="0.000%;0.00%;"/>
    <numFmt numFmtId="185" formatCode="#."/>
    <numFmt numFmtId="186" formatCode="#,##0.0_);\(#,##0.0\)"/>
    <numFmt numFmtId="187" formatCode="_(#,##0.00_);[Red]\(#,##0.00\);_-* &quot;-&quot;??_-;_-@_-"/>
    <numFmt numFmtId="188" formatCode="ddmmmyy"/>
    <numFmt numFmtId="189" formatCode="#,##0_);[Magenta]\(#,##0\)"/>
    <numFmt numFmtId="190" formatCode="0.00_);\(0.00\);0.00_)"/>
    <numFmt numFmtId="191" formatCode="&quot;$&quot;#,##0.00;[Red]\-&quot;$&quot;#,##0.00"/>
    <numFmt numFmtId="192" formatCode="#,##0;\(#,##0\)"/>
    <numFmt numFmtId="193" formatCode="0.00_)"/>
    <numFmt numFmtId="194" formatCode="0.0%"/>
    <numFmt numFmtId="195" formatCode="&quot;\&quot;#,##0;\-&quot;\&quot;#,##0"/>
    <numFmt numFmtId="196" formatCode="0.00\%;\-0.00\%;0.00\%"/>
    <numFmt numFmtId="197" formatCode="\+#,##0;\-#,##0"/>
    <numFmt numFmtId="198" formatCode="0.00;\-0.00;0.00"/>
    <numFmt numFmtId="199" formatCode="0.00\x;\-0.00\x;0.00\x"/>
    <numFmt numFmtId="200" formatCode="mm/dd/yy"/>
    <numFmt numFmtId="201" formatCode="##0.00000"/>
    <numFmt numFmtId="202" formatCode="General;\-General;General;"/>
    <numFmt numFmtId="203" formatCode="#,##0.000\ ;\(#,##0.000\)"/>
    <numFmt numFmtId="204" formatCode="#,##0.00\ ;\(#,##0.00\)"/>
    <numFmt numFmtId="205" formatCode="[$-409]d\-mmm\-yy;@"/>
    <numFmt numFmtId="206" formatCode="_(&quot;$&quot;#,##0_)&quot;millions&quot;;\(&quot;$&quot;#,##0\)&quot; millions&quot;"/>
    <numFmt numFmtId="207" formatCode="&quot;$&quot;#,##0.00_)\ \ \ ;\(&quot;$&quot;#,##0.00\)\ \ \ "/>
    <numFmt numFmtId="208" formatCode="&quot;$&quot;#,##0.00&quot;*&quot;\ \ ;\(&quot;$&quot;#,##0.00\)&quot;*&quot;\ \ "/>
    <numFmt numFmtId="209" formatCode="&quot;$&quot;#,##0.00\A_)\ ;\(&quot;$&quot;#,##0.00\A\)\ \ "/>
    <numFmt numFmtId="210" formatCode="0.0;;"/>
    <numFmt numFmtId="211" formatCode="#,##0.00##_);[Red]\(#,##0.00##\)"/>
    <numFmt numFmtId="212" formatCode="#,##0_);[Red]\(#,##0\);&quot;-&quot;_)"/>
    <numFmt numFmtId="213" formatCode="0.00_);[Red]\(0.00\);&quot;-&quot;_)"/>
    <numFmt numFmtId="214" formatCode="0.0_);[Red]\(0.0\);&quot;-&quot;_)"/>
    <numFmt numFmtId="215" formatCode="&quot;$&quot;#,##0\ ;\(&quot;$&quot;#,##0\)"/>
    <numFmt numFmtId="216" formatCode="&quot;$&quot;#,##0;&quot;$&quot;\(#,##0"/>
    <numFmt numFmtId="217" formatCode="&quot;$&quot;#,##0.0;&quot;$&quot;\(#,##0.0"/>
    <numFmt numFmtId="218" formatCode="&quot;$&quot;#,##0.00;&quot;$&quot;\(#,##0.00"/>
    <numFmt numFmtId="219" formatCode="@\ \ \ \ \ "/>
    <numFmt numFmtId="220" formatCode="_(* #,##0_);_(* \(#,##0\);;_(@_)"/>
    <numFmt numFmtId="221" formatCode="&quot;$&quot;#,##0.0_);\(&quot;$&quot;#,##0.0\)"/>
    <numFmt numFmtId="222" formatCode="&quot;$&quot;#,##0.00\A\ \ \ \ ;\(&quot;$&quot;#,##0.00\A\)\ \ \ \ "/>
    <numFmt numFmtId="223" formatCode="&quot;$&quot;#,##0.00&quot;E&quot;\ \ \ \ ;\(&quot;$&quot;#,##0.00&quot;E&quot;\)\ \ \ \ "/>
    <numFmt numFmtId="224" formatCode="#,##0.00\A\ \ \ \ ;\(#,##0.00\A\)\ \ \ \ "/>
    <numFmt numFmtId="225" formatCode="#,##0.00&quot;E&quot;\ \ \ \ ;\(#,##0.00&quot;E&quot;\)\ \ \ \ "/>
    <numFmt numFmtId="226" formatCode="#,##0_);\(#,##0\);&quot;-&quot;_)"/>
    <numFmt numFmtId="227" formatCode="0.0_);[Red]\(0.0\)"/>
    <numFmt numFmtId="228" formatCode="&quot;$&quot;#,##0.00_)\ \ \ \ \ ;\(&quot;$&quot;#,##0.00\)\ \ \ \ \ "/>
    <numFmt numFmtId="229" formatCode="0%\ \ \ \ \ \ \ "/>
    <numFmt numFmtId="230" formatCode="_(* #,##0.00000000_);_(* \(#,##0.00000000\);_(* &quot;-&quot;??_);_(@_)"/>
    <numFmt numFmtId="231" formatCode="#,##0;[Red]\(#,##0\)"/>
    <numFmt numFmtId="232" formatCode="&quot;$&quot;#,##0\ &quot;MM&quot;;\(&quot;$&quot;#,##0.00\ &quot;MM&quot;\)"/>
    <numFmt numFmtId="233" formatCode="_(&quot;$&quot;* #,##0_)\ &quot;millions&quot;;_(&quot;$&quot;* \(#,##0\)&quot; millions&quot;"/>
    <numFmt numFmtId="234" formatCode="_(&quot;$&quot;* #,##0.0_);_(&quot;$&quot;* \(#,##0.0\);_(&quot;$&quot;* &quot;-&quot;??_);_(@_)"/>
    <numFmt numFmtId="235" formatCode="#,##0;\(#,##0"/>
    <numFmt numFmtId="236" formatCode="#,##0.0;\(#,##0.0"/>
    <numFmt numFmtId="237" formatCode="#,##0.00;\(#,##0.00"/>
    <numFmt numFmtId="238" formatCode="#,##0.0;\(#,##0.0\)"/>
    <numFmt numFmtId="239" formatCode="0.0\ "/>
    <numFmt numFmtId="240" formatCode="0.0%\ \ \ \ \ "/>
    <numFmt numFmtId="241" formatCode="0.00%;\(0.00\)%"/>
    <numFmt numFmtId="242" formatCode="0.0%;\(0.0%\)"/>
    <numFmt numFmtId="243" formatCode="0.00_);\(0.00\);&quot;-&quot;_)"/>
    <numFmt numFmtId="244" formatCode="&quot;$&quot;#\-?/?"/>
    <numFmt numFmtId="245" formatCode="0.00\ \ \ \ "/>
    <numFmt numFmtId="246" formatCode="_(* #,##0.0000000000_);_(* \(#,##0.0000000000\);_(* &quot;-&quot;??_);_(@_)"/>
    <numFmt numFmtId="247" formatCode="@\ "/>
    <numFmt numFmtId="248" formatCode="&quot;$&quot;@"/>
    <numFmt numFmtId="249" formatCode="0.0_);\(0.0\);&quot;-&quot;_)"/>
    <numFmt numFmtId="250" formatCode="0_)"/>
  </numFmts>
  <fonts count="192">
    <font>
      <sz val="9"/>
      <color theme="1"/>
      <name val="Calibri"/>
      <family val="2"/>
    </font>
    <font>
      <b/>
      <sz val="8"/>
      <name val="Arial"/>
      <family val="2"/>
    </font>
    <font>
      <sz val="8"/>
      <name val="Arial"/>
      <family val="2"/>
    </font>
    <font>
      <b/>
      <sz val="9"/>
      <name val="Calibri"/>
      <family val="2"/>
    </font>
    <font>
      <sz val="9"/>
      <name val="Calibri"/>
      <family val="2"/>
    </font>
    <font>
      <b/>
      <sz val="10"/>
      <name val="Calibri"/>
      <family val="2"/>
    </font>
    <font>
      <b/>
      <sz val="10"/>
      <color theme="1"/>
      <name val="Calibri"/>
      <family val="2"/>
    </font>
    <font>
      <sz val="10"/>
      <color theme="1"/>
      <name val="Calibri"/>
      <family val="2"/>
    </font>
    <font>
      <b/>
      <sz val="9"/>
      <color theme="1"/>
      <name val="Calibri"/>
      <family val="2"/>
    </font>
    <font>
      <sz val="10"/>
      <name val="Arial"/>
      <family val="2"/>
    </font>
    <font>
      <sz val="9"/>
      <color indexed="12"/>
      <name val="Calibri"/>
      <family val="2"/>
      <scheme val="minor"/>
    </font>
    <font>
      <sz val="9"/>
      <color rgb="FFFF0000"/>
      <name val="Calibri"/>
      <family val="2"/>
      <scheme val="minor"/>
    </font>
    <font>
      <sz val="8"/>
      <color indexed="8"/>
      <name val="Verdana"/>
      <family val="2"/>
    </font>
    <font>
      <sz val="9"/>
      <color theme="1"/>
      <name val="Calibri"/>
      <family val="2"/>
      <scheme val="minor"/>
    </font>
    <font>
      <sz val="9"/>
      <color rgb="FF000066"/>
      <name val="Calibri"/>
      <family val="2"/>
    </font>
    <font>
      <b/>
      <sz val="10"/>
      <color rgb="FF000066"/>
      <name val="Calibri"/>
      <family val="2"/>
    </font>
    <font>
      <b/>
      <sz val="8"/>
      <name val="Calibri"/>
      <family val="2"/>
    </font>
    <font>
      <b/>
      <sz val="8"/>
      <color rgb="FFFF0000"/>
      <name val="Calibri"/>
      <family val="2"/>
    </font>
    <font>
      <sz val="8"/>
      <color theme="1"/>
      <name val="Calibri"/>
      <family val="2"/>
    </font>
    <font>
      <b/>
      <sz val="11"/>
      <color theme="0"/>
      <name val="Calibri"/>
      <family val="2"/>
    </font>
    <font>
      <sz val="8"/>
      <color indexed="12"/>
      <name val="Arial"/>
      <family val="2"/>
    </font>
    <font>
      <b/>
      <sz val="8"/>
      <color indexed="12"/>
      <name val="Arial"/>
      <family val="2"/>
    </font>
    <font>
      <sz val="9"/>
      <name val="Arial"/>
      <family val="2"/>
    </font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sz val="9"/>
      <name val="Helvetica 45 Light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0"/>
      <name val="Helvetica"/>
      <family val="2"/>
    </font>
    <font>
      <b/>
      <sz val="6"/>
      <name val="Arial"/>
      <family val="2"/>
    </font>
    <font>
      <i/>
      <sz val="8"/>
      <name val="Arial"/>
      <family val="2"/>
    </font>
    <font>
      <sz val="11"/>
      <color indexed="20"/>
      <name val="Calibri"/>
      <family val="2"/>
    </font>
    <font>
      <sz val="8"/>
      <name val="Times New Roman"/>
      <family val="1"/>
    </font>
    <font>
      <sz val="12"/>
      <name val="Tms Rmn"/>
    </font>
    <font>
      <sz val="11"/>
      <name val="µ¸¿ò"/>
      <family val="3"/>
      <charset val="129"/>
    </font>
    <font>
      <sz val="10"/>
      <color indexed="8"/>
      <name val="Arial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6"/>
      <name val="Arial"/>
      <family val="2"/>
    </font>
    <font>
      <sz val="10"/>
      <name val="MS Sans Serif"/>
      <family val="2"/>
    </font>
    <font>
      <sz val="8"/>
      <name val="Verdana"/>
      <family val="2"/>
    </font>
    <font>
      <sz val="24"/>
      <name val="MS Sans Serif"/>
      <family val="2"/>
    </font>
    <font>
      <sz val="10"/>
      <name val="MS Serif"/>
      <family val="1"/>
    </font>
    <font>
      <sz val="16"/>
      <color indexed="61"/>
      <name val="Century Schoolbook"/>
      <family val="1"/>
    </font>
    <font>
      <sz val="14"/>
      <name val="Palatino"/>
      <family val="1"/>
    </font>
    <font>
      <sz val="16"/>
      <name val="Palatino"/>
      <family val="1"/>
    </font>
    <font>
      <sz val="32"/>
      <name val="Helvetica-Black"/>
      <family val="2"/>
    </font>
    <font>
      <sz val="8"/>
      <color indexed="9"/>
      <name val="Arial"/>
      <family val="2"/>
    </font>
    <font>
      <b/>
      <sz val="10"/>
      <color indexed="17"/>
      <name val="Times New Roman"/>
      <family val="1"/>
    </font>
    <font>
      <sz val="10"/>
      <name val="Courier"/>
      <family val="3"/>
    </font>
    <font>
      <sz val="24"/>
      <color indexed="13"/>
      <name val="SWISS"/>
    </font>
    <font>
      <sz val="10"/>
      <color indexed="16"/>
      <name val="MS Serif"/>
      <family val="1"/>
    </font>
    <font>
      <sz val="10"/>
      <name val="Times New Roman"/>
      <family val="1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6"/>
      <color indexed="23"/>
      <name val="Helvetica-Black"/>
      <family val="2"/>
    </font>
    <font>
      <sz val="9.5"/>
      <color indexed="23"/>
      <name val="Helvetica-Black"/>
      <family val="2"/>
    </font>
    <font>
      <sz val="7"/>
      <name val="Palatino"/>
      <family val="1"/>
    </font>
    <font>
      <b/>
      <sz val="14"/>
      <name val="SWISS"/>
    </font>
    <font>
      <sz val="11"/>
      <color indexed="17"/>
      <name val="Calibri"/>
      <family val="2"/>
    </font>
    <font>
      <b/>
      <sz val="14"/>
      <color indexed="8"/>
      <name val="Helv"/>
    </font>
    <font>
      <sz val="12"/>
      <name val="Helv"/>
    </font>
    <font>
      <sz val="6"/>
      <name val="Palatino"/>
      <family val="1"/>
    </font>
    <font>
      <b/>
      <sz val="12"/>
      <name val="Arial"/>
      <family val="2"/>
    </font>
    <font>
      <sz val="28"/>
      <name val="Helvetica-Black"/>
      <family val="2"/>
    </font>
    <font>
      <sz val="10"/>
      <name val="Helvetica-Black"/>
      <family val="2"/>
    </font>
    <font>
      <sz val="18"/>
      <name val="Helvetica-Black"/>
      <family val="2"/>
    </font>
    <font>
      <sz val="10"/>
      <name val="Palatino"/>
      <family val="1"/>
    </font>
    <font>
      <sz val="18"/>
      <name val="Palatino"/>
      <family val="1"/>
    </font>
    <font>
      <i/>
      <sz val="14"/>
      <name val="Palatino"/>
      <family val="1"/>
    </font>
    <font>
      <b/>
      <sz val="11"/>
      <color indexed="56"/>
      <name val="Calibri"/>
      <family val="2"/>
    </font>
    <font>
      <sz val="9"/>
      <color indexed="9"/>
      <name val="Helvetica 65 Medium"/>
      <family val="2"/>
    </font>
    <font>
      <b/>
      <sz val="1"/>
      <color indexed="8"/>
      <name val="Courier"/>
      <family val="3"/>
    </font>
    <font>
      <sz val="10"/>
      <name val="Verdana"/>
      <family val="2"/>
    </font>
    <font>
      <sz val="8"/>
      <color indexed="17"/>
      <name val="Times New Roman"/>
      <family val="1"/>
    </font>
    <font>
      <sz val="10"/>
      <color indexed="17"/>
      <name val="Helvetica"/>
      <family val="2"/>
    </font>
    <font>
      <sz val="8"/>
      <color indexed="14"/>
      <name val="Times New Roman"/>
      <family val="1"/>
    </font>
    <font>
      <sz val="11"/>
      <name val="Arial"/>
      <family val="2"/>
    </font>
    <font>
      <i/>
      <sz val="10"/>
      <name val="Arial"/>
      <family val="2"/>
    </font>
    <font>
      <b/>
      <sz val="10"/>
      <name val="MS Sans Serif"/>
      <family val="2"/>
    </font>
    <font>
      <b/>
      <sz val="14"/>
      <name val="Helv"/>
    </font>
    <font>
      <sz val="10"/>
      <color indexed="9"/>
      <name val="Arial"/>
      <family val="2"/>
    </font>
    <font>
      <sz val="11"/>
      <color indexed="52"/>
      <name val="Calibri"/>
      <family val="2"/>
    </font>
    <font>
      <sz val="9"/>
      <color indexed="12"/>
      <name val="Times New Roman"/>
      <family val="1"/>
    </font>
    <font>
      <sz val="11"/>
      <color indexed="60"/>
      <name val="Calibri"/>
      <family val="2"/>
    </font>
    <font>
      <sz val="7"/>
      <name val="Small Fonts"/>
      <family val="2"/>
    </font>
    <font>
      <b/>
      <i/>
      <sz val="16"/>
      <name val="Helv"/>
    </font>
    <font>
      <b/>
      <u/>
      <sz val="12"/>
      <name val="L Serifa Light"/>
    </font>
    <font>
      <sz val="11"/>
      <name val="Zurich BT"/>
      <family val="2"/>
    </font>
    <font>
      <sz val="10"/>
      <color indexed="12"/>
      <name val="Helvetica"/>
      <family val="2"/>
    </font>
    <font>
      <sz val="12"/>
      <name val="Helvetica-Black"/>
      <family val="2"/>
    </font>
    <font>
      <b/>
      <sz val="10"/>
      <name val="Arial"/>
      <family val="2"/>
    </font>
    <font>
      <sz val="10"/>
      <name val="Helv"/>
    </font>
    <font>
      <sz val="9"/>
      <name val="Helvetica 46 LightItalic"/>
      <family val="2"/>
    </font>
    <font>
      <b/>
      <sz val="9"/>
      <name val="Arial"/>
      <family val="2"/>
    </font>
    <font>
      <i/>
      <sz val="14"/>
      <name val="Arial"/>
      <family val="2"/>
    </font>
    <font>
      <sz val="12"/>
      <name val="Arial"/>
      <family val="2"/>
    </font>
    <font>
      <i/>
      <sz val="11"/>
      <name val="Arial"/>
      <family val="2"/>
    </font>
    <font>
      <sz val="8"/>
      <name val="Helv"/>
    </font>
    <font>
      <sz val="10"/>
      <color indexed="12"/>
      <name val="MS Sans Serif"/>
      <family val="2"/>
    </font>
    <font>
      <b/>
      <sz val="12"/>
      <name val="MS Sans Serif"/>
      <family val="2"/>
    </font>
    <font>
      <b/>
      <sz val="8"/>
      <color indexed="16"/>
      <name val="Arial"/>
      <family val="2"/>
    </font>
    <font>
      <b/>
      <sz val="8"/>
      <color indexed="8"/>
      <name val="Helv"/>
    </font>
    <font>
      <b/>
      <sz val="10"/>
      <color indexed="18"/>
      <name val="Symbol"/>
      <family val="1"/>
      <charset val="2"/>
    </font>
    <font>
      <sz val="10"/>
      <name val="Arial Narrow"/>
      <family val="2"/>
    </font>
    <font>
      <b/>
      <sz val="10"/>
      <name val="Palatino"/>
      <family val="1"/>
    </font>
    <font>
      <b/>
      <u val="singleAccounting"/>
      <sz val="10"/>
      <name val="Arial Narrow"/>
      <family val="2"/>
    </font>
    <font>
      <sz val="12"/>
      <name val="Palatino"/>
      <family val="1"/>
    </font>
    <font>
      <sz val="11"/>
      <name val="Helvetica-Black"/>
      <family val="2"/>
    </font>
    <font>
      <sz val="24"/>
      <color indexed="13"/>
      <name val="Helv"/>
    </font>
    <font>
      <b/>
      <sz val="18"/>
      <color indexed="56"/>
      <name val="Cambria"/>
      <family val="2"/>
    </font>
    <font>
      <b/>
      <sz val="13"/>
      <color indexed="62"/>
      <name val="Arial"/>
      <family val="2"/>
    </font>
    <font>
      <sz val="11"/>
      <color indexed="10"/>
      <name val="Calibri"/>
      <family val="2"/>
    </font>
    <font>
      <b/>
      <sz val="8"/>
      <color indexed="8"/>
      <name val="Wingdings"/>
      <charset val="2"/>
    </font>
    <font>
      <b/>
      <sz val="8"/>
      <color indexed="10"/>
      <name val="Wingdings"/>
      <charset val="2"/>
    </font>
    <font>
      <b/>
      <sz val="8"/>
      <color indexed="9"/>
      <name val="Wingdings"/>
      <charset val="2"/>
    </font>
    <font>
      <sz val="9"/>
      <color theme="0"/>
      <name val="Calibri"/>
      <family val="2"/>
    </font>
    <font>
      <sz val="10"/>
      <name val="GillSans"/>
      <family val="2"/>
    </font>
    <font>
      <sz val="10"/>
      <color indexed="14"/>
      <name val="Baskerville MT"/>
    </font>
    <font>
      <sz val="12"/>
      <name val="Times New Roman"/>
      <family val="1"/>
    </font>
    <font>
      <sz val="7"/>
      <name val="Arial"/>
      <family val="2"/>
    </font>
    <font>
      <sz val="8"/>
      <color indexed="12"/>
      <name val="Tms Rmn"/>
      <family val="1"/>
    </font>
    <font>
      <b/>
      <sz val="8"/>
      <color indexed="8"/>
      <name val="Arial"/>
      <family val="2"/>
    </font>
    <font>
      <sz val="10"/>
      <color indexed="18"/>
      <name val="Times New Roman"/>
      <family val="1"/>
    </font>
    <font>
      <b/>
      <sz val="8"/>
      <name val="Switzerland"/>
    </font>
    <font>
      <b/>
      <sz val="8"/>
      <name val="GillSans"/>
      <family val="2"/>
    </font>
    <font>
      <b/>
      <sz val="7.5"/>
      <name val="Switzerland"/>
    </font>
    <font>
      <sz val="12"/>
      <color indexed="24"/>
      <name val="Arial"/>
      <family val="2"/>
    </font>
    <font>
      <sz val="32"/>
      <name val="Helvetica-Black"/>
    </font>
    <font>
      <sz val="10"/>
      <color indexed="12"/>
      <name val="1000"/>
    </font>
    <font>
      <sz val="10"/>
      <color indexed="8"/>
      <name val="Times New Roman"/>
      <family val="1"/>
    </font>
    <font>
      <sz val="8"/>
      <color indexed="8"/>
      <name val="Arial"/>
      <family val="2"/>
    </font>
    <font>
      <b/>
      <sz val="11"/>
      <color indexed="8"/>
      <name val="Calibri"/>
      <family val="2"/>
    </font>
    <font>
      <b/>
      <i/>
      <sz val="12"/>
      <name val="Helv"/>
    </font>
    <font>
      <sz val="6"/>
      <color indexed="23"/>
      <name val="Helvetica-Black"/>
    </font>
    <font>
      <sz val="9.5"/>
      <color indexed="23"/>
      <name val="Helvetica-Black"/>
    </font>
    <font>
      <sz val="9"/>
      <name val="GillSans Light"/>
      <family val="2"/>
    </font>
    <font>
      <b/>
      <i/>
      <sz val="24"/>
      <name val="Tms Rmn"/>
    </font>
    <font>
      <b/>
      <sz val="11"/>
      <name val="switzerland"/>
    </font>
    <font>
      <b/>
      <sz val="15"/>
      <color indexed="62"/>
      <name val="Calibri"/>
      <family val="2"/>
    </font>
    <font>
      <sz val="10"/>
      <name val="Helvetica-Black"/>
    </font>
    <font>
      <sz val="28"/>
      <name val="Helvetica-Black"/>
    </font>
    <font>
      <b/>
      <sz val="13"/>
      <color indexed="62"/>
      <name val="Calibri"/>
      <family val="2"/>
    </font>
    <font>
      <b/>
      <i/>
      <sz val="10"/>
      <name val="Arial Narrow"/>
      <family val="2"/>
    </font>
    <font>
      <b/>
      <sz val="11"/>
      <color indexed="62"/>
      <name val="Calibri"/>
      <family val="2"/>
    </font>
    <font>
      <i/>
      <sz val="8"/>
      <name val="Switzerland"/>
    </font>
    <font>
      <i/>
      <sz val="7.5"/>
      <name val="Switzerland"/>
    </font>
    <font>
      <b/>
      <i/>
      <sz val="12"/>
      <name val="Times New Roman"/>
      <family val="1"/>
    </font>
    <font>
      <sz val="12"/>
      <color indexed="12"/>
      <name val="Times New Roman"/>
      <family val="1"/>
    </font>
    <font>
      <sz val="10"/>
      <name val="GillSans Light"/>
      <family val="2"/>
    </font>
    <font>
      <sz val="10"/>
      <color indexed="10"/>
      <name val="MS Sans Serif"/>
      <family val="2"/>
    </font>
    <font>
      <sz val="12"/>
      <name val="Trebuchet MS"/>
      <family val="2"/>
    </font>
    <font>
      <sz val="8"/>
      <color indexed="12"/>
      <name val="Times New Roman"/>
      <family val="1"/>
    </font>
    <font>
      <sz val="8"/>
      <name val="Helvetica"/>
      <family val="2"/>
    </font>
    <font>
      <b/>
      <sz val="11"/>
      <color indexed="63"/>
      <name val="Calibri"/>
      <family val="2"/>
    </font>
    <font>
      <sz val="12"/>
      <name val="Helvetica-Black"/>
    </font>
    <font>
      <u/>
      <sz val="10"/>
      <name val="GillSans"/>
      <family val="2"/>
    </font>
    <font>
      <b/>
      <sz val="8"/>
      <color indexed="9"/>
      <name val="Arial"/>
      <family val="2"/>
    </font>
    <font>
      <b/>
      <sz val="18"/>
      <color indexed="62"/>
      <name val="Cambria"/>
      <family val="2"/>
    </font>
    <font>
      <sz val="10"/>
      <name val="Tahoma"/>
      <family val="2"/>
    </font>
    <font>
      <b/>
      <sz val="10"/>
      <color indexed="9"/>
      <name val="Tahoma"/>
      <family val="2"/>
    </font>
    <font>
      <b/>
      <sz val="12"/>
      <name val="GillSans"/>
      <family val="2"/>
    </font>
    <font>
      <sz val="11"/>
      <name val="Helvetica-Black"/>
    </font>
    <font>
      <b/>
      <sz val="10"/>
      <name val="GillSans"/>
      <family val="2"/>
    </font>
    <font>
      <sz val="12"/>
      <color indexed="13"/>
      <name val="Helv"/>
    </font>
    <font>
      <b/>
      <sz val="8"/>
      <name val="Times New Roman"/>
      <family val="1"/>
    </font>
    <font>
      <u/>
      <sz val="11"/>
      <name val="GillSans"/>
      <family val="2"/>
    </font>
    <font>
      <b/>
      <sz val="12"/>
      <name val="Helv"/>
    </font>
    <font>
      <sz val="10"/>
      <name val="Tms Rmn"/>
    </font>
    <font>
      <b/>
      <u/>
      <sz val="8"/>
      <name val="Times New Roman"/>
      <family val="1"/>
    </font>
    <font>
      <sz val="12"/>
      <name val="바탕체"/>
      <family val="1"/>
      <charset val="129"/>
    </font>
    <font>
      <sz val="12"/>
      <name val="宋体"/>
      <charset val="134"/>
    </font>
    <font>
      <i/>
      <sz val="9"/>
      <color rgb="FF000066"/>
      <name val="Calibri"/>
      <family val="2"/>
    </font>
    <font>
      <i/>
      <sz val="9"/>
      <name val="Calibri"/>
      <family val="2"/>
    </font>
    <font>
      <b/>
      <sz val="9.5"/>
      <color theme="3" tint="-0.499984740745262"/>
      <name val="Calibri"/>
      <family val="2"/>
    </font>
    <font>
      <sz val="9.5"/>
      <color theme="1"/>
      <name val="Calibri"/>
      <family val="2"/>
    </font>
    <font>
      <sz val="9"/>
      <color rgb="FF000099"/>
      <name val="Calibri"/>
      <family val="2"/>
    </font>
    <font>
      <b/>
      <sz val="10"/>
      <color rgb="FF000099"/>
      <name val="Calibri"/>
      <family val="2"/>
    </font>
    <font>
      <sz val="9.5"/>
      <color rgb="FF000099"/>
      <name val="Calibri"/>
      <family val="2"/>
    </font>
    <font>
      <sz val="10"/>
      <color theme="3" tint="-0.499984740745262"/>
      <name val="Calibri"/>
      <family val="2"/>
    </font>
    <font>
      <sz val="10"/>
      <color rgb="FF000099"/>
      <name val="Calibri"/>
      <family val="2"/>
    </font>
    <font>
      <b/>
      <sz val="9"/>
      <color indexed="10"/>
      <name val="Calibri"/>
      <family val="2"/>
    </font>
    <font>
      <sz val="9"/>
      <color rgb="FFFF0000"/>
      <name val="Calibri"/>
      <family val="2"/>
    </font>
    <font>
      <b/>
      <sz val="9"/>
      <color rgb="FFC00000"/>
      <name val="Calibri"/>
      <family val="2"/>
    </font>
    <font>
      <b/>
      <sz val="10"/>
      <color theme="3" tint="-0.499984740745262"/>
      <name val="Calibri"/>
      <family val="2"/>
    </font>
    <font>
      <b/>
      <sz val="9.5"/>
      <color theme="1"/>
      <name val="Calibri"/>
      <family val="2"/>
    </font>
    <font>
      <b/>
      <sz val="9.5"/>
      <color rgb="FF000099"/>
      <name val="Calibri"/>
      <family val="2"/>
    </font>
    <font>
      <b/>
      <sz val="12"/>
      <color rgb="FFFF0000"/>
      <name val="Calibri"/>
      <family val="2"/>
    </font>
    <font>
      <b/>
      <sz val="9"/>
      <color rgb="FFFF0000"/>
      <name val="Calibri"/>
      <family val="2"/>
    </font>
    <font>
      <b/>
      <sz val="10"/>
      <name val="Calibri"/>
      <family val="2"/>
      <scheme val="minor"/>
    </font>
    <font>
      <sz val="8"/>
      <color rgb="FF000099"/>
      <name val="Calibri"/>
      <family val="2"/>
    </font>
    <font>
      <b/>
      <sz val="9"/>
      <color indexed="81"/>
      <name val="Tahoma"/>
      <family val="2"/>
    </font>
  </fonts>
  <fills count="6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2"/>
        <bgColor indexed="64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lightGray">
        <fgColor indexed="12"/>
      </patternFill>
    </fill>
    <fill>
      <patternFill patternType="solid">
        <fgColor indexed="37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indexed="12"/>
        <bgColor indexed="12"/>
      </patternFill>
    </fill>
    <fill>
      <patternFill patternType="solid">
        <fgColor indexed="13"/>
        <bgColor indexed="13"/>
      </patternFill>
    </fill>
    <fill>
      <patternFill patternType="solid">
        <fgColor indexed="23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3"/>
      </patternFill>
    </fill>
    <fill>
      <patternFill patternType="solid">
        <fgColor indexed="29"/>
        <bgColor indexed="64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12"/>
      </patternFill>
    </fill>
    <fill>
      <patternFill patternType="solid">
        <fgColor indexed="9"/>
      </patternFill>
    </fill>
    <fill>
      <patternFill patternType="solid">
        <fgColor indexed="31"/>
        <bgColor indexed="31"/>
      </patternFill>
    </fill>
    <fill>
      <patternFill patternType="solid">
        <fgColor indexed="22"/>
        <bgColor indexed="22"/>
      </patternFill>
    </fill>
    <fill>
      <patternFill patternType="solid">
        <fgColor indexed="44"/>
        <bgColor indexed="44"/>
      </patternFill>
    </fill>
    <fill>
      <patternFill patternType="solid">
        <fgColor indexed="55"/>
        <bgColor indexed="55"/>
      </patternFill>
    </fill>
    <fill>
      <patternFill patternType="solid">
        <fgColor indexed="26"/>
        <bgColor indexed="26"/>
      </patternFill>
    </fill>
    <fill>
      <patternFill patternType="solid">
        <fgColor indexed="42"/>
        <bgColor indexed="42"/>
      </patternFill>
    </fill>
    <fill>
      <patternFill patternType="solid">
        <fgColor indexed="54"/>
      </patternFill>
    </fill>
    <fill>
      <patternFill patternType="solid">
        <fgColor indexed="47"/>
        <bgColor indexed="47"/>
      </patternFill>
    </fill>
    <fill>
      <patternFill patternType="mediumGray">
        <fgColor indexed="22"/>
      </patternFill>
    </fill>
    <fill>
      <patternFill patternType="solid">
        <fgColor indexed="11"/>
        <bgColor indexed="64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15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9" tint="-0.249977111117893"/>
        <bgColor indexed="64"/>
      </patternFill>
    </fill>
  </fills>
  <borders count="80">
    <border>
      <left/>
      <right/>
      <top/>
      <bottom/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24994659260841701"/>
      </left>
      <right/>
      <top style="thin">
        <color theme="0" tint="-0.14996795556505021"/>
      </top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 style="thin">
        <color theme="0" tint="-0.14996795556505021"/>
      </bottom>
      <diagonal/>
    </border>
    <border>
      <left/>
      <right style="thin">
        <color theme="0" tint="-0.24994659260841701"/>
      </right>
      <top style="thin">
        <color theme="0" tint="-0.14996795556505021"/>
      </top>
      <bottom style="thin">
        <color theme="0" tint="-0.14996795556505021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1499679555650502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14996795556505021"/>
      </top>
      <bottom style="thin">
        <color theme="0" tint="-0.24994659260841701"/>
      </bottom>
      <diagonal/>
    </border>
    <border>
      <left/>
      <right/>
      <top style="thin">
        <color theme="0" tint="-0.14996795556505021"/>
      </top>
      <bottom style="thin">
        <color theme="0" tint="-0.2499465926084170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/>
      <top/>
      <bottom style="medium">
        <color indexed="6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double">
        <color indexed="8"/>
      </top>
      <bottom style="thin">
        <color indexed="8"/>
      </bottom>
      <diagonal/>
    </border>
    <border>
      <left/>
      <right style="thick">
        <color indexed="64"/>
      </right>
      <top style="thick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medium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medium">
        <color indexed="23"/>
      </top>
      <bottom style="medium">
        <color indexed="23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/>
      <bottom style="medium">
        <color indexed="62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/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/>
      <bottom style="thin">
        <color theme="0" tint="-0.24994659260841701"/>
      </bottom>
      <diagonal/>
    </border>
    <border>
      <left/>
      <right style="thin">
        <color theme="0" tint="-0.24994659260841701"/>
      </right>
      <top/>
      <bottom style="thin">
        <color theme="0" tint="-0.2499465926084170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9"/>
      </right>
      <top/>
      <bottom/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/>
      <top style="thin">
        <color theme="0" tint="-0.14996795556505021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3743705557422"/>
      </left>
      <right style="thin">
        <color theme="0" tint="-0.14993743705557422"/>
      </right>
      <top style="thin">
        <color theme="0" tint="-0.14996795556505021"/>
      </top>
      <bottom style="thin">
        <color theme="0" tint="-0.14996795556505021"/>
      </bottom>
      <diagonal/>
    </border>
    <border>
      <left/>
      <right/>
      <top style="thin">
        <color theme="0" tint="-4.9989318521683403E-2"/>
      </top>
      <bottom style="thin">
        <color theme="0" tint="-0.14996795556505021"/>
      </bottom>
      <diagonal/>
    </border>
    <border>
      <left/>
      <right/>
      <top style="thin">
        <color theme="0" tint="-4.9989318521683403E-2"/>
      </top>
      <bottom style="thin">
        <color theme="0" tint="-4.9989318521683403E-2"/>
      </bottom>
      <diagonal/>
    </border>
    <border>
      <left style="thin">
        <color theme="0" tint="-0.24994659260841701"/>
      </left>
      <right/>
      <top style="thin">
        <color theme="0" tint="-0.14996795556505021"/>
      </top>
      <bottom/>
      <diagonal/>
    </border>
    <border>
      <left style="thin">
        <color theme="0" tint="-0.24994659260841701"/>
      </left>
      <right/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/>
      <right style="thin">
        <color theme="0" tint="-0.24994659260841701"/>
      </right>
      <top style="thin">
        <color theme="0" tint="-0.14996795556505021"/>
      </top>
      <bottom/>
      <diagonal/>
    </border>
    <border>
      <left/>
      <right style="thin">
        <color theme="0" tint="-0.24994659260841701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1499679555650502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3743705557422"/>
      </left>
      <right style="thin">
        <color theme="0" tint="-0.2499465926084170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14993743705557422"/>
      </right>
      <top style="thin">
        <color theme="0" tint="-0.14996795556505021"/>
      </top>
      <bottom style="thin">
        <color theme="0" tint="-0.14996795556505021"/>
      </bottom>
      <diagonal/>
    </border>
  </borders>
  <cellStyleXfs count="1212">
    <xf numFmtId="0" fontId="0" fillId="0" borderId="0"/>
    <xf numFmtId="173" fontId="12" fillId="0" borderId="0"/>
    <xf numFmtId="0" fontId="9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/>
    <xf numFmtId="173" fontId="12" fillId="0" borderId="0"/>
    <xf numFmtId="0" fontId="23" fillId="0" borderId="0"/>
    <xf numFmtId="0" fontId="23" fillId="0" borderId="0"/>
    <xf numFmtId="0" fontId="23" fillId="0" borderId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/>
    <xf numFmtId="0" fontId="9" fillId="0" borderId="0"/>
    <xf numFmtId="0" fontId="9" fillId="0" borderId="0"/>
    <xf numFmtId="172" fontId="25" fillId="0" borderId="0">
      <alignment horizontal="right"/>
    </xf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7" fillId="19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2" borderId="0" applyNumberFormat="0" applyBorder="0" applyAlignment="0" applyProtection="0"/>
    <xf numFmtId="0" fontId="27" fillId="23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6" borderId="0" applyNumberFormat="0" applyBorder="0" applyAlignment="0" applyProtection="0"/>
    <xf numFmtId="165" fontId="9" fillId="8" borderId="0" applyFont="0" applyBorder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/>
    <xf numFmtId="0" fontId="28" fillId="0" borderId="0">
      <alignment horizontal="right"/>
    </xf>
    <xf numFmtId="0" fontId="29" fillId="0" borderId="28" applyNumberFormat="0" applyFill="0" applyBorder="0" applyAlignment="0" applyProtection="0"/>
    <xf numFmtId="0" fontId="1" fillId="0" borderId="28" applyNumberFormat="0" applyFill="0" applyBorder="0" applyAlignment="0" applyProtection="0"/>
    <xf numFmtId="0" fontId="30" fillId="0" borderId="28" applyNumberFormat="0" applyFill="0" applyBorder="0" applyAlignment="0" applyProtection="0"/>
    <xf numFmtId="0" fontId="2" fillId="0" borderId="28" applyNumberFormat="0" applyFill="0" applyAlignment="0" applyProtection="0"/>
    <xf numFmtId="0" fontId="31" fillId="10" borderId="0" applyNumberFormat="0" applyBorder="0" applyAlignment="0" applyProtection="0"/>
    <xf numFmtId="175" fontId="32" fillId="0" borderId="0" applyFont="0" applyFill="0" applyBorder="0" applyAlignment="0" applyProtection="0"/>
    <xf numFmtId="0" fontId="33" fillId="0" borderId="0" applyNumberFormat="0" applyFill="0" applyBorder="0" applyAlignment="0" applyProtection="0"/>
    <xf numFmtId="168" fontId="9" fillId="0" borderId="0" applyFont="0" applyFill="0" applyBorder="0" applyAlignment="0" applyProtection="0"/>
    <xf numFmtId="0" fontId="34" fillId="0" borderId="0"/>
    <xf numFmtId="0" fontId="35" fillId="0" borderId="0" applyFill="0" applyBorder="0" applyAlignment="0"/>
    <xf numFmtId="164" fontId="9" fillId="27" borderId="0"/>
    <xf numFmtId="0" fontId="36" fillId="28" borderId="29" applyNumberFormat="0" applyAlignment="0" applyProtection="0"/>
    <xf numFmtId="0" fontId="37" fillId="29" borderId="30" applyNumberFormat="0" applyAlignment="0" applyProtection="0"/>
    <xf numFmtId="0" fontId="38" fillId="8" borderId="31">
      <alignment horizontal="left" vertical="center"/>
    </xf>
    <xf numFmtId="0" fontId="21" fillId="8" borderId="0" applyNumberFormat="0" applyBorder="0" applyAlignment="0" applyProtection="0">
      <alignment horizontal="left"/>
      <protection locked="0"/>
    </xf>
    <xf numFmtId="0" fontId="21" fillId="8" borderId="0" applyNumberFormat="0" applyBorder="0" applyAlignment="0" applyProtection="0">
      <alignment horizontal="left"/>
      <protection locked="0"/>
    </xf>
    <xf numFmtId="0" fontId="39" fillId="0" borderId="0">
      <alignment horizontal="center" wrapText="1"/>
      <protection hidden="1"/>
    </xf>
    <xf numFmtId="170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74" fontId="40" fillId="0" borderId="0" applyFill="0" applyBorder="0" applyAlignment="0" applyProtection="0"/>
    <xf numFmtId="176" fontId="40" fillId="0" borderId="0" applyFill="0" applyBorder="0" applyAlignment="0" applyProtection="0"/>
    <xf numFmtId="170" fontId="9" fillId="0" borderId="0" applyFont="0" applyFill="0" applyBorder="0" applyAlignment="0" applyProtection="0"/>
    <xf numFmtId="177" fontId="40" fillId="0" borderId="0" applyFill="0" applyBorder="0" applyAlignment="0" applyProtection="0"/>
    <xf numFmtId="174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0" fontId="41" fillId="30" borderId="0">
      <alignment horizontal="center" vertical="center" wrapText="1"/>
    </xf>
    <xf numFmtId="0" fontId="42" fillId="0" borderId="0" applyNumberFormat="0" applyAlignment="0">
      <alignment horizontal="left"/>
    </xf>
    <xf numFmtId="0" fontId="43" fillId="31" borderId="32">
      <alignment vertical="center"/>
    </xf>
    <xf numFmtId="0" fontId="44" fillId="0" borderId="0">
      <alignment horizontal="left"/>
    </xf>
    <xf numFmtId="0" fontId="45" fillId="0" borderId="0"/>
    <xf numFmtId="0" fontId="46" fillId="0" borderId="0">
      <alignment horizontal="left"/>
    </xf>
    <xf numFmtId="179" fontId="39" fillId="0" borderId="0" applyFill="0" applyBorder="0">
      <alignment horizontal="right"/>
      <protection locked="0"/>
    </xf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0" fontId="39" fillId="0" borderId="0" applyFont="0" applyFill="0" applyBorder="0" applyAlignment="0">
      <protection locked="0"/>
    </xf>
    <xf numFmtId="0" fontId="33" fillId="0" borderId="0"/>
    <xf numFmtId="0" fontId="47" fillId="32" borderId="0" applyAlignment="0">
      <protection locked="0"/>
    </xf>
    <xf numFmtId="0" fontId="33" fillId="0" borderId="33"/>
    <xf numFmtId="0" fontId="9" fillId="4" borderId="14" applyFont="0" applyFill="0" applyBorder="0"/>
    <xf numFmtId="15" fontId="48" fillId="0" borderId="0" applyFont="0" applyFill="0" applyBorder="0" applyAlignment="0" applyProtection="0"/>
    <xf numFmtId="14" fontId="28" fillId="0" borderId="0">
      <alignment horizontal="left"/>
    </xf>
    <xf numFmtId="0" fontId="49" fillId="0" borderId="0"/>
    <xf numFmtId="180" fontId="9" fillId="0" borderId="0"/>
    <xf numFmtId="0" fontId="49" fillId="0" borderId="33"/>
    <xf numFmtId="0" fontId="49" fillId="0" borderId="33"/>
    <xf numFmtId="0" fontId="50" fillId="33" borderId="0"/>
    <xf numFmtId="0" fontId="51" fillId="0" borderId="0" applyNumberFormat="0" applyAlignment="0">
      <alignment horizontal="left"/>
    </xf>
    <xf numFmtId="49" fontId="9" fillId="0" borderId="0" applyFont="0" applyFill="0" applyBorder="0" applyProtection="0">
      <alignment horizontal="right"/>
    </xf>
    <xf numFmtId="49" fontId="9" fillId="0" borderId="11" applyFont="0" applyFill="0" applyBorder="0" applyAlignment="0"/>
    <xf numFmtId="181" fontId="52" fillId="0" borderId="0" applyFont="0" applyFill="0" applyBorder="0" applyAlignment="0" applyProtection="0"/>
    <xf numFmtId="0" fontId="53" fillId="0" borderId="0" applyNumberFormat="0" applyFill="0" applyBorder="0" applyAlignment="0" applyProtection="0"/>
    <xf numFmtId="2" fontId="9" fillId="0" borderId="34" applyFill="0" applyBorder="0"/>
    <xf numFmtId="182" fontId="54" fillId="0" borderId="0">
      <protection locked="0"/>
    </xf>
    <xf numFmtId="0" fontId="55" fillId="0" borderId="0">
      <alignment horizontal="left"/>
    </xf>
    <xf numFmtId="0" fontId="56" fillId="0" borderId="0">
      <alignment horizontal="left"/>
    </xf>
    <xf numFmtId="0" fontId="57" fillId="0" borderId="0">
      <alignment horizontal="left"/>
    </xf>
    <xf numFmtId="0" fontId="57" fillId="0" borderId="0">
      <alignment horizontal="left"/>
    </xf>
    <xf numFmtId="0" fontId="58" fillId="0" borderId="35"/>
    <xf numFmtId="0" fontId="58" fillId="0" borderId="33"/>
    <xf numFmtId="0" fontId="58" fillId="34" borderId="33"/>
    <xf numFmtId="183" fontId="1" fillId="0" borderId="0" applyBorder="0" applyProtection="0"/>
    <xf numFmtId="0" fontId="32" fillId="0" borderId="0">
      <alignment horizontal="right"/>
    </xf>
    <xf numFmtId="0" fontId="59" fillId="11" borderId="0" applyNumberFormat="0" applyBorder="0" applyAlignment="0" applyProtection="0"/>
    <xf numFmtId="180" fontId="60" fillId="17" borderId="36" applyNumberFormat="0" applyFont="0" applyBorder="0" applyAlignment="0">
      <protection locked="0"/>
    </xf>
    <xf numFmtId="38" fontId="2" fillId="4" borderId="0" applyNumberFormat="0" applyBorder="0" applyAlignment="0" applyProtection="0"/>
    <xf numFmtId="184" fontId="9" fillId="0" borderId="0" applyFill="0" applyBorder="0" applyAlignment="0" applyProtection="0"/>
    <xf numFmtId="37" fontId="61" fillId="0" borderId="0"/>
    <xf numFmtId="0" fontId="62" fillId="0" borderId="0">
      <alignment horizontal="left"/>
    </xf>
    <xf numFmtId="0" fontId="62" fillId="0" borderId="0">
      <alignment horizontal="left"/>
    </xf>
    <xf numFmtId="0" fontId="63" fillId="0" borderId="37" applyNumberFormat="0" applyAlignment="0" applyProtection="0">
      <alignment horizontal="left" vertical="center"/>
    </xf>
    <xf numFmtId="0" fontId="63" fillId="0" borderId="4">
      <alignment horizontal="left" vertical="center"/>
    </xf>
    <xf numFmtId="0" fontId="64" fillId="0" borderId="12">
      <alignment horizontal="left" vertical="top"/>
    </xf>
    <xf numFmtId="0" fontId="65" fillId="0" borderId="0">
      <alignment horizontal="left"/>
    </xf>
    <xf numFmtId="0" fontId="64" fillId="0" borderId="12">
      <alignment horizontal="left" vertical="top"/>
    </xf>
    <xf numFmtId="0" fontId="66" fillId="0" borderId="12">
      <alignment horizontal="left" vertical="top"/>
    </xf>
    <xf numFmtId="0" fontId="67" fillId="0" borderId="0">
      <alignment horizontal="left"/>
    </xf>
    <xf numFmtId="0" fontId="68" fillId="0" borderId="12">
      <alignment horizontal="left" vertical="top"/>
    </xf>
    <xf numFmtId="0" fontId="69" fillId="0" borderId="0">
      <alignment horizontal="left"/>
    </xf>
    <xf numFmtId="0" fontId="69" fillId="0" borderId="0">
      <alignment horizontal="left"/>
    </xf>
    <xf numFmtId="0" fontId="70" fillId="0" borderId="0" applyNumberFormat="0" applyFill="0" applyBorder="0" applyAlignment="0" applyProtection="0"/>
    <xf numFmtId="0" fontId="71" fillId="35" borderId="0">
      <protection locked="0"/>
    </xf>
    <xf numFmtId="185" fontId="72" fillId="0" borderId="0">
      <protection locked="0"/>
    </xf>
    <xf numFmtId="185" fontId="72" fillId="0" borderId="0">
      <protection locked="0"/>
    </xf>
    <xf numFmtId="0" fontId="73" fillId="0" borderId="0" applyNumberFormat="0" applyFill="0" applyBorder="0" applyAlignment="0" applyProtection="0">
      <alignment vertical="top"/>
      <protection locked="0"/>
    </xf>
    <xf numFmtId="10" fontId="2" fillId="36" borderId="5" applyNumberFormat="0" applyBorder="0" applyAlignment="0" applyProtection="0"/>
    <xf numFmtId="37" fontId="74" fillId="0" borderId="0" applyFill="0" applyBorder="0" applyAlignment="0" applyProtection="0"/>
    <xf numFmtId="37" fontId="74" fillId="0" borderId="0" applyFill="0" applyBorder="0" applyAlignment="0" applyProtection="0"/>
    <xf numFmtId="37" fontId="74" fillId="0" borderId="0" applyFill="0" applyBorder="0" applyAlignment="0" applyProtection="0"/>
    <xf numFmtId="37" fontId="74" fillId="0" borderId="0" applyFill="0" applyBorder="0" applyAlignment="0" applyProtection="0"/>
    <xf numFmtId="37" fontId="74" fillId="0" borderId="0" applyFill="0" applyBorder="0" applyAlignment="0" applyProtection="0"/>
    <xf numFmtId="37" fontId="74" fillId="0" borderId="0" applyFill="0" applyBorder="0" applyAlignment="0" applyProtection="0"/>
    <xf numFmtId="37" fontId="74" fillId="0" borderId="0" applyFill="0" applyBorder="0" applyAlignment="0" applyProtection="0"/>
    <xf numFmtId="37" fontId="74" fillId="0" borderId="0" applyFill="0" applyBorder="0" applyAlignment="0" applyProtection="0"/>
    <xf numFmtId="37" fontId="74" fillId="0" borderId="0" applyFill="0" applyBorder="0" applyAlignment="0" applyProtection="0"/>
    <xf numFmtId="37" fontId="74" fillId="0" borderId="0" applyFill="0" applyBorder="0" applyAlignment="0" applyProtection="0"/>
    <xf numFmtId="37" fontId="74" fillId="0" borderId="0" applyFill="0" applyBorder="0" applyAlignment="0" applyProtection="0"/>
    <xf numFmtId="37" fontId="74" fillId="0" borderId="0" applyFill="0" applyBorder="0" applyAlignment="0" applyProtection="0"/>
    <xf numFmtId="186" fontId="75" fillId="0" borderId="0" applyBorder="0"/>
    <xf numFmtId="187" fontId="2" fillId="2" borderId="0" applyBorder="0">
      <protection locked="0"/>
    </xf>
    <xf numFmtId="188" fontId="20" fillId="2" borderId="0">
      <alignment horizontal="left"/>
      <protection locked="0"/>
    </xf>
    <xf numFmtId="188" fontId="20" fillId="2" borderId="0">
      <alignment horizontal="left"/>
      <protection locked="0"/>
    </xf>
    <xf numFmtId="0" fontId="20" fillId="2" borderId="0" applyBorder="0">
      <alignment horizontal="left"/>
      <protection locked="0"/>
    </xf>
    <xf numFmtId="0" fontId="20" fillId="2" borderId="0" applyBorder="0">
      <alignment horizontal="left"/>
      <protection locked="0"/>
    </xf>
    <xf numFmtId="10" fontId="20" fillId="2" borderId="0">
      <alignment horizontal="left"/>
      <protection locked="0"/>
    </xf>
    <xf numFmtId="10" fontId="20" fillId="2" borderId="0">
      <alignment horizontal="left"/>
      <protection locked="0"/>
    </xf>
    <xf numFmtId="189" fontId="76" fillId="0" borderId="0"/>
    <xf numFmtId="0" fontId="39" fillId="0" borderId="0" applyFill="0" applyBorder="0">
      <alignment horizontal="right"/>
      <protection locked="0"/>
    </xf>
    <xf numFmtId="190" fontId="39" fillId="0" borderId="0" applyFill="0" applyBorder="0">
      <alignment horizontal="right"/>
      <protection locked="0"/>
    </xf>
    <xf numFmtId="0" fontId="77" fillId="0" borderId="0" applyFill="0" applyBorder="0"/>
    <xf numFmtId="0" fontId="78" fillId="0" borderId="0" applyFill="0" applyBorder="0"/>
    <xf numFmtId="0" fontId="22" fillId="0" borderId="0" applyFill="0" applyBorder="0"/>
    <xf numFmtId="0" fontId="78" fillId="0" borderId="0" applyFill="0" applyBorder="0">
      <alignment horizontal="right"/>
    </xf>
    <xf numFmtId="0" fontId="79" fillId="37" borderId="33">
      <alignment horizontal="left" vertical="center" wrapText="1"/>
    </xf>
    <xf numFmtId="0" fontId="80" fillId="37" borderId="33"/>
    <xf numFmtId="186" fontId="52" fillId="0" borderId="0" applyNumberFormat="0" applyAlignment="0">
      <alignment horizontal="left"/>
    </xf>
    <xf numFmtId="191" fontId="81" fillId="38" borderId="38"/>
    <xf numFmtId="0" fontId="82" fillId="0" borderId="39" applyNumberFormat="0" applyFill="0" applyAlignment="0" applyProtection="0"/>
    <xf numFmtId="1" fontId="83" fillId="0" borderId="5" applyNumberFormat="0" applyFill="0" applyBorder="0" applyAlignment="0" applyProtection="0">
      <alignment horizontal="justify"/>
      <protection locked="0"/>
    </xf>
    <xf numFmtId="172" fontId="2" fillId="0" borderId="0"/>
    <xf numFmtId="0" fontId="9" fillId="0" borderId="40" applyNumberFormat="0" applyFont="0" applyAlignment="0"/>
    <xf numFmtId="0" fontId="9" fillId="0" borderId="37" applyNumberFormat="0" applyFont="0" applyFill="0" applyAlignment="0"/>
    <xf numFmtId="40" fontId="39" fillId="0" borderId="0" applyFont="0" applyFill="0" applyBorder="0" applyAlignment="0" applyProtection="0"/>
    <xf numFmtId="192" fontId="25" fillId="0" borderId="0">
      <alignment horizontal="right"/>
    </xf>
    <xf numFmtId="0" fontId="84" fillId="39" borderId="0" applyNumberFormat="0" applyBorder="0" applyAlignment="0" applyProtection="0"/>
    <xf numFmtId="0" fontId="52" fillId="0" borderId="0"/>
    <xf numFmtId="37" fontId="85" fillId="0" borderId="0"/>
    <xf numFmtId="193" fontId="86" fillId="0" borderId="0"/>
    <xf numFmtId="1" fontId="87" fillId="0" borderId="0" applyFill="0" applyBorder="0"/>
    <xf numFmtId="0" fontId="23" fillId="0" borderId="0"/>
    <xf numFmtId="0" fontId="9" fillId="0" borderId="0"/>
    <xf numFmtId="0" fontId="23" fillId="0" borderId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9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194" fontId="1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7" fillId="0" borderId="0"/>
    <xf numFmtId="0" fontId="7" fillId="0" borderId="0"/>
    <xf numFmtId="0" fontId="23" fillId="0" borderId="0"/>
    <xf numFmtId="0" fontId="9" fillId="0" borderId="0"/>
    <xf numFmtId="0" fontId="23" fillId="0" borderId="0"/>
    <xf numFmtId="0" fontId="9" fillId="0" borderId="0"/>
    <xf numFmtId="0" fontId="23" fillId="0" borderId="0"/>
    <xf numFmtId="0" fontId="9" fillId="0" borderId="0"/>
    <xf numFmtId="195" fontId="12" fillId="0" borderId="0"/>
    <xf numFmtId="0" fontId="23" fillId="0" borderId="0"/>
    <xf numFmtId="0" fontId="9" fillId="0" borderId="0"/>
    <xf numFmtId="0" fontId="9" fillId="0" borderId="0" applyNumberFormat="0" applyFill="0" applyBorder="0" applyAlignment="0" applyProtection="0"/>
    <xf numFmtId="0" fontId="9" fillId="0" borderId="0"/>
    <xf numFmtId="0" fontId="9" fillId="0" borderId="0" applyNumberFormat="0" applyFill="0" applyBorder="0" applyAlignment="0" applyProtection="0"/>
    <xf numFmtId="0" fontId="23" fillId="0" borderId="0"/>
    <xf numFmtId="0" fontId="23" fillId="0" borderId="0"/>
    <xf numFmtId="0" fontId="9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9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84" fontId="12" fillId="0" borderId="0"/>
    <xf numFmtId="195" fontId="1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9" fillId="0" borderId="0" applyNumberFormat="0" applyFill="0" applyBorder="0" applyAlignment="0" applyProtection="0"/>
    <xf numFmtId="0" fontId="23" fillId="0" borderId="0"/>
    <xf numFmtId="0" fontId="9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9" fillId="0" borderId="0"/>
    <xf numFmtId="0" fontId="23" fillId="0" borderId="0"/>
    <xf numFmtId="0" fontId="9" fillId="0" borderId="0"/>
    <xf numFmtId="0" fontId="9" fillId="0" borderId="0"/>
    <xf numFmtId="0" fontId="9" fillId="0" borderId="0"/>
    <xf numFmtId="0" fontId="23" fillId="0" borderId="0"/>
    <xf numFmtId="0" fontId="23" fillId="0" borderId="0"/>
    <xf numFmtId="0" fontId="23" fillId="0" borderId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23" fillId="0" borderId="0"/>
    <xf numFmtId="0" fontId="9" fillId="0" borderId="0" applyNumberFormat="0" applyFill="0" applyBorder="0" applyAlignment="0" applyProtection="0"/>
    <xf numFmtId="0" fontId="9" fillId="0" borderId="0"/>
    <xf numFmtId="0" fontId="23" fillId="0" borderId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23" fillId="0" borderId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67" fillId="0" borderId="0"/>
    <xf numFmtId="0" fontId="67" fillId="0" borderId="0"/>
    <xf numFmtId="0" fontId="88" fillId="40" borderId="41" applyNumberFormat="0" applyFont="0" applyAlignment="0" applyProtection="0"/>
    <xf numFmtId="180" fontId="9" fillId="0" borderId="0"/>
    <xf numFmtId="0" fontId="9" fillId="0" borderId="0" applyFont="0" applyFill="0" applyBorder="0" applyAlignment="0"/>
    <xf numFmtId="40" fontId="78" fillId="0" borderId="0" applyFill="0" applyBorder="0" applyProtection="0">
      <alignment horizontal="right"/>
    </xf>
    <xf numFmtId="38" fontId="9" fillId="0" borderId="0" applyFont="0" applyFill="0" applyBorder="0" applyAlignment="0"/>
    <xf numFmtId="40" fontId="9" fillId="0" borderId="0" applyFont="0" applyFill="0" applyBorder="0" applyProtection="0">
      <alignment horizontal="right"/>
    </xf>
    <xf numFmtId="37" fontId="89" fillId="0" borderId="0" applyFill="0" applyBorder="0" applyAlignment="0" applyProtection="0"/>
    <xf numFmtId="0" fontId="90" fillId="0" borderId="0">
      <alignment horizontal="left"/>
    </xf>
    <xf numFmtId="0" fontId="91" fillId="4" borderId="5"/>
    <xf numFmtId="194" fontId="92" fillId="0" borderId="0" applyFont="0" applyFill="0" applyBorder="0" applyAlignment="0" applyProtection="0"/>
    <xf numFmtId="10" fontId="92" fillId="0" borderId="0" applyFont="0" applyFill="0" applyBorder="0" applyAlignment="0" applyProtection="0"/>
    <xf numFmtId="10" fontId="9" fillId="0" borderId="0" applyFont="0" applyFill="0" applyBorder="0" applyAlignment="0" applyProtection="0"/>
    <xf numFmtId="194" fontId="3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196" fontId="39" fillId="0" borderId="0" applyFill="0" applyBorder="0">
      <alignment horizontal="right"/>
      <protection locked="0"/>
    </xf>
    <xf numFmtId="197" fontId="93" fillId="0" borderId="0"/>
    <xf numFmtId="0" fontId="94" fillId="31" borderId="9">
      <alignment horizontal="center" vertical="center"/>
    </xf>
    <xf numFmtId="0" fontId="39" fillId="0" borderId="0" applyNumberFormat="0" applyFont="0" applyFill="0" applyBorder="0" applyAlignment="0" applyProtection="0">
      <alignment horizontal="left"/>
    </xf>
    <xf numFmtId="198" fontId="39" fillId="0" borderId="0" applyFill="0" applyBorder="0">
      <alignment horizontal="right"/>
      <protection locked="0"/>
    </xf>
    <xf numFmtId="199" fontId="39" fillId="0" borderId="0">
      <alignment horizontal="right"/>
      <protection locked="0"/>
    </xf>
    <xf numFmtId="38" fontId="39" fillId="0" borderId="0"/>
    <xf numFmtId="0" fontId="33" fillId="0" borderId="0"/>
    <xf numFmtId="0" fontId="49" fillId="0" borderId="0"/>
    <xf numFmtId="0" fontId="9" fillId="0" borderId="40"/>
    <xf numFmtId="0" fontId="9" fillId="0" borderId="0"/>
    <xf numFmtId="0" fontId="78" fillId="0" borderId="0">
      <alignment horizontal="right"/>
    </xf>
    <xf numFmtId="0" fontId="38" fillId="0" borderId="37">
      <alignment horizontal="left" vertical="center"/>
    </xf>
    <xf numFmtId="0" fontId="95" fillId="0" borderId="0"/>
    <xf numFmtId="0" fontId="96" fillId="0" borderId="0"/>
    <xf numFmtId="0" fontId="97" fillId="0" borderId="0"/>
    <xf numFmtId="0" fontId="9" fillId="0" borderId="0">
      <alignment horizontal="right"/>
    </xf>
    <xf numFmtId="200" fontId="98" fillId="0" borderId="0" applyNumberFormat="0" applyFill="0" applyBorder="0" applyAlignment="0" applyProtection="0">
      <alignment horizontal="left"/>
    </xf>
    <xf numFmtId="0" fontId="78" fillId="0" borderId="0">
      <alignment horizontal="right"/>
    </xf>
    <xf numFmtId="0" fontId="56" fillId="0" borderId="42">
      <alignment vertical="center"/>
    </xf>
    <xf numFmtId="201" fontId="99" fillId="0" borderId="0" applyFill="0" applyBorder="0" applyProtection="0">
      <alignment horizontal="right"/>
      <protection hidden="1"/>
    </xf>
    <xf numFmtId="0" fontId="100" fillId="30" borderId="5">
      <alignment horizontal="center" vertical="center" wrapText="1"/>
      <protection hidden="1"/>
    </xf>
    <xf numFmtId="37" fontId="61" fillId="0" borderId="0"/>
    <xf numFmtId="202" fontId="39" fillId="0" borderId="0">
      <protection locked="0"/>
    </xf>
    <xf numFmtId="0" fontId="9" fillId="0" borderId="0"/>
    <xf numFmtId="0" fontId="9" fillId="0" borderId="0" applyNumberFormat="0" applyFill="0" applyBorder="0" applyAlignment="0" applyProtection="0"/>
    <xf numFmtId="37" fontId="61" fillId="0" borderId="0"/>
    <xf numFmtId="172" fontId="101" fillId="0" borderId="0"/>
    <xf numFmtId="0" fontId="9" fillId="0" borderId="4"/>
    <xf numFmtId="0" fontId="9" fillId="0" borderId="43"/>
    <xf numFmtId="0" fontId="9" fillId="0" borderId="44"/>
    <xf numFmtId="40" fontId="102" fillId="0" borderId="0" applyBorder="0">
      <alignment horizontal="right"/>
    </xf>
    <xf numFmtId="187" fontId="2" fillId="0" borderId="0" applyFill="0" applyBorder="0" applyProtection="0">
      <protection locked="0"/>
    </xf>
    <xf numFmtId="0" fontId="103" fillId="0" borderId="28" applyNumberFormat="0" applyFill="0" applyBorder="0" applyAlignment="0" applyProtection="0"/>
    <xf numFmtId="0" fontId="33" fillId="0" borderId="33"/>
    <xf numFmtId="0" fontId="104" fillId="0" borderId="40" applyNumberFormat="0" applyFont="0" applyFill="0" applyAlignment="0" applyProtection="0"/>
    <xf numFmtId="0" fontId="105" fillId="0" borderId="0">
      <alignment horizontal="left"/>
    </xf>
    <xf numFmtId="0" fontId="106" fillId="0" borderId="45" applyNumberFormat="0" applyFill="0" applyAlignment="0" applyProtection="0"/>
    <xf numFmtId="0" fontId="57" fillId="0" borderId="0">
      <alignment horizontal="left"/>
    </xf>
    <xf numFmtId="0" fontId="67" fillId="0" borderId="0"/>
    <xf numFmtId="0" fontId="65" fillId="0" borderId="0"/>
    <xf numFmtId="0" fontId="57" fillId="0" borderId="0"/>
    <xf numFmtId="0" fontId="107" fillId="0" borderId="0"/>
    <xf numFmtId="0" fontId="107" fillId="0" borderId="0"/>
    <xf numFmtId="0" fontId="108" fillId="0" borderId="0"/>
    <xf numFmtId="0" fontId="108" fillId="0" borderId="0"/>
    <xf numFmtId="0" fontId="107" fillId="0" borderId="0"/>
    <xf numFmtId="0" fontId="107" fillId="0" borderId="0"/>
    <xf numFmtId="0" fontId="9" fillId="0" borderId="46" applyNumberFormat="0" applyFont="0" applyAlignment="0"/>
    <xf numFmtId="0" fontId="9" fillId="0" borderId="16" applyNumberFormat="0" applyFont="0" applyFill="0" applyAlignment="0" applyProtection="0"/>
    <xf numFmtId="0" fontId="9" fillId="0" borderId="9" applyNumberFormat="0" applyFont="0" applyAlignment="0"/>
    <xf numFmtId="0" fontId="9" fillId="0" borderId="8" applyNumberFormat="0" applyFont="0" applyAlignment="0"/>
    <xf numFmtId="0" fontId="9" fillId="0" borderId="5" applyNumberFormat="0" applyFont="0" applyAlignment="0"/>
    <xf numFmtId="0" fontId="9" fillId="0" borderId="10" applyNumberFormat="0" applyFont="0" applyAlignment="0"/>
    <xf numFmtId="0" fontId="9" fillId="0" borderId="6" applyNumberFormat="0" applyFont="0" applyAlignment="0"/>
    <xf numFmtId="0" fontId="9" fillId="0" borderId="7" applyNumberFormat="0" applyFont="0" applyAlignment="0"/>
    <xf numFmtId="0" fontId="9" fillId="0" borderId="4" applyNumberFormat="0" applyFont="0" applyAlignment="0"/>
    <xf numFmtId="0" fontId="9" fillId="0" borderId="14" applyNumberFormat="0" applyFont="0" applyAlignment="0"/>
    <xf numFmtId="0" fontId="9" fillId="0" borderId="15" applyNumberFormat="0" applyFont="0" applyAlignment="0"/>
    <xf numFmtId="0" fontId="9" fillId="0" borderId="11" applyNumberFormat="0" applyFont="0" applyFill="0" applyAlignment="0" applyProtection="0"/>
    <xf numFmtId="0" fontId="9" fillId="0" borderId="34" applyNumberFormat="0" applyFont="0" applyFill="0" applyAlignment="0" applyProtection="0"/>
    <xf numFmtId="0" fontId="9" fillId="0" borderId="43" applyNumberFormat="0" applyFont="0" applyAlignment="0"/>
    <xf numFmtId="0" fontId="9" fillId="0" borderId="47" applyNumberFormat="0" applyFont="0" applyAlignment="0"/>
    <xf numFmtId="203" fontId="1" fillId="0" borderId="0" applyBorder="0" applyProtection="0">
      <alignment horizontal="right"/>
    </xf>
    <xf numFmtId="0" fontId="109" fillId="41" borderId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1" fillId="31" borderId="48">
      <alignment horizontal="left" vertical="center"/>
    </xf>
    <xf numFmtId="0" fontId="39" fillId="0" borderId="0" applyBorder="0"/>
    <xf numFmtId="0" fontId="108" fillId="0" borderId="0"/>
    <xf numFmtId="0" fontId="107" fillId="0" borderId="0"/>
    <xf numFmtId="185" fontId="54" fillId="0" borderId="43">
      <protection locked="0"/>
    </xf>
    <xf numFmtId="0" fontId="80" fillId="0" borderId="35"/>
    <xf numFmtId="0" fontId="80" fillId="0" borderId="33"/>
    <xf numFmtId="204" fontId="2" fillId="0" borderId="0" applyBorder="0" applyProtection="0">
      <alignment horizontal="right"/>
    </xf>
    <xf numFmtId="0" fontId="112" fillId="0" borderId="0" applyNumberFormat="0" applyFill="0" applyBorder="0" applyAlignment="0" applyProtection="0"/>
    <xf numFmtId="0" fontId="113" fillId="0" borderId="28" applyNumberFormat="0" applyFill="0" applyBorder="0" applyAlignment="0" applyProtection="0"/>
    <xf numFmtId="0" fontId="114" fillId="0" borderId="28" applyNumberFormat="0" applyFill="0" applyBorder="0" applyAlignment="0" applyProtection="0"/>
    <xf numFmtId="0" fontId="115" fillId="0" borderId="28" applyNumberFormat="0" applyFill="0" applyBorder="0" applyAlignment="0" applyProtection="0"/>
    <xf numFmtId="0" fontId="91" fillId="0" borderId="0">
      <alignment horizontal="right"/>
    </xf>
    <xf numFmtId="0" fontId="77" fillId="0" borderId="0">
      <alignment horizontal="left"/>
    </xf>
    <xf numFmtId="188" fontId="2" fillId="2" borderId="0" applyBorder="0" applyAlignment="0" applyProtection="0"/>
    <xf numFmtId="0" fontId="9" fillId="0" borderId="0" applyNumberFormat="0" applyFill="0" applyBorder="0" applyAlignment="0" applyProtection="0"/>
    <xf numFmtId="0" fontId="23" fillId="0" borderId="0"/>
    <xf numFmtId="0" fontId="79" fillId="0" borderId="0" applyNumberFormat="0" applyFill="0" applyBorder="0" applyAlignment="0" applyProtection="0"/>
    <xf numFmtId="0" fontId="117" fillId="0" borderId="0"/>
    <xf numFmtId="206" fontId="117" fillId="0" borderId="0">
      <alignment horizontal="right"/>
    </xf>
    <xf numFmtId="207" fontId="117" fillId="4" borderId="0"/>
    <xf numFmtId="208" fontId="117" fillId="4" borderId="0"/>
    <xf numFmtId="207" fontId="117" fillId="4" borderId="0"/>
    <xf numFmtId="209" fontId="117" fillId="4" borderId="0"/>
    <xf numFmtId="0" fontId="117" fillId="4" borderId="0">
      <alignment horizontal="right"/>
    </xf>
    <xf numFmtId="167" fontId="118" fillId="0" borderId="0">
      <alignment horizontal="right"/>
    </xf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38" fontId="119" fillId="0" borderId="0"/>
    <xf numFmtId="0" fontId="9" fillId="0" borderId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/>
    <xf numFmtId="0" fontId="9" fillId="0" borderId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9" fillId="0" borderId="0">
      <alignment vertical="center"/>
    </xf>
    <xf numFmtId="0" fontId="9" fillId="0" borderId="0" applyNumberFormat="0" applyFill="0" applyBorder="0" applyAlignment="0" applyProtection="0"/>
    <xf numFmtId="0" fontId="49" fillId="0" borderId="0">
      <alignment vertical="center"/>
    </xf>
    <xf numFmtId="0" fontId="9" fillId="0" borderId="0"/>
    <xf numFmtId="0" fontId="49" fillId="0" borderId="0">
      <alignment vertical="center"/>
    </xf>
    <xf numFmtId="0" fontId="49" fillId="0" borderId="0">
      <alignment vertical="center"/>
    </xf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/>
    <xf numFmtId="0" fontId="9" fillId="0" borderId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38" fontId="119" fillId="0" borderId="0"/>
    <xf numFmtId="0" fontId="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2" fillId="0" borderId="4" applyNumberFormat="0" applyFont="0" applyAlignment="0">
      <alignment vertical="center"/>
    </xf>
    <xf numFmtId="0" fontId="120" fillId="0" borderId="0" applyFill="0" applyBorder="0">
      <alignment vertical="center"/>
    </xf>
    <xf numFmtId="210" fontId="1" fillId="0" borderId="0" applyFill="0" applyBorder="0">
      <alignment horizontal="right" vertical="center"/>
    </xf>
    <xf numFmtId="210" fontId="2" fillId="0" borderId="0" applyFill="0" applyBorder="0">
      <alignment horizontal="right" vertical="center"/>
    </xf>
    <xf numFmtId="194" fontId="2" fillId="0" borderId="0" applyFill="0" applyBorder="0">
      <alignment horizontal="right" vertical="center"/>
    </xf>
    <xf numFmtId="0" fontId="1" fillId="0" borderId="4" applyFill="0" applyBorder="0">
      <alignment vertical="center"/>
    </xf>
    <xf numFmtId="0" fontId="26" fillId="42" borderId="0" applyNumberFormat="0" applyBorder="0" applyAlignment="0" applyProtection="0"/>
    <xf numFmtId="0" fontId="26" fillId="14" borderId="0" applyNumberFormat="0" applyBorder="0" applyAlignment="0" applyProtection="0"/>
    <xf numFmtId="0" fontId="26" fillId="40" borderId="0" applyNumberFormat="0" applyBorder="0" applyAlignment="0" applyProtection="0"/>
    <xf numFmtId="0" fontId="26" fillId="42" borderId="0" applyNumberFormat="0" applyBorder="0" applyAlignment="0" applyProtection="0"/>
    <xf numFmtId="0" fontId="26" fillId="28" borderId="0" applyNumberFormat="0" applyBorder="0" applyAlignment="0" applyProtection="0"/>
    <xf numFmtId="0" fontId="26" fillId="39" borderId="0" applyNumberFormat="0" applyBorder="0" applyAlignment="0" applyProtection="0"/>
    <xf numFmtId="0" fontId="26" fillId="28" borderId="0" applyNumberFormat="0" applyBorder="0" applyAlignment="0" applyProtection="0"/>
    <xf numFmtId="0" fontId="26" fillId="14" borderId="0" applyNumberFormat="0" applyBorder="0" applyAlignment="0" applyProtection="0"/>
    <xf numFmtId="0" fontId="27" fillId="21" borderId="0" applyNumberFormat="0" applyBorder="0" applyAlignment="0" applyProtection="0"/>
    <xf numFmtId="0" fontId="27" fillId="39" borderId="0" applyNumberFormat="0" applyBorder="0" applyAlignment="0" applyProtection="0"/>
    <xf numFmtId="0" fontId="27" fillId="28" borderId="0" applyNumberFormat="0" applyBorder="0" applyAlignment="0" applyProtection="0"/>
    <xf numFmtId="0" fontId="27" fillId="14" borderId="0" applyNumberFormat="0" applyBorder="0" applyAlignment="0" applyProtection="0"/>
    <xf numFmtId="0" fontId="26" fillId="43" borderId="0" applyNumberFormat="0" applyBorder="0" applyAlignment="0" applyProtection="0"/>
    <xf numFmtId="0" fontId="26" fillId="44" borderId="0" applyNumberFormat="0" applyBorder="0" applyAlignment="0" applyProtection="0"/>
    <xf numFmtId="0" fontId="27" fillId="45" borderId="0" applyNumberFormat="0" applyBorder="0" applyAlignment="0" applyProtection="0"/>
    <xf numFmtId="0" fontId="27" fillId="21" borderId="0" applyNumberFormat="0" applyBorder="0" applyAlignment="0" applyProtection="0"/>
    <xf numFmtId="0" fontId="26" fillId="43" borderId="0" applyNumberFormat="0" applyBorder="0" applyAlignment="0" applyProtection="0"/>
    <xf numFmtId="0" fontId="26" fillId="44" borderId="0" applyNumberFormat="0" applyBorder="0" applyAlignment="0" applyProtection="0"/>
    <xf numFmtId="0" fontId="27" fillId="46" borderId="0" applyNumberFormat="0" applyBorder="0" applyAlignment="0" applyProtection="0"/>
    <xf numFmtId="0" fontId="26" fillId="47" borderId="0" applyNumberFormat="0" applyBorder="0" applyAlignment="0" applyProtection="0"/>
    <xf numFmtId="0" fontId="26" fillId="48" borderId="0" applyNumberFormat="0" applyBorder="0" applyAlignment="0" applyProtection="0"/>
    <xf numFmtId="0" fontId="27" fillId="44" borderId="0" applyNumberFormat="0" applyBorder="0" applyAlignment="0" applyProtection="0"/>
    <xf numFmtId="0" fontId="26" fillId="43" borderId="0" applyNumberFormat="0" applyBorder="0" applyAlignment="0" applyProtection="0"/>
    <xf numFmtId="0" fontId="26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9" borderId="0" applyNumberFormat="0" applyBorder="0" applyAlignment="0" applyProtection="0"/>
    <xf numFmtId="0" fontId="26" fillId="43" borderId="0" applyNumberFormat="0" applyBorder="0" applyAlignment="0" applyProtection="0"/>
    <xf numFmtId="0" fontId="26" fillId="45" borderId="0" applyNumberFormat="0" applyBorder="0" applyAlignment="0" applyProtection="0"/>
    <xf numFmtId="0" fontId="27" fillId="45" borderId="0" applyNumberFormat="0" applyBorder="0" applyAlignment="0" applyProtection="0"/>
    <xf numFmtId="0" fontId="26" fillId="47" borderId="0" applyNumberFormat="0" applyBorder="0" applyAlignment="0" applyProtection="0"/>
    <xf numFmtId="0" fontId="26" fillId="50" borderId="0" applyNumberFormat="0" applyBorder="0" applyAlignment="0" applyProtection="0"/>
    <xf numFmtId="0" fontId="27" fillId="50" borderId="0" applyNumberFormat="0" applyBorder="0" applyAlignment="0" applyProtection="0"/>
    <xf numFmtId="211" fontId="26" fillId="0" borderId="0"/>
    <xf numFmtId="0" fontId="121" fillId="0" borderId="0" applyNumberFormat="0" applyFill="0" applyBorder="0" applyAlignment="0" applyProtection="0"/>
    <xf numFmtId="212" fontId="2" fillId="0" borderId="0" applyFont="0" applyFill="0" applyBorder="0" applyProtection="0">
      <alignment horizontal="right"/>
    </xf>
    <xf numFmtId="173" fontId="2" fillId="0" borderId="0" applyFont="0" applyFill="0" applyBorder="0" applyProtection="0">
      <alignment horizontal="right"/>
    </xf>
    <xf numFmtId="213" fontId="2" fillId="0" borderId="0" applyFont="0" applyFill="0" applyBorder="0" applyProtection="0">
      <alignment horizontal="right"/>
    </xf>
    <xf numFmtId="174" fontId="2" fillId="0" borderId="0" applyFont="0" applyFill="0" applyBorder="0" applyProtection="0">
      <alignment horizontal="right"/>
    </xf>
    <xf numFmtId="214" fontId="2" fillId="0" borderId="0" applyFont="0" applyFill="0" applyBorder="0" applyProtection="0">
      <alignment horizontal="right"/>
    </xf>
    <xf numFmtId="178" fontId="2" fillId="0" borderId="0" applyFont="0" applyFill="0" applyBorder="0" applyProtection="0">
      <alignment horizontal="right"/>
    </xf>
    <xf numFmtId="38" fontId="122" fillId="8" borderId="54">
      <alignment horizontal="right"/>
    </xf>
    <xf numFmtId="0" fontId="36" fillId="42" borderId="29" applyNumberFormat="0" applyAlignment="0" applyProtection="0"/>
    <xf numFmtId="1" fontId="123" fillId="0" borderId="0"/>
    <xf numFmtId="0" fontId="1" fillId="51" borderId="55" applyFont="0" applyFill="0" applyBorder="0"/>
    <xf numFmtId="0" fontId="2" fillId="0" borderId="11"/>
    <xf numFmtId="1" fontId="124" fillId="0" borderId="0">
      <alignment vertical="center"/>
    </xf>
    <xf numFmtId="0" fontId="125" fillId="0" borderId="9" applyNumberFormat="0" applyFill="0" applyProtection="0">
      <alignment horizontal="left" vertical="center"/>
    </xf>
    <xf numFmtId="0" fontId="126" fillId="0" borderId="0">
      <alignment horizontal="right" vertical="center"/>
    </xf>
    <xf numFmtId="166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70" fontId="73" fillId="0" borderId="0" applyFont="0" applyFill="0" applyBorder="0" applyAlignment="0" applyProtection="0"/>
    <xf numFmtId="170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3" fontId="127" fillId="0" borderId="0" applyFont="0" applyFill="0" applyBorder="0" applyAlignment="0" applyProtection="0"/>
    <xf numFmtId="0" fontId="128" fillId="0" borderId="0">
      <alignment horizontal="left"/>
    </xf>
    <xf numFmtId="215" fontId="127" fillId="0" borderId="0" applyFont="0" applyFill="0" applyBorder="0" applyAlignment="0" applyProtection="0"/>
    <xf numFmtId="216" fontId="98" fillId="0" borderId="0" applyFill="0" applyBorder="0">
      <alignment horizontal="right"/>
    </xf>
    <xf numFmtId="217" fontId="98" fillId="0" borderId="0" applyFill="0" applyBorder="0">
      <alignment horizontal="right"/>
    </xf>
    <xf numFmtId="218" fontId="98" fillId="0" borderId="9" applyFill="0" applyBorder="0">
      <alignment horizontal="right"/>
    </xf>
    <xf numFmtId="0" fontId="61" fillId="0" borderId="0"/>
    <xf numFmtId="15" fontId="129" fillId="0" borderId="0" applyFont="0" applyFill="0" applyBorder="0" applyAlignment="0" applyProtection="0"/>
    <xf numFmtId="219" fontId="117" fillId="4" borderId="13">
      <alignment horizontal="right"/>
    </xf>
    <xf numFmtId="219" fontId="117" fillId="4" borderId="13">
      <alignment horizontal="right"/>
    </xf>
    <xf numFmtId="219" fontId="117" fillId="4" borderId="13">
      <alignment horizontal="right"/>
    </xf>
    <xf numFmtId="220" fontId="130" fillId="4" borderId="13">
      <alignment horizontal="right"/>
    </xf>
    <xf numFmtId="220" fontId="130" fillId="4" borderId="13">
      <alignment horizontal="right"/>
    </xf>
    <xf numFmtId="220" fontId="130" fillId="4" borderId="13">
      <alignment horizontal="right"/>
    </xf>
    <xf numFmtId="220" fontId="130" fillId="4" borderId="13">
      <alignment horizontal="right"/>
    </xf>
    <xf numFmtId="38" fontId="131" fillId="27" borderId="54">
      <protection locked="0"/>
    </xf>
    <xf numFmtId="0" fontId="9" fillId="4" borderId="14" applyFont="0" applyFill="0" applyBorder="0"/>
    <xf numFmtId="0" fontId="9" fillId="4" borderId="14" applyFont="0" applyFill="0" applyBorder="0"/>
    <xf numFmtId="2" fontId="122" fillId="52" borderId="0">
      <alignment horizontal="left"/>
      <protection hidden="1"/>
    </xf>
    <xf numFmtId="221" fontId="32" fillId="0" borderId="0"/>
    <xf numFmtId="0" fontId="132" fillId="53" borderId="0" applyNumberFormat="0" applyBorder="0" applyAlignment="0" applyProtection="0"/>
    <xf numFmtId="0" fontId="132" fillId="54" borderId="0" applyNumberFormat="0" applyBorder="0" applyAlignment="0" applyProtection="0"/>
    <xf numFmtId="0" fontId="132" fillId="55" borderId="0" applyNumberFormat="0" applyBorder="0" applyAlignment="0" applyProtection="0"/>
    <xf numFmtId="39" fontId="117" fillId="56" borderId="0"/>
    <xf numFmtId="167" fontId="117" fillId="56" borderId="0" applyBorder="0"/>
    <xf numFmtId="222" fontId="117" fillId="0" borderId="0"/>
    <xf numFmtId="223" fontId="117" fillId="0" borderId="0"/>
    <xf numFmtId="39" fontId="117" fillId="56" borderId="0"/>
    <xf numFmtId="224" fontId="117" fillId="0" borderId="0"/>
    <xf numFmtId="225" fontId="117" fillId="0" borderId="0"/>
    <xf numFmtId="0" fontId="119" fillId="0" borderId="0"/>
    <xf numFmtId="37" fontId="133" fillId="0" borderId="0"/>
    <xf numFmtId="181" fontId="9" fillId="0" borderId="0" applyFont="0" applyFill="0" applyBorder="0" applyAlignment="0" applyProtection="0"/>
    <xf numFmtId="226" fontId="2" fillId="0" borderId="0" applyFont="0" applyFill="0" applyBorder="0" applyProtection="0">
      <alignment horizontal="right"/>
    </xf>
    <xf numFmtId="227" fontId="2" fillId="0" borderId="0" applyFont="0" applyFill="0" applyBorder="0" applyProtection="0">
      <alignment horizontal="right"/>
    </xf>
    <xf numFmtId="212" fontId="2" fillId="0" borderId="0" applyFont="0" applyFill="0" applyBorder="0" applyProtection="0">
      <alignment horizontal="right"/>
    </xf>
    <xf numFmtId="0" fontId="49" fillId="0" borderId="0">
      <alignment vertical="center"/>
    </xf>
    <xf numFmtId="0" fontId="134" fillId="0" borderId="0">
      <alignment horizontal="left"/>
    </xf>
    <xf numFmtId="0" fontId="135" fillId="0" borderId="0">
      <alignment horizontal="left"/>
    </xf>
    <xf numFmtId="0" fontId="136" fillId="0" borderId="0" applyNumberFormat="0" applyFill="0" applyBorder="0" applyProtection="0">
      <alignment horizontal="left" vertical="center"/>
    </xf>
    <xf numFmtId="0" fontId="57" fillId="0" borderId="0">
      <alignment horizontal="left"/>
    </xf>
    <xf numFmtId="228" fontId="117" fillId="0" borderId="56"/>
    <xf numFmtId="0" fontId="117" fillId="4" borderId="13">
      <alignment horizontal="right"/>
    </xf>
    <xf numFmtId="229" fontId="117" fillId="4" borderId="13">
      <alignment horizontal="right"/>
    </xf>
    <xf numFmtId="0" fontId="117" fillId="4" borderId="13">
      <alignment horizontal="right"/>
    </xf>
    <xf numFmtId="0" fontId="117" fillId="4" borderId="13">
      <alignment horizontal="right"/>
    </xf>
    <xf numFmtId="0" fontId="117" fillId="4" borderId="13">
      <alignment horizontal="right"/>
    </xf>
    <xf numFmtId="0" fontId="117" fillId="4" borderId="13">
      <alignment horizontal="right"/>
    </xf>
    <xf numFmtId="0" fontId="117" fillId="4" borderId="13">
      <alignment horizontal="right"/>
    </xf>
    <xf numFmtId="0" fontId="117" fillId="4" borderId="13">
      <alignment horizontal="right"/>
    </xf>
    <xf numFmtId="0" fontId="117" fillId="4" borderId="13">
      <alignment horizontal="right"/>
    </xf>
    <xf numFmtId="0" fontId="117" fillId="4" borderId="13">
      <alignment horizontal="right"/>
    </xf>
    <xf numFmtId="229" fontId="117" fillId="4" borderId="13">
      <alignment horizontal="right"/>
    </xf>
    <xf numFmtId="0" fontId="117" fillId="4" borderId="13">
      <alignment horizontal="right"/>
    </xf>
    <xf numFmtId="0" fontId="117" fillId="4" borderId="13">
      <alignment horizontal="right"/>
    </xf>
    <xf numFmtId="230" fontId="130" fillId="4" borderId="13">
      <alignment horizontal="right"/>
    </xf>
    <xf numFmtId="230" fontId="130" fillId="4" borderId="13">
      <alignment horizontal="right"/>
    </xf>
    <xf numFmtId="230" fontId="130" fillId="4" borderId="13">
      <alignment horizontal="right"/>
    </xf>
    <xf numFmtId="230" fontId="130" fillId="4" borderId="13">
      <alignment horizontal="right"/>
    </xf>
    <xf numFmtId="37" fontId="137" fillId="0" borderId="0"/>
    <xf numFmtId="0" fontId="138" fillId="0" borderId="0">
      <alignment horizontal="left" vertical="center"/>
    </xf>
    <xf numFmtId="0" fontId="139" fillId="0" borderId="57" applyNumberFormat="0" applyFill="0" applyAlignment="0" applyProtection="0"/>
    <xf numFmtId="0" fontId="140" fillId="0" borderId="0">
      <alignment horizontal="left"/>
    </xf>
    <xf numFmtId="0" fontId="141" fillId="0" borderId="12">
      <alignment horizontal="left" vertical="top"/>
    </xf>
    <xf numFmtId="0" fontId="142" fillId="0" borderId="58" applyNumberFormat="0" applyFill="0" applyAlignment="0" applyProtection="0"/>
    <xf numFmtId="0" fontId="143" fillId="0" borderId="0" applyNumberFormat="0" applyFill="0" applyBorder="0" applyAlignment="0" applyProtection="0"/>
    <xf numFmtId="0" fontId="144" fillId="0" borderId="59" applyNumberFormat="0" applyFill="0" applyAlignment="0" applyProtection="0"/>
    <xf numFmtId="0" fontId="144" fillId="0" borderId="0" applyNumberFormat="0" applyFill="0" applyBorder="0" applyAlignment="0" applyProtection="0"/>
    <xf numFmtId="0" fontId="145" fillId="0" borderId="0"/>
    <xf numFmtId="0" fontId="146" fillId="0" borderId="0"/>
    <xf numFmtId="0" fontId="147" fillId="0" borderId="0">
      <alignment horizontal="left" vertical="center"/>
    </xf>
    <xf numFmtId="231" fontId="120" fillId="0" borderId="0" applyBorder="0" applyAlignment="0"/>
    <xf numFmtId="0" fontId="148" fillId="0" borderId="0"/>
    <xf numFmtId="0" fontId="78" fillId="0" borderId="0" applyFill="0" applyBorder="0"/>
    <xf numFmtId="0" fontId="78" fillId="0" borderId="0" applyFill="0" applyBorder="0">
      <alignment horizontal="right"/>
    </xf>
    <xf numFmtId="0" fontId="149" fillId="0" borderId="0" applyNumberFormat="0" applyFill="0" applyBorder="0" applyProtection="0">
      <alignment horizontal="left" vertical="center"/>
    </xf>
    <xf numFmtId="193" fontId="32" fillId="0" borderId="0">
      <alignment horizontal="left"/>
    </xf>
    <xf numFmtId="193" fontId="32" fillId="0" borderId="0">
      <alignment horizontal="left"/>
    </xf>
    <xf numFmtId="193" fontId="32" fillId="0" borderId="0">
      <alignment horizontal="left"/>
    </xf>
    <xf numFmtId="0" fontId="117" fillId="0" borderId="0">
      <alignment horizontal="right"/>
    </xf>
    <xf numFmtId="232" fontId="117" fillId="0" borderId="0">
      <alignment horizontal="right"/>
    </xf>
    <xf numFmtId="233" fontId="117" fillId="0" borderId="0">
      <alignment horizontal="right"/>
    </xf>
    <xf numFmtId="0" fontId="117" fillId="0" borderId="0">
      <alignment horizontal="right"/>
    </xf>
    <xf numFmtId="0" fontId="117" fillId="0" borderId="0">
      <alignment horizontal="right"/>
    </xf>
    <xf numFmtId="234" fontId="130" fillId="0" borderId="0">
      <alignment horizontal="right"/>
    </xf>
    <xf numFmtId="234" fontId="130" fillId="0" borderId="0">
      <alignment horizontal="right"/>
    </xf>
    <xf numFmtId="234" fontId="130" fillId="0" borderId="0">
      <alignment horizontal="right"/>
    </xf>
    <xf numFmtId="234" fontId="130" fillId="0" borderId="0">
      <alignment horizontal="right"/>
    </xf>
    <xf numFmtId="0" fontId="117" fillId="0" borderId="0">
      <alignment horizontal="right"/>
    </xf>
    <xf numFmtId="0" fontId="117" fillId="0" borderId="0">
      <alignment horizontal="right"/>
    </xf>
    <xf numFmtId="0" fontId="117" fillId="0" borderId="0">
      <alignment horizontal="right"/>
    </xf>
    <xf numFmtId="0" fontId="117" fillId="0" borderId="0">
      <alignment horizontal="right"/>
    </xf>
    <xf numFmtId="0" fontId="117" fillId="0" borderId="0">
      <alignment horizontal="right"/>
    </xf>
    <xf numFmtId="0" fontId="117" fillId="0" borderId="0">
      <alignment horizontal="right"/>
    </xf>
    <xf numFmtId="233" fontId="117" fillId="0" borderId="0">
      <alignment horizontal="right"/>
    </xf>
    <xf numFmtId="0" fontId="117" fillId="0" borderId="0">
      <alignment horizontal="right"/>
    </xf>
    <xf numFmtId="0" fontId="117" fillId="0" borderId="0">
      <alignment horizontal="right"/>
    </xf>
    <xf numFmtId="0" fontId="130" fillId="0" borderId="0">
      <alignment horizontal="right"/>
    </xf>
    <xf numFmtId="0" fontId="130" fillId="0" borderId="0">
      <alignment horizontal="right"/>
    </xf>
    <xf numFmtId="0" fontId="130" fillId="0" borderId="0">
      <alignment horizontal="right"/>
    </xf>
    <xf numFmtId="0" fontId="130" fillId="0" borderId="0">
      <alignment horizontal="right"/>
    </xf>
    <xf numFmtId="166" fontId="9" fillId="0" borderId="0" applyFont="0" applyFill="0" applyBorder="0" applyAlignment="0" applyProtection="0"/>
    <xf numFmtId="0" fontId="117" fillId="4" borderId="13">
      <alignment horizontal="right"/>
    </xf>
    <xf numFmtId="0" fontId="150" fillId="0" borderId="0"/>
    <xf numFmtId="37" fontId="85" fillId="0" borderId="0"/>
    <xf numFmtId="37" fontId="85" fillId="0" borderId="0"/>
    <xf numFmtId="0" fontId="9" fillId="0" borderId="0"/>
    <xf numFmtId="0" fontId="23" fillId="0" borderId="0"/>
    <xf numFmtId="0" fontId="9" fillId="0" borderId="0"/>
    <xf numFmtId="0" fontId="9" fillId="0" borderId="0"/>
    <xf numFmtId="0" fontId="26" fillId="0" borderId="0"/>
    <xf numFmtId="0" fontId="9" fillId="0" borderId="0"/>
    <xf numFmtId="0" fontId="23" fillId="0" borderId="0"/>
    <xf numFmtId="0" fontId="9" fillId="0" borderId="0"/>
    <xf numFmtId="0" fontId="9" fillId="0" borderId="0"/>
    <xf numFmtId="0" fontId="9" fillId="0" borderId="0"/>
    <xf numFmtId="0" fontId="26" fillId="0" borderId="0"/>
    <xf numFmtId="0" fontId="151" fillId="0" borderId="0"/>
    <xf numFmtId="0" fontId="73" fillId="0" borderId="0"/>
    <xf numFmtId="0" fontId="73" fillId="0" borderId="0"/>
    <xf numFmtId="0" fontId="73" fillId="0" borderId="0"/>
    <xf numFmtId="0" fontId="23" fillId="0" borderId="0"/>
    <xf numFmtId="0" fontId="9" fillId="0" borderId="0"/>
    <xf numFmtId="0" fontId="23" fillId="0" borderId="0"/>
    <xf numFmtId="0" fontId="9" fillId="0" borderId="0"/>
    <xf numFmtId="0" fontId="24" fillId="0" borderId="0"/>
    <xf numFmtId="0" fontId="9" fillId="0" borderId="0" applyNumberFormat="0" applyFill="0" applyBorder="0" applyAlignment="0" applyProtection="0"/>
    <xf numFmtId="186" fontId="32" fillId="0" borderId="0"/>
    <xf numFmtId="186" fontId="152" fillId="0" borderId="0">
      <protection locked="0"/>
    </xf>
    <xf numFmtId="186" fontId="152" fillId="0" borderId="0">
      <protection locked="0"/>
    </xf>
    <xf numFmtId="186" fontId="152" fillId="0" borderId="0">
      <protection locked="0"/>
    </xf>
    <xf numFmtId="235" fontId="98" fillId="0" borderId="0" applyFill="0" applyBorder="0">
      <alignment horizontal="right"/>
    </xf>
    <xf numFmtId="236" fontId="98" fillId="0" borderId="0" applyFill="0" applyBorder="0">
      <alignment horizontal="right"/>
    </xf>
    <xf numFmtId="237" fontId="98" fillId="0" borderId="0" applyFill="0" applyBorder="0">
      <alignment horizontal="right"/>
    </xf>
    <xf numFmtId="40" fontId="78" fillId="0" borderId="0" applyFill="0" applyBorder="0" applyProtection="0">
      <alignment horizontal="right"/>
    </xf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238" fontId="153" fillId="0" borderId="0">
      <alignment horizontal="right"/>
    </xf>
    <xf numFmtId="0" fontId="154" fillId="42" borderId="60" applyNumberFormat="0" applyAlignment="0" applyProtection="0"/>
    <xf numFmtId="0" fontId="155" fillId="0" borderId="0">
      <alignment horizontal="left"/>
    </xf>
    <xf numFmtId="0" fontId="67" fillId="0" borderId="0" applyNumberFormat="0" applyFill="0" applyBorder="0" applyAlignment="0" applyProtection="0"/>
    <xf numFmtId="239" fontId="117" fillId="56" borderId="0"/>
    <xf numFmtId="240" fontId="117" fillId="0" borderId="0"/>
    <xf numFmtId="10" fontId="9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ill="0" applyBorder="0" applyAlignment="0" applyProtection="0"/>
    <xf numFmtId="9" fontId="9" fillId="0" borderId="0" applyFont="0" applyFill="0" applyBorder="0" applyAlignment="0" applyProtection="0"/>
    <xf numFmtId="9" fontId="151" fillId="0" borderId="0" applyFont="0" applyFill="0" applyBorder="0" applyAlignment="0" applyProtection="0"/>
    <xf numFmtId="194" fontId="92" fillId="0" borderId="0"/>
    <xf numFmtId="194" fontId="152" fillId="0" borderId="0"/>
    <xf numFmtId="194" fontId="152" fillId="0" borderId="0"/>
    <xf numFmtId="194" fontId="152" fillId="0" borderId="0"/>
    <xf numFmtId="241" fontId="92" fillId="0" borderId="0"/>
    <xf numFmtId="242" fontId="153" fillId="0" borderId="0">
      <alignment horizontal="right"/>
    </xf>
    <xf numFmtId="243" fontId="2" fillId="0" borderId="0" applyFont="0" applyFill="0" applyBorder="0" applyProtection="0">
      <alignment horizontal="right"/>
    </xf>
    <xf numFmtId="244" fontId="117" fillId="4" borderId="15">
      <alignment horizontal="right"/>
    </xf>
    <xf numFmtId="0" fontId="39" fillId="0" borderId="0" applyNumberFormat="0" applyFont="0" applyFill="0" applyBorder="0" applyAlignment="0" applyProtection="0">
      <alignment horizontal="left"/>
    </xf>
    <xf numFmtId="15" fontId="39" fillId="0" borderId="0" applyFont="0" applyFill="0" applyBorder="0" applyAlignment="0" applyProtection="0"/>
    <xf numFmtId="15" fontId="39" fillId="0" borderId="0" applyFont="0" applyFill="0" applyBorder="0" applyAlignment="0" applyProtection="0"/>
    <xf numFmtId="4" fontId="39" fillId="0" borderId="0" applyFont="0" applyFill="0" applyBorder="0" applyAlignment="0" applyProtection="0"/>
    <xf numFmtId="4" fontId="39" fillId="0" borderId="0" applyFont="0" applyFill="0" applyBorder="0" applyAlignment="0" applyProtection="0"/>
    <xf numFmtId="0" fontId="79" fillId="0" borderId="40">
      <alignment horizontal="center"/>
    </xf>
    <xf numFmtId="0" fontId="79" fillId="0" borderId="40">
      <alignment horizontal="center"/>
    </xf>
    <xf numFmtId="0" fontId="79" fillId="0" borderId="40">
      <alignment horizontal="center"/>
    </xf>
    <xf numFmtId="3" fontId="39" fillId="0" borderId="0" applyFont="0" applyFill="0" applyBorder="0" applyAlignment="0" applyProtection="0"/>
    <xf numFmtId="3" fontId="39" fillId="0" borderId="0" applyFont="0" applyFill="0" applyBorder="0" applyAlignment="0" applyProtection="0"/>
    <xf numFmtId="0" fontId="39" fillId="51" borderId="0" applyNumberFormat="0" applyFont="0" applyBorder="0" applyAlignment="0" applyProtection="0"/>
    <xf numFmtId="0" fontId="39" fillId="51" borderId="0" applyNumberFormat="0" applyFont="0" applyBorder="0" applyAlignment="0" applyProtection="0"/>
    <xf numFmtId="245" fontId="117" fillId="4" borderId="0"/>
    <xf numFmtId="245" fontId="117" fillId="4" borderId="0"/>
    <xf numFmtId="245" fontId="117" fillId="4" borderId="0"/>
    <xf numFmtId="246" fontId="130" fillId="4" borderId="0"/>
    <xf numFmtId="246" fontId="130" fillId="4" borderId="0"/>
    <xf numFmtId="246" fontId="130" fillId="4" borderId="0"/>
    <xf numFmtId="246" fontId="130" fillId="4" borderId="0"/>
    <xf numFmtId="0" fontId="156" fillId="0" borderId="0">
      <alignment horizontal="center"/>
    </xf>
    <xf numFmtId="0" fontId="117" fillId="0" borderId="9">
      <alignment horizontal="centerContinuous"/>
    </xf>
    <xf numFmtId="247" fontId="117" fillId="4" borderId="0">
      <alignment horizontal="right"/>
    </xf>
    <xf numFmtId="248" fontId="117" fillId="4" borderId="13">
      <alignment horizontal="right"/>
    </xf>
    <xf numFmtId="249" fontId="2" fillId="0" borderId="0" applyFont="0" applyFill="0" applyBorder="0" applyProtection="0">
      <alignment horizontal="right"/>
    </xf>
    <xf numFmtId="0" fontId="61" fillId="0" borderId="0"/>
    <xf numFmtId="0" fontId="78" fillId="0" borderId="0">
      <alignment horizontal="right"/>
    </xf>
    <xf numFmtId="0" fontId="95" fillId="0" borderId="0"/>
    <xf numFmtId="0" fontId="96" fillId="0" borderId="0"/>
    <xf numFmtId="0" fontId="97" fillId="0" borderId="0"/>
    <xf numFmtId="0" fontId="149" fillId="0" borderId="0" applyNumberFormat="0" applyFill="0" applyBorder="0" applyProtection="0">
      <alignment horizontal="right" vertical="center"/>
    </xf>
    <xf numFmtId="0" fontId="78" fillId="0" borderId="0">
      <alignment horizontal="right"/>
    </xf>
    <xf numFmtId="0" fontId="135" fillId="0" borderId="42">
      <alignment vertical="center"/>
    </xf>
    <xf numFmtId="0" fontId="157" fillId="57" borderId="0">
      <alignment horizontal="right"/>
    </xf>
    <xf numFmtId="0" fontId="158" fillId="0" borderId="0" applyNumberFormat="0" applyFill="0" applyBorder="0" applyAlignment="0" applyProtection="0"/>
    <xf numFmtId="0" fontId="126" fillId="0" borderId="0">
      <alignment vertical="center"/>
    </xf>
    <xf numFmtId="3" fontId="2" fillId="0" borderId="0"/>
    <xf numFmtId="0" fontId="104" fillId="0" borderId="0"/>
    <xf numFmtId="0" fontId="9" fillId="0" borderId="0"/>
    <xf numFmtId="0" fontId="153" fillId="0" borderId="0" applyNumberFormat="0" applyFill="0" applyBorder="0" applyProtection="0">
      <alignment horizontal="left" vertical="center"/>
    </xf>
    <xf numFmtId="0" fontId="138" fillId="0" borderId="0" applyNumberFormat="0" applyFont="0" applyBorder="0" applyAlignment="0">
      <alignment vertical="center"/>
    </xf>
    <xf numFmtId="0" fontId="35" fillId="0" borderId="12" applyBorder="0">
      <alignment horizontal="center"/>
    </xf>
    <xf numFmtId="1" fontId="138" fillId="0" borderId="0">
      <alignment vertical="center"/>
    </xf>
    <xf numFmtId="0" fontId="61" fillId="0" borderId="33"/>
    <xf numFmtId="0" fontId="159" fillId="0" borderId="0" applyNumberFormat="0" applyBorder="0" applyAlignment="0">
      <alignment horizontal="justify" vertical="center" wrapText="1"/>
    </xf>
    <xf numFmtId="3" fontId="94" fillId="0" borderId="0" applyNumberFormat="0"/>
    <xf numFmtId="0" fontId="160" fillId="58" borderId="0">
      <alignment vertical="center" wrapText="1"/>
    </xf>
    <xf numFmtId="0" fontId="140" fillId="0" borderId="0"/>
    <xf numFmtId="49" fontId="161" fillId="0" borderId="0"/>
    <xf numFmtId="0" fontId="162" fillId="0" borderId="0"/>
    <xf numFmtId="0" fontId="162" fillId="0" borderId="0"/>
    <xf numFmtId="18" fontId="163" fillId="0" borderId="0"/>
    <xf numFmtId="0" fontId="119" fillId="0" borderId="0" applyNumberFormat="0" applyFill="0" applyBorder="0" applyAlignment="0" applyProtection="0"/>
    <xf numFmtId="0" fontId="164" fillId="41" borderId="0"/>
    <xf numFmtId="0" fontId="111" fillId="31" borderId="48">
      <alignment horizontal="left" vertical="center"/>
    </xf>
    <xf numFmtId="0" fontId="153" fillId="1" borderId="0" applyNumberFormat="0" applyBorder="0" applyProtection="0">
      <alignment horizontal="left" vertical="center"/>
    </xf>
    <xf numFmtId="193" fontId="165" fillId="0" borderId="0">
      <alignment horizontal="centerContinuous"/>
      <protection locked="0"/>
    </xf>
    <xf numFmtId="193" fontId="165" fillId="0" borderId="0">
      <alignment horizontal="centerContinuous"/>
      <protection locked="0"/>
    </xf>
    <xf numFmtId="193" fontId="165" fillId="0" borderId="0">
      <alignment horizontal="centerContinuous"/>
      <protection locked="0"/>
    </xf>
    <xf numFmtId="0" fontId="166" fillId="0" borderId="0"/>
    <xf numFmtId="0" fontId="162" fillId="0" borderId="0"/>
    <xf numFmtId="0" fontId="94" fillId="0" borderId="4">
      <alignment horizontal="center" wrapText="1"/>
    </xf>
    <xf numFmtId="0" fontId="94" fillId="0" borderId="4">
      <alignment horizontal="right" wrapText="1"/>
    </xf>
    <xf numFmtId="0" fontId="94" fillId="0" borderId="4">
      <alignment horizontal="right" wrapText="1"/>
    </xf>
    <xf numFmtId="0" fontId="132" fillId="0" borderId="61" applyNumberFormat="0" applyFill="0" applyAlignment="0" applyProtection="0"/>
    <xf numFmtId="0" fontId="167" fillId="0" borderId="35"/>
    <xf numFmtId="0" fontId="167" fillId="0" borderId="33"/>
    <xf numFmtId="0" fontId="33" fillId="0" borderId="0" applyNumberFormat="0" applyFill="0" applyBorder="0" applyAlignment="0" applyProtection="0"/>
    <xf numFmtId="0" fontId="168" fillId="0" borderId="0" applyNumberFormat="0" applyFill="0" applyBorder="0" applyAlignment="0" applyProtection="0"/>
    <xf numFmtId="0" fontId="119" fillId="0" borderId="0"/>
    <xf numFmtId="0" fontId="119" fillId="0" borderId="0"/>
    <xf numFmtId="0" fontId="119" fillId="0" borderId="0"/>
    <xf numFmtId="0" fontId="98" fillId="0" borderId="0">
      <alignment horizontal="center"/>
    </xf>
    <xf numFmtId="178" fontId="2" fillId="36" borderId="54">
      <alignment horizontal="right"/>
    </xf>
    <xf numFmtId="178" fontId="1" fillId="36" borderId="54"/>
    <xf numFmtId="250" fontId="169" fillId="0" borderId="0">
      <alignment horizontal="right"/>
      <protection locked="0"/>
    </xf>
    <xf numFmtId="250" fontId="169" fillId="0" borderId="0">
      <alignment horizontal="right"/>
      <protection locked="0"/>
    </xf>
    <xf numFmtId="250" fontId="169" fillId="0" borderId="0">
      <alignment horizontal="right"/>
      <protection locked="0"/>
    </xf>
    <xf numFmtId="0" fontId="32" fillId="0" borderId="0" applyFont="0" applyFill="0" applyBorder="0" applyAlignment="0" applyProtection="0">
      <alignment horizontal="right"/>
      <protection hidden="1"/>
    </xf>
    <xf numFmtId="0" fontId="170" fillId="0" borderId="0" applyFont="0" applyFill="0" applyBorder="0" applyAlignment="0" applyProtection="0"/>
    <xf numFmtId="0" fontId="170" fillId="0" borderId="0" applyFont="0" applyFill="0" applyBorder="0" applyAlignment="0" applyProtection="0"/>
    <xf numFmtId="0" fontId="170" fillId="0" borderId="0"/>
    <xf numFmtId="0" fontId="2" fillId="0" borderId="0"/>
    <xf numFmtId="0" fontId="171" fillId="0" borderId="0"/>
  </cellStyleXfs>
  <cellXfs count="370">
    <xf numFmtId="0" fontId="0" fillId="0" borderId="0" xfId="0"/>
    <xf numFmtId="0" fontId="0" fillId="0" borderId="0" xfId="0" applyFont="1"/>
    <xf numFmtId="0" fontId="0" fillId="0" borderId="0" xfId="0" applyFont="1" applyBorder="1"/>
    <xf numFmtId="0" fontId="4" fillId="3" borderId="0" xfId="0" applyFont="1" applyFill="1" applyBorder="1" applyAlignment="1">
      <alignment horizontal="left" vertical="center"/>
    </xf>
    <xf numFmtId="0" fontId="3" fillId="3" borderId="0" xfId="0" applyFont="1" applyFill="1" applyBorder="1" applyAlignment="1">
      <alignment horizontal="left" vertical="center"/>
    </xf>
    <xf numFmtId="0" fontId="7" fillId="0" borderId="0" xfId="0" applyFont="1"/>
    <xf numFmtId="0" fontId="0" fillId="0" borderId="0" xfId="0" applyFont="1" applyAlignment="1">
      <alignment vertical="center"/>
    </xf>
    <xf numFmtId="0" fontId="3" fillId="5" borderId="1" xfId="0" applyFont="1" applyFill="1" applyBorder="1" applyAlignment="1">
      <alignment horizontal="right"/>
    </xf>
    <xf numFmtId="0" fontId="3" fillId="5" borderId="2" xfId="0" applyFont="1" applyFill="1" applyBorder="1" applyAlignment="1">
      <alignment horizontal="left" vertical="center"/>
    </xf>
    <xf numFmtId="0" fontId="5" fillId="6" borderId="2" xfId="0" applyFont="1" applyFill="1" applyBorder="1" applyAlignment="1">
      <alignment horizontal="left" vertical="center"/>
    </xf>
    <xf numFmtId="0" fontId="4" fillId="3" borderId="2" xfId="0" applyFont="1" applyFill="1" applyBorder="1" applyAlignment="1">
      <alignment horizontal="left" vertical="center"/>
    </xf>
    <xf numFmtId="0" fontId="3" fillId="5" borderId="3" xfId="0" applyFont="1" applyFill="1" applyBorder="1" applyAlignment="1">
      <alignment horizontal="right"/>
    </xf>
    <xf numFmtId="0" fontId="3" fillId="5" borderId="3" xfId="0" applyFont="1" applyFill="1" applyBorder="1" applyAlignment="1"/>
    <xf numFmtId="0" fontId="3" fillId="5" borderId="1" xfId="0" applyFont="1" applyFill="1" applyBorder="1" applyAlignment="1"/>
    <xf numFmtId="3" fontId="4" fillId="3" borderId="2" xfId="0" applyNumberFormat="1" applyFont="1" applyFill="1" applyBorder="1" applyAlignment="1">
      <alignment horizontal="left" vertical="center"/>
    </xf>
    <xf numFmtId="3" fontId="0" fillId="0" borderId="0" xfId="0" applyNumberFormat="1" applyFont="1"/>
    <xf numFmtId="171" fontId="4" fillId="3" borderId="2" xfId="0" applyNumberFormat="1" applyFont="1" applyFill="1" applyBorder="1" applyAlignment="1">
      <alignment horizontal="left" vertical="center" indent="1"/>
    </xf>
    <xf numFmtId="171" fontId="0" fillId="0" borderId="0" xfId="0" applyNumberFormat="1" applyFont="1"/>
    <xf numFmtId="171" fontId="4" fillId="3" borderId="2" xfId="0" applyNumberFormat="1" applyFont="1" applyFill="1" applyBorder="1" applyAlignment="1">
      <alignment horizontal="left" vertical="center"/>
    </xf>
    <xf numFmtId="0" fontId="0" fillId="0" borderId="0" xfId="0" applyAlignment="1">
      <alignment horizontal="center" vertical="center" wrapText="1"/>
    </xf>
    <xf numFmtId="0" fontId="0" fillId="0" borderId="1" xfId="0" applyBorder="1"/>
    <xf numFmtId="0" fontId="0" fillId="0" borderId="0" xfId="0" applyFont="1" applyAlignment="1">
      <alignment horizontal="center"/>
    </xf>
    <xf numFmtId="0" fontId="0" fillId="0" borderId="0" xfId="0" applyFont="1" applyAlignment="1">
      <alignment horizontal="right"/>
    </xf>
    <xf numFmtId="0" fontId="3" fillId="5" borderId="17" xfId="0" applyFont="1" applyFill="1" applyBorder="1" applyAlignment="1">
      <alignment horizontal="left" vertical="center"/>
    </xf>
    <xf numFmtId="0" fontId="4" fillId="3" borderId="17" xfId="0" applyFont="1" applyFill="1" applyBorder="1" applyAlignment="1">
      <alignment horizontal="left" vertical="center"/>
    </xf>
    <xf numFmtId="3" fontId="0" fillId="0" borderId="19" xfId="0" applyNumberFormat="1" applyFont="1" applyBorder="1" applyAlignment="1">
      <alignment horizontal="right"/>
    </xf>
    <xf numFmtId="3" fontId="0" fillId="0" borderId="20" xfId="0" applyNumberFormat="1" applyFont="1" applyBorder="1" applyAlignment="1">
      <alignment horizontal="right"/>
    </xf>
    <xf numFmtId="171" fontId="4" fillId="3" borderId="17" xfId="0" applyNumberFormat="1" applyFont="1" applyFill="1" applyBorder="1" applyAlignment="1">
      <alignment horizontal="left" vertical="center"/>
    </xf>
    <xf numFmtId="3" fontId="4" fillId="3" borderId="17" xfId="0" applyNumberFormat="1" applyFont="1" applyFill="1" applyBorder="1" applyAlignment="1">
      <alignment horizontal="left" vertical="center"/>
    </xf>
    <xf numFmtId="3" fontId="0" fillId="0" borderId="18" xfId="0" applyNumberFormat="1" applyFont="1" applyBorder="1" applyAlignment="1">
      <alignment horizontal="right"/>
    </xf>
    <xf numFmtId="0" fontId="15" fillId="6" borderId="17" xfId="0" applyFont="1" applyFill="1" applyBorder="1" applyAlignment="1">
      <alignment horizontal="left" vertical="center"/>
    </xf>
    <xf numFmtId="0" fontId="16" fillId="5" borderId="17" xfId="0" applyFont="1" applyFill="1" applyBorder="1" applyAlignment="1">
      <alignment horizontal="left" vertical="center"/>
    </xf>
    <xf numFmtId="0" fontId="17" fillId="5" borderId="18" xfId="0" applyFont="1" applyFill="1" applyBorder="1" applyAlignment="1">
      <alignment horizontal="center"/>
    </xf>
    <xf numFmtId="0" fontId="16" fillId="5" borderId="19" xfId="0" applyFont="1" applyFill="1" applyBorder="1" applyAlignment="1">
      <alignment horizontal="center"/>
    </xf>
    <xf numFmtId="0" fontId="16" fillId="5" borderId="20" xfId="0" applyFont="1" applyFill="1" applyBorder="1" applyAlignment="1">
      <alignment horizontal="center"/>
    </xf>
    <xf numFmtId="0" fontId="18" fillId="0" borderId="0" xfId="0" applyFont="1" applyAlignment="1">
      <alignment horizontal="center"/>
    </xf>
    <xf numFmtId="3" fontId="5" fillId="6" borderId="1" xfId="0" applyNumberFormat="1" applyFont="1" applyFill="1" applyBorder="1" applyAlignment="1">
      <alignment horizontal="right" vertical="center"/>
    </xf>
    <xf numFmtId="0" fontId="0" fillId="0" borderId="1" xfId="0" applyBorder="1" applyAlignment="1">
      <alignment horizontal="right"/>
    </xf>
    <xf numFmtId="3" fontId="4" fillId="3" borderId="1" xfId="0" applyNumberFormat="1" applyFont="1" applyFill="1" applyBorder="1" applyAlignment="1">
      <alignment horizontal="right" vertical="center"/>
    </xf>
    <xf numFmtId="3" fontId="4" fillId="3" borderId="1" xfId="0" applyNumberFormat="1" applyFont="1" applyFill="1" applyBorder="1" applyAlignment="1">
      <alignment horizontal="right" vertical="center" indent="1"/>
    </xf>
    <xf numFmtId="0" fontId="3" fillId="5" borderId="24" xfId="0" applyFont="1" applyFill="1" applyBorder="1" applyAlignment="1">
      <alignment horizontal="left" vertical="center"/>
    </xf>
    <xf numFmtId="0" fontId="5" fillId="6" borderId="17" xfId="0" applyFont="1" applyFill="1" applyBorder="1" applyAlignment="1">
      <alignment horizontal="left" vertical="center"/>
    </xf>
    <xf numFmtId="0" fontId="4" fillId="3" borderId="17" xfId="0" applyFont="1" applyFill="1" applyBorder="1" applyAlignment="1">
      <alignment horizontal="left" vertical="center" indent="1"/>
    </xf>
    <xf numFmtId="0" fontId="4" fillId="3" borderId="25" xfId="0" applyFont="1" applyFill="1" applyBorder="1" applyAlignment="1">
      <alignment horizontal="left" vertical="center"/>
    </xf>
    <xf numFmtId="0" fontId="18" fillId="0" borderId="0" xfId="0" applyFont="1"/>
    <xf numFmtId="0" fontId="3" fillId="5" borderId="51" xfId="0" applyFont="1" applyFill="1" applyBorder="1" applyAlignment="1"/>
    <xf numFmtId="0" fontId="3" fillId="5" borderId="51" xfId="0" applyFont="1" applyFill="1" applyBorder="1" applyAlignment="1">
      <alignment horizontal="right"/>
    </xf>
    <xf numFmtId="0" fontId="0" fillId="0" borderId="3" xfId="0" applyBorder="1"/>
    <xf numFmtId="0" fontId="0" fillId="0" borderId="51" xfId="0" applyBorder="1"/>
    <xf numFmtId="0" fontId="3" fillId="5" borderId="49" xfId="0" applyFont="1" applyFill="1" applyBorder="1" applyAlignment="1">
      <alignment horizontal="left" vertical="center"/>
    </xf>
    <xf numFmtId="0" fontId="4" fillId="3" borderId="2" xfId="0" applyFont="1" applyFill="1" applyBorder="1" applyAlignment="1">
      <alignment horizontal="left" vertical="center" indent="1"/>
    </xf>
    <xf numFmtId="3" fontId="5" fillId="6" borderId="3" xfId="0" applyNumberFormat="1" applyFont="1" applyFill="1" applyBorder="1" applyAlignment="1">
      <alignment horizontal="right" vertical="center"/>
    </xf>
    <xf numFmtId="3" fontId="5" fillId="6" borderId="51" xfId="0" applyNumberFormat="1" applyFont="1" applyFill="1" applyBorder="1" applyAlignment="1">
      <alignment horizontal="right" vertical="center"/>
    </xf>
    <xf numFmtId="0" fontId="0" fillId="0" borderId="3" xfId="0" applyBorder="1" applyAlignment="1">
      <alignment horizontal="right"/>
    </xf>
    <xf numFmtId="0" fontId="0" fillId="0" borderId="51" xfId="0" applyBorder="1" applyAlignment="1">
      <alignment horizontal="right"/>
    </xf>
    <xf numFmtId="3" fontId="4" fillId="3" borderId="3" xfId="0" applyNumberFormat="1" applyFont="1" applyFill="1" applyBorder="1" applyAlignment="1">
      <alignment horizontal="right" vertical="center"/>
    </xf>
    <xf numFmtId="3" fontId="4" fillId="3" borderId="51" xfId="0" applyNumberFormat="1" applyFont="1" applyFill="1" applyBorder="1" applyAlignment="1">
      <alignment horizontal="right" vertical="center"/>
    </xf>
    <xf numFmtId="3" fontId="4" fillId="3" borderId="51" xfId="0" applyNumberFormat="1" applyFont="1" applyFill="1" applyBorder="1" applyAlignment="1">
      <alignment horizontal="right" vertical="center" indent="1"/>
    </xf>
    <xf numFmtId="0" fontId="10" fillId="0" borderId="21" xfId="0" applyFont="1" applyBorder="1"/>
    <xf numFmtId="0" fontId="11" fillId="0" borderId="21" xfId="0" applyFont="1" applyBorder="1"/>
    <xf numFmtId="1" fontId="10" fillId="3" borderId="21" xfId="0" applyNumberFormat="1" applyFont="1" applyFill="1" applyBorder="1"/>
    <xf numFmtId="0" fontId="0" fillId="0" borderId="19" xfId="0" applyBorder="1"/>
    <xf numFmtId="0" fontId="0" fillId="6" borderId="3" xfId="0" applyFill="1" applyBorder="1"/>
    <xf numFmtId="0" fontId="0" fillId="6" borderId="1" xfId="0" applyFill="1" applyBorder="1"/>
    <xf numFmtId="0" fontId="0" fillId="6" borderId="51" xfId="0" applyFill="1" applyBorder="1"/>
    <xf numFmtId="3" fontId="8" fillId="0" borderId="20" xfId="0" applyNumberFormat="1" applyFont="1" applyBorder="1" applyAlignment="1">
      <alignment horizontal="right" vertical="center"/>
    </xf>
    <xf numFmtId="0" fontId="6" fillId="6" borderId="18" xfId="0" applyFont="1" applyFill="1" applyBorder="1" applyAlignment="1">
      <alignment horizontal="right" vertical="center"/>
    </xf>
    <xf numFmtId="0" fontId="6" fillId="6" borderId="19" xfId="0" applyFont="1" applyFill="1" applyBorder="1" applyAlignment="1">
      <alignment horizontal="right" vertical="center"/>
    </xf>
    <xf numFmtId="0" fontId="6" fillId="6" borderId="20" xfId="0" applyFont="1" applyFill="1" applyBorder="1" applyAlignment="1">
      <alignment horizontal="right" vertical="center"/>
    </xf>
    <xf numFmtId="0" fontId="7" fillId="0" borderId="0" xfId="0" applyFont="1" applyAlignment="1">
      <alignment vertical="center"/>
    </xf>
    <xf numFmtId="3" fontId="116" fillId="0" borderId="18" xfId="0" applyNumberFormat="1" applyFont="1" applyBorder="1" applyAlignment="1">
      <alignment horizontal="right" vertical="center"/>
    </xf>
    <xf numFmtId="3" fontId="116" fillId="0" borderId="19" xfId="0" applyNumberFormat="1" applyFont="1" applyBorder="1" applyAlignment="1">
      <alignment horizontal="right" vertical="center"/>
    </xf>
    <xf numFmtId="3" fontId="0" fillId="0" borderId="20" xfId="0" applyNumberFormat="1" applyFont="1" applyBorder="1" applyAlignment="1">
      <alignment horizontal="right" vertical="center"/>
    </xf>
    <xf numFmtId="171" fontId="116" fillId="0" borderId="18" xfId="0" applyNumberFormat="1" applyFont="1" applyBorder="1" applyAlignment="1">
      <alignment horizontal="right" vertical="center"/>
    </xf>
    <xf numFmtId="171" fontId="116" fillId="0" borderId="19" xfId="0" applyNumberFormat="1" applyFont="1" applyBorder="1" applyAlignment="1">
      <alignment horizontal="right" vertical="center"/>
    </xf>
    <xf numFmtId="171" fontId="0" fillId="0" borderId="20" xfId="0" applyNumberFormat="1" applyFont="1" applyBorder="1" applyAlignment="1">
      <alignment horizontal="right" vertical="center"/>
    </xf>
    <xf numFmtId="171" fontId="0" fillId="0" borderId="0" xfId="0" applyNumberFormat="1" applyFont="1" applyAlignment="1">
      <alignment vertical="center"/>
    </xf>
    <xf numFmtId="0" fontId="116" fillId="0" borderId="18" xfId="0" applyFont="1" applyBorder="1" applyAlignment="1">
      <alignment horizontal="right" vertical="center"/>
    </xf>
    <xf numFmtId="0" fontId="116" fillId="0" borderId="19" xfId="0" applyFont="1" applyBorder="1" applyAlignment="1">
      <alignment horizontal="right" vertical="center"/>
    </xf>
    <xf numFmtId="0" fontId="0" fillId="0" borderId="20" xfId="0" applyFont="1" applyBorder="1" applyAlignment="1">
      <alignment horizontal="right" vertical="center"/>
    </xf>
    <xf numFmtId="3" fontId="0" fillId="0" borderId="0" xfId="0" applyNumberFormat="1" applyFont="1" applyAlignment="1">
      <alignment vertical="center"/>
    </xf>
    <xf numFmtId="171" fontId="0" fillId="0" borderId="18" xfId="0" applyNumberFormat="1" applyFont="1" applyBorder="1" applyAlignment="1">
      <alignment horizontal="right" vertical="center"/>
    </xf>
    <xf numFmtId="171" fontId="0" fillId="0" borderId="19" xfId="0" applyNumberFormat="1" applyFont="1" applyBorder="1" applyAlignment="1">
      <alignment horizontal="right" vertical="center"/>
    </xf>
    <xf numFmtId="3" fontId="0" fillId="0" borderId="18" xfId="0" applyNumberFormat="1" applyFont="1" applyBorder="1" applyAlignment="1">
      <alignment horizontal="right" vertical="center"/>
    </xf>
    <xf numFmtId="3" fontId="0" fillId="0" borderId="19" xfId="0" applyNumberFormat="1" applyFont="1" applyBorder="1" applyAlignment="1">
      <alignment horizontal="right" vertical="center"/>
    </xf>
    <xf numFmtId="171" fontId="14" fillId="0" borderId="18" xfId="0" applyNumberFormat="1" applyFont="1" applyBorder="1" applyAlignment="1">
      <alignment horizontal="right" vertical="center"/>
    </xf>
    <xf numFmtId="171" fontId="14" fillId="0" borderId="19" xfId="0" applyNumberFormat="1" applyFont="1" applyBorder="1" applyAlignment="1">
      <alignment horizontal="right" vertical="center"/>
    </xf>
    <xf numFmtId="171" fontId="14" fillId="0" borderId="20" xfId="0" applyNumberFormat="1" applyFont="1" applyBorder="1" applyAlignment="1">
      <alignment horizontal="right" vertical="center"/>
    </xf>
    <xf numFmtId="171" fontId="173" fillId="3" borderId="17" xfId="0" applyNumberFormat="1" applyFont="1" applyFill="1" applyBorder="1" applyAlignment="1">
      <alignment horizontal="left" vertical="center"/>
    </xf>
    <xf numFmtId="171" fontId="172" fillId="3" borderId="17" xfId="0" applyNumberFormat="1" applyFont="1" applyFill="1" applyBorder="1" applyAlignment="1">
      <alignment horizontal="left" vertical="center"/>
    </xf>
    <xf numFmtId="1" fontId="0" fillId="0" borderId="1" xfId="0" applyNumberFormat="1" applyBorder="1" applyAlignment="1">
      <alignment horizontal="right"/>
    </xf>
    <xf numFmtId="0" fontId="8" fillId="5" borderId="19" xfId="0" applyFont="1" applyFill="1" applyBorder="1" applyAlignment="1">
      <alignment horizontal="center" vertical="center" wrapText="1"/>
    </xf>
    <xf numFmtId="3" fontId="0" fillId="0" borderId="19" xfId="0" applyNumberFormat="1" applyBorder="1"/>
    <xf numFmtId="0" fontId="8" fillId="5" borderId="18" xfId="0" applyFont="1" applyFill="1" applyBorder="1" applyAlignment="1">
      <alignment horizontal="center" vertical="center" wrapText="1"/>
    </xf>
    <xf numFmtId="0" fontId="8" fillId="5" borderId="20" xfId="0" applyFont="1" applyFill="1" applyBorder="1" applyAlignment="1">
      <alignment horizontal="center" vertical="center" wrapText="1"/>
    </xf>
    <xf numFmtId="0" fontId="8" fillId="5" borderId="17" xfId="0" applyFont="1" applyFill="1" applyBorder="1" applyAlignment="1">
      <alignment horizontal="center" vertical="center" wrapText="1"/>
    </xf>
    <xf numFmtId="0" fontId="174" fillId="6" borderId="63" xfId="0" applyFont="1" applyFill="1" applyBorder="1"/>
    <xf numFmtId="0" fontId="174" fillId="6" borderId="19" xfId="0" applyFont="1" applyFill="1" applyBorder="1"/>
    <xf numFmtId="0" fontId="174" fillId="6" borderId="17" xfId="0" applyFont="1" applyFill="1" applyBorder="1"/>
    <xf numFmtId="3" fontId="175" fillId="6" borderId="17" xfId="0" applyNumberFormat="1" applyFont="1" applyFill="1" applyBorder="1"/>
    <xf numFmtId="0" fontId="175" fillId="6" borderId="17" xfId="0" applyFont="1" applyFill="1" applyBorder="1"/>
    <xf numFmtId="0" fontId="175" fillId="6" borderId="18" xfId="0" applyFont="1" applyFill="1" applyBorder="1"/>
    <xf numFmtId="0" fontId="175" fillId="6" borderId="19" xfId="0" applyFont="1" applyFill="1" applyBorder="1"/>
    <xf numFmtId="0" fontId="175" fillId="6" borderId="20" xfId="0" applyFont="1" applyFill="1" applyBorder="1"/>
    <xf numFmtId="0" fontId="175" fillId="0" borderId="63" xfId="0" applyFont="1" applyBorder="1"/>
    <xf numFmtId="3" fontId="175" fillId="0" borderId="19" xfId="0" applyNumberFormat="1" applyFont="1" applyBorder="1" applyAlignment="1">
      <alignment horizontal="left" vertical="center"/>
    </xf>
    <xf numFmtId="0" fontId="175" fillId="0" borderId="17" xfId="0" applyFont="1" applyBorder="1"/>
    <xf numFmtId="0" fontId="0" fillId="0" borderId="0" xfId="0" applyFont="1" applyAlignment="1">
      <alignment horizontal="center" vertical="center"/>
    </xf>
    <xf numFmtId="0" fontId="17" fillId="5" borderId="18" xfId="0" applyFont="1" applyFill="1" applyBorder="1" applyAlignment="1">
      <alignment horizontal="center" vertical="center"/>
    </xf>
    <xf numFmtId="0" fontId="16" fillId="5" borderId="19" xfId="0" applyFont="1" applyFill="1" applyBorder="1" applyAlignment="1">
      <alignment horizontal="center" vertical="center"/>
    </xf>
    <xf numFmtId="0" fontId="16" fillId="5" borderId="20" xfId="0" applyFont="1" applyFill="1" applyBorder="1" applyAlignment="1">
      <alignment horizontal="center" vertical="center"/>
    </xf>
    <xf numFmtId="0" fontId="18" fillId="0" borderId="0" xfId="0" applyFont="1" applyAlignment="1">
      <alignment horizontal="center" vertical="center"/>
    </xf>
    <xf numFmtId="0" fontId="3" fillId="5" borderId="18" xfId="0" applyFont="1" applyFill="1" applyBorder="1" applyAlignment="1">
      <alignment horizontal="right" vertical="center"/>
    </xf>
    <xf numFmtId="0" fontId="3" fillId="5" borderId="19" xfId="0" applyFont="1" applyFill="1" applyBorder="1" applyAlignment="1">
      <alignment horizontal="right" vertical="center"/>
    </xf>
    <xf numFmtId="0" fontId="3" fillId="5" borderId="20" xfId="0" applyFont="1" applyFill="1" applyBorder="1" applyAlignment="1">
      <alignment horizontal="right" vertical="center"/>
    </xf>
    <xf numFmtId="0" fontId="0" fillId="0" borderId="0" xfId="0" applyFont="1" applyAlignment="1">
      <alignment horizontal="right" vertical="center"/>
    </xf>
    <xf numFmtId="0" fontId="17" fillId="5" borderId="19" xfId="0" applyFont="1" applyFill="1" applyBorder="1" applyAlignment="1">
      <alignment horizontal="center" vertical="center"/>
    </xf>
    <xf numFmtId="171" fontId="176" fillId="0" borderId="18" xfId="0" applyNumberFormat="1" applyFont="1" applyBorder="1" applyAlignment="1">
      <alignment horizontal="right" vertical="center"/>
    </xf>
    <xf numFmtId="171" fontId="176" fillId="0" borderId="19" xfId="0" applyNumberFormat="1" applyFont="1" applyBorder="1" applyAlignment="1">
      <alignment horizontal="right" vertical="center"/>
    </xf>
    <xf numFmtId="171" fontId="176" fillId="0" borderId="20" xfId="0" applyNumberFormat="1" applyFont="1" applyBorder="1" applyAlignment="1">
      <alignment horizontal="right" vertical="center"/>
    </xf>
    <xf numFmtId="171" fontId="176" fillId="0" borderId="18" xfId="0" applyNumberFormat="1" applyFont="1" applyBorder="1" applyAlignment="1">
      <alignment horizontal="right"/>
    </xf>
    <xf numFmtId="171" fontId="176" fillId="0" borderId="19" xfId="0" applyNumberFormat="1" applyFont="1" applyBorder="1" applyAlignment="1">
      <alignment horizontal="right"/>
    </xf>
    <xf numFmtId="171" fontId="176" fillId="0" borderId="20" xfId="0" applyNumberFormat="1" applyFont="1" applyBorder="1" applyAlignment="1">
      <alignment horizontal="right"/>
    </xf>
    <xf numFmtId="171" fontId="177" fillId="6" borderId="18" xfId="0" applyNumberFormat="1" applyFont="1" applyFill="1" applyBorder="1" applyAlignment="1">
      <alignment horizontal="right" vertical="center"/>
    </xf>
    <xf numFmtId="171" fontId="177" fillId="6" borderId="19" xfId="0" applyNumberFormat="1" applyFont="1" applyFill="1" applyBorder="1" applyAlignment="1">
      <alignment horizontal="right" vertical="center"/>
    </xf>
    <xf numFmtId="171" fontId="177" fillId="6" borderId="20" xfId="0" applyNumberFormat="1" applyFont="1" applyFill="1" applyBorder="1" applyAlignment="1">
      <alignment horizontal="right" vertical="center"/>
    </xf>
    <xf numFmtId="0" fontId="6" fillId="6" borderId="18" xfId="0" applyFont="1" applyFill="1" applyBorder="1" applyAlignment="1">
      <alignment horizontal="right"/>
    </xf>
    <xf numFmtId="0" fontId="6" fillId="6" borderId="19" xfId="0" applyFont="1" applyFill="1" applyBorder="1" applyAlignment="1">
      <alignment horizontal="right"/>
    </xf>
    <xf numFmtId="0" fontId="6" fillId="6" borderId="20" xfId="0" applyFont="1" applyFill="1" applyBorder="1" applyAlignment="1">
      <alignment horizontal="right"/>
    </xf>
    <xf numFmtId="171" fontId="6" fillId="6" borderId="18" xfId="0" applyNumberFormat="1" applyFont="1" applyFill="1" applyBorder="1" applyAlignment="1">
      <alignment horizontal="right"/>
    </xf>
    <xf numFmtId="171" fontId="6" fillId="6" borderId="19" xfId="0" applyNumberFormat="1" applyFont="1" applyFill="1" applyBorder="1" applyAlignment="1">
      <alignment horizontal="right"/>
    </xf>
    <xf numFmtId="171" fontId="6" fillId="6" borderId="20" xfId="0" applyNumberFormat="1" applyFont="1" applyFill="1" applyBorder="1" applyAlignment="1">
      <alignment horizontal="right"/>
    </xf>
    <xf numFmtId="171" fontId="177" fillId="6" borderId="18" xfId="0" applyNumberFormat="1" applyFont="1" applyFill="1" applyBorder="1" applyAlignment="1">
      <alignment horizontal="right"/>
    </xf>
    <xf numFmtId="171" fontId="177" fillId="6" borderId="19" xfId="0" applyNumberFormat="1" applyFont="1" applyFill="1" applyBorder="1" applyAlignment="1">
      <alignment horizontal="right"/>
    </xf>
    <xf numFmtId="171" fontId="177" fillId="6" borderId="20" xfId="0" applyNumberFormat="1" applyFont="1" applyFill="1" applyBorder="1" applyAlignment="1">
      <alignment horizontal="right"/>
    </xf>
    <xf numFmtId="171" fontId="176" fillId="0" borderId="26" xfId="0" applyNumberFormat="1" applyFont="1" applyBorder="1" applyAlignment="1">
      <alignment horizontal="right"/>
    </xf>
    <xf numFmtId="171" fontId="176" fillId="0" borderId="27" xfId="0" applyNumberFormat="1" applyFont="1" applyBorder="1" applyAlignment="1">
      <alignment horizontal="right"/>
    </xf>
    <xf numFmtId="3" fontId="3" fillId="0" borderId="20" xfId="0" applyNumberFormat="1" applyFont="1" applyBorder="1" applyAlignment="1">
      <alignment horizontal="right" vertical="center"/>
    </xf>
    <xf numFmtId="0" fontId="7" fillId="6" borderId="19" xfId="0" applyFont="1" applyFill="1" applyBorder="1" applyAlignment="1">
      <alignment horizontal="right" vertical="center"/>
    </xf>
    <xf numFmtId="0" fontId="7" fillId="6" borderId="20" xfId="0" applyFont="1" applyFill="1" applyBorder="1" applyAlignment="1">
      <alignment horizontal="right" vertical="center"/>
    </xf>
    <xf numFmtId="3" fontId="3" fillId="0" borderId="19" xfId="0" applyNumberFormat="1" applyFont="1" applyBorder="1" applyAlignment="1">
      <alignment horizontal="right" vertical="center"/>
    </xf>
    <xf numFmtId="0" fontId="8" fillId="5" borderId="19" xfId="0" applyFont="1" applyFill="1" applyBorder="1" applyAlignment="1">
      <alignment horizontal="center" vertical="center" wrapText="1"/>
    </xf>
    <xf numFmtId="0" fontId="8" fillId="5" borderId="64" xfId="0" applyFont="1" applyFill="1" applyBorder="1" applyAlignment="1">
      <alignment horizontal="center" vertical="center" wrapText="1"/>
    </xf>
    <xf numFmtId="3" fontId="0" fillId="0" borderId="63" xfId="0" applyNumberFormat="1" applyBorder="1"/>
    <xf numFmtId="3" fontId="0" fillId="0" borderId="64" xfId="0" applyNumberFormat="1" applyBorder="1"/>
    <xf numFmtId="0" fontId="8" fillId="5" borderId="19" xfId="0" applyFont="1" applyFill="1" applyBorder="1" applyAlignment="1">
      <alignment horizontal="center" vertical="center" wrapText="1"/>
    </xf>
    <xf numFmtId="0" fontId="8" fillId="5" borderId="18" xfId="0" applyFont="1" applyFill="1" applyBorder="1" applyAlignment="1">
      <alignment horizontal="center" vertical="center" wrapText="1"/>
    </xf>
    <xf numFmtId="0" fontId="8" fillId="5" borderId="20" xfId="0" applyFont="1" applyFill="1" applyBorder="1" applyAlignment="1">
      <alignment horizontal="center" vertical="center" wrapText="1"/>
    </xf>
    <xf numFmtId="3" fontId="178" fillId="0" borderId="17" xfId="0" applyNumberFormat="1" applyFont="1" applyBorder="1" applyAlignment="1">
      <alignment horizontal="right" vertical="center"/>
    </xf>
    <xf numFmtId="171" fontId="178" fillId="0" borderId="17" xfId="0" applyNumberFormat="1" applyFont="1" applyBorder="1" applyAlignment="1">
      <alignment horizontal="right" vertical="center"/>
    </xf>
    <xf numFmtId="171" fontId="178" fillId="0" borderId="18" xfId="0" applyNumberFormat="1" applyFont="1" applyBorder="1" applyAlignment="1">
      <alignment horizontal="right" vertical="center"/>
    </xf>
    <xf numFmtId="171" fontId="178" fillId="0" borderId="19" xfId="0" applyNumberFormat="1" applyFont="1" applyBorder="1" applyAlignment="1">
      <alignment horizontal="right" vertical="center"/>
    </xf>
    <xf numFmtId="171" fontId="178" fillId="0" borderId="20" xfId="0" applyNumberFormat="1" applyFont="1" applyBorder="1" applyAlignment="1">
      <alignment horizontal="right" vertical="center"/>
    </xf>
    <xf numFmtId="3" fontId="178" fillId="0" borderId="18" xfId="0" applyNumberFormat="1" applyFont="1" applyBorder="1" applyAlignment="1">
      <alignment horizontal="right" vertical="center"/>
    </xf>
    <xf numFmtId="3" fontId="178" fillId="0" borderId="19" xfId="0" applyNumberFormat="1" applyFont="1" applyBorder="1" applyAlignment="1">
      <alignment horizontal="right" vertical="center"/>
    </xf>
    <xf numFmtId="3" fontId="178" fillId="0" borderId="20" xfId="0" applyNumberFormat="1" applyFont="1" applyBorder="1" applyAlignment="1">
      <alignment horizontal="right" vertical="center"/>
    </xf>
    <xf numFmtId="3" fontId="178" fillId="6" borderId="17" xfId="0" applyNumberFormat="1" applyFont="1" applyFill="1" applyBorder="1"/>
    <xf numFmtId="0" fontId="178" fillId="6" borderId="17" xfId="0" applyFont="1" applyFill="1" applyBorder="1"/>
    <xf numFmtId="0" fontId="178" fillId="6" borderId="18" xfId="0" applyFont="1" applyFill="1" applyBorder="1"/>
    <xf numFmtId="0" fontId="178" fillId="6" borderId="19" xfId="0" applyFont="1" applyFill="1" applyBorder="1"/>
    <xf numFmtId="0" fontId="178" fillId="6" borderId="20" xfId="0" applyFont="1" applyFill="1" applyBorder="1"/>
    <xf numFmtId="3" fontId="178" fillId="6" borderId="18" xfId="0" applyNumberFormat="1" applyFont="1" applyFill="1" applyBorder="1"/>
    <xf numFmtId="3" fontId="178" fillId="6" borderId="19" xfId="0" applyNumberFormat="1" applyFont="1" applyFill="1" applyBorder="1"/>
    <xf numFmtId="3" fontId="178" fillId="6" borderId="20" xfId="0" applyNumberFormat="1" applyFont="1" applyFill="1" applyBorder="1"/>
    <xf numFmtId="0" fontId="6" fillId="5" borderId="19" xfId="0" applyFont="1" applyFill="1" applyBorder="1" applyAlignment="1">
      <alignment horizontal="center" vertical="center" wrapText="1"/>
    </xf>
    <xf numFmtId="0" fontId="179" fillId="0" borderId="65" xfId="0" applyFont="1" applyFill="1" applyBorder="1"/>
    <xf numFmtId="3" fontId="7" fillId="0" borderId="65" xfId="0" applyNumberFormat="1" applyFont="1" applyBorder="1"/>
    <xf numFmtId="171" fontId="180" fillId="0" borderId="19" xfId="0" applyNumberFormat="1" applyFont="1" applyBorder="1" applyAlignment="1">
      <alignment horizontal="right"/>
    </xf>
    <xf numFmtId="171" fontId="180" fillId="0" borderId="63" xfId="0" applyNumberFormat="1" applyFont="1" applyBorder="1"/>
    <xf numFmtId="171" fontId="180" fillId="0" borderId="19" xfId="0" applyNumberFormat="1" applyFont="1" applyBorder="1"/>
    <xf numFmtId="171" fontId="180" fillId="0" borderId="64" xfId="0" applyNumberFormat="1" applyFont="1" applyBorder="1"/>
    <xf numFmtId="0" fontId="6" fillId="0" borderId="65" xfId="0" applyFont="1" applyFill="1" applyBorder="1" applyAlignment="1">
      <alignment horizontal="center" vertical="center" wrapText="1"/>
    </xf>
    <xf numFmtId="0" fontId="8" fillId="0" borderId="19" xfId="0" applyFont="1" applyFill="1" applyBorder="1" applyAlignment="1">
      <alignment horizontal="center" vertical="center" wrapText="1"/>
    </xf>
    <xf numFmtId="0" fontId="8" fillId="0" borderId="17" xfId="0" applyFont="1" applyFill="1" applyBorder="1" applyAlignment="1">
      <alignment horizontal="center" vertical="center" wrapText="1"/>
    </xf>
    <xf numFmtId="0" fontId="8" fillId="0" borderId="18" xfId="0" applyFont="1" applyFill="1" applyBorder="1" applyAlignment="1">
      <alignment horizontal="center" vertical="center" wrapText="1"/>
    </xf>
    <xf numFmtId="0" fontId="8" fillId="0" borderId="20" xfId="0" applyFont="1" applyFill="1" applyBorder="1" applyAlignment="1">
      <alignment horizontal="center" vertical="center" wrapText="1"/>
    </xf>
    <xf numFmtId="0" fontId="6" fillId="0" borderId="19" xfId="0" applyFont="1" applyFill="1" applyBorder="1" applyAlignment="1">
      <alignment horizontal="center" vertical="center" wrapText="1"/>
    </xf>
    <xf numFmtId="0" fontId="179" fillId="0" borderId="19" xfId="0" applyFont="1" applyFill="1" applyBorder="1"/>
    <xf numFmtId="0" fontId="0" fillId="60" borderId="0" xfId="0" applyFill="1"/>
    <xf numFmtId="0" fontId="116" fillId="61" borderId="67" xfId="0" applyFont="1" applyFill="1" applyBorder="1"/>
    <xf numFmtId="0" fontId="116" fillId="61" borderId="66" xfId="0" applyFont="1" applyFill="1" applyBorder="1"/>
    <xf numFmtId="0" fontId="181" fillId="0" borderId="0" xfId="0" applyFont="1" applyFill="1" applyBorder="1" applyAlignment="1" applyProtection="1">
      <alignment horizontal="center"/>
      <protection locked="0"/>
    </xf>
    <xf numFmtId="0" fontId="181" fillId="0" borderId="0" xfId="0" applyFont="1" applyBorder="1" applyAlignment="1" applyProtection="1">
      <alignment horizontal="left"/>
      <protection locked="0"/>
    </xf>
    <xf numFmtId="0" fontId="181" fillId="0" borderId="0" xfId="0" applyFont="1" applyBorder="1" applyAlignment="1" applyProtection="1">
      <alignment horizontal="right"/>
      <protection locked="0"/>
    </xf>
    <xf numFmtId="1" fontId="181" fillId="0" borderId="0" xfId="0" applyNumberFormat="1" applyFont="1" applyBorder="1" applyAlignment="1" applyProtection="1">
      <alignment horizontal="right"/>
      <protection locked="0"/>
    </xf>
    <xf numFmtId="0" fontId="181" fillId="0" borderId="0" xfId="0" applyFont="1" applyFill="1" applyBorder="1" applyAlignment="1" applyProtection="1">
      <alignment horizontal="right"/>
      <protection locked="0"/>
    </xf>
    <xf numFmtId="0" fontId="8" fillId="5" borderId="18" xfId="0" applyFont="1" applyFill="1" applyBorder="1" applyAlignment="1">
      <alignment horizontal="center" vertical="center" wrapText="1"/>
    </xf>
    <xf numFmtId="0" fontId="8" fillId="5" borderId="19" xfId="0" applyFont="1" applyFill="1" applyBorder="1" applyAlignment="1">
      <alignment horizontal="center" vertical="center" wrapText="1"/>
    </xf>
    <xf numFmtId="0" fontId="8" fillId="5" borderId="20" xfId="0" applyFont="1" applyFill="1" applyBorder="1" applyAlignment="1">
      <alignment horizontal="center" vertical="center" wrapText="1"/>
    </xf>
    <xf numFmtId="0" fontId="8" fillId="5" borderId="17" xfId="0" applyFont="1" applyFill="1" applyBorder="1" applyAlignment="1">
      <alignment horizontal="center" vertical="center" wrapText="1"/>
    </xf>
    <xf numFmtId="0" fontId="116" fillId="0" borderId="0" xfId="0" applyFont="1"/>
    <xf numFmtId="0" fontId="8" fillId="5" borderId="18" xfId="0" applyFont="1" applyFill="1" applyBorder="1" applyAlignment="1">
      <alignment horizontal="center" vertical="center" wrapText="1"/>
    </xf>
    <xf numFmtId="0" fontId="8" fillId="5" borderId="19" xfId="0" applyFont="1" applyFill="1" applyBorder="1" applyAlignment="1">
      <alignment horizontal="center" vertical="center" wrapText="1"/>
    </xf>
    <xf numFmtId="0" fontId="8" fillId="5" borderId="20" xfId="0" applyFont="1" applyFill="1" applyBorder="1" applyAlignment="1">
      <alignment horizontal="center" vertical="center" wrapText="1"/>
    </xf>
    <xf numFmtId="0" fontId="8" fillId="5" borderId="17" xfId="0" applyFont="1" applyFill="1" applyBorder="1" applyAlignment="1">
      <alignment horizontal="center" vertical="center" wrapText="1"/>
    </xf>
    <xf numFmtId="0" fontId="0" fillId="0" borderId="0" xfId="0" applyBorder="1"/>
    <xf numFmtId="3" fontId="176" fillId="0" borderId="19" xfId="0" applyNumberFormat="1" applyFont="1" applyBorder="1" applyAlignment="1">
      <alignment horizontal="right" vertical="center"/>
    </xf>
    <xf numFmtId="3" fontId="176" fillId="0" borderId="20" xfId="0" applyNumberFormat="1" applyFont="1" applyBorder="1" applyAlignment="1">
      <alignment horizontal="right" vertical="center"/>
    </xf>
    <xf numFmtId="3" fontId="176" fillId="0" borderId="18" xfId="0" applyNumberFormat="1" applyFont="1" applyBorder="1" applyAlignment="1">
      <alignment horizontal="right" vertical="center"/>
    </xf>
    <xf numFmtId="0" fontId="8" fillId="5" borderId="17" xfId="0" applyFont="1" applyFill="1" applyBorder="1" applyAlignment="1">
      <alignment horizontal="center" vertical="center" wrapText="1"/>
    </xf>
    <xf numFmtId="0" fontId="8" fillId="5" borderId="18" xfId="0" applyFont="1" applyFill="1" applyBorder="1" applyAlignment="1">
      <alignment horizontal="center" vertical="center" wrapText="1"/>
    </xf>
    <xf numFmtId="0" fontId="8" fillId="5" borderId="19" xfId="0" applyFont="1" applyFill="1" applyBorder="1" applyAlignment="1">
      <alignment horizontal="center" vertical="center" wrapText="1"/>
    </xf>
    <xf numFmtId="0" fontId="8" fillId="5" borderId="20" xfId="0" applyFont="1" applyFill="1" applyBorder="1" applyAlignment="1">
      <alignment horizontal="center" vertical="center" wrapText="1"/>
    </xf>
    <xf numFmtId="0" fontId="4" fillId="0" borderId="17" xfId="0" applyFont="1" applyFill="1" applyBorder="1" applyAlignment="1">
      <alignment horizontal="left" vertical="center"/>
    </xf>
    <xf numFmtId="0" fontId="8" fillId="5" borderId="18" xfId="0" applyFont="1" applyFill="1" applyBorder="1" applyAlignment="1">
      <alignment horizontal="center" vertical="center" wrapText="1"/>
    </xf>
    <xf numFmtId="0" fontId="8" fillId="5" borderId="19" xfId="0" applyFont="1" applyFill="1" applyBorder="1" applyAlignment="1">
      <alignment horizontal="center" vertical="center" wrapText="1"/>
    </xf>
    <xf numFmtId="0" fontId="8" fillId="5" borderId="20" xfId="0" applyFont="1" applyFill="1" applyBorder="1" applyAlignment="1">
      <alignment horizontal="center" vertical="center" wrapText="1"/>
    </xf>
    <xf numFmtId="0" fontId="19" fillId="62" borderId="67" xfId="0" applyFont="1" applyFill="1" applyBorder="1" applyAlignment="1">
      <alignment horizontal="left"/>
    </xf>
    <xf numFmtId="0" fontId="19" fillId="62" borderId="66" xfId="0" applyFont="1" applyFill="1" applyBorder="1" applyAlignment="1">
      <alignment horizontal="left"/>
    </xf>
    <xf numFmtId="0" fontId="0" fillId="0" borderId="0" xfId="0" applyAlignment="1">
      <alignment wrapText="1"/>
    </xf>
    <xf numFmtId="0" fontId="8" fillId="0" borderId="0" xfId="0" applyFont="1" applyFill="1" applyBorder="1" applyAlignment="1">
      <alignment horizontal="center" vertical="center" wrapText="1"/>
    </xf>
    <xf numFmtId="0" fontId="19" fillId="63" borderId="0" xfId="0" applyFont="1" applyFill="1" applyBorder="1" applyAlignment="1">
      <alignment horizontal="left" vertical="center"/>
    </xf>
    <xf numFmtId="0" fontId="116" fillId="63" borderId="0" xfId="0" applyFont="1" applyFill="1" applyBorder="1"/>
    <xf numFmtId="171" fontId="14" fillId="3" borderId="17" xfId="0" applyNumberFormat="1" applyFont="1" applyFill="1" applyBorder="1" applyAlignment="1">
      <alignment horizontal="left" vertical="center"/>
    </xf>
    <xf numFmtId="0" fontId="3" fillId="5" borderId="17" xfId="0" applyFont="1" applyFill="1" applyBorder="1" applyAlignment="1">
      <alignment horizontal="right" vertical="center"/>
    </xf>
    <xf numFmtId="0" fontId="182" fillId="0" borderId="0" xfId="0" applyFont="1"/>
    <xf numFmtId="0" fontId="182" fillId="0" borderId="0" xfId="0" applyFont="1" applyAlignment="1">
      <alignment vertical="center"/>
    </xf>
    <xf numFmtId="0" fontId="184" fillId="60" borderId="65" xfId="0" applyFont="1" applyFill="1" applyBorder="1"/>
    <xf numFmtId="3" fontId="6" fillId="60" borderId="65" xfId="0" applyNumberFormat="1" applyFont="1" applyFill="1" applyBorder="1"/>
    <xf numFmtId="171" fontId="177" fillId="60" borderId="19" xfId="0" applyNumberFormat="1" applyFont="1" applyFill="1" applyBorder="1" applyAlignment="1">
      <alignment horizontal="right"/>
    </xf>
    <xf numFmtId="171" fontId="177" fillId="60" borderId="63" xfId="0" applyNumberFormat="1" applyFont="1" applyFill="1" applyBorder="1"/>
    <xf numFmtId="171" fontId="177" fillId="60" borderId="19" xfId="0" applyNumberFormat="1" applyFont="1" applyFill="1" applyBorder="1"/>
    <xf numFmtId="171" fontId="177" fillId="60" borderId="64" xfId="0" applyNumberFormat="1" applyFont="1" applyFill="1" applyBorder="1"/>
    <xf numFmtId="3" fontId="8" fillId="60" borderId="63" xfId="0" applyNumberFormat="1" applyFont="1" applyFill="1" applyBorder="1"/>
    <xf numFmtId="3" fontId="8" fillId="60" borderId="19" xfId="0" applyNumberFormat="1" applyFont="1" applyFill="1" applyBorder="1"/>
    <xf numFmtId="3" fontId="8" fillId="60" borderId="64" xfId="0" applyNumberFormat="1" applyFont="1" applyFill="1" applyBorder="1"/>
    <xf numFmtId="171" fontId="177" fillId="60" borderId="63" xfId="0" applyNumberFormat="1" applyFont="1" applyFill="1" applyBorder="1" applyAlignment="1">
      <alignment horizontal="right" vertical="center"/>
    </xf>
    <xf numFmtId="171" fontId="177" fillId="60" borderId="19" xfId="0" applyNumberFormat="1" applyFont="1" applyFill="1" applyBorder="1" applyAlignment="1">
      <alignment horizontal="right" vertical="center"/>
    </xf>
    <xf numFmtId="171" fontId="177" fillId="60" borderId="64" xfId="0" applyNumberFormat="1" applyFont="1" applyFill="1" applyBorder="1" applyAlignment="1">
      <alignment horizontal="right" vertical="center"/>
    </xf>
    <xf numFmtId="0" fontId="185" fillId="60" borderId="63" xfId="0" applyFont="1" applyFill="1" applyBorder="1"/>
    <xf numFmtId="3" fontId="185" fillId="60" borderId="19" xfId="0" applyNumberFormat="1" applyFont="1" applyFill="1" applyBorder="1" applyAlignment="1">
      <alignment horizontal="left" vertical="center"/>
    </xf>
    <xf numFmtId="0" fontId="185" fillId="60" borderId="17" xfId="0" applyFont="1" applyFill="1" applyBorder="1"/>
    <xf numFmtId="3" fontId="186" fillId="60" borderId="17" xfId="0" applyNumberFormat="1" applyFont="1" applyFill="1" applyBorder="1" applyAlignment="1">
      <alignment horizontal="right" vertical="center"/>
    </xf>
    <xf numFmtId="171" fontId="186" fillId="60" borderId="17" xfId="0" applyNumberFormat="1" applyFont="1" applyFill="1" applyBorder="1" applyAlignment="1">
      <alignment horizontal="right" vertical="center"/>
    </xf>
    <xf numFmtId="171" fontId="186" fillId="60" borderId="18" xfId="0" applyNumberFormat="1" applyFont="1" applyFill="1" applyBorder="1" applyAlignment="1">
      <alignment horizontal="right" vertical="center"/>
    </xf>
    <xf numFmtId="171" fontId="186" fillId="60" borderId="19" xfId="0" applyNumberFormat="1" applyFont="1" applyFill="1" applyBorder="1" applyAlignment="1">
      <alignment horizontal="right" vertical="center"/>
    </xf>
    <xf numFmtId="171" fontId="186" fillId="60" borderId="20" xfId="0" applyNumberFormat="1" applyFont="1" applyFill="1" applyBorder="1" applyAlignment="1">
      <alignment horizontal="right" vertical="center"/>
    </xf>
    <xf numFmtId="3" fontId="186" fillId="60" borderId="18" xfId="0" applyNumberFormat="1" applyFont="1" applyFill="1" applyBorder="1" applyAlignment="1">
      <alignment horizontal="right" vertical="center"/>
    </xf>
    <xf numFmtId="3" fontId="186" fillId="60" borderId="19" xfId="0" applyNumberFormat="1" applyFont="1" applyFill="1" applyBorder="1" applyAlignment="1">
      <alignment horizontal="right" vertical="center"/>
    </xf>
    <xf numFmtId="3" fontId="186" fillId="60" borderId="20" xfId="0" applyNumberFormat="1" applyFont="1" applyFill="1" applyBorder="1" applyAlignment="1">
      <alignment horizontal="right" vertical="center"/>
    </xf>
    <xf numFmtId="3" fontId="3" fillId="3" borderId="17" xfId="0" applyNumberFormat="1" applyFont="1" applyFill="1" applyBorder="1" applyAlignment="1">
      <alignment horizontal="left" vertical="center"/>
    </xf>
    <xf numFmtId="171" fontId="3" fillId="3" borderId="17" xfId="0" applyNumberFormat="1" applyFont="1" applyFill="1" applyBorder="1" applyAlignment="1">
      <alignment horizontal="left" vertical="center"/>
    </xf>
    <xf numFmtId="0" fontId="187" fillId="0" borderId="0" xfId="0" applyFont="1" applyAlignment="1">
      <alignment horizontal="center" vertical="center" readingOrder="1"/>
    </xf>
    <xf numFmtId="0" fontId="8" fillId="5" borderId="18" xfId="0" applyFont="1" applyFill="1" applyBorder="1" applyAlignment="1">
      <alignment horizontal="center" vertical="center" wrapText="1"/>
    </xf>
    <xf numFmtId="0" fontId="8" fillId="5" borderId="19" xfId="0" applyFont="1" applyFill="1" applyBorder="1" applyAlignment="1">
      <alignment horizontal="center" vertical="center" wrapText="1"/>
    </xf>
    <xf numFmtId="0" fontId="8" fillId="5" borderId="20" xfId="0" applyFont="1" applyFill="1" applyBorder="1" applyAlignment="1">
      <alignment horizontal="center" vertical="center" wrapText="1"/>
    </xf>
    <xf numFmtId="0" fontId="19" fillId="62" borderId="67" xfId="0" applyFont="1" applyFill="1" applyBorder="1" applyAlignment="1">
      <alignment horizontal="left"/>
    </xf>
    <xf numFmtId="0" fontId="19" fillId="62" borderId="66" xfId="0" applyFont="1" applyFill="1" applyBorder="1" applyAlignment="1">
      <alignment horizontal="left"/>
    </xf>
    <xf numFmtId="0" fontId="8" fillId="5" borderId="63" xfId="0" applyFont="1" applyFill="1" applyBorder="1" applyAlignment="1">
      <alignment horizontal="center" vertical="center" wrapText="1"/>
    </xf>
    <xf numFmtId="0" fontId="8" fillId="0" borderId="63" xfId="0" applyFont="1" applyFill="1" applyBorder="1" applyAlignment="1">
      <alignment horizontal="center" vertical="center" wrapText="1"/>
    </xf>
    <xf numFmtId="3" fontId="178" fillId="0" borderId="63" xfId="0" applyNumberFormat="1" applyFont="1" applyBorder="1" applyAlignment="1">
      <alignment horizontal="right" vertical="center"/>
    </xf>
    <xf numFmtId="205" fontId="18" fillId="59" borderId="0" xfId="0" applyNumberFormat="1" applyFont="1" applyFill="1" applyAlignment="1">
      <alignment horizontal="right"/>
    </xf>
    <xf numFmtId="0" fontId="179" fillId="64" borderId="65" xfId="0" applyFont="1" applyFill="1" applyBorder="1"/>
    <xf numFmtId="0" fontId="175" fillId="64" borderId="17" xfId="0" applyFont="1" applyFill="1" applyBorder="1"/>
    <xf numFmtId="0" fontId="8" fillId="5" borderId="19" xfId="0" applyFont="1" applyFill="1" applyBorder="1" applyAlignment="1">
      <alignment horizontal="center" vertical="center" wrapText="1"/>
    </xf>
    <xf numFmtId="0" fontId="8" fillId="5" borderId="20" xfId="0" applyFont="1" applyFill="1" applyBorder="1" applyAlignment="1">
      <alignment horizontal="center" vertical="center" wrapText="1"/>
    </xf>
    <xf numFmtId="0" fontId="8" fillId="5" borderId="18" xfId="0" applyFont="1" applyFill="1" applyBorder="1" applyAlignment="1">
      <alignment horizontal="center" vertical="center" wrapText="1"/>
    </xf>
    <xf numFmtId="0" fontId="8" fillId="5" borderId="20" xfId="0" applyFont="1" applyFill="1" applyBorder="1" applyAlignment="1">
      <alignment horizontal="center" vertical="center" wrapText="1"/>
    </xf>
    <xf numFmtId="0" fontId="8" fillId="5" borderId="19" xfId="0" applyFont="1" applyFill="1" applyBorder="1" applyAlignment="1">
      <alignment horizontal="center" vertical="center" wrapText="1"/>
    </xf>
    <xf numFmtId="3" fontId="180" fillId="0" borderId="19" xfId="0" applyNumberFormat="1" applyFont="1" applyBorder="1" applyAlignment="1">
      <alignment horizontal="right"/>
    </xf>
    <xf numFmtId="0" fontId="8" fillId="5" borderId="20" xfId="0" applyFont="1" applyFill="1" applyBorder="1" applyAlignment="1">
      <alignment horizontal="center" vertical="center" wrapText="1"/>
    </xf>
    <xf numFmtId="0" fontId="8" fillId="0" borderId="75" xfId="0" applyFont="1" applyFill="1" applyBorder="1" applyAlignment="1">
      <alignment horizontal="center" vertical="center" wrapText="1"/>
    </xf>
    <xf numFmtId="171" fontId="178" fillId="0" borderId="64" xfId="0" applyNumberFormat="1" applyFont="1" applyBorder="1" applyAlignment="1">
      <alignment horizontal="right" vertical="center"/>
    </xf>
    <xf numFmtId="3" fontId="180" fillId="0" borderId="63" xfId="0" applyNumberFormat="1" applyFont="1" applyBorder="1"/>
    <xf numFmtId="0" fontId="8" fillId="5" borderId="18" xfId="0" applyFont="1" applyFill="1" applyBorder="1" applyAlignment="1">
      <alignment horizontal="center" vertical="center" wrapText="1"/>
    </xf>
    <xf numFmtId="0" fontId="8" fillId="5" borderId="19" xfId="0" applyFont="1" applyFill="1" applyBorder="1" applyAlignment="1">
      <alignment horizontal="center" vertical="center" wrapText="1"/>
    </xf>
    <xf numFmtId="0" fontId="8" fillId="5" borderId="64" xfId="0" applyFont="1" applyFill="1" applyBorder="1" applyAlignment="1">
      <alignment horizontal="center" vertical="center" wrapText="1"/>
    </xf>
    <xf numFmtId="0" fontId="175" fillId="6" borderId="64" xfId="0" applyFont="1" applyFill="1" applyBorder="1"/>
    <xf numFmtId="3" fontId="178" fillId="6" borderId="64" xfId="0" applyNumberFormat="1" applyFont="1" applyFill="1" applyBorder="1"/>
    <xf numFmtId="3" fontId="182" fillId="0" borderId="18" xfId="0" applyNumberFormat="1" applyFont="1" applyBorder="1" applyAlignment="1">
      <alignment horizontal="right" vertical="center"/>
    </xf>
    <xf numFmtId="3" fontId="182" fillId="0" borderId="19" xfId="0" applyNumberFormat="1" applyFont="1" applyBorder="1" applyAlignment="1">
      <alignment horizontal="right" vertical="center"/>
    </xf>
    <xf numFmtId="0" fontId="8" fillId="5" borderId="19" xfId="0" applyFont="1" applyFill="1" applyBorder="1" applyAlignment="1">
      <alignment horizontal="center" vertical="center" wrapText="1"/>
    </xf>
    <xf numFmtId="0" fontId="8" fillId="5" borderId="20" xfId="0" applyFont="1" applyFill="1" applyBorder="1" applyAlignment="1">
      <alignment horizontal="center" vertical="center" wrapText="1"/>
    </xf>
    <xf numFmtId="0" fontId="8" fillId="5" borderId="18" xfId="0" applyFont="1" applyFill="1" applyBorder="1" applyAlignment="1">
      <alignment horizontal="center" vertical="center" wrapText="1"/>
    </xf>
    <xf numFmtId="0" fontId="8" fillId="5" borderId="20" xfId="0" applyFont="1" applyFill="1" applyBorder="1" applyAlignment="1">
      <alignment horizontal="center" vertical="center" wrapText="1"/>
    </xf>
    <xf numFmtId="0" fontId="8" fillId="5" borderId="18" xfId="0" applyFont="1" applyFill="1" applyBorder="1" applyAlignment="1">
      <alignment horizontal="center" vertical="center" wrapText="1"/>
    </xf>
    <xf numFmtId="0" fontId="8" fillId="5" borderId="19" xfId="0" applyFont="1" applyFill="1" applyBorder="1" applyAlignment="1">
      <alignment horizontal="center" vertical="center" wrapText="1"/>
    </xf>
    <xf numFmtId="0" fontId="8" fillId="5" borderId="20" xfId="0" applyFont="1" applyFill="1" applyBorder="1" applyAlignment="1">
      <alignment horizontal="center" vertical="center" wrapText="1"/>
    </xf>
    <xf numFmtId="0" fontId="17" fillId="5" borderId="19" xfId="0" applyFont="1" applyFill="1" applyBorder="1" applyAlignment="1">
      <alignment horizontal="center"/>
    </xf>
    <xf numFmtId="0" fontId="17" fillId="5" borderId="63" xfId="0" applyFont="1" applyFill="1" applyBorder="1" applyAlignment="1">
      <alignment horizontal="center"/>
    </xf>
    <xf numFmtId="0" fontId="16" fillId="5" borderId="64" xfId="0" applyFont="1" applyFill="1" applyBorder="1" applyAlignment="1">
      <alignment horizontal="center"/>
    </xf>
    <xf numFmtId="0" fontId="3" fillId="5" borderId="78" xfId="0" applyFont="1" applyFill="1" applyBorder="1" applyAlignment="1">
      <alignment horizontal="right" vertical="center"/>
    </xf>
    <xf numFmtId="0" fontId="3" fillId="5" borderId="79" xfId="0" applyFont="1" applyFill="1" applyBorder="1" applyAlignment="1">
      <alignment horizontal="right" vertical="center"/>
    </xf>
    <xf numFmtId="3" fontId="0" fillId="0" borderId="63" xfId="0" applyNumberFormat="1" applyFont="1" applyBorder="1" applyAlignment="1">
      <alignment horizontal="right" vertical="center"/>
    </xf>
    <xf numFmtId="3" fontId="0" fillId="0" borderId="64" xfId="0" applyNumberFormat="1" applyFont="1" applyBorder="1" applyAlignment="1">
      <alignment horizontal="right" vertical="center"/>
    </xf>
    <xf numFmtId="171" fontId="14" fillId="0" borderId="63" xfId="0" applyNumberFormat="1" applyFont="1" applyBorder="1" applyAlignment="1">
      <alignment horizontal="right" vertical="center"/>
    </xf>
    <xf numFmtId="171" fontId="14" fillId="0" borderId="64" xfId="0" applyNumberFormat="1" applyFont="1" applyBorder="1" applyAlignment="1">
      <alignment horizontal="right" vertical="center"/>
    </xf>
    <xf numFmtId="0" fontId="3" fillId="5" borderId="18" xfId="0" applyFont="1" applyFill="1" applyBorder="1" applyAlignment="1">
      <alignment horizontal="left" vertical="center"/>
    </xf>
    <xf numFmtId="3" fontId="4" fillId="3" borderId="18" xfId="0" applyNumberFormat="1" applyFont="1" applyFill="1" applyBorder="1" applyAlignment="1">
      <alignment horizontal="left" vertical="center"/>
    </xf>
    <xf numFmtId="0" fontId="8" fillId="5" borderId="19" xfId="0" applyFont="1" applyFill="1" applyBorder="1" applyAlignment="1">
      <alignment horizontal="center" vertical="center" wrapText="1"/>
    </xf>
    <xf numFmtId="0" fontId="8" fillId="5" borderId="20" xfId="0" applyFont="1" applyFill="1" applyBorder="1" applyAlignment="1">
      <alignment horizontal="center" vertical="center" wrapText="1"/>
    </xf>
    <xf numFmtId="0" fontId="0" fillId="0" borderId="0" xfId="0" applyAlignment="1"/>
    <xf numFmtId="0" fontId="8" fillId="65" borderId="18" xfId="0" applyFont="1" applyFill="1" applyBorder="1" applyAlignment="1">
      <alignment horizontal="center" vertical="center" wrapText="1"/>
    </xf>
    <xf numFmtId="0" fontId="8" fillId="65" borderId="20" xfId="0" applyFont="1" applyFill="1" applyBorder="1" applyAlignment="1">
      <alignment horizontal="center" vertical="center" wrapText="1"/>
    </xf>
    <xf numFmtId="0" fontId="0" fillId="0" borderId="3" xfId="0" applyFill="1" applyBorder="1"/>
    <xf numFmtId="0" fontId="8" fillId="5" borderId="18" xfId="0" applyFont="1" applyFill="1" applyBorder="1" applyAlignment="1">
      <alignment horizontal="center" vertical="center" wrapText="1"/>
    </xf>
    <xf numFmtId="0" fontId="8" fillId="5" borderId="19" xfId="0" applyFont="1" applyFill="1" applyBorder="1" applyAlignment="1">
      <alignment horizontal="center" vertical="center" wrapText="1"/>
    </xf>
    <xf numFmtId="0" fontId="8" fillId="5" borderId="20" xfId="0" applyFont="1" applyFill="1" applyBorder="1" applyAlignment="1">
      <alignment horizontal="center" vertical="center" wrapText="1"/>
    </xf>
    <xf numFmtId="0" fontId="6" fillId="5" borderId="19" xfId="0" applyFont="1" applyFill="1" applyBorder="1" applyAlignment="1">
      <alignment horizontal="center" vertical="center" wrapText="1"/>
    </xf>
    <xf numFmtId="0" fontId="8" fillId="5" borderId="17" xfId="0" applyFont="1" applyFill="1" applyBorder="1" applyAlignment="1">
      <alignment horizontal="center" vertical="center" wrapText="1"/>
    </xf>
    <xf numFmtId="0" fontId="8" fillId="5" borderId="19" xfId="0" applyFont="1" applyFill="1" applyBorder="1" applyAlignment="1">
      <alignment horizontal="center" vertical="center" wrapText="1"/>
    </xf>
    <xf numFmtId="0" fontId="8" fillId="5" borderId="20" xfId="0" applyFont="1" applyFill="1" applyBorder="1" applyAlignment="1">
      <alignment horizontal="center" vertical="center" wrapText="1"/>
    </xf>
    <xf numFmtId="0" fontId="8" fillId="5" borderId="64" xfId="0" applyFont="1" applyFill="1" applyBorder="1" applyAlignment="1">
      <alignment horizontal="center" vertical="center" wrapText="1"/>
    </xf>
    <xf numFmtId="0" fontId="6" fillId="5" borderId="19" xfId="0" applyFont="1" applyFill="1" applyBorder="1" applyAlignment="1">
      <alignment horizontal="center" vertical="center" wrapText="1"/>
    </xf>
    <xf numFmtId="171" fontId="4" fillId="3" borderId="0" xfId="0" applyNumberFormat="1" applyFont="1" applyFill="1" applyBorder="1" applyAlignment="1">
      <alignment horizontal="left" vertical="center"/>
    </xf>
    <xf numFmtId="3" fontId="0" fillId="0" borderId="0" xfId="0" applyNumberFormat="1" applyFont="1" applyBorder="1" applyAlignment="1">
      <alignment horizontal="right" vertical="center"/>
    </xf>
    <xf numFmtId="3" fontId="176" fillId="0" borderId="17" xfId="0" applyNumberFormat="1" applyFont="1" applyBorder="1" applyAlignment="1">
      <alignment horizontal="right" vertical="center"/>
    </xf>
    <xf numFmtId="3" fontId="8" fillId="0" borderId="0" xfId="0" applyNumberFormat="1" applyFont="1" applyFill="1" applyBorder="1"/>
    <xf numFmtId="0" fontId="8" fillId="5" borderId="18" xfId="0" applyFont="1" applyFill="1" applyBorder="1" applyAlignment="1">
      <alignment horizontal="center" vertical="center" wrapText="1"/>
    </xf>
    <xf numFmtId="0" fontId="8" fillId="5" borderId="19" xfId="0" applyFont="1" applyFill="1" applyBorder="1" applyAlignment="1">
      <alignment horizontal="center" vertical="center" wrapText="1"/>
    </xf>
    <xf numFmtId="0" fontId="8" fillId="5" borderId="20" xfId="0" applyFont="1" applyFill="1" applyBorder="1" applyAlignment="1">
      <alignment horizontal="center" vertical="center" wrapText="1"/>
    </xf>
    <xf numFmtId="3" fontId="0" fillId="0" borderId="17" xfId="0" applyNumberFormat="1" applyBorder="1"/>
    <xf numFmtId="3" fontId="8" fillId="60" borderId="17" xfId="0" applyNumberFormat="1" applyFont="1" applyFill="1" applyBorder="1"/>
    <xf numFmtId="3" fontId="0" fillId="0" borderId="18" xfId="0" applyNumberFormat="1" applyBorder="1"/>
    <xf numFmtId="3" fontId="0" fillId="0" borderId="20" xfId="0" applyNumberFormat="1" applyBorder="1"/>
    <xf numFmtId="3" fontId="8" fillId="60" borderId="18" xfId="0" applyNumberFormat="1" applyFont="1" applyFill="1" applyBorder="1"/>
    <xf numFmtId="3" fontId="8" fillId="60" borderId="20" xfId="0" applyNumberFormat="1" applyFont="1" applyFill="1" applyBorder="1"/>
    <xf numFmtId="3" fontId="190" fillId="0" borderId="17" xfId="0" applyNumberFormat="1" applyFont="1" applyBorder="1" applyAlignment="1">
      <alignment horizontal="right" vertical="center"/>
    </xf>
    <xf numFmtId="3" fontId="8" fillId="0" borderId="19" xfId="0" applyNumberFormat="1" applyFont="1" applyBorder="1" applyAlignment="1">
      <alignment horizontal="right" vertical="center"/>
    </xf>
    <xf numFmtId="0" fontId="0" fillId="0" borderId="19" xfId="0" applyFont="1" applyBorder="1" applyAlignment="1">
      <alignment horizontal="right" vertical="center"/>
    </xf>
    <xf numFmtId="3" fontId="14" fillId="0" borderId="63" xfId="0" applyNumberFormat="1" applyFont="1" applyBorder="1" applyAlignment="1">
      <alignment horizontal="right" vertical="center"/>
    </xf>
    <xf numFmtId="3" fontId="14" fillId="0" borderId="19" xfId="0" applyNumberFormat="1" applyFont="1" applyBorder="1" applyAlignment="1">
      <alignment horizontal="right" vertical="center"/>
    </xf>
    <xf numFmtId="3" fontId="14" fillId="0" borderId="64" xfId="0" applyNumberFormat="1" applyFont="1" applyBorder="1" applyAlignment="1">
      <alignment horizontal="right" vertical="center"/>
    </xf>
    <xf numFmtId="205" fontId="183" fillId="0" borderId="0" xfId="0" applyNumberFormat="1" applyFont="1" applyAlignment="1">
      <alignment horizontal="center"/>
    </xf>
    <xf numFmtId="0" fontId="8" fillId="5" borderId="18" xfId="0" applyFont="1" applyFill="1" applyBorder="1" applyAlignment="1">
      <alignment horizontal="center" vertical="center" wrapText="1"/>
    </xf>
    <xf numFmtId="0" fontId="8" fillId="5" borderId="19" xfId="0" applyFont="1" applyFill="1" applyBorder="1" applyAlignment="1">
      <alignment horizontal="center" vertical="center" wrapText="1"/>
    </xf>
    <xf numFmtId="0" fontId="8" fillId="5" borderId="20" xfId="0" applyFont="1" applyFill="1" applyBorder="1" applyAlignment="1">
      <alignment horizontal="center" vertical="center" wrapText="1"/>
    </xf>
    <xf numFmtId="0" fontId="19" fillId="62" borderId="67" xfId="0" applyFont="1" applyFill="1" applyBorder="1" applyAlignment="1">
      <alignment horizontal="left"/>
    </xf>
    <xf numFmtId="0" fontId="19" fillId="62" borderId="66" xfId="0" applyFont="1" applyFill="1" applyBorder="1" applyAlignment="1">
      <alignment horizontal="left"/>
    </xf>
    <xf numFmtId="0" fontId="8" fillId="5" borderId="17" xfId="0" applyFont="1" applyFill="1" applyBorder="1" applyAlignment="1">
      <alignment horizontal="center" vertical="center" wrapText="1"/>
    </xf>
    <xf numFmtId="0" fontId="6" fillId="5" borderId="65" xfId="0" applyFont="1" applyFill="1" applyBorder="1" applyAlignment="1">
      <alignment horizontal="center" vertical="center" wrapText="1"/>
    </xf>
    <xf numFmtId="0" fontId="8" fillId="5" borderId="71" xfId="0" applyFont="1" applyFill="1" applyBorder="1" applyAlignment="1">
      <alignment horizontal="center" vertical="center" wrapText="1"/>
    </xf>
    <xf numFmtId="0" fontId="8" fillId="5" borderId="72" xfId="0" applyFont="1" applyFill="1" applyBorder="1" applyAlignment="1">
      <alignment horizontal="center" vertical="center" wrapText="1"/>
    </xf>
    <xf numFmtId="0" fontId="8" fillId="5" borderId="68" xfId="0" applyFont="1" applyFill="1" applyBorder="1" applyAlignment="1">
      <alignment horizontal="center" vertical="center" wrapText="1"/>
    </xf>
    <xf numFmtId="0" fontId="8" fillId="5" borderId="69" xfId="0" applyFont="1" applyFill="1" applyBorder="1" applyAlignment="1">
      <alignment horizontal="center" vertical="center" wrapText="1"/>
    </xf>
    <xf numFmtId="0" fontId="8" fillId="5" borderId="70" xfId="0" applyFont="1" applyFill="1" applyBorder="1" applyAlignment="1">
      <alignment horizontal="center" vertical="center" wrapText="1"/>
    </xf>
    <xf numFmtId="0" fontId="8" fillId="5" borderId="62" xfId="0" applyFont="1" applyFill="1" applyBorder="1" applyAlignment="1">
      <alignment horizontal="center" vertical="center" wrapText="1"/>
    </xf>
    <xf numFmtId="0" fontId="8" fillId="5" borderId="63" xfId="0" applyFont="1" applyFill="1" applyBorder="1" applyAlignment="1">
      <alignment horizontal="center" vertical="center" wrapText="1"/>
    </xf>
    <xf numFmtId="0" fontId="8" fillId="5" borderId="64" xfId="0" applyFont="1" applyFill="1" applyBorder="1" applyAlignment="1">
      <alignment horizontal="center" vertical="center" wrapText="1"/>
    </xf>
    <xf numFmtId="0" fontId="8" fillId="65" borderId="19" xfId="0" applyFont="1" applyFill="1" applyBorder="1" applyAlignment="1">
      <alignment horizontal="center" vertical="center" wrapText="1"/>
    </xf>
    <xf numFmtId="0" fontId="8" fillId="65" borderId="20" xfId="0" applyFont="1" applyFill="1" applyBorder="1" applyAlignment="1">
      <alignment horizontal="center" vertical="center" wrapText="1"/>
    </xf>
    <xf numFmtId="0" fontId="8" fillId="65" borderId="18" xfId="0" applyFont="1" applyFill="1" applyBorder="1" applyAlignment="1">
      <alignment horizontal="center" vertical="center" wrapText="1"/>
    </xf>
    <xf numFmtId="0" fontId="3" fillId="5" borderId="18" xfId="0" applyFont="1" applyFill="1" applyBorder="1" applyAlignment="1">
      <alignment horizontal="center" vertical="center"/>
    </xf>
    <xf numFmtId="0" fontId="3" fillId="5" borderId="19" xfId="0" applyFont="1" applyFill="1" applyBorder="1" applyAlignment="1">
      <alignment horizontal="center" vertical="center"/>
    </xf>
    <xf numFmtId="0" fontId="3" fillId="5" borderId="20" xfId="0" applyFont="1" applyFill="1" applyBorder="1" applyAlignment="1">
      <alignment horizontal="center" vertical="center"/>
    </xf>
    <xf numFmtId="0" fontId="3" fillId="5" borderId="18" xfId="0" applyFont="1" applyFill="1" applyBorder="1" applyAlignment="1">
      <alignment horizontal="center"/>
    </xf>
    <xf numFmtId="0" fontId="3" fillId="5" borderId="19" xfId="0" applyFont="1" applyFill="1" applyBorder="1" applyAlignment="1">
      <alignment horizontal="center"/>
    </xf>
    <xf numFmtId="0" fontId="3" fillId="5" borderId="20" xfId="0" applyFont="1" applyFill="1" applyBorder="1" applyAlignment="1">
      <alignment horizontal="center"/>
    </xf>
    <xf numFmtId="0" fontId="3" fillId="5" borderId="63" xfId="0" applyFont="1" applyFill="1" applyBorder="1" applyAlignment="1">
      <alignment horizontal="center"/>
    </xf>
    <xf numFmtId="0" fontId="3" fillId="5" borderId="64" xfId="0" applyFont="1" applyFill="1" applyBorder="1" applyAlignment="1">
      <alignment horizontal="center"/>
    </xf>
    <xf numFmtId="0" fontId="6" fillId="5" borderId="63" xfId="0" applyFont="1" applyFill="1" applyBorder="1" applyAlignment="1">
      <alignment horizontal="center" vertical="center" wrapText="1"/>
    </xf>
    <xf numFmtId="0" fontId="6" fillId="5" borderId="19" xfId="0" applyFont="1" applyFill="1" applyBorder="1" applyAlignment="1">
      <alignment horizontal="center" vertical="center" wrapText="1"/>
    </xf>
    <xf numFmtId="0" fontId="6" fillId="5" borderId="64" xfId="0" applyFont="1" applyFill="1" applyBorder="1" applyAlignment="1">
      <alignment horizontal="center" vertical="center" wrapText="1"/>
    </xf>
    <xf numFmtId="0" fontId="188" fillId="5" borderId="17" xfId="0" applyFont="1" applyFill="1" applyBorder="1" applyAlignment="1">
      <alignment horizontal="center" vertical="center" wrapText="1"/>
    </xf>
    <xf numFmtId="0" fontId="8" fillId="5" borderId="73" xfId="0" applyFont="1" applyFill="1" applyBorder="1" applyAlignment="1">
      <alignment horizontal="center" vertical="center" wrapText="1"/>
    </xf>
    <xf numFmtId="0" fontId="8" fillId="5" borderId="74" xfId="0" applyFont="1" applyFill="1" applyBorder="1" applyAlignment="1">
      <alignment horizontal="center" vertical="center" wrapText="1"/>
    </xf>
    <xf numFmtId="0" fontId="189" fillId="5" borderId="76" xfId="0" applyFont="1" applyFill="1" applyBorder="1" applyAlignment="1">
      <alignment horizontal="center" vertical="center"/>
    </xf>
    <xf numFmtId="0" fontId="189" fillId="5" borderId="62" xfId="0" applyFont="1" applyFill="1" applyBorder="1" applyAlignment="1">
      <alignment horizontal="center" vertical="center"/>
    </xf>
    <xf numFmtId="0" fontId="189" fillId="5" borderId="77" xfId="0" applyFont="1" applyFill="1" applyBorder="1" applyAlignment="1">
      <alignment horizontal="center" vertical="center"/>
    </xf>
    <xf numFmtId="0" fontId="5" fillId="5" borderId="18" xfId="0" applyFont="1" applyFill="1" applyBorder="1" applyAlignment="1">
      <alignment horizontal="center" vertical="center"/>
    </xf>
    <xf numFmtId="0" fontId="5" fillId="5" borderId="19" xfId="0" applyFont="1" applyFill="1" applyBorder="1" applyAlignment="1">
      <alignment horizontal="center" vertical="center"/>
    </xf>
    <xf numFmtId="0" fontId="5" fillId="5" borderId="20" xfId="0" applyFont="1" applyFill="1" applyBorder="1" applyAlignment="1">
      <alignment horizontal="center" vertical="center"/>
    </xf>
    <xf numFmtId="0" fontId="3" fillId="5" borderId="22" xfId="0" applyFont="1" applyFill="1" applyBorder="1" applyAlignment="1">
      <alignment horizontal="center"/>
    </xf>
    <xf numFmtId="0" fontId="3" fillId="5" borderId="0" xfId="0" applyFont="1" applyFill="1" applyBorder="1" applyAlignment="1">
      <alignment horizontal="center"/>
    </xf>
    <xf numFmtId="0" fontId="3" fillId="5" borderId="50" xfId="0" applyFont="1" applyFill="1" applyBorder="1" applyAlignment="1">
      <alignment horizontal="center"/>
    </xf>
    <xf numFmtId="0" fontId="3" fillId="5" borderId="52" xfId="0" applyFont="1" applyFill="1" applyBorder="1" applyAlignment="1">
      <alignment horizontal="center"/>
    </xf>
    <xf numFmtId="0" fontId="3" fillId="5" borderId="23" xfId="0" applyFont="1" applyFill="1" applyBorder="1" applyAlignment="1">
      <alignment horizontal="center"/>
    </xf>
    <xf numFmtId="0" fontId="3" fillId="5" borderId="53" xfId="0" applyFont="1" applyFill="1" applyBorder="1" applyAlignment="1">
      <alignment horizontal="center"/>
    </xf>
    <xf numFmtId="0" fontId="19" fillId="7" borderId="22" xfId="0" applyFont="1" applyFill="1" applyBorder="1" applyAlignment="1">
      <alignment horizontal="center" vertical="center"/>
    </xf>
    <xf numFmtId="0" fontId="19" fillId="7" borderId="0" xfId="0" applyFont="1" applyFill="1" applyBorder="1" applyAlignment="1">
      <alignment horizontal="center" vertical="center"/>
    </xf>
  </cellXfs>
  <cellStyles count="1212">
    <cellStyle name="_x000a_386grabber=M" xfId="727" xr:uid="{00000000-0005-0000-0000-000000000000}"/>
    <cellStyle name="$" xfId="728" xr:uid="{00000000-0005-0000-0000-000001000000}"/>
    <cellStyle name="$m" xfId="729" xr:uid="{00000000-0005-0000-0000-000002000000}"/>
    <cellStyle name="$q" xfId="730" xr:uid="{00000000-0005-0000-0000-000003000000}"/>
    <cellStyle name="$q*" xfId="731" xr:uid="{00000000-0005-0000-0000-000004000000}"/>
    <cellStyle name="$q_EarningsModel" xfId="732" xr:uid="{00000000-0005-0000-0000-000005000000}"/>
    <cellStyle name="$qA" xfId="733" xr:uid="{00000000-0005-0000-0000-000006000000}"/>
    <cellStyle name="$qRange" xfId="734" xr:uid="{00000000-0005-0000-0000-000007000000}"/>
    <cellStyle name="$sign" xfId="735" xr:uid="{00000000-0005-0000-0000-000008000000}"/>
    <cellStyle name="******************************************" xfId="10" xr:uid="{00000000-0005-0000-0000-000009000000}"/>
    <cellStyle name="_~3622914" xfId="11" xr:uid="{00000000-0005-0000-0000-00000A000000}"/>
    <cellStyle name="_~4988258" xfId="736" xr:uid="{00000000-0005-0000-0000-00000B000000}"/>
    <cellStyle name="_~5783180" xfId="737" xr:uid="{00000000-0005-0000-0000-00000C000000}"/>
    <cellStyle name="_~5907318" xfId="738" xr:uid="{00000000-0005-0000-0000-00000D000000}"/>
    <cellStyle name="_~9171418" xfId="739" xr:uid="{00000000-0005-0000-0000-00000E000000}"/>
    <cellStyle name="_~9736082" xfId="12" xr:uid="{00000000-0005-0000-0000-00000F000000}"/>
    <cellStyle name="_12Month" xfId="13" xr:uid="{00000000-0005-0000-0000-000010000000}"/>
    <cellStyle name="_12Month 2" xfId="14" xr:uid="{00000000-0005-0000-0000-000011000000}"/>
    <cellStyle name="_12Month-S" xfId="15" xr:uid="{00000000-0005-0000-0000-000012000000}"/>
    <cellStyle name="_12Month-S 2" xfId="16" xr:uid="{00000000-0005-0000-0000-000013000000}"/>
    <cellStyle name="_1QFY07 Top 10" xfId="17" xr:uid="{00000000-0005-0000-0000-000014000000}"/>
    <cellStyle name="_1QFY08 - Additional Charts-Shri" xfId="18" xr:uid="{00000000-0005-0000-0000-000015000000}"/>
    <cellStyle name="_2009 02 Share of Offshore Profits in Indian Corporates" xfId="740" xr:uid="{00000000-0005-0000-0000-000016000000}"/>
    <cellStyle name="_2009 1QFY09 Corporate Performance" xfId="741" xr:uid="{00000000-0005-0000-0000-000017000000}"/>
    <cellStyle name="_2009 2QFY09 Corporate Performance" xfId="742" xr:uid="{00000000-0005-0000-0000-000018000000}"/>
    <cellStyle name="_2009 3QFY09 Corporate Performance" xfId="743" xr:uid="{00000000-0005-0000-0000-000019000000}"/>
    <cellStyle name="_2010 2QFY10 Corporate Performance" xfId="744" xr:uid="{00000000-0005-0000-0000-00001A000000}"/>
    <cellStyle name="_2010 3QFY10 Corporate Performance" xfId="745" xr:uid="{00000000-0005-0000-0000-00001B000000}"/>
    <cellStyle name="_2010 4QFY10 Corporate Performance" xfId="746" xr:uid="{00000000-0005-0000-0000-00001C000000}"/>
    <cellStyle name="_2010 4QFY10 Corporate Performance-31st May 2010" xfId="747" xr:uid="{00000000-0005-0000-0000-00001D000000}"/>
    <cellStyle name="_2011 1QFY11 Corporate Performance" xfId="748" xr:uid="{00000000-0005-0000-0000-00001E000000}"/>
    <cellStyle name="_2QFY07 Top 10" xfId="19" xr:uid="{00000000-0005-0000-0000-00001F000000}"/>
    <cellStyle name="_3Month" xfId="20" xr:uid="{00000000-0005-0000-0000-000020000000}"/>
    <cellStyle name="_3Month 2" xfId="21" xr:uid="{00000000-0005-0000-0000-000021000000}"/>
    <cellStyle name="_3Month-S" xfId="22" xr:uid="{00000000-0005-0000-0000-000022000000}"/>
    <cellStyle name="_3Month-S 2" xfId="23" xr:uid="{00000000-0005-0000-0000-000023000000}"/>
    <cellStyle name="_52W High" xfId="24" xr:uid="{00000000-0005-0000-0000-000024000000}"/>
    <cellStyle name="_52W High 2" xfId="25" xr:uid="{00000000-0005-0000-0000-000025000000}"/>
    <cellStyle name="_6Month" xfId="26" xr:uid="{00000000-0005-0000-0000-000026000000}"/>
    <cellStyle name="_6Month 2" xfId="27" xr:uid="{00000000-0005-0000-0000-000027000000}"/>
    <cellStyle name="_6Month-S" xfId="28" xr:uid="{00000000-0005-0000-0000-000028000000}"/>
    <cellStyle name="_6Month-S 2" xfId="29" xr:uid="{00000000-0005-0000-0000-000029000000}"/>
    <cellStyle name="_Additional Charts" xfId="30" xr:uid="{00000000-0005-0000-0000-00002A000000}"/>
    <cellStyle name="_Affordable Hsg Sales" xfId="749" xr:uid="{00000000-0005-0000-0000-00002B000000}"/>
    <cellStyle name="_Aggregate" xfId="31" xr:uid="{00000000-0005-0000-0000-00002C000000}"/>
    <cellStyle name="_Aggregate - New" xfId="750" xr:uid="{00000000-0005-0000-0000-00002D000000}"/>
    <cellStyle name="_All Charts" xfId="32" xr:uid="{00000000-0005-0000-0000-00002E000000}"/>
    <cellStyle name="_Allahabad bank" xfId="33" xr:uid="{00000000-0005-0000-0000-00002F000000}"/>
    <cellStyle name="_Andhra Bank model" xfId="34" xr:uid="{00000000-0005-0000-0000-000030000000}"/>
    <cellStyle name="_Ashapura - Earnings Model" xfId="35" xr:uid="{00000000-0005-0000-0000-000031000000}"/>
    <cellStyle name="_Aurobindo_Model_Religare_Ref_1" xfId="751" xr:uid="{00000000-0005-0000-0000-000032000000}"/>
    <cellStyle name="_AUTOMOBILE GUIDE" xfId="752" xr:uid="{00000000-0005-0000-0000-000033000000}"/>
    <cellStyle name="_Axis Bank Model" xfId="36" xr:uid="{00000000-0005-0000-0000-000034000000}"/>
    <cellStyle name="_B200706" xfId="753" xr:uid="{00000000-0005-0000-0000-000035000000}"/>
    <cellStyle name="_B200709" xfId="754" xr:uid="{00000000-0005-0000-0000-000036000000}"/>
    <cellStyle name="_B200712" xfId="755" xr:uid="{00000000-0005-0000-0000-000037000000}"/>
    <cellStyle name="_B200803" xfId="756" xr:uid="{00000000-0005-0000-0000-000038000000}"/>
    <cellStyle name="_B200806" xfId="757" xr:uid="{00000000-0005-0000-0000-000039000000}"/>
    <cellStyle name="_B200809" xfId="758" xr:uid="{00000000-0005-0000-0000-00003A000000}"/>
    <cellStyle name="_B200812" xfId="759" xr:uid="{00000000-0005-0000-0000-00003B000000}"/>
    <cellStyle name="_BEL em" xfId="37" xr:uid="{00000000-0005-0000-0000-00003C000000}"/>
    <cellStyle name="_BINDO_Religare_Model" xfId="760" xr:uid="{00000000-0005-0000-0000-00003D000000}"/>
    <cellStyle name="_Biocon Revenue Model" xfId="761" xr:uid="{00000000-0005-0000-0000-00003E000000}"/>
    <cellStyle name="_Biocon_Managemenet_Meeting" xfId="762" xr:uid="{00000000-0005-0000-0000-00003F000000}"/>
    <cellStyle name="_Biocon_Religare_Model_Ref" xfId="763" xr:uid="{00000000-0005-0000-0000-000040000000}"/>
    <cellStyle name="_Birla Corp" xfId="764" xr:uid="{00000000-0005-0000-0000-000041000000}"/>
    <cellStyle name="_bLOOMBERG" xfId="38" xr:uid="{00000000-0005-0000-0000-000042000000}"/>
    <cellStyle name="_bLOOMBERG 2" xfId="39" xr:uid="{00000000-0005-0000-0000-000043000000}"/>
    <cellStyle name="_Board Meetings" xfId="765" xr:uid="{00000000-0005-0000-0000-000044000000}"/>
    <cellStyle name="_Board Meetings 2" xfId="766" xr:uid="{00000000-0005-0000-0000-000045000000}"/>
    <cellStyle name="_BoB Model" xfId="40" xr:uid="{00000000-0005-0000-0000-000046000000}"/>
    <cellStyle name="_BoB Quarterly" xfId="41" xr:uid="{00000000-0005-0000-0000-000047000000}"/>
    <cellStyle name="_bob1" xfId="42" xr:uid="{00000000-0005-0000-0000-000048000000}"/>
    <cellStyle name="_BoI Model" xfId="43" xr:uid="{00000000-0005-0000-0000-000049000000}"/>
    <cellStyle name="_BoI Quarterly" xfId="44" xr:uid="{00000000-0005-0000-0000-00004A000000}"/>
    <cellStyle name="_Book1" xfId="45" xr:uid="{00000000-0005-0000-0000-00004B000000}"/>
    <cellStyle name="_Book1 (19)" xfId="767" xr:uid="{00000000-0005-0000-0000-00004C000000}"/>
    <cellStyle name="_Book16" xfId="46" xr:uid="{00000000-0005-0000-0000-00004D000000}"/>
    <cellStyle name="_Book2" xfId="47" xr:uid="{00000000-0005-0000-0000-00004E000000}"/>
    <cellStyle name="_Book2 (2)" xfId="768" xr:uid="{00000000-0005-0000-0000-00004F000000}"/>
    <cellStyle name="_Broker Sheet - Infrastructure" xfId="48" xr:uid="{00000000-0005-0000-0000-000050000000}"/>
    <cellStyle name="_BSE 500 Quarterly Sensitivity" xfId="769" xr:uid="{00000000-0005-0000-0000-000051000000}"/>
    <cellStyle name="_BSE Sector" xfId="770" xr:uid="{00000000-0005-0000-0000-000052000000}"/>
    <cellStyle name="_BSE Sensex EPS &amp; Contribution" xfId="49" xr:uid="{00000000-0005-0000-0000-000053000000}"/>
    <cellStyle name="_Cement 1 (2)" xfId="771" xr:uid="{00000000-0005-0000-0000-000054000000}"/>
    <cellStyle name="_Charts for Cos &amp; Sector" xfId="772" xr:uid="{00000000-0005-0000-0000-000055000000}"/>
    <cellStyle name="_Cipla detailed" xfId="773" xr:uid="{00000000-0005-0000-0000-000056000000}"/>
    <cellStyle name="_Cipla_Model-Ref" xfId="774" xr:uid="{00000000-0005-0000-0000-000057000000}"/>
    <cellStyle name="_Cipla_Religare_Model" xfId="775" xr:uid="{00000000-0005-0000-0000-000058000000}"/>
    <cellStyle name="_Cipla_Religare_Model_Ref_1" xfId="776" xr:uid="{00000000-0005-0000-0000-000059000000}"/>
    <cellStyle name="_Copy of Cipla_Religare_Model" xfId="777" xr:uid="{00000000-0005-0000-0000-00005A000000}"/>
    <cellStyle name="_Corp Profit to GDP" xfId="50" xr:uid="{00000000-0005-0000-0000-00005B000000}"/>
    <cellStyle name="_Cos Valuation - Greater than Less than 2B" xfId="51" xr:uid="{00000000-0005-0000-0000-00005C000000}"/>
    <cellStyle name="_Cos Valuation - Greater than Less than 2B 2" xfId="52" xr:uid="{00000000-0005-0000-0000-00005D000000}"/>
    <cellStyle name="_CUB Model" xfId="53" xr:uid="{00000000-0005-0000-0000-00005E000000}"/>
    <cellStyle name="_CUB QoQ" xfId="54" xr:uid="{00000000-0005-0000-0000-00005F000000}"/>
    <cellStyle name="_Current Nifty Sensetivity" xfId="778" xr:uid="{00000000-0005-0000-0000-000060000000}"/>
    <cellStyle name="_D2006" xfId="55" xr:uid="{00000000-0005-0000-0000-000061000000}"/>
    <cellStyle name="_D2006 2" xfId="779" xr:uid="{00000000-0005-0000-0000-000062000000}"/>
    <cellStyle name="_D2006 2 2" xfId="780" xr:uid="{00000000-0005-0000-0000-000063000000}"/>
    <cellStyle name="_D2006 3" xfId="781" xr:uid="{00000000-0005-0000-0000-000064000000}"/>
    <cellStyle name="_D2006 4" xfId="782" xr:uid="{00000000-0005-0000-0000-000065000000}"/>
    <cellStyle name="_D2006 4 2" xfId="783" xr:uid="{00000000-0005-0000-0000-000066000000}"/>
    <cellStyle name="_Debt EV" xfId="784" xr:uid="{00000000-0005-0000-0000-000067000000}"/>
    <cellStyle name="_Debt of OMC's" xfId="785" xr:uid="{00000000-0005-0000-0000-000068000000}"/>
    <cellStyle name="_Deposit, Credit Data" xfId="56" xr:uid="{00000000-0005-0000-0000-000069000000}"/>
    <cellStyle name="_Deven" xfId="786" xr:uid="{00000000-0005-0000-0000-00006A000000}"/>
    <cellStyle name="_DHFL Model" xfId="57" xr:uid="{00000000-0005-0000-0000-00006B000000}"/>
    <cellStyle name="_DivYield-S" xfId="58" xr:uid="{00000000-0005-0000-0000-00006C000000}"/>
    <cellStyle name="_DivYield-S 2" xfId="59" xr:uid="{00000000-0005-0000-0000-00006D000000}"/>
    <cellStyle name="_DLF and Unitech Fidelity May09" xfId="787" xr:uid="{00000000-0005-0000-0000-00006E000000}"/>
    <cellStyle name="_DRL_Religare_Model_Ref" xfId="788" xr:uid="{00000000-0005-0000-0000-00006F000000}"/>
    <cellStyle name="_DrReddy_mail_model" xfId="789" xr:uid="{00000000-0005-0000-0000-000070000000}"/>
    <cellStyle name="_Dupont Template" xfId="790" xr:uid="{00000000-0005-0000-0000-000071000000}"/>
    <cellStyle name="_Earnings Revision" xfId="60" xr:uid="{00000000-0005-0000-0000-000072000000}"/>
    <cellStyle name="_earningsmodel-npil-1" xfId="791" xr:uid="{00000000-0005-0000-0000-000073000000}"/>
    <cellStyle name="_EM - Apollo-WIP" xfId="792" xr:uid="{00000000-0005-0000-0000-000074000000}"/>
    <cellStyle name="_EM - IndiaCements" xfId="793" xr:uid="{00000000-0005-0000-0000-000075000000}"/>
    <cellStyle name="_Email related tables" xfId="794" xr:uid="{00000000-0005-0000-0000-000076000000}"/>
    <cellStyle name="_EM-Dishman Pharma-WIP" xfId="795" xr:uid="{00000000-0005-0000-0000-000077000000}"/>
    <cellStyle name="_EM-Glenmark-WIP" xfId="796" xr:uid="{00000000-0005-0000-0000-000078000000}"/>
    <cellStyle name="_EM-GSK Pharma" xfId="797" xr:uid="{00000000-0005-0000-0000-000079000000}"/>
    <cellStyle name="_EM-Nicholas" xfId="798" xr:uid="{00000000-0005-0000-0000-00007A000000}"/>
    <cellStyle name="_EM-United Phosphorus" xfId="799" xr:uid="{00000000-0005-0000-0000-00007B000000}"/>
    <cellStyle name="_EM-United Phosphorus-WIP" xfId="800" xr:uid="{00000000-0005-0000-0000-00007C000000}"/>
    <cellStyle name="_Energy cost savings Jan09" xfId="801" xr:uid="{00000000-0005-0000-0000-00007D000000}"/>
    <cellStyle name="_EPS Grw" xfId="61" xr:uid="{00000000-0005-0000-0000-00007E000000}"/>
    <cellStyle name="_EPS Grw 2" xfId="62" xr:uid="{00000000-0005-0000-0000-00007F000000}"/>
    <cellStyle name="_EPS Sensex &amp; Nifty" xfId="802" xr:uid="{00000000-0005-0000-0000-000080000000}"/>
    <cellStyle name="_EVEB-S" xfId="63" xr:uid="{00000000-0005-0000-0000-000081000000}"/>
    <cellStyle name="_EVEB-S 2" xfId="64" xr:uid="{00000000-0005-0000-0000-000082000000}"/>
    <cellStyle name="_F&amp;O" xfId="803" xr:uid="{00000000-0005-0000-0000-000083000000}"/>
    <cellStyle name="_federal bank model" xfId="65" xr:uid="{00000000-0005-0000-0000-000084000000}"/>
    <cellStyle name="_FII" xfId="804" xr:uid="{00000000-0005-0000-0000-000085000000}"/>
    <cellStyle name="_FII Figures of Cash &amp; F&amp;O" xfId="805" xr:uid="{00000000-0005-0000-0000-000086000000}"/>
    <cellStyle name="_FII MF &amp; OI Trends" xfId="806" xr:uid="{00000000-0005-0000-0000-000087000000}"/>
    <cellStyle name="_Forex" xfId="807" xr:uid="{00000000-0005-0000-0000-000088000000}"/>
    <cellStyle name="_Forex_Religare_Assumptions" xfId="808" xr:uid="{00000000-0005-0000-0000-000089000000}"/>
    <cellStyle name="_Full Year Nos" xfId="66" xr:uid="{00000000-0005-0000-0000-00008A000000}"/>
    <cellStyle name="_FY Nos" xfId="809" xr:uid="{00000000-0005-0000-0000-00008B000000}"/>
    <cellStyle name="_FY Nos Change" xfId="810" xr:uid="{00000000-0005-0000-0000-00008C000000}"/>
    <cellStyle name="_FY Nos Review" xfId="811" xr:uid="{00000000-0005-0000-0000-00008D000000}"/>
    <cellStyle name="_FY Nos Revision" xfId="812" xr:uid="{00000000-0005-0000-0000-00008E000000}"/>
    <cellStyle name="_FY Nos Upgrade-Downgrade" xfId="813" xr:uid="{00000000-0005-0000-0000-00008F000000}"/>
    <cellStyle name="_FY Revision" xfId="67" xr:uid="{00000000-0005-0000-0000-000090000000}"/>
    <cellStyle name="_Glaxo2003" xfId="814" xr:uid="{00000000-0005-0000-0000-000091000000}"/>
    <cellStyle name="_Glenmark_Religare_Model (With PIV)" xfId="815" xr:uid="{00000000-0005-0000-0000-000092000000}"/>
    <cellStyle name="_Glenmark_Religare_Model_Ref" xfId="816" xr:uid="{00000000-0005-0000-0000-000093000000}"/>
    <cellStyle name="_G-Sec Yield" xfId="68" xr:uid="{00000000-0005-0000-0000-000094000000}"/>
    <cellStyle name="_HDFC  bv Band" xfId="69" xr:uid="{00000000-0005-0000-0000-000095000000}"/>
    <cellStyle name="_hdfc.04new" xfId="70" xr:uid="{00000000-0005-0000-0000-000096000000}"/>
    <cellStyle name="_Historical EPS  BV (2)" xfId="71" xr:uid="{00000000-0005-0000-0000-000097000000}"/>
    <cellStyle name="_ICICI Bank" xfId="72" xr:uid="{00000000-0005-0000-0000-000098000000}"/>
    <cellStyle name="_ICICI Bank bv Band" xfId="73" xr:uid="{00000000-0005-0000-0000-000099000000}"/>
    <cellStyle name="_Ind - 200703" xfId="817" xr:uid="{00000000-0005-0000-0000-00009A000000}"/>
    <cellStyle name="_Ind - 200709" xfId="818" xr:uid="{00000000-0005-0000-0000-00009B000000}"/>
    <cellStyle name="_Ind-200712" xfId="819" xr:uid="{00000000-0005-0000-0000-00009C000000}"/>
    <cellStyle name="_Ind-200803" xfId="820" xr:uid="{00000000-0005-0000-0000-00009D000000}"/>
    <cellStyle name="_Ind-200806" xfId="821" xr:uid="{00000000-0005-0000-0000-00009E000000}"/>
    <cellStyle name="_Ind-200809" xfId="822" xr:uid="{00000000-0005-0000-0000-00009F000000}"/>
    <cellStyle name="_Indian Bank Model" xfId="74" xr:uid="{00000000-0005-0000-0000-0000A0000000}"/>
    <cellStyle name="_Indices PE" xfId="823" xr:uid="{00000000-0005-0000-0000-0000A1000000}"/>
    <cellStyle name="_Inflation" xfId="824" xr:uid="{00000000-0005-0000-0000-0000A2000000}"/>
    <cellStyle name="_Inflation &amp; Fund Raising" xfId="825" xr:uid="{00000000-0005-0000-0000-0000A3000000}"/>
    <cellStyle name="_Insurance" xfId="826" xr:uid="{00000000-0005-0000-0000-0000A4000000}"/>
    <cellStyle name="_IOB - model" xfId="75" xr:uid="{00000000-0005-0000-0000-0000A5000000}"/>
    <cellStyle name="_IOB Model" xfId="76" xr:uid="{00000000-0005-0000-0000-0000A6000000}"/>
    <cellStyle name="_J&amp;K BANK bv Band" xfId="77" xr:uid="{00000000-0005-0000-0000-0000A7000000}"/>
    <cellStyle name="_Karnataka Bank Model" xfId="78" xr:uid="{00000000-0005-0000-0000-0000A8000000}"/>
    <cellStyle name="_Kesoram" xfId="827" xr:uid="{00000000-0005-0000-0000-0000A9000000}"/>
    <cellStyle name="_Last page Fin" xfId="828" xr:uid="{00000000-0005-0000-0000-0000AA000000}"/>
    <cellStyle name="_LICHF Model" xfId="79" xr:uid="{00000000-0005-0000-0000-0000AB000000}"/>
    <cellStyle name="_Link Prices for BBG Valn" xfId="80" xr:uid="{00000000-0005-0000-0000-0000AC000000}"/>
    <cellStyle name="_Link Prices for BBG Valn 2" xfId="81" xr:uid="{00000000-0005-0000-0000-0000AD000000}"/>
    <cellStyle name="_Link-FY" xfId="82" xr:uid="{00000000-0005-0000-0000-0000AE000000}"/>
    <cellStyle name="_Link-Qtr" xfId="83" xr:uid="{00000000-0005-0000-0000-0000AF000000}"/>
    <cellStyle name="_List" xfId="84" xr:uid="{00000000-0005-0000-0000-0000B0000000}"/>
    <cellStyle name="_List 2" xfId="85" xr:uid="{00000000-0005-0000-0000-0000B1000000}"/>
    <cellStyle name="_M3 &amp; Inflation" xfId="86" xr:uid="{00000000-0005-0000-0000-0000B2000000}"/>
    <cellStyle name="_Macro Economic Indicators 160209" xfId="829" xr:uid="{00000000-0005-0000-0000-0000B3000000}"/>
    <cellStyle name="_Market Return" xfId="830" xr:uid="{00000000-0005-0000-0000-0000B4000000}"/>
    <cellStyle name="_MF" xfId="831" xr:uid="{00000000-0005-0000-0000-0000B5000000}"/>
    <cellStyle name="_Midcap 50 Valuation - Sanjay Parekh ICICI Pru" xfId="832" xr:uid="{00000000-0005-0000-0000-0000B6000000}"/>
    <cellStyle name="_MOSL Expec Vs Act" xfId="87" xr:uid="{00000000-0005-0000-0000-0000B7000000}"/>
    <cellStyle name="_MOSL-Agg" xfId="833" xr:uid="{00000000-0005-0000-0000-0000B8000000}"/>
    <cellStyle name="_MOSL-Cos" xfId="88" xr:uid="{00000000-0005-0000-0000-0000B9000000}"/>
    <cellStyle name="_NAV" xfId="834" xr:uid="{00000000-0005-0000-0000-0000BA000000}"/>
    <cellStyle name="_NAV Diagram (4)" xfId="835" xr:uid="{00000000-0005-0000-0000-0000BB000000}"/>
    <cellStyle name="_New Charts 2006 07 2QFY07 Corporate Performance" xfId="89" xr:uid="{00000000-0005-0000-0000-0000BC000000}"/>
    <cellStyle name="_New F June 07" xfId="90" xr:uid="{00000000-0005-0000-0000-0000BD000000}"/>
    <cellStyle name="_New F June 07 2" xfId="836" xr:uid="{00000000-0005-0000-0000-0000BE000000}"/>
    <cellStyle name="_New F June 07 2 2" xfId="837" xr:uid="{00000000-0005-0000-0000-0000BF000000}"/>
    <cellStyle name="_New F June 07 3" xfId="838" xr:uid="{00000000-0005-0000-0000-0000C0000000}"/>
    <cellStyle name="_New F June 07 4" xfId="839" xr:uid="{00000000-0005-0000-0000-0000C1000000}"/>
    <cellStyle name="_New F June 07 4 2" xfId="840" xr:uid="{00000000-0005-0000-0000-0000C2000000}"/>
    <cellStyle name="_New Financials - Jan2008" xfId="841" xr:uid="{00000000-0005-0000-0000-0000C3000000}"/>
    <cellStyle name="_New Fomat" xfId="91" xr:uid="{00000000-0005-0000-0000-0000C4000000}"/>
    <cellStyle name="_New Fomat 2" xfId="842" xr:uid="{00000000-0005-0000-0000-0000C5000000}"/>
    <cellStyle name="_New Fomat 2 2" xfId="843" xr:uid="{00000000-0005-0000-0000-0000C6000000}"/>
    <cellStyle name="_New Fomat 3" xfId="844" xr:uid="{00000000-0005-0000-0000-0000C7000000}"/>
    <cellStyle name="_New Fomat 4" xfId="845" xr:uid="{00000000-0005-0000-0000-0000C8000000}"/>
    <cellStyle name="_New Fomat 4 2" xfId="846" xr:uid="{00000000-0005-0000-0000-0000C9000000}"/>
    <cellStyle name="_NEW FORMAT 2009 2QFY09 Corporate Performance" xfId="847" xr:uid="{00000000-0005-0000-0000-0000CA000000}"/>
    <cellStyle name="_Nifty" xfId="848" xr:uid="{00000000-0005-0000-0000-0000CB000000}"/>
    <cellStyle name="_Nifty Cos" xfId="849" xr:uid="{00000000-0005-0000-0000-0000CC000000}"/>
    <cellStyle name="_Nifty Freefloat - Mar 09" xfId="850" xr:uid="{00000000-0005-0000-0000-0000CD000000}"/>
    <cellStyle name="_Nifty List" xfId="851" xr:uid="{00000000-0005-0000-0000-0000CE000000}"/>
    <cellStyle name="_Nifty Metrics" xfId="852" xr:uid="{00000000-0005-0000-0000-0000CF000000}"/>
    <cellStyle name="_Nifty Return for 2000, 2003 &amp;  2008" xfId="853" xr:uid="{00000000-0005-0000-0000-0000D0000000}"/>
    <cellStyle name="_NPV-calculation-HCC" xfId="854" xr:uid="{00000000-0005-0000-0000-0000D1000000}"/>
    <cellStyle name="_Paste Special Inquire Link FY03-05" xfId="92" xr:uid="{00000000-0005-0000-0000-0000D2000000}"/>
    <cellStyle name="_PB-S" xfId="93" xr:uid="{00000000-0005-0000-0000-0000D3000000}"/>
    <cellStyle name="_PB-S 2" xfId="94" xr:uid="{00000000-0005-0000-0000-0000D4000000}"/>
    <cellStyle name="_PE" xfId="95" xr:uid="{00000000-0005-0000-0000-0000D5000000}"/>
    <cellStyle name="_PE 2" xfId="96" xr:uid="{00000000-0005-0000-0000-0000D6000000}"/>
    <cellStyle name="_PE-S" xfId="97" xr:uid="{00000000-0005-0000-0000-0000D7000000}"/>
    <cellStyle name="_PE-S 2" xfId="98" xr:uid="{00000000-0005-0000-0000-0000D8000000}"/>
    <cellStyle name="_PQ1" xfId="99" xr:uid="{00000000-0005-0000-0000-0000D9000000}"/>
    <cellStyle name="_PQ2" xfId="100" xr:uid="{00000000-0005-0000-0000-0000DA000000}"/>
    <cellStyle name="_PQ3" xfId="101" xr:uid="{00000000-0005-0000-0000-0000DB000000}"/>
    <cellStyle name="_PQ4" xfId="102" xr:uid="{00000000-0005-0000-0000-0000DC000000}"/>
    <cellStyle name="_Price" xfId="855" xr:uid="{00000000-0005-0000-0000-0000DD000000}"/>
    <cellStyle name="_Price Decline" xfId="856" xr:uid="{00000000-0005-0000-0000-0000DE000000}"/>
    <cellStyle name="_Price Performance-Analyst " xfId="103" xr:uid="{00000000-0005-0000-0000-0000DF000000}"/>
    <cellStyle name="_Prices FY09" xfId="857" xr:uid="{00000000-0005-0000-0000-0000E0000000}"/>
    <cellStyle name="_Pru ICICI Fund raising" xfId="858" xr:uid="{00000000-0005-0000-0000-0000E1000000}"/>
    <cellStyle name="_Pvt Banks BV Band" xfId="104" xr:uid="{00000000-0005-0000-0000-0000E2000000}"/>
    <cellStyle name="_Q1" xfId="105" xr:uid="{00000000-0005-0000-0000-0000E3000000}"/>
    <cellStyle name="_Q2" xfId="106" xr:uid="{00000000-0005-0000-0000-0000E4000000}"/>
    <cellStyle name="_Q3" xfId="107" xr:uid="{00000000-0005-0000-0000-0000E5000000}"/>
    <cellStyle name="_Q4" xfId="108" xr:uid="{00000000-0005-0000-0000-0000E6000000}"/>
    <cellStyle name="_Qtr Preview" xfId="109" xr:uid="{00000000-0005-0000-0000-0000E7000000}"/>
    <cellStyle name="_Quarter Nos" xfId="110" xr:uid="{00000000-0005-0000-0000-0000E8000000}"/>
    <cellStyle name="_Quarter Nos_1" xfId="111" xr:uid="{00000000-0005-0000-0000-0000E9000000}"/>
    <cellStyle name="_RE Interest Cost" xfId="859" xr:uid="{00000000-0005-0000-0000-0000EA000000}"/>
    <cellStyle name="_RE Nov 08" xfId="860" xr:uid="{00000000-0005-0000-0000-0000EB000000}"/>
    <cellStyle name="_RE Pledged Shares Final SENT" xfId="861" xr:uid="{00000000-0005-0000-0000-0000EC000000}"/>
    <cellStyle name="_RE Summary" xfId="862" xr:uid="{00000000-0005-0000-0000-0000ED000000}"/>
    <cellStyle name="_Real Interest Rate" xfId="112" xr:uid="{00000000-0005-0000-0000-0000EE000000}"/>
    <cellStyle name="_REC" xfId="113" xr:uid="{00000000-0005-0000-0000-0000EF000000}"/>
    <cellStyle name="_REC Model Final" xfId="114" xr:uid="{00000000-0005-0000-0000-0000F0000000}"/>
    <cellStyle name="_Redone charts" xfId="863" xr:uid="{00000000-0005-0000-0000-0000F1000000}"/>
    <cellStyle name="_Reference SHeet" xfId="864" xr:uid="{00000000-0005-0000-0000-0000F2000000}"/>
    <cellStyle name="_ROE-S" xfId="115" xr:uid="{00000000-0005-0000-0000-0000F3000000}"/>
    <cellStyle name="_ROE-S 2" xfId="116" xr:uid="{00000000-0005-0000-0000-0000F4000000}"/>
    <cellStyle name="_S200706" xfId="865" xr:uid="{00000000-0005-0000-0000-0000F5000000}"/>
    <cellStyle name="_S200709" xfId="866" xr:uid="{00000000-0005-0000-0000-0000F6000000}"/>
    <cellStyle name="_S200712" xfId="867" xr:uid="{00000000-0005-0000-0000-0000F7000000}"/>
    <cellStyle name="_S200803" xfId="868" xr:uid="{00000000-0005-0000-0000-0000F8000000}"/>
    <cellStyle name="_S200806" xfId="869" xr:uid="{00000000-0005-0000-0000-0000F9000000}"/>
    <cellStyle name="_S200809" xfId="870" xr:uid="{00000000-0005-0000-0000-0000FA000000}"/>
    <cellStyle name="_S200812" xfId="871" xr:uid="{00000000-0005-0000-0000-0000FB000000}"/>
    <cellStyle name="_SBI Model" xfId="117" xr:uid="{00000000-0005-0000-0000-0000FC000000}"/>
    <cellStyle name="_Sensex Cos" xfId="118" xr:uid="{00000000-0005-0000-0000-0000FD000000}"/>
    <cellStyle name="_Sensex EPS" xfId="119" xr:uid="{00000000-0005-0000-0000-0000FE000000}"/>
    <cellStyle name="_Sensex EPS 2" xfId="120" xr:uid="{00000000-0005-0000-0000-0000FF000000}"/>
    <cellStyle name="_Sensex EPS Revision" xfId="872" xr:uid="{00000000-0005-0000-0000-000000010000}"/>
    <cellStyle name="_Sensex Est Vs Actual" xfId="873" xr:uid="{00000000-0005-0000-0000-000001010000}"/>
    <cellStyle name="_Sensex Estimates Vs Actual" xfId="874" xr:uid="{00000000-0005-0000-0000-000002010000}"/>
    <cellStyle name="_Sensex Make Your EPS" xfId="875" xr:uid="{00000000-0005-0000-0000-000003010000}"/>
    <cellStyle name="_Sensex Metrics Historical Compilation" xfId="876" xr:uid="{00000000-0005-0000-0000-000004010000}"/>
    <cellStyle name="_Sensex Revision Review Vs Preview" xfId="877" xr:uid="{00000000-0005-0000-0000-000005010000}"/>
    <cellStyle name="_Sensex Stats" xfId="878" xr:uid="{00000000-0005-0000-0000-000006010000}"/>
    <cellStyle name="_Sep06" xfId="121" xr:uid="{00000000-0005-0000-0000-000007010000}"/>
    <cellStyle name="_Sheet 1" xfId="879" xr:uid="{00000000-0005-0000-0000-000008010000}"/>
    <cellStyle name="_Sheet1" xfId="122" xr:uid="{00000000-0005-0000-0000-000009010000}"/>
    <cellStyle name="_Sheet1 2" xfId="123" xr:uid="{00000000-0005-0000-0000-00000A010000}"/>
    <cellStyle name="_Sheet1 3" xfId="124" xr:uid="{00000000-0005-0000-0000-00000B010000}"/>
    <cellStyle name="_Sheet1 3 2" xfId="125" xr:uid="{00000000-0005-0000-0000-00000C010000}"/>
    <cellStyle name="_Sheet2" xfId="126" xr:uid="{00000000-0005-0000-0000-00000D010000}"/>
    <cellStyle name="_Sheet2 2" xfId="880" xr:uid="{00000000-0005-0000-0000-00000E010000}"/>
    <cellStyle name="_Sheet2 2 2" xfId="881" xr:uid="{00000000-0005-0000-0000-00000F010000}"/>
    <cellStyle name="_Sheet2 3" xfId="882" xr:uid="{00000000-0005-0000-0000-000010010000}"/>
    <cellStyle name="_Sheet2 4" xfId="883" xr:uid="{00000000-0005-0000-0000-000011010000}"/>
    <cellStyle name="_Sheet2 4 2" xfId="884" xr:uid="{00000000-0005-0000-0000-000012010000}"/>
    <cellStyle name="_Sheet3" xfId="127" xr:uid="{00000000-0005-0000-0000-000013010000}"/>
    <cellStyle name="_Sheet3 2" xfId="885" xr:uid="{00000000-0005-0000-0000-000014010000}"/>
    <cellStyle name="_Sheet4" xfId="886" xr:uid="{00000000-0005-0000-0000-000015010000}"/>
    <cellStyle name="_Sheet4 2" xfId="887" xr:uid="{00000000-0005-0000-0000-000016010000}"/>
    <cellStyle name="_Sheet5" xfId="888" xr:uid="{00000000-0005-0000-0000-000017010000}"/>
    <cellStyle name="_Sheet6" xfId="889" xr:uid="{00000000-0005-0000-0000-000018010000}"/>
    <cellStyle name="_Sheet7" xfId="890" xr:uid="{00000000-0005-0000-0000-000019010000}"/>
    <cellStyle name="_Sheet9" xfId="891" xr:uid="{00000000-0005-0000-0000-00001A010000}"/>
    <cellStyle name="_SHP MOSL Universe-1QFY09" xfId="128" xr:uid="{00000000-0005-0000-0000-00001B010000}"/>
    <cellStyle name="_SHP MOSL Universe-1QFY10" xfId="129" xr:uid="{00000000-0005-0000-0000-00001C010000}"/>
    <cellStyle name="_SHP MOSL Universe-2QFY09" xfId="130" xr:uid="{00000000-0005-0000-0000-00001D010000}"/>
    <cellStyle name="_SHP MOSL Universe-2QFY10" xfId="131" xr:uid="{00000000-0005-0000-0000-00001E010000}"/>
    <cellStyle name="_SHP MOSL Universe-3QFY08" xfId="132" xr:uid="{00000000-0005-0000-0000-00001F010000}"/>
    <cellStyle name="_SHP MOSL Universe-3QFY09" xfId="133" xr:uid="{00000000-0005-0000-0000-000020010000}"/>
    <cellStyle name="_SHP MOSL Universe-3QFY10" xfId="134" xr:uid="{00000000-0005-0000-0000-000021010000}"/>
    <cellStyle name="_SHP MOSL Universe-4QFY08" xfId="135" xr:uid="{00000000-0005-0000-0000-000022010000}"/>
    <cellStyle name="_SHP MOSL Universe-4QFY09" xfId="136" xr:uid="{00000000-0005-0000-0000-000023010000}"/>
    <cellStyle name="_SHP MOSL Universe-4QFY10" xfId="137" xr:uid="{00000000-0005-0000-0000-000024010000}"/>
    <cellStyle name="_Sintex - Earnings model" xfId="138" xr:uid="{00000000-0005-0000-0000-000025010000}"/>
    <cellStyle name="_Snapshot" xfId="139" xr:uid="{00000000-0005-0000-0000-000026010000}"/>
    <cellStyle name="_South Indian Bank" xfId="140" xr:uid="{00000000-0005-0000-0000-000027010000}"/>
    <cellStyle name="_Subsidy Sharing - 28 June 2010" xfId="892" xr:uid="{00000000-0005-0000-0000-000028010000}"/>
    <cellStyle name="_Subsidy Sharing - 30 June 2010" xfId="893" xr:uid="{00000000-0005-0000-0000-000029010000}"/>
    <cellStyle name="_Summary" xfId="141" xr:uid="{00000000-0005-0000-0000-00002A010000}"/>
    <cellStyle name="_Summary 2" xfId="142" xr:uid="{00000000-0005-0000-0000-00002B010000}"/>
    <cellStyle name="_Sun_Pharma_Religare_Model_Ref" xfId="894" xr:uid="{00000000-0005-0000-0000-00002C010000}"/>
    <cellStyle name="_Tables &amp; Charts" xfId="895" xr:uid="{00000000-0005-0000-0000-00002D010000}"/>
    <cellStyle name="_Target price" xfId="143" xr:uid="{00000000-0005-0000-0000-00002E010000}"/>
    <cellStyle name="_Target price 2" xfId="144" xr:uid="{00000000-0005-0000-0000-00002F010000}"/>
    <cellStyle name="_template" xfId="896" xr:uid="{00000000-0005-0000-0000-000030010000}"/>
    <cellStyle name="_Test for Historic" xfId="145" xr:uid="{00000000-0005-0000-0000-000031010000}"/>
    <cellStyle name="_TEXTILES" xfId="146" xr:uid="{00000000-0005-0000-0000-000032010000}"/>
    <cellStyle name="_TEXTILES 2" xfId="147" xr:uid="{00000000-0005-0000-0000-000033010000}"/>
    <cellStyle name="_Top 10 Upgrade" xfId="148" xr:uid="{00000000-0005-0000-0000-000034010000}"/>
    <cellStyle name="_Turnover" xfId="149" xr:uid="{00000000-0005-0000-0000-000035010000}"/>
    <cellStyle name="_Turnover 2" xfId="150" xr:uid="{00000000-0005-0000-0000-000036010000}"/>
    <cellStyle name="_Union Bank Model" xfId="151" xr:uid="{00000000-0005-0000-0000-000037010000}"/>
    <cellStyle name="_Updated Global Fund Raising Chart NAREIT" xfId="897" xr:uid="{00000000-0005-0000-0000-000038010000}"/>
    <cellStyle name="_Upgrade Downgrade" xfId="898" xr:uid="{00000000-0005-0000-0000-000039010000}"/>
    <cellStyle name="_UTI Bank bv Band" xfId="152" xr:uid="{00000000-0005-0000-0000-00003A010000}"/>
    <cellStyle name="_Valuations" xfId="899" xr:uid="{00000000-0005-0000-0000-00003B010000}"/>
    <cellStyle name="_Wockhardt_Religare_Model" xfId="900" xr:uid="{00000000-0005-0000-0000-00003C010000}"/>
    <cellStyle name="_Wockhardt_Religare_Model_Ref" xfId="901" xr:uid="{00000000-0005-0000-0000-00003D010000}"/>
    <cellStyle name="_YTD" xfId="153" xr:uid="{00000000-0005-0000-0000-00003E010000}"/>
    <cellStyle name="_YTD 2" xfId="154" xr:uid="{00000000-0005-0000-0000-00003F010000}"/>
    <cellStyle name="_YTD-S" xfId="155" xr:uid="{00000000-0005-0000-0000-000040010000}"/>
    <cellStyle name="_YTD-S 2" xfId="156" xr:uid="{00000000-0005-0000-0000-000041010000}"/>
    <cellStyle name="=C:\WINNT\SYSTEM32\COMMAND.COM" xfId="157" xr:uid="{00000000-0005-0000-0000-000042010000}"/>
    <cellStyle name="=C:\WINNT\SYSTEM32\COMMAND.COM?AVD=3?CDSRV=Embla?COMPUTERNAME=W5013" xfId="902" xr:uid="{00000000-0005-0000-0000-000043010000}"/>
    <cellStyle name="=C:\WINNT\SYSTEM32\COMMAND.COM?AVD=3?CDSRV=Embla?COMPUTERNAME=W5013 1" xfId="903" xr:uid="{00000000-0005-0000-0000-000044010000}"/>
    <cellStyle name="=C:\WINNT35\SYSTEM32\COMMAND.COM" xfId="904" xr:uid="{00000000-0005-0000-0000-000045010000}"/>
    <cellStyle name="§Q\?1@" xfId="158" xr:uid="{00000000-0005-0000-0000-000046010000}"/>
    <cellStyle name="§Q\?1@ 2" xfId="159" xr:uid="{00000000-0005-0000-0000-000047010000}"/>
    <cellStyle name="02_Rule above and below" xfId="905" xr:uid="{00000000-0005-0000-0000-000048010000}"/>
    <cellStyle name="03_Table Notes" xfId="906" xr:uid="{00000000-0005-0000-0000-000049010000}"/>
    <cellStyle name="04_Bold table figs" xfId="907" xr:uid="{00000000-0005-0000-0000-00004A010000}"/>
    <cellStyle name="05_table figs" xfId="908" xr:uid="{00000000-0005-0000-0000-00004B010000}"/>
    <cellStyle name="06_per cent" xfId="909" xr:uid="{00000000-0005-0000-0000-00004C010000}"/>
    <cellStyle name="07_Bold table text" xfId="910" xr:uid="{00000000-0005-0000-0000-00004D010000}"/>
    <cellStyle name="1 dp" xfId="160" xr:uid="{00000000-0005-0000-0000-00004E010000}"/>
    <cellStyle name="20% - Accent1 2" xfId="161" xr:uid="{00000000-0005-0000-0000-00004F010000}"/>
    <cellStyle name="20% - Accent1 2 2" xfId="162" xr:uid="{00000000-0005-0000-0000-000050010000}"/>
    <cellStyle name="20% - Accent1 3" xfId="911" xr:uid="{00000000-0005-0000-0000-000051010000}"/>
    <cellStyle name="20% - Accent2 2" xfId="163" xr:uid="{00000000-0005-0000-0000-000052010000}"/>
    <cellStyle name="20% - Accent2 2 2" xfId="164" xr:uid="{00000000-0005-0000-0000-000053010000}"/>
    <cellStyle name="20% - Accent2 3" xfId="912" xr:uid="{00000000-0005-0000-0000-000054010000}"/>
    <cellStyle name="20% - Accent3 2" xfId="165" xr:uid="{00000000-0005-0000-0000-000055010000}"/>
    <cellStyle name="20% - Accent3 2 2" xfId="166" xr:uid="{00000000-0005-0000-0000-000056010000}"/>
    <cellStyle name="20% - Accent3 3" xfId="913" xr:uid="{00000000-0005-0000-0000-000057010000}"/>
    <cellStyle name="20% - Accent4 2" xfId="167" xr:uid="{00000000-0005-0000-0000-000058010000}"/>
    <cellStyle name="20% - Accent4 2 2" xfId="168" xr:uid="{00000000-0005-0000-0000-000059010000}"/>
    <cellStyle name="20% - Accent4 3" xfId="914" xr:uid="{00000000-0005-0000-0000-00005A010000}"/>
    <cellStyle name="20% - Accent5 2" xfId="169" xr:uid="{00000000-0005-0000-0000-00005B010000}"/>
    <cellStyle name="20% - Accent5 2 2" xfId="170" xr:uid="{00000000-0005-0000-0000-00005C010000}"/>
    <cellStyle name="20% - Accent6 2" xfId="171" xr:uid="{00000000-0005-0000-0000-00005D010000}"/>
    <cellStyle name="20% - Accent6 2 2" xfId="172" xr:uid="{00000000-0005-0000-0000-00005E010000}"/>
    <cellStyle name="40% - Accent1 2" xfId="173" xr:uid="{00000000-0005-0000-0000-00005F010000}"/>
    <cellStyle name="40% - Accent1 2 2" xfId="174" xr:uid="{00000000-0005-0000-0000-000060010000}"/>
    <cellStyle name="40% - Accent1 3" xfId="915" xr:uid="{00000000-0005-0000-0000-000061010000}"/>
    <cellStyle name="40% - Accent2 2" xfId="175" xr:uid="{00000000-0005-0000-0000-000062010000}"/>
    <cellStyle name="40% - Accent2 2 2" xfId="176" xr:uid="{00000000-0005-0000-0000-000063010000}"/>
    <cellStyle name="40% - Accent3 2" xfId="177" xr:uid="{00000000-0005-0000-0000-000064010000}"/>
    <cellStyle name="40% - Accent3 2 2" xfId="178" xr:uid="{00000000-0005-0000-0000-000065010000}"/>
    <cellStyle name="40% - Accent3 3" xfId="916" xr:uid="{00000000-0005-0000-0000-000066010000}"/>
    <cellStyle name="40% - Accent4 2" xfId="179" xr:uid="{00000000-0005-0000-0000-000067010000}"/>
    <cellStyle name="40% - Accent4 2 2" xfId="180" xr:uid="{00000000-0005-0000-0000-000068010000}"/>
    <cellStyle name="40% - Accent4 3" xfId="917" xr:uid="{00000000-0005-0000-0000-000069010000}"/>
    <cellStyle name="40% - Accent5 2" xfId="181" xr:uid="{00000000-0005-0000-0000-00006A010000}"/>
    <cellStyle name="40% - Accent5 2 2" xfId="182" xr:uid="{00000000-0005-0000-0000-00006B010000}"/>
    <cellStyle name="40% - Accent6 2" xfId="183" xr:uid="{00000000-0005-0000-0000-00006C010000}"/>
    <cellStyle name="40% - Accent6 2 2" xfId="184" xr:uid="{00000000-0005-0000-0000-00006D010000}"/>
    <cellStyle name="40% - Accent6 3" xfId="918" xr:uid="{00000000-0005-0000-0000-00006E010000}"/>
    <cellStyle name="60% - Accent1 2" xfId="185" xr:uid="{00000000-0005-0000-0000-00006F010000}"/>
    <cellStyle name="60% - Accent1 3" xfId="919" xr:uid="{00000000-0005-0000-0000-000070010000}"/>
    <cellStyle name="60% - Accent2 2" xfId="186" xr:uid="{00000000-0005-0000-0000-000071010000}"/>
    <cellStyle name="60% - Accent3 2" xfId="187" xr:uid="{00000000-0005-0000-0000-000072010000}"/>
    <cellStyle name="60% - Accent3 3" xfId="920" xr:uid="{00000000-0005-0000-0000-000073010000}"/>
    <cellStyle name="60% - Accent4 2" xfId="188" xr:uid="{00000000-0005-0000-0000-000074010000}"/>
    <cellStyle name="60% - Accent4 3" xfId="921" xr:uid="{00000000-0005-0000-0000-000075010000}"/>
    <cellStyle name="60% - Accent5 2" xfId="189" xr:uid="{00000000-0005-0000-0000-000076010000}"/>
    <cellStyle name="60% - Accent6 2" xfId="190" xr:uid="{00000000-0005-0000-0000-000077010000}"/>
    <cellStyle name="60% - Accent6 3" xfId="922" xr:uid="{00000000-0005-0000-0000-000078010000}"/>
    <cellStyle name="Accent1 - 20%" xfId="923" xr:uid="{00000000-0005-0000-0000-000079010000}"/>
    <cellStyle name="Accent1 - 40%" xfId="924" xr:uid="{00000000-0005-0000-0000-00007A010000}"/>
    <cellStyle name="Accent1 - 60%" xfId="925" xr:uid="{00000000-0005-0000-0000-00007B010000}"/>
    <cellStyle name="Accent1 2" xfId="191" xr:uid="{00000000-0005-0000-0000-00007C010000}"/>
    <cellStyle name="Accent1 3" xfId="926" xr:uid="{00000000-0005-0000-0000-00007D010000}"/>
    <cellStyle name="Accent2 - 20%" xfId="927" xr:uid="{00000000-0005-0000-0000-00007E010000}"/>
    <cellStyle name="Accent2 - 40%" xfId="928" xr:uid="{00000000-0005-0000-0000-00007F010000}"/>
    <cellStyle name="Accent2 - 60%" xfId="929" xr:uid="{00000000-0005-0000-0000-000080010000}"/>
    <cellStyle name="Accent2 2" xfId="192" xr:uid="{00000000-0005-0000-0000-000081010000}"/>
    <cellStyle name="Accent3 - 20%" xfId="930" xr:uid="{00000000-0005-0000-0000-000082010000}"/>
    <cellStyle name="Accent3 - 40%" xfId="931" xr:uid="{00000000-0005-0000-0000-000083010000}"/>
    <cellStyle name="Accent3 - 60%" xfId="932" xr:uid="{00000000-0005-0000-0000-000084010000}"/>
    <cellStyle name="Accent3 2" xfId="193" xr:uid="{00000000-0005-0000-0000-000085010000}"/>
    <cellStyle name="Accent4 - 20%" xfId="933" xr:uid="{00000000-0005-0000-0000-000086010000}"/>
    <cellStyle name="Accent4 - 40%" xfId="934" xr:uid="{00000000-0005-0000-0000-000087010000}"/>
    <cellStyle name="Accent4 - 60%" xfId="935" xr:uid="{00000000-0005-0000-0000-000088010000}"/>
    <cellStyle name="Accent4 2" xfId="194" xr:uid="{00000000-0005-0000-0000-000089010000}"/>
    <cellStyle name="Accent4 3" xfId="936" xr:uid="{00000000-0005-0000-0000-00008A010000}"/>
    <cellStyle name="Accent5 - 20%" xfId="937" xr:uid="{00000000-0005-0000-0000-00008B010000}"/>
    <cellStyle name="Accent5 - 40%" xfId="938" xr:uid="{00000000-0005-0000-0000-00008C010000}"/>
    <cellStyle name="Accent5 - 60%" xfId="939" xr:uid="{00000000-0005-0000-0000-00008D010000}"/>
    <cellStyle name="Accent5 2" xfId="195" xr:uid="{00000000-0005-0000-0000-00008E010000}"/>
    <cellStyle name="Accent6 - 20%" xfId="940" xr:uid="{00000000-0005-0000-0000-00008F010000}"/>
    <cellStyle name="Accent6 - 40%" xfId="941" xr:uid="{00000000-0005-0000-0000-000090010000}"/>
    <cellStyle name="Accent6 - 60%" xfId="942" xr:uid="{00000000-0005-0000-0000-000091010000}"/>
    <cellStyle name="Accent6 2" xfId="196" xr:uid="{00000000-0005-0000-0000-000092010000}"/>
    <cellStyle name="Actual" xfId="197" xr:uid="{00000000-0005-0000-0000-000093010000}"/>
    <cellStyle name="ÅëÈ­ [0]_Book3" xfId="198" xr:uid="{00000000-0005-0000-0000-000094010000}"/>
    <cellStyle name="ÅëÈ­_Book3" xfId="199" xr:uid="{00000000-0005-0000-0000-000095010000}"/>
    <cellStyle name="AFE" xfId="200" xr:uid="{00000000-0005-0000-0000-000096010000}"/>
    <cellStyle name="Analyst Name" xfId="201" xr:uid="{00000000-0005-0000-0000-000097010000}"/>
    <cellStyle name="Arial6Bold" xfId="202" xr:uid="{00000000-0005-0000-0000-000098010000}"/>
    <cellStyle name="Arial8Bold" xfId="203" xr:uid="{00000000-0005-0000-0000-000099010000}"/>
    <cellStyle name="Arial8Italic" xfId="204" xr:uid="{00000000-0005-0000-0000-00009A010000}"/>
    <cellStyle name="ArialNormal" xfId="205" xr:uid="{00000000-0005-0000-0000-00009B010000}"/>
    <cellStyle name="Bad 2" xfId="206" xr:uid="{00000000-0005-0000-0000-00009C010000}"/>
    <cellStyle name="Blank" xfId="207" xr:uid="{00000000-0005-0000-0000-00009D010000}"/>
    <cellStyle name="blp_amount" xfId="943" xr:uid="{00000000-0005-0000-0000-00009E010000}"/>
    <cellStyle name="Blue" xfId="944" xr:uid="{00000000-0005-0000-0000-00009F010000}"/>
    <cellStyle name="BNPPPFinancials" xfId="945" xr:uid="{00000000-0005-0000-0000-0000A0010000}"/>
    <cellStyle name="BNPPPFinancials 2" xfId="946" xr:uid="{00000000-0005-0000-0000-0000A1010000}"/>
    <cellStyle name="BNPPPPerShare" xfId="947" xr:uid="{00000000-0005-0000-0000-0000A2010000}"/>
    <cellStyle name="BNPPPPerShare 2" xfId="948" xr:uid="{00000000-0005-0000-0000-0000A3010000}"/>
    <cellStyle name="BNPPPRatios" xfId="949" xr:uid="{00000000-0005-0000-0000-0000A4010000}"/>
    <cellStyle name="BNPPPRatios 2" xfId="950" xr:uid="{00000000-0005-0000-0000-0000A5010000}"/>
    <cellStyle name="Body" xfId="208" xr:uid="{00000000-0005-0000-0000-0000A6010000}"/>
    <cellStyle name="C?mma [0]_PH-CTY" xfId="209" xr:uid="{00000000-0005-0000-0000-0000A7010000}"/>
    <cellStyle name="Ç¥ÁØ_Book3" xfId="210" xr:uid="{00000000-0005-0000-0000-0000A8010000}"/>
    <cellStyle name="Calc Currency (0)" xfId="211" xr:uid="{00000000-0005-0000-0000-0000A9010000}"/>
    <cellStyle name="Calc_0dp" xfId="951" xr:uid="{00000000-0005-0000-0000-0000AA010000}"/>
    <cellStyle name="Calculated" xfId="212" xr:uid="{00000000-0005-0000-0000-0000AB010000}"/>
    <cellStyle name="Calculation 2" xfId="213" xr:uid="{00000000-0005-0000-0000-0000AC010000}"/>
    <cellStyle name="Calculation 3" xfId="952" xr:uid="{00000000-0005-0000-0000-0000AD010000}"/>
    <cellStyle name="Changeable" xfId="953" xr:uid="{00000000-0005-0000-0000-0000AE010000}"/>
    <cellStyle name="Check Cell 2" xfId="214" xr:uid="{00000000-0005-0000-0000-0000AF010000}"/>
    <cellStyle name="Co Name" xfId="215" xr:uid="{00000000-0005-0000-0000-0000B0010000}"/>
    <cellStyle name="Code" xfId="954" xr:uid="{00000000-0005-0000-0000-0000B1010000}"/>
    <cellStyle name="Code Section" xfId="955" xr:uid="{00000000-0005-0000-0000-0000B2010000}"/>
    <cellStyle name="Codes" xfId="216" xr:uid="{00000000-0005-0000-0000-0000B3010000}"/>
    <cellStyle name="Codes 2" xfId="217" xr:uid="{00000000-0005-0000-0000-0000B4010000}"/>
    <cellStyle name="col" xfId="956" xr:uid="{00000000-0005-0000-0000-0000B5010000}"/>
    <cellStyle name="Colhead_left" xfId="957" xr:uid="{00000000-0005-0000-0000-0000B6010000}"/>
    <cellStyle name="ColHeading" xfId="218" xr:uid="{00000000-0005-0000-0000-0000B7010000}"/>
    <cellStyle name="Column Header" xfId="958" xr:uid="{00000000-0005-0000-0000-0000B8010000}"/>
    <cellStyle name="Comma 10" xfId="219" xr:uid="{00000000-0005-0000-0000-0000B9010000}"/>
    <cellStyle name="Comma 11" xfId="220" xr:uid="{00000000-0005-0000-0000-0000BA010000}"/>
    <cellStyle name="Comma 12" xfId="221" xr:uid="{00000000-0005-0000-0000-0000BB010000}"/>
    <cellStyle name="Comma 12 2" xfId="222" xr:uid="{00000000-0005-0000-0000-0000BC010000}"/>
    <cellStyle name="Comma 13" xfId="223" xr:uid="{00000000-0005-0000-0000-0000BD010000}"/>
    <cellStyle name="Comma 2" xfId="224" xr:uid="{00000000-0005-0000-0000-0000BE010000}"/>
    <cellStyle name="Comma 2 2" xfId="225" xr:uid="{00000000-0005-0000-0000-0000BF010000}"/>
    <cellStyle name="Comma 2 2 2" xfId="226" xr:uid="{00000000-0005-0000-0000-0000C0010000}"/>
    <cellStyle name="Comma 2 2 3" xfId="959" xr:uid="{00000000-0005-0000-0000-0000C1010000}"/>
    <cellStyle name="Comma 2 3" xfId="227" xr:uid="{00000000-0005-0000-0000-0000C2010000}"/>
    <cellStyle name="Comma 2 4" xfId="228" xr:uid="{00000000-0005-0000-0000-0000C3010000}"/>
    <cellStyle name="Comma 2 5" xfId="960" xr:uid="{00000000-0005-0000-0000-0000C4010000}"/>
    <cellStyle name="Comma 2 6" xfId="961" xr:uid="{00000000-0005-0000-0000-0000C5010000}"/>
    <cellStyle name="Comma 2 7" xfId="962" xr:uid="{00000000-0005-0000-0000-0000C6010000}"/>
    <cellStyle name="Comma 2 8" xfId="963" xr:uid="{00000000-0005-0000-0000-0000C7010000}"/>
    <cellStyle name="Comma 2_Reference" xfId="964" xr:uid="{00000000-0005-0000-0000-0000C8010000}"/>
    <cellStyle name="Comma 3" xfId="229" xr:uid="{00000000-0005-0000-0000-0000C9010000}"/>
    <cellStyle name="Comma 3 2" xfId="965" xr:uid="{00000000-0005-0000-0000-0000CA010000}"/>
    <cellStyle name="Comma 3 3" xfId="966" xr:uid="{00000000-0005-0000-0000-0000CB010000}"/>
    <cellStyle name="Comma 3 4" xfId="967" xr:uid="{00000000-0005-0000-0000-0000CC010000}"/>
    <cellStyle name="Comma 4" xfId="230" xr:uid="{00000000-0005-0000-0000-0000CD010000}"/>
    <cellStyle name="Comma 4 2" xfId="968" xr:uid="{00000000-0005-0000-0000-0000CE010000}"/>
    <cellStyle name="Comma 4 2 2" xfId="969" xr:uid="{00000000-0005-0000-0000-0000CF010000}"/>
    <cellStyle name="Comma 4 2 3" xfId="970" xr:uid="{00000000-0005-0000-0000-0000D0010000}"/>
    <cellStyle name="Comma 4 2 4" xfId="971" xr:uid="{00000000-0005-0000-0000-0000D1010000}"/>
    <cellStyle name="Comma 5" xfId="231" xr:uid="{00000000-0005-0000-0000-0000D2010000}"/>
    <cellStyle name="Comma 6" xfId="232" xr:uid="{00000000-0005-0000-0000-0000D3010000}"/>
    <cellStyle name="Comma 7" xfId="233" xr:uid="{00000000-0005-0000-0000-0000D4010000}"/>
    <cellStyle name="Comma 8" xfId="234" xr:uid="{00000000-0005-0000-0000-0000D5010000}"/>
    <cellStyle name="Comma 9" xfId="235" xr:uid="{00000000-0005-0000-0000-0000D6010000}"/>
    <cellStyle name="Comma0" xfId="972" xr:uid="{00000000-0005-0000-0000-0000D7010000}"/>
    <cellStyle name="Company" xfId="236" xr:uid="{00000000-0005-0000-0000-0000D8010000}"/>
    <cellStyle name="Copied" xfId="237" xr:uid="{00000000-0005-0000-0000-0000D9010000}"/>
    <cellStyle name="CoTitle" xfId="238" xr:uid="{00000000-0005-0000-0000-0000DA010000}"/>
    <cellStyle name="Cover Date" xfId="239" xr:uid="{00000000-0005-0000-0000-0000DB010000}"/>
    <cellStyle name="Cover Subtitle" xfId="240" xr:uid="{00000000-0005-0000-0000-0000DC010000}"/>
    <cellStyle name="Cover Title" xfId="241" xr:uid="{00000000-0005-0000-0000-0000DD010000}"/>
    <cellStyle name="Cover Title 2" xfId="973" xr:uid="{00000000-0005-0000-0000-0000DE010000}"/>
    <cellStyle name="CurRatio" xfId="242" xr:uid="{00000000-0005-0000-0000-0000DF010000}"/>
    <cellStyle name="Currency 2" xfId="243" xr:uid="{00000000-0005-0000-0000-0000E0010000}"/>
    <cellStyle name="Currency 3" xfId="244" xr:uid="{00000000-0005-0000-0000-0000E1010000}"/>
    <cellStyle name="Currency 4" xfId="245" xr:uid="{00000000-0005-0000-0000-0000E2010000}"/>
    <cellStyle name="Currency 5" xfId="246" xr:uid="{00000000-0005-0000-0000-0000E3010000}"/>
    <cellStyle name="Currency 6" xfId="247" xr:uid="{00000000-0005-0000-0000-0000E4010000}"/>
    <cellStyle name="Currency0" xfId="974" xr:uid="{00000000-0005-0000-0000-0000E5010000}"/>
    <cellStyle name="Currency0 2" xfId="975" xr:uid="{00000000-0005-0000-0000-0000E6010000}"/>
    <cellStyle name="Currency1" xfId="976" xr:uid="{00000000-0005-0000-0000-0000E7010000}"/>
    <cellStyle name="Currency2" xfId="977" xr:uid="{00000000-0005-0000-0000-0000E8010000}"/>
    <cellStyle name="CUS.Work.Area" xfId="248" xr:uid="{00000000-0005-0000-0000-0000E9010000}"/>
    <cellStyle name="Custom - Style1" xfId="978" xr:uid="{00000000-0005-0000-0000-0000EA010000}"/>
    <cellStyle name="Custom - Style8" xfId="249" xr:uid="{00000000-0005-0000-0000-0000EB010000}"/>
    <cellStyle name="d" xfId="979" xr:uid="{00000000-0005-0000-0000-0000EC010000}"/>
    <cellStyle name="d_yield" xfId="980" xr:uid="{00000000-0005-0000-0000-0000ED010000}"/>
    <cellStyle name="d_yield_EarningsModel" xfId="981" xr:uid="{00000000-0005-0000-0000-0000EE010000}"/>
    <cellStyle name="d_yield_Mapping Points" xfId="982" xr:uid="{00000000-0005-0000-0000-0000EF010000}"/>
    <cellStyle name="d_yield_VZ" xfId="983" xr:uid="{00000000-0005-0000-0000-0000F0010000}"/>
    <cellStyle name="d_yield_VZ 2" xfId="984" xr:uid="{00000000-0005-0000-0000-0000F1010000}"/>
    <cellStyle name="d_yield_VZ_RLTA_Internal Model_Current" xfId="985" xr:uid="{00000000-0005-0000-0000-0000F2010000}"/>
    <cellStyle name="d_yield_VZ_xConsensusx" xfId="986" xr:uid="{00000000-0005-0000-0000-0000F3010000}"/>
    <cellStyle name="DarkBlue" xfId="250" xr:uid="{00000000-0005-0000-0000-0000F4010000}"/>
    <cellStyle name="Data   - Style2" xfId="251" xr:uid="{00000000-0005-0000-0000-0000F5010000}"/>
    <cellStyle name="Data_0dp" xfId="987" xr:uid="{00000000-0005-0000-0000-0000F6010000}"/>
    <cellStyle name="DataSheet Style" xfId="252" xr:uid="{00000000-0005-0000-0000-0000F7010000}"/>
    <cellStyle name="DataSheet Style 2" xfId="988" xr:uid="{00000000-0005-0000-0000-0000F8010000}"/>
    <cellStyle name="DataSheet Style 3" xfId="989" xr:uid="{00000000-0005-0000-0000-0000F9010000}"/>
    <cellStyle name="Date" xfId="253" xr:uid="{00000000-0005-0000-0000-0000FA010000}"/>
    <cellStyle name="Date 2" xfId="254" xr:uid="{00000000-0005-0000-0000-0000FB010000}"/>
    <cellStyle name="Define your own named style" xfId="255" xr:uid="{00000000-0005-0000-0000-0000FC010000}"/>
    <cellStyle name="Derive" xfId="990" xr:uid="{00000000-0005-0000-0000-0000FD010000}"/>
    <cellStyle name="Dollar" xfId="256" xr:uid="{00000000-0005-0000-0000-0000FE010000}"/>
    <cellStyle name="Dollar1_Public LBOPPR" xfId="991" xr:uid="{00000000-0005-0000-0000-0000FF010000}"/>
    <cellStyle name="Draw lines around data in range" xfId="257" xr:uid="{00000000-0005-0000-0000-000000020000}"/>
    <cellStyle name="Draw shadow and lines within range" xfId="258" xr:uid="{00000000-0005-0000-0000-000001020000}"/>
    <cellStyle name="Emphasis 1" xfId="992" xr:uid="{00000000-0005-0000-0000-000002020000}"/>
    <cellStyle name="Emphasis 2" xfId="993" xr:uid="{00000000-0005-0000-0000-000003020000}"/>
    <cellStyle name="Emphasis 3" xfId="994" xr:uid="{00000000-0005-0000-0000-000004020000}"/>
    <cellStyle name="Enlarge title text, yellow on blue" xfId="259" xr:uid="{00000000-0005-0000-0000-000005020000}"/>
    <cellStyle name="Entered" xfId="260" xr:uid="{00000000-0005-0000-0000-000006020000}"/>
    <cellStyle name="eps" xfId="995" xr:uid="{00000000-0005-0000-0000-000007020000}"/>
    <cellStyle name="eps$" xfId="996" xr:uid="{00000000-0005-0000-0000-000008020000}"/>
    <cellStyle name="eps$A" xfId="997" xr:uid="{00000000-0005-0000-0000-000009020000}"/>
    <cellStyle name="eps$E" xfId="998" xr:uid="{00000000-0005-0000-0000-00000A020000}"/>
    <cellStyle name="eps_AOL Model Master" xfId="999" xr:uid="{00000000-0005-0000-0000-00000B020000}"/>
    <cellStyle name="epsA" xfId="1000" xr:uid="{00000000-0005-0000-0000-00000C020000}"/>
    <cellStyle name="epsE" xfId="1001" xr:uid="{00000000-0005-0000-0000-00000D020000}"/>
    <cellStyle name="essay" xfId="1002" xr:uid="{00000000-0005-0000-0000-00000E020000}"/>
    <cellStyle name="essay - Style1" xfId="1003" xr:uid="{00000000-0005-0000-0000-00000F020000}"/>
    <cellStyle name="EsText" xfId="261" xr:uid="{00000000-0005-0000-0000-000010020000}"/>
    <cellStyle name="Estimate" xfId="262" xr:uid="{00000000-0005-0000-0000-000011020000}"/>
    <cellStyle name="Euro" xfId="263" xr:uid="{00000000-0005-0000-0000-000012020000}"/>
    <cellStyle name="Euro 2" xfId="1004" xr:uid="{00000000-0005-0000-0000-000013020000}"/>
    <cellStyle name="Explanatory Text 2" xfId="264" xr:uid="{00000000-0005-0000-0000-000014020000}"/>
    <cellStyle name="Figure" xfId="265" xr:uid="{00000000-0005-0000-0000-000015020000}"/>
    <cellStyle name="Financials" xfId="1005" xr:uid="{00000000-0005-0000-0000-000016020000}"/>
    <cellStyle name="Financials 2" xfId="1006" xr:uid="{00000000-0005-0000-0000-000017020000}"/>
    <cellStyle name="Financials_bnppp_rdb_main" xfId="1007" xr:uid="{00000000-0005-0000-0000-000018020000}"/>
    <cellStyle name="Fixed" xfId="266" xr:uid="{00000000-0005-0000-0000-000019020000}"/>
    <cellStyle name="fo]_x000d__x000a_UserName=Murat Zelef_x000d__x000a_UserCompany=Bumerang_x000d__x000a__x000d__x000a_[File Paths]_x000d__x000a_WorkingDirectory=C:\EQUIS\DLWIN_x000d__x000a_DownLoader=C" xfId="1008" xr:uid="{00000000-0005-0000-0000-00001A020000}"/>
    <cellStyle name="Footer SBILogo1" xfId="267" xr:uid="{00000000-0005-0000-0000-00001B020000}"/>
    <cellStyle name="Footer SBILogo1 2" xfId="1009" xr:uid="{00000000-0005-0000-0000-00001C020000}"/>
    <cellStyle name="Footer SBILogo2" xfId="268" xr:uid="{00000000-0005-0000-0000-00001D020000}"/>
    <cellStyle name="Footer SBILogo2 2" xfId="1010" xr:uid="{00000000-0005-0000-0000-00001E020000}"/>
    <cellStyle name="Footnote" xfId="269" xr:uid="{00000000-0005-0000-0000-00001F020000}"/>
    <cellStyle name="Footnote 2" xfId="1011" xr:uid="{00000000-0005-0000-0000-000020020000}"/>
    <cellStyle name="Footnote Reference" xfId="270" xr:uid="{00000000-0005-0000-0000-000021020000}"/>
    <cellStyle name="Footnote_Refining" xfId="1012" xr:uid="{00000000-0005-0000-0000-000022020000}"/>
    <cellStyle name="Format a column of totals" xfId="271" xr:uid="{00000000-0005-0000-0000-000023020000}"/>
    <cellStyle name="Format a row of totals" xfId="272" xr:uid="{00000000-0005-0000-0000-000024020000}"/>
    <cellStyle name="Format text as bold, black on yellow" xfId="273" xr:uid="{00000000-0005-0000-0000-000025020000}"/>
    <cellStyle name="fourdecplace" xfId="274" xr:uid="{00000000-0005-0000-0000-000026020000}"/>
    <cellStyle name="fy_eps$" xfId="1013" xr:uid="{00000000-0005-0000-0000-000027020000}"/>
    <cellStyle name="g_rate" xfId="1014" xr:uid="{00000000-0005-0000-0000-000028020000}"/>
    <cellStyle name="g_rate_AOL_Model_Master" xfId="1015" xr:uid="{00000000-0005-0000-0000-000029020000}"/>
    <cellStyle name="g_rate_DCF  082202" xfId="1016" xr:uid="{00000000-0005-0000-0000-00002A020000}"/>
    <cellStyle name="g_rate_EarningsModel" xfId="1017" xr:uid="{00000000-0005-0000-0000-00002B020000}"/>
    <cellStyle name="g_rate_jdec" xfId="1018" xr:uid="{00000000-0005-0000-0000-00002C020000}"/>
    <cellStyle name="g_rate_JDEC_Schwartz" xfId="1019" xr:uid="{00000000-0005-0000-0000-00002D020000}"/>
    <cellStyle name="g_rate_Mapping Points" xfId="1020" xr:uid="{00000000-0005-0000-0000-00002E020000}"/>
    <cellStyle name="g_rate_PSFT" xfId="1021" xr:uid="{00000000-0005-0000-0000-00002F020000}"/>
    <cellStyle name="g_rate_PSFT_Schwartz" xfId="1022" xr:uid="{00000000-0005-0000-0000-000030020000}"/>
    <cellStyle name="g_rate_SAP" xfId="1023" xr:uid="{00000000-0005-0000-0000-000031020000}"/>
    <cellStyle name="g_rate_SAP Model Current" xfId="1024" xr:uid="{00000000-0005-0000-0000-000032020000}"/>
    <cellStyle name="g_rate_SEBL" xfId="1025" xr:uid="{00000000-0005-0000-0000-000033020000}"/>
    <cellStyle name="g_rate_SEBL Schwartz" xfId="1026" xr:uid="{00000000-0005-0000-0000-000034020000}"/>
    <cellStyle name="g_rate_VZ" xfId="1027" xr:uid="{00000000-0005-0000-0000-000035020000}"/>
    <cellStyle name="g_rate_VZ 2" xfId="1028" xr:uid="{00000000-0005-0000-0000-000036020000}"/>
    <cellStyle name="g_rate_VZ_RLTA_Internal Model_Current" xfId="1029" xr:uid="{00000000-0005-0000-0000-000037020000}"/>
    <cellStyle name="g_rate_VZ_xConsensusx" xfId="1030" xr:uid="{00000000-0005-0000-0000-000038020000}"/>
    <cellStyle name="General" xfId="275" xr:uid="{00000000-0005-0000-0000-000039020000}"/>
    <cellStyle name="Good 2" xfId="276" xr:uid="{00000000-0005-0000-0000-00003A020000}"/>
    <cellStyle name="Green" xfId="277" xr:uid="{00000000-0005-0000-0000-00003B020000}"/>
    <cellStyle name="Grey" xfId="278" xr:uid="{00000000-0005-0000-0000-00003C020000}"/>
    <cellStyle name="Growth" xfId="279" xr:uid="{00000000-0005-0000-0000-00003D020000}"/>
    <cellStyle name="Head - Style2" xfId="280" xr:uid="{00000000-0005-0000-0000-00003E020000}"/>
    <cellStyle name="Header" xfId="281" xr:uid="{00000000-0005-0000-0000-00003F020000}"/>
    <cellStyle name="Header Draft Stamp" xfId="282" xr:uid="{00000000-0005-0000-0000-000040020000}"/>
    <cellStyle name="Header1" xfId="283" xr:uid="{00000000-0005-0000-0000-000041020000}"/>
    <cellStyle name="Header2" xfId="284" xr:uid="{00000000-0005-0000-0000-000042020000}"/>
    <cellStyle name="headin - Style2" xfId="1031" xr:uid="{00000000-0005-0000-0000-000043020000}"/>
    <cellStyle name="Heading" xfId="1032" xr:uid="{00000000-0005-0000-0000-000044020000}"/>
    <cellStyle name="Heading 1 2" xfId="285" xr:uid="{00000000-0005-0000-0000-000045020000}"/>
    <cellStyle name="Heading 1 3" xfId="1033" xr:uid="{00000000-0005-0000-0000-000046020000}"/>
    <cellStyle name="Heading 1 Above" xfId="286" xr:uid="{00000000-0005-0000-0000-000047020000}"/>
    <cellStyle name="Heading 1 Above 2" xfId="1034" xr:uid="{00000000-0005-0000-0000-000048020000}"/>
    <cellStyle name="Heading 1+" xfId="287" xr:uid="{00000000-0005-0000-0000-000049020000}"/>
    <cellStyle name="Heading 1+ 2" xfId="1035" xr:uid="{00000000-0005-0000-0000-00004A020000}"/>
    <cellStyle name="Heading 2 2" xfId="288" xr:uid="{00000000-0005-0000-0000-00004B020000}"/>
    <cellStyle name="Heading 2 3" xfId="1036" xr:uid="{00000000-0005-0000-0000-00004C020000}"/>
    <cellStyle name="Heading 2 Below" xfId="289" xr:uid="{00000000-0005-0000-0000-00004D020000}"/>
    <cellStyle name="Heading 2+" xfId="290" xr:uid="{00000000-0005-0000-0000-00004E020000}"/>
    <cellStyle name="Heading 3 2" xfId="291" xr:uid="{00000000-0005-0000-0000-00004F020000}"/>
    <cellStyle name="Heading 3 2 2" xfId="1037" xr:uid="{00000000-0005-0000-0000-000050020000}"/>
    <cellStyle name="Heading 3 3" xfId="1038" xr:uid="{00000000-0005-0000-0000-000051020000}"/>
    <cellStyle name="Heading 3+" xfId="292" xr:uid="{00000000-0005-0000-0000-000052020000}"/>
    <cellStyle name="Heading 4 2" xfId="293" xr:uid="{00000000-0005-0000-0000-000053020000}"/>
    <cellStyle name="Heading 4 3" xfId="1039" xr:uid="{00000000-0005-0000-0000-000054020000}"/>
    <cellStyle name="Heading 5" xfId="1040" xr:uid="{00000000-0005-0000-0000-000055020000}"/>
    <cellStyle name="Heading 6" xfId="1041" xr:uid="{00000000-0005-0000-0000-000056020000}"/>
    <cellStyle name="heading 7" xfId="1042" xr:uid="{00000000-0005-0000-0000-000057020000}"/>
    <cellStyle name="Heading bar" xfId="294" xr:uid="{00000000-0005-0000-0000-000058020000}"/>
    <cellStyle name="Heading1" xfId="295" xr:uid="{00000000-0005-0000-0000-000059020000}"/>
    <cellStyle name="Heading2" xfId="296" xr:uid="{00000000-0005-0000-0000-00005A020000}"/>
    <cellStyle name="Hyperlink 2" xfId="297" xr:uid="{00000000-0005-0000-0000-00005B020000}"/>
    <cellStyle name="Info_Main" xfId="1043" xr:uid="{00000000-0005-0000-0000-00005C020000}"/>
    <cellStyle name="Input [yellow]" xfId="298" xr:uid="{00000000-0005-0000-0000-00005D020000}"/>
    <cellStyle name="Input 10" xfId="299" xr:uid="{00000000-0005-0000-0000-00005E020000}"/>
    <cellStyle name="Input 11" xfId="300" xr:uid="{00000000-0005-0000-0000-00005F020000}"/>
    <cellStyle name="Input 12" xfId="301" xr:uid="{00000000-0005-0000-0000-000060020000}"/>
    <cellStyle name="Input 13" xfId="302" xr:uid="{00000000-0005-0000-0000-000061020000}"/>
    <cellStyle name="Input 2" xfId="303" xr:uid="{00000000-0005-0000-0000-000062020000}"/>
    <cellStyle name="Input 2 2" xfId="1044" xr:uid="{00000000-0005-0000-0000-000063020000}"/>
    <cellStyle name="Input 3" xfId="304" xr:uid="{00000000-0005-0000-0000-000064020000}"/>
    <cellStyle name="Input 4" xfId="305" xr:uid="{00000000-0005-0000-0000-000065020000}"/>
    <cellStyle name="Input 5" xfId="306" xr:uid="{00000000-0005-0000-0000-000066020000}"/>
    <cellStyle name="Input 6" xfId="307" xr:uid="{00000000-0005-0000-0000-000067020000}"/>
    <cellStyle name="Input 7" xfId="308" xr:uid="{00000000-0005-0000-0000-000068020000}"/>
    <cellStyle name="Input 8" xfId="309" xr:uid="{00000000-0005-0000-0000-000069020000}"/>
    <cellStyle name="Input 9" xfId="310" xr:uid="{00000000-0005-0000-0000-00006A020000}"/>
    <cellStyle name="Input1dp" xfId="311" xr:uid="{00000000-0005-0000-0000-00006B020000}"/>
    <cellStyle name="InputData" xfId="312" xr:uid="{00000000-0005-0000-0000-00006C020000}"/>
    <cellStyle name="InputDate" xfId="313" xr:uid="{00000000-0005-0000-0000-00006D020000}"/>
    <cellStyle name="InputDate 2" xfId="314" xr:uid="{00000000-0005-0000-0000-00006E020000}"/>
    <cellStyle name="InputInfo" xfId="315" xr:uid="{00000000-0005-0000-0000-00006F020000}"/>
    <cellStyle name="InputInfo 2" xfId="316" xr:uid="{00000000-0005-0000-0000-000070020000}"/>
    <cellStyle name="InputPercent" xfId="317" xr:uid="{00000000-0005-0000-0000-000071020000}"/>
    <cellStyle name="InputPercent 2" xfId="318" xr:uid="{00000000-0005-0000-0000-000072020000}"/>
    <cellStyle name="InputSheet" xfId="319" xr:uid="{00000000-0005-0000-0000-000073020000}"/>
    <cellStyle name="Integer" xfId="320" xr:uid="{00000000-0005-0000-0000-000074020000}"/>
    <cellStyle name="Item" xfId="321" xr:uid="{00000000-0005-0000-0000-000075020000}"/>
    <cellStyle name="Item1" xfId="322" xr:uid="{00000000-0005-0000-0000-000076020000}"/>
    <cellStyle name="Item2" xfId="323" xr:uid="{00000000-0005-0000-0000-000077020000}"/>
    <cellStyle name="Item2 2" xfId="1045" xr:uid="{00000000-0005-0000-0000-000078020000}"/>
    <cellStyle name="Item3" xfId="324" xr:uid="{00000000-0005-0000-0000-000079020000}"/>
    <cellStyle name="ItemTot" xfId="325" xr:uid="{00000000-0005-0000-0000-00007A020000}"/>
    <cellStyle name="ItemTot 2" xfId="1046" xr:uid="{00000000-0005-0000-0000-00007B020000}"/>
    <cellStyle name="ItemTypeClass" xfId="326" xr:uid="{00000000-0005-0000-0000-00007C020000}"/>
    <cellStyle name="KP_Normal" xfId="1047" xr:uid="{00000000-0005-0000-0000-00007D020000}"/>
    <cellStyle name="Labels - Style3" xfId="327" xr:uid="{00000000-0005-0000-0000-00007E020000}"/>
    <cellStyle name="Lable8Left" xfId="1048" xr:uid="{00000000-0005-0000-0000-00007F020000}"/>
    <cellStyle name="Lable8Left 2" xfId="1049" xr:uid="{00000000-0005-0000-0000-000080020000}"/>
    <cellStyle name="Lable8Left_xConsensusx" xfId="1050" xr:uid="{00000000-0005-0000-0000-000081020000}"/>
    <cellStyle name="LEVERS69" xfId="328" xr:uid="{00000000-0005-0000-0000-000082020000}"/>
    <cellStyle name="Link" xfId="329" xr:uid="{00000000-0005-0000-0000-000083020000}"/>
    <cellStyle name="Linked Cell 2" xfId="330" xr:uid="{00000000-0005-0000-0000-000084020000}"/>
    <cellStyle name="m" xfId="1051" xr:uid="{00000000-0005-0000-0000-000085020000}"/>
    <cellStyle name="m$" xfId="1052" xr:uid="{00000000-0005-0000-0000-000086020000}"/>
    <cellStyle name="m_AOL_Model_Master" xfId="1053" xr:uid="{00000000-0005-0000-0000-000087020000}"/>
    <cellStyle name="m_DCF  082202" xfId="1054" xr:uid="{00000000-0005-0000-0000-000088020000}"/>
    <cellStyle name="m_EarningsModel" xfId="1055" xr:uid="{00000000-0005-0000-0000-000089020000}"/>
    <cellStyle name="m_FCOMmodel" xfId="1056" xr:uid="{00000000-0005-0000-0000-00008A020000}"/>
    <cellStyle name="m_FCOMmodel 2" xfId="1057" xr:uid="{00000000-0005-0000-0000-00008B020000}"/>
    <cellStyle name="m_FCOMmodel_RLTA_Internal Model_Current" xfId="1058" xr:uid="{00000000-0005-0000-0000-00008C020000}"/>
    <cellStyle name="m_FCOMmodel_xConsensusx" xfId="1059" xr:uid="{00000000-0005-0000-0000-00008D020000}"/>
    <cellStyle name="m_jdec" xfId="1060" xr:uid="{00000000-0005-0000-0000-00008E020000}"/>
    <cellStyle name="m_JDEC_Schwartz" xfId="1061" xr:uid="{00000000-0005-0000-0000-00008F020000}"/>
    <cellStyle name="m_Mapping Points" xfId="1062" xr:uid="{00000000-0005-0000-0000-000090020000}"/>
    <cellStyle name="m_PSFT" xfId="1063" xr:uid="{00000000-0005-0000-0000-000091020000}"/>
    <cellStyle name="m_PSFT_Schwartz" xfId="1064" xr:uid="{00000000-0005-0000-0000-000092020000}"/>
    <cellStyle name="m_SAP" xfId="1065" xr:uid="{00000000-0005-0000-0000-000093020000}"/>
    <cellStyle name="m_SAP Model Current" xfId="1066" xr:uid="{00000000-0005-0000-0000-000094020000}"/>
    <cellStyle name="m_SEBL" xfId="1067" xr:uid="{00000000-0005-0000-0000-000095020000}"/>
    <cellStyle name="m_SEBL Schwartz" xfId="1068" xr:uid="{00000000-0005-0000-0000-000096020000}"/>
    <cellStyle name="m_VZ" xfId="1069" xr:uid="{00000000-0005-0000-0000-000097020000}"/>
    <cellStyle name="m_VZ 2" xfId="1070" xr:uid="{00000000-0005-0000-0000-000098020000}"/>
    <cellStyle name="m_VZ_RLTA_Internal Model_Current" xfId="1071" xr:uid="{00000000-0005-0000-0000-000099020000}"/>
    <cellStyle name="m_VZ_xConsensusx" xfId="1072" xr:uid="{00000000-0005-0000-0000-00009A020000}"/>
    <cellStyle name="mahesh" xfId="331" xr:uid="{00000000-0005-0000-0000-00009B020000}"/>
    <cellStyle name="main" xfId="332" xr:uid="{00000000-0005-0000-0000-00009C020000}"/>
    <cellStyle name="MedLine(B)" xfId="333" xr:uid="{00000000-0005-0000-0000-00009D020000}"/>
    <cellStyle name="MedLines(2)" xfId="334" xr:uid="{00000000-0005-0000-0000-00009E020000}"/>
    <cellStyle name="Millares_a8-1_APBANCOS" xfId="335" xr:uid="{00000000-0005-0000-0000-00009F020000}"/>
    <cellStyle name="Milliers_Arko" xfId="1073" xr:uid="{00000000-0005-0000-0000-0000A0020000}"/>
    <cellStyle name="mm" xfId="1074" xr:uid="{00000000-0005-0000-0000-0000A1020000}"/>
    <cellStyle name="Money" xfId="336" xr:uid="{00000000-0005-0000-0000-0000A2020000}"/>
    <cellStyle name="Neutral 2" xfId="337" xr:uid="{00000000-0005-0000-0000-0000A3020000}"/>
    <cellStyle name="new font" xfId="1075" xr:uid="{00000000-0005-0000-0000-0000A4020000}"/>
    <cellStyle name="New Times Roman" xfId="338" xr:uid="{00000000-0005-0000-0000-0000A5020000}"/>
    <cellStyle name="no dec" xfId="339" xr:uid="{00000000-0005-0000-0000-0000A6020000}"/>
    <cellStyle name="no dec 2" xfId="1076" xr:uid="{00000000-0005-0000-0000-0000A7020000}"/>
    <cellStyle name="no dec_xConsensusx" xfId="1077" xr:uid="{00000000-0005-0000-0000-0000A8020000}"/>
    <cellStyle name="Normal" xfId="0" builtinId="0"/>
    <cellStyle name="Normal - Style1" xfId="340" xr:uid="{00000000-0005-0000-0000-0000AA020000}"/>
    <cellStyle name="Normal - Style1 2" xfId="1078" xr:uid="{00000000-0005-0000-0000-0000AB020000}"/>
    <cellStyle name="Normal (no,)" xfId="341" xr:uid="{00000000-0005-0000-0000-0000AC020000}"/>
    <cellStyle name="Normal 10" xfId="342" xr:uid="{00000000-0005-0000-0000-0000AD020000}"/>
    <cellStyle name="Normal 10 2" xfId="343" xr:uid="{00000000-0005-0000-0000-0000AE020000}"/>
    <cellStyle name="Normal 100" xfId="344" xr:uid="{00000000-0005-0000-0000-0000AF020000}"/>
    <cellStyle name="Normal 101" xfId="345" xr:uid="{00000000-0005-0000-0000-0000B0020000}"/>
    <cellStyle name="Normal 102" xfId="346" xr:uid="{00000000-0005-0000-0000-0000B1020000}"/>
    <cellStyle name="Normal 103" xfId="347" xr:uid="{00000000-0005-0000-0000-0000B2020000}"/>
    <cellStyle name="Normal 104" xfId="348" xr:uid="{00000000-0005-0000-0000-0000B3020000}"/>
    <cellStyle name="Normal 105" xfId="349" xr:uid="{00000000-0005-0000-0000-0000B4020000}"/>
    <cellStyle name="Normal 106" xfId="350" xr:uid="{00000000-0005-0000-0000-0000B5020000}"/>
    <cellStyle name="Normal 107" xfId="351" xr:uid="{00000000-0005-0000-0000-0000B6020000}"/>
    <cellStyle name="Normal 108" xfId="352" xr:uid="{00000000-0005-0000-0000-0000B7020000}"/>
    <cellStyle name="Normal 109" xfId="353" xr:uid="{00000000-0005-0000-0000-0000B8020000}"/>
    <cellStyle name="Normal 11" xfId="354" xr:uid="{00000000-0005-0000-0000-0000B9020000}"/>
    <cellStyle name="Normal 11 2" xfId="355" xr:uid="{00000000-0005-0000-0000-0000BA020000}"/>
    <cellStyle name="Normal 110" xfId="356" xr:uid="{00000000-0005-0000-0000-0000BB020000}"/>
    <cellStyle name="Normal 111" xfId="357" xr:uid="{00000000-0005-0000-0000-0000BC020000}"/>
    <cellStyle name="Normal 112" xfId="358" xr:uid="{00000000-0005-0000-0000-0000BD020000}"/>
    <cellStyle name="Normal 113" xfId="359" xr:uid="{00000000-0005-0000-0000-0000BE020000}"/>
    <cellStyle name="Normal 114" xfId="360" xr:uid="{00000000-0005-0000-0000-0000BF020000}"/>
    <cellStyle name="Normal 115" xfId="361" xr:uid="{00000000-0005-0000-0000-0000C0020000}"/>
    <cellStyle name="Normal 116" xfId="362" xr:uid="{00000000-0005-0000-0000-0000C1020000}"/>
    <cellStyle name="Normal 117" xfId="363" xr:uid="{00000000-0005-0000-0000-0000C2020000}"/>
    <cellStyle name="Normal 118" xfId="364" xr:uid="{00000000-0005-0000-0000-0000C3020000}"/>
    <cellStyle name="Normal 119" xfId="365" xr:uid="{00000000-0005-0000-0000-0000C4020000}"/>
    <cellStyle name="Normal 12" xfId="366" xr:uid="{00000000-0005-0000-0000-0000C5020000}"/>
    <cellStyle name="Normal 12 2" xfId="367" xr:uid="{00000000-0005-0000-0000-0000C6020000}"/>
    <cellStyle name="Normal 120" xfId="368" xr:uid="{00000000-0005-0000-0000-0000C7020000}"/>
    <cellStyle name="Normal 121" xfId="369" xr:uid="{00000000-0005-0000-0000-0000C8020000}"/>
    <cellStyle name="Normal 122" xfId="370" xr:uid="{00000000-0005-0000-0000-0000C9020000}"/>
    <cellStyle name="Normal 123" xfId="371" xr:uid="{00000000-0005-0000-0000-0000CA020000}"/>
    <cellStyle name="Normal 124" xfId="372" xr:uid="{00000000-0005-0000-0000-0000CB020000}"/>
    <cellStyle name="Normal 125" xfId="373" xr:uid="{00000000-0005-0000-0000-0000CC020000}"/>
    <cellStyle name="Normal 126" xfId="374" xr:uid="{00000000-0005-0000-0000-0000CD020000}"/>
    <cellStyle name="Normal 127" xfId="375" xr:uid="{00000000-0005-0000-0000-0000CE020000}"/>
    <cellStyle name="Normal 128" xfId="376" xr:uid="{00000000-0005-0000-0000-0000CF020000}"/>
    <cellStyle name="Normal 129" xfId="377" xr:uid="{00000000-0005-0000-0000-0000D0020000}"/>
    <cellStyle name="Normal 13" xfId="378" xr:uid="{00000000-0005-0000-0000-0000D1020000}"/>
    <cellStyle name="Normal 13 2" xfId="379" xr:uid="{00000000-0005-0000-0000-0000D2020000}"/>
    <cellStyle name="Normal 130" xfId="380" xr:uid="{00000000-0005-0000-0000-0000D3020000}"/>
    <cellStyle name="Normal 131" xfId="381" xr:uid="{00000000-0005-0000-0000-0000D4020000}"/>
    <cellStyle name="Normal 132" xfId="382" xr:uid="{00000000-0005-0000-0000-0000D5020000}"/>
    <cellStyle name="Normal 133" xfId="383" xr:uid="{00000000-0005-0000-0000-0000D6020000}"/>
    <cellStyle name="Normal 134" xfId="384" xr:uid="{00000000-0005-0000-0000-0000D7020000}"/>
    <cellStyle name="Normal 135" xfId="385" xr:uid="{00000000-0005-0000-0000-0000D8020000}"/>
    <cellStyle name="Normal 136" xfId="386" xr:uid="{00000000-0005-0000-0000-0000D9020000}"/>
    <cellStyle name="Normal 137" xfId="387" xr:uid="{00000000-0005-0000-0000-0000DA020000}"/>
    <cellStyle name="Normal 138" xfId="388" xr:uid="{00000000-0005-0000-0000-0000DB020000}"/>
    <cellStyle name="Normal 139" xfId="389" xr:uid="{00000000-0005-0000-0000-0000DC020000}"/>
    <cellStyle name="Normal 14" xfId="390" xr:uid="{00000000-0005-0000-0000-0000DD020000}"/>
    <cellStyle name="Normal 14 2" xfId="391" xr:uid="{00000000-0005-0000-0000-0000DE020000}"/>
    <cellStyle name="Normal 140" xfId="392" xr:uid="{00000000-0005-0000-0000-0000DF020000}"/>
    <cellStyle name="Normal 141" xfId="393" xr:uid="{00000000-0005-0000-0000-0000E0020000}"/>
    <cellStyle name="Normal 142" xfId="394" xr:uid="{00000000-0005-0000-0000-0000E1020000}"/>
    <cellStyle name="Normal 143" xfId="395" xr:uid="{00000000-0005-0000-0000-0000E2020000}"/>
    <cellStyle name="Normal 144" xfId="396" xr:uid="{00000000-0005-0000-0000-0000E3020000}"/>
    <cellStyle name="Normal 145" xfId="397" xr:uid="{00000000-0005-0000-0000-0000E4020000}"/>
    <cellStyle name="Normal 146" xfId="398" xr:uid="{00000000-0005-0000-0000-0000E5020000}"/>
    <cellStyle name="Normal 147" xfId="399" xr:uid="{00000000-0005-0000-0000-0000E6020000}"/>
    <cellStyle name="Normal 148" xfId="400" xr:uid="{00000000-0005-0000-0000-0000E7020000}"/>
    <cellStyle name="Normal 149" xfId="401" xr:uid="{00000000-0005-0000-0000-0000E8020000}"/>
    <cellStyle name="Normal 15" xfId="402" xr:uid="{00000000-0005-0000-0000-0000E9020000}"/>
    <cellStyle name="Normal 15 2" xfId="403" xr:uid="{00000000-0005-0000-0000-0000EA020000}"/>
    <cellStyle name="Normal 150" xfId="404" xr:uid="{00000000-0005-0000-0000-0000EB020000}"/>
    <cellStyle name="Normal 151" xfId="405" xr:uid="{00000000-0005-0000-0000-0000EC020000}"/>
    <cellStyle name="Normal 152" xfId="406" xr:uid="{00000000-0005-0000-0000-0000ED020000}"/>
    <cellStyle name="Normal 153" xfId="407" xr:uid="{00000000-0005-0000-0000-0000EE020000}"/>
    <cellStyle name="Normal 154" xfId="408" xr:uid="{00000000-0005-0000-0000-0000EF020000}"/>
    <cellStyle name="Normal 155" xfId="409" xr:uid="{00000000-0005-0000-0000-0000F0020000}"/>
    <cellStyle name="Normal 156" xfId="410" xr:uid="{00000000-0005-0000-0000-0000F1020000}"/>
    <cellStyle name="Normal 157" xfId="411" xr:uid="{00000000-0005-0000-0000-0000F2020000}"/>
    <cellStyle name="Normal 158" xfId="412" xr:uid="{00000000-0005-0000-0000-0000F3020000}"/>
    <cellStyle name="Normal 159" xfId="413" xr:uid="{00000000-0005-0000-0000-0000F4020000}"/>
    <cellStyle name="Normal 16" xfId="414" xr:uid="{00000000-0005-0000-0000-0000F5020000}"/>
    <cellStyle name="Normal 16 2" xfId="415" xr:uid="{00000000-0005-0000-0000-0000F6020000}"/>
    <cellStyle name="Normal 160" xfId="416" xr:uid="{00000000-0005-0000-0000-0000F7020000}"/>
    <cellStyle name="Normal 161" xfId="417" xr:uid="{00000000-0005-0000-0000-0000F8020000}"/>
    <cellStyle name="Normal 162" xfId="418" xr:uid="{00000000-0005-0000-0000-0000F9020000}"/>
    <cellStyle name="Normal 163" xfId="419" xr:uid="{00000000-0005-0000-0000-0000FA020000}"/>
    <cellStyle name="Normal 164" xfId="420" xr:uid="{00000000-0005-0000-0000-0000FB020000}"/>
    <cellStyle name="Normal 165" xfId="421" xr:uid="{00000000-0005-0000-0000-0000FC020000}"/>
    <cellStyle name="Normal 166" xfId="422" xr:uid="{00000000-0005-0000-0000-0000FD020000}"/>
    <cellStyle name="Normal 167" xfId="423" xr:uid="{00000000-0005-0000-0000-0000FE020000}"/>
    <cellStyle name="Normal 168" xfId="424" xr:uid="{00000000-0005-0000-0000-0000FF020000}"/>
    <cellStyle name="Normal 169" xfId="425" xr:uid="{00000000-0005-0000-0000-000000030000}"/>
    <cellStyle name="Normal 17" xfId="426" xr:uid="{00000000-0005-0000-0000-000001030000}"/>
    <cellStyle name="Normal 17 2" xfId="427" xr:uid="{00000000-0005-0000-0000-000002030000}"/>
    <cellStyle name="Normal 170" xfId="428" xr:uid="{00000000-0005-0000-0000-000003030000}"/>
    <cellStyle name="Normal 171" xfId="429" xr:uid="{00000000-0005-0000-0000-000004030000}"/>
    <cellStyle name="Normal 172" xfId="430" xr:uid="{00000000-0005-0000-0000-000005030000}"/>
    <cellStyle name="Normal 173" xfId="431" xr:uid="{00000000-0005-0000-0000-000006030000}"/>
    <cellStyle name="Normal 174" xfId="432" xr:uid="{00000000-0005-0000-0000-000007030000}"/>
    <cellStyle name="Normal 175" xfId="433" xr:uid="{00000000-0005-0000-0000-000008030000}"/>
    <cellStyle name="Normal 176" xfId="434" xr:uid="{00000000-0005-0000-0000-000009030000}"/>
    <cellStyle name="Normal 177" xfId="435" xr:uid="{00000000-0005-0000-0000-00000A030000}"/>
    <cellStyle name="Normal 178" xfId="436" xr:uid="{00000000-0005-0000-0000-00000B030000}"/>
    <cellStyle name="Normal 179" xfId="9" xr:uid="{00000000-0005-0000-0000-00000C030000}"/>
    <cellStyle name="Normal 18" xfId="437" xr:uid="{00000000-0005-0000-0000-00000D030000}"/>
    <cellStyle name="Normal 18 2" xfId="438" xr:uid="{00000000-0005-0000-0000-00000E030000}"/>
    <cellStyle name="Normal 180" xfId="439" xr:uid="{00000000-0005-0000-0000-00000F030000}"/>
    <cellStyle name="Normal 181" xfId="440" xr:uid="{00000000-0005-0000-0000-000010030000}"/>
    <cellStyle name="Normal 182" xfId="8" xr:uid="{00000000-0005-0000-0000-000011030000}"/>
    <cellStyle name="Normal 183" xfId="441" xr:uid="{00000000-0005-0000-0000-000012030000}"/>
    <cellStyle name="Normal 184" xfId="442" xr:uid="{00000000-0005-0000-0000-000013030000}"/>
    <cellStyle name="Normal 185" xfId="443" xr:uid="{00000000-0005-0000-0000-000014030000}"/>
    <cellStyle name="Normal 186" xfId="444" xr:uid="{00000000-0005-0000-0000-000015030000}"/>
    <cellStyle name="Normal 187" xfId="445" xr:uid="{00000000-0005-0000-0000-000016030000}"/>
    <cellStyle name="Normal 188" xfId="446" xr:uid="{00000000-0005-0000-0000-000017030000}"/>
    <cellStyle name="Normal 189" xfId="447" xr:uid="{00000000-0005-0000-0000-000018030000}"/>
    <cellStyle name="Normal 19" xfId="448" xr:uid="{00000000-0005-0000-0000-000019030000}"/>
    <cellStyle name="Normal 19 2" xfId="449" xr:uid="{00000000-0005-0000-0000-00001A030000}"/>
    <cellStyle name="Normal 190" xfId="450" xr:uid="{00000000-0005-0000-0000-00001B030000}"/>
    <cellStyle name="Normal 191" xfId="451" xr:uid="{00000000-0005-0000-0000-00001C030000}"/>
    <cellStyle name="Normal 192" xfId="452" xr:uid="{00000000-0005-0000-0000-00001D030000}"/>
    <cellStyle name="Normal 193" xfId="453" xr:uid="{00000000-0005-0000-0000-00001E030000}"/>
    <cellStyle name="Normal 194" xfId="454" xr:uid="{00000000-0005-0000-0000-00001F030000}"/>
    <cellStyle name="Normal 195" xfId="455" xr:uid="{00000000-0005-0000-0000-000020030000}"/>
    <cellStyle name="Normal 196" xfId="456" xr:uid="{00000000-0005-0000-0000-000021030000}"/>
    <cellStyle name="Normal 197" xfId="457" xr:uid="{00000000-0005-0000-0000-000022030000}"/>
    <cellStyle name="Normal 198" xfId="458" xr:uid="{00000000-0005-0000-0000-000023030000}"/>
    <cellStyle name="Normal 199" xfId="459" xr:uid="{00000000-0005-0000-0000-000024030000}"/>
    <cellStyle name="Normal 2" xfId="1" xr:uid="{00000000-0005-0000-0000-000025030000}"/>
    <cellStyle name="Normal 2 2" xfId="3" xr:uid="{00000000-0005-0000-0000-000026030000}"/>
    <cellStyle name="Normal 2 2 2" xfId="1079" xr:uid="{00000000-0005-0000-0000-000027030000}"/>
    <cellStyle name="Normal 2 2 3" xfId="1080" xr:uid="{00000000-0005-0000-0000-000028030000}"/>
    <cellStyle name="Normal 2 3" xfId="460" xr:uid="{00000000-0005-0000-0000-000029030000}"/>
    <cellStyle name="Normal 2 3 2" xfId="1081" xr:uid="{00000000-0005-0000-0000-00002A030000}"/>
    <cellStyle name="Normal 2 4" xfId="6" xr:uid="{00000000-0005-0000-0000-00002B030000}"/>
    <cellStyle name="Normal 2 4 2" xfId="1082" xr:uid="{00000000-0005-0000-0000-00002C030000}"/>
    <cellStyle name="Normal 2 5" xfId="725" xr:uid="{00000000-0005-0000-0000-00002D030000}"/>
    <cellStyle name="Normal 2 5 2" xfId="1083" xr:uid="{00000000-0005-0000-0000-00002E030000}"/>
    <cellStyle name="Normal 2 6" xfId="1084" xr:uid="{00000000-0005-0000-0000-00002F030000}"/>
    <cellStyle name="Normal 2 6 2" xfId="1085" xr:uid="{00000000-0005-0000-0000-000030030000}"/>
    <cellStyle name="Normal 2 7" xfId="1086" xr:uid="{00000000-0005-0000-0000-000031030000}"/>
    <cellStyle name="Normal 2 8" xfId="1087" xr:uid="{00000000-0005-0000-0000-000032030000}"/>
    <cellStyle name="Normal 2 9" xfId="1088" xr:uid="{00000000-0005-0000-0000-000033030000}"/>
    <cellStyle name="Normal 2_Reference" xfId="1089" xr:uid="{00000000-0005-0000-0000-000034030000}"/>
    <cellStyle name="Normal 20" xfId="461" xr:uid="{00000000-0005-0000-0000-000035030000}"/>
    <cellStyle name="Normal 200" xfId="462" xr:uid="{00000000-0005-0000-0000-000036030000}"/>
    <cellStyle name="Normal 201" xfId="463" xr:uid="{00000000-0005-0000-0000-000037030000}"/>
    <cellStyle name="Normal 202" xfId="464" xr:uid="{00000000-0005-0000-0000-000038030000}"/>
    <cellStyle name="Normal 203" xfId="465" xr:uid="{00000000-0005-0000-0000-000039030000}"/>
    <cellStyle name="Normal 204" xfId="466" xr:uid="{00000000-0005-0000-0000-00003A030000}"/>
    <cellStyle name="Normal 205" xfId="467" xr:uid="{00000000-0005-0000-0000-00003B030000}"/>
    <cellStyle name="Normal 206" xfId="468" xr:uid="{00000000-0005-0000-0000-00003C030000}"/>
    <cellStyle name="Normal 207" xfId="469" xr:uid="{00000000-0005-0000-0000-00003D030000}"/>
    <cellStyle name="Normal 208" xfId="470" xr:uid="{00000000-0005-0000-0000-00003E030000}"/>
    <cellStyle name="Normal 209" xfId="471" xr:uid="{00000000-0005-0000-0000-00003F030000}"/>
    <cellStyle name="Normal 21" xfId="472" xr:uid="{00000000-0005-0000-0000-000040030000}"/>
    <cellStyle name="Normal 210" xfId="473" xr:uid="{00000000-0005-0000-0000-000041030000}"/>
    <cellStyle name="Normal 211" xfId="474" xr:uid="{00000000-0005-0000-0000-000042030000}"/>
    <cellStyle name="Normal 212" xfId="475" xr:uid="{00000000-0005-0000-0000-000043030000}"/>
    <cellStyle name="Normal 213" xfId="476" xr:uid="{00000000-0005-0000-0000-000044030000}"/>
    <cellStyle name="Normal 214" xfId="477" xr:uid="{00000000-0005-0000-0000-000045030000}"/>
    <cellStyle name="Normal 215" xfId="478" xr:uid="{00000000-0005-0000-0000-000046030000}"/>
    <cellStyle name="Normal 216" xfId="479" xr:uid="{00000000-0005-0000-0000-000047030000}"/>
    <cellStyle name="Normal 217" xfId="480" xr:uid="{00000000-0005-0000-0000-000048030000}"/>
    <cellStyle name="Normal 218" xfId="481" xr:uid="{00000000-0005-0000-0000-000049030000}"/>
    <cellStyle name="Normal 219" xfId="482" xr:uid="{00000000-0005-0000-0000-00004A030000}"/>
    <cellStyle name="Normal 22" xfId="483" xr:uid="{00000000-0005-0000-0000-00004B030000}"/>
    <cellStyle name="Normal 220" xfId="484" xr:uid="{00000000-0005-0000-0000-00004C030000}"/>
    <cellStyle name="Normal 221" xfId="485" xr:uid="{00000000-0005-0000-0000-00004D030000}"/>
    <cellStyle name="Normal 222" xfId="486" xr:uid="{00000000-0005-0000-0000-00004E030000}"/>
    <cellStyle name="Normal 223" xfId="487" xr:uid="{00000000-0005-0000-0000-00004F030000}"/>
    <cellStyle name="Normal 224" xfId="488" xr:uid="{00000000-0005-0000-0000-000050030000}"/>
    <cellStyle name="Normal 225" xfId="489" xr:uid="{00000000-0005-0000-0000-000051030000}"/>
    <cellStyle name="Normal 226" xfId="490" xr:uid="{00000000-0005-0000-0000-000052030000}"/>
    <cellStyle name="Normal 227" xfId="491" xr:uid="{00000000-0005-0000-0000-000053030000}"/>
    <cellStyle name="Normal 228" xfId="492" xr:uid="{00000000-0005-0000-0000-000054030000}"/>
    <cellStyle name="Normal 229" xfId="493" xr:uid="{00000000-0005-0000-0000-000055030000}"/>
    <cellStyle name="Normal 23" xfId="494" xr:uid="{00000000-0005-0000-0000-000056030000}"/>
    <cellStyle name="Normal 230" xfId="495" xr:uid="{00000000-0005-0000-0000-000057030000}"/>
    <cellStyle name="Normal 231" xfId="496" xr:uid="{00000000-0005-0000-0000-000058030000}"/>
    <cellStyle name="Normal 232" xfId="497" xr:uid="{00000000-0005-0000-0000-000059030000}"/>
    <cellStyle name="Normal 233" xfId="498" xr:uid="{00000000-0005-0000-0000-00005A030000}"/>
    <cellStyle name="Normal 234" xfId="499" xr:uid="{00000000-0005-0000-0000-00005B030000}"/>
    <cellStyle name="Normal 235" xfId="500" xr:uid="{00000000-0005-0000-0000-00005C030000}"/>
    <cellStyle name="Normal 236" xfId="501" xr:uid="{00000000-0005-0000-0000-00005D030000}"/>
    <cellStyle name="Normal 237" xfId="502" xr:uid="{00000000-0005-0000-0000-00005E030000}"/>
    <cellStyle name="Normal 238" xfId="503" xr:uid="{00000000-0005-0000-0000-00005F030000}"/>
    <cellStyle name="Normal 239" xfId="504" xr:uid="{00000000-0005-0000-0000-000060030000}"/>
    <cellStyle name="Normal 24" xfId="505" xr:uid="{00000000-0005-0000-0000-000061030000}"/>
    <cellStyle name="Normal 240" xfId="506" xr:uid="{00000000-0005-0000-0000-000062030000}"/>
    <cellStyle name="Normal 241" xfId="507" xr:uid="{00000000-0005-0000-0000-000063030000}"/>
    <cellStyle name="Normal 242" xfId="508" xr:uid="{00000000-0005-0000-0000-000064030000}"/>
    <cellStyle name="Normal 243" xfId="509" xr:uid="{00000000-0005-0000-0000-000065030000}"/>
    <cellStyle name="Normal 244" xfId="510" xr:uid="{00000000-0005-0000-0000-000066030000}"/>
    <cellStyle name="Normal 245" xfId="511" xr:uid="{00000000-0005-0000-0000-000067030000}"/>
    <cellStyle name="Normal 246" xfId="512" xr:uid="{00000000-0005-0000-0000-000068030000}"/>
    <cellStyle name="Normal 247" xfId="513" xr:uid="{00000000-0005-0000-0000-000069030000}"/>
    <cellStyle name="Normal 248" xfId="514" xr:uid="{00000000-0005-0000-0000-00006A030000}"/>
    <cellStyle name="Normal 249" xfId="515" xr:uid="{00000000-0005-0000-0000-00006B030000}"/>
    <cellStyle name="Normal 25" xfId="516" xr:uid="{00000000-0005-0000-0000-00006C030000}"/>
    <cellStyle name="Normal 250" xfId="517" xr:uid="{00000000-0005-0000-0000-00006D030000}"/>
    <cellStyle name="Normal 251" xfId="518" xr:uid="{00000000-0005-0000-0000-00006E030000}"/>
    <cellStyle name="Normal 252" xfId="519" xr:uid="{00000000-0005-0000-0000-00006F030000}"/>
    <cellStyle name="Normal 253" xfId="520" xr:uid="{00000000-0005-0000-0000-000070030000}"/>
    <cellStyle name="Normal 26" xfId="521" xr:uid="{00000000-0005-0000-0000-000071030000}"/>
    <cellStyle name="Normal 27" xfId="5" xr:uid="{00000000-0005-0000-0000-000072030000}"/>
    <cellStyle name="Normal 27 2" xfId="522" xr:uid="{00000000-0005-0000-0000-000073030000}"/>
    <cellStyle name="Normal 28" xfId="523" xr:uid="{00000000-0005-0000-0000-000074030000}"/>
    <cellStyle name="Normal 28 2" xfId="524" xr:uid="{00000000-0005-0000-0000-000075030000}"/>
    <cellStyle name="Normal 29" xfId="525" xr:uid="{00000000-0005-0000-0000-000076030000}"/>
    <cellStyle name="Normal 29 2" xfId="526" xr:uid="{00000000-0005-0000-0000-000077030000}"/>
    <cellStyle name="Normal 3" xfId="2" xr:uid="{00000000-0005-0000-0000-000078030000}"/>
    <cellStyle name="Normal 3 2" xfId="527" xr:uid="{00000000-0005-0000-0000-000079030000}"/>
    <cellStyle name="Normal 3 3" xfId="1090" xr:uid="{00000000-0005-0000-0000-00007A030000}"/>
    <cellStyle name="Normal 3 4" xfId="1091" xr:uid="{00000000-0005-0000-0000-00007B030000}"/>
    <cellStyle name="Normal 3 5" xfId="1092" xr:uid="{00000000-0005-0000-0000-00007C030000}"/>
    <cellStyle name="Normal 3 6" xfId="1093" xr:uid="{00000000-0005-0000-0000-00007D030000}"/>
    <cellStyle name="Normal 30" xfId="528" xr:uid="{00000000-0005-0000-0000-00007E030000}"/>
    <cellStyle name="Normal 30 2" xfId="529" xr:uid="{00000000-0005-0000-0000-00007F030000}"/>
    <cellStyle name="Normal 31" xfId="530" xr:uid="{00000000-0005-0000-0000-000080030000}"/>
    <cellStyle name="Normal 31 2" xfId="531" xr:uid="{00000000-0005-0000-0000-000081030000}"/>
    <cellStyle name="Normal 32" xfId="532" xr:uid="{00000000-0005-0000-0000-000082030000}"/>
    <cellStyle name="Normal 32 2" xfId="533" xr:uid="{00000000-0005-0000-0000-000083030000}"/>
    <cellStyle name="Normal 33" xfId="534" xr:uid="{00000000-0005-0000-0000-000084030000}"/>
    <cellStyle name="Normal 34" xfId="535" xr:uid="{00000000-0005-0000-0000-000085030000}"/>
    <cellStyle name="Normal 34 2" xfId="536" xr:uid="{00000000-0005-0000-0000-000086030000}"/>
    <cellStyle name="Normal 35" xfId="537" xr:uid="{00000000-0005-0000-0000-000087030000}"/>
    <cellStyle name="Normal 36" xfId="538" xr:uid="{00000000-0005-0000-0000-000088030000}"/>
    <cellStyle name="Normal 36 2" xfId="539" xr:uid="{00000000-0005-0000-0000-000089030000}"/>
    <cellStyle name="Normal 37" xfId="540" xr:uid="{00000000-0005-0000-0000-00008A030000}"/>
    <cellStyle name="Normal 38" xfId="541" xr:uid="{00000000-0005-0000-0000-00008B030000}"/>
    <cellStyle name="Normal 39" xfId="542" xr:uid="{00000000-0005-0000-0000-00008C030000}"/>
    <cellStyle name="Normal 4" xfId="543" xr:uid="{00000000-0005-0000-0000-00008D030000}"/>
    <cellStyle name="Normal 4 2" xfId="1094" xr:uid="{00000000-0005-0000-0000-00008E030000}"/>
    <cellStyle name="Normal 40" xfId="544" xr:uid="{00000000-0005-0000-0000-00008F030000}"/>
    <cellStyle name="Normal 41" xfId="545" xr:uid="{00000000-0005-0000-0000-000090030000}"/>
    <cellStyle name="Normal 42" xfId="546" xr:uid="{00000000-0005-0000-0000-000091030000}"/>
    <cellStyle name="Normal 43" xfId="547" xr:uid="{00000000-0005-0000-0000-000092030000}"/>
    <cellStyle name="Normal 44" xfId="548" xr:uid="{00000000-0005-0000-0000-000093030000}"/>
    <cellStyle name="Normal 45" xfId="549" xr:uid="{00000000-0005-0000-0000-000094030000}"/>
    <cellStyle name="Normal 46" xfId="550" xr:uid="{00000000-0005-0000-0000-000095030000}"/>
    <cellStyle name="Normal 47" xfId="551" xr:uid="{00000000-0005-0000-0000-000096030000}"/>
    <cellStyle name="Normal 48" xfId="552" xr:uid="{00000000-0005-0000-0000-000097030000}"/>
    <cellStyle name="Normal 49" xfId="553" xr:uid="{00000000-0005-0000-0000-000098030000}"/>
    <cellStyle name="Normal 5" xfId="554" xr:uid="{00000000-0005-0000-0000-000099030000}"/>
    <cellStyle name="Normal 5 2" xfId="555" xr:uid="{00000000-0005-0000-0000-00009A030000}"/>
    <cellStyle name="Normal 5 3" xfId="1095" xr:uid="{00000000-0005-0000-0000-00009B030000}"/>
    <cellStyle name="Normal 5 4" xfId="1096" xr:uid="{00000000-0005-0000-0000-00009C030000}"/>
    <cellStyle name="Normal 50" xfId="556" xr:uid="{00000000-0005-0000-0000-00009D030000}"/>
    <cellStyle name="Normal 51" xfId="557" xr:uid="{00000000-0005-0000-0000-00009E030000}"/>
    <cellStyle name="Normal 52" xfId="558" xr:uid="{00000000-0005-0000-0000-00009F030000}"/>
    <cellStyle name="Normal 53" xfId="559" xr:uid="{00000000-0005-0000-0000-0000A0030000}"/>
    <cellStyle name="Normal 54" xfId="560" xr:uid="{00000000-0005-0000-0000-0000A1030000}"/>
    <cellStyle name="Normal 55" xfId="561" xr:uid="{00000000-0005-0000-0000-0000A2030000}"/>
    <cellStyle name="Normal 56" xfId="562" xr:uid="{00000000-0005-0000-0000-0000A3030000}"/>
    <cellStyle name="Normal 56 2" xfId="563" xr:uid="{00000000-0005-0000-0000-0000A4030000}"/>
    <cellStyle name="Normal 57" xfId="564" xr:uid="{00000000-0005-0000-0000-0000A5030000}"/>
    <cellStyle name="Normal 57 2" xfId="565" xr:uid="{00000000-0005-0000-0000-0000A6030000}"/>
    <cellStyle name="Normal 58" xfId="566" xr:uid="{00000000-0005-0000-0000-0000A7030000}"/>
    <cellStyle name="Normal 59" xfId="567" xr:uid="{00000000-0005-0000-0000-0000A8030000}"/>
    <cellStyle name="Normal 6" xfId="568" xr:uid="{00000000-0005-0000-0000-0000A9030000}"/>
    <cellStyle name="Normal 6 2" xfId="726" xr:uid="{00000000-0005-0000-0000-0000AA030000}"/>
    <cellStyle name="Normal 60" xfId="569" xr:uid="{00000000-0005-0000-0000-0000AB030000}"/>
    <cellStyle name="Normal 61" xfId="570" xr:uid="{00000000-0005-0000-0000-0000AC030000}"/>
    <cellStyle name="Normal 62" xfId="571" xr:uid="{00000000-0005-0000-0000-0000AD030000}"/>
    <cellStyle name="Normal 63" xfId="572" xr:uid="{00000000-0005-0000-0000-0000AE030000}"/>
    <cellStyle name="Normal 64" xfId="573" xr:uid="{00000000-0005-0000-0000-0000AF030000}"/>
    <cellStyle name="Normal 65" xfId="574" xr:uid="{00000000-0005-0000-0000-0000B0030000}"/>
    <cellStyle name="Normal 66" xfId="575" xr:uid="{00000000-0005-0000-0000-0000B1030000}"/>
    <cellStyle name="Normal 67" xfId="576" xr:uid="{00000000-0005-0000-0000-0000B2030000}"/>
    <cellStyle name="Normal 68" xfId="577" xr:uid="{00000000-0005-0000-0000-0000B3030000}"/>
    <cellStyle name="Normal 69" xfId="578" xr:uid="{00000000-0005-0000-0000-0000B4030000}"/>
    <cellStyle name="Normal 7" xfId="579" xr:uid="{00000000-0005-0000-0000-0000B5030000}"/>
    <cellStyle name="Normal 7 2" xfId="580" xr:uid="{00000000-0005-0000-0000-0000B6030000}"/>
    <cellStyle name="Normal 7 3" xfId="1097" xr:uid="{00000000-0005-0000-0000-0000B7030000}"/>
    <cellStyle name="Normal 70" xfId="581" xr:uid="{00000000-0005-0000-0000-0000B8030000}"/>
    <cellStyle name="Normal 71" xfId="582" xr:uid="{00000000-0005-0000-0000-0000B9030000}"/>
    <cellStyle name="Normal 72" xfId="583" xr:uid="{00000000-0005-0000-0000-0000BA030000}"/>
    <cellStyle name="Normal 73" xfId="584" xr:uid="{00000000-0005-0000-0000-0000BB030000}"/>
    <cellStyle name="Normal 74" xfId="585" xr:uid="{00000000-0005-0000-0000-0000BC030000}"/>
    <cellStyle name="Normal 75" xfId="586" xr:uid="{00000000-0005-0000-0000-0000BD030000}"/>
    <cellStyle name="Normal 76" xfId="587" xr:uid="{00000000-0005-0000-0000-0000BE030000}"/>
    <cellStyle name="Normal 77" xfId="588" xr:uid="{00000000-0005-0000-0000-0000BF030000}"/>
    <cellStyle name="Normal 78" xfId="589" xr:uid="{00000000-0005-0000-0000-0000C0030000}"/>
    <cellStyle name="Normal 79" xfId="590" xr:uid="{00000000-0005-0000-0000-0000C1030000}"/>
    <cellStyle name="Normal 8" xfId="4" xr:uid="{00000000-0005-0000-0000-0000C2030000}"/>
    <cellStyle name="Normal 8 2" xfId="591" xr:uid="{00000000-0005-0000-0000-0000C3030000}"/>
    <cellStyle name="Normal 80" xfId="592" xr:uid="{00000000-0005-0000-0000-0000C4030000}"/>
    <cellStyle name="Normal 81" xfId="593" xr:uid="{00000000-0005-0000-0000-0000C5030000}"/>
    <cellStyle name="Normal 82" xfId="594" xr:uid="{00000000-0005-0000-0000-0000C6030000}"/>
    <cellStyle name="Normal 82 2" xfId="1098" xr:uid="{00000000-0005-0000-0000-0000C7030000}"/>
    <cellStyle name="Normal 83" xfId="595" xr:uid="{00000000-0005-0000-0000-0000C8030000}"/>
    <cellStyle name="Normal 84" xfId="596" xr:uid="{00000000-0005-0000-0000-0000C9030000}"/>
    <cellStyle name="Normal 85" xfId="597" xr:uid="{00000000-0005-0000-0000-0000CA030000}"/>
    <cellStyle name="Normal 86" xfId="598" xr:uid="{00000000-0005-0000-0000-0000CB030000}"/>
    <cellStyle name="Normal 87" xfId="599" xr:uid="{00000000-0005-0000-0000-0000CC030000}"/>
    <cellStyle name="Normal 88" xfId="600" xr:uid="{00000000-0005-0000-0000-0000CD030000}"/>
    <cellStyle name="Normal 89" xfId="601" xr:uid="{00000000-0005-0000-0000-0000CE030000}"/>
    <cellStyle name="Normal 9" xfId="602" xr:uid="{00000000-0005-0000-0000-0000CF030000}"/>
    <cellStyle name="Normal 9 2" xfId="603" xr:uid="{00000000-0005-0000-0000-0000D0030000}"/>
    <cellStyle name="Normal 90" xfId="604" xr:uid="{00000000-0005-0000-0000-0000D1030000}"/>
    <cellStyle name="Normal 91" xfId="605" xr:uid="{00000000-0005-0000-0000-0000D2030000}"/>
    <cellStyle name="Normal 92" xfId="606" xr:uid="{00000000-0005-0000-0000-0000D3030000}"/>
    <cellStyle name="Normal 93" xfId="607" xr:uid="{00000000-0005-0000-0000-0000D4030000}"/>
    <cellStyle name="Normal 94" xfId="608" xr:uid="{00000000-0005-0000-0000-0000D5030000}"/>
    <cellStyle name="Normal 95" xfId="609" xr:uid="{00000000-0005-0000-0000-0000D6030000}"/>
    <cellStyle name="Normal 96" xfId="610" xr:uid="{00000000-0005-0000-0000-0000D7030000}"/>
    <cellStyle name="Normal 97" xfId="7" xr:uid="{00000000-0005-0000-0000-0000D8030000}"/>
    <cellStyle name="Normal 98" xfId="611" xr:uid="{00000000-0005-0000-0000-0000D9030000}"/>
    <cellStyle name="Normal 99" xfId="612" xr:uid="{00000000-0005-0000-0000-0000DA030000}"/>
    <cellStyle name="NormalGB" xfId="613" xr:uid="{00000000-0005-0000-0000-0000DB030000}"/>
    <cellStyle name="NormalGB 2" xfId="614" xr:uid="{00000000-0005-0000-0000-0000DC030000}"/>
    <cellStyle name="Note 2" xfId="615" xr:uid="{00000000-0005-0000-0000-0000DD030000}"/>
    <cellStyle name="Num1_Public LBOPPR" xfId="1099" xr:uid="{00000000-0005-0000-0000-0000DE030000}"/>
    <cellStyle name="Num1Blue" xfId="1100" xr:uid="{00000000-0005-0000-0000-0000DF030000}"/>
    <cellStyle name="Num1Blue 2" xfId="1101" xr:uid="{00000000-0005-0000-0000-0000E0030000}"/>
    <cellStyle name="Num1Blue_xConsensusx" xfId="1102" xr:uid="{00000000-0005-0000-0000-0000E1030000}"/>
    <cellStyle name="Number" xfId="616" xr:uid="{00000000-0005-0000-0000-0000E2030000}"/>
    <cellStyle name="Number0" xfId="1103" xr:uid="{00000000-0005-0000-0000-0000E3030000}"/>
    <cellStyle name="Number1" xfId="1104" xr:uid="{00000000-0005-0000-0000-0000E4030000}"/>
    <cellStyle name="Number2" xfId="1105" xr:uid="{00000000-0005-0000-0000-0000E5030000}"/>
    <cellStyle name="NumGen" xfId="617" xr:uid="{00000000-0005-0000-0000-0000E6030000}"/>
    <cellStyle name="NumPcnt(2)" xfId="618" xr:uid="{00000000-0005-0000-0000-0000E7030000}"/>
    <cellStyle name="NumPcnt(2) 2" xfId="1106" xr:uid="{00000000-0005-0000-0000-0000E8030000}"/>
    <cellStyle name="NumTh(0)" xfId="619" xr:uid="{00000000-0005-0000-0000-0000E9030000}"/>
    <cellStyle name="NumThRed(2)" xfId="620" xr:uid="{00000000-0005-0000-0000-0000EA030000}"/>
    <cellStyle name="Œ…‹æØ‚è [0.00]_GE 3 MINIMUM" xfId="1107" xr:uid="{00000000-0005-0000-0000-0000EB030000}"/>
    <cellStyle name="Œ…‹æØ‚è_GE 3 MINIMUM" xfId="1108" xr:uid="{00000000-0005-0000-0000-0000EC030000}"/>
    <cellStyle name="OrdinaryNo" xfId="1109" xr:uid="{00000000-0005-0000-0000-0000ED030000}"/>
    <cellStyle name="Output 2" xfId="621" xr:uid="{00000000-0005-0000-0000-0000EE030000}"/>
    <cellStyle name="Output 3" xfId="1110" xr:uid="{00000000-0005-0000-0000-0000EF030000}"/>
    <cellStyle name="Page Number" xfId="622" xr:uid="{00000000-0005-0000-0000-0000F0030000}"/>
    <cellStyle name="Page Number 2" xfId="1111" xr:uid="{00000000-0005-0000-0000-0000F1030000}"/>
    <cellStyle name="Palatino" xfId="1112" xr:uid="{00000000-0005-0000-0000-0000F2030000}"/>
    <cellStyle name="ParaHead" xfId="623" xr:uid="{00000000-0005-0000-0000-0000F3030000}"/>
    <cellStyle name="pe" xfId="1113" xr:uid="{00000000-0005-0000-0000-0000F4030000}"/>
    <cellStyle name="PEG" xfId="1114" xr:uid="{00000000-0005-0000-0000-0000F5030000}"/>
    <cellStyle name="Percent (0.0)" xfId="624" xr:uid="{00000000-0005-0000-0000-0000F6030000}"/>
    <cellStyle name="Percent (0.00)" xfId="625" xr:uid="{00000000-0005-0000-0000-0000F7030000}"/>
    <cellStyle name="Percent [2]" xfId="626" xr:uid="{00000000-0005-0000-0000-0000F8030000}"/>
    <cellStyle name="Percent [2] 2" xfId="1115" xr:uid="{00000000-0005-0000-0000-0000F9030000}"/>
    <cellStyle name="Percent 0.0" xfId="627" xr:uid="{00000000-0005-0000-0000-0000FA030000}"/>
    <cellStyle name="Percent 10" xfId="628" xr:uid="{00000000-0005-0000-0000-0000FB030000}"/>
    <cellStyle name="Percent 11" xfId="629" xr:uid="{00000000-0005-0000-0000-0000FC030000}"/>
    <cellStyle name="Percent 12" xfId="630" xr:uid="{00000000-0005-0000-0000-0000FD030000}"/>
    <cellStyle name="Percent 13" xfId="631" xr:uid="{00000000-0005-0000-0000-0000FE030000}"/>
    <cellStyle name="Percent 14" xfId="632" xr:uid="{00000000-0005-0000-0000-0000FF030000}"/>
    <cellStyle name="Percent 15" xfId="633" xr:uid="{00000000-0005-0000-0000-000000040000}"/>
    <cellStyle name="Percent 2" xfId="634" xr:uid="{00000000-0005-0000-0000-000001040000}"/>
    <cellStyle name="Percent 2 2" xfId="1116" xr:uid="{00000000-0005-0000-0000-000002040000}"/>
    <cellStyle name="Percent 3" xfId="635" xr:uid="{00000000-0005-0000-0000-000003040000}"/>
    <cellStyle name="Percent 3 2" xfId="1117" xr:uid="{00000000-0005-0000-0000-000004040000}"/>
    <cellStyle name="Percent 3 2 2" xfId="1118" xr:uid="{00000000-0005-0000-0000-000005040000}"/>
    <cellStyle name="Percent 3 3" xfId="1119" xr:uid="{00000000-0005-0000-0000-000006040000}"/>
    <cellStyle name="Percent 3 4" xfId="1120" xr:uid="{00000000-0005-0000-0000-000007040000}"/>
    <cellStyle name="Percent 4" xfId="636" xr:uid="{00000000-0005-0000-0000-000008040000}"/>
    <cellStyle name="Percent 5" xfId="637" xr:uid="{00000000-0005-0000-0000-000009040000}"/>
    <cellStyle name="Percent 6" xfId="638" xr:uid="{00000000-0005-0000-0000-00000A040000}"/>
    <cellStyle name="Percent 7" xfId="639" xr:uid="{00000000-0005-0000-0000-00000B040000}"/>
    <cellStyle name="Percent 8" xfId="640" xr:uid="{00000000-0005-0000-0000-00000C040000}"/>
    <cellStyle name="Percent 9" xfId="641" xr:uid="{00000000-0005-0000-0000-00000D040000}"/>
    <cellStyle name="Percent1" xfId="1121" xr:uid="{00000000-0005-0000-0000-00000E040000}"/>
    <cellStyle name="Percent1Blue" xfId="1122" xr:uid="{00000000-0005-0000-0000-00000F040000}"/>
    <cellStyle name="Percent1Blue 2" xfId="1123" xr:uid="{00000000-0005-0000-0000-000010040000}"/>
    <cellStyle name="Percent1Blue_xConsensusx" xfId="1124" xr:uid="{00000000-0005-0000-0000-000011040000}"/>
    <cellStyle name="Percent2" xfId="1125" xr:uid="{00000000-0005-0000-0000-000012040000}"/>
    <cellStyle name="Percentage" xfId="1126" xr:uid="{00000000-0005-0000-0000-000013040000}"/>
    <cellStyle name="PercentChange" xfId="642" xr:uid="{00000000-0005-0000-0000-000014040000}"/>
    <cellStyle name="PerShare" xfId="1127" xr:uid="{00000000-0005-0000-0000-000015040000}"/>
    <cellStyle name="plusandminus" xfId="643" xr:uid="{00000000-0005-0000-0000-000016040000}"/>
    <cellStyle name="price" xfId="1128" xr:uid="{00000000-0005-0000-0000-000017040000}"/>
    <cellStyle name="ProfileTitle" xfId="644" xr:uid="{00000000-0005-0000-0000-000018040000}"/>
    <cellStyle name="PSChar" xfId="645" xr:uid="{00000000-0005-0000-0000-000019040000}"/>
    <cellStyle name="PSChar 2" xfId="1129" xr:uid="{00000000-0005-0000-0000-00001A040000}"/>
    <cellStyle name="PSDate" xfId="1130" xr:uid="{00000000-0005-0000-0000-00001B040000}"/>
    <cellStyle name="PSDate 2" xfId="1131" xr:uid="{00000000-0005-0000-0000-00001C040000}"/>
    <cellStyle name="PSDec" xfId="1132" xr:uid="{00000000-0005-0000-0000-00001D040000}"/>
    <cellStyle name="PSDec 2" xfId="1133" xr:uid="{00000000-0005-0000-0000-00001E040000}"/>
    <cellStyle name="PSHeading" xfId="1134" xr:uid="{00000000-0005-0000-0000-00001F040000}"/>
    <cellStyle name="PSHeading 2" xfId="1135" xr:uid="{00000000-0005-0000-0000-000020040000}"/>
    <cellStyle name="PSHeading_xConsensusx" xfId="1136" xr:uid="{00000000-0005-0000-0000-000021040000}"/>
    <cellStyle name="PSInt" xfId="1137" xr:uid="{00000000-0005-0000-0000-000022040000}"/>
    <cellStyle name="PSInt 2" xfId="1138" xr:uid="{00000000-0005-0000-0000-000023040000}"/>
    <cellStyle name="PSSpacer" xfId="1139" xr:uid="{00000000-0005-0000-0000-000024040000}"/>
    <cellStyle name="PSSpacer 2" xfId="1140" xr:uid="{00000000-0005-0000-0000-000025040000}"/>
    <cellStyle name="q" xfId="1141" xr:uid="{00000000-0005-0000-0000-000026040000}"/>
    <cellStyle name="q_EarningsModel" xfId="1142" xr:uid="{00000000-0005-0000-0000-000027040000}"/>
    <cellStyle name="q_Mapping Points" xfId="1143" xr:uid="{00000000-0005-0000-0000-000028040000}"/>
    <cellStyle name="q_VZ" xfId="1144" xr:uid="{00000000-0005-0000-0000-000029040000}"/>
    <cellStyle name="q_VZ 2" xfId="1145" xr:uid="{00000000-0005-0000-0000-00002A040000}"/>
    <cellStyle name="q_VZ_RLTA_Internal Model_Current" xfId="1146" xr:uid="{00000000-0005-0000-0000-00002B040000}"/>
    <cellStyle name="q_VZ_xConsensusx" xfId="1147" xr:uid="{00000000-0005-0000-0000-00002C040000}"/>
    <cellStyle name="QEPS-h" xfId="1148" xr:uid="{00000000-0005-0000-0000-00002D040000}"/>
    <cellStyle name="QEPS-H1" xfId="1149" xr:uid="{00000000-0005-0000-0000-00002E040000}"/>
    <cellStyle name="qRange" xfId="1150" xr:uid="{00000000-0005-0000-0000-00002F040000}"/>
    <cellStyle name="range" xfId="1151" xr:uid="{00000000-0005-0000-0000-000030040000}"/>
    <cellStyle name="Ratio" xfId="646" xr:uid="{00000000-0005-0000-0000-000031040000}"/>
    <cellStyle name="Ratios" xfId="1152" xr:uid="{00000000-0005-0000-0000-000032040000}"/>
    <cellStyle name="RatioX" xfId="647" xr:uid="{00000000-0005-0000-0000-000033040000}"/>
    <cellStyle name="Red (#,###0)" xfId="648" xr:uid="{00000000-0005-0000-0000-000034040000}"/>
    <cellStyle name="Reset  - Style4" xfId="1153" xr:uid="{00000000-0005-0000-0000-000035040000}"/>
    <cellStyle name="Reset  - Style7" xfId="649" xr:uid="{00000000-0005-0000-0000-000036040000}"/>
    <cellStyle name="Reset range style to defaults" xfId="650" xr:uid="{00000000-0005-0000-0000-000037040000}"/>
    <cellStyle name="Result F1" xfId="651" xr:uid="{00000000-0005-0000-0000-000038040000}"/>
    <cellStyle name="Result Item" xfId="652" xr:uid="{00000000-0005-0000-0000-000039040000}"/>
    <cellStyle name="Result Item Total" xfId="653" xr:uid="{00000000-0005-0000-0000-00003A040000}"/>
    <cellStyle name="Result Item Total 2" xfId="1154" xr:uid="{00000000-0005-0000-0000-00003B040000}"/>
    <cellStyle name="Result T1" xfId="654" xr:uid="{00000000-0005-0000-0000-00003C040000}"/>
    <cellStyle name="Result T2" xfId="655" xr:uid="{00000000-0005-0000-0000-00003D040000}"/>
    <cellStyle name="Result T2 2" xfId="1155" xr:uid="{00000000-0005-0000-0000-00003E040000}"/>
    <cellStyle name="Result T3" xfId="656" xr:uid="{00000000-0005-0000-0000-00003F040000}"/>
    <cellStyle name="Result T3 2" xfId="1156" xr:uid="{00000000-0005-0000-0000-000040040000}"/>
    <cellStyle name="Result T4" xfId="657" xr:uid="{00000000-0005-0000-0000-000041040000}"/>
    <cellStyle name="Result T4 2" xfId="1157" xr:uid="{00000000-0005-0000-0000-000042040000}"/>
    <cellStyle name="Result Total" xfId="658" xr:uid="{00000000-0005-0000-0000-000043040000}"/>
    <cellStyle name="RevList" xfId="659" xr:uid="{00000000-0005-0000-0000-000044040000}"/>
    <cellStyle name="Right" xfId="1158" xr:uid="{00000000-0005-0000-0000-000045040000}"/>
    <cellStyle name="Rs Notation" xfId="660" xr:uid="{00000000-0005-0000-0000-000046040000}"/>
    <cellStyle name="Rs Notation 2" xfId="1159" xr:uid="{00000000-0005-0000-0000-000047040000}"/>
    <cellStyle name="Salomon Logo" xfId="661" xr:uid="{00000000-0005-0000-0000-000048040000}"/>
    <cellStyle name="Salomon Logo 2" xfId="1160" xr:uid="{00000000-0005-0000-0000-000049040000}"/>
    <cellStyle name="ScripFactor" xfId="662" xr:uid="{00000000-0005-0000-0000-00004A040000}"/>
    <cellStyle name="SectionHeading" xfId="663" xr:uid="{00000000-0005-0000-0000-00004B040000}"/>
    <cellStyle name="Shade" xfId="1161" xr:uid="{00000000-0005-0000-0000-00004C040000}"/>
    <cellStyle name="Sheet Title" xfId="1162" xr:uid="{00000000-0005-0000-0000-00004D040000}"/>
    <cellStyle name="Source" xfId="1163" xr:uid="{00000000-0005-0000-0000-00004E040000}"/>
    <cellStyle name="Source Line" xfId="1164" xr:uid="{00000000-0005-0000-0000-00004F040000}"/>
    <cellStyle name="Spreadsheet" xfId="1165" xr:uid="{00000000-0005-0000-0000-000050040000}"/>
    <cellStyle name="Standaard_WenV" xfId="664" xr:uid="{00000000-0005-0000-0000-000051040000}"/>
    <cellStyle name="Standard" xfId="665" xr:uid="{00000000-0005-0000-0000-000052040000}"/>
    <cellStyle name="Style 1" xfId="666" xr:uid="{00000000-0005-0000-0000-000053040000}"/>
    <cellStyle name="Style 1 2" xfId="667" xr:uid="{00000000-0005-0000-0000-000054040000}"/>
    <cellStyle name="Style 1 3" xfId="1166" xr:uid="{00000000-0005-0000-0000-000055040000}"/>
    <cellStyle name="Sub - Style3" xfId="668" xr:uid="{00000000-0005-0000-0000-000056040000}"/>
    <cellStyle name="Subhead" xfId="1167" xr:uid="{00000000-0005-0000-0000-000057040000}"/>
    <cellStyle name="SUBHEAD2" xfId="669" xr:uid="{00000000-0005-0000-0000-000058040000}"/>
    <cellStyle name="SubTot 1" xfId="670" xr:uid="{00000000-0005-0000-0000-000059040000}"/>
    <cellStyle name="SubTot 2" xfId="671" xr:uid="{00000000-0005-0000-0000-00005A040000}"/>
    <cellStyle name="SubTot 3" xfId="672" xr:uid="{00000000-0005-0000-0000-00005B040000}"/>
    <cellStyle name="Subtotal" xfId="673" xr:uid="{00000000-0005-0000-0000-00005C040000}"/>
    <cellStyle name="SubtotalData" xfId="674" xr:uid="{00000000-0005-0000-0000-00005D040000}"/>
    <cellStyle name="switzerland" xfId="1168" xr:uid="{00000000-0005-0000-0000-00005E040000}"/>
    <cellStyle name="SymbolBlue" xfId="675" xr:uid="{00000000-0005-0000-0000-00005F040000}"/>
    <cellStyle name="Synopsis" xfId="1169" xr:uid="{00000000-0005-0000-0000-000060040000}"/>
    <cellStyle name="table" xfId="1170" xr:uid="{00000000-0005-0000-0000-000061040000}"/>
    <cellStyle name="Table  - Style5" xfId="1171" xr:uid="{00000000-0005-0000-0000-000062040000}"/>
    <cellStyle name="Table  - Style6" xfId="676" xr:uid="{00000000-0005-0000-0000-000063040000}"/>
    <cellStyle name="Table body" xfId="1172" xr:uid="{00000000-0005-0000-0000-000064040000}"/>
    <cellStyle name="Table Footer" xfId="677" xr:uid="{00000000-0005-0000-0000-000065040000}"/>
    <cellStyle name="Table Head" xfId="678" xr:uid="{00000000-0005-0000-0000-000066040000}"/>
    <cellStyle name="Table Header" xfId="679" xr:uid="{00000000-0005-0000-0000-000067040000}"/>
    <cellStyle name="Table Heading" xfId="1173" xr:uid="{00000000-0005-0000-0000-000068040000}"/>
    <cellStyle name="Table Source" xfId="680" xr:uid="{00000000-0005-0000-0000-000069040000}"/>
    <cellStyle name="Table subhead" xfId="1174" xr:uid="{00000000-0005-0000-0000-00006A040000}"/>
    <cellStyle name="Table Text" xfId="681" xr:uid="{00000000-0005-0000-0000-00006B040000}"/>
    <cellStyle name="Table Title" xfId="682" xr:uid="{00000000-0005-0000-0000-00006C040000}"/>
    <cellStyle name="Table Title 2" xfId="1175" xr:uid="{00000000-0005-0000-0000-00006D040000}"/>
    <cellStyle name="Table Units" xfId="683" xr:uid="{00000000-0005-0000-0000-00006E040000}"/>
    <cellStyle name="tcn" xfId="1176" xr:uid="{00000000-0005-0000-0000-00006F040000}"/>
    <cellStyle name="Text 1" xfId="684" xr:uid="{00000000-0005-0000-0000-000070040000}"/>
    <cellStyle name="Text 2" xfId="685" xr:uid="{00000000-0005-0000-0000-000071040000}"/>
    <cellStyle name="Text Head 1" xfId="686" xr:uid="{00000000-0005-0000-0000-000072040000}"/>
    <cellStyle name="Text Head 1 2" xfId="1177" xr:uid="{00000000-0005-0000-0000-000073040000}"/>
    <cellStyle name="Text Head 2" xfId="687" xr:uid="{00000000-0005-0000-0000-000074040000}"/>
    <cellStyle name="Text Head 2 2" xfId="1178" xr:uid="{00000000-0005-0000-0000-000075040000}"/>
    <cellStyle name="Text Indent 1" xfId="688" xr:uid="{00000000-0005-0000-0000-000076040000}"/>
    <cellStyle name="Text Indent 2" xfId="689" xr:uid="{00000000-0005-0000-0000-000077040000}"/>
    <cellStyle name="Thin2Lines(B)" xfId="690" xr:uid="{00000000-0005-0000-0000-000078040000}"/>
    <cellStyle name="ThinBotRow" xfId="691" xr:uid="{00000000-0005-0000-0000-000079040000}"/>
    <cellStyle name="ThinLine(B)" xfId="692" xr:uid="{00000000-0005-0000-0000-00007A040000}"/>
    <cellStyle name="ThinLine(BL)" xfId="693" xr:uid="{00000000-0005-0000-0000-00007B040000}"/>
    <cellStyle name="ThinLine(Box)" xfId="694" xr:uid="{00000000-0005-0000-0000-00007C040000}"/>
    <cellStyle name="ThinLine(BR)" xfId="695" xr:uid="{00000000-0005-0000-0000-00007D040000}"/>
    <cellStyle name="ThinLine(LBox)" xfId="696" xr:uid="{00000000-0005-0000-0000-00007E040000}"/>
    <cellStyle name="ThinLine(RBox)" xfId="697" xr:uid="{00000000-0005-0000-0000-00007F040000}"/>
    <cellStyle name="ThinLine(TB)" xfId="698" xr:uid="{00000000-0005-0000-0000-000080040000}"/>
    <cellStyle name="ThinLine(TL)" xfId="699" xr:uid="{00000000-0005-0000-0000-000081040000}"/>
    <cellStyle name="ThinLine(TR)" xfId="700" xr:uid="{00000000-0005-0000-0000-000082040000}"/>
    <cellStyle name="ThinMidRow" xfId="701" xr:uid="{00000000-0005-0000-0000-000083040000}"/>
    <cellStyle name="ThinTopRow" xfId="702" xr:uid="{00000000-0005-0000-0000-000084040000}"/>
    <cellStyle name="ThinTotLine" xfId="703" xr:uid="{00000000-0005-0000-0000-000085040000}"/>
    <cellStyle name="ThinTotLine(Box)" xfId="704" xr:uid="{00000000-0005-0000-0000-000086040000}"/>
    <cellStyle name="threedecplace" xfId="705" xr:uid="{00000000-0005-0000-0000-000087040000}"/>
    <cellStyle name="time" xfId="1179" xr:uid="{00000000-0005-0000-0000-000088040000}"/>
    <cellStyle name="Times 12" xfId="1180" xr:uid="{00000000-0005-0000-0000-000089040000}"/>
    <cellStyle name="Title  - Style1" xfId="706" xr:uid="{00000000-0005-0000-0000-00008A040000}"/>
    <cellStyle name="Title  - Style6" xfId="1181" xr:uid="{00000000-0005-0000-0000-00008B040000}"/>
    <cellStyle name="Title 2" xfId="707" xr:uid="{00000000-0005-0000-0000-00008C040000}"/>
    <cellStyle name="Title 3" xfId="708" xr:uid="{00000000-0005-0000-0000-00008D040000}"/>
    <cellStyle name="Title 4" xfId="709" xr:uid="{00000000-0005-0000-0000-00008E040000}"/>
    <cellStyle name="Title1" xfId="710" xr:uid="{00000000-0005-0000-0000-00008F040000}"/>
    <cellStyle name="Title1 2" xfId="1182" xr:uid="{00000000-0005-0000-0000-000090040000}"/>
    <cellStyle name="title2" xfId="1183" xr:uid="{00000000-0005-0000-0000-000091040000}"/>
    <cellStyle name="Title8" xfId="1184" xr:uid="{00000000-0005-0000-0000-000092040000}"/>
    <cellStyle name="Title8 2" xfId="1185" xr:uid="{00000000-0005-0000-0000-000093040000}"/>
    <cellStyle name="Title8_xConsensusx" xfId="1186" xr:uid="{00000000-0005-0000-0000-000094040000}"/>
    <cellStyle name="Titles" xfId="711" xr:uid="{00000000-0005-0000-0000-000095040000}"/>
    <cellStyle name="tn" xfId="1187" xr:uid="{00000000-0005-0000-0000-000096040000}"/>
    <cellStyle name="TOC 1" xfId="712" xr:uid="{00000000-0005-0000-0000-000097040000}"/>
    <cellStyle name="TOC 1 2" xfId="1188" xr:uid="{00000000-0005-0000-0000-000098040000}"/>
    <cellStyle name="TOC 2" xfId="713" xr:uid="{00000000-0005-0000-0000-000099040000}"/>
    <cellStyle name="Top Row" xfId="1189" xr:uid="{00000000-0005-0000-0000-00009A040000}"/>
    <cellStyle name="Top Row 2" xfId="1190" xr:uid="{00000000-0005-0000-0000-00009B040000}"/>
    <cellStyle name="Top Row_xConsensusx" xfId="1191" xr:uid="{00000000-0005-0000-0000-00009C040000}"/>
    <cellStyle name="Total 2" xfId="714" xr:uid="{00000000-0005-0000-0000-00009D040000}"/>
    <cellStyle name="Total 3" xfId="1192" xr:uid="{00000000-0005-0000-0000-00009E040000}"/>
    <cellStyle name="TotCol - Style5" xfId="715" xr:uid="{00000000-0005-0000-0000-00009F040000}"/>
    <cellStyle name="TotCol - Style7" xfId="1193" xr:uid="{00000000-0005-0000-0000-0000A0040000}"/>
    <cellStyle name="TotRow - Style4" xfId="716" xr:uid="{00000000-0005-0000-0000-0000A1040000}"/>
    <cellStyle name="TotRow - Style8" xfId="1194" xr:uid="{00000000-0005-0000-0000-0000A2040000}"/>
    <cellStyle name="TR Big" xfId="1195" xr:uid="{00000000-0005-0000-0000-0000A3040000}"/>
    <cellStyle name="TR NORMAL" xfId="1196" xr:uid="{00000000-0005-0000-0000-0000A4040000}"/>
    <cellStyle name="tratacom" xfId="1197" xr:uid="{00000000-0005-0000-0000-0000A5040000}"/>
    <cellStyle name="tratacom 2" xfId="1198" xr:uid="{00000000-0005-0000-0000-0000A6040000}"/>
    <cellStyle name="tratacom_xConsensusx" xfId="1199" xr:uid="{00000000-0005-0000-0000-0000A7040000}"/>
    <cellStyle name="twodecplace" xfId="717" xr:uid="{00000000-0005-0000-0000-0000A8040000}"/>
    <cellStyle name="ubmitted" xfId="1200" xr:uid="{00000000-0005-0000-0000-0000A9040000}"/>
    <cellStyle name="Use_1dp" xfId="1201" xr:uid="{00000000-0005-0000-0000-0000AA040000}"/>
    <cellStyle name="UseB_1dp" xfId="1202" xr:uid="{00000000-0005-0000-0000-0000AB040000}"/>
    <cellStyle name="Warning Text 2" xfId="718" xr:uid="{00000000-0005-0000-0000-0000AC040000}"/>
    <cellStyle name="WingdingsBlack" xfId="719" xr:uid="{00000000-0005-0000-0000-0000AD040000}"/>
    <cellStyle name="WingdingsRed" xfId="720" xr:uid="{00000000-0005-0000-0000-0000AE040000}"/>
    <cellStyle name="WingdingsWhite" xfId="721" xr:uid="{00000000-0005-0000-0000-0000AF040000}"/>
    <cellStyle name="YE Num" xfId="722" xr:uid="{00000000-0005-0000-0000-0000B0040000}"/>
    <cellStyle name="YE String" xfId="723" xr:uid="{00000000-0005-0000-0000-0000B1040000}"/>
    <cellStyle name="Year" xfId="1203" xr:uid="{00000000-0005-0000-0000-0000B2040000}"/>
    <cellStyle name="Year 2" xfId="1204" xr:uid="{00000000-0005-0000-0000-0000B3040000}"/>
    <cellStyle name="Year_xConsensusx" xfId="1205" xr:uid="{00000000-0005-0000-0000-0000B4040000}"/>
    <cellStyle name="YearEnd" xfId="724" xr:uid="{00000000-0005-0000-0000-0000B5040000}"/>
    <cellStyle name="ZZ_Balance" xfId="1206" xr:uid="{00000000-0005-0000-0000-0000B6040000}"/>
    <cellStyle name="통화 [0]_9634매출 " xfId="1207" xr:uid="{00000000-0005-0000-0000-0000B7040000}"/>
    <cellStyle name="통화_9634매출 " xfId="1208" xr:uid="{00000000-0005-0000-0000-0000B8040000}"/>
    <cellStyle name="표준_0N-HANDLING " xfId="1209" xr:uid="{00000000-0005-0000-0000-0000B9040000}"/>
    <cellStyle name="一般_prd" xfId="1210" xr:uid="{00000000-0005-0000-0000-0000BA040000}"/>
    <cellStyle name="常规_TMPT" xfId="1211" xr:uid="{00000000-0005-0000-0000-0000BB040000}"/>
  </cellStyles>
  <dxfs count="8759"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theme="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theme="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theme="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theme="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theme="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theme="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theme="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theme="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theme="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theme="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theme="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rgb="FFA50021"/>
      </font>
      <fill>
        <patternFill patternType="none">
          <bgColor auto="1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ndense val="0"/>
        <extend val="0"/>
        <color indexed="9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ndense val="0"/>
        <extend val="0"/>
        <color indexed="9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lor rgb="FFC00000"/>
      </font>
    </dxf>
    <dxf>
      <font>
        <color rgb="FF006600"/>
      </font>
    </dxf>
  </dxfs>
  <tableStyles count="0" defaultTableStyle="TableStyleMedium2" defaultPivotStyle="PivotStyleLight16"/>
  <colors>
    <mruColors>
      <color rgb="FFFFFF99"/>
      <color rgb="FF000099"/>
      <color rgb="FFF7994B"/>
      <color rgb="FFF6F8FC"/>
      <color rgb="FFECF1F8"/>
      <color rgb="FF0000FF"/>
      <color rgb="FF0066FF"/>
      <color rgb="FF1F497D"/>
      <color rgb="FF006600"/>
      <color rgb="FFFF99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alcChain" Target="calcChain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hyperlink" Target="#Telecom!A1"/><Relationship Id="rId18" Type="http://schemas.openxmlformats.org/officeDocument/2006/relationships/hyperlink" Target="#Valuation!A1"/><Relationship Id="rId26" Type="http://schemas.openxmlformats.org/officeDocument/2006/relationships/hyperlink" Target="https://ftp.motilaloswal.com/emailer/Research/BULLS%20BEARS%20-%20India%20Valuations%20Handbook-20240903-MOFSL-PG050.pdf" TargetMode="External"/><Relationship Id="rId39" Type="http://schemas.openxmlformats.org/officeDocument/2006/relationships/hyperlink" Target="#Logistics!A1"/><Relationship Id="rId21" Type="http://schemas.openxmlformats.org/officeDocument/2006/relationships/hyperlink" Target="#SENSEX!A1"/><Relationship Id="rId34" Type="http://schemas.openxmlformats.org/officeDocument/2006/relationships/image" Target="../media/image6.png"/><Relationship Id="rId42" Type="http://schemas.openxmlformats.org/officeDocument/2006/relationships/image" Target="../media/image8.png"/><Relationship Id="rId47" Type="http://schemas.openxmlformats.org/officeDocument/2006/relationships/hyperlink" Target="#Utilities!A1"/><Relationship Id="rId7" Type="http://schemas.openxmlformats.org/officeDocument/2006/relationships/hyperlink" Target="#Healthcare!A1"/><Relationship Id="rId2" Type="http://schemas.openxmlformats.org/officeDocument/2006/relationships/hyperlink" Target="#'Banking - PSU'!A1"/><Relationship Id="rId16" Type="http://schemas.openxmlformats.org/officeDocument/2006/relationships/hyperlink" Target="#Snapshot!A1"/><Relationship Id="rId29" Type="http://schemas.openxmlformats.org/officeDocument/2006/relationships/image" Target="../media/image3.png"/><Relationship Id="rId1" Type="http://schemas.openxmlformats.org/officeDocument/2006/relationships/hyperlink" Target="#'Banking - PVT'!A1"/><Relationship Id="rId6" Type="http://schemas.openxmlformats.org/officeDocument/2006/relationships/hyperlink" Target="#NBFC!A1"/><Relationship Id="rId11" Type="http://schemas.openxmlformats.org/officeDocument/2006/relationships/hyperlink" Target="#Media!A1"/><Relationship Id="rId24" Type="http://schemas.openxmlformats.org/officeDocument/2006/relationships/image" Target="../media/image1.png"/><Relationship Id="rId32" Type="http://schemas.openxmlformats.org/officeDocument/2006/relationships/image" Target="../media/image5.png"/><Relationship Id="rId37" Type="http://schemas.openxmlformats.org/officeDocument/2006/relationships/hyperlink" Target="#Consumer!A1"/><Relationship Id="rId40" Type="http://schemas.openxmlformats.org/officeDocument/2006/relationships/hyperlink" Target="#'Real Estate'!A1"/><Relationship Id="rId45" Type="http://schemas.openxmlformats.org/officeDocument/2006/relationships/hyperlink" Target="#'Capital Goods'!A1"/><Relationship Id="rId5" Type="http://schemas.openxmlformats.org/officeDocument/2006/relationships/hyperlink" Target="#Cement!A1"/><Relationship Id="rId15" Type="http://schemas.openxmlformats.org/officeDocument/2006/relationships/hyperlink" Target="#'Sector Aggregates'!A1"/><Relationship Id="rId23" Type="http://schemas.openxmlformats.org/officeDocument/2006/relationships/hyperlink" Target="#BFSI!A1"/><Relationship Id="rId28" Type="http://schemas.openxmlformats.org/officeDocument/2006/relationships/hyperlink" Target="http://institution.motilaloswal.com/emailer/InstDatabase/MULTIPLE%20MONITOR/MULTIPLE%20MONITOR-The%20Valuation%20Premium-Discount%20Guide.xlsm" TargetMode="External"/><Relationship Id="rId36" Type="http://schemas.openxmlformats.org/officeDocument/2006/relationships/hyperlink" Target="#Insurance!A1"/><Relationship Id="rId10" Type="http://schemas.openxmlformats.org/officeDocument/2006/relationships/hyperlink" Target="#'Oil &amp; Gas'!A1"/><Relationship Id="rId19" Type="http://schemas.openxmlformats.org/officeDocument/2006/relationships/hyperlink" Target="#Growth!A1"/><Relationship Id="rId31" Type="http://schemas.openxmlformats.org/officeDocument/2006/relationships/hyperlink" Target="https://ftp.motilaloswal.com/emailer/Research/FUND%20FOLIO%20-%20Indian%20MF%20Tracker%20-%20September_2024.pdf" TargetMode="External"/><Relationship Id="rId44" Type="http://schemas.openxmlformats.org/officeDocument/2006/relationships/hyperlink" Target="#EMS!A1"/><Relationship Id="rId4" Type="http://schemas.openxmlformats.org/officeDocument/2006/relationships/hyperlink" Target="#Others!A1"/><Relationship Id="rId9" Type="http://schemas.openxmlformats.org/officeDocument/2006/relationships/hyperlink" Target="#Metals!A1"/><Relationship Id="rId14" Type="http://schemas.openxmlformats.org/officeDocument/2006/relationships/hyperlink" Target="#Retail!A1"/><Relationship Id="rId22" Type="http://schemas.openxmlformats.org/officeDocument/2006/relationships/hyperlink" Target="#'Non-BFSI'!A1"/><Relationship Id="rId27" Type="http://schemas.openxmlformats.org/officeDocument/2006/relationships/image" Target="../media/image2.png"/><Relationship Id="rId30" Type="http://schemas.openxmlformats.org/officeDocument/2006/relationships/image" Target="../media/image4.emf"/><Relationship Id="rId35" Type="http://schemas.openxmlformats.org/officeDocument/2006/relationships/image" Target="../media/image7.png"/><Relationship Id="rId43" Type="http://schemas.openxmlformats.org/officeDocument/2006/relationships/image" Target="../media/image9.png"/><Relationship Id="rId8" Type="http://schemas.openxmlformats.org/officeDocument/2006/relationships/hyperlink" Target="#Infrastructure!A1"/><Relationship Id="rId3" Type="http://schemas.openxmlformats.org/officeDocument/2006/relationships/hyperlink" Target="#Automobiles!A1"/><Relationship Id="rId12" Type="http://schemas.openxmlformats.org/officeDocument/2006/relationships/hyperlink" Target="#Technology!A1"/><Relationship Id="rId17" Type="http://schemas.openxmlformats.org/officeDocument/2006/relationships/hyperlink" Target="#NIFTY!A1"/><Relationship Id="rId25" Type="http://schemas.openxmlformats.org/officeDocument/2006/relationships/hyperlink" Target="#'All Parameters'!A1"/><Relationship Id="rId33" Type="http://schemas.openxmlformats.org/officeDocument/2006/relationships/hyperlink" Target="https://ftp.motilaloswal.com/emailer/Research/STRATEGY-VOICES-1QFY25-20240822-MOSL-VO-PG330.pdf" TargetMode="External"/><Relationship Id="rId38" Type="http://schemas.openxmlformats.org/officeDocument/2006/relationships/hyperlink" Target="#Chemicals!A1"/><Relationship Id="rId46" Type="http://schemas.openxmlformats.org/officeDocument/2006/relationships/hyperlink" Target="#'Consumer Durables'!A1"/><Relationship Id="rId20" Type="http://schemas.openxmlformats.org/officeDocument/2006/relationships/hyperlink" Target="#Market!A1"/><Relationship Id="rId41" Type="http://schemas.openxmlformats.org/officeDocument/2006/relationships/hyperlink" Target="https://ftp.motilaloswal.com/emailer/Research/EAGLE-EYE-20240904-MOSL-SU-PG040.pdf" TargetMode="Externa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hyperlink" Target="#'MOST GUIDE'!A1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hyperlink" Target="#'MOST GUIDE'!A1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hyperlink" Target="#'MOST GUIDE'!A1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hyperlink" Target="#'MOST GUIDE'!A1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hyperlink" Target="#'MOST GUIDE'!A1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hyperlink" Target="#'MOST GUIDE'!A1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hyperlink" Target="#'MOST GUIDE'!A1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hyperlink" Target="#'MOST GUIDE'!A1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hyperlink" Target="#'MOST GUIDE'!A1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hyperlink" Target="#'MOST GUIDE'!A1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'MOST GUIDE'!A1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hyperlink" Target="#'MOST GUIDE'!A1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hyperlink" Target="#'MOST GUIDE'!A1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hyperlink" Target="#'MOST GUIDE'!A1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hyperlink" Target="#'MOST GUIDE'!A1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hyperlink" Target="#'MOST GUIDE'!A1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hyperlink" Target="#'MOST GUIDE'!A1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hyperlink" Target="#'MOST GUIDE'!A1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hyperlink" Target="#'MOST GUIDE'!A1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hyperlink" Target="#'MOST GUIDE'!A1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hyperlink" Target="#'MOST GUIDE'!A1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'MOST GUIDE'!A1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hyperlink" Target="#'MOST GUIDE'!A1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hyperlink" Target="#'MOST GUIDE'!A1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hyperlink" Target="#'MOST GUIDE'!A1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hyperlink" Target="#'MOST GUIDE'!A1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hyperlink" Target="#'MOST GUIDE'!A1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hyperlink" Target="#'MOST GUIDE'!A1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hyperlink" Target="#'MOST GUIDE'!A1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hyperlink" Target="#'MOST GUIDE'!A1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hyperlink" Target="#'MOST GUIDE'!A1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hyperlink" Target="#'MOST GUIDE'!A1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hyperlink" Target="#'MOST GUIDE'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85719</xdr:colOff>
      <xdr:row>37</xdr:row>
      <xdr:rowOff>108857</xdr:rowOff>
    </xdr:from>
    <xdr:to>
      <xdr:col>25</xdr:col>
      <xdr:colOff>40821</xdr:colOff>
      <xdr:row>44</xdr:row>
      <xdr:rowOff>122464</xdr:rowOff>
    </xdr:to>
    <xdr:sp macro="" textlink="">
      <xdr:nvSpPr>
        <xdr:cNvPr id="63" name="Round Diagonal Corner Rectangle 62"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SpPr/>
      </xdr:nvSpPr>
      <xdr:spPr>
        <a:xfrm flipH="1">
          <a:off x="85719" y="5646964"/>
          <a:ext cx="12514495" cy="1061357"/>
        </a:xfrm>
        <a:prstGeom prst="round2DiagRect">
          <a:avLst/>
        </a:prstGeom>
        <a:solidFill>
          <a:schemeClr val="accent1">
            <a:lumMod val="20000"/>
            <a:lumOff val="80000"/>
            <a:alpha val="59000"/>
          </a:schemeClr>
        </a:solidFill>
        <a:ln w="19050">
          <a:solidFill>
            <a:schemeClr val="tx2">
              <a:lumMod val="75000"/>
            </a:schemeClr>
          </a:solidFill>
        </a:ln>
        <a:effectLst>
          <a:outerShdw blurRad="50800" dist="38100" dir="2700000" algn="tl" rotWithShape="0">
            <a:prstClr val="black">
              <a:alpha val="12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36000" tIns="0" rIns="0" bIns="0" rtlCol="0" anchor="t"/>
        <a:lstStyle/>
        <a:p>
          <a:pPr algn="l" rtl="0"/>
          <a:endParaRPr lang="en-US" sz="1100">
            <a:solidFill>
              <a:schemeClr val="tx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2</xdr:col>
      <xdr:colOff>28575</xdr:colOff>
      <xdr:row>44</xdr:row>
      <xdr:rowOff>142875</xdr:rowOff>
    </xdr:from>
    <xdr:to>
      <xdr:col>3</xdr:col>
      <xdr:colOff>501015</xdr:colOff>
      <xdr:row>46</xdr:row>
      <xdr:rowOff>28575</xdr:rowOff>
    </xdr:to>
    <xdr:sp macro="" textlink="">
      <xdr:nvSpPr>
        <xdr:cNvPr id="54" name="TextBox 53"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SpPr txBox="1"/>
      </xdr:nvSpPr>
      <xdr:spPr>
        <a:xfrm>
          <a:off x="676275" y="6696075"/>
          <a:ext cx="100584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lIns="0" tIns="0" rIns="0" bIns="0" rtlCol="0" anchor="t"/>
        <a:lstStyle/>
        <a:p>
          <a:r>
            <a:rPr lang="en-US" sz="1000" b="1">
              <a:solidFill>
                <a:srgbClr val="C00000"/>
              </a:solidFill>
            </a:rPr>
            <a:t>Note: Prices as on</a:t>
          </a:r>
        </a:p>
      </xdr:txBody>
    </xdr:sp>
    <xdr:clientData/>
  </xdr:twoCellAnchor>
  <xdr:twoCellAnchor>
    <xdr:from>
      <xdr:col>0</xdr:col>
      <xdr:colOff>85726</xdr:colOff>
      <xdr:row>0</xdr:row>
      <xdr:rowOff>123824</xdr:rowOff>
    </xdr:from>
    <xdr:to>
      <xdr:col>18</xdr:col>
      <xdr:colOff>163286</xdr:colOff>
      <xdr:row>36</xdr:row>
      <xdr:rowOff>135395</xdr:rowOff>
    </xdr:to>
    <xdr:sp macro="" textlink="">
      <xdr:nvSpPr>
        <xdr:cNvPr id="41" name="Round Diagonal Corner Rectangle 40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SpPr/>
      </xdr:nvSpPr>
      <xdr:spPr>
        <a:xfrm>
          <a:off x="85726" y="123824"/>
          <a:ext cx="9207953" cy="5400000"/>
        </a:xfrm>
        <a:prstGeom prst="round2DiagRect">
          <a:avLst/>
        </a:prstGeom>
        <a:solidFill>
          <a:schemeClr val="accent1">
            <a:lumMod val="20000"/>
            <a:lumOff val="80000"/>
            <a:alpha val="59000"/>
          </a:schemeClr>
        </a:solidFill>
        <a:ln w="19050">
          <a:solidFill>
            <a:schemeClr val="tx2">
              <a:lumMod val="75000"/>
            </a:schemeClr>
          </a:solidFill>
        </a:ln>
        <a:effectLst>
          <a:outerShdw blurRad="50800" dist="38100" dir="2700000" algn="tl" rotWithShape="0">
            <a:prstClr val="black">
              <a:alpha val="1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238250</xdr:colOff>
      <xdr:row>6</xdr:row>
      <xdr:rowOff>9525</xdr:rowOff>
    </xdr:from>
    <xdr:to>
      <xdr:col>18</xdr:col>
      <xdr:colOff>144714</xdr:colOff>
      <xdr:row>6</xdr:row>
      <xdr:rowOff>9525</xdr:rowOff>
    </xdr:to>
    <xdr:cxnSp macro="">
      <xdr:nvCxnSpPr>
        <xdr:cNvPr id="44" name="Straight Connector 43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CxnSpPr/>
      </xdr:nvCxnSpPr>
      <xdr:spPr>
        <a:xfrm>
          <a:off x="347107" y="907596"/>
          <a:ext cx="8928000" cy="0"/>
        </a:xfrm>
        <a:prstGeom prst="line">
          <a:avLst/>
        </a:prstGeom>
        <a:ln w="28575">
          <a:solidFill>
            <a:schemeClr val="accent1">
              <a:lumMod val="75000"/>
            </a:schemeClr>
          </a:solidFill>
        </a:ln>
        <a:effectLst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224908</xdr:colOff>
      <xdr:row>6</xdr:row>
      <xdr:rowOff>118384</xdr:rowOff>
    </xdr:from>
    <xdr:to>
      <xdr:col>5</xdr:col>
      <xdr:colOff>195582</xdr:colOff>
      <xdr:row>8</xdr:row>
      <xdr:rowOff>87903</xdr:rowOff>
    </xdr:to>
    <xdr:sp macro="" textlink="">
      <xdr:nvSpPr>
        <xdr:cNvPr id="46" name="Round Diagonal Corner Rectangle 45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SpPr/>
      </xdr:nvSpPr>
      <xdr:spPr>
        <a:xfrm>
          <a:off x="333765" y="1016455"/>
          <a:ext cx="2093388" cy="268877"/>
        </a:xfrm>
        <a:prstGeom prst="round2DiagRect">
          <a:avLst/>
        </a:prstGeom>
        <a:solidFill>
          <a:srgbClr val="9B2D2A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0"/>
          <a:r>
            <a:rPr lang="en-US" sz="1200" b="1" i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UNIVERSE AT A GLANCE</a:t>
          </a:r>
          <a:endParaRPr lang="en-US" sz="1200">
            <a:effectLst/>
          </a:endParaRPr>
        </a:p>
      </xdr:txBody>
    </xdr:sp>
    <xdr:clientData/>
  </xdr:twoCellAnchor>
  <xdr:twoCellAnchor>
    <xdr:from>
      <xdr:col>1</xdr:col>
      <xdr:colOff>229673</xdr:colOff>
      <xdr:row>9</xdr:row>
      <xdr:rowOff>89809</xdr:rowOff>
    </xdr:from>
    <xdr:to>
      <xdr:col>5</xdr:col>
      <xdr:colOff>200347</xdr:colOff>
      <xdr:row>9</xdr:row>
      <xdr:rowOff>89809</xdr:rowOff>
    </xdr:to>
    <xdr:cxnSp macro="">
      <xdr:nvCxnSpPr>
        <xdr:cNvPr id="47" name="Straight Connector 46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CxnSpPr/>
      </xdr:nvCxnSpPr>
      <xdr:spPr>
        <a:xfrm>
          <a:off x="338530" y="1436916"/>
          <a:ext cx="2093388" cy="0"/>
        </a:xfrm>
        <a:prstGeom prst="line">
          <a:avLst/>
        </a:prstGeom>
        <a:ln w="28575">
          <a:solidFill>
            <a:schemeClr val="tx1">
              <a:lumMod val="50000"/>
              <a:lumOff val="50000"/>
            </a:schemeClr>
          </a:solidFill>
        </a:ln>
        <a:effectLst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487557</xdr:colOff>
      <xdr:row>6</xdr:row>
      <xdr:rowOff>118384</xdr:rowOff>
    </xdr:from>
    <xdr:to>
      <xdr:col>17</xdr:col>
      <xdr:colOff>214844</xdr:colOff>
      <xdr:row>8</xdr:row>
      <xdr:rowOff>87903</xdr:rowOff>
    </xdr:to>
    <xdr:sp macro="" textlink="">
      <xdr:nvSpPr>
        <xdr:cNvPr id="57" name="Round Diagonal Corner Rectangle 56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SpPr/>
      </xdr:nvSpPr>
      <xdr:spPr>
        <a:xfrm>
          <a:off x="5903200" y="1016455"/>
          <a:ext cx="2911358" cy="268877"/>
        </a:xfrm>
        <a:prstGeom prst="round2DiagRect">
          <a:avLst/>
        </a:prstGeom>
        <a:solidFill>
          <a:srgbClr val="9B2D2A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0"/>
          <a:r>
            <a:rPr lang="en-US" sz="1200" b="1" i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DETAILED ESTIMATES</a:t>
          </a:r>
          <a:endParaRPr lang="en-US" sz="1200">
            <a:effectLst/>
          </a:endParaRPr>
        </a:p>
      </xdr:txBody>
    </xdr:sp>
    <xdr:clientData/>
  </xdr:twoCellAnchor>
  <xdr:twoCellAnchor>
    <xdr:from>
      <xdr:col>10</xdr:col>
      <xdr:colOff>292136</xdr:colOff>
      <xdr:row>9</xdr:row>
      <xdr:rowOff>89809</xdr:rowOff>
    </xdr:from>
    <xdr:to>
      <xdr:col>18</xdr:col>
      <xdr:colOff>114707</xdr:colOff>
      <xdr:row>9</xdr:row>
      <xdr:rowOff>89809</xdr:rowOff>
    </xdr:to>
    <xdr:cxnSp macro="">
      <xdr:nvCxnSpPr>
        <xdr:cNvPr id="59" name="Straight Connector 58"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CxnSpPr/>
      </xdr:nvCxnSpPr>
      <xdr:spPr>
        <a:xfrm>
          <a:off x="5177100" y="1436916"/>
          <a:ext cx="4068000" cy="0"/>
        </a:xfrm>
        <a:prstGeom prst="line">
          <a:avLst/>
        </a:prstGeom>
        <a:ln w="28575">
          <a:solidFill>
            <a:schemeClr val="bg1">
              <a:lumMod val="50000"/>
            </a:schemeClr>
          </a:solidFill>
        </a:ln>
        <a:effectLst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148458</xdr:colOff>
      <xdr:row>10</xdr:row>
      <xdr:rowOff>47626</xdr:rowOff>
    </xdr:from>
    <xdr:to>
      <xdr:col>15</xdr:col>
      <xdr:colOff>239101</xdr:colOff>
      <xdr:row>12</xdr:row>
      <xdr:rowOff>29069</xdr:rowOff>
    </xdr:to>
    <xdr:sp macro="" textlink="">
      <xdr:nvSpPr>
        <xdr:cNvPr id="58" name="Round Diagonal Corner Rectangle 57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SpPr/>
      </xdr:nvSpPr>
      <xdr:spPr>
        <a:xfrm>
          <a:off x="6625458" y="1544412"/>
          <a:ext cx="1152000" cy="280800"/>
        </a:xfrm>
        <a:prstGeom prst="round2DiagRect">
          <a:avLst/>
        </a:prstGeom>
        <a:solidFill>
          <a:srgbClr val="1F497D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0"/>
          <a:r>
            <a:rPr lang="en-US" sz="1200" b="1" i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Banking - PVT</a:t>
          </a:r>
          <a:endParaRPr lang="en-US" sz="1200" b="1">
            <a:effectLst/>
          </a:endParaRPr>
        </a:p>
      </xdr:txBody>
    </xdr:sp>
    <xdr:clientData/>
  </xdr:twoCellAnchor>
  <xdr:twoCellAnchor>
    <xdr:from>
      <xdr:col>16</xdr:col>
      <xdr:colOff>31994</xdr:colOff>
      <xdr:row>10</xdr:row>
      <xdr:rowOff>47626</xdr:rowOff>
    </xdr:from>
    <xdr:to>
      <xdr:col>18</xdr:col>
      <xdr:colOff>50637</xdr:colOff>
      <xdr:row>12</xdr:row>
      <xdr:rowOff>29069</xdr:rowOff>
    </xdr:to>
    <xdr:sp macro="" textlink="">
      <xdr:nvSpPr>
        <xdr:cNvPr id="60" name="Round Diagonal Corner Rectangle 59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000-00003C000000}"/>
            </a:ext>
          </a:extLst>
        </xdr:cNvPr>
        <xdr:cNvSpPr/>
      </xdr:nvSpPr>
      <xdr:spPr>
        <a:xfrm>
          <a:off x="8101030" y="1544412"/>
          <a:ext cx="1080000" cy="280800"/>
        </a:xfrm>
        <a:prstGeom prst="round2DiagRect">
          <a:avLst/>
        </a:prstGeom>
        <a:solidFill>
          <a:srgbClr val="1F497D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0"/>
          <a:r>
            <a:rPr lang="en-US" sz="1050" b="1" i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Banking - PSU</a:t>
          </a:r>
          <a:endParaRPr lang="en-US" sz="1050" b="1">
            <a:effectLst/>
          </a:endParaRPr>
        </a:p>
      </xdr:txBody>
    </xdr:sp>
    <xdr:clientData/>
  </xdr:twoCellAnchor>
  <xdr:twoCellAnchor>
    <xdr:from>
      <xdr:col>10</xdr:col>
      <xdr:colOff>292136</xdr:colOff>
      <xdr:row>10</xdr:row>
      <xdr:rowOff>47626</xdr:rowOff>
    </xdr:from>
    <xdr:to>
      <xdr:col>12</xdr:col>
      <xdr:colOff>346779</xdr:colOff>
      <xdr:row>12</xdr:row>
      <xdr:rowOff>36269</xdr:rowOff>
    </xdr:to>
    <xdr:sp macro="" textlink="">
      <xdr:nvSpPr>
        <xdr:cNvPr id="61" name="Round Diagonal Corner Rectangle 60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SpPr/>
      </xdr:nvSpPr>
      <xdr:spPr>
        <a:xfrm>
          <a:off x="5177100" y="1544412"/>
          <a:ext cx="1116000" cy="288000"/>
        </a:xfrm>
        <a:prstGeom prst="round2DiagRect">
          <a:avLst/>
        </a:prstGeom>
        <a:solidFill>
          <a:srgbClr val="1F497D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0"/>
          <a:r>
            <a:rPr lang="en-US" sz="1200" b="1" i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Automobiles</a:t>
          </a:r>
          <a:endParaRPr lang="en-US" sz="1200" b="1">
            <a:effectLst/>
          </a:endParaRPr>
        </a:p>
      </xdr:txBody>
    </xdr:sp>
    <xdr:clientData/>
  </xdr:twoCellAnchor>
  <xdr:twoCellAnchor>
    <xdr:from>
      <xdr:col>13</xdr:col>
      <xdr:colOff>148458</xdr:colOff>
      <xdr:row>29</xdr:row>
      <xdr:rowOff>62024</xdr:rowOff>
    </xdr:from>
    <xdr:to>
      <xdr:col>15</xdr:col>
      <xdr:colOff>239101</xdr:colOff>
      <xdr:row>31</xdr:row>
      <xdr:rowOff>43467</xdr:rowOff>
    </xdr:to>
    <xdr:sp macro="" textlink="">
      <xdr:nvSpPr>
        <xdr:cNvPr id="62" name="Round Diagonal Corner Rectangle 61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000-00003E000000}"/>
            </a:ext>
          </a:extLst>
        </xdr:cNvPr>
        <xdr:cNvSpPr/>
      </xdr:nvSpPr>
      <xdr:spPr>
        <a:xfrm>
          <a:off x="6625458" y="4402703"/>
          <a:ext cx="1152000" cy="280800"/>
        </a:xfrm>
        <a:prstGeom prst="round2DiagRect">
          <a:avLst/>
        </a:prstGeom>
        <a:solidFill>
          <a:srgbClr val="1F497D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0"/>
          <a:r>
            <a:rPr lang="en-US" sz="1200" b="1" i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Others</a:t>
          </a:r>
          <a:endParaRPr lang="en-US" sz="1200" b="1">
            <a:effectLst/>
          </a:endParaRPr>
        </a:p>
      </xdr:txBody>
    </xdr:sp>
    <xdr:clientData/>
  </xdr:twoCellAnchor>
  <xdr:twoCellAnchor>
    <xdr:from>
      <xdr:col>10</xdr:col>
      <xdr:colOff>292136</xdr:colOff>
      <xdr:row>15</xdr:row>
      <xdr:rowOff>115887</xdr:rowOff>
    </xdr:from>
    <xdr:to>
      <xdr:col>12</xdr:col>
      <xdr:colOff>346779</xdr:colOff>
      <xdr:row>17</xdr:row>
      <xdr:rowOff>104530</xdr:rowOff>
    </xdr:to>
    <xdr:sp macro="" textlink="">
      <xdr:nvSpPr>
        <xdr:cNvPr id="65" name="Round Diagonal Corner Rectangle 64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000-000041000000}"/>
            </a:ext>
          </a:extLst>
        </xdr:cNvPr>
        <xdr:cNvSpPr/>
      </xdr:nvSpPr>
      <xdr:spPr>
        <a:xfrm>
          <a:off x="5177100" y="2361066"/>
          <a:ext cx="1116000" cy="288000"/>
        </a:xfrm>
        <a:prstGeom prst="round2DiagRect">
          <a:avLst/>
        </a:prstGeom>
        <a:solidFill>
          <a:srgbClr val="1F497D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0"/>
          <a:r>
            <a:rPr lang="en-US" sz="1200" b="1" i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Cement</a:t>
          </a:r>
          <a:endParaRPr lang="en-US" sz="1200" b="1">
            <a:effectLst/>
          </a:endParaRPr>
        </a:p>
      </xdr:txBody>
    </xdr:sp>
    <xdr:clientData/>
  </xdr:twoCellAnchor>
  <xdr:twoCellAnchor>
    <xdr:from>
      <xdr:col>10</xdr:col>
      <xdr:colOff>292136</xdr:colOff>
      <xdr:row>13</xdr:row>
      <xdr:rowOff>6918</xdr:rowOff>
    </xdr:from>
    <xdr:to>
      <xdr:col>12</xdr:col>
      <xdr:colOff>346779</xdr:colOff>
      <xdr:row>14</xdr:row>
      <xdr:rowOff>145239</xdr:rowOff>
    </xdr:to>
    <xdr:sp macro="" textlink="">
      <xdr:nvSpPr>
        <xdr:cNvPr id="66" name="Round Diagonal Corner Rectangle 65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000-000042000000}"/>
            </a:ext>
          </a:extLst>
        </xdr:cNvPr>
        <xdr:cNvSpPr/>
      </xdr:nvSpPr>
      <xdr:spPr>
        <a:xfrm>
          <a:off x="5177100" y="1952739"/>
          <a:ext cx="1116000" cy="288000"/>
        </a:xfrm>
        <a:prstGeom prst="round2DiagRect">
          <a:avLst/>
        </a:prstGeom>
        <a:solidFill>
          <a:srgbClr val="1F497D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0"/>
          <a:r>
            <a:rPr lang="en-US" sz="1200" b="1" i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NBFC</a:t>
          </a:r>
          <a:endParaRPr lang="en-US" sz="1200" b="1">
            <a:effectLst/>
          </a:endParaRPr>
        </a:p>
      </xdr:txBody>
    </xdr:sp>
    <xdr:clientData/>
  </xdr:twoCellAnchor>
  <xdr:twoCellAnchor>
    <xdr:from>
      <xdr:col>10</xdr:col>
      <xdr:colOff>292136</xdr:colOff>
      <xdr:row>18</xdr:row>
      <xdr:rowOff>75179</xdr:rowOff>
    </xdr:from>
    <xdr:to>
      <xdr:col>12</xdr:col>
      <xdr:colOff>346779</xdr:colOff>
      <xdr:row>20</xdr:row>
      <xdr:rowOff>63822</xdr:rowOff>
    </xdr:to>
    <xdr:sp macro="" textlink="">
      <xdr:nvSpPr>
        <xdr:cNvPr id="67" name="Round Diagonal Corner Rectangle 66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000-000043000000}"/>
            </a:ext>
          </a:extLst>
        </xdr:cNvPr>
        <xdr:cNvSpPr/>
      </xdr:nvSpPr>
      <xdr:spPr>
        <a:xfrm>
          <a:off x="5177100" y="2769393"/>
          <a:ext cx="1116000" cy="288000"/>
        </a:xfrm>
        <a:prstGeom prst="round2DiagRect">
          <a:avLst/>
        </a:prstGeom>
        <a:solidFill>
          <a:srgbClr val="1F497D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0"/>
          <a:r>
            <a:rPr lang="en-US" sz="1200" b="1" i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Healthcare</a:t>
          </a:r>
          <a:endParaRPr lang="en-US" sz="1200" b="1">
            <a:effectLst/>
          </a:endParaRPr>
        </a:p>
      </xdr:txBody>
    </xdr:sp>
    <xdr:clientData/>
  </xdr:twoCellAnchor>
  <xdr:twoCellAnchor>
    <xdr:from>
      <xdr:col>10</xdr:col>
      <xdr:colOff>292136</xdr:colOff>
      <xdr:row>21</xdr:row>
      <xdr:rowOff>34470</xdr:rowOff>
    </xdr:from>
    <xdr:to>
      <xdr:col>12</xdr:col>
      <xdr:colOff>346779</xdr:colOff>
      <xdr:row>23</xdr:row>
      <xdr:rowOff>23113</xdr:rowOff>
    </xdr:to>
    <xdr:sp macro="" textlink="">
      <xdr:nvSpPr>
        <xdr:cNvPr id="68" name="Round Diagonal Corner Rectangle 67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000-000044000000}"/>
            </a:ext>
          </a:extLst>
        </xdr:cNvPr>
        <xdr:cNvSpPr/>
      </xdr:nvSpPr>
      <xdr:spPr>
        <a:xfrm>
          <a:off x="5177100" y="3177720"/>
          <a:ext cx="1116000" cy="288000"/>
        </a:xfrm>
        <a:prstGeom prst="round2DiagRect">
          <a:avLst/>
        </a:prstGeom>
        <a:solidFill>
          <a:srgbClr val="1F497D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0"/>
          <a:r>
            <a:rPr lang="en-US" sz="12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Infrastructure</a:t>
          </a:r>
          <a:endParaRPr lang="en-US" sz="1200" b="1">
            <a:effectLst/>
          </a:endParaRPr>
        </a:p>
      </xdr:txBody>
    </xdr:sp>
    <xdr:clientData/>
  </xdr:twoCellAnchor>
  <xdr:twoCellAnchor>
    <xdr:from>
      <xdr:col>13</xdr:col>
      <xdr:colOff>148458</xdr:colOff>
      <xdr:row>21</xdr:row>
      <xdr:rowOff>34470</xdr:rowOff>
    </xdr:from>
    <xdr:to>
      <xdr:col>15</xdr:col>
      <xdr:colOff>239101</xdr:colOff>
      <xdr:row>23</xdr:row>
      <xdr:rowOff>15913</xdr:rowOff>
    </xdr:to>
    <xdr:sp macro="" textlink="">
      <xdr:nvSpPr>
        <xdr:cNvPr id="70" name="Round Diagonal Corner Rectangle 69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000-000046000000}"/>
            </a:ext>
          </a:extLst>
        </xdr:cNvPr>
        <xdr:cNvSpPr/>
      </xdr:nvSpPr>
      <xdr:spPr>
        <a:xfrm>
          <a:off x="6625458" y="3177720"/>
          <a:ext cx="1152000" cy="280800"/>
        </a:xfrm>
        <a:prstGeom prst="round2DiagRect">
          <a:avLst/>
        </a:prstGeom>
        <a:solidFill>
          <a:srgbClr val="1F497D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0"/>
          <a:r>
            <a:rPr lang="en-US" sz="1200" b="1" i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Metals</a:t>
          </a:r>
          <a:endParaRPr lang="en-US" sz="1200" b="1">
            <a:effectLst/>
          </a:endParaRPr>
        </a:p>
      </xdr:txBody>
    </xdr:sp>
    <xdr:clientData/>
  </xdr:twoCellAnchor>
  <xdr:twoCellAnchor>
    <xdr:from>
      <xdr:col>13</xdr:col>
      <xdr:colOff>148458</xdr:colOff>
      <xdr:row>23</xdr:row>
      <xdr:rowOff>143440</xdr:rowOff>
    </xdr:from>
    <xdr:to>
      <xdr:col>15</xdr:col>
      <xdr:colOff>239101</xdr:colOff>
      <xdr:row>25</xdr:row>
      <xdr:rowOff>124883</xdr:rowOff>
    </xdr:to>
    <xdr:sp macro="" textlink="">
      <xdr:nvSpPr>
        <xdr:cNvPr id="71" name="Round Diagonal Corner Rectangle 70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0000-000047000000}"/>
            </a:ext>
          </a:extLst>
        </xdr:cNvPr>
        <xdr:cNvSpPr/>
      </xdr:nvSpPr>
      <xdr:spPr>
        <a:xfrm>
          <a:off x="6625458" y="3586047"/>
          <a:ext cx="1152000" cy="280800"/>
        </a:xfrm>
        <a:prstGeom prst="round2DiagRect">
          <a:avLst/>
        </a:prstGeom>
        <a:solidFill>
          <a:srgbClr val="1F497D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0"/>
          <a:r>
            <a:rPr lang="en-US" sz="1200" b="1" i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Oil &amp; Gas</a:t>
          </a:r>
          <a:endParaRPr lang="en-US" sz="1200" b="1">
            <a:effectLst/>
          </a:endParaRPr>
        </a:p>
      </xdr:txBody>
    </xdr:sp>
    <xdr:clientData/>
  </xdr:twoCellAnchor>
  <xdr:twoCellAnchor>
    <xdr:from>
      <xdr:col>16</xdr:col>
      <xdr:colOff>31994</xdr:colOff>
      <xdr:row>21</xdr:row>
      <xdr:rowOff>36674</xdr:rowOff>
    </xdr:from>
    <xdr:to>
      <xdr:col>18</xdr:col>
      <xdr:colOff>50637</xdr:colOff>
      <xdr:row>23</xdr:row>
      <xdr:rowOff>18117</xdr:rowOff>
    </xdr:to>
    <xdr:sp macro="" textlink="">
      <xdr:nvSpPr>
        <xdr:cNvPr id="72" name="Round Diagonal Corner Rectangle 71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0000-000048000000}"/>
            </a:ext>
          </a:extLst>
        </xdr:cNvPr>
        <xdr:cNvSpPr/>
      </xdr:nvSpPr>
      <xdr:spPr>
        <a:xfrm>
          <a:off x="8101030" y="3179924"/>
          <a:ext cx="1080000" cy="280800"/>
        </a:xfrm>
        <a:prstGeom prst="round2DiagRect">
          <a:avLst/>
        </a:prstGeom>
        <a:solidFill>
          <a:srgbClr val="1F497D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0"/>
          <a:r>
            <a:rPr lang="en-US" sz="1050" b="1" i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Media</a:t>
          </a:r>
          <a:endParaRPr lang="en-US" sz="1050" b="1">
            <a:effectLst/>
          </a:endParaRPr>
        </a:p>
      </xdr:txBody>
    </xdr:sp>
    <xdr:clientData/>
  </xdr:twoCellAnchor>
  <xdr:twoCellAnchor>
    <xdr:from>
      <xdr:col>16</xdr:col>
      <xdr:colOff>45601</xdr:colOff>
      <xdr:row>26</xdr:row>
      <xdr:rowOff>106038</xdr:rowOff>
    </xdr:from>
    <xdr:to>
      <xdr:col>18</xdr:col>
      <xdr:colOff>64244</xdr:colOff>
      <xdr:row>28</xdr:row>
      <xdr:rowOff>87481</xdr:rowOff>
    </xdr:to>
    <xdr:sp macro="" textlink="">
      <xdr:nvSpPr>
        <xdr:cNvPr id="73" name="Round Diagonal Corner Rectangle 72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0000000-0008-0000-0000-000049000000}"/>
            </a:ext>
          </a:extLst>
        </xdr:cNvPr>
        <xdr:cNvSpPr/>
      </xdr:nvSpPr>
      <xdr:spPr>
        <a:xfrm>
          <a:off x="8114637" y="3997681"/>
          <a:ext cx="1080000" cy="280800"/>
        </a:xfrm>
        <a:prstGeom prst="round2DiagRect">
          <a:avLst/>
        </a:prstGeom>
        <a:solidFill>
          <a:srgbClr val="1F497D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0"/>
          <a:r>
            <a:rPr lang="en-US" sz="1050" b="1" i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Technology</a:t>
          </a:r>
          <a:endParaRPr lang="en-US" sz="1050" b="1">
            <a:effectLst/>
          </a:endParaRPr>
        </a:p>
      </xdr:txBody>
    </xdr:sp>
    <xdr:clientData/>
  </xdr:twoCellAnchor>
  <xdr:twoCellAnchor>
    <xdr:from>
      <xdr:col>13</xdr:col>
      <xdr:colOff>148458</xdr:colOff>
      <xdr:row>26</xdr:row>
      <xdr:rowOff>102731</xdr:rowOff>
    </xdr:from>
    <xdr:to>
      <xdr:col>15</xdr:col>
      <xdr:colOff>239101</xdr:colOff>
      <xdr:row>28</xdr:row>
      <xdr:rowOff>84174</xdr:rowOff>
    </xdr:to>
    <xdr:sp macro="" textlink="">
      <xdr:nvSpPr>
        <xdr:cNvPr id="74" name="Round Diagonal Corner Rectangle 73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0000-00004A000000}"/>
            </a:ext>
          </a:extLst>
        </xdr:cNvPr>
        <xdr:cNvSpPr/>
      </xdr:nvSpPr>
      <xdr:spPr>
        <a:xfrm>
          <a:off x="6625458" y="3994374"/>
          <a:ext cx="1152000" cy="280800"/>
        </a:xfrm>
        <a:prstGeom prst="round2DiagRect">
          <a:avLst/>
        </a:prstGeom>
        <a:solidFill>
          <a:srgbClr val="1F497D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0"/>
          <a:r>
            <a:rPr lang="en-US" sz="1200" b="1" i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Telecom</a:t>
          </a:r>
          <a:endParaRPr lang="en-US" sz="1200" b="1">
            <a:effectLst/>
          </a:endParaRPr>
        </a:p>
      </xdr:txBody>
    </xdr:sp>
    <xdr:clientData/>
  </xdr:twoCellAnchor>
  <xdr:twoCellAnchor>
    <xdr:from>
      <xdr:col>10</xdr:col>
      <xdr:colOff>292136</xdr:colOff>
      <xdr:row>23</xdr:row>
      <xdr:rowOff>143440</xdr:rowOff>
    </xdr:from>
    <xdr:to>
      <xdr:col>12</xdr:col>
      <xdr:colOff>346779</xdr:colOff>
      <xdr:row>25</xdr:row>
      <xdr:rowOff>132083</xdr:rowOff>
    </xdr:to>
    <xdr:sp macro="" textlink="">
      <xdr:nvSpPr>
        <xdr:cNvPr id="75" name="Round Diagonal Corner Rectangle 74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00000000-0008-0000-0000-00004B000000}"/>
            </a:ext>
          </a:extLst>
        </xdr:cNvPr>
        <xdr:cNvSpPr/>
      </xdr:nvSpPr>
      <xdr:spPr>
        <a:xfrm>
          <a:off x="5177100" y="3586047"/>
          <a:ext cx="1116000" cy="288000"/>
        </a:xfrm>
        <a:prstGeom prst="round2DiagRect">
          <a:avLst/>
        </a:prstGeom>
        <a:solidFill>
          <a:srgbClr val="1F497D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0"/>
          <a:r>
            <a:rPr lang="en-US" sz="1200" b="1" i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Retail</a:t>
          </a:r>
          <a:endParaRPr lang="en-US" sz="1200" b="1">
            <a:effectLst/>
          </a:endParaRPr>
        </a:p>
      </xdr:txBody>
    </xdr:sp>
    <xdr:clientData/>
  </xdr:twoCellAnchor>
  <xdr:twoCellAnchor>
    <xdr:from>
      <xdr:col>2</xdr:col>
      <xdr:colOff>57468</xdr:colOff>
      <xdr:row>30</xdr:row>
      <xdr:rowOff>23133</xdr:rowOff>
    </xdr:from>
    <xdr:to>
      <xdr:col>4</xdr:col>
      <xdr:colOff>363021</xdr:colOff>
      <xdr:row>33</xdr:row>
      <xdr:rowOff>51708</xdr:rowOff>
    </xdr:to>
    <xdr:sp macro="[0]!Detailed_Estimates" textlink="">
      <xdr:nvSpPr>
        <xdr:cNvPr id="77" name="Round Diagonal Corner Rectangle 76">
          <a:extLst>
            <a:ext uri="{FF2B5EF4-FFF2-40B4-BE49-F238E27FC236}">
              <a16:creationId xmlns:a16="http://schemas.microsoft.com/office/drawing/2014/main" id="{00000000-0008-0000-0000-00004D000000}"/>
            </a:ext>
          </a:extLst>
        </xdr:cNvPr>
        <xdr:cNvSpPr/>
      </xdr:nvSpPr>
      <xdr:spPr>
        <a:xfrm>
          <a:off x="697004" y="4513490"/>
          <a:ext cx="1366910" cy="477611"/>
        </a:xfrm>
        <a:prstGeom prst="round2DiagRect">
          <a:avLst/>
        </a:prstGeom>
        <a:solidFill>
          <a:schemeClr val="accent6">
            <a:lumMod val="75000"/>
          </a:schemeClr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0"/>
          <a:r>
            <a:rPr lang="en-US" sz="1000" b="1" i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DETAILED ESTIMATES</a:t>
          </a:r>
          <a:endParaRPr lang="en-US" sz="1000" b="1">
            <a:effectLst/>
          </a:endParaRPr>
        </a:p>
      </xdr:txBody>
    </xdr:sp>
    <xdr:clientData/>
  </xdr:twoCellAnchor>
  <xdr:twoCellAnchor>
    <xdr:from>
      <xdr:col>1</xdr:col>
      <xdr:colOff>452273</xdr:colOff>
      <xdr:row>13</xdr:row>
      <xdr:rowOff>89809</xdr:rowOff>
    </xdr:from>
    <xdr:to>
      <xdr:col>4</xdr:col>
      <xdr:colOff>498896</xdr:colOff>
      <xdr:row>15</xdr:row>
      <xdr:rowOff>59328</xdr:rowOff>
    </xdr:to>
    <xdr:sp macro="" textlink="">
      <xdr:nvSpPr>
        <xdr:cNvPr id="78" name="Round Diagonal Corner Rectangle 77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00000000-0008-0000-0000-00004E000000}"/>
            </a:ext>
          </a:extLst>
        </xdr:cNvPr>
        <xdr:cNvSpPr/>
      </xdr:nvSpPr>
      <xdr:spPr>
        <a:xfrm>
          <a:off x="561130" y="2035630"/>
          <a:ext cx="1638659" cy="268877"/>
        </a:xfrm>
        <a:prstGeom prst="round2DiagRect">
          <a:avLst/>
        </a:prstGeom>
        <a:solidFill>
          <a:srgbClr val="1F497D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0"/>
          <a:r>
            <a:rPr lang="en-US" sz="1200" b="1" i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SECTOR AGGREGATES</a:t>
          </a:r>
          <a:endParaRPr lang="en-US" sz="1200">
            <a:effectLst/>
          </a:endParaRPr>
        </a:p>
      </xdr:txBody>
    </xdr:sp>
    <xdr:clientData/>
  </xdr:twoCellAnchor>
  <xdr:twoCellAnchor>
    <xdr:from>
      <xdr:col>1</xdr:col>
      <xdr:colOff>452273</xdr:colOff>
      <xdr:row>10</xdr:row>
      <xdr:rowOff>80283</xdr:rowOff>
    </xdr:from>
    <xdr:to>
      <xdr:col>4</xdr:col>
      <xdr:colOff>498896</xdr:colOff>
      <xdr:row>12</xdr:row>
      <xdr:rowOff>49803</xdr:rowOff>
    </xdr:to>
    <xdr:sp macro="" textlink="">
      <xdr:nvSpPr>
        <xdr:cNvPr id="49" name="Round Diagonal Corner Rectangle 48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SpPr/>
      </xdr:nvSpPr>
      <xdr:spPr>
        <a:xfrm>
          <a:off x="561130" y="1577069"/>
          <a:ext cx="1638659" cy="268877"/>
        </a:xfrm>
        <a:prstGeom prst="round2DiagRect">
          <a:avLst/>
        </a:prstGeom>
        <a:solidFill>
          <a:srgbClr val="1F497D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0"/>
          <a:r>
            <a:rPr lang="en-US" sz="1200" b="1" i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MOSL UNIVERSE</a:t>
          </a:r>
          <a:endParaRPr lang="en-US" sz="1200">
            <a:effectLst/>
          </a:endParaRPr>
        </a:p>
      </xdr:txBody>
    </xdr:sp>
    <xdr:clientData/>
  </xdr:twoCellAnchor>
  <xdr:twoCellAnchor>
    <xdr:from>
      <xdr:col>1</xdr:col>
      <xdr:colOff>452273</xdr:colOff>
      <xdr:row>16</xdr:row>
      <xdr:rowOff>99334</xdr:rowOff>
    </xdr:from>
    <xdr:to>
      <xdr:col>4</xdr:col>
      <xdr:colOff>498896</xdr:colOff>
      <xdr:row>18</xdr:row>
      <xdr:rowOff>68854</xdr:rowOff>
    </xdr:to>
    <xdr:sp macro="" textlink="">
      <xdr:nvSpPr>
        <xdr:cNvPr id="50" name="Round Diagonal Corner Rectangle 49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SpPr/>
      </xdr:nvSpPr>
      <xdr:spPr>
        <a:xfrm>
          <a:off x="561130" y="2494191"/>
          <a:ext cx="1638659" cy="268877"/>
        </a:xfrm>
        <a:prstGeom prst="round2DiagRect">
          <a:avLst/>
        </a:prstGeom>
        <a:solidFill>
          <a:srgbClr val="1F497D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0"/>
          <a:r>
            <a:rPr lang="en-US" sz="1200" b="1" i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NIFTY</a:t>
          </a:r>
          <a:r>
            <a:rPr lang="en-US" sz="1200" b="1" i="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UNIVERSE</a:t>
          </a:r>
          <a:endParaRPr lang="en-US" sz="1200">
            <a:effectLst/>
          </a:endParaRPr>
        </a:p>
      </xdr:txBody>
    </xdr:sp>
    <xdr:clientData/>
  </xdr:twoCellAnchor>
  <xdr:twoCellAnchor>
    <xdr:from>
      <xdr:col>6</xdr:col>
      <xdr:colOff>234302</xdr:colOff>
      <xdr:row>10</xdr:row>
      <xdr:rowOff>80283</xdr:rowOff>
    </xdr:from>
    <xdr:to>
      <xdr:col>9</xdr:col>
      <xdr:colOff>463905</xdr:colOff>
      <xdr:row>12</xdr:row>
      <xdr:rowOff>49803</xdr:rowOff>
    </xdr:to>
    <xdr:sp macro="" textlink="">
      <xdr:nvSpPr>
        <xdr:cNvPr id="51" name="Round Diagonal Corner Rectangle 50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SpPr/>
      </xdr:nvSpPr>
      <xdr:spPr>
        <a:xfrm>
          <a:off x="2996552" y="1577069"/>
          <a:ext cx="1821639" cy="268877"/>
        </a:xfrm>
        <a:prstGeom prst="round2DiagRect">
          <a:avLst/>
        </a:prstGeom>
        <a:solidFill>
          <a:srgbClr val="1F497D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0"/>
          <a:r>
            <a:rPr lang="en-US" sz="1200" b="1">
              <a:effectLst/>
            </a:rPr>
            <a:t>VALUATION</a:t>
          </a:r>
        </a:p>
      </xdr:txBody>
    </xdr:sp>
    <xdr:clientData/>
  </xdr:twoCellAnchor>
  <xdr:twoCellAnchor>
    <xdr:from>
      <xdr:col>6</xdr:col>
      <xdr:colOff>234302</xdr:colOff>
      <xdr:row>13</xdr:row>
      <xdr:rowOff>89809</xdr:rowOff>
    </xdr:from>
    <xdr:to>
      <xdr:col>9</xdr:col>
      <xdr:colOff>463905</xdr:colOff>
      <xdr:row>15</xdr:row>
      <xdr:rowOff>59328</xdr:rowOff>
    </xdr:to>
    <xdr:sp macro="" textlink="">
      <xdr:nvSpPr>
        <xdr:cNvPr id="52" name="Round Diagonal Corner Rectangle 51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SpPr/>
      </xdr:nvSpPr>
      <xdr:spPr>
        <a:xfrm>
          <a:off x="2996552" y="2035630"/>
          <a:ext cx="1821639" cy="268877"/>
        </a:xfrm>
        <a:prstGeom prst="round2DiagRect">
          <a:avLst/>
        </a:prstGeom>
        <a:solidFill>
          <a:srgbClr val="1F497D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0"/>
          <a:r>
            <a:rPr lang="en-US" sz="1200" b="1">
              <a:effectLst/>
            </a:rPr>
            <a:t>GROWTH</a:t>
          </a:r>
        </a:p>
      </xdr:txBody>
    </xdr:sp>
    <xdr:clientData/>
  </xdr:twoCellAnchor>
  <xdr:twoCellAnchor>
    <xdr:from>
      <xdr:col>2</xdr:col>
      <xdr:colOff>57468</xdr:colOff>
      <xdr:row>26</xdr:row>
      <xdr:rowOff>42183</xdr:rowOff>
    </xdr:from>
    <xdr:to>
      <xdr:col>4</xdr:col>
      <xdr:colOff>363021</xdr:colOff>
      <xdr:row>29</xdr:row>
      <xdr:rowOff>80283</xdr:rowOff>
    </xdr:to>
    <xdr:sp macro="[0]!Snap" textlink="">
      <xdr:nvSpPr>
        <xdr:cNvPr id="53" name="Round Diagonal Corner Rectangle 52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SpPr/>
      </xdr:nvSpPr>
      <xdr:spPr>
        <a:xfrm>
          <a:off x="697004" y="3933826"/>
          <a:ext cx="1366910" cy="487136"/>
        </a:xfrm>
        <a:prstGeom prst="round2DiagRect">
          <a:avLst/>
        </a:prstGeom>
        <a:solidFill>
          <a:schemeClr val="accent6">
            <a:lumMod val="75000"/>
          </a:schemeClr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0"/>
          <a:r>
            <a:rPr lang="en-US" sz="1000" b="1" i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MOSL UNIVERSE AT A GLANCE</a:t>
          </a:r>
          <a:endParaRPr lang="en-US" sz="1000" b="1">
            <a:effectLst/>
          </a:endParaRPr>
        </a:p>
      </xdr:txBody>
    </xdr:sp>
    <xdr:clientData/>
  </xdr:twoCellAnchor>
  <xdr:twoCellAnchor>
    <xdr:from>
      <xdr:col>1</xdr:col>
      <xdr:colOff>224908</xdr:colOff>
      <xdr:row>23</xdr:row>
      <xdr:rowOff>13609</xdr:rowOff>
    </xdr:from>
    <xdr:to>
      <xdr:col>5</xdr:col>
      <xdr:colOff>195582</xdr:colOff>
      <xdr:row>24</xdr:row>
      <xdr:rowOff>135528</xdr:rowOff>
    </xdr:to>
    <xdr:sp macro="" textlink="">
      <xdr:nvSpPr>
        <xdr:cNvPr id="84" name="Round Diagonal Corner Rectangle 83">
          <a:extLst>
            <a:ext uri="{FF2B5EF4-FFF2-40B4-BE49-F238E27FC236}">
              <a16:creationId xmlns:a16="http://schemas.microsoft.com/office/drawing/2014/main" id="{00000000-0008-0000-0000-000054000000}"/>
            </a:ext>
          </a:extLst>
        </xdr:cNvPr>
        <xdr:cNvSpPr/>
      </xdr:nvSpPr>
      <xdr:spPr>
        <a:xfrm>
          <a:off x="333765" y="3456216"/>
          <a:ext cx="2093388" cy="271598"/>
        </a:xfrm>
        <a:prstGeom prst="round2DiagRect">
          <a:avLst/>
        </a:prstGeom>
        <a:solidFill>
          <a:srgbClr val="9B2D2A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0"/>
          <a:r>
            <a:rPr lang="en-US" sz="1200" b="1" i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ONE-TOUCH PRINT</a:t>
          </a:r>
          <a:endParaRPr lang="en-US" sz="1200">
            <a:effectLst/>
          </a:endParaRPr>
        </a:p>
      </xdr:txBody>
    </xdr:sp>
    <xdr:clientData/>
  </xdr:twoCellAnchor>
  <xdr:twoCellAnchor>
    <xdr:from>
      <xdr:col>6</xdr:col>
      <xdr:colOff>98427</xdr:colOff>
      <xdr:row>23</xdr:row>
      <xdr:rowOff>13609</xdr:rowOff>
    </xdr:from>
    <xdr:to>
      <xdr:col>10</xdr:col>
      <xdr:colOff>69101</xdr:colOff>
      <xdr:row>24</xdr:row>
      <xdr:rowOff>135528</xdr:rowOff>
    </xdr:to>
    <xdr:sp macro="" textlink="">
      <xdr:nvSpPr>
        <xdr:cNvPr id="79" name="Round Diagonal Corner Rectangle 78">
          <a:extLst>
            <a:ext uri="{FF2B5EF4-FFF2-40B4-BE49-F238E27FC236}">
              <a16:creationId xmlns:a16="http://schemas.microsoft.com/office/drawing/2014/main" id="{00000000-0008-0000-0000-00004F000000}"/>
            </a:ext>
          </a:extLst>
        </xdr:cNvPr>
        <xdr:cNvSpPr/>
      </xdr:nvSpPr>
      <xdr:spPr>
        <a:xfrm>
          <a:off x="2860677" y="3456216"/>
          <a:ext cx="2093388" cy="271598"/>
        </a:xfrm>
        <a:prstGeom prst="round2DiagRect">
          <a:avLst/>
        </a:prstGeom>
        <a:solidFill>
          <a:srgbClr val="9B2D2A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0"/>
          <a:r>
            <a:rPr lang="en-US" sz="1200" b="1" i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OPERATING METRICS</a:t>
          </a:r>
          <a:endParaRPr lang="en-US" sz="1200">
            <a:effectLst/>
          </a:endParaRPr>
        </a:p>
      </xdr:txBody>
    </xdr:sp>
    <xdr:clientData/>
  </xdr:twoCellAnchor>
  <xdr:twoCellAnchor>
    <xdr:from>
      <xdr:col>6</xdr:col>
      <xdr:colOff>234302</xdr:colOff>
      <xdr:row>16</xdr:row>
      <xdr:rowOff>99334</xdr:rowOff>
    </xdr:from>
    <xdr:to>
      <xdr:col>9</xdr:col>
      <xdr:colOff>463905</xdr:colOff>
      <xdr:row>18</xdr:row>
      <xdr:rowOff>68854</xdr:rowOff>
    </xdr:to>
    <xdr:sp macro="" textlink="">
      <xdr:nvSpPr>
        <xdr:cNvPr id="81" name="Round Diagonal Corner Rectangle 80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00000000-0008-0000-0000-000051000000}"/>
            </a:ext>
          </a:extLst>
        </xdr:cNvPr>
        <xdr:cNvSpPr/>
      </xdr:nvSpPr>
      <xdr:spPr>
        <a:xfrm>
          <a:off x="2996552" y="2494191"/>
          <a:ext cx="1821639" cy="268877"/>
        </a:xfrm>
        <a:prstGeom prst="round2DiagRect">
          <a:avLst/>
        </a:prstGeom>
        <a:solidFill>
          <a:srgbClr val="1F497D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0"/>
          <a:r>
            <a:rPr lang="en-US" sz="1200" b="1">
              <a:effectLst/>
            </a:rPr>
            <a:t>MARKET</a:t>
          </a:r>
        </a:p>
      </xdr:txBody>
    </xdr:sp>
    <xdr:clientData/>
  </xdr:twoCellAnchor>
  <xdr:twoCellAnchor>
    <xdr:from>
      <xdr:col>1</xdr:col>
      <xdr:colOff>452273</xdr:colOff>
      <xdr:row>19</xdr:row>
      <xdr:rowOff>99333</xdr:rowOff>
    </xdr:from>
    <xdr:to>
      <xdr:col>4</xdr:col>
      <xdr:colOff>498896</xdr:colOff>
      <xdr:row>21</xdr:row>
      <xdr:rowOff>68854</xdr:rowOff>
    </xdr:to>
    <xdr:sp macro="" textlink="">
      <xdr:nvSpPr>
        <xdr:cNvPr id="82" name="Round Diagonal Corner Rectangle 81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00000000-0008-0000-0000-000052000000}"/>
            </a:ext>
          </a:extLst>
        </xdr:cNvPr>
        <xdr:cNvSpPr/>
      </xdr:nvSpPr>
      <xdr:spPr>
        <a:xfrm>
          <a:off x="561130" y="2943226"/>
          <a:ext cx="1638659" cy="268878"/>
        </a:xfrm>
        <a:prstGeom prst="round2DiagRect">
          <a:avLst/>
        </a:prstGeom>
        <a:solidFill>
          <a:srgbClr val="1F497D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0"/>
          <a:r>
            <a:rPr lang="en-US" sz="1200" b="1" i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SENSEX UNIVERSE</a:t>
          </a:r>
          <a:endParaRPr lang="en-US" sz="1200">
            <a:effectLst/>
          </a:endParaRPr>
        </a:p>
      </xdr:txBody>
    </xdr:sp>
    <xdr:clientData/>
  </xdr:twoCellAnchor>
  <xdr:twoCellAnchor>
    <xdr:from>
      <xdr:col>6</xdr:col>
      <xdr:colOff>234302</xdr:colOff>
      <xdr:row>26</xdr:row>
      <xdr:rowOff>32658</xdr:rowOff>
    </xdr:from>
    <xdr:to>
      <xdr:col>9</xdr:col>
      <xdr:colOff>463905</xdr:colOff>
      <xdr:row>28</xdr:row>
      <xdr:rowOff>4900</xdr:rowOff>
    </xdr:to>
    <xdr:sp macro="" textlink="">
      <xdr:nvSpPr>
        <xdr:cNvPr id="85" name="Round Diagonal Corner Rectangle 84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00000000-0008-0000-0000-000055000000}"/>
            </a:ext>
          </a:extLst>
        </xdr:cNvPr>
        <xdr:cNvSpPr/>
      </xdr:nvSpPr>
      <xdr:spPr>
        <a:xfrm>
          <a:off x="2996552" y="3924301"/>
          <a:ext cx="1821639" cy="271599"/>
        </a:xfrm>
        <a:prstGeom prst="round2DiagRect">
          <a:avLst/>
        </a:prstGeom>
        <a:solidFill>
          <a:srgbClr val="1F497D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0"/>
          <a:r>
            <a:rPr lang="en-US" sz="1200" b="1">
              <a:effectLst/>
            </a:rPr>
            <a:t>NON-BFSI</a:t>
          </a:r>
        </a:p>
      </xdr:txBody>
    </xdr:sp>
    <xdr:clientData/>
  </xdr:twoCellAnchor>
  <xdr:twoCellAnchor>
    <xdr:from>
      <xdr:col>6</xdr:col>
      <xdr:colOff>234302</xdr:colOff>
      <xdr:row>29</xdr:row>
      <xdr:rowOff>61232</xdr:rowOff>
    </xdr:from>
    <xdr:to>
      <xdr:col>9</xdr:col>
      <xdr:colOff>463905</xdr:colOff>
      <xdr:row>31</xdr:row>
      <xdr:rowOff>30752</xdr:rowOff>
    </xdr:to>
    <xdr:sp macro="" textlink="">
      <xdr:nvSpPr>
        <xdr:cNvPr id="86" name="Round Diagonal Corner Rectangle 85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id="{00000000-0008-0000-0000-000056000000}"/>
            </a:ext>
          </a:extLst>
        </xdr:cNvPr>
        <xdr:cNvSpPr/>
      </xdr:nvSpPr>
      <xdr:spPr>
        <a:xfrm>
          <a:off x="2996552" y="4401911"/>
          <a:ext cx="1821639" cy="268877"/>
        </a:xfrm>
        <a:prstGeom prst="round2DiagRect">
          <a:avLst/>
        </a:prstGeom>
        <a:solidFill>
          <a:srgbClr val="1F497D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0"/>
          <a:r>
            <a:rPr lang="en-US" sz="1200" b="1">
              <a:effectLst/>
            </a:rPr>
            <a:t>BFSI</a:t>
          </a:r>
        </a:p>
      </xdr:txBody>
    </xdr:sp>
    <xdr:clientData/>
  </xdr:twoCellAnchor>
  <xdr:twoCellAnchor>
    <xdr:from>
      <xdr:col>6</xdr:col>
      <xdr:colOff>98427</xdr:colOff>
      <xdr:row>6</xdr:row>
      <xdr:rowOff>118384</xdr:rowOff>
    </xdr:from>
    <xdr:to>
      <xdr:col>10</xdr:col>
      <xdr:colOff>69101</xdr:colOff>
      <xdr:row>8</xdr:row>
      <xdr:rowOff>87903</xdr:rowOff>
    </xdr:to>
    <xdr:sp macro="" textlink="">
      <xdr:nvSpPr>
        <xdr:cNvPr id="87" name="Round Diagonal Corner Rectangle 86">
          <a:extLst>
            <a:ext uri="{FF2B5EF4-FFF2-40B4-BE49-F238E27FC236}">
              <a16:creationId xmlns:a16="http://schemas.microsoft.com/office/drawing/2014/main" id="{00000000-0008-0000-0000-000057000000}"/>
            </a:ext>
          </a:extLst>
        </xdr:cNvPr>
        <xdr:cNvSpPr/>
      </xdr:nvSpPr>
      <xdr:spPr>
        <a:xfrm>
          <a:off x="2860677" y="1016455"/>
          <a:ext cx="2093388" cy="268877"/>
        </a:xfrm>
        <a:prstGeom prst="round2DiagRect">
          <a:avLst/>
        </a:prstGeom>
        <a:solidFill>
          <a:srgbClr val="9B2D2A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0"/>
          <a:r>
            <a:rPr lang="en-US" sz="1200" b="1" i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PLAY WITH SCREENER</a:t>
          </a:r>
          <a:endParaRPr lang="en-US" sz="1200">
            <a:effectLst/>
          </a:endParaRPr>
        </a:p>
      </xdr:txBody>
    </xdr:sp>
    <xdr:clientData/>
  </xdr:twoCellAnchor>
  <xdr:twoCellAnchor>
    <xdr:from>
      <xdr:col>6</xdr:col>
      <xdr:colOff>98427</xdr:colOff>
      <xdr:row>9</xdr:row>
      <xdr:rowOff>89809</xdr:rowOff>
    </xdr:from>
    <xdr:to>
      <xdr:col>10</xdr:col>
      <xdr:colOff>69101</xdr:colOff>
      <xdr:row>9</xdr:row>
      <xdr:rowOff>89809</xdr:rowOff>
    </xdr:to>
    <xdr:cxnSp macro="">
      <xdr:nvCxnSpPr>
        <xdr:cNvPr id="48" name="Straight Connector 47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CxnSpPr/>
      </xdr:nvCxnSpPr>
      <xdr:spPr>
        <a:xfrm>
          <a:off x="2860677" y="1436916"/>
          <a:ext cx="2093388" cy="0"/>
        </a:xfrm>
        <a:prstGeom prst="line">
          <a:avLst/>
        </a:prstGeom>
        <a:ln w="28575">
          <a:solidFill>
            <a:schemeClr val="bg1">
              <a:lumMod val="50000"/>
            </a:schemeClr>
          </a:solidFill>
        </a:ln>
        <a:effectLst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85725</xdr:colOff>
      <xdr:row>37</xdr:row>
      <xdr:rowOff>65313</xdr:rowOff>
    </xdr:from>
    <xdr:to>
      <xdr:col>25</xdr:col>
      <xdr:colOff>18332</xdr:colOff>
      <xdr:row>37</xdr:row>
      <xdr:rowOff>65313</xdr:rowOff>
    </xdr:to>
    <xdr:cxnSp macro="">
      <xdr:nvCxnSpPr>
        <xdr:cNvPr id="92" name="Straight Connector 91">
          <a:extLst>
            <a:ext uri="{FF2B5EF4-FFF2-40B4-BE49-F238E27FC236}">
              <a16:creationId xmlns:a16="http://schemas.microsoft.com/office/drawing/2014/main" id="{00000000-0008-0000-0000-00005C000000}"/>
            </a:ext>
          </a:extLst>
        </xdr:cNvPr>
        <xdr:cNvCxnSpPr/>
      </xdr:nvCxnSpPr>
      <xdr:spPr>
        <a:xfrm>
          <a:off x="85725" y="5603420"/>
          <a:ext cx="12492000" cy="0"/>
        </a:xfrm>
        <a:prstGeom prst="line">
          <a:avLst/>
        </a:prstGeom>
        <a:ln w="28575">
          <a:solidFill>
            <a:schemeClr val="accent1">
              <a:lumMod val="75000"/>
            </a:schemeClr>
          </a:solidFill>
        </a:ln>
        <a:effectLst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234438</xdr:colOff>
      <xdr:row>25</xdr:row>
      <xdr:rowOff>99334</xdr:rowOff>
    </xdr:from>
    <xdr:to>
      <xdr:col>5</xdr:col>
      <xdr:colOff>205112</xdr:colOff>
      <xdr:row>25</xdr:row>
      <xdr:rowOff>99334</xdr:rowOff>
    </xdr:to>
    <xdr:cxnSp macro="">
      <xdr:nvCxnSpPr>
        <xdr:cNvPr id="95" name="Straight Connector 94">
          <a:extLst>
            <a:ext uri="{FF2B5EF4-FFF2-40B4-BE49-F238E27FC236}">
              <a16:creationId xmlns:a16="http://schemas.microsoft.com/office/drawing/2014/main" id="{00000000-0008-0000-0000-00005F000000}"/>
            </a:ext>
          </a:extLst>
        </xdr:cNvPr>
        <xdr:cNvCxnSpPr/>
      </xdr:nvCxnSpPr>
      <xdr:spPr>
        <a:xfrm>
          <a:off x="343295" y="3841298"/>
          <a:ext cx="2093388" cy="0"/>
        </a:xfrm>
        <a:prstGeom prst="line">
          <a:avLst/>
        </a:prstGeom>
        <a:ln w="28575">
          <a:solidFill>
            <a:schemeClr val="tx1">
              <a:lumMod val="50000"/>
              <a:lumOff val="50000"/>
            </a:schemeClr>
          </a:solidFill>
        </a:ln>
        <a:effectLst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98427</xdr:colOff>
      <xdr:row>25</xdr:row>
      <xdr:rowOff>99334</xdr:rowOff>
    </xdr:from>
    <xdr:to>
      <xdr:col>10</xdr:col>
      <xdr:colOff>69101</xdr:colOff>
      <xdr:row>25</xdr:row>
      <xdr:rowOff>99334</xdr:rowOff>
    </xdr:to>
    <xdr:cxnSp macro="">
      <xdr:nvCxnSpPr>
        <xdr:cNvPr id="96" name="Straight Connector 95">
          <a:extLst>
            <a:ext uri="{FF2B5EF4-FFF2-40B4-BE49-F238E27FC236}">
              <a16:creationId xmlns:a16="http://schemas.microsoft.com/office/drawing/2014/main" id="{00000000-0008-0000-0000-000060000000}"/>
            </a:ext>
          </a:extLst>
        </xdr:cNvPr>
        <xdr:cNvCxnSpPr/>
      </xdr:nvCxnSpPr>
      <xdr:spPr>
        <a:xfrm>
          <a:off x="2860677" y="3841298"/>
          <a:ext cx="2093388" cy="0"/>
        </a:xfrm>
        <a:prstGeom prst="line">
          <a:avLst/>
        </a:prstGeom>
        <a:ln w="28575">
          <a:solidFill>
            <a:schemeClr val="tx1">
              <a:lumMod val="50000"/>
              <a:lumOff val="50000"/>
            </a:schemeClr>
          </a:solidFill>
        </a:ln>
        <a:effectLst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105120</xdr:colOff>
      <xdr:row>1</xdr:row>
      <xdr:rowOff>73817</xdr:rowOff>
    </xdr:from>
    <xdr:to>
      <xdr:col>12</xdr:col>
      <xdr:colOff>439923</xdr:colOff>
      <xdr:row>5</xdr:row>
      <xdr:rowOff>145532</xdr:rowOff>
    </xdr:to>
    <xdr:sp macro="" textlink="">
      <xdr:nvSpPr>
        <xdr:cNvPr id="55" name="Rounded Rectangle 54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SpPr/>
      </xdr:nvSpPr>
      <xdr:spPr>
        <a:xfrm>
          <a:off x="752820" y="226217"/>
          <a:ext cx="5668803" cy="681315"/>
        </a:xfrm>
        <a:prstGeom prst="roundRect">
          <a:avLst>
            <a:gd name="adj" fmla="val 0"/>
          </a:avLst>
        </a:prstGeom>
        <a:gradFill>
          <a:gsLst>
            <a:gs pos="0">
              <a:schemeClr val="accent1">
                <a:tint val="66000"/>
                <a:satMod val="160000"/>
              </a:schemeClr>
            </a:gs>
            <a:gs pos="81991">
              <a:srgbClr val="DCE6F2">
                <a:alpha val="58824"/>
              </a:srgbClr>
            </a:gs>
            <a:gs pos="31000">
              <a:schemeClr val="accent1">
                <a:tint val="44500"/>
                <a:satMod val="160000"/>
              </a:schemeClr>
            </a:gs>
            <a:gs pos="100000">
              <a:srgbClr val="DCE6F2">
                <a:alpha val="58824"/>
              </a:srgbClr>
            </a:gs>
          </a:gsLst>
          <a:lin ang="0" scaled="0"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</xdr:col>
      <xdr:colOff>199068</xdr:colOff>
      <xdr:row>1</xdr:row>
      <xdr:rowOff>100149</xdr:rowOff>
    </xdr:from>
    <xdr:to>
      <xdr:col>4</xdr:col>
      <xdr:colOff>96742</xdr:colOff>
      <xdr:row>5</xdr:row>
      <xdr:rowOff>109114</xdr:rowOff>
    </xdr:to>
    <xdr:pic>
      <xdr:nvPicPr>
        <xdr:cNvPr id="76" name="Picture 75">
          <a:extLst>
            <a:ext uri="{FF2B5EF4-FFF2-40B4-BE49-F238E27FC236}">
              <a16:creationId xmlns:a16="http://schemas.microsoft.com/office/drawing/2014/main" id="{00000000-0008-0000-00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604" y="249828"/>
          <a:ext cx="959031" cy="607679"/>
        </a:xfrm>
        <a:prstGeom prst="rect">
          <a:avLst/>
        </a:prstGeom>
      </xdr:spPr>
    </xdr:pic>
    <xdr:clientData/>
  </xdr:twoCellAnchor>
  <xdr:twoCellAnchor>
    <xdr:from>
      <xdr:col>4</xdr:col>
      <xdr:colOff>112993</xdr:colOff>
      <xdr:row>2</xdr:row>
      <xdr:rowOff>69332</xdr:rowOff>
    </xdr:from>
    <xdr:to>
      <xdr:col>12</xdr:col>
      <xdr:colOff>369176</xdr:colOff>
      <xdr:row>5</xdr:row>
      <xdr:rowOff>44679</xdr:rowOff>
    </xdr:to>
    <xdr:sp macro="" textlink="">
      <xdr:nvSpPr>
        <xdr:cNvPr id="80" name="TextBox 79">
          <a:extLst>
            <a:ext uri="{FF2B5EF4-FFF2-40B4-BE49-F238E27FC236}">
              <a16:creationId xmlns:a16="http://schemas.microsoft.com/office/drawing/2014/main" id="{00000000-0008-0000-0000-000050000000}"/>
            </a:ext>
          </a:extLst>
        </xdr:cNvPr>
        <xdr:cNvSpPr txBox="1"/>
      </xdr:nvSpPr>
      <xdr:spPr>
        <a:xfrm>
          <a:off x="1827493" y="374132"/>
          <a:ext cx="4523383" cy="432547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r>
            <a:rPr lang="en-US" sz="3000" b="1" i="0">
              <a:solidFill>
                <a:schemeClr val="accent1">
                  <a:lumMod val="75000"/>
                </a:schemeClr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rPr>
            <a:t>MOST VALUATION GUIDE</a:t>
          </a:r>
          <a:endParaRPr lang="en-US" sz="3000" b="1">
            <a:solidFill>
              <a:schemeClr val="accent1">
                <a:lumMod val="75000"/>
              </a:schemeClr>
            </a:solidFill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a:endParaRPr>
        </a:p>
      </xdr:txBody>
    </xdr:sp>
    <xdr:clientData/>
  </xdr:twoCellAnchor>
  <xdr:twoCellAnchor>
    <xdr:from>
      <xdr:col>6</xdr:col>
      <xdr:colOff>234302</xdr:colOff>
      <xdr:row>19</xdr:row>
      <xdr:rowOff>99333</xdr:rowOff>
    </xdr:from>
    <xdr:to>
      <xdr:col>9</xdr:col>
      <xdr:colOff>463905</xdr:colOff>
      <xdr:row>21</xdr:row>
      <xdr:rowOff>68854</xdr:rowOff>
    </xdr:to>
    <xdr:sp macro="" textlink="">
      <xdr:nvSpPr>
        <xdr:cNvPr id="89" name="Round Diagonal Corner Rectangle 88">
          <a:hlinkClick xmlns:r="http://schemas.openxmlformats.org/officeDocument/2006/relationships" r:id="rId25"/>
          <a:extLst>
            <a:ext uri="{FF2B5EF4-FFF2-40B4-BE49-F238E27FC236}">
              <a16:creationId xmlns:a16="http://schemas.microsoft.com/office/drawing/2014/main" id="{00000000-0008-0000-0000-000059000000}"/>
            </a:ext>
          </a:extLst>
        </xdr:cNvPr>
        <xdr:cNvSpPr/>
      </xdr:nvSpPr>
      <xdr:spPr>
        <a:xfrm>
          <a:off x="2996552" y="2943226"/>
          <a:ext cx="1821639" cy="268878"/>
        </a:xfrm>
        <a:prstGeom prst="round2DiagRect">
          <a:avLst/>
        </a:prstGeom>
        <a:solidFill>
          <a:srgbClr val="1F497D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0"/>
          <a:r>
            <a:rPr lang="en-US" sz="1200" b="1">
              <a:effectLst/>
            </a:rPr>
            <a:t>ALL PARAMETERS</a:t>
          </a:r>
        </a:p>
      </xdr:txBody>
    </xdr:sp>
    <xdr:clientData/>
  </xdr:twoCellAnchor>
  <xdr:twoCellAnchor editAs="oneCell">
    <xdr:from>
      <xdr:col>5</xdr:col>
      <xdr:colOff>218637</xdr:colOff>
      <xdr:row>38</xdr:row>
      <xdr:rowOff>50311</xdr:rowOff>
    </xdr:from>
    <xdr:to>
      <xdr:col>7</xdr:col>
      <xdr:colOff>170626</xdr:colOff>
      <xdr:row>42</xdr:row>
      <xdr:rowOff>91306</xdr:rowOff>
    </xdr:to>
    <xdr:pic>
      <xdr:nvPicPr>
        <xdr:cNvPr id="2" name="Picture 1">
          <a:hlinkClick xmlns:r="http://schemas.openxmlformats.org/officeDocument/2006/relationships" r:id="rId26"/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50208" y="5738097"/>
          <a:ext cx="1013347" cy="639709"/>
        </a:xfrm>
        <a:prstGeom prst="rect">
          <a:avLst/>
        </a:prstGeom>
        <a:ln>
          <a:noFill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</xdr:pic>
    <xdr:clientData/>
  </xdr:twoCellAnchor>
  <xdr:twoCellAnchor>
    <xdr:from>
      <xdr:col>10</xdr:col>
      <xdr:colOff>80822</xdr:colOff>
      <xdr:row>42</xdr:row>
      <xdr:rowOff>128812</xdr:rowOff>
    </xdr:from>
    <xdr:to>
      <xdr:col>15</xdr:col>
      <xdr:colOff>310057</xdr:colOff>
      <xdr:row>44</xdr:row>
      <xdr:rowOff>137068</xdr:rowOff>
    </xdr:to>
    <xdr:sp macro="" textlink="">
      <xdr:nvSpPr>
        <xdr:cNvPr id="83" name="Rounded Rectangle 82">
          <a:extLst>
            <a:ext uri="{FF2B5EF4-FFF2-40B4-BE49-F238E27FC236}">
              <a16:creationId xmlns:a16="http://schemas.microsoft.com/office/drawing/2014/main" id="{00000000-0008-0000-0000-000053000000}"/>
            </a:ext>
          </a:extLst>
        </xdr:cNvPr>
        <xdr:cNvSpPr>
          <a:spLocks/>
        </xdr:cNvSpPr>
      </xdr:nvSpPr>
      <xdr:spPr>
        <a:xfrm>
          <a:off x="4965786" y="6415312"/>
          <a:ext cx="2882628" cy="307613"/>
        </a:xfrm>
        <a:prstGeom prst="roundRect">
          <a:avLst>
            <a:gd name="adj" fmla="val 0"/>
          </a:avLst>
        </a:prstGeom>
        <a:noFill/>
        <a:ln w="25400" cap="flat" cmpd="sng" algn="ctr">
          <a:noFill/>
          <a:prstDash val="solid"/>
        </a:ln>
        <a:effectLst/>
      </xdr:spPr>
      <xdr:txBody>
        <a:bodyPr rot="0" spcFirstLastPara="0" vert="horz" wrap="square" lIns="0" tIns="0" rIns="0" bIns="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marL="0" marR="0" algn="just">
            <a:spcBef>
              <a:spcPts val="0"/>
            </a:spcBef>
            <a:spcAft>
              <a:spcPts val="0"/>
            </a:spcAft>
          </a:pPr>
          <a:r>
            <a:rPr lang="en-US" sz="1000" b="1">
              <a:solidFill>
                <a:srgbClr val="0000FF"/>
              </a:solidFill>
              <a:effectLst/>
              <a:latin typeface="Calibri"/>
              <a:ea typeface="Calibri"/>
              <a:cs typeface="Times New Roman"/>
            </a:rPr>
            <a:t>Click on product icon for latest</a:t>
          </a:r>
          <a:r>
            <a:rPr lang="en-US" sz="1000" b="1" baseline="0">
              <a:solidFill>
                <a:srgbClr val="0000FF"/>
              </a:solidFill>
              <a:effectLst/>
              <a:latin typeface="Calibri"/>
              <a:ea typeface="Calibri"/>
              <a:cs typeface="Times New Roman"/>
            </a:rPr>
            <a:t> </a:t>
          </a:r>
          <a:r>
            <a:rPr lang="en-US" sz="1000" b="1">
              <a:solidFill>
                <a:srgbClr val="0000FF"/>
              </a:solidFill>
              <a:effectLst/>
              <a:latin typeface="Calibri"/>
              <a:ea typeface="Calibri"/>
              <a:cs typeface="Times New Roman"/>
            </a:rPr>
            <a:t>research report</a:t>
          </a:r>
          <a:endParaRPr lang="en-US" sz="1000">
            <a:solidFill>
              <a:srgbClr val="000000"/>
            </a:solidFill>
            <a:effectLst/>
            <a:latin typeface="Calibri"/>
            <a:ea typeface="Calibri"/>
            <a:cs typeface="Times New Roman"/>
          </a:endParaRPr>
        </a:p>
      </xdr:txBody>
    </xdr:sp>
    <xdr:clientData/>
  </xdr:twoCellAnchor>
  <xdr:twoCellAnchor>
    <xdr:from>
      <xdr:col>1</xdr:col>
      <xdr:colOff>275250</xdr:colOff>
      <xdr:row>38</xdr:row>
      <xdr:rowOff>28031</xdr:rowOff>
    </xdr:from>
    <xdr:to>
      <xdr:col>4</xdr:col>
      <xdr:colOff>345617</xdr:colOff>
      <xdr:row>42</xdr:row>
      <xdr:rowOff>139607</xdr:rowOff>
    </xdr:to>
    <xdr:sp macro="" textlink="">
      <xdr:nvSpPr>
        <xdr:cNvPr id="5" name="Striped Right Arrow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/>
      </xdr:nvSpPr>
      <xdr:spPr>
        <a:xfrm>
          <a:off x="384107" y="5715817"/>
          <a:ext cx="1662403" cy="710290"/>
        </a:xfrm>
        <a:prstGeom prst="stripedRightArrow">
          <a:avLst>
            <a:gd name="adj1" fmla="val 76807"/>
            <a:gd name="adj2" fmla="val 50000"/>
          </a:avLst>
        </a:prstGeom>
        <a:solidFill>
          <a:srgbClr val="9B2D2A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200" b="1" i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OTHER QUANT </a:t>
          </a:r>
          <a:br>
            <a:rPr lang="en-US" sz="1200" b="1" i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</a:br>
          <a:r>
            <a:rPr lang="en-US" sz="1200" b="1" i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OFFERINGS</a:t>
          </a:r>
          <a:endParaRPr lang="en-US" sz="1200">
            <a:effectLst/>
          </a:endParaRPr>
        </a:p>
      </xdr:txBody>
    </xdr:sp>
    <xdr:clientData/>
  </xdr:twoCellAnchor>
  <xdr:twoCellAnchor>
    <xdr:from>
      <xdr:col>16</xdr:col>
      <xdr:colOff>220980</xdr:colOff>
      <xdr:row>1048575</xdr:row>
      <xdr:rowOff>0</xdr:rowOff>
    </xdr:from>
    <xdr:to>
      <xdr:col>21</xdr:col>
      <xdr:colOff>0</xdr:colOff>
      <xdr:row>1048575</xdr:row>
      <xdr:rowOff>0</xdr:rowOff>
    </xdr:to>
    <xdr:pic>
      <xdr:nvPicPr>
        <xdr:cNvPr id="88" name="Picture 8">
          <a:hlinkClick xmlns:r="http://schemas.openxmlformats.org/officeDocument/2006/relationships" r:id="rId28"/>
          <a:extLst>
            <a:ext uri="{FF2B5EF4-FFF2-40B4-BE49-F238E27FC236}">
              <a16:creationId xmlns:a16="http://schemas.microsoft.com/office/drawing/2014/main" id="{00000000-0008-0000-0000-00005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186" t="21887" r="7387" b="63319"/>
        <a:stretch>
          <a:fillRect/>
        </a:stretch>
      </xdr:blipFill>
      <xdr:spPr bwMode="auto">
        <a:xfrm>
          <a:off x="7757160" y="7010400"/>
          <a:ext cx="198882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220980</xdr:colOff>
      <xdr:row>1048575</xdr:row>
      <xdr:rowOff>0</xdr:rowOff>
    </xdr:from>
    <xdr:to>
      <xdr:col>21</xdr:col>
      <xdr:colOff>0</xdr:colOff>
      <xdr:row>1048575</xdr:row>
      <xdr:rowOff>0</xdr:rowOff>
    </xdr:to>
    <xdr:pic>
      <xdr:nvPicPr>
        <xdr:cNvPr id="91" name="Picture 8">
          <a:hlinkClick xmlns:r="http://schemas.openxmlformats.org/officeDocument/2006/relationships" r:id="rId28"/>
          <a:extLst>
            <a:ext uri="{FF2B5EF4-FFF2-40B4-BE49-F238E27FC236}">
              <a16:creationId xmlns:a16="http://schemas.microsoft.com/office/drawing/2014/main" id="{00000000-0008-0000-0000-00005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186" t="21887" r="7387" b="63319"/>
        <a:stretch>
          <a:fillRect/>
        </a:stretch>
      </xdr:blipFill>
      <xdr:spPr bwMode="auto">
        <a:xfrm>
          <a:off x="7757160" y="7010400"/>
          <a:ext cx="198882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134981</xdr:colOff>
      <xdr:row>38</xdr:row>
      <xdr:rowOff>126272</xdr:rowOff>
    </xdr:from>
    <xdr:to>
      <xdr:col>15</xdr:col>
      <xdr:colOff>526121</xdr:colOff>
      <xdr:row>42</xdr:row>
      <xdr:rowOff>65312</xdr:rowOff>
    </xdr:to>
    <xdr:pic>
      <xdr:nvPicPr>
        <xdr:cNvPr id="97" name="Picture 96">
          <a:hlinkClick xmlns:r="http://schemas.openxmlformats.org/officeDocument/2006/relationships" r:id="rId28"/>
          <a:extLst>
            <a:ext uri="{FF2B5EF4-FFF2-40B4-BE49-F238E27FC236}">
              <a16:creationId xmlns:a16="http://schemas.microsoft.com/office/drawing/2014/main" id="{00000000-0008-0000-0000-00006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81302" y="5814058"/>
          <a:ext cx="1983176" cy="5377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382747</xdr:colOff>
      <xdr:row>38</xdr:row>
      <xdr:rowOff>35126</xdr:rowOff>
    </xdr:from>
    <xdr:to>
      <xdr:col>11</xdr:col>
      <xdr:colOff>125892</xdr:colOff>
      <xdr:row>41</xdr:row>
      <xdr:rowOff>126567</xdr:rowOff>
    </xdr:to>
    <xdr:pic>
      <xdr:nvPicPr>
        <xdr:cNvPr id="98" name="Picture 97">
          <a:hlinkClick xmlns:r="http://schemas.openxmlformats.org/officeDocument/2006/relationships" r:id="rId31"/>
          <a:extLst>
            <a:ext uri="{FF2B5EF4-FFF2-40B4-BE49-F238E27FC236}">
              <a16:creationId xmlns:a16="http://schemas.microsoft.com/office/drawing/2014/main" id="{00000000-0008-0000-00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06354" y="5722912"/>
          <a:ext cx="1335181" cy="540476"/>
        </a:xfrm>
        <a:prstGeom prst="rect">
          <a:avLst/>
        </a:prstGeom>
      </xdr:spPr>
    </xdr:pic>
    <xdr:clientData/>
  </xdr:twoCellAnchor>
  <xdr:twoCellAnchor editAs="oneCell">
    <xdr:from>
      <xdr:col>17</xdr:col>
      <xdr:colOff>158134</xdr:colOff>
      <xdr:row>37</xdr:row>
      <xdr:rowOff>146049</xdr:rowOff>
    </xdr:from>
    <xdr:to>
      <xdr:col>19</xdr:col>
      <xdr:colOff>496114</xdr:colOff>
      <xdr:row>43</xdr:row>
      <xdr:rowOff>115520</xdr:rowOff>
    </xdr:to>
    <xdr:pic>
      <xdr:nvPicPr>
        <xdr:cNvPr id="99" name="Picture 98">
          <a:hlinkClick xmlns:r="http://schemas.openxmlformats.org/officeDocument/2006/relationships" r:id="rId33"/>
          <a:extLst>
            <a:ext uri="{FF2B5EF4-FFF2-40B4-BE49-F238E27FC236}">
              <a16:creationId xmlns:a16="http://schemas.microsoft.com/office/drawing/2014/main" id="{00000000-0008-0000-00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57848" y="5684156"/>
          <a:ext cx="1113587" cy="867543"/>
        </a:xfrm>
        <a:prstGeom prst="rect">
          <a:avLst/>
        </a:prstGeom>
      </xdr:spPr>
    </xdr:pic>
    <xdr:clientData/>
  </xdr:twoCellAnchor>
  <xdr:twoCellAnchor editAs="oneCell">
    <xdr:from>
      <xdr:col>9</xdr:col>
      <xdr:colOff>343622</xdr:colOff>
      <xdr:row>42</xdr:row>
      <xdr:rowOff>56698</xdr:rowOff>
    </xdr:from>
    <xdr:to>
      <xdr:col>10</xdr:col>
      <xdr:colOff>109179</xdr:colOff>
      <xdr:row>44</xdr:row>
      <xdr:rowOff>50348</xdr:rowOff>
    </xdr:to>
    <xdr:pic>
      <xdr:nvPicPr>
        <xdr:cNvPr id="90" name="Picture 89" descr="http://www.pngall.com/wp-content/uploads/2016/05/Click-PNG.png">
          <a:extLst>
            <a:ext uri="{FF2B5EF4-FFF2-40B4-BE49-F238E27FC236}">
              <a16:creationId xmlns:a16="http://schemas.microsoft.com/office/drawing/2014/main" id="{00000000-0008-0000-0000-00005A000000}"/>
            </a:ext>
          </a:extLst>
        </xdr:cNvPr>
        <xdr:cNvPicPr/>
      </xdr:nvPicPr>
      <xdr:blipFill>
        <a:blip xmlns:r="http://schemas.openxmlformats.org/officeDocument/2006/relationships" r:embed="rId35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7908" y="6343198"/>
          <a:ext cx="296235" cy="293007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13</xdr:col>
      <xdr:colOff>148458</xdr:colOff>
      <xdr:row>13</xdr:row>
      <xdr:rowOff>6918</xdr:rowOff>
    </xdr:from>
    <xdr:to>
      <xdr:col>15</xdr:col>
      <xdr:colOff>239101</xdr:colOff>
      <xdr:row>14</xdr:row>
      <xdr:rowOff>138039</xdr:rowOff>
    </xdr:to>
    <xdr:sp macro="" textlink="">
      <xdr:nvSpPr>
        <xdr:cNvPr id="94" name="Round Diagonal Corner Rectangle 93">
          <a:hlinkClick xmlns:r="http://schemas.openxmlformats.org/officeDocument/2006/relationships" r:id="rId36"/>
          <a:extLst>
            <a:ext uri="{FF2B5EF4-FFF2-40B4-BE49-F238E27FC236}">
              <a16:creationId xmlns:a16="http://schemas.microsoft.com/office/drawing/2014/main" id="{00000000-0008-0000-0000-00005E000000}"/>
            </a:ext>
          </a:extLst>
        </xdr:cNvPr>
        <xdr:cNvSpPr/>
      </xdr:nvSpPr>
      <xdr:spPr>
        <a:xfrm>
          <a:off x="6625458" y="1952739"/>
          <a:ext cx="1152000" cy="280800"/>
        </a:xfrm>
        <a:prstGeom prst="round2DiagRect">
          <a:avLst/>
        </a:prstGeom>
        <a:solidFill>
          <a:srgbClr val="1F497D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0"/>
          <a:r>
            <a:rPr lang="en-US" sz="1200" b="1" i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Insurance</a:t>
          </a:r>
          <a:endParaRPr lang="en-US" sz="1200" b="1">
            <a:effectLst/>
          </a:endParaRPr>
        </a:p>
      </xdr:txBody>
    </xdr:sp>
    <xdr:clientData/>
  </xdr:twoCellAnchor>
  <xdr:twoCellAnchor>
    <xdr:from>
      <xdr:col>13</xdr:col>
      <xdr:colOff>148458</xdr:colOff>
      <xdr:row>15</xdr:row>
      <xdr:rowOff>115887</xdr:rowOff>
    </xdr:from>
    <xdr:to>
      <xdr:col>15</xdr:col>
      <xdr:colOff>239101</xdr:colOff>
      <xdr:row>17</xdr:row>
      <xdr:rowOff>97330</xdr:rowOff>
    </xdr:to>
    <xdr:sp macro="" textlink="">
      <xdr:nvSpPr>
        <xdr:cNvPr id="93" name="Round Diagonal Corner Rectangle 92">
          <a:hlinkClick xmlns:r="http://schemas.openxmlformats.org/officeDocument/2006/relationships" r:id="rId37"/>
          <a:extLst>
            <a:ext uri="{FF2B5EF4-FFF2-40B4-BE49-F238E27FC236}">
              <a16:creationId xmlns:a16="http://schemas.microsoft.com/office/drawing/2014/main" id="{00000000-0008-0000-0000-00005D000000}"/>
            </a:ext>
          </a:extLst>
        </xdr:cNvPr>
        <xdr:cNvSpPr/>
      </xdr:nvSpPr>
      <xdr:spPr>
        <a:xfrm>
          <a:off x="6625458" y="2361066"/>
          <a:ext cx="1152000" cy="280800"/>
        </a:xfrm>
        <a:prstGeom prst="round2DiagRect">
          <a:avLst/>
        </a:prstGeom>
        <a:solidFill>
          <a:srgbClr val="1F497D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0"/>
          <a:r>
            <a:rPr lang="en-US" sz="1200" b="1" i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Consumer</a:t>
          </a:r>
          <a:endParaRPr lang="en-US" sz="1200" b="1">
            <a:effectLst/>
          </a:endParaRPr>
        </a:p>
      </xdr:txBody>
    </xdr:sp>
    <xdr:clientData/>
  </xdr:twoCellAnchor>
  <xdr:twoCellAnchor>
    <xdr:from>
      <xdr:col>16</xdr:col>
      <xdr:colOff>31994</xdr:colOff>
      <xdr:row>23</xdr:row>
      <xdr:rowOff>146195</xdr:rowOff>
    </xdr:from>
    <xdr:to>
      <xdr:col>18</xdr:col>
      <xdr:colOff>50637</xdr:colOff>
      <xdr:row>25</xdr:row>
      <xdr:rowOff>127638</xdr:rowOff>
    </xdr:to>
    <xdr:sp macro="" textlink="">
      <xdr:nvSpPr>
        <xdr:cNvPr id="100" name="Round Diagonal Corner Rectangle 99">
          <a:hlinkClick xmlns:r="http://schemas.openxmlformats.org/officeDocument/2006/relationships" r:id="rId38"/>
          <a:extLst>
            <a:ext uri="{FF2B5EF4-FFF2-40B4-BE49-F238E27FC236}">
              <a16:creationId xmlns:a16="http://schemas.microsoft.com/office/drawing/2014/main" id="{00000000-0008-0000-0000-000064000000}"/>
            </a:ext>
          </a:extLst>
        </xdr:cNvPr>
        <xdr:cNvSpPr/>
      </xdr:nvSpPr>
      <xdr:spPr>
        <a:xfrm>
          <a:off x="8101030" y="3588802"/>
          <a:ext cx="1080000" cy="280800"/>
        </a:xfrm>
        <a:prstGeom prst="round2DiagRect">
          <a:avLst/>
        </a:prstGeom>
        <a:solidFill>
          <a:srgbClr val="1F497D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0"/>
          <a:r>
            <a:rPr lang="en-US" sz="1050" b="1" i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SP. Chemicals</a:t>
          </a:r>
          <a:endParaRPr lang="en-US" sz="1050" b="1">
            <a:effectLst/>
          </a:endParaRPr>
        </a:p>
      </xdr:txBody>
    </xdr:sp>
    <xdr:clientData/>
  </xdr:twoCellAnchor>
  <xdr:twoCellAnchor>
    <xdr:from>
      <xdr:col>16</xdr:col>
      <xdr:colOff>31994</xdr:colOff>
      <xdr:row>18</xdr:row>
      <xdr:rowOff>76832</xdr:rowOff>
    </xdr:from>
    <xdr:to>
      <xdr:col>18</xdr:col>
      <xdr:colOff>50637</xdr:colOff>
      <xdr:row>20</xdr:row>
      <xdr:rowOff>58275</xdr:rowOff>
    </xdr:to>
    <xdr:sp macro="" textlink="">
      <xdr:nvSpPr>
        <xdr:cNvPr id="101" name="Round Diagonal Corner Rectangle 100">
          <a:hlinkClick xmlns:r="http://schemas.openxmlformats.org/officeDocument/2006/relationships" r:id="rId39"/>
          <a:extLst>
            <a:ext uri="{FF2B5EF4-FFF2-40B4-BE49-F238E27FC236}">
              <a16:creationId xmlns:a16="http://schemas.microsoft.com/office/drawing/2014/main" id="{00000000-0008-0000-0000-000065000000}"/>
            </a:ext>
          </a:extLst>
        </xdr:cNvPr>
        <xdr:cNvSpPr/>
      </xdr:nvSpPr>
      <xdr:spPr>
        <a:xfrm>
          <a:off x="8101030" y="2771046"/>
          <a:ext cx="1080000" cy="280800"/>
        </a:xfrm>
        <a:prstGeom prst="round2DiagRect">
          <a:avLst/>
        </a:prstGeom>
        <a:solidFill>
          <a:srgbClr val="1F497D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0"/>
          <a:r>
            <a:rPr lang="en-US" sz="1050" b="1" i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Logistics</a:t>
          </a:r>
          <a:endParaRPr lang="en-US" sz="1050" b="1">
            <a:effectLst/>
          </a:endParaRPr>
        </a:p>
      </xdr:txBody>
    </xdr:sp>
    <xdr:clientData/>
  </xdr:twoCellAnchor>
  <xdr:twoCellAnchor>
    <xdr:from>
      <xdr:col>10</xdr:col>
      <xdr:colOff>292136</xdr:colOff>
      <xdr:row>26</xdr:row>
      <xdr:rowOff>102731</xdr:rowOff>
    </xdr:from>
    <xdr:to>
      <xdr:col>12</xdr:col>
      <xdr:colOff>346779</xdr:colOff>
      <xdr:row>28</xdr:row>
      <xdr:rowOff>91374</xdr:rowOff>
    </xdr:to>
    <xdr:sp macro="" textlink="">
      <xdr:nvSpPr>
        <xdr:cNvPr id="102" name="Round Diagonal Corner Rectangle 101">
          <a:hlinkClick xmlns:r="http://schemas.openxmlformats.org/officeDocument/2006/relationships" r:id="rId40"/>
          <a:extLst>
            <a:ext uri="{FF2B5EF4-FFF2-40B4-BE49-F238E27FC236}">
              <a16:creationId xmlns:a16="http://schemas.microsoft.com/office/drawing/2014/main" id="{00000000-0008-0000-0000-000066000000}"/>
            </a:ext>
          </a:extLst>
        </xdr:cNvPr>
        <xdr:cNvSpPr/>
      </xdr:nvSpPr>
      <xdr:spPr>
        <a:xfrm>
          <a:off x="5177100" y="3994374"/>
          <a:ext cx="1116000" cy="288000"/>
        </a:xfrm>
        <a:prstGeom prst="round2DiagRect">
          <a:avLst/>
        </a:prstGeom>
        <a:solidFill>
          <a:srgbClr val="1F497D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0"/>
          <a:r>
            <a:rPr lang="en-US" sz="1200" b="1" i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Real</a:t>
          </a:r>
          <a:r>
            <a:rPr lang="en-US" sz="1200" b="1" i="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Estate</a:t>
          </a:r>
          <a:endParaRPr lang="en-US" sz="1200" b="1">
            <a:effectLst/>
          </a:endParaRPr>
        </a:p>
      </xdr:txBody>
    </xdr:sp>
    <xdr:clientData/>
  </xdr:twoCellAnchor>
  <xdr:twoCellAnchor>
    <xdr:from>
      <xdr:col>21</xdr:col>
      <xdr:colOff>149657</xdr:colOff>
      <xdr:row>37</xdr:row>
      <xdr:rowOff>81645</xdr:rowOff>
    </xdr:from>
    <xdr:to>
      <xdr:col>23</xdr:col>
      <xdr:colOff>226009</xdr:colOff>
      <xdr:row>44</xdr:row>
      <xdr:rowOff>85652</xdr:rowOff>
    </xdr:to>
    <xdr:grpSp>
      <xdr:nvGrpSpPr>
        <xdr:cNvPr id="64" name="Group 63">
          <a:hlinkClick xmlns:r="http://schemas.openxmlformats.org/officeDocument/2006/relationships" r:id="rId41"/>
          <a:extLst>
            <a:ext uri="{FF2B5EF4-FFF2-40B4-BE49-F238E27FC236}">
              <a16:creationId xmlns:a16="http://schemas.microsoft.com/office/drawing/2014/main" id="{00000000-0008-0000-0000-000040000000}"/>
            </a:ext>
          </a:extLst>
        </xdr:cNvPr>
        <xdr:cNvGrpSpPr/>
      </xdr:nvGrpSpPr>
      <xdr:grpSpPr>
        <a:xfrm>
          <a:off x="10586336" y="5619752"/>
          <a:ext cx="1137709" cy="1051757"/>
          <a:chOff x="12022666" y="4717722"/>
          <a:chExt cx="1471084" cy="1051757"/>
        </a:xfrm>
      </xdr:grpSpPr>
      <xdr:pic>
        <xdr:nvPicPr>
          <xdr:cNvPr id="69" name="Picture 68">
            <a:extLst>
              <a:ext uri="{FF2B5EF4-FFF2-40B4-BE49-F238E27FC236}">
                <a16:creationId xmlns:a16="http://schemas.microsoft.com/office/drawing/2014/main" id="{00000000-0008-0000-0000-000045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2022666" y="4717722"/>
            <a:ext cx="1471084" cy="1018443"/>
          </a:xfrm>
          <a:prstGeom prst="rect">
            <a:avLst/>
          </a:prstGeom>
          <a:ln>
            <a:noFill/>
          </a:ln>
          <a:effectLst>
            <a:outerShdw blurRad="63500" sx="110000" sy="110000" algn="ctr" rotWithShape="0">
              <a:prstClr val="black">
                <a:alpha val="40000"/>
              </a:prstClr>
            </a:outerShdw>
          </a:effectLst>
        </xdr:spPr>
      </xdr:pic>
      <xdr:sp macro="" textlink="">
        <xdr:nvSpPr>
          <xdr:cNvPr id="103" name="TextBox 102">
            <a:extLst>
              <a:ext uri="{FF2B5EF4-FFF2-40B4-BE49-F238E27FC236}">
                <a16:creationId xmlns:a16="http://schemas.microsoft.com/office/drawing/2014/main" id="{00000000-0008-0000-0000-000067000000}"/>
              </a:ext>
            </a:extLst>
          </xdr:cNvPr>
          <xdr:cNvSpPr txBox="1"/>
        </xdr:nvSpPr>
        <xdr:spPr>
          <a:xfrm>
            <a:off x="12161302" y="5612961"/>
            <a:ext cx="1152531" cy="156518"/>
          </a:xfrm>
          <a:prstGeom prst="rect">
            <a:avLst/>
          </a:prstGeom>
          <a:noFill/>
          <a:effectLst>
            <a:outerShdw blurRad="63500" sx="110000" sy="110000" algn="ctr" rotWithShape="0">
              <a:prstClr val="black">
                <a:alpha val="40000"/>
              </a:prstClr>
            </a:outerShdw>
          </a:effectLst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lIns="0" tIns="0" rIns="0" bIns="0" rtlCol="0" anchor="ctr" anchorCtr="0">
            <a:spAutoFit/>
          </a:bodyPr>
          <a:lstStyle/>
          <a:p>
            <a:pPr algn="ctr"/>
            <a:r>
              <a:rPr lang="en-IN" sz="1000" b="1"/>
              <a:t>The Eagle Eye</a:t>
            </a:r>
          </a:p>
        </xdr:txBody>
      </xdr:sp>
    </xdr:grpSp>
    <xdr:clientData/>
  </xdr:twoCellAnchor>
  <xdr:twoCellAnchor>
    <xdr:from>
      <xdr:col>13</xdr:col>
      <xdr:colOff>286285</xdr:colOff>
      <xdr:row>1</xdr:row>
      <xdr:rowOff>137431</xdr:rowOff>
    </xdr:from>
    <xdr:to>
      <xdr:col>16</xdr:col>
      <xdr:colOff>191848</xdr:colOff>
      <xdr:row>5</xdr:row>
      <xdr:rowOff>114717</xdr:rowOff>
    </xdr:to>
    <xdr:pic>
      <xdr:nvPicPr>
        <xdr:cNvPr id="104" name="Picture 103">
          <a:extLst>
            <a:ext uri="{FF2B5EF4-FFF2-40B4-BE49-F238E27FC236}">
              <a16:creationId xmlns:a16="http://schemas.microsoft.com/office/drawing/2014/main" id="{00000000-0008-0000-00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3285" y="287110"/>
          <a:ext cx="1497599" cy="576000"/>
        </a:xfrm>
        <a:prstGeom prst="rect">
          <a:avLst/>
        </a:prstGeom>
      </xdr:spPr>
    </xdr:pic>
    <xdr:clientData/>
  </xdr:twoCellAnchor>
  <xdr:oneCellAnchor>
    <xdr:from>
      <xdr:col>0</xdr:col>
      <xdr:colOff>68043</xdr:colOff>
      <xdr:row>35</xdr:row>
      <xdr:rowOff>81642</xdr:rowOff>
    </xdr:from>
    <xdr:ext cx="6419834" cy="248851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/>
      </xdr:nvSpPr>
      <xdr:spPr>
        <a:xfrm>
          <a:off x="68043" y="5320392"/>
          <a:ext cx="6419834" cy="2488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IN" sz="10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Investment in securities market are subject to market risks. Read all the related documents carefully before investing</a:t>
          </a:r>
          <a:endParaRPr lang="en-IN" sz="1000"/>
        </a:p>
      </xdr:txBody>
    </xdr:sp>
    <xdr:clientData/>
  </xdr:oneCellAnchor>
  <xdr:twoCellAnchor>
    <xdr:from>
      <xdr:col>13</xdr:col>
      <xdr:colOff>148458</xdr:colOff>
      <xdr:row>18</xdr:row>
      <xdr:rowOff>75179</xdr:rowOff>
    </xdr:from>
    <xdr:to>
      <xdr:col>15</xdr:col>
      <xdr:colOff>239101</xdr:colOff>
      <xdr:row>20</xdr:row>
      <xdr:rowOff>56622</xdr:rowOff>
    </xdr:to>
    <xdr:sp macro="" textlink="">
      <xdr:nvSpPr>
        <xdr:cNvPr id="105" name="Round Diagonal Corner Rectangle 104">
          <a:hlinkClick xmlns:r="http://schemas.openxmlformats.org/officeDocument/2006/relationships" r:id="rId44"/>
          <a:extLst>
            <a:ext uri="{FF2B5EF4-FFF2-40B4-BE49-F238E27FC236}">
              <a16:creationId xmlns:a16="http://schemas.microsoft.com/office/drawing/2014/main" id="{00000000-0008-0000-0000-000069000000}"/>
            </a:ext>
          </a:extLst>
        </xdr:cNvPr>
        <xdr:cNvSpPr/>
      </xdr:nvSpPr>
      <xdr:spPr>
        <a:xfrm>
          <a:off x="6625458" y="2769393"/>
          <a:ext cx="1152000" cy="280800"/>
        </a:xfrm>
        <a:prstGeom prst="round2DiagRect">
          <a:avLst/>
        </a:prstGeom>
        <a:solidFill>
          <a:srgbClr val="1F497D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0"/>
          <a:r>
            <a:rPr lang="en-US" sz="1200" b="1" i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EMS</a:t>
          </a:r>
          <a:endParaRPr lang="en-US" sz="1200" b="1">
            <a:effectLst/>
          </a:endParaRPr>
        </a:p>
      </xdr:txBody>
    </xdr:sp>
    <xdr:clientData/>
  </xdr:twoCellAnchor>
  <xdr:twoCellAnchor>
    <xdr:from>
      <xdr:col>16</xdr:col>
      <xdr:colOff>31994</xdr:colOff>
      <xdr:row>13</xdr:row>
      <xdr:rowOff>7469</xdr:rowOff>
    </xdr:from>
    <xdr:to>
      <xdr:col>18</xdr:col>
      <xdr:colOff>50637</xdr:colOff>
      <xdr:row>14</xdr:row>
      <xdr:rowOff>138590</xdr:rowOff>
    </xdr:to>
    <xdr:sp macro="" textlink="">
      <xdr:nvSpPr>
        <xdr:cNvPr id="107" name="Round Diagonal Corner Rectangle 106">
          <a:hlinkClick xmlns:r="http://schemas.openxmlformats.org/officeDocument/2006/relationships" r:id="rId45"/>
          <a:extLst>
            <a:ext uri="{FF2B5EF4-FFF2-40B4-BE49-F238E27FC236}">
              <a16:creationId xmlns:a16="http://schemas.microsoft.com/office/drawing/2014/main" id="{00000000-0008-0000-0000-00006B000000}"/>
            </a:ext>
          </a:extLst>
        </xdr:cNvPr>
        <xdr:cNvSpPr/>
      </xdr:nvSpPr>
      <xdr:spPr>
        <a:xfrm>
          <a:off x="8101030" y="1953290"/>
          <a:ext cx="1080000" cy="280800"/>
        </a:xfrm>
        <a:prstGeom prst="round2DiagRect">
          <a:avLst/>
        </a:prstGeom>
        <a:solidFill>
          <a:srgbClr val="1F497D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0"/>
          <a:r>
            <a:rPr lang="en-US" sz="105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Capital Goods</a:t>
          </a:r>
          <a:endParaRPr lang="en-US" sz="1050" b="1">
            <a:effectLst/>
          </a:endParaRPr>
        </a:p>
      </xdr:txBody>
    </xdr:sp>
    <xdr:clientData/>
  </xdr:twoCellAnchor>
  <xdr:twoCellAnchor>
    <xdr:from>
      <xdr:col>16</xdr:col>
      <xdr:colOff>31994</xdr:colOff>
      <xdr:row>15</xdr:row>
      <xdr:rowOff>116989</xdr:rowOff>
    </xdr:from>
    <xdr:to>
      <xdr:col>18</xdr:col>
      <xdr:colOff>50637</xdr:colOff>
      <xdr:row>17</xdr:row>
      <xdr:rowOff>98432</xdr:rowOff>
    </xdr:to>
    <xdr:sp macro="" textlink="">
      <xdr:nvSpPr>
        <xdr:cNvPr id="106" name="Round Diagonal Corner Rectangle 105">
          <a:hlinkClick xmlns:r="http://schemas.openxmlformats.org/officeDocument/2006/relationships" r:id="rId46"/>
          <a:extLst>
            <a:ext uri="{FF2B5EF4-FFF2-40B4-BE49-F238E27FC236}">
              <a16:creationId xmlns:a16="http://schemas.microsoft.com/office/drawing/2014/main" id="{00000000-0008-0000-0000-00006A000000}"/>
            </a:ext>
          </a:extLst>
        </xdr:cNvPr>
        <xdr:cNvSpPr/>
      </xdr:nvSpPr>
      <xdr:spPr>
        <a:xfrm>
          <a:off x="8101030" y="2362168"/>
          <a:ext cx="1080000" cy="280800"/>
        </a:xfrm>
        <a:prstGeom prst="round2DiagRect">
          <a:avLst/>
        </a:prstGeom>
        <a:solidFill>
          <a:srgbClr val="1F497D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0"/>
          <a:r>
            <a:rPr lang="en-US" sz="1050" b="1" i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Cons.</a:t>
          </a:r>
          <a:r>
            <a:rPr lang="en-US" sz="1050" b="1" i="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Durables</a:t>
          </a:r>
          <a:endParaRPr lang="en-US" sz="1050" b="1">
            <a:effectLst/>
          </a:endParaRPr>
        </a:p>
      </xdr:txBody>
    </xdr:sp>
    <xdr:clientData/>
  </xdr:twoCellAnchor>
  <xdr:twoCellAnchor>
    <xdr:from>
      <xdr:col>18</xdr:col>
      <xdr:colOff>189000</xdr:colOff>
      <xdr:row>0</xdr:row>
      <xdr:rowOff>137430</xdr:rowOff>
    </xdr:from>
    <xdr:to>
      <xdr:col>25</xdr:col>
      <xdr:colOff>0</xdr:colOff>
      <xdr:row>36</xdr:row>
      <xdr:rowOff>149001</xdr:rowOff>
    </xdr:to>
    <xdr:sp macro="" textlink="">
      <xdr:nvSpPr>
        <xdr:cNvPr id="109" name="Round Diagonal Corner Rectangle 108">
          <a:extLst>
            <a:ext uri="{FF2B5EF4-FFF2-40B4-BE49-F238E27FC236}">
              <a16:creationId xmlns:a16="http://schemas.microsoft.com/office/drawing/2014/main" id="{00000000-0008-0000-0000-00006D000000}"/>
            </a:ext>
          </a:extLst>
        </xdr:cNvPr>
        <xdr:cNvSpPr/>
      </xdr:nvSpPr>
      <xdr:spPr>
        <a:xfrm flipH="1">
          <a:off x="9319393" y="137430"/>
          <a:ext cx="3240000" cy="5400000"/>
        </a:xfrm>
        <a:prstGeom prst="round2DiagRect">
          <a:avLst/>
        </a:prstGeom>
        <a:solidFill>
          <a:schemeClr val="accent1">
            <a:lumMod val="20000"/>
            <a:lumOff val="80000"/>
            <a:alpha val="59000"/>
          </a:schemeClr>
        </a:solidFill>
        <a:ln w="19050">
          <a:solidFill>
            <a:schemeClr val="tx2">
              <a:lumMod val="75000"/>
            </a:schemeClr>
          </a:solidFill>
        </a:ln>
        <a:effectLst>
          <a:outerShdw blurRad="50800" dist="38100" dir="2700000" algn="tl" rotWithShape="0">
            <a:prstClr val="black">
              <a:alpha val="12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36000" tIns="0" rIns="0" bIns="0" rtlCol="0" anchor="t"/>
        <a:lstStyle/>
        <a:p>
          <a:pPr algn="l" rtl="0"/>
          <a:r>
            <a:rPr lang="en-US" sz="1500" b="1" i="0">
              <a:solidFill>
                <a:schemeClr val="accent1">
                  <a:lumMod val="75000"/>
                </a:schemeClr>
              </a:solidFill>
              <a:effectLst/>
              <a:latin typeface="+mn-lt"/>
              <a:ea typeface="+mn-ea"/>
              <a:cs typeface="+mn-cs"/>
            </a:rPr>
            <a:t>About the product</a:t>
          </a:r>
        </a:p>
        <a:p>
          <a:pPr>
            <a:spcAft>
              <a:spcPts val="600"/>
            </a:spcAft>
          </a:pPr>
          <a:r>
            <a:rPr lang="en-US" sz="1100">
              <a:solidFill>
                <a:schemeClr val="tx1"/>
              </a:solidFill>
              <a:latin typeface="+mn-lt"/>
              <a:ea typeface="+mn-ea"/>
              <a:cs typeface="+mn-cs"/>
            </a:rPr>
            <a:t>MOST Valuation Guide is a weekly Quant product from the Motilal Oswal stable. It provides a ready reference for relevant financial and valuation metrics pertaining to our coverage universe. </a:t>
          </a:r>
        </a:p>
        <a:p>
          <a:r>
            <a:rPr lang="en-US" sz="500">
              <a:solidFill>
                <a:schemeClr val="tx1"/>
              </a:solidFill>
              <a:latin typeface="+mn-lt"/>
              <a:ea typeface="+mn-ea"/>
              <a:cs typeface="+mn-cs"/>
            </a:rPr>
            <a:t> </a:t>
          </a:r>
          <a:r>
            <a:rPr lang="en-US" sz="1100" b="1">
              <a:solidFill>
                <a:schemeClr val="tx1"/>
              </a:solidFill>
              <a:latin typeface="+mn-lt"/>
              <a:ea typeface="+mn-ea"/>
              <a:cs typeface="+mn-cs"/>
            </a:rPr>
            <a:t>Universe at a Glance:</a:t>
          </a:r>
          <a:r>
            <a:rPr lang="en-US" sz="1100">
              <a:solidFill>
                <a:schemeClr val="tx1"/>
              </a:solidFill>
              <a:latin typeface="+mn-lt"/>
              <a:ea typeface="+mn-ea"/>
              <a:cs typeface="+mn-cs"/>
            </a:rPr>
            <a:t> Here, you will find (A) the key financial / valuation metrics for (i) all companies under our coverage, grouped by sector, (ii) all companies that constitute the Nifty, and (iii) all companies that constitute the Sensex; and (B) sector-wise aggregates for our coverage universe.   </a:t>
          </a:r>
        </a:p>
        <a:p>
          <a:r>
            <a:rPr lang="en-US" sz="500">
              <a:solidFill>
                <a:schemeClr val="tx1"/>
              </a:solidFill>
              <a:latin typeface="+mn-lt"/>
              <a:ea typeface="+mn-ea"/>
              <a:cs typeface="+mn-cs"/>
            </a:rPr>
            <a:t> </a:t>
          </a:r>
          <a:endParaRPr lang="en-US" sz="200">
            <a:solidFill>
              <a:schemeClr val="tx1"/>
            </a:solidFill>
            <a:latin typeface="+mn-lt"/>
            <a:ea typeface="+mn-ea"/>
            <a:cs typeface="+mn-cs"/>
          </a:endParaRPr>
        </a:p>
        <a:p>
          <a:pPr lvl="0">
            <a:spcAft>
              <a:spcPts val="600"/>
            </a:spcAft>
          </a:pPr>
          <a:r>
            <a:rPr lang="en-US" sz="1100" b="1">
              <a:solidFill>
                <a:schemeClr val="tx1"/>
              </a:solidFill>
              <a:latin typeface="+mn-lt"/>
              <a:ea typeface="+mn-ea"/>
              <a:cs typeface="+mn-cs"/>
            </a:rPr>
            <a:t>Detailed Estimates:</a:t>
          </a:r>
          <a:r>
            <a:rPr lang="en-US" sz="1100">
              <a:solidFill>
                <a:schemeClr val="tx1"/>
              </a:solidFill>
              <a:latin typeface="+mn-lt"/>
              <a:ea typeface="+mn-ea"/>
              <a:cs typeface="+mn-cs"/>
            </a:rPr>
            <a:t> Here, you will find detailed estimates and market-related data for companies under our coverage, grouped by sector.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600"/>
            </a:spcAft>
            <a:buClrTx/>
            <a:buSzTx/>
            <a:buFontTx/>
            <a:buNone/>
            <a:tabLst/>
            <a:defRPr/>
          </a:pPr>
          <a:r>
            <a:rPr lang="en-US" sz="1100" b="1">
              <a:solidFill>
                <a:schemeClr val="tx1"/>
              </a:solidFill>
              <a:latin typeface="+mn-lt"/>
              <a:ea typeface="+mn-ea"/>
              <a:cs typeface="+mn-cs"/>
            </a:rPr>
            <a:t>Play with Screener:</a:t>
          </a:r>
          <a:r>
            <a:rPr lang="en-US" sz="1100">
              <a:solidFill>
                <a:schemeClr val="tx1"/>
              </a:solidFill>
              <a:latin typeface="+mn-lt"/>
              <a:ea typeface="+mn-ea"/>
              <a:cs typeface="+mn-cs"/>
            </a:rPr>
            <a:t> This section allows you to screen our universe using filters on various valuation, growth, and market-related parameters. </a:t>
          </a:r>
          <a:endParaRPr lang="en-US">
            <a:solidFill>
              <a:schemeClr val="tx1"/>
            </a:solidFill>
          </a:endParaRPr>
        </a:p>
        <a:p>
          <a:r>
            <a:rPr lang="en-US" sz="500">
              <a:solidFill>
                <a:schemeClr val="tx1"/>
              </a:solidFill>
              <a:latin typeface="+mn-lt"/>
              <a:ea typeface="+mn-ea"/>
              <a:cs typeface="+mn-cs"/>
            </a:rPr>
            <a:t> </a:t>
          </a:r>
          <a:r>
            <a:rPr lang="en-US" sz="1100" b="1">
              <a:solidFill>
                <a:schemeClr val="tx1"/>
              </a:solidFill>
              <a:latin typeface="+mn-lt"/>
              <a:ea typeface="+mn-ea"/>
              <a:cs typeface="+mn-cs"/>
            </a:rPr>
            <a:t>Operating Metrics: </a:t>
          </a:r>
          <a:r>
            <a:rPr lang="en-US" sz="1100">
              <a:solidFill>
                <a:schemeClr val="tx1"/>
              </a:solidFill>
              <a:latin typeface="+mn-lt"/>
              <a:ea typeface="+mn-ea"/>
              <a:cs typeface="+mn-cs"/>
            </a:rPr>
            <a:t>In this section, you will find detailed operating metrics for companies under our coverage, grouped by sector.</a:t>
          </a:r>
        </a:p>
        <a:p>
          <a:r>
            <a:rPr lang="en-US" sz="500">
              <a:solidFill>
                <a:schemeClr val="tx1"/>
              </a:solidFill>
              <a:latin typeface="+mn-lt"/>
              <a:ea typeface="+mn-ea"/>
              <a:cs typeface="+mn-cs"/>
            </a:rPr>
            <a:t>  </a:t>
          </a:r>
        </a:p>
        <a:p>
          <a:pPr lvl="0">
            <a:spcAft>
              <a:spcPts val="600"/>
            </a:spcAft>
          </a:pPr>
          <a:r>
            <a:rPr lang="en-US" sz="1100" b="1">
              <a:solidFill>
                <a:schemeClr val="tx1"/>
              </a:solidFill>
              <a:latin typeface="+mn-lt"/>
              <a:ea typeface="+mn-ea"/>
              <a:cs typeface="+mn-cs"/>
            </a:rPr>
            <a:t>One-touch Print:</a:t>
          </a:r>
          <a:r>
            <a:rPr lang="en-US" sz="1100">
              <a:solidFill>
                <a:schemeClr val="tx1"/>
              </a:solidFill>
              <a:latin typeface="+mn-lt"/>
              <a:ea typeface="+mn-ea"/>
              <a:cs typeface="+mn-cs"/>
            </a:rPr>
            <a:t> Here, you have the option to print (a) the MOSL Universe at a Glance section, or (b) the entire Detailed Estimates section, in just one click.</a:t>
          </a:r>
        </a:p>
      </xdr:txBody>
    </xdr:sp>
    <xdr:clientData/>
  </xdr:twoCellAnchor>
  <xdr:twoCellAnchor>
    <xdr:from>
      <xdr:col>10</xdr:col>
      <xdr:colOff>292136</xdr:colOff>
      <xdr:row>29</xdr:row>
      <xdr:rowOff>62024</xdr:rowOff>
    </xdr:from>
    <xdr:to>
      <xdr:col>12</xdr:col>
      <xdr:colOff>346779</xdr:colOff>
      <xdr:row>31</xdr:row>
      <xdr:rowOff>50667</xdr:rowOff>
    </xdr:to>
    <xdr:sp macro="" textlink="">
      <xdr:nvSpPr>
        <xdr:cNvPr id="110" name="Round Diagonal Corner Rectangle 109">
          <a:hlinkClick xmlns:r="http://schemas.openxmlformats.org/officeDocument/2006/relationships" r:id="rId47"/>
          <a:extLst>
            <a:ext uri="{FF2B5EF4-FFF2-40B4-BE49-F238E27FC236}">
              <a16:creationId xmlns:a16="http://schemas.microsoft.com/office/drawing/2014/main" id="{00000000-0008-0000-0000-00006E000000}"/>
            </a:ext>
          </a:extLst>
        </xdr:cNvPr>
        <xdr:cNvSpPr/>
      </xdr:nvSpPr>
      <xdr:spPr>
        <a:xfrm>
          <a:off x="5177100" y="4402703"/>
          <a:ext cx="1116000" cy="288000"/>
        </a:xfrm>
        <a:prstGeom prst="round2DiagRect">
          <a:avLst/>
        </a:prstGeom>
        <a:solidFill>
          <a:srgbClr val="1F497D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0"/>
          <a:r>
            <a:rPr lang="en-US" sz="1200" b="1" i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Utilities</a:t>
          </a:r>
          <a:endParaRPr lang="en-US" sz="1200" b="1">
            <a:effectLst/>
          </a:endParaRP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28574</xdr:colOff>
      <xdr:row>0</xdr:row>
      <xdr:rowOff>47625</xdr:rowOff>
    </xdr:from>
    <xdr:to>
      <xdr:col>2</xdr:col>
      <xdr:colOff>607694</xdr:colOff>
      <xdr:row>1</xdr:row>
      <xdr:rowOff>123825</xdr:rowOff>
    </xdr:to>
    <xdr:sp macro="" textlink="">
      <xdr:nvSpPr>
        <xdr:cNvPr id="2" name="Round Diagonal Corner Rectangle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/>
      </xdr:nvSpPr>
      <xdr:spPr>
        <a:xfrm>
          <a:off x="104774" y="47625"/>
          <a:ext cx="1645920" cy="228600"/>
        </a:xfrm>
        <a:prstGeom prst="round2DiagRect">
          <a:avLst/>
        </a:prstGeom>
        <a:solidFill>
          <a:srgbClr val="9B2D2A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100" b="1" i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NIFTY 50 AT A GLANCE</a:t>
          </a:r>
          <a:endParaRPr lang="en-US" sz="1350" b="1"/>
        </a:p>
      </xdr:txBody>
    </xdr:sp>
    <xdr:clientData/>
  </xdr:twoCellAnchor>
  <xdr:twoCellAnchor>
    <xdr:from>
      <xdr:col>1</xdr:col>
      <xdr:colOff>19050</xdr:colOff>
      <xdr:row>2</xdr:row>
      <xdr:rowOff>28575</xdr:rowOff>
    </xdr:from>
    <xdr:to>
      <xdr:col>1</xdr:col>
      <xdr:colOff>704850</xdr:colOff>
      <xdr:row>3</xdr:row>
      <xdr:rowOff>104775</xdr:rowOff>
    </xdr:to>
    <xdr:sp macro="" textlink="">
      <xdr:nvSpPr>
        <xdr:cNvPr id="3" name="Round Diagonal Corner Rectangl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SpPr/>
      </xdr:nvSpPr>
      <xdr:spPr>
        <a:xfrm>
          <a:off x="95250" y="333375"/>
          <a:ext cx="685800" cy="228600"/>
        </a:xfrm>
        <a:prstGeom prst="round2DiagRect">
          <a:avLst/>
        </a:prstGeom>
        <a:solidFill>
          <a:schemeClr val="accent6">
            <a:lumMod val="75000"/>
          </a:schemeClr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100" b="1"/>
            <a:t>Menu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19049</xdr:colOff>
      <xdr:row>0</xdr:row>
      <xdr:rowOff>57150</xdr:rowOff>
    </xdr:from>
    <xdr:to>
      <xdr:col>2</xdr:col>
      <xdr:colOff>506729</xdr:colOff>
      <xdr:row>1</xdr:row>
      <xdr:rowOff>133350</xdr:rowOff>
    </xdr:to>
    <xdr:sp macro="" textlink="">
      <xdr:nvSpPr>
        <xdr:cNvPr id="2" name="Round Diagonal Corner Rectangle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/>
      </xdr:nvSpPr>
      <xdr:spPr>
        <a:xfrm>
          <a:off x="95249" y="57150"/>
          <a:ext cx="1554480" cy="228600"/>
        </a:xfrm>
        <a:prstGeom prst="round2DiagRect">
          <a:avLst/>
        </a:prstGeom>
        <a:solidFill>
          <a:srgbClr val="9B2D2A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100" b="1" i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SENSEX AT A GLANCE</a:t>
          </a:r>
          <a:endParaRPr lang="en-US" sz="1350" b="1"/>
        </a:p>
      </xdr:txBody>
    </xdr:sp>
    <xdr:clientData/>
  </xdr:twoCellAnchor>
  <xdr:twoCellAnchor>
    <xdr:from>
      <xdr:col>1</xdr:col>
      <xdr:colOff>19050</xdr:colOff>
      <xdr:row>2</xdr:row>
      <xdr:rowOff>28575</xdr:rowOff>
    </xdr:from>
    <xdr:to>
      <xdr:col>1</xdr:col>
      <xdr:colOff>704850</xdr:colOff>
      <xdr:row>3</xdr:row>
      <xdr:rowOff>104775</xdr:rowOff>
    </xdr:to>
    <xdr:sp macro="" textlink="">
      <xdr:nvSpPr>
        <xdr:cNvPr id="3" name="Round Diagonal Corner Rectangl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SpPr/>
      </xdr:nvSpPr>
      <xdr:spPr>
        <a:xfrm>
          <a:off x="95250" y="333375"/>
          <a:ext cx="685800" cy="228600"/>
        </a:xfrm>
        <a:prstGeom prst="round2DiagRect">
          <a:avLst/>
        </a:prstGeom>
        <a:solidFill>
          <a:schemeClr val="accent6">
            <a:lumMod val="75000"/>
          </a:schemeClr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100" b="1"/>
            <a:t>Menu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0</xdr:row>
      <xdr:rowOff>95250</xdr:rowOff>
    </xdr:from>
    <xdr:to>
      <xdr:col>1</xdr:col>
      <xdr:colOff>1438275</xdr:colOff>
      <xdr:row>2</xdr:row>
      <xdr:rowOff>19050</xdr:rowOff>
    </xdr:to>
    <xdr:sp macro="" textlink="">
      <xdr:nvSpPr>
        <xdr:cNvPr id="2" name="Round Diagonal Corner Rectangle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/>
      </xdr:nvSpPr>
      <xdr:spPr>
        <a:xfrm>
          <a:off x="85725" y="95250"/>
          <a:ext cx="1428750" cy="228600"/>
        </a:xfrm>
        <a:prstGeom prst="round2DiagRect">
          <a:avLst/>
        </a:prstGeom>
        <a:solidFill>
          <a:srgbClr val="9B2D2A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350" b="1"/>
            <a:t>Automobiles</a:t>
          </a:r>
        </a:p>
      </xdr:txBody>
    </xdr:sp>
    <xdr:clientData/>
  </xdr:twoCellAnchor>
  <xdr:twoCellAnchor>
    <xdr:from>
      <xdr:col>1</xdr:col>
      <xdr:colOff>9525</xdr:colOff>
      <xdr:row>2</xdr:row>
      <xdr:rowOff>85725</xdr:rowOff>
    </xdr:from>
    <xdr:to>
      <xdr:col>1</xdr:col>
      <xdr:colOff>695325</xdr:colOff>
      <xdr:row>4</xdr:row>
      <xdr:rowOff>9525</xdr:rowOff>
    </xdr:to>
    <xdr:sp macro="" textlink="">
      <xdr:nvSpPr>
        <xdr:cNvPr id="8" name="Round Diagonal Corner Rectangle 7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B00-000008000000}"/>
            </a:ext>
          </a:extLst>
        </xdr:cNvPr>
        <xdr:cNvSpPr/>
      </xdr:nvSpPr>
      <xdr:spPr>
        <a:xfrm>
          <a:off x="85725" y="390525"/>
          <a:ext cx="685800" cy="228600"/>
        </a:xfrm>
        <a:prstGeom prst="round2DiagRect">
          <a:avLst/>
        </a:prstGeom>
        <a:solidFill>
          <a:schemeClr val="accent6">
            <a:lumMod val="75000"/>
          </a:schemeClr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100" b="1"/>
            <a:t>Menu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0</xdr:row>
      <xdr:rowOff>95250</xdr:rowOff>
    </xdr:from>
    <xdr:to>
      <xdr:col>1</xdr:col>
      <xdr:colOff>1438275</xdr:colOff>
      <xdr:row>2</xdr:row>
      <xdr:rowOff>19050</xdr:rowOff>
    </xdr:to>
    <xdr:sp macro="" textlink="">
      <xdr:nvSpPr>
        <xdr:cNvPr id="3" name="Round Diagonal Corner Rectangle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SpPr/>
      </xdr:nvSpPr>
      <xdr:spPr>
        <a:xfrm>
          <a:off x="85725" y="95250"/>
          <a:ext cx="1428750" cy="228600"/>
        </a:xfrm>
        <a:prstGeom prst="round2DiagRect">
          <a:avLst/>
        </a:prstGeom>
        <a:solidFill>
          <a:srgbClr val="9B2D2A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350" b="1"/>
            <a:t>Banks-PVT</a:t>
          </a:r>
        </a:p>
      </xdr:txBody>
    </xdr:sp>
    <xdr:clientData/>
  </xdr:twoCellAnchor>
  <xdr:twoCellAnchor>
    <xdr:from>
      <xdr:col>1</xdr:col>
      <xdr:colOff>9525</xdr:colOff>
      <xdr:row>2</xdr:row>
      <xdr:rowOff>76200</xdr:rowOff>
    </xdr:from>
    <xdr:to>
      <xdr:col>1</xdr:col>
      <xdr:colOff>695325</xdr:colOff>
      <xdr:row>4</xdr:row>
      <xdr:rowOff>0</xdr:rowOff>
    </xdr:to>
    <xdr:sp macro="" textlink="">
      <xdr:nvSpPr>
        <xdr:cNvPr id="4" name="Round Diagonal Corner Rectangle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SpPr/>
      </xdr:nvSpPr>
      <xdr:spPr>
        <a:xfrm>
          <a:off x="85725" y="381000"/>
          <a:ext cx="685800" cy="228600"/>
        </a:xfrm>
        <a:prstGeom prst="round2DiagRect">
          <a:avLst/>
        </a:prstGeom>
        <a:solidFill>
          <a:schemeClr val="accent6">
            <a:lumMod val="75000"/>
          </a:schemeClr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100" b="1"/>
            <a:t>Menu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0</xdr:row>
      <xdr:rowOff>95250</xdr:rowOff>
    </xdr:from>
    <xdr:to>
      <xdr:col>1</xdr:col>
      <xdr:colOff>1438275</xdr:colOff>
      <xdr:row>2</xdr:row>
      <xdr:rowOff>19050</xdr:rowOff>
    </xdr:to>
    <xdr:sp macro="" textlink="">
      <xdr:nvSpPr>
        <xdr:cNvPr id="3" name="Round Diagonal Corner Rectangle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SpPr/>
      </xdr:nvSpPr>
      <xdr:spPr>
        <a:xfrm>
          <a:off x="85725" y="95250"/>
          <a:ext cx="1428750" cy="228600"/>
        </a:xfrm>
        <a:prstGeom prst="round2DiagRect">
          <a:avLst/>
        </a:prstGeom>
        <a:solidFill>
          <a:srgbClr val="9B2D2A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350" b="1"/>
            <a:t>Banks-PSU</a:t>
          </a:r>
        </a:p>
      </xdr:txBody>
    </xdr:sp>
    <xdr:clientData/>
  </xdr:twoCellAnchor>
  <xdr:twoCellAnchor>
    <xdr:from>
      <xdr:col>1</xdr:col>
      <xdr:colOff>9525</xdr:colOff>
      <xdr:row>2</xdr:row>
      <xdr:rowOff>76200</xdr:rowOff>
    </xdr:from>
    <xdr:to>
      <xdr:col>1</xdr:col>
      <xdr:colOff>695325</xdr:colOff>
      <xdr:row>4</xdr:row>
      <xdr:rowOff>0</xdr:rowOff>
    </xdr:to>
    <xdr:sp macro="" textlink="">
      <xdr:nvSpPr>
        <xdr:cNvPr id="4" name="Round Diagonal Corner Rectangle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SpPr/>
      </xdr:nvSpPr>
      <xdr:spPr>
        <a:xfrm>
          <a:off x="85725" y="381000"/>
          <a:ext cx="685800" cy="228600"/>
        </a:xfrm>
        <a:prstGeom prst="round2DiagRect">
          <a:avLst/>
        </a:prstGeom>
        <a:solidFill>
          <a:schemeClr val="accent6">
            <a:lumMod val="75000"/>
          </a:schemeClr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100" b="1"/>
            <a:t>Menu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0</xdr:row>
      <xdr:rowOff>95250</xdr:rowOff>
    </xdr:from>
    <xdr:to>
      <xdr:col>1</xdr:col>
      <xdr:colOff>1017525</xdr:colOff>
      <xdr:row>2</xdr:row>
      <xdr:rowOff>19050</xdr:rowOff>
    </xdr:to>
    <xdr:sp macro="" textlink="">
      <xdr:nvSpPr>
        <xdr:cNvPr id="3" name="Round Diagonal Corner Rectangle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SpPr/>
      </xdr:nvSpPr>
      <xdr:spPr>
        <a:xfrm>
          <a:off x="85725" y="95250"/>
          <a:ext cx="1008000" cy="228600"/>
        </a:xfrm>
        <a:prstGeom prst="round2DiagRect">
          <a:avLst/>
        </a:prstGeom>
        <a:solidFill>
          <a:srgbClr val="9B2D2A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350" b="1"/>
            <a:t>NBFC</a:t>
          </a:r>
        </a:p>
      </xdr:txBody>
    </xdr:sp>
    <xdr:clientData/>
  </xdr:twoCellAnchor>
  <xdr:twoCellAnchor>
    <xdr:from>
      <xdr:col>1</xdr:col>
      <xdr:colOff>9525</xdr:colOff>
      <xdr:row>2</xdr:row>
      <xdr:rowOff>76200</xdr:rowOff>
    </xdr:from>
    <xdr:to>
      <xdr:col>1</xdr:col>
      <xdr:colOff>695325</xdr:colOff>
      <xdr:row>4</xdr:row>
      <xdr:rowOff>0</xdr:rowOff>
    </xdr:to>
    <xdr:sp macro="" textlink="">
      <xdr:nvSpPr>
        <xdr:cNvPr id="4" name="Round Diagonal Corner Rectangle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SpPr/>
      </xdr:nvSpPr>
      <xdr:spPr>
        <a:xfrm>
          <a:off x="85725" y="381000"/>
          <a:ext cx="685800" cy="228600"/>
        </a:xfrm>
        <a:prstGeom prst="round2DiagRect">
          <a:avLst/>
        </a:prstGeom>
        <a:solidFill>
          <a:schemeClr val="accent6">
            <a:lumMod val="75000"/>
          </a:schemeClr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100" b="1"/>
            <a:t>Menu</a:t>
          </a: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0</xdr:row>
      <xdr:rowOff>95250</xdr:rowOff>
    </xdr:from>
    <xdr:to>
      <xdr:col>1</xdr:col>
      <xdr:colOff>1438275</xdr:colOff>
      <xdr:row>2</xdr:row>
      <xdr:rowOff>19050</xdr:rowOff>
    </xdr:to>
    <xdr:sp macro="" textlink="">
      <xdr:nvSpPr>
        <xdr:cNvPr id="2" name="Round Diagonal Corner Rectangle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SpPr/>
      </xdr:nvSpPr>
      <xdr:spPr>
        <a:xfrm>
          <a:off x="85725" y="95250"/>
          <a:ext cx="1428750" cy="228600"/>
        </a:xfrm>
        <a:prstGeom prst="round2DiagRect">
          <a:avLst/>
        </a:prstGeom>
        <a:solidFill>
          <a:srgbClr val="9B2D2A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350" b="1"/>
            <a:t>Insurance</a:t>
          </a:r>
        </a:p>
      </xdr:txBody>
    </xdr:sp>
    <xdr:clientData/>
  </xdr:twoCellAnchor>
  <xdr:twoCellAnchor>
    <xdr:from>
      <xdr:col>1</xdr:col>
      <xdr:colOff>9525</xdr:colOff>
      <xdr:row>2</xdr:row>
      <xdr:rowOff>76200</xdr:rowOff>
    </xdr:from>
    <xdr:to>
      <xdr:col>1</xdr:col>
      <xdr:colOff>695325</xdr:colOff>
      <xdr:row>4</xdr:row>
      <xdr:rowOff>0</xdr:rowOff>
    </xdr:to>
    <xdr:sp macro="" textlink="">
      <xdr:nvSpPr>
        <xdr:cNvPr id="3" name="Round Diagonal Corner Rectangl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SpPr/>
      </xdr:nvSpPr>
      <xdr:spPr>
        <a:xfrm>
          <a:off x="85725" y="381000"/>
          <a:ext cx="685800" cy="228600"/>
        </a:xfrm>
        <a:prstGeom prst="round2DiagRect">
          <a:avLst/>
        </a:prstGeom>
        <a:solidFill>
          <a:schemeClr val="accent6">
            <a:lumMod val="75000"/>
          </a:schemeClr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100" b="1"/>
            <a:t>Menu</a:t>
          </a: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0</xdr:row>
      <xdr:rowOff>95250</xdr:rowOff>
    </xdr:from>
    <xdr:to>
      <xdr:col>1</xdr:col>
      <xdr:colOff>1438275</xdr:colOff>
      <xdr:row>2</xdr:row>
      <xdr:rowOff>19050</xdr:rowOff>
    </xdr:to>
    <xdr:sp macro="" textlink="">
      <xdr:nvSpPr>
        <xdr:cNvPr id="2" name="Round Diagonal Corner Rectangle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SpPr/>
      </xdr:nvSpPr>
      <xdr:spPr>
        <a:xfrm>
          <a:off x="85725" y="95250"/>
          <a:ext cx="1428750" cy="228600"/>
        </a:xfrm>
        <a:prstGeom prst="round2DiagRect">
          <a:avLst/>
        </a:prstGeom>
        <a:solidFill>
          <a:srgbClr val="9B2D2A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350" b="1"/>
            <a:t>Capital Goods</a:t>
          </a:r>
        </a:p>
      </xdr:txBody>
    </xdr:sp>
    <xdr:clientData/>
  </xdr:twoCellAnchor>
  <xdr:twoCellAnchor>
    <xdr:from>
      <xdr:col>1</xdr:col>
      <xdr:colOff>9525</xdr:colOff>
      <xdr:row>2</xdr:row>
      <xdr:rowOff>76200</xdr:rowOff>
    </xdr:from>
    <xdr:to>
      <xdr:col>1</xdr:col>
      <xdr:colOff>695325</xdr:colOff>
      <xdr:row>4</xdr:row>
      <xdr:rowOff>0</xdr:rowOff>
    </xdr:to>
    <xdr:sp macro="" textlink="">
      <xdr:nvSpPr>
        <xdr:cNvPr id="3" name="Round Diagonal Corner Rectangl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SpPr/>
      </xdr:nvSpPr>
      <xdr:spPr>
        <a:xfrm>
          <a:off x="85725" y="381000"/>
          <a:ext cx="685800" cy="228600"/>
        </a:xfrm>
        <a:prstGeom prst="round2DiagRect">
          <a:avLst/>
        </a:prstGeom>
        <a:solidFill>
          <a:schemeClr val="accent6">
            <a:lumMod val="75000"/>
          </a:schemeClr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100" b="1"/>
            <a:t>Menu</a:t>
          </a: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0</xdr:row>
      <xdr:rowOff>95250</xdr:rowOff>
    </xdr:from>
    <xdr:to>
      <xdr:col>1</xdr:col>
      <xdr:colOff>1438275</xdr:colOff>
      <xdr:row>2</xdr:row>
      <xdr:rowOff>19050</xdr:rowOff>
    </xdr:to>
    <xdr:sp macro="" textlink="">
      <xdr:nvSpPr>
        <xdr:cNvPr id="5" name="Round Diagonal Corner Rectangle 4">
          <a:extLst>
            <a:ext uri="{FF2B5EF4-FFF2-40B4-BE49-F238E27FC236}">
              <a16:creationId xmlns:a16="http://schemas.microsoft.com/office/drawing/2014/main" id="{00000000-0008-0000-1100-000005000000}"/>
            </a:ext>
          </a:extLst>
        </xdr:cNvPr>
        <xdr:cNvSpPr/>
      </xdr:nvSpPr>
      <xdr:spPr>
        <a:xfrm>
          <a:off x="85725" y="95250"/>
          <a:ext cx="1428750" cy="228600"/>
        </a:xfrm>
        <a:prstGeom prst="round2DiagRect">
          <a:avLst/>
        </a:prstGeom>
        <a:solidFill>
          <a:srgbClr val="9B2D2A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350" b="1"/>
            <a:t>Cement</a:t>
          </a:r>
        </a:p>
      </xdr:txBody>
    </xdr:sp>
    <xdr:clientData/>
  </xdr:twoCellAnchor>
  <xdr:twoCellAnchor>
    <xdr:from>
      <xdr:col>1</xdr:col>
      <xdr:colOff>9525</xdr:colOff>
      <xdr:row>2</xdr:row>
      <xdr:rowOff>76200</xdr:rowOff>
    </xdr:from>
    <xdr:to>
      <xdr:col>1</xdr:col>
      <xdr:colOff>695325</xdr:colOff>
      <xdr:row>4</xdr:row>
      <xdr:rowOff>0</xdr:rowOff>
    </xdr:to>
    <xdr:sp macro="" textlink="">
      <xdr:nvSpPr>
        <xdr:cNvPr id="6" name="Round Diagonal Corner Rectangle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100-000006000000}"/>
            </a:ext>
          </a:extLst>
        </xdr:cNvPr>
        <xdr:cNvSpPr/>
      </xdr:nvSpPr>
      <xdr:spPr>
        <a:xfrm>
          <a:off x="85725" y="381000"/>
          <a:ext cx="685800" cy="228600"/>
        </a:xfrm>
        <a:prstGeom prst="round2DiagRect">
          <a:avLst/>
        </a:prstGeom>
        <a:solidFill>
          <a:schemeClr val="accent6">
            <a:lumMod val="75000"/>
          </a:schemeClr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100" b="1"/>
            <a:t>Menu</a:t>
          </a: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0</xdr:row>
      <xdr:rowOff>95250</xdr:rowOff>
    </xdr:from>
    <xdr:to>
      <xdr:col>1</xdr:col>
      <xdr:colOff>1438275</xdr:colOff>
      <xdr:row>2</xdr:row>
      <xdr:rowOff>19050</xdr:rowOff>
    </xdr:to>
    <xdr:sp macro="" textlink="">
      <xdr:nvSpPr>
        <xdr:cNvPr id="3" name="Round Diagonal Corner Rectangle 2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SpPr/>
      </xdr:nvSpPr>
      <xdr:spPr>
        <a:xfrm>
          <a:off x="85725" y="95250"/>
          <a:ext cx="1428750" cy="228600"/>
        </a:xfrm>
        <a:prstGeom prst="round2DiagRect">
          <a:avLst/>
        </a:prstGeom>
        <a:solidFill>
          <a:srgbClr val="9B2D2A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350" b="1"/>
            <a:t>Consumer</a:t>
          </a:r>
        </a:p>
      </xdr:txBody>
    </xdr:sp>
    <xdr:clientData/>
  </xdr:twoCellAnchor>
  <xdr:twoCellAnchor>
    <xdr:from>
      <xdr:col>1</xdr:col>
      <xdr:colOff>9525</xdr:colOff>
      <xdr:row>2</xdr:row>
      <xdr:rowOff>76200</xdr:rowOff>
    </xdr:from>
    <xdr:to>
      <xdr:col>1</xdr:col>
      <xdr:colOff>695325</xdr:colOff>
      <xdr:row>4</xdr:row>
      <xdr:rowOff>0</xdr:rowOff>
    </xdr:to>
    <xdr:sp macro="" textlink="">
      <xdr:nvSpPr>
        <xdr:cNvPr id="4" name="Round Diagonal Corner Rectangle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200-000004000000}"/>
            </a:ext>
          </a:extLst>
        </xdr:cNvPr>
        <xdr:cNvSpPr/>
      </xdr:nvSpPr>
      <xdr:spPr>
        <a:xfrm>
          <a:off x="85725" y="381000"/>
          <a:ext cx="685800" cy="228600"/>
        </a:xfrm>
        <a:prstGeom prst="round2DiagRect">
          <a:avLst/>
        </a:prstGeom>
        <a:solidFill>
          <a:schemeClr val="accent6">
            <a:lumMod val="75000"/>
          </a:schemeClr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100" b="1"/>
            <a:t>Menu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28576</xdr:colOff>
      <xdr:row>2</xdr:row>
      <xdr:rowOff>28575</xdr:rowOff>
    </xdr:from>
    <xdr:to>
      <xdr:col>2</xdr:col>
      <xdr:colOff>714376</xdr:colOff>
      <xdr:row>3</xdr:row>
      <xdr:rowOff>104775</xdr:rowOff>
    </xdr:to>
    <xdr:sp macro="" textlink="">
      <xdr:nvSpPr>
        <xdr:cNvPr id="3" name="Round Diagonal Corner Rectangl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/>
      </xdr:nvSpPr>
      <xdr:spPr>
        <a:xfrm>
          <a:off x="104776" y="352425"/>
          <a:ext cx="685800" cy="228600"/>
        </a:xfrm>
        <a:prstGeom prst="round2DiagRect">
          <a:avLst/>
        </a:prstGeom>
        <a:solidFill>
          <a:schemeClr val="accent6">
            <a:lumMod val="75000"/>
          </a:schemeClr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100" b="1"/>
            <a:t>Menu</a:t>
          </a:r>
        </a:p>
      </xdr:txBody>
    </xdr:sp>
    <xdr:clientData/>
  </xdr:twoCellAnchor>
  <xdr:twoCellAnchor>
    <xdr:from>
      <xdr:col>2</xdr:col>
      <xdr:colOff>28575</xdr:colOff>
      <xdr:row>1</xdr:row>
      <xdr:rowOff>57149</xdr:rowOff>
    </xdr:from>
    <xdr:to>
      <xdr:col>3</xdr:col>
      <xdr:colOff>689610</xdr:colOff>
      <xdr:row>1</xdr:row>
      <xdr:rowOff>314324</xdr:rowOff>
    </xdr:to>
    <xdr:sp macro="" textlink="">
      <xdr:nvSpPr>
        <xdr:cNvPr id="4" name="Round Diagonal Corner Rectangl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/>
      </xdr:nvSpPr>
      <xdr:spPr>
        <a:xfrm>
          <a:off x="104775" y="57149"/>
          <a:ext cx="1737360" cy="257175"/>
        </a:xfrm>
        <a:prstGeom prst="round2DiagRect">
          <a:avLst/>
        </a:prstGeom>
        <a:solidFill>
          <a:srgbClr val="9B2D2A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100" b="1" i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SCREENER: VALUATIONS</a:t>
          </a:r>
          <a:endParaRPr lang="en-US" sz="1350" b="1"/>
        </a:p>
      </xdr:txBody>
    </xdr:sp>
    <xdr:clientData/>
  </xdr:twoCellAnchor>
  <xdr:twoCellAnchor>
    <xdr:from>
      <xdr:col>4</xdr:col>
      <xdr:colOff>57150</xdr:colOff>
      <xdr:row>1</xdr:row>
      <xdr:rowOff>66675</xdr:rowOff>
    </xdr:from>
    <xdr:to>
      <xdr:col>27</xdr:col>
      <xdr:colOff>295275</xdr:colOff>
      <xdr:row>1</xdr:row>
      <xdr:rowOff>304800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2028825" y="66675"/>
          <a:ext cx="8658225" cy="238125"/>
        </a:xfrm>
        <a:prstGeom prst="rect">
          <a:avLst/>
        </a:prstGeom>
        <a:solidFill>
          <a:schemeClr val="accent1">
            <a:lumMod val="75000"/>
          </a:schemeClr>
        </a:solidFill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lIns="91440" tIns="0" rIns="91440" bIns="0" rtlCol="0" anchor="ctr" anchorCtr="0"/>
        <a:lstStyle/>
        <a:p>
          <a:pPr marL="0" marR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="1" i="0">
              <a:solidFill>
                <a:schemeClr val="bg1"/>
              </a:solidFill>
              <a:latin typeface="+mn-lt"/>
              <a:ea typeface="+mn-ea"/>
              <a:cs typeface="+mn-cs"/>
            </a:rPr>
            <a:t>PLAY WITH SCREENER: </a:t>
          </a:r>
          <a:r>
            <a:rPr lang="en-US" sz="1100">
              <a:solidFill>
                <a:schemeClr val="bg1"/>
              </a:solidFill>
              <a:latin typeface="+mn-lt"/>
              <a:ea typeface="+mn-ea"/>
              <a:cs typeface="+mn-cs"/>
            </a:rPr>
            <a:t>This section allows you to screen our universe using filters on various valuation parameters, set ranges and compare</a:t>
          </a:r>
          <a:r>
            <a:rPr lang="en-US" sz="1100" baseline="0">
              <a:solidFill>
                <a:schemeClr val="bg1"/>
              </a:solidFill>
              <a:latin typeface="+mn-lt"/>
              <a:ea typeface="+mn-ea"/>
              <a:cs typeface="+mn-cs"/>
            </a:rPr>
            <a:t> it</a:t>
          </a:r>
          <a:endParaRPr lang="en-US" sz="1100">
            <a:solidFill>
              <a:schemeClr val="bg1"/>
            </a:solidFill>
          </a:endParaRP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0</xdr:row>
      <xdr:rowOff>95250</xdr:rowOff>
    </xdr:from>
    <xdr:to>
      <xdr:col>1</xdr:col>
      <xdr:colOff>1438275</xdr:colOff>
      <xdr:row>2</xdr:row>
      <xdr:rowOff>19050</xdr:rowOff>
    </xdr:to>
    <xdr:sp macro="" textlink="">
      <xdr:nvSpPr>
        <xdr:cNvPr id="2" name="Round Diagonal Corner Rectangle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SpPr/>
      </xdr:nvSpPr>
      <xdr:spPr>
        <a:xfrm>
          <a:off x="85725" y="95250"/>
          <a:ext cx="1428750" cy="228600"/>
        </a:xfrm>
        <a:prstGeom prst="round2DiagRect">
          <a:avLst/>
        </a:prstGeom>
        <a:solidFill>
          <a:srgbClr val="9B2D2A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100" b="1"/>
            <a:t>Consumer Durables</a:t>
          </a:r>
        </a:p>
      </xdr:txBody>
    </xdr:sp>
    <xdr:clientData/>
  </xdr:twoCellAnchor>
  <xdr:twoCellAnchor>
    <xdr:from>
      <xdr:col>1</xdr:col>
      <xdr:colOff>9525</xdr:colOff>
      <xdr:row>2</xdr:row>
      <xdr:rowOff>76200</xdr:rowOff>
    </xdr:from>
    <xdr:to>
      <xdr:col>1</xdr:col>
      <xdr:colOff>695325</xdr:colOff>
      <xdr:row>4</xdr:row>
      <xdr:rowOff>0</xdr:rowOff>
    </xdr:to>
    <xdr:sp macro="" textlink="">
      <xdr:nvSpPr>
        <xdr:cNvPr id="3" name="Round Diagonal Corner Rectangl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SpPr/>
      </xdr:nvSpPr>
      <xdr:spPr>
        <a:xfrm>
          <a:off x="85725" y="381000"/>
          <a:ext cx="685800" cy="228600"/>
        </a:xfrm>
        <a:prstGeom prst="round2DiagRect">
          <a:avLst/>
        </a:prstGeom>
        <a:solidFill>
          <a:schemeClr val="accent6">
            <a:lumMod val="75000"/>
          </a:schemeClr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100" b="1"/>
            <a:t>Menu</a:t>
          </a: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0</xdr:row>
      <xdr:rowOff>95250</xdr:rowOff>
    </xdr:from>
    <xdr:to>
      <xdr:col>1</xdr:col>
      <xdr:colOff>1438275</xdr:colOff>
      <xdr:row>2</xdr:row>
      <xdr:rowOff>19050</xdr:rowOff>
    </xdr:to>
    <xdr:sp macro="" textlink="">
      <xdr:nvSpPr>
        <xdr:cNvPr id="2" name="Round Diagonal Corner Rectangle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SpPr/>
      </xdr:nvSpPr>
      <xdr:spPr>
        <a:xfrm>
          <a:off x="85725" y="95250"/>
          <a:ext cx="1428750" cy="228600"/>
        </a:xfrm>
        <a:prstGeom prst="round2DiagRect">
          <a:avLst/>
        </a:prstGeom>
        <a:solidFill>
          <a:srgbClr val="9B2D2A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350" b="1"/>
            <a:t>Chemicals</a:t>
          </a:r>
        </a:p>
      </xdr:txBody>
    </xdr:sp>
    <xdr:clientData/>
  </xdr:twoCellAnchor>
  <xdr:twoCellAnchor>
    <xdr:from>
      <xdr:col>1</xdr:col>
      <xdr:colOff>9525</xdr:colOff>
      <xdr:row>2</xdr:row>
      <xdr:rowOff>76200</xdr:rowOff>
    </xdr:from>
    <xdr:to>
      <xdr:col>1</xdr:col>
      <xdr:colOff>695325</xdr:colOff>
      <xdr:row>4</xdr:row>
      <xdr:rowOff>0</xdr:rowOff>
    </xdr:to>
    <xdr:sp macro="" textlink="">
      <xdr:nvSpPr>
        <xdr:cNvPr id="3" name="Round Diagonal Corner Rectangl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SpPr/>
      </xdr:nvSpPr>
      <xdr:spPr>
        <a:xfrm>
          <a:off x="85725" y="381000"/>
          <a:ext cx="685800" cy="228600"/>
        </a:xfrm>
        <a:prstGeom prst="round2DiagRect">
          <a:avLst/>
        </a:prstGeom>
        <a:solidFill>
          <a:schemeClr val="accent6">
            <a:lumMod val="75000"/>
          </a:schemeClr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100" b="1"/>
            <a:t>Menu</a:t>
          </a: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9526</xdr:colOff>
      <xdr:row>0</xdr:row>
      <xdr:rowOff>76200</xdr:rowOff>
    </xdr:from>
    <xdr:to>
      <xdr:col>7</xdr:col>
      <xdr:colOff>381001</xdr:colOff>
      <xdr:row>2</xdr:row>
      <xdr:rowOff>19050</xdr:rowOff>
    </xdr:to>
    <xdr:sp macro="" textlink="">
      <xdr:nvSpPr>
        <xdr:cNvPr id="2" name="Round Diagonal Corner Rectangle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SpPr/>
      </xdr:nvSpPr>
      <xdr:spPr>
        <a:xfrm>
          <a:off x="85726" y="76200"/>
          <a:ext cx="2876550" cy="247650"/>
        </a:xfrm>
        <a:prstGeom prst="round2DiagRect">
          <a:avLst/>
        </a:prstGeom>
        <a:solidFill>
          <a:srgbClr val="9B2D2A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1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Electronics Manufacturing Service (EMS)</a:t>
          </a:r>
          <a:endParaRPr lang="en-US" sz="1350" b="1"/>
        </a:p>
      </xdr:txBody>
    </xdr:sp>
    <xdr:clientData/>
  </xdr:twoCellAnchor>
  <xdr:twoCellAnchor>
    <xdr:from>
      <xdr:col>1</xdr:col>
      <xdr:colOff>9525</xdr:colOff>
      <xdr:row>2</xdr:row>
      <xdr:rowOff>76200</xdr:rowOff>
    </xdr:from>
    <xdr:to>
      <xdr:col>1</xdr:col>
      <xdr:colOff>695325</xdr:colOff>
      <xdr:row>4</xdr:row>
      <xdr:rowOff>0</xdr:rowOff>
    </xdr:to>
    <xdr:sp macro="" textlink="">
      <xdr:nvSpPr>
        <xdr:cNvPr id="3" name="Round Diagonal Corner Rectangl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SpPr/>
      </xdr:nvSpPr>
      <xdr:spPr>
        <a:xfrm>
          <a:off x="85725" y="381000"/>
          <a:ext cx="685800" cy="228600"/>
        </a:xfrm>
        <a:prstGeom prst="round2DiagRect">
          <a:avLst/>
        </a:prstGeom>
        <a:solidFill>
          <a:schemeClr val="accent6">
            <a:lumMod val="75000"/>
          </a:schemeClr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100" b="1"/>
            <a:t>Menu</a:t>
          </a:r>
        </a:p>
      </xdr:txBody>
    </xdr:sp>
    <xdr:clientData/>
  </xdr:twoCellAnchor>
  <xdr:twoCellAnchor>
    <xdr:from>
      <xdr:col>7</xdr:col>
      <xdr:colOff>9526</xdr:colOff>
      <xdr:row>0</xdr:row>
      <xdr:rowOff>76200</xdr:rowOff>
    </xdr:from>
    <xdr:to>
      <xdr:col>13</xdr:col>
      <xdr:colOff>381001</xdr:colOff>
      <xdr:row>2</xdr:row>
      <xdr:rowOff>19050</xdr:rowOff>
    </xdr:to>
    <xdr:sp macro="" textlink="">
      <xdr:nvSpPr>
        <xdr:cNvPr id="4" name="Round Diagonal Corner Rectangle 3">
          <a:extLst>
            <a:ext uri="{FF2B5EF4-FFF2-40B4-BE49-F238E27FC236}">
              <a16:creationId xmlns:a16="http://schemas.microsoft.com/office/drawing/2014/main" id="{00000000-0008-0000-1500-000004000000}"/>
            </a:ext>
          </a:extLst>
        </xdr:cNvPr>
        <xdr:cNvSpPr/>
      </xdr:nvSpPr>
      <xdr:spPr>
        <a:xfrm>
          <a:off x="85726" y="76200"/>
          <a:ext cx="4200525" cy="247650"/>
        </a:xfrm>
        <a:prstGeom prst="round2DiagRect">
          <a:avLst/>
        </a:prstGeom>
        <a:solidFill>
          <a:srgbClr val="9B2D2A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1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Electronics Manufacturing Service (EMS)</a:t>
          </a:r>
          <a:endParaRPr lang="en-US" sz="1350" b="1"/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0</xdr:row>
      <xdr:rowOff>95250</xdr:rowOff>
    </xdr:from>
    <xdr:to>
      <xdr:col>1</xdr:col>
      <xdr:colOff>1438275</xdr:colOff>
      <xdr:row>2</xdr:row>
      <xdr:rowOff>19050</xdr:rowOff>
    </xdr:to>
    <xdr:sp macro="" textlink="">
      <xdr:nvSpPr>
        <xdr:cNvPr id="3" name="Round Diagonal Corner Rectangle 2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SpPr/>
      </xdr:nvSpPr>
      <xdr:spPr>
        <a:xfrm>
          <a:off x="85725" y="95250"/>
          <a:ext cx="1428750" cy="228600"/>
        </a:xfrm>
        <a:prstGeom prst="round2DiagRect">
          <a:avLst/>
        </a:prstGeom>
        <a:solidFill>
          <a:srgbClr val="9B2D2A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350" b="1"/>
            <a:t>Healthcare</a:t>
          </a:r>
        </a:p>
      </xdr:txBody>
    </xdr:sp>
    <xdr:clientData/>
  </xdr:twoCellAnchor>
  <xdr:twoCellAnchor>
    <xdr:from>
      <xdr:col>1</xdr:col>
      <xdr:colOff>9525</xdr:colOff>
      <xdr:row>2</xdr:row>
      <xdr:rowOff>76200</xdr:rowOff>
    </xdr:from>
    <xdr:to>
      <xdr:col>1</xdr:col>
      <xdr:colOff>695325</xdr:colOff>
      <xdr:row>4</xdr:row>
      <xdr:rowOff>0</xdr:rowOff>
    </xdr:to>
    <xdr:sp macro="" textlink="">
      <xdr:nvSpPr>
        <xdr:cNvPr id="4" name="Round Diagonal Corner Rectangle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600-000004000000}"/>
            </a:ext>
          </a:extLst>
        </xdr:cNvPr>
        <xdr:cNvSpPr/>
      </xdr:nvSpPr>
      <xdr:spPr>
        <a:xfrm>
          <a:off x="85725" y="381000"/>
          <a:ext cx="685800" cy="228600"/>
        </a:xfrm>
        <a:prstGeom prst="round2DiagRect">
          <a:avLst/>
        </a:prstGeom>
        <a:solidFill>
          <a:schemeClr val="accent6">
            <a:lumMod val="75000"/>
          </a:schemeClr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100" b="1"/>
            <a:t>Menu</a:t>
          </a:r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0</xdr:row>
      <xdr:rowOff>104775</xdr:rowOff>
    </xdr:from>
    <xdr:to>
      <xdr:col>1</xdr:col>
      <xdr:colOff>1457325</xdr:colOff>
      <xdr:row>2</xdr:row>
      <xdr:rowOff>28575</xdr:rowOff>
    </xdr:to>
    <xdr:sp macro="" textlink="">
      <xdr:nvSpPr>
        <xdr:cNvPr id="2" name="Round Diagonal Corner Rectangle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SpPr/>
      </xdr:nvSpPr>
      <xdr:spPr>
        <a:xfrm>
          <a:off x="104775" y="104775"/>
          <a:ext cx="1428750" cy="228600"/>
        </a:xfrm>
        <a:prstGeom prst="round2DiagRect">
          <a:avLst/>
        </a:prstGeom>
        <a:solidFill>
          <a:srgbClr val="9B2D2A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350" b="1"/>
            <a:t>Infrastructure</a:t>
          </a:r>
        </a:p>
      </xdr:txBody>
    </xdr:sp>
    <xdr:clientData/>
  </xdr:twoCellAnchor>
  <xdr:twoCellAnchor>
    <xdr:from>
      <xdr:col>1</xdr:col>
      <xdr:colOff>28575</xdr:colOff>
      <xdr:row>2</xdr:row>
      <xdr:rowOff>85725</xdr:rowOff>
    </xdr:from>
    <xdr:to>
      <xdr:col>1</xdr:col>
      <xdr:colOff>714375</xdr:colOff>
      <xdr:row>4</xdr:row>
      <xdr:rowOff>9525</xdr:rowOff>
    </xdr:to>
    <xdr:sp macro="" textlink="">
      <xdr:nvSpPr>
        <xdr:cNvPr id="3" name="Round Diagonal Corner Rectangl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SpPr/>
      </xdr:nvSpPr>
      <xdr:spPr>
        <a:xfrm>
          <a:off x="104775" y="390525"/>
          <a:ext cx="685800" cy="228600"/>
        </a:xfrm>
        <a:prstGeom prst="round2DiagRect">
          <a:avLst/>
        </a:prstGeom>
        <a:solidFill>
          <a:schemeClr val="accent6">
            <a:lumMod val="75000"/>
          </a:schemeClr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100" b="1"/>
            <a:t>Menu</a:t>
          </a:r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0</xdr:row>
      <xdr:rowOff>95250</xdr:rowOff>
    </xdr:from>
    <xdr:to>
      <xdr:col>1</xdr:col>
      <xdr:colOff>1438725</xdr:colOff>
      <xdr:row>2</xdr:row>
      <xdr:rowOff>19050</xdr:rowOff>
    </xdr:to>
    <xdr:sp macro="" textlink="">
      <xdr:nvSpPr>
        <xdr:cNvPr id="2" name="Round Diagonal Corner Rectangle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SpPr/>
      </xdr:nvSpPr>
      <xdr:spPr>
        <a:xfrm>
          <a:off x="85725" y="95250"/>
          <a:ext cx="1429200" cy="228600"/>
        </a:xfrm>
        <a:prstGeom prst="round2DiagRect">
          <a:avLst/>
        </a:prstGeom>
        <a:solidFill>
          <a:srgbClr val="9B2D2A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350" b="1"/>
            <a:t>Logistics</a:t>
          </a:r>
        </a:p>
      </xdr:txBody>
    </xdr:sp>
    <xdr:clientData/>
  </xdr:twoCellAnchor>
  <xdr:twoCellAnchor>
    <xdr:from>
      <xdr:col>1</xdr:col>
      <xdr:colOff>9525</xdr:colOff>
      <xdr:row>2</xdr:row>
      <xdr:rowOff>76200</xdr:rowOff>
    </xdr:from>
    <xdr:to>
      <xdr:col>1</xdr:col>
      <xdr:colOff>695325</xdr:colOff>
      <xdr:row>4</xdr:row>
      <xdr:rowOff>0</xdr:rowOff>
    </xdr:to>
    <xdr:sp macro="" textlink="">
      <xdr:nvSpPr>
        <xdr:cNvPr id="3" name="Round Diagonal Corner Rectangl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SpPr/>
      </xdr:nvSpPr>
      <xdr:spPr>
        <a:xfrm>
          <a:off x="85725" y="381000"/>
          <a:ext cx="685800" cy="228600"/>
        </a:xfrm>
        <a:prstGeom prst="round2DiagRect">
          <a:avLst/>
        </a:prstGeom>
        <a:solidFill>
          <a:schemeClr val="accent6">
            <a:lumMod val="75000"/>
          </a:schemeClr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100" b="1"/>
            <a:t>Menu</a:t>
          </a:r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0</xdr:row>
      <xdr:rowOff>95250</xdr:rowOff>
    </xdr:from>
    <xdr:to>
      <xdr:col>1</xdr:col>
      <xdr:colOff>1438275</xdr:colOff>
      <xdr:row>2</xdr:row>
      <xdr:rowOff>19050</xdr:rowOff>
    </xdr:to>
    <xdr:sp macro="" textlink="">
      <xdr:nvSpPr>
        <xdr:cNvPr id="3" name="Round Diagonal Corner Rectangle 2"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SpPr/>
      </xdr:nvSpPr>
      <xdr:spPr>
        <a:xfrm>
          <a:off x="85725" y="95250"/>
          <a:ext cx="1428750" cy="228600"/>
        </a:xfrm>
        <a:prstGeom prst="round2DiagRect">
          <a:avLst/>
        </a:prstGeom>
        <a:solidFill>
          <a:srgbClr val="9B2D2A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350" b="1"/>
            <a:t>Media</a:t>
          </a:r>
        </a:p>
      </xdr:txBody>
    </xdr:sp>
    <xdr:clientData/>
  </xdr:twoCellAnchor>
  <xdr:twoCellAnchor>
    <xdr:from>
      <xdr:col>1</xdr:col>
      <xdr:colOff>9525</xdr:colOff>
      <xdr:row>2</xdr:row>
      <xdr:rowOff>76200</xdr:rowOff>
    </xdr:from>
    <xdr:to>
      <xdr:col>1</xdr:col>
      <xdr:colOff>695325</xdr:colOff>
      <xdr:row>4</xdr:row>
      <xdr:rowOff>0</xdr:rowOff>
    </xdr:to>
    <xdr:sp macro="" textlink="">
      <xdr:nvSpPr>
        <xdr:cNvPr id="4" name="Round Diagonal Corner Rectangle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900-000004000000}"/>
            </a:ext>
          </a:extLst>
        </xdr:cNvPr>
        <xdr:cNvSpPr/>
      </xdr:nvSpPr>
      <xdr:spPr>
        <a:xfrm>
          <a:off x="85725" y="381000"/>
          <a:ext cx="685800" cy="228600"/>
        </a:xfrm>
        <a:prstGeom prst="round2DiagRect">
          <a:avLst/>
        </a:prstGeom>
        <a:solidFill>
          <a:schemeClr val="accent6">
            <a:lumMod val="75000"/>
          </a:schemeClr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100" b="1"/>
            <a:t>Menu</a:t>
          </a:r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0</xdr:row>
      <xdr:rowOff>95250</xdr:rowOff>
    </xdr:from>
    <xdr:to>
      <xdr:col>1</xdr:col>
      <xdr:colOff>1438275</xdr:colOff>
      <xdr:row>2</xdr:row>
      <xdr:rowOff>19050</xdr:rowOff>
    </xdr:to>
    <xdr:sp macro="" textlink="">
      <xdr:nvSpPr>
        <xdr:cNvPr id="3" name="Round Diagonal Corner Rectangle 2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SpPr/>
      </xdr:nvSpPr>
      <xdr:spPr>
        <a:xfrm>
          <a:off x="85725" y="95250"/>
          <a:ext cx="1428750" cy="228600"/>
        </a:xfrm>
        <a:prstGeom prst="round2DiagRect">
          <a:avLst/>
        </a:prstGeom>
        <a:solidFill>
          <a:srgbClr val="9B2D2A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350" b="1"/>
            <a:t>Metals</a:t>
          </a:r>
        </a:p>
      </xdr:txBody>
    </xdr:sp>
    <xdr:clientData/>
  </xdr:twoCellAnchor>
  <xdr:twoCellAnchor>
    <xdr:from>
      <xdr:col>1</xdr:col>
      <xdr:colOff>9525</xdr:colOff>
      <xdr:row>2</xdr:row>
      <xdr:rowOff>76200</xdr:rowOff>
    </xdr:from>
    <xdr:to>
      <xdr:col>1</xdr:col>
      <xdr:colOff>695325</xdr:colOff>
      <xdr:row>4</xdr:row>
      <xdr:rowOff>0</xdr:rowOff>
    </xdr:to>
    <xdr:sp macro="" textlink="">
      <xdr:nvSpPr>
        <xdr:cNvPr id="4" name="Round Diagonal Corner Rectangle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A00-000004000000}"/>
            </a:ext>
          </a:extLst>
        </xdr:cNvPr>
        <xdr:cNvSpPr/>
      </xdr:nvSpPr>
      <xdr:spPr>
        <a:xfrm>
          <a:off x="85725" y="381000"/>
          <a:ext cx="685800" cy="228600"/>
        </a:xfrm>
        <a:prstGeom prst="round2DiagRect">
          <a:avLst/>
        </a:prstGeom>
        <a:solidFill>
          <a:schemeClr val="accent6">
            <a:lumMod val="75000"/>
          </a:schemeClr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100" b="1"/>
            <a:t>Menu</a:t>
          </a:r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0</xdr:row>
      <xdr:rowOff>95250</xdr:rowOff>
    </xdr:from>
    <xdr:to>
      <xdr:col>1</xdr:col>
      <xdr:colOff>1438275</xdr:colOff>
      <xdr:row>2</xdr:row>
      <xdr:rowOff>19050</xdr:rowOff>
    </xdr:to>
    <xdr:sp macro="" textlink="">
      <xdr:nvSpPr>
        <xdr:cNvPr id="3" name="Round Diagonal Corner Rectangle 2">
          <a:extLst>
            <a:ext uri="{FF2B5EF4-FFF2-40B4-BE49-F238E27FC236}">
              <a16:creationId xmlns:a16="http://schemas.microsoft.com/office/drawing/2014/main" id="{00000000-0008-0000-1B00-000003000000}"/>
            </a:ext>
          </a:extLst>
        </xdr:cNvPr>
        <xdr:cNvSpPr/>
      </xdr:nvSpPr>
      <xdr:spPr>
        <a:xfrm>
          <a:off x="85725" y="95250"/>
          <a:ext cx="1428750" cy="228600"/>
        </a:xfrm>
        <a:prstGeom prst="round2DiagRect">
          <a:avLst/>
        </a:prstGeom>
        <a:solidFill>
          <a:srgbClr val="9B2D2A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350" b="1"/>
            <a:t>Oil &amp; Gas</a:t>
          </a:r>
        </a:p>
      </xdr:txBody>
    </xdr:sp>
    <xdr:clientData/>
  </xdr:twoCellAnchor>
  <xdr:twoCellAnchor>
    <xdr:from>
      <xdr:col>1</xdr:col>
      <xdr:colOff>9525</xdr:colOff>
      <xdr:row>2</xdr:row>
      <xdr:rowOff>76200</xdr:rowOff>
    </xdr:from>
    <xdr:to>
      <xdr:col>1</xdr:col>
      <xdr:colOff>695325</xdr:colOff>
      <xdr:row>4</xdr:row>
      <xdr:rowOff>0</xdr:rowOff>
    </xdr:to>
    <xdr:sp macro="" textlink="">
      <xdr:nvSpPr>
        <xdr:cNvPr id="4" name="Round Diagonal Corner Rectangle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B00-000004000000}"/>
            </a:ext>
          </a:extLst>
        </xdr:cNvPr>
        <xdr:cNvSpPr/>
      </xdr:nvSpPr>
      <xdr:spPr>
        <a:xfrm>
          <a:off x="85725" y="381000"/>
          <a:ext cx="685800" cy="228600"/>
        </a:xfrm>
        <a:prstGeom prst="round2DiagRect">
          <a:avLst/>
        </a:prstGeom>
        <a:solidFill>
          <a:schemeClr val="accent6">
            <a:lumMod val="75000"/>
          </a:schemeClr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100" b="1"/>
            <a:t>Menu</a:t>
          </a:r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0</xdr:row>
      <xdr:rowOff>95250</xdr:rowOff>
    </xdr:from>
    <xdr:to>
      <xdr:col>1</xdr:col>
      <xdr:colOff>1438275</xdr:colOff>
      <xdr:row>2</xdr:row>
      <xdr:rowOff>19050</xdr:rowOff>
    </xdr:to>
    <xdr:sp macro="" textlink="">
      <xdr:nvSpPr>
        <xdr:cNvPr id="2" name="Round Diagonal Corner Rectangle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SpPr/>
      </xdr:nvSpPr>
      <xdr:spPr>
        <a:xfrm>
          <a:off x="85725" y="95250"/>
          <a:ext cx="1428750" cy="228600"/>
        </a:xfrm>
        <a:prstGeom prst="round2DiagRect">
          <a:avLst/>
        </a:prstGeom>
        <a:solidFill>
          <a:srgbClr val="9B2D2A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350" b="1"/>
            <a:t>Real Estate</a:t>
          </a:r>
        </a:p>
      </xdr:txBody>
    </xdr:sp>
    <xdr:clientData/>
  </xdr:twoCellAnchor>
  <xdr:twoCellAnchor>
    <xdr:from>
      <xdr:col>1</xdr:col>
      <xdr:colOff>9525</xdr:colOff>
      <xdr:row>2</xdr:row>
      <xdr:rowOff>76200</xdr:rowOff>
    </xdr:from>
    <xdr:to>
      <xdr:col>1</xdr:col>
      <xdr:colOff>695325</xdr:colOff>
      <xdr:row>4</xdr:row>
      <xdr:rowOff>0</xdr:rowOff>
    </xdr:to>
    <xdr:sp macro="" textlink="">
      <xdr:nvSpPr>
        <xdr:cNvPr id="3" name="Round Diagonal Corner Rectangl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SpPr/>
      </xdr:nvSpPr>
      <xdr:spPr>
        <a:xfrm>
          <a:off x="85725" y="381000"/>
          <a:ext cx="685800" cy="228600"/>
        </a:xfrm>
        <a:prstGeom prst="round2DiagRect">
          <a:avLst/>
        </a:prstGeom>
        <a:solidFill>
          <a:schemeClr val="accent6">
            <a:lumMod val="75000"/>
          </a:schemeClr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100" b="1"/>
            <a:t>Menu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28575</xdr:colOff>
      <xdr:row>2</xdr:row>
      <xdr:rowOff>28575</xdr:rowOff>
    </xdr:from>
    <xdr:to>
      <xdr:col>2</xdr:col>
      <xdr:colOff>714375</xdr:colOff>
      <xdr:row>3</xdr:row>
      <xdr:rowOff>104775</xdr:rowOff>
    </xdr:to>
    <xdr:sp macro="" textlink="">
      <xdr:nvSpPr>
        <xdr:cNvPr id="2" name="Round Diagonal Corner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/>
      </xdr:nvSpPr>
      <xdr:spPr>
        <a:xfrm>
          <a:off x="104775" y="352425"/>
          <a:ext cx="685800" cy="228600"/>
        </a:xfrm>
        <a:prstGeom prst="round2DiagRect">
          <a:avLst/>
        </a:prstGeom>
        <a:solidFill>
          <a:schemeClr val="accent6">
            <a:lumMod val="75000"/>
          </a:schemeClr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100" b="1"/>
            <a:t>Menu</a:t>
          </a:r>
        </a:p>
      </xdr:txBody>
    </xdr:sp>
    <xdr:clientData/>
  </xdr:twoCellAnchor>
  <xdr:twoCellAnchor>
    <xdr:from>
      <xdr:col>2</xdr:col>
      <xdr:colOff>28575</xdr:colOff>
      <xdr:row>1</xdr:row>
      <xdr:rowOff>57150</xdr:rowOff>
    </xdr:from>
    <xdr:to>
      <xdr:col>3</xdr:col>
      <xdr:colOff>506730</xdr:colOff>
      <xdr:row>1</xdr:row>
      <xdr:rowOff>285750</xdr:rowOff>
    </xdr:to>
    <xdr:sp macro="" textlink="">
      <xdr:nvSpPr>
        <xdr:cNvPr id="3" name="Round Diagonal Corner Rectangle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/>
      </xdr:nvSpPr>
      <xdr:spPr>
        <a:xfrm>
          <a:off x="104775" y="57150"/>
          <a:ext cx="1554480" cy="228600"/>
        </a:xfrm>
        <a:prstGeom prst="round2DiagRect">
          <a:avLst/>
        </a:prstGeom>
        <a:solidFill>
          <a:srgbClr val="9B2D2A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r>
            <a:rPr lang="en-US" sz="1100" b="1" i="0">
              <a:solidFill>
                <a:schemeClr val="lt1"/>
              </a:solidFill>
              <a:latin typeface="+mn-lt"/>
              <a:ea typeface="+mn-ea"/>
              <a:cs typeface="+mn-cs"/>
            </a:rPr>
            <a:t>SCREENER: GROWTH</a:t>
          </a:r>
          <a:endParaRPr lang="en-US" sz="1100" b="1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4</xdr:col>
      <xdr:colOff>38099</xdr:colOff>
      <xdr:row>1</xdr:row>
      <xdr:rowOff>47625</xdr:rowOff>
    </xdr:from>
    <xdr:to>
      <xdr:col>29</xdr:col>
      <xdr:colOff>219075</xdr:colOff>
      <xdr:row>1</xdr:row>
      <xdr:rowOff>285750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2009774" y="47625"/>
          <a:ext cx="9248776" cy="238125"/>
        </a:xfrm>
        <a:prstGeom prst="rect">
          <a:avLst/>
        </a:prstGeom>
        <a:solidFill>
          <a:schemeClr val="accent1">
            <a:lumMod val="75000"/>
          </a:schemeClr>
        </a:solidFill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lIns="91440" tIns="0" rIns="91440" bIns="0" rtlCol="0" anchor="ctr" anchorCtr="0"/>
        <a:lstStyle/>
        <a:p>
          <a:pPr marL="0" marR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="1" i="0">
              <a:solidFill>
                <a:schemeClr val="bg1"/>
              </a:solidFill>
              <a:latin typeface="+mn-lt"/>
              <a:ea typeface="+mn-ea"/>
              <a:cs typeface="+mn-cs"/>
            </a:rPr>
            <a:t>PLAY WITH SCREENER: </a:t>
          </a:r>
          <a:r>
            <a:rPr lang="en-US" sz="1100">
              <a:solidFill>
                <a:schemeClr val="bg1"/>
              </a:solidFill>
              <a:latin typeface="+mn-lt"/>
              <a:ea typeface="+mn-ea"/>
              <a:cs typeface="+mn-cs"/>
            </a:rPr>
            <a:t>This section allows you to screen our universe using filters on various fundamental</a:t>
          </a:r>
          <a:r>
            <a:rPr lang="en-US" sz="1100" baseline="0">
              <a:solidFill>
                <a:schemeClr val="bg1"/>
              </a:solidFill>
              <a:latin typeface="+mn-lt"/>
              <a:ea typeface="+mn-ea"/>
              <a:cs typeface="+mn-cs"/>
            </a:rPr>
            <a:t> and growth</a:t>
          </a:r>
          <a:r>
            <a:rPr lang="en-US" sz="1100">
              <a:solidFill>
                <a:schemeClr val="bg1"/>
              </a:solidFill>
              <a:latin typeface="+mn-lt"/>
              <a:ea typeface="+mn-ea"/>
              <a:cs typeface="+mn-cs"/>
            </a:rPr>
            <a:t> parameters, set ranges and compare</a:t>
          </a:r>
          <a:r>
            <a:rPr lang="en-US" sz="1100" baseline="0">
              <a:solidFill>
                <a:schemeClr val="bg1"/>
              </a:solidFill>
              <a:latin typeface="+mn-lt"/>
              <a:ea typeface="+mn-ea"/>
              <a:cs typeface="+mn-cs"/>
            </a:rPr>
            <a:t> it</a:t>
          </a:r>
          <a:endParaRPr lang="en-US" sz="1100">
            <a:solidFill>
              <a:schemeClr val="bg1"/>
            </a:solidFill>
          </a:endParaRPr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0</xdr:row>
      <xdr:rowOff>95250</xdr:rowOff>
    </xdr:from>
    <xdr:to>
      <xdr:col>1</xdr:col>
      <xdr:colOff>1438275</xdr:colOff>
      <xdr:row>2</xdr:row>
      <xdr:rowOff>19050</xdr:rowOff>
    </xdr:to>
    <xdr:sp macro="" textlink="">
      <xdr:nvSpPr>
        <xdr:cNvPr id="3" name="Round Diagonal Corner Rectangle 2">
          <a:extLst>
            <a:ext uri="{FF2B5EF4-FFF2-40B4-BE49-F238E27FC236}">
              <a16:creationId xmlns:a16="http://schemas.microsoft.com/office/drawing/2014/main" id="{00000000-0008-0000-1D00-000003000000}"/>
            </a:ext>
          </a:extLst>
        </xdr:cNvPr>
        <xdr:cNvSpPr/>
      </xdr:nvSpPr>
      <xdr:spPr>
        <a:xfrm>
          <a:off x="85725" y="95250"/>
          <a:ext cx="1428750" cy="228600"/>
        </a:xfrm>
        <a:prstGeom prst="round2DiagRect">
          <a:avLst/>
        </a:prstGeom>
        <a:solidFill>
          <a:srgbClr val="9B2D2A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350" b="1"/>
            <a:t>Retail</a:t>
          </a:r>
        </a:p>
      </xdr:txBody>
    </xdr:sp>
    <xdr:clientData/>
  </xdr:twoCellAnchor>
  <xdr:twoCellAnchor>
    <xdr:from>
      <xdr:col>1</xdr:col>
      <xdr:colOff>9525</xdr:colOff>
      <xdr:row>2</xdr:row>
      <xdr:rowOff>76200</xdr:rowOff>
    </xdr:from>
    <xdr:to>
      <xdr:col>1</xdr:col>
      <xdr:colOff>695325</xdr:colOff>
      <xdr:row>4</xdr:row>
      <xdr:rowOff>0</xdr:rowOff>
    </xdr:to>
    <xdr:sp macro="" textlink="">
      <xdr:nvSpPr>
        <xdr:cNvPr id="4" name="Round Diagonal Corner Rectangle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D00-000004000000}"/>
            </a:ext>
          </a:extLst>
        </xdr:cNvPr>
        <xdr:cNvSpPr/>
      </xdr:nvSpPr>
      <xdr:spPr>
        <a:xfrm>
          <a:off x="85725" y="381000"/>
          <a:ext cx="685800" cy="228600"/>
        </a:xfrm>
        <a:prstGeom prst="round2DiagRect">
          <a:avLst/>
        </a:prstGeom>
        <a:solidFill>
          <a:schemeClr val="accent6">
            <a:lumMod val="75000"/>
          </a:schemeClr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100" b="1"/>
            <a:t>Menu</a:t>
          </a:r>
        </a:p>
      </xdr:txBody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0</xdr:row>
      <xdr:rowOff>95250</xdr:rowOff>
    </xdr:from>
    <xdr:to>
      <xdr:col>1</xdr:col>
      <xdr:colOff>1438275</xdr:colOff>
      <xdr:row>2</xdr:row>
      <xdr:rowOff>19050</xdr:rowOff>
    </xdr:to>
    <xdr:sp macro="" textlink="">
      <xdr:nvSpPr>
        <xdr:cNvPr id="3" name="Round Diagonal Corner Rectangle 2"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SpPr/>
      </xdr:nvSpPr>
      <xdr:spPr>
        <a:xfrm>
          <a:off x="85725" y="95250"/>
          <a:ext cx="1428750" cy="228600"/>
        </a:xfrm>
        <a:prstGeom prst="round2DiagRect">
          <a:avLst/>
        </a:prstGeom>
        <a:solidFill>
          <a:srgbClr val="9B2D2A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350" b="1"/>
            <a:t>Technology</a:t>
          </a:r>
        </a:p>
      </xdr:txBody>
    </xdr:sp>
    <xdr:clientData/>
  </xdr:twoCellAnchor>
  <xdr:twoCellAnchor>
    <xdr:from>
      <xdr:col>1</xdr:col>
      <xdr:colOff>9525</xdr:colOff>
      <xdr:row>2</xdr:row>
      <xdr:rowOff>76200</xdr:rowOff>
    </xdr:from>
    <xdr:to>
      <xdr:col>1</xdr:col>
      <xdr:colOff>695325</xdr:colOff>
      <xdr:row>4</xdr:row>
      <xdr:rowOff>0</xdr:rowOff>
    </xdr:to>
    <xdr:sp macro="" textlink="">
      <xdr:nvSpPr>
        <xdr:cNvPr id="4" name="Round Diagonal Corner Rectangle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E00-000004000000}"/>
            </a:ext>
          </a:extLst>
        </xdr:cNvPr>
        <xdr:cNvSpPr/>
      </xdr:nvSpPr>
      <xdr:spPr>
        <a:xfrm>
          <a:off x="85725" y="381000"/>
          <a:ext cx="685800" cy="228600"/>
        </a:xfrm>
        <a:prstGeom prst="round2DiagRect">
          <a:avLst/>
        </a:prstGeom>
        <a:solidFill>
          <a:schemeClr val="accent6">
            <a:lumMod val="75000"/>
          </a:schemeClr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100" b="1"/>
            <a:t>Menu</a:t>
          </a:r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0</xdr:row>
      <xdr:rowOff>95250</xdr:rowOff>
    </xdr:from>
    <xdr:to>
      <xdr:col>1</xdr:col>
      <xdr:colOff>1438275</xdr:colOff>
      <xdr:row>2</xdr:row>
      <xdr:rowOff>19050</xdr:rowOff>
    </xdr:to>
    <xdr:sp macro="" textlink="">
      <xdr:nvSpPr>
        <xdr:cNvPr id="3" name="Round Diagonal Corner Rectangle 2">
          <a:extLst>
            <a:ext uri="{FF2B5EF4-FFF2-40B4-BE49-F238E27FC236}">
              <a16:creationId xmlns:a16="http://schemas.microsoft.com/office/drawing/2014/main" id="{00000000-0008-0000-1F00-000003000000}"/>
            </a:ext>
          </a:extLst>
        </xdr:cNvPr>
        <xdr:cNvSpPr/>
      </xdr:nvSpPr>
      <xdr:spPr>
        <a:xfrm>
          <a:off x="85725" y="95250"/>
          <a:ext cx="1428750" cy="228600"/>
        </a:xfrm>
        <a:prstGeom prst="round2DiagRect">
          <a:avLst/>
        </a:prstGeom>
        <a:solidFill>
          <a:srgbClr val="9B2D2A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350" b="1"/>
            <a:t>Telecom</a:t>
          </a:r>
        </a:p>
      </xdr:txBody>
    </xdr:sp>
    <xdr:clientData/>
  </xdr:twoCellAnchor>
  <xdr:twoCellAnchor>
    <xdr:from>
      <xdr:col>1</xdr:col>
      <xdr:colOff>9525</xdr:colOff>
      <xdr:row>2</xdr:row>
      <xdr:rowOff>76200</xdr:rowOff>
    </xdr:from>
    <xdr:to>
      <xdr:col>1</xdr:col>
      <xdr:colOff>695325</xdr:colOff>
      <xdr:row>4</xdr:row>
      <xdr:rowOff>0</xdr:rowOff>
    </xdr:to>
    <xdr:sp macro="" textlink="">
      <xdr:nvSpPr>
        <xdr:cNvPr id="4" name="Round Diagonal Corner Rectangle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F00-000004000000}"/>
            </a:ext>
          </a:extLst>
        </xdr:cNvPr>
        <xdr:cNvSpPr/>
      </xdr:nvSpPr>
      <xdr:spPr>
        <a:xfrm>
          <a:off x="85725" y="381000"/>
          <a:ext cx="685800" cy="228600"/>
        </a:xfrm>
        <a:prstGeom prst="round2DiagRect">
          <a:avLst/>
        </a:prstGeom>
        <a:solidFill>
          <a:schemeClr val="accent6">
            <a:lumMod val="75000"/>
          </a:schemeClr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100" b="1"/>
            <a:t>Menu</a:t>
          </a:r>
        </a:p>
      </xdr:txBody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0</xdr:row>
      <xdr:rowOff>95250</xdr:rowOff>
    </xdr:from>
    <xdr:to>
      <xdr:col>1</xdr:col>
      <xdr:colOff>801525</xdr:colOff>
      <xdr:row>2</xdr:row>
      <xdr:rowOff>19050</xdr:rowOff>
    </xdr:to>
    <xdr:sp macro="" textlink="">
      <xdr:nvSpPr>
        <xdr:cNvPr id="2" name="Round Diagonal Corner Rectangle 1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SpPr/>
      </xdr:nvSpPr>
      <xdr:spPr>
        <a:xfrm>
          <a:off x="85725" y="95250"/>
          <a:ext cx="792000" cy="228600"/>
        </a:xfrm>
        <a:prstGeom prst="round2DiagRect">
          <a:avLst/>
        </a:prstGeom>
        <a:solidFill>
          <a:srgbClr val="9B2D2A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350" b="1"/>
            <a:t>Utilities</a:t>
          </a:r>
        </a:p>
      </xdr:txBody>
    </xdr:sp>
    <xdr:clientData/>
  </xdr:twoCellAnchor>
  <xdr:twoCellAnchor>
    <xdr:from>
      <xdr:col>1</xdr:col>
      <xdr:colOff>9525</xdr:colOff>
      <xdr:row>2</xdr:row>
      <xdr:rowOff>76200</xdr:rowOff>
    </xdr:from>
    <xdr:to>
      <xdr:col>1</xdr:col>
      <xdr:colOff>695325</xdr:colOff>
      <xdr:row>4</xdr:row>
      <xdr:rowOff>0</xdr:rowOff>
    </xdr:to>
    <xdr:sp macro="" textlink="">
      <xdr:nvSpPr>
        <xdr:cNvPr id="3" name="Round Diagonal Corner Rectangl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000-000003000000}"/>
            </a:ext>
          </a:extLst>
        </xdr:cNvPr>
        <xdr:cNvSpPr/>
      </xdr:nvSpPr>
      <xdr:spPr>
        <a:xfrm>
          <a:off x="85725" y="381000"/>
          <a:ext cx="685800" cy="228600"/>
        </a:xfrm>
        <a:prstGeom prst="round2DiagRect">
          <a:avLst/>
        </a:prstGeom>
        <a:solidFill>
          <a:schemeClr val="accent6">
            <a:lumMod val="75000"/>
          </a:schemeClr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100" b="1"/>
            <a:t>Menu</a:t>
          </a:r>
        </a:p>
      </xdr:txBody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0</xdr:row>
      <xdr:rowOff>95250</xdr:rowOff>
    </xdr:from>
    <xdr:to>
      <xdr:col>1</xdr:col>
      <xdr:colOff>1438275</xdr:colOff>
      <xdr:row>2</xdr:row>
      <xdr:rowOff>19050</xdr:rowOff>
    </xdr:to>
    <xdr:sp macro="" textlink="">
      <xdr:nvSpPr>
        <xdr:cNvPr id="3" name="Round Diagonal Corner Rectangle 2">
          <a:extLst>
            <a:ext uri="{FF2B5EF4-FFF2-40B4-BE49-F238E27FC236}">
              <a16:creationId xmlns:a16="http://schemas.microsoft.com/office/drawing/2014/main" id="{00000000-0008-0000-2100-000003000000}"/>
            </a:ext>
          </a:extLst>
        </xdr:cNvPr>
        <xdr:cNvSpPr/>
      </xdr:nvSpPr>
      <xdr:spPr>
        <a:xfrm>
          <a:off x="85725" y="95250"/>
          <a:ext cx="1428750" cy="228600"/>
        </a:xfrm>
        <a:prstGeom prst="round2DiagRect">
          <a:avLst/>
        </a:prstGeom>
        <a:solidFill>
          <a:srgbClr val="9B2D2A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350" b="1"/>
            <a:t>Others</a:t>
          </a:r>
        </a:p>
      </xdr:txBody>
    </xdr:sp>
    <xdr:clientData/>
  </xdr:twoCellAnchor>
  <xdr:twoCellAnchor>
    <xdr:from>
      <xdr:col>1</xdr:col>
      <xdr:colOff>9525</xdr:colOff>
      <xdr:row>2</xdr:row>
      <xdr:rowOff>76200</xdr:rowOff>
    </xdr:from>
    <xdr:to>
      <xdr:col>1</xdr:col>
      <xdr:colOff>695325</xdr:colOff>
      <xdr:row>4</xdr:row>
      <xdr:rowOff>0</xdr:rowOff>
    </xdr:to>
    <xdr:sp macro="" textlink="">
      <xdr:nvSpPr>
        <xdr:cNvPr id="4" name="Round Diagonal Corner Rectangle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100-000004000000}"/>
            </a:ext>
          </a:extLst>
        </xdr:cNvPr>
        <xdr:cNvSpPr/>
      </xdr:nvSpPr>
      <xdr:spPr>
        <a:xfrm>
          <a:off x="85725" y="381000"/>
          <a:ext cx="685800" cy="228600"/>
        </a:xfrm>
        <a:prstGeom prst="round2DiagRect">
          <a:avLst/>
        </a:prstGeom>
        <a:solidFill>
          <a:schemeClr val="accent6">
            <a:lumMod val="75000"/>
          </a:schemeClr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100" b="1"/>
            <a:t>Menu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28575</xdr:colOff>
      <xdr:row>2</xdr:row>
      <xdr:rowOff>28575</xdr:rowOff>
    </xdr:from>
    <xdr:to>
      <xdr:col>2</xdr:col>
      <xdr:colOff>714375</xdr:colOff>
      <xdr:row>3</xdr:row>
      <xdr:rowOff>104775</xdr:rowOff>
    </xdr:to>
    <xdr:sp macro="" textlink="">
      <xdr:nvSpPr>
        <xdr:cNvPr id="2" name="Round Diagonal Corner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/>
      </xdr:nvSpPr>
      <xdr:spPr>
        <a:xfrm>
          <a:off x="104775" y="352425"/>
          <a:ext cx="685800" cy="228600"/>
        </a:xfrm>
        <a:prstGeom prst="round2DiagRect">
          <a:avLst/>
        </a:prstGeom>
        <a:solidFill>
          <a:schemeClr val="accent6">
            <a:lumMod val="75000"/>
          </a:schemeClr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100" b="1"/>
            <a:t>Menu</a:t>
          </a:r>
        </a:p>
      </xdr:txBody>
    </xdr:sp>
    <xdr:clientData/>
  </xdr:twoCellAnchor>
  <xdr:twoCellAnchor>
    <xdr:from>
      <xdr:col>2</xdr:col>
      <xdr:colOff>28575</xdr:colOff>
      <xdr:row>1</xdr:row>
      <xdr:rowOff>57150</xdr:rowOff>
    </xdr:from>
    <xdr:to>
      <xdr:col>4</xdr:col>
      <xdr:colOff>327660</xdr:colOff>
      <xdr:row>1</xdr:row>
      <xdr:rowOff>285750</xdr:rowOff>
    </xdr:to>
    <xdr:sp macro="" textlink="">
      <xdr:nvSpPr>
        <xdr:cNvPr id="3" name="Round Diagonal Corner Rectangle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/>
      </xdr:nvSpPr>
      <xdr:spPr>
        <a:xfrm>
          <a:off x="104775" y="57150"/>
          <a:ext cx="2194560" cy="228600"/>
        </a:xfrm>
        <a:prstGeom prst="round2DiagRect">
          <a:avLst/>
        </a:prstGeom>
        <a:solidFill>
          <a:srgbClr val="9B2D2A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r>
            <a:rPr lang="en-US" sz="1100" b="1" i="0">
              <a:solidFill>
                <a:schemeClr val="lt1"/>
              </a:solidFill>
              <a:latin typeface="+mn-lt"/>
              <a:ea typeface="+mn-ea"/>
              <a:cs typeface="+mn-cs"/>
            </a:rPr>
            <a:t>SCREENER: MARKETS &amp; HOLDING</a:t>
          </a:r>
          <a:endParaRPr lang="en-US" sz="1100" b="1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5</xdr:col>
      <xdr:colOff>28575</xdr:colOff>
      <xdr:row>1</xdr:row>
      <xdr:rowOff>57150</xdr:rowOff>
    </xdr:from>
    <xdr:to>
      <xdr:col>25</xdr:col>
      <xdr:colOff>390525</xdr:colOff>
      <xdr:row>2</xdr:row>
      <xdr:rowOff>85725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 txBox="1"/>
      </xdr:nvSpPr>
      <xdr:spPr>
        <a:xfrm>
          <a:off x="2819400" y="57150"/>
          <a:ext cx="7458075" cy="352425"/>
        </a:xfrm>
        <a:prstGeom prst="rect">
          <a:avLst/>
        </a:prstGeom>
        <a:solidFill>
          <a:schemeClr val="accent1">
            <a:lumMod val="75000"/>
          </a:schemeClr>
        </a:solidFill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tIns="0" bIns="0" rtlCol="0" anchor="ctr" anchorCtr="0"/>
        <a:lstStyle/>
        <a:p>
          <a:pPr marL="0" marR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="1" i="0">
              <a:solidFill>
                <a:schemeClr val="bg1"/>
              </a:solidFill>
              <a:latin typeface="+mn-lt"/>
              <a:ea typeface="+mn-ea"/>
              <a:cs typeface="+mn-cs"/>
            </a:rPr>
            <a:t>PLAY WITH SCREENER: </a:t>
          </a:r>
          <a:r>
            <a:rPr lang="en-US" sz="1100">
              <a:solidFill>
                <a:schemeClr val="bg1"/>
              </a:solidFill>
              <a:latin typeface="+mn-lt"/>
              <a:ea typeface="+mn-ea"/>
              <a:cs typeface="+mn-cs"/>
            </a:rPr>
            <a:t>This section allows you to screen our universe using filters on various markets</a:t>
          </a:r>
          <a:r>
            <a:rPr lang="en-US" sz="1100" baseline="0">
              <a:solidFill>
                <a:schemeClr val="bg1"/>
              </a:solidFill>
              <a:latin typeface="+mn-lt"/>
              <a:ea typeface="+mn-ea"/>
              <a:cs typeface="+mn-cs"/>
            </a:rPr>
            <a:t> and holding</a:t>
          </a:r>
          <a:r>
            <a:rPr lang="en-US" sz="1100">
              <a:solidFill>
                <a:schemeClr val="bg1"/>
              </a:solidFill>
              <a:latin typeface="+mn-lt"/>
              <a:ea typeface="+mn-ea"/>
              <a:cs typeface="+mn-cs"/>
            </a:rPr>
            <a:t> parameters, set ranges and compare</a:t>
          </a:r>
          <a:r>
            <a:rPr lang="en-US" sz="1100" baseline="0">
              <a:solidFill>
                <a:schemeClr val="bg1"/>
              </a:solidFill>
              <a:latin typeface="+mn-lt"/>
              <a:ea typeface="+mn-ea"/>
              <a:cs typeface="+mn-cs"/>
            </a:rPr>
            <a:t> it</a:t>
          </a:r>
          <a:endParaRPr lang="en-US" sz="1100">
            <a:solidFill>
              <a:schemeClr val="bg1"/>
            </a:solidFill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38100</xdr:colOff>
      <xdr:row>2</xdr:row>
      <xdr:rowOff>28575</xdr:rowOff>
    </xdr:from>
    <xdr:to>
      <xdr:col>2</xdr:col>
      <xdr:colOff>723900</xdr:colOff>
      <xdr:row>3</xdr:row>
      <xdr:rowOff>104775</xdr:rowOff>
    </xdr:to>
    <xdr:sp macro="" textlink="">
      <xdr:nvSpPr>
        <xdr:cNvPr id="2" name="Round Diagonal Corner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/>
      </xdr:nvSpPr>
      <xdr:spPr>
        <a:xfrm>
          <a:off x="114300" y="352425"/>
          <a:ext cx="685800" cy="228600"/>
        </a:xfrm>
        <a:prstGeom prst="round2DiagRect">
          <a:avLst/>
        </a:prstGeom>
        <a:solidFill>
          <a:schemeClr val="accent6">
            <a:lumMod val="75000"/>
          </a:schemeClr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100" b="1"/>
            <a:t>Menu</a:t>
          </a:r>
        </a:p>
      </xdr:txBody>
    </xdr:sp>
    <xdr:clientData/>
  </xdr:twoCellAnchor>
  <xdr:twoCellAnchor>
    <xdr:from>
      <xdr:col>2</xdr:col>
      <xdr:colOff>38100</xdr:colOff>
      <xdr:row>1</xdr:row>
      <xdr:rowOff>57150</xdr:rowOff>
    </xdr:from>
    <xdr:to>
      <xdr:col>4</xdr:col>
      <xdr:colOff>337185</xdr:colOff>
      <xdr:row>1</xdr:row>
      <xdr:rowOff>285750</xdr:rowOff>
    </xdr:to>
    <xdr:sp macro="" textlink="">
      <xdr:nvSpPr>
        <xdr:cNvPr id="3" name="Round Diagonal Corner Rectangle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>
        <a:xfrm>
          <a:off x="114300" y="57150"/>
          <a:ext cx="2194560" cy="228600"/>
        </a:xfrm>
        <a:prstGeom prst="round2DiagRect">
          <a:avLst/>
        </a:prstGeom>
        <a:solidFill>
          <a:srgbClr val="9B2D2A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r>
            <a:rPr lang="en-US" sz="1100" b="1" i="0">
              <a:solidFill>
                <a:schemeClr val="lt1"/>
              </a:solidFill>
              <a:latin typeface="+mn-lt"/>
              <a:ea typeface="+mn-ea"/>
              <a:cs typeface="+mn-cs"/>
            </a:rPr>
            <a:t>SCREENER: ALL PARAMETERS</a:t>
          </a:r>
          <a:endParaRPr lang="en-US" sz="1100" b="1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5</xdr:col>
      <xdr:colOff>38100</xdr:colOff>
      <xdr:row>1</xdr:row>
      <xdr:rowOff>57150</xdr:rowOff>
    </xdr:from>
    <xdr:to>
      <xdr:col>28</xdr:col>
      <xdr:colOff>102870</xdr:colOff>
      <xdr:row>1</xdr:row>
      <xdr:rowOff>295275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/>
      </xdr:nvSpPr>
      <xdr:spPr>
        <a:xfrm>
          <a:off x="3657600" y="57150"/>
          <a:ext cx="8961120" cy="238125"/>
        </a:xfrm>
        <a:prstGeom prst="rect">
          <a:avLst/>
        </a:prstGeom>
        <a:solidFill>
          <a:schemeClr val="accent1">
            <a:lumMod val="75000"/>
          </a:schemeClr>
        </a:solidFill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tIns="0" bIns="0" rtlCol="0" anchor="ctr" anchorCtr="0"/>
        <a:lstStyle/>
        <a:p>
          <a:pPr marL="0" marR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="1" i="0">
              <a:solidFill>
                <a:schemeClr val="bg1"/>
              </a:solidFill>
              <a:latin typeface="+mn-lt"/>
              <a:ea typeface="+mn-ea"/>
              <a:cs typeface="+mn-cs"/>
            </a:rPr>
            <a:t>PLAY WITH SCREENER: </a:t>
          </a:r>
          <a:r>
            <a:rPr lang="en-US" sz="1100">
              <a:solidFill>
                <a:schemeClr val="bg1"/>
              </a:solidFill>
              <a:latin typeface="+mn-lt"/>
              <a:ea typeface="+mn-ea"/>
              <a:cs typeface="+mn-cs"/>
            </a:rPr>
            <a:t>This section allows you to screen our universe using filters on various markets</a:t>
          </a:r>
          <a:r>
            <a:rPr lang="en-US" sz="1100" baseline="0">
              <a:solidFill>
                <a:schemeClr val="bg1"/>
              </a:solidFill>
              <a:latin typeface="+mn-lt"/>
              <a:ea typeface="+mn-ea"/>
              <a:cs typeface="+mn-cs"/>
            </a:rPr>
            <a:t> and holding</a:t>
          </a:r>
          <a:r>
            <a:rPr lang="en-US" sz="1100">
              <a:solidFill>
                <a:schemeClr val="bg1"/>
              </a:solidFill>
              <a:latin typeface="+mn-lt"/>
              <a:ea typeface="+mn-ea"/>
              <a:cs typeface="+mn-cs"/>
            </a:rPr>
            <a:t> parameters, set ranges and compare</a:t>
          </a:r>
          <a:r>
            <a:rPr lang="en-US" sz="1100" baseline="0">
              <a:solidFill>
                <a:schemeClr val="bg1"/>
              </a:solidFill>
              <a:latin typeface="+mn-lt"/>
              <a:ea typeface="+mn-ea"/>
              <a:cs typeface="+mn-cs"/>
            </a:rPr>
            <a:t> it</a:t>
          </a:r>
          <a:endParaRPr lang="en-US" sz="1100">
            <a:solidFill>
              <a:schemeClr val="bg1"/>
            </a:solidFill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0</xdr:row>
      <xdr:rowOff>95250</xdr:rowOff>
    </xdr:from>
    <xdr:to>
      <xdr:col>1</xdr:col>
      <xdr:colOff>2204085</xdr:colOff>
      <xdr:row>2</xdr:row>
      <xdr:rowOff>19050</xdr:rowOff>
    </xdr:to>
    <xdr:sp macro="" textlink="">
      <xdr:nvSpPr>
        <xdr:cNvPr id="2" name="Round Diagonal Corner Rectangl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/>
      </xdr:nvSpPr>
      <xdr:spPr>
        <a:xfrm>
          <a:off x="85725" y="95250"/>
          <a:ext cx="2194560" cy="228600"/>
        </a:xfrm>
        <a:prstGeom prst="round2DiagRect">
          <a:avLst/>
        </a:prstGeom>
        <a:solidFill>
          <a:srgbClr val="9B2D2A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rtl="0"/>
          <a:r>
            <a:rPr lang="en-US" sz="1100" b="1" i="0">
              <a:solidFill>
                <a:schemeClr val="lt1"/>
              </a:solidFill>
              <a:latin typeface="+mn-lt"/>
              <a:ea typeface="+mn-ea"/>
              <a:cs typeface="+mn-cs"/>
            </a:rPr>
            <a:t>OPERATING METRICS: NON-BFSI</a:t>
          </a:r>
          <a:endParaRPr lang="en-US" sz="1100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</xdr:col>
      <xdr:colOff>9525</xdr:colOff>
      <xdr:row>2</xdr:row>
      <xdr:rowOff>85725</xdr:rowOff>
    </xdr:from>
    <xdr:to>
      <xdr:col>1</xdr:col>
      <xdr:colOff>695325</xdr:colOff>
      <xdr:row>4</xdr:row>
      <xdr:rowOff>9525</xdr:rowOff>
    </xdr:to>
    <xdr:sp macro="" textlink="">
      <xdr:nvSpPr>
        <xdr:cNvPr id="3" name="Round Diagonal Corner Rectangl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/>
      </xdr:nvSpPr>
      <xdr:spPr>
        <a:xfrm>
          <a:off x="85725" y="390525"/>
          <a:ext cx="685800" cy="228600"/>
        </a:xfrm>
        <a:prstGeom prst="round2DiagRect">
          <a:avLst/>
        </a:prstGeom>
        <a:solidFill>
          <a:schemeClr val="accent6">
            <a:lumMod val="75000"/>
          </a:schemeClr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100" b="1"/>
            <a:t>Menu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95250</xdr:rowOff>
    </xdr:from>
    <xdr:to>
      <xdr:col>1</xdr:col>
      <xdr:colOff>2194560</xdr:colOff>
      <xdr:row>2</xdr:row>
      <xdr:rowOff>19050</xdr:rowOff>
    </xdr:to>
    <xdr:sp macro="" textlink="">
      <xdr:nvSpPr>
        <xdr:cNvPr id="2" name="Round Diagonal Corner Rectangle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/>
      </xdr:nvSpPr>
      <xdr:spPr>
        <a:xfrm>
          <a:off x="76200" y="95250"/>
          <a:ext cx="2194560" cy="228600"/>
        </a:xfrm>
        <a:prstGeom prst="round2DiagRect">
          <a:avLst/>
        </a:prstGeom>
        <a:solidFill>
          <a:srgbClr val="9B2D2A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rtl="0"/>
          <a:r>
            <a:rPr lang="en-US" sz="1100" b="1" i="0">
              <a:solidFill>
                <a:schemeClr val="lt1"/>
              </a:solidFill>
              <a:latin typeface="+mn-lt"/>
              <a:ea typeface="+mn-ea"/>
              <a:cs typeface="+mn-cs"/>
            </a:rPr>
            <a:t>OPERATING METRICS: BFSI</a:t>
          </a:r>
          <a:endParaRPr lang="en-US" sz="1100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</xdr:col>
      <xdr:colOff>0</xdr:colOff>
      <xdr:row>2</xdr:row>
      <xdr:rowOff>85725</xdr:rowOff>
    </xdr:from>
    <xdr:to>
      <xdr:col>1</xdr:col>
      <xdr:colOff>685800</xdr:colOff>
      <xdr:row>4</xdr:row>
      <xdr:rowOff>9525</xdr:rowOff>
    </xdr:to>
    <xdr:sp macro="" textlink="">
      <xdr:nvSpPr>
        <xdr:cNvPr id="3" name="Round Diagonal Corner Rectangl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SpPr/>
      </xdr:nvSpPr>
      <xdr:spPr>
        <a:xfrm>
          <a:off x="76200" y="390525"/>
          <a:ext cx="685800" cy="228600"/>
        </a:xfrm>
        <a:prstGeom prst="round2DiagRect">
          <a:avLst/>
        </a:prstGeom>
        <a:solidFill>
          <a:schemeClr val="accent6">
            <a:lumMod val="75000"/>
          </a:schemeClr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100" b="1"/>
            <a:t>Menu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57150</xdr:rowOff>
    </xdr:from>
    <xdr:to>
      <xdr:col>2</xdr:col>
      <xdr:colOff>498150</xdr:colOff>
      <xdr:row>1</xdr:row>
      <xdr:rowOff>133350</xdr:rowOff>
    </xdr:to>
    <xdr:sp macro="" textlink="">
      <xdr:nvSpPr>
        <xdr:cNvPr id="2" name="Round Diagonal Corner Rectangle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/>
      </xdr:nvSpPr>
      <xdr:spPr>
        <a:xfrm>
          <a:off x="76200" y="57150"/>
          <a:ext cx="1584000" cy="228600"/>
        </a:xfrm>
        <a:prstGeom prst="round2DiagRect">
          <a:avLst/>
        </a:prstGeom>
        <a:solidFill>
          <a:srgbClr val="9B2D2A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1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SECTOR AGGREAGATES</a:t>
          </a:r>
          <a:r>
            <a:rPr lang="en-US" b="1"/>
            <a:t> </a:t>
          </a:r>
          <a:endParaRPr lang="en-US" sz="1350" b="1"/>
        </a:p>
      </xdr:txBody>
    </xdr:sp>
    <xdr:clientData/>
  </xdr:twoCellAnchor>
  <xdr:twoCellAnchor>
    <xdr:from>
      <xdr:col>1</xdr:col>
      <xdr:colOff>28576</xdr:colOff>
      <xdr:row>2</xdr:row>
      <xdr:rowOff>28575</xdr:rowOff>
    </xdr:from>
    <xdr:to>
      <xdr:col>1</xdr:col>
      <xdr:colOff>714376</xdr:colOff>
      <xdr:row>3</xdr:row>
      <xdr:rowOff>104775</xdr:rowOff>
    </xdr:to>
    <xdr:sp macro="" textlink="">
      <xdr:nvSpPr>
        <xdr:cNvPr id="3" name="Round Diagonal Corner Rectangl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SpPr/>
      </xdr:nvSpPr>
      <xdr:spPr>
        <a:xfrm>
          <a:off x="104776" y="333375"/>
          <a:ext cx="685800" cy="228600"/>
        </a:xfrm>
        <a:prstGeom prst="round2DiagRect">
          <a:avLst/>
        </a:prstGeom>
        <a:solidFill>
          <a:schemeClr val="accent6">
            <a:lumMod val="75000"/>
          </a:schemeClr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100" b="1"/>
            <a:t>Menu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28574</xdr:colOff>
      <xdr:row>0</xdr:row>
      <xdr:rowOff>47625</xdr:rowOff>
    </xdr:from>
    <xdr:to>
      <xdr:col>5</xdr:col>
      <xdr:colOff>6224</xdr:colOff>
      <xdr:row>1</xdr:row>
      <xdr:rowOff>123825</xdr:rowOff>
    </xdr:to>
    <xdr:sp macro="" textlink="">
      <xdr:nvSpPr>
        <xdr:cNvPr id="3" name="Round Diagonal Corner Rectangle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SpPr/>
      </xdr:nvSpPr>
      <xdr:spPr>
        <a:xfrm>
          <a:off x="104774" y="47625"/>
          <a:ext cx="2016000" cy="228600"/>
        </a:xfrm>
        <a:prstGeom prst="round2DiagRect">
          <a:avLst/>
        </a:prstGeom>
        <a:solidFill>
          <a:srgbClr val="9B2D2A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100" b="1" i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MOSL UNIVERSE AT A GLANCE</a:t>
          </a:r>
          <a:endParaRPr lang="en-US" sz="1350" b="1"/>
        </a:p>
      </xdr:txBody>
    </xdr:sp>
    <xdr:clientData/>
  </xdr:twoCellAnchor>
  <xdr:twoCellAnchor>
    <xdr:from>
      <xdr:col>1</xdr:col>
      <xdr:colOff>19050</xdr:colOff>
      <xdr:row>2</xdr:row>
      <xdr:rowOff>28575</xdr:rowOff>
    </xdr:from>
    <xdr:to>
      <xdr:col>1</xdr:col>
      <xdr:colOff>704850</xdr:colOff>
      <xdr:row>3</xdr:row>
      <xdr:rowOff>104775</xdr:rowOff>
    </xdr:to>
    <xdr:sp macro="" textlink="">
      <xdr:nvSpPr>
        <xdr:cNvPr id="4" name="Round Diagonal Corner Rectangle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SpPr/>
      </xdr:nvSpPr>
      <xdr:spPr>
        <a:xfrm>
          <a:off x="95250" y="333375"/>
          <a:ext cx="685800" cy="228600"/>
        </a:xfrm>
        <a:prstGeom prst="round2DiagRect">
          <a:avLst/>
        </a:prstGeom>
        <a:solidFill>
          <a:schemeClr val="accent6">
            <a:lumMod val="75000"/>
          </a:schemeClr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100" b="1"/>
            <a:t>Menu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3"/>
  <dimension ref="A1:Y49"/>
  <sheetViews>
    <sheetView showGridLines="0" showRowColHeaders="0" zoomScale="70" zoomScaleNormal="70" workbookViewId="0"/>
  </sheetViews>
  <sheetFormatPr defaultColWidth="0" defaultRowHeight="12" customHeight="1" zeroHeight="1"/>
  <cols>
    <col min="1" max="1" width="2" customWidth="1"/>
    <col min="2" max="18" width="9.33203125" customWidth="1"/>
    <col min="19" max="19" width="4.33203125" customWidth="1"/>
    <col min="20" max="25" width="9.33203125" customWidth="1"/>
    <col min="26" max="26" width="9.33203125" hidden="1" customWidth="1"/>
    <col min="27" max="16384" width="9.33203125" hidden="1"/>
  </cols>
  <sheetData>
    <row r="1" spans="1:1" ht="12" customHeight="1">
      <c r="A1" s="291"/>
    </row>
    <row r="2" spans="1:1" ht="12" customHeight="1"/>
    <row r="3" spans="1:1" ht="12" customHeight="1"/>
    <row r="4" spans="1:1" ht="12" customHeight="1"/>
    <row r="5" spans="1:1" ht="12" customHeight="1"/>
    <row r="6" spans="1:1" ht="12" customHeight="1"/>
    <row r="7" spans="1:1" ht="12" customHeight="1"/>
    <row r="8" spans="1:1" ht="12" customHeight="1"/>
    <row r="9" spans="1:1" ht="12" customHeight="1"/>
    <row r="10" spans="1:1" ht="12" customHeight="1"/>
    <row r="11" spans="1:1" ht="12" customHeight="1"/>
    <row r="12" spans="1:1" ht="12" customHeight="1"/>
    <row r="13" spans="1:1" ht="12" customHeight="1"/>
    <row r="14" spans="1:1" ht="12" customHeight="1"/>
    <row r="15" spans="1:1" ht="12" customHeight="1"/>
    <row r="16" spans="1:1" ht="12" customHeight="1"/>
    <row r="17" ht="12" customHeight="1"/>
    <row r="18" ht="12" customHeight="1"/>
    <row r="19" ht="12" customHeight="1"/>
    <row r="20" ht="12" customHeight="1"/>
    <row r="21" ht="12" customHeight="1"/>
    <row r="22" ht="12" customHeight="1"/>
    <row r="23" ht="12" customHeight="1"/>
    <row r="24" ht="12" customHeight="1"/>
    <row r="25" ht="12" customHeight="1"/>
    <row r="26" ht="12" customHeight="1"/>
    <row r="27" ht="12" customHeight="1"/>
    <row r="28" ht="12" customHeight="1"/>
    <row r="29" ht="12" customHeight="1"/>
    <row r="30" ht="12" customHeight="1"/>
    <row r="31" ht="12" customHeight="1"/>
    <row r="32" ht="12" customHeight="1"/>
    <row r="33" spans="2:19" ht="12" customHeight="1"/>
    <row r="34" spans="2:19" ht="12" customHeight="1"/>
    <row r="35" spans="2:19" ht="12" customHeight="1"/>
    <row r="36" spans="2:19">
      <c r="S36" s="195"/>
    </row>
    <row r="37" spans="2:19" ht="12" customHeight="1"/>
    <row r="38" spans="2:19" ht="12" customHeight="1"/>
    <row r="39" spans="2:19" ht="12" customHeight="1"/>
    <row r="40" spans="2:19" ht="12" customHeight="1">
      <c r="B40" s="216"/>
      <c r="C40" s="215"/>
    </row>
    <row r="41" spans="2:19" ht="12" customHeight="1"/>
    <row r="42" spans="2:19" ht="12" customHeight="1"/>
    <row r="43" spans="2:19" ht="12" customHeight="1"/>
    <row r="44" spans="2:19" ht="12" customHeight="1"/>
    <row r="45" spans="2:19" ht="12" customHeight="1"/>
    <row r="46" spans="2:19" ht="12" customHeight="1">
      <c r="E46" s="323" t="s">
        <v>983</v>
      </c>
      <c r="F46" s="323"/>
    </row>
    <row r="47" spans="2:19" ht="12" hidden="1" customHeight="1"/>
    <row r="48" spans="2:19" ht="12" hidden="1" customHeight="1"/>
    <row r="49" spans="10:10" ht="12" hidden="1" customHeight="1">
      <c r="J49" s="242"/>
    </row>
  </sheetData>
  <mergeCells count="1">
    <mergeCell ref="E46:F46"/>
  </mergeCells>
  <pageMargins left="0.45" right="0.45" top="0.75" bottom="0.75" header="0.3" footer="0.3"/>
  <pageSetup paperSize="9" scale="80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26"/>
  <dimension ref="A1:AY64"/>
  <sheetViews>
    <sheetView showGridLines="0" zoomScaleNormal="100" workbookViewId="0">
      <pane xSplit="2" ySplit="7" topLeftCell="C8" activePane="bottomRight" state="frozen"/>
      <selection activeCell="L25" sqref="L25"/>
      <selection pane="topRight" activeCell="L25" sqref="L25"/>
      <selection pane="bottomLeft" activeCell="L25" sqref="L25"/>
      <selection pane="bottomRight"/>
    </sheetView>
  </sheetViews>
  <sheetFormatPr defaultColWidth="0" defaultRowHeight="12" zeroHeight="1"/>
  <cols>
    <col min="1" max="1" width="1.33203125" customWidth="1"/>
    <col min="2" max="2" width="18.6640625" bestFit="1" customWidth="1"/>
    <col min="3" max="3" width="13.83203125" bestFit="1" customWidth="1"/>
    <col min="4" max="4" width="12" hidden="1" customWidth="1"/>
    <col min="5" max="6" width="7.33203125" customWidth="1"/>
    <col min="7" max="7" width="7.1640625" customWidth="1"/>
    <col min="8" max="8" width="8.6640625" hidden="1" customWidth="1"/>
    <col min="9" max="9" width="8.5" customWidth="1"/>
    <col min="10" max="10" width="10.6640625" bestFit="1" customWidth="1"/>
    <col min="11" max="11" width="6.33203125" hidden="1" customWidth="1"/>
    <col min="12" max="14" width="8.33203125" customWidth="1"/>
    <col min="15" max="15" width="8.1640625" bestFit="1" customWidth="1"/>
    <col min="16" max="16" width="9.33203125" bestFit="1" customWidth="1"/>
    <col min="17" max="18" width="7.6640625" bestFit="1" customWidth="1"/>
    <col min="19" max="20" width="7.33203125" bestFit="1" customWidth="1"/>
    <col min="21" max="26" width="6.5" bestFit="1" customWidth="1"/>
    <col min="27" max="27" width="7.33203125" bestFit="1" customWidth="1"/>
    <col min="28" max="29" width="7.6640625" bestFit="1" customWidth="1"/>
    <col min="30" max="30" width="6.6640625" customWidth="1"/>
    <col min="31" max="34" width="4.6640625" customWidth="1"/>
    <col min="35" max="35" width="9.33203125" hidden="1" customWidth="1"/>
    <col min="36" max="42" width="9.1640625" hidden="1" customWidth="1"/>
    <col min="43" max="45" width="10.1640625" hidden="1" customWidth="1"/>
    <col min="46" max="46" width="9.1640625" hidden="1" customWidth="1"/>
    <col min="47" max="48" width="9.83203125" hidden="1" customWidth="1"/>
    <col min="49" max="49" width="9.33203125" customWidth="1"/>
    <col min="50" max="51" width="7.6640625" hidden="1" customWidth="1"/>
    <col min="52" max="16384" width="9.33203125" hidden="1"/>
  </cols>
  <sheetData>
    <row r="1" spans="2:48"/>
    <row r="2" spans="2:48"/>
    <row r="3" spans="2:48"/>
    <row r="4" spans="2:48">
      <c r="D4" s="44"/>
    </row>
    <row r="5" spans="2:48" ht="6" customHeight="1">
      <c r="D5" s="44"/>
    </row>
    <row r="6" spans="2:48" s="19" customFormat="1" ht="19.5" customHeight="1">
      <c r="B6" s="337" t="s">
        <v>68</v>
      </c>
      <c r="C6" s="325" t="s">
        <v>71</v>
      </c>
      <c r="D6" s="329" t="s">
        <v>265</v>
      </c>
      <c r="E6" s="329" t="s">
        <v>72</v>
      </c>
      <c r="F6" s="329" t="s">
        <v>73</v>
      </c>
      <c r="G6" s="329" t="s">
        <v>269</v>
      </c>
      <c r="H6" s="329" t="s">
        <v>270</v>
      </c>
      <c r="I6" s="329" t="s">
        <v>271</v>
      </c>
      <c r="J6" s="329" t="s">
        <v>272</v>
      </c>
      <c r="K6" s="324" t="s">
        <v>60</v>
      </c>
      <c r="L6" s="325"/>
      <c r="M6" s="325"/>
      <c r="N6" s="326"/>
      <c r="O6" s="324" t="s">
        <v>273</v>
      </c>
      <c r="P6" s="325"/>
      <c r="Q6" s="326"/>
      <c r="R6" s="324" t="s">
        <v>6</v>
      </c>
      <c r="S6" s="325"/>
      <c r="T6" s="326"/>
      <c r="U6" s="324" t="s">
        <v>274</v>
      </c>
      <c r="V6" s="325"/>
      <c r="W6" s="326"/>
      <c r="X6" s="324" t="s">
        <v>275</v>
      </c>
      <c r="Y6" s="325"/>
      <c r="Z6" s="326"/>
      <c r="AA6" s="324" t="s">
        <v>5</v>
      </c>
      <c r="AB6" s="325"/>
      <c r="AC6" s="326"/>
      <c r="AD6" s="194" t="s">
        <v>276</v>
      </c>
      <c r="AE6" s="324" t="s">
        <v>277</v>
      </c>
      <c r="AF6" s="325"/>
      <c r="AG6" s="325"/>
      <c r="AH6" s="326"/>
      <c r="AI6" s="325" t="s">
        <v>282</v>
      </c>
      <c r="AJ6" s="325" t="s">
        <v>284</v>
      </c>
      <c r="AK6" s="325"/>
      <c r="AL6" s="325"/>
      <c r="AM6" s="325" t="s">
        <v>351</v>
      </c>
      <c r="AN6" s="325"/>
      <c r="AO6" s="325"/>
      <c r="AP6" s="325"/>
      <c r="AQ6" s="325" t="s">
        <v>353</v>
      </c>
      <c r="AR6" s="325"/>
      <c r="AS6" s="325"/>
      <c r="AT6" s="325" t="s">
        <v>283</v>
      </c>
      <c r="AU6" s="325"/>
      <c r="AV6" s="325"/>
    </row>
    <row r="7" spans="2:48" s="19" customFormat="1" ht="19.5" customHeight="1">
      <c r="B7" s="337"/>
      <c r="C7" s="325"/>
      <c r="D7" s="329"/>
      <c r="E7" s="329"/>
      <c r="F7" s="329"/>
      <c r="G7" s="329"/>
      <c r="H7" s="329"/>
      <c r="I7" s="329"/>
      <c r="J7" s="329"/>
      <c r="K7" s="191" t="s">
        <v>695</v>
      </c>
      <c r="L7" s="192" t="s">
        <v>750</v>
      </c>
      <c r="M7" s="192" t="s">
        <v>634</v>
      </c>
      <c r="N7" s="193" t="s">
        <v>676</v>
      </c>
      <c r="O7" s="271" t="str">
        <f>L7</f>
        <v>FY24</v>
      </c>
      <c r="P7" s="271" t="str">
        <f t="shared" ref="P7:Q7" si="0">M7</f>
        <v>FY25E</v>
      </c>
      <c r="Q7" s="272" t="str">
        <f t="shared" si="0"/>
        <v>FY26E</v>
      </c>
      <c r="R7" s="296" t="str">
        <f>L7</f>
        <v>FY24</v>
      </c>
      <c r="S7" s="296" t="str">
        <f t="shared" ref="S7:T7" si="1">M7</f>
        <v>FY25E</v>
      </c>
      <c r="T7" s="297" t="str">
        <f t="shared" si="1"/>
        <v>FY26E</v>
      </c>
      <c r="U7" s="296" t="str">
        <f>L7</f>
        <v>FY24</v>
      </c>
      <c r="V7" s="296" t="str">
        <f t="shared" ref="V7:W7" si="2">M7</f>
        <v>FY25E</v>
      </c>
      <c r="W7" s="297" t="str">
        <f t="shared" si="2"/>
        <v>FY26E</v>
      </c>
      <c r="X7" s="296" t="str">
        <f>L7</f>
        <v>FY24</v>
      </c>
      <c r="Y7" s="296" t="str">
        <f t="shared" ref="Y7:Z7" si="3">M7</f>
        <v>FY25E</v>
      </c>
      <c r="Z7" s="297" t="str">
        <f t="shared" si="3"/>
        <v>FY26E</v>
      </c>
      <c r="AA7" s="296" t="str">
        <f>L7</f>
        <v>FY24</v>
      </c>
      <c r="AB7" s="296" t="str">
        <f t="shared" ref="AB7:AC7" si="4">M7</f>
        <v>FY25E</v>
      </c>
      <c r="AC7" s="297" t="str">
        <f t="shared" si="4"/>
        <v>FY26E</v>
      </c>
      <c r="AD7" s="194" t="str">
        <f>L7</f>
        <v>FY24</v>
      </c>
      <c r="AE7" s="191" t="s">
        <v>278</v>
      </c>
      <c r="AF7" s="192" t="s">
        <v>279</v>
      </c>
      <c r="AG7" s="192" t="s">
        <v>280</v>
      </c>
      <c r="AH7" s="193" t="s">
        <v>281</v>
      </c>
      <c r="AI7" s="325"/>
      <c r="AJ7" s="258" t="str">
        <f>L7</f>
        <v>FY24</v>
      </c>
      <c r="AK7" s="258" t="str">
        <f t="shared" ref="AK7:AL7" si="5">M7</f>
        <v>FY25E</v>
      </c>
      <c r="AL7" s="258" t="str">
        <f t="shared" si="5"/>
        <v>FY26E</v>
      </c>
      <c r="AM7" s="258" t="str">
        <f>K7</f>
        <v>FY23</v>
      </c>
      <c r="AN7" s="271" t="str">
        <f t="shared" ref="AN7:AP7" si="6">L7</f>
        <v>FY24</v>
      </c>
      <c r="AO7" s="271" t="str">
        <f t="shared" si="6"/>
        <v>FY25E</v>
      </c>
      <c r="AP7" s="271" t="str">
        <f t="shared" si="6"/>
        <v>FY26E</v>
      </c>
      <c r="AQ7" s="271" t="str">
        <f>L7</f>
        <v>FY24</v>
      </c>
      <c r="AR7" s="300" t="str">
        <f t="shared" ref="AR7:AS7" si="7">M7</f>
        <v>FY25E</v>
      </c>
      <c r="AS7" s="300" t="str">
        <f t="shared" si="7"/>
        <v>FY26E</v>
      </c>
      <c r="AT7" s="271" t="str">
        <f>L7</f>
        <v>FY24</v>
      </c>
      <c r="AU7" s="300" t="str">
        <f t="shared" ref="AU7:AV7" si="8">M7</f>
        <v>FY25E</v>
      </c>
      <c r="AV7" s="300" t="str">
        <f t="shared" si="8"/>
        <v>FY26E</v>
      </c>
    </row>
    <row r="8" spans="2:48" ht="12.75">
      <c r="B8" s="104" t="s">
        <v>1270</v>
      </c>
      <c r="C8" s="105" t="s">
        <v>287</v>
      </c>
      <c r="D8" s="106" t="s">
        <v>114</v>
      </c>
      <c r="E8" s="148">
        <v>12682.7</v>
      </c>
      <c r="F8" s="148">
        <v>10705</v>
      </c>
      <c r="G8" s="148">
        <f t="shared" ref="G8:G50" si="9">IF(IFERROR(((IF(F8&lt;0,"-",F8))/E8*100-100),"-")=-100,"-",(IFERROR(((IF(F8&lt;0,"-",F8))/E8*100-100),"-")))</f>
        <v>-15.59368273317196</v>
      </c>
      <c r="H8" s="148">
        <v>279.18</v>
      </c>
      <c r="I8" s="149">
        <v>42.113485806451614</v>
      </c>
      <c r="J8" s="149">
        <v>53.198163249701309</v>
      </c>
      <c r="K8" s="150">
        <v>214.17196776929592</v>
      </c>
      <c r="L8" s="151">
        <v>276.1028726986172</v>
      </c>
      <c r="M8" s="151">
        <v>297.88363450088127</v>
      </c>
      <c r="N8" s="152">
        <v>386.92843218357575</v>
      </c>
      <c r="O8" s="150">
        <f t="shared" ref="O8:O50" si="10">IF(AND(K8&lt;0,L8&gt;0),"LP",IF(AND(K8&gt;0,L8&lt;0),"PL",IF(OR(K8&lt;0,L8&lt;0),"Loss",IF(ISERROR((+L8/K8-1)*100),"NA",(+L8/K8-1)*100))))</f>
        <v>28.91643830626456</v>
      </c>
      <c r="P8" s="151">
        <f t="shared" ref="P8:P50" si="11">IF(AND(L8&lt;0,M8&gt;0),"LP",IF(AND(L8&gt;0,M8&lt;0),"PL",IF(OR(L8&lt;0,M8&lt;0),"Loss",IF(ISERROR((+M8/L8-1)*100),"NA",(+M8/L8-1)*100))))</f>
        <v>7.8886400526658296</v>
      </c>
      <c r="Q8" s="152">
        <f t="shared" ref="Q8:Q50" si="12">IF(AND(M8&lt;0,N8&gt;0),"LP",IF(AND(M8&gt;0,N8&lt;0),"PL",IF(OR(M8&lt;0,N8&lt;0),"Loss",IF(ISERROR((+N8/M8-1)*100),"NA",(+N8/M8-1)*100))))</f>
        <v>29.892477252700857</v>
      </c>
      <c r="R8" s="150">
        <f t="shared" ref="R8:R50" si="13">IFERROR((IF(($E8/L8)&lt;0,"NM",($E8/L8))),"NA")</f>
        <v>45.934690487063229</v>
      </c>
      <c r="S8" s="151">
        <f t="shared" ref="S8:S50" si="14">IFERROR((IF(($E8/M8)&lt;0,"NM",($E8/M8))),"NA")</f>
        <v>42.576021409334857</v>
      </c>
      <c r="T8" s="152">
        <f t="shared" ref="T8:T50" si="15">IFERROR((IF(($E8/N8)&lt;0,"NM",($E8/N8))),"NA")</f>
        <v>32.777896233747882</v>
      </c>
      <c r="U8" s="150">
        <v>14.242497882182581</v>
      </c>
      <c r="V8" s="151">
        <v>12.739642199588866</v>
      </c>
      <c r="W8" s="152">
        <v>11.843459758238456</v>
      </c>
      <c r="X8" s="150">
        <f t="shared" ref="X8:X50" si="16">IFERROR((IF(((($AI8*1000)+AT8)/AJ8)&lt;0,"NM",(($AI8*1000)+AT8)/AJ8)),"NA")</f>
        <v>36.990435820421872</v>
      </c>
      <c r="Y8" s="151">
        <f t="shared" ref="Y8:Y50" si="17">IFERROR((IF(((($AI8*1000)+AU8)/AK8)&lt;0,"NM",(($AI8*1000)+AU8)/AK8)),"NA")</f>
        <v>31.754003409455564</v>
      </c>
      <c r="Z8" s="152">
        <f t="shared" ref="Z8:Z50" si="18">IFERROR((IF(((($AI8*1000)+AV8)/AL8)&lt;0,"NM",(($AI8*1000)+AV8)/AL8)),"NA")</f>
        <v>25.751051512849823</v>
      </c>
      <c r="AA8" s="150">
        <v>30.657379058655248</v>
      </c>
      <c r="AB8" s="151">
        <v>31.588712246988386</v>
      </c>
      <c r="AC8" s="152">
        <v>37.449675312939199</v>
      </c>
      <c r="AD8" s="149">
        <v>0.63078051203608065</v>
      </c>
      <c r="AE8" s="153">
        <v>34.659469999999999</v>
      </c>
      <c r="AF8" s="154">
        <v>38.285319999999999</v>
      </c>
      <c r="AG8" s="154">
        <v>152.06100000000001</v>
      </c>
      <c r="AH8" s="155">
        <v>86.482870000000005</v>
      </c>
      <c r="AI8" s="92">
        <v>3524.8987620000003</v>
      </c>
      <c r="AJ8" s="92">
        <v>88228.999999999956</v>
      </c>
      <c r="AK8" s="92">
        <v>102101.61819079259</v>
      </c>
      <c r="AL8" s="92">
        <v>125034.23484372279</v>
      </c>
      <c r="AM8" s="92">
        <v>60602.099999999969</v>
      </c>
      <c r="AN8" s="92">
        <v>77082.399999999951</v>
      </c>
      <c r="AO8" s="92">
        <v>83163.153079956042</v>
      </c>
      <c r="AP8" s="92">
        <v>108022.67969701068</v>
      </c>
      <c r="AQ8" s="92">
        <v>248605</v>
      </c>
      <c r="AR8" s="92">
        <v>277932.15307995601</v>
      </c>
      <c r="AS8" s="92">
        <v>298962.99377696682</v>
      </c>
      <c r="AT8" s="92">
        <v>-261269.60000000003</v>
      </c>
      <c r="AU8" s="92">
        <v>-282763.62985864194</v>
      </c>
      <c r="AV8" s="92">
        <v>-305135.73966953205</v>
      </c>
    </row>
    <row r="9" spans="2:48" ht="12.75">
      <c r="B9" s="104" t="s">
        <v>1277</v>
      </c>
      <c r="C9" s="105" t="s">
        <v>288</v>
      </c>
      <c r="D9" s="106" t="s">
        <v>117</v>
      </c>
      <c r="E9" s="148">
        <v>5059.6000000000004</v>
      </c>
      <c r="F9" s="148">
        <v>3920</v>
      </c>
      <c r="G9" s="148">
        <f t="shared" si="9"/>
        <v>-22.523519645821807</v>
      </c>
      <c r="H9" s="148">
        <v>272.60000000000002</v>
      </c>
      <c r="I9" s="149">
        <v>16.265784707287935</v>
      </c>
      <c r="J9" s="149">
        <v>34.514449940262843</v>
      </c>
      <c r="K9" s="150">
        <v>106.54259597806218</v>
      </c>
      <c r="L9" s="151">
        <v>146.28921389396714</v>
      </c>
      <c r="M9" s="151">
        <v>155.64387429828776</v>
      </c>
      <c r="N9" s="152">
        <v>172.82525571222155</v>
      </c>
      <c r="O9" s="150">
        <f t="shared" si="10"/>
        <v>37.305847066171594</v>
      </c>
      <c r="P9" s="151">
        <f t="shared" si="11"/>
        <v>6.3946344062666416</v>
      </c>
      <c r="Q9" s="152">
        <f t="shared" si="12"/>
        <v>11.038906279733229</v>
      </c>
      <c r="R9" s="150">
        <f t="shared" si="13"/>
        <v>34.586281963804133</v>
      </c>
      <c r="S9" s="151">
        <f t="shared" si="14"/>
        <v>32.50754340837981</v>
      </c>
      <c r="T9" s="152">
        <f t="shared" si="15"/>
        <v>29.275813764308548</v>
      </c>
      <c r="U9" s="150">
        <v>7.6683971073120727</v>
      </c>
      <c r="V9" s="151">
        <v>6.6622531025719853</v>
      </c>
      <c r="W9" s="152">
        <v>5.8339519119684118</v>
      </c>
      <c r="X9" s="150">
        <f t="shared" si="16"/>
        <v>27.772347471983462</v>
      </c>
      <c r="Y9" s="151">
        <f t="shared" si="17"/>
        <v>24.482928433669411</v>
      </c>
      <c r="Z9" s="152">
        <f t="shared" si="18"/>
        <v>21.531898639412148</v>
      </c>
      <c r="AA9" s="150">
        <v>24.222282628108076</v>
      </c>
      <c r="AB9" s="151">
        <v>21.933385474124162</v>
      </c>
      <c r="AC9" s="152">
        <v>21.248430218090885</v>
      </c>
      <c r="AD9" s="149">
        <v>1.0079848209344611</v>
      </c>
      <c r="AE9" s="153">
        <v>7.3131459999999997</v>
      </c>
      <c r="AF9" s="154">
        <v>29.254429999999999</v>
      </c>
      <c r="AG9" s="154">
        <v>45.42841</v>
      </c>
      <c r="AH9" s="155">
        <v>22.122599999999998</v>
      </c>
      <c r="AI9" s="92">
        <v>1361.4461800000001</v>
      </c>
      <c r="AJ9" s="92">
        <v>43269.10000000002</v>
      </c>
      <c r="AK9" s="92">
        <v>46993.198078255424</v>
      </c>
      <c r="AL9" s="92">
        <v>51952.781496451338</v>
      </c>
      <c r="AM9" s="92">
        <v>29139.400000000005</v>
      </c>
      <c r="AN9" s="92">
        <v>40010.100000000013</v>
      </c>
      <c r="AO9" s="92">
        <v>42568.599620581699</v>
      </c>
      <c r="AP9" s="92">
        <v>47267.707437292593</v>
      </c>
      <c r="AQ9" s="92">
        <v>180455</v>
      </c>
      <c r="AR9" s="92">
        <v>207707.59962058169</v>
      </c>
      <c r="AS9" s="92">
        <v>237197.80705787428</v>
      </c>
      <c r="AT9" s="92">
        <v>-159761.69999999998</v>
      </c>
      <c r="AU9" s="92">
        <v>-210915.07458082167</v>
      </c>
      <c r="AV9" s="92">
        <v>-242804.15478288292</v>
      </c>
    </row>
    <row r="10" spans="2:48" ht="12.75">
      <c r="B10" s="104" t="s">
        <v>1282</v>
      </c>
      <c r="C10" s="105" t="s">
        <v>286</v>
      </c>
      <c r="D10" s="106" t="s">
        <v>120</v>
      </c>
      <c r="E10" s="148">
        <v>5954.15</v>
      </c>
      <c r="F10" s="148">
        <v>5865</v>
      </c>
      <c r="G10" s="148">
        <f t="shared" si="9"/>
        <v>-1.4972750098670673</v>
      </c>
      <c r="H10" s="148">
        <v>199.8</v>
      </c>
      <c r="I10" s="149">
        <v>14.440383870967745</v>
      </c>
      <c r="J10" s="149">
        <v>46.608275746714455</v>
      </c>
      <c r="K10" s="150">
        <v>145.63822867150358</v>
      </c>
      <c r="L10" s="151">
        <v>204.58786594833569</v>
      </c>
      <c r="M10" s="151">
        <v>231.50616827183373</v>
      </c>
      <c r="N10" s="152">
        <v>277.38321318498214</v>
      </c>
      <c r="O10" s="150">
        <f t="shared" si="10"/>
        <v>40.476760679228541</v>
      </c>
      <c r="P10" s="151">
        <f t="shared" si="11"/>
        <v>13.157330811738221</v>
      </c>
      <c r="Q10" s="152">
        <f t="shared" si="12"/>
        <v>19.816770004710961</v>
      </c>
      <c r="R10" s="150">
        <f t="shared" si="13"/>
        <v>29.103143397094691</v>
      </c>
      <c r="S10" s="151">
        <f t="shared" si="14"/>
        <v>25.719185127752873</v>
      </c>
      <c r="T10" s="152">
        <f t="shared" si="15"/>
        <v>21.46543019540724</v>
      </c>
      <c r="U10" s="150">
        <v>6.6158436037244162</v>
      </c>
      <c r="V10" s="151">
        <v>6.2027580648668508</v>
      </c>
      <c r="W10" s="152">
        <v>5.7400298508968426</v>
      </c>
      <c r="X10" s="150">
        <f t="shared" si="16"/>
        <v>20.391342558855047</v>
      </c>
      <c r="Y10" s="151">
        <f t="shared" si="17"/>
        <v>17.809650983856805</v>
      </c>
      <c r="Z10" s="152">
        <f t="shared" si="18"/>
        <v>15.231650275841908</v>
      </c>
      <c r="AA10" s="150">
        <v>23.571865080585074</v>
      </c>
      <c r="AB10" s="151">
        <v>24.915508831234863</v>
      </c>
      <c r="AC10" s="152">
        <v>27.776893388236445</v>
      </c>
      <c r="AD10" s="149">
        <v>2.5192512785200236</v>
      </c>
      <c r="AE10" s="153">
        <v>8.529579</v>
      </c>
      <c r="AF10" s="154">
        <v>30.27064</v>
      </c>
      <c r="AG10" s="154">
        <v>99.210440000000006</v>
      </c>
      <c r="AH10" s="155">
        <v>44.670920000000002</v>
      </c>
      <c r="AI10" s="92">
        <v>1208.6601300000002</v>
      </c>
      <c r="AJ10" s="92">
        <v>52557.099999999977</v>
      </c>
      <c r="AK10" s="92">
        <v>59862.548684028152</v>
      </c>
      <c r="AL10" s="92">
        <v>69163.308506177913</v>
      </c>
      <c r="AM10" s="92">
        <v>29105.799999999992</v>
      </c>
      <c r="AN10" s="92">
        <v>40886.885009774887</v>
      </c>
      <c r="AO10" s="92">
        <v>46347.53488802111</v>
      </c>
      <c r="AP10" s="92">
        <v>55532.119279633422</v>
      </c>
      <c r="AQ10" s="92">
        <v>179861.7</v>
      </c>
      <c r="AR10" s="92">
        <v>192175.93488802112</v>
      </c>
      <c r="AS10" s="92">
        <v>207668.0541676546</v>
      </c>
      <c r="AT10" s="92">
        <v>-136950.29999999999</v>
      </c>
      <c r="AU10" s="92">
        <v>-142529.03093332204</v>
      </c>
      <c r="AV10" s="92">
        <v>-155188.80291373638</v>
      </c>
    </row>
    <row r="11" spans="2:48" ht="12.75">
      <c r="B11" s="104" t="s">
        <v>1283</v>
      </c>
      <c r="C11" s="105" t="s">
        <v>286</v>
      </c>
      <c r="D11" s="106" t="s">
        <v>121</v>
      </c>
      <c r="E11" s="148">
        <v>3182.05</v>
      </c>
      <c r="F11" s="148">
        <v>3310</v>
      </c>
      <c r="G11" s="148">
        <f t="shared" si="9"/>
        <v>4.0209927562420376</v>
      </c>
      <c r="H11" s="148">
        <v>1244</v>
      </c>
      <c r="I11" s="149">
        <v>47.275715651135002</v>
      </c>
      <c r="J11" s="149">
        <v>103.72630212664276</v>
      </c>
      <c r="K11" s="150">
        <v>66.213170853851935</v>
      </c>
      <c r="L11" s="151">
        <v>88.741953237050097</v>
      </c>
      <c r="M11" s="151">
        <v>106.4287183656517</v>
      </c>
      <c r="N11" s="152">
        <v>124.66421468338298</v>
      </c>
      <c r="O11" s="150">
        <f t="shared" si="10"/>
        <v>34.024623942152665</v>
      </c>
      <c r="P11" s="151">
        <f t="shared" si="11"/>
        <v>19.930556499422771</v>
      </c>
      <c r="Q11" s="152">
        <f t="shared" si="12"/>
        <v>17.133999730298832</v>
      </c>
      <c r="R11" s="150">
        <f t="shared" si="13"/>
        <v>35.857335611038614</v>
      </c>
      <c r="S11" s="151">
        <f t="shared" si="14"/>
        <v>29.898415097582909</v>
      </c>
      <c r="T11" s="152">
        <f t="shared" si="15"/>
        <v>25.524967273741218</v>
      </c>
      <c r="U11" s="150">
        <v>7.2997183479555661</v>
      </c>
      <c r="V11" s="151">
        <v>6.1319422823137959</v>
      </c>
      <c r="W11" s="152">
        <v>5.151523118393504</v>
      </c>
      <c r="X11" s="150">
        <f t="shared" si="16"/>
        <v>28.269545094584643</v>
      </c>
      <c r="Y11" s="151">
        <f t="shared" si="17"/>
        <v>23.031867329672842</v>
      </c>
      <c r="Z11" s="152">
        <f t="shared" si="18"/>
        <v>19.790609792224572</v>
      </c>
      <c r="AA11" s="150">
        <v>22.256454839104659</v>
      </c>
      <c r="AB11" s="151">
        <v>22.292371929314186</v>
      </c>
      <c r="AC11" s="152">
        <v>21.935927985579522</v>
      </c>
      <c r="AD11" s="149">
        <v>0.66309454596879369</v>
      </c>
      <c r="AE11" s="153">
        <v>10.30401</v>
      </c>
      <c r="AF11" s="154">
        <v>69.357069999999993</v>
      </c>
      <c r="AG11" s="154">
        <v>100.11</v>
      </c>
      <c r="AH11" s="155">
        <v>84.343770000000006</v>
      </c>
      <c r="AI11" s="92">
        <v>3956.9773999999998</v>
      </c>
      <c r="AJ11" s="92">
        <v>131453.69999999995</v>
      </c>
      <c r="AK11" s="92">
        <v>160634.22158405557</v>
      </c>
      <c r="AL11" s="92">
        <v>185249.76926905685</v>
      </c>
      <c r="AM11" s="92">
        <v>79330</v>
      </c>
      <c r="AN11" s="92">
        <v>106422.89999999997</v>
      </c>
      <c r="AO11" s="92">
        <v>127633.57621282415</v>
      </c>
      <c r="AP11" s="92">
        <v>149502.3128169002</v>
      </c>
      <c r="AQ11" s="92">
        <v>522765.60000000003</v>
      </c>
      <c r="AR11" s="92">
        <v>622321.84621282422</v>
      </c>
      <c r="AS11" s="92">
        <v>740759.8790297244</v>
      </c>
      <c r="AT11" s="92">
        <v>-240841.09999999998</v>
      </c>
      <c r="AU11" s="92">
        <v>-257271.31987076212</v>
      </c>
      <c r="AV11" s="92">
        <v>-290771.50229646062</v>
      </c>
    </row>
    <row r="12" spans="2:48" ht="12.75">
      <c r="B12" s="104" t="s">
        <v>1284</v>
      </c>
      <c r="C12" s="105" t="s">
        <v>286</v>
      </c>
      <c r="D12" s="106" t="s">
        <v>122</v>
      </c>
      <c r="E12" s="148">
        <v>13497.35</v>
      </c>
      <c r="F12" s="148">
        <v>15160</v>
      </c>
      <c r="G12" s="148">
        <f t="shared" si="9"/>
        <v>12.318343971223982</v>
      </c>
      <c r="H12" s="148">
        <v>314.39999999999998</v>
      </c>
      <c r="I12" s="149">
        <v>50.275076702508954</v>
      </c>
      <c r="J12" s="149">
        <v>97.331612520907996</v>
      </c>
      <c r="K12" s="150">
        <v>273.55998411016947</v>
      </c>
      <c r="L12" s="151">
        <v>429.01399491094151</v>
      </c>
      <c r="M12" s="151">
        <v>484.87718932569163</v>
      </c>
      <c r="N12" s="152">
        <v>565.07327150521178</v>
      </c>
      <c r="O12" s="150">
        <f t="shared" si="10"/>
        <v>56.826297642336023</v>
      </c>
      <c r="P12" s="151">
        <f t="shared" si="11"/>
        <v>13.021298856776609</v>
      </c>
      <c r="Q12" s="152">
        <f t="shared" si="12"/>
        <v>16.53946276397269</v>
      </c>
      <c r="R12" s="150">
        <f t="shared" si="13"/>
        <v>31.461327975563826</v>
      </c>
      <c r="S12" s="151">
        <f t="shared" si="14"/>
        <v>27.836636363056133</v>
      </c>
      <c r="T12" s="152">
        <f t="shared" si="15"/>
        <v>23.886017408054862</v>
      </c>
      <c r="U12" s="150">
        <v>5.0529480602986352</v>
      </c>
      <c r="V12" s="151">
        <v>4.4600167707789469</v>
      </c>
      <c r="W12" s="152">
        <v>3.9224191416987595</v>
      </c>
      <c r="X12" s="150">
        <f t="shared" si="16"/>
        <v>20.023825156669169</v>
      </c>
      <c r="Y12" s="151">
        <f t="shared" si="17"/>
        <v>17.759151319584557</v>
      </c>
      <c r="Z12" s="152">
        <f t="shared" si="18"/>
        <v>15.122268666456865</v>
      </c>
      <c r="AA12" s="150">
        <v>15.728846657617106</v>
      </c>
      <c r="AB12" s="151">
        <v>15.864819385195245</v>
      </c>
      <c r="AC12" s="152">
        <v>16.267509034679229</v>
      </c>
      <c r="AD12" s="149">
        <v>0.92610771744083098</v>
      </c>
      <c r="AE12" s="153">
        <v>10.81659</v>
      </c>
      <c r="AF12" s="154">
        <v>7.8037280000000004</v>
      </c>
      <c r="AG12" s="154">
        <v>26.438880000000001</v>
      </c>
      <c r="AH12" s="155">
        <v>31.049859999999999</v>
      </c>
      <c r="AI12" s="92">
        <v>4208.0239199999996</v>
      </c>
      <c r="AJ12" s="92">
        <v>185263</v>
      </c>
      <c r="AK12" s="92">
        <v>212558.4758238676</v>
      </c>
      <c r="AL12" s="92">
        <v>244102.76839798526</v>
      </c>
      <c r="AM12" s="92">
        <v>82637</v>
      </c>
      <c r="AN12" s="92">
        <v>134882</v>
      </c>
      <c r="AO12" s="92">
        <v>152445.38832399744</v>
      </c>
      <c r="AP12" s="92">
        <v>177659.03656123858</v>
      </c>
      <c r="AQ12" s="92">
        <v>839820</v>
      </c>
      <c r="AR12" s="92">
        <v>951468.80787599739</v>
      </c>
      <c r="AS12" s="92">
        <v>1081874.9059444359</v>
      </c>
      <c r="AT12" s="92">
        <v>-498350</v>
      </c>
      <c r="AU12" s="92">
        <v>-433165.78358367918</v>
      </c>
      <c r="AV12" s="92">
        <v>-516636.27405977051</v>
      </c>
    </row>
    <row r="13" spans="2:48" ht="12.75">
      <c r="B13" s="104" t="s">
        <v>1289</v>
      </c>
      <c r="C13" s="105" t="s">
        <v>287</v>
      </c>
      <c r="D13" s="106" t="s">
        <v>123</v>
      </c>
      <c r="E13" s="148">
        <v>992.4</v>
      </c>
      <c r="F13" s="148">
        <v>1025</v>
      </c>
      <c r="G13" s="148">
        <f t="shared" si="9"/>
        <v>3.2849657396211143</v>
      </c>
      <c r="H13" s="148">
        <v>3323.7</v>
      </c>
      <c r="I13" s="149">
        <v>39.439651612903219</v>
      </c>
      <c r="J13" s="149">
        <v>179.05740310633212</v>
      </c>
      <c r="K13" s="150">
        <v>2.1507532440405024</v>
      </c>
      <c r="L13" s="151">
        <v>58.672555120056963</v>
      </c>
      <c r="M13" s="151">
        <v>59.832087641126449</v>
      </c>
      <c r="N13" s="152">
        <v>69.901209501481276</v>
      </c>
      <c r="O13" s="150">
        <f t="shared" si="10"/>
        <v>2628.0003079215189</v>
      </c>
      <c r="P13" s="151">
        <f t="shared" si="11"/>
        <v>1.9762775265144361</v>
      </c>
      <c r="Q13" s="152">
        <f t="shared" si="12"/>
        <v>16.828966291046932</v>
      </c>
      <c r="R13" s="150">
        <f t="shared" si="13"/>
        <v>16.914211388430775</v>
      </c>
      <c r="S13" s="151">
        <f t="shared" si="14"/>
        <v>16.586417742139076</v>
      </c>
      <c r="T13" s="152">
        <f t="shared" si="15"/>
        <v>14.197179234487638</v>
      </c>
      <c r="U13" s="150">
        <v>4.4788762149659167</v>
      </c>
      <c r="V13" s="151">
        <v>3.4628631298766215</v>
      </c>
      <c r="W13" s="152">
        <v>2.8169830162248948</v>
      </c>
      <c r="X13" s="150">
        <f t="shared" si="16"/>
        <v>6.1323499985237415</v>
      </c>
      <c r="Y13" s="151">
        <f t="shared" si="17"/>
        <v>5.6714947643132128</v>
      </c>
      <c r="Z13" s="152">
        <f t="shared" si="18"/>
        <v>4.4780866870051614</v>
      </c>
      <c r="AA13" s="150">
        <v>34.530542926562667</v>
      </c>
      <c r="AB13" s="151">
        <v>23.122286921706433</v>
      </c>
      <c r="AC13" s="152">
        <v>21.882577820260675</v>
      </c>
      <c r="AD13" s="149">
        <v>0.60817398135812606</v>
      </c>
      <c r="AE13" s="153">
        <v>2.0987650000000002</v>
      </c>
      <c r="AF13" s="154">
        <v>1.7033130000000001</v>
      </c>
      <c r="AG13" s="154">
        <v>60.456479999999999</v>
      </c>
      <c r="AH13" s="155">
        <v>27.502030000000001</v>
      </c>
      <c r="AI13" s="92">
        <v>3301.0988399999997</v>
      </c>
      <c r="AJ13" s="92">
        <v>596100.79999999981</v>
      </c>
      <c r="AK13" s="92">
        <v>618493.28065093374</v>
      </c>
      <c r="AL13" s="92">
        <v>712867.0023339279</v>
      </c>
      <c r="AM13" s="92">
        <v>8237.5999999995274</v>
      </c>
      <c r="AN13" s="92">
        <v>224862.56749761832</v>
      </c>
      <c r="AO13" s="92">
        <v>220002.58625642196</v>
      </c>
      <c r="AP13" s="92">
        <v>257026.74733694663</v>
      </c>
      <c r="AQ13" s="92">
        <v>849180.2</v>
      </c>
      <c r="AR13" s="92">
        <v>1053768.1286092333</v>
      </c>
      <c r="AS13" s="92">
        <v>1295376.9259461791</v>
      </c>
      <c r="AT13" s="92">
        <v>354399.90000000008</v>
      </c>
      <c r="AU13" s="92">
        <v>206682.56297467335</v>
      </c>
      <c r="AV13" s="92">
        <v>-108818.60724315967</v>
      </c>
    </row>
    <row r="14" spans="2:48" ht="12.75">
      <c r="B14" s="104" t="s">
        <v>480</v>
      </c>
      <c r="C14" s="105" t="s">
        <v>287</v>
      </c>
      <c r="D14" s="106" t="s">
        <v>212</v>
      </c>
      <c r="E14" s="148">
        <v>1272.1500000000001</v>
      </c>
      <c r="F14" s="148">
        <v>1175</v>
      </c>
      <c r="G14" s="148">
        <f t="shared" si="9"/>
        <v>-7.6366780646936405</v>
      </c>
      <c r="H14" s="148">
        <v>3086.55</v>
      </c>
      <c r="I14" s="149">
        <v>47.065277956989249</v>
      </c>
      <c r="J14" s="149">
        <v>135.08226905615294</v>
      </c>
      <c r="K14" s="150">
        <v>70.204495885366171</v>
      </c>
      <c r="L14" s="151">
        <v>80.674186679296028</v>
      </c>
      <c r="M14" s="151">
        <v>85.616867433810881</v>
      </c>
      <c r="N14" s="152">
        <v>98.261354181276275</v>
      </c>
      <c r="O14" s="150">
        <f t="shared" si="10"/>
        <v>14.913134353995439</v>
      </c>
      <c r="P14" s="151">
        <f t="shared" si="11"/>
        <v>6.1267190385984049</v>
      </c>
      <c r="Q14" s="152">
        <f t="shared" si="12"/>
        <v>14.768686505892848</v>
      </c>
      <c r="R14" s="150">
        <f t="shared" si="13"/>
        <v>15.768984508727383</v>
      </c>
      <c r="S14" s="151">
        <f t="shared" si="14"/>
        <v>14.858637534052272</v>
      </c>
      <c r="T14" s="152">
        <f t="shared" si="15"/>
        <v>12.946595440289673</v>
      </c>
      <c r="U14" s="150">
        <v>2.6136257780884997</v>
      </c>
      <c r="V14" s="151">
        <v>2.2590038250169377</v>
      </c>
      <c r="W14" s="152">
        <v>1.9470954178253124</v>
      </c>
      <c r="X14" s="150" t="str">
        <f t="shared" si="16"/>
        <v>NA</v>
      </c>
      <c r="Y14" s="151" t="str">
        <f t="shared" si="17"/>
        <v>NA</v>
      </c>
      <c r="Z14" s="152" t="str">
        <f t="shared" si="18"/>
        <v>NA</v>
      </c>
      <c r="AA14" s="150">
        <v>17.984379163002924</v>
      </c>
      <c r="AB14" s="151">
        <v>16.268279243509017</v>
      </c>
      <c r="AC14" s="152">
        <v>16.154707678476012</v>
      </c>
      <c r="AD14" s="149">
        <v>7.860783378793311E-2</v>
      </c>
      <c r="AE14" s="153">
        <v>-1.2957270000000001</v>
      </c>
      <c r="AF14" s="154">
        <v>20.743169999999999</v>
      </c>
      <c r="AG14" s="154">
        <v>24.100090000000002</v>
      </c>
      <c r="AH14" s="155">
        <v>15.340680000000001</v>
      </c>
      <c r="AI14" s="92">
        <v>3939.3637650000001</v>
      </c>
      <c r="AJ14" s="92"/>
      <c r="AK14" s="92"/>
      <c r="AL14" s="92"/>
      <c r="AM14" s="92">
        <v>215759.40699999995</v>
      </c>
      <c r="AN14" s="92">
        <v>248614.46800000005</v>
      </c>
      <c r="AO14" s="92">
        <v>264262.49732361134</v>
      </c>
      <c r="AP14" s="92">
        <v>303290.59710597899</v>
      </c>
      <c r="AQ14" s="92">
        <v>1502349.99</v>
      </c>
      <c r="AR14" s="92">
        <v>1738191.2407986114</v>
      </c>
      <c r="AS14" s="92">
        <v>2016634.9453795904</v>
      </c>
      <c r="AT14" s="92"/>
      <c r="AU14" s="92"/>
      <c r="AV14" s="92"/>
    </row>
    <row r="15" spans="2:48" ht="12.75">
      <c r="B15" s="104" t="s">
        <v>1294</v>
      </c>
      <c r="C15" s="105" t="s">
        <v>286</v>
      </c>
      <c r="D15" s="106" t="s">
        <v>48</v>
      </c>
      <c r="E15" s="148">
        <v>1752.85</v>
      </c>
      <c r="F15" s="148">
        <v>1850</v>
      </c>
      <c r="G15" s="148">
        <f t="shared" ref="G15" si="19">IF(IFERROR(((IF(F15&lt;0,"-",F15))/E15*100-100),"-")=-100,"-",(IFERROR(((IF(F15&lt;0,"-",F15))/E15*100-100),"-")))</f>
        <v>5.5424023732778096</v>
      </c>
      <c r="H15" s="148">
        <v>7608</v>
      </c>
      <c r="I15" s="149">
        <v>162.0040430107527</v>
      </c>
      <c r="J15" s="149">
        <v>452.56810284348865</v>
      </c>
      <c r="K15" s="150">
        <v>79.294831455785911</v>
      </c>
      <c r="L15" s="151">
        <v>80.048789111348071</v>
      </c>
      <c r="M15" s="151">
        <v>89.556282058636981</v>
      </c>
      <c r="N15" s="152">
        <v>102.54797925076481</v>
      </c>
      <c r="O15" s="150">
        <f t="shared" ref="O15" si="20">IF(AND(K15&lt;0,L15&gt;0),"LP",IF(AND(K15&gt;0,L15&lt;0),"PL",IF(OR(K15&lt;0,L15&lt;0),"Loss",IF(ISERROR((+L15/K15-1)*100),"NA",(+L15/K15-1)*100))))</f>
        <v>0.95082824658321297</v>
      </c>
      <c r="P15" s="151">
        <f t="shared" ref="P15" si="21">IF(AND(L15&lt;0,M15&gt;0),"LP",IF(AND(L15&gt;0,M15&lt;0),"PL",IF(OR(L15&lt;0,M15&lt;0),"Loss",IF(ISERROR((+M15/L15-1)*100),"NA",(+M15/L15-1)*100))))</f>
        <v>11.877122755803281</v>
      </c>
      <c r="Q15" s="152">
        <f t="shared" ref="Q15" si="22">IF(AND(M15&lt;0,N15&gt;0),"LP",IF(AND(M15&gt;0,N15&lt;0),"PL",IF(OR(M15&lt;0,N15&lt;0),"Loss",IF(ISERROR((+N15/M15-1)*100),"NA",(+N15/M15-1)*100))))</f>
        <v>14.506740223562996</v>
      </c>
      <c r="R15" s="150">
        <f t="shared" ref="R15" si="23">IFERROR((IF(($E15/L15)&lt;0,"NM",($E15/L15))),"NA")</f>
        <v>21.89727064530334</v>
      </c>
      <c r="S15" s="151">
        <f t="shared" ref="S15" si="24">IFERROR((IF(($E15/M15)&lt;0,"NM",($E15/M15))),"NA")</f>
        <v>19.572607970173674</v>
      </c>
      <c r="T15" s="152">
        <f t="shared" ref="T15" si="25">IFERROR((IF(($E15/N15)&lt;0,"NM",($E15/N15))),"NA")</f>
        <v>17.092974555000087</v>
      </c>
      <c r="U15" s="150">
        <v>3.0247252884663487</v>
      </c>
      <c r="V15" s="151">
        <v>2.7005834113399665</v>
      </c>
      <c r="W15" s="152">
        <v>2.3991548959750073</v>
      </c>
      <c r="X15" s="150" t="str">
        <f t="shared" ref="X15" si="26">IFERROR((IF(((($AI15*1000)+AT15)/AJ15)&lt;0,"NM",(($AI15*1000)+AT15)/AJ15)),"NA")</f>
        <v>NA</v>
      </c>
      <c r="Y15" s="151" t="str">
        <f t="shared" ref="Y15" si="27">IFERROR((IF(((($AI15*1000)+AU15)/AK15)&lt;0,"NM",(($AI15*1000)+AU15)/AK15)),"NA")</f>
        <v>NA</v>
      </c>
      <c r="Z15" s="152" t="str">
        <f t="shared" ref="Z15" si="28">IFERROR((IF(((($AI15*1000)+AV15)/AL15)&lt;0,"NM",(($AI15*1000)+AV15)/AL15)),"NA")</f>
        <v>NA</v>
      </c>
      <c r="AA15" s="150">
        <v>14.568547818625136</v>
      </c>
      <c r="AB15" s="151">
        <v>14.578939139215802</v>
      </c>
      <c r="AC15" s="152">
        <v>14.865528106818013</v>
      </c>
      <c r="AD15" s="149">
        <v>1.0839489973471774</v>
      </c>
      <c r="AE15" s="153">
        <v>3.3215439999999998</v>
      </c>
      <c r="AF15" s="154">
        <v>21.66656</v>
      </c>
      <c r="AG15" s="154">
        <v>14.775410000000001</v>
      </c>
      <c r="AH15" s="155">
        <v>2.5268320000000002</v>
      </c>
      <c r="AI15" s="92">
        <v>13559.7384</v>
      </c>
      <c r="AJ15" s="92"/>
      <c r="AK15" s="92"/>
      <c r="AL15" s="92"/>
      <c r="AM15" s="92">
        <v>441087.05499999959</v>
      </c>
      <c r="AN15" s="92">
        <v>608122.64600000018</v>
      </c>
      <c r="AO15" s="92">
        <v>680350.11917125923</v>
      </c>
      <c r="AP15" s="92">
        <v>779046.74357013521</v>
      </c>
      <c r="AQ15" s="92">
        <v>4402458.040000001</v>
      </c>
      <c r="AR15" s="92">
        <v>4930870.1627522772</v>
      </c>
      <c r="AS15" s="92">
        <v>5550382.0063224118</v>
      </c>
      <c r="AT15" s="92"/>
      <c r="AU15" s="92"/>
      <c r="AV15" s="92"/>
    </row>
    <row r="16" spans="2:48" ht="12.75">
      <c r="B16" s="104" t="s">
        <v>483</v>
      </c>
      <c r="C16" s="105" t="s">
        <v>286</v>
      </c>
      <c r="D16" s="106" t="s">
        <v>215</v>
      </c>
      <c r="E16" s="148">
        <v>1306.5</v>
      </c>
      <c r="F16" s="148">
        <v>1400</v>
      </c>
      <c r="G16" s="148">
        <f t="shared" si="9"/>
        <v>7.1565250669728186</v>
      </c>
      <c r="H16" s="148">
        <v>6983.9</v>
      </c>
      <c r="I16" s="149">
        <v>111.04985077658303</v>
      </c>
      <c r="J16" s="149">
        <v>221.00623751493427</v>
      </c>
      <c r="K16" s="150">
        <v>45.783137624804162</v>
      </c>
      <c r="L16" s="151">
        <v>58.381372570017078</v>
      </c>
      <c r="M16" s="151">
        <v>64.078639429260363</v>
      </c>
      <c r="N16" s="152">
        <v>73.193241853029718</v>
      </c>
      <c r="O16" s="150">
        <f t="shared" si="10"/>
        <v>27.517194318258142</v>
      </c>
      <c r="P16" s="151">
        <f t="shared" si="11"/>
        <v>9.7587066018540725</v>
      </c>
      <c r="Q16" s="152">
        <f t="shared" si="12"/>
        <v>14.224088565162841</v>
      </c>
      <c r="R16" s="150">
        <f t="shared" si="13"/>
        <v>22.378713320470634</v>
      </c>
      <c r="S16" s="151">
        <f t="shared" si="14"/>
        <v>20.389009686173363</v>
      </c>
      <c r="T16" s="152">
        <f t="shared" si="15"/>
        <v>17.850008647293159</v>
      </c>
      <c r="U16" s="150">
        <v>3.8764224635752926</v>
      </c>
      <c r="V16" s="151">
        <v>3.3319204229702297</v>
      </c>
      <c r="W16" s="152">
        <v>2.8663293440027071</v>
      </c>
      <c r="X16" s="150" t="str">
        <f t="shared" si="16"/>
        <v>NA</v>
      </c>
      <c r="Y16" s="151" t="str">
        <f t="shared" si="17"/>
        <v>NA</v>
      </c>
      <c r="Z16" s="152" t="str">
        <f t="shared" si="18"/>
        <v>NA</v>
      </c>
      <c r="AA16" s="150">
        <v>18.88648251546465</v>
      </c>
      <c r="AB16" s="151">
        <v>17.671273586781297</v>
      </c>
      <c r="AC16" s="152">
        <v>17.344342910094564</v>
      </c>
      <c r="AD16" s="149">
        <v>0.64876370140988759</v>
      </c>
      <c r="AE16" s="153">
        <v>7.1472530000000001</v>
      </c>
      <c r="AF16" s="154">
        <v>20.525829999999999</v>
      </c>
      <c r="AG16" s="154">
        <v>38.525149999999996</v>
      </c>
      <c r="AH16" s="155">
        <v>31.115459999999999</v>
      </c>
      <c r="AI16" s="92">
        <v>9294.8725099999992</v>
      </c>
      <c r="AJ16" s="92"/>
      <c r="AK16" s="92"/>
      <c r="AL16" s="92"/>
      <c r="AM16" s="92">
        <v>318964.96200000006</v>
      </c>
      <c r="AN16" s="92">
        <v>408882.70000000007</v>
      </c>
      <c r="AO16" s="92">
        <v>450049.91616746719</v>
      </c>
      <c r="AP16" s="92">
        <v>514065.41483056889</v>
      </c>
      <c r="AQ16" s="92">
        <v>2383993.2000000002</v>
      </c>
      <c r="AR16" s="92">
        <v>2770832.5161674675</v>
      </c>
      <c r="AS16" s="92">
        <v>3218175.6309980364</v>
      </c>
      <c r="AT16" s="92"/>
      <c r="AU16" s="92"/>
      <c r="AV16" s="92"/>
    </row>
    <row r="17" spans="2:48" ht="12.75">
      <c r="B17" s="104" t="s">
        <v>484</v>
      </c>
      <c r="C17" s="105" t="s">
        <v>286</v>
      </c>
      <c r="D17" s="106" t="s">
        <v>216</v>
      </c>
      <c r="E17" s="148">
        <v>1462.45</v>
      </c>
      <c r="F17" s="148">
        <v>1700</v>
      </c>
      <c r="G17" s="148">
        <f t="shared" si="9"/>
        <v>16.243290368901484</v>
      </c>
      <c r="H17" s="148">
        <v>778.72500500000001</v>
      </c>
      <c r="I17" s="149">
        <v>13.512786108267623</v>
      </c>
      <c r="J17" s="149">
        <v>67.03262508960573</v>
      </c>
      <c r="K17" s="150">
        <v>96.005557206568596</v>
      </c>
      <c r="L17" s="151">
        <v>115.51762298773659</v>
      </c>
      <c r="M17" s="151">
        <v>122.36299580813726</v>
      </c>
      <c r="N17" s="152">
        <v>151.14120805919839</v>
      </c>
      <c r="O17" s="150">
        <f t="shared" si="10"/>
        <v>20.323892021359981</v>
      </c>
      <c r="P17" s="151">
        <f t="shared" si="11"/>
        <v>5.9258255522859793</v>
      </c>
      <c r="Q17" s="152">
        <f t="shared" si="12"/>
        <v>23.518721539136543</v>
      </c>
      <c r="R17" s="150">
        <f t="shared" si="13"/>
        <v>12.65997310345673</v>
      </c>
      <c r="S17" s="151">
        <f t="shared" si="14"/>
        <v>11.951734185170594</v>
      </c>
      <c r="T17" s="152">
        <f t="shared" si="15"/>
        <v>9.6760507526656365</v>
      </c>
      <c r="U17" s="150">
        <v>1.8055589377994188</v>
      </c>
      <c r="V17" s="151">
        <v>1.5959795676848163</v>
      </c>
      <c r="W17" s="152">
        <v>1.3921797357885799</v>
      </c>
      <c r="X17" s="150" t="str">
        <f t="shared" si="16"/>
        <v>NA</v>
      </c>
      <c r="Y17" s="151" t="str">
        <f t="shared" si="17"/>
        <v>NA</v>
      </c>
      <c r="Z17" s="152" t="str">
        <f t="shared" si="18"/>
        <v>NA</v>
      </c>
      <c r="AA17" s="150">
        <v>15.265839873163836</v>
      </c>
      <c r="AB17" s="151">
        <v>14.204995785361103</v>
      </c>
      <c r="AC17" s="152">
        <v>15.396488040138436</v>
      </c>
      <c r="AD17" s="149">
        <v>1.0240815441695352</v>
      </c>
      <c r="AE17" s="153">
        <v>-2.697937</v>
      </c>
      <c r="AF17" s="154">
        <v>-4.6114220000000001</v>
      </c>
      <c r="AG17" s="154">
        <v>1.7852140000000001</v>
      </c>
      <c r="AH17" s="155">
        <v>-8.4853439999999996</v>
      </c>
      <c r="AI17" s="92">
        <v>1131.020197262</v>
      </c>
      <c r="AJ17" s="92"/>
      <c r="AK17" s="92"/>
      <c r="AL17" s="92"/>
      <c r="AM17" s="92">
        <v>74431.342000000033</v>
      </c>
      <c r="AN17" s="92">
        <v>89769.899999999965</v>
      </c>
      <c r="AO17" s="92">
        <v>95237.566897389377</v>
      </c>
      <c r="AP17" s="92">
        <v>117636.22505663527</v>
      </c>
      <c r="AQ17" s="92">
        <v>632075.6</v>
      </c>
      <c r="AR17" s="92">
        <v>714860.04689738934</v>
      </c>
      <c r="AS17" s="92">
        <v>819264.83195402473</v>
      </c>
      <c r="AT17" s="92"/>
      <c r="AU17" s="92"/>
      <c r="AV17" s="92"/>
    </row>
    <row r="18" spans="2:48" ht="12.75">
      <c r="B18" s="104" t="s">
        <v>485</v>
      </c>
      <c r="C18" s="105" t="s">
        <v>287</v>
      </c>
      <c r="D18" s="106" t="s">
        <v>217</v>
      </c>
      <c r="E18" s="148">
        <v>1872.95</v>
      </c>
      <c r="F18" s="148">
        <v>1800</v>
      </c>
      <c r="G18" s="148">
        <f t="shared" si="9"/>
        <v>-3.8949251181291515</v>
      </c>
      <c r="H18" s="148">
        <v>1988</v>
      </c>
      <c r="I18" s="149">
        <v>45.184841099163684</v>
      </c>
      <c r="J18" s="149">
        <v>111.14995765830346</v>
      </c>
      <c r="K18" s="150">
        <v>75.130083381465241</v>
      </c>
      <c r="L18" s="151">
        <v>91.619402543602305</v>
      </c>
      <c r="M18" s="151">
        <v>97.388627838587539</v>
      </c>
      <c r="N18" s="152">
        <v>113.53275229565698</v>
      </c>
      <c r="O18" s="150">
        <f t="shared" si="10"/>
        <v>21.94769181662457</v>
      </c>
      <c r="P18" s="151">
        <f t="shared" si="11"/>
        <v>6.2969470819672857</v>
      </c>
      <c r="Q18" s="152">
        <f t="shared" si="12"/>
        <v>16.577011931851835</v>
      </c>
      <c r="R18" s="150">
        <f t="shared" si="13"/>
        <v>20.442722261899167</v>
      </c>
      <c r="S18" s="151">
        <f t="shared" si="14"/>
        <v>19.231711561890346</v>
      </c>
      <c r="T18" s="152">
        <f t="shared" si="15"/>
        <v>16.497001632819984</v>
      </c>
      <c r="U18" s="150">
        <v>2.8646825030589351</v>
      </c>
      <c r="V18" s="151">
        <v>2.4996098554622685</v>
      </c>
      <c r="W18" s="152">
        <v>2.1744867622441015</v>
      </c>
      <c r="X18" s="150" t="str">
        <f t="shared" si="16"/>
        <v>NA</v>
      </c>
      <c r="Y18" s="151" t="str">
        <f t="shared" si="17"/>
        <v>NA</v>
      </c>
      <c r="Z18" s="152" t="str">
        <f t="shared" si="18"/>
        <v>NA</v>
      </c>
      <c r="AA18" s="150">
        <v>15.347027055970727</v>
      </c>
      <c r="AB18" s="151">
        <v>14.237861053217518</v>
      </c>
      <c r="AC18" s="152">
        <v>14.282867734561563</v>
      </c>
      <c r="AD18" s="149">
        <v>8.0060082571218674E-2</v>
      </c>
      <c r="AE18" s="153">
        <v>2.30227</v>
      </c>
      <c r="AF18" s="154">
        <v>5.4796820000000004</v>
      </c>
      <c r="AG18" s="154">
        <v>6.1011189999999997</v>
      </c>
      <c r="AH18" s="155">
        <v>-1.8421449999999999</v>
      </c>
      <c r="AI18" s="92">
        <v>3781.9712000000004</v>
      </c>
      <c r="AJ18" s="92"/>
      <c r="AK18" s="92"/>
      <c r="AL18" s="92"/>
      <c r="AM18" s="92">
        <v>149250.16300000009</v>
      </c>
      <c r="AN18" s="92">
        <v>182132.11599999992</v>
      </c>
      <c r="AO18" s="92">
        <v>193600.8789637872</v>
      </c>
      <c r="AP18" s="92">
        <v>225694.11976978424</v>
      </c>
      <c r="AQ18" s="92">
        <v>967187.56799999997</v>
      </c>
      <c r="AR18" s="92">
        <v>1112304.1846202561</v>
      </c>
      <c r="AS18" s="92">
        <v>1279644.7764114446</v>
      </c>
      <c r="AT18" s="92"/>
      <c r="AU18" s="92"/>
      <c r="AV18" s="92"/>
    </row>
    <row r="19" spans="2:48" ht="12.75">
      <c r="B19" s="104" t="s">
        <v>474</v>
      </c>
      <c r="C19" s="105" t="s">
        <v>286</v>
      </c>
      <c r="D19" s="106" t="s">
        <v>47</v>
      </c>
      <c r="E19" s="148">
        <v>802.65</v>
      </c>
      <c r="F19" s="148">
        <v>1015</v>
      </c>
      <c r="G19" s="148">
        <f t="shared" si="9"/>
        <v>26.45611412197097</v>
      </c>
      <c r="H19" s="148">
        <v>8924.6</v>
      </c>
      <c r="I19" s="149">
        <v>85.503425806451602</v>
      </c>
      <c r="J19" s="149">
        <v>160.98405849462367</v>
      </c>
      <c r="K19" s="150">
        <v>62.353605176337126</v>
      </c>
      <c r="L19" s="151">
        <v>75.1791647636894</v>
      </c>
      <c r="M19" s="151">
        <v>89.354389439377186</v>
      </c>
      <c r="N19" s="152">
        <v>103.15196555522637</v>
      </c>
      <c r="O19" s="150">
        <f t="shared" si="10"/>
        <v>20.569074636633044</v>
      </c>
      <c r="P19" s="151">
        <f t="shared" si="11"/>
        <v>18.855256932216214</v>
      </c>
      <c r="Q19" s="152">
        <f t="shared" si="12"/>
        <v>15.441408309560668</v>
      </c>
      <c r="R19" s="150">
        <f t="shared" si="13"/>
        <v>10.676495309876998</v>
      </c>
      <c r="S19" s="151">
        <f t="shared" si="14"/>
        <v>8.9827707965545525</v>
      </c>
      <c r="T19" s="152">
        <f t="shared" si="15"/>
        <v>7.78123805668318</v>
      </c>
      <c r="U19" s="150">
        <v>1.7918044755424773</v>
      </c>
      <c r="V19" s="151">
        <v>1.534639867507942</v>
      </c>
      <c r="W19" s="152">
        <v>1.2904886563797253</v>
      </c>
      <c r="X19" s="150" t="str">
        <f t="shared" si="16"/>
        <v>NA</v>
      </c>
      <c r="Y19" s="151" t="str">
        <f t="shared" si="17"/>
        <v>NA</v>
      </c>
      <c r="Z19" s="152" t="str">
        <f t="shared" si="18"/>
        <v>NA</v>
      </c>
      <c r="AA19" s="150">
        <v>18.806025066021007</v>
      </c>
      <c r="AB19" s="151">
        <v>18.827496320833699</v>
      </c>
      <c r="AC19" s="152">
        <v>18.240696447899492</v>
      </c>
      <c r="AD19" s="149">
        <v>1.7068460528412679</v>
      </c>
      <c r="AE19" s="153">
        <v>-4.9161910000000004</v>
      </c>
      <c r="AF19" s="154">
        <v>9.3454139999999999</v>
      </c>
      <c r="AG19" s="154">
        <v>36.157760000000003</v>
      </c>
      <c r="AH19" s="155">
        <v>25.033100000000001</v>
      </c>
      <c r="AI19" s="92">
        <v>7156.6367399999999</v>
      </c>
      <c r="AJ19" s="92"/>
      <c r="AK19" s="92"/>
      <c r="AL19" s="92"/>
      <c r="AM19" s="92">
        <v>556481.73300000036</v>
      </c>
      <c r="AN19" s="92">
        <v>670944.87599999958</v>
      </c>
      <c r="AO19" s="92">
        <v>797453.25624333881</v>
      </c>
      <c r="AP19" s="92">
        <v>920591.26961775986</v>
      </c>
      <c r="AQ19" s="92">
        <v>3772465.3370000003</v>
      </c>
      <c r="AR19" s="92">
        <v>4354833.5630433401</v>
      </c>
      <c r="AS19" s="92">
        <v>4996831.5509411013</v>
      </c>
      <c r="AT19" s="92"/>
      <c r="AU19" s="92"/>
      <c r="AV19" s="92"/>
    </row>
    <row r="20" spans="2:48" ht="12.75">
      <c r="B20" s="104" t="s">
        <v>487</v>
      </c>
      <c r="C20" s="105" t="s">
        <v>287</v>
      </c>
      <c r="D20" s="106" t="s">
        <v>223</v>
      </c>
      <c r="E20" s="148">
        <v>7756.2</v>
      </c>
      <c r="F20" s="148">
        <v>7500</v>
      </c>
      <c r="G20" s="148">
        <f t="shared" si="9"/>
        <v>-3.3031639204765213</v>
      </c>
      <c r="H20" s="148">
        <v>618</v>
      </c>
      <c r="I20" s="149">
        <v>57.358078853046599</v>
      </c>
      <c r="J20" s="149">
        <v>104.72559139784946</v>
      </c>
      <c r="K20" s="150">
        <v>190.38282736371909</v>
      </c>
      <c r="L20" s="151">
        <v>233.71407766990285</v>
      </c>
      <c r="M20" s="151">
        <v>275.45706837396648</v>
      </c>
      <c r="N20" s="152">
        <v>359.2065414983432</v>
      </c>
      <c r="O20" s="150">
        <f t="shared" si="10"/>
        <v>22.760062399641257</v>
      </c>
      <c r="P20" s="151">
        <f t="shared" si="11"/>
        <v>17.860708743022879</v>
      </c>
      <c r="Q20" s="152">
        <f t="shared" si="12"/>
        <v>30.403820682022452</v>
      </c>
      <c r="R20" s="150">
        <f t="shared" si="13"/>
        <v>33.186704358283613</v>
      </c>
      <c r="S20" s="151">
        <f t="shared" si="14"/>
        <v>28.157563883857264</v>
      </c>
      <c r="T20" s="152">
        <f t="shared" si="15"/>
        <v>21.592591180680863</v>
      </c>
      <c r="U20" s="150">
        <v>6.2540663623657808</v>
      </c>
      <c r="V20" s="151">
        <v>5.2010883000535459</v>
      </c>
      <c r="W20" s="152">
        <v>4.3010109634227067</v>
      </c>
      <c r="X20" s="150" t="str">
        <f t="shared" si="16"/>
        <v>NA</v>
      </c>
      <c r="Y20" s="151" t="str">
        <f t="shared" si="17"/>
        <v>NA</v>
      </c>
      <c r="Z20" s="152" t="str">
        <f t="shared" si="18"/>
        <v>NA</v>
      </c>
      <c r="AA20" s="150">
        <v>22.034493403357615</v>
      </c>
      <c r="AB20" s="151">
        <v>20.191490770070981</v>
      </c>
      <c r="AC20" s="152">
        <v>21.805720797953494</v>
      </c>
      <c r="AD20" s="149">
        <v>0.46414481318171269</v>
      </c>
      <c r="AE20" s="153">
        <v>8.1877999999999993</v>
      </c>
      <c r="AF20" s="154">
        <v>10.43683</v>
      </c>
      <c r="AG20" s="154">
        <v>-1.0518380000000001</v>
      </c>
      <c r="AH20" s="155">
        <v>5.8592320000000004</v>
      </c>
      <c r="AI20" s="92">
        <v>4800.8712000000005</v>
      </c>
      <c r="AJ20" s="92"/>
      <c r="AK20" s="92"/>
      <c r="AL20" s="92"/>
      <c r="AM20" s="92">
        <v>115076.90000000001</v>
      </c>
      <c r="AN20" s="92">
        <v>144435.29999999996</v>
      </c>
      <c r="AO20" s="92">
        <v>170645.65385767224</v>
      </c>
      <c r="AP20" s="92">
        <v>222528.45245822362</v>
      </c>
      <c r="AQ20" s="92">
        <v>766434.4</v>
      </c>
      <c r="AR20" s="92">
        <v>923838.5550867368</v>
      </c>
      <c r="AS20" s="92">
        <v>1117171.2745824414</v>
      </c>
      <c r="AT20" s="92"/>
      <c r="AU20" s="92"/>
      <c r="AV20" s="92"/>
    </row>
    <row r="21" spans="2:48" ht="12.75">
      <c r="B21" s="104" t="s">
        <v>678</v>
      </c>
      <c r="C21" s="105" t="s">
        <v>286</v>
      </c>
      <c r="D21" s="106" t="s">
        <v>679</v>
      </c>
      <c r="E21" s="148">
        <v>3619.2</v>
      </c>
      <c r="F21" s="148">
        <v>3400</v>
      </c>
      <c r="G21" s="148">
        <f t="shared" si="9"/>
        <v>-6.0565870910698436</v>
      </c>
      <c r="H21" s="148">
        <v>375.79</v>
      </c>
      <c r="I21" s="149">
        <v>16.278172204301079</v>
      </c>
      <c r="J21" s="149">
        <v>51.236716081242527</v>
      </c>
      <c r="K21" s="150">
        <v>159.69179819993047</v>
      </c>
      <c r="L21" s="151">
        <v>191.3430373346815</v>
      </c>
      <c r="M21" s="151">
        <v>226.49752608117126</v>
      </c>
      <c r="N21" s="152">
        <v>279.18730394513165</v>
      </c>
      <c r="O21" s="150">
        <f t="shared" si="10"/>
        <v>19.82020334890613</v>
      </c>
      <c r="P21" s="151">
        <f t="shared" si="11"/>
        <v>18.372494362050084</v>
      </c>
      <c r="Q21" s="152">
        <f t="shared" si="12"/>
        <v>23.262849169079946</v>
      </c>
      <c r="R21" s="150">
        <f t="shared" si="13"/>
        <v>18.914720129949611</v>
      </c>
      <c r="S21" s="151">
        <f t="shared" si="14"/>
        <v>15.978982475521457</v>
      </c>
      <c r="T21" s="152">
        <f t="shared" si="15"/>
        <v>12.963340197988648</v>
      </c>
      <c r="U21" s="150">
        <v>2.800296999756426</v>
      </c>
      <c r="V21" s="151">
        <v>2.4554730699526517</v>
      </c>
      <c r="W21" s="152">
        <v>2.1317959411594223</v>
      </c>
      <c r="X21" s="150" t="str">
        <f t="shared" si="16"/>
        <v>NA</v>
      </c>
      <c r="Y21" s="151" t="str">
        <f t="shared" si="17"/>
        <v>NA</v>
      </c>
      <c r="Z21" s="152" t="str">
        <f t="shared" si="18"/>
        <v>NA</v>
      </c>
      <c r="AA21" s="150">
        <v>15.652740467132356</v>
      </c>
      <c r="AB21" s="151">
        <v>16.375093496818003</v>
      </c>
      <c r="AC21" s="152">
        <v>17.605147761289899</v>
      </c>
      <c r="AD21" s="149">
        <v>1.243368700265252</v>
      </c>
      <c r="AE21" s="153">
        <v>22.849240000000002</v>
      </c>
      <c r="AF21" s="154">
        <v>51.885339999999999</v>
      </c>
      <c r="AG21" s="154">
        <v>91.340209999999999</v>
      </c>
      <c r="AH21" s="155">
        <v>76.357079999999996</v>
      </c>
      <c r="AI21" s="92">
        <v>1362.4830135000002</v>
      </c>
      <c r="AJ21" s="92"/>
      <c r="AK21" s="92"/>
      <c r="AL21" s="92"/>
      <c r="AM21" s="92">
        <v>59793.399999999965</v>
      </c>
      <c r="AN21" s="92">
        <v>71904.799999999959</v>
      </c>
      <c r="AO21" s="92">
        <v>85115.505326043349</v>
      </c>
      <c r="AP21" s="92">
        <v>104915.79694954104</v>
      </c>
      <c r="AQ21" s="92">
        <v>485683.9</v>
      </c>
      <c r="AR21" s="92">
        <v>553888.85532604344</v>
      </c>
      <c r="AS21" s="92">
        <v>637987.50234053971</v>
      </c>
      <c r="AT21" s="92"/>
      <c r="AU21" s="92"/>
      <c r="AV21" s="92"/>
    </row>
    <row r="22" spans="2:48" ht="12.75">
      <c r="B22" s="104" t="s">
        <v>1360</v>
      </c>
      <c r="C22" s="105" t="s">
        <v>286</v>
      </c>
      <c r="D22" s="106" t="s">
        <v>520</v>
      </c>
      <c r="E22" s="148">
        <v>730.45</v>
      </c>
      <c r="F22" s="148">
        <v>900</v>
      </c>
      <c r="G22" s="148">
        <f t="shared" si="9"/>
        <v>23.211718803477297</v>
      </c>
      <c r="H22" s="148">
        <v>2152.5500000000002</v>
      </c>
      <c r="I22" s="149">
        <v>18.753159617682201</v>
      </c>
      <c r="J22" s="149">
        <v>39.106324683393069</v>
      </c>
      <c r="K22" s="150">
        <v>6.3187052565561785</v>
      </c>
      <c r="L22" s="151">
        <v>7.2939273062010095</v>
      </c>
      <c r="M22" s="151">
        <v>7.7327133901415186</v>
      </c>
      <c r="N22" s="152">
        <v>9.636909311051145</v>
      </c>
      <c r="O22" s="150">
        <f t="shared" si="10"/>
        <v>15.433890489399825</v>
      </c>
      <c r="P22" s="151">
        <f t="shared" si="11"/>
        <v>6.015772649221085</v>
      </c>
      <c r="Q22" s="152">
        <f t="shared" si="12"/>
        <v>24.625197195816106</v>
      </c>
      <c r="R22" s="150">
        <f t="shared" si="13"/>
        <v>100.14495200397737</v>
      </c>
      <c r="S22" s="151">
        <f t="shared" si="14"/>
        <v>94.462313957123385</v>
      </c>
      <c r="T22" s="152">
        <f t="shared" si="15"/>
        <v>75.797122959573258</v>
      </c>
      <c r="U22" s="150">
        <v>3.3137354271041288</v>
      </c>
      <c r="V22" s="151">
        <v>2.8385164573271187</v>
      </c>
      <c r="W22" s="152">
        <v>2.4375371326750188</v>
      </c>
      <c r="X22" s="150" t="str">
        <f t="shared" si="16"/>
        <v>NA</v>
      </c>
      <c r="Y22" s="151" t="str">
        <f t="shared" si="17"/>
        <v>NA</v>
      </c>
      <c r="Z22" s="152" t="str">
        <f t="shared" si="18"/>
        <v>NA</v>
      </c>
      <c r="AA22" s="150">
        <v>20.096750922337083</v>
      </c>
      <c r="AB22" s="151">
        <v>16.741807804225246</v>
      </c>
      <c r="AC22" s="152">
        <v>16.450183231139341</v>
      </c>
      <c r="AD22" s="149">
        <v>0.27380381956328287</v>
      </c>
      <c r="AE22" s="153">
        <v>23.106100000000001</v>
      </c>
      <c r="AF22" s="154">
        <v>16.638719999999999</v>
      </c>
      <c r="AG22" s="154">
        <v>12.680289999999999</v>
      </c>
      <c r="AH22" s="155">
        <v>12.88927</v>
      </c>
      <c r="AI22" s="92">
        <v>1569.6394600000001</v>
      </c>
      <c r="AJ22" s="92"/>
      <c r="AK22" s="92"/>
      <c r="AL22" s="92"/>
      <c r="AM22" s="92">
        <v>13601.329000000003</v>
      </c>
      <c r="AN22" s="92">
        <v>15688.8</v>
      </c>
      <c r="AO22" s="92">
        <v>16632.602539390999</v>
      </c>
      <c r="AP22" s="92">
        <v>20728.413713512349</v>
      </c>
      <c r="AQ22" s="92">
        <v>146517.4</v>
      </c>
      <c r="AR22" s="92">
        <v>157557.558539391</v>
      </c>
      <c r="AS22" s="92">
        <v>172693.52825290334</v>
      </c>
      <c r="AT22" s="92"/>
      <c r="AU22" s="92"/>
      <c r="AV22" s="92"/>
    </row>
    <row r="23" spans="2:48" ht="12.75">
      <c r="B23" s="104" t="s">
        <v>1365</v>
      </c>
      <c r="C23" s="105" t="s">
        <v>286</v>
      </c>
      <c r="D23" s="106" t="s">
        <v>585</v>
      </c>
      <c r="E23" s="148">
        <v>1885.7</v>
      </c>
      <c r="F23" s="148">
        <v>2250</v>
      </c>
      <c r="G23" s="148">
        <f t="shared" si="9"/>
        <v>19.31908575064962</v>
      </c>
      <c r="H23" s="148">
        <v>1002</v>
      </c>
      <c r="I23" s="149">
        <v>22.716788530465948</v>
      </c>
      <c r="J23" s="149">
        <v>30.557865615292709</v>
      </c>
      <c r="K23" s="150">
        <v>17.195014999999994</v>
      </c>
      <c r="L23" s="151">
        <v>18.906599999999997</v>
      </c>
      <c r="M23" s="151">
        <v>19.90091980959599</v>
      </c>
      <c r="N23" s="152">
        <v>23.188518938901353</v>
      </c>
      <c r="O23" s="150">
        <f t="shared" si="10"/>
        <v>9.9539604937826773</v>
      </c>
      <c r="P23" s="151">
        <f t="shared" si="11"/>
        <v>5.2591148572244339</v>
      </c>
      <c r="Q23" s="152">
        <f t="shared" si="12"/>
        <v>16.51983506671948</v>
      </c>
      <c r="R23" s="150">
        <f t="shared" si="13"/>
        <v>99.737657749145811</v>
      </c>
      <c r="S23" s="151">
        <f t="shared" si="14"/>
        <v>94.754414270376472</v>
      </c>
      <c r="T23" s="152">
        <f t="shared" si="15"/>
        <v>81.32041571816498</v>
      </c>
      <c r="U23" s="150">
        <v>3.2369241314795745</v>
      </c>
      <c r="V23" s="151">
        <v>2.6543549992697604</v>
      </c>
      <c r="W23" s="152">
        <v>2.202149252852263</v>
      </c>
      <c r="X23" s="150" t="str">
        <f t="shared" si="16"/>
        <v>NA</v>
      </c>
      <c r="Y23" s="151" t="str">
        <f t="shared" si="17"/>
        <v>NA</v>
      </c>
      <c r="Z23" s="152" t="str">
        <f t="shared" si="18"/>
        <v>NA</v>
      </c>
      <c r="AA23" s="150">
        <v>26.51913830393061</v>
      </c>
      <c r="AB23" s="151">
        <v>21.947672122609234</v>
      </c>
      <c r="AC23" s="152">
        <v>20.534745582380147</v>
      </c>
      <c r="AD23" s="149">
        <v>0</v>
      </c>
      <c r="AE23" s="153">
        <v>28.633310000000002</v>
      </c>
      <c r="AF23" s="154">
        <v>27.476759999999999</v>
      </c>
      <c r="AG23" s="154">
        <v>44.947929999999999</v>
      </c>
      <c r="AH23" s="155">
        <v>31.669170000000001</v>
      </c>
      <c r="AI23" s="92">
        <v>1901.3951999999999</v>
      </c>
      <c r="AJ23" s="92"/>
      <c r="AK23" s="92"/>
      <c r="AL23" s="92"/>
      <c r="AM23" s="92">
        <v>17195.014999999996</v>
      </c>
      <c r="AN23" s="92">
        <v>18906.599999999999</v>
      </c>
      <c r="AO23" s="92">
        <v>19900.919809595991</v>
      </c>
      <c r="AP23" s="92">
        <v>23188.518938901354</v>
      </c>
      <c r="AQ23" s="92">
        <v>149085.79999999999</v>
      </c>
      <c r="AR23" s="92">
        <v>165211.324809596</v>
      </c>
      <c r="AS23" s="92">
        <v>184695.75799849734</v>
      </c>
      <c r="AT23" s="92"/>
      <c r="AU23" s="92"/>
      <c r="AV23" s="92"/>
    </row>
    <row r="24" spans="2:48" ht="12.75">
      <c r="B24" s="104" t="s">
        <v>1313</v>
      </c>
      <c r="C24" s="105" t="s">
        <v>286</v>
      </c>
      <c r="D24" s="106" t="s">
        <v>76</v>
      </c>
      <c r="E24" s="148">
        <v>293.35000000000002</v>
      </c>
      <c r="F24" s="148">
        <v>360</v>
      </c>
      <c r="G24" s="148">
        <f t="shared" si="9"/>
        <v>22.72029998295551</v>
      </c>
      <c r="H24" s="148">
        <v>7309.8</v>
      </c>
      <c r="I24" s="149">
        <v>25.357233333333333</v>
      </c>
      <c r="J24" s="149">
        <v>109.02952372759856</v>
      </c>
      <c r="K24" s="150">
        <v>4.1132041916331499</v>
      </c>
      <c r="L24" s="151">
        <v>5.4994664696708515</v>
      </c>
      <c r="M24" s="151">
        <v>6.6547834172889662</v>
      </c>
      <c r="N24" s="152">
        <v>8.1651454434386803</v>
      </c>
      <c r="O24" s="150">
        <f t="shared" si="10"/>
        <v>33.70273425417485</v>
      </c>
      <c r="P24" s="151">
        <f t="shared" si="11"/>
        <v>21.007800556464918</v>
      </c>
      <c r="Q24" s="152">
        <f t="shared" si="12"/>
        <v>22.69588552237223</v>
      </c>
      <c r="R24" s="150">
        <f t="shared" si="13"/>
        <v>53.341538059701513</v>
      </c>
      <c r="S24" s="151">
        <f t="shared" si="14"/>
        <v>44.081073959204119</v>
      </c>
      <c r="T24" s="152">
        <f t="shared" si="15"/>
        <v>35.92710038444315</v>
      </c>
      <c r="U24" s="150">
        <v>13.283687180116193</v>
      </c>
      <c r="V24" s="151">
        <v>10.563482482793626</v>
      </c>
      <c r="W24" s="152">
        <v>8.4423168051991517</v>
      </c>
      <c r="X24" s="150">
        <f t="shared" si="16"/>
        <v>40.269127100518801</v>
      </c>
      <c r="Y24" s="151">
        <f t="shared" si="17"/>
        <v>33.447777565377784</v>
      </c>
      <c r="Z24" s="152">
        <f t="shared" si="18"/>
        <v>27.089699350643304</v>
      </c>
      <c r="AA24" s="150">
        <v>24.903082406901497</v>
      </c>
      <c r="AB24" s="151">
        <v>23.963759350713314</v>
      </c>
      <c r="AC24" s="152">
        <v>23.498464153413206</v>
      </c>
      <c r="AD24" s="149">
        <v>0.27271177773990113</v>
      </c>
      <c r="AE24" s="153">
        <v>-3.6617410000000001</v>
      </c>
      <c r="AF24" s="154">
        <v>46.932139999999997</v>
      </c>
      <c r="AG24" s="154">
        <v>114.8297</v>
      </c>
      <c r="AH24" s="155">
        <v>59.342739999999999</v>
      </c>
      <c r="AI24" s="92">
        <v>2122.4004300000001</v>
      </c>
      <c r="AJ24" s="92">
        <v>49981.69999999999</v>
      </c>
      <c r="AK24" s="92">
        <v>59383.347038734151</v>
      </c>
      <c r="AL24" s="92">
        <v>71579.801562684312</v>
      </c>
      <c r="AM24" s="92">
        <v>30066.700000000004</v>
      </c>
      <c r="AN24" s="92">
        <v>40199.999999999993</v>
      </c>
      <c r="AO24" s="92">
        <v>48645.135823698889</v>
      </c>
      <c r="AP24" s="92">
        <v>59685.580162448066</v>
      </c>
      <c r="AQ24" s="92">
        <v>161425.79999999999</v>
      </c>
      <c r="AR24" s="92">
        <v>202994.59325963771</v>
      </c>
      <c r="AS24" s="92">
        <v>253997.79225051438</v>
      </c>
      <c r="AT24" s="92">
        <v>-109681</v>
      </c>
      <c r="AU24" s="92">
        <v>-136159.4471607845</v>
      </c>
      <c r="AV24" s="92">
        <v>-183325.12608817453</v>
      </c>
    </row>
    <row r="25" spans="2:48" ht="12.75">
      <c r="B25" s="104" t="s">
        <v>254</v>
      </c>
      <c r="C25" s="105" t="s">
        <v>286</v>
      </c>
      <c r="D25" s="106" t="s">
        <v>80</v>
      </c>
      <c r="E25" s="148">
        <v>3705.8</v>
      </c>
      <c r="F25" s="148">
        <v>4150</v>
      </c>
      <c r="G25" s="148">
        <f t="shared" si="9"/>
        <v>11.98661557558421</v>
      </c>
      <c r="H25" s="148">
        <v>1374.65</v>
      </c>
      <c r="I25" s="149">
        <v>61.780417025089605</v>
      </c>
      <c r="J25" s="149">
        <v>111.46745691756273</v>
      </c>
      <c r="K25" s="150">
        <v>75.866802458807769</v>
      </c>
      <c r="L25" s="151">
        <v>94.483104790310392</v>
      </c>
      <c r="M25" s="151">
        <v>105.8269867739068</v>
      </c>
      <c r="N25" s="152">
        <v>136.02450703224341</v>
      </c>
      <c r="O25" s="150">
        <f t="shared" si="10"/>
        <v>24.538140172192492</v>
      </c>
      <c r="P25" s="151">
        <f t="shared" si="11"/>
        <v>12.006254460807853</v>
      </c>
      <c r="Q25" s="152">
        <f t="shared" si="12"/>
        <v>28.534801168299207</v>
      </c>
      <c r="R25" s="150">
        <f t="shared" si="13"/>
        <v>39.221827100457901</v>
      </c>
      <c r="S25" s="151">
        <f t="shared" si="14"/>
        <v>35.017532984447783</v>
      </c>
      <c r="T25" s="152">
        <f t="shared" si="15"/>
        <v>27.243620145019698</v>
      </c>
      <c r="U25" s="150">
        <v>5.8988221410934152</v>
      </c>
      <c r="V25" s="151">
        <v>5.2172142222837161</v>
      </c>
      <c r="W25" s="152">
        <v>4.5468663110379088</v>
      </c>
      <c r="X25" s="150">
        <f t="shared" si="16"/>
        <v>24.364831835196089</v>
      </c>
      <c r="Y25" s="151">
        <f t="shared" si="17"/>
        <v>21.168497773959707</v>
      </c>
      <c r="Z25" s="152">
        <f t="shared" si="18"/>
        <v>17.497949726949521</v>
      </c>
      <c r="AA25" s="150">
        <v>14.785674307549792</v>
      </c>
      <c r="AB25" s="151">
        <v>15.812424382829683</v>
      </c>
      <c r="AC25" s="152">
        <v>17.835475042616579</v>
      </c>
      <c r="AD25" s="149">
        <v>0.59366398618381999</v>
      </c>
      <c r="AE25" s="153">
        <v>3.9495089999999999</v>
      </c>
      <c r="AF25" s="154">
        <v>-8.0973969999999992E-3</v>
      </c>
      <c r="AG25" s="154">
        <v>25.124089999999999</v>
      </c>
      <c r="AH25" s="155">
        <v>5.0679730000000003</v>
      </c>
      <c r="AI25" s="92">
        <v>5171.0209050000003</v>
      </c>
      <c r="AJ25" s="92">
        <v>234936.20000000019</v>
      </c>
      <c r="AK25" s="92">
        <v>270011.63738500234</v>
      </c>
      <c r="AL25" s="92">
        <v>323318.94409186998</v>
      </c>
      <c r="AM25" s="92">
        <v>104290.3000000001</v>
      </c>
      <c r="AN25" s="92">
        <v>129881.20000000019</v>
      </c>
      <c r="AO25" s="92">
        <v>145475.06736875098</v>
      </c>
      <c r="AP25" s="92">
        <v>186986.08859187341</v>
      </c>
      <c r="AQ25" s="92">
        <v>863592.4</v>
      </c>
      <c r="AR25" s="92">
        <v>976417.25122993719</v>
      </c>
      <c r="AS25" s="92">
        <v>1120371.1790763333</v>
      </c>
      <c r="AT25" s="92">
        <v>553160.1</v>
      </c>
      <c r="AU25" s="92">
        <v>544719.83992763725</v>
      </c>
      <c r="AV25" s="92">
        <v>486397.72448994295</v>
      </c>
    </row>
    <row r="26" spans="2:48" ht="12.75">
      <c r="B26" s="104" t="s">
        <v>253</v>
      </c>
      <c r="C26" s="105" t="s">
        <v>286</v>
      </c>
      <c r="D26" s="106" t="s">
        <v>128</v>
      </c>
      <c r="E26" s="148">
        <v>2781.45</v>
      </c>
      <c r="F26" s="148">
        <v>3160</v>
      </c>
      <c r="G26" s="148">
        <f t="shared" si="9"/>
        <v>13.609807834043394</v>
      </c>
      <c r="H26" s="148">
        <v>681</v>
      </c>
      <c r="I26" s="149">
        <v>22.331836917562722</v>
      </c>
      <c r="J26" s="149">
        <v>32.048087550776579</v>
      </c>
      <c r="K26" s="150">
        <v>98.428666996831126</v>
      </c>
      <c r="L26" s="151">
        <v>95.621654084467821</v>
      </c>
      <c r="M26" s="151">
        <v>91.158733465696258</v>
      </c>
      <c r="N26" s="152">
        <v>105.09283811983312</v>
      </c>
      <c r="O26" s="150">
        <f t="shared" si="10"/>
        <v>-2.8518245730724701</v>
      </c>
      <c r="P26" s="151">
        <f t="shared" si="11"/>
        <v>-4.6672698370488597</v>
      </c>
      <c r="Q26" s="152">
        <f t="shared" si="12"/>
        <v>15.285539985458851</v>
      </c>
      <c r="R26" s="150">
        <f t="shared" si="13"/>
        <v>29.088076614351319</v>
      </c>
      <c r="S26" s="151">
        <f t="shared" si="14"/>
        <v>30.512161525880359</v>
      </c>
      <c r="T26" s="152">
        <f t="shared" si="15"/>
        <v>26.466598959183354</v>
      </c>
      <c r="U26" s="150">
        <v>3.5438881894686305</v>
      </c>
      <c r="V26" s="151">
        <v>3.4075399408400751</v>
      </c>
      <c r="W26" s="152">
        <v>3.2767387691634973</v>
      </c>
      <c r="X26" s="150">
        <f t="shared" si="16"/>
        <v>84.653458057719234</v>
      </c>
      <c r="Y26" s="151">
        <f t="shared" si="17"/>
        <v>90.465982286353338</v>
      </c>
      <c r="Z26" s="152">
        <f t="shared" si="18"/>
        <v>60.713768876204469</v>
      </c>
      <c r="AA26" s="150">
        <v>5.7349892396151034</v>
      </c>
      <c r="AB26" s="151">
        <v>1.5065379795888092</v>
      </c>
      <c r="AC26" s="152">
        <v>2.9766278426083201</v>
      </c>
      <c r="AD26" s="149">
        <v>0.35952470833558037</v>
      </c>
      <c r="AE26" s="153">
        <v>5.4978189999999998</v>
      </c>
      <c r="AF26" s="154">
        <v>26.082809999999998</v>
      </c>
      <c r="AG26" s="154">
        <v>44.723300000000002</v>
      </c>
      <c r="AH26" s="155">
        <v>30.833410000000001</v>
      </c>
      <c r="AI26" s="92">
        <v>1869.1747499999999</v>
      </c>
      <c r="AJ26" s="92">
        <v>23160.399999999994</v>
      </c>
      <c r="AK26" s="92">
        <v>21879.143488341826</v>
      </c>
      <c r="AL26" s="92">
        <v>32301.660758704238</v>
      </c>
      <c r="AM26" s="92">
        <v>64775.905750614562</v>
      </c>
      <c r="AN26" s="92">
        <v>62928.610552988277</v>
      </c>
      <c r="AO26" s="92">
        <v>59991.562493774712</v>
      </c>
      <c r="AP26" s="92">
        <v>69161.596766662173</v>
      </c>
      <c r="AQ26" s="92">
        <v>521145.9</v>
      </c>
      <c r="AR26" s="92">
        <v>541998.87075855676</v>
      </c>
      <c r="AS26" s="92">
        <v>577660.72682350711</v>
      </c>
      <c r="AT26" s="92">
        <v>91433.2</v>
      </c>
      <c r="AU26" s="92">
        <v>110143.45725691448</v>
      </c>
      <c r="AV26" s="92">
        <v>91980.815621532602</v>
      </c>
    </row>
    <row r="27" spans="2:48" ht="12.75">
      <c r="B27" s="104" t="s">
        <v>257</v>
      </c>
      <c r="C27" s="105" t="s">
        <v>286</v>
      </c>
      <c r="D27" s="106" t="s">
        <v>133</v>
      </c>
      <c r="E27" s="148">
        <v>11952.85</v>
      </c>
      <c r="F27" s="148">
        <v>13000</v>
      </c>
      <c r="G27" s="148">
        <f t="shared" si="9"/>
        <v>8.7606721409538153</v>
      </c>
      <c r="H27" s="148">
        <v>288</v>
      </c>
      <c r="I27" s="149">
        <v>41.502107526881716</v>
      </c>
      <c r="J27" s="149">
        <v>51.87516234169653</v>
      </c>
      <c r="K27" s="150">
        <v>175.41168727701034</v>
      </c>
      <c r="L27" s="151">
        <v>244.45676404102608</v>
      </c>
      <c r="M27" s="151">
        <v>261.27180361985592</v>
      </c>
      <c r="N27" s="152">
        <v>336.59526387363587</v>
      </c>
      <c r="O27" s="150">
        <f t="shared" si="10"/>
        <v>39.361731157046378</v>
      </c>
      <c r="P27" s="151">
        <f t="shared" si="11"/>
        <v>6.8785331609837685</v>
      </c>
      <c r="Q27" s="152">
        <f t="shared" si="12"/>
        <v>28.829540428853061</v>
      </c>
      <c r="R27" s="150">
        <f t="shared" si="13"/>
        <v>48.895558471820429</v>
      </c>
      <c r="S27" s="151">
        <f t="shared" si="14"/>
        <v>45.748717750619214</v>
      </c>
      <c r="T27" s="152">
        <f t="shared" si="15"/>
        <v>35.511046300661327</v>
      </c>
      <c r="U27" s="150">
        <v>5.7293917436027542</v>
      </c>
      <c r="V27" s="151">
        <v>5.1892300986167941</v>
      </c>
      <c r="W27" s="152">
        <v>4.3671609041479789</v>
      </c>
      <c r="X27" s="150">
        <f t="shared" si="16"/>
        <v>27.096533462466152</v>
      </c>
      <c r="Y27" s="151">
        <f t="shared" si="17"/>
        <v>25.552078407181877</v>
      </c>
      <c r="Z27" s="152">
        <f t="shared" si="18"/>
        <v>19.548500884670794</v>
      </c>
      <c r="AA27" s="150">
        <v>12.321427978485898</v>
      </c>
      <c r="AB27" s="151">
        <v>11.904048593338116</v>
      </c>
      <c r="AC27" s="152">
        <v>13.480854278558343</v>
      </c>
      <c r="AD27" s="149">
        <v>0.5856343884512899</v>
      </c>
      <c r="AE27" s="153">
        <v>2.0320469999999999</v>
      </c>
      <c r="AF27" s="154">
        <v>24.18094</v>
      </c>
      <c r="AG27" s="154">
        <v>44.650709999999997</v>
      </c>
      <c r="AH27" s="155">
        <v>13.802519999999999</v>
      </c>
      <c r="AI27" s="92">
        <v>3473.7264</v>
      </c>
      <c r="AJ27" s="92">
        <v>129685.59999999998</v>
      </c>
      <c r="AK27" s="92">
        <v>136673.76187696715</v>
      </c>
      <c r="AL27" s="92">
        <v>177108.14505196596</v>
      </c>
      <c r="AM27" s="92">
        <v>50639.600000000115</v>
      </c>
      <c r="AN27" s="92">
        <v>70572.223211003817</v>
      </c>
      <c r="AO27" s="92">
        <v>75426.5569870162</v>
      </c>
      <c r="AP27" s="92">
        <v>99182.608149235457</v>
      </c>
      <c r="AQ27" s="92">
        <v>602274.80000000005</v>
      </c>
      <c r="AR27" s="92">
        <v>664967.28819556243</v>
      </c>
      <c r="AS27" s="92">
        <v>806491.50958979782</v>
      </c>
      <c r="AT27" s="92">
        <v>40303.799999999988</v>
      </c>
      <c r="AU27" s="92">
        <v>18572.279684770299</v>
      </c>
      <c r="AV27" s="92">
        <v>-11527.669769240085</v>
      </c>
    </row>
    <row r="28" spans="2:48" ht="12.75">
      <c r="B28" s="104" t="s">
        <v>246</v>
      </c>
      <c r="C28" s="105" t="s">
        <v>287</v>
      </c>
      <c r="D28" s="106" t="s">
        <v>134</v>
      </c>
      <c r="E28" s="148">
        <v>3310.05</v>
      </c>
      <c r="F28" s="148">
        <v>3150</v>
      </c>
      <c r="G28" s="148">
        <f t="shared" si="9"/>
        <v>-4.8352743916255037</v>
      </c>
      <c r="H28" s="148">
        <v>959.2</v>
      </c>
      <c r="I28" s="149">
        <v>37.554914695340507</v>
      </c>
      <c r="J28" s="149">
        <v>52.405827861409797</v>
      </c>
      <c r="K28" s="150">
        <v>44.247289407839801</v>
      </c>
      <c r="L28" s="151">
        <v>57.940888240200159</v>
      </c>
      <c r="M28" s="151">
        <v>57.97841390714111</v>
      </c>
      <c r="N28" s="152">
        <v>65.687978958886518</v>
      </c>
      <c r="O28" s="150">
        <f t="shared" si="10"/>
        <v>30.947881815183244</v>
      </c>
      <c r="P28" s="151">
        <f t="shared" si="11"/>
        <v>6.4765432634339426E-2</v>
      </c>
      <c r="Q28" s="152">
        <f t="shared" si="12"/>
        <v>13.29730244793026</v>
      </c>
      <c r="R28" s="150">
        <f t="shared" si="13"/>
        <v>57.128050682927629</v>
      </c>
      <c r="S28" s="151">
        <f t="shared" si="14"/>
        <v>57.091075400948604</v>
      </c>
      <c r="T28" s="152">
        <f t="shared" si="15"/>
        <v>50.390498420901778</v>
      </c>
      <c r="U28" s="150">
        <v>16.952953337996508</v>
      </c>
      <c r="V28" s="151">
        <v>15.677129363322344</v>
      </c>
      <c r="W28" s="152">
        <v>14.098259489168413</v>
      </c>
      <c r="X28" s="150">
        <f t="shared" si="16"/>
        <v>41.022435919409162</v>
      </c>
      <c r="Y28" s="151">
        <f t="shared" si="17"/>
        <v>39.5676665178677</v>
      </c>
      <c r="Z28" s="152">
        <f t="shared" si="18"/>
        <v>34.406779694529746</v>
      </c>
      <c r="AA28" s="150">
        <v>32.013854627219104</v>
      </c>
      <c r="AB28" s="151">
        <v>28.533530183500446</v>
      </c>
      <c r="AC28" s="152">
        <v>29.461573732586345</v>
      </c>
      <c r="AD28" s="149">
        <v>1.3292850561169771</v>
      </c>
      <c r="AE28" s="153">
        <v>14.84656</v>
      </c>
      <c r="AF28" s="154">
        <v>16.960830000000001</v>
      </c>
      <c r="AG28" s="154">
        <v>0.28327469999999999</v>
      </c>
      <c r="AH28" s="155">
        <v>-2.7056849999999999</v>
      </c>
      <c r="AI28" s="92">
        <v>3143.3463600000005</v>
      </c>
      <c r="AJ28" s="92">
        <v>75849.799999999988</v>
      </c>
      <c r="AK28" s="92">
        <v>77628.097709370064</v>
      </c>
      <c r="AL28" s="92">
        <v>88935.69452961137</v>
      </c>
      <c r="AM28" s="92">
        <v>42441.999999999942</v>
      </c>
      <c r="AN28" s="92">
        <v>55576.899999999994</v>
      </c>
      <c r="AO28" s="92">
        <v>55612.894619729756</v>
      </c>
      <c r="AP28" s="92">
        <v>63007.909417363946</v>
      </c>
      <c r="AQ28" s="92">
        <v>187283</v>
      </c>
      <c r="AR28" s="92">
        <v>202524.31975385224</v>
      </c>
      <c r="AS28" s="92">
        <v>225205.10155450954</v>
      </c>
      <c r="AT28" s="92">
        <v>-31802.799999999996</v>
      </c>
      <c r="AU28" s="92">
        <v>-71783.67741919632</v>
      </c>
      <c r="AV28" s="92">
        <v>-83355.511339667923</v>
      </c>
    </row>
    <row r="29" spans="2:48" ht="12.75">
      <c r="B29" s="104" t="s">
        <v>248</v>
      </c>
      <c r="C29" s="105" t="s">
        <v>287</v>
      </c>
      <c r="D29" s="106" t="s">
        <v>135</v>
      </c>
      <c r="E29" s="148">
        <v>6272.75</v>
      </c>
      <c r="F29" s="148">
        <v>5850</v>
      </c>
      <c r="G29" s="148">
        <f t="shared" si="9"/>
        <v>-6.7394683352596587</v>
      </c>
      <c r="H29" s="148">
        <v>240.3</v>
      </c>
      <c r="I29" s="149">
        <v>17.948141935483871</v>
      </c>
      <c r="J29" s="149">
        <v>22.069087072879331</v>
      </c>
      <c r="K29" s="150">
        <v>80.563719385637114</v>
      </c>
      <c r="L29" s="151">
        <v>88.713989207139988</v>
      </c>
      <c r="M29" s="151">
        <v>101.23217677268562</v>
      </c>
      <c r="N29" s="152">
        <v>113.86526753565715</v>
      </c>
      <c r="O29" s="150">
        <f t="shared" si="10"/>
        <v>10.116551077402104</v>
      </c>
      <c r="P29" s="151">
        <f t="shared" si="11"/>
        <v>14.110725577131555</v>
      </c>
      <c r="Q29" s="152">
        <f t="shared" si="12"/>
        <v>12.479323438177993</v>
      </c>
      <c r="R29" s="150">
        <f t="shared" si="13"/>
        <v>70.707563215916664</v>
      </c>
      <c r="S29" s="151">
        <f t="shared" si="14"/>
        <v>61.963994057791595</v>
      </c>
      <c r="T29" s="152">
        <f t="shared" si="15"/>
        <v>55.089230770354753</v>
      </c>
      <c r="U29" s="150">
        <v>38.338140488948426</v>
      </c>
      <c r="V29" s="151">
        <v>33.1469416809555</v>
      </c>
      <c r="W29" s="152">
        <v>27.81731674651563</v>
      </c>
      <c r="X29" s="150">
        <f t="shared" si="16"/>
        <v>47.022590414658147</v>
      </c>
      <c r="Y29" s="151">
        <f t="shared" si="17"/>
        <v>42.429800419523431</v>
      </c>
      <c r="Z29" s="152">
        <f t="shared" si="18"/>
        <v>37.948094317332405</v>
      </c>
      <c r="AA29" s="150">
        <v>57.174425712867858</v>
      </c>
      <c r="AB29" s="151">
        <v>57.378564656152989</v>
      </c>
      <c r="AC29" s="152">
        <v>54.90939921632868</v>
      </c>
      <c r="AD29" s="149">
        <v>1.1717348850185325</v>
      </c>
      <c r="AE29" s="153">
        <v>15.541539999999999</v>
      </c>
      <c r="AF29" s="154">
        <v>27.505279999999999</v>
      </c>
      <c r="AG29" s="154">
        <v>35.550820000000002</v>
      </c>
      <c r="AH29" s="155">
        <v>17.49033</v>
      </c>
      <c r="AI29" s="92">
        <v>1502.2594800000002</v>
      </c>
      <c r="AJ29" s="92">
        <v>31698.400000000005</v>
      </c>
      <c r="AK29" s="92">
        <v>35008.508955363533</v>
      </c>
      <c r="AL29" s="92">
        <v>38884.223950825428</v>
      </c>
      <c r="AM29" s="92">
        <v>19407.799999999981</v>
      </c>
      <c r="AN29" s="92">
        <v>21371.200000000023</v>
      </c>
      <c r="AO29" s="92">
        <v>24386.831384539968</v>
      </c>
      <c r="AP29" s="92">
        <v>27430.14294933981</v>
      </c>
      <c r="AQ29" s="92">
        <v>39415.200000000004</v>
      </c>
      <c r="AR29" s="92">
        <v>45588.08138453999</v>
      </c>
      <c r="AS29" s="92">
        <v>54322.4743338798</v>
      </c>
      <c r="AT29" s="92">
        <v>-11718.6</v>
      </c>
      <c r="AU29" s="92">
        <v>-16855.432038826861</v>
      </c>
      <c r="AV29" s="92">
        <v>-26677.28205780132</v>
      </c>
    </row>
    <row r="30" spans="2:48" ht="12.75">
      <c r="B30" s="104" t="s">
        <v>93</v>
      </c>
      <c r="C30" s="105" t="s">
        <v>286</v>
      </c>
      <c r="D30" s="106" t="s">
        <v>141</v>
      </c>
      <c r="E30" s="148">
        <v>2966</v>
      </c>
      <c r="F30" s="148">
        <v>3250</v>
      </c>
      <c r="G30" s="148">
        <f t="shared" si="9"/>
        <v>9.575185434929196</v>
      </c>
      <c r="H30" s="148">
        <v>2349</v>
      </c>
      <c r="I30" s="149">
        <v>83.77959677419355</v>
      </c>
      <c r="J30" s="149">
        <v>67.09696955794503</v>
      </c>
      <c r="K30" s="150">
        <v>43.410849778258282</v>
      </c>
      <c r="L30" s="151">
        <v>43.707829406761668</v>
      </c>
      <c r="M30" s="151">
        <v>47.923531920608937</v>
      </c>
      <c r="N30" s="152">
        <v>53.648267474708042</v>
      </c>
      <c r="O30" s="150">
        <f t="shared" si="10"/>
        <v>0.68411383333970566</v>
      </c>
      <c r="P30" s="151">
        <f t="shared" si="11"/>
        <v>9.6451884503674137</v>
      </c>
      <c r="Q30" s="152">
        <f t="shared" si="12"/>
        <v>11.945562700977085</v>
      </c>
      <c r="R30" s="150">
        <f t="shared" si="13"/>
        <v>67.859695625634416</v>
      </c>
      <c r="S30" s="151">
        <f t="shared" si="14"/>
        <v>61.890263115697188</v>
      </c>
      <c r="T30" s="152">
        <f t="shared" si="15"/>
        <v>55.286035124960783</v>
      </c>
      <c r="U30" s="150">
        <v>13.60869225662853</v>
      </c>
      <c r="V30" s="151">
        <v>13.337982104819837</v>
      </c>
      <c r="W30" s="152">
        <v>12.922579708068193</v>
      </c>
      <c r="X30" s="150">
        <f t="shared" si="16"/>
        <v>47.011950146627569</v>
      </c>
      <c r="Y30" s="151">
        <f t="shared" si="17"/>
        <v>43.527316653299245</v>
      </c>
      <c r="Z30" s="152">
        <f t="shared" si="18"/>
        <v>39.247836634768127</v>
      </c>
      <c r="AA30" s="150">
        <v>20.234707571933161</v>
      </c>
      <c r="AB30" s="151">
        <v>21.767523203209336</v>
      </c>
      <c r="AC30" s="152">
        <v>23.743781513255787</v>
      </c>
      <c r="AD30" s="149">
        <v>1.4160485502360081</v>
      </c>
      <c r="AE30" s="153">
        <v>20.44425</v>
      </c>
      <c r="AF30" s="154">
        <v>32.410710000000002</v>
      </c>
      <c r="AG30" s="154">
        <v>18.578340000000001</v>
      </c>
      <c r="AH30" s="155">
        <v>11.3635</v>
      </c>
      <c r="AI30" s="92">
        <v>7012.3522499999999</v>
      </c>
      <c r="AJ30" s="92">
        <v>146630</v>
      </c>
      <c r="AK30" s="92">
        <v>158730.04760000005</v>
      </c>
      <c r="AL30" s="92">
        <v>175405.97736300004</v>
      </c>
      <c r="AM30" s="92">
        <v>102015.49697890696</v>
      </c>
      <c r="AN30" s="92">
        <v>102713.39910588991</v>
      </c>
      <c r="AO30" s="92">
        <v>112620.300013431</v>
      </c>
      <c r="AP30" s="92">
        <v>126073.4285655639</v>
      </c>
      <c r="AQ30" s="92">
        <v>512180</v>
      </c>
      <c r="AR30" s="92">
        <v>522575.300013431</v>
      </c>
      <c r="AS30" s="92">
        <v>539373.72857899487</v>
      </c>
      <c r="AT30" s="92">
        <v>-118990</v>
      </c>
      <c r="AU30" s="92">
        <v>-103259.2057215354</v>
      </c>
      <c r="AV30" s="92">
        <v>-128047.10569513743</v>
      </c>
    </row>
    <row r="31" spans="2:48" ht="12.75">
      <c r="B31" s="104" t="s">
        <v>94</v>
      </c>
      <c r="C31" s="105" t="s">
        <v>286</v>
      </c>
      <c r="D31" s="106" t="s">
        <v>142</v>
      </c>
      <c r="E31" s="148">
        <v>522.75</v>
      </c>
      <c r="F31" s="148">
        <v>575</v>
      </c>
      <c r="G31" s="148">
        <f t="shared" si="9"/>
        <v>9.995217599234806</v>
      </c>
      <c r="H31" s="148">
        <v>12258.6</v>
      </c>
      <c r="I31" s="149">
        <v>76.554005017921156</v>
      </c>
      <c r="J31" s="149">
        <v>89.372907048984459</v>
      </c>
      <c r="K31" s="150">
        <v>15.030930157708402</v>
      </c>
      <c r="L31" s="151">
        <v>16.387081788108645</v>
      </c>
      <c r="M31" s="151">
        <v>17.288114297170495</v>
      </c>
      <c r="N31" s="152">
        <v>18.794242075113047</v>
      </c>
      <c r="O31" s="150">
        <f t="shared" si="10"/>
        <v>9.022406572122609</v>
      </c>
      <c r="P31" s="151">
        <f t="shared" si="11"/>
        <v>5.4984317568713692</v>
      </c>
      <c r="Q31" s="152">
        <f t="shared" si="12"/>
        <v>8.7119263099102451</v>
      </c>
      <c r="R31" s="150">
        <f t="shared" si="13"/>
        <v>31.900127598028817</v>
      </c>
      <c r="S31" s="151">
        <f t="shared" si="14"/>
        <v>30.237537247515611</v>
      </c>
      <c r="T31" s="152">
        <f t="shared" si="15"/>
        <v>27.814369843209317</v>
      </c>
      <c r="U31" s="150">
        <v>8.7594144509911818</v>
      </c>
      <c r="V31" s="151">
        <v>8.3350924376926994</v>
      </c>
      <c r="W31" s="152">
        <v>7.8892557620591273</v>
      </c>
      <c r="X31" s="150">
        <f t="shared" si="16"/>
        <v>23.638223418214508</v>
      </c>
      <c r="Y31" s="151">
        <f t="shared" si="17"/>
        <v>21.635965591460273</v>
      </c>
      <c r="Z31" s="152">
        <f t="shared" si="18"/>
        <v>19.72951422583548</v>
      </c>
      <c r="AA31" s="150">
        <v>28.481773849304616</v>
      </c>
      <c r="AB31" s="151">
        <v>28.249612681958013</v>
      </c>
      <c r="AC31" s="152">
        <v>29.143383313150085</v>
      </c>
      <c r="AD31" s="149">
        <v>2.6303204208512674</v>
      </c>
      <c r="AE31" s="153">
        <v>22.956610000000001</v>
      </c>
      <c r="AF31" s="154">
        <v>22.13785</v>
      </c>
      <c r="AG31" s="154">
        <v>16.399460000000001</v>
      </c>
      <c r="AH31" s="155">
        <v>13.063689999999999</v>
      </c>
      <c r="AI31" s="92">
        <v>6407.5702200000005</v>
      </c>
      <c r="AJ31" s="92">
        <v>262543.5</v>
      </c>
      <c r="AK31" s="92">
        <v>283695.31406500004</v>
      </c>
      <c r="AL31" s="92">
        <v>308833.60090671503</v>
      </c>
      <c r="AM31" s="92">
        <v>186804.40000000002</v>
      </c>
      <c r="AN31" s="92">
        <v>204587.80000000002</v>
      </c>
      <c r="AO31" s="92">
        <v>215836.9205658845</v>
      </c>
      <c r="AP31" s="92">
        <v>234640.47403516388</v>
      </c>
      <c r="AQ31" s="92">
        <v>745070</v>
      </c>
      <c r="AR31" s="92">
        <v>782999.94556588458</v>
      </c>
      <c r="AS31" s="92">
        <v>827248.74460104841</v>
      </c>
      <c r="AT31" s="92">
        <v>-201508.31</v>
      </c>
      <c r="AU31" s="92">
        <v>-269548.16643114365</v>
      </c>
      <c r="AV31" s="92">
        <v>-314433.29749496898</v>
      </c>
    </row>
    <row r="32" spans="2:48" ht="12.75">
      <c r="B32" s="104" t="s">
        <v>255</v>
      </c>
      <c r="C32" s="105" t="s">
        <v>287</v>
      </c>
      <c r="D32" s="106" t="s">
        <v>145</v>
      </c>
      <c r="E32" s="148">
        <v>2747.15</v>
      </c>
      <c r="F32" s="148">
        <v>2500</v>
      </c>
      <c r="G32" s="148">
        <f t="shared" si="9"/>
        <v>-8.9965964727080916</v>
      </c>
      <c r="H32" s="148">
        <v>964.2</v>
      </c>
      <c r="I32" s="149">
        <v>31.716650537634408</v>
      </c>
      <c r="J32" s="149">
        <v>30.444393596176823</v>
      </c>
      <c r="K32" s="150">
        <v>25.26695706284999</v>
      </c>
      <c r="L32" s="151">
        <v>41.046359676415733</v>
      </c>
      <c r="M32" s="151">
        <v>36.84270083763753</v>
      </c>
      <c r="N32" s="152">
        <v>40.797910794706283</v>
      </c>
      <c r="O32" s="150">
        <f t="shared" si="10"/>
        <v>62.450743769087261</v>
      </c>
      <c r="P32" s="151">
        <f t="shared" si="11"/>
        <v>-10.241246414827687</v>
      </c>
      <c r="Q32" s="152">
        <f t="shared" si="12"/>
        <v>10.73539633942422</v>
      </c>
      <c r="R32" s="150">
        <f t="shared" si="13"/>
        <v>66.927981474041587</v>
      </c>
      <c r="S32" s="151">
        <f t="shared" si="14"/>
        <v>74.564294623959384</v>
      </c>
      <c r="T32" s="152">
        <f t="shared" si="15"/>
        <v>67.335555828423836</v>
      </c>
      <c r="U32" s="150">
        <v>79.284323338990518</v>
      </c>
      <c r="V32" s="151">
        <v>65.793578305894926</v>
      </c>
      <c r="W32" s="152">
        <v>55.330484597416387</v>
      </c>
      <c r="X32" s="150">
        <f t="shared" si="16"/>
        <v>44.722656415272809</v>
      </c>
      <c r="Y32" s="151">
        <f t="shared" si="17"/>
        <v>50.519773685629922</v>
      </c>
      <c r="Z32" s="152">
        <f t="shared" si="18"/>
        <v>44.982191593210224</v>
      </c>
      <c r="AA32" s="150">
        <v>136.47065720009809</v>
      </c>
      <c r="AB32" s="151">
        <v>96.442541668151875</v>
      </c>
      <c r="AC32" s="152">
        <v>89.269498916413212</v>
      </c>
      <c r="AD32" s="149">
        <v>1.1721238374315202</v>
      </c>
      <c r="AE32" s="153">
        <v>8.4736709999999995</v>
      </c>
      <c r="AF32" s="154">
        <v>7.0012499999999998</v>
      </c>
      <c r="AG32" s="154">
        <v>20.1586</v>
      </c>
      <c r="AH32" s="155">
        <v>3.2937880000000002</v>
      </c>
      <c r="AI32" s="92">
        <v>2654.6836499999999</v>
      </c>
      <c r="AJ32" s="92">
        <v>59087.900000000038</v>
      </c>
      <c r="AK32" s="92">
        <v>52436.731797290035</v>
      </c>
      <c r="AL32" s="92">
        <v>58650.519016646635</v>
      </c>
      <c r="AM32" s="92">
        <v>24362.399999999961</v>
      </c>
      <c r="AN32" s="92">
        <v>39576.900000000052</v>
      </c>
      <c r="AO32" s="92">
        <v>35523.732147650109</v>
      </c>
      <c r="AP32" s="92">
        <v>39337.345588255797</v>
      </c>
      <c r="AQ32" s="92">
        <v>33408.9</v>
      </c>
      <c r="AR32" s="92">
        <v>40259.279069530021</v>
      </c>
      <c r="AS32" s="92">
        <v>47872.380827181187</v>
      </c>
      <c r="AT32" s="92">
        <v>-12115.8</v>
      </c>
      <c r="AU32" s="92">
        <v>-5591.8267868327484</v>
      </c>
      <c r="AV32" s="92">
        <v>-16454.766551981047</v>
      </c>
    </row>
    <row r="33" spans="2:48" ht="12.75">
      <c r="B33" s="104" t="s">
        <v>1335</v>
      </c>
      <c r="C33" s="105" t="s">
        <v>286</v>
      </c>
      <c r="D33" s="106" t="s">
        <v>575</v>
      </c>
      <c r="E33" s="148">
        <v>1201.25</v>
      </c>
      <c r="F33" s="148">
        <v>1380</v>
      </c>
      <c r="G33" s="148">
        <f t="shared" si="9"/>
        <v>14.880332986472425</v>
      </c>
      <c r="H33" s="148">
        <v>952.83481600000005</v>
      </c>
      <c r="I33" s="149">
        <v>13.81667402842533</v>
      </c>
      <c r="J33" s="149">
        <v>25.827365352449224</v>
      </c>
      <c r="K33" s="150">
        <v>11.378493751428982</v>
      </c>
      <c r="L33" s="151">
        <v>14.64681995835047</v>
      </c>
      <c r="M33" s="151">
        <v>16.571392516068162</v>
      </c>
      <c r="N33" s="152">
        <v>20.237032533387968</v>
      </c>
      <c r="O33" s="150">
        <f t="shared" si="10"/>
        <v>28.723715795080796</v>
      </c>
      <c r="P33" s="151">
        <f t="shared" si="11"/>
        <v>13.139866286268177</v>
      </c>
      <c r="Q33" s="152">
        <f t="shared" si="12"/>
        <v>22.120289612146248</v>
      </c>
      <c r="R33" s="150">
        <f t="shared" si="13"/>
        <v>82.014389704786481</v>
      </c>
      <c r="S33" s="151">
        <f t="shared" si="14"/>
        <v>72.489381857030352</v>
      </c>
      <c r="T33" s="152">
        <f t="shared" si="15"/>
        <v>59.358999300817629</v>
      </c>
      <c r="U33" s="150">
        <v>7.1284022182363262</v>
      </c>
      <c r="V33" s="151">
        <v>5.4082807540681364</v>
      </c>
      <c r="W33" s="152">
        <v>5.0855190774859809</v>
      </c>
      <c r="X33" s="150">
        <f t="shared" si="16"/>
        <v>50.745058915331725</v>
      </c>
      <c r="Y33" s="151">
        <f t="shared" si="17"/>
        <v>41.70458652406306</v>
      </c>
      <c r="Z33" s="152">
        <f t="shared" si="18"/>
        <v>35.716582791805969</v>
      </c>
      <c r="AA33" s="150">
        <v>8.6325302922947458</v>
      </c>
      <c r="AB33" s="151">
        <v>8.9944421173831657</v>
      </c>
      <c r="AC33" s="152">
        <v>9.4985826254012142</v>
      </c>
      <c r="AD33" s="149">
        <v>0.54110301768990643</v>
      </c>
      <c r="AE33" s="153">
        <v>12.08525</v>
      </c>
      <c r="AF33" s="154">
        <v>11.64282</v>
      </c>
      <c r="AG33" s="154">
        <v>36.857149999999997</v>
      </c>
      <c r="AH33" s="155">
        <v>11.904769999999999</v>
      </c>
      <c r="AI33" s="92">
        <v>1156.4556161792002</v>
      </c>
      <c r="AJ33" s="92">
        <v>22840.899999999994</v>
      </c>
      <c r="AK33" s="92">
        <v>27444.539431206475</v>
      </c>
      <c r="AL33" s="92">
        <v>31692.993302902993</v>
      </c>
      <c r="AM33" s="92">
        <v>10841.824999999984</v>
      </c>
      <c r="AN33" s="92">
        <v>13955.999999999998</v>
      </c>
      <c r="AO33" s="92">
        <v>16426.880953830725</v>
      </c>
      <c r="AP33" s="92">
        <v>20060.554595060574</v>
      </c>
      <c r="AQ33" s="92">
        <v>160567.93481599999</v>
      </c>
      <c r="AR33" s="92">
        <v>204699.43228580631</v>
      </c>
      <c r="AS33" s="92">
        <v>217691.05240428663</v>
      </c>
      <c r="AT33" s="92">
        <v>2607.2000000000007</v>
      </c>
      <c r="AU33" s="92">
        <v>-11892.44685738923</v>
      </c>
      <c r="AV33" s="92">
        <v>-24490.196955913285</v>
      </c>
    </row>
    <row r="34" spans="2:48" ht="12.75">
      <c r="B34" s="104" t="s">
        <v>1350</v>
      </c>
      <c r="C34" s="105" t="s">
        <v>286</v>
      </c>
      <c r="D34" s="106" t="s">
        <v>630</v>
      </c>
      <c r="E34" s="148">
        <v>7239</v>
      </c>
      <c r="F34" s="148">
        <v>7940</v>
      </c>
      <c r="G34" s="148">
        <f t="shared" si="9"/>
        <v>9.6836579638071498</v>
      </c>
      <c r="H34" s="148">
        <v>143.80000000000001</v>
      </c>
      <c r="I34" s="149">
        <v>12.307871206690562</v>
      </c>
      <c r="J34" s="149">
        <v>31.031397945041814</v>
      </c>
      <c r="K34" s="150">
        <v>48.150646821532575</v>
      </c>
      <c r="L34" s="151">
        <v>62.409323112145081</v>
      </c>
      <c r="M34" s="151">
        <v>92.384760572853878</v>
      </c>
      <c r="N34" s="152">
        <v>123.96349942364098</v>
      </c>
      <c r="O34" s="150">
        <f t="shared" si="10"/>
        <v>29.612637071027148</v>
      </c>
      <c r="P34" s="151">
        <f t="shared" si="11"/>
        <v>48.030383868841334</v>
      </c>
      <c r="Q34" s="152">
        <f t="shared" si="12"/>
        <v>34.181761856582796</v>
      </c>
      <c r="R34" s="150">
        <f t="shared" si="13"/>
        <v>115.99228511086454</v>
      </c>
      <c r="S34" s="151">
        <f t="shared" si="14"/>
        <v>78.357079188308148</v>
      </c>
      <c r="T34" s="152">
        <f t="shared" si="15"/>
        <v>58.396221739924968</v>
      </c>
      <c r="U34" s="150">
        <v>14.521003547019639</v>
      </c>
      <c r="V34" s="151">
        <v>12.312216679641184</v>
      </c>
      <c r="W34" s="152">
        <v>10.195451901222951</v>
      </c>
      <c r="X34" s="150">
        <f t="shared" si="16"/>
        <v>43.608768143221653</v>
      </c>
      <c r="Y34" s="151">
        <f t="shared" si="17"/>
        <v>35.994506877830766</v>
      </c>
      <c r="Z34" s="152">
        <f t="shared" si="18"/>
        <v>28.985498678477018</v>
      </c>
      <c r="AA34" s="150">
        <v>13.66561606066187</v>
      </c>
      <c r="AB34" s="151">
        <v>17.576028710949451</v>
      </c>
      <c r="AC34" s="152">
        <v>19.740873945533639</v>
      </c>
      <c r="AD34" s="149">
        <v>6.9070313579223649E-2</v>
      </c>
      <c r="AE34" s="153">
        <v>16.939129999999999</v>
      </c>
      <c r="AF34" s="154">
        <v>16.190239999999999</v>
      </c>
      <c r="AG34" s="154">
        <v>41.839669999999998</v>
      </c>
      <c r="AH34" s="155">
        <v>26.97326</v>
      </c>
      <c r="AI34" s="92">
        <v>1030.1688200000001</v>
      </c>
      <c r="AJ34" s="92">
        <v>23907</v>
      </c>
      <c r="AK34" s="92">
        <v>28524.345232634922</v>
      </c>
      <c r="AL34" s="92">
        <v>34718.186964189576</v>
      </c>
      <c r="AM34" s="92">
        <v>6923.099999999954</v>
      </c>
      <c r="AN34" s="92">
        <v>8973.2124770642204</v>
      </c>
      <c r="AO34" s="92">
        <v>13283.080875164931</v>
      </c>
      <c r="AP34" s="92">
        <v>17823.4719471311</v>
      </c>
      <c r="AQ34" s="92">
        <v>69354</v>
      </c>
      <c r="AR34" s="92">
        <v>81795.967875164934</v>
      </c>
      <c r="AS34" s="92">
        <v>98778.326822296032</v>
      </c>
      <c r="AT34" s="92">
        <v>12386</v>
      </c>
      <c r="AU34" s="92">
        <v>-3449.0793383030832</v>
      </c>
      <c r="AV34" s="92">
        <v>-23844.857630365048</v>
      </c>
    </row>
    <row r="35" spans="2:48" ht="12.75">
      <c r="B35" s="104" t="s">
        <v>370</v>
      </c>
      <c r="C35" s="105" t="s">
        <v>286</v>
      </c>
      <c r="D35" s="106" t="s">
        <v>155</v>
      </c>
      <c r="E35" s="148">
        <v>1671.6</v>
      </c>
      <c r="F35" s="148">
        <v>1830</v>
      </c>
      <c r="G35" s="148">
        <f t="shared" si="9"/>
        <v>9.4759511844939084</v>
      </c>
      <c r="H35" s="148">
        <v>804.5</v>
      </c>
      <c r="I35" s="149">
        <v>15.591152329749104</v>
      </c>
      <c r="J35" s="149">
        <v>30.569398661887693</v>
      </c>
      <c r="K35" s="150">
        <v>37.759895930124529</v>
      </c>
      <c r="L35" s="151">
        <v>52.474261289723103</v>
      </c>
      <c r="M35" s="151">
        <v>58.713378843865918</v>
      </c>
      <c r="N35" s="152">
        <v>65.554710766471445</v>
      </c>
      <c r="O35" s="150">
        <f t="shared" si="10"/>
        <v>38.968236000511801</v>
      </c>
      <c r="P35" s="151">
        <f t="shared" si="11"/>
        <v>11.889862574139221</v>
      </c>
      <c r="Q35" s="152">
        <f t="shared" si="12"/>
        <v>11.652083489860798</v>
      </c>
      <c r="R35" s="150">
        <f t="shared" si="13"/>
        <v>31.855617571645109</v>
      </c>
      <c r="S35" s="151">
        <f t="shared" si="14"/>
        <v>28.470512733481364</v>
      </c>
      <c r="T35" s="152">
        <f t="shared" si="15"/>
        <v>25.499311650612224</v>
      </c>
      <c r="U35" s="150">
        <v>5.0520808074151349</v>
      </c>
      <c r="V35" s="151">
        <v>4.3783580278607968</v>
      </c>
      <c r="W35" s="152">
        <v>3.7875522501797998</v>
      </c>
      <c r="X35" s="150">
        <f t="shared" si="16"/>
        <v>20.537294251357086</v>
      </c>
      <c r="Y35" s="151">
        <f t="shared" si="17"/>
        <v>18.027927109077329</v>
      </c>
      <c r="Z35" s="152">
        <f t="shared" si="18"/>
        <v>15.699508330672582</v>
      </c>
      <c r="AA35" s="150">
        <v>15.859308946224996</v>
      </c>
      <c r="AB35" s="151">
        <v>15.378571045936384</v>
      </c>
      <c r="AC35" s="152">
        <v>14.853547037176051</v>
      </c>
      <c r="AD35" s="149">
        <v>0.23832818544156317</v>
      </c>
      <c r="AE35" s="153">
        <v>12.8735</v>
      </c>
      <c r="AF35" s="154">
        <v>14.00901</v>
      </c>
      <c r="AG35" s="154">
        <v>41.601019999999998</v>
      </c>
      <c r="AH35" s="155">
        <v>34.076599999999999</v>
      </c>
      <c r="AI35" s="92">
        <v>1304.97945</v>
      </c>
      <c r="AJ35" s="92">
        <v>62910.5</v>
      </c>
      <c r="AK35" s="92">
        <v>69549.247361405985</v>
      </c>
      <c r="AL35" s="92">
        <v>77779.189028357127</v>
      </c>
      <c r="AM35" s="92">
        <v>30477.900000000012</v>
      </c>
      <c r="AN35" s="92">
        <v>42354.6</v>
      </c>
      <c r="AO35" s="92">
        <v>47390.503733826372</v>
      </c>
      <c r="AP35" s="92">
        <v>52912.484795157419</v>
      </c>
      <c r="AQ35" s="92">
        <v>267064.59999999998</v>
      </c>
      <c r="AR35" s="92">
        <v>308159.3445338264</v>
      </c>
      <c r="AS35" s="92">
        <v>356227.9411289838</v>
      </c>
      <c r="AT35" s="92">
        <v>-12968.000000000002</v>
      </c>
      <c r="AU35" s="92">
        <v>-51150.688077384111</v>
      </c>
      <c r="AV35" s="92">
        <v>-83884.423896349705</v>
      </c>
    </row>
    <row r="36" spans="2:48" ht="12.75">
      <c r="B36" s="104" t="s">
        <v>372</v>
      </c>
      <c r="C36" s="105" t="s">
        <v>287</v>
      </c>
      <c r="D36" s="106" t="s">
        <v>157</v>
      </c>
      <c r="E36" s="148">
        <v>6754.8</v>
      </c>
      <c r="F36" s="148">
        <v>7100</v>
      </c>
      <c r="G36" s="148">
        <f t="shared" si="9"/>
        <v>5.110439983419198</v>
      </c>
      <c r="H36" s="148">
        <v>166.55550099999999</v>
      </c>
      <c r="I36" s="149">
        <v>13.418363851173236</v>
      </c>
      <c r="J36" s="149">
        <v>35.776128649940262</v>
      </c>
      <c r="K36" s="150">
        <v>244.74965263511672</v>
      </c>
      <c r="L36" s="151">
        <v>317.09145990140632</v>
      </c>
      <c r="M36" s="151">
        <v>353.81904284384552</v>
      </c>
      <c r="N36" s="152">
        <v>389.02165970813081</v>
      </c>
      <c r="O36" s="150">
        <f t="shared" si="10"/>
        <v>29.557470863560265</v>
      </c>
      <c r="P36" s="151">
        <f t="shared" si="11"/>
        <v>11.582646519038686</v>
      </c>
      <c r="Q36" s="152">
        <f t="shared" si="12"/>
        <v>9.9493279336639873</v>
      </c>
      <c r="R36" s="150">
        <f t="shared" si="13"/>
        <v>21.302371253077201</v>
      </c>
      <c r="S36" s="151">
        <f t="shared" si="14"/>
        <v>19.091114897908881</v>
      </c>
      <c r="T36" s="152">
        <f t="shared" si="15"/>
        <v>17.363557610308607</v>
      </c>
      <c r="U36" s="150">
        <v>4.0112268044911774</v>
      </c>
      <c r="V36" s="151">
        <v>3.3564137476618434</v>
      </c>
      <c r="W36" s="152">
        <v>2.8423950919401424</v>
      </c>
      <c r="X36" s="150">
        <f t="shared" si="16"/>
        <v>13.457260198305688</v>
      </c>
      <c r="Y36" s="151">
        <f t="shared" si="17"/>
        <v>11.273627881405963</v>
      </c>
      <c r="Z36" s="152">
        <f t="shared" si="18"/>
        <v>9.4080969058074793</v>
      </c>
      <c r="AA36" s="150">
        <v>20.654233861830935</v>
      </c>
      <c r="AB36" s="151">
        <v>19.143572379856995</v>
      </c>
      <c r="AC36" s="152">
        <v>17.727315557844385</v>
      </c>
      <c r="AD36" s="149">
        <v>0.31734669351840938</v>
      </c>
      <c r="AE36" s="153">
        <v>8.2578099999999992</v>
      </c>
      <c r="AF36" s="154">
        <v>11.69389</v>
      </c>
      <c r="AG36" s="154">
        <v>22.929649999999999</v>
      </c>
      <c r="AH36" s="155">
        <v>16.504249999999999</v>
      </c>
      <c r="AI36" s="92">
        <v>1123.1170543431999</v>
      </c>
      <c r="AJ36" s="92">
        <v>78380</v>
      </c>
      <c r="AK36" s="92">
        <v>89545.507275745185</v>
      </c>
      <c r="AL36" s="92">
        <v>103775.8953281311</v>
      </c>
      <c r="AM36" s="92">
        <v>40775.292129010442</v>
      </c>
      <c r="AN36" s="92">
        <v>52827.437219574291</v>
      </c>
      <c r="AO36" s="92">
        <v>58946.252537784661</v>
      </c>
      <c r="AP36" s="92">
        <v>64811.008507374587</v>
      </c>
      <c r="AQ36" s="92">
        <v>280550</v>
      </c>
      <c r="AR36" s="92">
        <v>335283.36033778463</v>
      </c>
      <c r="AS36" s="92">
        <v>395915.99464515917</v>
      </c>
      <c r="AT36" s="92">
        <v>-68337</v>
      </c>
      <c r="AU36" s="92">
        <v>-113614.32686471844</v>
      </c>
      <c r="AV36" s="92">
        <v>-146783.3746092089</v>
      </c>
    </row>
    <row r="37" spans="2:48" ht="12.75">
      <c r="B37" s="104" t="s">
        <v>377</v>
      </c>
      <c r="C37" s="105" t="s">
        <v>286</v>
      </c>
      <c r="D37" s="106" t="s">
        <v>162</v>
      </c>
      <c r="E37" s="148">
        <v>1948.9</v>
      </c>
      <c r="F37" s="148">
        <v>1980</v>
      </c>
      <c r="G37" s="148">
        <f t="shared" si="9"/>
        <v>1.5957719739340064</v>
      </c>
      <c r="H37" s="148">
        <v>2399.0300000000002</v>
      </c>
      <c r="I37" s="149">
        <v>54.412408028673831</v>
      </c>
      <c r="J37" s="149">
        <v>43.820802389486261</v>
      </c>
      <c r="K37" s="150">
        <v>35.771988782658035</v>
      </c>
      <c r="L37" s="151">
        <v>41.433622335590229</v>
      </c>
      <c r="M37" s="151">
        <v>49.348178241651226</v>
      </c>
      <c r="N37" s="152">
        <v>58.440119527486964</v>
      </c>
      <c r="O37" s="150">
        <f t="shared" si="10"/>
        <v>15.827002483230412</v>
      </c>
      <c r="P37" s="151">
        <f t="shared" si="11"/>
        <v>19.101771604609709</v>
      </c>
      <c r="Q37" s="152">
        <f t="shared" si="12"/>
        <v>18.424066723018129</v>
      </c>
      <c r="R37" s="150">
        <f t="shared" si="13"/>
        <v>47.036679154309759</v>
      </c>
      <c r="S37" s="151">
        <f t="shared" si="14"/>
        <v>39.492845925466703</v>
      </c>
      <c r="T37" s="152">
        <f t="shared" si="15"/>
        <v>33.348665535896906</v>
      </c>
      <c r="U37" s="150">
        <v>7.3648852253319044</v>
      </c>
      <c r="V37" s="151">
        <v>6.3476779255681395</v>
      </c>
      <c r="W37" s="152">
        <v>5.433252707405412</v>
      </c>
      <c r="X37" s="150">
        <f t="shared" si="16"/>
        <v>36.054239605640113</v>
      </c>
      <c r="Y37" s="151">
        <f t="shared" si="17"/>
        <v>30.566449382572944</v>
      </c>
      <c r="Z37" s="152">
        <f t="shared" si="18"/>
        <v>25.979116758233182</v>
      </c>
      <c r="AA37" s="150">
        <v>16.661545302594899</v>
      </c>
      <c r="AB37" s="151">
        <v>17.265286533694209</v>
      </c>
      <c r="AC37" s="152">
        <v>17.556855099735756</v>
      </c>
      <c r="AD37" s="149">
        <v>0.24561061198815273</v>
      </c>
      <c r="AE37" s="153">
        <v>28.619039999999998</v>
      </c>
      <c r="AF37" s="154">
        <v>21.192710000000002</v>
      </c>
      <c r="AG37" s="154">
        <v>70.941149999999993</v>
      </c>
      <c r="AH37" s="155">
        <v>54.674599999999998</v>
      </c>
      <c r="AI37" s="92">
        <v>4554.3185519999997</v>
      </c>
      <c r="AJ37" s="92">
        <v>122487.09999999998</v>
      </c>
      <c r="AK37" s="92">
        <v>143193.99985136476</v>
      </c>
      <c r="AL37" s="92">
        <v>164743.73720632872</v>
      </c>
      <c r="AM37" s="92">
        <v>86066.11400000006</v>
      </c>
      <c r="AN37" s="92">
        <v>99687.8</v>
      </c>
      <c r="AO37" s="92">
        <v>118729.9358736601</v>
      </c>
      <c r="AP37" s="92">
        <v>140604.81847921989</v>
      </c>
      <c r="AQ37" s="92">
        <v>636667.5</v>
      </c>
      <c r="AR37" s="92">
        <v>738692.65567366034</v>
      </c>
      <c r="AS37" s="92">
        <v>863015.82435288024</v>
      </c>
      <c r="AT37" s="92">
        <v>-138139.29999999999</v>
      </c>
      <c r="AU37" s="92">
        <v>-177386.40365510155</v>
      </c>
      <c r="AV37" s="92">
        <v>-274421.76792910218</v>
      </c>
    </row>
    <row r="38" spans="2:48" ht="12.75">
      <c r="B38" s="104" t="s">
        <v>1367</v>
      </c>
      <c r="C38" s="105" t="s">
        <v>286</v>
      </c>
      <c r="D38" s="106" t="s">
        <v>702</v>
      </c>
      <c r="E38" s="148">
        <v>1456.1</v>
      </c>
      <c r="F38" s="148">
        <v>1850</v>
      </c>
      <c r="G38" s="148">
        <f t="shared" si="9"/>
        <v>27.05171348121695</v>
      </c>
      <c r="H38" s="148">
        <v>2160.35</v>
      </c>
      <c r="I38" s="149">
        <v>38.004866875746714</v>
      </c>
      <c r="J38" s="149">
        <v>51.866765495818392</v>
      </c>
      <c r="K38" s="150">
        <v>35.419381118800203</v>
      </c>
      <c r="L38" s="151">
        <v>41.261091952692837</v>
      </c>
      <c r="M38" s="151">
        <v>51.246918553698421</v>
      </c>
      <c r="N38" s="152">
        <v>61.082812723976502</v>
      </c>
      <c r="O38" s="150">
        <f t="shared" si="10"/>
        <v>16.492978277341841</v>
      </c>
      <c r="P38" s="151">
        <f t="shared" si="11"/>
        <v>24.201556789758861</v>
      </c>
      <c r="Q38" s="152">
        <f t="shared" si="12"/>
        <v>19.193142627632653</v>
      </c>
      <c r="R38" s="150">
        <f t="shared" si="13"/>
        <v>35.289904631449531</v>
      </c>
      <c r="S38" s="151">
        <f t="shared" si="14"/>
        <v>28.413415695896806</v>
      </c>
      <c r="T38" s="152">
        <f t="shared" si="15"/>
        <v>23.838129501008471</v>
      </c>
      <c r="U38" s="150">
        <v>5.9414473516458743</v>
      </c>
      <c r="V38" s="151">
        <v>5.0120968241158934</v>
      </c>
      <c r="W38" s="152">
        <v>4.2521625068666697</v>
      </c>
      <c r="X38" s="150">
        <f t="shared" si="16"/>
        <v>22.132872943761694</v>
      </c>
      <c r="Y38" s="151">
        <f t="shared" si="17"/>
        <v>19.387074915823714</v>
      </c>
      <c r="Z38" s="152">
        <f t="shared" si="18"/>
        <v>16.657915719477238</v>
      </c>
      <c r="AA38" s="150">
        <v>18.093959758790231</v>
      </c>
      <c r="AB38" s="151">
        <v>19.136547670075775</v>
      </c>
      <c r="AC38" s="152">
        <v>19.300849453651015</v>
      </c>
      <c r="AD38" s="149">
        <v>0.41205961129043339</v>
      </c>
      <c r="AE38" s="153">
        <v>-1.893273</v>
      </c>
      <c r="AF38" s="154">
        <v>9.9814989999999995</v>
      </c>
      <c r="AG38" s="154">
        <v>75.328119999999998</v>
      </c>
      <c r="AH38" s="155">
        <v>42.176439999999999</v>
      </c>
      <c r="AI38" s="92">
        <v>3181.0073575000001</v>
      </c>
      <c r="AJ38" s="92">
        <v>158639.19999999998</v>
      </c>
      <c r="AK38" s="92">
        <v>182512.72453690553</v>
      </c>
      <c r="AL38" s="92">
        <v>210929.19312692259</v>
      </c>
      <c r="AM38" s="92">
        <v>76518.260000000009</v>
      </c>
      <c r="AN38" s="92">
        <v>89138.399999999965</v>
      </c>
      <c r="AO38" s="92">
        <v>110711.28049748238</v>
      </c>
      <c r="AP38" s="92">
        <v>131960.25446824264</v>
      </c>
      <c r="AQ38" s="92">
        <v>529447.70000000007</v>
      </c>
      <c r="AR38" s="92">
        <v>627618.68842286011</v>
      </c>
      <c r="AS38" s="92">
        <v>739784.90472086635</v>
      </c>
      <c r="AT38" s="92">
        <v>330133.90000000002</v>
      </c>
      <c r="AU38" s="92">
        <v>357380.50618808414</v>
      </c>
      <c r="AV38" s="92">
        <v>332633.36438561394</v>
      </c>
    </row>
    <row r="39" spans="2:48" ht="12.75">
      <c r="B39" s="104" t="s">
        <v>1375</v>
      </c>
      <c r="C39" s="105" t="s">
        <v>286</v>
      </c>
      <c r="D39" s="106" t="s">
        <v>203</v>
      </c>
      <c r="E39" s="148">
        <v>516.04999999999995</v>
      </c>
      <c r="F39" s="148">
        <v>600</v>
      </c>
      <c r="G39" s="148">
        <f t="shared" si="9"/>
        <v>16.267803507412083</v>
      </c>
      <c r="H39" s="148">
        <v>6207.41</v>
      </c>
      <c r="I39" s="149">
        <v>37.552234808841092</v>
      </c>
      <c r="J39" s="149">
        <v>65.671360191158897</v>
      </c>
      <c r="K39" s="150">
        <v>51.54084310037917</v>
      </c>
      <c r="L39" s="151">
        <v>60.691106052025631</v>
      </c>
      <c r="M39" s="151">
        <v>61.933104841164621</v>
      </c>
      <c r="N39" s="152">
        <v>68.096819199136462</v>
      </c>
      <c r="O39" s="150">
        <f t="shared" si="10"/>
        <v>17.753421172846796</v>
      </c>
      <c r="P39" s="151">
        <f t="shared" si="11"/>
        <v>2.0464263545869832</v>
      </c>
      <c r="Q39" s="152">
        <f t="shared" si="12"/>
        <v>9.9522127524196868</v>
      </c>
      <c r="R39" s="150">
        <f t="shared" si="13"/>
        <v>8.5028933161579161</v>
      </c>
      <c r="S39" s="151">
        <f t="shared" si="14"/>
        <v>8.3323773501017957</v>
      </c>
      <c r="T39" s="152">
        <f t="shared" si="15"/>
        <v>7.5781806855164247</v>
      </c>
      <c r="U39" s="150">
        <v>3.8441741492603994</v>
      </c>
      <c r="V39" s="151">
        <v>3.1389412856380625</v>
      </c>
      <c r="W39" s="152">
        <v>2.6122156823057745</v>
      </c>
      <c r="X39" s="150">
        <f t="shared" si="16"/>
        <v>5.9851164796006957</v>
      </c>
      <c r="Y39" s="151">
        <f t="shared" si="17"/>
        <v>5.4332280167705536</v>
      </c>
      <c r="Z39" s="152">
        <f t="shared" si="18"/>
        <v>4.6326790520855337</v>
      </c>
      <c r="AA39" s="150">
        <v>45.210189124158191</v>
      </c>
      <c r="AB39" s="151">
        <v>37.671617039760278</v>
      </c>
      <c r="AC39" s="152">
        <v>34.470221689202695</v>
      </c>
      <c r="AD39" s="149">
        <v>4.941381649065014</v>
      </c>
      <c r="AE39" s="153">
        <v>10.4559</v>
      </c>
      <c r="AF39" s="154">
        <v>19.802669999999999</v>
      </c>
      <c r="AG39" s="154">
        <v>77.00224</v>
      </c>
      <c r="AH39" s="155">
        <v>37.265590000000003</v>
      </c>
      <c r="AI39" s="92">
        <v>3143.1220534999998</v>
      </c>
      <c r="AJ39" s="92">
        <v>479714.9</v>
      </c>
      <c r="AK39" s="92">
        <v>525746.60836334457</v>
      </c>
      <c r="AL39" s="92">
        <v>598568.42267286102</v>
      </c>
      <c r="AM39" s="92">
        <v>317632.29999999976</v>
      </c>
      <c r="AN39" s="92">
        <v>374022.89999999997</v>
      </c>
      <c r="AO39" s="92">
        <v>381677.00319779047</v>
      </c>
      <c r="AP39" s="92">
        <v>419662.31058309431</v>
      </c>
      <c r="AQ39" s="92">
        <v>827297.8</v>
      </c>
      <c r="AR39" s="92">
        <v>1013168.6218697574</v>
      </c>
      <c r="AS39" s="92">
        <v>1217463.3350691793</v>
      </c>
      <c r="AT39" s="92">
        <v>-271972.5</v>
      </c>
      <c r="AU39" s="92">
        <v>-286620.85121818015</v>
      </c>
      <c r="AV39" s="92">
        <v>-370146.66054355708</v>
      </c>
    </row>
    <row r="40" spans="2:48" ht="12.75">
      <c r="B40" s="104" t="s">
        <v>394</v>
      </c>
      <c r="C40" s="105" t="s">
        <v>286</v>
      </c>
      <c r="D40" s="106" t="s">
        <v>169</v>
      </c>
      <c r="E40" s="148">
        <v>747.4</v>
      </c>
      <c r="F40" s="148">
        <v>750</v>
      </c>
      <c r="G40" s="148">
        <f t="shared" si="9"/>
        <v>0.34787262510033656</v>
      </c>
      <c r="H40" s="148">
        <v>2247</v>
      </c>
      <c r="I40" s="149">
        <v>19.718297491039426</v>
      </c>
      <c r="J40" s="149">
        <v>52.388821792114697</v>
      </c>
      <c r="K40" s="150">
        <v>45.297297297297298</v>
      </c>
      <c r="L40" s="151">
        <v>45.648648648648646</v>
      </c>
      <c r="M40" s="151">
        <v>61.138463771987105</v>
      </c>
      <c r="N40" s="152">
        <v>63.697189592042122</v>
      </c>
      <c r="O40" s="150">
        <f t="shared" si="10"/>
        <v>0.77565632458231892</v>
      </c>
      <c r="P40" s="151">
        <f t="shared" si="11"/>
        <v>33.932691507609427</v>
      </c>
      <c r="Q40" s="152">
        <f t="shared" si="12"/>
        <v>4.1851326680331091</v>
      </c>
      <c r="R40" s="150">
        <f t="shared" si="13"/>
        <v>16.372883362936651</v>
      </c>
      <c r="S40" s="151">
        <f t="shared" si="14"/>
        <v>12.224710172427484</v>
      </c>
      <c r="T40" s="152">
        <f t="shared" si="15"/>
        <v>11.733641700471113</v>
      </c>
      <c r="U40" s="150">
        <v>2.0721959261155725</v>
      </c>
      <c r="V40" s="151">
        <v>1.803905967561839</v>
      </c>
      <c r="W40" s="152">
        <v>1.5834365703055611</v>
      </c>
      <c r="X40" s="150">
        <f t="shared" si="16"/>
        <v>8.4548487768096514</v>
      </c>
      <c r="Y40" s="151">
        <f t="shared" si="17"/>
        <v>7.2700134603753304</v>
      </c>
      <c r="Z40" s="152">
        <f t="shared" si="18"/>
        <v>6.9268530968398112</v>
      </c>
      <c r="AA40" s="150">
        <v>13.590644529678405</v>
      </c>
      <c r="AB40" s="151">
        <v>15.777600305155627</v>
      </c>
      <c r="AC40" s="152">
        <v>14.373172026877972</v>
      </c>
      <c r="AD40" s="149">
        <v>0</v>
      </c>
      <c r="AE40" s="153">
        <v>9.0299049999999994</v>
      </c>
      <c r="AF40" s="154">
        <v>34.050759999999997</v>
      </c>
      <c r="AG40" s="154">
        <v>57.264600000000002</v>
      </c>
      <c r="AH40" s="155">
        <v>21.548210000000001</v>
      </c>
      <c r="AI40" s="92">
        <v>1650.4214999999999</v>
      </c>
      <c r="AJ40" s="92">
        <v>238720</v>
      </c>
      <c r="AK40" s="92">
        <v>276775.67119973805</v>
      </c>
      <c r="AL40" s="92">
        <v>285858.39341918402</v>
      </c>
      <c r="AM40" s="92">
        <v>100560</v>
      </c>
      <c r="AN40" s="92">
        <v>101340</v>
      </c>
      <c r="AO40" s="92">
        <v>135727.38957381138</v>
      </c>
      <c r="AP40" s="92">
        <v>141407.76089433351</v>
      </c>
      <c r="AQ40" s="92">
        <v>1061460</v>
      </c>
      <c r="AR40" s="92">
        <v>1180547.3895738113</v>
      </c>
      <c r="AS40" s="92">
        <v>1308615.1504681448</v>
      </c>
      <c r="AT40" s="92">
        <v>367920</v>
      </c>
      <c r="AU40" s="92">
        <v>361741.35512651224</v>
      </c>
      <c r="AV40" s="92">
        <v>329677.59771332802</v>
      </c>
    </row>
    <row r="41" spans="2:48" ht="12.75">
      <c r="B41" s="104" t="s">
        <v>397</v>
      </c>
      <c r="C41" s="105" t="s">
        <v>286</v>
      </c>
      <c r="D41" s="106" t="s">
        <v>172</v>
      </c>
      <c r="E41" s="148">
        <v>1001.75</v>
      </c>
      <c r="F41" s="148">
        <v>1100</v>
      </c>
      <c r="G41" s="148">
        <f t="shared" si="9"/>
        <v>9.8078362864986133</v>
      </c>
      <c r="H41" s="148">
        <v>2440</v>
      </c>
      <c r="I41" s="149">
        <v>29.301863799283151</v>
      </c>
      <c r="J41" s="149">
        <v>24.884669725209079</v>
      </c>
      <c r="K41" s="150">
        <v>14.804166666666667</v>
      </c>
      <c r="L41" s="151">
        <v>36.815573770491802</v>
      </c>
      <c r="M41" s="151">
        <v>45.568412727214486</v>
      </c>
      <c r="N41" s="152">
        <v>76.607732397330622</v>
      </c>
      <c r="O41" s="150">
        <f t="shared" si="10"/>
        <v>148.68386447841351</v>
      </c>
      <c r="P41" s="151">
        <f t="shared" si="11"/>
        <v>23.774826955809147</v>
      </c>
      <c r="Q41" s="152">
        <f t="shared" si="12"/>
        <v>68.115867576793505</v>
      </c>
      <c r="R41" s="150">
        <f t="shared" si="13"/>
        <v>27.209952131804521</v>
      </c>
      <c r="S41" s="151">
        <f t="shared" si="14"/>
        <v>21.983429749830464</v>
      </c>
      <c r="T41" s="152">
        <f t="shared" si="15"/>
        <v>13.076356245664122</v>
      </c>
      <c r="U41" s="150">
        <v>3.1470342092726824</v>
      </c>
      <c r="V41" s="151">
        <v>2.7789787389723033</v>
      </c>
      <c r="W41" s="152">
        <v>2.3104055765955729</v>
      </c>
      <c r="X41" s="150">
        <f t="shared" si="16"/>
        <v>11.27934551636209</v>
      </c>
      <c r="Y41" s="151">
        <f t="shared" si="17"/>
        <v>9.9720245021391474</v>
      </c>
      <c r="Z41" s="152">
        <f t="shared" si="18"/>
        <v>7.1558069191100246</v>
      </c>
      <c r="AA41" s="150">
        <v>12.436753932923258</v>
      </c>
      <c r="AB41" s="151">
        <v>13.426370819252984</v>
      </c>
      <c r="AC41" s="152">
        <v>19.295296348965032</v>
      </c>
      <c r="AD41" s="149">
        <v>0.72872473171949081</v>
      </c>
      <c r="AE41" s="153">
        <v>6.2019609999999998</v>
      </c>
      <c r="AF41" s="154">
        <v>22.493279999999999</v>
      </c>
      <c r="AG41" s="154">
        <v>28.478899999999999</v>
      </c>
      <c r="AH41" s="155">
        <v>13.7835</v>
      </c>
      <c r="AI41" s="92">
        <v>2452.5659999999998</v>
      </c>
      <c r="AJ41" s="92">
        <v>282360</v>
      </c>
      <c r="AK41" s="92">
        <v>319599.87017232546</v>
      </c>
      <c r="AL41" s="92">
        <v>432794.77062487107</v>
      </c>
      <c r="AM41" s="92">
        <v>35530</v>
      </c>
      <c r="AN41" s="92">
        <v>89830</v>
      </c>
      <c r="AO41" s="92">
        <v>111186.92705440335</v>
      </c>
      <c r="AP41" s="92">
        <v>186922.86704948673</v>
      </c>
      <c r="AQ41" s="92">
        <v>776690</v>
      </c>
      <c r="AR41" s="92">
        <v>879556.92705440335</v>
      </c>
      <c r="AS41" s="92">
        <v>1057939.7941038902</v>
      </c>
      <c r="AT41" s="92">
        <v>732270</v>
      </c>
      <c r="AU41" s="92">
        <v>734491.73623892013</v>
      </c>
      <c r="AV41" s="92">
        <v>644429.81419208809</v>
      </c>
    </row>
    <row r="42" spans="2:48" ht="12.75">
      <c r="B42" s="104" t="s">
        <v>401</v>
      </c>
      <c r="C42" s="105" t="s">
        <v>287</v>
      </c>
      <c r="D42" s="106" t="s">
        <v>176</v>
      </c>
      <c r="E42" s="148">
        <v>166.5</v>
      </c>
      <c r="F42" s="148">
        <v>180</v>
      </c>
      <c r="G42" s="148">
        <f t="shared" si="9"/>
        <v>8.1081081081081123</v>
      </c>
      <c r="H42" s="148">
        <v>12474.4</v>
      </c>
      <c r="I42" s="149">
        <v>24.680533333333333</v>
      </c>
      <c r="J42" s="149">
        <v>88.529006260453997</v>
      </c>
      <c r="K42" s="150">
        <v>7.0806229733712946</v>
      </c>
      <c r="L42" s="151">
        <v>2.7068556403514394</v>
      </c>
      <c r="M42" s="151">
        <v>9.850958753586168</v>
      </c>
      <c r="N42" s="152">
        <v>13.734442864150529</v>
      </c>
      <c r="O42" s="150">
        <f t="shared" si="10"/>
        <v>-61.770939498807607</v>
      </c>
      <c r="P42" s="151">
        <f t="shared" si="11"/>
        <v>263.92626953342761</v>
      </c>
      <c r="Q42" s="152">
        <f t="shared" si="12"/>
        <v>39.422397430611575</v>
      </c>
      <c r="R42" s="150">
        <f t="shared" si="13"/>
        <v>61.510483794541329</v>
      </c>
      <c r="S42" s="151">
        <f t="shared" si="14"/>
        <v>16.90190814568043</v>
      </c>
      <c r="T42" s="152">
        <f t="shared" si="15"/>
        <v>12.122806993110453</v>
      </c>
      <c r="U42" s="150">
        <v>2.4069724509522841</v>
      </c>
      <c r="V42" s="151">
        <v>2.2492402680299302</v>
      </c>
      <c r="W42" s="152">
        <v>2.0616785360565353</v>
      </c>
      <c r="X42" s="150">
        <f t="shared" si="16"/>
        <v>12.743231342380266</v>
      </c>
      <c r="Y42" s="151">
        <f t="shared" si="17"/>
        <v>8.4098810125852861</v>
      </c>
      <c r="Z42" s="152">
        <f t="shared" si="18"/>
        <v>7.0167870785451605</v>
      </c>
      <c r="AA42" s="150">
        <v>3.6334872725249254</v>
      </c>
      <c r="AB42" s="151">
        <v>13.75841532313701</v>
      </c>
      <c r="AC42" s="152">
        <v>17.746542824791316</v>
      </c>
      <c r="AD42" s="149">
        <v>2.1621621621621623</v>
      </c>
      <c r="AE42" s="153">
        <v>-4.3927620000000003</v>
      </c>
      <c r="AF42" s="154">
        <v>8.9303190000000008</v>
      </c>
      <c r="AG42" s="154">
        <v>29.92587</v>
      </c>
      <c r="AH42" s="155">
        <v>19.354839999999999</v>
      </c>
      <c r="AI42" s="92">
        <v>2065.76064</v>
      </c>
      <c r="AJ42" s="92">
        <v>223059</v>
      </c>
      <c r="AK42" s="92">
        <v>338044.67602359573</v>
      </c>
      <c r="AL42" s="92">
        <v>402960.55506264558</v>
      </c>
      <c r="AM42" s="92">
        <v>86471.399999999601</v>
      </c>
      <c r="AN42" s="92">
        <v>33766.399999999994</v>
      </c>
      <c r="AO42" s="92">
        <v>122884.79987573529</v>
      </c>
      <c r="AP42" s="92">
        <v>171328.93406455935</v>
      </c>
      <c r="AQ42" s="92">
        <v>920357.6</v>
      </c>
      <c r="AR42" s="92">
        <v>980870.39987573528</v>
      </c>
      <c r="AS42" s="92">
        <v>1064878.5339402945</v>
      </c>
      <c r="AT42" s="92">
        <v>776731.8</v>
      </c>
      <c r="AU42" s="92">
        <v>777154.8622963829</v>
      </c>
      <c r="AV42" s="92">
        <v>761727.77592695714</v>
      </c>
    </row>
    <row r="43" spans="2:48" ht="12.75">
      <c r="B43" s="104" t="s">
        <v>427</v>
      </c>
      <c r="C43" s="105" t="s">
        <v>287</v>
      </c>
      <c r="D43" s="106" t="s">
        <v>178</v>
      </c>
      <c r="E43" s="148">
        <v>367.3</v>
      </c>
      <c r="F43" s="148">
        <v>320</v>
      </c>
      <c r="G43" s="148">
        <f t="shared" si="9"/>
        <v>-12.877756602232509</v>
      </c>
      <c r="H43" s="148">
        <v>4399</v>
      </c>
      <c r="I43" s="149">
        <v>18.137334528076465</v>
      </c>
      <c r="J43" s="149">
        <v>58.698688841099163</v>
      </c>
      <c r="K43" s="150">
        <v>4.6157434916389795</v>
      </c>
      <c r="L43" s="151">
        <v>63.323326942122051</v>
      </c>
      <c r="M43" s="151">
        <v>29.010569194435114</v>
      </c>
      <c r="N43" s="152">
        <v>35.425546186333023</v>
      </c>
      <c r="O43" s="150">
        <f t="shared" si="10"/>
        <v>1271.8987430048223</v>
      </c>
      <c r="P43" s="151">
        <f t="shared" si="11"/>
        <v>-54.186599796073622</v>
      </c>
      <c r="Q43" s="152">
        <f t="shared" si="12"/>
        <v>22.112551287440606</v>
      </c>
      <c r="R43" s="150">
        <f t="shared" si="13"/>
        <v>5.8003901206219739</v>
      </c>
      <c r="S43" s="151">
        <f t="shared" si="14"/>
        <v>12.660902912255045</v>
      </c>
      <c r="T43" s="152">
        <f t="shared" si="15"/>
        <v>10.368224051311939</v>
      </c>
      <c r="U43" s="150">
        <v>2.0748546990941112</v>
      </c>
      <c r="V43" s="151">
        <v>1.9180407048779529</v>
      </c>
      <c r="W43" s="152">
        <v>1.7577591470993223</v>
      </c>
      <c r="X43" s="150">
        <f t="shared" si="16"/>
        <v>4.3154184751310236</v>
      </c>
      <c r="Y43" s="151">
        <f t="shared" si="17"/>
        <v>8.404210353660412</v>
      </c>
      <c r="Z43" s="152">
        <f t="shared" si="18"/>
        <v>7.0927820138477493</v>
      </c>
      <c r="AA43" s="150">
        <v>41.895212135445483</v>
      </c>
      <c r="AB43" s="151">
        <v>15.744283151930036</v>
      </c>
      <c r="AC43" s="152">
        <v>17.692571217563692</v>
      </c>
      <c r="AD43" s="149">
        <v>5.7173972229784917</v>
      </c>
      <c r="AE43" s="153">
        <v>20.60417</v>
      </c>
      <c r="AF43" s="154">
        <v>23.46218</v>
      </c>
      <c r="AG43" s="154">
        <v>110.4268</v>
      </c>
      <c r="AH43" s="155">
        <v>63.045169999999999</v>
      </c>
      <c r="AI43" s="92">
        <v>1518.0949000000001</v>
      </c>
      <c r="AJ43" s="92">
        <v>442617.69999999978</v>
      </c>
      <c r="AK43" s="92">
        <v>227092.84788598598</v>
      </c>
      <c r="AL43" s="92">
        <v>266666.54270895198</v>
      </c>
      <c r="AM43" s="92">
        <v>19721.133327506868</v>
      </c>
      <c r="AN43" s="92">
        <v>270553.98022637184</v>
      </c>
      <c r="AO43" s="92">
        <v>123949.97772875958</v>
      </c>
      <c r="AP43" s="92">
        <v>151358.48012480277</v>
      </c>
      <c r="AQ43" s="92">
        <v>756351.1</v>
      </c>
      <c r="AR43" s="92">
        <v>818188.38881203893</v>
      </c>
      <c r="AS43" s="92">
        <v>892795.0320097669</v>
      </c>
      <c r="AT43" s="92">
        <v>391985.7</v>
      </c>
      <c r="AU43" s="92">
        <v>390441.16344563209</v>
      </c>
      <c r="AV43" s="92">
        <v>373312.75782101729</v>
      </c>
    </row>
    <row r="44" spans="2:48" ht="12.75">
      <c r="B44" s="104" t="s">
        <v>435</v>
      </c>
      <c r="C44" s="105" t="s">
        <v>286</v>
      </c>
      <c r="D44" s="106" t="s">
        <v>186</v>
      </c>
      <c r="E44" s="148">
        <v>296.64999999999998</v>
      </c>
      <c r="F44" s="148">
        <v>360</v>
      </c>
      <c r="G44" s="148">
        <f t="shared" si="9"/>
        <v>21.355132310803995</v>
      </c>
      <c r="H44" s="148">
        <v>12833.26</v>
      </c>
      <c r="I44" s="149">
        <v>45.246057658303471</v>
      </c>
      <c r="J44" s="149">
        <v>95.323411039426517</v>
      </c>
      <c r="K44" s="150">
        <v>31.984178223901068</v>
      </c>
      <c r="L44" s="151">
        <v>46.344786420106544</v>
      </c>
      <c r="M44" s="151">
        <v>47.900010946120453</v>
      </c>
      <c r="N44" s="152">
        <v>53.543890794492349</v>
      </c>
      <c r="O44" s="150">
        <f t="shared" si="10"/>
        <v>44.89910009779183</v>
      </c>
      <c r="P44" s="151">
        <f t="shared" si="11"/>
        <v>3.3557701872139356</v>
      </c>
      <c r="Q44" s="152">
        <f t="shared" si="12"/>
        <v>11.782627471046547</v>
      </c>
      <c r="R44" s="150">
        <f t="shared" si="13"/>
        <v>6.4009357451974207</v>
      </c>
      <c r="S44" s="151">
        <f t="shared" si="14"/>
        <v>6.1931092319306957</v>
      </c>
      <c r="T44" s="152">
        <f t="shared" si="15"/>
        <v>5.5403146016896123</v>
      </c>
      <c r="U44" s="150">
        <v>1.1294342365981118</v>
      </c>
      <c r="V44" s="151">
        <v>1.0027339415594159</v>
      </c>
      <c r="W44" s="152">
        <v>0.89035993235186328</v>
      </c>
      <c r="X44" s="150">
        <f t="shared" si="16"/>
        <v>4.2502727674448861</v>
      </c>
      <c r="Y44" s="151">
        <f t="shared" si="17"/>
        <v>3.6963069622300555</v>
      </c>
      <c r="Z44" s="152">
        <f t="shared" si="18"/>
        <v>2.9886620604058254</v>
      </c>
      <c r="AA44" s="150">
        <v>18.81212828277156</v>
      </c>
      <c r="AB44" s="151">
        <v>16.815112471566554</v>
      </c>
      <c r="AC44" s="152">
        <v>16.68891323520311</v>
      </c>
      <c r="AD44" s="149">
        <v>4.1294454744648572</v>
      </c>
      <c r="AE44" s="153">
        <v>10.85575</v>
      </c>
      <c r="AF44" s="154">
        <v>13.290050000000001</v>
      </c>
      <c r="AG44" s="154">
        <v>58.424570000000003</v>
      </c>
      <c r="AH44" s="155">
        <v>44.672029999999999</v>
      </c>
      <c r="AI44" s="92">
        <v>3787.0950260000004</v>
      </c>
      <c r="AJ44" s="92">
        <v>1086460.2999999998</v>
      </c>
      <c r="AK44" s="92">
        <v>1139174.2379782936</v>
      </c>
      <c r="AL44" s="92">
        <v>1235398.1231612933</v>
      </c>
      <c r="AM44" s="92">
        <v>402369.91762657813</v>
      </c>
      <c r="AN44" s="92">
        <v>583030.38970513793</v>
      </c>
      <c r="AO44" s="92">
        <v>602595.54970526032</v>
      </c>
      <c r="AP44" s="92">
        <v>673597.13848413632</v>
      </c>
      <c r="AQ44" s="92">
        <v>3370702.3</v>
      </c>
      <c r="AR44" s="92">
        <v>3796606.8776723677</v>
      </c>
      <c r="AS44" s="92">
        <v>4275783.8045833232</v>
      </c>
      <c r="AT44" s="92">
        <v>830657.6</v>
      </c>
      <c r="AU44" s="92">
        <v>423642.64103228401</v>
      </c>
      <c r="AV44" s="92">
        <v>-94907.52581127992</v>
      </c>
    </row>
    <row r="45" spans="2:48" ht="12.75">
      <c r="B45" s="104" t="s">
        <v>437</v>
      </c>
      <c r="C45" s="105" t="s">
        <v>286</v>
      </c>
      <c r="D45" s="106" t="s">
        <v>700</v>
      </c>
      <c r="E45" s="148">
        <v>3052.4</v>
      </c>
      <c r="F45" s="148">
        <v>3435</v>
      </c>
      <c r="G45" s="148">
        <f t="shared" si="9"/>
        <v>12.53439916131569</v>
      </c>
      <c r="H45" s="148">
        <v>6766</v>
      </c>
      <c r="I45" s="149">
        <v>242.56554599761049</v>
      </c>
      <c r="J45" s="149">
        <v>235.72742652329751</v>
      </c>
      <c r="K45" s="150">
        <v>98.584096955365069</v>
      </c>
      <c r="L45" s="151">
        <v>102.89831510493644</v>
      </c>
      <c r="M45" s="151">
        <v>113.89213105071705</v>
      </c>
      <c r="N45" s="152">
        <v>144.76133502998346</v>
      </c>
      <c r="O45" s="150">
        <f t="shared" si="10"/>
        <v>4.3761806242691215</v>
      </c>
      <c r="P45" s="151">
        <f t="shared" si="11"/>
        <v>10.684155454410549</v>
      </c>
      <c r="Q45" s="152">
        <f t="shared" si="12"/>
        <v>27.103895321372207</v>
      </c>
      <c r="R45" s="150">
        <f t="shared" si="13"/>
        <v>29.664236940003736</v>
      </c>
      <c r="S45" s="151">
        <f t="shared" si="14"/>
        <v>26.800798016859854</v>
      </c>
      <c r="T45" s="152">
        <f t="shared" si="15"/>
        <v>21.085740880793733</v>
      </c>
      <c r="U45" s="150">
        <v>2.4792928879204421</v>
      </c>
      <c r="V45" s="151">
        <v>2.2731968338424222</v>
      </c>
      <c r="W45" s="152">
        <v>2.0543853770012839</v>
      </c>
      <c r="X45" s="150">
        <f t="shared" si="16"/>
        <v>14.048871807831945</v>
      </c>
      <c r="Y45" s="151">
        <f t="shared" si="17"/>
        <v>12.745511747826548</v>
      </c>
      <c r="Z45" s="152">
        <f t="shared" si="18"/>
        <v>10.24290006387753</v>
      </c>
      <c r="AA45" s="150">
        <v>8.6237500263217548</v>
      </c>
      <c r="AB45" s="151">
        <v>9.2904132515527724</v>
      </c>
      <c r="AC45" s="152">
        <v>10.745430829926656</v>
      </c>
      <c r="AD45" s="149">
        <v>0.226476306453954</v>
      </c>
      <c r="AE45" s="153">
        <v>-0.28421469999999999</v>
      </c>
      <c r="AF45" s="154">
        <v>2.1604130000000001</v>
      </c>
      <c r="AG45" s="154">
        <v>28.842169999999999</v>
      </c>
      <c r="AH45" s="155">
        <v>18.088090000000001</v>
      </c>
      <c r="AI45" s="92">
        <v>20302.736199999999</v>
      </c>
      <c r="AJ45" s="92">
        <v>1622330</v>
      </c>
      <c r="AK45" s="92">
        <v>1780621.6131682871</v>
      </c>
      <c r="AL45" s="92">
        <v>2175805.074798855</v>
      </c>
      <c r="AM45" s="92">
        <v>667020</v>
      </c>
      <c r="AN45" s="92">
        <v>696210</v>
      </c>
      <c r="AO45" s="92">
        <v>770594.15868915163</v>
      </c>
      <c r="AP45" s="92">
        <v>979455.19281286793</v>
      </c>
      <c r="AQ45" s="92">
        <v>7934810</v>
      </c>
      <c r="AR45" s="92">
        <v>8654207.9010143969</v>
      </c>
      <c r="AS45" s="92">
        <v>9575962.8257847093</v>
      </c>
      <c r="AT45" s="92">
        <v>2489170</v>
      </c>
      <c r="AU45" s="92">
        <v>2392197.4890702646</v>
      </c>
      <c r="AV45" s="92">
        <v>1983817.7396422427</v>
      </c>
    </row>
    <row r="46" spans="2:48" ht="12.75">
      <c r="B46" s="104" t="s">
        <v>440</v>
      </c>
      <c r="C46" s="105" t="s">
        <v>286</v>
      </c>
      <c r="D46" s="106" t="s">
        <v>190</v>
      </c>
      <c r="E46" s="148">
        <v>3814.3</v>
      </c>
      <c r="F46" s="148">
        <v>4000</v>
      </c>
      <c r="G46" s="148">
        <f t="shared" si="9"/>
        <v>4.868521091681302</v>
      </c>
      <c r="H46" s="148">
        <v>890</v>
      </c>
      <c r="I46" s="149">
        <v>39.957491039426522</v>
      </c>
      <c r="J46" s="149">
        <v>61.124780692951013</v>
      </c>
      <c r="K46" s="150">
        <v>36.775280898876403</v>
      </c>
      <c r="L46" s="151">
        <v>39.269662921348313</v>
      </c>
      <c r="M46" s="151">
        <v>45.980704212726337</v>
      </c>
      <c r="N46" s="152">
        <v>56.918665996112125</v>
      </c>
      <c r="O46" s="150">
        <f t="shared" si="10"/>
        <v>6.782768102658121</v>
      </c>
      <c r="P46" s="151">
        <f t="shared" si="11"/>
        <v>17.089633045283104</v>
      </c>
      <c r="Q46" s="152">
        <f t="shared" si="12"/>
        <v>23.788156294392792</v>
      </c>
      <c r="R46" s="150">
        <f t="shared" si="13"/>
        <v>97.130958512160234</v>
      </c>
      <c r="S46" s="151">
        <f t="shared" si="14"/>
        <v>82.954362385435047</v>
      </c>
      <c r="T46" s="152">
        <f t="shared" si="15"/>
        <v>67.013165773430799</v>
      </c>
      <c r="U46" s="150">
        <v>36.141030554668376</v>
      </c>
      <c r="V46" s="151">
        <v>27.694879823306572</v>
      </c>
      <c r="W46" s="152">
        <v>21.480677767609954</v>
      </c>
      <c r="X46" s="150">
        <f t="shared" si="16"/>
        <v>64.390816326530611</v>
      </c>
      <c r="Y46" s="151">
        <f t="shared" si="17"/>
        <v>54.438356294464739</v>
      </c>
      <c r="Z46" s="152">
        <f t="shared" si="18"/>
        <v>45.474265382811275</v>
      </c>
      <c r="AA46" s="150">
        <v>32.90340802108831</v>
      </c>
      <c r="AB46" s="151">
        <v>37.802953055069786</v>
      </c>
      <c r="AC46" s="152">
        <v>36.10505683326636</v>
      </c>
      <c r="AD46" s="149">
        <v>0.28830594203158516</v>
      </c>
      <c r="AE46" s="153">
        <v>12.835760000000001</v>
      </c>
      <c r="AF46" s="154">
        <v>1.4117850000000001</v>
      </c>
      <c r="AG46" s="154">
        <v>18.681360000000002</v>
      </c>
      <c r="AH46" s="155">
        <v>3.7636539999999998</v>
      </c>
      <c r="AI46" s="92">
        <v>3344.442</v>
      </c>
      <c r="AJ46" s="92">
        <v>52920</v>
      </c>
      <c r="AK46" s="92">
        <v>62170.876741678119</v>
      </c>
      <c r="AL46" s="92">
        <v>74097.870649797725</v>
      </c>
      <c r="AM46" s="92">
        <v>32730</v>
      </c>
      <c r="AN46" s="92">
        <v>34950</v>
      </c>
      <c r="AO46" s="92">
        <v>40922.826749326443</v>
      </c>
      <c r="AP46" s="92">
        <v>50657.612736539792</v>
      </c>
      <c r="AQ46" s="92">
        <v>93930</v>
      </c>
      <c r="AR46" s="92">
        <v>122575.9787245285</v>
      </c>
      <c r="AS46" s="92">
        <v>158036.30764010636</v>
      </c>
      <c r="AT46" s="92">
        <v>63120</v>
      </c>
      <c r="AU46" s="92">
        <v>40038.33920272447</v>
      </c>
      <c r="AV46" s="92">
        <v>25104.234230124508</v>
      </c>
    </row>
    <row r="47" spans="2:48" ht="12.75">
      <c r="B47" s="104" t="s">
        <v>556</v>
      </c>
      <c r="C47" s="105" t="s">
        <v>286</v>
      </c>
      <c r="D47" s="106" t="s">
        <v>550</v>
      </c>
      <c r="E47" s="148">
        <v>7823</v>
      </c>
      <c r="F47" s="148">
        <v>7040</v>
      </c>
      <c r="G47" s="148">
        <f t="shared" si="9"/>
        <v>-10.008947973923043</v>
      </c>
      <c r="H47" s="148">
        <v>355.48700000000002</v>
      </c>
      <c r="I47" s="149">
        <v>33.339329182795701</v>
      </c>
      <c r="J47" s="149">
        <v>66.445906236559139</v>
      </c>
      <c r="K47" s="150">
        <v>11.130120654614352</v>
      </c>
      <c r="L47" s="151">
        <v>29.217158931082988</v>
      </c>
      <c r="M47" s="151">
        <v>55.52083275606676</v>
      </c>
      <c r="N47" s="152">
        <v>73.370684973788968</v>
      </c>
      <c r="O47" s="150">
        <f t="shared" si="10"/>
        <v>162.5053208113253</v>
      </c>
      <c r="P47" s="151">
        <f t="shared" si="11"/>
        <v>90.028171072445801</v>
      </c>
      <c r="Q47" s="152">
        <f t="shared" si="12"/>
        <v>32.149827968442636</v>
      </c>
      <c r="R47" s="150">
        <f t="shared" si="13"/>
        <v>267.75361760713213</v>
      </c>
      <c r="S47" s="151">
        <f t="shared" si="14"/>
        <v>140.90206525486923</v>
      </c>
      <c r="T47" s="152">
        <f t="shared" si="15"/>
        <v>106.62296532729248</v>
      </c>
      <c r="U47" s="150">
        <v>63.910571742540078</v>
      </c>
      <c r="V47" s="151">
        <v>43.030927407780609</v>
      </c>
      <c r="W47" s="152">
        <v>30.05509764362192</v>
      </c>
      <c r="X47" s="150">
        <f t="shared" si="16"/>
        <v>145.18683713380469</v>
      </c>
      <c r="Y47" s="151">
        <f t="shared" si="17"/>
        <v>94.497627289985445</v>
      </c>
      <c r="Z47" s="152">
        <f t="shared" si="18"/>
        <v>69.897100712409255</v>
      </c>
      <c r="AA47" s="150">
        <v>31.176171316313567</v>
      </c>
      <c r="AB47" s="151">
        <v>39.048721966035494</v>
      </c>
      <c r="AC47" s="152">
        <v>35.508374562804832</v>
      </c>
      <c r="AD47" s="149">
        <v>4.0903527824567222E-2</v>
      </c>
      <c r="AE47" s="153">
        <v>46.793640000000003</v>
      </c>
      <c r="AF47" s="154">
        <v>101.96729999999999</v>
      </c>
      <c r="AG47" s="154">
        <v>270.28449999999998</v>
      </c>
      <c r="AH47" s="155">
        <v>155.97569999999999</v>
      </c>
      <c r="AI47" s="92">
        <v>2790.5018526000003</v>
      </c>
      <c r="AJ47" s="92">
        <v>19221.300000000003</v>
      </c>
      <c r="AK47" s="92">
        <v>29678.642132154113</v>
      </c>
      <c r="AL47" s="92">
        <v>40153.887460808124</v>
      </c>
      <c r="AM47" s="92">
        <v>3956.7578927154018</v>
      </c>
      <c r="AN47" s="92">
        <v>10386.700000000003</v>
      </c>
      <c r="AO47" s="92">
        <v>19737.656044781732</v>
      </c>
      <c r="AP47" s="92">
        <v>26083.278508181978</v>
      </c>
      <c r="AQ47" s="92">
        <v>40677.4</v>
      </c>
      <c r="AR47" s="92">
        <v>60415.056044781733</v>
      </c>
      <c r="AS47" s="92">
        <v>86498.334552963715</v>
      </c>
      <c r="AT47" s="92">
        <v>177.89999999999964</v>
      </c>
      <c r="AU47" s="92">
        <v>14059.410077157721</v>
      </c>
      <c r="AV47" s="92">
        <v>16138.463242852187</v>
      </c>
    </row>
    <row r="48" spans="2:48" ht="12.75">
      <c r="B48" s="104" t="s">
        <v>457</v>
      </c>
      <c r="C48" s="105" t="s">
        <v>286</v>
      </c>
      <c r="D48" s="106" t="s">
        <v>192</v>
      </c>
      <c r="E48" s="148">
        <v>1808.7</v>
      </c>
      <c r="F48" s="148">
        <v>2200</v>
      </c>
      <c r="G48" s="148">
        <f t="shared" si="9"/>
        <v>21.634322994415882</v>
      </c>
      <c r="H48" s="148">
        <v>2713.6650960000002</v>
      </c>
      <c r="I48" s="149">
        <v>57.881795649806449</v>
      </c>
      <c r="J48" s="149">
        <v>62.351520955794506</v>
      </c>
      <c r="K48" s="150">
        <v>54.798826721868913</v>
      </c>
      <c r="L48" s="151">
        <v>57.893047670382131</v>
      </c>
      <c r="M48" s="151">
        <v>62.452721589449403</v>
      </c>
      <c r="N48" s="152">
        <v>69.447321495345534</v>
      </c>
      <c r="O48" s="150">
        <f t="shared" si="10"/>
        <v>5.6465094849893704</v>
      </c>
      <c r="P48" s="151">
        <f t="shared" si="11"/>
        <v>7.8760302014640349</v>
      </c>
      <c r="Q48" s="152">
        <f t="shared" si="12"/>
        <v>11.199832013530342</v>
      </c>
      <c r="R48" s="150">
        <f t="shared" si="13"/>
        <v>31.242093356320645</v>
      </c>
      <c r="S48" s="151">
        <f t="shared" si="14"/>
        <v>28.961107762284566</v>
      </c>
      <c r="T48" s="152">
        <f t="shared" si="15"/>
        <v>26.044201000915809</v>
      </c>
      <c r="U48" s="150">
        <v>7.17320043355023</v>
      </c>
      <c r="V48" s="151">
        <v>7.3961058247480738</v>
      </c>
      <c r="W48" s="152">
        <v>7.5091263601089935</v>
      </c>
      <c r="X48" s="150">
        <f t="shared" si="16"/>
        <v>18.983745024333874</v>
      </c>
      <c r="Y48" s="151">
        <f t="shared" si="17"/>
        <v>18.072350476047205</v>
      </c>
      <c r="Z48" s="152">
        <f t="shared" si="18"/>
        <v>16.074467223148922</v>
      </c>
      <c r="AA48" s="150">
        <v>23.493854221996123</v>
      </c>
      <c r="AB48" s="151">
        <v>25.366393318800952</v>
      </c>
      <c r="AC48" s="152">
        <v>28.61361574098207</v>
      </c>
      <c r="AD48" s="149">
        <v>2.6538397744236191</v>
      </c>
      <c r="AE48" s="153">
        <v>24.202580000000001</v>
      </c>
      <c r="AF48" s="154">
        <v>16.89772</v>
      </c>
      <c r="AG48" s="154">
        <v>43.405349999999999</v>
      </c>
      <c r="AH48" s="155">
        <v>23.368120000000001</v>
      </c>
      <c r="AI48" s="92">
        <v>4844.7062958888</v>
      </c>
      <c r="AJ48" s="92">
        <v>242000.00000000012</v>
      </c>
      <c r="AK48" s="92">
        <v>254067.17193110747</v>
      </c>
      <c r="AL48" s="92">
        <v>285246.99677668069</v>
      </c>
      <c r="AM48" s="92">
        <v>148490</v>
      </c>
      <c r="AN48" s="92">
        <v>157020.00000000012</v>
      </c>
      <c r="AO48" s="92">
        <v>172022.55202249458</v>
      </c>
      <c r="AP48" s="92">
        <v>191288.78887440191</v>
      </c>
      <c r="AQ48" s="92">
        <v>682710</v>
      </c>
      <c r="AR48" s="92">
        <v>673592.80474280776</v>
      </c>
      <c r="AS48" s="92">
        <v>663454.4989324644</v>
      </c>
      <c r="AT48" s="92">
        <v>-250640</v>
      </c>
      <c r="AU48" s="92">
        <v>-253115.32029168302</v>
      </c>
      <c r="AV48" s="92">
        <v>-259512.79570038026</v>
      </c>
    </row>
    <row r="49" spans="2:48" ht="12.75">
      <c r="B49" s="104" t="s">
        <v>458</v>
      </c>
      <c r="C49" s="105" t="s">
        <v>286</v>
      </c>
      <c r="D49" s="106" t="s">
        <v>193</v>
      </c>
      <c r="E49" s="148">
        <v>1907.2</v>
      </c>
      <c r="F49" s="148">
        <v>2200</v>
      </c>
      <c r="G49" s="148">
        <f t="shared" si="9"/>
        <v>15.352348993288587</v>
      </c>
      <c r="H49" s="148">
        <v>4571.7307220000002</v>
      </c>
      <c r="I49" s="149">
        <v>103.74333030861051</v>
      </c>
      <c r="J49" s="149">
        <v>158.27187765830345</v>
      </c>
      <c r="K49" s="150">
        <v>57.558160820739118</v>
      </c>
      <c r="L49" s="151">
        <v>63.310150168148908</v>
      </c>
      <c r="M49" s="151">
        <v>63.945917473888045</v>
      </c>
      <c r="N49" s="152">
        <v>72.012579111477464</v>
      </c>
      <c r="O49" s="150">
        <f t="shared" si="10"/>
        <v>9.9933515341533496</v>
      </c>
      <c r="P49" s="151">
        <f t="shared" si="11"/>
        <v>1.0042107056302374</v>
      </c>
      <c r="Q49" s="152">
        <f t="shared" si="12"/>
        <v>12.614818828556796</v>
      </c>
      <c r="R49" s="150">
        <f t="shared" si="13"/>
        <v>30.124711360414764</v>
      </c>
      <c r="S49" s="151">
        <f t="shared" si="14"/>
        <v>29.82520347415133</v>
      </c>
      <c r="T49" s="152">
        <f t="shared" si="15"/>
        <v>26.484261826640061</v>
      </c>
      <c r="U49" s="150">
        <v>8.957595248412547</v>
      </c>
      <c r="V49" s="151">
        <v>8.9432737346086171</v>
      </c>
      <c r="W49" s="152">
        <v>8.9208180719757504</v>
      </c>
      <c r="X49" s="150">
        <f t="shared" si="16"/>
        <v>22.63106193821535</v>
      </c>
      <c r="Y49" s="151">
        <f t="shared" si="17"/>
        <v>20.891350898438422</v>
      </c>
      <c r="Z49" s="152">
        <f t="shared" si="18"/>
        <v>18.717119040406164</v>
      </c>
      <c r="AA49" s="150">
        <v>29.765843337022929</v>
      </c>
      <c r="AB49" s="151">
        <v>30.075071260462003</v>
      </c>
      <c r="AC49" s="152">
        <v>33.791723506698759</v>
      </c>
      <c r="AD49" s="149">
        <v>2.4119127516778525</v>
      </c>
      <c r="AE49" s="153">
        <v>21.2075</v>
      </c>
      <c r="AF49" s="154">
        <v>29.243480000000002</v>
      </c>
      <c r="AG49" s="154">
        <v>30.700990000000001</v>
      </c>
      <c r="AH49" s="155">
        <v>24.322030000000002</v>
      </c>
      <c r="AI49" s="92">
        <v>8683.3167468307001</v>
      </c>
      <c r="AJ49" s="92">
        <v>368181.43000000005</v>
      </c>
      <c r="AK49" s="92">
        <v>390882.91358438833</v>
      </c>
      <c r="AL49" s="92">
        <v>436315.40024997806</v>
      </c>
      <c r="AM49" s="92">
        <v>240950.00000000006</v>
      </c>
      <c r="AN49" s="92">
        <v>243370</v>
      </c>
      <c r="AO49" s="92">
        <v>265281.82571577799</v>
      </c>
      <c r="AP49" s="92">
        <v>298746.64741491101</v>
      </c>
      <c r="AQ49" s="92">
        <v>881160.00000000012</v>
      </c>
      <c r="AR49" s="92">
        <v>882970.98687835154</v>
      </c>
      <c r="AS49" s="92">
        <v>885193.61920152791</v>
      </c>
      <c r="AT49" s="92">
        <v>-350980</v>
      </c>
      <c r="AU49" s="92">
        <v>-517244.63893526001</v>
      </c>
      <c r="AV49" s="92">
        <v>-516749.46118939918</v>
      </c>
    </row>
    <row r="50" spans="2:48" ht="12.75">
      <c r="B50" s="104" t="s">
        <v>461</v>
      </c>
      <c r="C50" s="105" t="s">
        <v>286</v>
      </c>
      <c r="D50" s="106" t="s">
        <v>197</v>
      </c>
      <c r="E50" s="148">
        <v>4309.05</v>
      </c>
      <c r="F50" s="148">
        <v>5400</v>
      </c>
      <c r="G50" s="148">
        <f t="shared" si="9"/>
        <v>25.317645420684372</v>
      </c>
      <c r="H50" s="148">
        <v>3618</v>
      </c>
      <c r="I50" s="149">
        <v>185.49274193548388</v>
      </c>
      <c r="J50" s="149">
        <v>135.90323918757466</v>
      </c>
      <c r="K50" s="150">
        <v>115.27128482020505</v>
      </c>
      <c r="L50" s="151">
        <v>126.27090138710886</v>
      </c>
      <c r="M50" s="151">
        <v>143.48058338815483</v>
      </c>
      <c r="N50" s="152">
        <v>155.66354061680974</v>
      </c>
      <c r="O50" s="150">
        <f t="shared" si="10"/>
        <v>9.5423735269894117</v>
      </c>
      <c r="P50" s="151">
        <f t="shared" si="11"/>
        <v>13.629174902526596</v>
      </c>
      <c r="Q50" s="152">
        <f t="shared" si="12"/>
        <v>8.4910145616683419</v>
      </c>
      <c r="R50" s="150">
        <f t="shared" si="13"/>
        <v>34.125439453304764</v>
      </c>
      <c r="S50" s="151">
        <f t="shared" si="14"/>
        <v>30.032286587118364</v>
      </c>
      <c r="T50" s="152">
        <f t="shared" si="15"/>
        <v>27.681819281031284</v>
      </c>
      <c r="U50" s="150">
        <v>17.367271629221108</v>
      </c>
      <c r="V50" s="151">
        <v>16.483227437362554</v>
      </c>
      <c r="W50" s="152">
        <v>15.460157151442619</v>
      </c>
      <c r="X50" s="150">
        <f t="shared" si="16"/>
        <v>23.033969174559996</v>
      </c>
      <c r="Y50" s="151">
        <f t="shared" si="17"/>
        <v>21.004572287797146</v>
      </c>
      <c r="Z50" s="152">
        <f t="shared" si="18"/>
        <v>19.274942338531741</v>
      </c>
      <c r="AA50" s="150">
        <v>50.910733377567837</v>
      </c>
      <c r="AB50" s="151">
        <v>55.764696570607221</v>
      </c>
      <c r="AC50" s="152">
        <v>56.973470566469622</v>
      </c>
      <c r="AD50" s="149">
        <v>1.6910744997208134</v>
      </c>
      <c r="AE50" s="153">
        <v>9.5474770000000007</v>
      </c>
      <c r="AF50" s="154">
        <v>12.28795</v>
      </c>
      <c r="AG50" s="154">
        <v>20.665710000000001</v>
      </c>
      <c r="AH50" s="155">
        <v>14.074310000000001</v>
      </c>
      <c r="AI50" s="92">
        <v>15525.7425</v>
      </c>
      <c r="AJ50" s="92">
        <v>654601.57499268802</v>
      </c>
      <c r="AK50" s="92">
        <v>715103.2685294284</v>
      </c>
      <c r="AL50" s="92">
        <v>777286.18796532182</v>
      </c>
      <c r="AM50" s="92">
        <v>423030.00000000006</v>
      </c>
      <c r="AN50" s="92">
        <v>462425.86559923168</v>
      </c>
      <c r="AO50" s="92">
        <v>516412.69084193662</v>
      </c>
      <c r="AP50" s="92">
        <v>560488.05293118081</v>
      </c>
      <c r="AQ50" s="92">
        <v>904890</v>
      </c>
      <c r="AR50" s="92">
        <v>956798.23990364745</v>
      </c>
      <c r="AS50" s="92">
        <v>1020114.0160162192</v>
      </c>
      <c r="AT50" s="92">
        <v>-447670</v>
      </c>
      <c r="AU50" s="92">
        <v>-505304.20293360815</v>
      </c>
      <c r="AV50" s="92">
        <v>-543596.04643127741</v>
      </c>
    </row>
    <row r="51" spans="2:48" ht="12.75">
      <c r="B51" s="104" t="s">
        <v>462</v>
      </c>
      <c r="C51" s="105" t="s">
        <v>287</v>
      </c>
      <c r="D51" s="106" t="s">
        <v>198</v>
      </c>
      <c r="E51" s="148">
        <v>1609.85</v>
      </c>
      <c r="F51" s="148">
        <v>1600</v>
      </c>
      <c r="G51" s="148">
        <f t="shared" ref="G51" si="29">IF(IFERROR(((IF(F51&lt;0,"-",F51))/E51*100-100),"-")=-100,"-",(IFERROR(((IF(F51&lt;0,"-",F51))/E51*100-100),"-")))</f>
        <v>-0.61185824766282337</v>
      </c>
      <c r="H51" s="148">
        <v>978</v>
      </c>
      <c r="I51" s="149">
        <v>18.774211469534048</v>
      </c>
      <c r="J51" s="149">
        <v>41.024584563918758</v>
      </c>
      <c r="K51" s="150">
        <v>57.27005649717514</v>
      </c>
      <c r="L51" s="151">
        <v>41.09374583963691</v>
      </c>
      <c r="M51" s="151">
        <v>44.518795952582821</v>
      </c>
      <c r="N51" s="152">
        <v>63.62834329399039</v>
      </c>
      <c r="O51" s="150">
        <f t="shared" ref="O51" si="30">IF(AND(K51&lt;0,L51&gt;0),"LP",IF(AND(K51&gt;0,L51&lt;0),"PL",IF(OR(K51&lt;0,L51&lt;0),"Loss",IF(ISERROR((+L51/K51-1)*100),"NA",(+L51/K51-1)*100))))</f>
        <v>-28.24566911041223</v>
      </c>
      <c r="P51" s="151">
        <f t="shared" ref="P51" si="31">IF(AND(L51&lt;0,M51&gt;0),"LP",IF(AND(L51&gt;0,M51&lt;0),"PL",IF(OR(L51&lt;0,M51&lt;0),"Loss",IF(ISERROR((+M51/L51-1)*100),"NA",(+M51/L51-1)*100))))</f>
        <v>8.3347235521233021</v>
      </c>
      <c r="Q51" s="152">
        <f t="shared" ref="Q51" si="32">IF(AND(M51&lt;0,N51&gt;0),"LP",IF(AND(M51&gt;0,N51&lt;0),"PL",IF(OR(M51&lt;0,N51&lt;0),"Loss",IF(ISERROR((+N51/M51-1)*100),"NA",(+N51/M51-1)*100))))</f>
        <v>42.924672450174171</v>
      </c>
      <c r="R51" s="150">
        <f t="shared" ref="R51" si="33">IFERROR((IF(($E51/L51)&lt;0,"NM",($E51/L51))),"NA")</f>
        <v>39.175061000334061</v>
      </c>
      <c r="S51" s="151">
        <f t="shared" ref="S51" si="34">IFERROR((IF(($E51/M51)&lt;0,"NM",($E51/M51))),"NA")</f>
        <v>36.161130721384708</v>
      </c>
      <c r="T51" s="152">
        <f t="shared" ref="T51" si="35">IFERROR((IF(($E51/N51)&lt;0,"NM",($E51/N51))),"NA")</f>
        <v>25.300831620930293</v>
      </c>
      <c r="U51" s="150">
        <v>5.3200089490827187</v>
      </c>
      <c r="V51" s="151">
        <v>5.2172655146157378</v>
      </c>
      <c r="W51" s="152">
        <v>5.0508467877164129</v>
      </c>
      <c r="X51" s="150">
        <f t="shared" ref="X51" si="36">IFERROR((IF(((($AI51*1000)+AT51)/AJ51)&lt;0,"NM",(($AI51*1000)+AT51)/AJ51)),"NA")</f>
        <v>26.665450423733599</v>
      </c>
      <c r="Y51" s="151">
        <f t="shared" ref="Y51" si="37">IFERROR((IF(((($AI51*1000)+AU51)/AK51)&lt;0,"NM",(($AI51*1000)+AU51)/AK51)),"NA")</f>
        <v>22.862270513444319</v>
      </c>
      <c r="Z51" s="152">
        <f t="shared" ref="Z51" si="38">IFERROR((IF(((($AI51*1000)+AV51)/AL51)&lt;0,"NM",(($AI51*1000)+AV51)/AL51)),"NA")</f>
        <v>17.356908321639295</v>
      </c>
      <c r="AA51" s="150">
        <v>13.267888170656427</v>
      </c>
      <c r="AB51" s="151">
        <v>14.629969313297753</v>
      </c>
      <c r="AC51" s="152">
        <v>20.328978774290835</v>
      </c>
      <c r="AD51" s="149">
        <v>2.4847035438084295</v>
      </c>
      <c r="AE51" s="153">
        <v>12.415760000000001</v>
      </c>
      <c r="AF51" s="154">
        <v>28.413029999999999</v>
      </c>
      <c r="AG51" s="154">
        <v>24.92531</v>
      </c>
      <c r="AH51" s="155">
        <v>26.500869999999999</v>
      </c>
      <c r="AI51" s="92">
        <v>1571.4014999999999</v>
      </c>
      <c r="AJ51" s="92">
        <v>57702.288000000066</v>
      </c>
      <c r="AK51" s="92">
        <v>67402.030286128429</v>
      </c>
      <c r="AL51" s="92">
        <v>88949.981204629119</v>
      </c>
      <c r="AM51" s="92">
        <v>50684.000000000044</v>
      </c>
      <c r="AN51" s="92">
        <v>36217.288000000066</v>
      </c>
      <c r="AO51" s="92">
        <v>39487.244535025282</v>
      </c>
      <c r="AP51" s="92">
        <v>56437.014911284212</v>
      </c>
      <c r="AQ51" s="92">
        <v>266694</v>
      </c>
      <c r="AR51" s="92">
        <v>273119.08763421385</v>
      </c>
      <c r="AS51" s="92">
        <v>282118.00064153963</v>
      </c>
      <c r="AT51" s="92">
        <v>-32743.999999999993</v>
      </c>
      <c r="AU51" s="92">
        <v>-30438.050443165088</v>
      </c>
      <c r="AV51" s="92">
        <v>-27504.831019713849</v>
      </c>
    </row>
    <row r="52" spans="2:48" ht="12.75">
      <c r="B52" s="104" t="s">
        <v>463</v>
      </c>
      <c r="C52" s="105" t="s">
        <v>287</v>
      </c>
      <c r="D52" s="106" t="s">
        <v>199</v>
      </c>
      <c r="E52" s="148">
        <v>541.70000000000005</v>
      </c>
      <c r="F52" s="148">
        <v>500</v>
      </c>
      <c r="G52" s="148">
        <f t="shared" ref="G52" si="39">IF(IFERROR(((IF(F52&lt;0,"-",F52))/E52*100-100),"-")=-100,"-",(IFERROR(((IF(F52&lt;0,"-",F52))/E52*100-100),"-")))</f>
        <v>-7.6979878161344004</v>
      </c>
      <c r="H52" s="148">
        <v>5230</v>
      </c>
      <c r="I52" s="149">
        <v>33.860657108721625</v>
      </c>
      <c r="J52" s="149">
        <v>57.324740931899633</v>
      </c>
      <c r="K52" s="150">
        <v>20.703239023285548</v>
      </c>
      <c r="L52" s="151">
        <v>20.388547935141567</v>
      </c>
      <c r="M52" s="151">
        <v>21.913661349829525</v>
      </c>
      <c r="N52" s="152">
        <v>24.433258581961482</v>
      </c>
      <c r="O52" s="150">
        <f t="shared" ref="O52" si="40">IF(AND(K52&lt;0,L52&gt;0),"LP",IF(AND(K52&gt;0,L52&lt;0),"PL",IF(OR(K52&lt;0,L52&lt;0),"Loss",IF(ISERROR((+L52/K52-1)*100),"NA",(+L52/K52-1)*100))))</f>
        <v>-1.5200089599025413</v>
      </c>
      <c r="P52" s="151">
        <f t="shared" ref="P52" si="41">IF(AND(L52&lt;0,M52&gt;0),"LP",IF(AND(L52&gt;0,M52&lt;0),"PL",IF(OR(L52&lt;0,M52&lt;0),"Loss",IF(ISERROR((+M52/L52-1)*100),"NA",(+M52/L52-1)*100))))</f>
        <v>7.4802453786288581</v>
      </c>
      <c r="Q52" s="152">
        <f t="shared" ref="Q52" si="42">IF(AND(M52&lt;0,N52&gt;0),"LP",IF(AND(M52&gt;0,N52&lt;0),"PL",IF(OR(M52&lt;0,N52&lt;0),"Loss",IF(ISERROR((+N52/M52-1)*100),"NA",(+N52/M52-1)*100))))</f>
        <v>11.497837773018048</v>
      </c>
      <c r="R52" s="150">
        <f t="shared" ref="R52" si="43">IFERROR((IF(($E52/L52)&lt;0,"NM",($E52/L52))),"NA")</f>
        <v>26.56883666866386</v>
      </c>
      <c r="S52" s="151">
        <f t="shared" ref="S52" si="44">IFERROR((IF(($E52/M52)&lt;0,"NM",($E52/M52))),"NA")</f>
        <v>24.719739497307426</v>
      </c>
      <c r="T52" s="152">
        <f t="shared" ref="T52" si="45">IFERROR((IF(($E52/N52)&lt;0,"NM",($E52/N52))),"NA")</f>
        <v>22.170599888789489</v>
      </c>
      <c r="U52" s="150">
        <v>3.8207410930220451</v>
      </c>
      <c r="V52" s="151">
        <v>3.8505982924830526</v>
      </c>
      <c r="W52" s="152">
        <v>3.7865186015465193</v>
      </c>
      <c r="X52" s="150">
        <f t="shared" ref="X52" si="46">IFERROR((IF(((($AI52*1000)+AT52)/AJ52)&lt;0,"NM",(($AI52*1000)+AT52)/AJ52)),"NA")</f>
        <v>16.942001289930367</v>
      </c>
      <c r="Y52" s="151">
        <f t="shared" ref="Y52" si="47">IFERROR((IF(((($AI52*1000)+AU52)/AK52)&lt;0,"NM",(($AI52*1000)+AU52)/AK52)),"NA")</f>
        <v>16.563020859255545</v>
      </c>
      <c r="Z52" s="152">
        <f t="shared" ref="Z52" si="48">IFERROR((IF(((($AI52*1000)+AV52)/AL52)&lt;0,"NM",(($AI52*1000)+AV52)/AL52)),"NA")</f>
        <v>15.298400562356194</v>
      </c>
      <c r="AA52" s="150">
        <v>14.399882893251561</v>
      </c>
      <c r="AB52" s="151">
        <v>15.594716203450568</v>
      </c>
      <c r="AC52" s="152">
        <v>17.264147617747696</v>
      </c>
      <c r="AD52" s="149">
        <v>0</v>
      </c>
      <c r="AE52" s="153">
        <v>6.0700969999999996</v>
      </c>
      <c r="AF52" s="154">
        <v>14.71834</v>
      </c>
      <c r="AG52" s="154">
        <v>30.341670000000001</v>
      </c>
      <c r="AH52" s="155">
        <v>14.83994</v>
      </c>
      <c r="AI52" s="92">
        <v>2834.1370000000002</v>
      </c>
      <c r="AJ52" s="92">
        <v>169912.0399495514</v>
      </c>
      <c r="AK52" s="92">
        <v>174456.24664017907</v>
      </c>
      <c r="AL52" s="92">
        <v>188359.22653981828</v>
      </c>
      <c r="AM52" s="92">
        <v>113500</v>
      </c>
      <c r="AN52" s="92">
        <v>110234.48752032062</v>
      </c>
      <c r="AO52" s="92">
        <v>115756.48309157025</v>
      </c>
      <c r="AP52" s="92">
        <v>127951.30943869948</v>
      </c>
      <c r="AQ52" s="92">
        <v>749883</v>
      </c>
      <c r="AR52" s="92">
        <v>734677.30339247047</v>
      </c>
      <c r="AS52" s="92">
        <v>747600.44667917979</v>
      </c>
      <c r="AT52" s="92">
        <v>44513.000000000007</v>
      </c>
      <c r="AU52" s="92">
        <v>55385.452128716483</v>
      </c>
      <c r="AV52" s="92">
        <v>47457.897221733714</v>
      </c>
    </row>
    <row r="53" spans="2:48" ht="12.75">
      <c r="B53" s="104" t="s">
        <v>441</v>
      </c>
      <c r="C53" s="105" t="s">
        <v>286</v>
      </c>
      <c r="D53" s="106" t="s">
        <v>201</v>
      </c>
      <c r="E53" s="148">
        <v>1735.25</v>
      </c>
      <c r="F53" s="148">
        <v>1650</v>
      </c>
      <c r="G53" s="148">
        <f t="shared" ref="G53" si="49">IF(IFERROR(((IF(F53&lt;0,"-",F53))/E53*100-100),"-")=-100,"-",(IFERROR(((IF(F53&lt;0,"-",F53))/E53*100-100),"-")))</f>
        <v>-4.9128367670364526</v>
      </c>
      <c r="H53" s="148">
        <v>5753.2</v>
      </c>
      <c r="I53" s="149">
        <v>121.65577873357226</v>
      </c>
      <c r="J53" s="149">
        <v>130.53514819593786</v>
      </c>
      <c r="K53" s="150">
        <v>14.375408948604317</v>
      </c>
      <c r="L53" s="151">
        <v>19.650293360067973</v>
      </c>
      <c r="M53" s="151">
        <v>31.405206549657386</v>
      </c>
      <c r="N53" s="152">
        <v>53.760704295274508</v>
      </c>
      <c r="O53" s="150">
        <f t="shared" ref="O53" si="50">IF(AND(K53&lt;0,L53&gt;0),"LP",IF(AND(K53&gt;0,L53&lt;0),"PL",IF(OR(K53&lt;0,L53&lt;0),"Loss",IF(ISERROR((+L53/K53-1)*100),"NA",(+L53/K53-1)*100))))</f>
        <v>36.693804192442016</v>
      </c>
      <c r="P53" s="151">
        <f t="shared" ref="P53" si="51">IF(AND(L53&lt;0,M53&gt;0),"LP",IF(AND(L53&gt;0,M53&lt;0),"PL",IF(OR(L53&lt;0,M53&lt;0),"Loss",IF(ISERROR((+M53/L53-1)*100),"NA",(+M53/L53-1)*100))))</f>
        <v>59.820548091546399</v>
      </c>
      <c r="Q53" s="152">
        <f t="shared" ref="Q53" si="52">IF(AND(M53&lt;0,N53&gt;0),"LP",IF(AND(M53&gt;0,N53&lt;0),"PL",IF(OR(M53&lt;0,N53&lt;0),"Loss",IF(ISERROR((+N53/M53-1)*100),"NA",(+N53/M53-1)*100))))</f>
        <v>71.184049403620335</v>
      </c>
      <c r="R53" s="150">
        <f t="shared" ref="R53" si="53">IFERROR((IF(($E53/L53)&lt;0,"NM",($E53/L53))),"NA")</f>
        <v>88.30656968848416</v>
      </c>
      <c r="S53" s="151">
        <f t="shared" ref="S53" si="54">IFERROR((IF(($E53/M53)&lt;0,"NM",($E53/M53))),"NA")</f>
        <v>55.253577054373189</v>
      </c>
      <c r="T53" s="152">
        <f t="shared" ref="T53" si="55">IFERROR((IF(($E53/N53)&lt;0,"NM",($E53/N53))),"NA")</f>
        <v>32.277292917692044</v>
      </c>
      <c r="U53" s="150">
        <v>11.826614751739847</v>
      </c>
      <c r="V53" s="151">
        <v>7.9411901236596014</v>
      </c>
      <c r="W53" s="152">
        <v>6.3366638784363385</v>
      </c>
      <c r="X53" s="150">
        <f t="shared" ref="X53" si="56">IFERROR((IF(((($AI53*1000)+AT53)/AJ53)&lt;0,"NM",(($AI53*1000)+AT53)/AJ53)),"NA")</f>
        <v>15.546319895570161</v>
      </c>
      <c r="Y53" s="151">
        <f t="shared" ref="Y53" si="57">IFERROR((IF(((($AI53*1000)+AU53)/AK53)&lt;0,"NM",(($AI53*1000)+AU53)/AK53)),"NA")</f>
        <v>13.406068182443111</v>
      </c>
      <c r="Z53" s="152">
        <f t="shared" ref="Z53" si="58">IFERROR((IF(((($AI53*1000)+AV53)/AL53)&lt;0,"NM",(($AI53*1000)+AV53)/AL53)),"NA")</f>
        <v>10.524255548838484</v>
      </c>
      <c r="AA53" s="150">
        <v>14.168550373776325</v>
      </c>
      <c r="AB53" s="151">
        <v>17.699249802179573</v>
      </c>
      <c r="AC53" s="152">
        <v>22.475734028205139</v>
      </c>
      <c r="AD53" s="149">
        <v>0</v>
      </c>
      <c r="AE53" s="153">
        <v>17.899850000000001</v>
      </c>
      <c r="AF53" s="154">
        <v>41.68777</v>
      </c>
      <c r="AG53" s="154">
        <v>88.696179999999998</v>
      </c>
      <c r="AH53" s="155">
        <v>68.006010000000003</v>
      </c>
      <c r="AI53" s="92">
        <v>10182.588679999999</v>
      </c>
      <c r="AJ53" s="92">
        <v>782918</v>
      </c>
      <c r="AK53" s="92">
        <v>871719.99192272441</v>
      </c>
      <c r="AL53" s="92">
        <v>1064104.3763905114</v>
      </c>
      <c r="AM53" s="92">
        <v>81554.57004722202</v>
      </c>
      <c r="AN53" s="92">
        <v>113052.06775914307</v>
      </c>
      <c r="AO53" s="92">
        <v>180680.43432148886</v>
      </c>
      <c r="AP53" s="92">
        <v>309296.0839515733</v>
      </c>
      <c r="AQ53" s="92">
        <v>820188</v>
      </c>
      <c r="AR53" s="92">
        <v>1221485.3628929174</v>
      </c>
      <c r="AS53" s="92">
        <v>1530781.4468444907</v>
      </c>
      <c r="AT53" s="92">
        <v>1988905</v>
      </c>
      <c r="AU53" s="92">
        <v>1503748.9677148007</v>
      </c>
      <c r="AV53" s="92">
        <v>1016317.7077711539</v>
      </c>
    </row>
    <row r="54" spans="2:48" ht="12.75">
      <c r="B54" s="104" t="s">
        <v>770</v>
      </c>
      <c r="C54" s="105" t="s">
        <v>287</v>
      </c>
      <c r="D54" s="106" t="s">
        <v>204</v>
      </c>
      <c r="E54" s="148">
        <v>437.55</v>
      </c>
      <c r="F54" s="148">
        <v>450</v>
      </c>
      <c r="G54" s="148">
        <f t="shared" ref="G54:G55" si="59">IF(IFERROR(((IF(F54&lt;0,"-",F54))/E54*100-100),"-")=-100,"-",(IFERROR(((IF(F54&lt;0,"-",F54))/E54*100-100),"-")))</f>
        <v>2.8453890983887646</v>
      </c>
      <c r="H54" s="148">
        <v>9696.67</v>
      </c>
      <c r="I54" s="149">
        <v>50.325369749103942</v>
      </c>
      <c r="J54" s="149">
        <v>95.993158422939075</v>
      </c>
      <c r="K54" s="150">
        <v>17.656937897236887</v>
      </c>
      <c r="L54" s="151">
        <v>21.99976899286046</v>
      </c>
      <c r="M54" s="151">
        <v>23.420135600470484</v>
      </c>
      <c r="N54" s="152">
        <v>26.437030809773333</v>
      </c>
      <c r="O54" s="150">
        <f t="shared" ref="O54:O55" si="60">IF(AND(K54&lt;0,L54&gt;0),"LP",IF(AND(K54&gt;0,L54&lt;0),"PL",IF(OR(K54&lt;0,L54&lt;0),"Loss",IF(ISERROR((+L54/K54-1)*100),"NA",(+L54/K54-1)*100))))</f>
        <v>24.595607238915296</v>
      </c>
      <c r="P54" s="151">
        <f t="shared" ref="P54:P55" si="61">IF(AND(L54&lt;0,M54&gt;0),"LP",IF(AND(L54&gt;0,M54&lt;0),"PL",IF(OR(L54&lt;0,M54&lt;0),"Loss",IF(ISERROR((+M54/L54-1)*100),"NA",(+M54/L54-1)*100))))</f>
        <v>6.4562796458043303</v>
      </c>
      <c r="Q54" s="152">
        <f t="shared" ref="Q54:Q55" si="62">IF(AND(M54&lt;0,N54&gt;0),"LP",IF(AND(M54&gt;0,N54&lt;0),"PL",IF(OR(M54&lt;0,N54&lt;0),"Loss",IF(ISERROR((+N54/M54-1)*100),"NA",(+N54/M54-1)*100))))</f>
        <v>12.881629981861597</v>
      </c>
      <c r="R54" s="150">
        <f t="shared" ref="R54:R55" si="63">IFERROR((IF(($E54/L54)&lt;0,"NM",($E54/L54))),"NA")</f>
        <v>19.888845202965413</v>
      </c>
      <c r="S54" s="151">
        <f t="shared" ref="S54:S55" si="64">IFERROR((IF(($E54/M54)&lt;0,"NM",($E54/M54))),"NA")</f>
        <v>18.682641615072892</v>
      </c>
      <c r="T54" s="152">
        <f t="shared" ref="T54:T55" si="65">IFERROR((IF(($E54/N54)&lt;0,"NM",($E54/N54))),"NA")</f>
        <v>16.550648336735495</v>
      </c>
      <c r="U54" s="150">
        <v>2.6400331222337079</v>
      </c>
      <c r="V54" s="151">
        <v>2.4484776952156944</v>
      </c>
      <c r="W54" s="152">
        <v>2.2575651433170303</v>
      </c>
      <c r="X54" s="150">
        <f t="shared" ref="X54:X55" si="66">IFERROR((IF(((($AI54*1000)+AT54)/AJ54)&lt;0,"NM",(($AI54*1000)+AT54)/AJ54)),"NA")</f>
        <v>13.054326158190571</v>
      </c>
      <c r="Y54" s="151">
        <f t="shared" ref="Y54:Y55" si="67">IFERROR((IF(((($AI54*1000)+AU54)/AK54)&lt;0,"NM",(($AI54*1000)+AU54)/AK54)),"NA")</f>
        <v>11.527392558064481</v>
      </c>
      <c r="Z54" s="152">
        <f t="shared" ref="Z54:Z55" si="68">IFERROR((IF(((($AI54*1000)+AV54)/AL54)&lt;0,"NM",(($AI54*1000)+AV54)/AL54)),"NA")</f>
        <v>10.611925626917024</v>
      </c>
      <c r="AA54" s="150">
        <v>13.864284181414233</v>
      </c>
      <c r="AB54" s="151">
        <v>13.598986366380153</v>
      </c>
      <c r="AC54" s="152">
        <v>14.19369770760944</v>
      </c>
      <c r="AD54" s="149">
        <v>1.7712261455833618</v>
      </c>
      <c r="AE54" s="153">
        <v>16.184280000000001</v>
      </c>
      <c r="AF54" s="154">
        <v>32.330260000000003</v>
      </c>
      <c r="AG54" s="154">
        <v>82.807599999999994</v>
      </c>
      <c r="AH54" s="155">
        <v>40.6235</v>
      </c>
      <c r="AI54" s="92">
        <v>4212.233448</v>
      </c>
      <c r="AJ54" s="92">
        <v>497472.10000000033</v>
      </c>
      <c r="AK54" s="92">
        <v>561742.79888878344</v>
      </c>
      <c r="AL54" s="92">
        <v>614992.45551685896</v>
      </c>
      <c r="AM54" s="92">
        <v>171213.50000000035</v>
      </c>
      <c r="AN54" s="92">
        <v>213324.50000000023</v>
      </c>
      <c r="AO54" s="92">
        <v>227097.32627301413</v>
      </c>
      <c r="AP54" s="92">
        <v>256351.16354220477</v>
      </c>
      <c r="AQ54" s="92">
        <v>1607092.7</v>
      </c>
      <c r="AR54" s="92">
        <v>1732822.7930319128</v>
      </c>
      <c r="AS54" s="92">
        <v>1879360.1465099277</v>
      </c>
      <c r="AT54" s="92">
        <v>2281929.6</v>
      </c>
      <c r="AU54" s="92">
        <v>2263196.3114568749</v>
      </c>
      <c r="AV54" s="92">
        <v>2314020.7510599834</v>
      </c>
    </row>
    <row r="55" spans="2:48" ht="12.75">
      <c r="B55" s="104" t="s">
        <v>1410</v>
      </c>
      <c r="C55" s="105" t="s">
        <v>286</v>
      </c>
      <c r="D55" s="106" t="s">
        <v>205</v>
      </c>
      <c r="E55" s="148">
        <v>354.2</v>
      </c>
      <c r="F55" s="148">
        <v>425</v>
      </c>
      <c r="G55" s="148">
        <f t="shared" si="59"/>
        <v>19.988706945228699</v>
      </c>
      <c r="H55" s="148">
        <v>9300.6</v>
      </c>
      <c r="I55" s="149">
        <v>40.585951612903223</v>
      </c>
      <c r="J55" s="149">
        <v>59.677881768219827</v>
      </c>
      <c r="K55" s="150">
        <v>16.579295959400511</v>
      </c>
      <c r="L55" s="151">
        <v>16.744253058942434</v>
      </c>
      <c r="M55" s="151">
        <v>18.352933738812812</v>
      </c>
      <c r="N55" s="152">
        <v>19.209660005338545</v>
      </c>
      <c r="O55" s="150">
        <f t="shared" si="60"/>
        <v>0.99495841045282862</v>
      </c>
      <c r="P55" s="151">
        <f t="shared" si="61"/>
        <v>9.6073600548652003</v>
      </c>
      <c r="Q55" s="152">
        <f t="shared" si="62"/>
        <v>4.6680616773215222</v>
      </c>
      <c r="R55" s="150">
        <f t="shared" si="63"/>
        <v>21.153526451921124</v>
      </c>
      <c r="S55" s="151">
        <f t="shared" si="64"/>
        <v>19.299366795562353</v>
      </c>
      <c r="T55" s="152">
        <f t="shared" si="65"/>
        <v>18.438639720930222</v>
      </c>
      <c r="U55" s="150">
        <v>3.7844060903908852</v>
      </c>
      <c r="V55" s="151">
        <v>3.6081738354747857</v>
      </c>
      <c r="W55" s="152">
        <v>3.4384829814072311</v>
      </c>
      <c r="X55" s="150">
        <f t="shared" si="66"/>
        <v>11.870168058680703</v>
      </c>
      <c r="Y55" s="151">
        <f t="shared" si="67"/>
        <v>10.684751278871062</v>
      </c>
      <c r="Z55" s="152">
        <f t="shared" si="68"/>
        <v>10.145546328000824</v>
      </c>
      <c r="AA55" s="150">
        <v>18.314565692700764</v>
      </c>
      <c r="AB55" s="151">
        <v>19.141505497261448</v>
      </c>
      <c r="AC55" s="152">
        <v>19.097315719921365</v>
      </c>
      <c r="AD55" s="149">
        <v>3.1761716544325238</v>
      </c>
      <c r="AE55" s="153">
        <v>6.8315530000000004</v>
      </c>
      <c r="AF55" s="154">
        <v>30.677</v>
      </c>
      <c r="AG55" s="154">
        <v>77.722020000000001</v>
      </c>
      <c r="AH55" s="155">
        <v>49.325470000000003</v>
      </c>
      <c r="AI55" s="92">
        <v>3397.0441499999997</v>
      </c>
      <c r="AJ55" s="92">
        <v>393315</v>
      </c>
      <c r="AK55" s="92">
        <v>426310.38815648569</v>
      </c>
      <c r="AL55" s="92">
        <v>438042.76841515145</v>
      </c>
      <c r="AM55" s="92">
        <v>154197.4</v>
      </c>
      <c r="AN55" s="92">
        <v>155731.6</v>
      </c>
      <c r="AO55" s="92">
        <v>170693.29553120246</v>
      </c>
      <c r="AP55" s="92">
        <v>178661.36384565168</v>
      </c>
      <c r="AQ55" s="92">
        <v>870486</v>
      </c>
      <c r="AR55" s="92">
        <v>913002.7183312024</v>
      </c>
      <c r="AS55" s="92">
        <v>958059.85890085413</v>
      </c>
      <c r="AT55" s="92">
        <v>1271671</v>
      </c>
      <c r="AU55" s="92">
        <v>1157976.3150510292</v>
      </c>
      <c r="AV55" s="92">
        <v>1047139.0506016555</v>
      </c>
    </row>
    <row r="56" spans="2:48" ht="12.75" hidden="1">
      <c r="B56" s="104"/>
      <c r="C56" s="105"/>
      <c r="D56" s="106"/>
      <c r="E56" s="148"/>
      <c r="F56" s="148"/>
      <c r="G56" s="148"/>
      <c r="H56" s="148"/>
      <c r="I56" s="149"/>
      <c r="J56" s="149"/>
      <c r="K56" s="150"/>
      <c r="L56" s="151"/>
      <c r="M56" s="151"/>
      <c r="N56" s="152"/>
      <c r="O56" s="150"/>
      <c r="P56" s="151"/>
      <c r="Q56" s="152"/>
      <c r="R56" s="150"/>
      <c r="S56" s="151"/>
      <c r="T56" s="152"/>
      <c r="U56" s="150"/>
      <c r="V56" s="151"/>
      <c r="W56" s="152"/>
      <c r="X56" s="150"/>
      <c r="Y56" s="151"/>
      <c r="Z56" s="152"/>
      <c r="AA56" s="150"/>
      <c r="AB56" s="151"/>
      <c r="AC56" s="152"/>
      <c r="AD56" s="149"/>
      <c r="AE56" s="153"/>
      <c r="AF56" s="154"/>
      <c r="AG56" s="154"/>
      <c r="AH56" s="155"/>
      <c r="AI56" s="92"/>
      <c r="AJ56" s="92"/>
      <c r="AK56" s="92"/>
      <c r="AL56" s="92"/>
      <c r="AM56" s="92"/>
      <c r="AN56" s="92"/>
      <c r="AO56" s="92"/>
      <c r="AP56" s="92"/>
      <c r="AQ56" s="92"/>
      <c r="AR56" s="92"/>
      <c r="AS56" s="92"/>
      <c r="AT56" s="92"/>
      <c r="AU56" s="92"/>
      <c r="AV56" s="92"/>
    </row>
    <row r="57" spans="2:48" ht="12.75" hidden="1">
      <c r="B57" s="104"/>
      <c r="C57" s="105"/>
      <c r="D57" s="106"/>
      <c r="E57" s="148"/>
      <c r="F57" s="148"/>
      <c r="G57" s="148"/>
      <c r="H57" s="148"/>
      <c r="I57" s="149"/>
      <c r="J57" s="149"/>
      <c r="K57" s="150"/>
      <c r="L57" s="151"/>
      <c r="M57" s="151"/>
      <c r="N57" s="152"/>
      <c r="O57" s="150"/>
      <c r="P57" s="151"/>
      <c r="Q57" s="152"/>
      <c r="R57" s="150"/>
      <c r="S57" s="151"/>
      <c r="T57" s="152"/>
      <c r="U57" s="150"/>
      <c r="V57" s="151"/>
      <c r="W57" s="152"/>
      <c r="X57" s="150"/>
      <c r="Y57" s="151"/>
      <c r="Z57" s="152"/>
      <c r="AA57" s="150"/>
      <c r="AB57" s="151"/>
      <c r="AC57" s="152"/>
      <c r="AD57" s="149"/>
      <c r="AE57" s="153"/>
      <c r="AF57" s="154"/>
      <c r="AG57" s="154"/>
      <c r="AH57" s="155"/>
      <c r="AI57" s="92"/>
      <c r="AJ57" s="92"/>
      <c r="AK57" s="92"/>
      <c r="AL57" s="92"/>
      <c r="AM57" s="92"/>
      <c r="AN57" s="92"/>
      <c r="AO57" s="92"/>
      <c r="AP57" s="92"/>
      <c r="AQ57" s="92"/>
      <c r="AR57" s="92"/>
      <c r="AS57" s="92"/>
      <c r="AT57" s="92"/>
      <c r="AU57" s="92"/>
      <c r="AV57" s="92"/>
    </row>
    <row r="58" spans="2:48" ht="12.75">
      <c r="B58" s="229" t="s">
        <v>354</v>
      </c>
      <c r="C58" s="230"/>
      <c r="D58" s="231" t="s">
        <v>581</v>
      </c>
      <c r="E58" s="232"/>
      <c r="F58" s="232"/>
      <c r="G58" s="233"/>
      <c r="H58" s="232"/>
      <c r="I58" s="233">
        <f>SUM(I8:I57)</f>
        <v>2438.1312868053028</v>
      </c>
      <c r="J58" s="233">
        <f>SUM(J8:J57)</f>
        <v>4162.4634522819597</v>
      </c>
      <c r="K58" s="234"/>
      <c r="L58" s="235"/>
      <c r="M58" s="235"/>
      <c r="N58" s="236"/>
      <c r="O58" s="235">
        <f>AN58/AM58*100-100</f>
        <v>26.335206029900135</v>
      </c>
      <c r="P58" s="235">
        <f t="shared" ref="P58:Q58" si="69">AO58/AN58*100-100</f>
        <v>9.9670375317786295</v>
      </c>
      <c r="Q58" s="236">
        <f t="shared" si="69"/>
        <v>18.167118197519414</v>
      </c>
      <c r="R58" s="234">
        <f>($AI$58*1000)/AN58</f>
        <v>26.151755737146448</v>
      </c>
      <c r="S58" s="235">
        <f t="shared" ref="S58:T58" si="70">($AI$58*1000)/AO58</f>
        <v>23.781449718138514</v>
      </c>
      <c r="T58" s="236">
        <f t="shared" si="70"/>
        <v>20.125268417215018</v>
      </c>
      <c r="U58" s="234">
        <f>($AI$58*1000)/AQ58</f>
        <v>4.41677388531944</v>
      </c>
      <c r="V58" s="235">
        <f t="shared" ref="V58" si="71">($AI$58*1000)/AR58</f>
        <v>3.9320952254497881</v>
      </c>
      <c r="W58" s="236">
        <f t="shared" ref="W58" si="72">($AI$58*1000)/AS58</f>
        <v>3.483405271301363</v>
      </c>
      <c r="X58" s="234"/>
      <c r="Y58" s="235"/>
      <c r="Z58" s="236"/>
      <c r="AA58" s="234">
        <f>AN58/AQ58*100</f>
        <v>16.889014755692944</v>
      </c>
      <c r="AB58" s="235">
        <f t="shared" ref="AB58:AC58" si="73">AO58/AR58*100</f>
        <v>16.534295730721212</v>
      </c>
      <c r="AC58" s="236">
        <f t="shared" si="73"/>
        <v>17.308615214899106</v>
      </c>
      <c r="AD58" s="233"/>
      <c r="AE58" s="237">
        <v>8.8770790000000002</v>
      </c>
      <c r="AF58" s="238">
        <v>18.33015</v>
      </c>
      <c r="AG58" s="238">
        <v>32.777200000000001</v>
      </c>
      <c r="AH58" s="239">
        <v>20.466000000000001</v>
      </c>
      <c r="AI58" s="224">
        <f t="shared" ref="AI58:AV58" si="74">SUM(AI8:AI57)</f>
        <v>204071.58870560388</v>
      </c>
      <c r="AJ58" s="224">
        <f t="shared" si="74"/>
        <v>10193116.532942239</v>
      </c>
      <c r="AK58" s="224">
        <f t="shared" si="74"/>
        <v>10997450.150221894</v>
      </c>
      <c r="AL58" s="224">
        <f t="shared" si="74"/>
        <v>12692628.660654394</v>
      </c>
      <c r="AM58" s="224">
        <f t="shared" si="74"/>
        <v>6176711.2787525542</v>
      </c>
      <c r="AN58" s="224">
        <f t="shared" si="74"/>
        <v>7803360.9198841183</v>
      </c>
      <c r="AO58" s="224">
        <f t="shared" si="74"/>
        <v>8581124.8315091152</v>
      </c>
      <c r="AP58" s="224">
        <f t="shared" si="74"/>
        <v>10140067.922326066</v>
      </c>
      <c r="AQ58" s="224">
        <f t="shared" si="74"/>
        <v>46203766.369815998</v>
      </c>
      <c r="AR58" s="224">
        <f t="shared" si="74"/>
        <v>51898943.694137096</v>
      </c>
      <c r="AS58" s="224">
        <f t="shared" si="74"/>
        <v>58583935.204692647</v>
      </c>
      <c r="AT58" s="224">
        <f t="shared" si="74"/>
        <v>9267035.6899999995</v>
      </c>
      <c r="AU58" s="224">
        <f t="shared" si="74"/>
        <v>7471514.0858730394</v>
      </c>
      <c r="AV58" s="224">
        <f t="shared" si="74"/>
        <v>4721137.9122411655</v>
      </c>
    </row>
    <row r="59" spans="2:48">
      <c r="B59" s="215"/>
    </row>
    <row r="60" spans="2:48">
      <c r="B60" s="215" t="s">
        <v>357</v>
      </c>
    </row>
    <row r="61" spans="2:48"/>
    <row r="62" spans="2:48"/>
    <row r="63" spans="2:48"/>
    <row r="64" spans="2:48"/>
  </sheetData>
  <sortState ref="B8:AH55">
    <sortCondition ref="B8:B55"/>
  </sortState>
  <mergeCells count="21">
    <mergeCell ref="AT6:AV6"/>
    <mergeCell ref="AQ6:AS6"/>
    <mergeCell ref="R6:T6"/>
    <mergeCell ref="B6:B7"/>
    <mergeCell ref="C6:C7"/>
    <mergeCell ref="D6:D7"/>
    <mergeCell ref="E6:E7"/>
    <mergeCell ref="F6:F7"/>
    <mergeCell ref="G6:G7"/>
    <mergeCell ref="H6:H7"/>
    <mergeCell ref="I6:I7"/>
    <mergeCell ref="J6:J7"/>
    <mergeCell ref="K6:N6"/>
    <mergeCell ref="O6:Q6"/>
    <mergeCell ref="AM6:AP6"/>
    <mergeCell ref="AJ6:AL6"/>
    <mergeCell ref="U6:W6"/>
    <mergeCell ref="X6:Z6"/>
    <mergeCell ref="AA6:AC6"/>
    <mergeCell ref="AE6:AH6"/>
    <mergeCell ref="AI6:AI7"/>
  </mergeCells>
  <conditionalFormatting sqref="C32:C46 C48:C50 C8:C14 C16:C29">
    <cfRule type="cellIs" dxfId="3178" priority="89" operator="equal">
      <formula>"Sell"</formula>
    </cfRule>
    <cfRule type="cellIs" dxfId="3177" priority="90" operator="equal">
      <formula>"Buy"</formula>
    </cfRule>
  </conditionalFormatting>
  <conditionalFormatting sqref="O32:Q46 O48:Q50 O8:Q14 O16:Q29">
    <cfRule type="cellIs" dxfId="3176" priority="88" operator="lessThanOrEqual">
      <formula>0</formula>
    </cfRule>
  </conditionalFormatting>
  <conditionalFormatting sqref="AE32:AH46 AE48:AH50 AE8:AH14 AE16:AH29">
    <cfRule type="cellIs" dxfId="3175" priority="87" operator="equal">
      <formula>"#N/A N/A"</formula>
    </cfRule>
  </conditionalFormatting>
  <conditionalFormatting sqref="G32:G46 G48:G50 G8:G14 G16:G29">
    <cfRule type="cellIs" dxfId="3174" priority="85" operator="lessThanOrEqual">
      <formula>0</formula>
    </cfRule>
    <cfRule type="cellIs" dxfId="3173" priority="86" operator="greaterThanOrEqual">
      <formula>0</formula>
    </cfRule>
  </conditionalFormatting>
  <conditionalFormatting sqref="C58">
    <cfRule type="cellIs" dxfId="3172" priority="83" operator="equal">
      <formula>"Sell"</formula>
    </cfRule>
    <cfRule type="cellIs" dxfId="3171" priority="84" operator="equal">
      <formula>"Buy"</formula>
    </cfRule>
  </conditionalFormatting>
  <conditionalFormatting sqref="AE58:AH58">
    <cfRule type="cellIs" dxfId="3170" priority="81" operator="equal">
      <formula>"#N/A N/A"</formula>
    </cfRule>
  </conditionalFormatting>
  <conditionalFormatting sqref="G58">
    <cfRule type="cellIs" dxfId="3169" priority="79" operator="lessThanOrEqual">
      <formula>0</formula>
    </cfRule>
    <cfRule type="cellIs" dxfId="3168" priority="80" operator="greaterThanOrEqual">
      <formula>0</formula>
    </cfRule>
  </conditionalFormatting>
  <conditionalFormatting sqref="C30:C31">
    <cfRule type="cellIs" dxfId="3167" priority="77" operator="equal">
      <formula>"Sell"</formula>
    </cfRule>
    <cfRule type="cellIs" dxfId="3166" priority="78" operator="equal">
      <formula>"Buy"</formula>
    </cfRule>
  </conditionalFormatting>
  <conditionalFormatting sqref="O30:Q31">
    <cfRule type="cellIs" dxfId="3165" priority="76" operator="lessThanOrEqual">
      <formula>0</formula>
    </cfRule>
  </conditionalFormatting>
  <conditionalFormatting sqref="AE30:AH31">
    <cfRule type="cellIs" dxfId="3164" priority="75" operator="equal">
      <formula>"#N/A N/A"</formula>
    </cfRule>
  </conditionalFormatting>
  <conditionalFormatting sqref="G30:G31">
    <cfRule type="cellIs" dxfId="3163" priority="73" operator="lessThanOrEqual">
      <formula>0</formula>
    </cfRule>
    <cfRule type="cellIs" dxfId="3162" priority="74" operator="greaterThanOrEqual">
      <formula>0</formula>
    </cfRule>
  </conditionalFormatting>
  <conditionalFormatting sqref="C47">
    <cfRule type="cellIs" dxfId="3161" priority="71" operator="equal">
      <formula>"Sell"</formula>
    </cfRule>
    <cfRule type="cellIs" dxfId="3160" priority="72" operator="equal">
      <formula>"Buy"</formula>
    </cfRule>
  </conditionalFormatting>
  <conditionalFormatting sqref="O47:Q47">
    <cfRule type="cellIs" dxfId="3159" priority="70" operator="lessThanOrEqual">
      <formula>0</formula>
    </cfRule>
  </conditionalFormatting>
  <conditionalFormatting sqref="AE47:AH47">
    <cfRule type="cellIs" dxfId="3158" priority="69" operator="equal">
      <formula>"#N/A N/A"</formula>
    </cfRule>
  </conditionalFormatting>
  <conditionalFormatting sqref="G47">
    <cfRule type="cellIs" dxfId="3157" priority="67" operator="lessThanOrEqual">
      <formula>0</formula>
    </cfRule>
    <cfRule type="cellIs" dxfId="3156" priority="68" operator="greaterThanOrEqual">
      <formula>0</formula>
    </cfRule>
  </conditionalFormatting>
  <conditionalFormatting sqref="C15">
    <cfRule type="cellIs" dxfId="3155" priority="53" operator="equal">
      <formula>"Sell"</formula>
    </cfRule>
    <cfRule type="cellIs" dxfId="3154" priority="54" operator="equal">
      <formula>"Buy"</formula>
    </cfRule>
  </conditionalFormatting>
  <conditionalFormatting sqref="O15:Q15">
    <cfRule type="cellIs" dxfId="3153" priority="52" operator="lessThanOrEqual">
      <formula>0</formula>
    </cfRule>
  </conditionalFormatting>
  <conditionalFormatting sqref="AE15:AH15">
    <cfRule type="cellIs" dxfId="3152" priority="51" operator="equal">
      <formula>"#N/A N/A"</formula>
    </cfRule>
  </conditionalFormatting>
  <conditionalFormatting sqref="G15">
    <cfRule type="cellIs" dxfId="3151" priority="49" operator="lessThanOrEqual">
      <formula>0</formula>
    </cfRule>
    <cfRule type="cellIs" dxfId="3150" priority="50" operator="greaterThanOrEqual">
      <formula>0</formula>
    </cfRule>
  </conditionalFormatting>
  <conditionalFormatting sqref="C56:C57">
    <cfRule type="cellIs" dxfId="3149" priority="29" operator="equal">
      <formula>"Sell"</formula>
    </cfRule>
    <cfRule type="cellIs" dxfId="3148" priority="30" operator="equal">
      <formula>"Buy"</formula>
    </cfRule>
  </conditionalFormatting>
  <conditionalFormatting sqref="O56:Q57">
    <cfRule type="cellIs" dxfId="3147" priority="28" operator="lessThanOrEqual">
      <formula>0</formula>
    </cfRule>
  </conditionalFormatting>
  <conditionalFormatting sqref="AE56:AH57">
    <cfRule type="cellIs" dxfId="3146" priority="27" operator="equal">
      <formula>"#N/A N/A"</formula>
    </cfRule>
  </conditionalFormatting>
  <conditionalFormatting sqref="G56:G57">
    <cfRule type="cellIs" dxfId="3145" priority="25" operator="lessThanOrEqual">
      <formula>0</formula>
    </cfRule>
    <cfRule type="cellIs" dxfId="3144" priority="26" operator="greaterThanOrEqual">
      <formula>0</formula>
    </cfRule>
  </conditionalFormatting>
  <conditionalFormatting sqref="C56:C57">
    <cfRule type="cellIs" dxfId="3143" priority="35" operator="equal">
      <formula>"Sell"</formula>
    </cfRule>
    <cfRule type="cellIs" dxfId="3142" priority="36" operator="equal">
      <formula>"Buy"</formula>
    </cfRule>
  </conditionalFormatting>
  <conditionalFormatting sqref="O56:Q57">
    <cfRule type="cellIs" dxfId="3141" priority="34" operator="lessThanOrEqual">
      <formula>0</formula>
    </cfRule>
  </conditionalFormatting>
  <conditionalFormatting sqref="AE56:AH57">
    <cfRule type="cellIs" dxfId="3140" priority="33" operator="equal">
      <formula>"#N/A N/A"</formula>
    </cfRule>
  </conditionalFormatting>
  <conditionalFormatting sqref="G56:G57">
    <cfRule type="cellIs" dxfId="3139" priority="31" operator="lessThanOrEqual">
      <formula>0</formula>
    </cfRule>
    <cfRule type="cellIs" dxfId="3138" priority="32" operator="greaterThanOrEqual">
      <formula>0</formula>
    </cfRule>
  </conditionalFormatting>
  <conditionalFormatting sqref="C51">
    <cfRule type="cellIs" dxfId="3137" priority="23" operator="equal">
      <formula>"Sell"</formula>
    </cfRule>
    <cfRule type="cellIs" dxfId="3136" priority="24" operator="equal">
      <formula>"Buy"</formula>
    </cfRule>
  </conditionalFormatting>
  <conditionalFormatting sqref="O51:Q51">
    <cfRule type="cellIs" dxfId="3135" priority="22" operator="lessThanOrEqual">
      <formula>0</formula>
    </cfRule>
  </conditionalFormatting>
  <conditionalFormatting sqref="AE51:AH51">
    <cfRule type="cellIs" dxfId="3134" priority="21" operator="equal">
      <formula>"#N/A N/A"</formula>
    </cfRule>
  </conditionalFormatting>
  <conditionalFormatting sqref="G51">
    <cfRule type="cellIs" dxfId="3133" priority="19" operator="lessThanOrEqual">
      <formula>0</formula>
    </cfRule>
    <cfRule type="cellIs" dxfId="3132" priority="20" operator="greaterThanOrEqual">
      <formula>0</formula>
    </cfRule>
  </conditionalFormatting>
  <conditionalFormatting sqref="C52">
    <cfRule type="cellIs" dxfId="3131" priority="17" operator="equal">
      <formula>"Sell"</formula>
    </cfRule>
    <cfRule type="cellIs" dxfId="3130" priority="18" operator="equal">
      <formula>"Buy"</formula>
    </cfRule>
  </conditionalFormatting>
  <conditionalFormatting sqref="O52:Q52">
    <cfRule type="cellIs" dxfId="3129" priority="16" operator="lessThanOrEqual">
      <formula>0</formula>
    </cfRule>
  </conditionalFormatting>
  <conditionalFormatting sqref="AE52:AH52">
    <cfRule type="cellIs" dxfId="3128" priority="15" operator="equal">
      <formula>"#N/A N/A"</formula>
    </cfRule>
  </conditionalFormatting>
  <conditionalFormatting sqref="G52">
    <cfRule type="cellIs" dxfId="3127" priority="13" operator="lessThanOrEqual">
      <formula>0</formula>
    </cfRule>
    <cfRule type="cellIs" dxfId="3126" priority="14" operator="greaterThanOrEqual">
      <formula>0</formula>
    </cfRule>
  </conditionalFormatting>
  <conditionalFormatting sqref="C53">
    <cfRule type="cellIs" dxfId="3125" priority="11" operator="equal">
      <formula>"Sell"</formula>
    </cfRule>
    <cfRule type="cellIs" dxfId="3124" priority="12" operator="equal">
      <formula>"Buy"</formula>
    </cfRule>
  </conditionalFormatting>
  <conditionalFormatting sqref="O53:Q53">
    <cfRule type="cellIs" dxfId="3123" priority="10" operator="lessThanOrEqual">
      <formula>0</formula>
    </cfRule>
  </conditionalFormatting>
  <conditionalFormatting sqref="AE53:AH53">
    <cfRule type="cellIs" dxfId="3122" priority="9" operator="equal">
      <formula>"#N/A N/A"</formula>
    </cfRule>
  </conditionalFormatting>
  <conditionalFormatting sqref="G53">
    <cfRule type="cellIs" dxfId="3121" priority="7" operator="lessThanOrEqual">
      <formula>0</formula>
    </cfRule>
    <cfRule type="cellIs" dxfId="3120" priority="8" operator="greaterThanOrEqual">
      <formula>0</formula>
    </cfRule>
  </conditionalFormatting>
  <conditionalFormatting sqref="C54:C55">
    <cfRule type="cellIs" dxfId="3119" priority="5" operator="equal">
      <formula>"Sell"</formula>
    </cfRule>
    <cfRule type="cellIs" dxfId="3118" priority="6" operator="equal">
      <formula>"Buy"</formula>
    </cfRule>
  </conditionalFormatting>
  <conditionalFormatting sqref="O54:Q55">
    <cfRule type="cellIs" dxfId="3117" priority="4" operator="lessThanOrEqual">
      <formula>0</formula>
    </cfRule>
  </conditionalFormatting>
  <conditionalFormatting sqref="AE54:AH55">
    <cfRule type="cellIs" dxfId="3116" priority="3" operator="equal">
      <formula>"#N/A N/A"</formula>
    </cfRule>
  </conditionalFormatting>
  <conditionalFormatting sqref="G54:G55">
    <cfRule type="cellIs" dxfId="3115" priority="1" operator="lessThanOrEqual">
      <formula>0</formula>
    </cfRule>
    <cfRule type="cellIs" dxfId="3114" priority="2" operator="greaterThanOrEqual">
      <formula>0</formula>
    </cfRule>
  </conditionalFormatting>
  <pageMargins left="0.75" right="0.25" top="0.5" bottom="0.5" header="0.3" footer="0.3"/>
  <pageSetup paperSize="9" scale="67" fitToHeight="0" orientation="landscape" r:id="rId1"/>
  <headerFooter>
    <oddHeader>&amp;LMOSL: NIFTY AT A GLANCE</oddHead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27"/>
  <dimension ref="B1:XFC41"/>
  <sheetViews>
    <sheetView showGridLines="0" zoomScaleNormal="100" workbookViewId="0">
      <pane xSplit="2" ySplit="7" topLeftCell="C23" activePane="bottomRight" state="frozen"/>
      <selection pane="topRight" activeCell="C1" sqref="C1"/>
      <selection pane="bottomLeft" activeCell="A8" sqref="A8"/>
      <selection pane="bottomRight" activeCell="R36" sqref="R36"/>
    </sheetView>
  </sheetViews>
  <sheetFormatPr defaultColWidth="9.33203125" defaultRowHeight="12" zeroHeight="1"/>
  <cols>
    <col min="1" max="1" width="1.33203125" customWidth="1"/>
    <col min="2" max="2" width="18.6640625" bestFit="1" customWidth="1"/>
    <col min="3" max="3" width="13.83203125" bestFit="1" customWidth="1"/>
    <col min="4" max="4" width="12" hidden="1" customWidth="1"/>
    <col min="5" max="6" width="7.33203125" customWidth="1"/>
    <col min="7" max="7" width="7.1640625" customWidth="1"/>
    <col min="8" max="8" width="8.6640625" hidden="1" customWidth="1"/>
    <col min="9" max="9" width="8.5" customWidth="1"/>
    <col min="10" max="10" width="11.83203125" bestFit="1" customWidth="1"/>
    <col min="11" max="11" width="6.33203125" hidden="1" customWidth="1"/>
    <col min="12" max="14" width="8.33203125" customWidth="1"/>
    <col min="15" max="15" width="8.1640625" bestFit="1" customWidth="1"/>
    <col min="16" max="16" width="9.33203125" bestFit="1" customWidth="1"/>
    <col min="17" max="17" width="8" bestFit="1" customWidth="1"/>
    <col min="18" max="18" width="8.1640625" bestFit="1" customWidth="1"/>
    <col min="19" max="19" width="7.6640625" bestFit="1" customWidth="1"/>
    <col min="20" max="20" width="7.33203125" bestFit="1" customWidth="1"/>
    <col min="21" max="26" width="6.5" bestFit="1" customWidth="1"/>
    <col min="27" max="28" width="7.6640625" bestFit="1" customWidth="1"/>
    <col min="29" max="29" width="7.1640625" bestFit="1" customWidth="1"/>
    <col min="30" max="30" width="6.6640625" customWidth="1"/>
    <col min="31" max="34" width="4.6640625" customWidth="1"/>
    <col min="35" max="35" width="9.33203125" hidden="1" customWidth="1"/>
    <col min="36" max="42" width="9.1640625" hidden="1" customWidth="1"/>
    <col min="43" max="48" width="10.1640625" hidden="1" customWidth="1"/>
    <col min="49" max="16383" width="9.33203125" hidden="1" customWidth="1"/>
  </cols>
  <sheetData>
    <row r="1" spans="2:48"/>
    <row r="2" spans="2:48"/>
    <row r="3" spans="2:48"/>
    <row r="4" spans="2:48">
      <c r="D4" s="44"/>
    </row>
    <row r="5" spans="2:48" ht="6" customHeight="1">
      <c r="D5" s="44"/>
    </row>
    <row r="6" spans="2:48" s="19" customFormat="1" ht="19.5" customHeight="1">
      <c r="B6" s="337" t="s">
        <v>68</v>
      </c>
      <c r="C6" s="325" t="s">
        <v>71</v>
      </c>
      <c r="D6" s="329" t="s">
        <v>265</v>
      </c>
      <c r="E6" s="329" t="s">
        <v>72</v>
      </c>
      <c r="F6" s="329" t="s">
        <v>73</v>
      </c>
      <c r="G6" s="329" t="s">
        <v>269</v>
      </c>
      <c r="H6" s="329" t="s">
        <v>270</v>
      </c>
      <c r="I6" s="329" t="s">
        <v>271</v>
      </c>
      <c r="J6" s="329" t="s">
        <v>272</v>
      </c>
      <c r="K6" s="324" t="s">
        <v>60</v>
      </c>
      <c r="L6" s="325"/>
      <c r="M6" s="325"/>
      <c r="N6" s="326"/>
      <c r="O6" s="324" t="s">
        <v>273</v>
      </c>
      <c r="P6" s="325"/>
      <c r="Q6" s="326"/>
      <c r="R6" s="324" t="s">
        <v>6</v>
      </c>
      <c r="S6" s="325"/>
      <c r="T6" s="326"/>
      <c r="U6" s="324" t="s">
        <v>274</v>
      </c>
      <c r="V6" s="325"/>
      <c r="W6" s="326"/>
      <c r="X6" s="324" t="s">
        <v>275</v>
      </c>
      <c r="Y6" s="325"/>
      <c r="Z6" s="326"/>
      <c r="AA6" s="324" t="s">
        <v>5</v>
      </c>
      <c r="AB6" s="325"/>
      <c r="AC6" s="326"/>
      <c r="AD6" s="199" t="s">
        <v>276</v>
      </c>
      <c r="AE6" s="324" t="s">
        <v>277</v>
      </c>
      <c r="AF6" s="325"/>
      <c r="AG6" s="325"/>
      <c r="AH6" s="326"/>
      <c r="AI6" s="329" t="s">
        <v>282</v>
      </c>
      <c r="AJ6" s="324" t="s">
        <v>284</v>
      </c>
      <c r="AK6" s="325"/>
      <c r="AL6" s="326"/>
      <c r="AM6" s="324" t="s">
        <v>351</v>
      </c>
      <c r="AN6" s="325"/>
      <c r="AO6" s="325"/>
      <c r="AP6" s="326"/>
      <c r="AQ6" s="324" t="s">
        <v>353</v>
      </c>
      <c r="AR6" s="325"/>
      <c r="AS6" s="326"/>
      <c r="AT6" s="324" t="s">
        <v>283</v>
      </c>
      <c r="AU6" s="325"/>
      <c r="AV6" s="326"/>
    </row>
    <row r="7" spans="2:48" s="19" customFormat="1" ht="19.5" customHeight="1">
      <c r="B7" s="337"/>
      <c r="C7" s="325"/>
      <c r="D7" s="329"/>
      <c r="E7" s="329"/>
      <c r="F7" s="329"/>
      <c r="G7" s="329"/>
      <c r="H7" s="329"/>
      <c r="I7" s="329"/>
      <c r="J7" s="329"/>
      <c r="K7" s="200" t="s">
        <v>695</v>
      </c>
      <c r="L7" s="201" t="s">
        <v>750</v>
      </c>
      <c r="M7" s="201" t="s">
        <v>634</v>
      </c>
      <c r="N7" s="202" t="s">
        <v>676</v>
      </c>
      <c r="O7" s="289" t="str">
        <f>L7</f>
        <v>FY24</v>
      </c>
      <c r="P7" s="289" t="str">
        <f t="shared" ref="P7:Q7" si="0">M7</f>
        <v>FY25E</v>
      </c>
      <c r="Q7" s="290" t="str">
        <f t="shared" si="0"/>
        <v>FY26E</v>
      </c>
      <c r="R7" s="271" t="str">
        <f>L7</f>
        <v>FY24</v>
      </c>
      <c r="S7" s="271" t="str">
        <f t="shared" ref="S7:T7" si="1">M7</f>
        <v>FY25E</v>
      </c>
      <c r="T7" s="272" t="str">
        <f t="shared" si="1"/>
        <v>FY26E</v>
      </c>
      <c r="U7" s="300" t="str">
        <f>L7</f>
        <v>FY24</v>
      </c>
      <c r="V7" s="300" t="str">
        <f t="shared" ref="V7:W7" si="2">M7</f>
        <v>FY25E</v>
      </c>
      <c r="W7" s="301" t="str">
        <f t="shared" si="2"/>
        <v>FY26E</v>
      </c>
      <c r="X7" s="271" t="str">
        <f>L7</f>
        <v>FY24</v>
      </c>
      <c r="Y7" s="271" t="str">
        <f t="shared" ref="Y7:Z7" si="3">M7</f>
        <v>FY25E</v>
      </c>
      <c r="Z7" s="272" t="str">
        <f t="shared" si="3"/>
        <v>FY26E</v>
      </c>
      <c r="AA7" s="271" t="str">
        <f>L7</f>
        <v>FY24</v>
      </c>
      <c r="AB7" s="271" t="str">
        <f t="shared" ref="AB7:AC7" si="4">M7</f>
        <v>FY25E</v>
      </c>
      <c r="AC7" s="272" t="str">
        <f t="shared" si="4"/>
        <v>FY26E</v>
      </c>
      <c r="AD7" s="199" t="str">
        <f>L7</f>
        <v>FY24</v>
      </c>
      <c r="AE7" s="200" t="s">
        <v>278</v>
      </c>
      <c r="AF7" s="201" t="s">
        <v>279</v>
      </c>
      <c r="AG7" s="201" t="s">
        <v>280</v>
      </c>
      <c r="AH7" s="202" t="s">
        <v>281</v>
      </c>
      <c r="AI7" s="329"/>
      <c r="AJ7" s="308" t="str">
        <f>L7</f>
        <v>FY24</v>
      </c>
      <c r="AK7" s="309" t="str">
        <f t="shared" ref="AK7:AL7" si="5">M7</f>
        <v>FY25E</v>
      </c>
      <c r="AL7" s="310" t="str">
        <f t="shared" si="5"/>
        <v>FY26E</v>
      </c>
      <c r="AM7" s="308" t="str">
        <f>K7</f>
        <v>FY23</v>
      </c>
      <c r="AN7" s="309" t="str">
        <f t="shared" ref="AN7:AP7" si="6">L7</f>
        <v>FY24</v>
      </c>
      <c r="AO7" s="309" t="str">
        <f t="shared" si="6"/>
        <v>FY25E</v>
      </c>
      <c r="AP7" s="310" t="str">
        <f t="shared" si="6"/>
        <v>FY26E</v>
      </c>
      <c r="AQ7" s="308" t="str">
        <f>L7</f>
        <v>FY24</v>
      </c>
      <c r="AR7" s="309" t="str">
        <f t="shared" ref="AR7:AS7" si="7">M7</f>
        <v>FY25E</v>
      </c>
      <c r="AS7" s="310" t="str">
        <f t="shared" si="7"/>
        <v>FY26E</v>
      </c>
      <c r="AT7" s="308" t="str">
        <f>L7</f>
        <v>FY24</v>
      </c>
      <c r="AU7" s="309" t="str">
        <f t="shared" ref="AU7:AV7" si="8">M7</f>
        <v>FY25E</v>
      </c>
      <c r="AV7" s="310" t="str">
        <f t="shared" si="8"/>
        <v>FY26E</v>
      </c>
    </row>
    <row r="8" spans="2:48" ht="12.75">
      <c r="B8" s="104" t="s">
        <v>246</v>
      </c>
      <c r="C8" s="105" t="s">
        <v>287</v>
      </c>
      <c r="D8" s="106" t="s">
        <v>134</v>
      </c>
      <c r="E8" s="148">
        <v>3310.05</v>
      </c>
      <c r="F8" s="148">
        <v>3150</v>
      </c>
      <c r="G8" s="148">
        <f>IF(IFERROR(((IF(F8&lt;0,"-",F8))/E8*100-100),"-")=-100,"-",(IFERROR(((IF(F8&lt;0,"-",F8))/E8*100-100),"-")))</f>
        <v>-4.8352743916255037</v>
      </c>
      <c r="H8" s="148">
        <v>959.2</v>
      </c>
      <c r="I8" s="149">
        <v>37.554914695340507</v>
      </c>
      <c r="J8" s="149">
        <v>52.405827861409797</v>
      </c>
      <c r="K8" s="150">
        <v>44.247289407839801</v>
      </c>
      <c r="L8" s="151">
        <v>57.940888240200159</v>
      </c>
      <c r="M8" s="151">
        <v>57.97841390714111</v>
      </c>
      <c r="N8" s="152">
        <v>65.687978958886518</v>
      </c>
      <c r="O8" s="150">
        <f>IF(AND(K8&lt;0,L8&gt;0),"LP",IF(AND(K8&gt;0,L8&lt;0),"PL",IF(OR(K8&lt;0,L8&lt;0),"Loss",IF(ISERROR((+L8/K8-1)*100),"NA",(+L8/K8-1)*100))))</f>
        <v>30.947881815183244</v>
      </c>
      <c r="P8" s="151">
        <f>IF(AND(L8&lt;0,M8&gt;0),"LP",IF(AND(L8&gt;0,M8&lt;0),"PL",IF(OR(L8&lt;0,M8&lt;0),"Loss",IF(ISERROR((+M8/L8-1)*100),"NA",(+M8/L8-1)*100))))</f>
        <v>6.4765432634339426E-2</v>
      </c>
      <c r="Q8" s="152">
        <f>IF(AND(M8&lt;0,N8&gt;0),"LP",IF(AND(M8&gt;0,N8&lt;0),"PL",IF(OR(M8&lt;0,N8&lt;0),"Loss",IF(ISERROR((+N8/M8-1)*100),"NA",(+N8/M8-1)*100))))</f>
        <v>13.29730244793026</v>
      </c>
      <c r="R8" s="150">
        <f t="shared" ref="R8:T24" si="9">IFERROR((IF(($E8/L8)&lt;0,"NM",($E8/L8))),"NA")</f>
        <v>57.128050682927629</v>
      </c>
      <c r="S8" s="151">
        <f t="shared" si="9"/>
        <v>57.091075400948604</v>
      </c>
      <c r="T8" s="152">
        <f>IFERROR((IF(($E8/N8)&lt;0,"NM",($E8/N8))),"NA")</f>
        <v>50.390498420901778</v>
      </c>
      <c r="U8" s="150">
        <v>16.952953337996508</v>
      </c>
      <c r="V8" s="151">
        <v>15.677129363322344</v>
      </c>
      <c r="W8" s="152">
        <v>14.098259489168413</v>
      </c>
      <c r="X8" s="150">
        <f t="shared" ref="X8:X32" si="10">IFERROR((IF(((($AI8*1000)+AT8)/AJ8)&lt;0,"NM",(($AI8*1000)+AT8)/AJ8)),"NA")</f>
        <v>41.022435919409162</v>
      </c>
      <c r="Y8" s="151">
        <f t="shared" ref="Y8:Y32" si="11">IFERROR((IF(((($AI8*1000)+AU8)/AK8)&lt;0,"NM",(($AI8*1000)+AU8)/AK8)),"NA")</f>
        <v>39.5676665178677</v>
      </c>
      <c r="Z8" s="152">
        <f t="shared" ref="Z8:Z32" si="12">IFERROR((IF(((($AI8*1000)+AV8)/AL8)&lt;0,"NM",(($AI8*1000)+AV8)/AL8)),"NA")</f>
        <v>34.406779694529746</v>
      </c>
      <c r="AA8" s="150">
        <v>32.013854627219104</v>
      </c>
      <c r="AB8" s="151">
        <v>28.533530183500446</v>
      </c>
      <c r="AC8" s="152">
        <v>29.461573732586345</v>
      </c>
      <c r="AD8" s="149">
        <v>1.3292850561169771</v>
      </c>
      <c r="AE8" s="153">
        <v>14.84656</v>
      </c>
      <c r="AF8" s="154">
        <v>16.960830000000001</v>
      </c>
      <c r="AG8" s="154">
        <v>0.28327469999999999</v>
      </c>
      <c r="AH8" s="155">
        <v>-2.7056849999999999</v>
      </c>
      <c r="AI8" s="311">
        <v>3143.3463600000005</v>
      </c>
      <c r="AJ8" s="313">
        <v>75849.799999999988</v>
      </c>
      <c r="AK8" s="92">
        <v>77628.097709370064</v>
      </c>
      <c r="AL8" s="314">
        <v>88935.69452961137</v>
      </c>
      <c r="AM8" s="313">
        <v>42441.999999999942</v>
      </c>
      <c r="AN8" s="92">
        <v>55576.899999999994</v>
      </c>
      <c r="AO8" s="92">
        <v>55612.894619729756</v>
      </c>
      <c r="AP8" s="314">
        <v>63007.909417363946</v>
      </c>
      <c r="AQ8" s="313">
        <v>187283</v>
      </c>
      <c r="AR8" s="92">
        <v>202524.31975385224</v>
      </c>
      <c r="AS8" s="314">
        <v>225205.10155450954</v>
      </c>
      <c r="AT8" s="313">
        <v>-31802.799999999996</v>
      </c>
      <c r="AU8" s="92">
        <v>-71783.67741919632</v>
      </c>
      <c r="AV8" s="314">
        <v>-83355.511339667923</v>
      </c>
    </row>
    <row r="9" spans="2:48" ht="12.75">
      <c r="B9" s="104" t="s">
        <v>480</v>
      </c>
      <c r="C9" s="105" t="s">
        <v>287</v>
      </c>
      <c r="D9" s="106" t="s">
        <v>212</v>
      </c>
      <c r="E9" s="148">
        <v>1272.1500000000001</v>
      </c>
      <c r="F9" s="148">
        <v>1175</v>
      </c>
      <c r="G9" s="148">
        <f t="shared" ref="G9:G32" si="13">IF(IFERROR(((IF(F9&lt;0,"-",F9))/E9*100-100),"-")=-100,"-",(IFERROR(((IF(F9&lt;0,"-",F9))/E9*100-100),"-")))</f>
        <v>-7.6366780646936405</v>
      </c>
      <c r="H9" s="148">
        <v>3086.55</v>
      </c>
      <c r="I9" s="149">
        <v>47.065277956989249</v>
      </c>
      <c r="J9" s="149">
        <v>135.08226905615294</v>
      </c>
      <c r="K9" s="150">
        <v>70.204495885366171</v>
      </c>
      <c r="L9" s="151">
        <v>80.674186679296028</v>
      </c>
      <c r="M9" s="151">
        <v>85.616867433810881</v>
      </c>
      <c r="N9" s="152">
        <v>98.261354181276275</v>
      </c>
      <c r="O9" s="150">
        <f t="shared" ref="O9:O32" si="14">IF(AND(K9&lt;0,L9&gt;0),"LP",IF(AND(K9&gt;0,L9&lt;0),"PL",IF(OR(K9&lt;0,L9&lt;0),"Loss",IF(ISERROR((+L9/K9-1)*100),"NA",(+L9/K9-1)*100))))</f>
        <v>14.913134353995439</v>
      </c>
      <c r="P9" s="151">
        <f t="shared" ref="P9:P32" si="15">IF(AND(L9&lt;0,M9&gt;0),"LP",IF(AND(L9&gt;0,M9&lt;0),"PL",IF(OR(L9&lt;0,M9&lt;0),"Loss",IF(ISERROR((+M9/L9-1)*100),"NA",(+M9/L9-1)*100))))</f>
        <v>6.1267190385984049</v>
      </c>
      <c r="Q9" s="152">
        <f t="shared" ref="Q9:Q32" si="16">IF(AND(M9&lt;0,N9&gt;0),"LP",IF(AND(M9&gt;0,N9&lt;0),"PL",IF(OR(M9&lt;0,N9&lt;0),"Loss",IF(ISERROR((+N9/M9-1)*100),"NA",(+N9/M9-1)*100))))</f>
        <v>14.768686505892848</v>
      </c>
      <c r="R9" s="150">
        <f t="shared" si="9"/>
        <v>15.768984508727383</v>
      </c>
      <c r="S9" s="151">
        <f t="shared" si="9"/>
        <v>14.858637534052272</v>
      </c>
      <c r="T9" s="152">
        <f t="shared" si="9"/>
        <v>12.946595440289673</v>
      </c>
      <c r="U9" s="150">
        <v>2.6136257780884997</v>
      </c>
      <c r="V9" s="151">
        <v>2.2590038250169377</v>
      </c>
      <c r="W9" s="152">
        <v>1.9470954178253124</v>
      </c>
      <c r="X9" s="150" t="str">
        <f t="shared" si="10"/>
        <v>NA</v>
      </c>
      <c r="Y9" s="151" t="str">
        <f t="shared" si="11"/>
        <v>NA</v>
      </c>
      <c r="Z9" s="152" t="str">
        <f t="shared" si="12"/>
        <v>NA</v>
      </c>
      <c r="AA9" s="150">
        <v>17.984379163002924</v>
      </c>
      <c r="AB9" s="151">
        <v>16.268279243509017</v>
      </c>
      <c r="AC9" s="152">
        <v>16.154707678476012</v>
      </c>
      <c r="AD9" s="149">
        <v>7.860783378793311E-2</v>
      </c>
      <c r="AE9" s="153">
        <v>-1.2957270000000001</v>
      </c>
      <c r="AF9" s="154">
        <v>20.743169999999999</v>
      </c>
      <c r="AG9" s="154">
        <v>24.100090000000002</v>
      </c>
      <c r="AH9" s="155">
        <v>15.340680000000001</v>
      </c>
      <c r="AI9" s="311">
        <v>3939.3637650000001</v>
      </c>
      <c r="AJ9" s="313"/>
      <c r="AK9" s="92"/>
      <c r="AL9" s="314"/>
      <c r="AM9" s="313">
        <v>215759.40699999995</v>
      </c>
      <c r="AN9" s="92">
        <v>248614.46800000005</v>
      </c>
      <c r="AO9" s="92">
        <v>264262.49732361134</v>
      </c>
      <c r="AP9" s="314">
        <v>303290.59710597899</v>
      </c>
      <c r="AQ9" s="313">
        <v>1502349.99</v>
      </c>
      <c r="AR9" s="92">
        <v>1738191.2407986114</v>
      </c>
      <c r="AS9" s="314">
        <v>2016634.9453795904</v>
      </c>
      <c r="AT9" s="313"/>
      <c r="AU9" s="92"/>
      <c r="AV9" s="314"/>
    </row>
    <row r="10" spans="2:48" ht="12.75">
      <c r="B10" s="104" t="s">
        <v>487</v>
      </c>
      <c r="C10" s="105" t="s">
        <v>287</v>
      </c>
      <c r="D10" s="106" t="s">
        <v>223</v>
      </c>
      <c r="E10" s="148">
        <v>7756.2</v>
      </c>
      <c r="F10" s="148">
        <v>7500</v>
      </c>
      <c r="G10" s="148">
        <f t="shared" si="13"/>
        <v>-3.3031639204765213</v>
      </c>
      <c r="H10" s="148">
        <v>618</v>
      </c>
      <c r="I10" s="149">
        <v>57.358078853046599</v>
      </c>
      <c r="J10" s="149">
        <v>104.72559139784946</v>
      </c>
      <c r="K10" s="150">
        <v>190.38282736371909</v>
      </c>
      <c r="L10" s="151">
        <v>233.71407766990285</v>
      </c>
      <c r="M10" s="151">
        <v>275.45706837396648</v>
      </c>
      <c r="N10" s="152">
        <v>359.2065414983432</v>
      </c>
      <c r="O10" s="150">
        <f t="shared" si="14"/>
        <v>22.760062399641257</v>
      </c>
      <c r="P10" s="151">
        <f t="shared" si="15"/>
        <v>17.860708743022879</v>
      </c>
      <c r="Q10" s="152">
        <f t="shared" si="16"/>
        <v>30.403820682022452</v>
      </c>
      <c r="R10" s="150">
        <f t="shared" si="9"/>
        <v>33.186704358283613</v>
      </c>
      <c r="S10" s="151">
        <f t="shared" si="9"/>
        <v>28.157563883857264</v>
      </c>
      <c r="T10" s="152">
        <f t="shared" si="9"/>
        <v>21.592591180680863</v>
      </c>
      <c r="U10" s="150">
        <v>6.2540663623657808</v>
      </c>
      <c r="V10" s="151">
        <v>5.2010883000535459</v>
      </c>
      <c r="W10" s="152">
        <v>4.3010109634227067</v>
      </c>
      <c r="X10" s="150" t="str">
        <f t="shared" si="10"/>
        <v>NA</v>
      </c>
      <c r="Y10" s="151" t="str">
        <f t="shared" si="11"/>
        <v>NA</v>
      </c>
      <c r="Z10" s="152" t="str">
        <f t="shared" si="12"/>
        <v>NA</v>
      </c>
      <c r="AA10" s="150">
        <v>22.034493403357615</v>
      </c>
      <c r="AB10" s="151">
        <v>20.191490770070981</v>
      </c>
      <c r="AC10" s="152">
        <v>21.805720797953494</v>
      </c>
      <c r="AD10" s="149">
        <v>0.46414481318171269</v>
      </c>
      <c r="AE10" s="153">
        <v>8.1877999999999993</v>
      </c>
      <c r="AF10" s="154">
        <v>10.43683</v>
      </c>
      <c r="AG10" s="154">
        <v>-1.0518380000000001</v>
      </c>
      <c r="AH10" s="155">
        <v>5.8592320000000004</v>
      </c>
      <c r="AI10" s="311">
        <v>4800.8712000000005</v>
      </c>
      <c r="AJ10" s="313"/>
      <c r="AK10" s="92"/>
      <c r="AL10" s="314"/>
      <c r="AM10" s="313">
        <v>115076.90000000001</v>
      </c>
      <c r="AN10" s="92">
        <v>144435.29999999996</v>
      </c>
      <c r="AO10" s="92">
        <v>170645.65385767224</v>
      </c>
      <c r="AP10" s="314">
        <v>222528.45245822362</v>
      </c>
      <c r="AQ10" s="313">
        <v>766434.4</v>
      </c>
      <c r="AR10" s="92">
        <v>923838.5550867368</v>
      </c>
      <c r="AS10" s="314">
        <v>1117171.2745824414</v>
      </c>
      <c r="AT10" s="313"/>
      <c r="AU10" s="92"/>
      <c r="AV10" s="314"/>
    </row>
    <row r="11" spans="2:48" ht="12.75">
      <c r="B11" s="104" t="s">
        <v>441</v>
      </c>
      <c r="C11" s="105" t="s">
        <v>286</v>
      </c>
      <c r="D11" s="106" t="s">
        <v>201</v>
      </c>
      <c r="E11" s="148">
        <v>1735.25</v>
      </c>
      <c r="F11" s="148">
        <v>1650</v>
      </c>
      <c r="G11" s="148">
        <f t="shared" si="13"/>
        <v>-4.9128367670364526</v>
      </c>
      <c r="H11" s="148">
        <v>5753.2</v>
      </c>
      <c r="I11" s="149">
        <v>121.65577873357226</v>
      </c>
      <c r="J11" s="149">
        <v>130.53514819593786</v>
      </c>
      <c r="K11" s="150">
        <v>14.375408948604317</v>
      </c>
      <c r="L11" s="151">
        <v>19.650293360067973</v>
      </c>
      <c r="M11" s="151">
        <v>31.405206549657386</v>
      </c>
      <c r="N11" s="152">
        <v>53.760704295274508</v>
      </c>
      <c r="O11" s="150">
        <f t="shared" si="14"/>
        <v>36.693804192442016</v>
      </c>
      <c r="P11" s="151">
        <f t="shared" si="15"/>
        <v>59.820548091546399</v>
      </c>
      <c r="Q11" s="152">
        <f t="shared" si="16"/>
        <v>71.184049403620335</v>
      </c>
      <c r="R11" s="150">
        <f t="shared" si="9"/>
        <v>88.30656968848416</v>
      </c>
      <c r="S11" s="151">
        <f t="shared" si="9"/>
        <v>55.253577054373189</v>
      </c>
      <c r="T11" s="152">
        <f t="shared" si="9"/>
        <v>32.277292917692044</v>
      </c>
      <c r="U11" s="150">
        <v>11.826614751739847</v>
      </c>
      <c r="V11" s="151">
        <v>7.9411901236596014</v>
      </c>
      <c r="W11" s="152">
        <v>6.3366638784363385</v>
      </c>
      <c r="X11" s="150">
        <f t="shared" si="10"/>
        <v>15.546319895570161</v>
      </c>
      <c r="Y11" s="151">
        <f t="shared" si="11"/>
        <v>13.406068182443111</v>
      </c>
      <c r="Z11" s="152">
        <f t="shared" si="12"/>
        <v>10.524255548838484</v>
      </c>
      <c r="AA11" s="150">
        <v>14.168550373776325</v>
      </c>
      <c r="AB11" s="151">
        <v>17.699249802179573</v>
      </c>
      <c r="AC11" s="152">
        <v>22.475734028205139</v>
      </c>
      <c r="AD11" s="149">
        <v>0</v>
      </c>
      <c r="AE11" s="153">
        <v>17.899850000000001</v>
      </c>
      <c r="AF11" s="154">
        <v>41.68777</v>
      </c>
      <c r="AG11" s="154">
        <v>88.696179999999998</v>
      </c>
      <c r="AH11" s="155">
        <v>68.006010000000003</v>
      </c>
      <c r="AI11" s="311">
        <v>10182.588679999999</v>
      </c>
      <c r="AJ11" s="313">
        <v>782918</v>
      </c>
      <c r="AK11" s="92">
        <v>871719.99192272441</v>
      </c>
      <c r="AL11" s="314">
        <v>1064104.3763905114</v>
      </c>
      <c r="AM11" s="313">
        <v>81554.57004722202</v>
      </c>
      <c r="AN11" s="92">
        <v>113052.06775914307</v>
      </c>
      <c r="AO11" s="92">
        <v>180680.43432148886</v>
      </c>
      <c r="AP11" s="314">
        <v>309296.0839515733</v>
      </c>
      <c r="AQ11" s="313">
        <v>820188</v>
      </c>
      <c r="AR11" s="92">
        <v>1221485.3628929174</v>
      </c>
      <c r="AS11" s="314">
        <v>1530781.4468444907</v>
      </c>
      <c r="AT11" s="313">
        <v>1988905</v>
      </c>
      <c r="AU11" s="92">
        <v>1503748.9677148007</v>
      </c>
      <c r="AV11" s="314">
        <v>1016317.7077711539</v>
      </c>
    </row>
    <row r="12" spans="2:48" ht="12.75">
      <c r="B12" s="104" t="s">
        <v>457</v>
      </c>
      <c r="C12" s="105" t="s">
        <v>286</v>
      </c>
      <c r="D12" s="106" t="s">
        <v>192</v>
      </c>
      <c r="E12" s="148">
        <v>1808.7</v>
      </c>
      <c r="F12" s="148">
        <v>2200</v>
      </c>
      <c r="G12" s="148">
        <f t="shared" si="13"/>
        <v>21.634322994415882</v>
      </c>
      <c r="H12" s="148">
        <v>2713.6650960000002</v>
      </c>
      <c r="I12" s="149">
        <v>57.881795649806449</v>
      </c>
      <c r="J12" s="149">
        <v>62.351520955794506</v>
      </c>
      <c r="K12" s="150">
        <v>54.798826721868913</v>
      </c>
      <c r="L12" s="151">
        <v>57.893047670382131</v>
      </c>
      <c r="M12" s="151">
        <v>62.452721589449403</v>
      </c>
      <c r="N12" s="152">
        <v>69.447321495345534</v>
      </c>
      <c r="O12" s="150">
        <f t="shared" si="14"/>
        <v>5.6465094849893704</v>
      </c>
      <c r="P12" s="151">
        <f t="shared" si="15"/>
        <v>7.8760302014640349</v>
      </c>
      <c r="Q12" s="152">
        <f t="shared" si="16"/>
        <v>11.199832013530342</v>
      </c>
      <c r="R12" s="150">
        <f t="shared" si="9"/>
        <v>31.242093356320645</v>
      </c>
      <c r="S12" s="151">
        <f t="shared" si="9"/>
        <v>28.961107762284566</v>
      </c>
      <c r="T12" s="152">
        <f t="shared" si="9"/>
        <v>26.044201000915809</v>
      </c>
      <c r="U12" s="150">
        <v>7.17320043355023</v>
      </c>
      <c r="V12" s="151">
        <v>7.3961058247480738</v>
      </c>
      <c r="W12" s="152">
        <v>7.5091263601089935</v>
      </c>
      <c r="X12" s="150">
        <f t="shared" si="10"/>
        <v>18.983745024333874</v>
      </c>
      <c r="Y12" s="151">
        <f t="shared" si="11"/>
        <v>18.072350476047205</v>
      </c>
      <c r="Z12" s="152">
        <f t="shared" si="12"/>
        <v>16.074467223148922</v>
      </c>
      <c r="AA12" s="150">
        <v>23.493854221996123</v>
      </c>
      <c r="AB12" s="151">
        <v>25.366393318800952</v>
      </c>
      <c r="AC12" s="152">
        <v>28.61361574098207</v>
      </c>
      <c r="AD12" s="149">
        <v>2.6538397744236191</v>
      </c>
      <c r="AE12" s="153">
        <v>24.202580000000001</v>
      </c>
      <c r="AF12" s="154">
        <v>16.89772</v>
      </c>
      <c r="AG12" s="154">
        <v>43.405349999999999</v>
      </c>
      <c r="AH12" s="155">
        <v>23.368120000000001</v>
      </c>
      <c r="AI12" s="311">
        <v>4844.7062958888</v>
      </c>
      <c r="AJ12" s="313">
        <v>242000.00000000012</v>
      </c>
      <c r="AK12" s="92">
        <v>254067.17193110747</v>
      </c>
      <c r="AL12" s="314">
        <v>285246.99677668069</v>
      </c>
      <c r="AM12" s="313">
        <v>148490</v>
      </c>
      <c r="AN12" s="92">
        <v>157020.00000000012</v>
      </c>
      <c r="AO12" s="92">
        <v>172022.55202249458</v>
      </c>
      <c r="AP12" s="314">
        <v>191288.78887440191</v>
      </c>
      <c r="AQ12" s="313">
        <v>682710</v>
      </c>
      <c r="AR12" s="92">
        <v>673592.80474280776</v>
      </c>
      <c r="AS12" s="314">
        <v>663454.4989324644</v>
      </c>
      <c r="AT12" s="313">
        <v>-250640</v>
      </c>
      <c r="AU12" s="92">
        <v>-253115.32029168302</v>
      </c>
      <c r="AV12" s="314">
        <v>-259512.79570038026</v>
      </c>
    </row>
    <row r="13" spans="2:48" ht="12.75">
      <c r="B13" s="104" t="s">
        <v>1294</v>
      </c>
      <c r="C13" s="105" t="s">
        <v>286</v>
      </c>
      <c r="D13" s="106" t="s">
        <v>48</v>
      </c>
      <c r="E13" s="148">
        <v>1752.85</v>
      </c>
      <c r="F13" s="148">
        <v>1850</v>
      </c>
      <c r="G13" s="148">
        <f t="shared" ref="G13" si="17">IF(IFERROR(((IF(F13&lt;0,"-",F13))/E13*100-100),"-")=-100,"-",(IFERROR(((IF(F13&lt;0,"-",F13))/E13*100-100),"-")))</f>
        <v>5.5424023732778096</v>
      </c>
      <c r="H13" s="148">
        <v>7608</v>
      </c>
      <c r="I13" s="149">
        <v>162.0040430107527</v>
      </c>
      <c r="J13" s="149">
        <v>452.56810284348865</v>
      </c>
      <c r="K13" s="150">
        <v>79.294831455785911</v>
      </c>
      <c r="L13" s="151">
        <v>80.048789111348071</v>
      </c>
      <c r="M13" s="151">
        <v>89.556282058636981</v>
      </c>
      <c r="N13" s="152">
        <v>102.54797925076481</v>
      </c>
      <c r="O13" s="150">
        <f t="shared" ref="O13" si="18">IF(AND(K13&lt;0,L13&gt;0),"LP",IF(AND(K13&gt;0,L13&lt;0),"PL",IF(OR(K13&lt;0,L13&lt;0),"Loss",IF(ISERROR((+L13/K13-1)*100),"NA",(+L13/K13-1)*100))))</f>
        <v>0.95082824658321297</v>
      </c>
      <c r="P13" s="151">
        <f t="shared" ref="P13" si="19">IF(AND(L13&lt;0,M13&gt;0),"LP",IF(AND(L13&gt;0,M13&lt;0),"PL",IF(OR(L13&lt;0,M13&lt;0),"Loss",IF(ISERROR((+M13/L13-1)*100),"NA",(+M13/L13-1)*100))))</f>
        <v>11.877122755803281</v>
      </c>
      <c r="Q13" s="152">
        <f t="shared" ref="Q13" si="20">IF(AND(M13&lt;0,N13&gt;0),"LP",IF(AND(M13&gt;0,N13&lt;0),"PL",IF(OR(M13&lt;0,N13&lt;0),"Loss",IF(ISERROR((+N13/M13-1)*100),"NA",(+N13/M13-1)*100))))</f>
        <v>14.506740223562996</v>
      </c>
      <c r="R13" s="150">
        <f t="shared" ref="R13" si="21">IFERROR((IF(($E13/L13)&lt;0,"NM",($E13/L13))),"NA")</f>
        <v>21.89727064530334</v>
      </c>
      <c r="S13" s="151">
        <f t="shared" ref="S13" si="22">IFERROR((IF(($E13/M13)&lt;0,"NM",($E13/M13))),"NA")</f>
        <v>19.572607970173674</v>
      </c>
      <c r="T13" s="152">
        <f t="shared" ref="T13" si="23">IFERROR((IF(($E13/N13)&lt;0,"NM",($E13/N13))),"NA")</f>
        <v>17.092974555000087</v>
      </c>
      <c r="U13" s="150">
        <v>3.0247252884663487</v>
      </c>
      <c r="V13" s="151">
        <v>2.7005834113399665</v>
      </c>
      <c r="W13" s="152">
        <v>2.3991548959750073</v>
      </c>
      <c r="X13" s="150" t="str">
        <f t="shared" ref="X13" si="24">IFERROR((IF(((($AI13*1000)+AT13)/AJ13)&lt;0,"NM",(($AI13*1000)+AT13)/AJ13)),"NA")</f>
        <v>NA</v>
      </c>
      <c r="Y13" s="151" t="str">
        <f t="shared" ref="Y13" si="25">IFERROR((IF(((($AI13*1000)+AU13)/AK13)&lt;0,"NM",(($AI13*1000)+AU13)/AK13)),"NA")</f>
        <v>NA</v>
      </c>
      <c r="Z13" s="152" t="str">
        <f t="shared" ref="Z13" si="26">IFERROR((IF(((($AI13*1000)+AV13)/AL13)&lt;0,"NM",(($AI13*1000)+AV13)/AL13)),"NA")</f>
        <v>NA</v>
      </c>
      <c r="AA13" s="150">
        <v>14.568547818625136</v>
      </c>
      <c r="AB13" s="151">
        <v>14.578939139215802</v>
      </c>
      <c r="AC13" s="152">
        <v>14.865528106818013</v>
      </c>
      <c r="AD13" s="149">
        <v>1.0839489973471774</v>
      </c>
      <c r="AE13" s="153">
        <v>3.3215439999999998</v>
      </c>
      <c r="AF13" s="154">
        <v>21.66656</v>
      </c>
      <c r="AG13" s="154">
        <v>14.775410000000001</v>
      </c>
      <c r="AH13" s="155">
        <v>2.5268320000000002</v>
      </c>
      <c r="AI13" s="311">
        <v>13559.7384</v>
      </c>
      <c r="AJ13" s="313"/>
      <c r="AK13" s="92"/>
      <c r="AL13" s="314"/>
      <c r="AM13" s="313">
        <v>441087.05499999959</v>
      </c>
      <c r="AN13" s="92">
        <v>608122.64600000018</v>
      </c>
      <c r="AO13" s="92">
        <v>680350.11917125923</v>
      </c>
      <c r="AP13" s="314">
        <v>779046.74357013521</v>
      </c>
      <c r="AQ13" s="313">
        <v>4402458.040000001</v>
      </c>
      <c r="AR13" s="92">
        <v>4930870.1627522772</v>
      </c>
      <c r="AS13" s="314">
        <v>5550382.0063224118</v>
      </c>
      <c r="AT13" s="313"/>
      <c r="AU13" s="92"/>
      <c r="AV13" s="314"/>
    </row>
    <row r="14" spans="2:48" ht="12.75">
      <c r="B14" s="104" t="s">
        <v>93</v>
      </c>
      <c r="C14" s="105" t="s">
        <v>286</v>
      </c>
      <c r="D14" s="106" t="s">
        <v>141</v>
      </c>
      <c r="E14" s="148">
        <v>2966</v>
      </c>
      <c r="F14" s="148">
        <v>3250</v>
      </c>
      <c r="G14" s="148">
        <f t="shared" si="13"/>
        <v>9.575185434929196</v>
      </c>
      <c r="H14" s="148">
        <v>2349</v>
      </c>
      <c r="I14" s="149">
        <v>83.77959677419355</v>
      </c>
      <c r="J14" s="149">
        <v>67.09696955794503</v>
      </c>
      <c r="K14" s="150">
        <v>43.410849778258282</v>
      </c>
      <c r="L14" s="151">
        <v>43.707829406761668</v>
      </c>
      <c r="M14" s="151">
        <v>47.923531920608937</v>
      </c>
      <c r="N14" s="152">
        <v>53.648267474708042</v>
      </c>
      <c r="O14" s="150">
        <f t="shared" si="14"/>
        <v>0.68411383333970566</v>
      </c>
      <c r="P14" s="151">
        <f t="shared" si="15"/>
        <v>9.6451884503674137</v>
      </c>
      <c r="Q14" s="152">
        <f t="shared" si="16"/>
        <v>11.945562700977085</v>
      </c>
      <c r="R14" s="150">
        <f t="shared" si="9"/>
        <v>67.859695625634416</v>
      </c>
      <c r="S14" s="151">
        <f t="shared" si="9"/>
        <v>61.890263115697188</v>
      </c>
      <c r="T14" s="152">
        <f t="shared" si="9"/>
        <v>55.286035124960783</v>
      </c>
      <c r="U14" s="150">
        <v>13.60869225662853</v>
      </c>
      <c r="V14" s="151">
        <v>13.337982104819837</v>
      </c>
      <c r="W14" s="152">
        <v>12.922579708068193</v>
      </c>
      <c r="X14" s="150">
        <f t="shared" si="10"/>
        <v>47.011950146627569</v>
      </c>
      <c r="Y14" s="151">
        <f t="shared" si="11"/>
        <v>43.527316653299245</v>
      </c>
      <c r="Z14" s="152">
        <f t="shared" si="12"/>
        <v>39.247836634768127</v>
      </c>
      <c r="AA14" s="150">
        <v>20.234707571933161</v>
      </c>
      <c r="AB14" s="151">
        <v>21.767523203209336</v>
      </c>
      <c r="AC14" s="152">
        <v>23.743781513255787</v>
      </c>
      <c r="AD14" s="149">
        <v>1.4160485502360081</v>
      </c>
      <c r="AE14" s="153">
        <v>20.44425</v>
      </c>
      <c r="AF14" s="154">
        <v>32.410710000000002</v>
      </c>
      <c r="AG14" s="154">
        <v>18.578340000000001</v>
      </c>
      <c r="AH14" s="155">
        <v>11.3635</v>
      </c>
      <c r="AI14" s="311">
        <v>7012.3522499999999</v>
      </c>
      <c r="AJ14" s="313">
        <v>146630</v>
      </c>
      <c r="AK14" s="92">
        <v>158730.04760000005</v>
      </c>
      <c r="AL14" s="314">
        <v>175405.97736300004</v>
      </c>
      <c r="AM14" s="313">
        <v>102015.49697890696</v>
      </c>
      <c r="AN14" s="92">
        <v>102713.39910588991</v>
      </c>
      <c r="AO14" s="92">
        <v>112620.300013431</v>
      </c>
      <c r="AP14" s="314">
        <v>126073.4285655639</v>
      </c>
      <c r="AQ14" s="313">
        <v>512180</v>
      </c>
      <c r="AR14" s="92">
        <v>522575.300013431</v>
      </c>
      <c r="AS14" s="314">
        <v>539373.72857899487</v>
      </c>
      <c r="AT14" s="313">
        <v>-118990</v>
      </c>
      <c r="AU14" s="92">
        <v>-103259.2057215354</v>
      </c>
      <c r="AV14" s="314">
        <v>-128047.10569513743</v>
      </c>
    </row>
    <row r="15" spans="2:48" ht="12.75">
      <c r="B15" s="104" t="s">
        <v>483</v>
      </c>
      <c r="C15" s="105" t="s">
        <v>286</v>
      </c>
      <c r="D15" s="106" t="s">
        <v>215</v>
      </c>
      <c r="E15" s="148">
        <v>1306.5</v>
      </c>
      <c r="F15" s="148">
        <v>1400</v>
      </c>
      <c r="G15" s="148">
        <f t="shared" ref="G15" si="27">IF(IFERROR(((IF(F15&lt;0,"-",F15))/E15*100-100),"-")=-100,"-",(IFERROR(((IF(F15&lt;0,"-",F15))/E15*100-100),"-")))</f>
        <v>7.1565250669728186</v>
      </c>
      <c r="H15" s="148">
        <v>6983.9</v>
      </c>
      <c r="I15" s="149">
        <v>111.04985077658303</v>
      </c>
      <c r="J15" s="149">
        <v>221.00623751493427</v>
      </c>
      <c r="K15" s="150">
        <v>45.783137624804162</v>
      </c>
      <c r="L15" s="151">
        <v>58.381372570017078</v>
      </c>
      <c r="M15" s="151">
        <v>64.078639429260363</v>
      </c>
      <c r="N15" s="152">
        <v>73.193241853029718</v>
      </c>
      <c r="O15" s="150">
        <f t="shared" ref="O15" si="28">IF(AND(K15&lt;0,L15&gt;0),"LP",IF(AND(K15&gt;0,L15&lt;0),"PL",IF(OR(K15&lt;0,L15&lt;0),"Loss",IF(ISERROR((+L15/K15-1)*100),"NA",(+L15/K15-1)*100))))</f>
        <v>27.517194318258142</v>
      </c>
      <c r="P15" s="151">
        <f t="shared" ref="P15" si="29">IF(AND(L15&lt;0,M15&gt;0),"LP",IF(AND(L15&gt;0,M15&lt;0),"PL",IF(OR(L15&lt;0,M15&lt;0),"Loss",IF(ISERROR((+M15/L15-1)*100),"NA",(+M15/L15-1)*100))))</f>
        <v>9.7587066018540725</v>
      </c>
      <c r="Q15" s="152">
        <f t="shared" ref="Q15" si="30">IF(AND(M15&lt;0,N15&gt;0),"LP",IF(AND(M15&gt;0,N15&lt;0),"PL",IF(OR(M15&lt;0,N15&lt;0),"Loss",IF(ISERROR((+N15/M15-1)*100),"NA",(+N15/M15-1)*100))))</f>
        <v>14.224088565162841</v>
      </c>
      <c r="R15" s="150">
        <f t="shared" ref="R15" si="31">IFERROR((IF(($E15/L15)&lt;0,"NM",($E15/L15))),"NA")</f>
        <v>22.378713320470634</v>
      </c>
      <c r="S15" s="151">
        <f t="shared" ref="S15" si="32">IFERROR((IF(($E15/M15)&lt;0,"NM",($E15/M15))),"NA")</f>
        <v>20.389009686173363</v>
      </c>
      <c r="T15" s="152">
        <f t="shared" ref="T15" si="33">IFERROR((IF(($E15/N15)&lt;0,"NM",($E15/N15))),"NA")</f>
        <v>17.850008647293159</v>
      </c>
      <c r="U15" s="150">
        <v>3.8764224635752926</v>
      </c>
      <c r="V15" s="151">
        <v>3.3319204229702297</v>
      </c>
      <c r="W15" s="152">
        <v>2.8663293440027071</v>
      </c>
      <c r="X15" s="150" t="str">
        <f t="shared" ref="X15" si="34">IFERROR((IF(((($AI15*1000)+AT15)/AJ15)&lt;0,"NM",(($AI15*1000)+AT15)/AJ15)),"NA")</f>
        <v>NA</v>
      </c>
      <c r="Y15" s="151" t="str">
        <f t="shared" ref="Y15" si="35">IFERROR((IF(((($AI15*1000)+AU15)/AK15)&lt;0,"NM",(($AI15*1000)+AU15)/AK15)),"NA")</f>
        <v>NA</v>
      </c>
      <c r="Z15" s="152" t="str">
        <f t="shared" ref="Z15" si="36">IFERROR((IF(((($AI15*1000)+AV15)/AL15)&lt;0,"NM",(($AI15*1000)+AV15)/AL15)),"NA")</f>
        <v>NA</v>
      </c>
      <c r="AA15" s="150">
        <v>18.88648251546465</v>
      </c>
      <c r="AB15" s="151">
        <v>17.671273586781297</v>
      </c>
      <c r="AC15" s="152">
        <v>17.344342910094564</v>
      </c>
      <c r="AD15" s="149">
        <v>0.64876370140988759</v>
      </c>
      <c r="AE15" s="153">
        <v>7.1472530000000001</v>
      </c>
      <c r="AF15" s="154">
        <v>20.525829999999999</v>
      </c>
      <c r="AG15" s="154">
        <v>38.525149999999996</v>
      </c>
      <c r="AH15" s="155">
        <v>31.115459999999999</v>
      </c>
      <c r="AI15" s="311">
        <v>9294.8725099999992</v>
      </c>
      <c r="AJ15" s="313"/>
      <c r="AK15" s="92"/>
      <c r="AL15" s="314"/>
      <c r="AM15" s="313">
        <v>318964.96200000006</v>
      </c>
      <c r="AN15" s="92">
        <v>408882.70000000007</v>
      </c>
      <c r="AO15" s="92">
        <v>450049.91616746719</v>
      </c>
      <c r="AP15" s="314">
        <v>514065.41483056889</v>
      </c>
      <c r="AQ15" s="313">
        <v>2383993.2000000002</v>
      </c>
      <c r="AR15" s="92">
        <v>2770832.5161674675</v>
      </c>
      <c r="AS15" s="314">
        <v>3218175.6309980364</v>
      </c>
      <c r="AT15" s="313"/>
      <c r="AU15" s="92"/>
      <c r="AV15" s="314"/>
    </row>
    <row r="16" spans="2:48" ht="12.75">
      <c r="B16" s="104" t="s">
        <v>484</v>
      </c>
      <c r="C16" s="105" t="s">
        <v>286</v>
      </c>
      <c r="D16" s="106" t="s">
        <v>216</v>
      </c>
      <c r="E16" s="148">
        <v>1462.45</v>
      </c>
      <c r="F16" s="148">
        <v>1700</v>
      </c>
      <c r="G16" s="148">
        <f t="shared" ref="G16" si="37">IF(IFERROR(((IF(F16&lt;0,"-",F16))/E16*100-100),"-")=-100,"-",(IFERROR(((IF(F16&lt;0,"-",F16))/E16*100-100),"-")))</f>
        <v>16.243290368901484</v>
      </c>
      <c r="H16" s="148">
        <v>778.72500500000001</v>
      </c>
      <c r="I16" s="149">
        <v>13.512786108267623</v>
      </c>
      <c r="J16" s="149">
        <v>67.03262508960573</v>
      </c>
      <c r="K16" s="150">
        <v>96.005557206568596</v>
      </c>
      <c r="L16" s="151">
        <v>115.51762298773659</v>
      </c>
      <c r="M16" s="151">
        <v>122.36299580813726</v>
      </c>
      <c r="N16" s="152">
        <v>151.14120805919839</v>
      </c>
      <c r="O16" s="150">
        <f t="shared" ref="O16" si="38">IF(AND(K16&lt;0,L16&gt;0),"LP",IF(AND(K16&gt;0,L16&lt;0),"PL",IF(OR(K16&lt;0,L16&lt;0),"Loss",IF(ISERROR((+L16/K16-1)*100),"NA",(+L16/K16-1)*100))))</f>
        <v>20.323892021359981</v>
      </c>
      <c r="P16" s="151">
        <f t="shared" ref="P16" si="39">IF(AND(L16&lt;0,M16&gt;0),"LP",IF(AND(L16&gt;0,M16&lt;0),"PL",IF(OR(L16&lt;0,M16&lt;0),"Loss",IF(ISERROR((+M16/L16-1)*100),"NA",(+M16/L16-1)*100))))</f>
        <v>5.9258255522859793</v>
      </c>
      <c r="Q16" s="152">
        <f t="shared" ref="Q16" si="40">IF(AND(M16&lt;0,N16&gt;0),"LP",IF(AND(M16&gt;0,N16&lt;0),"PL",IF(OR(M16&lt;0,N16&lt;0),"Loss",IF(ISERROR((+N16/M16-1)*100),"NA",(+N16/M16-1)*100))))</f>
        <v>23.518721539136543</v>
      </c>
      <c r="R16" s="150">
        <f t="shared" ref="R16" si="41">IFERROR((IF(($E16/L16)&lt;0,"NM",($E16/L16))),"NA")</f>
        <v>12.65997310345673</v>
      </c>
      <c r="S16" s="151">
        <f t="shared" ref="S16" si="42">IFERROR((IF(($E16/M16)&lt;0,"NM",($E16/M16))),"NA")</f>
        <v>11.951734185170594</v>
      </c>
      <c r="T16" s="152">
        <f t="shared" ref="T16" si="43">IFERROR((IF(($E16/N16)&lt;0,"NM",($E16/N16))),"NA")</f>
        <v>9.6760507526656365</v>
      </c>
      <c r="U16" s="150">
        <v>1.8055589377994188</v>
      </c>
      <c r="V16" s="151">
        <v>1.5959795676848163</v>
      </c>
      <c r="W16" s="152">
        <v>1.3921797357885799</v>
      </c>
      <c r="X16" s="150" t="str">
        <f t="shared" ref="X16" si="44">IFERROR((IF(((($AI16*1000)+AT16)/AJ16)&lt;0,"NM",(($AI16*1000)+AT16)/AJ16)),"NA")</f>
        <v>NA</v>
      </c>
      <c r="Y16" s="151" t="str">
        <f t="shared" ref="Y16" si="45">IFERROR((IF(((($AI16*1000)+AU16)/AK16)&lt;0,"NM",(($AI16*1000)+AU16)/AK16)),"NA")</f>
        <v>NA</v>
      </c>
      <c r="Z16" s="152" t="str">
        <f t="shared" ref="Z16" si="46">IFERROR((IF(((($AI16*1000)+AV16)/AL16)&lt;0,"NM",(($AI16*1000)+AV16)/AL16)),"NA")</f>
        <v>NA</v>
      </c>
      <c r="AA16" s="150">
        <v>15.265839873163836</v>
      </c>
      <c r="AB16" s="151">
        <v>14.204995785361103</v>
      </c>
      <c r="AC16" s="152">
        <v>15.396488040138436</v>
      </c>
      <c r="AD16" s="149">
        <v>1.0240815441695352</v>
      </c>
      <c r="AE16" s="153">
        <v>-2.697937</v>
      </c>
      <c r="AF16" s="154">
        <v>-4.6114220000000001</v>
      </c>
      <c r="AG16" s="154">
        <v>1.7852140000000001</v>
      </c>
      <c r="AH16" s="155">
        <v>-8.4853439999999996</v>
      </c>
      <c r="AI16" s="311">
        <v>1131.020197262</v>
      </c>
      <c r="AJ16" s="313"/>
      <c r="AK16" s="92"/>
      <c r="AL16" s="314"/>
      <c r="AM16" s="313">
        <v>74431.342000000033</v>
      </c>
      <c r="AN16" s="92">
        <v>89769.899999999965</v>
      </c>
      <c r="AO16" s="92">
        <v>95237.566897389377</v>
      </c>
      <c r="AP16" s="314">
        <v>117636.22505663527</v>
      </c>
      <c r="AQ16" s="313">
        <v>632075.6</v>
      </c>
      <c r="AR16" s="92">
        <v>714860.04689738934</v>
      </c>
      <c r="AS16" s="314">
        <v>819264.83195402473</v>
      </c>
      <c r="AT16" s="313"/>
      <c r="AU16" s="92"/>
      <c r="AV16" s="314"/>
    </row>
    <row r="17" spans="2:48" ht="12.75">
      <c r="B17" s="104" t="s">
        <v>458</v>
      </c>
      <c r="C17" s="105" t="s">
        <v>286</v>
      </c>
      <c r="D17" s="106" t="s">
        <v>193</v>
      </c>
      <c r="E17" s="148">
        <v>1907.2</v>
      </c>
      <c r="F17" s="148">
        <v>2200</v>
      </c>
      <c r="G17" s="148">
        <f t="shared" si="13"/>
        <v>15.352348993288587</v>
      </c>
      <c r="H17" s="148">
        <v>4571.7307220000002</v>
      </c>
      <c r="I17" s="149">
        <v>103.74333030861051</v>
      </c>
      <c r="J17" s="149">
        <v>158.27187765830345</v>
      </c>
      <c r="K17" s="150">
        <v>57.558160820739118</v>
      </c>
      <c r="L17" s="151">
        <v>63.310150168148908</v>
      </c>
      <c r="M17" s="151">
        <v>63.945917473888045</v>
      </c>
      <c r="N17" s="152">
        <v>72.012579111477464</v>
      </c>
      <c r="O17" s="150">
        <f t="shared" si="14"/>
        <v>9.9933515341533496</v>
      </c>
      <c r="P17" s="151">
        <f t="shared" si="15"/>
        <v>1.0042107056302374</v>
      </c>
      <c r="Q17" s="152">
        <f t="shared" si="16"/>
        <v>12.614818828556796</v>
      </c>
      <c r="R17" s="150">
        <f t="shared" si="9"/>
        <v>30.124711360414764</v>
      </c>
      <c r="S17" s="151">
        <f t="shared" si="9"/>
        <v>29.82520347415133</v>
      </c>
      <c r="T17" s="152">
        <f t="shared" si="9"/>
        <v>26.484261826640061</v>
      </c>
      <c r="U17" s="150">
        <v>8.957595248412547</v>
      </c>
      <c r="V17" s="151">
        <v>8.9432737346086171</v>
      </c>
      <c r="W17" s="152">
        <v>8.9208180719757504</v>
      </c>
      <c r="X17" s="150">
        <f t="shared" si="10"/>
        <v>22.63106193821535</v>
      </c>
      <c r="Y17" s="151">
        <f t="shared" si="11"/>
        <v>20.891350898438422</v>
      </c>
      <c r="Z17" s="152">
        <f t="shared" si="12"/>
        <v>18.717119040406164</v>
      </c>
      <c r="AA17" s="150">
        <v>29.765843337022929</v>
      </c>
      <c r="AB17" s="151">
        <v>30.075071260462003</v>
      </c>
      <c r="AC17" s="152">
        <v>33.791723506698759</v>
      </c>
      <c r="AD17" s="149">
        <v>2.4119127516778525</v>
      </c>
      <c r="AE17" s="153">
        <v>21.2075</v>
      </c>
      <c r="AF17" s="154">
        <v>29.243480000000002</v>
      </c>
      <c r="AG17" s="154">
        <v>30.700990000000001</v>
      </c>
      <c r="AH17" s="155">
        <v>24.322030000000002</v>
      </c>
      <c r="AI17" s="311">
        <v>8683.3167468307001</v>
      </c>
      <c r="AJ17" s="313">
        <v>368181.43000000005</v>
      </c>
      <c r="AK17" s="92">
        <v>390882.91358438833</v>
      </c>
      <c r="AL17" s="314">
        <v>436315.40024997806</v>
      </c>
      <c r="AM17" s="313">
        <v>240950.00000000006</v>
      </c>
      <c r="AN17" s="92">
        <v>243370</v>
      </c>
      <c r="AO17" s="92">
        <v>265281.82571577799</v>
      </c>
      <c r="AP17" s="314">
        <v>298746.64741491101</v>
      </c>
      <c r="AQ17" s="313">
        <v>881160.00000000012</v>
      </c>
      <c r="AR17" s="92">
        <v>882970.98687835154</v>
      </c>
      <c r="AS17" s="314">
        <v>885193.61920152791</v>
      </c>
      <c r="AT17" s="313">
        <v>-350980</v>
      </c>
      <c r="AU17" s="92">
        <v>-517244.63893526001</v>
      </c>
      <c r="AV17" s="314">
        <v>-516749.46118939918</v>
      </c>
    </row>
    <row r="18" spans="2:48" ht="12.75">
      <c r="B18" s="104" t="s">
        <v>94</v>
      </c>
      <c r="C18" s="105" t="s">
        <v>286</v>
      </c>
      <c r="D18" s="106" t="s">
        <v>142</v>
      </c>
      <c r="E18" s="148">
        <v>522.75</v>
      </c>
      <c r="F18" s="148">
        <v>575</v>
      </c>
      <c r="G18" s="148">
        <f t="shared" si="13"/>
        <v>9.995217599234806</v>
      </c>
      <c r="H18" s="148">
        <v>12258.6</v>
      </c>
      <c r="I18" s="149">
        <v>76.554005017921156</v>
      </c>
      <c r="J18" s="149">
        <v>89.372907048984459</v>
      </c>
      <c r="K18" s="150">
        <v>15.030930157708402</v>
      </c>
      <c r="L18" s="151">
        <v>16.387081788108645</v>
      </c>
      <c r="M18" s="151">
        <v>17.288114297170495</v>
      </c>
      <c r="N18" s="152">
        <v>18.794242075113047</v>
      </c>
      <c r="O18" s="150">
        <f t="shared" si="14"/>
        <v>9.022406572122609</v>
      </c>
      <c r="P18" s="151">
        <f t="shared" si="15"/>
        <v>5.4984317568713692</v>
      </c>
      <c r="Q18" s="152">
        <f t="shared" si="16"/>
        <v>8.7119263099102451</v>
      </c>
      <c r="R18" s="150">
        <f t="shared" si="9"/>
        <v>31.900127598028817</v>
      </c>
      <c r="S18" s="151">
        <f t="shared" si="9"/>
        <v>30.237537247515611</v>
      </c>
      <c r="T18" s="152">
        <f t="shared" si="9"/>
        <v>27.814369843209317</v>
      </c>
      <c r="U18" s="150">
        <v>8.7594144509911818</v>
      </c>
      <c r="V18" s="151">
        <v>8.3350924376926994</v>
      </c>
      <c r="W18" s="152">
        <v>7.8892557620591273</v>
      </c>
      <c r="X18" s="150">
        <f t="shared" si="10"/>
        <v>23.638223418214508</v>
      </c>
      <c r="Y18" s="151">
        <f t="shared" si="11"/>
        <v>21.635965591460273</v>
      </c>
      <c r="Z18" s="152">
        <f t="shared" si="12"/>
        <v>19.72951422583548</v>
      </c>
      <c r="AA18" s="150">
        <v>28.481773849304616</v>
      </c>
      <c r="AB18" s="151">
        <v>28.249612681958013</v>
      </c>
      <c r="AC18" s="152">
        <v>29.143383313150085</v>
      </c>
      <c r="AD18" s="149">
        <v>2.6303204208512674</v>
      </c>
      <c r="AE18" s="153">
        <v>22.956610000000001</v>
      </c>
      <c r="AF18" s="154">
        <v>22.13785</v>
      </c>
      <c r="AG18" s="154">
        <v>16.399460000000001</v>
      </c>
      <c r="AH18" s="155">
        <v>13.063689999999999</v>
      </c>
      <c r="AI18" s="311">
        <v>6407.5702200000005</v>
      </c>
      <c r="AJ18" s="313">
        <v>262543.5</v>
      </c>
      <c r="AK18" s="92">
        <v>283695.31406500004</v>
      </c>
      <c r="AL18" s="314">
        <v>308833.60090671503</v>
      </c>
      <c r="AM18" s="313">
        <v>186804.40000000002</v>
      </c>
      <c r="AN18" s="92">
        <v>204587.80000000002</v>
      </c>
      <c r="AO18" s="92">
        <v>215836.9205658845</v>
      </c>
      <c r="AP18" s="314">
        <v>234640.47403516388</v>
      </c>
      <c r="AQ18" s="313">
        <v>745070</v>
      </c>
      <c r="AR18" s="92">
        <v>782999.94556588458</v>
      </c>
      <c r="AS18" s="314">
        <v>827248.74460104841</v>
      </c>
      <c r="AT18" s="313">
        <v>-201508.31</v>
      </c>
      <c r="AU18" s="92">
        <v>-269548.16643114365</v>
      </c>
      <c r="AV18" s="314">
        <v>-314433.29749496898</v>
      </c>
    </row>
    <row r="19" spans="2:48" ht="12.75">
      <c r="B19" s="104" t="s">
        <v>397</v>
      </c>
      <c r="C19" s="105" t="s">
        <v>286</v>
      </c>
      <c r="D19" s="106" t="s">
        <v>172</v>
      </c>
      <c r="E19" s="148">
        <v>1001.75</v>
      </c>
      <c r="F19" s="148">
        <v>1100</v>
      </c>
      <c r="G19" s="148">
        <f t="shared" si="13"/>
        <v>9.8078362864986133</v>
      </c>
      <c r="H19" s="148">
        <v>2440</v>
      </c>
      <c r="I19" s="149">
        <v>29.301863799283151</v>
      </c>
      <c r="J19" s="149">
        <v>24.884669725209079</v>
      </c>
      <c r="K19" s="150">
        <v>14.804166666666667</v>
      </c>
      <c r="L19" s="151">
        <v>36.815573770491802</v>
      </c>
      <c r="M19" s="151">
        <v>45.568412727214486</v>
      </c>
      <c r="N19" s="152">
        <v>76.607732397330622</v>
      </c>
      <c r="O19" s="150">
        <f t="shared" si="14"/>
        <v>148.68386447841351</v>
      </c>
      <c r="P19" s="151">
        <f t="shared" si="15"/>
        <v>23.774826955809147</v>
      </c>
      <c r="Q19" s="152">
        <f t="shared" si="16"/>
        <v>68.115867576793505</v>
      </c>
      <c r="R19" s="150">
        <f t="shared" si="9"/>
        <v>27.209952131804521</v>
      </c>
      <c r="S19" s="151">
        <f t="shared" si="9"/>
        <v>21.983429749830464</v>
      </c>
      <c r="T19" s="152">
        <f t="shared" si="9"/>
        <v>13.076356245664122</v>
      </c>
      <c r="U19" s="150">
        <v>3.1470342092726824</v>
      </c>
      <c r="V19" s="151">
        <v>2.7789787389723033</v>
      </c>
      <c r="W19" s="152">
        <v>2.3104055765955729</v>
      </c>
      <c r="X19" s="150">
        <f t="shared" si="10"/>
        <v>11.27934551636209</v>
      </c>
      <c r="Y19" s="151">
        <f t="shared" si="11"/>
        <v>9.9720245021391474</v>
      </c>
      <c r="Z19" s="152">
        <f t="shared" si="12"/>
        <v>7.1558069191100246</v>
      </c>
      <c r="AA19" s="150">
        <v>12.436753932923258</v>
      </c>
      <c r="AB19" s="151">
        <v>13.426370819252984</v>
      </c>
      <c r="AC19" s="152">
        <v>19.295296348965032</v>
      </c>
      <c r="AD19" s="149">
        <v>0.72872473171949081</v>
      </c>
      <c r="AE19" s="153">
        <v>6.2019609999999998</v>
      </c>
      <c r="AF19" s="154">
        <v>22.493279999999999</v>
      </c>
      <c r="AG19" s="154">
        <v>28.478899999999999</v>
      </c>
      <c r="AH19" s="155">
        <v>13.7835</v>
      </c>
      <c r="AI19" s="311">
        <v>2452.5659999999998</v>
      </c>
      <c r="AJ19" s="313">
        <v>282360</v>
      </c>
      <c r="AK19" s="92">
        <v>319599.87017232546</v>
      </c>
      <c r="AL19" s="314">
        <v>432794.77062487107</v>
      </c>
      <c r="AM19" s="313">
        <v>35530</v>
      </c>
      <c r="AN19" s="92">
        <v>89830</v>
      </c>
      <c r="AO19" s="92">
        <v>111186.92705440335</v>
      </c>
      <c r="AP19" s="314">
        <v>186922.86704948673</v>
      </c>
      <c r="AQ19" s="313">
        <v>776690</v>
      </c>
      <c r="AR19" s="92">
        <v>879556.92705440335</v>
      </c>
      <c r="AS19" s="314">
        <v>1057939.7941038902</v>
      </c>
      <c r="AT19" s="313">
        <v>732270</v>
      </c>
      <c r="AU19" s="92">
        <v>734491.73623892013</v>
      </c>
      <c r="AV19" s="314">
        <v>644429.81419208809</v>
      </c>
    </row>
    <row r="20" spans="2:48" ht="12.75">
      <c r="B20" s="104" t="s">
        <v>485</v>
      </c>
      <c r="C20" s="105" t="s">
        <v>287</v>
      </c>
      <c r="D20" s="106" t="s">
        <v>217</v>
      </c>
      <c r="E20" s="148">
        <v>1872.95</v>
      </c>
      <c r="F20" s="148">
        <v>1800</v>
      </c>
      <c r="G20" s="148">
        <f t="shared" si="13"/>
        <v>-3.8949251181291515</v>
      </c>
      <c r="H20" s="148">
        <v>1988</v>
      </c>
      <c r="I20" s="149">
        <v>45.184841099163684</v>
      </c>
      <c r="J20" s="149">
        <v>111.14995765830346</v>
      </c>
      <c r="K20" s="150">
        <v>75.130083381465241</v>
      </c>
      <c r="L20" s="151">
        <v>91.619402543602305</v>
      </c>
      <c r="M20" s="151">
        <v>97.388627838587539</v>
      </c>
      <c r="N20" s="152">
        <v>113.53275229565698</v>
      </c>
      <c r="O20" s="150">
        <f t="shared" si="14"/>
        <v>21.94769181662457</v>
      </c>
      <c r="P20" s="151">
        <f t="shared" si="15"/>
        <v>6.2969470819672857</v>
      </c>
      <c r="Q20" s="152">
        <f t="shared" si="16"/>
        <v>16.577011931851835</v>
      </c>
      <c r="R20" s="150">
        <f t="shared" si="9"/>
        <v>20.442722261899167</v>
      </c>
      <c r="S20" s="151">
        <f t="shared" si="9"/>
        <v>19.231711561890346</v>
      </c>
      <c r="T20" s="152">
        <f t="shared" si="9"/>
        <v>16.497001632819984</v>
      </c>
      <c r="U20" s="150">
        <v>2.8646825030589351</v>
      </c>
      <c r="V20" s="151">
        <v>2.4996098554622685</v>
      </c>
      <c r="W20" s="152">
        <v>2.1744867622441015</v>
      </c>
      <c r="X20" s="150" t="str">
        <f t="shared" si="10"/>
        <v>NA</v>
      </c>
      <c r="Y20" s="151" t="str">
        <f t="shared" si="11"/>
        <v>NA</v>
      </c>
      <c r="Z20" s="152" t="str">
        <f t="shared" si="12"/>
        <v>NA</v>
      </c>
      <c r="AA20" s="150">
        <v>15.347027055970727</v>
      </c>
      <c r="AB20" s="151">
        <v>14.237861053217518</v>
      </c>
      <c r="AC20" s="152">
        <v>14.282867734561563</v>
      </c>
      <c r="AD20" s="149">
        <v>8.0060082571218674E-2</v>
      </c>
      <c r="AE20" s="153">
        <v>2.30227</v>
      </c>
      <c r="AF20" s="154">
        <v>5.4796820000000004</v>
      </c>
      <c r="AG20" s="154">
        <v>6.1011189999999997</v>
      </c>
      <c r="AH20" s="155">
        <v>-1.8421449999999999</v>
      </c>
      <c r="AI20" s="311">
        <v>3781.9712000000004</v>
      </c>
      <c r="AJ20" s="313"/>
      <c r="AK20" s="92"/>
      <c r="AL20" s="314"/>
      <c r="AM20" s="313">
        <v>149250.16300000009</v>
      </c>
      <c r="AN20" s="92">
        <v>182132.11599999992</v>
      </c>
      <c r="AO20" s="92">
        <v>193600.8789637872</v>
      </c>
      <c r="AP20" s="314">
        <v>225694.11976978424</v>
      </c>
      <c r="AQ20" s="313">
        <v>967187.56799999997</v>
      </c>
      <c r="AR20" s="92">
        <v>1112304.1846202561</v>
      </c>
      <c r="AS20" s="314">
        <v>1279644.7764114446</v>
      </c>
      <c r="AT20" s="313"/>
      <c r="AU20" s="92"/>
      <c r="AV20" s="314"/>
    </row>
    <row r="21" spans="2:48" ht="12.75">
      <c r="B21" s="104" t="s">
        <v>254</v>
      </c>
      <c r="C21" s="105" t="s">
        <v>286</v>
      </c>
      <c r="D21" s="106" t="s">
        <v>80</v>
      </c>
      <c r="E21" s="148">
        <v>3705.8</v>
      </c>
      <c r="F21" s="148">
        <v>4150</v>
      </c>
      <c r="G21" s="148">
        <f t="shared" si="13"/>
        <v>11.98661557558421</v>
      </c>
      <c r="H21" s="148">
        <v>1374.65</v>
      </c>
      <c r="I21" s="149">
        <v>61.780417025089605</v>
      </c>
      <c r="J21" s="149">
        <v>111.46745691756273</v>
      </c>
      <c r="K21" s="150">
        <v>75.866802458807769</v>
      </c>
      <c r="L21" s="151">
        <v>94.483104790310392</v>
      </c>
      <c r="M21" s="151">
        <v>105.8269867739068</v>
      </c>
      <c r="N21" s="152">
        <v>136.02450703224341</v>
      </c>
      <c r="O21" s="150">
        <f t="shared" si="14"/>
        <v>24.538140172192492</v>
      </c>
      <c r="P21" s="151">
        <f t="shared" si="15"/>
        <v>12.006254460807853</v>
      </c>
      <c r="Q21" s="152">
        <f t="shared" si="16"/>
        <v>28.534801168299207</v>
      </c>
      <c r="R21" s="150">
        <f t="shared" si="9"/>
        <v>39.221827100457901</v>
      </c>
      <c r="S21" s="151">
        <f t="shared" si="9"/>
        <v>35.017532984447783</v>
      </c>
      <c r="T21" s="152">
        <f t="shared" si="9"/>
        <v>27.243620145019698</v>
      </c>
      <c r="U21" s="150">
        <v>5.8988221410934152</v>
      </c>
      <c r="V21" s="151">
        <v>5.2172142222837161</v>
      </c>
      <c r="W21" s="152">
        <v>4.5468663110379088</v>
      </c>
      <c r="X21" s="150">
        <f t="shared" si="10"/>
        <v>24.364831835196089</v>
      </c>
      <c r="Y21" s="151">
        <f t="shared" si="11"/>
        <v>21.168497773959707</v>
      </c>
      <c r="Z21" s="152">
        <f t="shared" si="12"/>
        <v>17.497949726949521</v>
      </c>
      <c r="AA21" s="150">
        <v>14.785674307549792</v>
      </c>
      <c r="AB21" s="151">
        <v>15.812424382829683</v>
      </c>
      <c r="AC21" s="152">
        <v>17.835475042616579</v>
      </c>
      <c r="AD21" s="149">
        <v>0.59366398618381999</v>
      </c>
      <c r="AE21" s="153">
        <v>3.9495089999999999</v>
      </c>
      <c r="AF21" s="154">
        <v>-8.0973969999999992E-3</v>
      </c>
      <c r="AG21" s="154">
        <v>25.124089999999999</v>
      </c>
      <c r="AH21" s="155">
        <v>5.0679730000000003</v>
      </c>
      <c r="AI21" s="311">
        <v>5171.0209050000003</v>
      </c>
      <c r="AJ21" s="313">
        <v>234936.20000000019</v>
      </c>
      <c r="AK21" s="92">
        <v>270011.63738500234</v>
      </c>
      <c r="AL21" s="314">
        <v>323318.94409186998</v>
      </c>
      <c r="AM21" s="313">
        <v>104290.3000000001</v>
      </c>
      <c r="AN21" s="92">
        <v>129881.20000000019</v>
      </c>
      <c r="AO21" s="92">
        <v>145475.06736875098</v>
      </c>
      <c r="AP21" s="314">
        <v>186986.08859187341</v>
      </c>
      <c r="AQ21" s="313">
        <v>863592.4</v>
      </c>
      <c r="AR21" s="92">
        <v>976417.25122993719</v>
      </c>
      <c r="AS21" s="314">
        <v>1120371.1790763333</v>
      </c>
      <c r="AT21" s="313">
        <v>553160.1</v>
      </c>
      <c r="AU21" s="92">
        <v>544719.83992763725</v>
      </c>
      <c r="AV21" s="314">
        <v>486397.72448994295</v>
      </c>
    </row>
    <row r="22" spans="2:48" ht="12.75">
      <c r="B22" s="104" t="s">
        <v>1283</v>
      </c>
      <c r="C22" s="105" t="s">
        <v>286</v>
      </c>
      <c r="D22" s="106" t="s">
        <v>121</v>
      </c>
      <c r="E22" s="148">
        <v>3182.05</v>
      </c>
      <c r="F22" s="148">
        <v>3310</v>
      </c>
      <c r="G22" s="148">
        <f t="shared" si="13"/>
        <v>4.0209927562420376</v>
      </c>
      <c r="H22" s="148">
        <v>1244</v>
      </c>
      <c r="I22" s="149">
        <v>47.275715651135002</v>
      </c>
      <c r="J22" s="149">
        <v>103.72630212664276</v>
      </c>
      <c r="K22" s="150">
        <v>66.213170853851935</v>
      </c>
      <c r="L22" s="151">
        <v>88.741953237050097</v>
      </c>
      <c r="M22" s="151">
        <v>106.4287183656517</v>
      </c>
      <c r="N22" s="152">
        <v>124.66421468338298</v>
      </c>
      <c r="O22" s="150">
        <f t="shared" si="14"/>
        <v>34.024623942152665</v>
      </c>
      <c r="P22" s="151">
        <f t="shared" si="15"/>
        <v>19.930556499422771</v>
      </c>
      <c r="Q22" s="152">
        <f t="shared" si="16"/>
        <v>17.133999730298832</v>
      </c>
      <c r="R22" s="150">
        <f t="shared" si="9"/>
        <v>35.857335611038614</v>
      </c>
      <c r="S22" s="151">
        <f t="shared" si="9"/>
        <v>29.898415097582909</v>
      </c>
      <c r="T22" s="152">
        <f t="shared" si="9"/>
        <v>25.524967273741218</v>
      </c>
      <c r="U22" s="150">
        <v>7.2997183479555661</v>
      </c>
      <c r="V22" s="151">
        <v>6.1319422823137959</v>
      </c>
      <c r="W22" s="152">
        <v>5.151523118393504</v>
      </c>
      <c r="X22" s="150">
        <f t="shared" si="10"/>
        <v>28.269545094584643</v>
      </c>
      <c r="Y22" s="151">
        <f t="shared" si="11"/>
        <v>23.031867329672842</v>
      </c>
      <c r="Z22" s="152">
        <f t="shared" si="12"/>
        <v>19.790609792224572</v>
      </c>
      <c r="AA22" s="150">
        <v>22.256454839104659</v>
      </c>
      <c r="AB22" s="151">
        <v>22.292371929314186</v>
      </c>
      <c r="AC22" s="152">
        <v>21.935927985579522</v>
      </c>
      <c r="AD22" s="149">
        <v>0.66309454596879369</v>
      </c>
      <c r="AE22" s="153">
        <v>10.30401</v>
      </c>
      <c r="AF22" s="154">
        <v>69.357069999999993</v>
      </c>
      <c r="AG22" s="154">
        <v>100.11</v>
      </c>
      <c r="AH22" s="155">
        <v>84.343770000000006</v>
      </c>
      <c r="AI22" s="311">
        <v>3956.9773999999998</v>
      </c>
      <c r="AJ22" s="313">
        <v>131453.69999999995</v>
      </c>
      <c r="AK22" s="92">
        <v>160634.22158405557</v>
      </c>
      <c r="AL22" s="314">
        <v>185249.76926905685</v>
      </c>
      <c r="AM22" s="313">
        <v>79330</v>
      </c>
      <c r="AN22" s="92">
        <v>106422.89999999997</v>
      </c>
      <c r="AO22" s="92">
        <v>127633.57621282415</v>
      </c>
      <c r="AP22" s="314">
        <v>149502.3128169002</v>
      </c>
      <c r="AQ22" s="313">
        <v>522765.60000000003</v>
      </c>
      <c r="AR22" s="92">
        <v>622321.84621282422</v>
      </c>
      <c r="AS22" s="314">
        <v>740759.8790297244</v>
      </c>
      <c r="AT22" s="313">
        <v>-240841.09999999998</v>
      </c>
      <c r="AU22" s="92">
        <v>-257271.31987076212</v>
      </c>
      <c r="AV22" s="314">
        <v>-290771.50229646062</v>
      </c>
    </row>
    <row r="23" spans="2:48" ht="12.75">
      <c r="B23" s="104" t="s">
        <v>1284</v>
      </c>
      <c r="C23" s="105" t="s">
        <v>286</v>
      </c>
      <c r="D23" s="106" t="s">
        <v>122</v>
      </c>
      <c r="E23" s="148">
        <v>13497.35</v>
      </c>
      <c r="F23" s="148">
        <v>15160</v>
      </c>
      <c r="G23" s="148">
        <f t="shared" ref="G23" si="47">IF(IFERROR(((IF(F23&lt;0,"-",F23))/E23*100-100),"-")=-100,"-",(IFERROR(((IF(F23&lt;0,"-",F23))/E23*100-100),"-")))</f>
        <v>12.318343971223982</v>
      </c>
      <c r="H23" s="148">
        <v>314.39999999999998</v>
      </c>
      <c r="I23" s="149">
        <v>50.275076702508954</v>
      </c>
      <c r="J23" s="149">
        <v>97.331612520907996</v>
      </c>
      <c r="K23" s="150">
        <v>273.55998411016947</v>
      </c>
      <c r="L23" s="151">
        <v>429.01399491094151</v>
      </c>
      <c r="M23" s="151">
        <v>484.87718932569163</v>
      </c>
      <c r="N23" s="152">
        <v>565.07327150521178</v>
      </c>
      <c r="O23" s="150">
        <f t="shared" ref="O23" si="48">IF(AND(K23&lt;0,L23&gt;0),"LP",IF(AND(K23&gt;0,L23&lt;0),"PL",IF(OR(K23&lt;0,L23&lt;0),"Loss",IF(ISERROR((+L23/K23-1)*100),"NA",(+L23/K23-1)*100))))</f>
        <v>56.826297642336023</v>
      </c>
      <c r="P23" s="151">
        <f t="shared" ref="P23" si="49">IF(AND(L23&lt;0,M23&gt;0),"LP",IF(AND(L23&gt;0,M23&lt;0),"PL",IF(OR(L23&lt;0,M23&lt;0),"Loss",IF(ISERROR((+M23/L23-1)*100),"NA",(+M23/L23-1)*100))))</f>
        <v>13.021298856776609</v>
      </c>
      <c r="Q23" s="152">
        <f t="shared" ref="Q23" si="50">IF(AND(M23&lt;0,N23&gt;0),"LP",IF(AND(M23&gt;0,N23&lt;0),"PL",IF(OR(M23&lt;0,N23&lt;0),"Loss",IF(ISERROR((+N23/M23-1)*100),"NA",(+N23/M23-1)*100))))</f>
        <v>16.53946276397269</v>
      </c>
      <c r="R23" s="150">
        <f t="shared" ref="R23" si="51">IFERROR((IF(($E23/L23)&lt;0,"NM",($E23/L23))),"NA")</f>
        <v>31.461327975563826</v>
      </c>
      <c r="S23" s="151">
        <f t="shared" ref="S23" si="52">IFERROR((IF(($E23/M23)&lt;0,"NM",($E23/M23))),"NA")</f>
        <v>27.836636363056133</v>
      </c>
      <c r="T23" s="152">
        <f t="shared" ref="T23" si="53">IFERROR((IF(($E23/N23)&lt;0,"NM",($E23/N23))),"NA")</f>
        <v>23.886017408054862</v>
      </c>
      <c r="U23" s="150">
        <v>5.0529480602986352</v>
      </c>
      <c r="V23" s="151">
        <v>4.4600167707789469</v>
      </c>
      <c r="W23" s="152">
        <v>3.9224191416987595</v>
      </c>
      <c r="X23" s="150">
        <f t="shared" ref="X23" si="54">IFERROR((IF(((($AI23*1000)+AT23)/AJ23)&lt;0,"NM",(($AI23*1000)+AT23)/AJ23)),"NA")</f>
        <v>20.023825156669169</v>
      </c>
      <c r="Y23" s="151">
        <f t="shared" ref="Y23" si="55">IFERROR((IF(((($AI23*1000)+AU23)/AK23)&lt;0,"NM",(($AI23*1000)+AU23)/AK23)),"NA")</f>
        <v>17.759151319584557</v>
      </c>
      <c r="Z23" s="152">
        <f t="shared" ref="Z23" si="56">IFERROR((IF(((($AI23*1000)+AV23)/AL23)&lt;0,"NM",(($AI23*1000)+AV23)/AL23)),"NA")</f>
        <v>15.122268666456865</v>
      </c>
      <c r="AA23" s="150">
        <v>15.728846657617106</v>
      </c>
      <c r="AB23" s="151">
        <v>15.864819385195245</v>
      </c>
      <c r="AC23" s="152">
        <v>16.267509034679229</v>
      </c>
      <c r="AD23" s="149">
        <v>0.92610771744083098</v>
      </c>
      <c r="AE23" s="153">
        <v>10.81659</v>
      </c>
      <c r="AF23" s="154">
        <v>7.8037280000000004</v>
      </c>
      <c r="AG23" s="154">
        <v>26.438880000000001</v>
      </c>
      <c r="AH23" s="155">
        <v>31.049859999999999</v>
      </c>
      <c r="AI23" s="311">
        <v>4208.0239199999996</v>
      </c>
      <c r="AJ23" s="313">
        <v>185263</v>
      </c>
      <c r="AK23" s="92">
        <v>212558.4758238676</v>
      </c>
      <c r="AL23" s="314">
        <v>244102.76839798526</v>
      </c>
      <c r="AM23" s="313">
        <v>82637</v>
      </c>
      <c r="AN23" s="92">
        <v>134882</v>
      </c>
      <c r="AO23" s="92">
        <v>152445.38832399744</v>
      </c>
      <c r="AP23" s="314">
        <v>177659.03656123858</v>
      </c>
      <c r="AQ23" s="313">
        <v>839820</v>
      </c>
      <c r="AR23" s="92">
        <v>951468.80787599739</v>
      </c>
      <c r="AS23" s="314">
        <v>1081874.9059444359</v>
      </c>
      <c r="AT23" s="313">
        <v>-498350</v>
      </c>
      <c r="AU23" s="92">
        <v>-433165.78358367918</v>
      </c>
      <c r="AV23" s="314">
        <v>-516636.27405977051</v>
      </c>
    </row>
    <row r="24" spans="2:48" ht="12.75">
      <c r="B24" s="104" t="s">
        <v>255</v>
      </c>
      <c r="C24" s="105" t="s">
        <v>287</v>
      </c>
      <c r="D24" s="106" t="s">
        <v>145</v>
      </c>
      <c r="E24" s="148">
        <v>2747.15</v>
      </c>
      <c r="F24" s="148">
        <v>2500</v>
      </c>
      <c r="G24" s="148">
        <f t="shared" si="13"/>
        <v>-8.9965964727080916</v>
      </c>
      <c r="H24" s="148">
        <v>964.2</v>
      </c>
      <c r="I24" s="149">
        <v>31.716650537634408</v>
      </c>
      <c r="J24" s="149">
        <v>30.444393596176823</v>
      </c>
      <c r="K24" s="150">
        <v>25.26695706284999</v>
      </c>
      <c r="L24" s="151">
        <v>41.046359676415733</v>
      </c>
      <c r="M24" s="151">
        <v>36.84270083763753</v>
      </c>
      <c r="N24" s="152">
        <v>40.797910794706283</v>
      </c>
      <c r="O24" s="150">
        <f t="shared" si="14"/>
        <v>62.450743769087261</v>
      </c>
      <c r="P24" s="151">
        <f t="shared" si="15"/>
        <v>-10.241246414827687</v>
      </c>
      <c r="Q24" s="152">
        <f t="shared" si="16"/>
        <v>10.73539633942422</v>
      </c>
      <c r="R24" s="150">
        <f t="shared" si="9"/>
        <v>66.927981474041587</v>
      </c>
      <c r="S24" s="151">
        <f t="shared" si="9"/>
        <v>74.564294623959384</v>
      </c>
      <c r="T24" s="152">
        <f t="shared" si="9"/>
        <v>67.335555828423836</v>
      </c>
      <c r="U24" s="150">
        <v>79.284323338990518</v>
      </c>
      <c r="V24" s="151">
        <v>65.793578305894926</v>
      </c>
      <c r="W24" s="152">
        <v>55.330484597416387</v>
      </c>
      <c r="X24" s="150">
        <f t="shared" si="10"/>
        <v>44.722656415272809</v>
      </c>
      <c r="Y24" s="151">
        <f t="shared" si="11"/>
        <v>50.519773685629922</v>
      </c>
      <c r="Z24" s="152">
        <f t="shared" si="12"/>
        <v>44.982191593210224</v>
      </c>
      <c r="AA24" s="150">
        <v>136.47065720009809</v>
      </c>
      <c r="AB24" s="151">
        <v>96.442541668151875</v>
      </c>
      <c r="AC24" s="152">
        <v>89.269498916413212</v>
      </c>
      <c r="AD24" s="149">
        <v>1.1721238374315202</v>
      </c>
      <c r="AE24" s="153">
        <v>8.4736709999999995</v>
      </c>
      <c r="AF24" s="154">
        <v>7.0012499999999998</v>
      </c>
      <c r="AG24" s="154">
        <v>20.1586</v>
      </c>
      <c r="AH24" s="155">
        <v>3.2937880000000002</v>
      </c>
      <c r="AI24" s="311">
        <v>2654.6836499999999</v>
      </c>
      <c r="AJ24" s="313">
        <v>59087.900000000038</v>
      </c>
      <c r="AK24" s="92">
        <v>52436.731797290035</v>
      </c>
      <c r="AL24" s="314">
        <v>58650.519016646635</v>
      </c>
      <c r="AM24" s="313">
        <v>24362.399999999961</v>
      </c>
      <c r="AN24" s="92">
        <v>39576.900000000052</v>
      </c>
      <c r="AO24" s="92">
        <v>35523.732147650109</v>
      </c>
      <c r="AP24" s="314">
        <v>39337.345588255797</v>
      </c>
      <c r="AQ24" s="313">
        <v>33408.9</v>
      </c>
      <c r="AR24" s="92">
        <v>40259.279069530021</v>
      </c>
      <c r="AS24" s="314">
        <v>47872.380827181187</v>
      </c>
      <c r="AT24" s="313">
        <v>-12115.8</v>
      </c>
      <c r="AU24" s="92">
        <v>-5591.8267868327484</v>
      </c>
      <c r="AV24" s="314">
        <v>-16454.766551981047</v>
      </c>
    </row>
    <row r="25" spans="2:48" ht="12.75">
      <c r="B25" s="104" t="s">
        <v>437</v>
      </c>
      <c r="C25" s="105" t="s">
        <v>286</v>
      </c>
      <c r="D25" s="106" t="s">
        <v>700</v>
      </c>
      <c r="E25" s="148">
        <v>3052.4</v>
      </c>
      <c r="F25" s="148">
        <v>3435</v>
      </c>
      <c r="G25" s="148">
        <f t="shared" si="13"/>
        <v>12.53439916131569</v>
      </c>
      <c r="H25" s="148">
        <v>6766</v>
      </c>
      <c r="I25" s="149">
        <v>242.56554599761049</v>
      </c>
      <c r="J25" s="149">
        <v>235.72742652329751</v>
      </c>
      <c r="K25" s="150">
        <v>98.584096955365069</v>
      </c>
      <c r="L25" s="151">
        <v>102.89831510493644</v>
      </c>
      <c r="M25" s="151">
        <v>113.89213105071705</v>
      </c>
      <c r="N25" s="152">
        <v>144.76133502998346</v>
      </c>
      <c r="O25" s="150">
        <f t="shared" si="14"/>
        <v>4.3761806242691215</v>
      </c>
      <c r="P25" s="151">
        <f t="shared" si="15"/>
        <v>10.684155454410549</v>
      </c>
      <c r="Q25" s="152">
        <f t="shared" si="16"/>
        <v>27.103895321372207</v>
      </c>
      <c r="R25" s="150">
        <f t="shared" ref="R25:T32" si="57">IFERROR((IF(($E25/L25)&lt;0,"NM",($E25/L25))),"NA")</f>
        <v>29.664236940003736</v>
      </c>
      <c r="S25" s="151">
        <f t="shared" si="57"/>
        <v>26.800798016859854</v>
      </c>
      <c r="T25" s="152">
        <f t="shared" si="57"/>
        <v>21.085740880793733</v>
      </c>
      <c r="U25" s="150">
        <v>2.4792928879204421</v>
      </c>
      <c r="V25" s="151">
        <v>2.2731968338424222</v>
      </c>
      <c r="W25" s="152">
        <v>2.0543853770012839</v>
      </c>
      <c r="X25" s="150">
        <f t="shared" si="10"/>
        <v>14.048871807831945</v>
      </c>
      <c r="Y25" s="151">
        <f t="shared" si="11"/>
        <v>12.745511747826548</v>
      </c>
      <c r="Z25" s="152">
        <f t="shared" si="12"/>
        <v>10.24290006387753</v>
      </c>
      <c r="AA25" s="150">
        <v>8.6237500263217548</v>
      </c>
      <c r="AB25" s="151">
        <v>9.2904132515527724</v>
      </c>
      <c r="AC25" s="152">
        <v>10.745430829926656</v>
      </c>
      <c r="AD25" s="149">
        <v>0.226476306453954</v>
      </c>
      <c r="AE25" s="153">
        <v>-0.28421469999999999</v>
      </c>
      <c r="AF25" s="154">
        <v>2.1604130000000001</v>
      </c>
      <c r="AG25" s="154">
        <v>28.842169999999999</v>
      </c>
      <c r="AH25" s="155">
        <v>18.088090000000001</v>
      </c>
      <c r="AI25" s="311">
        <v>20302.736199999999</v>
      </c>
      <c r="AJ25" s="313">
        <v>1622330</v>
      </c>
      <c r="AK25" s="92">
        <v>1780621.6131682871</v>
      </c>
      <c r="AL25" s="314">
        <v>2175805.074798855</v>
      </c>
      <c r="AM25" s="313">
        <v>667020</v>
      </c>
      <c r="AN25" s="92">
        <v>696210</v>
      </c>
      <c r="AO25" s="92">
        <v>770594.15868915163</v>
      </c>
      <c r="AP25" s="314">
        <v>979455.19281286793</v>
      </c>
      <c r="AQ25" s="313">
        <v>7934810</v>
      </c>
      <c r="AR25" s="92">
        <v>8654207.9010143969</v>
      </c>
      <c r="AS25" s="314">
        <v>9575962.8257847093</v>
      </c>
      <c r="AT25" s="313">
        <v>2489170</v>
      </c>
      <c r="AU25" s="92">
        <v>2392197.4890702646</v>
      </c>
      <c r="AV25" s="314">
        <v>1983817.7396422427</v>
      </c>
    </row>
    <row r="26" spans="2:48" ht="12.75">
      <c r="B26" s="104" t="s">
        <v>474</v>
      </c>
      <c r="C26" s="105" t="s">
        <v>286</v>
      </c>
      <c r="D26" s="106" t="s">
        <v>47</v>
      </c>
      <c r="E26" s="148">
        <v>802.65</v>
      </c>
      <c r="F26" s="148">
        <v>1015</v>
      </c>
      <c r="G26" s="148">
        <f t="shared" si="13"/>
        <v>26.45611412197097</v>
      </c>
      <c r="H26" s="148">
        <v>8924.6</v>
      </c>
      <c r="I26" s="149">
        <v>85.503425806451602</v>
      </c>
      <c r="J26" s="149">
        <v>160.98405849462367</v>
      </c>
      <c r="K26" s="150">
        <v>62.353605176337126</v>
      </c>
      <c r="L26" s="151">
        <v>75.1791647636894</v>
      </c>
      <c r="M26" s="151">
        <v>89.354389439377186</v>
      </c>
      <c r="N26" s="152">
        <v>103.15196555522637</v>
      </c>
      <c r="O26" s="150">
        <f t="shared" si="14"/>
        <v>20.569074636633044</v>
      </c>
      <c r="P26" s="151">
        <f t="shared" si="15"/>
        <v>18.855256932216214</v>
      </c>
      <c r="Q26" s="152">
        <f t="shared" si="16"/>
        <v>15.441408309560668</v>
      </c>
      <c r="R26" s="150">
        <f t="shared" si="57"/>
        <v>10.676495309876998</v>
      </c>
      <c r="S26" s="151">
        <f t="shared" si="57"/>
        <v>8.9827707965545525</v>
      </c>
      <c r="T26" s="152">
        <f t="shared" si="57"/>
        <v>7.78123805668318</v>
      </c>
      <c r="U26" s="150">
        <v>1.7918044755424773</v>
      </c>
      <c r="V26" s="151">
        <v>1.534639867507942</v>
      </c>
      <c r="W26" s="152">
        <v>1.2904886563797253</v>
      </c>
      <c r="X26" s="150" t="str">
        <f t="shared" si="10"/>
        <v>NA</v>
      </c>
      <c r="Y26" s="151" t="str">
        <f t="shared" si="11"/>
        <v>NA</v>
      </c>
      <c r="Z26" s="152" t="str">
        <f t="shared" si="12"/>
        <v>NA</v>
      </c>
      <c r="AA26" s="150">
        <v>18.806025066021007</v>
      </c>
      <c r="AB26" s="151">
        <v>18.827496320833699</v>
      </c>
      <c r="AC26" s="152">
        <v>18.240696447899492</v>
      </c>
      <c r="AD26" s="149">
        <v>1.7068460528412679</v>
      </c>
      <c r="AE26" s="153">
        <v>-4.9161910000000004</v>
      </c>
      <c r="AF26" s="154">
        <v>9.3454139999999999</v>
      </c>
      <c r="AG26" s="154">
        <v>36.157760000000003</v>
      </c>
      <c r="AH26" s="155">
        <v>25.033100000000001</v>
      </c>
      <c r="AI26" s="311">
        <v>7156.6367399999999</v>
      </c>
      <c r="AJ26" s="313"/>
      <c r="AK26" s="92"/>
      <c r="AL26" s="314"/>
      <c r="AM26" s="313">
        <v>556481.73300000036</v>
      </c>
      <c r="AN26" s="92">
        <v>670944.87599999958</v>
      </c>
      <c r="AO26" s="92">
        <v>797453.25624333881</v>
      </c>
      <c r="AP26" s="314">
        <v>920591.26961775986</v>
      </c>
      <c r="AQ26" s="313">
        <v>3772465.3370000003</v>
      </c>
      <c r="AR26" s="92">
        <v>4354833.5630433401</v>
      </c>
      <c r="AS26" s="314">
        <v>4996831.5509411013</v>
      </c>
      <c r="AT26" s="313"/>
      <c r="AU26" s="92"/>
      <c r="AV26" s="314"/>
    </row>
    <row r="27" spans="2:48" ht="12.75">
      <c r="B27" s="104" t="s">
        <v>377</v>
      </c>
      <c r="C27" s="105" t="s">
        <v>286</v>
      </c>
      <c r="D27" s="106" t="s">
        <v>162</v>
      </c>
      <c r="E27" s="148">
        <v>1948.9</v>
      </c>
      <c r="F27" s="148">
        <v>1980</v>
      </c>
      <c r="G27" s="148">
        <f t="shared" si="13"/>
        <v>1.5957719739340064</v>
      </c>
      <c r="H27" s="148">
        <v>2399.0300000000002</v>
      </c>
      <c r="I27" s="149">
        <v>54.412408028673831</v>
      </c>
      <c r="J27" s="149">
        <v>43.820802389486261</v>
      </c>
      <c r="K27" s="150">
        <v>35.771988782658035</v>
      </c>
      <c r="L27" s="151">
        <v>41.433622335590229</v>
      </c>
      <c r="M27" s="151">
        <v>49.348178241651226</v>
      </c>
      <c r="N27" s="152">
        <v>58.440119527486964</v>
      </c>
      <c r="O27" s="150">
        <f t="shared" si="14"/>
        <v>15.827002483230412</v>
      </c>
      <c r="P27" s="151">
        <f t="shared" si="15"/>
        <v>19.101771604609709</v>
      </c>
      <c r="Q27" s="152">
        <f t="shared" si="16"/>
        <v>18.424066723018129</v>
      </c>
      <c r="R27" s="150">
        <f t="shared" si="57"/>
        <v>47.036679154309759</v>
      </c>
      <c r="S27" s="151">
        <f t="shared" si="57"/>
        <v>39.492845925466703</v>
      </c>
      <c r="T27" s="152">
        <f t="shared" si="57"/>
        <v>33.348665535896906</v>
      </c>
      <c r="U27" s="150">
        <v>7.3648852253319044</v>
      </c>
      <c r="V27" s="151">
        <v>6.3476779255681395</v>
      </c>
      <c r="W27" s="152">
        <v>5.433252707405412</v>
      </c>
      <c r="X27" s="150">
        <f t="shared" si="10"/>
        <v>36.054239605640113</v>
      </c>
      <c r="Y27" s="151">
        <f t="shared" si="11"/>
        <v>30.566449382572944</v>
      </c>
      <c r="Z27" s="152">
        <f t="shared" si="12"/>
        <v>25.979116758233182</v>
      </c>
      <c r="AA27" s="150">
        <v>16.661545302594899</v>
      </c>
      <c r="AB27" s="151">
        <v>17.265286533694209</v>
      </c>
      <c r="AC27" s="152">
        <v>17.556855099735756</v>
      </c>
      <c r="AD27" s="149">
        <v>0.24561061198815273</v>
      </c>
      <c r="AE27" s="153">
        <v>28.619039999999998</v>
      </c>
      <c r="AF27" s="154">
        <v>21.192710000000002</v>
      </c>
      <c r="AG27" s="154">
        <v>70.941149999999993</v>
      </c>
      <c r="AH27" s="155">
        <v>54.674599999999998</v>
      </c>
      <c r="AI27" s="311">
        <v>4554.3185519999997</v>
      </c>
      <c r="AJ27" s="313">
        <v>122487.09999999998</v>
      </c>
      <c r="AK27" s="92">
        <v>143193.99985136476</v>
      </c>
      <c r="AL27" s="314">
        <v>164743.73720632872</v>
      </c>
      <c r="AM27" s="313">
        <v>86066.11400000006</v>
      </c>
      <c r="AN27" s="92">
        <v>99687.8</v>
      </c>
      <c r="AO27" s="92">
        <v>118729.9358736601</v>
      </c>
      <c r="AP27" s="314">
        <v>140604.81847921989</v>
      </c>
      <c r="AQ27" s="313">
        <v>636667.5</v>
      </c>
      <c r="AR27" s="92">
        <v>738692.65567366034</v>
      </c>
      <c r="AS27" s="314">
        <v>863015.82435288024</v>
      </c>
      <c r="AT27" s="313">
        <v>-138139.29999999999</v>
      </c>
      <c r="AU27" s="92">
        <v>-177386.40365510155</v>
      </c>
      <c r="AV27" s="314">
        <v>-274421.76792910218</v>
      </c>
    </row>
    <row r="28" spans="2:48" ht="12.75">
      <c r="B28" s="104" t="s">
        <v>1289</v>
      </c>
      <c r="C28" s="105" t="s">
        <v>287</v>
      </c>
      <c r="D28" s="106" t="s">
        <v>123</v>
      </c>
      <c r="E28" s="148">
        <v>992.4</v>
      </c>
      <c r="F28" s="148">
        <v>1025</v>
      </c>
      <c r="G28" s="148">
        <f t="shared" si="13"/>
        <v>3.2849657396211143</v>
      </c>
      <c r="H28" s="148">
        <v>3323.7</v>
      </c>
      <c r="I28" s="149">
        <v>39.439651612903219</v>
      </c>
      <c r="J28" s="149">
        <v>179.05740310633212</v>
      </c>
      <c r="K28" s="150">
        <v>2.1507532440405024</v>
      </c>
      <c r="L28" s="151">
        <v>58.672555120056963</v>
      </c>
      <c r="M28" s="151">
        <v>59.832087641126449</v>
      </c>
      <c r="N28" s="152">
        <v>69.901209501481276</v>
      </c>
      <c r="O28" s="150">
        <f t="shared" si="14"/>
        <v>2628.0003079215189</v>
      </c>
      <c r="P28" s="151">
        <f t="shared" si="15"/>
        <v>1.9762775265144361</v>
      </c>
      <c r="Q28" s="152">
        <f t="shared" si="16"/>
        <v>16.828966291046932</v>
      </c>
      <c r="R28" s="150">
        <f t="shared" si="57"/>
        <v>16.914211388430775</v>
      </c>
      <c r="S28" s="151">
        <f t="shared" si="57"/>
        <v>16.586417742139076</v>
      </c>
      <c r="T28" s="152">
        <f t="shared" si="57"/>
        <v>14.197179234487638</v>
      </c>
      <c r="U28" s="150">
        <v>4.4788762149659167</v>
      </c>
      <c r="V28" s="151">
        <v>3.4628631298766215</v>
      </c>
      <c r="W28" s="152">
        <v>2.8169830162248948</v>
      </c>
      <c r="X28" s="150">
        <f t="shared" si="10"/>
        <v>6.1323499985237415</v>
      </c>
      <c r="Y28" s="151">
        <f t="shared" si="11"/>
        <v>5.6714947643132128</v>
      </c>
      <c r="Z28" s="152">
        <f t="shared" si="12"/>
        <v>4.4780866870051614</v>
      </c>
      <c r="AA28" s="150">
        <v>34.530542926562667</v>
      </c>
      <c r="AB28" s="151">
        <v>23.122286921706433</v>
      </c>
      <c r="AC28" s="152">
        <v>21.882577820260675</v>
      </c>
      <c r="AD28" s="149">
        <v>0.60817398135812606</v>
      </c>
      <c r="AE28" s="153">
        <v>2.0987650000000002</v>
      </c>
      <c r="AF28" s="154">
        <v>1.7033130000000001</v>
      </c>
      <c r="AG28" s="154">
        <v>60.456479999999999</v>
      </c>
      <c r="AH28" s="155">
        <v>27.502030000000001</v>
      </c>
      <c r="AI28" s="311">
        <v>3301.0988399999997</v>
      </c>
      <c r="AJ28" s="313">
        <v>596100.79999999981</v>
      </c>
      <c r="AK28" s="92">
        <v>618493.28065093374</v>
      </c>
      <c r="AL28" s="314">
        <v>712867.0023339279</v>
      </c>
      <c r="AM28" s="313">
        <v>8237.5999999995274</v>
      </c>
      <c r="AN28" s="92">
        <v>224862.56749761832</v>
      </c>
      <c r="AO28" s="92">
        <v>220002.58625642196</v>
      </c>
      <c r="AP28" s="314">
        <v>257026.74733694663</v>
      </c>
      <c r="AQ28" s="313">
        <v>849180.2</v>
      </c>
      <c r="AR28" s="92">
        <v>1053768.1286092333</v>
      </c>
      <c r="AS28" s="314">
        <v>1295376.9259461791</v>
      </c>
      <c r="AT28" s="313">
        <v>354399.90000000008</v>
      </c>
      <c r="AU28" s="92">
        <v>206682.56297467335</v>
      </c>
      <c r="AV28" s="314">
        <v>-108818.60724315967</v>
      </c>
    </row>
    <row r="29" spans="2:48" ht="12.75">
      <c r="B29" s="104" t="s">
        <v>401</v>
      </c>
      <c r="C29" s="105" t="s">
        <v>287</v>
      </c>
      <c r="D29" s="106" t="s">
        <v>176</v>
      </c>
      <c r="E29" s="148">
        <v>166.5</v>
      </c>
      <c r="F29" s="148">
        <v>180</v>
      </c>
      <c r="G29" s="148">
        <f t="shared" si="13"/>
        <v>8.1081081081081123</v>
      </c>
      <c r="H29" s="148">
        <v>12474.4</v>
      </c>
      <c r="I29" s="149">
        <v>24.680533333333333</v>
      </c>
      <c r="J29" s="149">
        <v>88.529006260453997</v>
      </c>
      <c r="K29" s="150">
        <v>7.0806229733712946</v>
      </c>
      <c r="L29" s="151">
        <v>2.7068556403514394</v>
      </c>
      <c r="M29" s="151">
        <v>9.850958753586168</v>
      </c>
      <c r="N29" s="152">
        <v>13.734442864150529</v>
      </c>
      <c r="O29" s="150">
        <f t="shared" si="14"/>
        <v>-61.770939498807607</v>
      </c>
      <c r="P29" s="151">
        <f t="shared" si="15"/>
        <v>263.92626953342761</v>
      </c>
      <c r="Q29" s="152">
        <f t="shared" si="16"/>
        <v>39.422397430611575</v>
      </c>
      <c r="R29" s="150">
        <f t="shared" si="57"/>
        <v>61.510483794541329</v>
      </c>
      <c r="S29" s="151">
        <f t="shared" si="57"/>
        <v>16.90190814568043</v>
      </c>
      <c r="T29" s="152">
        <f t="shared" si="57"/>
        <v>12.122806993110453</v>
      </c>
      <c r="U29" s="150">
        <v>2.4069724509522841</v>
      </c>
      <c r="V29" s="151">
        <v>2.2492402680299302</v>
      </c>
      <c r="W29" s="152">
        <v>2.0616785360565353</v>
      </c>
      <c r="X29" s="150">
        <f t="shared" si="10"/>
        <v>12.743231342380266</v>
      </c>
      <c r="Y29" s="151">
        <f t="shared" si="11"/>
        <v>8.4098810125852861</v>
      </c>
      <c r="Z29" s="152">
        <f t="shared" si="12"/>
        <v>7.0167870785451605</v>
      </c>
      <c r="AA29" s="150">
        <v>3.6334872725249254</v>
      </c>
      <c r="AB29" s="151">
        <v>13.75841532313701</v>
      </c>
      <c r="AC29" s="152">
        <v>17.746542824791316</v>
      </c>
      <c r="AD29" s="149">
        <v>2.1621621621621623</v>
      </c>
      <c r="AE29" s="153">
        <v>-4.3927620000000003</v>
      </c>
      <c r="AF29" s="154">
        <v>8.9303190000000008</v>
      </c>
      <c r="AG29" s="154">
        <v>29.92587</v>
      </c>
      <c r="AH29" s="155">
        <v>19.354839999999999</v>
      </c>
      <c r="AI29" s="311">
        <v>2065.76064</v>
      </c>
      <c r="AJ29" s="313">
        <v>223059</v>
      </c>
      <c r="AK29" s="92">
        <v>338044.67602359573</v>
      </c>
      <c r="AL29" s="314">
        <v>402960.55506264558</v>
      </c>
      <c r="AM29" s="313">
        <v>86471.399999999601</v>
      </c>
      <c r="AN29" s="92">
        <v>33766.399999999994</v>
      </c>
      <c r="AO29" s="92">
        <v>122884.79987573529</v>
      </c>
      <c r="AP29" s="314">
        <v>171328.93406455935</v>
      </c>
      <c r="AQ29" s="313">
        <v>920357.6</v>
      </c>
      <c r="AR29" s="92">
        <v>980870.39987573528</v>
      </c>
      <c r="AS29" s="314">
        <v>1064878.5339402945</v>
      </c>
      <c r="AT29" s="313">
        <v>776731.8</v>
      </c>
      <c r="AU29" s="92">
        <v>777154.8622963829</v>
      </c>
      <c r="AV29" s="314">
        <v>761727.77592695714</v>
      </c>
    </row>
    <row r="30" spans="2:48" ht="12.75">
      <c r="B30" s="104" t="s">
        <v>461</v>
      </c>
      <c r="C30" s="105" t="s">
        <v>286</v>
      </c>
      <c r="D30" s="106" t="s">
        <v>197</v>
      </c>
      <c r="E30" s="148">
        <v>4309.05</v>
      </c>
      <c r="F30" s="148">
        <v>5400</v>
      </c>
      <c r="G30" s="148">
        <f t="shared" si="13"/>
        <v>25.317645420684372</v>
      </c>
      <c r="H30" s="148">
        <v>3618</v>
      </c>
      <c r="I30" s="149">
        <v>185.49274193548388</v>
      </c>
      <c r="J30" s="149">
        <v>135.90323918757466</v>
      </c>
      <c r="K30" s="150">
        <v>115.27128482020505</v>
      </c>
      <c r="L30" s="151">
        <v>126.27090138710886</v>
      </c>
      <c r="M30" s="151">
        <v>143.48058338815483</v>
      </c>
      <c r="N30" s="152">
        <v>155.66354061680974</v>
      </c>
      <c r="O30" s="150">
        <f t="shared" si="14"/>
        <v>9.5423735269894117</v>
      </c>
      <c r="P30" s="151">
        <f t="shared" si="15"/>
        <v>13.629174902526596</v>
      </c>
      <c r="Q30" s="152">
        <f t="shared" si="16"/>
        <v>8.4910145616683419</v>
      </c>
      <c r="R30" s="150">
        <f t="shared" si="57"/>
        <v>34.125439453304764</v>
      </c>
      <c r="S30" s="151">
        <f t="shared" si="57"/>
        <v>30.032286587118364</v>
      </c>
      <c r="T30" s="152">
        <f t="shared" si="57"/>
        <v>27.681819281031284</v>
      </c>
      <c r="U30" s="150">
        <v>17.367271629221108</v>
      </c>
      <c r="V30" s="151">
        <v>16.483227437362554</v>
      </c>
      <c r="W30" s="152">
        <v>15.460157151442619</v>
      </c>
      <c r="X30" s="150">
        <f t="shared" si="10"/>
        <v>23.033969174559996</v>
      </c>
      <c r="Y30" s="151">
        <f t="shared" si="11"/>
        <v>21.004572287797146</v>
      </c>
      <c r="Z30" s="152">
        <f t="shared" si="12"/>
        <v>19.274942338531741</v>
      </c>
      <c r="AA30" s="150">
        <v>50.910733377567837</v>
      </c>
      <c r="AB30" s="151">
        <v>55.764696570607221</v>
      </c>
      <c r="AC30" s="152">
        <v>56.973470566469622</v>
      </c>
      <c r="AD30" s="149">
        <v>1.6910744997208134</v>
      </c>
      <c r="AE30" s="153">
        <v>9.5474770000000007</v>
      </c>
      <c r="AF30" s="154">
        <v>12.28795</v>
      </c>
      <c r="AG30" s="154">
        <v>20.665710000000001</v>
      </c>
      <c r="AH30" s="155">
        <v>14.074310000000001</v>
      </c>
      <c r="AI30" s="311">
        <v>15525.7425</v>
      </c>
      <c r="AJ30" s="313">
        <v>654601.57499268802</v>
      </c>
      <c r="AK30" s="92">
        <v>715103.2685294284</v>
      </c>
      <c r="AL30" s="314">
        <v>777286.18796532182</v>
      </c>
      <c r="AM30" s="313">
        <v>423030.00000000006</v>
      </c>
      <c r="AN30" s="92">
        <v>462425.86559923168</v>
      </c>
      <c r="AO30" s="92">
        <v>516412.69084193662</v>
      </c>
      <c r="AP30" s="314">
        <v>560488.05293118081</v>
      </c>
      <c r="AQ30" s="313">
        <v>904890</v>
      </c>
      <c r="AR30" s="92">
        <v>956798.23990364745</v>
      </c>
      <c r="AS30" s="314">
        <v>1020114.0160162192</v>
      </c>
      <c r="AT30" s="313">
        <v>-447670</v>
      </c>
      <c r="AU30" s="92">
        <v>-505304.20293360815</v>
      </c>
      <c r="AV30" s="314">
        <v>-543596.04643127741</v>
      </c>
    </row>
    <row r="31" spans="2:48" ht="12.75">
      <c r="B31" s="104" t="s">
        <v>462</v>
      </c>
      <c r="C31" s="105" t="s">
        <v>287</v>
      </c>
      <c r="D31" s="106" t="s">
        <v>198</v>
      </c>
      <c r="E31" s="148">
        <v>1609.85</v>
      </c>
      <c r="F31" s="148">
        <v>1600</v>
      </c>
      <c r="G31" s="148">
        <f t="shared" si="13"/>
        <v>-0.61185824766282337</v>
      </c>
      <c r="H31" s="148">
        <v>978</v>
      </c>
      <c r="I31" s="149">
        <v>18.774211469534048</v>
      </c>
      <c r="J31" s="149">
        <v>41.024584563918758</v>
      </c>
      <c r="K31" s="150">
        <v>57.27005649717514</v>
      </c>
      <c r="L31" s="151">
        <v>41.09374583963691</v>
      </c>
      <c r="M31" s="151">
        <v>44.518795952582821</v>
      </c>
      <c r="N31" s="152">
        <v>63.62834329399039</v>
      </c>
      <c r="O31" s="150">
        <f t="shared" si="14"/>
        <v>-28.24566911041223</v>
      </c>
      <c r="P31" s="151">
        <f t="shared" si="15"/>
        <v>8.3347235521233021</v>
      </c>
      <c r="Q31" s="152">
        <f t="shared" si="16"/>
        <v>42.924672450174171</v>
      </c>
      <c r="R31" s="150">
        <f t="shared" si="57"/>
        <v>39.175061000334061</v>
      </c>
      <c r="S31" s="151">
        <f t="shared" si="57"/>
        <v>36.161130721384708</v>
      </c>
      <c r="T31" s="152">
        <f t="shared" si="57"/>
        <v>25.300831620930293</v>
      </c>
      <c r="U31" s="150">
        <v>5.3200089490827187</v>
      </c>
      <c r="V31" s="151">
        <v>5.2172655146157378</v>
      </c>
      <c r="W31" s="152">
        <v>5.0508467877164129</v>
      </c>
      <c r="X31" s="150">
        <f t="shared" si="10"/>
        <v>26.665450423733599</v>
      </c>
      <c r="Y31" s="151">
        <f t="shared" si="11"/>
        <v>22.862270513444319</v>
      </c>
      <c r="Z31" s="152">
        <f t="shared" si="12"/>
        <v>17.356908321639295</v>
      </c>
      <c r="AA31" s="150">
        <v>13.267888170656427</v>
      </c>
      <c r="AB31" s="151">
        <v>14.629969313297753</v>
      </c>
      <c r="AC31" s="152">
        <v>20.328978774290835</v>
      </c>
      <c r="AD31" s="149">
        <v>2.4847035438084295</v>
      </c>
      <c r="AE31" s="153">
        <v>12.415760000000001</v>
      </c>
      <c r="AF31" s="154">
        <v>28.413029999999999</v>
      </c>
      <c r="AG31" s="154">
        <v>24.92531</v>
      </c>
      <c r="AH31" s="155">
        <v>26.500869999999999</v>
      </c>
      <c r="AI31" s="311">
        <v>1571.4014999999999</v>
      </c>
      <c r="AJ31" s="313">
        <v>57702.288000000066</v>
      </c>
      <c r="AK31" s="92">
        <v>67402.030286128429</v>
      </c>
      <c r="AL31" s="314">
        <v>88949.981204629119</v>
      </c>
      <c r="AM31" s="313">
        <v>50684.000000000044</v>
      </c>
      <c r="AN31" s="92">
        <v>36217.288000000066</v>
      </c>
      <c r="AO31" s="92">
        <v>39487.244535025282</v>
      </c>
      <c r="AP31" s="314">
        <v>56437.014911284212</v>
      </c>
      <c r="AQ31" s="313">
        <v>266694</v>
      </c>
      <c r="AR31" s="92">
        <v>273119.08763421385</v>
      </c>
      <c r="AS31" s="314">
        <v>282118.00064153963</v>
      </c>
      <c r="AT31" s="313">
        <v>-32743.999999999993</v>
      </c>
      <c r="AU31" s="92">
        <v>-30438.050443165088</v>
      </c>
      <c r="AV31" s="314">
        <v>-27504.831019713849</v>
      </c>
    </row>
    <row r="32" spans="2:48" ht="12.75">
      <c r="B32" s="104" t="s">
        <v>1367</v>
      </c>
      <c r="C32" s="105" t="s">
        <v>286</v>
      </c>
      <c r="D32" s="106" t="s">
        <v>702</v>
      </c>
      <c r="E32" s="148">
        <v>1456.1</v>
      </c>
      <c r="F32" s="148">
        <v>1850</v>
      </c>
      <c r="G32" s="148">
        <f t="shared" si="13"/>
        <v>27.05171348121695</v>
      </c>
      <c r="H32" s="148">
        <v>2160.35</v>
      </c>
      <c r="I32" s="149">
        <v>38.004866875746714</v>
      </c>
      <c r="J32" s="149">
        <v>51.866765495818392</v>
      </c>
      <c r="K32" s="150">
        <v>35.419381118800203</v>
      </c>
      <c r="L32" s="151">
        <v>41.261091952692837</v>
      </c>
      <c r="M32" s="151">
        <v>51.246918553698421</v>
      </c>
      <c r="N32" s="152">
        <v>61.082812723976502</v>
      </c>
      <c r="O32" s="150">
        <f t="shared" si="14"/>
        <v>16.492978277341841</v>
      </c>
      <c r="P32" s="151">
        <f t="shared" si="15"/>
        <v>24.201556789758861</v>
      </c>
      <c r="Q32" s="152">
        <f t="shared" si="16"/>
        <v>19.193142627632653</v>
      </c>
      <c r="R32" s="150">
        <f t="shared" si="57"/>
        <v>35.289904631449531</v>
      </c>
      <c r="S32" s="151">
        <f t="shared" si="57"/>
        <v>28.413415695896806</v>
      </c>
      <c r="T32" s="152">
        <f t="shared" si="57"/>
        <v>23.838129501008471</v>
      </c>
      <c r="U32" s="150">
        <v>5.9414473516458743</v>
      </c>
      <c r="V32" s="151">
        <v>5.0120968241158934</v>
      </c>
      <c r="W32" s="152">
        <v>4.2521625068666697</v>
      </c>
      <c r="X32" s="150">
        <f t="shared" si="10"/>
        <v>22.132872943761694</v>
      </c>
      <c r="Y32" s="151">
        <f t="shared" si="11"/>
        <v>19.387074915823714</v>
      </c>
      <c r="Z32" s="152">
        <f t="shared" si="12"/>
        <v>16.657915719477238</v>
      </c>
      <c r="AA32" s="150">
        <v>18.093959758790231</v>
      </c>
      <c r="AB32" s="151">
        <v>19.136547670075775</v>
      </c>
      <c r="AC32" s="152">
        <v>19.300849453651015</v>
      </c>
      <c r="AD32" s="149">
        <v>0.41205961129043339</v>
      </c>
      <c r="AE32" s="153">
        <v>-1.893273</v>
      </c>
      <c r="AF32" s="154">
        <v>9.9814989999999995</v>
      </c>
      <c r="AG32" s="154">
        <v>75.328119999999998</v>
      </c>
      <c r="AH32" s="155">
        <v>42.176439999999999</v>
      </c>
      <c r="AI32" s="311">
        <v>3181.0073575000001</v>
      </c>
      <c r="AJ32" s="313">
        <v>158639.19999999998</v>
      </c>
      <c r="AK32" s="92">
        <v>182512.72453690553</v>
      </c>
      <c r="AL32" s="314">
        <v>210929.19312692259</v>
      </c>
      <c r="AM32" s="313">
        <v>76518.260000000009</v>
      </c>
      <c r="AN32" s="92">
        <v>89138.399999999965</v>
      </c>
      <c r="AO32" s="92">
        <v>110711.28049748238</v>
      </c>
      <c r="AP32" s="314">
        <v>131960.25446824264</v>
      </c>
      <c r="AQ32" s="313">
        <v>529447.70000000007</v>
      </c>
      <c r="AR32" s="92">
        <v>627618.68842286011</v>
      </c>
      <c r="AS32" s="314">
        <v>739784.90472086635</v>
      </c>
      <c r="AT32" s="313">
        <v>330133.90000000002</v>
      </c>
      <c r="AU32" s="92">
        <v>357380.50618808414</v>
      </c>
      <c r="AV32" s="314">
        <v>332633.36438561394</v>
      </c>
    </row>
    <row r="33" spans="2:54" ht="12.75">
      <c r="B33" s="104" t="s">
        <v>440</v>
      </c>
      <c r="C33" s="105" t="s">
        <v>286</v>
      </c>
      <c r="D33" s="106" t="s">
        <v>190</v>
      </c>
      <c r="E33" s="148">
        <v>3814.3</v>
      </c>
      <c r="F33" s="148">
        <v>4000</v>
      </c>
      <c r="G33" s="148">
        <f t="shared" ref="G33" si="58">IF(IFERROR(((IF(F33&lt;0,"-",F33))/E33*100-100),"-")=-100,"-",(IFERROR(((IF(F33&lt;0,"-",F33))/E33*100-100),"-")))</f>
        <v>4.868521091681302</v>
      </c>
      <c r="H33" s="148">
        <v>890</v>
      </c>
      <c r="I33" s="149">
        <v>39.957491039426522</v>
      </c>
      <c r="J33" s="149">
        <v>61.124780692951013</v>
      </c>
      <c r="K33" s="150">
        <v>36.775280898876403</v>
      </c>
      <c r="L33" s="151">
        <v>39.269662921348313</v>
      </c>
      <c r="M33" s="151">
        <v>45.980704212726337</v>
      </c>
      <c r="N33" s="152">
        <v>56.918665996112125</v>
      </c>
      <c r="O33" s="150">
        <f t="shared" ref="O33" si="59">IF(AND(K33&lt;0,L33&gt;0),"LP",IF(AND(K33&gt;0,L33&lt;0),"PL",IF(OR(K33&lt;0,L33&lt;0),"Loss",IF(ISERROR((+L33/K33-1)*100),"NA",(+L33/K33-1)*100))))</f>
        <v>6.782768102658121</v>
      </c>
      <c r="P33" s="151">
        <f t="shared" ref="P33" si="60">IF(AND(L33&lt;0,M33&gt;0),"LP",IF(AND(L33&gt;0,M33&lt;0),"PL",IF(OR(L33&lt;0,M33&lt;0),"Loss",IF(ISERROR((+M33/L33-1)*100),"NA",(+M33/L33-1)*100))))</f>
        <v>17.089633045283104</v>
      </c>
      <c r="Q33" s="152">
        <f t="shared" ref="Q33" si="61">IF(AND(M33&lt;0,N33&gt;0),"LP",IF(AND(M33&gt;0,N33&lt;0),"PL",IF(OR(M33&lt;0,N33&lt;0),"Loss",IF(ISERROR((+N33/M33-1)*100),"NA",(+N33/M33-1)*100))))</f>
        <v>23.788156294392792</v>
      </c>
      <c r="R33" s="150">
        <f t="shared" ref="R33" si="62">IFERROR((IF(($E33/L33)&lt;0,"NM",($E33/L33))),"NA")</f>
        <v>97.130958512160234</v>
      </c>
      <c r="S33" s="151">
        <f t="shared" ref="S33" si="63">IFERROR((IF(($E33/M33)&lt;0,"NM",($E33/M33))),"NA")</f>
        <v>82.954362385435047</v>
      </c>
      <c r="T33" s="152">
        <f t="shared" ref="T33" si="64">IFERROR((IF(($E33/N33)&lt;0,"NM",($E33/N33))),"NA")</f>
        <v>67.013165773430799</v>
      </c>
      <c r="U33" s="150">
        <v>36.141030554668376</v>
      </c>
      <c r="V33" s="151">
        <v>27.694879823306572</v>
      </c>
      <c r="W33" s="152">
        <v>21.480677767609954</v>
      </c>
      <c r="X33" s="150">
        <f t="shared" ref="X33" si="65">IFERROR((IF(((($AI33*1000)+AT33)/AJ33)&lt;0,"NM",(($AI33*1000)+AT33)/AJ33)),"NA")</f>
        <v>64.390816326530611</v>
      </c>
      <c r="Y33" s="151">
        <f t="shared" ref="Y33" si="66">IFERROR((IF(((($AI33*1000)+AU33)/AK33)&lt;0,"NM",(($AI33*1000)+AU33)/AK33)),"NA")</f>
        <v>54.438356294464739</v>
      </c>
      <c r="Z33" s="152">
        <f t="shared" ref="Z33" si="67">IFERROR((IF(((($AI33*1000)+AV33)/AL33)&lt;0,"NM",(($AI33*1000)+AV33)/AL33)),"NA")</f>
        <v>45.474265382811275</v>
      </c>
      <c r="AA33" s="150">
        <v>32.90340802108831</v>
      </c>
      <c r="AB33" s="151">
        <v>37.802953055069786</v>
      </c>
      <c r="AC33" s="152">
        <v>36.10505683326636</v>
      </c>
      <c r="AD33" s="149">
        <v>0.28830594203158516</v>
      </c>
      <c r="AE33" s="153">
        <v>12.835760000000001</v>
      </c>
      <c r="AF33" s="154">
        <v>1.4117850000000001</v>
      </c>
      <c r="AG33" s="154">
        <v>18.681360000000002</v>
      </c>
      <c r="AH33" s="155">
        <v>3.7636539999999998</v>
      </c>
      <c r="AI33" s="311">
        <v>3344.442</v>
      </c>
      <c r="AJ33" s="313">
        <v>52920</v>
      </c>
      <c r="AK33" s="92">
        <v>62170.876741678119</v>
      </c>
      <c r="AL33" s="314">
        <v>74097.870649797725</v>
      </c>
      <c r="AM33" s="313">
        <v>32730</v>
      </c>
      <c r="AN33" s="92">
        <v>34950</v>
      </c>
      <c r="AO33" s="92">
        <v>40922.826749326443</v>
      </c>
      <c r="AP33" s="314">
        <v>50657.612736539792</v>
      </c>
      <c r="AQ33" s="313">
        <v>93930</v>
      </c>
      <c r="AR33" s="92">
        <v>122575.9787245285</v>
      </c>
      <c r="AS33" s="314">
        <v>158036.30764010636</v>
      </c>
      <c r="AT33" s="313">
        <v>63120</v>
      </c>
      <c r="AU33" s="92">
        <v>40038.33920272447</v>
      </c>
      <c r="AV33" s="314">
        <v>25104.234230124508</v>
      </c>
    </row>
    <row r="34" spans="2:54" ht="12.75">
      <c r="B34" s="104" t="s">
        <v>257</v>
      </c>
      <c r="C34" s="105" t="s">
        <v>286</v>
      </c>
      <c r="D34" s="106" t="s">
        <v>133</v>
      </c>
      <c r="E34" s="148">
        <v>11952.85</v>
      </c>
      <c r="F34" s="148">
        <v>13000</v>
      </c>
      <c r="G34" s="148">
        <f t="shared" ref="G34" si="68">IF(IFERROR(((IF(F34&lt;0,"-",F34))/E34*100-100),"-")=-100,"-",(IFERROR(((IF(F34&lt;0,"-",F34))/E34*100-100),"-")))</f>
        <v>8.7606721409538153</v>
      </c>
      <c r="H34" s="148">
        <v>288</v>
      </c>
      <c r="I34" s="149">
        <v>41.502107526881716</v>
      </c>
      <c r="J34" s="149">
        <v>51.87516234169653</v>
      </c>
      <c r="K34" s="150">
        <v>175.41168727701034</v>
      </c>
      <c r="L34" s="151">
        <v>244.45676404102608</v>
      </c>
      <c r="M34" s="151">
        <v>261.27180361985592</v>
      </c>
      <c r="N34" s="152">
        <v>336.59526387363587</v>
      </c>
      <c r="O34" s="150">
        <f t="shared" ref="O34" si="69">IF(AND(K34&lt;0,L34&gt;0),"LP",IF(AND(K34&gt;0,L34&lt;0),"PL",IF(OR(K34&lt;0,L34&lt;0),"Loss",IF(ISERROR((+L34/K34-1)*100),"NA",(+L34/K34-1)*100))))</f>
        <v>39.361731157046378</v>
      </c>
      <c r="P34" s="151">
        <f t="shared" ref="P34" si="70">IF(AND(L34&lt;0,M34&gt;0),"LP",IF(AND(L34&gt;0,M34&lt;0),"PL",IF(OR(L34&lt;0,M34&lt;0),"Loss",IF(ISERROR((+M34/L34-1)*100),"NA",(+M34/L34-1)*100))))</f>
        <v>6.8785331609837685</v>
      </c>
      <c r="Q34" s="152">
        <f t="shared" ref="Q34" si="71">IF(AND(M34&lt;0,N34&gt;0),"LP",IF(AND(M34&gt;0,N34&lt;0),"PL",IF(OR(M34&lt;0,N34&lt;0),"Loss",IF(ISERROR((+N34/M34-1)*100),"NA",(+N34/M34-1)*100))))</f>
        <v>28.829540428853061</v>
      </c>
      <c r="R34" s="150">
        <f t="shared" ref="R34" si="72">IFERROR((IF(($E34/L34)&lt;0,"NM",($E34/L34))),"NA")</f>
        <v>48.895558471820429</v>
      </c>
      <c r="S34" s="151">
        <f t="shared" ref="S34" si="73">IFERROR((IF(($E34/M34)&lt;0,"NM",($E34/M34))),"NA")</f>
        <v>45.748717750619214</v>
      </c>
      <c r="T34" s="152">
        <f t="shared" ref="T34" si="74">IFERROR((IF(($E34/N34)&lt;0,"NM",($E34/N34))),"NA")</f>
        <v>35.511046300661327</v>
      </c>
      <c r="U34" s="150">
        <v>5.7293917436027542</v>
      </c>
      <c r="V34" s="151">
        <v>5.1892300986167941</v>
      </c>
      <c r="W34" s="152">
        <v>4.3671609041479789</v>
      </c>
      <c r="X34" s="150">
        <f t="shared" ref="X34" si="75">IFERROR((IF(((($AI34*1000)+AT34)/AJ34)&lt;0,"NM",(($AI34*1000)+AT34)/AJ34)),"NA")</f>
        <v>27.096533462466152</v>
      </c>
      <c r="Y34" s="151">
        <f t="shared" ref="Y34" si="76">IFERROR((IF(((($AI34*1000)+AU34)/AK34)&lt;0,"NM",(($AI34*1000)+AU34)/AK34)),"NA")</f>
        <v>25.552078407181877</v>
      </c>
      <c r="Z34" s="152">
        <f t="shared" ref="Z34" si="77">IFERROR((IF(((($AI34*1000)+AV34)/AL34)&lt;0,"NM",(($AI34*1000)+AV34)/AL34)),"NA")</f>
        <v>19.548500884670794</v>
      </c>
      <c r="AA34" s="150">
        <v>12.321427978485898</v>
      </c>
      <c r="AB34" s="151">
        <v>11.904048593338116</v>
      </c>
      <c r="AC34" s="152">
        <v>13.480854278558343</v>
      </c>
      <c r="AD34" s="149">
        <v>0.5856343884512899</v>
      </c>
      <c r="AE34" s="153">
        <v>2.0320469999999999</v>
      </c>
      <c r="AF34" s="154">
        <v>24.18094</v>
      </c>
      <c r="AG34" s="154">
        <v>44.650709999999997</v>
      </c>
      <c r="AH34" s="155">
        <v>13.802519999999999</v>
      </c>
      <c r="AI34" s="311">
        <v>3473.7264</v>
      </c>
      <c r="AJ34" s="313">
        <v>129685.59999999998</v>
      </c>
      <c r="AK34" s="92">
        <v>136673.76187696715</v>
      </c>
      <c r="AL34" s="314">
        <v>177108.14505196596</v>
      </c>
      <c r="AM34" s="313">
        <v>50639.600000000115</v>
      </c>
      <c r="AN34" s="92">
        <v>70572.223211003817</v>
      </c>
      <c r="AO34" s="92">
        <v>75426.5569870162</v>
      </c>
      <c r="AP34" s="314">
        <v>99182.608149235457</v>
      </c>
      <c r="AQ34" s="313">
        <v>602274.80000000005</v>
      </c>
      <c r="AR34" s="92">
        <v>664967.28819556243</v>
      </c>
      <c r="AS34" s="314">
        <v>806491.50958979782</v>
      </c>
      <c r="AT34" s="313">
        <v>40303.799999999988</v>
      </c>
      <c r="AU34" s="92">
        <v>18572.279684770299</v>
      </c>
      <c r="AV34" s="314">
        <v>-11527.669769240085</v>
      </c>
    </row>
    <row r="35" spans="2:54" ht="12.75">
      <c r="B35" s="104" t="s">
        <v>770</v>
      </c>
      <c r="C35" s="105" t="s">
        <v>287</v>
      </c>
      <c r="D35" s="106" t="s">
        <v>204</v>
      </c>
      <c r="E35" s="148">
        <v>437.55</v>
      </c>
      <c r="F35" s="148">
        <v>450</v>
      </c>
      <c r="G35" s="148">
        <f t="shared" ref="G35:G36" si="78">IF(IFERROR(((IF(F35&lt;0,"-",F35))/E35*100-100),"-")=-100,"-",(IFERROR(((IF(F35&lt;0,"-",F35))/E35*100-100),"-")))</f>
        <v>2.8453890983887646</v>
      </c>
      <c r="H35" s="148">
        <v>9696.67</v>
      </c>
      <c r="I35" s="149">
        <v>50.325369749103942</v>
      </c>
      <c r="J35" s="149">
        <v>95.993158422939075</v>
      </c>
      <c r="K35" s="150">
        <v>17.656937897236887</v>
      </c>
      <c r="L35" s="151">
        <v>21.99976899286046</v>
      </c>
      <c r="M35" s="151">
        <v>23.420135600470484</v>
      </c>
      <c r="N35" s="152">
        <v>26.437030809773333</v>
      </c>
      <c r="O35" s="150">
        <f t="shared" ref="O35:O36" si="79">IF(AND(K35&lt;0,L35&gt;0),"LP",IF(AND(K35&gt;0,L35&lt;0),"PL",IF(OR(K35&lt;0,L35&lt;0),"Loss",IF(ISERROR((+L35/K35-1)*100),"NA",(+L35/K35-1)*100))))</f>
        <v>24.595607238915296</v>
      </c>
      <c r="P35" s="151">
        <f t="shared" ref="P35:P36" si="80">IF(AND(L35&lt;0,M35&gt;0),"LP",IF(AND(L35&gt;0,M35&lt;0),"PL",IF(OR(L35&lt;0,M35&lt;0),"Loss",IF(ISERROR((+M35/L35-1)*100),"NA",(+M35/L35-1)*100))))</f>
        <v>6.4562796458043303</v>
      </c>
      <c r="Q35" s="152">
        <f t="shared" ref="Q35:Q36" si="81">IF(AND(M35&lt;0,N35&gt;0),"LP",IF(AND(M35&gt;0,N35&lt;0),"PL",IF(OR(M35&lt;0,N35&lt;0),"Loss",IF(ISERROR((+N35/M35-1)*100),"NA",(+N35/M35-1)*100))))</f>
        <v>12.881629981861597</v>
      </c>
      <c r="R35" s="150">
        <f t="shared" ref="R35:R36" si="82">IFERROR((IF(($E35/L35)&lt;0,"NM",($E35/L35))),"NA")</f>
        <v>19.888845202965413</v>
      </c>
      <c r="S35" s="151">
        <f t="shared" ref="S35:S36" si="83">IFERROR((IF(($E35/M35)&lt;0,"NM",($E35/M35))),"NA")</f>
        <v>18.682641615072892</v>
      </c>
      <c r="T35" s="152">
        <f t="shared" ref="T35:T36" si="84">IFERROR((IF(($E35/N35)&lt;0,"NM",($E35/N35))),"NA")</f>
        <v>16.550648336735495</v>
      </c>
      <c r="U35" s="150">
        <v>2.6400331222337079</v>
      </c>
      <c r="V35" s="151">
        <v>2.4484776952156944</v>
      </c>
      <c r="W35" s="152">
        <v>2.2575651433170303</v>
      </c>
      <c r="X35" s="150">
        <f t="shared" ref="X35:X36" si="85">IFERROR((IF(((($AI35*1000)+AT35)/AJ35)&lt;0,"NM",(($AI35*1000)+AT35)/AJ35)),"NA")</f>
        <v>13.054326158190571</v>
      </c>
      <c r="Y35" s="151">
        <f t="shared" ref="Y35:Y36" si="86">IFERROR((IF(((($AI35*1000)+AU35)/AK35)&lt;0,"NM",(($AI35*1000)+AU35)/AK35)),"NA")</f>
        <v>11.527392558064481</v>
      </c>
      <c r="Z35" s="152">
        <f t="shared" ref="Z35:Z36" si="87">IFERROR((IF(((($AI35*1000)+AV35)/AL35)&lt;0,"NM",(($AI35*1000)+AV35)/AL35)),"NA")</f>
        <v>10.611925626917024</v>
      </c>
      <c r="AA35" s="150">
        <v>13.864284181414233</v>
      </c>
      <c r="AB35" s="151">
        <v>13.598986366380153</v>
      </c>
      <c r="AC35" s="152">
        <v>14.19369770760944</v>
      </c>
      <c r="AD35" s="149">
        <v>1.7712261455833618</v>
      </c>
      <c r="AE35" s="153">
        <v>16.184280000000001</v>
      </c>
      <c r="AF35" s="154">
        <v>32.330260000000003</v>
      </c>
      <c r="AG35" s="154">
        <v>82.807599999999994</v>
      </c>
      <c r="AH35" s="155">
        <v>40.6235</v>
      </c>
      <c r="AI35" s="311">
        <v>4212.233448</v>
      </c>
      <c r="AJ35" s="313">
        <v>497472.10000000033</v>
      </c>
      <c r="AK35" s="92">
        <v>561742.79888878344</v>
      </c>
      <c r="AL35" s="314">
        <v>614992.45551685896</v>
      </c>
      <c r="AM35" s="313">
        <v>171213.50000000035</v>
      </c>
      <c r="AN35" s="92">
        <v>213324.50000000023</v>
      </c>
      <c r="AO35" s="92">
        <v>227097.32627301413</v>
      </c>
      <c r="AP35" s="314">
        <v>256351.16354220477</v>
      </c>
      <c r="AQ35" s="313">
        <v>1607092.7</v>
      </c>
      <c r="AR35" s="92">
        <v>1732822.7930319128</v>
      </c>
      <c r="AS35" s="314">
        <v>1879360.1465099277</v>
      </c>
      <c r="AT35" s="313">
        <v>2281929.6</v>
      </c>
      <c r="AU35" s="92">
        <v>2263196.3114568749</v>
      </c>
      <c r="AV35" s="314">
        <v>2314020.7510599834</v>
      </c>
    </row>
    <row r="36" spans="2:54" ht="12.75">
      <c r="B36" s="104" t="s">
        <v>1410</v>
      </c>
      <c r="C36" s="105" t="s">
        <v>286</v>
      </c>
      <c r="D36" s="106" t="s">
        <v>205</v>
      </c>
      <c r="E36" s="148">
        <v>354.2</v>
      </c>
      <c r="F36" s="148">
        <v>425</v>
      </c>
      <c r="G36" s="148">
        <f t="shared" si="78"/>
        <v>19.988706945228699</v>
      </c>
      <c r="H36" s="148">
        <v>9300.6</v>
      </c>
      <c r="I36" s="149">
        <v>40.585951612903223</v>
      </c>
      <c r="J36" s="149">
        <v>59.677881768219827</v>
      </c>
      <c r="K36" s="150">
        <v>16.579295959400511</v>
      </c>
      <c r="L36" s="151">
        <v>16.744253058942434</v>
      </c>
      <c r="M36" s="151">
        <v>18.352933738812812</v>
      </c>
      <c r="N36" s="152">
        <v>19.209660005338545</v>
      </c>
      <c r="O36" s="150">
        <f t="shared" si="79"/>
        <v>0.99495841045282862</v>
      </c>
      <c r="P36" s="151">
        <f t="shared" si="80"/>
        <v>9.6073600548652003</v>
      </c>
      <c r="Q36" s="152">
        <f t="shared" si="81"/>
        <v>4.6680616773215222</v>
      </c>
      <c r="R36" s="150">
        <f t="shared" si="82"/>
        <v>21.153526451921124</v>
      </c>
      <c r="S36" s="151">
        <f t="shared" si="83"/>
        <v>19.299366795562353</v>
      </c>
      <c r="T36" s="152">
        <f t="shared" si="84"/>
        <v>18.438639720930222</v>
      </c>
      <c r="U36" s="150">
        <v>3.7844060903908852</v>
      </c>
      <c r="V36" s="151">
        <v>3.6081738354747857</v>
      </c>
      <c r="W36" s="152">
        <v>3.4384829814072311</v>
      </c>
      <c r="X36" s="150">
        <f t="shared" si="85"/>
        <v>11.870168058680703</v>
      </c>
      <c r="Y36" s="151">
        <f t="shared" si="86"/>
        <v>10.684751278871062</v>
      </c>
      <c r="Z36" s="152">
        <f t="shared" si="87"/>
        <v>10.145546328000824</v>
      </c>
      <c r="AA36" s="150">
        <v>18.314565692700764</v>
      </c>
      <c r="AB36" s="151">
        <v>19.141505497261448</v>
      </c>
      <c r="AC36" s="152">
        <v>19.097315719921365</v>
      </c>
      <c r="AD36" s="149">
        <v>3.1761716544325238</v>
      </c>
      <c r="AE36" s="153">
        <v>6.8315530000000004</v>
      </c>
      <c r="AF36" s="154">
        <v>30.677</v>
      </c>
      <c r="AG36" s="154">
        <v>77.722020000000001</v>
      </c>
      <c r="AH36" s="155">
        <v>49.325470000000003</v>
      </c>
      <c r="AI36" s="311">
        <v>3397.0441499999997</v>
      </c>
      <c r="AJ36" s="313">
        <v>393315</v>
      </c>
      <c r="AK36" s="92">
        <v>426310.38815648569</v>
      </c>
      <c r="AL36" s="314">
        <v>438042.76841515145</v>
      </c>
      <c r="AM36" s="313">
        <v>154197.4</v>
      </c>
      <c r="AN36" s="92">
        <v>155731.6</v>
      </c>
      <c r="AO36" s="92">
        <v>170693.29553120246</v>
      </c>
      <c r="AP36" s="314">
        <v>178661.36384565168</v>
      </c>
      <c r="AQ36" s="313">
        <v>870486</v>
      </c>
      <c r="AR36" s="92">
        <v>913002.7183312024</v>
      </c>
      <c r="AS36" s="314">
        <v>958059.85890085413</v>
      </c>
      <c r="AT36" s="313">
        <v>1271671</v>
      </c>
      <c r="AU36" s="92">
        <v>1157976.3150510292</v>
      </c>
      <c r="AV36" s="314">
        <v>1047139.0506016555</v>
      </c>
    </row>
    <row r="37" spans="2:54" ht="12.75" hidden="1">
      <c r="B37" s="104"/>
      <c r="C37" s="105"/>
      <c r="D37" s="106"/>
      <c r="E37" s="148"/>
      <c r="F37" s="148"/>
      <c r="G37" s="148"/>
      <c r="H37" s="148"/>
      <c r="I37" s="149"/>
      <c r="J37" s="149"/>
      <c r="K37" s="150"/>
      <c r="L37" s="151"/>
      <c r="M37" s="151"/>
      <c r="N37" s="152"/>
      <c r="O37" s="150"/>
      <c r="P37" s="151"/>
      <c r="Q37" s="152"/>
      <c r="R37" s="150"/>
      <c r="S37" s="151"/>
      <c r="T37" s="152"/>
      <c r="U37" s="150"/>
      <c r="V37" s="151"/>
      <c r="W37" s="152"/>
      <c r="X37" s="150"/>
      <c r="Y37" s="151"/>
      <c r="Z37" s="152"/>
      <c r="AA37" s="150"/>
      <c r="AB37" s="151"/>
      <c r="AC37" s="152"/>
      <c r="AD37" s="149"/>
      <c r="AE37" s="153"/>
      <c r="AF37" s="154"/>
      <c r="AG37" s="154"/>
      <c r="AH37" s="155"/>
      <c r="AI37" s="311"/>
      <c r="AJ37" s="313"/>
      <c r="AK37" s="92"/>
      <c r="AL37" s="314"/>
      <c r="AM37" s="313"/>
      <c r="AN37" s="92"/>
      <c r="AO37" s="92"/>
      <c r="AP37" s="314"/>
      <c r="AQ37" s="313"/>
      <c r="AR37" s="92"/>
      <c r="AS37" s="314"/>
      <c r="AT37" s="313"/>
      <c r="AU37" s="92"/>
      <c r="AV37" s="314"/>
    </row>
    <row r="38" spans="2:54" ht="12.75">
      <c r="B38" s="229" t="s">
        <v>355</v>
      </c>
      <c r="C38" s="230"/>
      <c r="D38" s="231" t="s">
        <v>242</v>
      </c>
      <c r="E38" s="232"/>
      <c r="F38" s="232"/>
      <c r="G38" s="233"/>
      <c r="H38" s="232"/>
      <c r="I38" s="233">
        <f>SUM(I8:I37)</f>
        <v>1998.938327687951</v>
      </c>
      <c r="J38" s="233">
        <f>SUM(J8:J37)</f>
        <v>3225.0377389725209</v>
      </c>
      <c r="K38" s="234"/>
      <c r="L38" s="235"/>
      <c r="M38" s="235"/>
      <c r="N38" s="236"/>
      <c r="O38" s="235">
        <f>AN38/AM38*100-100</f>
        <v>21.647497248002168</v>
      </c>
      <c r="P38" s="235">
        <f t="shared" ref="P38:Q38" si="88">AO38/AN38*100-100</f>
        <v>13.549184081891426</v>
      </c>
      <c r="Q38" s="236">
        <f t="shared" si="88"/>
        <v>19.424736255826176</v>
      </c>
      <c r="R38" s="234">
        <f>($AI$38*1000)/AN38</f>
        <v>28.616328189690915</v>
      </c>
      <c r="S38" s="235">
        <f t="shared" ref="S38:T38" si="89">($AI$38*1000)/AO38</f>
        <v>25.201703051474929</v>
      </c>
      <c r="T38" s="236">
        <f t="shared" si="89"/>
        <v>21.102582129625979</v>
      </c>
      <c r="U38" s="234">
        <f>($AI$38*1000)/AQ38</f>
        <v>4.5829046947905763</v>
      </c>
      <c r="V38" s="235">
        <f t="shared" ref="V38:W38" si="90">($AI$38*1000)/AR38</f>
        <v>4.0787353190541911</v>
      </c>
      <c r="W38" s="236">
        <f t="shared" si="90"/>
        <v>3.6088473012975548</v>
      </c>
      <c r="X38" s="234"/>
      <c r="Y38" s="235"/>
      <c r="Z38" s="236"/>
      <c r="AA38" s="234">
        <f>AN38/AQ38*100</f>
        <v>16.014999074694622</v>
      </c>
      <c r="AB38" s="235">
        <f t="shared" ref="AB38:AC38" si="91">AO38/AR38*100</f>
        <v>16.184363853201909</v>
      </c>
      <c r="AC38" s="236">
        <f t="shared" si="91"/>
        <v>17.101448908619968</v>
      </c>
      <c r="AD38" s="233"/>
      <c r="AE38" s="237">
        <v>7.9863929999999996</v>
      </c>
      <c r="AF38" s="238">
        <v>17.227640000000001</v>
      </c>
      <c r="AG38" s="238">
        <v>29.421579999999999</v>
      </c>
      <c r="AH38" s="239">
        <v>18.454519999999999</v>
      </c>
      <c r="AI38" s="312">
        <f>SUM(AI8:AI37)</f>
        <v>167311.13802748156</v>
      </c>
      <c r="AJ38" s="315">
        <f>SUM(AJ8:AJ37)</f>
        <v>7279536.1929926891</v>
      </c>
      <c r="AK38" s="224">
        <f>SUM(AK8:AK37)</f>
        <v>8084233.8922856888</v>
      </c>
      <c r="AL38" s="316">
        <f>SUM(AL8:AL37)</f>
        <v>9440741.7889493313</v>
      </c>
      <c r="AM38" s="315">
        <f>SUM(AM8:AM37)</f>
        <v>4806265.6030261293</v>
      </c>
      <c r="AN38" s="224">
        <f t="shared" ref="AN38:AV38" si="92">SUM(AN8:AN37)</f>
        <v>5846701.8171728859</v>
      </c>
      <c r="AO38" s="224">
        <f t="shared" si="92"/>
        <v>6638882.209100931</v>
      </c>
      <c r="AP38" s="316">
        <f t="shared" si="92"/>
        <v>7928467.5685537523</v>
      </c>
      <c r="AQ38" s="315">
        <f t="shared" si="92"/>
        <v>36507662.535000004</v>
      </c>
      <c r="AR38" s="224">
        <f t="shared" si="92"/>
        <v>41020346.980072975</v>
      </c>
      <c r="AS38" s="316">
        <f t="shared" si="92"/>
        <v>46361379.149327025</v>
      </c>
      <c r="AT38" s="315">
        <f t="shared" si="92"/>
        <v>8558013.790000001</v>
      </c>
      <c r="AU38" s="224">
        <f t="shared" si="92"/>
        <v>7372050.6137341941</v>
      </c>
      <c r="AV38" s="316">
        <f t="shared" si="92"/>
        <v>5519758.5255795028</v>
      </c>
      <c r="AW38" s="307"/>
      <c r="AX38" s="307"/>
      <c r="AY38" s="307"/>
      <c r="AZ38" s="307"/>
      <c r="BA38" s="307"/>
      <c r="BB38" s="307"/>
    </row>
    <row r="39" spans="2:54"/>
    <row r="40" spans="2:54">
      <c r="B40" s="215" t="s">
        <v>356</v>
      </c>
    </row>
    <row r="41" spans="2:54"/>
  </sheetData>
  <mergeCells count="21">
    <mergeCell ref="AT6:AV6"/>
    <mergeCell ref="AQ6:AS6"/>
    <mergeCell ref="AM6:AP6"/>
    <mergeCell ref="AJ6:AL6"/>
    <mergeCell ref="U6:W6"/>
    <mergeCell ref="X6:Z6"/>
    <mergeCell ref="AA6:AC6"/>
    <mergeCell ref="AE6:AH6"/>
    <mergeCell ref="AI6:AI7"/>
    <mergeCell ref="R6:T6"/>
    <mergeCell ref="B6:B7"/>
    <mergeCell ref="C6:C7"/>
    <mergeCell ref="D6:D7"/>
    <mergeCell ref="E6:E7"/>
    <mergeCell ref="F6:F7"/>
    <mergeCell ref="G6:G7"/>
    <mergeCell ref="H6:H7"/>
    <mergeCell ref="I6:I7"/>
    <mergeCell ref="J6:J7"/>
    <mergeCell ref="K6:N6"/>
    <mergeCell ref="O6:Q6"/>
  </mergeCells>
  <conditionalFormatting sqref="C8:C12 C24:C32 C14 C17:C22">
    <cfRule type="cellIs" dxfId="3113" priority="82" operator="equal">
      <formula>"Sell"</formula>
    </cfRule>
    <cfRule type="cellIs" dxfId="3112" priority="83" operator="equal">
      <formula>"Buy"</formula>
    </cfRule>
  </conditionalFormatting>
  <conditionalFormatting sqref="O8:Q12 O24:Q32 O14:Q14 O17:Q22">
    <cfRule type="cellIs" dxfId="3111" priority="81" operator="lessThanOrEqual">
      <formula>0</formula>
    </cfRule>
  </conditionalFormatting>
  <conditionalFormatting sqref="AE8:AH12 AE24:AH32 AE14:AH14 AE17:AH22">
    <cfRule type="cellIs" dxfId="3110" priority="80" operator="equal">
      <formula>"#N/A N/A"</formula>
    </cfRule>
  </conditionalFormatting>
  <conditionalFormatting sqref="G8:G12 G24:G32 G14 G17:G22">
    <cfRule type="cellIs" dxfId="3109" priority="78" operator="lessThanOrEqual">
      <formula>0</formula>
    </cfRule>
    <cfRule type="cellIs" dxfId="3108" priority="79" operator="greaterThanOrEqual">
      <formula>0</formula>
    </cfRule>
  </conditionalFormatting>
  <conditionalFormatting sqref="C38">
    <cfRule type="cellIs" dxfId="3107" priority="76" operator="equal">
      <formula>"Sell"</formula>
    </cfRule>
    <cfRule type="cellIs" dxfId="3106" priority="77" operator="equal">
      <formula>"Buy"</formula>
    </cfRule>
  </conditionalFormatting>
  <conditionalFormatting sqref="AE38:AH38">
    <cfRule type="cellIs" dxfId="3105" priority="75" operator="equal">
      <formula>"#N/A N/A"</formula>
    </cfRule>
  </conditionalFormatting>
  <conditionalFormatting sqref="G38">
    <cfRule type="cellIs" dxfId="3104" priority="73" operator="lessThanOrEqual">
      <formula>0</formula>
    </cfRule>
    <cfRule type="cellIs" dxfId="3103" priority="74" operator="greaterThanOrEqual">
      <formula>0</formula>
    </cfRule>
  </conditionalFormatting>
  <conditionalFormatting sqref="C23">
    <cfRule type="cellIs" dxfId="3102" priority="71" operator="equal">
      <formula>"Sell"</formula>
    </cfRule>
    <cfRule type="cellIs" dxfId="3101" priority="72" operator="equal">
      <formula>"Buy"</formula>
    </cfRule>
  </conditionalFormatting>
  <conditionalFormatting sqref="O23:Q23">
    <cfRule type="cellIs" dxfId="3100" priority="70" operator="lessThanOrEqual">
      <formula>0</formula>
    </cfRule>
  </conditionalFormatting>
  <conditionalFormatting sqref="AE23:AH23">
    <cfRule type="cellIs" dxfId="3099" priority="69" operator="equal">
      <formula>"#N/A N/A"</formula>
    </cfRule>
  </conditionalFormatting>
  <conditionalFormatting sqref="G23">
    <cfRule type="cellIs" dxfId="3098" priority="67" operator="lessThanOrEqual">
      <formula>0</formula>
    </cfRule>
    <cfRule type="cellIs" dxfId="3097" priority="68" operator="greaterThanOrEqual">
      <formula>0</formula>
    </cfRule>
  </conditionalFormatting>
  <conditionalFormatting sqref="C13">
    <cfRule type="cellIs" dxfId="3096" priority="41" operator="equal">
      <formula>"Sell"</formula>
    </cfRule>
    <cfRule type="cellIs" dxfId="3095" priority="42" operator="equal">
      <formula>"Buy"</formula>
    </cfRule>
  </conditionalFormatting>
  <conditionalFormatting sqref="O13:Q13">
    <cfRule type="cellIs" dxfId="3094" priority="40" operator="lessThanOrEqual">
      <formula>0</formula>
    </cfRule>
  </conditionalFormatting>
  <conditionalFormatting sqref="AE13:AH13">
    <cfRule type="cellIs" dxfId="3093" priority="39" operator="equal">
      <formula>"#N/A N/A"</formula>
    </cfRule>
  </conditionalFormatting>
  <conditionalFormatting sqref="G13">
    <cfRule type="cellIs" dxfId="3092" priority="37" operator="lessThanOrEqual">
      <formula>0</formula>
    </cfRule>
    <cfRule type="cellIs" dxfId="3091" priority="38" operator="greaterThanOrEqual">
      <formula>0</formula>
    </cfRule>
  </conditionalFormatting>
  <conditionalFormatting sqref="C37">
    <cfRule type="cellIs" dxfId="3090" priority="47" operator="equal">
      <formula>"Sell"</formula>
    </cfRule>
    <cfRule type="cellIs" dxfId="3089" priority="48" operator="equal">
      <formula>"Buy"</formula>
    </cfRule>
  </conditionalFormatting>
  <conditionalFormatting sqref="O37:Q37">
    <cfRule type="cellIs" dxfId="3088" priority="46" operator="lessThanOrEqual">
      <formula>0</formula>
    </cfRule>
  </conditionalFormatting>
  <conditionalFormatting sqref="AE37:AH37">
    <cfRule type="cellIs" dxfId="3087" priority="45" operator="equal">
      <formula>"#N/A N/A"</formula>
    </cfRule>
  </conditionalFormatting>
  <conditionalFormatting sqref="G37">
    <cfRule type="cellIs" dxfId="3086" priority="43" operator="lessThanOrEqual">
      <formula>0</formula>
    </cfRule>
    <cfRule type="cellIs" dxfId="3085" priority="44" operator="greaterThanOrEqual">
      <formula>0</formula>
    </cfRule>
  </conditionalFormatting>
  <conditionalFormatting sqref="G16">
    <cfRule type="cellIs" dxfId="3084" priority="25" operator="lessThanOrEqual">
      <formula>0</formula>
    </cfRule>
    <cfRule type="cellIs" dxfId="3083" priority="26" operator="greaterThanOrEqual">
      <formula>0</formula>
    </cfRule>
  </conditionalFormatting>
  <conditionalFormatting sqref="C15">
    <cfRule type="cellIs" dxfId="3082" priority="35" operator="equal">
      <formula>"Sell"</formula>
    </cfRule>
    <cfRule type="cellIs" dxfId="3081" priority="36" operator="equal">
      <formula>"Buy"</formula>
    </cfRule>
  </conditionalFormatting>
  <conditionalFormatting sqref="O15:Q15">
    <cfRule type="cellIs" dxfId="3080" priority="34" operator="lessThanOrEqual">
      <formula>0</formula>
    </cfRule>
  </conditionalFormatting>
  <conditionalFormatting sqref="AE15:AH15">
    <cfRule type="cellIs" dxfId="3079" priority="33" operator="equal">
      <formula>"#N/A N/A"</formula>
    </cfRule>
  </conditionalFormatting>
  <conditionalFormatting sqref="G15">
    <cfRule type="cellIs" dxfId="3078" priority="31" operator="lessThanOrEqual">
      <formula>0</formula>
    </cfRule>
    <cfRule type="cellIs" dxfId="3077" priority="32" operator="greaterThanOrEqual">
      <formula>0</formula>
    </cfRule>
  </conditionalFormatting>
  <conditionalFormatting sqref="C16">
    <cfRule type="cellIs" dxfId="3076" priority="29" operator="equal">
      <formula>"Sell"</formula>
    </cfRule>
    <cfRule type="cellIs" dxfId="3075" priority="30" operator="equal">
      <formula>"Buy"</formula>
    </cfRule>
  </conditionalFormatting>
  <conditionalFormatting sqref="O16:Q16">
    <cfRule type="cellIs" dxfId="3074" priority="28" operator="lessThanOrEqual">
      <formula>0</formula>
    </cfRule>
  </conditionalFormatting>
  <conditionalFormatting sqref="AE16:AH16">
    <cfRule type="cellIs" dxfId="3073" priority="27" operator="equal">
      <formula>"#N/A N/A"</formula>
    </cfRule>
  </conditionalFormatting>
  <conditionalFormatting sqref="C33">
    <cfRule type="cellIs" dxfId="3072" priority="17" operator="equal">
      <formula>"Sell"</formula>
    </cfRule>
    <cfRule type="cellIs" dxfId="3071" priority="18" operator="equal">
      <formula>"Buy"</formula>
    </cfRule>
  </conditionalFormatting>
  <conditionalFormatting sqref="O33:Q33">
    <cfRule type="cellIs" dxfId="3070" priority="16" operator="lessThanOrEqual">
      <formula>0</formula>
    </cfRule>
  </conditionalFormatting>
  <conditionalFormatting sqref="AE33:AH33">
    <cfRule type="cellIs" dxfId="3069" priority="15" operator="equal">
      <formula>"#N/A N/A"</formula>
    </cfRule>
  </conditionalFormatting>
  <conditionalFormatting sqref="G33">
    <cfRule type="cellIs" dxfId="3068" priority="13" operator="lessThanOrEqual">
      <formula>0</formula>
    </cfRule>
    <cfRule type="cellIs" dxfId="3067" priority="14" operator="greaterThanOrEqual">
      <formula>0</formula>
    </cfRule>
  </conditionalFormatting>
  <conditionalFormatting sqref="C34">
    <cfRule type="cellIs" dxfId="3066" priority="11" operator="equal">
      <formula>"Sell"</formula>
    </cfRule>
    <cfRule type="cellIs" dxfId="3065" priority="12" operator="equal">
      <formula>"Buy"</formula>
    </cfRule>
  </conditionalFormatting>
  <conditionalFormatting sqref="O34:Q34">
    <cfRule type="cellIs" dxfId="3064" priority="10" operator="lessThanOrEqual">
      <formula>0</formula>
    </cfRule>
  </conditionalFormatting>
  <conditionalFormatting sqref="AE34:AH34">
    <cfRule type="cellIs" dxfId="3063" priority="9" operator="equal">
      <formula>"#N/A N/A"</formula>
    </cfRule>
  </conditionalFormatting>
  <conditionalFormatting sqref="G34">
    <cfRule type="cellIs" dxfId="3062" priority="7" operator="lessThanOrEqual">
      <formula>0</formula>
    </cfRule>
    <cfRule type="cellIs" dxfId="3061" priority="8" operator="greaterThanOrEqual">
      <formula>0</formula>
    </cfRule>
  </conditionalFormatting>
  <conditionalFormatting sqref="C35:C36">
    <cfRule type="cellIs" dxfId="3060" priority="5" operator="equal">
      <formula>"Sell"</formula>
    </cfRule>
    <cfRule type="cellIs" dxfId="3059" priority="6" operator="equal">
      <formula>"Buy"</formula>
    </cfRule>
  </conditionalFormatting>
  <conditionalFormatting sqref="O35:Q36">
    <cfRule type="cellIs" dxfId="3058" priority="4" operator="lessThanOrEqual">
      <formula>0</formula>
    </cfRule>
  </conditionalFormatting>
  <conditionalFormatting sqref="AE35:AH36">
    <cfRule type="cellIs" dxfId="3057" priority="3" operator="equal">
      <formula>"#N/A N/A"</formula>
    </cfRule>
  </conditionalFormatting>
  <conditionalFormatting sqref="G35:G36">
    <cfRule type="cellIs" dxfId="3056" priority="1" operator="lessThanOrEqual">
      <formula>0</formula>
    </cfRule>
    <cfRule type="cellIs" dxfId="3055" priority="2" operator="greaterThanOrEqual">
      <formula>0</formula>
    </cfRule>
  </conditionalFormatting>
  <pageMargins left="0.75" right="0.25" top="0.5" bottom="0.5" header="0.3" footer="0.3"/>
  <pageSetup paperSize="9" scale="67" orientation="landscape" r:id="rId1"/>
  <headerFooter>
    <oddHeader>&amp;LMOSL: SENSEX AT A GLANCE</oddHead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6"/>
  <dimension ref="B5:FH65"/>
  <sheetViews>
    <sheetView showGridLines="0" zoomScaleNormal="100" workbookViewId="0">
      <pane xSplit="2" ySplit="8" topLeftCell="C9" activePane="bottomRight" state="frozen"/>
      <selection activeCell="CP73" sqref="CP73"/>
      <selection pane="topRight" activeCell="CP73" sqref="CP73"/>
      <selection pane="bottomLeft" activeCell="CP73" sqref="CP73"/>
      <selection pane="bottomRight"/>
    </sheetView>
  </sheetViews>
  <sheetFormatPr defaultColWidth="9.33203125" defaultRowHeight="12"/>
  <cols>
    <col min="1" max="1" width="1.33203125" style="1" customWidth="1"/>
    <col min="2" max="2" width="28.6640625" style="6" bestFit="1" customWidth="1"/>
    <col min="3" max="5" width="7.6640625" style="1" hidden="1" customWidth="1"/>
    <col min="6" max="6" width="8.83203125" style="1" bestFit="1" customWidth="1"/>
    <col min="7" max="7" width="9" style="1" bestFit="1" customWidth="1"/>
    <col min="8" max="8" width="8.83203125" style="1" bestFit="1" customWidth="1"/>
    <col min="9" max="9" width="6.6640625" style="1" hidden="1" customWidth="1"/>
    <col min="10" max="11" width="7.6640625" style="1" hidden="1" customWidth="1"/>
    <col min="12" max="12" width="9.5" style="1" bestFit="1" customWidth="1"/>
    <col min="13" max="14" width="9.33203125" style="1" bestFit="1" customWidth="1"/>
    <col min="15" max="15" width="6.6640625" style="1" hidden="1" customWidth="1"/>
    <col min="16" max="17" width="7.6640625" style="1" hidden="1" customWidth="1"/>
    <col min="18" max="18" width="9.6640625" style="1" bestFit="1" customWidth="1"/>
    <col min="19" max="19" width="9.83203125" style="1" bestFit="1" customWidth="1"/>
    <col min="20" max="20" width="9.33203125" style="1" bestFit="1" customWidth="1"/>
    <col min="21" max="22" width="8" style="1" hidden="1" customWidth="1"/>
    <col min="23" max="23" width="8.33203125" style="1" hidden="1" customWidth="1"/>
    <col min="24" max="25" width="10.33203125" style="1" bestFit="1" customWidth="1"/>
    <col min="26" max="26" width="10.5" style="1" bestFit="1" customWidth="1"/>
    <col min="27" max="29" width="7.1640625" style="1" hidden="1" customWidth="1"/>
    <col min="30" max="30" width="8.6640625" style="1" bestFit="1" customWidth="1"/>
    <col min="31" max="31" width="9" style="1" bestFit="1" customWidth="1"/>
    <col min="32" max="32" width="9.5" style="1" bestFit="1" customWidth="1"/>
    <col min="33" max="35" width="7.1640625" style="1" hidden="1" customWidth="1"/>
    <col min="36" max="36" width="8.6640625" style="1" bestFit="1" customWidth="1"/>
    <col min="37" max="37" width="9" style="1" bestFit="1" customWidth="1"/>
    <col min="38" max="38" width="9.5" style="1" bestFit="1" customWidth="1"/>
    <col min="39" max="39" width="7.33203125" style="1" hidden="1" customWidth="1"/>
    <col min="40" max="40" width="7.6640625" style="1" hidden="1" customWidth="1"/>
    <col min="41" max="41" width="7.33203125" style="1" hidden="1" customWidth="1"/>
    <col min="42" max="42" width="9.33203125" style="1" bestFit="1" customWidth="1"/>
    <col min="43" max="43" width="9.1640625" style="1" bestFit="1" customWidth="1"/>
    <col min="44" max="44" width="9.5" style="1" bestFit="1" customWidth="1"/>
    <col min="45" max="46" width="7.33203125" style="1" hidden="1" customWidth="1"/>
    <col min="47" max="47" width="7.6640625" style="1" hidden="1" customWidth="1"/>
    <col min="48" max="48" width="8.1640625" style="1" bestFit="1" customWidth="1"/>
    <col min="49" max="50" width="8.83203125" style="1" bestFit="1" customWidth="1"/>
    <col min="51" max="52" width="7.33203125" style="1" hidden="1" customWidth="1"/>
    <col min="53" max="53" width="7.6640625" style="1" hidden="1" customWidth="1"/>
    <col min="54" max="54" width="8.5" style="1" bestFit="1" customWidth="1"/>
    <col min="55" max="55" width="9.1640625" style="1" bestFit="1" customWidth="1"/>
    <col min="56" max="56" width="9.83203125" style="1" bestFit="1" customWidth="1"/>
    <col min="57" max="58" width="7.33203125" style="1" hidden="1" customWidth="1"/>
    <col min="59" max="59" width="7.6640625" style="1" hidden="1" customWidth="1"/>
    <col min="60" max="60" width="8.5" style="1" bestFit="1" customWidth="1"/>
    <col min="61" max="61" width="9.1640625" style="1" bestFit="1" customWidth="1"/>
    <col min="62" max="62" width="9.83203125" style="1" bestFit="1" customWidth="1"/>
    <col min="63" max="64" width="7.33203125" style="1" hidden="1" customWidth="1"/>
    <col min="65" max="65" width="7.6640625" style="1" hidden="1" customWidth="1"/>
    <col min="66" max="66" width="8.83203125" style="1" bestFit="1" customWidth="1"/>
    <col min="67" max="67" width="9" style="1" bestFit="1" customWidth="1"/>
    <col min="68" max="68" width="9.6640625" style="1" bestFit="1" customWidth="1"/>
    <col min="69" max="71" width="7.5" style="1" hidden="1" customWidth="1"/>
    <col min="72" max="73" width="7.6640625" style="1" bestFit="1" customWidth="1"/>
    <col min="74" max="74" width="8.33203125" style="1" customWidth="1"/>
    <col min="75" max="77" width="6.6640625" style="1" hidden="1" customWidth="1"/>
    <col min="78" max="78" width="8" style="1" bestFit="1" customWidth="1"/>
    <col min="79" max="79" width="7.6640625" style="1" bestFit="1" customWidth="1"/>
    <col min="80" max="80" width="8" style="1" bestFit="1" customWidth="1"/>
    <col min="81" max="83" width="7.33203125" style="1" hidden="1" customWidth="1"/>
    <col min="84" max="86" width="8.6640625" style="1" customWidth="1"/>
    <col min="87" max="89" width="7.83203125" style="1" hidden="1" customWidth="1"/>
    <col min="90" max="90" width="9" style="1" bestFit="1" customWidth="1"/>
    <col min="91" max="91" width="8.83203125" style="1" bestFit="1" customWidth="1"/>
    <col min="92" max="92" width="9" style="1" bestFit="1" customWidth="1"/>
    <col min="93" max="95" width="7.83203125" style="1" hidden="1" customWidth="1"/>
    <col min="96" max="96" width="9" style="1" bestFit="1" customWidth="1"/>
    <col min="97" max="97" width="8.83203125" style="1" bestFit="1" customWidth="1"/>
    <col min="98" max="98" width="9" style="1" bestFit="1" customWidth="1"/>
    <col min="99" max="99" width="7.6640625" style="1" hidden="1" customWidth="1"/>
    <col min="100" max="101" width="8.33203125" style="1" hidden="1" customWidth="1"/>
    <col min="102" max="102" width="9.6640625" style="1" bestFit="1" customWidth="1"/>
    <col min="103" max="104" width="9.83203125" style="1" bestFit="1" customWidth="1"/>
    <col min="105" max="105" width="7.6640625" style="1" hidden="1" customWidth="1"/>
    <col min="106" max="107" width="8.33203125" style="1" hidden="1" customWidth="1"/>
    <col min="108" max="108" width="9.83203125" style="1" bestFit="1" customWidth="1"/>
    <col min="109" max="109" width="9.6640625" style="1" bestFit="1" customWidth="1"/>
    <col min="110" max="110" width="9.83203125" style="1" bestFit="1" customWidth="1"/>
    <col min="111" max="113" width="9.1640625" style="1" hidden="1" customWidth="1"/>
    <col min="114" max="116" width="10.5" style="1" bestFit="1" customWidth="1"/>
    <col min="117" max="119" width="9.1640625" style="1" hidden="1" customWidth="1"/>
    <col min="120" max="120" width="10.5" style="1" bestFit="1" customWidth="1"/>
    <col min="121" max="122" width="10.33203125" style="1" bestFit="1" customWidth="1"/>
    <col min="123" max="125" width="9.1640625" style="1" hidden="1" customWidth="1"/>
    <col min="126" max="126" width="10.5" style="1" bestFit="1" customWidth="1"/>
    <col min="127" max="128" width="10.33203125" style="1" bestFit="1" customWidth="1"/>
    <col min="129" max="131" width="9.1640625" style="1" hidden="1" customWidth="1"/>
    <col min="132" max="132" width="10.5" style="1" bestFit="1" customWidth="1"/>
    <col min="133" max="134" width="10.33203125" style="1" bestFit="1" customWidth="1"/>
    <col min="135" max="137" width="9.1640625" style="1" hidden="1" customWidth="1"/>
    <col min="138" max="138" width="10.5" style="1" bestFit="1" customWidth="1"/>
    <col min="139" max="140" width="10.33203125" style="1" bestFit="1" customWidth="1"/>
    <col min="141" max="141" width="6.83203125" style="1" hidden="1" customWidth="1"/>
    <col min="142" max="143" width="7.6640625" style="1" hidden="1" customWidth="1"/>
    <col min="144" max="144" width="8.33203125" style="1" bestFit="1" customWidth="1"/>
    <col min="145" max="145" width="8.1640625" style="1" bestFit="1" customWidth="1"/>
    <col min="146" max="146" width="8.33203125" style="1" bestFit="1" customWidth="1"/>
    <col min="147" max="147" width="6.83203125" style="1" hidden="1" customWidth="1"/>
    <col min="148" max="149" width="7.6640625" style="1" hidden="1" customWidth="1"/>
    <col min="150" max="150" width="8.33203125" style="1" bestFit="1" customWidth="1"/>
    <col min="151" max="151" width="8.1640625" style="1" bestFit="1" customWidth="1"/>
    <col min="152" max="152" width="8.33203125" style="1" bestFit="1" customWidth="1"/>
    <col min="153" max="155" width="11.1640625" style="1" hidden="1" customWidth="1"/>
    <col min="156" max="158" width="11.5" style="1" hidden="1" customWidth="1"/>
    <col min="159" max="159" width="11.6640625" style="1" bestFit="1" customWidth="1"/>
    <col min="160" max="16384" width="9.33203125" style="1"/>
  </cols>
  <sheetData>
    <row r="5" spans="2:158" ht="9" customHeight="1"/>
    <row r="6" spans="2:158" s="107" customFormat="1" ht="12.75">
      <c r="B6" s="23" t="s">
        <v>68</v>
      </c>
      <c r="C6" s="342" t="s">
        <v>1267</v>
      </c>
      <c r="D6" s="343"/>
      <c r="E6" s="343"/>
      <c r="F6" s="343"/>
      <c r="G6" s="343"/>
      <c r="H6" s="344"/>
      <c r="I6" s="342" t="s">
        <v>1268</v>
      </c>
      <c r="J6" s="343"/>
      <c r="K6" s="343"/>
      <c r="L6" s="343"/>
      <c r="M6" s="343"/>
      <c r="N6" s="344"/>
      <c r="O6" s="342" t="s">
        <v>1269</v>
      </c>
      <c r="P6" s="343"/>
      <c r="Q6" s="343"/>
      <c r="R6" s="343"/>
      <c r="S6" s="343"/>
      <c r="T6" s="344"/>
      <c r="U6" s="342" t="s">
        <v>1270</v>
      </c>
      <c r="V6" s="343"/>
      <c r="W6" s="343"/>
      <c r="X6" s="343"/>
      <c r="Y6" s="343"/>
      <c r="Z6" s="344"/>
      <c r="AA6" s="342" t="s">
        <v>1271</v>
      </c>
      <c r="AB6" s="343"/>
      <c r="AC6" s="343"/>
      <c r="AD6" s="343"/>
      <c r="AE6" s="343"/>
      <c r="AF6" s="344"/>
      <c r="AG6" s="342" t="s">
        <v>1272</v>
      </c>
      <c r="AH6" s="343"/>
      <c r="AI6" s="343"/>
      <c r="AJ6" s="343"/>
      <c r="AK6" s="343"/>
      <c r="AL6" s="344"/>
      <c r="AM6" s="342" t="s">
        <v>1273</v>
      </c>
      <c r="AN6" s="343"/>
      <c r="AO6" s="343"/>
      <c r="AP6" s="343"/>
      <c r="AQ6" s="343"/>
      <c r="AR6" s="344"/>
      <c r="AS6" s="342" t="s">
        <v>1274</v>
      </c>
      <c r="AT6" s="343"/>
      <c r="AU6" s="343"/>
      <c r="AV6" s="343"/>
      <c r="AW6" s="343"/>
      <c r="AX6" s="344"/>
      <c r="AY6" s="342" t="s">
        <v>1275</v>
      </c>
      <c r="AZ6" s="343"/>
      <c r="BA6" s="343"/>
      <c r="BB6" s="343"/>
      <c r="BC6" s="343"/>
      <c r="BD6" s="344"/>
      <c r="BE6" s="342" t="s">
        <v>1276</v>
      </c>
      <c r="BF6" s="343"/>
      <c r="BG6" s="343"/>
      <c r="BH6" s="343"/>
      <c r="BI6" s="343"/>
      <c r="BJ6" s="344"/>
      <c r="BK6" s="342" t="s">
        <v>1277</v>
      </c>
      <c r="BL6" s="343"/>
      <c r="BM6" s="343"/>
      <c r="BN6" s="343"/>
      <c r="BO6" s="343"/>
      <c r="BP6" s="344"/>
      <c r="BQ6" s="342" t="s">
        <v>1278</v>
      </c>
      <c r="BR6" s="343"/>
      <c r="BS6" s="343"/>
      <c r="BT6" s="343"/>
      <c r="BU6" s="343"/>
      <c r="BV6" s="344"/>
      <c r="BW6" s="342" t="s">
        <v>1279</v>
      </c>
      <c r="BX6" s="343"/>
      <c r="BY6" s="343"/>
      <c r="BZ6" s="343"/>
      <c r="CA6" s="343"/>
      <c r="CB6" s="344"/>
      <c r="CC6" s="342" t="s">
        <v>1280</v>
      </c>
      <c r="CD6" s="343"/>
      <c r="CE6" s="343"/>
      <c r="CF6" s="343"/>
      <c r="CG6" s="343"/>
      <c r="CH6" s="344"/>
      <c r="CI6" s="342" t="s">
        <v>1281</v>
      </c>
      <c r="CJ6" s="343"/>
      <c r="CK6" s="343"/>
      <c r="CL6" s="343"/>
      <c r="CM6" s="343"/>
      <c r="CN6" s="344"/>
      <c r="CO6" s="342" t="s">
        <v>1282</v>
      </c>
      <c r="CP6" s="343"/>
      <c r="CQ6" s="343"/>
      <c r="CR6" s="343"/>
      <c r="CS6" s="343"/>
      <c r="CT6" s="344"/>
      <c r="CU6" s="342" t="s">
        <v>1283</v>
      </c>
      <c r="CV6" s="343"/>
      <c r="CW6" s="343"/>
      <c r="CX6" s="343"/>
      <c r="CY6" s="343"/>
      <c r="CZ6" s="344"/>
      <c r="DA6" s="342" t="s">
        <v>1284</v>
      </c>
      <c r="DB6" s="343"/>
      <c r="DC6" s="343"/>
      <c r="DD6" s="343"/>
      <c r="DE6" s="343"/>
      <c r="DF6" s="344"/>
      <c r="DG6" s="342" t="s">
        <v>1287</v>
      </c>
      <c r="DH6" s="343"/>
      <c r="DI6" s="343"/>
      <c r="DJ6" s="343"/>
      <c r="DK6" s="343"/>
      <c r="DL6" s="344"/>
      <c r="DM6" s="342" t="s">
        <v>1285</v>
      </c>
      <c r="DN6" s="343"/>
      <c r="DO6" s="343"/>
      <c r="DP6" s="343"/>
      <c r="DQ6" s="343"/>
      <c r="DR6" s="344"/>
      <c r="DS6" s="342" t="s">
        <v>1286</v>
      </c>
      <c r="DT6" s="343"/>
      <c r="DU6" s="343"/>
      <c r="DV6" s="343"/>
      <c r="DW6" s="343"/>
      <c r="DX6" s="344"/>
      <c r="DY6" s="342" t="s">
        <v>1288</v>
      </c>
      <c r="DZ6" s="343"/>
      <c r="EA6" s="343"/>
      <c r="EB6" s="343"/>
      <c r="EC6" s="343"/>
      <c r="ED6" s="344"/>
      <c r="EE6" s="342" t="s">
        <v>1289</v>
      </c>
      <c r="EF6" s="343"/>
      <c r="EG6" s="343"/>
      <c r="EH6" s="343"/>
      <c r="EI6" s="343"/>
      <c r="EJ6" s="344"/>
      <c r="EK6" s="342" t="s">
        <v>1290</v>
      </c>
      <c r="EL6" s="343"/>
      <c r="EM6" s="343"/>
      <c r="EN6" s="343"/>
      <c r="EO6" s="343"/>
      <c r="EP6" s="344"/>
      <c r="EQ6" s="342" t="s">
        <v>1291</v>
      </c>
      <c r="ER6" s="343"/>
      <c r="ES6" s="343"/>
      <c r="ET6" s="343"/>
      <c r="EU6" s="343"/>
      <c r="EV6" s="344"/>
      <c r="EW6" s="359" t="s">
        <v>285</v>
      </c>
      <c r="EX6" s="360"/>
      <c r="EY6" s="360"/>
      <c r="EZ6" s="360"/>
      <c r="FA6" s="360"/>
      <c r="FB6" s="361"/>
    </row>
    <row r="7" spans="2:158" s="111" customFormat="1" ht="11.25" hidden="1">
      <c r="B7" s="31" t="s">
        <v>7</v>
      </c>
      <c r="C7" s="108" t="s">
        <v>709</v>
      </c>
      <c r="D7" s="109" t="str">
        <f>C7</f>
        <v>ARENM IN</v>
      </c>
      <c r="E7" s="109" t="str">
        <f t="shared" ref="E7:H7" si="0">D7</f>
        <v>ARENM IN</v>
      </c>
      <c r="F7" s="109" t="str">
        <f t="shared" si="0"/>
        <v>ARENM IN</v>
      </c>
      <c r="G7" s="109" t="str">
        <f t="shared" si="0"/>
        <v>ARENM IN</v>
      </c>
      <c r="H7" s="110" t="str">
        <f t="shared" si="0"/>
        <v>ARENM IN</v>
      </c>
      <c r="I7" s="116" t="s">
        <v>617</v>
      </c>
      <c r="J7" s="109" t="str">
        <f>I7</f>
        <v>APTY IN</v>
      </c>
      <c r="K7" s="109" t="str">
        <f t="shared" ref="K7" si="1">J7</f>
        <v>APTY IN</v>
      </c>
      <c r="L7" s="109" t="str">
        <f t="shared" ref="L7" si="2">K7</f>
        <v>APTY IN</v>
      </c>
      <c r="M7" s="109" t="str">
        <f t="shared" ref="M7" si="3">L7</f>
        <v>APTY IN</v>
      </c>
      <c r="N7" s="110" t="str">
        <f t="shared" ref="N7" si="4">M7</f>
        <v>APTY IN</v>
      </c>
      <c r="O7" s="116" t="s">
        <v>113</v>
      </c>
      <c r="P7" s="109" t="str">
        <f>O7</f>
        <v>AL IN</v>
      </c>
      <c r="Q7" s="109" t="str">
        <f t="shared" ref="Q7:T7" si="5">P7</f>
        <v>AL IN</v>
      </c>
      <c r="R7" s="109" t="str">
        <f t="shared" si="5"/>
        <v>AL IN</v>
      </c>
      <c r="S7" s="109" t="str">
        <f t="shared" si="5"/>
        <v>AL IN</v>
      </c>
      <c r="T7" s="110" t="str">
        <f t="shared" si="5"/>
        <v>AL IN</v>
      </c>
      <c r="U7" s="108" t="s">
        <v>114</v>
      </c>
      <c r="V7" s="109" t="str">
        <f>U7</f>
        <v>BJAUT IN</v>
      </c>
      <c r="W7" s="109" t="str">
        <f t="shared" ref="W7" si="6">V7</f>
        <v>BJAUT IN</v>
      </c>
      <c r="X7" s="109" t="str">
        <f t="shared" ref="X7" si="7">W7</f>
        <v>BJAUT IN</v>
      </c>
      <c r="Y7" s="109" t="str">
        <f t="shared" ref="Y7" si="8">X7</f>
        <v>BJAUT IN</v>
      </c>
      <c r="Z7" s="110" t="str">
        <f t="shared" ref="Z7" si="9">Y7</f>
        <v>BJAUT IN</v>
      </c>
      <c r="AA7" s="108" t="s">
        <v>618</v>
      </c>
      <c r="AB7" s="109" t="str">
        <f>AA7</f>
        <v>BIL IN</v>
      </c>
      <c r="AC7" s="109" t="str">
        <f t="shared" ref="AC7" si="10">AB7</f>
        <v>BIL IN</v>
      </c>
      <c r="AD7" s="109" t="str">
        <f t="shared" ref="AD7" si="11">AC7</f>
        <v>BIL IN</v>
      </c>
      <c r="AE7" s="109" t="str">
        <f t="shared" ref="AE7" si="12">AD7</f>
        <v>BIL IN</v>
      </c>
      <c r="AF7" s="110" t="str">
        <f t="shared" ref="AF7" si="13">AE7</f>
        <v>BIL IN</v>
      </c>
      <c r="AG7" s="108" t="s">
        <v>115</v>
      </c>
      <c r="AH7" s="109" t="str">
        <f>AG7</f>
        <v>BHFC IN</v>
      </c>
      <c r="AI7" s="109" t="str">
        <f t="shared" ref="AI7" si="14">AH7</f>
        <v>BHFC IN</v>
      </c>
      <c r="AJ7" s="109" t="str">
        <f t="shared" ref="AJ7" si="15">AI7</f>
        <v>BHFC IN</v>
      </c>
      <c r="AK7" s="109" t="str">
        <f t="shared" ref="AK7" si="16">AJ7</f>
        <v>BHFC IN</v>
      </c>
      <c r="AL7" s="110" t="str">
        <f t="shared" ref="AL7" si="17">AK7</f>
        <v>BHFC IN</v>
      </c>
      <c r="AM7" s="108" t="s">
        <v>116</v>
      </c>
      <c r="AN7" s="109" t="str">
        <f>AM7</f>
        <v>BOS IN</v>
      </c>
      <c r="AO7" s="109" t="str">
        <f t="shared" ref="AO7" si="18">AN7</f>
        <v>BOS IN</v>
      </c>
      <c r="AP7" s="109" t="str">
        <f t="shared" ref="AP7" si="19">AO7</f>
        <v>BOS IN</v>
      </c>
      <c r="AQ7" s="109" t="str">
        <f t="shared" ref="AQ7" si="20">AP7</f>
        <v>BOS IN</v>
      </c>
      <c r="AR7" s="110" t="str">
        <f t="shared" ref="AR7" si="21">AQ7</f>
        <v>BOS IN</v>
      </c>
      <c r="AS7" s="108" t="s">
        <v>498</v>
      </c>
      <c r="AT7" s="109" t="str">
        <f>AS7</f>
        <v>CEAT IN</v>
      </c>
      <c r="AU7" s="109" t="str">
        <f t="shared" ref="AU7" si="22">AT7</f>
        <v>CEAT IN</v>
      </c>
      <c r="AV7" s="109" t="str">
        <f t="shared" ref="AV7" si="23">AU7</f>
        <v>CEAT IN</v>
      </c>
      <c r="AW7" s="109" t="str">
        <f t="shared" ref="AW7" si="24">AV7</f>
        <v>CEAT IN</v>
      </c>
      <c r="AX7" s="110" t="str">
        <f t="shared" ref="AX7" si="25">AW7</f>
        <v>CEAT IN</v>
      </c>
      <c r="AY7" s="108" t="s">
        <v>696</v>
      </c>
      <c r="AZ7" s="109" t="str">
        <f>AY7</f>
        <v>CIEINDIA IN</v>
      </c>
      <c r="BA7" s="109" t="str">
        <f t="shared" ref="BA7" si="26">AZ7</f>
        <v>CIEINDIA IN</v>
      </c>
      <c r="BB7" s="109" t="str">
        <f t="shared" ref="BB7" si="27">BA7</f>
        <v>CIEINDIA IN</v>
      </c>
      <c r="BC7" s="109" t="str">
        <f t="shared" ref="BC7" si="28">BB7</f>
        <v>CIEINDIA IN</v>
      </c>
      <c r="BD7" s="110" t="str">
        <f t="shared" ref="BD7" si="29">BC7</f>
        <v>CIEINDIA IN</v>
      </c>
      <c r="BE7" s="108" t="s">
        <v>681</v>
      </c>
      <c r="BF7" s="109" t="str">
        <f>BE7</f>
        <v>CRAFTSMA IN</v>
      </c>
      <c r="BG7" s="109" t="str">
        <f t="shared" ref="BG7" si="30">BF7</f>
        <v>CRAFTSMA IN</v>
      </c>
      <c r="BH7" s="109" t="str">
        <f t="shared" ref="BH7" si="31">BG7</f>
        <v>CRAFTSMA IN</v>
      </c>
      <c r="BI7" s="109" t="str">
        <f t="shared" ref="BI7" si="32">BH7</f>
        <v>CRAFTSMA IN</v>
      </c>
      <c r="BJ7" s="110" t="str">
        <f t="shared" ref="BJ7" si="33">BI7</f>
        <v>CRAFTSMA IN</v>
      </c>
      <c r="BK7" s="108" t="s">
        <v>117</v>
      </c>
      <c r="BL7" s="109" t="str">
        <f>BK7</f>
        <v>EIM IN</v>
      </c>
      <c r="BM7" s="109" t="str">
        <f t="shared" ref="BM7" si="34">BL7</f>
        <v>EIM IN</v>
      </c>
      <c r="BN7" s="109" t="str">
        <f t="shared" ref="BN7" si="35">BM7</f>
        <v>EIM IN</v>
      </c>
      <c r="BO7" s="109" t="str">
        <f t="shared" ref="BO7" si="36">BN7</f>
        <v>EIM IN</v>
      </c>
      <c r="BP7" s="110" t="str">
        <f t="shared" ref="BP7" si="37">BO7</f>
        <v>EIM IN</v>
      </c>
      <c r="BQ7" s="108" t="s">
        <v>118</v>
      </c>
      <c r="BR7" s="109" t="str">
        <f>BQ7</f>
        <v>ENDU IN</v>
      </c>
      <c r="BS7" s="109" t="str">
        <f t="shared" ref="BS7" si="38">BR7</f>
        <v>ENDU IN</v>
      </c>
      <c r="BT7" s="109" t="str">
        <f t="shared" ref="BT7" si="39">BS7</f>
        <v>ENDU IN</v>
      </c>
      <c r="BU7" s="109" t="str">
        <f t="shared" ref="BU7" si="40">BT7</f>
        <v>ENDU IN</v>
      </c>
      <c r="BV7" s="110" t="str">
        <f t="shared" ref="BV7" si="41">BU7</f>
        <v>ENDU IN</v>
      </c>
      <c r="BW7" s="108" t="s">
        <v>659</v>
      </c>
      <c r="BX7" s="109" t="str">
        <f>BW7</f>
        <v>ESCORTS IN</v>
      </c>
      <c r="BY7" s="109" t="str">
        <f t="shared" ref="BY7" si="42">BX7</f>
        <v>ESCORTS IN</v>
      </c>
      <c r="BZ7" s="109" t="str">
        <f t="shared" ref="BZ7" si="43">BY7</f>
        <v>ESCORTS IN</v>
      </c>
      <c r="CA7" s="109" t="str">
        <f t="shared" ref="CA7" si="44">BZ7</f>
        <v>ESCORTS IN</v>
      </c>
      <c r="CB7" s="110" t="str">
        <f t="shared" ref="CB7" si="45">CA7</f>
        <v>ESCORTS IN</v>
      </c>
      <c r="CC7" s="108" t="s">
        <v>119</v>
      </c>
      <c r="CD7" s="109" t="str">
        <f>CC7</f>
        <v>EXID IN</v>
      </c>
      <c r="CE7" s="109" t="str">
        <f t="shared" ref="CE7" si="46">CD7</f>
        <v>EXID IN</v>
      </c>
      <c r="CF7" s="109" t="str">
        <f t="shared" ref="CF7" si="47">CE7</f>
        <v>EXID IN</v>
      </c>
      <c r="CG7" s="109" t="str">
        <f t="shared" ref="CG7" si="48">CF7</f>
        <v>EXID IN</v>
      </c>
      <c r="CH7" s="110" t="str">
        <f t="shared" ref="CH7" si="49">CG7</f>
        <v>EXID IN</v>
      </c>
      <c r="CI7" s="108" t="s">
        <v>736</v>
      </c>
      <c r="CJ7" s="109" t="str">
        <f>CI7</f>
        <v>HAPPYFOR IN</v>
      </c>
      <c r="CK7" s="109" t="str">
        <f t="shared" ref="CK7" si="50">CJ7</f>
        <v>HAPPYFOR IN</v>
      </c>
      <c r="CL7" s="109" t="str">
        <f t="shared" ref="CL7" si="51">CK7</f>
        <v>HAPPYFOR IN</v>
      </c>
      <c r="CM7" s="109" t="str">
        <f t="shared" ref="CM7" si="52">CL7</f>
        <v>HAPPYFOR IN</v>
      </c>
      <c r="CN7" s="110" t="str">
        <f t="shared" ref="CN7" si="53">CM7</f>
        <v>HAPPYFOR IN</v>
      </c>
      <c r="CO7" s="108" t="s">
        <v>120</v>
      </c>
      <c r="CP7" s="109" t="str">
        <f>CO7</f>
        <v>HMCL IN</v>
      </c>
      <c r="CQ7" s="109" t="str">
        <f t="shared" ref="CQ7" si="54">CP7</f>
        <v>HMCL IN</v>
      </c>
      <c r="CR7" s="109" t="str">
        <f t="shared" ref="CR7" si="55">CQ7</f>
        <v>HMCL IN</v>
      </c>
      <c r="CS7" s="109" t="str">
        <f t="shared" ref="CS7" si="56">CR7</f>
        <v>HMCL IN</v>
      </c>
      <c r="CT7" s="110" t="str">
        <f t="shared" ref="CT7" si="57">CS7</f>
        <v>HMCL IN</v>
      </c>
      <c r="CU7" s="108" t="s">
        <v>121</v>
      </c>
      <c r="CV7" s="109" t="str">
        <f>CU7</f>
        <v>MM IN</v>
      </c>
      <c r="CW7" s="109" t="str">
        <f t="shared" ref="CW7" si="58">CV7</f>
        <v>MM IN</v>
      </c>
      <c r="CX7" s="109" t="str">
        <f t="shared" ref="CX7" si="59">CW7</f>
        <v>MM IN</v>
      </c>
      <c r="CY7" s="109" t="str">
        <f t="shared" ref="CY7" si="60">CX7</f>
        <v>MM IN</v>
      </c>
      <c r="CZ7" s="110" t="str">
        <f t="shared" ref="CZ7" si="61">CY7</f>
        <v>MM IN</v>
      </c>
      <c r="DA7" s="108" t="s">
        <v>122</v>
      </c>
      <c r="DB7" s="109" t="str">
        <f>DA7</f>
        <v>MSIL IN</v>
      </c>
      <c r="DC7" s="109" t="str">
        <f t="shared" ref="DC7" si="62">DB7</f>
        <v>MSIL IN</v>
      </c>
      <c r="DD7" s="109" t="str">
        <f t="shared" ref="DD7" si="63">DC7</f>
        <v>MSIL IN</v>
      </c>
      <c r="DE7" s="109" t="str">
        <f t="shared" ref="DE7" si="64">DD7</f>
        <v>MSIL IN</v>
      </c>
      <c r="DF7" s="110" t="str">
        <f t="shared" ref="DF7" si="65">DE7</f>
        <v>MSIL IN</v>
      </c>
      <c r="DG7" s="108" t="s">
        <v>655</v>
      </c>
      <c r="DH7" s="109" t="str">
        <f>DG7</f>
        <v>MOTHERSO IN</v>
      </c>
      <c r="DI7" s="109" t="str">
        <f t="shared" ref="DI7" si="66">DH7</f>
        <v>MOTHERSO IN</v>
      </c>
      <c r="DJ7" s="109" t="str">
        <f t="shared" ref="DJ7" si="67">DI7</f>
        <v>MOTHERSO IN</v>
      </c>
      <c r="DK7" s="109" t="str">
        <f t="shared" ref="DK7" si="68">DJ7</f>
        <v>MOTHERSO IN</v>
      </c>
      <c r="DL7" s="110" t="str">
        <f t="shared" ref="DL7" si="69">DK7</f>
        <v>MOTHERSO IN</v>
      </c>
      <c r="DM7" s="108" t="s">
        <v>657</v>
      </c>
      <c r="DN7" s="109" t="str">
        <f>DM7</f>
        <v>MSUMI IN</v>
      </c>
      <c r="DO7" s="109" t="str">
        <f t="shared" ref="DO7" si="70">DN7</f>
        <v>MSUMI IN</v>
      </c>
      <c r="DP7" s="109" t="str">
        <f t="shared" ref="DP7" si="71">DO7</f>
        <v>MSUMI IN</v>
      </c>
      <c r="DQ7" s="109" t="str">
        <f t="shared" ref="DQ7" si="72">DP7</f>
        <v>MSUMI IN</v>
      </c>
      <c r="DR7" s="110" t="str">
        <f t="shared" ref="DR7" si="73">DQ7</f>
        <v>MSUMI IN</v>
      </c>
      <c r="DS7" s="108" t="s">
        <v>619</v>
      </c>
      <c r="DT7" s="109" t="str">
        <f>DS7</f>
        <v>MRF IN</v>
      </c>
      <c r="DU7" s="109" t="str">
        <f t="shared" ref="DU7" si="74">DT7</f>
        <v>MRF IN</v>
      </c>
      <c r="DV7" s="109" t="str">
        <f t="shared" ref="DV7" si="75">DU7</f>
        <v>MRF IN</v>
      </c>
      <c r="DW7" s="109" t="str">
        <f t="shared" ref="DW7" si="76">DV7</f>
        <v>MRF IN</v>
      </c>
      <c r="DX7" s="110" t="str">
        <f t="shared" ref="DX7" si="77">DW7</f>
        <v>MRF IN</v>
      </c>
      <c r="DY7" s="108" t="s">
        <v>649</v>
      </c>
      <c r="DZ7" s="109" t="str">
        <f>DY7</f>
        <v>SONACOMS IN</v>
      </c>
      <c r="EA7" s="109" t="str">
        <f t="shared" ref="EA7" si="78">DZ7</f>
        <v>SONACOMS IN</v>
      </c>
      <c r="EB7" s="109" t="str">
        <f t="shared" ref="EB7" si="79">EA7</f>
        <v>SONACOMS IN</v>
      </c>
      <c r="EC7" s="109" t="str">
        <f t="shared" ref="EC7" si="80">EB7</f>
        <v>SONACOMS IN</v>
      </c>
      <c r="ED7" s="110" t="str">
        <f t="shared" ref="ED7" si="81">EC7</f>
        <v>SONACOMS IN</v>
      </c>
      <c r="EE7" s="108" t="s">
        <v>123</v>
      </c>
      <c r="EF7" s="109" t="str">
        <f>EE7</f>
        <v>TTMT IN</v>
      </c>
      <c r="EG7" s="109" t="str">
        <f t="shared" ref="EG7" si="82">EF7</f>
        <v>TTMT IN</v>
      </c>
      <c r="EH7" s="109" t="str">
        <f t="shared" ref="EH7" si="83">EG7</f>
        <v>TTMT IN</v>
      </c>
      <c r="EI7" s="109" t="str">
        <f t="shared" ref="EI7" si="84">EH7</f>
        <v>TTMT IN</v>
      </c>
      <c r="EJ7" s="110" t="str">
        <f t="shared" ref="EJ7" si="85">EI7</f>
        <v>TTMT IN</v>
      </c>
      <c r="EK7" s="108" t="s">
        <v>658</v>
      </c>
      <c r="EL7" s="109" t="str">
        <f>EK7</f>
        <v>TIINDIA IN</v>
      </c>
      <c r="EM7" s="109" t="str">
        <f t="shared" ref="EM7" si="86">EL7</f>
        <v>TIINDIA IN</v>
      </c>
      <c r="EN7" s="109" t="str">
        <f t="shared" ref="EN7" si="87">EM7</f>
        <v>TIINDIA IN</v>
      </c>
      <c r="EO7" s="109" t="str">
        <f t="shared" ref="EO7" si="88">EN7</f>
        <v>TIINDIA IN</v>
      </c>
      <c r="EP7" s="110" t="str">
        <f t="shared" ref="EP7" si="89">EO7</f>
        <v>TIINDIA IN</v>
      </c>
      <c r="EQ7" s="108" t="s">
        <v>124</v>
      </c>
      <c r="ER7" s="109" t="str">
        <f>EQ7</f>
        <v>TVSL IN</v>
      </c>
      <c r="ES7" s="109" t="str">
        <f t="shared" ref="ES7" si="90">ER7</f>
        <v>TVSL IN</v>
      </c>
      <c r="ET7" s="109" t="str">
        <f t="shared" ref="ET7" si="91">ES7</f>
        <v>TVSL IN</v>
      </c>
      <c r="EU7" s="109" t="str">
        <f t="shared" ref="EU7" si="92">ET7</f>
        <v>TVSL IN</v>
      </c>
      <c r="EV7" s="110" t="str">
        <f t="shared" ref="EV7" si="93">EU7</f>
        <v>TVSL IN</v>
      </c>
      <c r="EW7" s="108" t="s">
        <v>85</v>
      </c>
      <c r="EX7" s="109" t="str">
        <f>EW7</f>
        <v>Automobiles</v>
      </c>
      <c r="EY7" s="109" t="str">
        <f t="shared" ref="EY7" si="94">EX7</f>
        <v>Automobiles</v>
      </c>
      <c r="EZ7" s="109" t="str">
        <f t="shared" ref="EZ7" si="95">EY7</f>
        <v>Automobiles</v>
      </c>
      <c r="FA7" s="109" t="str">
        <f t="shared" ref="FA7" si="96">EZ7</f>
        <v>Automobiles</v>
      </c>
      <c r="FB7" s="110" t="str">
        <f t="shared" ref="FB7" si="97">FA7</f>
        <v>Automobiles</v>
      </c>
    </row>
    <row r="8" spans="2:158" s="115" customFormat="1">
      <c r="B8" s="23" t="s">
        <v>69</v>
      </c>
      <c r="C8" s="112" t="str">
        <f>'Column Code'!$C$8</f>
        <v>FY21</v>
      </c>
      <c r="D8" s="113" t="str">
        <f>'Column Code'!$D$8</f>
        <v>FY22</v>
      </c>
      <c r="E8" s="113" t="str">
        <f>'Column Code'!$E$8</f>
        <v>FY23</v>
      </c>
      <c r="F8" s="113" t="str">
        <f>'Column Code'!$F$8</f>
        <v>FY24</v>
      </c>
      <c r="G8" s="113" t="str">
        <f>'Column Code'!$G$8</f>
        <v>FY25E</v>
      </c>
      <c r="H8" s="114" t="str">
        <f>'Column Code'!$H$8</f>
        <v>FY26E</v>
      </c>
      <c r="I8" s="112" t="str">
        <f>'Column Code'!$C$8</f>
        <v>FY21</v>
      </c>
      <c r="J8" s="113" t="str">
        <f>'Column Code'!$D$8</f>
        <v>FY22</v>
      </c>
      <c r="K8" s="113" t="str">
        <f>'Column Code'!$E$8</f>
        <v>FY23</v>
      </c>
      <c r="L8" s="113" t="str">
        <f>'Column Code'!$F$8</f>
        <v>FY24</v>
      </c>
      <c r="M8" s="113" t="str">
        <f>'Column Code'!$G$8</f>
        <v>FY25E</v>
      </c>
      <c r="N8" s="114" t="str">
        <f>'Column Code'!$H$8</f>
        <v>FY26E</v>
      </c>
      <c r="O8" s="112" t="str">
        <f>'Column Code'!$C$8</f>
        <v>FY21</v>
      </c>
      <c r="P8" s="113" t="str">
        <f>'Column Code'!$D$8</f>
        <v>FY22</v>
      </c>
      <c r="Q8" s="113" t="str">
        <f>'Column Code'!$E$8</f>
        <v>FY23</v>
      </c>
      <c r="R8" s="113" t="str">
        <f>'Column Code'!$F$8</f>
        <v>FY24</v>
      </c>
      <c r="S8" s="113" t="str">
        <f>'Column Code'!$G$8</f>
        <v>FY25E</v>
      </c>
      <c r="T8" s="114" t="str">
        <f>'Column Code'!$H$8</f>
        <v>FY26E</v>
      </c>
      <c r="U8" s="112" t="str">
        <f>'Column Code'!$C$8</f>
        <v>FY21</v>
      </c>
      <c r="V8" s="113" t="str">
        <f>'Column Code'!$D$8</f>
        <v>FY22</v>
      </c>
      <c r="W8" s="113" t="str">
        <f>'Column Code'!$E$8</f>
        <v>FY23</v>
      </c>
      <c r="X8" s="113" t="str">
        <f>'Column Code'!$F$8</f>
        <v>FY24</v>
      </c>
      <c r="Y8" s="113" t="str">
        <f>'Column Code'!$G$8</f>
        <v>FY25E</v>
      </c>
      <c r="Z8" s="114" t="str">
        <f>'Column Code'!$H$8</f>
        <v>FY26E</v>
      </c>
      <c r="AA8" s="112" t="str">
        <f>'Column Code'!$C$8</f>
        <v>FY21</v>
      </c>
      <c r="AB8" s="113" t="str">
        <f>'Column Code'!$D$8</f>
        <v>FY22</v>
      </c>
      <c r="AC8" s="113" t="str">
        <f>'Column Code'!$E$8</f>
        <v>FY23</v>
      </c>
      <c r="AD8" s="113" t="str">
        <f>'Column Code'!$F$8</f>
        <v>FY24</v>
      </c>
      <c r="AE8" s="113" t="str">
        <f>'Column Code'!$G$8</f>
        <v>FY25E</v>
      </c>
      <c r="AF8" s="114" t="str">
        <f>'Column Code'!$H$8</f>
        <v>FY26E</v>
      </c>
      <c r="AG8" s="112" t="str">
        <f>'Column Code'!$C$8</f>
        <v>FY21</v>
      </c>
      <c r="AH8" s="113" t="str">
        <f>'Column Code'!$D$8</f>
        <v>FY22</v>
      </c>
      <c r="AI8" s="113" t="str">
        <f>'Column Code'!$E$8</f>
        <v>FY23</v>
      </c>
      <c r="AJ8" s="113" t="str">
        <f>'Column Code'!$F$8</f>
        <v>FY24</v>
      </c>
      <c r="AK8" s="113" t="str">
        <f>'Column Code'!$G$8</f>
        <v>FY25E</v>
      </c>
      <c r="AL8" s="114" t="str">
        <f>'Column Code'!$H$8</f>
        <v>FY26E</v>
      </c>
      <c r="AM8" s="112" t="str">
        <f>'Column Code'!$C$8</f>
        <v>FY21</v>
      </c>
      <c r="AN8" s="113" t="str">
        <f>'Column Code'!$D$8</f>
        <v>FY22</v>
      </c>
      <c r="AO8" s="113" t="str">
        <f>'Column Code'!$E$8</f>
        <v>FY23</v>
      </c>
      <c r="AP8" s="113" t="str">
        <f>'Column Code'!$F$8</f>
        <v>FY24</v>
      </c>
      <c r="AQ8" s="113" t="str">
        <f>'Column Code'!$G$8</f>
        <v>FY25E</v>
      </c>
      <c r="AR8" s="114" t="str">
        <f>'Column Code'!$H$8</f>
        <v>FY26E</v>
      </c>
      <c r="AS8" s="112" t="str">
        <f>'Column Code'!$C$8</f>
        <v>FY21</v>
      </c>
      <c r="AT8" s="113" t="str">
        <f>'Column Code'!$D$8</f>
        <v>FY22</v>
      </c>
      <c r="AU8" s="113" t="str">
        <f>'Column Code'!$E$8</f>
        <v>FY23</v>
      </c>
      <c r="AV8" s="113" t="str">
        <f>'Column Code'!$F$8</f>
        <v>FY24</v>
      </c>
      <c r="AW8" s="113" t="str">
        <f>'Column Code'!$G$8</f>
        <v>FY25E</v>
      </c>
      <c r="AX8" s="114" t="str">
        <f>'Column Code'!$H$8</f>
        <v>FY26E</v>
      </c>
      <c r="AY8" s="112" t="str">
        <f>'Column Code'!$C$8</f>
        <v>FY21</v>
      </c>
      <c r="AZ8" s="113" t="str">
        <f>'Column Code'!$D$8</f>
        <v>FY22</v>
      </c>
      <c r="BA8" s="113" t="str">
        <f>'Column Code'!$E$8</f>
        <v>FY23</v>
      </c>
      <c r="BB8" s="113" t="str">
        <f>'Column Code'!$F$8</f>
        <v>FY24</v>
      </c>
      <c r="BC8" s="113" t="str">
        <f>'Column Code'!$G$8</f>
        <v>FY25E</v>
      </c>
      <c r="BD8" s="114" t="str">
        <f>'Column Code'!$H$8</f>
        <v>FY26E</v>
      </c>
      <c r="BE8" s="112" t="str">
        <f>'Column Code'!$C$8</f>
        <v>FY21</v>
      </c>
      <c r="BF8" s="113" t="str">
        <f>'Column Code'!$D$8</f>
        <v>FY22</v>
      </c>
      <c r="BG8" s="113" t="str">
        <f>'Column Code'!$E$8</f>
        <v>FY23</v>
      </c>
      <c r="BH8" s="113" t="str">
        <f>'Column Code'!$F$8</f>
        <v>FY24</v>
      </c>
      <c r="BI8" s="113" t="str">
        <f>'Column Code'!$G$8</f>
        <v>FY25E</v>
      </c>
      <c r="BJ8" s="114" t="str">
        <f>'Column Code'!$H$8</f>
        <v>FY26E</v>
      </c>
      <c r="BK8" s="112" t="str">
        <f>'Column Code'!$C$8</f>
        <v>FY21</v>
      </c>
      <c r="BL8" s="113" t="str">
        <f>'Column Code'!$D$8</f>
        <v>FY22</v>
      </c>
      <c r="BM8" s="113" t="str">
        <f>'Column Code'!$E$8</f>
        <v>FY23</v>
      </c>
      <c r="BN8" s="113" t="str">
        <f>'Column Code'!$F$8</f>
        <v>FY24</v>
      </c>
      <c r="BO8" s="113" t="str">
        <f>'Column Code'!$G$8</f>
        <v>FY25E</v>
      </c>
      <c r="BP8" s="114" t="str">
        <f>'Column Code'!$H$8</f>
        <v>FY26E</v>
      </c>
      <c r="BQ8" s="112" t="str">
        <f>'Column Code'!$C$8</f>
        <v>FY21</v>
      </c>
      <c r="BR8" s="113" t="str">
        <f>'Column Code'!$D$8</f>
        <v>FY22</v>
      </c>
      <c r="BS8" s="113" t="str">
        <f>'Column Code'!$E$8</f>
        <v>FY23</v>
      </c>
      <c r="BT8" s="113" t="str">
        <f>'Column Code'!$F$8</f>
        <v>FY24</v>
      </c>
      <c r="BU8" s="113" t="str">
        <f>'Column Code'!$G$8</f>
        <v>FY25E</v>
      </c>
      <c r="BV8" s="114" t="str">
        <f>'Column Code'!$H$8</f>
        <v>FY26E</v>
      </c>
      <c r="BW8" s="112" t="str">
        <f>'Column Code'!$C$8</f>
        <v>FY21</v>
      </c>
      <c r="BX8" s="113" t="str">
        <f>'Column Code'!$D$8</f>
        <v>FY22</v>
      </c>
      <c r="BY8" s="113" t="str">
        <f>'Column Code'!$E$8</f>
        <v>FY23</v>
      </c>
      <c r="BZ8" s="113" t="str">
        <f>'Column Code'!$F$8</f>
        <v>FY24</v>
      </c>
      <c r="CA8" s="113" t="str">
        <f>'Column Code'!$G$8</f>
        <v>FY25E</v>
      </c>
      <c r="CB8" s="114" t="str">
        <f>'Column Code'!$H$8</f>
        <v>FY26E</v>
      </c>
      <c r="CC8" s="112" t="str">
        <f>'Column Code'!$C$8</f>
        <v>FY21</v>
      </c>
      <c r="CD8" s="113" t="str">
        <f>'Column Code'!$D$8</f>
        <v>FY22</v>
      </c>
      <c r="CE8" s="113" t="str">
        <f>'Column Code'!$E$8</f>
        <v>FY23</v>
      </c>
      <c r="CF8" s="113" t="str">
        <f>'Column Code'!$F$8</f>
        <v>FY24</v>
      </c>
      <c r="CG8" s="113" t="str">
        <f>'Column Code'!$G$8</f>
        <v>FY25E</v>
      </c>
      <c r="CH8" s="114" t="str">
        <f>'Column Code'!$H$8</f>
        <v>FY26E</v>
      </c>
      <c r="CI8" s="112" t="str">
        <f>'Column Code'!$C$8</f>
        <v>FY21</v>
      </c>
      <c r="CJ8" s="113" t="str">
        <f>'Column Code'!$D$8</f>
        <v>FY22</v>
      </c>
      <c r="CK8" s="113" t="str">
        <f>'Column Code'!$E$8</f>
        <v>FY23</v>
      </c>
      <c r="CL8" s="113" t="str">
        <f>'Column Code'!$F$8</f>
        <v>FY24</v>
      </c>
      <c r="CM8" s="113" t="str">
        <f>'Column Code'!$G$8</f>
        <v>FY25E</v>
      </c>
      <c r="CN8" s="114" t="str">
        <f>'Column Code'!$H$8</f>
        <v>FY26E</v>
      </c>
      <c r="CO8" s="112" t="str">
        <f>'Column Code'!$C$8</f>
        <v>FY21</v>
      </c>
      <c r="CP8" s="113" t="str">
        <f>'Column Code'!$D$8</f>
        <v>FY22</v>
      </c>
      <c r="CQ8" s="113" t="str">
        <f>'Column Code'!$E$8</f>
        <v>FY23</v>
      </c>
      <c r="CR8" s="113" t="str">
        <f>'Column Code'!$F$8</f>
        <v>FY24</v>
      </c>
      <c r="CS8" s="113" t="str">
        <f>'Column Code'!$G$8</f>
        <v>FY25E</v>
      </c>
      <c r="CT8" s="114" t="str">
        <f>'Column Code'!$H$8</f>
        <v>FY26E</v>
      </c>
      <c r="CU8" s="112" t="str">
        <f>'Column Code'!$C$8</f>
        <v>FY21</v>
      </c>
      <c r="CV8" s="113" t="str">
        <f>'Column Code'!$D$8</f>
        <v>FY22</v>
      </c>
      <c r="CW8" s="113" t="str">
        <f>'Column Code'!$E$8</f>
        <v>FY23</v>
      </c>
      <c r="CX8" s="113" t="str">
        <f>'Column Code'!$F$8</f>
        <v>FY24</v>
      </c>
      <c r="CY8" s="113" t="str">
        <f>'Column Code'!$G$8</f>
        <v>FY25E</v>
      </c>
      <c r="CZ8" s="114" t="str">
        <f>'Column Code'!$H$8</f>
        <v>FY26E</v>
      </c>
      <c r="DA8" s="112" t="str">
        <f>'Column Code'!$C$8</f>
        <v>FY21</v>
      </c>
      <c r="DB8" s="113" t="str">
        <f>'Column Code'!$D$8</f>
        <v>FY22</v>
      </c>
      <c r="DC8" s="113" t="str">
        <f>'Column Code'!$E$8</f>
        <v>FY23</v>
      </c>
      <c r="DD8" s="113" t="str">
        <f>'Column Code'!$F$8</f>
        <v>FY24</v>
      </c>
      <c r="DE8" s="113" t="str">
        <f>'Column Code'!$G$8</f>
        <v>FY25E</v>
      </c>
      <c r="DF8" s="114" t="str">
        <f>'Column Code'!$H$8</f>
        <v>FY26E</v>
      </c>
      <c r="DG8" s="112" t="str">
        <f>'Column Code'!$C$8</f>
        <v>FY21</v>
      </c>
      <c r="DH8" s="113" t="str">
        <f>'Column Code'!$D$8</f>
        <v>FY22</v>
      </c>
      <c r="DI8" s="113" t="str">
        <f>'Column Code'!$E$8</f>
        <v>FY23</v>
      </c>
      <c r="DJ8" s="113" t="str">
        <f>'Column Code'!$F$8</f>
        <v>FY24</v>
      </c>
      <c r="DK8" s="113" t="str">
        <f>'Column Code'!$G$8</f>
        <v>FY25E</v>
      </c>
      <c r="DL8" s="114" t="str">
        <f>'Column Code'!$H$8</f>
        <v>FY26E</v>
      </c>
      <c r="DM8" s="112" t="str">
        <f>'Column Code'!$C$8</f>
        <v>FY21</v>
      </c>
      <c r="DN8" s="113" t="str">
        <f>'Column Code'!$D$8</f>
        <v>FY22</v>
      </c>
      <c r="DO8" s="113" t="str">
        <f>'Column Code'!$E$8</f>
        <v>FY23</v>
      </c>
      <c r="DP8" s="113" t="str">
        <f>'Column Code'!$F$8</f>
        <v>FY24</v>
      </c>
      <c r="DQ8" s="113" t="str">
        <f>'Column Code'!$G$8</f>
        <v>FY25E</v>
      </c>
      <c r="DR8" s="114" t="str">
        <f>'Column Code'!$H$8</f>
        <v>FY26E</v>
      </c>
      <c r="DS8" s="112" t="str">
        <f>'Column Code'!$C$8</f>
        <v>FY21</v>
      </c>
      <c r="DT8" s="113" t="str">
        <f>'Column Code'!$D$8</f>
        <v>FY22</v>
      </c>
      <c r="DU8" s="113" t="str">
        <f>'Column Code'!$E$8</f>
        <v>FY23</v>
      </c>
      <c r="DV8" s="113" t="str">
        <f>'Column Code'!$F$8</f>
        <v>FY24</v>
      </c>
      <c r="DW8" s="113" t="str">
        <f>'Column Code'!$G$8</f>
        <v>FY25E</v>
      </c>
      <c r="DX8" s="114" t="str">
        <f>'Column Code'!$H$8</f>
        <v>FY26E</v>
      </c>
      <c r="DY8" s="112" t="str">
        <f>'Column Code'!$C$8</f>
        <v>FY21</v>
      </c>
      <c r="DZ8" s="113" t="str">
        <f>'Column Code'!$D$8</f>
        <v>FY22</v>
      </c>
      <c r="EA8" s="113" t="str">
        <f>'Column Code'!$E$8</f>
        <v>FY23</v>
      </c>
      <c r="EB8" s="113" t="str">
        <f>'Column Code'!$F$8</f>
        <v>FY24</v>
      </c>
      <c r="EC8" s="113" t="str">
        <f>'Column Code'!$G$8</f>
        <v>FY25E</v>
      </c>
      <c r="ED8" s="114" t="str">
        <f>'Column Code'!$H$8</f>
        <v>FY26E</v>
      </c>
      <c r="EE8" s="112" t="str">
        <f>'Column Code'!$C$8</f>
        <v>FY21</v>
      </c>
      <c r="EF8" s="113" t="str">
        <f>'Column Code'!$D$8</f>
        <v>FY22</v>
      </c>
      <c r="EG8" s="113" t="str">
        <f>'Column Code'!$E$8</f>
        <v>FY23</v>
      </c>
      <c r="EH8" s="113" t="str">
        <f>'Column Code'!$F$8</f>
        <v>FY24</v>
      </c>
      <c r="EI8" s="113" t="str">
        <f>'Column Code'!$G$8</f>
        <v>FY25E</v>
      </c>
      <c r="EJ8" s="114" t="str">
        <f>'Column Code'!$H$8</f>
        <v>FY26E</v>
      </c>
      <c r="EK8" s="112" t="str">
        <f>'Column Code'!$C$8</f>
        <v>FY21</v>
      </c>
      <c r="EL8" s="113" t="str">
        <f>'Column Code'!$D$8</f>
        <v>FY22</v>
      </c>
      <c r="EM8" s="113" t="str">
        <f>'Column Code'!$E$8</f>
        <v>FY23</v>
      </c>
      <c r="EN8" s="113" t="str">
        <f>'Column Code'!$F$8</f>
        <v>FY24</v>
      </c>
      <c r="EO8" s="113" t="str">
        <f>'Column Code'!$G$8</f>
        <v>FY25E</v>
      </c>
      <c r="EP8" s="114" t="str">
        <f>'Column Code'!$H$8</f>
        <v>FY26E</v>
      </c>
      <c r="EQ8" s="112" t="str">
        <f>'Column Code'!$C$8</f>
        <v>FY21</v>
      </c>
      <c r="ER8" s="113" t="str">
        <f>'Column Code'!$D$8</f>
        <v>FY22</v>
      </c>
      <c r="ES8" s="113" t="str">
        <f>'Column Code'!$E$8</f>
        <v>FY23</v>
      </c>
      <c r="ET8" s="113" t="str">
        <f>'Column Code'!$F$8</f>
        <v>FY24</v>
      </c>
      <c r="EU8" s="113" t="str">
        <f>'Column Code'!$G$8</f>
        <v>FY25E</v>
      </c>
      <c r="EV8" s="114" t="str">
        <f>'Column Code'!$H$8</f>
        <v>FY26E</v>
      </c>
      <c r="EW8" s="112" t="str">
        <f>'Column Code'!$C$8</f>
        <v>FY21</v>
      </c>
      <c r="EX8" s="113" t="str">
        <f>'Column Code'!$D$8</f>
        <v>FY22</v>
      </c>
      <c r="EY8" s="113" t="str">
        <f>'Column Code'!$E$8</f>
        <v>FY23</v>
      </c>
      <c r="EZ8" s="113" t="str">
        <f>'Column Code'!$F$8</f>
        <v>FY24</v>
      </c>
      <c r="FA8" s="113" t="str">
        <f>'Column Code'!$G$8</f>
        <v>FY25E</v>
      </c>
      <c r="FB8" s="114" t="str">
        <f>'Column Code'!$H$8</f>
        <v>FY26E</v>
      </c>
    </row>
    <row r="9" spans="2:158" s="69" customFormat="1" ht="12.75">
      <c r="B9" s="30" t="s">
        <v>8</v>
      </c>
      <c r="C9" s="66"/>
      <c r="D9" s="67"/>
      <c r="E9" s="67"/>
      <c r="F9" s="67"/>
      <c r="G9" s="67"/>
      <c r="H9" s="68"/>
      <c r="I9" s="66"/>
      <c r="J9" s="67"/>
      <c r="K9" s="67"/>
      <c r="L9" s="67"/>
      <c r="M9" s="67"/>
      <c r="N9" s="68"/>
      <c r="O9" s="66"/>
      <c r="P9" s="67"/>
      <c r="Q9" s="67"/>
      <c r="R9" s="67"/>
      <c r="S9" s="67"/>
      <c r="T9" s="68"/>
      <c r="U9" s="66"/>
      <c r="V9" s="67"/>
      <c r="W9" s="67"/>
      <c r="X9" s="67"/>
      <c r="Y9" s="67"/>
      <c r="Z9" s="68"/>
      <c r="AA9" s="66"/>
      <c r="AB9" s="67"/>
      <c r="AC9" s="67"/>
      <c r="AD9" s="67"/>
      <c r="AE9" s="67"/>
      <c r="AF9" s="68"/>
      <c r="AG9" s="66"/>
      <c r="AH9" s="67"/>
      <c r="AI9" s="67"/>
      <c r="AJ9" s="67"/>
      <c r="AK9" s="67"/>
      <c r="AL9" s="68"/>
      <c r="AM9" s="66"/>
      <c r="AN9" s="67"/>
      <c r="AO9" s="67"/>
      <c r="AP9" s="67"/>
      <c r="AQ9" s="67"/>
      <c r="AR9" s="68"/>
      <c r="AS9" s="66"/>
      <c r="AT9" s="67"/>
      <c r="AU9" s="67"/>
      <c r="AV9" s="67"/>
      <c r="AW9" s="67"/>
      <c r="AX9" s="68"/>
      <c r="AY9" s="66"/>
      <c r="AZ9" s="67"/>
      <c r="BA9" s="67"/>
      <c r="BB9" s="67"/>
      <c r="BC9" s="67"/>
      <c r="BD9" s="68"/>
      <c r="BE9" s="66"/>
      <c r="BF9" s="67"/>
      <c r="BG9" s="67"/>
      <c r="BH9" s="67"/>
      <c r="BI9" s="67"/>
      <c r="BJ9" s="68"/>
      <c r="BK9" s="66"/>
      <c r="BL9" s="67"/>
      <c r="BM9" s="67"/>
      <c r="BN9" s="67"/>
      <c r="BO9" s="67"/>
      <c r="BP9" s="68"/>
      <c r="BQ9" s="66"/>
      <c r="BR9" s="67"/>
      <c r="BS9" s="67"/>
      <c r="BT9" s="67"/>
      <c r="BU9" s="67"/>
      <c r="BV9" s="68"/>
      <c r="BW9" s="66"/>
      <c r="BX9" s="67"/>
      <c r="BY9" s="67"/>
      <c r="BZ9" s="67"/>
      <c r="CA9" s="67"/>
      <c r="CB9" s="68"/>
      <c r="CC9" s="66"/>
      <c r="CD9" s="67"/>
      <c r="CE9" s="67"/>
      <c r="CF9" s="67"/>
      <c r="CG9" s="67"/>
      <c r="CH9" s="68"/>
      <c r="CI9" s="66"/>
      <c r="CJ9" s="67"/>
      <c r="CK9" s="67"/>
      <c r="CL9" s="67"/>
      <c r="CM9" s="67"/>
      <c r="CN9" s="68"/>
      <c r="CO9" s="66"/>
      <c r="CP9" s="67"/>
      <c r="CQ9" s="67"/>
      <c r="CR9" s="67"/>
      <c r="CS9" s="67"/>
      <c r="CT9" s="68"/>
      <c r="CU9" s="66"/>
      <c r="CV9" s="67"/>
      <c r="CW9" s="67"/>
      <c r="CX9" s="67"/>
      <c r="CY9" s="67"/>
      <c r="CZ9" s="68"/>
      <c r="DA9" s="66"/>
      <c r="DB9" s="67"/>
      <c r="DC9" s="67"/>
      <c r="DD9" s="67"/>
      <c r="DE9" s="67"/>
      <c r="DF9" s="68"/>
      <c r="DG9" s="66"/>
      <c r="DH9" s="67"/>
      <c r="DI9" s="67"/>
      <c r="DJ9" s="67"/>
      <c r="DK9" s="67"/>
      <c r="DL9" s="68"/>
      <c r="DM9" s="66"/>
      <c r="DN9" s="67"/>
      <c r="DO9" s="67"/>
      <c r="DP9" s="67"/>
      <c r="DQ9" s="67"/>
      <c r="DR9" s="68"/>
      <c r="DS9" s="66"/>
      <c r="DT9" s="67"/>
      <c r="DU9" s="67"/>
      <c r="DV9" s="67"/>
      <c r="DW9" s="67"/>
      <c r="DX9" s="68"/>
      <c r="DY9" s="66"/>
      <c r="DZ9" s="67"/>
      <c r="EA9" s="67"/>
      <c r="EB9" s="67"/>
      <c r="EC9" s="67"/>
      <c r="ED9" s="68"/>
      <c r="EE9" s="66"/>
      <c r="EF9" s="67"/>
      <c r="EG9" s="67"/>
      <c r="EH9" s="67"/>
      <c r="EI9" s="67"/>
      <c r="EJ9" s="68"/>
      <c r="EK9" s="66"/>
      <c r="EL9" s="67"/>
      <c r="EM9" s="67"/>
      <c r="EN9" s="67"/>
      <c r="EO9" s="67"/>
      <c r="EP9" s="68"/>
      <c r="EQ9" s="66"/>
      <c r="ER9" s="67"/>
      <c r="ES9" s="67"/>
      <c r="ET9" s="67"/>
      <c r="EU9" s="67"/>
      <c r="EV9" s="68"/>
      <c r="EW9" s="66"/>
      <c r="EX9" s="67" t="s">
        <v>286</v>
      </c>
      <c r="EY9" s="67" t="s">
        <v>287</v>
      </c>
      <c r="EZ9" s="67" t="s">
        <v>288</v>
      </c>
      <c r="FA9" s="67" t="s">
        <v>289</v>
      </c>
      <c r="FB9" s="68" t="s">
        <v>290</v>
      </c>
    </row>
    <row r="10" spans="2:158" s="6" customFormat="1">
      <c r="B10" s="24" t="s">
        <v>238</v>
      </c>
      <c r="C10" s="70"/>
      <c r="D10" s="71"/>
      <c r="E10" s="71"/>
      <c r="F10" s="71"/>
      <c r="G10" s="71"/>
      <c r="H10" s="65" t="s">
        <v>287</v>
      </c>
      <c r="I10" s="70"/>
      <c r="J10" s="71"/>
      <c r="K10" s="71"/>
      <c r="L10" s="71"/>
      <c r="M10" s="71"/>
      <c r="N10" s="65" t="s">
        <v>286</v>
      </c>
      <c r="O10" s="70"/>
      <c r="P10" s="71"/>
      <c r="Q10" s="71"/>
      <c r="R10" s="71"/>
      <c r="S10" s="71"/>
      <c r="T10" s="65" t="s">
        <v>286</v>
      </c>
      <c r="U10" s="70"/>
      <c r="V10" s="71"/>
      <c r="W10" s="71"/>
      <c r="X10" s="71"/>
      <c r="Y10" s="71"/>
      <c r="Z10" s="65" t="s">
        <v>287</v>
      </c>
      <c r="AA10" s="70"/>
      <c r="AB10" s="71"/>
      <c r="AC10" s="71"/>
      <c r="AD10" s="71"/>
      <c r="AE10" s="71"/>
      <c r="AF10" s="65" t="s">
        <v>287</v>
      </c>
      <c r="AG10" s="70"/>
      <c r="AH10" s="71"/>
      <c r="AI10" s="71"/>
      <c r="AJ10" s="71"/>
      <c r="AK10" s="71"/>
      <c r="AL10" s="65" t="s">
        <v>287</v>
      </c>
      <c r="AM10" s="70"/>
      <c r="AN10" s="71"/>
      <c r="AO10" s="71"/>
      <c r="AP10" s="71"/>
      <c r="AQ10" s="71"/>
      <c r="AR10" s="65" t="s">
        <v>287</v>
      </c>
      <c r="AS10" s="70"/>
      <c r="AT10" s="71"/>
      <c r="AU10" s="71"/>
      <c r="AV10" s="71"/>
      <c r="AW10" s="71"/>
      <c r="AX10" s="65" t="s">
        <v>286</v>
      </c>
      <c r="AY10" s="70"/>
      <c r="AZ10" s="71"/>
      <c r="BA10" s="71"/>
      <c r="BB10" s="71"/>
      <c r="BC10" s="71"/>
      <c r="BD10" s="65" t="s">
        <v>286</v>
      </c>
      <c r="BE10" s="70"/>
      <c r="BF10" s="71"/>
      <c r="BG10" s="71"/>
      <c r="BH10" s="71"/>
      <c r="BI10" s="71"/>
      <c r="BJ10" s="65" t="s">
        <v>286</v>
      </c>
      <c r="BK10" s="70"/>
      <c r="BL10" s="71"/>
      <c r="BM10" s="71"/>
      <c r="BN10" s="71"/>
      <c r="BO10" s="71"/>
      <c r="BP10" s="65" t="s">
        <v>288</v>
      </c>
      <c r="BQ10" s="70"/>
      <c r="BR10" s="71"/>
      <c r="BS10" s="71"/>
      <c r="BT10" s="71"/>
      <c r="BU10" s="71"/>
      <c r="BV10" s="65" t="s">
        <v>286</v>
      </c>
      <c r="BW10" s="70"/>
      <c r="BX10" s="71"/>
      <c r="BY10" s="71"/>
      <c r="BZ10" s="71"/>
      <c r="CA10" s="71"/>
      <c r="CB10" s="65" t="s">
        <v>287</v>
      </c>
      <c r="CC10" s="70"/>
      <c r="CD10" s="71"/>
      <c r="CE10" s="71"/>
      <c r="CF10" s="71"/>
      <c r="CG10" s="71"/>
      <c r="CH10" s="65" t="s">
        <v>287</v>
      </c>
      <c r="CI10" s="70"/>
      <c r="CJ10" s="71"/>
      <c r="CK10" s="71"/>
      <c r="CL10" s="71"/>
      <c r="CM10" s="71"/>
      <c r="CN10" s="65" t="s">
        <v>286</v>
      </c>
      <c r="CO10" s="70"/>
      <c r="CP10" s="71"/>
      <c r="CQ10" s="71"/>
      <c r="CR10" s="71"/>
      <c r="CS10" s="71"/>
      <c r="CT10" s="65" t="s">
        <v>286</v>
      </c>
      <c r="CU10" s="70"/>
      <c r="CV10" s="71"/>
      <c r="CW10" s="71"/>
      <c r="CX10" s="71"/>
      <c r="CY10" s="71"/>
      <c r="CZ10" s="65" t="s">
        <v>286</v>
      </c>
      <c r="DA10" s="70"/>
      <c r="DB10" s="71"/>
      <c r="DC10" s="71"/>
      <c r="DD10" s="71"/>
      <c r="DE10" s="71"/>
      <c r="DF10" s="65" t="s">
        <v>286</v>
      </c>
      <c r="DG10" s="70"/>
      <c r="DH10" s="71"/>
      <c r="DI10" s="71"/>
      <c r="DJ10" s="71"/>
      <c r="DK10" s="71"/>
      <c r="DL10" s="65" t="s">
        <v>286</v>
      </c>
      <c r="DM10" s="70"/>
      <c r="DN10" s="71"/>
      <c r="DO10" s="71"/>
      <c r="DP10" s="71"/>
      <c r="DQ10" s="71"/>
      <c r="DR10" s="65" t="s">
        <v>286</v>
      </c>
      <c r="DS10" s="70"/>
      <c r="DT10" s="71"/>
      <c r="DU10" s="71"/>
      <c r="DV10" s="71"/>
      <c r="DW10" s="71"/>
      <c r="DX10" s="65" t="s">
        <v>288</v>
      </c>
      <c r="DY10" s="70"/>
      <c r="DZ10" s="71"/>
      <c r="EA10" s="71"/>
      <c r="EB10" s="71"/>
      <c r="EC10" s="71"/>
      <c r="ED10" s="65" t="s">
        <v>287</v>
      </c>
      <c r="EE10" s="70"/>
      <c r="EF10" s="71"/>
      <c r="EG10" s="71"/>
      <c r="EH10" s="71"/>
      <c r="EI10" s="71"/>
      <c r="EJ10" s="65" t="s">
        <v>287</v>
      </c>
      <c r="EK10" s="70"/>
      <c r="EL10" s="71"/>
      <c r="EM10" s="71"/>
      <c r="EN10" s="71"/>
      <c r="EO10" s="71"/>
      <c r="EP10" s="65" t="s">
        <v>286</v>
      </c>
      <c r="EQ10" s="70"/>
      <c r="ER10" s="71"/>
      <c r="ES10" s="71"/>
      <c r="ET10" s="71"/>
      <c r="EU10" s="71"/>
      <c r="EV10" s="65" t="s">
        <v>287</v>
      </c>
      <c r="EW10" s="70"/>
      <c r="EX10" s="71">
        <f>COUNTIF($C$10:$EV$10,EX$9)</f>
        <v>13</v>
      </c>
      <c r="EY10" s="71">
        <f>COUNTIF($C$10:$EV$10,EY$9)</f>
        <v>10</v>
      </c>
      <c r="EZ10" s="71">
        <f>COUNTIF($C$10:$EV$10,EZ$9)</f>
        <v>2</v>
      </c>
      <c r="FA10" s="71">
        <f>COUNTIF($C$10:$EV$10,FA$9)</f>
        <v>0</v>
      </c>
      <c r="FB10" s="65">
        <f>COUNTIF($C$10:$EV$10,FB$9)</f>
        <v>0</v>
      </c>
    </row>
    <row r="11" spans="2:158" s="6" customFormat="1">
      <c r="B11" s="24" t="s">
        <v>38</v>
      </c>
      <c r="C11" s="70">
        <v>1392.2</v>
      </c>
      <c r="D11" s="71">
        <v>1392.2</v>
      </c>
      <c r="E11" s="71">
        <v>1392.2</v>
      </c>
      <c r="F11" s="71">
        <v>1392.2</v>
      </c>
      <c r="G11" s="71">
        <v>1392.2</v>
      </c>
      <c r="H11" s="72">
        <v>1392.2</v>
      </c>
      <c r="I11" s="70">
        <v>547.54999999999995</v>
      </c>
      <c r="J11" s="71">
        <v>547.54999999999995</v>
      </c>
      <c r="K11" s="71">
        <v>547.54999999999995</v>
      </c>
      <c r="L11" s="71">
        <v>547.54999999999995</v>
      </c>
      <c r="M11" s="71">
        <v>547.54999999999995</v>
      </c>
      <c r="N11" s="72">
        <v>547.54999999999995</v>
      </c>
      <c r="O11" s="70">
        <v>239.75</v>
      </c>
      <c r="P11" s="71">
        <v>239.75</v>
      </c>
      <c r="Q11" s="71">
        <v>239.75</v>
      </c>
      <c r="R11" s="71">
        <v>239.75</v>
      </c>
      <c r="S11" s="71">
        <v>239.75</v>
      </c>
      <c r="T11" s="72">
        <v>239.75</v>
      </c>
      <c r="U11" s="70">
        <v>12682.7</v>
      </c>
      <c r="V11" s="71">
        <v>12682.7</v>
      </c>
      <c r="W11" s="71">
        <v>12682.7</v>
      </c>
      <c r="X11" s="71">
        <v>12682.7</v>
      </c>
      <c r="Y11" s="71">
        <v>12682.7</v>
      </c>
      <c r="Z11" s="72">
        <v>12682.7</v>
      </c>
      <c r="AA11" s="70">
        <v>3044.1</v>
      </c>
      <c r="AB11" s="71">
        <v>3044.1</v>
      </c>
      <c r="AC11" s="71">
        <v>3044.1</v>
      </c>
      <c r="AD11" s="71">
        <v>3044.1</v>
      </c>
      <c r="AE11" s="71">
        <v>3044.1</v>
      </c>
      <c r="AF11" s="72">
        <v>3044.1</v>
      </c>
      <c r="AG11" s="70">
        <v>1521.05</v>
      </c>
      <c r="AH11" s="71">
        <v>1521.05</v>
      </c>
      <c r="AI11" s="71">
        <v>1521.05</v>
      </c>
      <c r="AJ11" s="71">
        <v>1521.05</v>
      </c>
      <c r="AK11" s="71">
        <v>1521.05</v>
      </c>
      <c r="AL11" s="72">
        <v>1521.05</v>
      </c>
      <c r="AM11" s="70">
        <v>37976.25</v>
      </c>
      <c r="AN11" s="71">
        <v>37976.25</v>
      </c>
      <c r="AO11" s="71">
        <v>37976.25</v>
      </c>
      <c r="AP11" s="71">
        <v>37976.25</v>
      </c>
      <c r="AQ11" s="71">
        <v>37976.25</v>
      </c>
      <c r="AR11" s="72">
        <v>37976.25</v>
      </c>
      <c r="AS11" s="70">
        <v>3247.1</v>
      </c>
      <c r="AT11" s="71">
        <v>3247.1</v>
      </c>
      <c r="AU11" s="71">
        <v>3247.1</v>
      </c>
      <c r="AV11" s="71">
        <v>3247.1</v>
      </c>
      <c r="AW11" s="71">
        <v>3247.1</v>
      </c>
      <c r="AX11" s="72">
        <v>3247.1</v>
      </c>
      <c r="AY11" s="70">
        <v>544.25</v>
      </c>
      <c r="AZ11" s="71">
        <v>544.25</v>
      </c>
      <c r="BA11" s="71">
        <v>544.25</v>
      </c>
      <c r="BB11" s="71">
        <v>544.25</v>
      </c>
      <c r="BC11" s="71">
        <v>544.25</v>
      </c>
      <c r="BD11" s="72">
        <v>544.25</v>
      </c>
      <c r="BE11" s="70">
        <v>6404.75</v>
      </c>
      <c r="BF11" s="71">
        <v>6404.75</v>
      </c>
      <c r="BG11" s="71">
        <v>6404.75</v>
      </c>
      <c r="BH11" s="71">
        <v>6404.75</v>
      </c>
      <c r="BI11" s="71">
        <v>6404.75</v>
      </c>
      <c r="BJ11" s="72">
        <v>6404.75</v>
      </c>
      <c r="BK11" s="70">
        <v>5059.6000000000004</v>
      </c>
      <c r="BL11" s="71">
        <v>5059.6000000000004</v>
      </c>
      <c r="BM11" s="71">
        <v>5059.6000000000004</v>
      </c>
      <c r="BN11" s="71">
        <v>5059.6000000000004</v>
      </c>
      <c r="BO11" s="71">
        <v>5059.6000000000004</v>
      </c>
      <c r="BP11" s="72">
        <v>5059.6000000000004</v>
      </c>
      <c r="BQ11" s="70">
        <v>2356.25</v>
      </c>
      <c r="BR11" s="71">
        <v>2356.25</v>
      </c>
      <c r="BS11" s="71">
        <v>2356.25</v>
      </c>
      <c r="BT11" s="71">
        <v>2356.25</v>
      </c>
      <c r="BU11" s="71">
        <v>2356.25</v>
      </c>
      <c r="BV11" s="72">
        <v>2356.25</v>
      </c>
      <c r="BW11" s="70">
        <v>4326.6000000000004</v>
      </c>
      <c r="BX11" s="71">
        <v>4326.6000000000004</v>
      </c>
      <c r="BY11" s="71">
        <v>4326.6000000000004</v>
      </c>
      <c r="BZ11" s="71">
        <v>4326.6000000000004</v>
      </c>
      <c r="CA11" s="71">
        <v>4326.6000000000004</v>
      </c>
      <c r="CB11" s="72">
        <v>4326.6000000000004</v>
      </c>
      <c r="CC11" s="70">
        <v>497.45</v>
      </c>
      <c r="CD11" s="71">
        <v>497.45</v>
      </c>
      <c r="CE11" s="71">
        <v>497.45</v>
      </c>
      <c r="CF11" s="71">
        <v>497.45</v>
      </c>
      <c r="CG11" s="71">
        <v>497.45</v>
      </c>
      <c r="CH11" s="72">
        <v>497.45</v>
      </c>
      <c r="CI11" s="70">
        <v>1176.95</v>
      </c>
      <c r="CJ11" s="71">
        <v>1176.95</v>
      </c>
      <c r="CK11" s="71">
        <v>1176.95</v>
      </c>
      <c r="CL11" s="71">
        <v>1176.95</v>
      </c>
      <c r="CM11" s="71">
        <v>1176.95</v>
      </c>
      <c r="CN11" s="72">
        <v>1176.95</v>
      </c>
      <c r="CO11" s="70">
        <v>5954.15</v>
      </c>
      <c r="CP11" s="71">
        <v>5954.15</v>
      </c>
      <c r="CQ11" s="71">
        <v>5954.15</v>
      </c>
      <c r="CR11" s="71">
        <v>5954.15</v>
      </c>
      <c r="CS11" s="71">
        <v>5954.15</v>
      </c>
      <c r="CT11" s="72">
        <v>5954.15</v>
      </c>
      <c r="CU11" s="70">
        <v>3182.05</v>
      </c>
      <c r="CV11" s="71">
        <v>3182.05</v>
      </c>
      <c r="CW11" s="71">
        <v>3182.05</v>
      </c>
      <c r="CX11" s="71">
        <v>3182.05</v>
      </c>
      <c r="CY11" s="71">
        <v>3182.05</v>
      </c>
      <c r="CZ11" s="72">
        <v>3182.05</v>
      </c>
      <c r="DA11" s="70">
        <v>13497.35</v>
      </c>
      <c r="DB11" s="71">
        <v>13497.35</v>
      </c>
      <c r="DC11" s="71">
        <v>13497.35</v>
      </c>
      <c r="DD11" s="71">
        <v>13497.35</v>
      </c>
      <c r="DE11" s="71">
        <v>13497.35</v>
      </c>
      <c r="DF11" s="72">
        <v>13497.35</v>
      </c>
      <c r="DG11" s="70">
        <v>215</v>
      </c>
      <c r="DH11" s="71">
        <v>215</v>
      </c>
      <c r="DI11" s="71">
        <v>215</v>
      </c>
      <c r="DJ11" s="71">
        <v>215</v>
      </c>
      <c r="DK11" s="71">
        <v>215</v>
      </c>
      <c r="DL11" s="72">
        <v>215</v>
      </c>
      <c r="DM11" s="70">
        <v>72.459999999999994</v>
      </c>
      <c r="DN11" s="71">
        <v>72.459999999999994</v>
      </c>
      <c r="DO11" s="71">
        <v>72.459999999999994</v>
      </c>
      <c r="DP11" s="71">
        <v>72.459999999999994</v>
      </c>
      <c r="DQ11" s="71">
        <v>72.459999999999994</v>
      </c>
      <c r="DR11" s="72">
        <v>72.459999999999994</v>
      </c>
      <c r="DS11" s="70">
        <v>140976.20000000001</v>
      </c>
      <c r="DT11" s="71">
        <v>140976.20000000001</v>
      </c>
      <c r="DU11" s="71">
        <v>140976.20000000001</v>
      </c>
      <c r="DV11" s="71">
        <v>140976.20000000001</v>
      </c>
      <c r="DW11" s="71">
        <v>140976.20000000001</v>
      </c>
      <c r="DX11" s="72">
        <v>140976.20000000001</v>
      </c>
      <c r="DY11" s="70">
        <v>735.65</v>
      </c>
      <c r="DZ11" s="71">
        <v>735.65</v>
      </c>
      <c r="EA11" s="71">
        <v>735.65</v>
      </c>
      <c r="EB11" s="71">
        <v>735.65</v>
      </c>
      <c r="EC11" s="71">
        <v>735.65</v>
      </c>
      <c r="ED11" s="72">
        <v>735.65</v>
      </c>
      <c r="EE11" s="70">
        <v>992.4</v>
      </c>
      <c r="EF11" s="71">
        <v>992.4</v>
      </c>
      <c r="EG11" s="71">
        <v>992.4</v>
      </c>
      <c r="EH11" s="71">
        <v>992.4</v>
      </c>
      <c r="EI11" s="71">
        <v>992.4</v>
      </c>
      <c r="EJ11" s="72">
        <v>992.4</v>
      </c>
      <c r="EK11" s="70">
        <v>4144.55</v>
      </c>
      <c r="EL11" s="71">
        <v>4144.55</v>
      </c>
      <c r="EM11" s="71">
        <v>4144.55</v>
      </c>
      <c r="EN11" s="71">
        <v>4144.55</v>
      </c>
      <c r="EO11" s="71">
        <v>4144.55</v>
      </c>
      <c r="EP11" s="72">
        <v>4144.55</v>
      </c>
      <c r="EQ11" s="70">
        <v>2945.9</v>
      </c>
      <c r="ER11" s="71">
        <v>2945.9</v>
      </c>
      <c r="ES11" s="71">
        <v>2945.9</v>
      </c>
      <c r="ET11" s="71">
        <v>2945.9</v>
      </c>
      <c r="EU11" s="71">
        <v>2945.9</v>
      </c>
      <c r="EV11" s="72">
        <v>2945.9</v>
      </c>
      <c r="EW11" s="70"/>
      <c r="EX11" s="71"/>
      <c r="EY11" s="71"/>
      <c r="EZ11" s="71"/>
      <c r="FA11" s="71"/>
      <c r="FB11" s="72"/>
    </row>
    <row r="12" spans="2:158" s="6" customFormat="1">
      <c r="B12" s="24" t="s">
        <v>39</v>
      </c>
      <c r="C12" s="70"/>
      <c r="D12" s="71"/>
      <c r="E12" s="71"/>
      <c r="F12" s="71"/>
      <c r="G12" s="71"/>
      <c r="H12" s="72">
        <v>1390</v>
      </c>
      <c r="I12" s="70"/>
      <c r="J12" s="71"/>
      <c r="K12" s="71"/>
      <c r="L12" s="71"/>
      <c r="M12" s="71"/>
      <c r="N12" s="72">
        <v>590</v>
      </c>
      <c r="O12" s="70"/>
      <c r="P12" s="71"/>
      <c r="Q12" s="71"/>
      <c r="R12" s="71"/>
      <c r="S12" s="71"/>
      <c r="T12" s="72">
        <v>285</v>
      </c>
      <c r="U12" s="70"/>
      <c r="V12" s="71"/>
      <c r="W12" s="71"/>
      <c r="X12" s="71"/>
      <c r="Y12" s="71"/>
      <c r="Z12" s="72">
        <v>10705</v>
      </c>
      <c r="AA12" s="70"/>
      <c r="AB12" s="71"/>
      <c r="AC12" s="71"/>
      <c r="AD12" s="71"/>
      <c r="AE12" s="71"/>
      <c r="AF12" s="72">
        <v>2770</v>
      </c>
      <c r="AG12" s="70"/>
      <c r="AH12" s="71"/>
      <c r="AI12" s="71"/>
      <c r="AJ12" s="71"/>
      <c r="AK12" s="71"/>
      <c r="AL12" s="72">
        <v>1470</v>
      </c>
      <c r="AM12" s="70"/>
      <c r="AN12" s="71"/>
      <c r="AO12" s="71"/>
      <c r="AP12" s="71"/>
      <c r="AQ12" s="71"/>
      <c r="AR12" s="72">
        <v>29540</v>
      </c>
      <c r="AS12" s="70"/>
      <c r="AT12" s="71"/>
      <c r="AU12" s="71"/>
      <c r="AV12" s="71"/>
      <c r="AW12" s="71"/>
      <c r="AX12" s="72">
        <v>3090</v>
      </c>
      <c r="AY12" s="70"/>
      <c r="AZ12" s="71"/>
      <c r="BA12" s="71"/>
      <c r="BB12" s="71"/>
      <c r="BC12" s="71"/>
      <c r="BD12" s="72">
        <v>675</v>
      </c>
      <c r="BE12" s="70"/>
      <c r="BF12" s="71"/>
      <c r="BG12" s="71"/>
      <c r="BH12" s="71"/>
      <c r="BI12" s="71"/>
      <c r="BJ12" s="72">
        <v>5965</v>
      </c>
      <c r="BK12" s="70"/>
      <c r="BL12" s="71"/>
      <c r="BM12" s="71"/>
      <c r="BN12" s="71"/>
      <c r="BO12" s="71"/>
      <c r="BP12" s="72">
        <v>3920</v>
      </c>
      <c r="BQ12" s="70"/>
      <c r="BR12" s="71"/>
      <c r="BS12" s="71"/>
      <c r="BT12" s="71"/>
      <c r="BU12" s="71"/>
      <c r="BV12" s="72">
        <v>2945</v>
      </c>
      <c r="BW12" s="70"/>
      <c r="BX12" s="71"/>
      <c r="BY12" s="71"/>
      <c r="BZ12" s="71"/>
      <c r="CA12" s="71"/>
      <c r="CB12" s="72">
        <v>3725</v>
      </c>
      <c r="CC12" s="70"/>
      <c r="CD12" s="71"/>
      <c r="CE12" s="71"/>
      <c r="CF12" s="71"/>
      <c r="CG12" s="71"/>
      <c r="CH12" s="72">
        <v>480</v>
      </c>
      <c r="CI12" s="70"/>
      <c r="CJ12" s="71"/>
      <c r="CK12" s="71"/>
      <c r="CL12" s="71"/>
      <c r="CM12" s="71"/>
      <c r="CN12" s="72">
        <v>1430</v>
      </c>
      <c r="CO12" s="70"/>
      <c r="CP12" s="71"/>
      <c r="CQ12" s="71"/>
      <c r="CR12" s="71"/>
      <c r="CS12" s="71"/>
      <c r="CT12" s="72">
        <v>5865</v>
      </c>
      <c r="CU12" s="70"/>
      <c r="CV12" s="71"/>
      <c r="CW12" s="71"/>
      <c r="CX12" s="71"/>
      <c r="CY12" s="71"/>
      <c r="CZ12" s="72">
        <v>3310</v>
      </c>
      <c r="DA12" s="70"/>
      <c r="DB12" s="71"/>
      <c r="DC12" s="71"/>
      <c r="DD12" s="71"/>
      <c r="DE12" s="71"/>
      <c r="DF12" s="72">
        <v>15160</v>
      </c>
      <c r="DG12" s="70"/>
      <c r="DH12" s="71"/>
      <c r="DI12" s="71"/>
      <c r="DJ12" s="71"/>
      <c r="DK12" s="71"/>
      <c r="DL12" s="72">
        <v>218</v>
      </c>
      <c r="DM12" s="70"/>
      <c r="DN12" s="71"/>
      <c r="DO12" s="71"/>
      <c r="DP12" s="71"/>
      <c r="DQ12" s="71"/>
      <c r="DR12" s="72">
        <v>80</v>
      </c>
      <c r="DS12" s="70"/>
      <c r="DT12" s="71"/>
      <c r="DU12" s="71"/>
      <c r="DV12" s="71"/>
      <c r="DW12" s="71"/>
      <c r="DX12" s="72">
        <v>108000</v>
      </c>
      <c r="DY12" s="70"/>
      <c r="DZ12" s="71"/>
      <c r="EA12" s="71"/>
      <c r="EB12" s="71"/>
      <c r="EC12" s="71"/>
      <c r="ED12" s="72">
        <v>620</v>
      </c>
      <c r="EE12" s="70"/>
      <c r="EF12" s="71"/>
      <c r="EG12" s="71"/>
      <c r="EH12" s="71"/>
      <c r="EI12" s="71"/>
      <c r="EJ12" s="72">
        <v>1025</v>
      </c>
      <c r="EK12" s="70"/>
      <c r="EL12" s="71"/>
      <c r="EM12" s="71"/>
      <c r="EN12" s="71"/>
      <c r="EO12" s="71"/>
      <c r="EP12" s="72">
        <v>4740</v>
      </c>
      <c r="EQ12" s="70"/>
      <c r="ER12" s="71"/>
      <c r="ES12" s="71"/>
      <c r="ET12" s="71"/>
      <c r="EU12" s="71"/>
      <c r="EV12" s="72">
        <v>2265</v>
      </c>
      <c r="EW12" s="70"/>
      <c r="EX12" s="71"/>
      <c r="EY12" s="71"/>
      <c r="EZ12" s="71"/>
      <c r="FA12" s="71"/>
      <c r="FB12" s="72"/>
    </row>
    <row r="13" spans="2:158" s="76" customFormat="1">
      <c r="B13" s="27" t="s">
        <v>318</v>
      </c>
      <c r="C13" s="73"/>
      <c r="D13" s="74"/>
      <c r="E13" s="74"/>
      <c r="F13" s="74"/>
      <c r="G13" s="74"/>
      <c r="H13" s="75">
        <f t="shared" ref="H13" si="98">IF(IFERROR(((IF(H12&lt;0,"-",H12))/H11*100-100),"-")=-100,"-",(IFERROR(((IF(H12&lt;0,"-",H12))/H11*100-100),"-")))</f>
        <v>-0.15802327251832082</v>
      </c>
      <c r="I13" s="73"/>
      <c r="J13" s="74"/>
      <c r="K13" s="74"/>
      <c r="L13" s="74"/>
      <c r="M13" s="74"/>
      <c r="N13" s="75">
        <f t="shared" ref="N13" si="99">IF(IFERROR(((IF(N12&lt;0,"-",N12))/N11*100-100),"-")=-100,"-",(IFERROR(((IF(N12&lt;0,"-",N12))/N11*100-100),"-")))</f>
        <v>7.7527166468815807</v>
      </c>
      <c r="O13" s="73"/>
      <c r="P13" s="74"/>
      <c r="Q13" s="74"/>
      <c r="R13" s="74"/>
      <c r="S13" s="74"/>
      <c r="T13" s="75">
        <f t="shared" ref="T13" si="100">IF(IFERROR(((IF(T12&lt;0,"-",T12))/T11*100-100),"-")=-100,"-",(IFERROR(((IF(T12&lt;0,"-",T12))/T11*100-100),"-")))</f>
        <v>18.873826903023996</v>
      </c>
      <c r="U13" s="73"/>
      <c r="V13" s="74"/>
      <c r="W13" s="74"/>
      <c r="X13" s="74"/>
      <c r="Y13" s="74"/>
      <c r="Z13" s="75">
        <f t="shared" ref="Z13" si="101">IF(IFERROR(((IF(Z12&lt;0,"-",Z12))/Z11*100-100),"-")=-100,"-",(IFERROR(((IF(Z12&lt;0,"-",Z12))/Z11*100-100),"-")))</f>
        <v>-15.59368273317196</v>
      </c>
      <c r="AA13" s="73"/>
      <c r="AB13" s="74"/>
      <c r="AC13" s="74"/>
      <c r="AD13" s="74"/>
      <c r="AE13" s="74"/>
      <c r="AF13" s="75">
        <f t="shared" ref="AF13" si="102">IF(IFERROR(((IF(AF12&lt;0,"-",AF12))/AF11*100-100),"-")=-100,"-",(IFERROR(((IF(AF12&lt;0,"-",AF12))/AF11*100-100),"-")))</f>
        <v>-9.0043034065897984</v>
      </c>
      <c r="AG13" s="73"/>
      <c r="AH13" s="74"/>
      <c r="AI13" s="74"/>
      <c r="AJ13" s="74"/>
      <c r="AK13" s="74"/>
      <c r="AL13" s="75">
        <f t="shared" ref="AL13" si="103">IF(IFERROR(((IF(AL12&lt;0,"-",AL12))/AL11*100-100),"-")=-100,"-",(IFERROR(((IF(AL12&lt;0,"-",AL12))/AL11*100-100),"-")))</f>
        <v>-3.3562341803359459</v>
      </c>
      <c r="AM13" s="73"/>
      <c r="AN13" s="74"/>
      <c r="AO13" s="74"/>
      <c r="AP13" s="74"/>
      <c r="AQ13" s="74"/>
      <c r="AR13" s="75">
        <f t="shared" ref="AR13" si="104">IF(IFERROR(((IF(AR12&lt;0,"-",AR12))/AR11*100-100),"-")=-100,"-",(IFERROR(((IF(AR12&lt;0,"-",AR12))/AR11*100-100),"-")))</f>
        <v>-22.214541983476508</v>
      </c>
      <c r="AS13" s="73"/>
      <c r="AT13" s="74"/>
      <c r="AU13" s="74"/>
      <c r="AV13" s="74"/>
      <c r="AW13" s="74"/>
      <c r="AX13" s="75">
        <f t="shared" ref="AX13" si="105">IF(IFERROR(((IF(AX12&lt;0,"-",AX12))/AX11*100-100),"-")=-100,"-",(IFERROR(((IF(AX12&lt;0,"-",AX12))/AX11*100-100),"-")))</f>
        <v>-4.8381632841612401</v>
      </c>
      <c r="AY13" s="73"/>
      <c r="AZ13" s="74"/>
      <c r="BA13" s="74"/>
      <c r="BB13" s="74"/>
      <c r="BC13" s="74"/>
      <c r="BD13" s="75">
        <f t="shared" ref="BD13" si="106">IF(IFERROR(((IF(BD12&lt;0,"-",BD12))/BD11*100-100),"-")=-100,"-",(IFERROR(((IF(BD12&lt;0,"-",BD12))/BD11*100-100),"-")))</f>
        <v>24.023886081763891</v>
      </c>
      <c r="BE13" s="73"/>
      <c r="BF13" s="74"/>
      <c r="BG13" s="74"/>
      <c r="BH13" s="74"/>
      <c r="BI13" s="74"/>
      <c r="BJ13" s="75">
        <f t="shared" ref="BJ13" si="107">IF(IFERROR(((IF(BJ12&lt;0,"-",BJ12))/BJ11*100-100),"-")=-100,"-",(IFERROR(((IF(BJ12&lt;0,"-",BJ12))/BJ11*100-100),"-")))</f>
        <v>-6.8659978921893838</v>
      </c>
      <c r="BK13" s="73"/>
      <c r="BL13" s="74"/>
      <c r="BM13" s="74"/>
      <c r="BN13" s="74"/>
      <c r="BO13" s="74"/>
      <c r="BP13" s="75">
        <f t="shared" ref="BP13" si="108">IF(IFERROR(((IF(BP12&lt;0,"-",BP12))/BP11*100-100),"-")=-100,"-",(IFERROR(((IF(BP12&lt;0,"-",BP12))/BP11*100-100),"-")))</f>
        <v>-22.523519645821807</v>
      </c>
      <c r="BQ13" s="73"/>
      <c r="BR13" s="74"/>
      <c r="BS13" s="74"/>
      <c r="BT13" s="74"/>
      <c r="BU13" s="74"/>
      <c r="BV13" s="75">
        <f t="shared" ref="BV13" si="109">IF(IFERROR(((IF(BV12&lt;0,"-",BV12))/BV11*100-100),"-")=-100,"-",(IFERROR(((IF(BV12&lt;0,"-",BV12))/BV11*100-100),"-")))</f>
        <v>24.986737400530501</v>
      </c>
      <c r="BW13" s="73"/>
      <c r="BX13" s="74"/>
      <c r="BY13" s="74"/>
      <c r="BZ13" s="74"/>
      <c r="CA13" s="74"/>
      <c r="CB13" s="75">
        <f t="shared" ref="CB13" si="110">IF(IFERROR(((IF(CB12&lt;0,"-",CB12))/CB11*100-100),"-")=-100,"-",(IFERROR(((IF(CB12&lt;0,"-",CB12))/CB11*100-100),"-")))</f>
        <v>-13.904682660749785</v>
      </c>
      <c r="CC13" s="73"/>
      <c r="CD13" s="74"/>
      <c r="CE13" s="74"/>
      <c r="CF13" s="74"/>
      <c r="CG13" s="74"/>
      <c r="CH13" s="75">
        <f t="shared" ref="CH13" si="111">IF(IFERROR(((IF(CH12&lt;0,"-",CH12))/CH11*100-100),"-")=-100,"-",(IFERROR(((IF(CH12&lt;0,"-",CH12))/CH11*100-100),"-")))</f>
        <v>-3.5078902402251373</v>
      </c>
      <c r="CI13" s="73"/>
      <c r="CJ13" s="74"/>
      <c r="CK13" s="74"/>
      <c r="CL13" s="74"/>
      <c r="CM13" s="74"/>
      <c r="CN13" s="75">
        <f t="shared" ref="CN13" si="112">IF(IFERROR(((IF(CN12&lt;0,"-",CN12))/CN11*100-100),"-")=-100,"-",(IFERROR(((IF(CN12&lt;0,"-",CN12))/CN11*100-100),"-")))</f>
        <v>21.500488550915492</v>
      </c>
      <c r="CO13" s="73"/>
      <c r="CP13" s="74"/>
      <c r="CQ13" s="74"/>
      <c r="CR13" s="74"/>
      <c r="CS13" s="74"/>
      <c r="CT13" s="75">
        <f t="shared" ref="CT13" si="113">IF(IFERROR(((IF(CT12&lt;0,"-",CT12))/CT11*100-100),"-")=-100,"-",(IFERROR(((IF(CT12&lt;0,"-",CT12))/CT11*100-100),"-")))</f>
        <v>-1.4972750098670673</v>
      </c>
      <c r="CU13" s="73"/>
      <c r="CV13" s="74"/>
      <c r="CW13" s="74"/>
      <c r="CX13" s="74"/>
      <c r="CY13" s="74"/>
      <c r="CZ13" s="75">
        <f t="shared" ref="CZ13" si="114">IF(IFERROR(((IF(CZ12&lt;0,"-",CZ12))/CZ11*100-100),"-")=-100,"-",(IFERROR(((IF(CZ12&lt;0,"-",CZ12))/CZ11*100-100),"-")))</f>
        <v>4.0209927562420376</v>
      </c>
      <c r="DA13" s="73"/>
      <c r="DB13" s="74"/>
      <c r="DC13" s="74"/>
      <c r="DD13" s="74"/>
      <c r="DE13" s="74"/>
      <c r="DF13" s="75">
        <f t="shared" ref="DF13" si="115">IF(IFERROR(((IF(DF12&lt;0,"-",DF12))/DF11*100-100),"-")=-100,"-",(IFERROR(((IF(DF12&lt;0,"-",DF12))/DF11*100-100),"-")))</f>
        <v>12.318343971223982</v>
      </c>
      <c r="DG13" s="73"/>
      <c r="DH13" s="74"/>
      <c r="DI13" s="74"/>
      <c r="DJ13" s="74"/>
      <c r="DK13" s="74"/>
      <c r="DL13" s="75">
        <f t="shared" ref="DL13" si="116">IF(IFERROR(((IF(DL12&lt;0,"-",DL12))/DL11*100-100),"-")=-100,"-",(IFERROR(((IF(DL12&lt;0,"-",DL12))/DL11*100-100),"-")))</f>
        <v>1.3953488372093119</v>
      </c>
      <c r="DM13" s="73"/>
      <c r="DN13" s="74"/>
      <c r="DO13" s="74"/>
      <c r="DP13" s="74"/>
      <c r="DQ13" s="74"/>
      <c r="DR13" s="75">
        <f t="shared" ref="DR13" si="117">IF(IFERROR(((IF(DR12&lt;0,"-",DR12))/DR11*100-100),"-")=-100,"-",(IFERROR(((IF(DR12&lt;0,"-",DR12))/DR11*100-100),"-")))</f>
        <v>10.405741098537135</v>
      </c>
      <c r="DS13" s="73"/>
      <c r="DT13" s="74"/>
      <c r="DU13" s="74"/>
      <c r="DV13" s="74"/>
      <c r="DW13" s="74"/>
      <c r="DX13" s="75">
        <f t="shared" ref="DX13" si="118">IF(IFERROR(((IF(DX12&lt;0,"-",DX12))/DX11*100-100),"-")=-100,"-",(IFERROR(((IF(DX12&lt;0,"-",DX12))/DX11*100-100),"-")))</f>
        <v>-23.391324209334627</v>
      </c>
      <c r="DY13" s="73"/>
      <c r="DZ13" s="74"/>
      <c r="EA13" s="74"/>
      <c r="EB13" s="74"/>
      <c r="EC13" s="74"/>
      <c r="ED13" s="75">
        <f t="shared" ref="ED13" si="119">IF(IFERROR(((IF(ED12&lt;0,"-",ED12))/ED11*100-100),"-")=-100,"-",(IFERROR(((IF(ED12&lt;0,"-",ED12))/ED11*100-100),"-")))</f>
        <v>-15.720791137089648</v>
      </c>
      <c r="EE13" s="73"/>
      <c r="EF13" s="74"/>
      <c r="EG13" s="74"/>
      <c r="EH13" s="74"/>
      <c r="EI13" s="74"/>
      <c r="EJ13" s="75">
        <f t="shared" ref="EJ13" si="120">IF(IFERROR(((IF(EJ12&lt;0,"-",EJ12))/EJ11*100-100),"-")=-100,"-",(IFERROR(((IF(EJ12&lt;0,"-",EJ12))/EJ11*100-100),"-")))</f>
        <v>3.2849657396211143</v>
      </c>
      <c r="EK13" s="73"/>
      <c r="EL13" s="74"/>
      <c r="EM13" s="74"/>
      <c r="EN13" s="74"/>
      <c r="EO13" s="74"/>
      <c r="EP13" s="75">
        <f t="shared" ref="EP13" si="121">IF(IFERROR(((IF(EP12&lt;0,"-",EP12))/EP11*100-100),"-")=-100,"-",(IFERROR(((IF(EP12&lt;0,"-",EP12))/EP11*100-100),"-")))</f>
        <v>14.36706035637161</v>
      </c>
      <c r="EQ13" s="73"/>
      <c r="ER13" s="74"/>
      <c r="ES13" s="74"/>
      <c r="ET13" s="74"/>
      <c r="EU13" s="74"/>
      <c r="EV13" s="75">
        <f t="shared" ref="EV13" si="122">IF(IFERROR(((IF(EV12&lt;0,"-",EV12))/EV11*100-100),"-")=-100,"-",(IFERROR(((IF(EV12&lt;0,"-",EV12))/EV11*100-100),"-")))</f>
        <v>-23.113479751519066</v>
      </c>
      <c r="EW13" s="73"/>
      <c r="EX13" s="74"/>
      <c r="EY13" s="74"/>
      <c r="EZ13" s="74"/>
      <c r="FA13" s="74"/>
      <c r="FB13" s="75"/>
    </row>
    <row r="14" spans="2:158" s="6" customFormat="1">
      <c r="B14" s="24" t="s">
        <v>319</v>
      </c>
      <c r="C14" s="77"/>
      <c r="D14" s="78"/>
      <c r="E14" s="78"/>
      <c r="F14" s="78"/>
      <c r="G14" s="78"/>
      <c r="H14" s="79" t="s">
        <v>777</v>
      </c>
      <c r="I14" s="77"/>
      <c r="J14" s="78"/>
      <c r="K14" s="78"/>
      <c r="L14" s="78"/>
      <c r="M14" s="78"/>
      <c r="N14" s="79" t="s">
        <v>778</v>
      </c>
      <c r="O14" s="77"/>
      <c r="P14" s="78"/>
      <c r="Q14" s="78"/>
      <c r="R14" s="78"/>
      <c r="S14" s="78"/>
      <c r="T14" s="79" t="s">
        <v>779</v>
      </c>
      <c r="U14" s="77"/>
      <c r="V14" s="78"/>
      <c r="W14" s="78"/>
      <c r="X14" s="78"/>
      <c r="Y14" s="78"/>
      <c r="Z14" s="79" t="s">
        <v>780</v>
      </c>
      <c r="AA14" s="77"/>
      <c r="AB14" s="78"/>
      <c r="AC14" s="78"/>
      <c r="AD14" s="78"/>
      <c r="AE14" s="78"/>
      <c r="AF14" s="79" t="s">
        <v>781</v>
      </c>
      <c r="AG14" s="77"/>
      <c r="AH14" s="78"/>
      <c r="AI14" s="78"/>
      <c r="AJ14" s="78"/>
      <c r="AK14" s="78"/>
      <c r="AL14" s="79" t="s">
        <v>782</v>
      </c>
      <c r="AM14" s="77"/>
      <c r="AN14" s="78"/>
      <c r="AO14" s="78"/>
      <c r="AP14" s="78"/>
      <c r="AQ14" s="78"/>
      <c r="AR14" s="79" t="s">
        <v>783</v>
      </c>
      <c r="AS14" s="77"/>
      <c r="AT14" s="78"/>
      <c r="AU14" s="78"/>
      <c r="AV14" s="78"/>
      <c r="AW14" s="78"/>
      <c r="AX14" s="79" t="s">
        <v>784</v>
      </c>
      <c r="AY14" s="77"/>
      <c r="AZ14" s="78"/>
      <c r="BA14" s="78"/>
      <c r="BB14" s="78"/>
      <c r="BC14" s="78"/>
      <c r="BD14" s="79" t="s">
        <v>785</v>
      </c>
      <c r="BE14" s="77"/>
      <c r="BF14" s="78"/>
      <c r="BG14" s="78"/>
      <c r="BH14" s="78"/>
      <c r="BI14" s="78"/>
      <c r="BJ14" s="79" t="s">
        <v>786</v>
      </c>
      <c r="BK14" s="77"/>
      <c r="BL14" s="78"/>
      <c r="BM14" s="78"/>
      <c r="BN14" s="78"/>
      <c r="BO14" s="78"/>
      <c r="BP14" s="79" t="s">
        <v>787</v>
      </c>
      <c r="BQ14" s="77"/>
      <c r="BR14" s="78"/>
      <c r="BS14" s="78"/>
      <c r="BT14" s="78"/>
      <c r="BU14" s="78"/>
      <c r="BV14" s="79" t="s">
        <v>788</v>
      </c>
      <c r="BW14" s="77"/>
      <c r="BX14" s="78"/>
      <c r="BY14" s="78"/>
      <c r="BZ14" s="78"/>
      <c r="CA14" s="78"/>
      <c r="CB14" s="79" t="s">
        <v>789</v>
      </c>
      <c r="CC14" s="77"/>
      <c r="CD14" s="78"/>
      <c r="CE14" s="78"/>
      <c r="CF14" s="78"/>
      <c r="CG14" s="78"/>
      <c r="CH14" s="79" t="s">
        <v>790</v>
      </c>
      <c r="CI14" s="77"/>
      <c r="CJ14" s="78"/>
      <c r="CK14" s="78"/>
      <c r="CL14" s="78"/>
      <c r="CM14" s="78"/>
      <c r="CN14" s="79" t="s">
        <v>791</v>
      </c>
      <c r="CO14" s="77"/>
      <c r="CP14" s="78"/>
      <c r="CQ14" s="78"/>
      <c r="CR14" s="78"/>
      <c r="CS14" s="78"/>
      <c r="CT14" s="79" t="s">
        <v>792</v>
      </c>
      <c r="CU14" s="77"/>
      <c r="CV14" s="78"/>
      <c r="CW14" s="78"/>
      <c r="CX14" s="78"/>
      <c r="CY14" s="78"/>
      <c r="CZ14" s="79" t="s">
        <v>787</v>
      </c>
      <c r="DA14" s="77"/>
      <c r="DB14" s="78"/>
      <c r="DC14" s="78"/>
      <c r="DD14" s="78"/>
      <c r="DE14" s="78"/>
      <c r="DF14" s="79" t="s">
        <v>793</v>
      </c>
      <c r="DG14" s="77"/>
      <c r="DH14" s="78"/>
      <c r="DI14" s="78"/>
      <c r="DJ14" s="78"/>
      <c r="DK14" s="78"/>
      <c r="DL14" s="79" t="s">
        <v>794</v>
      </c>
      <c r="DM14" s="77"/>
      <c r="DN14" s="78"/>
      <c r="DO14" s="78"/>
      <c r="DP14" s="78"/>
      <c r="DQ14" s="78"/>
      <c r="DR14" s="79" t="s">
        <v>795</v>
      </c>
      <c r="DS14" s="77"/>
      <c r="DT14" s="78"/>
      <c r="DU14" s="78"/>
      <c r="DV14" s="78"/>
      <c r="DW14" s="78"/>
      <c r="DX14" s="79" t="s">
        <v>796</v>
      </c>
      <c r="DY14" s="77"/>
      <c r="DZ14" s="78"/>
      <c r="EA14" s="78"/>
      <c r="EB14" s="78"/>
      <c r="EC14" s="78"/>
      <c r="ED14" s="79" t="s">
        <v>797</v>
      </c>
      <c r="EE14" s="77"/>
      <c r="EF14" s="78"/>
      <c r="EG14" s="78"/>
      <c r="EH14" s="78"/>
      <c r="EI14" s="78"/>
      <c r="EJ14" s="79" t="s">
        <v>787</v>
      </c>
      <c r="EK14" s="77"/>
      <c r="EL14" s="78"/>
      <c r="EM14" s="78"/>
      <c r="EN14" s="78"/>
      <c r="EO14" s="78"/>
      <c r="EP14" s="79" t="s">
        <v>787</v>
      </c>
      <c r="EQ14" s="77"/>
      <c r="ER14" s="78"/>
      <c r="ES14" s="78"/>
      <c r="ET14" s="78"/>
      <c r="EU14" s="78"/>
      <c r="EV14" s="79" t="s">
        <v>798</v>
      </c>
      <c r="EW14" s="77"/>
      <c r="EX14" s="78"/>
      <c r="EY14" s="78"/>
      <c r="EZ14" s="78"/>
      <c r="FA14" s="78"/>
      <c r="FB14" s="79"/>
    </row>
    <row r="15" spans="2:158" s="76" customFormat="1">
      <c r="B15" s="27" t="s">
        <v>10</v>
      </c>
      <c r="C15" s="73"/>
      <c r="D15" s="74"/>
      <c r="E15" s="74"/>
      <c r="F15" s="74"/>
      <c r="G15" s="74"/>
      <c r="H15" s="75">
        <v>-21.561778128345267</v>
      </c>
      <c r="I15" s="73"/>
      <c r="J15" s="74"/>
      <c r="K15" s="74"/>
      <c r="L15" s="74"/>
      <c r="M15" s="74"/>
      <c r="N15" s="75">
        <v>-6.3857069584544348</v>
      </c>
      <c r="O15" s="73"/>
      <c r="P15" s="74"/>
      <c r="Q15" s="74"/>
      <c r="R15" s="74"/>
      <c r="S15" s="74"/>
      <c r="T15" s="75">
        <v>-9.4257650170003728</v>
      </c>
      <c r="U15" s="73"/>
      <c r="V15" s="74"/>
      <c r="W15" s="74"/>
      <c r="X15" s="74"/>
      <c r="Y15" s="74"/>
      <c r="Z15" s="75">
        <v>-0.70035193761425774</v>
      </c>
      <c r="AA15" s="73"/>
      <c r="AB15" s="74"/>
      <c r="AC15" s="74"/>
      <c r="AD15" s="74"/>
      <c r="AE15" s="74"/>
      <c r="AF15" s="75">
        <v>-9.8832131914326737</v>
      </c>
      <c r="AG15" s="73"/>
      <c r="AH15" s="74"/>
      <c r="AI15" s="74"/>
      <c r="AJ15" s="74"/>
      <c r="AK15" s="74"/>
      <c r="AL15" s="75">
        <v>-16.709560836710111</v>
      </c>
      <c r="AM15" s="73"/>
      <c r="AN15" s="74"/>
      <c r="AO15" s="74"/>
      <c r="AP15" s="74"/>
      <c r="AQ15" s="74"/>
      <c r="AR15" s="75">
        <v>-0.54915485931343255</v>
      </c>
      <c r="AS15" s="73"/>
      <c r="AT15" s="74"/>
      <c r="AU15" s="74"/>
      <c r="AV15" s="74"/>
      <c r="AW15" s="74"/>
      <c r="AX15" s="75">
        <v>-0.46287781251915305</v>
      </c>
      <c r="AY15" s="73"/>
      <c r="AZ15" s="74"/>
      <c r="BA15" s="74"/>
      <c r="BB15" s="74"/>
      <c r="BC15" s="74"/>
      <c r="BD15" s="75">
        <v>-13.398042803723456</v>
      </c>
      <c r="BE15" s="73"/>
      <c r="BF15" s="74"/>
      <c r="BG15" s="74"/>
      <c r="BH15" s="74"/>
      <c r="BI15" s="74"/>
      <c r="BJ15" s="75">
        <v>-9.8830051427083845</v>
      </c>
      <c r="BK15" s="73"/>
      <c r="BL15" s="74"/>
      <c r="BM15" s="74"/>
      <c r="BN15" s="74"/>
      <c r="BO15" s="74"/>
      <c r="BP15" s="75">
        <v>-0.87961602507590442</v>
      </c>
      <c r="BQ15" s="73"/>
      <c r="BR15" s="74"/>
      <c r="BS15" s="74"/>
      <c r="BT15" s="74"/>
      <c r="BU15" s="74"/>
      <c r="BV15" s="75">
        <v>-22.974452853009936</v>
      </c>
      <c r="BW15" s="73"/>
      <c r="BX15" s="74"/>
      <c r="BY15" s="74"/>
      <c r="BZ15" s="74"/>
      <c r="CA15" s="74"/>
      <c r="CB15" s="75">
        <v>-2.1573948439619954</v>
      </c>
      <c r="CC15" s="73"/>
      <c r="CD15" s="74"/>
      <c r="CE15" s="74"/>
      <c r="CF15" s="74"/>
      <c r="CG15" s="74"/>
      <c r="CH15" s="75">
        <v>-19.766129032258064</v>
      </c>
      <c r="CI15" s="73"/>
      <c r="CJ15" s="74"/>
      <c r="CK15" s="74"/>
      <c r="CL15" s="74"/>
      <c r="CM15" s="74"/>
      <c r="CN15" s="75">
        <v>-9.3922013934331545</v>
      </c>
      <c r="CO15" s="73"/>
      <c r="CP15" s="74"/>
      <c r="CQ15" s="74"/>
      <c r="CR15" s="74"/>
      <c r="CS15" s="74"/>
      <c r="CT15" s="75">
        <v>-4.6573258606885588</v>
      </c>
      <c r="CU15" s="73"/>
      <c r="CV15" s="74"/>
      <c r="CW15" s="74"/>
      <c r="CX15" s="74"/>
      <c r="CY15" s="74"/>
      <c r="CZ15" s="75">
        <v>-1.2123187730899332</v>
      </c>
      <c r="DA15" s="73"/>
      <c r="DB15" s="74"/>
      <c r="DC15" s="74"/>
      <c r="DD15" s="74"/>
      <c r="DE15" s="74"/>
      <c r="DF15" s="75">
        <v>-1.2990859232175467</v>
      </c>
      <c r="DG15" s="73"/>
      <c r="DH15" s="74"/>
      <c r="DI15" s="74"/>
      <c r="DJ15" s="74"/>
      <c r="DK15" s="74"/>
      <c r="DL15" s="75">
        <v>-0.92165898617511743</v>
      </c>
      <c r="DM15" s="73"/>
      <c r="DN15" s="74"/>
      <c r="DO15" s="74"/>
      <c r="DP15" s="74"/>
      <c r="DQ15" s="74"/>
      <c r="DR15" s="75">
        <v>-9.4250000000000114</v>
      </c>
      <c r="DS15" s="73"/>
      <c r="DT15" s="74"/>
      <c r="DU15" s="74"/>
      <c r="DV15" s="74"/>
      <c r="DW15" s="74"/>
      <c r="DX15" s="75">
        <v>-6.8131731571342158</v>
      </c>
      <c r="DY15" s="73"/>
      <c r="DZ15" s="74"/>
      <c r="EA15" s="74"/>
      <c r="EB15" s="74"/>
      <c r="EC15" s="74"/>
      <c r="ED15" s="75">
        <v>-4.1872883563428047</v>
      </c>
      <c r="EE15" s="73"/>
      <c r="EF15" s="74"/>
      <c r="EG15" s="74"/>
      <c r="EH15" s="74"/>
      <c r="EI15" s="74"/>
      <c r="EJ15" s="75">
        <v>-15.830541537678627</v>
      </c>
      <c r="EK15" s="73"/>
      <c r="EL15" s="74"/>
      <c r="EM15" s="74"/>
      <c r="EN15" s="74"/>
      <c r="EO15" s="74"/>
      <c r="EP15" s="75">
        <v>-11.175525075010711</v>
      </c>
      <c r="EQ15" s="73"/>
      <c r="ER15" s="74"/>
      <c r="ES15" s="74"/>
      <c r="ET15" s="74"/>
      <c r="EU15" s="74"/>
      <c r="EV15" s="75">
        <v>-0.41411017020772078</v>
      </c>
      <c r="EW15" s="73"/>
      <c r="EX15" s="74"/>
      <c r="EY15" s="74"/>
      <c r="EZ15" s="74"/>
      <c r="FA15" s="74"/>
      <c r="FB15" s="75"/>
    </row>
    <row r="16" spans="2:158" s="76" customFormat="1">
      <c r="B16" s="27" t="s">
        <v>11</v>
      </c>
      <c r="C16" s="73"/>
      <c r="D16" s="74"/>
      <c r="E16" s="74"/>
      <c r="F16" s="74"/>
      <c r="G16" s="74"/>
      <c r="H16" s="75">
        <v>117.974</v>
      </c>
      <c r="I16" s="73"/>
      <c r="J16" s="74"/>
      <c r="K16" s="74"/>
      <c r="L16" s="74"/>
      <c r="M16" s="74"/>
      <c r="N16" s="75">
        <v>45.431609999999999</v>
      </c>
      <c r="O16" s="73"/>
      <c r="P16" s="74"/>
      <c r="Q16" s="74"/>
      <c r="R16" s="74"/>
      <c r="S16" s="74"/>
      <c r="T16" s="75">
        <v>33.714440000000003</v>
      </c>
      <c r="U16" s="73"/>
      <c r="V16" s="74"/>
      <c r="W16" s="74"/>
      <c r="X16" s="74"/>
      <c r="Y16" s="74"/>
      <c r="Z16" s="75">
        <v>152.06100000000001</v>
      </c>
      <c r="AA16" s="73"/>
      <c r="AB16" s="74"/>
      <c r="AC16" s="74"/>
      <c r="AD16" s="74"/>
      <c r="AE16" s="74"/>
      <c r="AF16" s="75">
        <v>19.168510000000001</v>
      </c>
      <c r="AG16" s="73"/>
      <c r="AH16" s="74"/>
      <c r="AI16" s="74"/>
      <c r="AJ16" s="74"/>
      <c r="AK16" s="74"/>
      <c r="AL16" s="75">
        <v>39.533070000000002</v>
      </c>
      <c r="AM16" s="73"/>
      <c r="AN16" s="74"/>
      <c r="AO16" s="74"/>
      <c r="AP16" s="74"/>
      <c r="AQ16" s="74"/>
      <c r="AR16" s="75">
        <v>97.674570000000003</v>
      </c>
      <c r="AS16" s="73"/>
      <c r="AT16" s="74"/>
      <c r="AU16" s="74"/>
      <c r="AV16" s="74"/>
      <c r="AW16" s="74"/>
      <c r="AX16" s="75">
        <v>53.683410000000002</v>
      </c>
      <c r="AY16" s="73"/>
      <c r="AZ16" s="74"/>
      <c r="BA16" s="74"/>
      <c r="BB16" s="74"/>
      <c r="BC16" s="74"/>
      <c r="BD16" s="75">
        <v>14.65136</v>
      </c>
      <c r="BE16" s="73"/>
      <c r="BF16" s="74"/>
      <c r="BG16" s="74"/>
      <c r="BH16" s="74"/>
      <c r="BI16" s="74"/>
      <c r="BJ16" s="75">
        <v>36.969239999999999</v>
      </c>
      <c r="BK16" s="73"/>
      <c r="BL16" s="74"/>
      <c r="BM16" s="74"/>
      <c r="BN16" s="74"/>
      <c r="BO16" s="74"/>
      <c r="BP16" s="75">
        <v>45.42841</v>
      </c>
      <c r="BQ16" s="73"/>
      <c r="BR16" s="74"/>
      <c r="BS16" s="74"/>
      <c r="BT16" s="74"/>
      <c r="BU16" s="74"/>
      <c r="BV16" s="75">
        <v>47.403820000000003</v>
      </c>
      <c r="BW16" s="73"/>
      <c r="BX16" s="74"/>
      <c r="BY16" s="74"/>
      <c r="BZ16" s="74"/>
      <c r="CA16" s="74"/>
      <c r="CB16" s="75">
        <v>30.158539999999999</v>
      </c>
      <c r="CC16" s="73"/>
      <c r="CD16" s="74"/>
      <c r="CE16" s="74"/>
      <c r="CF16" s="74"/>
      <c r="CG16" s="74"/>
      <c r="CH16" s="75">
        <v>91.216610000000003</v>
      </c>
      <c r="CI16" s="73"/>
      <c r="CJ16" s="74"/>
      <c r="CK16" s="74"/>
      <c r="CL16" s="74"/>
      <c r="CM16" s="74"/>
      <c r="CN16" s="75" t="s">
        <v>311</v>
      </c>
      <c r="CO16" s="73"/>
      <c r="CP16" s="74"/>
      <c r="CQ16" s="74"/>
      <c r="CR16" s="74"/>
      <c r="CS16" s="74"/>
      <c r="CT16" s="75">
        <v>99.210440000000006</v>
      </c>
      <c r="CU16" s="73"/>
      <c r="CV16" s="74"/>
      <c r="CW16" s="74"/>
      <c r="CX16" s="74"/>
      <c r="CY16" s="74"/>
      <c r="CZ16" s="75">
        <v>100.11</v>
      </c>
      <c r="DA16" s="73"/>
      <c r="DB16" s="74"/>
      <c r="DC16" s="74"/>
      <c r="DD16" s="74"/>
      <c r="DE16" s="74"/>
      <c r="DF16" s="75">
        <v>26.438880000000001</v>
      </c>
      <c r="DG16" s="73"/>
      <c r="DH16" s="74"/>
      <c r="DI16" s="74"/>
      <c r="DJ16" s="74"/>
      <c r="DK16" s="74"/>
      <c r="DL16" s="75">
        <v>121.1024</v>
      </c>
      <c r="DM16" s="73"/>
      <c r="DN16" s="74"/>
      <c r="DO16" s="74"/>
      <c r="DP16" s="74"/>
      <c r="DQ16" s="74"/>
      <c r="DR16" s="75">
        <v>13.6271</v>
      </c>
      <c r="DS16" s="73"/>
      <c r="DT16" s="74"/>
      <c r="DU16" s="74"/>
      <c r="DV16" s="74"/>
      <c r="DW16" s="74"/>
      <c r="DX16" s="75">
        <v>27.91273</v>
      </c>
      <c r="DY16" s="73"/>
      <c r="DZ16" s="74"/>
      <c r="EA16" s="74"/>
      <c r="EB16" s="74"/>
      <c r="EC16" s="74"/>
      <c r="ED16" s="75">
        <v>24.65474</v>
      </c>
      <c r="EE16" s="73"/>
      <c r="EF16" s="74"/>
      <c r="EG16" s="74"/>
      <c r="EH16" s="74"/>
      <c r="EI16" s="74"/>
      <c r="EJ16" s="75">
        <v>60.456479999999999</v>
      </c>
      <c r="EK16" s="73"/>
      <c r="EL16" s="74"/>
      <c r="EM16" s="74"/>
      <c r="EN16" s="74"/>
      <c r="EO16" s="74"/>
      <c r="EP16" s="75">
        <v>33.740459999999999</v>
      </c>
      <c r="EQ16" s="73"/>
      <c r="ER16" s="74"/>
      <c r="ES16" s="74"/>
      <c r="ET16" s="74"/>
      <c r="EU16" s="74"/>
      <c r="EV16" s="75">
        <v>92.662099999999995</v>
      </c>
      <c r="EW16" s="73"/>
      <c r="EX16" s="74"/>
      <c r="EY16" s="74"/>
      <c r="EZ16" s="74"/>
      <c r="FA16" s="74"/>
      <c r="FB16" s="75"/>
    </row>
    <row r="17" spans="2:158" s="80" customFormat="1">
      <c r="B17" s="28" t="s">
        <v>263</v>
      </c>
      <c r="C17" s="70">
        <v>145.78846999999999</v>
      </c>
      <c r="D17" s="71">
        <v>91.581119999999999</v>
      </c>
      <c r="E17" s="71">
        <v>98.934600000000003</v>
      </c>
      <c r="F17" s="71">
        <v>243.38085000000001</v>
      </c>
      <c r="G17" s="71">
        <v>243.38085000000001</v>
      </c>
      <c r="H17" s="72">
        <v>243.38085000000001</v>
      </c>
      <c r="I17" s="70">
        <v>142.10383999999999</v>
      </c>
      <c r="J17" s="71">
        <v>121.36779</v>
      </c>
      <c r="K17" s="71">
        <v>203.13703000000001</v>
      </c>
      <c r="L17" s="71">
        <v>356.35461000000004</v>
      </c>
      <c r="M17" s="71">
        <v>356.35461000000004</v>
      </c>
      <c r="N17" s="72">
        <v>356.35461000000004</v>
      </c>
      <c r="O17" s="70">
        <v>333.03559000000001</v>
      </c>
      <c r="P17" s="71">
        <v>344.19059000000004</v>
      </c>
      <c r="Q17" s="71">
        <v>408.56210999999996</v>
      </c>
      <c r="R17" s="71">
        <v>707.89370999999994</v>
      </c>
      <c r="S17" s="71">
        <v>707.89370999999994</v>
      </c>
      <c r="T17" s="72">
        <v>707.89370999999994</v>
      </c>
      <c r="U17" s="70">
        <v>1062.4689099999998</v>
      </c>
      <c r="V17" s="71">
        <v>1056.9130500000001</v>
      </c>
      <c r="W17" s="71">
        <v>1098.9639099999999</v>
      </c>
      <c r="X17" s="71">
        <v>3524.8987620000003</v>
      </c>
      <c r="Y17" s="71">
        <v>3524.8987620000003</v>
      </c>
      <c r="Z17" s="72">
        <v>3524.8987620000003</v>
      </c>
      <c r="AA17" s="70">
        <v>326.79304999999999</v>
      </c>
      <c r="AB17" s="71">
        <v>413.37979999999999</v>
      </c>
      <c r="AC17" s="71">
        <v>377.29715000000004</v>
      </c>
      <c r="AD17" s="71">
        <v>582.33558000000005</v>
      </c>
      <c r="AE17" s="71">
        <v>582.33558000000005</v>
      </c>
      <c r="AF17" s="72">
        <v>582.33558000000005</v>
      </c>
      <c r="AG17" s="70">
        <v>277.56065999999998</v>
      </c>
      <c r="AH17" s="71">
        <v>326.79665999999997</v>
      </c>
      <c r="AI17" s="71">
        <v>358.5498</v>
      </c>
      <c r="AJ17" s="71">
        <v>711.56012525000006</v>
      </c>
      <c r="AK17" s="71">
        <v>711.56012525000006</v>
      </c>
      <c r="AL17" s="72">
        <v>711.56012525000006</v>
      </c>
      <c r="AM17" s="70">
        <v>415.28371000000004</v>
      </c>
      <c r="AN17" s="71">
        <v>425.97222999999997</v>
      </c>
      <c r="AO17" s="71">
        <v>570.38340000000005</v>
      </c>
      <c r="AP17" s="71">
        <v>1094.2146539999999</v>
      </c>
      <c r="AQ17" s="71">
        <v>1094.2146539999999</v>
      </c>
      <c r="AR17" s="72">
        <v>1094.2146539999999</v>
      </c>
      <c r="AS17" s="70">
        <v>63.152709999999999</v>
      </c>
      <c r="AT17" s="71">
        <v>37.691400000000002</v>
      </c>
      <c r="AU17" s="71">
        <v>58.658699999999996</v>
      </c>
      <c r="AV17" s="71">
        <v>128.09939918500001</v>
      </c>
      <c r="AW17" s="71">
        <v>128.09939918500001</v>
      </c>
      <c r="AX17" s="72">
        <v>128.09939918500001</v>
      </c>
      <c r="AY17" s="70">
        <v>60.948300000000003</v>
      </c>
      <c r="AZ17" s="71">
        <v>65.133210000000005</v>
      </c>
      <c r="BA17" s="71">
        <v>133.00445000000002</v>
      </c>
      <c r="BB17" s="71">
        <v>208.45605</v>
      </c>
      <c r="BC17" s="71">
        <v>208.45605</v>
      </c>
      <c r="BD17" s="72">
        <v>208.45605</v>
      </c>
      <c r="BE17" s="70">
        <v>29.956769999999999</v>
      </c>
      <c r="BF17" s="71">
        <v>49.782519999999998</v>
      </c>
      <c r="BG17" s="71">
        <v>68.587779999999995</v>
      </c>
      <c r="BH17" s="71">
        <v>138.77846399999999</v>
      </c>
      <c r="BI17" s="71">
        <v>138.77846399999999</v>
      </c>
      <c r="BJ17" s="72">
        <v>138.77846399999999</v>
      </c>
      <c r="BK17" s="70">
        <v>711.69843999999989</v>
      </c>
      <c r="BL17" s="71">
        <v>672.74391000000003</v>
      </c>
      <c r="BM17" s="71">
        <v>806.81164000000001</v>
      </c>
      <c r="BN17" s="71">
        <v>1361.4461800000001</v>
      </c>
      <c r="BO17" s="71">
        <v>1361.4461800000001</v>
      </c>
      <c r="BP17" s="72">
        <v>1361.4461800000001</v>
      </c>
      <c r="BQ17" s="70">
        <v>204.43234000000001</v>
      </c>
      <c r="BR17" s="71">
        <v>154.24385000000001</v>
      </c>
      <c r="BS17" s="71">
        <v>174.63292999999999</v>
      </c>
      <c r="BT17" s="71">
        <v>335.19289584999996</v>
      </c>
      <c r="BU17" s="71">
        <v>335.19289584999996</v>
      </c>
      <c r="BV17" s="72">
        <v>335.19289584999996</v>
      </c>
      <c r="BW17" s="70">
        <v>173.78152</v>
      </c>
      <c r="BX17" s="71">
        <v>223.16434000000001</v>
      </c>
      <c r="BY17" s="71">
        <v>249.61843999999999</v>
      </c>
      <c r="BZ17" s="71">
        <v>528.203349</v>
      </c>
      <c r="CA17" s="71">
        <v>528.203349</v>
      </c>
      <c r="CB17" s="72">
        <v>528.203349</v>
      </c>
      <c r="CC17" s="70">
        <v>156.01750000000001</v>
      </c>
      <c r="CD17" s="71">
        <v>128.39250000000001</v>
      </c>
      <c r="CE17" s="71">
        <v>151.30000000000001</v>
      </c>
      <c r="CF17" s="71">
        <v>400.77499999999998</v>
      </c>
      <c r="CG17" s="71">
        <v>400.77499999999998</v>
      </c>
      <c r="CH17" s="72">
        <v>400.77499999999998</v>
      </c>
      <c r="CI17" s="70">
        <v>0</v>
      </c>
      <c r="CJ17" s="71">
        <v>0</v>
      </c>
      <c r="CK17" s="71">
        <v>0</v>
      </c>
      <c r="CL17" s="71">
        <v>113.15433575000002</v>
      </c>
      <c r="CM17" s="71">
        <v>113.15433575000002</v>
      </c>
      <c r="CN17" s="72">
        <v>113.15433575000002</v>
      </c>
      <c r="CO17" s="70">
        <v>582.38930000000005</v>
      </c>
      <c r="CP17" s="71">
        <v>458.92804999999998</v>
      </c>
      <c r="CQ17" s="71">
        <v>469.05378999999999</v>
      </c>
      <c r="CR17" s="71">
        <v>1208.6601300000002</v>
      </c>
      <c r="CS17" s="71">
        <v>1208.6601300000002</v>
      </c>
      <c r="CT17" s="72">
        <v>1208.6601300000002</v>
      </c>
      <c r="CU17" s="70">
        <v>988.46242000000007</v>
      </c>
      <c r="CV17" s="71">
        <v>1001.76453</v>
      </c>
      <c r="CW17" s="71">
        <v>1440.69031</v>
      </c>
      <c r="CX17" s="71">
        <v>3956.9773999999998</v>
      </c>
      <c r="CY17" s="71">
        <v>3956.9773999999998</v>
      </c>
      <c r="CZ17" s="72">
        <v>3956.9773999999998</v>
      </c>
      <c r="DA17" s="70">
        <v>2072.19328</v>
      </c>
      <c r="DB17" s="71">
        <v>2283.6945299999998</v>
      </c>
      <c r="DC17" s="71">
        <v>2505.0437499999998</v>
      </c>
      <c r="DD17" s="71">
        <v>4208.0239199999996</v>
      </c>
      <c r="DE17" s="71">
        <v>4208.0239199999996</v>
      </c>
      <c r="DF17" s="72">
        <v>4208.0239199999996</v>
      </c>
      <c r="DG17" s="70">
        <v>636.48163999999997</v>
      </c>
      <c r="DH17" s="71">
        <v>629.52953000000002</v>
      </c>
      <c r="DI17" s="71">
        <v>454.56234000000001</v>
      </c>
      <c r="DJ17" s="71">
        <v>1441.9328</v>
      </c>
      <c r="DK17" s="71">
        <v>1441.9328</v>
      </c>
      <c r="DL17" s="72">
        <v>1441.9328</v>
      </c>
      <c r="DM17" s="70">
        <v>0</v>
      </c>
      <c r="DN17" s="71">
        <v>203.52886999999998</v>
      </c>
      <c r="DO17" s="71">
        <v>213.80479</v>
      </c>
      <c r="DP17" s="71">
        <v>319.38083694266402</v>
      </c>
      <c r="DQ17" s="71">
        <v>319.38083694266402</v>
      </c>
      <c r="DR17" s="72">
        <v>319.38083694266402</v>
      </c>
      <c r="DS17" s="70">
        <v>348.60730000000001</v>
      </c>
      <c r="DT17" s="71">
        <v>275.48701</v>
      </c>
      <c r="DU17" s="71">
        <v>356.35906</v>
      </c>
      <c r="DV17" s="71">
        <v>588.48444000000006</v>
      </c>
      <c r="DW17" s="71">
        <v>588.48444000000006</v>
      </c>
      <c r="DX17" s="72">
        <v>588.48444000000006</v>
      </c>
      <c r="DY17" s="70">
        <v>0</v>
      </c>
      <c r="DZ17" s="71">
        <v>396.86313000000001</v>
      </c>
      <c r="EA17" s="71">
        <v>241.85989999999998</v>
      </c>
      <c r="EB17" s="71">
        <v>435.0144555</v>
      </c>
      <c r="EC17" s="71">
        <v>435.0144555</v>
      </c>
      <c r="ED17" s="72">
        <v>435.0144555</v>
      </c>
      <c r="EE17" s="70">
        <v>1067.3740600000001</v>
      </c>
      <c r="EF17" s="71">
        <v>1544.4873400000001</v>
      </c>
      <c r="EG17" s="71">
        <v>1503.05656</v>
      </c>
      <c r="EH17" s="71">
        <v>3301.0988399999997</v>
      </c>
      <c r="EI17" s="71">
        <v>3301.0988399999997</v>
      </c>
      <c r="EJ17" s="72">
        <v>3301.0988399999997</v>
      </c>
      <c r="EK17" s="70">
        <v>229.76059000000001</v>
      </c>
      <c r="EL17" s="71">
        <v>312.59865000000002</v>
      </c>
      <c r="EM17" s="71">
        <v>491.3</v>
      </c>
      <c r="EN17" s="71">
        <v>796.44094999999993</v>
      </c>
      <c r="EO17" s="71">
        <v>796.44094999999993</v>
      </c>
      <c r="EP17" s="72">
        <v>796.44094999999993</v>
      </c>
      <c r="EQ17" s="70">
        <v>277.98102</v>
      </c>
      <c r="ER17" s="71">
        <v>297.24630999999999</v>
      </c>
      <c r="ES17" s="71">
        <v>511.87272999999999</v>
      </c>
      <c r="ET17" s="71">
        <v>1372.32635</v>
      </c>
      <c r="EU17" s="71">
        <v>1372.32635</v>
      </c>
      <c r="EV17" s="72">
        <v>1372.32635</v>
      </c>
      <c r="EW17" s="70">
        <f t="shared" ref="EW17:FB18" ca="1" si="123">SUMIF($B$8:$EV$59,EW$8,$B17:$EV17)</f>
        <v>10306.271419999997</v>
      </c>
      <c r="EX17" s="71">
        <f t="shared" ca="1" si="123"/>
        <v>11515.480920000002</v>
      </c>
      <c r="EY17" s="71">
        <f t="shared" ca="1" si="123"/>
        <v>12946.045169999998</v>
      </c>
      <c r="EZ17" s="71">
        <f t="shared" ca="1" si="123"/>
        <v>28063.084087477659</v>
      </c>
      <c r="FA17" s="71">
        <f t="shared" ca="1" si="123"/>
        <v>28063.084087477659</v>
      </c>
      <c r="FB17" s="72">
        <f t="shared" ca="1" si="123"/>
        <v>28063.084087477659</v>
      </c>
    </row>
    <row r="18" spans="2:158" s="76" customFormat="1">
      <c r="B18" s="27" t="s">
        <v>264</v>
      </c>
      <c r="C18" s="70">
        <f>C17/'Column Code'!$E$18</f>
        <v>1.7417977299880525</v>
      </c>
      <c r="D18" s="71">
        <f>D17/'Column Code'!$E$18</f>
        <v>1.0941591397849462</v>
      </c>
      <c r="E18" s="71">
        <f>E17/'Column Code'!$E$18</f>
        <v>1.1820143369175626</v>
      </c>
      <c r="F18" s="71">
        <f>F17/'Column Code'!$E$18</f>
        <v>2.9077759856630823</v>
      </c>
      <c r="G18" s="71">
        <f>G17/'Column Code'!$E$18</f>
        <v>2.9077759856630823</v>
      </c>
      <c r="H18" s="75">
        <f>H17/'Column Code'!$E$18</f>
        <v>2.9077759856630823</v>
      </c>
      <c r="I18" s="70">
        <f>I17/'Column Code'!$E$18</f>
        <v>1.6977758661887692</v>
      </c>
      <c r="J18" s="71">
        <f>J17/'Column Code'!$E$18</f>
        <v>1.4500333333333333</v>
      </c>
      <c r="K18" s="71">
        <f>K17/'Column Code'!$E$18</f>
        <v>2.4269657108721625</v>
      </c>
      <c r="L18" s="71">
        <f>L17/'Column Code'!$E$18</f>
        <v>4.2575222222222227</v>
      </c>
      <c r="M18" s="71">
        <f>M17/'Column Code'!$E$18</f>
        <v>4.2575222222222227</v>
      </c>
      <c r="N18" s="75">
        <f>N17/'Column Code'!$E$18</f>
        <v>4.2575222222222227</v>
      </c>
      <c r="O18" s="70">
        <f>O17/'Column Code'!$E$18</f>
        <v>3.9789198327359618</v>
      </c>
      <c r="P18" s="71">
        <f>P17/'Column Code'!$E$18</f>
        <v>4.1121934289127839</v>
      </c>
      <c r="Q18" s="71">
        <f>Q17/'Column Code'!$E$18</f>
        <v>4.8812677419354831</v>
      </c>
      <c r="R18" s="71">
        <f>R17/'Column Code'!$E$18</f>
        <v>8.4575114695340492</v>
      </c>
      <c r="S18" s="71">
        <f>S17/'Column Code'!$E$18</f>
        <v>8.4575114695340492</v>
      </c>
      <c r="T18" s="75">
        <f>T17/'Column Code'!$E$18</f>
        <v>8.4575114695340492</v>
      </c>
      <c r="U18" s="70">
        <f>U17/'Column Code'!$E$18</f>
        <v>12.693774313022697</v>
      </c>
      <c r="V18" s="71">
        <f>V17/'Column Code'!$E$18</f>
        <v>12.627396057347671</v>
      </c>
      <c r="W18" s="71">
        <f>W17/'Column Code'!$E$18</f>
        <v>13.129795818399042</v>
      </c>
      <c r="X18" s="71">
        <f>X17/'Column Code'!$E$18</f>
        <v>42.113485806451614</v>
      </c>
      <c r="Y18" s="71">
        <f>Y17/'Column Code'!$E$18</f>
        <v>42.113485806451614</v>
      </c>
      <c r="Z18" s="75">
        <f>Z17/'Column Code'!$E$18</f>
        <v>42.113485806451614</v>
      </c>
      <c r="AA18" s="70">
        <f>AA17/'Column Code'!$E$18</f>
        <v>3.9043375149342889</v>
      </c>
      <c r="AB18" s="71">
        <f>AB17/'Column Code'!$E$18</f>
        <v>4.9388267622461166</v>
      </c>
      <c r="AC18" s="71">
        <f>AC17/'Column Code'!$E$18</f>
        <v>4.5077317801672647</v>
      </c>
      <c r="AD18" s="71">
        <f>AD17/'Column Code'!$E$18</f>
        <v>6.9574143369175632</v>
      </c>
      <c r="AE18" s="71">
        <f>AE17/'Column Code'!$E$18</f>
        <v>6.9574143369175632</v>
      </c>
      <c r="AF18" s="75">
        <f>AF17/'Column Code'!$E$18</f>
        <v>6.9574143369175632</v>
      </c>
      <c r="AG18" s="70">
        <f>AG17/'Column Code'!$E$18</f>
        <v>3.3161369175627238</v>
      </c>
      <c r="AH18" s="71">
        <f>AH17/'Column Code'!$E$18</f>
        <v>3.9043806451612899</v>
      </c>
      <c r="AI18" s="71">
        <f>AI17/'Column Code'!$E$18</f>
        <v>4.2837491039426521</v>
      </c>
      <c r="AJ18" s="71">
        <f>AJ17/'Column Code'!$E$18</f>
        <v>8.5013157138590199</v>
      </c>
      <c r="AK18" s="71">
        <f>AK17/'Column Code'!$E$18</f>
        <v>8.5013157138590199</v>
      </c>
      <c r="AL18" s="75">
        <f>AL17/'Column Code'!$E$18</f>
        <v>8.5013157138590199</v>
      </c>
      <c r="AM18" s="70">
        <f>AM17/'Column Code'!$E$18</f>
        <v>4.9615735961768221</v>
      </c>
      <c r="AN18" s="71">
        <f>AN17/'Column Code'!$E$18</f>
        <v>5.0892739545997605</v>
      </c>
      <c r="AO18" s="71">
        <f>AO17/'Column Code'!$E$18</f>
        <v>6.8146164874551971</v>
      </c>
      <c r="AP18" s="71">
        <f>AP17/'Column Code'!$E$18</f>
        <v>13.073054408602149</v>
      </c>
      <c r="AQ18" s="71">
        <f>AQ17/'Column Code'!$E$18</f>
        <v>13.073054408602149</v>
      </c>
      <c r="AR18" s="75">
        <f>AR17/'Column Code'!$E$18</f>
        <v>13.073054408602149</v>
      </c>
      <c r="AS18" s="70">
        <f>AS17/'Column Code'!$E$18</f>
        <v>0.75451266427718033</v>
      </c>
      <c r="AT18" s="71">
        <f>AT17/'Column Code'!$E$18</f>
        <v>0.45031541218637994</v>
      </c>
      <c r="AU18" s="71">
        <f>AU17/'Column Code'!$E$18</f>
        <v>0.70082078853046592</v>
      </c>
      <c r="AV18" s="71">
        <f>AV17/'Column Code'!$E$18</f>
        <v>1.5304587716248508</v>
      </c>
      <c r="AW18" s="71">
        <f>AW17/'Column Code'!$E$18</f>
        <v>1.5304587716248508</v>
      </c>
      <c r="AX18" s="75">
        <f>AX17/'Column Code'!$E$18</f>
        <v>1.5304587716248508</v>
      </c>
      <c r="AY18" s="70">
        <f>AY17/'Column Code'!$E$18</f>
        <v>0.7281756272401434</v>
      </c>
      <c r="AZ18" s="71">
        <f>AZ17/'Column Code'!$E$18</f>
        <v>0.77817455197132623</v>
      </c>
      <c r="BA18" s="71">
        <f>BA17/'Column Code'!$E$18</f>
        <v>1.5890615292712069</v>
      </c>
      <c r="BB18" s="71">
        <f>BB17/'Column Code'!$E$18</f>
        <v>2.4905143369175629</v>
      </c>
      <c r="BC18" s="71">
        <f>BC17/'Column Code'!$E$18</f>
        <v>2.4905143369175629</v>
      </c>
      <c r="BD18" s="75">
        <f>BD17/'Column Code'!$E$18</f>
        <v>2.4905143369175629</v>
      </c>
      <c r="BE18" s="70">
        <f>BE17/'Column Code'!$E$18</f>
        <v>0.35790645161290319</v>
      </c>
      <c r="BF18" s="71">
        <f>BF17/'Column Code'!$E$18</f>
        <v>0.59477323775388291</v>
      </c>
      <c r="BG18" s="71">
        <f>BG17/'Column Code'!$E$18</f>
        <v>0.81944778972520904</v>
      </c>
      <c r="BH18" s="71">
        <f>BH17/'Column Code'!$E$18</f>
        <v>1.6580461648745517</v>
      </c>
      <c r="BI18" s="71">
        <f>BI17/'Column Code'!$E$18</f>
        <v>1.6580461648745517</v>
      </c>
      <c r="BJ18" s="75">
        <f>BJ17/'Column Code'!$E$18</f>
        <v>1.6580461648745517</v>
      </c>
      <c r="BK18" s="70">
        <f>BK17/'Column Code'!$E$18</f>
        <v>8.5029682198327343</v>
      </c>
      <c r="BL18" s="71">
        <f>BL17/'Column Code'!$E$18</f>
        <v>8.0375616487455197</v>
      </c>
      <c r="BM18" s="71">
        <f>BM17/'Column Code'!$E$18</f>
        <v>9.6393266427718043</v>
      </c>
      <c r="BN18" s="71">
        <f>BN17/'Column Code'!$E$18</f>
        <v>16.265784707287935</v>
      </c>
      <c r="BO18" s="71">
        <f>BO17/'Column Code'!$E$18</f>
        <v>16.265784707287935</v>
      </c>
      <c r="BP18" s="75">
        <f>BP17/'Column Code'!$E$18</f>
        <v>16.265784707287935</v>
      </c>
      <c r="BQ18" s="70">
        <f>BQ17/'Column Code'!$E$18</f>
        <v>2.4424413381123058</v>
      </c>
      <c r="BR18" s="71">
        <f>BR17/'Column Code'!$E$18</f>
        <v>1.8428178016726404</v>
      </c>
      <c r="BS18" s="71">
        <f>BS17/'Column Code'!$E$18</f>
        <v>2.0864149342891278</v>
      </c>
      <c r="BT18" s="71">
        <f>BT17/'Column Code'!$E$18</f>
        <v>4.0046940961768209</v>
      </c>
      <c r="BU18" s="71">
        <f>BU17/'Column Code'!$E$18</f>
        <v>4.0046940961768209</v>
      </c>
      <c r="BV18" s="75">
        <f>BV17/'Column Code'!$E$18</f>
        <v>4.0046940961768209</v>
      </c>
      <c r="BW18" s="70">
        <f>BW17/'Column Code'!$E$18</f>
        <v>2.0762427718040621</v>
      </c>
      <c r="BX18" s="71">
        <f>BX17/'Column Code'!$E$18</f>
        <v>2.6662406212664278</v>
      </c>
      <c r="BY18" s="71">
        <f>BY17/'Column Code'!$E$18</f>
        <v>2.9822991636798086</v>
      </c>
      <c r="BZ18" s="71">
        <f>BZ17/'Column Code'!$E$18</f>
        <v>6.3106732258064513</v>
      </c>
      <c r="CA18" s="71">
        <f>CA17/'Column Code'!$E$18</f>
        <v>6.3106732258064513</v>
      </c>
      <c r="CB18" s="75">
        <f>CB17/'Column Code'!$E$18</f>
        <v>6.3106732258064513</v>
      </c>
      <c r="CC18" s="70">
        <f>CC17/'Column Code'!$E$18</f>
        <v>1.8640083632019118</v>
      </c>
      <c r="CD18" s="71">
        <f>CD17/'Column Code'!$E$18</f>
        <v>1.5339605734767026</v>
      </c>
      <c r="CE18" s="71">
        <f>CE17/'Column Code'!$E$18</f>
        <v>1.8076463560334528</v>
      </c>
      <c r="CF18" s="71">
        <f>CF17/'Column Code'!$E$18</f>
        <v>4.7882317801672638</v>
      </c>
      <c r="CG18" s="71">
        <f>CG17/'Column Code'!$E$18</f>
        <v>4.7882317801672638</v>
      </c>
      <c r="CH18" s="75">
        <f>CH17/'Column Code'!$E$18</f>
        <v>4.7882317801672638</v>
      </c>
      <c r="CI18" s="70">
        <f>CI17/'Column Code'!$E$18</f>
        <v>0</v>
      </c>
      <c r="CJ18" s="71">
        <f>CJ17/'Column Code'!$E$18</f>
        <v>0</v>
      </c>
      <c r="CK18" s="71">
        <f>CK17/'Column Code'!$E$18</f>
        <v>0</v>
      </c>
      <c r="CL18" s="71">
        <f>CL17/'Column Code'!$E$18</f>
        <v>1.3519036529271209</v>
      </c>
      <c r="CM18" s="71">
        <f>CM17/'Column Code'!$E$18</f>
        <v>1.3519036529271209</v>
      </c>
      <c r="CN18" s="75">
        <f>CN17/'Column Code'!$E$18</f>
        <v>1.3519036529271209</v>
      </c>
      <c r="CO18" s="70">
        <f>CO17/'Column Code'!$E$18</f>
        <v>6.9580561529271208</v>
      </c>
      <c r="CP18" s="71">
        <f>CP17/'Column Code'!$E$18</f>
        <v>5.4830113500597371</v>
      </c>
      <c r="CQ18" s="71">
        <f>CQ17/'Column Code'!$E$18</f>
        <v>5.603987933094384</v>
      </c>
      <c r="CR18" s="71">
        <f>CR17/'Column Code'!$E$18</f>
        <v>14.440383870967745</v>
      </c>
      <c r="CS18" s="71">
        <f>CS17/'Column Code'!$E$18</f>
        <v>14.440383870967745</v>
      </c>
      <c r="CT18" s="75">
        <f>CT17/'Column Code'!$E$18</f>
        <v>14.440383870967745</v>
      </c>
      <c r="CU18" s="70">
        <f>CU17/'Column Code'!$E$18</f>
        <v>11.809586857825568</v>
      </c>
      <c r="CV18" s="71">
        <f>CV17/'Column Code'!$E$18</f>
        <v>11.968512903225806</v>
      </c>
      <c r="CW18" s="71">
        <f>CW17/'Column Code'!$E$18</f>
        <v>17.212548506571085</v>
      </c>
      <c r="CX18" s="71">
        <f>CX17/'Column Code'!$E$18</f>
        <v>47.275715651135002</v>
      </c>
      <c r="CY18" s="71">
        <f>CY17/'Column Code'!$E$18</f>
        <v>47.275715651135002</v>
      </c>
      <c r="CZ18" s="75">
        <f>CZ17/'Column Code'!$E$18</f>
        <v>47.275715651135002</v>
      </c>
      <c r="DA18" s="70">
        <f>DA17/'Column Code'!$E$18</f>
        <v>24.757386857825566</v>
      </c>
      <c r="DB18" s="71">
        <f>DB17/'Column Code'!$E$18</f>
        <v>27.2842835125448</v>
      </c>
      <c r="DC18" s="71">
        <f>DC17/'Column Code'!$E$18</f>
        <v>29.928838112305851</v>
      </c>
      <c r="DD18" s="71">
        <f>DD17/'Column Code'!$E$18</f>
        <v>50.275076702508954</v>
      </c>
      <c r="DE18" s="71">
        <f>DE17/'Column Code'!$E$18</f>
        <v>50.275076702508954</v>
      </c>
      <c r="DF18" s="75">
        <f>DF17/'Column Code'!$E$18</f>
        <v>50.275076702508954</v>
      </c>
      <c r="DG18" s="70">
        <f>DG17/'Column Code'!$E$18</f>
        <v>7.6043206690561522</v>
      </c>
      <c r="DH18" s="71">
        <f>DH17/'Column Code'!$E$18</f>
        <v>7.5212608124253286</v>
      </c>
      <c r="DI18" s="71">
        <f>DI17/'Column Code'!$E$18</f>
        <v>5.4308523297491043</v>
      </c>
      <c r="DJ18" s="71">
        <f>DJ17/'Column Code'!$E$18</f>
        <v>17.227393070489846</v>
      </c>
      <c r="DK18" s="71">
        <f>DK17/'Column Code'!$E$18</f>
        <v>17.227393070489846</v>
      </c>
      <c r="DL18" s="75">
        <f>DL17/'Column Code'!$E$18</f>
        <v>17.227393070489846</v>
      </c>
      <c r="DM18" s="70">
        <f>DM17/'Column Code'!$E$18</f>
        <v>0</v>
      </c>
      <c r="DN18" s="71">
        <f>DN17/'Column Code'!$E$18</f>
        <v>2.4316471923536436</v>
      </c>
      <c r="DO18" s="71">
        <f>DO17/'Column Code'!$E$18</f>
        <v>2.5544180406212664</v>
      </c>
      <c r="DP18" s="71">
        <f>DP17/'Column Code'!$E$18</f>
        <v>3.8157806086339785</v>
      </c>
      <c r="DQ18" s="71">
        <f>DQ17/'Column Code'!$E$18</f>
        <v>3.8157806086339785</v>
      </c>
      <c r="DR18" s="75">
        <f>DR17/'Column Code'!$E$18</f>
        <v>3.8157806086339785</v>
      </c>
      <c r="DS18" s="70">
        <f>DS17/'Column Code'!$E$18</f>
        <v>4.1649617682198325</v>
      </c>
      <c r="DT18" s="71">
        <f>DT17/'Column Code'!$E$18</f>
        <v>3.2913621266427717</v>
      </c>
      <c r="DU18" s="71">
        <f>DU17/'Column Code'!$E$18</f>
        <v>4.2575753882915173</v>
      </c>
      <c r="DV18" s="71">
        <f>DV17/'Column Code'!$E$18</f>
        <v>7.0308774193548391</v>
      </c>
      <c r="DW18" s="71">
        <f>DW17/'Column Code'!$E$18</f>
        <v>7.0308774193548391</v>
      </c>
      <c r="DX18" s="75">
        <f>DX17/'Column Code'!$E$18</f>
        <v>7.0308774193548391</v>
      </c>
      <c r="DY18" s="70">
        <f>DY17/'Column Code'!$E$18</f>
        <v>0</v>
      </c>
      <c r="DZ18" s="71">
        <f>DZ17/'Column Code'!$E$18</f>
        <v>4.7414949820788532</v>
      </c>
      <c r="EA18" s="71">
        <f>EA17/'Column Code'!$E$18</f>
        <v>2.8896045400238943</v>
      </c>
      <c r="EB18" s="71">
        <f>EB17/'Column Code'!$E$18</f>
        <v>5.1973053225806449</v>
      </c>
      <c r="EC18" s="71">
        <f>EC17/'Column Code'!$E$18</f>
        <v>5.1973053225806449</v>
      </c>
      <c r="ED18" s="75">
        <f>ED17/'Column Code'!$E$18</f>
        <v>5.1973053225806449</v>
      </c>
      <c r="EE18" s="70">
        <f>EE17/'Column Code'!$E$18</f>
        <v>12.75237825567503</v>
      </c>
      <c r="EF18" s="71">
        <f>EF17/'Column Code'!$E$18</f>
        <v>18.452656391875749</v>
      </c>
      <c r="EG18" s="71">
        <f>EG17/'Column Code'!$E$18</f>
        <v>17.957664994026285</v>
      </c>
      <c r="EH18" s="71">
        <f>EH17/'Column Code'!$E$18</f>
        <v>39.439651612903219</v>
      </c>
      <c r="EI18" s="71">
        <f>EI17/'Column Code'!$E$18</f>
        <v>39.439651612903219</v>
      </c>
      <c r="EJ18" s="75">
        <f>EJ17/'Column Code'!$E$18</f>
        <v>39.439651612903219</v>
      </c>
      <c r="EK18" s="70">
        <f>EK17/'Column Code'!$E$18</f>
        <v>2.7450488649940263</v>
      </c>
      <c r="EL18" s="71">
        <f>EL17/'Column Code'!$E$18</f>
        <v>3.7347508960573479</v>
      </c>
      <c r="EM18" s="71">
        <f>EM17/'Column Code'!$E$18</f>
        <v>5.8697729988052565</v>
      </c>
      <c r="EN18" s="71">
        <f>EN17/'Column Code'!$E$18</f>
        <v>9.5154235364396644</v>
      </c>
      <c r="EO18" s="71">
        <f>EO17/'Column Code'!$E$18</f>
        <v>9.5154235364396644</v>
      </c>
      <c r="EP18" s="75">
        <f>EP17/'Column Code'!$E$18</f>
        <v>9.5154235364396644</v>
      </c>
      <c r="EQ18" s="70">
        <f>EQ17/'Column Code'!$E$18</f>
        <v>3.321159139784946</v>
      </c>
      <c r="ER18" s="71">
        <f>ER17/'Column Code'!$E$18</f>
        <v>3.5513298685782555</v>
      </c>
      <c r="ES18" s="71">
        <f>ES17/'Column Code'!$E$18</f>
        <v>6.1155642771804057</v>
      </c>
      <c r="ET18" s="71">
        <f>ET17/'Column Code'!$E$18</f>
        <v>16.395774790919951</v>
      </c>
      <c r="EU18" s="71">
        <f>EU17/'Column Code'!$E$18</f>
        <v>16.395774790919951</v>
      </c>
      <c r="EV18" s="75">
        <f>EV17/'Column Code'!$E$18</f>
        <v>16.395774790919951</v>
      </c>
      <c r="EW18" s="70">
        <f t="shared" ca="1" si="123"/>
        <v>123.13346977299878</v>
      </c>
      <c r="EX18" s="71">
        <f t="shared" ca="1" si="123"/>
        <v>137.58041720430103</v>
      </c>
      <c r="EY18" s="71">
        <f t="shared" ca="1" si="123"/>
        <v>154.67198530465947</v>
      </c>
      <c r="EZ18" s="71">
        <f t="shared" ca="1" si="123"/>
        <v>335.28176926496604</v>
      </c>
      <c r="FA18" s="71">
        <f t="shared" ca="1" si="123"/>
        <v>335.28176926496604</v>
      </c>
      <c r="FB18" s="75">
        <f t="shared" ca="1" si="123"/>
        <v>335.28176926496604</v>
      </c>
    </row>
    <row r="19" spans="2:158" s="76" customFormat="1">
      <c r="B19" s="27" t="s">
        <v>241</v>
      </c>
      <c r="C19" s="70"/>
      <c r="D19" s="71"/>
      <c r="E19" s="71"/>
      <c r="F19" s="71"/>
      <c r="G19" s="71"/>
      <c r="H19" s="72">
        <v>183</v>
      </c>
      <c r="I19" s="70"/>
      <c r="J19" s="71"/>
      <c r="K19" s="71"/>
      <c r="L19" s="71"/>
      <c r="M19" s="71"/>
      <c r="N19" s="72">
        <v>635.1</v>
      </c>
      <c r="O19" s="70"/>
      <c r="P19" s="71"/>
      <c r="Q19" s="71"/>
      <c r="R19" s="71"/>
      <c r="S19" s="71"/>
      <c r="T19" s="72">
        <v>2936.1</v>
      </c>
      <c r="U19" s="70"/>
      <c r="V19" s="71"/>
      <c r="W19" s="71"/>
      <c r="X19" s="71"/>
      <c r="Y19" s="71"/>
      <c r="Z19" s="72">
        <v>279.18</v>
      </c>
      <c r="AA19" s="70"/>
      <c r="AB19" s="71"/>
      <c r="AC19" s="71"/>
      <c r="AD19" s="71"/>
      <c r="AE19" s="71"/>
      <c r="AF19" s="72">
        <v>193.3</v>
      </c>
      <c r="AG19" s="70"/>
      <c r="AH19" s="71"/>
      <c r="AI19" s="71"/>
      <c r="AJ19" s="71"/>
      <c r="AK19" s="71"/>
      <c r="AL19" s="72">
        <v>465.63499999999999</v>
      </c>
      <c r="AM19" s="70"/>
      <c r="AN19" s="71"/>
      <c r="AO19" s="71"/>
      <c r="AP19" s="71"/>
      <c r="AQ19" s="71"/>
      <c r="AR19" s="72">
        <v>29.49</v>
      </c>
      <c r="AS19" s="70"/>
      <c r="AT19" s="71"/>
      <c r="AU19" s="71"/>
      <c r="AV19" s="71"/>
      <c r="AW19" s="71"/>
      <c r="AX19" s="72">
        <v>40.450100000000006</v>
      </c>
      <c r="AY19" s="70"/>
      <c r="AZ19" s="71"/>
      <c r="BA19" s="71"/>
      <c r="BB19" s="71"/>
      <c r="BC19" s="71"/>
      <c r="BD19" s="72">
        <v>379.01100000000002</v>
      </c>
      <c r="BE19" s="70"/>
      <c r="BF19" s="71"/>
      <c r="BG19" s="71"/>
      <c r="BH19" s="71"/>
      <c r="BI19" s="71"/>
      <c r="BJ19" s="72">
        <v>21.119999999999997</v>
      </c>
      <c r="BK19" s="70"/>
      <c r="BL19" s="71"/>
      <c r="BM19" s="71"/>
      <c r="BN19" s="71"/>
      <c r="BO19" s="71"/>
      <c r="BP19" s="72">
        <v>272.60000000000002</v>
      </c>
      <c r="BQ19" s="70"/>
      <c r="BR19" s="71"/>
      <c r="BS19" s="71"/>
      <c r="BT19" s="71"/>
      <c r="BU19" s="71"/>
      <c r="BV19" s="72">
        <v>140.66300000000001</v>
      </c>
      <c r="BW19" s="70"/>
      <c r="BX19" s="71"/>
      <c r="BY19" s="71"/>
      <c r="BZ19" s="71"/>
      <c r="CA19" s="71"/>
      <c r="CB19" s="72">
        <v>122.58</v>
      </c>
      <c r="CC19" s="70"/>
      <c r="CD19" s="71"/>
      <c r="CE19" s="71"/>
      <c r="CF19" s="71"/>
      <c r="CG19" s="71"/>
      <c r="CH19" s="72">
        <v>850</v>
      </c>
      <c r="CI19" s="70"/>
      <c r="CJ19" s="71"/>
      <c r="CK19" s="71"/>
      <c r="CL19" s="71"/>
      <c r="CM19" s="71"/>
      <c r="CN19" s="72">
        <v>94.204999999999998</v>
      </c>
      <c r="CO19" s="70"/>
      <c r="CP19" s="71"/>
      <c r="CQ19" s="71"/>
      <c r="CR19" s="71"/>
      <c r="CS19" s="71"/>
      <c r="CT19" s="72">
        <v>199.8</v>
      </c>
      <c r="CU19" s="70"/>
      <c r="CV19" s="71"/>
      <c r="CW19" s="71"/>
      <c r="CX19" s="71"/>
      <c r="CY19" s="71"/>
      <c r="CZ19" s="72">
        <v>1244</v>
      </c>
      <c r="DA19" s="70"/>
      <c r="DB19" s="71"/>
      <c r="DC19" s="71"/>
      <c r="DD19" s="71"/>
      <c r="DE19" s="71"/>
      <c r="DF19" s="72">
        <v>314.39999999999998</v>
      </c>
      <c r="DG19" s="70"/>
      <c r="DH19" s="71"/>
      <c r="DI19" s="71"/>
      <c r="DJ19" s="71"/>
      <c r="DK19" s="71"/>
      <c r="DL19" s="72">
        <v>6776</v>
      </c>
      <c r="DM19" s="70"/>
      <c r="DN19" s="71"/>
      <c r="DO19" s="71"/>
      <c r="DP19" s="71"/>
      <c r="DQ19" s="71"/>
      <c r="DR19" s="72">
        <v>4421.1079311000003</v>
      </c>
      <c r="DS19" s="70"/>
      <c r="DT19" s="71"/>
      <c r="DU19" s="71"/>
      <c r="DV19" s="71"/>
      <c r="DW19" s="71"/>
      <c r="DX19" s="72">
        <v>4.24</v>
      </c>
      <c r="DY19" s="70"/>
      <c r="DZ19" s="71"/>
      <c r="EA19" s="71"/>
      <c r="EB19" s="71"/>
      <c r="EC19" s="71"/>
      <c r="ED19" s="72">
        <v>585.40499999999997</v>
      </c>
      <c r="EE19" s="70"/>
      <c r="EF19" s="71"/>
      <c r="EG19" s="71"/>
      <c r="EH19" s="71"/>
      <c r="EI19" s="71"/>
      <c r="EJ19" s="72">
        <v>3323.7</v>
      </c>
      <c r="EK19" s="70"/>
      <c r="EL19" s="71"/>
      <c r="EM19" s="71"/>
      <c r="EN19" s="71"/>
      <c r="EO19" s="71"/>
      <c r="EP19" s="72">
        <v>193.1</v>
      </c>
      <c r="EQ19" s="70"/>
      <c r="ER19" s="71"/>
      <c r="ES19" s="71"/>
      <c r="ET19" s="71"/>
      <c r="EU19" s="71"/>
      <c r="EV19" s="72">
        <v>475.1</v>
      </c>
      <c r="EW19" s="70"/>
      <c r="EX19" s="71"/>
      <c r="EY19" s="71"/>
      <c r="EZ19" s="71"/>
      <c r="FA19" s="71"/>
      <c r="FB19" s="72"/>
    </row>
    <row r="20" spans="2:158" s="76" customFormat="1">
      <c r="B20" s="27" t="s">
        <v>240</v>
      </c>
      <c r="C20" s="73"/>
      <c r="D20" s="74"/>
      <c r="E20" s="74"/>
      <c r="F20" s="74"/>
      <c r="G20" s="74"/>
      <c r="H20" s="75">
        <v>17.768356798088409</v>
      </c>
      <c r="I20" s="73"/>
      <c r="J20" s="74"/>
      <c r="K20" s="74"/>
      <c r="L20" s="74"/>
      <c r="M20" s="74"/>
      <c r="N20" s="75">
        <v>18.414476272401433</v>
      </c>
      <c r="O20" s="73"/>
      <c r="P20" s="74"/>
      <c r="Q20" s="74"/>
      <c r="R20" s="74"/>
      <c r="S20" s="74"/>
      <c r="T20" s="75">
        <v>32.20464802867383</v>
      </c>
      <c r="U20" s="73"/>
      <c r="V20" s="74"/>
      <c r="W20" s="74"/>
      <c r="X20" s="74"/>
      <c r="Y20" s="74"/>
      <c r="Z20" s="75">
        <v>53.198163249701309</v>
      </c>
      <c r="AA20" s="73"/>
      <c r="AB20" s="74"/>
      <c r="AC20" s="74"/>
      <c r="AD20" s="74"/>
      <c r="AE20" s="74"/>
      <c r="AF20" s="75">
        <v>11.103209103942653</v>
      </c>
      <c r="AG20" s="73"/>
      <c r="AH20" s="74"/>
      <c r="AI20" s="74"/>
      <c r="AJ20" s="74"/>
      <c r="AK20" s="74"/>
      <c r="AL20" s="75">
        <v>24.523486929510153</v>
      </c>
      <c r="AM20" s="73"/>
      <c r="AN20" s="74"/>
      <c r="AO20" s="74"/>
      <c r="AP20" s="74"/>
      <c r="AQ20" s="74"/>
      <c r="AR20" s="75">
        <v>14.980299354838708</v>
      </c>
      <c r="AS20" s="73"/>
      <c r="AT20" s="74"/>
      <c r="AU20" s="74"/>
      <c r="AV20" s="74"/>
      <c r="AW20" s="74"/>
      <c r="AX20" s="75">
        <v>11.512662986857825</v>
      </c>
      <c r="AY20" s="73"/>
      <c r="AZ20" s="74"/>
      <c r="BA20" s="74"/>
      <c r="BB20" s="74"/>
      <c r="BC20" s="74"/>
      <c r="BD20" s="75">
        <v>2.3423477538829149</v>
      </c>
      <c r="BE20" s="73"/>
      <c r="BF20" s="74"/>
      <c r="BG20" s="74"/>
      <c r="BH20" s="74"/>
      <c r="BI20" s="74"/>
      <c r="BJ20" s="75">
        <v>6.3922047311827965</v>
      </c>
      <c r="BK20" s="73"/>
      <c r="BL20" s="74"/>
      <c r="BM20" s="74"/>
      <c r="BN20" s="74"/>
      <c r="BO20" s="74"/>
      <c r="BP20" s="75">
        <v>34.514449940262843</v>
      </c>
      <c r="BQ20" s="73"/>
      <c r="BR20" s="74"/>
      <c r="BS20" s="74"/>
      <c r="BT20" s="74"/>
      <c r="BU20" s="74"/>
      <c r="BV20" s="75">
        <v>3.8872109677419351</v>
      </c>
      <c r="BW20" s="73"/>
      <c r="BX20" s="74"/>
      <c r="BY20" s="74"/>
      <c r="BZ20" s="74"/>
      <c r="CA20" s="74"/>
      <c r="CB20" s="75">
        <v>13.791065567502988</v>
      </c>
      <c r="CC20" s="73"/>
      <c r="CD20" s="74"/>
      <c r="CE20" s="74"/>
      <c r="CF20" s="74"/>
      <c r="CG20" s="74"/>
      <c r="CH20" s="75">
        <v>22.723613285543607</v>
      </c>
      <c r="CI20" s="73"/>
      <c r="CJ20" s="74"/>
      <c r="CK20" s="74"/>
      <c r="CL20" s="74"/>
      <c r="CM20" s="74"/>
      <c r="CN20" s="75">
        <v>0.6644340621266428</v>
      </c>
      <c r="CO20" s="73"/>
      <c r="CP20" s="74"/>
      <c r="CQ20" s="74"/>
      <c r="CR20" s="74"/>
      <c r="CS20" s="74"/>
      <c r="CT20" s="75">
        <v>46.608275746714455</v>
      </c>
      <c r="CU20" s="73"/>
      <c r="CV20" s="74"/>
      <c r="CW20" s="74"/>
      <c r="CX20" s="74"/>
      <c r="CY20" s="74"/>
      <c r="CZ20" s="75">
        <v>103.72630212664276</v>
      </c>
      <c r="DA20" s="73"/>
      <c r="DB20" s="74"/>
      <c r="DC20" s="74"/>
      <c r="DD20" s="74"/>
      <c r="DE20" s="74"/>
      <c r="DF20" s="75">
        <v>97.331612520907996</v>
      </c>
      <c r="DG20" s="73"/>
      <c r="DH20" s="74"/>
      <c r="DI20" s="74"/>
      <c r="DJ20" s="74"/>
      <c r="DK20" s="74"/>
      <c r="DL20" s="75">
        <v>54.641876415770611</v>
      </c>
      <c r="DM20" s="73"/>
      <c r="DN20" s="74"/>
      <c r="DO20" s="74"/>
      <c r="DP20" s="74"/>
      <c r="DQ20" s="74"/>
      <c r="DR20" s="75">
        <v>5.5895626284348863</v>
      </c>
      <c r="DS20" s="73"/>
      <c r="DT20" s="74"/>
      <c r="DU20" s="74"/>
      <c r="DV20" s="74"/>
      <c r="DW20" s="74"/>
      <c r="DX20" s="75">
        <v>15.748684444444445</v>
      </c>
      <c r="DY20" s="73"/>
      <c r="DZ20" s="74"/>
      <c r="EA20" s="74"/>
      <c r="EB20" s="74"/>
      <c r="EC20" s="74"/>
      <c r="ED20" s="75">
        <v>16.969539689366787</v>
      </c>
      <c r="EE20" s="73"/>
      <c r="EF20" s="74"/>
      <c r="EG20" s="74"/>
      <c r="EH20" s="74"/>
      <c r="EI20" s="74"/>
      <c r="EJ20" s="75">
        <v>179.05740310633212</v>
      </c>
      <c r="EK20" s="73"/>
      <c r="EL20" s="74"/>
      <c r="EM20" s="74"/>
      <c r="EN20" s="74"/>
      <c r="EO20" s="74"/>
      <c r="EP20" s="75">
        <v>14.272274265232975</v>
      </c>
      <c r="EQ20" s="73"/>
      <c r="ER20" s="74"/>
      <c r="ES20" s="74"/>
      <c r="ET20" s="74"/>
      <c r="EU20" s="74"/>
      <c r="EV20" s="75">
        <v>31.908047789725206</v>
      </c>
      <c r="EW20" s="73"/>
      <c r="EX20" s="74"/>
      <c r="EY20" s="74"/>
      <c r="EZ20" s="74"/>
      <c r="FA20" s="74"/>
      <c r="FB20" s="75">
        <f ca="1">SUMIF($B$8:$EV$59,FB$8,$B20:$EV20)</f>
        <v>833.87420776583031</v>
      </c>
    </row>
    <row r="21" spans="2:158" s="69" customFormat="1" ht="12.75" hidden="1">
      <c r="B21" s="30" t="s">
        <v>41</v>
      </c>
      <c r="C21" s="66"/>
      <c r="D21" s="67"/>
      <c r="E21" s="67"/>
      <c r="F21" s="67"/>
      <c r="G21" s="67"/>
      <c r="H21" s="68"/>
      <c r="I21" s="66"/>
      <c r="J21" s="67"/>
      <c r="K21" s="67"/>
      <c r="L21" s="67"/>
      <c r="M21" s="67"/>
      <c r="N21" s="68"/>
      <c r="O21" s="66"/>
      <c r="P21" s="67"/>
      <c r="Q21" s="67"/>
      <c r="R21" s="67"/>
      <c r="S21" s="67"/>
      <c r="T21" s="68"/>
      <c r="U21" s="66"/>
      <c r="V21" s="67"/>
      <c r="W21" s="67"/>
      <c r="X21" s="67"/>
      <c r="Y21" s="67"/>
      <c r="Z21" s="68"/>
      <c r="AA21" s="66"/>
      <c r="AB21" s="67"/>
      <c r="AC21" s="67"/>
      <c r="AD21" s="67"/>
      <c r="AE21" s="67"/>
      <c r="AF21" s="68"/>
      <c r="AG21" s="66"/>
      <c r="AH21" s="67"/>
      <c r="AI21" s="67"/>
      <c r="AJ21" s="67"/>
      <c r="AK21" s="67"/>
      <c r="AL21" s="68"/>
      <c r="AM21" s="66"/>
      <c r="AN21" s="67"/>
      <c r="AO21" s="67"/>
      <c r="AP21" s="67"/>
      <c r="AQ21" s="67"/>
      <c r="AR21" s="68"/>
      <c r="AS21" s="66"/>
      <c r="AT21" s="67"/>
      <c r="AU21" s="67"/>
      <c r="AV21" s="67"/>
      <c r="AW21" s="67"/>
      <c r="AX21" s="68"/>
      <c r="AY21" s="66"/>
      <c r="AZ21" s="67"/>
      <c r="BA21" s="67"/>
      <c r="BB21" s="67"/>
      <c r="BC21" s="67"/>
      <c r="BD21" s="68"/>
      <c r="BE21" s="66"/>
      <c r="BF21" s="67"/>
      <c r="BG21" s="67"/>
      <c r="BH21" s="67"/>
      <c r="BI21" s="67"/>
      <c r="BJ21" s="68"/>
      <c r="BK21" s="66"/>
      <c r="BL21" s="67"/>
      <c r="BM21" s="67"/>
      <c r="BN21" s="67"/>
      <c r="BO21" s="67"/>
      <c r="BP21" s="68"/>
      <c r="BQ21" s="66"/>
      <c r="BR21" s="67"/>
      <c r="BS21" s="67"/>
      <c r="BT21" s="67"/>
      <c r="BU21" s="67"/>
      <c r="BV21" s="68"/>
      <c r="BW21" s="66"/>
      <c r="BX21" s="67"/>
      <c r="BY21" s="67"/>
      <c r="BZ21" s="67"/>
      <c r="CA21" s="67"/>
      <c r="CB21" s="68"/>
      <c r="CC21" s="66"/>
      <c r="CD21" s="67"/>
      <c r="CE21" s="67"/>
      <c r="CF21" s="67"/>
      <c r="CG21" s="67"/>
      <c r="CH21" s="68"/>
      <c r="CI21" s="66"/>
      <c r="CJ21" s="67"/>
      <c r="CK21" s="67"/>
      <c r="CL21" s="67"/>
      <c r="CM21" s="67"/>
      <c r="CN21" s="68"/>
      <c r="CO21" s="66"/>
      <c r="CP21" s="67"/>
      <c r="CQ21" s="67"/>
      <c r="CR21" s="67"/>
      <c r="CS21" s="67"/>
      <c r="CT21" s="68"/>
      <c r="CU21" s="66"/>
      <c r="CV21" s="67"/>
      <c r="CW21" s="67"/>
      <c r="CX21" s="67"/>
      <c r="CY21" s="67"/>
      <c r="CZ21" s="68"/>
      <c r="DA21" s="66"/>
      <c r="DB21" s="67"/>
      <c r="DC21" s="67"/>
      <c r="DD21" s="67"/>
      <c r="DE21" s="67"/>
      <c r="DF21" s="68"/>
      <c r="DG21" s="66"/>
      <c r="DH21" s="67"/>
      <c r="DI21" s="67"/>
      <c r="DJ21" s="67"/>
      <c r="DK21" s="67"/>
      <c r="DL21" s="68"/>
      <c r="DM21" s="66"/>
      <c r="DN21" s="67"/>
      <c r="DO21" s="67"/>
      <c r="DP21" s="67"/>
      <c r="DQ21" s="67"/>
      <c r="DR21" s="68"/>
      <c r="DS21" s="66"/>
      <c r="DT21" s="67"/>
      <c r="DU21" s="67"/>
      <c r="DV21" s="67"/>
      <c r="DW21" s="67"/>
      <c r="DX21" s="68"/>
      <c r="DY21" s="66"/>
      <c r="DZ21" s="67"/>
      <c r="EA21" s="67"/>
      <c r="EB21" s="67"/>
      <c r="EC21" s="67"/>
      <c r="ED21" s="68"/>
      <c r="EE21" s="66"/>
      <c r="EF21" s="67"/>
      <c r="EG21" s="67"/>
      <c r="EH21" s="67"/>
      <c r="EI21" s="67"/>
      <c r="EJ21" s="68"/>
      <c r="EK21" s="66"/>
      <c r="EL21" s="67"/>
      <c r="EM21" s="67"/>
      <c r="EN21" s="67"/>
      <c r="EO21" s="67"/>
      <c r="EP21" s="68"/>
      <c r="EQ21" s="66"/>
      <c r="ER21" s="67"/>
      <c r="ES21" s="67"/>
      <c r="ET21" s="67"/>
      <c r="EU21" s="67"/>
      <c r="EV21" s="68"/>
      <c r="EW21" s="66"/>
      <c r="EX21" s="67"/>
      <c r="EY21" s="67"/>
      <c r="EZ21" s="67"/>
      <c r="FA21" s="67"/>
      <c r="FB21" s="68"/>
    </row>
    <row r="22" spans="2:158" s="6" customFormat="1" hidden="1">
      <c r="B22" s="24" t="s">
        <v>262</v>
      </c>
      <c r="C22" s="81"/>
      <c r="D22" s="82"/>
      <c r="E22" s="82"/>
      <c r="F22" s="82"/>
      <c r="G22" s="82"/>
      <c r="H22" s="75">
        <v>32.86</v>
      </c>
      <c r="I22" s="81"/>
      <c r="J22" s="82"/>
      <c r="K22" s="82"/>
      <c r="L22" s="82"/>
      <c r="M22" s="82"/>
      <c r="N22" s="75">
        <v>37.36</v>
      </c>
      <c r="O22" s="81"/>
      <c r="P22" s="82"/>
      <c r="Q22" s="82"/>
      <c r="R22" s="82"/>
      <c r="S22" s="82"/>
      <c r="T22" s="75">
        <v>51.11</v>
      </c>
      <c r="U22" s="81"/>
      <c r="V22" s="82"/>
      <c r="W22" s="82"/>
      <c r="X22" s="82"/>
      <c r="Y22" s="82"/>
      <c r="Z22" s="75">
        <v>55.06</v>
      </c>
      <c r="AA22" s="81"/>
      <c r="AB22" s="82"/>
      <c r="AC22" s="82"/>
      <c r="AD22" s="82"/>
      <c r="AE22" s="82"/>
      <c r="AF22" s="75">
        <v>58.29</v>
      </c>
      <c r="AG22" s="81"/>
      <c r="AH22" s="82"/>
      <c r="AI22" s="82"/>
      <c r="AJ22" s="82"/>
      <c r="AK22" s="82"/>
      <c r="AL22" s="75">
        <v>45.25</v>
      </c>
      <c r="AM22" s="81"/>
      <c r="AN22" s="82"/>
      <c r="AO22" s="82"/>
      <c r="AP22" s="82"/>
      <c r="AQ22" s="82"/>
      <c r="AR22" s="75">
        <v>70.540000000000006</v>
      </c>
      <c r="AS22" s="81"/>
      <c r="AT22" s="82"/>
      <c r="AU22" s="82"/>
      <c r="AV22" s="82"/>
      <c r="AW22" s="82"/>
      <c r="AX22" s="75">
        <v>47.21</v>
      </c>
      <c r="AY22" s="81"/>
      <c r="AZ22" s="82"/>
      <c r="BA22" s="82"/>
      <c r="BB22" s="82"/>
      <c r="BC22" s="82"/>
      <c r="BD22" s="75">
        <v>65.7</v>
      </c>
      <c r="BE22" s="81"/>
      <c r="BF22" s="82"/>
      <c r="BG22" s="82"/>
      <c r="BH22" s="82"/>
      <c r="BI22" s="82"/>
      <c r="BJ22" s="75">
        <v>48.7</v>
      </c>
      <c r="BK22" s="81"/>
      <c r="BL22" s="82"/>
      <c r="BM22" s="82"/>
      <c r="BN22" s="82"/>
      <c r="BO22" s="82"/>
      <c r="BP22" s="75">
        <v>49.11</v>
      </c>
      <c r="BQ22" s="81"/>
      <c r="BR22" s="82"/>
      <c r="BS22" s="82"/>
      <c r="BT22" s="82"/>
      <c r="BU22" s="82"/>
      <c r="BV22" s="75">
        <v>75</v>
      </c>
      <c r="BW22" s="81"/>
      <c r="BX22" s="82"/>
      <c r="BY22" s="82"/>
      <c r="BZ22" s="82"/>
      <c r="CA22" s="82"/>
      <c r="CB22" s="75">
        <v>67.650000000000006</v>
      </c>
      <c r="CC22" s="81"/>
      <c r="CD22" s="82"/>
      <c r="CE22" s="82"/>
      <c r="CF22" s="82"/>
      <c r="CG22" s="82"/>
      <c r="CH22" s="75">
        <v>45.99</v>
      </c>
      <c r="CI22" s="81"/>
      <c r="CJ22" s="82"/>
      <c r="CK22" s="82"/>
      <c r="CL22" s="82"/>
      <c r="CM22" s="82"/>
      <c r="CN22" s="75">
        <v>78.599999999999994</v>
      </c>
      <c r="CO22" s="81"/>
      <c r="CP22" s="82"/>
      <c r="CQ22" s="82"/>
      <c r="CR22" s="82"/>
      <c r="CS22" s="82"/>
      <c r="CT22" s="75">
        <v>34.76</v>
      </c>
      <c r="CU22" s="81"/>
      <c r="CV22" s="82"/>
      <c r="CW22" s="82"/>
      <c r="CX22" s="82"/>
      <c r="CY22" s="82"/>
      <c r="CZ22" s="75">
        <v>18.14</v>
      </c>
      <c r="DA22" s="81"/>
      <c r="DB22" s="82"/>
      <c r="DC22" s="82"/>
      <c r="DD22" s="82"/>
      <c r="DE22" s="82"/>
      <c r="DF22" s="75">
        <v>58.19</v>
      </c>
      <c r="DG22" s="81"/>
      <c r="DH22" s="82"/>
      <c r="DI22" s="82"/>
      <c r="DJ22" s="82"/>
      <c r="DK22" s="82"/>
      <c r="DL22" s="75">
        <v>60.35</v>
      </c>
      <c r="DM22" s="81"/>
      <c r="DN22" s="82"/>
      <c r="DO22" s="82"/>
      <c r="DP22" s="82"/>
      <c r="DQ22" s="82"/>
      <c r="DR22" s="75">
        <v>61.73</v>
      </c>
      <c r="DS22" s="81"/>
      <c r="DT22" s="82"/>
      <c r="DU22" s="82"/>
      <c r="DV22" s="82"/>
      <c r="DW22" s="82"/>
      <c r="DX22" s="75">
        <v>27.78</v>
      </c>
      <c r="DY22" s="81"/>
      <c r="DZ22" s="82"/>
      <c r="EA22" s="82"/>
      <c r="EB22" s="82"/>
      <c r="EC22" s="82"/>
      <c r="ED22" s="75">
        <v>29.71</v>
      </c>
      <c r="EE22" s="81"/>
      <c r="EF22" s="82"/>
      <c r="EG22" s="82"/>
      <c r="EH22" s="82"/>
      <c r="EI22" s="82"/>
      <c r="EJ22" s="75">
        <v>46.36</v>
      </c>
      <c r="EK22" s="81"/>
      <c r="EL22" s="82"/>
      <c r="EM22" s="82"/>
      <c r="EN22" s="82"/>
      <c r="EO22" s="82"/>
      <c r="EP22" s="75">
        <v>45.05</v>
      </c>
      <c r="EQ22" s="81"/>
      <c r="ER22" s="82"/>
      <c r="ES22" s="82"/>
      <c r="ET22" s="82"/>
      <c r="EU22" s="82"/>
      <c r="EV22" s="75">
        <v>50.27</v>
      </c>
      <c r="EW22" s="81"/>
      <c r="EX22" s="82"/>
      <c r="EY22" s="82"/>
      <c r="EZ22" s="82"/>
      <c r="FA22" s="82"/>
      <c r="FB22" s="75"/>
    </row>
    <row r="23" spans="2:158" s="6" customFormat="1" hidden="1">
      <c r="B23" s="203" t="s">
        <v>14</v>
      </c>
      <c r="C23" s="81"/>
      <c r="D23" s="82"/>
      <c r="E23" s="82"/>
      <c r="F23" s="82"/>
      <c r="G23" s="82"/>
      <c r="H23" s="75">
        <v>23.84</v>
      </c>
      <c r="I23" s="81"/>
      <c r="J23" s="82"/>
      <c r="K23" s="82"/>
      <c r="L23" s="82"/>
      <c r="M23" s="82"/>
      <c r="N23" s="75">
        <v>14.46</v>
      </c>
      <c r="O23" s="81"/>
      <c r="P23" s="82"/>
      <c r="Q23" s="82"/>
      <c r="R23" s="82"/>
      <c r="S23" s="82"/>
      <c r="T23" s="75">
        <v>22.66</v>
      </c>
      <c r="U23" s="81"/>
      <c r="V23" s="82"/>
      <c r="W23" s="82"/>
      <c r="X23" s="82"/>
      <c r="Y23" s="82"/>
      <c r="Z23" s="75">
        <v>14.2</v>
      </c>
      <c r="AA23" s="81"/>
      <c r="AB23" s="82"/>
      <c r="AC23" s="82"/>
      <c r="AD23" s="82"/>
      <c r="AE23" s="82"/>
      <c r="AF23" s="75">
        <v>12.61</v>
      </c>
      <c r="AG23" s="81"/>
      <c r="AH23" s="82"/>
      <c r="AI23" s="82"/>
      <c r="AJ23" s="82"/>
      <c r="AK23" s="82"/>
      <c r="AL23" s="75">
        <v>17.03</v>
      </c>
      <c r="AM23" s="81"/>
      <c r="AN23" s="82"/>
      <c r="AO23" s="82"/>
      <c r="AP23" s="82"/>
      <c r="AQ23" s="82"/>
      <c r="AR23" s="75">
        <v>5.96</v>
      </c>
      <c r="AS23" s="81"/>
      <c r="AT23" s="82"/>
      <c r="AU23" s="82"/>
      <c r="AV23" s="82"/>
      <c r="AW23" s="82"/>
      <c r="AX23" s="75">
        <v>18.760000000000002</v>
      </c>
      <c r="AY23" s="81"/>
      <c r="AZ23" s="82"/>
      <c r="BA23" s="82"/>
      <c r="BB23" s="82"/>
      <c r="BC23" s="82"/>
      <c r="BD23" s="75">
        <v>5.03</v>
      </c>
      <c r="BE23" s="81"/>
      <c r="BF23" s="82"/>
      <c r="BG23" s="82"/>
      <c r="BH23" s="82"/>
      <c r="BI23" s="82"/>
      <c r="BJ23" s="75">
        <v>15.76</v>
      </c>
      <c r="BK23" s="81"/>
      <c r="BL23" s="82"/>
      <c r="BM23" s="82"/>
      <c r="BN23" s="82"/>
      <c r="BO23" s="82"/>
      <c r="BP23" s="75">
        <v>28.81</v>
      </c>
      <c r="BQ23" s="81"/>
      <c r="BR23" s="82"/>
      <c r="BS23" s="82"/>
      <c r="BT23" s="82"/>
      <c r="BU23" s="82"/>
      <c r="BV23" s="75">
        <v>8.66</v>
      </c>
      <c r="BW23" s="81"/>
      <c r="BX23" s="82"/>
      <c r="BY23" s="82"/>
      <c r="BZ23" s="82"/>
      <c r="CA23" s="82"/>
      <c r="CB23" s="75">
        <v>8.14</v>
      </c>
      <c r="CC23" s="81"/>
      <c r="CD23" s="82"/>
      <c r="CE23" s="82"/>
      <c r="CF23" s="82"/>
      <c r="CG23" s="82"/>
      <c r="CH23" s="75">
        <v>13.74</v>
      </c>
      <c r="CI23" s="81"/>
      <c r="CJ23" s="82"/>
      <c r="CK23" s="82"/>
      <c r="CL23" s="82"/>
      <c r="CM23" s="82"/>
      <c r="CN23" s="75">
        <v>2.2400000000000002</v>
      </c>
      <c r="CO23" s="81"/>
      <c r="CP23" s="82"/>
      <c r="CQ23" s="82"/>
      <c r="CR23" s="82"/>
      <c r="CS23" s="82"/>
      <c r="CT23" s="75">
        <v>29.87</v>
      </c>
      <c r="CU23" s="81"/>
      <c r="CV23" s="82"/>
      <c r="CW23" s="82"/>
      <c r="CX23" s="82"/>
      <c r="CY23" s="82"/>
      <c r="CZ23" s="75">
        <v>46.84</v>
      </c>
      <c r="DA23" s="81"/>
      <c r="DB23" s="82"/>
      <c r="DC23" s="82"/>
      <c r="DD23" s="82"/>
      <c r="DE23" s="82"/>
      <c r="DF23" s="75">
        <v>18.98</v>
      </c>
      <c r="DG23" s="81"/>
      <c r="DH23" s="82"/>
      <c r="DI23" s="82"/>
      <c r="DJ23" s="82"/>
      <c r="DK23" s="82"/>
      <c r="DL23" s="75">
        <v>12.87</v>
      </c>
      <c r="DM23" s="81"/>
      <c r="DN23" s="82"/>
      <c r="DO23" s="82"/>
      <c r="DP23" s="82"/>
      <c r="DQ23" s="82"/>
      <c r="DR23" s="75">
        <v>10.78</v>
      </c>
      <c r="DS23" s="81"/>
      <c r="DT23" s="82"/>
      <c r="DU23" s="82"/>
      <c r="DV23" s="82"/>
      <c r="DW23" s="82"/>
      <c r="DX23" s="75">
        <v>19.079999999999998</v>
      </c>
      <c r="DY23" s="81"/>
      <c r="DZ23" s="82"/>
      <c r="EA23" s="82"/>
      <c r="EB23" s="82"/>
      <c r="EC23" s="82"/>
      <c r="ED23" s="75">
        <v>32.03</v>
      </c>
      <c r="EE23" s="81"/>
      <c r="EF23" s="82"/>
      <c r="EG23" s="82"/>
      <c r="EH23" s="82"/>
      <c r="EI23" s="82"/>
      <c r="EJ23" s="75">
        <v>18.170000000000002</v>
      </c>
      <c r="EK23" s="81"/>
      <c r="EL23" s="82"/>
      <c r="EM23" s="82"/>
      <c r="EN23" s="82"/>
      <c r="EO23" s="82"/>
      <c r="EP23" s="75">
        <v>27.4</v>
      </c>
      <c r="EQ23" s="81"/>
      <c r="ER23" s="82"/>
      <c r="ES23" s="82"/>
      <c r="ET23" s="82"/>
      <c r="EU23" s="82"/>
      <c r="EV23" s="75">
        <v>21.05</v>
      </c>
      <c r="EW23" s="81"/>
      <c r="EX23" s="82"/>
      <c r="EY23" s="82"/>
      <c r="EZ23" s="82"/>
      <c r="FA23" s="82"/>
      <c r="FB23" s="75"/>
    </row>
    <row r="24" spans="2:158" s="6" customFormat="1" hidden="1">
      <c r="B24" s="203" t="s">
        <v>42</v>
      </c>
      <c r="C24" s="81"/>
      <c r="D24" s="82"/>
      <c r="E24" s="82"/>
      <c r="F24" s="82"/>
      <c r="G24" s="82"/>
      <c r="H24" s="75">
        <v>14.55</v>
      </c>
      <c r="I24" s="81"/>
      <c r="J24" s="82"/>
      <c r="K24" s="82"/>
      <c r="L24" s="82"/>
      <c r="M24" s="82"/>
      <c r="N24" s="75">
        <v>26.699999999999996</v>
      </c>
      <c r="O24" s="81"/>
      <c r="P24" s="82"/>
      <c r="Q24" s="82"/>
      <c r="R24" s="82"/>
      <c r="S24" s="82"/>
      <c r="T24" s="75">
        <v>14.089999999999996</v>
      </c>
      <c r="U24" s="81"/>
      <c r="V24" s="82"/>
      <c r="W24" s="82"/>
      <c r="X24" s="82"/>
      <c r="Y24" s="82"/>
      <c r="Z24" s="75">
        <v>8.8100000000000023</v>
      </c>
      <c r="AA24" s="81"/>
      <c r="AB24" s="82"/>
      <c r="AC24" s="82"/>
      <c r="AD24" s="82"/>
      <c r="AE24" s="82"/>
      <c r="AF24" s="75">
        <v>22.439999999999998</v>
      </c>
      <c r="AG24" s="81"/>
      <c r="AH24" s="82"/>
      <c r="AI24" s="82"/>
      <c r="AJ24" s="82"/>
      <c r="AK24" s="82"/>
      <c r="AL24" s="75">
        <v>28.129999999999995</v>
      </c>
      <c r="AM24" s="81"/>
      <c r="AN24" s="82"/>
      <c r="AO24" s="82"/>
      <c r="AP24" s="82"/>
      <c r="AQ24" s="82"/>
      <c r="AR24" s="75">
        <v>15.8</v>
      </c>
      <c r="AS24" s="81"/>
      <c r="AT24" s="82"/>
      <c r="AU24" s="82"/>
      <c r="AV24" s="82"/>
      <c r="AW24" s="82"/>
      <c r="AX24" s="75">
        <v>17.099999999999998</v>
      </c>
      <c r="AY24" s="81"/>
      <c r="AZ24" s="82"/>
      <c r="BA24" s="82"/>
      <c r="BB24" s="82"/>
      <c r="BC24" s="82"/>
      <c r="BD24" s="75">
        <v>19.489999999999998</v>
      </c>
      <c r="BE24" s="81"/>
      <c r="BF24" s="82"/>
      <c r="BG24" s="82"/>
      <c r="BH24" s="82"/>
      <c r="BI24" s="82"/>
      <c r="BJ24" s="75">
        <v>21.46</v>
      </c>
      <c r="BK24" s="81"/>
      <c r="BL24" s="82"/>
      <c r="BM24" s="82"/>
      <c r="BN24" s="82"/>
      <c r="BO24" s="82"/>
      <c r="BP24" s="75">
        <v>11.95</v>
      </c>
      <c r="BQ24" s="81"/>
      <c r="BR24" s="82"/>
      <c r="BS24" s="82"/>
      <c r="BT24" s="82"/>
      <c r="BU24" s="82"/>
      <c r="BV24" s="75">
        <v>14.350000000000001</v>
      </c>
      <c r="BW24" s="81"/>
      <c r="BX24" s="82"/>
      <c r="BY24" s="82"/>
      <c r="BZ24" s="82"/>
      <c r="CA24" s="82"/>
      <c r="CB24" s="75">
        <v>10.399999999999999</v>
      </c>
      <c r="CC24" s="81"/>
      <c r="CD24" s="82"/>
      <c r="CE24" s="82"/>
      <c r="CF24" s="82"/>
      <c r="CG24" s="82"/>
      <c r="CH24" s="75">
        <v>17.869999999999997</v>
      </c>
      <c r="CI24" s="81"/>
      <c r="CJ24" s="82"/>
      <c r="CK24" s="82"/>
      <c r="CL24" s="82"/>
      <c r="CM24" s="82"/>
      <c r="CN24" s="75">
        <v>16.689999999999998</v>
      </c>
      <c r="CO24" s="81"/>
      <c r="CP24" s="82"/>
      <c r="CQ24" s="82"/>
      <c r="CR24" s="82"/>
      <c r="CS24" s="82"/>
      <c r="CT24" s="75">
        <v>26.88</v>
      </c>
      <c r="CU24" s="81"/>
      <c r="CV24" s="82"/>
      <c r="CW24" s="82"/>
      <c r="CX24" s="82"/>
      <c r="CY24" s="82"/>
      <c r="CZ24" s="75">
        <v>25.659999999999997</v>
      </c>
      <c r="DA24" s="81"/>
      <c r="DB24" s="82"/>
      <c r="DC24" s="82"/>
      <c r="DD24" s="82"/>
      <c r="DE24" s="82"/>
      <c r="DF24" s="75">
        <v>19.510000000000002</v>
      </c>
      <c r="DG24" s="81"/>
      <c r="DH24" s="82"/>
      <c r="DI24" s="82"/>
      <c r="DJ24" s="82"/>
      <c r="DK24" s="82"/>
      <c r="DL24" s="75">
        <v>18.160000000000004</v>
      </c>
      <c r="DM24" s="81"/>
      <c r="DN24" s="82"/>
      <c r="DO24" s="82"/>
      <c r="DP24" s="82"/>
      <c r="DQ24" s="82"/>
      <c r="DR24" s="75">
        <v>16.23</v>
      </c>
      <c r="DS24" s="81"/>
      <c r="DT24" s="82"/>
      <c r="DU24" s="82"/>
      <c r="DV24" s="82"/>
      <c r="DW24" s="82"/>
      <c r="DX24" s="75">
        <v>10.73</v>
      </c>
      <c r="DY24" s="81"/>
      <c r="DZ24" s="82"/>
      <c r="EA24" s="82"/>
      <c r="EB24" s="82"/>
      <c r="EC24" s="82"/>
      <c r="ED24" s="75">
        <v>29.509999999999998</v>
      </c>
      <c r="EE24" s="81"/>
      <c r="EF24" s="82"/>
      <c r="EG24" s="82"/>
      <c r="EH24" s="82"/>
      <c r="EI24" s="82"/>
      <c r="EJ24" s="75">
        <v>16.079999999999998</v>
      </c>
      <c r="EK24" s="81"/>
      <c r="EL24" s="82"/>
      <c r="EM24" s="82"/>
      <c r="EN24" s="82"/>
      <c r="EO24" s="82"/>
      <c r="EP24" s="75">
        <v>15.96</v>
      </c>
      <c r="EQ24" s="81"/>
      <c r="ER24" s="82"/>
      <c r="ES24" s="82"/>
      <c r="ET24" s="82"/>
      <c r="EU24" s="82"/>
      <c r="EV24" s="75">
        <v>20.139999999999997</v>
      </c>
      <c r="EW24" s="81"/>
      <c r="EX24" s="82"/>
      <c r="EY24" s="82"/>
      <c r="EZ24" s="82"/>
      <c r="FA24" s="82"/>
      <c r="FB24" s="75"/>
    </row>
    <row r="25" spans="2:158" s="69" customFormat="1" ht="12.75">
      <c r="B25" s="30" t="s">
        <v>43</v>
      </c>
      <c r="C25" s="66"/>
      <c r="D25" s="67"/>
      <c r="E25" s="67"/>
      <c r="F25" s="67"/>
      <c r="G25" s="67"/>
      <c r="H25" s="68"/>
      <c r="I25" s="66"/>
      <c r="J25" s="67"/>
      <c r="K25" s="67"/>
      <c r="L25" s="67"/>
      <c r="M25" s="67"/>
      <c r="N25" s="68"/>
      <c r="O25" s="66"/>
      <c r="P25" s="67"/>
      <c r="Q25" s="67"/>
      <c r="R25" s="67"/>
      <c r="S25" s="67"/>
      <c r="T25" s="68"/>
      <c r="U25" s="66"/>
      <c r="V25" s="67"/>
      <c r="W25" s="67"/>
      <c r="X25" s="67"/>
      <c r="Y25" s="67"/>
      <c r="Z25" s="68"/>
      <c r="AA25" s="66"/>
      <c r="AB25" s="67"/>
      <c r="AC25" s="67"/>
      <c r="AD25" s="67"/>
      <c r="AE25" s="67"/>
      <c r="AF25" s="68"/>
      <c r="AG25" s="66"/>
      <c r="AH25" s="67"/>
      <c r="AI25" s="67"/>
      <c r="AJ25" s="67"/>
      <c r="AK25" s="67"/>
      <c r="AL25" s="68"/>
      <c r="AM25" s="66"/>
      <c r="AN25" s="67"/>
      <c r="AO25" s="67"/>
      <c r="AP25" s="67"/>
      <c r="AQ25" s="67"/>
      <c r="AR25" s="68"/>
      <c r="AS25" s="66"/>
      <c r="AT25" s="67"/>
      <c r="AU25" s="67"/>
      <c r="AV25" s="67"/>
      <c r="AW25" s="67"/>
      <c r="AX25" s="68"/>
      <c r="AY25" s="66"/>
      <c r="AZ25" s="67"/>
      <c r="BA25" s="67"/>
      <c r="BB25" s="67"/>
      <c r="BC25" s="67"/>
      <c r="BD25" s="68"/>
      <c r="BE25" s="66"/>
      <c r="BF25" s="67"/>
      <c r="BG25" s="67"/>
      <c r="BH25" s="67"/>
      <c r="BI25" s="67"/>
      <c r="BJ25" s="68"/>
      <c r="BK25" s="66"/>
      <c r="BL25" s="67"/>
      <c r="BM25" s="67"/>
      <c r="BN25" s="67"/>
      <c r="BO25" s="67"/>
      <c r="BP25" s="68"/>
      <c r="BQ25" s="66"/>
      <c r="BR25" s="67"/>
      <c r="BS25" s="67"/>
      <c r="BT25" s="67"/>
      <c r="BU25" s="67"/>
      <c r="BV25" s="68"/>
      <c r="BW25" s="66"/>
      <c r="BX25" s="67"/>
      <c r="BY25" s="67"/>
      <c r="BZ25" s="67"/>
      <c r="CA25" s="67"/>
      <c r="CB25" s="68"/>
      <c r="CC25" s="66"/>
      <c r="CD25" s="67"/>
      <c r="CE25" s="67"/>
      <c r="CF25" s="67"/>
      <c r="CG25" s="67"/>
      <c r="CH25" s="68"/>
      <c r="CI25" s="66"/>
      <c r="CJ25" s="67"/>
      <c r="CK25" s="67"/>
      <c r="CL25" s="67"/>
      <c r="CM25" s="67"/>
      <c r="CN25" s="68"/>
      <c r="CO25" s="66"/>
      <c r="CP25" s="67"/>
      <c r="CQ25" s="67"/>
      <c r="CR25" s="67"/>
      <c r="CS25" s="67"/>
      <c r="CT25" s="68"/>
      <c r="CU25" s="66"/>
      <c r="CV25" s="67"/>
      <c r="CW25" s="67"/>
      <c r="CX25" s="67"/>
      <c r="CY25" s="67"/>
      <c r="CZ25" s="68"/>
      <c r="DA25" s="66"/>
      <c r="DB25" s="67"/>
      <c r="DC25" s="67"/>
      <c r="DD25" s="67"/>
      <c r="DE25" s="67"/>
      <c r="DF25" s="68"/>
      <c r="DG25" s="66"/>
      <c r="DH25" s="67"/>
      <c r="DI25" s="67"/>
      <c r="DJ25" s="67"/>
      <c r="DK25" s="67"/>
      <c r="DL25" s="68"/>
      <c r="DM25" s="66"/>
      <c r="DN25" s="67"/>
      <c r="DO25" s="67"/>
      <c r="DP25" s="67"/>
      <c r="DQ25" s="67"/>
      <c r="DR25" s="68"/>
      <c r="DS25" s="66"/>
      <c r="DT25" s="67"/>
      <c r="DU25" s="67"/>
      <c r="DV25" s="67"/>
      <c r="DW25" s="67"/>
      <c r="DX25" s="68"/>
      <c r="DY25" s="66"/>
      <c r="DZ25" s="67"/>
      <c r="EA25" s="67"/>
      <c r="EB25" s="67"/>
      <c r="EC25" s="67"/>
      <c r="ED25" s="68"/>
      <c r="EE25" s="66"/>
      <c r="EF25" s="67"/>
      <c r="EG25" s="67"/>
      <c r="EH25" s="67"/>
      <c r="EI25" s="67"/>
      <c r="EJ25" s="68"/>
      <c r="EK25" s="66"/>
      <c r="EL25" s="67"/>
      <c r="EM25" s="67"/>
      <c r="EN25" s="67"/>
      <c r="EO25" s="67"/>
      <c r="EP25" s="68"/>
      <c r="EQ25" s="66"/>
      <c r="ER25" s="67"/>
      <c r="ES25" s="67"/>
      <c r="ET25" s="67"/>
      <c r="EU25" s="67"/>
      <c r="EV25" s="68"/>
      <c r="EW25" s="66"/>
      <c r="EX25" s="67"/>
      <c r="EY25" s="67"/>
      <c r="EZ25" s="67"/>
      <c r="FA25" s="67"/>
      <c r="FB25" s="68"/>
    </row>
    <row r="26" spans="2:158" s="80" customFormat="1">
      <c r="B26" s="28" t="s">
        <v>2</v>
      </c>
      <c r="C26" s="83">
        <v>71496.800000000003</v>
      </c>
      <c r="D26" s="84">
        <v>86958.2</v>
      </c>
      <c r="E26" s="84">
        <v>103897.1</v>
      </c>
      <c r="F26" s="84">
        <v>112602.99999999999</v>
      </c>
      <c r="G26" s="84">
        <v>125926.72512010302</v>
      </c>
      <c r="H26" s="72">
        <v>139055.7142688648</v>
      </c>
      <c r="I26" s="83">
        <v>172819.99</v>
      </c>
      <c r="J26" s="84">
        <v>209475.78</v>
      </c>
      <c r="K26" s="84">
        <v>245681.3</v>
      </c>
      <c r="L26" s="84">
        <v>253777.15</v>
      </c>
      <c r="M26" s="84">
        <v>264338.58641505986</v>
      </c>
      <c r="N26" s="72">
        <v>286216.13222484116</v>
      </c>
      <c r="O26" s="83">
        <v>153014.5</v>
      </c>
      <c r="P26" s="84">
        <v>216882.9</v>
      </c>
      <c r="Q26" s="84">
        <v>361441.39999999997</v>
      </c>
      <c r="R26" s="84">
        <v>383670.30000000005</v>
      </c>
      <c r="S26" s="84">
        <v>423284.24633609003</v>
      </c>
      <c r="T26" s="72">
        <v>478983.4321204772</v>
      </c>
      <c r="U26" s="83">
        <v>277410.8</v>
      </c>
      <c r="V26" s="84">
        <v>330032</v>
      </c>
      <c r="W26" s="84">
        <v>364276.00000000006</v>
      </c>
      <c r="X26" s="84">
        <v>446852.3</v>
      </c>
      <c r="Y26" s="84">
        <v>502801.67491698888</v>
      </c>
      <c r="Z26" s="72">
        <v>600361.45179225074</v>
      </c>
      <c r="AA26" s="83">
        <v>57651.899999999994</v>
      </c>
      <c r="AB26" s="84">
        <v>84471.2</v>
      </c>
      <c r="AC26" s="84">
        <v>100215.3</v>
      </c>
      <c r="AD26" s="84">
        <v>94458.7</v>
      </c>
      <c r="AE26" s="84">
        <v>102911.06777907912</v>
      </c>
      <c r="AF26" s="72">
        <v>118907.20359338584</v>
      </c>
      <c r="AG26" s="83">
        <v>63362</v>
      </c>
      <c r="AH26" s="84">
        <v>104610.78</v>
      </c>
      <c r="AI26" s="84">
        <v>129103</v>
      </c>
      <c r="AJ26" s="84">
        <v>156820.71</v>
      </c>
      <c r="AK26" s="84">
        <v>176856.185</v>
      </c>
      <c r="AL26" s="72">
        <v>199266.37955000001</v>
      </c>
      <c r="AM26" s="83">
        <v>97180.3</v>
      </c>
      <c r="AN26" s="84">
        <v>117816</v>
      </c>
      <c r="AO26" s="84">
        <v>149293</v>
      </c>
      <c r="AP26" s="84">
        <v>167271</v>
      </c>
      <c r="AQ26" s="84">
        <v>178382.10301393102</v>
      </c>
      <c r="AR26" s="72">
        <v>203398.56011534983</v>
      </c>
      <c r="AS26" s="83">
        <v>76096</v>
      </c>
      <c r="AT26" s="84">
        <v>93634.1</v>
      </c>
      <c r="AU26" s="84">
        <v>113148.8</v>
      </c>
      <c r="AV26" s="84">
        <v>119434.8</v>
      </c>
      <c r="AW26" s="84">
        <v>133702.92889236336</v>
      </c>
      <c r="AX26" s="72">
        <v>147287.14646782746</v>
      </c>
      <c r="AY26" s="83">
        <v>60501.11</v>
      </c>
      <c r="AZ26" s="84">
        <v>67651.66</v>
      </c>
      <c r="BA26" s="84">
        <v>87530.37</v>
      </c>
      <c r="BB26" s="84">
        <v>92803.49</v>
      </c>
      <c r="BC26" s="84">
        <v>94390.424339999998</v>
      </c>
      <c r="BD26" s="72">
        <v>107769.07201594202</v>
      </c>
      <c r="BE26" s="83">
        <v>15462.9</v>
      </c>
      <c r="BF26" s="84">
        <v>22064.3</v>
      </c>
      <c r="BG26" s="84">
        <v>31826</v>
      </c>
      <c r="BH26" s="84">
        <v>44517.3</v>
      </c>
      <c r="BI26" s="84">
        <v>49865.570200990012</v>
      </c>
      <c r="BJ26" s="72">
        <v>57876.179016369912</v>
      </c>
      <c r="BK26" s="83">
        <v>86615.6</v>
      </c>
      <c r="BL26" s="84">
        <v>101270.7</v>
      </c>
      <c r="BM26" s="84">
        <v>141759</v>
      </c>
      <c r="BN26" s="84">
        <v>162340.20000000001</v>
      </c>
      <c r="BO26" s="84">
        <v>176025.72997564101</v>
      </c>
      <c r="BP26" s="72">
        <v>196575.07874985589</v>
      </c>
      <c r="BQ26" s="83">
        <v>65190.78</v>
      </c>
      <c r="BR26" s="84">
        <v>75491.399999999994</v>
      </c>
      <c r="BS26" s="84">
        <v>88040.46</v>
      </c>
      <c r="BT26" s="84">
        <v>102208.71</v>
      </c>
      <c r="BU26" s="84">
        <v>117412.1908139341</v>
      </c>
      <c r="BV26" s="72">
        <v>137186.09182074701</v>
      </c>
      <c r="BW26" s="83">
        <v>70144.2</v>
      </c>
      <c r="BX26" s="84">
        <v>72826.5</v>
      </c>
      <c r="BY26" s="84">
        <v>84286.9</v>
      </c>
      <c r="BZ26" s="84">
        <v>88496.2</v>
      </c>
      <c r="CA26" s="84">
        <v>95325.543200000015</v>
      </c>
      <c r="CB26" s="72">
        <v>112084.51682056001</v>
      </c>
      <c r="CC26" s="83">
        <v>100408.4</v>
      </c>
      <c r="CD26" s="84">
        <v>124101.3</v>
      </c>
      <c r="CE26" s="84">
        <v>145919.29999999999</v>
      </c>
      <c r="CF26" s="84">
        <v>160291.9</v>
      </c>
      <c r="CG26" s="84">
        <v>176565.73568962686</v>
      </c>
      <c r="CH26" s="72">
        <v>196932.15139279162</v>
      </c>
      <c r="CI26" s="83">
        <v>5849.5800447300016</v>
      </c>
      <c r="CJ26" s="84">
        <v>8600.3642962486047</v>
      </c>
      <c r="CK26" s="84">
        <v>11965.272447675537</v>
      </c>
      <c r="CL26" s="84">
        <v>13582.358</v>
      </c>
      <c r="CM26" s="84">
        <v>15561.035913440002</v>
      </c>
      <c r="CN26" s="72">
        <v>19477.655532206401</v>
      </c>
      <c r="CO26" s="83">
        <v>308006.10000000003</v>
      </c>
      <c r="CP26" s="84">
        <v>292454.7</v>
      </c>
      <c r="CQ26" s="84">
        <v>338056.5</v>
      </c>
      <c r="CR26" s="84">
        <v>374557.2</v>
      </c>
      <c r="CS26" s="84">
        <v>409813.52999632579</v>
      </c>
      <c r="CT26" s="72">
        <v>467061.60077365086</v>
      </c>
      <c r="CU26" s="83">
        <v>444718.7</v>
      </c>
      <c r="CV26" s="84">
        <v>577869.4</v>
      </c>
      <c r="CW26" s="84">
        <v>849602.6</v>
      </c>
      <c r="CX26" s="84">
        <v>990976.8</v>
      </c>
      <c r="CY26" s="84">
        <v>1156243.5653365855</v>
      </c>
      <c r="CZ26" s="72">
        <v>1345326.5873118448</v>
      </c>
      <c r="DA26" s="83">
        <v>703720</v>
      </c>
      <c r="DB26" s="84">
        <v>883298</v>
      </c>
      <c r="DC26" s="84">
        <v>1184099</v>
      </c>
      <c r="DD26" s="84">
        <v>1418582</v>
      </c>
      <c r="DE26" s="84">
        <v>1521490.9614771777</v>
      </c>
      <c r="DF26" s="72">
        <v>1689478.2694191965</v>
      </c>
      <c r="DG26" s="83">
        <v>582250</v>
      </c>
      <c r="DH26" s="84">
        <v>637739.9</v>
      </c>
      <c r="DI26" s="84">
        <v>787881.1</v>
      </c>
      <c r="DJ26" s="84">
        <v>984947.4</v>
      </c>
      <c r="DK26" s="84">
        <v>1200058.8736312771</v>
      </c>
      <c r="DL26" s="72">
        <v>1328311.4113908869</v>
      </c>
      <c r="DM26" s="83">
        <v>41380</v>
      </c>
      <c r="DN26" s="84">
        <v>56350</v>
      </c>
      <c r="DO26" s="84">
        <v>70679.8</v>
      </c>
      <c r="DP26" s="84">
        <v>83282.5</v>
      </c>
      <c r="DQ26" s="84">
        <v>93276.400000000009</v>
      </c>
      <c r="DR26" s="72">
        <v>107267.86</v>
      </c>
      <c r="DS26" s="83">
        <v>161631.9</v>
      </c>
      <c r="DT26" s="84">
        <v>193167.2</v>
      </c>
      <c r="DU26" s="84">
        <v>230085</v>
      </c>
      <c r="DV26" s="84">
        <v>251692.1</v>
      </c>
      <c r="DW26" s="84">
        <v>279431.38680707617</v>
      </c>
      <c r="DX26" s="72">
        <v>305088.64884208038</v>
      </c>
      <c r="DY26" s="83">
        <v>15663</v>
      </c>
      <c r="DZ26" s="84">
        <v>21306.400000000001</v>
      </c>
      <c r="EA26" s="84">
        <v>26755.949999999997</v>
      </c>
      <c r="EB26" s="84">
        <v>31847.82</v>
      </c>
      <c r="EC26" s="84">
        <v>37595.508957643287</v>
      </c>
      <c r="ED26" s="72">
        <v>45956.566458636058</v>
      </c>
      <c r="EE26" s="83">
        <v>2497947.5</v>
      </c>
      <c r="EF26" s="84">
        <v>2784536.1999999997</v>
      </c>
      <c r="EG26" s="84">
        <v>3459669.6999999997</v>
      </c>
      <c r="EH26" s="84">
        <v>4379277.7</v>
      </c>
      <c r="EI26" s="84">
        <v>4495336.8151634205</v>
      </c>
      <c r="EJ26" s="72">
        <v>5091690.2637031917</v>
      </c>
      <c r="EK26" s="83">
        <v>60832.9</v>
      </c>
      <c r="EL26" s="84">
        <v>124474.29999999999</v>
      </c>
      <c r="EM26" s="84">
        <v>149640.59999999998</v>
      </c>
      <c r="EN26" s="84">
        <v>168903.30000000002</v>
      </c>
      <c r="EO26" s="84">
        <v>192462.54904794606</v>
      </c>
      <c r="EP26" s="72">
        <v>219709.22686198828</v>
      </c>
      <c r="EQ26" s="83">
        <v>167505.4</v>
      </c>
      <c r="ER26" s="84">
        <v>207680.1</v>
      </c>
      <c r="ES26" s="84">
        <v>263780.90000000002</v>
      </c>
      <c r="ET26" s="84">
        <v>317763.7</v>
      </c>
      <c r="EU26" s="84">
        <v>361792.08497249795</v>
      </c>
      <c r="EV26" s="72">
        <v>412374.65544234338</v>
      </c>
      <c r="EW26" s="83">
        <f t="shared" ref="EW26:FB26" ca="1" si="124">SUMIF($B$8:$EV$59,EW$8,$B26:$EV26)</f>
        <v>6356860.3600447308</v>
      </c>
      <c r="EX26" s="84">
        <f t="shared" ca="1" si="124"/>
        <v>7494763.3842962487</v>
      </c>
      <c r="EY26" s="84">
        <f t="shared" ca="1" si="124"/>
        <v>9518634.3524476737</v>
      </c>
      <c r="EZ26" s="84">
        <f t="shared" ca="1" si="124"/>
        <v>11400958.638</v>
      </c>
      <c r="FA26" s="84">
        <f t="shared" ca="1" si="124"/>
        <v>12380851.422997197</v>
      </c>
      <c r="FB26" s="72">
        <f t="shared" ca="1" si="124"/>
        <v>14013641.85568529</v>
      </c>
    </row>
    <row r="27" spans="2:158" s="76" customFormat="1">
      <c r="B27" s="89" t="s">
        <v>35</v>
      </c>
      <c r="C27" s="85"/>
      <c r="D27" s="86">
        <f t="shared" ref="D27:H27" si="125">IF(AND(C26&lt;0,D26&gt;0),"LP",IF(AND(C26&gt;0,D26&lt;0),"PL",IF(OR(C26&lt;0,D26&lt;0),"Loss",IF(ISERROR((+D26/C26-1)*100),"NA",(+D26/C26-1)*100))))</f>
        <v>21.625303510087157</v>
      </c>
      <c r="E27" s="86">
        <f t="shared" si="125"/>
        <v>19.47935904837037</v>
      </c>
      <c r="F27" s="86">
        <f t="shared" si="125"/>
        <v>8.3793484129970786</v>
      </c>
      <c r="G27" s="86">
        <f t="shared" si="125"/>
        <v>11.832477926967332</v>
      </c>
      <c r="H27" s="87">
        <f t="shared" si="125"/>
        <v>10.42589580269</v>
      </c>
      <c r="I27" s="85"/>
      <c r="J27" s="86">
        <f t="shared" ref="J27" si="126">IF(AND(I26&lt;0,J26&gt;0),"LP",IF(AND(I26&gt;0,J26&lt;0),"PL",IF(OR(I26&lt;0,J26&lt;0),"Loss",IF(ISERROR((+J26/I26-1)*100),"NA",(+J26/I26-1)*100))))</f>
        <v>21.21038775664783</v>
      </c>
      <c r="K27" s="86">
        <f t="shared" ref="K27" si="127">IF(AND(J26&lt;0,K26&gt;0),"LP",IF(AND(J26&gt;0,K26&lt;0),"PL",IF(OR(J26&lt;0,K26&lt;0),"Loss",IF(ISERROR((+K26/J26-1)*100),"NA",(+K26/J26-1)*100))))</f>
        <v>17.2838692855088</v>
      </c>
      <c r="L27" s="86">
        <f t="shared" ref="L27" si="128">IF(AND(K26&lt;0,L26&gt;0),"LP",IF(AND(K26&gt;0,L26&lt;0),"PL",IF(OR(K26&lt;0,L26&lt;0),"Loss",IF(ISERROR((+L26/K26-1)*100),"NA",(+L26/K26-1)*100))))</f>
        <v>3.2952650445923215</v>
      </c>
      <c r="M27" s="86">
        <f t="shared" ref="M27" si="129">IF(AND(L26&lt;0,M26&gt;0),"LP",IF(AND(L26&gt;0,M26&lt;0),"PL",IF(OR(L26&lt;0,M26&lt;0),"Loss",IF(ISERROR((+M26/L26-1)*100),"NA",(+M26/L26-1)*100))))</f>
        <v>4.1616971484863319</v>
      </c>
      <c r="N27" s="87">
        <f t="shared" ref="N27" si="130">IF(AND(M26&lt;0,N26&gt;0),"LP",IF(AND(M26&gt;0,N26&lt;0),"PL",IF(OR(M26&lt;0,N26&lt;0),"Loss",IF(ISERROR((+N26/M26-1)*100),"NA",(+N26/M26-1)*100))))</f>
        <v>8.2763345701749138</v>
      </c>
      <c r="O27" s="85"/>
      <c r="P27" s="86">
        <f t="shared" ref="P27" si="131">IF(AND(O26&lt;0,P26&gt;0),"LP",IF(AND(O26&gt;0,P26&lt;0),"PL",IF(OR(O26&lt;0,P26&lt;0),"Loss",IF(ISERROR((+P26/O26-1)*100),"NA",(+P26/O26-1)*100))))</f>
        <v>41.740096526799753</v>
      </c>
      <c r="Q27" s="86">
        <f t="shared" ref="Q27" si="132">IF(AND(P26&lt;0,Q26&gt;0),"LP",IF(AND(P26&gt;0,Q26&lt;0),"PL",IF(OR(P26&lt;0,Q26&lt;0),"Loss",IF(ISERROR((+Q26/P26-1)*100),"NA",(+Q26/P26-1)*100))))</f>
        <v>66.652788209674412</v>
      </c>
      <c r="R27" s="86">
        <f t="shared" ref="R27" si="133">IF(AND(Q26&lt;0,R26&gt;0),"LP",IF(AND(Q26&gt;0,R26&lt;0),"PL",IF(OR(Q26&lt;0,R26&lt;0),"Loss",IF(ISERROR((+R26/Q26-1)*100),"NA",(+R26/Q26-1)*100))))</f>
        <v>6.1500702465185464</v>
      </c>
      <c r="S27" s="86">
        <f t="shared" ref="S27" si="134">IF(AND(R26&lt;0,S26&gt;0),"LP",IF(AND(R26&gt;0,S26&lt;0),"PL",IF(OR(R26&lt;0,S26&lt;0),"Loss",IF(ISERROR((+S26/R26-1)*100),"NA",(+S26/R26-1)*100))))</f>
        <v>10.324996836109012</v>
      </c>
      <c r="T27" s="87">
        <f t="shared" ref="T27" si="135">IF(AND(S26&lt;0,T26&gt;0),"LP",IF(AND(S26&gt;0,T26&lt;0),"PL",IF(OR(S26&lt;0,T26&lt;0),"Loss",IF(ISERROR((+T26/S26-1)*100),"NA",(+T26/S26-1)*100))))</f>
        <v>13.158813791563052</v>
      </c>
      <c r="U27" s="85"/>
      <c r="V27" s="86">
        <f t="shared" ref="V27" si="136">IF(AND(U26&lt;0,V26&gt;0),"LP",IF(AND(U26&gt;0,V26&lt;0),"PL",IF(OR(U26&lt;0,V26&lt;0),"Loss",IF(ISERROR((+V26/U26-1)*100),"NA",(+V26/U26-1)*100))))</f>
        <v>18.968691918267066</v>
      </c>
      <c r="W27" s="86">
        <f t="shared" ref="W27" si="137">IF(AND(V26&lt;0,W26&gt;0),"LP",IF(AND(V26&gt;0,W26&lt;0),"PL",IF(OR(V26&lt;0,W26&lt;0),"Loss",IF(ISERROR((+W26/V26-1)*100),"NA",(+W26/V26-1)*100))))</f>
        <v>10.375963542929178</v>
      </c>
      <c r="X27" s="86">
        <f t="shared" ref="X27" si="138">IF(AND(W26&lt;0,X26&gt;0),"LP",IF(AND(W26&gt;0,X26&lt;0),"PL",IF(OR(W26&lt;0,X26&lt;0),"Loss",IF(ISERROR((+X26/W26-1)*100),"NA",(+X26/W26-1)*100))))</f>
        <v>22.668608417793081</v>
      </c>
      <c r="Y27" s="86">
        <f t="shared" ref="Y27" si="139">IF(AND(X26&lt;0,Y26&gt;0),"LP",IF(AND(X26&gt;0,Y26&lt;0),"PL",IF(OR(X26&lt;0,Y26&lt;0),"Loss",IF(ISERROR((+Y26/X26-1)*100),"NA",(+Y26/X26-1)*100))))</f>
        <v>12.520775861954592</v>
      </c>
      <c r="Z27" s="87">
        <f t="shared" ref="Z27" si="140">IF(AND(Y26&lt;0,Z26&gt;0),"LP",IF(AND(Y26&gt;0,Z26&lt;0),"PL",IF(OR(Y26&lt;0,Z26&lt;0),"Loss",IF(ISERROR((+Z26/Y26-1)*100),"NA",(+Z26/Y26-1)*100))))</f>
        <v>19.403232276696116</v>
      </c>
      <c r="AA27" s="85"/>
      <c r="AB27" s="86">
        <f t="shared" ref="AB27" si="141">IF(AND(AA26&lt;0,AB26&gt;0),"LP",IF(AND(AA26&gt;0,AB26&lt;0),"PL",IF(OR(AA26&lt;0,AB26&lt;0),"Loss",IF(ISERROR((+AB26/AA26-1)*100),"NA",(+AB26/AA26-1)*100))))</f>
        <v>46.519368832597017</v>
      </c>
      <c r="AC27" s="86">
        <f t="shared" ref="AC27" si="142">IF(AND(AB26&lt;0,AC26&gt;0),"LP",IF(AND(AB26&gt;0,AC26&lt;0),"PL",IF(OR(AB26&lt;0,AC26&lt;0),"Loss",IF(ISERROR((+AC26/AB26-1)*100),"NA",(+AC26/AB26-1)*100))))</f>
        <v>18.638423510024715</v>
      </c>
      <c r="AD27" s="86">
        <f t="shared" ref="AD27" si="143">IF(AND(AC26&lt;0,AD26&gt;0),"LP",IF(AND(AC26&gt;0,AD26&lt;0),"PL",IF(OR(AC26&lt;0,AD26&lt;0),"Loss",IF(ISERROR((+AD26/AC26-1)*100),"NA",(+AD26/AC26-1)*100))))</f>
        <v>-5.7442326670678057</v>
      </c>
      <c r="AE27" s="86">
        <f t="shared" ref="AE27" si="144">IF(AND(AD26&lt;0,AE26&gt;0),"LP",IF(AND(AD26&gt;0,AE26&lt;0),"PL",IF(OR(AD26&lt;0,AE26&lt;0),"Loss",IF(ISERROR((+AE26/AD26-1)*100),"NA",(+AE26/AD26-1)*100))))</f>
        <v>8.9482152295967676</v>
      </c>
      <c r="AF27" s="87">
        <f t="shared" ref="AF27" si="145">IF(AND(AE26&lt;0,AF26&gt;0),"LP",IF(AND(AE26&gt;0,AF26&lt;0),"PL",IF(OR(AE26&lt;0,AF26&lt;0),"Loss",IF(ISERROR((+AF26/AE26-1)*100),"NA",(+AF26/AE26-1)*100))))</f>
        <v>15.543649638001899</v>
      </c>
      <c r="AG27" s="85"/>
      <c r="AH27" s="86">
        <f t="shared" ref="AH27" si="146">IF(AND(AG26&lt;0,AH26&gt;0),"LP",IF(AND(AG26&gt;0,AH26&lt;0),"PL",IF(OR(AG26&lt;0,AH26&lt;0),"Loss",IF(ISERROR((+AH26/AG26-1)*100),"NA",(+AH26/AG26-1)*100))))</f>
        <v>65.100186231495201</v>
      </c>
      <c r="AI27" s="86">
        <f t="shared" ref="AI27" si="147">IF(AND(AH26&lt;0,AI26&gt;0),"LP",IF(AND(AH26&gt;0,AI26&lt;0),"PL",IF(OR(AH26&lt;0,AI26&lt;0),"Loss",IF(ISERROR((+AI26/AH26-1)*100),"NA",(+AI26/AH26-1)*100))))</f>
        <v>23.412711385958506</v>
      </c>
      <c r="AJ27" s="86">
        <f t="shared" ref="AJ27" si="148">IF(AND(AI26&lt;0,AJ26&gt;0),"LP",IF(AND(AI26&gt;0,AJ26&lt;0),"PL",IF(OR(AI26&lt;0,AJ26&lt;0),"Loss",IF(ISERROR((+AJ26/AI26-1)*100),"NA",(+AJ26/AI26-1)*100))))</f>
        <v>21.469454621503758</v>
      </c>
      <c r="AK27" s="86">
        <f t="shared" ref="AK27" si="149">IF(AND(AJ26&lt;0,AK26&gt;0),"LP",IF(AND(AJ26&gt;0,AK26&lt;0),"PL",IF(OR(AJ26&lt;0,AK26&lt;0),"Loss",IF(ISERROR((+AK26/AJ26-1)*100),"NA",(+AK26/AJ26-1)*100))))</f>
        <v>12.776038955569069</v>
      </c>
      <c r="AL27" s="87">
        <f t="shared" ref="AL27" si="150">IF(AND(AK26&lt;0,AL26&gt;0),"LP",IF(AND(AK26&gt;0,AL26&lt;0),"PL",IF(OR(AK26&lt;0,AL26&lt;0),"Loss",IF(ISERROR((+AL26/AK26-1)*100),"NA",(+AL26/AK26-1)*100))))</f>
        <v>12.671422574223246</v>
      </c>
      <c r="AM27" s="85"/>
      <c r="AN27" s="86">
        <f t="shared" ref="AN27" si="151">IF(AND(AM26&lt;0,AN26&gt;0),"LP",IF(AND(AM26&gt;0,AN26&lt;0),"PL",IF(OR(AM26&lt;0,AN26&lt;0),"Loss",IF(ISERROR((+AN26/AM26-1)*100),"NA",(+AN26/AM26-1)*100))))</f>
        <v>21.23444772242933</v>
      </c>
      <c r="AO27" s="86">
        <f t="shared" ref="AO27" si="152">IF(AND(AN26&lt;0,AO26&gt;0),"LP",IF(AND(AN26&gt;0,AO26&lt;0),"PL",IF(OR(AN26&lt;0,AO26&lt;0),"Loss",IF(ISERROR((+AO26/AN26-1)*100),"NA",(+AO26/AN26-1)*100))))</f>
        <v>26.717084266992597</v>
      </c>
      <c r="AP27" s="86">
        <f t="shared" ref="AP27" si="153">IF(AND(AO26&lt;0,AP26&gt;0),"LP",IF(AND(AO26&gt;0,AP26&lt;0),"PL",IF(OR(AO26&lt;0,AP26&lt;0),"Loss",IF(ISERROR((+AP26/AO26-1)*100),"NA",(+AP26/AO26-1)*100))))</f>
        <v>12.042091725666971</v>
      </c>
      <c r="AQ27" s="86">
        <f t="shared" ref="AQ27" si="154">IF(AND(AP26&lt;0,AQ26&gt;0),"LP",IF(AND(AP26&gt;0,AQ26&lt;0),"PL",IF(OR(AP26&lt;0,AQ26&lt;0),"Loss",IF(ISERROR((+AQ26/AP26-1)*100),"NA",(+AQ26/AP26-1)*100))))</f>
        <v>6.6425758284048175</v>
      </c>
      <c r="AR27" s="87">
        <f t="shared" ref="AR27" si="155">IF(AND(AQ26&lt;0,AR26&gt;0),"LP",IF(AND(AQ26&gt;0,AR26&lt;0),"PL",IF(OR(AQ26&lt;0,AR26&lt;0),"Loss",IF(ISERROR((+AR26/AQ26-1)*100),"NA",(+AR26/AQ26-1)*100))))</f>
        <v>14.024084635589883</v>
      </c>
      <c r="AS27" s="85"/>
      <c r="AT27" s="86">
        <f t="shared" ref="AT27" si="156">IF(AND(AS26&lt;0,AT26&gt;0),"LP",IF(AND(AS26&gt;0,AT26&lt;0),"PL",IF(OR(AS26&lt;0,AT26&lt;0),"Loss",IF(ISERROR((+AT26/AS26-1)*100),"NA",(+AT26/AS26-1)*100))))</f>
        <v>23.047334945332221</v>
      </c>
      <c r="AU27" s="86">
        <f t="shared" ref="AU27" si="157">IF(AND(AT26&lt;0,AU26&gt;0),"LP",IF(AND(AT26&gt;0,AU26&lt;0),"PL",IF(OR(AT26&lt;0,AU26&lt;0),"Loss",IF(ISERROR((+AU26/AT26-1)*100),"NA",(+AU26/AT26-1)*100))))</f>
        <v>20.841445584461216</v>
      </c>
      <c r="AV27" s="86">
        <f t="shared" ref="AV27" si="158">IF(AND(AU26&lt;0,AV26&gt;0),"LP",IF(AND(AU26&gt;0,AV26&lt;0),"PL",IF(OR(AU26&lt;0,AV26&lt;0),"Loss",IF(ISERROR((+AV26/AU26-1)*100),"NA",(+AV26/AU26-1)*100))))</f>
        <v>5.5555162759127752</v>
      </c>
      <c r="AW27" s="86">
        <f t="shared" ref="AW27" si="159">IF(AND(AV26&lt;0,AW26&gt;0),"LP",IF(AND(AV26&gt;0,AW26&lt;0),"PL",IF(OR(AV26&lt;0,AW26&lt;0),"Loss",IF(ISERROR((+AW26/AV26-1)*100),"NA",(+AW26/AV26-1)*100))))</f>
        <v>11.946374835779316</v>
      </c>
      <c r="AX27" s="87">
        <f t="shared" ref="AX27" si="160">IF(AND(AW26&lt;0,AX26&gt;0),"LP",IF(AND(AW26&gt;0,AX26&lt;0),"PL",IF(OR(AW26&lt;0,AX26&lt;0),"Loss",IF(ISERROR((+AX26/AW26-1)*100),"NA",(+AX26/AW26-1)*100))))</f>
        <v>10.159999999999991</v>
      </c>
      <c r="AY27" s="85"/>
      <c r="AZ27" s="86">
        <f t="shared" ref="AZ27" si="161">IF(AND(AY26&lt;0,AZ26&gt;0),"LP",IF(AND(AY26&gt;0,AZ26&lt;0),"PL",IF(OR(AY26&lt;0,AZ26&lt;0),"Loss",IF(ISERROR((+AZ26/AY26-1)*100),"NA",(+AZ26/AY26-1)*100))))</f>
        <v>11.818874066938601</v>
      </c>
      <c r="BA27" s="86">
        <f t="shared" ref="BA27" si="162">IF(AND(AZ26&lt;0,BA26&gt;0),"LP",IF(AND(AZ26&gt;0,BA26&lt;0),"PL",IF(OR(AZ26&lt;0,BA26&lt;0),"Loss",IF(ISERROR((+BA26/AZ26-1)*100),"NA",(+BA26/AZ26-1)*100))))</f>
        <v>29.383920512815198</v>
      </c>
      <c r="BB27" s="86">
        <f t="shared" ref="BB27" si="163">IF(AND(BA26&lt;0,BB26&gt;0),"LP",IF(AND(BA26&gt;0,BB26&lt;0),"PL",IF(OR(BA26&lt;0,BB26&lt;0),"Loss",IF(ISERROR((+BB26/BA26-1)*100),"NA",(+BB26/BA26-1)*100))))</f>
        <v>6.0243318976030968</v>
      </c>
      <c r="BC27" s="86">
        <f t="shared" ref="BC27" si="164">IF(AND(BB26&lt;0,BC26&gt;0),"LP",IF(AND(BB26&gt;0,BC26&lt;0),"PL",IF(OR(BB26&lt;0,BC26&lt;0),"Loss",IF(ISERROR((+BC26/BB26-1)*100),"NA",(+BC26/BB26-1)*100))))</f>
        <v>1.7099942469835927</v>
      </c>
      <c r="BD27" s="87">
        <f t="shared" ref="BD27" si="165">IF(AND(BC26&lt;0,BD26&gt;0),"LP",IF(AND(BC26&gt;0,BD26&lt;0),"PL",IF(OR(BC26&lt;0,BD26&lt;0),"Loss",IF(ISERROR((+BD26/BC26-1)*100),"NA",(+BD26/BC26-1)*100))))</f>
        <v>14.173734009025463</v>
      </c>
      <c r="BE27" s="85"/>
      <c r="BF27" s="86">
        <f t="shared" ref="BF27" si="166">IF(AND(BE26&lt;0,BF26&gt;0),"LP",IF(AND(BE26&gt;0,BF26&lt;0),"PL",IF(OR(BE26&lt;0,BF26&lt;0),"Loss",IF(ISERROR((+BF26/BE26-1)*100),"NA",(+BF26/BE26-1)*100))))</f>
        <v>42.691862457883055</v>
      </c>
      <c r="BG27" s="86">
        <f t="shared" ref="BG27" si="167">IF(AND(BF26&lt;0,BG26&gt;0),"LP",IF(AND(BF26&gt;0,BG26&lt;0),"PL",IF(OR(BF26&lt;0,BG26&lt;0),"Loss",IF(ISERROR((+BG26/BF26-1)*100),"NA",(+BG26/BF26-1)*100))))</f>
        <v>44.24205617218766</v>
      </c>
      <c r="BH27" s="86">
        <f t="shared" ref="BH27" si="168">IF(AND(BG26&lt;0,BH26&gt;0),"LP",IF(AND(BG26&gt;0,BH26&lt;0),"PL",IF(OR(BG26&lt;0,BH26&lt;0),"Loss",IF(ISERROR((+BH26/BG26-1)*100),"NA",(+BH26/BG26-1)*100))))</f>
        <v>39.877144473072335</v>
      </c>
      <c r="BI27" s="86">
        <f t="shared" ref="BI27" si="169">IF(AND(BH26&lt;0,BI26&gt;0),"LP",IF(AND(BH26&gt;0,BI26&lt;0),"PL",IF(OR(BH26&lt;0,BI26&lt;0),"Loss",IF(ISERROR((+BI26/BH26-1)*100),"NA",(+BI26/BH26-1)*100))))</f>
        <v>12.01391414346784</v>
      </c>
      <c r="BJ27" s="87">
        <f t="shared" ref="BJ27" si="170">IF(AND(BI26&lt;0,BJ26&gt;0),"LP",IF(AND(BI26&gt;0,BJ26&lt;0),"PL",IF(OR(BI26&lt;0,BJ26&lt;0),"Loss",IF(ISERROR((+BJ26/BI26-1)*100),"NA",(+BJ26/BI26-1)*100))))</f>
        <v>16.064408334432034</v>
      </c>
      <c r="BK27" s="85"/>
      <c r="BL27" s="86">
        <f t="shared" ref="BL27" si="171">IF(AND(BK26&lt;0,BL26&gt;0),"LP",IF(AND(BK26&gt;0,BL26&lt;0),"PL",IF(OR(BK26&lt;0,BL26&lt;0),"Loss",IF(ISERROR((+BL26/BK26-1)*100),"NA",(+BL26/BK26-1)*100))))</f>
        <v>16.919700377299218</v>
      </c>
      <c r="BM27" s="86">
        <f t="shared" ref="BM27" si="172">IF(AND(BL26&lt;0,BM26&gt;0),"LP",IF(AND(BL26&gt;0,BM26&lt;0),"PL",IF(OR(BL26&lt;0,BM26&lt;0),"Loss",IF(ISERROR((+BM26/BL26-1)*100),"NA",(+BM26/BL26-1)*100))))</f>
        <v>39.980270700212394</v>
      </c>
      <c r="BN27" s="86">
        <f t="shared" ref="BN27" si="173">IF(AND(BM26&lt;0,BN26&gt;0),"LP",IF(AND(BM26&gt;0,BN26&lt;0),"PL",IF(OR(BM26&lt;0,BN26&lt;0),"Loss",IF(ISERROR((+BN26/BM26-1)*100),"NA",(+BN26/BM26-1)*100))))</f>
        <v>14.51844327344296</v>
      </c>
      <c r="BO27" s="86">
        <f t="shared" ref="BO27" si="174">IF(AND(BN26&lt;0,BO26&gt;0),"LP",IF(AND(BN26&gt;0,BO26&lt;0),"PL",IF(OR(BN26&lt;0,BO26&lt;0),"Loss",IF(ISERROR((+BO26/BN26-1)*100),"NA",(+BO26/BN26-1)*100))))</f>
        <v>8.4301546848168272</v>
      </c>
      <c r="BP27" s="87">
        <f t="shared" ref="BP27" si="175">IF(AND(BO26&lt;0,BP26&gt;0),"LP",IF(AND(BO26&gt;0,BP26&lt;0),"PL",IF(OR(BO26&lt;0,BP26&lt;0),"Loss",IF(ISERROR((+BP26/BO26-1)*100),"NA",(+BP26/BO26-1)*100))))</f>
        <v>11.674059682671722</v>
      </c>
      <c r="BQ27" s="85"/>
      <c r="BR27" s="86">
        <f t="shared" ref="BR27" si="176">IF(AND(BQ26&lt;0,BR26&gt;0),"LP",IF(AND(BQ26&gt;0,BR26&lt;0),"PL",IF(OR(BQ26&lt;0,BR26&lt;0),"Loss",IF(ISERROR((+BR26/BQ26-1)*100),"NA",(+BR26/BQ26-1)*100))))</f>
        <v>15.800731330412066</v>
      </c>
      <c r="BS27" s="86">
        <f t="shared" ref="BS27" si="177">IF(AND(BR26&lt;0,BS26&gt;0),"LP",IF(AND(BR26&gt;0,BS26&lt;0),"PL",IF(OR(BR26&lt;0,BS26&lt;0),"Loss",IF(ISERROR((+BS26/BR26-1)*100),"NA",(+BS26/BR26-1)*100))))</f>
        <v>16.623165022770813</v>
      </c>
      <c r="BT27" s="86">
        <f t="shared" ref="BT27" si="178">IF(AND(BS26&lt;0,BT26&gt;0),"LP",IF(AND(BS26&gt;0,BT26&lt;0),"PL",IF(OR(BS26&lt;0,BT26&lt;0),"Loss",IF(ISERROR((+BT26/BS26-1)*100),"NA",(+BT26/BS26-1)*100))))</f>
        <v>16.092885021273172</v>
      </c>
      <c r="BU27" s="86">
        <f t="shared" ref="BU27" si="179">IF(AND(BT26&lt;0,BU26&gt;0),"LP",IF(AND(BT26&gt;0,BU26&lt;0),"PL",IF(OR(BT26&lt;0,BU26&lt;0),"Loss",IF(ISERROR((+BU26/BT26-1)*100),"NA",(+BU26/BT26-1)*100))))</f>
        <v>14.87493660171828</v>
      </c>
      <c r="BV27" s="87">
        <f t="shared" ref="BV27" si="180">IF(AND(BU26&lt;0,BV26&gt;0),"LP",IF(AND(BU26&gt;0,BV26&lt;0),"PL",IF(OR(BU26&lt;0,BV26&lt;0),"Loss",IF(ISERROR((+BV26/BU26-1)*100),"NA",(+BV26/BU26-1)*100))))</f>
        <v>16.841437732942978</v>
      </c>
      <c r="BW27" s="85"/>
      <c r="BX27" s="86">
        <f t="shared" ref="BX27" si="181">IF(AND(BW26&lt;0,BX26&gt;0),"LP",IF(AND(BW26&gt;0,BX26&lt;0),"PL",IF(OR(BW26&lt;0,BX26&lt;0),"Loss",IF(ISERROR((+BX26/BW26-1)*100),"NA",(+BX26/BW26-1)*100))))</f>
        <v>3.8239797445833057</v>
      </c>
      <c r="BY27" s="86">
        <f t="shared" ref="BY27" si="182">IF(AND(BX26&lt;0,BY26&gt;0),"LP",IF(AND(BX26&gt;0,BY26&lt;0),"PL",IF(OR(BX26&lt;0,BY26&lt;0),"Loss",IF(ISERROR((+BY26/BX26-1)*100),"NA",(+BY26/BX26-1)*100))))</f>
        <v>15.736579404475016</v>
      </c>
      <c r="BZ27" s="86">
        <f t="shared" ref="BZ27" si="183">IF(AND(BY26&lt;0,BZ26&gt;0),"LP",IF(AND(BY26&gt;0,BZ26&lt;0),"PL",IF(OR(BY26&lt;0,BZ26&lt;0),"Loss",IF(ISERROR((+BZ26/BY26-1)*100),"NA",(+BZ26/BY26-1)*100))))</f>
        <v>4.994014490982579</v>
      </c>
      <c r="CA27" s="86">
        <f t="shared" ref="CA27" si="184">IF(AND(BZ26&lt;0,CA26&gt;0),"LP",IF(AND(BZ26&gt;0,CA26&lt;0),"PL",IF(OR(BZ26&lt;0,CA26&lt;0),"Loss",IF(ISERROR((+CA26/BZ26-1)*100),"NA",(+CA26/BZ26-1)*100))))</f>
        <v>7.7171033332504857</v>
      </c>
      <c r="CB27" s="87">
        <f t="shared" ref="CB27" si="185">IF(AND(CA26&lt;0,CB26&gt;0),"LP",IF(AND(CA26&gt;0,CB26&lt;0),"PL",IF(OR(CA26&lt;0,CB26&lt;0),"Loss",IF(ISERROR((+CB26/CA26-1)*100),"NA",(+CB26/CA26-1)*100))))</f>
        <v>17.580779566499217</v>
      </c>
      <c r="CC27" s="85"/>
      <c r="CD27" s="86">
        <f t="shared" ref="CD27" si="186">IF(AND(CC26&lt;0,CD26&gt;0),"LP",IF(AND(CC26&gt;0,CD26&lt;0),"PL",IF(OR(CC26&lt;0,CD26&lt;0),"Loss",IF(ISERROR((+CD26/CC26-1)*100),"NA",(+CD26/CC26-1)*100))))</f>
        <v>23.596531764274719</v>
      </c>
      <c r="CE27" s="86">
        <f t="shared" ref="CE27" si="187">IF(AND(CD26&lt;0,CE26&gt;0),"LP",IF(AND(CD26&gt;0,CE26&lt;0),"PL",IF(OR(CD26&lt;0,CE26&lt;0),"Loss",IF(ISERROR((+CE26/CD26-1)*100),"NA",(+CE26/CD26-1)*100))))</f>
        <v>17.580798911856665</v>
      </c>
      <c r="CF27" s="86">
        <f t="shared" ref="CF27" si="188">IF(AND(CE26&lt;0,CF26&gt;0),"LP",IF(AND(CE26&gt;0,CF26&lt;0),"PL",IF(OR(CE26&lt;0,CF26&lt;0),"Loss",IF(ISERROR((+CF26/CE26-1)*100),"NA",(+CF26/CE26-1)*100))))</f>
        <v>9.8496908907868885</v>
      </c>
      <c r="CG27" s="86">
        <f t="shared" ref="CG27" si="189">IF(AND(CF26&lt;0,CG26&gt;0),"LP",IF(AND(CF26&gt;0,CG26&lt;0),"PL",IF(OR(CF26&lt;0,CG26&lt;0),"Loss",IF(ISERROR((+CG26/CF26-1)*100),"NA",(+CG26/CF26-1)*100))))</f>
        <v>10.152625110580683</v>
      </c>
      <c r="CH27" s="87">
        <f t="shared" ref="CH27" si="190">IF(AND(CG26&lt;0,CH26&gt;0),"LP",IF(AND(CG26&gt;0,CH26&lt;0),"PL",IF(OR(CG26&lt;0,CH26&lt;0),"Loss",IF(ISERROR((+CH26/CG26-1)*100),"NA",(+CH26/CG26-1)*100))))</f>
        <v>11.53474972005073</v>
      </c>
      <c r="CI27" s="85"/>
      <c r="CJ27" s="86">
        <f t="shared" ref="CJ27" si="191">IF(AND(CI26&lt;0,CJ26&gt;0),"LP",IF(AND(CI26&gt;0,CJ26&lt;0),"PL",IF(OR(CI26&lt;0,CJ26&lt;0),"Loss",IF(ISERROR((+CJ26/CI26-1)*100),"NA",(+CJ26/CI26-1)*100))))</f>
        <v>47.025328835303945</v>
      </c>
      <c r="CK27" s="86">
        <f t="shared" ref="CK27" si="192">IF(AND(CJ26&lt;0,CK26&gt;0),"LP",IF(AND(CJ26&gt;0,CK26&lt;0),"PL",IF(OR(CJ26&lt;0,CK26&lt;0),"Loss",IF(ISERROR((+CK26/CJ26-1)*100),"NA",(+CK26/CJ26-1)*100))))</f>
        <v>39.125181626255909</v>
      </c>
      <c r="CL27" s="86">
        <f t="shared" ref="CL27" si="193">IF(AND(CK26&lt;0,CL26&gt;0),"LP",IF(AND(CK26&gt;0,CL26&lt;0),"PL",IF(OR(CK26&lt;0,CL26&lt;0),"Loss",IF(ISERROR((+CL26/CK26-1)*100),"NA",(+CL26/CK26-1)*100))))</f>
        <v>13.514824333470221</v>
      </c>
      <c r="CM27" s="86">
        <f t="shared" ref="CM27" si="194">IF(AND(CL26&lt;0,CM26&gt;0),"LP",IF(AND(CL26&gt;0,CM26&lt;0),"PL",IF(OR(CL26&lt;0,CM26&lt;0),"Loss",IF(ISERROR((+CM26/CL26-1)*100),"NA",(+CM26/CL26-1)*100))))</f>
        <v>14.568000000000026</v>
      </c>
      <c r="CN27" s="87">
        <f t="shared" ref="CN27" si="195">IF(AND(CM26&lt;0,CN26&gt;0),"LP",IF(AND(CM26&gt;0,CN26&lt;0),"PL",IF(OR(CM26&lt;0,CN26&lt;0),"Loss",IF(ISERROR((+CN26/CM26-1)*100),"NA",(+CN26/CM26-1)*100))))</f>
        <v>25.169401578102079</v>
      </c>
      <c r="CO27" s="85"/>
      <c r="CP27" s="86">
        <f t="shared" ref="CP27" si="196">IF(AND(CO26&lt;0,CP26&gt;0),"LP",IF(AND(CO26&gt;0,CP26&lt;0),"PL",IF(OR(CO26&lt;0,CP26&lt;0),"Loss",IF(ISERROR((+CP26/CO26-1)*100),"NA",(+CP26/CO26-1)*100))))</f>
        <v>-5.049055846621231</v>
      </c>
      <c r="CQ27" s="86">
        <f t="shared" ref="CQ27" si="197">IF(AND(CP26&lt;0,CQ26&gt;0),"LP",IF(AND(CP26&gt;0,CQ26&lt;0),"PL",IF(OR(CP26&lt;0,CQ26&lt;0),"Loss",IF(ISERROR((+CQ26/CP26-1)*100),"NA",(+CQ26/CP26-1)*100))))</f>
        <v>15.592773855232966</v>
      </c>
      <c r="CR27" s="86">
        <f t="shared" ref="CR27" si="198">IF(AND(CQ26&lt;0,CR26&gt;0),"LP",IF(AND(CQ26&gt;0,CR26&lt;0),"PL",IF(OR(CQ26&lt;0,CR26&lt;0),"Loss",IF(ISERROR((+CR26/CQ26-1)*100),"NA",(+CR26/CQ26-1)*100))))</f>
        <v>10.797218808098652</v>
      </c>
      <c r="CS27" s="86">
        <f t="shared" ref="CS27" si="199">IF(AND(CR26&lt;0,CS26&gt;0),"LP",IF(AND(CR26&gt;0,CS26&lt;0),"PL",IF(OR(CR26&lt;0,CS26&lt;0),"Loss",IF(ISERROR((+CS26/CR26-1)*100),"NA",(+CS26/CR26-1)*100))))</f>
        <v>9.4128026363732289</v>
      </c>
      <c r="CT27" s="87">
        <f t="shared" ref="CT27" si="200">IF(AND(CS26&lt;0,CT26&gt;0),"LP",IF(AND(CS26&gt;0,CT26&lt;0),"PL",IF(OR(CS26&lt;0,CT26&lt;0),"Loss",IF(ISERROR((+CT26/CS26-1)*100),"NA",(+CT26/CS26-1)*100))))</f>
        <v>13.969297396754655</v>
      </c>
      <c r="CU27" s="85"/>
      <c r="CV27" s="86">
        <f t="shared" ref="CV27" si="201">IF(AND(CU26&lt;0,CV26&gt;0),"LP",IF(AND(CU26&gt;0,CV26&lt;0),"PL",IF(OR(CU26&lt;0,CV26&lt;0),"Loss",IF(ISERROR((+CV26/CU26-1)*100),"NA",(+CV26/CU26-1)*100))))</f>
        <v>29.940432007918716</v>
      </c>
      <c r="CW27" s="86">
        <f t="shared" ref="CW27" si="202">IF(AND(CV26&lt;0,CW26&gt;0),"LP",IF(AND(CV26&gt;0,CW26&lt;0),"PL",IF(OR(CV26&lt;0,CW26&lt;0),"Loss",IF(ISERROR((+CW26/CV26-1)*100),"NA",(+CW26/CV26-1)*100))))</f>
        <v>47.023289345308818</v>
      </c>
      <c r="CX27" s="86">
        <f t="shared" ref="CX27" si="203">IF(AND(CW26&lt;0,CX26&gt;0),"LP",IF(AND(CW26&gt;0,CX26&lt;0),"PL",IF(OR(CW26&lt;0,CX26&lt;0),"Loss",IF(ISERROR((+CX26/CW26-1)*100),"NA",(+CX26/CW26-1)*100))))</f>
        <v>16.640038530955547</v>
      </c>
      <c r="CY27" s="86">
        <f t="shared" ref="CY27" si="204">IF(AND(CX26&lt;0,CY26&gt;0),"LP",IF(AND(CX26&gt;0,CY26&lt;0),"PL",IF(OR(CX26&lt;0,CY26&lt;0),"Loss",IF(ISERROR((+CY26/CX26-1)*100),"NA",(+CY26/CX26-1)*100))))</f>
        <v>16.677157864501524</v>
      </c>
      <c r="CZ27" s="87">
        <f t="shared" ref="CZ27" si="205">IF(AND(CY26&lt;0,CZ26&gt;0),"LP",IF(AND(CY26&gt;0,CZ26&lt;0),"PL",IF(OR(CY26&lt;0,CZ26&lt;0),"Loss",IF(ISERROR((+CZ26/CY26-1)*100),"NA",(+CZ26/CY26-1)*100))))</f>
        <v>16.353217232410433</v>
      </c>
      <c r="DA27" s="85"/>
      <c r="DB27" s="86">
        <f t="shared" ref="DB27" si="206">IF(AND(DA26&lt;0,DB26&gt;0),"LP",IF(AND(DA26&gt;0,DB26&lt;0),"PL",IF(OR(DA26&lt;0,DB26&lt;0),"Loss",IF(ISERROR((+DB26/DA26-1)*100),"NA",(+DB26/DA26-1)*100))))</f>
        <v>25.518387995225368</v>
      </c>
      <c r="DC27" s="86">
        <f t="shared" ref="DC27" si="207">IF(AND(DB26&lt;0,DC26&gt;0),"LP",IF(AND(DB26&gt;0,DC26&lt;0),"PL",IF(OR(DB26&lt;0,DC26&lt;0),"Loss",IF(ISERROR((+DC26/DB26-1)*100),"NA",(+DC26/DB26-1)*100))))</f>
        <v>34.054305568449152</v>
      </c>
      <c r="DD27" s="86">
        <f t="shared" ref="DD27" si="208">IF(AND(DC26&lt;0,DD26&gt;0),"LP",IF(AND(DC26&gt;0,DD26&lt;0),"PL",IF(OR(DC26&lt;0,DD26&lt;0),"Loss",IF(ISERROR((+DD26/DC26-1)*100),"NA",(+DD26/DC26-1)*100))))</f>
        <v>19.8026516363919</v>
      </c>
      <c r="DE27" s="86">
        <f t="shared" ref="DE27" si="209">IF(AND(DD26&lt;0,DE26&gt;0),"LP",IF(AND(DD26&gt;0,DE26&lt;0),"PL",IF(OR(DD26&lt;0,DE26&lt;0),"Loss",IF(ISERROR((+DE26/DD26-1)*100),"NA",(+DE26/DD26-1)*100))))</f>
        <v>7.2543540998812661</v>
      </c>
      <c r="DF27" s="87">
        <f t="shared" ref="DF27" si="210">IF(AND(DE26&lt;0,DF26&gt;0),"LP",IF(AND(DE26&gt;0,DF26&lt;0),"PL",IF(OR(DE26&lt;0,DF26&lt;0),"Loss",IF(ISERROR((+DF26/DE26-1)*100),"NA",(+DF26/DE26-1)*100))))</f>
        <v>11.040966538435693</v>
      </c>
      <c r="DG27" s="85"/>
      <c r="DH27" s="86">
        <f t="shared" ref="DH27" si="211">IF(AND(DG26&lt;0,DH26&gt;0),"LP",IF(AND(DG26&gt;0,DH26&lt;0),"PL",IF(OR(DG26&lt;0,DH26&lt;0),"Loss",IF(ISERROR((+DH26/DG26-1)*100),"NA",(+DH26/DG26-1)*100))))</f>
        <v>9.5302533276084169</v>
      </c>
      <c r="DI27" s="86">
        <f t="shared" ref="DI27" si="212">IF(AND(DH26&lt;0,DI26&gt;0),"LP",IF(AND(DH26&gt;0,DI26&lt;0),"PL",IF(OR(DH26&lt;0,DI26&lt;0),"Loss",IF(ISERROR((+DI26/DH26-1)*100),"NA",(+DI26/DH26-1)*100))))</f>
        <v>23.542701342663364</v>
      </c>
      <c r="DJ27" s="86">
        <f t="shared" ref="DJ27" si="213">IF(AND(DI26&lt;0,DJ26&gt;0),"LP",IF(AND(DI26&gt;0,DJ26&lt;0),"PL",IF(OR(DI26&lt;0,DJ26&lt;0),"Loss",IF(ISERROR((+DJ26/DI26-1)*100),"NA",(+DJ26/DI26-1)*100))))</f>
        <v>25.01218775269518</v>
      </c>
      <c r="DK27" s="86">
        <f t="shared" ref="DK27" si="214">IF(AND(DJ26&lt;0,DK26&gt;0),"LP",IF(AND(DJ26&gt;0,DK26&lt;0),"PL",IF(OR(DJ26&lt;0,DK26&lt;0),"Loss",IF(ISERROR((+DK26/DJ26-1)*100),"NA",(+DK26/DJ26-1)*100))))</f>
        <v>21.839894559981275</v>
      </c>
      <c r="DL27" s="87">
        <f t="shared" ref="DL27" si="215">IF(AND(DK26&lt;0,DL26&gt;0),"LP",IF(AND(DK26&gt;0,DL26&lt;0),"PL",IF(OR(DK26&lt;0,DL26&lt;0),"Loss",IF(ISERROR((+DL26/DK26-1)*100),"NA",(+DL26/DK26-1)*100))))</f>
        <v>10.687187152037669</v>
      </c>
      <c r="DM27" s="85"/>
      <c r="DN27" s="86">
        <f t="shared" ref="DN27" si="216">IF(AND(DM26&lt;0,DN26&gt;0),"LP",IF(AND(DM26&gt;0,DN26&lt;0),"PL",IF(OR(DM26&lt;0,DN26&lt;0),"Loss",IF(ISERROR((+DN26/DM26-1)*100),"NA",(+DN26/DM26-1)*100))))</f>
        <v>36.176897051715805</v>
      </c>
      <c r="DO27" s="86">
        <f t="shared" ref="DO27" si="217">IF(AND(DN26&lt;0,DO26&gt;0),"LP",IF(AND(DN26&gt;0,DO26&lt;0),"PL",IF(OR(DN26&lt;0,DO26&lt;0),"Loss",IF(ISERROR((+DO26/DN26-1)*100),"NA",(+DO26/DN26-1)*100))))</f>
        <v>25.429991126885533</v>
      </c>
      <c r="DP27" s="86">
        <f t="shared" ref="DP27" si="218">IF(AND(DO26&lt;0,DP26&gt;0),"LP",IF(AND(DO26&gt;0,DP26&lt;0),"PL",IF(OR(DO26&lt;0,DP26&lt;0),"Loss",IF(ISERROR((+DP26/DO26-1)*100),"NA",(+DP26/DO26-1)*100))))</f>
        <v>17.830695616003432</v>
      </c>
      <c r="DQ27" s="86">
        <f t="shared" ref="DQ27" si="219">IF(AND(DP26&lt;0,DQ26&gt;0),"LP",IF(AND(DP26&gt;0,DQ26&lt;0),"PL",IF(OR(DP26&lt;0,DQ26&lt;0),"Loss",IF(ISERROR((+DQ26/DP26-1)*100),"NA",(+DQ26/DP26-1)*100))))</f>
        <v>12.000000000000011</v>
      </c>
      <c r="DR27" s="87">
        <f t="shared" ref="DR27" si="220">IF(AND(DQ26&lt;0,DR26&gt;0),"LP",IF(AND(DQ26&gt;0,DR26&lt;0),"PL",IF(OR(DQ26&lt;0,DR26&lt;0),"Loss",IF(ISERROR((+DR26/DQ26-1)*100),"NA",(+DR26/DQ26-1)*100))))</f>
        <v>14.999999999999991</v>
      </c>
      <c r="DS27" s="85"/>
      <c r="DT27" s="86">
        <f t="shared" ref="DT27" si="221">IF(AND(DS26&lt;0,DT26&gt;0),"LP",IF(AND(DS26&gt;0,DT26&lt;0),"PL",IF(OR(DS26&lt;0,DT26&lt;0),"Loss",IF(ISERROR((+DT26/DS26-1)*100),"NA",(+DT26/DS26-1)*100))))</f>
        <v>19.510566911605952</v>
      </c>
      <c r="DU27" s="86">
        <f t="shared" ref="DU27" si="222">IF(AND(DT26&lt;0,DU26&gt;0),"LP",IF(AND(DT26&gt;0,DU26&lt;0),"PL",IF(OR(DT26&lt;0,DU26&lt;0),"Loss",IF(ISERROR((+DU26/DT26-1)*100),"NA",(+DU26/DT26-1)*100))))</f>
        <v>19.111836792167615</v>
      </c>
      <c r="DV27" s="86">
        <f t="shared" ref="DV27" si="223">IF(AND(DU26&lt;0,DV26&gt;0),"LP",IF(AND(DU26&gt;0,DV26&lt;0),"PL",IF(OR(DU26&lt;0,DV26&lt;0),"Loss",IF(ISERROR((+DV26/DU26-1)*100),"NA",(+DV26/DU26-1)*100))))</f>
        <v>9.3909207466805746</v>
      </c>
      <c r="DW27" s="86">
        <f t="shared" ref="DW27" si="224">IF(AND(DV26&lt;0,DW26&gt;0),"LP",IF(AND(DV26&gt;0,DW26&lt;0),"PL",IF(OR(DV26&lt;0,DW26&lt;0),"Loss",IF(ISERROR((+DW26/DV26-1)*100),"NA",(+DW26/DV26-1)*100))))</f>
        <v>11.021119378429511</v>
      </c>
      <c r="DX27" s="87">
        <f t="shared" ref="DX27" si="225">IF(AND(DW26&lt;0,DX26&gt;0),"LP",IF(AND(DW26&gt;0,DX26&lt;0),"PL",IF(OR(DW26&lt;0,DX26&lt;0),"Loss",IF(ISERROR((+DX26/DW26-1)*100),"NA",(+DX26/DW26-1)*100))))</f>
        <v>9.1819542278972257</v>
      </c>
      <c r="DY27" s="85"/>
      <c r="DZ27" s="86">
        <f t="shared" ref="DZ27" si="226">IF(AND(DY26&lt;0,DZ26&gt;0),"LP",IF(AND(DY26&gt;0,DZ26&lt;0),"PL",IF(OR(DY26&lt;0,DZ26&lt;0),"Loss",IF(ISERROR((+DZ26/DY26-1)*100),"NA",(+DZ26/DY26-1)*100))))</f>
        <v>36.0301347123795</v>
      </c>
      <c r="EA27" s="86">
        <f t="shared" ref="EA27" si="227">IF(AND(DZ26&lt;0,EA26&gt;0),"LP",IF(AND(DZ26&gt;0,EA26&lt;0),"PL",IF(OR(DZ26&lt;0,EA26&lt;0),"Loss",IF(ISERROR((+EA26/DZ26-1)*100),"NA",(+EA26/DZ26-1)*100))))</f>
        <v>25.577056659032003</v>
      </c>
      <c r="EB27" s="86">
        <f t="shared" ref="EB27" si="228">IF(AND(EA26&lt;0,EB26&gt;0),"LP",IF(AND(EA26&gt;0,EB26&lt;0),"PL",IF(OR(EA26&lt;0,EB26&lt;0),"Loss",IF(ISERROR((+EB26/EA26-1)*100),"NA",(+EB26/EA26-1)*100))))</f>
        <v>19.030795019425597</v>
      </c>
      <c r="EC27" s="86">
        <f t="shared" ref="EC27" si="229">IF(AND(EB26&lt;0,EC26&gt;0),"LP",IF(AND(EB26&gt;0,EC26&lt;0),"PL",IF(OR(EB26&lt;0,EC26&lt;0),"Loss",IF(ISERROR((+EC26/EB26-1)*100),"NA",(+EC26/EB26-1)*100))))</f>
        <v>18.047354442606391</v>
      </c>
      <c r="ED27" s="87">
        <f t="shared" ref="ED27" si="230">IF(AND(EC26&lt;0,ED26&gt;0),"LP",IF(AND(EC26&gt;0,ED26&lt;0),"PL",IF(OR(EC26&lt;0,ED26&lt;0),"Loss",IF(ISERROR((+ED26/EC26-1)*100),"NA",(+ED26/EC26-1)*100))))</f>
        <v>22.239511401249267</v>
      </c>
      <c r="EE27" s="85"/>
      <c r="EF27" s="86">
        <f t="shared" ref="EF27" si="231">IF(AND(EE26&lt;0,EF26&gt;0),"LP",IF(AND(EE26&gt;0,EF26&lt;0),"PL",IF(OR(EE26&lt;0,EF26&lt;0),"Loss",IF(ISERROR((+EF26/EE26-1)*100),"NA",(+EF26/EE26-1)*100))))</f>
        <v>11.472967306158344</v>
      </c>
      <c r="EG27" s="86">
        <f t="shared" ref="EG27" si="232">IF(AND(EF26&lt;0,EG26&gt;0),"LP",IF(AND(EF26&gt;0,EG26&lt;0),"PL",IF(OR(EF26&lt;0,EG26&lt;0),"Loss",IF(ISERROR((+EG26/EF26-1)*100),"NA",(+EG26/EF26-1)*100))))</f>
        <v>24.245815155859706</v>
      </c>
      <c r="EH27" s="86">
        <f t="shared" ref="EH27" si="233">IF(AND(EG26&lt;0,EH26&gt;0),"LP",IF(AND(EG26&gt;0,EH26&lt;0),"PL",IF(OR(EG26&lt;0,EH26&lt;0),"Loss",IF(ISERROR((+EH26/EG26-1)*100),"NA",(+EH26/EG26-1)*100))))</f>
        <v>26.580803363974326</v>
      </c>
      <c r="EI27" s="86">
        <f t="shared" ref="EI27" si="234">IF(AND(EH26&lt;0,EI26&gt;0),"LP",IF(AND(EH26&gt;0,EI26&lt;0),"PL",IF(OR(EH26&lt;0,EI26&lt;0),"Loss",IF(ISERROR((+EI26/EH26-1)*100),"NA",(+EI26/EH26-1)*100))))</f>
        <v>2.6501885268298997</v>
      </c>
      <c r="EJ27" s="87">
        <f t="shared" ref="EJ27" si="235">IF(AND(EI26&lt;0,EJ26&gt;0),"LP",IF(AND(EI26&gt;0,EJ26&lt;0),"PL",IF(OR(EI26&lt;0,EJ26&lt;0),"Loss",IF(ISERROR((+EJ26/EI26-1)*100),"NA",(+EJ26/EI26-1)*100))))</f>
        <v>13.266045972977714</v>
      </c>
      <c r="EK27" s="85"/>
      <c r="EL27" s="86">
        <f t="shared" ref="EL27" si="236">IF(AND(EK26&lt;0,EL26&gt;0),"LP",IF(AND(EK26&gt;0,EL26&lt;0),"PL",IF(OR(EK26&lt;0,EL26&lt;0),"Loss",IF(ISERROR((+EL26/EK26-1)*100),"NA",(+EL26/EK26-1)*100))))</f>
        <v>104.61674521517139</v>
      </c>
      <c r="EM27" s="86">
        <f t="shared" ref="EM27" si="237">IF(AND(EL26&lt;0,EM26&gt;0),"LP",IF(AND(EL26&gt;0,EM26&lt;0),"PL",IF(OR(EL26&lt;0,EM26&lt;0),"Loss",IF(ISERROR((+EM26/EL26-1)*100),"NA",(+EM26/EL26-1)*100))))</f>
        <v>20.21806911145514</v>
      </c>
      <c r="EN27" s="86">
        <f t="shared" ref="EN27" si="238">IF(AND(EM26&lt;0,EN26&gt;0),"LP",IF(AND(EM26&gt;0,EN26&lt;0),"PL",IF(OR(EM26&lt;0,EN26&lt;0),"Loss",IF(ISERROR((+EN26/EM26-1)*100),"NA",(+EN26/EM26-1)*100))))</f>
        <v>12.872642852274074</v>
      </c>
      <c r="EO27" s="86">
        <f t="shared" ref="EO27" si="239">IF(AND(EN26&lt;0,EO26&gt;0),"LP",IF(AND(EN26&gt;0,EO26&lt;0),"PL",IF(OR(EN26&lt;0,EO26&lt;0),"Loss",IF(ISERROR((+EO26/EN26-1)*100),"NA",(+EO26/EN26-1)*100))))</f>
        <v>13.948365158020026</v>
      </c>
      <c r="EP27" s="87">
        <f t="shared" ref="EP27" si="240">IF(AND(EO26&lt;0,EP26&gt;0),"LP",IF(AND(EO26&gt;0,EP26&lt;0),"PL",IF(OR(EO26&lt;0,EP26&lt;0),"Loss",IF(ISERROR((+EP26/EO26-1)*100),"NA",(+EP26/EO26-1)*100))))</f>
        <v>14.156872570182255</v>
      </c>
      <c r="EQ27" s="85"/>
      <c r="ER27" s="86">
        <f t="shared" ref="ER27" si="241">IF(AND(EQ26&lt;0,ER26&gt;0),"LP",IF(AND(EQ26&gt;0,ER26&lt;0),"PL",IF(OR(EQ26&lt;0,ER26&lt;0),"Loss",IF(ISERROR((+ER26/EQ26-1)*100),"NA",(+ER26/EQ26-1)*100))))</f>
        <v>23.984122302922771</v>
      </c>
      <c r="ES27" s="86">
        <f t="shared" ref="ES27" si="242">IF(AND(ER26&lt;0,ES26&gt;0),"LP",IF(AND(ER26&gt;0,ES26&lt;0),"PL",IF(OR(ER26&lt;0,ES26&lt;0),"Loss",IF(ISERROR((+ES26/ER26-1)*100),"NA",(+ES26/ER26-1)*100))))</f>
        <v>27.013084065348593</v>
      </c>
      <c r="ET27" s="86">
        <f t="shared" ref="ET27" si="243">IF(AND(ES26&lt;0,ET26&gt;0),"LP",IF(AND(ES26&gt;0,ET26&lt;0),"PL",IF(OR(ES26&lt;0,ET26&lt;0),"Loss",IF(ISERROR((+ET26/ES26-1)*100),"NA",(+ET26/ES26-1)*100))))</f>
        <v>20.465014714863727</v>
      </c>
      <c r="EU27" s="86">
        <f t="shared" ref="EU27" si="244">IF(AND(ET26&lt;0,EU26&gt;0),"LP",IF(AND(ET26&gt;0,EU26&lt;0),"PL",IF(OR(ET26&lt;0,EU26&lt;0),"Loss",IF(ISERROR((+EU26/ET26-1)*100),"NA",(+EU26/ET26-1)*100))))</f>
        <v>13.855699997355874</v>
      </c>
      <c r="EV27" s="87">
        <f t="shared" ref="EV27" si="245">IF(AND(EU26&lt;0,EV26&gt;0),"LP",IF(AND(EU26&gt;0,EV26&lt;0),"PL",IF(OR(EU26&lt;0,EV26&lt;0),"Loss",IF(ISERROR((+EV26/EU26-1)*100),"NA",(+EV26/EU26-1)*100))))</f>
        <v>13.981115831677338</v>
      </c>
      <c r="EW27" s="85"/>
      <c r="EX27" s="86">
        <f t="shared" ref="EX27" ca="1" si="246">IF(AND(EW26&lt;0,EX26&gt;0),"LP",IF(AND(EW26&gt;0,EX26&lt;0),"PL",IF(OR(EW26&lt;0,EX26&lt;0),"Loss",IF(ISERROR((+EX26/EW26-1)*100),"NA",(+EX26/EW26-1)*100))))</f>
        <v>17.900393587433005</v>
      </c>
      <c r="EY27" s="86">
        <f t="shared" ref="EY27" ca="1" si="247">IF(AND(EX26&lt;0,EY26&gt;0),"LP",IF(AND(EX26&gt;0,EY26&lt;0),"PL",IF(OR(EX26&lt;0,EY26&lt;0),"Loss",IF(ISERROR((+EY26/EX26-1)*100),"NA",(+EY26/EX26-1)*100))))</f>
        <v>27.003800712268443</v>
      </c>
      <c r="EZ27" s="86">
        <f t="shared" ref="EZ27" ca="1" si="248">IF(AND(EY26&lt;0,EZ26&gt;0),"LP",IF(AND(EY26&gt;0,EZ26&lt;0),"PL",IF(OR(EY26&lt;0,EZ26&lt;0),"Loss",IF(ISERROR((+EZ26/EY26-1)*100),"NA",(+EZ26/EY26-1)*100))))</f>
        <v>19.775150676612508</v>
      </c>
      <c r="FA27" s="86">
        <f t="shared" ref="FA27" ca="1" si="249">IF(AND(EZ26&lt;0,FA26&gt;0),"LP",IF(AND(EZ26&gt;0,FA26&lt;0),"PL",IF(OR(EZ26&lt;0,FA26&lt;0),"Loss",IF(ISERROR((+FA26/EZ26-1)*100),"NA",(+FA26/EZ26-1)*100))))</f>
        <v>8.5948279974559441</v>
      </c>
      <c r="FB27" s="87">
        <f t="shared" ref="FB27" ca="1" si="250">IF(AND(FA26&lt;0,FB26&gt;0),"LP",IF(AND(FA26&gt;0,FB26&lt;0),"PL",IF(OR(FA26&lt;0,FB26&lt;0),"Loss",IF(ISERROR((+FB26/FA26-1)*100),"NA",(+FB26/FA26-1)*100))))</f>
        <v>13.18803026466513</v>
      </c>
    </row>
    <row r="28" spans="2:158" s="80" customFormat="1">
      <c r="B28" s="28" t="s">
        <v>3</v>
      </c>
      <c r="C28" s="83">
        <v>11158.800000000003</v>
      </c>
      <c r="D28" s="84">
        <v>10226.399999999994</v>
      </c>
      <c r="E28" s="84">
        <v>14350.300000000003</v>
      </c>
      <c r="F28" s="84">
        <v>16213.799999999988</v>
      </c>
      <c r="G28" s="84">
        <v>17377.888066574204</v>
      </c>
      <c r="H28" s="72">
        <v>20163.078568985395</v>
      </c>
      <c r="I28" s="83">
        <v>26824.640000000014</v>
      </c>
      <c r="J28" s="84">
        <v>25741.010000000009</v>
      </c>
      <c r="K28" s="84">
        <v>33136.53</v>
      </c>
      <c r="L28" s="84">
        <v>44987.139999999985</v>
      </c>
      <c r="M28" s="84">
        <v>39939.300558471878</v>
      </c>
      <c r="N28" s="72">
        <v>44608.424142844247</v>
      </c>
      <c r="O28" s="83">
        <v>5351.3999999999942</v>
      </c>
      <c r="P28" s="84">
        <v>9945.1999999999825</v>
      </c>
      <c r="Q28" s="84">
        <v>29307</v>
      </c>
      <c r="R28" s="84">
        <v>46065.800000000105</v>
      </c>
      <c r="S28" s="84">
        <v>53148.662652175466</v>
      </c>
      <c r="T28" s="72">
        <v>63323.178831997851</v>
      </c>
      <c r="U28" s="83">
        <v>49284.799999999981</v>
      </c>
      <c r="V28" s="84">
        <v>51171.299999999996</v>
      </c>
      <c r="W28" s="84">
        <v>65491.40000000006</v>
      </c>
      <c r="X28" s="84">
        <v>88228.999999999956</v>
      </c>
      <c r="Y28" s="84">
        <v>102101.61819079259</v>
      </c>
      <c r="Z28" s="72">
        <v>125034.23484372279</v>
      </c>
      <c r="AA28" s="83">
        <v>18340.899999999994</v>
      </c>
      <c r="AB28" s="84">
        <v>22157.499999999993</v>
      </c>
      <c r="AC28" s="84">
        <v>20201.100000000006</v>
      </c>
      <c r="AD28" s="84">
        <v>23733.699999999997</v>
      </c>
      <c r="AE28" s="84">
        <v>26210.430188788145</v>
      </c>
      <c r="AF28" s="72">
        <v>32351.474095415586</v>
      </c>
      <c r="AG28" s="83">
        <v>8616.7700000000041</v>
      </c>
      <c r="AH28" s="84">
        <v>19803.350000000006</v>
      </c>
      <c r="AI28" s="84">
        <v>17675.64</v>
      </c>
      <c r="AJ28" s="84">
        <v>25579.389999999985</v>
      </c>
      <c r="AK28" s="84">
        <v>32718.394224999996</v>
      </c>
      <c r="AL28" s="72">
        <v>40451.075048650004</v>
      </c>
      <c r="AM28" s="83">
        <v>10038.5</v>
      </c>
      <c r="AN28" s="84">
        <v>14624</v>
      </c>
      <c r="AO28" s="84">
        <v>18067</v>
      </c>
      <c r="AP28" s="84">
        <v>20948</v>
      </c>
      <c r="AQ28" s="84">
        <v>23411.911771026062</v>
      </c>
      <c r="AR28" s="72">
        <v>28026.046473451424</v>
      </c>
      <c r="AS28" s="83">
        <v>9829.7000000000116</v>
      </c>
      <c r="AT28" s="84">
        <v>7097.9000000000087</v>
      </c>
      <c r="AU28" s="84">
        <v>9738.0999999999913</v>
      </c>
      <c r="AV28" s="84">
        <v>16522.300000000003</v>
      </c>
      <c r="AW28" s="84">
        <v>15242.133893729449</v>
      </c>
      <c r="AX28" s="72">
        <v>16938.021843800147</v>
      </c>
      <c r="AY28" s="83">
        <v>5016.3600000000006</v>
      </c>
      <c r="AZ28" s="84">
        <v>9417.4199999999983</v>
      </c>
      <c r="BA28" s="84">
        <v>11720.070000000007</v>
      </c>
      <c r="BB28" s="84">
        <v>14238.900000000009</v>
      </c>
      <c r="BC28" s="84">
        <v>14611.540389649992</v>
      </c>
      <c r="BD28" s="72">
        <v>17357.681160586566</v>
      </c>
      <c r="BE28" s="83">
        <v>4340.2999999999993</v>
      </c>
      <c r="BF28" s="84">
        <v>5293.0999999999985</v>
      </c>
      <c r="BG28" s="84">
        <v>6836.0999999999949</v>
      </c>
      <c r="BH28" s="84">
        <v>8788.3000000000102</v>
      </c>
      <c r="BI28" s="84">
        <v>9059.6034258502405</v>
      </c>
      <c r="BJ28" s="72">
        <v>11579.043040028948</v>
      </c>
      <c r="BK28" s="83">
        <v>18312.5</v>
      </c>
      <c r="BL28" s="84">
        <v>21722.500000000004</v>
      </c>
      <c r="BM28" s="84">
        <v>34435.799999999981</v>
      </c>
      <c r="BN28" s="84">
        <v>43269.10000000002</v>
      </c>
      <c r="BO28" s="84">
        <v>46993.198078255424</v>
      </c>
      <c r="BP28" s="72">
        <v>51952.781496451338</v>
      </c>
      <c r="BQ28" s="83">
        <v>10122.710000000006</v>
      </c>
      <c r="BR28" s="84">
        <v>9646.3800000000047</v>
      </c>
      <c r="BS28" s="84">
        <v>10362.660000000003</v>
      </c>
      <c r="BT28" s="84">
        <v>13079.840000000011</v>
      </c>
      <c r="BU28" s="84">
        <v>15820.807958508129</v>
      </c>
      <c r="BV28" s="72">
        <v>18934.68839615646</v>
      </c>
      <c r="BW28" s="83">
        <v>11267.600000000006</v>
      </c>
      <c r="BX28" s="84">
        <v>9954.0999999999985</v>
      </c>
      <c r="BY28" s="84">
        <v>7775.1999999999971</v>
      </c>
      <c r="BZ28" s="84">
        <v>11666.800000000003</v>
      </c>
      <c r="CA28" s="84">
        <v>13040.534309759998</v>
      </c>
      <c r="CB28" s="72">
        <v>16140.170422160634</v>
      </c>
      <c r="CC28" s="83">
        <v>13556.799999999988</v>
      </c>
      <c r="CD28" s="84">
        <v>13983.699999999983</v>
      </c>
      <c r="CE28" s="84">
        <v>15681.099999999977</v>
      </c>
      <c r="CF28" s="84">
        <v>18714.799999999988</v>
      </c>
      <c r="CG28" s="84">
        <v>20650.176349219139</v>
      </c>
      <c r="CH28" s="72">
        <v>25267.849394755642</v>
      </c>
      <c r="CI28" s="83">
        <v>1587.4600447300018</v>
      </c>
      <c r="CJ28" s="84">
        <v>2308.7742962486045</v>
      </c>
      <c r="CK28" s="84">
        <v>3409.3454476755378</v>
      </c>
      <c r="CL28" s="84">
        <v>3875.4039999999986</v>
      </c>
      <c r="CM28" s="84">
        <v>4530.0915536698394</v>
      </c>
      <c r="CN28" s="72">
        <v>5911.3601588045349</v>
      </c>
      <c r="CO28" s="83">
        <v>40192.300000000047</v>
      </c>
      <c r="CP28" s="84">
        <v>33687.699999999983</v>
      </c>
      <c r="CQ28" s="84">
        <v>39862.299999999988</v>
      </c>
      <c r="CR28" s="84">
        <v>52557.099999999977</v>
      </c>
      <c r="CS28" s="84">
        <v>59862.548684028152</v>
      </c>
      <c r="CT28" s="72">
        <v>69163.308506177913</v>
      </c>
      <c r="CU28" s="83">
        <v>67994.800000000047</v>
      </c>
      <c r="CV28" s="84">
        <v>70274.700000000012</v>
      </c>
      <c r="CW28" s="84">
        <v>104423.89999999991</v>
      </c>
      <c r="CX28" s="84">
        <v>131453.69999999995</v>
      </c>
      <c r="CY28" s="84">
        <v>160634.22158405557</v>
      </c>
      <c r="CZ28" s="72">
        <v>185249.76926905685</v>
      </c>
      <c r="DA28" s="83">
        <v>53516</v>
      </c>
      <c r="DB28" s="84">
        <v>57062</v>
      </c>
      <c r="DC28" s="84">
        <v>130944</v>
      </c>
      <c r="DD28" s="84">
        <v>185263</v>
      </c>
      <c r="DE28" s="84">
        <v>212558.4758238676</v>
      </c>
      <c r="DF28" s="72">
        <v>244102.76839798526</v>
      </c>
      <c r="DG28" s="83">
        <v>46880</v>
      </c>
      <c r="DH28" s="84">
        <v>46993.600000000006</v>
      </c>
      <c r="DI28" s="84">
        <v>62361.8</v>
      </c>
      <c r="DJ28" s="84">
        <v>90206.200000000041</v>
      </c>
      <c r="DK28" s="84">
        <v>117056.47650942375</v>
      </c>
      <c r="DL28" s="72">
        <v>137585.90284916133</v>
      </c>
      <c r="DM28" s="83">
        <v>4490</v>
      </c>
      <c r="DN28" s="84">
        <v>7302.8999999999942</v>
      </c>
      <c r="DO28" s="84">
        <v>7919.9000000000087</v>
      </c>
      <c r="DP28" s="84">
        <v>10131.999999999985</v>
      </c>
      <c r="DQ28" s="84">
        <v>11422.351340000008</v>
      </c>
      <c r="DR28" s="72">
        <v>14268.596543999985</v>
      </c>
      <c r="DS28" s="83">
        <v>29423.399999999994</v>
      </c>
      <c r="DT28" s="84">
        <v>20497.899999999994</v>
      </c>
      <c r="DU28" s="84">
        <v>23891.200000000012</v>
      </c>
      <c r="DV28" s="84">
        <v>42999.200000000041</v>
      </c>
      <c r="DW28" s="84">
        <v>42790.512835846574</v>
      </c>
      <c r="DX28" s="72">
        <v>47701.444309366227</v>
      </c>
      <c r="DY28" s="83">
        <v>4410.16</v>
      </c>
      <c r="DZ28" s="84">
        <v>5591.010000000002</v>
      </c>
      <c r="EA28" s="84">
        <v>6958.1699999999946</v>
      </c>
      <c r="EB28" s="84">
        <v>9020.9700000000012</v>
      </c>
      <c r="EC28" s="84">
        <v>10828.637079230404</v>
      </c>
      <c r="ED28" s="72">
        <v>13227.312174274437</v>
      </c>
      <c r="EE28" s="83">
        <v>305552.79999999981</v>
      </c>
      <c r="EF28" s="84">
        <v>248132.19999999972</v>
      </c>
      <c r="EG28" s="84">
        <v>318295.49999999953</v>
      </c>
      <c r="EH28" s="84">
        <v>596100.79999999981</v>
      </c>
      <c r="EI28" s="84">
        <v>618493.28065093374</v>
      </c>
      <c r="EJ28" s="72">
        <v>712867.0023339279</v>
      </c>
      <c r="EK28" s="83">
        <v>6347.0000000000073</v>
      </c>
      <c r="EL28" s="84">
        <v>14352.599999999991</v>
      </c>
      <c r="EM28" s="84">
        <v>18869.099999999977</v>
      </c>
      <c r="EN28" s="84">
        <v>19494.200000000041</v>
      </c>
      <c r="EO28" s="84">
        <v>24837.251517153316</v>
      </c>
      <c r="EP28" s="72">
        <v>30001.096112584608</v>
      </c>
      <c r="EQ28" s="83">
        <v>14285.499999999971</v>
      </c>
      <c r="ER28" s="84">
        <v>19392.399999999994</v>
      </c>
      <c r="ES28" s="84">
        <v>26717.100000000035</v>
      </c>
      <c r="ET28" s="84">
        <v>35141.099999999977</v>
      </c>
      <c r="EU28" s="84">
        <v>43849.20069866674</v>
      </c>
      <c r="EV28" s="72">
        <v>51959.206585735257</v>
      </c>
      <c r="EW28" s="83">
        <f t="shared" ref="EW28:FB28" ca="1" si="251">SUMIF($B$8:$EV$59,EW$8,$B28:$EV28)</f>
        <v>776741.20004472998</v>
      </c>
      <c r="EX28" s="84">
        <f t="shared" ca="1" si="251"/>
        <v>756379.64429624833</v>
      </c>
      <c r="EY28" s="84">
        <f t="shared" ca="1" si="251"/>
        <v>1038430.3154476753</v>
      </c>
      <c r="EZ28" s="84">
        <f t="shared" ca="1" si="251"/>
        <v>1568280.5439999998</v>
      </c>
      <c r="FA28" s="84">
        <f t="shared" ca="1" si="251"/>
        <v>1737189.2483346765</v>
      </c>
      <c r="FB28" s="72">
        <f t="shared" ca="1" si="251"/>
        <v>2024165.5150000816</v>
      </c>
    </row>
    <row r="29" spans="2:158" s="76" customFormat="1">
      <c r="B29" s="88" t="s">
        <v>35</v>
      </c>
      <c r="C29" s="85"/>
      <c r="D29" s="86">
        <f t="shared" ref="D29:H29" si="252">IF(AND(C28&lt;0,D28&gt;0),"LP",IF(AND(C28&gt;0,D28&lt;0),"PL",IF(OR(C28&lt;0,D28&lt;0),"Loss",IF(ISERROR((+D28/C28-1)*100),"NA",(+D28/C28-1)*100))))</f>
        <v>-8.3557371760405115</v>
      </c>
      <c r="E29" s="86">
        <f t="shared" si="252"/>
        <v>40.326018931393357</v>
      </c>
      <c r="F29" s="86">
        <f t="shared" si="252"/>
        <v>12.985791237813737</v>
      </c>
      <c r="G29" s="86">
        <f t="shared" si="252"/>
        <v>7.1796128395207548</v>
      </c>
      <c r="H29" s="87">
        <f t="shared" si="252"/>
        <v>16.027209357898986</v>
      </c>
      <c r="I29" s="85"/>
      <c r="J29" s="86">
        <f t="shared" ref="J29" si="253">IF(AND(I28&lt;0,J28&gt;0),"LP",IF(AND(I28&gt;0,J28&lt;0),"PL",IF(OR(I28&lt;0,J28&lt;0),"Loss",IF(ISERROR((+J28/I28-1)*100),"NA",(+J28/I28-1)*100))))</f>
        <v>-4.0396814272251387</v>
      </c>
      <c r="K29" s="86">
        <f t="shared" ref="K29" si="254">IF(AND(J28&lt;0,K28&gt;0),"LP",IF(AND(J28&gt;0,K28&lt;0),"PL",IF(OR(J28&lt;0,K28&lt;0),"Loss",IF(ISERROR((+K28/J28-1)*100),"NA",(+K28/J28-1)*100))))</f>
        <v>28.730496588906142</v>
      </c>
      <c r="L29" s="86">
        <f t="shared" ref="L29" si="255">IF(AND(K28&lt;0,L28&gt;0),"LP",IF(AND(K28&gt;0,L28&lt;0),"PL",IF(OR(K28&lt;0,L28&lt;0),"Loss",IF(ISERROR((+L28/K28-1)*100),"NA",(+L28/K28-1)*100))))</f>
        <v>35.762978199588161</v>
      </c>
      <c r="M29" s="86">
        <f t="shared" ref="M29" si="256">IF(AND(L28&lt;0,M28&gt;0),"LP",IF(AND(L28&gt;0,M28&lt;0),"PL",IF(OR(L28&lt;0,M28&lt;0),"Loss",IF(ISERROR((+M28/L28-1)*100),"NA",(+M28/L28-1)*100))))</f>
        <v>-11.220627587190712</v>
      </c>
      <c r="N29" s="87">
        <f t="shared" ref="N29" si="257">IF(AND(M28&lt;0,N28&gt;0),"LP",IF(AND(M28&gt;0,N28&lt;0),"PL",IF(OR(M28&lt;0,N28&lt;0),"Loss",IF(ISERROR((+N28/M28-1)*100),"NA",(+N28/M28-1)*100))))</f>
        <v>11.690549206130152</v>
      </c>
      <c r="O29" s="85"/>
      <c r="P29" s="86">
        <f t="shared" ref="P29" si="258">IF(AND(O28&lt;0,P28&gt;0),"LP",IF(AND(O28&gt;0,P28&lt;0),"PL",IF(OR(O28&lt;0,P28&lt;0),"Loss",IF(ISERROR((+P28/O28-1)*100),"NA",(+P28/O28-1)*100))))</f>
        <v>85.842956983219224</v>
      </c>
      <c r="Q29" s="86">
        <f t="shared" ref="Q29" si="259">IF(AND(P28&lt;0,Q28&gt;0),"LP",IF(AND(P28&gt;0,Q28&lt;0),"PL",IF(OR(P28&lt;0,Q28&lt;0),"Loss",IF(ISERROR((+Q28/P28-1)*100),"NA",(+Q28/P28-1)*100))))</f>
        <v>194.68487310461379</v>
      </c>
      <c r="R29" s="86">
        <f t="shared" ref="R29" si="260">IF(AND(Q28&lt;0,R28&gt;0),"LP",IF(AND(Q28&gt;0,R28&lt;0),"PL",IF(OR(Q28&lt;0,R28&lt;0),"Loss",IF(ISERROR((+R28/Q28-1)*100),"NA",(+R28/Q28-1)*100))))</f>
        <v>57.183608011738166</v>
      </c>
      <c r="S29" s="86">
        <f t="shared" ref="S29" si="261">IF(AND(R28&lt;0,S28&gt;0),"LP",IF(AND(R28&gt;0,S28&lt;0),"PL",IF(OR(R28&lt;0,S28&lt;0),"Loss",IF(ISERROR((+S28/R28-1)*100),"NA",(+S28/R28-1)*100))))</f>
        <v>15.3755338063712</v>
      </c>
      <c r="T29" s="87">
        <f t="shared" ref="T29" si="262">IF(AND(S28&lt;0,T28&gt;0),"LP",IF(AND(S28&gt;0,T28&lt;0),"PL",IF(OR(S28&lt;0,T28&lt;0),"Loss",IF(ISERROR((+T28/S28-1)*100),"NA",(+T28/S28-1)*100))))</f>
        <v>19.143503659552419</v>
      </c>
      <c r="U29" s="85"/>
      <c r="V29" s="86">
        <f t="shared" ref="V29" si="263">IF(AND(U28&lt;0,V28&gt;0),"LP",IF(AND(U28&gt;0,V28&lt;0),"PL",IF(OR(U28&lt;0,V28&lt;0),"Loss",IF(ISERROR((+V28/U28-1)*100),"NA",(+V28/U28-1)*100))))</f>
        <v>3.8277521669967562</v>
      </c>
      <c r="W29" s="86">
        <f t="shared" ref="W29" si="264">IF(AND(V28&lt;0,W28&gt;0),"LP",IF(AND(V28&gt;0,W28&lt;0),"PL",IF(OR(V28&lt;0,W28&lt;0),"Loss",IF(ISERROR((+W28/V28-1)*100),"NA",(+W28/V28-1)*100))))</f>
        <v>27.984632010521658</v>
      </c>
      <c r="X29" s="86">
        <f t="shared" ref="X29" si="265">IF(AND(W28&lt;0,X28&gt;0),"LP",IF(AND(W28&gt;0,X28&lt;0),"PL",IF(OR(W28&lt;0,X28&lt;0),"Loss",IF(ISERROR((+X28/W28-1)*100),"NA",(+X28/W28-1)*100))))</f>
        <v>34.718451582955744</v>
      </c>
      <c r="Y29" s="86">
        <f t="shared" ref="Y29" si="266">IF(AND(X28&lt;0,Y28&gt;0),"LP",IF(AND(X28&gt;0,Y28&lt;0),"PL",IF(OR(X28&lt;0,Y28&lt;0),"Loss",IF(ISERROR((+Y28/X28-1)*100),"NA",(+Y28/X28-1)*100))))</f>
        <v>15.723422220350059</v>
      </c>
      <c r="Z29" s="87">
        <f t="shared" ref="Z29" si="267">IF(AND(Y28&lt;0,Z28&gt;0),"LP",IF(AND(Y28&gt;0,Z28&lt;0),"PL",IF(OR(Y28&lt;0,Z28&lt;0),"Loss",IF(ISERROR((+Z28/Y28-1)*100),"NA",(+Z28/Y28-1)*100))))</f>
        <v>22.460580996940791</v>
      </c>
      <c r="AA29" s="85"/>
      <c r="AB29" s="86">
        <f t="shared" ref="AB29" si="268">IF(AND(AA28&lt;0,AB28&gt;0),"LP",IF(AND(AA28&gt;0,AB28&lt;0),"PL",IF(OR(AA28&lt;0,AB28&lt;0),"Loss",IF(ISERROR((+AB28/AA28-1)*100),"NA",(+AB28/AA28-1)*100))))</f>
        <v>20.809229645219162</v>
      </c>
      <c r="AC29" s="86">
        <f t="shared" ref="AC29" si="269">IF(AND(AB28&lt;0,AC28&gt;0),"LP",IF(AND(AB28&gt;0,AC28&lt;0),"PL",IF(OR(AB28&lt;0,AC28&lt;0),"Loss",IF(ISERROR((+AC28/AB28-1)*100),"NA",(+AC28/AB28-1)*100))))</f>
        <v>-8.8295159652487349</v>
      </c>
      <c r="AD29" s="86">
        <f t="shared" ref="AD29" si="270">IF(AND(AC28&lt;0,AD28&gt;0),"LP",IF(AND(AC28&gt;0,AD28&lt;0),"PL",IF(OR(AC28&lt;0,AD28&lt;0),"Loss",IF(ISERROR((+AD28/AC28-1)*100),"NA",(+AD28/AC28-1)*100))))</f>
        <v>17.487166540435872</v>
      </c>
      <c r="AE29" s="86">
        <f t="shared" ref="AE29" si="271">IF(AND(AD28&lt;0,AE28&gt;0),"LP",IF(AND(AD28&gt;0,AE28&lt;0),"PL",IF(OR(AD28&lt;0,AE28&lt;0),"Loss",IF(ISERROR((+AE28/AD28-1)*100),"NA",(+AE28/AD28-1)*100))))</f>
        <v>10.435499685207738</v>
      </c>
      <c r="AF29" s="87">
        <f t="shared" ref="AF29" si="272">IF(AND(AE28&lt;0,AF28&gt;0),"LP",IF(AND(AE28&gt;0,AF28&lt;0),"PL",IF(OR(AE28&lt;0,AF28&lt;0),"Loss",IF(ISERROR((+AF28/AE28-1)*100),"NA",(+AF28/AE28-1)*100))))</f>
        <v>23.42977151612855</v>
      </c>
      <c r="AG29" s="85"/>
      <c r="AH29" s="86">
        <f t="shared" ref="AH29" si="273">IF(AND(AG28&lt;0,AH28&gt;0),"LP",IF(AND(AG28&gt;0,AH28&lt;0),"PL",IF(OR(AG28&lt;0,AH28&lt;0),"Loss",IF(ISERROR((+AH28/AG28-1)*100),"NA",(+AH28/AG28-1)*100))))</f>
        <v>129.82335608354401</v>
      </c>
      <c r="AI29" s="86">
        <f t="shared" ref="AI29" si="274">IF(AND(AH28&lt;0,AI28&gt;0),"LP",IF(AND(AH28&gt;0,AI28&lt;0),"PL",IF(OR(AH28&lt;0,AI28&lt;0),"Loss",IF(ISERROR((+AI28/AH28-1)*100),"NA",(+AI28/AH28-1)*100))))</f>
        <v>-10.74419227049972</v>
      </c>
      <c r="AJ29" s="86">
        <f t="shared" ref="AJ29" si="275">IF(AND(AI28&lt;0,AJ28&gt;0),"LP",IF(AND(AI28&gt;0,AJ28&lt;0),"PL",IF(OR(AI28&lt;0,AJ28&lt;0),"Loss",IF(ISERROR((+AJ28/AI28-1)*100),"NA",(+AJ28/AI28-1)*100))))</f>
        <v>44.715495450235387</v>
      </c>
      <c r="AK29" s="86">
        <f t="shared" ref="AK29" si="276">IF(AND(AJ28&lt;0,AK28&gt;0),"LP",IF(AND(AJ28&gt;0,AK28&lt;0),"PL",IF(OR(AJ28&lt;0,AK28&lt;0),"Loss",IF(ISERROR((+AK28/AJ28-1)*100),"NA",(+AK28/AJ28-1)*100))))</f>
        <v>27.909204343809655</v>
      </c>
      <c r="AL29" s="87">
        <f t="shared" ref="AL29" si="277">IF(AND(AK28&lt;0,AL28&gt;0),"LP",IF(AND(AK28&gt;0,AL28&lt;0),"PL",IF(OR(AK28&lt;0,AL28&lt;0),"Loss",IF(ISERROR((+AL28/AK28-1)*100),"NA",(+AL28/AK28-1)*100))))</f>
        <v>23.63404747333686</v>
      </c>
      <c r="AM29" s="85"/>
      <c r="AN29" s="86">
        <f t="shared" ref="AN29" si="278">IF(AND(AM28&lt;0,AN28&gt;0),"LP",IF(AND(AM28&gt;0,AN28&lt;0),"PL",IF(OR(AM28&lt;0,AN28&lt;0),"Loss",IF(ISERROR((+AN28/AM28-1)*100),"NA",(+AN28/AM28-1)*100))))</f>
        <v>45.679135328983421</v>
      </c>
      <c r="AO29" s="86">
        <f t="shared" ref="AO29" si="279">IF(AND(AN28&lt;0,AO28&gt;0),"LP",IF(AND(AN28&gt;0,AO28&lt;0),"PL",IF(OR(AN28&lt;0,AO28&lt;0),"Loss",IF(ISERROR((+AO28/AN28-1)*100),"NA",(+AO28/AN28-1)*100))))</f>
        <v>23.543490153172876</v>
      </c>
      <c r="AP29" s="86">
        <f t="shared" ref="AP29" si="280">IF(AND(AO28&lt;0,AP28&gt;0),"LP",IF(AND(AO28&gt;0,AP28&lt;0),"PL",IF(OR(AO28&lt;0,AP28&lt;0),"Loss",IF(ISERROR((+AP28/AO28-1)*100),"NA",(+AP28/AO28-1)*100))))</f>
        <v>15.946200254607845</v>
      </c>
      <c r="AQ29" s="86">
        <f t="shared" ref="AQ29" si="281">IF(AND(AP28&lt;0,AQ28&gt;0),"LP",IF(AND(AP28&gt;0,AQ28&lt;0),"PL",IF(OR(AP28&lt;0,AQ28&lt;0),"Loss",IF(ISERROR((+AQ28/AP28-1)*100),"NA",(+AQ28/AP28-1)*100))))</f>
        <v>11.76203824243871</v>
      </c>
      <c r="AR29" s="87">
        <f t="shared" ref="AR29" si="282">IF(AND(AQ28&lt;0,AR28&gt;0),"LP",IF(AND(AQ28&gt;0,AR28&lt;0),"PL",IF(OR(AQ28&lt;0,AR28&lt;0),"Loss",IF(ISERROR((+AR28/AQ28-1)*100),"NA",(+AR28/AQ28-1)*100))))</f>
        <v>19.708491760744163</v>
      </c>
      <c r="AS29" s="85"/>
      <c r="AT29" s="86">
        <f t="shared" ref="AT29" si="283">IF(AND(AS28&lt;0,AT28&gt;0),"LP",IF(AND(AS28&gt;0,AT28&lt;0),"PL",IF(OR(AS28&lt;0,AT28&lt;0),"Loss",IF(ISERROR((+AT28/AS28-1)*100),"NA",(+AT28/AS28-1)*100))))</f>
        <v>-27.791285593660032</v>
      </c>
      <c r="AU29" s="86">
        <f t="shared" ref="AU29" si="284">IF(AND(AT28&lt;0,AU28&gt;0),"LP",IF(AND(AT28&gt;0,AU28&lt;0),"PL",IF(OR(AT28&lt;0,AU28&lt;0),"Loss",IF(ISERROR((+AU28/AT28-1)*100),"NA",(+AU28/AT28-1)*100))))</f>
        <v>37.19691739810338</v>
      </c>
      <c r="AV29" s="86">
        <f t="shared" ref="AV29" si="285">IF(AND(AU28&lt;0,AV28&gt;0),"LP",IF(AND(AU28&gt;0,AV28&lt;0),"PL",IF(OR(AU28&lt;0,AV28&lt;0),"Loss",IF(ISERROR((+AV28/AU28-1)*100),"NA",(+AV28/AU28-1)*100))))</f>
        <v>69.666567400211733</v>
      </c>
      <c r="AW29" s="86">
        <f t="shared" ref="AW29" si="286">IF(AND(AV28&lt;0,AW28&gt;0),"LP",IF(AND(AV28&gt;0,AW28&lt;0),"PL",IF(OR(AV28&lt;0,AW28&lt;0),"Loss",IF(ISERROR((+AW28/AV28-1)*100),"NA",(+AW28/AV28-1)*100))))</f>
        <v>-7.7481107731402599</v>
      </c>
      <c r="AX29" s="87">
        <f t="shared" ref="AX29" si="287">IF(AND(AW28&lt;0,AX28&gt;0),"LP",IF(AND(AW28&gt;0,AX28&lt;0),"PL",IF(OR(AW28&lt;0,AX28&lt;0),"Loss",IF(ISERROR((+AX28/AW28-1)*100),"NA",(+AX28/AW28-1)*100))))</f>
        <v>11.126315789473406</v>
      </c>
      <c r="AY29" s="85"/>
      <c r="AZ29" s="86">
        <f t="shared" ref="AZ29" si="288">IF(AND(AY28&lt;0,AZ28&gt;0),"LP",IF(AND(AY28&gt;0,AZ28&lt;0),"PL",IF(OR(AY28&lt;0,AZ28&lt;0),"Loss",IF(ISERROR((+AZ28/AY28-1)*100),"NA",(+AZ28/AY28-1)*100))))</f>
        <v>87.734133913833887</v>
      </c>
      <c r="BA29" s="86">
        <f t="shared" ref="BA29" si="289">IF(AND(AZ28&lt;0,BA28&gt;0),"LP",IF(AND(AZ28&gt;0,BA28&lt;0),"PL",IF(OR(AZ28&lt;0,BA28&lt;0),"Loss",IF(ISERROR((+BA28/AZ28-1)*100),"NA",(+BA28/AZ28-1)*100))))</f>
        <v>24.45096427684026</v>
      </c>
      <c r="BB29" s="86">
        <f t="shared" ref="BB29" si="290">IF(AND(BA28&lt;0,BB28&gt;0),"LP",IF(AND(BA28&gt;0,BB28&lt;0),"PL",IF(OR(BA28&lt;0,BB28&lt;0),"Loss",IF(ISERROR((+BB28/BA28-1)*100),"NA",(+BB28/BA28-1)*100))))</f>
        <v>21.491595186718172</v>
      </c>
      <c r="BC29" s="86">
        <f t="shared" ref="BC29" si="291">IF(AND(BB28&lt;0,BC28&gt;0),"LP",IF(AND(BB28&gt;0,BC28&lt;0),"PL",IF(OR(BB28&lt;0,BC28&lt;0),"Loss",IF(ISERROR((+BC28/BB28-1)*100),"NA",(+BC28/BB28-1)*100))))</f>
        <v>2.6170588293336072</v>
      </c>
      <c r="BD29" s="87">
        <f t="shared" ref="BD29" si="292">IF(AND(BC28&lt;0,BD28&gt;0),"LP",IF(AND(BC28&gt;0,BD28&lt;0),"PL",IF(OR(BC28&lt;0,BD28&lt;0),"Loss",IF(ISERROR((+BD28/BC28-1)*100),"NA",(+BD28/BC28-1)*100))))</f>
        <v>18.794327618474703</v>
      </c>
      <c r="BE29" s="85"/>
      <c r="BF29" s="86">
        <f t="shared" ref="BF29" si="293">IF(AND(BE28&lt;0,BF28&gt;0),"LP",IF(AND(BE28&gt;0,BF28&lt;0),"PL",IF(OR(BE28&lt;0,BF28&lt;0),"Loss",IF(ISERROR((+BF28/BE28-1)*100),"NA",(+BF28/BE28-1)*100))))</f>
        <v>21.952399603714024</v>
      </c>
      <c r="BG29" s="86">
        <f t="shared" ref="BG29" si="294">IF(AND(BF28&lt;0,BG28&gt;0),"LP",IF(AND(BF28&gt;0,BG28&lt;0),"PL",IF(OR(BF28&lt;0,BG28&lt;0),"Loss",IF(ISERROR((+BG28/BF28-1)*100),"NA",(+BG28/BF28-1)*100))))</f>
        <v>29.151159056129615</v>
      </c>
      <c r="BH29" s="86">
        <f t="shared" ref="BH29" si="295">IF(AND(BG28&lt;0,BH28&gt;0),"LP",IF(AND(BG28&gt;0,BH28&lt;0),"PL",IF(OR(BG28&lt;0,BH28&lt;0),"Loss",IF(ISERROR((+BH28/BG28-1)*100),"NA",(+BH28/BG28-1)*100))))</f>
        <v>28.557218296982434</v>
      </c>
      <c r="BI29" s="86">
        <f t="shared" ref="BI29" si="296">IF(AND(BH28&lt;0,BI28&gt;0),"LP",IF(AND(BH28&gt;0,BI28&lt;0),"PL",IF(OR(BH28&lt;0,BI28&lt;0),"Loss",IF(ISERROR((+BI28/BH28-1)*100),"NA",(+BI28/BH28-1)*100))))</f>
        <v>3.0870979125681819</v>
      </c>
      <c r="BJ29" s="87">
        <f t="shared" ref="BJ29" si="297">IF(AND(BI28&lt;0,BJ28&gt;0),"LP",IF(AND(BI28&gt;0,BJ28&lt;0),"PL",IF(OR(BI28&lt;0,BJ28&lt;0),"Loss",IF(ISERROR((+BJ28/BI28-1)*100),"NA",(+BJ28/BI28-1)*100))))</f>
        <v>27.809601543814356</v>
      </c>
      <c r="BK29" s="85"/>
      <c r="BL29" s="86">
        <f t="shared" ref="BL29" si="298">IF(AND(BK28&lt;0,BL28&gt;0),"LP",IF(AND(BK28&gt;0,BL28&lt;0),"PL",IF(OR(BK28&lt;0,BL28&lt;0),"Loss",IF(ISERROR((+BL28/BK28-1)*100),"NA",(+BL28/BK28-1)*100))))</f>
        <v>18.621160409556325</v>
      </c>
      <c r="BM29" s="86">
        <f t="shared" ref="BM29" si="299">IF(AND(BL28&lt;0,BM28&gt;0),"LP",IF(AND(BL28&gt;0,BM28&lt;0),"PL",IF(OR(BL28&lt;0,BM28&lt;0),"Loss",IF(ISERROR((+BM28/BL28-1)*100),"NA",(+BM28/BL28-1)*100))))</f>
        <v>58.525952353550359</v>
      </c>
      <c r="BN29" s="86">
        <f t="shared" ref="BN29" si="300">IF(AND(BM28&lt;0,BN28&gt;0),"LP",IF(AND(BM28&gt;0,BN28&lt;0),"PL",IF(OR(BM28&lt;0,BN28&lt;0),"Loss",IF(ISERROR((+BN28/BM28-1)*100),"NA",(+BN28/BM28-1)*100))))</f>
        <v>25.651502215717482</v>
      </c>
      <c r="BO29" s="86">
        <f t="shared" ref="BO29" si="301">IF(AND(BN28&lt;0,BO28&gt;0),"LP",IF(AND(BN28&gt;0,BO28&lt;0),"PL",IF(OR(BN28&lt;0,BO28&lt;0),"Loss",IF(ISERROR((+BO28/BN28-1)*100),"NA",(+BO28/BN28-1)*100))))</f>
        <v>8.6068304592778802</v>
      </c>
      <c r="BP29" s="87">
        <f t="shared" ref="BP29" si="302">IF(AND(BO28&lt;0,BP28&gt;0),"LP",IF(AND(BO28&gt;0,BP28&lt;0),"PL",IF(OR(BO28&lt;0,BP28&lt;0),"Loss",IF(ISERROR((+BP28/BO28-1)*100),"NA",(+BP28/BO28-1)*100))))</f>
        <v>10.553832514094852</v>
      </c>
      <c r="BQ29" s="85"/>
      <c r="BR29" s="86">
        <f t="shared" ref="BR29" si="303">IF(AND(BQ28&lt;0,BR28&gt;0),"LP",IF(AND(BQ28&gt;0,BR28&lt;0),"PL",IF(OR(BQ28&lt;0,BR28&lt;0),"Loss",IF(ISERROR((+BR28/BQ28-1)*100),"NA",(+BR28/BQ28-1)*100))))</f>
        <v>-4.7055580965966737</v>
      </c>
      <c r="BS29" s="86">
        <f t="shared" ref="BS29" si="304">IF(AND(BR28&lt;0,BS28&gt;0),"LP",IF(AND(BR28&gt;0,BS28&lt;0),"PL",IF(OR(BR28&lt;0,BS28&lt;0),"Loss",IF(ISERROR((+BS28/BR28-1)*100),"NA",(+BS28/BR28-1)*100))))</f>
        <v>7.4253761514682104</v>
      </c>
      <c r="BT29" s="86">
        <f t="shared" ref="BT29" si="305">IF(AND(BS28&lt;0,BT28&gt;0),"LP",IF(AND(BS28&gt;0,BT28&lt;0),"PL",IF(OR(BS28&lt;0,BT28&lt;0),"Loss",IF(ISERROR((+BT28/BS28-1)*100),"NA",(+BT28/BS28-1)*100))))</f>
        <v>26.220873791092302</v>
      </c>
      <c r="BU29" s="86">
        <f t="shared" ref="BU29" si="306">IF(AND(BT28&lt;0,BU28&gt;0),"LP",IF(AND(BT28&gt;0,BU28&lt;0),"PL",IF(OR(BT28&lt;0,BU28&lt;0),"Loss",IF(ISERROR((+BU28/BT28-1)*100),"NA",(+BU28/BT28-1)*100))))</f>
        <v>20.955668865277509</v>
      </c>
      <c r="BV29" s="87">
        <f t="shared" ref="BV29" si="307">IF(AND(BU28&lt;0,BV28&gt;0),"LP",IF(AND(BU28&gt;0,BV28&lt;0),"PL",IF(OR(BU28&lt;0,BV28&lt;0),"Loss",IF(ISERROR((+BV28/BU28-1)*100),"NA",(+BV28/BU28-1)*100))))</f>
        <v>19.68218339932346</v>
      </c>
      <c r="BW29" s="85"/>
      <c r="BX29" s="86">
        <f t="shared" ref="BX29" si="308">IF(AND(BW28&lt;0,BX28&gt;0),"LP",IF(AND(BW28&gt;0,BX28&lt;0),"PL",IF(OR(BW28&lt;0,BX28&lt;0),"Loss",IF(ISERROR((+BX28/BW28-1)*100),"NA",(+BX28/BW28-1)*100))))</f>
        <v>-11.657318328659228</v>
      </c>
      <c r="BY29" s="86">
        <f t="shared" ref="BY29" si="309">IF(AND(BX28&lt;0,BY28&gt;0),"LP",IF(AND(BX28&gt;0,BY28&lt;0),"PL",IF(OR(BX28&lt;0,BY28&lt;0),"Loss",IF(ISERROR((+BY28/BX28-1)*100),"NA",(+BY28/BX28-1)*100))))</f>
        <v>-21.889472679599375</v>
      </c>
      <c r="BZ29" s="86">
        <f t="shared" ref="BZ29" si="310">IF(AND(BY28&lt;0,BZ28&gt;0),"LP",IF(AND(BY28&gt;0,BZ28&lt;0),"PL",IF(OR(BY28&lt;0,BZ28&lt;0),"Loss",IF(ISERROR((+BZ28/BY28-1)*100),"NA",(+BZ28/BY28-1)*100))))</f>
        <v>50.051445621977649</v>
      </c>
      <c r="CA29" s="86">
        <f t="shared" ref="CA29" si="311">IF(AND(BZ28&lt;0,CA28&gt;0),"LP",IF(AND(BZ28&gt;0,CA28&lt;0),"PL",IF(OR(BZ28&lt;0,CA28&lt;0),"Loss",IF(ISERROR((+CA28/BZ28-1)*100),"NA",(+CA28/BZ28-1)*100))))</f>
        <v>11.774730943874889</v>
      </c>
      <c r="CB29" s="87">
        <f t="shared" ref="CB29" si="312">IF(AND(CA28&lt;0,CB28&gt;0),"LP",IF(AND(CA28&gt;0,CB28&lt;0),"PL",IF(OR(CA28&lt;0,CB28&lt;0),"Loss",IF(ISERROR((+CB28/CA28-1)*100),"NA",(+CB28/CA28-1)*100))))</f>
        <v>23.769241648946537</v>
      </c>
      <c r="CC29" s="85"/>
      <c r="CD29" s="86">
        <f t="shared" ref="CD29" si="313">IF(AND(CC28&lt;0,CD28&gt;0),"LP",IF(AND(CC28&gt;0,CD28&lt;0),"PL",IF(OR(CC28&lt;0,CD28&lt;0),"Loss",IF(ISERROR((+CD28/CC28-1)*100),"NA",(+CD28/CC28-1)*100))))</f>
        <v>3.1489732090168365</v>
      </c>
      <c r="CE29" s="86">
        <f t="shared" ref="CE29" si="314">IF(AND(CD28&lt;0,CE28&gt;0),"LP",IF(AND(CD28&gt;0,CE28&lt;0),"PL",IF(OR(CD28&lt;0,CE28&lt;0),"Loss",IF(ISERROR((+CE28/CD28-1)*100),"NA",(+CE28/CD28-1)*100))))</f>
        <v>12.138418301307929</v>
      </c>
      <c r="CF29" s="86">
        <f t="shared" ref="CF29" si="315">IF(AND(CE28&lt;0,CF28&gt;0),"LP",IF(AND(CE28&gt;0,CF28&lt;0),"PL",IF(OR(CE28&lt;0,CF28&lt;0),"Loss",IF(ISERROR((+CF28/CE28-1)*100),"NA",(+CF28/CE28-1)*100))))</f>
        <v>19.346219334102944</v>
      </c>
      <c r="CG29" s="86">
        <f t="shared" ref="CG29" si="316">IF(AND(CF28&lt;0,CG28&gt;0),"LP",IF(AND(CF28&gt;0,CG28&lt;0),"PL",IF(OR(CF28&lt;0,CG28&lt;0),"Loss",IF(ISERROR((+CG28/CF28-1)*100),"NA",(+CG28/CF28-1)*100))))</f>
        <v>10.341421491114788</v>
      </c>
      <c r="CH29" s="87">
        <f t="shared" ref="CH29" si="317">IF(AND(CG28&lt;0,CH28&gt;0),"LP",IF(AND(CG28&gt;0,CH28&lt;0),"PL",IF(OR(CG28&lt;0,CH28&lt;0),"Loss",IF(ISERROR((+CH28/CG28-1)*100),"NA",(+CH28/CG28-1)*100))))</f>
        <v>22.361421846700669</v>
      </c>
      <c r="CI29" s="85"/>
      <c r="CJ29" s="86">
        <f t="shared" ref="CJ29" si="318">IF(AND(CI28&lt;0,CJ28&gt;0),"LP",IF(AND(CI28&gt;0,CJ28&lt;0),"PL",IF(OR(CI28&lt;0,CJ28&lt;0),"Loss",IF(ISERROR((+CJ28/CI28-1)*100),"NA",(+CJ28/CI28-1)*100))))</f>
        <v>45.43826182669595</v>
      </c>
      <c r="CK29" s="86">
        <f t="shared" ref="CK29" si="319">IF(AND(CJ28&lt;0,CK28&gt;0),"LP",IF(AND(CJ28&gt;0,CK28&lt;0),"PL",IF(OR(CJ28&lt;0,CK28&lt;0),"Loss",IF(ISERROR((+CK28/CJ28-1)*100),"NA",(+CK28/CJ28-1)*100))))</f>
        <v>47.669066361973478</v>
      </c>
      <c r="CL29" s="86">
        <f t="shared" ref="CL29" si="320">IF(AND(CK28&lt;0,CL28&gt;0),"LP",IF(AND(CK28&gt;0,CL28&lt;0),"PL",IF(OR(CK28&lt;0,CL28&lt;0),"Loss",IF(ISERROR((+CL28/CK28-1)*100),"NA",(+CL28/CK28-1)*100))))</f>
        <v>13.670030200143412</v>
      </c>
      <c r="CM29" s="86">
        <f t="shared" ref="CM29" si="321">IF(AND(CL28&lt;0,CM28&gt;0),"LP",IF(AND(CL28&gt;0,CM28&lt;0),"PL",IF(OR(CL28&lt;0,CM28&lt;0),"Loss",IF(ISERROR((+CM28/CL28-1)*100),"NA",(+CM28/CL28-1)*100))))</f>
        <v>16.893401402017471</v>
      </c>
      <c r="CN29" s="87">
        <f t="shared" ref="CN29" si="322">IF(AND(CM28&lt;0,CN28&gt;0),"LP",IF(AND(CM28&gt;0,CN28&lt;0),"PL",IF(OR(CM28&lt;0,CN28&lt;0),"Loss",IF(ISERROR((+CN28/CM28-1)*100),"NA",(+CN28/CM28-1)*100))))</f>
        <v>30.49096444895747</v>
      </c>
      <c r="CO29" s="85"/>
      <c r="CP29" s="86">
        <f t="shared" ref="CP29" si="323">IF(AND(CO28&lt;0,CP28&gt;0),"LP",IF(AND(CO28&gt;0,CP28&lt;0),"PL",IF(OR(CO28&lt;0,CP28&lt;0),"Loss",IF(ISERROR((+CP28/CO28-1)*100),"NA",(+CP28/CO28-1)*100))))</f>
        <v>-16.183696877262697</v>
      </c>
      <c r="CQ29" s="86">
        <f t="shared" ref="CQ29" si="324">IF(AND(CP28&lt;0,CQ28&gt;0),"LP",IF(AND(CP28&gt;0,CQ28&lt;0),"PL",IF(OR(CP28&lt;0,CQ28&lt;0),"Loss",IF(ISERROR((+CQ28/CP28-1)*100),"NA",(+CQ28/CP28-1)*100))))</f>
        <v>18.328944985855401</v>
      </c>
      <c r="CR29" s="86">
        <f t="shared" ref="CR29" si="325">IF(AND(CQ28&lt;0,CR28&gt;0),"LP",IF(AND(CQ28&gt;0,CR28&lt;0),"PL",IF(OR(CQ28&lt;0,CR28&lt;0),"Loss",IF(ISERROR((+CR28/CQ28-1)*100),"NA",(+CR28/CQ28-1)*100))))</f>
        <v>31.846632030765896</v>
      </c>
      <c r="CS29" s="86">
        <f t="shared" ref="CS29" si="326">IF(AND(CR28&lt;0,CS28&gt;0),"LP",IF(AND(CR28&gt;0,CS28&lt;0),"PL",IF(OR(CR28&lt;0,CS28&lt;0),"Loss",IF(ISERROR((+CS28/CR28-1)*100),"NA",(+CS28/CR28-1)*100))))</f>
        <v>13.90002242138204</v>
      </c>
      <c r="CT29" s="87">
        <f t="shared" ref="CT29" si="327">IF(AND(CS28&lt;0,CT28&gt;0),"LP",IF(AND(CS28&gt;0,CT28&lt;0),"PL",IF(OR(CS28&lt;0,CT28&lt;0),"Loss",IF(ISERROR((+CT28/CS28-1)*100),"NA",(+CT28/CS28-1)*100))))</f>
        <v>15.536859065660336</v>
      </c>
      <c r="CU29" s="85"/>
      <c r="CV29" s="86">
        <f t="shared" ref="CV29" si="328">IF(AND(CU28&lt;0,CV28&gt;0),"LP",IF(AND(CU28&gt;0,CV28&lt;0),"PL",IF(OR(CU28&lt;0,CV28&lt;0),"Loss",IF(ISERROR((+CV28/CU28-1)*100),"NA",(+CV28/CU28-1)*100))))</f>
        <v>3.3530505273932087</v>
      </c>
      <c r="CW29" s="86">
        <f t="shared" ref="CW29" si="329">IF(AND(CV28&lt;0,CW28&gt;0),"LP",IF(AND(CV28&gt;0,CW28&lt;0),"PL",IF(OR(CV28&lt;0,CW28&lt;0),"Loss",IF(ISERROR((+CW28/CV28-1)*100),"NA",(+CW28/CV28-1)*100))))</f>
        <v>48.593875178406876</v>
      </c>
      <c r="CX29" s="86">
        <f t="shared" ref="CX29" si="330">IF(AND(CW28&lt;0,CX28&gt;0),"LP",IF(AND(CW28&gt;0,CX28&lt;0),"PL",IF(OR(CW28&lt;0,CX28&lt;0),"Loss",IF(ISERROR((+CX28/CW28-1)*100),"NA",(+CX28/CW28-1)*100))))</f>
        <v>25.884687317750132</v>
      </c>
      <c r="CY29" s="86">
        <f t="shared" ref="CY29" si="331">IF(AND(CX28&lt;0,CY28&gt;0),"LP",IF(AND(CX28&gt;0,CY28&lt;0),"PL",IF(OR(CX28&lt;0,CY28&lt;0),"Loss",IF(ISERROR((+CY28/CX28-1)*100),"NA",(+CY28/CX28-1)*100))))</f>
        <v>22.198326546955794</v>
      </c>
      <c r="CZ29" s="87">
        <f t="shared" ref="CZ29" si="332">IF(AND(CY28&lt;0,CZ28&gt;0),"LP",IF(AND(CY28&gt;0,CZ28&lt;0),"PL",IF(OR(CY28&lt;0,CZ28&lt;0),"Loss",IF(ISERROR((+CZ28/CY28-1)*100),"NA",(+CZ28/CY28-1)*100))))</f>
        <v>15.323974830681152</v>
      </c>
      <c r="DA29" s="85"/>
      <c r="DB29" s="86">
        <f t="shared" ref="DB29" si="333">IF(AND(DA28&lt;0,DB28&gt;0),"LP",IF(AND(DA28&gt;0,DB28&lt;0),"PL",IF(OR(DA28&lt;0,DB28&lt;0),"Loss",IF(ISERROR((+DB28/DA28-1)*100),"NA",(+DB28/DA28-1)*100))))</f>
        <v>6.6260557590253288</v>
      </c>
      <c r="DC29" s="86">
        <f t="shared" ref="DC29" si="334">IF(AND(DB28&lt;0,DC28&gt;0),"LP",IF(AND(DB28&gt;0,DC28&lt;0),"PL",IF(OR(DB28&lt;0,DC28&lt;0),"Loss",IF(ISERROR((+DC28/DB28-1)*100),"NA",(+DC28/DB28-1)*100))))</f>
        <v>129.47670954400476</v>
      </c>
      <c r="DD29" s="86">
        <f t="shared" ref="DD29" si="335">IF(AND(DC28&lt;0,DD28&gt;0),"LP",IF(AND(DC28&gt;0,DD28&lt;0),"PL",IF(OR(DC28&lt;0,DD28&lt;0),"Loss",IF(ISERROR((+DD28/DC28-1)*100),"NA",(+DD28/DC28-1)*100))))</f>
        <v>41.482618523949164</v>
      </c>
      <c r="DE29" s="86">
        <f t="shared" ref="DE29" si="336">IF(AND(DD28&lt;0,DE28&gt;0),"LP",IF(AND(DD28&gt;0,DE28&lt;0),"PL",IF(OR(DD28&lt;0,DE28&lt;0),"Loss",IF(ISERROR((+DE28/DD28-1)*100),"NA",(+DE28/DD28-1)*100))))</f>
        <v>14.733365984501813</v>
      </c>
      <c r="DF29" s="87">
        <f t="shared" ref="DF29" si="337">IF(AND(DE28&lt;0,DF28&gt;0),"LP",IF(AND(DE28&gt;0,DF28&lt;0),"PL",IF(OR(DE28&lt;0,DF28&lt;0),"Loss",IF(ISERROR((+DF28/DE28-1)*100),"NA",(+DF28/DE28-1)*100))))</f>
        <v>14.840289220109115</v>
      </c>
      <c r="DG29" s="85"/>
      <c r="DH29" s="86">
        <f t="shared" ref="DH29" si="338">IF(AND(DG28&lt;0,DH28&gt;0),"LP",IF(AND(DG28&gt;0,DH28&lt;0),"PL",IF(OR(DG28&lt;0,DH28&lt;0),"Loss",IF(ISERROR((+DH28/DG28-1)*100),"NA",(+DH28/DG28-1)*100))))</f>
        <v>0.24232081911264025</v>
      </c>
      <c r="DI29" s="86">
        <f t="shared" ref="DI29" si="339">IF(AND(DH28&lt;0,DI28&gt;0),"LP",IF(AND(DH28&gt;0,DI28&lt;0),"PL",IF(OR(DH28&lt;0,DI28&lt;0),"Loss",IF(ISERROR((+DI28/DH28-1)*100),"NA",(+DI28/DH28-1)*100))))</f>
        <v>32.702751012903875</v>
      </c>
      <c r="DJ29" s="86">
        <f t="shared" ref="DJ29" si="340">IF(AND(DI28&lt;0,DJ28&gt;0),"LP",IF(AND(DI28&gt;0,DJ28&lt;0),"PL",IF(OR(DI28&lt;0,DJ28&lt;0),"Loss",IF(ISERROR((+DJ28/DI28-1)*100),"NA",(+DJ28/DI28-1)*100))))</f>
        <v>44.649769570474284</v>
      </c>
      <c r="DK29" s="86">
        <f t="shared" ref="DK29" si="341">IF(AND(DJ28&lt;0,DK28&gt;0),"LP",IF(AND(DJ28&gt;0,DK28&lt;0),"PL",IF(OR(DJ28&lt;0,DK28&lt;0),"Loss",IF(ISERROR((+DK28/DJ28-1)*100),"NA",(+DK28/DJ28-1)*100))))</f>
        <v>29.765444625118565</v>
      </c>
      <c r="DL29" s="87">
        <f t="shared" ref="DL29" si="342">IF(AND(DK28&lt;0,DL28&gt;0),"LP",IF(AND(DK28&gt;0,DL28&lt;0),"PL",IF(OR(DK28&lt;0,DL28&lt;0),"Loss",IF(ISERROR((+DL28/DK28-1)*100),"NA",(+DL28/DK28-1)*100))))</f>
        <v>17.538052529784487</v>
      </c>
      <c r="DM29" s="85"/>
      <c r="DN29" s="86">
        <f t="shared" ref="DN29" si="343">IF(AND(DM28&lt;0,DN28&gt;0),"LP",IF(AND(DM28&gt;0,DN28&lt;0),"PL",IF(OR(DM28&lt;0,DN28&lt;0),"Loss",IF(ISERROR((+DN28/DM28-1)*100),"NA",(+DN28/DM28-1)*100))))</f>
        <v>62.648106904231504</v>
      </c>
      <c r="DO29" s="86">
        <f t="shared" ref="DO29" si="344">IF(AND(DN28&lt;0,DO28&gt;0),"LP",IF(AND(DN28&gt;0,DO28&lt;0),"PL",IF(OR(DN28&lt;0,DO28&lt;0),"Loss",IF(ISERROR((+DO28/DN28-1)*100),"NA",(+DO28/DN28-1)*100))))</f>
        <v>8.4486984622549333</v>
      </c>
      <c r="DP29" s="86">
        <f t="shared" ref="DP29" si="345">IF(AND(DO28&lt;0,DP28&gt;0),"LP",IF(AND(DO28&gt;0,DP28&lt;0),"PL",IF(OR(DO28&lt;0,DP28&lt;0),"Loss",IF(ISERROR((+DP28/DO28-1)*100),"NA",(+DP28/DO28-1)*100))))</f>
        <v>27.930908218537787</v>
      </c>
      <c r="DQ29" s="86">
        <f t="shared" ref="DQ29" si="346">IF(AND(DP28&lt;0,DQ28&gt;0),"LP",IF(AND(DP28&gt;0,DQ28&lt;0),"PL",IF(OR(DP28&lt;0,DQ28&lt;0),"Loss",IF(ISERROR((+DQ28/DP28-1)*100),"NA",(+DQ28/DP28-1)*100))))</f>
        <v>12.735406040268703</v>
      </c>
      <c r="DR29" s="87">
        <f t="shared" ref="DR29" si="347">IF(AND(DQ28&lt;0,DR28&gt;0),"LP",IF(AND(DQ28&gt;0,DR28&lt;0),"PL",IF(OR(DQ28&lt;0,DR28&lt;0),"Loss",IF(ISERROR((+DR28/DQ28-1)*100),"NA",(+DR28/DQ28-1)*100))))</f>
        <v>24.918207462527377</v>
      </c>
      <c r="DS29" s="85"/>
      <c r="DT29" s="86">
        <f t="shared" ref="DT29" si="348">IF(AND(DS28&lt;0,DT28&gt;0),"LP",IF(AND(DS28&gt;0,DT28&lt;0),"PL",IF(OR(DS28&lt;0,DT28&lt;0),"Loss",IF(ISERROR((+DT28/DS28-1)*100),"NA",(+DT28/DS28-1)*100))))</f>
        <v>-30.334699592841076</v>
      </c>
      <c r="DU29" s="86">
        <f t="shared" ref="DU29" si="349">IF(AND(DT28&lt;0,DU28&gt;0),"LP",IF(AND(DT28&gt;0,DU28&lt;0),"PL",IF(OR(DT28&lt;0,DU28&lt;0),"Loss",IF(ISERROR((+DU28/DT28-1)*100),"NA",(+DU28/DT28-1)*100))))</f>
        <v>16.554378741236995</v>
      </c>
      <c r="DV29" s="86">
        <f t="shared" ref="DV29" si="350">IF(AND(DU28&lt;0,DV28&gt;0),"LP",IF(AND(DU28&gt;0,DV28&lt;0),"PL",IF(OR(DU28&lt;0,DV28&lt;0),"Loss",IF(ISERROR((+DV28/DU28-1)*100),"NA",(+DV28/DU28-1)*100))))</f>
        <v>79.979239217787381</v>
      </c>
      <c r="DW29" s="86">
        <f t="shared" ref="DW29" si="351">IF(AND(DV28&lt;0,DW28&gt;0),"LP",IF(AND(DV28&gt;0,DW28&lt;0),"PL",IF(OR(DV28&lt;0,DW28&lt;0),"Loss",IF(ISERROR((+DW28/DV28-1)*100),"NA",(+DW28/DV28-1)*100))))</f>
        <v>-0.48532801576184337</v>
      </c>
      <c r="DX29" s="87">
        <f t="shared" ref="DX29" si="352">IF(AND(DW28&lt;0,DX28&gt;0),"LP",IF(AND(DW28&gt;0,DX28&lt;0),"PL",IF(OR(DW28&lt;0,DX28&lt;0),"Loss",IF(ISERROR((+DX28/DW28-1)*100),"NA",(+DX28/DW28-1)*100))))</f>
        <v>11.476682909501502</v>
      </c>
      <c r="DY29" s="85"/>
      <c r="DZ29" s="86">
        <f t="shared" ref="DZ29" si="353">IF(AND(DY28&lt;0,DZ28&gt;0),"LP",IF(AND(DY28&gt;0,DZ28&lt;0),"PL",IF(OR(DY28&lt;0,DZ28&lt;0),"Loss",IF(ISERROR((+DZ28/DY28-1)*100),"NA",(+DZ28/DY28-1)*100))))</f>
        <v>26.775672537957853</v>
      </c>
      <c r="EA29" s="86">
        <f t="shared" ref="EA29" si="354">IF(AND(DZ28&lt;0,EA28&gt;0),"LP",IF(AND(DZ28&gt;0,EA28&lt;0),"PL",IF(OR(DZ28&lt;0,EA28&lt;0),"Loss",IF(ISERROR((+EA28/DZ28-1)*100),"NA",(+EA28/DZ28-1)*100))))</f>
        <v>24.452826948976881</v>
      </c>
      <c r="EB29" s="86">
        <f t="shared" ref="EB29" si="355">IF(AND(EA28&lt;0,EB28&gt;0),"LP",IF(AND(EA28&gt;0,EB28&lt;0),"PL",IF(OR(EA28&lt;0,EB28&lt;0),"Loss",IF(ISERROR((+EB28/EA28-1)*100),"NA",(+EB28/EA28-1)*100))))</f>
        <v>29.645725815839619</v>
      </c>
      <c r="EC29" s="86">
        <f t="shared" ref="EC29" si="356">IF(AND(EB28&lt;0,EC28&gt;0),"LP",IF(AND(EB28&gt;0,EC28&lt;0),"PL",IF(OR(EB28&lt;0,EC28&lt;0),"Loss",IF(ISERROR((+EC28/EB28-1)*100),"NA",(+EC28/EB28-1)*100))))</f>
        <v>20.03850006407739</v>
      </c>
      <c r="ED29" s="87">
        <f t="shared" ref="ED29" si="357">IF(AND(EC28&lt;0,ED28&gt;0),"LP",IF(AND(EC28&gt;0,ED28&lt;0),"PL",IF(OR(EC28&lt;0,ED28&lt;0),"Loss",IF(ISERROR((+ED28/EC28-1)*100),"NA",(+ED28/EC28-1)*100))))</f>
        <v>22.151218823694375</v>
      </c>
      <c r="EE29" s="85"/>
      <c r="EF29" s="86">
        <f t="shared" ref="EF29" si="358">IF(AND(EE28&lt;0,EF28&gt;0),"LP",IF(AND(EE28&gt;0,EF28&lt;0),"PL",IF(OR(EE28&lt;0,EF28&lt;0),"Loss",IF(ISERROR((+EF28/EE28-1)*100),"NA",(+EF28/EE28-1)*100))))</f>
        <v>-18.792365836608315</v>
      </c>
      <c r="EG29" s="86">
        <f t="shared" ref="EG29" si="359">IF(AND(EF28&lt;0,EG28&gt;0),"LP",IF(AND(EF28&gt;0,EG28&lt;0),"PL",IF(OR(EF28&lt;0,EG28&lt;0),"Loss",IF(ISERROR((+EG28/EF28-1)*100),"NA",(+EG28/EF28-1)*100))))</f>
        <v>28.276579984379246</v>
      </c>
      <c r="EH29" s="86">
        <f t="shared" ref="EH29" si="360">IF(AND(EG28&lt;0,EH28&gt;0),"LP",IF(AND(EG28&gt;0,EH28&lt;0),"PL",IF(OR(EG28&lt;0,EH28&lt;0),"Loss",IF(ISERROR((+EH28/EG28-1)*100),"NA",(+EH28/EG28-1)*100))))</f>
        <v>87.279053583855458</v>
      </c>
      <c r="EI29" s="86">
        <f t="shared" ref="EI29" si="361">IF(AND(EH28&lt;0,EI28&gt;0),"LP",IF(AND(EH28&gt;0,EI28&lt;0),"PL",IF(OR(EH28&lt;0,EI28&lt;0),"Loss",IF(ISERROR((+EI28/EH28-1)*100),"NA",(+EI28/EH28-1)*100))))</f>
        <v>3.7564922997811667</v>
      </c>
      <c r="EJ29" s="87">
        <f t="shared" ref="EJ29" si="362">IF(AND(EI28&lt;0,EJ28&gt;0),"LP",IF(AND(EI28&gt;0,EJ28&lt;0),"PL",IF(OR(EI28&lt;0,EJ28&lt;0),"Loss",IF(ISERROR((+EJ28/EI28-1)*100),"NA",(+EJ28/EI28-1)*100))))</f>
        <v>15.258649468862529</v>
      </c>
      <c r="EK29" s="85"/>
      <c r="EL29" s="86">
        <f t="shared" ref="EL29" si="363">IF(AND(EK28&lt;0,EL28&gt;0),"LP",IF(AND(EK28&gt;0,EL28&lt;0),"PL",IF(OR(EK28&lt;0,EL28&lt;0),"Loss",IF(ISERROR((+EL28/EK28-1)*100),"NA",(+EL28/EK28-1)*100))))</f>
        <v>126.13203088073064</v>
      </c>
      <c r="EM29" s="86">
        <f t="shared" ref="EM29" si="364">IF(AND(EL28&lt;0,EM28&gt;0),"LP",IF(AND(EL28&gt;0,EM28&lt;0),"PL",IF(OR(EL28&lt;0,EM28&lt;0),"Loss",IF(ISERROR((+EM28/EL28-1)*100),"NA",(+EM28/EL28-1)*100))))</f>
        <v>31.468166046569877</v>
      </c>
      <c r="EN29" s="86">
        <f t="shared" ref="EN29" si="365">IF(AND(EM28&lt;0,EN28&gt;0),"LP",IF(AND(EM28&gt;0,EN28&lt;0),"PL",IF(OR(EM28&lt;0,EN28&lt;0),"Loss",IF(ISERROR((+EN28/EM28-1)*100),"NA",(+EN28/EM28-1)*100))))</f>
        <v>3.3128236110893772</v>
      </c>
      <c r="EO29" s="86">
        <f t="shared" ref="EO29" si="366">IF(AND(EN28&lt;0,EO28&gt;0),"LP",IF(AND(EN28&gt;0,EO28&lt;0),"PL",IF(OR(EN28&lt;0,EO28&lt;0),"Loss",IF(ISERROR((+EO28/EN28-1)*100),"NA",(+EO28/EN28-1)*100))))</f>
        <v>27.408416437469938</v>
      </c>
      <c r="EP29" s="87">
        <f t="shared" ref="EP29" si="367">IF(AND(EO28&lt;0,EP28&gt;0),"LP",IF(AND(EO28&gt;0,EP28&lt;0),"PL",IF(OR(EO28&lt;0,EP28&lt;0),"Loss",IF(ISERROR((+EP28/EO28-1)*100),"NA",(+EP28/EO28-1)*100))))</f>
        <v>20.790724738061272</v>
      </c>
      <c r="EQ29" s="85"/>
      <c r="ER29" s="86">
        <f t="shared" ref="ER29" si="368">IF(AND(EQ28&lt;0,ER28&gt;0),"LP",IF(AND(EQ28&gt;0,ER28&lt;0),"PL",IF(OR(EQ28&lt;0,ER28&lt;0),"Loss",IF(ISERROR((+ER28/EQ28-1)*100),"NA",(+ER28/EQ28-1)*100))))</f>
        <v>35.748836232543724</v>
      </c>
      <c r="ES29" s="86">
        <f t="shared" ref="ES29" si="369">IF(AND(ER28&lt;0,ES28&gt;0),"LP",IF(AND(ER28&gt;0,ES28&lt;0),"PL",IF(OR(ER28&lt;0,ES28&lt;0),"Loss",IF(ISERROR((+ES28/ER28-1)*100),"NA",(+ES28/ER28-1)*100))))</f>
        <v>37.770982446731935</v>
      </c>
      <c r="ET29" s="86">
        <f t="shared" ref="ET29" si="370">IF(AND(ES28&lt;0,ET28&gt;0),"LP",IF(AND(ES28&gt;0,ET28&lt;0),"PL",IF(OR(ES28&lt;0,ET28&lt;0),"Loss",IF(ISERROR((+ET28/ES28-1)*100),"NA",(+ET28/ES28-1)*100))))</f>
        <v>31.530368191158221</v>
      </c>
      <c r="EU29" s="86">
        <f t="shared" ref="EU29" si="371">IF(AND(ET28&lt;0,EU28&gt;0),"LP",IF(AND(ET28&gt;0,EU28&lt;0),"PL",IF(OR(ET28&lt;0,EU28&lt;0),"Loss",IF(ISERROR((+EU28/ET28-1)*100),"NA",(+EU28/ET28-1)*100))))</f>
        <v>24.780387348907041</v>
      </c>
      <c r="EV29" s="87">
        <f t="shared" ref="EV29" si="372">IF(AND(EU28&lt;0,EV28&gt;0),"LP",IF(AND(EU28&gt;0,EV28&lt;0),"PL",IF(OR(EU28&lt;0,EV28&lt;0),"Loss",IF(ISERROR((+EV28/EU28-1)*100),"NA",(+EV28/EU28-1)*100))))</f>
        <v>18.495219428971499</v>
      </c>
      <c r="EW29" s="85"/>
      <c r="EX29" s="86">
        <f t="shared" ref="EX29" ca="1" si="373">IF(AND(EW28&lt;0,EX28&gt;0),"LP",IF(AND(EW28&gt;0,EX28&lt;0),"PL",IF(OR(EW28&lt;0,EX28&lt;0),"Loss",IF(ISERROR((+EX28/EW28-1)*100),"NA",(+EX28/EW28-1)*100))))</f>
        <v>-2.6214079731201489</v>
      </c>
      <c r="EY29" s="86">
        <f t="shared" ref="EY29" ca="1" si="374">IF(AND(EX28&lt;0,EY28&gt;0),"LP",IF(AND(EX28&gt;0,EY28&lt;0),"PL",IF(OR(EX28&lt;0,EY28&lt;0),"Loss",IF(ISERROR((+EY28/EX28-1)*100),"NA",(+EY28/EX28-1)*100))))</f>
        <v>37.289563948254177</v>
      </c>
      <c r="EZ29" s="86">
        <f t="shared" ref="EZ29" ca="1" si="375">IF(AND(EY28&lt;0,EZ28&gt;0),"LP",IF(AND(EY28&gt;0,EZ28&lt;0),"PL",IF(OR(EY28&lt;0,EZ28&lt;0),"Loss",IF(ISERROR((+EZ28/EY28-1)*100),"NA",(+EZ28/EY28-1)*100))))</f>
        <v>51.024148724308183</v>
      </c>
      <c r="FA29" s="86">
        <f t="shared" ref="FA29" ca="1" si="376">IF(AND(EZ28&lt;0,FA28&gt;0),"LP",IF(AND(EZ28&gt;0,FA28&lt;0),"PL",IF(OR(EZ28&lt;0,FA28&lt;0),"Loss",IF(ISERROR((+FA28/EZ28-1)*100),"NA",(+FA28/EZ28-1)*100))))</f>
        <v>10.77031179025305</v>
      </c>
      <c r="FB29" s="87">
        <f t="shared" ref="FB29" ca="1" si="377">IF(AND(FA28&lt;0,FB28&gt;0),"LP",IF(AND(FA28&gt;0,FB28&lt;0),"PL",IF(OR(FA28&lt;0,FB28&lt;0),"Loss",IF(ISERROR((+FB28/FA28-1)*100),"NA",(+FB28/FA28-1)*100))))</f>
        <v>16.519574188045972</v>
      </c>
    </row>
    <row r="30" spans="2:158" s="80" customFormat="1">
      <c r="B30" s="28" t="s">
        <v>15</v>
      </c>
      <c r="C30" s="83">
        <v>7967.2000000000025</v>
      </c>
      <c r="D30" s="84">
        <v>6269.1999999999944</v>
      </c>
      <c r="E30" s="84">
        <v>9846.3000000000029</v>
      </c>
      <c r="F30" s="84">
        <v>11426.599999999988</v>
      </c>
      <c r="G30" s="84">
        <v>12241.888666574203</v>
      </c>
      <c r="H30" s="72">
        <v>14747.237268985395</v>
      </c>
      <c r="I30" s="83">
        <v>13675.120000000014</v>
      </c>
      <c r="J30" s="84">
        <v>11744.28000000001</v>
      </c>
      <c r="K30" s="84">
        <v>18945.12</v>
      </c>
      <c r="L30" s="84">
        <v>30208.839999999986</v>
      </c>
      <c r="M30" s="84">
        <v>24903.689710861829</v>
      </c>
      <c r="N30" s="72">
        <v>29303.818103255806</v>
      </c>
      <c r="O30" s="83">
        <v>-2125.7000000000062</v>
      </c>
      <c r="P30" s="84">
        <v>2417.5999999999822</v>
      </c>
      <c r="Q30" s="84">
        <v>21987.4</v>
      </c>
      <c r="R30" s="84">
        <v>38887.700000000106</v>
      </c>
      <c r="S30" s="84">
        <v>46064.719002175465</v>
      </c>
      <c r="T30" s="72">
        <v>56010.204431997852</v>
      </c>
      <c r="U30" s="83">
        <v>46691.999999999978</v>
      </c>
      <c r="V30" s="84">
        <v>48479.6</v>
      </c>
      <c r="W30" s="84">
        <v>62667.000000000058</v>
      </c>
      <c r="X30" s="84">
        <v>84730.599999999962</v>
      </c>
      <c r="Y30" s="84">
        <v>98288.959680792599</v>
      </c>
      <c r="Z30" s="72">
        <v>120986.21284372279</v>
      </c>
      <c r="AA30" s="83">
        <v>14177.899999999994</v>
      </c>
      <c r="AB30" s="84">
        <v>17603.799999999992</v>
      </c>
      <c r="AC30" s="84">
        <v>14493.000000000005</v>
      </c>
      <c r="AD30" s="84">
        <v>17226.499999999996</v>
      </c>
      <c r="AE30" s="84">
        <v>19431.433938788145</v>
      </c>
      <c r="AF30" s="72">
        <v>25118.552495415584</v>
      </c>
      <c r="AG30" s="83">
        <v>2495.1800000000039</v>
      </c>
      <c r="AH30" s="84">
        <v>12500.340000000006</v>
      </c>
      <c r="AI30" s="84">
        <v>10319.779999999999</v>
      </c>
      <c r="AJ30" s="84">
        <v>17097.429999999986</v>
      </c>
      <c r="AK30" s="84">
        <v>23965.859700999998</v>
      </c>
      <c r="AL30" s="72">
        <v>31085.863107970006</v>
      </c>
      <c r="AM30" s="83">
        <v>6624.1</v>
      </c>
      <c r="AN30" s="84">
        <v>11381</v>
      </c>
      <c r="AO30" s="84">
        <v>14211</v>
      </c>
      <c r="AP30" s="84">
        <v>16653</v>
      </c>
      <c r="AQ30" s="84">
        <v>19206.641771026061</v>
      </c>
      <c r="AR30" s="72">
        <v>23581.306473451426</v>
      </c>
      <c r="AS30" s="83">
        <v>6433.4000000000115</v>
      </c>
      <c r="AT30" s="84">
        <v>2745.9000000000087</v>
      </c>
      <c r="AU30" s="84">
        <v>5044.9999999999909</v>
      </c>
      <c r="AV30" s="84">
        <v>11434.000000000004</v>
      </c>
      <c r="AW30" s="84">
        <v>10014.270593729449</v>
      </c>
      <c r="AX30" s="72">
        <v>11586.776143800147</v>
      </c>
      <c r="AY30" s="83">
        <v>1952.3300000000004</v>
      </c>
      <c r="AZ30" s="84">
        <v>6684.489999999998</v>
      </c>
      <c r="BA30" s="84">
        <v>8757.8400000000074</v>
      </c>
      <c r="BB30" s="84">
        <v>11016.94000000001</v>
      </c>
      <c r="BC30" s="84">
        <v>11188.125094105992</v>
      </c>
      <c r="BD30" s="72">
        <v>13504.408726051326</v>
      </c>
      <c r="BE30" s="83">
        <v>2416.1999999999994</v>
      </c>
      <c r="BF30" s="84">
        <v>3233.2999999999984</v>
      </c>
      <c r="BG30" s="84">
        <v>4619.9999999999945</v>
      </c>
      <c r="BH30" s="84">
        <v>6011.4000000000106</v>
      </c>
      <c r="BI30" s="84">
        <v>5883.388325850241</v>
      </c>
      <c r="BJ30" s="72">
        <v>7896.2849400289488</v>
      </c>
      <c r="BK30" s="83">
        <v>13805.2</v>
      </c>
      <c r="BL30" s="84">
        <v>17203.200000000004</v>
      </c>
      <c r="BM30" s="84">
        <v>29173.699999999983</v>
      </c>
      <c r="BN30" s="84">
        <v>37293.10000000002</v>
      </c>
      <c r="BO30" s="84">
        <v>40294.021328255425</v>
      </c>
      <c r="BP30" s="72">
        <v>44879.201496451336</v>
      </c>
      <c r="BQ30" s="83">
        <v>6131.3300000000063</v>
      </c>
      <c r="BR30" s="84">
        <v>5829.1200000000044</v>
      </c>
      <c r="BS30" s="84">
        <v>6146.8600000000033</v>
      </c>
      <c r="BT30" s="84">
        <v>8339.9100000000108</v>
      </c>
      <c r="BU30" s="84">
        <v>10657.340753508128</v>
      </c>
      <c r="BV30" s="72">
        <v>13430.97682615646</v>
      </c>
      <c r="BW30" s="83">
        <v>10084.800000000007</v>
      </c>
      <c r="BX30" s="84">
        <v>8633.4999999999982</v>
      </c>
      <c r="BY30" s="84">
        <v>6274.5999999999967</v>
      </c>
      <c r="BZ30" s="84">
        <v>9997.8000000000029</v>
      </c>
      <c r="CA30" s="84">
        <v>11254.261679238398</v>
      </c>
      <c r="CB30" s="72">
        <v>14256.779979806679</v>
      </c>
      <c r="CC30" s="83">
        <v>9763.2999999999884</v>
      </c>
      <c r="CD30" s="84">
        <v>9852.2999999999829</v>
      </c>
      <c r="CE30" s="84">
        <v>11123.299999999977</v>
      </c>
      <c r="CF30" s="84">
        <v>13740.299999999988</v>
      </c>
      <c r="CG30" s="84">
        <v>15527.787349219139</v>
      </c>
      <c r="CH30" s="72">
        <v>19829.531694755642</v>
      </c>
      <c r="CI30" s="83">
        <v>1229.9000447300018</v>
      </c>
      <c r="CJ30" s="84">
        <v>1931.3742962486044</v>
      </c>
      <c r="CK30" s="84">
        <v>2867.5214476755377</v>
      </c>
      <c r="CL30" s="84">
        <v>3228.1279999999988</v>
      </c>
      <c r="CM30" s="84">
        <v>3790.2208176698396</v>
      </c>
      <c r="CN30" s="72">
        <v>5112.7721348045352</v>
      </c>
      <c r="CO30" s="83">
        <v>33423.600000000049</v>
      </c>
      <c r="CP30" s="84">
        <v>27190.199999999983</v>
      </c>
      <c r="CQ30" s="84">
        <v>33292.69999999999</v>
      </c>
      <c r="CR30" s="84">
        <v>45442.999999999978</v>
      </c>
      <c r="CS30" s="84">
        <v>52079.113184028152</v>
      </c>
      <c r="CT30" s="72">
        <v>61050.665706177911</v>
      </c>
      <c r="CU30" s="83">
        <v>56290.400000000052</v>
      </c>
      <c r="CV30" s="84">
        <v>65828.300000000047</v>
      </c>
      <c r="CW30" s="84">
        <v>98330.999999999971</v>
      </c>
      <c r="CX30" s="84">
        <v>135982.59999999995</v>
      </c>
      <c r="CY30" s="84">
        <v>161823.18858405558</v>
      </c>
      <c r="CZ30" s="72">
        <v>189190.08566905686</v>
      </c>
      <c r="DA30" s="83">
        <v>23175</v>
      </c>
      <c r="DB30" s="84">
        <v>29172</v>
      </c>
      <c r="DC30" s="84">
        <v>82484</v>
      </c>
      <c r="DD30" s="84">
        <v>132705</v>
      </c>
      <c r="DE30" s="84">
        <v>157708.93132386758</v>
      </c>
      <c r="DF30" s="72">
        <v>184971.44239798526</v>
      </c>
      <c r="DG30" s="83">
        <v>16620</v>
      </c>
      <c r="DH30" s="84">
        <v>17411.600000000006</v>
      </c>
      <c r="DI30" s="84">
        <v>31003.4</v>
      </c>
      <c r="DJ30" s="84">
        <v>52101.200000000041</v>
      </c>
      <c r="DK30" s="84">
        <v>73726.476509423752</v>
      </c>
      <c r="DL30" s="72">
        <v>88315.902849161328</v>
      </c>
      <c r="DM30" s="83">
        <v>3560</v>
      </c>
      <c r="DN30" s="84">
        <v>6247.9999999999945</v>
      </c>
      <c r="DO30" s="84">
        <v>6683.3000000000084</v>
      </c>
      <c r="DP30" s="84">
        <v>8659.4999999999854</v>
      </c>
      <c r="DQ30" s="84">
        <v>9813.8353400000087</v>
      </c>
      <c r="DR30" s="72">
        <v>12416.676543999985</v>
      </c>
      <c r="DS30" s="83">
        <v>18015.699999999993</v>
      </c>
      <c r="DT30" s="84">
        <v>8447.3999999999942</v>
      </c>
      <c r="DU30" s="84">
        <v>11360.700000000012</v>
      </c>
      <c r="DV30" s="84">
        <v>28699.50000000004</v>
      </c>
      <c r="DW30" s="84">
        <v>26905.357915846573</v>
      </c>
      <c r="DX30" s="72">
        <v>30720.915909366224</v>
      </c>
      <c r="DY30" s="83">
        <v>3440.7599999999998</v>
      </c>
      <c r="DZ30" s="84">
        <v>4171.3600000000024</v>
      </c>
      <c r="EA30" s="84">
        <v>5178.1299999999947</v>
      </c>
      <c r="EB30" s="84">
        <v>6818.7200000000012</v>
      </c>
      <c r="EC30" s="84">
        <v>8300.8888692304026</v>
      </c>
      <c r="ED30" s="72">
        <v>10324.591174274436</v>
      </c>
      <c r="EE30" s="83">
        <v>70085.699999999808</v>
      </c>
      <c r="EF30" s="84">
        <v>-224.70000000027358</v>
      </c>
      <c r="EG30" s="84">
        <v>69691.899999999529</v>
      </c>
      <c r="EH30" s="84">
        <v>323399.49999999983</v>
      </c>
      <c r="EI30" s="84">
        <v>328373.71136477811</v>
      </c>
      <c r="EJ30" s="72">
        <v>387652.49536304752</v>
      </c>
      <c r="EK30" s="83">
        <v>3841.3000000000075</v>
      </c>
      <c r="EL30" s="84">
        <v>10886.799999999992</v>
      </c>
      <c r="EM30" s="84">
        <v>14910.499999999976</v>
      </c>
      <c r="EN30" s="84">
        <v>14839.300000000041</v>
      </c>
      <c r="EO30" s="84">
        <v>19684.600617153315</v>
      </c>
      <c r="EP30" s="72">
        <v>24460.066942584606</v>
      </c>
      <c r="EQ30" s="83">
        <v>9348.6999999999716</v>
      </c>
      <c r="ER30" s="84">
        <v>13277.999999999995</v>
      </c>
      <c r="ES30" s="84">
        <v>20404.800000000036</v>
      </c>
      <c r="ET30" s="84">
        <v>28137.599999999977</v>
      </c>
      <c r="EU30" s="84">
        <v>36540.822698666743</v>
      </c>
      <c r="EV30" s="72">
        <v>44214.548185735257</v>
      </c>
      <c r="EW30" s="83">
        <f t="shared" ref="EW30:FB32" ca="1" si="378">SUMIF($B$8:$EV$59,EW$8,$B30:$EV30)</f>
        <v>379123.42004472978</v>
      </c>
      <c r="EX30" s="84">
        <f t="shared" ca="1" si="378"/>
        <v>348917.96429624833</v>
      </c>
      <c r="EY30" s="84">
        <f t="shared" ca="1" si="378"/>
        <v>599818.85144767514</v>
      </c>
      <c r="EZ30" s="84">
        <f t="shared" ca="1" si="378"/>
        <v>1094078.1680000001</v>
      </c>
      <c r="FA30" s="84">
        <f t="shared" ca="1" si="378"/>
        <v>1227669.5348198449</v>
      </c>
      <c r="FB30" s="72">
        <f t="shared" ca="1" si="378"/>
        <v>1464647.3174080434</v>
      </c>
    </row>
    <row r="31" spans="2:158" s="80" customFormat="1">
      <c r="B31" s="28" t="s">
        <v>4</v>
      </c>
      <c r="C31" s="83">
        <v>8735.5000000000018</v>
      </c>
      <c r="D31" s="84">
        <v>6897.9999999999945</v>
      </c>
      <c r="E31" s="84">
        <v>9969.9000000000033</v>
      </c>
      <c r="F31" s="84">
        <v>12110.299999999987</v>
      </c>
      <c r="G31" s="84">
        <v>12961.888666574203</v>
      </c>
      <c r="H31" s="72">
        <v>15247.237268985395</v>
      </c>
      <c r="I31" s="83">
        <v>10539.330000000013</v>
      </c>
      <c r="J31" s="84">
        <v>8534.8600000000097</v>
      </c>
      <c r="K31" s="84">
        <v>14043.689999999999</v>
      </c>
      <c r="L31" s="84">
        <v>26685.159999999985</v>
      </c>
      <c r="M31" s="84">
        <v>22357.32117985193</v>
      </c>
      <c r="N31" s="72">
        <v>27784.96117478831</v>
      </c>
      <c r="O31" s="83">
        <v>-4118.8000000000056</v>
      </c>
      <c r="P31" s="84">
        <v>5276.0999999999822</v>
      </c>
      <c r="Q31" s="84">
        <v>21104</v>
      </c>
      <c r="R31" s="84">
        <v>37921.800000000105</v>
      </c>
      <c r="S31" s="84">
        <v>46302.759002175466</v>
      </c>
      <c r="T31" s="72">
        <v>57083.244431997853</v>
      </c>
      <c r="U31" s="83">
        <v>59389.999999999978</v>
      </c>
      <c r="V31" s="84">
        <v>65053.8</v>
      </c>
      <c r="W31" s="84">
        <v>74086.400000000052</v>
      </c>
      <c r="X31" s="84">
        <v>98220.099999999962</v>
      </c>
      <c r="Y31" s="84">
        <v>112315.2789307926</v>
      </c>
      <c r="Z31" s="72">
        <v>137761.21284372278</v>
      </c>
      <c r="AA31" s="83">
        <v>15541.199999999995</v>
      </c>
      <c r="AB31" s="84">
        <v>19206.499999999993</v>
      </c>
      <c r="AC31" s="84">
        <v>14327.400000000005</v>
      </c>
      <c r="AD31" s="84">
        <v>19359.562499999996</v>
      </c>
      <c r="AE31" s="84">
        <v>21394.852138788141</v>
      </c>
      <c r="AF31" s="72">
        <v>27752.874245415587</v>
      </c>
      <c r="AG31" s="83">
        <v>44.590000000003783</v>
      </c>
      <c r="AH31" s="84">
        <v>14135.340000000006</v>
      </c>
      <c r="AI31" s="84">
        <v>9520.06</v>
      </c>
      <c r="AJ31" s="84">
        <v>14336.999999999985</v>
      </c>
      <c r="AK31" s="84">
        <v>21511.704700999999</v>
      </c>
      <c r="AL31" s="72">
        <v>30993.507807970007</v>
      </c>
      <c r="AM31" s="83">
        <v>5969</v>
      </c>
      <c r="AN31" s="84">
        <v>15001</v>
      </c>
      <c r="AO31" s="84">
        <v>18824</v>
      </c>
      <c r="AP31" s="84">
        <v>31810</v>
      </c>
      <c r="AQ31" s="84">
        <v>27492.095771026063</v>
      </c>
      <c r="AR31" s="72">
        <v>32550.569553451427</v>
      </c>
      <c r="AS31" s="83">
        <v>4475.800000000012</v>
      </c>
      <c r="AT31" s="84">
        <v>661.30000000000871</v>
      </c>
      <c r="AU31" s="84">
        <v>2459.1999999999912</v>
      </c>
      <c r="AV31" s="84">
        <v>8359.0000000000018</v>
      </c>
      <c r="AW31" s="84">
        <v>8095.2555937294483</v>
      </c>
      <c r="AX31" s="72">
        <v>10231.901143800147</v>
      </c>
      <c r="AY31" s="83">
        <v>1952.7700000000004</v>
      </c>
      <c r="AZ31" s="84">
        <v>6676.8899999999976</v>
      </c>
      <c r="BA31" s="84">
        <v>9492.3400000000056</v>
      </c>
      <c r="BB31" s="84">
        <v>10763.36000000001</v>
      </c>
      <c r="BC31" s="84">
        <v>11885.872594105991</v>
      </c>
      <c r="BD31" s="72">
        <v>14353.980526051326</v>
      </c>
      <c r="BE31" s="83">
        <v>1475.5999999999995</v>
      </c>
      <c r="BF31" s="84">
        <v>2483.9999999999982</v>
      </c>
      <c r="BG31" s="84">
        <v>3543.0999999999945</v>
      </c>
      <c r="BH31" s="84">
        <v>4438.3246958164091</v>
      </c>
      <c r="BI31" s="84">
        <v>4583.9173008502412</v>
      </c>
      <c r="BJ31" s="72">
        <v>6935.0871112789491</v>
      </c>
      <c r="BK31" s="83">
        <v>18172.599999999999</v>
      </c>
      <c r="BL31" s="84">
        <v>21423.600000000006</v>
      </c>
      <c r="BM31" s="84">
        <v>34844.599999999984</v>
      </c>
      <c r="BN31" s="84">
        <v>47543.000000000015</v>
      </c>
      <c r="BO31" s="84">
        <v>47918.021328255425</v>
      </c>
      <c r="BP31" s="72">
        <v>54601.201496451336</v>
      </c>
      <c r="BQ31" s="83">
        <v>6468.0200000000059</v>
      </c>
      <c r="BR31" s="84">
        <v>5861.4600000000046</v>
      </c>
      <c r="BS31" s="84">
        <v>6292.510000000002</v>
      </c>
      <c r="BT31" s="84">
        <v>8969.4800000000105</v>
      </c>
      <c r="BU31" s="84">
        <v>11448.315853508127</v>
      </c>
      <c r="BV31" s="72">
        <v>14843.04962615646</v>
      </c>
      <c r="BW31" s="83">
        <v>11555.200000000006</v>
      </c>
      <c r="BX31" s="84">
        <v>10221.799999999997</v>
      </c>
      <c r="BY31" s="84">
        <v>8420.6999999999971</v>
      </c>
      <c r="BZ31" s="84">
        <v>13846.500000000002</v>
      </c>
      <c r="CA31" s="84">
        <v>15714.261679238398</v>
      </c>
      <c r="CB31" s="72">
        <v>20121.779979806681</v>
      </c>
      <c r="CC31" s="83">
        <v>10178.999999999987</v>
      </c>
      <c r="CD31" s="84">
        <v>57199.199999999983</v>
      </c>
      <c r="CE31" s="84">
        <v>12150.899999999978</v>
      </c>
      <c r="CF31" s="84">
        <v>14098.799999999988</v>
      </c>
      <c r="CG31" s="84">
        <v>16018.71337421914</v>
      </c>
      <c r="CH31" s="72">
        <v>20449.707719755643</v>
      </c>
      <c r="CI31" s="83">
        <v>1170.614057200002</v>
      </c>
      <c r="CJ31" s="84">
        <v>1920.4242962486044</v>
      </c>
      <c r="CK31" s="84">
        <v>2800.3254476755383</v>
      </c>
      <c r="CL31" s="84">
        <v>3243.9229999999989</v>
      </c>
      <c r="CM31" s="84">
        <v>4018.8674876698396</v>
      </c>
      <c r="CN31" s="72">
        <v>5506.268434804535</v>
      </c>
      <c r="CO31" s="83">
        <v>39003.700000000048</v>
      </c>
      <c r="CP31" s="84">
        <v>32501.299999999981</v>
      </c>
      <c r="CQ31" s="84">
        <v>38745.599999999991</v>
      </c>
      <c r="CR31" s="84">
        <v>52583.599999999977</v>
      </c>
      <c r="CS31" s="84">
        <v>61184.713184028151</v>
      </c>
      <c r="CT31" s="72">
        <v>73226.825706177915</v>
      </c>
      <c r="CU31" s="83">
        <v>23034.600000000046</v>
      </c>
      <c r="CV31" s="84">
        <v>61479.800000000039</v>
      </c>
      <c r="CW31" s="84">
        <v>81307.799999999959</v>
      </c>
      <c r="CX31" s="84">
        <v>134577.79999999993</v>
      </c>
      <c r="CY31" s="84">
        <v>160545.37888405556</v>
      </c>
      <c r="CZ31" s="72">
        <v>188053.22366905684</v>
      </c>
      <c r="DA31" s="83">
        <v>53210</v>
      </c>
      <c r="DB31" s="84">
        <v>46972</v>
      </c>
      <c r="DC31" s="84">
        <v>104382</v>
      </c>
      <c r="DD31" s="84">
        <v>174245</v>
      </c>
      <c r="DE31" s="84">
        <v>196773.43132386761</v>
      </c>
      <c r="DF31" s="72">
        <v>229315.01239798527</v>
      </c>
      <c r="DG31" s="83">
        <v>16620</v>
      </c>
      <c r="DH31" s="84">
        <v>14081.900000000005</v>
      </c>
      <c r="DI31" s="84">
        <v>24835.3</v>
      </c>
      <c r="DJ31" s="84">
        <v>38336.200000000041</v>
      </c>
      <c r="DK31" s="84">
        <v>59626.046509423752</v>
      </c>
      <c r="DL31" s="72">
        <v>76666.972849161335</v>
      </c>
      <c r="DM31" s="83">
        <v>3472</v>
      </c>
      <c r="DN31" s="84">
        <v>6262.9999999999945</v>
      </c>
      <c r="DO31" s="84">
        <v>6521.8000000000084</v>
      </c>
      <c r="DP31" s="84">
        <v>8455.3999999999851</v>
      </c>
      <c r="DQ31" s="84">
        <v>9758.8353400000087</v>
      </c>
      <c r="DR31" s="72">
        <v>12402.076543999985</v>
      </c>
      <c r="DS31" s="83">
        <v>17368.399999999994</v>
      </c>
      <c r="DT31" s="84">
        <v>9079.2999999999938</v>
      </c>
      <c r="DU31" s="84">
        <v>10697.400000000012</v>
      </c>
      <c r="DV31" s="84">
        <v>27874.200000000044</v>
      </c>
      <c r="DW31" s="84">
        <v>27049.07468357648</v>
      </c>
      <c r="DX31" s="72">
        <v>31626.835966565137</v>
      </c>
      <c r="DY31" s="83">
        <v>2999.9599999999996</v>
      </c>
      <c r="DZ31" s="84">
        <v>4456.3700000000017</v>
      </c>
      <c r="EA31" s="84">
        <v>5091.0499999999947</v>
      </c>
      <c r="EB31" s="84">
        <v>6713.0600000000013</v>
      </c>
      <c r="EC31" s="84">
        <v>8304.2180692304028</v>
      </c>
      <c r="ED31" s="72">
        <v>10407.565094274436</v>
      </c>
      <c r="EE31" s="83">
        <v>-104742.80000000019</v>
      </c>
      <c r="EF31" s="84">
        <v>-70034.100000000282</v>
      </c>
      <c r="EG31" s="84">
        <v>30575.499999999527</v>
      </c>
      <c r="EH31" s="84">
        <v>360440.79999999976</v>
      </c>
      <c r="EI31" s="84">
        <v>297793.11391267175</v>
      </c>
      <c r="EJ31" s="72">
        <v>347545.25817590475</v>
      </c>
      <c r="EK31" s="83">
        <v>3645.3000000000075</v>
      </c>
      <c r="EL31" s="84">
        <v>11313.599999999991</v>
      </c>
      <c r="EM31" s="84">
        <v>16005.699999999977</v>
      </c>
      <c r="EN31" s="84">
        <v>16834.600000000039</v>
      </c>
      <c r="EO31" s="84">
        <v>22045.466312080567</v>
      </c>
      <c r="EP31" s="72">
        <v>27684.338541646666</v>
      </c>
      <c r="EQ31" s="83">
        <v>8262.3999999999724</v>
      </c>
      <c r="ER31" s="84">
        <v>12132.099999999993</v>
      </c>
      <c r="ES31" s="84">
        <v>20003.900000000038</v>
      </c>
      <c r="ET31" s="84">
        <v>27806.599999999977</v>
      </c>
      <c r="EU31" s="84">
        <v>36166.785898666742</v>
      </c>
      <c r="EV31" s="72">
        <v>44370.183385735254</v>
      </c>
      <c r="EW31" s="83">
        <f t="shared" ca="1" si="378"/>
        <v>214423.98405719985</v>
      </c>
      <c r="EX31" s="84">
        <f t="shared" ca="1" si="378"/>
        <v>368799.54429624829</v>
      </c>
      <c r="EY31" s="84">
        <f t="shared" ca="1" si="378"/>
        <v>580045.17544767493</v>
      </c>
      <c r="EZ31" s="84">
        <f t="shared" ca="1" si="378"/>
        <v>1199573.5701958165</v>
      </c>
      <c r="FA31" s="84">
        <f t="shared" ca="1" si="378"/>
        <v>1263266.1897193864</v>
      </c>
      <c r="FB31" s="72">
        <f t="shared" ca="1" si="378"/>
        <v>1517514.8756949441</v>
      </c>
    </row>
    <row r="32" spans="2:158" s="80" customFormat="1">
      <c r="B32" s="28" t="s">
        <v>16</v>
      </c>
      <c r="C32" s="83">
        <v>6470.300000000002</v>
      </c>
      <c r="D32" s="84">
        <v>5112.4999999999955</v>
      </c>
      <c r="E32" s="84">
        <v>7656.1770469112053</v>
      </c>
      <c r="F32" s="84">
        <v>9058.5999999999858</v>
      </c>
      <c r="G32" s="84">
        <v>9695.4927225975025</v>
      </c>
      <c r="H32" s="72">
        <v>11404.933477201075</v>
      </c>
      <c r="I32" s="83">
        <v>6576.3482433725694</v>
      </c>
      <c r="J32" s="84">
        <v>6429.2631015399274</v>
      </c>
      <c r="K32" s="84">
        <v>10290.298041355069</v>
      </c>
      <c r="L32" s="84">
        <v>18239.644161795299</v>
      </c>
      <c r="M32" s="84">
        <v>16845.739094790308</v>
      </c>
      <c r="N32" s="72">
        <v>20987.700348897877</v>
      </c>
      <c r="O32" s="83">
        <v>-3044.9667136059111</v>
      </c>
      <c r="P32" s="84">
        <v>172.32249957353088</v>
      </c>
      <c r="Q32" s="84">
        <v>13247.787324203942</v>
      </c>
      <c r="R32" s="84">
        <v>26825.680830023997</v>
      </c>
      <c r="S32" s="84">
        <v>34727.069251631598</v>
      </c>
      <c r="T32" s="72">
        <v>42812.43332399839</v>
      </c>
      <c r="U32" s="83">
        <v>48570.19999999999</v>
      </c>
      <c r="V32" s="84">
        <v>53121.865825516667</v>
      </c>
      <c r="W32" s="84">
        <v>60602.099999999969</v>
      </c>
      <c r="X32" s="84">
        <v>77082.399999999951</v>
      </c>
      <c r="Y32" s="84">
        <v>83163.153079956042</v>
      </c>
      <c r="Z32" s="72">
        <v>108022.67969701068</v>
      </c>
      <c r="AA32" s="83">
        <v>11767.299999999994</v>
      </c>
      <c r="AB32" s="84">
        <v>14814.126310363672</v>
      </c>
      <c r="AC32" s="84">
        <v>10592.608735709207</v>
      </c>
      <c r="AD32" s="84">
        <v>14789.582601621289</v>
      </c>
      <c r="AE32" s="84">
        <v>16260.087625478987</v>
      </c>
      <c r="AF32" s="72">
        <v>21092.184426515847</v>
      </c>
      <c r="AG32" s="83">
        <v>876.26600000000394</v>
      </c>
      <c r="AH32" s="84">
        <v>9874.5750000000007</v>
      </c>
      <c r="AI32" s="84">
        <v>5679.5629999999992</v>
      </c>
      <c r="AJ32" s="84">
        <v>9187.92</v>
      </c>
      <c r="AK32" s="84">
        <v>16205.548290699997</v>
      </c>
      <c r="AL32" s="72">
        <v>21800.455465579005</v>
      </c>
      <c r="AM32" s="83">
        <v>9889.9477433405937</v>
      </c>
      <c r="AN32" s="84">
        <v>12172</v>
      </c>
      <c r="AO32" s="84">
        <v>14245</v>
      </c>
      <c r="AP32" s="84">
        <v>18298.637535366237</v>
      </c>
      <c r="AQ32" s="84">
        <v>21718.755659110589</v>
      </c>
      <c r="AR32" s="72">
        <v>25714.949947226622</v>
      </c>
      <c r="AS32" s="83">
        <v>4621.7409759149332</v>
      </c>
      <c r="AT32" s="84">
        <v>793.66116739755967</v>
      </c>
      <c r="AU32" s="84">
        <v>2098.3932905009665</v>
      </c>
      <c r="AV32" s="84">
        <v>6854.1145663356883</v>
      </c>
      <c r="AW32" s="84">
        <v>6190.4891393597909</v>
      </c>
      <c r="AX32" s="72">
        <v>7791.6068464121081</v>
      </c>
      <c r="AY32" s="83">
        <v>1066.3300000000004</v>
      </c>
      <c r="AZ32" s="84">
        <v>4034.0264751251675</v>
      </c>
      <c r="BA32" s="84">
        <v>6829.0990481759327</v>
      </c>
      <c r="BB32" s="84">
        <v>7976.3000000000093</v>
      </c>
      <c r="BC32" s="84">
        <v>8972.092509409491</v>
      </c>
      <c r="BD32" s="72">
        <v>10937.97686024525</v>
      </c>
      <c r="BE32" s="83">
        <v>967.59999999999945</v>
      </c>
      <c r="BF32" s="84">
        <v>1604.4999999999982</v>
      </c>
      <c r="BG32" s="84">
        <v>2483.8999999999942</v>
      </c>
      <c r="BH32" s="84">
        <v>3044.6246958164088</v>
      </c>
      <c r="BI32" s="84">
        <v>3390.1091917708804</v>
      </c>
      <c r="BJ32" s="72">
        <v>5210.5424992419812</v>
      </c>
      <c r="BK32" s="83">
        <v>13828.717544673673</v>
      </c>
      <c r="BL32" s="84">
        <v>16766.000000000015</v>
      </c>
      <c r="BM32" s="84">
        <v>29139.400000000005</v>
      </c>
      <c r="BN32" s="84">
        <v>40010.100000000013</v>
      </c>
      <c r="BO32" s="84">
        <v>42568.599620581699</v>
      </c>
      <c r="BP32" s="72">
        <v>47267.707437292593</v>
      </c>
      <c r="BQ32" s="83">
        <v>5062.7902260197152</v>
      </c>
      <c r="BR32" s="84">
        <v>4855.2975671590402</v>
      </c>
      <c r="BS32" s="84">
        <v>4874.6642130405853</v>
      </c>
      <c r="BT32" s="84">
        <v>6653.1458972426599</v>
      </c>
      <c r="BU32" s="84">
        <v>8738.9184974720774</v>
      </c>
      <c r="BV32" s="72">
        <v>11426.93940426999</v>
      </c>
      <c r="BW32" s="83">
        <v>8723.7000000000062</v>
      </c>
      <c r="BX32" s="84">
        <v>7356.0999999999976</v>
      </c>
      <c r="BY32" s="84">
        <v>6772.2987637607284</v>
      </c>
      <c r="BZ32" s="84">
        <v>10490.800000000001</v>
      </c>
      <c r="CA32" s="84">
        <v>11910.067736070321</v>
      </c>
      <c r="CB32" s="72">
        <v>15206.891424895397</v>
      </c>
      <c r="CC32" s="83">
        <v>7582.7999999999874</v>
      </c>
      <c r="CD32" s="84">
        <v>8403.8219347473241</v>
      </c>
      <c r="CE32" s="84">
        <v>9036.2999999999774</v>
      </c>
      <c r="CF32" s="84">
        <v>10529.599999999988</v>
      </c>
      <c r="CG32" s="84">
        <v>12014.035030664356</v>
      </c>
      <c r="CH32" s="72">
        <v>15337.280789816732</v>
      </c>
      <c r="CI32" s="83">
        <v>864.48405720000198</v>
      </c>
      <c r="CJ32" s="84">
        <v>1422.8072525000164</v>
      </c>
      <c r="CK32" s="84">
        <v>2087.0571833559679</v>
      </c>
      <c r="CL32" s="84">
        <v>2429.8669999999988</v>
      </c>
      <c r="CM32" s="84">
        <v>2994.0562783140304</v>
      </c>
      <c r="CN32" s="72">
        <v>4184.7640104514467</v>
      </c>
      <c r="CO32" s="83">
        <v>29641.900000000045</v>
      </c>
      <c r="CP32" s="84">
        <v>24730.199999999983</v>
      </c>
      <c r="CQ32" s="84">
        <v>29105.799999999992</v>
      </c>
      <c r="CR32" s="84">
        <v>40886.885009774887</v>
      </c>
      <c r="CS32" s="84">
        <v>46347.53488802111</v>
      </c>
      <c r="CT32" s="72">
        <v>55532.119279633422</v>
      </c>
      <c r="CU32" s="83">
        <v>40710</v>
      </c>
      <c r="CV32" s="84">
        <v>51200</v>
      </c>
      <c r="CW32" s="84">
        <v>79330</v>
      </c>
      <c r="CX32" s="84">
        <v>106422.89999999997</v>
      </c>
      <c r="CY32" s="84">
        <v>127633.57621282415</v>
      </c>
      <c r="CZ32" s="72">
        <v>149502.3128169002</v>
      </c>
      <c r="DA32" s="83">
        <v>43891</v>
      </c>
      <c r="DB32" s="84">
        <v>38795</v>
      </c>
      <c r="DC32" s="84">
        <v>82637</v>
      </c>
      <c r="DD32" s="84">
        <v>134882</v>
      </c>
      <c r="DE32" s="84">
        <v>152445.38832399744</v>
      </c>
      <c r="DF32" s="72">
        <v>177659.03656123858</v>
      </c>
      <c r="DG32" s="83">
        <v>10590</v>
      </c>
      <c r="DH32" s="84">
        <v>8237.4525446148455</v>
      </c>
      <c r="DI32" s="84">
        <v>15344.408246729452</v>
      </c>
      <c r="DJ32" s="84">
        <v>25108.199999999975</v>
      </c>
      <c r="DK32" s="84">
        <v>43483.415459567143</v>
      </c>
      <c r="DL32" s="72">
        <v>55789.389421988257</v>
      </c>
      <c r="DM32" s="83">
        <v>2540</v>
      </c>
      <c r="DN32" s="84">
        <v>4670</v>
      </c>
      <c r="DO32" s="84">
        <v>4870.1000000000085</v>
      </c>
      <c r="DP32" s="84">
        <v>6383</v>
      </c>
      <c r="DQ32" s="84">
        <v>7367.9206817000068</v>
      </c>
      <c r="DR32" s="72">
        <v>9363.5677907199897</v>
      </c>
      <c r="DS32" s="83">
        <v>12770.699999999993</v>
      </c>
      <c r="DT32" s="84">
        <v>6692.3999999999942</v>
      </c>
      <c r="DU32" s="84">
        <v>7689.6000000000131</v>
      </c>
      <c r="DV32" s="84">
        <v>21158.447415172493</v>
      </c>
      <c r="DW32" s="84">
        <v>20151.56063926448</v>
      </c>
      <c r="DX32" s="72">
        <v>23561.992795091028</v>
      </c>
      <c r="DY32" s="83">
        <v>2251.3874794997264</v>
      </c>
      <c r="DZ32" s="84">
        <v>3398.545262399668</v>
      </c>
      <c r="EA32" s="84">
        <v>3979.1287608253647</v>
      </c>
      <c r="EB32" s="84">
        <v>5244.9862070650352</v>
      </c>
      <c r="EC32" s="84">
        <v>6228.1635519228021</v>
      </c>
      <c r="ED32" s="72">
        <v>7805.673820705827</v>
      </c>
      <c r="EE32" s="83">
        <v>2158.1818023311062</v>
      </c>
      <c r="EF32" s="84">
        <v>-108118.90000000029</v>
      </c>
      <c r="EG32" s="84">
        <v>8237.5999999995274</v>
      </c>
      <c r="EH32" s="84">
        <v>224862.56749761832</v>
      </c>
      <c r="EI32" s="84">
        <v>220002.58625642196</v>
      </c>
      <c r="EJ32" s="72">
        <v>257026.74733694663</v>
      </c>
      <c r="EK32" s="83">
        <v>3080.0792938852842</v>
      </c>
      <c r="EL32" s="84">
        <v>7280.6297968816198</v>
      </c>
      <c r="EM32" s="84">
        <v>7830.0803901110012</v>
      </c>
      <c r="EN32" s="84">
        <v>6649.8356812755073</v>
      </c>
      <c r="EO32" s="84">
        <v>11650.322581859802</v>
      </c>
      <c r="EP32" s="72">
        <v>14522.505678553101</v>
      </c>
      <c r="EQ32" s="83">
        <v>6120.3999999999724</v>
      </c>
      <c r="ER32" s="84">
        <v>8992.0178468690447</v>
      </c>
      <c r="ES32" s="84">
        <v>14421.60046290977</v>
      </c>
      <c r="ET32" s="84">
        <v>20829.999999999978</v>
      </c>
      <c r="EU32" s="84">
        <v>27125.089424000056</v>
      </c>
      <c r="EV32" s="72">
        <v>33277.637539301439</v>
      </c>
      <c r="EW32" s="83">
        <f t="shared" ca="1" si="378"/>
        <v>277577.20665263169</v>
      </c>
      <c r="EX32" s="84">
        <f t="shared" ca="1" si="378"/>
        <v>192810.21258468778</v>
      </c>
      <c r="EY32" s="84">
        <f t="shared" ca="1" si="378"/>
        <v>439079.96450758877</v>
      </c>
      <c r="EZ32" s="84">
        <f t="shared" ca="1" si="378"/>
        <v>853899.83909910754</v>
      </c>
      <c r="FA32" s="84">
        <f t="shared" ca="1" si="378"/>
        <v>957829.77174748655</v>
      </c>
      <c r="FB32" s="72">
        <f t="shared" ca="1" si="378"/>
        <v>1153240.0290001337</v>
      </c>
    </row>
    <row r="33" spans="2:164" s="76" customFormat="1">
      <c r="B33" s="88" t="s">
        <v>35</v>
      </c>
      <c r="C33" s="85"/>
      <c r="D33" s="86">
        <f t="shared" ref="D33:H33" si="379">IF(AND(C32&lt;0,D32&gt;0),"LP",IF(AND(C32&gt;0,D32&lt;0),"PL",IF(OR(C32&lt;0,D32&lt;0),"Loss",IF(ISERROR((+D32/C32-1)*100),"NA",(+D32/C32-1)*100))))</f>
        <v>-20.985116609739983</v>
      </c>
      <c r="E33" s="86">
        <f t="shared" si="379"/>
        <v>49.754074267211969</v>
      </c>
      <c r="F33" s="86">
        <f t="shared" si="379"/>
        <v>18.31753555979445</v>
      </c>
      <c r="G33" s="86">
        <f t="shared" si="379"/>
        <v>7.0308074382080754</v>
      </c>
      <c r="H33" s="87">
        <f t="shared" si="379"/>
        <v>17.631293256704119</v>
      </c>
      <c r="I33" s="85"/>
      <c r="J33" s="86">
        <f t="shared" ref="J33" si="380">IF(AND(I32&lt;0,J32&gt;0),"LP",IF(AND(I32&gt;0,J32&lt;0),"PL",IF(OR(I32&lt;0,J32&lt;0),"Loss",IF(ISERROR((+J32/I32-1)*100),"NA",(+J32/I32-1)*100))))</f>
        <v>-2.2365777539361531</v>
      </c>
      <c r="K33" s="86">
        <f t="shared" ref="K33" si="381">IF(AND(J32&lt;0,K32&gt;0),"LP",IF(AND(J32&gt;0,K32&lt;0),"PL",IF(OR(J32&lt;0,K32&lt;0),"Loss",IF(ISERROR((+K32/J32-1)*100),"NA",(+K32/J32-1)*100))))</f>
        <v>60.054082074979199</v>
      </c>
      <c r="L33" s="86">
        <f t="shared" ref="L33" si="382">IF(AND(K32&lt;0,L32&gt;0),"LP",IF(AND(K32&gt;0,L32&lt;0),"PL",IF(OR(K32&lt;0,L32&lt;0),"Loss",IF(ISERROR((+L32/K32-1)*100),"NA",(+L32/K32-1)*100))))</f>
        <v>77.250883195929546</v>
      </c>
      <c r="M33" s="86">
        <f t="shared" ref="M33" si="383">IF(AND(L32&lt;0,M32&gt;0),"LP",IF(AND(L32&gt;0,M32&lt;0),"PL",IF(OR(L32&lt;0,M32&lt;0),"Loss",IF(ISERROR((+M32/L32-1)*100),"NA",(+M32/L32-1)*100))))</f>
        <v>-7.642172482315523</v>
      </c>
      <c r="N33" s="87">
        <f t="shared" ref="N33" si="384">IF(AND(M32&lt;0,N32&gt;0),"LP",IF(AND(M32&gt;0,N32&lt;0),"PL",IF(OR(M32&lt;0,N32&lt;0),"Loss",IF(ISERROR((+N32/M32-1)*100),"NA",(+N32/M32-1)*100))))</f>
        <v>24.587589958510669</v>
      </c>
      <c r="O33" s="85"/>
      <c r="P33" s="86" t="str">
        <f t="shared" ref="P33" si="385">IF(AND(O32&lt;0,P32&gt;0),"LP",IF(AND(O32&gt;0,P32&lt;0),"PL",IF(OR(O32&lt;0,P32&lt;0),"Loss",IF(ISERROR((+P32/O32-1)*100),"NA",(+P32/O32-1)*100))))</f>
        <v>LP</v>
      </c>
      <c r="Q33" s="86">
        <f t="shared" ref="Q33" si="386">IF(AND(P32&lt;0,Q32&gt;0),"LP",IF(AND(P32&gt;0,Q32&lt;0),"PL",IF(OR(P32&lt;0,Q32&lt;0),"Loss",IF(ISERROR((+Q32/P32-1)*100),"NA",(+Q32/P32-1)*100))))</f>
        <v>7587.7873504562558</v>
      </c>
      <c r="R33" s="86">
        <f t="shared" ref="R33" si="387">IF(AND(Q32&lt;0,R32&gt;0),"LP",IF(AND(Q32&gt;0,R32&lt;0),"PL",IF(OR(Q32&lt;0,R32&lt;0),"Loss",IF(ISERROR((+R32/Q32-1)*100),"NA",(+R32/Q32-1)*100))))</f>
        <v>102.49178352231701</v>
      </c>
      <c r="S33" s="86">
        <f t="shared" ref="S33" si="388">IF(AND(R32&lt;0,S32&gt;0),"LP",IF(AND(R32&gt;0,S32&lt;0),"PL",IF(OR(R32&lt;0,S32&lt;0),"Loss",IF(ISERROR((+S32/R32-1)*100),"NA",(+S32/R32-1)*100))))</f>
        <v>29.454568074798537</v>
      </c>
      <c r="T33" s="87">
        <f t="shared" ref="T33" si="389">IF(AND(S32&lt;0,T32&gt;0),"LP",IF(AND(S32&gt;0,T32&lt;0),"PL",IF(OR(S32&lt;0,T32&lt;0),"Loss",IF(ISERROR((+T32/S32-1)*100),"NA",(+T32/S32-1)*100))))</f>
        <v>23.282598406967246</v>
      </c>
      <c r="U33" s="85"/>
      <c r="V33" s="86">
        <f t="shared" ref="V33" si="390">IF(AND(U32&lt;0,V32&gt;0),"LP",IF(AND(U32&gt;0,V32&lt;0),"PL",IF(OR(U32&lt;0,V32&lt;0),"Loss",IF(ISERROR((+V32/U32-1)*100),"NA",(+V32/U32-1)*100))))</f>
        <v>9.3713137387053678</v>
      </c>
      <c r="W33" s="86">
        <f t="shared" ref="W33" si="391">IF(AND(V32&lt;0,W32&gt;0),"LP",IF(AND(V32&gt;0,W32&lt;0),"PL",IF(OR(V32&lt;0,W32&lt;0),"Loss",IF(ISERROR((+W32/V32-1)*100),"NA",(+W32/V32-1)*100))))</f>
        <v>14.081271540899509</v>
      </c>
      <c r="X33" s="86">
        <f t="shared" ref="X33" si="392">IF(AND(W32&lt;0,X32&gt;0),"LP",IF(AND(W32&gt;0,X32&lt;0),"PL",IF(OR(W32&lt;0,X32&lt;0),"Loss",IF(ISERROR((+X32/W32-1)*100),"NA",(+X32/W32-1)*100))))</f>
        <v>27.194272145684707</v>
      </c>
      <c r="Y33" s="86">
        <f t="shared" ref="Y33" si="393">IF(AND(X32&lt;0,Y32&gt;0),"LP",IF(AND(X32&gt;0,Y32&lt;0),"PL",IF(OR(X32&lt;0,Y32&lt;0),"Loss",IF(ISERROR((+Y32/X32-1)*100),"NA",(+Y32/X32-1)*100))))</f>
        <v>7.8886400526658518</v>
      </c>
      <c r="Z33" s="87">
        <f t="shared" ref="Z33" si="394">IF(AND(Y32&lt;0,Z32&gt;0),"LP",IF(AND(Y32&gt;0,Z32&lt;0),"PL",IF(OR(Y32&lt;0,Z32&lt;0),"Loss",IF(ISERROR((+Z32/Y32-1)*100),"NA",(+Z32/Y32-1)*100))))</f>
        <v>29.892477252700832</v>
      </c>
      <c r="AA33" s="85"/>
      <c r="AB33" s="86">
        <f t="shared" ref="AB33" si="395">IF(AND(AA32&lt;0,AB32&gt;0),"LP",IF(AND(AA32&gt;0,AB32&lt;0),"PL",IF(OR(AA32&lt;0,AB32&lt;0),"Loss",IF(ISERROR((+AB32/AA32-1)*100),"NA",(+AB32/AA32-1)*100))))</f>
        <v>25.892314382769889</v>
      </c>
      <c r="AC33" s="86">
        <f t="shared" ref="AC33" si="396">IF(AND(AB32&lt;0,AC32&gt;0),"LP",IF(AND(AB32&gt;0,AC32&lt;0),"PL",IF(OR(AB32&lt;0,AC32&lt;0),"Loss",IF(ISERROR((+AC32/AB32-1)*100),"NA",(+AC32/AB32-1)*100))))</f>
        <v>-28.496567979855648</v>
      </c>
      <c r="AD33" s="86">
        <f t="shared" ref="AD33" si="397">IF(AND(AC32&lt;0,AD32&gt;0),"LP",IF(AND(AC32&gt;0,AD32&lt;0),"PL",IF(OR(AC32&lt;0,AD32&lt;0),"Loss",IF(ISERROR((+AD32/AC32-1)*100),"NA",(+AD32/AC32-1)*100))))</f>
        <v>39.621720868094371</v>
      </c>
      <c r="AE33" s="86">
        <f t="shared" ref="AE33" si="398">IF(AND(AD32&lt;0,AE32&gt;0),"LP",IF(AND(AD32&gt;0,AE32&lt;0),"PL",IF(OR(AD32&lt;0,AE32&lt;0),"Loss",IF(ISERROR((+AE32/AD32-1)*100),"NA",(+AE32/AD32-1)*100))))</f>
        <v>9.9428433071295572</v>
      </c>
      <c r="AF33" s="87">
        <f t="shared" ref="AF33" si="399">IF(AND(AE32&lt;0,AF32&gt;0),"LP",IF(AND(AE32&gt;0,AF32&lt;0),"PL",IF(OR(AE32&lt;0,AF32&lt;0),"Loss",IF(ISERROR((+AF32/AE32-1)*100),"NA",(+AF32/AE32-1)*100))))</f>
        <v>29.71753235490031</v>
      </c>
      <c r="AG33" s="85"/>
      <c r="AH33" s="86">
        <f t="shared" ref="AH33" si="400">IF(AND(AG32&lt;0,AH32&gt;0),"LP",IF(AND(AG32&gt;0,AH32&lt;0),"PL",IF(OR(AG32&lt;0,AH32&lt;0),"Loss",IF(ISERROR((+AH32/AG32-1)*100),"NA",(+AH32/AG32-1)*100))))</f>
        <v>1026.8924048177103</v>
      </c>
      <c r="AI33" s="86">
        <f t="shared" ref="AI33" si="401">IF(AND(AH32&lt;0,AI32&gt;0),"LP",IF(AND(AH32&gt;0,AI32&lt;0),"PL",IF(OR(AH32&lt;0,AI32&lt;0),"Loss",IF(ISERROR((+AI32/AH32-1)*100),"NA",(+AI32/AH32-1)*100))))</f>
        <v>-42.482962557882253</v>
      </c>
      <c r="AJ33" s="86">
        <f t="shared" ref="AJ33" si="402">IF(AND(AI32&lt;0,AJ32&gt;0),"LP",IF(AND(AI32&gt;0,AJ32&lt;0),"PL",IF(OR(AI32&lt;0,AJ32&lt;0),"Loss",IF(ISERROR((+AJ32/AI32-1)*100),"NA",(+AJ32/AI32-1)*100))))</f>
        <v>61.771601089731746</v>
      </c>
      <c r="AK33" s="86">
        <f t="shared" ref="AK33" si="403">IF(AND(AJ32&lt;0,AK32&gt;0),"LP",IF(AND(AJ32&gt;0,AK32&lt;0),"PL",IF(OR(AJ32&lt;0,AK32&lt;0),"Loss",IF(ISERROR((+AK32/AJ32-1)*100),"NA",(+AK32/AJ32-1)*100))))</f>
        <v>76.378857137415196</v>
      </c>
      <c r="AL33" s="87">
        <f t="shared" ref="AL33" si="404">IF(AND(AK32&lt;0,AL32&gt;0),"LP",IF(AND(AK32&gt;0,AL32&lt;0),"PL",IF(OR(AK32&lt;0,AL32&lt;0),"Loss",IF(ISERROR((+AL32/AK32-1)*100),"NA",(+AL32/AK32-1)*100))))</f>
        <v>34.524639799381561</v>
      </c>
      <c r="AM33" s="85"/>
      <c r="AN33" s="86">
        <f t="shared" ref="AN33" si="405">IF(AND(AM32&lt;0,AN32&gt;0),"LP",IF(AND(AM32&gt;0,AN32&lt;0),"PL",IF(OR(AM32&lt;0,AN32&lt;0),"Loss",IF(ISERROR((+AN32/AM32-1)*100),"NA",(+AN32/AM32-1)*100))))</f>
        <v>23.074462230561622</v>
      </c>
      <c r="AO33" s="86">
        <f t="shared" ref="AO33" si="406">IF(AND(AN32&lt;0,AO32&gt;0),"LP",IF(AND(AN32&gt;0,AO32&lt;0),"PL",IF(OR(AN32&lt;0,AO32&lt;0),"Loss",IF(ISERROR((+AO32/AN32-1)*100),"NA",(+AO32/AN32-1)*100))))</f>
        <v>17.030890568517918</v>
      </c>
      <c r="AP33" s="86">
        <f t="shared" ref="AP33" si="407">IF(AND(AO32&lt;0,AP32&gt;0),"LP",IF(AND(AO32&gt;0,AP32&lt;0),"PL",IF(OR(AO32&lt;0,AP32&lt;0),"Loss",IF(ISERROR((+AP32/AO32-1)*100),"NA",(+AP32/AO32-1)*100))))</f>
        <v>28.456563954834934</v>
      </c>
      <c r="AQ33" s="86">
        <f t="shared" ref="AQ33" si="408">IF(AND(AP32&lt;0,AQ32&gt;0),"LP",IF(AND(AP32&gt;0,AQ32&lt;0),"PL",IF(OR(AP32&lt;0,AQ32&lt;0),"Loss",IF(ISERROR((+AQ32/AP32-1)*100),"NA",(+AQ32/AP32-1)*100))))</f>
        <v>18.690561617684409</v>
      </c>
      <c r="AR33" s="87">
        <f t="shared" ref="AR33" si="409">IF(AND(AQ32&lt;0,AR32&gt;0),"LP",IF(AND(AQ32&gt;0,AR32&lt;0),"PL",IF(OR(AQ32&lt;0,AR32&lt;0),"Loss",IF(ISERROR((+AR32/AQ32-1)*100),"NA",(+AR32/AQ32-1)*100))))</f>
        <v>18.399738690552958</v>
      </c>
      <c r="AS33" s="85"/>
      <c r="AT33" s="86">
        <f t="shared" ref="AT33" si="410">IF(AND(AS32&lt;0,AT32&gt;0),"LP",IF(AND(AS32&gt;0,AT32&lt;0),"PL",IF(OR(AS32&lt;0,AT32&lt;0),"Loss",IF(ISERROR((+AT32/AS32-1)*100),"NA",(+AT32/AS32-1)*100))))</f>
        <v>-82.827657985734604</v>
      </c>
      <c r="AU33" s="86">
        <f t="shared" ref="AU33" si="411">IF(AND(AT32&lt;0,AU32&gt;0),"LP",IF(AND(AT32&gt;0,AU32&lt;0),"PL",IF(OR(AT32&lt;0,AU32&lt;0),"Loss",IF(ISERROR((+AU32/AT32-1)*100),"NA",(+AU32/AT32-1)*100))))</f>
        <v>164.39409872876419</v>
      </c>
      <c r="AV33" s="86">
        <f t="shared" ref="AV33" si="412">IF(AND(AU32&lt;0,AV32&gt;0),"LP",IF(AND(AU32&gt;0,AV32&lt;0),"PL",IF(OR(AU32&lt;0,AV32&lt;0),"Loss",IF(ISERROR((+AV32/AU32-1)*100),"NA",(+AV32/AU32-1)*100))))</f>
        <v>226.63631728918415</v>
      </c>
      <c r="AW33" s="86">
        <f t="shared" ref="AW33" si="413">IF(AND(AV32&lt;0,AW32&gt;0),"LP",IF(AND(AV32&gt;0,AW32&lt;0),"PL",IF(OR(AV32&lt;0,AW32&lt;0),"Loss",IF(ISERROR((+AW32/AV32-1)*100),"NA",(+AW32/AV32-1)*100))))</f>
        <v>-9.6821466952905268</v>
      </c>
      <c r="AX33" s="87">
        <f t="shared" ref="AX33" si="414">IF(AND(AW32&lt;0,AX32&gt;0),"LP",IF(AND(AW32&gt;0,AX32&lt;0),"PL",IF(OR(AW32&lt;0,AX32&lt;0),"Loss",IF(ISERROR((+AX32/AW32-1)*100),"NA",(+AX32/AW32-1)*100))))</f>
        <v>25.864155012763689</v>
      </c>
      <c r="AY33" s="85"/>
      <c r="AZ33" s="86">
        <f t="shared" ref="AZ33" si="415">IF(AND(AY32&lt;0,AZ32&gt;0),"LP",IF(AND(AY32&gt;0,AZ32&lt;0),"PL",IF(OR(AY32&lt;0,AZ32&lt;0),"Loss",IF(ISERROR((+AZ32/AY32-1)*100),"NA",(+AZ32/AY32-1)*100))))</f>
        <v>278.30938594292257</v>
      </c>
      <c r="BA33" s="86">
        <f t="shared" ref="BA33" si="416">IF(AND(AZ32&lt;0,BA32&gt;0),"LP",IF(AND(AZ32&gt;0,BA32&lt;0),"PL",IF(OR(AZ32&lt;0,BA32&lt;0),"Loss",IF(ISERROR((+BA32/AZ32-1)*100),"NA",(+BA32/AZ32-1)*100))))</f>
        <v>69.287412719918734</v>
      </c>
      <c r="BB33" s="86">
        <f t="shared" ref="BB33" si="417">IF(AND(BA32&lt;0,BB32&gt;0),"LP",IF(AND(BA32&gt;0,BB32&lt;0),"PL",IF(OR(BA32&lt;0,BB32&lt;0),"Loss",IF(ISERROR((+BB32/BA32-1)*100),"NA",(+BB32/BA32-1)*100))))</f>
        <v>16.798715961375564</v>
      </c>
      <c r="BC33" s="86">
        <f t="shared" ref="BC33" si="418">IF(AND(BB32&lt;0,BC32&gt;0),"LP",IF(AND(BB32&gt;0,BC32&lt;0),"PL",IF(OR(BB32&lt;0,BC32&lt;0),"Loss",IF(ISERROR((+BC32/BB32-1)*100),"NA",(+BC32/BB32-1)*100))))</f>
        <v>12.48439137707309</v>
      </c>
      <c r="BD33" s="87">
        <f t="shared" ref="BD33" si="419">IF(AND(BC32&lt;0,BD32&gt;0),"LP",IF(AND(BC32&gt;0,BD32&lt;0),"PL",IF(OR(BC32&lt;0,BD32&lt;0),"Loss",IF(ISERROR((+BD32/BC32-1)*100),"NA",(+BD32/BC32-1)*100))))</f>
        <v>21.911102106604851</v>
      </c>
      <c r="BE33" s="85"/>
      <c r="BF33" s="86">
        <f t="shared" ref="BF33" si="420">IF(AND(BE32&lt;0,BF32&gt;0),"LP",IF(AND(BE32&gt;0,BF32&lt;0),"PL",IF(OR(BE32&lt;0,BF32&lt;0),"Loss",IF(ISERROR((+BF32/BE32-1)*100),"NA",(+BF32/BE32-1)*100))))</f>
        <v>65.822653989251663</v>
      </c>
      <c r="BG33" s="86">
        <f t="shared" ref="BG33" si="421">IF(AND(BF32&lt;0,BG32&gt;0),"LP",IF(AND(BF32&gt;0,BG32&lt;0),"PL",IF(OR(BF32&lt;0,BG32&lt;0),"Loss",IF(ISERROR((+BG32/BF32-1)*100),"NA",(+BG32/BF32-1)*100))))</f>
        <v>54.808351511374063</v>
      </c>
      <c r="BH33" s="86">
        <f t="shared" ref="BH33" si="422">IF(AND(BG32&lt;0,BH32&gt;0),"LP",IF(AND(BG32&gt;0,BH32&lt;0),"PL",IF(OR(BG32&lt;0,BH32&lt;0),"Loss",IF(ISERROR((+BH32/BG32-1)*100),"NA",(+BH32/BG32-1)*100))))</f>
        <v>22.574366754555975</v>
      </c>
      <c r="BI33" s="86">
        <f t="shared" ref="BI33" si="423">IF(AND(BH32&lt;0,BI32&gt;0),"LP",IF(AND(BH32&gt;0,BI32&lt;0),"PL",IF(OR(BH32&lt;0,BI32&lt;0),"Loss",IF(ISERROR((+BI32/BH32-1)*100),"NA",(+BI32/BH32-1)*100))))</f>
        <v>11.347359049842787</v>
      </c>
      <c r="BJ33" s="87">
        <f t="shared" ref="BJ33" si="424">IF(AND(BI32&lt;0,BJ32&gt;0),"LP",IF(AND(BI32&gt;0,BJ32&lt;0),"PL",IF(OR(BI32&lt;0,BJ32&lt;0),"Loss",IF(ISERROR((+BJ32/BI32-1)*100),"NA",(+BJ32/BI32-1)*100))))</f>
        <v>53.698367943133029</v>
      </c>
      <c r="BK33" s="85"/>
      <c r="BL33" s="86">
        <f t="shared" ref="BL33" si="425">IF(AND(BK32&lt;0,BL32&gt;0),"LP",IF(AND(BK32&gt;0,BL32&lt;0),"PL",IF(OR(BK32&lt;0,BL32&lt;0),"Loss",IF(ISERROR((+BL32/BK32-1)*100),"NA",(+BL32/BK32-1)*100))))</f>
        <v>21.240454480594106</v>
      </c>
      <c r="BM33" s="86">
        <f t="shared" ref="BM33" si="426">IF(AND(BL32&lt;0,BM32&gt;0),"LP",IF(AND(BL32&gt;0,BM32&lt;0),"PL",IF(OR(BL32&lt;0,BM32&lt;0),"Loss",IF(ISERROR((+BM32/BL32-1)*100),"NA",(+BM32/BL32-1)*100))))</f>
        <v>73.800548729571631</v>
      </c>
      <c r="BN33" s="86">
        <f t="shared" ref="BN33" si="427">IF(AND(BM32&lt;0,BN32&gt;0),"LP",IF(AND(BM32&gt;0,BN32&lt;0),"PL",IF(OR(BM32&lt;0,BN32&lt;0),"Loss",IF(ISERROR((+BN32/BM32-1)*100),"NA",(+BN32/BM32-1)*100))))</f>
        <v>37.305847066171594</v>
      </c>
      <c r="BO33" s="86">
        <f t="shared" ref="BO33" si="428">IF(AND(BN32&lt;0,BO32&gt;0),"LP",IF(AND(BN32&gt;0,BO32&lt;0),"PL",IF(OR(BN32&lt;0,BO32&lt;0),"Loss",IF(ISERROR((+BO32/BN32-1)*100),"NA",(+BO32/BN32-1)*100))))</f>
        <v>6.3946344062666416</v>
      </c>
      <c r="BP33" s="87">
        <f t="shared" ref="BP33" si="429">IF(AND(BO32&lt;0,BP32&gt;0),"LP",IF(AND(BO32&gt;0,BP32&lt;0),"PL",IF(OR(BO32&lt;0,BP32&lt;0),"Loss",IF(ISERROR((+BP32/BO32-1)*100),"NA",(+BP32/BO32-1)*100))))</f>
        <v>11.038906279733229</v>
      </c>
      <c r="BQ33" s="85"/>
      <c r="BR33" s="86">
        <f t="shared" ref="BR33" si="430">IF(AND(BQ32&lt;0,BR32&gt;0),"LP",IF(AND(BQ32&gt;0,BR32&lt;0),"PL",IF(OR(BQ32&lt;0,BR32&lt;0),"Loss",IF(ISERROR((+BR32/BQ32-1)*100),"NA",(+BR32/BQ32-1)*100))))</f>
        <v>-4.0983854672525633</v>
      </c>
      <c r="BS33" s="86">
        <f t="shared" ref="BS33" si="431">IF(AND(BR32&lt;0,BS32&gt;0),"LP",IF(AND(BR32&gt;0,BS32&lt;0),"PL",IF(OR(BR32&lt;0,BS32&lt;0),"Loss",IF(ISERROR((+BS32/BR32-1)*100),"NA",(+BS32/BR32-1)*100))))</f>
        <v>0.39887660053092855</v>
      </c>
      <c r="BT33" s="86">
        <f t="shared" ref="BT33" si="432">IF(AND(BS32&lt;0,BT32&gt;0),"LP",IF(AND(BS32&gt;0,BT32&lt;0),"PL",IF(OR(BS32&lt;0,BT32&lt;0),"Loss",IF(ISERROR((+BT32/BS32-1)*100),"NA",(+BT32/BS32-1)*100))))</f>
        <v>36.484188581529843</v>
      </c>
      <c r="BU33" s="86">
        <f t="shared" ref="BU33" si="433">IF(AND(BT32&lt;0,BU32&gt;0),"LP",IF(AND(BT32&gt;0,BU32&lt;0),"PL",IF(OR(BT32&lt;0,BU32&lt;0),"Loss",IF(ISERROR((+BU32/BT32-1)*100),"NA",(+BU32/BT32-1)*100))))</f>
        <v>31.350170767994868</v>
      </c>
      <c r="BV33" s="87">
        <f t="shared" ref="BV33" si="434">IF(AND(BU32&lt;0,BV32&gt;0),"LP",IF(AND(BU32&gt;0,BV32&lt;0),"PL",IF(OR(BU32&lt;0,BV32&lt;0),"Loss",IF(ISERROR((+BV32/BU32-1)*100),"NA",(+BV32/BU32-1)*100))))</f>
        <v>30.759194144853062</v>
      </c>
      <c r="BW33" s="85"/>
      <c r="BX33" s="86">
        <f t="shared" ref="BX33" si="435">IF(AND(BW32&lt;0,BX32&gt;0),"LP",IF(AND(BW32&gt;0,BX32&lt;0),"PL",IF(OR(BW32&lt;0,BX32&lt;0),"Loss",IF(ISERROR((+BX32/BW32-1)*100),"NA",(+BX32/BW32-1)*100))))</f>
        <v>-15.67683437073727</v>
      </c>
      <c r="BY33" s="86">
        <f t="shared" ref="BY33" si="436">IF(AND(BX32&lt;0,BY32&gt;0),"LP",IF(AND(BX32&gt;0,BY32&lt;0),"PL",IF(OR(BX32&lt;0,BY32&lt;0),"Loss",IF(ISERROR((+BY32/BX32-1)*100),"NA",(+BY32/BX32-1)*100))))</f>
        <v>-7.9362873837939834</v>
      </c>
      <c r="BZ33" s="86">
        <f t="shared" ref="BZ33" si="437">IF(AND(BY32&lt;0,BZ32&gt;0),"LP",IF(AND(BY32&gt;0,BZ32&lt;0),"PL",IF(OR(BY32&lt;0,BZ32&lt;0),"Loss",IF(ISERROR((+BZ32/BY32-1)*100),"NA",(+BZ32/BY32-1)*100))))</f>
        <v>54.907519085503999</v>
      </c>
      <c r="CA33" s="86">
        <f t="shared" ref="CA33" si="438">IF(AND(BZ32&lt;0,CA32&gt;0),"LP",IF(AND(BZ32&gt;0,CA32&lt;0),"PL",IF(OR(BZ32&lt;0,CA32&lt;0),"Loss",IF(ISERROR((+CA32/BZ32-1)*100),"NA",(+CA32/BZ32-1)*100))))</f>
        <v>13.528689290333617</v>
      </c>
      <c r="CB33" s="87">
        <f t="shared" ref="CB33" si="439">IF(AND(CA32&lt;0,CB32&gt;0),"LP",IF(AND(CA32&gt;0,CB32&lt;0),"PL",IF(OR(CA32&lt;0,CB32&lt;0),"Loss",IF(ISERROR((+CB32/CA32-1)*100),"NA",(+CB32/CA32-1)*100))))</f>
        <v>27.680981854036446</v>
      </c>
      <c r="CC33" s="85"/>
      <c r="CD33" s="86">
        <f t="shared" ref="CD33" si="440">IF(AND(CC32&lt;0,CD32&gt;0),"LP",IF(AND(CC32&gt;0,CD32&lt;0),"PL",IF(OR(CC32&lt;0,CD32&lt;0),"Loss",IF(ISERROR((+CD32/CC32-1)*100),"NA",(+CD32/CC32-1)*100))))</f>
        <v>10.82742436497519</v>
      </c>
      <c r="CE33" s="86">
        <f t="shared" ref="CE33" si="441">IF(AND(CD32&lt;0,CE32&gt;0),"LP",IF(AND(CD32&gt;0,CE32&lt;0),"PL",IF(OR(CD32&lt;0,CE32&lt;0),"Loss",IF(ISERROR((+CE32/CD32-1)*100),"NA",(+CE32/CD32-1)*100))))</f>
        <v>7.5260764704871086</v>
      </c>
      <c r="CF33" s="86">
        <f t="shared" ref="CF33" si="442">IF(AND(CE32&lt;0,CF32&gt;0),"LP",IF(AND(CE32&gt;0,CF32&lt;0),"PL",IF(OR(CE32&lt;0,CF32&lt;0),"Loss",IF(ISERROR((+CF32/CE32-1)*100),"NA",(+CF32/CE32-1)*100))))</f>
        <v>16.52556909354508</v>
      </c>
      <c r="CG33" s="86">
        <f t="shared" ref="CG33" si="443">IF(AND(CF32&lt;0,CG32&gt;0),"LP",IF(AND(CF32&gt;0,CG32&lt;0),"PL",IF(OR(CF32&lt;0,CG32&lt;0),"Loss",IF(ISERROR((+CG32/CF32-1)*100),"NA",(+CG32/CF32-1)*100))))</f>
        <v>14.097734298210462</v>
      </c>
      <c r="CH33" s="87">
        <f t="shared" ref="CH33" si="444">IF(AND(CG32&lt;0,CH32&gt;0),"LP",IF(AND(CG32&gt;0,CH32&lt;0),"PL",IF(OR(CG32&lt;0,CH32&lt;0),"Loss",IF(ISERROR((+CH32/CG32-1)*100),"NA",(+CH32/CG32-1)*100))))</f>
        <v>27.661362320570881</v>
      </c>
      <c r="CI33" s="85"/>
      <c r="CJ33" s="86">
        <f t="shared" ref="CJ33" si="445">IF(AND(CI32&lt;0,CJ32&gt;0),"LP",IF(AND(CI32&gt;0,CJ32&lt;0),"PL",IF(OR(CI32&lt;0,CJ32&lt;0),"Loss",IF(ISERROR((+CJ32/CI32-1)*100),"NA",(+CJ32/CI32-1)*100))))</f>
        <v>64.584556609219689</v>
      </c>
      <c r="CK33" s="86">
        <f t="shared" ref="CK33" si="446">IF(AND(CJ32&lt;0,CK32&gt;0),"LP",IF(AND(CJ32&gt;0,CK32&lt;0),"PL",IF(OR(CJ32&lt;0,CK32&lt;0),"Loss",IF(ISERROR((+CK32/CJ32-1)*100),"NA",(+CK32/CJ32-1)*100))))</f>
        <v>46.685869058426377</v>
      </c>
      <c r="CL33" s="86">
        <f t="shared" ref="CL33" si="447">IF(AND(CK32&lt;0,CL32&gt;0),"LP",IF(AND(CK32&gt;0,CL32&lt;0),"PL",IF(OR(CK32&lt;0,CL32&lt;0),"Loss",IF(ISERROR((+CL32/CK32-1)*100),"NA",(+CL32/CK32-1)*100))))</f>
        <v>16.425511451142704</v>
      </c>
      <c r="CM33" s="86">
        <f t="shared" ref="CM33" si="448">IF(AND(CL32&lt;0,CM32&gt;0),"LP",IF(AND(CL32&gt;0,CM32&lt;0),"PL",IF(OR(CL32&lt;0,CM32&lt;0),"Loss",IF(ISERROR((+CM32/CL32-1)*100),"NA",(+CM32/CL32-1)*100))))</f>
        <v>23.218936604926597</v>
      </c>
      <c r="CN33" s="87">
        <f t="shared" ref="CN33" si="449">IF(AND(CM32&lt;0,CN32&gt;0),"LP",IF(AND(CM32&gt;0,CN32&lt;0),"PL",IF(OR(CM32&lt;0,CN32&lt;0),"Loss",IF(ISERROR((+CN32/CM32-1)*100),"NA",(+CN32/CM32-1)*100))))</f>
        <v>39.769049792474533</v>
      </c>
      <c r="CO33" s="85"/>
      <c r="CP33" s="86">
        <f t="shared" ref="CP33" si="450">IF(AND(CO32&lt;0,CP32&gt;0),"LP",IF(AND(CO32&gt;0,CP32&lt;0),"PL",IF(OR(CO32&lt;0,CP32&lt;0),"Loss",IF(ISERROR((+CP32/CO32-1)*100),"NA",(+CP32/CO32-1)*100))))</f>
        <v>-16.570125396820224</v>
      </c>
      <c r="CQ33" s="86">
        <f t="shared" ref="CQ33" si="451">IF(AND(CP32&lt;0,CQ32&gt;0),"LP",IF(AND(CP32&gt;0,CQ32&lt;0),"PL",IF(OR(CP32&lt;0,CQ32&lt;0),"Loss",IF(ISERROR((+CQ32/CP32-1)*100),"NA",(+CQ32/CP32-1)*100))))</f>
        <v>17.693346596469151</v>
      </c>
      <c r="CR33" s="86">
        <f t="shared" ref="CR33" si="452">IF(AND(CQ32&lt;0,CR32&gt;0),"LP",IF(AND(CQ32&gt;0,CR32&lt;0),"PL",IF(OR(CQ32&lt;0,CR32&lt;0),"Loss",IF(ISERROR((+CR32/CQ32-1)*100),"NA",(+CR32/CQ32-1)*100))))</f>
        <v>40.476760679228541</v>
      </c>
      <c r="CS33" s="86">
        <f t="shared" ref="CS33" si="453">IF(AND(CR32&lt;0,CS32&gt;0),"LP",IF(AND(CR32&gt;0,CS32&lt;0),"PL",IF(OR(CR32&lt;0,CS32&lt;0),"Loss",IF(ISERROR((+CS32/CR32-1)*100),"NA",(+CS32/CR32-1)*100))))</f>
        <v>13.355504771128279</v>
      </c>
      <c r="CT33" s="87">
        <f t="shared" ref="CT33" si="454">IF(AND(CS32&lt;0,CT32&gt;0),"LP",IF(AND(CS32&gt;0,CT32&lt;0),"PL",IF(OR(CS32&lt;0,CT32&lt;0),"Loss",IF(ISERROR((+CT32/CS32-1)*100),"NA",(+CT32/CS32-1)*100))))</f>
        <v>19.816770004710961</v>
      </c>
      <c r="CU33" s="85"/>
      <c r="CV33" s="86">
        <f t="shared" ref="CV33" si="455">IF(AND(CU32&lt;0,CV32&gt;0),"LP",IF(AND(CU32&gt;0,CV32&lt;0),"PL",IF(OR(CU32&lt;0,CV32&lt;0),"Loss",IF(ISERROR((+CV32/CU32-1)*100),"NA",(+CV32/CU32-1)*100))))</f>
        <v>25.767624662245158</v>
      </c>
      <c r="CW33" s="86">
        <f t="shared" ref="CW33" si="456">IF(AND(CV32&lt;0,CW32&gt;0),"LP",IF(AND(CV32&gt;0,CW32&lt;0),"PL",IF(OR(CV32&lt;0,CW32&lt;0),"Loss",IF(ISERROR((+CW32/CV32-1)*100),"NA",(+CW32/CV32-1)*100))))</f>
        <v>54.941406249999993</v>
      </c>
      <c r="CX33" s="86">
        <f t="shared" ref="CX33" si="457">IF(AND(CW32&lt;0,CX32&gt;0),"LP",IF(AND(CW32&gt;0,CX32&lt;0),"PL",IF(OR(CW32&lt;0,CX32&lt;0),"Loss",IF(ISERROR((+CX32/CW32-1)*100),"NA",(+CX32/CW32-1)*100))))</f>
        <v>34.152149249968431</v>
      </c>
      <c r="CY33" s="86">
        <f t="shared" ref="CY33" si="458">IF(AND(CX32&lt;0,CY32&gt;0),"LP",IF(AND(CX32&gt;0,CY32&lt;0),"PL",IF(OR(CX32&lt;0,CY32&lt;0),"Loss",IF(ISERROR((+CY32/CX32-1)*100),"NA",(+CY32/CX32-1)*100))))</f>
        <v>19.930556499422771</v>
      </c>
      <c r="CZ33" s="87">
        <f t="shared" ref="CZ33" si="459">IF(AND(CY32&lt;0,CZ32&gt;0),"LP",IF(AND(CY32&gt;0,CZ32&lt;0),"PL",IF(OR(CY32&lt;0,CZ32&lt;0),"Loss",IF(ISERROR((+CZ32/CY32-1)*100),"NA",(+CZ32/CY32-1)*100))))</f>
        <v>17.133999730298832</v>
      </c>
      <c r="DA33" s="85"/>
      <c r="DB33" s="86">
        <f t="shared" ref="DB33" si="460">IF(AND(DA32&lt;0,DB32&gt;0),"LP",IF(AND(DA32&gt;0,DB32&lt;0),"PL",IF(OR(DA32&lt;0,DB32&lt;0),"Loss",IF(ISERROR((+DB32/DA32-1)*100),"NA",(+DB32/DA32-1)*100))))</f>
        <v>-11.610580756874988</v>
      </c>
      <c r="DC33" s="86">
        <f t="shared" ref="DC33" si="461">IF(AND(DB32&lt;0,DC32&gt;0),"LP",IF(AND(DB32&gt;0,DC32&lt;0),"PL",IF(OR(DB32&lt;0,DC32&lt;0),"Loss",IF(ISERROR((+DC32/DB32-1)*100),"NA",(+DC32/DB32-1)*100))))</f>
        <v>113.00940842892126</v>
      </c>
      <c r="DD33" s="86">
        <f t="shared" ref="DD33" si="462">IF(AND(DC32&lt;0,DD32&gt;0),"LP",IF(AND(DC32&gt;0,DD32&lt;0),"PL",IF(OR(DC32&lt;0,DD32&lt;0),"Loss",IF(ISERROR((+DD32/DC32-1)*100),"NA",(+DD32/DC32-1)*100))))</f>
        <v>63.22228541694399</v>
      </c>
      <c r="DE33" s="86">
        <f t="shared" ref="DE33" si="463">IF(AND(DD32&lt;0,DE32&gt;0),"LP",IF(AND(DD32&gt;0,DE32&lt;0),"PL",IF(OR(DD32&lt;0,DE32&lt;0),"Loss",IF(ISERROR((+DE32/DD32-1)*100),"NA",(+DE32/DD32-1)*100))))</f>
        <v>13.021298856776609</v>
      </c>
      <c r="DF33" s="87">
        <f t="shared" ref="DF33" si="464">IF(AND(DE32&lt;0,DF32&gt;0),"LP",IF(AND(DE32&gt;0,DF32&lt;0),"PL",IF(OR(DE32&lt;0,DF32&lt;0),"Loss",IF(ISERROR((+DF32/DE32-1)*100),"NA",(+DF32/DE32-1)*100))))</f>
        <v>16.53946276397269</v>
      </c>
      <c r="DG33" s="85"/>
      <c r="DH33" s="86">
        <f t="shared" ref="DH33" si="465">IF(AND(DG32&lt;0,DH32&gt;0),"LP",IF(AND(DG32&gt;0,DH32&lt;0),"PL",IF(OR(DG32&lt;0,DH32&lt;0),"Loss",IF(ISERROR((+DH32/DG32-1)*100),"NA",(+DH32/DG32-1)*100))))</f>
        <v>-22.214801278424503</v>
      </c>
      <c r="DI33" s="86">
        <f t="shared" ref="DI33" si="466">IF(AND(DH32&lt;0,DI32&gt;0),"LP",IF(AND(DH32&gt;0,DI32&lt;0),"PL",IF(OR(DH32&lt;0,DI32&lt;0),"Loss",IF(ISERROR((+DI32/DH32-1)*100),"NA",(+DI32/DH32-1)*100))))</f>
        <v>86.276135293316017</v>
      </c>
      <c r="DJ33" s="86">
        <f t="shared" ref="DJ33" si="467">IF(AND(DI32&lt;0,DJ32&gt;0),"LP",IF(AND(DI32&gt;0,DJ32&lt;0),"PL",IF(OR(DI32&lt;0,DJ32&lt;0),"Loss",IF(ISERROR((+DJ32/DI32-1)*100),"NA",(+DJ32/DI32-1)*100))))</f>
        <v>63.630943574194873</v>
      </c>
      <c r="DK33" s="86">
        <f t="shared" ref="DK33" si="468">IF(AND(DJ32&lt;0,DK32&gt;0),"LP",IF(AND(DJ32&gt;0,DK32&lt;0),"PL",IF(OR(DJ32&lt;0,DK32&lt;0),"Loss",IF(ISERROR((+DK32/DJ32-1)*100),"NA",(+DK32/DJ32-1)*100))))</f>
        <v>73.184120962741986</v>
      </c>
      <c r="DL33" s="87">
        <f t="shared" ref="DL33" si="469">IF(AND(DK32&lt;0,DL32&gt;0),"LP",IF(AND(DK32&gt;0,DL32&lt;0),"PL",IF(OR(DK32&lt;0,DL32&lt;0),"Loss",IF(ISERROR((+DL32/DK32-1)*100),"NA",(+DL32/DK32-1)*100))))</f>
        <v>28.300384945298894</v>
      </c>
      <c r="DM33" s="85"/>
      <c r="DN33" s="86">
        <f t="shared" ref="DN33" si="470">IF(AND(DM32&lt;0,DN32&gt;0),"LP",IF(AND(DM32&gt;0,DN32&lt;0),"PL",IF(OR(DM32&lt;0,DN32&lt;0),"Loss",IF(ISERROR((+DN32/DM32-1)*100),"NA",(+DN32/DM32-1)*100))))</f>
        <v>83.858267716535437</v>
      </c>
      <c r="DO33" s="86">
        <f t="shared" ref="DO33" si="471">IF(AND(DN32&lt;0,DO32&gt;0),"LP",IF(AND(DN32&gt;0,DO32&lt;0),"PL",IF(OR(DN32&lt;0,DO32&lt;0),"Loss",IF(ISERROR((+DO32/DN32-1)*100),"NA",(+DO32/DN32-1)*100))))</f>
        <v>4.284796573875993</v>
      </c>
      <c r="DP33" s="86">
        <f t="shared" ref="DP33" si="472">IF(AND(DO32&lt;0,DP32&gt;0),"LP",IF(AND(DO32&gt;0,DP32&lt;0),"PL",IF(OR(DO32&lt;0,DP32&lt;0),"Loss",IF(ISERROR((+DP32/DO32-1)*100),"NA",(+DP32/DO32-1)*100))))</f>
        <v>31.065070532432372</v>
      </c>
      <c r="DQ33" s="86">
        <f t="shared" ref="DQ33" si="473">IF(AND(DP32&lt;0,DQ32&gt;0),"LP",IF(AND(DP32&gt;0,DQ32&lt;0),"PL",IF(OR(DP32&lt;0,DQ32&lt;0),"Loss",IF(ISERROR((+DQ32/DP32-1)*100),"NA",(+DQ32/DP32-1)*100))))</f>
        <v>15.430372578724839</v>
      </c>
      <c r="DR33" s="87">
        <f t="shared" ref="DR33" si="474">IF(AND(DQ32&lt;0,DR32&gt;0),"LP",IF(AND(DQ32&gt;0,DR32&lt;0),"PL",IF(OR(DQ32&lt;0,DR32&lt;0),"Loss",IF(ISERROR((+DR32/DQ32-1)*100),"NA",(+DR32/DQ32-1)*100))))</f>
        <v>27.085621510240323</v>
      </c>
      <c r="DS33" s="85"/>
      <c r="DT33" s="86">
        <f t="shared" ref="DT33" si="475">IF(AND(DS32&lt;0,DT32&gt;0),"LP",IF(AND(DS32&gt;0,DT32&lt;0),"PL",IF(OR(DS32&lt;0,DT32&lt;0),"Loss",IF(ISERROR((+DT32/DS32-1)*100),"NA",(+DT32/DS32-1)*100))))</f>
        <v>-47.595668209260275</v>
      </c>
      <c r="DU33" s="86">
        <f t="shared" ref="DU33" si="476">IF(AND(DT32&lt;0,DU32&gt;0),"LP",IF(AND(DT32&gt;0,DU32&lt;0),"PL",IF(OR(DT32&lt;0,DU32&lt;0),"Loss",IF(ISERROR((+DU32/DT32-1)*100),"NA",(+DU32/DT32-1)*100))))</f>
        <v>14.900484131253666</v>
      </c>
      <c r="DV33" s="86">
        <f t="shared" ref="DV33" si="477">IF(AND(DU32&lt;0,DV32&gt;0),"LP",IF(AND(DU32&gt;0,DV32&lt;0),"PL",IF(OR(DU32&lt;0,DV32&lt;0),"Loss",IF(ISERROR((+DV32/DU32-1)*100),"NA",(+DV32/DU32-1)*100))))</f>
        <v>175.15667154562601</v>
      </c>
      <c r="DW33" s="86">
        <f t="shared" ref="DW33" si="478">IF(AND(DV32&lt;0,DW32&gt;0),"LP",IF(AND(DV32&gt;0,DW32&lt;0),"PL",IF(OR(DV32&lt;0,DW32&lt;0),"Loss",IF(ISERROR((+DW32/DV32-1)*100),"NA",(+DW32/DV32-1)*100))))</f>
        <v>-4.7587932902202752</v>
      </c>
      <c r="DX33" s="87">
        <f t="shared" ref="DX33" si="479">IF(AND(DW32&lt;0,DX32&gt;0),"LP",IF(AND(DW32&gt;0,DX32&lt;0),"PL",IF(OR(DW32&lt;0,DX32&lt;0),"Loss",IF(ISERROR((+DX32/DW32-1)*100),"NA",(+DX32/DW32-1)*100))))</f>
        <v>16.92391084183058</v>
      </c>
      <c r="DY33" s="85"/>
      <c r="DZ33" s="86">
        <f t="shared" ref="DZ33" si="480">IF(AND(DY32&lt;0,DZ32&gt;0),"LP",IF(AND(DY32&gt;0,DZ32&lt;0),"PL",IF(OR(DY32&lt;0,DZ32&lt;0),"Loss",IF(ISERROR((+DZ32/DY32-1)*100),"NA",(+DZ32/DY32-1)*100))))</f>
        <v>50.953369570787864</v>
      </c>
      <c r="EA33" s="86">
        <f t="shared" ref="EA33" si="481">IF(AND(DZ32&lt;0,EA32&gt;0),"LP",IF(AND(DZ32&gt;0,EA32&lt;0),"PL",IF(OR(DZ32&lt;0,EA32&lt;0),"Loss",IF(ISERROR((+EA32/DZ32-1)*100),"NA",(+EA32/DZ32-1)*100))))</f>
        <v>17.083294574566121</v>
      </c>
      <c r="EB33" s="86">
        <f t="shared" ref="EB33" si="482">IF(AND(EA32&lt;0,EB32&gt;0),"LP",IF(AND(EA32&gt;0,EB32&lt;0),"PL",IF(OR(EA32&lt;0,EB32&lt;0),"Loss",IF(ISERROR((+EB32/EA32-1)*100),"NA",(+EB32/EA32-1)*100))))</f>
        <v>31.812427350983796</v>
      </c>
      <c r="EC33" s="86">
        <f t="shared" ref="EC33" si="483">IF(AND(EB32&lt;0,EC32&gt;0),"LP",IF(AND(EB32&gt;0,EC32&lt;0),"PL",IF(OR(EB32&lt;0,EC32&lt;0),"Loss",IF(ISERROR((+EC32/EB32-1)*100),"NA",(+EC32/EB32-1)*100))))</f>
        <v>18.745089234618373</v>
      </c>
      <c r="ED33" s="87">
        <f t="shared" ref="ED33" si="484">IF(AND(EC32&lt;0,ED32&gt;0),"LP",IF(AND(EC32&gt;0,ED32&lt;0),"PL",IF(OR(EC32&lt;0,ED32&lt;0),"Loss",IF(ISERROR((+ED32/EC32-1)*100),"NA",(+ED32/EC32-1)*100))))</f>
        <v>25.328658369865774</v>
      </c>
      <c r="EE33" s="85"/>
      <c r="EF33" s="86" t="str">
        <f t="shared" ref="EF33" si="485">IF(AND(EE32&lt;0,EF32&gt;0),"LP",IF(AND(EE32&gt;0,EF32&lt;0),"PL",IF(OR(EE32&lt;0,EF32&lt;0),"Loss",IF(ISERROR((+EF32/EE32-1)*100),"NA",(+EF32/EE32-1)*100))))</f>
        <v>PL</v>
      </c>
      <c r="EG33" s="86" t="str">
        <f t="shared" ref="EG33" si="486">IF(AND(EF32&lt;0,EG32&gt;0),"LP",IF(AND(EF32&gt;0,EG32&lt;0),"PL",IF(OR(EF32&lt;0,EG32&lt;0),"Loss",IF(ISERROR((+EG32/EF32-1)*100),"NA",(+EG32/EF32-1)*100))))</f>
        <v>LP</v>
      </c>
      <c r="EH33" s="86">
        <f t="shared" ref="EH33" si="487">IF(AND(EG32&lt;0,EH32&gt;0),"LP",IF(AND(EG32&gt;0,EH32&lt;0),"PL",IF(OR(EG32&lt;0,EH32&lt;0),"Loss",IF(ISERROR((+EH32/EG32-1)*100),"NA",(+EH32/EG32-1)*100))))</f>
        <v>2629.7097151795574</v>
      </c>
      <c r="EI33" s="86">
        <f t="shared" ref="EI33" si="488">IF(AND(EH32&lt;0,EI32&gt;0),"LP",IF(AND(EH32&gt;0,EI32&lt;0),"PL",IF(OR(EH32&lt;0,EI32&lt;0),"Loss",IF(ISERROR((+EI32/EH32-1)*100),"NA",(+EI32/EH32-1)*100))))</f>
        <v>-2.1613118160486389</v>
      </c>
      <c r="EJ33" s="87">
        <f t="shared" ref="EJ33" si="489">IF(AND(EI32&lt;0,EJ32&gt;0),"LP",IF(AND(EI32&gt;0,EJ32&lt;0),"PL",IF(OR(EI32&lt;0,EJ32&lt;0),"Loss",IF(ISERROR((+EJ32/EI32-1)*100),"NA",(+EJ32/EI32-1)*100))))</f>
        <v>16.82896629104691</v>
      </c>
      <c r="EK33" s="85"/>
      <c r="EL33" s="86">
        <f t="shared" ref="EL33" si="490">IF(AND(EK32&lt;0,EL32&gt;0),"LP",IF(AND(EK32&gt;0,EL32&lt;0),"PL",IF(OR(EK32&lt;0,EL32&lt;0),"Loss",IF(ISERROR((+EL32/EK32-1)*100),"NA",(+EL32/EK32-1)*100))))</f>
        <v>136.3779988176104</v>
      </c>
      <c r="EM33" s="86">
        <f t="shared" ref="EM33" si="491">IF(AND(EL32&lt;0,EM32&gt;0),"LP",IF(AND(EL32&gt;0,EM32&lt;0),"PL",IF(OR(EL32&lt;0,EM32&lt;0),"Loss",IF(ISERROR((+EM32/EL32-1)*100),"NA",(+EM32/EL32-1)*100))))</f>
        <v>7.5467453854708877</v>
      </c>
      <c r="EN33" s="86">
        <f t="shared" ref="EN33" si="492">IF(AND(EM32&lt;0,EN32&gt;0),"LP",IF(AND(EM32&gt;0,EN32&lt;0),"PL",IF(OR(EM32&lt;0,EN32&lt;0),"Loss",IF(ISERROR((+EN32/EM32-1)*100),"NA",(+EN32/EM32-1)*100))))</f>
        <v>-15.073213173214462</v>
      </c>
      <c r="EO33" s="86">
        <f t="shared" ref="EO33" si="493">IF(AND(EN32&lt;0,EO32&gt;0),"LP",IF(AND(EN32&gt;0,EO32&lt;0),"PL",IF(OR(EN32&lt;0,EO32&lt;0),"Loss",IF(ISERROR((+EO32/EN32-1)*100),"NA",(+EO32/EN32-1)*100))))</f>
        <v>75.197149828296943</v>
      </c>
      <c r="EP33" s="87">
        <f t="shared" ref="EP33" si="494">IF(AND(EO32&lt;0,EP32&gt;0),"LP",IF(AND(EO32&gt;0,EP32&lt;0),"PL",IF(OR(EO32&lt;0,EP32&lt;0),"Loss",IF(ISERROR((+EP32/EO32-1)*100),"NA",(+EP32/EO32-1)*100))))</f>
        <v>24.653249526029853</v>
      </c>
      <c r="EQ33" s="85"/>
      <c r="ER33" s="86">
        <f t="shared" ref="ER33" si="495">IF(AND(EQ32&lt;0,ER32&gt;0),"LP",IF(AND(EQ32&gt;0,ER32&lt;0),"PL",IF(OR(EQ32&lt;0,ER32&lt;0),"Loss",IF(ISERROR((+ER32/EQ32-1)*100),"NA",(+ER32/EQ32-1)*100))))</f>
        <v>46.918793655138316</v>
      </c>
      <c r="ES33" s="86">
        <f t="shared" ref="ES33" si="496">IF(AND(ER32&lt;0,ES32&gt;0),"LP",IF(AND(ER32&gt;0,ES32&lt;0),"PL",IF(OR(ER32&lt;0,ES32&lt;0),"Loss",IF(ISERROR((+ES32/ER32-1)*100),"NA",(+ES32/ER32-1)*100))))</f>
        <v>60.382249106981774</v>
      </c>
      <c r="ET33" s="86">
        <f t="shared" ref="ET33" si="497">IF(AND(ES32&lt;0,ET32&gt;0),"LP",IF(AND(ES32&gt;0,ET32&lt;0),"PL",IF(OR(ES32&lt;0,ET32&lt;0),"Loss",IF(ISERROR((+ET32/ES32-1)*100),"NA",(+ET32/ES32-1)*100))))</f>
        <v>44.436118956225876</v>
      </c>
      <c r="EU33" s="86">
        <f t="shared" ref="EU33" si="498">IF(AND(ET32&lt;0,EU32&gt;0),"LP",IF(AND(ET32&gt;0,EU32&lt;0),"PL",IF(OR(ET32&lt;0,EU32&lt;0),"Loss",IF(ISERROR((+EU32/ET32-1)*100),"NA",(+EU32/ET32-1)*100))))</f>
        <v>30.221264637542422</v>
      </c>
      <c r="EV33" s="87">
        <f t="shared" ref="EV33" si="499">IF(AND(EU32&lt;0,EV32&gt;0),"LP",IF(AND(EU32&gt;0,EV32&lt;0),"PL",IF(OR(EU32&lt;0,EV32&lt;0),"Loss",IF(ISERROR((+EV32/EU32-1)*100),"NA",(+EV32/EU32-1)*100))))</f>
        <v>22.682130256343626</v>
      </c>
      <c r="EW33" s="85"/>
      <c r="EX33" s="86">
        <f t="shared" ref="EX33" ca="1" si="500">IF(AND(EW32&lt;0,EX32&gt;0),"LP",IF(AND(EW32&gt;0,EX32&lt;0),"PL",IF(OR(EW32&lt;0,EX32&lt;0),"Loss",IF(ISERROR((+EX32/EW32-1)*100),"NA",(+EX32/EW32-1)*100))))</f>
        <v>-30.538168133532608</v>
      </c>
      <c r="EY33" s="86">
        <f t="shared" ref="EY33" ca="1" si="501">IF(AND(EX32&lt;0,EY32&gt;0),"LP",IF(AND(EX32&gt;0,EY32&lt;0),"PL",IF(OR(EX32&lt;0,EY32&lt;0),"Loss",IF(ISERROR((+EY32/EX32-1)*100),"NA",(+EY32/EX32-1)*100))))</f>
        <v>127.72650816653824</v>
      </c>
      <c r="EZ33" s="86">
        <f t="shared" ref="EZ33" ca="1" si="502">IF(AND(EY32&lt;0,EZ32&gt;0),"LP",IF(AND(EY32&gt;0,EZ32&lt;0),"PL",IF(OR(EY32&lt;0,EZ32&lt;0),"Loss",IF(ISERROR((+EZ32/EY32-1)*100),"NA",(+EZ32/EY32-1)*100))))</f>
        <v>94.474790043477213</v>
      </c>
      <c r="FA33" s="86">
        <f t="shared" ref="FA33" ca="1" si="503">IF(AND(EZ32&lt;0,FA32&gt;0),"LP",IF(AND(EZ32&gt;0,FA32&lt;0),"PL",IF(OR(EZ32&lt;0,FA32&lt;0),"Loss",IF(ISERROR((+FA32/EZ32-1)*100),"NA",(+FA32/EZ32-1)*100))))</f>
        <v>12.171208833816927</v>
      </c>
      <c r="FB33" s="87">
        <f t="shared" ref="FB33" ca="1" si="504">IF(AND(FA32&lt;0,FB32&gt;0),"LP",IF(AND(FA32&gt;0,FB32&lt;0),"PL",IF(OR(FA32&lt;0,FB32&lt;0),"Loss",IF(ISERROR((+FB32/FA32-1)*100),"NA",(+FB32/FA32-1)*100))))</f>
        <v>20.401355545269407</v>
      </c>
    </row>
    <row r="34" spans="2:164" s="80" customFormat="1">
      <c r="B34" s="28" t="s">
        <v>0</v>
      </c>
      <c r="C34" s="83">
        <v>170.8</v>
      </c>
      <c r="D34" s="84">
        <v>170.8</v>
      </c>
      <c r="E34" s="84">
        <v>170.8</v>
      </c>
      <c r="F34" s="84">
        <v>183</v>
      </c>
      <c r="G34" s="84">
        <v>183</v>
      </c>
      <c r="H34" s="72">
        <v>183</v>
      </c>
      <c r="I34" s="83">
        <v>635.1</v>
      </c>
      <c r="J34" s="84">
        <v>635.1</v>
      </c>
      <c r="K34" s="84">
        <v>635.1</v>
      </c>
      <c r="L34" s="84">
        <v>635.1</v>
      </c>
      <c r="M34" s="84">
        <v>635.1</v>
      </c>
      <c r="N34" s="72">
        <v>635.1</v>
      </c>
      <c r="O34" s="83">
        <v>2935.5</v>
      </c>
      <c r="P34" s="84">
        <v>2935.5</v>
      </c>
      <c r="Q34" s="84">
        <v>2936.1</v>
      </c>
      <c r="R34" s="84">
        <v>2936.3</v>
      </c>
      <c r="S34" s="84">
        <v>2936.3</v>
      </c>
      <c r="T34" s="72">
        <v>2936.3</v>
      </c>
      <c r="U34" s="83">
        <v>2893.7</v>
      </c>
      <c r="V34" s="84">
        <v>2893.7</v>
      </c>
      <c r="W34" s="84">
        <v>2829.6</v>
      </c>
      <c r="X34" s="84">
        <v>2791.8</v>
      </c>
      <c r="Y34" s="84">
        <v>2791.8</v>
      </c>
      <c r="Z34" s="72">
        <v>2791.8</v>
      </c>
      <c r="AA34" s="83">
        <v>386.6</v>
      </c>
      <c r="AB34" s="84">
        <v>386.6</v>
      </c>
      <c r="AC34" s="84">
        <v>386.6</v>
      </c>
      <c r="AD34" s="84">
        <v>386.6</v>
      </c>
      <c r="AE34" s="84">
        <v>386.6</v>
      </c>
      <c r="AF34" s="72">
        <v>386.6</v>
      </c>
      <c r="AG34" s="83">
        <v>931.27</v>
      </c>
      <c r="AH34" s="84">
        <v>931.27</v>
      </c>
      <c r="AI34" s="84">
        <v>931.27</v>
      </c>
      <c r="AJ34" s="84">
        <v>931.27</v>
      </c>
      <c r="AK34" s="84">
        <v>931.27</v>
      </c>
      <c r="AL34" s="72">
        <v>931.27</v>
      </c>
      <c r="AM34" s="83">
        <v>294.89999999999998</v>
      </c>
      <c r="AN34" s="84">
        <v>294.89999999999998</v>
      </c>
      <c r="AO34" s="84">
        <v>294.89999999999998</v>
      </c>
      <c r="AP34" s="84">
        <v>294.89999999999998</v>
      </c>
      <c r="AQ34" s="84">
        <v>294.89999999999998</v>
      </c>
      <c r="AR34" s="72">
        <v>294.89999999999998</v>
      </c>
      <c r="AS34" s="83">
        <v>404.5</v>
      </c>
      <c r="AT34" s="84">
        <v>404.5</v>
      </c>
      <c r="AU34" s="84">
        <v>404.5</v>
      </c>
      <c r="AV34" s="84">
        <v>404.5</v>
      </c>
      <c r="AW34" s="84">
        <v>404.5</v>
      </c>
      <c r="AX34" s="72">
        <v>404.5</v>
      </c>
      <c r="AY34" s="83">
        <v>3790.11</v>
      </c>
      <c r="AZ34" s="84">
        <v>3790.75</v>
      </c>
      <c r="BA34" s="84">
        <v>3793.18</v>
      </c>
      <c r="BB34" s="84">
        <v>3793.62</v>
      </c>
      <c r="BC34" s="84">
        <v>3793.62</v>
      </c>
      <c r="BD34" s="72">
        <v>3793.62</v>
      </c>
      <c r="BE34" s="83">
        <v>105.6</v>
      </c>
      <c r="BF34" s="84">
        <v>105.6</v>
      </c>
      <c r="BG34" s="84">
        <v>105.6</v>
      </c>
      <c r="BH34" s="84">
        <v>105.6</v>
      </c>
      <c r="BI34" s="84">
        <v>119.23635999999999</v>
      </c>
      <c r="BJ34" s="72">
        <v>119.23635999999999</v>
      </c>
      <c r="BK34" s="83">
        <v>273</v>
      </c>
      <c r="BL34" s="84">
        <v>273.39999999999998</v>
      </c>
      <c r="BM34" s="84">
        <v>273.5</v>
      </c>
      <c r="BN34" s="84">
        <v>273.5</v>
      </c>
      <c r="BO34" s="84">
        <v>273.5</v>
      </c>
      <c r="BP34" s="72">
        <v>273.5</v>
      </c>
      <c r="BQ34" s="83">
        <v>1406.63</v>
      </c>
      <c r="BR34" s="84">
        <v>1406.63</v>
      </c>
      <c r="BS34" s="84">
        <v>1406.63</v>
      </c>
      <c r="BT34" s="84">
        <v>1406.63</v>
      </c>
      <c r="BU34" s="84">
        <v>1406.63</v>
      </c>
      <c r="BV34" s="72">
        <v>1406.63</v>
      </c>
      <c r="BW34" s="83">
        <v>1348.3</v>
      </c>
      <c r="BX34" s="84">
        <v>1319.4</v>
      </c>
      <c r="BY34" s="84">
        <v>1319.4</v>
      </c>
      <c r="BZ34" s="84">
        <v>1105</v>
      </c>
      <c r="CA34" s="84">
        <v>1225.8</v>
      </c>
      <c r="CB34" s="72">
        <v>1225.8</v>
      </c>
      <c r="CC34" s="83">
        <v>850</v>
      </c>
      <c r="CD34" s="84">
        <v>850</v>
      </c>
      <c r="CE34" s="84">
        <v>850</v>
      </c>
      <c r="CF34" s="84">
        <v>850</v>
      </c>
      <c r="CG34" s="84">
        <v>850</v>
      </c>
      <c r="CH34" s="72">
        <v>850</v>
      </c>
      <c r="CI34" s="83">
        <v>89.5</v>
      </c>
      <c r="CJ34" s="84">
        <v>179</v>
      </c>
      <c r="CK34" s="84">
        <v>179</v>
      </c>
      <c r="CL34" s="84">
        <v>188.41</v>
      </c>
      <c r="CM34" s="84">
        <v>188.41</v>
      </c>
      <c r="CN34" s="72">
        <v>188.41</v>
      </c>
      <c r="CO34" s="83">
        <v>399.6</v>
      </c>
      <c r="CP34" s="84">
        <v>399.6</v>
      </c>
      <c r="CQ34" s="84">
        <v>399.7</v>
      </c>
      <c r="CR34" s="84">
        <v>399.7</v>
      </c>
      <c r="CS34" s="84">
        <v>400.4</v>
      </c>
      <c r="CT34" s="72">
        <v>400.4</v>
      </c>
      <c r="CU34" s="83">
        <v>5973.8</v>
      </c>
      <c r="CV34" s="84">
        <v>5983</v>
      </c>
      <c r="CW34" s="84">
        <v>5990.5</v>
      </c>
      <c r="CX34" s="84">
        <v>5996.2</v>
      </c>
      <c r="CY34" s="84">
        <v>5996.2</v>
      </c>
      <c r="CZ34" s="72">
        <v>5996.2</v>
      </c>
      <c r="DA34" s="83">
        <v>1510.4</v>
      </c>
      <c r="DB34" s="84">
        <v>1510.4</v>
      </c>
      <c r="DC34" s="84">
        <v>1510.4</v>
      </c>
      <c r="DD34" s="84">
        <v>1572</v>
      </c>
      <c r="DE34" s="84">
        <v>1572</v>
      </c>
      <c r="DF34" s="72">
        <v>1572</v>
      </c>
      <c r="DG34" s="83">
        <v>4517.6000000000004</v>
      </c>
      <c r="DH34" s="84">
        <v>4517.6000000000004</v>
      </c>
      <c r="DI34" s="84">
        <v>6776.4</v>
      </c>
      <c r="DJ34" s="84">
        <v>6776.4</v>
      </c>
      <c r="DK34" s="84">
        <v>6776.4</v>
      </c>
      <c r="DL34" s="72">
        <v>6776.4</v>
      </c>
      <c r="DM34" s="83">
        <v>3157.9342369999999</v>
      </c>
      <c r="DN34" s="84">
        <v>3157.9342369999999</v>
      </c>
      <c r="DO34" s="84">
        <v>4421.1000000000004</v>
      </c>
      <c r="DP34" s="84">
        <v>4421.1000000000004</v>
      </c>
      <c r="DQ34" s="84">
        <v>4421.1000000000004</v>
      </c>
      <c r="DR34" s="72">
        <v>4421.1000000000004</v>
      </c>
      <c r="DS34" s="83">
        <v>42.4</v>
      </c>
      <c r="DT34" s="84">
        <v>42.4</v>
      </c>
      <c r="DU34" s="84">
        <v>42.4</v>
      </c>
      <c r="DV34" s="84">
        <v>42.4</v>
      </c>
      <c r="DW34" s="84">
        <v>42.4</v>
      </c>
      <c r="DX34" s="72">
        <v>42.4</v>
      </c>
      <c r="DY34" s="83">
        <v>5729.8</v>
      </c>
      <c r="DZ34" s="84">
        <v>5843.53</v>
      </c>
      <c r="EA34" s="84">
        <v>5854.05</v>
      </c>
      <c r="EB34" s="84">
        <v>5864.48</v>
      </c>
      <c r="EC34" s="84">
        <v>5864.48</v>
      </c>
      <c r="ED34" s="72">
        <v>5864.48</v>
      </c>
      <c r="EE34" s="83">
        <v>7658.1</v>
      </c>
      <c r="EF34" s="84">
        <v>7659.1135999999997</v>
      </c>
      <c r="EG34" s="84">
        <v>7660.2</v>
      </c>
      <c r="EH34" s="84">
        <v>7665</v>
      </c>
      <c r="EI34" s="84">
        <v>7354</v>
      </c>
      <c r="EJ34" s="72">
        <v>7354</v>
      </c>
      <c r="EK34" s="83">
        <v>192.8</v>
      </c>
      <c r="EL34" s="84">
        <v>192.9</v>
      </c>
      <c r="EM34" s="84">
        <v>193.1</v>
      </c>
      <c r="EN34" s="84">
        <v>193.4</v>
      </c>
      <c r="EO34" s="84">
        <v>193.4</v>
      </c>
      <c r="EP34" s="72">
        <v>193.4</v>
      </c>
      <c r="EQ34" s="83">
        <v>475.1</v>
      </c>
      <c r="ER34" s="84">
        <v>475.1</v>
      </c>
      <c r="ES34" s="84">
        <v>475.1</v>
      </c>
      <c r="ET34" s="84">
        <v>475.1</v>
      </c>
      <c r="EU34" s="84">
        <v>475.1</v>
      </c>
      <c r="EV34" s="72">
        <v>475.1</v>
      </c>
      <c r="EW34" s="83">
        <f t="shared" ref="EW34:FB39" ca="1" si="505">SUMIF($B$8:$EV$59,EW$8,$B34:$EV34)</f>
        <v>46173.044237000009</v>
      </c>
      <c r="EX34" s="84">
        <f t="shared" ca="1" si="505"/>
        <v>46358.727836999999</v>
      </c>
      <c r="EY34" s="84">
        <f t="shared" ca="1" si="505"/>
        <v>49839.13</v>
      </c>
      <c r="EZ34" s="84">
        <f t="shared" ca="1" si="505"/>
        <v>49692.009999999995</v>
      </c>
      <c r="FA34" s="84">
        <f t="shared" ca="1" si="505"/>
        <v>49516.146359999999</v>
      </c>
      <c r="FB34" s="72">
        <f t="shared" ca="1" si="505"/>
        <v>49516.146359999999</v>
      </c>
    </row>
    <row r="35" spans="2:164" s="80" customFormat="1">
      <c r="B35" s="28" t="s">
        <v>1</v>
      </c>
      <c r="C35" s="83">
        <v>42102.600000000006</v>
      </c>
      <c r="D35" s="84">
        <v>45513.9</v>
      </c>
      <c r="E35" s="84">
        <v>60056.4</v>
      </c>
      <c r="F35" s="84">
        <v>67686.5</v>
      </c>
      <c r="G35" s="84">
        <v>75734.992722597497</v>
      </c>
      <c r="H35" s="72">
        <v>85492.926199798574</v>
      </c>
      <c r="I35" s="83">
        <v>114431.31000000001</v>
      </c>
      <c r="J35" s="84">
        <v>117521.32</v>
      </c>
      <c r="K35" s="84">
        <v>125781.99</v>
      </c>
      <c r="L35" s="84">
        <v>139021.85</v>
      </c>
      <c r="M35" s="84">
        <v>151343.38098595288</v>
      </c>
      <c r="N35" s="72">
        <v>167885.38133485077</v>
      </c>
      <c r="O35" s="83">
        <v>69772</v>
      </c>
      <c r="P35" s="84">
        <v>73369</v>
      </c>
      <c r="Q35" s="84">
        <v>84258</v>
      </c>
      <c r="R35" s="84">
        <v>88103.7</v>
      </c>
      <c r="S35" s="84">
        <v>105212.96925163158</v>
      </c>
      <c r="T35" s="72">
        <v>127471.30257562998</v>
      </c>
      <c r="U35" s="83">
        <v>252022.6</v>
      </c>
      <c r="V35" s="84">
        <v>266688</v>
      </c>
      <c r="W35" s="84">
        <v>254258.6</v>
      </c>
      <c r="X35" s="84">
        <v>248605</v>
      </c>
      <c r="Y35" s="84">
        <v>277932.15307995601</v>
      </c>
      <c r="Z35" s="72">
        <v>298962.99377696682</v>
      </c>
      <c r="AA35" s="83">
        <v>59998.2</v>
      </c>
      <c r="AB35" s="84">
        <v>69330.100000000006</v>
      </c>
      <c r="AC35" s="84">
        <v>75569.3</v>
      </c>
      <c r="AD35" s="84">
        <v>88538.200000000012</v>
      </c>
      <c r="AE35" s="84">
        <v>100545.687625479</v>
      </c>
      <c r="AF35" s="72">
        <v>116225.47205199485</v>
      </c>
      <c r="AG35" s="83">
        <v>54150.27</v>
      </c>
      <c r="AH35" s="84">
        <v>65706.740000000005</v>
      </c>
      <c r="AI35" s="84">
        <v>67055.260000000009</v>
      </c>
      <c r="AJ35" s="84">
        <v>71701.840000000011</v>
      </c>
      <c r="AK35" s="84">
        <v>81490.230790700007</v>
      </c>
      <c r="AL35" s="72">
        <v>97237.431256279015</v>
      </c>
      <c r="AM35" s="83">
        <v>98221.5</v>
      </c>
      <c r="AN35" s="84">
        <v>106878.9</v>
      </c>
      <c r="AO35" s="84">
        <v>110121.9</v>
      </c>
      <c r="AP35" s="84">
        <v>120631.9</v>
      </c>
      <c r="AQ35" s="84">
        <v>131734.25565911058</v>
      </c>
      <c r="AR35" s="72">
        <v>145063.40560633724</v>
      </c>
      <c r="AS35" s="83">
        <v>33162.9</v>
      </c>
      <c r="AT35" s="84">
        <v>32728.1</v>
      </c>
      <c r="AU35" s="84">
        <v>34396.400000000001</v>
      </c>
      <c r="AV35" s="84">
        <v>40426.1</v>
      </c>
      <c r="AW35" s="84">
        <v>45403.089139359792</v>
      </c>
      <c r="AX35" s="72">
        <v>51778.945985771905</v>
      </c>
      <c r="AY35" s="83">
        <v>49080.11</v>
      </c>
      <c r="AZ35" s="84">
        <v>51965.87</v>
      </c>
      <c r="BA35" s="84">
        <v>50984.85</v>
      </c>
      <c r="BB35" s="84">
        <v>59879.68</v>
      </c>
      <c r="BC35" s="84">
        <v>66608.749382057111</v>
      </c>
      <c r="BD35" s="72">
        <v>74812.232027241058</v>
      </c>
      <c r="BE35" s="83">
        <v>9784.5</v>
      </c>
      <c r="BF35" s="84">
        <v>11422</v>
      </c>
      <c r="BG35" s="84">
        <v>13769</v>
      </c>
      <c r="BH35" s="84">
        <v>16579.8</v>
      </c>
      <c r="BI35" s="84">
        <v>31540.655095770879</v>
      </c>
      <c r="BJ35" s="72">
        <v>36226.55761101286</v>
      </c>
      <c r="BK35" s="83">
        <v>114380.5</v>
      </c>
      <c r="BL35" s="84">
        <v>126080</v>
      </c>
      <c r="BM35" s="84">
        <v>149902.79999999999</v>
      </c>
      <c r="BN35" s="84">
        <v>180455</v>
      </c>
      <c r="BO35" s="84">
        <v>207707.59962058169</v>
      </c>
      <c r="BP35" s="72">
        <v>237197.80705787428</v>
      </c>
      <c r="BQ35" s="83">
        <v>35621.17</v>
      </c>
      <c r="BR35" s="84">
        <v>39199.93</v>
      </c>
      <c r="BS35" s="84">
        <v>44121.29</v>
      </c>
      <c r="BT35" s="84">
        <v>49774.409999999996</v>
      </c>
      <c r="BU35" s="84">
        <v>56966.035497472076</v>
      </c>
      <c r="BV35" s="72">
        <v>66423.692901742063</v>
      </c>
      <c r="BW35" s="83">
        <v>50261.3</v>
      </c>
      <c r="BX35" s="84">
        <v>75999</v>
      </c>
      <c r="BY35" s="84">
        <v>81867.099999999991</v>
      </c>
      <c r="BZ35" s="84">
        <v>91763</v>
      </c>
      <c r="CA35" s="84">
        <v>101464.84773607033</v>
      </c>
      <c r="CB35" s="72">
        <v>113974.97916096573</v>
      </c>
      <c r="CC35" s="83">
        <v>68935.100000000006</v>
      </c>
      <c r="CD35" s="84">
        <v>105981</v>
      </c>
      <c r="CE35" s="84">
        <v>112097.5</v>
      </c>
      <c r="CF35" s="84">
        <v>131372.4</v>
      </c>
      <c r="CG35" s="84">
        <v>140666.43503066435</v>
      </c>
      <c r="CH35" s="72">
        <v>152603.71582048107</v>
      </c>
      <c r="CI35" s="83">
        <v>6451.59</v>
      </c>
      <c r="CJ35" s="84">
        <v>7876.24</v>
      </c>
      <c r="CK35" s="84">
        <v>9883.07</v>
      </c>
      <c r="CL35" s="84">
        <v>16124.94</v>
      </c>
      <c r="CM35" s="84">
        <v>18610.006711000646</v>
      </c>
      <c r="CN35" s="72">
        <v>22083.360839675348</v>
      </c>
      <c r="CO35" s="83">
        <v>151984.30000000002</v>
      </c>
      <c r="CP35" s="84">
        <v>157829.20000000001</v>
      </c>
      <c r="CQ35" s="84">
        <v>167050.90000000002</v>
      </c>
      <c r="CR35" s="84">
        <v>179861.7</v>
      </c>
      <c r="CS35" s="84">
        <v>192175.93488802112</v>
      </c>
      <c r="CT35" s="72">
        <v>207668.0541676546</v>
      </c>
      <c r="CU35" s="83">
        <v>349509.89999999997</v>
      </c>
      <c r="CV35" s="84">
        <v>381980.5</v>
      </c>
      <c r="CW35" s="84">
        <v>433567.3</v>
      </c>
      <c r="CX35" s="84">
        <v>522765.60000000003</v>
      </c>
      <c r="CY35" s="84">
        <v>622321.84621282422</v>
      </c>
      <c r="CZ35" s="72">
        <v>740759.8790297244</v>
      </c>
      <c r="DA35" s="83">
        <v>513668.4</v>
      </c>
      <c r="DB35" s="84">
        <v>540860.4</v>
      </c>
      <c r="DC35" s="84">
        <v>603820.4</v>
      </c>
      <c r="DD35" s="84">
        <v>839820</v>
      </c>
      <c r="DE35" s="84">
        <v>951468.80787599739</v>
      </c>
      <c r="DF35" s="72">
        <v>1081874.9059444359</v>
      </c>
      <c r="DG35" s="83">
        <v>125606.03423650001</v>
      </c>
      <c r="DH35" s="84">
        <v>205882.30000000002</v>
      </c>
      <c r="DI35" s="84">
        <v>224515.4</v>
      </c>
      <c r="DJ35" s="84">
        <v>261549.1</v>
      </c>
      <c r="DK35" s="84">
        <v>291987.49082169699</v>
      </c>
      <c r="DL35" s="72">
        <v>331040.06341708882</v>
      </c>
      <c r="DM35" s="83">
        <v>7100</v>
      </c>
      <c r="DN35" s="84">
        <v>11145.634237</v>
      </c>
      <c r="DO35" s="84">
        <v>13304.6</v>
      </c>
      <c r="DP35" s="84">
        <v>16768.300000000003</v>
      </c>
      <c r="DQ35" s="84">
        <v>20599.340681700007</v>
      </c>
      <c r="DR35" s="72">
        <v>25542.156063399991</v>
      </c>
      <c r="DS35" s="83">
        <v>134136.69999999998</v>
      </c>
      <c r="DT35" s="84">
        <v>140317.5</v>
      </c>
      <c r="DU35" s="84">
        <v>147076.6</v>
      </c>
      <c r="DV35" s="84">
        <v>167029.9</v>
      </c>
      <c r="DW35" s="84">
        <v>184976.66063926448</v>
      </c>
      <c r="DX35" s="72">
        <v>205994.65343435551</v>
      </c>
      <c r="DY35" s="83">
        <v>13039.01</v>
      </c>
      <c r="DZ35" s="84">
        <v>20002.97</v>
      </c>
      <c r="EA35" s="84">
        <v>22902</v>
      </c>
      <c r="EB35" s="84">
        <v>28001.05</v>
      </c>
      <c r="EC35" s="84">
        <v>32080.538551922804</v>
      </c>
      <c r="ED35" s="72">
        <v>37307.802372628626</v>
      </c>
      <c r="EE35" s="83">
        <v>552467.19999999995</v>
      </c>
      <c r="EF35" s="84">
        <v>445612.71359999996</v>
      </c>
      <c r="EG35" s="84">
        <v>453217.9</v>
      </c>
      <c r="EH35" s="84">
        <v>849180.2</v>
      </c>
      <c r="EI35" s="84">
        <v>1053768.1286092333</v>
      </c>
      <c r="EJ35" s="72">
        <v>1295376.9259461791</v>
      </c>
      <c r="EK35" s="83">
        <v>21717.8</v>
      </c>
      <c r="EL35" s="84">
        <v>30710.800000000003</v>
      </c>
      <c r="EM35" s="84">
        <v>39506.299999999996</v>
      </c>
      <c r="EN35" s="84">
        <v>50996.800000000003</v>
      </c>
      <c r="EO35" s="84">
        <v>61841.523260874885</v>
      </c>
      <c r="EP35" s="72">
        <v>75403.988344354657</v>
      </c>
      <c r="EQ35" s="83">
        <v>41709.5</v>
      </c>
      <c r="ER35" s="84">
        <v>48220.4</v>
      </c>
      <c r="ES35" s="84">
        <v>60478.5</v>
      </c>
      <c r="ET35" s="84">
        <v>77310.400000000009</v>
      </c>
      <c r="EU35" s="84">
        <v>100159.58942400006</v>
      </c>
      <c r="EV35" s="72">
        <v>127736.0269633015</v>
      </c>
      <c r="EW35" s="83">
        <f t="shared" ca="1" si="505"/>
        <v>2969314.4942365</v>
      </c>
      <c r="EX35" s="84">
        <f t="shared" ca="1" si="505"/>
        <v>3178822.5178369991</v>
      </c>
      <c r="EY35" s="84">
        <f t="shared" ca="1" si="505"/>
        <v>3439563.3600000003</v>
      </c>
      <c r="EZ35" s="84">
        <f t="shared" ca="1" si="505"/>
        <v>4403947.3699999992</v>
      </c>
      <c r="FA35" s="84">
        <f t="shared" ca="1" si="505"/>
        <v>5104340.9492939394</v>
      </c>
      <c r="FB35" s="72">
        <f t="shared" ca="1" si="505"/>
        <v>5922144.6598897446</v>
      </c>
      <c r="FC35" s="76"/>
      <c r="FD35" s="76"/>
      <c r="FE35" s="76"/>
      <c r="FF35" s="76"/>
      <c r="FG35" s="76"/>
      <c r="FH35" s="76"/>
    </row>
    <row r="36" spans="2:164" s="80" customFormat="1">
      <c r="B36" s="28" t="s">
        <v>17</v>
      </c>
      <c r="C36" s="83">
        <v>233.9</v>
      </c>
      <c r="D36" s="84">
        <v>233.89999999999998</v>
      </c>
      <c r="E36" s="84">
        <v>2013.5</v>
      </c>
      <c r="F36" s="84">
        <v>1526.6999999999998</v>
      </c>
      <c r="G36" s="84">
        <v>1250</v>
      </c>
      <c r="H36" s="72">
        <v>1050</v>
      </c>
      <c r="I36" s="83">
        <v>65842.600000000006</v>
      </c>
      <c r="J36" s="84">
        <v>61936.6</v>
      </c>
      <c r="K36" s="84">
        <v>64205.3</v>
      </c>
      <c r="L36" s="84">
        <v>49051.020000000004</v>
      </c>
      <c r="M36" s="84">
        <v>39051.020000000004</v>
      </c>
      <c r="N36" s="72">
        <v>34051.020000000004</v>
      </c>
      <c r="O36" s="83">
        <v>37162.5</v>
      </c>
      <c r="P36" s="84">
        <v>35071</v>
      </c>
      <c r="Q36" s="84">
        <v>32248.3</v>
      </c>
      <c r="R36" s="84">
        <v>22994</v>
      </c>
      <c r="S36" s="84">
        <v>15494</v>
      </c>
      <c r="T36" s="72">
        <v>7994</v>
      </c>
      <c r="U36" s="83">
        <v>1601.1</v>
      </c>
      <c r="V36" s="84">
        <v>1587.7</v>
      </c>
      <c r="W36" s="84">
        <v>1575.8</v>
      </c>
      <c r="X36" s="84">
        <v>9905.7999999999993</v>
      </c>
      <c r="Y36" s="84">
        <v>9905.7999999999993</v>
      </c>
      <c r="Z36" s="72">
        <v>9905.7999999999993</v>
      </c>
      <c r="AA36" s="83">
        <v>10005.799999999999</v>
      </c>
      <c r="AB36" s="84">
        <v>25285.9</v>
      </c>
      <c r="AC36" s="84">
        <v>33465.300000000003</v>
      </c>
      <c r="AD36" s="84">
        <v>30994.400000000001</v>
      </c>
      <c r="AE36" s="84">
        <v>28994.400000000001</v>
      </c>
      <c r="AF36" s="72">
        <v>26994.400000000001</v>
      </c>
      <c r="AG36" s="83">
        <v>45797.53</v>
      </c>
      <c r="AH36" s="84">
        <v>56545.38</v>
      </c>
      <c r="AI36" s="84">
        <v>68523.33</v>
      </c>
      <c r="AJ36" s="84">
        <v>75220.75</v>
      </c>
      <c r="AK36" s="84">
        <v>71220.75</v>
      </c>
      <c r="AL36" s="72">
        <v>65220.75</v>
      </c>
      <c r="AM36" s="83">
        <v>0</v>
      </c>
      <c r="AN36" s="84">
        <v>0</v>
      </c>
      <c r="AO36" s="84">
        <v>532</v>
      </c>
      <c r="AP36" s="84">
        <v>393</v>
      </c>
      <c r="AQ36" s="84">
        <v>393</v>
      </c>
      <c r="AR36" s="72">
        <v>393</v>
      </c>
      <c r="AS36" s="83">
        <v>14175.6</v>
      </c>
      <c r="AT36" s="84">
        <v>20967.8</v>
      </c>
      <c r="AU36" s="84">
        <v>20927</v>
      </c>
      <c r="AV36" s="84">
        <v>16289</v>
      </c>
      <c r="AW36" s="84">
        <v>16289</v>
      </c>
      <c r="AX36" s="72">
        <v>11789</v>
      </c>
      <c r="AY36" s="83">
        <v>16476</v>
      </c>
      <c r="AZ36" s="84">
        <v>12815.73</v>
      </c>
      <c r="BA36" s="84">
        <v>9233.5</v>
      </c>
      <c r="BB36" s="84">
        <v>8033.48</v>
      </c>
      <c r="BC36" s="84">
        <v>5533.48</v>
      </c>
      <c r="BD36" s="72">
        <v>3033.4799999999996</v>
      </c>
      <c r="BE36" s="83">
        <v>7035.4</v>
      </c>
      <c r="BF36" s="84">
        <v>7156</v>
      </c>
      <c r="BG36" s="84">
        <v>11527.2</v>
      </c>
      <c r="BH36" s="84">
        <v>15464.3</v>
      </c>
      <c r="BI36" s="84">
        <v>11274.699999999999</v>
      </c>
      <c r="BJ36" s="72">
        <v>10224.699999999999</v>
      </c>
      <c r="BK36" s="83">
        <v>1574.1</v>
      </c>
      <c r="BL36" s="84">
        <v>588.4</v>
      </c>
      <c r="BM36" s="84">
        <v>1957</v>
      </c>
      <c r="BN36" s="84">
        <v>2755.8</v>
      </c>
      <c r="BO36" s="84">
        <v>1722.8</v>
      </c>
      <c r="BP36" s="72">
        <v>1722.8</v>
      </c>
      <c r="BQ36" s="83">
        <v>4241.83</v>
      </c>
      <c r="BR36" s="84">
        <v>3994.4900000000002</v>
      </c>
      <c r="BS36" s="84">
        <v>5147.6400000000003</v>
      </c>
      <c r="BT36" s="84">
        <v>7653.4</v>
      </c>
      <c r="BU36" s="84">
        <v>6653.4</v>
      </c>
      <c r="BV36" s="72">
        <v>5653.4</v>
      </c>
      <c r="BW36" s="83">
        <v>17.2</v>
      </c>
      <c r="BX36" s="84">
        <v>0</v>
      </c>
      <c r="BY36" s="84">
        <v>0</v>
      </c>
      <c r="BZ36" s="84">
        <v>0</v>
      </c>
      <c r="CA36" s="84">
        <v>0</v>
      </c>
      <c r="CB36" s="72">
        <v>0</v>
      </c>
      <c r="CC36" s="83">
        <v>0</v>
      </c>
      <c r="CD36" s="84">
        <v>0</v>
      </c>
      <c r="CE36" s="84">
        <v>0</v>
      </c>
      <c r="CF36" s="84">
        <v>0</v>
      </c>
      <c r="CG36" s="84">
        <v>6000</v>
      </c>
      <c r="CH36" s="72">
        <v>6000</v>
      </c>
      <c r="CI36" s="83">
        <v>1534.7</v>
      </c>
      <c r="CJ36" s="84">
        <v>2403.52</v>
      </c>
      <c r="CK36" s="84">
        <v>2185.16</v>
      </c>
      <c r="CL36" s="84">
        <v>1430.0740000000001</v>
      </c>
      <c r="CM36" s="84">
        <v>1230.0740000000001</v>
      </c>
      <c r="CN36" s="72">
        <v>1030.0740000000001</v>
      </c>
      <c r="CO36" s="83">
        <v>0</v>
      </c>
      <c r="CP36" s="84">
        <v>0</v>
      </c>
      <c r="CQ36" s="84">
        <v>0</v>
      </c>
      <c r="CR36" s="84">
        <v>0</v>
      </c>
      <c r="CS36" s="84">
        <v>0</v>
      </c>
      <c r="CT36" s="72">
        <v>0</v>
      </c>
      <c r="CU36" s="83">
        <v>77863.199999999983</v>
      </c>
      <c r="CV36" s="84">
        <v>67430.5</v>
      </c>
      <c r="CW36" s="84">
        <v>50255.199999999997</v>
      </c>
      <c r="CX36" s="84">
        <v>20364.5</v>
      </c>
      <c r="CY36" s="84">
        <v>15364.5</v>
      </c>
      <c r="CZ36" s="72">
        <v>15364.5</v>
      </c>
      <c r="DA36" s="83">
        <v>4888</v>
      </c>
      <c r="DB36" s="84">
        <v>3819</v>
      </c>
      <c r="DC36" s="84">
        <v>12158</v>
      </c>
      <c r="DD36" s="84">
        <v>331</v>
      </c>
      <c r="DE36" s="84">
        <v>331</v>
      </c>
      <c r="DF36" s="72">
        <v>331</v>
      </c>
      <c r="DG36" s="83">
        <v>107580</v>
      </c>
      <c r="DH36" s="84">
        <v>127608.79999999999</v>
      </c>
      <c r="DI36" s="84">
        <v>121656.7</v>
      </c>
      <c r="DJ36" s="84">
        <v>173513</v>
      </c>
      <c r="DK36" s="84">
        <v>153513</v>
      </c>
      <c r="DL36" s="72">
        <v>147013</v>
      </c>
      <c r="DM36" s="83">
        <v>820</v>
      </c>
      <c r="DN36" s="84">
        <v>193</v>
      </c>
      <c r="DO36" s="84">
        <v>818.1</v>
      </c>
      <c r="DP36" s="84">
        <v>85.9</v>
      </c>
      <c r="DQ36" s="84">
        <v>85.9</v>
      </c>
      <c r="DR36" s="72">
        <v>85.9</v>
      </c>
      <c r="DS36" s="83">
        <v>20398</v>
      </c>
      <c r="DT36" s="84">
        <v>28180</v>
      </c>
      <c r="DU36" s="84">
        <v>24295</v>
      </c>
      <c r="DV36" s="84">
        <v>20751.2</v>
      </c>
      <c r="DW36" s="84">
        <v>20751.2</v>
      </c>
      <c r="DX36" s="72">
        <v>20751.2</v>
      </c>
      <c r="DY36" s="83">
        <v>3052</v>
      </c>
      <c r="DZ36" s="84">
        <v>703.7</v>
      </c>
      <c r="EA36" s="84">
        <v>2174.6800000000003</v>
      </c>
      <c r="EB36" s="84">
        <v>2330.59</v>
      </c>
      <c r="EC36" s="84">
        <v>2330.59</v>
      </c>
      <c r="ED36" s="72">
        <v>1830.59</v>
      </c>
      <c r="EE36" s="83">
        <v>1147755.5999999999</v>
      </c>
      <c r="EF36" s="84">
        <v>1396770.4</v>
      </c>
      <c r="EG36" s="84">
        <v>1256604.7</v>
      </c>
      <c r="EH36" s="84">
        <v>985000.9</v>
      </c>
      <c r="EI36" s="84">
        <v>985000.9</v>
      </c>
      <c r="EJ36" s="72">
        <v>985000.9</v>
      </c>
      <c r="EK36" s="83">
        <v>13261.6</v>
      </c>
      <c r="EL36" s="84">
        <v>8037.6</v>
      </c>
      <c r="EM36" s="84">
        <v>6291.4000000000005</v>
      </c>
      <c r="EN36" s="84">
        <v>8963.2999999999993</v>
      </c>
      <c r="EO36" s="84">
        <v>8963.2999999999993</v>
      </c>
      <c r="EP36" s="72">
        <v>8963.2999999999993</v>
      </c>
      <c r="EQ36" s="83">
        <v>10828.599999999999</v>
      </c>
      <c r="ER36" s="84">
        <v>16005.7</v>
      </c>
      <c r="ES36" s="84">
        <v>22445.8</v>
      </c>
      <c r="ET36" s="84">
        <v>15134.400000000001</v>
      </c>
      <c r="EU36" s="84">
        <v>11134.400000000001</v>
      </c>
      <c r="EV36" s="72">
        <v>6134.4000000000005</v>
      </c>
      <c r="EW36" s="83">
        <f t="shared" ca="1" si="505"/>
        <v>1592145.26</v>
      </c>
      <c r="EX36" s="84">
        <f t="shared" ca="1" si="505"/>
        <v>1877335.1199999999</v>
      </c>
      <c r="EY36" s="84">
        <f t="shared" ca="1" si="505"/>
        <v>1750240.6099999999</v>
      </c>
      <c r="EZ36" s="84">
        <f t="shared" ca="1" si="505"/>
        <v>1468186.514</v>
      </c>
      <c r="FA36" s="84">
        <f t="shared" ca="1" si="505"/>
        <v>1412487.2139999999</v>
      </c>
      <c r="FB36" s="72">
        <f t="shared" ca="1" si="505"/>
        <v>1370537.2139999999</v>
      </c>
    </row>
    <row r="37" spans="2:164" s="80" customFormat="1">
      <c r="B37" s="28" t="s">
        <v>18</v>
      </c>
      <c r="C37" s="83">
        <v>967.3</v>
      </c>
      <c r="D37" s="84">
        <v>535.70000000000005</v>
      </c>
      <c r="E37" s="84">
        <v>998.3</v>
      </c>
      <c r="F37" s="84">
        <v>1044.7</v>
      </c>
      <c r="G37" s="84">
        <v>731.17898758946558</v>
      </c>
      <c r="H37" s="72">
        <v>782.40428918407633</v>
      </c>
      <c r="I37" s="83">
        <v>21457.87</v>
      </c>
      <c r="J37" s="84">
        <v>10806.560000000001</v>
      </c>
      <c r="K37" s="84">
        <v>8462.32</v>
      </c>
      <c r="L37" s="84">
        <v>9221.25</v>
      </c>
      <c r="M37" s="84">
        <v>2719.5729251694302</v>
      </c>
      <c r="N37" s="72">
        <v>5911.3775474868726</v>
      </c>
      <c r="O37" s="83">
        <v>8229.5</v>
      </c>
      <c r="P37" s="84">
        <v>10469.6</v>
      </c>
      <c r="Q37" s="84">
        <v>5012.9000000000005</v>
      </c>
      <c r="R37" s="84">
        <v>34381.800000000003</v>
      </c>
      <c r="S37" s="84">
        <v>25731.808185224738</v>
      </c>
      <c r="T37" s="72">
        <v>32709.288310789398</v>
      </c>
      <c r="U37" s="83">
        <v>5051.3</v>
      </c>
      <c r="V37" s="84">
        <v>5883.4</v>
      </c>
      <c r="W37" s="84">
        <v>2857.5</v>
      </c>
      <c r="X37" s="84">
        <v>5366.2000000000007</v>
      </c>
      <c r="Y37" s="84">
        <v>6860.2298586419611</v>
      </c>
      <c r="Z37" s="72">
        <v>6232.3396695320207</v>
      </c>
      <c r="AA37" s="83">
        <v>779.7</v>
      </c>
      <c r="AB37" s="84">
        <v>517.1</v>
      </c>
      <c r="AC37" s="84">
        <v>763.3</v>
      </c>
      <c r="AD37" s="84">
        <v>800</v>
      </c>
      <c r="AE37" s="84">
        <v>859.73562726415548</v>
      </c>
      <c r="AF37" s="72">
        <v>1356.9192137409045</v>
      </c>
      <c r="AG37" s="83">
        <v>4728.62</v>
      </c>
      <c r="AH37" s="84">
        <v>6030.17</v>
      </c>
      <c r="AI37" s="84">
        <v>10395.19</v>
      </c>
      <c r="AJ37" s="84">
        <v>16899.230000000018</v>
      </c>
      <c r="AK37" s="84">
        <v>7444.9124350783823</v>
      </c>
      <c r="AL37" s="72">
        <v>8825.0358201046765</v>
      </c>
      <c r="AM37" s="83">
        <v>24505.3</v>
      </c>
      <c r="AN37" s="84">
        <v>17054</v>
      </c>
      <c r="AO37" s="84">
        <v>20569</v>
      </c>
      <c r="AP37" s="84">
        <v>25927</v>
      </c>
      <c r="AQ37" s="84">
        <v>24351.333749795474</v>
      </c>
      <c r="AR37" s="72">
        <v>21911.577789251947</v>
      </c>
      <c r="AS37" s="83">
        <v>431.2</v>
      </c>
      <c r="AT37" s="84">
        <v>363.1</v>
      </c>
      <c r="AU37" s="84">
        <v>718.80000000000007</v>
      </c>
      <c r="AV37" s="84">
        <v>590.80000000000007</v>
      </c>
      <c r="AW37" s="84">
        <v>814.73548122650925</v>
      </c>
      <c r="AX37" s="72">
        <v>637.15439968851604</v>
      </c>
      <c r="AY37" s="83">
        <v>2380.2399999999998</v>
      </c>
      <c r="AZ37" s="84">
        <v>1595.22</v>
      </c>
      <c r="BA37" s="84">
        <v>859.15000000000009</v>
      </c>
      <c r="BB37" s="84">
        <v>2387.21</v>
      </c>
      <c r="BC37" s="84">
        <v>2825.3631732464819</v>
      </c>
      <c r="BD37" s="72">
        <v>3326.592135407398</v>
      </c>
      <c r="BE37" s="83">
        <v>417.3</v>
      </c>
      <c r="BF37" s="84">
        <v>367.1</v>
      </c>
      <c r="BG37" s="84">
        <v>473.4</v>
      </c>
      <c r="BH37" s="84">
        <v>830.2</v>
      </c>
      <c r="BI37" s="84">
        <v>4677.1261721193168</v>
      </c>
      <c r="BJ37" s="72">
        <v>4060.9985373078543</v>
      </c>
      <c r="BK37" s="83">
        <v>58303.6</v>
      </c>
      <c r="BL37" s="84">
        <v>27224.7</v>
      </c>
      <c r="BM37" s="84">
        <v>8571.2000000000007</v>
      </c>
      <c r="BN37" s="84">
        <v>1463.1</v>
      </c>
      <c r="BO37" s="84">
        <v>1422.7180482593249</v>
      </c>
      <c r="BP37" s="72">
        <v>1590.8833711554471</v>
      </c>
      <c r="BQ37" s="83">
        <v>5133.25</v>
      </c>
      <c r="BR37" s="84">
        <v>4026.41</v>
      </c>
      <c r="BS37" s="84">
        <v>2877.09</v>
      </c>
      <c r="BT37" s="84">
        <v>5046.8</v>
      </c>
      <c r="BU37" s="84">
        <v>4617.0623865997686</v>
      </c>
      <c r="BV37" s="72">
        <v>5401.3158587659873</v>
      </c>
      <c r="BW37" s="83">
        <v>13217.6</v>
      </c>
      <c r="BX37" s="84">
        <v>2718.4</v>
      </c>
      <c r="BY37" s="84">
        <v>4719</v>
      </c>
      <c r="BZ37" s="84">
        <v>11790</v>
      </c>
      <c r="CA37" s="84">
        <v>12763.48480371014</v>
      </c>
      <c r="CB37" s="72">
        <v>11542.633452098151</v>
      </c>
      <c r="CC37" s="83">
        <v>913.5</v>
      </c>
      <c r="CD37" s="84">
        <v>1614.3</v>
      </c>
      <c r="CE37" s="84">
        <v>744.80000000000007</v>
      </c>
      <c r="CF37" s="84">
        <v>2226.7000000000003</v>
      </c>
      <c r="CG37" s="84">
        <v>895.23784927854194</v>
      </c>
      <c r="CH37" s="72">
        <v>150.49716999866814</v>
      </c>
      <c r="CI37" s="83">
        <v>277.83</v>
      </c>
      <c r="CJ37" s="84">
        <v>14.6</v>
      </c>
      <c r="CK37" s="84">
        <v>3.4099999999999997</v>
      </c>
      <c r="CL37" s="84">
        <v>1173.646</v>
      </c>
      <c r="CM37" s="84">
        <v>148.31185800064418</v>
      </c>
      <c r="CN37" s="72">
        <v>129.03578308534293</v>
      </c>
      <c r="CO37" s="83">
        <v>2571.5</v>
      </c>
      <c r="CP37" s="84">
        <v>1751.2</v>
      </c>
      <c r="CQ37" s="84">
        <v>3455</v>
      </c>
      <c r="CR37" s="84">
        <v>6089.2999999999993</v>
      </c>
      <c r="CS37" s="84">
        <v>8668.030933322043</v>
      </c>
      <c r="CT37" s="72">
        <v>9327.8029137363628</v>
      </c>
      <c r="CU37" s="83">
        <v>63952.1</v>
      </c>
      <c r="CV37" s="84">
        <v>36505.699999999997</v>
      </c>
      <c r="CW37" s="84">
        <v>44817.5</v>
      </c>
      <c r="CX37" s="84">
        <v>55259.199999999997</v>
      </c>
      <c r="CY37" s="84">
        <v>56689.41987076214</v>
      </c>
      <c r="CZ37" s="72">
        <v>60189.602296460638</v>
      </c>
      <c r="DA37" s="83">
        <v>30364</v>
      </c>
      <c r="DB37" s="84">
        <v>30362</v>
      </c>
      <c r="DC37" s="84">
        <v>377</v>
      </c>
      <c r="DD37" s="84">
        <v>4600</v>
      </c>
      <c r="DE37" s="84">
        <v>7826.8536005791902</v>
      </c>
      <c r="DF37" s="72">
        <v>21297.344076670553</v>
      </c>
      <c r="DG37" s="83">
        <v>59061.799999999996</v>
      </c>
      <c r="DH37" s="84">
        <v>49994</v>
      </c>
      <c r="DI37" s="84">
        <v>46986.6</v>
      </c>
      <c r="DJ37" s="84">
        <v>69857.799999999988</v>
      </c>
      <c r="DK37" s="84">
        <v>54949.376545303559</v>
      </c>
      <c r="DL37" s="72">
        <v>55317.548025704513</v>
      </c>
      <c r="DM37" s="83">
        <v>370</v>
      </c>
      <c r="DN37" s="84">
        <v>2933.1</v>
      </c>
      <c r="DO37" s="84">
        <v>367.8</v>
      </c>
      <c r="DP37" s="84">
        <v>2682.6</v>
      </c>
      <c r="DQ37" s="84">
        <v>1563.2862707411059</v>
      </c>
      <c r="DR37" s="72">
        <v>1221.9660907972593</v>
      </c>
      <c r="DS37" s="83">
        <v>1693.9</v>
      </c>
      <c r="DT37" s="84">
        <v>2561.3000000000002</v>
      </c>
      <c r="DU37" s="84">
        <v>2584.9</v>
      </c>
      <c r="DV37" s="84">
        <v>3453.7999999999997</v>
      </c>
      <c r="DW37" s="84">
        <v>3727.3686912737976</v>
      </c>
      <c r="DX37" s="72">
        <v>3617.0230076826101</v>
      </c>
      <c r="DY37" s="83">
        <v>275.75</v>
      </c>
      <c r="DZ37" s="84">
        <v>772.52</v>
      </c>
      <c r="EA37" s="84">
        <v>698.3599999999999</v>
      </c>
      <c r="EB37" s="84">
        <v>2741.64</v>
      </c>
      <c r="EC37" s="84">
        <v>2830.774496520522</v>
      </c>
      <c r="ED37" s="72">
        <v>2840.3479815963947</v>
      </c>
      <c r="EE37" s="83">
        <v>467924.6</v>
      </c>
      <c r="EF37" s="84">
        <v>406691.89999999997</v>
      </c>
      <c r="EG37" s="84">
        <v>370155.6</v>
      </c>
      <c r="EH37" s="84">
        <v>458066.89999999997</v>
      </c>
      <c r="EI37" s="84">
        <v>535784.2370253267</v>
      </c>
      <c r="EJ37" s="72">
        <v>701285.40724315972</v>
      </c>
      <c r="EK37" s="83">
        <v>5755.4000000000005</v>
      </c>
      <c r="EL37" s="84">
        <v>5726.6</v>
      </c>
      <c r="EM37" s="84">
        <v>9536</v>
      </c>
      <c r="EN37" s="84">
        <v>12274</v>
      </c>
      <c r="EO37" s="84">
        <v>23678.724955844613</v>
      </c>
      <c r="EP37" s="72">
        <v>39650.984470759278</v>
      </c>
      <c r="EQ37" s="83">
        <v>9298.0999999999985</v>
      </c>
      <c r="ER37" s="84">
        <v>4012.9</v>
      </c>
      <c r="ES37" s="84">
        <v>2419.6</v>
      </c>
      <c r="ET37" s="84">
        <v>5309.6</v>
      </c>
      <c r="EU37" s="84">
        <v>3730.568149349323</v>
      </c>
      <c r="EV37" s="72">
        <v>5298.9055522907838</v>
      </c>
      <c r="EW37" s="83">
        <f t="shared" ca="1" si="505"/>
        <v>788061.26</v>
      </c>
      <c r="EX37" s="84">
        <f t="shared" ca="1" si="505"/>
        <v>630531.57999999996</v>
      </c>
      <c r="EY37" s="84">
        <f t="shared" ca="1" si="505"/>
        <v>549423.72</v>
      </c>
      <c r="EZ37" s="84">
        <f t="shared" ca="1" si="505"/>
        <v>739483.47599999991</v>
      </c>
      <c r="FA37" s="84">
        <f t="shared" ca="1" si="505"/>
        <v>796311.45208022732</v>
      </c>
      <c r="FB37" s="72">
        <f t="shared" ca="1" si="505"/>
        <v>1004614.9850064553</v>
      </c>
      <c r="FC37" s="76"/>
      <c r="FD37" s="76"/>
      <c r="FE37" s="76"/>
      <c r="FF37" s="76"/>
      <c r="FG37" s="76"/>
      <c r="FH37" s="76"/>
    </row>
    <row r="38" spans="2:164" s="80" customFormat="1">
      <c r="B38" s="28" t="s">
        <v>19</v>
      </c>
      <c r="C38" s="83">
        <v>-3538.7999999999997</v>
      </c>
      <c r="D38" s="84">
        <v>-1079.5999999999999</v>
      </c>
      <c r="E38" s="84">
        <v>-3844.8999999999996</v>
      </c>
      <c r="F38" s="84">
        <v>-14309.2</v>
      </c>
      <c r="G38" s="84">
        <v>-23272.378987589465</v>
      </c>
      <c r="H38" s="72">
        <v>-32523.604289184073</v>
      </c>
      <c r="I38" s="83">
        <v>43484.05000000001</v>
      </c>
      <c r="J38" s="84">
        <v>46623.979999999996</v>
      </c>
      <c r="K38" s="84">
        <v>51726.04</v>
      </c>
      <c r="L38" s="84">
        <v>34895.19</v>
      </c>
      <c r="M38" s="84">
        <v>21396.867074830574</v>
      </c>
      <c r="N38" s="72">
        <v>8205.0624525131279</v>
      </c>
      <c r="O38" s="83">
        <v>28933</v>
      </c>
      <c r="P38" s="84">
        <v>11620.900000000001</v>
      </c>
      <c r="Q38" s="84">
        <v>-478.80000000000291</v>
      </c>
      <c r="R38" s="84">
        <v>-13878.400000000001</v>
      </c>
      <c r="S38" s="84">
        <v>-12728.408185224736</v>
      </c>
      <c r="T38" s="72">
        <v>-37205.8883107894</v>
      </c>
      <c r="U38" s="83">
        <v>-254834.59999999998</v>
      </c>
      <c r="V38" s="84">
        <v>-254967.59999999995</v>
      </c>
      <c r="W38" s="84">
        <v>-248379.3</v>
      </c>
      <c r="X38" s="84">
        <v>-261269.60000000003</v>
      </c>
      <c r="Y38" s="84">
        <v>-282763.62985864194</v>
      </c>
      <c r="Z38" s="72">
        <v>-305135.73966953205</v>
      </c>
      <c r="AA38" s="83">
        <v>-4436.3000000000011</v>
      </c>
      <c r="AB38" s="84">
        <v>6623.3000000000029</v>
      </c>
      <c r="AC38" s="84">
        <v>13156.200000000004</v>
      </c>
      <c r="AD38" s="84">
        <v>4159.2000000000007</v>
      </c>
      <c r="AE38" s="84">
        <v>-8900.5356272641511</v>
      </c>
      <c r="AF38" s="72">
        <v>-21397.7192137409</v>
      </c>
      <c r="AG38" s="83">
        <v>17548.229999999996</v>
      </c>
      <c r="AH38" s="84">
        <v>21651.799974609574</v>
      </c>
      <c r="AI38" s="84">
        <v>34949.735078111335</v>
      </c>
      <c r="AJ38" s="84">
        <v>37824.109037119655</v>
      </c>
      <c r="AK38" s="84">
        <v>46189.621713798049</v>
      </c>
      <c r="AL38" s="72">
        <v>31464.676298065373</v>
      </c>
      <c r="AM38" s="83">
        <v>-75858.299999999988</v>
      </c>
      <c r="AN38" s="84">
        <v>-71956</v>
      </c>
      <c r="AO38" s="84">
        <v>-75200</v>
      </c>
      <c r="AP38" s="84">
        <v>-82981</v>
      </c>
      <c r="AQ38" s="84">
        <v>-91405.333749795478</v>
      </c>
      <c r="AR38" s="72">
        <v>-100965.57778925195</v>
      </c>
      <c r="AS38" s="83">
        <v>13744.4</v>
      </c>
      <c r="AT38" s="84">
        <v>20604.7</v>
      </c>
      <c r="AU38" s="84">
        <v>20208.2</v>
      </c>
      <c r="AV38" s="84">
        <v>15698.2</v>
      </c>
      <c r="AW38" s="84">
        <v>15474.264518773491</v>
      </c>
      <c r="AX38" s="72">
        <v>11151.845600311484</v>
      </c>
      <c r="AY38" s="83">
        <v>11755.76</v>
      </c>
      <c r="AZ38" s="84">
        <v>6840.85</v>
      </c>
      <c r="BA38" s="84">
        <v>2617.88</v>
      </c>
      <c r="BB38" s="84">
        <v>-2559.2700000000013</v>
      </c>
      <c r="BC38" s="84">
        <v>-5497.4231732464832</v>
      </c>
      <c r="BD38" s="72">
        <v>-11498.652135407399</v>
      </c>
      <c r="BE38" s="83">
        <v>6336.4</v>
      </c>
      <c r="BF38" s="84">
        <v>6507.2</v>
      </c>
      <c r="BG38" s="84">
        <v>11019.500000000002</v>
      </c>
      <c r="BH38" s="84">
        <v>14589.399999999998</v>
      </c>
      <c r="BI38" s="84">
        <v>4767.9738278806817</v>
      </c>
      <c r="BJ38" s="72">
        <v>2834.1014626921442</v>
      </c>
      <c r="BK38" s="83">
        <v>-115013</v>
      </c>
      <c r="BL38" s="84">
        <v>-123421.5</v>
      </c>
      <c r="BM38" s="84">
        <v>-152104.5</v>
      </c>
      <c r="BN38" s="84">
        <v>-159761.69999999998</v>
      </c>
      <c r="BO38" s="84">
        <v>-210915.07458082167</v>
      </c>
      <c r="BP38" s="72">
        <v>-242804.15478288292</v>
      </c>
      <c r="BQ38" s="83">
        <v>-5334.73</v>
      </c>
      <c r="BR38" s="84">
        <v>-4899.7599999999984</v>
      </c>
      <c r="BS38" s="84">
        <v>-4447.8399999999992</v>
      </c>
      <c r="BT38" s="84">
        <v>-5319.3</v>
      </c>
      <c r="BU38" s="84">
        <v>-9889.5623865997695</v>
      </c>
      <c r="BV38" s="72">
        <v>-15673.815858765987</v>
      </c>
      <c r="BW38" s="83">
        <v>-29982.199999999997</v>
      </c>
      <c r="BX38" s="84">
        <v>-48603</v>
      </c>
      <c r="BY38" s="84">
        <v>-50517.5</v>
      </c>
      <c r="BZ38" s="84">
        <v>-61956.9</v>
      </c>
      <c r="CA38" s="84">
        <v>-72930.384803710142</v>
      </c>
      <c r="CB38" s="72">
        <v>-81709.533452098141</v>
      </c>
      <c r="CC38" s="83">
        <v>-31837.5</v>
      </c>
      <c r="CD38" s="84">
        <v>-62309.4</v>
      </c>
      <c r="CE38" s="84">
        <v>-64158.3</v>
      </c>
      <c r="CF38" s="84">
        <v>-88432.2</v>
      </c>
      <c r="CG38" s="84">
        <v>-91100.737849278536</v>
      </c>
      <c r="CH38" s="72">
        <v>-100355.99716999866</v>
      </c>
      <c r="CI38" s="83">
        <v>1256.8700000000001</v>
      </c>
      <c r="CJ38" s="84">
        <v>2384.75</v>
      </c>
      <c r="CK38" s="84">
        <v>2181.75</v>
      </c>
      <c r="CL38" s="84">
        <v>255.42800000000011</v>
      </c>
      <c r="CM38" s="84">
        <v>-919.23785800064411</v>
      </c>
      <c r="CN38" s="72">
        <v>-1699.9617830853429</v>
      </c>
      <c r="CO38" s="83">
        <v>-107568.2</v>
      </c>
      <c r="CP38" s="84">
        <v>-108274.4</v>
      </c>
      <c r="CQ38" s="84">
        <v>-113558.6</v>
      </c>
      <c r="CR38" s="84">
        <v>-136950.29999999999</v>
      </c>
      <c r="CS38" s="84">
        <v>-142529.03093332204</v>
      </c>
      <c r="CT38" s="72">
        <v>-155188.80291373638</v>
      </c>
      <c r="CU38" s="83">
        <v>-36491.199999999997</v>
      </c>
      <c r="CV38" s="84">
        <v>-134112.20000000001</v>
      </c>
      <c r="CW38" s="84">
        <v>-186425.40000000002</v>
      </c>
      <c r="CX38" s="84">
        <v>-240841.09999999998</v>
      </c>
      <c r="CY38" s="84">
        <v>-257271.31987076212</v>
      </c>
      <c r="CZ38" s="72">
        <v>-290771.50229646062</v>
      </c>
      <c r="DA38" s="83">
        <v>-431181</v>
      </c>
      <c r="DB38" s="84">
        <v>-417086</v>
      </c>
      <c r="DC38" s="84">
        <v>-446744</v>
      </c>
      <c r="DD38" s="84">
        <v>-498350</v>
      </c>
      <c r="DE38" s="84">
        <v>-433165.78358367918</v>
      </c>
      <c r="DF38" s="72">
        <v>-516636.27405977051</v>
      </c>
      <c r="DG38" s="83">
        <v>48518.200000000004</v>
      </c>
      <c r="DH38" s="84">
        <v>77614.799999999988</v>
      </c>
      <c r="DI38" s="84">
        <v>74670.100000000006</v>
      </c>
      <c r="DJ38" s="84">
        <v>103655.20000000001</v>
      </c>
      <c r="DK38" s="84">
        <v>98563.623454696441</v>
      </c>
      <c r="DL38" s="72">
        <v>91695.451974295487</v>
      </c>
      <c r="DM38" s="83">
        <v>450</v>
      </c>
      <c r="DN38" s="84">
        <v>-2740.1</v>
      </c>
      <c r="DO38" s="84">
        <v>450.3</v>
      </c>
      <c r="DP38" s="84">
        <v>-2596.6999999999998</v>
      </c>
      <c r="DQ38" s="84">
        <v>-1477.3862707411058</v>
      </c>
      <c r="DR38" s="72">
        <v>-1136.0660907972592</v>
      </c>
      <c r="DS38" s="83">
        <v>-39987.9</v>
      </c>
      <c r="DT38" s="84">
        <v>-10897.700000000008</v>
      </c>
      <c r="DU38" s="84">
        <v>-9092.8000000000029</v>
      </c>
      <c r="DV38" s="84">
        <v>-16484.099999999999</v>
      </c>
      <c r="DW38" s="84">
        <v>-31757.668691273797</v>
      </c>
      <c r="DX38" s="72">
        <v>-46647.323007682608</v>
      </c>
      <c r="DY38" s="83">
        <v>2776.25</v>
      </c>
      <c r="DZ38" s="84">
        <v>-134.11999999999989</v>
      </c>
      <c r="EA38" s="84">
        <v>-849.41999999999939</v>
      </c>
      <c r="EB38" s="84">
        <v>-827.81999999999971</v>
      </c>
      <c r="EC38" s="84">
        <v>-2416.9544965205218</v>
      </c>
      <c r="ED38" s="72">
        <v>-4926.527981596395</v>
      </c>
      <c r="EE38" s="83">
        <v>481183.59999999986</v>
      </c>
      <c r="EF38" s="84">
        <v>743098</v>
      </c>
      <c r="EG38" s="84">
        <v>672836.1</v>
      </c>
      <c r="EH38" s="84">
        <v>354399.90000000008</v>
      </c>
      <c r="EI38" s="84">
        <v>206682.56297467335</v>
      </c>
      <c r="EJ38" s="72">
        <v>-108818.60724315967</v>
      </c>
      <c r="EK38" s="83">
        <v>3238.8999999999996</v>
      </c>
      <c r="EL38" s="84">
        <v>-3225.8</v>
      </c>
      <c r="EM38" s="84">
        <v>-10654.2</v>
      </c>
      <c r="EN38" s="84">
        <v>-17127.099999999999</v>
      </c>
      <c r="EO38" s="84">
        <v>-28531.824955844611</v>
      </c>
      <c r="EP38" s="72">
        <v>-44504.084470759277</v>
      </c>
      <c r="EQ38" s="83">
        <v>1530.5</v>
      </c>
      <c r="ER38" s="84">
        <v>11992.800000000001</v>
      </c>
      <c r="ES38" s="84">
        <v>20026.2</v>
      </c>
      <c r="ET38" s="84">
        <v>9824.8000000000011</v>
      </c>
      <c r="EU38" s="84">
        <v>7403.8318506506785</v>
      </c>
      <c r="EV38" s="72">
        <v>835.49444770921673</v>
      </c>
      <c r="EW38" s="83">
        <f t="shared" ca="1" si="505"/>
        <v>-475307.57000000018</v>
      </c>
      <c r="EX38" s="84">
        <f t="shared" ca="1" si="505"/>
        <v>-288144.10002539027</v>
      </c>
      <c r="EY38" s="84">
        <f t="shared" ca="1" si="505"/>
        <v>-462613.5549218884</v>
      </c>
      <c r="EZ38" s="84">
        <f t="shared" ca="1" si="505"/>
        <v>-1028343.2629628802</v>
      </c>
      <c r="FA38" s="84">
        <f t="shared" ca="1" si="505"/>
        <v>-1306993.9304470129</v>
      </c>
      <c r="FB38" s="72">
        <f t="shared" ca="1" si="505"/>
        <v>-1973413.2002831125</v>
      </c>
    </row>
    <row r="39" spans="2:164" s="80" customFormat="1">
      <c r="B39" s="28" t="s">
        <v>25</v>
      </c>
      <c r="C39" s="83">
        <v>3056.3999999999978</v>
      </c>
      <c r="D39" s="84">
        <v>-1268.0000000000073</v>
      </c>
      <c r="E39" s="84">
        <v>4915.4000000000015</v>
      </c>
      <c r="F39" s="84">
        <v>8741.1</v>
      </c>
      <c r="G39" s="84">
        <v>9993.8740969220635</v>
      </c>
      <c r="H39" s="72">
        <v>10520.203199746489</v>
      </c>
      <c r="I39" s="83">
        <v>12905.640000000001</v>
      </c>
      <c r="J39" s="84">
        <v>3371.4500000000044</v>
      </c>
      <c r="K39" s="84">
        <v>13739.43</v>
      </c>
      <c r="L39" s="84">
        <v>22216.74999999996</v>
      </c>
      <c r="M39" s="84">
        <v>20698.799642866768</v>
      </c>
      <c r="N39" s="72">
        <v>19156.706146806882</v>
      </c>
      <c r="O39" s="83">
        <v>-5954.4</v>
      </c>
      <c r="P39" s="84">
        <v>22536.1</v>
      </c>
      <c r="Q39" s="84">
        <v>16476.599999999999</v>
      </c>
      <c r="R39" s="84">
        <v>20216.599999999999</v>
      </c>
      <c r="S39" s="84">
        <v>28199.768185224762</v>
      </c>
      <c r="T39" s="72">
        <v>51088.540125564701</v>
      </c>
      <c r="U39" s="83">
        <v>28629.9</v>
      </c>
      <c r="V39" s="84">
        <v>36899.69999999999</v>
      </c>
      <c r="W39" s="84">
        <v>47054.799999999996</v>
      </c>
      <c r="X39" s="84">
        <v>66825.7</v>
      </c>
      <c r="Y39" s="84">
        <v>63303.710608642003</v>
      </c>
      <c r="Z39" s="72">
        <v>89351.109810889902</v>
      </c>
      <c r="AA39" s="83">
        <v>4158.5</v>
      </c>
      <c r="AB39" s="84">
        <v>-6809.0000000000018</v>
      </c>
      <c r="AC39" s="84">
        <v>-3042.8000000000029</v>
      </c>
      <c r="AD39" s="84">
        <v>10012.900000000001</v>
      </c>
      <c r="AE39" s="84">
        <v>15067.212427264149</v>
      </c>
      <c r="AF39" s="72">
        <v>15004.471586476757</v>
      </c>
      <c r="AG39" s="83">
        <v>7.5200000000004366</v>
      </c>
      <c r="AH39" s="84">
        <v>-8328.019999999975</v>
      </c>
      <c r="AI39" s="84">
        <v>10.17999999996573</v>
      </c>
      <c r="AJ39" s="84">
        <v>1932.2099999999955</v>
      </c>
      <c r="AK39" s="84">
        <v>4253.6539350783914</v>
      </c>
      <c r="AL39" s="72">
        <v>19422.730485026303</v>
      </c>
      <c r="AM39" s="83">
        <v>6410.9999999999991</v>
      </c>
      <c r="AN39" s="84">
        <v>-1911</v>
      </c>
      <c r="AO39" s="84">
        <v>5741</v>
      </c>
      <c r="AP39" s="84">
        <v>9267</v>
      </c>
      <c r="AQ39" s="84">
        <v>10755.379749795473</v>
      </c>
      <c r="AR39" s="72">
        <v>12976.780959456457</v>
      </c>
      <c r="AS39" s="83">
        <v>7181.7999999999965</v>
      </c>
      <c r="AT39" s="84">
        <v>-3368.800000000002</v>
      </c>
      <c r="AU39" s="84">
        <v>3275.9999999999982</v>
      </c>
      <c r="AV39" s="84">
        <v>8524.5000000000018</v>
      </c>
      <c r="AW39" s="84">
        <v>3156.4504812265041</v>
      </c>
      <c r="AX39" s="72">
        <v>6873.0439184620063</v>
      </c>
      <c r="AY39" s="83">
        <v>2050.4300000000021</v>
      </c>
      <c r="AZ39" s="84">
        <v>5732.9000000000015</v>
      </c>
      <c r="BA39" s="84">
        <v>6748.78</v>
      </c>
      <c r="BB39" s="84">
        <v>8710.93</v>
      </c>
      <c r="BC39" s="84">
        <v>4483.398800598854</v>
      </c>
      <c r="BD39" s="72">
        <v>7886.1513772222334</v>
      </c>
      <c r="BE39" s="83">
        <v>2599.8999999999996</v>
      </c>
      <c r="BF39" s="84">
        <v>1121.3000000000002</v>
      </c>
      <c r="BG39" s="84">
        <v>2680.6000000000013</v>
      </c>
      <c r="BH39" s="84">
        <v>-853.57530418359147</v>
      </c>
      <c r="BI39" s="84">
        <v>407.18029311931605</v>
      </c>
      <c r="BJ39" s="72">
        <v>3419.5391779385409</v>
      </c>
      <c r="BK39" s="83">
        <v>11760.299999999997</v>
      </c>
      <c r="BL39" s="84">
        <v>8883.399999999996</v>
      </c>
      <c r="BM39" s="84">
        <v>21489.5</v>
      </c>
      <c r="BN39" s="84">
        <v>29093.499999999993</v>
      </c>
      <c r="BO39" s="84">
        <v>48237.296314540501</v>
      </c>
      <c r="BP39" s="72">
        <v>28084.122762478706</v>
      </c>
      <c r="BQ39" s="83">
        <v>3100.7999999999993</v>
      </c>
      <c r="BR39" s="84">
        <v>2220.2200000000012</v>
      </c>
      <c r="BS39" s="84">
        <v>2404.090000000002</v>
      </c>
      <c r="BT39" s="84">
        <v>2369.7300000000014</v>
      </c>
      <c r="BU39" s="84">
        <v>5326.3402865997723</v>
      </c>
      <c r="BV39" s="72">
        <v>6341.4626721662335</v>
      </c>
      <c r="BW39" s="83">
        <v>10155.4</v>
      </c>
      <c r="BX39" s="84">
        <v>-1408.6999999999998</v>
      </c>
      <c r="BY39" s="84">
        <v>335.59999999999945</v>
      </c>
      <c r="BZ39" s="84">
        <v>8558.0999999999985</v>
      </c>
      <c r="CA39" s="84">
        <v>13115.904803710135</v>
      </c>
      <c r="CB39" s="72">
        <v>11405.108648388003</v>
      </c>
      <c r="CC39" s="83">
        <v>10750.2</v>
      </c>
      <c r="CD39" s="84">
        <v>-5578.5</v>
      </c>
      <c r="CE39" s="84">
        <v>4990.9000000000005</v>
      </c>
      <c r="CF39" s="84">
        <v>15121.600000000002</v>
      </c>
      <c r="CG39" s="84">
        <v>5911.5378492785421</v>
      </c>
      <c r="CH39" s="72">
        <v>13175.259320720132</v>
      </c>
      <c r="CI39" s="83">
        <v>-418.11</v>
      </c>
      <c r="CJ39" s="84">
        <v>-1105.43</v>
      </c>
      <c r="CK39" s="84">
        <v>349.74000000000046</v>
      </c>
      <c r="CL39" s="84">
        <v>-46.002999999999929</v>
      </c>
      <c r="CM39" s="84">
        <v>1455.0087553140293</v>
      </c>
      <c r="CN39" s="72">
        <v>1098.6375068614448</v>
      </c>
      <c r="CO39" s="83">
        <v>36626.33</v>
      </c>
      <c r="CP39" s="84">
        <v>14962.499999999996</v>
      </c>
      <c r="CQ39" s="84">
        <v>20115.400000000001</v>
      </c>
      <c r="CR39" s="84">
        <v>43563.4</v>
      </c>
      <c r="CS39" s="84">
        <v>39792.13093332202</v>
      </c>
      <c r="CT39" s="72">
        <v>52879.771980414298</v>
      </c>
      <c r="CU39" s="83">
        <v>62823.600000000006</v>
      </c>
      <c r="CV39" s="84">
        <v>36851.800000000003</v>
      </c>
      <c r="CW39" s="84">
        <v>56980.299999999996</v>
      </c>
      <c r="CX39" s="84">
        <v>64463.700000000004</v>
      </c>
      <c r="CY39" s="84">
        <v>105785.35957076224</v>
      </c>
      <c r="CZ39" s="72">
        <v>125701.3244256984</v>
      </c>
      <c r="DA39" s="83">
        <v>65109</v>
      </c>
      <c r="DB39" s="84">
        <v>-15315</v>
      </c>
      <c r="DC39" s="84">
        <v>29806</v>
      </c>
      <c r="DD39" s="84">
        <v>82033</v>
      </c>
      <c r="DE39" s="84">
        <v>66003.053600579049</v>
      </c>
      <c r="DF39" s="72">
        <v>87534.690476091433</v>
      </c>
      <c r="DG39" s="83">
        <v>31186.899999999991</v>
      </c>
      <c r="DH39" s="84">
        <v>263.60000000000218</v>
      </c>
      <c r="DI39" s="84">
        <v>24602.19999999999</v>
      </c>
      <c r="DJ39" s="84">
        <v>35588.499999999993</v>
      </c>
      <c r="DK39" s="84">
        <v>47442.353183173516</v>
      </c>
      <c r="DL39" s="72">
        <v>74729.933586997504</v>
      </c>
      <c r="DM39" s="83">
        <v>-167.79999999999995</v>
      </c>
      <c r="DN39" s="84">
        <v>3999.3999999999996</v>
      </c>
      <c r="DO39" s="84">
        <v>259.00000000000023</v>
      </c>
      <c r="DP39" s="84">
        <v>6800.5</v>
      </c>
      <c r="DQ39" s="84">
        <v>2690.5342707411014</v>
      </c>
      <c r="DR39" s="72">
        <v>7350.1474290761507</v>
      </c>
      <c r="DS39" s="83">
        <v>34729.800000000003</v>
      </c>
      <c r="DT39" s="84">
        <v>-22826.699999999997</v>
      </c>
      <c r="DU39" s="84">
        <v>-5345.8999999999869</v>
      </c>
      <c r="DV39" s="84">
        <v>11381.8</v>
      </c>
      <c r="DW39" s="84">
        <v>17334.651923543839</v>
      </c>
      <c r="DX39" s="72">
        <v>16527.734259209887</v>
      </c>
      <c r="DY39" s="83">
        <v>-753.03999999999974</v>
      </c>
      <c r="DZ39" s="84">
        <v>1007.6200000000003</v>
      </c>
      <c r="EA39" s="84">
        <v>2136.4800000000005</v>
      </c>
      <c r="EB39" s="84">
        <v>3736.2700000000004</v>
      </c>
      <c r="EC39" s="84">
        <v>3734.4802965205163</v>
      </c>
      <c r="ED39" s="72">
        <v>5005.0095650758831</v>
      </c>
      <c r="EE39" s="83">
        <v>91456.899999999965</v>
      </c>
      <c r="EF39" s="84">
        <v>-6554.9000000000233</v>
      </c>
      <c r="EG39" s="84">
        <v>175773.59999999992</v>
      </c>
      <c r="EH39" s="84">
        <v>367328.2</v>
      </c>
      <c r="EI39" s="84">
        <v>151040.5032795298</v>
      </c>
      <c r="EJ39" s="72">
        <v>308238.51804648433</v>
      </c>
      <c r="EK39" s="83">
        <v>1123.0999999999999</v>
      </c>
      <c r="EL39" s="84">
        <v>6579.7999999999975</v>
      </c>
      <c r="EM39" s="84">
        <v>9833.2000000000007</v>
      </c>
      <c r="EN39" s="84">
        <v>-1476.7999999999984</v>
      </c>
      <c r="EO39" s="84">
        <v>10951.970926994989</v>
      </c>
      <c r="EP39" s="72">
        <v>14903.195910215974</v>
      </c>
      <c r="EQ39" s="83">
        <v>20052.099999999995</v>
      </c>
      <c r="ER39" s="84">
        <v>7696.9000000000005</v>
      </c>
      <c r="ES39" s="84">
        <v>9960.3999999999978</v>
      </c>
      <c r="ET39" s="84">
        <v>25617.900000000009</v>
      </c>
      <c r="EU39" s="84">
        <v>17070.904949349322</v>
      </c>
      <c r="EV39" s="72">
        <v>32113.90220294147</v>
      </c>
      <c r="EW39" s="83">
        <f t="shared" ca="1" si="505"/>
        <v>438582.16999999993</v>
      </c>
      <c r="EX39" s="84">
        <f t="shared" ca="1" si="505"/>
        <v>77652.639999999985</v>
      </c>
      <c r="EY39" s="84">
        <f t="shared" ca="1" si="505"/>
        <v>451290.49999999994</v>
      </c>
      <c r="EZ39" s="84">
        <f t="shared" ca="1" si="505"/>
        <v>849727.5116958163</v>
      </c>
      <c r="FA39" s="84">
        <f t="shared" ca="1" si="505"/>
        <v>696211.45916469779</v>
      </c>
      <c r="FB39" s="72">
        <f t="shared" ca="1" si="505"/>
        <v>1020788.0955804101</v>
      </c>
    </row>
    <row r="40" spans="2:164" s="69" customFormat="1" ht="12.75">
      <c r="B40" s="30" t="s">
        <v>20</v>
      </c>
      <c r="C40" s="66"/>
      <c r="D40" s="67"/>
      <c r="E40" s="67"/>
      <c r="F40" s="67"/>
      <c r="G40" s="67"/>
      <c r="H40" s="68"/>
      <c r="I40" s="66"/>
      <c r="J40" s="67"/>
      <c r="K40" s="67"/>
      <c r="L40" s="67"/>
      <c r="M40" s="67"/>
      <c r="N40" s="68"/>
      <c r="O40" s="66"/>
      <c r="P40" s="67"/>
      <c r="Q40" s="67"/>
      <c r="R40" s="67"/>
      <c r="S40" s="67"/>
      <c r="T40" s="68"/>
      <c r="U40" s="66"/>
      <c r="V40" s="67"/>
      <c r="W40" s="67"/>
      <c r="X40" s="67"/>
      <c r="Y40" s="67"/>
      <c r="Z40" s="68"/>
      <c r="AA40" s="66"/>
      <c r="AB40" s="67"/>
      <c r="AC40" s="67"/>
      <c r="AD40" s="67"/>
      <c r="AE40" s="67"/>
      <c r="AF40" s="68"/>
      <c r="AG40" s="66"/>
      <c r="AH40" s="67"/>
      <c r="AI40" s="67"/>
      <c r="AJ40" s="67"/>
      <c r="AK40" s="67"/>
      <c r="AL40" s="68"/>
      <c r="AM40" s="66"/>
      <c r="AN40" s="67"/>
      <c r="AO40" s="67"/>
      <c r="AP40" s="67"/>
      <c r="AQ40" s="67"/>
      <c r="AR40" s="68"/>
      <c r="AS40" s="66"/>
      <c r="AT40" s="67"/>
      <c r="AU40" s="67"/>
      <c r="AV40" s="67"/>
      <c r="AW40" s="67"/>
      <c r="AX40" s="68"/>
      <c r="AY40" s="66"/>
      <c r="AZ40" s="67"/>
      <c r="BA40" s="67"/>
      <c r="BB40" s="67"/>
      <c r="BC40" s="67"/>
      <c r="BD40" s="68"/>
      <c r="BE40" s="66"/>
      <c r="BF40" s="67"/>
      <c r="BG40" s="67"/>
      <c r="BH40" s="67"/>
      <c r="BI40" s="67"/>
      <c r="BJ40" s="68"/>
      <c r="BK40" s="66"/>
      <c r="BL40" s="67"/>
      <c r="BM40" s="67"/>
      <c r="BN40" s="67"/>
      <c r="BO40" s="67"/>
      <c r="BP40" s="68"/>
      <c r="BQ40" s="66"/>
      <c r="BR40" s="67"/>
      <c r="BS40" s="67"/>
      <c r="BT40" s="67"/>
      <c r="BU40" s="67"/>
      <c r="BV40" s="68"/>
      <c r="BW40" s="66"/>
      <c r="BX40" s="67"/>
      <c r="BY40" s="67"/>
      <c r="BZ40" s="67"/>
      <c r="CA40" s="67"/>
      <c r="CB40" s="68"/>
      <c r="CC40" s="66"/>
      <c r="CD40" s="67"/>
      <c r="CE40" s="67"/>
      <c r="CF40" s="67"/>
      <c r="CG40" s="67"/>
      <c r="CH40" s="68"/>
      <c r="CI40" s="66"/>
      <c r="CJ40" s="67"/>
      <c r="CK40" s="67"/>
      <c r="CL40" s="67"/>
      <c r="CM40" s="67"/>
      <c r="CN40" s="68"/>
      <c r="CO40" s="66"/>
      <c r="CP40" s="67"/>
      <c r="CQ40" s="67"/>
      <c r="CR40" s="67"/>
      <c r="CS40" s="67"/>
      <c r="CT40" s="68"/>
      <c r="CU40" s="66"/>
      <c r="CV40" s="67"/>
      <c r="CW40" s="67"/>
      <c r="CX40" s="67"/>
      <c r="CY40" s="67"/>
      <c r="CZ40" s="68"/>
      <c r="DA40" s="66"/>
      <c r="DB40" s="67"/>
      <c r="DC40" s="67"/>
      <c r="DD40" s="67"/>
      <c r="DE40" s="67"/>
      <c r="DF40" s="68"/>
      <c r="DG40" s="66"/>
      <c r="DH40" s="67"/>
      <c r="DI40" s="67"/>
      <c r="DJ40" s="67"/>
      <c r="DK40" s="67"/>
      <c r="DL40" s="68"/>
      <c r="DM40" s="66"/>
      <c r="DN40" s="67"/>
      <c r="DO40" s="67"/>
      <c r="DP40" s="67"/>
      <c r="DQ40" s="67"/>
      <c r="DR40" s="68"/>
      <c r="DS40" s="66"/>
      <c r="DT40" s="67"/>
      <c r="DU40" s="67"/>
      <c r="DV40" s="67"/>
      <c r="DW40" s="67"/>
      <c r="DX40" s="68"/>
      <c r="DY40" s="66"/>
      <c r="DZ40" s="67"/>
      <c r="EA40" s="67"/>
      <c r="EB40" s="67"/>
      <c r="EC40" s="67"/>
      <c r="ED40" s="68"/>
      <c r="EE40" s="66"/>
      <c r="EF40" s="67"/>
      <c r="EG40" s="67"/>
      <c r="EH40" s="67"/>
      <c r="EI40" s="67"/>
      <c r="EJ40" s="68"/>
      <c r="EK40" s="66"/>
      <c r="EL40" s="67"/>
      <c r="EM40" s="67"/>
      <c r="EN40" s="67"/>
      <c r="EO40" s="67"/>
      <c r="EP40" s="68"/>
      <c r="EQ40" s="66"/>
      <c r="ER40" s="67"/>
      <c r="ES40" s="67"/>
      <c r="ET40" s="67"/>
      <c r="EU40" s="67"/>
      <c r="EV40" s="68"/>
      <c r="EW40" s="66"/>
      <c r="EX40" s="67"/>
      <c r="EY40" s="67"/>
      <c r="EZ40" s="67"/>
      <c r="FA40" s="67"/>
      <c r="FB40" s="68"/>
      <c r="FC40" s="76"/>
      <c r="FD40" s="76"/>
      <c r="FE40" s="76"/>
      <c r="FF40" s="76"/>
      <c r="FG40" s="76"/>
      <c r="FH40" s="76"/>
    </row>
    <row r="41" spans="2:164" s="76" customFormat="1">
      <c r="B41" s="27" t="s">
        <v>21</v>
      </c>
      <c r="C41" s="117">
        <v>37.882318501170971</v>
      </c>
      <c r="D41" s="118">
        <v>29.932669789227138</v>
      </c>
      <c r="E41" s="118">
        <v>44.825392546318525</v>
      </c>
      <c r="F41" s="118">
        <v>49.500546448087356</v>
      </c>
      <c r="G41" s="118">
        <v>52.98083454971313</v>
      </c>
      <c r="H41" s="119">
        <v>62.322040859022266</v>
      </c>
      <c r="I41" s="117">
        <v>10.354823245744873</v>
      </c>
      <c r="J41" s="118">
        <v>10.123229572571134</v>
      </c>
      <c r="K41" s="118">
        <v>16.202642168721567</v>
      </c>
      <c r="L41" s="118">
        <v>28.719326345135094</v>
      </c>
      <c r="M41" s="118">
        <v>26.524545890080788</v>
      </c>
      <c r="N41" s="119">
        <v>33.046292471890844</v>
      </c>
      <c r="O41" s="117">
        <v>-1.0372906535874336</v>
      </c>
      <c r="P41" s="118">
        <v>5.8702946541826222E-2</v>
      </c>
      <c r="Q41" s="118">
        <v>4.5120354634392363</v>
      </c>
      <c r="R41" s="118">
        <v>9.1358787692075047</v>
      </c>
      <c r="S41" s="118">
        <v>11.826812400514797</v>
      </c>
      <c r="T41" s="119">
        <v>14.580401636072059</v>
      </c>
      <c r="U41" s="117">
        <v>167.84808376818603</v>
      </c>
      <c r="V41" s="118">
        <v>183.57765430250774</v>
      </c>
      <c r="W41" s="118">
        <v>214.17196776929592</v>
      </c>
      <c r="X41" s="118">
        <v>276.1028726986172</v>
      </c>
      <c r="Y41" s="118">
        <v>297.88363450088127</v>
      </c>
      <c r="Z41" s="119">
        <v>386.92843218357575</v>
      </c>
      <c r="AA41" s="117">
        <v>60.875840662183101</v>
      </c>
      <c r="AB41" s="118">
        <v>76.638004709589609</v>
      </c>
      <c r="AC41" s="118">
        <v>54.798803599116432</v>
      </c>
      <c r="AD41" s="118">
        <v>76.511032600213596</v>
      </c>
      <c r="AE41" s="118">
        <v>84.118404684319643</v>
      </c>
      <c r="AF41" s="119">
        <v>109.1163188128083</v>
      </c>
      <c r="AG41" s="117">
        <v>1.8818731409795311</v>
      </c>
      <c r="AH41" s="118">
        <v>21.206685494002816</v>
      </c>
      <c r="AI41" s="118">
        <v>12.197457235817753</v>
      </c>
      <c r="AJ41" s="118">
        <v>19.732021862617717</v>
      </c>
      <c r="AK41" s="118">
        <v>34.803114651390047</v>
      </c>
      <c r="AL41" s="119">
        <v>46.81876462374823</v>
      </c>
      <c r="AM41" s="117">
        <v>335.36614931639861</v>
      </c>
      <c r="AN41" s="118">
        <v>412.7500847744999</v>
      </c>
      <c r="AO41" s="118">
        <v>483.04510003390982</v>
      </c>
      <c r="AP41" s="118">
        <v>620.50313785575577</v>
      </c>
      <c r="AQ41" s="118">
        <v>736.47865917635102</v>
      </c>
      <c r="AR41" s="119">
        <v>871.98880797648769</v>
      </c>
      <c r="AS41" s="117">
        <v>114.25783807493511</v>
      </c>
      <c r="AT41" s="118">
        <v>19.620746732333409</v>
      </c>
      <c r="AU41" s="118">
        <v>51.876096486806375</v>
      </c>
      <c r="AV41" s="118">
        <v>169.44617111788816</v>
      </c>
      <c r="AW41" s="118">
        <v>153.04014426070123</v>
      </c>
      <c r="AX41" s="119">
        <v>192.62268440404614</v>
      </c>
      <c r="AY41" s="117">
        <v>2.8203073342325915</v>
      </c>
      <c r="AZ41" s="118">
        <v>10.669487357838523</v>
      </c>
      <c r="BA41" s="118">
        <v>18.062099098563657</v>
      </c>
      <c r="BB41" s="118">
        <v>21.09629982279354</v>
      </c>
      <c r="BC41" s="118">
        <v>23.730044458751859</v>
      </c>
      <c r="BD41" s="119">
        <v>28.929558730051706</v>
      </c>
      <c r="BE41" s="117">
        <v>45.814393939393916</v>
      </c>
      <c r="BF41" s="118">
        <v>75.970643939393867</v>
      </c>
      <c r="BG41" s="118">
        <v>117.60890151515126</v>
      </c>
      <c r="BH41" s="118">
        <v>144.15836627918603</v>
      </c>
      <c r="BI41" s="118">
        <v>142.15920344142009</v>
      </c>
      <c r="BJ41" s="119">
        <v>218.49637557042089</v>
      </c>
      <c r="BK41" s="117">
        <v>50.654643020782686</v>
      </c>
      <c r="BL41" s="118">
        <v>61.324067300658434</v>
      </c>
      <c r="BM41" s="118">
        <v>106.54259597806218</v>
      </c>
      <c r="BN41" s="118">
        <v>146.28921389396714</v>
      </c>
      <c r="BO41" s="118">
        <v>155.64387429828776</v>
      </c>
      <c r="BP41" s="119">
        <v>172.82525571222155</v>
      </c>
      <c r="BQ41" s="117">
        <v>35.99233789994323</v>
      </c>
      <c r="BR41" s="118">
        <v>34.517233154127524</v>
      </c>
      <c r="BS41" s="118">
        <v>34.654914320330043</v>
      </c>
      <c r="BT41" s="118">
        <v>47.298478613726843</v>
      </c>
      <c r="BU41" s="118">
        <v>62.126632429793737</v>
      </c>
      <c r="BV41" s="119">
        <v>81.236283914533232</v>
      </c>
      <c r="BW41" s="117">
        <v>86.262236725007483</v>
      </c>
      <c r="BX41" s="118">
        <v>66.577065797809723</v>
      </c>
      <c r="BY41" s="118">
        <v>51.328624857971263</v>
      </c>
      <c r="BZ41" s="118">
        <v>94.939366515837108</v>
      </c>
      <c r="CA41" s="118">
        <v>97.161590276311983</v>
      </c>
      <c r="CB41" s="119">
        <v>124.05687244979113</v>
      </c>
      <c r="CC41" s="117">
        <v>8.9209411764705742</v>
      </c>
      <c r="CD41" s="118">
        <v>9.8868493349968514</v>
      </c>
      <c r="CE41" s="118">
        <v>10.630941176470563</v>
      </c>
      <c r="CF41" s="118">
        <v>12.387764705882338</v>
      </c>
      <c r="CG41" s="118">
        <v>14.134158859605124</v>
      </c>
      <c r="CH41" s="119">
        <v>18.043859752725567</v>
      </c>
      <c r="CI41" s="117">
        <v>19.318079490502839</v>
      </c>
      <c r="CJ41" s="118">
        <v>15.89728773743035</v>
      </c>
      <c r="CK41" s="118">
        <v>23.319074674368355</v>
      </c>
      <c r="CL41" s="118">
        <v>25.793397378058476</v>
      </c>
      <c r="CM41" s="118">
        <v>31.782349963526674</v>
      </c>
      <c r="CN41" s="119">
        <v>44.42188854574011</v>
      </c>
      <c r="CO41" s="117">
        <v>148.35785785785808</v>
      </c>
      <c r="CP41" s="118">
        <v>123.77477477477468</v>
      </c>
      <c r="CQ41" s="118">
        <v>145.63822867150358</v>
      </c>
      <c r="CR41" s="118">
        <v>204.58786594833569</v>
      </c>
      <c r="CS41" s="118">
        <v>231.50616827183373</v>
      </c>
      <c r="CT41" s="119">
        <v>277.38321318498214</v>
      </c>
      <c r="CU41" s="117">
        <v>34.073788878101041</v>
      </c>
      <c r="CV41" s="118">
        <v>42.787899047300691</v>
      </c>
      <c r="CW41" s="118">
        <v>66.213170853851935</v>
      </c>
      <c r="CX41" s="118">
        <v>88.741953237050097</v>
      </c>
      <c r="CY41" s="118">
        <v>106.4287183656517</v>
      </c>
      <c r="CZ41" s="119">
        <v>124.66421468338298</v>
      </c>
      <c r="DA41" s="117">
        <v>145.29594809322032</v>
      </c>
      <c r="DB41" s="118">
        <v>128.42624470338981</v>
      </c>
      <c r="DC41" s="118">
        <v>273.55998411016947</v>
      </c>
      <c r="DD41" s="118">
        <v>429.01399491094151</v>
      </c>
      <c r="DE41" s="118">
        <v>484.87718932569163</v>
      </c>
      <c r="DF41" s="119">
        <v>565.07327150521178</v>
      </c>
      <c r="DG41" s="117">
        <v>1.5627766955905791</v>
      </c>
      <c r="DH41" s="118">
        <v>1.2156089582396028</v>
      </c>
      <c r="DI41" s="118">
        <v>2.2643893876880723</v>
      </c>
      <c r="DJ41" s="118">
        <v>3.7052417212679263</v>
      </c>
      <c r="DK41" s="118">
        <v>6.4168903045226289</v>
      </c>
      <c r="DL41" s="119">
        <v>8.2328949622200955</v>
      </c>
      <c r="DM41" s="117">
        <v>0.57451662324965458</v>
      </c>
      <c r="DN41" s="118">
        <v>1.0562963112503492</v>
      </c>
      <c r="DO41" s="118">
        <v>1.1015584356834291</v>
      </c>
      <c r="DP41" s="118">
        <v>1.443758340684445</v>
      </c>
      <c r="DQ41" s="118">
        <v>1.6665356317884703</v>
      </c>
      <c r="DR41" s="119">
        <v>2.1179271653479876</v>
      </c>
      <c r="DS41" s="117">
        <v>3011.9575471698099</v>
      </c>
      <c r="DT41" s="118">
        <v>1578.396226415093</v>
      </c>
      <c r="DU41" s="118">
        <v>1813.5849056603806</v>
      </c>
      <c r="DV41" s="118">
        <v>4990.1998620689847</v>
      </c>
      <c r="DW41" s="118">
        <v>4752.7265658642646</v>
      </c>
      <c r="DX41" s="119">
        <v>5557.0737724271294</v>
      </c>
      <c r="DY41" s="117">
        <v>3.929260147823181</v>
      </c>
      <c r="DZ41" s="118">
        <v>5.8159113795936159</v>
      </c>
      <c r="EA41" s="118">
        <v>6.7972237354060265</v>
      </c>
      <c r="EB41" s="118">
        <v>8.9436509410297855</v>
      </c>
      <c r="EC41" s="118">
        <v>10.620146290758605</v>
      </c>
      <c r="ED41" s="119">
        <v>13.310086863124827</v>
      </c>
      <c r="EE41" s="117">
        <v>0.56363374788292298</v>
      </c>
      <c r="EF41" s="118">
        <v>-28.232744843998734</v>
      </c>
      <c r="EG41" s="118">
        <v>2.1507532440405024</v>
      </c>
      <c r="EH41" s="118">
        <v>58.672555120056963</v>
      </c>
      <c r="EI41" s="118">
        <v>59.832087641126449</v>
      </c>
      <c r="EJ41" s="119">
        <v>69.901209501481276</v>
      </c>
      <c r="EK41" s="117">
        <v>15.975515009778444</v>
      </c>
      <c r="EL41" s="118">
        <v>37.743026422403418</v>
      </c>
      <c r="EM41" s="118">
        <v>40.549354687265669</v>
      </c>
      <c r="EN41" s="118">
        <v>34.383845301321131</v>
      </c>
      <c r="EO41" s="118">
        <v>60.239516969285425</v>
      </c>
      <c r="EP41" s="119">
        <v>75.090515400998456</v>
      </c>
      <c r="EQ41" s="117">
        <v>12.882340559882071</v>
      </c>
      <c r="ER41" s="118">
        <v>18.926579345125329</v>
      </c>
      <c r="ES41" s="118">
        <v>30.354873632729465</v>
      </c>
      <c r="ET41" s="118">
        <v>43.843401389181174</v>
      </c>
      <c r="EU41" s="118">
        <v>57.093431749105569</v>
      </c>
      <c r="EV41" s="119">
        <v>70.043438306254345</v>
      </c>
      <c r="EW41" s="117"/>
      <c r="EX41" s="118"/>
      <c r="EY41" s="118"/>
      <c r="EZ41" s="118"/>
      <c r="FA41" s="118"/>
      <c r="FB41" s="119"/>
    </row>
    <row r="42" spans="2:164" s="76" customFormat="1">
      <c r="B42" s="27" t="s">
        <v>23</v>
      </c>
      <c r="C42" s="117">
        <v>246.50234192037473</v>
      </c>
      <c r="D42" s="118">
        <v>266.47482435597186</v>
      </c>
      <c r="E42" s="118">
        <v>351.61826697892269</v>
      </c>
      <c r="F42" s="118">
        <v>369.87158469945354</v>
      </c>
      <c r="G42" s="118">
        <v>413.85241924916664</v>
      </c>
      <c r="H42" s="119">
        <v>467.17446010818895</v>
      </c>
      <c r="I42" s="117">
        <v>224.80709991748853</v>
      </c>
      <c r="J42" s="118">
        <v>230.87760795253627</v>
      </c>
      <c r="K42" s="118">
        <v>247.10618443283172</v>
      </c>
      <c r="L42" s="118">
        <v>273.11667517975718</v>
      </c>
      <c r="M42" s="118">
        <v>297.32305407636812</v>
      </c>
      <c r="N42" s="119">
        <v>329.82079551854696</v>
      </c>
      <c r="O42" s="117">
        <v>23.768352921137797</v>
      </c>
      <c r="P42" s="118">
        <v>24.993697836825071</v>
      </c>
      <c r="Q42" s="118">
        <v>28.697251456013081</v>
      </c>
      <c r="R42" s="118">
        <v>30.005006300446137</v>
      </c>
      <c r="S42" s="118">
        <v>35.83181870096093</v>
      </c>
      <c r="T42" s="119">
        <v>43.412220337032991</v>
      </c>
      <c r="U42" s="117">
        <v>870.93548052666154</v>
      </c>
      <c r="V42" s="118">
        <v>921.61592424923117</v>
      </c>
      <c r="W42" s="118">
        <v>898.56728866270851</v>
      </c>
      <c r="X42" s="118">
        <v>890.48284261050208</v>
      </c>
      <c r="Y42" s="118">
        <v>995.53031406245441</v>
      </c>
      <c r="Z42" s="119">
        <v>1070.861070911121</v>
      </c>
      <c r="AA42" s="117">
        <v>310.38903259182615</v>
      </c>
      <c r="AB42" s="118">
        <v>358.66580444904292</v>
      </c>
      <c r="AC42" s="118">
        <v>390.94309363683391</v>
      </c>
      <c r="AD42" s="118">
        <v>458.03517847904817</v>
      </c>
      <c r="AE42" s="118">
        <v>520.15358316336778</v>
      </c>
      <c r="AF42" s="119">
        <v>601.26990197617613</v>
      </c>
      <c r="AG42" s="117">
        <v>116.2933843031559</v>
      </c>
      <c r="AH42" s="118">
        <v>141.11211571295115</v>
      </c>
      <c r="AI42" s="118">
        <v>144.00820385065558</v>
      </c>
      <c r="AJ42" s="118">
        <v>153.9872217509423</v>
      </c>
      <c r="AK42" s="118">
        <v>175.00881761615861</v>
      </c>
      <c r="AL42" s="119">
        <v>208.82758223990683</v>
      </c>
      <c r="AM42" s="117">
        <v>3330.6714140386571</v>
      </c>
      <c r="AN42" s="118">
        <v>3624.2421159715159</v>
      </c>
      <c r="AO42" s="118">
        <v>3734.2115971515768</v>
      </c>
      <c r="AP42" s="118">
        <v>4090.6035944387932</v>
      </c>
      <c r="AQ42" s="118">
        <v>4467.0822536151436</v>
      </c>
      <c r="AR42" s="119">
        <v>4919.0710615916323</v>
      </c>
      <c r="AS42" s="117">
        <v>819.84716972269541</v>
      </c>
      <c r="AT42" s="118">
        <v>809.09812336681489</v>
      </c>
      <c r="AU42" s="118">
        <v>850.34153191215842</v>
      </c>
      <c r="AV42" s="118">
        <v>999.40667637410024</v>
      </c>
      <c r="AW42" s="118">
        <v>1122.4468948002548</v>
      </c>
      <c r="AX42" s="119">
        <v>1280.0696657306635</v>
      </c>
      <c r="AY42" s="117">
        <v>129.81065354809701</v>
      </c>
      <c r="AZ42" s="118">
        <v>137.44312200798754</v>
      </c>
      <c r="BA42" s="118">
        <v>134.848448782036</v>
      </c>
      <c r="BB42" s="118">
        <v>158.37414372239414</v>
      </c>
      <c r="BC42" s="118">
        <v>176.17167706645802</v>
      </c>
      <c r="BD42" s="119">
        <v>197.86884611399682</v>
      </c>
      <c r="BE42" s="117">
        <v>463.28125000000006</v>
      </c>
      <c r="BF42" s="118">
        <v>540.81439393939399</v>
      </c>
      <c r="BG42" s="118">
        <v>651.94128787878799</v>
      </c>
      <c r="BH42" s="118">
        <v>785.02840909090912</v>
      </c>
      <c r="BI42" s="118">
        <v>1322.6106154100512</v>
      </c>
      <c r="BJ42" s="119">
        <v>1519.1069909804721</v>
      </c>
      <c r="BK42" s="117">
        <v>418.97619047619048</v>
      </c>
      <c r="BL42" s="118">
        <v>461.15581565471842</v>
      </c>
      <c r="BM42" s="118">
        <v>548.09067641681895</v>
      </c>
      <c r="BN42" s="118">
        <v>659.79890310786107</v>
      </c>
      <c r="BO42" s="118">
        <v>759.44277740614882</v>
      </c>
      <c r="BP42" s="119">
        <v>867.26803311837034</v>
      </c>
      <c r="BQ42" s="117">
        <v>253.23766733256076</v>
      </c>
      <c r="BR42" s="118">
        <v>278.67975231581863</v>
      </c>
      <c r="BS42" s="118">
        <v>313.66663586017643</v>
      </c>
      <c r="BT42" s="118">
        <v>353.85574031550584</v>
      </c>
      <c r="BU42" s="118">
        <v>404.98237274529959</v>
      </c>
      <c r="BV42" s="119">
        <v>472.21865665983279</v>
      </c>
      <c r="BW42" s="117">
        <v>496.99693463858404</v>
      </c>
      <c r="BX42" s="118">
        <v>687.8360032582134</v>
      </c>
      <c r="BY42" s="118">
        <v>620.48734273154446</v>
      </c>
      <c r="BZ42" s="118">
        <v>830.43438914027149</v>
      </c>
      <c r="CA42" s="118">
        <v>827.74390386743619</v>
      </c>
      <c r="CB42" s="119">
        <v>929.80077631722736</v>
      </c>
      <c r="CC42" s="117">
        <v>81.100117647058823</v>
      </c>
      <c r="CD42" s="118">
        <v>124.68352941176471</v>
      </c>
      <c r="CE42" s="118">
        <v>131.87941176470588</v>
      </c>
      <c r="CF42" s="118">
        <v>154.55576470588235</v>
      </c>
      <c r="CG42" s="118">
        <v>165.48992356548746</v>
      </c>
      <c r="CH42" s="119">
        <v>179.53378331821301</v>
      </c>
      <c r="CI42" s="117">
        <v>144.1696089385475</v>
      </c>
      <c r="CJ42" s="118">
        <v>88.002681564245805</v>
      </c>
      <c r="CK42" s="118">
        <v>110.42536312849161</v>
      </c>
      <c r="CL42" s="118">
        <v>171.16862162305611</v>
      </c>
      <c r="CM42" s="118">
        <v>197.54797209278325</v>
      </c>
      <c r="CN42" s="119">
        <v>234.41813958574755</v>
      </c>
      <c r="CO42" s="117">
        <v>760.68218218218226</v>
      </c>
      <c r="CP42" s="118">
        <v>789.93593593593596</v>
      </c>
      <c r="CQ42" s="118">
        <v>835.88141105829391</v>
      </c>
      <c r="CR42" s="118">
        <v>899.98348761571185</v>
      </c>
      <c r="CS42" s="118">
        <v>959.91975468542023</v>
      </c>
      <c r="CT42" s="119">
        <v>1037.3029678704027</v>
      </c>
      <c r="CU42" s="117">
        <v>292.53565569654154</v>
      </c>
      <c r="CV42" s="118">
        <v>319.22154437573124</v>
      </c>
      <c r="CW42" s="118">
        <v>361.87905850930639</v>
      </c>
      <c r="CX42" s="118">
        <v>435.91407891664721</v>
      </c>
      <c r="CY42" s="118">
        <v>518.93019430041045</v>
      </c>
      <c r="CZ42" s="119">
        <v>617.6911035570231</v>
      </c>
      <c r="DA42" s="117">
        <v>1700.4382944915255</v>
      </c>
      <c r="DB42" s="118">
        <v>1790.4541843220338</v>
      </c>
      <c r="DC42" s="118">
        <v>1998.8757944915253</v>
      </c>
      <c r="DD42" s="118">
        <v>2671.1832061068703</v>
      </c>
      <c r="DE42" s="118">
        <v>3026.3002795038083</v>
      </c>
      <c r="DF42" s="119">
        <v>3441.0779451158901</v>
      </c>
      <c r="DG42" s="117">
        <v>18.535805772460304</v>
      </c>
      <c r="DH42" s="118">
        <v>30.382253113747712</v>
      </c>
      <c r="DI42" s="118">
        <v>33.131957971784431</v>
      </c>
      <c r="DJ42" s="118">
        <v>38.597057434626059</v>
      </c>
      <c r="DK42" s="118">
        <v>43.088880647791896</v>
      </c>
      <c r="DL42" s="119">
        <v>48.851907121345974</v>
      </c>
      <c r="DM42" s="117">
        <v>1.6059322933356486</v>
      </c>
      <c r="DN42" s="118">
        <v>2.5210047818177088</v>
      </c>
      <c r="DO42" s="118">
        <v>3.0093415665784531</v>
      </c>
      <c r="DP42" s="118">
        <v>3.7927891248784245</v>
      </c>
      <c r="DQ42" s="118">
        <v>4.6593247566668943</v>
      </c>
      <c r="DR42" s="119">
        <v>5.7773305429417992</v>
      </c>
      <c r="DS42" s="117">
        <v>31636.014150943392</v>
      </c>
      <c r="DT42" s="118">
        <v>33093.75</v>
      </c>
      <c r="DU42" s="118">
        <v>34687.877358490572</v>
      </c>
      <c r="DV42" s="118">
        <v>39393.844339622643</v>
      </c>
      <c r="DW42" s="118">
        <v>43626.570905486908</v>
      </c>
      <c r="DX42" s="119">
        <v>48583.644677914039</v>
      </c>
      <c r="DY42" s="117">
        <v>22.756483646898673</v>
      </c>
      <c r="DZ42" s="118">
        <v>34.230969978762843</v>
      </c>
      <c r="EA42" s="118">
        <v>39.12163374074359</v>
      </c>
      <c r="EB42" s="118">
        <v>47.746859056557447</v>
      </c>
      <c r="EC42" s="118">
        <v>54.70312551483304</v>
      </c>
      <c r="ED42" s="119">
        <v>63.616556578978241</v>
      </c>
      <c r="EE42" s="117">
        <v>144.28309894099056</v>
      </c>
      <c r="EF42" s="118">
        <v>116.361432111413</v>
      </c>
      <c r="EG42" s="118">
        <v>118.33056578157229</v>
      </c>
      <c r="EH42" s="118">
        <v>221.57343770384864</v>
      </c>
      <c r="EI42" s="118">
        <v>286.58366293424893</v>
      </c>
      <c r="EJ42" s="119">
        <v>352.2917938390479</v>
      </c>
      <c r="EK42" s="117">
        <v>112.64419087136929</v>
      </c>
      <c r="EL42" s="118">
        <v>159.20580611715917</v>
      </c>
      <c r="EM42" s="118">
        <v>204.58984981874676</v>
      </c>
      <c r="EN42" s="118">
        <v>263.68562564632884</v>
      </c>
      <c r="EO42" s="118">
        <v>319.75968594040785</v>
      </c>
      <c r="EP42" s="119">
        <v>389.8861858549879</v>
      </c>
      <c r="EQ42" s="117">
        <v>87.790991370237847</v>
      </c>
      <c r="ER42" s="118">
        <v>101.49526415491475</v>
      </c>
      <c r="ES42" s="118">
        <v>127.29635866133445</v>
      </c>
      <c r="ET42" s="118">
        <v>162.72447905704064</v>
      </c>
      <c r="EU42" s="118">
        <v>210.81791080614619</v>
      </c>
      <c r="EV42" s="119">
        <v>268.86134911240055</v>
      </c>
      <c r="EW42" s="117"/>
      <c r="EX42" s="118"/>
      <c r="EY42" s="118"/>
      <c r="EZ42" s="118"/>
      <c r="FA42" s="118"/>
      <c r="FB42" s="119"/>
    </row>
    <row r="43" spans="2:164" s="76" customFormat="1">
      <c r="B43" s="27" t="s">
        <v>22</v>
      </c>
      <c r="C43" s="117">
        <v>11</v>
      </c>
      <c r="D43" s="118">
        <v>4.5</v>
      </c>
      <c r="E43" s="118">
        <v>6.1000000000000005</v>
      </c>
      <c r="F43" s="118">
        <v>10.607142857142856</v>
      </c>
      <c r="G43" s="118">
        <v>9.6428571428571423</v>
      </c>
      <c r="H43" s="119">
        <v>9.6428571428571423</v>
      </c>
      <c r="I43" s="117">
        <v>3.4999999999999996</v>
      </c>
      <c r="J43" s="118">
        <v>3.2500000000000004</v>
      </c>
      <c r="K43" s="118">
        <v>4.25</v>
      </c>
      <c r="L43" s="118">
        <v>5.25</v>
      </c>
      <c r="M43" s="118">
        <v>6.5000000000000009</v>
      </c>
      <c r="N43" s="119">
        <v>6.9999999999999991</v>
      </c>
      <c r="O43" s="117">
        <v>0.6</v>
      </c>
      <c r="P43" s="118">
        <v>1</v>
      </c>
      <c r="Q43" s="118">
        <v>2.5999999999999996</v>
      </c>
      <c r="R43" s="118">
        <v>4.95</v>
      </c>
      <c r="S43" s="118">
        <v>6.0000000000000009</v>
      </c>
      <c r="T43" s="119">
        <v>7</v>
      </c>
      <c r="U43" s="117">
        <v>140</v>
      </c>
      <c r="V43" s="118">
        <v>140</v>
      </c>
      <c r="W43" s="118">
        <v>140</v>
      </c>
      <c r="X43" s="118">
        <v>80</v>
      </c>
      <c r="Y43" s="118">
        <v>200</v>
      </c>
      <c r="Z43" s="119">
        <v>300</v>
      </c>
      <c r="AA43" s="117">
        <v>17</v>
      </c>
      <c r="AB43" s="118">
        <v>28</v>
      </c>
      <c r="AC43" s="118">
        <v>16</v>
      </c>
      <c r="AD43" s="118">
        <v>16</v>
      </c>
      <c r="AE43" s="118">
        <v>22</v>
      </c>
      <c r="AF43" s="119">
        <v>28</v>
      </c>
      <c r="AG43" s="117">
        <v>2</v>
      </c>
      <c r="AH43" s="118">
        <v>5.5</v>
      </c>
      <c r="AI43" s="118">
        <v>5.5</v>
      </c>
      <c r="AJ43" s="118">
        <v>9</v>
      </c>
      <c r="AK43" s="118">
        <v>11.5</v>
      </c>
      <c r="AL43" s="119">
        <v>13</v>
      </c>
      <c r="AM43" s="117">
        <v>115</v>
      </c>
      <c r="AN43" s="118">
        <v>210</v>
      </c>
      <c r="AO43" s="118">
        <v>480</v>
      </c>
      <c r="AP43" s="196">
        <v>375</v>
      </c>
      <c r="AQ43" s="196">
        <v>360</v>
      </c>
      <c r="AR43" s="197">
        <v>420</v>
      </c>
      <c r="AS43" s="117">
        <v>17.999955500728056</v>
      </c>
      <c r="AT43" s="118">
        <v>2.9999925834546755</v>
      </c>
      <c r="AU43" s="118">
        <v>11.999970333818702</v>
      </c>
      <c r="AV43" s="118">
        <v>29.999925834546758</v>
      </c>
      <c r="AW43" s="118">
        <v>29.999925834546758</v>
      </c>
      <c r="AX43" s="119">
        <v>34.999913473637882</v>
      </c>
      <c r="AY43" s="117">
        <v>0</v>
      </c>
      <c r="AZ43" s="118">
        <v>2.5</v>
      </c>
      <c r="BA43" s="118">
        <v>2.5</v>
      </c>
      <c r="BB43" s="196">
        <v>5</v>
      </c>
      <c r="BC43" s="196">
        <v>4.730095533769588</v>
      </c>
      <c r="BD43" s="197">
        <v>5.7665115959137969</v>
      </c>
      <c r="BE43" s="117">
        <v>0</v>
      </c>
      <c r="BF43" s="118">
        <v>3.75</v>
      </c>
      <c r="BG43" s="118">
        <v>11.25</v>
      </c>
      <c r="BH43" s="196">
        <v>11.25</v>
      </c>
      <c r="BI43" s="196">
        <v>18</v>
      </c>
      <c r="BJ43" s="197">
        <v>22</v>
      </c>
      <c r="BK43" s="117">
        <v>17</v>
      </c>
      <c r="BL43" s="118">
        <v>21</v>
      </c>
      <c r="BM43" s="118">
        <v>37</v>
      </c>
      <c r="BN43" s="196">
        <v>51</v>
      </c>
      <c r="BO43" s="196">
        <v>56</v>
      </c>
      <c r="BP43" s="197">
        <v>65</v>
      </c>
      <c r="BQ43" s="117">
        <v>6</v>
      </c>
      <c r="BR43" s="118">
        <v>6.25</v>
      </c>
      <c r="BS43" s="118">
        <v>7</v>
      </c>
      <c r="BT43" s="118">
        <v>8.5</v>
      </c>
      <c r="BU43" s="118">
        <v>11</v>
      </c>
      <c r="BV43" s="197">
        <v>14</v>
      </c>
      <c r="BW43" s="117">
        <v>7.4999999999999991</v>
      </c>
      <c r="BX43" s="118">
        <v>7</v>
      </c>
      <c r="BY43" s="118">
        <v>7</v>
      </c>
      <c r="BZ43" s="118">
        <v>18</v>
      </c>
      <c r="CA43" s="118">
        <v>19</v>
      </c>
      <c r="CB43" s="119">
        <v>22.000000000000004</v>
      </c>
      <c r="CC43" s="117">
        <v>2</v>
      </c>
      <c r="CD43" s="118">
        <v>3.2</v>
      </c>
      <c r="CE43" s="118">
        <v>2</v>
      </c>
      <c r="CF43" s="118">
        <v>2</v>
      </c>
      <c r="CG43" s="118">
        <v>3.2</v>
      </c>
      <c r="CH43" s="119">
        <v>4</v>
      </c>
      <c r="CI43" s="117">
        <v>0</v>
      </c>
      <c r="CJ43" s="118">
        <v>0</v>
      </c>
      <c r="CK43" s="118">
        <v>0</v>
      </c>
      <c r="CL43" s="118">
        <v>4</v>
      </c>
      <c r="CM43" s="118">
        <v>5.4029994937995349</v>
      </c>
      <c r="CN43" s="119">
        <v>7.551721052775819</v>
      </c>
      <c r="CO43" s="117">
        <v>105</v>
      </c>
      <c r="CP43" s="118">
        <v>95</v>
      </c>
      <c r="CQ43" s="118">
        <v>100</v>
      </c>
      <c r="CR43" s="118">
        <v>150</v>
      </c>
      <c r="CS43" s="118">
        <v>170</v>
      </c>
      <c r="CT43" s="119">
        <v>200</v>
      </c>
      <c r="CU43" s="117">
        <v>8.75</v>
      </c>
      <c r="CV43" s="118">
        <v>11.5</v>
      </c>
      <c r="CW43" s="118">
        <v>16.25</v>
      </c>
      <c r="CX43" s="118">
        <v>21.1</v>
      </c>
      <c r="CY43" s="118">
        <v>23.5</v>
      </c>
      <c r="CZ43" s="119">
        <v>26</v>
      </c>
      <c r="DA43" s="117">
        <v>45</v>
      </c>
      <c r="DB43" s="118">
        <v>60</v>
      </c>
      <c r="DC43" s="118">
        <v>90</v>
      </c>
      <c r="DD43" s="196">
        <v>125</v>
      </c>
      <c r="DE43" s="196">
        <v>145</v>
      </c>
      <c r="DF43" s="197">
        <v>165</v>
      </c>
      <c r="DG43" s="117">
        <v>1</v>
      </c>
      <c r="DH43" s="118">
        <v>0.43333333333333335</v>
      </c>
      <c r="DI43" s="118">
        <v>0.65</v>
      </c>
      <c r="DJ43" s="118">
        <v>0.8</v>
      </c>
      <c r="DK43" s="118">
        <v>1.9250670913567889</v>
      </c>
      <c r="DL43" s="119">
        <v>2.4698684886660289</v>
      </c>
      <c r="DM43" s="117">
        <v>0</v>
      </c>
      <c r="DN43" s="118">
        <v>0.6071428571428571</v>
      </c>
      <c r="DO43" s="118">
        <v>0.65</v>
      </c>
      <c r="DP43" s="118">
        <v>0.8</v>
      </c>
      <c r="DQ43" s="118">
        <v>0.99992137907308221</v>
      </c>
      <c r="DR43" s="119">
        <v>1.2707562992087926</v>
      </c>
      <c r="DS43" s="117">
        <v>150</v>
      </c>
      <c r="DT43" s="118">
        <v>150</v>
      </c>
      <c r="DU43" s="118">
        <v>175</v>
      </c>
      <c r="DV43" s="118">
        <v>200</v>
      </c>
      <c r="DW43" s="118">
        <v>520</v>
      </c>
      <c r="DX43" s="119">
        <v>600</v>
      </c>
      <c r="DY43" s="117">
        <v>18.93</v>
      </c>
      <c r="DZ43" s="118">
        <v>0.75501383581499548</v>
      </c>
      <c r="EA43" s="118">
        <v>1.4975263279268196</v>
      </c>
      <c r="EB43" s="118">
        <v>2.9897259433061416</v>
      </c>
      <c r="EC43" s="118">
        <v>3.6638798324830169</v>
      </c>
      <c r="ED43" s="119">
        <v>4.3966557989796193</v>
      </c>
      <c r="EE43" s="117">
        <v>0</v>
      </c>
      <c r="EF43" s="118">
        <v>0</v>
      </c>
      <c r="EG43" s="118">
        <v>2.013282943004099</v>
      </c>
      <c r="EH43" s="118">
        <v>6.0355185909980431</v>
      </c>
      <c r="EI43" s="118">
        <v>4.1930785966820778</v>
      </c>
      <c r="EJ43" s="119">
        <v>4.1930785966820778</v>
      </c>
      <c r="EK43" s="117">
        <v>3.5</v>
      </c>
      <c r="EL43" s="118">
        <v>3.5</v>
      </c>
      <c r="EM43" s="118">
        <v>3.5</v>
      </c>
      <c r="EN43" s="118">
        <v>3.5</v>
      </c>
      <c r="EO43" s="118">
        <v>4.1654566752064328</v>
      </c>
      <c r="EP43" s="119">
        <v>4.9640154864183943</v>
      </c>
      <c r="EQ43" s="117">
        <v>3.5</v>
      </c>
      <c r="ER43" s="118">
        <v>4.5</v>
      </c>
      <c r="ES43" s="118">
        <v>5</v>
      </c>
      <c r="ET43" s="118">
        <v>8</v>
      </c>
      <c r="EU43" s="118">
        <v>9</v>
      </c>
      <c r="EV43" s="119">
        <v>12.000000000000002</v>
      </c>
      <c r="EW43" s="117"/>
      <c r="EX43" s="118"/>
      <c r="EY43" s="118"/>
      <c r="EZ43" s="118"/>
      <c r="FA43" s="118"/>
      <c r="FB43" s="119"/>
    </row>
    <row r="44" spans="2:164" s="69" customFormat="1" ht="12.75">
      <c r="B44" s="30" t="s">
        <v>297</v>
      </c>
      <c r="C44" s="123"/>
      <c r="D44" s="124"/>
      <c r="E44" s="124"/>
      <c r="F44" s="124"/>
      <c r="G44" s="124"/>
      <c r="H44" s="125"/>
      <c r="I44" s="123"/>
      <c r="J44" s="124"/>
      <c r="K44" s="124"/>
      <c r="L44" s="124"/>
      <c r="M44" s="124"/>
      <c r="N44" s="125"/>
      <c r="O44" s="123"/>
      <c r="P44" s="124"/>
      <c r="Q44" s="124"/>
      <c r="R44" s="124"/>
      <c r="S44" s="124"/>
      <c r="T44" s="125"/>
      <c r="U44" s="123"/>
      <c r="V44" s="124"/>
      <c r="W44" s="124"/>
      <c r="X44" s="124"/>
      <c r="Y44" s="124"/>
      <c r="Z44" s="125"/>
      <c r="AA44" s="123"/>
      <c r="AB44" s="124"/>
      <c r="AC44" s="124"/>
      <c r="AD44" s="124"/>
      <c r="AE44" s="124"/>
      <c r="AF44" s="125"/>
      <c r="AG44" s="123"/>
      <c r="AH44" s="124"/>
      <c r="AI44" s="124"/>
      <c r="AJ44" s="124"/>
      <c r="AK44" s="124"/>
      <c r="AL44" s="125"/>
      <c r="AM44" s="123"/>
      <c r="AN44" s="124"/>
      <c r="AO44" s="124"/>
      <c r="AP44" s="124"/>
      <c r="AQ44" s="124"/>
      <c r="AR44" s="125"/>
      <c r="AS44" s="123"/>
      <c r="AT44" s="124"/>
      <c r="AU44" s="124"/>
      <c r="AV44" s="124"/>
      <c r="AW44" s="124"/>
      <c r="AX44" s="125"/>
      <c r="AY44" s="123"/>
      <c r="AZ44" s="124"/>
      <c r="BA44" s="124"/>
      <c r="BB44" s="124"/>
      <c r="BC44" s="124"/>
      <c r="BD44" s="125"/>
      <c r="BE44" s="123"/>
      <c r="BF44" s="124"/>
      <c r="BG44" s="124"/>
      <c r="BH44" s="124"/>
      <c r="BI44" s="124"/>
      <c r="BJ44" s="125"/>
      <c r="BK44" s="123"/>
      <c r="BL44" s="124"/>
      <c r="BM44" s="124"/>
      <c r="BN44" s="124"/>
      <c r="BO44" s="124"/>
      <c r="BP44" s="125"/>
      <c r="BQ44" s="123"/>
      <c r="BR44" s="124"/>
      <c r="BS44" s="124"/>
      <c r="BT44" s="124"/>
      <c r="BU44" s="124"/>
      <c r="BV44" s="125"/>
      <c r="BW44" s="123"/>
      <c r="BX44" s="124"/>
      <c r="BY44" s="124"/>
      <c r="BZ44" s="124"/>
      <c r="CA44" s="124"/>
      <c r="CB44" s="125"/>
      <c r="CC44" s="123"/>
      <c r="CD44" s="124"/>
      <c r="CE44" s="124"/>
      <c r="CF44" s="124"/>
      <c r="CG44" s="124"/>
      <c r="CH44" s="125"/>
      <c r="CI44" s="123"/>
      <c r="CJ44" s="124"/>
      <c r="CK44" s="124"/>
      <c r="CL44" s="124"/>
      <c r="CM44" s="124"/>
      <c r="CN44" s="125"/>
      <c r="CO44" s="123"/>
      <c r="CP44" s="124"/>
      <c r="CQ44" s="124"/>
      <c r="CR44" s="124"/>
      <c r="CS44" s="124"/>
      <c r="CT44" s="125"/>
      <c r="CU44" s="123"/>
      <c r="CV44" s="124"/>
      <c r="CW44" s="124"/>
      <c r="CX44" s="124"/>
      <c r="CY44" s="124"/>
      <c r="CZ44" s="125"/>
      <c r="DA44" s="123"/>
      <c r="DB44" s="124"/>
      <c r="DC44" s="124"/>
      <c r="DD44" s="124"/>
      <c r="DE44" s="124"/>
      <c r="DF44" s="125"/>
      <c r="DG44" s="123"/>
      <c r="DH44" s="124"/>
      <c r="DI44" s="124"/>
      <c r="DJ44" s="124"/>
      <c r="DK44" s="124"/>
      <c r="DL44" s="125"/>
      <c r="DM44" s="123"/>
      <c r="DN44" s="124"/>
      <c r="DO44" s="124"/>
      <c r="DP44" s="124"/>
      <c r="DQ44" s="124"/>
      <c r="DR44" s="125"/>
      <c r="DS44" s="123"/>
      <c r="DT44" s="124"/>
      <c r="DU44" s="124"/>
      <c r="DV44" s="124"/>
      <c r="DW44" s="124"/>
      <c r="DX44" s="125"/>
      <c r="DY44" s="123"/>
      <c r="DZ44" s="124"/>
      <c r="EA44" s="124"/>
      <c r="EB44" s="124"/>
      <c r="EC44" s="124"/>
      <c r="ED44" s="125"/>
      <c r="EE44" s="123"/>
      <c r="EF44" s="124"/>
      <c r="EG44" s="124"/>
      <c r="EH44" s="124"/>
      <c r="EI44" s="124"/>
      <c r="EJ44" s="125"/>
      <c r="EK44" s="123"/>
      <c r="EL44" s="124"/>
      <c r="EM44" s="124"/>
      <c r="EN44" s="124"/>
      <c r="EO44" s="124"/>
      <c r="EP44" s="125"/>
      <c r="EQ44" s="123"/>
      <c r="ER44" s="124"/>
      <c r="ES44" s="124"/>
      <c r="ET44" s="124"/>
      <c r="EU44" s="124"/>
      <c r="EV44" s="125"/>
      <c r="EW44" s="123"/>
      <c r="EX44" s="124"/>
      <c r="EY44" s="124"/>
      <c r="EZ44" s="124"/>
      <c r="FA44" s="124"/>
      <c r="FB44" s="125"/>
    </row>
    <row r="45" spans="2:164" s="76" customFormat="1">
      <c r="B45" s="27" t="s">
        <v>6</v>
      </c>
      <c r="C45" s="117"/>
      <c r="D45" s="118"/>
      <c r="E45" s="118">
        <f t="shared" ref="E45:H46" si="506">IFERROR((IF((E$11/E41)&lt;0,"NM",(E$11/E41))),"NA")</f>
        <v>31.058289083836264</v>
      </c>
      <c r="F45" s="118">
        <f t="shared" si="506"/>
        <v>28.124942044024507</v>
      </c>
      <c r="G45" s="118">
        <f t="shared" si="506"/>
        <v>26.277426768233841</v>
      </c>
      <c r="H45" s="119">
        <f t="shared" si="506"/>
        <v>22.338806316520898</v>
      </c>
      <c r="I45" s="117"/>
      <c r="J45" s="118"/>
      <c r="K45" s="118">
        <f t="shared" ref="K45:N45" si="507">IFERROR((IF((K$11/K41)&lt;0,"NM",(K$11/K41))),"NA")</f>
        <v>33.793871042651261</v>
      </c>
      <c r="L45" s="118">
        <f t="shared" si="507"/>
        <v>19.065558621389883</v>
      </c>
      <c r="M45" s="118">
        <f t="shared" si="507"/>
        <v>20.643143233029438</v>
      </c>
      <c r="N45" s="119">
        <f t="shared" si="507"/>
        <v>16.56918095927843</v>
      </c>
      <c r="O45" s="117"/>
      <c r="P45" s="118"/>
      <c r="Q45" s="118">
        <f t="shared" ref="Q45:T45" si="508">IFERROR((IF((Q$11/Q41)&lt;0,"NM",(Q$11/Q41))),"NA")</f>
        <v>53.135663924337578</v>
      </c>
      <c r="R45" s="118">
        <f t="shared" si="508"/>
        <v>26.242686232667381</v>
      </c>
      <c r="S45" s="118">
        <f t="shared" si="508"/>
        <v>20.271734418444328</v>
      </c>
      <c r="T45" s="119">
        <f t="shared" si="508"/>
        <v>16.443305608732761</v>
      </c>
      <c r="U45" s="117"/>
      <c r="V45" s="118"/>
      <c r="W45" s="118">
        <f t="shared" ref="W45:Z45" si="509">IFERROR((IF((W$11/W41)&lt;0,"NM",(W$11/W41))),"NA")</f>
        <v>59.217366922928441</v>
      </c>
      <c r="X45" s="118">
        <f t="shared" si="509"/>
        <v>45.934690487063229</v>
      </c>
      <c r="Y45" s="118">
        <f t="shared" si="509"/>
        <v>42.576021409334857</v>
      </c>
      <c r="Z45" s="119">
        <f t="shared" si="509"/>
        <v>32.777896233747882</v>
      </c>
      <c r="AA45" s="117"/>
      <c r="AB45" s="118"/>
      <c r="AC45" s="118">
        <f t="shared" ref="AC45:AF45" si="510">IFERROR((IF((AC$11/AC41)&lt;0,"NM",(AC$11/AC41))),"NA")</f>
        <v>55.550482858517782</v>
      </c>
      <c r="AD45" s="118">
        <f t="shared" si="510"/>
        <v>39.786418984907307</v>
      </c>
      <c r="AE45" s="118">
        <f t="shared" si="510"/>
        <v>36.188275460333891</v>
      </c>
      <c r="AF45" s="119">
        <f t="shared" si="510"/>
        <v>27.897751987236919</v>
      </c>
      <c r="AG45" s="117"/>
      <c r="AH45" s="118"/>
      <c r="AI45" s="118">
        <f t="shared" ref="AI45:AL45" si="511">IFERROR((IF((AI$11/AI41)&lt;0,"NM",(AI$11/AI41))),"NA")</f>
        <v>124.70222035568582</v>
      </c>
      <c r="AJ45" s="118">
        <f t="shared" si="511"/>
        <v>77.085359553631278</v>
      </c>
      <c r="AK45" s="118">
        <f t="shared" si="511"/>
        <v>43.704421723049684</v>
      </c>
      <c r="AL45" s="119">
        <f t="shared" si="511"/>
        <v>32.488042181883337</v>
      </c>
      <c r="AM45" s="117"/>
      <c r="AN45" s="118"/>
      <c r="AO45" s="118">
        <f t="shared" ref="AO45:AR45" si="512">IFERROR((IF((AO$11/AO41)&lt;0,"NM",(AO$11/AO41))),"NA")</f>
        <v>78.618435415935409</v>
      </c>
      <c r="AP45" s="118">
        <f t="shared" si="512"/>
        <v>61.20234964682497</v>
      </c>
      <c r="AQ45" s="118">
        <f t="shared" si="512"/>
        <v>51.564630592923301</v>
      </c>
      <c r="AR45" s="119">
        <f t="shared" si="512"/>
        <v>43.55130438901687</v>
      </c>
      <c r="AS45" s="117"/>
      <c r="AT45" s="118"/>
      <c r="AU45" s="118">
        <f t="shared" ref="AU45:AX45" si="513">IFERROR((IF((AU$11/AU41)&lt;0,"NM",(AU$11/AU41))),"NA")</f>
        <v>62.593375753047134</v>
      </c>
      <c r="AV45" s="118">
        <f t="shared" si="513"/>
        <v>19.163017839694394</v>
      </c>
      <c r="AW45" s="118">
        <f t="shared" si="513"/>
        <v>21.217308802771523</v>
      </c>
      <c r="AX45" s="119">
        <f t="shared" si="513"/>
        <v>16.857308421623227</v>
      </c>
      <c r="AY45" s="117"/>
      <c r="AZ45" s="118"/>
      <c r="BA45" s="118">
        <f t="shared" ref="BA45:BD45" si="514">IFERROR((IF((BA$11/BA41)&lt;0,"NM",(BA$11/BA41))),"NA")</f>
        <v>30.132156679578848</v>
      </c>
      <c r="BB45" s="118">
        <f t="shared" si="514"/>
        <v>25.798362962777198</v>
      </c>
      <c r="BC45" s="118">
        <f t="shared" si="514"/>
        <v>22.935060275425467</v>
      </c>
      <c r="BD45" s="119">
        <f t="shared" si="514"/>
        <v>18.81293818127406</v>
      </c>
      <c r="BE45" s="117"/>
      <c r="BF45" s="118"/>
      <c r="BG45" s="118">
        <f t="shared" ref="BG45:BJ45" si="515">IFERROR((IF((BG$11/BG41)&lt;0,"NM",(BG$11/BG41))),"NA")</f>
        <v>54.458037763195094</v>
      </c>
      <c r="BH45" s="118">
        <f t="shared" si="515"/>
        <v>44.42856953301041</v>
      </c>
      <c r="BI45" s="118">
        <f t="shared" si="515"/>
        <v>45.053361618189015</v>
      </c>
      <c r="BJ45" s="119">
        <f t="shared" si="515"/>
        <v>29.312843214352373</v>
      </c>
      <c r="BK45" s="117"/>
      <c r="BL45" s="118"/>
      <c r="BM45" s="118">
        <f t="shared" ref="BM45:BP45" si="516">IFERROR((IF((BM$11/BM41)&lt;0,"NM",(BM$11/BM41))),"NA")</f>
        <v>47.488987419095785</v>
      </c>
      <c r="BN45" s="118">
        <f t="shared" si="516"/>
        <v>34.586281963804133</v>
      </c>
      <c r="BO45" s="118">
        <f t="shared" si="516"/>
        <v>32.50754340837981</v>
      </c>
      <c r="BP45" s="119">
        <f t="shared" si="516"/>
        <v>29.275813764308548</v>
      </c>
      <c r="BQ45" s="117"/>
      <c r="BR45" s="118"/>
      <c r="BS45" s="118">
        <f t="shared" ref="BS45:BV45" si="517">IFERROR((IF((BS$11/BS41)&lt;0,"NM",(BS$11/BS41))),"NA")</f>
        <v>67.9917998994366</v>
      </c>
      <c r="BT45" s="118">
        <f t="shared" si="517"/>
        <v>49.816612902981937</v>
      </c>
      <c r="BU45" s="118">
        <f t="shared" si="517"/>
        <v>37.926568813506556</v>
      </c>
      <c r="BV45" s="119">
        <f t="shared" si="517"/>
        <v>29.004896414008236</v>
      </c>
      <c r="BW45" s="117"/>
      <c r="BX45" s="118"/>
      <c r="BY45" s="118">
        <f t="shared" ref="BY45:CB45" si="518">IFERROR((IF((BY$11/BY41)&lt;0,"NM",(BY$11/BY41))),"NA")</f>
        <v>84.292147159054181</v>
      </c>
      <c r="BZ45" s="118">
        <f t="shared" si="518"/>
        <v>45.572244252106607</v>
      </c>
      <c r="CA45" s="118">
        <f t="shared" si="518"/>
        <v>44.529942209630818</v>
      </c>
      <c r="CB45" s="119">
        <f t="shared" si="518"/>
        <v>34.875939676385777</v>
      </c>
      <c r="CC45" s="117"/>
      <c r="CD45" s="118"/>
      <c r="CE45" s="118">
        <f t="shared" ref="CE45:CH45" si="519">IFERROR((IF((CE$11/CE41)&lt;0,"NM",(CE$11/CE41))),"NA")</f>
        <v>46.792658499607249</v>
      </c>
      <c r="CF45" s="118">
        <f t="shared" si="519"/>
        <v>40.156558653700095</v>
      </c>
      <c r="CG45" s="118">
        <f t="shared" si="519"/>
        <v>35.194878233730108</v>
      </c>
      <c r="CH45" s="119">
        <f t="shared" si="519"/>
        <v>27.568935184439074</v>
      </c>
      <c r="CI45" s="117"/>
      <c r="CJ45" s="118"/>
      <c r="CK45" s="118">
        <f t="shared" ref="CK45:CN45" si="520">IFERROR((IF((CK$11/CK41)&lt;0,"NM",(CK$11/CK41))),"NA")</f>
        <v>50.471556716342135</v>
      </c>
      <c r="CL45" s="118">
        <f t="shared" si="520"/>
        <v>45.629894455128643</v>
      </c>
      <c r="CM45" s="118">
        <f t="shared" si="520"/>
        <v>37.031560012103078</v>
      </c>
      <c r="CN45" s="119">
        <f t="shared" si="520"/>
        <v>26.494821326385619</v>
      </c>
      <c r="CO45" s="117"/>
      <c r="CP45" s="118"/>
      <c r="CQ45" s="118">
        <f t="shared" ref="CQ45:CT45" si="521">IFERROR((IF((CQ$11/CQ41)&lt;0,"NM",(CQ$11/CQ41))),"NA")</f>
        <v>40.883153100069414</v>
      </c>
      <c r="CR45" s="118">
        <f t="shared" si="521"/>
        <v>29.103143397094691</v>
      </c>
      <c r="CS45" s="118">
        <f t="shared" si="521"/>
        <v>25.719185127752873</v>
      </c>
      <c r="CT45" s="119">
        <f t="shared" si="521"/>
        <v>21.46543019540724</v>
      </c>
      <c r="CU45" s="117"/>
      <c r="CV45" s="118"/>
      <c r="CW45" s="118">
        <f t="shared" ref="CW45:CZ45" si="522">IFERROR((IF((CW$11/CW41)&lt;0,"NM",(CW$11/CW41))),"NA")</f>
        <v>48.057659208370097</v>
      </c>
      <c r="CX45" s="118">
        <f t="shared" si="522"/>
        <v>35.857335611038614</v>
      </c>
      <c r="CY45" s="118">
        <f t="shared" si="522"/>
        <v>29.898415097582909</v>
      </c>
      <c r="CZ45" s="119">
        <f t="shared" si="522"/>
        <v>25.524967273741218</v>
      </c>
      <c r="DA45" s="117"/>
      <c r="DB45" s="118"/>
      <c r="DC45" s="118">
        <f t="shared" ref="DC45:DF45" si="523">IFERROR((IF((DC$11/DC41)&lt;0,"NM",(DC$11/DC41))),"NA")</f>
        <v>49.339635853189257</v>
      </c>
      <c r="DD45" s="118">
        <f t="shared" si="523"/>
        <v>31.461327975563826</v>
      </c>
      <c r="DE45" s="118">
        <f t="shared" si="523"/>
        <v>27.836636363056133</v>
      </c>
      <c r="DF45" s="119">
        <f t="shared" si="523"/>
        <v>23.886017408054862</v>
      </c>
      <c r="DG45" s="117"/>
      <c r="DH45" s="118"/>
      <c r="DI45" s="118">
        <f t="shared" ref="DI45:DL45" si="524">IFERROR((IF((DI$11/DI41)&lt;0,"NM",(DI$11/DI41))),"NA")</f>
        <v>94.948334049345505</v>
      </c>
      <c r="DJ45" s="118">
        <f t="shared" si="524"/>
        <v>58.025903887972909</v>
      </c>
      <c r="DK45" s="118">
        <f t="shared" si="524"/>
        <v>33.505325757005359</v>
      </c>
      <c r="DL45" s="119">
        <f t="shared" si="524"/>
        <v>26.114750763445031</v>
      </c>
      <c r="DM45" s="117"/>
      <c r="DN45" s="118"/>
      <c r="DO45" s="118">
        <f t="shared" ref="DO45:DR45" si="525">IFERROR((IF((DO$11/DO41)&lt;0,"NM",(DO$11/DO41))),"NA")</f>
        <v>65.779533479805224</v>
      </c>
      <c r="DP45" s="118">
        <f t="shared" si="525"/>
        <v>50.188454645151182</v>
      </c>
      <c r="DQ45" s="118">
        <f t="shared" si="525"/>
        <v>43.479418392175837</v>
      </c>
      <c r="DR45" s="119">
        <f t="shared" si="525"/>
        <v>34.212696822411452</v>
      </c>
      <c r="DS45" s="117"/>
      <c r="DT45" s="118"/>
      <c r="DU45" s="118">
        <f t="shared" ref="DU45:DX45" si="526">IFERROR((IF((DU$11/DU41)&lt;0,"NM",(DU$11/DU41))),"NA")</f>
        <v>77.733443612151348</v>
      </c>
      <c r="DV45" s="118">
        <f t="shared" si="526"/>
        <v>28.25061197880558</v>
      </c>
      <c r="DW45" s="118">
        <f t="shared" si="526"/>
        <v>29.662173501109894</v>
      </c>
      <c r="DX45" s="119">
        <f t="shared" si="526"/>
        <v>25.368783243348361</v>
      </c>
      <c r="DY45" s="117"/>
      <c r="DZ45" s="118"/>
      <c r="EA45" s="118">
        <f t="shared" ref="EA45:ED45" si="527">IFERROR((IF((EA$11/EA41)&lt;0,"NM",(EA$11/EA41))),"NA")</f>
        <v>108.22801023424846</v>
      </c>
      <c r="EB45" s="118">
        <f t="shared" si="527"/>
        <v>82.253880976631237</v>
      </c>
      <c r="EC45" s="118">
        <f t="shared" si="527"/>
        <v>69.269290634927017</v>
      </c>
      <c r="ED45" s="119">
        <f t="shared" si="527"/>
        <v>55.270112626995314</v>
      </c>
      <c r="EE45" s="117"/>
      <c r="EF45" s="118"/>
      <c r="EG45" s="118">
        <f t="shared" ref="EG45:EJ45" si="528">IFERROR((IF((EG$11/EG41)&lt;0,"NM",(EG$11/EG41))),"NA")</f>
        <v>461.41973875888823</v>
      </c>
      <c r="EH45" s="118">
        <f t="shared" si="528"/>
        <v>16.914211388430775</v>
      </c>
      <c r="EI45" s="118">
        <f t="shared" si="528"/>
        <v>16.586417742139076</v>
      </c>
      <c r="EJ45" s="119">
        <f t="shared" si="528"/>
        <v>14.197179234487638</v>
      </c>
      <c r="EK45" s="117"/>
      <c r="EL45" s="118"/>
      <c r="EM45" s="118">
        <f t="shared" ref="EM45:EP45" si="529">IFERROR((IF((EM$11/EM41)&lt;0,"NM",(EM$11/EM41))),"NA")</f>
        <v>102.21001128044033</v>
      </c>
      <c r="EN45" s="118">
        <f t="shared" si="529"/>
        <v>120.53771076735138</v>
      </c>
      <c r="EO45" s="118">
        <f t="shared" si="529"/>
        <v>68.801182488119863</v>
      </c>
      <c r="EP45" s="119">
        <f t="shared" si="529"/>
        <v>55.194054506980933</v>
      </c>
      <c r="EQ45" s="117"/>
      <c r="ER45" s="118"/>
      <c r="ES45" s="118">
        <f t="shared" ref="ES45:EV45" si="530">IFERROR((IF((ES$11/ES41)&lt;0,"NM",(ES$11/ES41))),"NA")</f>
        <v>97.048666241972072</v>
      </c>
      <c r="ET45" s="118">
        <f t="shared" si="530"/>
        <v>67.1914109457514</v>
      </c>
      <c r="EU45" s="118">
        <f t="shared" si="530"/>
        <v>51.597879296266875</v>
      </c>
      <c r="EV45" s="119">
        <f t="shared" si="530"/>
        <v>42.058186622985261</v>
      </c>
      <c r="EW45" s="117">
        <f ca="1">(EW17*1000)/EW32</f>
        <v>37.129386610254244</v>
      </c>
      <c r="EX45" s="118">
        <f t="shared" ref="EX45:FB45" ca="1" si="531">(EX17*1000)/EX32</f>
        <v>59.724434539182269</v>
      </c>
      <c r="EY45" s="118">
        <f t="shared" ca="1" si="531"/>
        <v>29.484481680958702</v>
      </c>
      <c r="EZ45" s="118">
        <f t="shared" ca="1" si="531"/>
        <v>32.864608707603381</v>
      </c>
      <c r="FA45" s="118">
        <f t="shared" ca="1" si="531"/>
        <v>29.298613297724842</v>
      </c>
      <c r="FB45" s="119">
        <f t="shared" ca="1" si="531"/>
        <v>24.334122456544044</v>
      </c>
    </row>
    <row r="46" spans="2:164" s="76" customFormat="1">
      <c r="B46" s="27" t="s">
        <v>274</v>
      </c>
      <c r="C46" s="117"/>
      <c r="D46" s="118"/>
      <c r="E46" s="118">
        <f t="shared" si="506"/>
        <v>3.9594074902924588</v>
      </c>
      <c r="F46" s="118">
        <f t="shared" si="506"/>
        <v>3.7640090712328163</v>
      </c>
      <c r="G46" s="118">
        <f t="shared" si="506"/>
        <v>3.3640011154841241</v>
      </c>
      <c r="H46" s="119">
        <f t="shared" si="506"/>
        <v>2.9800430436149963</v>
      </c>
      <c r="I46" s="117"/>
      <c r="J46" s="118"/>
      <c r="K46" s="118">
        <f t="shared" ref="K46:N46" si="532">IFERROR((IF((K$11/K42)&lt;0,"NM",(K$11/K42))),"NA")</f>
        <v>2.2158490337130137</v>
      </c>
      <c r="L46" s="118">
        <f t="shared" si="532"/>
        <v>2.0048208321209939</v>
      </c>
      <c r="M46" s="118">
        <f t="shared" si="532"/>
        <v>1.8415995412833357</v>
      </c>
      <c r="N46" s="119">
        <f t="shared" si="532"/>
        <v>1.6601439552625461</v>
      </c>
      <c r="O46" s="117"/>
      <c r="P46" s="118"/>
      <c r="Q46" s="118">
        <f t="shared" ref="Q46:T46" si="533">IFERROR((IF((Q$11/Q42)&lt;0,"NM",(Q$11/Q42))),"NA")</f>
        <v>8.3544586270739867</v>
      </c>
      <c r="R46" s="118">
        <f t="shared" si="533"/>
        <v>7.9903332663667932</v>
      </c>
      <c r="S46" s="118">
        <f t="shared" si="533"/>
        <v>6.6909804942044548</v>
      </c>
      <c r="T46" s="119">
        <f t="shared" si="533"/>
        <v>5.5226385137338889</v>
      </c>
      <c r="U46" s="117"/>
      <c r="V46" s="118"/>
      <c r="W46" s="118">
        <f t="shared" ref="W46:Z46" si="534">IFERROR((IF((W$11/W42)&lt;0,"NM",(W$11/W42))),"NA")</f>
        <v>14.114357555653969</v>
      </c>
      <c r="X46" s="118">
        <f t="shared" si="534"/>
        <v>14.242497882182581</v>
      </c>
      <c r="Y46" s="118">
        <f t="shared" si="534"/>
        <v>12.739642199588866</v>
      </c>
      <c r="Z46" s="119">
        <f t="shared" si="534"/>
        <v>11.843459758238456</v>
      </c>
      <c r="AA46" s="117"/>
      <c r="AB46" s="118"/>
      <c r="AC46" s="118">
        <f t="shared" ref="AC46:AF46" si="535">IFERROR((IF((AC$11/AC42)&lt;0,"NM",(AC$11/AC42))),"NA")</f>
        <v>7.7865552545808949</v>
      </c>
      <c r="AD46" s="118">
        <f t="shared" si="535"/>
        <v>6.6459960785288148</v>
      </c>
      <c r="AE46" s="118">
        <f t="shared" si="535"/>
        <v>5.8523099686961517</v>
      </c>
      <c r="AF46" s="119">
        <f t="shared" si="535"/>
        <v>5.0627845997197696</v>
      </c>
      <c r="AG46" s="117"/>
      <c r="AH46" s="118"/>
      <c r="AI46" s="118">
        <f t="shared" ref="AI46:AL46" si="536">IFERROR((IF((AI$11/AI42)&lt;0,"NM",(AI$11/AI42))),"NA")</f>
        <v>10.562245478579904</v>
      </c>
      <c r="AJ46" s="118">
        <f t="shared" si="536"/>
        <v>9.8777676660738383</v>
      </c>
      <c r="AK46" s="118">
        <f t="shared" si="536"/>
        <v>8.6912763637776909</v>
      </c>
      <c r="AL46" s="119">
        <f t="shared" si="536"/>
        <v>7.2837600458955469</v>
      </c>
      <c r="AM46" s="117"/>
      <c r="AN46" s="118"/>
      <c r="AO46" s="118">
        <f t="shared" ref="AO46:AR46" si="537">IFERROR((IF((AO$11/AO42)&lt;0,"NM",(AO$11/AO42))),"NA")</f>
        <v>10.169817379649279</v>
      </c>
      <c r="AP46" s="118">
        <f t="shared" si="537"/>
        <v>9.2837766171302931</v>
      </c>
      <c r="AQ46" s="118">
        <f t="shared" si="537"/>
        <v>8.5013545405989301</v>
      </c>
      <c r="AR46" s="119">
        <f t="shared" si="537"/>
        <v>7.7202076417477628</v>
      </c>
      <c r="AS46" s="117"/>
      <c r="AT46" s="118"/>
      <c r="AU46" s="118">
        <f t="shared" ref="AU46:AX46" si="538">IFERROR((IF((AU$11/AU42)&lt;0,"NM",(AU$11/AU42))),"NA")</f>
        <v>3.8185833316858742</v>
      </c>
      <c r="AV46" s="118">
        <f t="shared" si="538"/>
        <v>3.2490277249103925</v>
      </c>
      <c r="AW46" s="118">
        <f t="shared" si="538"/>
        <v>2.8928762822029439</v>
      </c>
      <c r="AX46" s="119">
        <f t="shared" si="538"/>
        <v>2.5366588139142849</v>
      </c>
      <c r="AY46" s="117"/>
      <c r="AZ46" s="118"/>
      <c r="BA46" s="118">
        <f t="shared" ref="BA46:BD46" si="539">IFERROR((IF((BA$11/BA42)&lt;0,"NM",(BA$11/BA42))),"NA")</f>
        <v>4.036012315423112</v>
      </c>
      <c r="BB46" s="118">
        <f t="shared" si="539"/>
        <v>3.4364826682440519</v>
      </c>
      <c r="BC46" s="118">
        <f t="shared" si="539"/>
        <v>3.0893161095054467</v>
      </c>
      <c r="BD46" s="119">
        <f t="shared" si="539"/>
        <v>2.7505593259812358</v>
      </c>
      <c r="BE46" s="117"/>
      <c r="BF46" s="118"/>
      <c r="BG46" s="118">
        <f t="shared" ref="BG46:BJ46" si="540">IFERROR((IF((BG$11/BG42)&lt;0,"NM",(BG$11/BG42))),"NA")</f>
        <v>9.8241208511874483</v>
      </c>
      <c r="BH46" s="118">
        <f t="shared" si="540"/>
        <v>8.1586219375384506</v>
      </c>
      <c r="BI46" s="118">
        <f t="shared" si="540"/>
        <v>4.8425061203779354</v>
      </c>
      <c r="BJ46" s="119">
        <f t="shared" si="540"/>
        <v>4.2161283161933207</v>
      </c>
      <c r="BK46" s="117"/>
      <c r="BL46" s="118"/>
      <c r="BM46" s="118">
        <f t="shared" ref="BM46:BP46" si="541">IFERROR((IF((BM$11/BM42)&lt;0,"NM",(BM$11/BM42))),"NA")</f>
        <v>9.2313192281932039</v>
      </c>
      <c r="BN46" s="118">
        <f t="shared" si="541"/>
        <v>7.6683971073120727</v>
      </c>
      <c r="BO46" s="118">
        <f t="shared" si="541"/>
        <v>6.6622531025719853</v>
      </c>
      <c r="BP46" s="119">
        <f t="shared" si="541"/>
        <v>5.8339519119684118</v>
      </c>
      <c r="BQ46" s="117"/>
      <c r="BR46" s="118"/>
      <c r="BS46" s="118">
        <f t="shared" ref="BS46:BV46" si="542">IFERROR((IF((BS$11/BS42)&lt;0,"NM",(BS$11/BS42))),"NA")</f>
        <v>7.5119561044112722</v>
      </c>
      <c r="BT46" s="118">
        <f t="shared" si="542"/>
        <v>6.6587869901421231</v>
      </c>
      <c r="BU46" s="118">
        <f t="shared" si="542"/>
        <v>5.8181544644213101</v>
      </c>
      <c r="BV46" s="119">
        <f t="shared" si="542"/>
        <v>4.9897435579241574</v>
      </c>
      <c r="BW46" s="117"/>
      <c r="BX46" s="118"/>
      <c r="BY46" s="118">
        <f t="shared" ref="BY46:CB46" si="543">IFERROR((IF((BY$11/BY42)&lt;0,"NM",(BY$11/BY42))),"NA")</f>
        <v>6.9729061368974863</v>
      </c>
      <c r="BZ46" s="118">
        <f t="shared" si="543"/>
        <v>5.2100443533886214</v>
      </c>
      <c r="CA46" s="118">
        <f t="shared" si="543"/>
        <v>5.2269789965048279</v>
      </c>
      <c r="CB46" s="119">
        <f t="shared" si="543"/>
        <v>4.653254880187216</v>
      </c>
      <c r="CC46" s="117"/>
      <c r="CD46" s="118"/>
      <c r="CE46" s="118">
        <f t="shared" ref="CE46:CH46" si="544">IFERROR((IF((CE$11/CE42)&lt;0,"NM",(CE$11/CE42))),"NA")</f>
        <v>3.7720065121880508</v>
      </c>
      <c r="CF46" s="118">
        <f t="shared" si="544"/>
        <v>3.21857939719454</v>
      </c>
      <c r="CG46" s="118">
        <f t="shared" si="544"/>
        <v>3.0059231963035487</v>
      </c>
      <c r="CH46" s="119">
        <f t="shared" si="544"/>
        <v>2.7707877080621608</v>
      </c>
      <c r="CI46" s="117"/>
      <c r="CJ46" s="118"/>
      <c r="CK46" s="118">
        <f t="shared" ref="CK46:CN46" si="545">IFERROR((IF((CK$11/CK42)&lt;0,"NM",(CK$11/CK42))),"NA")</f>
        <v>10.658330356862798</v>
      </c>
      <c r="CL46" s="118">
        <f t="shared" si="545"/>
        <v>6.8759682051530113</v>
      </c>
      <c r="CM46" s="118">
        <f t="shared" si="545"/>
        <v>5.9577933781431911</v>
      </c>
      <c r="CN46" s="119">
        <f t="shared" si="545"/>
        <v>5.0207292067066538</v>
      </c>
      <c r="CO46" s="117"/>
      <c r="CP46" s="118"/>
      <c r="CQ46" s="118">
        <f t="shared" ref="CQ46:CT46" si="546">IFERROR((IF((CQ$11/CQ42)&lt;0,"NM",(CQ$11/CQ42))),"NA")</f>
        <v>7.1231994410086967</v>
      </c>
      <c r="CR46" s="118">
        <f t="shared" si="546"/>
        <v>6.6158436037244162</v>
      </c>
      <c r="CS46" s="118">
        <f t="shared" si="546"/>
        <v>6.2027580648668508</v>
      </c>
      <c r="CT46" s="119">
        <f t="shared" si="546"/>
        <v>5.7400298508968426</v>
      </c>
      <c r="CU46" s="117"/>
      <c r="CV46" s="118"/>
      <c r="CW46" s="118">
        <f t="shared" ref="CW46:CZ46" si="547">IFERROR((IF((CW$11/CW42)&lt;0,"NM",(CW$11/CW42))),"NA")</f>
        <v>8.7931310894525492</v>
      </c>
      <c r="CX46" s="118">
        <f t="shared" si="547"/>
        <v>7.2997183479555661</v>
      </c>
      <c r="CY46" s="118">
        <f t="shared" si="547"/>
        <v>6.1319422823137959</v>
      </c>
      <c r="CZ46" s="119">
        <f t="shared" si="547"/>
        <v>5.151523118393504</v>
      </c>
      <c r="DA46" s="117"/>
      <c r="DB46" s="118"/>
      <c r="DC46" s="118">
        <f t="shared" ref="DC46:DF46" si="548">IFERROR((IF((DC$11/DC42)&lt;0,"NM",(DC$11/DC42))),"NA")</f>
        <v>6.7524705823122249</v>
      </c>
      <c r="DD46" s="118">
        <f t="shared" si="548"/>
        <v>5.0529480602986352</v>
      </c>
      <c r="DE46" s="118">
        <f t="shared" si="548"/>
        <v>4.4600167707789469</v>
      </c>
      <c r="DF46" s="119">
        <f t="shared" si="548"/>
        <v>3.9224191416987595</v>
      </c>
      <c r="DG46" s="117"/>
      <c r="DH46" s="118"/>
      <c r="DI46" s="118">
        <f t="shared" ref="DI46:DL46" si="549">IFERROR((IF((DI$11/DI42)&lt;0,"NM",(DI$11/DI42))),"NA")</f>
        <v>6.4892029678142338</v>
      </c>
      <c r="DJ46" s="118">
        <f t="shared" si="549"/>
        <v>5.5703728286581748</v>
      </c>
      <c r="DK46" s="118">
        <f t="shared" si="549"/>
        <v>4.9896863591655576</v>
      </c>
      <c r="DL46" s="119">
        <f t="shared" si="549"/>
        <v>4.4010564309382953</v>
      </c>
      <c r="DM46" s="117"/>
      <c r="DN46" s="118"/>
      <c r="DO46" s="118">
        <f t="shared" ref="DO46:DR46" si="550">IFERROR((IF((DO$11/DO42)&lt;0,"NM",(DO$11/DO42))),"NA")</f>
        <v>24.078356808923228</v>
      </c>
      <c r="DP46" s="118">
        <f t="shared" si="550"/>
        <v>19.104674057596771</v>
      </c>
      <c r="DQ46" s="118">
        <f t="shared" si="550"/>
        <v>15.551609682565925</v>
      </c>
      <c r="DR46" s="119">
        <f t="shared" si="550"/>
        <v>12.542124682224532</v>
      </c>
      <c r="DS46" s="117"/>
      <c r="DT46" s="118"/>
      <c r="DU46" s="118">
        <f t="shared" ref="DU46:DX46" si="551">IFERROR((IF((DU$11/DU42)&lt;0,"NM",(DU$11/DU42))),"NA")</f>
        <v>4.0641345258185186</v>
      </c>
      <c r="DV46" s="118">
        <f t="shared" si="551"/>
        <v>3.5786352503354193</v>
      </c>
      <c r="DW46" s="118">
        <f t="shared" si="551"/>
        <v>3.2314297702978405</v>
      </c>
      <c r="DX46" s="119">
        <f t="shared" si="551"/>
        <v>2.9017213701154727</v>
      </c>
      <c r="DY46" s="117"/>
      <c r="DZ46" s="118"/>
      <c r="EA46" s="118">
        <f t="shared" ref="EA46:ED46" si="552">IFERROR((IF((EA$11/EA42)&lt;0,"NM",(EA$11/EA42))),"NA")</f>
        <v>18.804173794865076</v>
      </c>
      <c r="EB46" s="118">
        <f t="shared" si="552"/>
        <v>15.407296197821152</v>
      </c>
      <c r="EC46" s="118">
        <f t="shared" si="552"/>
        <v>13.448043289601882</v>
      </c>
      <c r="ED46" s="119">
        <f t="shared" si="552"/>
        <v>11.563813566154124</v>
      </c>
      <c r="EE46" s="117"/>
      <c r="EF46" s="118"/>
      <c r="EG46" s="118">
        <f t="shared" ref="EG46:EJ46" si="553">IFERROR((IF((EG$11/EG42)&lt;0,"NM",(EG$11/EG42))),"NA")</f>
        <v>8.3866750187933885</v>
      </c>
      <c r="EH46" s="118">
        <f t="shared" si="553"/>
        <v>4.4788762149659167</v>
      </c>
      <c r="EI46" s="118">
        <f t="shared" si="553"/>
        <v>3.4628631298766215</v>
      </c>
      <c r="EJ46" s="119">
        <f t="shared" si="553"/>
        <v>2.8169830162248948</v>
      </c>
      <c r="EK46" s="117"/>
      <c r="EL46" s="118"/>
      <c r="EM46" s="118">
        <f t="shared" ref="EM46:EP46" si="554">IFERROR((IF((EM$11/EM42)&lt;0,"NM",(EM$11/EM42))),"NA")</f>
        <v>20.257847609115508</v>
      </c>
      <c r="EN46" s="118">
        <f t="shared" si="554"/>
        <v>15.717769938505947</v>
      </c>
      <c r="EO46" s="118">
        <f t="shared" si="554"/>
        <v>12.961452560259273</v>
      </c>
      <c r="EP46" s="119">
        <f t="shared" si="554"/>
        <v>10.630153491874424</v>
      </c>
      <c r="EQ46" s="117"/>
      <c r="ER46" s="118"/>
      <c r="ES46" s="118">
        <f t="shared" ref="ES46:EV46" si="555">IFERROR((IF((ES$11/ES42)&lt;0,"NM",(ES$11/ES42))),"NA")</f>
        <v>23.142060236282315</v>
      </c>
      <c r="ET46" s="118">
        <f t="shared" si="555"/>
        <v>18.103606888594548</v>
      </c>
      <c r="EU46" s="118">
        <f t="shared" si="555"/>
        <v>13.973670399897138</v>
      </c>
      <c r="EV46" s="119">
        <f t="shared" si="555"/>
        <v>10.956948664154895</v>
      </c>
      <c r="EW46" s="117">
        <f ca="1">(EW17*1000)/EW35</f>
        <v>3.4709261817852846</v>
      </c>
      <c r="EX46" s="118">
        <f t="shared" ref="EX46:FB46" ca="1" si="556">(EX17*1000)/EX35</f>
        <v>3.6225617678824062</v>
      </c>
      <c r="EY46" s="118">
        <f t="shared" ca="1" si="556"/>
        <v>3.7638629718395409</v>
      </c>
      <c r="EZ46" s="118">
        <f t="shared" ca="1" si="556"/>
        <v>6.3722569162940887</v>
      </c>
      <c r="FA46" s="118">
        <f t="shared" ca="1" si="556"/>
        <v>5.497885890902233</v>
      </c>
      <c r="FB46" s="119">
        <f t="shared" ca="1" si="556"/>
        <v>4.7386691307199715</v>
      </c>
    </row>
    <row r="47" spans="2:164" s="76" customFormat="1">
      <c r="B47" s="27" t="s">
        <v>291</v>
      </c>
      <c r="C47" s="117"/>
      <c r="D47" s="118"/>
      <c r="E47" s="118">
        <f t="shared" ref="E47:F47" si="557">IFERROR((IF((((E$17*1000)+E$38)/E26)&lt;0,"NM",((E$17*1000)+E$38)/E26)),"NA")</f>
        <v>0.91522958773632768</v>
      </c>
      <c r="F47" s="118">
        <f t="shared" si="557"/>
        <v>2.0343299024004691</v>
      </c>
      <c r="G47" s="118">
        <f>IFERROR((IF((((G$17*1000)+G$38)/G26)&lt;0,"NM",((G$17*1000)+G$38)/G26)),"NA")</f>
        <v>1.7479091178022883</v>
      </c>
      <c r="H47" s="119">
        <f>IFERROR((IF((((H$17*1000)+H$38)/H26)&lt;0,"NM",((H$17*1000)+H$38)/H26)),"NA")</f>
        <v>1.5163508153510512</v>
      </c>
      <c r="I47" s="117"/>
      <c r="J47" s="118"/>
      <c r="K47" s="118">
        <f t="shared" ref="K47:L47" si="558">IFERROR((IF((((K$17*1000)+K$38)/K26)&lt;0,"NM",((K$17*1000)+K$38)/K26)),"NA")</f>
        <v>1.0373726856704195</v>
      </c>
      <c r="L47" s="118">
        <f t="shared" si="558"/>
        <v>1.541706178038488</v>
      </c>
      <c r="M47" s="118">
        <f>IFERROR((IF((((M$17*1000)+M$38)/M26)&lt;0,"NM",((M$17*1000)+M$38)/M26)),"NA")</f>
        <v>1.4290440234165882</v>
      </c>
      <c r="N47" s="119">
        <f>IFERROR((IF((((N$17*1000)+N$38)/N26)&lt;0,"NM",((N$17*1000)+N$38)/N26)),"NA")</f>
        <v>1.2737216089767021</v>
      </c>
      <c r="O47" s="117"/>
      <c r="P47" s="118"/>
      <c r="Q47" s="118">
        <f t="shared" ref="Q47:R47" si="559">IFERROR((IF((((Q$17*1000)+Q$38)/Q26)&lt;0,"NM",((Q$17*1000)+Q$38)/Q26)),"NA")</f>
        <v>1.1290441825424538</v>
      </c>
      <c r="R47" s="118">
        <f t="shared" si="559"/>
        <v>1.8088846334991264</v>
      </c>
      <c r="S47" s="118">
        <f>IFERROR((IF((((S$17*1000)+S$38)/S26)&lt;0,"NM",((S$17*1000)+S$38)/S26)),"NA")</f>
        <v>1.6423131922155452</v>
      </c>
      <c r="T47" s="119">
        <f>IFERROR((IF((((T$17*1000)+T$38)/T26)&lt;0,"NM",((T$17*1000)+T$38)/T26)),"NA")</f>
        <v>1.4002317757005729</v>
      </c>
      <c r="U47" s="117"/>
      <c r="V47" s="118"/>
      <c r="W47" s="118">
        <f t="shared" ref="W47:X47" si="560">IFERROR((IF((((W$17*1000)+W$38)/W26)&lt;0,"NM",((W$17*1000)+W$38)/W26)),"NA")</f>
        <v>2.335000411775686</v>
      </c>
      <c r="X47" s="118">
        <f t="shared" si="560"/>
        <v>7.3035970990862085</v>
      </c>
      <c r="Y47" s="118">
        <f>IFERROR((IF((((Y$17*1000)+Y$38)/Y26)&lt;0,"NM",((Y$17*1000)+Y$38)/Y26)),"NA")</f>
        <v>6.4481390852101388</v>
      </c>
      <c r="Z47" s="119">
        <f>IFERROR((IF((((Z$17*1000)+Z$38)/Z26)&lt;0,"NM",((Z$17*1000)+Z$38)/Z26)),"NA")</f>
        <v>5.363040902640491</v>
      </c>
      <c r="AA47" s="117"/>
      <c r="AB47" s="118"/>
      <c r="AC47" s="118">
        <f t="shared" ref="AC47:AD47" si="561">IFERROR((IF((((AC$17*1000)+AC$38)/AC26)&lt;0,"NM",((AC$17*1000)+AC$38)/AC26)),"NA")</f>
        <v>3.8961450996005604</v>
      </c>
      <c r="AD47" s="118">
        <f t="shared" si="561"/>
        <v>6.2090075345097917</v>
      </c>
      <c r="AE47" s="118">
        <f>IFERROR((IF((((AE$17*1000)+AE$38)/AE26)&lt;0,"NM",((AE$17*1000)+AE$38)/AE26)),"NA")</f>
        <v>5.5721416242977702</v>
      </c>
      <c r="AF47" s="119">
        <f>IFERROR((IF((((AF$17*1000)+AF$38)/AF26)&lt;0,"NM",((AF$17*1000)+AF$38)/AF26)),"NA")</f>
        <v>4.7174422056416194</v>
      </c>
      <c r="AG47" s="117"/>
      <c r="AH47" s="118"/>
      <c r="AI47" s="118">
        <f t="shared" ref="AI47:AJ47" si="562">IFERROR((IF((((AI$17*1000)+AI$38)/AI26)&lt;0,"NM",((AI$17*1000)+AI$38)/AI26)),"NA")</f>
        <v>3.0479503580715503</v>
      </c>
      <c r="AJ47" s="118">
        <f t="shared" si="562"/>
        <v>4.7786050342911963</v>
      </c>
      <c r="AK47" s="118">
        <f>IFERROR((IF((((AK$17*1000)+AK$38)/AK26)&lt;0,"NM",((AK$17*1000)+AK$38)/AK26)),"NA")</f>
        <v>4.2845532767983094</v>
      </c>
      <c r="AL47" s="119">
        <f>IFERROR((IF((((AL$17*1000)+AL$38)/AL26)&lt;0,"NM",((AL$17*1000)+AL$38)/AL26)),"NA")</f>
        <v>3.728801633401611</v>
      </c>
      <c r="AM47" s="117"/>
      <c r="AN47" s="118"/>
      <c r="AO47" s="118">
        <f t="shared" ref="AO47:AP47" si="563">IFERROR((IF((((AO$17*1000)+AO$38)/AO26)&lt;0,"NM",((AO$17*1000)+AO$38)/AO26)),"NA")</f>
        <v>3.3168561151561025</v>
      </c>
      <c r="AP47" s="118">
        <f t="shared" si="563"/>
        <v>6.0454810098582534</v>
      </c>
      <c r="AQ47" s="118">
        <f>IFERROR((IF((((AQ$17*1000)+AQ$38)/AQ26)&lt;0,"NM",((AQ$17*1000)+AQ$38)/AQ26)),"NA")</f>
        <v>5.6216924417125442</v>
      </c>
      <c r="AR47" s="119">
        <f>IFERROR((IF((((AR$17*1000)+AR$38)/AR26)&lt;0,"NM",((AR$17*1000)+AR$38)/AR26)),"NA")</f>
        <v>4.8832650321981834</v>
      </c>
      <c r="AS47" s="117"/>
      <c r="AT47" s="118"/>
      <c r="AU47" s="118">
        <f t="shared" ref="AU47:AV47" si="564">IFERROR((IF((((AU$17*1000)+AU$38)/AU26)&lt;0,"NM",((AU$17*1000)+AU$38)/AU26)),"NA")</f>
        <v>0.69701932322746674</v>
      </c>
      <c r="AV47" s="118">
        <f t="shared" si="564"/>
        <v>1.2039840916131648</v>
      </c>
      <c r="AW47" s="118">
        <f>IFERROR((IF((((AW$17*1000)+AW$38)/AW26)&lt;0,"NM",((AW$17*1000)+AW$38)/AW26)),"NA")</f>
        <v>1.0738258682377597</v>
      </c>
      <c r="AX47" s="119">
        <f>IFERROR((IF((((AX$17*1000)+AX$38)/AX26)&lt;0,"NM",((AX$17*1000)+AX$38)/AX26)),"NA")</f>
        <v>0.94544057729931463</v>
      </c>
      <c r="AY47" s="117"/>
      <c r="AZ47" s="118"/>
      <c r="BA47" s="118">
        <f t="shared" ref="BA47:BB47" si="565">IFERROR((IF((((BA$17*1000)+BA$38)/BA26)&lt;0,"NM",((BA$17*1000)+BA$38)/BA26)),"NA")</f>
        <v>1.5494317001059177</v>
      </c>
      <c r="BB47" s="118">
        <f t="shared" si="565"/>
        <v>2.2186318639525302</v>
      </c>
      <c r="BC47" s="118">
        <f>IFERROR((IF((((BC$17*1000)+BC$38)/BC26)&lt;0,"NM",((BC$17*1000)+BC$38)/BC26)),"NA")</f>
        <v>2.1502035640361603</v>
      </c>
      <c r="BD47" s="119">
        <f>IFERROR((IF((((BD$17*1000)+BD$38)/BD26)&lt;0,"NM",((BD$17*1000)+BD$38)/BD26)),"NA")</f>
        <v>1.8275873975741128</v>
      </c>
      <c r="BE47" s="117"/>
      <c r="BF47" s="118"/>
      <c r="BG47" s="118">
        <f t="shared" ref="BG47:BH47" si="566">IFERROR((IF((((BG$17*1000)+BG$38)/BG26)&lt;0,"NM",((BG$17*1000)+BG$38)/BG26)),"NA")</f>
        <v>2.5013284735750645</v>
      </c>
      <c r="BH47" s="118">
        <f t="shared" si="566"/>
        <v>3.4451295114483576</v>
      </c>
      <c r="BI47" s="118">
        <f>IFERROR((IF((((BI$17*1000)+BI$38)/BI26)&lt;0,"NM",((BI$17*1000)+BI$38)/BI26)),"NA")</f>
        <v>2.878668332665145</v>
      </c>
      <c r="BJ47" s="119">
        <f>IFERROR((IF((((BJ$17*1000)+BJ$38)/BJ26)&lt;0,"NM",((BJ$17*1000)+BJ$38)/BJ26)),"NA")</f>
        <v>2.4468195355923186</v>
      </c>
      <c r="BK47" s="117"/>
      <c r="BL47" s="118"/>
      <c r="BM47" s="118">
        <f t="shared" ref="BM47:BN47" si="567">IFERROR((IF((((BM$17*1000)+BM$38)/BM26)&lt;0,"NM",((BM$17*1000)+BM$38)/BM26)),"NA")</f>
        <v>4.61845202068299</v>
      </c>
      <c r="BN47" s="118">
        <f t="shared" si="567"/>
        <v>7.4022606846609778</v>
      </c>
      <c r="BO47" s="118">
        <f>IFERROR((IF((((BO$17*1000)+BO$38)/BO26)&lt;0,"NM",((BO$17*1000)+BO$38)/BO26)),"NA")</f>
        <v>6.5361530134168033</v>
      </c>
      <c r="BP47" s="119">
        <f>IFERROR((IF((((BP$17*1000)+BP$38)/BP26)&lt;0,"NM",((BP$17*1000)+BP$38)/BP26)),"NA")</f>
        <v>5.6906604455216954</v>
      </c>
      <c r="BQ47" s="117"/>
      <c r="BR47" s="118"/>
      <c r="BS47" s="118">
        <f t="shared" ref="BS47:BT47" si="568">IFERROR((IF((((BS$17*1000)+BS$38)/BS26)&lt;0,"NM",((BS$17*1000)+BS$38)/BS26)),"NA")</f>
        <v>1.9330327215464342</v>
      </c>
      <c r="BT47" s="118">
        <f t="shared" si="568"/>
        <v>3.227450927127443</v>
      </c>
      <c r="BU47" s="118">
        <f>IFERROR((IF((((BU$17*1000)+BU$38)/BU26)&lt;0,"NM",((BU$17*1000)+BU$38)/BU26)),"NA")</f>
        <v>2.7706095185543056</v>
      </c>
      <c r="BV47" s="119">
        <f>IFERROR((IF((((BV$17*1000)+BV$38)/BV26)&lt;0,"NM",((BV$17*1000)+BV$38)/BV26)),"NA")</f>
        <v>2.3290923719055336</v>
      </c>
      <c r="BW47" s="117"/>
      <c r="BX47" s="118"/>
      <c r="BY47" s="118">
        <f t="shared" ref="BY47:BZ47" si="569">IFERROR((IF((((BY$17*1000)+BY$38)/BY26)&lt;0,"NM",((BY$17*1000)+BY$38)/BY26)),"NA")</f>
        <v>2.3621813116866326</v>
      </c>
      <c r="BZ47" s="118">
        <f t="shared" si="569"/>
        <v>5.2685476777533955</v>
      </c>
      <c r="CA47" s="118">
        <f>IFERROR((IF((((CA$17*1000)+CA$38)/CA26)&lt;0,"NM",((CA$17*1000)+CA$38)/CA26)),"NA")</f>
        <v>4.7759808012957627</v>
      </c>
      <c r="CB47" s="119">
        <f>IFERROR((IF((((CB$17*1000)+CB$38)/CB26)&lt;0,"NM",((CB$17*1000)+CB$38)/CB26)),"NA")</f>
        <v>3.9835458831723329</v>
      </c>
      <c r="CC47" s="117"/>
      <c r="CD47" s="118"/>
      <c r="CE47" s="118">
        <f t="shared" ref="CE47:CF47" si="570">IFERROR((IF((((CE$17*1000)+CE$38)/CE26)&lt;0,"NM",((CE$17*1000)+CE$38)/CE26)),"NA")</f>
        <v>0.59719105012153983</v>
      </c>
      <c r="CF47" s="118">
        <f t="shared" si="570"/>
        <v>1.9485875455965023</v>
      </c>
      <c r="CG47" s="118">
        <f>IFERROR((IF((((CG$17*1000)+CG$38)/CG26)&lt;0,"NM",((CG$17*1000)+CG$38)/CG26)),"NA")</f>
        <v>1.7538751838866244</v>
      </c>
      <c r="CH47" s="119">
        <f>IFERROR((IF((((CH$17*1000)+CH$38)/CH26)&lt;0,"NM",((CH$17*1000)+CH$38)/CH26)),"NA")</f>
        <v>1.5254949519685068</v>
      </c>
      <c r="CI47" s="117"/>
      <c r="CJ47" s="118"/>
      <c r="CK47" s="118">
        <f t="shared" ref="CK47:CL47" si="571">IFERROR((IF((((CK$17*1000)+CK$38)/CK26)&lt;0,"NM",((CK$17*1000)+CK$38)/CK26)),"NA")</f>
        <v>0.18234018569496452</v>
      </c>
      <c r="CL47" s="118">
        <f t="shared" si="571"/>
        <v>8.3497846066198527</v>
      </c>
      <c r="CM47" s="118">
        <f>IFERROR((IF((((CM$17*1000)+CM$38)/CM26)&lt;0,"NM",((CM$17*1000)+CM$38)/CM26)),"NA")</f>
        <v>7.2125723837615707</v>
      </c>
      <c r="CN47" s="119">
        <f>IFERROR((IF((((CN$17*1000)+CN$38)/CN26)&lt;0,"NM",((CN$17*1000)+CN$38)/CN26)),"NA")</f>
        <v>5.7221657803026806</v>
      </c>
      <c r="CO47" s="117"/>
      <c r="CP47" s="118"/>
      <c r="CQ47" s="118">
        <f t="shared" ref="CQ47:CR47" si="572">IFERROR((IF((((CQ$17*1000)+CQ$38)/CQ26)&lt;0,"NM",((CQ$17*1000)+CQ$38)/CQ26)),"NA")</f>
        <v>1.0515851344375864</v>
      </c>
      <c r="CR47" s="118">
        <f t="shared" si="572"/>
        <v>2.86127146935101</v>
      </c>
      <c r="CS47" s="118">
        <f>IFERROR((IF((((CS$17*1000)+CS$38)/CS26)&lt;0,"NM",((CS$17*1000)+CS$38)/CS26)),"NA")</f>
        <v>2.601502930067332</v>
      </c>
      <c r="CT47" s="119">
        <f>IFERROR((IF((((CT$17*1000)+CT$38)/CT26)&lt;0,"NM",((CT$17*1000)+CT$38)/CT26)),"NA")</f>
        <v>2.2555297317126293</v>
      </c>
      <c r="CU47" s="117"/>
      <c r="CV47" s="118"/>
      <c r="CW47" s="118">
        <f t="shared" ref="CW47:CX47" si="573">IFERROR((IF((((CW$17*1000)+CW$38)/CW26)&lt;0,"NM",((CW$17*1000)+CW$38)/CW26)),"NA")</f>
        <v>1.4762959882655728</v>
      </c>
      <c r="CX47" s="118">
        <f t="shared" si="573"/>
        <v>3.7499730568869016</v>
      </c>
      <c r="CY47" s="118">
        <f>IFERROR((IF((((CY$17*1000)+CY$38)/CY26)&lt;0,"NM",((CY$17*1000)+CY$38)/CY26)),"NA")</f>
        <v>3.1997636060809072</v>
      </c>
      <c r="CZ47" s="119">
        <f>IFERROR((IF((((CZ$17*1000)+CZ$38)/CZ26)&lt;0,"NM",((CZ$17*1000)+CZ$38)/CZ26)),"NA")</f>
        <v>2.7251419337732288</v>
      </c>
      <c r="DA47" s="117"/>
      <c r="DB47" s="118"/>
      <c r="DC47" s="118">
        <f t="shared" ref="DC47:DD47" si="574">IFERROR((IF((((DC$17*1000)+DC$38)/DC26)&lt;0,"NM",((DC$17*1000)+DC$38)/DC26)),"NA")</f>
        <v>1.7382834965657432</v>
      </c>
      <c r="DD47" s="118">
        <f t="shared" si="574"/>
        <v>2.6150577971523674</v>
      </c>
      <c r="DE47" s="118">
        <f>IFERROR((IF((((DE$17*1000)+DE$38)/DE26)&lt;0,"NM",((DE$17*1000)+DE$38)/DE26)),"NA")</f>
        <v>2.4810256728383093</v>
      </c>
      <c r="DF47" s="119">
        <f>IFERROR((IF((((DF$17*1000)+DF$38)/DF26)&lt;0,"NM",((DF$17*1000)+DF$38)/DF26)),"NA")</f>
        <v>2.1849275677332285</v>
      </c>
      <c r="DG47" s="117"/>
      <c r="DH47" s="118"/>
      <c r="DI47" s="118">
        <f t="shared" ref="DI47:DJ47" si="575">IFERROR((IF((((DI$17*1000)+DI$38)/DI26)&lt;0,"NM",((DI$17*1000)+DI$38)/DI26)),"NA")</f>
        <v>0.67171612569460049</v>
      </c>
      <c r="DJ47" s="118">
        <f t="shared" si="575"/>
        <v>1.569208670432553</v>
      </c>
      <c r="DK47" s="118">
        <f>IFERROR((IF((((DK$17*1000)+DK$38)/DK26)&lt;0,"NM",((DK$17*1000)+DK$38)/DK26)),"NA")</f>
        <v>1.2836840402615282</v>
      </c>
      <c r="DL47" s="119">
        <f>IFERROR((IF((((DL$17*1000)+DL$38)/DL26)&lt;0,"NM",((DL$17*1000)+DL$38)/DL26)),"NA")</f>
        <v>1.1545698085725391</v>
      </c>
      <c r="DM47" s="117"/>
      <c r="DN47" s="118"/>
      <c r="DO47" s="118">
        <f t="shared" ref="DO47:DP47" si="576">IFERROR((IF((((DO$17*1000)+DO$38)/DO26)&lt;0,"NM",((DO$17*1000)+DO$38)/DO26)),"NA")</f>
        <v>3.0313482777257432</v>
      </c>
      <c r="DP47" s="118">
        <f t="shared" si="576"/>
        <v>3.8037299185622908</v>
      </c>
      <c r="DQ47" s="118">
        <f>IFERROR((IF((((DQ$17*1000)+DQ$38)/DQ26)&lt;0,"NM",((DQ$17*1000)+DQ$38)/DQ26)),"NA")</f>
        <v>3.4081873943668799</v>
      </c>
      <c r="DR47" s="119">
        <f>IFERROR((IF((((DR$17*1000)+DR$38)/DR26)&lt;0,"NM",((DR$17*1000)+DR$38)/DR26)),"NA")</f>
        <v>2.9668231551544588</v>
      </c>
      <c r="DS47" s="117"/>
      <c r="DT47" s="118"/>
      <c r="DU47" s="118">
        <f t="shared" ref="DU47:DV47" si="577">IFERROR((IF((((DU$17*1000)+DU$38)/DU26)&lt;0,"NM",((DU$17*1000)+DU$38)/DU26)),"NA")</f>
        <v>1.5092955212204187</v>
      </c>
      <c r="DV47" s="118">
        <f t="shared" si="577"/>
        <v>2.2726193631027756</v>
      </c>
      <c r="DW47" s="118">
        <f>IFERROR((IF((((DW$17*1000)+DW$38)/DW26)&lt;0,"NM",((DW$17*1000)+DW$38)/DW26)),"NA")</f>
        <v>1.9923558969884052</v>
      </c>
      <c r="DX47" s="119">
        <f>IFERROR((IF((((DX$17*1000)+DX$38)/DX26)&lt;0,"NM",((DX$17*1000)+DX$38)/DX26)),"NA")</f>
        <v>1.7759989401401248</v>
      </c>
      <c r="DY47" s="117"/>
      <c r="DZ47" s="118"/>
      <c r="EA47" s="118">
        <f t="shared" ref="EA47:EB47" si="578">IFERROR((IF((((EA$17*1000)+EA$38)/EA26)&lt;0,"NM",((EA$17*1000)+EA$38)/EA26)),"NA")</f>
        <v>9.0077339806659822</v>
      </c>
      <c r="EB47" s="118">
        <f t="shared" si="578"/>
        <v>13.633166587226377</v>
      </c>
      <c r="EC47" s="118">
        <f>IFERROR((IF((((EC$17*1000)+EC$38)/EC26)&lt;0,"NM",((EC$17*1000)+EC$38)/EC26)),"NA")</f>
        <v>11.506627067899583</v>
      </c>
      <c r="ED47" s="119">
        <f>IFERROR((IF((((ED$17*1000)+ED$38)/ED26)&lt;0,"NM",((ED$17*1000)+ED$38)/ED26)),"NA")</f>
        <v>9.3585739897585931</v>
      </c>
      <c r="EE47" s="117"/>
      <c r="EF47" s="118"/>
      <c r="EG47" s="118">
        <f t="shared" ref="EG47:EH47" si="579">IFERROR((IF((((EG$17*1000)+EG$38)/EG26)&lt;0,"NM",((EG$17*1000)+EG$38)/EG26)),"NA")</f>
        <v>0.62893075023896072</v>
      </c>
      <c r="EH47" s="118">
        <f t="shared" si="579"/>
        <v>0.8347264070510988</v>
      </c>
      <c r="EI47" s="118">
        <f>IFERROR((IF((((EI$17*1000)+EI$38)/EI26)&lt;0,"NM",((EI$17*1000)+EI$38)/EI26)),"NA")</f>
        <v>0.78031559084570035</v>
      </c>
      <c r="EJ47" s="119">
        <f>IFERROR((IF((((EJ$17*1000)+EJ$38)/EJ26)&lt;0,"NM",((EJ$17*1000)+EJ$38)/EJ26)),"NA")</f>
        <v>0.62695884223623044</v>
      </c>
      <c r="EK47" s="117"/>
      <c r="EL47" s="118"/>
      <c r="EM47" s="118">
        <f t="shared" ref="EM47:EN47" si="580">IFERROR((IF((((EM$17*1000)+EM$38)/EM26)&lt;0,"NM",((EM$17*1000)+EM$38)/EM26)),"NA")</f>
        <v>3.2120012884203888</v>
      </c>
      <c r="EN47" s="118">
        <f t="shared" si="580"/>
        <v>4.6139646176244034</v>
      </c>
      <c r="EO47" s="118">
        <f>IFERROR((IF((((EO$17*1000)+EO$38)/EO26)&lt;0,"NM",((EO$17*1000)+EO$38)/EO26)),"NA")</f>
        <v>3.9899145513907475</v>
      </c>
      <c r="EP47" s="119">
        <f>IFERROR((IF((((EP$17*1000)+EP$38)/EP26)&lt;0,"NM",((EP$17*1000)+EP$38)/EP26)),"NA")</f>
        <v>3.4224182400931871</v>
      </c>
      <c r="EQ47" s="117"/>
      <c r="ER47" s="118"/>
      <c r="ES47" s="118">
        <f t="shared" ref="ES47:ET47" si="581">IFERROR((IF((((ES$17*1000)+ES$38)/ES26)&lt;0,"NM",((ES$17*1000)+ES$38)/ES26)),"NA")</f>
        <v>2.0164421684814933</v>
      </c>
      <c r="ET47" s="118">
        <f t="shared" si="581"/>
        <v>4.3496193869847311</v>
      </c>
      <c r="EU47" s="118">
        <f>IFERROR((IF((((EU$17*1000)+EU$38)/EU26)&lt;0,"NM",((EU$17*1000)+EU$38)/EU26)),"NA")</f>
        <v>3.8135996865590154</v>
      </c>
      <c r="EV47" s="119">
        <f>IFERROR((IF((((EV$17*1000)+EV$38)/EV26)&lt;0,"NM",((EV$17*1000)+EV$38)/EV26)),"NA")</f>
        <v>3.3298890373724714</v>
      </c>
      <c r="EW47" s="117">
        <f t="shared" ref="EW47:EX47" ca="1" si="582">IFERROR((IF((((EW$17*1000)+EW$38)/EW26)&lt;0,"NM",((EW$17*1000)+EW$38)/EW26)),"NA")</f>
        <v>1.5465124752136008</v>
      </c>
      <c r="EX47" s="118">
        <f t="shared" ca="1" si="582"/>
        <v>1.4980241862603978</v>
      </c>
      <c r="EY47" s="118">
        <f t="shared" ref="EY47:FB47" ca="1" si="583">IFERROR((IF((((EY$17*1000)+EY$38)/EY26)&lt;0,"NM",((EY$17*1000)+EY$38)/EY26)),"NA")</f>
        <v>1.3114729648027768</v>
      </c>
      <c r="EZ47" s="118">
        <f t="shared" ca="1" si="583"/>
        <v>2.3712690908645655</v>
      </c>
      <c r="FA47" s="118">
        <f t="shared" ca="1" si="583"/>
        <v>2.1610864425149079</v>
      </c>
      <c r="FB47" s="119">
        <f t="shared" ca="1" si="583"/>
        <v>1.8617338130851437</v>
      </c>
    </row>
    <row r="48" spans="2:164" s="76" customFormat="1">
      <c r="B48" s="27" t="s">
        <v>275</v>
      </c>
      <c r="C48" s="117"/>
      <c r="D48" s="118"/>
      <c r="E48" s="118">
        <f t="shared" ref="E48:F48" si="584">IFERROR((IF((((E$17*1000)+E$38)/E28)&lt;0,"NM",((E$17*1000)+E$38)/E28)),"NA")</f>
        <v>6.6263214009463214</v>
      </c>
      <c r="F48" s="118">
        <f t="shared" si="584"/>
        <v>14.128190183670711</v>
      </c>
      <c r="G48" s="118">
        <f>IFERROR((IF((((G$17*1000)+G$38)/G28)&lt;0,"NM",((G$17*1000)+G$38)/G28)),"NA")</f>
        <v>12.666008100016592</v>
      </c>
      <c r="H48" s="119">
        <f>IFERROR((IF((((H$17*1000)+H$38)/H28)&lt;0,"NM",((H$17*1000)+H$38)/H28)),"NA")</f>
        <v>10.457591830007249</v>
      </c>
      <c r="I48" s="117"/>
      <c r="J48" s="118"/>
      <c r="K48" s="118">
        <f t="shared" ref="K48:L48" si="585">IFERROR((IF((((K$17*1000)+K$38)/K28)&lt;0,"NM",((K$17*1000)+K$38)/K28)),"NA")</f>
        <v>7.6913023180157971</v>
      </c>
      <c r="L48" s="118">
        <f t="shared" si="585"/>
        <v>8.6969253880108894</v>
      </c>
      <c r="M48" s="118">
        <f>IFERROR((IF((((M$17*1000)+M$38)/M28)&lt;0,"NM",((M$17*1000)+M$38)/M28)),"NA")</f>
        <v>9.4581395215420816</v>
      </c>
      <c r="N48" s="119">
        <f>IFERROR((IF((((N$17*1000)+N$38)/N28)&lt;0,"NM",((N$17*1000)+N$38)/N28)),"NA")</f>
        <v>8.172440059418534</v>
      </c>
      <c r="O48" s="117"/>
      <c r="P48" s="118"/>
      <c r="Q48" s="118">
        <f t="shared" ref="Q48:R48" si="586">IFERROR((IF((((Q$17*1000)+Q$38)/Q28)&lt;0,"NM",((Q$17*1000)+Q$38)/Q28)),"NA")</f>
        <v>13.924431364520421</v>
      </c>
      <c r="R48" s="118">
        <f t="shared" si="586"/>
        <v>15.06573879103366</v>
      </c>
      <c r="S48" s="118">
        <f>IFERROR((IF((((S$17*1000)+S$38)/S28)&lt;0,"NM",((S$17*1000)+S$38)/S28)),"NA")</f>
        <v>13.079638642352949</v>
      </c>
      <c r="T48" s="119">
        <f>IFERROR((IF((((T$17*1000)+T$38)/T28)&lt;0,"NM",((T$17*1000)+T$38)/T28)),"NA")</f>
        <v>10.591505891841065</v>
      </c>
      <c r="U48" s="117"/>
      <c r="V48" s="118"/>
      <c r="W48" s="118">
        <f t="shared" ref="W48:X48" si="587">IFERROR((IF((((W$17*1000)+W$38)/W28)&lt;0,"NM",((W$17*1000)+W$38)/W28)),"NA")</f>
        <v>12.987729839337669</v>
      </c>
      <c r="X48" s="118">
        <f t="shared" si="587"/>
        <v>36.990435820421872</v>
      </c>
      <c r="Y48" s="118">
        <f>IFERROR((IF((((Y$17*1000)+Y$38)/Y28)&lt;0,"NM",((Y$17*1000)+Y$38)/Y28)),"NA")</f>
        <v>31.754003409455564</v>
      </c>
      <c r="Z48" s="119">
        <f>IFERROR((IF((((Z$17*1000)+Z$38)/Z28)&lt;0,"NM",((Z$17*1000)+Z$38)/Z28)),"NA")</f>
        <v>25.751051512849823</v>
      </c>
      <c r="AA48" s="117"/>
      <c r="AB48" s="118"/>
      <c r="AC48" s="118">
        <f t="shared" ref="AC48:AD48" si="588">IFERROR((IF((((AC$17*1000)+AC$38)/AC28)&lt;0,"NM",((AC$17*1000)+AC$38)/AC28)),"NA")</f>
        <v>19.328321230032024</v>
      </c>
      <c r="AD48" s="118">
        <f t="shared" si="588"/>
        <v>24.711476929429466</v>
      </c>
      <c r="AE48" s="118">
        <f>IFERROR((IF((((AE$17*1000)+AE$38)/AE28)&lt;0,"NM",((AE$17*1000)+AE$38)/AE28)),"NA")</f>
        <v>21.878124099543786</v>
      </c>
      <c r="AF48" s="119">
        <f>IFERROR((IF((((AF$17*1000)+AF$38)/AF28)&lt;0,"NM",((AF$17*1000)+AF$38)/AF28)),"NA")</f>
        <v>17.338865584049159</v>
      </c>
      <c r="AG48" s="117"/>
      <c r="AH48" s="118"/>
      <c r="AI48" s="118">
        <f t="shared" ref="AI48:AJ48" si="589">IFERROR((IF((((AI$17*1000)+AI$38)/AI28)&lt;0,"NM",((AI$17*1000)+AI$38)/AI28)),"NA")</f>
        <v>22.262251045965598</v>
      </c>
      <c r="AJ48" s="118">
        <f t="shared" si="589"/>
        <v>29.296407548699172</v>
      </c>
      <c r="AK48" s="118">
        <f>IFERROR((IF((((AK$17*1000)+AK$38)/AK28)&lt;0,"NM",((AK$17*1000)+AK$38)/AK28)),"NA")</f>
        <v>23.159747442153026</v>
      </c>
      <c r="AL48" s="119">
        <f>IFERROR((IF((((AL$17*1000)+AL$38)/AL28)&lt;0,"NM",((AL$17*1000)+AL$38)/AL28)),"NA")</f>
        <v>18.368480952717295</v>
      </c>
      <c r="AM48" s="117"/>
      <c r="AN48" s="118"/>
      <c r="AO48" s="118">
        <f t="shared" ref="AO48:AP48" si="590">IFERROR((IF((((AO$17*1000)+AO$38)/AO28)&lt;0,"NM",((AO$17*1000)+AO$38)/AO28)),"NA")</f>
        <v>27.408169590966956</v>
      </c>
      <c r="AP48" s="118">
        <f t="shared" si="590"/>
        <v>48.273517949207552</v>
      </c>
      <c r="AQ48" s="118">
        <f>IFERROR((IF((((AQ$17*1000)+AQ$38)/AQ28)&lt;0,"NM",((AQ$17*1000)+AQ$38)/AQ28)),"NA")</f>
        <v>42.833294865362241</v>
      </c>
      <c r="AR48" s="119">
        <f>IFERROR((IF((((AR$17*1000)+AR$38)/AR28)&lt;0,"NM",((AR$17*1000)+AR$38)/AR28)),"NA")</f>
        <v>35.440213700909801</v>
      </c>
      <c r="AS48" s="117"/>
      <c r="AT48" s="118"/>
      <c r="AU48" s="118">
        <f t="shared" ref="AU48:AV48" si="591">IFERROR((IF((((AU$17*1000)+AU$38)/AU28)&lt;0,"NM",((AU$17*1000)+AU$38)/AU28)),"NA")</f>
        <v>8.0987975067004925</v>
      </c>
      <c r="AV48" s="118">
        <f t="shared" si="591"/>
        <v>8.703243445827761</v>
      </c>
      <c r="AW48" s="118">
        <f>IFERROR((IF((((AW$17*1000)+AW$38)/AW28)&lt;0,"NM",((AW$17*1000)+AW$38)/AW28)),"NA")</f>
        <v>9.4195251599803314</v>
      </c>
      <c r="AX48" s="119">
        <f>IFERROR((IF((((AX$17*1000)+AX$38)/AX28)&lt;0,"NM",((AX$17*1000)+AX$38)/AX28)),"NA")</f>
        <v>8.2212224112983936</v>
      </c>
      <c r="AY48" s="117"/>
      <c r="AZ48" s="118"/>
      <c r="BA48" s="118">
        <f t="shared" ref="BA48:BB48" si="592">IFERROR((IF((((BA$17*1000)+BA$38)/BA28)&lt;0,"NM",((BA$17*1000)+BA$38)/BA28)),"NA")</f>
        <v>11.571802045550918</v>
      </c>
      <c r="BB48" s="118">
        <f t="shared" si="592"/>
        <v>14.460160546109595</v>
      </c>
      <c r="BC48" s="118">
        <f>IFERROR((IF((((BC$17*1000)+BC$38)/BC28)&lt;0,"NM",((BC$17*1000)+BC$38)/BC28)),"NA")</f>
        <v>13.890296396847948</v>
      </c>
      <c r="BD48" s="119">
        <f>IFERROR((IF((((BD$17*1000)+BD$38)/BD28)&lt;0,"NM",((BD$17*1000)+BD$38)/BD28)),"NA")</f>
        <v>11.346987886366779</v>
      </c>
      <c r="BE48" s="117"/>
      <c r="BF48" s="118"/>
      <c r="BG48" s="118">
        <f t="shared" ref="BG48:BH48" si="593">IFERROR((IF((((BG$17*1000)+BG$38)/BG28)&lt;0,"NM",((BG$17*1000)+BG$38)/BG28)),"NA")</f>
        <v>11.645130995743195</v>
      </c>
      <c r="BH48" s="118">
        <f t="shared" si="593"/>
        <v>17.451368751635673</v>
      </c>
      <c r="BI48" s="118">
        <f>IFERROR((IF((((BI$17*1000)+BI$38)/BI28)&lt;0,"NM",((BI$17*1000)+BI$38)/BI28)),"NA")</f>
        <v>15.844671237848239</v>
      </c>
      <c r="BJ48" s="119">
        <f>IFERROR((IF((((BJ$17*1000)+BJ$38)/BJ28)&lt;0,"NM",((BJ$17*1000)+BJ$38)/BJ28)),"NA")</f>
        <v>12.230075056559949</v>
      </c>
      <c r="BK48" s="117"/>
      <c r="BL48" s="118"/>
      <c r="BM48" s="118">
        <f t="shared" ref="BM48:BN48" si="594">IFERROR((IF((((BM$17*1000)+BM$38)/BM28)&lt;0,"NM",((BM$17*1000)+BM$38)/BM28)),"NA")</f>
        <v>19.012398143792225</v>
      </c>
      <c r="BN48" s="118">
        <f t="shared" si="594"/>
        <v>27.772347471983462</v>
      </c>
      <c r="BO48" s="118">
        <f>IFERROR((IF((((BO$17*1000)+BO$38)/BO28)&lt;0,"NM",((BO$17*1000)+BO$38)/BO28)),"NA")</f>
        <v>24.482928433669411</v>
      </c>
      <c r="BP48" s="119">
        <f>IFERROR((IF((((BP$17*1000)+BP$38)/BP28)&lt;0,"NM",((BP$17*1000)+BP$38)/BP28)),"NA")</f>
        <v>21.531898639412148</v>
      </c>
      <c r="BQ48" s="117"/>
      <c r="BR48" s="118"/>
      <c r="BS48" s="118">
        <f t="shared" ref="BS48:BT48" si="595">IFERROR((IF((((BS$17*1000)+BS$38)/BS28)&lt;0,"NM",((BS$17*1000)+BS$38)/BS28)),"NA")</f>
        <v>16.422915544850447</v>
      </c>
      <c r="BT48" s="118">
        <f t="shared" si="595"/>
        <v>25.220002373882227</v>
      </c>
      <c r="BU48" s="118">
        <f>IFERROR((IF((((BU$17*1000)+BU$38)/BU28)&lt;0,"NM",((BU$17*1000)+BU$38)/BU28)),"NA")</f>
        <v>20.561739597405218</v>
      </c>
      <c r="BV48" s="119">
        <f>IFERROR((IF((((BV$17*1000)+BV$38)/BV28)&lt;0,"NM",((BV$17*1000)+BV$38)/BV28)),"NA")</f>
        <v>16.874800012874413</v>
      </c>
      <c r="BW48" s="117"/>
      <c r="BX48" s="118"/>
      <c r="BY48" s="118">
        <f t="shared" ref="BY48:BZ48" si="596">IFERROR((IF((((BY$17*1000)+BY$38)/BY28)&lt;0,"NM",((BY$17*1000)+BY$38)/BY28)),"NA")</f>
        <v>25.60717923654698</v>
      </c>
      <c r="BZ48" s="118">
        <f t="shared" si="596"/>
        <v>39.963524616861513</v>
      </c>
      <c r="CA48" s="118">
        <f>IFERROR((IF((((CA$17*1000)+CA$38)/CA28)&lt;0,"NM",((CA$17*1000)+CA$38)/CA28)),"NA")</f>
        <v>34.912140360349149</v>
      </c>
      <c r="CB48" s="119">
        <f>IFERROR((IF((((CB$17*1000)+CB$38)/CB28)&lt;0,"NM",((CB$17*1000)+CB$38)/CB28)),"NA")</f>
        <v>27.663513077585655</v>
      </c>
      <c r="CC48" s="117"/>
      <c r="CD48" s="118"/>
      <c r="CE48" s="118">
        <f t="shared" ref="CE48:CF48" si="597">IFERROR((IF((((CE$17*1000)+CE$38)/CE28)&lt;0,"NM",((CE$17*1000)+CE$38)/CE28)),"NA")</f>
        <v>5.5571165288149507</v>
      </c>
      <c r="CF48" s="118">
        <f t="shared" si="597"/>
        <v>16.689614636544349</v>
      </c>
      <c r="CG48" s="118">
        <f>IFERROR((IF((((CG$17*1000)+CG$38)/CG28)&lt;0,"NM",((CG$17*1000)+CG$38)/CG28)),"NA")</f>
        <v>14.996204241250046</v>
      </c>
      <c r="CH48" s="119">
        <f>IFERROR((IF((((CH$17*1000)+CH$38)/CH28)&lt;0,"NM",((CH$17*1000)+CH$38)/CH28)),"NA")</f>
        <v>11.889377609332811</v>
      </c>
      <c r="CI48" s="117"/>
      <c r="CJ48" s="118"/>
      <c r="CK48" s="118">
        <f t="shared" ref="CK48:CL48" si="598">IFERROR((IF((((CK$17*1000)+CK$38)/CK28)&lt;0,"NM",((CK$17*1000)+CK$38)/CK28)),"NA")</f>
        <v>0.6399322196838394</v>
      </c>
      <c r="CL48" s="118">
        <f t="shared" si="598"/>
        <v>29.263984800036344</v>
      </c>
      <c r="CM48" s="118">
        <f>IFERROR((IF((((CM$17*1000)+CM$38)/CM28)&lt;0,"NM",((CM$17*1000)+CM$38)/CM28)),"NA")</f>
        <v>24.775459074569344</v>
      </c>
      <c r="CN48" s="119">
        <f>IFERROR((IF((((CN$17*1000)+CN$38)/CN28)&lt;0,"NM",((CN$17*1000)+CN$38)/CN28)),"NA")</f>
        <v>18.854268894598075</v>
      </c>
      <c r="CO48" s="117"/>
      <c r="CP48" s="118"/>
      <c r="CQ48" s="118">
        <f t="shared" ref="CQ48:CR48" si="599">IFERROR((IF((((CQ$17*1000)+CQ$38)/CQ28)&lt;0,"NM",((CQ$17*1000)+CQ$38)/CQ28)),"NA")</f>
        <v>8.9180802412304363</v>
      </c>
      <c r="CR48" s="118">
        <f t="shared" si="599"/>
        <v>20.391342558855047</v>
      </c>
      <c r="CS48" s="118">
        <f>IFERROR((IF((((CS$17*1000)+CS$38)/CS28)&lt;0,"NM",((CS$17*1000)+CS$38)/CS28)),"NA")</f>
        <v>17.809650983856805</v>
      </c>
      <c r="CT48" s="119">
        <f>IFERROR((IF((((CT$17*1000)+CT$38)/CT28)&lt;0,"NM",((CT$17*1000)+CT$38)/CT28)),"NA")</f>
        <v>15.231650275841908</v>
      </c>
      <c r="CU48" s="117"/>
      <c r="CV48" s="118"/>
      <c r="CW48" s="118">
        <f t="shared" ref="CW48:CX48" si="600">IFERROR((IF((((CW$17*1000)+CW$38)/CW28)&lt;0,"NM",((CW$17*1000)+CW$38)/CW28)),"NA")</f>
        <v>12.011281995788332</v>
      </c>
      <c r="CX48" s="118">
        <f t="shared" si="600"/>
        <v>28.269545094584643</v>
      </c>
      <c r="CY48" s="118">
        <f>IFERROR((IF((((CY$17*1000)+CY$38)/CY28)&lt;0,"NM",((CY$17*1000)+CY$38)/CY28)),"NA")</f>
        <v>23.031867329672842</v>
      </c>
      <c r="CZ48" s="119">
        <f>IFERROR((IF((((CZ$17*1000)+CZ$38)/CZ28)&lt;0,"NM",((CZ$17*1000)+CZ$38)/CZ28)),"NA")</f>
        <v>19.790609792224572</v>
      </c>
      <c r="DA48" s="117"/>
      <c r="DB48" s="118"/>
      <c r="DC48" s="118">
        <f t="shared" ref="DC48:DD48" si="601">IFERROR((IF((((DC$17*1000)+DC$38)/DC28)&lt;0,"NM",((DC$17*1000)+DC$38)/DC28)),"NA")</f>
        <v>15.718931375244379</v>
      </c>
      <c r="DD48" s="118">
        <f t="shared" si="601"/>
        <v>20.023825156669169</v>
      </c>
      <c r="DE48" s="118">
        <f>IFERROR((IF((((DE$17*1000)+DE$38)/DE28)&lt;0,"NM",((DE$17*1000)+DE$38)/DE28)),"NA")</f>
        <v>17.759151319584557</v>
      </c>
      <c r="DF48" s="119">
        <f>IFERROR((IF((((DF$17*1000)+DF$38)/DF28)&lt;0,"NM",((DF$17*1000)+DF$38)/DF28)),"NA")</f>
        <v>15.122268666456865</v>
      </c>
      <c r="DG48" s="117"/>
      <c r="DH48" s="118"/>
      <c r="DI48" s="118">
        <f t="shared" ref="DI48:DJ48" si="602">IFERROR((IF((((DI$17*1000)+DI$38)/DI28)&lt;0,"NM",((DI$17*1000)+DI$38)/DI28)),"NA")</f>
        <v>8.4864843542040163</v>
      </c>
      <c r="DJ48" s="118">
        <f t="shared" si="602"/>
        <v>17.133944229997486</v>
      </c>
      <c r="DK48" s="118">
        <f>IFERROR((IF((((DK$17*1000)+DK$38)/DK28)&lt;0,"NM",((DK$17*1000)+DK$38)/DK28)),"NA")</f>
        <v>13.160283560480119</v>
      </c>
      <c r="DL48" s="119">
        <f>IFERROR((IF((((DL$17*1000)+DL$38)/DL28)&lt;0,"NM",((DL$17*1000)+DL$38)/DL28)),"NA")</f>
        <v>11.146696138307487</v>
      </c>
      <c r="DM48" s="117"/>
      <c r="DN48" s="118"/>
      <c r="DO48" s="118">
        <f t="shared" ref="DO48:DP48" si="603">IFERROR((IF((((DO$17*1000)+DO$38)/DO28)&lt;0,"NM",((DO$17*1000)+DO$38)/DO28)),"NA")</f>
        <v>27.052751928685939</v>
      </c>
      <c r="DP48" s="118">
        <f t="shared" si="603"/>
        <v>31.265706370180066</v>
      </c>
      <c r="DQ48" s="118">
        <f>IFERROR((IF((((DQ$17*1000)+DQ$38)/DQ28)&lt;0,"NM",((DQ$17*1000)+DQ$38)/DQ28)),"NA")</f>
        <v>27.831699551970065</v>
      </c>
      <c r="DR48" s="119">
        <f>IFERROR((IF((((DR$17*1000)+DR$38)/DR28)&lt;0,"NM",((DR$17*1000)+DR$38)/DR28)),"NA")</f>
        <v>22.303859378916297</v>
      </c>
      <c r="DS48" s="117"/>
      <c r="DT48" s="118"/>
      <c r="DU48" s="118">
        <f t="shared" ref="DU48:DV48" si="604">IFERROR((IF((((DU$17*1000)+DU$38)/DU28)&lt;0,"NM",((DU$17*1000)+DU$38)/DU28)),"NA")</f>
        <v>14.535320954995974</v>
      </c>
      <c r="DV48" s="118">
        <f t="shared" si="604"/>
        <v>13.302580978250747</v>
      </c>
      <c r="DW48" s="118">
        <f>IFERROR((IF((((DW$17*1000)+DW$38)/DW28)&lt;0,"NM",((DW$17*1000)+DW$38)/DW28)),"NA")</f>
        <v>13.010518790565738</v>
      </c>
      <c r="DX48" s="119">
        <f>IFERROR((IF((((DX$17*1000)+DX$38)/DX28)&lt;0,"NM",((DX$17*1000)+DX$38)/DX28)),"NA")</f>
        <v>11.358924762911785</v>
      </c>
      <c r="DY48" s="117"/>
      <c r="DZ48" s="118"/>
      <c r="EA48" s="118">
        <f t="shared" ref="EA48:EB48" si="605">IFERROR((IF((((EA$17*1000)+EA$38)/EA28)&lt;0,"NM",((EA$17*1000)+EA$38)/EA28)),"NA")</f>
        <v>34.637049684040512</v>
      </c>
      <c r="EB48" s="118">
        <f t="shared" si="605"/>
        <v>48.130814701744924</v>
      </c>
      <c r="EC48" s="118">
        <f>IFERROR((IF((((EC$17*1000)+EC$38)/EC28)&lt;0,"NM",((EC$17*1000)+EC$38)/EC28)),"NA")</f>
        <v>39.949395093608985</v>
      </c>
      <c r="ED48" s="119">
        <f>IFERROR((IF((((ED$17*1000)+ED$38)/ED28)&lt;0,"NM",((ED$17*1000)+ED$38)/ED28)),"NA")</f>
        <v>32.515141538344722</v>
      </c>
      <c r="EE48" s="117"/>
      <c r="EF48" s="118"/>
      <c r="EG48" s="118">
        <f t="shared" ref="EG48:EH48" si="606">IFERROR((IF((((EG$17*1000)+EG$38)/EG28)&lt;0,"NM",((EG$17*1000)+EG$38)/EG28)),"NA")</f>
        <v>6.8360773557904633</v>
      </c>
      <c r="EH48" s="118">
        <f t="shared" si="606"/>
        <v>6.1323499985237415</v>
      </c>
      <c r="EI48" s="118">
        <f>IFERROR((IF((((EI$17*1000)+EI$38)/EI28)&lt;0,"NM",((EI$17*1000)+EI$38)/EI28)),"NA")</f>
        <v>5.6714947643132128</v>
      </c>
      <c r="EJ48" s="119">
        <f>IFERROR((IF((((EJ$17*1000)+EJ$38)/EJ28)&lt;0,"NM",((EJ$17*1000)+EJ$38)/EJ28)),"NA")</f>
        <v>4.4780866870051614</v>
      </c>
      <c r="EK48" s="117"/>
      <c r="EL48" s="118"/>
      <c r="EM48" s="118">
        <f t="shared" ref="EM48:EN48" si="607">IFERROR((IF((((EM$17*1000)+EM$38)/EM28)&lt;0,"NM",((EM$17*1000)+EM$38)/EM28)),"NA")</f>
        <v>25.472640454499714</v>
      </c>
      <c r="EN48" s="118">
        <f t="shared" si="607"/>
        <v>39.976703327143376</v>
      </c>
      <c r="EO48" s="118">
        <f>IFERROR((IF((((EO$17*1000)+EO$38)/EO28)&lt;0,"NM",((EO$17*1000)+EO$38)/EO28)),"NA")</f>
        <v>30.917636941986732</v>
      </c>
      <c r="EP48" s="119">
        <f>IFERROR((IF((((EP$17*1000)+EP$38)/EP28)&lt;0,"NM",((EP$17*1000)+EP$38)/EP28)),"NA")</f>
        <v>25.063646431699024</v>
      </c>
      <c r="EQ48" s="117"/>
      <c r="ER48" s="118"/>
      <c r="ES48" s="118">
        <f t="shared" ref="ES48:ET48" si="608">IFERROR((IF((((ES$17*1000)+ES$38)/ES28)&lt;0,"NM",((ES$17*1000)+ES$38)/ES28)),"NA")</f>
        <v>19.908557815032292</v>
      </c>
      <c r="ET48" s="118">
        <f t="shared" si="608"/>
        <v>39.331470841834808</v>
      </c>
      <c r="EU48" s="118">
        <f>IFERROR((IF((((EU$17*1000)+EU$38)/EU28)&lt;0,"NM",((EU$17*1000)+EU$38)/EU28)),"NA")</f>
        <v>31.465343948506735</v>
      </c>
      <c r="EV48" s="119">
        <f>IFERROR((IF((((EV$17*1000)+EV$38)/EV28)&lt;0,"NM",((EV$17*1000)+EV$38)/EV28)),"NA")</f>
        <v>26.427690772797398</v>
      </c>
      <c r="EW48" s="117">
        <f t="shared" ref="EW48:EX48" ca="1" si="609">IFERROR((IF((((EW$17*1000)+EW$38)/EW28)&lt;0,"NM",((EW$17*1000)+EW$38)/EW28)),"NA")</f>
        <v>12.65667876177273</v>
      </c>
      <c r="EX48" s="118">
        <f t="shared" ca="1" si="609"/>
        <v>14.843520584720078</v>
      </c>
      <c r="EY48" s="118">
        <f t="shared" ref="EY48:FB48" ca="1" si="610">IFERROR((IF((((EY$17*1000)+EY$38)/EY28)&lt;0,"NM",((EY$17*1000)+EY$38)/EY28)),"NA")</f>
        <v>12.021443740012932</v>
      </c>
      <c r="EZ48" s="118">
        <f t="shared" ca="1" si="610"/>
        <v>17.238459616135351</v>
      </c>
      <c r="FA48" s="118">
        <f t="shared" ca="1" si="610"/>
        <v>15.401943215271372</v>
      </c>
      <c r="FB48" s="119">
        <f t="shared" ca="1" si="610"/>
        <v>12.889099578990452</v>
      </c>
    </row>
    <row r="49" spans="2:158" s="76" customFormat="1">
      <c r="B49" s="27" t="s">
        <v>63</v>
      </c>
      <c r="C49" s="117"/>
      <c r="D49" s="118"/>
      <c r="E49" s="118">
        <f t="shared" ref="E49:H49" si="611">IFERROR((E43/E$11*100),"NA")</f>
        <v>0.43815543743714985</v>
      </c>
      <c r="F49" s="118">
        <f t="shared" si="611"/>
        <v>0.76189792107045362</v>
      </c>
      <c r="G49" s="118">
        <f t="shared" si="611"/>
        <v>0.69263447370041242</v>
      </c>
      <c r="H49" s="119">
        <f t="shared" si="611"/>
        <v>0.69263447370041242</v>
      </c>
      <c r="I49" s="117"/>
      <c r="J49" s="118"/>
      <c r="K49" s="118">
        <f t="shared" ref="K49:N49" si="612">IFERROR((K43/K$11*100),"NA")</f>
        <v>0.77618482330380789</v>
      </c>
      <c r="L49" s="118">
        <f t="shared" si="612"/>
        <v>0.95881654643411562</v>
      </c>
      <c r="M49" s="118">
        <f t="shared" si="612"/>
        <v>1.1871062003470005</v>
      </c>
      <c r="N49" s="119">
        <f t="shared" si="612"/>
        <v>1.278422061912154</v>
      </c>
      <c r="O49" s="117"/>
      <c r="P49" s="118"/>
      <c r="Q49" s="118">
        <f t="shared" ref="Q49:T49" si="613">IFERROR((Q43/Q$11*100),"NA")</f>
        <v>1.084462982273201</v>
      </c>
      <c r="R49" s="118">
        <f t="shared" si="613"/>
        <v>2.0646506777893641</v>
      </c>
      <c r="S49" s="118">
        <f t="shared" si="613"/>
        <v>2.5026068821689265</v>
      </c>
      <c r="T49" s="119">
        <f t="shared" si="613"/>
        <v>2.9197080291970803</v>
      </c>
      <c r="U49" s="117"/>
      <c r="V49" s="118"/>
      <c r="W49" s="118">
        <f t="shared" ref="W49:Z49" si="614">IFERROR((W43/W$11*100),"NA")</f>
        <v>1.1038658960631411</v>
      </c>
      <c r="X49" s="118">
        <f t="shared" si="614"/>
        <v>0.63078051203608065</v>
      </c>
      <c r="Y49" s="118">
        <f t="shared" si="614"/>
        <v>1.5769512800902015</v>
      </c>
      <c r="Z49" s="119">
        <f t="shared" si="614"/>
        <v>2.3654269201353024</v>
      </c>
      <c r="AA49" s="117"/>
      <c r="AB49" s="118"/>
      <c r="AC49" s="118">
        <f t="shared" ref="AC49:AF49" si="615">IFERROR((AC43/AC$11*100),"NA")</f>
        <v>0.52560691173088925</v>
      </c>
      <c r="AD49" s="118">
        <f t="shared" si="615"/>
        <v>0.52560691173088925</v>
      </c>
      <c r="AE49" s="118">
        <f t="shared" si="615"/>
        <v>0.72270950362997277</v>
      </c>
      <c r="AF49" s="119">
        <f t="shared" si="615"/>
        <v>0.9198120955290563</v>
      </c>
      <c r="AG49" s="117"/>
      <c r="AH49" s="118"/>
      <c r="AI49" s="118">
        <f t="shared" ref="AI49:AL49" si="616">IFERROR((AI43/AI$11*100),"NA")</f>
        <v>0.36159232109398115</v>
      </c>
      <c r="AJ49" s="118">
        <f t="shared" si="616"/>
        <v>0.59169652542651463</v>
      </c>
      <c r="AK49" s="118">
        <f t="shared" si="616"/>
        <v>0.75605667137832422</v>
      </c>
      <c r="AL49" s="119">
        <f t="shared" si="616"/>
        <v>0.85467275894940997</v>
      </c>
      <c r="AM49" s="117"/>
      <c r="AN49" s="118"/>
      <c r="AO49" s="118">
        <f t="shared" ref="AO49:AR49" si="617">IFERROR((AO43/AO$11*100),"NA")</f>
        <v>1.2639478621506863</v>
      </c>
      <c r="AP49" s="118">
        <f t="shared" si="617"/>
        <v>0.98745926730522371</v>
      </c>
      <c r="AQ49" s="118">
        <f t="shared" si="617"/>
        <v>0.94796089661301464</v>
      </c>
      <c r="AR49" s="119">
        <f t="shared" si="617"/>
        <v>1.1059543793818505</v>
      </c>
      <c r="AS49" s="117"/>
      <c r="AT49" s="118"/>
      <c r="AU49" s="118">
        <f t="shared" ref="AU49:AX49" si="618">IFERROR((AU43/AU$11*100),"NA")</f>
        <v>0.36955961731448683</v>
      </c>
      <c r="AV49" s="118">
        <f t="shared" si="618"/>
        <v>0.92389904328621719</v>
      </c>
      <c r="AW49" s="118">
        <f t="shared" si="618"/>
        <v>0.92389904328621719</v>
      </c>
      <c r="AX49" s="119">
        <f t="shared" si="618"/>
        <v>1.0778822171672533</v>
      </c>
      <c r="AY49" s="117"/>
      <c r="AZ49" s="118"/>
      <c r="BA49" s="118">
        <f t="shared" ref="BA49:BD49" si="619">IFERROR((BA43/BA$11*100),"NA")</f>
        <v>0.45934772622875514</v>
      </c>
      <c r="BB49" s="118">
        <f t="shared" si="619"/>
        <v>0.91869545245751028</v>
      </c>
      <c r="BC49" s="118">
        <f t="shared" si="619"/>
        <v>0.86910345131274003</v>
      </c>
      <c r="BD49" s="119">
        <f t="shared" si="619"/>
        <v>1.0595335959419012</v>
      </c>
      <c r="BE49" s="117"/>
      <c r="BF49" s="118"/>
      <c r="BG49" s="118">
        <f t="shared" ref="BG49:BJ49" si="620">IFERROR((BG43/BG$11*100),"NA")</f>
        <v>0.17565088410945001</v>
      </c>
      <c r="BH49" s="118">
        <f t="shared" si="620"/>
        <v>0.17565088410945001</v>
      </c>
      <c r="BI49" s="118">
        <f t="shared" si="620"/>
        <v>0.28104141457512005</v>
      </c>
      <c r="BJ49" s="119">
        <f t="shared" si="620"/>
        <v>0.34349506225848003</v>
      </c>
      <c r="BK49" s="117"/>
      <c r="BL49" s="118"/>
      <c r="BM49" s="118">
        <f t="shared" ref="BM49:BP49" si="621">IFERROR((BM43/BM$11*100),"NA")</f>
        <v>0.73128310538382479</v>
      </c>
      <c r="BN49" s="118">
        <f t="shared" si="621"/>
        <v>1.0079848209344611</v>
      </c>
      <c r="BO49" s="118">
        <f t="shared" si="621"/>
        <v>1.1068068622025455</v>
      </c>
      <c r="BP49" s="119">
        <f t="shared" si="621"/>
        <v>1.2846865364850975</v>
      </c>
      <c r="BQ49" s="117"/>
      <c r="BR49" s="118"/>
      <c r="BS49" s="118">
        <f t="shared" ref="BS49:BV49" si="622">IFERROR((BS43/BS$11*100),"NA")</f>
        <v>0.29708222811671087</v>
      </c>
      <c r="BT49" s="118">
        <f t="shared" si="622"/>
        <v>0.36074270557029176</v>
      </c>
      <c r="BU49" s="118">
        <f t="shared" si="622"/>
        <v>0.46684350132625996</v>
      </c>
      <c r="BV49" s="119">
        <f t="shared" si="622"/>
        <v>0.59416445623342173</v>
      </c>
      <c r="BW49" s="117"/>
      <c r="BX49" s="118"/>
      <c r="BY49" s="118">
        <f t="shared" ref="BY49:CB49" si="623">IFERROR((BY43/BY$11*100),"NA")</f>
        <v>0.1617898580871816</v>
      </c>
      <c r="BZ49" s="118">
        <f t="shared" si="623"/>
        <v>0.41603106365275272</v>
      </c>
      <c r="CA49" s="118">
        <f t="shared" si="623"/>
        <v>0.43914390052235008</v>
      </c>
      <c r="CB49" s="119">
        <f t="shared" si="623"/>
        <v>0.50848241113114223</v>
      </c>
      <c r="CC49" s="117"/>
      <c r="CD49" s="118"/>
      <c r="CE49" s="118">
        <f t="shared" ref="CE49:CH49" si="624">IFERROR((CE43/CE$11*100),"NA")</f>
        <v>0.40205045733239519</v>
      </c>
      <c r="CF49" s="118">
        <f t="shared" si="624"/>
        <v>0.40205045733239519</v>
      </c>
      <c r="CG49" s="118">
        <f t="shared" si="624"/>
        <v>0.64328073173183242</v>
      </c>
      <c r="CH49" s="119">
        <f t="shared" si="624"/>
        <v>0.80410091466479039</v>
      </c>
      <c r="CI49" s="117"/>
      <c r="CJ49" s="118"/>
      <c r="CK49" s="118">
        <f t="shared" ref="CK49:CN49" si="625">IFERROR((CK43/CK$11*100),"NA")</f>
        <v>0</v>
      </c>
      <c r="CL49" s="118">
        <f t="shared" si="625"/>
        <v>0.33986150643612728</v>
      </c>
      <c r="CM49" s="118">
        <f t="shared" si="625"/>
        <v>0.45906788680908578</v>
      </c>
      <c r="CN49" s="119">
        <f t="shared" si="625"/>
        <v>0.64163482329545174</v>
      </c>
      <c r="CO49" s="117"/>
      <c r="CP49" s="118"/>
      <c r="CQ49" s="118">
        <f t="shared" ref="CQ49:CT49" si="626">IFERROR((CQ43/CQ$11*100),"NA")</f>
        <v>1.6795008523466826</v>
      </c>
      <c r="CR49" s="118">
        <f t="shared" si="626"/>
        <v>2.5192512785200236</v>
      </c>
      <c r="CS49" s="118">
        <f t="shared" si="626"/>
        <v>2.8551514489893606</v>
      </c>
      <c r="CT49" s="119">
        <f t="shared" si="626"/>
        <v>3.3590017046933651</v>
      </c>
      <c r="CU49" s="117"/>
      <c r="CV49" s="118"/>
      <c r="CW49" s="118">
        <f t="shared" ref="CW49:CZ49" si="627">IFERROR((CW43/CW$11*100),"NA")</f>
        <v>0.51067707924136951</v>
      </c>
      <c r="CX49" s="118">
        <f t="shared" si="627"/>
        <v>0.66309454596879369</v>
      </c>
      <c r="CY49" s="118">
        <f t="shared" si="627"/>
        <v>0.73851762228751894</v>
      </c>
      <c r="CZ49" s="119">
        <f t="shared" si="627"/>
        <v>0.81708332678619122</v>
      </c>
      <c r="DA49" s="117"/>
      <c r="DB49" s="118"/>
      <c r="DC49" s="118">
        <f t="shared" ref="DC49:DF49" si="628">IFERROR((DC43/DC$11*100),"NA")</f>
        <v>0.66679755655739825</v>
      </c>
      <c r="DD49" s="118">
        <f t="shared" si="628"/>
        <v>0.92610771744083098</v>
      </c>
      <c r="DE49" s="118">
        <f t="shared" si="628"/>
        <v>1.074284952231364</v>
      </c>
      <c r="DF49" s="119">
        <f t="shared" si="628"/>
        <v>1.2224621870218968</v>
      </c>
      <c r="DG49" s="117"/>
      <c r="DH49" s="118"/>
      <c r="DI49" s="118">
        <f t="shared" ref="DI49:DL49" si="629">IFERROR((DI43/DI$11*100),"NA")</f>
        <v>0.30232558139534887</v>
      </c>
      <c r="DJ49" s="118">
        <f t="shared" si="629"/>
        <v>0.37209302325581395</v>
      </c>
      <c r="DK49" s="118">
        <f t="shared" si="629"/>
        <v>0.89538004249152969</v>
      </c>
      <c r="DL49" s="119">
        <f t="shared" si="629"/>
        <v>1.1487760412400134</v>
      </c>
      <c r="DM49" s="117"/>
      <c r="DN49" s="118"/>
      <c r="DO49" s="118">
        <f t="shared" ref="DO49:DR49" si="630">IFERROR((DO43/DO$11*100),"NA")</f>
        <v>0.89704664642561416</v>
      </c>
      <c r="DP49" s="118">
        <f t="shared" si="630"/>
        <v>1.1040574109853714</v>
      </c>
      <c r="DQ49" s="118">
        <f t="shared" si="630"/>
        <v>1.3799632612104364</v>
      </c>
      <c r="DR49" s="119">
        <f t="shared" si="630"/>
        <v>1.7537348871222644</v>
      </c>
      <c r="DS49" s="117"/>
      <c r="DT49" s="118"/>
      <c r="DU49" s="118">
        <f t="shared" ref="DU49:DX49" si="631">IFERROR((DU43/DU$11*100),"NA")</f>
        <v>0.12413442836450407</v>
      </c>
      <c r="DV49" s="118">
        <f t="shared" si="631"/>
        <v>0.1418679181308618</v>
      </c>
      <c r="DW49" s="118">
        <f t="shared" si="631"/>
        <v>0.36885658714024067</v>
      </c>
      <c r="DX49" s="119">
        <f t="shared" si="631"/>
        <v>0.42560375439258541</v>
      </c>
      <c r="DY49" s="117"/>
      <c r="DZ49" s="118"/>
      <c r="EA49" s="118">
        <f t="shared" ref="EA49:ED49" si="632">IFERROR((EA43/EA$11*100),"NA")</f>
        <v>0.20356505511137357</v>
      </c>
      <c r="EB49" s="118">
        <f t="shared" si="632"/>
        <v>0.40640602777219353</v>
      </c>
      <c r="EC49" s="118">
        <f t="shared" si="632"/>
        <v>0.4980466026620019</v>
      </c>
      <c r="ED49" s="119">
        <f t="shared" si="632"/>
        <v>0.59765592319440219</v>
      </c>
      <c r="EE49" s="117"/>
      <c r="EF49" s="118"/>
      <c r="EG49" s="118">
        <f t="shared" ref="EG49:EJ49" si="633">IFERROR((EG43/EG$11*100),"NA")</f>
        <v>0.20287010711447998</v>
      </c>
      <c r="EH49" s="118">
        <f t="shared" si="633"/>
        <v>0.60817398135812606</v>
      </c>
      <c r="EI49" s="118">
        <f t="shared" si="633"/>
        <v>0.42251900409936299</v>
      </c>
      <c r="EJ49" s="119">
        <f t="shared" si="633"/>
        <v>0.42251900409936299</v>
      </c>
      <c r="EK49" s="117"/>
      <c r="EL49" s="118"/>
      <c r="EM49" s="118">
        <f t="shared" ref="EM49:EP49" si="634">IFERROR((EM43/EM$11*100),"NA")</f>
        <v>8.4448251317995909E-2</v>
      </c>
      <c r="EN49" s="118">
        <f t="shared" si="634"/>
        <v>8.4448251317995909E-2</v>
      </c>
      <c r="EO49" s="118">
        <f t="shared" si="634"/>
        <v>0.10050443776058759</v>
      </c>
      <c r="EP49" s="119">
        <f t="shared" si="634"/>
        <v>0.11977212209813837</v>
      </c>
      <c r="EQ49" s="117"/>
      <c r="ER49" s="118"/>
      <c r="ES49" s="118">
        <f t="shared" ref="ES49:EV49" si="635">IFERROR((ES43/ES$11*100),"NA")</f>
        <v>0.1697274177670661</v>
      </c>
      <c r="ET49" s="118">
        <f t="shared" si="635"/>
        <v>0.27156386842730573</v>
      </c>
      <c r="EU49" s="118">
        <f t="shared" si="635"/>
        <v>0.30550935198071894</v>
      </c>
      <c r="EV49" s="119">
        <f t="shared" si="635"/>
        <v>0.40734580264095865</v>
      </c>
      <c r="EW49" s="117"/>
      <c r="EX49" s="118"/>
      <c r="EY49" s="118"/>
      <c r="EZ49" s="118"/>
      <c r="FA49" s="118"/>
      <c r="FB49" s="119"/>
    </row>
    <row r="50" spans="2:158" s="76" customFormat="1" ht="12" hidden="1" customHeight="1">
      <c r="B50" s="27" t="s">
        <v>46</v>
      </c>
      <c r="C50" s="117"/>
      <c r="D50" s="118"/>
      <c r="E50" s="118"/>
      <c r="F50" s="118"/>
      <c r="G50" s="118"/>
      <c r="H50" s="119"/>
      <c r="I50" s="117"/>
      <c r="J50" s="118"/>
      <c r="K50" s="118"/>
      <c r="L50" s="118"/>
      <c r="M50" s="118"/>
      <c r="N50" s="119"/>
      <c r="O50" s="117"/>
      <c r="P50" s="118"/>
      <c r="Q50" s="118"/>
      <c r="R50" s="118"/>
      <c r="S50" s="118"/>
      <c r="T50" s="119"/>
      <c r="U50" s="117"/>
      <c r="V50" s="118"/>
      <c r="W50" s="118"/>
      <c r="X50" s="118"/>
      <c r="Y50" s="118"/>
      <c r="Z50" s="119"/>
      <c r="AA50" s="117"/>
      <c r="AB50" s="118"/>
      <c r="AC50" s="118"/>
      <c r="AD50" s="118"/>
      <c r="AE50" s="118"/>
      <c r="AF50" s="119"/>
      <c r="AG50" s="117"/>
      <c r="AH50" s="118"/>
      <c r="AI50" s="118"/>
      <c r="AJ50" s="118"/>
      <c r="AK50" s="118"/>
      <c r="AL50" s="119"/>
      <c r="AM50" s="117"/>
      <c r="AN50" s="118"/>
      <c r="AO50" s="118"/>
      <c r="AP50" s="118"/>
      <c r="AQ50" s="118"/>
      <c r="AR50" s="119"/>
      <c r="AS50" s="117"/>
      <c r="AT50" s="118"/>
      <c r="AU50" s="118"/>
      <c r="AV50" s="118"/>
      <c r="AW50" s="118"/>
      <c r="AX50" s="119"/>
      <c r="AY50" s="117"/>
      <c r="AZ50" s="118"/>
      <c r="BA50" s="118"/>
      <c r="BB50" s="118"/>
      <c r="BC50" s="118"/>
      <c r="BD50" s="119"/>
      <c r="BE50" s="117"/>
      <c r="BF50" s="118"/>
      <c r="BG50" s="118"/>
      <c r="BH50" s="118"/>
      <c r="BI50" s="118"/>
      <c r="BJ50" s="119"/>
      <c r="BK50" s="117"/>
      <c r="BL50" s="118"/>
      <c r="BM50" s="118"/>
      <c r="BN50" s="118"/>
      <c r="BO50" s="118"/>
      <c r="BP50" s="119"/>
      <c r="BQ50" s="117"/>
      <c r="BR50" s="118"/>
      <c r="BS50" s="118"/>
      <c r="BT50" s="118"/>
      <c r="BU50" s="118"/>
      <c r="BV50" s="119"/>
      <c r="BW50" s="117"/>
      <c r="BX50" s="118"/>
      <c r="BY50" s="118"/>
      <c r="BZ50" s="118"/>
      <c r="CA50" s="118"/>
      <c r="CB50" s="119"/>
      <c r="CC50" s="117"/>
      <c r="CD50" s="118"/>
      <c r="CE50" s="118"/>
      <c r="CF50" s="118"/>
      <c r="CG50" s="118"/>
      <c r="CH50" s="119"/>
      <c r="CI50" s="117"/>
      <c r="CJ50" s="118"/>
      <c r="CK50" s="118"/>
      <c r="CL50" s="118"/>
      <c r="CM50" s="118"/>
      <c r="CN50" s="119"/>
      <c r="CO50" s="117"/>
      <c r="CP50" s="118"/>
      <c r="CQ50" s="118"/>
      <c r="CR50" s="118"/>
      <c r="CS50" s="118"/>
      <c r="CT50" s="119"/>
      <c r="CU50" s="117"/>
      <c r="CV50" s="118"/>
      <c r="CW50" s="118"/>
      <c r="CX50" s="118"/>
      <c r="CY50" s="118"/>
      <c r="CZ50" s="119"/>
      <c r="DA50" s="117"/>
      <c r="DB50" s="118"/>
      <c r="DC50" s="118"/>
      <c r="DD50" s="118"/>
      <c r="DE50" s="118"/>
      <c r="DF50" s="119"/>
      <c r="DG50" s="117"/>
      <c r="DH50" s="118"/>
      <c r="DI50" s="118"/>
      <c r="DJ50" s="118"/>
      <c r="DK50" s="118"/>
      <c r="DL50" s="119"/>
      <c r="DM50" s="117"/>
      <c r="DN50" s="118"/>
      <c r="DO50" s="118"/>
      <c r="DP50" s="118"/>
      <c r="DQ50" s="118"/>
      <c r="DR50" s="119"/>
      <c r="DS50" s="117"/>
      <c r="DT50" s="118"/>
      <c r="DU50" s="118"/>
      <c r="DV50" s="118"/>
      <c r="DW50" s="118"/>
      <c r="DX50" s="119"/>
      <c r="DY50" s="117"/>
      <c r="DZ50" s="118"/>
      <c r="EA50" s="118"/>
      <c r="EB50" s="118"/>
      <c r="EC50" s="118"/>
      <c r="ED50" s="119"/>
      <c r="EE50" s="117"/>
      <c r="EF50" s="118"/>
      <c r="EG50" s="118"/>
      <c r="EH50" s="118"/>
      <c r="EI50" s="118"/>
      <c r="EJ50" s="119"/>
      <c r="EK50" s="117"/>
      <c r="EL50" s="118"/>
      <c r="EM50" s="118"/>
      <c r="EN50" s="118"/>
      <c r="EO50" s="118"/>
      <c r="EP50" s="119"/>
      <c r="EQ50" s="117"/>
      <c r="ER50" s="118"/>
      <c r="ES50" s="118"/>
      <c r="ET50" s="118"/>
      <c r="EU50" s="118"/>
      <c r="EV50" s="119"/>
      <c r="EW50" s="117"/>
      <c r="EX50" s="118"/>
      <c r="EY50" s="118"/>
      <c r="EZ50" s="118"/>
      <c r="FA50" s="118"/>
      <c r="FB50" s="119"/>
    </row>
    <row r="51" spans="2:158" s="69" customFormat="1" ht="12.75">
      <c r="B51" s="30" t="s">
        <v>295</v>
      </c>
      <c r="C51" s="123"/>
      <c r="D51" s="124"/>
      <c r="E51" s="124"/>
      <c r="F51" s="124"/>
      <c r="G51" s="124"/>
      <c r="H51" s="125"/>
      <c r="I51" s="123"/>
      <c r="J51" s="124"/>
      <c r="K51" s="124"/>
      <c r="L51" s="124"/>
      <c r="M51" s="124"/>
      <c r="N51" s="125"/>
      <c r="O51" s="123"/>
      <c r="P51" s="124"/>
      <c r="Q51" s="124"/>
      <c r="R51" s="124"/>
      <c r="S51" s="124"/>
      <c r="T51" s="125"/>
      <c r="U51" s="123"/>
      <c r="V51" s="124"/>
      <c r="W51" s="124"/>
      <c r="X51" s="124"/>
      <c r="Y51" s="124"/>
      <c r="Z51" s="125"/>
      <c r="AA51" s="123"/>
      <c r="AB51" s="124"/>
      <c r="AC51" s="124"/>
      <c r="AD51" s="124"/>
      <c r="AE51" s="124"/>
      <c r="AF51" s="125"/>
      <c r="AG51" s="123"/>
      <c r="AH51" s="124"/>
      <c r="AI51" s="124"/>
      <c r="AJ51" s="124"/>
      <c r="AK51" s="124"/>
      <c r="AL51" s="125"/>
      <c r="AM51" s="123"/>
      <c r="AN51" s="124"/>
      <c r="AO51" s="124"/>
      <c r="AP51" s="124"/>
      <c r="AQ51" s="124"/>
      <c r="AR51" s="125"/>
      <c r="AS51" s="123"/>
      <c r="AT51" s="124"/>
      <c r="AU51" s="124"/>
      <c r="AV51" s="124"/>
      <c r="AW51" s="124"/>
      <c r="AX51" s="125"/>
      <c r="AY51" s="123"/>
      <c r="AZ51" s="124"/>
      <c r="BA51" s="124"/>
      <c r="BB51" s="124"/>
      <c r="BC51" s="124"/>
      <c r="BD51" s="125"/>
      <c r="BE51" s="123"/>
      <c r="BF51" s="124"/>
      <c r="BG51" s="124"/>
      <c r="BH51" s="124"/>
      <c r="BI51" s="124"/>
      <c r="BJ51" s="125"/>
      <c r="BK51" s="123"/>
      <c r="BL51" s="124"/>
      <c r="BM51" s="124"/>
      <c r="BN51" s="124"/>
      <c r="BO51" s="124"/>
      <c r="BP51" s="125"/>
      <c r="BQ51" s="123"/>
      <c r="BR51" s="124"/>
      <c r="BS51" s="124"/>
      <c r="BT51" s="124"/>
      <c r="BU51" s="124"/>
      <c r="BV51" s="125"/>
      <c r="BW51" s="123"/>
      <c r="BX51" s="124"/>
      <c r="BY51" s="124"/>
      <c r="BZ51" s="124"/>
      <c r="CA51" s="124"/>
      <c r="CB51" s="125"/>
      <c r="CC51" s="123"/>
      <c r="CD51" s="124"/>
      <c r="CE51" s="124"/>
      <c r="CF51" s="124"/>
      <c r="CG51" s="124"/>
      <c r="CH51" s="125"/>
      <c r="CI51" s="123"/>
      <c r="CJ51" s="124"/>
      <c r="CK51" s="124"/>
      <c r="CL51" s="124"/>
      <c r="CM51" s="124"/>
      <c r="CN51" s="125"/>
      <c r="CO51" s="123"/>
      <c r="CP51" s="124"/>
      <c r="CQ51" s="124"/>
      <c r="CR51" s="124"/>
      <c r="CS51" s="124"/>
      <c r="CT51" s="125"/>
      <c r="CU51" s="123"/>
      <c r="CV51" s="124"/>
      <c r="CW51" s="124"/>
      <c r="CX51" s="124"/>
      <c r="CY51" s="124"/>
      <c r="CZ51" s="125"/>
      <c r="DA51" s="123"/>
      <c r="DB51" s="124"/>
      <c r="DC51" s="124"/>
      <c r="DD51" s="124"/>
      <c r="DE51" s="124"/>
      <c r="DF51" s="125"/>
      <c r="DG51" s="123"/>
      <c r="DH51" s="124"/>
      <c r="DI51" s="124"/>
      <c r="DJ51" s="124"/>
      <c r="DK51" s="124"/>
      <c r="DL51" s="125"/>
      <c r="DM51" s="123"/>
      <c r="DN51" s="124"/>
      <c r="DO51" s="124"/>
      <c r="DP51" s="124"/>
      <c r="DQ51" s="124"/>
      <c r="DR51" s="125"/>
      <c r="DS51" s="123"/>
      <c r="DT51" s="124"/>
      <c r="DU51" s="124"/>
      <c r="DV51" s="124"/>
      <c r="DW51" s="124"/>
      <c r="DX51" s="125"/>
      <c r="DY51" s="123"/>
      <c r="DZ51" s="124"/>
      <c r="EA51" s="124"/>
      <c r="EB51" s="124"/>
      <c r="EC51" s="124"/>
      <c r="ED51" s="125"/>
      <c r="EE51" s="123"/>
      <c r="EF51" s="124"/>
      <c r="EG51" s="124"/>
      <c r="EH51" s="124"/>
      <c r="EI51" s="124"/>
      <c r="EJ51" s="125"/>
      <c r="EK51" s="123"/>
      <c r="EL51" s="124"/>
      <c r="EM51" s="124"/>
      <c r="EN51" s="124"/>
      <c r="EO51" s="124"/>
      <c r="EP51" s="125"/>
      <c r="EQ51" s="123"/>
      <c r="ER51" s="124"/>
      <c r="ES51" s="124"/>
      <c r="ET51" s="124"/>
      <c r="EU51" s="124"/>
      <c r="EV51" s="125"/>
      <c r="EW51" s="123"/>
      <c r="EX51" s="124"/>
      <c r="EY51" s="124"/>
      <c r="EZ51" s="124"/>
      <c r="FA51" s="124"/>
      <c r="FB51" s="125"/>
    </row>
    <row r="52" spans="2:158" s="76" customFormat="1">
      <c r="B52" s="27" t="s">
        <v>30</v>
      </c>
      <c r="C52" s="117">
        <f t="shared" ref="C52:N52" si="636">IFERROR((C28/C$26*100),"NA")</f>
        <v>15.607411800248405</v>
      </c>
      <c r="D52" s="118">
        <f t="shared" si="636"/>
        <v>11.760133029432525</v>
      </c>
      <c r="E52" s="118">
        <f t="shared" si="636"/>
        <v>13.812031327149654</v>
      </c>
      <c r="F52" s="118">
        <f t="shared" si="636"/>
        <v>14.399083505768044</v>
      </c>
      <c r="G52" s="118">
        <f t="shared" si="636"/>
        <v>13.79999999999999</v>
      </c>
      <c r="H52" s="119">
        <f t="shared" si="636"/>
        <v>14.499999999999998</v>
      </c>
      <c r="I52" s="117">
        <f t="shared" si="636"/>
        <v>15.521722921057926</v>
      </c>
      <c r="J52" s="118">
        <f t="shared" si="636"/>
        <v>12.288298914557096</v>
      </c>
      <c r="K52" s="118">
        <f t="shared" si="636"/>
        <v>13.487607725944139</v>
      </c>
      <c r="L52" s="118">
        <f t="shared" si="636"/>
        <v>17.727025463088378</v>
      </c>
      <c r="M52" s="118">
        <f t="shared" si="636"/>
        <v>15.109145093089014</v>
      </c>
      <c r="N52" s="119">
        <f t="shared" si="636"/>
        <v>15.585572971058619</v>
      </c>
      <c r="O52" s="117">
        <f t="shared" ref="O52:CX52" si="637">IFERROR((O28/O$26*100),"NA")</f>
        <v>3.4973156138797266</v>
      </c>
      <c r="P52" s="118">
        <f t="shared" si="637"/>
        <v>4.5855159627614643</v>
      </c>
      <c r="Q52" s="118">
        <f t="shared" si="637"/>
        <v>8.1083683274799192</v>
      </c>
      <c r="R52" s="118">
        <f t="shared" si="637"/>
        <v>12.006610884397386</v>
      </c>
      <c r="S52" s="118">
        <f t="shared" si="637"/>
        <v>12.556258143841983</v>
      </c>
      <c r="T52" s="119">
        <f t="shared" si="637"/>
        <v>13.220327590802841</v>
      </c>
      <c r="U52" s="117">
        <f t="shared" si="637"/>
        <v>17.765999016620832</v>
      </c>
      <c r="V52" s="118">
        <f t="shared" si="637"/>
        <v>15.504951035051146</v>
      </c>
      <c r="W52" s="118">
        <f t="shared" si="637"/>
        <v>17.978510799503685</v>
      </c>
      <c r="X52" s="118">
        <f t="shared" si="637"/>
        <v>19.744555415738034</v>
      </c>
      <c r="Y52" s="118">
        <f t="shared" si="637"/>
        <v>20.306538996245244</v>
      </c>
      <c r="Z52" s="119">
        <f t="shared" si="637"/>
        <v>20.826492852007704</v>
      </c>
      <c r="AA52" s="117">
        <f t="shared" ref="AA52:AF52" si="638">IFERROR((AA28/AA$26*100),"NA")</f>
        <v>31.813175281300349</v>
      </c>
      <c r="AB52" s="118">
        <f t="shared" si="638"/>
        <v>26.230833704268431</v>
      </c>
      <c r="AC52" s="118">
        <f t="shared" si="638"/>
        <v>20.157700470886187</v>
      </c>
      <c r="AD52" s="118">
        <f t="shared" si="638"/>
        <v>25.126007450875353</v>
      </c>
      <c r="AE52" s="118">
        <f t="shared" si="638"/>
        <v>25.469010043753997</v>
      </c>
      <c r="AF52" s="119">
        <f t="shared" si="638"/>
        <v>27.207329007622143</v>
      </c>
      <c r="AG52" s="117">
        <f t="shared" si="637"/>
        <v>13.599270856349237</v>
      </c>
      <c r="AH52" s="118">
        <f t="shared" si="637"/>
        <v>18.930506014772096</v>
      </c>
      <c r="AI52" s="118">
        <f t="shared" si="637"/>
        <v>13.691114846285524</v>
      </c>
      <c r="AJ52" s="118">
        <f t="shared" si="637"/>
        <v>16.311232107034833</v>
      </c>
      <c r="AK52" s="118">
        <f t="shared" si="637"/>
        <v>18.499999999999996</v>
      </c>
      <c r="AL52" s="119">
        <f t="shared" si="637"/>
        <v>20.3</v>
      </c>
      <c r="AM52" s="117">
        <f t="shared" si="637"/>
        <v>10.329768481883674</v>
      </c>
      <c r="AN52" s="118">
        <f t="shared" si="637"/>
        <v>12.412575541522374</v>
      </c>
      <c r="AO52" s="118">
        <f t="shared" si="637"/>
        <v>12.101706041140575</v>
      </c>
      <c r="AP52" s="118">
        <f t="shared" si="637"/>
        <v>12.523390187181279</v>
      </c>
      <c r="AQ52" s="118">
        <f t="shared" si="637"/>
        <v>13.124585580873926</v>
      </c>
      <c r="AR52" s="119">
        <f t="shared" si="637"/>
        <v>13.778881452040521</v>
      </c>
      <c r="AS52" s="117">
        <f t="shared" si="637"/>
        <v>12.917498948696398</v>
      </c>
      <c r="AT52" s="118">
        <f t="shared" si="637"/>
        <v>7.5804648092949138</v>
      </c>
      <c r="AU52" s="118">
        <f t="shared" si="637"/>
        <v>8.6064545094601019</v>
      </c>
      <c r="AV52" s="118">
        <f t="shared" si="637"/>
        <v>13.833740249910415</v>
      </c>
      <c r="AW52" s="118">
        <f t="shared" si="637"/>
        <v>11.40000000000002</v>
      </c>
      <c r="AX52" s="119">
        <f t="shared" si="637"/>
        <v>11.499999999999993</v>
      </c>
      <c r="AY52" s="117">
        <f t="shared" si="637"/>
        <v>8.2913520099052747</v>
      </c>
      <c r="AZ52" s="118">
        <f t="shared" si="637"/>
        <v>13.920456645114102</v>
      </c>
      <c r="BA52" s="118">
        <f t="shared" si="637"/>
        <v>13.389718334333567</v>
      </c>
      <c r="BB52" s="118">
        <f t="shared" si="637"/>
        <v>15.343065223085908</v>
      </c>
      <c r="BC52" s="118">
        <f t="shared" si="637"/>
        <v>15.479896919435751</v>
      </c>
      <c r="BD52" s="119">
        <f t="shared" si="637"/>
        <v>16.106365987840078</v>
      </c>
      <c r="BE52" s="117">
        <f t="shared" ref="BE52:BJ52" si="639">IFERROR((BE28/BE$26*100),"NA")</f>
        <v>28.069120281447852</v>
      </c>
      <c r="BF52" s="118">
        <f t="shared" si="639"/>
        <v>23.989430890624217</v>
      </c>
      <c r="BG52" s="118">
        <f t="shared" si="639"/>
        <v>21.479607867781045</v>
      </c>
      <c r="BH52" s="118">
        <f t="shared" si="639"/>
        <v>19.741314050942016</v>
      </c>
      <c r="BI52" s="118">
        <f t="shared" si="639"/>
        <v>18.168053407058753</v>
      </c>
      <c r="BJ52" s="119">
        <f t="shared" si="639"/>
        <v>20.006578244831765</v>
      </c>
      <c r="BK52" s="117">
        <f t="shared" si="637"/>
        <v>21.142265365592337</v>
      </c>
      <c r="BL52" s="118">
        <f t="shared" si="637"/>
        <v>21.449935667473419</v>
      </c>
      <c r="BM52" s="118">
        <f t="shared" si="637"/>
        <v>24.29179099739698</v>
      </c>
      <c r="BN52" s="118">
        <f t="shared" si="637"/>
        <v>26.65334895484915</v>
      </c>
      <c r="BO52" s="118">
        <f t="shared" si="637"/>
        <v>26.696777843079246</v>
      </c>
      <c r="BP52" s="119">
        <f t="shared" si="637"/>
        <v>26.428976565519712</v>
      </c>
      <c r="BQ52" s="117">
        <f t="shared" si="637"/>
        <v>15.527824640232875</v>
      </c>
      <c r="BR52" s="118">
        <f t="shared" si="637"/>
        <v>12.778117772355536</v>
      </c>
      <c r="BS52" s="118">
        <f t="shared" si="637"/>
        <v>11.770338319449946</v>
      </c>
      <c r="BT52" s="118">
        <f t="shared" si="637"/>
        <v>12.797187245587985</v>
      </c>
      <c r="BU52" s="118">
        <f t="shared" si="637"/>
        <v>13.47458713514659</v>
      </c>
      <c r="BV52" s="119">
        <f t="shared" si="637"/>
        <v>13.802192441561278</v>
      </c>
      <c r="BW52" s="117">
        <f t="shared" si="637"/>
        <v>16.063480658415102</v>
      </c>
      <c r="BX52" s="118">
        <f t="shared" si="637"/>
        <v>13.668238896555509</v>
      </c>
      <c r="BY52" s="118">
        <f t="shared" si="637"/>
        <v>9.2246837883467041</v>
      </c>
      <c r="BZ52" s="118">
        <f t="shared" si="637"/>
        <v>13.183390925260072</v>
      </c>
      <c r="CA52" s="118">
        <f t="shared" si="637"/>
        <v>13.679999999999994</v>
      </c>
      <c r="CB52" s="119">
        <f t="shared" si="637"/>
        <v>14.399999999999993</v>
      </c>
      <c r="CC52" s="117">
        <f t="shared" si="637"/>
        <v>13.501659223730275</v>
      </c>
      <c r="CD52" s="118">
        <f t="shared" si="637"/>
        <v>11.267972213022734</v>
      </c>
      <c r="CE52" s="118">
        <f t="shared" si="637"/>
        <v>10.74641942498352</v>
      </c>
      <c r="CF52" s="118">
        <f t="shared" si="637"/>
        <v>11.675449601633014</v>
      </c>
      <c r="CG52" s="118">
        <f t="shared" si="637"/>
        <v>11.695460769080762</v>
      </c>
      <c r="CH52" s="119">
        <f t="shared" si="637"/>
        <v>12.830738513772481</v>
      </c>
      <c r="CI52" s="117">
        <f t="shared" ref="CI52:CN52" si="640">IFERROR((CI28/CI$26*100),"NA")</f>
        <v>27.13801730365541</v>
      </c>
      <c r="CJ52" s="118">
        <f t="shared" si="640"/>
        <v>26.845075588898826</v>
      </c>
      <c r="CK52" s="118">
        <f t="shared" si="640"/>
        <v>28.493671686831192</v>
      </c>
      <c r="CL52" s="118">
        <f t="shared" si="640"/>
        <v>28.532630342978727</v>
      </c>
      <c r="CM52" s="118">
        <f t="shared" si="640"/>
        <v>29.111760803515775</v>
      </c>
      <c r="CN52" s="119">
        <f t="shared" si="640"/>
        <v>30.34944400279629</v>
      </c>
      <c r="CO52" s="117">
        <f t="shared" si="637"/>
        <v>13.049189610205786</v>
      </c>
      <c r="CP52" s="118">
        <f t="shared" si="637"/>
        <v>11.518946353059118</v>
      </c>
      <c r="CQ52" s="118">
        <f t="shared" si="637"/>
        <v>11.791608799120853</v>
      </c>
      <c r="CR52" s="118">
        <f t="shared" si="637"/>
        <v>14.0317954106876</v>
      </c>
      <c r="CS52" s="118">
        <f t="shared" si="637"/>
        <v>14.607265085797644</v>
      </c>
      <c r="CT52" s="119">
        <f t="shared" si="637"/>
        <v>14.808176992416916</v>
      </c>
      <c r="CU52" s="117">
        <f t="shared" si="637"/>
        <v>15.289395296397485</v>
      </c>
      <c r="CV52" s="118">
        <f t="shared" si="637"/>
        <v>12.161000392130127</v>
      </c>
      <c r="CW52" s="118">
        <f t="shared" si="637"/>
        <v>12.290911068304158</v>
      </c>
      <c r="CX52" s="118">
        <f t="shared" si="637"/>
        <v>13.26506331934309</v>
      </c>
      <c r="CY52" s="118">
        <f t="shared" ref="CY52:EV52" si="641">IFERROR((CY28/CY$26*100),"NA")</f>
        <v>13.892766749131663</v>
      </c>
      <c r="CZ52" s="119">
        <f t="shared" si="641"/>
        <v>13.769873502553192</v>
      </c>
      <c r="DA52" s="117">
        <f t="shared" si="641"/>
        <v>7.6047291536406521</v>
      </c>
      <c r="DB52" s="118">
        <f t="shared" si="641"/>
        <v>6.4601074609022096</v>
      </c>
      <c r="DC52" s="118">
        <f t="shared" si="641"/>
        <v>11.058534801566424</v>
      </c>
      <c r="DD52" s="118">
        <f t="shared" si="641"/>
        <v>13.059731478335406</v>
      </c>
      <c r="DE52" s="118">
        <f t="shared" si="641"/>
        <v>13.970406739551045</v>
      </c>
      <c r="DF52" s="119">
        <f t="shared" si="641"/>
        <v>14.448411253132138</v>
      </c>
      <c r="DG52" s="117">
        <f t="shared" ref="DG52:ED52" si="642">IFERROR((DG28/DG$26*100),"NA")</f>
        <v>8.0515242593387715</v>
      </c>
      <c r="DH52" s="118">
        <f t="shared" si="642"/>
        <v>7.3687721279474605</v>
      </c>
      <c r="DI52" s="118">
        <f t="shared" si="642"/>
        <v>7.9151283106042278</v>
      </c>
      <c r="DJ52" s="118">
        <f t="shared" si="642"/>
        <v>9.1584789197880045</v>
      </c>
      <c r="DK52" s="118">
        <f t="shared" si="642"/>
        <v>9.7542278201085839</v>
      </c>
      <c r="DL52" s="119">
        <f t="shared" si="642"/>
        <v>10.357955346110735</v>
      </c>
      <c r="DM52" s="117">
        <f t="shared" ref="DM52:DR52" si="643">IFERROR((DM28/DM$26*100),"NA")</f>
        <v>10.850652489125181</v>
      </c>
      <c r="DN52" s="118">
        <f t="shared" si="643"/>
        <v>12.95989352262643</v>
      </c>
      <c r="DO52" s="118">
        <f t="shared" si="643"/>
        <v>11.205323161638839</v>
      </c>
      <c r="DP52" s="118">
        <f t="shared" si="643"/>
        <v>12.165821150902033</v>
      </c>
      <c r="DQ52" s="118">
        <f t="shared" si="643"/>
        <v>12.245703457680621</v>
      </c>
      <c r="DR52" s="119">
        <f t="shared" si="643"/>
        <v>13.301837609140318</v>
      </c>
      <c r="DS52" s="117">
        <f t="shared" si="642"/>
        <v>18.203956026007241</v>
      </c>
      <c r="DT52" s="118">
        <f t="shared" si="642"/>
        <v>10.61148062403969</v>
      </c>
      <c r="DU52" s="118">
        <f t="shared" si="642"/>
        <v>10.383640828389513</v>
      </c>
      <c r="DV52" s="118">
        <f t="shared" si="642"/>
        <v>17.084048327301506</v>
      </c>
      <c r="DW52" s="118">
        <f t="shared" si="642"/>
        <v>15.313423923057654</v>
      </c>
      <c r="DX52" s="119">
        <f t="shared" si="642"/>
        <v>15.635273383788654</v>
      </c>
      <c r="DY52" s="117">
        <f t="shared" si="642"/>
        <v>28.15654727702228</v>
      </c>
      <c r="DZ52" s="118">
        <f t="shared" si="642"/>
        <v>26.240988623136719</v>
      </c>
      <c r="EA52" s="118">
        <f t="shared" si="642"/>
        <v>26.006065940473039</v>
      </c>
      <c r="EB52" s="118">
        <f t="shared" si="642"/>
        <v>28.325235447826575</v>
      </c>
      <c r="EC52" s="118">
        <f t="shared" si="642"/>
        <v>28.803007006582646</v>
      </c>
      <c r="ED52" s="119">
        <f t="shared" si="642"/>
        <v>28.782202835322547</v>
      </c>
      <c r="EE52" s="117">
        <f t="shared" si="641"/>
        <v>12.23215459892571</v>
      </c>
      <c r="EF52" s="118">
        <f t="shared" si="641"/>
        <v>8.9110782614354136</v>
      </c>
      <c r="EG52" s="118">
        <f t="shared" si="641"/>
        <v>9.2001701780953127</v>
      </c>
      <c r="EH52" s="118">
        <f t="shared" si="641"/>
        <v>13.6118520184276</v>
      </c>
      <c r="EI52" s="118">
        <f t="shared" si="641"/>
        <v>13.75855260866475</v>
      </c>
      <c r="EJ52" s="119">
        <f t="shared" si="641"/>
        <v>14.000596372008282</v>
      </c>
      <c r="EK52" s="117">
        <f t="shared" ref="EK52:EP52" si="644">IFERROR((EK28/EK$26*100),"NA")</f>
        <v>10.433498978348899</v>
      </c>
      <c r="EL52" s="118">
        <f t="shared" si="644"/>
        <v>11.530572977715073</v>
      </c>
      <c r="EM52" s="118">
        <f t="shared" si="644"/>
        <v>12.609612631865938</v>
      </c>
      <c r="EN52" s="118">
        <f t="shared" si="644"/>
        <v>11.541633585607883</v>
      </c>
      <c r="EO52" s="118">
        <f t="shared" si="644"/>
        <v>12.904978989427127</v>
      </c>
      <c r="EP52" s="119">
        <f t="shared" si="644"/>
        <v>13.65490950975399</v>
      </c>
      <c r="EQ52" s="117">
        <f t="shared" si="641"/>
        <v>8.5283817715727199</v>
      </c>
      <c r="ER52" s="118">
        <f t="shared" si="641"/>
        <v>9.3376303266417882</v>
      </c>
      <c r="ES52" s="118">
        <f t="shared" si="641"/>
        <v>10.128519540269988</v>
      </c>
      <c r="ET52" s="118">
        <f t="shared" si="641"/>
        <v>11.058878027918222</v>
      </c>
      <c r="EU52" s="118">
        <f t="shared" si="641"/>
        <v>12.119999999999997</v>
      </c>
      <c r="EV52" s="119">
        <f t="shared" si="641"/>
        <v>12.599999999999998</v>
      </c>
      <c r="EW52" s="117">
        <f t="shared" ref="EW52:FB52" ca="1" si="645">IFERROR((EW28/EW$26*100),"NA")</f>
        <v>12.218943881901858</v>
      </c>
      <c r="EX52" s="118">
        <f t="shared" ca="1" si="645"/>
        <v>10.092108389720321</v>
      </c>
      <c r="EY52" s="118">
        <f t="shared" ca="1" si="645"/>
        <v>10.909446428947527</v>
      </c>
      <c r="EZ52" s="118">
        <f t="shared" ca="1" si="645"/>
        <v>13.755690146728869</v>
      </c>
      <c r="FA52" s="118">
        <f t="shared" ca="1" si="645"/>
        <v>14.031258343896127</v>
      </c>
      <c r="FB52" s="119">
        <f t="shared" ca="1" si="645"/>
        <v>14.444250365788278</v>
      </c>
    </row>
    <row r="53" spans="2:158" s="76" customFormat="1">
      <c r="B53" s="27" t="s">
        <v>34</v>
      </c>
      <c r="C53" s="117">
        <f t="shared" ref="C53:N53" si="646">IFERROR((C32/C$26*100),"NA")</f>
        <v>9.0497756542950203</v>
      </c>
      <c r="D53" s="118">
        <f t="shared" si="646"/>
        <v>5.8792615302524611</v>
      </c>
      <c r="E53" s="118">
        <f t="shared" si="646"/>
        <v>7.3689997573668604</v>
      </c>
      <c r="F53" s="118">
        <f t="shared" si="646"/>
        <v>8.0447234975977437</v>
      </c>
      <c r="G53" s="118">
        <f t="shared" si="646"/>
        <v>7.699313003931767</v>
      </c>
      <c r="H53" s="119">
        <f t="shared" si="646"/>
        <v>8.2017006903791021</v>
      </c>
      <c r="I53" s="117">
        <f t="shared" si="646"/>
        <v>3.8053168753062478</v>
      </c>
      <c r="J53" s="118">
        <f t="shared" si="646"/>
        <v>3.0692154966745688</v>
      </c>
      <c r="K53" s="118">
        <f t="shared" si="646"/>
        <v>4.1884742718941448</v>
      </c>
      <c r="L53" s="118">
        <f t="shared" si="646"/>
        <v>7.1872681058146091</v>
      </c>
      <c r="M53" s="118">
        <f t="shared" si="646"/>
        <v>6.3727885221945693</v>
      </c>
      <c r="N53" s="119">
        <f t="shared" si="646"/>
        <v>7.332815304907653</v>
      </c>
      <c r="O53" s="117">
        <f t="shared" ref="O53:CX53" si="647">IFERROR((O32/O$26*100),"NA")</f>
        <v>-1.9899857291994623</v>
      </c>
      <c r="P53" s="118">
        <f t="shared" si="647"/>
        <v>7.9454166083877925E-2</v>
      </c>
      <c r="Q53" s="118">
        <f t="shared" si="647"/>
        <v>3.6652656071506868</v>
      </c>
      <c r="R53" s="118">
        <f t="shared" si="647"/>
        <v>6.9918575480103602</v>
      </c>
      <c r="S53" s="118">
        <f t="shared" si="647"/>
        <v>8.2041960106538223</v>
      </c>
      <c r="T53" s="119">
        <f t="shared" si="647"/>
        <v>8.9381866789141693</v>
      </c>
      <c r="U53" s="117">
        <f t="shared" si="647"/>
        <v>17.508402700976312</v>
      </c>
      <c r="V53" s="118">
        <f t="shared" si="647"/>
        <v>16.095974276893351</v>
      </c>
      <c r="W53" s="118">
        <f t="shared" si="647"/>
        <v>16.636314223281236</v>
      </c>
      <c r="X53" s="118">
        <f t="shared" si="647"/>
        <v>17.250084647656497</v>
      </c>
      <c r="Y53" s="118">
        <f t="shared" si="647"/>
        <v>16.53995148160277</v>
      </c>
      <c r="Z53" s="119">
        <f t="shared" si="647"/>
        <v>17.992940648426391</v>
      </c>
      <c r="AA53" s="117">
        <f t="shared" ref="AA53:AF53" si="648">IFERROR((AA32/AA$26*100),"NA")</f>
        <v>20.410949162126478</v>
      </c>
      <c r="AB53" s="118">
        <f t="shared" si="648"/>
        <v>17.537487700380332</v>
      </c>
      <c r="AC53" s="118">
        <f t="shared" si="648"/>
        <v>10.569851844687594</v>
      </c>
      <c r="AD53" s="118">
        <f t="shared" si="648"/>
        <v>15.657194733382196</v>
      </c>
      <c r="AE53" s="118">
        <f t="shared" si="648"/>
        <v>15.800134986826475</v>
      </c>
      <c r="AF53" s="119">
        <f t="shared" si="648"/>
        <v>17.738357129852719</v>
      </c>
      <c r="AG53" s="117">
        <f t="shared" si="647"/>
        <v>1.3829519270225119</v>
      </c>
      <c r="AH53" s="118">
        <f t="shared" si="647"/>
        <v>9.4393474553960903</v>
      </c>
      <c r="AI53" s="118">
        <f t="shared" si="647"/>
        <v>4.3992494364964401</v>
      </c>
      <c r="AJ53" s="118">
        <f t="shared" si="647"/>
        <v>5.8588690231028799</v>
      </c>
      <c r="AK53" s="118">
        <f t="shared" si="647"/>
        <v>9.1631221665784519</v>
      </c>
      <c r="AL53" s="119">
        <f t="shared" si="647"/>
        <v>10.940358084896516</v>
      </c>
      <c r="AM53" s="117">
        <f t="shared" si="647"/>
        <v>10.176905960714871</v>
      </c>
      <c r="AN53" s="118">
        <f t="shared" si="647"/>
        <v>10.331364161064711</v>
      </c>
      <c r="AO53" s="118">
        <f t="shared" si="647"/>
        <v>9.5416395946226551</v>
      </c>
      <c r="AP53" s="118">
        <f t="shared" si="647"/>
        <v>10.939515836795522</v>
      </c>
      <c r="AQ53" s="118">
        <f t="shared" si="647"/>
        <v>12.175411822235569</v>
      </c>
      <c r="AR53" s="119">
        <f t="shared" si="647"/>
        <v>12.642641094727198</v>
      </c>
      <c r="AS53" s="117">
        <f t="shared" si="647"/>
        <v>6.0735662530421219</v>
      </c>
      <c r="AT53" s="118">
        <f t="shared" si="647"/>
        <v>0.84761979599052018</v>
      </c>
      <c r="AU53" s="118">
        <f t="shared" si="647"/>
        <v>1.8545431241877655</v>
      </c>
      <c r="AV53" s="118">
        <f t="shared" si="647"/>
        <v>5.738791848218181</v>
      </c>
      <c r="AW53" s="118">
        <f t="shared" si="647"/>
        <v>4.6300325584814992</v>
      </c>
      <c r="AX53" s="119">
        <f t="shared" si="647"/>
        <v>5.2900792996991495</v>
      </c>
      <c r="AY53" s="117">
        <f t="shared" si="647"/>
        <v>1.7624965889055595</v>
      </c>
      <c r="AZ53" s="118">
        <f t="shared" si="647"/>
        <v>5.96293790148707</v>
      </c>
      <c r="BA53" s="118">
        <f t="shared" si="647"/>
        <v>7.8019766718407952</v>
      </c>
      <c r="BB53" s="118">
        <f t="shared" si="647"/>
        <v>8.5948276298660851</v>
      </c>
      <c r="BC53" s="118">
        <f t="shared" si="647"/>
        <v>9.505299475179255</v>
      </c>
      <c r="BD53" s="119">
        <f t="shared" si="647"/>
        <v>10.149458147535336</v>
      </c>
      <c r="BE53" s="117">
        <f t="shared" ref="BE53:BJ53" si="649">IFERROR((BE32/BE$26*100),"NA")</f>
        <v>6.2575584140103055</v>
      </c>
      <c r="BF53" s="118">
        <f t="shared" si="649"/>
        <v>7.2719279560194447</v>
      </c>
      <c r="BG53" s="118">
        <f t="shared" si="649"/>
        <v>7.8046251492490244</v>
      </c>
      <c r="BH53" s="118">
        <f t="shared" si="649"/>
        <v>6.8391944161402609</v>
      </c>
      <c r="BI53" s="118">
        <f t="shared" si="649"/>
        <v>6.7984967946953798</v>
      </c>
      <c r="BJ53" s="119">
        <f t="shared" si="649"/>
        <v>9.0029137855977179</v>
      </c>
      <c r="BK53" s="117">
        <f t="shared" si="647"/>
        <v>15.965619986092195</v>
      </c>
      <c r="BL53" s="118">
        <f t="shared" si="647"/>
        <v>16.555627639583822</v>
      </c>
      <c r="BM53" s="118">
        <f t="shared" si="647"/>
        <v>20.555590826684732</v>
      </c>
      <c r="BN53" s="118">
        <f t="shared" si="647"/>
        <v>24.645836336286397</v>
      </c>
      <c r="BO53" s="118">
        <f t="shared" si="647"/>
        <v>24.18316891881231</v>
      </c>
      <c r="BP53" s="119">
        <f t="shared" si="647"/>
        <v>24.045625588908607</v>
      </c>
      <c r="BQ53" s="117">
        <f t="shared" si="647"/>
        <v>7.7661138983453117</v>
      </c>
      <c r="BR53" s="118">
        <f t="shared" si="647"/>
        <v>6.4315903098353457</v>
      </c>
      <c r="BS53" s="118">
        <f t="shared" si="647"/>
        <v>5.5368454606445541</v>
      </c>
      <c r="BT53" s="118">
        <f t="shared" si="647"/>
        <v>6.5093727308002016</v>
      </c>
      <c r="BU53" s="118">
        <f t="shared" si="647"/>
        <v>7.4429396444197602</v>
      </c>
      <c r="BV53" s="119">
        <f t="shared" si="647"/>
        <v>8.3295174114303787</v>
      </c>
      <c r="BW53" s="117">
        <f t="shared" si="647"/>
        <v>12.43680874541303</v>
      </c>
      <c r="BX53" s="118">
        <f t="shared" si="647"/>
        <v>10.100856144397984</v>
      </c>
      <c r="BY53" s="118">
        <f t="shared" si="647"/>
        <v>8.0348177044840057</v>
      </c>
      <c r="BZ53" s="118">
        <f t="shared" si="647"/>
        <v>11.854520307086634</v>
      </c>
      <c r="CA53" s="118">
        <f t="shared" si="647"/>
        <v>12.494098996196772</v>
      </c>
      <c r="CB53" s="119">
        <f t="shared" si="647"/>
        <v>13.567343515644215</v>
      </c>
      <c r="CC53" s="117">
        <f t="shared" si="647"/>
        <v>7.5519578043271158</v>
      </c>
      <c r="CD53" s="118">
        <f t="shared" si="647"/>
        <v>6.7717436761317762</v>
      </c>
      <c r="CE53" s="118">
        <f t="shared" si="647"/>
        <v>6.1926695097906705</v>
      </c>
      <c r="CF53" s="118">
        <f t="shared" si="647"/>
        <v>6.5690156520697469</v>
      </c>
      <c r="CG53" s="118">
        <f t="shared" si="647"/>
        <v>6.8042845253866391</v>
      </c>
      <c r="CH53" s="119">
        <f t="shared" si="647"/>
        <v>7.7881040151872973</v>
      </c>
      <c r="CI53" s="117">
        <f t="shared" ref="CI53:CN53" si="650">IFERROR((CI32/CI$26*100),"NA")</f>
        <v>14.778566163545914</v>
      </c>
      <c r="CJ53" s="118">
        <f t="shared" si="650"/>
        <v>16.543569591821026</v>
      </c>
      <c r="CK53" s="118">
        <f t="shared" si="650"/>
        <v>17.442621490507015</v>
      </c>
      <c r="CL53" s="118">
        <f t="shared" si="650"/>
        <v>17.889875969989884</v>
      </c>
      <c r="CM53" s="118">
        <f t="shared" si="650"/>
        <v>19.240725970743867</v>
      </c>
      <c r="CN53" s="119">
        <f t="shared" si="650"/>
        <v>21.484947218272335</v>
      </c>
      <c r="CO53" s="117">
        <f t="shared" si="647"/>
        <v>9.6238029052022149</v>
      </c>
      <c r="CP53" s="118">
        <f t="shared" si="647"/>
        <v>8.4560788388765786</v>
      </c>
      <c r="CQ53" s="118">
        <f t="shared" si="647"/>
        <v>8.6097442291451269</v>
      </c>
      <c r="CR53" s="118">
        <f t="shared" si="647"/>
        <v>10.91605901842893</v>
      </c>
      <c r="CS53" s="118">
        <f t="shared" si="647"/>
        <v>11.30942038161518</v>
      </c>
      <c r="CT53" s="119">
        <f t="shared" si="647"/>
        <v>11.889677761487741</v>
      </c>
      <c r="CU53" s="117">
        <f t="shared" si="647"/>
        <v>9.1541012329816578</v>
      </c>
      <c r="CV53" s="118">
        <f t="shared" si="647"/>
        <v>8.8601334488380932</v>
      </c>
      <c r="CW53" s="118">
        <f t="shared" si="647"/>
        <v>9.3373066419523667</v>
      </c>
      <c r="CX53" s="118">
        <f t="shared" si="647"/>
        <v>10.739191876136752</v>
      </c>
      <c r="CY53" s="118">
        <f t="shared" ref="CY53:EV53" si="651">IFERROR((CY32/CY$26*100),"NA")</f>
        <v>11.038640995651265</v>
      </c>
      <c r="CZ53" s="119">
        <f t="shared" si="651"/>
        <v>11.112715248988518</v>
      </c>
      <c r="DA53" s="117">
        <f t="shared" si="651"/>
        <v>6.2369976695276534</v>
      </c>
      <c r="DB53" s="118">
        <f t="shared" si="651"/>
        <v>4.3920624749518282</v>
      </c>
      <c r="DC53" s="118">
        <f t="shared" si="651"/>
        <v>6.9788928121719547</v>
      </c>
      <c r="DD53" s="118">
        <f t="shared" si="651"/>
        <v>9.508227229726586</v>
      </c>
      <c r="DE53" s="118">
        <f t="shared" si="651"/>
        <v>10.019473804562862</v>
      </c>
      <c r="DF53" s="119">
        <f t="shared" si="651"/>
        <v>10.515615369371613</v>
      </c>
      <c r="DG53" s="117">
        <f t="shared" ref="DG53:ED53" si="652">IFERROR((DG32/DG$26*100),"NA")</f>
        <v>1.8188063546586517</v>
      </c>
      <c r="DH53" s="118">
        <f t="shared" si="652"/>
        <v>1.2916633481165041</v>
      </c>
      <c r="DI53" s="118">
        <f t="shared" si="652"/>
        <v>1.9475537929174151</v>
      </c>
      <c r="DJ53" s="118">
        <f t="shared" si="652"/>
        <v>2.5491919670024994</v>
      </c>
      <c r="DK53" s="118">
        <f t="shared" si="652"/>
        <v>3.6234401840628023</v>
      </c>
      <c r="DL53" s="119">
        <f t="shared" si="652"/>
        <v>4.2000233487093723</v>
      </c>
      <c r="DM53" s="117">
        <f t="shared" ref="DM53:DR53" si="653">IFERROR((DM32/DM$26*100),"NA")</f>
        <v>6.1382310294828422</v>
      </c>
      <c r="DN53" s="118">
        <f t="shared" si="653"/>
        <v>8.287488908606921</v>
      </c>
      <c r="DO53" s="118">
        <f t="shared" si="653"/>
        <v>6.8903703745624751</v>
      </c>
      <c r="DP53" s="118">
        <f t="shared" si="653"/>
        <v>7.6642752078768046</v>
      </c>
      <c r="DQ53" s="118">
        <f t="shared" si="653"/>
        <v>7.8990191320634224</v>
      </c>
      <c r="DR53" s="119">
        <f t="shared" si="653"/>
        <v>8.7291457019092107</v>
      </c>
      <c r="DS53" s="117">
        <f t="shared" si="652"/>
        <v>7.9011012058881906</v>
      </c>
      <c r="DT53" s="118">
        <f t="shared" si="652"/>
        <v>3.4645633420166537</v>
      </c>
      <c r="DU53" s="118">
        <f t="shared" si="652"/>
        <v>3.3420692352826187</v>
      </c>
      <c r="DV53" s="118">
        <f t="shared" si="652"/>
        <v>8.4064805431606686</v>
      </c>
      <c r="DW53" s="118">
        <f t="shared" si="652"/>
        <v>7.2116310445746148</v>
      </c>
      <c r="DX53" s="119">
        <f t="shared" si="652"/>
        <v>7.7229988347705323</v>
      </c>
      <c r="DY53" s="117">
        <f t="shared" si="652"/>
        <v>14.373922489304261</v>
      </c>
      <c r="DZ53" s="118">
        <f t="shared" si="652"/>
        <v>15.950818826266605</v>
      </c>
      <c r="EA53" s="118">
        <f t="shared" si="652"/>
        <v>14.871939739853621</v>
      </c>
      <c r="EB53" s="118">
        <f t="shared" si="652"/>
        <v>16.468901818287829</v>
      </c>
      <c r="EC53" s="118">
        <f t="shared" si="652"/>
        <v>16.566243481208666</v>
      </c>
      <c r="ED53" s="119">
        <f t="shared" si="652"/>
        <v>16.984893394356273</v>
      </c>
      <c r="EE53" s="117">
        <f t="shared" si="651"/>
        <v>8.6398205019565313E-2</v>
      </c>
      <c r="EF53" s="118">
        <f t="shared" si="651"/>
        <v>-3.8828333422277037</v>
      </c>
      <c r="EG53" s="118">
        <f t="shared" si="651"/>
        <v>0.23810365480842083</v>
      </c>
      <c r="EH53" s="118">
        <f t="shared" si="651"/>
        <v>5.134695328812291</v>
      </c>
      <c r="EI53" s="118">
        <f t="shared" si="651"/>
        <v>4.8940178523291387</v>
      </c>
      <c r="EJ53" s="119">
        <f t="shared" si="651"/>
        <v>5.0479650965652185</v>
      </c>
      <c r="EK53" s="117">
        <f t="shared" ref="EK53:EP53" si="654">IFERROR((EK32/EK$26*100),"NA")</f>
        <v>5.0631801112313957</v>
      </c>
      <c r="EL53" s="118">
        <f t="shared" si="654"/>
        <v>5.8491028243433547</v>
      </c>
      <c r="EM53" s="118">
        <f t="shared" si="654"/>
        <v>5.2325908811585906</v>
      </c>
      <c r="EN53" s="118">
        <f t="shared" si="654"/>
        <v>3.9370667602560201</v>
      </c>
      <c r="EO53" s="118">
        <f t="shared" si="654"/>
        <v>6.0532932975742142</v>
      </c>
      <c r="EP53" s="119">
        <f t="shared" si="654"/>
        <v>6.6098751909383875</v>
      </c>
      <c r="EQ53" s="117">
        <f t="shared" si="651"/>
        <v>3.6538523534166498</v>
      </c>
      <c r="ER53" s="118">
        <f t="shared" si="651"/>
        <v>4.3297445671824333</v>
      </c>
      <c r="ES53" s="118">
        <f t="shared" si="651"/>
        <v>5.4672648637220389</v>
      </c>
      <c r="ET53" s="118">
        <f t="shared" si="651"/>
        <v>6.5551855041969791</v>
      </c>
      <c r="EU53" s="118">
        <f t="shared" si="651"/>
        <v>7.4974247781186261</v>
      </c>
      <c r="EV53" s="119">
        <f t="shared" si="651"/>
        <v>8.0697581920027055</v>
      </c>
      <c r="EW53" s="117">
        <f t="shared" ref="EW53:FB53" ca="1" si="655">IFERROR((EW32/EW$26*100),"NA")</f>
        <v>4.3665770668380466</v>
      </c>
      <c r="EX53" s="118">
        <f t="shared" ca="1" si="655"/>
        <v>2.5725990628160766</v>
      </c>
      <c r="EY53" s="118">
        <f t="shared" ca="1" si="655"/>
        <v>4.6128462156410217</v>
      </c>
      <c r="EZ53" s="118">
        <f t="shared" ca="1" si="655"/>
        <v>7.4897196473725822</v>
      </c>
      <c r="FA53" s="118">
        <f t="shared" ca="1" si="655"/>
        <v>7.7363804719305165</v>
      </c>
      <c r="FB53" s="119">
        <f t="shared" ca="1" si="655"/>
        <v>8.2294098912786762</v>
      </c>
    </row>
    <row r="54" spans="2:158" s="76" customFormat="1">
      <c r="B54" s="27" t="s">
        <v>292</v>
      </c>
      <c r="C54" s="117">
        <v>16.451581325396937</v>
      </c>
      <c r="D54" s="118">
        <v>11.670176279582032</v>
      </c>
      <c r="E54" s="118">
        <v>14.50441468274923</v>
      </c>
      <c r="F54" s="118">
        <v>14.182549480245065</v>
      </c>
      <c r="G54" s="118">
        <v>13.520278639618258</v>
      </c>
      <c r="H54" s="119">
        <v>14.147591252716744</v>
      </c>
      <c r="I54" s="117">
        <v>6.1538423506438278</v>
      </c>
      <c r="J54" s="118">
        <v>5.5436000889836228</v>
      </c>
      <c r="K54" s="118">
        <v>8.4588228917683601</v>
      </c>
      <c r="L54" s="118">
        <v>13.775966513019824</v>
      </c>
      <c r="M54" s="118">
        <v>11.603137908481377</v>
      </c>
      <c r="N54" s="119">
        <v>13.149003364431577</v>
      </c>
      <c r="O54" s="117">
        <v>-4.2762812849290146</v>
      </c>
      <c r="P54" s="118">
        <v>0.24077308328645305</v>
      </c>
      <c r="Q54" s="118">
        <v>16.809033127832087</v>
      </c>
      <c r="R54" s="118">
        <v>31.127194533384149</v>
      </c>
      <c r="S54" s="118">
        <v>35.927651129172865</v>
      </c>
      <c r="T54" s="119">
        <v>36.798734171238848</v>
      </c>
      <c r="U54" s="117">
        <v>21.525646636493061</v>
      </c>
      <c r="V54" s="118">
        <v>20.482275020220012</v>
      </c>
      <c r="W54" s="118">
        <v>23.266146664552558</v>
      </c>
      <c r="X54" s="118">
        <v>30.657379058655248</v>
      </c>
      <c r="Y54" s="118">
        <v>31.588712246988386</v>
      </c>
      <c r="Z54" s="119">
        <v>37.449675312939199</v>
      </c>
      <c r="AA54" s="117">
        <v>21.379347934702615</v>
      </c>
      <c r="AB54" s="118">
        <v>22.909334322594006</v>
      </c>
      <c r="AC54" s="118">
        <v>14.620638506038267</v>
      </c>
      <c r="AD54" s="118">
        <v>18.024261659730712</v>
      </c>
      <c r="AE54" s="118">
        <v>17.198808242916559</v>
      </c>
      <c r="AF54" s="119">
        <v>19.460323465444539</v>
      </c>
      <c r="AG54" s="117">
        <v>1.6479270302772107</v>
      </c>
      <c r="AH54" s="118">
        <v>16.477259027235871</v>
      </c>
      <c r="AI54" s="118">
        <v>8.5560069899519426</v>
      </c>
      <c r="AJ54" s="118">
        <v>13.243170980079574</v>
      </c>
      <c r="AK54" s="118">
        <v>21.157163301018318</v>
      </c>
      <c r="AL54" s="119">
        <v>24.395166608119904</v>
      </c>
      <c r="AM54" s="117">
        <v>10.360538963888871</v>
      </c>
      <c r="AN54" s="118">
        <v>11.869308884819338</v>
      </c>
      <c r="AO54" s="118">
        <v>13.128983856280716</v>
      </c>
      <c r="AP54" s="118">
        <v>15.859879694606319</v>
      </c>
      <c r="AQ54" s="118">
        <v>17.212098510109019</v>
      </c>
      <c r="AR54" s="119">
        <v>18.580323135437251</v>
      </c>
      <c r="AS54" s="117">
        <v>14.850851677288951</v>
      </c>
      <c r="AT54" s="118">
        <v>2.4090123610130658</v>
      </c>
      <c r="AU54" s="118">
        <v>6.2522425954784504</v>
      </c>
      <c r="AV54" s="118">
        <v>18.320998540106757</v>
      </c>
      <c r="AW54" s="118">
        <v>14.425137185691852</v>
      </c>
      <c r="AX54" s="119">
        <v>16.035076516723748</v>
      </c>
      <c r="AY54" s="117">
        <v>2.2350686085763609</v>
      </c>
      <c r="AZ54" s="118">
        <v>7.9845362974858922</v>
      </c>
      <c r="BA54" s="118">
        <v>13.266733925077808</v>
      </c>
      <c r="BB54" s="118">
        <v>14.38927310655628</v>
      </c>
      <c r="BC54" s="118">
        <v>14.186424091502268</v>
      </c>
      <c r="BD54" s="119">
        <v>15.468676219391725</v>
      </c>
      <c r="BE54" s="117">
        <v>11.315966435692768</v>
      </c>
      <c r="BF54" s="118">
        <v>15.13215287765542</v>
      </c>
      <c r="BG54" s="118">
        <v>19.720535111746212</v>
      </c>
      <c r="BH54" s="118">
        <v>20.064217997524835</v>
      </c>
      <c r="BI54" s="118">
        <v>14.090096134892224</v>
      </c>
      <c r="BJ54" s="119">
        <v>15.377768366502071</v>
      </c>
      <c r="BK54" s="117">
        <v>12.912582713718088</v>
      </c>
      <c r="BL54" s="118">
        <v>13.944909870851982</v>
      </c>
      <c r="BM54" s="118">
        <v>21.116823222316757</v>
      </c>
      <c r="BN54" s="118">
        <v>24.222282628108076</v>
      </c>
      <c r="BO54" s="118">
        <v>21.933385474124162</v>
      </c>
      <c r="BP54" s="119">
        <v>21.248430218090885</v>
      </c>
      <c r="BQ54" s="117">
        <v>15.416157508988332</v>
      </c>
      <c r="BR54" s="118">
        <v>12.978418032237002</v>
      </c>
      <c r="BS54" s="118">
        <v>11.700894953387829</v>
      </c>
      <c r="BT54" s="118">
        <v>14.171353740890499</v>
      </c>
      <c r="BU54" s="118">
        <v>16.374146569734975</v>
      </c>
      <c r="BV54" s="119">
        <v>18.521702823268015</v>
      </c>
      <c r="BW54" s="117">
        <v>21.424861208836969</v>
      </c>
      <c r="BX54" s="118">
        <v>11.652277081552946</v>
      </c>
      <c r="BY54" s="118">
        <v>8.5798011907062115</v>
      </c>
      <c r="BZ54" s="118">
        <v>12.084079891677771</v>
      </c>
      <c r="CA54" s="118">
        <v>12.32748579007956</v>
      </c>
      <c r="CB54" s="119">
        <v>14.117066137602441</v>
      </c>
      <c r="CC54" s="117">
        <v>10.999911510971895</v>
      </c>
      <c r="CD54" s="118">
        <v>7.9295552360775279</v>
      </c>
      <c r="CE54" s="118">
        <v>8.0611075180088552</v>
      </c>
      <c r="CF54" s="118">
        <v>8.0150777484463926</v>
      </c>
      <c r="CG54" s="118">
        <v>8.5407972612978895</v>
      </c>
      <c r="CH54" s="119">
        <v>10.050397991526694</v>
      </c>
      <c r="CI54" s="117">
        <v>14.364566218602901</v>
      </c>
      <c r="CJ54" s="118">
        <v>19.860750057754963</v>
      </c>
      <c r="CK54" s="118">
        <v>23.503809363719292</v>
      </c>
      <c r="CL54" s="118">
        <v>18.68552803540139</v>
      </c>
      <c r="CM54" s="118">
        <v>17.239446504553325</v>
      </c>
      <c r="CN54" s="119">
        <v>20.567302547473389</v>
      </c>
      <c r="CO54" s="117">
        <v>20.209355227216275</v>
      </c>
      <c r="CP54" s="118">
        <v>15.96457223458628</v>
      </c>
      <c r="CQ54" s="118">
        <v>17.917871854878147</v>
      </c>
      <c r="CR54" s="118">
        <v>23.571865080585074</v>
      </c>
      <c r="CS54" s="118">
        <v>24.915508831234863</v>
      </c>
      <c r="CT54" s="119">
        <v>27.776893388236445</v>
      </c>
      <c r="CU54" s="117">
        <v>11.701624947829895</v>
      </c>
      <c r="CV54" s="118">
        <v>13.998816662528998</v>
      </c>
      <c r="CW54" s="118">
        <v>19.45440843565515</v>
      </c>
      <c r="CX54" s="118">
        <v>22.256454839104659</v>
      </c>
      <c r="CY54" s="118">
        <v>22.292371929314186</v>
      </c>
      <c r="CZ54" s="119">
        <v>21.935927985579522</v>
      </c>
      <c r="DA54" s="117">
        <v>8.2343005721200679</v>
      </c>
      <c r="DB54" s="118">
        <v>6.963534398155236</v>
      </c>
      <c r="DC54" s="118">
        <v>13.33045388993151</v>
      </c>
      <c r="DD54" s="118">
        <v>15.728846657617106</v>
      </c>
      <c r="DE54" s="118">
        <v>15.864819385195245</v>
      </c>
      <c r="DF54" s="119">
        <v>16.267509034679229</v>
      </c>
      <c r="DG54" s="117">
        <v>8.8911102775009763</v>
      </c>
      <c r="DH54" s="118">
        <v>4.9699803545652639</v>
      </c>
      <c r="DI54" s="118">
        <v>7.13033933347202</v>
      </c>
      <c r="DJ54" s="118">
        <v>10.331221473693295</v>
      </c>
      <c r="DK54" s="118">
        <v>15.711125942015219</v>
      </c>
      <c r="DL54" s="119">
        <v>17.909124257000691</v>
      </c>
      <c r="DM54" s="117">
        <v>35.774647887323944</v>
      </c>
      <c r="DN54" s="118">
        <v>51.190327936419877</v>
      </c>
      <c r="DO54" s="118">
        <v>39.83683716723003</v>
      </c>
      <c r="DP54" s="118">
        <v>42.450179397397655</v>
      </c>
      <c r="DQ54" s="118">
        <v>39.434765199443191</v>
      </c>
      <c r="DR54" s="119">
        <v>40.586320129350185</v>
      </c>
      <c r="DS54" s="117">
        <v>9.9660610619945498</v>
      </c>
      <c r="DT54" s="118">
        <v>4.87687927530349</v>
      </c>
      <c r="DU54" s="118">
        <v>5.3512580808026424</v>
      </c>
      <c r="DV54" s="118">
        <v>13.472148723552358</v>
      </c>
      <c r="DW54" s="118">
        <v>11.449536964690697</v>
      </c>
      <c r="DX54" s="119">
        <v>12.053054506527964</v>
      </c>
      <c r="DY54" s="117">
        <v>18.142875166910109</v>
      </c>
      <c r="DZ54" s="118">
        <v>20.571075113535372</v>
      </c>
      <c r="EA54" s="118">
        <v>18.548567966952849</v>
      </c>
      <c r="EB54" s="118">
        <v>20.607748286458413</v>
      </c>
      <c r="EC54" s="118">
        <v>20.732353128580787</v>
      </c>
      <c r="ED54" s="119">
        <v>22.498516945932547</v>
      </c>
      <c r="EE54" s="117">
        <v>0.36478804014039373</v>
      </c>
      <c r="EF54" s="118">
        <v>-21.665379400337489</v>
      </c>
      <c r="EG54" s="118">
        <v>1.8329593752945861</v>
      </c>
      <c r="EH54" s="118">
        <v>34.530542926562667</v>
      </c>
      <c r="EI54" s="118">
        <v>23.122286921706433</v>
      </c>
      <c r="EJ54" s="119">
        <v>21.882577820260675</v>
      </c>
      <c r="EK54" s="117">
        <v>15.773115181157163</v>
      </c>
      <c r="EL54" s="118">
        <v>27.773504525703984</v>
      </c>
      <c r="EM54" s="118">
        <v>22.302488681848157</v>
      </c>
      <c r="EN54" s="118">
        <v>14.695266087626848</v>
      </c>
      <c r="EO54" s="118">
        <v>20.649584724730463</v>
      </c>
      <c r="EP54" s="119">
        <v>21.162813280663588</v>
      </c>
      <c r="EQ54" s="117">
        <v>15.715415506917344</v>
      </c>
      <c r="ER54" s="118">
        <v>19.99783797573231</v>
      </c>
      <c r="ES54" s="118">
        <v>26.534951987388595</v>
      </c>
      <c r="ET54" s="118">
        <v>30.23465605720051</v>
      </c>
      <c r="EU54" s="118">
        <v>30.568649394793741</v>
      </c>
      <c r="EV54" s="119">
        <v>29.204280509500563</v>
      </c>
      <c r="EW54" s="117">
        <f ca="1">EW32/EW35*100</f>
        <v>9.3481915503196014</v>
      </c>
      <c r="EX54" s="118">
        <f t="shared" ref="EX54:FB54" ca="1" si="656">EX32/EX35*100</f>
        <v>6.0654601350906407</v>
      </c>
      <c r="EY54" s="118">
        <f t="shared" ca="1" si="656"/>
        <v>12.765572793739398</v>
      </c>
      <c r="EZ54" s="118">
        <f t="shared" ca="1" si="656"/>
        <v>19.389419703694319</v>
      </c>
      <c r="FA54" s="118">
        <f t="shared" ca="1" si="656"/>
        <v>18.765003773503391</v>
      </c>
      <c r="FB54" s="119">
        <f t="shared" ca="1" si="656"/>
        <v>19.473351213639624</v>
      </c>
    </row>
    <row r="55" spans="2:158" s="76" customFormat="1">
      <c r="B55" s="27" t="s">
        <v>293</v>
      </c>
      <c r="C55" s="117">
        <v>16.353422531884185</v>
      </c>
      <c r="D55" s="118">
        <v>11.765984242886258</v>
      </c>
      <c r="E55" s="118">
        <v>14.423886503206123</v>
      </c>
      <c r="F55" s="118">
        <v>13.973604763926616</v>
      </c>
      <c r="G55" s="118">
        <v>13.498502185698982</v>
      </c>
      <c r="H55" s="119">
        <v>14.144208171118509</v>
      </c>
      <c r="I55" s="117">
        <v>8.6039228509599113</v>
      </c>
      <c r="J55" s="118">
        <v>7.2159808599644952</v>
      </c>
      <c r="K55" s="118">
        <v>10.478436031150599</v>
      </c>
      <c r="L55" s="118">
        <v>16.793396056331343</v>
      </c>
      <c r="M55" s="118">
        <v>14.067583353614413</v>
      </c>
      <c r="N55" s="119">
        <v>15.892299543799847</v>
      </c>
      <c r="O55" s="117">
        <v>-0.66058314016008246</v>
      </c>
      <c r="P55" s="118">
        <v>2.9878154918392648</v>
      </c>
      <c r="Q55" s="118">
        <v>13.08269240342104</v>
      </c>
      <c r="R55" s="118">
        <v>23.96925758134779</v>
      </c>
      <c r="S55" s="118">
        <v>29.379511342662905</v>
      </c>
      <c r="T55" s="119">
        <v>31.737893256956205</v>
      </c>
      <c r="U55" s="117">
        <v>19.686423352095961</v>
      </c>
      <c r="V55" s="118">
        <v>17.596203430544474</v>
      </c>
      <c r="W55" s="118">
        <v>21.285339615980835</v>
      </c>
      <c r="X55" s="118">
        <v>28.76272375353247</v>
      </c>
      <c r="Y55" s="118">
        <v>30.647186401562372</v>
      </c>
      <c r="Z55" s="119">
        <v>34.23815520398994</v>
      </c>
      <c r="AA55" s="117">
        <v>18.109672580277106</v>
      </c>
      <c r="AB55" s="118">
        <v>17.726933400107654</v>
      </c>
      <c r="AC55" s="118">
        <v>11.388927707543262</v>
      </c>
      <c r="AD55" s="118">
        <v>13.326005910267892</v>
      </c>
      <c r="AE55" s="118">
        <v>13.764330530896384</v>
      </c>
      <c r="AF55" s="119">
        <v>16.056388432091623</v>
      </c>
      <c r="AG55" s="117">
        <v>3.1557264883939222</v>
      </c>
      <c r="AH55" s="118">
        <v>10.220754990975127</v>
      </c>
      <c r="AI55" s="118">
        <v>6.2186227308473399</v>
      </c>
      <c r="AJ55" s="118">
        <v>8.6557211401732719</v>
      </c>
      <c r="AK55" s="118">
        <v>12.36661602490574</v>
      </c>
      <c r="AL55" s="119">
        <v>15.142028351125427</v>
      </c>
      <c r="AM55" s="117">
        <v>12.218796044536935</v>
      </c>
      <c r="AN55" s="118">
        <v>14.909771019461687</v>
      </c>
      <c r="AO55" s="118">
        <v>17.418062931199341</v>
      </c>
      <c r="AP55" s="118">
        <v>20.614747659259287</v>
      </c>
      <c r="AQ55" s="118">
        <v>21.814624251675689</v>
      </c>
      <c r="AR55" s="119">
        <v>23.560874875975145</v>
      </c>
      <c r="AS55" s="117">
        <v>12.215654133676599</v>
      </c>
      <c r="AT55" s="118">
        <v>3.580971945027231</v>
      </c>
      <c r="AU55" s="118">
        <v>6.7750179677406823</v>
      </c>
      <c r="AV55" s="118">
        <v>15.263157797906816</v>
      </c>
      <c r="AW55" s="118">
        <v>12.867056966269235</v>
      </c>
      <c r="AX55" s="119">
        <v>14.162880183693041</v>
      </c>
      <c r="AY55" s="117">
        <v>2.1219440591750396</v>
      </c>
      <c r="AZ55" s="118">
        <v>6.3079621532872094</v>
      </c>
      <c r="BA55" s="118">
        <v>10.681611464892004</v>
      </c>
      <c r="BB55" s="118">
        <v>13.045069661393644</v>
      </c>
      <c r="BC55" s="118">
        <v>13.063290650893267</v>
      </c>
      <c r="BD55" s="119">
        <v>14.559423252172007</v>
      </c>
      <c r="BE55" s="117">
        <v>9.7294423562218491</v>
      </c>
      <c r="BF55" s="118">
        <v>11.532925398147496</v>
      </c>
      <c r="BG55" s="118">
        <v>14.25646774681543</v>
      </c>
      <c r="BH55" s="118">
        <v>15.217483342616944</v>
      </c>
      <c r="BI55" s="118">
        <v>11.600625060957297</v>
      </c>
      <c r="BJ55" s="119">
        <v>13.195779389702636</v>
      </c>
      <c r="BK55" s="117">
        <v>12.750884754215299</v>
      </c>
      <c r="BL55" s="118">
        <v>13.90515376560108</v>
      </c>
      <c r="BM55" s="118">
        <v>21.114540746233864</v>
      </c>
      <c r="BN55" s="118">
        <v>24.092715172074396</v>
      </c>
      <c r="BO55" s="118">
        <v>21.143333375204683</v>
      </c>
      <c r="BP55" s="119">
        <v>20.776608221361126</v>
      </c>
      <c r="BQ55" s="117">
        <v>13.717722160225183</v>
      </c>
      <c r="BR55" s="118">
        <v>11.811708631194685</v>
      </c>
      <c r="BS55" s="118">
        <v>14.278370835579723</v>
      </c>
      <c r="BT55" s="118">
        <v>13.077774569333259</v>
      </c>
      <c r="BU55" s="118">
        <v>14.92004279862717</v>
      </c>
      <c r="BV55" s="119">
        <v>17.117545061848645</v>
      </c>
      <c r="BW55" s="117">
        <v>28.632914648261686</v>
      </c>
      <c r="BX55" s="118">
        <v>16.4265209558314</v>
      </c>
      <c r="BY55" s="118">
        <v>11.508360566328045</v>
      </c>
      <c r="BZ55" s="118">
        <v>16.107460630386097</v>
      </c>
      <c r="CA55" s="118">
        <v>16.35816148076691</v>
      </c>
      <c r="CB55" s="119">
        <v>18.758629981135282</v>
      </c>
      <c r="CC55" s="117">
        <v>11.767766599972408</v>
      </c>
      <c r="CD55" s="118">
        <v>9.979036897679066</v>
      </c>
      <c r="CE55" s="118">
        <v>8.4892828969429139</v>
      </c>
      <c r="CF55" s="118">
        <v>8.9483243710993836</v>
      </c>
      <c r="CG55" s="118">
        <v>8.8960846273869585</v>
      </c>
      <c r="CH55" s="119">
        <v>10.304335845456421</v>
      </c>
      <c r="CI55" s="117">
        <v>13.353785200723101</v>
      </c>
      <c r="CJ55" s="118">
        <v>16.15890125920216</v>
      </c>
      <c r="CK55" s="118">
        <v>19.509473764536921</v>
      </c>
      <c r="CL55" s="118">
        <v>17.000667543830303</v>
      </c>
      <c r="CM55" s="118">
        <v>16.251580762918302</v>
      </c>
      <c r="CN55" s="119">
        <v>19.685032846560159</v>
      </c>
      <c r="CO55" s="117">
        <v>19.78504970395619</v>
      </c>
      <c r="CP55" s="118">
        <v>15.692482443624838</v>
      </c>
      <c r="CQ55" s="118">
        <v>17.582927606584413</v>
      </c>
      <c r="CR55" s="118">
        <v>23.093048281211082</v>
      </c>
      <c r="CS55" s="118">
        <v>24.418028732299536</v>
      </c>
      <c r="CT55" s="119">
        <v>27.252445602763807</v>
      </c>
      <c r="CU55" s="117">
        <v>10.086342925141354</v>
      </c>
      <c r="CV55" s="118">
        <v>11.572754027397844</v>
      </c>
      <c r="CW55" s="118">
        <v>16.997043911765953</v>
      </c>
      <c r="CX55" s="118">
        <v>20.343016004293403</v>
      </c>
      <c r="CY55" s="118">
        <v>21.230722289810132</v>
      </c>
      <c r="CZ55" s="119">
        <v>21.11093541185685</v>
      </c>
      <c r="DA55" s="117">
        <v>10.069230024153747</v>
      </c>
      <c r="DB55" s="118">
        <v>8.6762723246041098</v>
      </c>
      <c r="DC55" s="118">
        <v>16.88908028732838</v>
      </c>
      <c r="DD55" s="118">
        <v>20.53998262272847</v>
      </c>
      <c r="DE55" s="118">
        <v>20.698186878605604</v>
      </c>
      <c r="DF55" s="119">
        <v>21.139856059132985</v>
      </c>
      <c r="DG55" s="117">
        <v>4.1933083322750555</v>
      </c>
      <c r="DH55" s="118">
        <v>3.7729093297485568</v>
      </c>
      <c r="DI55" s="118">
        <v>6.6575316738212891</v>
      </c>
      <c r="DJ55" s="118">
        <v>9.9580519331698891</v>
      </c>
      <c r="DK55" s="118">
        <v>12.514846384677627</v>
      </c>
      <c r="DL55" s="119">
        <v>14.104150479277189</v>
      </c>
      <c r="DM55" s="117">
        <v>89.485981308411212</v>
      </c>
      <c r="DN55" s="118">
        <v>57.047190057775289</v>
      </c>
      <c r="DO55" s="118">
        <v>42.67612672618688</v>
      </c>
      <c r="DP55" s="118">
        <v>46.772482236059375</v>
      </c>
      <c r="DQ55" s="118">
        <v>45.888714854004135</v>
      </c>
      <c r="DR55" s="119">
        <v>48.221535259894054</v>
      </c>
      <c r="DS55" s="117">
        <v>10.025380512662805</v>
      </c>
      <c r="DT55" s="118">
        <v>5.3017458998752343</v>
      </c>
      <c r="DU55" s="118">
        <v>5.8744170088047749</v>
      </c>
      <c r="DV55" s="118">
        <v>13.250185894964112</v>
      </c>
      <c r="DW55" s="118">
        <v>11.475583534659446</v>
      </c>
      <c r="DX55" s="119">
        <v>11.911596661204879</v>
      </c>
      <c r="DY55" s="117">
        <v>14.582394545475314</v>
      </c>
      <c r="DZ55" s="118">
        <v>17.574737901036194</v>
      </c>
      <c r="EA55" s="118">
        <v>16.811329776664529</v>
      </c>
      <c r="EB55" s="118">
        <v>18.024220582720059</v>
      </c>
      <c r="EC55" s="118">
        <v>17.966439000476946</v>
      </c>
      <c r="ED55" s="119">
        <v>19.833894862383399</v>
      </c>
      <c r="EE55" s="117">
        <v>7.2981699051922808</v>
      </c>
      <c r="EF55" s="118">
        <v>2.7407698580243047</v>
      </c>
      <c r="EG55" s="118">
        <v>4.9521566348316632</v>
      </c>
      <c r="EH55" s="118">
        <v>18.663202576295422</v>
      </c>
      <c r="EI55" s="118">
        <v>14.93833413854998</v>
      </c>
      <c r="EJ55" s="119">
        <v>15.488817020002962</v>
      </c>
      <c r="EK55" s="117">
        <v>16.442619344963827</v>
      </c>
      <c r="EL55" s="118">
        <v>32.365539186032926</v>
      </c>
      <c r="EM55" s="118">
        <v>38.676414405868456</v>
      </c>
      <c r="EN55" s="118">
        <v>32.822921808131476</v>
      </c>
      <c r="EO55" s="118">
        <v>34.171823420284518</v>
      </c>
      <c r="EP55" s="119">
        <v>35.98515874668611</v>
      </c>
      <c r="EQ55" s="117">
        <v>17.768622731624607</v>
      </c>
      <c r="ER55" s="118">
        <v>23.068543269255461</v>
      </c>
      <c r="ES55" s="118">
        <v>28.261696876121345</v>
      </c>
      <c r="ET55" s="118">
        <v>33.783488653360223</v>
      </c>
      <c r="EU55" s="118">
        <v>36.753750038976406</v>
      </c>
      <c r="EV55" s="119">
        <v>36.844293190073721</v>
      </c>
      <c r="EW55" s="117"/>
      <c r="EX55" s="118"/>
      <c r="EY55" s="118"/>
      <c r="EZ55" s="118"/>
      <c r="FA55" s="118"/>
      <c r="FB55" s="119"/>
    </row>
    <row r="56" spans="2:158" s="6" customFormat="1">
      <c r="B56" s="24" t="s">
        <v>294</v>
      </c>
      <c r="C56" s="117">
        <v>18.986821873678924</v>
      </c>
      <c r="D56" s="118">
        <v>13.009847608020328</v>
      </c>
      <c r="E56" s="118">
        <v>15.797457157476561</v>
      </c>
      <c r="F56" s="118">
        <v>16.13424143220918</v>
      </c>
      <c r="G56" s="118">
        <v>18.080711305259086</v>
      </c>
      <c r="H56" s="119">
        <v>21.871070834242182</v>
      </c>
      <c r="I56" s="117">
        <v>5.608904175438953</v>
      </c>
      <c r="J56" s="118">
        <v>5.5236042131196124</v>
      </c>
      <c r="K56" s="118">
        <v>7.8452054416098731</v>
      </c>
      <c r="L56" s="118">
        <v>11.047312580460767</v>
      </c>
      <c r="M56" s="118">
        <v>10.164356669397478</v>
      </c>
      <c r="N56" s="119">
        <v>12.060966529523579</v>
      </c>
      <c r="O56" s="117">
        <v>-2.57799414892667</v>
      </c>
      <c r="P56" s="118">
        <v>4.3072711868232672</v>
      </c>
      <c r="Q56" s="118">
        <v>29.391797324517821</v>
      </c>
      <c r="R56" s="118">
        <v>73.314990338710231</v>
      </c>
      <c r="S56" s="118">
        <v>117.26932464030857</v>
      </c>
      <c r="T56" s="119">
        <v>130.9742854282411</v>
      </c>
      <c r="U56" s="117">
        <v>154.41946300503295</v>
      </c>
      <c r="V56" s="118">
        <v>93.893308521666981</v>
      </c>
      <c r="W56" s="118">
        <v>120.37075127831325</v>
      </c>
      <c r="X56" s="118">
        <v>167.61711920949901</v>
      </c>
      <c r="Y56" s="118">
        <v>183.79846416052422</v>
      </c>
      <c r="Z56" s="119">
        <v>211.12481725915754</v>
      </c>
      <c r="AA56" s="117">
        <v>23.20405156978282</v>
      </c>
      <c r="AB56" s="118">
        <v>23.165802456276989</v>
      </c>
      <c r="AC56" s="118">
        <v>15.125057145106696</v>
      </c>
      <c r="AD56" s="118">
        <v>16.132065877402471</v>
      </c>
      <c r="AE56" s="118">
        <v>16.903121514812401</v>
      </c>
      <c r="AF56" s="119">
        <v>21.11616361001283</v>
      </c>
      <c r="AG56" s="117">
        <v>2.9852847742765634</v>
      </c>
      <c r="AH56" s="118">
        <v>13.718055660478775</v>
      </c>
      <c r="AI56" s="118">
        <v>7.8604699325986811</v>
      </c>
      <c r="AJ56" s="118">
        <v>11.061469308432983</v>
      </c>
      <c r="AK56" s="118">
        <v>15.429180018061341</v>
      </c>
      <c r="AL56" s="119">
        <v>18.357597482437662</v>
      </c>
      <c r="AM56" s="117">
        <v>12.517985959030369</v>
      </c>
      <c r="AN56" s="118">
        <v>17.237818511816311</v>
      </c>
      <c r="AO56" s="118">
        <v>19.952677277886004</v>
      </c>
      <c r="AP56" s="118">
        <v>22.568420707476296</v>
      </c>
      <c r="AQ56" s="118">
        <v>24.645241754960786</v>
      </c>
      <c r="AR56" s="119">
        <v>27.625544522356094</v>
      </c>
      <c r="AS56" s="117">
        <v>14.617353495204814</v>
      </c>
      <c r="AT56" s="118">
        <v>4.0343696083944804</v>
      </c>
      <c r="AU56" s="118">
        <v>7.3517772406806667</v>
      </c>
      <c r="AV56" s="118">
        <v>16.349784630559608</v>
      </c>
      <c r="AW56" s="118">
        <v>13.675969509537985</v>
      </c>
      <c r="AX56" s="119">
        <v>14.888380660768949</v>
      </c>
      <c r="AY56" s="117">
        <v>1.7636822279333699</v>
      </c>
      <c r="AZ56" s="118">
        <v>6.4784095003071291</v>
      </c>
      <c r="BA56" s="118">
        <v>11.317105391445633</v>
      </c>
      <c r="BB56" s="118">
        <v>14.129986335992745</v>
      </c>
      <c r="BC56" s="118">
        <v>13.668308349193317</v>
      </c>
      <c r="BD56" s="119">
        <v>15.945061978615534</v>
      </c>
      <c r="BE56" s="117">
        <v>10.066731296796451</v>
      </c>
      <c r="BF56" s="118">
        <v>11.876893803410191</v>
      </c>
      <c r="BG56" s="118">
        <v>14.672414339499223</v>
      </c>
      <c r="BH56" s="118">
        <v>15.85746216553447</v>
      </c>
      <c r="BI56" s="118">
        <v>13.103124115446404</v>
      </c>
      <c r="BJ56" s="119">
        <v>15.882296555286418</v>
      </c>
      <c r="BK56" s="117">
        <v>67.597157442999929</v>
      </c>
      <c r="BL56" s="118">
        <v>72.434594563542149</v>
      </c>
      <c r="BM56" s="118">
        <v>128.02160942696042</v>
      </c>
      <c r="BN56" s="118">
        <v>98.043043228648571</v>
      </c>
      <c r="BO56" s="118">
        <v>96.753764407077114</v>
      </c>
      <c r="BP56" s="119">
        <v>134.62009590575093</v>
      </c>
      <c r="BQ56" s="117">
        <v>17.646183151916983</v>
      </c>
      <c r="BR56" s="118">
        <v>14.677606942004523</v>
      </c>
      <c r="BS56" s="118">
        <v>13.182386463875648</v>
      </c>
      <c r="BT56" s="118">
        <v>15.627267369068726</v>
      </c>
      <c r="BU56" s="118">
        <v>18.356420742697615</v>
      </c>
      <c r="BV56" s="119">
        <v>21.784138801409149</v>
      </c>
      <c r="BW56" s="117">
        <v>41.473877691163125</v>
      </c>
      <c r="BX56" s="118">
        <v>31.034715074608187</v>
      </c>
      <c r="BY56" s="118">
        <v>18.272832055626743</v>
      </c>
      <c r="BZ56" s="118">
        <v>27.127066676201185</v>
      </c>
      <c r="CA56" s="118">
        <v>31.921561885909654</v>
      </c>
      <c r="CB56" s="119">
        <v>38.517511372643327</v>
      </c>
      <c r="CC56" s="117">
        <v>19.584239082535163</v>
      </c>
      <c r="CD56" s="118">
        <v>21.301763973035314</v>
      </c>
      <c r="CE56" s="118">
        <v>19.312854864797721</v>
      </c>
      <c r="CF56" s="118">
        <v>23.711265972103497</v>
      </c>
      <c r="CG56" s="118">
        <v>26.705774722913439</v>
      </c>
      <c r="CH56" s="119">
        <v>31.132685872413834</v>
      </c>
      <c r="CI56" s="117">
        <v>14.361068832170911</v>
      </c>
      <c r="CJ56" s="118">
        <v>18.028081757686891</v>
      </c>
      <c r="CK56" s="118">
        <v>21.461783654675418</v>
      </c>
      <c r="CL56" s="118">
        <v>17.926380775860824</v>
      </c>
      <c r="CM56" s="118">
        <v>17.55512914204558</v>
      </c>
      <c r="CN56" s="119">
        <v>21.484188590357135</v>
      </c>
      <c r="CO56" s="117">
        <v>50.137832261269153</v>
      </c>
      <c r="CP56" s="118">
        <v>44.541879614464861</v>
      </c>
      <c r="CQ56" s="118">
        <v>49.176349135153693</v>
      </c>
      <c r="CR56" s="118">
        <v>71.917638958045941</v>
      </c>
      <c r="CS56" s="118">
        <v>86.093504959597084</v>
      </c>
      <c r="CT56" s="119">
        <v>91.487320486926819</v>
      </c>
      <c r="CU56" s="117">
        <v>29.388149405787395</v>
      </c>
      <c r="CV56" s="118">
        <v>30.835638781867846</v>
      </c>
      <c r="CW56" s="118">
        <v>41.821763808155069</v>
      </c>
      <c r="CX56" s="118">
        <v>47.597011759211441</v>
      </c>
      <c r="CY56" s="118">
        <v>55.692121083039694</v>
      </c>
      <c r="CZ56" s="119">
        <v>57.164502534759329</v>
      </c>
      <c r="DA56" s="117">
        <v>18.902217102067628</v>
      </c>
      <c r="DB56" s="118">
        <v>26.79263065853662</v>
      </c>
      <c r="DC56" s="118">
        <v>54.200217412650971</v>
      </c>
      <c r="DD56" s="118">
        <v>73.05668871725797</v>
      </c>
      <c r="DE56" s="118">
        <v>70.687130931057922</v>
      </c>
      <c r="DF56" s="119">
        <v>65.020937866244012</v>
      </c>
      <c r="DG56" s="117">
        <v>5.5551656744620495</v>
      </c>
      <c r="DH56" s="118">
        <v>4.2870090627770905</v>
      </c>
      <c r="DI56" s="118">
        <v>7.8987375897497465</v>
      </c>
      <c r="DJ56" s="118">
        <v>12.309783959034078</v>
      </c>
      <c r="DK56" s="118">
        <v>16.14659070686001</v>
      </c>
      <c r="DL56" s="119">
        <v>19.14035418268864</v>
      </c>
      <c r="DM56" s="117">
        <v>65.684183611206365</v>
      </c>
      <c r="DN56" s="118">
        <v>49.548071507948862</v>
      </c>
      <c r="DO56" s="118">
        <v>37.837082831527027</v>
      </c>
      <c r="DP56" s="118">
        <v>40.989425374188301</v>
      </c>
      <c r="DQ56" s="118">
        <v>40.037438072720981</v>
      </c>
      <c r="DR56" s="119">
        <v>42.473743235929838</v>
      </c>
      <c r="DS56" s="117">
        <v>14.071192844578212</v>
      </c>
      <c r="DT56" s="118">
        <v>6.0317464899202697</v>
      </c>
      <c r="DU56" s="118">
        <v>7.1864511238529678</v>
      </c>
      <c r="DV56" s="118">
        <v>18.12739468981966</v>
      </c>
      <c r="DW56" s="118">
        <v>15.53049250423742</v>
      </c>
      <c r="DX56" s="119">
        <v>17.148228546375694</v>
      </c>
      <c r="DY56" s="117">
        <v>16.245995843012821</v>
      </c>
      <c r="DZ56" s="118">
        <v>18.321955834489216</v>
      </c>
      <c r="EA56" s="118">
        <v>18.851570034668313</v>
      </c>
      <c r="EB56" s="118">
        <v>21.173854691319534</v>
      </c>
      <c r="EC56" s="118">
        <v>22.042793158439679</v>
      </c>
      <c r="ED56" s="119">
        <v>25.102280587080305</v>
      </c>
      <c r="EE56" s="117">
        <v>11.562323251435327</v>
      </c>
      <c r="EF56" s="118">
        <v>-3.9577790878149E-2</v>
      </c>
      <c r="EG56" s="118">
        <v>5.2926784086584933</v>
      </c>
      <c r="EH56" s="118">
        <v>32.458392139342763</v>
      </c>
      <c r="EI56" s="118">
        <v>28.83998923083298</v>
      </c>
      <c r="EJ56" s="119">
        <v>32.45172108936363</v>
      </c>
      <c r="EK56" s="117">
        <v>16.442619344963827</v>
      </c>
      <c r="EL56" s="118">
        <v>32.365539186032926</v>
      </c>
      <c r="EM56" s="118">
        <v>38.676414405868456</v>
      </c>
      <c r="EN56" s="118">
        <v>32.822921808131476</v>
      </c>
      <c r="EO56" s="118">
        <v>34.171823420284518</v>
      </c>
      <c r="EP56" s="119">
        <v>35.98515874668611</v>
      </c>
      <c r="EQ56" s="117">
        <v>37.157000867200168</v>
      </c>
      <c r="ER56" s="118">
        <v>74.030275537904316</v>
      </c>
      <c r="ES56" s="118">
        <v>86.238325706716779</v>
      </c>
      <c r="ET56" s="118">
        <v>109.81303403056648</v>
      </c>
      <c r="EU56" s="118">
        <v>120.30396538621449</v>
      </c>
      <c r="EV56" s="119">
        <v>116.36031540212286</v>
      </c>
      <c r="EW56" s="117"/>
      <c r="EX56" s="118"/>
      <c r="EY56" s="118"/>
      <c r="EZ56" s="118"/>
      <c r="FA56" s="118"/>
      <c r="FB56" s="119"/>
    </row>
    <row r="57" spans="2:158" s="69" customFormat="1" ht="12.75">
      <c r="B57" s="30" t="s">
        <v>296</v>
      </c>
      <c r="C57" s="123"/>
      <c r="D57" s="124"/>
      <c r="E57" s="124"/>
      <c r="F57" s="124"/>
      <c r="G57" s="124"/>
      <c r="H57" s="125"/>
      <c r="I57" s="123"/>
      <c r="J57" s="124"/>
      <c r="K57" s="124"/>
      <c r="L57" s="124"/>
      <c r="M57" s="124"/>
      <c r="N57" s="125"/>
      <c r="O57" s="123"/>
      <c r="P57" s="124"/>
      <c r="Q57" s="124"/>
      <c r="R57" s="124"/>
      <c r="S57" s="124"/>
      <c r="T57" s="125"/>
      <c r="U57" s="123"/>
      <c r="V57" s="124"/>
      <c r="W57" s="124"/>
      <c r="X57" s="124"/>
      <c r="Y57" s="124"/>
      <c r="Z57" s="125"/>
      <c r="AA57" s="123"/>
      <c r="AB57" s="124"/>
      <c r="AC57" s="124"/>
      <c r="AD57" s="124"/>
      <c r="AE57" s="124"/>
      <c r="AF57" s="125"/>
      <c r="AG57" s="123"/>
      <c r="AH57" s="124"/>
      <c r="AI57" s="124"/>
      <c r="AJ57" s="124"/>
      <c r="AK57" s="124"/>
      <c r="AL57" s="125"/>
      <c r="AM57" s="123"/>
      <c r="AN57" s="124"/>
      <c r="AO57" s="124"/>
      <c r="AP57" s="124"/>
      <c r="AQ57" s="124"/>
      <c r="AR57" s="125"/>
      <c r="AS57" s="123"/>
      <c r="AT57" s="124"/>
      <c r="AU57" s="124"/>
      <c r="AV57" s="124"/>
      <c r="AW57" s="124"/>
      <c r="AX57" s="125"/>
      <c r="AY57" s="123"/>
      <c r="AZ57" s="124"/>
      <c r="BA57" s="124"/>
      <c r="BB57" s="124"/>
      <c r="BC57" s="124"/>
      <c r="BD57" s="125"/>
      <c r="BE57" s="123"/>
      <c r="BF57" s="124"/>
      <c r="BG57" s="124"/>
      <c r="BH57" s="124"/>
      <c r="BI57" s="124"/>
      <c r="BJ57" s="125"/>
      <c r="BK57" s="123"/>
      <c r="BL57" s="124"/>
      <c r="BM57" s="124"/>
      <c r="BN57" s="124"/>
      <c r="BO57" s="124"/>
      <c r="BP57" s="125"/>
      <c r="BQ57" s="123"/>
      <c r="BR57" s="124"/>
      <c r="BS57" s="124"/>
      <c r="BT57" s="124"/>
      <c r="BU57" s="124"/>
      <c r="BV57" s="125"/>
      <c r="BW57" s="123"/>
      <c r="BX57" s="124"/>
      <c r="BY57" s="124"/>
      <c r="BZ57" s="124"/>
      <c r="CA57" s="124"/>
      <c r="CB57" s="125"/>
      <c r="CC57" s="123"/>
      <c r="CD57" s="124"/>
      <c r="CE57" s="124"/>
      <c r="CF57" s="124"/>
      <c r="CG57" s="124"/>
      <c r="CH57" s="125"/>
      <c r="CI57" s="123"/>
      <c r="CJ57" s="124"/>
      <c r="CK57" s="124"/>
      <c r="CL57" s="124"/>
      <c r="CM57" s="124"/>
      <c r="CN57" s="125"/>
      <c r="CO57" s="123"/>
      <c r="CP57" s="124"/>
      <c r="CQ57" s="124"/>
      <c r="CR57" s="124"/>
      <c r="CS57" s="124"/>
      <c r="CT57" s="125"/>
      <c r="CU57" s="123"/>
      <c r="CV57" s="124"/>
      <c r="CW57" s="124"/>
      <c r="CX57" s="124"/>
      <c r="CY57" s="124"/>
      <c r="CZ57" s="125"/>
      <c r="DA57" s="123"/>
      <c r="DB57" s="124"/>
      <c r="DC57" s="124"/>
      <c r="DD57" s="124"/>
      <c r="DE57" s="124"/>
      <c r="DF57" s="125"/>
      <c r="DG57" s="123"/>
      <c r="DH57" s="124"/>
      <c r="DI57" s="124"/>
      <c r="DJ57" s="124"/>
      <c r="DK57" s="124"/>
      <c r="DL57" s="125"/>
      <c r="DM57" s="123"/>
      <c r="DN57" s="124"/>
      <c r="DO57" s="124"/>
      <c r="DP57" s="124"/>
      <c r="DQ57" s="124"/>
      <c r="DR57" s="125"/>
      <c r="DS57" s="123"/>
      <c r="DT57" s="124"/>
      <c r="DU57" s="124"/>
      <c r="DV57" s="124"/>
      <c r="DW57" s="124"/>
      <c r="DX57" s="125"/>
      <c r="DY57" s="123"/>
      <c r="DZ57" s="124"/>
      <c r="EA57" s="124"/>
      <c r="EB57" s="124"/>
      <c r="EC57" s="124"/>
      <c r="ED57" s="125"/>
      <c r="EE57" s="123"/>
      <c r="EF57" s="124"/>
      <c r="EG57" s="124"/>
      <c r="EH57" s="124"/>
      <c r="EI57" s="124"/>
      <c r="EJ57" s="125"/>
      <c r="EK57" s="123"/>
      <c r="EL57" s="124"/>
      <c r="EM57" s="124"/>
      <c r="EN57" s="124"/>
      <c r="EO57" s="124"/>
      <c r="EP57" s="125"/>
      <c r="EQ57" s="123"/>
      <c r="ER57" s="124"/>
      <c r="ES57" s="124"/>
      <c r="ET57" s="124"/>
      <c r="EU57" s="124"/>
      <c r="EV57" s="125"/>
      <c r="EW57" s="123"/>
      <c r="EX57" s="124"/>
      <c r="EY57" s="124"/>
      <c r="EZ57" s="124"/>
      <c r="FA57" s="124"/>
      <c r="FB57" s="125"/>
    </row>
    <row r="58" spans="2:158" s="76" customFormat="1">
      <c r="B58" s="27" t="s">
        <v>45</v>
      </c>
      <c r="C58" s="117">
        <f t="shared" ref="C58:N58" si="657">IFERROR((C36/C35),"NA")</f>
        <v>5.5554763838812802E-3</v>
      </c>
      <c r="D58" s="118">
        <f t="shared" si="657"/>
        <v>5.1390893770913932E-3</v>
      </c>
      <c r="E58" s="118">
        <f t="shared" si="657"/>
        <v>3.3526818124296497E-2</v>
      </c>
      <c r="F58" s="118">
        <f t="shared" si="657"/>
        <v>2.2555457883034282E-2</v>
      </c>
      <c r="G58" s="118">
        <f t="shared" si="657"/>
        <v>1.6504920051666289E-2</v>
      </c>
      <c r="H58" s="119">
        <f t="shared" si="657"/>
        <v>1.2281717876238442E-2</v>
      </c>
      <c r="I58" s="117">
        <f t="shared" si="657"/>
        <v>0.57538972506737884</v>
      </c>
      <c r="J58" s="118">
        <f t="shared" si="657"/>
        <v>0.52702437310949191</v>
      </c>
      <c r="K58" s="118">
        <f t="shared" si="657"/>
        <v>0.51044907144496598</v>
      </c>
      <c r="L58" s="118">
        <f t="shared" si="657"/>
        <v>0.35282957319299091</v>
      </c>
      <c r="M58" s="118">
        <f t="shared" si="657"/>
        <v>0.2580292560242497</v>
      </c>
      <c r="N58" s="119">
        <f t="shared" si="657"/>
        <v>0.20282301966533084</v>
      </c>
      <c r="O58" s="117">
        <f t="shared" ref="O58:CX58" si="658">IFERROR((O36/O35),"NA")</f>
        <v>0.53262770165682505</v>
      </c>
      <c r="P58" s="118">
        <f t="shared" si="658"/>
        <v>0.47800842317600079</v>
      </c>
      <c r="Q58" s="118">
        <f t="shared" si="658"/>
        <v>0.38273279688575562</v>
      </c>
      <c r="R58" s="118">
        <f t="shared" si="658"/>
        <v>0.26098790402673216</v>
      </c>
      <c r="S58" s="118">
        <f t="shared" si="658"/>
        <v>0.14726321393842545</v>
      </c>
      <c r="T58" s="119">
        <f t="shared" si="658"/>
        <v>6.2712154331811903E-2</v>
      </c>
      <c r="U58" s="117">
        <f t="shared" si="658"/>
        <v>6.3530016752465848E-3</v>
      </c>
      <c r="V58" s="118">
        <f t="shared" si="658"/>
        <v>5.953398728101752E-3</v>
      </c>
      <c r="W58" s="118">
        <f t="shared" si="658"/>
        <v>6.1976271402422569E-3</v>
      </c>
      <c r="X58" s="118">
        <f t="shared" si="658"/>
        <v>3.9845538102612578E-2</v>
      </c>
      <c r="Y58" s="118">
        <f t="shared" si="658"/>
        <v>3.5641072435222278E-2</v>
      </c>
      <c r="Z58" s="119">
        <f t="shared" si="658"/>
        <v>3.3133866753388051E-2</v>
      </c>
      <c r="AA58" s="117">
        <f t="shared" ref="AA58:AF58" si="659">IFERROR((AA36/AA35),"NA")</f>
        <v>0.16676833638342484</v>
      </c>
      <c r="AB58" s="118">
        <f t="shared" si="659"/>
        <v>0.364717489229065</v>
      </c>
      <c r="AC58" s="118">
        <f t="shared" si="659"/>
        <v>0.44284252996918061</v>
      </c>
      <c r="AD58" s="118">
        <f t="shared" si="659"/>
        <v>0.35006810619596962</v>
      </c>
      <c r="AE58" s="118">
        <f t="shared" si="659"/>
        <v>0.28837039842027606</v>
      </c>
      <c r="AF58" s="119">
        <f t="shared" si="659"/>
        <v>0.23225889749816406</v>
      </c>
      <c r="AG58" s="117">
        <f t="shared" si="658"/>
        <v>0.8457488762290567</v>
      </c>
      <c r="AH58" s="118">
        <f t="shared" si="658"/>
        <v>0.86057199002720253</v>
      </c>
      <c r="AI58" s="118">
        <f t="shared" si="658"/>
        <v>1.0218934353546612</v>
      </c>
      <c r="AJ58" s="118">
        <f t="shared" si="658"/>
        <v>1.0490769832405973</v>
      </c>
      <c r="AK58" s="118">
        <f t="shared" si="658"/>
        <v>0.87397899489233011</v>
      </c>
      <c r="AL58" s="119">
        <f t="shared" si="658"/>
        <v>0.6707370727236116</v>
      </c>
      <c r="AM58" s="117">
        <f t="shared" si="658"/>
        <v>0</v>
      </c>
      <c r="AN58" s="118">
        <f t="shared" si="658"/>
        <v>0</v>
      </c>
      <c r="AO58" s="118">
        <f t="shared" si="658"/>
        <v>4.8310099989193793E-3</v>
      </c>
      <c r="AP58" s="118">
        <f t="shared" si="658"/>
        <v>3.2578447326121864E-3</v>
      </c>
      <c r="AQ58" s="118">
        <f t="shared" si="658"/>
        <v>2.983278707832594E-3</v>
      </c>
      <c r="AR58" s="119">
        <f t="shared" si="658"/>
        <v>2.7091601659104533E-3</v>
      </c>
      <c r="AS58" s="117">
        <f t="shared" si="658"/>
        <v>0.42745357010394147</v>
      </c>
      <c r="AT58" s="118">
        <f t="shared" si="658"/>
        <v>0.64066658315025926</v>
      </c>
      <c r="AU58" s="118">
        <f t="shared" si="658"/>
        <v>0.60840669372376177</v>
      </c>
      <c r="AV58" s="118">
        <f t="shared" si="658"/>
        <v>0.40293275878702128</v>
      </c>
      <c r="AW58" s="118">
        <f t="shared" si="658"/>
        <v>0.358764134968938</v>
      </c>
      <c r="AX58" s="119">
        <f t="shared" si="658"/>
        <v>0.22767941246311665</v>
      </c>
      <c r="AY58" s="117">
        <f t="shared" si="658"/>
        <v>0.33569606914083933</v>
      </c>
      <c r="AZ58" s="118">
        <f t="shared" si="658"/>
        <v>0.24661821306946269</v>
      </c>
      <c r="BA58" s="118">
        <f t="shared" si="658"/>
        <v>0.18110281779783602</v>
      </c>
      <c r="BB58" s="118">
        <f t="shared" si="658"/>
        <v>0.13416036959449348</v>
      </c>
      <c r="BC58" s="118">
        <f t="shared" si="658"/>
        <v>8.3074371630382143E-2</v>
      </c>
      <c r="BD58" s="119">
        <f t="shared" si="658"/>
        <v>4.0547914663145349E-2</v>
      </c>
      <c r="BE58" s="117">
        <f t="shared" ref="BE58:BJ58" si="660">IFERROR((BE36/BE35),"NA")</f>
        <v>0.71903520874853077</v>
      </c>
      <c r="BF58" s="118">
        <f t="shared" si="660"/>
        <v>0.62651024338994921</v>
      </c>
      <c r="BG58" s="118">
        <f t="shared" si="660"/>
        <v>0.83718498075386749</v>
      </c>
      <c r="BH58" s="118">
        <f t="shared" si="660"/>
        <v>0.9327193331644531</v>
      </c>
      <c r="BI58" s="118">
        <f t="shared" si="660"/>
        <v>0.35746562542107008</v>
      </c>
      <c r="BJ58" s="119">
        <f t="shared" si="660"/>
        <v>0.28224321255662704</v>
      </c>
      <c r="BK58" s="117">
        <f t="shared" si="658"/>
        <v>1.3761961173451768E-2</v>
      </c>
      <c r="BL58" s="118">
        <f t="shared" si="658"/>
        <v>4.6668781725888323E-3</v>
      </c>
      <c r="BM58" s="118">
        <f t="shared" si="658"/>
        <v>1.3055126388566459E-2</v>
      </c>
      <c r="BN58" s="118">
        <f t="shared" si="658"/>
        <v>1.5271397301266245E-2</v>
      </c>
      <c r="BO58" s="118">
        <f t="shared" si="658"/>
        <v>8.2943522680298132E-3</v>
      </c>
      <c r="BP58" s="119">
        <f t="shared" si="658"/>
        <v>7.2631362885224784E-3</v>
      </c>
      <c r="BQ58" s="117">
        <f t="shared" si="658"/>
        <v>0.11908171460959874</v>
      </c>
      <c r="BR58" s="118">
        <f t="shared" si="658"/>
        <v>0.10190043706710701</v>
      </c>
      <c r="BS58" s="118">
        <f t="shared" si="658"/>
        <v>0.11667020615217734</v>
      </c>
      <c r="BT58" s="118">
        <f t="shared" si="658"/>
        <v>0.15376174222858693</v>
      </c>
      <c r="BU58" s="118">
        <f t="shared" si="658"/>
        <v>0.11679591078960112</v>
      </c>
      <c r="BV58" s="119">
        <f t="shared" si="658"/>
        <v>8.5111196818924997E-2</v>
      </c>
      <c r="BW58" s="117">
        <f t="shared" si="658"/>
        <v>3.4221160216707481E-4</v>
      </c>
      <c r="BX58" s="118">
        <f t="shared" si="658"/>
        <v>0</v>
      </c>
      <c r="BY58" s="118">
        <f t="shared" si="658"/>
        <v>0</v>
      </c>
      <c r="BZ58" s="118">
        <f t="shared" si="658"/>
        <v>0</v>
      </c>
      <c r="CA58" s="118">
        <f t="shared" si="658"/>
        <v>0</v>
      </c>
      <c r="CB58" s="119">
        <f t="shared" si="658"/>
        <v>0</v>
      </c>
      <c r="CC58" s="117">
        <f t="shared" si="658"/>
        <v>0</v>
      </c>
      <c r="CD58" s="118">
        <f t="shared" si="658"/>
        <v>0</v>
      </c>
      <c r="CE58" s="118">
        <f t="shared" si="658"/>
        <v>0</v>
      </c>
      <c r="CF58" s="118">
        <f t="shared" si="658"/>
        <v>0</v>
      </c>
      <c r="CG58" s="118">
        <f t="shared" si="658"/>
        <v>4.2654098674584591E-2</v>
      </c>
      <c r="CH58" s="119">
        <f t="shared" si="658"/>
        <v>3.9317522301083672E-2</v>
      </c>
      <c r="CI58" s="117">
        <f t="shared" ref="CI58:CN58" si="661">IFERROR((CI36/CI35),"NA")</f>
        <v>0.23787934447167289</v>
      </c>
      <c r="CJ58" s="118">
        <f t="shared" si="661"/>
        <v>0.30516083816643474</v>
      </c>
      <c r="CK58" s="118">
        <f t="shared" si="661"/>
        <v>0.22110133794458603</v>
      </c>
      <c r="CL58" s="118">
        <f t="shared" si="661"/>
        <v>8.868708968839574E-2</v>
      </c>
      <c r="CM58" s="118">
        <f t="shared" si="661"/>
        <v>6.6097450640514033E-2</v>
      </c>
      <c r="CN58" s="119">
        <f t="shared" si="661"/>
        <v>4.6644802277982587E-2</v>
      </c>
      <c r="CO58" s="117">
        <f t="shared" si="658"/>
        <v>0</v>
      </c>
      <c r="CP58" s="118">
        <f t="shared" si="658"/>
        <v>0</v>
      </c>
      <c r="CQ58" s="118">
        <f t="shared" si="658"/>
        <v>0</v>
      </c>
      <c r="CR58" s="118">
        <f t="shared" si="658"/>
        <v>0</v>
      </c>
      <c r="CS58" s="118">
        <f t="shared" si="658"/>
        <v>0</v>
      </c>
      <c r="CT58" s="119">
        <f t="shared" si="658"/>
        <v>0</v>
      </c>
      <c r="CU58" s="117">
        <f t="shared" si="658"/>
        <v>0.22277823889967063</v>
      </c>
      <c r="CV58" s="118">
        <f t="shared" si="658"/>
        <v>0.17652864478684122</v>
      </c>
      <c r="CW58" s="118">
        <f t="shared" si="658"/>
        <v>0.11591095546181641</v>
      </c>
      <c r="CX58" s="118">
        <f t="shared" si="658"/>
        <v>3.8955317641405626E-2</v>
      </c>
      <c r="CY58" s="118">
        <f t="shared" ref="CY58:EV58" si="662">IFERROR((CY36/CY35),"NA")</f>
        <v>2.4688993474199176E-2</v>
      </c>
      <c r="CZ58" s="119">
        <f t="shared" si="662"/>
        <v>2.0741539107281309E-2</v>
      </c>
      <c r="DA58" s="117">
        <f t="shared" si="662"/>
        <v>9.5158666563876608E-3</v>
      </c>
      <c r="DB58" s="118">
        <f t="shared" si="662"/>
        <v>7.0609717405822276E-3</v>
      </c>
      <c r="DC58" s="118">
        <f t="shared" si="662"/>
        <v>2.0135126272646634E-2</v>
      </c>
      <c r="DD58" s="118">
        <f t="shared" si="662"/>
        <v>3.9413207592103069E-4</v>
      </c>
      <c r="DE58" s="118">
        <f t="shared" si="662"/>
        <v>3.4788318572303466E-4</v>
      </c>
      <c r="DF58" s="119">
        <f t="shared" si="662"/>
        <v>3.0595034433398703E-4</v>
      </c>
      <c r="DG58" s="117">
        <f t="shared" ref="DG58:ED58" si="663">IFERROR((DG36/DG35),"NA")</f>
        <v>0.85648751394730527</v>
      </c>
      <c r="DH58" s="118">
        <f t="shared" si="663"/>
        <v>0.61981433080939929</v>
      </c>
      <c r="DI58" s="118">
        <f t="shared" si="663"/>
        <v>0.54186349800503664</v>
      </c>
      <c r="DJ58" s="118">
        <f t="shared" si="663"/>
        <v>0.663405073846555</v>
      </c>
      <c r="DK58" s="118">
        <f t="shared" si="663"/>
        <v>0.52575197508629967</v>
      </c>
      <c r="DL58" s="119">
        <f t="shared" si="663"/>
        <v>0.44409428418569763</v>
      </c>
      <c r="DM58" s="117">
        <f t="shared" ref="DM58:DR58" si="664">IFERROR((DM36/DM35),"NA")</f>
        <v>0.11549295774647887</v>
      </c>
      <c r="DN58" s="118">
        <f t="shared" si="664"/>
        <v>1.7316197167075581E-2</v>
      </c>
      <c r="DO58" s="118">
        <f t="shared" si="664"/>
        <v>6.1490010973648215E-2</v>
      </c>
      <c r="DP58" s="118">
        <f t="shared" si="664"/>
        <v>5.1227614009768429E-3</v>
      </c>
      <c r="DQ58" s="118">
        <f t="shared" si="664"/>
        <v>4.1700363777327906E-3</v>
      </c>
      <c r="DR58" s="119">
        <f t="shared" si="664"/>
        <v>3.3630676982311729E-3</v>
      </c>
      <c r="DS58" s="117">
        <f t="shared" si="663"/>
        <v>0.15206874777745391</v>
      </c>
      <c r="DT58" s="118">
        <f t="shared" si="663"/>
        <v>0.20083025994619347</v>
      </c>
      <c r="DU58" s="118">
        <f t="shared" si="663"/>
        <v>0.16518603231241408</v>
      </c>
      <c r="DV58" s="118">
        <f t="shared" si="663"/>
        <v>0.1242364391046154</v>
      </c>
      <c r="DW58" s="118">
        <f t="shared" si="663"/>
        <v>0.11218280148579567</v>
      </c>
      <c r="DX58" s="119">
        <f t="shared" si="663"/>
        <v>0.10073659512047871</v>
      </c>
      <c r="DY58" s="117">
        <f t="shared" si="663"/>
        <v>0.23406685016730563</v>
      </c>
      <c r="DZ58" s="118">
        <f t="shared" si="663"/>
        <v>3.5179775803293213E-2</v>
      </c>
      <c r="EA58" s="118">
        <f t="shared" si="663"/>
        <v>9.4955899048118075E-2</v>
      </c>
      <c r="EB58" s="118">
        <f t="shared" si="663"/>
        <v>8.3232235934009621E-2</v>
      </c>
      <c r="EC58" s="118">
        <f t="shared" si="663"/>
        <v>7.2648094614368997E-2</v>
      </c>
      <c r="ED58" s="119">
        <f t="shared" si="663"/>
        <v>4.9067216066927516E-2</v>
      </c>
      <c r="EE58" s="117">
        <f t="shared" si="662"/>
        <v>2.0775090358305435</v>
      </c>
      <c r="EF58" s="118">
        <f t="shared" si="662"/>
        <v>3.134494051383367</v>
      </c>
      <c r="EG58" s="118">
        <f t="shared" si="662"/>
        <v>2.7726281331783231</v>
      </c>
      <c r="EH58" s="118">
        <f t="shared" si="662"/>
        <v>1.1599433194509245</v>
      </c>
      <c r="EI58" s="118">
        <f t="shared" si="662"/>
        <v>0.93474159376978638</v>
      </c>
      <c r="EJ58" s="119">
        <f t="shared" si="662"/>
        <v>0.76039713250298024</v>
      </c>
      <c r="EK58" s="117">
        <f t="shared" ref="EK58:EP58" si="665">IFERROR((EK36/EK35),"NA")</f>
        <v>0.61063275285710339</v>
      </c>
      <c r="EL58" s="118">
        <f t="shared" si="665"/>
        <v>0.26171900438933532</v>
      </c>
      <c r="EM58" s="118">
        <f t="shared" si="665"/>
        <v>0.15925054991229251</v>
      </c>
      <c r="EN58" s="118">
        <f t="shared" si="665"/>
        <v>0.17576200859661781</v>
      </c>
      <c r="EO58" s="118">
        <f t="shared" si="665"/>
        <v>0.14493983212846873</v>
      </c>
      <c r="EP58" s="119">
        <f t="shared" si="665"/>
        <v>0.11887037007998083</v>
      </c>
      <c r="EQ58" s="117">
        <f t="shared" si="662"/>
        <v>0.25961951114254544</v>
      </c>
      <c r="ER58" s="118">
        <f t="shared" si="662"/>
        <v>0.33192798068867119</v>
      </c>
      <c r="ES58" s="118">
        <f t="shared" si="662"/>
        <v>0.3711368502856387</v>
      </c>
      <c r="ET58" s="118">
        <f t="shared" si="662"/>
        <v>0.19576150168670708</v>
      </c>
      <c r="EU58" s="118">
        <f t="shared" si="662"/>
        <v>0.11116658987953076</v>
      </c>
      <c r="EV58" s="119">
        <f t="shared" si="662"/>
        <v>4.8024039465094766E-2</v>
      </c>
      <c r="EW58" s="117"/>
      <c r="EX58" s="118"/>
      <c r="EY58" s="118"/>
      <c r="EZ58" s="118"/>
      <c r="FA58" s="118"/>
      <c r="FB58" s="119"/>
    </row>
    <row r="59" spans="2:158" s="76" customFormat="1">
      <c r="B59" s="27" t="s">
        <v>37</v>
      </c>
      <c r="C59" s="117">
        <f t="shared" ref="C59:N59" si="666">IFERROR((C38/C35),"NA")</f>
        <v>-8.4051816277379524E-2</v>
      </c>
      <c r="D59" s="118">
        <f t="shared" si="666"/>
        <v>-2.3720226128721114E-2</v>
      </c>
      <c r="E59" s="118">
        <f t="shared" si="666"/>
        <v>-6.4021486469385436E-2</v>
      </c>
      <c r="F59" s="118">
        <f t="shared" si="666"/>
        <v>-0.21140404659717965</v>
      </c>
      <c r="G59" s="118">
        <f t="shared" si="666"/>
        <v>-0.30728700368179407</v>
      </c>
      <c r="H59" s="119">
        <f t="shared" si="666"/>
        <v>-0.38042450685540696</v>
      </c>
      <c r="I59" s="117">
        <f t="shared" si="666"/>
        <v>0.38000133005555914</v>
      </c>
      <c r="J59" s="118">
        <f t="shared" si="666"/>
        <v>0.39672784478595025</v>
      </c>
      <c r="K59" s="118">
        <f t="shared" si="666"/>
        <v>0.41123566259366701</v>
      </c>
      <c r="L59" s="118">
        <f t="shared" si="666"/>
        <v>0.25100507582081522</v>
      </c>
      <c r="M59" s="118">
        <f t="shared" si="666"/>
        <v>0.14137960269842623</v>
      </c>
      <c r="N59" s="119">
        <f t="shared" si="666"/>
        <v>4.8873001254039899E-2</v>
      </c>
      <c r="O59" s="117">
        <f t="shared" ref="O59:CX59" si="667">IFERROR((O38/O35),"NA")</f>
        <v>0.41467924095625752</v>
      </c>
      <c r="P59" s="118">
        <f t="shared" si="667"/>
        <v>0.15838978315092206</v>
      </c>
      <c r="Q59" s="118">
        <f t="shared" si="667"/>
        <v>-5.6825464644307119E-3</v>
      </c>
      <c r="R59" s="118">
        <f t="shared" si="667"/>
        <v>-0.15752346382728538</v>
      </c>
      <c r="S59" s="118">
        <f t="shared" si="667"/>
        <v>-0.12097755890514754</v>
      </c>
      <c r="T59" s="119">
        <f t="shared" si="667"/>
        <v>-0.2918765836625446</v>
      </c>
      <c r="U59" s="117">
        <f t="shared" si="667"/>
        <v>-1.011157729505211</v>
      </c>
      <c r="V59" s="118">
        <f t="shared" si="667"/>
        <v>-0.95605201583873267</v>
      </c>
      <c r="W59" s="118">
        <f t="shared" si="667"/>
        <v>-0.9768766916831918</v>
      </c>
      <c r="X59" s="118">
        <f t="shared" si="667"/>
        <v>-1.0509426600430403</v>
      </c>
      <c r="Y59" s="118">
        <f t="shared" si="667"/>
        <v>-1.0173836554178601</v>
      </c>
      <c r="Z59" s="119">
        <f t="shared" si="667"/>
        <v>-1.0206471905254275</v>
      </c>
      <c r="AA59" s="117">
        <f t="shared" ref="AA59:AF59" si="668">IFERROR((AA38/AA35),"NA")</f>
        <v>-7.3940551549879857E-2</v>
      </c>
      <c r="AB59" s="118">
        <f t="shared" si="668"/>
        <v>9.5532820520957018E-2</v>
      </c>
      <c r="AC59" s="118">
        <f t="shared" si="668"/>
        <v>0.17409450663166132</v>
      </c>
      <c r="AD59" s="118">
        <f t="shared" si="668"/>
        <v>4.6976333379264545E-2</v>
      </c>
      <c r="AE59" s="118">
        <f t="shared" si="668"/>
        <v>-8.8522301030130826E-2</v>
      </c>
      <c r="AF59" s="119">
        <f t="shared" si="668"/>
        <v>-0.18410524677558096</v>
      </c>
      <c r="AG59" s="117">
        <f t="shared" si="667"/>
        <v>0.32406542017242013</v>
      </c>
      <c r="AH59" s="118">
        <f t="shared" si="667"/>
        <v>0.32952175035026199</v>
      </c>
      <c r="AI59" s="118">
        <f t="shared" si="667"/>
        <v>0.52120795711046874</v>
      </c>
      <c r="AJ59" s="118">
        <f t="shared" si="667"/>
        <v>0.52751936403751498</v>
      </c>
      <c r="AK59" s="118">
        <f t="shared" si="667"/>
        <v>0.56681176707465397</v>
      </c>
      <c r="AL59" s="119">
        <f t="shared" si="667"/>
        <v>0.32358605005861435</v>
      </c>
      <c r="AM59" s="117">
        <f t="shared" si="667"/>
        <v>-0.77231868786365498</v>
      </c>
      <c r="AN59" s="118">
        <f t="shared" si="667"/>
        <v>-0.67324794697550217</v>
      </c>
      <c r="AO59" s="118">
        <f t="shared" si="667"/>
        <v>-0.68287960886980703</v>
      </c>
      <c r="AP59" s="118">
        <f t="shared" si="667"/>
        <v>-0.68788604009387233</v>
      </c>
      <c r="AQ59" s="118">
        <f t="shared" si="667"/>
        <v>-0.693861541878109</v>
      </c>
      <c r="AR59" s="119">
        <f t="shared" si="667"/>
        <v>-0.69600997830731459</v>
      </c>
      <c r="AS59" s="117">
        <f t="shared" si="667"/>
        <v>0.41445108841506623</v>
      </c>
      <c r="AT59" s="118">
        <f t="shared" si="667"/>
        <v>0.62957214137087092</v>
      </c>
      <c r="AU59" s="118">
        <f t="shared" si="667"/>
        <v>0.5875091579351327</v>
      </c>
      <c r="AV59" s="118">
        <f t="shared" si="667"/>
        <v>0.38831843784089987</v>
      </c>
      <c r="AW59" s="118">
        <f t="shared" si="667"/>
        <v>0.34081964051558111</v>
      </c>
      <c r="AX59" s="119">
        <f t="shared" si="667"/>
        <v>0.2153741330187727</v>
      </c>
      <c r="AY59" s="117">
        <f t="shared" si="667"/>
        <v>0.2395218755622186</v>
      </c>
      <c r="AZ59" s="118">
        <f t="shared" si="667"/>
        <v>0.13164120989410935</v>
      </c>
      <c r="BA59" s="118">
        <f t="shared" si="667"/>
        <v>5.1346233243796932E-2</v>
      </c>
      <c r="BB59" s="118">
        <f t="shared" si="667"/>
        <v>-4.2740208364506982E-2</v>
      </c>
      <c r="BC59" s="118">
        <f t="shared" si="667"/>
        <v>-8.2533048949983201E-2</v>
      </c>
      <c r="BD59" s="119">
        <f t="shared" si="667"/>
        <v>-0.15370016137495329</v>
      </c>
      <c r="BE59" s="117">
        <f t="shared" ref="BE59:BJ59" si="669">IFERROR((BE38/BE35),"NA")</f>
        <v>0.64759568705605797</v>
      </c>
      <c r="BF59" s="118">
        <f t="shared" si="669"/>
        <v>0.56970758185956927</v>
      </c>
      <c r="BG59" s="118">
        <f t="shared" si="669"/>
        <v>0.80031229573680018</v>
      </c>
      <c r="BH59" s="118">
        <f t="shared" si="669"/>
        <v>0.87995030096864846</v>
      </c>
      <c r="BI59" s="118">
        <f t="shared" si="669"/>
        <v>0.15116914386854299</v>
      </c>
      <c r="BJ59" s="119">
        <f t="shared" si="669"/>
        <v>7.8232701354725973E-2</v>
      </c>
      <c r="BK59" s="117">
        <f t="shared" si="667"/>
        <v>-1.0055297887314709</v>
      </c>
      <c r="BL59" s="118">
        <f t="shared" si="667"/>
        <v>-0.9789141814720812</v>
      </c>
      <c r="BM59" s="118">
        <f t="shared" si="667"/>
        <v>-1.0146875175113474</v>
      </c>
      <c r="BN59" s="118">
        <f t="shared" si="667"/>
        <v>-0.88532708985619679</v>
      </c>
      <c r="BO59" s="118">
        <f t="shared" si="667"/>
        <v>-1.0154422609769651</v>
      </c>
      <c r="BP59" s="119">
        <f t="shared" si="667"/>
        <v>-1.023635748553277</v>
      </c>
      <c r="BQ59" s="117">
        <f t="shared" si="667"/>
        <v>-0.1497629078438468</v>
      </c>
      <c r="BR59" s="118">
        <f t="shared" si="667"/>
        <v>-0.12499410075477171</v>
      </c>
      <c r="BS59" s="118">
        <f t="shared" si="667"/>
        <v>-0.10080938249992236</v>
      </c>
      <c r="BT59" s="118">
        <f t="shared" si="667"/>
        <v>-0.10686816779947769</v>
      </c>
      <c r="BU59" s="118">
        <f t="shared" si="667"/>
        <v>-0.17360453997257064</v>
      </c>
      <c r="BV59" s="119">
        <f t="shared" si="667"/>
        <v>-0.23596724563254323</v>
      </c>
      <c r="BW59" s="117">
        <f t="shared" si="667"/>
        <v>-0.5965265522380041</v>
      </c>
      <c r="BX59" s="118">
        <f t="shared" si="667"/>
        <v>-0.63952157265227172</v>
      </c>
      <c r="BY59" s="118">
        <f t="shared" si="667"/>
        <v>-0.61706717350437479</v>
      </c>
      <c r="BZ59" s="118">
        <f t="shared" si="667"/>
        <v>-0.67518389764937936</v>
      </c>
      <c r="CA59" s="118">
        <f t="shared" si="667"/>
        <v>-0.71877489032867981</v>
      </c>
      <c r="CB59" s="119">
        <f t="shared" si="667"/>
        <v>-0.71690764107708749</v>
      </c>
      <c r="CC59" s="117">
        <f t="shared" si="667"/>
        <v>-0.4618474478168596</v>
      </c>
      <c r="CD59" s="118">
        <f t="shared" si="667"/>
        <v>-0.58792991196535227</v>
      </c>
      <c r="CE59" s="118">
        <f t="shared" si="667"/>
        <v>-0.57234371863779299</v>
      </c>
      <c r="CF59" s="118">
        <f t="shared" si="667"/>
        <v>-0.67314139042903987</v>
      </c>
      <c r="CG59" s="118">
        <f t="shared" si="667"/>
        <v>-0.64763664359176498</v>
      </c>
      <c r="CH59" s="119">
        <f t="shared" si="667"/>
        <v>-0.65762485946315208</v>
      </c>
      <c r="CI59" s="117">
        <f t="shared" ref="CI59:CN59" si="670">IFERROR((CI38/CI35),"NA")</f>
        <v>0.19481554159517267</v>
      </c>
      <c r="CJ59" s="118">
        <f t="shared" si="670"/>
        <v>0.30277772134927328</v>
      </c>
      <c r="CK59" s="118">
        <f t="shared" si="670"/>
        <v>0.2207563034563147</v>
      </c>
      <c r="CL59" s="118">
        <f t="shared" si="670"/>
        <v>1.584055506563126E-2</v>
      </c>
      <c r="CM59" s="118">
        <f t="shared" si="670"/>
        <v>-4.9394816040408476E-2</v>
      </c>
      <c r="CN59" s="119">
        <f t="shared" si="670"/>
        <v>-7.6979305615074767E-2</v>
      </c>
      <c r="CO59" s="117">
        <f t="shared" si="667"/>
        <v>-0.70775863033221187</v>
      </c>
      <c r="CP59" s="118">
        <f t="shared" si="667"/>
        <v>-0.68602261178539825</v>
      </c>
      <c r="CQ59" s="118">
        <f t="shared" si="667"/>
        <v>-0.67978442498663572</v>
      </c>
      <c r="CR59" s="118">
        <f t="shared" si="667"/>
        <v>-0.76142002438540268</v>
      </c>
      <c r="CS59" s="118">
        <f t="shared" si="667"/>
        <v>-0.74165910011767178</v>
      </c>
      <c r="CT59" s="119">
        <f t="shared" si="667"/>
        <v>-0.7472926133763903</v>
      </c>
      <c r="CU59" s="117">
        <f t="shared" si="667"/>
        <v>-0.10440677073811071</v>
      </c>
      <c r="CV59" s="118">
        <f t="shared" si="667"/>
        <v>-0.35109698008144397</v>
      </c>
      <c r="CW59" s="118">
        <f t="shared" si="667"/>
        <v>-0.42998030524903524</v>
      </c>
      <c r="CX59" s="118">
        <f t="shared" si="667"/>
        <v>-0.46070571590785614</v>
      </c>
      <c r="CY59" s="118">
        <f t="shared" ref="CY59:EV59" si="671">IFERROR((CY38/CY35),"NA")</f>
        <v>-0.41340557371784664</v>
      </c>
      <c r="CZ59" s="119">
        <f t="shared" si="671"/>
        <v>-0.39253138638842622</v>
      </c>
      <c r="DA59" s="117">
        <f t="shared" si="671"/>
        <v>-0.83941507789850411</v>
      </c>
      <c r="DB59" s="118">
        <f t="shared" si="671"/>
        <v>-0.77115277805511362</v>
      </c>
      <c r="DC59" s="118">
        <f t="shared" si="671"/>
        <v>-0.73986238292048423</v>
      </c>
      <c r="DD59" s="118">
        <f t="shared" si="671"/>
        <v>-0.59340096687385391</v>
      </c>
      <c r="DE59" s="118">
        <f t="shared" si="671"/>
        <v>-0.45526009891028674</v>
      </c>
      <c r="DF59" s="119">
        <f t="shared" si="671"/>
        <v>-0.47753790315412353</v>
      </c>
      <c r="DG59" s="117">
        <f t="shared" ref="DG59:ED59" si="672">IFERROR((DG38/DG35),"NA")</f>
        <v>0.3862728434578746</v>
      </c>
      <c r="DH59" s="118">
        <f t="shared" si="672"/>
        <v>0.3769862683678975</v>
      </c>
      <c r="DI59" s="118">
        <f t="shared" si="672"/>
        <v>0.33258342189444468</v>
      </c>
      <c r="DJ59" s="118">
        <f t="shared" si="672"/>
        <v>0.39631258528513386</v>
      </c>
      <c r="DK59" s="118">
        <f t="shared" si="672"/>
        <v>0.33756111666744176</v>
      </c>
      <c r="DL59" s="119">
        <f t="shared" si="672"/>
        <v>0.27699200824150766</v>
      </c>
      <c r="DM59" s="117">
        <f t="shared" ref="DM59:DR59" si="673">IFERROR((DM38/DM35),"NA")</f>
        <v>6.3380281690140844E-2</v>
      </c>
      <c r="DN59" s="118">
        <f t="shared" si="673"/>
        <v>-0.24584513915805076</v>
      </c>
      <c r="DO59" s="118">
        <f t="shared" si="673"/>
        <v>3.3845436916555179E-2</v>
      </c>
      <c r="DP59" s="118">
        <f t="shared" si="673"/>
        <v>-0.15485767788028598</v>
      </c>
      <c r="DQ59" s="118">
        <f t="shared" si="673"/>
        <v>-7.1720075587350357E-2</v>
      </c>
      <c r="DR59" s="119">
        <f t="shared" si="673"/>
        <v>-4.447808117597235E-2</v>
      </c>
      <c r="DS59" s="117">
        <f t="shared" si="672"/>
        <v>-0.29811304437935338</v>
      </c>
      <c r="DT59" s="118">
        <f t="shared" si="672"/>
        <v>-7.7664582108432717E-2</v>
      </c>
      <c r="DU59" s="118">
        <f t="shared" si="672"/>
        <v>-6.1823566767249191E-2</v>
      </c>
      <c r="DV59" s="118">
        <f t="shared" si="672"/>
        <v>-9.8689516068679914E-2</v>
      </c>
      <c r="DW59" s="118">
        <f t="shared" si="672"/>
        <v>-0.17168473353082409</v>
      </c>
      <c r="DX59" s="119">
        <f t="shared" si="672"/>
        <v>-0.22644919287940524</v>
      </c>
      <c r="DY59" s="117">
        <f t="shared" si="672"/>
        <v>0.21291877220739919</v>
      </c>
      <c r="DZ59" s="118">
        <f t="shared" si="672"/>
        <v>-6.7050043068604256E-3</v>
      </c>
      <c r="EA59" s="118">
        <f t="shared" si="672"/>
        <v>-3.7089337175792478E-2</v>
      </c>
      <c r="EB59" s="118">
        <f t="shared" si="672"/>
        <v>-2.9563891354074213E-2</v>
      </c>
      <c r="EC59" s="118">
        <f t="shared" si="672"/>
        <v>-7.5340209535717323E-2</v>
      </c>
      <c r="ED59" s="119">
        <f t="shared" si="672"/>
        <v>-0.13205087591036477</v>
      </c>
      <c r="EE59" s="117">
        <f t="shared" si="671"/>
        <v>0.87097224957427322</v>
      </c>
      <c r="EF59" s="118">
        <f t="shared" si="671"/>
        <v>1.6675870712859304</v>
      </c>
      <c r="EG59" s="118">
        <f t="shared" si="671"/>
        <v>1.4845753003136017</v>
      </c>
      <c r="EH59" s="118">
        <f t="shared" si="671"/>
        <v>0.41734357442625264</v>
      </c>
      <c r="EI59" s="118">
        <f t="shared" si="671"/>
        <v>0.19613666172220798</v>
      </c>
      <c r="EJ59" s="119">
        <f t="shared" si="671"/>
        <v>-8.400536173181837E-2</v>
      </c>
      <c r="EK59" s="117">
        <f t="shared" ref="EK59:EP59" si="674">IFERROR((EK38/EK35),"NA")</f>
        <v>0.14913573198021898</v>
      </c>
      <c r="EL59" s="118">
        <f t="shared" si="674"/>
        <v>-0.10503796709952198</v>
      </c>
      <c r="EM59" s="118">
        <f t="shared" si="674"/>
        <v>-0.26968356945601085</v>
      </c>
      <c r="EN59" s="118">
        <f t="shared" si="674"/>
        <v>-0.33584656292159504</v>
      </c>
      <c r="EO59" s="118">
        <f t="shared" si="674"/>
        <v>-0.46137002213682154</v>
      </c>
      <c r="EP59" s="119">
        <f t="shared" si="674"/>
        <v>-0.59020862752667924</v>
      </c>
      <c r="EQ59" s="117">
        <f t="shared" si="671"/>
        <v>3.6694278281926181E-2</v>
      </c>
      <c r="ER59" s="118">
        <f t="shared" si="671"/>
        <v>0.2487080156946023</v>
      </c>
      <c r="ES59" s="118">
        <f t="shared" si="671"/>
        <v>0.33112924427689178</v>
      </c>
      <c r="ET59" s="118">
        <f t="shared" si="671"/>
        <v>0.12708251412487842</v>
      </c>
      <c r="EU59" s="118">
        <f t="shared" si="671"/>
        <v>7.392034944660611E-2</v>
      </c>
      <c r="EV59" s="119">
        <f t="shared" si="671"/>
        <v>6.5407893729875748E-3</v>
      </c>
      <c r="EW59" s="117"/>
      <c r="EX59" s="118"/>
      <c r="EY59" s="118"/>
      <c r="EZ59" s="118"/>
      <c r="FA59" s="118"/>
      <c r="FB59" s="119"/>
    </row>
    <row r="60" spans="2:158">
      <c r="B60" s="4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  <c r="EY60" s="2"/>
      <c r="EZ60" s="2"/>
      <c r="FA60" s="2"/>
      <c r="FB60" s="2"/>
    </row>
    <row r="61" spans="2:158">
      <c r="B61" s="3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  <c r="EY61" s="2"/>
      <c r="EZ61" s="2"/>
      <c r="FA61" s="2"/>
      <c r="FB61" s="2"/>
    </row>
    <row r="62" spans="2:158">
      <c r="B62" s="3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  <c r="EY62" s="2"/>
      <c r="EZ62" s="2"/>
      <c r="FA62" s="2"/>
      <c r="FB62" s="2"/>
    </row>
    <row r="63" spans="2:158">
      <c r="B63" s="3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  <c r="EY63" s="2"/>
      <c r="EZ63" s="2"/>
      <c r="FA63" s="2"/>
      <c r="FB63" s="2"/>
    </row>
    <row r="64" spans="2:158">
      <c r="B64" s="3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  <c r="EY64" s="2"/>
      <c r="EZ64" s="2"/>
      <c r="FA64" s="2"/>
      <c r="FB64" s="2"/>
    </row>
    <row r="65" spans="2:158">
      <c r="B65" s="3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  <c r="EY65" s="2"/>
      <c r="EZ65" s="2"/>
      <c r="FA65" s="2"/>
      <c r="FB65" s="2"/>
    </row>
  </sheetData>
  <dataConsolidate/>
  <mergeCells count="26">
    <mergeCell ref="BE6:BJ6"/>
    <mergeCell ref="AS6:AX6"/>
    <mergeCell ref="AG6:AL6"/>
    <mergeCell ref="AM6:AR6"/>
    <mergeCell ref="C6:H6"/>
    <mergeCell ref="O6:T6"/>
    <mergeCell ref="U6:Z6"/>
    <mergeCell ref="I6:N6"/>
    <mergeCell ref="AA6:AF6"/>
    <mergeCell ref="AY6:BD6"/>
    <mergeCell ref="BK6:BP6"/>
    <mergeCell ref="BQ6:BV6"/>
    <mergeCell ref="BW6:CB6"/>
    <mergeCell ref="CC6:CH6"/>
    <mergeCell ref="CO6:CT6"/>
    <mergeCell ref="CI6:CN6"/>
    <mergeCell ref="EW6:FB6"/>
    <mergeCell ref="CU6:CZ6"/>
    <mergeCell ref="DA6:DF6"/>
    <mergeCell ref="EE6:EJ6"/>
    <mergeCell ref="EQ6:EV6"/>
    <mergeCell ref="DG6:DL6"/>
    <mergeCell ref="DS6:DX6"/>
    <mergeCell ref="DY6:ED6"/>
    <mergeCell ref="DM6:DR6"/>
    <mergeCell ref="EK6:EP6"/>
  </mergeCells>
  <conditionalFormatting sqref="H10 T10 Z10 AL10 AR10 BP10 BV10 CB10 CH10 CT10 CZ10 DF10 EJ10 EV10 FB10">
    <cfRule type="cellIs" dxfId="3054" priority="445" operator="equal">
      <formula>"Sell"</formula>
    </cfRule>
    <cfRule type="cellIs" dxfId="3053" priority="446" operator="equal">
      <formula>"Buy"</formula>
    </cfRule>
  </conditionalFormatting>
  <conditionalFormatting sqref="H15 T15 Z15 AL15 AR15 BP15 BV15 CB15 CH15 CT15 CZ15 DF15 EJ15 EV15 FB15">
    <cfRule type="cellIs" dxfId="3052" priority="438" operator="greaterThan">
      <formula>0</formula>
    </cfRule>
    <cfRule type="cellIs" dxfId="3051" priority="444" operator="lessThan">
      <formula>0</formula>
    </cfRule>
  </conditionalFormatting>
  <conditionalFormatting sqref="H16 T16 Z16 AL16 AR16 BP16 BV16 CB16 CH16 CT16 CZ16 DF16 EJ16 EV16 FB16">
    <cfRule type="cellIs" dxfId="3050" priority="436" operator="greaterThan">
      <formula>0</formula>
    </cfRule>
    <cfRule type="cellIs" dxfId="3049" priority="440" operator="lessThan">
      <formula>0</formula>
    </cfRule>
  </conditionalFormatting>
  <conditionalFormatting sqref="H13 T13 Z13 AL13 AR13 BP13 BV13 CB13 CH13 CT13 CZ13 DF13 EJ13 EV13 FB13">
    <cfRule type="cellIs" priority="415" operator="equal">
      <formula>"-"</formula>
    </cfRule>
    <cfRule type="cellIs" dxfId="3048" priority="437" operator="lessThanOrEqual">
      <formula>0</formula>
    </cfRule>
    <cfRule type="cellIs" dxfId="3047" priority="439" operator="greaterThanOrEqual">
      <formula>0</formula>
    </cfRule>
  </conditionalFormatting>
  <conditionalFormatting sqref="C27:H27 EE27:EJ27 BK33:CH33 BK29:CH29 BK27:CH27 O27:Z27 AG27:AR27 EQ27:FB27 CO27:DF27 CO29:DF29 CO33:DF33">
    <cfRule type="cellIs" dxfId="3046" priority="365" operator="lessThanOrEqual">
      <formula>0</formula>
    </cfRule>
    <cfRule type="cellIs" dxfId="3045" priority="435" operator="greaterThanOrEqual">
      <formula>0</formula>
    </cfRule>
  </conditionalFormatting>
  <conditionalFormatting sqref="C41:H41 EE41:EJ41 BK41:CH41 O41:Z41 AG41:AR41 EQ41:FB41 CO41:DF41">
    <cfRule type="cellIs" dxfId="3044" priority="395" operator="lessThanOrEqual">
      <formula>0</formula>
    </cfRule>
  </conditionalFormatting>
  <conditionalFormatting sqref="T10 Z10 AL10 AR10 BP10 BV10 CB10 CH10 CT10 CZ10 DF10 EJ10 EV10">
    <cfRule type="cellIs" dxfId="3043" priority="378" operator="equal">
      <formula>"Sell"</formula>
    </cfRule>
    <cfRule type="cellIs" dxfId="3042" priority="379" operator="equal">
      <formula>"Buy"</formula>
    </cfRule>
  </conditionalFormatting>
  <conditionalFormatting sqref="T15 Z15 AL15 AR15 BP15 BV15 CB15 CH15 CT15 CZ15 DF15 EJ15 EV15">
    <cfRule type="cellIs" dxfId="3041" priority="374" operator="greaterThanOrEqual">
      <formula>10</formula>
    </cfRule>
    <cfRule type="cellIs" dxfId="3040" priority="377" operator="lessThan">
      <formula>0</formula>
    </cfRule>
  </conditionalFormatting>
  <conditionalFormatting sqref="T16 Z16 AL16 AR16 BP16 BV16 CB16 CH16 CT16 CZ16 DF16 EJ16 EV16">
    <cfRule type="cellIs" dxfId="3039" priority="372" operator="greaterThanOrEqual">
      <formula>10</formula>
    </cfRule>
    <cfRule type="cellIs" dxfId="3038" priority="376" operator="lessThan">
      <formula>0</formula>
    </cfRule>
  </conditionalFormatting>
  <conditionalFormatting sqref="T13 Z13 AL13 AR13 BP13 BV13 CB13 CH13 CT13 CZ13 DF13 EJ13 EV13">
    <cfRule type="cellIs" priority="368" operator="equal">
      <formula>"-"</formula>
    </cfRule>
    <cfRule type="cellIs" dxfId="3037" priority="373" operator="lessThanOrEqual">
      <formula>5</formula>
    </cfRule>
    <cfRule type="cellIs" dxfId="3036" priority="375" operator="greaterThanOrEqual">
      <formula>10</formula>
    </cfRule>
  </conditionalFormatting>
  <conditionalFormatting sqref="O27:Z27 EE27:EJ27 BK33:CH33 BK29:CH29 BK27:CH27 AG27:AR27 EQ27:EV27 CO27:DF27 CO29:DF29 CO33:DF33">
    <cfRule type="cellIs" dxfId="3035" priority="371" operator="greaterThanOrEqual">
      <formula>0</formula>
    </cfRule>
  </conditionalFormatting>
  <conditionalFormatting sqref="O29:Z29 EE29:EJ29 AG29:AR29 EQ29:EV29">
    <cfRule type="cellIs" dxfId="3034" priority="370" operator="greaterThanOrEqual">
      <formula>0</formula>
    </cfRule>
  </conditionalFormatting>
  <conditionalFormatting sqref="O33:Z33 EE33:EJ33 AG33:AR33 EQ33:EV33">
    <cfRule type="cellIs" dxfId="3033" priority="369" operator="greaterThanOrEqual">
      <formula>0</formula>
    </cfRule>
  </conditionalFormatting>
  <conditionalFormatting sqref="O41:Z41 EE41:EJ41 AG41:AR41 EQ41:EV41">
    <cfRule type="cellIs" dxfId="3032" priority="367" operator="lessThanOrEqual">
      <formula>0</formula>
    </cfRule>
  </conditionalFormatting>
  <conditionalFormatting sqref="C29:H29 EE29:EJ29 O29:Z29 AG29:AR29 EQ29:FB29">
    <cfRule type="cellIs" dxfId="3031" priority="363" operator="lessThanOrEqual">
      <formula>0</formula>
    </cfRule>
    <cfRule type="cellIs" dxfId="3030" priority="364" operator="greaterThanOrEqual">
      <formula>0</formula>
    </cfRule>
  </conditionalFormatting>
  <conditionalFormatting sqref="C33:H33 EE33:EJ33 O33:Z33 AG33:AR33 EQ33:FB33">
    <cfRule type="cellIs" dxfId="3029" priority="361" operator="lessThanOrEqual">
      <formula>0</formula>
    </cfRule>
    <cfRule type="cellIs" dxfId="3028" priority="362" operator="greaterThanOrEqual">
      <formula>0</formula>
    </cfRule>
  </conditionalFormatting>
  <conditionalFormatting sqref="FB10">
    <cfRule type="cellIs" dxfId="3027" priority="359" operator="equal">
      <formula>"Sell"</formula>
    </cfRule>
    <cfRule type="cellIs" dxfId="3026" priority="360" operator="equal">
      <formula>"Buy"</formula>
    </cfRule>
  </conditionalFormatting>
  <conditionalFormatting sqref="FB15">
    <cfRule type="cellIs" dxfId="3025" priority="355" operator="greaterThanOrEqual">
      <formula>10</formula>
    </cfRule>
    <cfRule type="cellIs" dxfId="3024" priority="358" operator="lessThan">
      <formula>0</formula>
    </cfRule>
  </conditionalFormatting>
  <conditionalFormatting sqref="FB16">
    <cfRule type="cellIs" dxfId="3023" priority="353" operator="greaterThanOrEqual">
      <formula>10</formula>
    </cfRule>
    <cfRule type="cellIs" dxfId="3022" priority="357" operator="lessThan">
      <formula>0</formula>
    </cfRule>
  </conditionalFormatting>
  <conditionalFormatting sqref="FB13">
    <cfRule type="cellIs" priority="351" operator="equal">
      <formula>"-"</formula>
    </cfRule>
    <cfRule type="cellIs" dxfId="3021" priority="354" operator="lessThanOrEqual">
      <formula>5</formula>
    </cfRule>
    <cfRule type="cellIs" dxfId="3020" priority="356" operator="greaterThanOrEqual">
      <formula>10</formula>
    </cfRule>
  </conditionalFormatting>
  <conditionalFormatting sqref="EW41:FB41">
    <cfRule type="cellIs" dxfId="3019" priority="350" operator="lessThanOrEqual">
      <formula>0</formula>
    </cfRule>
  </conditionalFormatting>
  <conditionalFormatting sqref="EW59:FB59">
    <cfRule type="cellIs" dxfId="3018" priority="349" operator="lessThanOrEqual">
      <formula>0</formula>
    </cfRule>
  </conditionalFormatting>
  <conditionalFormatting sqref="FB10">
    <cfRule type="cellIs" dxfId="3017" priority="347" operator="equal">
      <formula>"Sell"</formula>
    </cfRule>
    <cfRule type="cellIs" dxfId="3016" priority="348" operator="equal">
      <formula>"Buy"</formula>
    </cfRule>
  </conditionalFormatting>
  <conditionalFormatting sqref="FB15">
    <cfRule type="cellIs" dxfId="3015" priority="343" operator="greaterThanOrEqual">
      <formula>10</formula>
    </cfRule>
    <cfRule type="cellIs" dxfId="3014" priority="346" operator="lessThan">
      <formula>0</formula>
    </cfRule>
  </conditionalFormatting>
  <conditionalFormatting sqref="FB16">
    <cfRule type="cellIs" dxfId="3013" priority="341" operator="greaterThanOrEqual">
      <formula>10</formula>
    </cfRule>
    <cfRule type="cellIs" dxfId="3012" priority="345" operator="lessThan">
      <formula>0</formula>
    </cfRule>
  </conditionalFormatting>
  <conditionalFormatting sqref="FB13">
    <cfRule type="cellIs" priority="337" operator="equal">
      <formula>"-"</formula>
    </cfRule>
    <cfRule type="cellIs" dxfId="3011" priority="342" operator="lessThanOrEqual">
      <formula>5</formula>
    </cfRule>
    <cfRule type="cellIs" dxfId="3010" priority="344" operator="greaterThanOrEqual">
      <formula>10</formula>
    </cfRule>
  </conditionalFormatting>
  <conditionalFormatting sqref="EW41:FB41">
    <cfRule type="cellIs" dxfId="3009" priority="336" operator="lessThanOrEqual">
      <formula>0</formula>
    </cfRule>
  </conditionalFormatting>
  <conditionalFormatting sqref="EW59:FB59">
    <cfRule type="cellIs" dxfId="3008" priority="335" operator="lessThanOrEqual">
      <formula>0</formula>
    </cfRule>
  </conditionalFormatting>
  <conditionalFormatting sqref="EW27:FB27">
    <cfRule type="cellIs" dxfId="3007" priority="327" operator="lessThanOrEqual">
      <formula>0</formula>
    </cfRule>
    <cfRule type="cellIs" dxfId="3006" priority="329" operator="greaterThanOrEqual">
      <formula>0</formula>
    </cfRule>
  </conditionalFormatting>
  <conditionalFormatting sqref="EW27:FB27">
    <cfRule type="cellIs" dxfId="3005" priority="328" operator="greaterThanOrEqual">
      <formula>0</formula>
    </cfRule>
  </conditionalFormatting>
  <conditionalFormatting sqref="EW29:FB29">
    <cfRule type="cellIs" dxfId="3004" priority="326" operator="greaterThanOrEqual">
      <formula>0</formula>
    </cfRule>
  </conditionalFormatting>
  <conditionalFormatting sqref="EW29:FB29">
    <cfRule type="cellIs" dxfId="3003" priority="324" operator="lessThanOrEqual">
      <formula>0</formula>
    </cfRule>
    <cfRule type="cellIs" dxfId="3002" priority="325" operator="greaterThanOrEqual">
      <formula>0</formula>
    </cfRule>
  </conditionalFormatting>
  <conditionalFormatting sqref="EW33:FB33">
    <cfRule type="cellIs" dxfId="3001" priority="323" operator="greaterThanOrEqual">
      <formula>0</formula>
    </cfRule>
  </conditionalFormatting>
  <conditionalFormatting sqref="EW33:FB33">
    <cfRule type="cellIs" dxfId="3000" priority="321" operator="lessThanOrEqual">
      <formula>0</formula>
    </cfRule>
    <cfRule type="cellIs" dxfId="2999" priority="322" operator="greaterThanOrEqual">
      <formula>0</formula>
    </cfRule>
  </conditionalFormatting>
  <conditionalFormatting sqref="AX10">
    <cfRule type="cellIs" dxfId="2998" priority="319" operator="equal">
      <formula>"Sell"</formula>
    </cfRule>
    <cfRule type="cellIs" dxfId="2997" priority="320" operator="equal">
      <formula>"Buy"</formula>
    </cfRule>
  </conditionalFormatting>
  <conditionalFormatting sqref="AX15">
    <cfRule type="cellIs" dxfId="2996" priority="315" operator="greaterThan">
      <formula>0</formula>
    </cfRule>
    <cfRule type="cellIs" dxfId="2995" priority="318" operator="lessThan">
      <formula>0</formula>
    </cfRule>
  </conditionalFormatting>
  <conditionalFormatting sqref="AX16">
    <cfRule type="cellIs" dxfId="2994" priority="313" operator="greaterThan">
      <formula>0</formula>
    </cfRule>
    <cfRule type="cellIs" dxfId="2993" priority="317" operator="lessThan">
      <formula>0</formula>
    </cfRule>
  </conditionalFormatting>
  <conditionalFormatting sqref="AX13">
    <cfRule type="cellIs" priority="311" operator="equal">
      <formula>"-"</formula>
    </cfRule>
    <cfRule type="cellIs" dxfId="2992" priority="314" operator="lessThanOrEqual">
      <formula>0</formula>
    </cfRule>
    <cfRule type="cellIs" dxfId="2991" priority="316" operator="greaterThanOrEqual">
      <formula>0</formula>
    </cfRule>
  </conditionalFormatting>
  <conditionalFormatting sqref="AS27:AX27">
    <cfRule type="cellIs" dxfId="2990" priority="296" operator="lessThanOrEqual">
      <formula>0</formula>
    </cfRule>
    <cfRule type="cellIs" dxfId="2989" priority="312" operator="greaterThanOrEqual">
      <formula>0</formula>
    </cfRule>
  </conditionalFormatting>
  <conditionalFormatting sqref="AS41:AX41">
    <cfRule type="cellIs" dxfId="2988" priority="310" operator="lessThanOrEqual">
      <formula>0</formula>
    </cfRule>
  </conditionalFormatting>
  <conditionalFormatting sqref="AX10">
    <cfRule type="cellIs" dxfId="2987" priority="308" operator="equal">
      <formula>"Sell"</formula>
    </cfRule>
    <cfRule type="cellIs" dxfId="2986" priority="309" operator="equal">
      <formula>"Buy"</formula>
    </cfRule>
  </conditionalFormatting>
  <conditionalFormatting sqref="AX15">
    <cfRule type="cellIs" dxfId="2985" priority="304" operator="greaterThanOrEqual">
      <formula>10</formula>
    </cfRule>
    <cfRule type="cellIs" dxfId="2984" priority="307" operator="lessThan">
      <formula>0</formula>
    </cfRule>
  </conditionalFormatting>
  <conditionalFormatting sqref="AX16">
    <cfRule type="cellIs" dxfId="2983" priority="302" operator="greaterThanOrEqual">
      <formula>10</formula>
    </cfRule>
    <cfRule type="cellIs" dxfId="2982" priority="306" operator="lessThan">
      <formula>0</formula>
    </cfRule>
  </conditionalFormatting>
  <conditionalFormatting sqref="AX13">
    <cfRule type="cellIs" priority="298" operator="equal">
      <formula>"-"</formula>
    </cfRule>
    <cfRule type="cellIs" dxfId="2981" priority="303" operator="lessThanOrEqual">
      <formula>5</formula>
    </cfRule>
    <cfRule type="cellIs" dxfId="2980" priority="305" operator="greaterThanOrEqual">
      <formula>10</formula>
    </cfRule>
  </conditionalFormatting>
  <conditionalFormatting sqref="AS27:AX27">
    <cfRule type="cellIs" dxfId="2979" priority="301" operator="greaterThanOrEqual">
      <formula>0</formula>
    </cfRule>
  </conditionalFormatting>
  <conditionalFormatting sqref="AS29:AX29">
    <cfRule type="cellIs" dxfId="2978" priority="300" operator="greaterThanOrEqual">
      <formula>0</formula>
    </cfRule>
  </conditionalFormatting>
  <conditionalFormatting sqref="AS33:AX33">
    <cfRule type="cellIs" dxfId="2977" priority="299" operator="greaterThanOrEqual">
      <formula>0</formula>
    </cfRule>
  </conditionalFormatting>
  <conditionalFormatting sqref="AS41:AX41">
    <cfRule type="cellIs" dxfId="2976" priority="297" operator="lessThanOrEqual">
      <formula>0</formula>
    </cfRule>
  </conditionalFormatting>
  <conditionalFormatting sqref="AS29:AX29">
    <cfRule type="cellIs" dxfId="2975" priority="294" operator="lessThanOrEqual">
      <formula>0</formula>
    </cfRule>
    <cfRule type="cellIs" dxfId="2974" priority="295" operator="greaterThanOrEqual">
      <formula>0</formula>
    </cfRule>
  </conditionalFormatting>
  <conditionalFormatting sqref="AS33:AX33">
    <cfRule type="cellIs" dxfId="2973" priority="292" operator="lessThanOrEqual">
      <formula>0</formula>
    </cfRule>
    <cfRule type="cellIs" dxfId="2972" priority="293" operator="greaterThanOrEqual">
      <formula>0</formula>
    </cfRule>
  </conditionalFormatting>
  <conditionalFormatting sqref="DL10">
    <cfRule type="cellIs" dxfId="2971" priority="290" operator="equal">
      <formula>"Sell"</formula>
    </cfRule>
    <cfRule type="cellIs" dxfId="2970" priority="291" operator="equal">
      <formula>"Buy"</formula>
    </cfRule>
  </conditionalFormatting>
  <conditionalFormatting sqref="DL15">
    <cfRule type="cellIs" dxfId="2969" priority="286" operator="greaterThan">
      <formula>0</formula>
    </cfRule>
    <cfRule type="cellIs" dxfId="2968" priority="289" operator="lessThan">
      <formula>0</formula>
    </cfRule>
  </conditionalFormatting>
  <conditionalFormatting sqref="DL16">
    <cfRule type="cellIs" dxfId="2967" priority="284" operator="greaterThan">
      <formula>0</formula>
    </cfRule>
    <cfRule type="cellIs" dxfId="2966" priority="288" operator="lessThan">
      <formula>0</formula>
    </cfRule>
  </conditionalFormatting>
  <conditionalFormatting sqref="DL13">
    <cfRule type="cellIs" priority="282" operator="equal">
      <formula>"-"</formula>
    </cfRule>
    <cfRule type="cellIs" dxfId="2965" priority="285" operator="lessThanOrEqual">
      <formula>0</formula>
    </cfRule>
    <cfRule type="cellIs" dxfId="2964" priority="287" operator="greaterThanOrEqual">
      <formula>0</formula>
    </cfRule>
  </conditionalFormatting>
  <conditionalFormatting sqref="DG27:DL27">
    <cfRule type="cellIs" dxfId="2963" priority="267" operator="lessThanOrEqual">
      <formula>0</formula>
    </cfRule>
    <cfRule type="cellIs" dxfId="2962" priority="283" operator="greaterThanOrEqual">
      <formula>0</formula>
    </cfRule>
  </conditionalFormatting>
  <conditionalFormatting sqref="DG41:DL41">
    <cfRule type="cellIs" dxfId="2961" priority="281" operator="lessThanOrEqual">
      <formula>0</formula>
    </cfRule>
  </conditionalFormatting>
  <conditionalFormatting sqref="DL10">
    <cfRule type="cellIs" dxfId="2960" priority="279" operator="equal">
      <formula>"Sell"</formula>
    </cfRule>
    <cfRule type="cellIs" dxfId="2959" priority="280" operator="equal">
      <formula>"Buy"</formula>
    </cfRule>
  </conditionalFormatting>
  <conditionalFormatting sqref="DL15">
    <cfRule type="cellIs" dxfId="2958" priority="275" operator="greaterThanOrEqual">
      <formula>10</formula>
    </cfRule>
    <cfRule type="cellIs" dxfId="2957" priority="278" operator="lessThan">
      <formula>0</formula>
    </cfRule>
  </conditionalFormatting>
  <conditionalFormatting sqref="DL16">
    <cfRule type="cellIs" dxfId="2956" priority="273" operator="greaterThanOrEqual">
      <formula>10</formula>
    </cfRule>
    <cfRule type="cellIs" dxfId="2955" priority="277" operator="lessThan">
      <formula>0</formula>
    </cfRule>
  </conditionalFormatting>
  <conditionalFormatting sqref="DL13">
    <cfRule type="cellIs" priority="269" operator="equal">
      <formula>"-"</formula>
    </cfRule>
    <cfRule type="cellIs" dxfId="2954" priority="274" operator="lessThanOrEqual">
      <formula>5</formula>
    </cfRule>
    <cfRule type="cellIs" dxfId="2953" priority="276" operator="greaterThanOrEqual">
      <formula>10</formula>
    </cfRule>
  </conditionalFormatting>
  <conditionalFormatting sqref="DG27:DL27">
    <cfRule type="cellIs" dxfId="2952" priority="272" operator="greaterThanOrEqual">
      <formula>0</formula>
    </cfRule>
  </conditionalFormatting>
  <conditionalFormatting sqref="DG29:DL29">
    <cfRule type="cellIs" dxfId="2951" priority="271" operator="greaterThanOrEqual">
      <formula>0</formula>
    </cfRule>
  </conditionalFormatting>
  <conditionalFormatting sqref="DG33:DL33">
    <cfRule type="cellIs" dxfId="2950" priority="270" operator="greaterThanOrEqual">
      <formula>0</formula>
    </cfRule>
  </conditionalFormatting>
  <conditionalFormatting sqref="DG41:DL41">
    <cfRule type="cellIs" dxfId="2949" priority="268" operator="lessThanOrEqual">
      <formula>0</formula>
    </cfRule>
  </conditionalFormatting>
  <conditionalFormatting sqref="DG29:DL29">
    <cfRule type="cellIs" dxfId="2948" priority="265" operator="lessThanOrEqual">
      <formula>0</formula>
    </cfRule>
    <cfRule type="cellIs" dxfId="2947" priority="266" operator="greaterThanOrEqual">
      <formula>0</formula>
    </cfRule>
  </conditionalFormatting>
  <conditionalFormatting sqref="DG33:DL33">
    <cfRule type="cellIs" dxfId="2946" priority="263" operator="lessThanOrEqual">
      <formula>0</formula>
    </cfRule>
    <cfRule type="cellIs" dxfId="2945" priority="264" operator="greaterThanOrEqual">
      <formula>0</formula>
    </cfRule>
  </conditionalFormatting>
  <conditionalFormatting sqref="N10">
    <cfRule type="cellIs" dxfId="2944" priority="239" operator="equal">
      <formula>"Sell"</formula>
    </cfRule>
    <cfRule type="cellIs" dxfId="2943" priority="240" operator="equal">
      <formula>"Buy"</formula>
    </cfRule>
  </conditionalFormatting>
  <conditionalFormatting sqref="N15">
    <cfRule type="cellIs" dxfId="2942" priority="235" operator="greaterThan">
      <formula>0</formula>
    </cfRule>
    <cfRule type="cellIs" dxfId="2941" priority="238" operator="lessThan">
      <formula>0</formula>
    </cfRule>
  </conditionalFormatting>
  <conditionalFormatting sqref="N16">
    <cfRule type="cellIs" dxfId="2940" priority="233" operator="greaterThan">
      <formula>0</formula>
    </cfRule>
    <cfRule type="cellIs" dxfId="2939" priority="237" operator="lessThan">
      <formula>0</formula>
    </cfRule>
  </conditionalFormatting>
  <conditionalFormatting sqref="N13">
    <cfRule type="cellIs" priority="231" operator="equal">
      <formula>"-"</formula>
    </cfRule>
    <cfRule type="cellIs" dxfId="2938" priority="234" operator="lessThanOrEqual">
      <formula>0</formula>
    </cfRule>
    <cfRule type="cellIs" dxfId="2937" priority="236" operator="greaterThanOrEqual">
      <formula>0</formula>
    </cfRule>
  </conditionalFormatting>
  <conditionalFormatting sqref="I27:N27">
    <cfRule type="cellIs" dxfId="2936" priority="216" operator="lessThanOrEqual">
      <formula>0</formula>
    </cfRule>
    <cfRule type="cellIs" dxfId="2935" priority="232" operator="greaterThanOrEqual">
      <formula>0</formula>
    </cfRule>
  </conditionalFormatting>
  <conditionalFormatting sqref="I41:N41">
    <cfRule type="cellIs" dxfId="2934" priority="230" operator="lessThanOrEqual">
      <formula>0</formula>
    </cfRule>
  </conditionalFormatting>
  <conditionalFormatting sqref="N10">
    <cfRule type="cellIs" dxfId="2933" priority="228" operator="equal">
      <formula>"Sell"</formula>
    </cfRule>
    <cfRule type="cellIs" dxfId="2932" priority="229" operator="equal">
      <formula>"Buy"</formula>
    </cfRule>
  </conditionalFormatting>
  <conditionalFormatting sqref="N15">
    <cfRule type="cellIs" dxfId="2931" priority="224" operator="greaterThanOrEqual">
      <formula>10</formula>
    </cfRule>
    <cfRule type="cellIs" dxfId="2930" priority="227" operator="lessThan">
      <formula>0</formula>
    </cfRule>
  </conditionalFormatting>
  <conditionalFormatting sqref="N16">
    <cfRule type="cellIs" dxfId="2929" priority="222" operator="greaterThanOrEqual">
      <formula>10</formula>
    </cfRule>
    <cfRule type="cellIs" dxfId="2928" priority="226" operator="lessThan">
      <formula>0</formula>
    </cfRule>
  </conditionalFormatting>
  <conditionalFormatting sqref="N13">
    <cfRule type="cellIs" priority="218" operator="equal">
      <formula>"-"</formula>
    </cfRule>
    <cfRule type="cellIs" dxfId="2927" priority="223" operator="lessThanOrEqual">
      <formula>5</formula>
    </cfRule>
    <cfRule type="cellIs" dxfId="2926" priority="225" operator="greaterThanOrEqual">
      <formula>10</formula>
    </cfRule>
  </conditionalFormatting>
  <conditionalFormatting sqref="I27:N27">
    <cfRule type="cellIs" dxfId="2925" priority="221" operator="greaterThanOrEqual">
      <formula>0</formula>
    </cfRule>
  </conditionalFormatting>
  <conditionalFormatting sqref="I29:N29">
    <cfRule type="cellIs" dxfId="2924" priority="220" operator="greaterThanOrEqual">
      <formula>0</formula>
    </cfRule>
  </conditionalFormatting>
  <conditionalFormatting sqref="I33:N33">
    <cfRule type="cellIs" dxfId="2923" priority="219" operator="greaterThanOrEqual">
      <formula>0</formula>
    </cfRule>
  </conditionalFormatting>
  <conditionalFormatting sqref="I41:N41">
    <cfRule type="cellIs" dxfId="2922" priority="217" operator="lessThanOrEqual">
      <formula>0</formula>
    </cfRule>
  </conditionalFormatting>
  <conditionalFormatting sqref="I29:N29">
    <cfRule type="cellIs" dxfId="2921" priority="214" operator="lessThanOrEqual">
      <formula>0</formula>
    </cfRule>
    <cfRule type="cellIs" dxfId="2920" priority="215" operator="greaterThanOrEqual">
      <formula>0</formula>
    </cfRule>
  </conditionalFormatting>
  <conditionalFormatting sqref="I33:N33">
    <cfRule type="cellIs" dxfId="2919" priority="212" operator="lessThanOrEqual">
      <formula>0</formula>
    </cfRule>
    <cfRule type="cellIs" dxfId="2918" priority="213" operator="greaterThanOrEqual">
      <formula>0</formula>
    </cfRule>
  </conditionalFormatting>
  <conditionalFormatting sqref="AF10">
    <cfRule type="cellIs" dxfId="2917" priority="210" operator="equal">
      <formula>"Sell"</formula>
    </cfRule>
    <cfRule type="cellIs" dxfId="2916" priority="211" operator="equal">
      <formula>"Buy"</formula>
    </cfRule>
  </conditionalFormatting>
  <conditionalFormatting sqref="AF15">
    <cfRule type="cellIs" dxfId="2915" priority="206" operator="greaterThan">
      <formula>0</formula>
    </cfRule>
    <cfRule type="cellIs" dxfId="2914" priority="209" operator="lessThan">
      <formula>0</formula>
    </cfRule>
  </conditionalFormatting>
  <conditionalFormatting sqref="AF16">
    <cfRule type="cellIs" dxfId="2913" priority="204" operator="greaterThan">
      <formula>0</formula>
    </cfRule>
    <cfRule type="cellIs" dxfId="2912" priority="208" operator="lessThan">
      <formula>0</formula>
    </cfRule>
  </conditionalFormatting>
  <conditionalFormatting sqref="AF13">
    <cfRule type="cellIs" priority="202" operator="equal">
      <formula>"-"</formula>
    </cfRule>
    <cfRule type="cellIs" dxfId="2911" priority="205" operator="lessThanOrEqual">
      <formula>0</formula>
    </cfRule>
    <cfRule type="cellIs" dxfId="2910" priority="207" operator="greaterThanOrEqual">
      <formula>0</formula>
    </cfRule>
  </conditionalFormatting>
  <conditionalFormatting sqref="AA27:AF27">
    <cfRule type="cellIs" dxfId="2909" priority="187" operator="lessThanOrEqual">
      <formula>0</formula>
    </cfRule>
    <cfRule type="cellIs" dxfId="2908" priority="203" operator="greaterThanOrEqual">
      <formula>0</formula>
    </cfRule>
  </conditionalFormatting>
  <conditionalFormatting sqref="AA41:AF41">
    <cfRule type="cellIs" dxfId="2907" priority="201" operator="lessThanOrEqual">
      <formula>0</formula>
    </cfRule>
  </conditionalFormatting>
  <conditionalFormatting sqref="AF10">
    <cfRule type="cellIs" dxfId="2906" priority="199" operator="equal">
      <formula>"Sell"</formula>
    </cfRule>
    <cfRule type="cellIs" dxfId="2905" priority="200" operator="equal">
      <formula>"Buy"</formula>
    </cfRule>
  </conditionalFormatting>
  <conditionalFormatting sqref="AF15">
    <cfRule type="cellIs" dxfId="2904" priority="195" operator="greaterThanOrEqual">
      <formula>10</formula>
    </cfRule>
    <cfRule type="cellIs" dxfId="2903" priority="198" operator="lessThan">
      <formula>0</formula>
    </cfRule>
  </conditionalFormatting>
  <conditionalFormatting sqref="AF16">
    <cfRule type="cellIs" dxfId="2902" priority="193" operator="greaterThanOrEqual">
      <formula>10</formula>
    </cfRule>
    <cfRule type="cellIs" dxfId="2901" priority="197" operator="lessThan">
      <formula>0</formula>
    </cfRule>
  </conditionalFormatting>
  <conditionalFormatting sqref="AF13">
    <cfRule type="cellIs" priority="189" operator="equal">
      <formula>"-"</formula>
    </cfRule>
    <cfRule type="cellIs" dxfId="2900" priority="194" operator="lessThanOrEqual">
      <formula>5</formula>
    </cfRule>
    <cfRule type="cellIs" dxfId="2899" priority="196" operator="greaterThanOrEqual">
      <formula>10</formula>
    </cfRule>
  </conditionalFormatting>
  <conditionalFormatting sqref="AA27:AF27">
    <cfRule type="cellIs" dxfId="2898" priority="192" operator="greaterThanOrEqual">
      <formula>0</formula>
    </cfRule>
  </conditionalFormatting>
  <conditionalFormatting sqref="AA29:AF29">
    <cfRule type="cellIs" dxfId="2897" priority="191" operator="greaterThanOrEqual">
      <formula>0</formula>
    </cfRule>
  </conditionalFormatting>
  <conditionalFormatting sqref="AA33:AF33">
    <cfRule type="cellIs" dxfId="2896" priority="190" operator="greaterThanOrEqual">
      <formula>0</formula>
    </cfRule>
  </conditionalFormatting>
  <conditionalFormatting sqref="AA41:AF41">
    <cfRule type="cellIs" dxfId="2895" priority="188" operator="lessThanOrEqual">
      <formula>0</formula>
    </cfRule>
  </conditionalFormatting>
  <conditionalFormatting sqref="AA29:AF29">
    <cfRule type="cellIs" dxfId="2894" priority="185" operator="lessThanOrEqual">
      <formula>0</formula>
    </cfRule>
    <cfRule type="cellIs" dxfId="2893" priority="186" operator="greaterThanOrEqual">
      <formula>0</formula>
    </cfRule>
  </conditionalFormatting>
  <conditionalFormatting sqref="AA33:AF33">
    <cfRule type="cellIs" dxfId="2892" priority="183" operator="lessThanOrEqual">
      <formula>0</formula>
    </cfRule>
    <cfRule type="cellIs" dxfId="2891" priority="184" operator="greaterThanOrEqual">
      <formula>0</formula>
    </cfRule>
  </conditionalFormatting>
  <conditionalFormatting sqref="DX10">
    <cfRule type="cellIs" dxfId="2890" priority="181" operator="equal">
      <formula>"Sell"</formula>
    </cfRule>
    <cfRule type="cellIs" dxfId="2889" priority="182" operator="equal">
      <formula>"Buy"</formula>
    </cfRule>
  </conditionalFormatting>
  <conditionalFormatting sqref="DX15">
    <cfRule type="cellIs" dxfId="2888" priority="177" operator="greaterThan">
      <formula>0</formula>
    </cfRule>
    <cfRule type="cellIs" dxfId="2887" priority="180" operator="lessThan">
      <formula>0</formula>
    </cfRule>
  </conditionalFormatting>
  <conditionalFormatting sqref="DX16">
    <cfRule type="cellIs" dxfId="2886" priority="175" operator="greaterThan">
      <formula>0</formula>
    </cfRule>
    <cfRule type="cellIs" dxfId="2885" priority="179" operator="lessThan">
      <formula>0</formula>
    </cfRule>
  </conditionalFormatting>
  <conditionalFormatting sqref="DX13">
    <cfRule type="cellIs" priority="173" operator="equal">
      <formula>"-"</formula>
    </cfRule>
    <cfRule type="cellIs" dxfId="2884" priority="176" operator="lessThanOrEqual">
      <formula>0</formula>
    </cfRule>
    <cfRule type="cellIs" dxfId="2883" priority="178" operator="greaterThanOrEqual">
      <formula>0</formula>
    </cfRule>
  </conditionalFormatting>
  <conditionalFormatting sqref="DS27:DX27">
    <cfRule type="cellIs" dxfId="2882" priority="158" operator="lessThanOrEqual">
      <formula>0</formula>
    </cfRule>
    <cfRule type="cellIs" dxfId="2881" priority="174" operator="greaterThanOrEqual">
      <formula>0</formula>
    </cfRule>
  </conditionalFormatting>
  <conditionalFormatting sqref="DS41:DX41">
    <cfRule type="cellIs" dxfId="2880" priority="172" operator="lessThanOrEqual">
      <formula>0</formula>
    </cfRule>
  </conditionalFormatting>
  <conditionalFormatting sqref="DX10">
    <cfRule type="cellIs" dxfId="2879" priority="170" operator="equal">
      <formula>"Sell"</formula>
    </cfRule>
    <cfRule type="cellIs" dxfId="2878" priority="171" operator="equal">
      <formula>"Buy"</formula>
    </cfRule>
  </conditionalFormatting>
  <conditionalFormatting sqref="DX15">
    <cfRule type="cellIs" dxfId="2877" priority="166" operator="greaterThanOrEqual">
      <formula>10</formula>
    </cfRule>
    <cfRule type="cellIs" dxfId="2876" priority="169" operator="lessThan">
      <formula>0</formula>
    </cfRule>
  </conditionalFormatting>
  <conditionalFormatting sqref="DX16">
    <cfRule type="cellIs" dxfId="2875" priority="164" operator="greaterThanOrEqual">
      <formula>10</formula>
    </cfRule>
    <cfRule type="cellIs" dxfId="2874" priority="168" operator="lessThan">
      <formula>0</formula>
    </cfRule>
  </conditionalFormatting>
  <conditionalFormatting sqref="DX13">
    <cfRule type="cellIs" priority="160" operator="equal">
      <formula>"-"</formula>
    </cfRule>
    <cfRule type="cellIs" dxfId="2873" priority="165" operator="lessThanOrEqual">
      <formula>5</formula>
    </cfRule>
    <cfRule type="cellIs" dxfId="2872" priority="167" operator="greaterThanOrEqual">
      <formula>10</formula>
    </cfRule>
  </conditionalFormatting>
  <conditionalFormatting sqref="DS27:DX27">
    <cfRule type="cellIs" dxfId="2871" priority="163" operator="greaterThanOrEqual">
      <formula>0</formula>
    </cfRule>
  </conditionalFormatting>
  <conditionalFormatting sqref="DS29:DX29">
    <cfRule type="cellIs" dxfId="2870" priority="162" operator="greaterThanOrEqual">
      <formula>0</formula>
    </cfRule>
  </conditionalFormatting>
  <conditionalFormatting sqref="DS33:DX33">
    <cfRule type="cellIs" dxfId="2869" priority="161" operator="greaterThanOrEqual">
      <formula>0</formula>
    </cfRule>
  </conditionalFormatting>
  <conditionalFormatting sqref="DS41:DX41">
    <cfRule type="cellIs" dxfId="2868" priority="159" operator="lessThanOrEqual">
      <formula>0</formula>
    </cfRule>
  </conditionalFormatting>
  <conditionalFormatting sqref="DS29:DX29">
    <cfRule type="cellIs" dxfId="2867" priority="156" operator="lessThanOrEqual">
      <formula>0</formula>
    </cfRule>
    <cfRule type="cellIs" dxfId="2866" priority="157" operator="greaterThanOrEqual">
      <formula>0</formula>
    </cfRule>
  </conditionalFormatting>
  <conditionalFormatting sqref="DS33:DX33">
    <cfRule type="cellIs" dxfId="2865" priority="154" operator="lessThanOrEqual">
      <formula>0</formula>
    </cfRule>
    <cfRule type="cellIs" dxfId="2864" priority="155" operator="greaterThanOrEqual">
      <formula>0</formula>
    </cfRule>
  </conditionalFormatting>
  <conditionalFormatting sqref="ED10">
    <cfRule type="cellIs" dxfId="2863" priority="152" operator="equal">
      <formula>"Sell"</formula>
    </cfRule>
    <cfRule type="cellIs" dxfId="2862" priority="153" operator="equal">
      <formula>"Buy"</formula>
    </cfRule>
  </conditionalFormatting>
  <conditionalFormatting sqref="ED15">
    <cfRule type="cellIs" dxfId="2861" priority="148" operator="greaterThan">
      <formula>0</formula>
    </cfRule>
    <cfRule type="cellIs" dxfId="2860" priority="151" operator="lessThan">
      <formula>0</formula>
    </cfRule>
  </conditionalFormatting>
  <conditionalFormatting sqref="ED16">
    <cfRule type="cellIs" dxfId="2859" priority="146" operator="greaterThan">
      <formula>0</formula>
    </cfRule>
    <cfRule type="cellIs" dxfId="2858" priority="150" operator="lessThan">
      <formula>0</formula>
    </cfRule>
  </conditionalFormatting>
  <conditionalFormatting sqref="ED13">
    <cfRule type="cellIs" priority="144" operator="equal">
      <formula>"-"</formula>
    </cfRule>
    <cfRule type="cellIs" dxfId="2857" priority="147" operator="lessThanOrEqual">
      <formula>0</formula>
    </cfRule>
    <cfRule type="cellIs" dxfId="2856" priority="149" operator="greaterThanOrEqual">
      <formula>0</formula>
    </cfRule>
  </conditionalFormatting>
  <conditionalFormatting sqref="DY27:ED27">
    <cfRule type="cellIs" dxfId="2855" priority="129" operator="lessThanOrEqual">
      <formula>0</formula>
    </cfRule>
    <cfRule type="cellIs" dxfId="2854" priority="145" operator="greaterThanOrEqual">
      <formula>0</formula>
    </cfRule>
  </conditionalFormatting>
  <conditionalFormatting sqref="DY41:ED41">
    <cfRule type="cellIs" dxfId="2853" priority="143" operator="lessThanOrEqual">
      <formula>0</formula>
    </cfRule>
  </conditionalFormatting>
  <conditionalFormatting sqref="ED10">
    <cfRule type="cellIs" dxfId="2852" priority="141" operator="equal">
      <formula>"Sell"</formula>
    </cfRule>
    <cfRule type="cellIs" dxfId="2851" priority="142" operator="equal">
      <formula>"Buy"</formula>
    </cfRule>
  </conditionalFormatting>
  <conditionalFormatting sqref="ED15">
    <cfRule type="cellIs" dxfId="2850" priority="137" operator="greaterThanOrEqual">
      <formula>10</formula>
    </cfRule>
    <cfRule type="cellIs" dxfId="2849" priority="140" operator="lessThan">
      <formula>0</formula>
    </cfRule>
  </conditionalFormatting>
  <conditionalFormatting sqref="ED16">
    <cfRule type="cellIs" dxfId="2848" priority="135" operator="greaterThanOrEqual">
      <formula>10</formula>
    </cfRule>
    <cfRule type="cellIs" dxfId="2847" priority="139" operator="lessThan">
      <formula>0</formula>
    </cfRule>
  </conditionalFormatting>
  <conditionalFormatting sqref="ED13">
    <cfRule type="cellIs" priority="131" operator="equal">
      <formula>"-"</formula>
    </cfRule>
    <cfRule type="cellIs" dxfId="2846" priority="136" operator="lessThanOrEqual">
      <formula>5</formula>
    </cfRule>
    <cfRule type="cellIs" dxfId="2845" priority="138" operator="greaterThanOrEqual">
      <formula>10</formula>
    </cfRule>
  </conditionalFormatting>
  <conditionalFormatting sqref="DY27:ED27">
    <cfRule type="cellIs" dxfId="2844" priority="134" operator="greaterThanOrEqual">
      <formula>0</formula>
    </cfRule>
  </conditionalFormatting>
  <conditionalFormatting sqref="DY29:ED29">
    <cfRule type="cellIs" dxfId="2843" priority="133" operator="greaterThanOrEqual">
      <formula>0</formula>
    </cfRule>
  </conditionalFormatting>
  <conditionalFormatting sqref="DY33:ED33">
    <cfRule type="cellIs" dxfId="2842" priority="132" operator="greaterThanOrEqual">
      <formula>0</formula>
    </cfRule>
  </conditionalFormatting>
  <conditionalFormatting sqref="DY41:ED41">
    <cfRule type="cellIs" dxfId="2841" priority="130" operator="lessThanOrEqual">
      <formula>0</formula>
    </cfRule>
  </conditionalFormatting>
  <conditionalFormatting sqref="DY29:ED29">
    <cfRule type="cellIs" dxfId="2840" priority="127" operator="lessThanOrEqual">
      <formula>0</formula>
    </cfRule>
    <cfRule type="cellIs" dxfId="2839" priority="128" operator="greaterThanOrEqual">
      <formula>0</formula>
    </cfRule>
  </conditionalFormatting>
  <conditionalFormatting sqref="DY33:ED33">
    <cfRule type="cellIs" dxfId="2838" priority="125" operator="lessThanOrEqual">
      <formula>0</formula>
    </cfRule>
    <cfRule type="cellIs" dxfId="2837" priority="126" operator="greaterThanOrEqual">
      <formula>0</formula>
    </cfRule>
  </conditionalFormatting>
  <conditionalFormatting sqref="DR10">
    <cfRule type="cellIs" dxfId="2836" priority="123" operator="equal">
      <formula>"Sell"</formula>
    </cfRule>
    <cfRule type="cellIs" dxfId="2835" priority="124" operator="equal">
      <formula>"Buy"</formula>
    </cfRule>
  </conditionalFormatting>
  <conditionalFormatting sqref="DR15">
    <cfRule type="cellIs" dxfId="2834" priority="119" operator="greaterThan">
      <formula>0</formula>
    </cfRule>
    <cfRule type="cellIs" dxfId="2833" priority="122" operator="lessThan">
      <formula>0</formula>
    </cfRule>
  </conditionalFormatting>
  <conditionalFormatting sqref="DR16">
    <cfRule type="cellIs" dxfId="2832" priority="117" operator="greaterThan">
      <formula>0</formula>
    </cfRule>
    <cfRule type="cellIs" dxfId="2831" priority="121" operator="lessThan">
      <formula>0</formula>
    </cfRule>
  </conditionalFormatting>
  <conditionalFormatting sqref="DR13">
    <cfRule type="cellIs" priority="115" operator="equal">
      <formula>"-"</formula>
    </cfRule>
    <cfRule type="cellIs" dxfId="2830" priority="118" operator="lessThanOrEqual">
      <formula>0</formula>
    </cfRule>
    <cfRule type="cellIs" dxfId="2829" priority="120" operator="greaterThanOrEqual">
      <formula>0</formula>
    </cfRule>
  </conditionalFormatting>
  <conditionalFormatting sqref="DM27:DR27">
    <cfRule type="cellIs" dxfId="2828" priority="100" operator="lessThanOrEqual">
      <formula>0</formula>
    </cfRule>
    <cfRule type="cellIs" dxfId="2827" priority="116" operator="greaterThanOrEqual">
      <formula>0</formula>
    </cfRule>
  </conditionalFormatting>
  <conditionalFormatting sqref="DM41:DR41">
    <cfRule type="cellIs" dxfId="2826" priority="114" operator="lessThanOrEqual">
      <formula>0</formula>
    </cfRule>
  </conditionalFormatting>
  <conditionalFormatting sqref="DR10">
    <cfRule type="cellIs" dxfId="2825" priority="112" operator="equal">
      <formula>"Sell"</formula>
    </cfRule>
    <cfRule type="cellIs" dxfId="2824" priority="113" operator="equal">
      <formula>"Buy"</formula>
    </cfRule>
  </conditionalFormatting>
  <conditionalFormatting sqref="DR15">
    <cfRule type="cellIs" dxfId="2823" priority="108" operator="greaterThanOrEqual">
      <formula>10</formula>
    </cfRule>
    <cfRule type="cellIs" dxfId="2822" priority="111" operator="lessThan">
      <formula>0</formula>
    </cfRule>
  </conditionalFormatting>
  <conditionalFormatting sqref="DR16">
    <cfRule type="cellIs" dxfId="2821" priority="106" operator="greaterThanOrEqual">
      <formula>10</formula>
    </cfRule>
    <cfRule type="cellIs" dxfId="2820" priority="110" operator="lessThan">
      <formula>0</formula>
    </cfRule>
  </conditionalFormatting>
  <conditionalFormatting sqref="DR13">
    <cfRule type="cellIs" priority="102" operator="equal">
      <formula>"-"</formula>
    </cfRule>
    <cfRule type="cellIs" dxfId="2819" priority="107" operator="lessThanOrEqual">
      <formula>5</formula>
    </cfRule>
    <cfRule type="cellIs" dxfId="2818" priority="109" operator="greaterThanOrEqual">
      <formula>10</formula>
    </cfRule>
  </conditionalFormatting>
  <conditionalFormatting sqref="DM27:DR27">
    <cfRule type="cellIs" dxfId="2817" priority="105" operator="greaterThanOrEqual">
      <formula>0</formula>
    </cfRule>
  </conditionalFormatting>
  <conditionalFormatting sqref="DM29:DR29">
    <cfRule type="cellIs" dxfId="2816" priority="104" operator="greaterThanOrEqual">
      <formula>0</formula>
    </cfRule>
  </conditionalFormatting>
  <conditionalFormatting sqref="DM33:DR33">
    <cfRule type="cellIs" dxfId="2815" priority="103" operator="greaterThanOrEqual">
      <formula>0</formula>
    </cfRule>
  </conditionalFormatting>
  <conditionalFormatting sqref="DM41:DR41">
    <cfRule type="cellIs" dxfId="2814" priority="101" operator="lessThanOrEqual">
      <formula>0</formula>
    </cfRule>
  </conditionalFormatting>
  <conditionalFormatting sqref="DM29:DR29">
    <cfRule type="cellIs" dxfId="2813" priority="98" operator="lessThanOrEqual">
      <formula>0</formula>
    </cfRule>
    <cfRule type="cellIs" dxfId="2812" priority="99" operator="greaterThanOrEqual">
      <formula>0</formula>
    </cfRule>
  </conditionalFormatting>
  <conditionalFormatting sqref="DM33:DR33">
    <cfRule type="cellIs" dxfId="2811" priority="96" operator="lessThanOrEqual">
      <formula>0</formula>
    </cfRule>
    <cfRule type="cellIs" dxfId="2810" priority="97" operator="greaterThanOrEqual">
      <formula>0</formula>
    </cfRule>
  </conditionalFormatting>
  <conditionalFormatting sqref="EP10">
    <cfRule type="cellIs" dxfId="2809" priority="94" operator="equal">
      <formula>"Sell"</formula>
    </cfRule>
    <cfRule type="cellIs" dxfId="2808" priority="95" operator="equal">
      <formula>"Buy"</formula>
    </cfRule>
  </conditionalFormatting>
  <conditionalFormatting sqref="EP15">
    <cfRule type="cellIs" dxfId="2807" priority="90" operator="greaterThan">
      <formula>0</formula>
    </cfRule>
    <cfRule type="cellIs" dxfId="2806" priority="93" operator="lessThan">
      <formula>0</formula>
    </cfRule>
  </conditionalFormatting>
  <conditionalFormatting sqref="EP16">
    <cfRule type="cellIs" dxfId="2805" priority="88" operator="greaterThan">
      <formula>0</formula>
    </cfRule>
    <cfRule type="cellIs" dxfId="2804" priority="92" operator="lessThan">
      <formula>0</formula>
    </cfRule>
  </conditionalFormatting>
  <conditionalFormatting sqref="EP13">
    <cfRule type="cellIs" priority="86" operator="equal">
      <formula>"-"</formula>
    </cfRule>
    <cfRule type="cellIs" dxfId="2803" priority="89" operator="lessThanOrEqual">
      <formula>0</formula>
    </cfRule>
    <cfRule type="cellIs" dxfId="2802" priority="91" operator="greaterThanOrEqual">
      <formula>0</formula>
    </cfRule>
  </conditionalFormatting>
  <conditionalFormatting sqref="EK27:EP27">
    <cfRule type="cellIs" dxfId="2801" priority="71" operator="lessThanOrEqual">
      <formula>0</formula>
    </cfRule>
    <cfRule type="cellIs" dxfId="2800" priority="87" operator="greaterThanOrEqual">
      <formula>0</formula>
    </cfRule>
  </conditionalFormatting>
  <conditionalFormatting sqref="EK41:EP41">
    <cfRule type="cellIs" dxfId="2799" priority="85" operator="lessThanOrEqual">
      <formula>0</formula>
    </cfRule>
  </conditionalFormatting>
  <conditionalFormatting sqref="EP10">
    <cfRule type="cellIs" dxfId="2798" priority="83" operator="equal">
      <formula>"Sell"</formula>
    </cfRule>
    <cfRule type="cellIs" dxfId="2797" priority="84" operator="equal">
      <formula>"Buy"</formula>
    </cfRule>
  </conditionalFormatting>
  <conditionalFormatting sqref="EP15">
    <cfRule type="cellIs" dxfId="2796" priority="79" operator="greaterThanOrEqual">
      <formula>10</formula>
    </cfRule>
    <cfRule type="cellIs" dxfId="2795" priority="82" operator="lessThan">
      <formula>0</formula>
    </cfRule>
  </conditionalFormatting>
  <conditionalFormatting sqref="EP16">
    <cfRule type="cellIs" dxfId="2794" priority="77" operator="greaterThanOrEqual">
      <formula>10</formula>
    </cfRule>
    <cfRule type="cellIs" dxfId="2793" priority="81" operator="lessThan">
      <formula>0</formula>
    </cfRule>
  </conditionalFormatting>
  <conditionalFormatting sqref="EP13">
    <cfRule type="cellIs" priority="73" operator="equal">
      <formula>"-"</formula>
    </cfRule>
    <cfRule type="cellIs" dxfId="2792" priority="78" operator="lessThanOrEqual">
      <formula>5</formula>
    </cfRule>
    <cfRule type="cellIs" dxfId="2791" priority="80" operator="greaterThanOrEqual">
      <formula>10</formula>
    </cfRule>
  </conditionalFormatting>
  <conditionalFormatting sqref="EK27:EP27">
    <cfRule type="cellIs" dxfId="2790" priority="76" operator="greaterThanOrEqual">
      <formula>0</formula>
    </cfRule>
  </conditionalFormatting>
  <conditionalFormatting sqref="EK29:EP29">
    <cfRule type="cellIs" dxfId="2789" priority="75" operator="greaterThanOrEqual">
      <formula>0</formula>
    </cfRule>
  </conditionalFormatting>
  <conditionalFormatting sqref="EK33:EP33">
    <cfRule type="cellIs" dxfId="2788" priority="74" operator="greaterThanOrEqual">
      <formula>0</formula>
    </cfRule>
  </conditionalFormatting>
  <conditionalFormatting sqref="EK41:EP41">
    <cfRule type="cellIs" dxfId="2787" priority="72" operator="lessThanOrEqual">
      <formula>0</formula>
    </cfRule>
  </conditionalFormatting>
  <conditionalFormatting sqref="EK29:EP29">
    <cfRule type="cellIs" dxfId="2786" priority="69" operator="lessThanOrEqual">
      <formula>0</formula>
    </cfRule>
    <cfRule type="cellIs" dxfId="2785" priority="70" operator="greaterThanOrEqual">
      <formula>0</formula>
    </cfRule>
  </conditionalFormatting>
  <conditionalFormatting sqref="EK33:EP33">
    <cfRule type="cellIs" dxfId="2784" priority="67" operator="lessThanOrEqual">
      <formula>0</formula>
    </cfRule>
    <cfRule type="cellIs" dxfId="2783" priority="68" operator="greaterThanOrEqual">
      <formula>0</formula>
    </cfRule>
  </conditionalFormatting>
  <conditionalFormatting sqref="BJ10">
    <cfRule type="cellIs" dxfId="2782" priority="65" operator="equal">
      <formula>"Sell"</formula>
    </cfRule>
    <cfRule type="cellIs" dxfId="2781" priority="66" operator="equal">
      <formula>"Buy"</formula>
    </cfRule>
  </conditionalFormatting>
  <conditionalFormatting sqref="BJ15">
    <cfRule type="cellIs" dxfId="2780" priority="61" operator="greaterThan">
      <formula>0</formula>
    </cfRule>
    <cfRule type="cellIs" dxfId="2779" priority="64" operator="lessThan">
      <formula>0</formula>
    </cfRule>
  </conditionalFormatting>
  <conditionalFormatting sqref="BJ16">
    <cfRule type="cellIs" dxfId="2778" priority="59" operator="greaterThan">
      <formula>0</formula>
    </cfRule>
    <cfRule type="cellIs" dxfId="2777" priority="63" operator="lessThan">
      <formula>0</formula>
    </cfRule>
  </conditionalFormatting>
  <conditionalFormatting sqref="BJ13">
    <cfRule type="cellIs" priority="57" operator="equal">
      <formula>"-"</formula>
    </cfRule>
    <cfRule type="cellIs" dxfId="2776" priority="60" operator="lessThanOrEqual">
      <formula>0</formula>
    </cfRule>
    <cfRule type="cellIs" dxfId="2775" priority="62" operator="greaterThanOrEqual">
      <formula>0</formula>
    </cfRule>
  </conditionalFormatting>
  <conditionalFormatting sqref="BE27:BJ27 BE29:BJ29 BE33:BJ33">
    <cfRule type="cellIs" dxfId="2774" priority="45" operator="lessThanOrEqual">
      <formula>0</formula>
    </cfRule>
    <cfRule type="cellIs" dxfId="2773" priority="58" operator="greaterThanOrEqual">
      <formula>0</formula>
    </cfRule>
  </conditionalFormatting>
  <conditionalFormatting sqref="BE41:BJ41">
    <cfRule type="cellIs" dxfId="2772" priority="56" operator="lessThanOrEqual">
      <formula>0</formula>
    </cfRule>
  </conditionalFormatting>
  <conditionalFormatting sqref="BJ10">
    <cfRule type="cellIs" dxfId="2771" priority="54" operator="equal">
      <formula>"Sell"</formula>
    </cfRule>
    <cfRule type="cellIs" dxfId="2770" priority="55" operator="equal">
      <formula>"Buy"</formula>
    </cfRule>
  </conditionalFormatting>
  <conditionalFormatting sqref="BJ15">
    <cfRule type="cellIs" dxfId="2769" priority="50" operator="greaterThanOrEqual">
      <formula>10</formula>
    </cfRule>
    <cfRule type="cellIs" dxfId="2768" priority="53" operator="lessThan">
      <formula>0</formula>
    </cfRule>
  </conditionalFormatting>
  <conditionalFormatting sqref="BJ16">
    <cfRule type="cellIs" dxfId="2767" priority="48" operator="greaterThanOrEqual">
      <formula>10</formula>
    </cfRule>
    <cfRule type="cellIs" dxfId="2766" priority="52" operator="lessThan">
      <formula>0</formula>
    </cfRule>
  </conditionalFormatting>
  <conditionalFormatting sqref="BJ13">
    <cfRule type="cellIs" priority="46" operator="equal">
      <formula>"-"</formula>
    </cfRule>
    <cfRule type="cellIs" dxfId="2765" priority="49" operator="lessThanOrEqual">
      <formula>5</formula>
    </cfRule>
    <cfRule type="cellIs" dxfId="2764" priority="51" operator="greaterThanOrEqual">
      <formula>10</formula>
    </cfRule>
  </conditionalFormatting>
  <conditionalFormatting sqref="BE27:BJ27 BE29:BJ29 BE33:BJ33">
    <cfRule type="cellIs" dxfId="2763" priority="47" operator="greaterThanOrEqual">
      <formula>0</formula>
    </cfRule>
  </conditionalFormatting>
  <conditionalFormatting sqref="BD10">
    <cfRule type="cellIs" dxfId="2762" priority="43" operator="equal">
      <formula>"Sell"</formula>
    </cfRule>
    <cfRule type="cellIs" dxfId="2761" priority="44" operator="equal">
      <formula>"Buy"</formula>
    </cfRule>
  </conditionalFormatting>
  <conditionalFormatting sqref="BD15">
    <cfRule type="cellIs" dxfId="2760" priority="39" operator="greaterThan">
      <formula>0</formula>
    </cfRule>
    <cfRule type="cellIs" dxfId="2759" priority="42" operator="lessThan">
      <formula>0</formula>
    </cfRule>
  </conditionalFormatting>
  <conditionalFormatting sqref="BD16">
    <cfRule type="cellIs" dxfId="2758" priority="37" operator="greaterThan">
      <formula>0</formula>
    </cfRule>
    <cfRule type="cellIs" dxfId="2757" priority="41" operator="lessThan">
      <formula>0</formula>
    </cfRule>
  </conditionalFormatting>
  <conditionalFormatting sqref="BD13">
    <cfRule type="cellIs" priority="35" operator="equal">
      <formula>"-"</formula>
    </cfRule>
    <cfRule type="cellIs" dxfId="2756" priority="38" operator="lessThanOrEqual">
      <formula>0</formula>
    </cfRule>
    <cfRule type="cellIs" dxfId="2755" priority="40" operator="greaterThanOrEqual">
      <formula>0</formula>
    </cfRule>
  </conditionalFormatting>
  <conditionalFormatting sqref="AY27:BD27 AY29:BD29 AY33:BD33">
    <cfRule type="cellIs" dxfId="2754" priority="23" operator="lessThanOrEqual">
      <formula>0</formula>
    </cfRule>
    <cfRule type="cellIs" dxfId="2753" priority="36" operator="greaterThanOrEqual">
      <formula>0</formula>
    </cfRule>
  </conditionalFormatting>
  <conditionalFormatting sqref="AY41:BD41">
    <cfRule type="cellIs" dxfId="2752" priority="34" operator="lessThanOrEqual">
      <formula>0</formula>
    </cfRule>
  </conditionalFormatting>
  <conditionalFormatting sqref="BD10">
    <cfRule type="cellIs" dxfId="2751" priority="32" operator="equal">
      <formula>"Sell"</formula>
    </cfRule>
    <cfRule type="cellIs" dxfId="2750" priority="33" operator="equal">
      <formula>"Buy"</formula>
    </cfRule>
  </conditionalFormatting>
  <conditionalFormatting sqref="BD15">
    <cfRule type="cellIs" dxfId="2749" priority="28" operator="greaterThanOrEqual">
      <formula>10</formula>
    </cfRule>
    <cfRule type="cellIs" dxfId="2748" priority="31" operator="lessThan">
      <formula>0</formula>
    </cfRule>
  </conditionalFormatting>
  <conditionalFormatting sqref="BD16">
    <cfRule type="cellIs" dxfId="2747" priority="26" operator="greaterThanOrEqual">
      <formula>10</formula>
    </cfRule>
    <cfRule type="cellIs" dxfId="2746" priority="30" operator="lessThan">
      <formula>0</formula>
    </cfRule>
  </conditionalFormatting>
  <conditionalFormatting sqref="BD13">
    <cfRule type="cellIs" priority="24" operator="equal">
      <formula>"-"</formula>
    </cfRule>
    <cfRule type="cellIs" dxfId="2745" priority="27" operator="lessThanOrEqual">
      <formula>5</formula>
    </cfRule>
    <cfRule type="cellIs" dxfId="2744" priority="29" operator="greaterThanOrEqual">
      <formula>10</formula>
    </cfRule>
  </conditionalFormatting>
  <conditionalFormatting sqref="AY27:BD27 AY29:BD29 AY33:BD33">
    <cfRule type="cellIs" dxfId="2743" priority="25" operator="greaterThanOrEqual">
      <formula>0</formula>
    </cfRule>
  </conditionalFormatting>
  <conditionalFormatting sqref="CN10">
    <cfRule type="cellIs" dxfId="2742" priority="21" operator="equal">
      <formula>"Sell"</formula>
    </cfRule>
    <cfRule type="cellIs" dxfId="2741" priority="22" operator="equal">
      <formula>"Buy"</formula>
    </cfRule>
  </conditionalFormatting>
  <conditionalFormatting sqref="CN15">
    <cfRule type="cellIs" dxfId="2740" priority="17" operator="greaterThan">
      <formula>0</formula>
    </cfRule>
    <cfRule type="cellIs" dxfId="2739" priority="20" operator="lessThan">
      <formula>0</formula>
    </cfRule>
  </conditionalFormatting>
  <conditionalFormatting sqref="CN16">
    <cfRule type="cellIs" dxfId="2738" priority="15" operator="greaterThan">
      <formula>0</formula>
    </cfRule>
    <cfRule type="cellIs" dxfId="2737" priority="19" operator="lessThan">
      <formula>0</formula>
    </cfRule>
  </conditionalFormatting>
  <conditionalFormatting sqref="CN13">
    <cfRule type="cellIs" priority="13" operator="equal">
      <formula>"-"</formula>
    </cfRule>
    <cfRule type="cellIs" dxfId="2736" priority="16" operator="lessThanOrEqual">
      <formula>0</formula>
    </cfRule>
    <cfRule type="cellIs" dxfId="2735" priority="18" operator="greaterThanOrEqual">
      <formula>0</formula>
    </cfRule>
  </conditionalFormatting>
  <conditionalFormatting sqref="CI27:CN27 CI29:CN29 CI33:CN33">
    <cfRule type="cellIs" dxfId="2734" priority="1" operator="lessThanOrEqual">
      <formula>0</formula>
    </cfRule>
    <cfRule type="cellIs" dxfId="2733" priority="14" operator="greaterThanOrEqual">
      <formula>0</formula>
    </cfRule>
  </conditionalFormatting>
  <conditionalFormatting sqref="CI41:CN41">
    <cfRule type="cellIs" dxfId="2732" priority="12" operator="lessThanOrEqual">
      <formula>0</formula>
    </cfRule>
  </conditionalFormatting>
  <conditionalFormatting sqref="CN10">
    <cfRule type="cellIs" dxfId="2731" priority="10" operator="equal">
      <formula>"Sell"</formula>
    </cfRule>
    <cfRule type="cellIs" dxfId="2730" priority="11" operator="equal">
      <formula>"Buy"</formula>
    </cfRule>
  </conditionalFormatting>
  <conditionalFormatting sqref="CN15">
    <cfRule type="cellIs" dxfId="2729" priority="6" operator="greaterThanOrEqual">
      <formula>10</formula>
    </cfRule>
    <cfRule type="cellIs" dxfId="2728" priority="9" operator="lessThan">
      <formula>0</formula>
    </cfRule>
  </conditionalFormatting>
  <conditionalFormatting sqref="CN16">
    <cfRule type="cellIs" dxfId="2727" priority="4" operator="greaterThanOrEqual">
      <formula>10</formula>
    </cfRule>
    <cfRule type="cellIs" dxfId="2726" priority="8" operator="lessThan">
      <formula>0</formula>
    </cfRule>
  </conditionalFormatting>
  <conditionalFormatting sqref="CN13">
    <cfRule type="cellIs" priority="2" operator="equal">
      <formula>"-"</formula>
    </cfRule>
    <cfRule type="cellIs" dxfId="2725" priority="5" operator="lessThanOrEqual">
      <formula>5</formula>
    </cfRule>
    <cfRule type="cellIs" dxfId="2724" priority="7" operator="greaterThanOrEqual">
      <formula>10</formula>
    </cfRule>
  </conditionalFormatting>
  <conditionalFormatting sqref="CI27:CN27 CI29:CN29 CI33:CN33">
    <cfRule type="cellIs" dxfId="2723" priority="3" operator="greaterThanOrEqual">
      <formula>0</formula>
    </cfRule>
  </conditionalFormatting>
  <pageMargins left="0.74803149606299213" right="0.23622047244094491" top="0.51181102362204722" bottom="0.23622047244094491" header="0.31496062992125984" footer="0.31496062992125984"/>
  <pageSetup paperSize="9" scale="82" orientation="landscape" r:id="rId1"/>
  <headerFooter>
    <oddHeader>&amp;LMOSL: Automobiles Valuations</oddHeader>
  </headerFooter>
  <colBreaks count="4" manualBreakCount="4">
    <brk id="35" min="5" max="58" man="1"/>
    <brk id="62" min="5" max="58" man="1"/>
    <brk id="92" min="5" max="58" man="1"/>
    <brk id="125" min="5" max="58" man="1"/>
  </col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21"/>
  <dimension ref="A1:CH64"/>
  <sheetViews>
    <sheetView showGridLines="0" zoomScaleNormal="100" workbookViewId="0">
      <pane xSplit="2" ySplit="8" topLeftCell="F9" activePane="bottomRight" state="frozen"/>
      <selection sqref="A1:XFD1048576"/>
      <selection pane="topRight" sqref="A1:XFD1048576"/>
      <selection pane="bottomLeft" sqref="A1:XFD1048576"/>
      <selection pane="bottomRight" activeCell="F9" sqref="F9"/>
    </sheetView>
  </sheetViews>
  <sheetFormatPr defaultColWidth="9.33203125" defaultRowHeight="12"/>
  <cols>
    <col min="1" max="1" width="1.33203125" style="1" customWidth="1"/>
    <col min="2" max="2" width="27.6640625" style="6" customWidth="1"/>
    <col min="3" max="5" width="7.6640625" style="1" hidden="1" customWidth="1"/>
    <col min="6" max="8" width="9.5" style="1" customWidth="1"/>
    <col min="9" max="11" width="7.6640625" style="1" hidden="1" customWidth="1"/>
    <col min="12" max="12" width="10.6640625" style="1" bestFit="1" customWidth="1"/>
    <col min="13" max="14" width="10.6640625" style="1" customWidth="1"/>
    <col min="15" max="17" width="7.6640625" style="1" hidden="1" customWidth="1"/>
    <col min="18" max="20" width="9.5" style="1" customWidth="1"/>
    <col min="21" max="23" width="7.6640625" style="1" hidden="1" customWidth="1"/>
    <col min="24" max="26" width="9.5" style="1" customWidth="1"/>
    <col min="27" max="29" width="10.83203125" style="1" hidden="1" customWidth="1"/>
    <col min="30" max="31" width="10" style="1" bestFit="1" customWidth="1"/>
    <col min="32" max="32" width="9.83203125" style="1" bestFit="1" customWidth="1"/>
    <col min="33" max="35" width="7.6640625" style="1" hidden="1" customWidth="1"/>
    <col min="36" max="37" width="10" style="1" bestFit="1" customWidth="1"/>
    <col min="38" max="38" width="9.83203125" style="1" bestFit="1" customWidth="1"/>
    <col min="39" max="41" width="9.1640625" style="1" hidden="1" customWidth="1"/>
    <col min="42" max="42" width="11.5" style="1" bestFit="1" customWidth="1"/>
    <col min="43" max="43" width="11.33203125" style="1" bestFit="1" customWidth="1"/>
    <col min="44" max="44" width="11.5" style="1" bestFit="1" customWidth="1"/>
    <col min="45" max="45" width="7.6640625" style="1" hidden="1" customWidth="1"/>
    <col min="46" max="47" width="9.1640625" style="1" hidden="1" customWidth="1"/>
    <col min="48" max="50" width="10.33203125" style="1" customWidth="1"/>
    <col min="51" max="51" width="7.6640625" style="1" hidden="1" customWidth="1"/>
    <col min="52" max="53" width="9.1640625" style="1" hidden="1" customWidth="1"/>
    <col min="54" max="55" width="9.83203125" style="1" bestFit="1" customWidth="1"/>
    <col min="56" max="56" width="10.1640625" style="1" bestFit="1" customWidth="1"/>
    <col min="57" max="57" width="7.6640625" style="1" hidden="1" customWidth="1"/>
    <col min="58" max="59" width="9.1640625" style="1" hidden="1" customWidth="1"/>
    <col min="60" max="61" width="9.83203125" style="1" bestFit="1" customWidth="1"/>
    <col min="62" max="62" width="10.1640625" style="1" bestFit="1" customWidth="1"/>
    <col min="63" max="65" width="9.1640625" style="1" hidden="1" customWidth="1"/>
    <col min="66" max="66" width="10.1640625" style="1" bestFit="1" customWidth="1"/>
    <col min="67" max="67" width="9.83203125" style="1" bestFit="1" customWidth="1"/>
    <col min="68" max="68" width="10.1640625" style="1" bestFit="1" customWidth="1"/>
    <col min="69" max="71" width="7.6640625" style="1" hidden="1" customWidth="1"/>
    <col min="72" max="73" width="9" style="1" customWidth="1"/>
    <col min="74" max="74" width="9.5" style="1" bestFit="1" customWidth="1"/>
    <col min="75" max="77" width="7.6640625" style="1" hidden="1" customWidth="1"/>
    <col min="78" max="79" width="9" style="1" customWidth="1"/>
    <col min="80" max="80" width="9.5" style="1" bestFit="1" customWidth="1"/>
    <col min="81" max="86" width="11.5" style="1" hidden="1" customWidth="1"/>
    <col min="87" max="16384" width="9.33203125" style="1"/>
  </cols>
  <sheetData>
    <row r="1" spans="1:86">
      <c r="B1" s="1"/>
      <c r="C1" s="6"/>
      <c r="I1" s="6"/>
      <c r="O1" s="6"/>
      <c r="U1" s="6"/>
      <c r="AA1" s="6"/>
      <c r="AG1" s="6"/>
      <c r="AM1" s="6"/>
      <c r="AS1" s="6"/>
      <c r="AY1" s="6"/>
      <c r="BE1" s="6"/>
      <c r="BK1" s="6"/>
      <c r="BQ1" s="6"/>
      <c r="BW1" s="6"/>
      <c r="CC1" s="6"/>
    </row>
    <row r="2" spans="1:86">
      <c r="B2" s="1"/>
      <c r="C2" s="6"/>
      <c r="I2" s="6"/>
      <c r="O2" s="6"/>
      <c r="U2" s="6"/>
      <c r="AA2" s="6"/>
      <c r="AG2" s="6"/>
      <c r="AM2" s="6"/>
      <c r="AS2" s="6"/>
      <c r="AY2" s="6"/>
      <c r="BE2" s="6"/>
      <c r="BK2" s="6"/>
      <c r="BQ2" s="6"/>
      <c r="BW2" s="6"/>
      <c r="CC2" s="6"/>
    </row>
    <row r="3" spans="1:86">
      <c r="B3" s="1"/>
      <c r="C3" s="6"/>
      <c r="I3" s="6"/>
      <c r="O3" s="6"/>
      <c r="U3" s="6"/>
      <c r="AA3" s="6"/>
      <c r="AG3" s="6"/>
      <c r="AM3" s="6"/>
      <c r="AS3" s="6"/>
      <c r="AY3" s="6"/>
      <c r="BE3" s="6"/>
      <c r="BK3" s="6"/>
      <c r="BQ3" s="6"/>
      <c r="BW3" s="6"/>
      <c r="CC3" s="6"/>
    </row>
    <row r="4" spans="1:86">
      <c r="B4" s="1"/>
      <c r="C4" s="6"/>
      <c r="I4" s="6"/>
      <c r="O4" s="6"/>
      <c r="U4" s="6"/>
      <c r="AA4" s="6"/>
      <c r="AG4" s="6"/>
      <c r="AM4" s="6"/>
      <c r="AS4" s="6"/>
      <c r="AY4" s="6"/>
      <c r="BE4" s="6"/>
      <c r="BK4" s="6"/>
      <c r="BQ4" s="6"/>
      <c r="BW4" s="6"/>
      <c r="CC4" s="6"/>
    </row>
    <row r="5" spans="1:86" ht="9" customHeight="1">
      <c r="B5" s="1"/>
      <c r="C5" s="6"/>
      <c r="I5" s="6"/>
      <c r="O5" s="6"/>
      <c r="U5" s="6"/>
      <c r="AA5" s="6"/>
      <c r="AG5" s="6"/>
      <c r="AM5" s="6"/>
      <c r="AS5" s="6"/>
      <c r="AY5" s="6"/>
      <c r="BE5" s="6"/>
      <c r="BK5" s="6"/>
      <c r="BQ5" s="6"/>
      <c r="BW5" s="6"/>
      <c r="CC5" s="6"/>
    </row>
    <row r="6" spans="1:86" ht="12.75">
      <c r="A6" s="21"/>
      <c r="B6" s="40" t="s">
        <v>68</v>
      </c>
      <c r="C6" s="345" t="s">
        <v>1292</v>
      </c>
      <c r="D6" s="346"/>
      <c r="E6" s="346"/>
      <c r="F6" s="346"/>
      <c r="G6" s="346"/>
      <c r="H6" s="347"/>
      <c r="I6" s="345" t="s">
        <v>480</v>
      </c>
      <c r="J6" s="346"/>
      <c r="K6" s="346"/>
      <c r="L6" s="346"/>
      <c r="M6" s="346"/>
      <c r="N6" s="347"/>
      <c r="O6" s="345" t="s">
        <v>579</v>
      </c>
      <c r="P6" s="346"/>
      <c r="Q6" s="346"/>
      <c r="R6" s="346"/>
      <c r="S6" s="346"/>
      <c r="T6" s="347"/>
      <c r="U6" s="345" t="s">
        <v>481</v>
      </c>
      <c r="V6" s="346"/>
      <c r="W6" s="346"/>
      <c r="X6" s="346"/>
      <c r="Y6" s="346"/>
      <c r="Z6" s="347"/>
      <c r="AA6" s="345" t="s">
        <v>1293</v>
      </c>
      <c r="AB6" s="346"/>
      <c r="AC6" s="346"/>
      <c r="AD6" s="346"/>
      <c r="AE6" s="346"/>
      <c r="AF6" s="347"/>
      <c r="AG6" s="345" t="s">
        <v>482</v>
      </c>
      <c r="AH6" s="346"/>
      <c r="AI6" s="346"/>
      <c r="AJ6" s="346"/>
      <c r="AK6" s="346"/>
      <c r="AL6" s="347"/>
      <c r="AM6" s="345" t="s">
        <v>1294</v>
      </c>
      <c r="AN6" s="346"/>
      <c r="AO6" s="346"/>
      <c r="AP6" s="346"/>
      <c r="AQ6" s="346"/>
      <c r="AR6" s="347"/>
      <c r="AS6" s="345" t="s">
        <v>483</v>
      </c>
      <c r="AT6" s="346"/>
      <c r="AU6" s="346"/>
      <c r="AV6" s="346"/>
      <c r="AW6" s="346"/>
      <c r="AX6" s="347"/>
      <c r="AY6" s="345" t="s">
        <v>1295</v>
      </c>
      <c r="AZ6" s="346"/>
      <c r="BA6" s="346"/>
      <c r="BB6" s="346"/>
      <c r="BC6" s="346"/>
      <c r="BD6" s="347"/>
      <c r="BE6" s="345" t="s">
        <v>484</v>
      </c>
      <c r="BF6" s="346"/>
      <c r="BG6" s="346"/>
      <c r="BH6" s="346"/>
      <c r="BI6" s="346"/>
      <c r="BJ6" s="347"/>
      <c r="BK6" s="345" t="s">
        <v>485</v>
      </c>
      <c r="BL6" s="346"/>
      <c r="BM6" s="346"/>
      <c r="BN6" s="346"/>
      <c r="BO6" s="346"/>
      <c r="BP6" s="347"/>
      <c r="BQ6" s="345" t="s">
        <v>486</v>
      </c>
      <c r="BR6" s="346"/>
      <c r="BS6" s="346"/>
      <c r="BT6" s="346"/>
      <c r="BU6" s="346"/>
      <c r="BV6" s="347"/>
      <c r="BW6" s="345" t="s">
        <v>1296</v>
      </c>
      <c r="BX6" s="346"/>
      <c r="BY6" s="346"/>
      <c r="BZ6" s="346"/>
      <c r="CA6" s="346"/>
      <c r="CB6" s="347"/>
      <c r="CC6" s="359" t="s">
        <v>285</v>
      </c>
      <c r="CD6" s="360"/>
      <c r="CE6" s="360"/>
      <c r="CF6" s="360"/>
      <c r="CG6" s="360"/>
      <c r="CH6" s="361"/>
    </row>
    <row r="7" spans="1:86" s="44" customFormat="1" ht="11.25" hidden="1" customHeight="1">
      <c r="A7" s="35"/>
      <c r="B7" s="31" t="s">
        <v>7</v>
      </c>
      <c r="C7" s="32" t="s">
        <v>536</v>
      </c>
      <c r="D7" s="33" t="str">
        <f>C7</f>
        <v>AUBANK IN</v>
      </c>
      <c r="E7" s="33" t="str">
        <f t="shared" ref="E7" si="0">D7</f>
        <v>AUBANK IN</v>
      </c>
      <c r="F7" s="33" t="str">
        <f t="shared" ref="F7" si="1">E7</f>
        <v>AUBANK IN</v>
      </c>
      <c r="G7" s="33" t="str">
        <f t="shared" ref="G7" si="2">F7</f>
        <v>AUBANK IN</v>
      </c>
      <c r="H7" s="34" t="str">
        <f t="shared" ref="H7" si="3">G7</f>
        <v>AUBANK IN</v>
      </c>
      <c r="I7" s="32" t="s">
        <v>212</v>
      </c>
      <c r="J7" s="33" t="str">
        <f>I7</f>
        <v>AXSB IN</v>
      </c>
      <c r="K7" s="33" t="str">
        <f t="shared" ref="K7" si="4">J7</f>
        <v>AXSB IN</v>
      </c>
      <c r="L7" s="33" t="str">
        <f t="shared" ref="L7" si="5">K7</f>
        <v>AXSB IN</v>
      </c>
      <c r="M7" s="33" t="str">
        <f t="shared" ref="M7" si="6">L7</f>
        <v>AXSB IN</v>
      </c>
      <c r="N7" s="34" t="str">
        <f t="shared" ref="N7" si="7">M7</f>
        <v>AXSB IN</v>
      </c>
      <c r="O7" s="32" t="s">
        <v>576</v>
      </c>
      <c r="P7" s="33" t="str">
        <f>O7</f>
        <v>BANDHAN IN</v>
      </c>
      <c r="Q7" s="33" t="str">
        <f t="shared" ref="Q7" si="8">P7</f>
        <v>BANDHAN IN</v>
      </c>
      <c r="R7" s="33" t="str">
        <f t="shared" ref="R7" si="9">Q7</f>
        <v>BANDHAN IN</v>
      </c>
      <c r="S7" s="33" t="str">
        <f t="shared" ref="S7" si="10">R7</f>
        <v>BANDHAN IN</v>
      </c>
      <c r="T7" s="34" t="str">
        <f t="shared" ref="T7" si="11">S7</f>
        <v>BANDHAN IN</v>
      </c>
      <c r="U7" s="32" t="s">
        <v>213</v>
      </c>
      <c r="V7" s="33" t="str">
        <f>U7</f>
        <v>DCBB IN</v>
      </c>
      <c r="W7" s="33" t="str">
        <f t="shared" ref="W7" si="12">V7</f>
        <v>DCBB IN</v>
      </c>
      <c r="X7" s="33" t="str">
        <f t="shared" ref="X7" si="13">W7</f>
        <v>DCBB IN</v>
      </c>
      <c r="Y7" s="33" t="str">
        <f t="shared" ref="Y7" si="14">X7</f>
        <v>DCBB IN</v>
      </c>
      <c r="Z7" s="34" t="str">
        <f t="shared" ref="Z7" si="15">Y7</f>
        <v>DCBB IN</v>
      </c>
      <c r="AA7" s="32" t="s">
        <v>686</v>
      </c>
      <c r="AB7" s="33" t="str">
        <f>AA7</f>
        <v>EQUITASB IN</v>
      </c>
      <c r="AC7" s="33" t="str">
        <f t="shared" ref="AC7" si="16">AB7</f>
        <v>EQUITASB IN</v>
      </c>
      <c r="AD7" s="33" t="str">
        <f t="shared" ref="AD7" si="17">AC7</f>
        <v>EQUITASB IN</v>
      </c>
      <c r="AE7" s="33" t="str">
        <f t="shared" ref="AE7" si="18">AD7</f>
        <v>EQUITASB IN</v>
      </c>
      <c r="AF7" s="34" t="str">
        <f t="shared" ref="AF7" si="19">AE7</f>
        <v>EQUITASB IN</v>
      </c>
      <c r="AG7" s="32" t="s">
        <v>214</v>
      </c>
      <c r="AH7" s="33" t="str">
        <f>AG7</f>
        <v>FB IN</v>
      </c>
      <c r="AI7" s="33" t="str">
        <f t="shared" ref="AI7" si="20">AH7</f>
        <v>FB IN</v>
      </c>
      <c r="AJ7" s="33" t="str">
        <f t="shared" ref="AJ7" si="21">AI7</f>
        <v>FB IN</v>
      </c>
      <c r="AK7" s="33" t="str">
        <f t="shared" ref="AK7" si="22">AJ7</f>
        <v>FB IN</v>
      </c>
      <c r="AL7" s="34" t="str">
        <f t="shared" ref="AL7" si="23">AK7</f>
        <v>FB IN</v>
      </c>
      <c r="AM7" s="32" t="s">
        <v>48</v>
      </c>
      <c r="AN7" s="33" t="str">
        <f>AM7</f>
        <v>HDFCB IN</v>
      </c>
      <c r="AO7" s="33" t="str">
        <f t="shared" ref="AO7" si="24">AN7</f>
        <v>HDFCB IN</v>
      </c>
      <c r="AP7" s="33" t="str">
        <f t="shared" ref="AP7" si="25">AO7</f>
        <v>HDFCB IN</v>
      </c>
      <c r="AQ7" s="33" t="str">
        <f t="shared" ref="AQ7" si="26">AP7</f>
        <v>HDFCB IN</v>
      </c>
      <c r="AR7" s="34" t="str">
        <f t="shared" ref="AR7" si="27">AQ7</f>
        <v>HDFCB IN</v>
      </c>
      <c r="AS7" s="32" t="s">
        <v>215</v>
      </c>
      <c r="AT7" s="33" t="str">
        <f>AS7</f>
        <v>ICICIBC IN</v>
      </c>
      <c r="AU7" s="33" t="str">
        <f t="shared" ref="AU7" si="28">AT7</f>
        <v>ICICIBC IN</v>
      </c>
      <c r="AV7" s="33" t="str">
        <f t="shared" ref="AV7" si="29">AU7</f>
        <v>ICICIBC IN</v>
      </c>
      <c r="AW7" s="33" t="str">
        <f t="shared" ref="AW7" si="30">AV7</f>
        <v>ICICIBC IN</v>
      </c>
      <c r="AX7" s="34" t="str">
        <f t="shared" ref="AX7" si="31">AW7</f>
        <v>ICICIBC IN</v>
      </c>
      <c r="AY7" s="32" t="s">
        <v>671</v>
      </c>
      <c r="AZ7" s="33" t="str">
        <f>AY7</f>
        <v>IDFCFB IN</v>
      </c>
      <c r="BA7" s="33" t="str">
        <f t="shared" ref="BA7" si="32">AZ7</f>
        <v>IDFCFB IN</v>
      </c>
      <c r="BB7" s="33" t="str">
        <f t="shared" ref="BB7" si="33">BA7</f>
        <v>IDFCFB IN</v>
      </c>
      <c r="BC7" s="33" t="str">
        <f t="shared" ref="BC7" si="34">BB7</f>
        <v>IDFCFB IN</v>
      </c>
      <c r="BD7" s="34" t="str">
        <f t="shared" ref="BD7" si="35">BC7</f>
        <v>IDFCFB IN</v>
      </c>
      <c r="BE7" s="32" t="s">
        <v>216</v>
      </c>
      <c r="BF7" s="33" t="str">
        <f>BE7</f>
        <v>IIB IN</v>
      </c>
      <c r="BG7" s="33" t="str">
        <f t="shared" ref="BG7" si="36">BF7</f>
        <v>IIB IN</v>
      </c>
      <c r="BH7" s="33" t="str">
        <f t="shared" ref="BH7" si="37">BG7</f>
        <v>IIB IN</v>
      </c>
      <c r="BI7" s="33" t="str">
        <f t="shared" ref="BI7" si="38">BH7</f>
        <v>IIB IN</v>
      </c>
      <c r="BJ7" s="34" t="str">
        <f t="shared" ref="BJ7" si="39">BI7</f>
        <v>IIB IN</v>
      </c>
      <c r="BK7" s="32" t="s">
        <v>217</v>
      </c>
      <c r="BL7" s="33" t="str">
        <f>BK7</f>
        <v>KMB IN</v>
      </c>
      <c r="BM7" s="33" t="str">
        <f t="shared" ref="BM7" si="40">BL7</f>
        <v>KMB IN</v>
      </c>
      <c r="BN7" s="33" t="str">
        <f t="shared" ref="BN7" si="41">BM7</f>
        <v>KMB IN</v>
      </c>
      <c r="BO7" s="33" t="str">
        <f t="shared" ref="BO7" si="42">BN7</f>
        <v>KMB IN</v>
      </c>
      <c r="BP7" s="34" t="str">
        <f t="shared" ref="BP7" si="43">BO7</f>
        <v>KMB IN</v>
      </c>
      <c r="BQ7" s="32" t="s">
        <v>218</v>
      </c>
      <c r="BR7" s="33" t="str">
        <f>BQ7</f>
        <v>RBK IN</v>
      </c>
      <c r="BS7" s="33" t="str">
        <f t="shared" ref="BS7" si="44">BR7</f>
        <v>RBK IN</v>
      </c>
      <c r="BT7" s="33" t="str">
        <f t="shared" ref="BT7" si="45">BS7</f>
        <v>RBK IN</v>
      </c>
      <c r="BU7" s="33" t="str">
        <f t="shared" ref="BU7" si="46">BT7</f>
        <v>RBK IN</v>
      </c>
      <c r="BV7" s="34" t="str">
        <f t="shared" ref="BV7" si="47">BU7</f>
        <v>RBK IN</v>
      </c>
      <c r="BW7" s="32" t="s">
        <v>605</v>
      </c>
      <c r="BX7" s="33" t="str">
        <f>BW7</f>
        <v>SBICARD IN</v>
      </c>
      <c r="BY7" s="33" t="str">
        <f t="shared" ref="BY7" si="48">BX7</f>
        <v>SBICARD IN</v>
      </c>
      <c r="BZ7" s="33" t="str">
        <f t="shared" ref="BZ7" si="49">BY7</f>
        <v>SBICARD IN</v>
      </c>
      <c r="CA7" s="33" t="str">
        <f t="shared" ref="CA7" si="50">BZ7</f>
        <v>SBICARD IN</v>
      </c>
      <c r="CB7" s="34" t="str">
        <f t="shared" ref="CB7" si="51">CA7</f>
        <v>SBICARD IN</v>
      </c>
      <c r="CC7" s="108" t="s">
        <v>267</v>
      </c>
      <c r="CD7" s="109" t="str">
        <f>CC7</f>
        <v>Banking - Private</v>
      </c>
      <c r="CE7" s="109" t="str">
        <f t="shared" ref="CE7:CH7" si="52">CD7</f>
        <v>Banking - Private</v>
      </c>
      <c r="CF7" s="109" t="str">
        <f t="shared" si="52"/>
        <v>Banking - Private</v>
      </c>
      <c r="CG7" s="109" t="str">
        <f t="shared" si="52"/>
        <v>Banking - Private</v>
      </c>
      <c r="CH7" s="110" t="str">
        <f t="shared" si="52"/>
        <v>Banking - Private</v>
      </c>
    </row>
    <row r="8" spans="1:86">
      <c r="A8" s="22"/>
      <c r="B8" s="23" t="s">
        <v>69</v>
      </c>
      <c r="C8" s="112" t="str">
        <f>'Column Code'!$M$8</f>
        <v>FY21</v>
      </c>
      <c r="D8" s="113" t="str">
        <f>'Column Code'!$N$8</f>
        <v>FY22</v>
      </c>
      <c r="E8" s="113" t="str">
        <f>'Column Code'!$O$8</f>
        <v>FY23</v>
      </c>
      <c r="F8" s="113" t="str">
        <f>'Column Code'!$P$8</f>
        <v>FY24</v>
      </c>
      <c r="G8" s="113" t="str">
        <f>'Column Code'!$Q$8</f>
        <v>FY25E</v>
      </c>
      <c r="H8" s="114" t="str">
        <f>'Column Code'!$R$8</f>
        <v>FY26E</v>
      </c>
      <c r="I8" s="112" t="str">
        <f>'Column Code'!$M$8</f>
        <v>FY21</v>
      </c>
      <c r="J8" s="113" t="str">
        <f>'Column Code'!$N$8</f>
        <v>FY22</v>
      </c>
      <c r="K8" s="113" t="str">
        <f>'Column Code'!$O$8</f>
        <v>FY23</v>
      </c>
      <c r="L8" s="113" t="str">
        <f>'Column Code'!$P$8</f>
        <v>FY24</v>
      </c>
      <c r="M8" s="113" t="str">
        <f>'Column Code'!$Q$8</f>
        <v>FY25E</v>
      </c>
      <c r="N8" s="114" t="str">
        <f>'Column Code'!$R$8</f>
        <v>FY26E</v>
      </c>
      <c r="O8" s="112" t="str">
        <f>'Column Code'!$M$8</f>
        <v>FY21</v>
      </c>
      <c r="P8" s="113" t="str">
        <f>'Column Code'!$N$8</f>
        <v>FY22</v>
      </c>
      <c r="Q8" s="113" t="str">
        <f>'Column Code'!$O$8</f>
        <v>FY23</v>
      </c>
      <c r="R8" s="113" t="str">
        <f>'Column Code'!$P$8</f>
        <v>FY24</v>
      </c>
      <c r="S8" s="113" t="str">
        <f>'Column Code'!$Q$8</f>
        <v>FY25E</v>
      </c>
      <c r="T8" s="114" t="str">
        <f>'Column Code'!$R$8</f>
        <v>FY26E</v>
      </c>
      <c r="U8" s="112" t="str">
        <f>'Column Code'!$M$8</f>
        <v>FY21</v>
      </c>
      <c r="V8" s="113" t="str">
        <f>'Column Code'!$N$8</f>
        <v>FY22</v>
      </c>
      <c r="W8" s="113" t="str">
        <f>'Column Code'!$O$8</f>
        <v>FY23</v>
      </c>
      <c r="X8" s="113" t="str">
        <f>'Column Code'!$P$8</f>
        <v>FY24</v>
      </c>
      <c r="Y8" s="113" t="str">
        <f>'Column Code'!$Q$8</f>
        <v>FY25E</v>
      </c>
      <c r="Z8" s="114" t="str">
        <f>'Column Code'!$R$8</f>
        <v>FY26E</v>
      </c>
      <c r="AA8" s="112" t="str">
        <f>'Column Code'!$M$8</f>
        <v>FY21</v>
      </c>
      <c r="AB8" s="113" t="str">
        <f>'Column Code'!$N$8</f>
        <v>FY22</v>
      </c>
      <c r="AC8" s="113" t="str">
        <f>'Column Code'!$O$8</f>
        <v>FY23</v>
      </c>
      <c r="AD8" s="113" t="str">
        <f>'Column Code'!$P$8</f>
        <v>FY24</v>
      </c>
      <c r="AE8" s="113" t="str">
        <f>'Column Code'!$Q$8</f>
        <v>FY25E</v>
      </c>
      <c r="AF8" s="114" t="str">
        <f>'Column Code'!$R$8</f>
        <v>FY26E</v>
      </c>
      <c r="AG8" s="112" t="str">
        <f>'Column Code'!$M$8</f>
        <v>FY21</v>
      </c>
      <c r="AH8" s="113" t="str">
        <f>'Column Code'!$N$8</f>
        <v>FY22</v>
      </c>
      <c r="AI8" s="113" t="str">
        <f>'Column Code'!$O$8</f>
        <v>FY23</v>
      </c>
      <c r="AJ8" s="113" t="str">
        <f>'Column Code'!$P$8</f>
        <v>FY24</v>
      </c>
      <c r="AK8" s="113" t="str">
        <f>'Column Code'!$Q$8</f>
        <v>FY25E</v>
      </c>
      <c r="AL8" s="114" t="str">
        <f>'Column Code'!$R$8</f>
        <v>FY26E</v>
      </c>
      <c r="AM8" s="112" t="str">
        <f>'Column Code'!$M$8</f>
        <v>FY21</v>
      </c>
      <c r="AN8" s="113" t="str">
        <f>'Column Code'!$N$8</f>
        <v>FY22</v>
      </c>
      <c r="AO8" s="113" t="str">
        <f>'Column Code'!$O$8</f>
        <v>FY23</v>
      </c>
      <c r="AP8" s="113" t="str">
        <f>'Column Code'!$P$8</f>
        <v>FY24</v>
      </c>
      <c r="AQ8" s="113" t="str">
        <f>'Column Code'!$Q$8</f>
        <v>FY25E</v>
      </c>
      <c r="AR8" s="114" t="str">
        <f>'Column Code'!$R$8</f>
        <v>FY26E</v>
      </c>
      <c r="AS8" s="112" t="str">
        <f>'Column Code'!$M$8</f>
        <v>FY21</v>
      </c>
      <c r="AT8" s="113" t="str">
        <f>'Column Code'!$N$8</f>
        <v>FY22</v>
      </c>
      <c r="AU8" s="113" t="str">
        <f>'Column Code'!$O$8</f>
        <v>FY23</v>
      </c>
      <c r="AV8" s="113" t="str">
        <f>'Column Code'!$P$8</f>
        <v>FY24</v>
      </c>
      <c r="AW8" s="113" t="str">
        <f>'Column Code'!$Q$8</f>
        <v>FY25E</v>
      </c>
      <c r="AX8" s="114" t="str">
        <f>'Column Code'!$R$8</f>
        <v>FY26E</v>
      </c>
      <c r="AY8" s="112" t="str">
        <f>'Column Code'!$M$8</f>
        <v>FY21</v>
      </c>
      <c r="AZ8" s="113" t="str">
        <f>'Column Code'!$N$8</f>
        <v>FY22</v>
      </c>
      <c r="BA8" s="113" t="str">
        <f>'Column Code'!$O$8</f>
        <v>FY23</v>
      </c>
      <c r="BB8" s="113" t="str">
        <f>'Column Code'!$P$8</f>
        <v>FY24</v>
      </c>
      <c r="BC8" s="113" t="str">
        <f>'Column Code'!$Q$8</f>
        <v>FY25E</v>
      </c>
      <c r="BD8" s="114" t="str">
        <f>'Column Code'!$R$8</f>
        <v>FY26E</v>
      </c>
      <c r="BE8" s="112" t="str">
        <f>'Column Code'!$M$8</f>
        <v>FY21</v>
      </c>
      <c r="BF8" s="113" t="str">
        <f>'Column Code'!$N$8</f>
        <v>FY22</v>
      </c>
      <c r="BG8" s="113" t="str">
        <f>'Column Code'!$O$8</f>
        <v>FY23</v>
      </c>
      <c r="BH8" s="113" t="str">
        <f>'Column Code'!$P$8</f>
        <v>FY24</v>
      </c>
      <c r="BI8" s="113" t="str">
        <f>'Column Code'!$Q$8</f>
        <v>FY25E</v>
      </c>
      <c r="BJ8" s="114" t="str">
        <f>'Column Code'!$R$8</f>
        <v>FY26E</v>
      </c>
      <c r="BK8" s="112" t="str">
        <f>'Column Code'!$M$8</f>
        <v>FY21</v>
      </c>
      <c r="BL8" s="113" t="str">
        <f>'Column Code'!$N$8</f>
        <v>FY22</v>
      </c>
      <c r="BM8" s="113" t="str">
        <f>'Column Code'!$O$8</f>
        <v>FY23</v>
      </c>
      <c r="BN8" s="113" t="str">
        <f>'Column Code'!$P$8</f>
        <v>FY24</v>
      </c>
      <c r="BO8" s="113" t="str">
        <f>'Column Code'!$Q$8</f>
        <v>FY25E</v>
      </c>
      <c r="BP8" s="114" t="str">
        <f>'Column Code'!$R$8</f>
        <v>FY26E</v>
      </c>
      <c r="BQ8" s="112" t="str">
        <f>'Column Code'!$M$8</f>
        <v>FY21</v>
      </c>
      <c r="BR8" s="113" t="str">
        <f>'Column Code'!$N$8</f>
        <v>FY22</v>
      </c>
      <c r="BS8" s="113" t="str">
        <f>'Column Code'!$O$8</f>
        <v>FY23</v>
      </c>
      <c r="BT8" s="113" t="str">
        <f>'Column Code'!$P$8</f>
        <v>FY24</v>
      </c>
      <c r="BU8" s="113" t="str">
        <f>'Column Code'!$Q$8</f>
        <v>FY25E</v>
      </c>
      <c r="BV8" s="114" t="str">
        <f>'Column Code'!$R$8</f>
        <v>FY26E</v>
      </c>
      <c r="BW8" s="112" t="str">
        <f>'Column Code'!$M$8</f>
        <v>FY21</v>
      </c>
      <c r="BX8" s="113" t="str">
        <f>'Column Code'!$N$8</f>
        <v>FY22</v>
      </c>
      <c r="BY8" s="113" t="str">
        <f>'Column Code'!$O$8</f>
        <v>FY23</v>
      </c>
      <c r="BZ8" s="113" t="str">
        <f>'Column Code'!$P$8</f>
        <v>FY24</v>
      </c>
      <c r="CA8" s="113" t="str">
        <f>'Column Code'!$Q$8</f>
        <v>FY25E</v>
      </c>
      <c r="CB8" s="114" t="str">
        <f>'Column Code'!$R$8</f>
        <v>FY26E</v>
      </c>
      <c r="CC8" s="112" t="str">
        <f>'Column Code'!$M$8</f>
        <v>FY21</v>
      </c>
      <c r="CD8" s="113" t="str">
        <f>'Column Code'!$N$8</f>
        <v>FY22</v>
      </c>
      <c r="CE8" s="113" t="str">
        <f>'Column Code'!$O$8</f>
        <v>FY23</v>
      </c>
      <c r="CF8" s="113" t="str">
        <f>'Column Code'!$P$8</f>
        <v>FY24</v>
      </c>
      <c r="CG8" s="113" t="str">
        <f>'Column Code'!$Q$8</f>
        <v>FY25E</v>
      </c>
      <c r="CH8" s="114" t="str">
        <f>'Column Code'!$R$8</f>
        <v>FY26E</v>
      </c>
    </row>
    <row r="9" spans="1:86" s="5" customFormat="1" ht="12.75">
      <c r="B9" s="41" t="s">
        <v>8</v>
      </c>
      <c r="C9" s="66"/>
      <c r="D9" s="67"/>
      <c r="E9" s="67"/>
      <c r="F9" s="67"/>
      <c r="G9" s="67"/>
      <c r="H9" s="68"/>
      <c r="I9" s="66"/>
      <c r="J9" s="67"/>
      <c r="K9" s="67"/>
      <c r="L9" s="67"/>
      <c r="M9" s="67"/>
      <c r="N9" s="68"/>
      <c r="O9" s="66"/>
      <c r="P9" s="67"/>
      <c r="Q9" s="67"/>
      <c r="R9" s="67"/>
      <c r="S9" s="67"/>
      <c r="T9" s="68"/>
      <c r="U9" s="66"/>
      <c r="V9" s="67"/>
      <c r="W9" s="67"/>
      <c r="X9" s="67"/>
      <c r="Y9" s="67"/>
      <c r="Z9" s="68"/>
      <c r="AA9" s="66"/>
      <c r="AB9" s="67"/>
      <c r="AC9" s="67"/>
      <c r="AD9" s="67"/>
      <c r="AE9" s="67"/>
      <c r="AF9" s="68"/>
      <c r="AG9" s="66"/>
      <c r="AH9" s="67"/>
      <c r="AI9" s="67"/>
      <c r="AJ9" s="67"/>
      <c r="AK9" s="67"/>
      <c r="AL9" s="68"/>
      <c r="AM9" s="66"/>
      <c r="AN9" s="67"/>
      <c r="AO9" s="67"/>
      <c r="AP9" s="67"/>
      <c r="AQ9" s="67"/>
      <c r="AR9" s="68"/>
      <c r="AS9" s="66"/>
      <c r="AT9" s="67"/>
      <c r="AU9" s="67"/>
      <c r="AV9" s="67"/>
      <c r="AW9" s="67"/>
      <c r="AX9" s="68"/>
      <c r="AY9" s="66"/>
      <c r="AZ9" s="67"/>
      <c r="BA9" s="67"/>
      <c r="BB9" s="67"/>
      <c r="BC9" s="67"/>
      <c r="BD9" s="68"/>
      <c r="BE9" s="66"/>
      <c r="BF9" s="67"/>
      <c r="BG9" s="67"/>
      <c r="BH9" s="67"/>
      <c r="BI9" s="67"/>
      <c r="BJ9" s="68"/>
      <c r="BK9" s="66"/>
      <c r="BL9" s="67"/>
      <c r="BM9" s="67"/>
      <c r="BN9" s="67"/>
      <c r="BO9" s="67"/>
      <c r="BP9" s="68"/>
      <c r="BQ9" s="66"/>
      <c r="BR9" s="67"/>
      <c r="BS9" s="67"/>
      <c r="BT9" s="67"/>
      <c r="BU9" s="67"/>
      <c r="BV9" s="68"/>
      <c r="BW9" s="66"/>
      <c r="BX9" s="67"/>
      <c r="BY9" s="67"/>
      <c r="BZ9" s="67"/>
      <c r="CA9" s="67"/>
      <c r="CB9" s="68"/>
      <c r="CC9" s="126"/>
      <c r="CD9" s="138" t="s">
        <v>286</v>
      </c>
      <c r="CE9" s="138" t="s">
        <v>287</v>
      </c>
      <c r="CF9" s="138" t="s">
        <v>288</v>
      </c>
      <c r="CG9" s="138" t="s">
        <v>289</v>
      </c>
      <c r="CH9" s="139" t="s">
        <v>290</v>
      </c>
    </row>
    <row r="10" spans="1:86">
      <c r="B10" s="24" t="s">
        <v>238</v>
      </c>
      <c r="C10" s="70"/>
      <c r="D10" s="71"/>
      <c r="E10" s="71"/>
      <c r="F10" s="71"/>
      <c r="G10" s="71"/>
      <c r="H10" s="65" t="s">
        <v>286</v>
      </c>
      <c r="I10" s="70"/>
      <c r="J10" s="71"/>
      <c r="K10" s="71"/>
      <c r="L10" s="71"/>
      <c r="M10" s="71"/>
      <c r="N10" s="65" t="s">
        <v>287</v>
      </c>
      <c r="O10" s="70"/>
      <c r="P10" s="71"/>
      <c r="Q10" s="71"/>
      <c r="R10" s="71"/>
      <c r="S10" s="71"/>
      <c r="T10" s="65" t="s">
        <v>287</v>
      </c>
      <c r="U10" s="70"/>
      <c r="V10" s="71"/>
      <c r="W10" s="71"/>
      <c r="X10" s="71"/>
      <c r="Y10" s="71"/>
      <c r="Z10" s="65" t="s">
        <v>286</v>
      </c>
      <c r="AA10" s="70"/>
      <c r="AB10" s="71"/>
      <c r="AC10" s="71"/>
      <c r="AD10" s="71"/>
      <c r="AE10" s="71"/>
      <c r="AF10" s="65" t="s">
        <v>286</v>
      </c>
      <c r="AG10" s="70"/>
      <c r="AH10" s="71"/>
      <c r="AI10" s="71"/>
      <c r="AJ10" s="71"/>
      <c r="AK10" s="71"/>
      <c r="AL10" s="65" t="s">
        <v>286</v>
      </c>
      <c r="AM10" s="70"/>
      <c r="AN10" s="71"/>
      <c r="AO10" s="71"/>
      <c r="AP10" s="71"/>
      <c r="AQ10" s="71"/>
      <c r="AR10" s="65" t="s">
        <v>286</v>
      </c>
      <c r="AS10" s="70"/>
      <c r="AT10" s="71"/>
      <c r="AU10" s="71"/>
      <c r="AV10" s="71"/>
      <c r="AW10" s="71"/>
      <c r="AX10" s="65" t="s">
        <v>286</v>
      </c>
      <c r="AY10" s="70"/>
      <c r="AZ10" s="71"/>
      <c r="BA10" s="71"/>
      <c r="BB10" s="71"/>
      <c r="BC10" s="71"/>
      <c r="BD10" s="65" t="s">
        <v>287</v>
      </c>
      <c r="BE10" s="70"/>
      <c r="BF10" s="71"/>
      <c r="BG10" s="71"/>
      <c r="BH10" s="71"/>
      <c r="BI10" s="71"/>
      <c r="BJ10" s="65" t="s">
        <v>286</v>
      </c>
      <c r="BK10" s="70"/>
      <c r="BL10" s="71"/>
      <c r="BM10" s="71"/>
      <c r="BN10" s="71"/>
      <c r="BO10" s="71"/>
      <c r="BP10" s="65" t="s">
        <v>287</v>
      </c>
      <c r="BQ10" s="70"/>
      <c r="BR10" s="71"/>
      <c r="BS10" s="71"/>
      <c r="BT10" s="71"/>
      <c r="BU10" s="71"/>
      <c r="BV10" s="65" t="s">
        <v>287</v>
      </c>
      <c r="BW10" s="70"/>
      <c r="BX10" s="71"/>
      <c r="BY10" s="71"/>
      <c r="BZ10" s="71"/>
      <c r="CA10" s="71"/>
      <c r="CB10" s="65" t="s">
        <v>287</v>
      </c>
      <c r="CC10" s="70"/>
      <c r="CD10" s="140">
        <f>COUNTIF($C$10:$CB$10,CD$9)</f>
        <v>7</v>
      </c>
      <c r="CE10" s="140">
        <f>COUNTIF($C$10:$CB$10,CE$9)</f>
        <v>6</v>
      </c>
      <c r="CF10" s="140">
        <f>COUNTIF($C$10:$CB$10,CF$9)</f>
        <v>0</v>
      </c>
      <c r="CG10" s="140">
        <f>COUNTIF($C$10:$CB$10,CG$9)</f>
        <v>0</v>
      </c>
      <c r="CH10" s="137">
        <f>COUNTIF($C$10:$CB$10,CH$9)</f>
        <v>0</v>
      </c>
    </row>
    <row r="11" spans="1:86">
      <c r="B11" s="24" t="s">
        <v>38</v>
      </c>
      <c r="C11" s="70">
        <v>730.6</v>
      </c>
      <c r="D11" s="71">
        <v>730.6</v>
      </c>
      <c r="E11" s="71">
        <v>730.6</v>
      </c>
      <c r="F11" s="71">
        <v>730.6</v>
      </c>
      <c r="G11" s="71">
        <v>730.6</v>
      </c>
      <c r="H11" s="72">
        <v>730.6</v>
      </c>
      <c r="I11" s="70">
        <v>1272.1500000000001</v>
      </c>
      <c r="J11" s="71">
        <v>1272.1500000000001</v>
      </c>
      <c r="K11" s="71">
        <v>1272.1500000000001</v>
      </c>
      <c r="L11" s="71">
        <v>1272.1500000000001</v>
      </c>
      <c r="M11" s="71">
        <v>1272.1500000000001</v>
      </c>
      <c r="N11" s="72">
        <v>1272.1500000000001</v>
      </c>
      <c r="O11" s="70">
        <v>203.25</v>
      </c>
      <c r="P11" s="71">
        <v>203.25</v>
      </c>
      <c r="Q11" s="71">
        <v>203.25</v>
      </c>
      <c r="R11" s="71">
        <v>203.25</v>
      </c>
      <c r="S11" s="71">
        <v>203.25</v>
      </c>
      <c r="T11" s="72">
        <v>203.25</v>
      </c>
      <c r="U11" s="70">
        <v>123.05</v>
      </c>
      <c r="V11" s="71">
        <v>123.05</v>
      </c>
      <c r="W11" s="71">
        <v>123.05</v>
      </c>
      <c r="X11" s="71">
        <v>123.05</v>
      </c>
      <c r="Y11" s="71">
        <v>123.05</v>
      </c>
      <c r="Z11" s="72">
        <v>123.05</v>
      </c>
      <c r="AA11" s="70">
        <v>78.459999999999994</v>
      </c>
      <c r="AB11" s="71">
        <v>78.459999999999994</v>
      </c>
      <c r="AC11" s="71">
        <v>78.459999999999994</v>
      </c>
      <c r="AD11" s="71">
        <v>78.459999999999994</v>
      </c>
      <c r="AE11" s="71">
        <v>78.459999999999994</v>
      </c>
      <c r="AF11" s="72">
        <v>78.459999999999994</v>
      </c>
      <c r="AG11" s="70">
        <v>193.5</v>
      </c>
      <c r="AH11" s="71">
        <v>193.5</v>
      </c>
      <c r="AI11" s="71">
        <v>193.5</v>
      </c>
      <c r="AJ11" s="71">
        <v>193.5</v>
      </c>
      <c r="AK11" s="71">
        <v>193.5</v>
      </c>
      <c r="AL11" s="72">
        <v>193.5</v>
      </c>
      <c r="AM11" s="70">
        <v>1752.85</v>
      </c>
      <c r="AN11" s="71">
        <v>1752.85</v>
      </c>
      <c r="AO11" s="71">
        <v>1752.85</v>
      </c>
      <c r="AP11" s="71">
        <v>1752.85</v>
      </c>
      <c r="AQ11" s="71">
        <v>1752.85</v>
      </c>
      <c r="AR11" s="72">
        <v>1752.85</v>
      </c>
      <c r="AS11" s="70">
        <v>1306.5</v>
      </c>
      <c r="AT11" s="71">
        <v>1306.5</v>
      </c>
      <c r="AU11" s="71">
        <v>1306.5</v>
      </c>
      <c r="AV11" s="71">
        <v>1306.5</v>
      </c>
      <c r="AW11" s="71">
        <v>1306.5</v>
      </c>
      <c r="AX11" s="72">
        <v>1306.5</v>
      </c>
      <c r="AY11" s="70">
        <v>74.19</v>
      </c>
      <c r="AZ11" s="71">
        <v>74.19</v>
      </c>
      <c r="BA11" s="71">
        <v>74.19</v>
      </c>
      <c r="BB11" s="71">
        <v>74.19</v>
      </c>
      <c r="BC11" s="71">
        <v>74.19</v>
      </c>
      <c r="BD11" s="72">
        <v>74.19</v>
      </c>
      <c r="BE11" s="70">
        <v>1462.45</v>
      </c>
      <c r="BF11" s="71">
        <v>1462.45</v>
      </c>
      <c r="BG11" s="71">
        <v>1462.45</v>
      </c>
      <c r="BH11" s="71">
        <v>1462.45</v>
      </c>
      <c r="BI11" s="71">
        <v>1462.45</v>
      </c>
      <c r="BJ11" s="72">
        <v>1462.45</v>
      </c>
      <c r="BK11" s="70">
        <v>1872.95</v>
      </c>
      <c r="BL11" s="71">
        <v>1872.95</v>
      </c>
      <c r="BM11" s="71">
        <v>1872.95</v>
      </c>
      <c r="BN11" s="71">
        <v>1872.95</v>
      </c>
      <c r="BO11" s="71">
        <v>1872.95</v>
      </c>
      <c r="BP11" s="72">
        <v>1872.95</v>
      </c>
      <c r="BQ11" s="70">
        <v>207.6</v>
      </c>
      <c r="BR11" s="71">
        <v>207.6</v>
      </c>
      <c r="BS11" s="71">
        <v>207.6</v>
      </c>
      <c r="BT11" s="71">
        <v>207.6</v>
      </c>
      <c r="BU11" s="71">
        <v>207.6</v>
      </c>
      <c r="BV11" s="72">
        <v>207.6</v>
      </c>
      <c r="BW11" s="70">
        <v>786.85</v>
      </c>
      <c r="BX11" s="71">
        <v>786.85</v>
      </c>
      <c r="BY11" s="71">
        <v>786.85</v>
      </c>
      <c r="BZ11" s="71">
        <v>786.85</v>
      </c>
      <c r="CA11" s="71">
        <v>786.85</v>
      </c>
      <c r="CB11" s="72">
        <v>786.85</v>
      </c>
      <c r="CC11" s="70"/>
      <c r="CD11" s="71"/>
      <c r="CE11" s="71"/>
      <c r="CF11" s="71"/>
      <c r="CG11" s="71"/>
      <c r="CH11" s="72"/>
    </row>
    <row r="12" spans="1:86">
      <c r="B12" s="24" t="s">
        <v>39</v>
      </c>
      <c r="C12" s="70"/>
      <c r="D12" s="71"/>
      <c r="E12" s="71"/>
      <c r="F12" s="71"/>
      <c r="G12" s="71"/>
      <c r="H12" s="72">
        <v>830</v>
      </c>
      <c r="I12" s="70"/>
      <c r="J12" s="71"/>
      <c r="K12" s="71"/>
      <c r="L12" s="71"/>
      <c r="M12" s="71"/>
      <c r="N12" s="72">
        <v>1175</v>
      </c>
      <c r="O12" s="70"/>
      <c r="P12" s="71"/>
      <c r="Q12" s="71"/>
      <c r="R12" s="71"/>
      <c r="S12" s="71"/>
      <c r="T12" s="72">
        <v>220</v>
      </c>
      <c r="U12" s="70"/>
      <c r="V12" s="71"/>
      <c r="W12" s="71"/>
      <c r="X12" s="71"/>
      <c r="Y12" s="71"/>
      <c r="Z12" s="72">
        <v>175</v>
      </c>
      <c r="AA12" s="70"/>
      <c r="AB12" s="71"/>
      <c r="AC12" s="71"/>
      <c r="AD12" s="71"/>
      <c r="AE12" s="71"/>
      <c r="AF12" s="72">
        <v>100</v>
      </c>
      <c r="AG12" s="70"/>
      <c r="AH12" s="71"/>
      <c r="AI12" s="71"/>
      <c r="AJ12" s="71"/>
      <c r="AK12" s="71"/>
      <c r="AL12" s="72">
        <v>230</v>
      </c>
      <c r="AM12" s="70"/>
      <c r="AN12" s="71"/>
      <c r="AO12" s="71"/>
      <c r="AP12" s="71"/>
      <c r="AQ12" s="71"/>
      <c r="AR12" s="72">
        <v>1850</v>
      </c>
      <c r="AS12" s="70"/>
      <c r="AT12" s="71"/>
      <c r="AU12" s="71"/>
      <c r="AV12" s="71"/>
      <c r="AW12" s="71"/>
      <c r="AX12" s="72">
        <v>1400</v>
      </c>
      <c r="AY12" s="70"/>
      <c r="AZ12" s="71"/>
      <c r="BA12" s="71"/>
      <c r="BB12" s="71"/>
      <c r="BC12" s="71"/>
      <c r="BD12" s="72">
        <v>83</v>
      </c>
      <c r="BE12" s="70"/>
      <c r="BF12" s="71"/>
      <c r="BG12" s="71"/>
      <c r="BH12" s="71"/>
      <c r="BI12" s="71"/>
      <c r="BJ12" s="72">
        <v>1700</v>
      </c>
      <c r="BK12" s="70"/>
      <c r="BL12" s="71"/>
      <c r="BM12" s="71"/>
      <c r="BN12" s="71"/>
      <c r="BO12" s="71"/>
      <c r="BP12" s="72">
        <v>1800</v>
      </c>
      <c r="BQ12" s="70"/>
      <c r="BR12" s="71"/>
      <c r="BS12" s="71"/>
      <c r="BT12" s="71"/>
      <c r="BU12" s="71"/>
      <c r="BV12" s="72">
        <v>270</v>
      </c>
      <c r="BW12" s="70"/>
      <c r="BX12" s="71"/>
      <c r="BY12" s="71"/>
      <c r="BZ12" s="71"/>
      <c r="CA12" s="71"/>
      <c r="CB12" s="72">
        <v>850</v>
      </c>
      <c r="CC12" s="70"/>
      <c r="CD12" s="71"/>
      <c r="CE12" s="71"/>
      <c r="CF12" s="71"/>
      <c r="CG12" s="71"/>
      <c r="CH12" s="72"/>
    </row>
    <row r="13" spans="1:86">
      <c r="A13" s="17"/>
      <c r="B13" s="24" t="s">
        <v>318</v>
      </c>
      <c r="C13" s="73"/>
      <c r="D13" s="74"/>
      <c r="E13" s="74"/>
      <c r="F13" s="74"/>
      <c r="G13" s="74"/>
      <c r="H13" s="75">
        <f t="shared" ref="H13" si="53">IF(IFERROR(((IF(H12&lt;0,"-",H12))/H11*100-100),"-")=-100,"-",(IFERROR(((IF(H12&lt;0,"-",H12))/H11*100-100),"-")))</f>
        <v>13.605255954010403</v>
      </c>
      <c r="I13" s="73"/>
      <c r="J13" s="74"/>
      <c r="K13" s="74"/>
      <c r="L13" s="74"/>
      <c r="M13" s="74"/>
      <c r="N13" s="75">
        <f t="shared" ref="N13" si="54">IF(IFERROR(((IF(N12&lt;0,"-",N12))/N11*100-100),"-")=-100,"-",(IFERROR(((IF(N12&lt;0,"-",N12))/N11*100-100),"-")))</f>
        <v>-7.6366780646936405</v>
      </c>
      <c r="O13" s="73"/>
      <c r="P13" s="74"/>
      <c r="Q13" s="74"/>
      <c r="R13" s="74"/>
      <c r="S13" s="74"/>
      <c r="T13" s="75">
        <f t="shared" ref="T13" si="55">IF(IFERROR(((IF(T12&lt;0,"-",T12))/T11*100-100),"-")=-100,"-",(IFERROR(((IF(T12&lt;0,"-",T12))/T11*100-100),"-")))</f>
        <v>8.2410824108241059</v>
      </c>
      <c r="U13" s="73"/>
      <c r="V13" s="74"/>
      <c r="W13" s="74"/>
      <c r="X13" s="74"/>
      <c r="Y13" s="74"/>
      <c r="Z13" s="75">
        <f t="shared" ref="Z13" si="56">IF(IFERROR(((IF(Z12&lt;0,"-",Z12))/Z11*100-100),"-")=-100,"-",(IFERROR(((IF(Z12&lt;0,"-",Z12))/Z11*100-100),"-")))</f>
        <v>42.218610321007731</v>
      </c>
      <c r="AA13" s="73"/>
      <c r="AB13" s="74"/>
      <c r="AC13" s="74"/>
      <c r="AD13" s="74"/>
      <c r="AE13" s="74"/>
      <c r="AF13" s="75">
        <f t="shared" ref="AF13" si="57">IF(IFERROR(((IF(AF12&lt;0,"-",AF12))/AF11*100-100),"-")=-100,"-",(IFERROR(((IF(AF12&lt;0,"-",AF12))/AF11*100-100),"-")))</f>
        <v>27.453479479989824</v>
      </c>
      <c r="AG13" s="73"/>
      <c r="AH13" s="74"/>
      <c r="AI13" s="74"/>
      <c r="AJ13" s="74"/>
      <c r="AK13" s="74"/>
      <c r="AL13" s="75">
        <f t="shared" ref="AL13" si="58">IF(IFERROR(((IF(AL12&lt;0,"-",AL12))/AL11*100-100),"-")=-100,"-",(IFERROR(((IF(AL12&lt;0,"-",AL12))/AL11*100-100),"-")))</f>
        <v>18.863049095607238</v>
      </c>
      <c r="AM13" s="73"/>
      <c r="AN13" s="74"/>
      <c r="AO13" s="74"/>
      <c r="AP13" s="74"/>
      <c r="AQ13" s="74"/>
      <c r="AR13" s="75">
        <f t="shared" ref="AR13" si="59">IF(IFERROR(((IF(AR12&lt;0,"-",AR12))/AR11*100-100),"-")=-100,"-",(IFERROR(((IF(AR12&lt;0,"-",AR12))/AR11*100-100),"-")))</f>
        <v>5.5424023732778096</v>
      </c>
      <c r="AS13" s="73"/>
      <c r="AT13" s="74"/>
      <c r="AU13" s="74"/>
      <c r="AV13" s="74"/>
      <c r="AW13" s="74"/>
      <c r="AX13" s="75">
        <f t="shared" ref="AX13" si="60">IF(IFERROR(((IF(AX12&lt;0,"-",AX12))/AX11*100-100),"-")=-100,"-",(IFERROR(((IF(AX12&lt;0,"-",AX12))/AX11*100-100),"-")))</f>
        <v>7.1565250669728186</v>
      </c>
      <c r="AY13" s="73"/>
      <c r="AZ13" s="74"/>
      <c r="BA13" s="74"/>
      <c r="BB13" s="74"/>
      <c r="BC13" s="74"/>
      <c r="BD13" s="75">
        <f t="shared" ref="BD13" si="61">IF(IFERROR(((IF(BD12&lt;0,"-",BD12))/BD11*100-100),"-")=-100,"-",(IFERROR(((IF(BD12&lt;0,"-",BD12))/BD11*100-100),"-")))</f>
        <v>11.874915756840537</v>
      </c>
      <c r="BE13" s="73"/>
      <c r="BF13" s="74"/>
      <c r="BG13" s="74"/>
      <c r="BH13" s="74"/>
      <c r="BI13" s="74"/>
      <c r="BJ13" s="75">
        <f t="shared" ref="BJ13" si="62">IF(IFERROR(((IF(BJ12&lt;0,"-",BJ12))/BJ11*100-100),"-")=-100,"-",(IFERROR(((IF(BJ12&lt;0,"-",BJ12))/BJ11*100-100),"-")))</f>
        <v>16.243290368901484</v>
      </c>
      <c r="BK13" s="73"/>
      <c r="BL13" s="74"/>
      <c r="BM13" s="74"/>
      <c r="BN13" s="74"/>
      <c r="BO13" s="74"/>
      <c r="BP13" s="75">
        <f t="shared" ref="BP13" si="63">IF(IFERROR(((IF(BP12&lt;0,"-",BP12))/BP11*100-100),"-")=-100,"-",(IFERROR(((IF(BP12&lt;0,"-",BP12))/BP11*100-100),"-")))</f>
        <v>-3.8949251181291515</v>
      </c>
      <c r="BQ13" s="73"/>
      <c r="BR13" s="74"/>
      <c r="BS13" s="74"/>
      <c r="BT13" s="74"/>
      <c r="BU13" s="74"/>
      <c r="BV13" s="75">
        <f t="shared" ref="BV13" si="64">IF(IFERROR(((IF(BV12&lt;0,"-",BV12))/BV11*100-100),"-")=-100,"-",(IFERROR(((IF(BV12&lt;0,"-",BV12))/BV11*100-100),"-")))</f>
        <v>30.057803468208107</v>
      </c>
      <c r="BW13" s="73"/>
      <c r="BX13" s="74"/>
      <c r="BY13" s="74"/>
      <c r="BZ13" s="74"/>
      <c r="CA13" s="74"/>
      <c r="CB13" s="75">
        <f t="shared" ref="CB13" si="65">IF(IFERROR(((IF(CB12&lt;0,"-",CB12))/CB11*100-100),"-")=-100,"-",(IFERROR(((IF(CB12&lt;0,"-",CB12))/CB11*100-100),"-")))</f>
        <v>8.0256719832242425</v>
      </c>
      <c r="CC13" s="73"/>
      <c r="CD13" s="74"/>
      <c r="CE13" s="74"/>
      <c r="CF13" s="74"/>
      <c r="CG13" s="74"/>
      <c r="CH13" s="75"/>
    </row>
    <row r="14" spans="1:86">
      <c r="B14" s="24" t="s">
        <v>319</v>
      </c>
      <c r="C14" s="77"/>
      <c r="D14" s="78"/>
      <c r="E14" s="78"/>
      <c r="F14" s="78"/>
      <c r="G14" s="78"/>
      <c r="H14" s="79" t="s">
        <v>799</v>
      </c>
      <c r="I14" s="77"/>
      <c r="J14" s="78"/>
      <c r="K14" s="78"/>
      <c r="L14" s="78"/>
      <c r="M14" s="78"/>
      <c r="N14" s="79" t="s">
        <v>800</v>
      </c>
      <c r="O14" s="77"/>
      <c r="P14" s="78"/>
      <c r="Q14" s="78"/>
      <c r="R14" s="78"/>
      <c r="S14" s="78"/>
      <c r="T14" s="79" t="s">
        <v>801</v>
      </c>
      <c r="U14" s="77"/>
      <c r="V14" s="78"/>
      <c r="W14" s="78"/>
      <c r="X14" s="78"/>
      <c r="Y14" s="78"/>
      <c r="Z14" s="79" t="s">
        <v>802</v>
      </c>
      <c r="AA14" s="77"/>
      <c r="AB14" s="78"/>
      <c r="AC14" s="78"/>
      <c r="AD14" s="78"/>
      <c r="AE14" s="78"/>
      <c r="AF14" s="79" t="s">
        <v>803</v>
      </c>
      <c r="AG14" s="77"/>
      <c r="AH14" s="78"/>
      <c r="AI14" s="78"/>
      <c r="AJ14" s="78"/>
      <c r="AK14" s="78"/>
      <c r="AL14" s="79" t="s">
        <v>804</v>
      </c>
      <c r="AM14" s="77"/>
      <c r="AN14" s="78"/>
      <c r="AO14" s="78"/>
      <c r="AP14" s="78"/>
      <c r="AQ14" s="78"/>
      <c r="AR14" s="79" t="s">
        <v>805</v>
      </c>
      <c r="AS14" s="77"/>
      <c r="AT14" s="78"/>
      <c r="AU14" s="78"/>
      <c r="AV14" s="78"/>
      <c r="AW14" s="78"/>
      <c r="AX14" s="79" t="s">
        <v>806</v>
      </c>
      <c r="AY14" s="77"/>
      <c r="AZ14" s="78"/>
      <c r="BA14" s="78"/>
      <c r="BB14" s="78"/>
      <c r="BC14" s="78"/>
      <c r="BD14" s="79" t="s">
        <v>804</v>
      </c>
      <c r="BE14" s="77"/>
      <c r="BF14" s="78"/>
      <c r="BG14" s="78"/>
      <c r="BH14" s="78"/>
      <c r="BI14" s="78"/>
      <c r="BJ14" s="79" t="s">
        <v>800</v>
      </c>
      <c r="BK14" s="77"/>
      <c r="BL14" s="78"/>
      <c r="BM14" s="78"/>
      <c r="BN14" s="78"/>
      <c r="BO14" s="78"/>
      <c r="BP14" s="79" t="s">
        <v>807</v>
      </c>
      <c r="BQ14" s="77"/>
      <c r="BR14" s="78"/>
      <c r="BS14" s="78"/>
      <c r="BT14" s="78"/>
      <c r="BU14" s="78"/>
      <c r="BV14" s="79" t="s">
        <v>802</v>
      </c>
      <c r="BW14" s="77"/>
      <c r="BX14" s="78"/>
      <c r="BY14" s="78"/>
      <c r="BZ14" s="78"/>
      <c r="CA14" s="78"/>
      <c r="CB14" s="79" t="s">
        <v>808</v>
      </c>
      <c r="CC14" s="77"/>
      <c r="CD14" s="78"/>
      <c r="CE14" s="78"/>
      <c r="CF14" s="78"/>
      <c r="CG14" s="78"/>
      <c r="CH14" s="79"/>
    </row>
    <row r="15" spans="1:86">
      <c r="A15" s="17"/>
      <c r="B15" s="24" t="s">
        <v>10</v>
      </c>
      <c r="C15" s="73"/>
      <c r="D15" s="74"/>
      <c r="E15" s="74"/>
      <c r="F15" s="74"/>
      <c r="G15" s="74"/>
      <c r="H15" s="75">
        <v>-10.135301353013531</v>
      </c>
      <c r="I15" s="73"/>
      <c r="J15" s="74"/>
      <c r="K15" s="74"/>
      <c r="L15" s="74"/>
      <c r="M15" s="74"/>
      <c r="N15" s="75">
        <v>-5.0315404426859658</v>
      </c>
      <c r="O15" s="73"/>
      <c r="P15" s="74"/>
      <c r="Q15" s="74"/>
      <c r="R15" s="74"/>
      <c r="S15" s="74"/>
      <c r="T15" s="75">
        <v>-22.762682880486409</v>
      </c>
      <c r="U15" s="73"/>
      <c r="V15" s="74"/>
      <c r="W15" s="74"/>
      <c r="X15" s="74"/>
      <c r="Y15" s="74"/>
      <c r="Z15" s="75">
        <v>-24.694002447980424</v>
      </c>
      <c r="AA15" s="73"/>
      <c r="AB15" s="74"/>
      <c r="AC15" s="74"/>
      <c r="AD15" s="74"/>
      <c r="AE15" s="74"/>
      <c r="AF15" s="75">
        <v>-32.652360515021456</v>
      </c>
      <c r="AG15" s="73"/>
      <c r="AH15" s="74"/>
      <c r="AI15" s="74"/>
      <c r="AJ15" s="74"/>
      <c r="AK15" s="74"/>
      <c r="AL15" s="75">
        <v>-6.3180827886710347</v>
      </c>
      <c r="AM15" s="73"/>
      <c r="AN15" s="74"/>
      <c r="AO15" s="74"/>
      <c r="AP15" s="74"/>
      <c r="AQ15" s="74"/>
      <c r="AR15" s="75">
        <v>-2.1792510742787101</v>
      </c>
      <c r="AS15" s="73"/>
      <c r="AT15" s="74"/>
      <c r="AU15" s="74"/>
      <c r="AV15" s="74"/>
      <c r="AW15" s="74"/>
      <c r="AX15" s="75">
        <v>-4.0290887721746742</v>
      </c>
      <c r="AY15" s="73"/>
      <c r="AZ15" s="74"/>
      <c r="BA15" s="74"/>
      <c r="BB15" s="74"/>
      <c r="BC15" s="74"/>
      <c r="BD15" s="75">
        <v>-24.557657107992682</v>
      </c>
      <c r="BE15" s="73"/>
      <c r="BF15" s="74"/>
      <c r="BG15" s="74"/>
      <c r="BH15" s="74"/>
      <c r="BI15" s="74"/>
      <c r="BJ15" s="75">
        <v>-13.686664502611606</v>
      </c>
      <c r="BK15" s="73"/>
      <c r="BL15" s="74"/>
      <c r="BM15" s="74"/>
      <c r="BN15" s="74"/>
      <c r="BO15" s="74"/>
      <c r="BP15" s="75">
        <v>-4.0988223246287703</v>
      </c>
      <c r="BQ15" s="73"/>
      <c r="BR15" s="74"/>
      <c r="BS15" s="74"/>
      <c r="BT15" s="74"/>
      <c r="BU15" s="74"/>
      <c r="BV15" s="75">
        <v>-30.915141430948424</v>
      </c>
      <c r="BW15" s="73"/>
      <c r="BX15" s="74"/>
      <c r="BY15" s="74"/>
      <c r="BZ15" s="74"/>
      <c r="CA15" s="74"/>
      <c r="CB15" s="75">
        <v>-3.6962242212838845</v>
      </c>
      <c r="CC15" s="73"/>
      <c r="CD15" s="74"/>
      <c r="CE15" s="74"/>
      <c r="CF15" s="74"/>
      <c r="CG15" s="74"/>
      <c r="CH15" s="75"/>
    </row>
    <row r="16" spans="1:86">
      <c r="A16" s="17"/>
      <c r="B16" s="24" t="s">
        <v>11</v>
      </c>
      <c r="C16" s="73"/>
      <c r="D16" s="74"/>
      <c r="E16" s="74"/>
      <c r="F16" s="74"/>
      <c r="G16" s="74"/>
      <c r="H16" s="75">
        <v>-2.0315120000000002</v>
      </c>
      <c r="I16" s="73"/>
      <c r="J16" s="74"/>
      <c r="K16" s="74"/>
      <c r="L16" s="74"/>
      <c r="M16" s="74"/>
      <c r="N16" s="75">
        <v>24.100090000000002</v>
      </c>
      <c r="O16" s="73"/>
      <c r="P16" s="74"/>
      <c r="Q16" s="74"/>
      <c r="R16" s="74"/>
      <c r="S16" s="74"/>
      <c r="T16" s="75">
        <v>-19.648150000000001</v>
      </c>
      <c r="U16" s="73"/>
      <c r="V16" s="74"/>
      <c r="W16" s="74"/>
      <c r="X16" s="74"/>
      <c r="Y16" s="74"/>
      <c r="Z16" s="75">
        <v>-1.1249469999999999</v>
      </c>
      <c r="AA16" s="73"/>
      <c r="AB16" s="74"/>
      <c r="AC16" s="74"/>
      <c r="AD16" s="74"/>
      <c r="AE16" s="74"/>
      <c r="AF16" s="75">
        <v>-12.35478</v>
      </c>
      <c r="AG16" s="73"/>
      <c r="AH16" s="74"/>
      <c r="AI16" s="74"/>
      <c r="AJ16" s="74"/>
      <c r="AK16" s="74"/>
      <c r="AL16" s="75">
        <v>28.614159999999998</v>
      </c>
      <c r="AM16" s="73"/>
      <c r="AN16" s="74"/>
      <c r="AO16" s="74"/>
      <c r="AP16" s="74"/>
      <c r="AQ16" s="74"/>
      <c r="AR16" s="75">
        <v>14.775410000000001</v>
      </c>
      <c r="AS16" s="73"/>
      <c r="AT16" s="74"/>
      <c r="AU16" s="74"/>
      <c r="AV16" s="74"/>
      <c r="AW16" s="74"/>
      <c r="AX16" s="75">
        <v>38.525149999999996</v>
      </c>
      <c r="AY16" s="73"/>
      <c r="AZ16" s="74"/>
      <c r="BA16" s="74"/>
      <c r="BB16" s="74"/>
      <c r="BC16" s="74"/>
      <c r="BD16" s="75">
        <v>-23.97786</v>
      </c>
      <c r="BE16" s="73"/>
      <c r="BF16" s="74"/>
      <c r="BG16" s="74"/>
      <c r="BH16" s="74"/>
      <c r="BI16" s="74"/>
      <c r="BJ16" s="75">
        <v>1.7852140000000001</v>
      </c>
      <c r="BK16" s="73"/>
      <c r="BL16" s="74"/>
      <c r="BM16" s="74"/>
      <c r="BN16" s="74"/>
      <c r="BO16" s="74"/>
      <c r="BP16" s="75">
        <v>6.1011189999999997</v>
      </c>
      <c r="BQ16" s="73"/>
      <c r="BR16" s="74"/>
      <c r="BS16" s="74"/>
      <c r="BT16" s="74"/>
      <c r="BU16" s="74"/>
      <c r="BV16" s="75">
        <v>-15.42065</v>
      </c>
      <c r="BW16" s="73"/>
      <c r="BX16" s="74"/>
      <c r="BY16" s="74"/>
      <c r="BZ16" s="74"/>
      <c r="CA16" s="74"/>
      <c r="CB16" s="75">
        <v>-0.37351069999999997</v>
      </c>
      <c r="CC16" s="73"/>
      <c r="CD16" s="74"/>
      <c r="CE16" s="74"/>
      <c r="CF16" s="74"/>
      <c r="CG16" s="74"/>
      <c r="CH16" s="75"/>
    </row>
    <row r="17" spans="1:86">
      <c r="A17" s="15"/>
      <c r="B17" s="28" t="s">
        <v>263</v>
      </c>
      <c r="C17" s="70">
        <v>382.85167999999999</v>
      </c>
      <c r="D17" s="71">
        <v>392.31819999999999</v>
      </c>
      <c r="E17" s="71">
        <v>385.94539000000003</v>
      </c>
      <c r="F17" s="71">
        <v>492.90509750000001</v>
      </c>
      <c r="G17" s="71">
        <v>492.90509750000001</v>
      </c>
      <c r="H17" s="72">
        <v>492.90509750000001</v>
      </c>
      <c r="I17" s="70">
        <v>2136.9646899999998</v>
      </c>
      <c r="J17" s="71">
        <v>2335.0037499999999</v>
      </c>
      <c r="K17" s="71">
        <v>2641.32375</v>
      </c>
      <c r="L17" s="71">
        <v>3939.3637650000001</v>
      </c>
      <c r="M17" s="71">
        <v>3939.3637650000001</v>
      </c>
      <c r="N17" s="72">
        <v>3939.3637650000001</v>
      </c>
      <c r="O17" s="70">
        <v>545.59046999999998</v>
      </c>
      <c r="P17" s="71">
        <v>495.14940999999999</v>
      </c>
      <c r="Q17" s="71">
        <v>315.2407</v>
      </c>
      <c r="R17" s="71">
        <v>330.73207941000004</v>
      </c>
      <c r="S17" s="71">
        <v>330.73207941000004</v>
      </c>
      <c r="T17" s="72">
        <v>330.73207941000004</v>
      </c>
      <c r="U17" s="70">
        <v>31.892060000000001</v>
      </c>
      <c r="V17" s="71">
        <v>21.581769999999999</v>
      </c>
      <c r="W17" s="71">
        <v>33.268389999999997</v>
      </c>
      <c r="X17" s="71">
        <v>38.208520000000007</v>
      </c>
      <c r="Y17" s="71">
        <v>38.208520000000007</v>
      </c>
      <c r="Z17" s="72">
        <v>38.208520000000007</v>
      </c>
      <c r="AA17" s="70">
        <v>68.413660000000007</v>
      </c>
      <c r="AB17" s="71">
        <v>64.041219999999996</v>
      </c>
      <c r="AC17" s="71">
        <v>74.485140000000001</v>
      </c>
      <c r="AD17" s="71">
        <v>91.987710731490012</v>
      </c>
      <c r="AE17" s="71">
        <v>91.987710731490012</v>
      </c>
      <c r="AF17" s="72">
        <v>91.987710731490012</v>
      </c>
      <c r="AG17" s="70">
        <v>151.20857000000001</v>
      </c>
      <c r="AH17" s="71">
        <v>204.68289000000001</v>
      </c>
      <c r="AI17" s="71">
        <v>279.86759999999998</v>
      </c>
      <c r="AJ17" s="71">
        <v>469.04840999999999</v>
      </c>
      <c r="AK17" s="71">
        <v>469.04840999999999</v>
      </c>
      <c r="AL17" s="72">
        <v>469.04840999999999</v>
      </c>
      <c r="AM17" s="70">
        <v>8233.6075000000001</v>
      </c>
      <c r="AN17" s="71">
        <v>8151.66813</v>
      </c>
      <c r="AO17" s="71">
        <v>8981.9912499999991</v>
      </c>
      <c r="AP17" s="71">
        <v>13559.7384</v>
      </c>
      <c r="AQ17" s="71">
        <v>13559.7384</v>
      </c>
      <c r="AR17" s="72">
        <v>13559.7384</v>
      </c>
      <c r="AS17" s="70">
        <v>4019.9206300000001</v>
      </c>
      <c r="AT17" s="71">
        <v>5074.3403099999996</v>
      </c>
      <c r="AU17" s="71">
        <v>6125.3262500000001</v>
      </c>
      <c r="AV17" s="71">
        <v>9294.8725099999992</v>
      </c>
      <c r="AW17" s="71">
        <v>9294.8725099999992</v>
      </c>
      <c r="AX17" s="72">
        <v>9294.8725099999992</v>
      </c>
      <c r="AY17" s="70">
        <v>316.14484000000004</v>
      </c>
      <c r="AZ17" s="71">
        <v>246.53213</v>
      </c>
      <c r="BA17" s="71">
        <v>364.12905999999998</v>
      </c>
      <c r="BB17" s="71">
        <v>524.58806400000003</v>
      </c>
      <c r="BC17" s="71">
        <v>524.58806400000003</v>
      </c>
      <c r="BD17" s="72">
        <v>524.58806400000003</v>
      </c>
      <c r="BE17" s="70">
        <v>737.79719</v>
      </c>
      <c r="BF17" s="71">
        <v>724.38750000000005</v>
      </c>
      <c r="BG17" s="71">
        <v>828.77242000000001</v>
      </c>
      <c r="BH17" s="71">
        <v>1131.020197262</v>
      </c>
      <c r="BI17" s="71">
        <v>1131.020197262</v>
      </c>
      <c r="BJ17" s="72">
        <v>1131.020197262</v>
      </c>
      <c r="BK17" s="70">
        <v>3476.13969</v>
      </c>
      <c r="BL17" s="71">
        <v>3482.48594</v>
      </c>
      <c r="BM17" s="71">
        <v>3443.6959400000001</v>
      </c>
      <c r="BN17" s="71">
        <v>3781.9712000000004</v>
      </c>
      <c r="BO17" s="71">
        <v>3781.9712000000004</v>
      </c>
      <c r="BP17" s="72">
        <v>3781.9712000000004</v>
      </c>
      <c r="BQ17" s="70">
        <v>124.08923</v>
      </c>
      <c r="BR17" s="71">
        <v>77.996740000000003</v>
      </c>
      <c r="BS17" s="71">
        <v>84.569070000000011</v>
      </c>
      <c r="BT17" s="71">
        <v>125.8608</v>
      </c>
      <c r="BU17" s="71">
        <v>125.8608</v>
      </c>
      <c r="BV17" s="72">
        <v>125.8608</v>
      </c>
      <c r="BW17" s="70">
        <v>874.07733999999994</v>
      </c>
      <c r="BX17" s="71">
        <v>803.3</v>
      </c>
      <c r="BY17" s="71">
        <v>699.66930000000002</v>
      </c>
      <c r="BZ17" s="71">
        <v>742.70757000000003</v>
      </c>
      <c r="CA17" s="71">
        <v>742.70757000000003</v>
      </c>
      <c r="CB17" s="72">
        <v>742.70757000000003</v>
      </c>
      <c r="CC17" s="70">
        <f t="shared" ref="CC17:CH17" ca="1" si="66">SUMIF($B$8:$CB$62,CC$8,$B17:$CB17)</f>
        <v>21098.697550000004</v>
      </c>
      <c r="CD17" s="71">
        <f t="shared" ca="1" si="66"/>
        <v>22073.487989999998</v>
      </c>
      <c r="CE17" s="71">
        <f t="shared" ca="1" si="66"/>
        <v>24258.284260000004</v>
      </c>
      <c r="CF17" s="71">
        <f t="shared" ca="1" si="66"/>
        <v>34523.004323903493</v>
      </c>
      <c r="CG17" s="71">
        <f t="shared" ca="1" si="66"/>
        <v>34523.004323903493</v>
      </c>
      <c r="CH17" s="72">
        <f t="shared" ca="1" si="66"/>
        <v>34523.004323903493</v>
      </c>
    </row>
    <row r="18" spans="1:86">
      <c r="A18" s="17"/>
      <c r="B18" s="27" t="s">
        <v>264</v>
      </c>
      <c r="C18" s="70">
        <f>C17/'Column Code'!$E$18</f>
        <v>4.5740941457586617</v>
      </c>
      <c r="D18" s="71">
        <f>D17/'Column Code'!$E$18</f>
        <v>4.6871947431302265</v>
      </c>
      <c r="E18" s="71">
        <f>E17/'Column Code'!$E$18</f>
        <v>4.6110560334528081</v>
      </c>
      <c r="F18" s="71">
        <f>F17/'Column Code'!$E$18</f>
        <v>5.888949790919952</v>
      </c>
      <c r="G18" s="71">
        <f>G17/'Column Code'!$E$18</f>
        <v>5.888949790919952</v>
      </c>
      <c r="H18" s="75">
        <f>H17/'Column Code'!$E$18</f>
        <v>5.888949790919952</v>
      </c>
      <c r="I18" s="70">
        <f>I17/'Column Code'!$E$18</f>
        <v>25.531238829151729</v>
      </c>
      <c r="J18" s="71">
        <f>J17/'Column Code'!$E$18</f>
        <v>27.89729689366786</v>
      </c>
      <c r="K18" s="71">
        <f>K17/'Column Code'!$E$18</f>
        <v>31.557034050179212</v>
      </c>
      <c r="L18" s="71">
        <f>L17/'Column Code'!$E$18</f>
        <v>47.065277956989249</v>
      </c>
      <c r="M18" s="71">
        <f>M17/'Column Code'!$E$18</f>
        <v>47.065277956989249</v>
      </c>
      <c r="N18" s="75">
        <f>N17/'Column Code'!$E$18</f>
        <v>47.065277956989249</v>
      </c>
      <c r="O18" s="70">
        <f>O17/'Column Code'!$E$18</f>
        <v>6.5184046594982075</v>
      </c>
      <c r="P18" s="71">
        <f>P17/'Column Code'!$E$18</f>
        <v>5.9157635603345273</v>
      </c>
      <c r="Q18" s="71">
        <f>Q17/'Column Code'!$E$18</f>
        <v>3.76631660692951</v>
      </c>
      <c r="R18" s="71">
        <f>R17/'Column Code'!$E$18</f>
        <v>3.9513987982078858</v>
      </c>
      <c r="S18" s="71">
        <f>S17/'Column Code'!$E$18</f>
        <v>3.9513987982078858</v>
      </c>
      <c r="T18" s="75">
        <f>T17/'Column Code'!$E$18</f>
        <v>3.9513987982078858</v>
      </c>
      <c r="U18" s="70">
        <f>U17/'Column Code'!$E$18</f>
        <v>0.38102819593787335</v>
      </c>
      <c r="V18" s="71">
        <f>V17/'Column Code'!$E$18</f>
        <v>0.25784671445639185</v>
      </c>
      <c r="W18" s="71">
        <f>W17/'Column Code'!$E$18</f>
        <v>0.39747180406212657</v>
      </c>
      <c r="X18" s="71">
        <f>X17/'Column Code'!$E$18</f>
        <v>0.45649366786140988</v>
      </c>
      <c r="Y18" s="71">
        <f>Y17/'Column Code'!$E$18</f>
        <v>0.45649366786140988</v>
      </c>
      <c r="Z18" s="75">
        <f>Z17/'Column Code'!$E$18</f>
        <v>0.45649366786140988</v>
      </c>
      <c r="AA18" s="70">
        <f>AA17/'Column Code'!$E$18</f>
        <v>0.8173675029868579</v>
      </c>
      <c r="AB18" s="71">
        <f>AB17/'Column Code'!$E$18</f>
        <v>0.76512807646356029</v>
      </c>
      <c r="AC18" s="71">
        <f>AC17/'Column Code'!$E$18</f>
        <v>0.88990609318996416</v>
      </c>
      <c r="AD18" s="71">
        <f>AD17/'Column Code'!$E$18</f>
        <v>1.0990168546175629</v>
      </c>
      <c r="AE18" s="71">
        <f>AE17/'Column Code'!$E$18</f>
        <v>1.0990168546175629</v>
      </c>
      <c r="AF18" s="75">
        <f>AF17/'Column Code'!$E$18</f>
        <v>1.0990168546175629</v>
      </c>
      <c r="AG18" s="70">
        <f>AG17/'Column Code'!$E$18</f>
        <v>1.8065540023894864</v>
      </c>
      <c r="AH18" s="71">
        <f>AH17/'Column Code'!$E$18</f>
        <v>2.4454347670250898</v>
      </c>
      <c r="AI18" s="71">
        <f>AI17/'Column Code'!$E$18</f>
        <v>3.3436989247311826</v>
      </c>
      <c r="AJ18" s="71">
        <f>AJ17/'Column Code'!$E$18</f>
        <v>5.6039236559139782</v>
      </c>
      <c r="AK18" s="71">
        <f>AK17/'Column Code'!$E$18</f>
        <v>5.6039236559139782</v>
      </c>
      <c r="AL18" s="75">
        <f>AL17/'Column Code'!$E$18</f>
        <v>5.6039236559139782</v>
      </c>
      <c r="AM18" s="70">
        <f>AM17/'Column Code'!$E$18</f>
        <v>98.370459976105138</v>
      </c>
      <c r="AN18" s="71">
        <f>AN17/'Column Code'!$E$18</f>
        <v>97.391494982078854</v>
      </c>
      <c r="AO18" s="71">
        <f>AO17/'Column Code'!$E$18</f>
        <v>107.31172341696534</v>
      </c>
      <c r="AP18" s="71">
        <f>AP17/'Column Code'!$E$18</f>
        <v>162.0040430107527</v>
      </c>
      <c r="AQ18" s="71">
        <f>AQ17/'Column Code'!$E$18</f>
        <v>162.0040430107527</v>
      </c>
      <c r="AR18" s="75">
        <f>AR17/'Column Code'!$E$18</f>
        <v>162.0040430107527</v>
      </c>
      <c r="AS18" s="70">
        <f>AS17/'Column Code'!$E$18</f>
        <v>48.027725567502983</v>
      </c>
      <c r="AT18" s="71">
        <f>AT17/'Column Code'!$E$18</f>
        <v>60.62533225806451</v>
      </c>
      <c r="AU18" s="71">
        <f>AU17/'Column Code'!$E$18</f>
        <v>73.181914575866188</v>
      </c>
      <c r="AV18" s="71">
        <f>AV17/'Column Code'!$E$18</f>
        <v>111.04985077658303</v>
      </c>
      <c r="AW18" s="71">
        <f>AW17/'Column Code'!$E$18</f>
        <v>111.04985077658303</v>
      </c>
      <c r="AX18" s="75">
        <f>AX17/'Column Code'!$E$18</f>
        <v>111.04985077658303</v>
      </c>
      <c r="AY18" s="70">
        <f>AY17/'Column Code'!$E$18</f>
        <v>3.7771187574671448</v>
      </c>
      <c r="AZ18" s="71">
        <f>AZ17/'Column Code'!$E$18</f>
        <v>2.9454256869772997</v>
      </c>
      <c r="BA18" s="71">
        <f>BA17/'Column Code'!$E$18</f>
        <v>4.3504069295101546</v>
      </c>
      <c r="BB18" s="71">
        <f>BB17/'Column Code'!$E$18</f>
        <v>6.2674798566308247</v>
      </c>
      <c r="BC18" s="71">
        <f>BC17/'Column Code'!$E$18</f>
        <v>6.2674798566308247</v>
      </c>
      <c r="BD18" s="75">
        <f>BD17/'Column Code'!$E$18</f>
        <v>6.2674798566308247</v>
      </c>
      <c r="BE18" s="70">
        <f>BE17/'Column Code'!$E$18</f>
        <v>8.814781242532856</v>
      </c>
      <c r="BF18" s="71">
        <f>BF17/'Column Code'!$E$18</f>
        <v>8.654569892473118</v>
      </c>
      <c r="BG18" s="71">
        <f>BG17/'Column Code'!$E$18</f>
        <v>9.9017015531660686</v>
      </c>
      <c r="BH18" s="71">
        <f>BH17/'Column Code'!$E$18</f>
        <v>13.512786108267623</v>
      </c>
      <c r="BI18" s="71">
        <f>BI17/'Column Code'!$E$18</f>
        <v>13.512786108267623</v>
      </c>
      <c r="BJ18" s="75">
        <f>BJ17/'Column Code'!$E$18</f>
        <v>13.512786108267623</v>
      </c>
      <c r="BK18" s="70">
        <f>BK17/'Column Code'!$E$18</f>
        <v>41.530940143369172</v>
      </c>
      <c r="BL18" s="71">
        <f>BL17/'Column Code'!$E$18</f>
        <v>41.606761529271203</v>
      </c>
      <c r="BM18" s="71">
        <f>BM17/'Column Code'!$E$18</f>
        <v>41.143320669056152</v>
      </c>
      <c r="BN18" s="71">
        <f>BN17/'Column Code'!$E$18</f>
        <v>45.184841099163684</v>
      </c>
      <c r="BO18" s="71">
        <f>BO17/'Column Code'!$E$18</f>
        <v>45.184841099163684</v>
      </c>
      <c r="BP18" s="75">
        <f>BP17/'Column Code'!$E$18</f>
        <v>45.184841099163684</v>
      </c>
      <c r="BQ18" s="70">
        <f>BQ17/'Column Code'!$E$18</f>
        <v>1.4825475507765831</v>
      </c>
      <c r="BR18" s="71">
        <f>BR17/'Column Code'!$E$18</f>
        <v>0.93186069295101548</v>
      </c>
      <c r="BS18" s="71">
        <f>BS17/'Column Code'!$E$18</f>
        <v>1.010383154121864</v>
      </c>
      <c r="BT18" s="71">
        <f>BT17/'Column Code'!$E$18</f>
        <v>1.5037132616487454</v>
      </c>
      <c r="BU18" s="71">
        <f>BU17/'Column Code'!$E$18</f>
        <v>1.5037132616487454</v>
      </c>
      <c r="BV18" s="75">
        <f>BV17/'Column Code'!$E$18</f>
        <v>1.5037132616487454</v>
      </c>
      <c r="BW18" s="70">
        <f>BW17/'Column Code'!$E$18</f>
        <v>10.442978972520907</v>
      </c>
      <c r="BX18" s="71">
        <f>BX17/'Column Code'!$E$18</f>
        <v>9.5973715651134999</v>
      </c>
      <c r="BY18" s="71">
        <f>BY17/'Column Code'!$E$18</f>
        <v>8.3592508960573468</v>
      </c>
      <c r="BZ18" s="71">
        <f>BZ17/'Column Code'!$E$18</f>
        <v>8.8734476702508953</v>
      </c>
      <c r="CA18" s="71">
        <f>CA17/'Column Code'!$E$18</f>
        <v>8.8734476702508953</v>
      </c>
      <c r="CB18" s="75">
        <f>CB17/'Column Code'!$E$18</f>
        <v>8.8734476702508953</v>
      </c>
      <c r="CC18" s="70">
        <f t="shared" ref="CC18:CH18" ca="1" si="67">SUMIF($B$8:$CB$59,CC$8,$B18:$CB18)</f>
        <v>252.07523954599762</v>
      </c>
      <c r="CD18" s="71">
        <f t="shared" ca="1" si="67"/>
        <v>263.72148136200713</v>
      </c>
      <c r="CE18" s="71">
        <f t="shared" ca="1" si="67"/>
        <v>289.82418470728794</v>
      </c>
      <c r="CF18" s="71">
        <f t="shared" ca="1" si="67"/>
        <v>412.46122250780746</v>
      </c>
      <c r="CG18" s="71">
        <f t="shared" ca="1" si="67"/>
        <v>412.46122250780746</v>
      </c>
      <c r="CH18" s="75">
        <f t="shared" ca="1" si="67"/>
        <v>412.46122250780746</v>
      </c>
    </row>
    <row r="19" spans="1:86">
      <c r="A19" s="17"/>
      <c r="B19" s="24" t="s">
        <v>241</v>
      </c>
      <c r="C19" s="70"/>
      <c r="D19" s="71"/>
      <c r="E19" s="71"/>
      <c r="F19" s="71"/>
      <c r="G19" s="71"/>
      <c r="H19" s="72">
        <v>669.16250000000002</v>
      </c>
      <c r="I19" s="70"/>
      <c r="J19" s="71"/>
      <c r="K19" s="71"/>
      <c r="L19" s="71"/>
      <c r="M19" s="71"/>
      <c r="N19" s="72">
        <v>3086.55</v>
      </c>
      <c r="O19" s="70"/>
      <c r="P19" s="71"/>
      <c r="Q19" s="71"/>
      <c r="R19" s="71"/>
      <c r="S19" s="71"/>
      <c r="T19" s="72">
        <v>1610.9697000000001</v>
      </c>
      <c r="U19" s="70"/>
      <c r="V19" s="71"/>
      <c r="W19" s="71"/>
      <c r="X19" s="71"/>
      <c r="Y19" s="71"/>
      <c r="Z19" s="72">
        <v>312.8</v>
      </c>
      <c r="AA19" s="70"/>
      <c r="AB19" s="71"/>
      <c r="AC19" s="71"/>
      <c r="AD19" s="71"/>
      <c r="AE19" s="71"/>
      <c r="AF19" s="72">
        <v>1136.0715170000001</v>
      </c>
      <c r="AG19" s="70"/>
      <c r="AH19" s="71"/>
      <c r="AI19" s="71"/>
      <c r="AJ19" s="71"/>
      <c r="AK19" s="71"/>
      <c r="AL19" s="72">
        <v>2435.35</v>
      </c>
      <c r="AM19" s="70"/>
      <c r="AN19" s="71"/>
      <c r="AO19" s="71"/>
      <c r="AP19" s="71"/>
      <c r="AQ19" s="71"/>
      <c r="AR19" s="72">
        <v>7608</v>
      </c>
      <c r="AS19" s="70"/>
      <c r="AT19" s="71"/>
      <c r="AU19" s="71"/>
      <c r="AV19" s="71"/>
      <c r="AW19" s="71"/>
      <c r="AX19" s="72">
        <v>6983.9</v>
      </c>
      <c r="AY19" s="70"/>
      <c r="AZ19" s="71"/>
      <c r="BA19" s="71"/>
      <c r="BB19" s="71"/>
      <c r="BC19" s="71"/>
      <c r="BD19" s="72">
        <v>7069.92</v>
      </c>
      <c r="BE19" s="70"/>
      <c r="BF19" s="71"/>
      <c r="BG19" s="71"/>
      <c r="BH19" s="71"/>
      <c r="BI19" s="71"/>
      <c r="BJ19" s="72">
        <v>778.72500500000001</v>
      </c>
      <c r="BK19" s="70"/>
      <c r="BL19" s="71"/>
      <c r="BM19" s="71"/>
      <c r="BN19" s="71"/>
      <c r="BO19" s="71"/>
      <c r="BP19" s="72">
        <v>1988</v>
      </c>
      <c r="BQ19" s="70"/>
      <c r="BR19" s="71"/>
      <c r="BS19" s="71"/>
      <c r="BT19" s="71"/>
      <c r="BU19" s="71"/>
      <c r="BV19" s="72">
        <v>605.1</v>
      </c>
      <c r="BW19" s="70"/>
      <c r="BX19" s="71"/>
      <c r="BY19" s="71"/>
      <c r="BZ19" s="71"/>
      <c r="CA19" s="71"/>
      <c r="CB19" s="72">
        <v>950.97</v>
      </c>
      <c r="CC19" s="70"/>
      <c r="CD19" s="71"/>
      <c r="CE19" s="71"/>
      <c r="CF19" s="71"/>
      <c r="CG19" s="71"/>
      <c r="CH19" s="72"/>
    </row>
    <row r="20" spans="1:86">
      <c r="A20" s="17"/>
      <c r="B20" s="24" t="s">
        <v>240</v>
      </c>
      <c r="C20" s="73"/>
      <c r="D20" s="74"/>
      <c r="E20" s="74"/>
      <c r="F20" s="74"/>
      <c r="G20" s="74"/>
      <c r="H20" s="75">
        <v>25.637930513739548</v>
      </c>
      <c r="I20" s="73"/>
      <c r="J20" s="74"/>
      <c r="K20" s="74"/>
      <c r="L20" s="74"/>
      <c r="M20" s="74"/>
      <c r="N20" s="75">
        <v>135.08226905615294</v>
      </c>
      <c r="O20" s="73"/>
      <c r="P20" s="74"/>
      <c r="Q20" s="74"/>
      <c r="R20" s="74"/>
      <c r="S20" s="74"/>
      <c r="T20" s="75">
        <v>44.490661123058544</v>
      </c>
      <c r="U20" s="73"/>
      <c r="V20" s="74"/>
      <c r="W20" s="74"/>
      <c r="X20" s="74"/>
      <c r="Y20" s="74"/>
      <c r="Z20" s="75">
        <v>2.7487798088410988</v>
      </c>
      <c r="AA20" s="73"/>
      <c r="AB20" s="74"/>
      <c r="AC20" s="74"/>
      <c r="AD20" s="74"/>
      <c r="AE20" s="74"/>
      <c r="AF20" s="75">
        <v>5.6474974432497014</v>
      </c>
      <c r="AG20" s="73"/>
      <c r="AH20" s="74"/>
      <c r="AI20" s="74"/>
      <c r="AJ20" s="74"/>
      <c r="AK20" s="74"/>
      <c r="AL20" s="75">
        <v>29.432902461170844</v>
      </c>
      <c r="AM20" s="73"/>
      <c r="AN20" s="74"/>
      <c r="AO20" s="74"/>
      <c r="AP20" s="74"/>
      <c r="AQ20" s="74"/>
      <c r="AR20" s="75">
        <v>452.56810284348865</v>
      </c>
      <c r="AS20" s="73"/>
      <c r="AT20" s="74"/>
      <c r="AU20" s="74"/>
      <c r="AV20" s="74"/>
      <c r="AW20" s="74"/>
      <c r="AX20" s="75">
        <v>221.00623751493427</v>
      </c>
      <c r="AY20" s="73"/>
      <c r="AZ20" s="74"/>
      <c r="BA20" s="74"/>
      <c r="BB20" s="74"/>
      <c r="BC20" s="74"/>
      <c r="BD20" s="75">
        <v>28.691062365591399</v>
      </c>
      <c r="BE20" s="73"/>
      <c r="BF20" s="74"/>
      <c r="BG20" s="74"/>
      <c r="BH20" s="74"/>
      <c r="BI20" s="74"/>
      <c r="BJ20" s="75">
        <v>67.03262508960573</v>
      </c>
      <c r="BK20" s="73"/>
      <c r="BL20" s="74"/>
      <c r="BM20" s="74"/>
      <c r="BN20" s="74"/>
      <c r="BO20" s="74"/>
      <c r="BP20" s="75">
        <v>111.14995765830346</v>
      </c>
      <c r="BQ20" s="73"/>
      <c r="BR20" s="74"/>
      <c r="BS20" s="74"/>
      <c r="BT20" s="74"/>
      <c r="BU20" s="74"/>
      <c r="BV20" s="75">
        <v>23.748899402628435</v>
      </c>
      <c r="BW20" s="73"/>
      <c r="BX20" s="74"/>
      <c r="BY20" s="74"/>
      <c r="BZ20" s="74"/>
      <c r="CA20" s="74"/>
      <c r="CB20" s="75">
        <v>17.916946618876942</v>
      </c>
      <c r="CC20" s="73"/>
      <c r="CD20" s="74"/>
      <c r="CE20" s="74"/>
      <c r="CF20" s="74"/>
      <c r="CG20" s="74"/>
      <c r="CH20" s="75"/>
    </row>
    <row r="21" spans="1:86" s="5" customFormat="1" ht="12.75" hidden="1">
      <c r="B21" s="41" t="s">
        <v>41</v>
      </c>
      <c r="C21" s="66"/>
      <c r="D21" s="67"/>
      <c r="E21" s="67"/>
      <c r="F21" s="67"/>
      <c r="G21" s="67"/>
      <c r="H21" s="68"/>
      <c r="I21" s="66"/>
      <c r="J21" s="67"/>
      <c r="K21" s="67"/>
      <c r="L21" s="67"/>
      <c r="M21" s="67"/>
      <c r="N21" s="68"/>
      <c r="O21" s="66"/>
      <c r="P21" s="67"/>
      <c r="Q21" s="67"/>
      <c r="R21" s="67"/>
      <c r="S21" s="67"/>
      <c r="T21" s="68"/>
      <c r="U21" s="66"/>
      <c r="V21" s="67"/>
      <c r="W21" s="67"/>
      <c r="X21" s="67"/>
      <c r="Y21" s="67"/>
      <c r="Z21" s="68"/>
      <c r="AA21" s="66"/>
      <c r="AB21" s="67"/>
      <c r="AC21" s="67"/>
      <c r="AD21" s="67"/>
      <c r="AE21" s="67"/>
      <c r="AF21" s="68"/>
      <c r="AG21" s="66"/>
      <c r="AH21" s="67"/>
      <c r="AI21" s="67"/>
      <c r="AJ21" s="67"/>
      <c r="AK21" s="67"/>
      <c r="AL21" s="68"/>
      <c r="AM21" s="66"/>
      <c r="AN21" s="67"/>
      <c r="AO21" s="67"/>
      <c r="AP21" s="67"/>
      <c r="AQ21" s="67"/>
      <c r="AR21" s="68"/>
      <c r="AS21" s="66"/>
      <c r="AT21" s="67"/>
      <c r="AU21" s="67"/>
      <c r="AV21" s="67"/>
      <c r="AW21" s="67"/>
      <c r="AX21" s="68"/>
      <c r="AY21" s="66"/>
      <c r="AZ21" s="67"/>
      <c r="BA21" s="67"/>
      <c r="BB21" s="67"/>
      <c r="BC21" s="67"/>
      <c r="BD21" s="68"/>
      <c r="BE21" s="66"/>
      <c r="BF21" s="67"/>
      <c r="BG21" s="67"/>
      <c r="BH21" s="67"/>
      <c r="BI21" s="67"/>
      <c r="BJ21" s="68"/>
      <c r="BK21" s="66"/>
      <c r="BL21" s="67"/>
      <c r="BM21" s="67"/>
      <c r="BN21" s="67"/>
      <c r="BO21" s="67"/>
      <c r="BP21" s="68"/>
      <c r="BQ21" s="66"/>
      <c r="BR21" s="67"/>
      <c r="BS21" s="67"/>
      <c r="BT21" s="67"/>
      <c r="BU21" s="67"/>
      <c r="BV21" s="68"/>
      <c r="BW21" s="66"/>
      <c r="BX21" s="67"/>
      <c r="BY21" s="67"/>
      <c r="BZ21" s="67"/>
      <c r="CA21" s="67"/>
      <c r="CB21" s="68"/>
      <c r="CC21" s="66"/>
      <c r="CD21" s="67"/>
      <c r="CE21" s="67"/>
      <c r="CF21" s="67"/>
      <c r="CG21" s="67"/>
      <c r="CH21" s="68"/>
    </row>
    <row r="22" spans="1:86" hidden="1">
      <c r="B22" s="24" t="s">
        <v>262</v>
      </c>
      <c r="C22" s="81"/>
      <c r="D22" s="82"/>
      <c r="E22" s="82"/>
      <c r="F22" s="82"/>
      <c r="G22" s="82"/>
      <c r="H22" s="75">
        <v>22.92</v>
      </c>
      <c r="I22" s="81"/>
      <c r="J22" s="82"/>
      <c r="K22" s="82"/>
      <c r="L22" s="82"/>
      <c r="M22" s="82"/>
      <c r="N22" s="75">
        <v>7.92</v>
      </c>
      <c r="O22" s="81"/>
      <c r="P22" s="82"/>
      <c r="Q22" s="82"/>
      <c r="R22" s="82"/>
      <c r="S22" s="82"/>
      <c r="T22" s="75">
        <v>39.979999999999997</v>
      </c>
      <c r="U22" s="81"/>
      <c r="V22" s="82"/>
      <c r="W22" s="82"/>
      <c r="X22" s="82"/>
      <c r="Y22" s="82"/>
      <c r="Z22" s="75">
        <v>14.75</v>
      </c>
      <c r="AA22" s="81"/>
      <c r="AB22" s="82"/>
      <c r="AC22" s="82"/>
      <c r="AD22" s="82"/>
      <c r="AE22" s="82"/>
      <c r="AF22" s="75">
        <v>0</v>
      </c>
      <c r="AG22" s="81"/>
      <c r="AH22" s="82"/>
      <c r="AI22" s="82"/>
      <c r="AJ22" s="82"/>
      <c r="AK22" s="82"/>
      <c r="AL22" s="75">
        <v>0</v>
      </c>
      <c r="AM22" s="81"/>
      <c r="AN22" s="82"/>
      <c r="AO22" s="82"/>
      <c r="AP22" s="82"/>
      <c r="AQ22" s="82"/>
      <c r="AR22" s="75">
        <v>0</v>
      </c>
      <c r="AS22" s="81"/>
      <c r="AT22" s="82"/>
      <c r="AU22" s="82"/>
      <c r="AV22" s="82"/>
      <c r="AW22" s="82"/>
      <c r="AX22" s="75">
        <v>0</v>
      </c>
      <c r="AY22" s="81"/>
      <c r="AZ22" s="82"/>
      <c r="BA22" s="82"/>
      <c r="BB22" s="82"/>
      <c r="BC22" s="82"/>
      <c r="BD22" s="75">
        <v>37.369999999999997</v>
      </c>
      <c r="BE22" s="81"/>
      <c r="BF22" s="82"/>
      <c r="BG22" s="82"/>
      <c r="BH22" s="82"/>
      <c r="BI22" s="82"/>
      <c r="BJ22" s="75">
        <v>15.09</v>
      </c>
      <c r="BK22" s="81"/>
      <c r="BL22" s="82"/>
      <c r="BM22" s="82"/>
      <c r="BN22" s="82"/>
      <c r="BO22" s="82"/>
      <c r="BP22" s="75">
        <v>25.89</v>
      </c>
      <c r="BQ22" s="81"/>
      <c r="BR22" s="82"/>
      <c r="BS22" s="82"/>
      <c r="BT22" s="82"/>
      <c r="BU22" s="82"/>
      <c r="BV22" s="75">
        <v>0</v>
      </c>
      <c r="BW22" s="81"/>
      <c r="BX22" s="82"/>
      <c r="BY22" s="82"/>
      <c r="BZ22" s="82"/>
      <c r="CA22" s="82"/>
      <c r="CB22" s="75">
        <v>68.62</v>
      </c>
      <c r="CC22" s="81"/>
      <c r="CD22" s="82"/>
      <c r="CE22" s="82"/>
      <c r="CF22" s="82"/>
      <c r="CG22" s="82"/>
      <c r="CH22" s="75">
        <f ca="1">AVERAGEIF($B$8:$CB$59,CH$8,$B22:$CB22)</f>
        <v>17.887692307692308</v>
      </c>
    </row>
    <row r="23" spans="1:86" hidden="1">
      <c r="B23" s="24" t="s">
        <v>14</v>
      </c>
      <c r="C23" s="81"/>
      <c r="D23" s="82"/>
      <c r="E23" s="82"/>
      <c r="F23" s="82"/>
      <c r="G23" s="82"/>
      <c r="H23" s="75">
        <v>39.58</v>
      </c>
      <c r="I23" s="81"/>
      <c r="J23" s="82"/>
      <c r="K23" s="82"/>
      <c r="L23" s="82"/>
      <c r="M23" s="82"/>
      <c r="N23" s="75">
        <v>55.57</v>
      </c>
      <c r="O23" s="81"/>
      <c r="P23" s="82"/>
      <c r="Q23" s="82"/>
      <c r="R23" s="82"/>
      <c r="S23" s="82"/>
      <c r="T23" s="75">
        <v>28.25</v>
      </c>
      <c r="U23" s="81"/>
      <c r="V23" s="82"/>
      <c r="W23" s="82"/>
      <c r="X23" s="82"/>
      <c r="Y23" s="82"/>
      <c r="Z23" s="75">
        <v>14.65</v>
      </c>
      <c r="AA23" s="81"/>
      <c r="AB23" s="82"/>
      <c r="AC23" s="82"/>
      <c r="AD23" s="82"/>
      <c r="AE23" s="82"/>
      <c r="AF23" s="75">
        <v>19.649999999999999</v>
      </c>
      <c r="AG23" s="81"/>
      <c r="AH23" s="82"/>
      <c r="AI23" s="82"/>
      <c r="AJ23" s="82"/>
      <c r="AK23" s="82"/>
      <c r="AL23" s="75">
        <v>29.360000000000003</v>
      </c>
      <c r="AM23" s="81"/>
      <c r="AN23" s="82"/>
      <c r="AO23" s="82"/>
      <c r="AP23" s="82"/>
      <c r="AQ23" s="82"/>
      <c r="AR23" s="75">
        <v>54.31</v>
      </c>
      <c r="AS23" s="81"/>
      <c r="AT23" s="82"/>
      <c r="AU23" s="82"/>
      <c r="AV23" s="82"/>
      <c r="AW23" s="82"/>
      <c r="AX23" s="75">
        <v>56.11</v>
      </c>
      <c r="AY23" s="81"/>
      <c r="AZ23" s="82"/>
      <c r="BA23" s="82"/>
      <c r="BB23" s="82"/>
      <c r="BC23" s="82"/>
      <c r="BD23" s="75">
        <v>21.02</v>
      </c>
      <c r="BE23" s="81"/>
      <c r="BF23" s="82"/>
      <c r="BG23" s="82"/>
      <c r="BH23" s="82"/>
      <c r="BI23" s="82"/>
      <c r="BJ23" s="75">
        <v>43.24</v>
      </c>
      <c r="BK23" s="81"/>
      <c r="BL23" s="82"/>
      <c r="BM23" s="82"/>
      <c r="BN23" s="82"/>
      <c r="BO23" s="82"/>
      <c r="BP23" s="75">
        <v>31.51</v>
      </c>
      <c r="BQ23" s="81"/>
      <c r="BR23" s="82"/>
      <c r="BS23" s="82"/>
      <c r="BT23" s="82"/>
      <c r="BU23" s="82"/>
      <c r="BV23" s="75">
        <v>28.46</v>
      </c>
      <c r="BW23" s="81"/>
      <c r="BX23" s="82"/>
      <c r="BY23" s="82"/>
      <c r="BZ23" s="82"/>
      <c r="CA23" s="82"/>
      <c r="CB23" s="75">
        <v>8.73</v>
      </c>
      <c r="CC23" s="81"/>
      <c r="CD23" s="82"/>
      <c r="CE23" s="82"/>
      <c r="CF23" s="82"/>
      <c r="CG23" s="82"/>
      <c r="CH23" s="75">
        <f ca="1">AVERAGEIF($B$8:$CB$59,CH$8,$B23:$CB23)</f>
        <v>33.110769230769229</v>
      </c>
    </row>
    <row r="24" spans="1:86" hidden="1">
      <c r="B24" s="24" t="s">
        <v>42</v>
      </c>
      <c r="C24" s="81"/>
      <c r="D24" s="82"/>
      <c r="E24" s="82"/>
      <c r="F24" s="82"/>
      <c r="G24" s="82"/>
      <c r="H24" s="75">
        <v>18.440000000000005</v>
      </c>
      <c r="I24" s="81"/>
      <c r="J24" s="82"/>
      <c r="K24" s="82"/>
      <c r="L24" s="82"/>
      <c r="M24" s="82"/>
      <c r="N24" s="75">
        <v>30.180000000000007</v>
      </c>
      <c r="O24" s="81"/>
      <c r="P24" s="82"/>
      <c r="Q24" s="82"/>
      <c r="R24" s="82"/>
      <c r="S24" s="82"/>
      <c r="T24" s="75">
        <v>15.130000000000003</v>
      </c>
      <c r="U24" s="81"/>
      <c r="V24" s="82"/>
      <c r="W24" s="82"/>
      <c r="X24" s="82"/>
      <c r="Y24" s="82"/>
      <c r="Z24" s="75">
        <v>27.61</v>
      </c>
      <c r="AA24" s="81"/>
      <c r="AB24" s="82"/>
      <c r="AC24" s="82"/>
      <c r="AD24" s="82"/>
      <c r="AE24" s="82"/>
      <c r="AF24" s="75">
        <v>45.419999999999995</v>
      </c>
      <c r="AG24" s="81"/>
      <c r="AH24" s="82"/>
      <c r="AI24" s="82"/>
      <c r="AJ24" s="82"/>
      <c r="AK24" s="82"/>
      <c r="AL24" s="75">
        <v>44.74</v>
      </c>
      <c r="AM24" s="81"/>
      <c r="AN24" s="82"/>
      <c r="AO24" s="82"/>
      <c r="AP24" s="82"/>
      <c r="AQ24" s="82"/>
      <c r="AR24" s="75">
        <v>30.690000000000005</v>
      </c>
      <c r="AS24" s="81"/>
      <c r="AT24" s="82"/>
      <c r="AU24" s="82"/>
      <c r="AV24" s="82"/>
      <c r="AW24" s="82"/>
      <c r="AX24" s="75">
        <v>36.199999999999996</v>
      </c>
      <c r="AY24" s="81"/>
      <c r="AZ24" s="82"/>
      <c r="BA24" s="82"/>
      <c r="BB24" s="82"/>
      <c r="BC24" s="82"/>
      <c r="BD24" s="75">
        <v>11.650000000000002</v>
      </c>
      <c r="BE24" s="81"/>
      <c r="BF24" s="82"/>
      <c r="BG24" s="82"/>
      <c r="BH24" s="82"/>
      <c r="BI24" s="82"/>
      <c r="BJ24" s="75">
        <v>27.809999999999995</v>
      </c>
      <c r="BK24" s="81"/>
      <c r="BL24" s="82"/>
      <c r="BM24" s="82"/>
      <c r="BN24" s="82"/>
      <c r="BO24" s="82"/>
      <c r="BP24" s="75">
        <v>29.38</v>
      </c>
      <c r="BQ24" s="81"/>
      <c r="BR24" s="82"/>
      <c r="BS24" s="82"/>
      <c r="BT24" s="82"/>
      <c r="BU24" s="82"/>
      <c r="BV24" s="75">
        <v>20.729999999999997</v>
      </c>
      <c r="BW24" s="81"/>
      <c r="BX24" s="82"/>
      <c r="BY24" s="82"/>
      <c r="BZ24" s="82"/>
      <c r="CA24" s="82"/>
      <c r="CB24" s="75">
        <v>16.53</v>
      </c>
      <c r="CC24" s="81"/>
      <c r="CD24" s="82"/>
      <c r="CE24" s="82"/>
      <c r="CF24" s="82"/>
      <c r="CG24" s="82"/>
      <c r="CH24" s="75">
        <f ca="1">AVERAGEIF($B$8:$CB$59,CH$8,$B24:$CB24)</f>
        <v>27.27</v>
      </c>
    </row>
    <row r="25" spans="1:86" s="5" customFormat="1" ht="12.75">
      <c r="B25" s="41" t="s">
        <v>43</v>
      </c>
      <c r="C25" s="126"/>
      <c r="D25" s="127"/>
      <c r="E25" s="127"/>
      <c r="F25" s="127"/>
      <c r="G25" s="127"/>
      <c r="H25" s="128"/>
      <c r="I25" s="126"/>
      <c r="J25" s="127"/>
      <c r="K25" s="127"/>
      <c r="L25" s="127"/>
      <c r="M25" s="127"/>
      <c r="N25" s="128"/>
      <c r="O25" s="126"/>
      <c r="P25" s="127"/>
      <c r="Q25" s="127"/>
      <c r="R25" s="127"/>
      <c r="S25" s="127"/>
      <c r="T25" s="128"/>
      <c r="U25" s="126"/>
      <c r="V25" s="127"/>
      <c r="W25" s="127"/>
      <c r="X25" s="127"/>
      <c r="Y25" s="127"/>
      <c r="Z25" s="128"/>
      <c r="AA25" s="126"/>
      <c r="AB25" s="127"/>
      <c r="AC25" s="127"/>
      <c r="AD25" s="127"/>
      <c r="AE25" s="127"/>
      <c r="AF25" s="128"/>
      <c r="AG25" s="126"/>
      <c r="AH25" s="127"/>
      <c r="AI25" s="127"/>
      <c r="AJ25" s="127"/>
      <c r="AK25" s="127"/>
      <c r="AL25" s="128"/>
      <c r="AM25" s="126"/>
      <c r="AN25" s="127"/>
      <c r="AO25" s="127"/>
      <c r="AP25" s="127"/>
      <c r="AQ25" s="127"/>
      <c r="AR25" s="128"/>
      <c r="AS25" s="126"/>
      <c r="AT25" s="127"/>
      <c r="AU25" s="127"/>
      <c r="AV25" s="127"/>
      <c r="AW25" s="127"/>
      <c r="AX25" s="128"/>
      <c r="AY25" s="126"/>
      <c r="AZ25" s="127"/>
      <c r="BA25" s="127"/>
      <c r="BB25" s="127"/>
      <c r="BC25" s="127"/>
      <c r="BD25" s="128"/>
      <c r="BE25" s="126"/>
      <c r="BF25" s="127"/>
      <c r="BG25" s="127"/>
      <c r="BH25" s="127"/>
      <c r="BI25" s="127"/>
      <c r="BJ25" s="128"/>
      <c r="BK25" s="126"/>
      <c r="BL25" s="127"/>
      <c r="BM25" s="127"/>
      <c r="BN25" s="127"/>
      <c r="BO25" s="127"/>
      <c r="BP25" s="128"/>
      <c r="BQ25" s="126"/>
      <c r="BR25" s="127"/>
      <c r="BS25" s="127"/>
      <c r="BT25" s="127"/>
      <c r="BU25" s="127"/>
      <c r="BV25" s="128"/>
      <c r="BW25" s="126"/>
      <c r="BX25" s="127"/>
      <c r="BY25" s="127"/>
      <c r="BZ25" s="127"/>
      <c r="CA25" s="127"/>
      <c r="CB25" s="128"/>
      <c r="CC25" s="126"/>
      <c r="CD25" s="127"/>
      <c r="CE25" s="127"/>
      <c r="CF25" s="127"/>
      <c r="CG25" s="127"/>
      <c r="CH25" s="128"/>
    </row>
    <row r="26" spans="1:86">
      <c r="A26" s="15"/>
      <c r="B26" s="24" t="s">
        <v>49</v>
      </c>
      <c r="C26" s="29">
        <v>23654.417999999998</v>
      </c>
      <c r="D26" s="25">
        <v>32341.249000000003</v>
      </c>
      <c r="E26" s="25">
        <v>44252.819000000003</v>
      </c>
      <c r="F26" s="25">
        <v>51570.837999999996</v>
      </c>
      <c r="G26" s="25">
        <v>80538.772481152439</v>
      </c>
      <c r="H26" s="26">
        <v>101222.19318723098</v>
      </c>
      <c r="I26" s="29">
        <v>292391.21800000005</v>
      </c>
      <c r="J26" s="25">
        <v>331322.16499999998</v>
      </c>
      <c r="K26" s="25">
        <v>429457.4879999999</v>
      </c>
      <c r="L26" s="25">
        <v>498944.86800000002</v>
      </c>
      <c r="M26" s="25">
        <v>549778.99976090575</v>
      </c>
      <c r="N26" s="26">
        <v>621097.30522958527</v>
      </c>
      <c r="O26" s="29">
        <v>75633.554323000018</v>
      </c>
      <c r="P26" s="25">
        <v>87140.185999999987</v>
      </c>
      <c r="Q26" s="25">
        <v>92596.181999999986</v>
      </c>
      <c r="R26" s="25">
        <v>103255.9</v>
      </c>
      <c r="S26" s="25">
        <v>123890.90689980843</v>
      </c>
      <c r="T26" s="26">
        <v>142166.15242628707</v>
      </c>
      <c r="U26" s="29">
        <v>12866.165999999997</v>
      </c>
      <c r="V26" s="25">
        <v>13575.074000000001</v>
      </c>
      <c r="W26" s="25">
        <v>17170.052</v>
      </c>
      <c r="X26" s="25">
        <v>19278.999999999993</v>
      </c>
      <c r="Y26" s="25">
        <v>22094.114481806377</v>
      </c>
      <c r="Z26" s="26">
        <v>26790.271308382391</v>
      </c>
      <c r="AA26" s="29">
        <v>17979.603000000003</v>
      </c>
      <c r="AB26" s="25">
        <v>20385.357</v>
      </c>
      <c r="AC26" s="25">
        <v>25447.162999999997</v>
      </c>
      <c r="AD26" s="25">
        <v>30797.606</v>
      </c>
      <c r="AE26" s="25">
        <v>34434.071912710089</v>
      </c>
      <c r="AF26" s="26">
        <v>41698.188607248754</v>
      </c>
      <c r="AG26" s="29">
        <v>55337.070000000007</v>
      </c>
      <c r="AH26" s="25">
        <v>59619.508999999991</v>
      </c>
      <c r="AI26" s="25">
        <v>72321.564000000057</v>
      </c>
      <c r="AJ26" s="25">
        <v>82934.800000000047</v>
      </c>
      <c r="AK26" s="25">
        <v>96703.662636591791</v>
      </c>
      <c r="AL26" s="26">
        <v>116015.56258713343</v>
      </c>
      <c r="AM26" s="29">
        <v>648795.70499999984</v>
      </c>
      <c r="AN26" s="25">
        <v>720095.9047999999</v>
      </c>
      <c r="AO26" s="25">
        <v>868422.24799999967</v>
      </c>
      <c r="AP26" s="25">
        <v>1085324.5920000002</v>
      </c>
      <c r="AQ26" s="25">
        <v>1232945.318983481</v>
      </c>
      <c r="AR26" s="26">
        <v>1394610.0082109026</v>
      </c>
      <c r="AS26" s="29">
        <v>389894.33600000007</v>
      </c>
      <c r="AT26" s="25">
        <v>474660.94499999995</v>
      </c>
      <c r="AU26" s="25">
        <v>621286.02000000014</v>
      </c>
      <c r="AV26" s="25">
        <v>743057.20000000019</v>
      </c>
      <c r="AW26" s="25">
        <v>830290.60717286915</v>
      </c>
      <c r="AX26" s="26">
        <v>951661.63217661262</v>
      </c>
      <c r="AY26" s="29">
        <v>73802.627000000008</v>
      </c>
      <c r="AZ26" s="25">
        <v>97061.594000000012</v>
      </c>
      <c r="BA26" s="25">
        <v>126353.35800000001</v>
      </c>
      <c r="BB26" s="25">
        <v>164507.5</v>
      </c>
      <c r="BC26" s="25">
        <v>201556.76905480161</v>
      </c>
      <c r="BD26" s="26">
        <v>241945.57924089159</v>
      </c>
      <c r="BE26" s="29">
        <v>135278.93299999999</v>
      </c>
      <c r="BF26" s="25">
        <v>150008.44500000001</v>
      </c>
      <c r="BG26" s="25">
        <v>175921.23800000001</v>
      </c>
      <c r="BH26" s="25">
        <v>206159.19999999998</v>
      </c>
      <c r="BI26" s="25">
        <v>230077.22850571858</v>
      </c>
      <c r="BJ26" s="26">
        <v>272505.54740612709</v>
      </c>
      <c r="BK26" s="29">
        <v>153396.47000000003</v>
      </c>
      <c r="BL26" s="25">
        <v>168179.07200000001</v>
      </c>
      <c r="BM26" s="25">
        <v>215519.15300000002</v>
      </c>
      <c r="BN26" s="25">
        <v>259932.00100000002</v>
      </c>
      <c r="BO26" s="25">
        <v>290743.37488546397</v>
      </c>
      <c r="BP26" s="26">
        <v>340299.41614319192</v>
      </c>
      <c r="BQ26" s="29">
        <v>37875.633999999991</v>
      </c>
      <c r="BR26" s="25">
        <v>40267.378000000012</v>
      </c>
      <c r="BS26" s="25">
        <v>49984.704999999994</v>
      </c>
      <c r="BT26" s="25">
        <v>60428.939000000013</v>
      </c>
      <c r="BU26" s="25">
        <v>70282.214789555728</v>
      </c>
      <c r="BV26" s="26">
        <v>83089.961008925893</v>
      </c>
      <c r="BW26" s="29">
        <v>38842.699999999997</v>
      </c>
      <c r="BX26" s="25">
        <v>37938.800000000003</v>
      </c>
      <c r="BY26" s="25">
        <v>44025.399999999994</v>
      </c>
      <c r="BZ26" s="25">
        <v>51495</v>
      </c>
      <c r="CA26" s="25">
        <v>62605.944240750017</v>
      </c>
      <c r="CB26" s="26">
        <v>76877.681489531969</v>
      </c>
      <c r="CC26" s="29">
        <f t="shared" ref="CC26:CH26" ca="1" si="68">SUMIF($B$8:$CB$62,CC$8,$B26:$CB26)</f>
        <v>1955748.434323</v>
      </c>
      <c r="CD26" s="25">
        <f t="shared" ca="1" si="68"/>
        <v>2232595.6787999999</v>
      </c>
      <c r="CE26" s="25">
        <f t="shared" ca="1" si="68"/>
        <v>2782757.3899999997</v>
      </c>
      <c r="CF26" s="25">
        <f t="shared" ca="1" si="68"/>
        <v>3357687.4440000011</v>
      </c>
      <c r="CG26" s="25">
        <f t="shared" ca="1" si="68"/>
        <v>3825941.9858056149</v>
      </c>
      <c r="CH26" s="26">
        <f t="shared" ca="1" si="68"/>
        <v>4409979.4990220517</v>
      </c>
    </row>
    <row r="27" spans="1:86">
      <c r="A27" s="17"/>
      <c r="B27" s="42" t="s">
        <v>35</v>
      </c>
      <c r="C27" s="85"/>
      <c r="D27" s="86">
        <f t="shared" ref="D27" si="69">IF(AND(C26&lt;0,D26&gt;0),"LP",IF(AND(C26&gt;0,D26&lt;0),"PL",IF(OR(C26&lt;0,D26&lt;0),"Loss",IF(ISERROR((+D26/C26-1)*100),"NA",(+D26/C26-1)*100))))</f>
        <v>36.723926160432299</v>
      </c>
      <c r="E27" s="86">
        <f t="shared" ref="E27" si="70">IF(AND(D26&lt;0,E26&gt;0),"LP",IF(AND(D26&gt;0,E26&lt;0),"PL",IF(OR(D26&lt;0,E26&lt;0),"Loss",IF(ISERROR((+E26/D26-1)*100),"NA",(+E26/D26-1)*100))))</f>
        <v>36.830890482924758</v>
      </c>
      <c r="F27" s="86">
        <f t="shared" ref="F27" si="71">IF(AND(E26&lt;0,F26&gt;0),"LP",IF(AND(E26&gt;0,F26&lt;0),"PL",IF(OR(E26&lt;0,F26&lt;0),"Loss",IF(ISERROR((+F26/E26-1)*100),"NA",(+F26/E26-1)*100))))</f>
        <v>16.53684254555623</v>
      </c>
      <c r="G27" s="86">
        <f t="shared" ref="G27" si="72">IF(AND(F26&lt;0,G26&gt;0),"LP",IF(AND(F26&gt;0,G26&lt;0),"PL",IF(OR(F26&lt;0,G26&lt;0),"Loss",IF(ISERROR((+G26/F26-1)*100),"NA",(+G26/F26-1)*100))))</f>
        <v>56.171153319541659</v>
      </c>
      <c r="H27" s="87">
        <f t="shared" ref="H27" si="73">IF(AND(G26&lt;0,H26&gt;0),"LP",IF(AND(G26&gt;0,H26&lt;0),"PL",IF(OR(G26&lt;0,H26&lt;0),"Loss",IF(ISERROR((+H26/G26-1)*100),"NA",(+H26/G26-1)*100))))</f>
        <v>25.681321019536085</v>
      </c>
      <c r="I27" s="85"/>
      <c r="J27" s="86">
        <f t="shared" ref="J27" si="74">IF(AND(I26&lt;0,J26&gt;0),"LP",IF(AND(I26&gt;0,J26&lt;0),"PL",IF(OR(I26&lt;0,J26&lt;0),"Loss",IF(ISERROR((+J26/I26-1)*100),"NA",(+J26/I26-1)*100))))</f>
        <v>13.314677255457074</v>
      </c>
      <c r="K27" s="86">
        <f t="shared" ref="K27" si="75">IF(AND(J26&lt;0,K26&gt;0),"LP",IF(AND(J26&gt;0,K26&lt;0),"PL",IF(OR(J26&lt;0,K26&lt;0),"Loss",IF(ISERROR((+K26/J26-1)*100),"NA",(+K26/J26-1)*100))))</f>
        <v>29.61930512557165</v>
      </c>
      <c r="L27" s="86">
        <f t="shared" ref="L27" si="76">IF(AND(K26&lt;0,L26&gt;0),"LP",IF(AND(K26&gt;0,L26&lt;0),"PL",IF(OR(K26&lt;0,L26&lt;0),"Loss",IF(ISERROR((+L26/K26-1)*100),"NA",(+L26/K26-1)*100))))</f>
        <v>16.180269745349072</v>
      </c>
      <c r="M27" s="86">
        <f t="shared" ref="M27" si="77">IF(AND(L26&lt;0,M26&gt;0),"LP",IF(AND(L26&gt;0,M26&lt;0),"PL",IF(OR(L26&lt;0,M26&lt;0),"Loss",IF(ISERROR((+M26/L26-1)*100),"NA",(+M26/L26-1)*100))))</f>
        <v>10.188326410625749</v>
      </c>
      <c r="N27" s="87">
        <f t="shared" ref="N27" si="78">IF(AND(M26&lt;0,N26&gt;0),"LP",IF(AND(M26&gt;0,N26&lt;0),"PL",IF(OR(M26&lt;0,N26&lt;0),"Loss",IF(ISERROR((+N26/M26-1)*100),"NA",(+N26/M26-1)*100))))</f>
        <v>12.972177092921932</v>
      </c>
      <c r="O27" s="85"/>
      <c r="P27" s="86">
        <f t="shared" ref="P27" si="79">IF(AND(O26&lt;0,P26&gt;0),"LP",IF(AND(O26&gt;0,P26&lt;0),"PL",IF(OR(O26&lt;0,P26&lt;0),"Loss",IF(ISERROR((+P26/O26-1)*100),"NA",(+P26/O26-1)*100))))</f>
        <v>15.21365983655858</v>
      </c>
      <c r="Q27" s="86">
        <f t="shared" ref="Q27" si="80">IF(AND(P26&lt;0,Q26&gt;0),"LP",IF(AND(P26&gt;0,Q26&lt;0),"PL",IF(OR(P26&lt;0,Q26&lt;0),"Loss",IF(ISERROR((+Q26/P26-1)*100),"NA",(+Q26/P26-1)*100))))</f>
        <v>6.2611709366789725</v>
      </c>
      <c r="R27" s="86">
        <f t="shared" ref="R27" si="81">IF(AND(Q26&lt;0,R26&gt;0),"LP",IF(AND(Q26&gt;0,R26&lt;0),"PL",IF(OR(Q26&lt;0,R26&lt;0),"Loss",IF(ISERROR((+R26/Q26-1)*100),"NA",(+R26/Q26-1)*100))))</f>
        <v>11.512049168506767</v>
      </c>
      <c r="S27" s="86">
        <f t="shared" ref="S27" si="82">IF(AND(R26&lt;0,S26&gt;0),"LP",IF(AND(R26&gt;0,S26&lt;0),"PL",IF(OR(R26&lt;0,S26&lt;0),"Loss",IF(ISERROR((+S26/R26-1)*100),"NA",(+S26/R26-1)*100))))</f>
        <v>19.984336875479691</v>
      </c>
      <c r="T27" s="87">
        <f t="shared" ref="T27" si="83">IF(AND(S26&lt;0,T26&gt;0),"LP",IF(AND(S26&gt;0,T26&lt;0),"PL",IF(OR(S26&lt;0,T26&lt;0),"Loss",IF(ISERROR((+T26/S26-1)*100),"NA",(+T26/S26-1)*100))))</f>
        <v>14.751078980524346</v>
      </c>
      <c r="U27" s="85"/>
      <c r="V27" s="86">
        <f t="shared" ref="V27:Z27" si="84">IF(AND(U26&lt;0,V26&gt;0),"LP",IF(AND(U26&gt;0,V26&lt;0),"PL",IF(OR(U26&lt;0,V26&lt;0),"Loss",IF(ISERROR((+V26/U26-1)*100),"NA",(+V26/U26-1)*100))))</f>
        <v>5.5098620676898191</v>
      </c>
      <c r="W27" s="86">
        <f t="shared" si="84"/>
        <v>26.482198181755766</v>
      </c>
      <c r="X27" s="86">
        <f t="shared" si="84"/>
        <v>12.282711782119193</v>
      </c>
      <c r="Y27" s="86">
        <f t="shared" si="84"/>
        <v>14.601973555715464</v>
      </c>
      <c r="Z27" s="87">
        <f t="shared" si="84"/>
        <v>21.255238948105905</v>
      </c>
      <c r="AA27" s="85"/>
      <c r="AB27" s="86">
        <f t="shared" ref="AB27" si="85">IF(AND(AA26&lt;0,AB26&gt;0),"LP",IF(AND(AA26&gt;0,AB26&lt;0),"PL",IF(OR(AA26&lt;0,AB26&lt;0),"Loss",IF(ISERROR((+AB26/AA26-1)*100),"NA",(+AB26/AA26-1)*100))))</f>
        <v>13.380462293855967</v>
      </c>
      <c r="AC27" s="86">
        <f t="shared" ref="AC27" si="86">IF(AND(AB26&lt;0,AC26&gt;0),"LP",IF(AND(AB26&gt;0,AC26&lt;0),"PL",IF(OR(AB26&lt;0,AC26&lt;0),"Loss",IF(ISERROR((+AC26/AB26-1)*100),"NA",(+AC26/AB26-1)*100))))</f>
        <v>24.830597766818595</v>
      </c>
      <c r="AD27" s="86">
        <f t="shared" ref="AD27" si="87">IF(AND(AC26&lt;0,AD26&gt;0),"LP",IF(AND(AC26&gt;0,AD26&lt;0),"PL",IF(OR(AC26&lt;0,AD26&lt;0),"Loss",IF(ISERROR((+AD26/AC26-1)*100),"NA",(+AD26/AC26-1)*100))))</f>
        <v>21.025695477330821</v>
      </c>
      <c r="AE27" s="86">
        <f t="shared" ref="AE27" si="88">IF(AND(AD26&lt;0,AE26&gt;0),"LP",IF(AND(AD26&gt;0,AE26&lt;0),"PL",IF(OR(AD26&lt;0,AE26&lt;0),"Loss",IF(ISERROR((+AE26/AD26-1)*100),"NA",(+AE26/AD26-1)*100))))</f>
        <v>11.807625283309653</v>
      </c>
      <c r="AF27" s="87">
        <f t="shared" ref="AF27" si="89">IF(AND(AE26&lt;0,AF26&gt;0),"LP",IF(AND(AE26&gt;0,AF26&lt;0),"PL",IF(OR(AE26&lt;0,AF26&lt;0),"Loss",IF(ISERROR((+AF26/AE26-1)*100),"NA",(+AF26/AE26-1)*100))))</f>
        <v>21.095723773107935</v>
      </c>
      <c r="AG27" s="85"/>
      <c r="AH27" s="86">
        <f t="shared" ref="AH27:AL27" si="90">IF(AND(AG26&lt;0,AH26&gt;0),"LP",IF(AND(AG26&gt;0,AH26&lt;0),"PL",IF(OR(AG26&lt;0,AH26&lt;0),"Loss",IF(ISERROR((+AH26/AG26-1)*100),"NA",(+AH26/AG26-1)*100))))</f>
        <v>7.7388249865776748</v>
      </c>
      <c r="AI27" s="86">
        <f t="shared" si="90"/>
        <v>21.305198940836732</v>
      </c>
      <c r="AJ27" s="86">
        <f t="shared" si="90"/>
        <v>14.675064272669736</v>
      </c>
      <c r="AK27" s="86">
        <f t="shared" si="90"/>
        <v>16.602032725215143</v>
      </c>
      <c r="AL27" s="87">
        <f t="shared" si="90"/>
        <v>19.970184607293451</v>
      </c>
      <c r="AM27" s="85"/>
      <c r="AN27" s="86">
        <f t="shared" ref="AN27" si="91">IF(AND(AM26&lt;0,AN26&gt;0),"LP",IF(AND(AM26&gt;0,AN26&lt;0),"PL",IF(OR(AM26&lt;0,AN26&lt;0),"Loss",IF(ISERROR((+AN26/AM26-1)*100),"NA",(+AN26/AM26-1)*100))))</f>
        <v>10.989622657875042</v>
      </c>
      <c r="AO27" s="86">
        <f t="shared" ref="AO27" si="92">IF(AND(AN26&lt;0,AO26&gt;0),"LP",IF(AND(AN26&gt;0,AO26&lt;0),"PL",IF(OR(AN26&lt;0,AO26&lt;0),"Loss",IF(ISERROR((+AO26/AN26-1)*100),"NA",(+AO26/AN26-1)*100))))</f>
        <v>20.598137305224107</v>
      </c>
      <c r="AP27" s="86">
        <f t="shared" ref="AP27" si="93">IF(AND(AO26&lt;0,AP26&gt;0),"LP",IF(AND(AO26&gt;0,AP26&lt;0),"PL",IF(OR(AO26&lt;0,AP26&lt;0),"Loss",IF(ISERROR((+AP26/AO26-1)*100),"NA",(+AP26/AO26-1)*100))))</f>
        <v>24.976599171604885</v>
      </c>
      <c r="AQ27" s="86">
        <f t="shared" ref="AQ27" si="94">IF(AND(AP26&lt;0,AQ26&gt;0),"LP",IF(AND(AP26&gt;0,AQ26&lt;0),"PL",IF(OR(AP26&lt;0,AQ26&lt;0),"Loss",IF(ISERROR((+AQ26/AP26-1)*100),"NA",(+AQ26/AP26-1)*100))))</f>
        <v>13.60152788129958</v>
      </c>
      <c r="AR27" s="87">
        <f t="shared" ref="AR27" si="95">IF(AND(AQ26&lt;0,AR26&gt;0),"LP",IF(AND(AQ26&gt;0,AR26&lt;0),"PL",IF(OR(AQ26&lt;0,AR26&lt;0),"Loss",IF(ISERROR((+AR26/AQ26-1)*100),"NA",(+AR26/AQ26-1)*100))))</f>
        <v>13.112072915018501</v>
      </c>
      <c r="AS27" s="85"/>
      <c r="AT27" s="86">
        <f t="shared" ref="AT27" si="96">IF(AND(AS26&lt;0,AT26&gt;0),"LP",IF(AND(AS26&gt;0,AT26&lt;0),"PL",IF(OR(AS26&lt;0,AT26&lt;0),"Loss",IF(ISERROR((+AT26/AS26-1)*100),"NA",(+AT26/AS26-1)*100))))</f>
        <v>21.740918288179458</v>
      </c>
      <c r="AU27" s="86">
        <f t="shared" ref="AU27" si="97">IF(AND(AT26&lt;0,AU26&gt;0),"LP",IF(AND(AT26&gt;0,AU26&lt;0),"PL",IF(OR(AT26&lt;0,AU26&lt;0),"Loss",IF(ISERROR((+AU26/AT26-1)*100),"NA",(+AU26/AT26-1)*100))))</f>
        <v>30.890486471348556</v>
      </c>
      <c r="AV27" s="86">
        <f t="shared" ref="AV27" si="98">IF(AND(AU26&lt;0,AV26&gt;0),"LP",IF(AND(AU26&gt;0,AV26&lt;0),"PL",IF(OR(AU26&lt;0,AV26&lt;0),"Loss",IF(ISERROR((+AV26/AU26-1)*100),"NA",(+AV26/AU26-1)*100))))</f>
        <v>19.599858371189494</v>
      </c>
      <c r="AW27" s="86">
        <f t="shared" ref="AW27" si="99">IF(AND(AV26&lt;0,AW26&gt;0),"LP",IF(AND(AV26&gt;0,AW26&lt;0),"PL",IF(OR(AV26&lt;0,AW26&lt;0),"Loss",IF(ISERROR((+AW26/AV26-1)*100),"NA",(+AW26/AV26-1)*100))))</f>
        <v>11.739797040237132</v>
      </c>
      <c r="AX27" s="87">
        <f t="shared" ref="AX27" si="100">IF(AND(AW26&lt;0,AX26&gt;0),"LP",IF(AND(AW26&gt;0,AX26&lt;0),"PL",IF(OR(AW26&lt;0,AX26&lt;0),"Loss",IF(ISERROR((+AX26/AW26-1)*100),"NA",(+AX26/AW26-1)*100))))</f>
        <v>14.617896909253325</v>
      </c>
      <c r="AY27" s="85"/>
      <c r="AZ27" s="86">
        <f t="shared" ref="AZ27" si="101">IF(AND(AY26&lt;0,AZ26&gt;0),"LP",IF(AND(AY26&gt;0,AZ26&lt;0),"PL",IF(OR(AY26&lt;0,AZ26&lt;0),"Loss",IF(ISERROR((+AZ26/AY26-1)*100),"NA",(+AZ26/AY26-1)*100))))</f>
        <v>31.515093629390734</v>
      </c>
      <c r="BA27" s="86">
        <f t="shared" ref="BA27" si="102">IF(AND(AZ26&lt;0,BA26&gt;0),"LP",IF(AND(AZ26&gt;0,BA26&lt;0),"PL",IF(OR(AZ26&lt;0,BA26&lt;0),"Loss",IF(ISERROR((+BA26/AZ26-1)*100),"NA",(+BA26/AZ26-1)*100))))</f>
        <v>30.178531788793816</v>
      </c>
      <c r="BB27" s="86">
        <f t="shared" ref="BB27" si="103">IF(AND(BA26&lt;0,BB26&gt;0),"LP",IF(AND(BA26&gt;0,BB26&lt;0),"PL",IF(OR(BA26&lt;0,BB26&lt;0),"Loss",IF(ISERROR((+BB26/BA26-1)*100),"NA",(+BB26/BA26-1)*100))))</f>
        <v>30.196381484376534</v>
      </c>
      <c r="BC27" s="86">
        <f t="shared" ref="BC27" si="104">IF(AND(BB26&lt;0,BC26&gt;0),"LP",IF(AND(BB26&gt;0,BC26&lt;0),"PL",IF(OR(BB26&lt;0,BC26&lt;0),"Loss",IF(ISERROR((+BC26/BB26-1)*100),"NA",(+BC26/BB26-1)*100))))</f>
        <v>22.52132520085808</v>
      </c>
      <c r="BD27" s="87">
        <f t="shared" ref="BD27" si="105">IF(AND(BC26&lt;0,BD26&gt;0),"LP",IF(AND(BC26&gt;0,BD26&lt;0),"PL",IF(OR(BC26&lt;0,BD26&lt;0),"Loss",IF(ISERROR((+BD26/BC26-1)*100),"NA",(+BD26/BC26-1)*100))))</f>
        <v>20.038429061694572</v>
      </c>
      <c r="BE27" s="85"/>
      <c r="BF27" s="86">
        <f t="shared" ref="BF27:BJ27" si="106">IF(AND(BE26&lt;0,BF26&gt;0),"LP",IF(AND(BE26&gt;0,BF26&lt;0),"PL",IF(OR(BE26&lt;0,BF26&lt;0),"Loss",IF(ISERROR((+BF26/BE26-1)*100),"NA",(+BF26/BE26-1)*100))))</f>
        <v>10.888252644630203</v>
      </c>
      <c r="BG27" s="86">
        <f t="shared" si="106"/>
        <v>17.27422279459001</v>
      </c>
      <c r="BH27" s="86">
        <f t="shared" si="106"/>
        <v>17.188352210208958</v>
      </c>
      <c r="BI27" s="86">
        <f t="shared" si="106"/>
        <v>11.601727454180356</v>
      </c>
      <c r="BJ27" s="87">
        <f t="shared" si="106"/>
        <v>18.44090315932938</v>
      </c>
      <c r="BK27" s="85"/>
      <c r="BL27" s="86">
        <f t="shared" ref="BL27:BP27" si="107">IF(AND(BK26&lt;0,BL26&gt;0),"LP",IF(AND(BK26&gt;0,BL26&lt;0),"PL",IF(OR(BK26&lt;0,BL26&lt;0),"Loss",IF(ISERROR((+BL26/BK26-1)*100),"NA",(+BL26/BK26-1)*100))))</f>
        <v>9.6368593097350796</v>
      </c>
      <c r="BM27" s="86">
        <f t="shared" si="107"/>
        <v>28.148615899129226</v>
      </c>
      <c r="BN27" s="86">
        <f t="shared" si="107"/>
        <v>20.607378686199638</v>
      </c>
      <c r="BO27" s="86">
        <f t="shared" si="107"/>
        <v>11.853628551670315</v>
      </c>
      <c r="BP27" s="87">
        <f t="shared" si="107"/>
        <v>17.044598618025319</v>
      </c>
      <c r="BQ27" s="85"/>
      <c r="BR27" s="86">
        <f t="shared" ref="BR27" si="108">IF(AND(BQ26&lt;0,BR26&gt;0),"LP",IF(AND(BQ26&gt;0,BR26&lt;0),"PL",IF(OR(BQ26&lt;0,BR26&lt;0),"Loss",IF(ISERROR((+BR26/BQ26-1)*100),"NA",(+BR26/BQ26-1)*100))))</f>
        <v>6.314729939570185</v>
      </c>
      <c r="BS27" s="86">
        <f t="shared" ref="BS27" si="109">IF(AND(BR26&lt;0,BS26&gt;0),"LP",IF(AND(BR26&gt;0,BS26&lt;0),"PL",IF(OR(BR26&lt;0,BS26&lt;0),"Loss",IF(ISERROR((+BS26/BR26-1)*100),"NA",(+BS26/BR26-1)*100))))</f>
        <v>24.132008297138153</v>
      </c>
      <c r="BT27" s="86">
        <f t="shared" ref="BT27" si="110">IF(AND(BS26&lt;0,BT26&gt;0),"LP",IF(AND(BS26&gt;0,BT26&lt;0),"PL",IF(OR(BS26&lt;0,BT26&lt;0),"Loss",IF(ISERROR((+BT26/BS26-1)*100),"NA",(+BT26/BS26-1)*100))))</f>
        <v>20.894859737593773</v>
      </c>
      <c r="BU27" s="86">
        <f t="shared" ref="BU27" si="111">IF(AND(BT26&lt;0,BU26&gt;0),"LP",IF(AND(BT26&gt;0,BU26&lt;0),"PL",IF(OR(BT26&lt;0,BU26&lt;0),"Loss",IF(ISERROR((+BU26/BT26-1)*100),"NA",(+BU26/BT26-1)*100))))</f>
        <v>16.305558152453603</v>
      </c>
      <c r="BV27" s="87">
        <f t="shared" ref="BV27" si="112">IF(AND(BU26&lt;0,BV26&gt;0),"LP",IF(AND(BU26&gt;0,BV26&lt;0),"PL",IF(OR(BU26&lt;0,BV26&lt;0),"Loss",IF(ISERROR((+BV26/BU26-1)*100),"NA",(+BV26/BU26-1)*100))))</f>
        <v>18.223310488606657</v>
      </c>
      <c r="BW27" s="85"/>
      <c r="BX27" s="86">
        <f t="shared" ref="BX27:CB27" si="113">IF(AND(BW26&lt;0,BX26&gt;0),"LP",IF(AND(BW26&gt;0,BX26&lt;0),"PL",IF(OR(BW26&lt;0,BX26&lt;0),"Loss",IF(ISERROR((+BX26/BW26-1)*100),"NA",(+BX26/BW26-1)*100))))</f>
        <v>-2.3270781897241855</v>
      </c>
      <c r="BY27" s="86">
        <f t="shared" si="113"/>
        <v>16.043206427193233</v>
      </c>
      <c r="BZ27" s="86">
        <f t="shared" si="113"/>
        <v>16.966569298632162</v>
      </c>
      <c r="CA27" s="86">
        <f t="shared" si="113"/>
        <v>21.576743840664172</v>
      </c>
      <c r="CB27" s="87">
        <f t="shared" si="113"/>
        <v>22.796137686064188</v>
      </c>
      <c r="CC27" s="85"/>
      <c r="CD27" s="86">
        <f t="shared" ref="CD27" ca="1" si="114">IF(AND(CC26&lt;0,CD26&gt;0),"LP",IF(AND(CC26&gt;0,CD26&lt;0),"PL",IF(OR(CC26&lt;0,CD26&lt;0),"Loss",IF(ISERROR((+CD26/CC26-1)*100),"NA",(+CD26/CC26-1)*100))))</f>
        <v>14.155565185091557</v>
      </c>
      <c r="CE27" s="86">
        <f t="shared" ref="CE27" ca="1" si="115">IF(AND(CD26&lt;0,CE26&gt;0),"LP",IF(AND(CD26&gt;0,CE26&lt;0),"PL",IF(OR(CD26&lt;0,CE26&lt;0),"Loss",IF(ISERROR((+CE26/CD26-1)*100),"NA",(+CE26/CD26-1)*100))))</f>
        <v>24.642245634718172</v>
      </c>
      <c r="CF27" s="86">
        <f t="shared" ref="CF27" ca="1" si="116">IF(AND(CE26&lt;0,CF26&gt;0),"LP",IF(AND(CE26&gt;0,CF26&lt;0),"PL",IF(OR(CE26&lt;0,CF26&lt;0),"Loss",IF(ISERROR((+CF26/CE26-1)*100),"NA",(+CF26/CE26-1)*100))))</f>
        <v>20.660444782791565</v>
      </c>
      <c r="CG27" s="86">
        <f t="shared" ref="CG27" ca="1" si="117">IF(AND(CF26&lt;0,CG26&gt;0),"LP",IF(AND(CF26&gt;0,CG26&lt;0),"PL",IF(OR(CF26&lt;0,CG26&lt;0),"Loss",IF(ISERROR((+CG26/CF26-1)*100),"NA",(+CG26/CF26-1)*100))))</f>
        <v>13.945745386228792</v>
      </c>
      <c r="CH27" s="87">
        <f t="shared" ref="CH27" ca="1" si="118">IF(AND(CG26&lt;0,CH26&gt;0),"LP",IF(AND(CG26&gt;0,CH26&lt;0),"PL",IF(OR(CG26&lt;0,CH26&lt;0),"Loss",IF(ISERROR((+CH26/CG26-1)*100),"NA",(+CH26/CG26-1)*100))))</f>
        <v>15.265195222071771</v>
      </c>
    </row>
    <row r="28" spans="1:86">
      <c r="A28" s="15"/>
      <c r="B28" s="24" t="s">
        <v>58</v>
      </c>
      <c r="C28" s="120">
        <v>5.0471169238657421</v>
      </c>
      <c r="D28" s="121">
        <v>5.3603196363442365</v>
      </c>
      <c r="E28" s="121">
        <v>5.556121581208787</v>
      </c>
      <c r="F28" s="121">
        <v>5.1663370118188823</v>
      </c>
      <c r="G28" s="121">
        <v>6.1848472975712472</v>
      </c>
      <c r="H28" s="122">
        <v>5.9942518603347716</v>
      </c>
      <c r="I28" s="120">
        <v>3.3938141807626159</v>
      </c>
      <c r="J28" s="121">
        <v>3.3266408315954421</v>
      </c>
      <c r="K28" s="121">
        <v>3.6870315888629777</v>
      </c>
      <c r="L28" s="121">
        <v>3.7722145608972859</v>
      </c>
      <c r="M28" s="121">
        <v>3.6723614547615435</v>
      </c>
      <c r="N28" s="122">
        <v>3.658690140019135</v>
      </c>
      <c r="O28" s="120">
        <v>7.6740784384399738</v>
      </c>
      <c r="P28" s="121">
        <v>7.3796835516570054</v>
      </c>
      <c r="Q28" s="121">
        <v>6.8577070625480339</v>
      </c>
      <c r="R28" s="121">
        <v>6.8898058436997047</v>
      </c>
      <c r="S28" s="121">
        <v>7.3038072478280132</v>
      </c>
      <c r="T28" s="122">
        <v>7.1741081584147759</v>
      </c>
      <c r="U28" s="120">
        <v>3.5933885023812531</v>
      </c>
      <c r="V28" s="121">
        <v>3.6134172010657539</v>
      </c>
      <c r="W28" s="121">
        <v>3.9731367159423132</v>
      </c>
      <c r="X28" s="121">
        <v>3.6849869055665638</v>
      </c>
      <c r="Y28" s="121">
        <v>3.5288046465808334</v>
      </c>
      <c r="Z28" s="122">
        <v>3.6033836571333748</v>
      </c>
      <c r="AA28" s="120">
        <v>8.6349097322240009</v>
      </c>
      <c r="AB28" s="121">
        <v>8.6201775264553646</v>
      </c>
      <c r="AC28" s="121">
        <v>9.0217303115522416</v>
      </c>
      <c r="AD28" s="121">
        <v>8.4793263089887922</v>
      </c>
      <c r="AE28" s="121">
        <v>7.6241305143787468</v>
      </c>
      <c r="AF28" s="122">
        <v>7.4367569466289449</v>
      </c>
      <c r="AG28" s="120">
        <v>3.2117963670293417</v>
      </c>
      <c r="AH28" s="121">
        <v>3.2323872248490124</v>
      </c>
      <c r="AI28" s="121">
        <v>3.4748321549244547</v>
      </c>
      <c r="AJ28" s="121">
        <v>3.2861048737346343</v>
      </c>
      <c r="AK28" s="121">
        <v>3.2023907817590898</v>
      </c>
      <c r="AL28" s="122">
        <v>3.2580798576193</v>
      </c>
      <c r="AM28" s="120">
        <v>4.1056125539875437</v>
      </c>
      <c r="AN28" s="121">
        <v>3.9295113698968782</v>
      </c>
      <c r="AO28" s="121">
        <v>4.0576847962602951</v>
      </c>
      <c r="AP28" s="121">
        <v>3.3877270917005755</v>
      </c>
      <c r="AQ28" s="121">
        <v>3.4652664105021729</v>
      </c>
      <c r="AR28" s="122">
        <v>3.5379671998653097</v>
      </c>
      <c r="AS28" s="120">
        <v>3.0048896038493513</v>
      </c>
      <c r="AT28" s="121">
        <v>3.3380591310092802</v>
      </c>
      <c r="AU28" s="121">
        <v>4.6705489099156683</v>
      </c>
      <c r="AV28" s="121">
        <v>4.7488142371922493</v>
      </c>
      <c r="AW28" s="121">
        <v>4.4828300512792696</v>
      </c>
      <c r="AX28" s="122">
        <v>4.3715002795806051</v>
      </c>
      <c r="AY28" s="120">
        <v>4.7257214798321847</v>
      </c>
      <c r="AZ28" s="121">
        <v>5.4941729269831434</v>
      </c>
      <c r="BA28" s="121">
        <v>5.8752161334483537</v>
      </c>
      <c r="BB28" s="121">
        <v>6.1376896029724088</v>
      </c>
      <c r="BC28" s="121">
        <v>6.1451692752513045</v>
      </c>
      <c r="BD28" s="122">
        <v>6.07287960309431</v>
      </c>
      <c r="BE28" s="120">
        <v>4.0384130623226122</v>
      </c>
      <c r="BF28" s="121">
        <v>3.9224525062064219</v>
      </c>
      <c r="BG28" s="121">
        <v>4.0921241522223921</v>
      </c>
      <c r="BH28" s="121">
        <v>4.2379014255400564</v>
      </c>
      <c r="BI28" s="121">
        <v>4.1480421647831927</v>
      </c>
      <c r="BJ28" s="122">
        <v>4.2407343078939101</v>
      </c>
      <c r="BK28" s="120">
        <v>4.4175333212029901</v>
      </c>
      <c r="BL28" s="121">
        <v>4.4572366534790051</v>
      </c>
      <c r="BM28" s="121">
        <v>5.0557335826241419</v>
      </c>
      <c r="BN28" s="121">
        <v>5.1890036272195648</v>
      </c>
      <c r="BO28" s="121">
        <v>4.9145203008619029</v>
      </c>
      <c r="BP28" s="122">
        <v>4.9457476024420046</v>
      </c>
      <c r="BQ28" s="120">
        <v>4.213205251812874</v>
      </c>
      <c r="BR28" s="121">
        <v>4.1393431945812997</v>
      </c>
      <c r="BS28" s="121">
        <v>4.8332141527500374</v>
      </c>
      <c r="BT28" s="121">
        <v>5.1431293953697663</v>
      </c>
      <c r="BU28" s="121">
        <v>5.0740524233107838</v>
      </c>
      <c r="BV28" s="122">
        <v>5.1068101209788894</v>
      </c>
      <c r="BW28" s="120">
        <v>15.772264974717503</v>
      </c>
      <c r="BX28" s="121">
        <v>13.454620251368912</v>
      </c>
      <c r="BY28" s="121">
        <v>12.22876994413704</v>
      </c>
      <c r="BZ28" s="121">
        <v>11.247476034270345</v>
      </c>
      <c r="CA28" s="121">
        <v>11.244707417507557</v>
      </c>
      <c r="CB28" s="122">
        <v>11.550674340002622</v>
      </c>
      <c r="CC28" s="120">
        <f t="shared" ref="CC28:CH28" ca="1" si="119">AVERAGEIF($B$8:$CB$59,CC$8,$B28:$CB28)</f>
        <v>5.5255957224944598</v>
      </c>
      <c r="CD28" s="121">
        <f t="shared" ca="1" si="119"/>
        <v>5.4052324619609049</v>
      </c>
      <c r="CE28" s="121">
        <f t="shared" ca="1" si="119"/>
        <v>5.6449116220305182</v>
      </c>
      <c r="CF28" s="121">
        <f t="shared" ca="1" si="119"/>
        <v>5.4900397629977569</v>
      </c>
      <c r="CG28" s="121">
        <f t="shared" ca="1" si="119"/>
        <v>5.4608407681827433</v>
      </c>
      <c r="CH28" s="122">
        <f t="shared" ca="1" si="119"/>
        <v>5.4578141595390726</v>
      </c>
    </row>
    <row r="29" spans="1:86">
      <c r="A29" s="17"/>
      <c r="B29" s="24" t="s">
        <v>59</v>
      </c>
      <c r="C29" s="29">
        <v>4282.8689999999997</v>
      </c>
      <c r="D29" s="25">
        <v>6126.4049999999997</v>
      </c>
      <c r="E29" s="25">
        <v>9851.0030000000006</v>
      </c>
      <c r="F29" s="25">
        <v>16225.396000000001</v>
      </c>
      <c r="G29" s="25">
        <v>5774.5697555400002</v>
      </c>
      <c r="H29" s="26">
        <v>7565.1807305126995</v>
      </c>
      <c r="I29" s="29">
        <v>93589.106</v>
      </c>
      <c r="J29" s="25">
        <v>113586.145</v>
      </c>
      <c r="K29" s="25">
        <v>140888.783</v>
      </c>
      <c r="L29" s="25">
        <v>182563.99400000001</v>
      </c>
      <c r="M29" s="25">
        <v>1299851.2660787997</v>
      </c>
      <c r="N29" s="26">
        <v>221436.91423780916</v>
      </c>
      <c r="O29" s="29">
        <v>0</v>
      </c>
      <c r="P29" s="25">
        <v>0</v>
      </c>
      <c r="Q29" s="25">
        <v>0</v>
      </c>
      <c r="R29" s="25">
        <v>0</v>
      </c>
      <c r="S29" s="25">
        <v>0</v>
      </c>
      <c r="T29" s="26">
        <v>0</v>
      </c>
      <c r="U29" s="29">
        <v>1955.874</v>
      </c>
      <c r="V29" s="25">
        <v>2379.9169999999999</v>
      </c>
      <c r="W29" s="25">
        <v>3029.6289999999999</v>
      </c>
      <c r="X29" s="25">
        <v>4313.3282816000001</v>
      </c>
      <c r="Y29" s="25">
        <v>5141.5016756999994</v>
      </c>
      <c r="Z29" s="26">
        <v>6119.4826951829991</v>
      </c>
      <c r="AA29" s="29">
        <v>264.90699999999998</v>
      </c>
      <c r="AB29" s="25">
        <v>3413.6790000000001</v>
      </c>
      <c r="AC29" s="25">
        <v>3189.6219999999998</v>
      </c>
      <c r="AD29" s="25">
        <v>3911.1439999999998</v>
      </c>
      <c r="AE29" s="25">
        <v>8200.0650308939985</v>
      </c>
      <c r="AF29" s="26">
        <v>10077.904031561518</v>
      </c>
      <c r="AG29" s="29">
        <v>10374.353999999999</v>
      </c>
      <c r="AH29" s="25">
        <v>12830.973</v>
      </c>
      <c r="AI29" s="25">
        <v>18021.478999999999</v>
      </c>
      <c r="AJ29" s="25">
        <v>16995.405461999999</v>
      </c>
      <c r="AK29" s="25">
        <v>20132.092326800001</v>
      </c>
      <c r="AL29" s="26">
        <v>23732.692185059601</v>
      </c>
      <c r="AM29" s="29">
        <v>161693.20199999999</v>
      </c>
      <c r="AN29" s="25">
        <v>195365.747</v>
      </c>
      <c r="AO29" s="25">
        <v>238440.46100000001</v>
      </c>
      <c r="AP29" s="25">
        <v>281606.51199999999</v>
      </c>
      <c r="AQ29" s="25">
        <v>386978.25801215996</v>
      </c>
      <c r="AR29" s="26">
        <v>437067.08591935167</v>
      </c>
      <c r="AS29" s="29">
        <v>104867.542</v>
      </c>
      <c r="AT29" s="25">
        <v>126396.696</v>
      </c>
      <c r="AU29" s="25">
        <v>147765.85</v>
      </c>
      <c r="AV29" s="25">
        <v>191908.4137</v>
      </c>
      <c r="AW29" s="25">
        <v>224761.524336</v>
      </c>
      <c r="AX29" s="26">
        <v>262046.44217890801</v>
      </c>
      <c r="AY29" s="29">
        <v>14995.606</v>
      </c>
      <c r="AZ29" s="25">
        <v>24579.487000000001</v>
      </c>
      <c r="BA29" s="25">
        <v>38765.243999999999</v>
      </c>
      <c r="BB29" s="25">
        <v>10374.007837499999</v>
      </c>
      <c r="BC29" s="25">
        <v>13310.446867500003</v>
      </c>
      <c r="BD29" s="26">
        <v>16544.117607929998</v>
      </c>
      <c r="BE29" s="29">
        <v>34781.449999999997</v>
      </c>
      <c r="BF29" s="25">
        <v>45092.86</v>
      </c>
      <c r="BG29" s="25">
        <v>56461.464999999997</v>
      </c>
      <c r="BH29" s="25">
        <v>56188.004281000001</v>
      </c>
      <c r="BI29" s="25">
        <v>65469.786690175002</v>
      </c>
      <c r="BJ29" s="26">
        <v>76519.848900979763</v>
      </c>
      <c r="BK29" s="29">
        <v>33840.805999999997</v>
      </c>
      <c r="BL29" s="25">
        <v>42006.906999999999</v>
      </c>
      <c r="BM29" s="25">
        <v>54400.095000000001</v>
      </c>
      <c r="BN29" s="25">
        <v>70485.388000000006</v>
      </c>
      <c r="BO29" s="25">
        <v>80675.303695987008</v>
      </c>
      <c r="BP29" s="26">
        <v>93233.573522259918</v>
      </c>
      <c r="BQ29" s="29">
        <v>14358.766</v>
      </c>
      <c r="BR29" s="25">
        <v>18772.665000000001</v>
      </c>
      <c r="BS29" s="25">
        <v>20871.827000000001</v>
      </c>
      <c r="BT29" s="25">
        <v>25887.901000000002</v>
      </c>
      <c r="BU29" s="25">
        <v>20435.971728689998</v>
      </c>
      <c r="BV29" s="26">
        <v>24152.885423392618</v>
      </c>
      <c r="BW29" s="29">
        <v>39076.699999999997</v>
      </c>
      <c r="BX29" s="25">
        <v>52265.599999999999</v>
      </c>
      <c r="BY29" s="25">
        <v>66041.5</v>
      </c>
      <c r="BZ29" s="25">
        <v>81646.899999999994</v>
      </c>
      <c r="CA29" s="25">
        <v>84897.2448</v>
      </c>
      <c r="CB29" s="26">
        <v>100178.74886399999</v>
      </c>
      <c r="CC29" s="29">
        <f t="shared" ref="CC29:CH30" ca="1" si="120">SUMIF($B$8:$CB$62,CC$8,$B29:$CB29)</f>
        <v>514081.18200000009</v>
      </c>
      <c r="CD29" s="25">
        <f t="shared" ca="1" si="120"/>
        <v>642817.08100000012</v>
      </c>
      <c r="CE29" s="25">
        <f t="shared" ca="1" si="120"/>
        <v>797726.95799999987</v>
      </c>
      <c r="CF29" s="25">
        <f t="shared" ca="1" si="120"/>
        <v>942106.39456209994</v>
      </c>
      <c r="CG29" s="25">
        <f t="shared" ca="1" si="120"/>
        <v>2215628.0309982458</v>
      </c>
      <c r="CH29" s="26">
        <f t="shared" ca="1" si="120"/>
        <v>1278674.8762969479</v>
      </c>
    </row>
    <row r="30" spans="1:86">
      <c r="A30" s="15"/>
      <c r="B30" s="24" t="s">
        <v>231</v>
      </c>
      <c r="C30" s="29">
        <v>21279.491999999998</v>
      </c>
      <c r="D30" s="25">
        <v>18150.447000000004</v>
      </c>
      <c r="E30" s="25">
        <v>20194.762000000002</v>
      </c>
      <c r="F30" s="25">
        <v>24381.730000000003</v>
      </c>
      <c r="G30" s="25">
        <v>40212.922321152437</v>
      </c>
      <c r="H30" s="26">
        <v>51279.546428230999</v>
      </c>
      <c r="I30" s="29">
        <v>231275.71200000003</v>
      </c>
      <c r="J30" s="25">
        <v>247420.07500000001</v>
      </c>
      <c r="K30" s="25">
        <v>317868.88399999996</v>
      </c>
      <c r="L30" s="25">
        <v>371231.66800000001</v>
      </c>
      <c r="M30" s="25">
        <v>418829.85468090576</v>
      </c>
      <c r="N30" s="26">
        <v>486830.71193718514</v>
      </c>
      <c r="O30" s="29">
        <v>67687.243323000032</v>
      </c>
      <c r="P30" s="25">
        <v>80134.034999999974</v>
      </c>
      <c r="Q30" s="25">
        <v>70913.494999999981</v>
      </c>
      <c r="R30" s="25">
        <v>66394.660999999993</v>
      </c>
      <c r="S30" s="25">
        <v>81228.254875908402</v>
      </c>
      <c r="T30" s="26">
        <v>91571.824393345058</v>
      </c>
      <c r="U30" s="29">
        <v>8858.2249999999967</v>
      </c>
      <c r="V30" s="25">
        <v>7969.8230000000003</v>
      </c>
      <c r="W30" s="25">
        <v>7867.3559999999979</v>
      </c>
      <c r="X30" s="25">
        <v>8644.3999999999942</v>
      </c>
      <c r="Y30" s="25">
        <v>10089.946481806375</v>
      </c>
      <c r="Z30" s="26">
        <v>13102.14114838239</v>
      </c>
      <c r="AA30" s="29">
        <v>8865.8640000000014</v>
      </c>
      <c r="AB30" s="25">
        <v>8719.4689999999973</v>
      </c>
      <c r="AC30" s="25">
        <v>11759.995999999996</v>
      </c>
      <c r="AD30" s="25">
        <v>13773.643999999997</v>
      </c>
      <c r="AE30" s="25">
        <v>14959.233792710089</v>
      </c>
      <c r="AF30" s="26">
        <v>19195.357399248751</v>
      </c>
      <c r="AG30" s="29">
        <v>38006.905000000006</v>
      </c>
      <c r="AH30" s="25">
        <v>37578.505999999987</v>
      </c>
      <c r="AI30" s="25">
        <v>47943.915000000066</v>
      </c>
      <c r="AJ30" s="25">
        <v>51744.800000000047</v>
      </c>
      <c r="AK30" s="25">
        <v>63294.487199711788</v>
      </c>
      <c r="AL30" s="26">
        <v>78069.897826422399</v>
      </c>
      <c r="AM30" s="29">
        <v>573618.33099999989</v>
      </c>
      <c r="AN30" s="25">
        <v>640773.05079999985</v>
      </c>
      <c r="AO30" s="25">
        <v>704049.65499999956</v>
      </c>
      <c r="AP30" s="25">
        <v>943874.34600000014</v>
      </c>
      <c r="AQ30" s="25">
        <v>1017418.356709021</v>
      </c>
      <c r="AR30" s="26">
        <v>1166834.0730492526</v>
      </c>
      <c r="AS30" s="29">
        <v>363971.27000000014</v>
      </c>
      <c r="AT30" s="25">
        <v>392503.08399999997</v>
      </c>
      <c r="AU30" s="25">
        <v>490868.10800000007</v>
      </c>
      <c r="AV30" s="25">
        <v>581307.60000000009</v>
      </c>
      <c r="AW30" s="25">
        <v>654907.59768491914</v>
      </c>
      <c r="AX30" s="26">
        <v>768024.77849805739</v>
      </c>
      <c r="AY30" s="29">
        <v>24983.094000000012</v>
      </c>
      <c r="AZ30" s="25">
        <v>32837.396000000008</v>
      </c>
      <c r="BA30" s="25">
        <v>49319.534000000014</v>
      </c>
      <c r="BB30" s="25">
        <v>62369.700000000012</v>
      </c>
      <c r="BC30" s="25">
        <v>81353.168686481571</v>
      </c>
      <c r="BD30" s="26">
        <v>104984.96523366639</v>
      </c>
      <c r="BE30" s="29">
        <v>118719.47500000001</v>
      </c>
      <c r="BF30" s="25">
        <v>130349.18799999999</v>
      </c>
      <c r="BG30" s="25">
        <v>144190.27300000004</v>
      </c>
      <c r="BH30" s="25">
        <v>158640.59999999998</v>
      </c>
      <c r="BI30" s="25">
        <v>173601.21574059862</v>
      </c>
      <c r="BJ30" s="26">
        <v>207385.58003625835</v>
      </c>
      <c r="BK30" s="29">
        <v>117620.21500000003</v>
      </c>
      <c r="BL30" s="25">
        <v>120508.72400000003</v>
      </c>
      <c r="BM30" s="25">
        <v>148479.72500000001</v>
      </c>
      <c r="BN30" s="25">
        <v>195874.54800000004</v>
      </c>
      <c r="BO30" s="25">
        <v>217820.12416546396</v>
      </c>
      <c r="BP30" s="26">
        <v>254250.43997019192</v>
      </c>
      <c r="BQ30" s="29">
        <v>29170.207999999988</v>
      </c>
      <c r="BR30" s="25">
        <v>27453.124000000011</v>
      </c>
      <c r="BS30" s="25">
        <v>22024.643999999993</v>
      </c>
      <c r="BT30" s="25">
        <v>30307.545000000006</v>
      </c>
      <c r="BU30" s="25">
        <v>37390.660439555708</v>
      </c>
      <c r="BV30" s="26">
        <v>46384.174888125868</v>
      </c>
      <c r="BW30" s="29">
        <v>39622.799999999996</v>
      </c>
      <c r="BX30" s="25">
        <v>44280.000000000007</v>
      </c>
      <c r="BY30" s="25">
        <v>51894.5</v>
      </c>
      <c r="BZ30" s="25">
        <v>65186.900000000009</v>
      </c>
      <c r="CA30" s="25">
        <v>79721.911726750026</v>
      </c>
      <c r="CB30" s="26">
        <v>97009.670490731951</v>
      </c>
      <c r="CC30" s="29">
        <f t="shared" ca="1" si="120"/>
        <v>1643678.8343230006</v>
      </c>
      <c r="CD30" s="25">
        <f t="shared" ca="1" si="120"/>
        <v>1788676.9217999999</v>
      </c>
      <c r="CE30" s="25">
        <f t="shared" ca="1" si="120"/>
        <v>2087374.8469999998</v>
      </c>
      <c r="CF30" s="25">
        <f t="shared" ca="1" si="120"/>
        <v>2573732.1420000005</v>
      </c>
      <c r="CG30" s="25">
        <f t="shared" ca="1" si="120"/>
        <v>2890827.7345049842</v>
      </c>
      <c r="CH30" s="26">
        <f t="shared" ca="1" si="120"/>
        <v>3384923.1612990992</v>
      </c>
    </row>
    <row r="31" spans="1:86">
      <c r="A31" s="15"/>
      <c r="B31" s="42" t="s">
        <v>35</v>
      </c>
      <c r="C31" s="85"/>
      <c r="D31" s="86">
        <f t="shared" ref="D31" si="121">IF(AND(C30&lt;0,D30&gt;0),"LP",IF(AND(C30&gt;0,D30&lt;0),"PL",IF(OR(C30&lt;0,D30&lt;0),"Loss",IF(ISERROR((+D30/C30-1)*100),"NA",(+D30/C30-1)*100))))</f>
        <v>-14.704509863299343</v>
      </c>
      <c r="E31" s="86">
        <f t="shared" ref="E31" si="122">IF(AND(D30&lt;0,E30&gt;0),"LP",IF(AND(D30&gt;0,E30&lt;0),"PL",IF(OR(D30&lt;0,E30&lt;0),"Loss",IF(ISERROR((+E30/D30-1)*100),"NA",(+E30/D30-1)*100))))</f>
        <v>11.263166135798187</v>
      </c>
      <c r="F31" s="86">
        <f t="shared" ref="F31" si="123">IF(AND(E30&lt;0,F30&gt;0),"LP",IF(AND(E30&gt;0,F30&lt;0),"PL",IF(OR(E30&lt;0,F30&lt;0),"Loss",IF(ISERROR((+F30/E30-1)*100),"NA",(+F30/E30-1)*100))))</f>
        <v>20.73294055161432</v>
      </c>
      <c r="G31" s="86">
        <f t="shared" ref="G31" si="124">IF(AND(F30&lt;0,G30&gt;0),"LP",IF(AND(F30&gt;0,G30&lt;0),"PL",IF(OR(F30&lt;0,G30&lt;0),"Loss",IF(ISERROR((+G30/F30-1)*100),"NA",(+G30/F30-1)*100))))</f>
        <v>64.930553825148721</v>
      </c>
      <c r="H31" s="87">
        <f t="shared" ref="H31" si="125">IF(AND(G30&lt;0,H30&gt;0),"LP",IF(AND(G30&gt;0,H30&lt;0),"PL",IF(OR(G30&lt;0,H30&lt;0),"Loss",IF(ISERROR((+H30/G30-1)*100),"NA",(+H30/G30-1)*100))))</f>
        <v>27.520069341633977</v>
      </c>
      <c r="I31" s="85"/>
      <c r="J31" s="86">
        <f t="shared" ref="J31" si="126">IF(AND(I30&lt;0,J30&gt;0),"LP",IF(AND(I30&gt;0,J30&lt;0),"PL",IF(OR(I30&lt;0,J30&lt;0),"Loss",IF(ISERROR((+J30/I30-1)*100),"NA",(+J30/I30-1)*100))))</f>
        <v>6.9805700133354076</v>
      </c>
      <c r="K31" s="86">
        <f t="shared" ref="K31" si="127">IF(AND(J30&lt;0,K30&gt;0),"LP",IF(AND(J30&gt;0,K30&lt;0),"PL",IF(OR(J30&lt;0,K30&lt;0),"Loss",IF(ISERROR((+K30/J30-1)*100),"NA",(+K30/J30-1)*100))))</f>
        <v>28.473360134580815</v>
      </c>
      <c r="L31" s="86">
        <f t="shared" ref="L31" si="128">IF(AND(K30&lt;0,L30&gt;0),"LP",IF(AND(K30&gt;0,L30&lt;0),"PL",IF(OR(K30&lt;0,L30&lt;0),"Loss",IF(ISERROR((+L30/K30-1)*100),"NA",(+L30/K30-1)*100))))</f>
        <v>16.787671485328538</v>
      </c>
      <c r="M31" s="86">
        <f t="shared" ref="M31" si="129">IF(AND(L30&lt;0,M30&gt;0),"LP",IF(AND(L30&gt;0,M30&lt;0),"PL",IF(OR(L30&lt;0,M30&lt;0),"Loss",IF(ISERROR((+M30/L30-1)*100),"NA",(+M30/L30-1)*100))))</f>
        <v>12.821693509430276</v>
      </c>
      <c r="N31" s="87">
        <f t="shared" ref="N31" si="130">IF(AND(M30&lt;0,N30&gt;0),"LP",IF(AND(M30&gt;0,N30&lt;0),"PL",IF(OR(M30&lt;0,N30&lt;0),"Loss",IF(ISERROR((+N30/M30-1)*100),"NA",(+N30/M30-1)*100))))</f>
        <v>16.235914535769492</v>
      </c>
      <c r="O31" s="85"/>
      <c r="P31" s="86">
        <f t="shared" ref="P31" si="131">IF(AND(O30&lt;0,P30&gt;0),"LP",IF(AND(O30&gt;0,P30&lt;0),"PL",IF(OR(O30&lt;0,P30&lt;0),"Loss",IF(ISERROR((+P30/O30-1)*100),"NA",(+P30/O30-1)*100))))</f>
        <v>18.388681627355542</v>
      </c>
      <c r="Q31" s="86">
        <f t="shared" ref="Q31" si="132">IF(AND(P30&lt;0,Q30&gt;0),"LP",IF(AND(P30&gt;0,Q30&lt;0),"PL",IF(OR(P30&lt;0,Q30&lt;0),"Loss",IF(ISERROR((+Q30/P30-1)*100),"NA",(+Q30/P30-1)*100))))</f>
        <v>-11.506396751392833</v>
      </c>
      <c r="R31" s="86">
        <f t="shared" ref="R31" si="133">IF(AND(Q30&lt;0,R30&gt;0),"LP",IF(AND(Q30&gt;0,R30&lt;0),"PL",IF(OR(Q30&lt;0,R30&lt;0),"Loss",IF(ISERROR((+R30/Q30-1)*100),"NA",(+R30/Q30-1)*100))))</f>
        <v>-6.3723188371973327</v>
      </c>
      <c r="S31" s="86">
        <f t="shared" ref="S31" si="134">IF(AND(R30&lt;0,S30&gt;0),"LP",IF(AND(R30&gt;0,S30&lt;0),"PL",IF(OR(R30&lt;0,S30&lt;0),"Loss",IF(ISERROR((+S30/R30-1)*100),"NA",(+S30/R30-1)*100))))</f>
        <v>22.341546221477682</v>
      </c>
      <c r="T31" s="87">
        <f t="shared" ref="T31" si="135">IF(AND(S30&lt;0,T30&gt;0),"LP",IF(AND(S30&gt;0,T30&lt;0),"PL",IF(OR(S30&lt;0,T30&lt;0),"Loss",IF(ISERROR((+T30/S30-1)*100),"NA",(+T30/S30-1)*100))))</f>
        <v>12.733955116034966</v>
      </c>
      <c r="U31" s="85"/>
      <c r="V31" s="86">
        <f t="shared" ref="V31:Z31" si="136">IF(AND(U30&lt;0,V30&gt;0),"LP",IF(AND(U30&gt;0,V30&lt;0),"PL",IF(OR(U30&lt;0,V30&lt;0),"Loss",IF(ISERROR((+V30/U30-1)*100),"NA",(+V30/U30-1)*100))))</f>
        <v>-10.029119829311139</v>
      </c>
      <c r="W31" s="86">
        <f t="shared" si="136"/>
        <v>-1.2856872731050961</v>
      </c>
      <c r="X31" s="86">
        <f t="shared" si="136"/>
        <v>9.8768124894818001</v>
      </c>
      <c r="Y31" s="86">
        <f t="shared" si="136"/>
        <v>16.722346048382562</v>
      </c>
      <c r="Z31" s="87">
        <f t="shared" si="136"/>
        <v>29.853425605452276</v>
      </c>
      <c r="AA31" s="85"/>
      <c r="AB31" s="86">
        <f t="shared" ref="AB31" si="137">IF(AND(AA30&lt;0,AB30&gt;0),"LP",IF(AND(AA30&gt;0,AB30&lt;0),"PL",IF(OR(AA30&lt;0,AB30&lt;0),"Loss",IF(ISERROR((+AB30/AA30-1)*100),"NA",(+AB30/AA30-1)*100))))</f>
        <v>-1.6512209075167816</v>
      </c>
      <c r="AC31" s="86">
        <f t="shared" ref="AC31" si="138">IF(AND(AB30&lt;0,AC30&gt;0),"LP",IF(AND(AB30&gt;0,AC30&lt;0),"PL",IF(OR(AB30&lt;0,AC30&lt;0),"Loss",IF(ISERROR((+AC30/AB30-1)*100),"NA",(+AC30/AB30-1)*100))))</f>
        <v>34.870552323771079</v>
      </c>
      <c r="AD31" s="86">
        <f t="shared" ref="AD31" si="139">IF(AND(AC30&lt;0,AD30&gt;0),"LP",IF(AND(AC30&gt;0,AD30&lt;0),"PL",IF(OR(AC30&lt;0,AD30&lt;0),"Loss",IF(ISERROR((+AD30/AC30-1)*100),"NA",(+AD30/AC30-1)*100))))</f>
        <v>17.122862966960216</v>
      </c>
      <c r="AE31" s="86">
        <f t="shared" ref="AE31" si="140">IF(AND(AD30&lt;0,AE30&gt;0),"LP",IF(AND(AD30&gt;0,AE30&lt;0),"PL",IF(OR(AD30&lt;0,AE30&lt;0),"Loss",IF(ISERROR((+AE30/AD30-1)*100),"NA",(+AE30/AD30-1)*100))))</f>
        <v>8.6076697837557994</v>
      </c>
      <c r="AF31" s="87">
        <f t="shared" ref="AF31" si="141">IF(AND(AE30&lt;0,AF30&gt;0),"LP",IF(AND(AE30&gt;0,AF30&lt;0),"PL",IF(OR(AE30&lt;0,AF30&lt;0),"Loss",IF(ISERROR((+AF30/AE30-1)*100),"NA",(+AF30/AE30-1)*100))))</f>
        <v>28.317784622117493</v>
      </c>
      <c r="AG31" s="85"/>
      <c r="AH31" s="86">
        <f t="shared" ref="AH31:AL31" si="142">IF(AND(AG30&lt;0,AH30&gt;0),"LP",IF(AND(AG30&gt;0,AH30&lt;0),"PL",IF(OR(AG30&lt;0,AH30&lt;0),"Loss",IF(ISERROR((+AH30/AG30-1)*100),"NA",(+AH30/AG30-1)*100))))</f>
        <v>-1.1271609724601839</v>
      </c>
      <c r="AI31" s="86">
        <f t="shared" si="142"/>
        <v>27.58334511755227</v>
      </c>
      <c r="AJ31" s="86">
        <f t="shared" si="142"/>
        <v>7.9277735245441905</v>
      </c>
      <c r="AK31" s="86">
        <f t="shared" si="142"/>
        <v>22.32047896544529</v>
      </c>
      <c r="AL31" s="87">
        <f t="shared" si="142"/>
        <v>23.34391394955151</v>
      </c>
      <c r="AM31" s="85"/>
      <c r="AN31" s="86">
        <f t="shared" ref="AN31" si="143">IF(AND(AM30&lt;0,AN30&gt;0),"LP",IF(AND(AM30&gt;0,AN30&lt;0),"PL",IF(OR(AM30&lt;0,AN30&lt;0),"Loss",IF(ISERROR((+AN30/AM30-1)*100),"NA",(+AN30/AM30-1)*100))))</f>
        <v>11.707212996998862</v>
      </c>
      <c r="AO31" s="86">
        <f t="shared" ref="AO31" si="144">IF(AND(AN30&lt;0,AO30&gt;0),"LP",IF(AND(AN30&gt;0,AO30&lt;0),"PL",IF(OR(AN30&lt;0,AO30&lt;0),"Loss",IF(ISERROR((+AO30/AN30-1)*100),"NA",(+AO30/AN30-1)*100))))</f>
        <v>9.8750414239486837</v>
      </c>
      <c r="AP31" s="86">
        <f t="shared" ref="AP31" si="145">IF(AND(AO30&lt;0,AP30&gt;0),"LP",IF(AND(AO30&gt;0,AP30&lt;0),"PL",IF(OR(AO30&lt;0,AP30&lt;0),"Loss",IF(ISERROR((+AP30/AO30-1)*100),"NA",(+AP30/AO30-1)*100))))</f>
        <v>34.063604647317192</v>
      </c>
      <c r="AQ31" s="86">
        <f t="shared" ref="AQ31" si="146">IF(AND(AP30&lt;0,AQ30&gt;0),"LP",IF(AND(AP30&gt;0,AQ30&lt;0),"PL",IF(OR(AP30&lt;0,AQ30&lt;0),"Loss",IF(ISERROR((+AQ30/AP30-1)*100),"NA",(+AQ30/AP30-1)*100))))</f>
        <v>7.7917162406934359</v>
      </c>
      <c r="AR31" s="87">
        <f t="shared" ref="AR31" si="147">IF(AND(AQ30&lt;0,AR30&gt;0),"LP",IF(AND(AQ30&gt;0,AR30&lt;0),"PL",IF(OR(AQ30&lt;0,AR30&lt;0),"Loss",IF(ISERROR((+AR30/AQ30-1)*100),"NA",(+AR30/AQ30-1)*100))))</f>
        <v>14.685769659546665</v>
      </c>
      <c r="AS31" s="85"/>
      <c r="AT31" s="86">
        <f t="shared" ref="AT31" si="148">IF(AND(AS30&lt;0,AT30&gt;0),"LP",IF(AND(AS30&gt;0,AT30&lt;0),"PL",IF(OR(AS30&lt;0,AT30&lt;0),"Loss",IF(ISERROR((+AT30/AS30-1)*100),"NA",(+AT30/AS30-1)*100))))</f>
        <v>7.8390291629336195</v>
      </c>
      <c r="AU31" s="86">
        <f t="shared" ref="AU31" si="149">IF(AND(AT30&lt;0,AU30&gt;0),"LP",IF(AND(AT30&gt;0,AU30&lt;0),"PL",IF(OR(AT30&lt;0,AU30&lt;0),"Loss",IF(ISERROR((+AU30/AT30-1)*100),"NA",(+AU30/AT30-1)*100))))</f>
        <v>25.060955699395237</v>
      </c>
      <c r="AV31" s="86">
        <f t="shared" ref="AV31" si="150">IF(AND(AU30&lt;0,AV30&gt;0),"LP",IF(AND(AU30&gt;0,AV30&lt;0),"PL",IF(OR(AU30&lt;0,AV30&lt;0),"Loss",IF(ISERROR((+AV30/AU30-1)*100),"NA",(+AV30/AU30-1)*100))))</f>
        <v>18.424397618433176</v>
      </c>
      <c r="AW31" s="86">
        <f t="shared" ref="AW31" si="151">IF(AND(AV30&lt;0,AW30&gt;0),"LP",IF(AND(AV30&gt;0,AW30&lt;0),"PL",IF(OR(AV30&lt;0,AW30&lt;0),"Loss",IF(ISERROR((+AW30/AV30-1)*100),"NA",(+AW30/AV30-1)*100))))</f>
        <v>12.661110517894315</v>
      </c>
      <c r="AX31" s="87">
        <f t="shared" ref="AX31" si="152">IF(AND(AW30&lt;0,AX30&gt;0),"LP",IF(AND(AW30&gt;0,AX30&lt;0),"PL",IF(OR(AW30&lt;0,AX30&lt;0),"Loss",IF(ISERROR((+AX30/AW30-1)*100),"NA",(+AX30/AW30-1)*100))))</f>
        <v>17.272235230283538</v>
      </c>
      <c r="AY31" s="85"/>
      <c r="AZ31" s="86">
        <f t="shared" ref="AZ31" si="153">IF(AND(AY30&lt;0,AZ30&gt;0),"LP",IF(AND(AY30&gt;0,AZ30&lt;0),"PL",IF(OR(AY30&lt;0,AZ30&lt;0),"Loss",IF(ISERROR((+AZ30/AY30-1)*100),"NA",(+AZ30/AY30-1)*100))))</f>
        <v>31.438467949566174</v>
      </c>
      <c r="BA31" s="86">
        <f t="shared" ref="BA31" si="154">IF(AND(AZ30&lt;0,BA30&gt;0),"LP",IF(AND(AZ30&gt;0,BA30&lt;0),"PL",IF(OR(AZ30&lt;0,BA30&lt;0),"Loss",IF(ISERROR((+BA30/AZ30-1)*100),"NA",(+BA30/AZ30-1)*100))))</f>
        <v>50.193194369005397</v>
      </c>
      <c r="BB31" s="86">
        <f t="shared" ref="BB31" si="155">IF(AND(BA30&lt;0,BB30&gt;0),"LP",IF(AND(BA30&gt;0,BB30&lt;0),"PL",IF(OR(BA30&lt;0,BB30&lt;0),"Loss",IF(ISERROR((+BB30/BA30-1)*100),"NA",(+BB30/BA30-1)*100))))</f>
        <v>26.460440603514201</v>
      </c>
      <c r="BC31" s="86">
        <f t="shared" ref="BC31" si="156">IF(AND(BB30&lt;0,BC30&gt;0),"LP",IF(AND(BB30&gt;0,BC30&lt;0),"PL",IF(OR(BB30&lt;0,BC30&lt;0),"Loss",IF(ISERROR((+BC30/BB30-1)*100),"NA",(+BC30/BB30-1)*100))))</f>
        <v>30.437004966324288</v>
      </c>
      <c r="BD31" s="87">
        <f t="shared" ref="BD31" si="157">IF(AND(BC30&lt;0,BD30&gt;0),"LP",IF(AND(BC30&gt;0,BD30&lt;0),"PL",IF(OR(BC30&lt;0,BD30&lt;0),"Loss",IF(ISERROR((+BD30/BC30-1)*100),"NA",(+BD30/BC30-1)*100))))</f>
        <v>29.048403312054027</v>
      </c>
      <c r="BE31" s="85"/>
      <c r="BF31" s="86">
        <f t="shared" ref="BF31:BJ31" si="158">IF(AND(BE30&lt;0,BF30&gt;0),"LP",IF(AND(BE30&gt;0,BF30&lt;0),"PL",IF(OR(BE30&lt;0,BF30&lt;0),"Loss",IF(ISERROR((+BF30/BE30-1)*100),"NA",(+BF30/BE30-1)*100))))</f>
        <v>9.7959606037678171</v>
      </c>
      <c r="BG31" s="86">
        <f t="shared" si="158"/>
        <v>10.618466606788557</v>
      </c>
      <c r="BH31" s="86">
        <f t="shared" si="158"/>
        <v>10.021707220153431</v>
      </c>
      <c r="BI31" s="86">
        <f t="shared" si="158"/>
        <v>9.4305087982512923</v>
      </c>
      <c r="BJ31" s="87">
        <f t="shared" si="158"/>
        <v>19.460903053894274</v>
      </c>
      <c r="BK31" s="85"/>
      <c r="BL31" s="86">
        <f t="shared" ref="BL31:BP31" si="159">IF(AND(BK30&lt;0,BL30&gt;0),"LP",IF(AND(BK30&gt;0,BL30&lt;0),"PL",IF(OR(BK30&lt;0,BL30&lt;0),"Loss",IF(ISERROR((+BL30/BK30-1)*100),"NA",(+BL30/BK30-1)*100))))</f>
        <v>2.4557929944270196</v>
      </c>
      <c r="BM31" s="86">
        <f t="shared" si="159"/>
        <v>23.210768541537274</v>
      </c>
      <c r="BN31" s="86">
        <f t="shared" si="159"/>
        <v>31.920063833631175</v>
      </c>
      <c r="BO31" s="86">
        <f t="shared" si="159"/>
        <v>11.203893711327883</v>
      </c>
      <c r="BP31" s="87">
        <f t="shared" si="159"/>
        <v>16.724954108030076</v>
      </c>
      <c r="BQ31" s="85"/>
      <c r="BR31" s="86">
        <f t="shared" ref="BR31" si="160">IF(AND(BQ30&lt;0,BR30&gt;0),"LP",IF(AND(BQ30&gt;0,BR30&lt;0),"PL",IF(OR(BQ30&lt;0,BR30&lt;0),"Loss",IF(ISERROR((+BR30/BQ30-1)*100),"NA",(+BR30/BQ30-1)*100))))</f>
        <v>-5.8864304292927105</v>
      </c>
      <c r="BS31" s="86">
        <f t="shared" ref="BS31" si="161">IF(AND(BR30&lt;0,BS30&gt;0),"LP",IF(AND(BR30&gt;0,BS30&lt;0),"PL",IF(OR(BR30&lt;0,BS30&lt;0),"Loss",IF(ISERROR((+BS30/BR30-1)*100),"NA",(+BS30/BR30-1)*100))))</f>
        <v>-19.773633048100525</v>
      </c>
      <c r="BT31" s="86">
        <f t="shared" ref="BT31" si="162">IF(AND(BS30&lt;0,BT30&gt;0),"LP",IF(AND(BS30&gt;0,BT30&lt;0),"PL",IF(OR(BS30&lt;0,BT30&lt;0),"Loss",IF(ISERROR((+BT30/BS30-1)*100),"NA",(+BT30/BS30-1)*100))))</f>
        <v>37.607422848696295</v>
      </c>
      <c r="BU31" s="86">
        <f t="shared" ref="BU31" si="163">IF(AND(BT30&lt;0,BU30&gt;0),"LP",IF(AND(BT30&gt;0,BU30&lt;0),"PL",IF(OR(BT30&lt;0,BU30&lt;0),"Loss",IF(ISERROR((+BU30/BT30-1)*100),"NA",(+BU30/BT30-1)*100))))</f>
        <v>23.37079905203705</v>
      </c>
      <c r="BV31" s="87">
        <f t="shared" ref="BV31" si="164">IF(AND(BU30&lt;0,BV30&gt;0),"LP",IF(AND(BU30&gt;0,BV30&lt;0),"PL",IF(OR(BU30&lt;0,BV30&lt;0),"Loss",IF(ISERROR((+BV30/BU30-1)*100),"NA",(+BV30/BU30-1)*100))))</f>
        <v>24.052836571605173</v>
      </c>
      <c r="BW31" s="85"/>
      <c r="BX31" s="86">
        <f t="shared" ref="BX31:CB31" si="165">IF(AND(BW30&lt;0,BX30&gt;0),"LP",IF(AND(BW30&gt;0,BX30&lt;0),"PL",IF(OR(BW30&lt;0,BX30&lt;0),"Loss",IF(ISERROR((+BX30/BW30-1)*100),"NA",(+BX30/BW30-1)*100))))</f>
        <v>11.753838698930942</v>
      </c>
      <c r="BY31" s="86">
        <f t="shared" si="165"/>
        <v>17.196251129177931</v>
      </c>
      <c r="BZ31" s="86">
        <f t="shared" si="165"/>
        <v>25.614275115860075</v>
      </c>
      <c r="CA31" s="86">
        <f t="shared" si="165"/>
        <v>22.297442778763866</v>
      </c>
      <c r="CB31" s="87">
        <f t="shared" si="165"/>
        <v>21.685078028781348</v>
      </c>
      <c r="CC31" s="85"/>
      <c r="CD31" s="86">
        <f t="shared" ref="CD31" ca="1" si="166">IF(AND(CC30&lt;0,CD30&gt;0),"LP",IF(AND(CC30&gt;0,CD30&lt;0),"PL",IF(OR(CC30&lt;0,CD30&lt;0),"Loss",IF(ISERROR((+CD30/CC30-1)*100),"NA",(+CD30/CC30-1)*100))))</f>
        <v>8.8215583512530458</v>
      </c>
      <c r="CE31" s="86">
        <f t="shared" ref="CE31" ca="1" si="167">IF(AND(CD30&lt;0,CE30&gt;0),"LP",IF(AND(CD30&gt;0,CE30&lt;0),"PL",IF(OR(CD30&lt;0,CE30&lt;0),"Loss",IF(ISERROR((+CE30/CD30-1)*100),"NA",(+CE30/CD30-1)*100))))</f>
        <v>16.699378270023814</v>
      </c>
      <c r="CF31" s="86">
        <f t="shared" ref="CF31" ca="1" si="168">IF(AND(CE30&lt;0,CF30&gt;0),"LP",IF(AND(CE30&gt;0,CF30&lt;0),"PL",IF(OR(CE30&lt;0,CF30&lt;0),"Loss",IF(ISERROR((+CF30/CE30-1)*100),"NA",(+CF30/CE30-1)*100))))</f>
        <v>23.299949968210033</v>
      </c>
      <c r="CG31" s="86">
        <f t="shared" ref="CG31" ca="1" si="169">IF(AND(CF30&lt;0,CG30&gt;0),"LP",IF(AND(CF30&gt;0,CG30&lt;0),"PL",IF(OR(CF30&lt;0,CG30&lt;0),"Loss",IF(ISERROR((+CG30/CF30-1)*100),"NA",(+CG30/CF30-1)*100))))</f>
        <v>12.320458191060023</v>
      </c>
      <c r="CH31" s="87">
        <f t="shared" ref="CH31" ca="1" si="170">IF(AND(CG30&lt;0,CH30&gt;0),"LP",IF(AND(CG30&gt;0,CH30&lt;0),"PL",IF(OR(CG30&lt;0,CH30&lt;0),"Loss",IF(ISERROR((+CH30/CG30-1)*100),"NA",(+CH30/CG30-1)*100))))</f>
        <v>17.091832242253012</v>
      </c>
    </row>
    <row r="32" spans="1:86">
      <c r="A32" s="15"/>
      <c r="B32" s="24" t="s">
        <v>50</v>
      </c>
      <c r="C32" s="29">
        <v>21279.491999999998</v>
      </c>
      <c r="D32" s="25">
        <v>18150.447000000004</v>
      </c>
      <c r="E32" s="25">
        <v>20194.762000000002</v>
      </c>
      <c r="F32" s="25">
        <v>24381.730000000003</v>
      </c>
      <c r="G32" s="25">
        <v>40212.922321152437</v>
      </c>
      <c r="H32" s="26">
        <v>51279.546428230999</v>
      </c>
      <c r="I32" s="29">
        <v>231275.71200000003</v>
      </c>
      <c r="J32" s="25">
        <v>247420.07500000001</v>
      </c>
      <c r="K32" s="25">
        <v>317868.88399999996</v>
      </c>
      <c r="L32" s="25">
        <v>371231.66800000001</v>
      </c>
      <c r="M32" s="25">
        <v>418829.85468090576</v>
      </c>
      <c r="N32" s="26">
        <v>486830.71193718514</v>
      </c>
      <c r="O32" s="29">
        <v>67687.243323000032</v>
      </c>
      <c r="P32" s="25">
        <v>80134.034999999974</v>
      </c>
      <c r="Q32" s="25">
        <v>70913.494999999981</v>
      </c>
      <c r="R32" s="25">
        <v>66394.660999999993</v>
      </c>
      <c r="S32" s="25">
        <v>81228.254875908402</v>
      </c>
      <c r="T32" s="26">
        <v>91571.824393345058</v>
      </c>
      <c r="U32" s="29">
        <v>8858.2249999999967</v>
      </c>
      <c r="V32" s="25">
        <v>7969.8230000000003</v>
      </c>
      <c r="W32" s="25">
        <v>7867.3559999999979</v>
      </c>
      <c r="X32" s="25">
        <v>8644.3999999999942</v>
      </c>
      <c r="Y32" s="25">
        <v>10089.946481806375</v>
      </c>
      <c r="Z32" s="26">
        <v>13102.14114838239</v>
      </c>
      <c r="AA32" s="29">
        <v>8865.8640000000014</v>
      </c>
      <c r="AB32" s="25">
        <v>8719.4689999999973</v>
      </c>
      <c r="AC32" s="25">
        <v>11759.995999999996</v>
      </c>
      <c r="AD32" s="25">
        <v>13773.643999999997</v>
      </c>
      <c r="AE32" s="25">
        <v>14959.233792710089</v>
      </c>
      <c r="AF32" s="26">
        <v>19195.357399248751</v>
      </c>
      <c r="AG32" s="29">
        <v>38006.905000000006</v>
      </c>
      <c r="AH32" s="25">
        <v>37578.505999999987</v>
      </c>
      <c r="AI32" s="25">
        <v>47943.915000000066</v>
      </c>
      <c r="AJ32" s="25">
        <v>51744.800000000047</v>
      </c>
      <c r="AK32" s="25">
        <v>63294.487199711788</v>
      </c>
      <c r="AL32" s="26">
        <v>78069.897826422399</v>
      </c>
      <c r="AM32" s="29">
        <v>573618.33099999989</v>
      </c>
      <c r="AN32" s="25">
        <v>640773.05079999985</v>
      </c>
      <c r="AO32" s="25">
        <v>704049.65499999956</v>
      </c>
      <c r="AP32" s="25">
        <v>943874.34600000014</v>
      </c>
      <c r="AQ32" s="25">
        <v>1017418.356709021</v>
      </c>
      <c r="AR32" s="26">
        <v>1166834.0730492526</v>
      </c>
      <c r="AS32" s="29">
        <v>363971.27000000014</v>
      </c>
      <c r="AT32" s="25">
        <v>392503.08399999997</v>
      </c>
      <c r="AU32" s="25">
        <v>490868.10800000007</v>
      </c>
      <c r="AV32" s="25">
        <v>581307.60000000009</v>
      </c>
      <c r="AW32" s="25">
        <v>654907.59768491914</v>
      </c>
      <c r="AX32" s="26">
        <v>768024.77849805739</v>
      </c>
      <c r="AY32" s="29">
        <v>24983.094000000012</v>
      </c>
      <c r="AZ32" s="25">
        <v>32837.396000000008</v>
      </c>
      <c r="BA32" s="25">
        <v>49319.534000000014</v>
      </c>
      <c r="BB32" s="25">
        <v>62369.700000000012</v>
      </c>
      <c r="BC32" s="25">
        <v>81353.168686481571</v>
      </c>
      <c r="BD32" s="26">
        <v>104984.96523366639</v>
      </c>
      <c r="BE32" s="29">
        <v>118719.47500000001</v>
      </c>
      <c r="BF32" s="25">
        <v>130349.18799999999</v>
      </c>
      <c r="BG32" s="25">
        <v>144190.27300000004</v>
      </c>
      <c r="BH32" s="25">
        <v>158640.59999999998</v>
      </c>
      <c r="BI32" s="25">
        <v>173601.21574059862</v>
      </c>
      <c r="BJ32" s="26">
        <v>207385.58003625835</v>
      </c>
      <c r="BK32" s="29">
        <v>117620.21500000003</v>
      </c>
      <c r="BL32" s="25">
        <v>120508.72400000003</v>
      </c>
      <c r="BM32" s="25">
        <v>148479.72500000001</v>
      </c>
      <c r="BN32" s="25">
        <v>195874.54800000004</v>
      </c>
      <c r="BO32" s="25">
        <v>217820.12416546396</v>
      </c>
      <c r="BP32" s="26">
        <v>254250.43997019192</v>
      </c>
      <c r="BQ32" s="29">
        <v>29170.207999999988</v>
      </c>
      <c r="BR32" s="25">
        <v>27453.124000000011</v>
      </c>
      <c r="BS32" s="25">
        <v>22024.643999999993</v>
      </c>
      <c r="BT32" s="25">
        <v>30307.545000000006</v>
      </c>
      <c r="BU32" s="25">
        <v>37390.660439555708</v>
      </c>
      <c r="BV32" s="26">
        <v>46384.174888125868</v>
      </c>
      <c r="BW32" s="29">
        <v>39622.799999999996</v>
      </c>
      <c r="BX32" s="25">
        <v>44280.000000000007</v>
      </c>
      <c r="BY32" s="25">
        <v>51894.5</v>
      </c>
      <c r="BZ32" s="25">
        <v>65186.900000000009</v>
      </c>
      <c r="CA32" s="25">
        <v>79721.911726750026</v>
      </c>
      <c r="CB32" s="26">
        <v>97009.670490731951</v>
      </c>
      <c r="CC32" s="29">
        <f t="shared" ref="CC32:CH32" ca="1" si="171">SUMIF($B$8:$CB$62,CC$8,$B32:$CB32)</f>
        <v>1643678.8343230006</v>
      </c>
      <c r="CD32" s="25">
        <f t="shared" ca="1" si="171"/>
        <v>1788676.9217999999</v>
      </c>
      <c r="CE32" s="25">
        <f t="shared" ca="1" si="171"/>
        <v>2087374.8469999998</v>
      </c>
      <c r="CF32" s="25">
        <f t="shared" ca="1" si="171"/>
        <v>2573732.1420000005</v>
      </c>
      <c r="CG32" s="25">
        <f t="shared" ca="1" si="171"/>
        <v>2890827.7345049842</v>
      </c>
      <c r="CH32" s="26">
        <f t="shared" ca="1" si="171"/>
        <v>3384923.1612990992</v>
      </c>
    </row>
    <row r="33" spans="1:86">
      <c r="A33" s="17"/>
      <c r="B33" s="42" t="s">
        <v>35</v>
      </c>
      <c r="C33" s="85"/>
      <c r="D33" s="86">
        <f t="shared" ref="D33" si="172">IF(AND(C32&lt;0,D32&gt;0),"LP",IF(AND(C32&gt;0,D32&lt;0),"PL",IF(OR(C32&lt;0,D32&lt;0),"Loss",IF(ISERROR((+D32/C32-1)*100),"NA",(+D32/C32-1)*100))))</f>
        <v>-14.704509863299343</v>
      </c>
      <c r="E33" s="86">
        <f t="shared" ref="E33" si="173">IF(AND(D32&lt;0,E32&gt;0),"LP",IF(AND(D32&gt;0,E32&lt;0),"PL",IF(OR(D32&lt;0,E32&lt;0),"Loss",IF(ISERROR((+E32/D32-1)*100),"NA",(+E32/D32-1)*100))))</f>
        <v>11.263166135798187</v>
      </c>
      <c r="F33" s="86">
        <f t="shared" ref="F33" si="174">IF(AND(E32&lt;0,F32&gt;0),"LP",IF(AND(E32&gt;0,F32&lt;0),"PL",IF(OR(E32&lt;0,F32&lt;0),"Loss",IF(ISERROR((+F32/E32-1)*100),"NA",(+F32/E32-1)*100))))</f>
        <v>20.73294055161432</v>
      </c>
      <c r="G33" s="86">
        <f t="shared" ref="G33" si="175">IF(AND(F32&lt;0,G32&gt;0),"LP",IF(AND(F32&gt;0,G32&lt;0),"PL",IF(OR(F32&lt;0,G32&lt;0),"Loss",IF(ISERROR((+G32/F32-1)*100),"NA",(+G32/F32-1)*100))))</f>
        <v>64.930553825148721</v>
      </c>
      <c r="H33" s="87">
        <f t="shared" ref="H33" si="176">IF(AND(G32&lt;0,H32&gt;0),"LP",IF(AND(G32&gt;0,H32&lt;0),"PL",IF(OR(G32&lt;0,H32&lt;0),"Loss",IF(ISERROR((+H32/G32-1)*100),"NA",(+H32/G32-1)*100))))</f>
        <v>27.520069341633977</v>
      </c>
      <c r="I33" s="85"/>
      <c r="J33" s="86">
        <f t="shared" ref="J33" si="177">IF(AND(I32&lt;0,J32&gt;0),"LP",IF(AND(I32&gt;0,J32&lt;0),"PL",IF(OR(I32&lt;0,J32&lt;0),"Loss",IF(ISERROR((+J32/I32-1)*100),"NA",(+J32/I32-1)*100))))</f>
        <v>6.9805700133354076</v>
      </c>
      <c r="K33" s="86">
        <f t="shared" ref="K33" si="178">IF(AND(J32&lt;0,K32&gt;0),"LP",IF(AND(J32&gt;0,K32&lt;0),"PL",IF(OR(J32&lt;0,K32&lt;0),"Loss",IF(ISERROR((+K32/J32-1)*100),"NA",(+K32/J32-1)*100))))</f>
        <v>28.473360134580815</v>
      </c>
      <c r="L33" s="86">
        <f t="shared" ref="L33" si="179">IF(AND(K32&lt;0,L32&gt;0),"LP",IF(AND(K32&gt;0,L32&lt;0),"PL",IF(OR(K32&lt;0,L32&lt;0),"Loss",IF(ISERROR((+L32/K32-1)*100),"NA",(+L32/K32-1)*100))))</f>
        <v>16.787671485328538</v>
      </c>
      <c r="M33" s="86">
        <f t="shared" ref="M33" si="180">IF(AND(L32&lt;0,M32&gt;0),"LP",IF(AND(L32&gt;0,M32&lt;0),"PL",IF(OR(L32&lt;0,M32&lt;0),"Loss",IF(ISERROR((+M32/L32-1)*100),"NA",(+M32/L32-1)*100))))</f>
        <v>12.821693509430276</v>
      </c>
      <c r="N33" s="87">
        <f t="shared" ref="N33" si="181">IF(AND(M32&lt;0,N32&gt;0),"LP",IF(AND(M32&gt;0,N32&lt;0),"PL",IF(OR(M32&lt;0,N32&lt;0),"Loss",IF(ISERROR((+N32/M32-1)*100),"NA",(+N32/M32-1)*100))))</f>
        <v>16.235914535769492</v>
      </c>
      <c r="O33" s="85"/>
      <c r="P33" s="86">
        <f t="shared" ref="P33" si="182">IF(AND(O32&lt;0,P32&gt;0),"LP",IF(AND(O32&gt;0,P32&lt;0),"PL",IF(OR(O32&lt;0,P32&lt;0),"Loss",IF(ISERROR((+P32/O32-1)*100),"NA",(+P32/O32-1)*100))))</f>
        <v>18.388681627355542</v>
      </c>
      <c r="Q33" s="86">
        <f t="shared" ref="Q33" si="183">IF(AND(P32&lt;0,Q32&gt;0),"LP",IF(AND(P32&gt;0,Q32&lt;0),"PL",IF(OR(P32&lt;0,Q32&lt;0),"Loss",IF(ISERROR((+Q32/P32-1)*100),"NA",(+Q32/P32-1)*100))))</f>
        <v>-11.506396751392833</v>
      </c>
      <c r="R33" s="86">
        <f t="shared" ref="R33" si="184">IF(AND(Q32&lt;0,R32&gt;0),"LP",IF(AND(Q32&gt;0,R32&lt;0),"PL",IF(OR(Q32&lt;0,R32&lt;0),"Loss",IF(ISERROR((+R32/Q32-1)*100),"NA",(+R32/Q32-1)*100))))</f>
        <v>-6.3723188371973327</v>
      </c>
      <c r="S33" s="86">
        <f t="shared" ref="S33" si="185">IF(AND(R32&lt;0,S32&gt;0),"LP",IF(AND(R32&gt;0,S32&lt;0),"PL",IF(OR(R32&lt;0,S32&lt;0),"Loss",IF(ISERROR((+S32/R32-1)*100),"NA",(+S32/R32-1)*100))))</f>
        <v>22.341546221477682</v>
      </c>
      <c r="T33" s="87">
        <f t="shared" ref="T33" si="186">IF(AND(S32&lt;0,T32&gt;0),"LP",IF(AND(S32&gt;0,T32&lt;0),"PL",IF(OR(S32&lt;0,T32&lt;0),"Loss",IF(ISERROR((+T32/S32-1)*100),"NA",(+T32/S32-1)*100))))</f>
        <v>12.733955116034966</v>
      </c>
      <c r="U33" s="85"/>
      <c r="V33" s="86">
        <f t="shared" ref="V33:Z33" si="187">IF(AND(U32&lt;0,V32&gt;0),"LP",IF(AND(U32&gt;0,V32&lt;0),"PL",IF(OR(U32&lt;0,V32&lt;0),"Loss",IF(ISERROR((+V32/U32-1)*100),"NA",(+V32/U32-1)*100))))</f>
        <v>-10.029119829311139</v>
      </c>
      <c r="W33" s="86">
        <f t="shared" si="187"/>
        <v>-1.2856872731050961</v>
      </c>
      <c r="X33" s="86">
        <f t="shared" si="187"/>
        <v>9.8768124894818001</v>
      </c>
      <c r="Y33" s="86">
        <f t="shared" si="187"/>
        <v>16.722346048382562</v>
      </c>
      <c r="Z33" s="87">
        <f t="shared" si="187"/>
        <v>29.853425605452276</v>
      </c>
      <c r="AA33" s="85"/>
      <c r="AB33" s="86">
        <f t="shared" ref="AB33" si="188">IF(AND(AA32&lt;0,AB32&gt;0),"LP",IF(AND(AA32&gt;0,AB32&lt;0),"PL",IF(OR(AA32&lt;0,AB32&lt;0),"Loss",IF(ISERROR((+AB32/AA32-1)*100),"NA",(+AB32/AA32-1)*100))))</f>
        <v>-1.6512209075167816</v>
      </c>
      <c r="AC33" s="86">
        <f t="shared" ref="AC33" si="189">IF(AND(AB32&lt;0,AC32&gt;0),"LP",IF(AND(AB32&gt;0,AC32&lt;0),"PL",IF(OR(AB32&lt;0,AC32&lt;0),"Loss",IF(ISERROR((+AC32/AB32-1)*100),"NA",(+AC32/AB32-1)*100))))</f>
        <v>34.870552323771079</v>
      </c>
      <c r="AD33" s="86">
        <f t="shared" ref="AD33" si="190">IF(AND(AC32&lt;0,AD32&gt;0),"LP",IF(AND(AC32&gt;0,AD32&lt;0),"PL",IF(OR(AC32&lt;0,AD32&lt;0),"Loss",IF(ISERROR((+AD32/AC32-1)*100),"NA",(+AD32/AC32-1)*100))))</f>
        <v>17.122862966960216</v>
      </c>
      <c r="AE33" s="86">
        <f t="shared" ref="AE33" si="191">IF(AND(AD32&lt;0,AE32&gt;0),"LP",IF(AND(AD32&gt;0,AE32&lt;0),"PL",IF(OR(AD32&lt;0,AE32&lt;0),"Loss",IF(ISERROR((+AE32/AD32-1)*100),"NA",(+AE32/AD32-1)*100))))</f>
        <v>8.6076697837557994</v>
      </c>
      <c r="AF33" s="87">
        <f t="shared" ref="AF33" si="192">IF(AND(AE32&lt;0,AF32&gt;0),"LP",IF(AND(AE32&gt;0,AF32&lt;0),"PL",IF(OR(AE32&lt;0,AF32&lt;0),"Loss",IF(ISERROR((+AF32/AE32-1)*100),"NA",(+AF32/AE32-1)*100))))</f>
        <v>28.317784622117493</v>
      </c>
      <c r="AG33" s="85"/>
      <c r="AH33" s="86">
        <f t="shared" ref="AH33:AL33" si="193">IF(AND(AG32&lt;0,AH32&gt;0),"LP",IF(AND(AG32&gt;0,AH32&lt;0),"PL",IF(OR(AG32&lt;0,AH32&lt;0),"Loss",IF(ISERROR((+AH32/AG32-1)*100),"NA",(+AH32/AG32-1)*100))))</f>
        <v>-1.1271609724601839</v>
      </c>
      <c r="AI33" s="86">
        <f t="shared" si="193"/>
        <v>27.58334511755227</v>
      </c>
      <c r="AJ33" s="86">
        <f t="shared" si="193"/>
        <v>7.9277735245441905</v>
      </c>
      <c r="AK33" s="86">
        <f t="shared" si="193"/>
        <v>22.32047896544529</v>
      </c>
      <c r="AL33" s="87">
        <f t="shared" si="193"/>
        <v>23.34391394955151</v>
      </c>
      <c r="AM33" s="85"/>
      <c r="AN33" s="86">
        <f t="shared" ref="AN33" si="194">IF(AND(AM32&lt;0,AN32&gt;0),"LP",IF(AND(AM32&gt;0,AN32&lt;0),"PL",IF(OR(AM32&lt;0,AN32&lt;0),"Loss",IF(ISERROR((+AN32/AM32-1)*100),"NA",(+AN32/AM32-1)*100))))</f>
        <v>11.707212996998862</v>
      </c>
      <c r="AO33" s="86">
        <f t="shared" ref="AO33" si="195">IF(AND(AN32&lt;0,AO32&gt;0),"LP",IF(AND(AN32&gt;0,AO32&lt;0),"PL",IF(OR(AN32&lt;0,AO32&lt;0),"Loss",IF(ISERROR((+AO32/AN32-1)*100),"NA",(+AO32/AN32-1)*100))))</f>
        <v>9.8750414239486837</v>
      </c>
      <c r="AP33" s="86">
        <f t="shared" ref="AP33" si="196">IF(AND(AO32&lt;0,AP32&gt;0),"LP",IF(AND(AO32&gt;0,AP32&lt;0),"PL",IF(OR(AO32&lt;0,AP32&lt;0),"Loss",IF(ISERROR((+AP32/AO32-1)*100),"NA",(+AP32/AO32-1)*100))))</f>
        <v>34.063604647317192</v>
      </c>
      <c r="AQ33" s="86">
        <f t="shared" ref="AQ33" si="197">IF(AND(AP32&lt;0,AQ32&gt;0),"LP",IF(AND(AP32&gt;0,AQ32&lt;0),"PL",IF(OR(AP32&lt;0,AQ32&lt;0),"Loss",IF(ISERROR((+AQ32/AP32-1)*100),"NA",(+AQ32/AP32-1)*100))))</f>
        <v>7.7917162406934359</v>
      </c>
      <c r="AR33" s="87">
        <f t="shared" ref="AR33" si="198">IF(AND(AQ32&lt;0,AR32&gt;0),"LP",IF(AND(AQ32&gt;0,AR32&lt;0),"PL",IF(OR(AQ32&lt;0,AR32&lt;0),"Loss",IF(ISERROR((+AR32/AQ32-1)*100),"NA",(+AR32/AQ32-1)*100))))</f>
        <v>14.685769659546665</v>
      </c>
      <c r="AS33" s="85"/>
      <c r="AT33" s="86">
        <f t="shared" ref="AT33" si="199">IF(AND(AS32&lt;0,AT32&gt;0),"LP",IF(AND(AS32&gt;0,AT32&lt;0),"PL",IF(OR(AS32&lt;0,AT32&lt;0),"Loss",IF(ISERROR((+AT32/AS32-1)*100),"NA",(+AT32/AS32-1)*100))))</f>
        <v>7.8390291629336195</v>
      </c>
      <c r="AU33" s="86">
        <f t="shared" ref="AU33" si="200">IF(AND(AT32&lt;0,AU32&gt;0),"LP",IF(AND(AT32&gt;0,AU32&lt;0),"PL",IF(OR(AT32&lt;0,AU32&lt;0),"Loss",IF(ISERROR((+AU32/AT32-1)*100),"NA",(+AU32/AT32-1)*100))))</f>
        <v>25.060955699395237</v>
      </c>
      <c r="AV33" s="86">
        <f t="shared" ref="AV33" si="201">IF(AND(AU32&lt;0,AV32&gt;0),"LP",IF(AND(AU32&gt;0,AV32&lt;0),"PL",IF(OR(AU32&lt;0,AV32&lt;0),"Loss",IF(ISERROR((+AV32/AU32-1)*100),"NA",(+AV32/AU32-1)*100))))</f>
        <v>18.424397618433176</v>
      </c>
      <c r="AW33" s="86">
        <f t="shared" ref="AW33" si="202">IF(AND(AV32&lt;0,AW32&gt;0),"LP",IF(AND(AV32&gt;0,AW32&lt;0),"PL",IF(OR(AV32&lt;0,AW32&lt;0),"Loss",IF(ISERROR((+AW32/AV32-1)*100),"NA",(+AW32/AV32-1)*100))))</f>
        <v>12.661110517894315</v>
      </c>
      <c r="AX33" s="87">
        <f t="shared" ref="AX33" si="203">IF(AND(AW32&lt;0,AX32&gt;0),"LP",IF(AND(AW32&gt;0,AX32&lt;0),"PL",IF(OR(AW32&lt;0,AX32&lt;0),"Loss",IF(ISERROR((+AX32/AW32-1)*100),"NA",(+AX32/AW32-1)*100))))</f>
        <v>17.272235230283538</v>
      </c>
      <c r="AY33" s="85"/>
      <c r="AZ33" s="86">
        <f t="shared" ref="AZ33" si="204">IF(AND(AY32&lt;0,AZ32&gt;0),"LP",IF(AND(AY32&gt;0,AZ32&lt;0),"PL",IF(OR(AY32&lt;0,AZ32&lt;0),"Loss",IF(ISERROR((+AZ32/AY32-1)*100),"NA",(+AZ32/AY32-1)*100))))</f>
        <v>31.438467949566174</v>
      </c>
      <c r="BA33" s="86">
        <f t="shared" ref="BA33" si="205">IF(AND(AZ32&lt;0,BA32&gt;0),"LP",IF(AND(AZ32&gt;0,BA32&lt;0),"PL",IF(OR(AZ32&lt;0,BA32&lt;0),"Loss",IF(ISERROR((+BA32/AZ32-1)*100),"NA",(+BA32/AZ32-1)*100))))</f>
        <v>50.193194369005397</v>
      </c>
      <c r="BB33" s="86">
        <f t="shared" ref="BB33" si="206">IF(AND(BA32&lt;0,BB32&gt;0),"LP",IF(AND(BA32&gt;0,BB32&lt;0),"PL",IF(OR(BA32&lt;0,BB32&lt;0),"Loss",IF(ISERROR((+BB32/BA32-1)*100),"NA",(+BB32/BA32-1)*100))))</f>
        <v>26.460440603514201</v>
      </c>
      <c r="BC33" s="86">
        <f t="shared" ref="BC33" si="207">IF(AND(BB32&lt;0,BC32&gt;0),"LP",IF(AND(BB32&gt;0,BC32&lt;0),"PL",IF(OR(BB32&lt;0,BC32&lt;0),"Loss",IF(ISERROR((+BC32/BB32-1)*100),"NA",(+BC32/BB32-1)*100))))</f>
        <v>30.437004966324288</v>
      </c>
      <c r="BD33" s="87">
        <f t="shared" ref="BD33" si="208">IF(AND(BC32&lt;0,BD32&gt;0),"LP",IF(AND(BC32&gt;0,BD32&lt;0),"PL",IF(OR(BC32&lt;0,BD32&lt;0),"Loss",IF(ISERROR((+BD32/BC32-1)*100),"NA",(+BD32/BC32-1)*100))))</f>
        <v>29.048403312054027</v>
      </c>
      <c r="BE33" s="85"/>
      <c r="BF33" s="86">
        <f t="shared" ref="BF33:BJ33" si="209">IF(AND(BE32&lt;0,BF32&gt;0),"LP",IF(AND(BE32&gt;0,BF32&lt;0),"PL",IF(OR(BE32&lt;0,BF32&lt;0),"Loss",IF(ISERROR((+BF32/BE32-1)*100),"NA",(+BF32/BE32-1)*100))))</f>
        <v>9.7959606037678171</v>
      </c>
      <c r="BG33" s="86">
        <f t="shared" si="209"/>
        <v>10.618466606788557</v>
      </c>
      <c r="BH33" s="86">
        <f t="shared" si="209"/>
        <v>10.021707220153431</v>
      </c>
      <c r="BI33" s="86">
        <f t="shared" si="209"/>
        <v>9.4305087982512923</v>
      </c>
      <c r="BJ33" s="87">
        <f t="shared" si="209"/>
        <v>19.460903053894274</v>
      </c>
      <c r="BK33" s="85"/>
      <c r="BL33" s="86">
        <f t="shared" ref="BL33:BP33" si="210">IF(AND(BK32&lt;0,BL32&gt;0),"LP",IF(AND(BK32&gt;0,BL32&lt;0),"PL",IF(OR(BK32&lt;0,BL32&lt;0),"Loss",IF(ISERROR((+BL32/BK32-1)*100),"NA",(+BL32/BK32-1)*100))))</f>
        <v>2.4557929944270196</v>
      </c>
      <c r="BM33" s="86">
        <f t="shared" si="210"/>
        <v>23.210768541537274</v>
      </c>
      <c r="BN33" s="86">
        <f t="shared" si="210"/>
        <v>31.920063833631175</v>
      </c>
      <c r="BO33" s="86">
        <f t="shared" si="210"/>
        <v>11.203893711327883</v>
      </c>
      <c r="BP33" s="87">
        <f t="shared" si="210"/>
        <v>16.724954108030076</v>
      </c>
      <c r="BQ33" s="85"/>
      <c r="BR33" s="86">
        <f t="shared" ref="BR33" si="211">IF(AND(BQ32&lt;0,BR32&gt;0),"LP",IF(AND(BQ32&gt;0,BR32&lt;0),"PL",IF(OR(BQ32&lt;0,BR32&lt;0),"Loss",IF(ISERROR((+BR32/BQ32-1)*100),"NA",(+BR32/BQ32-1)*100))))</f>
        <v>-5.8864304292927105</v>
      </c>
      <c r="BS33" s="86">
        <f t="shared" ref="BS33" si="212">IF(AND(BR32&lt;0,BS32&gt;0),"LP",IF(AND(BR32&gt;0,BS32&lt;0),"PL",IF(OR(BR32&lt;0,BS32&lt;0),"Loss",IF(ISERROR((+BS32/BR32-1)*100),"NA",(+BS32/BR32-1)*100))))</f>
        <v>-19.773633048100525</v>
      </c>
      <c r="BT33" s="86">
        <f t="shared" ref="BT33" si="213">IF(AND(BS32&lt;0,BT32&gt;0),"LP",IF(AND(BS32&gt;0,BT32&lt;0),"PL",IF(OR(BS32&lt;0,BT32&lt;0),"Loss",IF(ISERROR((+BT32/BS32-1)*100),"NA",(+BT32/BS32-1)*100))))</f>
        <v>37.607422848696295</v>
      </c>
      <c r="BU33" s="86">
        <f t="shared" ref="BU33" si="214">IF(AND(BT32&lt;0,BU32&gt;0),"LP",IF(AND(BT32&gt;0,BU32&lt;0),"PL",IF(OR(BT32&lt;0,BU32&lt;0),"Loss",IF(ISERROR((+BU32/BT32-1)*100),"NA",(+BU32/BT32-1)*100))))</f>
        <v>23.37079905203705</v>
      </c>
      <c r="BV33" s="87">
        <f t="shared" ref="BV33" si="215">IF(AND(BU32&lt;0,BV32&gt;0),"LP",IF(AND(BU32&gt;0,BV32&lt;0),"PL",IF(OR(BU32&lt;0,BV32&lt;0),"Loss",IF(ISERROR((+BV32/BU32-1)*100),"NA",(+BV32/BU32-1)*100))))</f>
        <v>24.052836571605173</v>
      </c>
      <c r="BW33" s="85"/>
      <c r="BX33" s="86">
        <f t="shared" ref="BX33:CB33" si="216">IF(AND(BW32&lt;0,BX32&gt;0),"LP",IF(AND(BW32&gt;0,BX32&lt;0),"PL",IF(OR(BW32&lt;0,BX32&lt;0),"Loss",IF(ISERROR((+BX32/BW32-1)*100),"NA",(+BX32/BW32-1)*100))))</f>
        <v>11.753838698930942</v>
      </c>
      <c r="BY33" s="86">
        <f t="shared" si="216"/>
        <v>17.196251129177931</v>
      </c>
      <c r="BZ33" s="86">
        <f t="shared" si="216"/>
        <v>25.614275115860075</v>
      </c>
      <c r="CA33" s="86">
        <f t="shared" si="216"/>
        <v>22.297442778763866</v>
      </c>
      <c r="CB33" s="87">
        <f t="shared" si="216"/>
        <v>21.685078028781348</v>
      </c>
      <c r="CC33" s="85"/>
      <c r="CD33" s="86">
        <f t="shared" ref="CD33" ca="1" si="217">IF(AND(CC32&lt;0,CD32&gt;0),"LP",IF(AND(CC32&gt;0,CD32&lt;0),"PL",IF(OR(CC32&lt;0,CD32&lt;0),"Loss",IF(ISERROR((+CD32/CC32-1)*100),"NA",(+CD32/CC32-1)*100))))</f>
        <v>8.8215583512530458</v>
      </c>
      <c r="CE33" s="86">
        <f t="shared" ref="CE33" ca="1" si="218">IF(AND(CD32&lt;0,CE32&gt;0),"LP",IF(AND(CD32&gt;0,CE32&lt;0),"PL",IF(OR(CD32&lt;0,CE32&lt;0),"Loss",IF(ISERROR((+CE32/CD32-1)*100),"NA",(+CE32/CD32-1)*100))))</f>
        <v>16.699378270023814</v>
      </c>
      <c r="CF33" s="86">
        <f t="shared" ref="CF33" ca="1" si="219">IF(AND(CE32&lt;0,CF32&gt;0),"LP",IF(AND(CE32&gt;0,CF32&lt;0),"PL",IF(OR(CE32&lt;0,CF32&lt;0),"Loss",IF(ISERROR((+CF32/CE32-1)*100),"NA",(+CF32/CE32-1)*100))))</f>
        <v>23.299949968210033</v>
      </c>
      <c r="CG33" s="86">
        <f t="shared" ref="CG33" ca="1" si="220">IF(AND(CF32&lt;0,CG32&gt;0),"LP",IF(AND(CF32&gt;0,CG32&lt;0),"PL",IF(OR(CF32&lt;0,CG32&lt;0),"Loss",IF(ISERROR((+CG32/CF32-1)*100),"NA",(+CG32/CF32-1)*100))))</f>
        <v>12.320458191060023</v>
      </c>
      <c r="CH33" s="87">
        <f t="shared" ref="CH33" ca="1" si="221">IF(AND(CG32&lt;0,CH32&gt;0),"LP",IF(AND(CG32&gt;0,CH32&lt;0),"PL",IF(OR(CG32&lt;0,CH32&lt;0),"Loss",IF(ISERROR((+CH32/CG32-1)*100),"NA",(+CH32/CG32-1)*100))))</f>
        <v>17.091832242253012</v>
      </c>
    </row>
    <row r="34" spans="1:86">
      <c r="A34" s="15"/>
      <c r="B34" s="24" t="s">
        <v>4</v>
      </c>
      <c r="C34" s="29">
        <v>14585.045999999998</v>
      </c>
      <c r="D34" s="25">
        <v>14540.742000000004</v>
      </c>
      <c r="E34" s="25">
        <v>18646.453000000001</v>
      </c>
      <c r="F34" s="25">
        <v>19994.330000000002</v>
      </c>
      <c r="G34" s="25">
        <v>28322.652341387438</v>
      </c>
      <c r="H34" s="26">
        <v>37179.086356759639</v>
      </c>
      <c r="I34" s="29">
        <v>88058.506000000023</v>
      </c>
      <c r="J34" s="25">
        <v>173825.58400000003</v>
      </c>
      <c r="K34" s="25">
        <v>289021.10699999996</v>
      </c>
      <c r="L34" s="25">
        <v>330600.76800000004</v>
      </c>
      <c r="M34" s="25">
        <v>352349.99643148179</v>
      </c>
      <c r="N34" s="26">
        <v>404387.46280797198</v>
      </c>
      <c r="O34" s="29">
        <v>29486.568323000029</v>
      </c>
      <c r="P34" s="25">
        <v>1286.2399999999761</v>
      </c>
      <c r="Q34" s="25">
        <v>28929.841999999982</v>
      </c>
      <c r="R34" s="25">
        <v>29428.960999999996</v>
      </c>
      <c r="S34" s="25">
        <v>56067.5037060084</v>
      </c>
      <c r="T34" s="26">
        <v>64616.389399355059</v>
      </c>
      <c r="U34" s="29">
        <v>4528.1219999999967</v>
      </c>
      <c r="V34" s="25">
        <v>3895.4960000000005</v>
      </c>
      <c r="W34" s="25">
        <v>6079.9079999999976</v>
      </c>
      <c r="X34" s="25">
        <v>7219.599999999994</v>
      </c>
      <c r="Y34" s="25">
        <v>8201.6872834063761</v>
      </c>
      <c r="Z34" s="26">
        <v>10110.44736229839</v>
      </c>
      <c r="AA34" s="29">
        <v>5112.6320000000014</v>
      </c>
      <c r="AB34" s="25">
        <v>3781.1179999999977</v>
      </c>
      <c r="AC34" s="25">
        <v>7687.9609999999957</v>
      </c>
      <c r="AD34" s="25">
        <v>10631.288999999997</v>
      </c>
      <c r="AE34" s="25">
        <v>8500.0808335700895</v>
      </c>
      <c r="AF34" s="26">
        <v>13459.38185713323</v>
      </c>
      <c r="AG34" s="29">
        <v>21372.673000000006</v>
      </c>
      <c r="AH34" s="25">
        <v>25360.814999999988</v>
      </c>
      <c r="AI34" s="25">
        <v>40445.00500000007</v>
      </c>
      <c r="AJ34" s="25">
        <v>49783.800000000047</v>
      </c>
      <c r="AK34" s="25">
        <v>57011.106750321786</v>
      </c>
      <c r="AL34" s="26">
        <v>67796.923102835644</v>
      </c>
      <c r="AM34" s="29">
        <v>416589.83099999989</v>
      </c>
      <c r="AN34" s="25">
        <v>490154.75079999986</v>
      </c>
      <c r="AO34" s="25">
        <v>584853.05499999959</v>
      </c>
      <c r="AP34" s="25">
        <v>708952.84600000014</v>
      </c>
      <c r="AQ34" s="25">
        <v>901125.98565729707</v>
      </c>
      <c r="AR34" s="26">
        <v>1031849.9914836228</v>
      </c>
      <c r="AS34" s="29">
        <v>201827.24100000013</v>
      </c>
      <c r="AT34" s="25">
        <v>306088.90700000001</v>
      </c>
      <c r="AU34" s="25">
        <v>424212.26200000005</v>
      </c>
      <c r="AV34" s="25">
        <v>544878.30000000005</v>
      </c>
      <c r="AW34" s="25">
        <v>598470.63320141914</v>
      </c>
      <c r="AX34" s="26">
        <v>683597.62610447989</v>
      </c>
      <c r="AY34" s="29">
        <v>4757.8560000000143</v>
      </c>
      <c r="AZ34" s="25">
        <v>1751.5780000000086</v>
      </c>
      <c r="BA34" s="25">
        <v>32671.334000000013</v>
      </c>
      <c r="BB34" s="25">
        <v>38553.200000000012</v>
      </c>
      <c r="BC34" s="25">
        <v>42379.066339481578</v>
      </c>
      <c r="BD34" s="26">
        <v>60376.605918121393</v>
      </c>
      <c r="BE34" s="29">
        <v>39294.149000000005</v>
      </c>
      <c r="BF34" s="25">
        <v>64328.187999999995</v>
      </c>
      <c r="BG34" s="25">
        <v>99321.942000000039</v>
      </c>
      <c r="BH34" s="25">
        <v>119791.99999999997</v>
      </c>
      <c r="BI34" s="25">
        <v>127152.95980959863</v>
      </c>
      <c r="BJ34" s="26">
        <v>157057.71035598835</v>
      </c>
      <c r="BK34" s="29">
        <v>93029.866000000024</v>
      </c>
      <c r="BL34" s="25">
        <v>113613.10200000003</v>
      </c>
      <c r="BM34" s="25">
        <v>143909.82500000001</v>
      </c>
      <c r="BN34" s="25">
        <v>180137.14800000004</v>
      </c>
      <c r="BO34" s="25">
        <v>196261.43828946396</v>
      </c>
      <c r="BP34" s="26">
        <v>226550.99892730592</v>
      </c>
      <c r="BQ34" s="29">
        <v>6890.838999999989</v>
      </c>
      <c r="BR34" s="25">
        <v>-1150.8529999999882</v>
      </c>
      <c r="BS34" s="25">
        <v>11805.190999999992</v>
      </c>
      <c r="BT34" s="25">
        <v>12600.245000000006</v>
      </c>
      <c r="BU34" s="25">
        <v>18958.97234848321</v>
      </c>
      <c r="BV34" s="26">
        <v>25116.000504815467</v>
      </c>
      <c r="BW34" s="29">
        <v>13237.299999999996</v>
      </c>
      <c r="BX34" s="25">
        <v>21721.600000000009</v>
      </c>
      <c r="BY34" s="25">
        <v>30304</v>
      </c>
      <c r="BZ34" s="25">
        <v>32312.700000000004</v>
      </c>
      <c r="CA34" s="25">
        <v>35181.174886750021</v>
      </c>
      <c r="CB34" s="26">
        <v>47424.796894781961</v>
      </c>
      <c r="CC34" s="29">
        <f t="shared" ref="CC34:CH35" ca="1" si="222">SUMIF($B$8:$CB$62,CC$8,$B34:$CB34)</f>
        <v>938770.6293230002</v>
      </c>
      <c r="CD34" s="25">
        <f t="shared" ca="1" si="222"/>
        <v>1219197.2678</v>
      </c>
      <c r="CE34" s="25">
        <f t="shared" ca="1" si="222"/>
        <v>1717887.8849999998</v>
      </c>
      <c r="CF34" s="25">
        <f t="shared" ca="1" si="222"/>
        <v>2084885.1870000004</v>
      </c>
      <c r="CG34" s="25">
        <f t="shared" ca="1" si="222"/>
        <v>2429983.25787867</v>
      </c>
      <c r="CH34" s="26">
        <f t="shared" ca="1" si="222"/>
        <v>2829523.4210754698</v>
      </c>
    </row>
    <row r="35" spans="1:86">
      <c r="A35" s="15"/>
      <c r="B35" s="24" t="s">
        <v>16</v>
      </c>
      <c r="C35" s="29">
        <v>11706.845999999998</v>
      </c>
      <c r="D35" s="25">
        <v>11298.342000000004</v>
      </c>
      <c r="E35" s="25">
        <v>14279.253000000001</v>
      </c>
      <c r="F35" s="25">
        <v>15347.230000000003</v>
      </c>
      <c r="G35" s="25">
        <v>21383.602517747517</v>
      </c>
      <c r="H35" s="26">
        <v>28070.210199353525</v>
      </c>
      <c r="I35" s="29">
        <v>65885.006000000023</v>
      </c>
      <c r="J35" s="25">
        <v>130254.78400000003</v>
      </c>
      <c r="K35" s="25">
        <v>215759.40699999995</v>
      </c>
      <c r="L35" s="25">
        <v>248614.46800000005</v>
      </c>
      <c r="M35" s="25">
        <v>264262.49732361134</v>
      </c>
      <c r="N35" s="26">
        <v>303290.59710597899</v>
      </c>
      <c r="O35" s="29">
        <v>22054.568323000029</v>
      </c>
      <c r="P35" s="25">
        <v>1257.939999999976</v>
      </c>
      <c r="Q35" s="25">
        <v>21946.379999999983</v>
      </c>
      <c r="R35" s="25">
        <v>22295.560999999994</v>
      </c>
      <c r="S35" s="25">
        <v>42330.965298036346</v>
      </c>
      <c r="T35" s="26">
        <v>48785.373996513066</v>
      </c>
      <c r="U35" s="29">
        <v>3357.9699999999966</v>
      </c>
      <c r="V35" s="25">
        <v>2875.0430000000006</v>
      </c>
      <c r="W35" s="25">
        <v>4655.6079999999974</v>
      </c>
      <c r="X35" s="25">
        <v>5359.6999999999935</v>
      </c>
      <c r="Y35" s="25">
        <v>6085.651964287531</v>
      </c>
      <c r="Z35" s="26">
        <v>7501.9519428254052</v>
      </c>
      <c r="AA35" s="29">
        <v>3842.2320000000013</v>
      </c>
      <c r="AB35" s="25">
        <v>2807.3179999999975</v>
      </c>
      <c r="AC35" s="25">
        <v>5735.8259999999955</v>
      </c>
      <c r="AD35" s="25">
        <v>7989.6439999999966</v>
      </c>
      <c r="AE35" s="25">
        <v>6360.6104877604976</v>
      </c>
      <c r="AF35" s="26">
        <v>10071.655443692796</v>
      </c>
      <c r="AG35" s="29">
        <v>15902.973000000005</v>
      </c>
      <c r="AH35" s="25">
        <v>18898.214999999989</v>
      </c>
      <c r="AI35" s="25">
        <v>30105.905000000072</v>
      </c>
      <c r="AJ35" s="25">
        <v>37206.000000000044</v>
      </c>
      <c r="AK35" s="25">
        <v>42473.274528989728</v>
      </c>
      <c r="AL35" s="26">
        <v>50508.707711612558</v>
      </c>
      <c r="AM35" s="29">
        <v>311165.23099999991</v>
      </c>
      <c r="AN35" s="25">
        <v>369613.55079999985</v>
      </c>
      <c r="AO35" s="25">
        <v>441087.05499999959</v>
      </c>
      <c r="AP35" s="25">
        <v>608122.64600000018</v>
      </c>
      <c r="AQ35" s="25">
        <v>680350.11917125923</v>
      </c>
      <c r="AR35" s="26">
        <v>779046.74357013521</v>
      </c>
      <c r="AS35" s="29">
        <v>161926.84100000013</v>
      </c>
      <c r="AT35" s="25">
        <v>233394.90700000001</v>
      </c>
      <c r="AU35" s="25">
        <v>318964.96200000006</v>
      </c>
      <c r="AV35" s="25">
        <v>408882.70000000007</v>
      </c>
      <c r="AW35" s="25">
        <v>450049.91616746719</v>
      </c>
      <c r="AX35" s="26">
        <v>514065.41483056889</v>
      </c>
      <c r="AY35" s="29">
        <v>4522.8160000000144</v>
      </c>
      <c r="AZ35" s="25">
        <v>1454.7780000000087</v>
      </c>
      <c r="BA35" s="25">
        <v>24371.334000000013</v>
      </c>
      <c r="BB35" s="25">
        <v>29565.100000000013</v>
      </c>
      <c r="BC35" s="25">
        <v>31741.920688271704</v>
      </c>
      <c r="BD35" s="26">
        <v>45222.07783267292</v>
      </c>
      <c r="BE35" s="29">
        <v>29298.749000000003</v>
      </c>
      <c r="BF35" s="25">
        <v>48046.387999999992</v>
      </c>
      <c r="BG35" s="25">
        <v>74431.342000000033</v>
      </c>
      <c r="BH35" s="25">
        <v>89769.899999999965</v>
      </c>
      <c r="BI35" s="25">
        <v>95237.566897389377</v>
      </c>
      <c r="BJ35" s="26">
        <v>117636.22505663527</v>
      </c>
      <c r="BK35" s="29">
        <v>99902.039000000019</v>
      </c>
      <c r="BL35" s="25">
        <v>117198.40600000012</v>
      </c>
      <c r="BM35" s="25">
        <v>149250.16300000009</v>
      </c>
      <c r="BN35" s="25">
        <v>182132.11599999992</v>
      </c>
      <c r="BO35" s="25">
        <v>193600.8789637872</v>
      </c>
      <c r="BP35" s="26">
        <v>225694.11976978424</v>
      </c>
      <c r="BQ35" s="29">
        <v>5077.838999999989</v>
      </c>
      <c r="BR35" s="25">
        <v>-747.35299999998824</v>
      </c>
      <c r="BS35" s="25">
        <v>8827.3909999999923</v>
      </c>
      <c r="BT35" s="25">
        <v>11679.245000000006</v>
      </c>
      <c r="BU35" s="25">
        <v>14276.106178407857</v>
      </c>
      <c r="BV35" s="26">
        <v>18912.348380126048</v>
      </c>
      <c r="BW35" s="29">
        <v>9845.1999999999953</v>
      </c>
      <c r="BX35" s="25">
        <v>16161.400000000009</v>
      </c>
      <c r="BY35" s="25">
        <v>22583</v>
      </c>
      <c r="BZ35" s="25">
        <v>24073.500000000004</v>
      </c>
      <c r="CA35" s="25">
        <v>26209.975290628765</v>
      </c>
      <c r="CB35" s="26">
        <v>35331.47368661256</v>
      </c>
      <c r="CC35" s="29">
        <f t="shared" ca="1" si="222"/>
        <v>744488.31032299995</v>
      </c>
      <c r="CD35" s="25">
        <f t="shared" ca="1" si="222"/>
        <v>952513.71880000003</v>
      </c>
      <c r="CE35" s="25">
        <f t="shared" ca="1" si="222"/>
        <v>1331997.6259999999</v>
      </c>
      <c r="CF35" s="25">
        <f t="shared" ca="1" si="222"/>
        <v>1691037.8100000005</v>
      </c>
      <c r="CG35" s="25">
        <f t="shared" ca="1" si="222"/>
        <v>1874363.0854776443</v>
      </c>
      <c r="CH35" s="26">
        <f t="shared" ca="1" si="222"/>
        <v>2184136.8995265118</v>
      </c>
    </row>
    <row r="36" spans="1:86">
      <c r="A36" s="15"/>
      <c r="B36" s="42" t="s">
        <v>35</v>
      </c>
      <c r="C36" s="85"/>
      <c r="D36" s="86">
        <f t="shared" ref="D36" si="223">IF(AND(C35&lt;0,D35&gt;0),"LP",IF(AND(C35&gt;0,D35&lt;0),"PL",IF(OR(C35&lt;0,D35&lt;0),"Loss",IF(ISERROR((+D35/C35-1)*100),"NA",(+D35/C35-1)*100))))</f>
        <v>-3.4894454065594882</v>
      </c>
      <c r="E36" s="86">
        <f t="shared" ref="E36" si="224">IF(AND(D35&lt;0,E35&gt;0),"LP",IF(AND(D35&gt;0,E35&lt;0),"PL",IF(OR(D35&lt;0,E35&lt;0),"Loss",IF(ISERROR((+E35/D35-1)*100),"NA",(+E35/D35-1)*100))))</f>
        <v>26.383614516182963</v>
      </c>
      <c r="F36" s="86">
        <f t="shared" ref="F36" si="225">IF(AND(E35&lt;0,F35&gt;0),"LP",IF(AND(E35&gt;0,F35&lt;0),"PL",IF(OR(E35&lt;0,F35&lt;0),"Loss",IF(ISERROR((+F35/E35-1)*100),"NA",(+F35/E35-1)*100))))</f>
        <v>7.4792217772176262</v>
      </c>
      <c r="G36" s="86">
        <f t="shared" ref="G36" si="226">IF(AND(F35&lt;0,G35&gt;0),"LP",IF(AND(F35&gt;0,G35&lt;0),"PL",IF(OR(F35&lt;0,G35&lt;0),"Loss",IF(ISERROR((+G35/F35-1)*100),"NA",(+G35/F35-1)*100))))</f>
        <v>39.332000092182831</v>
      </c>
      <c r="H36" s="87">
        <f t="shared" ref="H36" si="227">IF(AND(G35&lt;0,H35&gt;0),"LP",IF(AND(G35&gt;0,H35&lt;0),"PL",IF(OR(G35&lt;0,H35&lt;0),"Loss",IF(ISERROR((+H35/G35-1)*100),"NA",(+H35/G35-1)*100))))</f>
        <v>31.269790373518202</v>
      </c>
      <c r="I36" s="85"/>
      <c r="J36" s="86">
        <f t="shared" ref="J36" si="228">IF(AND(I35&lt;0,J35&gt;0),"LP",IF(AND(I35&gt;0,J35&lt;0),"PL",IF(OR(I35&lt;0,J35&lt;0),"Loss",IF(ISERROR((+J35/I35-1)*100),"NA",(+J35/I35-1)*100))))</f>
        <v>97.700192969550585</v>
      </c>
      <c r="K36" s="86">
        <f t="shared" ref="K36" si="229">IF(AND(J35&lt;0,K35&gt;0),"LP",IF(AND(J35&gt;0,K35&lt;0),"PL",IF(OR(J35&lt;0,K35&lt;0),"Loss",IF(ISERROR((+K35/J35-1)*100),"NA",(+K35/J35-1)*100))))</f>
        <v>65.644132502649512</v>
      </c>
      <c r="L36" s="86">
        <f t="shared" ref="L36" si="230">IF(AND(K35&lt;0,L35&gt;0),"LP",IF(AND(K35&gt;0,L35&lt;0),"PL",IF(OR(K35&lt;0,L35&lt;0),"Loss",IF(ISERROR((+L35/K35-1)*100),"NA",(+L35/K35-1)*100))))</f>
        <v>15.22763779194114</v>
      </c>
      <c r="M36" s="86">
        <f t="shared" ref="M36" si="231">IF(AND(L35&lt;0,M35&gt;0),"LP",IF(AND(L35&gt;0,M35&lt;0),"PL",IF(OR(L35&lt;0,M35&lt;0),"Loss",IF(ISERROR((+M35/L35-1)*100),"NA",(+M35/L35-1)*100))))</f>
        <v>6.2940944062882531</v>
      </c>
      <c r="N36" s="87">
        <f t="shared" ref="N36" si="232">IF(AND(M35&lt;0,N35&gt;0),"LP",IF(AND(M35&gt;0,N35&lt;0),"PL",IF(OR(M35&lt;0,N35&lt;0),"Loss",IF(ISERROR((+N35/M35-1)*100),"NA",(+N35/M35-1)*100))))</f>
        <v>14.768686505892848</v>
      </c>
      <c r="O36" s="85"/>
      <c r="P36" s="86">
        <f t="shared" ref="P36" si="233">IF(AND(O35&lt;0,P35&gt;0),"LP",IF(AND(O35&gt;0,P35&lt;0),"PL",IF(OR(O35&lt;0,P35&lt;0),"Loss",IF(ISERROR((+P35/O35-1)*100),"NA",(+P35/O35-1)*100))))</f>
        <v>-94.296238395706382</v>
      </c>
      <c r="Q36" s="86">
        <f t="shared" ref="Q36" si="234">IF(AND(P35&lt;0,Q35&gt;0),"LP",IF(AND(P35&gt;0,Q35&lt;0),"PL",IF(OR(P35&lt;0,Q35&lt;0),"Loss",IF(ISERROR((+Q35/P35-1)*100),"NA",(+Q35/P35-1)*100))))</f>
        <v>1644.6285196432584</v>
      </c>
      <c r="R36" s="86">
        <f t="shared" ref="R36" si="235">IF(AND(Q35&lt;0,R35&gt;0),"LP",IF(AND(Q35&gt;0,R35&lt;0),"PL",IF(OR(Q35&lt;0,R35&lt;0),"Loss",IF(ISERROR((+R35/Q35-1)*100),"NA",(+R35/Q35-1)*100))))</f>
        <v>1.5910642210697601</v>
      </c>
      <c r="S36" s="86">
        <f t="shared" ref="S36" si="236">IF(AND(R35&lt;0,S35&gt;0),"LP",IF(AND(R35&gt;0,S35&lt;0),"PL",IF(OR(R35&lt;0,S35&lt;0),"Loss",IF(ISERROR((+S35/R35-1)*100),"NA",(+S35/R35-1)*100))))</f>
        <v>89.862750248968197</v>
      </c>
      <c r="T36" s="87">
        <f t="shared" ref="T36" si="237">IF(AND(S35&lt;0,T35&gt;0),"LP",IF(AND(S35&gt;0,T35&lt;0),"PL",IF(OR(S35&lt;0,T35&lt;0),"Loss",IF(ISERROR((+T35/S35-1)*100),"NA",(+T35/S35-1)*100))))</f>
        <v>15.247487632360057</v>
      </c>
      <c r="U36" s="85"/>
      <c r="V36" s="86">
        <f t="shared" ref="V36:Z36" si="238">IF(AND(U35&lt;0,V35&gt;0),"LP",IF(AND(U35&gt;0,V35&lt;0),"PL",IF(OR(U35&lt;0,V35&lt;0),"Loss",IF(ISERROR((+V35/U35-1)*100),"NA",(+V35/U35-1)*100))))</f>
        <v>-14.381516213664703</v>
      </c>
      <c r="W36" s="86">
        <f t="shared" si="238"/>
        <v>61.931769368318903</v>
      </c>
      <c r="X36" s="86">
        <f t="shared" si="238"/>
        <v>15.123524145503575</v>
      </c>
      <c r="Y36" s="86">
        <f t="shared" si="238"/>
        <v>13.544638026149558</v>
      </c>
      <c r="Z36" s="87">
        <f t="shared" si="238"/>
        <v>23.272773185998076</v>
      </c>
      <c r="AA36" s="85"/>
      <c r="AB36" s="86">
        <f t="shared" ref="AB36" si="239">IF(AND(AA35&lt;0,AB35&gt;0),"LP",IF(AND(AA35&gt;0,AB35&lt;0),"PL",IF(OR(AA35&lt;0,AB35&lt;0),"Loss",IF(ISERROR((+AB35/AA35-1)*100),"NA",(+AB35/AA35-1)*100))))</f>
        <v>-26.93522931462763</v>
      </c>
      <c r="AC36" s="86">
        <f t="shared" ref="AC36" si="240">IF(AND(AB35&lt;0,AC35&gt;0),"LP",IF(AND(AB35&gt;0,AC35&lt;0),"PL",IF(OR(AB35&lt;0,AC35&lt;0),"Loss",IF(ISERROR((+AC35/AB35-1)*100),"NA",(+AC35/AB35-1)*100))))</f>
        <v>104.31693167642572</v>
      </c>
      <c r="AD36" s="86">
        <f t="shared" ref="AD36" si="241">IF(AND(AC35&lt;0,AD35&gt;0),"LP",IF(AND(AC35&gt;0,AD35&lt;0),"PL",IF(OR(AC35&lt;0,AD35&lt;0),"Loss",IF(ISERROR((+AD35/AC35-1)*100),"NA",(+AD35/AC35-1)*100))))</f>
        <v>39.293695450315312</v>
      </c>
      <c r="AE36" s="86">
        <f t="shared" ref="AE36" si="242">IF(AND(AD35&lt;0,AE35&gt;0),"LP",IF(AND(AD35&gt;0,AE35&lt;0),"PL",IF(OR(AD35&lt;0,AE35&lt;0),"Loss",IF(ISERROR((+AE35/AD35-1)*100),"NA",(+AE35/AD35-1)*100))))</f>
        <v>-20.389312868502017</v>
      </c>
      <c r="AF36" s="87">
        <f t="shared" ref="AF36" si="243">IF(AND(AE35&lt;0,AF35&gt;0),"LP",IF(AND(AE35&gt;0,AF35&lt;0),"PL",IF(OR(AE35&lt;0,AF35&lt;0),"Loss",IF(ISERROR((+AF35/AE35-1)*100),"NA",(+AF35/AE35-1)*100))))</f>
        <v>58.344163081096291</v>
      </c>
      <c r="AG36" s="85"/>
      <c r="AH36" s="86">
        <f t="shared" ref="AH36:AL36" si="244">IF(AND(AG35&lt;0,AH35&gt;0),"LP",IF(AND(AG35&gt;0,AH35&lt;0),"PL",IF(OR(AG35&lt;0,AH35&lt;0),"Loss",IF(ISERROR((+AH35/AG35-1)*100),"NA",(+AH35/AG35-1)*100))))</f>
        <v>18.834478307923817</v>
      </c>
      <c r="AI36" s="86">
        <f t="shared" si="244"/>
        <v>59.305548169496888</v>
      </c>
      <c r="AJ36" s="86">
        <f t="shared" si="244"/>
        <v>23.583728839906847</v>
      </c>
      <c r="AK36" s="86">
        <f t="shared" si="244"/>
        <v>14.157056735445028</v>
      </c>
      <c r="AL36" s="87">
        <f t="shared" si="244"/>
        <v>18.918798401423743</v>
      </c>
      <c r="AM36" s="85"/>
      <c r="AN36" s="86">
        <f t="shared" ref="AN36" si="245">IF(AND(AM35&lt;0,AN35&gt;0),"LP",IF(AND(AM35&gt;0,AN35&lt;0),"PL",IF(OR(AM35&lt;0,AN35&lt;0),"Loss",IF(ISERROR((+AN35/AM35-1)*100),"NA",(+AN35/AM35-1)*100))))</f>
        <v>18.783692384963135</v>
      </c>
      <c r="AO36" s="86">
        <f t="shared" ref="AO36" si="246">IF(AND(AN35&lt;0,AO35&gt;0),"LP",IF(AND(AN35&gt;0,AO35&lt;0),"PL",IF(OR(AN35&lt;0,AO35&lt;0),"Loss",IF(ISERROR((+AO35/AN35-1)*100),"NA",(+AO35/AN35-1)*100))))</f>
        <v>19.33736034441942</v>
      </c>
      <c r="AP36" s="86">
        <f t="shared" ref="AP36" si="247">IF(AND(AO35&lt;0,AP35&gt;0),"LP",IF(AND(AO35&gt;0,AP35&lt;0),"PL",IF(OR(AO35&lt;0,AP35&lt;0),"Loss",IF(ISERROR((+AP35/AO35-1)*100),"NA",(+AP35/AO35-1)*100))))</f>
        <v>37.869075754218343</v>
      </c>
      <c r="AQ36" s="86">
        <f t="shared" ref="AQ36" si="248">IF(AND(AP35&lt;0,AQ35&gt;0),"LP",IF(AND(AP35&gt;0,AQ35&lt;0),"PL",IF(OR(AP35&lt;0,AQ35&lt;0),"Loss",IF(ISERROR((+AQ35/AP35-1)*100),"NA",(+AQ35/AP35-1)*100))))</f>
        <v>11.877122755803281</v>
      </c>
      <c r="AR36" s="87">
        <f t="shared" ref="AR36" si="249">IF(AND(AQ35&lt;0,AR35&gt;0),"LP",IF(AND(AQ35&gt;0,AR35&lt;0),"PL",IF(OR(AQ35&lt;0,AR35&lt;0),"Loss",IF(ISERROR((+AR35/AQ35-1)*100),"NA",(+AR35/AQ35-1)*100))))</f>
        <v>14.506740223563019</v>
      </c>
      <c r="AS36" s="85"/>
      <c r="AT36" s="86">
        <f t="shared" ref="AT36" si="250">IF(AND(AS35&lt;0,AT35&gt;0),"LP",IF(AND(AS35&gt;0,AT35&lt;0),"PL",IF(OR(AS35&lt;0,AT35&lt;0),"Loss",IF(ISERROR((+AT35/AS35-1)*100),"NA",(+AT35/AS35-1)*100))))</f>
        <v>44.136021896456199</v>
      </c>
      <c r="AU36" s="86">
        <f t="shared" ref="AU36" si="251">IF(AND(AT35&lt;0,AU35&gt;0),"LP",IF(AND(AT35&gt;0,AU35&lt;0),"PL",IF(OR(AT35&lt;0,AU35&lt;0),"Loss",IF(ISERROR((+AU35/AT35-1)*100),"NA",(+AU35/AT35-1)*100))))</f>
        <v>36.663205765668238</v>
      </c>
      <c r="AV36" s="86">
        <f t="shared" ref="AV36" si="252">IF(AND(AU35&lt;0,AV35&gt;0),"LP",IF(AND(AU35&gt;0,AV35&lt;0),"PL",IF(OR(AU35&lt;0,AV35&lt;0),"Loss",IF(ISERROR((+AV35/AU35-1)*100),"NA",(+AV35/AU35-1)*100))))</f>
        <v>28.190475040327478</v>
      </c>
      <c r="AW36" s="86">
        <f t="shared" ref="AW36" si="253">IF(AND(AV35&lt;0,AW35&gt;0),"LP",IF(AND(AV35&gt;0,AW35&lt;0),"PL",IF(OR(AV35&lt;0,AW35&lt;0),"Loss",IF(ISERROR((+AW35/AV35-1)*100),"NA",(+AW35/AV35-1)*100))))</f>
        <v>10.068221562679746</v>
      </c>
      <c r="AX36" s="87">
        <f t="shared" ref="AX36" si="254">IF(AND(AW35&lt;0,AX35&gt;0),"LP",IF(AND(AW35&gt;0,AX35&lt;0),"PL",IF(OR(AW35&lt;0,AX35&lt;0),"Loss",IF(ISERROR((+AX35/AW35-1)*100),"NA",(+AX35/AW35-1)*100))))</f>
        <v>14.224088565162841</v>
      </c>
      <c r="AY36" s="85"/>
      <c r="AZ36" s="86">
        <f t="shared" ref="AZ36" si="255">IF(AND(AY35&lt;0,AZ35&gt;0),"LP",IF(AND(AY35&gt;0,AZ35&lt;0),"PL",IF(OR(AY35&lt;0,AZ35&lt;0),"Loss",IF(ISERROR((+AZ35/AY35-1)*100),"NA",(+AZ35/AY35-1)*100))))</f>
        <v>-67.834685293410033</v>
      </c>
      <c r="BA36" s="86">
        <f t="shared" ref="BA36" si="256">IF(AND(AZ35&lt;0,BA35&gt;0),"LP",IF(AND(AZ35&gt;0,BA35&lt;0),"PL",IF(OR(AZ35&lt;0,BA35&lt;0),"Loss",IF(ISERROR((+BA35/AZ35-1)*100),"NA",(+BA35/AZ35-1)*100))))</f>
        <v>1575.2613800868496</v>
      </c>
      <c r="BB36" s="86">
        <f t="shared" ref="BB36" si="257">IF(AND(BA35&lt;0,BB35&gt;0),"LP",IF(AND(BA35&gt;0,BB35&lt;0),"PL",IF(OR(BA35&lt;0,BB35&lt;0),"Loss",IF(ISERROR((+BB35/BA35-1)*100),"NA",(+BB35/BA35-1)*100))))</f>
        <v>21.310963117570815</v>
      </c>
      <c r="BC36" s="86">
        <f t="shared" ref="BC36" si="258">IF(AND(BB35&lt;0,BC35&gt;0),"LP",IF(AND(BB35&gt;0,BC35&lt;0),"PL",IF(OR(BB35&lt;0,BC35&lt;0),"Loss",IF(ISERROR((+BC35/BB35-1)*100),"NA",(+BC35/BB35-1)*100))))</f>
        <v>7.3628050920568233</v>
      </c>
      <c r="BD36" s="87">
        <f t="shared" ref="BD36" si="259">IF(AND(BC35&lt;0,BD35&gt;0),"LP",IF(AND(BC35&gt;0,BD35&lt;0),"PL",IF(OR(BC35&lt;0,BD35&lt;0),"Loss",IF(ISERROR((+BD35/BC35-1)*100),"NA",(+BD35/BC35-1)*100))))</f>
        <v>42.467994538786648</v>
      </c>
      <c r="BE36" s="85"/>
      <c r="BF36" s="86">
        <f t="shared" ref="BF36:BJ36" si="260">IF(AND(BE35&lt;0,BF35&gt;0),"LP",IF(AND(BE35&gt;0,BF35&lt;0),"PL",IF(OR(BE35&lt;0,BF35&lt;0),"Loss",IF(ISERROR((+BF35/BE35-1)*100),"NA",(+BF35/BE35-1)*100))))</f>
        <v>63.987848081841257</v>
      </c>
      <c r="BG36" s="86">
        <f t="shared" si="260"/>
        <v>54.915582832158051</v>
      </c>
      <c r="BH36" s="86">
        <f t="shared" si="260"/>
        <v>20.607660144029015</v>
      </c>
      <c r="BI36" s="86">
        <f t="shared" si="260"/>
        <v>6.090757478162967</v>
      </c>
      <c r="BJ36" s="87">
        <f t="shared" si="260"/>
        <v>23.518721539136543</v>
      </c>
      <c r="BK36" s="85"/>
      <c r="BL36" s="86">
        <f t="shared" ref="BL36:BP36" si="261">IF(AND(BK35&lt;0,BL35&gt;0),"LP",IF(AND(BK35&gt;0,BL35&lt;0),"PL",IF(OR(BK35&lt;0,BL35&lt;0),"Loss",IF(ISERROR((+BL35/BK35-1)*100),"NA",(+BL35/BK35-1)*100))))</f>
        <v>17.31332730856483</v>
      </c>
      <c r="BM36" s="86">
        <f t="shared" si="261"/>
        <v>27.348287484387733</v>
      </c>
      <c r="BN36" s="86">
        <f t="shared" si="261"/>
        <v>22.031435235350337</v>
      </c>
      <c r="BO36" s="86">
        <f t="shared" si="261"/>
        <v>6.2969470819672857</v>
      </c>
      <c r="BP36" s="87">
        <f t="shared" si="261"/>
        <v>16.577011931851835</v>
      </c>
      <c r="BQ36" s="85"/>
      <c r="BR36" s="86" t="str">
        <f t="shared" ref="BR36" si="262">IF(AND(BQ35&lt;0,BR35&gt;0),"LP",IF(AND(BQ35&gt;0,BR35&lt;0),"PL",IF(OR(BQ35&lt;0,BR35&lt;0),"Loss",IF(ISERROR((+BR35/BQ35-1)*100),"NA",(+BR35/BQ35-1)*100))))</f>
        <v>PL</v>
      </c>
      <c r="BS36" s="86" t="str">
        <f t="shared" ref="BS36" si="263">IF(AND(BR35&lt;0,BS35&gt;0),"LP",IF(AND(BR35&gt;0,BS35&lt;0),"PL",IF(OR(BR35&lt;0,BS35&lt;0),"Loss",IF(ISERROR((+BS35/BR35-1)*100),"NA",(+BS35/BR35-1)*100))))</f>
        <v>LP</v>
      </c>
      <c r="BT36" s="86">
        <f t="shared" ref="BT36" si="264">IF(AND(BS35&lt;0,BT35&gt;0),"LP",IF(AND(BS35&gt;0,BT35&lt;0),"PL",IF(OR(BS35&lt;0,BT35&lt;0),"Loss",IF(ISERROR((+BT35/BS35-1)*100),"NA",(+BT35/BS35-1)*100))))</f>
        <v>32.306873004719236</v>
      </c>
      <c r="BU36" s="86">
        <f t="shared" ref="BU36" si="265">IF(AND(BT35&lt;0,BU35&gt;0),"LP",IF(AND(BT35&gt;0,BU35&lt;0),"PL",IF(OR(BT35&lt;0,BU35&lt;0),"Loss",IF(ISERROR((+BU35/BT35-1)*100),"NA",(+BU35/BT35-1)*100))))</f>
        <v>22.234837769118208</v>
      </c>
      <c r="BV36" s="87">
        <f t="shared" ref="BV36" si="266">IF(AND(BU35&lt;0,BV35&gt;0),"LP",IF(AND(BU35&gt;0,BV35&lt;0),"PL",IF(OR(BU35&lt;0,BV35&lt;0),"Loss",IF(ISERROR((+BV35/BU35-1)*100),"NA",(+BV35/BU35-1)*100))))</f>
        <v>32.475537403401745</v>
      </c>
      <c r="BW36" s="85"/>
      <c r="BX36" s="86">
        <f t="shared" ref="BX36:CB36" si="267">IF(AND(BW35&lt;0,BX35&gt;0),"LP",IF(AND(BW35&gt;0,BX35&lt;0),"PL",IF(OR(BW35&lt;0,BX35&lt;0),"Loss",IF(ISERROR((+BX35/BW35-1)*100),"NA",(+BX35/BW35-1)*100))))</f>
        <v>64.155121277373908</v>
      </c>
      <c r="BY36" s="86">
        <f t="shared" si="267"/>
        <v>39.73418144467675</v>
      </c>
      <c r="BZ36" s="86">
        <f t="shared" si="267"/>
        <v>6.6000974184120986</v>
      </c>
      <c r="CA36" s="86">
        <f t="shared" si="267"/>
        <v>8.8748012986427547</v>
      </c>
      <c r="CB36" s="87">
        <f t="shared" si="267"/>
        <v>34.801629131047427</v>
      </c>
      <c r="CC36" s="85"/>
      <c r="CD36" s="86">
        <f t="shared" ref="CD36" ca="1" si="268">IF(AND(CC35&lt;0,CD35&gt;0),"LP",IF(AND(CC35&gt;0,CD35&lt;0),"PL",IF(OR(CC35&lt;0,CD35&lt;0),"Loss",IF(ISERROR((+CD35/CC35-1)*100),"NA",(+CD35/CC35-1)*100))))</f>
        <v>27.942065119430449</v>
      </c>
      <c r="CE36" s="86">
        <f t="shared" ref="CE36" ca="1" si="269">IF(AND(CD35&lt;0,CE35&gt;0),"LP",IF(AND(CD35&gt;0,CE35&lt;0),"PL",IF(OR(CD35&lt;0,CE35&lt;0),"Loss",IF(ISERROR((+CE35/CD35-1)*100),"NA",(+CE35/CD35-1)*100))))</f>
        <v>39.840256335424009</v>
      </c>
      <c r="CF36" s="86">
        <f t="shared" ref="CF36" ca="1" si="270">IF(AND(CE35&lt;0,CF35&gt;0),"LP",IF(AND(CE35&gt;0,CF35&lt;0),"PL",IF(OR(CE35&lt;0,CF35&lt;0),"Loss",IF(ISERROR((+CF35/CE35-1)*100),"NA",(+CF35/CE35-1)*100))))</f>
        <v>26.955016810217703</v>
      </c>
      <c r="CG36" s="86">
        <f t="shared" ref="CG36" ca="1" si="271">IF(AND(CF35&lt;0,CG35&gt;0),"LP",IF(AND(CF35&gt;0,CG35&lt;0),"PL",IF(OR(CF35&lt;0,CG35&lt;0),"Loss",IF(ISERROR((+CG35/CF35-1)*100),"NA",(+CG35/CF35-1)*100))))</f>
        <v>10.84099210517615</v>
      </c>
      <c r="CH36" s="87">
        <f t="shared" ref="CH36" ca="1" si="272">IF(AND(CG35&lt;0,CH35&gt;0),"LP",IF(AND(CG35&gt;0,CH35&lt;0),"PL",IF(OR(CG35&lt;0,CH35&lt;0),"Loss",IF(ISERROR((+CH35/CG35-1)*100),"NA",(+CH35/CG35-1)*100))))</f>
        <v>16.526884062589598</v>
      </c>
    </row>
    <row r="37" spans="1:86">
      <c r="A37" s="15"/>
      <c r="B37" s="24" t="s">
        <v>1</v>
      </c>
      <c r="C37" s="29">
        <v>61720.987000000008</v>
      </c>
      <c r="D37" s="25">
        <v>74726.823999999993</v>
      </c>
      <c r="E37" s="25">
        <v>109333.185</v>
      </c>
      <c r="F37" s="25">
        <v>124968.05899999999</v>
      </c>
      <c r="G37" s="25">
        <v>165618.76151774751</v>
      </c>
      <c r="H37" s="26">
        <v>193708.97171710103</v>
      </c>
      <c r="I37" s="29">
        <v>1016030.102</v>
      </c>
      <c r="J37" s="25">
        <v>1150254.615</v>
      </c>
      <c r="K37" s="25">
        <v>1249932.4469999999</v>
      </c>
      <c r="L37" s="25">
        <v>1502349.99</v>
      </c>
      <c r="M37" s="25">
        <v>1738191.2407986114</v>
      </c>
      <c r="N37" s="26">
        <v>2016634.9453795904</v>
      </c>
      <c r="O37" s="29">
        <v>174081.83670299998</v>
      </c>
      <c r="P37" s="25">
        <v>173811.50699999998</v>
      </c>
      <c r="Q37" s="25">
        <v>195841.52499999999</v>
      </c>
      <c r="R37" s="25">
        <v>215654.30000000002</v>
      </c>
      <c r="S37" s="25">
        <v>239621.9318862716</v>
      </c>
      <c r="T37" s="26">
        <v>277035.82352984347</v>
      </c>
      <c r="U37" s="29">
        <v>37576.337</v>
      </c>
      <c r="V37" s="25">
        <v>40475.091999999997</v>
      </c>
      <c r="W37" s="25">
        <v>45630.345000000001</v>
      </c>
      <c r="X37" s="25">
        <v>50678.6</v>
      </c>
      <c r="Y37" s="25">
        <v>56076.091964287523</v>
      </c>
      <c r="Z37" s="26">
        <v>62796.043907112929</v>
      </c>
      <c r="AA37" s="29">
        <v>33963.411</v>
      </c>
      <c r="AB37" s="25">
        <v>42461.686000000002</v>
      </c>
      <c r="AC37" s="25">
        <v>51579.476999999999</v>
      </c>
      <c r="AD37" s="25">
        <v>59687.146000000001</v>
      </c>
      <c r="AE37" s="25">
        <v>64345.173487760483</v>
      </c>
      <c r="AF37" s="26">
        <v>72714.478931453283</v>
      </c>
      <c r="AG37" s="29">
        <v>161244.65</v>
      </c>
      <c r="AH37" s="25">
        <v>187938.39600000001</v>
      </c>
      <c r="AI37" s="25">
        <v>215062.39999999999</v>
      </c>
      <c r="AJ37" s="25">
        <v>290944.2</v>
      </c>
      <c r="AK37" s="25">
        <v>327329.09952898975</v>
      </c>
      <c r="AL37" s="26">
        <v>371749.43224060233</v>
      </c>
      <c r="AM37" s="29">
        <v>2037208.2890000001</v>
      </c>
      <c r="AN37" s="25">
        <v>2400929.3870000001</v>
      </c>
      <c r="AO37" s="25">
        <v>2801990.2</v>
      </c>
      <c r="AP37" s="25">
        <v>4402458.040000001</v>
      </c>
      <c r="AQ37" s="25">
        <v>4930870.1627522772</v>
      </c>
      <c r="AR37" s="26">
        <v>5550382.0063224118</v>
      </c>
      <c r="AS37" s="29">
        <v>1475060.84</v>
      </c>
      <c r="AT37" s="25">
        <v>1702455.6030000001</v>
      </c>
      <c r="AU37" s="25">
        <v>1999545</v>
      </c>
      <c r="AV37" s="25">
        <v>2383993.2000000002</v>
      </c>
      <c r="AW37" s="25">
        <v>2770832.5161674675</v>
      </c>
      <c r="AX37" s="26">
        <v>3218175.6309980364</v>
      </c>
      <c r="AY37" s="29">
        <v>178078.93600000002</v>
      </c>
      <c r="AZ37" s="25">
        <v>209873.63099999999</v>
      </c>
      <c r="BA37" s="25">
        <v>256840.473</v>
      </c>
      <c r="BB37" s="25">
        <v>321023.8</v>
      </c>
      <c r="BC37" s="25">
        <v>354341.22968827176</v>
      </c>
      <c r="BD37" s="26">
        <v>399563.30752094468</v>
      </c>
      <c r="BE37" s="29">
        <v>434952.45199999999</v>
      </c>
      <c r="BF37" s="25">
        <v>480103.13999999996</v>
      </c>
      <c r="BG37" s="25">
        <v>549603</v>
      </c>
      <c r="BH37" s="25">
        <v>632075.6</v>
      </c>
      <c r="BI37" s="25">
        <v>714860.04689738934</v>
      </c>
      <c r="BJ37" s="26">
        <v>819264.83195402473</v>
      </c>
      <c r="BK37" s="29">
        <v>637291.29599999997</v>
      </c>
      <c r="BL37" s="25">
        <v>724877.78099999996</v>
      </c>
      <c r="BM37" s="25">
        <v>835202.49900000007</v>
      </c>
      <c r="BN37" s="25">
        <v>967187.56799999997</v>
      </c>
      <c r="BO37" s="25">
        <v>1112304.1846202561</v>
      </c>
      <c r="BP37" s="26">
        <v>1279644.7764114446</v>
      </c>
      <c r="BQ37" s="29">
        <v>126625.75599999999</v>
      </c>
      <c r="BR37" s="25">
        <v>126182.459</v>
      </c>
      <c r="BS37" s="25">
        <v>135765.9</v>
      </c>
      <c r="BT37" s="25">
        <v>147963.946</v>
      </c>
      <c r="BU37" s="25">
        <v>158064.28812122357</v>
      </c>
      <c r="BV37" s="26">
        <v>170338.40221992537</v>
      </c>
      <c r="BW37" s="29">
        <v>63020.3</v>
      </c>
      <c r="BX37" s="25">
        <v>77526.999999999985</v>
      </c>
      <c r="BY37" s="25">
        <v>98300.5</v>
      </c>
      <c r="BZ37" s="25">
        <v>120840.3</v>
      </c>
      <c r="CA37" s="25">
        <v>144197.76529062877</v>
      </c>
      <c r="CB37" s="26">
        <v>176200.84397724134</v>
      </c>
      <c r="CC37" s="29">
        <f t="shared" ref="CC37:CH38" ca="1" si="273">SUMIF($B$8:$CB$62,CC$8,$B37:$CB37)</f>
        <v>6436855.1927029993</v>
      </c>
      <c r="CD37" s="25">
        <f t="shared" ca="1" si="273"/>
        <v>7391617.1210000003</v>
      </c>
      <c r="CE37" s="25">
        <f t="shared" ca="1" si="273"/>
        <v>8544626.9509999994</v>
      </c>
      <c r="CF37" s="25">
        <f t="shared" ca="1" si="273"/>
        <v>11219824.749000002</v>
      </c>
      <c r="CG37" s="25">
        <f t="shared" ca="1" si="273"/>
        <v>12776652.492721183</v>
      </c>
      <c r="CH37" s="26">
        <f t="shared" ca="1" si="273"/>
        <v>14608209.495109729</v>
      </c>
    </row>
    <row r="38" spans="1:86">
      <c r="A38" s="15"/>
      <c r="B38" s="24" t="s">
        <v>51</v>
      </c>
      <c r="C38" s="29">
        <v>359793.14199999999</v>
      </c>
      <c r="D38" s="25">
        <v>525846.20600000001</v>
      </c>
      <c r="E38" s="25">
        <v>693649.86399999994</v>
      </c>
      <c r="F38" s="25">
        <v>871821.16399999999</v>
      </c>
      <c r="G38" s="25">
        <v>1181919.1375399998</v>
      </c>
      <c r="H38" s="26">
        <v>1477398.9219249997</v>
      </c>
      <c r="I38" s="29">
        <v>6979852.9010000005</v>
      </c>
      <c r="J38" s="25">
        <v>8219715.4629999995</v>
      </c>
      <c r="K38" s="25">
        <v>9469452.1040000003</v>
      </c>
      <c r="L38" s="25">
        <v>10686413.92</v>
      </c>
      <c r="M38" s="25">
        <v>12182511.868800001</v>
      </c>
      <c r="N38" s="26">
        <v>13948976.089776002</v>
      </c>
      <c r="O38" s="29">
        <v>779722.24841300002</v>
      </c>
      <c r="P38" s="25">
        <v>963306.13100000005</v>
      </c>
      <c r="Q38" s="25">
        <v>1080693.125</v>
      </c>
      <c r="R38" s="25">
        <v>1352019.862</v>
      </c>
      <c r="S38" s="25">
        <v>1595383.43716</v>
      </c>
      <c r="T38" s="26">
        <v>1866598.6214772</v>
      </c>
      <c r="U38" s="29">
        <v>297038.64599999995</v>
      </c>
      <c r="V38" s="25">
        <v>346916.86600000004</v>
      </c>
      <c r="W38" s="25">
        <v>412389.1</v>
      </c>
      <c r="X38" s="25">
        <v>493530.3</v>
      </c>
      <c r="Y38" s="25">
        <v>589768.70850000007</v>
      </c>
      <c r="Z38" s="26">
        <v>701824.7631150001</v>
      </c>
      <c r="AA38" s="29">
        <v>163919.717</v>
      </c>
      <c r="AB38" s="25">
        <v>189507.973</v>
      </c>
      <c r="AC38" s="25">
        <v>253805.55499999999</v>
      </c>
      <c r="AD38" s="25">
        <v>361292.022</v>
      </c>
      <c r="AE38" s="25">
        <v>442221.43492799997</v>
      </c>
      <c r="AF38" s="26">
        <v>543932.36496143998</v>
      </c>
      <c r="AG38" s="29">
        <v>1726444.801</v>
      </c>
      <c r="AH38" s="25">
        <v>1817005.8609999998</v>
      </c>
      <c r="AI38" s="25">
        <v>2133860.3849999998</v>
      </c>
      <c r="AJ38" s="25">
        <v>2525340.2000000002</v>
      </c>
      <c r="AK38" s="25">
        <v>2979901.4360000002</v>
      </c>
      <c r="AL38" s="26">
        <v>3516283.6944800001</v>
      </c>
      <c r="AM38" s="29">
        <v>13350602.208000001</v>
      </c>
      <c r="AN38" s="25">
        <v>15592174.399999999</v>
      </c>
      <c r="AO38" s="25">
        <v>18833946.5</v>
      </c>
      <c r="AP38" s="25">
        <v>23797862.763999999</v>
      </c>
      <c r="AQ38" s="25">
        <v>27462733.629655994</v>
      </c>
      <c r="AR38" s="26">
        <v>31939159.211289924</v>
      </c>
      <c r="AS38" s="29">
        <v>9325221.6050000004</v>
      </c>
      <c r="AT38" s="25">
        <v>10645716.131999999</v>
      </c>
      <c r="AU38" s="25">
        <v>11808406.971999999</v>
      </c>
      <c r="AV38" s="25">
        <v>14128249.5</v>
      </c>
      <c r="AW38" s="25">
        <v>16360512.920999998</v>
      </c>
      <c r="AX38" s="26">
        <v>19010916.014201995</v>
      </c>
      <c r="AY38" s="29">
        <v>886884.21399999992</v>
      </c>
      <c r="AZ38" s="25">
        <v>1056343.638</v>
      </c>
      <c r="BA38" s="25">
        <v>1446373.101</v>
      </c>
      <c r="BB38" s="25">
        <v>2005763.1</v>
      </c>
      <c r="BC38" s="25">
        <v>2567376.7680000002</v>
      </c>
      <c r="BD38" s="26">
        <v>3234894.72768</v>
      </c>
      <c r="BE38" s="29">
        <v>2558701.0419999999</v>
      </c>
      <c r="BF38" s="25">
        <v>2933494.6949999998</v>
      </c>
      <c r="BG38" s="25">
        <v>3361201.9130000002</v>
      </c>
      <c r="BH38" s="25">
        <v>3845856.7</v>
      </c>
      <c r="BI38" s="25">
        <v>4480423.0555000007</v>
      </c>
      <c r="BJ38" s="26">
        <v>5242094.9749350008</v>
      </c>
      <c r="BK38" s="29">
        <v>2801000.4519999996</v>
      </c>
      <c r="BL38" s="25">
        <v>3116841.1339999996</v>
      </c>
      <c r="BM38" s="25">
        <v>3630960.5260000005</v>
      </c>
      <c r="BN38" s="25">
        <v>4489537.4509999994</v>
      </c>
      <c r="BO38" s="25">
        <v>5118072.6941400003</v>
      </c>
      <c r="BP38" s="26">
        <v>5906255.8890375597</v>
      </c>
      <c r="BQ38" s="29">
        <v>731212.74699999997</v>
      </c>
      <c r="BR38" s="25">
        <v>790065.32400000002</v>
      </c>
      <c r="BS38" s="25">
        <v>848865.2</v>
      </c>
      <c r="BT38" s="25">
        <v>1034935.964</v>
      </c>
      <c r="BU38" s="25">
        <v>1212944.9498079999</v>
      </c>
      <c r="BV38" s="26">
        <v>1428849.1508738238</v>
      </c>
      <c r="BW38" s="29">
        <v>0</v>
      </c>
      <c r="BX38" s="25">
        <v>0</v>
      </c>
      <c r="BY38" s="25">
        <v>0</v>
      </c>
      <c r="BZ38" s="25">
        <v>0</v>
      </c>
      <c r="CA38" s="25">
        <v>0</v>
      </c>
      <c r="CB38" s="26">
        <v>0</v>
      </c>
      <c r="CC38" s="29">
        <f t="shared" ca="1" si="273"/>
        <v>39960393.723413005</v>
      </c>
      <c r="CD38" s="25">
        <f t="shared" ca="1" si="273"/>
        <v>46196933.822999999</v>
      </c>
      <c r="CE38" s="25">
        <f t="shared" ca="1" si="273"/>
        <v>53973604.345000014</v>
      </c>
      <c r="CF38" s="25">
        <f t="shared" ca="1" si="273"/>
        <v>65592622.947000004</v>
      </c>
      <c r="CG38" s="25">
        <f t="shared" ca="1" si="273"/>
        <v>76173770.041032001</v>
      </c>
      <c r="CH38" s="26">
        <f t="shared" ca="1" si="273"/>
        <v>88817184.423752949</v>
      </c>
    </row>
    <row r="39" spans="1:86">
      <c r="A39" s="15"/>
      <c r="B39" s="24" t="s">
        <v>232</v>
      </c>
      <c r="C39" s="120">
        <v>23.000552078338391</v>
      </c>
      <c r="D39" s="121">
        <v>37.288986924819611</v>
      </c>
      <c r="E39" s="121">
        <v>38.434420279796953</v>
      </c>
      <c r="F39" s="121">
        <v>33.408550173714303</v>
      </c>
      <c r="G39" s="121">
        <v>30.5</v>
      </c>
      <c r="H39" s="122">
        <v>31.3</v>
      </c>
      <c r="I39" s="120">
        <v>45.523696159051759</v>
      </c>
      <c r="J39" s="121">
        <v>45.014457685978911</v>
      </c>
      <c r="K39" s="121">
        <v>47.155470590677382</v>
      </c>
      <c r="L39" s="121">
        <v>42.98921997960565</v>
      </c>
      <c r="M39" s="121">
        <v>41.300000000000004</v>
      </c>
      <c r="N39" s="122">
        <v>41.199999999999996</v>
      </c>
      <c r="O39" s="120">
        <v>43.383800155055333</v>
      </c>
      <c r="P39" s="121">
        <v>41.605857380347139</v>
      </c>
      <c r="Q39" s="121">
        <v>39.285117225114206</v>
      </c>
      <c r="R39" s="121">
        <v>37.4</v>
      </c>
      <c r="S39" s="121">
        <v>37.5</v>
      </c>
      <c r="T39" s="122">
        <v>38</v>
      </c>
      <c r="U39" s="120">
        <v>22.847230457682603</v>
      </c>
      <c r="V39" s="121">
        <v>26.75304665066356</v>
      </c>
      <c r="W39" s="121">
        <v>26.420693466437399</v>
      </c>
      <c r="X39" s="121">
        <v>26.1</v>
      </c>
      <c r="Y39" s="121">
        <v>25.599999999999994</v>
      </c>
      <c r="Z39" s="122">
        <v>26.900000000000002</v>
      </c>
      <c r="AA39" s="120">
        <v>34.247401732642082</v>
      </c>
      <c r="AB39" s="121">
        <v>52.005062604938537</v>
      </c>
      <c r="AC39" s="121">
        <v>42.284085153297767</v>
      </c>
      <c r="AD39" s="121">
        <v>31.975265703486805</v>
      </c>
      <c r="AE39" s="121">
        <v>31.100000000000005</v>
      </c>
      <c r="AF39" s="122">
        <v>31.8</v>
      </c>
      <c r="AG39" s="120">
        <v>34.007789803642844</v>
      </c>
      <c r="AH39" s="121">
        <v>37.133071140930127</v>
      </c>
      <c r="AI39" s="121">
        <v>32.860840893299596</v>
      </c>
      <c r="AJ39" s="121">
        <v>30.4</v>
      </c>
      <c r="AK39" s="121">
        <v>30.500000000000004</v>
      </c>
      <c r="AL39" s="122">
        <v>31.900000000000002</v>
      </c>
      <c r="AM39" s="120">
        <v>46.116433858771444</v>
      </c>
      <c r="AN39" s="121">
        <v>48.168339048336968</v>
      </c>
      <c r="AO39" s="121">
        <v>44.387351318004434</v>
      </c>
      <c r="AP39" s="121">
        <v>38.1867479786766</v>
      </c>
      <c r="AQ39" s="121">
        <v>35.300000000000004</v>
      </c>
      <c r="AR39" s="122">
        <v>36.400000000000006</v>
      </c>
      <c r="AS39" s="120">
        <v>46.28559472179964</v>
      </c>
      <c r="AT39" s="121">
        <v>48.699079270170422</v>
      </c>
      <c r="AU39" s="121">
        <v>45.836991414966967</v>
      </c>
      <c r="AV39" s="121">
        <v>42.175925616262653</v>
      </c>
      <c r="AW39" s="121">
        <v>40.1</v>
      </c>
      <c r="AX39" s="122">
        <v>40.400000000000006</v>
      </c>
      <c r="AY39" s="120">
        <v>51.749862355764066</v>
      </c>
      <c r="AZ39" s="121">
        <v>48.441023791161413</v>
      </c>
      <c r="BA39" s="121">
        <v>49.767744747349255</v>
      </c>
      <c r="BB39" s="121">
        <v>46.7</v>
      </c>
      <c r="BC39" s="121">
        <v>46.4</v>
      </c>
      <c r="BD39" s="122">
        <v>47</v>
      </c>
      <c r="BE39" s="120">
        <v>41.736307816769155</v>
      </c>
      <c r="BF39" s="121">
        <v>42.724683400185938</v>
      </c>
      <c r="BG39" s="121">
        <v>40.083388647053887</v>
      </c>
      <c r="BH39" s="121">
        <v>37.875826210581373</v>
      </c>
      <c r="BI39" s="121">
        <v>38.5</v>
      </c>
      <c r="BJ39" s="122">
        <v>39.299999999999997</v>
      </c>
      <c r="BK39" s="120">
        <v>60.447230338397674</v>
      </c>
      <c r="BL39" s="121">
        <v>60.681355439272778</v>
      </c>
      <c r="BM39" s="121">
        <v>52.827691220127569</v>
      </c>
      <c r="BN39" s="121">
        <v>45.506571140083366</v>
      </c>
      <c r="BO39" s="121">
        <v>42.6</v>
      </c>
      <c r="BP39" s="122">
        <v>43.900000000000006</v>
      </c>
      <c r="BQ39" s="120">
        <v>31.81592730084067</v>
      </c>
      <c r="BR39" s="121">
        <v>35.287003179499116</v>
      </c>
      <c r="BS39" s="121">
        <v>37.363414827230521</v>
      </c>
      <c r="BT39" s="121">
        <v>35.217961852565402</v>
      </c>
      <c r="BU39" s="121">
        <v>32.6</v>
      </c>
      <c r="BV39" s="122">
        <v>32.5</v>
      </c>
      <c r="BW39" s="120">
        <v>0</v>
      </c>
      <c r="BX39" s="121">
        <v>0</v>
      </c>
      <c r="BY39" s="121">
        <v>0</v>
      </c>
      <c r="BZ39" s="121">
        <v>0</v>
      </c>
      <c r="CA39" s="121">
        <v>0</v>
      </c>
      <c r="CB39" s="122">
        <v>0</v>
      </c>
      <c r="CC39" s="120">
        <f t="shared" ref="CC39:CH39" ca="1" si="274">AVERAGEIF($B$8:$CB$59,CC$8,$B39:$CB39)</f>
        <v>37.012448213750439</v>
      </c>
      <c r="CD39" s="121">
        <f t="shared" ca="1" si="274"/>
        <v>40.292458962792658</v>
      </c>
      <c r="CE39" s="121">
        <f t="shared" ca="1" si="274"/>
        <v>38.208246906412</v>
      </c>
      <c r="CF39" s="121">
        <f t="shared" ca="1" si="274"/>
        <v>34.456620665767396</v>
      </c>
      <c r="CG39" s="121">
        <f t="shared" ca="1" si="274"/>
        <v>33.230769230769234</v>
      </c>
      <c r="CH39" s="122">
        <f t="shared" ca="1" si="274"/>
        <v>33.892307692307696</v>
      </c>
    </row>
    <row r="40" spans="1:86" ht="12.75">
      <c r="A40" s="5"/>
      <c r="B40" s="24" t="s">
        <v>52</v>
      </c>
      <c r="C40" s="29">
        <v>108154.139</v>
      </c>
      <c r="D40" s="25">
        <v>153065.04299999998</v>
      </c>
      <c r="E40" s="25">
        <v>200720.09900000002</v>
      </c>
      <c r="F40" s="25">
        <v>271333.65299999999</v>
      </c>
      <c r="G40" s="25">
        <v>330317.0183</v>
      </c>
      <c r="H40" s="26">
        <v>410914.3707652</v>
      </c>
      <c r="I40" s="29">
        <v>2261196.2130000005</v>
      </c>
      <c r="J40" s="25">
        <v>2755972.0089999996</v>
      </c>
      <c r="K40" s="25">
        <v>2888148.3380000005</v>
      </c>
      <c r="L40" s="25">
        <v>3315272.4959999998</v>
      </c>
      <c r="M40" s="25">
        <v>3845716.0953599997</v>
      </c>
      <c r="N40" s="26">
        <v>4461030.670617599</v>
      </c>
      <c r="O40" s="29">
        <v>251553.87501699998</v>
      </c>
      <c r="P40" s="25">
        <v>290787.10099999997</v>
      </c>
      <c r="Q40" s="25">
        <v>323658.91800000001</v>
      </c>
      <c r="R40" s="25">
        <v>292875.7</v>
      </c>
      <c r="S40" s="25">
        <v>345593.326</v>
      </c>
      <c r="T40" s="26">
        <v>407800.12468000001</v>
      </c>
      <c r="U40" s="29">
        <v>84136.926999999981</v>
      </c>
      <c r="V40" s="25">
        <v>90506.536999999997</v>
      </c>
      <c r="W40" s="25">
        <v>125824.569</v>
      </c>
      <c r="X40" s="25">
        <v>162108.5</v>
      </c>
      <c r="Y40" s="25">
        <v>191288.03</v>
      </c>
      <c r="Z40" s="26">
        <v>227632.75569999998</v>
      </c>
      <c r="AA40" s="29">
        <v>37051.661</v>
      </c>
      <c r="AB40" s="25">
        <v>44498.495999999999</v>
      </c>
      <c r="AC40" s="25">
        <v>66645.623999999996</v>
      </c>
      <c r="AD40" s="25">
        <v>90652.722999999998</v>
      </c>
      <c r="AE40" s="25">
        <v>111502.84929</v>
      </c>
      <c r="AF40" s="26">
        <v>137148.50462669999</v>
      </c>
      <c r="AG40" s="29">
        <v>371862.1</v>
      </c>
      <c r="AH40" s="25">
        <v>391794.61599999998</v>
      </c>
      <c r="AI40" s="25">
        <v>489833.47</v>
      </c>
      <c r="AJ40" s="25">
        <v>608595.30000000005</v>
      </c>
      <c r="AK40" s="25">
        <v>718142.45400000003</v>
      </c>
      <c r="AL40" s="26">
        <v>847408.09571999998</v>
      </c>
      <c r="AM40" s="29">
        <v>4437282.9210000001</v>
      </c>
      <c r="AN40" s="25">
        <v>4555356.93</v>
      </c>
      <c r="AO40" s="25">
        <v>5170014.28</v>
      </c>
      <c r="AP40" s="25">
        <v>7024149.5870000003</v>
      </c>
      <c r="AQ40" s="25">
        <v>8148013.52092</v>
      </c>
      <c r="AR40" s="26">
        <v>9451695.6842671987</v>
      </c>
      <c r="AS40" s="29">
        <v>7955465.7829999998</v>
      </c>
      <c r="AT40" s="25">
        <v>3102410.0239999997</v>
      </c>
      <c r="AU40" s="25">
        <v>3623297.3550000004</v>
      </c>
      <c r="AV40" s="25">
        <v>4619422.7</v>
      </c>
      <c r="AW40" s="25">
        <v>5450918.7860000003</v>
      </c>
      <c r="AX40" s="26">
        <v>6350320.3856900008</v>
      </c>
      <c r="AY40" s="29">
        <v>454117.42699999997</v>
      </c>
      <c r="AZ40" s="25">
        <v>461448.35199999996</v>
      </c>
      <c r="BA40" s="25">
        <v>611235.52</v>
      </c>
      <c r="BB40" s="25">
        <v>747103.9</v>
      </c>
      <c r="BC40" s="25">
        <v>903995.71900000004</v>
      </c>
      <c r="BD40" s="26">
        <v>1093834.81999</v>
      </c>
      <c r="BE40" s="29">
        <v>696534.24300000002</v>
      </c>
      <c r="BF40" s="25">
        <v>709298.94199999992</v>
      </c>
      <c r="BG40" s="25">
        <v>830756.84200000006</v>
      </c>
      <c r="BH40" s="25">
        <v>1064864.8999999999</v>
      </c>
      <c r="BI40" s="25">
        <v>1235243.2839999998</v>
      </c>
      <c r="BJ40" s="26">
        <v>1445234.6422799996</v>
      </c>
      <c r="BK40" s="29">
        <v>1050991.8770000001</v>
      </c>
      <c r="BL40" s="25">
        <v>1005802.1680000001</v>
      </c>
      <c r="BM40" s="25">
        <v>1214037.287</v>
      </c>
      <c r="BN40" s="25">
        <v>1554037.5870000001</v>
      </c>
      <c r="BO40" s="25">
        <v>1810453.7888550002</v>
      </c>
      <c r="BP40" s="26">
        <v>2118230.9329603501</v>
      </c>
      <c r="BQ40" s="29">
        <v>232300.378</v>
      </c>
      <c r="BR40" s="25">
        <v>222739.44500000001</v>
      </c>
      <c r="BS40" s="25">
        <v>288754.47700000001</v>
      </c>
      <c r="BT40" s="25">
        <v>295749.24800000002</v>
      </c>
      <c r="BU40" s="25">
        <v>351941.60512000002</v>
      </c>
      <c r="BV40" s="26">
        <v>415291.09404160001</v>
      </c>
      <c r="BW40" s="29">
        <v>9575.6</v>
      </c>
      <c r="BX40" s="25">
        <v>12971.900000000001</v>
      </c>
      <c r="BY40" s="25">
        <v>21396.9</v>
      </c>
      <c r="BZ40" s="25">
        <v>35190</v>
      </c>
      <c r="CA40" s="25">
        <v>42931.799999999996</v>
      </c>
      <c r="CB40" s="26">
        <v>51518.159999999996</v>
      </c>
      <c r="CC40" s="29">
        <f t="shared" ref="CC40:CH42" ca="1" si="275">SUMIF($B$8:$CB$62,CC$8,$B40:$CB40)</f>
        <v>17950223.144017</v>
      </c>
      <c r="CD40" s="25">
        <f t="shared" ca="1" si="275"/>
        <v>13796651.562999999</v>
      </c>
      <c r="CE40" s="25">
        <f t="shared" ca="1" si="275"/>
        <v>15854323.679000001</v>
      </c>
      <c r="CF40" s="25">
        <f t="shared" ca="1" si="275"/>
        <v>20081356.293999996</v>
      </c>
      <c r="CG40" s="25">
        <f t="shared" ca="1" si="275"/>
        <v>23486058.276845001</v>
      </c>
      <c r="CH40" s="26">
        <f t="shared" ca="1" si="275"/>
        <v>27418060.241338652</v>
      </c>
    </row>
    <row r="41" spans="1:86">
      <c r="A41" s="17"/>
      <c r="B41" s="24" t="s">
        <v>53</v>
      </c>
      <c r="C41" s="29">
        <v>346089.14199999999</v>
      </c>
      <c r="D41" s="25">
        <v>460952.56400000001</v>
      </c>
      <c r="E41" s="25">
        <v>584215.44099999999</v>
      </c>
      <c r="F41" s="25">
        <v>731626.54700000002</v>
      </c>
      <c r="G41" s="25">
        <v>1064346.32182</v>
      </c>
      <c r="H41" s="26">
        <v>1319789.4390568</v>
      </c>
      <c r="I41" s="29">
        <v>6143993.9790000003</v>
      </c>
      <c r="J41" s="25">
        <v>7079465.9230000004</v>
      </c>
      <c r="K41" s="25">
        <v>8453028.4100000001</v>
      </c>
      <c r="L41" s="25">
        <v>9650683.8429999985</v>
      </c>
      <c r="M41" s="25">
        <v>10808765.904159999</v>
      </c>
      <c r="N41" s="26">
        <v>12267949.301221598</v>
      </c>
      <c r="O41" s="29">
        <v>816128.75930500007</v>
      </c>
      <c r="P41" s="25">
        <v>939749.26699999999</v>
      </c>
      <c r="Q41" s="25">
        <v>1047567.691</v>
      </c>
      <c r="R41" s="25">
        <v>1211367.8</v>
      </c>
      <c r="S41" s="25">
        <v>1410032.1192000001</v>
      </c>
      <c r="T41" s="26">
        <v>1644097.4509872</v>
      </c>
      <c r="U41" s="29">
        <v>257372</v>
      </c>
      <c r="V41" s="25">
        <v>290957.81200000003</v>
      </c>
      <c r="W41" s="25">
        <v>343807.41600000003</v>
      </c>
      <c r="X41" s="25">
        <v>409245.6</v>
      </c>
      <c r="Y41" s="25">
        <v>484956.03600000002</v>
      </c>
      <c r="Z41" s="26">
        <v>577097.68284000002</v>
      </c>
      <c r="AA41" s="29">
        <v>168481.88999999998</v>
      </c>
      <c r="AB41" s="25">
        <v>193742.06</v>
      </c>
      <c r="AC41" s="25">
        <v>257985.56599999999</v>
      </c>
      <c r="AD41" s="25">
        <v>309642.99900000001</v>
      </c>
      <c r="AE41" s="25">
        <v>377764.45877999999</v>
      </c>
      <c r="AF41" s="26">
        <v>468427.92888719996</v>
      </c>
      <c r="AG41" s="29">
        <v>1318786.014</v>
      </c>
      <c r="AH41" s="25">
        <v>1449283.2459999998</v>
      </c>
      <c r="AI41" s="25">
        <v>1744468.8459999999</v>
      </c>
      <c r="AJ41" s="25">
        <v>2094033.3</v>
      </c>
      <c r="AK41" s="25">
        <v>2466771.2273999997</v>
      </c>
      <c r="AL41" s="26">
        <v>2903389.7346497998</v>
      </c>
      <c r="AM41" s="29">
        <v>11328366.309</v>
      </c>
      <c r="AN41" s="25">
        <v>13688209.314000001</v>
      </c>
      <c r="AO41" s="25">
        <v>16005859</v>
      </c>
      <c r="AP41" s="25">
        <v>24848615.188000001</v>
      </c>
      <c r="AQ41" s="25">
        <v>27084990.554920003</v>
      </c>
      <c r="AR41" s="26">
        <v>30064339.515961207</v>
      </c>
      <c r="AS41" s="29">
        <v>7337290.9039999992</v>
      </c>
      <c r="AT41" s="25">
        <v>8590204.3900000006</v>
      </c>
      <c r="AU41" s="25">
        <v>10196383.052999999</v>
      </c>
      <c r="AV41" s="25">
        <v>11844063.9</v>
      </c>
      <c r="AW41" s="25">
        <v>13857554.763</v>
      </c>
      <c r="AX41" s="26">
        <v>16282626.846525</v>
      </c>
      <c r="AY41" s="29">
        <v>1005501.2590000001</v>
      </c>
      <c r="AZ41" s="25">
        <v>1178578.004</v>
      </c>
      <c r="BA41" s="25">
        <v>1517945.324</v>
      </c>
      <c r="BB41" s="25">
        <v>1945923.7</v>
      </c>
      <c r="BC41" s="25">
        <v>2354567.6769999997</v>
      </c>
      <c r="BD41" s="26">
        <v>2872572.5659399997</v>
      </c>
      <c r="BE41" s="29">
        <v>2125954.085</v>
      </c>
      <c r="BF41" s="25">
        <v>2390515.3459999999</v>
      </c>
      <c r="BG41" s="25">
        <v>2899236.827</v>
      </c>
      <c r="BH41" s="25">
        <v>3432982.7</v>
      </c>
      <c r="BI41" s="25">
        <v>4016589.7590000001</v>
      </c>
      <c r="BJ41" s="26">
        <v>4699410.0180299999</v>
      </c>
      <c r="BK41" s="29">
        <v>2236701.5529999998</v>
      </c>
      <c r="BL41" s="25">
        <v>2712536.0180000002</v>
      </c>
      <c r="BM41" s="25">
        <v>3198612.074</v>
      </c>
      <c r="BN41" s="25">
        <v>3760752.7</v>
      </c>
      <c r="BO41" s="25">
        <v>4362473.1320000002</v>
      </c>
      <c r="BP41" s="26">
        <v>5104093.5644399999</v>
      </c>
      <c r="BQ41" s="29">
        <v>586225.07499999995</v>
      </c>
      <c r="BR41" s="25">
        <v>600218.08400000003</v>
      </c>
      <c r="BS41" s="25">
        <v>702093.51699999999</v>
      </c>
      <c r="BT41" s="25">
        <v>839869.147</v>
      </c>
      <c r="BU41" s="25">
        <v>999444.28492999997</v>
      </c>
      <c r="BV41" s="26">
        <v>1189338.6990666999</v>
      </c>
      <c r="BW41" s="29">
        <v>234591.4</v>
      </c>
      <c r="BX41" s="25">
        <v>301872.5</v>
      </c>
      <c r="BY41" s="25">
        <v>393609.8</v>
      </c>
      <c r="BZ41" s="25">
        <v>490790</v>
      </c>
      <c r="CA41" s="25">
        <v>584040.1</v>
      </c>
      <c r="CB41" s="26">
        <v>700848.12</v>
      </c>
      <c r="CC41" s="29">
        <f t="shared" ca="1" si="275"/>
        <v>33905482.369305</v>
      </c>
      <c r="CD41" s="25">
        <f t="shared" ca="1" si="275"/>
        <v>39876284.528000005</v>
      </c>
      <c r="CE41" s="25">
        <f t="shared" ca="1" si="275"/>
        <v>47344812.964999989</v>
      </c>
      <c r="CF41" s="25">
        <f t="shared" ca="1" si="275"/>
        <v>61569597.42400001</v>
      </c>
      <c r="CG41" s="25">
        <f t="shared" ca="1" si="275"/>
        <v>69872296.338210002</v>
      </c>
      <c r="CH41" s="26">
        <f t="shared" ca="1" si="275"/>
        <v>80093980.867605507</v>
      </c>
    </row>
    <row r="42" spans="1:86">
      <c r="A42" s="17"/>
      <c r="B42" s="24" t="s">
        <v>67</v>
      </c>
      <c r="C42" s="29">
        <v>515913.05899999989</v>
      </c>
      <c r="D42" s="25">
        <v>690778.00400000007</v>
      </c>
      <c r="E42" s="25">
        <v>902161.18399999989</v>
      </c>
      <c r="F42" s="25">
        <v>1094256.699</v>
      </c>
      <c r="G42" s="25">
        <v>1510133.3079377473</v>
      </c>
      <c r="H42" s="26">
        <v>1867175.3386021007</v>
      </c>
      <c r="I42" s="29">
        <v>9867976.3060000017</v>
      </c>
      <c r="J42" s="25">
        <v>11754287.5</v>
      </c>
      <c r="K42" s="25">
        <v>13173255.32</v>
      </c>
      <c r="L42" s="25">
        <v>14772085.980999997</v>
      </c>
      <c r="M42" s="25">
        <v>16678896.503838615</v>
      </c>
      <c r="N42" s="26">
        <v>18939761.025577992</v>
      </c>
      <c r="O42" s="29">
        <v>1150162.2489689998</v>
      </c>
      <c r="P42" s="25">
        <v>1389951.7419999999</v>
      </c>
      <c r="Q42" s="25">
        <v>1557699.6809999999</v>
      </c>
      <c r="R42" s="25">
        <v>1778416.3</v>
      </c>
      <c r="S42" s="25">
        <v>2056273.2382862717</v>
      </c>
      <c r="T42" s="26">
        <v>2398092.4946330437</v>
      </c>
      <c r="U42" s="29">
        <v>396021.31899999996</v>
      </c>
      <c r="V42" s="25">
        <v>447925.614</v>
      </c>
      <c r="W42" s="25">
        <v>523658.69200000004</v>
      </c>
      <c r="X42" s="25">
        <v>630369.69999999995</v>
      </c>
      <c r="Y42" s="25">
        <v>741444.22642428777</v>
      </c>
      <c r="Z42" s="26">
        <v>875180.90175731294</v>
      </c>
      <c r="AA42" s="29">
        <v>247084.74699999997</v>
      </c>
      <c r="AB42" s="25">
        <v>269518.99400000001</v>
      </c>
      <c r="AC42" s="25">
        <v>349581.28600000002</v>
      </c>
      <c r="AD42" s="25">
        <v>453038.69900000002</v>
      </c>
      <c r="AE42" s="25">
        <v>543182.64327576046</v>
      </c>
      <c r="AF42" s="26">
        <v>659853.76502769312</v>
      </c>
      <c r="AG42" s="29">
        <v>2013673.878</v>
      </c>
      <c r="AH42" s="25">
        <v>2209463.0879999995</v>
      </c>
      <c r="AI42" s="25">
        <v>2603418.2950000004</v>
      </c>
      <c r="AJ42" s="25">
        <v>3083118</v>
      </c>
      <c r="AK42" s="25">
        <v>3603344.5805289899</v>
      </c>
      <c r="AL42" s="26">
        <v>4216693.2822706029</v>
      </c>
      <c r="AM42" s="29">
        <v>17468705.237</v>
      </c>
      <c r="AN42" s="25">
        <v>20685350.503000002</v>
      </c>
      <c r="AO42" s="25">
        <v>24660814.672000002</v>
      </c>
      <c r="AP42" s="25">
        <v>36176230.868999995</v>
      </c>
      <c r="AQ42" s="25">
        <v>39604320.945048273</v>
      </c>
      <c r="AR42" s="26">
        <v>44227393.448348522</v>
      </c>
      <c r="AS42" s="29">
        <v>17446927.141999997</v>
      </c>
      <c r="AT42" s="25">
        <v>14112977.42</v>
      </c>
      <c r="AU42" s="25">
        <v>15842066.523000002</v>
      </c>
      <c r="AV42" s="25">
        <v>18715145.800000001</v>
      </c>
      <c r="AW42" s="25">
        <v>21761256.834735464</v>
      </c>
      <c r="AX42" s="26">
        <v>25234356.059571873</v>
      </c>
      <c r="AY42" s="29">
        <v>1631438.828</v>
      </c>
      <c r="AZ42" s="25">
        <v>1901816.061</v>
      </c>
      <c r="BA42" s="25">
        <v>2399416.6063000001</v>
      </c>
      <c r="BB42" s="25">
        <v>2961151</v>
      </c>
      <c r="BC42" s="25">
        <v>3598693.327365872</v>
      </c>
      <c r="BD42" s="26">
        <v>4369374.3786895294</v>
      </c>
      <c r="BE42" s="29">
        <v>3629033.0040000002</v>
      </c>
      <c r="BF42" s="25">
        <v>4019671.1829999997</v>
      </c>
      <c r="BG42" s="25">
        <v>4578366.33</v>
      </c>
      <c r="BH42" s="25">
        <v>5150939.7</v>
      </c>
      <c r="BI42" s="25">
        <v>5942352.9602853907</v>
      </c>
      <c r="BJ42" s="26">
        <v>6909456.5435013454</v>
      </c>
      <c r="BK42" s="29">
        <v>3834701.57</v>
      </c>
      <c r="BL42" s="25">
        <v>4294283.9050000003</v>
      </c>
      <c r="BM42" s="25">
        <v>4898624.7709999997</v>
      </c>
      <c r="BN42" s="25">
        <v>6003570.4979999997</v>
      </c>
      <c r="BO42" s="25">
        <v>6824013.8865602566</v>
      </c>
      <c r="BP42" s="26">
        <v>7835017.4683390046</v>
      </c>
      <c r="BQ42" s="29">
        <v>1006502.3409999999</v>
      </c>
      <c r="BR42" s="25">
        <v>1062081.7139999999</v>
      </c>
      <c r="BS42" s="25">
        <v>1158761.7849999999</v>
      </c>
      <c r="BT42" s="25">
        <v>1384312.8489999999</v>
      </c>
      <c r="BU42" s="25">
        <v>1609400.0148192237</v>
      </c>
      <c r="BV42" s="26">
        <v>1883830.558024249</v>
      </c>
      <c r="BW42" s="29">
        <v>270128.5</v>
      </c>
      <c r="BX42" s="25">
        <v>346484.3</v>
      </c>
      <c r="BY42" s="25">
        <v>455455.60000000003</v>
      </c>
      <c r="BZ42" s="25">
        <v>581710</v>
      </c>
      <c r="CA42" s="25">
        <v>696393.37489062862</v>
      </c>
      <c r="CB42" s="26">
        <v>838835.57549724157</v>
      </c>
      <c r="CC42" s="29">
        <f t="shared" ca="1" si="275"/>
        <v>59478268.179968998</v>
      </c>
      <c r="CD42" s="25">
        <f t="shared" ca="1" si="275"/>
        <v>63184590.028000005</v>
      </c>
      <c r="CE42" s="25">
        <f t="shared" ca="1" si="275"/>
        <v>73103280.745299995</v>
      </c>
      <c r="CF42" s="25">
        <f t="shared" ca="1" si="275"/>
        <v>92784346.094999999</v>
      </c>
      <c r="CG42" s="25">
        <f t="shared" ca="1" si="275"/>
        <v>105169705.84399679</v>
      </c>
      <c r="CH42" s="26">
        <f t="shared" ca="1" si="275"/>
        <v>120255020.83984052</v>
      </c>
    </row>
    <row r="43" spans="1:86" s="5" customFormat="1" ht="12.75">
      <c r="A43" s="17"/>
      <c r="B43" s="41" t="s">
        <v>54</v>
      </c>
      <c r="C43" s="126"/>
      <c r="D43" s="127"/>
      <c r="E43" s="127"/>
      <c r="F43" s="127"/>
      <c r="G43" s="127"/>
      <c r="H43" s="128"/>
      <c r="I43" s="126"/>
      <c r="J43" s="127"/>
      <c r="K43" s="127"/>
      <c r="L43" s="127"/>
      <c r="M43" s="127"/>
      <c r="N43" s="128"/>
      <c r="O43" s="126"/>
      <c r="P43" s="127"/>
      <c r="Q43" s="127"/>
      <c r="R43" s="127"/>
      <c r="S43" s="127"/>
      <c r="T43" s="128"/>
      <c r="U43" s="126"/>
      <c r="V43" s="127"/>
      <c r="W43" s="127"/>
      <c r="X43" s="127"/>
      <c r="Y43" s="127"/>
      <c r="Z43" s="128"/>
      <c r="AA43" s="126"/>
      <c r="AB43" s="127"/>
      <c r="AC43" s="127"/>
      <c r="AD43" s="127"/>
      <c r="AE43" s="127"/>
      <c r="AF43" s="128"/>
      <c r="AG43" s="126"/>
      <c r="AH43" s="127"/>
      <c r="AI43" s="127"/>
      <c r="AJ43" s="127"/>
      <c r="AK43" s="127"/>
      <c r="AL43" s="128"/>
      <c r="AM43" s="126"/>
      <c r="AN43" s="127"/>
      <c r="AO43" s="127"/>
      <c r="AP43" s="127"/>
      <c r="AQ43" s="127"/>
      <c r="AR43" s="128"/>
      <c r="AS43" s="126"/>
      <c r="AT43" s="127"/>
      <c r="AU43" s="127"/>
      <c r="AV43" s="127"/>
      <c r="AW43" s="127"/>
      <c r="AX43" s="128"/>
      <c r="AY43" s="126"/>
      <c r="AZ43" s="127"/>
      <c r="BA43" s="127"/>
      <c r="BB43" s="127"/>
      <c r="BC43" s="127"/>
      <c r="BD43" s="128"/>
      <c r="BE43" s="126"/>
      <c r="BF43" s="127"/>
      <c r="BG43" s="127"/>
      <c r="BH43" s="127"/>
      <c r="BI43" s="127"/>
      <c r="BJ43" s="128"/>
      <c r="BK43" s="126"/>
      <c r="BL43" s="127"/>
      <c r="BM43" s="127"/>
      <c r="BN43" s="127"/>
      <c r="BO43" s="127"/>
      <c r="BP43" s="128"/>
      <c r="BQ43" s="126"/>
      <c r="BR43" s="127"/>
      <c r="BS43" s="127"/>
      <c r="BT43" s="127"/>
      <c r="BU43" s="127"/>
      <c r="BV43" s="128"/>
      <c r="BW43" s="126"/>
      <c r="BX43" s="127"/>
      <c r="BY43" s="127"/>
      <c r="BZ43" s="127"/>
      <c r="CA43" s="127"/>
      <c r="CB43" s="128"/>
      <c r="CC43" s="126"/>
      <c r="CD43" s="127"/>
      <c r="CE43" s="127"/>
      <c r="CF43" s="127"/>
      <c r="CG43" s="127"/>
      <c r="CH43" s="128"/>
    </row>
    <row r="44" spans="1:86" ht="12.75">
      <c r="A44" s="5"/>
      <c r="B44" s="24" t="s">
        <v>65</v>
      </c>
      <c r="C44" s="29">
        <v>15028.3</v>
      </c>
      <c r="D44" s="25">
        <v>9243.7999999999993</v>
      </c>
      <c r="E44" s="25">
        <v>9813.0999999999985</v>
      </c>
      <c r="F44" s="25">
        <v>12374</v>
      </c>
      <c r="G44" s="25">
        <v>20314.274425839998</v>
      </c>
      <c r="H44" s="26">
        <v>25006.636904094397</v>
      </c>
      <c r="I44" s="29">
        <v>253148.40000000002</v>
      </c>
      <c r="J44" s="25">
        <v>218223.2</v>
      </c>
      <c r="K44" s="25">
        <v>186042.3</v>
      </c>
      <c r="L44" s="25">
        <v>151271.20000000001</v>
      </c>
      <c r="M44" s="25">
        <v>170433.65280029195</v>
      </c>
      <c r="N44" s="26">
        <v>187630.39660572898</v>
      </c>
      <c r="O44" s="29">
        <v>28610.299999999996</v>
      </c>
      <c r="P44" s="25">
        <v>15642.299999999988</v>
      </c>
      <c r="Q44" s="25">
        <v>12282.74</v>
      </c>
      <c r="R44" s="25">
        <v>13480.027500000004</v>
      </c>
      <c r="S44" s="25">
        <v>14903.965687400007</v>
      </c>
      <c r="T44" s="26">
        <v>17497.442220313606</v>
      </c>
      <c r="U44" s="29">
        <v>10834.099999999999</v>
      </c>
      <c r="V44" s="25">
        <v>12898.999999999996</v>
      </c>
      <c r="W44" s="25">
        <v>11228.099999999995</v>
      </c>
      <c r="X44" s="25">
        <v>14094.032999999999</v>
      </c>
      <c r="Y44" s="25">
        <v>13626.804353999998</v>
      </c>
      <c r="Z44" s="26">
        <v>15794.537739059999</v>
      </c>
      <c r="AA44" s="29">
        <v>6427.42</v>
      </c>
      <c r="AB44" s="25">
        <v>8371.4200000000019</v>
      </c>
      <c r="AC44" s="25">
        <v>7239.6459999999997</v>
      </c>
      <c r="AD44" s="25">
        <v>8212.7720000000008</v>
      </c>
      <c r="AE44" s="25">
        <v>10501.022477824999</v>
      </c>
      <c r="AF44" s="26">
        <v>12825.393692271646</v>
      </c>
      <c r="AG44" s="29">
        <v>46023.9</v>
      </c>
      <c r="AH44" s="25">
        <v>41367.4</v>
      </c>
      <c r="AI44" s="25">
        <v>41837.699999999997</v>
      </c>
      <c r="AJ44" s="25">
        <v>45288.7</v>
      </c>
      <c r="AK44" s="25">
        <v>49071.468636999998</v>
      </c>
      <c r="AL44" s="26">
        <v>56293.685992448998</v>
      </c>
      <c r="AM44" s="29">
        <v>150860.00000000006</v>
      </c>
      <c r="AN44" s="25">
        <v>161409.60000000003</v>
      </c>
      <c r="AO44" s="25">
        <v>180190.30000000005</v>
      </c>
      <c r="AP44" s="25">
        <v>311733.20000000007</v>
      </c>
      <c r="AQ44" s="25">
        <v>333390.06707190006</v>
      </c>
      <c r="AR44" s="26">
        <v>364324.13295310381</v>
      </c>
      <c r="AS44" s="29">
        <v>414598.9</v>
      </c>
      <c r="AT44" s="25">
        <v>332949.20000000007</v>
      </c>
      <c r="AU44" s="25">
        <v>299860.70000000007</v>
      </c>
      <c r="AV44" s="25">
        <v>279616.8</v>
      </c>
      <c r="AW44" s="25">
        <v>307347.2106300001</v>
      </c>
      <c r="AX44" s="26">
        <v>332136.53715824994</v>
      </c>
      <c r="AY44" s="29">
        <v>43025.599999999991</v>
      </c>
      <c r="AZ44" s="25">
        <v>44685.599999999991</v>
      </c>
      <c r="BA44" s="25">
        <v>38838.799999999988</v>
      </c>
      <c r="BB44" s="25">
        <v>37183.599999999999</v>
      </c>
      <c r="BC44" s="25">
        <v>46699.627810749989</v>
      </c>
      <c r="BD44" s="26">
        <v>55545.540325448019</v>
      </c>
      <c r="BE44" s="29">
        <v>57949.89999999998</v>
      </c>
      <c r="BF44" s="25">
        <v>55171.499999999971</v>
      </c>
      <c r="BG44" s="25">
        <v>58262.599999999977</v>
      </c>
      <c r="BH44" s="25">
        <v>66933.8</v>
      </c>
      <c r="BI44" s="25">
        <v>80735.389114600024</v>
      </c>
      <c r="BJ44" s="26">
        <v>93912.214098158016</v>
      </c>
      <c r="BK44" s="29">
        <v>74255.099999999977</v>
      </c>
      <c r="BL44" s="25">
        <v>64697.39999999998</v>
      </c>
      <c r="BM44" s="25">
        <v>57683.199999999983</v>
      </c>
      <c r="BN44" s="25">
        <v>52747.799999999988</v>
      </c>
      <c r="BO44" s="25">
        <v>59294.231782799994</v>
      </c>
      <c r="BP44" s="26">
        <v>67462.106705140002</v>
      </c>
      <c r="BQ44" s="29">
        <v>26015.400000000005</v>
      </c>
      <c r="BR44" s="25">
        <v>27284</v>
      </c>
      <c r="BS44" s="25">
        <v>24196</v>
      </c>
      <c r="BT44" s="25">
        <v>22709.7</v>
      </c>
      <c r="BU44" s="25">
        <v>27805.741145000007</v>
      </c>
      <c r="BV44" s="26">
        <v>32590.818630369999</v>
      </c>
      <c r="BW44" s="29">
        <v>12542.752000000008</v>
      </c>
      <c r="BX44" s="25">
        <v>6934.1520000000128</v>
      </c>
      <c r="BY44" s="25">
        <v>9575.252000000015</v>
      </c>
      <c r="BZ44" s="25">
        <v>14042.352000000014</v>
      </c>
      <c r="CA44" s="25">
        <v>21274.846345499987</v>
      </c>
      <c r="CB44" s="26">
        <v>21190.77681765001</v>
      </c>
      <c r="CC44" s="29">
        <f t="shared" ref="CC44:CH45" ca="1" si="276">SUMIF($B$8:$CB$62,CC$8,$B44:$CB44)</f>
        <v>1139320.0719999999</v>
      </c>
      <c r="CD44" s="25">
        <f t="shared" ca="1" si="276"/>
        <v>998878.57200000016</v>
      </c>
      <c r="CE44" s="25">
        <f t="shared" ca="1" si="276"/>
        <v>937050.43800000008</v>
      </c>
      <c r="CF44" s="25">
        <f t="shared" ca="1" si="276"/>
        <v>1029687.9845</v>
      </c>
      <c r="CG44" s="25">
        <f t="shared" ca="1" si="276"/>
        <v>1155398.3022829073</v>
      </c>
      <c r="CH44" s="26">
        <f t="shared" ca="1" si="276"/>
        <v>1282210.2198420374</v>
      </c>
    </row>
    <row r="45" spans="1:86">
      <c r="A45" s="17"/>
      <c r="B45" s="24" t="s">
        <v>66</v>
      </c>
      <c r="C45" s="29">
        <v>7554.5</v>
      </c>
      <c r="D45" s="25">
        <v>2308.4549999999999</v>
      </c>
      <c r="E45" s="25">
        <v>2861.5999999999985</v>
      </c>
      <c r="F45" s="25">
        <v>4009.8969999999999</v>
      </c>
      <c r="G45" s="25">
        <v>6862.2959957149942</v>
      </c>
      <c r="H45" s="26">
        <v>8054.0684595653838</v>
      </c>
      <c r="I45" s="29">
        <v>70551.300000000017</v>
      </c>
      <c r="J45" s="25">
        <v>56103.100000000006</v>
      </c>
      <c r="K45" s="25">
        <v>-1318520.8</v>
      </c>
      <c r="L45" s="25">
        <v>32474.7</v>
      </c>
      <c r="M45" s="25">
        <v>38490.541020885983</v>
      </c>
      <c r="N45" s="26">
        <v>42939.470103722822</v>
      </c>
      <c r="O45" s="29">
        <v>57577.599999999999</v>
      </c>
      <c r="P45" s="25">
        <v>63799.999999999985</v>
      </c>
      <c r="Q45" s="25">
        <v>52986.247000000003</v>
      </c>
      <c r="R45" s="25">
        <v>47800</v>
      </c>
      <c r="S45" s="25">
        <v>59057.498990000007</v>
      </c>
      <c r="T45" s="26">
        <v>64651.239552152801</v>
      </c>
      <c r="U45" s="29">
        <v>5941.4999999999991</v>
      </c>
      <c r="V45" s="25">
        <v>5732.2999999999975</v>
      </c>
      <c r="W45" s="25">
        <v>3569.1999999999971</v>
      </c>
      <c r="X45" s="25">
        <v>5086.625</v>
      </c>
      <c r="Y45" s="25">
        <v>4721.894845599998</v>
      </c>
      <c r="Z45" s="26">
        <v>5196.8777026839998</v>
      </c>
      <c r="AA45" s="29">
        <v>2661.7</v>
      </c>
      <c r="AB45" s="25">
        <v>4794.6999999999989</v>
      </c>
      <c r="AC45" s="25">
        <v>3120.1000000000004</v>
      </c>
      <c r="AD45" s="25">
        <v>3608.9719999999998</v>
      </c>
      <c r="AE45" s="25">
        <v>3029.7251666419997</v>
      </c>
      <c r="AF45" s="26">
        <v>3640.5682716704032</v>
      </c>
      <c r="AG45" s="29">
        <v>15692.800000000001</v>
      </c>
      <c r="AH45" s="25">
        <v>13926.200000000003</v>
      </c>
      <c r="AI45" s="25">
        <v>13232.999999999996</v>
      </c>
      <c r="AJ45" s="25">
        <v>12553.3</v>
      </c>
      <c r="AK45" s="25">
        <v>13452.522525009997</v>
      </c>
      <c r="AL45" s="26">
        <v>15551.231730310647</v>
      </c>
      <c r="AM45" s="29">
        <v>45548.2</v>
      </c>
      <c r="AN45" s="25">
        <v>44076.799999999974</v>
      </c>
      <c r="AO45" s="25">
        <v>43684.299999999959</v>
      </c>
      <c r="AP45" s="25">
        <v>80917.399999999965</v>
      </c>
      <c r="AQ45" s="25">
        <v>88667.5090691972</v>
      </c>
      <c r="AR45" s="26">
        <v>97513.763106660743</v>
      </c>
      <c r="AS45" s="29">
        <v>92482.5</v>
      </c>
      <c r="AT45" s="25">
        <v>64431.600000000093</v>
      </c>
      <c r="AU45" s="25">
        <v>51502.600000000064</v>
      </c>
      <c r="AV45" s="25">
        <v>53777.9</v>
      </c>
      <c r="AW45" s="25">
        <v>63163.486670300132</v>
      </c>
      <c r="AX45" s="26">
        <v>69668.821133754216</v>
      </c>
      <c r="AY45" s="29">
        <v>18825.69999999999</v>
      </c>
      <c r="AZ45" s="25">
        <v>18075.699999999997</v>
      </c>
      <c r="BA45" s="25">
        <v>13035.5</v>
      </c>
      <c r="BB45" s="25">
        <v>11604.6</v>
      </c>
      <c r="BC45" s="25">
        <v>13724.131776699993</v>
      </c>
      <c r="BD45" s="26">
        <v>15922.424728766782</v>
      </c>
      <c r="BE45" s="29">
        <v>14765.699999999975</v>
      </c>
      <c r="BF45" s="25">
        <v>15298.299999999959</v>
      </c>
      <c r="BG45" s="25">
        <v>17849.499999999985</v>
      </c>
      <c r="BH45" s="25">
        <v>19689</v>
      </c>
      <c r="BI45" s="25">
        <v>23027.12183600002</v>
      </c>
      <c r="BJ45" s="26">
        <v>25376.377599275525</v>
      </c>
      <c r="BK45" s="29">
        <v>27051.699999999983</v>
      </c>
      <c r="BL45" s="25">
        <v>17367.099999999984</v>
      </c>
      <c r="BM45" s="25">
        <v>11932.999999999985</v>
      </c>
      <c r="BN45" s="25">
        <v>12705.7</v>
      </c>
      <c r="BO45" s="25">
        <v>15361.328202799996</v>
      </c>
      <c r="BP45" s="26">
        <v>16894.620883173993</v>
      </c>
      <c r="BQ45" s="29">
        <v>12413.600000000006</v>
      </c>
      <c r="BR45" s="25">
        <v>8065.6999999999971</v>
      </c>
      <c r="BS45" s="25">
        <v>7722.8000000000029</v>
      </c>
      <c r="BT45" s="25">
        <v>6193.0000000000073</v>
      </c>
      <c r="BU45" s="25">
        <v>7913.8818630347596</v>
      </c>
      <c r="BV45" s="26">
        <v>9471.0898289975848</v>
      </c>
      <c r="BW45" s="29">
        <v>2776.4539999999997</v>
      </c>
      <c r="BX45" s="25">
        <v>2408.9539999999997</v>
      </c>
      <c r="BY45" s="25">
        <v>3486.9539999999997</v>
      </c>
      <c r="BZ45" s="25">
        <v>4929.7540000000008</v>
      </c>
      <c r="CA45" s="25">
        <v>6930.7525867499789</v>
      </c>
      <c r="CB45" s="26">
        <v>6513.7222539750292</v>
      </c>
      <c r="CC45" s="29">
        <f t="shared" ca="1" si="276"/>
        <v>373843.25399999996</v>
      </c>
      <c r="CD45" s="25">
        <f t="shared" ca="1" si="276"/>
        <v>316388.90900000004</v>
      </c>
      <c r="CE45" s="25">
        <f t="shared" ca="1" si="276"/>
        <v>-1093535.9989999998</v>
      </c>
      <c r="CF45" s="25">
        <f t="shared" ca="1" si="276"/>
        <v>295350.848</v>
      </c>
      <c r="CG45" s="25">
        <f t="shared" ca="1" si="276"/>
        <v>344402.69054863497</v>
      </c>
      <c r="CH45" s="26">
        <f t="shared" ca="1" si="276"/>
        <v>381394.27535470994</v>
      </c>
    </row>
    <row r="46" spans="1:86">
      <c r="A46" s="17"/>
      <c r="B46" s="24" t="s">
        <v>55</v>
      </c>
      <c r="C46" s="120">
        <v>4.3423205689590798</v>
      </c>
      <c r="D46" s="121">
        <v>2.0053690383637823</v>
      </c>
      <c r="E46" s="121">
        <v>1.6797056892578777</v>
      </c>
      <c r="F46" s="121">
        <v>1.6913000287836737</v>
      </c>
      <c r="G46" s="121">
        <v>1.9086150822697638</v>
      </c>
      <c r="H46" s="122">
        <v>1.8947444315030759</v>
      </c>
      <c r="I46" s="120">
        <v>4.0013396920860176</v>
      </c>
      <c r="J46" s="121">
        <v>3.0134724535053694</v>
      </c>
      <c r="K46" s="121">
        <v>1.8683463748554594</v>
      </c>
      <c r="L46" s="121">
        <v>1.5484109484077835</v>
      </c>
      <c r="M46" s="121">
        <v>1.5577934899099219</v>
      </c>
      <c r="N46" s="122">
        <v>1.5116074675769375</v>
      </c>
      <c r="O46" s="120">
        <v>6.8131426440860858</v>
      </c>
      <c r="P46" s="121">
        <v>6.4580979921361346</v>
      </c>
      <c r="Q46" s="121">
        <v>4.87</v>
      </c>
      <c r="R46" s="121">
        <v>3.8372376333171401</v>
      </c>
      <c r="S46" s="121">
        <v>4.0612076517440681</v>
      </c>
      <c r="T46" s="122">
        <v>3.8226868785114378</v>
      </c>
      <c r="U46" s="120">
        <v>4.1330799794713631</v>
      </c>
      <c r="V46" s="121">
        <v>4.3305274196983934</v>
      </c>
      <c r="W46" s="121">
        <v>3.1946419628087788</v>
      </c>
      <c r="X46" s="121">
        <v>3.3697385865542899</v>
      </c>
      <c r="Y46" s="121">
        <v>2.7592391092946267</v>
      </c>
      <c r="Z46" s="122">
        <v>2.687538353078704</v>
      </c>
      <c r="AA46" s="120">
        <v>3.73</v>
      </c>
      <c r="AB46" s="121">
        <v>4.24</v>
      </c>
      <c r="AC46" s="121">
        <v>2.76</v>
      </c>
      <c r="AD46" s="121">
        <v>2.6134783317235959</v>
      </c>
      <c r="AE46" s="121">
        <v>2.7258691104829507</v>
      </c>
      <c r="AF46" s="122">
        <v>2.6853122276559267</v>
      </c>
      <c r="AG46" s="120">
        <v>3.4122940515288991</v>
      </c>
      <c r="AH46" s="121">
        <v>2.8019205918903873</v>
      </c>
      <c r="AI46" s="121">
        <v>2.3596144725290489</v>
      </c>
      <c r="AJ46" s="121">
        <v>2.1294605285473684</v>
      </c>
      <c r="AK46" s="121">
        <v>1.9609839087615359</v>
      </c>
      <c r="AL46" s="122">
        <v>1.912063806253667</v>
      </c>
      <c r="AM46" s="120">
        <v>1.3194354306795715</v>
      </c>
      <c r="AN46" s="121">
        <v>1.1691652429665684</v>
      </c>
      <c r="AO46" s="121">
        <v>1.1162571283699758</v>
      </c>
      <c r="AP46" s="121">
        <v>1.2429835435626833</v>
      </c>
      <c r="AQ46" s="121">
        <v>1.2198813273098663</v>
      </c>
      <c r="AR46" s="122">
        <v>1.2011550314601687</v>
      </c>
      <c r="AS46" s="120">
        <v>5.412937105244195</v>
      </c>
      <c r="AT46" s="121">
        <v>3.7584337828395951</v>
      </c>
      <c r="AU46" s="121">
        <v>2.8709251441226225</v>
      </c>
      <c r="AV46" s="121">
        <v>2.3166450023110374</v>
      </c>
      <c r="AW46" s="121">
        <v>2.1794987257366407</v>
      </c>
      <c r="AX46" s="122">
        <v>2.0074623079523199</v>
      </c>
      <c r="AY46" s="120">
        <v>4.2790200026989709</v>
      </c>
      <c r="AZ46" s="121">
        <v>3.7914843012800694</v>
      </c>
      <c r="BA46" s="121">
        <v>2.5586428829764611</v>
      </c>
      <c r="BB46" s="121">
        <v>1.8860537193279014</v>
      </c>
      <c r="BC46" s="121">
        <v>1.9833631569363463</v>
      </c>
      <c r="BD46" s="122">
        <v>1.9336514239552971</v>
      </c>
      <c r="BE46" s="120">
        <v>2.6715631917399851</v>
      </c>
      <c r="BF46" s="121">
        <v>2.2700691249883782</v>
      </c>
      <c r="BG46" s="121">
        <v>1.9819570849192472</v>
      </c>
      <c r="BH46" s="121">
        <v>1.9232593271560552</v>
      </c>
      <c r="BI46" s="121">
        <v>1.9815778962135095</v>
      </c>
      <c r="BJ46" s="122">
        <v>1.9696577302561968</v>
      </c>
      <c r="BK46" s="120">
        <v>3.2512342469621149</v>
      </c>
      <c r="BL46" s="121">
        <v>2.3442222392454295</v>
      </c>
      <c r="BM46" s="121">
        <v>1.7779518786254995</v>
      </c>
      <c r="BN46" s="121">
        <v>1.3878097286388622</v>
      </c>
      <c r="BO46" s="121">
        <v>1.3456370407997433</v>
      </c>
      <c r="BP46" s="122">
        <v>1.3087593160312936</v>
      </c>
      <c r="BQ46" s="120">
        <v>4.3371514489076546</v>
      </c>
      <c r="BR46" s="121">
        <v>4.4046492432062232</v>
      </c>
      <c r="BS46" s="121">
        <v>3.367258659156628</v>
      </c>
      <c r="BT46" s="121">
        <v>2.651807018945282</v>
      </c>
      <c r="BU46" s="121">
        <v>2.7278284305807916</v>
      </c>
      <c r="BV46" s="122">
        <v>2.6879947288317423</v>
      </c>
      <c r="BW46" s="120">
        <v>4.9943604778721555</v>
      </c>
      <c r="BX46" s="121">
        <v>2.2167034244344195</v>
      </c>
      <c r="BY46" s="121">
        <v>2.3513926999957304</v>
      </c>
      <c r="BZ46" s="121">
        <v>2.7617639995917074</v>
      </c>
      <c r="CA46" s="121">
        <v>3.5553824060528822</v>
      </c>
      <c r="CB46" s="122">
        <v>2.9615697072534286</v>
      </c>
      <c r="CC46" s="120">
        <f t="shared" ref="CC46:CH47" ca="1" si="277">AVERAGEIF($B$8:$CB$59,CC$8,$B46:$CB46)</f>
        <v>4.0536829877104683</v>
      </c>
      <c r="CD46" s="121">
        <f t="shared" ca="1" si="277"/>
        <v>3.292624219581135</v>
      </c>
      <c r="CE46" s="121">
        <f t="shared" ca="1" si="277"/>
        <v>2.5197456905859488</v>
      </c>
      <c r="CF46" s="121">
        <f t="shared" ca="1" si="277"/>
        <v>2.2584575689897988</v>
      </c>
      <c r="CG46" s="121">
        <f t="shared" ca="1" si="277"/>
        <v>2.3051444104686647</v>
      </c>
      <c r="CH46" s="122">
        <f t="shared" ca="1" si="277"/>
        <v>2.1987848777169381</v>
      </c>
    </row>
    <row r="47" spans="1:86">
      <c r="A47" s="17"/>
      <c r="B47" s="24" t="s">
        <v>56</v>
      </c>
      <c r="C47" s="120">
        <v>2.1828191304539684</v>
      </c>
      <c r="D47" s="121">
        <v>0.50080098914473115</v>
      </c>
      <c r="E47" s="121">
        <v>0.48981930280750635</v>
      </c>
      <c r="F47" s="121">
        <v>0.54807975687082333</v>
      </c>
      <c r="G47" s="121">
        <v>0.64474277357210907</v>
      </c>
      <c r="H47" s="122">
        <v>0.61025404668499994</v>
      </c>
      <c r="I47" s="120">
        <v>1.1482970237461558</v>
      </c>
      <c r="J47" s="121">
        <v>0.79247644681402341</v>
      </c>
      <c r="K47" s="121">
        <v>-15.598206181824487</v>
      </c>
      <c r="L47" s="121">
        <v>0.33650154256742243</v>
      </c>
      <c r="M47" s="121">
        <v>0.35610486305445865</v>
      </c>
      <c r="N47" s="122">
        <v>0.35001342970537924</v>
      </c>
      <c r="O47" s="120">
        <v>3.5056110538689982</v>
      </c>
      <c r="P47" s="121">
        <v>1.6645184571343741</v>
      </c>
      <c r="Q47" s="121">
        <v>1.17</v>
      </c>
      <c r="R47" s="121">
        <v>1.1127939425168809</v>
      </c>
      <c r="S47" s="121">
        <v>1.0569947651870486</v>
      </c>
      <c r="T47" s="122">
        <v>1.0642582171639066</v>
      </c>
      <c r="U47" s="120">
        <v>2.3085261800040406</v>
      </c>
      <c r="V47" s="121">
        <v>1.970148167047667</v>
      </c>
      <c r="W47" s="121">
        <v>1.0381393285594505</v>
      </c>
      <c r="X47" s="121">
        <v>1.2429272300056495</v>
      </c>
      <c r="Y47" s="121">
        <v>0.97367482721670839</v>
      </c>
      <c r="Z47" s="122">
        <v>0.90051959264664583</v>
      </c>
      <c r="AA47" s="120">
        <v>1.5798137117288988</v>
      </c>
      <c r="AB47" s="121">
        <v>2.4747852892655313</v>
      </c>
      <c r="AC47" s="121">
        <v>1.2094087465342926</v>
      </c>
      <c r="AD47" s="121">
        <v>1.1655267555395301</v>
      </c>
      <c r="AE47" s="121">
        <v>0.80201434947760175</v>
      </c>
      <c r="AF47" s="122">
        <v>0.77718855925584074</v>
      </c>
      <c r="AG47" s="120">
        <v>1.1899428590694776</v>
      </c>
      <c r="AH47" s="121">
        <v>0.96090257293983816</v>
      </c>
      <c r="AI47" s="121">
        <v>0.75856900685516726</v>
      </c>
      <c r="AJ47" s="121">
        <v>0.59947948296715237</v>
      </c>
      <c r="AK47" s="121">
        <v>0.54534941771593004</v>
      </c>
      <c r="AL47" s="122">
        <v>0.53562329385952723</v>
      </c>
      <c r="AM47" s="120">
        <v>0.40207209722564768</v>
      </c>
      <c r="AN47" s="121">
        <v>0.32200559612219831</v>
      </c>
      <c r="AO47" s="121">
        <v>0.27292693256887968</v>
      </c>
      <c r="AP47" s="121">
        <v>0.3256414870116261</v>
      </c>
      <c r="AQ47" s="121">
        <v>0.32736769425636997</v>
      </c>
      <c r="AR47" s="122">
        <v>0.32435025906652809</v>
      </c>
      <c r="AS47" s="120">
        <v>1.2604447773711986</v>
      </c>
      <c r="AT47" s="121">
        <v>0.75005898666399584</v>
      </c>
      <c r="AU47" s="121">
        <v>0.50510656310471658</v>
      </c>
      <c r="AV47" s="121">
        <v>0.45404939093582569</v>
      </c>
      <c r="AW47" s="121">
        <v>0.45580542707973376</v>
      </c>
      <c r="AX47" s="122">
        <v>0.42787212278725639</v>
      </c>
      <c r="AY47" s="120">
        <v>1.8722701569486535</v>
      </c>
      <c r="AZ47" s="121">
        <v>1.5336872009024867</v>
      </c>
      <c r="BA47" s="121">
        <v>0.85875952143319756</v>
      </c>
      <c r="BB47" s="121">
        <v>0.5963543174894268</v>
      </c>
      <c r="BC47" s="121">
        <v>0.58287268235101974</v>
      </c>
      <c r="BD47" s="122">
        <v>0.5542914709121175</v>
      </c>
      <c r="BE47" s="120">
        <v>0.69454463312174386</v>
      </c>
      <c r="BF47" s="121">
        <v>0.63995824271106605</v>
      </c>
      <c r="BG47" s="121">
        <v>0.61566201952773369</v>
      </c>
      <c r="BH47" s="121">
        <v>0.57352459131238842</v>
      </c>
      <c r="BI47" s="121">
        <v>0.57330031737503162</v>
      </c>
      <c r="BJ47" s="122">
        <v>0.53999071164072088</v>
      </c>
      <c r="BK47" s="120">
        <v>1.2094461133501071</v>
      </c>
      <c r="BL47" s="121">
        <v>0.6402532495330715</v>
      </c>
      <c r="BM47" s="121">
        <v>0.37306805964367107</v>
      </c>
      <c r="BN47" s="121">
        <v>0.33784992030983585</v>
      </c>
      <c r="BO47" s="121">
        <v>0.35212430513600684</v>
      </c>
      <c r="BP47" s="122">
        <v>0.33100139466247425</v>
      </c>
      <c r="BQ47" s="120">
        <v>2.1175484518467602</v>
      </c>
      <c r="BR47" s="121">
        <v>1.3437948997218145</v>
      </c>
      <c r="BS47" s="121">
        <v>1.0999674278433771</v>
      </c>
      <c r="BT47" s="121">
        <v>0.73737677138412694</v>
      </c>
      <c r="BU47" s="121">
        <v>0.79182821717661223</v>
      </c>
      <c r="BV47" s="122">
        <v>0.79633243553159039</v>
      </c>
      <c r="BW47" s="120">
        <v>1.1055478196674899</v>
      </c>
      <c r="BX47" s="121">
        <v>0.77009223061521914</v>
      </c>
      <c r="BY47" s="121">
        <v>0.85629058961799642</v>
      </c>
      <c r="BZ47" s="121">
        <v>0.96955389838135431</v>
      </c>
      <c r="CA47" s="121">
        <v>1.1866912197895281</v>
      </c>
      <c r="CB47" s="122">
        <v>0.92940568264277124</v>
      </c>
      <c r="CC47" s="120">
        <f t="shared" ca="1" si="277"/>
        <v>1.582837231415626</v>
      </c>
      <c r="CD47" s="121">
        <f t="shared" ca="1" si="277"/>
        <v>1.1048832560473858</v>
      </c>
      <c r="CE47" s="121">
        <f t="shared" ca="1" si="277"/>
        <v>-0.48849912948680763</v>
      </c>
      <c r="CF47" s="121">
        <f t="shared" ca="1" si="277"/>
        <v>0.692281468253234</v>
      </c>
      <c r="CG47" s="121">
        <f t="shared" ca="1" si="277"/>
        <v>0.66529775841447381</v>
      </c>
      <c r="CH47" s="122">
        <f t="shared" ca="1" si="277"/>
        <v>0.62623855511998139</v>
      </c>
    </row>
    <row r="48" spans="1:86" s="5" customFormat="1" ht="12.75">
      <c r="A48" s="17"/>
      <c r="B48" s="41" t="s">
        <v>295</v>
      </c>
      <c r="C48" s="129"/>
      <c r="D48" s="130"/>
      <c r="E48" s="130"/>
      <c r="F48" s="130"/>
      <c r="G48" s="130"/>
      <c r="H48" s="131"/>
      <c r="I48" s="129"/>
      <c r="J48" s="130"/>
      <c r="K48" s="130"/>
      <c r="L48" s="130"/>
      <c r="M48" s="130"/>
      <c r="N48" s="131"/>
      <c r="O48" s="129"/>
      <c r="P48" s="130"/>
      <c r="Q48" s="130"/>
      <c r="R48" s="130"/>
      <c r="S48" s="130"/>
      <c r="T48" s="131"/>
      <c r="U48" s="129"/>
      <c r="V48" s="130"/>
      <c r="W48" s="130"/>
      <c r="X48" s="130"/>
      <c r="Y48" s="130"/>
      <c r="Z48" s="131"/>
      <c r="AA48" s="129"/>
      <c r="AB48" s="130"/>
      <c r="AC48" s="130"/>
      <c r="AD48" s="130"/>
      <c r="AE48" s="130"/>
      <c r="AF48" s="131"/>
      <c r="AG48" s="129"/>
      <c r="AH48" s="130"/>
      <c r="AI48" s="130"/>
      <c r="AJ48" s="130"/>
      <c r="AK48" s="130"/>
      <c r="AL48" s="131"/>
      <c r="AM48" s="129"/>
      <c r="AN48" s="130"/>
      <c r="AO48" s="130"/>
      <c r="AP48" s="130"/>
      <c r="AQ48" s="130"/>
      <c r="AR48" s="131"/>
      <c r="AS48" s="129"/>
      <c r="AT48" s="130"/>
      <c r="AU48" s="130"/>
      <c r="AV48" s="130"/>
      <c r="AW48" s="130"/>
      <c r="AX48" s="131"/>
      <c r="AY48" s="129"/>
      <c r="AZ48" s="130"/>
      <c r="BA48" s="130"/>
      <c r="BB48" s="130"/>
      <c r="BC48" s="130"/>
      <c r="BD48" s="131"/>
      <c r="BE48" s="129"/>
      <c r="BF48" s="130"/>
      <c r="BG48" s="130"/>
      <c r="BH48" s="130"/>
      <c r="BI48" s="130"/>
      <c r="BJ48" s="131"/>
      <c r="BK48" s="129"/>
      <c r="BL48" s="130"/>
      <c r="BM48" s="130"/>
      <c r="BN48" s="130"/>
      <c r="BO48" s="130"/>
      <c r="BP48" s="131"/>
      <c r="BQ48" s="129"/>
      <c r="BR48" s="130"/>
      <c r="BS48" s="130"/>
      <c r="BT48" s="130"/>
      <c r="BU48" s="130"/>
      <c r="BV48" s="131"/>
      <c r="BW48" s="129"/>
      <c r="BX48" s="130"/>
      <c r="BY48" s="130"/>
      <c r="BZ48" s="130"/>
      <c r="CA48" s="130"/>
      <c r="CB48" s="131"/>
      <c r="CC48" s="129"/>
      <c r="CD48" s="130"/>
      <c r="CE48" s="130"/>
      <c r="CF48" s="130"/>
      <c r="CG48" s="130"/>
      <c r="CH48" s="131"/>
    </row>
    <row r="49" spans="1:86">
      <c r="A49" s="17"/>
      <c r="B49" s="24" t="s">
        <v>292</v>
      </c>
      <c r="C49" s="120">
        <v>22.305582343120687</v>
      </c>
      <c r="D49" s="121">
        <v>16.560679013018397</v>
      </c>
      <c r="E49" s="121">
        <v>15.515866893171781</v>
      </c>
      <c r="F49" s="121">
        <v>13.100425535939539</v>
      </c>
      <c r="G49" s="121">
        <v>14.717530877448393</v>
      </c>
      <c r="H49" s="122">
        <v>15.623737108545122</v>
      </c>
      <c r="I49" s="120">
        <v>7.0634901894552069</v>
      </c>
      <c r="J49" s="121">
        <v>12.017395157362483</v>
      </c>
      <c r="K49" s="121">
        <v>17.9358050592956</v>
      </c>
      <c r="L49" s="121">
        <v>17.984379163002924</v>
      </c>
      <c r="M49" s="121">
        <v>16.268279243509017</v>
      </c>
      <c r="N49" s="122">
        <v>16.154707678476012</v>
      </c>
      <c r="O49" s="120">
        <v>13.528898181608989</v>
      </c>
      <c r="P49" s="121">
        <v>0.72317566447830162</v>
      </c>
      <c r="Q49" s="121">
        <v>11.87404300798484</v>
      </c>
      <c r="R49" s="121">
        <v>10.8363485826375</v>
      </c>
      <c r="S49" s="121">
        <v>18.595728190181759</v>
      </c>
      <c r="T49" s="122">
        <v>18.884986622225938</v>
      </c>
      <c r="U49" s="120">
        <v>10.005887376086635</v>
      </c>
      <c r="V49" s="121">
        <v>7.8224840186320925</v>
      </c>
      <c r="W49" s="121">
        <v>11.505729716771732</v>
      </c>
      <c r="X49" s="121">
        <v>11.853113174938629</v>
      </c>
      <c r="Y49" s="121">
        <v>12.068687503647823</v>
      </c>
      <c r="Z49" s="122">
        <v>13.285596175763956</v>
      </c>
      <c r="AA49" s="120">
        <v>12.514414973397891</v>
      </c>
      <c r="AB49" s="121">
        <v>7.3465866847378605</v>
      </c>
      <c r="AC49" s="121">
        <v>12.198543312357794</v>
      </c>
      <c r="AD49" s="121">
        <v>14.36125908126105</v>
      </c>
      <c r="AE49" s="121">
        <v>10.256375941414468</v>
      </c>
      <c r="AF49" s="122">
        <v>14.696747388337746</v>
      </c>
      <c r="AG49" s="120">
        <v>10.383222929271671</v>
      </c>
      <c r="AH49" s="121">
        <v>10.827351869096612</v>
      </c>
      <c r="AI49" s="121">
        <v>14.944581345314145</v>
      </c>
      <c r="AJ49" s="121">
        <v>14.708649139928504</v>
      </c>
      <c r="AK49" s="121">
        <v>13.74154693066151</v>
      </c>
      <c r="AL49" s="122">
        <v>14.452152267165932</v>
      </c>
      <c r="AM49" s="120">
        <v>16.608462007432649</v>
      </c>
      <c r="AN49" s="121">
        <v>16.656245379621694</v>
      </c>
      <c r="AO49" s="121">
        <v>16.955366986724087</v>
      </c>
      <c r="AP49" s="121">
        <v>14.568547818625136</v>
      </c>
      <c r="AQ49" s="121">
        <v>14.578939139215802</v>
      </c>
      <c r="AR49" s="122">
        <v>14.865528106818013</v>
      </c>
      <c r="AS49" s="120">
        <v>12.561956432777862</v>
      </c>
      <c r="AT49" s="121">
        <v>14.974078689864809</v>
      </c>
      <c r="AU49" s="121">
        <v>17.479005069858733</v>
      </c>
      <c r="AV49" s="121">
        <v>18.88648251546465</v>
      </c>
      <c r="AW49" s="121">
        <v>17.671273586781297</v>
      </c>
      <c r="AX49" s="122">
        <v>17.344342910094564</v>
      </c>
      <c r="AY49" s="120">
        <v>2.7286567735612106</v>
      </c>
      <c r="AZ49" s="121">
        <v>0.7499772517293376</v>
      </c>
      <c r="BA49" s="121">
        <v>10.443795801808472</v>
      </c>
      <c r="BB49" s="121">
        <v>10.232541232048105</v>
      </c>
      <c r="BC49" s="121">
        <v>9.3999301986135784</v>
      </c>
      <c r="BD49" s="122">
        <v>11.996765001594177</v>
      </c>
      <c r="BE49" s="120">
        <v>7.5537589658036515</v>
      </c>
      <c r="BF49" s="121">
        <v>10.570588550177295</v>
      </c>
      <c r="BG49" s="121">
        <v>14.534290058752482</v>
      </c>
      <c r="BH49" s="121">
        <v>15.265839873163836</v>
      </c>
      <c r="BI49" s="121">
        <v>14.204995785361103</v>
      </c>
      <c r="BJ49" s="122">
        <v>15.396488040138436</v>
      </c>
      <c r="BK49" s="120">
        <v>12.465893760674964</v>
      </c>
      <c r="BL49" s="121">
        <v>12.683047620507931</v>
      </c>
      <c r="BM49" s="121">
        <v>14.122831898023536</v>
      </c>
      <c r="BN49" s="121">
        <v>15.347027055970727</v>
      </c>
      <c r="BO49" s="121">
        <v>14.237861053217518</v>
      </c>
      <c r="BP49" s="122">
        <v>14.282867734561563</v>
      </c>
      <c r="BQ49" s="120">
        <v>4.3688749091357177</v>
      </c>
      <c r="BR49" s="121">
        <v>-0.59124107181405339</v>
      </c>
      <c r="BS49" s="121">
        <v>6.7397948463574773</v>
      </c>
      <c r="BT49" s="121">
        <v>8.2326517034799398</v>
      </c>
      <c r="BU49" s="121">
        <v>9.329927494698298</v>
      </c>
      <c r="BV49" s="122">
        <v>11.517779199969196</v>
      </c>
      <c r="BW49" s="120">
        <v>16.91142719024835</v>
      </c>
      <c r="BX49" s="121">
        <v>22.997809278442219</v>
      </c>
      <c r="BY49" s="121">
        <v>25.687676842359696</v>
      </c>
      <c r="BZ49" s="121">
        <v>21.9708059840979</v>
      </c>
      <c r="CA49" s="121">
        <v>19.77827242429354</v>
      </c>
      <c r="CB49" s="122">
        <v>22.05469853152427</v>
      </c>
      <c r="CC49" s="120">
        <f ca="1">CC35/CC37*100</f>
        <v>11.566025458627264</v>
      </c>
      <c r="CD49" s="121">
        <f t="shared" ref="CD49:CH49" ca="1" si="278">CD35/CD37*100</f>
        <v>12.886405007286633</v>
      </c>
      <c r="CE49" s="121">
        <f t="shared" ca="1" si="278"/>
        <v>15.588715968976421</v>
      </c>
      <c r="CF49" s="121">
        <f t="shared" ca="1" si="278"/>
        <v>15.071873650706703</v>
      </c>
      <c r="CG49" s="121">
        <f t="shared" ca="1" si="278"/>
        <v>14.670220439551462</v>
      </c>
      <c r="CH49" s="122">
        <f t="shared" ca="1" si="278"/>
        <v>14.951434672795989</v>
      </c>
    </row>
    <row r="50" spans="1:86">
      <c r="A50" s="17"/>
      <c r="B50" s="24" t="s">
        <v>298</v>
      </c>
      <c r="C50" s="120">
        <v>2.4978767421667256</v>
      </c>
      <c r="D50" s="121">
        <v>1.8726155097081385</v>
      </c>
      <c r="E50" s="121">
        <v>1.7928183458061804</v>
      </c>
      <c r="F50" s="121">
        <v>1.5374767107313079</v>
      </c>
      <c r="G50" s="121">
        <v>1.6421198407906998</v>
      </c>
      <c r="H50" s="122">
        <v>1.662282790061979</v>
      </c>
      <c r="I50" s="120">
        <v>0.69281079775590526</v>
      </c>
      <c r="J50" s="121">
        <v>1.2048209675793098</v>
      </c>
      <c r="K50" s="121">
        <v>1.7310924566856991</v>
      </c>
      <c r="L50" s="121">
        <v>1.7792909722474302</v>
      </c>
      <c r="M50" s="121">
        <v>1.6804721266875766</v>
      </c>
      <c r="N50" s="122">
        <v>1.7029872440054681</v>
      </c>
      <c r="O50" s="120">
        <v>2.133617668994523</v>
      </c>
      <c r="P50" s="121">
        <v>9.904594868359419E-2</v>
      </c>
      <c r="Q50" s="121">
        <v>1.4890756640189058</v>
      </c>
      <c r="R50" s="121">
        <v>1.3366178153590571</v>
      </c>
      <c r="S50" s="121">
        <v>2.2077909396393038</v>
      </c>
      <c r="T50" s="122">
        <v>2.1904521057160689</v>
      </c>
      <c r="U50" s="120">
        <v>0.85983545890074153</v>
      </c>
      <c r="V50" s="121">
        <v>0.68133267384002727</v>
      </c>
      <c r="W50" s="121">
        <v>0.95835386723456051</v>
      </c>
      <c r="X50" s="121">
        <v>0.92886794219112079</v>
      </c>
      <c r="Y50" s="121">
        <v>0.88724160719816192</v>
      </c>
      <c r="Z50" s="122">
        <v>0.92810037553525992</v>
      </c>
      <c r="AA50" s="120">
        <v>1.7463094821913046</v>
      </c>
      <c r="AB50" s="121">
        <v>1.0868361094582151</v>
      </c>
      <c r="AC50" s="121">
        <v>1.8529553977246875</v>
      </c>
      <c r="AD50" s="121">
        <v>1.9908905621501185</v>
      </c>
      <c r="AE50" s="121">
        <v>1.2769470813321411</v>
      </c>
      <c r="AF50" s="122">
        <v>1.674372508459</v>
      </c>
      <c r="AG50" s="120">
        <v>0.83260454112842575</v>
      </c>
      <c r="AH50" s="121">
        <v>0.89498470696770616</v>
      </c>
      <c r="AI50" s="121">
        <v>1.2510553410342056</v>
      </c>
      <c r="AJ50" s="121">
        <v>1.3085645764133724</v>
      </c>
      <c r="AK50" s="121">
        <v>1.2704258497661258</v>
      </c>
      <c r="AL50" s="122">
        <v>1.2917765514125099</v>
      </c>
      <c r="AM50" s="120">
        <v>1.8988647136077477</v>
      </c>
      <c r="AN50" s="121">
        <v>1.9374797443224572</v>
      </c>
      <c r="AO50" s="121">
        <v>1.9454216326404601</v>
      </c>
      <c r="AP50" s="121">
        <v>1.7858439693231698</v>
      </c>
      <c r="AQ50" s="121">
        <v>1.7955797443636248</v>
      </c>
      <c r="AR50" s="122">
        <v>1.858596711774986</v>
      </c>
      <c r="AS50" s="120">
        <v>1.1391033793899121</v>
      </c>
      <c r="AT50" s="121">
        <v>1.4790596501424236</v>
      </c>
      <c r="AU50" s="121">
        <v>2.12962439719296</v>
      </c>
      <c r="AV50" s="121">
        <v>2.3664102079661262</v>
      </c>
      <c r="AW50" s="121">
        <v>2.2237644003533541</v>
      </c>
      <c r="AX50" s="122">
        <v>2.1877166108534292</v>
      </c>
      <c r="AY50" s="120">
        <v>0.28960453380018336</v>
      </c>
      <c r="AZ50" s="121">
        <v>8.2347752749405936E-2</v>
      </c>
      <c r="BA50" s="121">
        <v>1.1332255604437487</v>
      </c>
      <c r="BB50" s="121">
        <v>1.1030585628750831</v>
      </c>
      <c r="BC50" s="121">
        <v>0.96776445001455647</v>
      </c>
      <c r="BD50" s="122">
        <v>1.1350826700005578</v>
      </c>
      <c r="BE50" s="120">
        <v>0.87464062620387173</v>
      </c>
      <c r="BF50" s="121">
        <v>1.2563271022825824</v>
      </c>
      <c r="BG50" s="121">
        <v>1.7313560076272601</v>
      </c>
      <c r="BH50" s="121">
        <v>1.8453505212505099</v>
      </c>
      <c r="BI50" s="121">
        <v>1.7170297370472376</v>
      </c>
      <c r="BJ50" s="122">
        <v>1.8306562203863077</v>
      </c>
      <c r="BK50" s="120">
        <v>1.8729681496265134</v>
      </c>
      <c r="BL50" s="121">
        <v>2.1091660764715541</v>
      </c>
      <c r="BM50" s="121">
        <v>2.3799415148242038</v>
      </c>
      <c r="BN50" s="121">
        <v>2.5282219699710291</v>
      </c>
      <c r="BO50" s="121">
        <v>2.3072329136009619</v>
      </c>
      <c r="BP50" s="122">
        <v>2.3305694497214962</v>
      </c>
      <c r="BQ50" s="120">
        <v>0.53555685844303957</v>
      </c>
      <c r="BR50" s="121">
        <v>-7.2257171549026236E-2</v>
      </c>
      <c r="BS50" s="121">
        <v>0.79495692622762115</v>
      </c>
      <c r="BT50" s="121">
        <v>0.91851036816941156</v>
      </c>
      <c r="BU50" s="121">
        <v>0.95373621848311407</v>
      </c>
      <c r="BV50" s="122">
        <v>1.0827998888565487</v>
      </c>
      <c r="BW50" s="120">
        <v>3.7634873651611334</v>
      </c>
      <c r="BX50" s="121">
        <v>5.2419930303101099</v>
      </c>
      <c r="BY50" s="121">
        <v>5.6320928787805657</v>
      </c>
      <c r="BZ50" s="121">
        <v>4.6421709320093152</v>
      </c>
      <c r="CA50" s="121">
        <v>4.101385819886695</v>
      </c>
      <c r="CB50" s="122">
        <v>4.6027628227941086</v>
      </c>
      <c r="CC50" s="120">
        <f ca="1">CC35/CC42*100</f>
        <v>1.2516980287158523</v>
      </c>
      <c r="CD50" s="121">
        <f t="shared" ref="CD50:CH50" ca="1" si="279">CD35/CD42*100</f>
        <v>1.5075095341726474</v>
      </c>
      <c r="CE50" s="121">
        <f t="shared" ca="1" si="279"/>
        <v>1.8220763998825562</v>
      </c>
      <c r="CF50" s="121">
        <f t="shared" ca="1" si="279"/>
        <v>1.8225464544079251</v>
      </c>
      <c r="CG50" s="121">
        <f t="shared" ca="1" si="279"/>
        <v>1.7822271826622544</v>
      </c>
      <c r="CH50" s="122">
        <f t="shared" ca="1" si="279"/>
        <v>1.8162542272853748</v>
      </c>
    </row>
    <row r="51" spans="1:86">
      <c r="B51" s="24" t="s">
        <v>299</v>
      </c>
      <c r="C51" s="120">
        <v>43.799820746728059</v>
      </c>
      <c r="D51" s="121">
        <v>57.069007517374615</v>
      </c>
      <c r="E51" s="121">
        <v>63.011536378953593</v>
      </c>
      <c r="F51" s="121">
        <v>64.679396421537916</v>
      </c>
      <c r="G51" s="121">
        <v>62.011034562341706</v>
      </c>
      <c r="H51" s="122">
        <v>61.405210225324225</v>
      </c>
      <c r="I51" s="120">
        <v>44.274565539743662</v>
      </c>
      <c r="J51" s="121">
        <v>48.830208288123053</v>
      </c>
      <c r="K51" s="121">
        <v>46.205219476747992</v>
      </c>
      <c r="L51" s="121">
        <v>48.679858574419221</v>
      </c>
      <c r="M51" s="121">
        <v>47.866087403066288</v>
      </c>
      <c r="N51" s="122">
        <v>46.809950659947845</v>
      </c>
      <c r="O51" s="120">
        <v>29.386603421319563</v>
      </c>
      <c r="P51" s="121">
        <v>30.54074888367191</v>
      </c>
      <c r="Q51" s="121">
        <v>39.535748841406956</v>
      </c>
      <c r="R51" s="121">
        <v>46.842782629729115</v>
      </c>
      <c r="S51" s="121">
        <v>45.532196925138159</v>
      </c>
      <c r="T51" s="122">
        <v>46.666549599318991</v>
      </c>
      <c r="U51" s="120">
        <v>48.868577167784792</v>
      </c>
      <c r="V51" s="121">
        <v>55.956796028353182</v>
      </c>
      <c r="W51" s="121">
        <v>63.001447143701775</v>
      </c>
      <c r="X51" s="121">
        <v>64.013754402324608</v>
      </c>
      <c r="Y51" s="121">
        <v>63.870626262761455</v>
      </c>
      <c r="Z51" s="122">
        <v>61.023001356185667</v>
      </c>
      <c r="AA51" s="120">
        <v>59.991859260880453</v>
      </c>
      <c r="AB51" s="121">
        <v>66.152341131268528</v>
      </c>
      <c r="AC51" s="121">
        <v>63.41353114921997</v>
      </c>
      <c r="AD51" s="121">
        <v>64.486558379583997</v>
      </c>
      <c r="AE51" s="121">
        <v>65.891963885134999</v>
      </c>
      <c r="AF51" s="122">
        <v>63.787376241847419</v>
      </c>
      <c r="AG51" s="120">
        <v>49.272813750506607</v>
      </c>
      <c r="AH51" s="121">
        <v>53.324681702165257</v>
      </c>
      <c r="AI51" s="121">
        <v>49.860774091034024</v>
      </c>
      <c r="AJ51" s="121">
        <v>54.501066144951729</v>
      </c>
      <c r="AK51" s="121">
        <v>52.424128217718682</v>
      </c>
      <c r="AL51" s="122">
        <v>50.753232581466904</v>
      </c>
      <c r="AM51" s="120">
        <v>36.324388177072478</v>
      </c>
      <c r="AN51" s="121">
        <v>36.881770658462159</v>
      </c>
      <c r="AO51" s="121">
        <v>40.363607628992611</v>
      </c>
      <c r="AP51" s="121">
        <v>40.175340366152049</v>
      </c>
      <c r="AQ51" s="121">
        <v>40.69285117282697</v>
      </c>
      <c r="AR51" s="122">
        <v>40.148729747379562</v>
      </c>
      <c r="AS51" s="120">
        <v>37.200815259874297</v>
      </c>
      <c r="AT51" s="121">
        <v>40.515076646805106</v>
      </c>
      <c r="AU51" s="121">
        <v>40.108856863934136</v>
      </c>
      <c r="AV51" s="121">
        <v>40.233730046084091</v>
      </c>
      <c r="AW51" s="121">
        <v>40.428051210403055</v>
      </c>
      <c r="AX51" s="122">
        <v>39.356941861732977</v>
      </c>
      <c r="AY51" s="120">
        <v>73.953132934846153</v>
      </c>
      <c r="AZ51" s="121">
        <v>74.600158627007744</v>
      </c>
      <c r="BA51" s="121">
        <v>71.162051773680957</v>
      </c>
      <c r="BB51" s="121">
        <v>72.221799111467405</v>
      </c>
      <c r="BC51" s="121">
        <v>70.066554535817673</v>
      </c>
      <c r="BD51" s="122">
        <v>67.677957377811609</v>
      </c>
      <c r="BE51" s="120">
        <v>40.725538001126985</v>
      </c>
      <c r="BF51" s="121">
        <v>41.666795662837707</v>
      </c>
      <c r="BG51" s="121">
        <v>44.036148054370237</v>
      </c>
      <c r="BH51" s="121">
        <v>47.140397625058775</v>
      </c>
      <c r="BI51" s="121">
        <v>48.457712387036189</v>
      </c>
      <c r="BJ51" s="122">
        <v>47.672089597810306</v>
      </c>
      <c r="BK51" s="120">
        <v>42.190458597358379</v>
      </c>
      <c r="BL51" s="121">
        <v>47.15416647896059</v>
      </c>
      <c r="BM51" s="121">
        <v>48.147406927967666</v>
      </c>
      <c r="BN51" s="121">
        <v>45.989929030754631</v>
      </c>
      <c r="BO51" s="121">
        <v>47.126669761173375</v>
      </c>
      <c r="BP51" s="122">
        <v>47.265152132885923</v>
      </c>
      <c r="BQ51" s="120">
        <v>48.567997444815688</v>
      </c>
      <c r="BR51" s="121">
        <v>56.883991746917438</v>
      </c>
      <c r="BS51" s="121">
        <v>70.586375196460153</v>
      </c>
      <c r="BT51" s="121">
        <v>66.642904644051399</v>
      </c>
      <c r="BU51" s="121">
        <v>64.888971510123994</v>
      </c>
      <c r="BV51" s="122">
        <v>63.344973951557449</v>
      </c>
      <c r="BW51" s="120">
        <v>54.299910728496982</v>
      </c>
      <c r="BX51" s="121">
        <v>56.901753907846832</v>
      </c>
      <c r="BY51" s="121">
        <v>58.937305099672656</v>
      </c>
      <c r="BZ51" s="121">
        <v>56.214404460042644</v>
      </c>
      <c r="CA51" s="121">
        <v>50.812779225415127</v>
      </c>
      <c r="CB51" s="122">
        <v>50.039789326209217</v>
      </c>
      <c r="CC51" s="120"/>
      <c r="CD51" s="121"/>
      <c r="CE51" s="121"/>
      <c r="CF51" s="121"/>
      <c r="CG51" s="121"/>
      <c r="CH51" s="122"/>
    </row>
    <row r="52" spans="1:86" ht="12.75">
      <c r="A52" s="5"/>
      <c r="B52" s="24" t="s">
        <v>300</v>
      </c>
      <c r="C52" s="120">
        <v>96.191144743942885</v>
      </c>
      <c r="D52" s="121">
        <v>87.65919744983384</v>
      </c>
      <c r="E52" s="121">
        <v>84.223391558251649</v>
      </c>
      <c r="F52" s="121">
        <v>83.919337727846212</v>
      </c>
      <c r="G52" s="121">
        <v>90.052380743685106</v>
      </c>
      <c r="H52" s="122">
        <v>89.331961697735636</v>
      </c>
      <c r="I52" s="120">
        <v>88.024691438980796</v>
      </c>
      <c r="J52" s="121">
        <v>86.127870908273081</v>
      </c>
      <c r="K52" s="121">
        <v>89.26628824099916</v>
      </c>
      <c r="L52" s="121">
        <v>90.307973425382698</v>
      </c>
      <c r="M52" s="121">
        <v>88.723623014411075</v>
      </c>
      <c r="N52" s="122">
        <v>87.948744210791759</v>
      </c>
      <c r="O52" s="120">
        <v>104.66916404733861</v>
      </c>
      <c r="P52" s="121">
        <v>97.554581742820858</v>
      </c>
      <c r="Q52" s="121">
        <v>96.934797378302932</v>
      </c>
      <c r="R52" s="121">
        <v>89.596893806579303</v>
      </c>
      <c r="S52" s="121">
        <v>88.382020670218907</v>
      </c>
      <c r="T52" s="122">
        <v>88.079859915790806</v>
      </c>
      <c r="U52" s="120">
        <v>86.6459645793026</v>
      </c>
      <c r="V52" s="121">
        <v>83.869606962262836</v>
      </c>
      <c r="W52" s="121">
        <v>83.36966617206906</v>
      </c>
      <c r="X52" s="121">
        <v>82.922081987671277</v>
      </c>
      <c r="Y52" s="121">
        <v>82.228173351791185</v>
      </c>
      <c r="Z52" s="122">
        <v>82.22817335179117</v>
      </c>
      <c r="AA52" s="120">
        <v>102.78317525401779</v>
      </c>
      <c r="AB52" s="121">
        <v>102.23425269817012</v>
      </c>
      <c r="AC52" s="121">
        <v>101.64693440220407</v>
      </c>
      <c r="AD52" s="121">
        <v>85.704355519923439</v>
      </c>
      <c r="AE52" s="121">
        <v>85.424275926721066</v>
      </c>
      <c r="AF52" s="122">
        <v>86.118782235068394</v>
      </c>
      <c r="AG52" s="120">
        <v>76.387383670542278</v>
      </c>
      <c r="AH52" s="121">
        <v>79.762166821100848</v>
      </c>
      <c r="AI52" s="121">
        <v>81.751779931937776</v>
      </c>
      <c r="AJ52" s="121">
        <v>82.920839734781069</v>
      </c>
      <c r="AK52" s="121">
        <v>82.780295938620412</v>
      </c>
      <c r="AL52" s="122">
        <v>82.569837559115456</v>
      </c>
      <c r="AM52" s="120">
        <v>84.852848826637739</v>
      </c>
      <c r="AN52" s="121">
        <v>87.788970048975358</v>
      </c>
      <c r="AO52" s="121">
        <v>84.984095075347057</v>
      </c>
      <c r="AP52" s="121">
        <v>104.4153226464921</v>
      </c>
      <c r="AQ52" s="121">
        <v>98.624524856738645</v>
      </c>
      <c r="AR52" s="122">
        <v>94.130028023198562</v>
      </c>
      <c r="AS52" s="120">
        <v>78.682214909143681</v>
      </c>
      <c r="AT52" s="121">
        <v>80.691653651919864</v>
      </c>
      <c r="AU52" s="121">
        <v>86.348506425782773</v>
      </c>
      <c r="AV52" s="121">
        <v>83.832493898129428</v>
      </c>
      <c r="AW52" s="121">
        <v>84.701224404845803</v>
      </c>
      <c r="AX52" s="122">
        <v>85.648828464452521</v>
      </c>
      <c r="AY52" s="120">
        <v>113.37458070935969</v>
      </c>
      <c r="AZ52" s="121">
        <v>111.5714585294828</v>
      </c>
      <c r="BA52" s="121">
        <v>104.94839284210389</v>
      </c>
      <c r="BB52" s="121">
        <v>97.016626739219589</v>
      </c>
      <c r="BC52" s="121">
        <v>91.711029964418515</v>
      </c>
      <c r="BD52" s="122">
        <v>88.799568695706824</v>
      </c>
      <c r="BE52" s="120">
        <v>83.087240365457276</v>
      </c>
      <c r="BF52" s="121">
        <v>81.490358584064182</v>
      </c>
      <c r="BG52" s="121">
        <v>86.255955519563571</v>
      </c>
      <c r="BH52" s="121">
        <v>89.26444659261486</v>
      </c>
      <c r="BI52" s="121">
        <v>89.64755580545868</v>
      </c>
      <c r="BJ52" s="122">
        <v>89.64755580545868</v>
      </c>
      <c r="BK52" s="120">
        <v>79.853666264242364</v>
      </c>
      <c r="BL52" s="121">
        <v>87.028369473514545</v>
      </c>
      <c r="BM52" s="121">
        <v>88.092725081858944</v>
      </c>
      <c r="BN52" s="121">
        <v>83.767041505853356</v>
      </c>
      <c r="BO52" s="121">
        <v>85.236638725254281</v>
      </c>
      <c r="BP52" s="122">
        <v>86.418429210179809</v>
      </c>
      <c r="BQ52" s="120">
        <v>80.17161590865976</v>
      </c>
      <c r="BR52" s="121">
        <v>75.970690747591902</v>
      </c>
      <c r="BS52" s="121">
        <v>82.709659554897527</v>
      </c>
      <c r="BT52" s="121">
        <v>81.151798392813419</v>
      </c>
      <c r="BU52" s="121">
        <v>82.398157071201339</v>
      </c>
      <c r="BV52" s="122">
        <v>83.237527092300169</v>
      </c>
      <c r="BW52" s="120">
        <v>0</v>
      </c>
      <c r="BX52" s="121">
        <v>0</v>
      </c>
      <c r="BY52" s="121">
        <v>0</v>
      </c>
      <c r="BZ52" s="121">
        <v>0</v>
      </c>
      <c r="CA52" s="121">
        <v>0</v>
      </c>
      <c r="CB52" s="122">
        <v>0</v>
      </c>
      <c r="CC52" s="120">
        <f ca="1">CC41/CC38*100</f>
        <v>84.847718478408282</v>
      </c>
      <c r="CD52" s="121">
        <f t="shared" ref="CD52:CH52" ca="1" si="280">CD41/CD38*100</f>
        <v>86.318032882404978</v>
      </c>
      <c r="CE52" s="121">
        <f t="shared" ca="1" si="280"/>
        <v>87.718457085747502</v>
      </c>
      <c r="CF52" s="121">
        <f t="shared" ca="1" si="280"/>
        <v>93.866649415360826</v>
      </c>
      <c r="CG52" s="121">
        <f t="shared" ca="1" si="280"/>
        <v>91.72750186917672</v>
      </c>
      <c r="CH52" s="122">
        <f t="shared" ca="1" si="280"/>
        <v>90.178473216930144</v>
      </c>
    </row>
    <row r="53" spans="1:86">
      <c r="A53" s="17"/>
      <c r="B53" s="24" t="s">
        <v>301</v>
      </c>
      <c r="C53" s="120">
        <v>21.529999999999998</v>
      </c>
      <c r="D53" s="121">
        <v>19.689999999999998</v>
      </c>
      <c r="E53" s="121">
        <v>21.8</v>
      </c>
      <c r="F53" s="121">
        <v>18.8</v>
      </c>
      <c r="G53" s="121">
        <v>18.017001353576539</v>
      </c>
      <c r="H53" s="122">
        <v>16.581845474342352</v>
      </c>
      <c r="I53" s="120">
        <v>16.600000000000001</v>
      </c>
      <c r="J53" s="121">
        <v>16.41</v>
      </c>
      <c r="K53" s="121">
        <v>14.57</v>
      </c>
      <c r="L53" s="121">
        <v>14.589916542708718</v>
      </c>
      <c r="M53" s="121">
        <v>14.876064415637977</v>
      </c>
      <c r="N53" s="122">
        <v>14.959016119702143</v>
      </c>
      <c r="O53" s="120">
        <v>22.48</v>
      </c>
      <c r="P53" s="121">
        <v>18.89</v>
      </c>
      <c r="Q53" s="121">
        <v>18.7</v>
      </c>
      <c r="R53" s="121">
        <v>17.245907894594698</v>
      </c>
      <c r="S53" s="121">
        <v>16.737764440406487</v>
      </c>
      <c r="T53" s="122">
        <v>16.298476504169926</v>
      </c>
      <c r="U53" s="120">
        <v>15.49</v>
      </c>
      <c r="V53" s="121">
        <v>15.840000000000002</v>
      </c>
      <c r="W53" s="121">
        <v>15.18</v>
      </c>
      <c r="X53" s="121">
        <v>14.468061737643929</v>
      </c>
      <c r="Y53" s="121">
        <v>13.549204644585272</v>
      </c>
      <c r="Z53" s="122">
        <v>12.689848568085571</v>
      </c>
      <c r="AA53" s="120">
        <v>0</v>
      </c>
      <c r="AB53" s="121">
        <v>0</v>
      </c>
      <c r="AC53" s="121">
        <v>0</v>
      </c>
      <c r="AD53" s="121">
        <v>0</v>
      </c>
      <c r="AE53" s="121">
        <v>0</v>
      </c>
      <c r="AF53" s="122">
        <v>0</v>
      </c>
      <c r="AG53" s="120">
        <v>13.850000000000001</v>
      </c>
      <c r="AH53" s="121">
        <v>14.430000000000001</v>
      </c>
      <c r="AI53" s="121">
        <v>13.020000000000001</v>
      </c>
      <c r="AJ53" s="121">
        <v>14.455242168169322</v>
      </c>
      <c r="AK53" s="121">
        <v>13.770227617700892</v>
      </c>
      <c r="AL53" s="122">
        <v>13.249260411342807</v>
      </c>
      <c r="AM53" s="120">
        <v>17.330000000000002</v>
      </c>
      <c r="AN53" s="121">
        <v>17.669999999999998</v>
      </c>
      <c r="AO53" s="121">
        <v>17.130000000000003</v>
      </c>
      <c r="AP53" s="121">
        <v>16.79</v>
      </c>
      <c r="AQ53" s="121">
        <v>17.326026017042505</v>
      </c>
      <c r="AR53" s="122">
        <v>17.471221829379292</v>
      </c>
      <c r="AS53" s="120">
        <v>17.809999999999999</v>
      </c>
      <c r="AT53" s="121">
        <v>18.02</v>
      </c>
      <c r="AU53" s="121">
        <v>17.600000000000001</v>
      </c>
      <c r="AV53" s="121">
        <v>15.678000978554515</v>
      </c>
      <c r="AW53" s="121">
        <v>15.608380502272915</v>
      </c>
      <c r="AX53" s="122">
        <v>15.435622405574811</v>
      </c>
      <c r="AY53" s="120">
        <v>13.270000000000001</v>
      </c>
      <c r="AZ53" s="121">
        <v>14.879999999999999</v>
      </c>
      <c r="BA53" s="121">
        <v>14.2</v>
      </c>
      <c r="BB53" s="121">
        <v>13.50878289454857</v>
      </c>
      <c r="BC53" s="121">
        <v>12.347132842620679</v>
      </c>
      <c r="BD53" s="122">
        <v>11.508715831606816</v>
      </c>
      <c r="BE53" s="120">
        <v>16.829999999999998</v>
      </c>
      <c r="BF53" s="121">
        <v>16.8</v>
      </c>
      <c r="BG53" s="121">
        <v>16.369999999999997</v>
      </c>
      <c r="BH53" s="121">
        <v>16.136092548351193</v>
      </c>
      <c r="BI53" s="121">
        <v>15.456124178692386</v>
      </c>
      <c r="BJ53" s="122">
        <v>15.014549622575007</v>
      </c>
      <c r="BK53" s="120">
        <v>22.6</v>
      </c>
      <c r="BL53" s="121">
        <v>22.8</v>
      </c>
      <c r="BM53" s="121">
        <v>20.599999999999998</v>
      </c>
      <c r="BN53" s="121">
        <v>19.2</v>
      </c>
      <c r="BO53" s="121">
        <v>18.074285383659287</v>
      </c>
      <c r="BP53" s="122">
        <v>17.228090572628226</v>
      </c>
      <c r="BQ53" s="120">
        <v>16.64</v>
      </c>
      <c r="BR53" s="121">
        <v>16.21</v>
      </c>
      <c r="BS53" s="121">
        <v>15.299999999999999</v>
      </c>
      <c r="BT53" s="121">
        <v>14.38</v>
      </c>
      <c r="BU53" s="121">
        <v>13.792431554757167</v>
      </c>
      <c r="BV53" s="122">
        <v>12.70632932798117</v>
      </c>
      <c r="BW53" s="120">
        <v>20.86</v>
      </c>
      <c r="BX53" s="121">
        <v>21.029999999999998</v>
      </c>
      <c r="BY53" s="121">
        <v>20.399999999999999</v>
      </c>
      <c r="BZ53" s="121">
        <v>16.509999999999998</v>
      </c>
      <c r="CA53" s="121">
        <v>16.568078043433026</v>
      </c>
      <c r="CB53" s="122">
        <v>16.967334123854272</v>
      </c>
      <c r="CC53" s="120">
        <f t="shared" ref="CC53:CH53" ca="1" si="281">AVERAGEIF($B$8:$CB$59,CC$8,$B53:$CB53)</f>
        <v>16.560769230769232</v>
      </c>
      <c r="CD53" s="121">
        <f t="shared" ca="1" si="281"/>
        <v>16.359230769230773</v>
      </c>
      <c r="CE53" s="121">
        <f t="shared" ca="1" si="281"/>
        <v>15.75923076923077</v>
      </c>
      <c r="CF53" s="121">
        <f t="shared" ca="1" si="281"/>
        <v>14.750923443428531</v>
      </c>
      <c r="CG53" s="121">
        <f t="shared" ca="1" si="281"/>
        <v>14.317132384183472</v>
      </c>
      <c r="CH53" s="122">
        <f t="shared" ca="1" si="281"/>
        <v>13.854639291634028</v>
      </c>
    </row>
    <row r="54" spans="1:86" s="5" customFormat="1" ht="12.75">
      <c r="A54" s="17"/>
      <c r="B54" s="41" t="s">
        <v>297</v>
      </c>
      <c r="C54" s="132"/>
      <c r="D54" s="133"/>
      <c r="E54" s="133"/>
      <c r="F54" s="133"/>
      <c r="G54" s="133"/>
      <c r="H54" s="134"/>
      <c r="I54" s="132"/>
      <c r="J54" s="133"/>
      <c r="K54" s="133"/>
      <c r="L54" s="133"/>
      <c r="M54" s="133"/>
      <c r="N54" s="134"/>
      <c r="O54" s="132"/>
      <c r="P54" s="133"/>
      <c r="Q54" s="133"/>
      <c r="R54" s="133"/>
      <c r="S54" s="133"/>
      <c r="T54" s="134"/>
      <c r="U54" s="132"/>
      <c r="V54" s="133"/>
      <c r="W54" s="133"/>
      <c r="X54" s="133"/>
      <c r="Y54" s="133"/>
      <c r="Z54" s="134"/>
      <c r="AA54" s="132"/>
      <c r="AB54" s="133"/>
      <c r="AC54" s="133"/>
      <c r="AD54" s="133"/>
      <c r="AE54" s="133"/>
      <c r="AF54" s="134"/>
      <c r="AG54" s="132"/>
      <c r="AH54" s="133"/>
      <c r="AI54" s="133"/>
      <c r="AJ54" s="133"/>
      <c r="AK54" s="133"/>
      <c r="AL54" s="134"/>
      <c r="AM54" s="132"/>
      <c r="AN54" s="133"/>
      <c r="AO54" s="133"/>
      <c r="AP54" s="133"/>
      <c r="AQ54" s="133"/>
      <c r="AR54" s="134"/>
      <c r="AS54" s="132"/>
      <c r="AT54" s="133"/>
      <c r="AU54" s="133"/>
      <c r="AV54" s="133"/>
      <c r="AW54" s="133"/>
      <c r="AX54" s="134"/>
      <c r="AY54" s="132"/>
      <c r="AZ54" s="133"/>
      <c r="BA54" s="133"/>
      <c r="BB54" s="133"/>
      <c r="BC54" s="133"/>
      <c r="BD54" s="134"/>
      <c r="BE54" s="132"/>
      <c r="BF54" s="133"/>
      <c r="BG54" s="133"/>
      <c r="BH54" s="133"/>
      <c r="BI54" s="133"/>
      <c r="BJ54" s="134"/>
      <c r="BK54" s="132"/>
      <c r="BL54" s="133"/>
      <c r="BM54" s="133"/>
      <c r="BN54" s="133"/>
      <c r="BO54" s="133"/>
      <c r="BP54" s="134"/>
      <c r="BQ54" s="132"/>
      <c r="BR54" s="133"/>
      <c r="BS54" s="133"/>
      <c r="BT54" s="133"/>
      <c r="BU54" s="133"/>
      <c r="BV54" s="134"/>
      <c r="BW54" s="132"/>
      <c r="BX54" s="133"/>
      <c r="BY54" s="133"/>
      <c r="BZ54" s="133"/>
      <c r="CA54" s="133"/>
      <c r="CB54" s="134"/>
      <c r="CC54" s="132"/>
      <c r="CD54" s="133"/>
      <c r="CE54" s="133"/>
      <c r="CF54" s="133"/>
      <c r="CG54" s="133"/>
      <c r="CH54" s="134"/>
    </row>
    <row r="55" spans="1:86">
      <c r="A55" s="17"/>
      <c r="B55" s="24" t="s">
        <v>60</v>
      </c>
      <c r="C55" s="120">
        <v>18.994238052025779</v>
      </c>
      <c r="D55" s="121">
        <v>18.016425737354687</v>
      </c>
      <c r="E55" s="121">
        <v>22.026621521042461</v>
      </c>
      <c r="F55" s="121">
        <v>22.976486021674408</v>
      </c>
      <c r="G55" s="121">
        <v>30.285707735147408</v>
      </c>
      <c r="H55" s="122">
        <v>37.730678897597024</v>
      </c>
      <c r="I55" s="120">
        <v>22.389203569189085</v>
      </c>
      <c r="J55" s="121">
        <v>42.473256159842926</v>
      </c>
      <c r="K55" s="121">
        <v>70.204495885366171</v>
      </c>
      <c r="L55" s="121">
        <v>80.674186679296028</v>
      </c>
      <c r="M55" s="121">
        <v>85.616867433810881</v>
      </c>
      <c r="N55" s="122">
        <v>98.261354181276275</v>
      </c>
      <c r="O55" s="120">
        <v>13.694887103741662</v>
      </c>
      <c r="P55" s="121">
        <v>0.78099809277096655</v>
      </c>
      <c r="Q55" s="121">
        <v>13.624511826785319</v>
      </c>
      <c r="R55" s="121">
        <v>13.840452679118618</v>
      </c>
      <c r="S55" s="121">
        <v>26.276856841905662</v>
      </c>
      <c r="T55" s="122">
        <v>30.283417339048185</v>
      </c>
      <c r="U55" s="120">
        <v>10.813460979254897</v>
      </c>
      <c r="V55" s="121">
        <v>9.245209847046322</v>
      </c>
      <c r="W55" s="121">
        <v>14.945690505059837</v>
      </c>
      <c r="X55" s="121">
        <v>17.134590792838853</v>
      </c>
      <c r="Y55" s="121">
        <v>19.455409092990827</v>
      </c>
      <c r="Z55" s="122">
        <v>23.983222323610633</v>
      </c>
      <c r="AA55" s="120">
        <v>3.5045990981173323</v>
      </c>
      <c r="AB55" s="121">
        <v>2.3479370686980232</v>
      </c>
      <c r="AC55" s="121">
        <v>4.8555491675456075</v>
      </c>
      <c r="AD55" s="121">
        <v>7.1162705233167971</v>
      </c>
      <c r="AE55" s="121">
        <v>5.6045558972248628</v>
      </c>
      <c r="AF55" s="122">
        <v>8.8744871298729358</v>
      </c>
      <c r="AG55" s="120">
        <v>7.9737831912485317</v>
      </c>
      <c r="AH55" s="121">
        <v>9.2215766237790273</v>
      </c>
      <c r="AI55" s="121">
        <v>14.272447644079927</v>
      </c>
      <c r="AJ55" s="121">
        <v>16.348716371346047</v>
      </c>
      <c r="AK55" s="121">
        <v>17.440316393532648</v>
      </c>
      <c r="AL55" s="122">
        <v>20.739814692595544</v>
      </c>
      <c r="AM55" s="120">
        <v>56.595757826756511</v>
      </c>
      <c r="AN55" s="121">
        <v>66.848065722840076</v>
      </c>
      <c r="AO55" s="121">
        <v>79.294831455785911</v>
      </c>
      <c r="AP55" s="121">
        <v>80.048789111348071</v>
      </c>
      <c r="AQ55" s="121">
        <v>89.556282058636981</v>
      </c>
      <c r="AR55" s="122">
        <v>102.54797925076481</v>
      </c>
      <c r="AS55" s="120">
        <v>24.184651542413995</v>
      </c>
      <c r="AT55" s="121">
        <v>33.662201808438134</v>
      </c>
      <c r="AU55" s="121">
        <v>45.783137624804162</v>
      </c>
      <c r="AV55" s="121">
        <v>58.381372570017078</v>
      </c>
      <c r="AW55" s="121">
        <v>64.078639429260363</v>
      </c>
      <c r="AX55" s="122">
        <v>73.193241853029718</v>
      </c>
      <c r="AY55" s="120">
        <v>0.86265927552040911</v>
      </c>
      <c r="AZ55" s="121">
        <v>0.24463289582457287</v>
      </c>
      <c r="BA55" s="121">
        <v>3.7973906763097367</v>
      </c>
      <c r="BB55" s="121">
        <v>4.3198436170760397</v>
      </c>
      <c r="BC55" s="121">
        <v>4.4897142666779404</v>
      </c>
      <c r="BD55" s="122">
        <v>6.3964058762578526</v>
      </c>
      <c r="BE55" s="120">
        <v>39.946266568864587</v>
      </c>
      <c r="BF55" s="121">
        <v>62.074013160550898</v>
      </c>
      <c r="BG55" s="121">
        <v>96.005557206568596</v>
      </c>
      <c r="BH55" s="121">
        <v>115.51762298773659</v>
      </c>
      <c r="BI55" s="121">
        <v>122.36299580813726</v>
      </c>
      <c r="BJ55" s="122">
        <v>151.14120805919839</v>
      </c>
      <c r="BK55" s="120">
        <v>50.408842691089021</v>
      </c>
      <c r="BL55" s="121">
        <v>59.052079301370199</v>
      </c>
      <c r="BM55" s="121">
        <v>75.130083381465241</v>
      </c>
      <c r="BN55" s="121">
        <v>91.619402543602305</v>
      </c>
      <c r="BO55" s="121">
        <v>97.388627838587539</v>
      </c>
      <c r="BP55" s="122">
        <v>113.53275229565698</v>
      </c>
      <c r="BQ55" s="120">
        <v>8.4910799029598145</v>
      </c>
      <c r="BR55" s="121">
        <v>-1.2465984936459984</v>
      </c>
      <c r="BS55" s="121">
        <v>14.722869723301688</v>
      </c>
      <c r="BT55" s="121">
        <v>19.301346884812439</v>
      </c>
      <c r="BU55" s="121">
        <v>23.592970051905233</v>
      </c>
      <c r="BV55" s="122">
        <v>31.25491386568509</v>
      </c>
      <c r="BW55" s="120">
        <v>10.476476876560129</v>
      </c>
      <c r="BX55" s="121">
        <v>17.15911684919654</v>
      </c>
      <c r="BY55" s="121">
        <v>23.906841339155751</v>
      </c>
      <c r="BZ55" s="121">
        <v>25.380065786699284</v>
      </c>
      <c r="CA55" s="121">
        <v>27.561306130192083</v>
      </c>
      <c r="CB55" s="122">
        <v>37.153089673294176</v>
      </c>
      <c r="CC55" s="120"/>
      <c r="CD55" s="121"/>
      <c r="CE55" s="121"/>
      <c r="CF55" s="121"/>
      <c r="CG55" s="121"/>
      <c r="CH55" s="122"/>
    </row>
    <row r="56" spans="1:86">
      <c r="A56" s="17"/>
      <c r="B56" s="24" t="s">
        <v>233</v>
      </c>
      <c r="C56" s="120">
        <v>98.844231221337736</v>
      </c>
      <c r="D56" s="121">
        <v>118.65167354715783</v>
      </c>
      <c r="E56" s="121">
        <v>163.98050979009966</v>
      </c>
      <c r="F56" s="121">
        <v>186.75293221003867</v>
      </c>
      <c r="G56" s="121">
        <v>222.91671722024665</v>
      </c>
      <c r="H56" s="122">
        <v>260.02513108659969</v>
      </c>
      <c r="I56" s="120">
        <v>331.62973462084102</v>
      </c>
      <c r="J56" s="121">
        <v>375.19059284345161</v>
      </c>
      <c r="K56" s="121">
        <v>406.2376934202187</v>
      </c>
      <c r="L56" s="121">
        <v>486.73762352099203</v>
      </c>
      <c r="M56" s="121">
        <v>563.14645681950617</v>
      </c>
      <c r="N56" s="122">
        <v>653.35781100078248</v>
      </c>
      <c r="O56" s="120">
        <v>108.08513787596246</v>
      </c>
      <c r="P56" s="121">
        <v>107.90612527866402</v>
      </c>
      <c r="Q56" s="121">
        <v>121.57753130128353</v>
      </c>
      <c r="R56" s="121">
        <v>133.86694890003477</v>
      </c>
      <c r="S56" s="121">
        <v>148.74480551116824</v>
      </c>
      <c r="T56" s="122">
        <v>171.96939932080465</v>
      </c>
      <c r="U56" s="120">
        <v>116.9377379956791</v>
      </c>
      <c r="V56" s="121">
        <v>126.21180346424889</v>
      </c>
      <c r="W56" s="121">
        <v>141.34125576200711</v>
      </c>
      <c r="X56" s="121">
        <v>156.90411269181584</v>
      </c>
      <c r="Y56" s="121">
        <v>174.05050643953811</v>
      </c>
      <c r="Z56" s="122">
        <v>195.53372876314876</v>
      </c>
      <c r="AA56" s="120">
        <v>29.811338458741822</v>
      </c>
      <c r="AB56" s="121">
        <v>33.914334323433899</v>
      </c>
      <c r="AC56" s="121">
        <v>46.444641082295377</v>
      </c>
      <c r="AD56" s="121">
        <v>52.592427526654326</v>
      </c>
      <c r="AE56" s="121">
        <v>56.696778119447067</v>
      </c>
      <c r="AF56" s="122">
        <v>64.071265249320007</v>
      </c>
      <c r="AG56" s="120">
        <v>80.764000484933376</v>
      </c>
      <c r="AH56" s="121">
        <v>89.373064850708289</v>
      </c>
      <c r="AI56" s="121">
        <v>101.61367070692752</v>
      </c>
      <c r="AJ56" s="121">
        <v>119.45578662204612</v>
      </c>
      <c r="AK56" s="121">
        <v>134.39610301557877</v>
      </c>
      <c r="AL56" s="122">
        <v>152.6359177081743</v>
      </c>
      <c r="AM56" s="120">
        <v>369.54309208282729</v>
      </c>
      <c r="AN56" s="121">
        <v>432.94772989686669</v>
      </c>
      <c r="AO56" s="121">
        <v>502.1757800598599</v>
      </c>
      <c r="AP56" s="121">
        <v>579.50717266253355</v>
      </c>
      <c r="AQ56" s="121">
        <v>649.06345519254921</v>
      </c>
      <c r="AR56" s="122">
        <v>730.61143444331401</v>
      </c>
      <c r="AS56" s="120">
        <v>210.79458425352306</v>
      </c>
      <c r="AT56" s="121">
        <v>242.81793583901541</v>
      </c>
      <c r="AU56" s="121">
        <v>284.98551750454618</v>
      </c>
      <c r="AV56" s="121">
        <v>337.03756808668169</v>
      </c>
      <c r="AW56" s="121">
        <v>392.11620751594205</v>
      </c>
      <c r="AX56" s="122">
        <v>455.8094493689718</v>
      </c>
      <c r="AY56" s="120">
        <v>31.374849430038665</v>
      </c>
      <c r="AZ56" s="121">
        <v>33.754168496118346</v>
      </c>
      <c r="BA56" s="121">
        <v>38.808665171438825</v>
      </c>
      <c r="BB56" s="121">
        <v>45.406991875438479</v>
      </c>
      <c r="BC56" s="121">
        <v>50.119552935290891</v>
      </c>
      <c r="BD56" s="122">
        <v>56.515958811548742</v>
      </c>
      <c r="BE56" s="120">
        <v>560.24979805974431</v>
      </c>
      <c r="BF56" s="121">
        <v>617.78054998611003</v>
      </c>
      <c r="BG56" s="121">
        <v>706.77544219615925</v>
      </c>
      <c r="BH56" s="121">
        <v>809.97079042039275</v>
      </c>
      <c r="BI56" s="121">
        <v>916.3337862285299</v>
      </c>
      <c r="BJ56" s="122">
        <v>1050.4749942877286</v>
      </c>
      <c r="BK56" s="120">
        <v>425.55801954511264</v>
      </c>
      <c r="BL56" s="121">
        <v>487.06200723972216</v>
      </c>
      <c r="BM56" s="121">
        <v>562.85533621342586</v>
      </c>
      <c r="BN56" s="121">
        <v>653.8071838676874</v>
      </c>
      <c r="BO56" s="121">
        <v>749.2969336423198</v>
      </c>
      <c r="BP56" s="122">
        <v>861.32968593797682</v>
      </c>
      <c r="BQ56" s="120">
        <v>211.73355415634649</v>
      </c>
      <c r="BR56" s="121">
        <v>210.46986407985941</v>
      </c>
      <c r="BS56" s="121">
        <v>226.43408259252467</v>
      </c>
      <c r="BT56" s="121">
        <v>244.52357502892085</v>
      </c>
      <c r="BU56" s="121">
        <v>261.21559638278563</v>
      </c>
      <c r="BV56" s="122">
        <v>281.50003548161521</v>
      </c>
      <c r="BW56" s="120">
        <v>67.005092873167257</v>
      </c>
      <c r="BX56" s="121">
        <v>82.197459657753541</v>
      </c>
      <c r="BY56" s="121">
        <v>103.90404515522107</v>
      </c>
      <c r="BZ56" s="121">
        <v>127.07057004952837</v>
      </c>
      <c r="CA56" s="121">
        <v>151.63229680287367</v>
      </c>
      <c r="CB56" s="122">
        <v>185.28538647616784</v>
      </c>
      <c r="CC56" s="120"/>
      <c r="CD56" s="121"/>
      <c r="CE56" s="121"/>
      <c r="CF56" s="121"/>
      <c r="CG56" s="121"/>
      <c r="CH56" s="122"/>
    </row>
    <row r="57" spans="1:86">
      <c r="B57" s="24" t="s">
        <v>61</v>
      </c>
      <c r="C57" s="120">
        <v>92.026812430216012</v>
      </c>
      <c r="D57" s="121">
        <v>116.74217449984123</v>
      </c>
      <c r="E57" s="121">
        <v>161.63648321322245</v>
      </c>
      <c r="F57" s="121">
        <v>183.49561892664337</v>
      </c>
      <c r="G57" s="121">
        <v>217.29550323299898</v>
      </c>
      <c r="H57" s="122">
        <v>253.29916579076834</v>
      </c>
      <c r="I57" s="120">
        <v>308.00470208308536</v>
      </c>
      <c r="J57" s="121">
        <v>354.09713175153144</v>
      </c>
      <c r="K57" s="121">
        <v>696.60564830914723</v>
      </c>
      <c r="L57" s="121">
        <v>468.8255269076148</v>
      </c>
      <c r="M57" s="121">
        <v>543.46713127407634</v>
      </c>
      <c r="N57" s="122">
        <v>632.25122390652848</v>
      </c>
      <c r="O57" s="120">
        <v>95.650504860147379</v>
      </c>
      <c r="P57" s="121">
        <v>101.10835907315894</v>
      </c>
      <c r="Q57" s="121">
        <v>116.23998276671779</v>
      </c>
      <c r="R57" s="121">
        <v>128.00955998286736</v>
      </c>
      <c r="S57" s="121">
        <v>142.26868196919327</v>
      </c>
      <c r="T57" s="122">
        <v>164.36634924245416</v>
      </c>
      <c r="U57" s="120">
        <v>103.54460914528134</v>
      </c>
      <c r="V57" s="121">
        <v>113.30854550102659</v>
      </c>
      <c r="W57" s="121">
        <v>133.3206253770044</v>
      </c>
      <c r="X57" s="121">
        <v>145.52100047953965</v>
      </c>
      <c r="Y57" s="121">
        <v>163.48360620961486</v>
      </c>
      <c r="Z57" s="122">
        <v>183.9038873568866</v>
      </c>
      <c r="AA57" s="120">
        <v>28.175925934865962</v>
      </c>
      <c r="AB57" s="121">
        <v>31.233650820984231</v>
      </c>
      <c r="AC57" s="121">
        <v>44.477999442082371</v>
      </c>
      <c r="AD57" s="121">
        <v>50.366433694598641</v>
      </c>
      <c r="AE57" s="121">
        <v>54.828060508512714</v>
      </c>
      <c r="AF57" s="122">
        <v>61.825783012850465</v>
      </c>
      <c r="AG57" s="120">
        <v>72.65186665534489</v>
      </c>
      <c r="AH57" s="121">
        <v>81.555698797338195</v>
      </c>
      <c r="AI57" s="121">
        <v>94.076046663831406</v>
      </c>
      <c r="AJ57" s="121">
        <v>112.43549642507166</v>
      </c>
      <c r="AK57" s="121">
        <v>126.5031762615906</v>
      </c>
      <c r="AL57" s="122">
        <v>143.41503166446694</v>
      </c>
      <c r="AM57" s="120">
        <v>356.81835684961629</v>
      </c>
      <c r="AN57" s="121">
        <v>420.48390806235142</v>
      </c>
      <c r="AO57" s="121">
        <v>489.83750291234304</v>
      </c>
      <c r="AP57" s="121">
        <v>555.41334833945439</v>
      </c>
      <c r="AQ57" s="121">
        <v>621.59345540468348</v>
      </c>
      <c r="AR57" s="122">
        <v>699.23832793657277</v>
      </c>
      <c r="AS57" s="120">
        <v>187.33032794895863</v>
      </c>
      <c r="AT57" s="121">
        <v>223.95917538858143</v>
      </c>
      <c r="AU57" s="121">
        <v>267.13520335342719</v>
      </c>
      <c r="AV57" s="121">
        <v>319.69171429079938</v>
      </c>
      <c r="AW57" s="121">
        <v>374.43422112164438</v>
      </c>
      <c r="AX57" s="122">
        <v>438.04843102493572</v>
      </c>
      <c r="AY57" s="120">
        <v>27.648756003924628</v>
      </c>
      <c r="AZ57" s="121">
        <v>30.531160990139451</v>
      </c>
      <c r="BA57" s="121">
        <v>36.573956224256861</v>
      </c>
      <c r="BB57" s="121">
        <v>43.481519743930704</v>
      </c>
      <c r="BC57" s="121">
        <v>47.733773628819648</v>
      </c>
      <c r="BD57" s="122">
        <v>53.725881898572005</v>
      </c>
      <c r="BE57" s="120">
        <v>546.88496717557643</v>
      </c>
      <c r="BF57" s="121">
        <v>603.95672306364884</v>
      </c>
      <c r="BG57" s="121">
        <v>690.67201391931951</v>
      </c>
      <c r="BH57" s="121">
        <v>792.26303525542198</v>
      </c>
      <c r="BI57" s="121">
        <v>895.62381438507214</v>
      </c>
      <c r="BJ57" s="122">
        <v>1027.6521652206445</v>
      </c>
      <c r="BK57" s="120">
        <v>410.18306311583063</v>
      </c>
      <c r="BL57" s="121">
        <v>474.34843306804214</v>
      </c>
      <c r="BM57" s="121">
        <v>551.34096506487651</v>
      </c>
      <c r="BN57" s="121">
        <v>640.83450306470968</v>
      </c>
      <c r="BO57" s="121">
        <v>734.76023405652143</v>
      </c>
      <c r="BP57" s="122">
        <v>845.5776331911602</v>
      </c>
      <c r="BQ57" s="120">
        <v>194.77446379755605</v>
      </c>
      <c r="BR57" s="121">
        <v>198.62968291972598</v>
      </c>
      <c r="BS57" s="121">
        <v>214.99534816618581</v>
      </c>
      <c r="BT57" s="121">
        <v>234.95910304081971</v>
      </c>
      <c r="BU57" s="121">
        <v>252.0605520857697</v>
      </c>
      <c r="BV57" s="122">
        <v>270.5435607166205</v>
      </c>
      <c r="BW57" s="120">
        <v>64.938685847341389</v>
      </c>
      <c r="BX57" s="121">
        <v>80.409606013698323</v>
      </c>
      <c r="BY57" s="121">
        <v>101.32403754479056</v>
      </c>
      <c r="BZ57" s="121">
        <v>123.44182487355016</v>
      </c>
      <c r="CA57" s="121">
        <v>146.53063554045215</v>
      </c>
      <c r="CB57" s="122">
        <v>180.49069728746312</v>
      </c>
      <c r="CC57" s="120"/>
      <c r="CD57" s="121"/>
      <c r="CE57" s="121"/>
      <c r="CF57" s="121"/>
      <c r="CG57" s="121"/>
      <c r="CH57" s="122"/>
    </row>
    <row r="58" spans="1:86" ht="12.75">
      <c r="A58" s="5"/>
      <c r="B58" s="24" t="s">
        <v>62</v>
      </c>
      <c r="C58" s="120">
        <v>0</v>
      </c>
      <c r="D58" s="121">
        <v>0</v>
      </c>
      <c r="E58" s="121">
        <v>0</v>
      </c>
      <c r="F58" s="121">
        <v>0</v>
      </c>
      <c r="G58" s="121">
        <v>0</v>
      </c>
      <c r="H58" s="122">
        <v>0</v>
      </c>
      <c r="I58" s="120">
        <v>0</v>
      </c>
      <c r="J58" s="121">
        <v>0.99902280252320386</v>
      </c>
      <c r="K58" s="121">
        <v>0.99884589759006781</v>
      </c>
      <c r="L58" s="121">
        <v>1.0000095575331911</v>
      </c>
      <c r="M58" s="121">
        <v>8.0499999999999989</v>
      </c>
      <c r="N58" s="122">
        <v>8.0499999999999989</v>
      </c>
      <c r="O58" s="120">
        <v>1.0002488508623071</v>
      </c>
      <c r="P58" s="121">
        <v>0</v>
      </c>
      <c r="Q58" s="121">
        <v>4.7057792278586135</v>
      </c>
      <c r="R58" s="121">
        <v>5.8821274636387804</v>
      </c>
      <c r="S58" s="121">
        <v>7.0588235294117645</v>
      </c>
      <c r="T58" s="122">
        <v>7.0588235294117645</v>
      </c>
      <c r="U58" s="120">
        <v>0</v>
      </c>
      <c r="V58" s="121">
        <v>1</v>
      </c>
      <c r="W58" s="121">
        <v>1</v>
      </c>
      <c r="X58" s="121">
        <v>1.9958494245524296</v>
      </c>
      <c r="Y58" s="121">
        <v>2.1999999999999997</v>
      </c>
      <c r="Z58" s="122">
        <v>2.5</v>
      </c>
      <c r="AA58" s="120">
        <v>0</v>
      </c>
      <c r="AB58" s="121">
        <v>0</v>
      </c>
      <c r="AC58" s="121">
        <v>0</v>
      </c>
      <c r="AD58" s="121">
        <v>0</v>
      </c>
      <c r="AE58" s="121">
        <v>1.5</v>
      </c>
      <c r="AF58" s="122">
        <v>1.5</v>
      </c>
      <c r="AG58" s="120">
        <v>0.70004541240753138</v>
      </c>
      <c r="AH58" s="121">
        <v>1.8000094647223877</v>
      </c>
      <c r="AI58" s="121">
        <v>7.1132076363292693</v>
      </c>
      <c r="AJ58" s="121">
        <v>1.8689510747941771</v>
      </c>
      <c r="AK58" s="121">
        <v>2.5</v>
      </c>
      <c r="AL58" s="122">
        <v>2.5</v>
      </c>
      <c r="AM58" s="120">
        <v>6.5000000000000009</v>
      </c>
      <c r="AN58" s="121">
        <v>15.5</v>
      </c>
      <c r="AO58" s="121">
        <v>19</v>
      </c>
      <c r="AP58" s="121">
        <v>19</v>
      </c>
      <c r="AQ58" s="121">
        <v>20</v>
      </c>
      <c r="AR58" s="122">
        <v>21</v>
      </c>
      <c r="AS58" s="120">
        <v>0</v>
      </c>
      <c r="AT58" s="121">
        <v>1.9931901941212669</v>
      </c>
      <c r="AU58" s="121">
        <v>4.9820963931327773</v>
      </c>
      <c r="AV58" s="121">
        <v>8.4760977589201811</v>
      </c>
      <c r="AW58" s="121">
        <v>9</v>
      </c>
      <c r="AX58" s="122">
        <v>9.5000000000000018</v>
      </c>
      <c r="AY58" s="120">
        <v>0</v>
      </c>
      <c r="AZ58" s="121">
        <v>0</v>
      </c>
      <c r="BA58" s="121">
        <v>0</v>
      </c>
      <c r="BB58" s="121">
        <v>0</v>
      </c>
      <c r="BC58" s="121">
        <v>0</v>
      </c>
      <c r="BD58" s="122">
        <v>0</v>
      </c>
      <c r="BE58" s="120">
        <v>0</v>
      </c>
      <c r="BF58" s="121">
        <v>4.9956484314731879</v>
      </c>
      <c r="BG58" s="121">
        <v>8.4918842634360097</v>
      </c>
      <c r="BH58" s="121">
        <v>14.976680542707369</v>
      </c>
      <c r="BI58" s="121">
        <v>16</v>
      </c>
      <c r="BJ58" s="122">
        <v>17</v>
      </c>
      <c r="BK58" s="120">
        <v>0.20435600208211016</v>
      </c>
      <c r="BL58" s="121">
        <v>1.1032741195502429</v>
      </c>
      <c r="BM58" s="121">
        <v>1.3033638205928793</v>
      </c>
      <c r="BN58" s="121">
        <v>1.4994853165176401</v>
      </c>
      <c r="BO58" s="121">
        <v>1.75</v>
      </c>
      <c r="BP58" s="122">
        <v>1.75</v>
      </c>
      <c r="BQ58" s="120">
        <v>0</v>
      </c>
      <c r="BR58" s="121">
        <v>0</v>
      </c>
      <c r="BS58" s="121">
        <v>1.4722717947862685</v>
      </c>
      <c r="BT58" s="121">
        <v>1.4588167245083503</v>
      </c>
      <c r="BU58" s="121">
        <v>5.8982425129763083</v>
      </c>
      <c r="BV58" s="122">
        <v>9.376474159705527</v>
      </c>
      <c r="BW58" s="120">
        <v>0.99837325763133555</v>
      </c>
      <c r="BX58" s="121">
        <v>2.0970498738310823</v>
      </c>
      <c r="BY58" s="121">
        <v>2.4961815721881044</v>
      </c>
      <c r="BZ58" s="121">
        <v>2.4935592079666025</v>
      </c>
      <c r="CA58" s="121">
        <v>2.9999999999999996</v>
      </c>
      <c r="CB58" s="122">
        <v>3.5</v>
      </c>
      <c r="CC58" s="120"/>
      <c r="CD58" s="121"/>
      <c r="CE58" s="121"/>
      <c r="CF58" s="121"/>
      <c r="CG58" s="121"/>
      <c r="CH58" s="122"/>
    </row>
    <row r="59" spans="1:86">
      <c r="A59" s="17"/>
      <c r="B59" s="24" t="s">
        <v>6</v>
      </c>
      <c r="C59" s="120"/>
      <c r="D59" s="121"/>
      <c r="E59" s="121">
        <f t="shared" ref="E59:H59" si="282">IFERROR((IF((E$11/E55)&lt;0,"NM",(E$11/E55))),"NA")</f>
        <v>33.168954181286658</v>
      </c>
      <c r="F59" s="121">
        <f t="shared" si="282"/>
        <v>31.797725697080185</v>
      </c>
      <c r="G59" s="121">
        <f t="shared" si="282"/>
        <v>24.123590123407233</v>
      </c>
      <c r="H59" s="122">
        <f t="shared" si="282"/>
        <v>19.363552985168528</v>
      </c>
      <c r="I59" s="120"/>
      <c r="J59" s="121"/>
      <c r="K59" s="121">
        <f t="shared" ref="K59:N59" si="283">IFERROR((IF((K$11/K55)&lt;0,"NM",(K$11/K55))),"NA")</f>
        <v>18.120634354774626</v>
      </c>
      <c r="L59" s="121">
        <f t="shared" si="283"/>
        <v>15.768984508727383</v>
      </c>
      <c r="M59" s="121">
        <f t="shared" si="283"/>
        <v>14.858637534052272</v>
      </c>
      <c r="N59" s="122">
        <f t="shared" si="283"/>
        <v>12.946595440289673</v>
      </c>
      <c r="O59" s="120"/>
      <c r="P59" s="121"/>
      <c r="Q59" s="121">
        <f t="shared" ref="Q59:T59" si="284">IFERROR((IF((Q$11/Q55)&lt;0,"NM",(Q$11/Q55))),"NA")</f>
        <v>14.917965691836203</v>
      </c>
      <c r="R59" s="121">
        <f t="shared" si="284"/>
        <v>14.685213317238356</v>
      </c>
      <c r="S59" s="121">
        <f t="shared" si="284"/>
        <v>7.7349433846997284</v>
      </c>
      <c r="T59" s="122">
        <f t="shared" si="284"/>
        <v>6.7115939302505483</v>
      </c>
      <c r="U59" s="120"/>
      <c r="V59" s="121"/>
      <c r="W59" s="121">
        <f t="shared" ref="W59:Z61" si="285">IFERROR((IF((W$11/W55)&lt;0,"NM",(W$11/W55))),"NA")</f>
        <v>8.2331425208050195</v>
      </c>
      <c r="X59" s="121">
        <f t="shared" si="285"/>
        <v>7.1813795548258383</v>
      </c>
      <c r="Y59" s="121">
        <f t="shared" si="285"/>
        <v>6.324719229077072</v>
      </c>
      <c r="Z59" s="122">
        <f t="shared" si="285"/>
        <v>5.1306700300593731</v>
      </c>
      <c r="AA59" s="120"/>
      <c r="AB59" s="121"/>
      <c r="AC59" s="121">
        <f t="shared" ref="AC59:AF59" si="286">IFERROR((IF((AC$11/AC55)&lt;0,"NM",(AC$11/AC55))),"NA")</f>
        <v>16.15883132734502</v>
      </c>
      <c r="AD59" s="121">
        <f t="shared" si="286"/>
        <v>11.02543807784177</v>
      </c>
      <c r="AE59" s="121">
        <f t="shared" si="286"/>
        <v>13.999325091725829</v>
      </c>
      <c r="AF59" s="122">
        <f t="shared" si="286"/>
        <v>8.8410742899035988</v>
      </c>
      <c r="AG59" s="120"/>
      <c r="AH59" s="121"/>
      <c r="AI59" s="121">
        <f t="shared" ref="AI59:AL61" si="287">IFERROR((IF((AI$11/AI55)&lt;0,"NM",(AI$11/AI55))),"NA")</f>
        <v>13.557590458582759</v>
      </c>
      <c r="AJ59" s="121">
        <f t="shared" si="287"/>
        <v>11.835791606192533</v>
      </c>
      <c r="AK59" s="121">
        <f t="shared" si="287"/>
        <v>11.094982202946454</v>
      </c>
      <c r="AL59" s="122">
        <f t="shared" si="287"/>
        <v>9.3298808532307032</v>
      </c>
      <c r="AM59" s="120"/>
      <c r="AN59" s="121"/>
      <c r="AO59" s="121">
        <f t="shared" ref="AO59:AR59" si="288">IFERROR((IF((AO$11/AO55)&lt;0,"NM",(AO$11/AO55))),"NA")</f>
        <v>22.105476079829661</v>
      </c>
      <c r="AP59" s="121">
        <f t="shared" si="288"/>
        <v>21.89727064530334</v>
      </c>
      <c r="AQ59" s="121">
        <f t="shared" si="288"/>
        <v>19.572607970173674</v>
      </c>
      <c r="AR59" s="122">
        <f t="shared" si="288"/>
        <v>17.092974555000087</v>
      </c>
      <c r="AS59" s="120"/>
      <c r="AT59" s="121"/>
      <c r="AU59" s="121">
        <f t="shared" ref="AU59:AX59" si="289">IFERROR((IF((AU$11/AU55)&lt;0,"NM",(AU$11/AU55))),"NA")</f>
        <v>28.536707350790454</v>
      </c>
      <c r="AV59" s="121">
        <f t="shared" si="289"/>
        <v>22.378713320470634</v>
      </c>
      <c r="AW59" s="121">
        <f t="shared" si="289"/>
        <v>20.389009686173363</v>
      </c>
      <c r="AX59" s="122">
        <f t="shared" si="289"/>
        <v>17.850008647293159</v>
      </c>
      <c r="AY59" s="120"/>
      <c r="AZ59" s="121"/>
      <c r="BA59" s="121">
        <f t="shared" ref="BA59:BD59" si="290">IFERROR((IF((BA$11/BA55)&lt;0,"NM",(BA$11/BA55))),"NA")</f>
        <v>19.537099636031403</v>
      </c>
      <c r="BB59" s="121">
        <f t="shared" si="290"/>
        <v>17.174232814061167</v>
      </c>
      <c r="BC59" s="121">
        <f t="shared" si="290"/>
        <v>16.524436878005414</v>
      </c>
      <c r="BD59" s="122">
        <f t="shared" si="290"/>
        <v>11.598701119855146</v>
      </c>
      <c r="BE59" s="120"/>
      <c r="BF59" s="121"/>
      <c r="BG59" s="121">
        <f t="shared" ref="BG59:BJ61" si="291">IFERROR((IF((BG$11/BG55)&lt;0,"NM",(BG$11/BG55))),"NA")</f>
        <v>15.232972366936492</v>
      </c>
      <c r="BH59" s="121">
        <f t="shared" si="291"/>
        <v>12.65997310345673</v>
      </c>
      <c r="BI59" s="121">
        <f t="shared" si="291"/>
        <v>11.951734185170594</v>
      </c>
      <c r="BJ59" s="122">
        <f t="shared" si="291"/>
        <v>9.6760507526656365</v>
      </c>
      <c r="BK59" s="120"/>
      <c r="BL59" s="121"/>
      <c r="BM59" s="121">
        <f t="shared" ref="BM59:BP61" si="292">IFERROR((IF((BM$11/BM55)&lt;0,"NM",(BM$11/BM55))),"NA")</f>
        <v>24.9294279428693</v>
      </c>
      <c r="BN59" s="121">
        <f t="shared" si="292"/>
        <v>20.442722261899167</v>
      </c>
      <c r="BO59" s="121">
        <f t="shared" si="292"/>
        <v>19.231711561890346</v>
      </c>
      <c r="BP59" s="122">
        <f t="shared" si="292"/>
        <v>16.497001632819984</v>
      </c>
      <c r="BQ59" s="120"/>
      <c r="BR59" s="121"/>
      <c r="BS59" s="121">
        <f t="shared" ref="BS59:BV59" si="293">IFERROR((IF((BS$11/BS55)&lt;0,"NM",(BS$11/BS55))),"NA")</f>
        <v>14.100511917960821</v>
      </c>
      <c r="BT59" s="121">
        <f t="shared" si="293"/>
        <v>10.755726076471547</v>
      </c>
      <c r="BU59" s="121">
        <f t="shared" si="293"/>
        <v>8.7992312770827006</v>
      </c>
      <c r="BV59" s="122">
        <f t="shared" si="293"/>
        <v>6.6421555628705464</v>
      </c>
      <c r="BW59" s="120"/>
      <c r="BX59" s="121"/>
      <c r="BY59" s="121">
        <f t="shared" ref="BY59:CB61" si="294">IFERROR((IF((BY$11/BY55)&lt;0,"NM",(BY$11/BY55))),"NA")</f>
        <v>32.913172795908423</v>
      </c>
      <c r="BZ59" s="121">
        <f t="shared" si="294"/>
        <v>31.002677716160917</v>
      </c>
      <c r="CA59" s="121">
        <f t="shared" si="294"/>
        <v>28.54908240861792</v>
      </c>
      <c r="CB59" s="122">
        <f t="shared" si="294"/>
        <v>21.178588562059527</v>
      </c>
      <c r="CC59" s="120"/>
      <c r="CD59" s="121"/>
      <c r="CE59" s="121">
        <f ca="1">IFERROR((IF(((CE$17*1000)/CE35)&lt;0,"NM",((CE$17*1000)/CE35))),"NA")</f>
        <v>18.211957578969443</v>
      </c>
      <c r="CF59" s="121">
        <f t="shared" ref="CF59:CH59" ca="1" si="295">IFERROR((IF(((CF$17*1000)/CF35)&lt;0,"NM",((CF$17*1000)/CF35))),"NA")</f>
        <v>20.415276417683106</v>
      </c>
      <c r="CG59" s="121">
        <f t="shared" ca="1" si="295"/>
        <v>18.418525520153416</v>
      </c>
      <c r="CH59" s="122">
        <f t="shared" ca="1" si="295"/>
        <v>15.806245630201827</v>
      </c>
    </row>
    <row r="60" spans="1:86">
      <c r="A60" s="17"/>
      <c r="B60" s="27" t="s">
        <v>274</v>
      </c>
      <c r="C60" s="120"/>
      <c r="D60" s="121"/>
      <c r="E60" s="121">
        <f t="shared" ref="E60:H61" si="296">IFERROR((IF((E$11/E56)&lt;0,"NM",(E$11/E56))),"NA")</f>
        <v>4.4554075416352319</v>
      </c>
      <c r="F60" s="121">
        <f t="shared" si="296"/>
        <v>3.9121206363619683</v>
      </c>
      <c r="G60" s="121">
        <f t="shared" si="296"/>
        <v>3.2774572006555749</v>
      </c>
      <c r="H60" s="122">
        <f t="shared" si="296"/>
        <v>2.80972841719933</v>
      </c>
      <c r="I60" s="120"/>
      <c r="J60" s="121"/>
      <c r="K60" s="121">
        <f t="shared" ref="K60:N61" si="297">IFERROR((IF((K$11/K56)&lt;0,"NM",(K$11/K56))),"NA")</f>
        <v>3.1315410179923111</v>
      </c>
      <c r="L60" s="121">
        <f t="shared" si="297"/>
        <v>2.6136257780884997</v>
      </c>
      <c r="M60" s="121">
        <f t="shared" si="297"/>
        <v>2.2590038250169377</v>
      </c>
      <c r="N60" s="122">
        <f t="shared" si="297"/>
        <v>1.9470954178253124</v>
      </c>
      <c r="O60" s="120"/>
      <c r="P60" s="121"/>
      <c r="Q60" s="121">
        <f t="shared" ref="Q60:T60" si="298">IFERROR((IF((Q$11/Q56)&lt;0,"NM",(Q$11/Q56))),"NA")</f>
        <v>1.671772718400758</v>
      </c>
      <c r="R60" s="121">
        <f t="shared" si="298"/>
        <v>1.518298591773964</v>
      </c>
      <c r="S60" s="121">
        <f t="shared" si="298"/>
        <v>1.3664342717819435</v>
      </c>
      <c r="T60" s="122">
        <f t="shared" si="298"/>
        <v>1.1818963187796112</v>
      </c>
      <c r="U60" s="120"/>
      <c r="V60" s="121"/>
      <c r="W60" s="121">
        <f t="shared" si="285"/>
        <v>0.87058799171272228</v>
      </c>
      <c r="X60" s="121">
        <f t="shared" si="285"/>
        <v>0.78423693228289937</v>
      </c>
      <c r="Y60" s="121">
        <f t="shared" si="285"/>
        <v>0.70697869553597226</v>
      </c>
      <c r="Z60" s="122">
        <f t="shared" si="285"/>
        <v>0.62930319376792143</v>
      </c>
      <c r="AA60" s="120"/>
      <c r="AB60" s="121"/>
      <c r="AC60" s="121">
        <f t="shared" ref="AC60:AF60" si="299">IFERROR((IF((AC$11/AC56)&lt;0,"NM",(AC$11/AC56))),"NA")</f>
        <v>1.6893229912354479</v>
      </c>
      <c r="AD60" s="121">
        <f t="shared" si="299"/>
        <v>1.4918497527088999</v>
      </c>
      <c r="AE60" s="121">
        <f t="shared" si="299"/>
        <v>1.3838528855149903</v>
      </c>
      <c r="AF60" s="122">
        <f t="shared" si="299"/>
        <v>1.2245739130433779</v>
      </c>
      <c r="AG60" s="120"/>
      <c r="AH60" s="121"/>
      <c r="AI60" s="121">
        <f t="shared" si="287"/>
        <v>1.9042713313456565</v>
      </c>
      <c r="AJ60" s="121">
        <f t="shared" si="287"/>
        <v>1.6198461830252489</v>
      </c>
      <c r="AK60" s="121">
        <f t="shared" si="287"/>
        <v>1.439773889705493</v>
      </c>
      <c r="AL60" s="122">
        <f t="shared" si="287"/>
        <v>1.267722583946159</v>
      </c>
      <c r="AM60" s="120"/>
      <c r="AN60" s="121"/>
      <c r="AO60" s="121">
        <f t="shared" ref="AO60:AR61" si="300">IFERROR((IF((AO$11/AO56)&lt;0,"NM",(AO$11/AO56))),"NA")</f>
        <v>3.4905108322648659</v>
      </c>
      <c r="AP60" s="121">
        <f t="shared" si="300"/>
        <v>3.0247252884663487</v>
      </c>
      <c r="AQ60" s="121">
        <f t="shared" si="300"/>
        <v>2.7005834113399665</v>
      </c>
      <c r="AR60" s="122">
        <f t="shared" si="300"/>
        <v>2.3991548959750073</v>
      </c>
      <c r="AS60" s="120"/>
      <c r="AT60" s="121"/>
      <c r="AU60" s="121">
        <f t="shared" ref="AU60:AX60" si="301">IFERROR((IF((AU$11/AU56)&lt;0,"NM",(AU$11/AU56))),"NA")</f>
        <v>4.5844434883578193</v>
      </c>
      <c r="AV60" s="121">
        <f t="shared" si="301"/>
        <v>3.8764224635752926</v>
      </c>
      <c r="AW60" s="121">
        <f t="shared" si="301"/>
        <v>3.3319204229702297</v>
      </c>
      <c r="AX60" s="122">
        <f t="shared" si="301"/>
        <v>2.8663293440027071</v>
      </c>
      <c r="AY60" s="120"/>
      <c r="AZ60" s="121"/>
      <c r="BA60" s="121">
        <f t="shared" ref="BA60:BD60" si="302">IFERROR((IF((BA$11/BA56)&lt;0,"NM",(BA$11/BA56))),"NA")</f>
        <v>1.9116864667275393</v>
      </c>
      <c r="BB60" s="121">
        <f t="shared" si="302"/>
        <v>1.6338893402919035</v>
      </c>
      <c r="BC60" s="121">
        <f t="shared" si="302"/>
        <v>1.4802606099816242</v>
      </c>
      <c r="BD60" s="122">
        <f t="shared" si="302"/>
        <v>1.3127265565357382</v>
      </c>
      <c r="BE60" s="120"/>
      <c r="BF60" s="121"/>
      <c r="BG60" s="121">
        <f t="shared" si="291"/>
        <v>2.0691862120389151</v>
      </c>
      <c r="BH60" s="121">
        <f t="shared" si="291"/>
        <v>1.8055589377994188</v>
      </c>
      <c r="BI60" s="121">
        <f t="shared" si="291"/>
        <v>1.5959795676848163</v>
      </c>
      <c r="BJ60" s="122">
        <f t="shared" si="291"/>
        <v>1.3921797357885799</v>
      </c>
      <c r="BK60" s="120"/>
      <c r="BL60" s="121"/>
      <c r="BM60" s="121">
        <f t="shared" si="292"/>
        <v>3.3275868229306562</v>
      </c>
      <c r="BN60" s="121">
        <f t="shared" si="292"/>
        <v>2.8646825030589351</v>
      </c>
      <c r="BO60" s="121">
        <f t="shared" si="292"/>
        <v>2.4996098554622685</v>
      </c>
      <c r="BP60" s="122">
        <f t="shared" si="292"/>
        <v>2.1744867622441015</v>
      </c>
      <c r="BQ60" s="120"/>
      <c r="BR60" s="121"/>
      <c r="BS60" s="121">
        <f t="shared" ref="BS60:BV60" si="303">IFERROR((IF((BS$11/BS56)&lt;0,"NM",(BS$11/BS56))),"NA")</f>
        <v>0.91682311082816448</v>
      </c>
      <c r="BT60" s="121">
        <f t="shared" si="303"/>
        <v>0.84899789304751605</v>
      </c>
      <c r="BU60" s="121">
        <f t="shared" si="303"/>
        <v>0.79474580719821464</v>
      </c>
      <c r="BV60" s="122">
        <f t="shared" si="303"/>
        <v>0.73747770455808115</v>
      </c>
      <c r="BW60" s="120"/>
      <c r="BX60" s="121"/>
      <c r="BY60" s="121">
        <f t="shared" si="294"/>
        <v>7.5728524219103672</v>
      </c>
      <c r="BZ60" s="121">
        <f t="shared" si="294"/>
        <v>6.1922284577247826</v>
      </c>
      <c r="CA60" s="121">
        <f t="shared" si="294"/>
        <v>5.1891979254454448</v>
      </c>
      <c r="CB60" s="122">
        <f t="shared" si="294"/>
        <v>4.2466921701955584</v>
      </c>
      <c r="CC60" s="120"/>
      <c r="CD60" s="121"/>
      <c r="CE60" s="121">
        <f ca="1">IFERROR((IF(((CE$17*1000)/CE37)&lt;0,"NM",((CE$17*1000)/CE37))),"NA")</f>
        <v>2.8390103393760211</v>
      </c>
      <c r="CF60" s="121">
        <f t="shared" ref="CF60:CH61" ca="1" si="304">IFERROR((IF(((CF$17*1000)/CF37)&lt;0,"NM",((CF$17*1000)/CF37))),"NA")</f>
        <v>3.0769646671157189</v>
      </c>
      <c r="CG60" s="121">
        <f t="shared" ca="1" si="304"/>
        <v>2.7020382955215489</v>
      </c>
      <c r="CH60" s="122">
        <f t="shared" ca="1" si="304"/>
        <v>2.3632604896212968</v>
      </c>
    </row>
    <row r="61" spans="1:86">
      <c r="A61" s="17"/>
      <c r="B61" s="27" t="s">
        <v>562</v>
      </c>
      <c r="C61" s="120"/>
      <c r="D61" s="121"/>
      <c r="E61" s="121">
        <f t="shared" si="296"/>
        <v>4.5200191533258645</v>
      </c>
      <c r="F61" s="121">
        <f t="shared" si="296"/>
        <v>3.9815664497803311</v>
      </c>
      <c r="G61" s="121">
        <f t="shared" si="296"/>
        <v>3.3622416899101735</v>
      </c>
      <c r="H61" s="122">
        <f t="shared" si="296"/>
        <v>2.8843363842875602</v>
      </c>
      <c r="I61" s="120"/>
      <c r="J61" s="121"/>
      <c r="K61" s="121">
        <f t="shared" si="297"/>
        <v>1.8262125825247852</v>
      </c>
      <c r="L61" s="121">
        <f t="shared" si="297"/>
        <v>2.7134827926097245</v>
      </c>
      <c r="M61" s="121">
        <f t="shared" si="297"/>
        <v>2.3408039360497059</v>
      </c>
      <c r="N61" s="122">
        <f t="shared" si="297"/>
        <v>2.0120957491227789</v>
      </c>
      <c r="O61" s="120"/>
      <c r="P61" s="121"/>
      <c r="Q61" s="121">
        <f t="shared" ref="Q61:T61" si="305">IFERROR((IF((Q$11/Q57)&lt;0,"NM",(Q$11/Q57))),"NA")</f>
        <v>1.7485377678341776</v>
      </c>
      <c r="R61" s="121">
        <f t="shared" si="305"/>
        <v>1.5877720384883967</v>
      </c>
      <c r="S61" s="121">
        <f t="shared" si="305"/>
        <v>1.4286348702099565</v>
      </c>
      <c r="T61" s="122">
        <f t="shared" si="305"/>
        <v>1.2365669794137071</v>
      </c>
      <c r="U61" s="120"/>
      <c r="V61" s="121"/>
      <c r="W61" s="121">
        <f t="shared" si="285"/>
        <v>0.92296296729811234</v>
      </c>
      <c r="X61" s="121">
        <f t="shared" si="285"/>
        <v>0.84558242174332021</v>
      </c>
      <c r="Y61" s="121">
        <f t="shared" si="285"/>
        <v>0.75267485745468665</v>
      </c>
      <c r="Z61" s="122">
        <f t="shared" si="285"/>
        <v>0.6690995050105023</v>
      </c>
      <c r="AA61" s="120"/>
      <c r="AB61" s="121"/>
      <c r="AC61" s="121">
        <f t="shared" ref="AC61:AF61" si="306">IFERROR((IF((AC$11/AC57)&lt;0,"NM",(AC$11/AC57))),"NA")</f>
        <v>1.7640181884117281</v>
      </c>
      <c r="AD61" s="121">
        <f t="shared" si="306"/>
        <v>1.557783512641558</v>
      </c>
      <c r="AE61" s="121">
        <f t="shared" si="306"/>
        <v>1.4310190671037533</v>
      </c>
      <c r="AF61" s="122">
        <f t="shared" si="306"/>
        <v>1.269049839347641</v>
      </c>
      <c r="AG61" s="120"/>
      <c r="AH61" s="121"/>
      <c r="AI61" s="121">
        <f t="shared" si="287"/>
        <v>2.0568466348447574</v>
      </c>
      <c r="AJ61" s="121">
        <f t="shared" si="287"/>
        <v>1.7209867537601942</v>
      </c>
      <c r="AK61" s="121">
        <f t="shared" si="287"/>
        <v>1.5296058622264905</v>
      </c>
      <c r="AL61" s="122">
        <f t="shared" si="287"/>
        <v>1.3492309540656211</v>
      </c>
      <c r="AM61" s="120"/>
      <c r="AN61" s="121"/>
      <c r="AO61" s="121">
        <f t="shared" si="300"/>
        <v>3.5784316014563595</v>
      </c>
      <c r="AP61" s="121">
        <f t="shared" si="300"/>
        <v>3.1559378348406257</v>
      </c>
      <c r="AQ61" s="121">
        <f t="shared" si="300"/>
        <v>2.8199299473943475</v>
      </c>
      <c r="AR61" s="122">
        <f t="shared" si="300"/>
        <v>2.5067990840442018</v>
      </c>
      <c r="AS61" s="120"/>
      <c r="AT61" s="121"/>
      <c r="AU61" s="121">
        <f t="shared" ref="AU61:AX61" si="307">IFERROR((IF((AU$11/AU57)&lt;0,"NM",(AU$11/AU57))),"NA")</f>
        <v>4.8907818348129304</v>
      </c>
      <c r="AV61" s="121">
        <f t="shared" si="307"/>
        <v>4.0867496453523211</v>
      </c>
      <c r="AW61" s="121">
        <f t="shared" si="307"/>
        <v>3.4892644056045041</v>
      </c>
      <c r="AX61" s="122">
        <f t="shared" si="307"/>
        <v>2.9825469228210251</v>
      </c>
      <c r="AY61" s="120"/>
      <c r="AZ61" s="121"/>
      <c r="BA61" s="121">
        <f t="shared" ref="BA61:BD61" si="308">IFERROR((IF((BA$11/BA57)&lt;0,"NM",(BA$11/BA57))),"NA")</f>
        <v>2.0284926122046141</v>
      </c>
      <c r="BB61" s="121">
        <f t="shared" si="308"/>
        <v>1.7062421101404968</v>
      </c>
      <c r="BC61" s="121">
        <f t="shared" si="308"/>
        <v>1.5542454400715386</v>
      </c>
      <c r="BD61" s="122">
        <f t="shared" si="308"/>
        <v>1.3808986912501833</v>
      </c>
      <c r="BE61" s="120"/>
      <c r="BF61" s="121"/>
      <c r="BG61" s="121">
        <f t="shared" si="291"/>
        <v>2.1174305177085624</v>
      </c>
      <c r="BH61" s="121">
        <f t="shared" si="291"/>
        <v>1.8459147214012235</v>
      </c>
      <c r="BI61" s="121">
        <f t="shared" si="291"/>
        <v>1.6328842271842738</v>
      </c>
      <c r="BJ61" s="122">
        <f t="shared" si="291"/>
        <v>1.4230982520102036</v>
      </c>
      <c r="BK61" s="120"/>
      <c r="BL61" s="121"/>
      <c r="BM61" s="121">
        <f t="shared" si="292"/>
        <v>3.3970811506444281</v>
      </c>
      <c r="BN61" s="121">
        <f t="shared" si="292"/>
        <v>2.9226734688017801</v>
      </c>
      <c r="BO61" s="121">
        <f t="shared" si="292"/>
        <v>2.5490628278284362</v>
      </c>
      <c r="BP61" s="122">
        <f t="shared" si="292"/>
        <v>2.2149947284338602</v>
      </c>
      <c r="BQ61" s="120"/>
      <c r="BR61" s="121"/>
      <c r="BS61" s="121">
        <f t="shared" ref="BS61:BV61" si="309">IFERROR((IF((BS$11/BS57)&lt;0,"NM",(BS$11/BS57))),"NA")</f>
        <v>0.9656022875412662</v>
      </c>
      <c r="BT61" s="121">
        <f t="shared" si="309"/>
        <v>0.88355802058000454</v>
      </c>
      <c r="BU61" s="121">
        <f t="shared" si="309"/>
        <v>0.82361162142245514</v>
      </c>
      <c r="BV61" s="122">
        <f t="shared" si="309"/>
        <v>0.76734408111619989</v>
      </c>
      <c r="BW61" s="120"/>
      <c r="BX61" s="121"/>
      <c r="BY61" s="121">
        <f t="shared" si="294"/>
        <v>7.7656794879711626</v>
      </c>
      <c r="BZ61" s="121">
        <f t="shared" si="294"/>
        <v>6.37425767810889</v>
      </c>
      <c r="CA61" s="121">
        <f t="shared" si="294"/>
        <v>5.3698668343165501</v>
      </c>
      <c r="CB61" s="122">
        <f t="shared" si="294"/>
        <v>4.3595044610349269</v>
      </c>
      <c r="CC61" s="120"/>
      <c r="CD61" s="121"/>
      <c r="CE61" s="121">
        <f ca="1">IFERROR((IF(((CE$17*1000)/CE38)&lt;0,"NM",((CE$17*1000)/CE38))),"NA")</f>
        <v>0.44944717986482285</v>
      </c>
      <c r="CF61" s="121">
        <f t="shared" ca="1" si="304"/>
        <v>0.52632449767710443</v>
      </c>
      <c r="CG61" s="121">
        <f t="shared" ca="1" si="304"/>
        <v>0.45321380713212994</v>
      </c>
      <c r="CH61" s="122">
        <f t="shared" ca="1" si="304"/>
        <v>0.3886973511701502</v>
      </c>
    </row>
    <row r="62" spans="1:86">
      <c r="B62" s="43" t="s">
        <v>63</v>
      </c>
      <c r="C62" s="135"/>
      <c r="D62" s="136"/>
      <c r="E62" s="121">
        <f t="shared" ref="E62:H62" si="310">IFERROR((E58/E$11*100),"NA")</f>
        <v>0</v>
      </c>
      <c r="F62" s="121">
        <f t="shared" si="310"/>
        <v>0</v>
      </c>
      <c r="G62" s="121">
        <f t="shared" si="310"/>
        <v>0</v>
      </c>
      <c r="H62" s="122">
        <f t="shared" si="310"/>
        <v>0</v>
      </c>
      <c r="I62" s="135"/>
      <c r="J62" s="136"/>
      <c r="K62" s="121">
        <f t="shared" ref="K62:N62" si="311">IFERROR((K58/K$11*100),"NA")</f>
        <v>7.8516361874784238E-2</v>
      </c>
      <c r="L62" s="121">
        <f t="shared" si="311"/>
        <v>7.860783378793311E-2</v>
      </c>
      <c r="M62" s="121">
        <f t="shared" si="311"/>
        <v>0.63278701410997118</v>
      </c>
      <c r="N62" s="122">
        <f t="shared" si="311"/>
        <v>0.63278701410997118</v>
      </c>
      <c r="O62" s="135"/>
      <c r="P62" s="136"/>
      <c r="Q62" s="121">
        <f t="shared" ref="Q62:T62" si="312">IFERROR((Q58/Q$11*100),"NA")</f>
        <v>2.3152665327717656</v>
      </c>
      <c r="R62" s="121">
        <f t="shared" si="312"/>
        <v>2.8940356524668047</v>
      </c>
      <c r="S62" s="121">
        <f t="shared" si="312"/>
        <v>3.4729759062296508</v>
      </c>
      <c r="T62" s="122">
        <f t="shared" si="312"/>
        <v>3.4729759062296508</v>
      </c>
      <c r="U62" s="135"/>
      <c r="V62" s="136"/>
      <c r="W62" s="121">
        <f t="shared" ref="W62:Z62" si="313">IFERROR((W58/W$11*100),"NA")</f>
        <v>0.81267777326290125</v>
      </c>
      <c r="X62" s="121">
        <f t="shared" si="313"/>
        <v>1.6219824661133115</v>
      </c>
      <c r="Y62" s="121">
        <f t="shared" si="313"/>
        <v>1.7878911011783825</v>
      </c>
      <c r="Z62" s="122">
        <f t="shared" si="313"/>
        <v>2.0316944331572535</v>
      </c>
      <c r="AA62" s="135"/>
      <c r="AB62" s="136"/>
      <c r="AC62" s="121">
        <f t="shared" ref="AC62:AF62" si="314">IFERROR((AC58/AC$11*100),"NA")</f>
        <v>0</v>
      </c>
      <c r="AD62" s="121">
        <f t="shared" si="314"/>
        <v>0</v>
      </c>
      <c r="AE62" s="121">
        <f t="shared" si="314"/>
        <v>1.9118021921998474</v>
      </c>
      <c r="AF62" s="122">
        <f t="shared" si="314"/>
        <v>1.9118021921998474</v>
      </c>
      <c r="AG62" s="135"/>
      <c r="AH62" s="136"/>
      <c r="AI62" s="121">
        <f t="shared" ref="AI62:AL62" si="315">IFERROR((AI58/AI$11*100),"NA")</f>
        <v>3.6760762978445833</v>
      </c>
      <c r="AJ62" s="121">
        <f t="shared" si="315"/>
        <v>0.96586618852412243</v>
      </c>
      <c r="AK62" s="121">
        <f t="shared" si="315"/>
        <v>1.2919896640826873</v>
      </c>
      <c r="AL62" s="122">
        <f t="shared" si="315"/>
        <v>1.2919896640826873</v>
      </c>
      <c r="AM62" s="135"/>
      <c r="AN62" s="136"/>
      <c r="AO62" s="121">
        <f t="shared" ref="AO62:AR62" si="316">IFERROR((AO58/AO$11*100),"NA")</f>
        <v>1.0839489973471774</v>
      </c>
      <c r="AP62" s="121">
        <f t="shared" si="316"/>
        <v>1.0839489973471774</v>
      </c>
      <c r="AQ62" s="121">
        <f t="shared" si="316"/>
        <v>1.1409989445759763</v>
      </c>
      <c r="AR62" s="122">
        <f t="shared" si="316"/>
        <v>1.1980488918047751</v>
      </c>
      <c r="AS62" s="135"/>
      <c r="AT62" s="136"/>
      <c r="AU62" s="121">
        <f t="shared" ref="AU62:AX62" si="317">IFERROR((AU58/AU$11*100),"NA")</f>
        <v>0.3813315264548624</v>
      </c>
      <c r="AV62" s="121">
        <f t="shared" si="317"/>
        <v>0.64876370140988759</v>
      </c>
      <c r="AW62" s="121">
        <f t="shared" si="317"/>
        <v>0.68886337543053955</v>
      </c>
      <c r="AX62" s="122">
        <f t="shared" si="317"/>
        <v>0.72713356295445863</v>
      </c>
      <c r="AY62" s="135"/>
      <c r="AZ62" s="136"/>
      <c r="BA62" s="121">
        <f t="shared" ref="BA62:BD62" si="318">IFERROR((BA58/BA$11*100),"NA")</f>
        <v>0</v>
      </c>
      <c r="BB62" s="121">
        <f t="shared" si="318"/>
        <v>0</v>
      </c>
      <c r="BC62" s="121">
        <f t="shared" si="318"/>
        <v>0</v>
      </c>
      <c r="BD62" s="122">
        <f t="shared" si="318"/>
        <v>0</v>
      </c>
      <c r="BE62" s="135"/>
      <c r="BF62" s="136"/>
      <c r="BG62" s="121">
        <f t="shared" ref="BG62:BJ62" si="319">IFERROR((BG58/BG$11*100),"NA")</f>
        <v>0.58066151071393957</v>
      </c>
      <c r="BH62" s="121">
        <f t="shared" si="319"/>
        <v>1.0240815441695352</v>
      </c>
      <c r="BI62" s="121">
        <f t="shared" si="319"/>
        <v>1.0940544975896611</v>
      </c>
      <c r="BJ62" s="122">
        <f t="shared" si="319"/>
        <v>1.1624329036890151</v>
      </c>
      <c r="BK62" s="135"/>
      <c r="BL62" s="136"/>
      <c r="BM62" s="121">
        <f t="shared" ref="BM62:BP62" si="320">IFERROR((BM58/BM$11*100),"NA")</f>
        <v>6.9588820875777738E-2</v>
      </c>
      <c r="BN62" s="121">
        <f t="shared" si="320"/>
        <v>8.0060082571218674E-2</v>
      </c>
      <c r="BO62" s="121">
        <f t="shared" si="320"/>
        <v>9.3435489468485539E-2</v>
      </c>
      <c r="BP62" s="122">
        <f t="shared" si="320"/>
        <v>9.3435489468485539E-2</v>
      </c>
      <c r="BQ62" s="135"/>
      <c r="BR62" s="136"/>
      <c r="BS62" s="121">
        <f t="shared" ref="BS62:BV62" si="321">IFERROR((BS58/BS$11*100),"NA")</f>
        <v>0.70918679902999449</v>
      </c>
      <c r="BT62" s="121">
        <f t="shared" si="321"/>
        <v>0.70270555130460044</v>
      </c>
      <c r="BU62" s="121">
        <f t="shared" si="321"/>
        <v>2.841157279853713</v>
      </c>
      <c r="BV62" s="122">
        <f t="shared" si="321"/>
        <v>4.5166060499544924</v>
      </c>
      <c r="BW62" s="135"/>
      <c r="BX62" s="136"/>
      <c r="BY62" s="121">
        <f t="shared" ref="BY62:CB62" si="322">IFERROR((BY58/BY$11*100),"NA")</f>
        <v>0.31723728438560139</v>
      </c>
      <c r="BZ62" s="121">
        <f t="shared" si="322"/>
        <v>0.31690401067123369</v>
      </c>
      <c r="CA62" s="121">
        <f t="shared" si="322"/>
        <v>0.38126707758785022</v>
      </c>
      <c r="CB62" s="122">
        <f t="shared" si="322"/>
        <v>0.44481159051915864</v>
      </c>
      <c r="CC62" s="135"/>
      <c r="CD62" s="136"/>
      <c r="CE62" s="121"/>
      <c r="CF62" s="121"/>
      <c r="CG62" s="121"/>
      <c r="CH62" s="122"/>
    </row>
    <row r="63" spans="1:86">
      <c r="B63" s="3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</row>
    <row r="64" spans="1:86">
      <c r="B64" s="3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</row>
  </sheetData>
  <mergeCells count="14">
    <mergeCell ref="CC6:CH6"/>
    <mergeCell ref="C6:H6"/>
    <mergeCell ref="U6:Z6"/>
    <mergeCell ref="AG6:AL6"/>
    <mergeCell ref="BW6:CB6"/>
    <mergeCell ref="BE6:BJ6"/>
    <mergeCell ref="BK6:BP6"/>
    <mergeCell ref="I6:N6"/>
    <mergeCell ref="AM6:AR6"/>
    <mergeCell ref="O6:T6"/>
    <mergeCell ref="AS6:AX6"/>
    <mergeCell ref="BQ6:BV6"/>
    <mergeCell ref="AY6:BD6"/>
    <mergeCell ref="AA6:AF6"/>
  </mergeCells>
  <conditionalFormatting sqref="BE36:BP36 BE33:BP33 BE31:BP31 BE27:BP27 BW27:CH27 BW31:CH31 BW33:CH33 BW36:CH36 U27:Z27 U31:Z31 U33:Z33 U36:Z36 AG36:AL36 AG33:AL33 AG31:AL31 AG27:AL27">
    <cfRule type="cellIs" dxfId="2722" priority="225" operator="greaterThanOrEqual">
      <formula>0</formula>
    </cfRule>
  </conditionalFormatting>
  <conditionalFormatting sqref="BE36:BP36 BE33:BP33 BE31:BP31 BE27:BP27 BW27:CH27 BW31:CH31 BW33:CH33 BW36:CH36 U27:Z27 U31:Z31 U33:Z33 U36:Z36 AG36:AL36 AG33:AL33 AG31:AL31 AG27:AL27">
    <cfRule type="cellIs" dxfId="2721" priority="224" operator="lessThanOrEqual">
      <formula>0</formula>
    </cfRule>
  </conditionalFormatting>
  <conditionalFormatting sqref="CH15">
    <cfRule type="cellIs" dxfId="2720" priority="212" operator="greaterThanOrEqual">
      <formula>10</formula>
    </cfRule>
    <cfRule type="cellIs" dxfId="2719" priority="215" operator="lessThan">
      <formula>0</formula>
    </cfRule>
  </conditionalFormatting>
  <conditionalFormatting sqref="CH16">
    <cfRule type="cellIs" dxfId="2718" priority="210" operator="greaterThanOrEqual">
      <formula>10</formula>
    </cfRule>
    <cfRule type="cellIs" dxfId="2717" priority="214" operator="lessThan">
      <formula>0</formula>
    </cfRule>
  </conditionalFormatting>
  <conditionalFormatting sqref="CH13">
    <cfRule type="cellIs" priority="209" operator="equal">
      <formula>"-"</formula>
    </cfRule>
    <cfRule type="cellIs" dxfId="2716" priority="211" operator="lessThanOrEqual">
      <formula>5</formula>
    </cfRule>
    <cfRule type="cellIs" dxfId="2715" priority="213" operator="greaterThanOrEqual">
      <formula>10</formula>
    </cfRule>
  </conditionalFormatting>
  <conditionalFormatting sqref="CC27:CH27">
    <cfRule type="cellIs" dxfId="2714" priority="156" operator="greaterThanOrEqual">
      <formula>0</formula>
    </cfRule>
  </conditionalFormatting>
  <conditionalFormatting sqref="CC27:CH27">
    <cfRule type="cellIs" dxfId="2713" priority="155" operator="lessThanOrEqual">
      <formula>0</formula>
    </cfRule>
  </conditionalFormatting>
  <conditionalFormatting sqref="CC31:CH31">
    <cfRule type="cellIs" dxfId="2712" priority="154" operator="greaterThanOrEqual">
      <formula>0</formula>
    </cfRule>
  </conditionalFormatting>
  <conditionalFormatting sqref="CC31:CH31">
    <cfRule type="cellIs" dxfId="2711" priority="153" operator="lessThanOrEqual">
      <formula>0</formula>
    </cfRule>
  </conditionalFormatting>
  <conditionalFormatting sqref="CC33:CH33">
    <cfRule type="cellIs" dxfId="2710" priority="152" operator="greaterThanOrEqual">
      <formula>0</formula>
    </cfRule>
  </conditionalFormatting>
  <conditionalFormatting sqref="CC33:CH33">
    <cfRule type="cellIs" dxfId="2709" priority="151" operator="lessThanOrEqual">
      <formula>0</formula>
    </cfRule>
  </conditionalFormatting>
  <conditionalFormatting sqref="CC36:CH36">
    <cfRule type="cellIs" dxfId="2708" priority="150" operator="greaterThanOrEqual">
      <formula>0</formula>
    </cfRule>
  </conditionalFormatting>
  <conditionalFormatting sqref="CC36:CH36">
    <cfRule type="cellIs" dxfId="2707" priority="149" operator="lessThanOrEqual">
      <formula>0</formula>
    </cfRule>
  </conditionalFormatting>
  <conditionalFormatting sqref="CH15">
    <cfRule type="cellIs" dxfId="2706" priority="169" operator="greaterThanOrEqual">
      <formula>10</formula>
    </cfRule>
    <cfRule type="cellIs" dxfId="2705" priority="172" operator="lessThan">
      <formula>0</formula>
    </cfRule>
  </conditionalFormatting>
  <conditionalFormatting sqref="CH16">
    <cfRule type="cellIs" dxfId="2704" priority="167" operator="greaterThanOrEqual">
      <formula>10</formula>
    </cfRule>
    <cfRule type="cellIs" dxfId="2703" priority="171" operator="lessThan">
      <formula>0</formula>
    </cfRule>
  </conditionalFormatting>
  <conditionalFormatting sqref="CH13">
    <cfRule type="cellIs" priority="166" operator="equal">
      <formula>"-"</formula>
    </cfRule>
    <cfRule type="cellIs" dxfId="2702" priority="168" operator="lessThanOrEqual">
      <formula>5</formula>
    </cfRule>
    <cfRule type="cellIs" dxfId="2701" priority="170" operator="greaterThanOrEqual">
      <formula>10</formula>
    </cfRule>
  </conditionalFormatting>
  <conditionalFormatting sqref="CH15">
    <cfRule type="cellIs" dxfId="2700" priority="160" operator="greaterThanOrEqual">
      <formula>10</formula>
    </cfRule>
    <cfRule type="cellIs" dxfId="2699" priority="163" operator="lessThan">
      <formula>0</formula>
    </cfRule>
  </conditionalFormatting>
  <conditionalFormatting sqref="CH16">
    <cfRule type="cellIs" dxfId="2698" priority="158" operator="greaterThanOrEqual">
      <formula>10</formula>
    </cfRule>
    <cfRule type="cellIs" dxfId="2697" priority="162" operator="lessThan">
      <formula>0</formula>
    </cfRule>
  </conditionalFormatting>
  <conditionalFormatting sqref="CH13">
    <cfRule type="cellIs" priority="157" operator="equal">
      <formula>"-"</formula>
    </cfRule>
    <cfRule type="cellIs" dxfId="2696" priority="159" operator="lessThanOrEqual">
      <formula>5</formula>
    </cfRule>
    <cfRule type="cellIs" dxfId="2695" priority="161" operator="greaterThanOrEqual">
      <formula>10</formula>
    </cfRule>
  </conditionalFormatting>
  <conditionalFormatting sqref="CH10">
    <cfRule type="cellIs" dxfId="2694" priority="147" operator="equal">
      <formula>"Sell"</formula>
    </cfRule>
    <cfRule type="cellIs" dxfId="2693" priority="148" operator="equal">
      <formula>"Buy"</formula>
    </cfRule>
  </conditionalFormatting>
  <conditionalFormatting sqref="CH10">
    <cfRule type="cellIs" dxfId="2692" priority="145" operator="equal">
      <formula>"Sell"</formula>
    </cfRule>
    <cfRule type="cellIs" dxfId="2691" priority="146" operator="equal">
      <formula>"Buy"</formula>
    </cfRule>
  </conditionalFormatting>
  <conditionalFormatting sqref="CH10">
    <cfRule type="cellIs" dxfId="2690" priority="143" operator="equal">
      <formula>"Sell"</formula>
    </cfRule>
    <cfRule type="cellIs" dxfId="2689" priority="144" operator="equal">
      <formula>"Buy"</formula>
    </cfRule>
  </conditionalFormatting>
  <conditionalFormatting sqref="Z10 AL10 BJ10 BP10 CB10">
    <cfRule type="cellIs" dxfId="2688" priority="141" operator="equal">
      <formula>"Sell"</formula>
    </cfRule>
    <cfRule type="cellIs" dxfId="2687" priority="142" operator="equal">
      <formula>"Buy"</formula>
    </cfRule>
  </conditionalFormatting>
  <conditionalFormatting sqref="Z15 AL15 BJ15 BP15 CB15">
    <cfRule type="cellIs" dxfId="2686" priority="137" operator="greaterThan">
      <formula>0</formula>
    </cfRule>
    <cfRule type="cellIs" dxfId="2685" priority="140" operator="lessThan">
      <formula>0</formula>
    </cfRule>
  </conditionalFormatting>
  <conditionalFormatting sqref="Z16 AL16 BJ16 BP16 CB16">
    <cfRule type="cellIs" dxfId="2684" priority="135" operator="greaterThan">
      <formula>0</formula>
    </cfRule>
    <cfRule type="cellIs" dxfId="2683" priority="139" operator="lessThan">
      <formula>0</formula>
    </cfRule>
  </conditionalFormatting>
  <conditionalFormatting sqref="Z13 AL13 BJ13 BP13 CB13">
    <cfRule type="cellIs" priority="134" operator="equal">
      <formula>"-"</formula>
    </cfRule>
    <cfRule type="cellIs" dxfId="2682" priority="136" operator="lessThanOrEqual">
      <formula>0</formula>
    </cfRule>
    <cfRule type="cellIs" dxfId="2681" priority="138" operator="greaterThanOrEqual">
      <formula>0</formula>
    </cfRule>
  </conditionalFormatting>
  <conditionalFormatting sqref="I27:N27">
    <cfRule type="cellIs" dxfId="2680" priority="133" operator="greaterThanOrEqual">
      <formula>0</formula>
    </cfRule>
  </conditionalFormatting>
  <conditionalFormatting sqref="I27:N27">
    <cfRule type="cellIs" dxfId="2679" priority="132" operator="lessThanOrEqual">
      <formula>0</formula>
    </cfRule>
  </conditionalFormatting>
  <conditionalFormatting sqref="I31:N31">
    <cfRule type="cellIs" dxfId="2678" priority="131" operator="greaterThanOrEqual">
      <formula>0</formula>
    </cfRule>
  </conditionalFormatting>
  <conditionalFormatting sqref="I31:N31">
    <cfRule type="cellIs" dxfId="2677" priority="130" operator="lessThanOrEqual">
      <formula>0</formula>
    </cfRule>
  </conditionalFormatting>
  <conditionalFormatting sqref="I33:N33">
    <cfRule type="cellIs" dxfId="2676" priority="129" operator="greaterThanOrEqual">
      <formula>0</formula>
    </cfRule>
  </conditionalFormatting>
  <conditionalFormatting sqref="I33:N33">
    <cfRule type="cellIs" dxfId="2675" priority="128" operator="lessThanOrEqual">
      <formula>0</formula>
    </cfRule>
  </conditionalFormatting>
  <conditionalFormatting sqref="I36:N36">
    <cfRule type="cellIs" dxfId="2674" priority="127" operator="greaterThanOrEqual">
      <formula>0</formula>
    </cfRule>
  </conditionalFormatting>
  <conditionalFormatting sqref="I36:N36">
    <cfRule type="cellIs" dxfId="2673" priority="126" operator="lessThanOrEqual">
      <formula>0</formula>
    </cfRule>
  </conditionalFormatting>
  <conditionalFormatting sqref="N10">
    <cfRule type="cellIs" dxfId="2672" priority="124" operator="equal">
      <formula>"Sell"</formula>
    </cfRule>
    <cfRule type="cellIs" dxfId="2671" priority="125" operator="equal">
      <formula>"Buy"</formula>
    </cfRule>
  </conditionalFormatting>
  <conditionalFormatting sqref="N15">
    <cfRule type="cellIs" dxfId="2670" priority="120" operator="greaterThan">
      <formula>0</formula>
    </cfRule>
    <cfRule type="cellIs" dxfId="2669" priority="123" operator="lessThan">
      <formula>0</formula>
    </cfRule>
  </conditionalFormatting>
  <conditionalFormatting sqref="N16">
    <cfRule type="cellIs" dxfId="2668" priority="118" operator="greaterThan">
      <formula>0</formula>
    </cfRule>
    <cfRule type="cellIs" dxfId="2667" priority="122" operator="lessThan">
      <formula>0</formula>
    </cfRule>
  </conditionalFormatting>
  <conditionalFormatting sqref="N13">
    <cfRule type="cellIs" priority="117" operator="equal">
      <formula>"-"</formula>
    </cfRule>
    <cfRule type="cellIs" dxfId="2666" priority="119" operator="lessThanOrEqual">
      <formula>0</formula>
    </cfRule>
    <cfRule type="cellIs" dxfId="2665" priority="121" operator="greaterThanOrEqual">
      <formula>0</formula>
    </cfRule>
  </conditionalFormatting>
  <conditionalFormatting sqref="C27:H27">
    <cfRule type="cellIs" dxfId="2664" priority="116" operator="greaterThanOrEqual">
      <formula>0</formula>
    </cfRule>
  </conditionalFormatting>
  <conditionalFormatting sqref="C27:H27">
    <cfRule type="cellIs" dxfId="2663" priority="115" operator="lessThanOrEqual">
      <formula>0</formula>
    </cfRule>
  </conditionalFormatting>
  <conditionalFormatting sqref="C31:H31">
    <cfRule type="cellIs" dxfId="2662" priority="114" operator="greaterThanOrEqual">
      <formula>0</formula>
    </cfRule>
  </conditionalFormatting>
  <conditionalFormatting sqref="C31:H31">
    <cfRule type="cellIs" dxfId="2661" priority="113" operator="lessThanOrEqual">
      <formula>0</formula>
    </cfRule>
  </conditionalFormatting>
  <conditionalFormatting sqref="C33:H33">
    <cfRule type="cellIs" dxfId="2660" priority="112" operator="greaterThanOrEqual">
      <formula>0</formula>
    </cfRule>
  </conditionalFormatting>
  <conditionalFormatting sqref="C33:H33">
    <cfRule type="cellIs" dxfId="2659" priority="111" operator="lessThanOrEqual">
      <formula>0</formula>
    </cfRule>
  </conditionalFormatting>
  <conditionalFormatting sqref="C36:H36">
    <cfRule type="cellIs" dxfId="2658" priority="110" operator="greaterThanOrEqual">
      <formula>0</formula>
    </cfRule>
  </conditionalFormatting>
  <conditionalFormatting sqref="C36:H36">
    <cfRule type="cellIs" dxfId="2657" priority="109" operator="lessThanOrEqual">
      <formula>0</formula>
    </cfRule>
  </conditionalFormatting>
  <conditionalFormatting sqref="H10">
    <cfRule type="cellIs" dxfId="2656" priority="107" operator="equal">
      <formula>"Sell"</formula>
    </cfRule>
    <cfRule type="cellIs" dxfId="2655" priority="108" operator="equal">
      <formula>"Buy"</formula>
    </cfRule>
  </conditionalFormatting>
  <conditionalFormatting sqref="H15">
    <cfRule type="cellIs" dxfId="2654" priority="103" operator="greaterThan">
      <formula>0</formula>
    </cfRule>
    <cfRule type="cellIs" dxfId="2653" priority="106" operator="lessThan">
      <formula>0</formula>
    </cfRule>
  </conditionalFormatting>
  <conditionalFormatting sqref="H16">
    <cfRule type="cellIs" dxfId="2652" priority="101" operator="greaterThan">
      <formula>0</formula>
    </cfRule>
    <cfRule type="cellIs" dxfId="2651" priority="105" operator="lessThan">
      <formula>0</formula>
    </cfRule>
  </conditionalFormatting>
  <conditionalFormatting sqref="H13">
    <cfRule type="cellIs" priority="100" operator="equal">
      <formula>"-"</formula>
    </cfRule>
    <cfRule type="cellIs" dxfId="2650" priority="102" operator="lessThanOrEqual">
      <formula>0</formula>
    </cfRule>
    <cfRule type="cellIs" dxfId="2649" priority="104" operator="greaterThanOrEqual">
      <formula>0</formula>
    </cfRule>
  </conditionalFormatting>
  <conditionalFormatting sqref="AM36:AR36 AM33:AR33 AM31:AR31 AM27:AR27">
    <cfRule type="cellIs" dxfId="2648" priority="99" operator="greaterThanOrEqual">
      <formula>0</formula>
    </cfRule>
  </conditionalFormatting>
  <conditionalFormatting sqref="AM36:AR36 AM33:AR33 AM31:AR31 AM27:AR27">
    <cfRule type="cellIs" dxfId="2647" priority="98" operator="lessThanOrEqual">
      <formula>0</formula>
    </cfRule>
  </conditionalFormatting>
  <conditionalFormatting sqref="AR10">
    <cfRule type="cellIs" dxfId="2646" priority="96" operator="equal">
      <formula>"Sell"</formula>
    </cfRule>
    <cfRule type="cellIs" dxfId="2645" priority="97" operator="equal">
      <formula>"Buy"</formula>
    </cfRule>
  </conditionalFormatting>
  <conditionalFormatting sqref="AR15">
    <cfRule type="cellIs" dxfId="2644" priority="92" operator="greaterThan">
      <formula>0</formula>
    </cfRule>
    <cfRule type="cellIs" dxfId="2643" priority="95" operator="lessThan">
      <formula>0</formula>
    </cfRule>
  </conditionalFormatting>
  <conditionalFormatting sqref="AR16">
    <cfRule type="cellIs" dxfId="2642" priority="90" operator="greaterThan">
      <formula>0</formula>
    </cfRule>
    <cfRule type="cellIs" dxfId="2641" priority="94" operator="lessThan">
      <formula>0</formula>
    </cfRule>
  </conditionalFormatting>
  <conditionalFormatting sqref="AR13">
    <cfRule type="cellIs" priority="89" operator="equal">
      <formula>"-"</formula>
    </cfRule>
    <cfRule type="cellIs" dxfId="2640" priority="91" operator="lessThanOrEqual">
      <formula>0</formula>
    </cfRule>
    <cfRule type="cellIs" dxfId="2639" priority="93" operator="greaterThanOrEqual">
      <formula>0</formula>
    </cfRule>
  </conditionalFormatting>
  <conditionalFormatting sqref="O27:T27 O31:T31 O33:T33 O36:T36">
    <cfRule type="cellIs" dxfId="2638" priority="66" operator="greaterThanOrEqual">
      <formula>0</formula>
    </cfRule>
  </conditionalFormatting>
  <conditionalFormatting sqref="O27:T27 O31:T31 O33:T33 O36:T36">
    <cfRule type="cellIs" dxfId="2637" priority="65" operator="lessThanOrEqual">
      <formula>0</formula>
    </cfRule>
  </conditionalFormatting>
  <conditionalFormatting sqref="T10">
    <cfRule type="cellIs" dxfId="2636" priority="63" operator="equal">
      <formula>"Sell"</formula>
    </cfRule>
    <cfRule type="cellIs" dxfId="2635" priority="64" operator="equal">
      <formula>"Buy"</formula>
    </cfRule>
  </conditionalFormatting>
  <conditionalFormatting sqref="T15">
    <cfRule type="cellIs" dxfId="2634" priority="59" operator="greaterThan">
      <formula>0</formula>
    </cfRule>
    <cfRule type="cellIs" dxfId="2633" priority="62" operator="lessThan">
      <formula>0</formula>
    </cfRule>
  </conditionalFormatting>
  <conditionalFormatting sqref="T16">
    <cfRule type="cellIs" dxfId="2632" priority="57" operator="greaterThan">
      <formula>0</formula>
    </cfRule>
    <cfRule type="cellIs" dxfId="2631" priority="61" operator="lessThan">
      <formula>0</formula>
    </cfRule>
  </conditionalFormatting>
  <conditionalFormatting sqref="T13">
    <cfRule type="cellIs" priority="56" operator="equal">
      <formula>"-"</formula>
    </cfRule>
    <cfRule type="cellIs" dxfId="2630" priority="58" operator="lessThanOrEqual">
      <formula>0</formula>
    </cfRule>
    <cfRule type="cellIs" dxfId="2629" priority="60" operator="greaterThanOrEqual">
      <formula>0</formula>
    </cfRule>
  </conditionalFormatting>
  <conditionalFormatting sqref="AS36:AX36 AS33:AX33 AS31:AX31 AS27:AX27">
    <cfRule type="cellIs" dxfId="2628" priority="55" operator="greaterThanOrEqual">
      <formula>0</formula>
    </cfRule>
  </conditionalFormatting>
  <conditionalFormatting sqref="AS36:AX36 AS33:AX33 AS31:AX31 AS27:AX27">
    <cfRule type="cellIs" dxfId="2627" priority="54" operator="lessThanOrEqual">
      <formula>0</formula>
    </cfRule>
  </conditionalFormatting>
  <conditionalFormatting sqref="AX10">
    <cfRule type="cellIs" dxfId="2626" priority="52" operator="equal">
      <formula>"Sell"</formula>
    </cfRule>
    <cfRule type="cellIs" dxfId="2625" priority="53" operator="equal">
      <formula>"Buy"</formula>
    </cfRule>
  </conditionalFormatting>
  <conditionalFormatting sqref="AX15">
    <cfRule type="cellIs" dxfId="2624" priority="48" operator="greaterThan">
      <formula>0</formula>
    </cfRule>
    <cfRule type="cellIs" dxfId="2623" priority="51" operator="lessThan">
      <formula>0</formula>
    </cfRule>
  </conditionalFormatting>
  <conditionalFormatting sqref="AX16">
    <cfRule type="cellIs" dxfId="2622" priority="46" operator="greaterThan">
      <formula>0</formula>
    </cfRule>
    <cfRule type="cellIs" dxfId="2621" priority="50" operator="lessThan">
      <formula>0</formula>
    </cfRule>
  </conditionalFormatting>
  <conditionalFormatting sqref="AX13">
    <cfRule type="cellIs" priority="45" operator="equal">
      <formula>"-"</formula>
    </cfRule>
    <cfRule type="cellIs" dxfId="2620" priority="47" operator="lessThanOrEqual">
      <formula>0</formula>
    </cfRule>
    <cfRule type="cellIs" dxfId="2619" priority="49" operator="greaterThanOrEqual">
      <formula>0</formula>
    </cfRule>
  </conditionalFormatting>
  <conditionalFormatting sqref="BQ27:BV27 BQ31:BV31 BQ33:BV33 BQ36:BV36">
    <cfRule type="cellIs" dxfId="2618" priority="44" operator="greaterThanOrEqual">
      <formula>0</formula>
    </cfRule>
  </conditionalFormatting>
  <conditionalFormatting sqref="BQ27:BV27 BQ31:BV31 BQ33:BV33 BQ36:BV36">
    <cfRule type="cellIs" dxfId="2617" priority="43" operator="lessThanOrEqual">
      <formula>0</formula>
    </cfRule>
  </conditionalFormatting>
  <conditionalFormatting sqref="BV10">
    <cfRule type="cellIs" dxfId="2616" priority="41" operator="equal">
      <formula>"Sell"</formula>
    </cfRule>
    <cfRule type="cellIs" dxfId="2615" priority="42" operator="equal">
      <formula>"Buy"</formula>
    </cfRule>
  </conditionalFormatting>
  <conditionalFormatting sqref="BV15">
    <cfRule type="cellIs" dxfId="2614" priority="37" operator="greaterThan">
      <formula>0</formula>
    </cfRule>
    <cfRule type="cellIs" dxfId="2613" priority="40" operator="lessThan">
      <formula>0</formula>
    </cfRule>
  </conditionalFormatting>
  <conditionalFormatting sqref="BV16">
    <cfRule type="cellIs" dxfId="2612" priority="35" operator="greaterThan">
      <formula>0</formula>
    </cfRule>
    <cfRule type="cellIs" dxfId="2611" priority="39" operator="lessThan">
      <formula>0</formula>
    </cfRule>
  </conditionalFormatting>
  <conditionalFormatting sqref="BV13">
    <cfRule type="cellIs" priority="34" operator="equal">
      <formula>"-"</formula>
    </cfRule>
    <cfRule type="cellIs" dxfId="2610" priority="36" operator="lessThanOrEqual">
      <formula>0</formula>
    </cfRule>
    <cfRule type="cellIs" dxfId="2609" priority="38" operator="greaterThanOrEqual">
      <formula>0</formula>
    </cfRule>
  </conditionalFormatting>
  <conditionalFormatting sqref="AY36:BD36 AY33:BD33 AY31:BD31 AY27:BD27">
    <cfRule type="cellIs" dxfId="2608" priority="22" operator="greaterThanOrEqual">
      <formula>0</formula>
    </cfRule>
  </conditionalFormatting>
  <conditionalFormatting sqref="AY36:BD36 AY33:BD33 AY31:BD31 AY27:BD27">
    <cfRule type="cellIs" dxfId="2607" priority="21" operator="lessThanOrEqual">
      <formula>0</formula>
    </cfRule>
  </conditionalFormatting>
  <conditionalFormatting sqref="BD10">
    <cfRule type="cellIs" dxfId="2606" priority="19" operator="equal">
      <formula>"Sell"</formula>
    </cfRule>
    <cfRule type="cellIs" dxfId="2605" priority="20" operator="equal">
      <formula>"Buy"</formula>
    </cfRule>
  </conditionalFormatting>
  <conditionalFormatting sqref="BD15">
    <cfRule type="cellIs" dxfId="2604" priority="15" operator="greaterThan">
      <formula>0</formula>
    </cfRule>
    <cfRule type="cellIs" dxfId="2603" priority="18" operator="lessThan">
      <formula>0</formula>
    </cfRule>
  </conditionalFormatting>
  <conditionalFormatting sqref="BD16">
    <cfRule type="cellIs" dxfId="2602" priority="13" operator="greaterThan">
      <formula>0</formula>
    </cfRule>
    <cfRule type="cellIs" dxfId="2601" priority="17" operator="lessThan">
      <formula>0</formula>
    </cfRule>
  </conditionalFormatting>
  <conditionalFormatting sqref="BD13">
    <cfRule type="cellIs" priority="12" operator="equal">
      <formula>"-"</formula>
    </cfRule>
    <cfRule type="cellIs" dxfId="2600" priority="14" operator="lessThanOrEqual">
      <formula>0</formula>
    </cfRule>
    <cfRule type="cellIs" dxfId="2599" priority="16" operator="greaterThanOrEqual">
      <formula>0</formula>
    </cfRule>
  </conditionalFormatting>
  <conditionalFormatting sqref="AA36:AF36 AA33:AF33 AA31:AF31 AA27:AF27">
    <cfRule type="cellIs" dxfId="2598" priority="11" operator="greaterThanOrEqual">
      <formula>0</formula>
    </cfRule>
  </conditionalFormatting>
  <conditionalFormatting sqref="AA36:AF36 AA33:AF33 AA31:AF31 AA27:AF27">
    <cfRule type="cellIs" dxfId="2597" priority="10" operator="lessThanOrEqual">
      <formula>0</formula>
    </cfRule>
  </conditionalFormatting>
  <conditionalFormatting sqref="AF10">
    <cfRule type="cellIs" dxfId="2596" priority="8" operator="equal">
      <formula>"Sell"</formula>
    </cfRule>
    <cfRule type="cellIs" dxfId="2595" priority="9" operator="equal">
      <formula>"Buy"</formula>
    </cfRule>
  </conditionalFormatting>
  <conditionalFormatting sqref="AF15">
    <cfRule type="cellIs" dxfId="2594" priority="4" operator="greaterThan">
      <formula>0</formula>
    </cfRule>
    <cfRule type="cellIs" dxfId="2593" priority="7" operator="lessThan">
      <formula>0</formula>
    </cfRule>
  </conditionalFormatting>
  <conditionalFormatting sqref="AF16">
    <cfRule type="cellIs" dxfId="2592" priority="2" operator="greaterThan">
      <formula>0</formula>
    </cfRule>
    <cfRule type="cellIs" dxfId="2591" priority="6" operator="lessThan">
      <formula>0</formula>
    </cfRule>
  </conditionalFormatting>
  <conditionalFormatting sqref="AF13">
    <cfRule type="cellIs" priority="1" operator="equal">
      <formula>"-"</formula>
    </cfRule>
    <cfRule type="cellIs" dxfId="2590" priority="3" operator="lessThanOrEqual">
      <formula>0</formula>
    </cfRule>
    <cfRule type="cellIs" dxfId="2589" priority="5" operator="greaterThanOrEqual">
      <formula>0</formula>
    </cfRule>
  </conditionalFormatting>
  <pageMargins left="0.74803149606299213" right="0.23622047244094491" top="0.51181102362204722" bottom="0.23622047244094491" header="0.31496062992125984" footer="0.31496062992125984"/>
  <pageSetup paperSize="9" scale="80" orientation="landscape" r:id="rId1"/>
  <headerFooter>
    <oddHeader>&amp;LMOSL: Banks - PVT Valuations</oddHeader>
  </headerFooter>
  <colBreaks count="2" manualBreakCount="2">
    <brk id="32" min="5" max="61" man="1"/>
    <brk id="56" min="5" max="61" man="1"/>
  </col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22"/>
  <dimension ref="A1:AR64"/>
  <sheetViews>
    <sheetView showGridLines="0" zoomScaleNormal="100" workbookViewId="0">
      <pane xSplit="2" ySplit="8" topLeftCell="F9" activePane="bottomRight" state="frozen"/>
      <selection pane="topRight"/>
      <selection pane="bottomLeft"/>
      <selection pane="bottomRight" activeCell="B4" sqref="B4"/>
    </sheetView>
  </sheetViews>
  <sheetFormatPr defaultColWidth="9.33203125" defaultRowHeight="12"/>
  <cols>
    <col min="1" max="1" width="1.33203125" style="1" customWidth="1"/>
    <col min="2" max="2" width="27.6640625" style="6" customWidth="1"/>
    <col min="3" max="5" width="9.1640625" style="1" hidden="1" customWidth="1"/>
    <col min="6" max="7" width="10.6640625" style="1" bestFit="1" customWidth="1"/>
    <col min="8" max="8" width="11.33203125" style="1" bestFit="1" customWidth="1"/>
    <col min="9" max="11" width="10.1640625" style="1" hidden="1" customWidth="1"/>
    <col min="12" max="13" width="10.6640625" style="1" bestFit="1" customWidth="1"/>
    <col min="14" max="14" width="12" style="1" bestFit="1" customWidth="1"/>
    <col min="15" max="17" width="10.1640625" style="1" hidden="1" customWidth="1"/>
    <col min="18" max="19" width="10.6640625" style="1" bestFit="1" customWidth="1"/>
    <col min="20" max="20" width="12" style="1" bestFit="1" customWidth="1"/>
    <col min="21" max="23" width="10.1640625" style="1" hidden="1" customWidth="1"/>
    <col min="24" max="25" width="10.6640625" style="1" bestFit="1" customWidth="1"/>
    <col min="26" max="26" width="12" style="1" bestFit="1" customWidth="1"/>
    <col min="27" max="29" width="10.1640625" style="1" hidden="1" customWidth="1"/>
    <col min="30" max="31" width="10.6640625" style="1" bestFit="1" customWidth="1"/>
    <col min="32" max="32" width="12" style="1" bestFit="1" customWidth="1"/>
    <col min="33" max="35" width="10.1640625" style="1" hidden="1" customWidth="1"/>
    <col min="36" max="37" width="10.6640625" style="1" bestFit="1" customWidth="1"/>
    <col min="38" max="38" width="12" style="1" bestFit="1" customWidth="1"/>
    <col min="39" max="44" width="10.1640625" style="1" hidden="1" customWidth="1"/>
    <col min="45" max="16384" width="9.33203125" style="1"/>
  </cols>
  <sheetData>
    <row r="1" spans="1:44">
      <c r="B1" s="1"/>
      <c r="C1" s="6"/>
      <c r="I1" s="6"/>
      <c r="O1" s="6"/>
      <c r="U1" s="6"/>
      <c r="AA1" s="6"/>
      <c r="AG1" s="6"/>
      <c r="AM1" s="6"/>
    </row>
    <row r="2" spans="1:44">
      <c r="B2" s="1"/>
      <c r="C2" s="6"/>
      <c r="I2" s="6"/>
      <c r="O2" s="6"/>
      <c r="U2" s="6"/>
      <c r="AA2" s="6"/>
      <c r="AG2" s="6"/>
      <c r="AM2" s="6"/>
    </row>
    <row r="3" spans="1:44">
      <c r="B3" s="1"/>
      <c r="C3" s="6"/>
      <c r="I3" s="6"/>
      <c r="O3" s="6"/>
      <c r="U3" s="6"/>
      <c r="AA3" s="6"/>
      <c r="AG3" s="6"/>
      <c r="AM3" s="6"/>
    </row>
    <row r="4" spans="1:44">
      <c r="B4" s="1"/>
      <c r="C4" s="6"/>
      <c r="I4" s="6"/>
      <c r="O4" s="6"/>
      <c r="U4" s="6"/>
      <c r="AA4" s="6"/>
      <c r="AG4" s="6"/>
      <c r="AM4" s="6"/>
    </row>
    <row r="5" spans="1:44" ht="9" customHeight="1">
      <c r="B5" s="1"/>
      <c r="C5" s="6"/>
      <c r="I5" s="6"/>
      <c r="O5" s="6"/>
      <c r="U5" s="6"/>
      <c r="AA5" s="6"/>
      <c r="AG5" s="6"/>
      <c r="AM5" s="6"/>
    </row>
    <row r="6" spans="1:44" ht="12.75">
      <c r="A6" s="21"/>
      <c r="B6" s="40" t="s">
        <v>68</v>
      </c>
      <c r="C6" s="345" t="s">
        <v>472</v>
      </c>
      <c r="D6" s="346"/>
      <c r="E6" s="346"/>
      <c r="F6" s="346"/>
      <c r="G6" s="346"/>
      <c r="H6" s="347"/>
      <c r="I6" s="345" t="s">
        <v>627</v>
      </c>
      <c r="J6" s="346"/>
      <c r="K6" s="346"/>
      <c r="L6" s="346"/>
      <c r="M6" s="346"/>
      <c r="N6" s="347"/>
      <c r="O6" s="345" t="s">
        <v>473</v>
      </c>
      <c r="P6" s="346"/>
      <c r="Q6" s="346"/>
      <c r="R6" s="346"/>
      <c r="S6" s="346"/>
      <c r="T6" s="347"/>
      <c r="U6" s="345" t="s">
        <v>620</v>
      </c>
      <c r="V6" s="346"/>
      <c r="W6" s="346"/>
      <c r="X6" s="346"/>
      <c r="Y6" s="346"/>
      <c r="Z6" s="347"/>
      <c r="AA6" s="345" t="s">
        <v>474</v>
      </c>
      <c r="AB6" s="346"/>
      <c r="AC6" s="346"/>
      <c r="AD6" s="346"/>
      <c r="AE6" s="346"/>
      <c r="AF6" s="347"/>
      <c r="AG6" s="345" t="s">
        <v>475</v>
      </c>
      <c r="AH6" s="346"/>
      <c r="AI6" s="346"/>
      <c r="AJ6" s="346"/>
      <c r="AK6" s="346"/>
      <c r="AL6" s="347"/>
      <c r="AM6" s="359" t="s">
        <v>285</v>
      </c>
      <c r="AN6" s="360"/>
      <c r="AO6" s="360"/>
      <c r="AP6" s="360"/>
      <c r="AQ6" s="360"/>
      <c r="AR6" s="361"/>
    </row>
    <row r="7" spans="1:44" s="44" customFormat="1" ht="11.25" hidden="1">
      <c r="A7" s="35"/>
      <c r="B7" s="31" t="s">
        <v>7</v>
      </c>
      <c r="C7" s="32" t="s">
        <v>219</v>
      </c>
      <c r="D7" s="33" t="str">
        <f>C7</f>
        <v>BOB IN</v>
      </c>
      <c r="E7" s="33" t="str">
        <f t="shared" ref="E7:H7" si="0">D7</f>
        <v>BOB IN</v>
      </c>
      <c r="F7" s="33" t="str">
        <f t="shared" si="0"/>
        <v>BOB IN</v>
      </c>
      <c r="G7" s="33" t="str">
        <f t="shared" si="0"/>
        <v>BOB IN</v>
      </c>
      <c r="H7" s="34" t="str">
        <f t="shared" si="0"/>
        <v>BOB IN</v>
      </c>
      <c r="I7" s="32" t="s">
        <v>626</v>
      </c>
      <c r="J7" s="33" t="str">
        <f>I7</f>
        <v>CBK IN</v>
      </c>
      <c r="K7" s="33" t="str">
        <f t="shared" ref="K7" si="1">J7</f>
        <v>CBK IN</v>
      </c>
      <c r="L7" s="33" t="str">
        <f t="shared" ref="L7" si="2">K7</f>
        <v>CBK IN</v>
      </c>
      <c r="M7" s="33" t="str">
        <f t="shared" ref="M7" si="3">L7</f>
        <v>CBK IN</v>
      </c>
      <c r="N7" s="34" t="str">
        <f t="shared" ref="N7" si="4">M7</f>
        <v>CBK IN</v>
      </c>
      <c r="O7" s="32" t="s">
        <v>220</v>
      </c>
      <c r="P7" s="33" t="str">
        <f>O7</f>
        <v>INBK IN</v>
      </c>
      <c r="Q7" s="33" t="str">
        <f t="shared" ref="Q7" si="5">P7</f>
        <v>INBK IN</v>
      </c>
      <c r="R7" s="33" t="str">
        <f t="shared" ref="R7" si="6">Q7</f>
        <v>INBK IN</v>
      </c>
      <c r="S7" s="33" t="str">
        <f t="shared" ref="S7" si="7">R7</f>
        <v>INBK IN</v>
      </c>
      <c r="T7" s="34" t="str">
        <f t="shared" ref="T7" si="8">S7</f>
        <v>INBK IN</v>
      </c>
      <c r="U7" s="32" t="s">
        <v>221</v>
      </c>
      <c r="V7" s="33" t="str">
        <f>U7</f>
        <v>PNB IN</v>
      </c>
      <c r="W7" s="33" t="str">
        <f t="shared" ref="W7" si="9">V7</f>
        <v>PNB IN</v>
      </c>
      <c r="X7" s="33" t="str">
        <f t="shared" ref="X7" si="10">W7</f>
        <v>PNB IN</v>
      </c>
      <c r="Y7" s="33" t="str">
        <f t="shared" ref="Y7" si="11">X7</f>
        <v>PNB IN</v>
      </c>
      <c r="Z7" s="34" t="str">
        <f t="shared" ref="Z7" si="12">Y7</f>
        <v>PNB IN</v>
      </c>
      <c r="AA7" s="32" t="s">
        <v>47</v>
      </c>
      <c r="AB7" s="33" t="str">
        <f>AA7</f>
        <v>SBIN IN</v>
      </c>
      <c r="AC7" s="33" t="str">
        <f t="shared" ref="AC7" si="13">AB7</f>
        <v>SBIN IN</v>
      </c>
      <c r="AD7" s="33" t="str">
        <f t="shared" ref="AD7" si="14">AC7</f>
        <v>SBIN IN</v>
      </c>
      <c r="AE7" s="33" t="str">
        <f t="shared" ref="AE7" si="15">AD7</f>
        <v>SBIN IN</v>
      </c>
      <c r="AF7" s="34" t="str">
        <f t="shared" ref="AF7" si="16">AE7</f>
        <v>SBIN IN</v>
      </c>
      <c r="AG7" s="32" t="s">
        <v>222</v>
      </c>
      <c r="AH7" s="33" t="str">
        <f>AG7</f>
        <v>UNBK IN</v>
      </c>
      <c r="AI7" s="33" t="str">
        <f t="shared" ref="AI7:AL7" si="17">AH7</f>
        <v>UNBK IN</v>
      </c>
      <c r="AJ7" s="33" t="str">
        <f t="shared" si="17"/>
        <v>UNBK IN</v>
      </c>
      <c r="AK7" s="33" t="str">
        <f t="shared" si="17"/>
        <v>UNBK IN</v>
      </c>
      <c r="AL7" s="34" t="str">
        <f t="shared" si="17"/>
        <v>UNBK IN</v>
      </c>
      <c r="AM7" s="108" t="s">
        <v>268</v>
      </c>
      <c r="AN7" s="109" t="str">
        <f>AM7</f>
        <v>Banking - PSU</v>
      </c>
      <c r="AO7" s="109" t="str">
        <f t="shared" ref="AO7:AR7" si="18">AN7</f>
        <v>Banking - PSU</v>
      </c>
      <c r="AP7" s="109" t="str">
        <f t="shared" si="18"/>
        <v>Banking - PSU</v>
      </c>
      <c r="AQ7" s="109" t="str">
        <f t="shared" si="18"/>
        <v>Banking - PSU</v>
      </c>
      <c r="AR7" s="110" t="str">
        <f t="shared" si="18"/>
        <v>Banking - PSU</v>
      </c>
    </row>
    <row r="8" spans="1:44">
      <c r="A8" s="22"/>
      <c r="B8" s="23" t="s">
        <v>69</v>
      </c>
      <c r="C8" s="112" t="str">
        <f>'Column Code'!$M$8</f>
        <v>FY21</v>
      </c>
      <c r="D8" s="113" t="str">
        <f>'Column Code'!$N$8</f>
        <v>FY22</v>
      </c>
      <c r="E8" s="113" t="str">
        <f>'Column Code'!$O$8</f>
        <v>FY23</v>
      </c>
      <c r="F8" s="113" t="str">
        <f>'Column Code'!$P$8</f>
        <v>FY24</v>
      </c>
      <c r="G8" s="113" t="str">
        <f>'Column Code'!$Q$8</f>
        <v>FY25E</v>
      </c>
      <c r="H8" s="114" t="str">
        <f>'Column Code'!$R$8</f>
        <v>FY26E</v>
      </c>
      <c r="I8" s="112" t="str">
        <f>'Column Code'!$M$8</f>
        <v>FY21</v>
      </c>
      <c r="J8" s="113" t="str">
        <f>'Column Code'!$N$8</f>
        <v>FY22</v>
      </c>
      <c r="K8" s="113" t="str">
        <f>'Column Code'!$O$8</f>
        <v>FY23</v>
      </c>
      <c r="L8" s="113" t="str">
        <f>'Column Code'!$P$8</f>
        <v>FY24</v>
      </c>
      <c r="M8" s="113" t="str">
        <f>'Column Code'!$Q$8</f>
        <v>FY25E</v>
      </c>
      <c r="N8" s="114" t="str">
        <f>'Column Code'!$R$8</f>
        <v>FY26E</v>
      </c>
      <c r="O8" s="112" t="str">
        <f>'Column Code'!$M$8</f>
        <v>FY21</v>
      </c>
      <c r="P8" s="113" t="str">
        <f>'Column Code'!$N$8</f>
        <v>FY22</v>
      </c>
      <c r="Q8" s="113" t="str">
        <f>'Column Code'!$O$8</f>
        <v>FY23</v>
      </c>
      <c r="R8" s="113" t="str">
        <f>'Column Code'!$P$8</f>
        <v>FY24</v>
      </c>
      <c r="S8" s="113" t="str">
        <f>'Column Code'!$Q$8</f>
        <v>FY25E</v>
      </c>
      <c r="T8" s="114" t="str">
        <f>'Column Code'!$R$8</f>
        <v>FY26E</v>
      </c>
      <c r="U8" s="112" t="str">
        <f>'Column Code'!$M$8</f>
        <v>FY21</v>
      </c>
      <c r="V8" s="113" t="str">
        <f>'Column Code'!$N$8</f>
        <v>FY22</v>
      </c>
      <c r="W8" s="113" t="str">
        <f>'Column Code'!$O$8</f>
        <v>FY23</v>
      </c>
      <c r="X8" s="113" t="str">
        <f>'Column Code'!$P$8</f>
        <v>FY24</v>
      </c>
      <c r="Y8" s="113" t="str">
        <f>'Column Code'!$Q$8</f>
        <v>FY25E</v>
      </c>
      <c r="Z8" s="114" t="str">
        <f>'Column Code'!$R$8</f>
        <v>FY26E</v>
      </c>
      <c r="AA8" s="112" t="str">
        <f>'Column Code'!$M$8</f>
        <v>FY21</v>
      </c>
      <c r="AB8" s="113" t="str">
        <f>'Column Code'!$N$8</f>
        <v>FY22</v>
      </c>
      <c r="AC8" s="113" t="str">
        <f>'Column Code'!$O$8</f>
        <v>FY23</v>
      </c>
      <c r="AD8" s="113" t="str">
        <f>'Column Code'!$P$8</f>
        <v>FY24</v>
      </c>
      <c r="AE8" s="113" t="str">
        <f>'Column Code'!$Q$8</f>
        <v>FY25E</v>
      </c>
      <c r="AF8" s="114" t="str">
        <f>'Column Code'!$R$8</f>
        <v>FY26E</v>
      </c>
      <c r="AG8" s="112" t="str">
        <f>'Column Code'!$M$8</f>
        <v>FY21</v>
      </c>
      <c r="AH8" s="113" t="str">
        <f>'Column Code'!$N$8</f>
        <v>FY22</v>
      </c>
      <c r="AI8" s="113" t="str">
        <f>'Column Code'!$O$8</f>
        <v>FY23</v>
      </c>
      <c r="AJ8" s="113" t="str">
        <f>'Column Code'!$P$8</f>
        <v>FY24</v>
      </c>
      <c r="AK8" s="113" t="str">
        <f>'Column Code'!$Q$8</f>
        <v>FY25E</v>
      </c>
      <c r="AL8" s="114" t="str">
        <f>'Column Code'!$R$8</f>
        <v>FY26E</v>
      </c>
      <c r="AM8" s="112" t="str">
        <f>'Column Code'!$M$8</f>
        <v>FY21</v>
      </c>
      <c r="AN8" s="113" t="str">
        <f>'Column Code'!$N$8</f>
        <v>FY22</v>
      </c>
      <c r="AO8" s="113" t="str">
        <f>'Column Code'!$O$8</f>
        <v>FY23</v>
      </c>
      <c r="AP8" s="113" t="str">
        <f>'Column Code'!$P$8</f>
        <v>FY24</v>
      </c>
      <c r="AQ8" s="113" t="str">
        <f>'Column Code'!$Q$8</f>
        <v>FY25E</v>
      </c>
      <c r="AR8" s="114" t="str">
        <f>'Column Code'!$R$8</f>
        <v>FY26E</v>
      </c>
    </row>
    <row r="9" spans="1:44" s="5" customFormat="1" ht="12.75">
      <c r="B9" s="41" t="s">
        <v>8</v>
      </c>
      <c r="C9" s="66"/>
      <c r="D9" s="67"/>
      <c r="E9" s="67"/>
      <c r="F9" s="67"/>
      <c r="G9" s="67"/>
      <c r="H9" s="68"/>
      <c r="I9" s="66"/>
      <c r="J9" s="67"/>
      <c r="K9" s="67"/>
      <c r="L9" s="67"/>
      <c r="M9" s="67"/>
      <c r="N9" s="68"/>
      <c r="O9" s="66"/>
      <c r="P9" s="67"/>
      <c r="Q9" s="67"/>
      <c r="R9" s="67"/>
      <c r="S9" s="67"/>
      <c r="T9" s="68"/>
      <c r="U9" s="66"/>
      <c r="V9" s="67"/>
      <c r="W9" s="67"/>
      <c r="X9" s="67"/>
      <c r="Y9" s="67"/>
      <c r="Z9" s="68"/>
      <c r="AA9" s="66"/>
      <c r="AB9" s="67"/>
      <c r="AC9" s="67"/>
      <c r="AD9" s="67"/>
      <c r="AE9" s="67"/>
      <c r="AF9" s="68"/>
      <c r="AG9" s="66"/>
      <c r="AH9" s="67"/>
      <c r="AI9" s="67"/>
      <c r="AJ9" s="67"/>
      <c r="AK9" s="67"/>
      <c r="AL9" s="68"/>
      <c r="AM9" s="126"/>
      <c r="AN9" s="138" t="s">
        <v>286</v>
      </c>
      <c r="AO9" s="138" t="s">
        <v>287</v>
      </c>
      <c r="AP9" s="138" t="s">
        <v>288</v>
      </c>
      <c r="AQ9" s="138" t="s">
        <v>289</v>
      </c>
      <c r="AR9" s="139" t="s">
        <v>290</v>
      </c>
    </row>
    <row r="10" spans="1:44">
      <c r="B10" s="24" t="s">
        <v>238</v>
      </c>
      <c r="C10" s="70"/>
      <c r="D10" s="71"/>
      <c r="E10" s="71"/>
      <c r="F10" s="71"/>
      <c r="G10" s="71"/>
      <c r="H10" s="65" t="s">
        <v>286</v>
      </c>
      <c r="I10" s="70"/>
      <c r="J10" s="71"/>
      <c r="K10" s="71"/>
      <c r="L10" s="71"/>
      <c r="M10" s="71"/>
      <c r="N10" s="65" t="s">
        <v>286</v>
      </c>
      <c r="O10" s="70"/>
      <c r="P10" s="71"/>
      <c r="Q10" s="71"/>
      <c r="R10" s="71"/>
      <c r="S10" s="71"/>
      <c r="T10" s="65" t="s">
        <v>286</v>
      </c>
      <c r="U10" s="70"/>
      <c r="V10" s="71"/>
      <c r="W10" s="71"/>
      <c r="X10" s="71"/>
      <c r="Y10" s="71"/>
      <c r="Z10" s="65" t="s">
        <v>287</v>
      </c>
      <c r="AA10" s="70"/>
      <c r="AB10" s="71"/>
      <c r="AC10" s="71"/>
      <c r="AD10" s="71"/>
      <c r="AE10" s="71"/>
      <c r="AF10" s="65" t="s">
        <v>286</v>
      </c>
      <c r="AG10" s="70"/>
      <c r="AH10" s="71"/>
      <c r="AI10" s="71"/>
      <c r="AJ10" s="71"/>
      <c r="AK10" s="71"/>
      <c r="AL10" s="65" t="s">
        <v>286</v>
      </c>
      <c r="AM10" s="70"/>
      <c r="AN10" s="140">
        <f>COUNTIF($C$10:$AL$10,AN$9)</f>
        <v>5</v>
      </c>
      <c r="AO10" s="140">
        <f>COUNTIF($C$10:$AL$10,AO$9)</f>
        <v>1</v>
      </c>
      <c r="AP10" s="140">
        <f>COUNTIF($C$10:$AL$10,AP$9)</f>
        <v>0</v>
      </c>
      <c r="AQ10" s="140">
        <f>COUNTIF($C$10:$AL$10,AQ$9)</f>
        <v>0</v>
      </c>
      <c r="AR10" s="137">
        <f>COUNTIF($C$10:$AL$10,AR$9)</f>
        <v>0</v>
      </c>
    </row>
    <row r="11" spans="1:44">
      <c r="B11" s="24" t="s">
        <v>38</v>
      </c>
      <c r="C11" s="70">
        <v>249.45</v>
      </c>
      <c r="D11" s="71">
        <v>249.45</v>
      </c>
      <c r="E11" s="71">
        <v>249.45</v>
      </c>
      <c r="F11" s="71">
        <v>249.45</v>
      </c>
      <c r="G11" s="71">
        <v>249.45</v>
      </c>
      <c r="H11" s="72">
        <v>249.45</v>
      </c>
      <c r="I11" s="70">
        <v>113.05</v>
      </c>
      <c r="J11" s="71">
        <v>113.05</v>
      </c>
      <c r="K11" s="71">
        <v>113.05</v>
      </c>
      <c r="L11" s="71">
        <v>113.05</v>
      </c>
      <c r="M11" s="71">
        <v>113.05</v>
      </c>
      <c r="N11" s="72">
        <v>113.05</v>
      </c>
      <c r="O11" s="70">
        <v>539.15</v>
      </c>
      <c r="P11" s="71">
        <v>539.15</v>
      </c>
      <c r="Q11" s="71">
        <v>539.15</v>
      </c>
      <c r="R11" s="71">
        <v>539.15</v>
      </c>
      <c r="S11" s="71">
        <v>539.15</v>
      </c>
      <c r="T11" s="72">
        <v>539.15</v>
      </c>
      <c r="U11" s="70">
        <v>109.25</v>
      </c>
      <c r="V11" s="71">
        <v>109.25</v>
      </c>
      <c r="W11" s="71">
        <v>109.25</v>
      </c>
      <c r="X11" s="71">
        <v>109.25</v>
      </c>
      <c r="Y11" s="71">
        <v>109.25</v>
      </c>
      <c r="Z11" s="72">
        <v>109.25</v>
      </c>
      <c r="AA11" s="70">
        <v>802.65</v>
      </c>
      <c r="AB11" s="71">
        <v>802.65</v>
      </c>
      <c r="AC11" s="71">
        <v>802.65</v>
      </c>
      <c r="AD11" s="71">
        <v>802.65</v>
      </c>
      <c r="AE11" s="71">
        <v>802.65</v>
      </c>
      <c r="AF11" s="72">
        <v>802.65</v>
      </c>
      <c r="AG11" s="70">
        <v>123.35</v>
      </c>
      <c r="AH11" s="71">
        <v>123.35</v>
      </c>
      <c r="AI11" s="71">
        <v>123.35</v>
      </c>
      <c r="AJ11" s="71">
        <v>123.35</v>
      </c>
      <c r="AK11" s="71">
        <v>123.35</v>
      </c>
      <c r="AL11" s="72">
        <v>123.35</v>
      </c>
      <c r="AM11" s="70"/>
      <c r="AN11" s="71"/>
      <c r="AO11" s="71"/>
      <c r="AP11" s="71"/>
      <c r="AQ11" s="71"/>
      <c r="AR11" s="72"/>
    </row>
    <row r="12" spans="1:44">
      <c r="B12" s="24" t="s">
        <v>39</v>
      </c>
      <c r="C12" s="70"/>
      <c r="D12" s="71"/>
      <c r="E12" s="71"/>
      <c r="F12" s="71"/>
      <c r="G12" s="71"/>
      <c r="H12" s="72">
        <v>290</v>
      </c>
      <c r="I12" s="70"/>
      <c r="J12" s="71"/>
      <c r="K12" s="71"/>
      <c r="L12" s="71"/>
      <c r="M12" s="71"/>
      <c r="N12" s="72">
        <v>133</v>
      </c>
      <c r="O12" s="70"/>
      <c r="P12" s="71"/>
      <c r="Q12" s="71"/>
      <c r="R12" s="71"/>
      <c r="S12" s="71"/>
      <c r="T12" s="72">
        <v>670</v>
      </c>
      <c r="U12" s="70"/>
      <c r="V12" s="71"/>
      <c r="W12" s="71"/>
      <c r="X12" s="71"/>
      <c r="Y12" s="71"/>
      <c r="Z12" s="72">
        <v>135</v>
      </c>
      <c r="AA12" s="70"/>
      <c r="AB12" s="71"/>
      <c r="AC12" s="71"/>
      <c r="AD12" s="71"/>
      <c r="AE12" s="71"/>
      <c r="AF12" s="72">
        <v>1015</v>
      </c>
      <c r="AG12" s="70"/>
      <c r="AH12" s="71"/>
      <c r="AI12" s="71"/>
      <c r="AJ12" s="71"/>
      <c r="AK12" s="71"/>
      <c r="AL12" s="72">
        <v>165</v>
      </c>
      <c r="AM12" s="70"/>
      <c r="AN12" s="71"/>
      <c r="AO12" s="71"/>
      <c r="AP12" s="71"/>
      <c r="AQ12" s="71"/>
      <c r="AR12" s="72"/>
    </row>
    <row r="13" spans="1:44">
      <c r="A13" s="17"/>
      <c r="B13" s="24" t="s">
        <v>318</v>
      </c>
      <c r="C13" s="73"/>
      <c r="D13" s="74"/>
      <c r="E13" s="74"/>
      <c r="F13" s="74"/>
      <c r="G13" s="74"/>
      <c r="H13" s="75">
        <f t="shared" ref="H13" si="19">IF(IFERROR(((IF(H12&lt;0,"-",H12))/H11*100-100),"-")=-100,"-",(IFERROR(((IF(H12&lt;0,"-",H12))/H11*100-100),"-")))</f>
        <v>16.255762677891369</v>
      </c>
      <c r="I13" s="73"/>
      <c r="J13" s="74"/>
      <c r="K13" s="74"/>
      <c r="L13" s="74"/>
      <c r="M13" s="74"/>
      <c r="N13" s="75">
        <f t="shared" ref="N13" si="20">IF(IFERROR(((IF(N12&lt;0,"-",N12))/N11*100-100),"-")=-100,"-",(IFERROR(((IF(N12&lt;0,"-",N12))/N11*100-100),"-")))</f>
        <v>17.64705882352942</v>
      </c>
      <c r="O13" s="73"/>
      <c r="P13" s="74"/>
      <c r="Q13" s="74"/>
      <c r="R13" s="74"/>
      <c r="S13" s="74"/>
      <c r="T13" s="75">
        <f t="shared" ref="T13" si="21">IF(IFERROR(((IF(T12&lt;0,"-",T12))/T11*100-100),"-")=-100,"-",(IFERROR(((IF(T12&lt;0,"-",T12))/T11*100-100),"-")))</f>
        <v>24.269683761476401</v>
      </c>
      <c r="U13" s="73"/>
      <c r="V13" s="74"/>
      <c r="W13" s="74"/>
      <c r="X13" s="74"/>
      <c r="Y13" s="74"/>
      <c r="Z13" s="75">
        <f t="shared" ref="Z13" si="22">IF(IFERROR(((IF(Z12&lt;0,"-",Z12))/Z11*100-100),"-")=-100,"-",(IFERROR(((IF(Z12&lt;0,"-",Z12))/Z11*100-100),"-")))</f>
        <v>23.569794050343248</v>
      </c>
      <c r="AA13" s="73"/>
      <c r="AB13" s="74"/>
      <c r="AC13" s="74"/>
      <c r="AD13" s="74"/>
      <c r="AE13" s="74"/>
      <c r="AF13" s="75">
        <f t="shared" ref="AF13" si="23">IF(IFERROR(((IF(AF12&lt;0,"-",AF12))/AF11*100-100),"-")=-100,"-",(IFERROR(((IF(AF12&lt;0,"-",AF12))/AF11*100-100),"-")))</f>
        <v>26.45611412197097</v>
      </c>
      <c r="AG13" s="73"/>
      <c r="AH13" s="74"/>
      <c r="AI13" s="74"/>
      <c r="AJ13" s="74"/>
      <c r="AK13" s="74"/>
      <c r="AL13" s="75">
        <f t="shared" ref="AL13" si="24">IF(IFERROR(((IF(AL12&lt;0,"-",AL12))/AL11*100-100),"-")=-100,"-",(IFERROR(((IF(AL12&lt;0,"-",AL12))/AL11*100-100),"-")))</f>
        <v>33.76570733684639</v>
      </c>
      <c r="AM13" s="73"/>
      <c r="AN13" s="74"/>
      <c r="AO13" s="74"/>
      <c r="AP13" s="74"/>
      <c r="AQ13" s="74"/>
      <c r="AR13" s="75"/>
    </row>
    <row r="14" spans="1:44">
      <c r="B14" s="24" t="s">
        <v>319</v>
      </c>
      <c r="C14" s="77"/>
      <c r="D14" s="78"/>
      <c r="E14" s="78"/>
      <c r="F14" s="78"/>
      <c r="G14" s="78"/>
      <c r="H14" s="79" t="s">
        <v>809</v>
      </c>
      <c r="I14" s="77"/>
      <c r="J14" s="78"/>
      <c r="K14" s="78"/>
      <c r="L14" s="78"/>
      <c r="M14" s="78"/>
      <c r="N14" s="79" t="s">
        <v>809</v>
      </c>
      <c r="O14" s="77"/>
      <c r="P14" s="78"/>
      <c r="Q14" s="78"/>
      <c r="R14" s="78"/>
      <c r="S14" s="78"/>
      <c r="T14" s="79" t="s">
        <v>810</v>
      </c>
      <c r="U14" s="77"/>
      <c r="V14" s="78"/>
      <c r="W14" s="78"/>
      <c r="X14" s="78"/>
      <c r="Y14" s="78"/>
      <c r="Z14" s="79" t="s">
        <v>809</v>
      </c>
      <c r="AA14" s="77"/>
      <c r="AB14" s="78"/>
      <c r="AC14" s="78"/>
      <c r="AD14" s="78"/>
      <c r="AE14" s="78"/>
      <c r="AF14" s="79" t="s">
        <v>811</v>
      </c>
      <c r="AG14" s="77"/>
      <c r="AH14" s="78"/>
      <c r="AI14" s="78"/>
      <c r="AJ14" s="78"/>
      <c r="AK14" s="78"/>
      <c r="AL14" s="79" t="s">
        <v>809</v>
      </c>
      <c r="AM14" s="77"/>
      <c r="AN14" s="78"/>
      <c r="AO14" s="78"/>
      <c r="AP14" s="78"/>
      <c r="AQ14" s="78"/>
      <c r="AR14" s="79"/>
    </row>
    <row r="15" spans="1:44">
      <c r="A15" s="17"/>
      <c r="B15" s="24" t="s">
        <v>10</v>
      </c>
      <c r="C15" s="73"/>
      <c r="D15" s="74"/>
      <c r="E15" s="74"/>
      <c r="F15" s="74"/>
      <c r="G15" s="74"/>
      <c r="H15" s="75">
        <v>-16.418160495895464</v>
      </c>
      <c r="I15" s="73"/>
      <c r="J15" s="74"/>
      <c r="K15" s="74"/>
      <c r="L15" s="74"/>
      <c r="M15" s="74"/>
      <c r="N15" s="75">
        <v>-12.60146888287592</v>
      </c>
      <c r="O15" s="73"/>
      <c r="P15" s="74"/>
      <c r="Q15" s="74"/>
      <c r="R15" s="74"/>
      <c r="S15" s="74"/>
      <c r="T15" s="75">
        <v>-13.921928634150234</v>
      </c>
      <c r="U15" s="73"/>
      <c r="V15" s="74"/>
      <c r="W15" s="74"/>
      <c r="X15" s="74"/>
      <c r="Y15" s="74"/>
      <c r="Z15" s="75">
        <v>-23.547935619314202</v>
      </c>
      <c r="AA15" s="73"/>
      <c r="AB15" s="74"/>
      <c r="AC15" s="74"/>
      <c r="AD15" s="74"/>
      <c r="AE15" s="74"/>
      <c r="AF15" s="75">
        <v>-11.999780725797621</v>
      </c>
      <c r="AG15" s="73"/>
      <c r="AH15" s="74"/>
      <c r="AI15" s="74"/>
      <c r="AJ15" s="74"/>
      <c r="AK15" s="74"/>
      <c r="AL15" s="75">
        <v>-28.472020875616124</v>
      </c>
      <c r="AM15" s="73"/>
      <c r="AN15" s="74"/>
      <c r="AO15" s="74"/>
      <c r="AP15" s="74"/>
      <c r="AQ15" s="74"/>
      <c r="AR15" s="75"/>
    </row>
    <row r="16" spans="1:44">
      <c r="A16" s="17"/>
      <c r="B16" s="24" t="s">
        <v>11</v>
      </c>
      <c r="C16" s="73"/>
      <c r="D16" s="74"/>
      <c r="E16" s="74"/>
      <c r="F16" s="74"/>
      <c r="G16" s="74"/>
      <c r="H16" s="75">
        <v>16.15832</v>
      </c>
      <c r="I16" s="73"/>
      <c r="J16" s="74"/>
      <c r="K16" s="74"/>
      <c r="L16" s="74"/>
      <c r="M16" s="74"/>
      <c r="N16" s="75">
        <v>51.035409999999999</v>
      </c>
      <c r="O16" s="73"/>
      <c r="P16" s="74"/>
      <c r="Q16" s="74"/>
      <c r="R16" s="74"/>
      <c r="S16" s="74"/>
      <c r="T16" s="75">
        <v>24.918900000000001</v>
      </c>
      <c r="U16" s="73"/>
      <c r="V16" s="74"/>
      <c r="W16" s="74"/>
      <c r="X16" s="74"/>
      <c r="Y16" s="74"/>
      <c r="Z16" s="75">
        <v>34.016199999999998</v>
      </c>
      <c r="AA16" s="73"/>
      <c r="AB16" s="74"/>
      <c r="AC16" s="74"/>
      <c r="AD16" s="74"/>
      <c r="AE16" s="74"/>
      <c r="AF16" s="75">
        <v>36.157760000000003</v>
      </c>
      <c r="AG16" s="73"/>
      <c r="AH16" s="74"/>
      <c r="AI16" s="74"/>
      <c r="AJ16" s="74"/>
      <c r="AK16" s="74"/>
      <c r="AL16" s="75">
        <v>20.51783</v>
      </c>
      <c r="AM16" s="73"/>
      <c r="AN16" s="74"/>
      <c r="AO16" s="74"/>
      <c r="AP16" s="74"/>
      <c r="AQ16" s="74"/>
      <c r="AR16" s="75"/>
    </row>
    <row r="17" spans="1:44">
      <c r="A17" s="15"/>
      <c r="B17" s="28" t="s">
        <v>263</v>
      </c>
      <c r="C17" s="70">
        <v>383.45652000000001</v>
      </c>
      <c r="D17" s="71">
        <v>577.12401999999997</v>
      </c>
      <c r="E17" s="71">
        <v>872.92593999999997</v>
      </c>
      <c r="F17" s="71">
        <v>1268.7831325</v>
      </c>
      <c r="G17" s="71">
        <v>1268.7831325</v>
      </c>
      <c r="H17" s="72">
        <v>1268.7831325</v>
      </c>
      <c r="I17" s="70">
        <v>250.7159</v>
      </c>
      <c r="J17" s="71">
        <v>412.89605</v>
      </c>
      <c r="K17" s="71">
        <v>516.12004000000002</v>
      </c>
      <c r="L17" s="71">
        <v>998.67856499999994</v>
      </c>
      <c r="M17" s="71">
        <v>998.67856499999994</v>
      </c>
      <c r="N17" s="72">
        <v>998.67856499999994</v>
      </c>
      <c r="O17" s="70">
        <v>131.28887</v>
      </c>
      <c r="P17" s="71">
        <v>191.54885000000002</v>
      </c>
      <c r="Q17" s="71">
        <v>358.8116</v>
      </c>
      <c r="R17" s="71">
        <v>662.13817599999993</v>
      </c>
      <c r="S17" s="71">
        <v>662.13817599999993</v>
      </c>
      <c r="T17" s="72">
        <v>662.13817599999993</v>
      </c>
      <c r="U17" s="70">
        <v>384.00707</v>
      </c>
      <c r="V17" s="71">
        <v>385.93609000000004</v>
      </c>
      <c r="W17" s="71">
        <v>514.32452999999998</v>
      </c>
      <c r="X17" s="71">
        <v>1181.4802999999999</v>
      </c>
      <c r="Y17" s="71">
        <v>1181.4802999999999</v>
      </c>
      <c r="Z17" s="72">
        <v>1181.4802999999999</v>
      </c>
      <c r="AA17" s="70">
        <v>3251.68219</v>
      </c>
      <c r="AB17" s="71">
        <v>4403.40344</v>
      </c>
      <c r="AC17" s="71">
        <v>4673.8193799999999</v>
      </c>
      <c r="AD17" s="71">
        <v>7156.6367399999999</v>
      </c>
      <c r="AE17" s="71">
        <v>7156.6367399999999</v>
      </c>
      <c r="AF17" s="72">
        <v>7156.6367399999999</v>
      </c>
      <c r="AG17" s="70">
        <v>218.15304999999998</v>
      </c>
      <c r="AH17" s="71">
        <v>264.84646000000004</v>
      </c>
      <c r="AI17" s="71">
        <v>454.44234</v>
      </c>
      <c r="AJ17" s="71">
        <v>968.70384000000013</v>
      </c>
      <c r="AK17" s="71">
        <v>968.70384000000013</v>
      </c>
      <c r="AL17" s="72">
        <v>968.70384000000013</v>
      </c>
      <c r="AM17" s="70">
        <f t="shared" ref="AM17:AR18" ca="1" si="25">SUMIF($B$8:$AL$62,AM$8,$B17:$AL17)</f>
        <v>4619.3036000000002</v>
      </c>
      <c r="AN17" s="71">
        <f t="shared" ca="1" si="25"/>
        <v>6235.7549100000006</v>
      </c>
      <c r="AO17" s="71">
        <f t="shared" ca="1" si="25"/>
        <v>7390.4438299999993</v>
      </c>
      <c r="AP17" s="71">
        <f t="shared" ca="1" si="25"/>
        <v>12236.420753500001</v>
      </c>
      <c r="AQ17" s="71">
        <f t="shared" ca="1" si="25"/>
        <v>12236.420753500001</v>
      </c>
      <c r="AR17" s="72">
        <f t="shared" ca="1" si="25"/>
        <v>12236.420753500001</v>
      </c>
    </row>
    <row r="18" spans="1:44">
      <c r="A18" s="17"/>
      <c r="B18" s="27" t="s">
        <v>264</v>
      </c>
      <c r="C18" s="70">
        <f>C17/'Column Code'!$E$18</f>
        <v>4.5813204301075272</v>
      </c>
      <c r="D18" s="71">
        <f>D17/'Column Code'!$E$18</f>
        <v>6.8951495818399042</v>
      </c>
      <c r="E18" s="71">
        <f>E17/'Column Code'!$E$18</f>
        <v>10.429222700119473</v>
      </c>
      <c r="F18" s="71">
        <f>F17/'Column Code'!$E$18</f>
        <v>15.1586993130227</v>
      </c>
      <c r="G18" s="71">
        <f>G17/'Column Code'!$E$18</f>
        <v>15.1586993130227</v>
      </c>
      <c r="H18" s="75">
        <f>H17/'Column Code'!$E$18</f>
        <v>15.1586993130227</v>
      </c>
      <c r="I18" s="70">
        <f>I17/'Column Code'!$E$18</f>
        <v>2.9954109916367981</v>
      </c>
      <c r="J18" s="71">
        <f>J17/'Column Code'!$E$18</f>
        <v>4.9330471923536434</v>
      </c>
      <c r="K18" s="71">
        <f>K17/'Column Code'!$E$18</f>
        <v>6.1663087216248504</v>
      </c>
      <c r="L18" s="71">
        <f>L17/'Column Code'!$E$18</f>
        <v>11.931643548387095</v>
      </c>
      <c r="M18" s="71">
        <f>M17/'Column Code'!$E$18</f>
        <v>11.931643548387095</v>
      </c>
      <c r="N18" s="75">
        <f>N17/'Column Code'!$E$18</f>
        <v>11.931643548387095</v>
      </c>
      <c r="O18" s="70">
        <f>O17/'Column Code'!$E$18</f>
        <v>1.5685647550776582</v>
      </c>
      <c r="P18" s="71">
        <f>P17/'Column Code'!$E$18</f>
        <v>2.2885167264038233</v>
      </c>
      <c r="Q18" s="71">
        <f>Q17/'Column Code'!$E$18</f>
        <v>4.286876941457586</v>
      </c>
      <c r="R18" s="71">
        <f>R17/'Column Code'!$E$18</f>
        <v>7.910850370370369</v>
      </c>
      <c r="S18" s="71">
        <f>S17/'Column Code'!$E$18</f>
        <v>7.910850370370369</v>
      </c>
      <c r="T18" s="75">
        <f>T17/'Column Code'!$E$18</f>
        <v>7.910850370370369</v>
      </c>
      <c r="U18" s="70">
        <f>U17/'Column Code'!$E$18</f>
        <v>4.5878980884109914</v>
      </c>
      <c r="V18" s="71">
        <f>V17/'Column Code'!$E$18</f>
        <v>4.6109449223416972</v>
      </c>
      <c r="W18" s="71">
        <f>W17/'Column Code'!$E$18</f>
        <v>6.1448569892473115</v>
      </c>
      <c r="X18" s="71">
        <f>X17/'Column Code'!$E$18</f>
        <v>14.115654719235364</v>
      </c>
      <c r="Y18" s="71">
        <f>Y17/'Column Code'!$E$18</f>
        <v>14.115654719235364</v>
      </c>
      <c r="Z18" s="75">
        <f>Z17/'Column Code'!$E$18</f>
        <v>14.115654719235364</v>
      </c>
      <c r="AA18" s="70">
        <f>AA17/'Column Code'!$E$18</f>
        <v>38.849249581839906</v>
      </c>
      <c r="AB18" s="71">
        <f>AB17/'Column Code'!$E$18</f>
        <v>52.609360095579447</v>
      </c>
      <c r="AC18" s="71">
        <f>AC17/'Column Code'!$E$18</f>
        <v>55.840135961768219</v>
      </c>
      <c r="AD18" s="71">
        <f>AD17/'Column Code'!$E$18</f>
        <v>85.503425806451602</v>
      </c>
      <c r="AE18" s="71">
        <f>AE17/'Column Code'!$E$18</f>
        <v>85.503425806451602</v>
      </c>
      <c r="AF18" s="75">
        <f>AF17/'Column Code'!$E$18</f>
        <v>85.503425806451602</v>
      </c>
      <c r="AG18" s="70">
        <f>AG17/'Column Code'!$E$18</f>
        <v>2.6063685782556747</v>
      </c>
      <c r="AH18" s="71">
        <f>AH17/'Column Code'!$E$18</f>
        <v>3.1642348864994028</v>
      </c>
      <c r="AI18" s="71">
        <f>AI17/'Column Code'!$E$18</f>
        <v>5.4294186379928311</v>
      </c>
      <c r="AJ18" s="71">
        <f>AJ17/'Column Code'!$E$18</f>
        <v>11.573522580645163</v>
      </c>
      <c r="AK18" s="71">
        <f>AK17/'Column Code'!$E$18</f>
        <v>11.573522580645163</v>
      </c>
      <c r="AL18" s="75">
        <f>AL17/'Column Code'!$E$18</f>
        <v>11.573522580645163</v>
      </c>
      <c r="AM18" s="70">
        <f t="shared" ca="1" si="25"/>
        <v>55.188812425328557</v>
      </c>
      <c r="AN18" s="71">
        <f t="shared" ca="1" si="25"/>
        <v>74.50125340501792</v>
      </c>
      <c r="AO18" s="71">
        <f t="shared" ca="1" si="25"/>
        <v>88.296819952210257</v>
      </c>
      <c r="AP18" s="71">
        <f t="shared" ca="1" si="25"/>
        <v>146.19379633811232</v>
      </c>
      <c r="AQ18" s="71">
        <f t="shared" ca="1" si="25"/>
        <v>146.19379633811232</v>
      </c>
      <c r="AR18" s="75">
        <f t="shared" ca="1" si="25"/>
        <v>146.19379633811232</v>
      </c>
    </row>
    <row r="19" spans="1:44">
      <c r="A19" s="17"/>
      <c r="B19" s="24" t="s">
        <v>241</v>
      </c>
      <c r="C19" s="70"/>
      <c r="D19" s="71"/>
      <c r="E19" s="71"/>
      <c r="F19" s="71"/>
      <c r="G19" s="71"/>
      <c r="H19" s="72">
        <v>5177.6499999999996</v>
      </c>
      <c r="I19" s="70"/>
      <c r="J19" s="71"/>
      <c r="K19" s="71"/>
      <c r="L19" s="71"/>
      <c r="M19" s="71"/>
      <c r="N19" s="72">
        <v>9070.65</v>
      </c>
      <c r="O19" s="70"/>
      <c r="P19" s="71"/>
      <c r="Q19" s="71"/>
      <c r="R19" s="71"/>
      <c r="S19" s="71"/>
      <c r="T19" s="72">
        <v>1245.44</v>
      </c>
      <c r="U19" s="70"/>
      <c r="V19" s="71"/>
      <c r="W19" s="71"/>
      <c r="X19" s="71"/>
      <c r="Y19" s="71"/>
      <c r="Z19" s="72">
        <v>11011</v>
      </c>
      <c r="AA19" s="70"/>
      <c r="AB19" s="71"/>
      <c r="AC19" s="71"/>
      <c r="AD19" s="71"/>
      <c r="AE19" s="71"/>
      <c r="AF19" s="72">
        <v>8924.6</v>
      </c>
      <c r="AG19" s="70"/>
      <c r="AH19" s="71"/>
      <c r="AI19" s="71"/>
      <c r="AJ19" s="71"/>
      <c r="AK19" s="71"/>
      <c r="AL19" s="72">
        <v>7633.6</v>
      </c>
      <c r="AM19" s="70"/>
      <c r="AN19" s="71"/>
      <c r="AO19" s="71"/>
      <c r="AP19" s="71"/>
      <c r="AQ19" s="71"/>
      <c r="AR19" s="72"/>
    </row>
    <row r="20" spans="1:44">
      <c r="A20" s="17"/>
      <c r="B20" s="24" t="s">
        <v>240</v>
      </c>
      <c r="C20" s="73"/>
      <c r="D20" s="74"/>
      <c r="E20" s="74"/>
      <c r="F20" s="74"/>
      <c r="G20" s="74"/>
      <c r="H20" s="75">
        <v>48.798015388291518</v>
      </c>
      <c r="I20" s="73"/>
      <c r="J20" s="74"/>
      <c r="K20" s="74"/>
      <c r="L20" s="74"/>
      <c r="M20" s="74"/>
      <c r="N20" s="75">
        <v>37.44237266427718</v>
      </c>
      <c r="O20" s="73"/>
      <c r="P20" s="74"/>
      <c r="Q20" s="74"/>
      <c r="R20" s="74"/>
      <c r="S20" s="74"/>
      <c r="T20" s="75">
        <v>11.252257060931898</v>
      </c>
      <c r="U20" s="73"/>
      <c r="V20" s="74"/>
      <c r="W20" s="74"/>
      <c r="X20" s="74"/>
      <c r="Y20" s="74"/>
      <c r="Z20" s="75">
        <v>47.136548626045396</v>
      </c>
      <c r="AA20" s="73"/>
      <c r="AB20" s="74"/>
      <c r="AC20" s="74"/>
      <c r="AD20" s="74"/>
      <c r="AE20" s="74"/>
      <c r="AF20" s="75">
        <v>160.98405849462367</v>
      </c>
      <c r="AG20" s="73"/>
      <c r="AH20" s="74"/>
      <c r="AI20" s="74"/>
      <c r="AJ20" s="74"/>
      <c r="AK20" s="74"/>
      <c r="AL20" s="75">
        <v>18.78141209080048</v>
      </c>
      <c r="AM20" s="73"/>
      <c r="AN20" s="74"/>
      <c r="AO20" s="74"/>
      <c r="AP20" s="74"/>
      <c r="AQ20" s="74"/>
      <c r="AR20" s="75"/>
    </row>
    <row r="21" spans="1:44" s="5" customFormat="1" ht="12.75" hidden="1">
      <c r="B21" s="41" t="s">
        <v>41</v>
      </c>
      <c r="C21" s="66"/>
      <c r="D21" s="67"/>
      <c r="E21" s="67"/>
      <c r="F21" s="67"/>
      <c r="G21" s="67"/>
      <c r="H21" s="68"/>
      <c r="I21" s="66"/>
      <c r="J21" s="67"/>
      <c r="K21" s="67"/>
      <c r="L21" s="67"/>
      <c r="M21" s="67"/>
      <c r="N21" s="68"/>
      <c r="O21" s="66"/>
      <c r="P21" s="67"/>
      <c r="Q21" s="67"/>
      <c r="R21" s="67"/>
      <c r="S21" s="67"/>
      <c r="T21" s="68"/>
      <c r="U21" s="66"/>
      <c r="V21" s="67"/>
      <c r="W21" s="67"/>
      <c r="X21" s="67"/>
      <c r="Y21" s="67"/>
      <c r="Z21" s="68"/>
      <c r="AA21" s="66"/>
      <c r="AB21" s="67"/>
      <c r="AC21" s="67"/>
      <c r="AD21" s="67"/>
      <c r="AE21" s="67"/>
      <c r="AF21" s="68"/>
      <c r="AG21" s="66"/>
      <c r="AH21" s="67"/>
      <c r="AI21" s="67"/>
      <c r="AJ21" s="67"/>
      <c r="AK21" s="67"/>
      <c r="AL21" s="68"/>
      <c r="AM21" s="66"/>
      <c r="AN21" s="67"/>
      <c r="AO21" s="67"/>
      <c r="AP21" s="67"/>
      <c r="AQ21" s="67"/>
      <c r="AR21" s="68"/>
    </row>
    <row r="22" spans="1:44" hidden="1">
      <c r="B22" s="24" t="s">
        <v>262</v>
      </c>
      <c r="C22" s="81"/>
      <c r="D22" s="82"/>
      <c r="E22" s="82"/>
      <c r="F22" s="82"/>
      <c r="G22" s="82"/>
      <c r="H22" s="75">
        <v>63.97</v>
      </c>
      <c r="I22" s="81"/>
      <c r="J22" s="82"/>
      <c r="K22" s="82"/>
      <c r="L22" s="82"/>
      <c r="M22" s="82"/>
      <c r="N22" s="75">
        <v>62.93</v>
      </c>
      <c r="O22" s="81"/>
      <c r="P22" s="82"/>
      <c r="Q22" s="82"/>
      <c r="R22" s="82"/>
      <c r="S22" s="82"/>
      <c r="T22" s="75">
        <v>73.84</v>
      </c>
      <c r="U22" s="81"/>
      <c r="V22" s="82"/>
      <c r="W22" s="82"/>
      <c r="X22" s="82"/>
      <c r="Y22" s="82"/>
      <c r="Z22" s="75">
        <v>73.150000000000006</v>
      </c>
      <c r="AA22" s="81"/>
      <c r="AB22" s="82"/>
      <c r="AC22" s="82"/>
      <c r="AD22" s="82"/>
      <c r="AE22" s="82"/>
      <c r="AF22" s="75">
        <v>56.92</v>
      </c>
      <c r="AG22" s="81"/>
      <c r="AH22" s="82"/>
      <c r="AI22" s="82"/>
      <c r="AJ22" s="82"/>
      <c r="AK22" s="82"/>
      <c r="AL22" s="75">
        <v>74.760000000000005</v>
      </c>
      <c r="AM22" s="81"/>
      <c r="AN22" s="82"/>
      <c r="AO22" s="82"/>
      <c r="AP22" s="82"/>
      <c r="AQ22" s="82"/>
      <c r="AR22" s="75">
        <f ca="1">AVERAGEIF($B$8:$AL$59,AR$8,$B22:$AL22)</f>
        <v>67.594999999999999</v>
      </c>
    </row>
    <row r="23" spans="1:44" hidden="1">
      <c r="B23" s="24" t="s">
        <v>14</v>
      </c>
      <c r="C23" s="81"/>
      <c r="D23" s="82"/>
      <c r="E23" s="82"/>
      <c r="F23" s="82"/>
      <c r="G23" s="82"/>
      <c r="H23" s="75">
        <v>11.45</v>
      </c>
      <c r="I23" s="81"/>
      <c r="J23" s="82"/>
      <c r="K23" s="82"/>
      <c r="L23" s="82"/>
      <c r="M23" s="82"/>
      <c r="N23" s="75">
        <v>11.91</v>
      </c>
      <c r="O23" s="81"/>
      <c r="P23" s="82"/>
      <c r="Q23" s="82"/>
      <c r="R23" s="82"/>
      <c r="S23" s="82"/>
      <c r="T23" s="75">
        <v>5.38</v>
      </c>
      <c r="U23" s="81"/>
      <c r="V23" s="82"/>
      <c r="W23" s="82"/>
      <c r="X23" s="82"/>
      <c r="Y23" s="82"/>
      <c r="Z23" s="75">
        <v>5.51</v>
      </c>
      <c r="AA23" s="81"/>
      <c r="AB23" s="82"/>
      <c r="AC23" s="82"/>
      <c r="AD23" s="82"/>
      <c r="AE23" s="82"/>
      <c r="AF23" s="75">
        <v>12.11</v>
      </c>
      <c r="AG23" s="81"/>
      <c r="AH23" s="82"/>
      <c r="AI23" s="82"/>
      <c r="AJ23" s="82"/>
      <c r="AK23" s="82"/>
      <c r="AL23" s="75">
        <v>7.37</v>
      </c>
      <c r="AM23" s="81"/>
      <c r="AN23" s="82"/>
      <c r="AO23" s="82"/>
      <c r="AP23" s="82"/>
      <c r="AQ23" s="82"/>
      <c r="AR23" s="75">
        <f ca="1">AVERAGEIF($B$8:$AL$59,AR$8,$B23:$AL23)</f>
        <v>8.9550000000000001</v>
      </c>
    </row>
    <row r="24" spans="1:44" hidden="1">
      <c r="B24" s="24" t="s">
        <v>42</v>
      </c>
      <c r="C24" s="81"/>
      <c r="D24" s="82"/>
      <c r="E24" s="82"/>
      <c r="F24" s="82"/>
      <c r="G24" s="82"/>
      <c r="H24" s="75">
        <v>16.03</v>
      </c>
      <c r="I24" s="81"/>
      <c r="J24" s="82"/>
      <c r="K24" s="82"/>
      <c r="L24" s="82"/>
      <c r="M24" s="82"/>
      <c r="N24" s="75">
        <v>11.2</v>
      </c>
      <c r="O24" s="81"/>
      <c r="P24" s="82"/>
      <c r="Q24" s="82"/>
      <c r="R24" s="82"/>
      <c r="S24" s="82"/>
      <c r="T24" s="75">
        <v>16.89</v>
      </c>
      <c r="U24" s="81"/>
      <c r="V24" s="82"/>
      <c r="W24" s="82"/>
      <c r="X24" s="82"/>
      <c r="Y24" s="82"/>
      <c r="Z24" s="75">
        <v>10.770000000000001</v>
      </c>
      <c r="AA24" s="81"/>
      <c r="AB24" s="82"/>
      <c r="AC24" s="82"/>
      <c r="AD24" s="82"/>
      <c r="AE24" s="82"/>
      <c r="AF24" s="75">
        <v>23.380000000000003</v>
      </c>
      <c r="AG24" s="81"/>
      <c r="AH24" s="82"/>
      <c r="AI24" s="82"/>
      <c r="AJ24" s="82"/>
      <c r="AK24" s="82"/>
      <c r="AL24" s="75">
        <v>11.379999999999999</v>
      </c>
      <c r="AM24" s="81"/>
      <c r="AN24" s="82"/>
      <c r="AO24" s="82"/>
      <c r="AP24" s="82"/>
      <c r="AQ24" s="82"/>
      <c r="AR24" s="75">
        <f ca="1">AVERAGEIF($B$8:$AL$59,AR$8,$B24:$AL24)</f>
        <v>14.941666666666668</v>
      </c>
    </row>
    <row r="25" spans="1:44" s="5" customFormat="1" ht="12.75">
      <c r="B25" s="41" t="s">
        <v>43</v>
      </c>
      <c r="C25" s="126"/>
      <c r="D25" s="127"/>
      <c r="E25" s="127"/>
      <c r="F25" s="127"/>
      <c r="G25" s="127"/>
      <c r="H25" s="128"/>
      <c r="I25" s="126"/>
      <c r="J25" s="127"/>
      <c r="K25" s="127"/>
      <c r="L25" s="127"/>
      <c r="M25" s="127"/>
      <c r="N25" s="128"/>
      <c r="O25" s="126"/>
      <c r="P25" s="127"/>
      <c r="Q25" s="127"/>
      <c r="R25" s="127"/>
      <c r="S25" s="127"/>
      <c r="T25" s="128"/>
      <c r="U25" s="126"/>
      <c r="V25" s="127"/>
      <c r="W25" s="127"/>
      <c r="X25" s="127"/>
      <c r="Y25" s="127"/>
      <c r="Z25" s="128"/>
      <c r="AA25" s="126"/>
      <c r="AB25" s="127"/>
      <c r="AC25" s="127"/>
      <c r="AD25" s="127"/>
      <c r="AE25" s="127"/>
      <c r="AF25" s="128"/>
      <c r="AG25" s="126"/>
      <c r="AH25" s="127"/>
      <c r="AI25" s="127"/>
      <c r="AJ25" s="127"/>
      <c r="AK25" s="127"/>
      <c r="AL25" s="128"/>
      <c r="AM25" s="126"/>
      <c r="AN25" s="127"/>
      <c r="AO25" s="127"/>
      <c r="AP25" s="127"/>
      <c r="AQ25" s="127"/>
      <c r="AR25" s="128"/>
    </row>
    <row r="26" spans="1:44">
      <c r="A26" s="15"/>
      <c r="B26" s="24" t="s">
        <v>49</v>
      </c>
      <c r="C26" s="29">
        <v>288090.26199999993</v>
      </c>
      <c r="D26" s="25">
        <v>326213.45200000005</v>
      </c>
      <c r="E26" s="25">
        <v>413560.07699999987</v>
      </c>
      <c r="F26" s="25">
        <v>447215.28700000013</v>
      </c>
      <c r="G26" s="25">
        <v>472801.58497289836</v>
      </c>
      <c r="H26" s="26">
        <v>522433.96148155315</v>
      </c>
      <c r="I26" s="29">
        <v>241028.38500000007</v>
      </c>
      <c r="J26" s="25">
        <v>263839.76700000005</v>
      </c>
      <c r="K26" s="25">
        <v>314352.93000000005</v>
      </c>
      <c r="L26" s="25">
        <v>365659.37</v>
      </c>
      <c r="M26" s="25">
        <v>381125.1107630356</v>
      </c>
      <c r="N26" s="26">
        <v>431249.96585824259</v>
      </c>
      <c r="O26" s="29">
        <v>156659.47500000006</v>
      </c>
      <c r="P26" s="25">
        <v>167279.50199999998</v>
      </c>
      <c r="Q26" s="25">
        <v>202254.59599999999</v>
      </c>
      <c r="R26" s="25">
        <v>232732.84900000005</v>
      </c>
      <c r="S26" s="25">
        <v>253420.67847411422</v>
      </c>
      <c r="T26" s="26">
        <v>280722.62357267406</v>
      </c>
      <c r="U26" s="29">
        <v>305456.11400000018</v>
      </c>
      <c r="V26" s="25">
        <v>286944.60300000006</v>
      </c>
      <c r="W26" s="25">
        <v>344916.30000000005</v>
      </c>
      <c r="X26" s="25">
        <v>400830.67999999993</v>
      </c>
      <c r="Y26" s="25">
        <v>432793.4367649412</v>
      </c>
      <c r="Z26" s="26">
        <v>467079.70598805847</v>
      </c>
      <c r="AA26" s="29">
        <v>1107100.0049999999</v>
      </c>
      <c r="AB26" s="25">
        <v>1207075.861</v>
      </c>
      <c r="AC26" s="25">
        <v>1448405.1070000003</v>
      </c>
      <c r="AD26" s="25">
        <v>1598758.267</v>
      </c>
      <c r="AE26" s="25">
        <v>1716881.2788693141</v>
      </c>
      <c r="AF26" s="26">
        <v>1946275.2848178982</v>
      </c>
      <c r="AG26" s="29">
        <v>246884.31699999998</v>
      </c>
      <c r="AH26" s="25">
        <v>277864.64400000003</v>
      </c>
      <c r="AI26" s="25">
        <v>327653.44300000003</v>
      </c>
      <c r="AJ26" s="25">
        <v>365703.96600000001</v>
      </c>
      <c r="AK26" s="25">
        <v>387972.72389704396</v>
      </c>
      <c r="AL26" s="26">
        <v>429476.74920540792</v>
      </c>
      <c r="AM26" s="29">
        <f t="shared" ref="AM26:AR26" ca="1" si="26">SUMIF($B$8:$AL$62,AM$8,$B26:$AL26)</f>
        <v>2345218.5580000002</v>
      </c>
      <c r="AN26" s="25">
        <f t="shared" ca="1" si="26"/>
        <v>2529217.8289999999</v>
      </c>
      <c r="AO26" s="25">
        <f t="shared" ca="1" si="26"/>
        <v>3051142.4530000002</v>
      </c>
      <c r="AP26" s="25">
        <f t="shared" ca="1" si="26"/>
        <v>3410900.4190000002</v>
      </c>
      <c r="AQ26" s="25">
        <f t="shared" ca="1" si="26"/>
        <v>3644994.8137413478</v>
      </c>
      <c r="AR26" s="26">
        <f t="shared" ca="1" si="26"/>
        <v>4077238.2909238348</v>
      </c>
    </row>
    <row r="27" spans="1:44">
      <c r="A27" s="17"/>
      <c r="B27" s="42" t="s">
        <v>35</v>
      </c>
      <c r="C27" s="85"/>
      <c r="D27" s="86">
        <f t="shared" ref="D27" si="27">IF(AND(C26&lt;0,D26&gt;0),"LP",IF(AND(C26&gt;0,D26&lt;0),"PL",IF(OR(C26&lt;0,D26&lt;0),"Loss",IF(ISERROR((+D26/C26-1)*100),"NA",(+D26/C26-1)*100))))</f>
        <v>13.233071376775696</v>
      </c>
      <c r="E27" s="86">
        <f t="shared" ref="E27" si="28">IF(AND(D26&lt;0,E26&gt;0),"LP",IF(AND(D26&gt;0,E26&lt;0),"PL",IF(OR(D26&lt;0,E26&lt;0),"Loss",IF(ISERROR((+E26/D26-1)*100),"NA",(+E26/D26-1)*100))))</f>
        <v>26.775911436049494</v>
      </c>
      <c r="F27" s="86">
        <f t="shared" ref="F27" si="29">IF(AND(E26&lt;0,F26&gt;0),"LP",IF(AND(E26&gt;0,F26&lt;0),"PL",IF(OR(E26&lt;0,F26&lt;0),"Loss",IF(ISERROR((+F26/E26-1)*100),"NA",(+F26/E26-1)*100))))</f>
        <v>8.1379252669014903</v>
      </c>
      <c r="G27" s="86">
        <f t="shared" ref="G27" si="30">IF(AND(F26&lt;0,G26&gt;0),"LP",IF(AND(F26&gt;0,G26&lt;0),"PL",IF(OR(F26&lt;0,G26&lt;0),"Loss",IF(ISERROR((+G26/F26-1)*100),"NA",(+G26/F26-1)*100))))</f>
        <v>5.7212485164663596</v>
      </c>
      <c r="H27" s="87">
        <f t="shared" ref="H27" si="31">IF(AND(G26&lt;0,H26&gt;0),"LP",IF(AND(G26&gt;0,H26&lt;0),"PL",IF(OR(G26&lt;0,H26&lt;0),"Loss",IF(ISERROR((+H26/G26-1)*100),"NA",(+H26/G26-1)*100))))</f>
        <v>10.497506371832444</v>
      </c>
      <c r="I27" s="85"/>
      <c r="J27" s="86">
        <f t="shared" ref="J27" si="32">IF(AND(I26&lt;0,J26&gt;0),"LP",IF(AND(I26&gt;0,J26&lt;0),"PL",IF(OR(I26&lt;0,J26&lt;0),"Loss",IF(ISERROR((+J26/I26-1)*100),"NA",(+J26/I26-1)*100))))</f>
        <v>9.4641890414691066</v>
      </c>
      <c r="K27" s="86">
        <f t="shared" ref="K27" si="33">IF(AND(J26&lt;0,K26&gt;0),"LP",IF(AND(J26&gt;0,K26&lt;0),"PL",IF(OR(J26&lt;0,K26&lt;0),"Loss",IF(ISERROR((+K26/J26-1)*100),"NA",(+K26/J26-1)*100))))</f>
        <v>19.145394030006102</v>
      </c>
      <c r="L27" s="86">
        <f t="shared" ref="L27" si="34">IF(AND(K26&lt;0,L26&gt;0),"LP",IF(AND(K26&gt;0,L26&lt;0),"PL",IF(OR(K26&lt;0,L26&lt;0),"Loss",IF(ISERROR((+L26/K26-1)*100),"NA",(+L26/K26-1)*100))))</f>
        <v>16.321285759925928</v>
      </c>
      <c r="M27" s="86">
        <f t="shared" ref="M27" si="35">IF(AND(L26&lt;0,M26&gt;0),"LP",IF(AND(L26&gt;0,M26&lt;0),"PL",IF(OR(L26&lt;0,M26&lt;0),"Loss",IF(ISERROR((+M26/L26-1)*100),"NA",(+M26/L26-1)*100))))</f>
        <v>4.2295485995711202</v>
      </c>
      <c r="N27" s="87">
        <f t="shared" ref="N27" si="36">IF(AND(M26&lt;0,N26&gt;0),"LP",IF(AND(M26&gt;0,N26&lt;0),"PL",IF(OR(M26&lt;0,N26&lt;0),"Loss",IF(ISERROR((+N26/M26-1)*100),"NA",(+N26/M26-1)*100))))</f>
        <v>13.151811224102762</v>
      </c>
      <c r="O27" s="85"/>
      <c r="P27" s="86">
        <f t="shared" ref="P27" si="37">IF(AND(O26&lt;0,P26&gt;0),"LP",IF(AND(O26&gt;0,P26&lt;0),"PL",IF(OR(O26&lt;0,P26&lt;0),"Loss",IF(ISERROR((+P26/O26-1)*100),"NA",(+P26/O26-1)*100))))</f>
        <v>6.7790518256236387</v>
      </c>
      <c r="Q27" s="86">
        <f t="shared" ref="Q27" si="38">IF(AND(P26&lt;0,Q26&gt;0),"LP",IF(AND(P26&gt;0,Q26&lt;0),"PL",IF(OR(P26&lt;0,Q26&lt;0),"Loss",IF(ISERROR((+Q26/P26-1)*100),"NA",(+Q26/P26-1)*100))))</f>
        <v>20.90817678307053</v>
      </c>
      <c r="R27" s="86">
        <f t="shared" ref="R27" si="39">IF(AND(Q26&lt;0,R26&gt;0),"LP",IF(AND(Q26&gt;0,R26&lt;0),"PL",IF(OR(Q26&lt;0,R26&lt;0),"Loss",IF(ISERROR((+R26/Q26-1)*100),"NA",(+R26/Q26-1)*100))))</f>
        <v>15.069251133358708</v>
      </c>
      <c r="S27" s="86">
        <f t="shared" ref="S27" si="40">IF(AND(R26&lt;0,S26&gt;0),"LP",IF(AND(R26&gt;0,S26&lt;0),"PL",IF(OR(R26&lt;0,S26&lt;0),"Loss",IF(ISERROR((+S26/R26-1)*100),"NA",(+S26/R26-1)*100))))</f>
        <v>8.8890887397309992</v>
      </c>
      <c r="T27" s="87">
        <f t="shared" ref="T27" si="41">IF(AND(S26&lt;0,T26&gt;0),"LP",IF(AND(S26&gt;0,T26&lt;0),"PL",IF(OR(S26&lt;0,T26&lt;0),"Loss",IF(ISERROR((+T26/S26-1)*100),"NA",(+T26/S26-1)*100))))</f>
        <v>10.773369112161312</v>
      </c>
      <c r="U27" s="85"/>
      <c r="V27" s="86">
        <f t="shared" ref="V27" si="42">IF(AND(U26&lt;0,V26&gt;0),"LP",IF(AND(U26&gt;0,V26&lt;0),"PL",IF(OR(U26&lt;0,V26&lt;0),"Loss",IF(ISERROR((+V26/U26-1)*100),"NA",(+V26/U26-1)*100))))</f>
        <v>-6.0602849809056725</v>
      </c>
      <c r="W27" s="86">
        <f t="shared" ref="W27" si="43">IF(AND(V26&lt;0,W26&gt;0),"LP",IF(AND(V26&gt;0,W26&lt;0),"PL",IF(OR(V26&lt;0,W26&lt;0),"Loss",IF(ISERROR((+W26/V26-1)*100),"NA",(+W26/V26-1)*100))))</f>
        <v>20.203097181095963</v>
      </c>
      <c r="X27" s="86">
        <f t="shared" ref="X27" si="44">IF(AND(W26&lt;0,X26&gt;0),"LP",IF(AND(W26&gt;0,X26&lt;0),"PL",IF(OR(W26&lt;0,X26&lt;0),"Loss",IF(ISERROR((+X26/W26-1)*100),"NA",(+X26/W26-1)*100))))</f>
        <v>16.210999596133856</v>
      </c>
      <c r="Y27" s="86">
        <f t="shared" ref="Y27" si="45">IF(AND(X26&lt;0,Y26&gt;0),"LP",IF(AND(X26&gt;0,Y26&lt;0),"PL",IF(OR(X26&lt;0,Y26&lt;0),"Loss",IF(ISERROR((+Y26/X26-1)*100),"NA",(+Y26/X26-1)*100))))</f>
        <v>7.9741293168829497</v>
      </c>
      <c r="Z27" s="87">
        <f t="shared" ref="Z27" si="46">IF(AND(Y26&lt;0,Z26&gt;0),"LP",IF(AND(Y26&gt;0,Z26&lt;0),"PL",IF(OR(Y26&lt;0,Z26&lt;0),"Loss",IF(ISERROR((+Z26/Y26-1)*100),"NA",(+Z26/Y26-1)*100))))</f>
        <v>7.9220862218709831</v>
      </c>
      <c r="AA27" s="85"/>
      <c r="AB27" s="86">
        <f t="shared" ref="AB27" si="47">IF(AND(AA26&lt;0,AB26&gt;0),"LP",IF(AND(AA26&gt;0,AB26&lt;0),"PL",IF(OR(AA26&lt;0,AB26&lt;0),"Loss",IF(ISERROR((+AB26/AA26-1)*100),"NA",(+AB26/AA26-1)*100))))</f>
        <v>9.0304268402564105</v>
      </c>
      <c r="AC27" s="86">
        <f t="shared" ref="AC27" si="48">IF(AND(AB26&lt;0,AC26&gt;0),"LP",IF(AND(AB26&gt;0,AC26&lt;0),"PL",IF(OR(AB26&lt;0,AC26&lt;0),"Loss",IF(ISERROR((+AC26/AB26-1)*100),"NA",(+AC26/AB26-1)*100))))</f>
        <v>19.992881458177081</v>
      </c>
      <c r="AD27" s="86">
        <f t="shared" ref="AD27" si="49">IF(AND(AC26&lt;0,AD26&gt;0),"LP",IF(AND(AC26&gt;0,AD26&lt;0),"PL",IF(OR(AC26&lt;0,AD26&lt;0),"Loss",IF(ISERROR((+AD26/AC26-1)*100),"NA",(+AD26/AC26-1)*100))))</f>
        <v>10.380601343737151</v>
      </c>
      <c r="AE27" s="86">
        <f t="shared" ref="AE27" si="50">IF(AND(AD26&lt;0,AE26&gt;0),"LP",IF(AND(AD26&gt;0,AE26&lt;0),"PL",IF(OR(AD26&lt;0,AE26&lt;0),"Loss",IF(ISERROR((+AE26/AD26-1)*100),"NA",(+AE26/AD26-1)*100))))</f>
        <v>7.3884222716775527</v>
      </c>
      <c r="AF27" s="87">
        <f t="shared" ref="AF27" si="51">IF(AND(AE26&lt;0,AF26&gt;0),"LP",IF(AND(AE26&gt;0,AF26&lt;0),"PL",IF(OR(AE26&lt;0,AF26&lt;0),"Loss",IF(ISERROR((+AF26/AE26-1)*100),"NA",(+AF26/AE26-1)*100))))</f>
        <v>13.361087267470007</v>
      </c>
      <c r="AG27" s="85"/>
      <c r="AH27" s="86">
        <f t="shared" ref="AH27" si="52">IF(AND(AG26&lt;0,AH26&gt;0),"LP",IF(AND(AG26&gt;0,AH26&lt;0),"PL",IF(OR(AG26&lt;0,AH26&lt;0),"Loss",IF(ISERROR((+AH26/AG26-1)*100),"NA",(+AH26/AG26-1)*100))))</f>
        <v>12.548519637235621</v>
      </c>
      <c r="AI27" s="86">
        <f t="shared" ref="AI27" si="53">IF(AND(AH26&lt;0,AI26&gt;0),"LP",IF(AND(AH26&gt;0,AI26&lt;0),"PL",IF(OR(AH26&lt;0,AI26&lt;0),"Loss",IF(ISERROR((+AI26/AH26-1)*100),"NA",(+AI26/AH26-1)*100))))</f>
        <v>17.91836423780493</v>
      </c>
      <c r="AJ27" s="86">
        <f t="shared" ref="AJ27" si="54">IF(AND(AI26&lt;0,AJ26&gt;0),"LP",IF(AND(AI26&gt;0,AJ26&lt;0),"PL",IF(OR(AI26&lt;0,AJ26&lt;0),"Loss",IF(ISERROR((+AJ26/AI26-1)*100),"NA",(+AJ26/AI26-1)*100))))</f>
        <v>11.61303926844437</v>
      </c>
      <c r="AK27" s="86">
        <f t="shared" ref="AK27" si="55">IF(AND(AJ26&lt;0,AK26&gt;0),"LP",IF(AND(AJ26&gt;0,AK26&lt;0),"PL",IF(OR(AJ26&lt;0,AK26&lt;0),"Loss",IF(ISERROR((+AK26/AJ26-1)*100),"NA",(+AK26/AJ26-1)*100))))</f>
        <v>6.0892853147356707</v>
      </c>
      <c r="AL27" s="87">
        <f t="shared" ref="AL27" si="56">IF(AND(AK26&lt;0,AL26&gt;0),"LP",IF(AND(AK26&gt;0,AL26&lt;0),"PL",IF(OR(AK26&lt;0,AL26&lt;0),"Loss",IF(ISERROR((+AL26/AK26-1)*100),"NA",(+AL26/AK26-1)*100))))</f>
        <v>10.6976657769833</v>
      </c>
      <c r="AM27" s="85"/>
      <c r="AN27" s="86">
        <f t="shared" ref="AN27" ca="1" si="57">IF(AND(AM26&lt;0,AN26&gt;0),"LP",IF(AND(AM26&gt;0,AN26&lt;0),"PL",IF(OR(AM26&lt;0,AN26&lt;0),"Loss",IF(ISERROR((+AN26/AM26-1)*100),"NA",(+AN26/AM26-1)*100))))</f>
        <v>7.8457195544672009</v>
      </c>
      <c r="AO27" s="86">
        <f t="shared" ref="AO27" ca="1" si="58">IF(AND(AN26&lt;0,AO26&gt;0),"LP",IF(AND(AN26&gt;0,AO26&lt;0),"PL",IF(OR(AN26&lt;0,AO26&lt;0),"Loss",IF(ISERROR((+AO26/AN26-1)*100),"NA",(+AO26/AN26-1)*100))))</f>
        <v>20.635811515149662</v>
      </c>
      <c r="AP27" s="86">
        <f t="shared" ref="AP27" ca="1" si="59">IF(AND(AO26&lt;0,AP26&gt;0),"LP",IF(AND(AO26&gt;0,AP26&lt;0),"PL",IF(OR(AO26&lt;0,AP26&lt;0),"Loss",IF(ISERROR((+AP26/AO26-1)*100),"NA",(+AP26/AO26-1)*100))))</f>
        <v>11.790926564122639</v>
      </c>
      <c r="AQ27" s="86">
        <f t="shared" ref="AQ27" ca="1" si="60">IF(AND(AP26&lt;0,AQ26&gt;0),"LP",IF(AND(AP26&gt;0,AQ26&lt;0),"PL",IF(OR(AP26&lt;0,AQ26&lt;0),"Loss",IF(ISERROR((+AQ26/AP26-1)*100),"NA",(+AQ26/AP26-1)*100))))</f>
        <v>6.8631260366721181</v>
      </c>
      <c r="AR27" s="87">
        <f t="shared" ref="AR27" ca="1" si="61">IF(AND(AQ26&lt;0,AR26&gt;0),"LP",IF(AND(AQ26&gt;0,AR26&lt;0),"PL",IF(OR(AQ26&lt;0,AR26&lt;0),"Loss",IF(ISERROR((+AR26/AQ26-1)*100),"NA",(+AR26/AQ26-1)*100))))</f>
        <v>11.858548482784181</v>
      </c>
    </row>
    <row r="28" spans="1:44">
      <c r="A28" s="15"/>
      <c r="B28" s="24" t="s">
        <v>58</v>
      </c>
      <c r="C28" s="120">
        <v>2.6516758307197001</v>
      </c>
      <c r="D28" s="121">
        <v>2.6887503036207074</v>
      </c>
      <c r="E28" s="121">
        <v>3.170298898548995</v>
      </c>
      <c r="F28" s="121">
        <v>3.0600073762452893</v>
      </c>
      <c r="G28" s="121">
        <v>2.9412410089775376</v>
      </c>
      <c r="H28" s="122">
        <v>2.9335974984595774</v>
      </c>
      <c r="I28" s="120">
        <v>1.9153616093650112</v>
      </c>
      <c r="J28" s="121">
        <v>2.3507392668111886</v>
      </c>
      <c r="K28" s="121">
        <v>2.5592674972395879</v>
      </c>
      <c r="L28" s="121">
        <v>2.6799849463609786</v>
      </c>
      <c r="M28" s="121">
        <v>2.5254434435385176</v>
      </c>
      <c r="N28" s="122">
        <v>2.5994671632427289</v>
      </c>
      <c r="O28" s="120">
        <v>2.7754946327768755</v>
      </c>
      <c r="P28" s="121">
        <v>2.7113972482078208</v>
      </c>
      <c r="Q28" s="121">
        <v>3.0445331905710873</v>
      </c>
      <c r="R28" s="121">
        <v>3.2047516492034926</v>
      </c>
      <c r="S28" s="121">
        <v>3.145614839456357</v>
      </c>
      <c r="T28" s="122">
        <v>3.1637971542433281</v>
      </c>
      <c r="U28" s="120">
        <v>2.604723548198399</v>
      </c>
      <c r="V28" s="121">
        <v>2.3871651920246895</v>
      </c>
      <c r="W28" s="121">
        <v>2.6459986291409061</v>
      </c>
      <c r="X28" s="121">
        <v>2.8059021279497669</v>
      </c>
      <c r="Y28" s="121">
        <v>2.8001987071015293</v>
      </c>
      <c r="Z28" s="122">
        <v>2.7664349565836468</v>
      </c>
      <c r="AA28" s="120">
        <v>3.0111406725388523</v>
      </c>
      <c r="AB28" s="121">
        <v>2.9277132708814921</v>
      </c>
      <c r="AC28" s="121">
        <v>3.1680658881104784</v>
      </c>
      <c r="AD28" s="121">
        <v>3.119392002686503</v>
      </c>
      <c r="AE28" s="121">
        <v>3.0029236024965278</v>
      </c>
      <c r="AF28" s="122">
        <v>3.0727974158185773</v>
      </c>
      <c r="AG28" s="120">
        <v>2.5103751803606951</v>
      </c>
      <c r="AH28" s="121">
        <v>2.6056977262317966</v>
      </c>
      <c r="AI28" s="121">
        <v>2.8013102536910552</v>
      </c>
      <c r="AJ28" s="121">
        <v>2.8815894886667031</v>
      </c>
      <c r="AK28" s="121">
        <v>2.7913484168306697</v>
      </c>
      <c r="AL28" s="122">
        <v>2.8186762291691903</v>
      </c>
      <c r="AM28" s="120">
        <f t="shared" ref="AM28:AR28" ca="1" si="62">AVERAGEIF($B$8:$AL$59,AM$8,$B28:$AL28)</f>
        <v>2.5781285789932555</v>
      </c>
      <c r="AN28" s="121">
        <f t="shared" ca="1" si="62"/>
        <v>2.6119105012962827</v>
      </c>
      <c r="AO28" s="121">
        <f t="shared" ca="1" si="62"/>
        <v>2.8982457262170183</v>
      </c>
      <c r="AP28" s="121">
        <f t="shared" ca="1" si="62"/>
        <v>2.958604598518789</v>
      </c>
      <c r="AQ28" s="121">
        <f t="shared" ca="1" si="62"/>
        <v>2.8677950030668566</v>
      </c>
      <c r="AR28" s="122">
        <f t="shared" ca="1" si="62"/>
        <v>2.8924617362528413</v>
      </c>
    </row>
    <row r="29" spans="1:44">
      <c r="A29" s="17"/>
      <c r="B29" s="24" t="s">
        <v>59</v>
      </c>
      <c r="C29" s="29">
        <v>25209.096000000001</v>
      </c>
      <c r="D29" s="25">
        <v>27709.716</v>
      </c>
      <c r="E29" s="25">
        <v>29700.174999999999</v>
      </c>
      <c r="F29" s="25">
        <v>35619.953000000001</v>
      </c>
      <c r="G29" s="25">
        <v>50300.819780655002</v>
      </c>
      <c r="H29" s="26">
        <v>55720.907767891047</v>
      </c>
      <c r="I29" s="29">
        <v>20401.737000000001</v>
      </c>
      <c r="J29" s="25">
        <v>14159.726000000001</v>
      </c>
      <c r="K29" s="25">
        <v>15996.611999999999</v>
      </c>
      <c r="L29" s="25">
        <v>18538.919999999998</v>
      </c>
      <c r="M29" s="25">
        <v>23594.187913899503</v>
      </c>
      <c r="N29" s="26">
        <v>26048.27944005336</v>
      </c>
      <c r="O29" s="29">
        <v>7669.6369999999997</v>
      </c>
      <c r="P29" s="25">
        <v>8061.1090000000004</v>
      </c>
      <c r="Q29" s="25">
        <v>9584.5650000000005</v>
      </c>
      <c r="R29" s="25">
        <v>10182.976000000001</v>
      </c>
      <c r="S29" s="25">
        <v>12634.551896215002</v>
      </c>
      <c r="T29" s="26">
        <v>13912.180831503652</v>
      </c>
      <c r="U29" s="29">
        <v>38405.385000000002</v>
      </c>
      <c r="V29" s="25">
        <v>35595.917999999998</v>
      </c>
      <c r="W29" s="25">
        <v>39276.946000000004</v>
      </c>
      <c r="X29" s="25">
        <v>42262.14</v>
      </c>
      <c r="Y29" s="25">
        <v>48340.407635783005</v>
      </c>
      <c r="Z29" s="26">
        <v>53125.35709588707</v>
      </c>
      <c r="AA29" s="29">
        <v>235175.144</v>
      </c>
      <c r="AB29" s="25">
        <v>245652.106</v>
      </c>
      <c r="AC29" s="25">
        <v>262446.55800000002</v>
      </c>
      <c r="AD29" s="25">
        <v>281261.19400000002</v>
      </c>
      <c r="AE29" s="25">
        <v>363722.93754505599</v>
      </c>
      <c r="AF29" s="26">
        <v>404988.94148396491</v>
      </c>
      <c r="AG29" s="29">
        <v>12419.145</v>
      </c>
      <c r="AH29" s="25">
        <v>17398.169999999998</v>
      </c>
      <c r="AI29" s="25">
        <v>21514.100999999999</v>
      </c>
      <c r="AJ29" s="25">
        <v>23803.148000000001</v>
      </c>
      <c r="AK29" s="25">
        <v>30801.827976934001</v>
      </c>
      <c r="AL29" s="26">
        <v>33998.199145053652</v>
      </c>
      <c r="AM29" s="29">
        <f t="shared" ref="AM29:AR30" ca="1" si="63">SUMIF($B$8:$AL$62,AM$8,$B29:$AL29)</f>
        <v>339280.14400000003</v>
      </c>
      <c r="AN29" s="25">
        <f t="shared" ca="1" si="63"/>
        <v>348576.745</v>
      </c>
      <c r="AO29" s="25">
        <f t="shared" ca="1" si="63"/>
        <v>378518.95700000005</v>
      </c>
      <c r="AP29" s="25">
        <f t="shared" ca="1" si="63"/>
        <v>411668.33100000001</v>
      </c>
      <c r="AQ29" s="25">
        <f t="shared" ca="1" si="63"/>
        <v>529394.73274854245</v>
      </c>
      <c r="AR29" s="26">
        <f t="shared" ca="1" si="63"/>
        <v>587793.86576435366</v>
      </c>
    </row>
    <row r="30" spans="1:44">
      <c r="A30" s="15"/>
      <c r="B30" s="24" t="s">
        <v>231</v>
      </c>
      <c r="C30" s="29">
        <v>211993.38299999991</v>
      </c>
      <c r="D30" s="25">
        <v>223888.56700000007</v>
      </c>
      <c r="E30" s="25">
        <v>268635.35299999983</v>
      </c>
      <c r="F30" s="25">
        <v>309652.1920000001</v>
      </c>
      <c r="G30" s="25">
        <v>320675.49668289826</v>
      </c>
      <c r="H30" s="26">
        <v>373657.03212865314</v>
      </c>
      <c r="I30" s="29">
        <v>196889.65000000008</v>
      </c>
      <c r="J30" s="25">
        <v>244438.75400000002</v>
      </c>
      <c r="K30" s="25">
        <v>277160.13100000005</v>
      </c>
      <c r="L30" s="25">
        <v>294125.80900000001</v>
      </c>
      <c r="M30" s="25">
        <v>316487.89482303569</v>
      </c>
      <c r="N30" s="26">
        <v>361369.58115624264</v>
      </c>
      <c r="O30" s="29">
        <v>109665.84300000007</v>
      </c>
      <c r="P30" s="25">
        <v>127168.97099999998</v>
      </c>
      <c r="Q30" s="25">
        <v>152706.19400000002</v>
      </c>
      <c r="R30" s="25">
        <v>168395.44900000005</v>
      </c>
      <c r="S30" s="25">
        <v>184678.45575411426</v>
      </c>
      <c r="T30" s="26">
        <v>204944.03298627408</v>
      </c>
      <c r="U30" s="29">
        <v>221591.78800000015</v>
      </c>
      <c r="V30" s="25">
        <v>207618.23100000003</v>
      </c>
      <c r="W30" s="25">
        <v>225287.52800000002</v>
      </c>
      <c r="X30" s="25">
        <v>249308.0959999999</v>
      </c>
      <c r="Y30" s="25">
        <v>283102.10749694123</v>
      </c>
      <c r="Z30" s="26">
        <v>310156.60329837853</v>
      </c>
      <c r="AA30" s="29">
        <v>715541.51699999988</v>
      </c>
      <c r="AB30" s="25">
        <v>678739.84900000016</v>
      </c>
      <c r="AC30" s="25">
        <v>837129.80700000026</v>
      </c>
      <c r="AD30" s="25">
        <v>866971.76900000009</v>
      </c>
      <c r="AE30" s="25">
        <v>1104248.438889314</v>
      </c>
      <c r="AF30" s="26">
        <v>1278077.2711103482</v>
      </c>
      <c r="AG30" s="29">
        <v>196669.32599999994</v>
      </c>
      <c r="AH30" s="25">
        <v>218732.08100000006</v>
      </c>
      <c r="AI30" s="25">
        <v>254671.62400000004</v>
      </c>
      <c r="AJ30" s="25">
        <v>282106.30900000001</v>
      </c>
      <c r="AK30" s="25">
        <v>303547.69252504397</v>
      </c>
      <c r="AL30" s="26">
        <v>338619.70338015794</v>
      </c>
      <c r="AM30" s="29">
        <f t="shared" ca="1" si="63"/>
        <v>1652351.507</v>
      </c>
      <c r="AN30" s="25">
        <f t="shared" ca="1" si="63"/>
        <v>1700586.4530000004</v>
      </c>
      <c r="AO30" s="25">
        <f t="shared" ca="1" si="63"/>
        <v>2015590.6370000003</v>
      </c>
      <c r="AP30" s="25">
        <f t="shared" ca="1" si="63"/>
        <v>2170559.6240000003</v>
      </c>
      <c r="AQ30" s="25">
        <f t="shared" ca="1" si="63"/>
        <v>2512740.0861713476</v>
      </c>
      <c r="AR30" s="26">
        <f t="shared" ca="1" si="63"/>
        <v>2866824.2240600549</v>
      </c>
    </row>
    <row r="31" spans="1:44">
      <c r="A31" s="15"/>
      <c r="B31" s="42" t="s">
        <v>35</v>
      </c>
      <c r="C31" s="85"/>
      <c r="D31" s="86">
        <f t="shared" ref="D31" si="64">IF(AND(C30&lt;0,D30&gt;0),"LP",IF(AND(C30&gt;0,D30&lt;0),"PL",IF(OR(C30&lt;0,D30&lt;0),"Loss",IF(ISERROR((+D30/C30-1)*100),"NA",(+D30/C30-1)*100))))</f>
        <v>5.6111109845349061</v>
      </c>
      <c r="E31" s="86">
        <f t="shared" ref="E31" si="65">IF(AND(D30&lt;0,E30&gt;0),"LP",IF(AND(D30&gt;0,E30&lt;0),"PL",IF(OR(D30&lt;0,E30&lt;0),"Loss",IF(ISERROR((+E30/D30-1)*100),"NA",(+E30/D30-1)*100))))</f>
        <v>19.986186253092477</v>
      </c>
      <c r="F31" s="86">
        <f t="shared" ref="F31" si="66">IF(AND(E30&lt;0,F30&gt;0),"LP",IF(AND(E30&gt;0,F30&lt;0),"PL",IF(OR(E30&lt;0,F30&lt;0),"Loss",IF(ISERROR((+F30/E30-1)*100),"NA",(+F30/E30-1)*100))))</f>
        <v>15.26859311030455</v>
      </c>
      <c r="G31" s="86">
        <f t="shared" ref="G31" si="67">IF(AND(F30&lt;0,G30&gt;0),"LP",IF(AND(F30&gt;0,G30&lt;0),"PL",IF(OR(F30&lt;0,G30&lt;0),"Loss",IF(ISERROR((+G30/F30-1)*100),"NA",(+G30/F30-1)*100))))</f>
        <v>3.5598988050755231</v>
      </c>
      <c r="H31" s="87">
        <f t="shared" ref="H31" si="68">IF(AND(G30&lt;0,H30&gt;0),"LP",IF(AND(G30&gt;0,H30&lt;0),"PL",IF(OR(G30&lt;0,H30&lt;0),"Loss",IF(ISERROR((+H30/G30-1)*100),"NA",(+H30/G30-1)*100))))</f>
        <v>16.521853398155329</v>
      </c>
      <c r="I31" s="85"/>
      <c r="J31" s="86">
        <f t="shared" ref="J31" si="69">IF(AND(I30&lt;0,J30&gt;0),"LP",IF(AND(I30&gt;0,J30&lt;0),"PL",IF(OR(I30&lt;0,J30&lt;0),"Loss",IF(ISERROR((+J30/I30-1)*100),"NA",(+J30/I30-1)*100))))</f>
        <v>24.150128765021385</v>
      </c>
      <c r="K31" s="86">
        <f t="shared" ref="K31" si="70">IF(AND(J30&lt;0,K30&gt;0),"LP",IF(AND(J30&gt;0,K30&lt;0),"PL",IF(OR(J30&lt;0,K30&lt;0),"Loss",IF(ISERROR((+K30/J30-1)*100),"NA",(+K30/J30-1)*100))))</f>
        <v>13.386329485217408</v>
      </c>
      <c r="L31" s="86">
        <f t="shared" ref="L31" si="71">IF(AND(K30&lt;0,L30&gt;0),"LP",IF(AND(K30&gt;0,L30&lt;0),"PL",IF(OR(K30&lt;0,L30&lt;0),"Loss",IF(ISERROR((+L30/K30-1)*100),"NA",(+L30/K30-1)*100))))</f>
        <v>6.1212548640338094</v>
      </c>
      <c r="M31" s="86">
        <f t="shared" ref="M31" si="72">IF(AND(L30&lt;0,M30&gt;0),"LP",IF(AND(L30&gt;0,M30&lt;0),"PL",IF(OR(L30&lt;0,M30&lt;0),"Loss",IF(ISERROR((+M30/L30-1)*100),"NA",(+M30/L30-1)*100))))</f>
        <v>7.6028981948454755</v>
      </c>
      <c r="N31" s="87">
        <f t="shared" ref="N31" si="73">IF(AND(M30&lt;0,N30&gt;0),"LP",IF(AND(M30&gt;0,N30&lt;0),"PL",IF(OR(M30&lt;0,N30&lt;0),"Loss",IF(ISERROR((+N30/M30-1)*100),"NA",(+N30/M30-1)*100))))</f>
        <v>14.181169980704178</v>
      </c>
      <c r="O31" s="85"/>
      <c r="P31" s="86">
        <f t="shared" ref="P31" si="74">IF(AND(O30&lt;0,P30&gt;0),"LP",IF(AND(O30&gt;0,P30&lt;0),"PL",IF(OR(O30&lt;0,P30&lt;0),"Loss",IF(ISERROR((+P30/O30-1)*100),"NA",(+P30/O30-1)*100))))</f>
        <v>15.960418961079714</v>
      </c>
      <c r="Q31" s="86">
        <f t="shared" ref="Q31" si="75">IF(AND(P30&lt;0,Q30&gt;0),"LP",IF(AND(P30&gt;0,Q30&lt;0),"PL",IF(OR(P30&lt;0,Q30&lt;0),"Loss",IF(ISERROR((+Q30/P30-1)*100),"NA",(+Q30/P30-1)*100))))</f>
        <v>20.081331789654921</v>
      </c>
      <c r="R31" s="86">
        <f t="shared" ref="R31" si="76">IF(AND(Q30&lt;0,R30&gt;0),"LP",IF(AND(Q30&gt;0,R30&lt;0),"PL",IF(OR(Q30&lt;0,R30&lt;0),"Loss",IF(ISERROR((+R30/Q30-1)*100),"NA",(+R30/Q30-1)*100))))</f>
        <v>10.274144479037982</v>
      </c>
      <c r="S31" s="86">
        <f t="shared" ref="S31" si="77">IF(AND(R30&lt;0,S30&gt;0),"LP",IF(AND(R30&gt;0,S30&lt;0),"PL",IF(OR(R30&lt;0,S30&lt;0),"Loss",IF(ISERROR((+S30/R30-1)*100),"NA",(+S30/R30-1)*100))))</f>
        <v>9.6695052335495024</v>
      </c>
      <c r="T31" s="87">
        <f t="shared" ref="T31" si="78">IF(AND(S30&lt;0,T30&gt;0),"LP",IF(AND(S30&gt;0,T30&lt;0),"PL",IF(OR(S30&lt;0,T30&lt;0),"Loss",IF(ISERROR((+T30/S30-1)*100),"NA",(+T30/S30-1)*100))))</f>
        <v>10.973438752997765</v>
      </c>
      <c r="U31" s="85"/>
      <c r="V31" s="86">
        <f t="shared" ref="V31" si="79">IF(AND(U30&lt;0,V30&gt;0),"LP",IF(AND(U30&gt;0,V30&lt;0),"PL",IF(OR(U30&lt;0,V30&lt;0),"Loss",IF(ISERROR((+V30/U30-1)*100),"NA",(+V30/U30-1)*100))))</f>
        <v>-6.3059904548448786</v>
      </c>
      <c r="W31" s="86">
        <f t="shared" ref="W31" si="80">IF(AND(V30&lt;0,W30&gt;0),"LP",IF(AND(V30&gt;0,W30&lt;0),"PL",IF(OR(V30&lt;0,W30&lt;0),"Loss",IF(ISERROR((+W30/V30-1)*100),"NA",(+W30/V30-1)*100))))</f>
        <v>8.5104746894794516</v>
      </c>
      <c r="X31" s="86">
        <f t="shared" ref="X31" si="81">IF(AND(W30&lt;0,X30&gt;0),"LP",IF(AND(W30&gt;0,X30&lt;0),"PL",IF(OR(W30&lt;0,X30&lt;0),"Loss",IF(ISERROR((+X30/W30-1)*100),"NA",(+X30/W30-1)*100))))</f>
        <v>10.662182772940664</v>
      </c>
      <c r="Y31" s="86">
        <f t="shared" ref="Y31" si="82">IF(AND(X30&lt;0,Y30&gt;0),"LP",IF(AND(X30&gt;0,Y30&lt;0),"PL",IF(OR(X30&lt;0,Y30&lt;0),"Loss",IF(ISERROR((+Y30/X30-1)*100),"NA",(+Y30/X30-1)*100))))</f>
        <v>13.555119965675466</v>
      </c>
      <c r="Z31" s="87">
        <f t="shared" ref="Z31" si="83">IF(AND(Y30&lt;0,Z30&gt;0),"LP",IF(AND(Y30&gt;0,Z30&lt;0),"PL",IF(OR(Y30&lt;0,Z30&lt;0),"Loss",IF(ISERROR((+Z30/Y30-1)*100),"NA",(+Z30/Y30-1)*100))))</f>
        <v>9.5564445071217197</v>
      </c>
      <c r="AA31" s="85"/>
      <c r="AB31" s="86">
        <f t="shared" ref="AB31" si="84">IF(AND(AA30&lt;0,AB30&gt;0),"LP",IF(AND(AA30&gt;0,AB30&lt;0),"PL",IF(OR(AA30&lt;0,AB30&lt;0),"Loss",IF(ISERROR((+AB30/AA30-1)*100),"NA",(+AB30/AA30-1)*100))))</f>
        <v>-5.1431911532255237</v>
      </c>
      <c r="AC31" s="86">
        <f t="shared" ref="AC31" si="85">IF(AND(AB30&lt;0,AC30&gt;0),"LP",IF(AND(AB30&gt;0,AC30&lt;0),"PL",IF(OR(AB30&lt;0,AC30&lt;0),"Loss",IF(ISERROR((+AC30/AB30-1)*100),"NA",(+AC30/AB30-1)*100))))</f>
        <v>23.335886088515203</v>
      </c>
      <c r="AD31" s="86">
        <f t="shared" ref="AD31" si="86">IF(AND(AC30&lt;0,AD30&gt;0),"LP",IF(AND(AC30&gt;0,AD30&lt;0),"PL",IF(OR(AC30&lt;0,AD30&lt;0),"Loss",IF(ISERROR((+AD30/AC30-1)*100),"NA",(+AD30/AC30-1)*100))))</f>
        <v>3.5647950593162614</v>
      </c>
      <c r="AE31" s="86">
        <f t="shared" ref="AE31" si="87">IF(AND(AD30&lt;0,AE30&gt;0),"LP",IF(AND(AD30&gt;0,AE30&lt;0),"PL",IF(OR(AD30&lt;0,AE30&lt;0),"Loss",IF(ISERROR((+AE30/AD30-1)*100),"NA",(+AE30/AD30-1)*100))))</f>
        <v>27.368442476852305</v>
      </c>
      <c r="AF31" s="87">
        <f t="shared" ref="AF31" si="88">IF(AND(AE30&lt;0,AF30&gt;0),"LP",IF(AND(AE30&gt;0,AF30&lt;0),"PL",IF(OR(AE30&lt;0,AF30&lt;0),"Loss",IF(ISERROR((+AF30/AE30-1)*100),"NA",(+AF30/AE30-1)*100))))</f>
        <v>15.741822772769897</v>
      </c>
      <c r="AG31" s="85"/>
      <c r="AH31" s="86">
        <f t="shared" ref="AH31" si="89">IF(AND(AG30&lt;0,AH30&gt;0),"LP",IF(AND(AG30&gt;0,AH30&lt;0),"PL",IF(OR(AG30&lt;0,AH30&lt;0),"Loss",IF(ISERROR((+AH30/AG30-1)*100),"NA",(+AH30/AG30-1)*100))))</f>
        <v>11.218198307142281</v>
      </c>
      <c r="AI31" s="86">
        <f t="shared" ref="AI31" si="90">IF(AND(AH30&lt;0,AI30&gt;0),"LP",IF(AND(AH30&gt;0,AI30&lt;0),"PL",IF(OR(AH30&lt;0,AI30&lt;0),"Loss",IF(ISERROR((+AI30/AH30-1)*100),"NA",(+AI30/AH30-1)*100))))</f>
        <v>16.430851311655537</v>
      </c>
      <c r="AJ31" s="86">
        <f t="shared" ref="AJ31" si="91">IF(AND(AI30&lt;0,AJ30&gt;0),"LP",IF(AND(AI30&gt;0,AJ30&lt;0),"PL",IF(OR(AI30&lt;0,AJ30&lt;0),"Loss",IF(ISERROR((+AJ30/AI30-1)*100),"NA",(+AJ30/AI30-1)*100))))</f>
        <v>10.772572369507483</v>
      </c>
      <c r="AK31" s="86">
        <f t="shared" ref="AK31" si="92">IF(AND(AJ30&lt;0,AK30&gt;0),"LP",IF(AND(AJ30&gt;0,AK30&lt;0),"PL",IF(OR(AJ30&lt;0,AK30&lt;0),"Loss",IF(ISERROR((+AK30/AJ30-1)*100),"NA",(+AK30/AJ30-1)*100))))</f>
        <v>7.6004622516414377</v>
      </c>
      <c r="AL31" s="87">
        <f t="shared" ref="AL31" si="93">IF(AND(AK30&lt;0,AL30&gt;0),"LP",IF(AND(AK30&gt;0,AL30&lt;0),"PL",IF(OR(AK30&lt;0,AL30&lt;0),"Loss",IF(ISERROR((+AL30/AK30-1)*100),"NA",(+AL30/AK30-1)*100))))</f>
        <v>11.554036389922606</v>
      </c>
      <c r="AM31" s="85"/>
      <c r="AN31" s="86">
        <f t="shared" ref="AN31" ca="1" si="94">IF(AND(AM30&lt;0,AN30&gt;0),"LP",IF(AND(AM30&gt;0,AN30&lt;0),"PL",IF(OR(AM30&lt;0,AN30&lt;0),"Loss",IF(ISERROR((+AN30/AM30-1)*100),"NA",(+AN30/AM30-1)*100))))</f>
        <v>2.9191697889739965</v>
      </c>
      <c r="AO31" s="86">
        <f t="shared" ref="AO31" ca="1" si="95">IF(AND(AN30&lt;0,AO30&gt;0),"LP",IF(AND(AN30&gt;0,AO30&lt;0),"PL",IF(OR(AN30&lt;0,AO30&lt;0),"Loss",IF(ISERROR((+AO30/AN30-1)*100),"NA",(+AO30/AN30-1)*100))))</f>
        <v>18.523267867052674</v>
      </c>
      <c r="AP31" s="86">
        <f t="shared" ref="AP31" ca="1" si="96">IF(AND(AO30&lt;0,AP30&gt;0),"LP",IF(AND(AO30&gt;0,AP30&lt;0),"PL",IF(OR(AO30&lt;0,AP30&lt;0),"Loss",IF(ISERROR((+AP30/AO30-1)*100),"NA",(+AP30/AO30-1)*100))))</f>
        <v>7.6885149273492992</v>
      </c>
      <c r="AQ31" s="86">
        <f t="shared" ref="AQ31" ca="1" si="97">IF(AND(AP30&lt;0,AQ30&gt;0),"LP",IF(AND(AP30&gt;0,AQ30&lt;0),"PL",IF(OR(AP30&lt;0,AQ30&lt;0),"Loss",IF(ISERROR((+AQ30/AP30-1)*100),"NA",(+AQ30/AP30-1)*100))))</f>
        <v>15.764619335393437</v>
      </c>
      <c r="AR31" s="87">
        <f t="shared" ref="AR31" ca="1" si="98">IF(AND(AQ30&lt;0,AR30&gt;0),"LP",IF(AND(AQ30&gt;0,AR30&lt;0),"PL",IF(OR(AQ30&lt;0,AR30&lt;0),"Loss",IF(ISERROR((+AR30/AQ30-1)*100),"NA",(+AR30/AQ30-1)*100))))</f>
        <v>14.091554468262736</v>
      </c>
    </row>
    <row r="32" spans="1:44">
      <c r="A32" s="15"/>
      <c r="B32" s="24" t="s">
        <v>50</v>
      </c>
      <c r="C32" s="29">
        <v>211993.38299999991</v>
      </c>
      <c r="D32" s="25">
        <v>223888.56700000007</v>
      </c>
      <c r="E32" s="25">
        <v>268635.35299999983</v>
      </c>
      <c r="F32" s="25">
        <v>309652.1920000001</v>
      </c>
      <c r="G32" s="25">
        <v>320675.49668289826</v>
      </c>
      <c r="H32" s="26">
        <v>373657.03212865314</v>
      </c>
      <c r="I32" s="29">
        <v>196889.65000000008</v>
      </c>
      <c r="J32" s="25">
        <v>244438.75400000002</v>
      </c>
      <c r="K32" s="25">
        <v>277160.13100000005</v>
      </c>
      <c r="L32" s="25">
        <v>294125.80900000001</v>
      </c>
      <c r="M32" s="25">
        <v>316487.89482303569</v>
      </c>
      <c r="N32" s="26">
        <v>361369.58115624264</v>
      </c>
      <c r="O32" s="29">
        <v>109665.84300000007</v>
      </c>
      <c r="P32" s="25">
        <v>127168.97099999998</v>
      </c>
      <c r="Q32" s="25">
        <v>152706.19400000002</v>
      </c>
      <c r="R32" s="25">
        <v>168395.44900000005</v>
      </c>
      <c r="S32" s="25">
        <v>184678.45575411426</v>
      </c>
      <c r="T32" s="26">
        <v>204944.03298627408</v>
      </c>
      <c r="U32" s="29">
        <v>221591.78800000015</v>
      </c>
      <c r="V32" s="25">
        <v>207618.23100000003</v>
      </c>
      <c r="W32" s="25">
        <v>225287.52800000002</v>
      </c>
      <c r="X32" s="25">
        <v>249308.0959999999</v>
      </c>
      <c r="Y32" s="25">
        <v>283102.10749694123</v>
      </c>
      <c r="Z32" s="26">
        <v>310156.60329837853</v>
      </c>
      <c r="AA32" s="29">
        <v>715541.51699999988</v>
      </c>
      <c r="AB32" s="25">
        <v>678739.84900000016</v>
      </c>
      <c r="AC32" s="25">
        <v>837129.80700000026</v>
      </c>
      <c r="AD32" s="25">
        <v>866971.76900000009</v>
      </c>
      <c r="AE32" s="25">
        <v>1104248.438889314</v>
      </c>
      <c r="AF32" s="26">
        <v>1278077.2711103482</v>
      </c>
      <c r="AG32" s="29">
        <v>196669.32599999994</v>
      </c>
      <c r="AH32" s="25">
        <v>218732.08100000006</v>
      </c>
      <c r="AI32" s="25">
        <v>254671.62400000004</v>
      </c>
      <c r="AJ32" s="25">
        <v>282106.30900000001</v>
      </c>
      <c r="AK32" s="25">
        <v>303547.69252504397</v>
      </c>
      <c r="AL32" s="26">
        <v>338619.70338015794</v>
      </c>
      <c r="AM32" s="29">
        <f t="shared" ref="AM32:AR32" ca="1" si="99">SUMIF($B$8:$AL$62,AM$8,$B32:$AL32)</f>
        <v>1652351.507</v>
      </c>
      <c r="AN32" s="25">
        <f t="shared" ca="1" si="99"/>
        <v>1700586.4530000004</v>
      </c>
      <c r="AO32" s="25">
        <f t="shared" ca="1" si="99"/>
        <v>2015590.6370000003</v>
      </c>
      <c r="AP32" s="25">
        <f t="shared" ca="1" si="99"/>
        <v>2170559.6240000003</v>
      </c>
      <c r="AQ32" s="25">
        <f t="shared" ca="1" si="99"/>
        <v>2512740.0861713476</v>
      </c>
      <c r="AR32" s="26">
        <f t="shared" ca="1" si="99"/>
        <v>2866824.2240600549</v>
      </c>
    </row>
    <row r="33" spans="1:44">
      <c r="A33" s="17"/>
      <c r="B33" s="42" t="s">
        <v>35</v>
      </c>
      <c r="C33" s="85"/>
      <c r="D33" s="86">
        <f t="shared" ref="D33" si="100">IF(AND(C32&lt;0,D32&gt;0),"LP",IF(AND(C32&gt;0,D32&lt;0),"PL",IF(OR(C32&lt;0,D32&lt;0),"Loss",IF(ISERROR((+D32/C32-1)*100),"NA",(+D32/C32-1)*100))))</f>
        <v>5.6111109845349061</v>
      </c>
      <c r="E33" s="86">
        <f t="shared" ref="E33" si="101">IF(AND(D32&lt;0,E32&gt;0),"LP",IF(AND(D32&gt;0,E32&lt;0),"PL",IF(OR(D32&lt;0,E32&lt;0),"Loss",IF(ISERROR((+E32/D32-1)*100),"NA",(+E32/D32-1)*100))))</f>
        <v>19.986186253092477</v>
      </c>
      <c r="F33" s="86">
        <f t="shared" ref="F33" si="102">IF(AND(E32&lt;0,F32&gt;0),"LP",IF(AND(E32&gt;0,F32&lt;0),"PL",IF(OR(E32&lt;0,F32&lt;0),"Loss",IF(ISERROR((+F32/E32-1)*100),"NA",(+F32/E32-1)*100))))</f>
        <v>15.26859311030455</v>
      </c>
      <c r="G33" s="86">
        <f t="shared" ref="G33" si="103">IF(AND(F32&lt;0,G32&gt;0),"LP",IF(AND(F32&gt;0,G32&lt;0),"PL",IF(OR(F32&lt;0,G32&lt;0),"Loss",IF(ISERROR((+G32/F32-1)*100),"NA",(+G32/F32-1)*100))))</f>
        <v>3.5598988050755231</v>
      </c>
      <c r="H33" s="87">
        <f t="shared" ref="H33" si="104">IF(AND(G32&lt;0,H32&gt;0),"LP",IF(AND(G32&gt;0,H32&lt;0),"PL",IF(OR(G32&lt;0,H32&lt;0),"Loss",IF(ISERROR((+H32/G32-1)*100),"NA",(+H32/G32-1)*100))))</f>
        <v>16.521853398155329</v>
      </c>
      <c r="I33" s="85"/>
      <c r="J33" s="86">
        <f t="shared" ref="J33" si="105">IF(AND(I32&lt;0,J32&gt;0),"LP",IF(AND(I32&gt;0,J32&lt;0),"PL",IF(OR(I32&lt;0,J32&lt;0),"Loss",IF(ISERROR((+J32/I32-1)*100),"NA",(+J32/I32-1)*100))))</f>
        <v>24.150128765021385</v>
      </c>
      <c r="K33" s="86">
        <f t="shared" ref="K33" si="106">IF(AND(J32&lt;0,K32&gt;0),"LP",IF(AND(J32&gt;0,K32&lt;0),"PL",IF(OR(J32&lt;0,K32&lt;0),"Loss",IF(ISERROR((+K32/J32-1)*100),"NA",(+K32/J32-1)*100))))</f>
        <v>13.386329485217408</v>
      </c>
      <c r="L33" s="86">
        <f t="shared" ref="L33" si="107">IF(AND(K32&lt;0,L32&gt;0),"LP",IF(AND(K32&gt;0,L32&lt;0),"PL",IF(OR(K32&lt;0,L32&lt;0),"Loss",IF(ISERROR((+L32/K32-1)*100),"NA",(+L32/K32-1)*100))))</f>
        <v>6.1212548640338094</v>
      </c>
      <c r="M33" s="86">
        <f t="shared" ref="M33" si="108">IF(AND(L32&lt;0,M32&gt;0),"LP",IF(AND(L32&gt;0,M32&lt;0),"PL",IF(OR(L32&lt;0,M32&lt;0),"Loss",IF(ISERROR((+M32/L32-1)*100),"NA",(+M32/L32-1)*100))))</f>
        <v>7.6028981948454755</v>
      </c>
      <c r="N33" s="87">
        <f t="shared" ref="N33" si="109">IF(AND(M32&lt;0,N32&gt;0),"LP",IF(AND(M32&gt;0,N32&lt;0),"PL",IF(OR(M32&lt;0,N32&lt;0),"Loss",IF(ISERROR((+N32/M32-1)*100),"NA",(+N32/M32-1)*100))))</f>
        <v>14.181169980704178</v>
      </c>
      <c r="O33" s="85"/>
      <c r="P33" s="86">
        <f t="shared" ref="P33" si="110">IF(AND(O32&lt;0,P32&gt;0),"LP",IF(AND(O32&gt;0,P32&lt;0),"PL",IF(OR(O32&lt;0,P32&lt;0),"Loss",IF(ISERROR((+P32/O32-1)*100),"NA",(+P32/O32-1)*100))))</f>
        <v>15.960418961079714</v>
      </c>
      <c r="Q33" s="86">
        <f t="shared" ref="Q33" si="111">IF(AND(P32&lt;0,Q32&gt;0),"LP",IF(AND(P32&gt;0,Q32&lt;0),"PL",IF(OR(P32&lt;0,Q32&lt;0),"Loss",IF(ISERROR((+Q32/P32-1)*100),"NA",(+Q32/P32-1)*100))))</f>
        <v>20.081331789654921</v>
      </c>
      <c r="R33" s="86">
        <f t="shared" ref="R33" si="112">IF(AND(Q32&lt;0,R32&gt;0),"LP",IF(AND(Q32&gt;0,R32&lt;0),"PL",IF(OR(Q32&lt;0,R32&lt;0),"Loss",IF(ISERROR((+R32/Q32-1)*100),"NA",(+R32/Q32-1)*100))))</f>
        <v>10.274144479037982</v>
      </c>
      <c r="S33" s="86">
        <f t="shared" ref="S33" si="113">IF(AND(R32&lt;0,S32&gt;0),"LP",IF(AND(R32&gt;0,S32&lt;0),"PL",IF(OR(R32&lt;0,S32&lt;0),"Loss",IF(ISERROR((+S32/R32-1)*100),"NA",(+S32/R32-1)*100))))</f>
        <v>9.6695052335495024</v>
      </c>
      <c r="T33" s="87">
        <f t="shared" ref="T33" si="114">IF(AND(S32&lt;0,T32&gt;0),"LP",IF(AND(S32&gt;0,T32&lt;0),"PL",IF(OR(S32&lt;0,T32&lt;0),"Loss",IF(ISERROR((+T32/S32-1)*100),"NA",(+T32/S32-1)*100))))</f>
        <v>10.973438752997765</v>
      </c>
      <c r="U33" s="85"/>
      <c r="V33" s="86">
        <f t="shared" ref="V33" si="115">IF(AND(U32&lt;0,V32&gt;0),"LP",IF(AND(U32&gt;0,V32&lt;0),"PL",IF(OR(U32&lt;0,V32&lt;0),"Loss",IF(ISERROR((+V32/U32-1)*100),"NA",(+V32/U32-1)*100))))</f>
        <v>-6.3059904548448786</v>
      </c>
      <c r="W33" s="86">
        <f t="shared" ref="W33" si="116">IF(AND(V32&lt;0,W32&gt;0),"LP",IF(AND(V32&gt;0,W32&lt;0),"PL",IF(OR(V32&lt;0,W32&lt;0),"Loss",IF(ISERROR((+W32/V32-1)*100),"NA",(+W32/V32-1)*100))))</f>
        <v>8.5104746894794516</v>
      </c>
      <c r="X33" s="86">
        <f t="shared" ref="X33" si="117">IF(AND(W32&lt;0,X32&gt;0),"LP",IF(AND(W32&gt;0,X32&lt;0),"PL",IF(OR(W32&lt;0,X32&lt;0),"Loss",IF(ISERROR((+X32/W32-1)*100),"NA",(+X32/W32-1)*100))))</f>
        <v>10.662182772940664</v>
      </c>
      <c r="Y33" s="86">
        <f t="shared" ref="Y33" si="118">IF(AND(X32&lt;0,Y32&gt;0),"LP",IF(AND(X32&gt;0,Y32&lt;0),"PL",IF(OR(X32&lt;0,Y32&lt;0),"Loss",IF(ISERROR((+Y32/X32-1)*100),"NA",(+Y32/X32-1)*100))))</f>
        <v>13.555119965675466</v>
      </c>
      <c r="Z33" s="87">
        <f t="shared" ref="Z33" si="119">IF(AND(Y32&lt;0,Z32&gt;0),"LP",IF(AND(Y32&gt;0,Z32&lt;0),"PL",IF(OR(Y32&lt;0,Z32&lt;0),"Loss",IF(ISERROR((+Z32/Y32-1)*100),"NA",(+Z32/Y32-1)*100))))</f>
        <v>9.5564445071217197</v>
      </c>
      <c r="AA33" s="85"/>
      <c r="AB33" s="86">
        <f t="shared" ref="AB33" si="120">IF(AND(AA32&lt;0,AB32&gt;0),"LP",IF(AND(AA32&gt;0,AB32&lt;0),"PL",IF(OR(AA32&lt;0,AB32&lt;0),"Loss",IF(ISERROR((+AB32/AA32-1)*100),"NA",(+AB32/AA32-1)*100))))</f>
        <v>-5.1431911532255237</v>
      </c>
      <c r="AC33" s="86">
        <f t="shared" ref="AC33" si="121">IF(AND(AB32&lt;0,AC32&gt;0),"LP",IF(AND(AB32&gt;0,AC32&lt;0),"PL",IF(OR(AB32&lt;0,AC32&lt;0),"Loss",IF(ISERROR((+AC32/AB32-1)*100),"NA",(+AC32/AB32-1)*100))))</f>
        <v>23.335886088515203</v>
      </c>
      <c r="AD33" s="86">
        <f t="shared" ref="AD33" si="122">IF(AND(AC32&lt;0,AD32&gt;0),"LP",IF(AND(AC32&gt;0,AD32&lt;0),"PL",IF(OR(AC32&lt;0,AD32&lt;0),"Loss",IF(ISERROR((+AD32/AC32-1)*100),"NA",(+AD32/AC32-1)*100))))</f>
        <v>3.5647950593162614</v>
      </c>
      <c r="AE33" s="86">
        <f t="shared" ref="AE33" si="123">IF(AND(AD32&lt;0,AE32&gt;0),"LP",IF(AND(AD32&gt;0,AE32&lt;0),"PL",IF(OR(AD32&lt;0,AE32&lt;0),"Loss",IF(ISERROR((+AE32/AD32-1)*100),"NA",(+AE32/AD32-1)*100))))</f>
        <v>27.368442476852305</v>
      </c>
      <c r="AF33" s="87">
        <f t="shared" ref="AF33" si="124">IF(AND(AE32&lt;0,AF32&gt;0),"LP",IF(AND(AE32&gt;0,AF32&lt;0),"PL",IF(OR(AE32&lt;0,AF32&lt;0),"Loss",IF(ISERROR((+AF32/AE32-1)*100),"NA",(+AF32/AE32-1)*100))))</f>
        <v>15.741822772769897</v>
      </c>
      <c r="AG33" s="85"/>
      <c r="AH33" s="86">
        <f t="shared" ref="AH33" si="125">IF(AND(AG32&lt;0,AH32&gt;0),"LP",IF(AND(AG32&gt;0,AH32&lt;0),"PL",IF(OR(AG32&lt;0,AH32&lt;0),"Loss",IF(ISERROR((+AH32/AG32-1)*100),"NA",(+AH32/AG32-1)*100))))</f>
        <v>11.218198307142281</v>
      </c>
      <c r="AI33" s="86">
        <f t="shared" ref="AI33" si="126">IF(AND(AH32&lt;0,AI32&gt;0),"LP",IF(AND(AH32&gt;0,AI32&lt;0),"PL",IF(OR(AH32&lt;0,AI32&lt;0),"Loss",IF(ISERROR((+AI32/AH32-1)*100),"NA",(+AI32/AH32-1)*100))))</f>
        <v>16.430851311655537</v>
      </c>
      <c r="AJ33" s="86">
        <f t="shared" ref="AJ33" si="127">IF(AND(AI32&lt;0,AJ32&gt;0),"LP",IF(AND(AI32&gt;0,AJ32&lt;0),"PL",IF(OR(AI32&lt;0,AJ32&lt;0),"Loss",IF(ISERROR((+AJ32/AI32-1)*100),"NA",(+AJ32/AI32-1)*100))))</f>
        <v>10.772572369507483</v>
      </c>
      <c r="AK33" s="86">
        <f t="shared" ref="AK33" si="128">IF(AND(AJ32&lt;0,AK32&gt;0),"LP",IF(AND(AJ32&gt;0,AK32&lt;0),"PL",IF(OR(AJ32&lt;0,AK32&lt;0),"Loss",IF(ISERROR((+AK32/AJ32-1)*100),"NA",(+AK32/AJ32-1)*100))))</f>
        <v>7.6004622516414377</v>
      </c>
      <c r="AL33" s="87">
        <f t="shared" ref="AL33" si="129">IF(AND(AK32&lt;0,AL32&gt;0),"LP",IF(AND(AK32&gt;0,AL32&lt;0),"PL",IF(OR(AK32&lt;0,AL32&lt;0),"Loss",IF(ISERROR((+AL32/AK32-1)*100),"NA",(+AL32/AK32-1)*100))))</f>
        <v>11.554036389922606</v>
      </c>
      <c r="AM33" s="85"/>
      <c r="AN33" s="86">
        <f t="shared" ref="AN33" ca="1" si="130">IF(AND(AM32&lt;0,AN32&gt;0),"LP",IF(AND(AM32&gt;0,AN32&lt;0),"PL",IF(OR(AM32&lt;0,AN32&lt;0),"Loss",IF(ISERROR((+AN32/AM32-1)*100),"NA",(+AN32/AM32-1)*100))))</f>
        <v>2.9191697889739965</v>
      </c>
      <c r="AO33" s="86">
        <f t="shared" ref="AO33" ca="1" si="131">IF(AND(AN32&lt;0,AO32&gt;0),"LP",IF(AND(AN32&gt;0,AO32&lt;0),"PL",IF(OR(AN32&lt;0,AO32&lt;0),"Loss",IF(ISERROR((+AO32/AN32-1)*100),"NA",(+AO32/AN32-1)*100))))</f>
        <v>18.523267867052674</v>
      </c>
      <c r="AP33" s="86">
        <f t="shared" ref="AP33" ca="1" si="132">IF(AND(AO32&lt;0,AP32&gt;0),"LP",IF(AND(AO32&gt;0,AP32&lt;0),"PL",IF(OR(AO32&lt;0,AP32&lt;0),"Loss",IF(ISERROR((+AP32/AO32-1)*100),"NA",(+AP32/AO32-1)*100))))</f>
        <v>7.6885149273492992</v>
      </c>
      <c r="AQ33" s="86">
        <f t="shared" ref="AQ33" ca="1" si="133">IF(AND(AP32&lt;0,AQ32&gt;0),"LP",IF(AND(AP32&gt;0,AQ32&lt;0),"PL",IF(OR(AP32&lt;0,AQ32&lt;0),"Loss",IF(ISERROR((+AQ32/AP32-1)*100),"NA",(+AQ32/AP32-1)*100))))</f>
        <v>15.764619335393437</v>
      </c>
      <c r="AR33" s="87">
        <f t="shared" ref="AR33" ca="1" si="134">IF(AND(AQ32&lt;0,AR32&gt;0),"LP",IF(AND(AQ32&gt;0,AR32&lt;0),"PL",IF(OR(AQ32&lt;0,AR32&lt;0),"Loss",IF(ISERROR((+AR32/AQ32-1)*100),"NA",(+AR32/AQ32-1)*100))))</f>
        <v>14.091554468262736</v>
      </c>
    </row>
    <row r="34" spans="1:44">
      <c r="A34" s="15"/>
      <c r="B34" s="24" t="s">
        <v>4</v>
      </c>
      <c r="C34" s="29">
        <v>55560.081999999908</v>
      </c>
      <c r="D34" s="25">
        <v>93864.486000000063</v>
      </c>
      <c r="E34" s="25">
        <v>197266.35299999983</v>
      </c>
      <c r="F34" s="25">
        <v>248896.08400000009</v>
      </c>
      <c r="G34" s="25">
        <v>260498.2108684805</v>
      </c>
      <c r="H34" s="26">
        <v>295813.09996665083</v>
      </c>
      <c r="I34" s="29">
        <v>37072.168000000063</v>
      </c>
      <c r="J34" s="25">
        <v>89615.809000000037</v>
      </c>
      <c r="K34" s="25">
        <v>141730.00100000005</v>
      </c>
      <c r="L34" s="25">
        <v>197049.709</v>
      </c>
      <c r="M34" s="25">
        <v>221150.09582727059</v>
      </c>
      <c r="N34" s="26">
        <v>253342.06030735251</v>
      </c>
      <c r="O34" s="29">
        <v>29055.77700000006</v>
      </c>
      <c r="P34" s="25">
        <v>32042.305999999982</v>
      </c>
      <c r="Q34" s="25">
        <v>59144.094000000012</v>
      </c>
      <c r="R34" s="25">
        <v>109511.34900000005</v>
      </c>
      <c r="S34" s="25">
        <v>136082.32444152891</v>
      </c>
      <c r="T34" s="26">
        <v>153963.83656565566</v>
      </c>
      <c r="U34" s="29">
        <v>34793.987000000139</v>
      </c>
      <c r="V34" s="25">
        <v>43163.936000000016</v>
      </c>
      <c r="W34" s="25">
        <v>42882.583000000013</v>
      </c>
      <c r="X34" s="25">
        <v>131942.0959999999</v>
      </c>
      <c r="Y34" s="25">
        <v>223723.37409351763</v>
      </c>
      <c r="Z34" s="26">
        <v>234913.55703206218</v>
      </c>
      <c r="AA34" s="29">
        <v>275411.1939999999</v>
      </c>
      <c r="AB34" s="25">
        <v>434218.50500000018</v>
      </c>
      <c r="AC34" s="25">
        <v>672056.58200000029</v>
      </c>
      <c r="AD34" s="25">
        <v>817829.56900000013</v>
      </c>
      <c r="AE34" s="25">
        <v>954756.44771531399</v>
      </c>
      <c r="AF34" s="26">
        <v>1074485.9489929865</v>
      </c>
      <c r="AG34" s="29">
        <v>23994.20399999994</v>
      </c>
      <c r="AH34" s="25">
        <v>85794.058000000077</v>
      </c>
      <c r="AI34" s="25">
        <v>121377.26100000003</v>
      </c>
      <c r="AJ34" s="25">
        <v>214303.90899999999</v>
      </c>
      <c r="AK34" s="25">
        <v>216808.73467444396</v>
      </c>
      <c r="AL34" s="26">
        <v>241828.59433748591</v>
      </c>
      <c r="AM34" s="29">
        <f t="shared" ref="AM34:AR35" ca="1" si="135">SUMIF($B$8:$AL$62,AM$8,$B34:$AL34)</f>
        <v>455887.41200000001</v>
      </c>
      <c r="AN34" s="25">
        <f t="shared" ca="1" si="135"/>
        <v>778699.10000000033</v>
      </c>
      <c r="AO34" s="25">
        <f t="shared" ca="1" si="135"/>
        <v>1234456.8740000001</v>
      </c>
      <c r="AP34" s="25">
        <f t="shared" ca="1" si="135"/>
        <v>1719532.716</v>
      </c>
      <c r="AQ34" s="25">
        <f t="shared" ca="1" si="135"/>
        <v>2013019.1876205555</v>
      </c>
      <c r="AR34" s="26">
        <f t="shared" ca="1" si="135"/>
        <v>2254347.0972021935</v>
      </c>
    </row>
    <row r="35" spans="1:44">
      <c r="A35" s="15"/>
      <c r="B35" s="24" t="s">
        <v>16</v>
      </c>
      <c r="C35" s="29">
        <v>8289.5819999999076</v>
      </c>
      <c r="D35" s="25">
        <v>72722.886000000057</v>
      </c>
      <c r="E35" s="25">
        <v>141096.15299999982</v>
      </c>
      <c r="F35" s="25">
        <v>177887.7840000001</v>
      </c>
      <c r="G35" s="25">
        <v>194331.66530788643</v>
      </c>
      <c r="H35" s="26">
        <v>220676.57257512154</v>
      </c>
      <c r="I35" s="29">
        <v>25575.768000000062</v>
      </c>
      <c r="J35" s="25">
        <v>56784.109000000033</v>
      </c>
      <c r="K35" s="25">
        <v>106037.60100000005</v>
      </c>
      <c r="L35" s="25">
        <v>145543.209</v>
      </c>
      <c r="M35" s="25">
        <v>164977.97148714386</v>
      </c>
      <c r="N35" s="26">
        <v>188993.17698928498</v>
      </c>
      <c r="O35" s="29">
        <v>30046.77700000006</v>
      </c>
      <c r="P35" s="25">
        <v>39448.205999999984</v>
      </c>
      <c r="Q35" s="25">
        <v>52816.994000000013</v>
      </c>
      <c r="R35" s="25">
        <v>80629.349000000046</v>
      </c>
      <c r="S35" s="25">
        <v>101789.57868226361</v>
      </c>
      <c r="T35" s="26">
        <v>115164.94975111043</v>
      </c>
      <c r="U35" s="29">
        <v>20216.187000000136</v>
      </c>
      <c r="V35" s="25">
        <v>34569.636000000013</v>
      </c>
      <c r="W35" s="25">
        <v>25071.983000000015</v>
      </c>
      <c r="X35" s="25">
        <v>82446.195999999909</v>
      </c>
      <c r="Y35" s="25">
        <v>140945.72567891609</v>
      </c>
      <c r="Z35" s="26">
        <v>169137.76106308476</v>
      </c>
      <c r="AA35" s="29">
        <v>224054.57600000012</v>
      </c>
      <c r="AB35" s="25">
        <v>353738.79800000036</v>
      </c>
      <c r="AC35" s="25">
        <v>556481.73300000036</v>
      </c>
      <c r="AD35" s="25">
        <v>670944.87599999958</v>
      </c>
      <c r="AE35" s="25">
        <v>797453.25624333881</v>
      </c>
      <c r="AF35" s="26">
        <v>920591.26961775986</v>
      </c>
      <c r="AG35" s="29">
        <v>29059.70399999994</v>
      </c>
      <c r="AH35" s="25">
        <v>52320.958000000079</v>
      </c>
      <c r="AI35" s="25">
        <v>84332.761000000028</v>
      </c>
      <c r="AJ35" s="25">
        <v>136483.109</v>
      </c>
      <c r="AK35" s="25">
        <v>158270.3763123441</v>
      </c>
      <c r="AL35" s="26">
        <v>178953.15980973956</v>
      </c>
      <c r="AM35" s="29">
        <f t="shared" ca="1" si="135"/>
        <v>337242.59400000016</v>
      </c>
      <c r="AN35" s="25">
        <f t="shared" ca="1" si="135"/>
        <v>609584.59300000058</v>
      </c>
      <c r="AO35" s="25">
        <f t="shared" ca="1" si="135"/>
        <v>965837.22500000033</v>
      </c>
      <c r="AP35" s="25">
        <f t="shared" ca="1" si="135"/>
        <v>1293934.5229999996</v>
      </c>
      <c r="AQ35" s="25">
        <f t="shared" ca="1" si="135"/>
        <v>1557768.5737118928</v>
      </c>
      <c r="AR35" s="26">
        <f t="shared" ca="1" si="135"/>
        <v>1793516.8898061011</v>
      </c>
    </row>
    <row r="36" spans="1:44">
      <c r="A36" s="15"/>
      <c r="B36" s="42" t="s">
        <v>35</v>
      </c>
      <c r="C36" s="85"/>
      <c r="D36" s="86">
        <f t="shared" ref="D36" si="136">IF(AND(C35&lt;0,D35&gt;0),"LP",IF(AND(C35&gt;0,D35&lt;0),"PL",IF(OR(C35&lt;0,D35&lt;0),"Loss",IF(ISERROR((+D35/C35-1)*100),"NA",(+D35/C35-1)*100))))</f>
        <v>777.28049496344761</v>
      </c>
      <c r="E36" s="86">
        <f t="shared" ref="E36" si="137">IF(AND(D35&lt;0,E35&gt;0),"LP",IF(AND(D35&gt;0,E35&lt;0),"PL",IF(OR(D35&lt;0,E35&lt;0),"Loss",IF(ISERROR((+E35/D35-1)*100),"NA",(+E35/D35-1)*100))))</f>
        <v>94.018913110791161</v>
      </c>
      <c r="F36" s="86">
        <f t="shared" ref="F36" si="138">IF(AND(E35&lt;0,F35&gt;0),"LP",IF(AND(E35&gt;0,F35&lt;0),"PL",IF(OR(E35&lt;0,F35&lt;0),"Loss",IF(ISERROR((+F35/E35-1)*100),"NA",(+F35/E35-1)*100))))</f>
        <v>26.075573442459721</v>
      </c>
      <c r="G36" s="86">
        <f t="shared" ref="G36" si="139">IF(AND(F35&lt;0,G35&gt;0),"LP",IF(AND(F35&gt;0,G35&lt;0),"PL",IF(OR(F35&lt;0,G35&lt;0),"Loss",IF(ISERROR((+G35/F35-1)*100),"NA",(+G35/F35-1)*100))))</f>
        <v>9.243963209911211</v>
      </c>
      <c r="H36" s="87">
        <f t="shared" ref="H36" si="140">IF(AND(G35&lt;0,H35&gt;0),"LP",IF(AND(G35&gt;0,H35&lt;0),"PL",IF(OR(G35&lt;0,H35&lt;0),"Loss",IF(ISERROR((+H35/G35-1)*100),"NA",(+H35/G35-1)*100))))</f>
        <v>13.55667241645666</v>
      </c>
      <c r="I36" s="85"/>
      <c r="J36" s="86">
        <f t="shared" ref="J36" si="141">IF(AND(I35&lt;0,J35&gt;0),"LP",IF(AND(I35&gt;0,J35&lt;0),"PL",IF(OR(I35&lt;0,J35&lt;0),"Loss",IF(ISERROR((+J35/I35-1)*100),"NA",(+J35/I35-1)*100))))</f>
        <v>122.0230845071784</v>
      </c>
      <c r="K36" s="86">
        <f t="shared" ref="K36" si="142">IF(AND(J35&lt;0,K35&gt;0),"LP",IF(AND(J35&gt;0,K35&lt;0),"PL",IF(OR(J35&lt;0,K35&lt;0),"Loss",IF(ISERROR((+K35/J35-1)*100),"NA",(+K35/J35-1)*100))))</f>
        <v>86.738161199289038</v>
      </c>
      <c r="L36" s="86">
        <f t="shared" ref="L36" si="143">IF(AND(K35&lt;0,L35&gt;0),"LP",IF(AND(K35&gt;0,L35&lt;0),"PL",IF(OR(K35&lt;0,L35&lt;0),"Loss",IF(ISERROR((+L35/K35-1)*100),"NA",(+L35/K35-1)*100))))</f>
        <v>37.256225742036484</v>
      </c>
      <c r="M36" s="86">
        <f t="shared" ref="M36" si="144">IF(AND(L35&lt;0,M35&gt;0),"LP",IF(AND(L35&gt;0,M35&lt;0),"PL",IF(OR(L35&lt;0,M35&lt;0),"Loss",IF(ISERROR((+M35/L35-1)*100),"NA",(+M35/L35-1)*100))))</f>
        <v>13.353259571969357</v>
      </c>
      <c r="N36" s="87">
        <f t="shared" ref="N36" si="145">IF(AND(M35&lt;0,N35&gt;0),"LP",IF(AND(M35&gt;0,N35&lt;0),"PL",IF(OR(M35&lt;0,N35&lt;0),"Loss",IF(ISERROR((+N35/M35-1)*100),"NA",(+N35/M35-1)*100))))</f>
        <v>14.556613398542439</v>
      </c>
      <c r="O36" s="85"/>
      <c r="P36" s="86">
        <f t="shared" ref="P36" si="146">IF(AND(O35&lt;0,P35&gt;0),"LP",IF(AND(O35&gt;0,P35&lt;0),"PL",IF(OR(O35&lt;0,P35&lt;0),"Loss",IF(ISERROR((+P35/O35-1)*100),"NA",(+P35/O35-1)*100))))</f>
        <v>31.289309332578007</v>
      </c>
      <c r="Q36" s="86">
        <f t="shared" ref="Q36" si="147">IF(AND(P35&lt;0,Q35&gt;0),"LP",IF(AND(P35&gt;0,Q35&lt;0),"PL",IF(OR(P35&lt;0,Q35&lt;0),"Loss",IF(ISERROR((+Q35/P35-1)*100),"NA",(+Q35/P35-1)*100))))</f>
        <v>33.889470157400915</v>
      </c>
      <c r="R36" s="86">
        <f t="shared" ref="R36" si="148">IF(AND(Q35&lt;0,R35&gt;0),"LP",IF(AND(Q35&gt;0,R35&lt;0),"PL",IF(OR(Q35&lt;0,R35&lt;0),"Loss",IF(ISERROR((+R35/Q35-1)*100),"NA",(+R35/Q35-1)*100))))</f>
        <v>52.657966487074262</v>
      </c>
      <c r="S36" s="86">
        <f t="shared" ref="S36" si="149">IF(AND(R35&lt;0,S35&gt;0),"LP",IF(AND(R35&gt;0,S35&lt;0),"PL",IF(OR(R35&lt;0,S35&lt;0),"Loss",IF(ISERROR((+S35/R35-1)*100),"NA",(+S35/R35-1)*100))))</f>
        <v>26.243830496837518</v>
      </c>
      <c r="T36" s="87">
        <f t="shared" ref="T36" si="150">IF(AND(S35&lt;0,T35&gt;0),"LP",IF(AND(S35&gt;0,T35&lt;0),"PL",IF(OR(S35&lt;0,T35&lt;0),"Loss",IF(ISERROR((+T35/S35-1)*100),"NA",(+T35/S35-1)*100))))</f>
        <v>13.140216554582729</v>
      </c>
      <c r="U36" s="85"/>
      <c r="V36" s="86">
        <f t="shared" ref="V36" si="151">IF(AND(U35&lt;0,V35&gt;0),"LP",IF(AND(U35&gt;0,V35&lt;0),"PL",IF(OR(U35&lt;0,V35&lt;0),"Loss",IF(ISERROR((+V35/U35-1)*100),"NA",(+V35/U35-1)*100))))</f>
        <v>70.999783490327715</v>
      </c>
      <c r="W36" s="86">
        <f t="shared" ref="W36" si="152">IF(AND(V35&lt;0,W35&gt;0),"LP",IF(AND(V35&gt;0,W35&lt;0),"PL",IF(OR(V35&lt;0,W35&lt;0),"Loss",IF(ISERROR((+W35/V35-1)*100),"NA",(+W35/V35-1)*100))))</f>
        <v>-27.473974559639547</v>
      </c>
      <c r="X36" s="86">
        <f t="shared" ref="X36" si="153">IF(AND(W35&lt;0,X35&gt;0),"LP",IF(AND(W35&gt;0,X35&lt;0),"PL",IF(OR(W35&lt;0,X35&lt;0),"Loss",IF(ISERROR((+X35/W35-1)*100),"NA",(+X35/W35-1)*100))))</f>
        <v>228.8379543014203</v>
      </c>
      <c r="Y36" s="86">
        <f t="shared" ref="Y36" si="154">IF(AND(X35&lt;0,Y35&gt;0),"LP",IF(AND(X35&gt;0,Y35&lt;0),"PL",IF(OR(X35&lt;0,Y35&lt;0),"Loss",IF(ISERROR((+Y35/X35-1)*100),"NA",(+Y35/X35-1)*100))))</f>
        <v>70.95479539033704</v>
      </c>
      <c r="Z36" s="87">
        <f t="shared" ref="Z36" si="155">IF(AND(Y35&lt;0,Z35&gt;0),"LP",IF(AND(Y35&gt;0,Z35&lt;0),"PL",IF(OR(Y35&lt;0,Z35&lt;0),"Loss",IF(ISERROR((+Z35/Y35-1)*100),"NA",(+Z35/Y35-1)*100))))</f>
        <v>20.002050610879852</v>
      </c>
      <c r="AA36" s="85"/>
      <c r="AB36" s="86">
        <f t="shared" ref="AB36" si="156">IF(AND(AA35&lt;0,AB35&gt;0),"LP",IF(AND(AA35&gt;0,AB35&lt;0),"PL",IF(OR(AA35&lt;0,AB35&lt;0),"Loss",IF(ISERROR((+AB35/AA35-1)*100),"NA",(+AB35/AA35-1)*100))))</f>
        <v>57.880639759841458</v>
      </c>
      <c r="AC36" s="86">
        <f t="shared" ref="AC36" si="157">IF(AND(AB35&lt;0,AC35&gt;0),"LP",IF(AND(AB35&gt;0,AC35&lt;0),"PL",IF(OR(AB35&lt;0,AC35&lt;0),"Loss",IF(ISERROR((+AC35/AB35-1)*100),"NA",(+AC35/AB35-1)*100))))</f>
        <v>57.314305398866594</v>
      </c>
      <c r="AD36" s="86">
        <f t="shared" ref="AD36" si="158">IF(AND(AC35&lt;0,AD35&gt;0),"LP",IF(AND(AC35&gt;0,AD35&lt;0),"PL",IF(OR(AC35&lt;0,AD35&lt;0),"Loss",IF(ISERROR((+AD35/AC35-1)*100),"NA",(+AD35/AC35-1)*100))))</f>
        <v>20.569074636633069</v>
      </c>
      <c r="AE36" s="86">
        <f t="shared" ref="AE36" si="159">IF(AND(AD35&lt;0,AE35&gt;0),"LP",IF(AND(AD35&gt;0,AE35&lt;0),"PL",IF(OR(AD35&lt;0,AE35&lt;0),"Loss",IF(ISERROR((+AE35/AD35-1)*100),"NA",(+AE35/AD35-1)*100))))</f>
        <v>18.855256932216193</v>
      </c>
      <c r="AF36" s="87">
        <f t="shared" ref="AF36" si="160">IF(AND(AE35&lt;0,AF35&gt;0),"LP",IF(AND(AE35&gt;0,AF35&lt;0),"PL",IF(OR(AE35&lt;0,AF35&lt;0),"Loss",IF(ISERROR((+AF35/AE35-1)*100),"NA",(+AF35/AE35-1)*100))))</f>
        <v>15.441408309560668</v>
      </c>
      <c r="AG36" s="85"/>
      <c r="AH36" s="86">
        <f t="shared" ref="AH36" si="161">IF(AND(AG35&lt;0,AH35&gt;0),"LP",IF(AND(AG35&gt;0,AH35&lt;0),"PL",IF(OR(AG35&lt;0,AH35&lt;0),"Loss",IF(ISERROR((+AH35/AG35-1)*100),"NA",(+AH35/AG35-1)*100))))</f>
        <v>80.046424423318925</v>
      </c>
      <c r="AI36" s="86">
        <f t="shared" ref="AI36" si="162">IF(AND(AH35&lt;0,AI35&gt;0),"LP",IF(AND(AH35&gt;0,AI35&lt;0),"PL",IF(OR(AH35&lt;0,AI35&lt;0),"Loss",IF(ISERROR((+AI35/AH35-1)*100),"NA",(+AI35/AH35-1)*100))))</f>
        <v>61.183518466920852</v>
      </c>
      <c r="AJ36" s="86">
        <f t="shared" ref="AJ36" si="163">IF(AND(AI35&lt;0,AJ35&gt;0),"LP",IF(AND(AI35&gt;0,AJ35&lt;0),"PL",IF(OR(AI35&lt;0,AJ35&lt;0),"Loss",IF(ISERROR((+AJ35/AI35-1)*100),"NA",(+AJ35/AI35-1)*100))))</f>
        <v>61.838776984901457</v>
      </c>
      <c r="AK36" s="86">
        <f t="shared" ref="AK36" si="164">IF(AND(AJ35&lt;0,AK35&gt;0),"LP",IF(AND(AJ35&gt;0,AK35&lt;0),"PL",IF(OR(AJ35&lt;0,AK35&lt;0),"Loss",IF(ISERROR((+AK35/AJ35-1)*100),"NA",(+AK35/AJ35-1)*100))))</f>
        <v>15.963343355802451</v>
      </c>
      <c r="AL36" s="87">
        <f t="shared" ref="AL36" si="165">IF(AND(AK35&lt;0,AL35&gt;0),"LP",IF(AND(AK35&gt;0,AL35&lt;0),"PL",IF(OR(AK35&lt;0,AL35&lt;0),"Loss",IF(ISERROR((+AL35/AK35-1)*100),"NA",(+AL35/AK35-1)*100))))</f>
        <v>13.068006773787101</v>
      </c>
      <c r="AM36" s="85"/>
      <c r="AN36" s="86">
        <f t="shared" ref="AN36" ca="1" si="166">IF(AND(AM35&lt;0,AN35&gt;0),"LP",IF(AND(AM35&gt;0,AN35&lt;0),"PL",IF(OR(AM35&lt;0,AN35&lt;0),"Loss",IF(ISERROR((+AN35/AM35-1)*100),"NA",(+AN35/AM35-1)*100))))</f>
        <v>80.755516605948145</v>
      </c>
      <c r="AO36" s="86">
        <f t="shared" ref="AO36" ca="1" si="167">IF(AND(AN35&lt;0,AO35&gt;0),"LP",IF(AND(AN35&gt;0,AO35&lt;0),"PL",IF(OR(AN35&lt;0,AO35&lt;0),"Loss",IF(ISERROR((+AO35/AN35-1)*100),"NA",(+AO35/AN35-1)*100))))</f>
        <v>58.441869445345283</v>
      </c>
      <c r="AP36" s="86">
        <f t="shared" ref="AP36" ca="1" si="168">IF(AND(AO35&lt;0,AP35&gt;0),"LP",IF(AND(AO35&gt;0,AP35&lt;0),"PL",IF(OR(AO35&lt;0,AP35&lt;0),"Loss",IF(ISERROR((+AP35/AO35-1)*100),"NA",(+AP35/AO35-1)*100))))</f>
        <v>33.97024772989041</v>
      </c>
      <c r="AQ36" s="86">
        <f t="shared" ref="AQ36" ca="1" si="169">IF(AND(AP35&lt;0,AQ35&gt;0),"LP",IF(AND(AP35&gt;0,AQ35&lt;0),"PL",IF(OR(AP35&lt;0,AQ35&lt;0),"Loss",IF(ISERROR((+AQ35/AP35-1)*100),"NA",(+AQ35/AP35-1)*100))))</f>
        <v>20.390061940707138</v>
      </c>
      <c r="AR36" s="87">
        <f t="shared" ref="AR36" ca="1" si="170">IF(AND(AQ35&lt;0,AR35&gt;0),"LP",IF(AND(AQ35&gt;0,AR35&lt;0),"PL",IF(OR(AQ35&lt;0,AR35&lt;0),"Loss",IF(ISERROR((+AR35/AQ35-1)*100),"NA",(+AR35/AQ35-1)*100))))</f>
        <v>15.133718838123734</v>
      </c>
    </row>
    <row r="37" spans="1:44">
      <c r="A37" s="15"/>
      <c r="B37" s="24" t="s">
        <v>1</v>
      </c>
      <c r="C37" s="29">
        <v>770457.21400000004</v>
      </c>
      <c r="D37" s="25">
        <v>859097.22699999996</v>
      </c>
      <c r="E37" s="25">
        <v>982228.9</v>
      </c>
      <c r="F37" s="25">
        <v>1122235.8470000001</v>
      </c>
      <c r="G37" s="25">
        <v>1275299.9913078866</v>
      </c>
      <c r="H37" s="26">
        <v>1448518.9158830082</v>
      </c>
      <c r="I37" s="29">
        <v>588849.321</v>
      </c>
      <c r="J37" s="25">
        <v>661113.11599999992</v>
      </c>
      <c r="K37" s="25">
        <v>736071.8</v>
      </c>
      <c r="L37" s="25">
        <v>869545.90700000001</v>
      </c>
      <c r="M37" s="25">
        <v>1000935.2569371439</v>
      </c>
      <c r="N37" s="26">
        <v>1136186.6394464287</v>
      </c>
      <c r="O37" s="29">
        <v>384119.44900000002</v>
      </c>
      <c r="P37" s="25">
        <v>437088.04200000002</v>
      </c>
      <c r="Q37" s="25">
        <v>479727.54600000003</v>
      </c>
      <c r="R37" s="25">
        <v>583881.22842639592</v>
      </c>
      <c r="S37" s="25">
        <v>665143.09600515722</v>
      </c>
      <c r="T37" s="26">
        <v>756085.34356451128</v>
      </c>
      <c r="U37" s="29">
        <v>909373.09100000001</v>
      </c>
      <c r="V37" s="25">
        <v>954868.95399999991</v>
      </c>
      <c r="W37" s="25">
        <v>998556.6</v>
      </c>
      <c r="X37" s="25">
        <v>1064765.7</v>
      </c>
      <c r="Y37" s="25">
        <v>1179284.985878916</v>
      </c>
      <c r="Z37" s="26">
        <v>1314068.3791020007</v>
      </c>
      <c r="AA37" s="29">
        <v>2538751.8970000003</v>
      </c>
      <c r="AB37" s="25">
        <v>2800880.6010000003</v>
      </c>
      <c r="AC37" s="25">
        <v>3276084.4890000001</v>
      </c>
      <c r="AD37" s="25">
        <v>3772465.3370000003</v>
      </c>
      <c r="AE37" s="25">
        <v>4354833.5630433401</v>
      </c>
      <c r="AF37" s="26">
        <v>4996831.5509411013</v>
      </c>
      <c r="AG37" s="29">
        <v>644767.35200000007</v>
      </c>
      <c r="AH37" s="25">
        <v>705761.35</v>
      </c>
      <c r="AI37" s="25">
        <v>783342.15800000005</v>
      </c>
      <c r="AJ37" s="25">
        <v>969689.652</v>
      </c>
      <c r="AK37" s="25">
        <v>1097425.6059123441</v>
      </c>
      <c r="AL37" s="26">
        <v>1242027.5405220836</v>
      </c>
      <c r="AM37" s="29">
        <f t="shared" ref="AM37:AR38" ca="1" si="171">SUMIF($B$8:$AL$62,AM$8,$B37:$AL37)</f>
        <v>5836318.324000001</v>
      </c>
      <c r="AN37" s="25">
        <f t="shared" ca="1" si="171"/>
        <v>6418809.2899999991</v>
      </c>
      <c r="AO37" s="25">
        <f t="shared" ca="1" si="171"/>
        <v>7256011.4930000007</v>
      </c>
      <c r="AP37" s="25">
        <f t="shared" ca="1" si="171"/>
        <v>8382583.6714263959</v>
      </c>
      <c r="AQ37" s="25">
        <f t="shared" ca="1" si="171"/>
        <v>9572922.4990847874</v>
      </c>
      <c r="AR37" s="26">
        <f t="shared" ca="1" si="171"/>
        <v>10893718.369459134</v>
      </c>
    </row>
    <row r="38" spans="1:44">
      <c r="A38" s="15"/>
      <c r="B38" s="24" t="s">
        <v>51</v>
      </c>
      <c r="C38" s="29">
        <v>9669969.2659999989</v>
      </c>
      <c r="D38" s="25">
        <v>10459385.6</v>
      </c>
      <c r="E38" s="25">
        <v>12036877.881000001</v>
      </c>
      <c r="F38" s="25">
        <v>13269578.418000001</v>
      </c>
      <c r="G38" s="25">
        <v>14596536.259800002</v>
      </c>
      <c r="H38" s="26">
        <v>16275137.929677002</v>
      </c>
      <c r="I38" s="29">
        <v>10108745.827</v>
      </c>
      <c r="J38" s="25">
        <v>10864092.540999999</v>
      </c>
      <c r="K38" s="25">
        <v>11792186.067</v>
      </c>
      <c r="L38" s="25">
        <v>13123666.127</v>
      </c>
      <c r="M38" s="25">
        <v>14370414.409065001</v>
      </c>
      <c r="N38" s="26">
        <v>15807455.849971501</v>
      </c>
      <c r="O38" s="29">
        <v>5380711.1490000002</v>
      </c>
      <c r="P38" s="25">
        <v>5936178.1370000001</v>
      </c>
      <c r="Q38" s="25">
        <v>6211657.5650000004</v>
      </c>
      <c r="R38" s="25">
        <v>6880000</v>
      </c>
      <c r="S38" s="25">
        <v>7499200.0000000009</v>
      </c>
      <c r="T38" s="26">
        <v>8211624.0000000009</v>
      </c>
      <c r="U38" s="29">
        <v>11063324.728</v>
      </c>
      <c r="V38" s="25">
        <v>11462184.495999999</v>
      </c>
      <c r="W38" s="25">
        <v>12811631.045</v>
      </c>
      <c r="X38" s="25">
        <v>13697128.055</v>
      </c>
      <c r="Y38" s="25">
        <v>14861383.939675</v>
      </c>
      <c r="Z38" s="26">
        <v>16198908.494245751</v>
      </c>
      <c r="AA38" s="29">
        <v>36812770.796000004</v>
      </c>
      <c r="AB38" s="25">
        <v>40515341.226999998</v>
      </c>
      <c r="AC38" s="25">
        <v>44237777.762999997</v>
      </c>
      <c r="AD38" s="25">
        <v>49160767.693000004</v>
      </c>
      <c r="AE38" s="25">
        <v>53880201.39152801</v>
      </c>
      <c r="AF38" s="26">
        <v>59537622.537638448</v>
      </c>
      <c r="AG38" s="29">
        <v>9238053.4019999988</v>
      </c>
      <c r="AH38" s="25">
        <v>10323926.348999999</v>
      </c>
      <c r="AI38" s="25">
        <v>11177163.219999999</v>
      </c>
      <c r="AJ38" s="25">
        <v>12215283.739999998</v>
      </c>
      <c r="AK38" s="25">
        <v>13326874.560339998</v>
      </c>
      <c r="AL38" s="26">
        <v>14566273.894451618</v>
      </c>
      <c r="AM38" s="29">
        <f t="shared" ca="1" si="171"/>
        <v>82273575.167999998</v>
      </c>
      <c r="AN38" s="25">
        <f t="shared" ca="1" si="171"/>
        <v>89561108.349999994</v>
      </c>
      <c r="AO38" s="25">
        <f t="shared" ca="1" si="171"/>
        <v>98267293.540999994</v>
      </c>
      <c r="AP38" s="25">
        <f t="shared" ca="1" si="171"/>
        <v>108346424.03300001</v>
      </c>
      <c r="AQ38" s="25">
        <f t="shared" ca="1" si="171"/>
        <v>118534610.56040801</v>
      </c>
      <c r="AR38" s="26">
        <f t="shared" ca="1" si="171"/>
        <v>130597022.70598432</v>
      </c>
    </row>
    <row r="39" spans="1:44">
      <c r="A39" s="15"/>
      <c r="B39" s="24" t="s">
        <v>232</v>
      </c>
      <c r="C39" s="120">
        <v>40.153407970510926</v>
      </c>
      <c r="D39" s="121">
        <v>41.456090030756684</v>
      </c>
      <c r="E39" s="121">
        <v>39.470104664759617</v>
      </c>
      <c r="F39" s="121">
        <v>38.762816744974302</v>
      </c>
      <c r="G39" s="121">
        <v>36.000000000000007</v>
      </c>
      <c r="H39" s="122">
        <v>35.1</v>
      </c>
      <c r="I39" s="120">
        <v>32.734202764914365</v>
      </c>
      <c r="J39" s="121">
        <v>33.949913276976751</v>
      </c>
      <c r="K39" s="121">
        <v>31.086745749870975</v>
      </c>
      <c r="L39" s="121">
        <v>29.900571029667127</v>
      </c>
      <c r="M39" s="121">
        <v>31.900000000000002</v>
      </c>
      <c r="N39" s="122">
        <v>32.300000000000004</v>
      </c>
      <c r="O39" s="120">
        <v>42.298286285503032</v>
      </c>
      <c r="P39" s="121">
        <v>41.765288233970665</v>
      </c>
      <c r="Q39" s="121">
        <v>41.987092168368747</v>
      </c>
      <c r="R39" s="121">
        <v>40.768467296511623</v>
      </c>
      <c r="S39" s="121">
        <v>41.4</v>
      </c>
      <c r="T39" s="122">
        <v>41.8</v>
      </c>
      <c r="U39" s="120">
        <v>44.542037155686387</v>
      </c>
      <c r="V39" s="121">
        <v>46.557810937891574</v>
      </c>
      <c r="W39" s="121">
        <v>41.994287722637111</v>
      </c>
      <c r="X39" s="121">
        <v>40.336876021124425</v>
      </c>
      <c r="Y39" s="121">
        <v>41</v>
      </c>
      <c r="Z39" s="122">
        <v>41.9</v>
      </c>
      <c r="AA39" s="120">
        <v>45.399497116408256</v>
      </c>
      <c r="AB39" s="121">
        <v>44.515992845645052</v>
      </c>
      <c r="AC39" s="121">
        <v>42.665989623435422</v>
      </c>
      <c r="AD39" s="121">
        <v>39.898106021222418</v>
      </c>
      <c r="AE39" s="121">
        <v>41.000000000000007</v>
      </c>
      <c r="AF39" s="122">
        <v>41.699999999999996</v>
      </c>
      <c r="AG39" s="120">
        <v>36.32711783494841</v>
      </c>
      <c r="AH39" s="121">
        <v>36.535832942719111</v>
      </c>
      <c r="AI39" s="121">
        <v>35.255406872370969</v>
      </c>
      <c r="AJ39" s="121">
        <v>33.57545485881608</v>
      </c>
      <c r="AK39" s="121">
        <v>34</v>
      </c>
      <c r="AL39" s="122">
        <v>34.300000000000004</v>
      </c>
      <c r="AM39" s="120">
        <f t="shared" ref="AM39:AR39" ca="1" si="172">AVERAGEIF($B$8:$AL$59,AM$8,$B39:$AL39)</f>
        <v>40.242424854661891</v>
      </c>
      <c r="AN39" s="121">
        <f t="shared" ca="1" si="172"/>
        <v>40.796821377993304</v>
      </c>
      <c r="AO39" s="121">
        <f t="shared" ca="1" si="172"/>
        <v>38.743271133573806</v>
      </c>
      <c r="AP39" s="121">
        <f t="shared" ca="1" si="172"/>
        <v>37.207048662052664</v>
      </c>
      <c r="AQ39" s="121">
        <f t="shared" ca="1" si="172"/>
        <v>37.550000000000004</v>
      </c>
      <c r="AR39" s="122">
        <f t="shared" ca="1" si="172"/>
        <v>37.85</v>
      </c>
    </row>
    <row r="40" spans="1:44" ht="12.75">
      <c r="A40" s="5"/>
      <c r="B40" s="24" t="s">
        <v>52</v>
      </c>
      <c r="C40" s="29">
        <v>2612202.662</v>
      </c>
      <c r="D40" s="25">
        <v>3157953.8730000001</v>
      </c>
      <c r="E40" s="25">
        <v>3624853.6419999995</v>
      </c>
      <c r="F40" s="25">
        <v>3698168.3740000003</v>
      </c>
      <c r="G40" s="25">
        <v>4031003.5276600006</v>
      </c>
      <c r="H40" s="26">
        <v>4514723.9509792011</v>
      </c>
      <c r="I40" s="29">
        <v>2616903.94</v>
      </c>
      <c r="J40" s="25">
        <v>2820128.9980000001</v>
      </c>
      <c r="K40" s="25">
        <v>3190384.5049999999</v>
      </c>
      <c r="L40" s="25">
        <v>3574544.2149999999</v>
      </c>
      <c r="M40" s="25">
        <v>3874805.92906</v>
      </c>
      <c r="N40" s="26">
        <v>4204164.4330300996</v>
      </c>
      <c r="O40" s="29">
        <v>1765369.6620000002</v>
      </c>
      <c r="P40" s="25">
        <v>1745585.8800000001</v>
      </c>
      <c r="Q40" s="25">
        <v>1859882.5250000001</v>
      </c>
      <c r="R40" s="25">
        <v>2104856.04</v>
      </c>
      <c r="S40" s="25">
        <v>2283768.8034000001</v>
      </c>
      <c r="T40" s="26">
        <v>2477889.151689</v>
      </c>
      <c r="U40" s="29">
        <v>3929832.54</v>
      </c>
      <c r="V40" s="25">
        <v>3721677.6189999999</v>
      </c>
      <c r="W40" s="25">
        <v>3959967.1630000002</v>
      </c>
      <c r="X40" s="25">
        <v>4203182.0690000001</v>
      </c>
      <c r="Y40" s="25">
        <v>4455372.9931399999</v>
      </c>
      <c r="Z40" s="26">
        <v>4767249.1026598001</v>
      </c>
      <c r="AA40" s="29">
        <v>13517052.050999999</v>
      </c>
      <c r="AB40" s="25">
        <v>14814454.697999999</v>
      </c>
      <c r="AC40" s="25">
        <v>15703662.256999999</v>
      </c>
      <c r="AD40" s="25">
        <v>16713396.561500002</v>
      </c>
      <c r="AE40" s="25">
        <v>17799767.3379975</v>
      </c>
      <c r="AF40" s="26">
        <v>18992351.749643333</v>
      </c>
      <c r="AG40" s="29">
        <v>3315117.8959999997</v>
      </c>
      <c r="AH40" s="25">
        <v>3485073.9149999991</v>
      </c>
      <c r="AI40" s="25">
        <v>3392990.4819999998</v>
      </c>
      <c r="AJ40" s="25">
        <v>3379035.2840000005</v>
      </c>
      <c r="AK40" s="25">
        <v>3581777.4010400008</v>
      </c>
      <c r="AL40" s="26">
        <v>3796684.0451024012</v>
      </c>
      <c r="AM40" s="29">
        <f t="shared" ref="AM40:AR42" ca="1" si="173">SUMIF($B$8:$AL$62,AM$8,$B40:$AL40)</f>
        <v>27756478.751000002</v>
      </c>
      <c r="AN40" s="25">
        <f t="shared" ca="1" si="173"/>
        <v>29744874.982999999</v>
      </c>
      <c r="AO40" s="25">
        <f t="shared" ca="1" si="173"/>
        <v>31731740.574000001</v>
      </c>
      <c r="AP40" s="25">
        <f t="shared" ca="1" si="173"/>
        <v>33673182.543500006</v>
      </c>
      <c r="AQ40" s="25">
        <f t="shared" ca="1" si="173"/>
        <v>36026495.9922975</v>
      </c>
      <c r="AR40" s="26">
        <f t="shared" ca="1" si="173"/>
        <v>38753062.433103837</v>
      </c>
    </row>
    <row r="41" spans="1:44">
      <c r="A41" s="17"/>
      <c r="B41" s="24" t="s">
        <v>53</v>
      </c>
      <c r="C41" s="29">
        <v>7063005.1150000002</v>
      </c>
      <c r="D41" s="25">
        <v>7771551.7780000009</v>
      </c>
      <c r="E41" s="25">
        <v>9409982.6999999993</v>
      </c>
      <c r="F41" s="25">
        <v>10657817.151000001</v>
      </c>
      <c r="G41" s="25">
        <v>11776887.951855</v>
      </c>
      <c r="H41" s="26">
        <v>13072345.626559051</v>
      </c>
      <c r="I41" s="29">
        <v>6390489.8609999996</v>
      </c>
      <c r="J41" s="25">
        <v>7036018.2390000001</v>
      </c>
      <c r="K41" s="25">
        <v>8306725.5239999993</v>
      </c>
      <c r="L41" s="25">
        <v>9316128.3310000002</v>
      </c>
      <c r="M41" s="25">
        <v>10378166.960734</v>
      </c>
      <c r="N41" s="26">
        <v>11540521.660336209</v>
      </c>
      <c r="O41" s="29">
        <v>3626690.7959999996</v>
      </c>
      <c r="P41" s="25">
        <v>3891860.6320000002</v>
      </c>
      <c r="Q41" s="25">
        <v>4492967.3369999994</v>
      </c>
      <c r="R41" s="25">
        <v>5148890.682</v>
      </c>
      <c r="S41" s="25">
        <v>5741013.1104300003</v>
      </c>
      <c r="T41" s="26">
        <v>6372524.5525773009</v>
      </c>
      <c r="U41" s="29">
        <v>6742300.8019999992</v>
      </c>
      <c r="V41" s="25">
        <v>7281856.7530000005</v>
      </c>
      <c r="W41" s="25">
        <v>8308339.8130000001</v>
      </c>
      <c r="X41" s="25">
        <v>9344305.9240000006</v>
      </c>
      <c r="Y41" s="25">
        <v>10437589.717108</v>
      </c>
      <c r="Z41" s="26">
        <v>11627474.944858313</v>
      </c>
      <c r="AA41" s="29">
        <v>24494977.910999998</v>
      </c>
      <c r="AB41" s="25">
        <v>27339665.929000001</v>
      </c>
      <c r="AC41" s="25">
        <v>31992692.968000002</v>
      </c>
      <c r="AD41" s="25">
        <v>37039708.5</v>
      </c>
      <c r="AE41" s="25">
        <v>41780791.188000001</v>
      </c>
      <c r="AF41" s="26">
        <v>47295855.624816008</v>
      </c>
      <c r="AG41" s="29">
        <v>5909828.7589999996</v>
      </c>
      <c r="AH41" s="25">
        <v>6610046.6270000003</v>
      </c>
      <c r="AI41" s="25">
        <v>7618454.5769999996</v>
      </c>
      <c r="AJ41" s="25">
        <v>8707760.8940000013</v>
      </c>
      <c r="AK41" s="25">
        <v>9752692.2012800016</v>
      </c>
      <c r="AL41" s="26">
        <v>10923015.265433602</v>
      </c>
      <c r="AM41" s="29">
        <f t="shared" ca="1" si="173"/>
        <v>54227293.244000003</v>
      </c>
      <c r="AN41" s="25">
        <f t="shared" ca="1" si="173"/>
        <v>59930999.958000004</v>
      </c>
      <c r="AO41" s="25">
        <f t="shared" ca="1" si="173"/>
        <v>70129162.919</v>
      </c>
      <c r="AP41" s="25">
        <f t="shared" ca="1" si="173"/>
        <v>80214611.481999993</v>
      </c>
      <c r="AQ41" s="25">
        <f t="shared" ca="1" si="173"/>
        <v>89867141.129406989</v>
      </c>
      <c r="AR41" s="26">
        <f t="shared" ca="1" si="173"/>
        <v>100831737.67458048</v>
      </c>
    </row>
    <row r="42" spans="1:44">
      <c r="A42" s="17"/>
      <c r="B42" s="24" t="s">
        <v>67</v>
      </c>
      <c r="C42" s="29">
        <v>11553647.714</v>
      </c>
      <c r="D42" s="25">
        <v>12779998.334000003</v>
      </c>
      <c r="E42" s="25">
        <v>14585615.464999998</v>
      </c>
      <c r="F42" s="25">
        <v>15857970.823000001</v>
      </c>
      <c r="G42" s="25">
        <v>17469272.60052789</v>
      </c>
      <c r="H42" s="26">
        <v>19450211.88655661</v>
      </c>
      <c r="I42" s="29">
        <v>11536750.314999999</v>
      </c>
      <c r="J42" s="25">
        <v>12281048.348999999</v>
      </c>
      <c r="K42" s="25">
        <v>13457322.475</v>
      </c>
      <c r="L42" s="25">
        <v>14915407.199999999</v>
      </c>
      <c r="M42" s="25">
        <v>16404960.466702143</v>
      </c>
      <c r="N42" s="26">
        <v>18099222.776201926</v>
      </c>
      <c r="O42" s="29">
        <v>6234266.6569999997</v>
      </c>
      <c r="P42" s="25">
        <v>6716680.5510000009</v>
      </c>
      <c r="Q42" s="25">
        <v>7105007.3119999999</v>
      </c>
      <c r="R42" s="25">
        <v>7905502.5010000011</v>
      </c>
      <c r="S42" s="25">
        <v>8678301.276585158</v>
      </c>
      <c r="T42" s="26">
        <v>9546345.5547025111</v>
      </c>
      <c r="U42" s="29">
        <v>12606326.157999998</v>
      </c>
      <c r="V42" s="25">
        <v>13148050.226</v>
      </c>
      <c r="W42" s="25">
        <v>14618313.623</v>
      </c>
      <c r="X42" s="25">
        <v>15618350.073000001</v>
      </c>
      <c r="Y42" s="25">
        <v>16969627.959783915</v>
      </c>
      <c r="Z42" s="26">
        <v>18524957.532309055</v>
      </c>
      <c r="AA42" s="29">
        <v>45344296.311999992</v>
      </c>
      <c r="AB42" s="25">
        <v>49875974.053999998</v>
      </c>
      <c r="AC42" s="25">
        <v>55169785.233999997</v>
      </c>
      <c r="AD42" s="25">
        <v>61796939.341499999</v>
      </c>
      <c r="AE42" s="25">
        <v>67632274.103031352</v>
      </c>
      <c r="AF42" s="26">
        <v>74872723.781314552</v>
      </c>
      <c r="AG42" s="29">
        <v>10717058.447999999</v>
      </c>
      <c r="AH42" s="25">
        <v>11875910.609000001</v>
      </c>
      <c r="AI42" s="25">
        <v>12807524.512999998</v>
      </c>
      <c r="AJ42" s="25">
        <v>13919576.169</v>
      </c>
      <c r="AK42" s="25">
        <v>15275837.552652342</v>
      </c>
      <c r="AL42" s="26">
        <v>16734383.277741702</v>
      </c>
      <c r="AM42" s="29">
        <f t="shared" ca="1" si="173"/>
        <v>97992345.603999987</v>
      </c>
      <c r="AN42" s="25">
        <f t="shared" ca="1" si="173"/>
        <v>106677662.123</v>
      </c>
      <c r="AO42" s="25">
        <f t="shared" ca="1" si="173"/>
        <v>117743568.62199999</v>
      </c>
      <c r="AP42" s="25">
        <f t="shared" ca="1" si="173"/>
        <v>130013746.1075</v>
      </c>
      <c r="AQ42" s="25">
        <f t="shared" ca="1" si="173"/>
        <v>142430273.95928279</v>
      </c>
      <c r="AR42" s="26">
        <f t="shared" ca="1" si="173"/>
        <v>157227844.80882636</v>
      </c>
    </row>
    <row r="43" spans="1:44" s="5" customFormat="1" ht="12.75">
      <c r="A43" s="17"/>
      <c r="B43" s="41" t="s">
        <v>54</v>
      </c>
      <c r="C43" s="126"/>
      <c r="D43" s="127"/>
      <c r="E43" s="127"/>
      <c r="F43" s="127"/>
      <c r="G43" s="127"/>
      <c r="H43" s="128"/>
      <c r="I43" s="126"/>
      <c r="J43" s="127"/>
      <c r="K43" s="127"/>
      <c r="L43" s="127"/>
      <c r="M43" s="127"/>
      <c r="N43" s="128"/>
      <c r="O43" s="126"/>
      <c r="P43" s="127"/>
      <c r="Q43" s="127"/>
      <c r="R43" s="127"/>
      <c r="S43" s="127"/>
      <c r="T43" s="128"/>
      <c r="U43" s="126"/>
      <c r="V43" s="127"/>
      <c r="W43" s="127"/>
      <c r="X43" s="127"/>
      <c r="Y43" s="127"/>
      <c r="Z43" s="128"/>
      <c r="AA43" s="126"/>
      <c r="AB43" s="127"/>
      <c r="AC43" s="127"/>
      <c r="AD43" s="127"/>
      <c r="AE43" s="127"/>
      <c r="AF43" s="128"/>
      <c r="AG43" s="126"/>
      <c r="AH43" s="127"/>
      <c r="AI43" s="127"/>
      <c r="AJ43" s="127"/>
      <c r="AK43" s="127"/>
      <c r="AL43" s="128"/>
      <c r="AM43" s="126"/>
      <c r="AN43" s="127"/>
      <c r="AO43" s="127"/>
      <c r="AP43" s="127"/>
      <c r="AQ43" s="127"/>
      <c r="AR43" s="128"/>
    </row>
    <row r="44" spans="1:44" ht="12.75">
      <c r="A44" s="5"/>
      <c r="B44" s="24" t="s">
        <v>65</v>
      </c>
      <c r="C44" s="29">
        <v>666709.89999999979</v>
      </c>
      <c r="D44" s="25">
        <v>540593.7999999997</v>
      </c>
      <c r="E44" s="25">
        <v>367632.89999999973</v>
      </c>
      <c r="F44" s="25">
        <v>318342.89999999973</v>
      </c>
      <c r="G44" s="25">
        <v>311363.89116855734</v>
      </c>
      <c r="H44" s="26">
        <v>326527.91115025908</v>
      </c>
      <c r="I44" s="29">
        <v>602879.70000000007</v>
      </c>
      <c r="J44" s="25">
        <v>556519.70000000007</v>
      </c>
      <c r="K44" s="25">
        <v>461599.70000000007</v>
      </c>
      <c r="L44" s="25">
        <v>406045.7</v>
      </c>
      <c r="M44" s="25">
        <v>386411.06086507149</v>
      </c>
      <c r="N44" s="26">
        <v>394044.93231496238</v>
      </c>
      <c r="O44" s="29">
        <v>384553.5</v>
      </c>
      <c r="P44" s="25">
        <v>352142.5</v>
      </c>
      <c r="Q44" s="25">
        <v>281795.19999999995</v>
      </c>
      <c r="R44" s="25">
        <v>211063.1</v>
      </c>
      <c r="S44" s="25">
        <v>182984.37444322498</v>
      </c>
      <c r="T44" s="26">
        <v>178684.03220530276</v>
      </c>
      <c r="U44" s="29">
        <v>1044234.2</v>
      </c>
      <c r="V44" s="25">
        <v>924480.39999999991</v>
      </c>
      <c r="W44" s="25">
        <v>773276.69999999984</v>
      </c>
      <c r="X44" s="25">
        <v>563430.59999999986</v>
      </c>
      <c r="Y44" s="25">
        <v>436967.83820553985</v>
      </c>
      <c r="Z44" s="26">
        <v>405386.95047441567</v>
      </c>
      <c r="AA44" s="29">
        <v>1263890.2</v>
      </c>
      <c r="AB44" s="25">
        <v>1120233.7</v>
      </c>
      <c r="AC44" s="25">
        <v>909277.79999999981</v>
      </c>
      <c r="AD44" s="25">
        <v>842763.29999999981</v>
      </c>
      <c r="AE44" s="25">
        <v>879933.40975199989</v>
      </c>
      <c r="AF44" s="26">
        <v>964002.29289895191</v>
      </c>
      <c r="AG44" s="29">
        <v>897881.09999999986</v>
      </c>
      <c r="AH44" s="25">
        <v>795869.69999999972</v>
      </c>
      <c r="AI44" s="25">
        <v>609871.89999999967</v>
      </c>
      <c r="AJ44" s="25">
        <v>430978.2999999997</v>
      </c>
      <c r="AK44" s="25">
        <v>371792.34076223982</v>
      </c>
      <c r="AL44" s="26">
        <v>340963.97638147185</v>
      </c>
      <c r="AM44" s="29">
        <f t="shared" ref="AM44:AR45" ca="1" si="174">SUMIF($B$8:$AL$62,AM$8,$B44:$AL44)</f>
        <v>4860148.5999999996</v>
      </c>
      <c r="AN44" s="25">
        <f t="shared" ca="1" si="174"/>
        <v>4289839.7999999989</v>
      </c>
      <c r="AO44" s="25">
        <f t="shared" ca="1" si="174"/>
        <v>3403454.1999999993</v>
      </c>
      <c r="AP44" s="25">
        <f t="shared" ca="1" si="174"/>
        <v>2772623.8999999994</v>
      </c>
      <c r="AQ44" s="25">
        <f t="shared" ca="1" si="174"/>
        <v>2569452.9151966334</v>
      </c>
      <c r="AR44" s="26">
        <f t="shared" ca="1" si="174"/>
        <v>2609610.0954253636</v>
      </c>
    </row>
    <row r="45" spans="1:44">
      <c r="A45" s="17"/>
      <c r="B45" s="24" t="s">
        <v>66</v>
      </c>
      <c r="C45" s="29">
        <v>217996.79999999976</v>
      </c>
      <c r="D45" s="25">
        <v>133644.1999999996</v>
      </c>
      <c r="E45" s="25">
        <v>85537.399999999616</v>
      </c>
      <c r="F45" s="25">
        <v>75838.099999999627</v>
      </c>
      <c r="G45" s="25">
        <v>73582.923858119058</v>
      </c>
      <c r="H45" s="26">
        <v>77693.211023161362</v>
      </c>
      <c r="I45" s="29">
        <v>248382.50000000012</v>
      </c>
      <c r="J45" s="25">
        <v>190619.70000000007</v>
      </c>
      <c r="K45" s="25">
        <v>143939.70000000007</v>
      </c>
      <c r="L45" s="25">
        <v>118615.70000000001</v>
      </c>
      <c r="M45" s="25">
        <v>105663.73506916466</v>
      </c>
      <c r="N45" s="26">
        <v>106626.88366071158</v>
      </c>
      <c r="O45" s="29">
        <v>122711.29999999997</v>
      </c>
      <c r="P45" s="25">
        <v>88486.39999999998</v>
      </c>
      <c r="Q45" s="25">
        <v>40430.699999999975</v>
      </c>
      <c r="R45" s="25">
        <v>22225.8</v>
      </c>
      <c r="S45" s="25">
        <v>29971.134844359622</v>
      </c>
      <c r="T45" s="26">
        <v>33831.540605988383</v>
      </c>
      <c r="U45" s="29">
        <v>385756.99999999988</v>
      </c>
      <c r="V45" s="25">
        <v>349087.29999999993</v>
      </c>
      <c r="W45" s="25">
        <v>225850.39999999994</v>
      </c>
      <c r="X45" s="25">
        <v>67987.699999999924</v>
      </c>
      <c r="Y45" s="25">
        <v>49306.513472287508</v>
      </c>
      <c r="Z45" s="26">
        <v>62543.129208138504</v>
      </c>
      <c r="AA45" s="29">
        <v>368097.20000000019</v>
      </c>
      <c r="AB45" s="25">
        <v>281573.19999999995</v>
      </c>
      <c r="AC45" s="25">
        <v>216582.49999999977</v>
      </c>
      <c r="AD45" s="25">
        <v>212426.89999999967</v>
      </c>
      <c r="AE45" s="25">
        <v>219411.75302069983</v>
      </c>
      <c r="AF45" s="26">
        <v>211640.54115115292</v>
      </c>
      <c r="AG45" s="29">
        <v>279401.59999999986</v>
      </c>
      <c r="AH45" s="25">
        <v>249304.39999999967</v>
      </c>
      <c r="AI45" s="25">
        <v>133580.09999999969</v>
      </c>
      <c r="AJ45" s="25">
        <v>93088.599999999744</v>
      </c>
      <c r="AK45" s="25">
        <v>72636.178481759853</v>
      </c>
      <c r="AL45" s="26">
        <v>63096.460419412644</v>
      </c>
      <c r="AM45" s="29">
        <f t="shared" ca="1" si="174"/>
        <v>1622346.3999999997</v>
      </c>
      <c r="AN45" s="25">
        <f t="shared" ca="1" si="174"/>
        <v>1292715.1999999993</v>
      </c>
      <c r="AO45" s="25">
        <f t="shared" ca="1" si="174"/>
        <v>845920.79999999912</v>
      </c>
      <c r="AP45" s="25">
        <f t="shared" ca="1" si="174"/>
        <v>590182.799999999</v>
      </c>
      <c r="AQ45" s="25">
        <f t="shared" ca="1" si="174"/>
        <v>550572.23874639056</v>
      </c>
      <c r="AR45" s="26">
        <f t="shared" ca="1" si="174"/>
        <v>555431.76606856543</v>
      </c>
    </row>
    <row r="46" spans="1:44">
      <c r="A46" s="17"/>
      <c r="B46" s="24" t="s">
        <v>55</v>
      </c>
      <c r="C46" s="120">
        <v>8.8755978448267694</v>
      </c>
      <c r="D46" s="121">
        <v>6.6099371390238542</v>
      </c>
      <c r="E46" s="121">
        <v>3.793127669976907</v>
      </c>
      <c r="F46" s="121">
        <v>2.9204908022996032</v>
      </c>
      <c r="G46" s="121">
        <v>2.5915311796222618</v>
      </c>
      <c r="H46" s="122">
        <v>2.4511935364776196</v>
      </c>
      <c r="I46" s="120">
        <v>8.9381891254602088</v>
      </c>
      <c r="J46" s="121">
        <v>7.5185875070566288</v>
      </c>
      <c r="K46" s="121">
        <v>5.3522618940845952</v>
      </c>
      <c r="L46" s="121">
        <v>4.2280755320587424</v>
      </c>
      <c r="M46" s="121">
        <v>3.625238466861437</v>
      </c>
      <c r="N46" s="122">
        <v>3.3314756585667018</v>
      </c>
      <c r="O46" s="120">
        <v>9.9050055482516903</v>
      </c>
      <c r="P46" s="121">
        <v>8.487884224958842</v>
      </c>
      <c r="Q46" s="121">
        <v>5.9601272492937607</v>
      </c>
      <c r="R46" s="121">
        <v>3.95</v>
      </c>
      <c r="S46" s="121">
        <v>3.104573403244606</v>
      </c>
      <c r="T46" s="122">
        <v>2.7416555923361825</v>
      </c>
      <c r="U46" s="120">
        <v>14.12352722846974</v>
      </c>
      <c r="V46" s="121">
        <v>11.776185588756629</v>
      </c>
      <c r="W46" s="121">
        <v>8.7409698568826659</v>
      </c>
      <c r="X46" s="121">
        <v>5.7309058486859827</v>
      </c>
      <c r="Y46" s="121">
        <v>4.0365607829009438</v>
      </c>
      <c r="Z46" s="122">
        <v>3.3866011289660949</v>
      </c>
      <c r="AA46" s="120">
        <v>4.9777543361333985</v>
      </c>
      <c r="AB46" s="121">
        <v>3.9755153764103621</v>
      </c>
      <c r="AC46" s="121">
        <v>2.7819091287656836</v>
      </c>
      <c r="AD46" s="121">
        <v>2.2372240389870091</v>
      </c>
      <c r="AE46" s="121">
        <v>2.0732945113436463</v>
      </c>
      <c r="AF46" s="122">
        <v>2.0063227015143283</v>
      </c>
      <c r="AG46" s="120">
        <v>13.753656604100623</v>
      </c>
      <c r="AH46" s="121">
        <v>11.120760886829622</v>
      </c>
      <c r="AI46" s="121">
        <v>7.5341693438704729</v>
      </c>
      <c r="AJ46" s="121">
        <v>4.7644809571339017</v>
      </c>
      <c r="AK46" s="121">
        <v>3.6987460148130076</v>
      </c>
      <c r="AL46" s="122">
        <v>3.0440812839127562</v>
      </c>
      <c r="AM46" s="120">
        <f t="shared" ref="AM46:AR47" ca="1" si="175">AVERAGEIF($B$8:$AL$59,AM$8,$B46:$AL46)</f>
        <v>10.095621781207072</v>
      </c>
      <c r="AN46" s="121">
        <f t="shared" ca="1" si="175"/>
        <v>8.2481451205059901</v>
      </c>
      <c r="AO46" s="121">
        <f t="shared" ca="1" si="175"/>
        <v>5.6937608571456808</v>
      </c>
      <c r="AP46" s="121">
        <f t="shared" ca="1" si="175"/>
        <v>3.9718628631942061</v>
      </c>
      <c r="AQ46" s="121">
        <f t="shared" ca="1" si="175"/>
        <v>3.1883240597976505</v>
      </c>
      <c r="AR46" s="122">
        <f t="shared" ca="1" si="175"/>
        <v>2.8268883169622807</v>
      </c>
    </row>
    <row r="47" spans="1:44">
      <c r="A47" s="17"/>
      <c r="B47" s="24" t="s">
        <v>56</v>
      </c>
      <c r="C47" s="120">
        <v>3.0864596082060145</v>
      </c>
      <c r="D47" s="121">
        <v>1.7196591339496006</v>
      </c>
      <c r="E47" s="121">
        <v>0.90900698467808683</v>
      </c>
      <c r="F47" s="121">
        <v>0.71157253803030296</v>
      </c>
      <c r="G47" s="121">
        <v>0.62480787928808368</v>
      </c>
      <c r="H47" s="122">
        <v>0.59433259525599036</v>
      </c>
      <c r="I47" s="120">
        <v>3.8867521176402056</v>
      </c>
      <c r="J47" s="121">
        <v>2.7091984916044227</v>
      </c>
      <c r="K47" s="121">
        <v>1.732809150659016</v>
      </c>
      <c r="L47" s="121">
        <v>1.2732295625995067</v>
      </c>
      <c r="M47" s="121">
        <v>1.0181348543432138</v>
      </c>
      <c r="N47" s="122">
        <v>0.92393469549283125</v>
      </c>
      <c r="O47" s="120">
        <v>3.3835611278287754</v>
      </c>
      <c r="P47" s="121">
        <v>2.2736271507884762</v>
      </c>
      <c r="Q47" s="121">
        <v>0.89986632368878905</v>
      </c>
      <c r="R47" s="121">
        <v>0.43</v>
      </c>
      <c r="S47" s="121">
        <v>0.52205306394283413</v>
      </c>
      <c r="T47" s="122">
        <v>0.53089698324199575</v>
      </c>
      <c r="U47" s="120">
        <v>5.721444523590093</v>
      </c>
      <c r="V47" s="121">
        <v>4.7939325345308657</v>
      </c>
      <c r="W47" s="121">
        <v>2.718357759592517</v>
      </c>
      <c r="X47" s="121">
        <v>0.72758426953231159</v>
      </c>
      <c r="Y47" s="121">
        <v>0.47239367333504589</v>
      </c>
      <c r="Z47" s="122">
        <v>0.53789089638757015</v>
      </c>
      <c r="AA47" s="120">
        <v>1.5027455886567598</v>
      </c>
      <c r="AB47" s="121">
        <v>1.029907244409036</v>
      </c>
      <c r="AC47" s="121">
        <v>0.67697489616341988</v>
      </c>
      <c r="AD47" s="121">
        <v>0.57351126291936039</v>
      </c>
      <c r="AE47" s="121">
        <v>0.52514982790397191</v>
      </c>
      <c r="AF47" s="122">
        <v>0.4474822124586022</v>
      </c>
      <c r="AG47" s="120">
        <v>4.7277444304033835</v>
      </c>
      <c r="AH47" s="121">
        <v>3.7715982060046014</v>
      </c>
      <c r="AI47" s="121">
        <v>1.7533752895669421</v>
      </c>
      <c r="AJ47" s="121">
        <v>1.0690302723417859</v>
      </c>
      <c r="AK47" s="121">
        <v>0.74478079470432434</v>
      </c>
      <c r="AL47" s="122">
        <v>0.57764691237852961</v>
      </c>
      <c r="AM47" s="120">
        <f t="shared" ca="1" si="175"/>
        <v>3.7181178993875386</v>
      </c>
      <c r="AN47" s="121">
        <f t="shared" ca="1" si="175"/>
        <v>2.7163204602145008</v>
      </c>
      <c r="AO47" s="121">
        <f t="shared" ca="1" si="175"/>
        <v>1.4483984007247954</v>
      </c>
      <c r="AP47" s="121">
        <f t="shared" ca="1" si="175"/>
        <v>0.79748798423721123</v>
      </c>
      <c r="AQ47" s="121">
        <f t="shared" ca="1" si="175"/>
        <v>0.65122001558624565</v>
      </c>
      <c r="AR47" s="122">
        <f t="shared" ca="1" si="175"/>
        <v>0.60203071586925316</v>
      </c>
    </row>
    <row r="48" spans="1:44" s="5" customFormat="1" ht="12.75">
      <c r="A48" s="17"/>
      <c r="B48" s="41" t="s">
        <v>295</v>
      </c>
      <c r="C48" s="129"/>
      <c r="D48" s="130"/>
      <c r="E48" s="130"/>
      <c r="F48" s="130"/>
      <c r="G48" s="130"/>
      <c r="H48" s="131"/>
      <c r="I48" s="129"/>
      <c r="J48" s="130"/>
      <c r="K48" s="130"/>
      <c r="L48" s="130"/>
      <c r="M48" s="130"/>
      <c r="N48" s="131"/>
      <c r="O48" s="129"/>
      <c r="P48" s="130"/>
      <c r="Q48" s="130"/>
      <c r="R48" s="130"/>
      <c r="S48" s="130"/>
      <c r="T48" s="131"/>
      <c r="U48" s="129"/>
      <c r="V48" s="130"/>
      <c r="W48" s="130"/>
      <c r="X48" s="130"/>
      <c r="Y48" s="130"/>
      <c r="Z48" s="131"/>
      <c r="AA48" s="129"/>
      <c r="AB48" s="130"/>
      <c r="AC48" s="130"/>
      <c r="AD48" s="130"/>
      <c r="AE48" s="130"/>
      <c r="AF48" s="131"/>
      <c r="AG48" s="129"/>
      <c r="AH48" s="130"/>
      <c r="AI48" s="130"/>
      <c r="AJ48" s="130"/>
      <c r="AK48" s="130"/>
      <c r="AL48" s="131"/>
      <c r="AM48" s="129"/>
      <c r="AN48" s="130"/>
      <c r="AO48" s="130"/>
      <c r="AP48" s="130"/>
      <c r="AQ48" s="130"/>
      <c r="AR48" s="131"/>
    </row>
    <row r="49" spans="1:44">
      <c r="A49" s="17"/>
      <c r="B49" s="24" t="s">
        <v>292</v>
      </c>
      <c r="C49" s="120">
        <v>1.2044842139723668</v>
      </c>
      <c r="D49" s="121">
        <v>9.651886123855439</v>
      </c>
      <c r="E49" s="121">
        <v>16.484632774876268</v>
      </c>
      <c r="F49" s="121">
        <v>17.826802550911243</v>
      </c>
      <c r="G49" s="121">
        <v>16.918346979187714</v>
      </c>
      <c r="H49" s="122">
        <v>16.822603958189191</v>
      </c>
      <c r="I49" s="120">
        <v>6.1214700646969131</v>
      </c>
      <c r="J49" s="121">
        <v>10.495578330702827</v>
      </c>
      <c r="K49" s="121">
        <v>17.139160622459787</v>
      </c>
      <c r="L49" s="121">
        <v>20.216802788204294</v>
      </c>
      <c r="M49" s="121">
        <v>19.542579917902401</v>
      </c>
      <c r="N49" s="122">
        <v>19.333986941730778</v>
      </c>
      <c r="O49" s="120">
        <v>9.7695320628793016</v>
      </c>
      <c r="P49" s="121">
        <v>11.246052552254319</v>
      </c>
      <c r="Q49" s="121">
        <v>13.310124282912158</v>
      </c>
      <c r="R49" s="121">
        <v>17.10445173807998</v>
      </c>
      <c r="S49" s="121">
        <v>18.023502525617381</v>
      </c>
      <c r="T49" s="122">
        <v>17.694210843964541</v>
      </c>
      <c r="U49" s="120">
        <v>2.8607334414306997</v>
      </c>
      <c r="V49" s="121">
        <v>4.0156355066961948</v>
      </c>
      <c r="W49" s="121">
        <v>2.7882728817459639</v>
      </c>
      <c r="X49" s="121">
        <v>8.698164847880081</v>
      </c>
      <c r="Y49" s="121">
        <v>13.565921573995347</v>
      </c>
      <c r="Z49" s="122">
        <v>14.535475956147318</v>
      </c>
      <c r="AA49" s="120">
        <v>9.3083176994873984</v>
      </c>
      <c r="AB49" s="121">
        <v>13.008401599166314</v>
      </c>
      <c r="AC49" s="121">
        <v>18.050974964661066</v>
      </c>
      <c r="AD49" s="121">
        <v>18.806025066021007</v>
      </c>
      <c r="AE49" s="121">
        <v>18.827496320833699</v>
      </c>
      <c r="AF49" s="122">
        <v>18.240696447899492</v>
      </c>
      <c r="AG49" s="120">
        <v>5.0752712704892664</v>
      </c>
      <c r="AH49" s="121">
        <v>8.344828854286602</v>
      </c>
      <c r="AI49" s="121">
        <v>12.220292576627168</v>
      </c>
      <c r="AJ49" s="121">
        <v>16.692492240933532</v>
      </c>
      <c r="AK49" s="121">
        <v>16.197748123266123</v>
      </c>
      <c r="AL49" s="122">
        <v>16.074372498439534</v>
      </c>
      <c r="AM49" s="120">
        <f ca="1">AM35/AM37*100</f>
        <v>5.7783447591129047</v>
      </c>
      <c r="AN49" s="121">
        <f t="shared" ref="AN49:AR49" ca="1" si="176">AN35/AN37*100</f>
        <v>9.4968484879226054</v>
      </c>
      <c r="AO49" s="121">
        <f t="shared" ca="1" si="176"/>
        <v>13.31085577705824</v>
      </c>
      <c r="AP49" s="121">
        <f t="shared" ca="1" si="176"/>
        <v>15.435986966770368</v>
      </c>
      <c r="AQ49" s="121">
        <f t="shared" ca="1" si="176"/>
        <v>16.272654185394504</v>
      </c>
      <c r="AR49" s="122">
        <f t="shared" ca="1" si="176"/>
        <v>16.463771404576416</v>
      </c>
    </row>
    <row r="50" spans="1:44">
      <c r="A50" s="17"/>
      <c r="B50" s="24" t="s">
        <v>298</v>
      </c>
      <c r="C50" s="120">
        <v>7.17486131237592E-2</v>
      </c>
      <c r="D50" s="121">
        <v>0.5690367408462611</v>
      </c>
      <c r="E50" s="121">
        <v>1.031193045187321</v>
      </c>
      <c r="F50" s="121">
        <v>1.1686388206333715</v>
      </c>
      <c r="G50" s="121">
        <v>1.1662030523450806</v>
      </c>
      <c r="H50" s="122">
        <v>1.195447746039469</v>
      </c>
      <c r="I50" s="120">
        <v>0.23217495932108043</v>
      </c>
      <c r="J50" s="121">
        <v>0.4768207895958802</v>
      </c>
      <c r="K50" s="121">
        <v>0.82396512124443511</v>
      </c>
      <c r="L50" s="121">
        <v>1.0259373041032025</v>
      </c>
      <c r="M50" s="121">
        <v>1.0534868116259037</v>
      </c>
      <c r="N50" s="122">
        <v>1.0954797895594426</v>
      </c>
      <c r="O50" s="120">
        <v>0.50470936237056807</v>
      </c>
      <c r="P50" s="121">
        <v>0.60919411999532047</v>
      </c>
      <c r="Q50" s="121">
        <v>0.76426255040689928</v>
      </c>
      <c r="R50" s="121">
        <v>1.0728266217692521</v>
      </c>
      <c r="S50" s="121">
        <v>1.2260486666301087</v>
      </c>
      <c r="T50" s="122">
        <v>1.2638373826086748</v>
      </c>
      <c r="U50" s="120">
        <v>0.16095543617905336</v>
      </c>
      <c r="V50" s="121">
        <v>0.26845640123110515</v>
      </c>
      <c r="W50" s="121">
        <v>0.18059248325869126</v>
      </c>
      <c r="X50" s="121">
        <v>0.54533924046521576</v>
      </c>
      <c r="Y50" s="121">
        <v>0.86501669839212336</v>
      </c>
      <c r="Z50" s="122">
        <v>0.95303415277669967</v>
      </c>
      <c r="AA50" s="120">
        <v>0.48104864028015715</v>
      </c>
      <c r="AB50" s="121">
        <v>0.6653201125820466</v>
      </c>
      <c r="AC50" s="121">
        <v>0.95639211950394853</v>
      </c>
      <c r="AD50" s="121">
        <v>1.0443417484557034</v>
      </c>
      <c r="AE50" s="121">
        <v>1.1020743259806909</v>
      </c>
      <c r="AF50" s="122">
        <v>1.1264741809956276</v>
      </c>
      <c r="AG50" s="120">
        <v>0.27760771382964844</v>
      </c>
      <c r="AH50" s="121">
        <v>0.46316141865196281</v>
      </c>
      <c r="AI50" s="121">
        <v>0.68331462262931286</v>
      </c>
      <c r="AJ50" s="121">
        <v>1.0213087479405685</v>
      </c>
      <c r="AK50" s="121">
        <v>1.0842139647088833</v>
      </c>
      <c r="AL50" s="122">
        <v>1.1181001265684591</v>
      </c>
      <c r="AM50" s="120">
        <f ca="1">AM35/AM42*100</f>
        <v>0.34415197628072097</v>
      </c>
      <c r="AN50" s="121">
        <f t="shared" ref="AN50:AR50" ca="1" si="177">AN35/AN42*100</f>
        <v>0.57142665190501252</v>
      </c>
      <c r="AO50" s="121">
        <f t="shared" ca="1" si="177"/>
        <v>0.82028873109892886</v>
      </c>
      <c r="AP50" s="121">
        <f t="shared" ca="1" si="177"/>
        <v>0.99522901365377803</v>
      </c>
      <c r="AQ50" s="121">
        <f t="shared" ca="1" si="177"/>
        <v>1.0937060853770593</v>
      </c>
      <c r="AR50" s="122">
        <f t="shared" ca="1" si="177"/>
        <v>1.1407119979204967</v>
      </c>
    </row>
    <row r="51" spans="1:44">
      <c r="B51" s="24" t="s">
        <v>299</v>
      </c>
      <c r="C51" s="120">
        <v>49.214619948813791</v>
      </c>
      <c r="D51" s="121">
        <v>49.237712963514774</v>
      </c>
      <c r="E51" s="121">
        <v>47.717848807527432</v>
      </c>
      <c r="F51" s="121">
        <v>47.708809614920902</v>
      </c>
      <c r="G51" s="121">
        <v>47.598369734141954</v>
      </c>
      <c r="H51" s="122">
        <v>45.136865903229506</v>
      </c>
      <c r="I51" s="120">
        <v>49.550593872226763</v>
      </c>
      <c r="J51" s="121">
        <v>42.995864620868829</v>
      </c>
      <c r="K51" s="121">
        <v>44.786061128590617</v>
      </c>
      <c r="L51" s="121">
        <v>47.035256747608692</v>
      </c>
      <c r="M51" s="121">
        <v>47.017350909525035</v>
      </c>
      <c r="N51" s="122">
        <v>46.199444217891283</v>
      </c>
      <c r="O51" s="120">
        <v>48.552665764192312</v>
      </c>
      <c r="P51" s="121">
        <v>46.213754562430765</v>
      </c>
      <c r="Q51" s="121">
        <v>44.203712248664999</v>
      </c>
      <c r="R51" s="121">
        <v>45.923114161102774</v>
      </c>
      <c r="S51" s="121">
        <v>45.549551906639621</v>
      </c>
      <c r="T51" s="122">
        <v>45.479408077799903</v>
      </c>
      <c r="U51" s="120">
        <v>47.821377847686414</v>
      </c>
      <c r="V51" s="121">
        <v>49.379208553542277</v>
      </c>
      <c r="W51" s="121">
        <v>51.690451437367223</v>
      </c>
      <c r="X51" s="121">
        <v>53.371252228091628</v>
      </c>
      <c r="Y51" s="121">
        <v>51.414550731154726</v>
      </c>
      <c r="Z51" s="122">
        <v>51.153580927653287</v>
      </c>
      <c r="AA51" s="120">
        <v>53.59844778972537</v>
      </c>
      <c r="AB51" s="121">
        <v>57.91321786061814</v>
      </c>
      <c r="AC51" s="121">
        <v>53.865989755284659</v>
      </c>
      <c r="AD51" s="121">
        <v>59.019663244069079</v>
      </c>
      <c r="AE51" s="121">
        <v>51.129588978842875</v>
      </c>
      <c r="AF51" s="122">
        <v>49.85239840984417</v>
      </c>
      <c r="AG51" s="120">
        <v>46.018793758461143</v>
      </c>
      <c r="AH51" s="121">
        <v>45.739239161277361</v>
      </c>
      <c r="AI51" s="121">
        <v>46.27010250829845</v>
      </c>
      <c r="AJ51" s="121">
        <v>46.419155939308389</v>
      </c>
      <c r="AK51" s="121">
        <v>46.107519618290951</v>
      </c>
      <c r="AL51" s="122">
        <v>45.583878437137479</v>
      </c>
      <c r="AM51" s="120"/>
      <c r="AN51" s="121"/>
      <c r="AO51" s="121"/>
      <c r="AP51" s="121"/>
      <c r="AQ51" s="121"/>
      <c r="AR51" s="122"/>
    </row>
    <row r="52" spans="1:44" ht="12.75">
      <c r="A52" s="5"/>
      <c r="B52" s="24" t="s">
        <v>300</v>
      </c>
      <c r="C52" s="120">
        <v>73.040615959699167</v>
      </c>
      <c r="D52" s="121">
        <v>74.302182510605604</v>
      </c>
      <c r="E52" s="121">
        <v>78.17627455416401</v>
      </c>
      <c r="F52" s="121">
        <v>80.31767713541538</v>
      </c>
      <c r="G52" s="121">
        <v>80.682757486030894</v>
      </c>
      <c r="H52" s="122">
        <v>80.320951398649598</v>
      </c>
      <c r="I52" s="120">
        <v>63.217435380868835</v>
      </c>
      <c r="J52" s="121">
        <v>64.763975568569307</v>
      </c>
      <c r="K52" s="121">
        <v>70.442625962679344</v>
      </c>
      <c r="L52" s="121">
        <v>70.98723969999088</v>
      </c>
      <c r="M52" s="121">
        <v>72.218981758712189</v>
      </c>
      <c r="N52" s="122">
        <v>73.006825196079959</v>
      </c>
      <c r="O52" s="120">
        <v>67.401700176267894</v>
      </c>
      <c r="P52" s="121">
        <v>65.561722410959376</v>
      </c>
      <c r="Q52" s="121">
        <v>72.331214172460562</v>
      </c>
      <c r="R52" s="121">
        <v>74.838527354651163</v>
      </c>
      <c r="S52" s="121">
        <v>76.555007339849581</v>
      </c>
      <c r="T52" s="122">
        <v>77.603706070532454</v>
      </c>
      <c r="U52" s="120">
        <v>60.942808493508402</v>
      </c>
      <c r="V52" s="121">
        <v>63.52939752052653</v>
      </c>
      <c r="W52" s="121">
        <v>64.849977210688564</v>
      </c>
      <c r="X52" s="121">
        <v>68.220913803817112</v>
      </c>
      <c r="Y52" s="121">
        <v>70.232959187892817</v>
      </c>
      <c r="Z52" s="122">
        <v>71.779372968176688</v>
      </c>
      <c r="AA52" s="120">
        <v>66.539348659029955</v>
      </c>
      <c r="AB52" s="121">
        <v>67.479786917802045</v>
      </c>
      <c r="AC52" s="121">
        <v>72.319846488216569</v>
      </c>
      <c r="AD52" s="121">
        <v>75.344040051014261</v>
      </c>
      <c r="AE52" s="121">
        <v>77.543866037905175</v>
      </c>
      <c r="AF52" s="122">
        <v>79.438603036116447</v>
      </c>
      <c r="AG52" s="120">
        <v>63.972662874199749</v>
      </c>
      <c r="AH52" s="121">
        <v>64.026479883210968</v>
      </c>
      <c r="AI52" s="121">
        <v>68.160895810913999</v>
      </c>
      <c r="AJ52" s="121">
        <v>71.285784917837717</v>
      </c>
      <c r="AK52" s="121">
        <v>73.180640795580416</v>
      </c>
      <c r="AL52" s="122">
        <v>74.988396789615805</v>
      </c>
      <c r="AM52" s="120">
        <f ca="1">AM41/AM38*100</f>
        <v>65.910947875146562</v>
      </c>
      <c r="AN52" s="121">
        <f t="shared" ref="AN52:AR52" ca="1" si="178">AN41/AN38*100</f>
        <v>66.916322343614681</v>
      </c>
      <c r="AO52" s="121">
        <f t="shared" ca="1" si="178"/>
        <v>71.365721382913691</v>
      </c>
      <c r="AP52" s="121">
        <f t="shared" ca="1" si="178"/>
        <v>74.035310530939483</v>
      </c>
      <c r="AQ52" s="121">
        <f t="shared" ca="1" si="178"/>
        <v>75.815106410299109</v>
      </c>
      <c r="AR52" s="122">
        <f t="shared" ca="1" si="178"/>
        <v>77.20829739096348</v>
      </c>
    </row>
    <row r="53" spans="1:44">
      <c r="A53" s="17"/>
      <c r="B53" s="24" t="s">
        <v>301</v>
      </c>
      <c r="C53" s="120">
        <v>13.47</v>
      </c>
      <c r="D53" s="121">
        <v>13.18</v>
      </c>
      <c r="E53" s="121">
        <v>13.99</v>
      </c>
      <c r="F53" s="121">
        <v>14.07</v>
      </c>
      <c r="G53" s="121">
        <v>14.313079982133655</v>
      </c>
      <c r="H53" s="122">
        <v>14.127639713185969</v>
      </c>
      <c r="I53" s="120">
        <v>10.18</v>
      </c>
      <c r="J53" s="121">
        <v>11.99</v>
      </c>
      <c r="K53" s="121">
        <v>13.78</v>
      </c>
      <c r="L53" s="121">
        <v>14.01</v>
      </c>
      <c r="M53" s="121">
        <v>13.208591564354775</v>
      </c>
      <c r="N53" s="122">
        <v>12.877226297619542</v>
      </c>
      <c r="O53" s="120">
        <v>12.25</v>
      </c>
      <c r="P53" s="121">
        <v>13.48</v>
      </c>
      <c r="Q53" s="121">
        <v>13.479999999999997</v>
      </c>
      <c r="R53" s="121">
        <v>14.03</v>
      </c>
      <c r="S53" s="121">
        <v>14.18112938378118</v>
      </c>
      <c r="T53" s="122">
        <v>14.349745155397656</v>
      </c>
      <c r="U53" s="120">
        <v>11.5</v>
      </c>
      <c r="V53" s="121">
        <v>11.73</v>
      </c>
      <c r="W53" s="121">
        <v>12.69</v>
      </c>
      <c r="X53" s="121">
        <v>13.17</v>
      </c>
      <c r="Y53" s="121">
        <v>13.486333441891611</v>
      </c>
      <c r="Z53" s="122">
        <v>12.719503356962891</v>
      </c>
      <c r="AA53" s="120">
        <v>11.7</v>
      </c>
      <c r="AB53" s="121">
        <v>11.42</v>
      </c>
      <c r="AC53" s="121">
        <v>12.06</v>
      </c>
      <c r="AD53" s="121">
        <v>11.93</v>
      </c>
      <c r="AE53" s="121">
        <v>11.742314532378245</v>
      </c>
      <c r="AF53" s="122">
        <v>12.000373031998542</v>
      </c>
      <c r="AG53" s="120">
        <v>10.35</v>
      </c>
      <c r="AH53" s="121">
        <v>12.17</v>
      </c>
      <c r="AI53" s="121">
        <v>13.91</v>
      </c>
      <c r="AJ53" s="121">
        <v>14.99</v>
      </c>
      <c r="AK53" s="121">
        <v>15.059285495899058</v>
      </c>
      <c r="AL53" s="122">
        <v>15.171487233532494</v>
      </c>
      <c r="AM53" s="120">
        <f t="shared" ref="AM53:AR53" ca="1" si="179">AVERAGEIF($B$8:$AL$59,AM$8,$B53:$AL53)</f>
        <v>11.574999999999998</v>
      </c>
      <c r="AN53" s="121">
        <f t="shared" ca="1" si="179"/>
        <v>12.328333333333335</v>
      </c>
      <c r="AO53" s="121">
        <f t="shared" ca="1" si="179"/>
        <v>13.318333333333333</v>
      </c>
      <c r="AP53" s="121">
        <f t="shared" ca="1" si="179"/>
        <v>13.700000000000001</v>
      </c>
      <c r="AQ53" s="121">
        <f t="shared" ca="1" si="179"/>
        <v>13.665122400073086</v>
      </c>
      <c r="AR53" s="122">
        <f t="shared" ca="1" si="179"/>
        <v>13.540995798116183</v>
      </c>
    </row>
    <row r="54" spans="1:44" s="5" customFormat="1" ht="12.75">
      <c r="A54" s="17"/>
      <c r="B54" s="41" t="s">
        <v>297</v>
      </c>
      <c r="C54" s="132"/>
      <c r="D54" s="133"/>
      <c r="E54" s="133"/>
      <c r="F54" s="133"/>
      <c r="G54" s="133"/>
      <c r="H54" s="134"/>
      <c r="I54" s="132"/>
      <c r="J54" s="133"/>
      <c r="K54" s="133"/>
      <c r="L54" s="133"/>
      <c r="M54" s="133"/>
      <c r="N54" s="134"/>
      <c r="O54" s="132"/>
      <c r="P54" s="133"/>
      <c r="Q54" s="133"/>
      <c r="R54" s="133"/>
      <c r="S54" s="133"/>
      <c r="T54" s="134"/>
      <c r="U54" s="132"/>
      <c r="V54" s="133"/>
      <c r="W54" s="133"/>
      <c r="X54" s="133"/>
      <c r="Y54" s="133"/>
      <c r="Z54" s="134"/>
      <c r="AA54" s="132"/>
      <c r="AB54" s="133"/>
      <c r="AC54" s="133"/>
      <c r="AD54" s="133"/>
      <c r="AE54" s="133"/>
      <c r="AF54" s="134"/>
      <c r="AG54" s="132"/>
      <c r="AH54" s="133"/>
      <c r="AI54" s="133"/>
      <c r="AJ54" s="133"/>
      <c r="AK54" s="133"/>
      <c r="AL54" s="134"/>
      <c r="AM54" s="132"/>
      <c r="AN54" s="133"/>
      <c r="AO54" s="133"/>
      <c r="AP54" s="133"/>
      <c r="AQ54" s="133"/>
      <c r="AR54" s="134"/>
    </row>
    <row r="55" spans="1:44">
      <c r="A55" s="17"/>
      <c r="B55" s="24" t="s">
        <v>60</v>
      </c>
      <c r="C55" s="120">
        <v>1.6010261762631184</v>
      </c>
      <c r="D55" s="121">
        <v>14.045490363615446</v>
      </c>
      <c r="E55" s="121">
        <v>27.250955113111896</v>
      </c>
      <c r="F55" s="121">
        <v>34.356857647774589</v>
      </c>
      <c r="G55" s="121">
        <v>37.532792928816441</v>
      </c>
      <c r="H55" s="122">
        <v>42.620990714923096</v>
      </c>
      <c r="I55" s="120">
        <v>3.1062336441821849</v>
      </c>
      <c r="J55" s="121">
        <v>6.5629894923774232</v>
      </c>
      <c r="K55" s="121">
        <v>11.690186726680006</v>
      </c>
      <c r="L55" s="121">
        <v>16.045510409948573</v>
      </c>
      <c r="M55" s="121">
        <v>18.188109064636368</v>
      </c>
      <c r="N55" s="122">
        <v>20.835681785680737</v>
      </c>
      <c r="O55" s="120">
        <v>26.604981057523805</v>
      </c>
      <c r="P55" s="121">
        <v>33.222231846393278</v>
      </c>
      <c r="Q55" s="121">
        <v>42.408281952920206</v>
      </c>
      <c r="R55" s="121">
        <v>62.204336204093153</v>
      </c>
      <c r="S55" s="121">
        <v>75.569700558918385</v>
      </c>
      <c r="T55" s="122">
        <v>85.499722862009975</v>
      </c>
      <c r="U55" s="120">
        <v>1.9294522395316192</v>
      </c>
      <c r="V55" s="121">
        <v>3.2174715103137368</v>
      </c>
      <c r="W55" s="121">
        <v>2.2769925849884189</v>
      </c>
      <c r="X55" s="121">
        <v>7.4876211061665527</v>
      </c>
      <c r="Y55" s="121">
        <v>12.80044734165072</v>
      </c>
      <c r="Z55" s="122">
        <v>15.360799297346723</v>
      </c>
      <c r="AA55" s="120">
        <v>25.105245583785617</v>
      </c>
      <c r="AB55" s="121">
        <v>39.636322340960078</v>
      </c>
      <c r="AC55" s="121">
        <v>62.353605176337126</v>
      </c>
      <c r="AD55" s="121">
        <v>75.1791647636894</v>
      </c>
      <c r="AE55" s="121">
        <v>89.354389439377186</v>
      </c>
      <c r="AF55" s="122">
        <v>103.15196555522637</v>
      </c>
      <c r="AG55" s="120">
        <v>4.5357280723096602</v>
      </c>
      <c r="AH55" s="121">
        <v>7.9025178234046134</v>
      </c>
      <c r="AI55" s="121">
        <v>12.338823866788083</v>
      </c>
      <c r="AJ55" s="121">
        <v>18.866429990150369</v>
      </c>
      <c r="AK55" s="121">
        <v>20.733370913522712</v>
      </c>
      <c r="AL55" s="122">
        <v>23.442809228936266</v>
      </c>
      <c r="AM55" s="120"/>
      <c r="AN55" s="121"/>
      <c r="AO55" s="121"/>
      <c r="AP55" s="121"/>
      <c r="AQ55" s="121"/>
      <c r="AR55" s="122"/>
    </row>
    <row r="56" spans="1:44">
      <c r="A56" s="17"/>
      <c r="B56" s="24" t="s">
        <v>233</v>
      </c>
      <c r="C56" s="120">
        <v>143.30452898872619</v>
      </c>
      <c r="D56" s="121">
        <v>158.39558890218532</v>
      </c>
      <c r="E56" s="121">
        <v>183.47993491255687</v>
      </c>
      <c r="F56" s="121">
        <v>211.42177957181346</v>
      </c>
      <c r="G56" s="121">
        <v>240.98425372666875</v>
      </c>
      <c r="H56" s="122">
        <v>274.439378073645</v>
      </c>
      <c r="I56" s="120">
        <v>65.983289572076472</v>
      </c>
      <c r="J56" s="121">
        <v>67.727090804888704</v>
      </c>
      <c r="K56" s="121">
        <v>76.616236146251936</v>
      </c>
      <c r="L56" s="121">
        <v>90.343273414804898</v>
      </c>
      <c r="M56" s="121">
        <v>104.82838197231112</v>
      </c>
      <c r="N56" s="122">
        <v>119.73926294658364</v>
      </c>
      <c r="O56" s="120">
        <v>312.09275566498962</v>
      </c>
      <c r="P56" s="121">
        <v>323.52185719581598</v>
      </c>
      <c r="Q56" s="121">
        <v>358.21846391636694</v>
      </c>
      <c r="R56" s="121">
        <v>409.08157343567598</v>
      </c>
      <c r="S56" s="121">
        <v>469.41127593846767</v>
      </c>
      <c r="T56" s="122">
        <v>536.9277988004776</v>
      </c>
      <c r="U56" s="120">
        <v>83.011760191805777</v>
      </c>
      <c r="V56" s="121">
        <v>83.198640620386001</v>
      </c>
      <c r="W56" s="121">
        <v>86.463845182090637</v>
      </c>
      <c r="X56" s="121">
        <v>92.551515352828986</v>
      </c>
      <c r="Y56" s="121">
        <v>102.95195907991244</v>
      </c>
      <c r="Z56" s="122">
        <v>115.19275403251299</v>
      </c>
      <c r="AA56" s="120">
        <v>294.23578157795549</v>
      </c>
      <c r="AB56" s="121">
        <v>328.00329940954299</v>
      </c>
      <c r="AC56" s="121">
        <v>385.07650488537297</v>
      </c>
      <c r="AD56" s="121">
        <v>447.95624241143491</v>
      </c>
      <c r="AE56" s="121">
        <v>523.02173102240624</v>
      </c>
      <c r="AF56" s="122">
        <v>621.9736965776325</v>
      </c>
      <c r="AG56" s="120">
        <v>96.432141242574914</v>
      </c>
      <c r="AH56" s="121">
        <v>99.432706541097517</v>
      </c>
      <c r="AI56" s="121">
        <v>109.67684761695747</v>
      </c>
      <c r="AJ56" s="121">
        <v>122.96225473058236</v>
      </c>
      <c r="AK56" s="121">
        <v>139.69562564410509</v>
      </c>
      <c r="AL56" s="122">
        <v>158.63843487304135</v>
      </c>
      <c r="AM56" s="120"/>
      <c r="AN56" s="121"/>
      <c r="AO56" s="121"/>
      <c r="AP56" s="121"/>
      <c r="AQ56" s="121"/>
      <c r="AR56" s="122"/>
    </row>
    <row r="57" spans="1:44">
      <c r="B57" s="24" t="s">
        <v>61</v>
      </c>
      <c r="C57" s="120">
        <v>110.95915091504521</v>
      </c>
      <c r="D57" s="121">
        <v>135.78386505276126</v>
      </c>
      <c r="E57" s="121">
        <v>165.20580726777601</v>
      </c>
      <c r="F57" s="121">
        <v>194.47306364856649</v>
      </c>
      <c r="G57" s="121">
        <v>223.73781912589749</v>
      </c>
      <c r="H57" s="122">
        <v>255.76145318968938</v>
      </c>
      <c r="I57" s="120">
        <v>43.706950928811864</v>
      </c>
      <c r="J57" s="121">
        <v>51.778649063961922</v>
      </c>
      <c r="K57" s="121">
        <v>64.300761400781653</v>
      </c>
      <c r="L57" s="121">
        <v>80.03251872798532</v>
      </c>
      <c r="M57" s="121">
        <v>95.419972526856242</v>
      </c>
      <c r="N57" s="122">
        <v>110.14992436660557</v>
      </c>
      <c r="O57" s="120">
        <v>234.12020804404884</v>
      </c>
      <c r="P57" s="121">
        <v>272.05241315707343</v>
      </c>
      <c r="Q57" s="121">
        <v>333.71988429791884</v>
      </c>
      <c r="R57" s="121">
        <v>395.62494016695121</v>
      </c>
      <c r="S57" s="121">
        <v>451.76746405017593</v>
      </c>
      <c r="T57" s="122">
        <v>517.10198609284214</v>
      </c>
      <c r="U57" s="120">
        <v>53.729949386705961</v>
      </c>
      <c r="V57" s="121">
        <v>57.533209307533902</v>
      </c>
      <c r="W57" s="121">
        <v>68.439450758332569</v>
      </c>
      <c r="X57" s="121">
        <v>83.959199759331597</v>
      </c>
      <c r="Y57" s="121">
        <v>95.291049784607623</v>
      </c>
      <c r="Z57" s="122">
        <v>106.3735111696398</v>
      </c>
      <c r="AA57" s="120">
        <v>250.40032777895561</v>
      </c>
      <c r="AB57" s="121">
        <v>289.37721818606798</v>
      </c>
      <c r="AC57" s="121">
        <v>349.94889289155816</v>
      </c>
      <c r="AD57" s="121">
        <v>411.48915532686476</v>
      </c>
      <c r="AE57" s="121">
        <v>485.44654006570238</v>
      </c>
      <c r="AF57" s="122">
        <v>584.44779048717089</v>
      </c>
      <c r="AG57" s="120">
        <v>63.275294324301086</v>
      </c>
      <c r="AH57" s="121">
        <v>71.725461320992508</v>
      </c>
      <c r="AI57" s="121">
        <v>93.750862467537246</v>
      </c>
      <c r="AJ57" s="121">
        <v>112.41779170514131</v>
      </c>
      <c r="AK57" s="121">
        <v>130.90614979572854</v>
      </c>
      <c r="AL57" s="122">
        <v>150.59602390006827</v>
      </c>
      <c r="AM57" s="120"/>
      <c r="AN57" s="121"/>
      <c r="AO57" s="121"/>
      <c r="AP57" s="121"/>
      <c r="AQ57" s="121"/>
      <c r="AR57" s="122"/>
    </row>
    <row r="58" spans="1:44" ht="12.75">
      <c r="A58" s="5"/>
      <c r="B58" s="24" t="s">
        <v>62</v>
      </c>
      <c r="C58" s="120">
        <v>0</v>
      </c>
      <c r="D58" s="121">
        <v>2.846532454379076</v>
      </c>
      <c r="E58" s="121">
        <v>5.4933207149961856</v>
      </c>
      <c r="F58" s="121">
        <v>7.5907796007841402</v>
      </c>
      <c r="G58" s="121">
        <v>7.9703185808233474</v>
      </c>
      <c r="H58" s="122">
        <v>9.1658663679468493</v>
      </c>
      <c r="I58" s="120">
        <v>0</v>
      </c>
      <c r="J58" s="121">
        <v>1.3000000055122831</v>
      </c>
      <c r="K58" s="121">
        <v>2.4000003307370474</v>
      </c>
      <c r="L58" s="121">
        <v>3.2200004409827301</v>
      </c>
      <c r="M58" s="121">
        <v>3.7030005071301391</v>
      </c>
      <c r="N58" s="122">
        <v>5.9248008114082227</v>
      </c>
      <c r="O58" s="120">
        <v>1.9999998229095854</v>
      </c>
      <c r="P58" s="121">
        <v>6.4999998795607441</v>
      </c>
      <c r="Q58" s="121">
        <v>8.6</v>
      </c>
      <c r="R58" s="121">
        <v>12</v>
      </c>
      <c r="S58" s="121">
        <v>15.24</v>
      </c>
      <c r="T58" s="122">
        <v>17.9832</v>
      </c>
      <c r="U58" s="120">
        <v>0</v>
      </c>
      <c r="V58" s="121">
        <v>0.64000000726545159</v>
      </c>
      <c r="W58" s="121">
        <v>0.6500045409136318</v>
      </c>
      <c r="X58" s="121">
        <v>1.5000020888202708</v>
      </c>
      <c r="Y58" s="121">
        <v>2.4000033421124334</v>
      </c>
      <c r="Z58" s="122">
        <v>3.1200043447461634</v>
      </c>
      <c r="AA58" s="120">
        <v>3.9999997759006227</v>
      </c>
      <c r="AB58" s="121">
        <v>7.0999996414409949</v>
      </c>
      <c r="AC58" s="121">
        <v>11.3</v>
      </c>
      <c r="AD58" s="121">
        <v>13.699999843130437</v>
      </c>
      <c r="AE58" s="121">
        <v>17.399999999999999</v>
      </c>
      <c r="AF58" s="122">
        <v>18.000000000000004</v>
      </c>
      <c r="AG58" s="120">
        <v>0</v>
      </c>
      <c r="AH58" s="121">
        <v>1.899999963422204</v>
      </c>
      <c r="AI58" s="121">
        <v>3.0000086323567068</v>
      </c>
      <c r="AJ58" s="121">
        <v>3.599999979040049</v>
      </c>
      <c r="AK58" s="121">
        <v>4</v>
      </c>
      <c r="AL58" s="122">
        <v>4.5</v>
      </c>
      <c r="AM58" s="120"/>
      <c r="AN58" s="121"/>
      <c r="AO58" s="121"/>
      <c r="AP58" s="121"/>
      <c r="AQ58" s="121"/>
      <c r="AR58" s="122"/>
    </row>
    <row r="59" spans="1:44">
      <c r="A59" s="17"/>
      <c r="B59" s="24" t="s">
        <v>6</v>
      </c>
      <c r="C59" s="120"/>
      <c r="D59" s="121"/>
      <c r="E59" s="121">
        <f t="shared" ref="E59:G59" si="180">IFERROR((IF((E$11/E55)&lt;0,"NM",(E$11/E55))),"NA")</f>
        <v>9.1538075992050718</v>
      </c>
      <c r="F59" s="121">
        <f t="shared" si="180"/>
        <v>7.2605592326677089</v>
      </c>
      <c r="G59" s="121">
        <f t="shared" si="180"/>
        <v>6.6461880540864442</v>
      </c>
      <c r="H59" s="122">
        <f t="shared" ref="H59:H61" si="181">IFERROR((IF((H$11/H55)&lt;0,"NM",(H$11/H55))),"NA")</f>
        <v>5.8527499200683488</v>
      </c>
      <c r="I59" s="120"/>
      <c r="J59" s="121"/>
      <c r="K59" s="121">
        <f t="shared" ref="K59:N59" si="182">IFERROR((IF((K$11/K55)&lt;0,"NM",(K$11/K55))),"NA")</f>
        <v>9.6705042137599815</v>
      </c>
      <c r="L59" s="121">
        <f t="shared" si="182"/>
        <v>7.0455845349678929</v>
      </c>
      <c r="M59" s="121">
        <f t="shared" si="182"/>
        <v>6.2155994115851314</v>
      </c>
      <c r="N59" s="122">
        <f t="shared" si="182"/>
        <v>5.4257883741386994</v>
      </c>
      <c r="O59" s="120"/>
      <c r="P59" s="121"/>
      <c r="Q59" s="121">
        <f t="shared" ref="Q59:T59" si="183">IFERROR((IF((Q$11/Q55)&lt;0,"NM",(Q$11/Q55))),"NA")</f>
        <v>12.713318605986926</v>
      </c>
      <c r="R59" s="121">
        <f t="shared" si="183"/>
        <v>8.6674021925262981</v>
      </c>
      <c r="S59" s="121">
        <f t="shared" si="183"/>
        <v>7.1344731554103271</v>
      </c>
      <c r="T59" s="122">
        <f t="shared" si="183"/>
        <v>6.3058683929320676</v>
      </c>
      <c r="U59" s="120"/>
      <c r="V59" s="121"/>
      <c r="W59" s="121">
        <f t="shared" ref="W59:Z59" si="184">IFERROR((IF((W$11/W55)&lt;0,"NM",(W$11/W55))),"NA")</f>
        <v>47.979954225698833</v>
      </c>
      <c r="X59" s="121">
        <f t="shared" si="184"/>
        <v>14.590748977672678</v>
      </c>
      <c r="Y59" s="121">
        <f t="shared" si="184"/>
        <v>8.5348579689490247</v>
      </c>
      <c r="Z59" s="122">
        <f t="shared" si="184"/>
        <v>7.1122601034746147</v>
      </c>
      <c r="AA59" s="120"/>
      <c r="AB59" s="121"/>
      <c r="AC59" s="121">
        <f t="shared" ref="AC59:AF59" si="185">IFERROR((IF((AC$11/AC55)&lt;0,"NM",(AC$11/AC55))),"NA")</f>
        <v>12.872551598742225</v>
      </c>
      <c r="AD59" s="121">
        <f t="shared" si="185"/>
        <v>10.676495309876998</v>
      </c>
      <c r="AE59" s="121">
        <f t="shared" si="185"/>
        <v>8.9827707965545525</v>
      </c>
      <c r="AF59" s="122">
        <f t="shared" si="185"/>
        <v>7.78123805668318</v>
      </c>
      <c r="AG59" s="120"/>
      <c r="AH59" s="121"/>
      <c r="AI59" s="121">
        <f t="shared" ref="AI59:AL59" si="186">IFERROR((IF((AI$11/AI55)&lt;0,"NM",(AI$11/AI55))),"NA")</f>
        <v>9.9969009471004959</v>
      </c>
      <c r="AJ59" s="121">
        <f t="shared" si="186"/>
        <v>6.538067883770144</v>
      </c>
      <c r="AK59" s="121">
        <f t="shared" si="186"/>
        <v>5.9493461296999559</v>
      </c>
      <c r="AL59" s="122">
        <f t="shared" si="186"/>
        <v>5.261741406304874</v>
      </c>
      <c r="AM59" s="120"/>
      <c r="AN59" s="121"/>
      <c r="AO59" s="121">
        <f ca="1">IFERROR((IF(((AO$17*1000)/AO35)&lt;0,"NM",((AO$17*1000)/AO35))),"NA")</f>
        <v>7.6518523398184373</v>
      </c>
      <c r="AP59" s="121">
        <f t="shared" ref="AP59:AR59" ca="1" si="187">IFERROR((IF(((AP$17*1000)/AP35)&lt;0,"NM",((AP$17*1000)/AP35))),"NA")</f>
        <v>9.4567542143707097</v>
      </c>
      <c r="AQ59" s="121">
        <f t="shared" ca="1" si="187"/>
        <v>7.8550953973495092</v>
      </c>
      <c r="AR59" s="122">
        <f t="shared" ca="1" si="187"/>
        <v>6.8225846230100968</v>
      </c>
    </row>
    <row r="60" spans="1:44">
      <c r="A60" s="17"/>
      <c r="B60" s="27" t="s">
        <v>274</v>
      </c>
      <c r="C60" s="120"/>
      <c r="D60" s="121"/>
      <c r="E60" s="121">
        <f t="shared" ref="E60:G61" si="188">IFERROR((IF((E$11/E56)&lt;0,"NM",(E$11/E56))),"NA")</f>
        <v>1.3595492069412562</v>
      </c>
      <c r="F60" s="121">
        <f t="shared" si="188"/>
        <v>1.1798689827755873</v>
      </c>
      <c r="G60" s="121">
        <f t="shared" si="188"/>
        <v>1.0351298731863756</v>
      </c>
      <c r="H60" s="122">
        <f t="shared" si="181"/>
        <v>0.90894390502903999</v>
      </c>
      <c r="I60" s="120"/>
      <c r="J60" s="121"/>
      <c r="K60" s="121">
        <f t="shared" ref="K60:N60" si="189">IFERROR((IF((K$11/K56)&lt;0,"NM",(K$11/K56))),"NA")</f>
        <v>1.4755358092010684</v>
      </c>
      <c r="L60" s="121">
        <f t="shared" si="189"/>
        <v>1.2513383202414941</v>
      </c>
      <c r="M60" s="121">
        <f t="shared" si="189"/>
        <v>1.0784293134454799</v>
      </c>
      <c r="N60" s="122">
        <f t="shared" si="189"/>
        <v>0.94413475762275434</v>
      </c>
      <c r="O60" s="120"/>
      <c r="P60" s="121"/>
      <c r="Q60" s="121">
        <f t="shared" ref="Q60:T60" si="190">IFERROR((IF((Q$11/Q56)&lt;0,"NM",(Q$11/Q56))),"NA")</f>
        <v>1.5050871306451556</v>
      </c>
      <c r="R60" s="121">
        <f t="shared" si="190"/>
        <v>1.3179522985402226</v>
      </c>
      <c r="S60" s="121">
        <f t="shared" si="190"/>
        <v>1.1485663588334294</v>
      </c>
      <c r="T60" s="122">
        <f t="shared" si="190"/>
        <v>1.0041387337449967</v>
      </c>
      <c r="U60" s="120"/>
      <c r="V60" s="121"/>
      <c r="W60" s="121">
        <f t="shared" ref="W60:Z60" si="191">IFERROR((IF((W$11/W56)&lt;0,"NM",(W$11/W56))),"NA")</f>
        <v>1.2635339056448658</v>
      </c>
      <c r="X60" s="121">
        <f t="shared" si="191"/>
        <v>1.1804236763008398</v>
      </c>
      <c r="Y60" s="121">
        <f t="shared" si="191"/>
        <v>1.0611745611873102</v>
      </c>
      <c r="Z60" s="122">
        <f t="shared" si="191"/>
        <v>0.94841034852907802</v>
      </c>
      <c r="AA60" s="120"/>
      <c r="AB60" s="121"/>
      <c r="AC60" s="121">
        <f t="shared" ref="AC60:AF60" si="192">IFERROR((IF((AC$11/AC56)&lt;0,"NM",(AC$11/AC56))),"NA")</f>
        <v>2.0843909971576364</v>
      </c>
      <c r="AD60" s="121">
        <f t="shared" si="192"/>
        <v>1.7918044755424773</v>
      </c>
      <c r="AE60" s="121">
        <f t="shared" si="192"/>
        <v>1.534639867507942</v>
      </c>
      <c r="AF60" s="122">
        <f t="shared" si="192"/>
        <v>1.2904886563797253</v>
      </c>
      <c r="AG60" s="120"/>
      <c r="AH60" s="121"/>
      <c r="AI60" s="121">
        <f t="shared" ref="AI60:AL61" si="193">IFERROR((IF((AI$11/AI56)&lt;0,"NM",(AI$11/AI56))),"NA")</f>
        <v>1.1246676274904939</v>
      </c>
      <c r="AJ60" s="121">
        <f t="shared" si="193"/>
        <v>1.0031533682451352</v>
      </c>
      <c r="AK60" s="121">
        <f t="shared" si="193"/>
        <v>0.88299114185759864</v>
      </c>
      <c r="AL60" s="122">
        <f t="shared" si="193"/>
        <v>0.77755431777120876</v>
      </c>
      <c r="AM60" s="120"/>
      <c r="AN60" s="121"/>
      <c r="AO60" s="121">
        <f ca="1">IFERROR((IF(((AO$17*1000)/AO37)&lt;0,"NM",((AO$17*1000)/AO37))),"NA")</f>
        <v>1.0185270292266884</v>
      </c>
      <c r="AP60" s="121">
        <f t="shared" ref="AP60:AR61" ca="1" si="194">IFERROR((IF(((AP$17*1000)/AP37)&lt;0,"NM",((AP$17*1000)/AP37))),"NA")</f>
        <v>1.4597433480097703</v>
      </c>
      <c r="AQ60" s="121">
        <f t="shared" ca="1" si="194"/>
        <v>1.2782325099435261</v>
      </c>
      <c r="AR60" s="122">
        <f t="shared" ca="1" si="194"/>
        <v>1.123254736216164</v>
      </c>
    </row>
    <row r="61" spans="1:44">
      <c r="A61" s="17"/>
      <c r="B61" s="27" t="s">
        <v>562</v>
      </c>
      <c r="C61" s="120"/>
      <c r="D61" s="121"/>
      <c r="E61" s="121">
        <f t="shared" si="188"/>
        <v>1.5099348147954368</v>
      </c>
      <c r="F61" s="121">
        <f t="shared" si="188"/>
        <v>1.2826969212084953</v>
      </c>
      <c r="G61" s="121">
        <f t="shared" si="188"/>
        <v>1.1149210311182762</v>
      </c>
      <c r="H61" s="122">
        <f t="shared" si="181"/>
        <v>0.97532289126849614</v>
      </c>
      <c r="I61" s="120"/>
      <c r="J61" s="121"/>
      <c r="K61" s="121">
        <f t="shared" ref="K61:N61" si="195">IFERROR((IF((K$11/K57)&lt;0,"NM",(K$11/K57))),"NA")</f>
        <v>1.7581440334021572</v>
      </c>
      <c r="L61" s="121">
        <f t="shared" si="195"/>
        <v>1.4125508205512631</v>
      </c>
      <c r="M61" s="121">
        <f t="shared" si="195"/>
        <v>1.1847624454951686</v>
      </c>
      <c r="N61" s="122">
        <f t="shared" si="195"/>
        <v>1.0263284396250902</v>
      </c>
      <c r="O61" s="120"/>
      <c r="P61" s="121"/>
      <c r="Q61" s="121">
        <f t="shared" ref="Q61:T61" si="196">IFERROR((IF((Q$11/Q57)&lt;0,"NM",(Q$11/Q57))),"NA")</f>
        <v>1.6155764920459139</v>
      </c>
      <c r="R61" s="121">
        <f t="shared" si="196"/>
        <v>1.3627806168450405</v>
      </c>
      <c r="S61" s="121">
        <f t="shared" si="196"/>
        <v>1.1934237033504449</v>
      </c>
      <c r="T61" s="122">
        <f t="shared" si="196"/>
        <v>1.0426376507925446</v>
      </c>
      <c r="U61" s="120"/>
      <c r="V61" s="121"/>
      <c r="W61" s="121">
        <f t="shared" ref="W61:Z61" si="197">IFERROR((IF((W$11/W57)&lt;0,"NM",(W$11/W57))),"NA")</f>
        <v>1.5963015306153476</v>
      </c>
      <c r="X61" s="121">
        <f t="shared" si="197"/>
        <v>1.3012272664956823</v>
      </c>
      <c r="Y61" s="121">
        <f t="shared" si="197"/>
        <v>1.1464875268657935</v>
      </c>
      <c r="Z61" s="122">
        <f t="shared" si="197"/>
        <v>1.0270414015550628</v>
      </c>
      <c r="AA61" s="120"/>
      <c r="AB61" s="121"/>
      <c r="AC61" s="121">
        <f t="shared" ref="AC61:AF61" si="198">IFERROR((IF((AC$11/AC57)&lt;0,"NM",(AC$11/AC57))),"NA")</f>
        <v>2.2936206294806722</v>
      </c>
      <c r="AD61" s="121">
        <f t="shared" si="198"/>
        <v>1.9505981861476231</v>
      </c>
      <c r="AE61" s="121">
        <f t="shared" si="198"/>
        <v>1.653426142230545</v>
      </c>
      <c r="AF61" s="122">
        <f t="shared" si="198"/>
        <v>1.3733476506617384</v>
      </c>
      <c r="AG61" s="120"/>
      <c r="AH61" s="121"/>
      <c r="AI61" s="121">
        <f t="shared" si="193"/>
        <v>1.3157212291536191</v>
      </c>
      <c r="AJ61" s="121">
        <f t="shared" si="193"/>
        <v>1.0972462466042081</v>
      </c>
      <c r="AK61" s="121">
        <f t="shared" si="193"/>
        <v>0.94227811445436693</v>
      </c>
      <c r="AL61" s="122">
        <f t="shared" si="193"/>
        <v>0.81907873000585951</v>
      </c>
      <c r="AM61" s="120"/>
      <c r="AN61" s="121"/>
      <c r="AO61" s="121">
        <f ca="1">IFERROR((IF(((AO$17*1000)/AO38)&lt;0,"NM",((AO$17*1000)/AO38))),"NA")</f>
        <v>7.5207564630000612E-2</v>
      </c>
      <c r="AP61" s="121">
        <f t="shared" ca="1" si="194"/>
        <v>0.11293792907990251</v>
      </c>
      <c r="AQ61" s="121">
        <f t="shared" ca="1" si="194"/>
        <v>0.10323078378246354</v>
      </c>
      <c r="AR61" s="122">
        <f t="shared" ca="1" si="194"/>
        <v>9.3696016187506032E-2</v>
      </c>
    </row>
    <row r="62" spans="1:44">
      <c r="B62" s="43" t="s">
        <v>63</v>
      </c>
      <c r="C62" s="135"/>
      <c r="D62" s="136"/>
      <c r="E62" s="121">
        <f t="shared" ref="E62:G62" si="199">IFERROR((E58/E$11*100),"NA")</f>
        <v>2.2021730667453143</v>
      </c>
      <c r="F62" s="121">
        <f t="shared" si="199"/>
        <v>3.043006454513586</v>
      </c>
      <c r="G62" s="121">
        <f t="shared" si="199"/>
        <v>3.1951567772392657</v>
      </c>
      <c r="H62" s="122">
        <f t="shared" ref="H62" si="200">IFERROR((H58/H$11*100),"NA")</f>
        <v>3.6744302938251554</v>
      </c>
      <c r="I62" s="135"/>
      <c r="J62" s="136"/>
      <c r="K62" s="121">
        <f t="shared" ref="K62:N62" si="201">IFERROR((K58/K$11*100),"NA")</f>
        <v>2.1229547374940712</v>
      </c>
      <c r="L62" s="121">
        <f t="shared" si="201"/>
        <v>2.8482976036998937</v>
      </c>
      <c r="M62" s="121">
        <f t="shared" si="201"/>
        <v>3.2755422442548774</v>
      </c>
      <c r="N62" s="122">
        <f t="shared" si="201"/>
        <v>5.2408675908078042</v>
      </c>
      <c r="O62" s="135"/>
      <c r="P62" s="136"/>
      <c r="Q62" s="121">
        <f t="shared" ref="Q62:T62" si="202">IFERROR((Q58/Q$11*100),"NA")</f>
        <v>1.595103403505518</v>
      </c>
      <c r="R62" s="121">
        <f t="shared" si="202"/>
        <v>2.2257256793100253</v>
      </c>
      <c r="S62" s="121">
        <f t="shared" si="202"/>
        <v>2.8266716127237319</v>
      </c>
      <c r="T62" s="122">
        <f t="shared" si="202"/>
        <v>3.335472503014004</v>
      </c>
      <c r="U62" s="135"/>
      <c r="V62" s="136"/>
      <c r="W62" s="121">
        <f t="shared" ref="W62:Z62" si="203">IFERROR((W58/W$11*100),"NA")</f>
        <v>0.5949698314998918</v>
      </c>
      <c r="X62" s="121">
        <f t="shared" si="203"/>
        <v>1.3729996236341151</v>
      </c>
      <c r="Y62" s="121">
        <f t="shared" si="203"/>
        <v>2.1967993978145843</v>
      </c>
      <c r="Z62" s="122">
        <f t="shared" si="203"/>
        <v>2.8558392171589597</v>
      </c>
      <c r="AA62" s="135"/>
      <c r="AB62" s="136"/>
      <c r="AC62" s="121">
        <f t="shared" ref="AC62:AF62" si="204">IFERROR((AC58/AC$11*100),"NA")</f>
        <v>1.4078365414564258</v>
      </c>
      <c r="AD62" s="121">
        <f t="shared" si="204"/>
        <v>1.7068460528412679</v>
      </c>
      <c r="AE62" s="121">
        <f t="shared" si="204"/>
        <v>2.167819099233788</v>
      </c>
      <c r="AF62" s="122">
        <f t="shared" si="204"/>
        <v>2.2425714819659879</v>
      </c>
      <c r="AG62" s="135"/>
      <c r="AH62" s="136"/>
      <c r="AI62" s="121">
        <f t="shared" ref="AI62:AL62" si="205">IFERROR((AI58/AI$11*100),"NA")</f>
        <v>2.4321107680232728</v>
      </c>
      <c r="AJ62" s="121">
        <f t="shared" si="205"/>
        <v>2.9185245067207535</v>
      </c>
      <c r="AK62" s="121">
        <f t="shared" si="205"/>
        <v>3.2428050263477912</v>
      </c>
      <c r="AL62" s="122">
        <f t="shared" si="205"/>
        <v>3.6481556546412648</v>
      </c>
      <c r="AM62" s="135"/>
      <c r="AN62" s="136"/>
      <c r="AO62" s="121"/>
      <c r="AP62" s="121"/>
      <c r="AQ62" s="121"/>
      <c r="AR62" s="122"/>
    </row>
    <row r="63" spans="1:44">
      <c r="B63" s="3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</row>
    <row r="64" spans="1:44">
      <c r="B64" s="3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</row>
  </sheetData>
  <mergeCells count="7">
    <mergeCell ref="AM6:AR6"/>
    <mergeCell ref="AG6:AL6"/>
    <mergeCell ref="C6:H6"/>
    <mergeCell ref="O6:T6"/>
    <mergeCell ref="AA6:AF6"/>
    <mergeCell ref="U6:Z6"/>
    <mergeCell ref="I6:N6"/>
  </mergeCells>
  <conditionalFormatting sqref="C36:H36 C33:H33 C31:H31 C27:H27 AG27:AR27 AG31:AR31 AG33:AR33 AG36:AR36">
    <cfRule type="cellIs" dxfId="2588" priority="87" operator="greaterThanOrEqual">
      <formula>0</formula>
    </cfRule>
  </conditionalFormatting>
  <conditionalFormatting sqref="C36:H36 C33:H33 C31:H31 C27:H27 AG27:AR27 AG31:AR31 AG33:AR33 AG36:AR36">
    <cfRule type="cellIs" dxfId="2587" priority="86" operator="lessThanOrEqual">
      <formula>0</formula>
    </cfRule>
  </conditionalFormatting>
  <conditionalFormatting sqref="AR15">
    <cfRule type="cellIs" dxfId="2586" priority="74" operator="greaterThanOrEqual">
      <formula>10</formula>
    </cfRule>
    <cfRule type="cellIs" dxfId="2585" priority="77" operator="lessThan">
      <formula>0</formula>
    </cfRule>
  </conditionalFormatting>
  <conditionalFormatting sqref="AR16">
    <cfRule type="cellIs" dxfId="2584" priority="72" operator="greaterThanOrEqual">
      <formula>10</formula>
    </cfRule>
    <cfRule type="cellIs" dxfId="2583" priority="76" operator="lessThan">
      <formula>0</formula>
    </cfRule>
  </conditionalFormatting>
  <conditionalFormatting sqref="AR13">
    <cfRule type="cellIs" priority="71" operator="equal">
      <formula>"-"</formula>
    </cfRule>
    <cfRule type="cellIs" dxfId="2582" priority="73" operator="lessThanOrEqual">
      <formula>5</formula>
    </cfRule>
    <cfRule type="cellIs" dxfId="2581" priority="75" operator="greaterThanOrEqual">
      <formula>10</formula>
    </cfRule>
  </conditionalFormatting>
  <conditionalFormatting sqref="AR10">
    <cfRule type="cellIs" dxfId="2580" priority="69" operator="equal">
      <formula>"Sell"</formula>
    </cfRule>
    <cfRule type="cellIs" dxfId="2579" priority="70" operator="equal">
      <formula>"Buy"</formula>
    </cfRule>
  </conditionalFormatting>
  <conditionalFormatting sqref="AR10">
    <cfRule type="cellIs" dxfId="2578" priority="67" operator="equal">
      <formula>"Sell"</formula>
    </cfRule>
    <cfRule type="cellIs" dxfId="2577" priority="68" operator="equal">
      <formula>"Buy"</formula>
    </cfRule>
  </conditionalFormatting>
  <conditionalFormatting sqref="AR10">
    <cfRule type="cellIs" dxfId="2576" priority="65" operator="equal">
      <formula>"Sell"</formula>
    </cfRule>
    <cfRule type="cellIs" dxfId="2575" priority="66" operator="equal">
      <formula>"Buy"</formula>
    </cfRule>
  </conditionalFormatting>
  <conditionalFormatting sqref="H10 AL10">
    <cfRule type="cellIs" dxfId="2574" priority="63" operator="equal">
      <formula>"Sell"</formula>
    </cfRule>
    <cfRule type="cellIs" dxfId="2573" priority="64" operator="equal">
      <formula>"Buy"</formula>
    </cfRule>
  </conditionalFormatting>
  <conditionalFormatting sqref="H15 AL15">
    <cfRule type="cellIs" dxfId="2572" priority="59" operator="greaterThan">
      <formula>0</formula>
    </cfRule>
    <cfRule type="cellIs" dxfId="2571" priority="62" operator="lessThan">
      <formula>0</formula>
    </cfRule>
  </conditionalFormatting>
  <conditionalFormatting sqref="H16 AL16">
    <cfRule type="cellIs" dxfId="2570" priority="57" operator="greaterThan">
      <formula>0</formula>
    </cfRule>
    <cfRule type="cellIs" dxfId="2569" priority="61" operator="lessThan">
      <formula>0</formula>
    </cfRule>
  </conditionalFormatting>
  <conditionalFormatting sqref="H13 AL13">
    <cfRule type="cellIs" priority="56" operator="equal">
      <formula>"-"</formula>
    </cfRule>
    <cfRule type="cellIs" dxfId="2568" priority="58" operator="lessThanOrEqual">
      <formula>0</formula>
    </cfRule>
    <cfRule type="cellIs" dxfId="2567" priority="60" operator="greaterThanOrEqual">
      <formula>0</formula>
    </cfRule>
  </conditionalFormatting>
  <conditionalFormatting sqref="O27:T27 O31:T31 O33:T33 O36:T36">
    <cfRule type="cellIs" dxfId="2566" priority="44" operator="greaterThanOrEqual">
      <formula>0</formula>
    </cfRule>
  </conditionalFormatting>
  <conditionalFormatting sqref="O27:T27 O31:T31 O33:T33 O36:T36">
    <cfRule type="cellIs" dxfId="2565" priority="43" operator="lessThanOrEqual">
      <formula>0</formula>
    </cfRule>
  </conditionalFormatting>
  <conditionalFormatting sqref="T10">
    <cfRule type="cellIs" dxfId="2564" priority="41" operator="equal">
      <formula>"Sell"</formula>
    </cfRule>
    <cfRule type="cellIs" dxfId="2563" priority="42" operator="equal">
      <formula>"Buy"</formula>
    </cfRule>
  </conditionalFormatting>
  <conditionalFormatting sqref="T15">
    <cfRule type="cellIs" dxfId="2562" priority="37" operator="greaterThan">
      <formula>0</formula>
    </cfRule>
    <cfRule type="cellIs" dxfId="2561" priority="40" operator="lessThan">
      <formula>0</formula>
    </cfRule>
  </conditionalFormatting>
  <conditionalFormatting sqref="T16">
    <cfRule type="cellIs" dxfId="2560" priority="35" operator="greaterThan">
      <formula>0</formula>
    </cfRule>
    <cfRule type="cellIs" dxfId="2559" priority="39" operator="lessThan">
      <formula>0</formula>
    </cfRule>
  </conditionalFormatting>
  <conditionalFormatting sqref="T13">
    <cfRule type="cellIs" priority="34" operator="equal">
      <formula>"-"</formula>
    </cfRule>
    <cfRule type="cellIs" dxfId="2558" priority="36" operator="lessThanOrEqual">
      <formula>0</formula>
    </cfRule>
    <cfRule type="cellIs" dxfId="2557" priority="38" operator="greaterThanOrEqual">
      <formula>0</formula>
    </cfRule>
  </conditionalFormatting>
  <conditionalFormatting sqref="AA27:AF27 AA31:AF31 AA33:AF33 AA36:AF36">
    <cfRule type="cellIs" dxfId="2556" priority="33" operator="greaterThanOrEqual">
      <formula>0</formula>
    </cfRule>
  </conditionalFormatting>
  <conditionalFormatting sqref="AA27:AF27 AA31:AF31 AA33:AF33 AA36:AF36">
    <cfRule type="cellIs" dxfId="2555" priority="32" operator="lessThanOrEqual">
      <formula>0</formula>
    </cfRule>
  </conditionalFormatting>
  <conditionalFormatting sqref="AF10">
    <cfRule type="cellIs" dxfId="2554" priority="30" operator="equal">
      <formula>"Sell"</formula>
    </cfRule>
    <cfRule type="cellIs" dxfId="2553" priority="31" operator="equal">
      <formula>"Buy"</formula>
    </cfRule>
  </conditionalFormatting>
  <conditionalFormatting sqref="AF15">
    <cfRule type="cellIs" dxfId="2552" priority="26" operator="greaterThan">
      <formula>0</formula>
    </cfRule>
    <cfRule type="cellIs" dxfId="2551" priority="29" operator="lessThan">
      <formula>0</formula>
    </cfRule>
  </conditionalFormatting>
  <conditionalFormatting sqref="AF16">
    <cfRule type="cellIs" dxfId="2550" priority="24" operator="greaterThan">
      <formula>0</formula>
    </cfRule>
    <cfRule type="cellIs" dxfId="2549" priority="28" operator="lessThan">
      <formula>0</formula>
    </cfRule>
  </conditionalFormatting>
  <conditionalFormatting sqref="AF13">
    <cfRule type="cellIs" priority="23" operator="equal">
      <formula>"-"</formula>
    </cfRule>
    <cfRule type="cellIs" dxfId="2548" priority="25" operator="lessThanOrEqual">
      <formula>0</formula>
    </cfRule>
    <cfRule type="cellIs" dxfId="2547" priority="27" operator="greaterThanOrEqual">
      <formula>0</formula>
    </cfRule>
  </conditionalFormatting>
  <conditionalFormatting sqref="U27:Z27 U31:Z31 U33:Z33 U36:Z36">
    <cfRule type="cellIs" dxfId="2546" priority="22" operator="greaterThanOrEqual">
      <formula>0</formula>
    </cfRule>
  </conditionalFormatting>
  <conditionalFormatting sqref="U27:Z27 U31:Z31 U33:Z33 U36:Z36">
    <cfRule type="cellIs" dxfId="2545" priority="21" operator="lessThanOrEqual">
      <formula>0</formula>
    </cfRule>
  </conditionalFormatting>
  <conditionalFormatting sqref="Z10">
    <cfRule type="cellIs" dxfId="2544" priority="19" operator="equal">
      <formula>"Sell"</formula>
    </cfRule>
    <cfRule type="cellIs" dxfId="2543" priority="20" operator="equal">
      <formula>"Buy"</formula>
    </cfRule>
  </conditionalFormatting>
  <conditionalFormatting sqref="Z15">
    <cfRule type="cellIs" dxfId="2542" priority="15" operator="greaterThan">
      <formula>0</formula>
    </cfRule>
    <cfRule type="cellIs" dxfId="2541" priority="18" operator="lessThan">
      <formula>0</formula>
    </cfRule>
  </conditionalFormatting>
  <conditionalFormatting sqref="Z16">
    <cfRule type="cellIs" dxfId="2540" priority="13" operator="greaterThan">
      <formula>0</formula>
    </cfRule>
    <cfRule type="cellIs" dxfId="2539" priority="17" operator="lessThan">
      <formula>0</formula>
    </cfRule>
  </conditionalFormatting>
  <conditionalFormatting sqref="Z13">
    <cfRule type="cellIs" priority="12" operator="equal">
      <formula>"-"</formula>
    </cfRule>
    <cfRule type="cellIs" dxfId="2538" priority="14" operator="lessThanOrEqual">
      <formula>0</formula>
    </cfRule>
    <cfRule type="cellIs" dxfId="2537" priority="16" operator="greaterThanOrEqual">
      <formula>0</formula>
    </cfRule>
  </conditionalFormatting>
  <conditionalFormatting sqref="I27:N27 I31:N31 I33:N33 I36:N36">
    <cfRule type="cellIs" dxfId="2536" priority="11" operator="greaterThanOrEqual">
      <formula>0</formula>
    </cfRule>
  </conditionalFormatting>
  <conditionalFormatting sqref="I27:N27 I31:N31 I33:N33 I36:N36">
    <cfRule type="cellIs" dxfId="2535" priority="10" operator="lessThanOrEqual">
      <formula>0</formula>
    </cfRule>
  </conditionalFormatting>
  <conditionalFormatting sqref="N10">
    <cfRule type="cellIs" dxfId="2534" priority="8" operator="equal">
      <formula>"Sell"</formula>
    </cfRule>
    <cfRule type="cellIs" dxfId="2533" priority="9" operator="equal">
      <formula>"Buy"</formula>
    </cfRule>
  </conditionalFormatting>
  <conditionalFormatting sqref="N15">
    <cfRule type="cellIs" dxfId="2532" priority="4" operator="greaterThan">
      <formula>0</formula>
    </cfRule>
    <cfRule type="cellIs" dxfId="2531" priority="7" operator="lessThan">
      <formula>0</formula>
    </cfRule>
  </conditionalFormatting>
  <conditionalFormatting sqref="N16">
    <cfRule type="cellIs" dxfId="2530" priority="2" operator="greaterThan">
      <formula>0</formula>
    </cfRule>
    <cfRule type="cellIs" dxfId="2529" priority="6" operator="lessThan">
      <formula>0</formula>
    </cfRule>
  </conditionalFormatting>
  <conditionalFormatting sqref="N13">
    <cfRule type="cellIs" priority="1" operator="equal">
      <formula>"-"</formula>
    </cfRule>
    <cfRule type="cellIs" dxfId="2528" priority="3" operator="lessThanOrEqual">
      <formula>0</formula>
    </cfRule>
    <cfRule type="cellIs" dxfId="2527" priority="5" operator="greaterThanOrEqual">
      <formula>0</formula>
    </cfRule>
  </conditionalFormatting>
  <pageMargins left="0.74803149606299213" right="0.23622047244094491" top="0.51181102362204722" bottom="0.23622047244094491" header="0.31496062992125984" footer="0.31496062992125984"/>
  <pageSetup paperSize="9" scale="70" orientation="landscape" r:id="rId1"/>
  <headerFooter>
    <oddHeader>&amp;LMOSL: Banks - PSU Valuations</oddHeader>
  </headerFooter>
  <colBreaks count="1" manualBreakCount="1">
    <brk id="20" min="5" max="61" man="1"/>
  </colBreak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23"/>
  <dimension ref="A1:FH57"/>
  <sheetViews>
    <sheetView showGridLines="0" zoomScaleNormal="100" workbookViewId="0">
      <pane xSplit="2" ySplit="8" topLeftCell="F18" activePane="bottomRight" state="frozen"/>
      <selection pane="topRight"/>
      <selection pane="bottomLeft"/>
      <selection pane="bottomRight" activeCell="L35" sqref="L35"/>
    </sheetView>
  </sheetViews>
  <sheetFormatPr defaultColWidth="9.33203125" defaultRowHeight="12"/>
  <cols>
    <col min="1" max="1" width="1.33203125" style="1" customWidth="1"/>
    <col min="2" max="2" width="27.6640625" style="6" customWidth="1"/>
    <col min="3" max="5" width="9.1640625" style="1" hidden="1" customWidth="1"/>
    <col min="6" max="7" width="9" style="1" bestFit="1" customWidth="1"/>
    <col min="8" max="8" width="9.83203125" style="1" bestFit="1" customWidth="1"/>
    <col min="9" max="11" width="7.6640625" style="1" hidden="1" customWidth="1"/>
    <col min="12" max="13" width="9" style="1" bestFit="1" customWidth="1"/>
    <col min="14" max="14" width="9.83203125" style="1" bestFit="1" customWidth="1"/>
    <col min="15" max="15" width="8.1640625" style="1" hidden="1" customWidth="1"/>
    <col min="16" max="17" width="7.6640625" style="1" hidden="1" customWidth="1"/>
    <col min="18" max="19" width="9" style="1" bestFit="1" customWidth="1"/>
    <col min="20" max="20" width="9.83203125" style="1" bestFit="1" customWidth="1"/>
    <col min="21" max="23" width="7.6640625" style="1" hidden="1" customWidth="1"/>
    <col min="24" max="25" width="9" style="1" bestFit="1" customWidth="1"/>
    <col min="26" max="26" width="9.83203125" style="1" bestFit="1" customWidth="1"/>
    <col min="27" max="29" width="7.6640625" style="1" hidden="1" customWidth="1"/>
    <col min="30" max="31" width="9" style="1" bestFit="1" customWidth="1"/>
    <col min="32" max="32" width="9.83203125" style="1" bestFit="1" customWidth="1"/>
    <col min="33" max="35" width="7.6640625" style="1" hidden="1" customWidth="1"/>
    <col min="36" max="37" width="9" style="1" bestFit="1" customWidth="1"/>
    <col min="38" max="38" width="9.83203125" style="1" bestFit="1" customWidth="1"/>
    <col min="39" max="41" width="8" style="1" hidden="1" customWidth="1"/>
    <col min="42" max="43" width="9.1640625" style="1" bestFit="1" customWidth="1"/>
    <col min="44" max="44" width="9.5" style="1" bestFit="1" customWidth="1"/>
    <col min="45" max="47" width="8" style="1" hidden="1" customWidth="1"/>
    <col min="48" max="49" width="9.1640625" style="1" bestFit="1" customWidth="1"/>
    <col min="50" max="50" width="9.5" style="1" bestFit="1" customWidth="1"/>
    <col min="51" max="53" width="8" style="1" hidden="1" customWidth="1"/>
    <col min="54" max="55" width="9.1640625" style="1" bestFit="1" customWidth="1"/>
    <col min="56" max="56" width="9.5" style="1" bestFit="1" customWidth="1"/>
    <col min="57" max="59" width="8" style="1" hidden="1" customWidth="1"/>
    <col min="60" max="61" width="9.1640625" style="1" bestFit="1" customWidth="1"/>
    <col min="62" max="62" width="9.5" style="1" bestFit="1" customWidth="1"/>
    <col min="63" max="63" width="7.6640625" style="1" hidden="1" customWidth="1"/>
    <col min="64" max="65" width="9.1640625" style="1" hidden="1" customWidth="1"/>
    <col min="66" max="68" width="10" style="1" bestFit="1" customWidth="1"/>
    <col min="69" max="69" width="7.6640625" style="1" hidden="1" customWidth="1"/>
    <col min="70" max="71" width="9.1640625" style="1" hidden="1" customWidth="1"/>
    <col min="72" max="74" width="10" style="1" bestFit="1" customWidth="1"/>
    <col min="75" max="75" width="7.6640625" style="1" hidden="1" customWidth="1"/>
    <col min="76" max="77" width="9.1640625" style="1" hidden="1" customWidth="1"/>
    <col min="78" max="78" width="10" style="1" bestFit="1" customWidth="1"/>
    <col min="79" max="80" width="10.1640625" style="1" bestFit="1" customWidth="1"/>
    <col min="81" max="81" width="7.6640625" style="1" hidden="1" customWidth="1"/>
    <col min="82" max="83" width="9.1640625" style="1" hidden="1" customWidth="1"/>
    <col min="84" max="84" width="10" style="1" bestFit="1" customWidth="1"/>
    <col min="85" max="86" width="10.1640625" style="1" bestFit="1" customWidth="1"/>
    <col min="87" max="87" width="7.6640625" style="1" hidden="1" customWidth="1"/>
    <col min="88" max="89" width="9.1640625" style="1" hidden="1" customWidth="1"/>
    <col min="90" max="90" width="10" style="1" bestFit="1" customWidth="1"/>
    <col min="91" max="92" width="10.1640625" style="1" bestFit="1" customWidth="1"/>
    <col min="93" max="95" width="8.1640625" style="1" hidden="1" customWidth="1"/>
    <col min="96" max="98" width="9.83203125" style="1" bestFit="1" customWidth="1"/>
    <col min="99" max="101" width="8.1640625" style="1" hidden="1" customWidth="1"/>
    <col min="102" max="103" width="9.1640625" style="1" bestFit="1" customWidth="1"/>
    <col min="104" max="104" width="9.33203125" style="1" bestFit="1" customWidth="1"/>
    <col min="105" max="107" width="8.1640625" style="1" hidden="1" customWidth="1"/>
    <col min="108" max="109" width="9.1640625" style="1" bestFit="1" customWidth="1"/>
    <col min="110" max="110" width="9.33203125" style="1" bestFit="1" customWidth="1"/>
    <col min="111" max="113" width="8.1640625" style="1" hidden="1" customWidth="1"/>
    <col min="114" max="114" width="9.1640625" style="1" bestFit="1" customWidth="1"/>
    <col min="115" max="115" width="9" style="1" bestFit="1" customWidth="1"/>
    <col min="116" max="116" width="9.1640625" style="1" bestFit="1" customWidth="1"/>
    <col min="117" max="119" width="8" style="1" hidden="1" customWidth="1"/>
    <col min="120" max="122" width="9.1640625" style="1" bestFit="1" customWidth="1"/>
    <col min="123" max="125" width="9.1640625" style="1" hidden="1" customWidth="1"/>
    <col min="126" max="128" width="10.33203125" style="1" bestFit="1" customWidth="1"/>
    <col min="129" max="131" width="9.1640625" style="1" hidden="1" customWidth="1"/>
    <col min="132" max="134" width="10.33203125" style="1" bestFit="1" customWidth="1"/>
    <col min="135" max="137" width="7.6640625" style="1" hidden="1" customWidth="1"/>
    <col min="138" max="140" width="9" style="1" bestFit="1" customWidth="1"/>
    <col min="141" max="143" width="7.6640625" style="1" hidden="1" customWidth="1"/>
    <col min="144" max="146" width="9" style="1" bestFit="1" customWidth="1"/>
    <col min="147" max="149" width="7.6640625" style="1" hidden="1" customWidth="1"/>
    <col min="150" max="152" width="9" style="1" bestFit="1" customWidth="1"/>
    <col min="153" max="155" width="7.6640625" style="1" hidden="1" customWidth="1"/>
    <col min="156" max="158" width="9" style="1" bestFit="1" customWidth="1"/>
    <col min="159" max="162" width="10.6640625" style="1" hidden="1" customWidth="1"/>
    <col min="163" max="163" width="13.6640625" style="1" hidden="1" customWidth="1"/>
    <col min="164" max="164" width="10.6640625" style="1" hidden="1" customWidth="1"/>
    <col min="165" max="16384" width="9.33203125" style="1"/>
  </cols>
  <sheetData>
    <row r="1" spans="1:164">
      <c r="B1" s="1"/>
      <c r="C1" s="6"/>
      <c r="I1" s="6"/>
      <c r="O1" s="6"/>
      <c r="U1" s="6"/>
      <c r="AA1" s="6"/>
      <c r="AG1" s="6"/>
      <c r="AM1" s="6"/>
      <c r="AS1" s="6"/>
      <c r="AY1" s="6"/>
      <c r="BE1" s="6"/>
      <c r="BK1" s="6"/>
      <c r="BQ1" s="6"/>
      <c r="BW1" s="6"/>
      <c r="CC1" s="6"/>
      <c r="CI1" s="6"/>
      <c r="CO1" s="6"/>
      <c r="CU1" s="6"/>
      <c r="DA1" s="6"/>
      <c r="DG1" s="6"/>
      <c r="DM1" s="6"/>
      <c r="DS1" s="6"/>
      <c r="DY1" s="6"/>
      <c r="EE1" s="6"/>
      <c r="EK1" s="6"/>
      <c r="EQ1" s="6"/>
      <c r="EW1" s="6"/>
      <c r="FC1" s="6"/>
    </row>
    <row r="2" spans="1:164">
      <c r="B2" s="1"/>
      <c r="C2" s="6"/>
      <c r="I2" s="6"/>
      <c r="O2" s="6"/>
      <c r="U2" s="6"/>
      <c r="AA2" s="6"/>
      <c r="AG2" s="6"/>
      <c r="AM2" s="6"/>
      <c r="AS2" s="6"/>
      <c r="AY2" s="6"/>
      <c r="BE2" s="6"/>
      <c r="BK2" s="6"/>
      <c r="BQ2" s="6"/>
      <c r="BW2" s="6"/>
      <c r="CC2" s="6"/>
      <c r="CI2" s="6"/>
      <c r="CO2" s="6"/>
      <c r="CU2" s="6"/>
      <c r="DA2" s="6"/>
      <c r="DG2" s="6"/>
      <c r="DM2" s="6"/>
      <c r="DS2" s="6"/>
      <c r="DY2" s="6"/>
      <c r="EE2" s="6"/>
      <c r="EK2" s="6"/>
      <c r="EQ2" s="6"/>
      <c r="EW2" s="6"/>
      <c r="FC2" s="6"/>
    </row>
    <row r="3" spans="1:164">
      <c r="B3" s="1"/>
      <c r="C3" s="6"/>
      <c r="I3" s="6"/>
      <c r="O3" s="6"/>
      <c r="U3" s="6"/>
      <c r="AA3" s="6"/>
      <c r="AG3" s="6"/>
      <c r="AM3" s="6"/>
      <c r="AS3" s="6"/>
      <c r="AY3" s="6"/>
      <c r="BE3" s="6"/>
      <c r="BK3" s="6"/>
      <c r="BQ3" s="6"/>
      <c r="BW3" s="6"/>
      <c r="CC3" s="6"/>
      <c r="CI3" s="6"/>
      <c r="CO3" s="6"/>
      <c r="CU3" s="6"/>
      <c r="DA3" s="6"/>
      <c r="DG3" s="6"/>
      <c r="DM3" s="6"/>
      <c r="DS3" s="6"/>
      <c r="DY3" s="6"/>
      <c r="EE3" s="6"/>
      <c r="EK3" s="6"/>
      <c r="EQ3" s="6"/>
      <c r="EW3" s="6"/>
      <c r="FC3" s="6"/>
    </row>
    <row r="4" spans="1:164">
      <c r="B4" s="1"/>
      <c r="C4" s="6"/>
      <c r="I4" s="6"/>
      <c r="O4" s="6"/>
      <c r="U4" s="6"/>
      <c r="AA4" s="6"/>
      <c r="AG4" s="6"/>
      <c r="AM4" s="6"/>
      <c r="AS4" s="6"/>
      <c r="AY4" s="6"/>
      <c r="BE4" s="6"/>
      <c r="BK4" s="6"/>
      <c r="BQ4" s="6"/>
      <c r="BW4" s="6"/>
      <c r="CC4" s="6"/>
      <c r="CI4" s="6"/>
      <c r="CO4" s="6"/>
      <c r="CU4" s="6"/>
      <c r="DA4" s="6"/>
      <c r="DG4" s="6"/>
      <c r="DM4" s="6"/>
      <c r="DS4" s="6"/>
      <c r="DY4" s="6"/>
      <c r="EE4" s="6"/>
      <c r="EK4" s="6"/>
      <c r="EQ4" s="6"/>
      <c r="EW4" s="6"/>
      <c r="FC4" s="6"/>
    </row>
    <row r="5" spans="1:164" ht="9" customHeight="1">
      <c r="B5" s="1"/>
      <c r="C5" s="6"/>
      <c r="I5" s="6"/>
      <c r="O5" s="6"/>
      <c r="U5" s="6"/>
      <c r="AA5" s="6"/>
      <c r="AG5" s="6"/>
      <c r="AM5" s="6"/>
      <c r="AS5" s="6"/>
      <c r="AY5" s="6"/>
      <c r="BE5" s="6"/>
      <c r="BK5" s="6"/>
      <c r="BQ5" s="6"/>
      <c r="BW5" s="6"/>
      <c r="CC5" s="6"/>
      <c r="CI5" s="6"/>
      <c r="CO5" s="6"/>
      <c r="CU5" s="6"/>
      <c r="DA5" s="6"/>
      <c r="DG5" s="6"/>
      <c r="DM5" s="6"/>
      <c r="DS5" s="6"/>
      <c r="DY5" s="6"/>
      <c r="EE5" s="6"/>
      <c r="EK5" s="6"/>
      <c r="EQ5" s="6"/>
      <c r="EW5" s="6"/>
      <c r="FC5" s="6"/>
    </row>
    <row r="6" spans="1:164" ht="12.75">
      <c r="A6" s="21"/>
      <c r="B6" s="40" t="s">
        <v>68</v>
      </c>
      <c r="C6" s="345" t="s">
        <v>1299</v>
      </c>
      <c r="D6" s="346"/>
      <c r="E6" s="346"/>
      <c r="F6" s="346"/>
      <c r="G6" s="346"/>
      <c r="H6" s="347"/>
      <c r="I6" s="345" t="s">
        <v>1297</v>
      </c>
      <c r="J6" s="346"/>
      <c r="K6" s="346"/>
      <c r="L6" s="346"/>
      <c r="M6" s="346"/>
      <c r="N6" s="347"/>
      <c r="O6" s="345" t="s">
        <v>1308</v>
      </c>
      <c r="P6" s="346"/>
      <c r="Q6" s="346"/>
      <c r="R6" s="346"/>
      <c r="S6" s="346"/>
      <c r="T6" s="347"/>
      <c r="U6" s="345" t="s">
        <v>487</v>
      </c>
      <c r="V6" s="346"/>
      <c r="W6" s="346"/>
      <c r="X6" s="346"/>
      <c r="Y6" s="346"/>
      <c r="Z6" s="347"/>
      <c r="AA6" s="345" t="s">
        <v>1310</v>
      </c>
      <c r="AB6" s="346"/>
      <c r="AC6" s="346"/>
      <c r="AD6" s="346"/>
      <c r="AE6" s="346"/>
      <c r="AF6" s="347"/>
      <c r="AG6" s="345" t="s">
        <v>1300</v>
      </c>
      <c r="AH6" s="346"/>
      <c r="AI6" s="346"/>
      <c r="AJ6" s="346"/>
      <c r="AK6" s="346"/>
      <c r="AL6" s="347"/>
      <c r="AM6" s="345" t="s">
        <v>1301</v>
      </c>
      <c r="AN6" s="346"/>
      <c r="AO6" s="346"/>
      <c r="AP6" s="346"/>
      <c r="AQ6" s="346"/>
      <c r="AR6" s="347"/>
      <c r="AS6" s="345" t="s">
        <v>727</v>
      </c>
      <c r="AT6" s="346"/>
      <c r="AU6" s="346"/>
      <c r="AV6" s="346"/>
      <c r="AW6" s="346"/>
      <c r="AX6" s="347"/>
      <c r="AY6" s="345" t="s">
        <v>1302</v>
      </c>
      <c r="AZ6" s="346"/>
      <c r="BA6" s="346"/>
      <c r="BB6" s="346"/>
      <c r="BC6" s="346"/>
      <c r="BD6" s="347"/>
      <c r="BE6" s="345" t="s">
        <v>1303</v>
      </c>
      <c r="BF6" s="346"/>
      <c r="BG6" s="346"/>
      <c r="BH6" s="346"/>
      <c r="BI6" s="346"/>
      <c r="BJ6" s="347"/>
      <c r="BK6" s="345" t="s">
        <v>730</v>
      </c>
      <c r="BL6" s="346"/>
      <c r="BM6" s="346"/>
      <c r="BN6" s="346"/>
      <c r="BO6" s="346"/>
      <c r="BP6" s="347"/>
      <c r="BQ6" s="345" t="s">
        <v>1306</v>
      </c>
      <c r="BR6" s="346"/>
      <c r="BS6" s="346"/>
      <c r="BT6" s="346"/>
      <c r="BU6" s="346"/>
      <c r="BV6" s="347"/>
      <c r="BW6" s="345" t="s">
        <v>726</v>
      </c>
      <c r="BX6" s="346"/>
      <c r="BY6" s="346"/>
      <c r="BZ6" s="346"/>
      <c r="CA6" s="346"/>
      <c r="CB6" s="347"/>
      <c r="CC6" s="345" t="s">
        <v>731</v>
      </c>
      <c r="CD6" s="346"/>
      <c r="CE6" s="346"/>
      <c r="CF6" s="346"/>
      <c r="CG6" s="346"/>
      <c r="CH6" s="347"/>
      <c r="CI6" s="345" t="s">
        <v>488</v>
      </c>
      <c r="CJ6" s="346"/>
      <c r="CK6" s="346"/>
      <c r="CL6" s="346"/>
      <c r="CM6" s="346"/>
      <c r="CN6" s="347"/>
      <c r="CO6" s="345" t="s">
        <v>515</v>
      </c>
      <c r="CP6" s="346"/>
      <c r="CQ6" s="346"/>
      <c r="CR6" s="346"/>
      <c r="CS6" s="346"/>
      <c r="CT6" s="347"/>
      <c r="CU6" s="345" t="s">
        <v>1304</v>
      </c>
      <c r="CV6" s="346"/>
      <c r="CW6" s="346"/>
      <c r="CX6" s="346"/>
      <c r="CY6" s="346"/>
      <c r="CZ6" s="347"/>
      <c r="DA6" s="345" t="s">
        <v>732</v>
      </c>
      <c r="DB6" s="346"/>
      <c r="DC6" s="346"/>
      <c r="DD6" s="346"/>
      <c r="DE6" s="346"/>
      <c r="DF6" s="347"/>
      <c r="DG6" s="345" t="s">
        <v>489</v>
      </c>
      <c r="DH6" s="346"/>
      <c r="DI6" s="346"/>
      <c r="DJ6" s="346"/>
      <c r="DK6" s="346"/>
      <c r="DL6" s="347"/>
      <c r="DM6" s="345" t="s">
        <v>490</v>
      </c>
      <c r="DN6" s="346"/>
      <c r="DO6" s="346"/>
      <c r="DP6" s="346"/>
      <c r="DQ6" s="346"/>
      <c r="DR6" s="347"/>
      <c r="DS6" s="345" t="s">
        <v>1305</v>
      </c>
      <c r="DT6" s="346"/>
      <c r="DU6" s="346"/>
      <c r="DV6" s="346"/>
      <c r="DW6" s="346"/>
      <c r="DX6" s="347"/>
      <c r="DY6" s="345" t="s">
        <v>513</v>
      </c>
      <c r="DZ6" s="346"/>
      <c r="EA6" s="346"/>
      <c r="EB6" s="346"/>
      <c r="EC6" s="346"/>
      <c r="ED6" s="347"/>
      <c r="EE6" s="345" t="s">
        <v>733</v>
      </c>
      <c r="EF6" s="346"/>
      <c r="EG6" s="346"/>
      <c r="EH6" s="346"/>
      <c r="EI6" s="346"/>
      <c r="EJ6" s="347"/>
      <c r="EK6" s="345" t="s">
        <v>722</v>
      </c>
      <c r="EL6" s="346"/>
      <c r="EM6" s="346"/>
      <c r="EN6" s="346"/>
      <c r="EO6" s="346"/>
      <c r="EP6" s="347"/>
      <c r="EQ6" s="345" t="s">
        <v>678</v>
      </c>
      <c r="ER6" s="346"/>
      <c r="ES6" s="346"/>
      <c r="ET6" s="346"/>
      <c r="EU6" s="346"/>
      <c r="EV6" s="347"/>
      <c r="EW6" s="345" t="s">
        <v>729</v>
      </c>
      <c r="EX6" s="346"/>
      <c r="EY6" s="346"/>
      <c r="EZ6" s="346"/>
      <c r="FA6" s="346"/>
      <c r="FB6" s="347"/>
      <c r="FC6" s="359" t="s">
        <v>285</v>
      </c>
      <c r="FD6" s="360"/>
      <c r="FE6" s="360"/>
      <c r="FF6" s="360"/>
      <c r="FG6" s="360"/>
      <c r="FH6" s="361"/>
    </row>
    <row r="7" spans="1:164" s="44" customFormat="1" ht="11.25" hidden="1">
      <c r="A7" s="35"/>
      <c r="B7" s="31" t="s">
        <v>7</v>
      </c>
      <c r="C7" s="32" t="s">
        <v>519</v>
      </c>
      <c r="D7" s="33" t="str">
        <f>C7</f>
        <v>ABCAP IN</v>
      </c>
      <c r="E7" s="33" t="str">
        <f t="shared" ref="E7" si="0">D7</f>
        <v>ABCAP IN</v>
      </c>
      <c r="F7" s="33" t="str">
        <f t="shared" ref="F7" si="1">E7</f>
        <v>ABCAP IN</v>
      </c>
      <c r="G7" s="33" t="str">
        <f t="shared" ref="G7" si="2">F7</f>
        <v>ABCAP IN</v>
      </c>
      <c r="H7" s="34" t="str">
        <f t="shared" ref="H7" si="3">G7</f>
        <v>ABCAP IN</v>
      </c>
      <c r="I7" s="32" t="s">
        <v>598</v>
      </c>
      <c r="J7" s="33" t="str">
        <f>I7</f>
        <v>AAVAS IN</v>
      </c>
      <c r="K7" s="33" t="str">
        <f t="shared" ref="K7" si="4">J7</f>
        <v>AAVAS IN</v>
      </c>
      <c r="L7" s="33" t="str">
        <f t="shared" ref="L7" si="5">K7</f>
        <v>AAVAS IN</v>
      </c>
      <c r="M7" s="33" t="str">
        <f t="shared" ref="M7" si="6">L7</f>
        <v>AAVAS IN</v>
      </c>
      <c r="N7" s="34" t="str">
        <f t="shared" ref="N7" si="7">M7</f>
        <v>AAVAS IN</v>
      </c>
      <c r="O7" s="32" t="s">
        <v>744</v>
      </c>
      <c r="P7" s="33" t="str">
        <f>O7</f>
        <v>ANGELONE IN</v>
      </c>
      <c r="Q7" s="33" t="str">
        <f t="shared" ref="Q7" si="8">P7</f>
        <v>ANGELONE IN</v>
      </c>
      <c r="R7" s="33" t="str">
        <f t="shared" ref="R7" si="9">Q7</f>
        <v>ANGELONE IN</v>
      </c>
      <c r="S7" s="33" t="str">
        <f t="shared" ref="S7" si="10">R7</f>
        <v>ANGELONE IN</v>
      </c>
      <c r="T7" s="34" t="str">
        <f t="shared" ref="T7" si="11">S7</f>
        <v>ANGELONE IN</v>
      </c>
      <c r="U7" s="32" t="s">
        <v>223</v>
      </c>
      <c r="V7" s="33" t="str">
        <f>U7</f>
        <v>BAF IN</v>
      </c>
      <c r="W7" s="33" t="str">
        <f t="shared" ref="W7" si="12">V7</f>
        <v>BAF IN</v>
      </c>
      <c r="X7" s="33" t="str">
        <f t="shared" ref="X7" si="13">W7</f>
        <v>BAF IN</v>
      </c>
      <c r="Y7" s="33" t="str">
        <f t="shared" ref="Y7" si="14">X7</f>
        <v>BAF IN</v>
      </c>
      <c r="Z7" s="34" t="str">
        <f t="shared" ref="Z7" si="15">Y7</f>
        <v>BAF IN</v>
      </c>
      <c r="AA7" s="32" t="s">
        <v>666</v>
      </c>
      <c r="AB7" s="33" t="str">
        <f>AA7</f>
        <v>CAMS IN</v>
      </c>
      <c r="AC7" s="33" t="str">
        <f t="shared" ref="AC7" si="16">AB7</f>
        <v>CAMS IN</v>
      </c>
      <c r="AD7" s="33" t="str">
        <f t="shared" ref="AD7" si="17">AC7</f>
        <v>CAMS IN</v>
      </c>
      <c r="AE7" s="33" t="str">
        <f t="shared" ref="AE7" si="18">AD7</f>
        <v>CAMS IN</v>
      </c>
      <c r="AF7" s="34" t="str">
        <f t="shared" ref="AF7" si="19">AE7</f>
        <v>CAMS IN</v>
      </c>
      <c r="AG7" s="32" t="s">
        <v>599</v>
      </c>
      <c r="AH7" s="33" t="str">
        <f>AG7</f>
        <v>CANF IN</v>
      </c>
      <c r="AI7" s="33" t="str">
        <f t="shared" ref="AI7" si="20">AH7</f>
        <v>CANF IN</v>
      </c>
      <c r="AJ7" s="33" t="str">
        <f t="shared" ref="AJ7" si="21">AI7</f>
        <v>CANF IN</v>
      </c>
      <c r="AK7" s="33" t="str">
        <f t="shared" ref="AK7" si="22">AJ7</f>
        <v>CANF IN</v>
      </c>
      <c r="AL7" s="34" t="str">
        <f t="shared" ref="AL7" si="23">AK7</f>
        <v>CANF IN</v>
      </c>
      <c r="AM7" s="32" t="s">
        <v>502</v>
      </c>
      <c r="AN7" s="33" t="str">
        <f>AM7</f>
        <v>CIFC IN</v>
      </c>
      <c r="AO7" s="33" t="str">
        <f t="shared" ref="AO7" si="24">AN7</f>
        <v>CIFC IN</v>
      </c>
      <c r="AP7" s="33" t="str">
        <f t="shared" ref="AP7" si="25">AO7</f>
        <v>CIFC IN</v>
      </c>
      <c r="AQ7" s="33" t="str">
        <f t="shared" ref="AQ7" si="26">AP7</f>
        <v>CIFC IN</v>
      </c>
      <c r="AR7" s="34" t="str">
        <f t="shared" ref="AR7" si="27">AQ7</f>
        <v>CIFC IN</v>
      </c>
      <c r="AS7" s="32" t="s">
        <v>697</v>
      </c>
      <c r="AT7" s="33" t="str">
        <f>AS7</f>
        <v>CREDAG IN</v>
      </c>
      <c r="AU7" s="33" t="str">
        <f t="shared" ref="AU7" si="28">AT7</f>
        <v>CREDAG IN</v>
      </c>
      <c r="AV7" s="33" t="str">
        <f t="shared" ref="AV7" si="29">AU7</f>
        <v>CREDAG IN</v>
      </c>
      <c r="AW7" s="33" t="str">
        <f t="shared" ref="AW7" si="30">AV7</f>
        <v>CREDAG IN</v>
      </c>
      <c r="AX7" s="34" t="str">
        <f t="shared" ref="AX7" si="31">AW7</f>
        <v>CREDAG IN</v>
      </c>
      <c r="AY7" s="32" t="s">
        <v>746</v>
      </c>
      <c r="AZ7" s="33" t="str">
        <f>AY7</f>
        <v>FIVESTAR IN</v>
      </c>
      <c r="BA7" s="33" t="str">
        <f t="shared" ref="BA7" si="32">AZ7</f>
        <v>FIVESTAR IN</v>
      </c>
      <c r="BB7" s="33" t="str">
        <f t="shared" ref="BB7" si="33">BA7</f>
        <v>FIVESTAR IN</v>
      </c>
      <c r="BC7" s="33" t="str">
        <f t="shared" ref="BC7" si="34">BB7</f>
        <v>FIVESTAR IN</v>
      </c>
      <c r="BD7" s="34" t="str">
        <f t="shared" ref="BD7" si="35">BC7</f>
        <v>FIVESTAR IN</v>
      </c>
      <c r="BE7" s="32" t="s">
        <v>698</v>
      </c>
      <c r="BF7" s="33" t="str">
        <f>BE7</f>
        <v>FUSION IN</v>
      </c>
      <c r="BG7" s="33" t="str">
        <f t="shared" ref="BG7" si="36">BF7</f>
        <v>FUSION IN</v>
      </c>
      <c r="BH7" s="33" t="str">
        <f t="shared" ref="BH7" si="37">BG7</f>
        <v>FUSION IN</v>
      </c>
      <c r="BI7" s="33" t="str">
        <f t="shared" ref="BI7" si="38">BH7</f>
        <v>FUSION IN</v>
      </c>
      <c r="BJ7" s="34" t="str">
        <f t="shared" ref="BJ7" si="39">BI7</f>
        <v>FUSION IN</v>
      </c>
      <c r="BK7" s="32" t="s">
        <v>665</v>
      </c>
      <c r="BL7" s="33" t="str">
        <f>BK7</f>
        <v>HOMEFIRS IN</v>
      </c>
      <c r="BM7" s="33" t="str">
        <f t="shared" ref="BM7" si="40">BL7</f>
        <v>HOMEFIRS IN</v>
      </c>
      <c r="BN7" s="33" t="str">
        <f t="shared" ref="BN7" si="41">BM7</f>
        <v>HOMEFIRS IN</v>
      </c>
      <c r="BO7" s="33" t="str">
        <f t="shared" ref="BO7" si="42">BN7</f>
        <v>HOMEFIRS IN</v>
      </c>
      <c r="BP7" s="34" t="str">
        <f t="shared" ref="BP7" si="43">BO7</f>
        <v>HOMEFIRS IN</v>
      </c>
      <c r="BQ7" s="32" t="s">
        <v>680</v>
      </c>
      <c r="BR7" s="33" t="str">
        <f>BQ7</f>
        <v>360ONE IN</v>
      </c>
      <c r="BS7" s="33" t="str">
        <f t="shared" ref="BS7" si="44">BR7</f>
        <v>360ONE IN</v>
      </c>
      <c r="BT7" s="33" t="str">
        <f t="shared" ref="BT7" si="45">BS7</f>
        <v>360ONE IN</v>
      </c>
      <c r="BU7" s="33" t="str">
        <f t="shared" ref="BU7" si="46">BT7</f>
        <v>360ONE IN</v>
      </c>
      <c r="BV7" s="34" t="str">
        <f t="shared" ref="BV7" si="47">BU7</f>
        <v>360ONE IN</v>
      </c>
      <c r="BW7" s="32" t="s">
        <v>719</v>
      </c>
      <c r="BX7" s="33" t="str">
        <f>BW7</f>
        <v>IIFL IN</v>
      </c>
      <c r="BY7" s="33" t="str">
        <f t="shared" ref="BY7" si="48">BX7</f>
        <v>IIFL IN</v>
      </c>
      <c r="BZ7" s="33" t="str">
        <f t="shared" ref="BZ7" si="49">BY7</f>
        <v>IIFL IN</v>
      </c>
      <c r="CA7" s="33" t="str">
        <f t="shared" ref="CA7" si="50">BZ7</f>
        <v>IIFL IN</v>
      </c>
      <c r="CB7" s="34" t="str">
        <f t="shared" ref="CB7" si="51">CA7</f>
        <v>IIFL IN</v>
      </c>
      <c r="CC7" s="32" t="s">
        <v>589</v>
      </c>
      <c r="CD7" s="33" t="str">
        <f>CC7</f>
        <v>INDOSTAR IN</v>
      </c>
      <c r="CE7" s="33" t="str">
        <f t="shared" ref="CE7" si="52">CD7</f>
        <v>INDOSTAR IN</v>
      </c>
      <c r="CF7" s="33" t="str">
        <f t="shared" ref="CF7" si="53">CE7</f>
        <v>INDOSTAR IN</v>
      </c>
      <c r="CG7" s="33" t="str">
        <f t="shared" ref="CG7" si="54">CF7</f>
        <v>INDOSTAR IN</v>
      </c>
      <c r="CH7" s="34" t="str">
        <f t="shared" ref="CH7" si="55">CG7</f>
        <v>INDOSTAR IN</v>
      </c>
      <c r="CI7" s="32" t="s">
        <v>224</v>
      </c>
      <c r="CJ7" s="33" t="str">
        <f>CI7</f>
        <v>LICHF IN</v>
      </c>
      <c r="CK7" s="33" t="str">
        <f t="shared" ref="CK7:CN7" si="56">CJ7</f>
        <v>LICHF IN</v>
      </c>
      <c r="CL7" s="33" t="str">
        <f t="shared" si="56"/>
        <v>LICHF IN</v>
      </c>
      <c r="CM7" s="33" t="str">
        <f t="shared" si="56"/>
        <v>LICHF IN</v>
      </c>
      <c r="CN7" s="34" t="str">
        <f t="shared" si="56"/>
        <v>LICHF IN</v>
      </c>
      <c r="CO7" s="32" t="s">
        <v>745</v>
      </c>
      <c r="CP7" s="33" t="str">
        <f>CO7</f>
        <v>LTF IN</v>
      </c>
      <c r="CQ7" s="33" t="str">
        <f t="shared" ref="CQ7" si="57">CP7</f>
        <v>LTF IN</v>
      </c>
      <c r="CR7" s="33" t="str">
        <f t="shared" ref="CR7" si="58">CQ7</f>
        <v>LTF IN</v>
      </c>
      <c r="CS7" s="33" t="str">
        <f t="shared" ref="CS7" si="59">CR7</f>
        <v>LTF IN</v>
      </c>
      <c r="CT7" s="34" t="str">
        <f t="shared" ref="CT7" si="60">CS7</f>
        <v>LTF IN</v>
      </c>
      <c r="CU7" s="32" t="s">
        <v>586</v>
      </c>
      <c r="CV7" s="33" t="str">
        <f>CU7</f>
        <v>MGFL IN</v>
      </c>
      <c r="CW7" s="33" t="str">
        <f t="shared" ref="CW7" si="61">CV7</f>
        <v>MGFL IN</v>
      </c>
      <c r="CX7" s="33" t="str">
        <f t="shared" ref="CX7" si="62">CW7</f>
        <v>MGFL IN</v>
      </c>
      <c r="CY7" s="33" t="str">
        <f t="shared" ref="CY7" si="63">CX7</f>
        <v>MGFL IN</v>
      </c>
      <c r="CZ7" s="34" t="str">
        <f t="shared" ref="CZ7" si="64">CY7</f>
        <v>MGFL IN</v>
      </c>
      <c r="DA7" s="32" t="s">
        <v>530</v>
      </c>
      <c r="DB7" s="33" t="str">
        <f>DA7</f>
        <v>MASFIN IN</v>
      </c>
      <c r="DC7" s="33" t="str">
        <f t="shared" ref="DC7" si="65">DB7</f>
        <v>MASFIN IN</v>
      </c>
      <c r="DD7" s="33" t="str">
        <f t="shared" ref="DD7" si="66">DC7</f>
        <v>MASFIN IN</v>
      </c>
      <c r="DE7" s="33" t="str">
        <f t="shared" ref="DE7" si="67">DD7</f>
        <v>MASFIN IN</v>
      </c>
      <c r="DF7" s="34" t="str">
        <f t="shared" ref="DF7" si="68">DE7</f>
        <v>MASFIN IN</v>
      </c>
      <c r="DG7" s="32" t="s">
        <v>225</v>
      </c>
      <c r="DH7" s="33" t="str">
        <f>DG7</f>
        <v>MMFS IN</v>
      </c>
      <c r="DI7" s="33" t="str">
        <f t="shared" ref="DI7:DL7" si="69">DH7</f>
        <v>MMFS IN</v>
      </c>
      <c r="DJ7" s="33" t="str">
        <f t="shared" si="69"/>
        <v>MMFS IN</v>
      </c>
      <c r="DK7" s="33" t="str">
        <f t="shared" si="69"/>
        <v>MMFS IN</v>
      </c>
      <c r="DL7" s="34" t="str">
        <f t="shared" si="69"/>
        <v>MMFS IN</v>
      </c>
      <c r="DM7" s="32" t="s">
        <v>226</v>
      </c>
      <c r="DN7" s="33" t="str">
        <f>DM7</f>
        <v>MUTH IN</v>
      </c>
      <c r="DO7" s="33" t="str">
        <f t="shared" ref="DO7:DR7" si="70">DN7</f>
        <v>MUTH IN</v>
      </c>
      <c r="DP7" s="33" t="str">
        <f t="shared" si="70"/>
        <v>MUTH IN</v>
      </c>
      <c r="DQ7" s="33" t="str">
        <f t="shared" si="70"/>
        <v>MUTH IN</v>
      </c>
      <c r="DR7" s="34" t="str">
        <f t="shared" si="70"/>
        <v>MUTH IN</v>
      </c>
      <c r="DS7" s="32" t="s">
        <v>587</v>
      </c>
      <c r="DT7" s="33" t="str">
        <f>DS7</f>
        <v>PIEL IN</v>
      </c>
      <c r="DU7" s="33" t="str">
        <f t="shared" ref="DU7" si="71">DT7</f>
        <v>PIEL IN</v>
      </c>
      <c r="DV7" s="33" t="str">
        <f t="shared" ref="DV7" si="72">DU7</f>
        <v>PIEL IN</v>
      </c>
      <c r="DW7" s="33" t="str">
        <f t="shared" ref="DW7" si="73">DV7</f>
        <v>PIEL IN</v>
      </c>
      <c r="DX7" s="34" t="str">
        <f t="shared" ref="DX7" si="74">DW7</f>
        <v>PIEL IN</v>
      </c>
      <c r="DY7" s="32" t="s">
        <v>507</v>
      </c>
      <c r="DZ7" s="33" t="str">
        <f>DY7</f>
        <v>PNBHOUSI IN</v>
      </c>
      <c r="EA7" s="33" t="str">
        <f t="shared" ref="EA7" si="75">DZ7</f>
        <v>PNBHOUSI IN</v>
      </c>
      <c r="EB7" s="33" t="str">
        <f t="shared" ref="EB7" si="76">EA7</f>
        <v>PNBHOUSI IN</v>
      </c>
      <c r="EC7" s="33" t="str">
        <f t="shared" ref="EC7" si="77">EB7</f>
        <v>PNBHOUSI IN</v>
      </c>
      <c r="ED7" s="34" t="str">
        <f t="shared" ref="ED7" si="78">EC7</f>
        <v>PNBHOUSI IN</v>
      </c>
      <c r="EE7" s="32" t="s">
        <v>675</v>
      </c>
      <c r="EF7" s="33" t="str">
        <f>EE7</f>
        <v>POONAWAL IN</v>
      </c>
      <c r="EG7" s="33" t="str">
        <f t="shared" ref="EG7" si="79">EF7</f>
        <v>POONAWAL IN</v>
      </c>
      <c r="EH7" s="33" t="str">
        <f t="shared" ref="EH7" si="80">EG7</f>
        <v>POONAWAL IN</v>
      </c>
      <c r="EI7" s="33" t="str">
        <f t="shared" ref="EI7" si="81">EH7</f>
        <v>POONAWAL IN</v>
      </c>
      <c r="EJ7" s="34" t="str">
        <f t="shared" ref="EJ7" si="82">EI7</f>
        <v>POONAWAL IN</v>
      </c>
      <c r="EK7" s="32" t="s">
        <v>227</v>
      </c>
      <c r="EL7" s="33" t="str">
        <f>EK7</f>
        <v>REPCO IN</v>
      </c>
      <c r="EM7" s="33" t="str">
        <f t="shared" ref="EM7" si="83">EL7</f>
        <v>REPCO IN</v>
      </c>
      <c r="EN7" s="33" t="str">
        <f t="shared" ref="EN7" si="84">EM7</f>
        <v>REPCO IN</v>
      </c>
      <c r="EO7" s="33" t="str">
        <f t="shared" ref="EO7" si="85">EN7</f>
        <v>REPCO IN</v>
      </c>
      <c r="EP7" s="34" t="str">
        <f t="shared" ref="EP7" si="86">EO7</f>
        <v>REPCO IN</v>
      </c>
      <c r="EQ7" s="32" t="s">
        <v>679</v>
      </c>
      <c r="ER7" s="33" t="str">
        <f>EQ7</f>
        <v>SHFL IN</v>
      </c>
      <c r="ES7" s="33" t="str">
        <f t="shared" ref="ES7" si="87">ER7</f>
        <v>SHFL IN</v>
      </c>
      <c r="ET7" s="33" t="str">
        <f t="shared" ref="ET7" si="88">ES7</f>
        <v>SHFL IN</v>
      </c>
      <c r="EU7" s="33" t="str">
        <f t="shared" ref="EU7" si="89">ET7</f>
        <v>SHFL IN</v>
      </c>
      <c r="EV7" s="34" t="str">
        <f t="shared" ref="EV7" si="90">EU7</f>
        <v>SHFL IN</v>
      </c>
      <c r="EW7" s="32" t="s">
        <v>699</v>
      </c>
      <c r="EX7" s="33" t="str">
        <f>EW7</f>
        <v>SPANDANA IN</v>
      </c>
      <c r="EY7" s="33" t="str">
        <f t="shared" ref="EY7" si="91">EX7</f>
        <v>SPANDANA IN</v>
      </c>
      <c r="EZ7" s="33" t="str">
        <f t="shared" ref="EZ7" si="92">EY7</f>
        <v>SPANDANA IN</v>
      </c>
      <c r="FA7" s="33" t="str">
        <f t="shared" ref="FA7" si="93">EZ7</f>
        <v>SPANDANA IN</v>
      </c>
      <c r="FB7" s="34" t="str">
        <f t="shared" ref="FB7" si="94">FA7</f>
        <v>SPANDANA IN</v>
      </c>
      <c r="FC7" s="32" t="s">
        <v>112</v>
      </c>
      <c r="FD7" s="33" t="str">
        <f>FC7</f>
        <v>NBFC</v>
      </c>
      <c r="FE7" s="33" t="str">
        <f t="shared" ref="FE7" si="95">FD7</f>
        <v>NBFC</v>
      </c>
      <c r="FF7" s="33" t="str">
        <f t="shared" ref="FF7" si="96">FE7</f>
        <v>NBFC</v>
      </c>
      <c r="FG7" s="33" t="str">
        <f t="shared" ref="FG7" si="97">FF7</f>
        <v>NBFC</v>
      </c>
      <c r="FH7" s="34" t="str">
        <f t="shared" ref="FH7" si="98">FG7</f>
        <v>NBFC</v>
      </c>
    </row>
    <row r="8" spans="1:164">
      <c r="A8" s="22"/>
      <c r="B8" s="23" t="s">
        <v>69</v>
      </c>
      <c r="C8" s="112" t="str">
        <f>'Column Code'!$W$8</f>
        <v>FY21</v>
      </c>
      <c r="D8" s="113" t="str">
        <f>'Column Code'!$X$8</f>
        <v>FY22</v>
      </c>
      <c r="E8" s="113" t="str">
        <f>'Column Code'!$Y$8</f>
        <v>FY23</v>
      </c>
      <c r="F8" s="113" t="str">
        <f>'Column Code'!$Z$8</f>
        <v>FY24</v>
      </c>
      <c r="G8" s="113" t="str">
        <f>'Column Code'!$AA$8</f>
        <v>FY25E</v>
      </c>
      <c r="H8" s="114" t="str">
        <f>'Column Code'!$AB$8</f>
        <v>FY26E</v>
      </c>
      <c r="I8" s="112" t="str">
        <f>'Column Code'!$W$8</f>
        <v>FY21</v>
      </c>
      <c r="J8" s="113" t="str">
        <f>'Column Code'!$X$8</f>
        <v>FY22</v>
      </c>
      <c r="K8" s="113" t="str">
        <f>'Column Code'!$Y$8</f>
        <v>FY23</v>
      </c>
      <c r="L8" s="113" t="str">
        <f>'Column Code'!$Z$8</f>
        <v>FY24</v>
      </c>
      <c r="M8" s="113" t="str">
        <f>'Column Code'!$AA$8</f>
        <v>FY25E</v>
      </c>
      <c r="N8" s="114" t="str">
        <f>'Column Code'!$AB$8</f>
        <v>FY26E</v>
      </c>
      <c r="O8" s="112" t="str">
        <f>'Column Code'!$W$8</f>
        <v>FY21</v>
      </c>
      <c r="P8" s="113" t="str">
        <f>'Column Code'!$X$8</f>
        <v>FY22</v>
      </c>
      <c r="Q8" s="113" t="str">
        <f>'Column Code'!$Y$8</f>
        <v>FY23</v>
      </c>
      <c r="R8" s="113" t="str">
        <f>'Column Code'!$Z$8</f>
        <v>FY24</v>
      </c>
      <c r="S8" s="113" t="str">
        <f>'Column Code'!$AA$8</f>
        <v>FY25E</v>
      </c>
      <c r="T8" s="114" t="str">
        <f>'Column Code'!$AB$8</f>
        <v>FY26E</v>
      </c>
      <c r="U8" s="112" t="str">
        <f>'Column Code'!$W$8</f>
        <v>FY21</v>
      </c>
      <c r="V8" s="113" t="str">
        <f>'Column Code'!$X$8</f>
        <v>FY22</v>
      </c>
      <c r="W8" s="113" t="str">
        <f>'Column Code'!$Y$8</f>
        <v>FY23</v>
      </c>
      <c r="X8" s="113" t="str">
        <f>'Column Code'!$Z$8</f>
        <v>FY24</v>
      </c>
      <c r="Y8" s="113" t="str">
        <f>'Column Code'!$AA$8</f>
        <v>FY25E</v>
      </c>
      <c r="Z8" s="114" t="str">
        <f>'Column Code'!$AB$8</f>
        <v>FY26E</v>
      </c>
      <c r="AA8" s="112" t="str">
        <f>'Column Code'!$W$8</f>
        <v>FY21</v>
      </c>
      <c r="AB8" s="113" t="str">
        <f>'Column Code'!$X$8</f>
        <v>FY22</v>
      </c>
      <c r="AC8" s="113" t="str">
        <f>'Column Code'!$Y$8</f>
        <v>FY23</v>
      </c>
      <c r="AD8" s="113" t="str">
        <f>'Column Code'!$Z$8</f>
        <v>FY24</v>
      </c>
      <c r="AE8" s="113" t="str">
        <f>'Column Code'!$AA$8</f>
        <v>FY25E</v>
      </c>
      <c r="AF8" s="114" t="str">
        <f>'Column Code'!$AB$8</f>
        <v>FY26E</v>
      </c>
      <c r="AG8" s="112" t="str">
        <f>'Column Code'!$W$8</f>
        <v>FY21</v>
      </c>
      <c r="AH8" s="113" t="str">
        <f>'Column Code'!$X$8</f>
        <v>FY22</v>
      </c>
      <c r="AI8" s="113" t="str">
        <f>'Column Code'!$Y$8</f>
        <v>FY23</v>
      </c>
      <c r="AJ8" s="113" t="str">
        <f>'Column Code'!$Z$8</f>
        <v>FY24</v>
      </c>
      <c r="AK8" s="113" t="str">
        <f>'Column Code'!$AA$8</f>
        <v>FY25E</v>
      </c>
      <c r="AL8" s="114" t="str">
        <f>'Column Code'!$AB$8</f>
        <v>FY26E</v>
      </c>
      <c r="AM8" s="112" t="str">
        <f>'Column Code'!$W$8</f>
        <v>FY21</v>
      </c>
      <c r="AN8" s="113" t="str">
        <f>'Column Code'!$X$8</f>
        <v>FY22</v>
      </c>
      <c r="AO8" s="113" t="str">
        <f>'Column Code'!$Y$8</f>
        <v>FY23</v>
      </c>
      <c r="AP8" s="113" t="str">
        <f>'Column Code'!$Z$8</f>
        <v>FY24</v>
      </c>
      <c r="AQ8" s="113" t="str">
        <f>'Column Code'!$AA$8</f>
        <v>FY25E</v>
      </c>
      <c r="AR8" s="114" t="str">
        <f>'Column Code'!$AB$8</f>
        <v>FY26E</v>
      </c>
      <c r="AS8" s="112" t="str">
        <f>'Column Code'!$W$8</f>
        <v>FY21</v>
      </c>
      <c r="AT8" s="113" t="str">
        <f>'Column Code'!$X$8</f>
        <v>FY22</v>
      </c>
      <c r="AU8" s="113" t="str">
        <f>'Column Code'!$Y$8</f>
        <v>FY23</v>
      </c>
      <c r="AV8" s="113" t="str">
        <f>'Column Code'!$Z$8</f>
        <v>FY24</v>
      </c>
      <c r="AW8" s="113" t="str">
        <f>'Column Code'!$AA$8</f>
        <v>FY25E</v>
      </c>
      <c r="AX8" s="114" t="str">
        <f>'Column Code'!$AB$8</f>
        <v>FY26E</v>
      </c>
      <c r="AY8" s="112" t="str">
        <f>'Column Code'!$W$8</f>
        <v>FY21</v>
      </c>
      <c r="AZ8" s="113" t="str">
        <f>'Column Code'!$X$8</f>
        <v>FY22</v>
      </c>
      <c r="BA8" s="113" t="str">
        <f>'Column Code'!$Y$8</f>
        <v>FY23</v>
      </c>
      <c r="BB8" s="113" t="str">
        <f>'Column Code'!$Z$8</f>
        <v>FY24</v>
      </c>
      <c r="BC8" s="113" t="str">
        <f>'Column Code'!$AA$8</f>
        <v>FY25E</v>
      </c>
      <c r="BD8" s="114" t="str">
        <f>'Column Code'!$AB$8</f>
        <v>FY26E</v>
      </c>
      <c r="BE8" s="112" t="str">
        <f>'Column Code'!$W$8</f>
        <v>FY21</v>
      </c>
      <c r="BF8" s="113" t="str">
        <f>'Column Code'!$X$8</f>
        <v>FY22</v>
      </c>
      <c r="BG8" s="113" t="str">
        <f>'Column Code'!$Y$8</f>
        <v>FY23</v>
      </c>
      <c r="BH8" s="113" t="str">
        <f>'Column Code'!$Z$8</f>
        <v>FY24</v>
      </c>
      <c r="BI8" s="113" t="str">
        <f>'Column Code'!$AA$8</f>
        <v>FY25E</v>
      </c>
      <c r="BJ8" s="114" t="str">
        <f>'Column Code'!$AB$8</f>
        <v>FY26E</v>
      </c>
      <c r="BK8" s="112" t="str">
        <f>'Column Code'!$W$8</f>
        <v>FY21</v>
      </c>
      <c r="BL8" s="113" t="str">
        <f>'Column Code'!$X$8</f>
        <v>FY22</v>
      </c>
      <c r="BM8" s="113" t="str">
        <f>'Column Code'!$Y$8</f>
        <v>FY23</v>
      </c>
      <c r="BN8" s="113" t="str">
        <f>'Column Code'!$Z$8</f>
        <v>FY24</v>
      </c>
      <c r="BO8" s="113" t="str">
        <f>'Column Code'!$AA$8</f>
        <v>FY25E</v>
      </c>
      <c r="BP8" s="114" t="str">
        <f>'Column Code'!$AB$8</f>
        <v>FY26E</v>
      </c>
      <c r="BQ8" s="112" t="str">
        <f>'Column Code'!$W$8</f>
        <v>FY21</v>
      </c>
      <c r="BR8" s="113" t="str">
        <f>'Column Code'!$X$8</f>
        <v>FY22</v>
      </c>
      <c r="BS8" s="113" t="str">
        <f>'Column Code'!$Y$8</f>
        <v>FY23</v>
      </c>
      <c r="BT8" s="113" t="str">
        <f>'Column Code'!$Z$8</f>
        <v>FY24</v>
      </c>
      <c r="BU8" s="113" t="str">
        <f>'Column Code'!$AA$8</f>
        <v>FY25E</v>
      </c>
      <c r="BV8" s="114" t="str">
        <f>'Column Code'!$AB$8</f>
        <v>FY26E</v>
      </c>
      <c r="BW8" s="112" t="str">
        <f>'Column Code'!$W$8</f>
        <v>FY21</v>
      </c>
      <c r="BX8" s="113" t="str">
        <f>'Column Code'!$X$8</f>
        <v>FY22</v>
      </c>
      <c r="BY8" s="113" t="str">
        <f>'Column Code'!$Y$8</f>
        <v>FY23</v>
      </c>
      <c r="BZ8" s="113" t="str">
        <f>'Column Code'!$Z$8</f>
        <v>FY24</v>
      </c>
      <c r="CA8" s="113" t="str">
        <f>'Column Code'!$AA$8</f>
        <v>FY25E</v>
      </c>
      <c r="CB8" s="114" t="str">
        <f>'Column Code'!$AB$8</f>
        <v>FY26E</v>
      </c>
      <c r="CC8" s="112" t="str">
        <f>'Column Code'!$W$8</f>
        <v>FY21</v>
      </c>
      <c r="CD8" s="113" t="str">
        <f>'Column Code'!$X$8</f>
        <v>FY22</v>
      </c>
      <c r="CE8" s="113" t="str">
        <f>'Column Code'!$Y$8</f>
        <v>FY23</v>
      </c>
      <c r="CF8" s="113" t="str">
        <f>'Column Code'!$Z$8</f>
        <v>FY24</v>
      </c>
      <c r="CG8" s="113" t="str">
        <f>'Column Code'!$AA$8</f>
        <v>FY25E</v>
      </c>
      <c r="CH8" s="114" t="str">
        <f>'Column Code'!$AB$8</f>
        <v>FY26E</v>
      </c>
      <c r="CI8" s="112" t="str">
        <f>'Column Code'!$W$8</f>
        <v>FY21</v>
      </c>
      <c r="CJ8" s="113" t="str">
        <f>'Column Code'!$X$8</f>
        <v>FY22</v>
      </c>
      <c r="CK8" s="113" t="str">
        <f>'Column Code'!$Y$8</f>
        <v>FY23</v>
      </c>
      <c r="CL8" s="113" t="str">
        <f>'Column Code'!$Z$8</f>
        <v>FY24</v>
      </c>
      <c r="CM8" s="113" t="str">
        <f>'Column Code'!$AA$8</f>
        <v>FY25E</v>
      </c>
      <c r="CN8" s="114" t="str">
        <f>'Column Code'!$AB$8</f>
        <v>FY26E</v>
      </c>
      <c r="CO8" s="112" t="str">
        <f>'Column Code'!$W$8</f>
        <v>FY21</v>
      </c>
      <c r="CP8" s="113" t="str">
        <f>'Column Code'!$X$8</f>
        <v>FY22</v>
      </c>
      <c r="CQ8" s="113" t="str">
        <f>'Column Code'!$Y$8</f>
        <v>FY23</v>
      </c>
      <c r="CR8" s="113" t="str">
        <f>'Column Code'!$Z$8</f>
        <v>FY24</v>
      </c>
      <c r="CS8" s="113" t="str">
        <f>'Column Code'!$AA$8</f>
        <v>FY25E</v>
      </c>
      <c r="CT8" s="114" t="str">
        <f>'Column Code'!$AB$8</f>
        <v>FY26E</v>
      </c>
      <c r="CU8" s="112" t="str">
        <f>'Column Code'!$W$8</f>
        <v>FY21</v>
      </c>
      <c r="CV8" s="113" t="str">
        <f>'Column Code'!$X$8</f>
        <v>FY22</v>
      </c>
      <c r="CW8" s="113" t="str">
        <f>'Column Code'!$Y$8</f>
        <v>FY23</v>
      </c>
      <c r="CX8" s="113" t="str">
        <f>'Column Code'!$Z$8</f>
        <v>FY24</v>
      </c>
      <c r="CY8" s="113" t="str">
        <f>'Column Code'!$AA$8</f>
        <v>FY25E</v>
      </c>
      <c r="CZ8" s="114" t="str">
        <f>'Column Code'!$AB$8</f>
        <v>FY26E</v>
      </c>
      <c r="DA8" s="112" t="str">
        <f>'Column Code'!$W$8</f>
        <v>FY21</v>
      </c>
      <c r="DB8" s="113" t="str">
        <f>'Column Code'!$X$8</f>
        <v>FY22</v>
      </c>
      <c r="DC8" s="113" t="str">
        <f>'Column Code'!$Y$8</f>
        <v>FY23</v>
      </c>
      <c r="DD8" s="113" t="str">
        <f>'Column Code'!$Z$8</f>
        <v>FY24</v>
      </c>
      <c r="DE8" s="113" t="str">
        <f>'Column Code'!$AA$8</f>
        <v>FY25E</v>
      </c>
      <c r="DF8" s="114" t="str">
        <f>'Column Code'!$AB$8</f>
        <v>FY26E</v>
      </c>
      <c r="DG8" s="112" t="str">
        <f>'Column Code'!$W$8</f>
        <v>FY21</v>
      </c>
      <c r="DH8" s="113" t="str">
        <f>'Column Code'!$X$8</f>
        <v>FY22</v>
      </c>
      <c r="DI8" s="113" t="str">
        <f>'Column Code'!$Y$8</f>
        <v>FY23</v>
      </c>
      <c r="DJ8" s="113" t="str">
        <f>'Column Code'!$Z$8</f>
        <v>FY24</v>
      </c>
      <c r="DK8" s="113" t="str">
        <f>'Column Code'!$AA$8</f>
        <v>FY25E</v>
      </c>
      <c r="DL8" s="114" t="str">
        <f>'Column Code'!$AB$8</f>
        <v>FY26E</v>
      </c>
      <c r="DM8" s="112" t="str">
        <f>'Column Code'!$W$8</f>
        <v>FY21</v>
      </c>
      <c r="DN8" s="113" t="str">
        <f>'Column Code'!$X$8</f>
        <v>FY22</v>
      </c>
      <c r="DO8" s="113" t="str">
        <f>'Column Code'!$Y$8</f>
        <v>FY23</v>
      </c>
      <c r="DP8" s="113" t="str">
        <f>'Column Code'!$Z$8</f>
        <v>FY24</v>
      </c>
      <c r="DQ8" s="113" t="str">
        <f>'Column Code'!$AA$8</f>
        <v>FY25E</v>
      </c>
      <c r="DR8" s="114" t="str">
        <f>'Column Code'!$AB$8</f>
        <v>FY26E</v>
      </c>
      <c r="DS8" s="112" t="str">
        <f>'Column Code'!$W$8</f>
        <v>FY21</v>
      </c>
      <c r="DT8" s="113" t="str">
        <f>'Column Code'!$X$8</f>
        <v>FY22</v>
      </c>
      <c r="DU8" s="113" t="str">
        <f>'Column Code'!$Y$8</f>
        <v>FY23</v>
      </c>
      <c r="DV8" s="113" t="str">
        <f>'Column Code'!$Z$8</f>
        <v>FY24</v>
      </c>
      <c r="DW8" s="113" t="str">
        <f>'Column Code'!$AA$8</f>
        <v>FY25E</v>
      </c>
      <c r="DX8" s="114" t="str">
        <f>'Column Code'!$AB$8</f>
        <v>FY26E</v>
      </c>
      <c r="DY8" s="112" t="str">
        <f>'Column Code'!$W$8</f>
        <v>FY21</v>
      </c>
      <c r="DZ8" s="113" t="str">
        <f>'Column Code'!$X$8</f>
        <v>FY22</v>
      </c>
      <c r="EA8" s="113" t="str">
        <f>'Column Code'!$Y$8</f>
        <v>FY23</v>
      </c>
      <c r="EB8" s="113" t="str">
        <f>'Column Code'!$Z$8</f>
        <v>FY24</v>
      </c>
      <c r="EC8" s="113" t="str">
        <f>'Column Code'!$AA$8</f>
        <v>FY25E</v>
      </c>
      <c r="ED8" s="114" t="str">
        <f>'Column Code'!$AB$8</f>
        <v>FY26E</v>
      </c>
      <c r="EE8" s="112" t="str">
        <f>'Column Code'!$W$8</f>
        <v>FY21</v>
      </c>
      <c r="EF8" s="113" t="str">
        <f>'Column Code'!$X$8</f>
        <v>FY22</v>
      </c>
      <c r="EG8" s="113" t="str">
        <f>'Column Code'!$Y$8</f>
        <v>FY23</v>
      </c>
      <c r="EH8" s="113" t="str">
        <f>'Column Code'!$Z$8</f>
        <v>FY24</v>
      </c>
      <c r="EI8" s="113" t="str">
        <f>'Column Code'!$AA$8</f>
        <v>FY25E</v>
      </c>
      <c r="EJ8" s="114" t="str">
        <f>'Column Code'!$AB$8</f>
        <v>FY26E</v>
      </c>
      <c r="EK8" s="112" t="str">
        <f>'Column Code'!$W$8</f>
        <v>FY21</v>
      </c>
      <c r="EL8" s="113" t="str">
        <f>'Column Code'!$X$8</f>
        <v>FY22</v>
      </c>
      <c r="EM8" s="113" t="str">
        <f>'Column Code'!$Y$8</f>
        <v>FY23</v>
      </c>
      <c r="EN8" s="113" t="str">
        <f>'Column Code'!$Z$8</f>
        <v>FY24</v>
      </c>
      <c r="EO8" s="113" t="str">
        <f>'Column Code'!$AA$8</f>
        <v>FY25E</v>
      </c>
      <c r="EP8" s="114" t="str">
        <f>'Column Code'!$AB$8</f>
        <v>FY26E</v>
      </c>
      <c r="EQ8" s="112" t="str">
        <f>'Column Code'!$W$8</f>
        <v>FY21</v>
      </c>
      <c r="ER8" s="113" t="str">
        <f>'Column Code'!$X$8</f>
        <v>FY22</v>
      </c>
      <c r="ES8" s="113" t="str">
        <f>'Column Code'!$Y$8</f>
        <v>FY23</v>
      </c>
      <c r="ET8" s="113" t="str">
        <f>'Column Code'!$Z$8</f>
        <v>FY24</v>
      </c>
      <c r="EU8" s="113" t="str">
        <f>'Column Code'!$AA$8</f>
        <v>FY25E</v>
      </c>
      <c r="EV8" s="114" t="str">
        <f>'Column Code'!$AB$8</f>
        <v>FY26E</v>
      </c>
      <c r="EW8" s="112" t="str">
        <f>'Column Code'!$W$8</f>
        <v>FY21</v>
      </c>
      <c r="EX8" s="113" t="str">
        <f>'Column Code'!$X$8</f>
        <v>FY22</v>
      </c>
      <c r="EY8" s="113" t="str">
        <f>'Column Code'!$Y$8</f>
        <v>FY23</v>
      </c>
      <c r="EZ8" s="113" t="str">
        <f>'Column Code'!$Z$8</f>
        <v>FY24</v>
      </c>
      <c r="FA8" s="113" t="str">
        <f>'Column Code'!$AA$8</f>
        <v>FY25E</v>
      </c>
      <c r="FB8" s="114" t="str">
        <f>'Column Code'!$AB$8</f>
        <v>FY26E</v>
      </c>
      <c r="FC8" s="112" t="str">
        <f>'Column Code'!$W$8</f>
        <v>FY21</v>
      </c>
      <c r="FD8" s="113" t="str">
        <f>'Column Code'!$X$8</f>
        <v>FY22</v>
      </c>
      <c r="FE8" s="113" t="str">
        <f>'Column Code'!$Y$8</f>
        <v>FY23</v>
      </c>
      <c r="FF8" s="113" t="str">
        <f>'Column Code'!$Z$8</f>
        <v>FY24</v>
      </c>
      <c r="FG8" s="113" t="str">
        <f>'Column Code'!$AA$8</f>
        <v>FY25E</v>
      </c>
      <c r="FH8" s="114" t="str">
        <f>'Column Code'!$AB$8</f>
        <v>FY26E</v>
      </c>
    </row>
    <row r="9" spans="1:164" s="5" customFormat="1" ht="12.75">
      <c r="B9" s="41" t="s">
        <v>8</v>
      </c>
      <c r="C9" s="66"/>
      <c r="D9" s="67"/>
      <c r="E9" s="67"/>
      <c r="F9" s="67"/>
      <c r="G9" s="67"/>
      <c r="H9" s="68"/>
      <c r="I9" s="66"/>
      <c r="J9" s="67"/>
      <c r="K9" s="67"/>
      <c r="L9" s="67"/>
      <c r="M9" s="67"/>
      <c r="N9" s="68"/>
      <c r="O9" s="66"/>
      <c r="P9" s="67"/>
      <c r="Q9" s="67"/>
      <c r="R9" s="67"/>
      <c r="S9" s="67"/>
      <c r="T9" s="68"/>
      <c r="U9" s="66"/>
      <c r="V9" s="67"/>
      <c r="W9" s="67"/>
      <c r="X9" s="67"/>
      <c r="Y9" s="67"/>
      <c r="Z9" s="68"/>
      <c r="AA9" s="66"/>
      <c r="AB9" s="67"/>
      <c r="AC9" s="67"/>
      <c r="AD9" s="67"/>
      <c r="AE9" s="67"/>
      <c r="AF9" s="68"/>
      <c r="AG9" s="66"/>
      <c r="AH9" s="67"/>
      <c r="AI9" s="67"/>
      <c r="AJ9" s="67"/>
      <c r="AK9" s="67"/>
      <c r="AL9" s="68"/>
      <c r="AM9" s="66"/>
      <c r="AN9" s="67"/>
      <c r="AO9" s="67"/>
      <c r="AP9" s="67"/>
      <c r="AQ9" s="67"/>
      <c r="AR9" s="68"/>
      <c r="AS9" s="66"/>
      <c r="AT9" s="67"/>
      <c r="AU9" s="67"/>
      <c r="AV9" s="67"/>
      <c r="AW9" s="67"/>
      <c r="AX9" s="68"/>
      <c r="AY9" s="66"/>
      <c r="AZ9" s="67"/>
      <c r="BA9" s="67"/>
      <c r="BB9" s="67"/>
      <c r="BC9" s="67"/>
      <c r="BD9" s="68"/>
      <c r="BE9" s="66"/>
      <c r="BF9" s="67"/>
      <c r="BG9" s="67"/>
      <c r="BH9" s="67"/>
      <c r="BI9" s="67"/>
      <c r="BJ9" s="68"/>
      <c r="BK9" s="66"/>
      <c r="BL9" s="67"/>
      <c r="BM9" s="67"/>
      <c r="BN9" s="67"/>
      <c r="BO9" s="67"/>
      <c r="BP9" s="68"/>
      <c r="BQ9" s="66"/>
      <c r="BR9" s="67"/>
      <c r="BS9" s="67"/>
      <c r="BT9" s="67"/>
      <c r="BU9" s="67"/>
      <c r="BV9" s="68"/>
      <c r="BW9" s="66"/>
      <c r="BX9" s="67"/>
      <c r="BY9" s="67"/>
      <c r="BZ9" s="67"/>
      <c r="CA9" s="67"/>
      <c r="CB9" s="68"/>
      <c r="CC9" s="66"/>
      <c r="CD9" s="67"/>
      <c r="CE9" s="67"/>
      <c r="CF9" s="67"/>
      <c r="CG9" s="67"/>
      <c r="CH9" s="68"/>
      <c r="CI9" s="66"/>
      <c r="CJ9" s="67"/>
      <c r="CK9" s="67"/>
      <c r="CL9" s="67"/>
      <c r="CM9" s="67"/>
      <c r="CN9" s="68"/>
      <c r="CO9" s="66"/>
      <c r="CP9" s="67"/>
      <c r="CQ9" s="67"/>
      <c r="CR9" s="67"/>
      <c r="CS9" s="67"/>
      <c r="CT9" s="68"/>
      <c r="CU9" s="66"/>
      <c r="CV9" s="67"/>
      <c r="CW9" s="67"/>
      <c r="CX9" s="67"/>
      <c r="CY9" s="67"/>
      <c r="CZ9" s="68"/>
      <c r="DA9" s="66"/>
      <c r="DB9" s="67"/>
      <c r="DC9" s="67"/>
      <c r="DD9" s="67"/>
      <c r="DE9" s="67"/>
      <c r="DF9" s="68"/>
      <c r="DG9" s="66"/>
      <c r="DH9" s="67"/>
      <c r="DI9" s="67"/>
      <c r="DJ9" s="67"/>
      <c r="DK9" s="67"/>
      <c r="DL9" s="68"/>
      <c r="DM9" s="66"/>
      <c r="DN9" s="67"/>
      <c r="DO9" s="67"/>
      <c r="DP9" s="67"/>
      <c r="DQ9" s="67"/>
      <c r="DR9" s="68"/>
      <c r="DS9" s="66"/>
      <c r="DT9" s="67"/>
      <c r="DU9" s="67"/>
      <c r="DV9" s="67"/>
      <c r="DW9" s="67"/>
      <c r="DX9" s="68"/>
      <c r="DY9" s="66"/>
      <c r="DZ9" s="67"/>
      <c r="EA9" s="67"/>
      <c r="EB9" s="67"/>
      <c r="EC9" s="67"/>
      <c r="ED9" s="68"/>
      <c r="EE9" s="66"/>
      <c r="EF9" s="67"/>
      <c r="EG9" s="67"/>
      <c r="EH9" s="67"/>
      <c r="EI9" s="67"/>
      <c r="EJ9" s="68"/>
      <c r="EK9" s="66"/>
      <c r="EL9" s="67"/>
      <c r="EM9" s="67"/>
      <c r="EN9" s="67"/>
      <c r="EO9" s="67"/>
      <c r="EP9" s="68"/>
      <c r="EQ9" s="66"/>
      <c r="ER9" s="67"/>
      <c r="ES9" s="67"/>
      <c r="ET9" s="67"/>
      <c r="EU9" s="67"/>
      <c r="EV9" s="68"/>
      <c r="EW9" s="66"/>
      <c r="EX9" s="67"/>
      <c r="EY9" s="67"/>
      <c r="EZ9" s="67"/>
      <c r="FA9" s="67"/>
      <c r="FB9" s="68"/>
      <c r="FC9" s="126"/>
      <c r="FD9" s="138" t="s">
        <v>286</v>
      </c>
      <c r="FE9" s="138" t="s">
        <v>287</v>
      </c>
      <c r="FF9" s="138" t="s">
        <v>288</v>
      </c>
      <c r="FG9" s="138" t="s">
        <v>289</v>
      </c>
      <c r="FH9" s="139" t="s">
        <v>290</v>
      </c>
    </row>
    <row r="10" spans="1:164">
      <c r="B10" s="24" t="s">
        <v>238</v>
      </c>
      <c r="C10" s="70"/>
      <c r="D10" s="71"/>
      <c r="E10" s="71"/>
      <c r="F10" s="71"/>
      <c r="G10" s="71"/>
      <c r="H10" s="65" t="s">
        <v>286</v>
      </c>
      <c r="I10" s="70"/>
      <c r="J10" s="71"/>
      <c r="K10" s="71"/>
      <c r="L10" s="71"/>
      <c r="M10" s="71"/>
      <c r="N10" s="65" t="s">
        <v>287</v>
      </c>
      <c r="O10" s="70"/>
      <c r="P10" s="71"/>
      <c r="Q10" s="71"/>
      <c r="R10" s="71"/>
      <c r="S10" s="71"/>
      <c r="T10" s="65" t="s">
        <v>286</v>
      </c>
      <c r="U10" s="70"/>
      <c r="V10" s="71"/>
      <c r="W10" s="71"/>
      <c r="X10" s="71"/>
      <c r="Y10" s="71"/>
      <c r="Z10" s="65" t="s">
        <v>287</v>
      </c>
      <c r="AA10" s="70"/>
      <c r="AB10" s="71"/>
      <c r="AC10" s="71"/>
      <c r="AD10" s="71"/>
      <c r="AE10" s="71"/>
      <c r="AF10" s="65" t="s">
        <v>286</v>
      </c>
      <c r="AG10" s="70"/>
      <c r="AH10" s="71"/>
      <c r="AI10" s="71"/>
      <c r="AJ10" s="71"/>
      <c r="AK10" s="71"/>
      <c r="AL10" s="65" t="s">
        <v>287</v>
      </c>
      <c r="AM10" s="70"/>
      <c r="AN10" s="71"/>
      <c r="AO10" s="71"/>
      <c r="AP10" s="71"/>
      <c r="AQ10" s="71"/>
      <c r="AR10" s="65" t="s">
        <v>286</v>
      </c>
      <c r="AS10" s="70"/>
      <c r="AT10" s="71"/>
      <c r="AU10" s="71"/>
      <c r="AV10" s="71"/>
      <c r="AW10" s="71"/>
      <c r="AX10" s="65" t="s">
        <v>286</v>
      </c>
      <c r="AY10" s="70"/>
      <c r="AZ10" s="71"/>
      <c r="BA10" s="71"/>
      <c r="BB10" s="71"/>
      <c r="BC10" s="71"/>
      <c r="BD10" s="65" t="s">
        <v>286</v>
      </c>
      <c r="BE10" s="70"/>
      <c r="BF10" s="71"/>
      <c r="BG10" s="71"/>
      <c r="BH10" s="71"/>
      <c r="BI10" s="71"/>
      <c r="BJ10" s="65" t="s">
        <v>287</v>
      </c>
      <c r="BK10" s="70"/>
      <c r="BL10" s="71"/>
      <c r="BM10" s="71"/>
      <c r="BN10" s="71"/>
      <c r="BO10" s="71"/>
      <c r="BP10" s="65" t="s">
        <v>286</v>
      </c>
      <c r="BQ10" s="70"/>
      <c r="BR10" s="71"/>
      <c r="BS10" s="71"/>
      <c r="BT10" s="71"/>
      <c r="BU10" s="71"/>
      <c r="BV10" s="65" t="s">
        <v>286</v>
      </c>
      <c r="BW10" s="70"/>
      <c r="BX10" s="71"/>
      <c r="BY10" s="71"/>
      <c r="BZ10" s="71"/>
      <c r="CA10" s="71"/>
      <c r="CB10" s="65" t="s">
        <v>286</v>
      </c>
      <c r="CC10" s="70"/>
      <c r="CD10" s="71"/>
      <c r="CE10" s="71"/>
      <c r="CF10" s="71"/>
      <c r="CG10" s="71"/>
      <c r="CH10" s="65" t="s">
        <v>286</v>
      </c>
      <c r="CI10" s="70"/>
      <c r="CJ10" s="71"/>
      <c r="CK10" s="71"/>
      <c r="CL10" s="71"/>
      <c r="CM10" s="71"/>
      <c r="CN10" s="65" t="s">
        <v>286</v>
      </c>
      <c r="CO10" s="70"/>
      <c r="CP10" s="71"/>
      <c r="CQ10" s="71"/>
      <c r="CR10" s="71"/>
      <c r="CS10" s="71"/>
      <c r="CT10" s="65" t="s">
        <v>286</v>
      </c>
      <c r="CU10" s="70"/>
      <c r="CV10" s="71"/>
      <c r="CW10" s="71"/>
      <c r="CX10" s="71"/>
      <c r="CY10" s="71"/>
      <c r="CZ10" s="65" t="s">
        <v>286</v>
      </c>
      <c r="DA10" s="70"/>
      <c r="DB10" s="71"/>
      <c r="DC10" s="71"/>
      <c r="DD10" s="71"/>
      <c r="DE10" s="71"/>
      <c r="DF10" s="65" t="s">
        <v>286</v>
      </c>
      <c r="DG10" s="70"/>
      <c r="DH10" s="71"/>
      <c r="DI10" s="71"/>
      <c r="DJ10" s="71"/>
      <c r="DK10" s="71"/>
      <c r="DL10" s="65" t="s">
        <v>286</v>
      </c>
      <c r="DM10" s="70"/>
      <c r="DN10" s="71"/>
      <c r="DO10" s="71"/>
      <c r="DP10" s="71"/>
      <c r="DQ10" s="71"/>
      <c r="DR10" s="65" t="s">
        <v>287</v>
      </c>
      <c r="DS10" s="70"/>
      <c r="DT10" s="71"/>
      <c r="DU10" s="71"/>
      <c r="DV10" s="71"/>
      <c r="DW10" s="71"/>
      <c r="DX10" s="65" t="s">
        <v>287</v>
      </c>
      <c r="DY10" s="70"/>
      <c r="DZ10" s="71"/>
      <c r="EA10" s="71"/>
      <c r="EB10" s="71"/>
      <c r="EC10" s="71"/>
      <c r="ED10" s="65" t="s">
        <v>286</v>
      </c>
      <c r="EE10" s="70"/>
      <c r="EF10" s="71"/>
      <c r="EG10" s="71"/>
      <c r="EH10" s="71"/>
      <c r="EI10" s="71"/>
      <c r="EJ10" s="65" t="s">
        <v>286</v>
      </c>
      <c r="EK10" s="70"/>
      <c r="EL10" s="71"/>
      <c r="EM10" s="71"/>
      <c r="EN10" s="71"/>
      <c r="EO10" s="71"/>
      <c r="EP10" s="65" t="s">
        <v>287</v>
      </c>
      <c r="EQ10" s="70"/>
      <c r="ER10" s="71"/>
      <c r="ES10" s="71"/>
      <c r="ET10" s="71"/>
      <c r="EU10" s="71"/>
      <c r="EV10" s="65" t="s">
        <v>286</v>
      </c>
      <c r="EW10" s="70"/>
      <c r="EX10" s="71"/>
      <c r="EY10" s="71"/>
      <c r="EZ10" s="71"/>
      <c r="FA10" s="71"/>
      <c r="FB10" s="65" t="s">
        <v>286</v>
      </c>
      <c r="FC10" s="70"/>
      <c r="FD10" s="140">
        <f>COUNTIF($U$10:$FB$10,FD$9)</f>
        <v>17</v>
      </c>
      <c r="FE10" s="140">
        <f>COUNTIF($U$10:$FB$10,FE$9)</f>
        <v>6</v>
      </c>
      <c r="FF10" s="140">
        <f>COUNTIF($U$10:$FB$10,FF$9)</f>
        <v>0</v>
      </c>
      <c r="FG10" s="140">
        <f>COUNTIF($U$10:$FB$10,FG$9)</f>
        <v>0</v>
      </c>
      <c r="FH10" s="137">
        <f>COUNTIF($U$10:$FB$10,FH$9)</f>
        <v>0</v>
      </c>
    </row>
    <row r="11" spans="1:164">
      <c r="B11" s="24" t="s">
        <v>38</v>
      </c>
      <c r="C11" s="70">
        <v>236.25</v>
      </c>
      <c r="D11" s="71">
        <v>236.25</v>
      </c>
      <c r="E11" s="71">
        <v>236.25</v>
      </c>
      <c r="F11" s="71">
        <v>236.25</v>
      </c>
      <c r="G11" s="71">
        <v>236.25</v>
      </c>
      <c r="H11" s="72">
        <v>236.25</v>
      </c>
      <c r="I11" s="70">
        <v>1820.25</v>
      </c>
      <c r="J11" s="71">
        <v>1820.25</v>
      </c>
      <c r="K11" s="71">
        <v>1820.25</v>
      </c>
      <c r="L11" s="71">
        <v>1820.25</v>
      </c>
      <c r="M11" s="71">
        <v>1820.25</v>
      </c>
      <c r="N11" s="72">
        <v>1820.25</v>
      </c>
      <c r="O11" s="70">
        <v>2531.15</v>
      </c>
      <c r="P11" s="71">
        <v>2531.15</v>
      </c>
      <c r="Q11" s="71">
        <v>2531.15</v>
      </c>
      <c r="R11" s="71">
        <v>2531.15</v>
      </c>
      <c r="S11" s="71">
        <v>2531.15</v>
      </c>
      <c r="T11" s="72">
        <v>2531.15</v>
      </c>
      <c r="U11" s="70">
        <v>7756.2</v>
      </c>
      <c r="V11" s="71">
        <v>7756.2</v>
      </c>
      <c r="W11" s="71">
        <v>7756.2</v>
      </c>
      <c r="X11" s="71">
        <v>7756.2</v>
      </c>
      <c r="Y11" s="71">
        <v>7756.2</v>
      </c>
      <c r="Z11" s="72">
        <v>7756.2</v>
      </c>
      <c r="AA11" s="70">
        <v>4455.1499999999996</v>
      </c>
      <c r="AB11" s="71">
        <v>4455.1499999999996</v>
      </c>
      <c r="AC11" s="71">
        <v>4455.1499999999996</v>
      </c>
      <c r="AD11" s="71">
        <v>4455.1499999999996</v>
      </c>
      <c r="AE11" s="71">
        <v>4455.1499999999996</v>
      </c>
      <c r="AF11" s="72">
        <v>4455.1499999999996</v>
      </c>
      <c r="AG11" s="70">
        <v>883.6</v>
      </c>
      <c r="AH11" s="71">
        <v>883.6</v>
      </c>
      <c r="AI11" s="71">
        <v>883.6</v>
      </c>
      <c r="AJ11" s="71">
        <v>883.6</v>
      </c>
      <c r="AK11" s="71">
        <v>883.6</v>
      </c>
      <c r="AL11" s="72">
        <v>883.6</v>
      </c>
      <c r="AM11" s="70">
        <v>1606.6</v>
      </c>
      <c r="AN11" s="71">
        <v>1606.6</v>
      </c>
      <c r="AO11" s="71">
        <v>1606.6</v>
      </c>
      <c r="AP11" s="71">
        <v>1606.6</v>
      </c>
      <c r="AQ11" s="71">
        <v>1606.6</v>
      </c>
      <c r="AR11" s="72">
        <v>1606.6</v>
      </c>
      <c r="AS11" s="70">
        <v>1205.8</v>
      </c>
      <c r="AT11" s="71">
        <v>1205.8</v>
      </c>
      <c r="AU11" s="71">
        <v>1205.8</v>
      </c>
      <c r="AV11" s="71">
        <v>1205.8</v>
      </c>
      <c r="AW11" s="71">
        <v>1205.8</v>
      </c>
      <c r="AX11" s="72">
        <v>1205.8</v>
      </c>
      <c r="AY11" s="70">
        <v>800.5</v>
      </c>
      <c r="AZ11" s="71">
        <v>800.5</v>
      </c>
      <c r="BA11" s="71">
        <v>800.5</v>
      </c>
      <c r="BB11" s="71">
        <v>800.5</v>
      </c>
      <c r="BC11" s="71">
        <v>800.5</v>
      </c>
      <c r="BD11" s="72">
        <v>800.5</v>
      </c>
      <c r="BE11" s="70">
        <v>250.65</v>
      </c>
      <c r="BF11" s="71">
        <v>250.65</v>
      </c>
      <c r="BG11" s="71">
        <v>250.65</v>
      </c>
      <c r="BH11" s="71">
        <v>250.65</v>
      </c>
      <c r="BI11" s="71">
        <v>250.65</v>
      </c>
      <c r="BJ11" s="72">
        <v>250.65</v>
      </c>
      <c r="BK11" s="70">
        <v>1208.4000000000001</v>
      </c>
      <c r="BL11" s="71">
        <v>1208.4000000000001</v>
      </c>
      <c r="BM11" s="71">
        <v>1208.4000000000001</v>
      </c>
      <c r="BN11" s="71">
        <v>1208.4000000000001</v>
      </c>
      <c r="BO11" s="71">
        <v>1208.4000000000001</v>
      </c>
      <c r="BP11" s="72">
        <v>1208.4000000000001</v>
      </c>
      <c r="BQ11" s="70">
        <v>1065.75</v>
      </c>
      <c r="BR11" s="71">
        <v>1065.75</v>
      </c>
      <c r="BS11" s="71">
        <v>1065.75</v>
      </c>
      <c r="BT11" s="71">
        <v>1065.75</v>
      </c>
      <c r="BU11" s="71">
        <v>1065.75</v>
      </c>
      <c r="BV11" s="72">
        <v>1065.75</v>
      </c>
      <c r="BW11" s="70">
        <v>477.85</v>
      </c>
      <c r="BX11" s="71">
        <v>477.85</v>
      </c>
      <c r="BY11" s="71">
        <v>477.85</v>
      </c>
      <c r="BZ11" s="71">
        <v>477.85</v>
      </c>
      <c r="CA11" s="71">
        <v>477.85</v>
      </c>
      <c r="CB11" s="72">
        <v>477.85</v>
      </c>
      <c r="CC11" s="70">
        <v>302.55</v>
      </c>
      <c r="CD11" s="71">
        <v>302.55</v>
      </c>
      <c r="CE11" s="71">
        <v>302.55</v>
      </c>
      <c r="CF11" s="71">
        <v>302.55</v>
      </c>
      <c r="CG11" s="71">
        <v>302.55</v>
      </c>
      <c r="CH11" s="72">
        <v>302.55</v>
      </c>
      <c r="CI11" s="70">
        <v>664.1</v>
      </c>
      <c r="CJ11" s="71">
        <v>664.1</v>
      </c>
      <c r="CK11" s="71">
        <v>664.1</v>
      </c>
      <c r="CL11" s="71">
        <v>664.1</v>
      </c>
      <c r="CM11" s="71">
        <v>664.1</v>
      </c>
      <c r="CN11" s="72">
        <v>664.1</v>
      </c>
      <c r="CO11" s="70">
        <v>187.8</v>
      </c>
      <c r="CP11" s="71">
        <v>187.8</v>
      </c>
      <c r="CQ11" s="71">
        <v>187.8</v>
      </c>
      <c r="CR11" s="71">
        <v>187.8</v>
      </c>
      <c r="CS11" s="71">
        <v>187.8</v>
      </c>
      <c r="CT11" s="72">
        <v>187.8</v>
      </c>
      <c r="CU11" s="70">
        <v>202.65</v>
      </c>
      <c r="CV11" s="71">
        <v>202.65</v>
      </c>
      <c r="CW11" s="71">
        <v>202.65</v>
      </c>
      <c r="CX11" s="71">
        <v>202.65</v>
      </c>
      <c r="CY11" s="71">
        <v>202.65</v>
      </c>
      <c r="CZ11" s="72">
        <v>202.65</v>
      </c>
      <c r="DA11" s="70">
        <v>287.7</v>
      </c>
      <c r="DB11" s="71">
        <v>287.7</v>
      </c>
      <c r="DC11" s="71">
        <v>287.7</v>
      </c>
      <c r="DD11" s="71">
        <v>287.7</v>
      </c>
      <c r="DE11" s="71">
        <v>287.7</v>
      </c>
      <c r="DF11" s="72">
        <v>287.7</v>
      </c>
      <c r="DG11" s="70">
        <v>333.55</v>
      </c>
      <c r="DH11" s="71">
        <v>333.55</v>
      </c>
      <c r="DI11" s="71">
        <v>333.55</v>
      </c>
      <c r="DJ11" s="71">
        <v>333.55</v>
      </c>
      <c r="DK11" s="71">
        <v>333.55</v>
      </c>
      <c r="DL11" s="72">
        <v>333.55</v>
      </c>
      <c r="DM11" s="70">
        <v>2058.8000000000002</v>
      </c>
      <c r="DN11" s="71">
        <v>2058.8000000000002</v>
      </c>
      <c r="DO11" s="71">
        <v>2058.8000000000002</v>
      </c>
      <c r="DP11" s="71">
        <v>2058.8000000000002</v>
      </c>
      <c r="DQ11" s="71">
        <v>2058.8000000000002</v>
      </c>
      <c r="DR11" s="72">
        <v>2058.8000000000002</v>
      </c>
      <c r="DS11" s="70">
        <v>1091.95</v>
      </c>
      <c r="DT11" s="71">
        <v>1091.95</v>
      </c>
      <c r="DU11" s="71">
        <v>1091.95</v>
      </c>
      <c r="DV11" s="71">
        <v>1091.95</v>
      </c>
      <c r="DW11" s="71">
        <v>1091.95</v>
      </c>
      <c r="DX11" s="72">
        <v>1091.95</v>
      </c>
      <c r="DY11" s="70">
        <v>969.95</v>
      </c>
      <c r="DZ11" s="71">
        <v>969.95</v>
      </c>
      <c r="EA11" s="71">
        <v>969.95</v>
      </c>
      <c r="EB11" s="71">
        <v>969.95</v>
      </c>
      <c r="EC11" s="71">
        <v>969.95</v>
      </c>
      <c r="ED11" s="72">
        <v>969.95</v>
      </c>
      <c r="EE11" s="70">
        <v>395.85</v>
      </c>
      <c r="EF11" s="71">
        <v>395.85</v>
      </c>
      <c r="EG11" s="71">
        <v>395.85</v>
      </c>
      <c r="EH11" s="71">
        <v>395.85</v>
      </c>
      <c r="EI11" s="71">
        <v>395.85</v>
      </c>
      <c r="EJ11" s="72">
        <v>395.85</v>
      </c>
      <c r="EK11" s="70">
        <v>532.95000000000005</v>
      </c>
      <c r="EL11" s="71">
        <v>532.95000000000005</v>
      </c>
      <c r="EM11" s="71">
        <v>532.95000000000005</v>
      </c>
      <c r="EN11" s="71">
        <v>532.95000000000005</v>
      </c>
      <c r="EO11" s="71">
        <v>532.95000000000005</v>
      </c>
      <c r="EP11" s="72">
        <v>532.95000000000005</v>
      </c>
      <c r="EQ11" s="70">
        <v>3619.2</v>
      </c>
      <c r="ER11" s="71">
        <v>3619.2</v>
      </c>
      <c r="ES11" s="71">
        <v>3619.2</v>
      </c>
      <c r="ET11" s="71">
        <v>3619.2</v>
      </c>
      <c r="EU11" s="71">
        <v>3619.2</v>
      </c>
      <c r="EV11" s="72">
        <v>3619.2</v>
      </c>
      <c r="EW11" s="70">
        <v>595.25</v>
      </c>
      <c r="EX11" s="71">
        <v>595.25</v>
      </c>
      <c r="EY11" s="71">
        <v>595.25</v>
      </c>
      <c r="EZ11" s="71">
        <v>595.25</v>
      </c>
      <c r="FA11" s="71">
        <v>595.25</v>
      </c>
      <c r="FB11" s="72">
        <v>595.25</v>
      </c>
      <c r="FC11" s="70"/>
      <c r="FD11" s="71"/>
      <c r="FE11" s="71"/>
      <c r="FF11" s="71"/>
      <c r="FG11" s="71"/>
      <c r="FH11" s="72"/>
    </row>
    <row r="12" spans="1:164">
      <c r="B12" s="24" t="s">
        <v>39</v>
      </c>
      <c r="C12" s="70"/>
      <c r="D12" s="71"/>
      <c r="E12" s="71"/>
      <c r="F12" s="71"/>
      <c r="G12" s="71"/>
      <c r="H12" s="72">
        <v>270</v>
      </c>
      <c r="I12" s="70"/>
      <c r="J12" s="71"/>
      <c r="K12" s="71"/>
      <c r="L12" s="71"/>
      <c r="M12" s="71"/>
      <c r="N12" s="72">
        <v>1800</v>
      </c>
      <c r="O12" s="70"/>
      <c r="P12" s="71"/>
      <c r="Q12" s="71"/>
      <c r="R12" s="71"/>
      <c r="S12" s="71"/>
      <c r="T12" s="72">
        <v>3000</v>
      </c>
      <c r="U12" s="70"/>
      <c r="V12" s="71"/>
      <c r="W12" s="71"/>
      <c r="X12" s="71"/>
      <c r="Y12" s="71"/>
      <c r="Z12" s="72">
        <v>7500</v>
      </c>
      <c r="AA12" s="70"/>
      <c r="AB12" s="71"/>
      <c r="AC12" s="71"/>
      <c r="AD12" s="71"/>
      <c r="AE12" s="71"/>
      <c r="AF12" s="72">
        <v>5100</v>
      </c>
      <c r="AG12" s="70"/>
      <c r="AH12" s="71"/>
      <c r="AI12" s="71"/>
      <c r="AJ12" s="71"/>
      <c r="AK12" s="71"/>
      <c r="AL12" s="72">
        <v>890</v>
      </c>
      <c r="AM12" s="70"/>
      <c r="AN12" s="71"/>
      <c r="AO12" s="71"/>
      <c r="AP12" s="71"/>
      <c r="AQ12" s="71"/>
      <c r="AR12" s="72">
        <v>1675</v>
      </c>
      <c r="AS12" s="70"/>
      <c r="AT12" s="71"/>
      <c r="AU12" s="71"/>
      <c r="AV12" s="71"/>
      <c r="AW12" s="71"/>
      <c r="AX12" s="72">
        <v>1520</v>
      </c>
      <c r="AY12" s="70"/>
      <c r="AZ12" s="71"/>
      <c r="BA12" s="71"/>
      <c r="BB12" s="71"/>
      <c r="BC12" s="71"/>
      <c r="BD12" s="72">
        <v>950</v>
      </c>
      <c r="BE12" s="70"/>
      <c r="BF12" s="71"/>
      <c r="BG12" s="71"/>
      <c r="BH12" s="71"/>
      <c r="BI12" s="71"/>
      <c r="BJ12" s="72">
        <v>330</v>
      </c>
      <c r="BK12" s="70"/>
      <c r="BL12" s="71"/>
      <c r="BM12" s="71"/>
      <c r="BN12" s="71"/>
      <c r="BO12" s="71"/>
      <c r="BP12" s="72">
        <v>1215</v>
      </c>
      <c r="BQ12" s="70"/>
      <c r="BR12" s="71"/>
      <c r="BS12" s="71"/>
      <c r="BT12" s="71"/>
      <c r="BU12" s="71"/>
      <c r="BV12" s="72">
        <v>1300</v>
      </c>
      <c r="BW12" s="70"/>
      <c r="BX12" s="71"/>
      <c r="BY12" s="71"/>
      <c r="BZ12" s="71"/>
      <c r="CA12" s="71"/>
      <c r="CB12" s="72">
        <v>600</v>
      </c>
      <c r="CC12" s="70"/>
      <c r="CD12" s="71"/>
      <c r="CE12" s="71"/>
      <c r="CF12" s="71"/>
      <c r="CG12" s="71"/>
      <c r="CH12" s="72">
        <v>290</v>
      </c>
      <c r="CI12" s="70"/>
      <c r="CJ12" s="71"/>
      <c r="CK12" s="71"/>
      <c r="CL12" s="71"/>
      <c r="CM12" s="71"/>
      <c r="CN12" s="72">
        <v>860</v>
      </c>
      <c r="CO12" s="70"/>
      <c r="CP12" s="71"/>
      <c r="CQ12" s="71"/>
      <c r="CR12" s="71"/>
      <c r="CS12" s="71"/>
      <c r="CT12" s="72">
        <v>230</v>
      </c>
      <c r="CU12" s="70"/>
      <c r="CV12" s="71"/>
      <c r="CW12" s="71"/>
      <c r="CX12" s="71"/>
      <c r="CY12" s="71"/>
      <c r="CZ12" s="72">
        <v>250</v>
      </c>
      <c r="DA12" s="70"/>
      <c r="DB12" s="71"/>
      <c r="DC12" s="71"/>
      <c r="DD12" s="71"/>
      <c r="DE12" s="71"/>
      <c r="DF12" s="72">
        <v>360</v>
      </c>
      <c r="DG12" s="70"/>
      <c r="DH12" s="71"/>
      <c r="DI12" s="71"/>
      <c r="DJ12" s="71"/>
      <c r="DK12" s="71"/>
      <c r="DL12" s="72">
        <v>350</v>
      </c>
      <c r="DM12" s="70"/>
      <c r="DN12" s="71"/>
      <c r="DO12" s="71"/>
      <c r="DP12" s="71"/>
      <c r="DQ12" s="71"/>
      <c r="DR12" s="72">
        <v>1720</v>
      </c>
      <c r="DS12" s="70"/>
      <c r="DT12" s="71"/>
      <c r="DU12" s="71"/>
      <c r="DV12" s="71"/>
      <c r="DW12" s="71"/>
      <c r="DX12" s="72">
        <v>1000</v>
      </c>
      <c r="DY12" s="70"/>
      <c r="DZ12" s="71"/>
      <c r="EA12" s="71"/>
      <c r="EB12" s="71"/>
      <c r="EC12" s="71"/>
      <c r="ED12" s="72">
        <v>1015</v>
      </c>
      <c r="EE12" s="70"/>
      <c r="EF12" s="71"/>
      <c r="EG12" s="71"/>
      <c r="EH12" s="71"/>
      <c r="EI12" s="71"/>
      <c r="EJ12" s="72">
        <v>465</v>
      </c>
      <c r="EK12" s="70"/>
      <c r="EL12" s="71"/>
      <c r="EM12" s="71"/>
      <c r="EN12" s="71"/>
      <c r="EO12" s="71"/>
      <c r="EP12" s="72">
        <v>550</v>
      </c>
      <c r="EQ12" s="70"/>
      <c r="ER12" s="71"/>
      <c r="ES12" s="71"/>
      <c r="ET12" s="71"/>
      <c r="EU12" s="71"/>
      <c r="EV12" s="72">
        <v>3400</v>
      </c>
      <c r="EW12" s="70"/>
      <c r="EX12" s="71"/>
      <c r="EY12" s="71"/>
      <c r="EZ12" s="71"/>
      <c r="FA12" s="71"/>
      <c r="FB12" s="72">
        <v>830</v>
      </c>
      <c r="FC12" s="70"/>
      <c r="FD12" s="71"/>
      <c r="FE12" s="71"/>
      <c r="FF12" s="71"/>
      <c r="FG12" s="71"/>
      <c r="FH12" s="72"/>
    </row>
    <row r="13" spans="1:164">
      <c r="A13" s="17"/>
      <c r="B13" s="24" t="s">
        <v>318</v>
      </c>
      <c r="C13" s="73"/>
      <c r="D13" s="74"/>
      <c r="E13" s="74"/>
      <c r="F13" s="74"/>
      <c r="G13" s="74"/>
      <c r="H13" s="75">
        <f t="shared" ref="H13" si="99">IF(IFERROR(((IF(H12&lt;0,"-",H12))/H11*100-100),"-")=-100,"-",(IFERROR(((IF(H12&lt;0,"-",H12))/H11*100-100),"-")))</f>
        <v>14.285714285714278</v>
      </c>
      <c r="I13" s="73"/>
      <c r="J13" s="74"/>
      <c r="K13" s="74"/>
      <c r="L13" s="74"/>
      <c r="M13" s="74"/>
      <c r="N13" s="75">
        <f t="shared" ref="N13" si="100">IF(IFERROR(((IF(N12&lt;0,"-",N12))/N11*100-100),"-")=-100,"-",(IFERROR(((IF(N12&lt;0,"-",N12))/N11*100-100),"-")))</f>
        <v>-1.1124845488257051</v>
      </c>
      <c r="O13" s="73"/>
      <c r="P13" s="74"/>
      <c r="Q13" s="74"/>
      <c r="R13" s="74"/>
      <c r="S13" s="74"/>
      <c r="T13" s="75">
        <f t="shared" ref="T13" si="101">IF(IFERROR(((IF(T12&lt;0,"-",T12))/T11*100-100),"-")=-100,"-",(IFERROR(((IF(T12&lt;0,"-",T12))/T11*100-100),"-")))</f>
        <v>18.523200916579412</v>
      </c>
      <c r="U13" s="73"/>
      <c r="V13" s="74"/>
      <c r="W13" s="74"/>
      <c r="X13" s="74"/>
      <c r="Y13" s="74"/>
      <c r="Z13" s="75">
        <f t="shared" ref="Z13" si="102">IF(IFERROR(((IF(Z12&lt;0,"-",Z12))/Z11*100-100),"-")=-100,"-",(IFERROR(((IF(Z12&lt;0,"-",Z12))/Z11*100-100),"-")))</f>
        <v>-3.3031639204765213</v>
      </c>
      <c r="AA13" s="73"/>
      <c r="AB13" s="74"/>
      <c r="AC13" s="74"/>
      <c r="AD13" s="74"/>
      <c r="AE13" s="74"/>
      <c r="AF13" s="75">
        <f t="shared" ref="AF13" si="103">IF(IFERROR(((IF(AF12&lt;0,"-",AF12))/AF11*100-100),"-")=-100,"-",(IFERROR(((IF(AF12&lt;0,"-",AF12))/AF11*100-100),"-")))</f>
        <v>14.474260125921703</v>
      </c>
      <c r="AG13" s="73"/>
      <c r="AH13" s="74"/>
      <c r="AI13" s="74"/>
      <c r="AJ13" s="74"/>
      <c r="AK13" s="74"/>
      <c r="AL13" s="75">
        <f t="shared" ref="AL13" si="104">IF(IFERROR(((IF(AL12&lt;0,"-",AL12))/AL11*100-100),"-")=-100,"-",(IFERROR(((IF(AL12&lt;0,"-",AL12))/AL11*100-100),"-")))</f>
        <v>0.7243096423721056</v>
      </c>
      <c r="AM13" s="73"/>
      <c r="AN13" s="74"/>
      <c r="AO13" s="74"/>
      <c r="AP13" s="74"/>
      <c r="AQ13" s="74"/>
      <c r="AR13" s="75">
        <f t="shared" ref="AR13" si="105">IF(IFERROR(((IF(AR12&lt;0,"-",AR12))/AR11*100-100),"-")=-100,"-",(IFERROR(((IF(AR12&lt;0,"-",AR12))/AR11*100-100),"-")))</f>
        <v>4.2574380679696304</v>
      </c>
      <c r="AS13" s="73"/>
      <c r="AT13" s="74"/>
      <c r="AU13" s="74"/>
      <c r="AV13" s="74"/>
      <c r="AW13" s="74"/>
      <c r="AX13" s="75">
        <f t="shared" ref="AX13" si="106">IF(IFERROR(((IF(AX12&lt;0,"-",AX12))/AX11*100-100),"-")=-100,"-",(IFERROR(((IF(AX12&lt;0,"-",AX12))/AX11*100-100),"-")))</f>
        <v>26.057389285121914</v>
      </c>
      <c r="AY13" s="73"/>
      <c r="AZ13" s="74"/>
      <c r="BA13" s="74"/>
      <c r="BB13" s="74"/>
      <c r="BC13" s="74"/>
      <c r="BD13" s="75">
        <f t="shared" ref="BD13" si="107">IF(IFERROR(((IF(BD12&lt;0,"-",BD12))/BD11*100-100),"-")=-100,"-",(IFERROR(((IF(BD12&lt;0,"-",BD12))/BD11*100-100),"-")))</f>
        <v>18.675827607745148</v>
      </c>
      <c r="BE13" s="73"/>
      <c r="BF13" s="74"/>
      <c r="BG13" s="74"/>
      <c r="BH13" s="74"/>
      <c r="BI13" s="74"/>
      <c r="BJ13" s="75">
        <f t="shared" ref="BJ13" si="108">IF(IFERROR(((IF(BJ12&lt;0,"-",BJ12))/BJ11*100-100),"-")=-100,"-",(IFERROR(((IF(BJ12&lt;0,"-",BJ12))/BJ11*100-100),"-")))</f>
        <v>31.657690005984449</v>
      </c>
      <c r="BK13" s="73"/>
      <c r="BL13" s="74"/>
      <c r="BM13" s="74"/>
      <c r="BN13" s="74"/>
      <c r="BO13" s="74"/>
      <c r="BP13" s="75">
        <f t="shared" ref="BP13" si="109">IF(IFERROR(((IF(BP12&lt;0,"-",BP12))/BP11*100-100),"-")=-100,"-",(IFERROR(((IF(BP12&lt;0,"-",BP12))/BP11*100-100),"-")))</f>
        <v>0.54617676266136073</v>
      </c>
      <c r="BQ13" s="73"/>
      <c r="BR13" s="74"/>
      <c r="BS13" s="74"/>
      <c r="BT13" s="74"/>
      <c r="BU13" s="74"/>
      <c r="BV13" s="75">
        <f t="shared" ref="BV13" si="110">IF(IFERROR(((IF(BV12&lt;0,"-",BV12))/BV11*100-100),"-")=-100,"-",(IFERROR(((IF(BV12&lt;0,"-",BV12))/BV11*100-100),"-")))</f>
        <v>21.979826413323948</v>
      </c>
      <c r="BW13" s="73"/>
      <c r="BX13" s="74"/>
      <c r="BY13" s="74"/>
      <c r="BZ13" s="74"/>
      <c r="CA13" s="74"/>
      <c r="CB13" s="75">
        <f t="shared" ref="CB13" si="111">IF(IFERROR(((IF(CB12&lt;0,"-",CB12))/CB11*100-100),"-")=-100,"-",(IFERROR(((IF(CB12&lt;0,"-",CB12))/CB11*100-100),"-")))</f>
        <v>25.562414983781508</v>
      </c>
      <c r="CC13" s="73"/>
      <c r="CD13" s="74"/>
      <c r="CE13" s="74"/>
      <c r="CF13" s="74"/>
      <c r="CG13" s="74"/>
      <c r="CH13" s="75">
        <f t="shared" ref="CH13" si="112">IF(IFERROR(((IF(CH12&lt;0,"-",CH12))/CH11*100-100),"-")=-100,"-",(IFERROR(((IF(CH12&lt;0,"-",CH12))/CH11*100-100),"-")))</f>
        <v>-4.1480746983969681</v>
      </c>
      <c r="CI13" s="73"/>
      <c r="CJ13" s="74"/>
      <c r="CK13" s="74"/>
      <c r="CL13" s="74"/>
      <c r="CM13" s="74"/>
      <c r="CN13" s="75">
        <f t="shared" ref="CN13" si="113">IF(IFERROR(((IF(CN12&lt;0,"-",CN12))/CN11*100-100),"-")=-100,"-",(IFERROR(((IF(CN12&lt;0,"-",CN12))/CN11*100-100),"-")))</f>
        <v>29.498569492546295</v>
      </c>
      <c r="CO13" s="73"/>
      <c r="CP13" s="74"/>
      <c r="CQ13" s="74"/>
      <c r="CR13" s="74"/>
      <c r="CS13" s="74"/>
      <c r="CT13" s="75">
        <f t="shared" ref="CT13" si="114">IF(IFERROR(((IF(CT12&lt;0,"-",CT12))/CT11*100-100),"-")=-100,"-",(IFERROR(((IF(CT12&lt;0,"-",CT12))/CT11*100-100),"-")))</f>
        <v>22.470713525026611</v>
      </c>
      <c r="CU13" s="73"/>
      <c r="CV13" s="74"/>
      <c r="CW13" s="74"/>
      <c r="CX13" s="74"/>
      <c r="CY13" s="74"/>
      <c r="CZ13" s="75">
        <f t="shared" ref="CZ13" si="115">IF(IFERROR(((IF(CZ12&lt;0,"-",CZ12))/CZ11*100-100),"-")=-100,"-",(IFERROR(((IF(CZ12&lt;0,"-",CZ12))/CZ11*100-100),"-")))</f>
        <v>23.365408339501599</v>
      </c>
      <c r="DA13" s="73"/>
      <c r="DB13" s="74"/>
      <c r="DC13" s="74"/>
      <c r="DD13" s="74"/>
      <c r="DE13" s="74"/>
      <c r="DF13" s="75">
        <f t="shared" ref="DF13" si="116">IF(IFERROR(((IF(DF12&lt;0,"-",DF12))/DF11*100-100),"-")=-100,"-",(IFERROR(((IF(DF12&lt;0,"-",DF12))/DF11*100-100),"-")))</f>
        <v>25.130344108446295</v>
      </c>
      <c r="DG13" s="73"/>
      <c r="DH13" s="74"/>
      <c r="DI13" s="74"/>
      <c r="DJ13" s="74"/>
      <c r="DK13" s="74"/>
      <c r="DL13" s="75">
        <f t="shared" ref="DL13" si="117">IF(IFERROR(((IF(DL12&lt;0,"-",DL12))/DL11*100-100),"-")=-100,"-",(IFERROR(((IF(DL12&lt;0,"-",DL12))/DL11*100-100),"-")))</f>
        <v>4.9317943336830865</v>
      </c>
      <c r="DM13" s="73"/>
      <c r="DN13" s="74"/>
      <c r="DO13" s="74"/>
      <c r="DP13" s="74"/>
      <c r="DQ13" s="74"/>
      <c r="DR13" s="75">
        <f t="shared" ref="DR13" si="118">IF(IFERROR(((IF(DR12&lt;0,"-",DR12))/DR11*100-100),"-")=-100,"-",(IFERROR(((IF(DR12&lt;0,"-",DR12))/DR11*100-100),"-")))</f>
        <v>-16.456188070720813</v>
      </c>
      <c r="DS13" s="73"/>
      <c r="DT13" s="74"/>
      <c r="DU13" s="74"/>
      <c r="DV13" s="74"/>
      <c r="DW13" s="74"/>
      <c r="DX13" s="75">
        <f t="shared" ref="DX13" si="119">IF(IFERROR(((IF(DX12&lt;0,"-",DX12))/DX11*100-100),"-")=-100,"-",(IFERROR(((IF(DX12&lt;0,"-",DX12))/DX11*100-100),"-")))</f>
        <v>-8.420715234214029</v>
      </c>
      <c r="DY13" s="73"/>
      <c r="DZ13" s="74"/>
      <c r="EA13" s="74"/>
      <c r="EB13" s="74"/>
      <c r="EC13" s="74"/>
      <c r="ED13" s="75">
        <f t="shared" ref="ED13" si="120">IF(IFERROR(((IF(ED12&lt;0,"-",ED12))/ED11*100-100),"-")=-100,"-",(IFERROR(((IF(ED12&lt;0,"-",ED12))/ED11*100-100),"-")))</f>
        <v>4.6445693076962726</v>
      </c>
      <c r="EE13" s="73"/>
      <c r="EF13" s="74"/>
      <c r="EG13" s="74"/>
      <c r="EH13" s="74"/>
      <c r="EI13" s="74"/>
      <c r="EJ13" s="75">
        <f t="shared" ref="EJ13" si="121">IF(IFERROR(((IF(EJ12&lt;0,"-",EJ12))/EJ11*100-100),"-")=-100,"-",(IFERROR(((IF(EJ12&lt;0,"-",EJ12))/EJ11*100-100),"-")))</f>
        <v>17.468738158393322</v>
      </c>
      <c r="EK13" s="73"/>
      <c r="EL13" s="74"/>
      <c r="EM13" s="74"/>
      <c r="EN13" s="74"/>
      <c r="EO13" s="74"/>
      <c r="EP13" s="75">
        <f t="shared" ref="EP13" si="122">IF(IFERROR(((IF(EP12&lt;0,"-",EP12))/EP11*100-100),"-")=-100,"-",(IFERROR(((IF(EP12&lt;0,"-",EP12))/EP11*100-100),"-")))</f>
        <v>3.1991744066047261</v>
      </c>
      <c r="EQ13" s="73"/>
      <c r="ER13" s="74"/>
      <c r="ES13" s="74"/>
      <c r="ET13" s="74"/>
      <c r="EU13" s="74"/>
      <c r="EV13" s="75">
        <f t="shared" ref="EV13" si="123">IF(IFERROR(((IF(EV12&lt;0,"-",EV12))/EV11*100-100),"-")=-100,"-",(IFERROR(((IF(EV12&lt;0,"-",EV12))/EV11*100-100),"-")))</f>
        <v>-6.0565870910698436</v>
      </c>
      <c r="EW13" s="73"/>
      <c r="EX13" s="74"/>
      <c r="EY13" s="74"/>
      <c r="EZ13" s="74"/>
      <c r="FA13" s="74"/>
      <c r="FB13" s="75">
        <f t="shared" ref="FB13" si="124">IF(IFERROR(((IF(FB12&lt;0,"-",FB12))/FB11*100-100),"-")=-100,"-",(IFERROR(((IF(FB12&lt;0,"-",FB12))/FB11*100-100),"-")))</f>
        <v>39.437211255774884</v>
      </c>
      <c r="FC13" s="73"/>
      <c r="FD13" s="74"/>
      <c r="FE13" s="74"/>
      <c r="FF13" s="74"/>
      <c r="FG13" s="74"/>
      <c r="FH13" s="75"/>
    </row>
    <row r="14" spans="1:164">
      <c r="B14" s="24" t="s">
        <v>319</v>
      </c>
      <c r="C14" s="77"/>
      <c r="D14" s="78"/>
      <c r="E14" s="78"/>
      <c r="F14" s="78"/>
      <c r="G14" s="78"/>
      <c r="H14" s="79" t="s">
        <v>812</v>
      </c>
      <c r="I14" s="77"/>
      <c r="J14" s="78"/>
      <c r="K14" s="78"/>
      <c r="L14" s="78"/>
      <c r="M14" s="78"/>
      <c r="N14" s="79" t="s">
        <v>813</v>
      </c>
      <c r="O14" s="77"/>
      <c r="P14" s="78"/>
      <c r="Q14" s="78"/>
      <c r="R14" s="78"/>
      <c r="S14" s="78"/>
      <c r="T14" s="79" t="s">
        <v>814</v>
      </c>
      <c r="U14" s="77"/>
      <c r="V14" s="78"/>
      <c r="W14" s="78"/>
      <c r="X14" s="78"/>
      <c r="Y14" s="78"/>
      <c r="Z14" s="79" t="s">
        <v>815</v>
      </c>
      <c r="AA14" s="77"/>
      <c r="AB14" s="78"/>
      <c r="AC14" s="78"/>
      <c r="AD14" s="78"/>
      <c r="AE14" s="78"/>
      <c r="AF14" s="79" t="s">
        <v>816</v>
      </c>
      <c r="AG14" s="77"/>
      <c r="AH14" s="78"/>
      <c r="AI14" s="78"/>
      <c r="AJ14" s="78"/>
      <c r="AK14" s="78"/>
      <c r="AL14" s="79" t="s">
        <v>817</v>
      </c>
      <c r="AM14" s="77"/>
      <c r="AN14" s="78"/>
      <c r="AO14" s="78"/>
      <c r="AP14" s="78"/>
      <c r="AQ14" s="78"/>
      <c r="AR14" s="79" t="s">
        <v>818</v>
      </c>
      <c r="AS14" s="77"/>
      <c r="AT14" s="78"/>
      <c r="AU14" s="78"/>
      <c r="AV14" s="78"/>
      <c r="AW14" s="78"/>
      <c r="AX14" s="79" t="s">
        <v>819</v>
      </c>
      <c r="AY14" s="77"/>
      <c r="AZ14" s="78"/>
      <c r="BA14" s="78"/>
      <c r="BB14" s="78"/>
      <c r="BC14" s="78"/>
      <c r="BD14" s="79" t="s">
        <v>820</v>
      </c>
      <c r="BE14" s="77"/>
      <c r="BF14" s="78"/>
      <c r="BG14" s="78"/>
      <c r="BH14" s="78"/>
      <c r="BI14" s="78"/>
      <c r="BJ14" s="79" t="s">
        <v>821</v>
      </c>
      <c r="BK14" s="77"/>
      <c r="BL14" s="78"/>
      <c r="BM14" s="78"/>
      <c r="BN14" s="78"/>
      <c r="BO14" s="78"/>
      <c r="BP14" s="79" t="s">
        <v>822</v>
      </c>
      <c r="BQ14" s="77"/>
      <c r="BR14" s="78"/>
      <c r="BS14" s="78"/>
      <c r="BT14" s="78"/>
      <c r="BU14" s="78"/>
      <c r="BV14" s="79" t="s">
        <v>823</v>
      </c>
      <c r="BW14" s="77"/>
      <c r="BX14" s="78"/>
      <c r="BY14" s="78"/>
      <c r="BZ14" s="78"/>
      <c r="CA14" s="78"/>
      <c r="CB14" s="79" t="s">
        <v>812</v>
      </c>
      <c r="CC14" s="77"/>
      <c r="CD14" s="78"/>
      <c r="CE14" s="78"/>
      <c r="CF14" s="78"/>
      <c r="CG14" s="78"/>
      <c r="CH14" s="79" t="s">
        <v>824</v>
      </c>
      <c r="CI14" s="77"/>
      <c r="CJ14" s="78"/>
      <c r="CK14" s="78"/>
      <c r="CL14" s="78"/>
      <c r="CM14" s="78"/>
      <c r="CN14" s="79" t="s">
        <v>825</v>
      </c>
      <c r="CO14" s="77"/>
      <c r="CP14" s="78"/>
      <c r="CQ14" s="78"/>
      <c r="CR14" s="78"/>
      <c r="CS14" s="78"/>
      <c r="CT14" s="79" t="s">
        <v>826</v>
      </c>
      <c r="CU14" s="77"/>
      <c r="CV14" s="78"/>
      <c r="CW14" s="78"/>
      <c r="CX14" s="78"/>
      <c r="CY14" s="78"/>
      <c r="CZ14" s="79" t="s">
        <v>827</v>
      </c>
      <c r="DA14" s="77"/>
      <c r="DB14" s="78"/>
      <c r="DC14" s="78"/>
      <c r="DD14" s="78"/>
      <c r="DE14" s="78"/>
      <c r="DF14" s="79" t="s">
        <v>828</v>
      </c>
      <c r="DG14" s="77"/>
      <c r="DH14" s="78"/>
      <c r="DI14" s="78"/>
      <c r="DJ14" s="78"/>
      <c r="DK14" s="78"/>
      <c r="DL14" s="79" t="s">
        <v>828</v>
      </c>
      <c r="DM14" s="77"/>
      <c r="DN14" s="78"/>
      <c r="DO14" s="78"/>
      <c r="DP14" s="78"/>
      <c r="DQ14" s="78"/>
      <c r="DR14" s="79" t="s">
        <v>829</v>
      </c>
      <c r="DS14" s="77"/>
      <c r="DT14" s="78"/>
      <c r="DU14" s="78"/>
      <c r="DV14" s="78"/>
      <c r="DW14" s="78"/>
      <c r="DX14" s="79" t="s">
        <v>812</v>
      </c>
      <c r="DY14" s="77"/>
      <c r="DZ14" s="78"/>
      <c r="EA14" s="78"/>
      <c r="EB14" s="78"/>
      <c r="EC14" s="78"/>
      <c r="ED14" s="79" t="s">
        <v>830</v>
      </c>
      <c r="EE14" s="77"/>
      <c r="EF14" s="78"/>
      <c r="EG14" s="78"/>
      <c r="EH14" s="78"/>
      <c r="EI14" s="78"/>
      <c r="EJ14" s="79" t="s">
        <v>831</v>
      </c>
      <c r="EK14" s="77"/>
      <c r="EL14" s="78"/>
      <c r="EM14" s="78"/>
      <c r="EN14" s="78"/>
      <c r="EO14" s="78"/>
      <c r="EP14" s="79" t="s">
        <v>832</v>
      </c>
      <c r="EQ14" s="77"/>
      <c r="ER14" s="78"/>
      <c r="ES14" s="78"/>
      <c r="ET14" s="78"/>
      <c r="EU14" s="78"/>
      <c r="EV14" s="79" t="s">
        <v>826</v>
      </c>
      <c r="EW14" s="77"/>
      <c r="EX14" s="78"/>
      <c r="EY14" s="78"/>
      <c r="EZ14" s="78"/>
      <c r="FA14" s="78"/>
      <c r="FB14" s="79" t="s">
        <v>825</v>
      </c>
      <c r="FC14" s="77"/>
      <c r="FD14" s="78"/>
      <c r="FE14" s="78"/>
      <c r="FF14" s="78"/>
      <c r="FG14" s="78"/>
      <c r="FH14" s="79"/>
    </row>
    <row r="15" spans="1:164">
      <c r="A15" s="17"/>
      <c r="B15" s="24" t="s">
        <v>10</v>
      </c>
      <c r="C15" s="73"/>
      <c r="D15" s="74"/>
      <c r="E15" s="74"/>
      <c r="F15" s="74"/>
      <c r="G15" s="74"/>
      <c r="H15" s="75">
        <v>-4.3328609030167939</v>
      </c>
      <c r="I15" s="73"/>
      <c r="J15" s="74"/>
      <c r="K15" s="74"/>
      <c r="L15" s="74"/>
      <c r="M15" s="74"/>
      <c r="N15" s="75">
        <v>-7.9868570706432536</v>
      </c>
      <c r="O15" s="73"/>
      <c r="P15" s="74"/>
      <c r="Q15" s="74"/>
      <c r="R15" s="74"/>
      <c r="S15" s="74"/>
      <c r="T15" s="75">
        <v>-35.104541900085877</v>
      </c>
      <c r="U15" s="73"/>
      <c r="V15" s="74"/>
      <c r="W15" s="74"/>
      <c r="X15" s="74"/>
      <c r="Y15" s="74"/>
      <c r="Z15" s="75">
        <v>-5.2967032967032992</v>
      </c>
      <c r="AA15" s="73"/>
      <c r="AB15" s="74"/>
      <c r="AC15" s="74"/>
      <c r="AD15" s="74"/>
      <c r="AE15" s="74"/>
      <c r="AF15" s="75">
        <v>-9.2849943495922531</v>
      </c>
      <c r="AG15" s="73"/>
      <c r="AH15" s="74"/>
      <c r="AI15" s="74"/>
      <c r="AJ15" s="74"/>
      <c r="AK15" s="74"/>
      <c r="AL15" s="75">
        <v>-7.13122076830102</v>
      </c>
      <c r="AM15" s="73"/>
      <c r="AN15" s="74"/>
      <c r="AO15" s="74"/>
      <c r="AP15" s="74"/>
      <c r="AQ15" s="74"/>
      <c r="AR15" s="75">
        <v>-2.6303030303030397</v>
      </c>
      <c r="AS15" s="73"/>
      <c r="AT15" s="74"/>
      <c r="AU15" s="74"/>
      <c r="AV15" s="74"/>
      <c r="AW15" s="74"/>
      <c r="AX15" s="75">
        <v>-32.802050824788225</v>
      </c>
      <c r="AY15" s="73"/>
      <c r="AZ15" s="74"/>
      <c r="BA15" s="74"/>
      <c r="BB15" s="74"/>
      <c r="BC15" s="74"/>
      <c r="BD15" s="75">
        <v>-6.9186046511627808</v>
      </c>
      <c r="BE15" s="73"/>
      <c r="BF15" s="74"/>
      <c r="BG15" s="74"/>
      <c r="BH15" s="74"/>
      <c r="BI15" s="74"/>
      <c r="BJ15" s="75">
        <v>-62.811572700296736</v>
      </c>
      <c r="BK15" s="73"/>
      <c r="BL15" s="74"/>
      <c r="BM15" s="74"/>
      <c r="BN15" s="74"/>
      <c r="BO15" s="74"/>
      <c r="BP15" s="75">
        <v>-11.782742006132281</v>
      </c>
      <c r="BQ15" s="73"/>
      <c r="BR15" s="74"/>
      <c r="BS15" s="74"/>
      <c r="BT15" s="74"/>
      <c r="BU15" s="74"/>
      <c r="BV15" s="75">
        <v>-12.341668037506167</v>
      </c>
      <c r="BW15" s="73"/>
      <c r="BX15" s="74"/>
      <c r="BY15" s="74"/>
      <c r="BZ15" s="74"/>
      <c r="CA15" s="74"/>
      <c r="CB15" s="75">
        <v>-30.141952838325807</v>
      </c>
      <c r="CC15" s="73"/>
      <c r="CD15" s="74"/>
      <c r="CE15" s="74"/>
      <c r="CF15" s="74"/>
      <c r="CG15" s="74"/>
      <c r="CH15" s="75">
        <v>-10.93612010597586</v>
      </c>
      <c r="CI15" s="73"/>
      <c r="CJ15" s="74"/>
      <c r="CK15" s="74"/>
      <c r="CL15" s="74"/>
      <c r="CM15" s="74"/>
      <c r="CN15" s="75">
        <v>-19.69770253929866</v>
      </c>
      <c r="CO15" s="73"/>
      <c r="CP15" s="74"/>
      <c r="CQ15" s="74"/>
      <c r="CR15" s="74"/>
      <c r="CS15" s="74"/>
      <c r="CT15" s="75">
        <v>-3.2955715756951491</v>
      </c>
      <c r="CU15" s="73"/>
      <c r="CV15" s="74"/>
      <c r="CW15" s="74"/>
      <c r="CX15" s="74"/>
      <c r="CY15" s="74"/>
      <c r="CZ15" s="75">
        <v>-11.986970684039093</v>
      </c>
      <c r="DA15" s="73"/>
      <c r="DB15" s="74"/>
      <c r="DC15" s="74"/>
      <c r="DD15" s="74"/>
      <c r="DE15" s="74"/>
      <c r="DF15" s="75">
        <v>-25.793139025019343</v>
      </c>
      <c r="DG15" s="73"/>
      <c r="DH15" s="74"/>
      <c r="DI15" s="74"/>
      <c r="DJ15" s="74"/>
      <c r="DK15" s="74"/>
      <c r="DL15" s="75">
        <v>-2.7267424905219997</v>
      </c>
      <c r="DM15" s="73"/>
      <c r="DN15" s="74"/>
      <c r="DO15" s="74"/>
      <c r="DP15" s="74"/>
      <c r="DQ15" s="74"/>
      <c r="DR15" s="75">
        <v>-0.89773520421668707</v>
      </c>
      <c r="DS15" s="73"/>
      <c r="DT15" s="74"/>
      <c r="DU15" s="74"/>
      <c r="DV15" s="74"/>
      <c r="DW15" s="74"/>
      <c r="DX15" s="75">
        <v>-4.4663167104112063</v>
      </c>
      <c r="DY15" s="73"/>
      <c r="DZ15" s="74"/>
      <c r="EA15" s="74"/>
      <c r="EB15" s="74"/>
      <c r="EC15" s="74"/>
      <c r="ED15" s="75">
        <v>-19.268384035956558</v>
      </c>
      <c r="EE15" s="73"/>
      <c r="EF15" s="74"/>
      <c r="EG15" s="74"/>
      <c r="EH15" s="74"/>
      <c r="EI15" s="74"/>
      <c r="EJ15" s="75">
        <v>-23.867679584575441</v>
      </c>
      <c r="EK15" s="73"/>
      <c r="EL15" s="74"/>
      <c r="EM15" s="74"/>
      <c r="EN15" s="74"/>
      <c r="EO15" s="74"/>
      <c r="EP15" s="75">
        <v>-10.383386581469651</v>
      </c>
      <c r="EQ15" s="73"/>
      <c r="ER15" s="74"/>
      <c r="ES15" s="74"/>
      <c r="ET15" s="74"/>
      <c r="EU15" s="74"/>
      <c r="EV15" s="75">
        <v>-0.90220828826855382</v>
      </c>
      <c r="EW15" s="73"/>
      <c r="EX15" s="74"/>
      <c r="EY15" s="74"/>
      <c r="EZ15" s="74"/>
      <c r="FA15" s="74"/>
      <c r="FB15" s="75">
        <v>-52.115678545571555</v>
      </c>
      <c r="FC15" s="73"/>
      <c r="FD15" s="74"/>
      <c r="FE15" s="74"/>
      <c r="FF15" s="74"/>
      <c r="FG15" s="74"/>
      <c r="FH15" s="75"/>
    </row>
    <row r="16" spans="1:164">
      <c r="A16" s="17"/>
      <c r="B16" s="24" t="s">
        <v>11</v>
      </c>
      <c r="C16" s="73"/>
      <c r="D16" s="74"/>
      <c r="E16" s="74"/>
      <c r="F16" s="74"/>
      <c r="G16" s="74"/>
      <c r="H16" s="75">
        <v>30.922699999999999</v>
      </c>
      <c r="I16" s="73"/>
      <c r="J16" s="74"/>
      <c r="K16" s="74"/>
      <c r="L16" s="74"/>
      <c r="M16" s="74"/>
      <c r="N16" s="75">
        <v>6.5190060000000001</v>
      </c>
      <c r="O16" s="73"/>
      <c r="P16" s="74"/>
      <c r="Q16" s="74"/>
      <c r="R16" s="74"/>
      <c r="S16" s="74"/>
      <c r="T16" s="75">
        <v>30.20654</v>
      </c>
      <c r="U16" s="73"/>
      <c r="V16" s="74"/>
      <c r="W16" s="74"/>
      <c r="X16" s="74"/>
      <c r="Y16" s="74"/>
      <c r="Z16" s="75">
        <v>-1.0518380000000001</v>
      </c>
      <c r="AA16" s="73"/>
      <c r="AB16" s="74"/>
      <c r="AC16" s="74"/>
      <c r="AD16" s="74"/>
      <c r="AE16" s="74"/>
      <c r="AF16" s="75">
        <v>79.897030000000001</v>
      </c>
      <c r="AG16" s="73"/>
      <c r="AH16" s="74"/>
      <c r="AI16" s="74"/>
      <c r="AJ16" s="74"/>
      <c r="AK16" s="74"/>
      <c r="AL16" s="75">
        <v>14.812889999999999</v>
      </c>
      <c r="AM16" s="73"/>
      <c r="AN16" s="74"/>
      <c r="AO16" s="74"/>
      <c r="AP16" s="74"/>
      <c r="AQ16" s="74"/>
      <c r="AR16" s="75">
        <v>34.067680000000003</v>
      </c>
      <c r="AS16" s="73"/>
      <c r="AT16" s="74"/>
      <c r="AU16" s="74"/>
      <c r="AV16" s="74"/>
      <c r="AW16" s="74"/>
      <c r="AX16" s="75">
        <v>-9.0477089999999993</v>
      </c>
      <c r="AY16" s="73"/>
      <c r="AZ16" s="74"/>
      <c r="BA16" s="74"/>
      <c r="BB16" s="74"/>
      <c r="BC16" s="74"/>
      <c r="BD16" s="75">
        <v>15.32921</v>
      </c>
      <c r="BE16" s="73"/>
      <c r="BF16" s="74"/>
      <c r="BG16" s="74"/>
      <c r="BH16" s="74"/>
      <c r="BI16" s="74"/>
      <c r="BJ16" s="75">
        <v>-58.231960000000001</v>
      </c>
      <c r="BK16" s="73"/>
      <c r="BL16" s="74"/>
      <c r="BM16" s="74"/>
      <c r="BN16" s="74"/>
      <c r="BO16" s="74"/>
      <c r="BP16" s="75">
        <v>47.473759999999999</v>
      </c>
      <c r="BQ16" s="73"/>
      <c r="BR16" s="74"/>
      <c r="BS16" s="74"/>
      <c r="BT16" s="74"/>
      <c r="BU16" s="74"/>
      <c r="BV16" s="75">
        <v>107.1831</v>
      </c>
      <c r="BW16" s="73"/>
      <c r="BX16" s="74"/>
      <c r="BY16" s="74"/>
      <c r="BZ16" s="74"/>
      <c r="CA16" s="74"/>
      <c r="CB16" s="75">
        <v>-15.9223</v>
      </c>
      <c r="CC16" s="73"/>
      <c r="CD16" s="74"/>
      <c r="CE16" s="74"/>
      <c r="CF16" s="74"/>
      <c r="CG16" s="74"/>
      <c r="CH16" s="75">
        <v>71.416430000000005</v>
      </c>
      <c r="CI16" s="73"/>
      <c r="CJ16" s="74"/>
      <c r="CK16" s="74"/>
      <c r="CL16" s="74"/>
      <c r="CM16" s="74"/>
      <c r="CN16" s="75">
        <v>42.220790000000001</v>
      </c>
      <c r="CO16" s="73"/>
      <c r="CP16" s="74"/>
      <c r="CQ16" s="74"/>
      <c r="CR16" s="74"/>
      <c r="CS16" s="74"/>
      <c r="CT16" s="75">
        <v>49.047620000000002</v>
      </c>
      <c r="CU16" s="73"/>
      <c r="CV16" s="74"/>
      <c r="CW16" s="74"/>
      <c r="CX16" s="74"/>
      <c r="CY16" s="74"/>
      <c r="CZ16" s="75">
        <v>37.810270000000003</v>
      </c>
      <c r="DA16" s="73"/>
      <c r="DB16" s="74"/>
      <c r="DC16" s="74"/>
      <c r="DD16" s="74"/>
      <c r="DE16" s="74"/>
      <c r="DF16" s="75">
        <v>-5.6978999999999997</v>
      </c>
      <c r="DG16" s="73"/>
      <c r="DH16" s="74"/>
      <c r="DI16" s="74"/>
      <c r="DJ16" s="74"/>
      <c r="DK16" s="74"/>
      <c r="DL16" s="75">
        <v>12.004709999999999</v>
      </c>
      <c r="DM16" s="73"/>
      <c r="DN16" s="74"/>
      <c r="DO16" s="74"/>
      <c r="DP16" s="74"/>
      <c r="DQ16" s="74"/>
      <c r="DR16" s="75">
        <v>63.59158</v>
      </c>
      <c r="DS16" s="73"/>
      <c r="DT16" s="74"/>
      <c r="DU16" s="74"/>
      <c r="DV16" s="74"/>
      <c r="DW16" s="74"/>
      <c r="DX16" s="75">
        <v>4.5929120000000001</v>
      </c>
      <c r="DY16" s="73"/>
      <c r="DZ16" s="74"/>
      <c r="EA16" s="74"/>
      <c r="EB16" s="74"/>
      <c r="EC16" s="74"/>
      <c r="ED16" s="75">
        <v>46.58455</v>
      </c>
      <c r="EE16" s="73"/>
      <c r="EF16" s="74"/>
      <c r="EG16" s="74"/>
      <c r="EH16" s="74"/>
      <c r="EI16" s="74"/>
      <c r="EJ16" s="75">
        <v>4.4045909999999999</v>
      </c>
      <c r="EK16" s="73"/>
      <c r="EL16" s="74"/>
      <c r="EM16" s="74"/>
      <c r="EN16" s="74"/>
      <c r="EO16" s="74"/>
      <c r="EP16" s="75">
        <v>38.69876</v>
      </c>
      <c r="EQ16" s="73"/>
      <c r="ER16" s="74"/>
      <c r="ES16" s="74"/>
      <c r="ET16" s="74"/>
      <c r="EU16" s="74"/>
      <c r="EV16" s="75">
        <v>91.340209999999999</v>
      </c>
      <c r="EW16" s="73"/>
      <c r="EX16" s="74"/>
      <c r="EY16" s="74"/>
      <c r="EZ16" s="74"/>
      <c r="FA16" s="74"/>
      <c r="FB16" s="75">
        <v>-23.58793</v>
      </c>
      <c r="FC16" s="73"/>
      <c r="FD16" s="74"/>
      <c r="FE16" s="74"/>
      <c r="FF16" s="74"/>
      <c r="FG16" s="74"/>
      <c r="FH16" s="75"/>
    </row>
    <row r="17" spans="1:164">
      <c r="A17" s="15"/>
      <c r="B17" s="28" t="s">
        <v>263</v>
      </c>
      <c r="C17" s="70">
        <v>288.38420000000002</v>
      </c>
      <c r="D17" s="71">
        <v>260.11598000000004</v>
      </c>
      <c r="E17" s="71">
        <v>371.52477000000005</v>
      </c>
      <c r="F17" s="71">
        <v>612.60748950000004</v>
      </c>
      <c r="G17" s="71">
        <v>612.60748950000004</v>
      </c>
      <c r="H17" s="72">
        <v>612.60748950000004</v>
      </c>
      <c r="I17" s="269">
        <v>189.89467000000002</v>
      </c>
      <c r="J17" s="270">
        <v>202.51935999999998</v>
      </c>
      <c r="K17" s="270">
        <v>126.95348</v>
      </c>
      <c r="L17" s="71">
        <v>147.56779906999998</v>
      </c>
      <c r="M17" s="71">
        <v>147.56779906999998</v>
      </c>
      <c r="N17" s="72">
        <v>147.56779906999998</v>
      </c>
      <c r="O17" s="70">
        <v>23.819700000000001</v>
      </c>
      <c r="P17" s="71">
        <v>127.25856</v>
      </c>
      <c r="Q17" s="71">
        <v>97.042190000000005</v>
      </c>
      <c r="R17" s="71">
        <v>207.92820080000001</v>
      </c>
      <c r="S17" s="71">
        <v>207.92820080000001</v>
      </c>
      <c r="T17" s="72">
        <v>207.92820080000001</v>
      </c>
      <c r="U17" s="70">
        <v>3102.6618800000001</v>
      </c>
      <c r="V17" s="71">
        <v>4394.8712500000001</v>
      </c>
      <c r="W17" s="71">
        <v>3399.7271900000001</v>
      </c>
      <c r="X17" s="71">
        <v>4800.8712000000005</v>
      </c>
      <c r="Y17" s="71">
        <v>4800.8712000000005</v>
      </c>
      <c r="Z17" s="72">
        <v>4800.8712000000005</v>
      </c>
      <c r="AA17" s="70">
        <v>90.395160000000004</v>
      </c>
      <c r="AB17" s="71">
        <v>113.17241</v>
      </c>
      <c r="AC17" s="71">
        <v>99.550089999999997</v>
      </c>
      <c r="AD17" s="71">
        <v>219.18021863999996</v>
      </c>
      <c r="AE17" s="71">
        <v>219.18021863999996</v>
      </c>
      <c r="AF17" s="72">
        <v>219.18021863999996</v>
      </c>
      <c r="AG17" s="70">
        <v>81.60351</v>
      </c>
      <c r="AH17" s="71">
        <v>84.073520000000002</v>
      </c>
      <c r="AI17" s="71">
        <v>70.451850000000007</v>
      </c>
      <c r="AJ17" s="71">
        <v>117.89807542500002</v>
      </c>
      <c r="AK17" s="71">
        <v>117.89807542500002</v>
      </c>
      <c r="AL17" s="72">
        <v>117.89807542500002</v>
      </c>
      <c r="AM17" s="70">
        <v>458.23563000000001</v>
      </c>
      <c r="AN17" s="71">
        <v>589.75351999999998</v>
      </c>
      <c r="AO17" s="71">
        <v>625.96726999999998</v>
      </c>
      <c r="AP17" s="71">
        <v>1351.4088000000002</v>
      </c>
      <c r="AQ17" s="71">
        <v>1351.4088000000002</v>
      </c>
      <c r="AR17" s="72">
        <v>1351.4088000000002</v>
      </c>
      <c r="AS17" s="70">
        <v>104.30998</v>
      </c>
      <c r="AT17" s="71">
        <v>132.33832000000001</v>
      </c>
      <c r="AU17" s="71">
        <v>142.96707000000001</v>
      </c>
      <c r="AV17" s="71">
        <v>194.14077799999998</v>
      </c>
      <c r="AW17" s="71">
        <v>194.14077799999998</v>
      </c>
      <c r="AX17" s="72">
        <v>194.14077799999998</v>
      </c>
      <c r="AY17" s="70">
        <v>0</v>
      </c>
      <c r="AZ17" s="71">
        <v>0</v>
      </c>
      <c r="BA17" s="71">
        <v>156.78411</v>
      </c>
      <c r="BB17" s="71">
        <v>233.14034280000001</v>
      </c>
      <c r="BC17" s="71">
        <v>233.14034280000001</v>
      </c>
      <c r="BD17" s="72">
        <v>233.14034280000001</v>
      </c>
      <c r="BE17" s="70">
        <v>0</v>
      </c>
      <c r="BF17" s="71">
        <v>0</v>
      </c>
      <c r="BG17" s="71">
        <v>40.106379999999994</v>
      </c>
      <c r="BH17" s="71">
        <v>24.677054999999999</v>
      </c>
      <c r="BI17" s="71">
        <v>24.677054999999999</v>
      </c>
      <c r="BJ17" s="72">
        <v>24.677054999999999</v>
      </c>
      <c r="BK17" s="70">
        <v>39.207519999999995</v>
      </c>
      <c r="BL17" s="71">
        <v>67.40346000000001</v>
      </c>
      <c r="BM17" s="71">
        <v>65.537289999999999</v>
      </c>
      <c r="BN17" s="71">
        <v>114.48087525</v>
      </c>
      <c r="BO17" s="71">
        <v>114.48087525</v>
      </c>
      <c r="BP17" s="72">
        <v>114.48087525</v>
      </c>
      <c r="BQ17" s="70">
        <v>108.97019999999999</v>
      </c>
      <c r="BR17" s="71">
        <v>148.25739999999999</v>
      </c>
      <c r="BS17" s="71">
        <v>153.41372000000001</v>
      </c>
      <c r="BT17" s="71">
        <v>387.41460499999999</v>
      </c>
      <c r="BU17" s="71">
        <v>387.41460499999999</v>
      </c>
      <c r="BV17" s="72">
        <v>387.41460499999999</v>
      </c>
      <c r="BW17" s="70">
        <v>106.45423</v>
      </c>
      <c r="BX17" s="71">
        <v>108.20461</v>
      </c>
      <c r="BY17" s="71">
        <v>185.68807000000001</v>
      </c>
      <c r="BZ17" s="71">
        <v>207.40111049519999</v>
      </c>
      <c r="CA17" s="71">
        <v>207.40111049519999</v>
      </c>
      <c r="CB17" s="72">
        <v>207.40111049519999</v>
      </c>
      <c r="CC17" s="70">
        <v>38.647169999999996</v>
      </c>
      <c r="CD17" s="71">
        <v>28.767160000000001</v>
      </c>
      <c r="CE17" s="71">
        <v>14.17266</v>
      </c>
      <c r="CF17" s="71">
        <v>41.711199999999998</v>
      </c>
      <c r="CG17" s="71">
        <v>41.711199999999998</v>
      </c>
      <c r="CH17" s="72">
        <v>41.711199999999998</v>
      </c>
      <c r="CI17" s="70">
        <v>216.04623000000001</v>
      </c>
      <c r="CJ17" s="71">
        <v>197.74766</v>
      </c>
      <c r="CK17" s="71">
        <v>180.8057</v>
      </c>
      <c r="CL17" s="71">
        <v>366.75903999999997</v>
      </c>
      <c r="CM17" s="71">
        <v>366.75903999999997</v>
      </c>
      <c r="CN17" s="72">
        <v>366.75903999999997</v>
      </c>
      <c r="CO17" s="70">
        <v>236.44943000000001</v>
      </c>
      <c r="CP17" s="71">
        <v>199.28354999999999</v>
      </c>
      <c r="CQ17" s="71">
        <v>203.40742</v>
      </c>
      <c r="CR17" s="71">
        <v>461.04631499999994</v>
      </c>
      <c r="CS17" s="71">
        <v>461.04631499999994</v>
      </c>
      <c r="CT17" s="72">
        <v>461.04631499999994</v>
      </c>
      <c r="CU17" s="70">
        <v>126.23530000000001</v>
      </c>
      <c r="CV17" s="71">
        <v>96.150440000000003</v>
      </c>
      <c r="CW17" s="71">
        <v>104.74135000000001</v>
      </c>
      <c r="CX17" s="71">
        <v>172.45400000000001</v>
      </c>
      <c r="CY17" s="71">
        <v>172.45400000000001</v>
      </c>
      <c r="CZ17" s="72">
        <v>172.45400000000001</v>
      </c>
      <c r="DA17" s="70">
        <v>46.68139</v>
      </c>
      <c r="DB17" s="71">
        <v>29.230529999999998</v>
      </c>
      <c r="DC17" s="71">
        <v>43.929199999999994</v>
      </c>
      <c r="DD17" s="71">
        <v>54.591413334061137</v>
      </c>
      <c r="DE17" s="71">
        <v>54.591413334061137</v>
      </c>
      <c r="DF17" s="72">
        <v>54.591413334061137</v>
      </c>
      <c r="DG17" s="70">
        <v>245.74689000000001</v>
      </c>
      <c r="DH17" s="71">
        <v>196.63459</v>
      </c>
      <c r="DI17" s="71">
        <v>286.53277000000003</v>
      </c>
      <c r="DJ17" s="71">
        <v>420.759714256</v>
      </c>
      <c r="DK17" s="71">
        <v>420.759714256</v>
      </c>
      <c r="DL17" s="72">
        <v>420.759714256</v>
      </c>
      <c r="DM17" s="70">
        <v>483.92246</v>
      </c>
      <c r="DN17" s="71">
        <v>533.58852000000002</v>
      </c>
      <c r="DO17" s="71">
        <v>393.17840000000001</v>
      </c>
      <c r="DP17" s="71">
        <v>821.97337190000007</v>
      </c>
      <c r="DQ17" s="71">
        <v>821.97337190000007</v>
      </c>
      <c r="DR17" s="72">
        <v>821.97337190000007</v>
      </c>
      <c r="DS17" s="70">
        <v>395.14320000000004</v>
      </c>
      <c r="DT17" s="71">
        <v>521.98136999999997</v>
      </c>
      <c r="DU17" s="71">
        <v>161.73045999999999</v>
      </c>
      <c r="DV17" s="71">
        <v>245.00250000000003</v>
      </c>
      <c r="DW17" s="71">
        <v>245.00250000000003</v>
      </c>
      <c r="DX17" s="72">
        <v>245.00250000000003</v>
      </c>
      <c r="DY17" s="70">
        <v>63.01641</v>
      </c>
      <c r="DZ17" s="71">
        <v>63.519510000000004</v>
      </c>
      <c r="EA17" s="71">
        <v>86.690600000000003</v>
      </c>
      <c r="EB17" s="71">
        <v>259.68104199999999</v>
      </c>
      <c r="EC17" s="71">
        <v>259.68104199999999</v>
      </c>
      <c r="ED17" s="72">
        <v>259.68104199999999</v>
      </c>
      <c r="EE17" s="70"/>
      <c r="EF17" s="71"/>
      <c r="EG17" s="71"/>
      <c r="EH17" s="71">
        <v>309.76749999999998</v>
      </c>
      <c r="EI17" s="71">
        <v>309.76749999999998</v>
      </c>
      <c r="EJ17" s="72">
        <v>309.76749999999998</v>
      </c>
      <c r="EK17" s="70">
        <v>21.08005</v>
      </c>
      <c r="EL17" s="71">
        <v>11.035819999999999</v>
      </c>
      <c r="EM17" s="71">
        <v>11.242280000000001</v>
      </c>
      <c r="EN17" s="71">
        <v>33.576682985400005</v>
      </c>
      <c r="EO17" s="71">
        <v>33.576682985400005</v>
      </c>
      <c r="EP17" s="72">
        <v>33.576682985400005</v>
      </c>
      <c r="EQ17" s="70">
        <v>359.82815999999997</v>
      </c>
      <c r="ER17" s="71">
        <v>307.06693000000001</v>
      </c>
      <c r="ES17" s="71">
        <v>471.72219000000001</v>
      </c>
      <c r="ET17" s="71">
        <v>1362.4830135000002</v>
      </c>
      <c r="EU17" s="71">
        <v>1362.4830135000002</v>
      </c>
      <c r="EV17" s="72">
        <v>1362.4830135000002</v>
      </c>
      <c r="EW17" s="70">
        <v>38.869059999999998</v>
      </c>
      <c r="EX17" s="71">
        <v>22.963570000000001</v>
      </c>
      <c r="EY17" s="71">
        <v>37.805690000000006</v>
      </c>
      <c r="EZ17" s="71">
        <v>42.238119999999995</v>
      </c>
      <c r="FA17" s="71">
        <v>42.238119999999995</v>
      </c>
      <c r="FB17" s="72">
        <v>42.238119999999995</v>
      </c>
      <c r="FC17" s="70">
        <f t="shared" ref="FC17:FH18" ca="1" si="125">SUMIF($B$8:$FB$55,FC$8,$B17:$FB17)</f>
        <v>6865.6024299999999</v>
      </c>
      <c r="FD17" s="71">
        <f t="shared" ca="1" si="125"/>
        <v>8435.9380400000009</v>
      </c>
      <c r="FE17" s="71">
        <f t="shared" ca="1" si="125"/>
        <v>7531.6722000000009</v>
      </c>
      <c r="FF17" s="71">
        <f t="shared" ca="1" si="125"/>
        <v>13210.760462955664</v>
      </c>
      <c r="FG17" s="71">
        <f t="shared" ca="1" si="125"/>
        <v>13210.760462955664</v>
      </c>
      <c r="FH17" s="72">
        <f t="shared" ca="1" si="125"/>
        <v>13210.760462955664</v>
      </c>
    </row>
    <row r="18" spans="1:164">
      <c r="A18" s="17"/>
      <c r="B18" s="27" t="s">
        <v>264</v>
      </c>
      <c r="C18" s="70">
        <f>C17/'Column Code'!$E$18</f>
        <v>3.4454504181600956</v>
      </c>
      <c r="D18" s="71">
        <f>D17/'Column Code'!$E$18</f>
        <v>3.1077178016726408</v>
      </c>
      <c r="E18" s="71">
        <f>E17/'Column Code'!$E$18</f>
        <v>4.438766666666667</v>
      </c>
      <c r="F18" s="71">
        <f>F17/'Column Code'!$E$18</f>
        <v>7.3190858960573477</v>
      </c>
      <c r="G18" s="71">
        <f>G17/'Column Code'!$E$18</f>
        <v>7.3190858960573477</v>
      </c>
      <c r="H18" s="75">
        <f>H17/'Column Code'!$E$18</f>
        <v>7.3190858960573477</v>
      </c>
      <c r="I18" s="269">
        <f>I17/'Column Code'!$E$18</f>
        <v>2.2687535244922343</v>
      </c>
      <c r="J18" s="270">
        <f>J17/'Column Code'!$E$18</f>
        <v>2.419586140979689</v>
      </c>
      <c r="K18" s="270">
        <f>K17/'Column Code'!$E$18</f>
        <v>1.5167679808841099</v>
      </c>
      <c r="L18" s="71">
        <f>L17/'Column Code'!$E$18</f>
        <v>1.7630561418160093</v>
      </c>
      <c r="M18" s="71">
        <f>M17/'Column Code'!$E$18</f>
        <v>1.7630561418160093</v>
      </c>
      <c r="N18" s="75">
        <f>N17/'Column Code'!$E$18</f>
        <v>1.7630561418160093</v>
      </c>
      <c r="O18" s="70">
        <f>O17/'Column Code'!$E$18</f>
        <v>0.28458422939068101</v>
      </c>
      <c r="P18" s="71">
        <f>P17/'Column Code'!$E$18</f>
        <v>1.5204129032258065</v>
      </c>
      <c r="Q18" s="71">
        <f>Q17/'Column Code'!$E$18</f>
        <v>1.1594048984468339</v>
      </c>
      <c r="R18" s="71">
        <f>R17/'Column Code'!$E$18</f>
        <v>2.4842078948626045</v>
      </c>
      <c r="S18" s="71">
        <f>S17/'Column Code'!$E$18</f>
        <v>2.4842078948626045</v>
      </c>
      <c r="T18" s="75">
        <f>T17/'Column Code'!$E$18</f>
        <v>2.4842078948626045</v>
      </c>
      <c r="U18" s="70">
        <f>U17/'Column Code'!$E$18</f>
        <v>37.068839665471927</v>
      </c>
      <c r="V18" s="71">
        <f>V17/'Column Code'!$E$18</f>
        <v>52.507422341696532</v>
      </c>
      <c r="W18" s="71">
        <f>W17/'Column Code'!$E$18</f>
        <v>40.618007048984467</v>
      </c>
      <c r="X18" s="71">
        <f>X17/'Column Code'!$E$18</f>
        <v>57.358078853046599</v>
      </c>
      <c r="Y18" s="71">
        <f>Y17/'Column Code'!$E$18</f>
        <v>57.358078853046599</v>
      </c>
      <c r="Z18" s="75">
        <f>Z17/'Column Code'!$E$18</f>
        <v>57.358078853046599</v>
      </c>
      <c r="AA18" s="70">
        <f>AA17/'Column Code'!$E$18</f>
        <v>1.0799899641577062</v>
      </c>
      <c r="AB18" s="71">
        <f>AB17/'Column Code'!$E$18</f>
        <v>1.3521195937873356</v>
      </c>
      <c r="AC18" s="71">
        <f>AC17/'Column Code'!$E$18</f>
        <v>1.1893678614097969</v>
      </c>
      <c r="AD18" s="71">
        <f>AD17/'Column Code'!$E$18</f>
        <v>2.6186406050179207</v>
      </c>
      <c r="AE18" s="71">
        <f>AE17/'Column Code'!$E$18</f>
        <v>2.6186406050179207</v>
      </c>
      <c r="AF18" s="75">
        <f>AF17/'Column Code'!$E$18</f>
        <v>2.6186406050179207</v>
      </c>
      <c r="AG18" s="70">
        <f>AG17/'Column Code'!$E$18</f>
        <v>0.97495232974910395</v>
      </c>
      <c r="AH18" s="71">
        <f>AH17/'Column Code'!$E$18</f>
        <v>1.0044626045400238</v>
      </c>
      <c r="AI18" s="71">
        <f>AI17/'Column Code'!$E$18</f>
        <v>0.84171863799283164</v>
      </c>
      <c r="AJ18" s="71">
        <f>AJ17/'Column Code'!$E$18</f>
        <v>1.4085791568100361</v>
      </c>
      <c r="AK18" s="71">
        <f>AK17/'Column Code'!$E$18</f>
        <v>1.4085791568100361</v>
      </c>
      <c r="AL18" s="75">
        <f>AL17/'Column Code'!$E$18</f>
        <v>1.4085791568100361</v>
      </c>
      <c r="AM18" s="70">
        <f>AM17/'Column Code'!$E$18</f>
        <v>5.4747387096774194</v>
      </c>
      <c r="AN18" s="71">
        <f>AN17/'Column Code'!$E$18</f>
        <v>7.0460396654719233</v>
      </c>
      <c r="AO18" s="71">
        <f>AO17/'Column Code'!$E$18</f>
        <v>7.4787009557945039</v>
      </c>
      <c r="AP18" s="71">
        <f>AP17/'Column Code'!$E$18</f>
        <v>16.145863799283156</v>
      </c>
      <c r="AQ18" s="71">
        <f>AQ17/'Column Code'!$E$18</f>
        <v>16.145863799283156</v>
      </c>
      <c r="AR18" s="75">
        <f>AR17/'Column Code'!$E$18</f>
        <v>16.145863799283156</v>
      </c>
      <c r="AS18" s="70">
        <f>AS17/'Column Code'!$E$18</f>
        <v>1.2462363201911588</v>
      </c>
      <c r="AT18" s="71">
        <f>AT17/'Column Code'!$E$18</f>
        <v>1.5811029868578257</v>
      </c>
      <c r="AU18" s="71">
        <f>AU17/'Column Code'!$E$18</f>
        <v>1.7080892473118279</v>
      </c>
      <c r="AV18" s="71">
        <f>AV17/'Column Code'!$E$18</f>
        <v>2.3194836081242531</v>
      </c>
      <c r="AW18" s="71">
        <f>AW17/'Column Code'!$E$18</f>
        <v>2.3194836081242531</v>
      </c>
      <c r="AX18" s="75">
        <f>AX17/'Column Code'!$E$18</f>
        <v>2.3194836081242531</v>
      </c>
      <c r="AY18" s="70">
        <f>AY17/'Column Code'!$E$18</f>
        <v>0</v>
      </c>
      <c r="AZ18" s="71">
        <f>AZ17/'Column Code'!$E$18</f>
        <v>0</v>
      </c>
      <c r="BA18" s="71">
        <f>BA17/'Column Code'!$E$18</f>
        <v>1.8731673835125446</v>
      </c>
      <c r="BB18" s="71">
        <f>BB17/'Column Code'!$E$18</f>
        <v>2.7854282293906811</v>
      </c>
      <c r="BC18" s="71">
        <f>BC17/'Column Code'!$E$18</f>
        <v>2.7854282293906811</v>
      </c>
      <c r="BD18" s="75">
        <f>BD17/'Column Code'!$E$18</f>
        <v>2.7854282293906811</v>
      </c>
      <c r="BE18" s="70">
        <f>BE17/'Column Code'!$E$18</f>
        <v>0</v>
      </c>
      <c r="BF18" s="71">
        <f>BF17/'Column Code'!$E$18</f>
        <v>0</v>
      </c>
      <c r="BG18" s="71">
        <f>BG17/'Column Code'!$E$18</f>
        <v>0.47916821983273589</v>
      </c>
      <c r="BH18" s="71">
        <f>BH17/'Column Code'!$E$18</f>
        <v>0.29482741935483869</v>
      </c>
      <c r="BI18" s="71">
        <f>BI17/'Column Code'!$E$18</f>
        <v>0.29482741935483869</v>
      </c>
      <c r="BJ18" s="75">
        <f>BJ17/'Column Code'!$E$18</f>
        <v>0.29482741935483869</v>
      </c>
      <c r="BK18" s="70">
        <f>BK17/'Column Code'!$E$18</f>
        <v>0.46842915173237748</v>
      </c>
      <c r="BL18" s="71">
        <f>BL17/'Column Code'!$E$18</f>
        <v>0.80529820788530471</v>
      </c>
      <c r="BM18" s="71">
        <f>BM17/'Column Code'!$E$18</f>
        <v>0.78300227001194744</v>
      </c>
      <c r="BN18" s="71">
        <f>BN17/'Column Code'!$E$18</f>
        <v>1.3677523924731183</v>
      </c>
      <c r="BO18" s="71">
        <f>BO17/'Column Code'!$E$18</f>
        <v>1.3677523924731183</v>
      </c>
      <c r="BP18" s="75">
        <f>BP17/'Column Code'!$E$18</f>
        <v>1.3677523924731183</v>
      </c>
      <c r="BQ18" s="70">
        <f>BQ17/'Column Code'!$E$18</f>
        <v>1.3019139784946234</v>
      </c>
      <c r="BR18" s="71">
        <f>BR17/'Column Code'!$E$18</f>
        <v>1.7712951015531659</v>
      </c>
      <c r="BS18" s="71">
        <f>BS17/'Column Code'!$E$18</f>
        <v>1.8328998805256871</v>
      </c>
      <c r="BT18" s="71">
        <f>BT17/'Column Code'!$E$18</f>
        <v>4.6286093787335725</v>
      </c>
      <c r="BU18" s="71">
        <f>BU17/'Column Code'!$E$18</f>
        <v>4.6286093787335725</v>
      </c>
      <c r="BV18" s="75">
        <f>BV17/'Column Code'!$E$18</f>
        <v>4.6286093787335725</v>
      </c>
      <c r="BW18" s="70">
        <f>BW17/'Column Code'!$E$18</f>
        <v>1.2718545997610513</v>
      </c>
      <c r="BX18" s="71">
        <f>BX17/'Column Code'!$E$18</f>
        <v>1.2927671445639188</v>
      </c>
      <c r="BY18" s="71">
        <f>BY17/'Column Code'!$E$18</f>
        <v>2.2184954599761051</v>
      </c>
      <c r="BZ18" s="71">
        <f>BZ17/'Column Code'!$E$18</f>
        <v>2.4779105196559139</v>
      </c>
      <c r="CA18" s="71">
        <f>CA17/'Column Code'!$E$18</f>
        <v>2.4779105196559139</v>
      </c>
      <c r="CB18" s="75">
        <f>CB17/'Column Code'!$E$18</f>
        <v>2.4779105196559139</v>
      </c>
      <c r="CC18" s="70">
        <f>CC17/'Column Code'!$E$18</f>
        <v>0.46173440860215048</v>
      </c>
      <c r="CD18" s="71">
        <f>CD17/'Column Code'!$E$18</f>
        <v>0.34369366786140981</v>
      </c>
      <c r="CE18" s="71">
        <f>CE17/'Column Code'!$E$18</f>
        <v>0.16932688172043012</v>
      </c>
      <c r="CF18" s="71">
        <f>CF17/'Column Code'!$E$18</f>
        <v>0.4983416965352449</v>
      </c>
      <c r="CG18" s="71">
        <f>CG17/'Column Code'!$E$18</f>
        <v>0.4983416965352449</v>
      </c>
      <c r="CH18" s="75">
        <f>CH17/'Column Code'!$E$18</f>
        <v>0.4983416965352449</v>
      </c>
      <c r="CI18" s="70">
        <f>CI17/'Column Code'!$E$18</f>
        <v>2.5811974910394264</v>
      </c>
      <c r="CJ18" s="71">
        <f>CJ17/'Column Code'!$E$18</f>
        <v>2.3625765830346475</v>
      </c>
      <c r="CK18" s="71">
        <f>CK17/'Column Code'!$E$18</f>
        <v>2.1601636798088411</v>
      </c>
      <c r="CL18" s="71">
        <f>CL17/'Column Code'!$E$18</f>
        <v>4.3818284348864989</v>
      </c>
      <c r="CM18" s="71">
        <f>CM17/'Column Code'!$E$18</f>
        <v>4.3818284348864989</v>
      </c>
      <c r="CN18" s="75">
        <f>CN17/'Column Code'!$E$18</f>
        <v>4.3818284348864989</v>
      </c>
      <c r="CO18" s="70">
        <f>CO17/'Column Code'!$E$18</f>
        <v>2.8249633213859022</v>
      </c>
      <c r="CP18" s="71">
        <f>CP17/'Column Code'!$E$18</f>
        <v>2.3809265232974908</v>
      </c>
      <c r="CQ18" s="71">
        <f>CQ17/'Column Code'!$E$18</f>
        <v>2.4301961768219833</v>
      </c>
      <c r="CR18" s="71">
        <f>CR17/'Column Code'!$E$18</f>
        <v>5.5083191756272392</v>
      </c>
      <c r="CS18" s="71">
        <f>CS17/'Column Code'!$E$18</f>
        <v>5.5083191756272392</v>
      </c>
      <c r="CT18" s="75">
        <f>CT17/'Column Code'!$E$18</f>
        <v>5.5083191756272392</v>
      </c>
      <c r="CU18" s="70">
        <f>CU17/'Column Code'!$E$18</f>
        <v>1.5081875746714457</v>
      </c>
      <c r="CV18" s="71">
        <f>CV17/'Column Code'!$E$18</f>
        <v>1.1487507765830347</v>
      </c>
      <c r="CW18" s="71">
        <f>CW17/'Column Code'!$E$18</f>
        <v>1.2513900836320193</v>
      </c>
      <c r="CX18" s="71">
        <f>CX17/'Column Code'!$E$18</f>
        <v>2.0603823178016727</v>
      </c>
      <c r="CY18" s="71">
        <f>CY17/'Column Code'!$E$18</f>
        <v>2.0603823178016727</v>
      </c>
      <c r="CZ18" s="75">
        <f>CZ17/'Column Code'!$E$18</f>
        <v>2.0603823178016727</v>
      </c>
      <c r="DA18" s="70">
        <f>DA17/'Column Code'!$E$18</f>
        <v>0.55772270011947433</v>
      </c>
      <c r="DB18" s="71">
        <f>DB17/'Column Code'!$E$18</f>
        <v>0.34922974910394261</v>
      </c>
      <c r="DC18" s="71">
        <f>DC17/'Column Code'!$E$18</f>
        <v>0.52484109916367971</v>
      </c>
      <c r="DD18" s="71">
        <f>DD17/'Column Code'!$E$18</f>
        <v>0.6522271605025225</v>
      </c>
      <c r="DE18" s="71">
        <f>DE17/'Column Code'!$E$18</f>
        <v>0.6522271605025225</v>
      </c>
      <c r="DF18" s="75">
        <f>DF17/'Column Code'!$E$18</f>
        <v>0.6522271605025225</v>
      </c>
      <c r="DG18" s="70">
        <f>DG17/'Column Code'!$E$18</f>
        <v>2.9360440860215054</v>
      </c>
      <c r="DH18" s="71">
        <f>DH17/'Column Code'!$E$18</f>
        <v>2.34927825567503</v>
      </c>
      <c r="DI18" s="71">
        <f>DI17/'Column Code'!$E$18</f>
        <v>3.423330585424134</v>
      </c>
      <c r="DJ18" s="71">
        <f>DJ17/'Column Code'!$E$18</f>
        <v>5.0269977808363198</v>
      </c>
      <c r="DK18" s="71">
        <f>DK17/'Column Code'!$E$18</f>
        <v>5.0269977808363198</v>
      </c>
      <c r="DL18" s="75">
        <f>DL17/'Column Code'!$E$18</f>
        <v>5.0269977808363198</v>
      </c>
      <c r="DM18" s="70">
        <f>DM17/'Column Code'!$E$18</f>
        <v>5.7816303464755077</v>
      </c>
      <c r="DN18" s="71">
        <f>DN17/'Column Code'!$E$18</f>
        <v>6.3750121863799283</v>
      </c>
      <c r="DO18" s="71">
        <f>DO17/'Column Code'!$E$18</f>
        <v>4.6974719235364395</v>
      </c>
      <c r="DP18" s="71">
        <f>DP17/'Column Code'!$E$18</f>
        <v>9.8204703930704902</v>
      </c>
      <c r="DQ18" s="71">
        <f>DQ17/'Column Code'!$E$18</f>
        <v>9.8204703930704902</v>
      </c>
      <c r="DR18" s="75">
        <f>DR17/'Column Code'!$E$18</f>
        <v>9.8204703930704902</v>
      </c>
      <c r="DS18" s="70">
        <f>DS17/'Column Code'!$E$18</f>
        <v>4.7209462365591399</v>
      </c>
      <c r="DT18" s="71">
        <f>DT17/'Column Code'!$E$18</f>
        <v>6.2363365591397848</v>
      </c>
      <c r="DU18" s="71">
        <f>DU17/'Column Code'!$E$18</f>
        <v>1.932263560334528</v>
      </c>
      <c r="DV18" s="71">
        <f>DV17/'Column Code'!$E$18</f>
        <v>2.9271505376344087</v>
      </c>
      <c r="DW18" s="71">
        <f>DW17/'Column Code'!$E$18</f>
        <v>2.9271505376344087</v>
      </c>
      <c r="DX18" s="75">
        <f>DX17/'Column Code'!$E$18</f>
        <v>2.9271505376344087</v>
      </c>
      <c r="DY18" s="70">
        <f>DY17/'Column Code'!$E$18</f>
        <v>0.752884229390681</v>
      </c>
      <c r="DZ18" s="71">
        <f>DZ17/'Column Code'!$E$18</f>
        <v>0.75889498207885309</v>
      </c>
      <c r="EA18" s="71">
        <f>EA17/'Column Code'!$E$18</f>
        <v>1.0357299880525688</v>
      </c>
      <c r="EB18" s="71">
        <f>EB17/'Column Code'!$E$18</f>
        <v>3.1025214097968936</v>
      </c>
      <c r="EC18" s="71">
        <f>EC17/'Column Code'!$E$18</f>
        <v>3.1025214097968936</v>
      </c>
      <c r="ED18" s="75">
        <f>ED17/'Column Code'!$E$18</f>
        <v>3.1025214097968936</v>
      </c>
      <c r="EE18" s="70"/>
      <c r="EF18" s="71"/>
      <c r="EG18" s="71"/>
      <c r="EH18" s="71">
        <f>EH17/'Column Code'!$E$18</f>
        <v>3.7009259259259255</v>
      </c>
      <c r="EI18" s="71">
        <f>EI17/'Column Code'!$E$18</f>
        <v>3.7009259259259255</v>
      </c>
      <c r="EJ18" s="75">
        <f>EJ17/'Column Code'!$E$18</f>
        <v>3.7009259259259255</v>
      </c>
      <c r="EK18" s="70">
        <f>EK17/'Column Code'!$E$18</f>
        <v>0.25185244922341693</v>
      </c>
      <c r="EL18" s="71">
        <f>EL17/'Column Code'!$E$18</f>
        <v>0.13184970131421744</v>
      </c>
      <c r="EM18" s="71">
        <f>EM17/'Column Code'!$E$18</f>
        <v>0.13431636798088412</v>
      </c>
      <c r="EN18" s="71">
        <f>EN17/'Column Code'!$E$18</f>
        <v>0.40115511332616494</v>
      </c>
      <c r="EO18" s="71">
        <f>EO17/'Column Code'!$E$18</f>
        <v>0.40115511332616494</v>
      </c>
      <c r="EP18" s="75">
        <f>EP17/'Column Code'!$E$18</f>
        <v>0.40115511332616494</v>
      </c>
      <c r="EQ18" s="70">
        <f>EQ17/'Column Code'!$E$18</f>
        <v>4.2990222222222219</v>
      </c>
      <c r="ER18" s="71">
        <f>ER17/'Column Code'!$E$18</f>
        <v>3.6686610513739546</v>
      </c>
      <c r="ES18" s="71">
        <f>ES17/'Column Code'!$E$18</f>
        <v>5.6358684587813617</v>
      </c>
      <c r="ET18" s="71">
        <f>ET17/'Column Code'!$E$18</f>
        <v>16.278172204301079</v>
      </c>
      <c r="EU18" s="71">
        <f>EU17/'Column Code'!$E$18</f>
        <v>16.278172204301079</v>
      </c>
      <c r="EV18" s="75">
        <f>EV17/'Column Code'!$E$18</f>
        <v>16.278172204301079</v>
      </c>
      <c r="EW18" s="70">
        <f>EW17/'Column Code'!$E$18</f>
        <v>0.46438542413381118</v>
      </c>
      <c r="EX18" s="71">
        <f>EX17/'Column Code'!$E$18</f>
        <v>0.27435567502986857</v>
      </c>
      <c r="EY18" s="71">
        <f>EY17/'Column Code'!$E$18</f>
        <v>0.45168088410991641</v>
      </c>
      <c r="EZ18" s="71">
        <f>EZ17/'Column Code'!$E$18</f>
        <v>0.504637037037037</v>
      </c>
      <c r="FA18" s="71">
        <f>FA17/'Column Code'!$E$18</f>
        <v>0.504637037037037</v>
      </c>
      <c r="FB18" s="75">
        <f>FB17/'Column Code'!$E$18</f>
        <v>0.504637037037037</v>
      </c>
      <c r="FC18" s="70">
        <f t="shared" ca="1" si="125"/>
        <v>82.026313381123074</v>
      </c>
      <c r="FD18" s="71">
        <f t="shared" ca="1" si="125"/>
        <v>100.78779020310635</v>
      </c>
      <c r="FE18" s="71">
        <f t="shared" ca="1" si="125"/>
        <v>89.984136200716861</v>
      </c>
      <c r="FF18" s="71">
        <f t="shared" ca="1" si="125"/>
        <v>157.83465308190756</v>
      </c>
      <c r="FG18" s="71">
        <f t="shared" ca="1" si="125"/>
        <v>157.83465308190756</v>
      </c>
      <c r="FH18" s="75">
        <f t="shared" ca="1" si="125"/>
        <v>157.83465308190756</v>
      </c>
    </row>
    <row r="19" spans="1:164">
      <c r="A19" s="17"/>
      <c r="B19" s="24" t="s">
        <v>241</v>
      </c>
      <c r="C19" s="70"/>
      <c r="D19" s="71"/>
      <c r="E19" s="71"/>
      <c r="F19" s="71"/>
      <c r="G19" s="71"/>
      <c r="H19" s="72">
        <v>2594.6950000000002</v>
      </c>
      <c r="I19" s="70"/>
      <c r="J19" s="71"/>
      <c r="K19" s="71"/>
      <c r="L19" s="71"/>
      <c r="M19" s="71"/>
      <c r="N19" s="72">
        <v>78.322699999999998</v>
      </c>
      <c r="O19" s="70"/>
      <c r="P19" s="71"/>
      <c r="Q19" s="71"/>
      <c r="R19" s="71"/>
      <c r="S19" s="71"/>
      <c r="T19" s="72">
        <v>84.00800000000001</v>
      </c>
      <c r="U19" s="70"/>
      <c r="V19" s="71"/>
      <c r="W19" s="71"/>
      <c r="X19" s="71"/>
      <c r="Y19" s="71"/>
      <c r="Z19" s="72">
        <v>618</v>
      </c>
      <c r="AA19" s="70"/>
      <c r="AB19" s="71"/>
      <c r="AC19" s="71"/>
      <c r="AD19" s="71"/>
      <c r="AE19" s="71"/>
      <c r="AF19" s="72">
        <v>48.993600000000001</v>
      </c>
      <c r="AG19" s="70"/>
      <c r="AH19" s="71"/>
      <c r="AI19" s="71"/>
      <c r="AJ19" s="71"/>
      <c r="AK19" s="71"/>
      <c r="AL19" s="72">
        <v>133.16550000000001</v>
      </c>
      <c r="AM19" s="70"/>
      <c r="AN19" s="71"/>
      <c r="AO19" s="71"/>
      <c r="AP19" s="71"/>
      <c r="AQ19" s="71"/>
      <c r="AR19" s="72">
        <v>822.4</v>
      </c>
      <c r="AS19" s="70"/>
      <c r="AT19" s="71"/>
      <c r="AU19" s="71"/>
      <c r="AV19" s="71"/>
      <c r="AW19" s="71"/>
      <c r="AX19" s="72">
        <v>159.38</v>
      </c>
      <c r="AY19" s="70"/>
      <c r="AZ19" s="71"/>
      <c r="BA19" s="71"/>
      <c r="BB19" s="71"/>
      <c r="BC19" s="71"/>
      <c r="BD19" s="72">
        <v>292.44900000000001</v>
      </c>
      <c r="BE19" s="70"/>
      <c r="BF19" s="71"/>
      <c r="BG19" s="71"/>
      <c r="BH19" s="71"/>
      <c r="BI19" s="71"/>
      <c r="BJ19" s="72">
        <v>100.62</v>
      </c>
      <c r="BK19" s="70"/>
      <c r="BL19" s="71"/>
      <c r="BM19" s="71"/>
      <c r="BN19" s="71"/>
      <c r="BO19" s="71"/>
      <c r="BP19" s="72">
        <v>88.515000000000001</v>
      </c>
      <c r="BQ19" s="70"/>
      <c r="BR19" s="71"/>
      <c r="BS19" s="71"/>
      <c r="BT19" s="71"/>
      <c r="BU19" s="71"/>
      <c r="BV19" s="72">
        <v>358.9</v>
      </c>
      <c r="BW19" s="70"/>
      <c r="BX19" s="71"/>
      <c r="BY19" s="71"/>
      <c r="BZ19" s="71"/>
      <c r="CA19" s="71"/>
      <c r="CB19" s="72">
        <v>424.00308799999999</v>
      </c>
      <c r="CC19" s="70"/>
      <c r="CD19" s="71"/>
      <c r="CE19" s="71"/>
      <c r="CF19" s="71"/>
      <c r="CG19" s="71"/>
      <c r="CH19" s="72">
        <v>136</v>
      </c>
      <c r="CI19" s="70"/>
      <c r="CJ19" s="71"/>
      <c r="CK19" s="71"/>
      <c r="CL19" s="71"/>
      <c r="CM19" s="71"/>
      <c r="CN19" s="72">
        <v>550.4</v>
      </c>
      <c r="CO19" s="70"/>
      <c r="CP19" s="71"/>
      <c r="CQ19" s="71"/>
      <c r="CR19" s="71"/>
      <c r="CS19" s="71"/>
      <c r="CT19" s="72">
        <v>2469.4499999999998</v>
      </c>
      <c r="CU19" s="70"/>
      <c r="CV19" s="71"/>
      <c r="CW19" s="71"/>
      <c r="CX19" s="71"/>
      <c r="CY19" s="71"/>
      <c r="CZ19" s="72">
        <v>846.4</v>
      </c>
      <c r="DA19" s="70"/>
      <c r="DB19" s="71"/>
      <c r="DC19" s="71"/>
      <c r="DD19" s="71"/>
      <c r="DE19" s="71"/>
      <c r="DF19" s="72">
        <v>181.45724890829695</v>
      </c>
      <c r="DG19" s="70"/>
      <c r="DH19" s="71"/>
      <c r="DI19" s="71"/>
      <c r="DJ19" s="71"/>
      <c r="DK19" s="71"/>
      <c r="DL19" s="72">
        <v>1235.5299199999999</v>
      </c>
      <c r="DM19" s="70"/>
      <c r="DN19" s="71"/>
      <c r="DO19" s="71"/>
      <c r="DP19" s="71"/>
      <c r="DQ19" s="71"/>
      <c r="DR19" s="72">
        <v>401.46199999999999</v>
      </c>
      <c r="DS19" s="70"/>
      <c r="DT19" s="71"/>
      <c r="DU19" s="71"/>
      <c r="DV19" s="71"/>
      <c r="DW19" s="71"/>
      <c r="DX19" s="72">
        <v>225</v>
      </c>
      <c r="DY19" s="70"/>
      <c r="DZ19" s="71"/>
      <c r="EA19" s="71"/>
      <c r="EB19" s="71"/>
      <c r="EC19" s="71"/>
      <c r="ED19" s="72">
        <v>259.71999999999997</v>
      </c>
      <c r="EE19" s="70"/>
      <c r="EF19" s="71"/>
      <c r="EG19" s="71"/>
      <c r="EH19" s="71"/>
      <c r="EI19" s="71"/>
      <c r="EJ19" s="72">
        <v>775</v>
      </c>
      <c r="EK19" s="70"/>
      <c r="EL19" s="71"/>
      <c r="EM19" s="71"/>
      <c r="EN19" s="71"/>
      <c r="EO19" s="71"/>
      <c r="EP19" s="72">
        <v>62.561361999999995</v>
      </c>
      <c r="EQ19" s="70"/>
      <c r="ER19" s="71"/>
      <c r="ES19" s="71"/>
      <c r="ET19" s="71"/>
      <c r="EU19" s="71"/>
      <c r="EV19" s="72">
        <v>375.79</v>
      </c>
      <c r="EW19" s="70"/>
      <c r="EX19" s="71"/>
      <c r="EY19" s="71"/>
      <c r="EZ19" s="71"/>
      <c r="FA19" s="71"/>
      <c r="FB19" s="72">
        <v>71.3</v>
      </c>
      <c r="FC19" s="70"/>
      <c r="FD19" s="71"/>
      <c r="FE19" s="71"/>
      <c r="FF19" s="71"/>
      <c r="FG19" s="71"/>
      <c r="FH19" s="72"/>
    </row>
    <row r="20" spans="1:164">
      <c r="A20" s="17"/>
      <c r="B20" s="24" t="s">
        <v>240</v>
      </c>
      <c r="C20" s="73"/>
      <c r="D20" s="74"/>
      <c r="E20" s="74"/>
      <c r="F20" s="74"/>
      <c r="G20" s="74"/>
      <c r="H20" s="75">
        <v>15.36547440860215</v>
      </c>
      <c r="I20" s="73"/>
      <c r="J20" s="74"/>
      <c r="K20" s="74"/>
      <c r="L20" s="74"/>
      <c r="M20" s="74"/>
      <c r="N20" s="75">
        <v>7.2197144086021501</v>
      </c>
      <c r="O20" s="73"/>
      <c r="P20" s="74"/>
      <c r="Q20" s="74"/>
      <c r="R20" s="74"/>
      <c r="S20" s="74"/>
      <c r="T20" s="75">
        <v>40.408651660692946</v>
      </c>
      <c r="U20" s="73"/>
      <c r="V20" s="74"/>
      <c r="W20" s="74"/>
      <c r="X20" s="74"/>
      <c r="Y20" s="74"/>
      <c r="Z20" s="75">
        <v>104.72559139784946</v>
      </c>
      <c r="AA20" s="73"/>
      <c r="AB20" s="74"/>
      <c r="AC20" s="74"/>
      <c r="AD20" s="74"/>
      <c r="AE20" s="74"/>
      <c r="AF20" s="75">
        <v>24.762303751493427</v>
      </c>
      <c r="AG20" s="73"/>
      <c r="AH20" s="74"/>
      <c r="AI20" s="74"/>
      <c r="AJ20" s="74"/>
      <c r="AK20" s="74"/>
      <c r="AL20" s="75">
        <v>9.1545057586618874</v>
      </c>
      <c r="AM20" s="73"/>
      <c r="AN20" s="74"/>
      <c r="AO20" s="74"/>
      <c r="AP20" s="74"/>
      <c r="AQ20" s="74"/>
      <c r="AR20" s="75">
        <v>24.458531230585422</v>
      </c>
      <c r="AS20" s="73"/>
      <c r="AT20" s="74"/>
      <c r="AU20" s="74"/>
      <c r="AV20" s="74"/>
      <c r="AW20" s="74"/>
      <c r="AX20" s="75">
        <v>4.9743663082437273</v>
      </c>
      <c r="AY20" s="73"/>
      <c r="AZ20" s="74"/>
      <c r="BA20" s="74"/>
      <c r="BB20" s="74"/>
      <c r="BC20" s="74"/>
      <c r="BD20" s="75">
        <v>17.448930943847071</v>
      </c>
      <c r="BE20" s="73"/>
      <c r="BF20" s="74"/>
      <c r="BG20" s="74"/>
      <c r="BH20" s="74"/>
      <c r="BI20" s="74"/>
      <c r="BJ20" s="75">
        <v>2.2875727359617684</v>
      </c>
      <c r="BK20" s="73"/>
      <c r="BL20" s="74"/>
      <c r="BM20" s="74"/>
      <c r="BN20" s="74"/>
      <c r="BO20" s="74"/>
      <c r="BP20" s="75">
        <v>6.6923764396654724</v>
      </c>
      <c r="BQ20" s="73"/>
      <c r="BR20" s="74"/>
      <c r="BS20" s="74"/>
      <c r="BT20" s="74"/>
      <c r="BU20" s="74"/>
      <c r="BV20" s="75">
        <v>9.5284673357228193</v>
      </c>
      <c r="BW20" s="73"/>
      <c r="BX20" s="74"/>
      <c r="BY20" s="74"/>
      <c r="BZ20" s="74"/>
      <c r="CA20" s="74"/>
      <c r="CB20" s="75">
        <v>20.970213333333334</v>
      </c>
      <c r="CC20" s="73"/>
      <c r="CD20" s="74"/>
      <c r="CE20" s="74"/>
      <c r="CF20" s="74"/>
      <c r="CG20" s="74"/>
      <c r="CH20" s="75">
        <v>1.1616943130227</v>
      </c>
      <c r="CI20" s="73"/>
      <c r="CJ20" s="74"/>
      <c r="CK20" s="74"/>
      <c r="CL20" s="74"/>
      <c r="CM20" s="74"/>
      <c r="CN20" s="75">
        <v>29.245571899641572</v>
      </c>
      <c r="CO20" s="73"/>
      <c r="CP20" s="74"/>
      <c r="CQ20" s="74"/>
      <c r="CR20" s="74"/>
      <c r="CS20" s="74"/>
      <c r="CT20" s="75">
        <v>17.513046738351253</v>
      </c>
      <c r="CU20" s="73"/>
      <c r="CV20" s="74"/>
      <c r="CW20" s="74"/>
      <c r="CX20" s="74"/>
      <c r="CY20" s="74"/>
      <c r="CZ20" s="75">
        <v>22.486665902031064</v>
      </c>
      <c r="DA20" s="73"/>
      <c r="DB20" s="74"/>
      <c r="DC20" s="74"/>
      <c r="DD20" s="74"/>
      <c r="DE20" s="74"/>
      <c r="DF20" s="75">
        <v>0.9815493966547193</v>
      </c>
      <c r="DG20" s="73"/>
      <c r="DH20" s="74"/>
      <c r="DI20" s="74"/>
      <c r="DJ20" s="74"/>
      <c r="DK20" s="74"/>
      <c r="DL20" s="75">
        <v>12.245742652329749</v>
      </c>
      <c r="DM20" s="73"/>
      <c r="DN20" s="74"/>
      <c r="DO20" s="74"/>
      <c r="DP20" s="74"/>
      <c r="DQ20" s="74"/>
      <c r="DR20" s="75">
        <v>14.368684157706092</v>
      </c>
      <c r="DS20" s="73"/>
      <c r="DT20" s="74"/>
      <c r="DU20" s="74"/>
      <c r="DV20" s="74"/>
      <c r="DW20" s="74"/>
      <c r="DX20" s="75">
        <v>20.898394743130225</v>
      </c>
      <c r="DY20" s="73"/>
      <c r="DZ20" s="74"/>
      <c r="EA20" s="74"/>
      <c r="EB20" s="74"/>
      <c r="EC20" s="74"/>
      <c r="ED20" s="75">
        <v>41.416202246117088</v>
      </c>
      <c r="EE20" s="73"/>
      <c r="EF20" s="74"/>
      <c r="EG20" s="74"/>
      <c r="EH20" s="74"/>
      <c r="EI20" s="74"/>
      <c r="EJ20" s="75">
        <v>14.823230681003585</v>
      </c>
      <c r="EK20" s="73"/>
      <c r="EL20" s="74"/>
      <c r="EM20" s="74"/>
      <c r="EN20" s="74"/>
      <c r="EO20" s="74"/>
      <c r="EP20" s="75">
        <v>1.8259211111111111</v>
      </c>
      <c r="EQ20" s="73"/>
      <c r="ER20" s="74"/>
      <c r="ES20" s="74"/>
      <c r="ET20" s="74"/>
      <c r="EU20" s="74"/>
      <c r="EV20" s="75">
        <v>51.236716081242527</v>
      </c>
      <c r="EW20" s="73"/>
      <c r="EX20" s="74"/>
      <c r="EY20" s="74"/>
      <c r="EZ20" s="74"/>
      <c r="FA20" s="74"/>
      <c r="FB20" s="75">
        <v>1.7056873835125446</v>
      </c>
      <c r="FC20" s="73"/>
      <c r="FD20" s="74"/>
      <c r="FE20" s="74"/>
      <c r="FF20" s="74"/>
      <c r="FG20" s="74"/>
      <c r="FH20" s="75"/>
    </row>
    <row r="21" spans="1:164" s="5" customFormat="1" ht="12.75" hidden="1" customHeight="1">
      <c r="B21" s="41" t="s">
        <v>41</v>
      </c>
      <c r="C21" s="66"/>
      <c r="D21" s="67"/>
      <c r="E21" s="67"/>
      <c r="F21" s="67"/>
      <c r="G21" s="67"/>
      <c r="H21" s="68"/>
      <c r="I21" s="66"/>
      <c r="J21" s="67"/>
      <c r="K21" s="67"/>
      <c r="L21" s="67"/>
      <c r="M21" s="67"/>
      <c r="N21" s="68"/>
      <c r="O21" s="66"/>
      <c r="P21" s="67"/>
      <c r="Q21" s="67"/>
      <c r="R21" s="67"/>
      <c r="S21" s="67"/>
      <c r="T21" s="68"/>
      <c r="U21" s="66"/>
      <c r="V21" s="67"/>
      <c r="W21" s="67"/>
      <c r="X21" s="67"/>
      <c r="Y21" s="67"/>
      <c r="Z21" s="68"/>
      <c r="AA21" s="66"/>
      <c r="AB21" s="67"/>
      <c r="AC21" s="67"/>
      <c r="AD21" s="67"/>
      <c r="AE21" s="67"/>
      <c r="AF21" s="68"/>
      <c r="AG21" s="66"/>
      <c r="AH21" s="67"/>
      <c r="AI21" s="67"/>
      <c r="AJ21" s="67"/>
      <c r="AK21" s="67"/>
      <c r="AL21" s="68"/>
      <c r="AM21" s="66"/>
      <c r="AN21" s="67"/>
      <c r="AO21" s="67"/>
      <c r="AP21" s="67"/>
      <c r="AQ21" s="67"/>
      <c r="AR21" s="68"/>
      <c r="AS21" s="66"/>
      <c r="AT21" s="67"/>
      <c r="AU21" s="67"/>
      <c r="AV21" s="67"/>
      <c r="AW21" s="67"/>
      <c r="AX21" s="68"/>
      <c r="AY21" s="66"/>
      <c r="AZ21" s="67"/>
      <c r="BA21" s="67"/>
      <c r="BB21" s="67"/>
      <c r="BC21" s="67"/>
      <c r="BD21" s="68"/>
      <c r="BE21" s="66"/>
      <c r="BF21" s="67"/>
      <c r="BG21" s="67"/>
      <c r="BH21" s="67"/>
      <c r="BI21" s="67"/>
      <c r="BJ21" s="68"/>
      <c r="BK21" s="66"/>
      <c r="BL21" s="67"/>
      <c r="BM21" s="67"/>
      <c r="BN21" s="67"/>
      <c r="BO21" s="67"/>
      <c r="BP21" s="68"/>
      <c r="BQ21" s="66"/>
      <c r="BR21" s="67"/>
      <c r="BS21" s="67"/>
      <c r="BT21" s="67"/>
      <c r="BU21" s="67"/>
      <c r="BV21" s="68"/>
      <c r="BW21" s="66"/>
      <c r="BX21" s="67"/>
      <c r="BY21" s="67"/>
      <c r="BZ21" s="67"/>
      <c r="CA21" s="67"/>
      <c r="CB21" s="68"/>
      <c r="CC21" s="66"/>
      <c r="CD21" s="67"/>
      <c r="CE21" s="67"/>
      <c r="CF21" s="67"/>
      <c r="CG21" s="67"/>
      <c r="CH21" s="68"/>
      <c r="CI21" s="66"/>
      <c r="CJ21" s="67"/>
      <c r="CK21" s="67"/>
      <c r="CL21" s="67"/>
      <c r="CM21" s="67"/>
      <c r="CN21" s="68"/>
      <c r="CO21" s="66"/>
      <c r="CP21" s="67"/>
      <c r="CQ21" s="67"/>
      <c r="CR21" s="67"/>
      <c r="CS21" s="67"/>
      <c r="CT21" s="68"/>
      <c r="CU21" s="66"/>
      <c r="CV21" s="67"/>
      <c r="CW21" s="67"/>
      <c r="CX21" s="67"/>
      <c r="CY21" s="67"/>
      <c r="CZ21" s="68"/>
      <c r="DA21" s="66"/>
      <c r="DB21" s="67"/>
      <c r="DC21" s="67"/>
      <c r="DD21" s="67"/>
      <c r="DE21" s="67"/>
      <c r="DF21" s="68"/>
      <c r="DG21" s="66"/>
      <c r="DH21" s="67"/>
      <c r="DI21" s="67"/>
      <c r="DJ21" s="67"/>
      <c r="DK21" s="67"/>
      <c r="DL21" s="68"/>
      <c r="DM21" s="66"/>
      <c r="DN21" s="67"/>
      <c r="DO21" s="67"/>
      <c r="DP21" s="67"/>
      <c r="DQ21" s="67"/>
      <c r="DR21" s="68"/>
      <c r="DS21" s="66"/>
      <c r="DT21" s="67"/>
      <c r="DU21" s="67"/>
      <c r="DV21" s="67"/>
      <c r="DW21" s="67"/>
      <c r="DX21" s="68"/>
      <c r="DY21" s="66"/>
      <c r="DZ21" s="67"/>
      <c r="EA21" s="67"/>
      <c r="EB21" s="67"/>
      <c r="EC21" s="67"/>
      <c r="ED21" s="68"/>
      <c r="EE21" s="66"/>
      <c r="EF21" s="67"/>
      <c r="EG21" s="67"/>
      <c r="EH21" s="67"/>
      <c r="EI21" s="67"/>
      <c r="EJ21" s="68"/>
      <c r="EK21" s="66"/>
      <c r="EL21" s="67"/>
      <c r="EM21" s="67"/>
      <c r="EN21" s="67"/>
      <c r="EO21" s="67"/>
      <c r="EP21" s="68"/>
      <c r="EQ21" s="66"/>
      <c r="ER21" s="67"/>
      <c r="ES21" s="67"/>
      <c r="ET21" s="67"/>
      <c r="EU21" s="67"/>
      <c r="EV21" s="68"/>
      <c r="EW21" s="66"/>
      <c r="EX21" s="67"/>
      <c r="EY21" s="67"/>
      <c r="EZ21" s="67"/>
      <c r="FA21" s="67"/>
      <c r="FB21" s="68"/>
      <c r="FC21" s="66"/>
      <c r="FD21" s="67"/>
      <c r="FE21" s="67"/>
      <c r="FF21" s="67"/>
      <c r="FG21" s="67"/>
      <c r="FH21" s="68"/>
    </row>
    <row r="22" spans="1:164" ht="12" hidden="1" customHeight="1">
      <c r="B22" s="24" t="s">
        <v>262</v>
      </c>
      <c r="C22" s="81"/>
      <c r="D22" s="82"/>
      <c r="E22" s="82"/>
      <c r="F22" s="82"/>
      <c r="G22" s="82"/>
      <c r="H22" s="75">
        <v>68.89</v>
      </c>
      <c r="I22" s="81"/>
      <c r="J22" s="82"/>
      <c r="K22" s="82"/>
      <c r="L22" s="82"/>
      <c r="M22" s="82"/>
      <c r="N22" s="75">
        <v>26.47</v>
      </c>
      <c r="O22" s="81"/>
      <c r="P22" s="82"/>
      <c r="Q22" s="82"/>
      <c r="R22" s="82"/>
      <c r="S22" s="82"/>
      <c r="T22" s="75">
        <v>35.630000000000003</v>
      </c>
      <c r="U22" s="81"/>
      <c r="V22" s="82"/>
      <c r="W22" s="82"/>
      <c r="X22" s="82"/>
      <c r="Y22" s="82"/>
      <c r="Z22" s="75">
        <v>54.7</v>
      </c>
      <c r="AA22" s="81"/>
      <c r="AB22" s="82"/>
      <c r="AC22" s="82"/>
      <c r="AD22" s="82"/>
      <c r="AE22" s="82"/>
      <c r="AF22" s="75">
        <v>0</v>
      </c>
      <c r="AG22" s="81"/>
      <c r="AH22" s="82"/>
      <c r="AI22" s="82"/>
      <c r="AJ22" s="82"/>
      <c r="AK22" s="82"/>
      <c r="AL22" s="75">
        <v>29.99</v>
      </c>
      <c r="AM22" s="81"/>
      <c r="AN22" s="82"/>
      <c r="AO22" s="82"/>
      <c r="AP22" s="82"/>
      <c r="AQ22" s="82"/>
      <c r="AR22" s="75">
        <v>50.32</v>
      </c>
      <c r="AS22" s="81"/>
      <c r="AT22" s="82"/>
      <c r="AU22" s="82"/>
      <c r="AV22" s="82"/>
      <c r="AW22" s="82"/>
      <c r="AX22" s="75">
        <v>66.56</v>
      </c>
      <c r="AY22" s="81"/>
      <c r="AZ22" s="82"/>
      <c r="BA22" s="82"/>
      <c r="BB22" s="82"/>
      <c r="BC22" s="82"/>
      <c r="BD22" s="75">
        <v>26.51</v>
      </c>
      <c r="BE22" s="81"/>
      <c r="BF22" s="82"/>
      <c r="BG22" s="82"/>
      <c r="BH22" s="82"/>
      <c r="BI22" s="82"/>
      <c r="BJ22" s="75">
        <v>57.71</v>
      </c>
      <c r="BK22" s="81"/>
      <c r="BL22" s="82"/>
      <c r="BM22" s="82"/>
      <c r="BN22" s="82"/>
      <c r="BO22" s="82"/>
      <c r="BP22" s="75">
        <v>23.45</v>
      </c>
      <c r="BQ22" s="81"/>
      <c r="BR22" s="82"/>
      <c r="BS22" s="82"/>
      <c r="BT22" s="82"/>
      <c r="BU22" s="82"/>
      <c r="BV22" s="75">
        <v>15.79</v>
      </c>
      <c r="BW22" s="81"/>
      <c r="BX22" s="82"/>
      <c r="BY22" s="82"/>
      <c r="BZ22" s="82"/>
      <c r="CA22" s="82"/>
      <c r="CB22" s="75">
        <v>24.91</v>
      </c>
      <c r="CC22" s="81"/>
      <c r="CD22" s="82"/>
      <c r="CE22" s="82"/>
      <c r="CF22" s="82"/>
      <c r="CG22" s="82"/>
      <c r="CH22" s="75">
        <v>73.599999999999994</v>
      </c>
      <c r="CI22" s="81"/>
      <c r="CJ22" s="82"/>
      <c r="CK22" s="82"/>
      <c r="CL22" s="82"/>
      <c r="CM22" s="82"/>
      <c r="CN22" s="75">
        <v>45.24</v>
      </c>
      <c r="CO22" s="81"/>
      <c r="CP22" s="82"/>
      <c r="CQ22" s="82"/>
      <c r="CR22" s="82"/>
      <c r="CS22" s="82"/>
      <c r="CT22" s="75">
        <v>66.37</v>
      </c>
      <c r="CU22" s="81"/>
      <c r="CV22" s="82"/>
      <c r="CW22" s="82"/>
      <c r="CX22" s="82"/>
      <c r="CY22" s="82"/>
      <c r="CZ22" s="75">
        <v>35.24</v>
      </c>
      <c r="DA22" s="81"/>
      <c r="DB22" s="82"/>
      <c r="DC22" s="82"/>
      <c r="DD22" s="82"/>
      <c r="DE22" s="82"/>
      <c r="DF22" s="75">
        <v>66.63</v>
      </c>
      <c r="DG22" s="81"/>
      <c r="DH22" s="82"/>
      <c r="DI22" s="82"/>
      <c r="DJ22" s="82"/>
      <c r="DK22" s="82"/>
      <c r="DL22" s="75">
        <v>52.16</v>
      </c>
      <c r="DM22" s="81"/>
      <c r="DN22" s="82"/>
      <c r="DO22" s="82"/>
      <c r="DP22" s="82"/>
      <c r="DQ22" s="82"/>
      <c r="DR22" s="75">
        <v>73.349999999999994</v>
      </c>
      <c r="DS22" s="81"/>
      <c r="DT22" s="82"/>
      <c r="DU22" s="82"/>
      <c r="DV22" s="82"/>
      <c r="DW22" s="82"/>
      <c r="DX22" s="75">
        <v>46.03</v>
      </c>
      <c r="DY22" s="81"/>
      <c r="DZ22" s="82"/>
      <c r="EA22" s="82"/>
      <c r="EB22" s="82"/>
      <c r="EC22" s="82"/>
      <c r="ED22" s="75">
        <v>28.13</v>
      </c>
      <c r="EE22" s="81"/>
      <c r="EF22" s="82"/>
      <c r="EG22" s="82"/>
      <c r="EH22" s="82"/>
      <c r="EI22" s="82"/>
      <c r="EJ22" s="75">
        <v>62.09</v>
      </c>
      <c r="EK22" s="81"/>
      <c r="EL22" s="82"/>
      <c r="EM22" s="82"/>
      <c r="EN22" s="82"/>
      <c r="EO22" s="82"/>
      <c r="EP22" s="75">
        <v>37.130000000000003</v>
      </c>
      <c r="EQ22" s="81"/>
      <c r="ER22" s="82"/>
      <c r="ES22" s="82"/>
      <c r="ET22" s="82"/>
      <c r="EU22" s="82"/>
      <c r="EV22" s="75">
        <v>25.41</v>
      </c>
      <c r="EW22" s="81"/>
      <c r="EX22" s="82"/>
      <c r="EY22" s="82"/>
      <c r="EZ22" s="82"/>
      <c r="FA22" s="82"/>
      <c r="FB22" s="75">
        <v>56.86</v>
      </c>
      <c r="FC22" s="81"/>
      <c r="FD22" s="82"/>
      <c r="FE22" s="82"/>
      <c r="FF22" s="82"/>
      <c r="FG22" s="82"/>
      <c r="FH22" s="75">
        <f ca="1">AVERAGEIF($B$8:$FB$55,FH$8,$B22:$FB22)</f>
        <v>44.198846153846155</v>
      </c>
    </row>
    <row r="23" spans="1:164" ht="12" hidden="1" customHeight="1">
      <c r="B23" s="24" t="s">
        <v>14</v>
      </c>
      <c r="C23" s="81"/>
      <c r="D23" s="82"/>
      <c r="E23" s="82"/>
      <c r="F23" s="82"/>
      <c r="G23" s="82"/>
      <c r="H23" s="75">
        <v>11</v>
      </c>
      <c r="I23" s="81"/>
      <c r="J23" s="82"/>
      <c r="K23" s="82"/>
      <c r="L23" s="82"/>
      <c r="M23" s="82"/>
      <c r="N23" s="75">
        <v>35.880000000000003</v>
      </c>
      <c r="O23" s="81"/>
      <c r="P23" s="82"/>
      <c r="Q23" s="82"/>
      <c r="R23" s="82"/>
      <c r="S23" s="82"/>
      <c r="T23" s="75">
        <v>15.36</v>
      </c>
      <c r="U23" s="81"/>
      <c r="V23" s="82"/>
      <c r="W23" s="82"/>
      <c r="X23" s="82"/>
      <c r="Y23" s="82"/>
      <c r="Z23" s="75">
        <v>21.159999999999997</v>
      </c>
      <c r="AA23" s="81"/>
      <c r="AB23" s="82"/>
      <c r="AC23" s="82"/>
      <c r="AD23" s="82"/>
      <c r="AE23" s="82"/>
      <c r="AF23" s="75">
        <v>56.51</v>
      </c>
      <c r="AG23" s="81"/>
      <c r="AH23" s="82"/>
      <c r="AI23" s="82"/>
      <c r="AJ23" s="82"/>
      <c r="AK23" s="82"/>
      <c r="AL23" s="75">
        <v>11.53</v>
      </c>
      <c r="AM23" s="81"/>
      <c r="AN23" s="82"/>
      <c r="AO23" s="82"/>
      <c r="AP23" s="82"/>
      <c r="AQ23" s="82"/>
      <c r="AR23" s="75">
        <v>26.62</v>
      </c>
      <c r="AS23" s="81"/>
      <c r="AT23" s="82"/>
      <c r="AU23" s="82"/>
      <c r="AV23" s="82"/>
      <c r="AW23" s="82"/>
      <c r="AX23" s="75">
        <v>10.88</v>
      </c>
      <c r="AY23" s="81"/>
      <c r="AZ23" s="82"/>
      <c r="BA23" s="82"/>
      <c r="BB23" s="82"/>
      <c r="BC23" s="82"/>
      <c r="BD23" s="75">
        <v>57.45</v>
      </c>
      <c r="BE23" s="81"/>
      <c r="BF23" s="82"/>
      <c r="BG23" s="82"/>
      <c r="BH23" s="82"/>
      <c r="BI23" s="82"/>
      <c r="BJ23" s="75">
        <v>4.33</v>
      </c>
      <c r="BK23" s="81"/>
      <c r="BL23" s="82"/>
      <c r="BM23" s="82"/>
      <c r="BN23" s="82"/>
      <c r="BO23" s="82"/>
      <c r="BP23" s="75">
        <v>24.74</v>
      </c>
      <c r="BQ23" s="81"/>
      <c r="BR23" s="82"/>
      <c r="BS23" s="82"/>
      <c r="BT23" s="82"/>
      <c r="BU23" s="82"/>
      <c r="BV23" s="75">
        <v>64.56</v>
      </c>
      <c r="BW23" s="81"/>
      <c r="BX23" s="82"/>
      <c r="BY23" s="82"/>
      <c r="BZ23" s="82"/>
      <c r="CA23" s="82"/>
      <c r="CB23" s="75">
        <v>30.31</v>
      </c>
      <c r="CC23" s="81"/>
      <c r="CD23" s="82"/>
      <c r="CE23" s="82"/>
      <c r="CF23" s="82"/>
      <c r="CG23" s="82"/>
      <c r="CH23" s="75">
        <v>2.12</v>
      </c>
      <c r="CI23" s="81"/>
      <c r="CJ23" s="82"/>
      <c r="CK23" s="82"/>
      <c r="CL23" s="82"/>
      <c r="CM23" s="82"/>
      <c r="CN23" s="75">
        <v>23.19</v>
      </c>
      <c r="CO23" s="81"/>
      <c r="CP23" s="82"/>
      <c r="CQ23" s="82"/>
      <c r="CR23" s="82"/>
      <c r="CS23" s="82"/>
      <c r="CT23" s="75">
        <v>7.33</v>
      </c>
      <c r="CU23" s="81"/>
      <c r="CV23" s="82"/>
      <c r="CW23" s="82"/>
      <c r="CX23" s="82"/>
      <c r="CY23" s="82"/>
      <c r="CZ23" s="75">
        <v>33</v>
      </c>
      <c r="DA23" s="81"/>
      <c r="DB23" s="82"/>
      <c r="DC23" s="82"/>
      <c r="DD23" s="82"/>
      <c r="DE23" s="82"/>
      <c r="DF23" s="75">
        <v>3.58</v>
      </c>
      <c r="DG23" s="81"/>
      <c r="DH23" s="82"/>
      <c r="DI23" s="82"/>
      <c r="DJ23" s="82"/>
      <c r="DK23" s="82"/>
      <c r="DL23" s="75">
        <v>10.18</v>
      </c>
      <c r="DM23" s="81"/>
      <c r="DN23" s="82"/>
      <c r="DO23" s="82"/>
      <c r="DP23" s="82"/>
      <c r="DQ23" s="82"/>
      <c r="DR23" s="75">
        <v>8.69</v>
      </c>
      <c r="DS23" s="81"/>
      <c r="DT23" s="82"/>
      <c r="DU23" s="82"/>
      <c r="DV23" s="82"/>
      <c r="DW23" s="82"/>
      <c r="DX23" s="75">
        <v>16.690000000000001</v>
      </c>
      <c r="DY23" s="81"/>
      <c r="DZ23" s="82"/>
      <c r="EA23" s="82"/>
      <c r="EB23" s="82"/>
      <c r="EC23" s="82"/>
      <c r="ED23" s="75">
        <v>17.89</v>
      </c>
      <c r="EE23" s="81"/>
      <c r="EF23" s="82"/>
      <c r="EG23" s="82"/>
      <c r="EH23" s="82"/>
      <c r="EI23" s="82"/>
      <c r="EJ23" s="75">
        <v>8.51</v>
      </c>
      <c r="EK23" s="81"/>
      <c r="EL23" s="82"/>
      <c r="EM23" s="82"/>
      <c r="EN23" s="82"/>
      <c r="EO23" s="82"/>
      <c r="EP23" s="75">
        <v>14.04</v>
      </c>
      <c r="EQ23" s="81"/>
      <c r="ER23" s="82"/>
      <c r="ES23" s="82"/>
      <c r="ET23" s="82"/>
      <c r="EU23" s="82"/>
      <c r="EV23" s="75">
        <v>54.28</v>
      </c>
      <c r="EW23" s="81"/>
      <c r="EX23" s="82"/>
      <c r="EY23" s="82"/>
      <c r="EZ23" s="82"/>
      <c r="FA23" s="82"/>
      <c r="FB23" s="75">
        <v>22.830000000000002</v>
      </c>
      <c r="FC23" s="81"/>
      <c r="FD23" s="82"/>
      <c r="FE23" s="82"/>
      <c r="FF23" s="82"/>
      <c r="FG23" s="82"/>
      <c r="FH23" s="75">
        <f ca="1">AVERAGEIF($B$8:$FB$55,FH$8,$B23:$FB23)</f>
        <v>22.794615384615383</v>
      </c>
    </row>
    <row r="24" spans="1:164" ht="12" hidden="1" customHeight="1">
      <c r="B24" s="24" t="s">
        <v>42</v>
      </c>
      <c r="C24" s="81"/>
      <c r="D24" s="82"/>
      <c r="E24" s="82"/>
      <c r="F24" s="82"/>
      <c r="G24" s="82"/>
      <c r="H24" s="75">
        <v>8.1300000000000008</v>
      </c>
      <c r="I24" s="81"/>
      <c r="J24" s="82"/>
      <c r="K24" s="82"/>
      <c r="L24" s="82"/>
      <c r="M24" s="82"/>
      <c r="N24" s="75">
        <v>24.4</v>
      </c>
      <c r="O24" s="81"/>
      <c r="P24" s="82"/>
      <c r="Q24" s="82"/>
      <c r="R24" s="82"/>
      <c r="S24" s="82"/>
      <c r="T24" s="75">
        <v>14.02</v>
      </c>
      <c r="U24" s="81"/>
      <c r="V24" s="82"/>
      <c r="W24" s="82"/>
      <c r="X24" s="82"/>
      <c r="Y24" s="82"/>
      <c r="Z24" s="75">
        <v>14.319999999999999</v>
      </c>
      <c r="AA24" s="81"/>
      <c r="AB24" s="82"/>
      <c r="AC24" s="82"/>
      <c r="AD24" s="82"/>
      <c r="AE24" s="82"/>
      <c r="AF24" s="75">
        <v>19.43</v>
      </c>
      <c r="AG24" s="81"/>
      <c r="AH24" s="82"/>
      <c r="AI24" s="82"/>
      <c r="AJ24" s="82"/>
      <c r="AK24" s="82"/>
      <c r="AL24" s="75">
        <v>27.78</v>
      </c>
      <c r="AM24" s="81"/>
      <c r="AN24" s="82"/>
      <c r="AO24" s="82"/>
      <c r="AP24" s="82"/>
      <c r="AQ24" s="82"/>
      <c r="AR24" s="75">
        <v>16.87</v>
      </c>
      <c r="AS24" s="81"/>
      <c r="AT24" s="82"/>
      <c r="AU24" s="82"/>
      <c r="AV24" s="82"/>
      <c r="AW24" s="82"/>
      <c r="AX24" s="75">
        <v>16.25</v>
      </c>
      <c r="AY24" s="81"/>
      <c r="AZ24" s="82"/>
      <c r="BA24" s="82"/>
      <c r="BB24" s="82"/>
      <c r="BC24" s="82"/>
      <c r="BD24" s="75">
        <v>6.0799999999999983</v>
      </c>
      <c r="BE24" s="81"/>
      <c r="BF24" s="82"/>
      <c r="BG24" s="82"/>
      <c r="BH24" s="82"/>
      <c r="BI24" s="82"/>
      <c r="BJ24" s="75">
        <v>22.79</v>
      </c>
      <c r="BK24" s="81"/>
      <c r="BL24" s="82"/>
      <c r="BM24" s="82"/>
      <c r="BN24" s="82"/>
      <c r="BO24" s="82"/>
      <c r="BP24" s="75">
        <v>11.960000000000004</v>
      </c>
      <c r="BQ24" s="81"/>
      <c r="BR24" s="82"/>
      <c r="BS24" s="82"/>
      <c r="BT24" s="82"/>
      <c r="BU24" s="82"/>
      <c r="BV24" s="75">
        <v>8.7199999999999989</v>
      </c>
      <c r="BW24" s="81"/>
      <c r="BX24" s="82"/>
      <c r="BY24" s="82"/>
      <c r="BZ24" s="82"/>
      <c r="CA24" s="82"/>
      <c r="CB24" s="75">
        <v>7.4300000000000033</v>
      </c>
      <c r="CC24" s="81"/>
      <c r="CD24" s="82"/>
      <c r="CE24" s="82"/>
      <c r="CF24" s="82"/>
      <c r="CG24" s="82"/>
      <c r="CH24" s="75">
        <v>1.7799999999999998</v>
      </c>
      <c r="CI24" s="81"/>
      <c r="CJ24" s="82"/>
      <c r="CK24" s="82"/>
      <c r="CL24" s="82"/>
      <c r="CM24" s="82"/>
      <c r="CN24" s="75">
        <v>21.219999999999995</v>
      </c>
      <c r="CO24" s="81"/>
      <c r="CP24" s="82"/>
      <c r="CQ24" s="82"/>
      <c r="CR24" s="82"/>
      <c r="CS24" s="82"/>
      <c r="CT24" s="75">
        <v>11.65</v>
      </c>
      <c r="CU24" s="81"/>
      <c r="CV24" s="82"/>
      <c r="CW24" s="82"/>
      <c r="CX24" s="82"/>
      <c r="CY24" s="82"/>
      <c r="CZ24" s="75">
        <v>9.3400000000000034</v>
      </c>
      <c r="DA24" s="81"/>
      <c r="DB24" s="82"/>
      <c r="DC24" s="82"/>
      <c r="DD24" s="82"/>
      <c r="DE24" s="82"/>
      <c r="DF24" s="75">
        <v>20.399999999999999</v>
      </c>
      <c r="DG24" s="81"/>
      <c r="DH24" s="82"/>
      <c r="DI24" s="82"/>
      <c r="DJ24" s="82"/>
      <c r="DK24" s="82"/>
      <c r="DL24" s="75">
        <v>30.669999999999998</v>
      </c>
      <c r="DM24" s="81"/>
      <c r="DN24" s="82"/>
      <c r="DO24" s="82"/>
      <c r="DP24" s="82"/>
      <c r="DQ24" s="82"/>
      <c r="DR24" s="75">
        <v>14.540000000000001</v>
      </c>
      <c r="DS24" s="81"/>
      <c r="DT24" s="82"/>
      <c r="DU24" s="82"/>
      <c r="DV24" s="82"/>
      <c r="DW24" s="82"/>
      <c r="DX24" s="75">
        <v>13.349999999999998</v>
      </c>
      <c r="DY24" s="81"/>
      <c r="DZ24" s="82"/>
      <c r="EA24" s="82"/>
      <c r="EB24" s="82"/>
      <c r="EC24" s="82"/>
      <c r="ED24" s="75">
        <v>10.939999999999998</v>
      </c>
      <c r="EE24" s="81"/>
      <c r="EF24" s="82"/>
      <c r="EG24" s="82"/>
      <c r="EH24" s="82"/>
      <c r="EI24" s="82"/>
      <c r="EJ24" s="75">
        <v>6.7900000000000009</v>
      </c>
      <c r="EK24" s="81"/>
      <c r="EL24" s="82"/>
      <c r="EM24" s="82"/>
      <c r="EN24" s="82"/>
      <c r="EO24" s="82"/>
      <c r="EP24" s="75">
        <v>18.800000000000004</v>
      </c>
      <c r="EQ24" s="81"/>
      <c r="ER24" s="82"/>
      <c r="ES24" s="82"/>
      <c r="ET24" s="82"/>
      <c r="EU24" s="82"/>
      <c r="EV24" s="75">
        <v>15.239999999999995</v>
      </c>
      <c r="EW24" s="81"/>
      <c r="EX24" s="82"/>
      <c r="EY24" s="82"/>
      <c r="EZ24" s="82"/>
      <c r="FA24" s="82"/>
      <c r="FB24" s="75">
        <v>8.9699999999999989</v>
      </c>
      <c r="FC24" s="81"/>
      <c r="FD24" s="82"/>
      <c r="FE24" s="82"/>
      <c r="FF24" s="82"/>
      <c r="FG24" s="82"/>
      <c r="FH24" s="75">
        <f ca="1">AVERAGEIF($B$8:$FB$55,FH$8,$B24:$FB24)</f>
        <v>14.687307692307696</v>
      </c>
    </row>
    <row r="25" spans="1:164" s="5" customFormat="1" ht="12.75">
      <c r="B25" s="41" t="s">
        <v>43</v>
      </c>
      <c r="C25" s="126"/>
      <c r="D25" s="127"/>
      <c r="E25" s="127"/>
      <c r="F25" s="127"/>
      <c r="G25" s="127"/>
      <c r="H25" s="128"/>
      <c r="I25" s="126"/>
      <c r="J25" s="127"/>
      <c r="K25" s="127"/>
      <c r="L25" s="127"/>
      <c r="M25" s="127"/>
      <c r="N25" s="128"/>
      <c r="O25" s="126"/>
      <c r="P25" s="127"/>
      <c r="Q25" s="127"/>
      <c r="R25" s="127"/>
      <c r="S25" s="127"/>
      <c r="T25" s="128"/>
      <c r="U25" s="126"/>
      <c r="V25" s="127"/>
      <c r="W25" s="127"/>
      <c r="X25" s="127"/>
      <c r="Y25" s="127"/>
      <c r="Z25" s="128"/>
      <c r="AA25" s="126"/>
      <c r="AB25" s="127"/>
      <c r="AC25" s="127"/>
      <c r="AD25" s="127"/>
      <c r="AE25" s="127"/>
      <c r="AF25" s="128"/>
      <c r="AG25" s="126"/>
      <c r="AH25" s="127"/>
      <c r="AI25" s="127"/>
      <c r="AJ25" s="127"/>
      <c r="AK25" s="127"/>
      <c r="AL25" s="128"/>
      <c r="AM25" s="126"/>
      <c r="AN25" s="127"/>
      <c r="AO25" s="127"/>
      <c r="AP25" s="127"/>
      <c r="AQ25" s="127"/>
      <c r="AR25" s="128"/>
      <c r="AS25" s="126"/>
      <c r="AT25" s="127"/>
      <c r="AU25" s="127"/>
      <c r="AV25" s="127"/>
      <c r="AW25" s="127"/>
      <c r="AX25" s="128"/>
      <c r="AY25" s="126"/>
      <c r="AZ25" s="127"/>
      <c r="BA25" s="127"/>
      <c r="BB25" s="127"/>
      <c r="BC25" s="127"/>
      <c r="BD25" s="128"/>
      <c r="BE25" s="126"/>
      <c r="BF25" s="127"/>
      <c r="BG25" s="127"/>
      <c r="BH25" s="127"/>
      <c r="BI25" s="127"/>
      <c r="BJ25" s="128"/>
      <c r="BK25" s="126"/>
      <c r="BL25" s="127"/>
      <c r="BM25" s="127"/>
      <c r="BN25" s="127"/>
      <c r="BO25" s="127"/>
      <c r="BP25" s="128"/>
      <c r="BQ25" s="126"/>
      <c r="BR25" s="127"/>
      <c r="BS25" s="127"/>
      <c r="BT25" s="127"/>
      <c r="BU25" s="127"/>
      <c r="BV25" s="128"/>
      <c r="BW25" s="126"/>
      <c r="BX25" s="127"/>
      <c r="BY25" s="127"/>
      <c r="BZ25" s="127"/>
      <c r="CA25" s="127"/>
      <c r="CB25" s="128"/>
      <c r="CC25" s="126"/>
      <c r="CD25" s="127"/>
      <c r="CE25" s="127"/>
      <c r="CF25" s="127"/>
      <c r="CG25" s="127"/>
      <c r="CH25" s="128"/>
      <c r="CI25" s="126"/>
      <c r="CJ25" s="127"/>
      <c r="CK25" s="127"/>
      <c r="CL25" s="127"/>
      <c r="CM25" s="127"/>
      <c r="CN25" s="128"/>
      <c r="CO25" s="126"/>
      <c r="CP25" s="127"/>
      <c r="CQ25" s="127"/>
      <c r="CR25" s="127"/>
      <c r="CS25" s="127"/>
      <c r="CT25" s="128"/>
      <c r="CU25" s="126"/>
      <c r="CV25" s="127"/>
      <c r="CW25" s="127"/>
      <c r="CX25" s="127"/>
      <c r="CY25" s="127"/>
      <c r="CZ25" s="128"/>
      <c r="DA25" s="126"/>
      <c r="DB25" s="127"/>
      <c r="DC25" s="127"/>
      <c r="DD25" s="127"/>
      <c r="DE25" s="127"/>
      <c r="DF25" s="128"/>
      <c r="DG25" s="126"/>
      <c r="DH25" s="127"/>
      <c r="DI25" s="127"/>
      <c r="DJ25" s="127"/>
      <c r="DK25" s="127"/>
      <c r="DL25" s="128"/>
      <c r="DM25" s="126"/>
      <c r="DN25" s="127"/>
      <c r="DO25" s="127"/>
      <c r="DP25" s="127"/>
      <c r="DQ25" s="127"/>
      <c r="DR25" s="128"/>
      <c r="DS25" s="126"/>
      <c r="DT25" s="127"/>
      <c r="DU25" s="127"/>
      <c r="DV25" s="127"/>
      <c r="DW25" s="127"/>
      <c r="DX25" s="128"/>
      <c r="DY25" s="126"/>
      <c r="DZ25" s="127"/>
      <c r="EA25" s="127"/>
      <c r="EB25" s="127"/>
      <c r="EC25" s="127"/>
      <c r="ED25" s="128"/>
      <c r="EE25" s="126"/>
      <c r="EF25" s="127"/>
      <c r="EG25" s="127"/>
      <c r="EH25" s="127"/>
      <c r="EI25" s="127"/>
      <c r="EJ25" s="128"/>
      <c r="EK25" s="126"/>
      <c r="EL25" s="127"/>
      <c r="EM25" s="127"/>
      <c r="EN25" s="127"/>
      <c r="EO25" s="127"/>
      <c r="EP25" s="128"/>
      <c r="EQ25" s="126"/>
      <c r="ER25" s="127"/>
      <c r="ES25" s="127"/>
      <c r="ET25" s="127"/>
      <c r="EU25" s="127"/>
      <c r="EV25" s="128"/>
      <c r="EW25" s="126"/>
      <c r="EX25" s="127"/>
      <c r="EY25" s="127"/>
      <c r="EZ25" s="127"/>
      <c r="FA25" s="127"/>
      <c r="FB25" s="128"/>
      <c r="FC25" s="126"/>
      <c r="FD25" s="127"/>
      <c r="FE25" s="127"/>
      <c r="FF25" s="127"/>
      <c r="FG25" s="127"/>
      <c r="FH25" s="128"/>
    </row>
    <row r="26" spans="1:164">
      <c r="A26" s="15"/>
      <c r="B26" s="24" t="s">
        <v>49</v>
      </c>
      <c r="C26" s="29">
        <v>22634.803</v>
      </c>
      <c r="D26" s="25">
        <v>28095.670000000002</v>
      </c>
      <c r="E26" s="25">
        <v>38866.241999999998</v>
      </c>
      <c r="F26" s="25">
        <v>55762.545000000006</v>
      </c>
      <c r="G26" s="25">
        <v>72533.597536936286</v>
      </c>
      <c r="H26" s="26">
        <v>90450.897362168529</v>
      </c>
      <c r="I26" s="29">
        <v>5181.5130000000008</v>
      </c>
      <c r="J26" s="25">
        <v>6512.6820000000007</v>
      </c>
      <c r="K26" s="25">
        <v>7971.375</v>
      </c>
      <c r="L26" s="25">
        <v>9062.893</v>
      </c>
      <c r="M26" s="25">
        <v>10665.937744866147</v>
      </c>
      <c r="N26" s="26">
        <v>13071.546013466324</v>
      </c>
      <c r="O26" s="29">
        <v>8971.2899999999991</v>
      </c>
      <c r="P26" s="25">
        <v>16827.099999999999</v>
      </c>
      <c r="Q26" s="25">
        <v>22931.3</v>
      </c>
      <c r="R26" s="25">
        <v>33331</v>
      </c>
      <c r="S26" s="25">
        <v>47729.321597665359</v>
      </c>
      <c r="T26" s="26">
        <v>57462.485722496989</v>
      </c>
      <c r="U26" s="29">
        <v>138893.79999999999</v>
      </c>
      <c r="V26" s="25">
        <v>175215.19999999995</v>
      </c>
      <c r="W26" s="25">
        <v>229903.00000000003</v>
      </c>
      <c r="X26" s="25">
        <v>295819.09999999998</v>
      </c>
      <c r="Y26" s="25">
        <v>367898.92513510841</v>
      </c>
      <c r="Z26" s="26">
        <v>472339.86156845849</v>
      </c>
      <c r="AA26" s="29">
        <v>7054.9579999999996</v>
      </c>
      <c r="AB26" s="25">
        <v>9096.6749999999993</v>
      </c>
      <c r="AC26" s="25">
        <v>9718.2720000000008</v>
      </c>
      <c r="AD26" s="25">
        <v>11365.181</v>
      </c>
      <c r="AE26" s="25">
        <v>13525.434773652696</v>
      </c>
      <c r="AF26" s="26">
        <v>15608.031405580838</v>
      </c>
      <c r="AG26" s="29">
        <v>7980.4049999999988</v>
      </c>
      <c r="AH26" s="25">
        <v>8161.5970000000016</v>
      </c>
      <c r="AI26" s="25">
        <v>10145.538</v>
      </c>
      <c r="AJ26" s="25">
        <v>12584.901000000002</v>
      </c>
      <c r="AK26" s="25">
        <v>13528.923953874404</v>
      </c>
      <c r="AL26" s="26">
        <v>15373.515393993712</v>
      </c>
      <c r="AM26" s="29">
        <v>43013.100000000013</v>
      </c>
      <c r="AN26" s="25">
        <v>50263.100000000006</v>
      </c>
      <c r="AO26" s="25">
        <v>60596</v>
      </c>
      <c r="AP26" s="25">
        <v>83330.699999999983</v>
      </c>
      <c r="AQ26" s="25">
        <v>115589.6555099</v>
      </c>
      <c r="AR26" s="26">
        <v>147074.05464902538</v>
      </c>
      <c r="AS26" s="29">
        <v>13612.5</v>
      </c>
      <c r="AT26" s="25">
        <v>15831.9</v>
      </c>
      <c r="AU26" s="25">
        <v>21142.500000000004</v>
      </c>
      <c r="AV26" s="25">
        <v>31676.699999999997</v>
      </c>
      <c r="AW26" s="25">
        <v>39163.484205224937</v>
      </c>
      <c r="AX26" s="26">
        <v>47118.440199580626</v>
      </c>
      <c r="AY26" s="29">
        <v>6870.17</v>
      </c>
      <c r="AZ26" s="25">
        <v>9031.66</v>
      </c>
      <c r="BA26" s="25">
        <v>12325.49</v>
      </c>
      <c r="BB26" s="25">
        <v>16481.042999999998</v>
      </c>
      <c r="BC26" s="25">
        <v>21397.916483184228</v>
      </c>
      <c r="BD26" s="26">
        <v>26533.710386516177</v>
      </c>
      <c r="BE26" s="29">
        <v>4524.5999999999995</v>
      </c>
      <c r="BF26" s="25">
        <v>5683.55</v>
      </c>
      <c r="BG26" s="25">
        <v>9573.26</v>
      </c>
      <c r="BH26" s="25">
        <v>13010.7</v>
      </c>
      <c r="BI26" s="25">
        <v>15462.532990012502</v>
      </c>
      <c r="BJ26" s="26">
        <v>16558.171476806605</v>
      </c>
      <c r="BK26" s="29">
        <v>2035.4200000000005</v>
      </c>
      <c r="BL26" s="25">
        <v>2960.2799999999988</v>
      </c>
      <c r="BM26" s="25">
        <v>4179.380000000001</v>
      </c>
      <c r="BN26" s="25">
        <v>5278.2799999999979</v>
      </c>
      <c r="BO26" s="25">
        <v>6542.798671276194</v>
      </c>
      <c r="BP26" s="26">
        <v>8393.7906365473609</v>
      </c>
      <c r="BQ26" s="29">
        <v>9153.5</v>
      </c>
      <c r="BR26" s="25">
        <v>13871.400000000001</v>
      </c>
      <c r="BS26" s="25">
        <v>15650.099999999999</v>
      </c>
      <c r="BT26" s="25">
        <v>18455.400000000001</v>
      </c>
      <c r="BU26" s="25">
        <v>22866.088799999998</v>
      </c>
      <c r="BV26" s="26">
        <v>26274.141733999997</v>
      </c>
      <c r="BW26" s="29">
        <v>27953.782778281602</v>
      </c>
      <c r="BX26" s="25">
        <v>31435.295191441099</v>
      </c>
      <c r="BY26" s="25">
        <v>41474.463438261708</v>
      </c>
      <c r="BZ26" s="25">
        <v>59557.200000000004</v>
      </c>
      <c r="CA26" s="25">
        <v>53881.861692090912</v>
      </c>
      <c r="CB26" s="26">
        <v>63356.080953119133</v>
      </c>
      <c r="CC26" s="29">
        <v>4652.6639999999989</v>
      </c>
      <c r="CD26" s="25">
        <v>5276.2000000000007</v>
      </c>
      <c r="CE26" s="25">
        <v>4781.5</v>
      </c>
      <c r="CF26" s="25">
        <v>4579.6000000000004</v>
      </c>
      <c r="CG26" s="25">
        <v>6413.6096530799987</v>
      </c>
      <c r="CH26" s="26">
        <v>8824.8813238400035</v>
      </c>
      <c r="CI26" s="29">
        <v>52445.300000000017</v>
      </c>
      <c r="CJ26" s="25">
        <v>55348.100000000006</v>
      </c>
      <c r="CK26" s="25">
        <v>63302.600000000006</v>
      </c>
      <c r="CL26" s="25">
        <v>86508.9</v>
      </c>
      <c r="CM26" s="25">
        <v>83301.499682650203</v>
      </c>
      <c r="CN26" s="26">
        <v>86231.186230192427</v>
      </c>
      <c r="CO26" s="29">
        <v>59049.3</v>
      </c>
      <c r="CP26" s="25">
        <v>59548.299999999996</v>
      </c>
      <c r="CQ26" s="25">
        <v>67678.700000000012</v>
      </c>
      <c r="CR26" s="25">
        <v>75367.399999999994</v>
      </c>
      <c r="CS26" s="25">
        <v>91014.549398512507</v>
      </c>
      <c r="CT26" s="26">
        <v>113767.23255066124</v>
      </c>
      <c r="CU26" s="29">
        <v>39706</v>
      </c>
      <c r="CV26" s="25">
        <v>38283.600000000006</v>
      </c>
      <c r="CW26" s="25">
        <v>42526.2</v>
      </c>
      <c r="CX26" s="25">
        <v>55888.9</v>
      </c>
      <c r="CY26" s="25">
        <v>64488.238959221315</v>
      </c>
      <c r="CZ26" s="26">
        <v>75987.403650696942</v>
      </c>
      <c r="DA26" s="29">
        <v>2185.8160000000003</v>
      </c>
      <c r="DB26" s="25">
        <v>2415.7210000000005</v>
      </c>
      <c r="DC26" s="25">
        <v>3317.5</v>
      </c>
      <c r="DD26" s="25">
        <v>4081.1999999999989</v>
      </c>
      <c r="DE26" s="25">
        <v>5368.1005014484263</v>
      </c>
      <c r="DF26" s="26">
        <v>7011.3457474310926</v>
      </c>
      <c r="DG26" s="29">
        <v>55337.599999999999</v>
      </c>
      <c r="DH26" s="25">
        <v>55554.3</v>
      </c>
      <c r="DI26" s="25">
        <v>61058.5</v>
      </c>
      <c r="DJ26" s="25">
        <v>66818.200000000012</v>
      </c>
      <c r="DK26" s="25">
        <v>78917.339392668291</v>
      </c>
      <c r="DL26" s="26">
        <v>94070.944174761156</v>
      </c>
      <c r="DM26" s="29">
        <v>66360.87999999999</v>
      </c>
      <c r="DN26" s="25">
        <v>71202.66</v>
      </c>
      <c r="DO26" s="25">
        <v>66694.709999999992</v>
      </c>
      <c r="DP26" s="25">
        <v>77928.040000000008</v>
      </c>
      <c r="DQ26" s="25">
        <v>96367.546865645942</v>
      </c>
      <c r="DR26" s="26">
        <v>108321.27359058001</v>
      </c>
      <c r="DS26" s="29">
        <v>27680</v>
      </c>
      <c r="DT26" s="25">
        <v>32976.9</v>
      </c>
      <c r="DU26" s="25">
        <v>37574.400000000001</v>
      </c>
      <c r="DV26" s="25">
        <v>30225.599999999999</v>
      </c>
      <c r="DW26" s="25">
        <v>33704.086264200007</v>
      </c>
      <c r="DX26" s="26">
        <v>48706.481502837814</v>
      </c>
      <c r="DY26" s="29">
        <v>20900.5</v>
      </c>
      <c r="DZ26" s="25">
        <v>17575.400000000001</v>
      </c>
      <c r="EA26" s="25">
        <v>23005.5</v>
      </c>
      <c r="EB26" s="25">
        <v>24810.900000000009</v>
      </c>
      <c r="EC26" s="25">
        <v>28225.004520623988</v>
      </c>
      <c r="ED26" s="26">
        <v>35529.09808087728</v>
      </c>
      <c r="EE26" s="29">
        <v>8823.8719999999976</v>
      </c>
      <c r="EF26" s="25">
        <v>9492.6770000000015</v>
      </c>
      <c r="EG26" s="25">
        <v>12311.8</v>
      </c>
      <c r="EH26" s="25">
        <v>19557.899999999998</v>
      </c>
      <c r="EI26" s="25">
        <v>25640.14588099709</v>
      </c>
      <c r="EJ26" s="26">
        <v>34269.156905475778</v>
      </c>
      <c r="EK26" s="29">
        <v>5445.8000000000011</v>
      </c>
      <c r="EL26" s="25">
        <v>5904.5999999999995</v>
      </c>
      <c r="EM26" s="25">
        <v>5559.6000000000013</v>
      </c>
      <c r="EN26" s="25">
        <v>6504.0999999999985</v>
      </c>
      <c r="EO26" s="25">
        <v>6958.8718251413284</v>
      </c>
      <c r="EP26" s="26">
        <v>7541.8965154332454</v>
      </c>
      <c r="EQ26" s="29">
        <v>115115.54299999998</v>
      </c>
      <c r="ER26" s="25">
        <v>125936.49</v>
      </c>
      <c r="ES26" s="25">
        <v>160615.99999999997</v>
      </c>
      <c r="ET26" s="25">
        <v>187935.39999999997</v>
      </c>
      <c r="EU26" s="25">
        <v>224733.86409203379</v>
      </c>
      <c r="EV26" s="26">
        <v>273784.11902962025</v>
      </c>
      <c r="EW26" s="29">
        <v>9395.4000000000015</v>
      </c>
      <c r="EX26" s="25">
        <v>7964.3600000000006</v>
      </c>
      <c r="EY26" s="25">
        <v>8196.18</v>
      </c>
      <c r="EZ26" s="25">
        <v>13112.900000000001</v>
      </c>
      <c r="FA26" s="25">
        <v>17736.441367004802</v>
      </c>
      <c r="FB26" s="26">
        <v>21154.88241158376</v>
      </c>
      <c r="FC26" s="29">
        <f t="shared" ref="FC26:FH26" ca="1" si="126">SUMIF($B$8:$FB$55,FC$8,$B26:$FB26)</f>
        <v>764978.51677828154</v>
      </c>
      <c r="FD26" s="25">
        <f t="shared" ca="1" si="126"/>
        <v>860465.41719144129</v>
      </c>
      <c r="FE26" s="25">
        <f t="shared" ca="1" si="126"/>
        <v>1041100.1104382618</v>
      </c>
      <c r="FF26" s="25">
        <f t="shared" ca="1" si="126"/>
        <v>1299034.6829999997</v>
      </c>
      <c r="FG26" s="25">
        <f t="shared" ca="1" si="126"/>
        <v>1563655.7774970199</v>
      </c>
      <c r="FH26" s="26">
        <f t="shared" ca="1" si="126"/>
        <v>1914814.6292157508</v>
      </c>
    </row>
    <row r="27" spans="1:164">
      <c r="A27" s="17"/>
      <c r="B27" s="42" t="s">
        <v>35</v>
      </c>
      <c r="C27" s="85"/>
      <c r="D27" s="86">
        <f t="shared" ref="D27" si="127">IF(AND(C26&lt;0,D26&gt;0),"LP",IF(AND(C26&gt;0,D26&lt;0),"PL",IF(OR(C26&lt;0,D26&lt;0),"Loss",IF(ISERROR((+D26/C26-1)*100),"NA",(+D26/C26-1)*100))))</f>
        <v>24.125975384013731</v>
      </c>
      <c r="E27" s="86">
        <f t="shared" ref="E27" si="128">IF(AND(D26&lt;0,E26&gt;0),"LP",IF(AND(D26&gt;0,E26&lt;0),"PL",IF(OR(D26&lt;0,E26&lt;0),"Loss",IF(ISERROR((+E26/D26-1)*100),"NA",(+E26/D26-1)*100))))</f>
        <v>38.335344912579039</v>
      </c>
      <c r="F27" s="86">
        <f t="shared" ref="F27" si="129">IF(AND(E26&lt;0,F26&gt;0),"LP",IF(AND(E26&gt;0,F26&lt;0),"PL",IF(OR(E26&lt;0,F26&lt;0),"Loss",IF(ISERROR((+F26/E26-1)*100),"NA",(+F26/E26-1)*100))))</f>
        <v>43.47295269761355</v>
      </c>
      <c r="G27" s="86">
        <f t="shared" ref="G27" si="130">IF(AND(F26&lt;0,G26&gt;0),"LP",IF(AND(F26&gt;0,G26&lt;0),"PL",IF(OR(F26&lt;0,G26&lt;0),"Loss",IF(ISERROR((+G26/F26-1)*100),"NA",(+G26/F26-1)*100))))</f>
        <v>30.075837709588548</v>
      </c>
      <c r="H27" s="87">
        <f t="shared" ref="H27" si="131">IF(AND(G26&lt;0,H26&gt;0),"LP",IF(AND(G26&gt;0,H26&lt;0),"PL",IF(OR(G26&lt;0,H26&lt;0),"Loss",IF(ISERROR((+H26/G26-1)*100),"NA",(+H26/G26-1)*100))))</f>
        <v>24.702069707914621</v>
      </c>
      <c r="I27" s="85"/>
      <c r="J27" s="86">
        <f t="shared" ref="J27" si="132">IF(AND(I26&lt;0,J26&gt;0),"LP",IF(AND(I26&gt;0,J26&lt;0),"PL",IF(OR(I26&lt;0,J26&lt;0),"Loss",IF(ISERROR((+J26/I26-1)*100),"NA",(+J26/I26-1)*100))))</f>
        <v>25.690739365123648</v>
      </c>
      <c r="K27" s="86">
        <f t="shared" ref="K27" si="133">IF(AND(J26&lt;0,K26&gt;0),"LP",IF(AND(J26&gt;0,K26&lt;0),"PL",IF(OR(J26&lt;0,K26&lt;0),"Loss",IF(ISERROR((+K26/J26-1)*100),"NA",(+K26/J26-1)*100))))</f>
        <v>22.397731073004934</v>
      </c>
      <c r="L27" s="86">
        <f t="shared" ref="L27" si="134">IF(AND(K26&lt;0,L26&gt;0),"LP",IF(AND(K26&gt;0,L26&lt;0),"PL",IF(OR(K26&lt;0,L26&lt;0),"Loss",IF(ISERROR((+L26/K26-1)*100),"NA",(+L26/K26-1)*100))))</f>
        <v>13.692970158849626</v>
      </c>
      <c r="M27" s="86">
        <f t="shared" ref="M27" si="135">IF(AND(L26&lt;0,M26&gt;0),"LP",IF(AND(L26&gt;0,M26&lt;0),"PL",IF(OR(L26&lt;0,M26&lt;0),"Loss",IF(ISERROR((+M26/L26-1)*100),"NA",(+M26/L26-1)*100))))</f>
        <v>17.688002549143491</v>
      </c>
      <c r="N27" s="87">
        <f t="shared" ref="N27" si="136">IF(AND(M26&lt;0,N26&gt;0),"LP",IF(AND(M26&gt;0,N26&lt;0),"PL",IF(OR(M26&lt;0,N26&lt;0),"Loss",IF(ISERROR((+N26/M26-1)*100),"NA",(+N26/M26-1)*100))))</f>
        <v>22.554118785833644</v>
      </c>
      <c r="O27" s="85"/>
      <c r="P27" s="86">
        <f t="shared" ref="P27" si="137">IF(AND(O26&lt;0,P26&gt;0),"LP",IF(AND(O26&gt;0,P26&lt;0),"PL",IF(OR(O26&lt;0,P26&lt;0),"Loss",IF(ISERROR((+P26/O26-1)*100),"NA",(+P26/O26-1)*100))))</f>
        <v>87.566113680418312</v>
      </c>
      <c r="Q27" s="86">
        <f t="shared" ref="Q27" si="138">IF(AND(P26&lt;0,Q26&gt;0),"LP",IF(AND(P26&gt;0,Q26&lt;0),"PL",IF(OR(P26&lt;0,Q26&lt;0),"Loss",IF(ISERROR((+Q26/P26-1)*100),"NA",(+Q26/P26-1)*100))))</f>
        <v>36.27600715512478</v>
      </c>
      <c r="R27" s="86">
        <f t="shared" ref="R27" si="139">IF(AND(Q26&lt;0,R26&gt;0),"LP",IF(AND(Q26&gt;0,R26&lt;0),"PL",IF(OR(Q26&lt;0,R26&lt;0),"Loss",IF(ISERROR((+R26/Q26-1)*100),"NA",(+R26/Q26-1)*100))))</f>
        <v>45.351550064758662</v>
      </c>
      <c r="S27" s="86">
        <f t="shared" ref="S27" si="140">IF(AND(R26&lt;0,S26&gt;0),"LP",IF(AND(R26&gt;0,S26&lt;0),"PL",IF(OR(R26&lt;0,S26&lt;0),"Loss",IF(ISERROR((+S26/R26-1)*100),"NA",(+S26/R26-1)*100))))</f>
        <v>43.197988652201722</v>
      </c>
      <c r="T27" s="87">
        <f t="shared" ref="T27" si="141">IF(AND(S26&lt;0,T26&gt;0),"LP",IF(AND(S26&gt;0,T26&lt;0),"PL",IF(OR(S26&lt;0,T26&lt;0),"Loss",IF(ISERROR((+T26/S26-1)*100),"NA",(+T26/S26-1)*100))))</f>
        <v>20.392420841170566</v>
      </c>
      <c r="U27" s="85"/>
      <c r="V27" s="86">
        <f t="shared" ref="V27" si="142">IF(AND(U26&lt;0,V26&gt;0),"LP",IF(AND(U26&gt;0,V26&lt;0),"PL",IF(OR(U26&lt;0,V26&lt;0),"Loss",IF(ISERROR((+V26/U26-1)*100),"NA",(+V26/U26-1)*100))))</f>
        <v>26.150483318909814</v>
      </c>
      <c r="W27" s="86">
        <f t="shared" ref="W27" si="143">IF(AND(V26&lt;0,W26&gt;0),"LP",IF(AND(V26&gt;0,W26&lt;0),"PL",IF(OR(V26&lt;0,W26&lt;0),"Loss",IF(ISERROR((+W26/V26-1)*100),"NA",(+W26/V26-1)*100))))</f>
        <v>31.21178984471673</v>
      </c>
      <c r="X27" s="86">
        <f t="shared" ref="X27" si="144">IF(AND(W26&lt;0,X26&gt;0),"LP",IF(AND(W26&gt;0,X26&lt;0),"PL",IF(OR(W26&lt;0,X26&lt;0),"Loss",IF(ISERROR((+X26/W26-1)*100),"NA",(+X26/W26-1)*100))))</f>
        <v>28.671265707711481</v>
      </c>
      <c r="Y27" s="86">
        <f t="shared" ref="Y27" si="145">IF(AND(X26&lt;0,Y26&gt;0),"LP",IF(AND(X26&gt;0,Y26&lt;0),"PL",IF(OR(X26&lt;0,Y26&lt;0),"Loss",IF(ISERROR((+Y26/X26-1)*100),"NA",(+Y26/X26-1)*100))))</f>
        <v>24.366183635576078</v>
      </c>
      <c r="Z27" s="87">
        <f t="shared" ref="Z27" si="146">IF(AND(Y26&lt;0,Z26&gt;0),"LP",IF(AND(Y26&gt;0,Z26&lt;0),"PL",IF(OR(Y26&lt;0,Z26&lt;0),"Loss",IF(ISERROR((+Z26/Y26-1)*100),"NA",(+Z26/Y26-1)*100))))</f>
        <v>28.388486428709967</v>
      </c>
      <c r="AA27" s="85"/>
      <c r="AB27" s="86">
        <f t="shared" ref="AB27" si="147">IF(AND(AA26&lt;0,AB26&gt;0),"LP",IF(AND(AA26&gt;0,AB26&lt;0),"PL",IF(OR(AA26&lt;0,AB26&lt;0),"Loss",IF(ISERROR((+AB26/AA26-1)*100),"NA",(+AB26/AA26-1)*100))))</f>
        <v>28.940172287347423</v>
      </c>
      <c r="AC27" s="86">
        <f t="shared" ref="AC27" si="148">IF(AND(AB26&lt;0,AC26&gt;0),"LP",IF(AND(AB26&gt;0,AC26&lt;0),"PL",IF(OR(AB26&lt;0,AC26&lt;0),"Loss",IF(ISERROR((+AC26/AB26-1)*100),"NA",(+AC26/AB26-1)*100))))</f>
        <v>6.8332330219558424</v>
      </c>
      <c r="AD27" s="86">
        <f t="shared" ref="AD27" si="149">IF(AND(AC26&lt;0,AD26&gt;0),"LP",IF(AND(AC26&gt;0,AD26&lt;0),"PL",IF(OR(AC26&lt;0,AD26&lt;0),"Loss",IF(ISERROR((+AD26/AC26-1)*100),"NA",(+AD26/AC26-1)*100))))</f>
        <v>16.946520945287389</v>
      </c>
      <c r="AE27" s="86">
        <f t="shared" ref="AE27" si="150">IF(AND(AD26&lt;0,AE26&gt;0),"LP",IF(AND(AD26&gt;0,AE26&lt;0),"PL",IF(OR(AD26&lt;0,AE26&lt;0),"Loss",IF(ISERROR((+AE26/AD26-1)*100),"NA",(+AE26/AD26-1)*100))))</f>
        <v>19.00764953635754</v>
      </c>
      <c r="AF27" s="87">
        <f t="shared" ref="AF27" si="151">IF(AND(AE26&lt;0,AF26&gt;0),"LP",IF(AND(AE26&gt;0,AF26&lt;0),"PL",IF(OR(AE26&lt;0,AF26&lt;0),"Loss",IF(ISERROR((+AF26/AE26-1)*100),"NA",(+AF26/AE26-1)*100))))</f>
        <v>15.397631697466775</v>
      </c>
      <c r="AG27" s="85"/>
      <c r="AH27" s="86">
        <f t="shared" ref="AH27" si="152">IF(AND(AG26&lt;0,AH26&gt;0),"LP",IF(AND(AG26&gt;0,AH26&lt;0),"PL",IF(OR(AG26&lt;0,AH26&lt;0),"Loss",IF(ISERROR((+AH26/AG26-1)*100),"NA",(+AH26/AG26-1)*100))))</f>
        <v>2.2704612109285538</v>
      </c>
      <c r="AI27" s="86">
        <f t="shared" ref="AI27" si="153">IF(AND(AH26&lt;0,AI26&gt;0),"LP",IF(AND(AH26&gt;0,AI26&lt;0),"PL",IF(OR(AH26&lt;0,AI26&lt;0),"Loss",IF(ISERROR((+AI26/AH26-1)*100),"NA",(+AI26/AH26-1)*100))))</f>
        <v>24.308245065273361</v>
      </c>
      <c r="AJ27" s="86">
        <f t="shared" ref="AJ27" si="154">IF(AND(AI26&lt;0,AJ26&gt;0),"LP",IF(AND(AI26&gt;0,AJ26&lt;0),"PL",IF(OR(AI26&lt;0,AJ26&lt;0),"Loss",IF(ISERROR((+AJ26/AI26-1)*100),"NA",(+AJ26/AI26-1)*100))))</f>
        <v>24.043702758789152</v>
      </c>
      <c r="AK27" s="86">
        <f t="shared" ref="AK27" si="155">IF(AND(AJ26&lt;0,AK26&gt;0),"LP",IF(AND(AJ26&gt;0,AK26&lt;0),"PL",IF(OR(AJ26&lt;0,AK26&lt;0),"Loss",IF(ISERROR((+AK26/AJ26-1)*100),"NA",(+AK26/AJ26-1)*100))))</f>
        <v>7.5012346451863499</v>
      </c>
      <c r="AL27" s="87">
        <f t="shared" ref="AL27" si="156">IF(AND(AK26&lt;0,AL26&gt;0),"LP",IF(AND(AK26&gt;0,AL26&lt;0),"PL",IF(OR(AK26&lt;0,AL26&lt;0),"Loss",IF(ISERROR((+AL26/AK26-1)*100),"NA",(+AL26/AK26-1)*100))))</f>
        <v>13.634428328581549</v>
      </c>
      <c r="AM27" s="85"/>
      <c r="AN27" s="86">
        <f t="shared" ref="AN27" si="157">IF(AND(AM26&lt;0,AN26&gt;0),"LP",IF(AND(AM26&gt;0,AN26&lt;0),"PL",IF(OR(AM26&lt;0,AN26&lt;0),"Loss",IF(ISERROR((+AN26/AM26-1)*100),"NA",(+AN26/AM26-1)*100))))</f>
        <v>16.855330120358669</v>
      </c>
      <c r="AO27" s="86">
        <f t="shared" ref="AO27" si="158">IF(AND(AN26&lt;0,AO26&gt;0),"LP",IF(AND(AN26&gt;0,AO26&lt;0),"PL",IF(OR(AN26&lt;0,AO26&lt;0),"Loss",IF(ISERROR((+AO26/AN26-1)*100),"NA",(+AO26/AN26-1)*100))))</f>
        <v>20.557625773181499</v>
      </c>
      <c r="AP27" s="86">
        <f t="shared" ref="AP27" si="159">IF(AND(AO26&lt;0,AP26&gt;0),"LP",IF(AND(AO26&gt;0,AP26&lt;0),"PL",IF(OR(AO26&lt;0,AP26&lt;0),"Loss",IF(ISERROR((+AP26/AO26-1)*100),"NA",(+AP26/AO26-1)*100))))</f>
        <v>37.518483068189298</v>
      </c>
      <c r="AQ27" s="86">
        <f t="shared" ref="AQ27" si="160">IF(AND(AP26&lt;0,AQ26&gt;0),"LP",IF(AND(AP26&gt;0,AQ26&lt;0),"PL",IF(OR(AP26&lt;0,AQ26&lt;0),"Loss",IF(ISERROR((+AQ26/AP26-1)*100),"NA",(+AQ26/AP26-1)*100))))</f>
        <v>38.71196991012917</v>
      </c>
      <c r="AR27" s="87">
        <f t="shared" ref="AR27" si="161">IF(AND(AQ26&lt;0,AR26&gt;0),"LP",IF(AND(AQ26&gt;0,AR26&lt;0),"PL",IF(OR(AQ26&lt;0,AR26&lt;0),"Loss",IF(ISERROR((+AR26/AQ26-1)*100),"NA",(+AR26/AQ26-1)*100))))</f>
        <v>27.238076798687928</v>
      </c>
      <c r="AS27" s="85"/>
      <c r="AT27" s="86">
        <f t="shared" ref="AT27" si="162">IF(AND(AS26&lt;0,AT26&gt;0),"LP",IF(AND(AS26&gt;0,AT26&lt;0),"PL",IF(OR(AS26&lt;0,AT26&lt;0),"Loss",IF(ISERROR((+AT26/AS26-1)*100),"NA",(+AT26/AS26-1)*100))))</f>
        <v>16.304132231404967</v>
      </c>
      <c r="AU27" s="86">
        <f t="shared" ref="AU27" si="163">IF(AND(AT26&lt;0,AU26&gt;0),"LP",IF(AND(AT26&gt;0,AU26&lt;0),"PL",IF(OR(AT26&lt;0,AU26&lt;0),"Loss",IF(ISERROR((+AU26/AT26-1)*100),"NA",(+AU26/AT26-1)*100))))</f>
        <v>33.543668163644313</v>
      </c>
      <c r="AV27" s="86">
        <f t="shared" ref="AV27" si="164">IF(AND(AU26&lt;0,AV26&gt;0),"LP",IF(AND(AU26&gt;0,AV26&lt;0),"PL",IF(OR(AU26&lt;0,AV26&lt;0),"Loss",IF(ISERROR((+AV26/AU26-1)*100),"NA",(+AV26/AU26-1)*100))))</f>
        <v>49.824760553387691</v>
      </c>
      <c r="AW27" s="86">
        <f t="shared" ref="AW27" si="165">IF(AND(AV26&lt;0,AW26&gt;0),"LP",IF(AND(AV26&gt;0,AW26&lt;0),"PL",IF(OR(AV26&lt;0,AW26&lt;0),"Loss",IF(ISERROR((+AW26/AV26-1)*100),"NA",(+AW26/AV26-1)*100))))</f>
        <v>23.634987878235236</v>
      </c>
      <c r="AX27" s="87">
        <f t="shared" ref="AX27" si="166">IF(AND(AW26&lt;0,AX26&gt;0),"LP",IF(AND(AW26&gt;0,AX26&lt;0),"PL",IF(OR(AW26&lt;0,AX26&lt;0),"Loss",IF(ISERROR((+AX26/AW26-1)*100),"NA",(+AX26/AW26-1)*100))))</f>
        <v>20.31217639541476</v>
      </c>
      <c r="AY27" s="85"/>
      <c r="AZ27" s="86">
        <f t="shared" ref="AZ27" si="167">IF(AND(AY26&lt;0,AZ26&gt;0),"LP",IF(AND(AY26&gt;0,AZ26&lt;0),"PL",IF(OR(AY26&lt;0,AZ26&lt;0),"Loss",IF(ISERROR((+AZ26/AY26-1)*100),"NA",(+AZ26/AY26-1)*100))))</f>
        <v>31.461958001039282</v>
      </c>
      <c r="BA27" s="86">
        <f t="shared" ref="BA27" si="168">IF(AND(AZ26&lt;0,BA26&gt;0),"LP",IF(AND(AZ26&gt;0,BA26&lt;0),"PL",IF(OR(AZ26&lt;0,BA26&lt;0),"Loss",IF(ISERROR((+BA26/AZ26-1)*100),"NA",(+BA26/AZ26-1)*100))))</f>
        <v>36.469818394403688</v>
      </c>
      <c r="BB27" s="86">
        <f t="shared" ref="BB27" si="169">IF(AND(BA26&lt;0,BB26&gt;0),"LP",IF(AND(BA26&gt;0,BB26&lt;0),"PL",IF(OR(BA26&lt;0,BB26&lt;0),"Loss",IF(ISERROR((+BB26/BA26-1)*100),"NA",(+BB26/BA26-1)*100))))</f>
        <v>33.715113963014851</v>
      </c>
      <c r="BC27" s="86">
        <f t="shared" ref="BC27" si="170">IF(AND(BB26&lt;0,BC26&gt;0),"LP",IF(AND(BB26&gt;0,BC26&lt;0),"PL",IF(OR(BB26&lt;0,BC26&lt;0),"Loss",IF(ISERROR((+BC26/BB26-1)*100),"NA",(+BC26/BB26-1)*100))))</f>
        <v>29.833509221377753</v>
      </c>
      <c r="BD27" s="87">
        <f t="shared" ref="BD27" si="171">IF(AND(BC26&lt;0,BD26&gt;0),"LP",IF(AND(BC26&gt;0,BD26&lt;0),"PL",IF(OR(BC26&lt;0,BD26&lt;0),"Loss",IF(ISERROR((+BD26/BC26-1)*100),"NA",(+BD26/BC26-1)*100))))</f>
        <v>24.001373719576691</v>
      </c>
      <c r="BE27" s="85"/>
      <c r="BF27" s="86">
        <f t="shared" ref="BF27" si="172">IF(AND(BE26&lt;0,BF26&gt;0),"LP",IF(AND(BE26&gt;0,BF26&lt;0),"PL",IF(OR(BE26&lt;0,BF26&lt;0),"Loss",IF(ISERROR((+BF26/BE26-1)*100),"NA",(+BF26/BE26-1)*100))))</f>
        <v>25.614418954161721</v>
      </c>
      <c r="BG27" s="86">
        <f t="shared" ref="BG27" si="173">IF(AND(BF26&lt;0,BG26&gt;0),"LP",IF(AND(BF26&gt;0,BG26&lt;0),"PL",IF(OR(BF26&lt;0,BG26&lt;0),"Loss",IF(ISERROR((+BG26/BF26-1)*100),"NA",(+BG26/BF26-1)*100))))</f>
        <v>68.438036086600789</v>
      </c>
      <c r="BH27" s="86">
        <f t="shared" ref="BH27" si="174">IF(AND(BG26&lt;0,BH26&gt;0),"LP",IF(AND(BG26&gt;0,BH26&lt;0),"PL",IF(OR(BG26&lt;0,BH26&lt;0),"Loss",IF(ISERROR((+BH26/BG26-1)*100),"NA",(+BH26/BG26-1)*100))))</f>
        <v>35.906681736419998</v>
      </c>
      <c r="BI27" s="86">
        <f t="shared" ref="BI27" si="175">IF(AND(BH26&lt;0,BI26&gt;0),"LP",IF(AND(BH26&gt;0,BI26&lt;0),"PL",IF(OR(BH26&lt;0,BI26&lt;0),"Loss",IF(ISERROR((+BI26/BH26-1)*100),"NA",(+BI26/BH26-1)*100))))</f>
        <v>18.844743096163175</v>
      </c>
      <c r="BJ27" s="87">
        <f t="shared" ref="BJ27" si="176">IF(AND(BI26&lt;0,BJ26&gt;0),"LP",IF(AND(BI26&gt;0,BJ26&lt;0),"PL",IF(OR(BI26&lt;0,BJ26&lt;0),"Loss",IF(ISERROR((+BJ26/BI26-1)*100),"NA",(+BJ26/BI26-1)*100))))</f>
        <v>7.0857632931279335</v>
      </c>
      <c r="BK27" s="85"/>
      <c r="BL27" s="86">
        <f t="shared" ref="BL27" si="177">IF(AND(BK26&lt;0,BL26&gt;0),"LP",IF(AND(BK26&gt;0,BL26&lt;0),"PL",IF(OR(BK26&lt;0,BL26&lt;0),"Loss",IF(ISERROR((+BL26/BK26-1)*100),"NA",(+BL26/BK26-1)*100))))</f>
        <v>45.438287920920395</v>
      </c>
      <c r="BM27" s="86">
        <f t="shared" ref="BM27" si="178">IF(AND(BL26&lt;0,BM26&gt;0),"LP",IF(AND(BL26&gt;0,BM26&lt;0),"PL",IF(OR(BL26&lt;0,BM26&lt;0),"Loss",IF(ISERROR((+BM26/BL26-1)*100),"NA",(+BM26/BL26-1)*100))))</f>
        <v>41.181915224235645</v>
      </c>
      <c r="BN27" s="86">
        <f t="shared" ref="BN27" si="179">IF(AND(BM26&lt;0,BN26&gt;0),"LP",IF(AND(BM26&gt;0,BN26&lt;0),"PL",IF(OR(BM26&lt;0,BN26&lt;0),"Loss",IF(ISERROR((+BN26/BM26-1)*100),"NA",(+BN26/BM26-1)*100))))</f>
        <v>26.293373658293739</v>
      </c>
      <c r="BO27" s="86">
        <f t="shared" ref="BO27" si="180">IF(AND(BN26&lt;0,BO26&gt;0),"LP",IF(AND(BN26&gt;0,BO26&lt;0),"PL",IF(OR(BN26&lt;0,BO26&lt;0),"Loss",IF(ISERROR((+BO26/BN26-1)*100),"NA",(+BO26/BN26-1)*100))))</f>
        <v>23.957021440245629</v>
      </c>
      <c r="BP27" s="87">
        <f t="shared" ref="BP27" si="181">IF(AND(BO26&lt;0,BP26&gt;0),"LP",IF(AND(BO26&gt;0,BP26&lt;0),"PL",IF(OR(BO26&lt;0,BP26&lt;0),"Loss",IF(ISERROR((+BP26/BO26-1)*100),"NA",(+BP26/BO26-1)*100))))</f>
        <v>28.290523035612903</v>
      </c>
      <c r="BQ27" s="85"/>
      <c r="BR27" s="86">
        <f t="shared" ref="BR27" si="182">IF(AND(BQ26&lt;0,BR26&gt;0),"LP",IF(AND(BQ26&gt;0,BR26&lt;0),"PL",IF(OR(BQ26&lt;0,BR26&lt;0),"Loss",IF(ISERROR((+BR26/BQ26-1)*100),"NA",(+BR26/BQ26-1)*100))))</f>
        <v>51.542033102092113</v>
      </c>
      <c r="BS27" s="86">
        <f t="shared" ref="BS27" si="183">IF(AND(BR26&lt;0,BS26&gt;0),"LP",IF(AND(BR26&gt;0,BS26&lt;0),"PL",IF(OR(BR26&lt;0,BS26&lt;0),"Loss",IF(ISERROR((+BS26/BR26-1)*100),"NA",(+BS26/BR26-1)*100))))</f>
        <v>12.82278645270123</v>
      </c>
      <c r="BT27" s="86">
        <f t="shared" ref="BT27" si="184">IF(AND(BS26&lt;0,BT26&gt;0),"LP",IF(AND(BS26&gt;0,BT26&lt;0),"PL",IF(OR(BS26&lt;0,BT26&lt;0),"Loss",IF(ISERROR((+BT26/BS26-1)*100),"NA",(+BT26/BS26-1)*100))))</f>
        <v>17.925125079073002</v>
      </c>
      <c r="BU27" s="86">
        <f t="shared" ref="BU27" si="185">IF(AND(BT26&lt;0,BU26&gt;0),"LP",IF(AND(BT26&gt;0,BU26&lt;0),"PL",IF(OR(BT26&lt;0,BU26&lt;0),"Loss",IF(ISERROR((+BU26/BT26-1)*100),"NA",(+BU26/BT26-1)*100))))</f>
        <v>23.899177476510914</v>
      </c>
      <c r="BV27" s="87">
        <f t="shared" ref="BV27" si="186">IF(AND(BU26&lt;0,BV26&gt;0),"LP",IF(AND(BU26&gt;0,BV26&lt;0),"PL",IF(OR(BU26&lt;0,BV26&lt;0),"Loss",IF(ISERROR((+BV26/BU26-1)*100),"NA",(+BV26/BU26-1)*100))))</f>
        <v>14.904398228349391</v>
      </c>
      <c r="BW27" s="85"/>
      <c r="BX27" s="86">
        <f t="shared" ref="BX27" si="187">IF(AND(BW26&lt;0,BX26&gt;0),"LP",IF(AND(BW26&gt;0,BX26&lt;0),"PL",IF(OR(BW26&lt;0,BX26&lt;0),"Loss",IF(ISERROR((+BX26/BW26-1)*100),"NA",(+BX26/BW26-1)*100))))</f>
        <v>12.454530539832408</v>
      </c>
      <c r="BY27" s="86">
        <f t="shared" ref="BY27" si="188">IF(AND(BX26&lt;0,BY26&gt;0),"LP",IF(AND(BX26&gt;0,BY26&lt;0),"PL",IF(OR(BX26&lt;0,BY26&lt;0),"Loss",IF(ISERROR((+BY26/BX26-1)*100),"NA",(+BY26/BX26-1)*100))))</f>
        <v>31.935975742177792</v>
      </c>
      <c r="BZ27" s="86">
        <f t="shared" ref="BZ27" si="189">IF(AND(BY26&lt;0,BZ26&gt;0),"LP",IF(AND(BY26&gt;0,BZ26&lt;0),"PL",IF(OR(BY26&lt;0,BZ26&lt;0),"Loss",IF(ISERROR((+BZ26/BY26-1)*100),"NA",(+BZ26/BY26-1)*100))))</f>
        <v>43.599687766078034</v>
      </c>
      <c r="CA27" s="86">
        <f t="shared" ref="CA27" si="190">IF(AND(BZ26&lt;0,CA26&gt;0),"LP",IF(AND(BZ26&gt;0,CA26&lt;0),"PL",IF(OR(BZ26&lt;0,CA26&lt;0),"Loss",IF(ISERROR((+CA26/BZ26-1)*100),"NA",(+CA26/BZ26-1)*100))))</f>
        <v>-9.5292228444404543</v>
      </c>
      <c r="CB27" s="87">
        <f t="shared" ref="CB27" si="191">IF(AND(CA26&lt;0,CB26&gt;0),"LP",IF(AND(CA26&gt;0,CB26&lt;0),"PL",IF(OR(CA26&lt;0,CB26&lt;0),"Loss",IF(ISERROR((+CB26/CA26-1)*100),"NA",(+CB26/CA26-1)*100))))</f>
        <v>17.583318325504148</v>
      </c>
      <c r="CC27" s="85"/>
      <c r="CD27" s="86">
        <f t="shared" ref="CD27" si="192">IF(AND(CC26&lt;0,CD26&gt;0),"LP",IF(AND(CC26&gt;0,CD26&lt;0),"PL",IF(OR(CC26&lt;0,CD26&lt;0),"Loss",IF(ISERROR((+CD26/CC26-1)*100),"NA",(+CD26/CC26-1)*100))))</f>
        <v>13.40169846780257</v>
      </c>
      <c r="CE27" s="86">
        <f t="shared" ref="CE27" si="193">IF(AND(CD26&lt;0,CE26&gt;0),"LP",IF(AND(CD26&gt;0,CE26&lt;0),"PL",IF(OR(CD26&lt;0,CE26&lt;0),"Loss",IF(ISERROR((+CE26/CD26-1)*100),"NA",(+CE26/CD26-1)*100))))</f>
        <v>-9.3760661081839345</v>
      </c>
      <c r="CF27" s="86">
        <f t="shared" ref="CF27" si="194">IF(AND(CE26&lt;0,CF26&gt;0),"LP",IF(AND(CE26&gt;0,CF26&lt;0),"PL",IF(OR(CE26&lt;0,CF26&lt;0),"Loss",IF(ISERROR((+CF26/CE26-1)*100),"NA",(+CF26/CE26-1)*100))))</f>
        <v>-4.2225243124542455</v>
      </c>
      <c r="CG27" s="86">
        <f t="shared" ref="CG27" si="195">IF(AND(CF26&lt;0,CG26&gt;0),"LP",IF(AND(CF26&gt;0,CG26&lt;0),"PL",IF(OR(CF26&lt;0,CG26&lt;0),"Loss",IF(ISERROR((+CG26/CF26-1)*100),"NA",(+CG26/CF26-1)*100))))</f>
        <v>40.047376475674689</v>
      </c>
      <c r="CH27" s="87">
        <f t="shared" ref="CH27" si="196">IF(AND(CG26&lt;0,CH26&gt;0),"LP",IF(AND(CG26&gt;0,CH26&lt;0),"PL",IF(OR(CG26&lt;0,CH26&lt;0),"Loss",IF(ISERROR((+CH26/CG26-1)*100),"NA",(+CH26/CG26-1)*100))))</f>
        <v>37.596171285573064</v>
      </c>
      <c r="CI27" s="85"/>
      <c r="CJ27" s="86">
        <f t="shared" ref="CJ27" si="197">IF(AND(CI26&lt;0,CJ26&gt;0),"LP",IF(AND(CI26&gt;0,CJ26&lt;0),"PL",IF(OR(CI26&lt;0,CJ26&lt;0),"Loss",IF(ISERROR((+CJ26/CI26-1)*100),"NA",(+CJ26/CI26-1)*100))))</f>
        <v>5.5349097059221419</v>
      </c>
      <c r="CK27" s="86">
        <f t="shared" ref="CK27" si="198">IF(AND(CJ26&lt;0,CK26&gt;0),"LP",IF(AND(CJ26&gt;0,CK26&lt;0),"PL",IF(OR(CJ26&lt;0,CK26&lt;0),"Loss",IF(ISERROR((+CK26/CJ26-1)*100),"NA",(+CK26/CJ26-1)*100))))</f>
        <v>14.37176705252754</v>
      </c>
      <c r="CL27" s="86">
        <f t="shared" ref="CL27" si="199">IF(AND(CK26&lt;0,CL26&gt;0),"LP",IF(AND(CK26&gt;0,CL26&lt;0),"PL",IF(OR(CK26&lt;0,CL26&lt;0),"Loss",IF(ISERROR((+CL26/CK26-1)*100),"NA",(+CL26/CK26-1)*100))))</f>
        <v>36.659315731107391</v>
      </c>
      <c r="CM27" s="86">
        <f t="shared" ref="CM27" si="200">IF(AND(CL26&lt;0,CM26&gt;0),"LP",IF(AND(CL26&gt;0,CM26&lt;0),"PL",IF(OR(CL26&lt;0,CM26&lt;0),"Loss",IF(ISERROR((+CM26/CL26-1)*100),"NA",(+CM26/CL26-1)*100))))</f>
        <v>-3.7075957703193496</v>
      </c>
      <c r="CN27" s="87">
        <f t="shared" ref="CN27" si="201">IF(AND(CM26&lt;0,CN26&gt;0),"LP",IF(AND(CM26&gt;0,CN26&lt;0),"PL",IF(OR(CM26&lt;0,CN26&lt;0),"Loss",IF(ISERROR((+CN26/CM26-1)*100),"NA",(+CN26/CM26-1)*100))))</f>
        <v>3.5169673519724221</v>
      </c>
      <c r="CO27" s="85"/>
      <c r="CP27" s="86">
        <f t="shared" ref="CP27" si="202">IF(AND(CO26&lt;0,CP26&gt;0),"LP",IF(AND(CO26&gt;0,CP26&lt;0),"PL",IF(OR(CO26&lt;0,CP26&lt;0),"Loss",IF(ISERROR((+CP26/CO26-1)*100),"NA",(+CP26/CO26-1)*100))))</f>
        <v>0.84505658830840158</v>
      </c>
      <c r="CQ27" s="86">
        <f t="shared" ref="CQ27" si="203">IF(AND(CP26&lt;0,CQ26&gt;0),"LP",IF(AND(CP26&gt;0,CQ26&lt;0),"PL",IF(OR(CP26&lt;0,CQ26&lt;0),"Loss",IF(ISERROR((+CQ26/CP26-1)*100),"NA",(+CQ26/CP26-1)*100))))</f>
        <v>13.653454422712352</v>
      </c>
      <c r="CR27" s="86">
        <f t="shared" ref="CR27" si="204">IF(AND(CQ26&lt;0,CR26&gt;0),"LP",IF(AND(CQ26&gt;0,CR26&lt;0),"PL",IF(OR(CQ26&lt;0,CR26&lt;0),"Loss",IF(ISERROR((+CR26/CQ26-1)*100),"NA",(+CR26/CQ26-1)*100))))</f>
        <v>11.360590555078609</v>
      </c>
      <c r="CS27" s="86">
        <f t="shared" ref="CS27" si="205">IF(AND(CR26&lt;0,CS26&gt;0),"LP",IF(AND(CR26&gt;0,CS26&lt;0),"PL",IF(OR(CR26&lt;0,CS26&lt;0),"Loss",IF(ISERROR((+CS26/CR26-1)*100),"NA",(+CS26/CR26-1)*100))))</f>
        <v>20.761163843402475</v>
      </c>
      <c r="CT27" s="87">
        <f t="shared" ref="CT27" si="206">IF(AND(CS26&lt;0,CT26&gt;0),"LP",IF(AND(CS26&gt;0,CT26&lt;0),"PL",IF(OR(CS26&lt;0,CT26&lt;0),"Loss",IF(ISERROR((+CT26/CS26-1)*100),"NA",(+CT26/CS26-1)*100))))</f>
        <v>24.998951598963348</v>
      </c>
      <c r="CU27" s="85"/>
      <c r="CV27" s="86">
        <f t="shared" ref="CV27" si="207">IF(AND(CU26&lt;0,CV26&gt;0),"LP",IF(AND(CU26&gt;0,CV26&lt;0),"PL",IF(OR(CU26&lt;0,CV26&lt;0),"Loss",IF(ISERROR((+CV26/CU26-1)*100),"NA",(+CV26/CU26-1)*100))))</f>
        <v>-3.5823301264292451</v>
      </c>
      <c r="CW27" s="86">
        <f t="shared" ref="CW27" si="208">IF(AND(CV26&lt;0,CW26&gt;0),"LP",IF(AND(CV26&gt;0,CW26&lt;0),"PL",IF(OR(CV26&lt;0,CW26&lt;0),"Loss",IF(ISERROR((+CW26/CV26-1)*100),"NA",(+CW26/CV26-1)*100))))</f>
        <v>11.082029903143887</v>
      </c>
      <c r="CX27" s="86">
        <f t="shared" ref="CX27" si="209">IF(AND(CW26&lt;0,CX26&gt;0),"LP",IF(AND(CW26&gt;0,CX26&lt;0),"PL",IF(OR(CW26&lt;0,CX26&lt;0),"Loss",IF(ISERROR((+CX26/CW26-1)*100),"NA",(+CX26/CW26-1)*100))))</f>
        <v>31.422276149761807</v>
      </c>
      <c r="CY27" s="86">
        <f t="shared" ref="CY27" si="210">IF(AND(CX26&lt;0,CY26&gt;0),"LP",IF(AND(CX26&gt;0,CY26&lt;0),"PL",IF(OR(CX26&lt;0,CY26&lt;0),"Loss",IF(ISERROR((+CY26/CX26-1)*100),"NA",(+CY26/CX26-1)*100))))</f>
        <v>15.38648812057728</v>
      </c>
      <c r="CZ27" s="87">
        <f t="shared" ref="CZ27" si="211">IF(AND(CY26&lt;0,CZ26&gt;0),"LP",IF(AND(CY26&gt;0,CZ26&lt;0),"PL",IF(OR(CY26&lt;0,CZ26&lt;0),"Loss",IF(ISERROR((+CZ26/CY26-1)*100),"NA",(+CZ26/CY26-1)*100))))</f>
        <v>17.831413722968993</v>
      </c>
      <c r="DA27" s="85"/>
      <c r="DB27" s="86">
        <f t="shared" ref="DB27" si="212">IF(AND(DA26&lt;0,DB26&gt;0),"LP",IF(AND(DA26&gt;0,DB26&lt;0),"PL",IF(OR(DA26&lt;0,DB26&lt;0),"Loss",IF(ISERROR((+DB26/DA26-1)*100),"NA",(+DB26/DA26-1)*100))))</f>
        <v>10.5180399448078</v>
      </c>
      <c r="DC27" s="86">
        <f t="shared" ref="DC27" si="213">IF(AND(DB26&lt;0,DC26&gt;0),"LP",IF(AND(DB26&gt;0,DC26&lt;0),"PL",IF(OR(DB26&lt;0,DC26&lt;0),"Loss",IF(ISERROR((+DC26/DB26-1)*100),"NA",(+DC26/DB26-1)*100))))</f>
        <v>37.329600562316557</v>
      </c>
      <c r="DD27" s="86">
        <f t="shared" ref="DD27" si="214">IF(AND(DC26&lt;0,DD26&gt;0),"LP",IF(AND(DC26&gt;0,DD26&lt;0),"PL",IF(OR(DC26&lt;0,DD26&lt;0),"Loss",IF(ISERROR((+DD26/DC26-1)*100),"NA",(+DD26/DC26-1)*100))))</f>
        <v>23.020346646571177</v>
      </c>
      <c r="DE27" s="86">
        <f t="shared" ref="DE27" si="215">IF(AND(DD26&lt;0,DE26&gt;0),"LP",IF(AND(DD26&gt;0,DE26&lt;0),"PL",IF(OR(DD26&lt;0,DE26&lt;0),"Loss",IF(ISERROR((+DE26/DD26-1)*100),"NA",(+DE26/DD26-1)*100))))</f>
        <v>31.532404720386829</v>
      </c>
      <c r="DF27" s="87">
        <f t="shared" ref="DF27" si="216">IF(AND(DE26&lt;0,DF26&gt;0),"LP",IF(AND(DE26&gt;0,DF26&lt;0),"PL",IF(OR(DE26&lt;0,DF26&lt;0),"Loss",IF(ISERROR((+DF26/DE26-1)*100),"NA",(+DF26/DE26-1)*100))))</f>
        <v>30.611298084662984</v>
      </c>
      <c r="DG27" s="85"/>
      <c r="DH27" s="86">
        <f t="shared" ref="DH27" si="217">IF(AND(DG26&lt;0,DH26&gt;0),"LP",IF(AND(DG26&gt;0,DH26&lt;0),"PL",IF(OR(DG26&lt;0,DH26&lt;0),"Loss",IF(ISERROR((+DH26/DG26-1)*100),"NA",(+DH26/DG26-1)*100))))</f>
        <v>0.39159631064593636</v>
      </c>
      <c r="DI27" s="86">
        <f t="shared" ref="DI27" si="218">IF(AND(DH26&lt;0,DI26&gt;0),"LP",IF(AND(DH26&gt;0,DI26&lt;0),"PL",IF(OR(DH26&lt;0,DI26&lt;0),"Loss",IF(ISERROR((+DI26/DH26-1)*100),"NA",(+DI26/DH26-1)*100))))</f>
        <v>9.9077839159164895</v>
      </c>
      <c r="DJ27" s="86">
        <f t="shared" ref="DJ27" si="219">IF(AND(DI26&lt;0,DJ26&gt;0),"LP",IF(AND(DI26&gt;0,DJ26&lt;0),"PL",IF(OR(DI26&lt;0,DJ26&lt;0),"Loss",IF(ISERROR((+DJ26/DI26-1)*100),"NA",(+DJ26/DI26-1)*100))))</f>
        <v>9.4330846647068256</v>
      </c>
      <c r="DK27" s="86">
        <f t="shared" ref="DK27" si="220">IF(AND(DJ26&lt;0,DK26&gt;0),"LP",IF(AND(DJ26&gt;0,DK26&lt;0),"PL",IF(OR(DJ26&lt;0,DK26&lt;0),"Loss",IF(ISERROR((+DK26/DJ26-1)*100),"NA",(+DK26/DJ26-1)*100))))</f>
        <v>18.107550626428548</v>
      </c>
      <c r="DL27" s="87">
        <f t="shared" ref="DL27" si="221">IF(AND(DK26&lt;0,DL26&gt;0),"LP",IF(AND(DK26&gt;0,DL26&lt;0),"PL",IF(OR(DK26&lt;0,DL26&lt;0),"Loss",IF(ISERROR((+DL26/DK26-1)*100),"NA",(+DL26/DK26-1)*100))))</f>
        <v>19.201869828242945</v>
      </c>
      <c r="DM27" s="85"/>
      <c r="DN27" s="86">
        <f t="shared" ref="DN27" si="222">IF(AND(DM26&lt;0,DN26&gt;0),"LP",IF(AND(DM26&gt;0,DN26&lt;0),"PL",IF(OR(DM26&lt;0,DN26&lt;0),"Loss",IF(ISERROR((+DN26/DM26-1)*100),"NA",(+DN26/DM26-1)*100))))</f>
        <v>7.2961359162205364</v>
      </c>
      <c r="DO27" s="86">
        <f t="shared" ref="DO27" si="223">IF(AND(DN26&lt;0,DO26&gt;0),"LP",IF(AND(DN26&gt;0,DO26&lt;0),"PL",IF(OR(DN26&lt;0,DO26&lt;0),"Loss",IF(ISERROR((+DO26/DN26-1)*100),"NA",(+DO26/DN26-1)*100))))</f>
        <v>-6.331153920373211</v>
      </c>
      <c r="DP27" s="86">
        <f t="shared" ref="DP27" si="224">IF(AND(DO26&lt;0,DP26&gt;0),"LP",IF(AND(DO26&gt;0,DP26&lt;0),"PL",IF(OR(DO26&lt;0,DP26&lt;0),"Loss",IF(ISERROR((+DP26/DO26-1)*100),"NA",(+DP26/DO26-1)*100))))</f>
        <v>16.842910029895954</v>
      </c>
      <c r="DQ27" s="86">
        <f t="shared" ref="DQ27" si="225">IF(AND(DP26&lt;0,DQ26&gt;0),"LP",IF(AND(DP26&gt;0,DQ26&lt;0),"PL",IF(OR(DP26&lt;0,DQ26&lt;0),"Loss",IF(ISERROR((+DQ26/DP26-1)*100),"NA",(+DQ26/DP26-1)*100))))</f>
        <v>23.662223335330811</v>
      </c>
      <c r="DR27" s="87">
        <f t="shared" ref="DR27" si="226">IF(AND(DQ26&lt;0,DR26&gt;0),"LP",IF(AND(DQ26&gt;0,DR26&lt;0),"PL",IF(OR(DQ26&lt;0,DR26&lt;0),"Loss",IF(ISERROR((+DR26/DQ26-1)*100),"NA",(+DR26/DQ26-1)*100))))</f>
        <v>12.404307377046496</v>
      </c>
      <c r="DS27" s="85"/>
      <c r="DT27" s="86">
        <f t="shared" ref="DT27" si="227">IF(AND(DS26&lt;0,DT26&gt;0),"LP",IF(AND(DS26&gt;0,DT26&lt;0),"PL",IF(OR(DS26&lt;0,DT26&lt;0),"Loss",IF(ISERROR((+DT26/DS26-1)*100),"NA",(+DT26/DS26-1)*100))))</f>
        <v>19.136199421965316</v>
      </c>
      <c r="DU27" s="86">
        <f t="shared" ref="DU27" si="228">IF(AND(DT26&lt;0,DU26&gt;0),"LP",IF(AND(DT26&gt;0,DU26&lt;0),"PL",IF(OR(DT26&lt;0,DU26&lt;0),"Loss",IF(ISERROR((+DU26/DT26-1)*100),"NA",(+DU26/DT26-1)*100))))</f>
        <v>13.941577285918317</v>
      </c>
      <c r="DV27" s="86">
        <f t="shared" ref="DV27" si="229">IF(AND(DU26&lt;0,DV26&gt;0),"LP",IF(AND(DU26&gt;0,DV26&lt;0),"PL",IF(OR(DU26&lt;0,DV26&lt;0),"Loss",IF(ISERROR((+DV26/DU26-1)*100),"NA",(+DV26/DU26-1)*100))))</f>
        <v>-19.557996934082787</v>
      </c>
      <c r="DW27" s="86">
        <f t="shared" ref="DW27" si="230">IF(AND(DV26&lt;0,DW26&gt;0),"LP",IF(AND(DV26&gt;0,DW26&lt;0),"PL",IF(OR(DV26&lt;0,DW26&lt;0),"Loss",IF(ISERROR((+DW26/DV26-1)*100),"NA",(+DW26/DV26-1)*100))))</f>
        <v>11.508410963554105</v>
      </c>
      <c r="DX27" s="87">
        <f t="shared" ref="DX27" si="231">IF(AND(DW26&lt;0,DX26&gt;0),"LP",IF(AND(DW26&gt;0,DX26&lt;0),"PL",IF(OR(DW26&lt;0,DX26&lt;0),"Loss",IF(ISERROR((+DX26/DW26-1)*100),"NA",(+DX26/DW26-1)*100))))</f>
        <v>44.512096014224653</v>
      </c>
      <c r="DY27" s="85"/>
      <c r="DZ27" s="86">
        <f t="shared" ref="DZ27" si="232">IF(AND(DY26&lt;0,DZ26&gt;0),"LP",IF(AND(DY26&gt;0,DZ26&lt;0),"PL",IF(OR(DY26&lt;0,DZ26&lt;0),"Loss",IF(ISERROR((+DZ26/DY26-1)*100),"NA",(+DZ26/DY26-1)*100))))</f>
        <v>-15.909188775388138</v>
      </c>
      <c r="EA27" s="86">
        <f t="shared" ref="EA27" si="233">IF(AND(DZ26&lt;0,EA26&gt;0),"LP",IF(AND(DZ26&gt;0,EA26&lt;0),"PL",IF(OR(DZ26&lt;0,EA26&lt;0),"Loss",IF(ISERROR((+EA26/DZ26-1)*100),"NA",(+EA26/DZ26-1)*100))))</f>
        <v>30.896025126028427</v>
      </c>
      <c r="EB27" s="86">
        <f t="shared" ref="EB27" si="234">IF(AND(EA26&lt;0,EB26&gt;0),"LP",IF(AND(EA26&gt;0,EB26&lt;0),"PL",IF(OR(EA26&lt;0,EB26&lt;0),"Loss",IF(ISERROR((+EB26/EA26-1)*100),"NA",(+EB26/EA26-1)*100))))</f>
        <v>7.8476885962052823</v>
      </c>
      <c r="EC27" s="86">
        <f t="shared" ref="EC27" si="235">IF(AND(EB26&lt;0,EC26&gt;0),"LP",IF(AND(EB26&gt;0,EC26&lt;0),"PL",IF(OR(EB26&lt;0,EC26&lt;0),"Loss",IF(ISERROR((+EC26/EB26-1)*100),"NA",(+EC26/EB26-1)*100))))</f>
        <v>13.760502523584295</v>
      </c>
      <c r="ED27" s="87">
        <f t="shared" ref="ED27" si="236">IF(AND(EC26&lt;0,ED26&gt;0),"LP",IF(AND(EC26&gt;0,ED26&lt;0),"PL",IF(OR(EC26&lt;0,ED26&lt;0),"Loss",IF(ISERROR((+ED26/EC26-1)*100),"NA",(+ED26/EC26-1)*100))))</f>
        <v>25.878095271574519</v>
      </c>
      <c r="EE27" s="85"/>
      <c r="EF27" s="86">
        <f t="shared" ref="EF27" si="237">IF(AND(EE26&lt;0,EF26&gt;0),"LP",IF(AND(EE26&gt;0,EF26&lt;0),"PL",IF(OR(EE26&lt;0,EF26&lt;0),"Loss",IF(ISERROR((+EF26/EE26-1)*100),"NA",(+EF26/EE26-1)*100))))</f>
        <v>7.5794957134464713</v>
      </c>
      <c r="EG27" s="86">
        <f t="shared" ref="EG27" si="238">IF(AND(EF26&lt;0,EG26&gt;0),"LP",IF(AND(EF26&gt;0,EG26&lt;0),"PL",IF(OR(EF26&lt;0,EG26&lt;0),"Loss",IF(ISERROR((+EG26/EF26-1)*100),"NA",(+EG26/EF26-1)*100))))</f>
        <v>29.697871317016244</v>
      </c>
      <c r="EH27" s="86">
        <f t="shared" ref="EH27" si="239">IF(AND(EG26&lt;0,EH26&gt;0),"LP",IF(AND(EG26&gt;0,EH26&lt;0),"PL",IF(OR(EG26&lt;0,EH26&lt;0),"Loss",IF(ISERROR((+EH26/EG26-1)*100),"NA",(+EH26/EG26-1)*100))))</f>
        <v>58.854919670559937</v>
      </c>
      <c r="EI27" s="86">
        <f t="shared" ref="EI27" si="240">IF(AND(EH26&lt;0,EI26&gt;0),"LP",IF(AND(EH26&gt;0,EI26&lt;0),"PL",IF(OR(EH26&lt;0,EI26&lt;0),"Loss",IF(ISERROR((+EI26/EH26-1)*100),"NA",(+EI26/EH26-1)*100))))</f>
        <v>31.098665403735026</v>
      </c>
      <c r="EJ27" s="87">
        <f t="shared" ref="EJ27" si="241">IF(AND(EI26&lt;0,EJ26&gt;0),"LP",IF(AND(EI26&gt;0,EJ26&lt;0),"PL",IF(OR(EI26&lt;0,EJ26&lt;0),"Loss",IF(ISERROR((+EJ26/EI26-1)*100),"NA",(+EJ26/EI26-1)*100))))</f>
        <v>33.654297695997059</v>
      </c>
      <c r="EK27" s="85"/>
      <c r="EL27" s="86">
        <f t="shared" ref="EL27" si="242">IF(AND(EK26&lt;0,EL26&gt;0),"LP",IF(AND(EK26&gt;0,EL26&lt;0),"PL",IF(OR(EK26&lt;0,EL26&lt;0),"Loss",IF(ISERROR((+EL26/EK26-1)*100),"NA",(+EL26/EK26-1)*100))))</f>
        <v>8.4248411619963761</v>
      </c>
      <c r="EM27" s="86">
        <f t="shared" ref="EM27" si="243">IF(AND(EL26&lt;0,EM26&gt;0),"LP",IF(AND(EL26&gt;0,EM26&lt;0),"PL",IF(OR(EL26&lt;0,EM26&lt;0),"Loss",IF(ISERROR((+EM26/EL26-1)*100),"NA",(+EM26/EL26-1)*100))))</f>
        <v>-5.8429021440910223</v>
      </c>
      <c r="EN27" s="86">
        <f t="shared" ref="EN27" si="244">IF(AND(EM26&lt;0,EN26&gt;0),"LP",IF(AND(EM26&gt;0,EN26&lt;0),"PL",IF(OR(EM26&lt;0,EN26&lt;0),"Loss",IF(ISERROR((+EN26/EM26-1)*100),"NA",(+EN26/EM26-1)*100))))</f>
        <v>16.988632275703242</v>
      </c>
      <c r="EO27" s="86">
        <f t="shared" ref="EO27" si="245">IF(AND(EN26&lt;0,EO26&gt;0),"LP",IF(AND(EN26&gt;0,EO26&lt;0),"PL",IF(OR(EN26&lt;0,EO26&lt;0),"Loss",IF(ISERROR((+EO26/EN26-1)*100),"NA",(+EO26/EN26-1)*100))))</f>
        <v>6.9920792291220835</v>
      </c>
      <c r="EP27" s="87">
        <f t="shared" ref="EP27" si="246">IF(AND(EO26&lt;0,EP26&gt;0),"LP",IF(AND(EO26&gt;0,EP26&lt;0),"PL",IF(OR(EO26&lt;0,EP26&lt;0),"Loss",IF(ISERROR((+EP26/EO26-1)*100),"NA",(+EP26/EO26-1)*100))))</f>
        <v>8.378149575704775</v>
      </c>
      <c r="EQ27" s="85"/>
      <c r="ER27" s="86">
        <f t="shared" ref="ER27" si="247">IF(AND(EQ26&lt;0,ER26&gt;0),"LP",IF(AND(EQ26&gt;0,ER26&lt;0),"PL",IF(OR(EQ26&lt;0,ER26&lt;0),"Loss",IF(ISERROR((+ER26/EQ26-1)*100),"NA",(+ER26/EQ26-1)*100))))</f>
        <v>9.40007467106334</v>
      </c>
      <c r="ES27" s="86">
        <f t="shared" ref="ES27" si="248">IF(AND(ER26&lt;0,ES26&gt;0),"LP",IF(AND(ER26&gt;0,ES26&lt;0),"PL",IF(OR(ER26&lt;0,ES26&lt;0),"Loss",IF(ISERROR((+ES26/ER26-1)*100),"NA",(+ES26/ER26-1)*100))))</f>
        <v>27.537300745796522</v>
      </c>
      <c r="ET27" s="86">
        <f t="shared" ref="ET27" si="249">IF(AND(ES26&lt;0,ET26&gt;0),"LP",IF(AND(ES26&gt;0,ET26&lt;0),"PL",IF(OR(ES26&lt;0,ET26&lt;0),"Loss",IF(ISERROR((+ET26/ES26-1)*100),"NA",(+ET26/ES26-1)*100))))</f>
        <v>17.00913981172485</v>
      </c>
      <c r="EU27" s="86">
        <f t="shared" ref="EU27" si="250">IF(AND(ET26&lt;0,EU26&gt;0),"LP",IF(AND(ET26&gt;0,EU26&lt;0),"PL",IF(OR(ET26&lt;0,EU26&lt;0),"Loss",IF(ISERROR((+EU26/ET26-1)*100),"NA",(+EU26/ET26-1)*100))))</f>
        <v>19.580379264382252</v>
      </c>
      <c r="EV27" s="87">
        <f t="shared" ref="EV27" si="251">IF(AND(EU26&lt;0,EV26&gt;0),"LP",IF(AND(EU26&gt;0,EV26&lt;0),"PL",IF(OR(EU26&lt;0,EV26&lt;0),"Loss",IF(ISERROR((+EV26/EU26-1)*100),"NA",(+EV26/EU26-1)*100))))</f>
        <v>21.825929588208037</v>
      </c>
      <c r="EW27" s="85"/>
      <c r="EX27" s="86">
        <f t="shared" ref="EX27" si="252">IF(AND(EW26&lt;0,EX26&gt;0),"LP",IF(AND(EW26&gt;0,EX26&lt;0),"PL",IF(OR(EW26&lt;0,EX26&lt;0),"Loss",IF(ISERROR((+EX26/EW26-1)*100),"NA",(+EX26/EW26-1)*100))))</f>
        <v>-15.231283394001327</v>
      </c>
      <c r="EY27" s="86">
        <f t="shared" ref="EY27" si="253">IF(AND(EX26&lt;0,EY26&gt;0),"LP",IF(AND(EX26&gt;0,EY26&lt;0),"PL",IF(OR(EX26&lt;0,EY26&lt;0),"Loss",IF(ISERROR((+EY26/EX26-1)*100),"NA",(+EY26/EX26-1)*100))))</f>
        <v>2.9107172453279428</v>
      </c>
      <c r="EZ27" s="86">
        <f t="shared" ref="EZ27" si="254">IF(AND(EY26&lt;0,EZ26&gt;0),"LP",IF(AND(EY26&gt;0,EZ26&lt;0),"PL",IF(OR(EY26&lt;0,EZ26&lt;0),"Loss",IF(ISERROR((+EZ26/EY26-1)*100),"NA",(+EZ26/EY26-1)*100))))</f>
        <v>59.987945603927706</v>
      </c>
      <c r="FA27" s="86">
        <f t="shared" ref="FA27" si="255">IF(AND(EZ26&lt;0,FA26&gt;0),"LP",IF(AND(EZ26&gt;0,FA26&lt;0),"PL",IF(OR(EZ26&lt;0,FA26&lt;0),"Loss",IF(ISERROR((+FA26/EZ26-1)*100),"NA",(+FA26/EZ26-1)*100))))</f>
        <v>35.259487733489927</v>
      </c>
      <c r="FB27" s="87">
        <f t="shared" ref="FB27" si="256">IF(AND(FA26&lt;0,FB26&gt;0),"LP",IF(AND(FA26&gt;0,FB26&lt;0),"PL",IF(OR(FA26&lt;0,FB26&lt;0),"Loss",IF(ISERROR((+FB26/FA26-1)*100),"NA",(+FB26/FA26-1)*100))))</f>
        <v>19.273545204723554</v>
      </c>
      <c r="FC27" s="85"/>
      <c r="FD27" s="86">
        <f t="shared" ref="FD27" ca="1" si="257">IF(AND(FC26&lt;0,FD26&gt;0),"LP",IF(AND(FC26&gt;0,FD26&lt;0),"PL",IF(OR(FC26&lt;0,FD26&lt;0),"Loss",IF(ISERROR((+FD26/FC26-1)*100),"NA",(+FD26/FC26-1)*100))))</f>
        <v>12.48229830235028</v>
      </c>
      <c r="FE27" s="86">
        <f t="shared" ref="FE27" ca="1" si="258">IF(AND(FD26&lt;0,FE26&gt;0),"LP",IF(AND(FD26&gt;0,FE26&lt;0),"PL",IF(OR(FD26&lt;0,FE26&lt;0),"Loss",IF(ISERROR((+FE26/FD26-1)*100),"NA",(+FE26/FD26-1)*100))))</f>
        <v>20.992673225196199</v>
      </c>
      <c r="FF27" s="86">
        <f t="shared" ref="FF27" ca="1" si="259">IF(AND(FE26&lt;0,FF26&gt;0),"LP",IF(AND(FE26&gt;0,FF26&lt;0),"PL",IF(OR(FE26&lt;0,FF26&lt;0),"Loss",IF(ISERROR((+FF26/FE26-1)*100),"NA",(+FF26/FE26-1)*100))))</f>
        <v>24.775194044803015</v>
      </c>
      <c r="FG27" s="86">
        <f t="shared" ref="FG27" ca="1" si="260">IF(AND(FF26&lt;0,FG26&gt;0),"LP",IF(AND(FF26&gt;0,FG26&lt;0),"PL",IF(OR(FF26&lt;0,FG26&lt;0),"Loss",IF(ISERROR((+FG26/FF26-1)*100),"NA",(+FG26/FF26-1)*100))))</f>
        <v>20.37059502413765</v>
      </c>
      <c r="FH27" s="87">
        <f t="shared" ref="FH27" ca="1" si="261">IF(AND(FG26&lt;0,FH26&gt;0),"LP",IF(AND(FG26&gt;0,FH26&lt;0),"PL",IF(OR(FG26&lt;0,FH26&lt;0),"Loss",IF(ISERROR((+FH26/FG26-1)*100),"NA",(+FH26/FG26-1)*100))))</f>
        <v>22.457554710720217</v>
      </c>
    </row>
    <row r="28" spans="1:164">
      <c r="A28" s="15"/>
      <c r="B28" s="24" t="s">
        <v>58</v>
      </c>
      <c r="C28" s="120">
        <v>4.7276493133517832</v>
      </c>
      <c r="D28" s="121">
        <v>5.4093590558154769</v>
      </c>
      <c r="E28" s="121">
        <v>5.7267404373195019</v>
      </c>
      <c r="F28" s="121">
        <v>5.9896930637235162</v>
      </c>
      <c r="G28" s="121">
        <v>6.1032676304888476</v>
      </c>
      <c r="H28" s="122">
        <v>6.1710008554319939</v>
      </c>
      <c r="I28" s="120">
        <v>6.0074120020405335</v>
      </c>
      <c r="J28" s="121">
        <v>6.2608397221754917</v>
      </c>
      <c r="K28" s="121">
        <v>6.2479180464711623</v>
      </c>
      <c r="L28" s="121">
        <v>5.758001607405502</v>
      </c>
      <c r="M28" s="121">
        <v>5.5238296789886618</v>
      </c>
      <c r="N28" s="122">
        <v>5.5256627122828528</v>
      </c>
      <c r="O28" s="120">
        <v>16873.38</v>
      </c>
      <c r="P28" s="121">
        <v>8050.1199999999981</v>
      </c>
      <c r="Q28" s="121">
        <v>4642</v>
      </c>
      <c r="R28" s="121"/>
      <c r="S28" s="121"/>
      <c r="T28" s="122"/>
      <c r="U28" s="120">
        <v>9.5958972771721438</v>
      </c>
      <c r="V28" s="121">
        <v>10.36438660871789</v>
      </c>
      <c r="W28" s="121">
        <v>10.602127988565531</v>
      </c>
      <c r="X28" s="121">
        <v>10.405864969051322</v>
      </c>
      <c r="Y28" s="121">
        <v>9.8257937087115899</v>
      </c>
      <c r="Z28" s="122">
        <v>9.8704837086092692</v>
      </c>
      <c r="AA28" s="120">
        <v>0</v>
      </c>
      <c r="AB28" s="121">
        <v>0</v>
      </c>
      <c r="AC28" s="121">
        <v>0</v>
      </c>
      <c r="AD28" s="121">
        <v>0</v>
      </c>
      <c r="AE28" s="121">
        <v>0</v>
      </c>
      <c r="AF28" s="122">
        <v>0</v>
      </c>
      <c r="AG28" s="120">
        <v>3.7628177914385748</v>
      </c>
      <c r="AH28" s="121">
        <v>3.3816754490984819</v>
      </c>
      <c r="AI28" s="121">
        <v>3.5245068407293259</v>
      </c>
      <c r="AJ28" s="121">
        <v>3.8283146499132261</v>
      </c>
      <c r="AK28" s="121">
        <v>3.6588323467475772</v>
      </c>
      <c r="AL28" s="122">
        <v>3.6228626528825711</v>
      </c>
      <c r="AM28" s="120">
        <v>7.6677179794109431</v>
      </c>
      <c r="AN28" s="121">
        <v>7.5263155450927961</v>
      </c>
      <c r="AO28" s="121">
        <v>7.0805113966637787</v>
      </c>
      <c r="AP28" s="121">
        <v>6.7287251195065139</v>
      </c>
      <c r="AQ28" s="121">
        <v>7.0346874168860358</v>
      </c>
      <c r="AR28" s="122">
        <v>7.0791310820403339</v>
      </c>
      <c r="AS28" s="120">
        <v>11.930643194230869</v>
      </c>
      <c r="AT28" s="121">
        <v>11.955018881830174</v>
      </c>
      <c r="AU28" s="121">
        <v>12.507157933593309</v>
      </c>
      <c r="AV28" s="121">
        <v>14.350123775916325</v>
      </c>
      <c r="AW28" s="121">
        <v>14.169808706322588</v>
      </c>
      <c r="AX28" s="122">
        <v>14.095249460867704</v>
      </c>
      <c r="AY28" s="120">
        <v>16.479970255229322</v>
      </c>
      <c r="AZ28" s="121">
        <v>18.989035479632062</v>
      </c>
      <c r="BA28" s="121">
        <v>20.573515051869901</v>
      </c>
      <c r="BB28" s="121">
        <v>19.910171907655506</v>
      </c>
      <c r="BC28" s="121">
        <v>19.024672872618389</v>
      </c>
      <c r="BD28" s="122">
        <v>17.987456259275113</v>
      </c>
      <c r="BE28" s="120">
        <v>11.479924847417672</v>
      </c>
      <c r="BF28" s="121">
        <v>10.635538723144027</v>
      </c>
      <c r="BG28" s="121">
        <v>13.265555617064726</v>
      </c>
      <c r="BH28" s="121">
        <v>14.107971464177929</v>
      </c>
      <c r="BI28" s="121">
        <v>14.994054669340057</v>
      </c>
      <c r="BJ28" s="122">
        <v>13.807499529648041</v>
      </c>
      <c r="BK28" s="120">
        <v>5.2463118434442126</v>
      </c>
      <c r="BL28" s="121">
        <v>6.2181572763518309</v>
      </c>
      <c r="BM28" s="121">
        <v>6.6453802746984465</v>
      </c>
      <c r="BN28" s="121">
        <v>6.2480376041360781</v>
      </c>
      <c r="BO28" s="121">
        <v>5.812849977735957</v>
      </c>
      <c r="BP28" s="122">
        <v>5.7066529544163291</v>
      </c>
      <c r="BQ28" s="120">
        <v>0</v>
      </c>
      <c r="BR28" s="121">
        <v>0</v>
      </c>
      <c r="BS28" s="121">
        <v>0</v>
      </c>
      <c r="BT28" s="121">
        <v>0</v>
      </c>
      <c r="BU28" s="121">
        <v>0</v>
      </c>
      <c r="BV28" s="122">
        <v>0</v>
      </c>
      <c r="BW28" s="120">
        <v>6.7652629991576632</v>
      </c>
      <c r="BX28" s="121">
        <v>6.5559980121344879</v>
      </c>
      <c r="BY28" s="121">
        <v>7.1601874448711369</v>
      </c>
      <c r="BZ28" s="121">
        <v>8.2950181742967732</v>
      </c>
      <c r="CA28" s="121">
        <v>6.9346341257672819</v>
      </c>
      <c r="CB28" s="122">
        <v>7.4434061030508651</v>
      </c>
      <c r="CC28" s="120">
        <v>6.0297231220229079</v>
      </c>
      <c r="CD28" s="121">
        <v>7.1077737992278216</v>
      </c>
      <c r="CE28" s="121">
        <v>6.7238010463620963</v>
      </c>
      <c r="CF28" s="121">
        <v>6.3936292669510566</v>
      </c>
      <c r="CG28" s="121">
        <v>6.690632306394904</v>
      </c>
      <c r="CH28" s="122">
        <v>7.0070908495520348</v>
      </c>
      <c r="CI28" s="120">
        <v>2.4051838121805482</v>
      </c>
      <c r="CJ28" s="121">
        <v>2.3382705629069496</v>
      </c>
      <c r="CK28" s="121">
        <v>2.4673069916320802</v>
      </c>
      <c r="CL28" s="121">
        <v>3.1548147759020067</v>
      </c>
      <c r="CM28" s="121">
        <v>2.8558250721779577</v>
      </c>
      <c r="CN28" s="122">
        <v>2.7127284826149678</v>
      </c>
      <c r="CO28" s="120">
        <v>6.6164368020549853</v>
      </c>
      <c r="CP28" s="121">
        <v>7.0263609331674886</v>
      </c>
      <c r="CQ28" s="121">
        <v>8.5873603377252419</v>
      </c>
      <c r="CR28" s="121">
        <v>9.6307587681966229</v>
      </c>
      <c r="CS28" s="121">
        <v>9.9655166423521617</v>
      </c>
      <c r="CT28" s="122">
        <v>9.9549999999999983</v>
      </c>
      <c r="CU28" s="120">
        <v>15.630840381075053</v>
      </c>
      <c r="CV28" s="121">
        <v>13.801199758718015</v>
      </c>
      <c r="CW28" s="121">
        <v>13.464996864192832</v>
      </c>
      <c r="CX28" s="121">
        <v>14.875530428630784</v>
      </c>
      <c r="CY28" s="121">
        <v>14.391728040481299</v>
      </c>
      <c r="CZ28" s="122">
        <v>14.382439363205357</v>
      </c>
      <c r="DA28" s="120">
        <v>6.1110933733452617</v>
      </c>
      <c r="DB28" s="121">
        <v>5.7799724749657155</v>
      </c>
      <c r="DC28" s="121">
        <v>6.3408104884172944</v>
      </c>
      <c r="DD28" s="121">
        <v>6.1953747213470356</v>
      </c>
      <c r="DE28" s="121">
        <v>6.2449194894847917</v>
      </c>
      <c r="DF28" s="122">
        <v>6.404245539168282</v>
      </c>
      <c r="DG28" s="120">
        <v>8.3410975553185995</v>
      </c>
      <c r="DH28" s="121">
        <v>8.5762345078185884</v>
      </c>
      <c r="DI28" s="121">
        <v>8.2666407803164095</v>
      </c>
      <c r="DJ28" s="121">
        <v>7.2092875215113814</v>
      </c>
      <c r="DK28" s="121">
        <v>7.06606495578934</v>
      </c>
      <c r="DL28" s="122">
        <v>7.2685162377483605</v>
      </c>
      <c r="DM28" s="120">
        <v>14.084439723281356</v>
      </c>
      <c r="DN28" s="121">
        <v>12.866946825533791</v>
      </c>
      <c r="DO28" s="121">
        <v>11.000028038277195</v>
      </c>
      <c r="DP28" s="121">
        <v>11.209699878017908</v>
      </c>
      <c r="DQ28" s="121">
        <v>11.425964219660504</v>
      </c>
      <c r="DR28" s="122">
        <v>10.953686635596538</v>
      </c>
      <c r="DS28" s="120">
        <v>5.7889178195355067</v>
      </c>
      <c r="DT28" s="121">
        <v>6.3003954834642064</v>
      </c>
      <c r="DU28" s="121">
        <v>6.2805088003744123</v>
      </c>
      <c r="DV28" s="121">
        <v>4.704886135454446</v>
      </c>
      <c r="DW28" s="121">
        <v>4.4694337033796794</v>
      </c>
      <c r="DX28" s="122">
        <v>5.1988762528537782</v>
      </c>
      <c r="DY28" s="120">
        <v>3.2843639572778902</v>
      </c>
      <c r="DZ28" s="121">
        <v>3.0307466779375116</v>
      </c>
      <c r="EA28" s="121">
        <v>4.0654476008239566</v>
      </c>
      <c r="EB28" s="121">
        <v>4.0690940230850812</v>
      </c>
      <c r="EC28" s="121">
        <v>4.0161665612537281</v>
      </c>
      <c r="ED28" s="122">
        <v>4.2475615259926736</v>
      </c>
      <c r="EE28" s="120">
        <v>7.6403775218633632</v>
      </c>
      <c r="EF28" s="121">
        <v>8.6250018171906255</v>
      </c>
      <c r="EG28" s="121">
        <v>8.8231331517844342</v>
      </c>
      <c r="EH28" s="121">
        <v>9.5065863024352293</v>
      </c>
      <c r="EI28" s="121">
        <v>8.8029340798562625</v>
      </c>
      <c r="EJ28" s="122">
        <v>8.7516852568499015</v>
      </c>
      <c r="EK28" s="120">
        <v>4.636597773568039</v>
      </c>
      <c r="EL28" s="121">
        <v>5.0888914169881376</v>
      </c>
      <c r="EM28" s="121">
        <v>4.7628552801677069</v>
      </c>
      <c r="EN28" s="121">
        <v>5.1833159403242455</v>
      </c>
      <c r="EO28" s="121">
        <v>5.0360881901407559</v>
      </c>
      <c r="EP28" s="122">
        <v>4.9134290038462911</v>
      </c>
      <c r="EQ28" s="120">
        <v>8.0599844437397667</v>
      </c>
      <c r="ER28" s="121">
        <v>8.2710104889896741</v>
      </c>
      <c r="ES28" s="121">
        <v>9.3545894716953999</v>
      </c>
      <c r="ET28" s="121">
        <v>9.1554140590343298</v>
      </c>
      <c r="EU28" s="121">
        <v>9.1011511640328813</v>
      </c>
      <c r="EV28" s="122">
        <v>9.3472339980827073</v>
      </c>
      <c r="EW28" s="120">
        <v>15.777665134280353</v>
      </c>
      <c r="EX28" s="121">
        <v>12.792688387072163</v>
      </c>
      <c r="EY28" s="121">
        <v>12.345328116658076</v>
      </c>
      <c r="EZ28" s="121">
        <v>13.969133869809836</v>
      </c>
      <c r="FA28" s="121">
        <v>14.979825049191797</v>
      </c>
      <c r="FB28" s="122">
        <v>14.520765362046234</v>
      </c>
      <c r="FC28" s="120">
        <f t="shared" ref="FC28:FH28" ca="1" si="262">AVERAGEIF($B$8:$FB$55,FC$8,$B28:$FB28)</f>
        <v>656.20962803547854</v>
      </c>
      <c r="FD28" s="121">
        <f t="shared" ca="1" si="262"/>
        <v>316.88545453415276</v>
      </c>
      <c r="FE28" s="121">
        <f t="shared" ca="1" si="262"/>
        <v>186.0698618461644</v>
      </c>
      <c r="FF28" s="121">
        <f t="shared" ca="1" si="262"/>
        <v>8.0351779210593079</v>
      </c>
      <c r="FG28" s="121">
        <f t="shared" ca="1" si="262"/>
        <v>7.9251472243121199</v>
      </c>
      <c r="FH28" s="122">
        <f t="shared" ca="1" si="262"/>
        <v>7.8789065530424862</v>
      </c>
    </row>
    <row r="29" spans="1:164">
      <c r="A29" s="15"/>
      <c r="B29" s="24" t="s">
        <v>231</v>
      </c>
      <c r="C29" s="29">
        <v>17131.873999999996</v>
      </c>
      <c r="D29" s="25">
        <v>21405.815999999999</v>
      </c>
      <c r="E29" s="25">
        <v>29936.59199999999</v>
      </c>
      <c r="F29" s="25">
        <v>43394.994999999995</v>
      </c>
      <c r="G29" s="25">
        <v>56455.782536936276</v>
      </c>
      <c r="H29" s="26">
        <v>70353.628612168526</v>
      </c>
      <c r="I29" s="29">
        <v>3904.6429999999982</v>
      </c>
      <c r="J29" s="25">
        <v>4786.614999999998</v>
      </c>
      <c r="K29" s="25">
        <v>5614.1930000000011</v>
      </c>
      <c r="L29" s="25">
        <v>6489.2349999999997</v>
      </c>
      <c r="M29" s="25">
        <v>7810.6598616661477</v>
      </c>
      <c r="N29" s="26">
        <v>9807.5282907783221</v>
      </c>
      <c r="O29" s="29">
        <v>4295.8565395999995</v>
      </c>
      <c r="P29" s="25">
        <v>8554.2599999999984</v>
      </c>
      <c r="Q29" s="25">
        <v>12225.949999999999</v>
      </c>
      <c r="R29" s="25">
        <v>15636</v>
      </c>
      <c r="S29" s="25">
        <v>21290.158315838431</v>
      </c>
      <c r="T29" s="26">
        <v>24603.374501664643</v>
      </c>
      <c r="U29" s="29">
        <v>119608.40000000001</v>
      </c>
      <c r="V29" s="25">
        <v>143071.79999999999</v>
      </c>
      <c r="W29" s="25">
        <v>187158.39999999999</v>
      </c>
      <c r="X29" s="25">
        <v>239326.29999999996</v>
      </c>
      <c r="Y29" s="25">
        <v>297693.37963510834</v>
      </c>
      <c r="Z29" s="26">
        <v>380012.93869345845</v>
      </c>
      <c r="AA29" s="29">
        <v>2960.6579999999994</v>
      </c>
      <c r="AB29" s="25">
        <v>4241.2929999999997</v>
      </c>
      <c r="AC29" s="25">
        <v>4212.3360000000011</v>
      </c>
      <c r="AD29" s="25">
        <v>5048.8829999999998</v>
      </c>
      <c r="AE29" s="25">
        <v>6124.5980036526953</v>
      </c>
      <c r="AF29" s="26">
        <v>7246.380847180837</v>
      </c>
      <c r="AG29" s="29">
        <v>6861.1189999999988</v>
      </c>
      <c r="AH29" s="25">
        <v>6820.0010000000011</v>
      </c>
      <c r="AI29" s="25">
        <v>8657.893</v>
      </c>
      <c r="AJ29" s="25">
        <v>10760.089000000002</v>
      </c>
      <c r="AK29" s="25">
        <v>11505.284873874403</v>
      </c>
      <c r="AL29" s="26">
        <v>13128.897018193711</v>
      </c>
      <c r="AM29" s="29">
        <v>33602.700000000019</v>
      </c>
      <c r="AN29" s="25">
        <v>37712.400000000001</v>
      </c>
      <c r="AO29" s="25">
        <v>44493.7</v>
      </c>
      <c r="AP29" s="25">
        <v>59039</v>
      </c>
      <c r="AQ29" s="25">
        <v>81202.182517676963</v>
      </c>
      <c r="AR29" s="26">
        <v>107690.1300811589</v>
      </c>
      <c r="AS29" s="29">
        <v>9516.7899999999991</v>
      </c>
      <c r="AT29" s="25">
        <v>10772.3</v>
      </c>
      <c r="AU29" s="25">
        <v>15064.400000000003</v>
      </c>
      <c r="AV29" s="25">
        <v>23909.5</v>
      </c>
      <c r="AW29" s="25">
        <v>29510.553205224933</v>
      </c>
      <c r="AX29" s="26">
        <v>35203.850519580628</v>
      </c>
      <c r="AY29" s="29">
        <v>5116.16</v>
      </c>
      <c r="AZ29" s="25">
        <v>6497.27</v>
      </c>
      <c r="BA29" s="25">
        <v>8248.982</v>
      </c>
      <c r="BB29" s="25">
        <v>11713.153999999999</v>
      </c>
      <c r="BC29" s="25">
        <v>15348.579723184226</v>
      </c>
      <c r="BD29" s="26">
        <v>18834.58830271618</v>
      </c>
      <c r="BE29" s="29">
        <v>2775.7099999999991</v>
      </c>
      <c r="BF29" s="25">
        <v>3931.190000000001</v>
      </c>
      <c r="BG29" s="25">
        <v>7123.5300000000007</v>
      </c>
      <c r="BH29" s="25">
        <v>10281.200000000003</v>
      </c>
      <c r="BI29" s="25">
        <v>11407.680890012503</v>
      </c>
      <c r="BJ29" s="26">
        <v>11914.411601806603</v>
      </c>
      <c r="BK29" s="29">
        <v>1661.5600000000013</v>
      </c>
      <c r="BL29" s="25">
        <v>2538.0299999999993</v>
      </c>
      <c r="BM29" s="25">
        <v>3167.4600000000005</v>
      </c>
      <c r="BN29" s="25">
        <v>4253.92</v>
      </c>
      <c r="BO29" s="25">
        <v>5189.1769241698112</v>
      </c>
      <c r="BP29" s="26">
        <v>6654.130877190556</v>
      </c>
      <c r="BQ29" s="29">
        <v>3474.2000000000007</v>
      </c>
      <c r="BR29" s="25">
        <v>6030.3000000000011</v>
      </c>
      <c r="BS29" s="25">
        <v>8465.7999999999993</v>
      </c>
      <c r="BT29" s="25">
        <v>8890.6000000000022</v>
      </c>
      <c r="BU29" s="25">
        <v>12196.326799999999</v>
      </c>
      <c r="BV29" s="26">
        <v>14537.403533999997</v>
      </c>
      <c r="BW29" s="29">
        <v>21734.165775132045</v>
      </c>
      <c r="BX29" s="25">
        <v>24407.61162493347</v>
      </c>
      <c r="BY29" s="25">
        <v>29786.571060690268</v>
      </c>
      <c r="BZ29" s="25">
        <v>34832.045796591017</v>
      </c>
      <c r="CA29" s="25">
        <v>26826.64491766948</v>
      </c>
      <c r="CB29" s="26">
        <v>40218.244229212884</v>
      </c>
      <c r="CC29" s="29">
        <v>2730.9080000000004</v>
      </c>
      <c r="CD29" s="25">
        <v>2621.1000000000004</v>
      </c>
      <c r="CE29" s="25">
        <v>1982.6999999999994</v>
      </c>
      <c r="CF29" s="25">
        <v>2180.0999999999995</v>
      </c>
      <c r="CG29" s="25">
        <v>3118.9096530800016</v>
      </c>
      <c r="CH29" s="26">
        <v>5175.9096638400033</v>
      </c>
      <c r="CI29" s="29">
        <v>46935.999999999985</v>
      </c>
      <c r="CJ29" s="25">
        <v>47999.8</v>
      </c>
      <c r="CK29" s="25">
        <v>54999.6</v>
      </c>
      <c r="CL29" s="25">
        <v>76976.400000000009</v>
      </c>
      <c r="CM29" s="25">
        <v>73396.244497401567</v>
      </c>
      <c r="CN29" s="26">
        <v>75528.159678186581</v>
      </c>
      <c r="CO29" s="29">
        <v>51309</v>
      </c>
      <c r="CP29" s="25">
        <v>45582.400000000009</v>
      </c>
      <c r="CQ29" s="25">
        <v>47782.900000000009</v>
      </c>
      <c r="CR29" s="25">
        <v>51700.599999999991</v>
      </c>
      <c r="CS29" s="25">
        <v>61857.005398512512</v>
      </c>
      <c r="CT29" s="26">
        <v>80026.490660661235</v>
      </c>
      <c r="CU29" s="29">
        <v>27561.100000000002</v>
      </c>
      <c r="CV29" s="25">
        <v>22696.93</v>
      </c>
      <c r="CW29" s="25">
        <v>23481.800000000003</v>
      </c>
      <c r="CX29" s="25">
        <v>35378.500000000015</v>
      </c>
      <c r="CY29" s="25">
        <v>40863.253959221329</v>
      </c>
      <c r="CZ29" s="26">
        <v>48334.32610069697</v>
      </c>
      <c r="DA29" s="29">
        <v>2677.7910000000002</v>
      </c>
      <c r="DB29" s="25">
        <v>2453.9410000000003</v>
      </c>
      <c r="DC29" s="25">
        <v>3177</v>
      </c>
      <c r="DD29" s="25">
        <v>4209.6999999999989</v>
      </c>
      <c r="DE29" s="25">
        <v>5368.376501448427</v>
      </c>
      <c r="DF29" s="26">
        <v>7049.3472374310932</v>
      </c>
      <c r="DG29" s="29">
        <v>41572.499999999993</v>
      </c>
      <c r="DH29" s="25">
        <v>37252.100000000006</v>
      </c>
      <c r="DI29" s="25">
        <v>37518.099999999991</v>
      </c>
      <c r="DJ29" s="25">
        <v>41782.600000000006</v>
      </c>
      <c r="DK29" s="25">
        <v>52929.889392668272</v>
      </c>
      <c r="DL29" s="26">
        <v>65473.270514761141</v>
      </c>
      <c r="DM29" s="29">
        <v>51014.899999999994</v>
      </c>
      <c r="DN29" s="25">
        <v>54364.01</v>
      </c>
      <c r="DO29" s="25">
        <v>47269.529999999984</v>
      </c>
      <c r="DP29" s="25">
        <v>56465.540000000008</v>
      </c>
      <c r="DQ29" s="25">
        <v>70802.642665645937</v>
      </c>
      <c r="DR29" s="26">
        <v>79046.936814580011</v>
      </c>
      <c r="DS29" s="29">
        <v>22470</v>
      </c>
      <c r="DT29" s="25">
        <v>24574.2</v>
      </c>
      <c r="DU29" s="25">
        <v>28307.200000000001</v>
      </c>
      <c r="DV29" s="25">
        <v>11965.599999999999</v>
      </c>
      <c r="DW29" s="25">
        <v>18241.661824200008</v>
      </c>
      <c r="DX29" s="26">
        <v>27441.730899277813</v>
      </c>
      <c r="DY29" s="29">
        <v>20689.3</v>
      </c>
      <c r="DZ29" s="25">
        <v>16603.200000000004</v>
      </c>
      <c r="EA29" s="25">
        <v>20998.400000000001</v>
      </c>
      <c r="EB29" s="25">
        <v>21250.199999999997</v>
      </c>
      <c r="EC29" s="25">
        <v>24310.598170623991</v>
      </c>
      <c r="ED29" s="26">
        <v>31908.032010877279</v>
      </c>
      <c r="EE29" s="29">
        <v>5459.7599999999984</v>
      </c>
      <c r="EF29" s="25">
        <v>4531.777</v>
      </c>
      <c r="EG29" s="25">
        <v>6103.4999999999982</v>
      </c>
      <c r="EH29" s="25">
        <v>13961.999999999998</v>
      </c>
      <c r="EI29" s="25">
        <v>18789.843940997089</v>
      </c>
      <c r="EJ29" s="26">
        <v>26375.502566875777</v>
      </c>
      <c r="EK29" s="29">
        <v>4705.5000000000018</v>
      </c>
      <c r="EL29" s="25">
        <v>4925.7</v>
      </c>
      <c r="EM29" s="25">
        <v>4523.1000000000013</v>
      </c>
      <c r="EN29" s="25">
        <v>5242.0999999999995</v>
      </c>
      <c r="EO29" s="25">
        <v>5639.9638251413289</v>
      </c>
      <c r="EP29" s="26">
        <v>6115.0874354332445</v>
      </c>
      <c r="EQ29" s="29">
        <v>86366.503999999986</v>
      </c>
      <c r="ER29" s="25">
        <v>97573.223000000027</v>
      </c>
      <c r="ES29" s="25">
        <v>123440.59999999996</v>
      </c>
      <c r="ET29" s="25">
        <v>142019.79999999996</v>
      </c>
      <c r="EU29" s="25">
        <v>170085.12509203376</v>
      </c>
      <c r="EV29" s="26">
        <v>211613.77876962029</v>
      </c>
      <c r="EW29" s="29">
        <v>8455.8500000000022</v>
      </c>
      <c r="EX29" s="25">
        <v>5774.42</v>
      </c>
      <c r="EY29" s="25">
        <v>5621.4299999999994</v>
      </c>
      <c r="EZ29" s="25">
        <v>9531.5</v>
      </c>
      <c r="FA29" s="25">
        <v>12220.269367004799</v>
      </c>
      <c r="FB29" s="26">
        <v>14245.978571583757</v>
      </c>
      <c r="FC29" s="29">
        <f t="shared" ref="FC29:FH29" ca="1" si="263">SUMIF($B$8:$FB$55,FC$8,$B29:$FB29)</f>
        <v>604592.94931473199</v>
      </c>
      <c r="FD29" s="25">
        <f t="shared" ca="1" si="263"/>
        <v>647721.68762493343</v>
      </c>
      <c r="FE29" s="25">
        <f t="shared" ca="1" si="263"/>
        <v>769361.66706069035</v>
      </c>
      <c r="FF29" s="25">
        <f t="shared" ca="1" si="263"/>
        <v>946239.56179659069</v>
      </c>
      <c r="FG29" s="25">
        <f t="shared" ca="1" si="263"/>
        <v>1140184.7924929929</v>
      </c>
      <c r="FH29" s="26">
        <f t="shared" ca="1" si="263"/>
        <v>1418540.0580329353</v>
      </c>
    </row>
    <row r="30" spans="1:164">
      <c r="A30" s="15"/>
      <c r="B30" s="42" t="s">
        <v>35</v>
      </c>
      <c r="C30" s="85"/>
      <c r="D30" s="86">
        <f t="shared" ref="D30" si="264">IF(AND(C29&lt;0,D29&gt;0),"LP",IF(AND(C29&gt;0,D29&lt;0),"PL",IF(OR(C29&lt;0,D29&lt;0),"Loss",IF(ISERROR((+D29/C29-1)*100),"NA",(+D29/C29-1)*100))))</f>
        <v>24.947311660125472</v>
      </c>
      <c r="E30" s="86">
        <f t="shared" ref="E30" si="265">IF(AND(D29&lt;0,E29&gt;0),"LP",IF(AND(D29&gt;0,E29&lt;0),"PL",IF(OR(D29&lt;0,E29&lt;0),"Loss",IF(ISERROR((+E29/D29-1)*100),"NA",(+E29/D29-1)*100))))</f>
        <v>39.852608281786559</v>
      </c>
      <c r="F30" s="86">
        <f t="shared" ref="F30" si="266">IF(AND(E29&lt;0,F29&gt;0),"LP",IF(AND(E29&gt;0,F29&lt;0),"PL",IF(OR(E29&lt;0,F29&lt;0),"Loss",IF(ISERROR((+F29/E29-1)*100),"NA",(+F29/E29-1)*100))))</f>
        <v>44.956363102386575</v>
      </c>
      <c r="G30" s="86">
        <f t="shared" ref="G30" si="267">IF(AND(F29&lt;0,G29&gt;0),"LP",IF(AND(F29&gt;0,G29&lt;0),"PL",IF(OR(F29&lt;0,G29&lt;0),"Loss",IF(ISERROR((+G29/F29-1)*100),"NA",(+G29/F29-1)*100))))</f>
        <v>30.097451415621279</v>
      </c>
      <c r="H30" s="87">
        <f t="shared" ref="H30" si="268">IF(AND(G29&lt;0,H29&gt;0),"LP",IF(AND(G29&gt;0,H29&lt;0),"PL",IF(OR(G29&lt;0,H29&lt;0),"Loss",IF(ISERROR((+H29/G29-1)*100),"NA",(+H29/G29-1)*100))))</f>
        <v>24.617223339592464</v>
      </c>
      <c r="I30" s="85"/>
      <c r="J30" s="86">
        <f t="shared" ref="J30" si="269">IF(AND(I29&lt;0,J29&gt;0),"LP",IF(AND(I29&gt;0,J29&lt;0),"PL",IF(OR(I29&lt;0,J29&lt;0),"Loss",IF(ISERROR((+J29/I29-1)*100),"NA",(+J29/I29-1)*100))))</f>
        <v>22.587775630192052</v>
      </c>
      <c r="K30" s="86">
        <f t="shared" ref="K30" si="270">IF(AND(J29&lt;0,K29&gt;0),"LP",IF(AND(J29&gt;0,K29&lt;0),"PL",IF(OR(J29&lt;0,K29&lt;0),"Loss",IF(ISERROR((+K29/J29-1)*100),"NA",(+K29/J29-1)*100))))</f>
        <v>17.289420603077609</v>
      </c>
      <c r="L30" s="86">
        <f t="shared" ref="L30" si="271">IF(AND(K29&lt;0,L29&gt;0),"LP",IF(AND(K29&gt;0,L29&lt;0),"PL",IF(OR(K29&lt;0,L29&lt;0),"Loss",IF(ISERROR((+L29/K29-1)*100),"NA",(+L29/K29-1)*100))))</f>
        <v>15.586247213090076</v>
      </c>
      <c r="M30" s="86">
        <f t="shared" ref="M30" si="272">IF(AND(L29&lt;0,M29&gt;0),"LP",IF(AND(L29&gt;0,M29&lt;0),"PL",IF(OR(L29&lt;0,M29&lt;0),"Loss",IF(ISERROR((+M29/L29-1)*100),"NA",(+M29/L29-1)*100))))</f>
        <v>20.363338077079174</v>
      </c>
      <c r="N30" s="87">
        <f t="shared" ref="N30" si="273">IF(AND(M29&lt;0,N29&gt;0),"LP",IF(AND(M29&gt;0,N29&lt;0),"PL",IF(OR(M29&lt;0,N29&lt;0),"Loss",IF(ISERROR((+N29/M29-1)*100),"NA",(+N29/M29-1)*100))))</f>
        <v>25.565937634956846</v>
      </c>
      <c r="O30" s="85"/>
      <c r="P30" s="86">
        <f t="shared" ref="P30" si="274">IF(AND(O29&lt;0,P29&gt;0),"LP",IF(AND(O29&gt;0,P29&lt;0),"PL",IF(OR(O29&lt;0,P29&lt;0),"Loss",IF(ISERROR((+P29/O29-1)*100),"NA",(+P29/O29-1)*100))))</f>
        <v>99.128158055215508</v>
      </c>
      <c r="Q30" s="86">
        <f t="shared" ref="Q30" si="275">IF(AND(P29&lt;0,Q29&gt;0),"LP",IF(AND(P29&gt;0,Q29&lt;0),"PL",IF(OR(P29&lt;0,Q29&lt;0),"Loss",IF(ISERROR((+Q29/P29-1)*100),"NA",(+Q29/P29-1)*100))))</f>
        <v>42.922356814031851</v>
      </c>
      <c r="R30" s="86">
        <f t="shared" ref="R30" si="276">IF(AND(Q29&lt;0,R29&gt;0),"LP",IF(AND(Q29&gt;0,R29&lt;0),"PL",IF(OR(Q29&lt;0,R29&lt;0),"Loss",IF(ISERROR((+R29/Q29-1)*100),"NA",(+R29/Q29-1)*100))))</f>
        <v>27.891902060780559</v>
      </c>
      <c r="S30" s="86">
        <f t="shared" ref="S30" si="277">IF(AND(R29&lt;0,S29&gt;0),"LP",IF(AND(R29&gt;0,S29&lt;0),"PL",IF(OR(R29&lt;0,S29&lt;0),"Loss",IF(ISERROR((+S29/R29-1)*100),"NA",(+S29/R29-1)*100))))</f>
        <v>36.161155767705488</v>
      </c>
      <c r="T30" s="87">
        <f t="shared" ref="T30" si="278">IF(AND(S29&lt;0,T29&gt;0),"LP",IF(AND(S29&gt;0,T29&lt;0),"PL",IF(OR(S29&lt;0,T29&lt;0),"Loss",IF(ISERROR((+T29/S29-1)*100),"NA",(+T29/S29-1)*100))))</f>
        <v>15.562196093964232</v>
      </c>
      <c r="U30" s="85"/>
      <c r="V30" s="86">
        <f t="shared" ref="V30" si="279">IF(AND(U29&lt;0,V29&gt;0),"LP",IF(AND(U29&gt;0,V29&lt;0),"PL",IF(OR(U29&lt;0,V29&lt;0),"Loss",IF(ISERROR((+V29/U29-1)*100),"NA",(+V29/U29-1)*100))))</f>
        <v>19.616849652699962</v>
      </c>
      <c r="W30" s="86">
        <f t="shared" ref="W30" si="280">IF(AND(V29&lt;0,W29&gt;0),"LP",IF(AND(V29&gt;0,W29&lt;0),"PL",IF(OR(V29&lt;0,W29&lt;0),"Loss",IF(ISERROR((+W29/V29-1)*100),"NA",(+W29/V29-1)*100))))</f>
        <v>30.8143184051644</v>
      </c>
      <c r="X30" s="86">
        <f t="shared" ref="X30" si="281">IF(AND(W29&lt;0,X29&gt;0),"LP",IF(AND(W29&gt;0,X29&lt;0),"PL",IF(OR(W29&lt;0,X29&lt;0),"Loss",IF(ISERROR((+X29/W29-1)*100),"NA",(+X29/W29-1)*100))))</f>
        <v>27.873662095850339</v>
      </c>
      <c r="Y30" s="86">
        <f t="shared" ref="Y30" si="282">IF(AND(X29&lt;0,Y29&gt;0),"LP",IF(AND(X29&gt;0,Y29&lt;0),"PL",IF(OR(X29&lt;0,Y29&lt;0),"Loss",IF(ISERROR((+Y29/X29-1)*100),"NA",(+Y29/X29-1)*100))))</f>
        <v>24.388075875951955</v>
      </c>
      <c r="Z30" s="87">
        <f t="shared" ref="Z30" si="283">IF(AND(Y29&lt;0,Z29&gt;0),"LP",IF(AND(Y29&gt;0,Z29&lt;0),"PL",IF(OR(Y29&lt;0,Z29&lt;0),"Loss",IF(ISERROR((+Z29/Y29-1)*100),"NA",(+Z29/Y29-1)*100))))</f>
        <v>27.652465486216606</v>
      </c>
      <c r="AA30" s="85"/>
      <c r="AB30" s="86">
        <f t="shared" ref="AB30" si="284">IF(AND(AA29&lt;0,AB29&gt;0),"LP",IF(AND(AA29&gt;0,AB29&lt;0),"PL",IF(OR(AA29&lt;0,AB29&lt;0),"Loss",IF(ISERROR((+AB29/AA29-1)*100),"NA",(+AB29/AA29-1)*100))))</f>
        <v>43.25508045846567</v>
      </c>
      <c r="AC30" s="86">
        <f t="shared" ref="AC30" si="285">IF(AND(AB29&lt;0,AC29&gt;0),"LP",IF(AND(AB29&gt;0,AC29&lt;0),"PL",IF(OR(AB29&lt;0,AC29&lt;0),"Loss",IF(ISERROR((+AC29/AB29-1)*100),"NA",(+AC29/AB29-1)*100))))</f>
        <v>-0.68273990973974907</v>
      </c>
      <c r="AD30" s="86">
        <f t="shared" ref="AD30" si="286">IF(AND(AC29&lt;0,AD29&gt;0),"LP",IF(AND(AC29&gt;0,AD29&lt;0),"PL",IF(OR(AC29&lt;0,AD29&lt;0),"Loss",IF(ISERROR((+AD29/AC29-1)*100),"NA",(+AD29/AC29-1)*100))))</f>
        <v>19.859455655959035</v>
      </c>
      <c r="AE30" s="86">
        <f t="shared" ref="AE30" si="287">IF(AND(AD29&lt;0,AE29&gt;0),"LP",IF(AND(AD29&gt;0,AE29&lt;0),"PL",IF(OR(AD29&lt;0,AE29&lt;0),"Loss",IF(ISERROR((+AE29/AD29-1)*100),"NA",(+AE29/AD29-1)*100))))</f>
        <v>21.305999835066402</v>
      </c>
      <c r="AF30" s="87">
        <f t="shared" ref="AF30" si="288">IF(AND(AE29&lt;0,AF29&gt;0),"LP",IF(AND(AE29&gt;0,AF29&lt;0),"PL",IF(OR(AE29&lt;0,AF29&lt;0),"Loss",IF(ISERROR((+AF29/AE29-1)*100),"NA",(+AF29/AE29-1)*100))))</f>
        <v>18.316024053482582</v>
      </c>
      <c r="AG30" s="85"/>
      <c r="AH30" s="86">
        <f t="shared" ref="AH30" si="289">IF(AND(AG29&lt;0,AH29&gt;0),"LP",IF(AND(AG29&gt;0,AH29&lt;0),"PL",IF(OR(AG29&lt;0,AH29&lt;0),"Loss",IF(ISERROR((+AH29/AG29-1)*100),"NA",(+AH29/AG29-1)*100))))</f>
        <v>-0.59928999919689474</v>
      </c>
      <c r="AI30" s="86">
        <f t="shared" ref="AI30" si="290">IF(AND(AH29&lt;0,AI29&gt;0),"LP",IF(AND(AH29&gt;0,AI29&lt;0),"PL",IF(OR(AH29&lt;0,AI29&lt;0),"Loss",IF(ISERROR((+AI29/AH29-1)*100),"NA",(+AI29/AH29-1)*100))))</f>
        <v>26.948559098451732</v>
      </c>
      <c r="AJ30" s="86">
        <f t="shared" ref="AJ30" si="291">IF(AND(AI29&lt;0,AJ29&gt;0),"LP",IF(AND(AI29&gt;0,AJ29&lt;0),"PL",IF(OR(AI29&lt;0,AJ29&lt;0),"Loss",IF(ISERROR((+AJ29/AI29-1)*100),"NA",(+AJ29/AI29-1)*100))))</f>
        <v>24.280688153572715</v>
      </c>
      <c r="AK30" s="86">
        <f t="shared" ref="AK30" si="292">IF(AND(AJ29&lt;0,AK29&gt;0),"LP",IF(AND(AJ29&gt;0,AK29&lt;0),"PL",IF(OR(AJ29&lt;0,AK29&lt;0),"Loss",IF(ISERROR((+AK29/AJ29-1)*100),"NA",(+AK29/AJ29-1)*100))))</f>
        <v>6.9255549268635308</v>
      </c>
      <c r="AL30" s="87">
        <f t="shared" ref="AL30" si="293">IF(AND(AK29&lt;0,AL29&gt;0),"LP",IF(AND(AK29&gt;0,AL29&lt;0),"PL",IF(OR(AK29&lt;0,AL29&lt;0),"Loss",IF(ISERROR((+AL29/AK29-1)*100),"NA",(+AL29/AK29-1)*100))))</f>
        <v>14.111881297316863</v>
      </c>
      <c r="AM30" s="85"/>
      <c r="AN30" s="86">
        <f t="shared" ref="AN30" si="294">IF(AND(AM29&lt;0,AN29&gt;0),"LP",IF(AND(AM29&gt;0,AN29&lt;0),"PL",IF(OR(AM29&lt;0,AN29&lt;0),"Loss",IF(ISERROR((+AN29/AM29-1)*100),"NA",(+AN29/AM29-1)*100))))</f>
        <v>12.230267210670508</v>
      </c>
      <c r="AO30" s="86">
        <f t="shared" ref="AO30" si="295">IF(AND(AN29&lt;0,AO29&gt;0),"LP",IF(AND(AN29&gt;0,AO29&lt;0),"PL",IF(OR(AN29&lt;0,AO29&lt;0),"Loss",IF(ISERROR((+AO29/AN29-1)*100),"NA",(+AO29/AN29-1)*100))))</f>
        <v>17.981618777908579</v>
      </c>
      <c r="AP30" s="86">
        <f t="shared" ref="AP30" si="296">IF(AND(AO29&lt;0,AP29&gt;0),"LP",IF(AND(AO29&gt;0,AP29&lt;0),"PL",IF(OR(AO29&lt;0,AP29&lt;0),"Loss",IF(ISERROR((+AP29/AO29-1)*100),"NA",(+AP29/AO29-1)*100))))</f>
        <v>32.690695536671498</v>
      </c>
      <c r="AQ30" s="86">
        <f t="shared" ref="AQ30" si="297">IF(AND(AP29&lt;0,AQ29&gt;0),"LP",IF(AND(AP29&gt;0,AQ29&lt;0),"PL",IF(OR(AP29&lt;0,AQ29&lt;0),"Loss",IF(ISERROR((+AQ29/AP29-1)*100),"NA",(+AQ29/AP29-1)*100))))</f>
        <v>37.53990162041525</v>
      </c>
      <c r="AR30" s="87">
        <f t="shared" ref="AR30" si="298">IF(AND(AQ29&lt;0,AR29&gt;0),"LP",IF(AND(AQ29&gt;0,AR29&lt;0),"PL",IF(OR(AQ29&lt;0,AR29&lt;0),"Loss",IF(ISERROR((+AR29/AQ29-1)*100),"NA",(+AR29/AQ29-1)*100))))</f>
        <v>32.6197483149123</v>
      </c>
      <c r="AS30" s="85"/>
      <c r="AT30" s="86">
        <f t="shared" ref="AT30" si="299">IF(AND(AS29&lt;0,AT29&gt;0),"LP",IF(AND(AS29&gt;0,AT29&lt;0),"PL",IF(OR(AS29&lt;0,AT29&lt;0),"Loss",IF(ISERROR((+AT29/AS29-1)*100),"NA",(+AT29/AS29-1)*100))))</f>
        <v>13.192578590049809</v>
      </c>
      <c r="AU30" s="86">
        <f t="shared" ref="AU30" si="300">IF(AND(AT29&lt;0,AU29&gt;0),"LP",IF(AND(AT29&gt;0,AU29&lt;0),"PL",IF(OR(AT29&lt;0,AU29&lt;0),"Loss",IF(ISERROR((+AU29/AT29-1)*100),"NA",(+AU29/AT29-1)*100))))</f>
        <v>39.843858785960329</v>
      </c>
      <c r="AV30" s="86">
        <f t="shared" ref="AV30" si="301">IF(AND(AU29&lt;0,AV29&gt;0),"LP",IF(AND(AU29&gt;0,AV29&lt;0),"PL",IF(OR(AU29&lt;0,AV29&lt;0),"Loss",IF(ISERROR((+AV29/AU29-1)*100),"NA",(+AV29/AU29-1)*100))))</f>
        <v>58.71524919678177</v>
      </c>
      <c r="AW30" s="86">
        <f t="shared" ref="AW30" si="302">IF(AND(AV29&lt;0,AW29&gt;0),"LP",IF(AND(AV29&gt;0,AW29&lt;0),"PL",IF(OR(AV29&lt;0,AW29&lt;0),"Loss",IF(ISERROR((+AW29/AV29-1)*100),"NA",(+AW29/AV29-1)*100))))</f>
        <v>23.426057446725924</v>
      </c>
      <c r="AX30" s="87">
        <f t="shared" ref="AX30" si="303">IF(AND(AW29&lt;0,AX29&gt;0),"LP",IF(AND(AW29&gt;0,AX29&lt;0),"PL",IF(OR(AW29&lt;0,AX29&lt;0),"Loss",IF(ISERROR((+AX29/AW29-1)*100),"NA",(+AX29/AW29-1)*100))))</f>
        <v>19.292411344385375</v>
      </c>
      <c r="AY30" s="85"/>
      <c r="AZ30" s="86">
        <f t="shared" ref="AZ30" si="304">IF(AND(AY29&lt;0,AZ29&gt;0),"LP",IF(AND(AY29&gt;0,AZ29&lt;0),"PL",IF(OR(AY29&lt;0,AZ29&lt;0),"Loss",IF(ISERROR((+AZ29/AY29-1)*100),"NA",(+AZ29/AY29-1)*100))))</f>
        <v>26.995050975731804</v>
      </c>
      <c r="BA30" s="86">
        <f t="shared" ref="BA30" si="305">IF(AND(AZ29&lt;0,BA29&gt;0),"LP",IF(AND(AZ29&gt;0,BA29&lt;0),"PL",IF(OR(AZ29&lt;0,BA29&lt;0),"Loss",IF(ISERROR((+BA29/AZ29-1)*100),"NA",(+BA29/AZ29-1)*100))))</f>
        <v>26.960738894951252</v>
      </c>
      <c r="BB30" s="86">
        <f t="shared" ref="BB30" si="306">IF(AND(BA29&lt;0,BB29&gt;0),"LP",IF(AND(BA29&gt;0,BB29&lt;0),"PL",IF(OR(BA29&lt;0,BB29&lt;0),"Loss",IF(ISERROR((+BB29/BA29-1)*100),"NA",(+BB29/BA29-1)*100))))</f>
        <v>41.995145582812498</v>
      </c>
      <c r="BC30" s="86">
        <f t="shared" ref="BC30" si="307">IF(AND(BB29&lt;0,BC29&gt;0),"LP",IF(AND(BB29&gt;0,BC29&lt;0),"PL",IF(OR(BB29&lt;0,BC29&lt;0),"Loss",IF(ISERROR((+BC29/BB29-1)*100),"NA",(+BC29/BB29-1)*100))))</f>
        <v>31.037120515825436</v>
      </c>
      <c r="BD30" s="87">
        <f t="shared" ref="BD30" si="308">IF(AND(BC29&lt;0,BD29&gt;0),"LP",IF(AND(BC29&gt;0,BD29&lt;0),"PL",IF(OR(BC29&lt;0,BD29&lt;0),"Loss",IF(ISERROR((+BD29/BC29-1)*100),"NA",(+BD29/BC29-1)*100))))</f>
        <v>22.71225509071888</v>
      </c>
      <c r="BE30" s="85"/>
      <c r="BF30" s="86">
        <f t="shared" ref="BF30" si="309">IF(AND(BE29&lt;0,BF29&gt;0),"LP",IF(AND(BE29&gt;0,BF29&lt;0),"PL",IF(OR(BE29&lt;0,BF29&lt;0),"Loss",IF(ISERROR((+BF29/BE29-1)*100),"NA",(+BF29/BE29-1)*100))))</f>
        <v>41.628268082760876</v>
      </c>
      <c r="BG30" s="86">
        <f t="shared" ref="BG30" si="310">IF(AND(BF29&lt;0,BG29&gt;0),"LP",IF(AND(BF29&gt;0,BG29&lt;0),"PL",IF(OR(BF29&lt;0,BG29&lt;0),"Loss",IF(ISERROR((+BG29/BF29-1)*100),"NA",(+BG29/BF29-1)*100))))</f>
        <v>81.205436521765634</v>
      </c>
      <c r="BH30" s="86">
        <f t="shared" ref="BH30" si="311">IF(AND(BG29&lt;0,BH29&gt;0),"LP",IF(AND(BG29&gt;0,BH29&lt;0),"PL",IF(OR(BG29&lt;0,BH29&lt;0),"Loss",IF(ISERROR((+BH29/BG29-1)*100),"NA",(+BH29/BG29-1)*100))))</f>
        <v>44.327320864795979</v>
      </c>
      <c r="BI30" s="86">
        <f t="shared" ref="BI30" si="312">IF(AND(BH29&lt;0,BI29&gt;0),"LP",IF(AND(BH29&gt;0,BI29&lt;0),"PL",IF(OR(BH29&lt;0,BI29&lt;0),"Loss",IF(ISERROR((+BI29/BH29-1)*100),"NA",(+BI29/BH29-1)*100))))</f>
        <v>10.956706318450182</v>
      </c>
      <c r="BJ30" s="87">
        <f t="shared" ref="BJ30" si="313">IF(AND(BI29&lt;0,BJ29&gt;0),"LP",IF(AND(BI29&gt;0,BJ29&lt;0),"PL",IF(OR(BI29&lt;0,BJ29&lt;0),"Loss",IF(ISERROR((+BJ29/BI29-1)*100),"NA",(+BJ29/BI29-1)*100))))</f>
        <v>4.4420133827353547</v>
      </c>
      <c r="BK30" s="85"/>
      <c r="BL30" s="86">
        <f t="shared" ref="BL30" si="314">IF(AND(BK29&lt;0,BL29&gt;0),"LP",IF(AND(BK29&gt;0,BL29&lt;0),"PL",IF(OR(BK29&lt;0,BL29&lt;0),"Loss",IF(ISERROR((+BL29/BK29-1)*100),"NA",(+BL29/BK29-1)*100))))</f>
        <v>52.749825465225285</v>
      </c>
      <c r="BM30" s="86">
        <f t="shared" ref="BM30" si="315">IF(AND(BL29&lt;0,BM29&gt;0),"LP",IF(AND(BL29&gt;0,BM29&lt;0),"PL",IF(OR(BL29&lt;0,BM29&lt;0),"Loss",IF(ISERROR((+BM29/BL29-1)*100),"NA",(+BM29/BL29-1)*100))))</f>
        <v>24.799943263082056</v>
      </c>
      <c r="BN30" s="86">
        <f t="shared" ref="BN30" si="316">IF(AND(BM29&lt;0,BN29&gt;0),"LP",IF(AND(BM29&gt;0,BN29&lt;0),"PL",IF(OR(BM29&lt;0,BN29&lt;0),"Loss",IF(ISERROR((+BN29/BM29-1)*100),"NA",(+BN29/BM29-1)*100))))</f>
        <v>34.300669937426179</v>
      </c>
      <c r="BO30" s="86">
        <f t="shared" ref="BO30" si="317">IF(AND(BN29&lt;0,BO29&gt;0),"LP",IF(AND(BN29&gt;0,BO29&lt;0),"PL",IF(OR(BN29&lt;0,BO29&lt;0),"Loss",IF(ISERROR((+BO29/BN29-1)*100),"NA",(+BO29/BN29-1)*100))))</f>
        <v>21.985766638061154</v>
      </c>
      <c r="BP30" s="87">
        <f t="shared" ref="BP30" si="318">IF(AND(BO29&lt;0,BP29&gt;0),"LP",IF(AND(BO29&gt;0,BP29&lt;0),"PL",IF(OR(BO29&lt;0,BP29&lt;0),"Loss",IF(ISERROR((+BP29/BO29-1)*100),"NA",(+BP29/BO29-1)*100))))</f>
        <v>28.230950195538274</v>
      </c>
      <c r="BQ30" s="85"/>
      <c r="BR30" s="86">
        <f t="shared" ref="BR30" si="319">IF(AND(BQ29&lt;0,BR29&gt;0),"LP",IF(AND(BQ29&gt;0,BR29&lt;0),"PL",IF(OR(BQ29&lt;0,BR29&lt;0),"Loss",IF(ISERROR((+BR29/BQ29-1)*100),"NA",(+BR29/BQ29-1)*100))))</f>
        <v>73.573772379252773</v>
      </c>
      <c r="BS30" s="86">
        <f t="shared" ref="BS30" si="320">IF(AND(BR29&lt;0,BS29&gt;0),"LP",IF(AND(BR29&gt;0,BS29&lt;0),"PL",IF(OR(BR29&lt;0,BS29&lt;0),"Loss",IF(ISERROR((+BS29/BR29-1)*100),"NA",(+BS29/BR29-1)*100))))</f>
        <v>40.387708737542049</v>
      </c>
      <c r="BT30" s="86">
        <f t="shared" ref="BT30" si="321">IF(AND(BS29&lt;0,BT29&gt;0),"LP",IF(AND(BS29&gt;0,BT29&lt;0),"PL",IF(OR(BS29&lt;0,BT29&lt;0),"Loss",IF(ISERROR((+BT29/BS29-1)*100),"NA",(+BT29/BS29-1)*100))))</f>
        <v>5.0178364714498658</v>
      </c>
      <c r="BU30" s="86">
        <f t="shared" ref="BU30" si="322">IF(AND(BT29&lt;0,BU29&gt;0),"LP",IF(AND(BT29&gt;0,BU29&lt;0),"PL",IF(OR(BT29&lt;0,BU29&lt;0),"Loss",IF(ISERROR((+BU29/BT29-1)*100),"NA",(+BU29/BT29-1)*100))))</f>
        <v>37.182268913234154</v>
      </c>
      <c r="BV30" s="87">
        <f t="shared" ref="BV30" si="323">IF(AND(BU29&lt;0,BV29&gt;0),"LP",IF(AND(BU29&gt;0,BV29&lt;0),"PL",IF(OR(BU29&lt;0,BV29&lt;0),"Loss",IF(ISERROR((+BV29/BU29-1)*100),"NA",(+BV29/BU29-1)*100))))</f>
        <v>19.194932805506639</v>
      </c>
      <c r="BW30" s="85"/>
      <c r="BX30" s="86">
        <f t="shared" ref="BX30" si="324">IF(AND(BW29&lt;0,BX29&gt;0),"LP",IF(AND(BW29&gt;0,BX29&lt;0),"PL",IF(OR(BW29&lt;0,BX29&lt;0),"Loss",IF(ISERROR((+BX29/BW29-1)*100),"NA",(+BX29/BW29-1)*100))))</f>
        <v>12.300660064258583</v>
      </c>
      <c r="BY30" s="86">
        <f t="shared" ref="BY30" si="325">IF(AND(BX29&lt;0,BY29&gt;0),"LP",IF(AND(BX29&gt;0,BY29&lt;0),"PL",IF(OR(BX29&lt;0,BY29&lt;0),"Loss",IF(ISERROR((+BY29/BX29-1)*100),"NA",(+BY29/BX29-1)*100))))</f>
        <v>22.038040912868141</v>
      </c>
      <c r="BZ30" s="86">
        <f t="shared" ref="BZ30" si="326">IF(AND(BY29&lt;0,BZ29&gt;0),"LP",IF(AND(BY29&gt;0,BZ29&lt;0),"PL",IF(OR(BY29&lt;0,BZ29&lt;0),"Loss",IF(ISERROR((+BZ29/BY29-1)*100),"NA",(+BZ29/BY29-1)*100))))</f>
        <v>16.93875648063208</v>
      </c>
      <c r="CA30" s="86">
        <f t="shared" ref="CA30" si="327">IF(AND(BZ29&lt;0,CA29&gt;0),"LP",IF(AND(BZ29&gt;0,CA29&lt;0),"PL",IF(OR(BZ29&lt;0,CA29&lt;0),"Loss",IF(ISERROR((+CA29/BZ29-1)*100),"NA",(+CA29/BZ29-1)*100))))</f>
        <v>-22.982861602992667</v>
      </c>
      <c r="CB30" s="87">
        <f t="shared" ref="CB30" si="328">IF(AND(CA29&lt;0,CB29&gt;0),"LP",IF(AND(CA29&gt;0,CB29&lt;0),"PL",IF(OR(CA29&lt;0,CB29&lt;0),"Loss",IF(ISERROR((+CB29/CA29-1)*100),"NA",(+CB29/CA29-1)*100))))</f>
        <v>49.919023987688348</v>
      </c>
      <c r="CC30" s="85"/>
      <c r="CD30" s="86">
        <f t="shared" ref="CD30" si="329">IF(AND(CC29&lt;0,CD29&gt;0),"LP",IF(AND(CC29&gt;0,CD29&lt;0),"PL",IF(OR(CC29&lt;0,CD29&lt;0),"Loss",IF(ISERROR((+CD29/CC29-1)*100),"NA",(+CD29/CC29-1)*100))))</f>
        <v>-4.0209336967777727</v>
      </c>
      <c r="CE30" s="86">
        <f t="shared" ref="CE30" si="330">IF(AND(CD29&lt;0,CE29&gt;0),"LP",IF(AND(CD29&gt;0,CE29&lt;0),"PL",IF(OR(CD29&lt;0,CE29&lt;0),"Loss",IF(ISERROR((+CE29/CD29-1)*100),"NA",(+CE29/CD29-1)*100))))</f>
        <v>-24.356186333981956</v>
      </c>
      <c r="CF30" s="86">
        <f t="shared" ref="CF30" si="331">IF(AND(CE29&lt;0,CF29&gt;0),"LP",IF(AND(CE29&gt;0,CF29&lt;0),"PL",IF(OR(CE29&lt;0,CF29&lt;0),"Loss",IF(ISERROR((+CF29/CE29-1)*100),"NA",(+CF29/CE29-1)*100))))</f>
        <v>9.9561204418217706</v>
      </c>
      <c r="CG30" s="86">
        <f t="shared" ref="CG30" si="332">IF(AND(CF29&lt;0,CG29&gt;0),"LP",IF(AND(CF29&gt;0,CG29&lt;0),"PL",IF(OR(CF29&lt;0,CG29&lt;0),"Loss",IF(ISERROR((+CG29/CF29-1)*100),"NA",(+CG29/CF29-1)*100))))</f>
        <v>43.062687632677509</v>
      </c>
      <c r="CH30" s="87">
        <f t="shared" ref="CH30" si="333">IF(AND(CG29&lt;0,CH29&gt;0),"LP",IF(AND(CG29&gt;0,CH29&lt;0),"PL",IF(OR(CG29&lt;0,CH29&lt;0),"Loss",IF(ISERROR((+CH29/CG29-1)*100),"NA",(+CH29/CG29-1)*100))))</f>
        <v>65.952535968095845</v>
      </c>
      <c r="CI30" s="85"/>
      <c r="CJ30" s="86">
        <f t="shared" ref="CJ30" si="334">IF(AND(CI29&lt;0,CJ29&gt;0),"LP",IF(AND(CI29&gt;0,CJ29&lt;0),"PL",IF(OR(CI29&lt;0,CJ29&lt;0),"Loss",IF(ISERROR((+CJ29/CI29-1)*100),"NA",(+CJ29/CI29-1)*100))))</f>
        <v>2.2664905403102509</v>
      </c>
      <c r="CK30" s="86">
        <f t="shared" ref="CK30" si="335">IF(AND(CJ29&lt;0,CK29&gt;0),"LP",IF(AND(CJ29&gt;0,CK29&lt;0),"PL",IF(OR(CJ29&lt;0,CK29&lt;0),"Loss",IF(ISERROR((+CK29/CJ29-1)*100),"NA",(+CK29/CJ29-1)*100))))</f>
        <v>14.582977429072619</v>
      </c>
      <c r="CL30" s="86">
        <f t="shared" ref="CL30" si="336">IF(AND(CK29&lt;0,CL29&gt;0),"LP",IF(AND(CK29&gt;0,CL29&lt;0),"PL",IF(OR(CK29&lt;0,CL29&lt;0),"Loss",IF(ISERROR((+CL29/CK29-1)*100),"NA",(+CL29/CK29-1)*100))))</f>
        <v>39.958108786245731</v>
      </c>
      <c r="CM30" s="86">
        <f t="shared" ref="CM30" si="337">IF(AND(CL29&lt;0,CM29&gt;0),"LP",IF(AND(CL29&gt;0,CM29&lt;0),"PL",IF(OR(CL29&lt;0,CM29&lt;0),"Loss",IF(ISERROR((+CM29/CL29-1)*100),"NA",(+CM29/CL29-1)*100))))</f>
        <v>-4.6509780953622677</v>
      </c>
      <c r="CN30" s="87">
        <f t="shared" ref="CN30" si="338">IF(AND(CM29&lt;0,CN29&gt;0),"LP",IF(AND(CM29&gt;0,CN29&lt;0),"PL",IF(OR(CM29&lt;0,CN29&lt;0),"Loss",IF(ISERROR((+CN29/CM29-1)*100),"NA",(+CN29/CM29-1)*100))))</f>
        <v>2.9046652119380401</v>
      </c>
      <c r="CO30" s="85"/>
      <c r="CP30" s="86">
        <f t="shared" ref="CP30" si="339">IF(AND(CO29&lt;0,CP29&gt;0),"LP",IF(AND(CO29&gt;0,CP29&lt;0),"PL",IF(OR(CO29&lt;0,CP29&lt;0),"Loss",IF(ISERROR((+CP29/CO29-1)*100),"NA",(+CP29/CO29-1)*100))))</f>
        <v>-11.161004891929272</v>
      </c>
      <c r="CQ30" s="86">
        <f t="shared" ref="CQ30" si="340">IF(AND(CP29&lt;0,CQ29&gt;0),"LP",IF(AND(CP29&gt;0,CQ29&lt;0),"PL",IF(OR(CP29&lt;0,CQ29&lt;0),"Loss",IF(ISERROR((+CQ29/CP29-1)*100),"NA",(+CQ29/CP29-1)*100))))</f>
        <v>4.8275211485134584</v>
      </c>
      <c r="CR30" s="86">
        <f t="shared" ref="CR30" si="341">IF(AND(CQ29&lt;0,CR29&gt;0),"LP",IF(AND(CQ29&gt;0,CR29&lt;0),"PL",IF(OR(CQ29&lt;0,CR29&lt;0),"Loss",IF(ISERROR((+CR29/CQ29-1)*100),"NA",(+CR29/CQ29-1)*100))))</f>
        <v>8.1989582047133691</v>
      </c>
      <c r="CS30" s="86">
        <f t="shared" ref="CS30" si="342">IF(AND(CR29&lt;0,CS29&gt;0),"LP",IF(AND(CR29&gt;0,CS29&lt;0),"PL",IF(OR(CR29&lt;0,CS29&lt;0),"Loss",IF(ISERROR((+CS29/CR29-1)*100),"NA",(+CS29/CR29-1)*100))))</f>
        <v>19.644656732247824</v>
      </c>
      <c r="CT30" s="87">
        <f t="shared" ref="CT30" si="343">IF(AND(CS29&lt;0,CT29&gt;0),"LP",IF(AND(CS29&gt;0,CT29&lt;0),"PL",IF(OR(CS29&lt;0,CT29&lt;0),"Loss",IF(ISERROR((+CT29/CS29-1)*100),"NA",(+CT29/CS29-1)*100))))</f>
        <v>29.373367082826228</v>
      </c>
      <c r="CU30" s="85"/>
      <c r="CV30" s="86">
        <f t="shared" ref="CV30" si="344">IF(AND(CU29&lt;0,CV29&gt;0),"LP",IF(AND(CU29&gt;0,CV29&lt;0),"PL",IF(OR(CU29&lt;0,CV29&lt;0),"Loss",IF(ISERROR((+CV29/CU29-1)*100),"NA",(+CV29/CU29-1)*100))))</f>
        <v>-17.648678753750769</v>
      </c>
      <c r="CW30" s="86">
        <f t="shared" ref="CW30" si="345">IF(AND(CV29&lt;0,CW29&gt;0),"LP",IF(AND(CV29&gt;0,CW29&lt;0),"PL",IF(OR(CV29&lt;0,CW29&lt;0),"Loss",IF(ISERROR((+CW29/CV29-1)*100),"NA",(+CW29/CV29-1)*100))))</f>
        <v>3.4580447664067426</v>
      </c>
      <c r="CX30" s="86">
        <f t="shared" ref="CX30" si="346">IF(AND(CW29&lt;0,CX29&gt;0),"LP",IF(AND(CW29&gt;0,CX29&lt;0),"PL",IF(OR(CW29&lt;0,CX29&lt;0),"Loss",IF(ISERROR((+CX29/CW29-1)*100),"NA",(+CX29/CW29-1)*100))))</f>
        <v>50.663492577230059</v>
      </c>
      <c r="CY30" s="86">
        <f t="shared" ref="CY30" si="347">IF(AND(CX29&lt;0,CY29&gt;0),"LP",IF(AND(CX29&gt;0,CY29&lt;0),"PL",IF(OR(CX29&lt;0,CY29&lt;0),"Loss",IF(ISERROR((+CY29/CX29-1)*100),"NA",(+CY29/CX29-1)*100))))</f>
        <v>15.503070958975961</v>
      </c>
      <c r="CZ30" s="87">
        <f t="shared" ref="CZ30" si="348">IF(AND(CY29&lt;0,CZ29&gt;0),"LP",IF(AND(CY29&gt;0,CZ29&lt;0),"PL",IF(OR(CY29&lt;0,CZ29&lt;0),"Loss",IF(ISERROR((+CZ29/CY29-1)*100),"NA",(+CZ29/CY29-1)*100))))</f>
        <v>18.283106257106319</v>
      </c>
      <c r="DA30" s="85"/>
      <c r="DB30" s="86">
        <f t="shared" ref="DB30" si="349">IF(AND(DA29&lt;0,DB29&gt;0),"LP",IF(AND(DA29&gt;0,DB29&lt;0),"PL",IF(OR(DA29&lt;0,DB29&lt;0),"Loss",IF(ISERROR((+DB29/DA29-1)*100),"NA",(+DB29/DA29-1)*100))))</f>
        <v>-8.3595022912542394</v>
      </c>
      <c r="DC30" s="86">
        <f t="shared" ref="DC30" si="350">IF(AND(DB29&lt;0,DC29&gt;0),"LP",IF(AND(DB29&gt;0,DC29&lt;0),"PL",IF(OR(DB29&lt;0,DC29&lt;0),"Loss",IF(ISERROR((+DC29/DB29-1)*100),"NA",(+DC29/DB29-1)*100))))</f>
        <v>29.465215341363127</v>
      </c>
      <c r="DD30" s="86">
        <f t="shared" ref="DD30" si="351">IF(AND(DC29&lt;0,DD29&gt;0),"LP",IF(AND(DC29&gt;0,DD29&lt;0),"PL",IF(OR(DC29&lt;0,DD29&lt;0),"Loss",IF(ISERROR((+DD29/DC29-1)*100),"NA",(+DD29/DC29-1)*100))))</f>
        <v>32.505508341202358</v>
      </c>
      <c r="DE30" s="86">
        <f t="shared" ref="DE30" si="352">IF(AND(DD29&lt;0,DE29&gt;0),"LP",IF(AND(DD29&gt;0,DE29&lt;0),"PL",IF(OR(DD29&lt;0,DE29&lt;0),"Loss",IF(ISERROR((+DE29/DD29-1)*100),"NA",(+DE29/DD29-1)*100))))</f>
        <v>27.523968488215989</v>
      </c>
      <c r="DF30" s="87">
        <f t="shared" ref="DF30" si="353">IF(AND(DE29&lt;0,DF29&gt;0),"LP",IF(AND(DE29&gt;0,DF29&lt;0),"PL",IF(OR(DE29&lt;0,DF29&lt;0),"Loss",IF(ISERROR((+DF29/DE29-1)*100),"NA",(+DF29/DE29-1)*100))))</f>
        <v>31.312459838260743</v>
      </c>
      <c r="DG30" s="85"/>
      <c r="DH30" s="86">
        <f t="shared" ref="DH30" si="354">IF(AND(DG29&lt;0,DH29&gt;0),"LP",IF(AND(DG29&gt;0,DH29&lt;0),"PL",IF(OR(DG29&lt;0,DH29&lt;0),"Loss",IF(ISERROR((+DH29/DG29-1)*100),"NA",(+DH29/DG29-1)*100))))</f>
        <v>-10.392446930061904</v>
      </c>
      <c r="DI30" s="86">
        <f t="shared" ref="DI30" si="355">IF(AND(DH29&lt;0,DI29&gt;0),"LP",IF(AND(DH29&gt;0,DI29&lt;0),"PL",IF(OR(DH29&lt;0,DI29&lt;0),"Loss",IF(ISERROR((+DI29/DH29-1)*100),"NA",(+DI29/DH29-1)*100))))</f>
        <v>0.71405370435488891</v>
      </c>
      <c r="DJ30" s="86">
        <f t="shared" ref="DJ30" si="356">IF(AND(DI29&lt;0,DJ29&gt;0),"LP",IF(AND(DI29&gt;0,DJ29&lt;0),"PL",IF(OR(DI29&lt;0,DJ29&lt;0),"Loss",IF(ISERROR((+DJ29/DI29-1)*100),"NA",(+DJ29/DI29-1)*100))))</f>
        <v>11.366513762690577</v>
      </c>
      <c r="DK30" s="86">
        <f t="shared" ref="DK30" si="357">IF(AND(DJ29&lt;0,DK29&gt;0),"LP",IF(AND(DJ29&gt;0,DK29&lt;0),"PL",IF(OR(DJ29&lt;0,DK29&lt;0),"Loss",IF(ISERROR((+DK29/DJ29-1)*100),"NA",(+DK29/DJ29-1)*100))))</f>
        <v>26.679262163360494</v>
      </c>
      <c r="DL30" s="87">
        <f t="shared" ref="DL30" si="358">IF(AND(DK29&lt;0,DL29&gt;0),"LP",IF(AND(DK29&gt;0,DL29&lt;0),"PL",IF(OR(DK29&lt;0,DL29&lt;0),"Loss",IF(ISERROR((+DL29/DK29-1)*100),"NA",(+DL29/DK29-1)*100))))</f>
        <v>23.698105675297999</v>
      </c>
      <c r="DM30" s="85"/>
      <c r="DN30" s="86">
        <f t="shared" ref="DN30" si="359">IF(AND(DM29&lt;0,DN29&gt;0),"LP",IF(AND(DM29&gt;0,DN29&lt;0),"PL",IF(OR(DM29&lt;0,DN29&lt;0),"Loss",IF(ISERROR((+DN29/DM29-1)*100),"NA",(+DN29/DM29-1)*100))))</f>
        <v>6.5649643535516278</v>
      </c>
      <c r="DO30" s="86">
        <f t="shared" ref="DO30" si="360">IF(AND(DN29&lt;0,DO29&gt;0),"LP",IF(AND(DN29&gt;0,DO29&lt;0),"PL",IF(OR(DN29&lt;0,DO29&lt;0),"Loss",IF(ISERROR((+DO29/DN29-1)*100),"NA",(+DO29/DN29-1)*100))))</f>
        <v>-13.04995713156557</v>
      </c>
      <c r="DP30" s="86">
        <f t="shared" ref="DP30" si="361">IF(AND(DO29&lt;0,DP29&gt;0),"LP",IF(AND(DO29&gt;0,DP29&lt;0),"PL",IF(OR(DO29&lt;0,DP29&lt;0),"Loss",IF(ISERROR((+DP29/DO29-1)*100),"NA",(+DP29/DO29-1)*100))))</f>
        <v>19.454413868722686</v>
      </c>
      <c r="DQ30" s="86">
        <f t="shared" ref="DQ30" si="362">IF(AND(DP29&lt;0,DQ29&gt;0),"LP",IF(AND(DP29&gt;0,DQ29&lt;0),"PL",IF(OR(DP29&lt;0,DQ29&lt;0),"Loss",IF(ISERROR((+DQ29/DP29-1)*100),"NA",(+DQ29/DP29-1)*100))))</f>
        <v>25.390889143442053</v>
      </c>
      <c r="DR30" s="87">
        <f t="shared" ref="DR30" si="363">IF(AND(DQ29&lt;0,DR29&gt;0),"LP",IF(AND(DQ29&gt;0,DR29&lt;0),"PL",IF(OR(DQ29&lt;0,DR29&lt;0),"Loss",IF(ISERROR((+DR29/DQ29-1)*100),"NA",(+DR29/DQ29-1)*100))))</f>
        <v>11.644048637939154</v>
      </c>
      <c r="DS30" s="85"/>
      <c r="DT30" s="86">
        <f t="shared" ref="DT30" si="364">IF(AND(DS29&lt;0,DT29&gt;0),"LP",IF(AND(DS29&gt;0,DT29&lt;0),"PL",IF(OR(DS29&lt;0,DT29&lt;0),"Loss",IF(ISERROR((+DT29/DS29-1)*100),"NA",(+DT29/DS29-1)*100))))</f>
        <v>9.3644859813084125</v>
      </c>
      <c r="DU30" s="86">
        <f t="shared" ref="DU30" si="365">IF(AND(DT29&lt;0,DU29&gt;0),"LP",IF(AND(DT29&gt;0,DU29&lt;0),"PL",IF(OR(DT29&lt;0,DU29&lt;0),"Loss",IF(ISERROR((+DU29/DT29-1)*100),"NA",(+DU29/DT29-1)*100))))</f>
        <v>15.190728487600813</v>
      </c>
      <c r="DV30" s="86">
        <f t="shared" ref="DV30" si="366">IF(AND(DU29&lt;0,DV29&gt;0),"LP",IF(AND(DU29&gt;0,DV29&lt;0),"PL",IF(OR(DU29&lt;0,DV29&lt;0),"Loss",IF(ISERROR((+DV29/DU29-1)*100),"NA",(+DV29/DU29-1)*100))))</f>
        <v>-57.72948225186525</v>
      </c>
      <c r="DW30" s="86">
        <f t="shared" ref="DW30" si="367">IF(AND(DV29&lt;0,DW29&gt;0),"LP",IF(AND(DV29&gt;0,DW29&lt;0),"PL",IF(OR(DV29&lt;0,DW29&lt;0),"Loss",IF(ISERROR((+DW29/DV29-1)*100),"NA",(+DW29/DV29-1)*100))))</f>
        <v>52.450874374874722</v>
      </c>
      <c r="DX30" s="87">
        <f t="shared" ref="DX30" si="368">IF(AND(DW29&lt;0,DX29&gt;0),"LP",IF(AND(DW29&gt;0,DX29&lt;0),"PL",IF(OR(DW29&lt;0,DX29&lt;0),"Loss",IF(ISERROR((+DX29/DW29-1)*100),"NA",(+DX29/DW29-1)*100))))</f>
        <v>50.434380177318495</v>
      </c>
      <c r="DY30" s="85"/>
      <c r="DZ30" s="86">
        <f t="shared" ref="DZ30" si="369">IF(AND(DY29&lt;0,DZ29&gt;0),"LP",IF(AND(DY29&gt;0,DZ29&lt;0),"PL",IF(OR(DY29&lt;0,DZ29&lt;0),"Loss",IF(ISERROR((+DZ29/DY29-1)*100),"NA",(+DZ29/DY29-1)*100))))</f>
        <v>-19.7498223719507</v>
      </c>
      <c r="EA30" s="86">
        <f t="shared" ref="EA30" si="370">IF(AND(DZ29&lt;0,EA29&gt;0),"LP",IF(AND(DZ29&gt;0,EA29&lt;0),"PL",IF(OR(DZ29&lt;0,EA29&lt;0),"Loss",IF(ISERROR((+EA29/DZ29-1)*100),"NA",(+EA29/DZ29-1)*100))))</f>
        <v>26.472005396550035</v>
      </c>
      <c r="EB30" s="86">
        <f t="shared" ref="EB30" si="371">IF(AND(EA29&lt;0,EB29&gt;0),"LP",IF(AND(EA29&gt;0,EB29&lt;0),"PL",IF(OR(EA29&lt;0,EB29&lt;0),"Loss",IF(ISERROR((+EB29/EA29-1)*100),"NA",(+EB29/EA29-1)*100))))</f>
        <v>1.1991389820176668</v>
      </c>
      <c r="EC30" s="86">
        <f t="shared" ref="EC30" si="372">IF(AND(EB29&lt;0,EC29&gt;0),"LP",IF(AND(EB29&gt;0,EC29&lt;0),"PL",IF(OR(EB29&lt;0,EC29&lt;0),"Loss",IF(ISERROR((+EC29/EB29-1)*100),"NA",(+EC29/EB29-1)*100))))</f>
        <v>14.401738198341629</v>
      </c>
      <c r="ED30" s="87">
        <f t="shared" ref="ED30" si="373">IF(AND(EC29&lt;0,ED29&gt;0),"LP",IF(AND(EC29&gt;0,ED29&lt;0),"PL",IF(OR(EC29&lt;0,ED29&lt;0),"Loss",IF(ISERROR((+ED29/EC29-1)*100),"NA",(+ED29/EC29-1)*100))))</f>
        <v>31.25152983456303</v>
      </c>
      <c r="EE30" s="85"/>
      <c r="EF30" s="86">
        <f t="shared" ref="EF30" si="374">IF(AND(EE29&lt;0,EF29&gt;0),"LP",IF(AND(EE29&gt;0,EF29&lt;0),"PL",IF(OR(EE29&lt;0,EF29&lt;0),"Loss",IF(ISERROR((+EF29/EE29-1)*100),"NA",(+EF29/EE29-1)*100))))</f>
        <v>-16.996772751915813</v>
      </c>
      <c r="EG30" s="86">
        <f t="shared" ref="EG30" si="375">IF(AND(EF29&lt;0,EG29&gt;0),"LP",IF(AND(EF29&gt;0,EG29&lt;0),"PL",IF(OR(EF29&lt;0,EG29&lt;0),"Loss",IF(ISERROR((+EG29/EF29-1)*100),"NA",(+EG29/EF29-1)*100))))</f>
        <v>34.6822670224064</v>
      </c>
      <c r="EH30" s="86">
        <f t="shared" ref="EH30" si="376">IF(AND(EG29&lt;0,EH29&gt;0),"LP",IF(AND(EG29&gt;0,EH29&lt;0),"PL",IF(OR(EG29&lt;0,EH29&lt;0),"Loss",IF(ISERROR((+EH29/EG29-1)*100),"NA",(+EH29/EG29-1)*100))))</f>
        <v>128.75399361022369</v>
      </c>
      <c r="EI30" s="86">
        <f t="shared" ref="EI30" si="377">IF(AND(EH29&lt;0,EI29&gt;0),"LP",IF(AND(EH29&gt;0,EI29&lt;0),"PL",IF(OR(EH29&lt;0,EI29&lt;0),"Loss",IF(ISERROR((+EI29/EH29-1)*100),"NA",(+EI29/EH29-1)*100))))</f>
        <v>34.578455386027017</v>
      </c>
      <c r="EJ30" s="87">
        <f t="shared" ref="EJ30" si="378">IF(AND(EI29&lt;0,EJ29&gt;0),"LP",IF(AND(EI29&gt;0,EJ29&lt;0),"PL",IF(OR(EI29&lt;0,EJ29&lt;0),"Loss",IF(ISERROR((+EJ29/EI29-1)*100),"NA",(+EJ29/EI29-1)*100))))</f>
        <v>40.371057097114729</v>
      </c>
      <c r="EK30" s="85"/>
      <c r="EL30" s="86">
        <f t="shared" ref="EL30" si="379">IF(AND(EK29&lt;0,EL29&gt;0),"LP",IF(AND(EK29&gt;0,EL29&lt;0),"PL",IF(OR(EK29&lt;0,EL29&lt;0),"Loss",IF(ISERROR((+EL29/EK29-1)*100),"NA",(+EL29/EK29-1)*100))))</f>
        <v>4.6796302199553219</v>
      </c>
      <c r="EM30" s="86">
        <f t="shared" ref="EM30" si="380">IF(AND(EL29&lt;0,EM29&gt;0),"LP",IF(AND(EL29&gt;0,EM29&lt;0),"PL",IF(OR(EL29&lt;0,EM29&lt;0),"Loss",IF(ISERROR((+EM29/EL29-1)*100),"NA",(+EM29/EL29-1)*100))))</f>
        <v>-8.1734575796333253</v>
      </c>
      <c r="EN30" s="86">
        <f t="shared" ref="EN30" si="381">IF(AND(EM29&lt;0,EN29&gt;0),"LP",IF(AND(EM29&gt;0,EN29&lt;0),"PL",IF(OR(EM29&lt;0,EN29&lt;0),"Loss",IF(ISERROR((+EN29/EM29-1)*100),"NA",(+EN29/EM29-1)*100))))</f>
        <v>15.896177400455391</v>
      </c>
      <c r="EO30" s="86">
        <f t="shared" ref="EO30" si="382">IF(AND(EN29&lt;0,EO29&gt;0),"LP",IF(AND(EN29&gt;0,EO29&lt;0),"PL",IF(OR(EN29&lt;0,EO29&lt;0),"Loss",IF(ISERROR((+EO29/EN29-1)*100),"NA",(+EO29/EN29-1)*100))))</f>
        <v>7.5897793850046691</v>
      </c>
      <c r="EP30" s="87">
        <f t="shared" ref="EP30" si="383">IF(AND(EO29&lt;0,EP29&gt;0),"LP",IF(AND(EO29&gt;0,EP29&lt;0),"PL",IF(OR(EO29&lt;0,EP29&lt;0),"Loss",IF(ISERROR((+EP29/EO29-1)*100),"NA",(+EP29/EO29-1)*100))))</f>
        <v>8.4242315203149296</v>
      </c>
      <c r="EQ30" s="85"/>
      <c r="ER30" s="86">
        <f t="shared" ref="ER30" si="384">IF(AND(EQ29&lt;0,ER29&gt;0),"LP",IF(AND(EQ29&gt;0,ER29&lt;0),"PL",IF(OR(EQ29&lt;0,ER29&lt;0),"Loss",IF(ISERROR((+ER29/EQ29-1)*100),"NA",(+ER29/EQ29-1)*100))))</f>
        <v>12.975770097166418</v>
      </c>
      <c r="ES30" s="86">
        <f t="shared" ref="ES30" si="385">IF(AND(ER29&lt;0,ES29&gt;0),"LP",IF(AND(ER29&gt;0,ES29&lt;0),"PL",IF(OR(ER29&lt;0,ES29&lt;0),"Loss",IF(ISERROR((+ES29/ER29-1)*100),"NA",(+ES29/ER29-1)*100))))</f>
        <v>26.510733380202002</v>
      </c>
      <c r="ET30" s="86">
        <f t="shared" ref="ET30" si="386">IF(AND(ES29&lt;0,ET29&gt;0),"LP",IF(AND(ES29&gt;0,ET29&lt;0),"PL",IF(OR(ES29&lt;0,ET29&lt;0),"Loss",IF(ISERROR((+ET29/ES29-1)*100),"NA",(+ET29/ES29-1)*100))))</f>
        <v>15.051125804638033</v>
      </c>
      <c r="EU30" s="86">
        <f t="shared" ref="EU30" si="387">IF(AND(ET29&lt;0,EU29&gt;0),"LP",IF(AND(ET29&gt;0,EU29&lt;0),"PL",IF(OR(ET29&lt;0,EU29&lt;0),"Loss",IF(ISERROR((+EU29/ET29-1)*100),"NA",(+EU29/ET29-1)*100))))</f>
        <v>19.761557960251896</v>
      </c>
      <c r="EV30" s="87">
        <f t="shared" ref="EV30" si="388">IF(AND(EU29&lt;0,EV29&gt;0),"LP",IF(AND(EU29&gt;0,EV29&lt;0),"PL",IF(OR(EU29&lt;0,EV29&lt;0),"Loss",IF(ISERROR((+EV29/EU29-1)*100),"NA",(+EV29/EU29-1)*100))))</f>
        <v>24.416393647072422</v>
      </c>
      <c r="EW30" s="85"/>
      <c r="EX30" s="86">
        <f t="shared" ref="EX30" si="389">IF(AND(EW29&lt;0,EX29&gt;0),"LP",IF(AND(EW29&gt;0,EX29&lt;0),"PL",IF(OR(EW29&lt;0,EX29&lt;0),"Loss",IF(ISERROR((+EX29/EW29-1)*100),"NA",(+EX29/EW29-1)*100))))</f>
        <v>-31.710945676661741</v>
      </c>
      <c r="EY30" s="86">
        <f t="shared" ref="EY30" si="390">IF(AND(EX29&lt;0,EY29&gt;0),"LP",IF(AND(EX29&gt;0,EY29&lt;0),"PL",IF(OR(EX29&lt;0,EY29&lt;0),"Loss",IF(ISERROR((+EY29/EX29-1)*100),"NA",(+EY29/EX29-1)*100))))</f>
        <v>-2.6494435804808258</v>
      </c>
      <c r="EZ30" s="86">
        <f t="shared" ref="EZ30" si="391">IF(AND(EY29&lt;0,EZ29&gt;0),"LP",IF(AND(EY29&gt;0,EZ29&lt;0),"PL",IF(OR(EY29&lt;0,EZ29&lt;0),"Loss",IF(ISERROR((+EZ29/EY29-1)*100),"NA",(+EZ29/EY29-1)*100))))</f>
        <v>69.556500748030331</v>
      </c>
      <c r="FA30" s="86">
        <f t="shared" ref="FA30" si="392">IF(AND(EZ29&lt;0,FA29&gt;0),"LP",IF(AND(EZ29&gt;0,FA29&lt;0),"PL",IF(OR(EZ29&lt;0,FA29&lt;0),"Loss",IF(ISERROR((+FA29/EZ29-1)*100),"NA",(+FA29/EZ29-1)*100))))</f>
        <v>28.209299344329853</v>
      </c>
      <c r="FB30" s="87">
        <f t="shared" ref="FB30" si="393">IF(AND(FA29&lt;0,FB29&gt;0),"LP",IF(AND(FA29&gt;0,FB29&lt;0),"PL",IF(OR(FA29&lt;0,FB29&lt;0),"Loss",IF(ISERROR((+FB29/FA29-1)*100),"NA",(+FB29/FA29-1)*100))))</f>
        <v>16.576632999993034</v>
      </c>
      <c r="FC30" s="85"/>
      <c r="FD30" s="86">
        <f t="shared" ref="FD30" ca="1" si="394">IF(AND(FC29&lt;0,FD29&gt;0),"LP",IF(AND(FC29&gt;0,FD29&lt;0),"PL",IF(OR(FC29&lt;0,FD29&lt;0),"Loss",IF(ISERROR((+FD29/FC29-1)*100),"NA",(+FD29/FC29-1)*100))))</f>
        <v>7.1335165848502191</v>
      </c>
      <c r="FE30" s="86">
        <f t="shared" ref="FE30" ca="1" si="395">IF(AND(FD29&lt;0,FE29&gt;0),"LP",IF(AND(FD29&gt;0,FE29&lt;0),"PL",IF(OR(FD29&lt;0,FE29&lt;0),"Loss",IF(ISERROR((+FE29/FD29-1)*100),"NA",(+FE29/FD29-1)*100))))</f>
        <v>18.779667526926037</v>
      </c>
      <c r="FF30" s="86">
        <f t="shared" ref="FF30" ca="1" si="396">IF(AND(FE29&lt;0,FF29&gt;0),"LP",IF(AND(FE29&gt;0,FF29&lt;0),"PL",IF(OR(FE29&lt;0,FF29&lt;0),"Loss",IF(ISERROR((+FF29/FE29-1)*100),"NA",(+FF29/FE29-1)*100))))</f>
        <v>22.990214135785301</v>
      </c>
      <c r="FG30" s="86">
        <f t="shared" ref="FG30" ca="1" si="397">IF(AND(FF29&lt;0,FG29&gt;0),"LP",IF(AND(FF29&gt;0,FG29&lt;0),"PL",IF(OR(FF29&lt;0,FG29&lt;0),"Loss",IF(ISERROR((+FG29/FF29-1)*100),"NA",(+FG29/FF29-1)*100))))</f>
        <v>20.496419567172342</v>
      </c>
      <c r="FH30" s="87">
        <f t="shared" ref="FH30" ca="1" si="398">IF(AND(FG29&lt;0,FH29&gt;0),"LP",IF(AND(FG29&gt;0,FH29&lt;0),"PL",IF(OR(FG29&lt;0,FH29&lt;0),"Loss",IF(ISERROR((+FH29/FG29-1)*100),"NA",(+FH29/FG29-1)*100))))</f>
        <v>24.413171213354246</v>
      </c>
    </row>
    <row r="31" spans="1:164">
      <c r="A31" s="15"/>
      <c r="B31" s="24" t="s">
        <v>50</v>
      </c>
      <c r="C31" s="29">
        <v>17131.873999999996</v>
      </c>
      <c r="D31" s="25">
        <v>21405.815999999999</v>
      </c>
      <c r="E31" s="25">
        <v>29936.59199999999</v>
      </c>
      <c r="F31" s="25">
        <v>43394.994999999995</v>
      </c>
      <c r="G31" s="25">
        <v>56455.782536936276</v>
      </c>
      <c r="H31" s="26">
        <v>70353.628612168526</v>
      </c>
      <c r="I31" s="29">
        <v>3904.6429999999982</v>
      </c>
      <c r="J31" s="25">
        <v>4786.614999999998</v>
      </c>
      <c r="K31" s="25">
        <v>5614.1930000000011</v>
      </c>
      <c r="L31" s="25">
        <v>6489.2349999999997</v>
      </c>
      <c r="M31" s="25">
        <v>7810.6598616661477</v>
      </c>
      <c r="N31" s="26">
        <v>9807.5282907783221</v>
      </c>
      <c r="O31" s="29">
        <v>0</v>
      </c>
      <c r="P31" s="25">
        <v>0</v>
      </c>
      <c r="Q31" s="25">
        <v>0</v>
      </c>
      <c r="R31" s="25">
        <v>0</v>
      </c>
      <c r="S31" s="25">
        <v>0</v>
      </c>
      <c r="T31" s="26">
        <v>0</v>
      </c>
      <c r="U31" s="29">
        <v>119608.40000000001</v>
      </c>
      <c r="V31" s="25">
        <v>143071.79999999999</v>
      </c>
      <c r="W31" s="25">
        <v>187158.39999999999</v>
      </c>
      <c r="X31" s="25">
        <v>239326.29999999996</v>
      </c>
      <c r="Y31" s="25">
        <v>297693.37963510834</v>
      </c>
      <c r="Z31" s="26">
        <v>380012.93869345845</v>
      </c>
      <c r="AA31" s="29">
        <v>2824.0579999999995</v>
      </c>
      <c r="AB31" s="25">
        <v>3897.8369999999995</v>
      </c>
      <c r="AC31" s="25">
        <v>3877.9360000000015</v>
      </c>
      <c r="AD31" s="25">
        <v>4750.5859999999993</v>
      </c>
      <c r="AE31" s="25">
        <v>5915.5688086526952</v>
      </c>
      <c r="AF31" s="26">
        <v>7159.524137180837</v>
      </c>
      <c r="AG31" s="29">
        <v>6861.1189999999988</v>
      </c>
      <c r="AH31" s="25">
        <v>6820.0010000000011</v>
      </c>
      <c r="AI31" s="25">
        <v>8657.893</v>
      </c>
      <c r="AJ31" s="25">
        <v>10760.089000000002</v>
      </c>
      <c r="AK31" s="25">
        <v>11505.284873874403</v>
      </c>
      <c r="AL31" s="26">
        <v>13128.897018193711</v>
      </c>
      <c r="AM31" s="29">
        <v>0</v>
      </c>
      <c r="AN31" s="25">
        <v>0</v>
      </c>
      <c r="AO31" s="25">
        <v>0</v>
      </c>
      <c r="AP31" s="25">
        <v>0</v>
      </c>
      <c r="AQ31" s="25">
        <v>0</v>
      </c>
      <c r="AR31" s="26">
        <v>0</v>
      </c>
      <c r="AS31" s="29">
        <v>0</v>
      </c>
      <c r="AT31" s="25">
        <v>0</v>
      </c>
      <c r="AU31" s="25">
        <v>0</v>
      </c>
      <c r="AV31" s="25">
        <v>0</v>
      </c>
      <c r="AW31" s="25">
        <v>0</v>
      </c>
      <c r="AX31" s="26">
        <v>0</v>
      </c>
      <c r="AY31" s="29">
        <v>5116.16</v>
      </c>
      <c r="AZ31" s="25">
        <v>6497.27</v>
      </c>
      <c r="BA31" s="25">
        <v>8248.982</v>
      </c>
      <c r="BB31" s="25">
        <v>11713.153999999999</v>
      </c>
      <c r="BC31" s="25">
        <v>15348.579723184226</v>
      </c>
      <c r="BD31" s="26">
        <v>18834.58830271618</v>
      </c>
      <c r="BE31" s="29">
        <v>0</v>
      </c>
      <c r="BF31" s="25">
        <v>0</v>
      </c>
      <c r="BG31" s="25">
        <v>0</v>
      </c>
      <c r="BH31" s="25">
        <v>0</v>
      </c>
      <c r="BI31" s="25">
        <v>0</v>
      </c>
      <c r="BJ31" s="26">
        <v>0</v>
      </c>
      <c r="BK31" s="29">
        <v>1661.5600000000013</v>
      </c>
      <c r="BL31" s="25">
        <v>2538.0299999999993</v>
      </c>
      <c r="BM31" s="25">
        <v>3167.4600000000005</v>
      </c>
      <c r="BN31" s="25">
        <v>4253.92</v>
      </c>
      <c r="BO31" s="25">
        <v>5189.1769241698112</v>
      </c>
      <c r="BP31" s="26">
        <v>6654.130877190556</v>
      </c>
      <c r="BQ31" s="29">
        <v>0</v>
      </c>
      <c r="BR31" s="25">
        <v>0</v>
      </c>
      <c r="BS31" s="25">
        <v>0</v>
      </c>
      <c r="BT31" s="25">
        <v>0</v>
      </c>
      <c r="BU31" s="25">
        <v>0</v>
      </c>
      <c r="BV31" s="26">
        <v>0</v>
      </c>
      <c r="BW31" s="29">
        <v>21734.165775132045</v>
      </c>
      <c r="BX31" s="25">
        <v>24407.61162493347</v>
      </c>
      <c r="BY31" s="25">
        <v>29786.571060690268</v>
      </c>
      <c r="BZ31" s="25">
        <v>34832.045796591017</v>
      </c>
      <c r="CA31" s="25">
        <v>26826.64491766948</v>
      </c>
      <c r="CB31" s="26">
        <v>40218.244229212884</v>
      </c>
      <c r="CC31" s="29">
        <v>2730.9080000000004</v>
      </c>
      <c r="CD31" s="25">
        <v>2621.1000000000004</v>
      </c>
      <c r="CE31" s="25">
        <v>1982.6999999999994</v>
      </c>
      <c r="CF31" s="25">
        <v>2180.0999999999995</v>
      </c>
      <c r="CG31" s="25">
        <v>3118.9096530800016</v>
      </c>
      <c r="CH31" s="26">
        <v>5175.9096638400033</v>
      </c>
      <c r="CI31" s="29">
        <v>46935.999999999985</v>
      </c>
      <c r="CJ31" s="25">
        <v>47999.8</v>
      </c>
      <c r="CK31" s="25">
        <v>54999.6</v>
      </c>
      <c r="CL31" s="25">
        <v>76976.400000000009</v>
      </c>
      <c r="CM31" s="25">
        <v>73396.244497401567</v>
      </c>
      <c r="CN31" s="26">
        <v>75528.159678186581</v>
      </c>
      <c r="CO31" s="29">
        <v>51309</v>
      </c>
      <c r="CP31" s="25">
        <v>45582.400000000009</v>
      </c>
      <c r="CQ31" s="25">
        <v>47782.900000000009</v>
      </c>
      <c r="CR31" s="25">
        <v>51700.599999999991</v>
      </c>
      <c r="CS31" s="25">
        <v>61857.005398512512</v>
      </c>
      <c r="CT31" s="26">
        <v>80026.490660661235</v>
      </c>
      <c r="CU31" s="29">
        <v>27561.100000000002</v>
      </c>
      <c r="CV31" s="25">
        <v>22696.93</v>
      </c>
      <c r="CW31" s="25">
        <v>23481.800000000003</v>
      </c>
      <c r="CX31" s="25">
        <v>35378.500000000015</v>
      </c>
      <c r="CY31" s="25">
        <v>40863.253959221329</v>
      </c>
      <c r="CZ31" s="26">
        <v>48334.32610069697</v>
      </c>
      <c r="DA31" s="29">
        <v>2677.7910000000002</v>
      </c>
      <c r="DB31" s="25">
        <v>2453.9410000000003</v>
      </c>
      <c r="DC31" s="25">
        <v>3177</v>
      </c>
      <c r="DD31" s="25">
        <v>4209.6999999999989</v>
      </c>
      <c r="DE31" s="25">
        <v>5368.376501448427</v>
      </c>
      <c r="DF31" s="26">
        <v>7049.3472374310932</v>
      </c>
      <c r="DG31" s="29">
        <v>41572.499999999993</v>
      </c>
      <c r="DH31" s="25">
        <v>37252.100000000006</v>
      </c>
      <c r="DI31" s="25">
        <v>37518.099999999991</v>
      </c>
      <c r="DJ31" s="25">
        <v>41782.600000000006</v>
      </c>
      <c r="DK31" s="25">
        <v>52929.889392668272</v>
      </c>
      <c r="DL31" s="26">
        <v>65473.270514761141</v>
      </c>
      <c r="DM31" s="29">
        <v>51014.899999999994</v>
      </c>
      <c r="DN31" s="25">
        <v>54364.01</v>
      </c>
      <c r="DO31" s="25">
        <v>47269.529999999984</v>
      </c>
      <c r="DP31" s="25">
        <v>56465.540000000008</v>
      </c>
      <c r="DQ31" s="25">
        <v>70802.642665645937</v>
      </c>
      <c r="DR31" s="26">
        <v>79046.936814580011</v>
      </c>
      <c r="DS31" s="29">
        <v>22470</v>
      </c>
      <c r="DT31" s="25">
        <v>24574.2</v>
      </c>
      <c r="DU31" s="25">
        <v>28307.200000000001</v>
      </c>
      <c r="DV31" s="25">
        <v>11965.599999999999</v>
      </c>
      <c r="DW31" s="25">
        <v>18241.661824200008</v>
      </c>
      <c r="DX31" s="26">
        <v>27441.730899277813</v>
      </c>
      <c r="DY31" s="29">
        <v>20689.3</v>
      </c>
      <c r="DZ31" s="25">
        <v>16603.200000000004</v>
      </c>
      <c r="EA31" s="25">
        <v>20998.400000000001</v>
      </c>
      <c r="EB31" s="25">
        <v>21250.199999999997</v>
      </c>
      <c r="EC31" s="25">
        <v>24310.598170623991</v>
      </c>
      <c r="ED31" s="26">
        <v>31908.032010877279</v>
      </c>
      <c r="EE31" s="29">
        <v>5459.7599999999984</v>
      </c>
      <c r="EF31" s="25">
        <v>4531.777</v>
      </c>
      <c r="EG31" s="25">
        <v>6103.4999999999982</v>
      </c>
      <c r="EH31" s="25">
        <v>13961.999999999998</v>
      </c>
      <c r="EI31" s="25">
        <v>18789.843940997089</v>
      </c>
      <c r="EJ31" s="26">
        <v>26375.502566875777</v>
      </c>
      <c r="EK31" s="29">
        <v>4705.5000000000018</v>
      </c>
      <c r="EL31" s="25">
        <v>4925.7</v>
      </c>
      <c r="EM31" s="25">
        <v>4523.1000000000013</v>
      </c>
      <c r="EN31" s="25">
        <v>5242.0999999999995</v>
      </c>
      <c r="EO31" s="25">
        <v>5639.9638251413289</v>
      </c>
      <c r="EP31" s="26">
        <v>6115.0874354332445</v>
      </c>
      <c r="EQ31" s="29">
        <v>86366.503999999986</v>
      </c>
      <c r="ER31" s="25">
        <v>97573.223000000027</v>
      </c>
      <c r="ES31" s="25">
        <v>123440.59999999996</v>
      </c>
      <c r="ET31" s="25">
        <v>142019.79999999996</v>
      </c>
      <c r="EU31" s="25">
        <v>170085.12509203376</v>
      </c>
      <c r="EV31" s="26">
        <v>211613.77876962029</v>
      </c>
      <c r="EW31" s="29">
        <v>0</v>
      </c>
      <c r="EX31" s="25">
        <v>0</v>
      </c>
      <c r="EY31" s="25">
        <v>0</v>
      </c>
      <c r="EZ31" s="25">
        <v>0</v>
      </c>
      <c r="FA31" s="25">
        <v>0</v>
      </c>
      <c r="FB31" s="26">
        <v>0</v>
      </c>
      <c r="FC31" s="29">
        <f t="shared" ref="FC31:FH31" ca="1" si="399">SUMIF($B$8:$FB$55,FC$8,$B31:$FB31)</f>
        <v>542335.24277513206</v>
      </c>
      <c r="FD31" s="25">
        <f t="shared" ca="1" si="399"/>
        <v>574603.36162493355</v>
      </c>
      <c r="FE31" s="25">
        <f t="shared" ca="1" si="399"/>
        <v>676032.45706069015</v>
      </c>
      <c r="FF31" s="25">
        <f t="shared" ca="1" si="399"/>
        <v>818653.46479659074</v>
      </c>
      <c r="FG31" s="25">
        <f t="shared" ca="1" si="399"/>
        <v>972148.59220223548</v>
      </c>
      <c r="FH31" s="26">
        <f t="shared" ca="1" si="399"/>
        <v>1210258.052513141</v>
      </c>
    </row>
    <row r="32" spans="1:164">
      <c r="A32" s="17"/>
      <c r="B32" s="42" t="s">
        <v>35</v>
      </c>
      <c r="C32" s="85"/>
      <c r="D32" s="86">
        <f t="shared" ref="D32" si="400">IF(AND(C31&lt;0,D31&gt;0),"LP",IF(AND(C31&gt;0,D31&lt;0),"PL",IF(OR(C31&lt;0,D31&lt;0),"Loss",IF(ISERROR((+D31/C31-1)*100),"NA",(+D31/C31-1)*100))))</f>
        <v>24.947311660125472</v>
      </c>
      <c r="E32" s="86">
        <f t="shared" ref="E32" si="401">IF(AND(D31&lt;0,E31&gt;0),"LP",IF(AND(D31&gt;0,E31&lt;0),"PL",IF(OR(D31&lt;0,E31&lt;0),"Loss",IF(ISERROR((+E31/D31-1)*100),"NA",(+E31/D31-1)*100))))</f>
        <v>39.852608281786559</v>
      </c>
      <c r="F32" s="86">
        <f t="shared" ref="F32" si="402">IF(AND(E31&lt;0,F31&gt;0),"LP",IF(AND(E31&gt;0,F31&lt;0),"PL",IF(OR(E31&lt;0,F31&lt;0),"Loss",IF(ISERROR((+F31/E31-1)*100),"NA",(+F31/E31-1)*100))))</f>
        <v>44.956363102386575</v>
      </c>
      <c r="G32" s="86">
        <f t="shared" ref="G32" si="403">IF(AND(F31&lt;0,G31&gt;0),"LP",IF(AND(F31&gt;0,G31&lt;0),"PL",IF(OR(F31&lt;0,G31&lt;0),"Loss",IF(ISERROR((+G31/F31-1)*100),"NA",(+G31/F31-1)*100))))</f>
        <v>30.097451415621279</v>
      </c>
      <c r="H32" s="87">
        <f t="shared" ref="H32" si="404">IF(AND(G31&lt;0,H31&gt;0),"LP",IF(AND(G31&gt;0,H31&lt;0),"PL",IF(OR(G31&lt;0,H31&lt;0),"Loss",IF(ISERROR((+H31/G31-1)*100),"NA",(+H31/G31-1)*100))))</f>
        <v>24.617223339592464</v>
      </c>
      <c r="I32" s="85"/>
      <c r="J32" s="86">
        <f t="shared" ref="J32" si="405">IF(AND(I31&lt;0,J31&gt;0),"LP",IF(AND(I31&gt;0,J31&lt;0),"PL",IF(OR(I31&lt;0,J31&lt;0),"Loss",IF(ISERROR((+J31/I31-1)*100),"NA",(+J31/I31-1)*100))))</f>
        <v>22.587775630192052</v>
      </c>
      <c r="K32" s="86">
        <f t="shared" ref="K32" si="406">IF(AND(J31&lt;0,K31&gt;0),"LP",IF(AND(J31&gt;0,K31&lt;0),"PL",IF(OR(J31&lt;0,K31&lt;0),"Loss",IF(ISERROR((+K31/J31-1)*100),"NA",(+K31/J31-1)*100))))</f>
        <v>17.289420603077609</v>
      </c>
      <c r="L32" s="86">
        <f t="shared" ref="L32" si="407">IF(AND(K31&lt;0,L31&gt;0),"LP",IF(AND(K31&gt;0,L31&lt;0),"PL",IF(OR(K31&lt;0,L31&lt;0),"Loss",IF(ISERROR((+L31/K31-1)*100),"NA",(+L31/K31-1)*100))))</f>
        <v>15.586247213090076</v>
      </c>
      <c r="M32" s="86">
        <f t="shared" ref="M32" si="408">IF(AND(L31&lt;0,M31&gt;0),"LP",IF(AND(L31&gt;0,M31&lt;0),"PL",IF(OR(L31&lt;0,M31&lt;0),"Loss",IF(ISERROR((+M31/L31-1)*100),"NA",(+M31/L31-1)*100))))</f>
        <v>20.363338077079174</v>
      </c>
      <c r="N32" s="87">
        <f t="shared" ref="N32" si="409">IF(AND(M31&lt;0,N31&gt;0),"LP",IF(AND(M31&gt;0,N31&lt;0),"PL",IF(OR(M31&lt;0,N31&lt;0),"Loss",IF(ISERROR((+N31/M31-1)*100),"NA",(+N31/M31-1)*100))))</f>
        <v>25.565937634956846</v>
      </c>
      <c r="O32" s="85"/>
      <c r="P32" s="86" t="str">
        <f t="shared" ref="P32" si="410">IF(AND(O31&lt;0,P31&gt;0),"LP",IF(AND(O31&gt;0,P31&lt;0),"PL",IF(OR(O31&lt;0,P31&lt;0),"Loss",IF(ISERROR((+P31/O31-1)*100),"NA",(+P31/O31-1)*100))))</f>
        <v>NA</v>
      </c>
      <c r="Q32" s="86" t="str">
        <f t="shared" ref="Q32" si="411">IF(AND(P31&lt;0,Q31&gt;0),"LP",IF(AND(P31&gt;0,Q31&lt;0),"PL",IF(OR(P31&lt;0,Q31&lt;0),"Loss",IF(ISERROR((+Q31/P31-1)*100),"NA",(+Q31/P31-1)*100))))</f>
        <v>NA</v>
      </c>
      <c r="R32" s="86" t="str">
        <f t="shared" ref="R32" si="412">IF(AND(Q31&lt;0,R31&gt;0),"LP",IF(AND(Q31&gt;0,R31&lt;0),"PL",IF(OR(Q31&lt;0,R31&lt;0),"Loss",IF(ISERROR((+R31/Q31-1)*100),"NA",(+R31/Q31-1)*100))))</f>
        <v>NA</v>
      </c>
      <c r="S32" s="86" t="str">
        <f t="shared" ref="S32" si="413">IF(AND(R31&lt;0,S31&gt;0),"LP",IF(AND(R31&gt;0,S31&lt;0),"PL",IF(OR(R31&lt;0,S31&lt;0),"Loss",IF(ISERROR((+S31/R31-1)*100),"NA",(+S31/R31-1)*100))))</f>
        <v>NA</v>
      </c>
      <c r="T32" s="87" t="str">
        <f t="shared" ref="T32" si="414">IF(AND(S31&lt;0,T31&gt;0),"LP",IF(AND(S31&gt;0,T31&lt;0),"PL",IF(OR(S31&lt;0,T31&lt;0),"Loss",IF(ISERROR((+T31/S31-1)*100),"NA",(+T31/S31-1)*100))))</f>
        <v>NA</v>
      </c>
      <c r="U32" s="85"/>
      <c r="V32" s="86">
        <f t="shared" ref="V32" si="415">IF(AND(U31&lt;0,V31&gt;0),"LP",IF(AND(U31&gt;0,V31&lt;0),"PL",IF(OR(U31&lt;0,V31&lt;0),"Loss",IF(ISERROR((+V31/U31-1)*100),"NA",(+V31/U31-1)*100))))</f>
        <v>19.616849652699962</v>
      </c>
      <c r="W32" s="86">
        <f t="shared" ref="W32" si="416">IF(AND(V31&lt;0,W31&gt;0),"LP",IF(AND(V31&gt;0,W31&lt;0),"PL",IF(OR(V31&lt;0,W31&lt;0),"Loss",IF(ISERROR((+W31/V31-1)*100),"NA",(+W31/V31-1)*100))))</f>
        <v>30.8143184051644</v>
      </c>
      <c r="X32" s="86">
        <f t="shared" ref="X32" si="417">IF(AND(W31&lt;0,X31&gt;0),"LP",IF(AND(W31&gt;0,X31&lt;0),"PL",IF(OR(W31&lt;0,X31&lt;0),"Loss",IF(ISERROR((+X31/W31-1)*100),"NA",(+X31/W31-1)*100))))</f>
        <v>27.873662095850339</v>
      </c>
      <c r="Y32" s="86">
        <f t="shared" ref="Y32" si="418">IF(AND(X31&lt;0,Y31&gt;0),"LP",IF(AND(X31&gt;0,Y31&lt;0),"PL",IF(OR(X31&lt;0,Y31&lt;0),"Loss",IF(ISERROR((+Y31/X31-1)*100),"NA",(+Y31/X31-1)*100))))</f>
        <v>24.388075875951955</v>
      </c>
      <c r="Z32" s="87">
        <f t="shared" ref="Z32" si="419">IF(AND(Y31&lt;0,Z31&gt;0),"LP",IF(AND(Y31&gt;0,Z31&lt;0),"PL",IF(OR(Y31&lt;0,Z31&lt;0),"Loss",IF(ISERROR((+Z31/Y31-1)*100),"NA",(+Z31/Y31-1)*100))))</f>
        <v>27.652465486216606</v>
      </c>
      <c r="AA32" s="85"/>
      <c r="AB32" s="86">
        <f t="shared" ref="AB32" si="420">IF(AND(AA31&lt;0,AB31&gt;0),"LP",IF(AND(AA31&gt;0,AB31&lt;0),"PL",IF(OR(AA31&lt;0,AB31&lt;0),"Loss",IF(ISERROR((+AB31/AA31-1)*100),"NA",(+AB31/AA31-1)*100))))</f>
        <v>38.022554777557694</v>
      </c>
      <c r="AC32" s="86">
        <f t="shared" ref="AC32" si="421">IF(AND(AB31&lt;0,AC31&gt;0),"LP",IF(AND(AB31&gt;0,AC31&lt;0),"PL",IF(OR(AB31&lt;0,AC31&lt;0),"Loss",IF(ISERROR((+AC31/AB31-1)*100),"NA",(+AC31/AB31-1)*100))))</f>
        <v>-0.51056521860708415</v>
      </c>
      <c r="AD32" s="86">
        <f t="shared" ref="AD32" si="422">IF(AND(AC31&lt;0,AD31&gt;0),"LP",IF(AND(AC31&gt;0,AD31&lt;0),"PL",IF(OR(AC31&lt;0,AD31&lt;0),"Loss",IF(ISERROR((+AD31/AC31-1)*100),"NA",(+AD31/AC31-1)*100))))</f>
        <v>22.502950022898705</v>
      </c>
      <c r="AE32" s="86">
        <f t="shared" ref="AE32" si="423">IF(AND(AD31&lt;0,AE31&gt;0),"LP",IF(AND(AD31&gt;0,AE31&lt;0),"PL",IF(OR(AD31&lt;0,AE31&lt;0),"Loss",IF(ISERROR((+AE31/AD31-1)*100),"NA",(+AE31/AD31-1)*100))))</f>
        <v>24.522928511402519</v>
      </c>
      <c r="AF32" s="87">
        <f t="shared" ref="AF32" si="424">IF(AND(AE31&lt;0,AF31&gt;0),"LP",IF(AND(AE31&gt;0,AF31&lt;0),"PL",IF(OR(AE31&lt;0,AF31&lt;0),"Loss",IF(ISERROR((+AF31/AE31-1)*100),"NA",(+AF31/AE31-1)*100))))</f>
        <v>21.028499012784874</v>
      </c>
      <c r="AG32" s="85"/>
      <c r="AH32" s="86">
        <f t="shared" ref="AH32" si="425">IF(AND(AG31&lt;0,AH31&gt;0),"LP",IF(AND(AG31&gt;0,AH31&lt;0),"PL",IF(OR(AG31&lt;0,AH31&lt;0),"Loss",IF(ISERROR((+AH31/AG31-1)*100),"NA",(+AH31/AG31-1)*100))))</f>
        <v>-0.59928999919689474</v>
      </c>
      <c r="AI32" s="86">
        <f t="shared" ref="AI32" si="426">IF(AND(AH31&lt;0,AI31&gt;0),"LP",IF(AND(AH31&gt;0,AI31&lt;0),"PL",IF(OR(AH31&lt;0,AI31&lt;0),"Loss",IF(ISERROR((+AI31/AH31-1)*100),"NA",(+AI31/AH31-1)*100))))</f>
        <v>26.948559098451732</v>
      </c>
      <c r="AJ32" s="86">
        <f t="shared" ref="AJ32" si="427">IF(AND(AI31&lt;0,AJ31&gt;0),"LP",IF(AND(AI31&gt;0,AJ31&lt;0),"PL",IF(OR(AI31&lt;0,AJ31&lt;0),"Loss",IF(ISERROR((+AJ31/AI31-1)*100),"NA",(+AJ31/AI31-1)*100))))</f>
        <v>24.280688153572715</v>
      </c>
      <c r="AK32" s="86">
        <f t="shared" ref="AK32" si="428">IF(AND(AJ31&lt;0,AK31&gt;0),"LP",IF(AND(AJ31&gt;0,AK31&lt;0),"PL",IF(OR(AJ31&lt;0,AK31&lt;0),"Loss",IF(ISERROR((+AK31/AJ31-1)*100),"NA",(+AK31/AJ31-1)*100))))</f>
        <v>6.9255549268635308</v>
      </c>
      <c r="AL32" s="87">
        <f t="shared" ref="AL32" si="429">IF(AND(AK31&lt;0,AL31&gt;0),"LP",IF(AND(AK31&gt;0,AL31&lt;0),"PL",IF(OR(AK31&lt;0,AL31&lt;0),"Loss",IF(ISERROR((+AL31/AK31-1)*100),"NA",(+AL31/AK31-1)*100))))</f>
        <v>14.111881297316863</v>
      </c>
      <c r="AM32" s="85"/>
      <c r="AN32" s="86" t="str">
        <f t="shared" ref="AN32" si="430">IF(AND(AM31&lt;0,AN31&gt;0),"LP",IF(AND(AM31&gt;0,AN31&lt;0),"PL",IF(OR(AM31&lt;0,AN31&lt;0),"Loss",IF(ISERROR((+AN31/AM31-1)*100),"NA",(+AN31/AM31-1)*100))))</f>
        <v>NA</v>
      </c>
      <c r="AO32" s="86" t="str">
        <f t="shared" ref="AO32" si="431">IF(AND(AN31&lt;0,AO31&gt;0),"LP",IF(AND(AN31&gt;0,AO31&lt;0),"PL",IF(OR(AN31&lt;0,AO31&lt;0),"Loss",IF(ISERROR((+AO31/AN31-1)*100),"NA",(+AO31/AN31-1)*100))))</f>
        <v>NA</v>
      </c>
      <c r="AP32" s="86" t="str">
        <f t="shared" ref="AP32" si="432">IF(AND(AO31&lt;0,AP31&gt;0),"LP",IF(AND(AO31&gt;0,AP31&lt;0),"PL",IF(OR(AO31&lt;0,AP31&lt;0),"Loss",IF(ISERROR((+AP31/AO31-1)*100),"NA",(+AP31/AO31-1)*100))))</f>
        <v>NA</v>
      </c>
      <c r="AQ32" s="86" t="str">
        <f t="shared" ref="AQ32" si="433">IF(AND(AP31&lt;0,AQ31&gt;0),"LP",IF(AND(AP31&gt;0,AQ31&lt;0),"PL",IF(OR(AP31&lt;0,AQ31&lt;0),"Loss",IF(ISERROR((+AQ31/AP31-1)*100),"NA",(+AQ31/AP31-1)*100))))</f>
        <v>NA</v>
      </c>
      <c r="AR32" s="87" t="str">
        <f t="shared" ref="AR32" si="434">IF(AND(AQ31&lt;0,AR31&gt;0),"LP",IF(AND(AQ31&gt;0,AR31&lt;0),"PL",IF(OR(AQ31&lt;0,AR31&lt;0),"Loss",IF(ISERROR((+AR31/AQ31-1)*100),"NA",(+AR31/AQ31-1)*100))))</f>
        <v>NA</v>
      </c>
      <c r="AS32" s="85"/>
      <c r="AT32" s="86" t="str">
        <f t="shared" ref="AT32" si="435">IF(AND(AS31&lt;0,AT31&gt;0),"LP",IF(AND(AS31&gt;0,AT31&lt;0),"PL",IF(OR(AS31&lt;0,AT31&lt;0),"Loss",IF(ISERROR((+AT31/AS31-1)*100),"NA",(+AT31/AS31-1)*100))))</f>
        <v>NA</v>
      </c>
      <c r="AU32" s="86" t="str">
        <f t="shared" ref="AU32" si="436">IF(AND(AT31&lt;0,AU31&gt;0),"LP",IF(AND(AT31&gt;0,AU31&lt;0),"PL",IF(OR(AT31&lt;0,AU31&lt;0),"Loss",IF(ISERROR((+AU31/AT31-1)*100),"NA",(+AU31/AT31-1)*100))))</f>
        <v>NA</v>
      </c>
      <c r="AV32" s="86" t="str">
        <f t="shared" ref="AV32" si="437">IF(AND(AU31&lt;0,AV31&gt;0),"LP",IF(AND(AU31&gt;0,AV31&lt;0),"PL",IF(OR(AU31&lt;0,AV31&lt;0),"Loss",IF(ISERROR((+AV31/AU31-1)*100),"NA",(+AV31/AU31-1)*100))))</f>
        <v>NA</v>
      </c>
      <c r="AW32" s="86" t="str">
        <f t="shared" ref="AW32" si="438">IF(AND(AV31&lt;0,AW31&gt;0),"LP",IF(AND(AV31&gt;0,AW31&lt;0),"PL",IF(OR(AV31&lt;0,AW31&lt;0),"Loss",IF(ISERROR((+AW31/AV31-1)*100),"NA",(+AW31/AV31-1)*100))))</f>
        <v>NA</v>
      </c>
      <c r="AX32" s="87" t="str">
        <f t="shared" ref="AX32" si="439">IF(AND(AW31&lt;0,AX31&gt;0),"LP",IF(AND(AW31&gt;0,AX31&lt;0),"PL",IF(OR(AW31&lt;0,AX31&lt;0),"Loss",IF(ISERROR((+AX31/AW31-1)*100),"NA",(+AX31/AW31-1)*100))))</f>
        <v>NA</v>
      </c>
      <c r="AY32" s="85"/>
      <c r="AZ32" s="86">
        <f t="shared" ref="AZ32" si="440">IF(AND(AY31&lt;0,AZ31&gt;0),"LP",IF(AND(AY31&gt;0,AZ31&lt;0),"PL",IF(OR(AY31&lt;0,AZ31&lt;0),"Loss",IF(ISERROR((+AZ31/AY31-1)*100),"NA",(+AZ31/AY31-1)*100))))</f>
        <v>26.995050975731804</v>
      </c>
      <c r="BA32" s="86">
        <f t="shared" ref="BA32" si="441">IF(AND(AZ31&lt;0,BA31&gt;0),"LP",IF(AND(AZ31&gt;0,BA31&lt;0),"PL",IF(OR(AZ31&lt;0,BA31&lt;0),"Loss",IF(ISERROR((+BA31/AZ31-1)*100),"NA",(+BA31/AZ31-1)*100))))</f>
        <v>26.960738894951252</v>
      </c>
      <c r="BB32" s="86">
        <f t="shared" ref="BB32" si="442">IF(AND(BA31&lt;0,BB31&gt;0),"LP",IF(AND(BA31&gt;0,BB31&lt;0),"PL",IF(OR(BA31&lt;0,BB31&lt;0),"Loss",IF(ISERROR((+BB31/BA31-1)*100),"NA",(+BB31/BA31-1)*100))))</f>
        <v>41.995145582812498</v>
      </c>
      <c r="BC32" s="86">
        <f t="shared" ref="BC32" si="443">IF(AND(BB31&lt;0,BC31&gt;0),"LP",IF(AND(BB31&gt;0,BC31&lt;0),"PL",IF(OR(BB31&lt;0,BC31&lt;0),"Loss",IF(ISERROR((+BC31/BB31-1)*100),"NA",(+BC31/BB31-1)*100))))</f>
        <v>31.037120515825436</v>
      </c>
      <c r="BD32" s="87">
        <f t="shared" ref="BD32" si="444">IF(AND(BC31&lt;0,BD31&gt;0),"LP",IF(AND(BC31&gt;0,BD31&lt;0),"PL",IF(OR(BC31&lt;0,BD31&lt;0),"Loss",IF(ISERROR((+BD31/BC31-1)*100),"NA",(+BD31/BC31-1)*100))))</f>
        <v>22.71225509071888</v>
      </c>
      <c r="BE32" s="85"/>
      <c r="BF32" s="86" t="str">
        <f t="shared" ref="BF32" si="445">IF(AND(BE31&lt;0,BF31&gt;0),"LP",IF(AND(BE31&gt;0,BF31&lt;0),"PL",IF(OR(BE31&lt;0,BF31&lt;0),"Loss",IF(ISERROR((+BF31/BE31-1)*100),"NA",(+BF31/BE31-1)*100))))</f>
        <v>NA</v>
      </c>
      <c r="BG32" s="86" t="str">
        <f t="shared" ref="BG32" si="446">IF(AND(BF31&lt;0,BG31&gt;0),"LP",IF(AND(BF31&gt;0,BG31&lt;0),"PL",IF(OR(BF31&lt;0,BG31&lt;0),"Loss",IF(ISERROR((+BG31/BF31-1)*100),"NA",(+BG31/BF31-1)*100))))</f>
        <v>NA</v>
      </c>
      <c r="BH32" s="86" t="str">
        <f t="shared" ref="BH32" si="447">IF(AND(BG31&lt;0,BH31&gt;0),"LP",IF(AND(BG31&gt;0,BH31&lt;0),"PL",IF(OR(BG31&lt;0,BH31&lt;0),"Loss",IF(ISERROR((+BH31/BG31-1)*100),"NA",(+BH31/BG31-1)*100))))</f>
        <v>NA</v>
      </c>
      <c r="BI32" s="86" t="str">
        <f t="shared" ref="BI32" si="448">IF(AND(BH31&lt;0,BI31&gt;0),"LP",IF(AND(BH31&gt;0,BI31&lt;0),"PL",IF(OR(BH31&lt;0,BI31&lt;0),"Loss",IF(ISERROR((+BI31/BH31-1)*100),"NA",(+BI31/BH31-1)*100))))</f>
        <v>NA</v>
      </c>
      <c r="BJ32" s="87" t="str">
        <f t="shared" ref="BJ32" si="449">IF(AND(BI31&lt;0,BJ31&gt;0),"LP",IF(AND(BI31&gt;0,BJ31&lt;0),"PL",IF(OR(BI31&lt;0,BJ31&lt;0),"Loss",IF(ISERROR((+BJ31/BI31-1)*100),"NA",(+BJ31/BI31-1)*100))))</f>
        <v>NA</v>
      </c>
      <c r="BK32" s="85"/>
      <c r="BL32" s="86">
        <f t="shared" ref="BL32" si="450">IF(AND(BK31&lt;0,BL31&gt;0),"LP",IF(AND(BK31&gt;0,BL31&lt;0),"PL",IF(OR(BK31&lt;0,BL31&lt;0),"Loss",IF(ISERROR((+BL31/BK31-1)*100),"NA",(+BL31/BK31-1)*100))))</f>
        <v>52.749825465225285</v>
      </c>
      <c r="BM32" s="86">
        <f t="shared" ref="BM32" si="451">IF(AND(BL31&lt;0,BM31&gt;0),"LP",IF(AND(BL31&gt;0,BM31&lt;0),"PL",IF(OR(BL31&lt;0,BM31&lt;0),"Loss",IF(ISERROR((+BM31/BL31-1)*100),"NA",(+BM31/BL31-1)*100))))</f>
        <v>24.799943263082056</v>
      </c>
      <c r="BN32" s="86">
        <f t="shared" ref="BN32" si="452">IF(AND(BM31&lt;0,BN31&gt;0),"LP",IF(AND(BM31&gt;0,BN31&lt;0),"PL",IF(OR(BM31&lt;0,BN31&lt;0),"Loss",IF(ISERROR((+BN31/BM31-1)*100),"NA",(+BN31/BM31-1)*100))))</f>
        <v>34.300669937426179</v>
      </c>
      <c r="BO32" s="86">
        <f t="shared" ref="BO32" si="453">IF(AND(BN31&lt;0,BO31&gt;0),"LP",IF(AND(BN31&gt;0,BO31&lt;0),"PL",IF(OR(BN31&lt;0,BO31&lt;0),"Loss",IF(ISERROR((+BO31/BN31-1)*100),"NA",(+BO31/BN31-1)*100))))</f>
        <v>21.985766638061154</v>
      </c>
      <c r="BP32" s="87">
        <f t="shared" ref="BP32" si="454">IF(AND(BO31&lt;0,BP31&gt;0),"LP",IF(AND(BO31&gt;0,BP31&lt;0),"PL",IF(OR(BO31&lt;0,BP31&lt;0),"Loss",IF(ISERROR((+BP31/BO31-1)*100),"NA",(+BP31/BO31-1)*100))))</f>
        <v>28.230950195538274</v>
      </c>
      <c r="BQ32" s="85"/>
      <c r="BR32" s="86" t="str">
        <f t="shared" ref="BR32" si="455">IF(AND(BQ31&lt;0,BR31&gt;0),"LP",IF(AND(BQ31&gt;0,BR31&lt;0),"PL",IF(OR(BQ31&lt;0,BR31&lt;0),"Loss",IF(ISERROR((+BR31/BQ31-1)*100),"NA",(+BR31/BQ31-1)*100))))</f>
        <v>NA</v>
      </c>
      <c r="BS32" s="86" t="str">
        <f t="shared" ref="BS32" si="456">IF(AND(BR31&lt;0,BS31&gt;0),"LP",IF(AND(BR31&gt;0,BS31&lt;0),"PL",IF(OR(BR31&lt;0,BS31&lt;0),"Loss",IF(ISERROR((+BS31/BR31-1)*100),"NA",(+BS31/BR31-1)*100))))</f>
        <v>NA</v>
      </c>
      <c r="BT32" s="86" t="str">
        <f t="shared" ref="BT32" si="457">IF(AND(BS31&lt;0,BT31&gt;0),"LP",IF(AND(BS31&gt;0,BT31&lt;0),"PL",IF(OR(BS31&lt;0,BT31&lt;0),"Loss",IF(ISERROR((+BT31/BS31-1)*100),"NA",(+BT31/BS31-1)*100))))</f>
        <v>NA</v>
      </c>
      <c r="BU32" s="86" t="str">
        <f t="shared" ref="BU32" si="458">IF(AND(BT31&lt;0,BU31&gt;0),"LP",IF(AND(BT31&gt;0,BU31&lt;0),"PL",IF(OR(BT31&lt;0,BU31&lt;0),"Loss",IF(ISERROR((+BU31/BT31-1)*100),"NA",(+BU31/BT31-1)*100))))</f>
        <v>NA</v>
      </c>
      <c r="BV32" s="87" t="str">
        <f t="shared" ref="BV32" si="459">IF(AND(BU31&lt;0,BV31&gt;0),"LP",IF(AND(BU31&gt;0,BV31&lt;0),"PL",IF(OR(BU31&lt;0,BV31&lt;0),"Loss",IF(ISERROR((+BV31/BU31-1)*100),"NA",(+BV31/BU31-1)*100))))</f>
        <v>NA</v>
      </c>
      <c r="BW32" s="85"/>
      <c r="BX32" s="86">
        <f t="shared" ref="BX32" si="460">IF(AND(BW31&lt;0,BX31&gt;0),"LP",IF(AND(BW31&gt;0,BX31&lt;0),"PL",IF(OR(BW31&lt;0,BX31&lt;0),"Loss",IF(ISERROR((+BX31/BW31-1)*100),"NA",(+BX31/BW31-1)*100))))</f>
        <v>12.300660064258583</v>
      </c>
      <c r="BY32" s="86">
        <f t="shared" ref="BY32" si="461">IF(AND(BX31&lt;0,BY31&gt;0),"LP",IF(AND(BX31&gt;0,BY31&lt;0),"PL",IF(OR(BX31&lt;0,BY31&lt;0),"Loss",IF(ISERROR((+BY31/BX31-1)*100),"NA",(+BY31/BX31-1)*100))))</f>
        <v>22.038040912868141</v>
      </c>
      <c r="BZ32" s="86">
        <f t="shared" ref="BZ32" si="462">IF(AND(BY31&lt;0,BZ31&gt;0),"LP",IF(AND(BY31&gt;0,BZ31&lt;0),"PL",IF(OR(BY31&lt;0,BZ31&lt;0),"Loss",IF(ISERROR((+BZ31/BY31-1)*100),"NA",(+BZ31/BY31-1)*100))))</f>
        <v>16.93875648063208</v>
      </c>
      <c r="CA32" s="86">
        <f t="shared" ref="CA32" si="463">IF(AND(BZ31&lt;0,CA31&gt;0),"LP",IF(AND(BZ31&gt;0,CA31&lt;0),"PL",IF(OR(BZ31&lt;0,CA31&lt;0),"Loss",IF(ISERROR((+CA31/BZ31-1)*100),"NA",(+CA31/BZ31-1)*100))))</f>
        <v>-22.982861602992667</v>
      </c>
      <c r="CB32" s="87">
        <f t="shared" ref="CB32" si="464">IF(AND(CA31&lt;0,CB31&gt;0),"LP",IF(AND(CA31&gt;0,CB31&lt;0),"PL",IF(OR(CA31&lt;0,CB31&lt;0),"Loss",IF(ISERROR((+CB31/CA31-1)*100),"NA",(+CB31/CA31-1)*100))))</f>
        <v>49.919023987688348</v>
      </c>
      <c r="CC32" s="85"/>
      <c r="CD32" s="86">
        <f t="shared" ref="CD32" si="465">IF(AND(CC31&lt;0,CD31&gt;0),"LP",IF(AND(CC31&gt;0,CD31&lt;0),"PL",IF(OR(CC31&lt;0,CD31&lt;0),"Loss",IF(ISERROR((+CD31/CC31-1)*100),"NA",(+CD31/CC31-1)*100))))</f>
        <v>-4.0209336967777727</v>
      </c>
      <c r="CE32" s="86">
        <f t="shared" ref="CE32" si="466">IF(AND(CD31&lt;0,CE31&gt;0),"LP",IF(AND(CD31&gt;0,CE31&lt;0),"PL",IF(OR(CD31&lt;0,CE31&lt;0),"Loss",IF(ISERROR((+CE31/CD31-1)*100),"NA",(+CE31/CD31-1)*100))))</f>
        <v>-24.356186333981956</v>
      </c>
      <c r="CF32" s="86">
        <f t="shared" ref="CF32" si="467">IF(AND(CE31&lt;0,CF31&gt;0),"LP",IF(AND(CE31&gt;0,CF31&lt;0),"PL",IF(OR(CE31&lt;0,CF31&lt;0),"Loss",IF(ISERROR((+CF31/CE31-1)*100),"NA",(+CF31/CE31-1)*100))))</f>
        <v>9.9561204418217706</v>
      </c>
      <c r="CG32" s="86">
        <f t="shared" ref="CG32" si="468">IF(AND(CF31&lt;0,CG31&gt;0),"LP",IF(AND(CF31&gt;0,CG31&lt;0),"PL",IF(OR(CF31&lt;0,CG31&lt;0),"Loss",IF(ISERROR((+CG31/CF31-1)*100),"NA",(+CG31/CF31-1)*100))))</f>
        <v>43.062687632677509</v>
      </c>
      <c r="CH32" s="87">
        <f t="shared" ref="CH32" si="469">IF(AND(CG31&lt;0,CH31&gt;0),"LP",IF(AND(CG31&gt;0,CH31&lt;0),"PL",IF(OR(CG31&lt;0,CH31&lt;0),"Loss",IF(ISERROR((+CH31/CG31-1)*100),"NA",(+CH31/CG31-1)*100))))</f>
        <v>65.952535968095845</v>
      </c>
      <c r="CI32" s="85"/>
      <c r="CJ32" s="86">
        <f t="shared" ref="CJ32" si="470">IF(AND(CI31&lt;0,CJ31&gt;0),"LP",IF(AND(CI31&gt;0,CJ31&lt;0),"PL",IF(OR(CI31&lt;0,CJ31&lt;0),"Loss",IF(ISERROR((+CJ31/CI31-1)*100),"NA",(+CJ31/CI31-1)*100))))</f>
        <v>2.2664905403102509</v>
      </c>
      <c r="CK32" s="86">
        <f t="shared" ref="CK32" si="471">IF(AND(CJ31&lt;0,CK31&gt;0),"LP",IF(AND(CJ31&gt;0,CK31&lt;0),"PL",IF(OR(CJ31&lt;0,CK31&lt;0),"Loss",IF(ISERROR((+CK31/CJ31-1)*100),"NA",(+CK31/CJ31-1)*100))))</f>
        <v>14.582977429072619</v>
      </c>
      <c r="CL32" s="86">
        <f t="shared" ref="CL32" si="472">IF(AND(CK31&lt;0,CL31&gt;0),"LP",IF(AND(CK31&gt;0,CL31&lt;0),"PL",IF(OR(CK31&lt;0,CL31&lt;0),"Loss",IF(ISERROR((+CL31/CK31-1)*100),"NA",(+CL31/CK31-1)*100))))</f>
        <v>39.958108786245731</v>
      </c>
      <c r="CM32" s="86">
        <f t="shared" ref="CM32" si="473">IF(AND(CL31&lt;0,CM31&gt;0),"LP",IF(AND(CL31&gt;0,CM31&lt;0),"PL",IF(OR(CL31&lt;0,CM31&lt;0),"Loss",IF(ISERROR((+CM31/CL31-1)*100),"NA",(+CM31/CL31-1)*100))))</f>
        <v>-4.6509780953622677</v>
      </c>
      <c r="CN32" s="87">
        <f t="shared" ref="CN32" si="474">IF(AND(CM31&lt;0,CN31&gt;0),"LP",IF(AND(CM31&gt;0,CN31&lt;0),"PL",IF(OR(CM31&lt;0,CN31&lt;0),"Loss",IF(ISERROR((+CN31/CM31-1)*100),"NA",(+CN31/CM31-1)*100))))</f>
        <v>2.9046652119380401</v>
      </c>
      <c r="CO32" s="85"/>
      <c r="CP32" s="86">
        <f t="shared" ref="CP32" si="475">IF(AND(CO31&lt;0,CP31&gt;0),"LP",IF(AND(CO31&gt;0,CP31&lt;0),"PL",IF(OR(CO31&lt;0,CP31&lt;0),"Loss",IF(ISERROR((+CP31/CO31-1)*100),"NA",(+CP31/CO31-1)*100))))</f>
        <v>-11.161004891929272</v>
      </c>
      <c r="CQ32" s="86">
        <f t="shared" ref="CQ32" si="476">IF(AND(CP31&lt;0,CQ31&gt;0),"LP",IF(AND(CP31&gt;0,CQ31&lt;0),"PL",IF(OR(CP31&lt;0,CQ31&lt;0),"Loss",IF(ISERROR((+CQ31/CP31-1)*100),"NA",(+CQ31/CP31-1)*100))))</f>
        <v>4.8275211485134584</v>
      </c>
      <c r="CR32" s="86">
        <f t="shared" ref="CR32" si="477">IF(AND(CQ31&lt;0,CR31&gt;0),"LP",IF(AND(CQ31&gt;0,CR31&lt;0),"PL",IF(OR(CQ31&lt;0,CR31&lt;0),"Loss",IF(ISERROR((+CR31/CQ31-1)*100),"NA",(+CR31/CQ31-1)*100))))</f>
        <v>8.1989582047133691</v>
      </c>
      <c r="CS32" s="86">
        <f t="shared" ref="CS32" si="478">IF(AND(CR31&lt;0,CS31&gt;0),"LP",IF(AND(CR31&gt;0,CS31&lt;0),"PL",IF(OR(CR31&lt;0,CS31&lt;0),"Loss",IF(ISERROR((+CS31/CR31-1)*100),"NA",(+CS31/CR31-1)*100))))</f>
        <v>19.644656732247824</v>
      </c>
      <c r="CT32" s="87">
        <f t="shared" ref="CT32" si="479">IF(AND(CS31&lt;0,CT31&gt;0),"LP",IF(AND(CS31&gt;0,CT31&lt;0),"PL",IF(OR(CS31&lt;0,CT31&lt;0),"Loss",IF(ISERROR((+CT31/CS31-1)*100),"NA",(+CT31/CS31-1)*100))))</f>
        <v>29.373367082826228</v>
      </c>
      <c r="CU32" s="85"/>
      <c r="CV32" s="86">
        <f t="shared" ref="CV32" si="480">IF(AND(CU31&lt;0,CV31&gt;0),"LP",IF(AND(CU31&gt;0,CV31&lt;0),"PL",IF(OR(CU31&lt;0,CV31&lt;0),"Loss",IF(ISERROR((+CV31/CU31-1)*100),"NA",(+CV31/CU31-1)*100))))</f>
        <v>-17.648678753750769</v>
      </c>
      <c r="CW32" s="86">
        <f t="shared" ref="CW32" si="481">IF(AND(CV31&lt;0,CW31&gt;0),"LP",IF(AND(CV31&gt;0,CW31&lt;0),"PL",IF(OR(CV31&lt;0,CW31&lt;0),"Loss",IF(ISERROR((+CW31/CV31-1)*100),"NA",(+CW31/CV31-1)*100))))</f>
        <v>3.4580447664067426</v>
      </c>
      <c r="CX32" s="86">
        <f t="shared" ref="CX32" si="482">IF(AND(CW31&lt;0,CX31&gt;0),"LP",IF(AND(CW31&gt;0,CX31&lt;0),"PL",IF(OR(CW31&lt;0,CX31&lt;0),"Loss",IF(ISERROR((+CX31/CW31-1)*100),"NA",(+CX31/CW31-1)*100))))</f>
        <v>50.663492577230059</v>
      </c>
      <c r="CY32" s="86">
        <f t="shared" ref="CY32" si="483">IF(AND(CX31&lt;0,CY31&gt;0),"LP",IF(AND(CX31&gt;0,CY31&lt;0),"PL",IF(OR(CX31&lt;0,CY31&lt;0),"Loss",IF(ISERROR((+CY31/CX31-1)*100),"NA",(+CY31/CX31-1)*100))))</f>
        <v>15.503070958975961</v>
      </c>
      <c r="CZ32" s="87">
        <f t="shared" ref="CZ32" si="484">IF(AND(CY31&lt;0,CZ31&gt;0),"LP",IF(AND(CY31&gt;0,CZ31&lt;0),"PL",IF(OR(CY31&lt;0,CZ31&lt;0),"Loss",IF(ISERROR((+CZ31/CY31-1)*100),"NA",(+CZ31/CY31-1)*100))))</f>
        <v>18.283106257106319</v>
      </c>
      <c r="DA32" s="85"/>
      <c r="DB32" s="86">
        <f t="shared" ref="DB32" si="485">IF(AND(DA31&lt;0,DB31&gt;0),"LP",IF(AND(DA31&gt;0,DB31&lt;0),"PL",IF(OR(DA31&lt;0,DB31&lt;0),"Loss",IF(ISERROR((+DB31/DA31-1)*100),"NA",(+DB31/DA31-1)*100))))</f>
        <v>-8.3595022912542394</v>
      </c>
      <c r="DC32" s="86">
        <f t="shared" ref="DC32" si="486">IF(AND(DB31&lt;0,DC31&gt;0),"LP",IF(AND(DB31&gt;0,DC31&lt;0),"PL",IF(OR(DB31&lt;0,DC31&lt;0),"Loss",IF(ISERROR((+DC31/DB31-1)*100),"NA",(+DC31/DB31-1)*100))))</f>
        <v>29.465215341363127</v>
      </c>
      <c r="DD32" s="86">
        <f t="shared" ref="DD32" si="487">IF(AND(DC31&lt;0,DD31&gt;0),"LP",IF(AND(DC31&gt;0,DD31&lt;0),"PL",IF(OR(DC31&lt;0,DD31&lt;0),"Loss",IF(ISERROR((+DD31/DC31-1)*100),"NA",(+DD31/DC31-1)*100))))</f>
        <v>32.505508341202358</v>
      </c>
      <c r="DE32" s="86">
        <f t="shared" ref="DE32" si="488">IF(AND(DD31&lt;0,DE31&gt;0),"LP",IF(AND(DD31&gt;0,DE31&lt;0),"PL",IF(OR(DD31&lt;0,DE31&lt;0),"Loss",IF(ISERROR((+DE31/DD31-1)*100),"NA",(+DE31/DD31-1)*100))))</f>
        <v>27.523968488215989</v>
      </c>
      <c r="DF32" s="87">
        <f t="shared" ref="DF32" si="489">IF(AND(DE31&lt;0,DF31&gt;0),"LP",IF(AND(DE31&gt;0,DF31&lt;0),"PL",IF(OR(DE31&lt;0,DF31&lt;0),"Loss",IF(ISERROR((+DF31/DE31-1)*100),"NA",(+DF31/DE31-1)*100))))</f>
        <v>31.312459838260743</v>
      </c>
      <c r="DG32" s="85"/>
      <c r="DH32" s="86">
        <f t="shared" ref="DH32" si="490">IF(AND(DG31&lt;0,DH31&gt;0),"LP",IF(AND(DG31&gt;0,DH31&lt;0),"PL",IF(OR(DG31&lt;0,DH31&lt;0),"Loss",IF(ISERROR((+DH31/DG31-1)*100),"NA",(+DH31/DG31-1)*100))))</f>
        <v>-10.392446930061904</v>
      </c>
      <c r="DI32" s="86">
        <f t="shared" ref="DI32" si="491">IF(AND(DH31&lt;0,DI31&gt;0),"LP",IF(AND(DH31&gt;0,DI31&lt;0),"PL",IF(OR(DH31&lt;0,DI31&lt;0),"Loss",IF(ISERROR((+DI31/DH31-1)*100),"NA",(+DI31/DH31-1)*100))))</f>
        <v>0.71405370435488891</v>
      </c>
      <c r="DJ32" s="86">
        <f t="shared" ref="DJ32" si="492">IF(AND(DI31&lt;0,DJ31&gt;0),"LP",IF(AND(DI31&gt;0,DJ31&lt;0),"PL",IF(OR(DI31&lt;0,DJ31&lt;0),"Loss",IF(ISERROR((+DJ31/DI31-1)*100),"NA",(+DJ31/DI31-1)*100))))</f>
        <v>11.366513762690577</v>
      </c>
      <c r="DK32" s="86">
        <f t="shared" ref="DK32" si="493">IF(AND(DJ31&lt;0,DK31&gt;0),"LP",IF(AND(DJ31&gt;0,DK31&lt;0),"PL",IF(OR(DJ31&lt;0,DK31&lt;0),"Loss",IF(ISERROR((+DK31/DJ31-1)*100),"NA",(+DK31/DJ31-1)*100))))</f>
        <v>26.679262163360494</v>
      </c>
      <c r="DL32" s="87">
        <f t="shared" ref="DL32" si="494">IF(AND(DK31&lt;0,DL31&gt;0),"LP",IF(AND(DK31&gt;0,DL31&lt;0),"PL",IF(OR(DK31&lt;0,DL31&lt;0),"Loss",IF(ISERROR((+DL31/DK31-1)*100),"NA",(+DL31/DK31-1)*100))))</f>
        <v>23.698105675297999</v>
      </c>
      <c r="DM32" s="85"/>
      <c r="DN32" s="86">
        <f t="shared" ref="DN32" si="495">IF(AND(DM31&lt;0,DN31&gt;0),"LP",IF(AND(DM31&gt;0,DN31&lt;0),"PL",IF(OR(DM31&lt;0,DN31&lt;0),"Loss",IF(ISERROR((+DN31/DM31-1)*100),"NA",(+DN31/DM31-1)*100))))</f>
        <v>6.5649643535516278</v>
      </c>
      <c r="DO32" s="86">
        <f t="shared" ref="DO32" si="496">IF(AND(DN31&lt;0,DO31&gt;0),"LP",IF(AND(DN31&gt;0,DO31&lt;0),"PL",IF(OR(DN31&lt;0,DO31&lt;0),"Loss",IF(ISERROR((+DO31/DN31-1)*100),"NA",(+DO31/DN31-1)*100))))</f>
        <v>-13.04995713156557</v>
      </c>
      <c r="DP32" s="86">
        <f t="shared" ref="DP32" si="497">IF(AND(DO31&lt;0,DP31&gt;0),"LP",IF(AND(DO31&gt;0,DP31&lt;0),"PL",IF(OR(DO31&lt;0,DP31&lt;0),"Loss",IF(ISERROR((+DP31/DO31-1)*100),"NA",(+DP31/DO31-1)*100))))</f>
        <v>19.454413868722686</v>
      </c>
      <c r="DQ32" s="86">
        <f t="shared" ref="DQ32" si="498">IF(AND(DP31&lt;0,DQ31&gt;0),"LP",IF(AND(DP31&gt;0,DQ31&lt;0),"PL",IF(OR(DP31&lt;0,DQ31&lt;0),"Loss",IF(ISERROR((+DQ31/DP31-1)*100),"NA",(+DQ31/DP31-1)*100))))</f>
        <v>25.390889143442053</v>
      </c>
      <c r="DR32" s="87">
        <f t="shared" ref="DR32" si="499">IF(AND(DQ31&lt;0,DR31&gt;0),"LP",IF(AND(DQ31&gt;0,DR31&lt;0),"PL",IF(OR(DQ31&lt;0,DR31&lt;0),"Loss",IF(ISERROR((+DR31/DQ31-1)*100),"NA",(+DR31/DQ31-1)*100))))</f>
        <v>11.644048637939154</v>
      </c>
      <c r="DS32" s="85"/>
      <c r="DT32" s="86">
        <f t="shared" ref="DT32" si="500">IF(AND(DS31&lt;0,DT31&gt;0),"LP",IF(AND(DS31&gt;0,DT31&lt;0),"PL",IF(OR(DS31&lt;0,DT31&lt;0),"Loss",IF(ISERROR((+DT31/DS31-1)*100),"NA",(+DT31/DS31-1)*100))))</f>
        <v>9.3644859813084125</v>
      </c>
      <c r="DU32" s="86">
        <f t="shared" ref="DU32" si="501">IF(AND(DT31&lt;0,DU31&gt;0),"LP",IF(AND(DT31&gt;0,DU31&lt;0),"PL",IF(OR(DT31&lt;0,DU31&lt;0),"Loss",IF(ISERROR((+DU31/DT31-1)*100),"NA",(+DU31/DT31-1)*100))))</f>
        <v>15.190728487600813</v>
      </c>
      <c r="DV32" s="86">
        <f t="shared" ref="DV32" si="502">IF(AND(DU31&lt;0,DV31&gt;0),"LP",IF(AND(DU31&gt;0,DV31&lt;0),"PL",IF(OR(DU31&lt;0,DV31&lt;0),"Loss",IF(ISERROR((+DV31/DU31-1)*100),"NA",(+DV31/DU31-1)*100))))</f>
        <v>-57.72948225186525</v>
      </c>
      <c r="DW32" s="86">
        <f t="shared" ref="DW32" si="503">IF(AND(DV31&lt;0,DW31&gt;0),"LP",IF(AND(DV31&gt;0,DW31&lt;0),"PL",IF(OR(DV31&lt;0,DW31&lt;0),"Loss",IF(ISERROR((+DW31/DV31-1)*100),"NA",(+DW31/DV31-1)*100))))</f>
        <v>52.450874374874722</v>
      </c>
      <c r="DX32" s="87">
        <f t="shared" ref="DX32" si="504">IF(AND(DW31&lt;0,DX31&gt;0),"LP",IF(AND(DW31&gt;0,DX31&lt;0),"PL",IF(OR(DW31&lt;0,DX31&lt;0),"Loss",IF(ISERROR((+DX31/DW31-1)*100),"NA",(+DX31/DW31-1)*100))))</f>
        <v>50.434380177318495</v>
      </c>
      <c r="DY32" s="85"/>
      <c r="DZ32" s="86">
        <f t="shared" ref="DZ32" si="505">IF(AND(DY31&lt;0,DZ31&gt;0),"LP",IF(AND(DY31&gt;0,DZ31&lt;0),"PL",IF(OR(DY31&lt;0,DZ31&lt;0),"Loss",IF(ISERROR((+DZ31/DY31-1)*100),"NA",(+DZ31/DY31-1)*100))))</f>
        <v>-19.7498223719507</v>
      </c>
      <c r="EA32" s="86">
        <f t="shared" ref="EA32" si="506">IF(AND(DZ31&lt;0,EA31&gt;0),"LP",IF(AND(DZ31&gt;0,EA31&lt;0),"PL",IF(OR(DZ31&lt;0,EA31&lt;0),"Loss",IF(ISERROR((+EA31/DZ31-1)*100),"NA",(+EA31/DZ31-1)*100))))</f>
        <v>26.472005396550035</v>
      </c>
      <c r="EB32" s="86">
        <f t="shared" ref="EB32" si="507">IF(AND(EA31&lt;0,EB31&gt;0),"LP",IF(AND(EA31&gt;0,EB31&lt;0),"PL",IF(OR(EA31&lt;0,EB31&lt;0),"Loss",IF(ISERROR((+EB31/EA31-1)*100),"NA",(+EB31/EA31-1)*100))))</f>
        <v>1.1991389820176668</v>
      </c>
      <c r="EC32" s="86">
        <f t="shared" ref="EC32" si="508">IF(AND(EB31&lt;0,EC31&gt;0),"LP",IF(AND(EB31&gt;0,EC31&lt;0),"PL",IF(OR(EB31&lt;0,EC31&lt;0),"Loss",IF(ISERROR((+EC31/EB31-1)*100),"NA",(+EC31/EB31-1)*100))))</f>
        <v>14.401738198341629</v>
      </c>
      <c r="ED32" s="87">
        <f t="shared" ref="ED32" si="509">IF(AND(EC31&lt;0,ED31&gt;0),"LP",IF(AND(EC31&gt;0,ED31&lt;0),"PL",IF(OR(EC31&lt;0,ED31&lt;0),"Loss",IF(ISERROR((+ED31/EC31-1)*100),"NA",(+ED31/EC31-1)*100))))</f>
        <v>31.25152983456303</v>
      </c>
      <c r="EE32" s="85"/>
      <c r="EF32" s="86">
        <f t="shared" ref="EF32" si="510">IF(AND(EE31&lt;0,EF31&gt;0),"LP",IF(AND(EE31&gt;0,EF31&lt;0),"PL",IF(OR(EE31&lt;0,EF31&lt;0),"Loss",IF(ISERROR((+EF31/EE31-1)*100),"NA",(+EF31/EE31-1)*100))))</f>
        <v>-16.996772751915813</v>
      </c>
      <c r="EG32" s="86">
        <f t="shared" ref="EG32" si="511">IF(AND(EF31&lt;0,EG31&gt;0),"LP",IF(AND(EF31&gt;0,EG31&lt;0),"PL",IF(OR(EF31&lt;0,EG31&lt;0),"Loss",IF(ISERROR((+EG31/EF31-1)*100),"NA",(+EG31/EF31-1)*100))))</f>
        <v>34.6822670224064</v>
      </c>
      <c r="EH32" s="86">
        <f t="shared" ref="EH32" si="512">IF(AND(EG31&lt;0,EH31&gt;0),"LP",IF(AND(EG31&gt;0,EH31&lt;0),"PL",IF(OR(EG31&lt;0,EH31&lt;0),"Loss",IF(ISERROR((+EH31/EG31-1)*100),"NA",(+EH31/EG31-1)*100))))</f>
        <v>128.75399361022369</v>
      </c>
      <c r="EI32" s="86">
        <f t="shared" ref="EI32" si="513">IF(AND(EH31&lt;0,EI31&gt;0),"LP",IF(AND(EH31&gt;0,EI31&lt;0),"PL",IF(OR(EH31&lt;0,EI31&lt;0),"Loss",IF(ISERROR((+EI31/EH31-1)*100),"NA",(+EI31/EH31-1)*100))))</f>
        <v>34.578455386027017</v>
      </c>
      <c r="EJ32" s="87">
        <f t="shared" ref="EJ32" si="514">IF(AND(EI31&lt;0,EJ31&gt;0),"LP",IF(AND(EI31&gt;0,EJ31&lt;0),"PL",IF(OR(EI31&lt;0,EJ31&lt;0),"Loss",IF(ISERROR((+EJ31/EI31-1)*100),"NA",(+EJ31/EI31-1)*100))))</f>
        <v>40.371057097114729</v>
      </c>
      <c r="EK32" s="85"/>
      <c r="EL32" s="86">
        <f t="shared" ref="EL32" si="515">IF(AND(EK31&lt;0,EL31&gt;0),"LP",IF(AND(EK31&gt;0,EL31&lt;0),"PL",IF(OR(EK31&lt;0,EL31&lt;0),"Loss",IF(ISERROR((+EL31/EK31-1)*100),"NA",(+EL31/EK31-1)*100))))</f>
        <v>4.6796302199553219</v>
      </c>
      <c r="EM32" s="86">
        <f t="shared" ref="EM32" si="516">IF(AND(EL31&lt;0,EM31&gt;0),"LP",IF(AND(EL31&gt;0,EM31&lt;0),"PL",IF(OR(EL31&lt;0,EM31&lt;0),"Loss",IF(ISERROR((+EM31/EL31-1)*100),"NA",(+EM31/EL31-1)*100))))</f>
        <v>-8.1734575796333253</v>
      </c>
      <c r="EN32" s="86">
        <f t="shared" ref="EN32" si="517">IF(AND(EM31&lt;0,EN31&gt;0),"LP",IF(AND(EM31&gt;0,EN31&lt;0),"PL",IF(OR(EM31&lt;0,EN31&lt;0),"Loss",IF(ISERROR((+EN31/EM31-1)*100),"NA",(+EN31/EM31-1)*100))))</f>
        <v>15.896177400455391</v>
      </c>
      <c r="EO32" s="86">
        <f t="shared" ref="EO32" si="518">IF(AND(EN31&lt;0,EO31&gt;0),"LP",IF(AND(EN31&gt;0,EO31&lt;0),"PL",IF(OR(EN31&lt;0,EO31&lt;0),"Loss",IF(ISERROR((+EO31/EN31-1)*100),"NA",(+EO31/EN31-1)*100))))</f>
        <v>7.5897793850046691</v>
      </c>
      <c r="EP32" s="87">
        <f t="shared" ref="EP32" si="519">IF(AND(EO31&lt;0,EP31&gt;0),"LP",IF(AND(EO31&gt;0,EP31&lt;0),"PL",IF(OR(EO31&lt;0,EP31&lt;0),"Loss",IF(ISERROR((+EP31/EO31-1)*100),"NA",(+EP31/EO31-1)*100))))</f>
        <v>8.4242315203149296</v>
      </c>
      <c r="EQ32" s="85"/>
      <c r="ER32" s="86">
        <f t="shared" ref="ER32" si="520">IF(AND(EQ31&lt;0,ER31&gt;0),"LP",IF(AND(EQ31&gt;0,ER31&lt;0),"PL",IF(OR(EQ31&lt;0,ER31&lt;0),"Loss",IF(ISERROR((+ER31/EQ31-1)*100),"NA",(+ER31/EQ31-1)*100))))</f>
        <v>12.975770097166418</v>
      </c>
      <c r="ES32" s="86">
        <f t="shared" ref="ES32" si="521">IF(AND(ER31&lt;0,ES31&gt;0),"LP",IF(AND(ER31&gt;0,ES31&lt;0),"PL",IF(OR(ER31&lt;0,ES31&lt;0),"Loss",IF(ISERROR((+ES31/ER31-1)*100),"NA",(+ES31/ER31-1)*100))))</f>
        <v>26.510733380202002</v>
      </c>
      <c r="ET32" s="86">
        <f t="shared" ref="ET32" si="522">IF(AND(ES31&lt;0,ET31&gt;0),"LP",IF(AND(ES31&gt;0,ET31&lt;0),"PL",IF(OR(ES31&lt;0,ET31&lt;0),"Loss",IF(ISERROR((+ET31/ES31-1)*100),"NA",(+ET31/ES31-1)*100))))</f>
        <v>15.051125804638033</v>
      </c>
      <c r="EU32" s="86">
        <f t="shared" ref="EU32" si="523">IF(AND(ET31&lt;0,EU31&gt;0),"LP",IF(AND(ET31&gt;0,EU31&lt;0),"PL",IF(OR(ET31&lt;0,EU31&lt;0),"Loss",IF(ISERROR((+EU31/ET31-1)*100),"NA",(+EU31/ET31-1)*100))))</f>
        <v>19.761557960251896</v>
      </c>
      <c r="EV32" s="87">
        <f t="shared" ref="EV32" si="524">IF(AND(EU31&lt;0,EV31&gt;0),"LP",IF(AND(EU31&gt;0,EV31&lt;0),"PL",IF(OR(EU31&lt;0,EV31&lt;0),"Loss",IF(ISERROR((+EV31/EU31-1)*100),"NA",(+EV31/EU31-1)*100))))</f>
        <v>24.416393647072422</v>
      </c>
      <c r="EW32" s="85"/>
      <c r="EX32" s="86" t="str">
        <f t="shared" ref="EX32" si="525">IF(AND(EW31&lt;0,EX31&gt;0),"LP",IF(AND(EW31&gt;0,EX31&lt;0),"PL",IF(OR(EW31&lt;0,EX31&lt;0),"Loss",IF(ISERROR((+EX31/EW31-1)*100),"NA",(+EX31/EW31-1)*100))))</f>
        <v>NA</v>
      </c>
      <c r="EY32" s="86" t="str">
        <f t="shared" ref="EY32" si="526">IF(AND(EX31&lt;0,EY31&gt;0),"LP",IF(AND(EX31&gt;0,EY31&lt;0),"PL",IF(OR(EX31&lt;0,EY31&lt;0),"Loss",IF(ISERROR((+EY31/EX31-1)*100),"NA",(+EY31/EX31-1)*100))))</f>
        <v>NA</v>
      </c>
      <c r="EZ32" s="86" t="str">
        <f t="shared" ref="EZ32" si="527">IF(AND(EY31&lt;0,EZ31&gt;0),"LP",IF(AND(EY31&gt;0,EZ31&lt;0),"PL",IF(OR(EY31&lt;0,EZ31&lt;0),"Loss",IF(ISERROR((+EZ31/EY31-1)*100),"NA",(+EZ31/EY31-1)*100))))</f>
        <v>NA</v>
      </c>
      <c r="FA32" s="86" t="str">
        <f t="shared" ref="FA32" si="528">IF(AND(EZ31&lt;0,FA31&gt;0),"LP",IF(AND(EZ31&gt;0,FA31&lt;0),"PL",IF(OR(EZ31&lt;0,FA31&lt;0),"Loss",IF(ISERROR((+FA31/EZ31-1)*100),"NA",(+FA31/EZ31-1)*100))))</f>
        <v>NA</v>
      </c>
      <c r="FB32" s="87" t="str">
        <f t="shared" ref="FB32" si="529">IF(AND(FA31&lt;0,FB31&gt;0),"LP",IF(AND(FA31&gt;0,FB31&lt;0),"PL",IF(OR(FA31&lt;0,FB31&lt;0),"Loss",IF(ISERROR((+FB31/FA31-1)*100),"NA",(+FB31/FA31-1)*100))))</f>
        <v>NA</v>
      </c>
      <c r="FC32" s="85"/>
      <c r="FD32" s="86">
        <f t="shared" ref="FD32" ca="1" si="530">IF(AND(FC31&lt;0,FD31&gt;0),"LP",IF(AND(FC31&gt;0,FD31&lt;0),"PL",IF(OR(FC31&lt;0,FD31&lt;0),"Loss",IF(ISERROR((+FD31/FC31-1)*100),"NA",(+FD31/FC31-1)*100))))</f>
        <v>5.9498473093294368</v>
      </c>
      <c r="FE32" s="86">
        <f t="shared" ref="FE32" ca="1" si="531">IF(AND(FD31&lt;0,FE31&gt;0),"LP",IF(AND(FD31&gt;0,FE31&lt;0),"PL",IF(OR(FD31&lt;0,FE31&lt;0),"Loss",IF(ISERROR((+FE31/FD31-1)*100),"NA",(+FE31/FD31-1)*100))))</f>
        <v>17.65201915090142</v>
      </c>
      <c r="FF32" s="86">
        <f t="shared" ref="FF32" ca="1" si="532">IF(AND(FE31&lt;0,FF31&gt;0),"LP",IF(AND(FE31&gt;0,FF31&lt;0),"PL",IF(OR(FE31&lt;0,FF31&lt;0),"Loss",IF(ISERROR((+FF31/FE31-1)*100),"NA",(+FF31/FE31-1)*100))))</f>
        <v>21.096769281759052</v>
      </c>
      <c r="FG32" s="86">
        <f t="shared" ref="FG32" ca="1" si="533">IF(AND(FF31&lt;0,FG31&gt;0),"LP",IF(AND(FF31&gt;0,FG31&lt;0),"PL",IF(OR(FF31&lt;0,FG31&lt;0),"Loss",IF(ISERROR((+FG31/FF31-1)*100),"NA",(+FG31/FF31-1)*100))))</f>
        <v>18.749707172348362</v>
      </c>
      <c r="FH32" s="87">
        <f t="shared" ref="FH32" ca="1" si="534">IF(AND(FG31&lt;0,FH31&gt;0),"LP",IF(AND(FG31&gt;0,FH31&lt;0),"PL",IF(OR(FG31&lt;0,FH31&lt;0),"Loss",IF(ISERROR((+FH31/FG31-1)*100),"NA",(+FH31/FG31-1)*100))))</f>
        <v>24.493113729816706</v>
      </c>
    </row>
    <row r="33" spans="1:164">
      <c r="A33" s="15"/>
      <c r="B33" s="24" t="s">
        <v>4</v>
      </c>
      <c r="C33" s="29">
        <v>21733</v>
      </c>
      <c r="D33" s="25">
        <v>17848.2</v>
      </c>
      <c r="E33" s="25">
        <v>26236.6</v>
      </c>
      <c r="F33" s="25">
        <v>39745.4</v>
      </c>
      <c r="G33" s="25">
        <v>54020.13136739983</v>
      </c>
      <c r="H33" s="26">
        <v>69210.442347371456</v>
      </c>
      <c r="I33" s="29">
        <v>3533.3139999999985</v>
      </c>
      <c r="J33" s="25">
        <v>4560.5629999999983</v>
      </c>
      <c r="K33" s="25">
        <v>5489.9600000000009</v>
      </c>
      <c r="L33" s="25">
        <v>6244.4979999999996</v>
      </c>
      <c r="M33" s="25">
        <v>7496.6923821960281</v>
      </c>
      <c r="N33" s="26">
        <v>9479.2953777069961</v>
      </c>
      <c r="O33" s="29">
        <v>4112.2565395999991</v>
      </c>
      <c r="P33" s="25">
        <v>8367.4699999999975</v>
      </c>
      <c r="Q33" s="25">
        <v>11923.31</v>
      </c>
      <c r="R33" s="25">
        <v>15137.5085</v>
      </c>
      <c r="S33" s="25">
        <v>20205.59831583843</v>
      </c>
      <c r="T33" s="26">
        <v>23038.814501664641</v>
      </c>
      <c r="U33" s="29">
        <v>59922.600000000006</v>
      </c>
      <c r="V33" s="25">
        <v>95037.799999999988</v>
      </c>
      <c r="W33" s="25">
        <v>155278.6</v>
      </c>
      <c r="X33" s="25">
        <v>193019.29999999996</v>
      </c>
      <c r="Y33" s="25">
        <v>228135.84472950833</v>
      </c>
      <c r="Z33" s="26">
        <v>297497.93109388184</v>
      </c>
      <c r="AA33" s="29">
        <v>2745.0579999999995</v>
      </c>
      <c r="AB33" s="25">
        <v>3827.0390999999995</v>
      </c>
      <c r="AC33" s="25">
        <v>3801.8610000000012</v>
      </c>
      <c r="AD33" s="25">
        <v>4668.4509999999991</v>
      </c>
      <c r="AE33" s="25">
        <v>5833.433808652695</v>
      </c>
      <c r="AF33" s="26">
        <v>7077.3891371808368</v>
      </c>
      <c r="AG33" s="29">
        <v>6175.8019999999988</v>
      </c>
      <c r="AH33" s="25">
        <v>6350.5800000000008</v>
      </c>
      <c r="AI33" s="25">
        <v>8240.393</v>
      </c>
      <c r="AJ33" s="25">
        <v>9575.3150000000023</v>
      </c>
      <c r="AK33" s="25">
        <v>10998.769607681903</v>
      </c>
      <c r="AL33" s="26">
        <v>12374.198416768717</v>
      </c>
      <c r="AM33" s="29">
        <v>20384.400000000016</v>
      </c>
      <c r="AN33" s="25">
        <v>28909.4</v>
      </c>
      <c r="AO33" s="25">
        <v>35996.899999999994</v>
      </c>
      <c r="AP33" s="25">
        <v>45821</v>
      </c>
      <c r="AQ33" s="25">
        <v>61786.092392914958</v>
      </c>
      <c r="AR33" s="26">
        <v>83359.337481933093</v>
      </c>
      <c r="AS33" s="29">
        <v>1803.1899999999987</v>
      </c>
      <c r="AT33" s="25">
        <v>4804.7999999999993</v>
      </c>
      <c r="AU33" s="25">
        <v>11054.200000000004</v>
      </c>
      <c r="AV33" s="25">
        <v>19391.8</v>
      </c>
      <c r="AW33" s="25">
        <v>22349.180569287735</v>
      </c>
      <c r="AX33" s="26">
        <v>26530.677502944509</v>
      </c>
      <c r="AY33" s="29">
        <v>4764.3999999999996</v>
      </c>
      <c r="AZ33" s="25">
        <v>6042.09</v>
      </c>
      <c r="BA33" s="25">
        <v>8047.5119999999997</v>
      </c>
      <c r="BB33" s="25">
        <v>11159.511999999999</v>
      </c>
      <c r="BC33" s="25">
        <v>14525.913789117425</v>
      </c>
      <c r="BD33" s="26">
        <v>17608.424430666579</v>
      </c>
      <c r="BE33" s="29">
        <v>567.90999999999894</v>
      </c>
      <c r="BF33" s="25">
        <v>244.26000000000113</v>
      </c>
      <c r="BG33" s="25">
        <v>5119.84</v>
      </c>
      <c r="BH33" s="25">
        <v>6632.6000000000022</v>
      </c>
      <c r="BI33" s="25">
        <v>13.452596512503078</v>
      </c>
      <c r="BJ33" s="26">
        <v>7733.6106482782725</v>
      </c>
      <c r="BK33" s="29">
        <v>1340.0300000000013</v>
      </c>
      <c r="BL33" s="25">
        <v>2287.8099999999995</v>
      </c>
      <c r="BM33" s="25">
        <v>2952.2300000000005</v>
      </c>
      <c r="BN33" s="25">
        <v>3999.6</v>
      </c>
      <c r="BO33" s="25">
        <v>4941.4363273502113</v>
      </c>
      <c r="BP33" s="26">
        <v>6345.5964650853402</v>
      </c>
      <c r="BQ33" s="29">
        <v>4848.9000000000005</v>
      </c>
      <c r="BR33" s="25">
        <v>7402.4000000000015</v>
      </c>
      <c r="BS33" s="25">
        <v>8503</v>
      </c>
      <c r="BT33" s="25">
        <v>10085.400000000001</v>
      </c>
      <c r="BU33" s="25">
        <v>13946.326799999999</v>
      </c>
      <c r="BV33" s="26">
        <v>16387.403533999997</v>
      </c>
      <c r="BW33" s="29">
        <v>10047.842382186445</v>
      </c>
      <c r="BX33" s="25">
        <v>15359.4673920318</v>
      </c>
      <c r="BY33" s="25">
        <v>21125.232087324239</v>
      </c>
      <c r="BZ33" s="25">
        <v>25719.145796591016</v>
      </c>
      <c r="CA33" s="25">
        <v>16046.399541648521</v>
      </c>
      <c r="CB33" s="26">
        <v>30340.691945873874</v>
      </c>
      <c r="CC33" s="29">
        <v>-2188.8919999999998</v>
      </c>
      <c r="CD33" s="25">
        <v>-8963.6</v>
      </c>
      <c r="CE33" s="25">
        <v>2386.2999999999993</v>
      </c>
      <c r="CF33" s="25">
        <v>1296.3999999999994</v>
      </c>
      <c r="CG33" s="25">
        <v>2006.9389368800018</v>
      </c>
      <c r="CH33" s="26">
        <v>3538.6616293400029</v>
      </c>
      <c r="CI33" s="29">
        <v>33485.699999999983</v>
      </c>
      <c r="CJ33" s="25">
        <v>27781.5</v>
      </c>
      <c r="CK33" s="25">
        <v>35570</v>
      </c>
      <c r="CL33" s="25">
        <v>60539.200000000012</v>
      </c>
      <c r="CM33" s="25">
        <v>61728.653160076217</v>
      </c>
      <c r="CN33" s="26">
        <v>63766.739724201558</v>
      </c>
      <c r="CO33" s="29">
        <v>14952</v>
      </c>
      <c r="CP33" s="25">
        <v>14749.500000000007</v>
      </c>
      <c r="CQ33" s="25">
        <v>22378.80000000001</v>
      </c>
      <c r="CR33" s="25">
        <v>30290.299999999988</v>
      </c>
      <c r="CS33" s="25">
        <v>38933.304883137513</v>
      </c>
      <c r="CT33" s="26">
        <v>50313.300843311226</v>
      </c>
      <c r="CU33" s="29">
        <v>23160.300000000003</v>
      </c>
      <c r="CV33" s="25">
        <v>17835.23</v>
      </c>
      <c r="CW33" s="25">
        <v>20410.400000000001</v>
      </c>
      <c r="CX33" s="25">
        <v>29595.100000000013</v>
      </c>
      <c r="CY33" s="25">
        <v>32797.590836621326</v>
      </c>
      <c r="CZ33" s="26">
        <v>40937.641684064969</v>
      </c>
      <c r="DA33" s="29">
        <v>1928.9290000000001</v>
      </c>
      <c r="DB33" s="25">
        <v>2112.9750000000004</v>
      </c>
      <c r="DC33" s="25">
        <v>2647</v>
      </c>
      <c r="DD33" s="25">
        <v>3314.1999999999989</v>
      </c>
      <c r="DE33" s="25">
        <v>4176.3149454484264</v>
      </c>
      <c r="DF33" s="26">
        <v>5373.4023787110928</v>
      </c>
      <c r="DG33" s="29">
        <v>4224.2999999999956</v>
      </c>
      <c r="DH33" s="25">
        <v>13569.100000000006</v>
      </c>
      <c r="DI33" s="25">
        <v>27525.799999999992</v>
      </c>
      <c r="DJ33" s="25">
        <v>23554.700000000004</v>
      </c>
      <c r="DK33" s="25">
        <v>37429.88826766827</v>
      </c>
      <c r="DL33" s="26">
        <v>46567.046775201139</v>
      </c>
      <c r="DM33" s="29">
        <v>50065.13</v>
      </c>
      <c r="DN33" s="25">
        <v>53093.54</v>
      </c>
      <c r="DO33" s="25">
        <v>46664.259999999987</v>
      </c>
      <c r="DP33" s="25">
        <v>54487.830000000009</v>
      </c>
      <c r="DQ33" s="25">
        <v>68449.645073095933</v>
      </c>
      <c r="DR33" s="26">
        <v>77110.359431224017</v>
      </c>
      <c r="DS33" s="29">
        <v>22460</v>
      </c>
      <c r="DT33" s="25">
        <v>16275</v>
      </c>
      <c r="DU33" s="25">
        <v>-25793.399999999998</v>
      </c>
      <c r="DV33" s="25">
        <v>-27934.400000000001</v>
      </c>
      <c r="DW33" s="25">
        <v>-4217.5213889999868</v>
      </c>
      <c r="DX33" s="26">
        <v>11749.318071453348</v>
      </c>
      <c r="DY33" s="29">
        <v>12070.3</v>
      </c>
      <c r="DZ33" s="25">
        <v>10839.600000000004</v>
      </c>
      <c r="EA33" s="25">
        <v>13609.100000000002</v>
      </c>
      <c r="EB33" s="25">
        <v>19538.999999999996</v>
      </c>
      <c r="EC33" s="25">
        <v>23256.421105623991</v>
      </c>
      <c r="ED33" s="26">
        <v>29565.94764040528</v>
      </c>
      <c r="EE33" s="29">
        <v>-7726.5030000000024</v>
      </c>
      <c r="EF33" s="25">
        <v>3845.6770000000001</v>
      </c>
      <c r="EG33" s="25">
        <v>7760.8999999999987</v>
      </c>
      <c r="EH33" s="25">
        <v>13241.799999999997</v>
      </c>
      <c r="EI33" s="25">
        <v>17207.482394085087</v>
      </c>
      <c r="EJ33" s="26">
        <v>22194.971193931135</v>
      </c>
      <c r="EK33" s="29">
        <v>3897.9000000000019</v>
      </c>
      <c r="EL33" s="25">
        <v>2595.1</v>
      </c>
      <c r="EM33" s="25">
        <v>4007.6000000000013</v>
      </c>
      <c r="EN33" s="25">
        <v>5247.2</v>
      </c>
      <c r="EO33" s="25">
        <v>5744.1621651413288</v>
      </c>
      <c r="EP33" s="26">
        <v>6079.2991735434844</v>
      </c>
      <c r="EQ33" s="29">
        <v>46673.943999999989</v>
      </c>
      <c r="ER33" s="25">
        <v>50088.423000000032</v>
      </c>
      <c r="ES33" s="25">
        <v>81848.899999999965</v>
      </c>
      <c r="ET33" s="25">
        <v>96836.399999999965</v>
      </c>
      <c r="EU33" s="25">
        <v>114249.00043764207</v>
      </c>
      <c r="EV33" s="26">
        <v>140826.57308663224</v>
      </c>
      <c r="EW33" s="29">
        <v>2004.4500000000025</v>
      </c>
      <c r="EX33" s="25">
        <v>968.72000000000025</v>
      </c>
      <c r="EY33" s="25">
        <v>178.27999999999975</v>
      </c>
      <c r="EZ33" s="25">
        <v>6705.7</v>
      </c>
      <c r="FA33" s="25">
        <v>7587.8253830047979</v>
      </c>
      <c r="FB33" s="26">
        <v>9996.9757452307567</v>
      </c>
      <c r="FC33" s="29">
        <f t="shared" ref="FC33:FH34" ca="1" si="535">SUMIF($B$8:$FB$55,FC$8,$B33:$FB33)</f>
        <v>346986.26092178648</v>
      </c>
      <c r="FD33" s="25">
        <f t="shared" ca="1" si="535"/>
        <v>405832.64449203172</v>
      </c>
      <c r="FE33" s="25">
        <f t="shared" ca="1" si="535"/>
        <v>542963.57808732428</v>
      </c>
      <c r="FF33" s="25">
        <f t="shared" ca="1" si="535"/>
        <v>707912.96029659081</v>
      </c>
      <c r="FG33" s="25">
        <f t="shared" ca="1" si="535"/>
        <v>869648.97842753353</v>
      </c>
      <c r="FH33" s="26">
        <f t="shared" ca="1" si="535"/>
        <v>1115004.0502606062</v>
      </c>
    </row>
    <row r="34" spans="1:164">
      <c r="A34" s="15"/>
      <c r="B34" s="24" t="s">
        <v>16</v>
      </c>
      <c r="C34" s="29">
        <v>13268.756600000001</v>
      </c>
      <c r="D34" s="25">
        <v>17059.7</v>
      </c>
      <c r="E34" s="25">
        <v>47957.7</v>
      </c>
      <c r="F34" s="25">
        <v>33349.800000000003</v>
      </c>
      <c r="G34" s="25">
        <v>34354.877913273449</v>
      </c>
      <c r="H34" s="26">
        <v>44503.948419647728</v>
      </c>
      <c r="I34" s="29">
        <v>2894.9719999999984</v>
      </c>
      <c r="J34" s="25">
        <v>3579.9819999999982</v>
      </c>
      <c r="K34" s="25">
        <v>4300.7210000000014</v>
      </c>
      <c r="L34" s="25">
        <v>4906.9419999999991</v>
      </c>
      <c r="M34" s="25">
        <v>5890.9194480129136</v>
      </c>
      <c r="N34" s="26">
        <v>7448.8537940561946</v>
      </c>
      <c r="O34" s="29">
        <v>2981.1665395999989</v>
      </c>
      <c r="P34" s="25">
        <v>6250.8399999999974</v>
      </c>
      <c r="Q34" s="25">
        <v>8907.0499999999993</v>
      </c>
      <c r="R34" s="25">
        <v>11257.1885</v>
      </c>
      <c r="S34" s="25">
        <v>14904.366687010199</v>
      </c>
      <c r="T34" s="26">
        <v>16994.24753473674</v>
      </c>
      <c r="U34" s="29">
        <v>44198.200000000004</v>
      </c>
      <c r="V34" s="25">
        <v>70282.299999999988</v>
      </c>
      <c r="W34" s="25">
        <v>115076.90000000001</v>
      </c>
      <c r="X34" s="25">
        <v>144435.29999999996</v>
      </c>
      <c r="Y34" s="25">
        <v>170645.65385767224</v>
      </c>
      <c r="Z34" s="26">
        <v>222528.45245822362</v>
      </c>
      <c r="AA34" s="29">
        <v>2053.4579999999996</v>
      </c>
      <c r="AB34" s="25">
        <v>2870.0260999999996</v>
      </c>
      <c r="AC34" s="25">
        <v>2846.3320000000012</v>
      </c>
      <c r="AD34" s="25">
        <v>3509.7729999999992</v>
      </c>
      <c r="AE34" s="25">
        <v>4375.0753564895213</v>
      </c>
      <c r="AF34" s="26">
        <v>5308.041852885628</v>
      </c>
      <c r="AG34" s="29">
        <v>4560.6039999999985</v>
      </c>
      <c r="AH34" s="25">
        <v>4711.0520000000006</v>
      </c>
      <c r="AI34" s="25">
        <v>6212.1990000000005</v>
      </c>
      <c r="AJ34" s="25">
        <v>7506.9880000000021</v>
      </c>
      <c r="AK34" s="25">
        <v>8623.0353724226115</v>
      </c>
      <c r="AL34" s="26">
        <v>9701.3715587466741</v>
      </c>
      <c r="AM34" s="29">
        <v>15149.100000000017</v>
      </c>
      <c r="AN34" s="25">
        <v>21467.100000000002</v>
      </c>
      <c r="AO34" s="25">
        <v>26661.999999999993</v>
      </c>
      <c r="AP34" s="25">
        <v>34227.599999999999</v>
      </c>
      <c r="AQ34" s="25">
        <v>45907.066647935811</v>
      </c>
      <c r="AR34" s="26">
        <v>61935.987749076288</v>
      </c>
      <c r="AS34" s="29">
        <v>1313.1899999999987</v>
      </c>
      <c r="AT34" s="25">
        <v>3567.6999999999994</v>
      </c>
      <c r="AU34" s="25">
        <v>8260.600000000004</v>
      </c>
      <c r="AV34" s="25">
        <v>14459.3</v>
      </c>
      <c r="AW34" s="25">
        <v>16650.13952411936</v>
      </c>
      <c r="AX34" s="26">
        <v>19765.354739693659</v>
      </c>
      <c r="AY34" s="29">
        <v>3589.9399999999996</v>
      </c>
      <c r="AZ34" s="25">
        <v>4535.45</v>
      </c>
      <c r="BA34" s="25">
        <v>6035.1239999999998</v>
      </c>
      <c r="BB34" s="25">
        <v>8359.3169999999991</v>
      </c>
      <c r="BC34" s="25">
        <v>10894.435341838069</v>
      </c>
      <c r="BD34" s="26">
        <v>13188.709898569268</v>
      </c>
      <c r="BE34" s="29">
        <v>439.43999999999892</v>
      </c>
      <c r="BF34" s="25">
        <v>217.55000000000112</v>
      </c>
      <c r="BG34" s="25">
        <v>3871.4500000000003</v>
      </c>
      <c r="BH34" s="25">
        <v>5052.9000000000024</v>
      </c>
      <c r="BI34" s="25">
        <v>10.250878542528211</v>
      </c>
      <c r="BJ34" s="26">
        <v>5893.0113139880432</v>
      </c>
      <c r="BK34" s="29">
        <v>1001.0200000000013</v>
      </c>
      <c r="BL34" s="25">
        <v>1885.8399999999995</v>
      </c>
      <c r="BM34" s="25">
        <v>2282.9500000000007</v>
      </c>
      <c r="BN34" s="25">
        <v>3057.17</v>
      </c>
      <c r="BO34" s="25">
        <v>3819.7302810417132</v>
      </c>
      <c r="BP34" s="26">
        <v>4905.1460675109684</v>
      </c>
      <c r="BQ34" s="29">
        <v>3691.5790000000006</v>
      </c>
      <c r="BR34" s="25">
        <v>5666.7810000000009</v>
      </c>
      <c r="BS34" s="25">
        <v>6578.9459999999999</v>
      </c>
      <c r="BT34" s="25">
        <v>8042.1000000000013</v>
      </c>
      <c r="BU34" s="25">
        <v>10710.778982399999</v>
      </c>
      <c r="BV34" s="26">
        <v>12782.174756519998</v>
      </c>
      <c r="BW34" s="29">
        <v>7601.1750454371086</v>
      </c>
      <c r="BX34" s="25">
        <v>11878.686713384574</v>
      </c>
      <c r="BY34" s="25">
        <v>15003.072841707619</v>
      </c>
      <c r="BZ34" s="25">
        <v>17635.445796591015</v>
      </c>
      <c r="CA34" s="25">
        <v>10025.209418554827</v>
      </c>
      <c r="CB34" s="26">
        <v>20472.339013401324</v>
      </c>
      <c r="CC34" s="29">
        <v>-2140.9919999999997</v>
      </c>
      <c r="CD34" s="25">
        <v>-7365.1</v>
      </c>
      <c r="CE34" s="25">
        <v>2251.4999999999991</v>
      </c>
      <c r="CF34" s="25">
        <v>1158.3999999999994</v>
      </c>
      <c r="CG34" s="25">
        <v>1705.8980963480017</v>
      </c>
      <c r="CH34" s="26">
        <v>2724.7694545918021</v>
      </c>
      <c r="CI34" s="29">
        <v>27343.399999999983</v>
      </c>
      <c r="CJ34" s="25">
        <v>22872.799999999999</v>
      </c>
      <c r="CK34" s="25">
        <v>28910.3</v>
      </c>
      <c r="CL34" s="25">
        <v>47654.100000000013</v>
      </c>
      <c r="CM34" s="25">
        <v>49568.108487541205</v>
      </c>
      <c r="CN34" s="26">
        <v>51204.691998533854</v>
      </c>
      <c r="CO34" s="29">
        <v>9488.7999999999993</v>
      </c>
      <c r="CP34" s="25">
        <v>10703.500000000007</v>
      </c>
      <c r="CQ34" s="25">
        <v>16216.200000000008</v>
      </c>
      <c r="CR34" s="25">
        <v>23171.299999999988</v>
      </c>
      <c r="CS34" s="25">
        <v>29199.978662353133</v>
      </c>
      <c r="CT34" s="26">
        <v>37734.975632483416</v>
      </c>
      <c r="CU34" s="29">
        <v>17249.500000000004</v>
      </c>
      <c r="CV34" s="25">
        <v>13287.05</v>
      </c>
      <c r="CW34" s="25">
        <v>15001.600000000002</v>
      </c>
      <c r="CX34" s="25">
        <v>21973.800000000014</v>
      </c>
      <c r="CY34" s="25">
        <v>24204.622037426539</v>
      </c>
      <c r="CZ34" s="26">
        <v>30211.979562839944</v>
      </c>
      <c r="DA34" s="29">
        <v>1435.0300000000002</v>
      </c>
      <c r="DB34" s="25">
        <v>1574.5590000000004</v>
      </c>
      <c r="DC34" s="25">
        <v>2009.6</v>
      </c>
      <c r="DD34" s="25">
        <v>2477.4999999999991</v>
      </c>
      <c r="DE34" s="25">
        <v>3123.883579195423</v>
      </c>
      <c r="DF34" s="26">
        <v>4019.3049792758975</v>
      </c>
      <c r="DG34" s="29">
        <v>3351.4999999999955</v>
      </c>
      <c r="DH34" s="25">
        <v>9887.5000000000055</v>
      </c>
      <c r="DI34" s="25">
        <v>19843.199999999993</v>
      </c>
      <c r="DJ34" s="25">
        <v>17596.200000000004</v>
      </c>
      <c r="DK34" s="25">
        <v>27885.266759412858</v>
      </c>
      <c r="DL34" s="26">
        <v>34692.449847524847</v>
      </c>
      <c r="DM34" s="29">
        <v>37221.78</v>
      </c>
      <c r="DN34" s="25">
        <v>39543.040000000001</v>
      </c>
      <c r="DO34" s="25">
        <v>34735.309999999983</v>
      </c>
      <c r="DP34" s="25">
        <v>40496.650000000009</v>
      </c>
      <c r="DQ34" s="25">
        <v>50873.402724046646</v>
      </c>
      <c r="DR34" s="26">
        <v>57310.251431566983</v>
      </c>
      <c r="DS34" s="29">
        <v>16670</v>
      </c>
      <c r="DT34" s="25">
        <v>16622.399999999998</v>
      </c>
      <c r="DU34" s="25">
        <v>98535.8</v>
      </c>
      <c r="DV34" s="25">
        <v>-16844.400000000001</v>
      </c>
      <c r="DW34" s="25">
        <v>9185.1068193500105</v>
      </c>
      <c r="DX34" s="26">
        <v>17596.318071453348</v>
      </c>
      <c r="DY34" s="29">
        <v>9092.0999999999985</v>
      </c>
      <c r="DZ34" s="25">
        <v>8364.8000000000029</v>
      </c>
      <c r="EA34" s="25">
        <v>10460.000000000002</v>
      </c>
      <c r="EB34" s="25">
        <v>15080.099999999997</v>
      </c>
      <c r="EC34" s="25">
        <v>18140.008462386715</v>
      </c>
      <c r="ED34" s="26">
        <v>23061.439159516118</v>
      </c>
      <c r="EE34" s="29">
        <v>-5783.608000000002</v>
      </c>
      <c r="EF34" s="25">
        <v>2931.9770000000003</v>
      </c>
      <c r="EG34" s="25">
        <v>5944.5999999999985</v>
      </c>
      <c r="EH34" s="25">
        <v>10335.299999999999</v>
      </c>
      <c r="EI34" s="25">
        <v>13249.761443445517</v>
      </c>
      <c r="EJ34" s="26">
        <v>17090.127819326972</v>
      </c>
      <c r="EK34" s="29">
        <v>2876.0000000000018</v>
      </c>
      <c r="EL34" s="25">
        <v>1915.3999999999999</v>
      </c>
      <c r="EM34" s="25">
        <v>2960.8000000000011</v>
      </c>
      <c r="EN34" s="25">
        <v>3947</v>
      </c>
      <c r="EO34" s="25">
        <v>4319.6099481862793</v>
      </c>
      <c r="EP34" s="26">
        <v>4571.6329785047001</v>
      </c>
      <c r="EQ34" s="29">
        <v>34982.010999999984</v>
      </c>
      <c r="ER34" s="25">
        <v>37924.723000000027</v>
      </c>
      <c r="ES34" s="25">
        <v>59793.399999999965</v>
      </c>
      <c r="ET34" s="25">
        <v>71904.799999999959</v>
      </c>
      <c r="EU34" s="25">
        <v>85115.505326043349</v>
      </c>
      <c r="EV34" s="26">
        <v>104915.79694954104</v>
      </c>
      <c r="EW34" s="29">
        <v>1454.6000000000026</v>
      </c>
      <c r="EX34" s="25">
        <v>698.27000000000032</v>
      </c>
      <c r="EY34" s="25">
        <v>123.93999999999974</v>
      </c>
      <c r="EZ34" s="25">
        <v>5007.2</v>
      </c>
      <c r="FA34" s="25">
        <v>5637.7542595725645</v>
      </c>
      <c r="FB34" s="26">
        <v>7427.7529787064523</v>
      </c>
      <c r="FC34" s="29">
        <f t="shared" ca="1" si="535"/>
        <v>255982.72218503707</v>
      </c>
      <c r="FD34" s="25">
        <f t="shared" ca="1" si="535"/>
        <v>312933.92681338463</v>
      </c>
      <c r="FE34" s="25">
        <f t="shared" ca="1" si="535"/>
        <v>550781.29484170745</v>
      </c>
      <c r="FF34" s="25">
        <f t="shared" ca="1" si="535"/>
        <v>539757.77429659083</v>
      </c>
      <c r="FG34" s="25">
        <f t="shared" ca="1" si="535"/>
        <v>659020.4463146216</v>
      </c>
      <c r="FH34" s="26">
        <f t="shared" ca="1" si="535"/>
        <v>837989.1300209217</v>
      </c>
    </row>
    <row r="35" spans="1:164">
      <c r="A35" s="15"/>
      <c r="B35" s="42" t="s">
        <v>35</v>
      </c>
      <c r="C35" s="85"/>
      <c r="D35" s="86">
        <f t="shared" ref="D35" si="536">IF(AND(C34&lt;0,D34&gt;0),"LP",IF(AND(C34&gt;0,D34&lt;0),"PL",IF(OR(C34&lt;0,D34&lt;0),"Loss",IF(ISERROR((+D34/C34-1)*100),"NA",(+D34/C34-1)*100))))</f>
        <v>28.570449472258773</v>
      </c>
      <c r="E35" s="86">
        <f t="shared" ref="E35" si="537">IF(AND(D34&lt;0,E34&gt;0),"LP",IF(AND(D34&gt;0,E34&lt;0),"PL",IF(OR(D34&lt;0,E34&lt;0),"Loss",IF(ISERROR((+E34/D34-1)*100),"NA",(+E34/D34-1)*100))))</f>
        <v>181.11690123507444</v>
      </c>
      <c r="F35" s="86">
        <f t="shared" ref="F35" si="538">IF(AND(E34&lt;0,F34&gt;0),"LP",IF(AND(E34&gt;0,F34&lt;0),"PL",IF(OR(E34&lt;0,F34&lt;0),"Loss",IF(ISERROR((+F34/E34-1)*100),"NA",(+F34/E34-1)*100))))</f>
        <v>-30.45996784666486</v>
      </c>
      <c r="G35" s="86">
        <f t="shared" ref="G35" si="539">IF(AND(F34&lt;0,G34&gt;0),"LP",IF(AND(F34&gt;0,G34&lt;0),"PL",IF(OR(F34&lt;0,G34&lt;0),"Loss",IF(ISERROR((+G34/F34-1)*100),"NA",(+G34/F34-1)*100))))</f>
        <v>3.0137449498151225</v>
      </c>
      <c r="H35" s="87">
        <f t="shared" ref="H35" si="540">IF(AND(G34&lt;0,H34&gt;0),"LP",IF(AND(G34&gt;0,H34&lt;0),"PL",IF(OR(G34&lt;0,H34&lt;0),"Loss",IF(ISERROR((+H34/G34-1)*100),"NA",(+H34/G34-1)*100))))</f>
        <v>29.541861659339652</v>
      </c>
      <c r="I35" s="85"/>
      <c r="J35" s="86">
        <f t="shared" ref="J35" si="541">IF(AND(I34&lt;0,J34&gt;0),"LP",IF(AND(I34&gt;0,J34&lt;0),"PL",IF(OR(I34&lt;0,J34&lt;0),"Loss",IF(ISERROR((+J34/I34-1)*100),"NA",(+J34/I34-1)*100))))</f>
        <v>23.662059598503895</v>
      </c>
      <c r="K35" s="86">
        <f t="shared" ref="K35" si="542">IF(AND(J34&lt;0,K34&gt;0),"LP",IF(AND(J34&gt;0,K34&lt;0),"PL",IF(OR(J34&lt;0,K34&lt;0),"Loss",IF(ISERROR((+K34/J34-1)*100),"NA",(+K34/J34-1)*100))))</f>
        <v>20.132475526413351</v>
      </c>
      <c r="L35" s="86">
        <f t="shared" ref="L35" si="543">IF(AND(K34&lt;0,L34&gt;0),"LP",IF(AND(K34&gt;0,L34&lt;0),"PL",IF(OR(K34&lt;0,L34&lt;0),"Loss",IF(ISERROR((+L34/K34-1)*100),"NA",(+L34/K34-1)*100))))</f>
        <v>14.095799285747601</v>
      </c>
      <c r="M35" s="86">
        <f t="shared" ref="M35" si="544">IF(AND(L34&lt;0,M34&gt;0),"LP",IF(AND(L34&gt;0,M34&lt;0),"PL",IF(OR(L34&lt;0,M34&lt;0),"Loss",IF(ISERROR((+M34/L34-1)*100),"NA",(+M34/L34-1)*100))))</f>
        <v>20.052762963428439</v>
      </c>
      <c r="N35" s="87">
        <f t="shared" ref="N35" si="545">IF(AND(M34&lt;0,N34&gt;0),"LP",IF(AND(M34&gt;0,N34&lt;0),"PL",IF(OR(M34&lt;0,N34&lt;0),"Loss",IF(ISERROR((+N34/M34-1)*100),"NA",(+N34/M34-1)*100))))</f>
        <v>26.446369871324471</v>
      </c>
      <c r="O35" s="85"/>
      <c r="P35" s="86">
        <f t="shared" ref="P35" si="546">IF(AND(O34&lt;0,P34&gt;0),"LP",IF(AND(O34&gt;0,P34&lt;0),"PL",IF(OR(O34&lt;0,P34&lt;0),"Loss",IF(ISERROR((+P34/O34-1)*100),"NA",(+P34/O34-1)*100))))</f>
        <v>109.67765191805454</v>
      </c>
      <c r="Q35" s="86">
        <f t="shared" ref="Q35" si="547">IF(AND(P34&lt;0,Q34&gt;0),"LP",IF(AND(P34&gt;0,Q34&lt;0),"PL",IF(OR(P34&lt;0,Q34&lt;0),"Loss",IF(ISERROR((+Q34/P34-1)*100),"NA",(+Q34/P34-1)*100))))</f>
        <v>42.493648853594124</v>
      </c>
      <c r="R35" s="86">
        <f t="shared" ref="R35" si="548">IF(AND(Q34&lt;0,R34&gt;0),"LP",IF(AND(Q34&gt;0,R34&lt;0),"PL",IF(OR(Q34&lt;0,R34&lt;0),"Loss",IF(ISERROR((+R34/Q34-1)*100),"NA",(+R34/Q34-1)*100))))</f>
        <v>26.385149965476806</v>
      </c>
      <c r="S35" s="86">
        <f t="shared" ref="S35" si="549">IF(AND(R34&lt;0,S34&gt;0),"LP",IF(AND(R34&gt;0,S34&lt;0),"PL",IF(OR(R34&lt;0,S34&lt;0),"Loss",IF(ISERROR((+S34/R34-1)*100),"NA",(+S34/R34-1)*100))))</f>
        <v>32.398659638773907</v>
      </c>
      <c r="T35" s="87">
        <f t="shared" ref="T35" si="550">IF(AND(S34&lt;0,T34&gt;0),"LP",IF(AND(S34&gt;0,T34&lt;0),"PL",IF(OR(S34&lt;0,T34&lt;0),"Loss",IF(ISERROR((+T34/S34-1)*100),"NA",(+T34/S34-1)*100))))</f>
        <v>14.021936601626717</v>
      </c>
      <c r="U35" s="85"/>
      <c r="V35" s="86">
        <f t="shared" ref="V35" si="551">IF(AND(U34&lt;0,V34&gt;0),"LP",IF(AND(U34&gt;0,V34&lt;0),"PL",IF(OR(U34&lt;0,V34&lt;0),"Loss",IF(ISERROR((+V34/U34-1)*100),"NA",(+V34/U34-1)*100))))</f>
        <v>59.016204279812271</v>
      </c>
      <c r="W35" s="86">
        <f t="shared" ref="W35" si="552">IF(AND(V34&lt;0,W34&gt;0),"LP",IF(AND(V34&gt;0,W34&lt;0),"PL",IF(OR(V34&lt;0,W34&lt;0),"Loss",IF(ISERROR((+W34/V34-1)*100),"NA",(+W34/V34-1)*100))))</f>
        <v>63.735250553837929</v>
      </c>
      <c r="X35" s="86">
        <f t="shared" ref="X35" si="553">IF(AND(W34&lt;0,X34&gt;0),"LP",IF(AND(W34&gt;0,X34&lt;0),"PL",IF(OR(W34&lt;0,X34&lt;0),"Loss",IF(ISERROR((+X34/W34-1)*100),"NA",(+X34/W34-1)*100))))</f>
        <v>25.511983725665143</v>
      </c>
      <c r="Y35" s="86">
        <f t="shared" ref="Y35" si="554">IF(AND(X34&lt;0,Y34&gt;0),"LP",IF(AND(X34&gt;0,Y34&lt;0),"PL",IF(OR(X34&lt;0,Y34&lt;0),"Loss",IF(ISERROR((+Y34/X34-1)*100),"NA",(+Y34/X34-1)*100))))</f>
        <v>18.146778424437993</v>
      </c>
      <c r="Z35" s="87">
        <f t="shared" ref="Z35" si="555">IF(AND(Y34&lt;0,Z34&gt;0),"LP",IF(AND(Y34&gt;0,Z34&lt;0),"PL",IF(OR(Y34&lt;0,Z34&lt;0),"Loss",IF(ISERROR((+Z34/Y34-1)*100),"NA",(+Z34/Y34-1)*100))))</f>
        <v>30.403820682022452</v>
      </c>
      <c r="AA35" s="85"/>
      <c r="AB35" s="86">
        <f t="shared" ref="AB35" si="556">IF(AND(AA34&lt;0,AB34&gt;0),"LP",IF(AND(AA34&gt;0,AB34&lt;0),"PL",IF(OR(AA34&lt;0,AB34&lt;0),"Loss",IF(ISERROR((+AB34/AA34-1)*100),"NA",(+AB34/AA34-1)*100))))</f>
        <v>39.765512613357565</v>
      </c>
      <c r="AC35" s="86">
        <f t="shared" ref="AC35" si="557">IF(AND(AB34&lt;0,AC34&gt;0),"LP",IF(AND(AB34&gt;0,AC34&lt;0),"PL",IF(OR(AB34&lt;0,AC34&lt;0),"Loss",IF(ISERROR((+AC34/AB34-1)*100),"NA",(+AC34/AB34-1)*100))))</f>
        <v>-0.8255708894075342</v>
      </c>
      <c r="AD35" s="86">
        <f t="shared" ref="AD35" si="558">IF(AND(AC34&lt;0,AD34&gt;0),"LP",IF(AND(AC34&gt;0,AD34&lt;0),"PL",IF(OR(AC34&lt;0,AD34&lt;0),"Loss",IF(ISERROR((+AD34/AC34-1)*100),"NA",(+AD34/AC34-1)*100))))</f>
        <v>23.308630194931503</v>
      </c>
      <c r="AE35" s="86">
        <f t="shared" ref="AE35" si="559">IF(AND(AD34&lt;0,AE34&gt;0),"LP",IF(AND(AD34&gt;0,AE34&lt;0),"PL",IF(OR(AD34&lt;0,AE34&lt;0),"Loss",IF(ISERROR((+AE34/AD34-1)*100),"NA",(+AE34/AD34-1)*100))))</f>
        <v>24.65408322673639</v>
      </c>
      <c r="AF35" s="87">
        <f t="shared" ref="AF35" si="560">IF(AND(AE34&lt;0,AF34&gt;0),"LP",IF(AND(AE34&gt;0,AF34&lt;0),"PL",IF(OR(AE34&lt;0,AF34&lt;0),"Loss",IF(ISERROR((+AF34/AE34-1)*100),"NA",(+AF34/AE34-1)*100))))</f>
        <v>21.324581187207279</v>
      </c>
      <c r="AG35" s="85"/>
      <c r="AH35" s="86">
        <f t="shared" ref="AH35" si="561">IF(AND(AG34&lt;0,AH34&gt;0),"LP",IF(AND(AG34&gt;0,AH34&lt;0),"PL",IF(OR(AG34&lt;0,AH34&lt;0),"Loss",IF(ISERROR((+AH34/AG34-1)*100),"NA",(+AH34/AG34-1)*100))))</f>
        <v>3.2988612911799109</v>
      </c>
      <c r="AI35" s="86">
        <f t="shared" ref="AI35" si="562">IF(AND(AH34&lt;0,AI34&gt;0),"LP",IF(AND(AH34&gt;0,AI34&lt;0),"PL",IF(OR(AH34&lt;0,AI34&lt;0),"Loss",IF(ISERROR((+AI34/AH34-1)*100),"NA",(+AI34/AH34-1)*100))))</f>
        <v>31.864369147273266</v>
      </c>
      <c r="AJ35" s="86">
        <f t="shared" ref="AJ35" si="563">IF(AND(AI34&lt;0,AJ34&gt;0),"LP",IF(AND(AI34&gt;0,AJ34&lt;0),"PL",IF(OR(AI34&lt;0,AJ34&lt;0),"Loss",IF(ISERROR((+AJ34/AI34-1)*100),"NA",(+AJ34/AI34-1)*100))))</f>
        <v>20.842683886977898</v>
      </c>
      <c r="AK35" s="86">
        <f t="shared" ref="AK35" si="564">IF(AND(AJ34&lt;0,AK34&gt;0),"LP",IF(AND(AJ34&gt;0,AK34&lt;0),"PL",IF(OR(AJ34&lt;0,AK34&lt;0),"Loss",IF(ISERROR((+AK34/AJ34-1)*100),"NA",(+AK34/AJ34-1)*100))))</f>
        <v>14.866779758041559</v>
      </c>
      <c r="AL35" s="87">
        <f t="shared" ref="AL35" si="565">IF(AND(AK34&lt;0,AL34&gt;0),"LP",IF(AND(AK34&gt;0,AL34&lt;0),"PL",IF(OR(AK34&lt;0,AL34&lt;0),"Loss",IF(ISERROR((+AL34/AK34-1)*100),"NA",(+AL34/AK34-1)*100))))</f>
        <v>12.505297030007512</v>
      </c>
      <c r="AM35" s="85"/>
      <c r="AN35" s="86">
        <f t="shared" ref="AN35" si="566">IF(AND(AM34&lt;0,AN34&gt;0),"LP",IF(AND(AM34&gt;0,AN34&lt;0),"PL",IF(OR(AM34&lt;0,AN34&lt;0),"Loss",IF(ISERROR((+AN34/AM34-1)*100),"NA",(+AN34/AM34-1)*100))))</f>
        <v>41.705447848386903</v>
      </c>
      <c r="AO35" s="86">
        <f t="shared" ref="AO35" si="567">IF(AND(AN34&lt;0,AO34&gt;0),"LP",IF(AND(AN34&gt;0,AO34&lt;0),"PL",IF(OR(AN34&lt;0,AO34&lt;0),"Loss",IF(ISERROR((+AO34/AN34-1)*100),"NA",(+AO34/AN34-1)*100))))</f>
        <v>24.199356224175549</v>
      </c>
      <c r="AP35" s="86">
        <f t="shared" ref="AP35" si="568">IF(AND(AO34&lt;0,AP34&gt;0),"LP",IF(AND(AO34&gt;0,AP34&lt;0),"PL",IF(OR(AO34&lt;0,AP34&lt;0),"Loss",IF(ISERROR((+AP34/AO34-1)*100),"NA",(+AP34/AO34-1)*100))))</f>
        <v>28.375965794013979</v>
      </c>
      <c r="AQ35" s="86">
        <f t="shared" ref="AQ35" si="569">IF(AND(AP34&lt;0,AQ34&gt;0),"LP",IF(AND(AP34&gt;0,AQ34&lt;0),"PL",IF(OR(AP34&lt;0,AQ34&lt;0),"Loss",IF(ISERROR((+AQ34/AP34-1)*100),"NA",(+AQ34/AP34-1)*100))))</f>
        <v>34.122949455807053</v>
      </c>
      <c r="AR35" s="87">
        <f t="shared" ref="AR35" si="570">IF(AND(AQ34&lt;0,AR34&gt;0),"LP",IF(AND(AQ34&gt;0,AR34&lt;0),"PL",IF(OR(AQ34&lt;0,AR34&lt;0),"Loss",IF(ISERROR((+AR34/AQ34-1)*100),"NA",(+AR34/AQ34-1)*100))))</f>
        <v>34.916021152183994</v>
      </c>
      <c r="AS35" s="85"/>
      <c r="AT35" s="86">
        <f t="shared" ref="AT35" si="571">IF(AND(AS34&lt;0,AT34&gt;0),"LP",IF(AND(AS34&gt;0,AT34&lt;0),"PL",IF(OR(AS34&lt;0,AT34&lt;0),"Loss",IF(ISERROR((+AT34/AS34-1)*100),"NA",(+AT34/AS34-1)*100))))</f>
        <v>171.68193483045124</v>
      </c>
      <c r="AU35" s="86">
        <f t="shared" ref="AU35" si="572">IF(AND(AT34&lt;0,AU34&gt;0),"LP",IF(AND(AT34&gt;0,AU34&lt;0),"PL",IF(OR(AT34&lt;0,AU34&lt;0),"Loss",IF(ISERROR((+AU34/AT34-1)*100),"NA",(+AU34/AT34-1)*100))))</f>
        <v>131.53852622137526</v>
      </c>
      <c r="AV35" s="86">
        <f t="shared" ref="AV35" si="573">IF(AND(AU34&lt;0,AV34&gt;0),"LP",IF(AND(AU34&gt;0,AV34&lt;0),"PL",IF(OR(AU34&lt;0,AV34&lt;0),"Loss",IF(ISERROR((+AV34/AU34-1)*100),"NA",(+AV34/AU34-1)*100))))</f>
        <v>75.039343389099969</v>
      </c>
      <c r="AW35" s="86">
        <f t="shared" ref="AW35" si="574">IF(AND(AV34&lt;0,AW34&gt;0),"LP",IF(AND(AV34&gt;0,AW34&lt;0),"PL",IF(OR(AV34&lt;0,AW34&lt;0),"Loss",IF(ISERROR((+AW34/AV34-1)*100),"NA",(+AW34/AV34-1)*100))))</f>
        <v>15.151767541439497</v>
      </c>
      <c r="AX35" s="87">
        <f t="shared" ref="AX35" si="575">IF(AND(AW34&lt;0,AX34&gt;0),"LP",IF(AND(AW34&gt;0,AX34&lt;0),"PL",IF(OR(AW34&lt;0,AX34&lt;0),"Loss",IF(ISERROR((+AX34/AW34-1)*100),"NA",(+AX34/AW34-1)*100))))</f>
        <v>18.709844509480568</v>
      </c>
      <c r="AY35" s="85"/>
      <c r="AZ35" s="86">
        <f t="shared" ref="AZ35" si="576">IF(AND(AY34&lt;0,AZ34&gt;0),"LP",IF(AND(AY34&gt;0,AZ34&lt;0),"PL",IF(OR(AY34&lt;0,AZ34&lt;0),"Loss",IF(ISERROR((+AZ34/AY34-1)*100),"NA",(+AZ34/AY34-1)*100))))</f>
        <v>26.337766090798187</v>
      </c>
      <c r="BA35" s="86">
        <f t="shared" ref="BA35" si="577">IF(AND(AZ34&lt;0,BA34&gt;0),"LP",IF(AND(AZ34&gt;0,BA34&lt;0),"PL",IF(OR(AZ34&lt;0,BA34&lt;0),"Loss",IF(ISERROR((+BA34/AZ34-1)*100),"NA",(+BA34/AZ34-1)*100))))</f>
        <v>33.06560539747985</v>
      </c>
      <c r="BB35" s="86">
        <f t="shared" ref="BB35" si="578">IF(AND(BA34&lt;0,BB34&gt;0),"LP",IF(AND(BA34&gt;0,BB34&lt;0),"PL",IF(OR(BA34&lt;0,BB34&lt;0),"Loss",IF(ISERROR((+BB34/BA34-1)*100),"NA",(+BB34/BA34-1)*100))))</f>
        <v>38.511105985560512</v>
      </c>
      <c r="BC35" s="86">
        <f t="shared" ref="BC35" si="579">IF(AND(BB34&lt;0,BC34&gt;0),"LP",IF(AND(BB34&gt;0,BC34&lt;0),"PL",IF(OR(BB34&lt;0,BC34&lt;0),"Loss",IF(ISERROR((+BC34/BB34-1)*100),"NA",(+BC34/BB34-1)*100))))</f>
        <v>30.326859740312152</v>
      </c>
      <c r="BD35" s="87">
        <f t="shared" ref="BD35" si="580">IF(AND(BC34&lt;0,BD34&gt;0),"LP",IF(AND(BC34&gt;0,BD34&lt;0),"PL",IF(OR(BC34&lt;0,BD34&lt;0),"Loss",IF(ISERROR((+BD34/BC34-1)*100),"NA",(+BD34/BC34-1)*100))))</f>
        <v>21.059141522649295</v>
      </c>
      <c r="BE35" s="85"/>
      <c r="BF35" s="86">
        <f t="shared" ref="BF35" si="581">IF(AND(BE34&lt;0,BF34&gt;0),"LP",IF(AND(BE34&gt;0,BF34&lt;0),"PL",IF(OR(BE34&lt;0,BF34&lt;0),"Loss",IF(ISERROR((+BF34/BE34-1)*100),"NA",(+BF34/BE34-1)*100))))</f>
        <v>-50.493810304022922</v>
      </c>
      <c r="BG35" s="86">
        <f t="shared" ref="BG35" si="582">IF(AND(BF34&lt;0,BG34&gt;0),"LP",IF(AND(BF34&gt;0,BG34&lt;0),"PL",IF(OR(BF34&lt;0,BG34&lt;0),"Loss",IF(ISERROR((+BG34/BF34-1)*100),"NA",(+BG34/BF34-1)*100))))</f>
        <v>1679.5679154217332</v>
      </c>
      <c r="BH35" s="86">
        <f t="shared" ref="BH35" si="583">IF(AND(BG34&lt;0,BH34&gt;0),"LP",IF(AND(BG34&gt;0,BH34&lt;0),"PL",IF(OR(BG34&lt;0,BH34&lt;0),"Loss",IF(ISERROR((+BH34/BG34-1)*100),"NA",(+BH34/BG34-1)*100))))</f>
        <v>30.516989758359326</v>
      </c>
      <c r="BI35" s="86">
        <f t="shared" ref="BI35" si="584">IF(AND(BH34&lt;0,BI34&gt;0),"LP",IF(AND(BH34&gt;0,BI34&lt;0),"PL",IF(OR(BH34&lt;0,BI34&lt;0),"Loss",IF(ISERROR((+BI34/BH34-1)*100),"NA",(+BI34/BH34-1)*100))))</f>
        <v>-99.797128806377955</v>
      </c>
      <c r="BJ35" s="87">
        <f t="shared" ref="BJ35" si="585">IF(AND(BI34&lt;0,BJ34&gt;0),"LP",IF(AND(BI34&gt;0,BJ34&lt;0),"PL",IF(OR(BI34&lt;0,BJ34&lt;0),"Loss",IF(ISERROR((+BJ34/BI34-1)*100),"NA",(+BJ34/BI34-1)*100))))</f>
        <v>57387.865937924071</v>
      </c>
      <c r="BK35" s="85"/>
      <c r="BL35" s="86">
        <f t="shared" ref="BL35" si="586">IF(AND(BK34&lt;0,BL34&gt;0),"LP",IF(AND(BK34&gt;0,BL34&lt;0),"PL",IF(OR(BK34&lt;0,BL34&lt;0),"Loss",IF(ISERROR((+BL34/BK34-1)*100),"NA",(+BL34/BK34-1)*100))))</f>
        <v>88.39184032287038</v>
      </c>
      <c r="BM35" s="86">
        <f t="shared" ref="BM35" si="587">IF(AND(BL34&lt;0,BM34&gt;0),"LP",IF(AND(BL34&gt;0,BM34&lt;0),"PL",IF(OR(BL34&lt;0,BM34&lt;0),"Loss",IF(ISERROR((+BM34/BL34-1)*100),"NA",(+BM34/BL34-1)*100))))</f>
        <v>21.057459805709989</v>
      </c>
      <c r="BN35" s="86">
        <f t="shared" ref="BN35" si="588">IF(AND(BM34&lt;0,BN34&gt;0),"LP",IF(AND(BM34&gt;0,BN34&lt;0),"PL",IF(OR(BM34&lt;0,BN34&lt;0),"Loss",IF(ISERROR((+BN34/BM34-1)*100),"NA",(+BN34/BM34-1)*100))))</f>
        <v>33.913138702117827</v>
      </c>
      <c r="BO35" s="86">
        <f t="shared" ref="BO35" si="589">IF(AND(BN34&lt;0,BO34&gt;0),"LP",IF(AND(BN34&gt;0,BO34&lt;0),"PL",IF(OR(BN34&lt;0,BO34&lt;0),"Loss",IF(ISERROR((+BO34/BN34-1)*100),"NA",(+BO34/BN34-1)*100))))</f>
        <v>24.943339135269316</v>
      </c>
      <c r="BP35" s="87">
        <f t="shared" ref="BP35" si="590">IF(AND(BO34&lt;0,BP34&gt;0),"LP",IF(AND(BO34&gt;0,BP34&lt;0),"PL",IF(OR(BO34&lt;0,BP34&lt;0),"Loss",IF(ISERROR((+BP34/BO34-1)*100),"NA",(+BP34/BO34-1)*100))))</f>
        <v>28.41603219621156</v>
      </c>
      <c r="BQ35" s="85"/>
      <c r="BR35" s="86">
        <f t="shared" ref="BR35" si="591">IF(AND(BQ34&lt;0,BR34&gt;0),"LP",IF(AND(BQ34&gt;0,BR34&lt;0),"PL",IF(OR(BQ34&lt;0,BR34&lt;0),"Loss",IF(ISERROR((+BR34/BQ34-1)*100),"NA",(+BR34/BQ34-1)*100))))</f>
        <v>53.505613722474841</v>
      </c>
      <c r="BS35" s="86">
        <f t="shared" ref="BS35" si="592">IF(AND(BR34&lt;0,BS34&gt;0),"LP",IF(AND(BR34&gt;0,BS34&lt;0),"PL",IF(OR(BR34&lt;0,BS34&lt;0),"Loss",IF(ISERROR((+BS34/BR34-1)*100),"NA",(+BS34/BR34-1)*100))))</f>
        <v>16.096704637077018</v>
      </c>
      <c r="BT35" s="86">
        <f t="shared" ref="BT35" si="593">IF(AND(BS34&lt;0,BT34&gt;0),"LP",IF(AND(BS34&gt;0,BT34&lt;0),"PL",IF(OR(BS34&lt;0,BT34&lt;0),"Loss",IF(ISERROR((+BT34/BS34-1)*100),"NA",(+BT34/BS34-1)*100))))</f>
        <v>22.23994542590868</v>
      </c>
      <c r="BU35" s="86">
        <f t="shared" ref="BU35" si="594">IF(AND(BT34&lt;0,BU34&gt;0),"LP",IF(AND(BT34&gt;0,BU34&lt;0),"PL",IF(OR(BT34&lt;0,BU34&lt;0),"Loss",IF(ISERROR((+BU34/BT34-1)*100),"NA",(+BU34/BT34-1)*100))))</f>
        <v>33.183857231320161</v>
      </c>
      <c r="BV35" s="87">
        <f t="shared" ref="BV35" si="595">IF(AND(BU34&lt;0,BV34&gt;0),"LP",IF(AND(BU34&gt;0,BV34&lt;0),"PL",IF(OR(BU34&lt;0,BV34&lt;0),"Loss",IF(ISERROR((+BV34/BU34-1)*100),"NA",(+BV34/BU34-1)*100))))</f>
        <v>19.339356899472261</v>
      </c>
      <c r="BW35" s="85"/>
      <c r="BX35" s="86">
        <f t="shared" ref="BX35" si="596">IF(AND(BW34&lt;0,BX34&gt;0),"LP",IF(AND(BW34&gt;0,BX34&lt;0),"PL",IF(OR(BW34&lt;0,BX34&lt;0),"Loss",IF(ISERROR((+BX34/BW34-1)*100),"NA",(+BX34/BW34-1)*100))))</f>
        <v>56.274347615704535</v>
      </c>
      <c r="BY35" s="86">
        <f t="shared" ref="BY35" si="597">IF(AND(BX34&lt;0,BY34&gt;0),"LP",IF(AND(BX34&gt;0,BY34&lt;0),"PL",IF(OR(BX34&lt;0,BY34&lt;0),"Loss",IF(ISERROR((+BY34/BX34-1)*100),"NA",(+BY34/BX34-1)*100))))</f>
        <v>26.30245416610386</v>
      </c>
      <c r="BZ35" s="86">
        <f t="shared" ref="BZ35" si="598">IF(AND(BY34&lt;0,BZ34&gt;0),"LP",IF(AND(BY34&gt;0,BZ34&lt;0),"PL",IF(OR(BY34&lt;0,BZ34&lt;0),"Loss",IF(ISERROR((+BZ34/BY34-1)*100),"NA",(+BZ34/BY34-1)*100))))</f>
        <v>17.545558717581923</v>
      </c>
      <c r="CA35" s="86">
        <f t="shared" ref="CA35" si="599">IF(AND(BZ34&lt;0,CA34&gt;0),"LP",IF(AND(BZ34&gt;0,CA34&lt;0),"PL",IF(OR(BZ34&lt;0,CA34&lt;0),"Loss",IF(ISERROR((+CA34/BZ34-1)*100),"NA",(+CA34/BZ34-1)*100))))</f>
        <v>-43.153070615925515</v>
      </c>
      <c r="CB35" s="87">
        <f t="shared" ref="CB35" si="600">IF(AND(CA34&lt;0,CB34&gt;0),"LP",IF(AND(CA34&gt;0,CB34&lt;0),"PL",IF(OR(CA34&lt;0,CB34&lt;0),"Loss",IF(ISERROR((+CB34/CA34-1)*100),"NA",(+CB34/CA34-1)*100))))</f>
        <v>104.20859214682112</v>
      </c>
      <c r="CC35" s="85"/>
      <c r="CD35" s="86" t="str">
        <f t="shared" ref="CD35" si="601">IF(AND(CC34&lt;0,CD34&gt;0),"LP",IF(AND(CC34&gt;0,CD34&lt;0),"PL",IF(OR(CC34&lt;0,CD34&lt;0),"Loss",IF(ISERROR((+CD34/CC34-1)*100),"NA",(+CD34/CC34-1)*100))))</f>
        <v>Loss</v>
      </c>
      <c r="CE35" s="86" t="str">
        <f t="shared" ref="CE35" si="602">IF(AND(CD34&lt;0,CE34&gt;0),"LP",IF(AND(CD34&gt;0,CE34&lt;0),"PL",IF(OR(CD34&lt;0,CE34&lt;0),"Loss",IF(ISERROR((+CE34/CD34-1)*100),"NA",(+CE34/CD34-1)*100))))</f>
        <v>LP</v>
      </c>
      <c r="CF35" s="86">
        <f t="shared" ref="CF35" si="603">IF(AND(CE34&lt;0,CF34&gt;0),"LP",IF(AND(CE34&gt;0,CF34&lt;0),"PL",IF(OR(CE34&lt;0,CF34&lt;0),"Loss",IF(ISERROR((+CF34/CE34-1)*100),"NA",(+CF34/CE34-1)*100))))</f>
        <v>-48.549855651787702</v>
      </c>
      <c r="CG35" s="86">
        <f t="shared" ref="CG35" si="604">IF(AND(CF34&lt;0,CG34&gt;0),"LP",IF(AND(CF34&gt;0,CG34&lt;0),"PL",IF(OR(CF34&lt;0,CG34&lt;0),"Loss",IF(ISERROR((+CG34/CF34-1)*100),"NA",(+CG34/CF34-1)*100))))</f>
        <v>47.263302516229501</v>
      </c>
      <c r="CH35" s="87">
        <f t="shared" ref="CH35" si="605">IF(AND(CG34&lt;0,CH34&gt;0),"LP",IF(AND(CG34&gt;0,CH34&lt;0),"PL",IF(OR(CG34&lt;0,CH34&lt;0),"Loss",IF(ISERROR((+CH34/CG34-1)*100),"NA",(+CH34/CG34-1)*100))))</f>
        <v>59.726390481647584</v>
      </c>
      <c r="CI35" s="85"/>
      <c r="CJ35" s="86">
        <f t="shared" ref="CJ35" si="606">IF(AND(CI34&lt;0,CJ34&gt;0),"LP",IF(AND(CI34&gt;0,CJ34&lt;0),"PL",IF(OR(CI34&lt;0,CJ34&lt;0),"Loss",IF(ISERROR((+CJ34/CI34-1)*100),"NA",(+CJ34/CI34-1)*100))))</f>
        <v>-16.349832134994134</v>
      </c>
      <c r="CK35" s="86">
        <f t="shared" ref="CK35" si="607">IF(AND(CJ34&lt;0,CK34&gt;0),"LP",IF(AND(CJ34&gt;0,CK34&lt;0),"PL",IF(OR(CJ34&lt;0,CK34&lt;0),"Loss",IF(ISERROR((+CK34/CJ34-1)*100),"NA",(+CK34/CJ34-1)*100))))</f>
        <v>26.395981252841793</v>
      </c>
      <c r="CL35" s="86">
        <f t="shared" ref="CL35" si="608">IF(AND(CK34&lt;0,CL34&gt;0),"LP",IF(AND(CK34&gt;0,CL34&lt;0),"PL",IF(OR(CK34&lt;0,CL34&lt;0),"Loss",IF(ISERROR((+CL34/CK34-1)*100),"NA",(+CL34/CK34-1)*100))))</f>
        <v>64.83433240056317</v>
      </c>
      <c r="CM35" s="86">
        <f t="shared" ref="CM35" si="609">IF(AND(CL34&lt;0,CM34&gt;0),"LP",IF(AND(CL34&gt;0,CM34&lt;0),"PL",IF(OR(CL34&lt;0,CM34&lt;0),"Loss",IF(ISERROR((+CM34/CL34-1)*100),"NA",(+CM34/CL34-1)*100))))</f>
        <v>4.0164613066686616</v>
      </c>
      <c r="CN35" s="87">
        <f t="shared" ref="CN35" si="610">IF(AND(CM34&lt;0,CN34&gt;0),"LP",IF(AND(CM34&gt;0,CN34&lt;0),"PL",IF(OR(CM34&lt;0,CN34&lt;0),"Loss",IF(ISERROR((+CN34/CM34-1)*100),"NA",(+CN34/CM34-1)*100))))</f>
        <v>3.3016864288941017</v>
      </c>
      <c r="CO35" s="85"/>
      <c r="CP35" s="86">
        <f t="shared" ref="CP35" si="611">IF(AND(CO34&lt;0,CP34&gt;0),"LP",IF(AND(CO34&gt;0,CP34&lt;0),"PL",IF(OR(CO34&lt;0,CP34&lt;0),"Loss",IF(ISERROR((+CP34/CO34-1)*100),"NA",(+CP34/CO34-1)*100))))</f>
        <v>12.801407975718826</v>
      </c>
      <c r="CQ35" s="86">
        <f t="shared" ref="CQ35" si="612">IF(AND(CP34&lt;0,CQ34&gt;0),"LP",IF(AND(CP34&gt;0,CQ34&lt;0),"PL",IF(OR(CP34&lt;0,CQ34&lt;0),"Loss",IF(ISERROR((+CQ34/CP34-1)*100),"NA",(+CQ34/CP34-1)*100))))</f>
        <v>51.503713738496714</v>
      </c>
      <c r="CR35" s="86">
        <f t="shared" ref="CR35" si="613">IF(AND(CQ34&lt;0,CR34&gt;0),"LP",IF(AND(CQ34&gt;0,CR34&lt;0),"PL",IF(OR(CQ34&lt;0,CR34&lt;0),"Loss",IF(ISERROR((+CR34/CQ34-1)*100),"NA",(+CR34/CQ34-1)*100))))</f>
        <v>42.889826223159425</v>
      </c>
      <c r="CS35" s="86">
        <f t="shared" ref="CS35" si="614">IF(AND(CR34&lt;0,CS34&gt;0),"LP",IF(AND(CR34&gt;0,CS34&lt;0),"PL",IF(OR(CR34&lt;0,CS34&lt;0),"Loss",IF(ISERROR((+CS34/CR34-1)*100),"NA",(+CS34/CR34-1)*100))))</f>
        <v>26.017869788717718</v>
      </c>
      <c r="CT35" s="87">
        <f t="shared" ref="CT35" si="615">IF(AND(CS34&lt;0,CT34&gt;0),"LP",IF(AND(CS34&gt;0,CT34&lt;0),"PL",IF(OR(CS34&lt;0,CT34&lt;0),"Loss",IF(ISERROR((+CT34/CS34-1)*100),"NA",(+CT34/CS34-1)*100))))</f>
        <v>29.229463037705106</v>
      </c>
      <c r="CU35" s="85"/>
      <c r="CV35" s="86">
        <f t="shared" ref="CV35" si="616">IF(AND(CU34&lt;0,CV34&gt;0),"LP",IF(AND(CU34&gt;0,CV34&lt;0),"PL",IF(OR(CU34&lt;0,CV34&lt;0),"Loss",IF(ISERROR((+CV34/CU34-1)*100),"NA",(+CV34/CU34-1)*100))))</f>
        <v>-22.971390475086253</v>
      </c>
      <c r="CW35" s="86">
        <f t="shared" ref="CW35" si="617">IF(AND(CV34&lt;0,CW34&gt;0),"LP",IF(AND(CV34&gt;0,CW34&lt;0),"PL",IF(OR(CV34&lt;0,CW34&lt;0),"Loss",IF(ISERROR((+CW34/CV34-1)*100),"NA",(+CW34/CV34-1)*100))))</f>
        <v>12.903917724400848</v>
      </c>
      <c r="CX35" s="86">
        <f t="shared" ref="CX35" si="618">IF(AND(CW34&lt;0,CX34&gt;0),"LP",IF(AND(CW34&gt;0,CX34&lt;0),"PL",IF(OR(CW34&lt;0,CX34&lt;0),"Loss",IF(ISERROR((+CX34/CW34-1)*100),"NA",(+CX34/CW34-1)*100))))</f>
        <v>46.476375853242402</v>
      </c>
      <c r="CY35" s="86">
        <f t="shared" ref="CY35" si="619">IF(AND(CX34&lt;0,CY34&gt;0),"LP",IF(AND(CX34&gt;0,CY34&lt;0),"PL",IF(OR(CX34&lt;0,CY34&lt;0),"Loss",IF(ISERROR((+CY34/CX34-1)*100),"NA",(+CY34/CX34-1)*100))))</f>
        <v>10.15219050608691</v>
      </c>
      <c r="CZ35" s="87">
        <f t="shared" ref="CZ35" si="620">IF(AND(CY34&lt;0,CZ34&gt;0),"LP",IF(AND(CY34&gt;0,CZ34&lt;0),"PL",IF(OR(CY34&lt;0,CZ34&lt;0),"Loss",IF(ISERROR((+CZ34/CY34-1)*100),"NA",(+CZ34/CY34-1)*100))))</f>
        <v>24.819051155289639</v>
      </c>
      <c r="DA35" s="85"/>
      <c r="DB35" s="86">
        <f t="shared" ref="DB35" si="621">IF(AND(DA34&lt;0,DB34&gt;0),"LP",IF(AND(DA34&gt;0,DB34&lt;0),"PL",IF(OR(DA34&lt;0,DB34&lt;0),"Loss",IF(ISERROR((+DB34/DA34-1)*100),"NA",(+DB34/DA34-1)*100))))</f>
        <v>9.7230719915263322</v>
      </c>
      <c r="DC35" s="86">
        <f t="shared" ref="DC35" si="622">IF(AND(DB34&lt;0,DC34&gt;0),"LP",IF(AND(DB34&gt;0,DC34&lt;0),"PL",IF(OR(DB34&lt;0,DC34&lt;0),"Loss",IF(ISERROR((+DC34/DB34-1)*100),"NA",(+DC34/DB34-1)*100))))</f>
        <v>27.629387022016914</v>
      </c>
      <c r="DD35" s="86">
        <f t="shared" ref="DD35" si="623">IF(AND(DC34&lt;0,DD34&gt;0),"LP",IF(AND(DC34&gt;0,DD34&lt;0),"PL",IF(OR(DC34&lt;0,DD34&lt;0),"Loss",IF(ISERROR((+DD34/DC34-1)*100),"NA",(+DD34/DC34-1)*100))))</f>
        <v>23.283240445859832</v>
      </c>
      <c r="DE35" s="86">
        <f t="shared" ref="DE35" si="624">IF(AND(DD34&lt;0,DE34&gt;0),"LP",IF(AND(DD34&gt;0,DE34&lt;0),"PL",IF(OR(DD34&lt;0,DE34&lt;0),"Loss",IF(ISERROR((+DE34/DD34-1)*100),"NA",(+DE34/DD34-1)*100))))</f>
        <v>26.090154558846578</v>
      </c>
      <c r="DF35" s="87">
        <f t="shared" ref="DF35" si="625">IF(AND(DE34&lt;0,DF34&gt;0),"LP",IF(AND(DE34&gt;0,DF34&lt;0),"PL",IF(OR(DE34&lt;0,DF34&lt;0),"Loss",IF(ISERROR((+DF34/DE34-1)*100),"NA",(+DF34/DE34-1)*100))))</f>
        <v>28.663725051850243</v>
      </c>
      <c r="DG35" s="85"/>
      <c r="DH35" s="86">
        <f t="shared" ref="DH35" si="626">IF(AND(DG34&lt;0,DH34&gt;0),"LP",IF(AND(DG34&gt;0,DH34&lt;0),"PL",IF(OR(DG34&lt;0,DH34&lt;0),"Loss",IF(ISERROR((+DH34/DG34-1)*100),"NA",(+DH34/DG34-1)*100))))</f>
        <v>195.01715649709141</v>
      </c>
      <c r="DI35" s="86">
        <f t="shared" ref="DI35" si="627">IF(AND(DH34&lt;0,DI34&gt;0),"LP",IF(AND(DH34&gt;0,DI34&lt;0),"PL",IF(OR(DH34&lt;0,DI34&lt;0),"Loss",IF(ISERROR((+DI34/DH34-1)*100),"NA",(+DI34/DH34-1)*100))))</f>
        <v>100.68975979772424</v>
      </c>
      <c r="DJ35" s="86">
        <f t="shared" ref="DJ35" si="628">IF(AND(DI34&lt;0,DJ34&gt;0),"LP",IF(AND(DI34&gt;0,DJ34&lt;0),"PL",IF(OR(DI34&lt;0,DJ34&lt;0),"Loss",IF(ISERROR((+DJ34/DI34-1)*100),"NA",(+DJ34/DI34-1)*100))))</f>
        <v>-11.323778422834973</v>
      </c>
      <c r="DK35" s="86">
        <f t="shared" ref="DK35" si="629">IF(AND(DJ34&lt;0,DK34&gt;0),"LP",IF(AND(DJ34&gt;0,DK34&lt;0),"PL",IF(OR(DJ34&lt;0,DK34&lt;0),"Loss",IF(ISERROR((+DK34/DJ34-1)*100),"NA",(+DK34/DJ34-1)*100))))</f>
        <v>58.473231489826503</v>
      </c>
      <c r="DL35" s="87">
        <f t="shared" ref="DL35" si="630">IF(AND(DK34&lt;0,DL34&gt;0),"LP",IF(AND(DK34&gt;0,DL34&lt;0),"PL",IF(OR(DK34&lt;0,DL34&lt;0),"Loss",IF(ISERROR((+DL34/DK34-1)*100),"NA",(+DL34/DK34-1)*100))))</f>
        <v>24.411396695045706</v>
      </c>
      <c r="DM35" s="85"/>
      <c r="DN35" s="86">
        <f t="shared" ref="DN35" si="631">IF(AND(DM34&lt;0,DN34&gt;0),"LP",IF(AND(DM34&gt;0,DN34&lt;0),"PL",IF(OR(DM34&lt;0,DN34&lt;0),"Loss",IF(ISERROR((+DN34/DM34-1)*100),"NA",(+DN34/DM34-1)*100))))</f>
        <v>6.236294986429991</v>
      </c>
      <c r="DO35" s="86">
        <f t="shared" ref="DO35" si="632">IF(AND(DN34&lt;0,DO34&gt;0),"LP",IF(AND(DN34&gt;0,DO34&lt;0),"PL",IF(OR(DN34&lt;0,DO34&lt;0),"Loss",IF(ISERROR((+DO34/DN34-1)*100),"NA",(+DO34/DN34-1)*100))))</f>
        <v>-12.158220511119067</v>
      </c>
      <c r="DP35" s="86">
        <f t="shared" ref="DP35" si="633">IF(AND(DO34&lt;0,DP34&gt;0),"LP",IF(AND(DO34&gt;0,DP34&lt;0),"PL",IF(OR(DO34&lt;0,DP34&lt;0),"Loss",IF(ISERROR((+DP34/DO34-1)*100),"NA",(+DP34/DO34-1)*100))))</f>
        <v>16.586407318662278</v>
      </c>
      <c r="DQ35" s="86">
        <f t="shared" ref="DQ35" si="634">IF(AND(DP34&lt;0,DQ34&gt;0),"LP",IF(AND(DP34&gt;0,DQ34&lt;0),"PL",IF(OR(DP34&lt;0,DQ34&lt;0),"Loss",IF(ISERROR((+DQ34/DP34-1)*100),"NA",(+DQ34/DP34-1)*100))))</f>
        <v>25.623731158124528</v>
      </c>
      <c r="DR35" s="87">
        <f t="shared" ref="DR35" si="635">IF(AND(DQ34&lt;0,DR34&gt;0),"LP",IF(AND(DQ34&gt;0,DR34&lt;0),"PL",IF(OR(DQ34&lt;0,DR34&lt;0),"Loss",IF(ISERROR((+DR34/DQ34-1)*100),"NA",(+DR34/DQ34-1)*100))))</f>
        <v>12.652679716424387</v>
      </c>
      <c r="DS35" s="85"/>
      <c r="DT35" s="86">
        <f t="shared" ref="DT35" si="636">IF(AND(DS34&lt;0,DT34&gt;0),"LP",IF(AND(DS34&gt;0,DT34&lt;0),"PL",IF(OR(DS34&lt;0,DT34&lt;0),"Loss",IF(ISERROR((+DT34/DS34-1)*100),"NA",(+DT34/DS34-1)*100))))</f>
        <v>-0.28554289142173062</v>
      </c>
      <c r="DU35" s="86">
        <f t="shared" ref="DU35" si="637">IF(AND(DT34&lt;0,DU34&gt;0),"LP",IF(AND(DT34&gt;0,DU34&lt;0),"PL",IF(OR(DT34&lt;0,DU34&lt;0),"Loss",IF(ISERROR((+DU34/DT34-1)*100),"NA",(+DU34/DT34-1)*100))))</f>
        <v>492.78924824333438</v>
      </c>
      <c r="DV35" s="86" t="str">
        <f t="shared" ref="DV35" si="638">IF(AND(DU34&lt;0,DV34&gt;0),"LP",IF(AND(DU34&gt;0,DV34&lt;0),"PL",IF(OR(DU34&lt;0,DV34&lt;0),"Loss",IF(ISERROR((+DV34/DU34-1)*100),"NA",(+DV34/DU34-1)*100))))</f>
        <v>PL</v>
      </c>
      <c r="DW35" s="86" t="str">
        <f t="shared" ref="DW35" si="639">IF(AND(DV34&lt;0,DW34&gt;0),"LP",IF(AND(DV34&gt;0,DW34&lt;0),"PL",IF(OR(DV34&lt;0,DW34&lt;0),"Loss",IF(ISERROR((+DW34/DV34-1)*100),"NA",(+DW34/DV34-1)*100))))</f>
        <v>LP</v>
      </c>
      <c r="DX35" s="87">
        <f t="shared" ref="DX35" si="640">IF(AND(DW34&lt;0,DX34&gt;0),"LP",IF(AND(DW34&gt;0,DX34&lt;0),"PL",IF(OR(DW34&lt;0,DX34&lt;0),"Loss",IF(ISERROR((+DX34/DW34-1)*100),"NA",(+DX34/DW34-1)*100))))</f>
        <v>91.574452181477866</v>
      </c>
      <c r="DY35" s="85"/>
      <c r="DZ35" s="86">
        <f t="shared" ref="DZ35" si="641">IF(AND(DY34&lt;0,DZ34&gt;0),"LP",IF(AND(DY34&gt;0,DZ34&lt;0),"PL",IF(OR(DY34&lt;0,DZ34&lt;0),"Loss",IF(ISERROR((+DZ34/DY34-1)*100),"NA",(+DZ34/DY34-1)*100))))</f>
        <v>-7.999252097975118</v>
      </c>
      <c r="EA35" s="86">
        <f t="shared" ref="EA35" si="642">IF(AND(DZ34&lt;0,EA34&gt;0),"LP",IF(AND(DZ34&gt;0,EA34&lt;0),"PL",IF(OR(DZ34&lt;0,EA34&lt;0),"Loss",IF(ISERROR((+EA34/DZ34-1)*100),"NA",(+EA34/DZ34-1)*100))))</f>
        <v>25.047819433817885</v>
      </c>
      <c r="EB35" s="86">
        <f t="shared" ref="EB35" si="643">IF(AND(EA34&lt;0,EB34&gt;0),"LP",IF(AND(EA34&gt;0,EB34&lt;0),"PL",IF(OR(EA34&lt;0,EB34&lt;0),"Loss",IF(ISERROR((+EB34/EA34-1)*100),"NA",(+EB34/EA34-1)*100))))</f>
        <v>44.169216061185402</v>
      </c>
      <c r="EC35" s="86">
        <f t="shared" ref="EC35" si="644">IF(AND(EB34&lt;0,EC34&gt;0),"LP",IF(AND(EB34&gt;0,EC34&lt;0),"PL",IF(OR(EB34&lt;0,EC34&lt;0),"Loss",IF(ISERROR((+EC34/EB34-1)*100),"NA",(+EC34/EB34-1)*100))))</f>
        <v>20.291035619039132</v>
      </c>
      <c r="ED35" s="87">
        <f t="shared" ref="ED35" si="645">IF(AND(EC34&lt;0,ED34&gt;0),"LP",IF(AND(EC34&gt;0,ED34&lt;0),"PL",IF(OR(EC34&lt;0,ED34&lt;0),"Loss",IF(ISERROR((+ED34/EC34-1)*100),"NA",(+ED34/EC34-1)*100))))</f>
        <v>27.130255795271442</v>
      </c>
      <c r="EE35" s="85"/>
      <c r="EF35" s="86" t="str">
        <f t="shared" ref="EF35" si="646">IF(AND(EE34&lt;0,EF34&gt;0),"LP",IF(AND(EE34&gt;0,EF34&lt;0),"PL",IF(OR(EE34&lt;0,EF34&lt;0),"Loss",IF(ISERROR((+EF34/EE34-1)*100),"NA",(+EF34/EE34-1)*100))))</f>
        <v>LP</v>
      </c>
      <c r="EG35" s="86">
        <f t="shared" ref="EG35" si="647">IF(AND(EF34&lt;0,EG34&gt;0),"LP",IF(AND(EF34&gt;0,EG34&lt;0),"PL",IF(OR(EF34&lt;0,EG34&lt;0),"Loss",IF(ISERROR((+EG34/EF34-1)*100),"NA",(+EG34/EF34-1)*100))))</f>
        <v>102.75056727934762</v>
      </c>
      <c r="EH35" s="86">
        <f t="shared" ref="EH35" si="648">IF(AND(EG34&lt;0,EH34&gt;0),"LP",IF(AND(EG34&gt;0,EH34&lt;0),"PL",IF(OR(EG34&lt;0,EH34&lt;0),"Loss",IF(ISERROR((+EH34/EG34-1)*100),"NA",(+EH34/EG34-1)*100))))</f>
        <v>73.860310197490193</v>
      </c>
      <c r="EI35" s="86">
        <f t="shared" ref="EI35" si="649">IF(AND(EH34&lt;0,EI34&gt;0),"LP",IF(AND(EH34&gt;0,EI34&lt;0),"PL",IF(OR(EH34&lt;0,EI34&lt;0),"Loss",IF(ISERROR((+EI34/EH34-1)*100),"NA",(+EI34/EH34-1)*100))))</f>
        <v>28.199098656502652</v>
      </c>
      <c r="EJ35" s="87">
        <f t="shared" ref="EJ35" si="650">IF(AND(EI34&lt;0,EJ34&gt;0),"LP",IF(AND(EI34&gt;0,EJ34&lt;0),"PL",IF(OR(EI34&lt;0,EJ34&lt;0),"Loss",IF(ISERROR((+EJ34/EI34-1)*100),"NA",(+EJ34/EI34-1)*100))))</f>
        <v>28.984419019719287</v>
      </c>
      <c r="EK35" s="85"/>
      <c r="EL35" s="86">
        <f t="shared" ref="EL35" si="651">IF(AND(EK34&lt;0,EL34&gt;0),"LP",IF(AND(EK34&gt;0,EL34&lt;0),"PL",IF(OR(EK34&lt;0,EL34&lt;0),"Loss",IF(ISERROR((+EL34/EK34-1)*100),"NA",(+EL34/EK34-1)*100))))</f>
        <v>-33.400556328233698</v>
      </c>
      <c r="EM35" s="86">
        <f t="shared" ref="EM35" si="652">IF(AND(EL34&lt;0,EM34&gt;0),"LP",IF(AND(EL34&gt;0,EM34&lt;0),"PL",IF(OR(EL34&lt;0,EM34&lt;0),"Loss",IF(ISERROR((+EM34/EL34-1)*100),"NA",(+EM34/EL34-1)*100))))</f>
        <v>54.578678082907039</v>
      </c>
      <c r="EN35" s="86">
        <f t="shared" ref="EN35" si="653">IF(AND(EM34&lt;0,EN34&gt;0),"LP",IF(AND(EM34&gt;0,EN34&lt;0),"PL",IF(OR(EM34&lt;0,EN34&lt;0),"Loss",IF(ISERROR((+EN34/EM34-1)*100),"NA",(+EN34/EM34-1)*100))))</f>
        <v>33.308565252634367</v>
      </c>
      <c r="EO35" s="86">
        <f t="shared" ref="EO35" si="654">IF(AND(EN34&lt;0,EO34&gt;0),"LP",IF(AND(EN34&gt;0,EO34&lt;0),"PL",IF(OR(EN34&lt;0,EO34&lt;0),"Loss",IF(ISERROR((+EO34/EN34-1)*100),"NA",(+EO34/EN34-1)*100))))</f>
        <v>9.4403331184768078</v>
      </c>
      <c r="EP35" s="87">
        <f t="shared" ref="EP35" si="655">IF(AND(EO34&lt;0,EP34&gt;0),"LP",IF(AND(EO34&gt;0,EP34&lt;0),"PL",IF(OR(EO34&lt;0,EP34&lt;0),"Loss",IF(ISERROR((+EP34/EO34-1)*100),"NA",(+EP34/EO34-1)*100))))</f>
        <v>5.8343932285886302</v>
      </c>
      <c r="EQ35" s="85"/>
      <c r="ER35" s="86">
        <f t="shared" ref="ER35" si="656">IF(AND(EQ34&lt;0,ER34&gt;0),"LP",IF(AND(EQ34&gt;0,ER34&lt;0),"PL",IF(OR(EQ34&lt;0,ER34&lt;0),"Loss",IF(ISERROR((+ER34/EQ34-1)*100),"NA",(+ER34/EQ34-1)*100))))</f>
        <v>8.4120721361617754</v>
      </c>
      <c r="ES35" s="86">
        <f t="shared" ref="ES35" si="657">IF(AND(ER34&lt;0,ES34&gt;0),"LP",IF(AND(ER34&gt;0,ES34&lt;0),"PL",IF(OR(ER34&lt;0,ES34&lt;0),"Loss",IF(ISERROR((+ES34/ER34-1)*100),"NA",(+ES34/ER34-1)*100))))</f>
        <v>57.663379637604528</v>
      </c>
      <c r="ET35" s="86">
        <f t="shared" ref="ET35" si="658">IF(AND(ES34&lt;0,ET34&gt;0),"LP",IF(AND(ES34&gt;0,ET34&lt;0),"PL",IF(OR(ES34&lt;0,ET34&lt;0),"Loss",IF(ISERROR((+ET34/ES34-1)*100),"NA",(+ET34/ES34-1)*100))))</f>
        <v>20.255412804757711</v>
      </c>
      <c r="EU35" s="86">
        <f t="shared" ref="EU35" si="659">IF(AND(ET34&lt;0,EU34&gt;0),"LP",IF(AND(ET34&gt;0,EU34&lt;0),"PL",IF(OR(ET34&lt;0,EU34&lt;0),"Loss",IF(ISERROR((+EU34/ET34-1)*100),"NA",(+EU34/ET34-1)*100))))</f>
        <v>18.372494362050084</v>
      </c>
      <c r="EV35" s="87">
        <f t="shared" ref="EV35" si="660">IF(AND(EU34&lt;0,EV34&gt;0),"LP",IF(AND(EU34&gt;0,EV34&lt;0),"PL",IF(OR(EU34&lt;0,EV34&lt;0),"Loss",IF(ISERROR((+EV34/EU34-1)*100),"NA",(+EV34/EU34-1)*100))))</f>
        <v>23.262849169079971</v>
      </c>
      <c r="EW35" s="85"/>
      <c r="EX35" s="86">
        <f t="shared" ref="EX35" si="661">IF(AND(EW34&lt;0,EX34&gt;0),"LP",IF(AND(EW34&gt;0,EX34&lt;0),"PL",IF(OR(EW34&lt;0,EX34&lt;0),"Loss",IF(ISERROR((+EX34/EW34-1)*100),"NA",(+EX34/EW34-1)*100))))</f>
        <v>-51.995737659837829</v>
      </c>
      <c r="EY35" s="86">
        <f t="shared" ref="EY35" si="662">IF(AND(EX34&lt;0,EY34&gt;0),"LP",IF(AND(EX34&gt;0,EY34&lt;0),"PL",IF(OR(EX34&lt;0,EY34&lt;0),"Loss",IF(ISERROR((+EY34/EX34-1)*100),"NA",(+EY34/EX34-1)*100))))</f>
        <v>-82.250418892405563</v>
      </c>
      <c r="EZ35" s="86">
        <f t="shared" ref="EZ35" si="663">IF(AND(EY34&lt;0,EZ34&gt;0),"LP",IF(AND(EY34&gt;0,EZ34&lt;0),"PL",IF(OR(EY34&lt;0,EZ34&lt;0),"Loss",IF(ISERROR((+EZ34/EY34-1)*100),"NA",(+EZ34/EY34-1)*100))))</f>
        <v>3940.0193642084964</v>
      </c>
      <c r="FA35" s="86">
        <f t="shared" ref="FA35" si="664">IF(AND(EZ34&lt;0,FA34&gt;0),"LP",IF(AND(EZ34&gt;0,FA34&lt;0),"PL",IF(OR(EZ34&lt;0,FA34&lt;0),"Loss",IF(ISERROR((+FA34/EZ34-1)*100),"NA",(+FA34/EZ34-1)*100))))</f>
        <v>12.592951341519498</v>
      </c>
      <c r="FB35" s="87">
        <f t="shared" ref="FB35" si="665">IF(AND(FA34&lt;0,FB34&gt;0),"LP",IF(AND(FA34&gt;0,FB34&lt;0),"PL",IF(OR(FA34&lt;0,FB34&lt;0),"Loss",IF(ISERROR((+FB34/FA34-1)*100),"NA",(+FB34/FA34-1)*100))))</f>
        <v>31.750208269446635</v>
      </c>
      <c r="FC35" s="85"/>
      <c r="FD35" s="86">
        <f t="shared" ref="FD35" ca="1" si="666">IF(AND(FC34&lt;0,FD34&gt;0),"LP",IF(AND(FC34&gt;0,FD34&lt;0),"PL",IF(OR(FC34&lt;0,FD34&lt;0),"Loss",IF(ISERROR((+FD34/FC34-1)*100),"NA",(+FD34/FC34-1)*100))))</f>
        <v>22.248065862500056</v>
      </c>
      <c r="FE35" s="86">
        <f t="shared" ref="FE35" ca="1" si="667">IF(AND(FD34&lt;0,FE34&gt;0),"LP",IF(AND(FD34&gt;0,FE34&lt;0),"PL",IF(OR(FD34&lt;0,FE34&lt;0),"Loss",IF(ISERROR((+FE34/FD34-1)*100),"NA",(+FE34/FD34-1)*100))))</f>
        <v>76.005618965744475</v>
      </c>
      <c r="FF35" s="86">
        <f t="shared" ref="FF35" ca="1" si="668">IF(AND(FE34&lt;0,FF34&gt;0),"LP",IF(AND(FE34&gt;0,FF34&lt;0),"PL",IF(OR(FE34&lt;0,FF34&lt;0),"Loss",IF(ISERROR((+FF34/FE34-1)*100),"NA",(+FF34/FE34-1)*100))))</f>
        <v>-2.0014333544650875</v>
      </c>
      <c r="FG35" s="86">
        <f t="shared" ref="FG35" ca="1" si="669">IF(AND(FF34&lt;0,FG34&gt;0),"LP",IF(AND(FF34&gt;0,FG34&lt;0),"PL",IF(OR(FF34&lt;0,FG34&lt;0),"Loss",IF(ISERROR((+FG34/FF34-1)*100),"NA",(+FG34/FF34-1)*100))))</f>
        <v>22.095591336957241</v>
      </c>
      <c r="FH35" s="87">
        <f t="shared" ref="FH35" ca="1" si="670">IF(AND(FG34&lt;0,FH34&gt;0),"LP",IF(AND(FG34&gt;0,FH34&lt;0),"PL",IF(OR(FG34&lt;0,FH34&lt;0),"Loss",IF(ISERROR((+FH34/FG34-1)*100),"NA",(+FH34/FG34-1)*100))))</f>
        <v>27.156772556470731</v>
      </c>
    </row>
    <row r="36" spans="1:164">
      <c r="A36" s="15"/>
      <c r="B36" s="24" t="s">
        <v>1</v>
      </c>
      <c r="C36" s="29">
        <v>137425.79999999999</v>
      </c>
      <c r="D36" s="25">
        <v>154921.1</v>
      </c>
      <c r="E36" s="25">
        <v>203107.5</v>
      </c>
      <c r="F36" s="25">
        <v>268172.59999999998</v>
      </c>
      <c r="G36" s="25">
        <v>299068.26386936702</v>
      </c>
      <c r="H36" s="26">
        <v>339628.8510655025</v>
      </c>
      <c r="I36" s="29">
        <v>24014.047999999999</v>
      </c>
      <c r="J36" s="25">
        <v>28086.434000000001</v>
      </c>
      <c r="K36" s="25">
        <v>32696.6</v>
      </c>
      <c r="L36" s="25">
        <v>37733.152300000002</v>
      </c>
      <c r="M36" s="25">
        <v>43624.071748012917</v>
      </c>
      <c r="N36" s="26">
        <v>51072.925542069112</v>
      </c>
      <c r="O36" s="29">
        <v>11309.970000000001</v>
      </c>
      <c r="P36" s="25">
        <v>15843.77</v>
      </c>
      <c r="Q36" s="25">
        <v>21615.58</v>
      </c>
      <c r="R36" s="25">
        <v>30386.030000000002</v>
      </c>
      <c r="S36" s="25">
        <v>60290.1066870102</v>
      </c>
      <c r="T36" s="26">
        <v>70486.655207852236</v>
      </c>
      <c r="U36" s="29">
        <v>370382.4</v>
      </c>
      <c r="V36" s="25">
        <v>437849.99</v>
      </c>
      <c r="W36" s="25">
        <v>544558.30000000005</v>
      </c>
      <c r="X36" s="25">
        <v>766434.4</v>
      </c>
      <c r="Y36" s="25">
        <v>923838.5550867368</v>
      </c>
      <c r="Z36" s="26">
        <v>1117171.2745824414</v>
      </c>
      <c r="AA36" s="29">
        <v>5158.7</v>
      </c>
      <c r="AB36" s="25">
        <v>6476.3779999999997</v>
      </c>
      <c r="AC36" s="25">
        <v>7824.72</v>
      </c>
      <c r="AD36" s="25">
        <v>9156.4779999999992</v>
      </c>
      <c r="AE36" s="25">
        <v>10676.605374771334</v>
      </c>
      <c r="AF36" s="26">
        <v>12534.420023281304</v>
      </c>
      <c r="AG36" s="29">
        <v>26098.076999999997</v>
      </c>
      <c r="AH36" s="25">
        <v>30666.217999999997</v>
      </c>
      <c r="AI36" s="25">
        <v>36472.811999999998</v>
      </c>
      <c r="AJ36" s="25">
        <v>43438.53</v>
      </c>
      <c r="AK36" s="25">
        <v>51262.572372422612</v>
      </c>
      <c r="AL36" s="26">
        <v>60164.950931169289</v>
      </c>
      <c r="AM36" s="29">
        <v>95602.200000000012</v>
      </c>
      <c r="AN36" s="25">
        <v>117076.8</v>
      </c>
      <c r="AO36" s="25">
        <v>142960.5</v>
      </c>
      <c r="AP36" s="25">
        <v>195565.1</v>
      </c>
      <c r="AQ36" s="25">
        <v>239791.5666479358</v>
      </c>
      <c r="AR36" s="26">
        <v>319584.43151565618</v>
      </c>
      <c r="AS36" s="29">
        <v>36915.5</v>
      </c>
      <c r="AT36" s="25">
        <v>39776.5</v>
      </c>
      <c r="AU36" s="25">
        <v>51069.7</v>
      </c>
      <c r="AV36" s="25">
        <v>65699.8</v>
      </c>
      <c r="AW36" s="25">
        <v>80756.139524119353</v>
      </c>
      <c r="AX36" s="26">
        <v>100521.49426381302</v>
      </c>
      <c r="AY36" s="29">
        <v>23180</v>
      </c>
      <c r="AZ36" s="25">
        <v>37103.509999999995</v>
      </c>
      <c r="BA36" s="25">
        <v>43395.347000000002</v>
      </c>
      <c r="BB36" s="25">
        <v>51961.546999999999</v>
      </c>
      <c r="BC36" s="25">
        <v>62855.982341838069</v>
      </c>
      <c r="BD36" s="26">
        <v>75752.243240407333</v>
      </c>
      <c r="BE36" s="29">
        <v>12463.550000000001</v>
      </c>
      <c r="BF36" s="25">
        <v>13379.51</v>
      </c>
      <c r="BG36" s="25">
        <v>23219.19</v>
      </c>
      <c r="BH36" s="25">
        <v>28481.5</v>
      </c>
      <c r="BI36" s="25">
        <v>28491.750878542523</v>
      </c>
      <c r="BJ36" s="26">
        <v>34384.762192530565</v>
      </c>
      <c r="BK36" s="29">
        <v>13805.429999999998</v>
      </c>
      <c r="BL36" s="25">
        <v>15736.85</v>
      </c>
      <c r="BM36" s="25">
        <v>18173.39</v>
      </c>
      <c r="BN36" s="25">
        <v>21214.85</v>
      </c>
      <c r="BO36" s="25">
        <v>24718.633477461713</v>
      </c>
      <c r="BP36" s="26">
        <v>29255.142328372684</v>
      </c>
      <c r="BQ36" s="29">
        <v>28277.644000000004</v>
      </c>
      <c r="BR36" s="25">
        <v>29975.699653851527</v>
      </c>
      <c r="BS36" s="25">
        <v>31041.447591729997</v>
      </c>
      <c r="BT36" s="25">
        <v>34497.300000000003</v>
      </c>
      <c r="BU36" s="25">
        <v>36639.455796480004</v>
      </c>
      <c r="BV36" s="26">
        <v>39195.890747784004</v>
      </c>
      <c r="BW36" s="29">
        <v>53934.239358786115</v>
      </c>
      <c r="BX36" s="25">
        <v>64697.297421700001</v>
      </c>
      <c r="BY36" s="25">
        <v>102021.4</v>
      </c>
      <c r="BZ36" s="25">
        <v>120564.40000000001</v>
      </c>
      <c r="CA36" s="25">
        <v>143018.73559455483</v>
      </c>
      <c r="CB36" s="26">
        <v>164083.06071195618</v>
      </c>
      <c r="CC36" s="29">
        <v>36981.888000000006</v>
      </c>
      <c r="CD36" s="25">
        <v>29290.799999999999</v>
      </c>
      <c r="CE36" s="25">
        <v>31115.899999999998</v>
      </c>
      <c r="CF36" s="25">
        <v>32352.2</v>
      </c>
      <c r="CG36" s="25">
        <v>34058.098096348003</v>
      </c>
      <c r="CH36" s="26">
        <v>38782.867510939803</v>
      </c>
      <c r="CI36" s="29">
        <v>205213.1</v>
      </c>
      <c r="CJ36" s="25">
        <v>246718.4</v>
      </c>
      <c r="CK36" s="25">
        <v>271003.39999999997</v>
      </c>
      <c r="CL36" s="25">
        <v>313946.3</v>
      </c>
      <c r="CM36" s="25">
        <v>353356.1570963494</v>
      </c>
      <c r="CN36" s="26">
        <v>393928.50035184686</v>
      </c>
      <c r="CO36" s="29">
        <v>187732</v>
      </c>
      <c r="CP36" s="25">
        <v>199477</v>
      </c>
      <c r="CQ36" s="25">
        <v>215283.7</v>
      </c>
      <c r="CR36" s="25">
        <v>234384.4</v>
      </c>
      <c r="CS36" s="25">
        <v>257362.02866235311</v>
      </c>
      <c r="CT36" s="26">
        <v>287505.00984262471</v>
      </c>
      <c r="CU36" s="29">
        <v>73074.39</v>
      </c>
      <c r="CV36" s="25">
        <v>83683.48</v>
      </c>
      <c r="CW36" s="25">
        <v>96448.900000000009</v>
      </c>
      <c r="CX36" s="25">
        <v>115481.04999999999</v>
      </c>
      <c r="CY36" s="25">
        <v>136413.20713796647</v>
      </c>
      <c r="CZ36" s="26">
        <v>162957.45238187764</v>
      </c>
      <c r="DA36" s="29">
        <v>11270.516</v>
      </c>
      <c r="DB36" s="25">
        <v>12950.749</v>
      </c>
      <c r="DC36" s="25">
        <v>14602.129000000001</v>
      </c>
      <c r="DD36" s="25">
        <v>17234.429</v>
      </c>
      <c r="DE36" s="25">
        <v>25039.676454117493</v>
      </c>
      <c r="DF36" s="26">
        <v>28664.687614926424</v>
      </c>
      <c r="DG36" s="29">
        <v>146048.62400000001</v>
      </c>
      <c r="DH36" s="25">
        <v>151761.22400000002</v>
      </c>
      <c r="DI36" s="25">
        <v>163487.5</v>
      </c>
      <c r="DJ36" s="25">
        <v>191555.78</v>
      </c>
      <c r="DK36" s="25">
        <v>210782.67143061518</v>
      </c>
      <c r="DL36" s="26">
        <v>235587.77307159547</v>
      </c>
      <c r="DM36" s="29">
        <v>152388.93</v>
      </c>
      <c r="DN36" s="25">
        <v>183444.22999999998</v>
      </c>
      <c r="DO36" s="25">
        <v>210619.28</v>
      </c>
      <c r="DP36" s="25">
        <v>242902.88999999998</v>
      </c>
      <c r="DQ36" s="25">
        <v>282838.51113837661</v>
      </c>
      <c r="DR36" s="26">
        <v>328400.16102647234</v>
      </c>
      <c r="DS36" s="29">
        <v>180730</v>
      </c>
      <c r="DT36" s="25">
        <v>368369.1</v>
      </c>
      <c r="DU36" s="25">
        <v>310590.8</v>
      </c>
      <c r="DV36" s="25">
        <v>265570.5</v>
      </c>
      <c r="DW36" s="25">
        <v>272509.10681934998</v>
      </c>
      <c r="DX36" s="26">
        <v>286431.38216306333</v>
      </c>
      <c r="DY36" s="29">
        <v>89230.299999999988</v>
      </c>
      <c r="DZ36" s="25">
        <v>98716.299999999988</v>
      </c>
      <c r="EA36" s="25">
        <v>110136.59999999999</v>
      </c>
      <c r="EB36" s="25">
        <v>149744.40000000002</v>
      </c>
      <c r="EC36" s="25">
        <v>167884.40846238672</v>
      </c>
      <c r="ED36" s="26">
        <v>187898.3262002219</v>
      </c>
      <c r="EE36" s="29">
        <v>19420.641</v>
      </c>
      <c r="EF36" s="25">
        <v>57145.075000000004</v>
      </c>
      <c r="EG36" s="25">
        <v>64247</v>
      </c>
      <c r="EH36" s="25">
        <v>81670.8</v>
      </c>
      <c r="EI36" s="25">
        <v>93379.461443445514</v>
      </c>
      <c r="EJ36" s="26">
        <v>108157.9392627725</v>
      </c>
      <c r="EK36" s="29">
        <v>20592.899999999998</v>
      </c>
      <c r="EL36" s="25">
        <v>22356</v>
      </c>
      <c r="EM36" s="25">
        <v>25161.699999999997</v>
      </c>
      <c r="EN36" s="25">
        <v>28939.5</v>
      </c>
      <c r="EO36" s="25">
        <v>33054.792397637066</v>
      </c>
      <c r="EP36" s="26">
        <v>37409.729972960646</v>
      </c>
      <c r="EQ36" s="29">
        <v>294954.32500000007</v>
      </c>
      <c r="ER36" s="25">
        <v>347131.82999999996</v>
      </c>
      <c r="ES36" s="25">
        <v>433066.39999999997</v>
      </c>
      <c r="ET36" s="25">
        <v>485683.9</v>
      </c>
      <c r="EU36" s="25">
        <v>553888.85532604344</v>
      </c>
      <c r="EV36" s="26">
        <v>637987.50234053971</v>
      </c>
      <c r="EW36" s="29">
        <v>27510.97</v>
      </c>
      <c r="EX36" s="25">
        <v>30899.45</v>
      </c>
      <c r="EY36" s="25">
        <v>30992.480000000003</v>
      </c>
      <c r="EZ36" s="25">
        <v>36448.9</v>
      </c>
      <c r="FA36" s="25">
        <v>42086.65425957257</v>
      </c>
      <c r="FB36" s="26">
        <v>49514.407238279025</v>
      </c>
      <c r="FC36" s="29">
        <f t="shared" ref="FC36:FH40" ca="1" si="671">SUMIF($B$8:$FB$55,FC$8,$B36:$FB36)</f>
        <v>2283716.1423587864</v>
      </c>
      <c r="FD36" s="25">
        <f t="shared" ca="1" si="671"/>
        <v>2823533.695075552</v>
      </c>
      <c r="FE36" s="25">
        <f t="shared" ca="1" si="671"/>
        <v>3234912.2755917292</v>
      </c>
      <c r="FF36" s="25">
        <f t="shared" ca="1" si="671"/>
        <v>3869220.7362999995</v>
      </c>
      <c r="FG36" s="25">
        <f t="shared" ca="1" si="671"/>
        <v>4467686.0681238146</v>
      </c>
      <c r="FH36" s="26">
        <f t="shared" ca="1" si="671"/>
        <v>5197061.8413309567</v>
      </c>
    </row>
    <row r="37" spans="1:164">
      <c r="A37" s="15"/>
      <c r="B37" s="24" t="s">
        <v>237</v>
      </c>
      <c r="C37" s="29">
        <v>526749.79999999993</v>
      </c>
      <c r="D37" s="25">
        <v>580519.1</v>
      </c>
      <c r="E37" s="25">
        <v>843207.7</v>
      </c>
      <c r="F37" s="25">
        <v>1095401</v>
      </c>
      <c r="G37" s="25">
        <v>1367057.8609402743</v>
      </c>
      <c r="H37" s="26">
        <v>1655526.1773497178</v>
      </c>
      <c r="I37" s="29">
        <v>63454.228999999999</v>
      </c>
      <c r="J37" s="25">
        <v>79724.974000000002</v>
      </c>
      <c r="K37" s="25">
        <v>98406.906999999992</v>
      </c>
      <c r="L37" s="25">
        <v>123364.95699999999</v>
      </c>
      <c r="M37" s="25">
        <v>150841.59159417596</v>
      </c>
      <c r="N37" s="26">
        <v>187249.16940030144</v>
      </c>
      <c r="O37" s="29">
        <v>11714.69</v>
      </c>
      <c r="P37" s="25">
        <v>12577.32</v>
      </c>
      <c r="Q37" s="25">
        <v>7872</v>
      </c>
      <c r="R37" s="25">
        <v>25353.390000000003</v>
      </c>
      <c r="S37" s="25">
        <v>35341.248286367096</v>
      </c>
      <c r="T37" s="26">
        <v>52472.246001523221</v>
      </c>
      <c r="U37" s="29">
        <v>1316335.4000000001</v>
      </c>
      <c r="V37" s="25">
        <v>1652548.7999999998</v>
      </c>
      <c r="W37" s="25">
        <v>2167399.1999999997</v>
      </c>
      <c r="X37" s="25">
        <v>2934052.0999999996</v>
      </c>
      <c r="Y37" s="25">
        <v>3705762.179238</v>
      </c>
      <c r="Z37" s="26">
        <v>4655717.6231666105</v>
      </c>
      <c r="AA37" s="29">
        <v>0</v>
      </c>
      <c r="AB37" s="25">
        <v>0</v>
      </c>
      <c r="AC37" s="25">
        <v>0</v>
      </c>
      <c r="AD37" s="25">
        <v>0</v>
      </c>
      <c r="AE37" s="25">
        <v>0</v>
      </c>
      <c r="AF37" s="26">
        <v>0</v>
      </c>
      <c r="AG37" s="29">
        <v>192929.033</v>
      </c>
      <c r="AH37" s="25">
        <v>246476.77500000002</v>
      </c>
      <c r="AI37" s="25">
        <v>290680.67000000004</v>
      </c>
      <c r="AJ37" s="25">
        <v>318629.36100000003</v>
      </c>
      <c r="AK37" s="25">
        <v>361289.16027375573</v>
      </c>
      <c r="AL37" s="26">
        <v>415599.45035766182</v>
      </c>
      <c r="AM37" s="29">
        <v>637299.9</v>
      </c>
      <c r="AN37" s="25">
        <v>691735</v>
      </c>
      <c r="AO37" s="25">
        <v>973560.6</v>
      </c>
      <c r="AP37" s="25">
        <v>1344735.8</v>
      </c>
      <c r="AQ37" s="25">
        <v>1748953.2232900001</v>
      </c>
      <c r="AR37" s="26">
        <v>2148489.6890912</v>
      </c>
      <c r="AS37" s="29">
        <v>109413.3</v>
      </c>
      <c r="AT37" s="25">
        <v>129206.9</v>
      </c>
      <c r="AU37" s="25">
        <v>163122.6</v>
      </c>
      <c r="AV37" s="25">
        <v>218410.1</v>
      </c>
      <c r="AW37" s="25">
        <v>256465.18525945334</v>
      </c>
      <c r="AX37" s="26">
        <v>304483.98593676405</v>
      </c>
      <c r="AY37" s="29">
        <v>34251.96</v>
      </c>
      <c r="AZ37" s="25">
        <v>25588.31</v>
      </c>
      <c r="BA37" s="25">
        <v>42472.791000000005</v>
      </c>
      <c r="BB37" s="25">
        <v>63158.451000000001</v>
      </c>
      <c r="BC37" s="25">
        <v>87106.717155474573</v>
      </c>
      <c r="BD37" s="26">
        <v>118517.80502193232</v>
      </c>
      <c r="BE37" s="29">
        <v>44322.5</v>
      </c>
      <c r="BF37" s="25">
        <v>57758.090000000004</v>
      </c>
      <c r="BG37" s="25">
        <v>67783.990000000005</v>
      </c>
      <c r="BH37" s="25">
        <v>86158.999999999985</v>
      </c>
      <c r="BI37" s="25">
        <v>89756.390640000027</v>
      </c>
      <c r="BJ37" s="26">
        <v>113894.66466000002</v>
      </c>
      <c r="BK37" s="29">
        <v>30536.89</v>
      </c>
      <c r="BL37" s="25">
        <v>34667.67</v>
      </c>
      <c r="BM37" s="25">
        <v>48134.729999999996</v>
      </c>
      <c r="BN37" s="25">
        <v>73021.02</v>
      </c>
      <c r="BO37" s="25">
        <v>94417.773306872332</v>
      </c>
      <c r="BP37" s="26">
        <v>123922.00349189508</v>
      </c>
      <c r="BQ37" s="29">
        <v>47116.411999999997</v>
      </c>
      <c r="BR37" s="25">
        <v>58075.142108886837</v>
      </c>
      <c r="BS37" s="25">
        <v>67472.839715499998</v>
      </c>
      <c r="BT37" s="25">
        <v>94110.599999999991</v>
      </c>
      <c r="BU37" s="25">
        <v>99450.016722486791</v>
      </c>
      <c r="BV37" s="26">
        <v>106838.57665729265</v>
      </c>
      <c r="BW37" s="29">
        <v>322645.14549846703</v>
      </c>
      <c r="BX37" s="25">
        <v>357254.91900104925</v>
      </c>
      <c r="BY37" s="25">
        <v>396039.92111284641</v>
      </c>
      <c r="BZ37" s="25">
        <v>466992</v>
      </c>
      <c r="CA37" s="25">
        <v>449241.50977301761</v>
      </c>
      <c r="CB37" s="26">
        <v>563294.5539996312</v>
      </c>
      <c r="CC37" s="29">
        <v>60075.945999999996</v>
      </c>
      <c r="CD37" s="25">
        <v>62234.400000000001</v>
      </c>
      <c r="CE37" s="25">
        <v>56480.5</v>
      </c>
      <c r="CF37" s="25">
        <v>75716.5</v>
      </c>
      <c r="CG37" s="25">
        <v>109075.86143999999</v>
      </c>
      <c r="CH37" s="26">
        <v>132041.76092</v>
      </c>
      <c r="CI37" s="29">
        <v>2078614.9</v>
      </c>
      <c r="CJ37" s="25">
        <v>2236581.5</v>
      </c>
      <c r="CK37" s="25">
        <v>2447742.2000000002</v>
      </c>
      <c r="CL37" s="25">
        <v>2524967.9</v>
      </c>
      <c r="CM37" s="25">
        <v>2703912.7074157689</v>
      </c>
      <c r="CN37" s="26">
        <v>2966697.2389327218</v>
      </c>
      <c r="CO37" s="29">
        <v>885557.7</v>
      </c>
      <c r="CP37" s="25">
        <v>852012.39999999991</v>
      </c>
      <c r="CQ37" s="25">
        <v>830434.5</v>
      </c>
      <c r="CR37" s="25">
        <v>765408.7</v>
      </c>
      <c r="CS37" s="25">
        <v>962345.99337500008</v>
      </c>
      <c r="CT37" s="26">
        <v>1209002.4932774999</v>
      </c>
      <c r="CU37" s="29">
        <v>227162.6</v>
      </c>
      <c r="CV37" s="25">
        <v>241184.76</v>
      </c>
      <c r="CW37" s="25">
        <v>284829.5</v>
      </c>
      <c r="CX37" s="25">
        <v>336534.68</v>
      </c>
      <c r="CY37" s="25">
        <v>398942.04213114746</v>
      </c>
      <c r="CZ37" s="26">
        <v>463382.04144390236</v>
      </c>
      <c r="DA37" s="29">
        <v>39263.51</v>
      </c>
      <c r="DB37" s="25">
        <v>46895.682000000001</v>
      </c>
      <c r="DC37" s="25">
        <v>61431.7</v>
      </c>
      <c r="DD37" s="25">
        <v>73025.8</v>
      </c>
      <c r="DE37" s="25">
        <v>95452.563292818537</v>
      </c>
      <c r="DF37" s="26">
        <v>113989.17974783486</v>
      </c>
      <c r="DG37" s="29">
        <v>585766.79999999993</v>
      </c>
      <c r="DH37" s="25">
        <v>558139.20000000007</v>
      </c>
      <c r="DI37" s="25">
        <v>749458.60000000009</v>
      </c>
      <c r="DJ37" s="25">
        <v>919051.70000000007</v>
      </c>
      <c r="DK37" s="25">
        <v>1085388.702662037</v>
      </c>
      <c r="DL37" s="26">
        <v>1241947.867718</v>
      </c>
      <c r="DM37" s="29">
        <v>459462.76</v>
      </c>
      <c r="DN37" s="25">
        <v>498112.5</v>
      </c>
      <c r="DO37" s="25">
        <v>497343.07</v>
      </c>
      <c r="DP37" s="25">
        <v>587830.78</v>
      </c>
      <c r="DQ37" s="25">
        <v>731365.11405405414</v>
      </c>
      <c r="DR37" s="26">
        <v>816979.49591679394</v>
      </c>
      <c r="DS37" s="29">
        <v>375564</v>
      </c>
      <c r="DT37" s="25">
        <v>554509.89999999991</v>
      </c>
      <c r="DU37" s="25">
        <v>495828.1</v>
      </c>
      <c r="DV37" s="25">
        <v>534020</v>
      </c>
      <c r="DW37" s="25">
        <v>631202.78759999992</v>
      </c>
      <c r="DX37" s="26">
        <v>790490.44104562502</v>
      </c>
      <c r="DY37" s="29">
        <v>593924.50000000012</v>
      </c>
      <c r="DZ37" s="25">
        <v>530049.70000000007</v>
      </c>
      <c r="EA37" s="25">
        <v>536211</v>
      </c>
      <c r="EB37" s="25">
        <v>550165.9</v>
      </c>
      <c r="EC37" s="25">
        <v>663574.73336000007</v>
      </c>
      <c r="ED37" s="26">
        <v>797601.88020744</v>
      </c>
      <c r="EE37" s="29">
        <v>79487.31</v>
      </c>
      <c r="EF37" s="25">
        <v>67734.194000000003</v>
      </c>
      <c r="EG37" s="25">
        <v>112091.59999999999</v>
      </c>
      <c r="EH37" s="25">
        <v>152157.19999999998</v>
      </c>
      <c r="EI37" s="25">
        <v>221781.74212000007</v>
      </c>
      <c r="EJ37" s="26">
        <v>323107.31751360017</v>
      </c>
      <c r="EK37" s="29">
        <v>101973.9</v>
      </c>
      <c r="EL37" s="25">
        <v>96920</v>
      </c>
      <c r="EM37" s="25">
        <v>99240.8</v>
      </c>
      <c r="EN37" s="25">
        <v>107010.4</v>
      </c>
      <c r="EO37" s="25">
        <v>117971.70138512003</v>
      </c>
      <c r="EP37" s="26">
        <v>130604.19770583496</v>
      </c>
      <c r="EQ37" s="29">
        <v>1317617.2140000002</v>
      </c>
      <c r="ER37" s="25">
        <v>1451285.2920000001</v>
      </c>
      <c r="ES37" s="25">
        <v>1579062.9000000001</v>
      </c>
      <c r="ET37" s="25">
        <v>1858411.4000000001</v>
      </c>
      <c r="EU37" s="25">
        <v>2246117.6571934996</v>
      </c>
      <c r="EV37" s="26">
        <v>2772101.9512815117</v>
      </c>
      <c r="EW37" s="29">
        <v>53732.66</v>
      </c>
      <c r="EX37" s="25">
        <v>37721.07</v>
      </c>
      <c r="EY37" s="25">
        <v>60742.689999999995</v>
      </c>
      <c r="EZ37" s="25">
        <v>94246.1</v>
      </c>
      <c r="FA37" s="25">
        <v>106395.56425344</v>
      </c>
      <c r="FB37" s="26">
        <v>141653.0254490964</v>
      </c>
      <c r="FC37" s="29">
        <f t="shared" ca="1" si="671"/>
        <v>10194973.059498467</v>
      </c>
      <c r="FD37" s="25">
        <f t="shared" ca="1" si="671"/>
        <v>11159513.598109934</v>
      </c>
      <c r="FE37" s="25">
        <f t="shared" ca="1" si="671"/>
        <v>12977051.108828345</v>
      </c>
      <c r="FF37" s="25">
        <f t="shared" ca="1" si="671"/>
        <v>15421934.838999998</v>
      </c>
      <c r="FG37" s="25">
        <f t="shared" ca="1" si="671"/>
        <v>18519210.026762761</v>
      </c>
      <c r="FH37" s="26">
        <f t="shared" ca="1" si="671"/>
        <v>22345604.83629439</v>
      </c>
    </row>
    <row r="38" spans="1:164" ht="12.75">
      <c r="A38" s="5"/>
      <c r="B38" s="24" t="s">
        <v>52</v>
      </c>
      <c r="C38" s="29">
        <v>0</v>
      </c>
      <c r="D38" s="25">
        <v>0</v>
      </c>
      <c r="E38" s="25">
        <v>0</v>
      </c>
      <c r="F38" s="25">
        <v>0</v>
      </c>
      <c r="G38" s="25">
        <v>0</v>
      </c>
      <c r="H38" s="26">
        <v>0</v>
      </c>
      <c r="I38" s="29">
        <v>45</v>
      </c>
      <c r="J38" s="25">
        <v>675.173</v>
      </c>
      <c r="K38" s="25">
        <v>1230.806</v>
      </c>
      <c r="L38" s="25">
        <v>1821.5630000000001</v>
      </c>
      <c r="M38" s="25">
        <v>2695.8690183253902</v>
      </c>
      <c r="N38" s="26">
        <v>3989.8207001167148</v>
      </c>
      <c r="O38" s="29">
        <v>0</v>
      </c>
      <c r="P38" s="25">
        <v>0</v>
      </c>
      <c r="Q38" s="25">
        <v>0</v>
      </c>
      <c r="R38" s="25">
        <v>0</v>
      </c>
      <c r="S38" s="25">
        <v>0</v>
      </c>
      <c r="T38" s="26">
        <v>0</v>
      </c>
      <c r="U38" s="29">
        <v>183969.1</v>
      </c>
      <c r="V38" s="25">
        <v>122455.4</v>
      </c>
      <c r="W38" s="25">
        <v>227518.4</v>
      </c>
      <c r="X38" s="25">
        <v>308806.50000000006</v>
      </c>
      <c r="Y38" s="25">
        <v>324246.82500000007</v>
      </c>
      <c r="Z38" s="26">
        <v>340459.16625000007</v>
      </c>
      <c r="AA38" s="29">
        <v>2355.19</v>
      </c>
      <c r="AB38" s="25">
        <v>3170</v>
      </c>
      <c r="AC38" s="25">
        <v>3298.3440000000001</v>
      </c>
      <c r="AD38" s="25">
        <v>4065.5030000000002</v>
      </c>
      <c r="AE38" s="25">
        <v>5565.5030000000006</v>
      </c>
      <c r="AF38" s="26">
        <v>7865.5030000000006</v>
      </c>
      <c r="AG38" s="29">
        <v>496.03899999999999</v>
      </c>
      <c r="AH38" s="25">
        <v>11259.746999999999</v>
      </c>
      <c r="AI38" s="25">
        <v>14590.313</v>
      </c>
      <c r="AJ38" s="25">
        <v>14590.263999999999</v>
      </c>
      <c r="AK38" s="25">
        <v>16778.803599999999</v>
      </c>
      <c r="AL38" s="26">
        <v>19295.624139999996</v>
      </c>
      <c r="AM38" s="29">
        <v>16188.2</v>
      </c>
      <c r="AN38" s="25">
        <v>20761.599999999999</v>
      </c>
      <c r="AO38" s="25">
        <v>36280.199999999997</v>
      </c>
      <c r="AP38" s="25">
        <v>41002.300000000003</v>
      </c>
      <c r="AQ38" s="25">
        <v>61213.362815150009</v>
      </c>
      <c r="AR38" s="26">
        <v>64454.690672735996</v>
      </c>
      <c r="AS38" s="29">
        <v>5.4</v>
      </c>
      <c r="AT38" s="25">
        <v>5.4</v>
      </c>
      <c r="AU38" s="25">
        <v>4545.2</v>
      </c>
      <c r="AV38" s="25">
        <v>14389</v>
      </c>
      <c r="AW38" s="25">
        <v>13669.55</v>
      </c>
      <c r="AX38" s="26">
        <v>14353.0275</v>
      </c>
      <c r="AY38" s="29">
        <v>0</v>
      </c>
      <c r="AZ38" s="25">
        <v>2481.84</v>
      </c>
      <c r="BA38" s="25">
        <v>1446.14</v>
      </c>
      <c r="BB38" s="25">
        <v>1076.873</v>
      </c>
      <c r="BC38" s="25">
        <v>1130.7166500000001</v>
      </c>
      <c r="BD38" s="26">
        <v>1243.7883150000002</v>
      </c>
      <c r="BE38" s="29">
        <v>0</v>
      </c>
      <c r="BF38" s="25">
        <v>0</v>
      </c>
      <c r="BG38" s="25">
        <v>0</v>
      </c>
      <c r="BH38" s="25">
        <v>0</v>
      </c>
      <c r="BI38" s="25">
        <v>0</v>
      </c>
      <c r="BJ38" s="26">
        <v>0</v>
      </c>
      <c r="BK38" s="29">
        <v>3750.15</v>
      </c>
      <c r="BL38" s="25">
        <v>0</v>
      </c>
      <c r="BM38" s="25">
        <v>2807.99</v>
      </c>
      <c r="BN38" s="25">
        <v>3788.13</v>
      </c>
      <c r="BO38" s="25">
        <v>4166.9430000000002</v>
      </c>
      <c r="BP38" s="26">
        <v>4583.6373000000003</v>
      </c>
      <c r="BQ38" s="29">
        <v>25128.594000000001</v>
      </c>
      <c r="BR38" s="25">
        <v>40723.971626535014</v>
      </c>
      <c r="BS38" s="25">
        <v>36091.59677987</v>
      </c>
      <c r="BT38" s="25">
        <v>59476.7</v>
      </c>
      <c r="BU38" s="25">
        <v>65424.369999999995</v>
      </c>
      <c r="BV38" s="26">
        <v>71966.807000000001</v>
      </c>
      <c r="BW38" s="29">
        <v>315.71086433000761</v>
      </c>
      <c r="BX38" s="25">
        <v>11921.605259450116</v>
      </c>
      <c r="BY38" s="25">
        <v>35109.999450871896</v>
      </c>
      <c r="BZ38" s="25">
        <v>40589.800000000003</v>
      </c>
      <c r="CA38" s="25">
        <v>48319.550999999999</v>
      </c>
      <c r="CB38" s="26">
        <v>55317.100370000007</v>
      </c>
      <c r="CC38" s="29">
        <v>15913.6</v>
      </c>
      <c r="CD38" s="25">
        <v>5476.7</v>
      </c>
      <c r="CE38" s="25">
        <v>10393.5</v>
      </c>
      <c r="CF38" s="25">
        <v>11182.2</v>
      </c>
      <c r="CG38" s="25">
        <v>12076.776000000002</v>
      </c>
      <c r="CH38" s="26">
        <v>13284.453600000003</v>
      </c>
      <c r="CI38" s="29">
        <v>46356.800000000003</v>
      </c>
      <c r="CJ38" s="25">
        <v>61986</v>
      </c>
      <c r="CK38" s="25">
        <v>69764.100000000006</v>
      </c>
      <c r="CL38" s="25">
        <v>62770.3</v>
      </c>
      <c r="CM38" s="25">
        <v>65908.815000000002</v>
      </c>
      <c r="CN38" s="26">
        <v>69204.255749999997</v>
      </c>
      <c r="CO38" s="29">
        <v>88721.3</v>
      </c>
      <c r="CP38" s="25">
        <v>119169.4</v>
      </c>
      <c r="CQ38" s="25">
        <v>143662</v>
      </c>
      <c r="CR38" s="25">
        <v>123848.9</v>
      </c>
      <c r="CS38" s="25">
        <v>130041.345</v>
      </c>
      <c r="CT38" s="26">
        <v>136543.41224999999</v>
      </c>
      <c r="CU38" s="29">
        <v>3380.1</v>
      </c>
      <c r="CV38" s="25">
        <v>4207.03</v>
      </c>
      <c r="CW38" s="25">
        <v>5340.1</v>
      </c>
      <c r="CX38" s="25">
        <v>7263.4</v>
      </c>
      <c r="CY38" s="25">
        <v>7989.74</v>
      </c>
      <c r="CZ38" s="26">
        <v>8788.7139999999999</v>
      </c>
      <c r="DA38" s="29">
        <v>2350.3359999999998</v>
      </c>
      <c r="DB38" s="25">
        <v>5380.6019999999999</v>
      </c>
      <c r="DC38" s="25">
        <v>8261.2000000000007</v>
      </c>
      <c r="DD38" s="25">
        <v>7877.1</v>
      </c>
      <c r="DE38" s="25">
        <v>7877.1</v>
      </c>
      <c r="DF38" s="26">
        <v>7877.1</v>
      </c>
      <c r="DG38" s="29">
        <v>116072.5</v>
      </c>
      <c r="DH38" s="25">
        <v>84402.7</v>
      </c>
      <c r="DI38" s="25">
        <v>99886.2</v>
      </c>
      <c r="DJ38" s="25">
        <v>96508.2</v>
      </c>
      <c r="DK38" s="25">
        <v>108089.18400000001</v>
      </c>
      <c r="DL38" s="26">
        <v>121059.88608000003</v>
      </c>
      <c r="DM38" s="29">
        <v>15902.83</v>
      </c>
      <c r="DN38" s="25">
        <v>13204.83</v>
      </c>
      <c r="DO38" s="25">
        <v>13168.59</v>
      </c>
      <c r="DP38" s="25">
        <v>22683.27</v>
      </c>
      <c r="DQ38" s="25">
        <v>24951.597000000002</v>
      </c>
      <c r="DR38" s="26">
        <v>27446.756700000002</v>
      </c>
      <c r="DS38" s="29">
        <v>0</v>
      </c>
      <c r="DT38" s="25">
        <v>0</v>
      </c>
      <c r="DU38" s="25">
        <v>0</v>
      </c>
      <c r="DV38" s="25">
        <v>0</v>
      </c>
      <c r="DW38" s="25">
        <v>0</v>
      </c>
      <c r="DX38" s="26">
        <v>0</v>
      </c>
      <c r="DY38" s="29">
        <v>20448.2</v>
      </c>
      <c r="DZ38" s="25">
        <v>34827</v>
      </c>
      <c r="EA38" s="25">
        <v>31962.9</v>
      </c>
      <c r="EB38" s="25">
        <v>43460.1</v>
      </c>
      <c r="EC38" s="25">
        <v>47806.11</v>
      </c>
      <c r="ED38" s="26">
        <v>52586.720999999998</v>
      </c>
      <c r="EE38" s="29">
        <v>4289.22</v>
      </c>
      <c r="EF38" s="25">
        <v>8197.11</v>
      </c>
      <c r="EG38" s="25">
        <v>3109.1</v>
      </c>
      <c r="EH38" s="25">
        <v>8783.2999999999993</v>
      </c>
      <c r="EI38" s="25">
        <v>4000</v>
      </c>
      <c r="EJ38" s="26">
        <v>3000</v>
      </c>
      <c r="EK38" s="29">
        <v>344.5</v>
      </c>
      <c r="EL38" s="25">
        <v>440</v>
      </c>
      <c r="EM38" s="25">
        <v>477.1</v>
      </c>
      <c r="EN38" s="25">
        <v>493.5</v>
      </c>
      <c r="EO38" s="25">
        <v>567.52499999999998</v>
      </c>
      <c r="EP38" s="26">
        <v>652.65374999999995</v>
      </c>
      <c r="EQ38" s="29">
        <v>42152.370999999999</v>
      </c>
      <c r="ER38" s="25">
        <v>86455.078999999998</v>
      </c>
      <c r="ES38" s="25">
        <v>85650.6</v>
      </c>
      <c r="ET38" s="25">
        <v>106566.39999999999</v>
      </c>
      <c r="EU38" s="25">
        <v>104435.07199999999</v>
      </c>
      <c r="EV38" s="26">
        <v>102346.37055999998</v>
      </c>
      <c r="EW38" s="29">
        <v>23.25</v>
      </c>
      <c r="EX38" s="25">
        <v>24.44</v>
      </c>
      <c r="EY38" s="25">
        <v>1893.54</v>
      </c>
      <c r="EZ38" s="25">
        <v>1117.8</v>
      </c>
      <c r="FA38" s="25">
        <v>1595.9334638015998</v>
      </c>
      <c r="FB38" s="26">
        <v>2124.795381736446</v>
      </c>
      <c r="FC38" s="29">
        <f t="shared" ca="1" si="671"/>
        <v>588208.39086432999</v>
      </c>
      <c r="FD38" s="25">
        <f t="shared" ca="1" si="671"/>
        <v>637225.62788598519</v>
      </c>
      <c r="FE38" s="25">
        <f t="shared" ca="1" si="671"/>
        <v>836487.9192307418</v>
      </c>
      <c r="FF38" s="25">
        <f t="shared" ca="1" si="671"/>
        <v>982161.10300000024</v>
      </c>
      <c r="FG38" s="25">
        <f t="shared" ca="1" si="671"/>
        <v>1058550.6915472772</v>
      </c>
      <c r="FH38" s="26">
        <f t="shared" ca="1" si="671"/>
        <v>1128444.2843195896</v>
      </c>
    </row>
    <row r="39" spans="1:164">
      <c r="A39" s="17"/>
      <c r="B39" s="24" t="s">
        <v>53</v>
      </c>
      <c r="C39" s="29">
        <v>0</v>
      </c>
      <c r="D39" s="25">
        <v>0</v>
      </c>
      <c r="E39" s="25">
        <v>0</v>
      </c>
      <c r="F39" s="25">
        <v>0</v>
      </c>
      <c r="G39" s="25">
        <v>0</v>
      </c>
      <c r="H39" s="26">
        <v>0</v>
      </c>
      <c r="I39" s="29">
        <v>75232.862999999998</v>
      </c>
      <c r="J39" s="25">
        <v>90534.236000000004</v>
      </c>
      <c r="K39" s="25">
        <v>114762.745</v>
      </c>
      <c r="L39" s="25">
        <v>140043.66810000001</v>
      </c>
      <c r="M39" s="25">
        <v>170442.47637759996</v>
      </c>
      <c r="N39" s="26">
        <v>208054.6326670016</v>
      </c>
      <c r="O39" s="29">
        <v>11284.93</v>
      </c>
      <c r="P39" s="25">
        <v>13575</v>
      </c>
      <c r="Q39" s="25">
        <v>11533</v>
      </c>
      <c r="R39" s="25">
        <v>17771</v>
      </c>
      <c r="S39" s="25">
        <v>53568.866717440971</v>
      </c>
      <c r="T39" s="26">
        <v>79535.355674028935</v>
      </c>
      <c r="U39" s="29">
        <v>1466868.7</v>
      </c>
      <c r="V39" s="25">
        <v>1914232.5</v>
      </c>
      <c r="W39" s="25">
        <v>2422689.2999999998</v>
      </c>
      <c r="X39" s="25">
        <v>3262933.2</v>
      </c>
      <c r="Y39" s="25">
        <v>4225498.4939999999</v>
      </c>
      <c r="Z39" s="26">
        <v>5345255.5949100005</v>
      </c>
      <c r="AA39" s="29">
        <v>0</v>
      </c>
      <c r="AB39" s="25">
        <v>0</v>
      </c>
      <c r="AC39" s="25">
        <v>0</v>
      </c>
      <c r="AD39" s="25">
        <v>0</v>
      </c>
      <c r="AE39" s="25">
        <v>0</v>
      </c>
      <c r="AF39" s="26">
        <v>0</v>
      </c>
      <c r="AG39" s="29">
        <v>218914.823</v>
      </c>
      <c r="AH39" s="25">
        <v>263780.641</v>
      </c>
      <c r="AI39" s="25">
        <v>311933.26500000001</v>
      </c>
      <c r="AJ39" s="25">
        <v>345531.03200000001</v>
      </c>
      <c r="AK39" s="25">
        <v>393990.36016767251</v>
      </c>
      <c r="AL39" s="26">
        <v>454703.99382676347</v>
      </c>
      <c r="AM39" s="29">
        <v>658393.4</v>
      </c>
      <c r="AN39" s="25">
        <v>741492.1</v>
      </c>
      <c r="AO39" s="25">
        <v>1047483.2</v>
      </c>
      <c r="AP39" s="25">
        <v>1444242.9</v>
      </c>
      <c r="AQ39" s="25">
        <v>1856960.0854000002</v>
      </c>
      <c r="AR39" s="26">
        <v>2313758.1267136</v>
      </c>
      <c r="AS39" s="29">
        <v>117204.8</v>
      </c>
      <c r="AT39" s="25">
        <v>147653</v>
      </c>
      <c r="AU39" s="25">
        <v>190433.4</v>
      </c>
      <c r="AV39" s="25">
        <v>251049.9</v>
      </c>
      <c r="AW39" s="25">
        <v>301723.74736406276</v>
      </c>
      <c r="AX39" s="26">
        <v>366848.1758274266</v>
      </c>
      <c r="AY39" s="29">
        <v>43587.49</v>
      </c>
      <c r="AZ39" s="25">
        <v>51024.091999999997</v>
      </c>
      <c r="BA39" s="25">
        <v>68221.959000000003</v>
      </c>
      <c r="BB39" s="25">
        <v>96851</v>
      </c>
      <c r="BC39" s="25">
        <v>128098.11346393319</v>
      </c>
      <c r="BD39" s="26">
        <v>166926.48594638356</v>
      </c>
      <c r="BE39" s="29">
        <v>43607.3</v>
      </c>
      <c r="BF39" s="25">
        <v>59181.94</v>
      </c>
      <c r="BG39" s="25">
        <v>80415.58</v>
      </c>
      <c r="BH39" s="25">
        <v>99478.7</v>
      </c>
      <c r="BI39" s="25">
        <v>96346.874082500013</v>
      </c>
      <c r="BJ39" s="26">
        <v>127341.0406629717</v>
      </c>
      <c r="BK39" s="29">
        <v>33265</v>
      </c>
      <c r="BL39" s="25">
        <v>43048.66</v>
      </c>
      <c r="BM39" s="25">
        <v>59957</v>
      </c>
      <c r="BN39" s="25">
        <v>81434.38</v>
      </c>
      <c r="BO39" s="25">
        <v>106807.43586750265</v>
      </c>
      <c r="BP39" s="26">
        <v>138460.33909708948</v>
      </c>
      <c r="BQ39" s="29">
        <v>37205.904000000002</v>
      </c>
      <c r="BR39" s="25">
        <v>40549.47838886</v>
      </c>
      <c r="BS39" s="25">
        <v>49100.814160740003</v>
      </c>
      <c r="BT39" s="25">
        <v>63686.7</v>
      </c>
      <c r="BU39" s="25">
        <v>67300</v>
      </c>
      <c r="BV39" s="26">
        <v>72300</v>
      </c>
      <c r="BW39" s="29">
        <v>0</v>
      </c>
      <c r="BX39" s="25">
        <v>0</v>
      </c>
      <c r="BY39" s="25">
        <v>0</v>
      </c>
      <c r="BZ39" s="25">
        <v>0</v>
      </c>
      <c r="CA39" s="25">
        <v>0</v>
      </c>
      <c r="CB39" s="26">
        <v>0</v>
      </c>
      <c r="CC39" s="29">
        <v>71393.399999999994</v>
      </c>
      <c r="CD39" s="25">
        <v>77069.399999999994</v>
      </c>
      <c r="CE39" s="25">
        <v>65156.7</v>
      </c>
      <c r="CF39" s="25">
        <v>78098.399999999994</v>
      </c>
      <c r="CG39" s="25">
        <v>113620.689</v>
      </c>
      <c r="CH39" s="26">
        <v>138263.62400000001</v>
      </c>
      <c r="CI39" s="29">
        <v>2281142.5000000005</v>
      </c>
      <c r="CJ39" s="25">
        <v>2452963.2000000002</v>
      </c>
      <c r="CK39" s="25">
        <v>2678348</v>
      </c>
      <c r="CL39" s="25">
        <v>2805897.9</v>
      </c>
      <c r="CM39" s="25">
        <v>3027897.7686626748</v>
      </c>
      <c r="CN39" s="26">
        <v>3329626.5307886894</v>
      </c>
      <c r="CO39" s="29">
        <v>870302.5</v>
      </c>
      <c r="CP39" s="25">
        <v>824694.4</v>
      </c>
      <c r="CQ39" s="25">
        <v>751545.5</v>
      </c>
      <c r="CR39" s="25">
        <v>813593.9</v>
      </c>
      <c r="CS39" s="25">
        <v>1012995.7825000001</v>
      </c>
      <c r="CT39" s="26">
        <v>1272634.2034499999</v>
      </c>
      <c r="CU39" s="29">
        <v>265076.09999999998</v>
      </c>
      <c r="CV39" s="25">
        <v>289710.45</v>
      </c>
      <c r="CW39" s="25">
        <v>341945.1</v>
      </c>
      <c r="CX39" s="25">
        <v>409475.5</v>
      </c>
      <c r="CY39" s="25">
        <v>486709.29139999993</v>
      </c>
      <c r="CZ39" s="26">
        <v>569959.9109759999</v>
      </c>
      <c r="DA39" s="29">
        <v>38051.339999999997</v>
      </c>
      <c r="DB39" s="25">
        <v>45538.02</v>
      </c>
      <c r="DC39" s="25">
        <v>59101.599999999999</v>
      </c>
      <c r="DD39" s="25">
        <v>72648.3</v>
      </c>
      <c r="DE39" s="25">
        <v>99270.665824531286</v>
      </c>
      <c r="DF39" s="26">
        <v>119688.6387352266</v>
      </c>
      <c r="DG39" s="29">
        <v>599474.19999999995</v>
      </c>
      <c r="DH39" s="25">
        <v>604446.4</v>
      </c>
      <c r="DI39" s="25">
        <v>794547.3</v>
      </c>
      <c r="DJ39" s="25">
        <v>991951.8</v>
      </c>
      <c r="DK39" s="25">
        <v>1172219.7988750001</v>
      </c>
      <c r="DL39" s="26">
        <v>1341303.6971354401</v>
      </c>
      <c r="DM39" s="29">
        <v>540633.91</v>
      </c>
      <c r="DN39" s="25">
        <v>593842.34</v>
      </c>
      <c r="DO39" s="25">
        <v>642648.80000000005</v>
      </c>
      <c r="DP39" s="25">
        <v>770014.49</v>
      </c>
      <c r="DQ39" s="25">
        <v>947117.82270000002</v>
      </c>
      <c r="DR39" s="26">
        <v>1070243.139651</v>
      </c>
      <c r="DS39" s="29">
        <v>461680</v>
      </c>
      <c r="DT39" s="25">
        <v>493179.6</v>
      </c>
      <c r="DU39" s="25">
        <v>463946.3</v>
      </c>
      <c r="DV39" s="25">
        <v>549433.69999999995</v>
      </c>
      <c r="DW39" s="25">
        <v>738355.4491667999</v>
      </c>
      <c r="DX39" s="26">
        <v>970959.39457693184</v>
      </c>
      <c r="DY39" s="29">
        <v>606447.19999999995</v>
      </c>
      <c r="DZ39" s="25">
        <v>553359.4</v>
      </c>
      <c r="EA39" s="25">
        <v>578397.9</v>
      </c>
      <c r="EB39" s="25">
        <v>641082.4</v>
      </c>
      <c r="EC39" s="25">
        <v>764487.02000000014</v>
      </c>
      <c r="ED39" s="26">
        <v>908430.38748000003</v>
      </c>
      <c r="EE39" s="29">
        <v>85653.137000000002</v>
      </c>
      <c r="EF39" s="25">
        <v>106783.709</v>
      </c>
      <c r="EG39" s="25">
        <v>152294.5</v>
      </c>
      <c r="EH39" s="25">
        <v>220464.1</v>
      </c>
      <c r="EI39" s="25">
        <v>304842.09685308806</v>
      </c>
      <c r="EJ39" s="26">
        <v>422968.29809262347</v>
      </c>
      <c r="EK39" s="29">
        <v>118355.9</v>
      </c>
      <c r="EL39" s="25">
        <v>112918</v>
      </c>
      <c r="EM39" s="25">
        <v>119621.5</v>
      </c>
      <c r="EN39" s="25">
        <v>130370.8</v>
      </c>
      <c r="EO39" s="25">
        <v>144928.38008000003</v>
      </c>
      <c r="EP39" s="26">
        <v>160842.608012112</v>
      </c>
      <c r="EQ39" s="29">
        <v>1357231.5639999998</v>
      </c>
      <c r="ER39" s="25">
        <v>1476889.9879999999</v>
      </c>
      <c r="ES39" s="25">
        <v>1719845.8</v>
      </c>
      <c r="ET39" s="25">
        <v>2079294.1</v>
      </c>
      <c r="EU39" s="25">
        <v>2497437.4290484996</v>
      </c>
      <c r="EV39" s="26">
        <v>3120594.7680140445</v>
      </c>
      <c r="EW39" s="29">
        <v>69330.42</v>
      </c>
      <c r="EX39" s="25">
        <v>55183.83</v>
      </c>
      <c r="EY39" s="25">
        <v>77598.06</v>
      </c>
      <c r="EZ39" s="25">
        <v>110143</v>
      </c>
      <c r="FA39" s="25">
        <v>126661.386016</v>
      </c>
      <c r="FB39" s="26">
        <v>164712.82028964697</v>
      </c>
      <c r="FC39" s="29">
        <f t="shared" ca="1" si="671"/>
        <v>10070337.380999999</v>
      </c>
      <c r="FD39" s="25">
        <f t="shared" ca="1" si="671"/>
        <v>11051650.384388862</v>
      </c>
      <c r="FE39" s="25">
        <f t="shared" ca="1" si="671"/>
        <v>12801527.323160741</v>
      </c>
      <c r="FF39" s="25">
        <f t="shared" ca="1" si="671"/>
        <v>15475490.870100003</v>
      </c>
      <c r="FG39" s="25">
        <f t="shared" ca="1" si="671"/>
        <v>18837280.033567309</v>
      </c>
      <c r="FH39" s="26">
        <f t="shared" ca="1" si="671"/>
        <v>22863411.766526986</v>
      </c>
    </row>
    <row r="40" spans="1:164">
      <c r="A40" s="17"/>
      <c r="B40" s="24" t="s">
        <v>67</v>
      </c>
      <c r="C40" s="29">
        <v>1242963.3000000003</v>
      </c>
      <c r="D40" s="25">
        <v>1411394.9999999998</v>
      </c>
      <c r="E40" s="25">
        <v>1807540.5</v>
      </c>
      <c r="F40" s="25">
        <v>2321018.2999999998</v>
      </c>
      <c r="G40" s="25">
        <v>2767367.8861990282</v>
      </c>
      <c r="H40" s="26">
        <v>3233929.4888143134</v>
      </c>
      <c r="I40" s="29">
        <v>89600.47</v>
      </c>
      <c r="J40" s="25">
        <v>110203.83099999998</v>
      </c>
      <c r="K40" s="25">
        <v>134105.31</v>
      </c>
      <c r="L40" s="25">
        <v>165194.5361</v>
      </c>
      <c r="M40" s="25">
        <v>199176.5541621889</v>
      </c>
      <c r="N40" s="26">
        <v>243975.16392637059</v>
      </c>
      <c r="O40" s="29">
        <v>48138.290000000008</v>
      </c>
      <c r="P40" s="25">
        <v>72198.86</v>
      </c>
      <c r="Q40" s="25">
        <v>74662.570000000007</v>
      </c>
      <c r="R40" s="25">
        <v>132375.42000000001</v>
      </c>
      <c r="S40" s="25">
        <v>232392.68018011836</v>
      </c>
      <c r="T40" s="26">
        <v>320979.5782854663</v>
      </c>
      <c r="U40" s="29">
        <v>1714704.0000000002</v>
      </c>
      <c r="V40" s="25">
        <v>2125053.5999999996</v>
      </c>
      <c r="W40" s="25">
        <v>2752286.7</v>
      </c>
      <c r="X40" s="25">
        <v>3757416.2</v>
      </c>
      <c r="Y40" s="25">
        <v>4694992.0243247375</v>
      </c>
      <c r="Z40" s="26">
        <v>5848011.0162490532</v>
      </c>
      <c r="AA40" s="29">
        <v>8418.8430000000008</v>
      </c>
      <c r="AB40" s="25">
        <v>9570.6959999999999</v>
      </c>
      <c r="AC40" s="25">
        <v>10975.374</v>
      </c>
      <c r="AD40" s="25">
        <v>14142.116000000002</v>
      </c>
      <c r="AE40" s="25">
        <v>16218.949077792884</v>
      </c>
      <c r="AF40" s="26">
        <v>18672.492012608156</v>
      </c>
      <c r="AG40" s="29">
        <v>220737.44699999999</v>
      </c>
      <c r="AH40" s="25">
        <v>279443.45899999997</v>
      </c>
      <c r="AI40" s="25">
        <v>330704.90399999998</v>
      </c>
      <c r="AJ40" s="25">
        <v>366015.49000000005</v>
      </c>
      <c r="AK40" s="25">
        <v>417288.85144617833</v>
      </c>
      <c r="AL40" s="26">
        <v>481448.94384883106</v>
      </c>
      <c r="AM40" s="29">
        <v>745484.20000000007</v>
      </c>
      <c r="AN40" s="25">
        <v>823633.5</v>
      </c>
      <c r="AO40" s="25">
        <v>1135154.7</v>
      </c>
      <c r="AP40" s="25">
        <v>1564507.7</v>
      </c>
      <c r="AQ40" s="25">
        <v>2017792.9499379362</v>
      </c>
      <c r="AR40" s="26">
        <v>2501479.5046068565</v>
      </c>
      <c r="AS40" s="29">
        <v>150587</v>
      </c>
      <c r="AT40" s="25">
        <v>173942.1</v>
      </c>
      <c r="AU40" s="25">
        <v>218581</v>
      </c>
      <c r="AV40" s="25">
        <v>288461.60000000003</v>
      </c>
      <c r="AW40" s="25">
        <v>342395.90478357265</v>
      </c>
      <c r="AX40" s="26">
        <v>411162.77020057704</v>
      </c>
      <c r="AY40" s="29">
        <v>57936.11</v>
      </c>
      <c r="AZ40" s="25">
        <v>63430.641999999993</v>
      </c>
      <c r="BA40" s="25">
        <v>87030.442999999999</v>
      </c>
      <c r="BB40" s="25">
        <v>116888.68400000001</v>
      </c>
      <c r="BC40" s="25">
        <v>152526.00079731265</v>
      </c>
      <c r="BD40" s="26">
        <v>197858.67008233967</v>
      </c>
      <c r="BE40" s="29">
        <v>58379.33</v>
      </c>
      <c r="BF40" s="25">
        <v>72904.820000000007</v>
      </c>
      <c r="BG40" s="25">
        <v>93635.37</v>
      </c>
      <c r="BH40" s="25">
        <v>117743.2</v>
      </c>
      <c r="BI40" s="25">
        <v>122126.51651854256</v>
      </c>
      <c r="BJ40" s="26">
        <v>153127.39560253063</v>
      </c>
      <c r="BK40" s="29">
        <v>45101.55</v>
      </c>
      <c r="BL40" s="25">
        <v>51168.65</v>
      </c>
      <c r="BM40" s="25">
        <v>67370.239999999976</v>
      </c>
      <c r="BN40" s="25">
        <v>95339.56</v>
      </c>
      <c r="BO40" s="25">
        <v>120350.46578433404</v>
      </c>
      <c r="BP40" s="26">
        <v>154573.31367026776</v>
      </c>
      <c r="BQ40" s="29">
        <v>87399.590000000011</v>
      </c>
      <c r="BR40" s="25">
        <v>107395.52281277615</v>
      </c>
      <c r="BS40" s="25">
        <v>111920.55958097</v>
      </c>
      <c r="BT40" s="25">
        <v>151188.5</v>
      </c>
      <c r="BU40" s="25">
        <v>160928.1325189668</v>
      </c>
      <c r="BV40" s="26">
        <v>173356.99340507668</v>
      </c>
      <c r="BW40" s="29">
        <v>406669.14836142806</v>
      </c>
      <c r="BX40" s="25">
        <v>459104.4</v>
      </c>
      <c r="BY40" s="25">
        <v>530012.60530474503</v>
      </c>
      <c r="BZ40" s="25">
        <v>624211.6</v>
      </c>
      <c r="CA40" s="25">
        <v>636034.94536757248</v>
      </c>
      <c r="CB40" s="26">
        <v>778360.99091158737</v>
      </c>
      <c r="CC40" s="29">
        <v>100814.917</v>
      </c>
      <c r="CD40" s="25">
        <v>96614.399999999994</v>
      </c>
      <c r="CE40" s="25">
        <v>91221.9</v>
      </c>
      <c r="CF40" s="25">
        <v>111207</v>
      </c>
      <c r="CG40" s="25">
        <v>146586.08953634801</v>
      </c>
      <c r="CH40" s="26">
        <v>174967.18443093984</v>
      </c>
      <c r="CI40" s="29">
        <v>2356332.9000000004</v>
      </c>
      <c r="CJ40" s="25">
        <v>2545674.5000000005</v>
      </c>
      <c r="CK40" s="25">
        <v>2784120.1</v>
      </c>
      <c r="CL40" s="25">
        <v>2912046.2999999993</v>
      </c>
      <c r="CM40" s="25">
        <v>3137714.1745121181</v>
      </c>
      <c r="CN40" s="26">
        <v>3449115.580284568</v>
      </c>
      <c r="CO40" s="29">
        <v>1089716.5000000002</v>
      </c>
      <c r="CP40" s="25">
        <v>1069022.1000000001</v>
      </c>
      <c r="CQ40" s="25">
        <v>1063621.4000000001</v>
      </c>
      <c r="CR40" s="25">
        <v>1027175.7000000001</v>
      </c>
      <c r="CS40" s="25">
        <v>1248414.9770373532</v>
      </c>
      <c r="CT40" s="26">
        <v>1526605.0308701247</v>
      </c>
      <c r="CU40" s="29">
        <v>313377.70999999996</v>
      </c>
      <c r="CV40" s="25">
        <v>338105.52000000014</v>
      </c>
      <c r="CW40" s="25">
        <v>395041.19999999995</v>
      </c>
      <c r="CX40" s="25">
        <v>467478.9</v>
      </c>
      <c r="CY40" s="25">
        <v>552361.09826911392</v>
      </c>
      <c r="CZ40" s="26">
        <v>645039.54772578005</v>
      </c>
      <c r="DA40" s="29">
        <v>51775.972999999998</v>
      </c>
      <c r="DB40" s="25">
        <v>60642.122000000003</v>
      </c>
      <c r="DC40" s="25">
        <v>76779.8</v>
      </c>
      <c r="DD40" s="25">
        <v>91092.400000000023</v>
      </c>
      <c r="DE40" s="25">
        <v>121372.20274693602</v>
      </c>
      <c r="DF40" s="26">
        <v>143575.30036276131</v>
      </c>
      <c r="DG40" s="29">
        <v>770364.80900000001</v>
      </c>
      <c r="DH40" s="25">
        <v>752887.3</v>
      </c>
      <c r="DI40" s="25">
        <v>962165.3</v>
      </c>
      <c r="DJ40" s="25">
        <v>1152950.6500000001</v>
      </c>
      <c r="DK40" s="25">
        <v>1357823.2382926526</v>
      </c>
      <c r="DL40" s="26">
        <v>1545969.2100515955</v>
      </c>
      <c r="DM40" s="29">
        <v>634649.24</v>
      </c>
      <c r="DN40" s="25">
        <v>705546.88</v>
      </c>
      <c r="DO40" s="25">
        <v>726198.14</v>
      </c>
      <c r="DP40" s="25">
        <v>850284.21</v>
      </c>
      <c r="DQ40" s="25">
        <v>1035709.2191924307</v>
      </c>
      <c r="DR40" s="26">
        <v>1169035.8103432665</v>
      </c>
      <c r="DS40" s="29">
        <v>561380</v>
      </c>
      <c r="DT40" s="25">
        <v>998729.1</v>
      </c>
      <c r="DU40" s="25">
        <v>837521.6</v>
      </c>
      <c r="DV40" s="25">
        <v>826050</v>
      </c>
      <c r="DW40" s="25">
        <v>931626.41941934999</v>
      </c>
      <c r="DX40" s="26">
        <v>1109023.5269586884</v>
      </c>
      <c r="DY40" s="29">
        <v>713922.09999999986</v>
      </c>
      <c r="DZ40" s="25">
        <v>657296.1</v>
      </c>
      <c r="EA40" s="25">
        <v>662142.89999999991</v>
      </c>
      <c r="EB40" s="25">
        <v>724048.5</v>
      </c>
      <c r="EC40" s="25">
        <v>856804.25182238675</v>
      </c>
      <c r="ED40" s="26">
        <v>1012112.5719076619</v>
      </c>
      <c r="EE40" s="29">
        <v>103419.96</v>
      </c>
      <c r="EF40" s="25">
        <v>128096.66</v>
      </c>
      <c r="EG40" s="25">
        <v>180218.2</v>
      </c>
      <c r="EH40" s="25">
        <v>240869</v>
      </c>
      <c r="EI40" s="25">
        <v>327130.90356344567</v>
      </c>
      <c r="EJ40" s="26">
        <v>449219.80677637272</v>
      </c>
      <c r="EK40" s="29">
        <v>123659.40000000001</v>
      </c>
      <c r="EL40" s="25">
        <v>119974</v>
      </c>
      <c r="EM40" s="25">
        <v>125234.30000000002</v>
      </c>
      <c r="EN40" s="25">
        <v>137052.6</v>
      </c>
      <c r="EO40" s="25">
        <v>152404.86878275705</v>
      </c>
      <c r="EP40" s="26">
        <v>169599.0589287956</v>
      </c>
      <c r="EQ40" s="29">
        <v>1638888.3999999997</v>
      </c>
      <c r="ER40" s="25">
        <v>1821737.4000000004</v>
      </c>
      <c r="ES40" s="25">
        <v>2036638.6</v>
      </c>
      <c r="ET40" s="25">
        <v>2372760.1</v>
      </c>
      <c r="EU40" s="25">
        <v>2831537.7925195429</v>
      </c>
      <c r="EV40" s="26">
        <v>3444773.8616220513</v>
      </c>
      <c r="EW40" s="29">
        <v>85769.29</v>
      </c>
      <c r="EX40" s="25">
        <v>70763.37</v>
      </c>
      <c r="EY40" s="25">
        <v>93826.01</v>
      </c>
      <c r="EZ40" s="25">
        <v>133825.29999999999</v>
      </c>
      <c r="FA40" s="25">
        <v>151919.95851301253</v>
      </c>
      <c r="FB40" s="26">
        <v>194943.3566873754</v>
      </c>
      <c r="FC40" s="29">
        <f t="shared" ca="1" si="671"/>
        <v>13420190.477361431</v>
      </c>
      <c r="FD40" s="25">
        <f t="shared" ca="1" si="671"/>
        <v>15124534.532812776</v>
      </c>
      <c r="FE40" s="25">
        <f t="shared" ca="1" si="671"/>
        <v>17388709.725885719</v>
      </c>
      <c r="FF40" s="25">
        <f t="shared" ca="1" si="671"/>
        <v>20761343.566100005</v>
      </c>
      <c r="FG40" s="25">
        <f t="shared" ca="1" si="671"/>
        <v>24730997.055305734</v>
      </c>
      <c r="FH40" s="26">
        <f t="shared" ca="1" si="671"/>
        <v>29550916.168565862</v>
      </c>
    </row>
    <row r="41" spans="1:164" s="5" customFormat="1" ht="12.75">
      <c r="A41" s="17"/>
      <c r="B41" s="41" t="s">
        <v>295</v>
      </c>
      <c r="C41" s="126"/>
      <c r="D41" s="127"/>
      <c r="E41" s="127"/>
      <c r="F41" s="127"/>
      <c r="G41" s="127"/>
      <c r="H41" s="128"/>
      <c r="I41" s="126"/>
      <c r="J41" s="127"/>
      <c r="K41" s="127"/>
      <c r="L41" s="127"/>
      <c r="M41" s="127"/>
      <c r="N41" s="128"/>
      <c r="O41" s="126"/>
      <c r="P41" s="127"/>
      <c r="Q41" s="127"/>
      <c r="R41" s="127"/>
      <c r="S41" s="127"/>
      <c r="T41" s="128"/>
      <c r="U41" s="126"/>
      <c r="V41" s="127"/>
      <c r="W41" s="127"/>
      <c r="X41" s="127"/>
      <c r="Y41" s="127"/>
      <c r="Z41" s="128"/>
      <c r="AA41" s="126"/>
      <c r="AB41" s="127"/>
      <c r="AC41" s="127"/>
      <c r="AD41" s="127"/>
      <c r="AE41" s="127"/>
      <c r="AF41" s="128"/>
      <c r="AG41" s="126"/>
      <c r="AH41" s="127"/>
      <c r="AI41" s="127"/>
      <c r="AJ41" s="127"/>
      <c r="AK41" s="127"/>
      <c r="AL41" s="128"/>
      <c r="AM41" s="126"/>
      <c r="AN41" s="127"/>
      <c r="AO41" s="127"/>
      <c r="AP41" s="127"/>
      <c r="AQ41" s="127"/>
      <c r="AR41" s="128"/>
      <c r="AS41" s="126"/>
      <c r="AT41" s="127"/>
      <c r="AU41" s="127"/>
      <c r="AV41" s="127"/>
      <c r="AW41" s="127"/>
      <c r="AX41" s="128"/>
      <c r="AY41" s="126"/>
      <c r="AZ41" s="127"/>
      <c r="BA41" s="127"/>
      <c r="BB41" s="127"/>
      <c r="BC41" s="127"/>
      <c r="BD41" s="128"/>
      <c r="BE41" s="126"/>
      <c r="BF41" s="127"/>
      <c r="BG41" s="127"/>
      <c r="BH41" s="127"/>
      <c r="BI41" s="127"/>
      <c r="BJ41" s="128"/>
      <c r="BK41" s="126"/>
      <c r="BL41" s="127"/>
      <c r="BM41" s="127"/>
      <c r="BN41" s="127"/>
      <c r="BO41" s="127"/>
      <c r="BP41" s="128"/>
      <c r="BQ41" s="126"/>
      <c r="BR41" s="127"/>
      <c r="BS41" s="127"/>
      <c r="BT41" s="127"/>
      <c r="BU41" s="127"/>
      <c r="BV41" s="128"/>
      <c r="BW41" s="126"/>
      <c r="BX41" s="127"/>
      <c r="BY41" s="127"/>
      <c r="BZ41" s="127"/>
      <c r="CA41" s="127"/>
      <c r="CB41" s="128"/>
      <c r="CC41" s="126"/>
      <c r="CD41" s="127"/>
      <c r="CE41" s="127"/>
      <c r="CF41" s="127"/>
      <c r="CG41" s="127"/>
      <c r="CH41" s="128"/>
      <c r="CI41" s="126"/>
      <c r="CJ41" s="127"/>
      <c r="CK41" s="127"/>
      <c r="CL41" s="127"/>
      <c r="CM41" s="127"/>
      <c r="CN41" s="128"/>
      <c r="CO41" s="126"/>
      <c r="CP41" s="127"/>
      <c r="CQ41" s="127"/>
      <c r="CR41" s="127"/>
      <c r="CS41" s="127"/>
      <c r="CT41" s="128"/>
      <c r="CU41" s="126"/>
      <c r="CV41" s="127"/>
      <c r="CW41" s="127"/>
      <c r="CX41" s="127"/>
      <c r="CY41" s="127"/>
      <c r="CZ41" s="128"/>
      <c r="DA41" s="126"/>
      <c r="DB41" s="127"/>
      <c r="DC41" s="127"/>
      <c r="DD41" s="127"/>
      <c r="DE41" s="127"/>
      <c r="DF41" s="128"/>
      <c r="DG41" s="126"/>
      <c r="DH41" s="127"/>
      <c r="DI41" s="127"/>
      <c r="DJ41" s="127"/>
      <c r="DK41" s="127"/>
      <c r="DL41" s="128"/>
      <c r="DM41" s="126"/>
      <c r="DN41" s="127"/>
      <c r="DO41" s="127"/>
      <c r="DP41" s="127"/>
      <c r="DQ41" s="127"/>
      <c r="DR41" s="128"/>
      <c r="DS41" s="126"/>
      <c r="DT41" s="127"/>
      <c r="DU41" s="127"/>
      <c r="DV41" s="127"/>
      <c r="DW41" s="127"/>
      <c r="DX41" s="128"/>
      <c r="DY41" s="126"/>
      <c r="DZ41" s="127"/>
      <c r="EA41" s="127"/>
      <c r="EB41" s="127"/>
      <c r="EC41" s="127"/>
      <c r="ED41" s="128"/>
      <c r="EE41" s="126"/>
      <c r="EF41" s="127"/>
      <c r="EG41" s="127"/>
      <c r="EH41" s="127"/>
      <c r="EI41" s="127"/>
      <c r="EJ41" s="128"/>
      <c r="EK41" s="126"/>
      <c r="EL41" s="127"/>
      <c r="EM41" s="127"/>
      <c r="EN41" s="127"/>
      <c r="EO41" s="127"/>
      <c r="EP41" s="128"/>
      <c r="EQ41" s="126"/>
      <c r="ER41" s="127"/>
      <c r="ES41" s="127"/>
      <c r="ET41" s="127"/>
      <c r="EU41" s="127"/>
      <c r="EV41" s="128"/>
      <c r="EW41" s="126"/>
      <c r="EX41" s="127"/>
      <c r="EY41" s="127"/>
      <c r="EZ41" s="127"/>
      <c r="FA41" s="127"/>
      <c r="FB41" s="128"/>
      <c r="FC41" s="126"/>
      <c r="FD41" s="127"/>
      <c r="FE41" s="127"/>
      <c r="FF41" s="127"/>
      <c r="FG41" s="127"/>
      <c r="FH41" s="128"/>
    </row>
    <row r="42" spans="1:164">
      <c r="A42" s="17"/>
      <c r="B42" s="24" t="s">
        <v>292</v>
      </c>
      <c r="C42" s="120">
        <v>10.083266250911437</v>
      </c>
      <c r="D42" s="121">
        <v>11.670860884791322</v>
      </c>
      <c r="E42" s="121">
        <v>11.489417325878435</v>
      </c>
      <c r="F42" s="121">
        <v>11.165631648779572</v>
      </c>
      <c r="G42" s="121">
        <v>12.112977079586855</v>
      </c>
      <c r="H42" s="122">
        <v>13.935853906021157</v>
      </c>
      <c r="I42" s="120">
        <v>12.868433882002872</v>
      </c>
      <c r="J42" s="121">
        <v>13.742606066485136</v>
      </c>
      <c r="K42" s="121">
        <v>14.151057349325477</v>
      </c>
      <c r="L42" s="121">
        <v>13.934287257176678</v>
      </c>
      <c r="M42" s="121">
        <v>14.481613690595911</v>
      </c>
      <c r="N42" s="122">
        <v>15.731974629012532</v>
      </c>
      <c r="O42" s="120">
        <v>34.154688755083214</v>
      </c>
      <c r="P42" s="121">
        <v>46.040361290930811</v>
      </c>
      <c r="Q42" s="121">
        <v>47.555817172481625</v>
      </c>
      <c r="R42" s="121">
        <v>43.295538349678019</v>
      </c>
      <c r="S42" s="121">
        <v>32.873845824411532</v>
      </c>
      <c r="T42" s="122">
        <v>25.989705339851149</v>
      </c>
      <c r="U42" s="120">
        <v>12.727462259521797</v>
      </c>
      <c r="V42" s="121">
        <v>17.391606886727217</v>
      </c>
      <c r="W42" s="121">
        <v>23.427509961260608</v>
      </c>
      <c r="X42" s="121">
        <v>22.034493403357615</v>
      </c>
      <c r="Y42" s="121">
        <v>20.191490770070981</v>
      </c>
      <c r="Z42" s="122">
        <v>21.805720797953494</v>
      </c>
      <c r="AA42" s="120">
        <v>38.572500879099074</v>
      </c>
      <c r="AB42" s="121">
        <v>49.334024232583566</v>
      </c>
      <c r="AC42" s="121">
        <v>39.805782744793461</v>
      </c>
      <c r="AD42" s="121">
        <v>41.337165964380127</v>
      </c>
      <c r="AE42" s="121">
        <v>44.118962985400792</v>
      </c>
      <c r="AF42" s="122">
        <v>45.737245656807239</v>
      </c>
      <c r="AG42" s="120">
        <v>19.162700071905228</v>
      </c>
      <c r="AH42" s="121">
        <v>16.598645328018257</v>
      </c>
      <c r="AI42" s="121">
        <v>18.505477365401319</v>
      </c>
      <c r="AJ42" s="121">
        <v>18.788291654518833</v>
      </c>
      <c r="AK42" s="121">
        <v>18.21105595690231</v>
      </c>
      <c r="AL42" s="122">
        <v>17.412881972283678</v>
      </c>
      <c r="AM42" s="120">
        <v>17.08667802838476</v>
      </c>
      <c r="AN42" s="121">
        <v>20.187324559547491</v>
      </c>
      <c r="AO42" s="121">
        <v>20.506288905476246</v>
      </c>
      <c r="AP42" s="121">
        <v>20.221572607802781</v>
      </c>
      <c r="AQ42" s="121">
        <v>21.089405613747008</v>
      </c>
      <c r="AR42" s="122">
        <v>22.144671188041514</v>
      </c>
      <c r="AS42" s="120">
        <v>4.0872611375757257</v>
      </c>
      <c r="AT42" s="121">
        <v>9.3039691232462314</v>
      </c>
      <c r="AU42" s="121">
        <v>18.185901006316179</v>
      </c>
      <c r="AV42" s="121">
        <v>24.765542371937876</v>
      </c>
      <c r="AW42" s="121">
        <v>22.737404270828225</v>
      </c>
      <c r="AX42" s="122">
        <v>21.806721906814118</v>
      </c>
      <c r="AY42" s="120">
        <v>16.844656823091544</v>
      </c>
      <c r="AZ42" s="121">
        <v>15.047066768341791</v>
      </c>
      <c r="BA42" s="121">
        <v>14.994309794982557</v>
      </c>
      <c r="BB42" s="121">
        <v>17.53269564337949</v>
      </c>
      <c r="BC42" s="121">
        <v>18.97695483309494</v>
      </c>
      <c r="BD42" s="122">
        <v>19.030198017712213</v>
      </c>
      <c r="BE42" s="120">
        <v>3.5942425377590035</v>
      </c>
      <c r="BF42" s="121">
        <v>1.6836241528673548</v>
      </c>
      <c r="BG42" s="121">
        <v>21.156215931166958</v>
      </c>
      <c r="BH42" s="121">
        <v>19.546741058968468</v>
      </c>
      <c r="BI42" s="121">
        <v>3.5984881973406699E-2</v>
      </c>
      <c r="BJ42" s="122">
        <v>18.744714126646368</v>
      </c>
      <c r="BK42" s="120">
        <v>8.6519741621430661</v>
      </c>
      <c r="BL42" s="121">
        <v>12.767057925116134</v>
      </c>
      <c r="BM42" s="121">
        <v>13.464664360971796</v>
      </c>
      <c r="BN42" s="121">
        <v>15.523262780972189</v>
      </c>
      <c r="BO42" s="121">
        <v>16.631572403673449</v>
      </c>
      <c r="BP42" s="122">
        <v>18.176034543726463</v>
      </c>
      <c r="BQ42" s="120">
        <v>12.687434663171887</v>
      </c>
      <c r="BR42" s="121">
        <v>19.45564200974524</v>
      </c>
      <c r="BS42" s="121">
        <v>21.564252991117694</v>
      </c>
      <c r="BT42" s="121">
        <v>24.541512602888961</v>
      </c>
      <c r="BU42" s="121">
        <v>30.113206210986615</v>
      </c>
      <c r="BV42" s="122">
        <v>33.710335190620455</v>
      </c>
      <c r="BW42" s="120">
        <v>14.964360919880775</v>
      </c>
      <c r="BX42" s="121">
        <v>20.036151769908813</v>
      </c>
      <c r="BY42" s="121">
        <v>19.414052625871271</v>
      </c>
      <c r="BZ42" s="121">
        <v>17.968720642711709</v>
      </c>
      <c r="CA42" s="121">
        <v>8.5981659813137412</v>
      </c>
      <c r="CB42" s="122">
        <v>15.041422953790542</v>
      </c>
      <c r="CC42" s="120">
        <v>-6.7128862579320945</v>
      </c>
      <c r="CD42" s="121">
        <v>-22.22665240317399</v>
      </c>
      <c r="CE42" s="121">
        <v>7.4544711099927623</v>
      </c>
      <c r="CF42" s="121">
        <v>3.6503377287172589</v>
      </c>
      <c r="CG42" s="121">
        <v>5.1374505016468568</v>
      </c>
      <c r="CH42" s="122">
        <v>7.4814204668346314</v>
      </c>
      <c r="CI42" s="120">
        <v>14.125696349240494</v>
      </c>
      <c r="CJ42" s="121">
        <v>10.12224197693677</v>
      </c>
      <c r="CK42" s="121">
        <v>11.168276089590973</v>
      </c>
      <c r="CL42" s="121">
        <v>16.293400953962372</v>
      </c>
      <c r="CM42" s="121">
        <v>14.856264340229828</v>
      </c>
      <c r="CN42" s="122">
        <v>13.70419999612624</v>
      </c>
      <c r="CO42" s="120">
        <v>5.670774962483887</v>
      </c>
      <c r="CP42" s="121">
        <v>5.5285388511114189</v>
      </c>
      <c r="CQ42" s="121">
        <v>7.819545101548921</v>
      </c>
      <c r="CR42" s="121">
        <v>10.305956771227486</v>
      </c>
      <c r="CS42" s="121">
        <v>11.876030799769227</v>
      </c>
      <c r="CT42" s="122">
        <v>13.851076672217777</v>
      </c>
      <c r="CU42" s="120">
        <v>26.428868392600961</v>
      </c>
      <c r="CV42" s="121">
        <v>16.952322712728872</v>
      </c>
      <c r="CW42" s="121">
        <v>16.656194738558387</v>
      </c>
      <c r="CX42" s="121">
        <v>20.736851964528856</v>
      </c>
      <c r="CY42" s="121">
        <v>19.218081676367309</v>
      </c>
      <c r="CZ42" s="122">
        <v>20.183661024962475</v>
      </c>
      <c r="DA42" s="120">
        <v>13.915858044536025</v>
      </c>
      <c r="DB42" s="121">
        <v>13.001459667775405</v>
      </c>
      <c r="DC42" s="121">
        <v>14.587223882746478</v>
      </c>
      <c r="DD42" s="121">
        <v>15.563868430751837</v>
      </c>
      <c r="DE42" s="121">
        <v>14.779182412675542</v>
      </c>
      <c r="DF42" s="122">
        <v>14.968262073110333</v>
      </c>
      <c r="DG42" s="120">
        <v>2.581986219034714</v>
      </c>
      <c r="DH42" s="121">
        <v>6.6401430754566633</v>
      </c>
      <c r="DI42" s="121">
        <v>12.588916934046015</v>
      </c>
      <c r="DJ42" s="121">
        <v>9.9121436687944087</v>
      </c>
      <c r="DK42" s="121">
        <v>13.86159670310397</v>
      </c>
      <c r="DL42" s="122">
        <v>15.544241459003244</v>
      </c>
      <c r="DM42" s="120">
        <v>27.766355723717233</v>
      </c>
      <c r="DN42" s="121">
        <v>23.5492171172138</v>
      </c>
      <c r="DO42" s="121">
        <v>17.629295338713284</v>
      </c>
      <c r="DP42" s="121">
        <v>17.858730037387151</v>
      </c>
      <c r="DQ42" s="121">
        <v>19.353013711262442</v>
      </c>
      <c r="DR42" s="122">
        <v>18.752168029090477</v>
      </c>
      <c r="DS42" s="120">
        <v>0</v>
      </c>
      <c r="DT42" s="121">
        <v>6.6114113099074459</v>
      </c>
      <c r="DU42" s="121">
        <v>5.2648764676676789</v>
      </c>
      <c r="DV42" s="121">
        <v>-5.8471126054457319</v>
      </c>
      <c r="DW42" s="121">
        <v>3.4140326832470849</v>
      </c>
      <c r="DX42" s="122">
        <v>6.2963118322269214</v>
      </c>
      <c r="DY42" s="120">
        <v>10.746655004491512</v>
      </c>
      <c r="DZ42" s="121">
        <v>8.9012517385257333</v>
      </c>
      <c r="EA42" s="121">
        <v>10.016619352664009</v>
      </c>
      <c r="EB42" s="121">
        <v>11.605388620176155</v>
      </c>
      <c r="EC42" s="121">
        <v>11.422143067060512</v>
      </c>
      <c r="ED42" s="122">
        <v>12.963776435855131</v>
      </c>
      <c r="EE42" s="120">
        <v>-25.950726263515637</v>
      </c>
      <c r="EF42" s="121">
        <v>7.6587202554208478</v>
      </c>
      <c r="EG42" s="121">
        <v>9.7940495703693973</v>
      </c>
      <c r="EH42" s="121">
        <v>14.165920812950853</v>
      </c>
      <c r="EI42" s="121">
        <v>15.138236680356165</v>
      </c>
      <c r="EJ42" s="122">
        <v>16.959758098934032</v>
      </c>
      <c r="EK42" s="120">
        <v>14.955176071718299</v>
      </c>
      <c r="EL42" s="121">
        <v>8.9194368191036375</v>
      </c>
      <c r="EM42" s="121">
        <v>12.46188262479035</v>
      </c>
      <c r="EN42" s="121">
        <v>14.591173578404918</v>
      </c>
      <c r="EO42" s="121">
        <v>13.935508515783695</v>
      </c>
      <c r="EP42" s="122">
        <v>12.975701316645209</v>
      </c>
      <c r="EQ42" s="120">
        <v>12.833412178341561</v>
      </c>
      <c r="ER42" s="121">
        <v>11.812970176876037</v>
      </c>
      <c r="ES42" s="121">
        <v>15.327745616649239</v>
      </c>
      <c r="ET42" s="121">
        <v>15.652740467132356</v>
      </c>
      <c r="EU42" s="121">
        <v>16.375093496818003</v>
      </c>
      <c r="EV42" s="122">
        <v>17.605147761289899</v>
      </c>
      <c r="EW42" s="120">
        <v>5.4091009071009513</v>
      </c>
      <c r="EX42" s="121">
        <v>2.3909090193153903</v>
      </c>
      <c r="EY42" s="121">
        <v>0.4005045568945732</v>
      </c>
      <c r="EZ42" s="121">
        <v>14.849043717670069</v>
      </c>
      <c r="FA42" s="121">
        <v>14.3572024485595</v>
      </c>
      <c r="FB42" s="122">
        <v>16.217613327288053</v>
      </c>
      <c r="FC42" s="120">
        <f ca="1">FC34/FC36*100</f>
        <v>11.209042903232259</v>
      </c>
      <c r="FD42" s="121">
        <f t="shared" ref="FD42:FH42" ca="1" si="672">FD34/FD36*100</f>
        <v>11.083059761573384</v>
      </c>
      <c r="FE42" s="121">
        <f t="shared" ca="1" si="672"/>
        <v>17.02615860706636</v>
      </c>
      <c r="FF42" s="121">
        <f t="shared" ca="1" si="672"/>
        <v>13.950038291502137</v>
      </c>
      <c r="FG42" s="121">
        <f t="shared" ca="1" si="672"/>
        <v>14.750822601807704</v>
      </c>
      <c r="FH42" s="122">
        <f t="shared" ca="1" si="672"/>
        <v>16.124286291084701</v>
      </c>
    </row>
    <row r="43" spans="1:164">
      <c r="A43" s="17"/>
      <c r="B43" s="24" t="s">
        <v>298</v>
      </c>
      <c r="C43" s="120">
        <v>0</v>
      </c>
      <c r="D43" s="121">
        <v>0</v>
      </c>
      <c r="E43" s="121">
        <v>0</v>
      </c>
      <c r="F43" s="121">
        <v>0</v>
      </c>
      <c r="G43" s="121">
        <v>0</v>
      </c>
      <c r="H43" s="122">
        <v>0</v>
      </c>
      <c r="I43" s="120">
        <v>3.4841221422039119</v>
      </c>
      <c r="J43" s="121">
        <v>3.583488425506915</v>
      </c>
      <c r="K43" s="121">
        <v>3.5207204956772391</v>
      </c>
      <c r="L43" s="121">
        <v>3.278947225626387</v>
      </c>
      <c r="M43" s="121">
        <v>3.2334724710316678</v>
      </c>
      <c r="N43" s="122">
        <v>3.3617623445917073</v>
      </c>
      <c r="O43" s="120">
        <v>0</v>
      </c>
      <c r="P43" s="121">
        <v>0</v>
      </c>
      <c r="Q43" s="121">
        <v>0</v>
      </c>
      <c r="R43" s="121">
        <v>0</v>
      </c>
      <c r="S43" s="121">
        <v>0</v>
      </c>
      <c r="T43" s="122">
        <v>0</v>
      </c>
      <c r="U43" s="120">
        <v>2.6319280101453644</v>
      </c>
      <c r="V43" s="121">
        <v>3.6607675442845662</v>
      </c>
      <c r="W43" s="121">
        <v>4.7188382569901881</v>
      </c>
      <c r="X43" s="121">
        <v>4.4375389236273728</v>
      </c>
      <c r="Y43" s="121">
        <v>4.0377996265391003</v>
      </c>
      <c r="Z43" s="122">
        <v>4.2213485399149189</v>
      </c>
      <c r="AA43" s="120">
        <v>1.0275342776470586</v>
      </c>
      <c r="AB43" s="121">
        <v>1.125500431372549</v>
      </c>
      <c r="AC43" s="121">
        <v>1.0426124542124546</v>
      </c>
      <c r="AD43" s="121">
        <v>1.0508302395209579</v>
      </c>
      <c r="AE43" s="121">
        <v>1.0884355051471593</v>
      </c>
      <c r="AF43" s="122">
        <v>1.1363336729075244</v>
      </c>
      <c r="AG43" s="120">
        <v>2.1154389269383991</v>
      </c>
      <c r="AH43" s="121">
        <v>1.883739240537903</v>
      </c>
      <c r="AI43" s="121">
        <v>2.0362912946141924</v>
      </c>
      <c r="AJ43" s="121">
        <v>2.154949981268957</v>
      </c>
      <c r="AK43" s="121">
        <v>2.2017075397545485</v>
      </c>
      <c r="AL43" s="122">
        <v>2.1588880782658557</v>
      </c>
      <c r="AM43" s="120">
        <v>2.1869410066849326</v>
      </c>
      <c r="AN43" s="121">
        <v>2.7362000951235208</v>
      </c>
      <c r="AO43" s="121">
        <v>2.7222953456632006</v>
      </c>
      <c r="AP43" s="121">
        <v>2.5356948335465943</v>
      </c>
      <c r="AQ43" s="121">
        <v>2.5629935136087005</v>
      </c>
      <c r="AR43" s="122">
        <v>2.7409716219605458</v>
      </c>
      <c r="AS43" s="120">
        <v>0.94988507908837161</v>
      </c>
      <c r="AT43" s="121">
        <v>2.1986202621002837</v>
      </c>
      <c r="AU43" s="121">
        <v>4.2089173142841876</v>
      </c>
      <c r="AV43" s="121">
        <v>5.7033866582413388</v>
      </c>
      <c r="AW43" s="121">
        <v>5.2785738135370206</v>
      </c>
      <c r="AX43" s="122">
        <v>5.2458701348264363</v>
      </c>
      <c r="AY43" s="120">
        <v>7.0760286652938138</v>
      </c>
      <c r="AZ43" s="121">
        <v>7.4739579419576128</v>
      </c>
      <c r="BA43" s="121">
        <v>8.0221726435111105</v>
      </c>
      <c r="BB43" s="121">
        <v>8.1986590693868546</v>
      </c>
      <c r="BC43" s="121">
        <v>8.0874844294654711</v>
      </c>
      <c r="BD43" s="122">
        <v>7.5281317903883043</v>
      </c>
      <c r="BE43" s="120">
        <v>0.87208411015479459</v>
      </c>
      <c r="BF43" s="121">
        <v>0.331418529959635</v>
      </c>
      <c r="BG43" s="121">
        <v>4.6492681436234706</v>
      </c>
      <c r="BH43" s="121">
        <v>4.7809009210347124</v>
      </c>
      <c r="BI43" s="121">
        <v>8.5470385268377903E-3</v>
      </c>
      <c r="BJ43" s="122">
        <v>4.2818728849862406</v>
      </c>
      <c r="BK43" s="120">
        <v>2.5055679566037328</v>
      </c>
      <c r="BL43" s="121">
        <v>3.9178063409029984</v>
      </c>
      <c r="BM43" s="121">
        <v>3.8518160580042564</v>
      </c>
      <c r="BN43" s="121">
        <v>3.7578191356636177</v>
      </c>
      <c r="BO43" s="121">
        <v>3.5418701139764495</v>
      </c>
      <c r="BP43" s="122">
        <v>3.5683679871140108</v>
      </c>
      <c r="BQ43" s="120">
        <v>18.321409658747172</v>
      </c>
      <c r="BR43" s="121">
        <v>19.768302839219292</v>
      </c>
      <c r="BS43" s="121">
        <v>19.695325866241827</v>
      </c>
      <c r="BT43" s="121">
        <v>19.912532774211286</v>
      </c>
      <c r="BU43" s="121">
        <v>20.079575668248786</v>
      </c>
      <c r="BV43" s="122">
        <v>20.296121148802921</v>
      </c>
      <c r="BW43" s="120">
        <v>2.0277358135895076</v>
      </c>
      <c r="BX43" s="121">
        <v>2.7448903591933944</v>
      </c>
      <c r="BY43" s="121">
        <v>3.2504891111704763</v>
      </c>
      <c r="BZ43" s="121">
        <v>3.420868442345403</v>
      </c>
      <c r="CA43" s="121">
        <v>1.90838998333417</v>
      </c>
      <c r="CB43" s="122">
        <v>3.2483604377193664</v>
      </c>
      <c r="CC43" s="120">
        <v>-2.1187387596827265</v>
      </c>
      <c r="CD43" s="121">
        <v>-7.4609993205821628</v>
      </c>
      <c r="CE43" s="121">
        <v>2.3973002023570515</v>
      </c>
      <c r="CF43" s="121">
        <v>1.1445006123137549</v>
      </c>
      <c r="CG43" s="121">
        <v>1.3234630140133956</v>
      </c>
      <c r="CH43" s="122">
        <v>1.6947546022305451</v>
      </c>
      <c r="CI43" s="120">
        <v>1.2087113558567582</v>
      </c>
      <c r="CJ43" s="121">
        <v>0.93320136562829326</v>
      </c>
      <c r="CK43" s="121">
        <v>1.0848560655601998</v>
      </c>
      <c r="CL43" s="121">
        <v>1.6731990132872527</v>
      </c>
      <c r="CM43" s="121">
        <v>1.6386800335773171</v>
      </c>
      <c r="CN43" s="122">
        <v>1.5547598436484678</v>
      </c>
      <c r="CO43" s="120">
        <v>0.86847525790982183</v>
      </c>
      <c r="CP43" s="121">
        <v>0.99164391649827399</v>
      </c>
      <c r="CQ43" s="121">
        <v>1.5207605021655057</v>
      </c>
      <c r="CR43" s="121">
        <v>2.2165039352694706</v>
      </c>
      <c r="CS43" s="121">
        <v>2.566364764718521</v>
      </c>
      <c r="CT43" s="122">
        <v>2.7196182748201316</v>
      </c>
      <c r="CU43" s="120">
        <v>5.6673873930586414</v>
      </c>
      <c r="CV43" s="121">
        <v>4.0790152035072333</v>
      </c>
      <c r="CW43" s="121">
        <v>4.0923868553896003</v>
      </c>
      <c r="CX43" s="121">
        <v>5.0952551714447036</v>
      </c>
      <c r="CY43" s="121">
        <v>4.7467489171844495</v>
      </c>
      <c r="CZ43" s="122">
        <v>5.0462607756048889</v>
      </c>
      <c r="DA43" s="120">
        <v>2.9438414693068227</v>
      </c>
      <c r="DB43" s="121">
        <v>2.801255438459441</v>
      </c>
      <c r="DC43" s="121">
        <v>2.9247153157994683</v>
      </c>
      <c r="DD43" s="121">
        <v>2.9516501243207616</v>
      </c>
      <c r="DE43" s="121">
        <v>2.9406155555391429</v>
      </c>
      <c r="DF43" s="122">
        <v>3.0340387677567717</v>
      </c>
      <c r="DG43" s="120">
        <v>0.44359087257387952</v>
      </c>
      <c r="DH43" s="121">
        <v>1.2982092644521004</v>
      </c>
      <c r="DI43" s="121">
        <v>2.3140048299393259</v>
      </c>
      <c r="DJ43" s="121">
        <v>1.6638520455580699</v>
      </c>
      <c r="DK43" s="121">
        <v>2.2212487464074333</v>
      </c>
      <c r="DL43" s="122">
        <v>2.3894579564256802</v>
      </c>
      <c r="DM43" s="120">
        <v>6.5344600179251922</v>
      </c>
      <c r="DN43" s="121">
        <v>5.9010825967769547</v>
      </c>
      <c r="DO43" s="121">
        <v>4.8521642491901229</v>
      </c>
      <c r="DP43" s="121">
        <v>5.1375963708061825</v>
      </c>
      <c r="DQ43" s="121">
        <v>5.3948653199529204</v>
      </c>
      <c r="DR43" s="122">
        <v>5.1988098999035808</v>
      </c>
      <c r="DS43" s="120">
        <v>0</v>
      </c>
      <c r="DT43" s="121">
        <v>2.3269654667099879</v>
      </c>
      <c r="DU43" s="121">
        <v>1.9467058610243146</v>
      </c>
      <c r="DV43" s="121">
        <v>-2.0250886706649718</v>
      </c>
      <c r="DW43" s="121">
        <v>1.0451419519395178</v>
      </c>
      <c r="DX43" s="122">
        <v>1.7245797695665694</v>
      </c>
      <c r="DY43" s="120">
        <v>1.2096836962056237</v>
      </c>
      <c r="DZ43" s="121">
        <v>1.2200538178387663</v>
      </c>
      <c r="EA43" s="121">
        <v>1.5855223318395169</v>
      </c>
      <c r="EB43" s="121">
        <v>2.1757601439454892</v>
      </c>
      <c r="EC43" s="121">
        <v>2.2949649727307162</v>
      </c>
      <c r="ED43" s="122">
        <v>2.4678935805703008</v>
      </c>
      <c r="EE43" s="120">
        <v>-4.9650673237379408</v>
      </c>
      <c r="EF43" s="121">
        <v>2.5328436463870285</v>
      </c>
      <c r="EG43" s="121">
        <v>3.8561877945162935</v>
      </c>
      <c r="EH43" s="121">
        <v>4.9088644822260088</v>
      </c>
      <c r="EI43" s="121">
        <v>4.6654097510653951</v>
      </c>
      <c r="EJ43" s="122">
        <v>4.4026823423260373</v>
      </c>
      <c r="EK43" s="120">
        <v>2.3611956056803352</v>
      </c>
      <c r="EL43" s="121">
        <v>1.5723624100800633</v>
      </c>
      <c r="EM43" s="121">
        <v>2.4149264115447981</v>
      </c>
      <c r="EN43" s="121">
        <v>3.0096813832486484</v>
      </c>
      <c r="EO43" s="121">
        <v>2.9846249719182212</v>
      </c>
      <c r="EP43" s="122">
        <v>2.8394889534390506</v>
      </c>
      <c r="EQ43" s="120">
        <v>2.2642685785971404</v>
      </c>
      <c r="ER43" s="121">
        <v>2.191784098702612</v>
      </c>
      <c r="ES43" s="121">
        <v>3.0994076264210619</v>
      </c>
      <c r="ET43" s="121">
        <v>3.2614333559811666</v>
      </c>
      <c r="EU43" s="121">
        <v>3.2709697670606093</v>
      </c>
      <c r="EV43" s="122">
        <v>3.3432309525391246</v>
      </c>
      <c r="EW43" s="120">
        <v>1.9988584822348499</v>
      </c>
      <c r="EX43" s="121">
        <v>0.89217164009095673</v>
      </c>
      <c r="EY43" s="121">
        <v>0.15060509979440928</v>
      </c>
      <c r="EZ43" s="121">
        <v>4.3990082903542262</v>
      </c>
      <c r="FA43" s="121">
        <v>3.946000216354125</v>
      </c>
      <c r="FB43" s="122">
        <v>4.2828126545554879</v>
      </c>
      <c r="FC43" s="120">
        <f ca="1">FC34/FC40*100</f>
        <v>1.907444775965403</v>
      </c>
      <c r="FD43" s="121">
        <f t="shared" ref="FD43:FH43" ca="1" si="673">FD34/FD40*100</f>
        <v>2.0690483144090979</v>
      </c>
      <c r="FE43" s="121">
        <f t="shared" ca="1" si="673"/>
        <v>3.1674650018556947</v>
      </c>
      <c r="FF43" s="121">
        <f t="shared" ca="1" si="673"/>
        <v>2.5998210211112251</v>
      </c>
      <c r="FG43" s="121">
        <f t="shared" ca="1" si="673"/>
        <v>2.6647548614431491</v>
      </c>
      <c r="FH43" s="122">
        <f t="shared" ca="1" si="673"/>
        <v>2.8357466998343495</v>
      </c>
    </row>
    <row r="44" spans="1:164">
      <c r="B44" s="24" t="s">
        <v>299</v>
      </c>
      <c r="C44" s="120">
        <v>84.558017214309174</v>
      </c>
      <c r="D44" s="121">
        <v>48.254916956836666</v>
      </c>
      <c r="E44" s="121">
        <v>53.552229934018698</v>
      </c>
      <c r="F44" s="121">
        <v>66.48878876192731</v>
      </c>
      <c r="G44" s="121">
        <v>59.38971187636632</v>
      </c>
      <c r="H44" s="122">
        <v>58.809981275794712</v>
      </c>
      <c r="I44" s="120">
        <v>39.658648440315496</v>
      </c>
      <c r="J44" s="121">
        <v>42.27803171430309</v>
      </c>
      <c r="K44" s="121">
        <v>44.910180874638058</v>
      </c>
      <c r="L44" s="121">
        <v>45.557172253503275</v>
      </c>
      <c r="M44" s="121">
        <v>44.413983012799704</v>
      </c>
      <c r="N44" s="122">
        <v>42.398324288275141</v>
      </c>
      <c r="O44" s="120">
        <v>52.11550914528457</v>
      </c>
      <c r="P44" s="121">
        <v>49.163789363586126</v>
      </c>
      <c r="Q44" s="121">
        <v>46.684444405681319</v>
      </c>
      <c r="R44" s="121">
        <v>53.088716210134706</v>
      </c>
      <c r="S44" s="121">
        <v>55.393964122716923</v>
      </c>
      <c r="T44" s="122">
        <v>57.183588227489018</v>
      </c>
      <c r="U44" s="120">
        <v>30.738286124598623</v>
      </c>
      <c r="V44" s="121">
        <v>34.64704503939079</v>
      </c>
      <c r="W44" s="121">
        <v>35.117625442872104</v>
      </c>
      <c r="X44" s="121">
        <v>33.993190986110037</v>
      </c>
      <c r="Y44" s="121">
        <v>33.459216555263097</v>
      </c>
      <c r="Z44" s="122">
        <v>32.425975207132488</v>
      </c>
      <c r="AA44" s="120">
        <v>0</v>
      </c>
      <c r="AB44" s="121">
        <v>0</v>
      </c>
      <c r="AC44" s="121">
        <v>0</v>
      </c>
      <c r="AD44" s="121">
        <v>0</v>
      </c>
      <c r="AE44" s="121">
        <v>0</v>
      </c>
      <c r="AF44" s="122">
        <v>0</v>
      </c>
      <c r="AG44" s="120">
        <v>15.305753763866267</v>
      </c>
      <c r="AH44" s="121">
        <v>18.323468478432304</v>
      </c>
      <c r="AI44" s="121">
        <v>16.932196530605079</v>
      </c>
      <c r="AJ44" s="121">
        <v>16.801529292771676</v>
      </c>
      <c r="AK44" s="121">
        <v>17.485861909834181</v>
      </c>
      <c r="AL44" s="122">
        <v>17.155910276420112</v>
      </c>
      <c r="AM44" s="120">
        <v>32.789895292670465</v>
      </c>
      <c r="AN44" s="121">
        <v>35.423419721059261</v>
      </c>
      <c r="AO44" s="121">
        <v>38.453057932864219</v>
      </c>
      <c r="AP44" s="121">
        <v>40.876275703082506</v>
      </c>
      <c r="AQ44" s="121">
        <v>41.452847892290769</v>
      </c>
      <c r="AR44" s="122">
        <v>39.001956708461641</v>
      </c>
      <c r="AS44" s="120">
        <v>38.093723370346524</v>
      </c>
      <c r="AT44" s="121">
        <v>38.991334881350177</v>
      </c>
      <c r="AU44" s="121">
        <v>35.564671009576919</v>
      </c>
      <c r="AV44" s="121">
        <v>30.49988227462859</v>
      </c>
      <c r="AW44" s="121">
        <v>30.055283349290981</v>
      </c>
      <c r="AX44" s="122">
        <v>30.193034667605268</v>
      </c>
      <c r="AY44" s="120">
        <v>29.275804676829843</v>
      </c>
      <c r="AZ44" s="121">
        <v>32.0062706094484</v>
      </c>
      <c r="BA44" s="121">
        <v>34.671505214886785</v>
      </c>
      <c r="BB44" s="121">
        <v>32.16138694055816</v>
      </c>
      <c r="BC44" s="121">
        <v>31.417780791395149</v>
      </c>
      <c r="BD44" s="122">
        <v>32.261032436524431</v>
      </c>
      <c r="BE44" s="120">
        <v>44.261060596324384</v>
      </c>
      <c r="BF44" s="121">
        <v>44.268874444452308</v>
      </c>
      <c r="BG44" s="121">
        <v>38.441297173418775</v>
      </c>
      <c r="BH44" s="121">
        <v>36.598030328258055</v>
      </c>
      <c r="BI44" s="121">
        <v>40.490079800371312</v>
      </c>
      <c r="BJ44" s="122">
        <v>42.185473761542937</v>
      </c>
      <c r="BK44" s="120">
        <v>38.22324343215768</v>
      </c>
      <c r="BL44" s="121">
        <v>33.210264129493723</v>
      </c>
      <c r="BM44" s="121">
        <v>35.530579346728757</v>
      </c>
      <c r="BN44" s="121">
        <v>35.22110363752374</v>
      </c>
      <c r="BO44" s="121">
        <v>36.346774730413394</v>
      </c>
      <c r="BP44" s="122">
        <v>35.17502780613129</v>
      </c>
      <c r="BQ44" s="120">
        <v>-43900.948000000011</v>
      </c>
      <c r="BR44" s="121">
        <v>16555.850939984928</v>
      </c>
      <c r="BS44" s="121">
        <v>-6219.091584994927</v>
      </c>
      <c r="BT44" s="121"/>
      <c r="BU44" s="121"/>
      <c r="BV44" s="122"/>
      <c r="BW44" s="120">
        <v>35.389214913763148</v>
      </c>
      <c r="BX44" s="121">
        <v>39.473973017712979</v>
      </c>
      <c r="BY44" s="121">
        <v>42.995340818509305</v>
      </c>
      <c r="BZ44" s="121">
        <v>44.622210506938522</v>
      </c>
      <c r="CA44" s="121">
        <v>53.949970581143702</v>
      </c>
      <c r="CB44" s="122">
        <v>46.263496859487027</v>
      </c>
      <c r="CC44" s="120">
        <v>52.797438012357766</v>
      </c>
      <c r="CD44" s="121">
        <v>58.706577392674276</v>
      </c>
      <c r="CE44" s="121">
        <v>66.921370059560559</v>
      </c>
      <c r="CF44" s="121">
        <v>69.303013235708264</v>
      </c>
      <c r="CG44" s="121">
        <v>66.058139324637509</v>
      </c>
      <c r="CH44" s="122">
        <v>57.175088350215674</v>
      </c>
      <c r="CI44" s="120">
        <v>13.002700593685804</v>
      </c>
      <c r="CJ44" s="121">
        <v>17.232733900406437</v>
      </c>
      <c r="CK44" s="121">
        <v>15.231865652318652</v>
      </c>
      <c r="CL44" s="121">
        <v>12.961811311197</v>
      </c>
      <c r="CM44" s="121">
        <v>14.187552968433545</v>
      </c>
      <c r="CN44" s="122">
        <v>14.78357358687861</v>
      </c>
      <c r="CO44" s="120">
        <v>27.792687371847475</v>
      </c>
      <c r="CP44" s="121">
        <v>34.440791271505539</v>
      </c>
      <c r="CQ44" s="121">
        <v>37.551100957718205</v>
      </c>
      <c r="CR44" s="121">
        <v>40.422888868658774</v>
      </c>
      <c r="CS44" s="121">
        <v>40.146413489166285</v>
      </c>
      <c r="CT44" s="122">
        <v>37.131889368585021</v>
      </c>
      <c r="CU44" s="120">
        <v>33.678483425095287</v>
      </c>
      <c r="CV44" s="121">
        <v>44.842689270451977</v>
      </c>
      <c r="CW44" s="121">
        <v>48.529205464078409</v>
      </c>
      <c r="CX44" s="121">
        <v>41.565445181835287</v>
      </c>
      <c r="CY44" s="121">
        <v>41.052865781501254</v>
      </c>
      <c r="CZ44" s="122">
        <v>40.524242825776803</v>
      </c>
      <c r="DA44" s="120">
        <v>18.706568524053864</v>
      </c>
      <c r="DB44" s="121">
        <v>27.29970572559689</v>
      </c>
      <c r="DC44" s="121">
        <v>33.012840786893541</v>
      </c>
      <c r="DD44" s="121">
        <v>31.034878196621946</v>
      </c>
      <c r="DE44" s="121">
        <v>31.636965272877571</v>
      </c>
      <c r="DF44" s="122">
        <v>29.753401200764419</v>
      </c>
      <c r="DG44" s="120">
        <v>28.196009478869456</v>
      </c>
      <c r="DH44" s="121">
        <v>35.756955965384854</v>
      </c>
      <c r="DI44" s="121">
        <v>42.096067981918004</v>
      </c>
      <c r="DJ44" s="121">
        <v>41.443883242612969</v>
      </c>
      <c r="DK44" s="121">
        <v>38.309539195734182</v>
      </c>
      <c r="DL44" s="122">
        <v>35.925396935517334</v>
      </c>
      <c r="DM44" s="120">
        <v>25.871101631841587</v>
      </c>
      <c r="DN44" s="121">
        <v>25.145570523960252</v>
      </c>
      <c r="DO44" s="121">
        <v>30.939025288226883</v>
      </c>
      <c r="DP44" s="121">
        <v>29.762956443125137</v>
      </c>
      <c r="DQ44" s="121">
        <v>28.399470725743708</v>
      </c>
      <c r="DR44" s="122">
        <v>28.883401430909149</v>
      </c>
      <c r="DS44" s="120">
        <v>22.06035379812695</v>
      </c>
      <c r="DT44" s="121">
        <v>33.327364479895813</v>
      </c>
      <c r="DU44" s="121">
        <v>43.896812246807094</v>
      </c>
      <c r="DV44" s="121">
        <v>69.864200515796256</v>
      </c>
      <c r="DW44" s="121">
        <v>62.27750664686468</v>
      </c>
      <c r="DX44" s="122">
        <v>56.509349287590418</v>
      </c>
      <c r="DY44" s="120">
        <v>18.039456482985379</v>
      </c>
      <c r="DZ44" s="121">
        <v>22.279487143479049</v>
      </c>
      <c r="EA44" s="121">
        <v>20.192768153728043</v>
      </c>
      <c r="EB44" s="121">
        <v>23.997038594834709</v>
      </c>
      <c r="EC44" s="121">
        <v>24.963077270933827</v>
      </c>
      <c r="ED44" s="122">
        <v>22.686525924865784</v>
      </c>
      <c r="EE44" s="120">
        <v>45.525262323355911</v>
      </c>
      <c r="EF44" s="121">
        <v>57.157972247172097</v>
      </c>
      <c r="EG44" s="121">
        <v>57.146468015193761</v>
      </c>
      <c r="EH44" s="121">
        <v>36.63889342699995</v>
      </c>
      <c r="EI44" s="121">
        <v>35.500299891584376</v>
      </c>
      <c r="EJ44" s="122">
        <v>31.659566300184856</v>
      </c>
      <c r="EK44" s="120">
        <v>19.562727567992614</v>
      </c>
      <c r="EL44" s="121">
        <v>20.120329527763356</v>
      </c>
      <c r="EM44" s="121">
        <v>24.3742580548078</v>
      </c>
      <c r="EN44" s="121">
        <v>24.599053550623537</v>
      </c>
      <c r="EO44" s="121">
        <v>25.656442580867783</v>
      </c>
      <c r="EP44" s="122">
        <v>25.829846640191839</v>
      </c>
      <c r="EQ44" s="120">
        <v>27.94799805624411</v>
      </c>
      <c r="ER44" s="121">
        <v>27.925253311245797</v>
      </c>
      <c r="ES44" s="121">
        <v>28.469797701008225</v>
      </c>
      <c r="ET44" s="121">
        <v>29.663536470067349</v>
      </c>
      <c r="EU44" s="121">
        <v>28.967093838127631</v>
      </c>
      <c r="EV44" s="122">
        <v>26.845472301361895</v>
      </c>
      <c r="EW44" s="120">
        <v>21.881871025198528</v>
      </c>
      <c r="EX44" s="121">
        <v>38.565751887098571</v>
      </c>
      <c r="EY44" s="121">
        <v>44.8423008842611</v>
      </c>
      <c r="EZ44" s="121">
        <v>40.693890503182615</v>
      </c>
      <c r="FA44" s="121">
        <v>41.951403783347153</v>
      </c>
      <c r="FB44" s="122">
        <v>42.639598219297611</v>
      </c>
      <c r="FC44" s="120"/>
      <c r="FD44" s="121"/>
      <c r="FE44" s="121"/>
      <c r="FF44" s="121"/>
      <c r="FG44" s="121"/>
      <c r="FH44" s="122"/>
    </row>
    <row r="45" spans="1:164">
      <c r="A45" s="17"/>
      <c r="B45" s="24" t="s">
        <v>301</v>
      </c>
      <c r="C45" s="120">
        <v>0</v>
      </c>
      <c r="D45" s="121">
        <v>0</v>
      </c>
      <c r="E45" s="121">
        <v>0</v>
      </c>
      <c r="F45" s="121">
        <v>0</v>
      </c>
      <c r="G45" s="121">
        <v>0</v>
      </c>
      <c r="H45" s="122">
        <v>0</v>
      </c>
      <c r="I45" s="120">
        <v>0</v>
      </c>
      <c r="J45" s="121">
        <v>0</v>
      </c>
      <c r="K45" s="121">
        <v>0</v>
      </c>
      <c r="L45" s="121">
        <v>0</v>
      </c>
      <c r="M45" s="121">
        <v>0</v>
      </c>
      <c r="N45" s="122">
        <v>0</v>
      </c>
      <c r="O45" s="120">
        <v>0</v>
      </c>
      <c r="P45" s="121">
        <v>0</v>
      </c>
      <c r="Q45" s="121">
        <v>0</v>
      </c>
      <c r="R45" s="121">
        <v>0</v>
      </c>
      <c r="S45" s="121">
        <v>0</v>
      </c>
      <c r="T45" s="122">
        <v>0</v>
      </c>
      <c r="U45" s="120">
        <v>25.11</v>
      </c>
      <c r="V45" s="121">
        <v>24.751503970899005</v>
      </c>
      <c r="W45" s="121">
        <v>23.204776426059954</v>
      </c>
      <c r="X45" s="121">
        <v>21.555880331954526</v>
      </c>
      <c r="Y45" s="121">
        <v>20.791386061816432</v>
      </c>
      <c r="Z45" s="122">
        <v>20.793592982277509</v>
      </c>
      <c r="AA45" s="120">
        <v>0</v>
      </c>
      <c r="AB45" s="121">
        <v>0</v>
      </c>
      <c r="AC45" s="121">
        <v>0</v>
      </c>
      <c r="AD45" s="121">
        <v>0</v>
      </c>
      <c r="AE45" s="121">
        <v>0</v>
      </c>
      <c r="AF45" s="122">
        <v>0</v>
      </c>
      <c r="AG45" s="120">
        <v>0</v>
      </c>
      <c r="AH45" s="121">
        <v>0</v>
      </c>
      <c r="AI45" s="121">
        <v>0</v>
      </c>
      <c r="AJ45" s="121">
        <v>0</v>
      </c>
      <c r="AK45" s="121">
        <v>0</v>
      </c>
      <c r="AL45" s="122">
        <v>0</v>
      </c>
      <c r="AM45" s="120">
        <v>0</v>
      </c>
      <c r="AN45" s="121">
        <v>0</v>
      </c>
      <c r="AO45" s="121">
        <v>0</v>
      </c>
      <c r="AP45" s="121">
        <v>0</v>
      </c>
      <c r="AQ45" s="121">
        <v>0</v>
      </c>
      <c r="AR45" s="122">
        <v>0</v>
      </c>
      <c r="AS45" s="120">
        <v>0</v>
      </c>
      <c r="AT45" s="121">
        <v>0</v>
      </c>
      <c r="AU45" s="121">
        <v>0</v>
      </c>
      <c r="AV45" s="121">
        <v>0</v>
      </c>
      <c r="AW45" s="121">
        <v>0</v>
      </c>
      <c r="AX45" s="122">
        <v>0</v>
      </c>
      <c r="AY45" s="120">
        <v>0</v>
      </c>
      <c r="AZ45" s="121">
        <v>0</v>
      </c>
      <c r="BA45" s="121">
        <v>0</v>
      </c>
      <c r="BB45" s="121">
        <v>0</v>
      </c>
      <c r="BC45" s="121">
        <v>0</v>
      </c>
      <c r="BD45" s="122">
        <v>0</v>
      </c>
      <c r="BE45" s="120">
        <v>0</v>
      </c>
      <c r="BF45" s="121">
        <v>0</v>
      </c>
      <c r="BG45" s="121">
        <v>0</v>
      </c>
      <c r="BH45" s="121">
        <v>0</v>
      </c>
      <c r="BI45" s="121">
        <v>0</v>
      </c>
      <c r="BJ45" s="122">
        <v>0</v>
      </c>
      <c r="BK45" s="120">
        <v>55.2</v>
      </c>
      <c r="BL45" s="121">
        <v>58.05</v>
      </c>
      <c r="BM45" s="121">
        <v>48.9</v>
      </c>
      <c r="BN45" s="121">
        <v>39.1</v>
      </c>
      <c r="BO45" s="121">
        <v>34.231460754179217</v>
      </c>
      <c r="BP45" s="122">
        <v>31.543977022643428</v>
      </c>
      <c r="BQ45" s="120">
        <v>0</v>
      </c>
      <c r="BR45" s="121">
        <v>0</v>
      </c>
      <c r="BS45" s="121">
        <v>0</v>
      </c>
      <c r="BT45" s="121">
        <v>0</v>
      </c>
      <c r="BU45" s="121">
        <v>0</v>
      </c>
      <c r="BV45" s="122">
        <v>0</v>
      </c>
      <c r="BW45" s="120">
        <v>0</v>
      </c>
      <c r="BX45" s="121">
        <v>0</v>
      </c>
      <c r="BY45" s="121">
        <v>0</v>
      </c>
      <c r="BZ45" s="121">
        <v>0</v>
      </c>
      <c r="CA45" s="121">
        <v>0</v>
      </c>
      <c r="CB45" s="122">
        <v>0</v>
      </c>
      <c r="CC45" s="120">
        <v>0</v>
      </c>
      <c r="CD45" s="121">
        <v>0</v>
      </c>
      <c r="CE45" s="121">
        <v>0</v>
      </c>
      <c r="CF45" s="121">
        <v>0</v>
      </c>
      <c r="CG45" s="121">
        <v>0</v>
      </c>
      <c r="CH45" s="122">
        <v>0</v>
      </c>
      <c r="CI45" s="120">
        <v>0</v>
      </c>
      <c r="CJ45" s="121">
        <v>0</v>
      </c>
      <c r="CK45" s="121">
        <v>0</v>
      </c>
      <c r="CL45" s="121">
        <v>0</v>
      </c>
      <c r="CM45" s="121">
        <v>0</v>
      </c>
      <c r="CN45" s="122">
        <v>0</v>
      </c>
      <c r="CO45" s="120">
        <v>0</v>
      </c>
      <c r="CP45" s="121">
        <v>0</v>
      </c>
      <c r="CQ45" s="121">
        <v>0</v>
      </c>
      <c r="CR45" s="121">
        <v>0</v>
      </c>
      <c r="CS45" s="121">
        <v>0</v>
      </c>
      <c r="CT45" s="122">
        <v>0</v>
      </c>
      <c r="CU45" s="120">
        <v>0</v>
      </c>
      <c r="CV45" s="121">
        <v>0</v>
      </c>
      <c r="CW45" s="121">
        <v>0</v>
      </c>
      <c r="CX45" s="121">
        <v>0</v>
      </c>
      <c r="CY45" s="121">
        <v>0</v>
      </c>
      <c r="CZ45" s="122">
        <v>0</v>
      </c>
      <c r="DA45" s="120">
        <v>24.81</v>
      </c>
      <c r="DB45" s="121">
        <v>23.08</v>
      </c>
      <c r="DC45" s="121">
        <v>20.79</v>
      </c>
      <c r="DD45" s="121">
        <v>20.329999999999998</v>
      </c>
      <c r="DE45" s="121">
        <v>24.476518941842428</v>
      </c>
      <c r="DF45" s="122">
        <v>23.598590159602114</v>
      </c>
      <c r="DG45" s="120">
        <v>22.2</v>
      </c>
      <c r="DH45" s="121">
        <v>24.3</v>
      </c>
      <c r="DI45" s="121">
        <v>19.87</v>
      </c>
      <c r="DJ45" s="121">
        <v>16.38474353840067</v>
      </c>
      <c r="DK45" s="121">
        <v>15.398329640602775</v>
      </c>
      <c r="DL45" s="122">
        <v>15.288243501926688</v>
      </c>
      <c r="DM45" s="120">
        <v>0</v>
      </c>
      <c r="DN45" s="121">
        <v>0</v>
      </c>
      <c r="DO45" s="121">
        <v>0</v>
      </c>
      <c r="DP45" s="121">
        <v>0</v>
      </c>
      <c r="DQ45" s="121">
        <v>0</v>
      </c>
      <c r="DR45" s="122">
        <v>0</v>
      </c>
      <c r="DS45" s="120">
        <v>0</v>
      </c>
      <c r="DT45" s="121">
        <v>0</v>
      </c>
      <c r="DU45" s="121">
        <v>0</v>
      </c>
      <c r="DV45" s="121">
        <v>0</v>
      </c>
      <c r="DW45" s="121">
        <v>0</v>
      </c>
      <c r="DX45" s="122">
        <v>0</v>
      </c>
      <c r="DY45" s="120">
        <v>0</v>
      </c>
      <c r="DZ45" s="121">
        <v>0</v>
      </c>
      <c r="EA45" s="121">
        <v>0</v>
      </c>
      <c r="EB45" s="121">
        <v>0</v>
      </c>
      <c r="EC45" s="121">
        <v>0</v>
      </c>
      <c r="ED45" s="122">
        <v>0</v>
      </c>
      <c r="EE45" s="120">
        <v>17.36</v>
      </c>
      <c r="EF45" s="121">
        <v>46.61</v>
      </c>
      <c r="EG45" s="121">
        <v>37.69</v>
      </c>
      <c r="EH45" s="121">
        <v>31.165937435602618</v>
      </c>
      <c r="EI45" s="121">
        <v>27.208353598193113</v>
      </c>
      <c r="EJ45" s="122">
        <v>22.026242721228343</v>
      </c>
      <c r="EK45" s="120">
        <v>0</v>
      </c>
      <c r="EL45" s="121">
        <v>0</v>
      </c>
      <c r="EM45" s="121">
        <v>0</v>
      </c>
      <c r="EN45" s="121">
        <v>0</v>
      </c>
      <c r="EO45" s="121">
        <v>0</v>
      </c>
      <c r="EP45" s="122">
        <v>0</v>
      </c>
      <c r="EQ45" s="120">
        <v>0</v>
      </c>
      <c r="ER45" s="121">
        <v>0</v>
      </c>
      <c r="ES45" s="121">
        <v>0</v>
      </c>
      <c r="ET45" s="121">
        <v>0</v>
      </c>
      <c r="EU45" s="121">
        <v>0</v>
      </c>
      <c r="EV45" s="122">
        <v>0</v>
      </c>
      <c r="EW45" s="120">
        <v>0</v>
      </c>
      <c r="EX45" s="121">
        <v>0</v>
      </c>
      <c r="EY45" s="121">
        <v>0</v>
      </c>
      <c r="EZ45" s="121">
        <v>0</v>
      </c>
      <c r="FA45" s="121">
        <v>0</v>
      </c>
      <c r="FB45" s="122">
        <v>0</v>
      </c>
      <c r="FC45" s="120"/>
      <c r="FD45" s="121"/>
      <c r="FE45" s="121"/>
      <c r="FF45" s="121"/>
      <c r="FG45" s="121"/>
      <c r="FH45" s="122"/>
    </row>
    <row r="46" spans="1:164">
      <c r="A46" s="17"/>
      <c r="B46" s="24" t="s">
        <v>302</v>
      </c>
      <c r="C46" s="120">
        <v>1.4682327816337426</v>
      </c>
      <c r="D46" s="121">
        <v>2.1445813700616165</v>
      </c>
      <c r="E46" s="121">
        <v>1.6743209692636181</v>
      </c>
      <c r="F46" s="121">
        <v>1.2563059097492404</v>
      </c>
      <c r="G46" s="121">
        <v>1.1264817425382669</v>
      </c>
      <c r="H46" s="122">
        <v>0.96760798568710404</v>
      </c>
      <c r="I46" s="120">
        <v>0.7147607821332016</v>
      </c>
      <c r="J46" s="121">
        <v>0.76799676091594771</v>
      </c>
      <c r="K46" s="121">
        <v>0.67957593729567911</v>
      </c>
      <c r="L46" s="121">
        <v>0.67030520746549915</v>
      </c>
      <c r="M46" s="121">
        <v>0.66968534934781654</v>
      </c>
      <c r="N46" s="122">
        <v>0.72112971554614602</v>
      </c>
      <c r="O46" s="120">
        <v>-10624.273193327183</v>
      </c>
      <c r="P46" s="121">
        <v>-2186.7119969357591</v>
      </c>
      <c r="Q46" s="121">
        <v>3793.0083098820687</v>
      </c>
      <c r="R46" s="121"/>
      <c r="S46" s="121"/>
      <c r="T46" s="122"/>
      <c r="U46" s="120">
        <v>0.77402292379679261</v>
      </c>
      <c r="V46" s="121">
        <v>0.68663028132685056</v>
      </c>
      <c r="W46" s="121">
        <v>0.34511647861737782</v>
      </c>
      <c r="X46" s="121">
        <v>0.36212203179642199</v>
      </c>
      <c r="Y46" s="121">
        <v>0.37816855227660762</v>
      </c>
      <c r="Z46" s="122">
        <v>0.49414703505448354</v>
      </c>
      <c r="AA46" s="120">
        <v>0</v>
      </c>
      <c r="AB46" s="121">
        <v>0</v>
      </c>
      <c r="AC46" s="121">
        <v>0</v>
      </c>
      <c r="AD46" s="121">
        <v>0</v>
      </c>
      <c r="AE46" s="121">
        <v>0</v>
      </c>
      <c r="AF46" s="122">
        <v>0</v>
      </c>
      <c r="AG46" s="120">
        <v>0.61362359185700266</v>
      </c>
      <c r="AH46" s="121">
        <v>0.30598113528733134</v>
      </c>
      <c r="AI46" s="121">
        <v>0.26590527303973172</v>
      </c>
      <c r="AJ46" s="121">
        <v>0.42543212153517951</v>
      </c>
      <c r="AK46" s="121">
        <v>0.38449837514369689</v>
      </c>
      <c r="AL46" s="122">
        <v>0.34674648178190332</v>
      </c>
      <c r="AM46" s="120">
        <v>2.2904009720534626</v>
      </c>
      <c r="AN46" s="121">
        <v>2.7201985191978313</v>
      </c>
      <c r="AO46" s="121">
        <v>1.6610978520286395</v>
      </c>
      <c r="AP46" s="121">
        <v>1.351573201433083</v>
      </c>
      <c r="AQ46" s="121">
        <v>1.2246192975429258</v>
      </c>
      <c r="AR46" s="122">
        <v>1.1344900781035223</v>
      </c>
      <c r="AS46" s="120">
        <v>1.4383369964370061</v>
      </c>
      <c r="AT46" s="121">
        <v>1.3388926050198966</v>
      </c>
      <c r="AU46" s="121">
        <v>0.41993752828816988</v>
      </c>
      <c r="AV46" s="121">
        <v>0.34915045785709503</v>
      </c>
      <c r="AW46" s="121">
        <v>0.40088938165218979</v>
      </c>
      <c r="AX46" s="122">
        <v>0.39978053753075976</v>
      </c>
      <c r="AY46" s="120">
        <v>0.83554084104105542</v>
      </c>
      <c r="AZ46" s="121">
        <v>0.68416917553523104</v>
      </c>
      <c r="BA46" s="121">
        <v>0.69297358019844379</v>
      </c>
      <c r="BB46" s="121">
        <v>0.63437320374144335</v>
      </c>
      <c r="BC46" s="121">
        <v>0.69557307999023243</v>
      </c>
      <c r="BD46" s="122">
        <v>0.76993927908088677</v>
      </c>
      <c r="BE46" s="120">
        <v>2.2786153572535963</v>
      </c>
      <c r="BF46" s="121">
        <v>1.7105020235279105</v>
      </c>
      <c r="BG46" s="121">
        <v>0.87004006247563326</v>
      </c>
      <c r="BH46" s="121">
        <v>0.59927594113743188</v>
      </c>
      <c r="BI46" s="121">
        <v>0.8596930721007825</v>
      </c>
      <c r="BJ46" s="122">
        <v>0.80590120011341115</v>
      </c>
      <c r="BK46" s="120">
        <v>1.1807664349501881</v>
      </c>
      <c r="BL46" s="121">
        <v>1.7527680576681648</v>
      </c>
      <c r="BM46" s="121">
        <v>1.0627680878766452</v>
      </c>
      <c r="BN46" s="121">
        <v>1.1920296918247026</v>
      </c>
      <c r="BO46" s="121">
        <v>1.0312482432470911</v>
      </c>
      <c r="BP46" s="122">
        <v>0.91350779383910674</v>
      </c>
      <c r="BQ46" s="120">
        <v>0</v>
      </c>
      <c r="BR46" s="121">
        <v>0</v>
      </c>
      <c r="BS46" s="121">
        <v>0</v>
      </c>
      <c r="BT46" s="121">
        <v>0</v>
      </c>
      <c r="BU46" s="121">
        <v>0</v>
      </c>
      <c r="BV46" s="122">
        <v>0</v>
      </c>
      <c r="BW46" s="120">
        <v>0.97909187537423126</v>
      </c>
      <c r="BX46" s="121">
        <v>1.8262655376299513</v>
      </c>
      <c r="BY46" s="121">
        <v>1.08</v>
      </c>
      <c r="BZ46" s="121">
        <v>1.1974523298715261</v>
      </c>
      <c r="CA46" s="121">
        <v>0.87146861415539378</v>
      </c>
      <c r="CB46" s="122">
        <v>0.72744295974894313</v>
      </c>
      <c r="CC46" s="120">
        <v>4.6973287611392625</v>
      </c>
      <c r="CD46" s="121">
        <v>13.605519113322778</v>
      </c>
      <c r="CE46" s="121">
        <v>6.7751060820367748</v>
      </c>
      <c r="CF46" s="121">
        <v>5.3020488730953179</v>
      </c>
      <c r="CG46" s="121">
        <v>3.9465855844028801</v>
      </c>
      <c r="CH46" s="122">
        <v>3.4083703157570664</v>
      </c>
      <c r="CI46" s="120">
        <v>2.5168889712063143</v>
      </c>
      <c r="CJ46" s="121">
        <v>2.7034315068403796</v>
      </c>
      <c r="CK46" s="121">
        <v>2.4785180641201223</v>
      </c>
      <c r="CL46" s="121">
        <v>1.6457392836710127</v>
      </c>
      <c r="CM46" s="121">
        <v>1.4467572493936325</v>
      </c>
      <c r="CN46" s="122">
        <v>1.1939484450822779</v>
      </c>
      <c r="CO46" s="120">
        <v>1.5822084849807971</v>
      </c>
      <c r="CP46" s="121">
        <v>2.0346930935871517</v>
      </c>
      <c r="CQ46" s="121">
        <v>1.5674367021025339</v>
      </c>
      <c r="CR46" s="121">
        <v>0.81244463607704032</v>
      </c>
      <c r="CS46" s="121">
        <v>0.74676841796229287</v>
      </c>
      <c r="CT46" s="122">
        <v>0.61728000777472714</v>
      </c>
      <c r="CU46" s="120">
        <v>0.78908283319393946</v>
      </c>
      <c r="CV46" s="121">
        <v>1.9584830302117167</v>
      </c>
      <c r="CW46" s="121">
        <v>0.74701172790602943</v>
      </c>
      <c r="CX46" s="121">
        <v>1.1134878643533008</v>
      </c>
      <c r="CY46" s="121">
        <v>1.3280000000000001</v>
      </c>
      <c r="CZ46" s="122">
        <v>1.23</v>
      </c>
      <c r="DA46" s="120">
        <v>0.98261339036527584</v>
      </c>
      <c r="DB46" s="121">
        <v>1.1972946473220727</v>
      </c>
      <c r="DC46" s="121">
        <v>1.2205843583953262</v>
      </c>
      <c r="DD46" s="121">
        <v>1.491442940616587</v>
      </c>
      <c r="DE46" s="121">
        <v>0.90154503734706881</v>
      </c>
      <c r="DF46" s="122">
        <v>0.89439782474830698</v>
      </c>
      <c r="DG46" s="120">
        <v>4.0595790105747742</v>
      </c>
      <c r="DH46" s="121">
        <v>3.450531818106628</v>
      </c>
      <c r="DI46" s="121">
        <v>1.8962818496382507</v>
      </c>
      <c r="DJ46" s="121">
        <v>1.2963728376144197</v>
      </c>
      <c r="DK46" s="121">
        <v>1.4673112318816763</v>
      </c>
      <c r="DL46" s="122">
        <v>1.505493505625676</v>
      </c>
      <c r="DM46" s="120">
        <v>0.88</v>
      </c>
      <c r="DN46" s="121">
        <v>2.99</v>
      </c>
      <c r="DO46" s="121">
        <v>3.79</v>
      </c>
      <c r="DP46" s="121">
        <v>3.28</v>
      </c>
      <c r="DQ46" s="121">
        <v>3.1248271324500756</v>
      </c>
      <c r="DR46" s="122">
        <v>3.1193160464159955</v>
      </c>
      <c r="DS46" s="120">
        <v>2.141322977458616</v>
      </c>
      <c r="DT46" s="121">
        <v>1.7211644591611481</v>
      </c>
      <c r="DU46" s="121">
        <v>1.771300831043839</v>
      </c>
      <c r="DV46" s="121">
        <v>0.79018639477457375</v>
      </c>
      <c r="DW46" s="121">
        <v>0.62787120268728869</v>
      </c>
      <c r="DX46" s="122">
        <v>0.49796663623537224</v>
      </c>
      <c r="DY46" s="120">
        <v>2.8856592956484919</v>
      </c>
      <c r="DZ46" s="121">
        <v>5.2970456451991232</v>
      </c>
      <c r="EA46" s="121">
        <v>2.7980046262270313</v>
      </c>
      <c r="EB46" s="121">
        <v>0.9608749202910577</v>
      </c>
      <c r="EC46" s="121">
        <v>0.89014236866964713</v>
      </c>
      <c r="ED46" s="122">
        <v>0.84155821317330304</v>
      </c>
      <c r="EE46" s="120">
        <v>1.3</v>
      </c>
      <c r="EF46" s="121">
        <v>1.3</v>
      </c>
      <c r="EG46" s="121">
        <v>0.78</v>
      </c>
      <c r="EH46" s="121">
        <v>0.59</v>
      </c>
      <c r="EI46" s="121">
        <v>0.41602186627007254</v>
      </c>
      <c r="EJ46" s="122">
        <v>0.40701472287824736</v>
      </c>
      <c r="EK46" s="120">
        <v>2.2930458050675977</v>
      </c>
      <c r="EL46" s="121">
        <v>4.9478382543084356</v>
      </c>
      <c r="EM46" s="121">
        <v>3.0270478133111522</v>
      </c>
      <c r="EN46" s="121">
        <v>1.471955376510691</v>
      </c>
      <c r="EO46" s="121">
        <v>1.2061687842195328</v>
      </c>
      <c r="EP46" s="122">
        <v>0.87750256564213192</v>
      </c>
      <c r="EQ46" s="120">
        <v>3.5059011535432187</v>
      </c>
      <c r="ER46" s="121">
        <v>3.1315910659891042</v>
      </c>
      <c r="ES46" s="121">
        <v>3.0953205864828286</v>
      </c>
      <c r="ET46" s="121">
        <v>2.6275546685421465</v>
      </c>
      <c r="EU46" s="121">
        <v>2.3740314108587857</v>
      </c>
      <c r="EV46" s="122">
        <v>2.2393630645026761</v>
      </c>
      <c r="EW46" s="120">
        <v>3.0732704203395658</v>
      </c>
      <c r="EX46" s="121">
        <v>11.39259285980034</v>
      </c>
      <c r="EY46" s="121">
        <v>0.69631007899773079</v>
      </c>
      <c r="EZ46" s="121">
        <v>0.3048780487804878</v>
      </c>
      <c r="FA46" s="121">
        <v>0.39968232363292538</v>
      </c>
      <c r="FB46" s="122">
        <v>0.38790538577144523</v>
      </c>
      <c r="FC46" s="120">
        <f t="shared" ref="FC46:FH46" ca="1" si="674">AVERAGEIF($B$8:$FB$55,FC$8,$B46:$FB46)</f>
        <v>-406.96126537181289</v>
      </c>
      <c r="FD46" s="121">
        <f t="shared" ca="1" si="674"/>
        <v>-81.424762537528437</v>
      </c>
      <c r="FE46" s="121">
        <f t="shared" ca="1" si="674"/>
        <v>147.40011416813132</v>
      </c>
      <c r="FF46" s="121">
        <f t="shared" ca="1" si="674"/>
        <v>1.1890002376295303</v>
      </c>
      <c r="FG46" s="121">
        <f t="shared" ca="1" si="674"/>
        <v>1.0607215327108355</v>
      </c>
      <c r="FH46" s="122">
        <f t="shared" ca="1" si="674"/>
        <v>0.98003239200373982</v>
      </c>
    </row>
    <row r="47" spans="1:164" s="5" customFormat="1" ht="12.75">
      <c r="A47" s="17"/>
      <c r="B47" s="41" t="s">
        <v>297</v>
      </c>
      <c r="C47" s="132"/>
      <c r="D47" s="133"/>
      <c r="E47" s="133"/>
      <c r="F47" s="133"/>
      <c r="G47" s="133"/>
      <c r="H47" s="134"/>
      <c r="I47" s="132"/>
      <c r="J47" s="133"/>
      <c r="K47" s="133"/>
      <c r="L47" s="133"/>
      <c r="M47" s="133"/>
      <c r="N47" s="134"/>
      <c r="O47" s="132"/>
      <c r="P47" s="133"/>
      <c r="Q47" s="133"/>
      <c r="R47" s="133"/>
      <c r="S47" s="133"/>
      <c r="T47" s="134"/>
      <c r="U47" s="132"/>
      <c r="V47" s="133"/>
      <c r="W47" s="133"/>
      <c r="X47" s="133"/>
      <c r="Y47" s="133"/>
      <c r="Z47" s="134"/>
      <c r="AA47" s="132"/>
      <c r="AB47" s="133"/>
      <c r="AC47" s="133"/>
      <c r="AD47" s="133"/>
      <c r="AE47" s="133"/>
      <c r="AF47" s="134"/>
      <c r="AG47" s="132"/>
      <c r="AH47" s="133"/>
      <c r="AI47" s="133"/>
      <c r="AJ47" s="133"/>
      <c r="AK47" s="133"/>
      <c r="AL47" s="134"/>
      <c r="AM47" s="132"/>
      <c r="AN47" s="133"/>
      <c r="AO47" s="133"/>
      <c r="AP47" s="133"/>
      <c r="AQ47" s="133"/>
      <c r="AR47" s="134"/>
      <c r="AS47" s="132"/>
      <c r="AT47" s="133"/>
      <c r="AU47" s="133"/>
      <c r="AV47" s="133"/>
      <c r="AW47" s="133"/>
      <c r="AX47" s="134"/>
      <c r="AY47" s="132"/>
      <c r="AZ47" s="133"/>
      <c r="BA47" s="133"/>
      <c r="BB47" s="133"/>
      <c r="BC47" s="133"/>
      <c r="BD47" s="134"/>
      <c r="BE47" s="132"/>
      <c r="BF47" s="133"/>
      <c r="BG47" s="133"/>
      <c r="BH47" s="133"/>
      <c r="BI47" s="133"/>
      <c r="BJ47" s="134"/>
      <c r="BK47" s="132"/>
      <c r="BL47" s="133"/>
      <c r="BM47" s="133"/>
      <c r="BN47" s="133"/>
      <c r="BO47" s="133"/>
      <c r="BP47" s="134"/>
      <c r="BQ47" s="132"/>
      <c r="BR47" s="133"/>
      <c r="BS47" s="133"/>
      <c r="BT47" s="133"/>
      <c r="BU47" s="133"/>
      <c r="BV47" s="134"/>
      <c r="BW47" s="132"/>
      <c r="BX47" s="133"/>
      <c r="BY47" s="133"/>
      <c r="BZ47" s="133"/>
      <c r="CA47" s="133"/>
      <c r="CB47" s="134"/>
      <c r="CC47" s="132"/>
      <c r="CD47" s="133"/>
      <c r="CE47" s="133"/>
      <c r="CF47" s="133"/>
      <c r="CG47" s="133"/>
      <c r="CH47" s="134"/>
      <c r="CI47" s="132"/>
      <c r="CJ47" s="133"/>
      <c r="CK47" s="133"/>
      <c r="CL47" s="133"/>
      <c r="CM47" s="133"/>
      <c r="CN47" s="134"/>
      <c r="CO47" s="132"/>
      <c r="CP47" s="133"/>
      <c r="CQ47" s="133"/>
      <c r="CR47" s="133"/>
      <c r="CS47" s="133"/>
      <c r="CT47" s="134"/>
      <c r="CU47" s="132"/>
      <c r="CV47" s="133"/>
      <c r="CW47" s="133"/>
      <c r="CX47" s="133"/>
      <c r="CY47" s="133"/>
      <c r="CZ47" s="134"/>
      <c r="DA47" s="132"/>
      <c r="DB47" s="133"/>
      <c r="DC47" s="133"/>
      <c r="DD47" s="133"/>
      <c r="DE47" s="133"/>
      <c r="DF47" s="134"/>
      <c r="DG47" s="132"/>
      <c r="DH47" s="133"/>
      <c r="DI47" s="133"/>
      <c r="DJ47" s="133"/>
      <c r="DK47" s="133"/>
      <c r="DL47" s="134"/>
      <c r="DM47" s="132"/>
      <c r="DN47" s="133"/>
      <c r="DO47" s="133"/>
      <c r="DP47" s="133"/>
      <c r="DQ47" s="133"/>
      <c r="DR47" s="134"/>
      <c r="DS47" s="132"/>
      <c r="DT47" s="133"/>
      <c r="DU47" s="133"/>
      <c r="DV47" s="133"/>
      <c r="DW47" s="133"/>
      <c r="DX47" s="134"/>
      <c r="DY47" s="132"/>
      <c r="DZ47" s="133"/>
      <c r="EA47" s="133"/>
      <c r="EB47" s="133"/>
      <c r="EC47" s="133"/>
      <c r="ED47" s="134"/>
      <c r="EE47" s="132"/>
      <c r="EF47" s="133"/>
      <c r="EG47" s="133"/>
      <c r="EH47" s="133"/>
      <c r="EI47" s="133"/>
      <c r="EJ47" s="134"/>
      <c r="EK47" s="132"/>
      <c r="EL47" s="133"/>
      <c r="EM47" s="133"/>
      <c r="EN47" s="133"/>
      <c r="EO47" s="133"/>
      <c r="EP47" s="134"/>
      <c r="EQ47" s="132"/>
      <c r="ER47" s="133"/>
      <c r="ES47" s="133"/>
      <c r="ET47" s="133"/>
      <c r="EU47" s="133"/>
      <c r="EV47" s="134"/>
      <c r="EW47" s="132"/>
      <c r="EX47" s="133"/>
      <c r="EY47" s="133"/>
      <c r="EZ47" s="133"/>
      <c r="FA47" s="133"/>
      <c r="FB47" s="134"/>
      <c r="FC47" s="132"/>
      <c r="FD47" s="133"/>
      <c r="FE47" s="133"/>
      <c r="FF47" s="133"/>
      <c r="FG47" s="133"/>
      <c r="FH47" s="134"/>
    </row>
    <row r="48" spans="1:164">
      <c r="A48" s="17"/>
      <c r="B48" s="24" t="s">
        <v>60</v>
      </c>
      <c r="C48" s="120">
        <v>5.4936722036368462</v>
      </c>
      <c r="D48" s="121">
        <v>7.0602281991962954</v>
      </c>
      <c r="E48" s="121">
        <v>8.5061145827732929</v>
      </c>
      <c r="F48" s="121">
        <v>10.119422158291091</v>
      </c>
      <c r="G48" s="121">
        <v>13.245500840460094</v>
      </c>
      <c r="H48" s="122">
        <v>17.158468374835486</v>
      </c>
      <c r="I48" s="120">
        <v>36.876463290049223</v>
      </c>
      <c r="J48" s="121">
        <v>45.352682219252159</v>
      </c>
      <c r="K48" s="121">
        <v>54.400324323367116</v>
      </c>
      <c r="L48" s="121">
        <v>62.00354562880576</v>
      </c>
      <c r="M48" s="121">
        <v>74.436969662671373</v>
      </c>
      <c r="N48" s="122">
        <v>94.122845980667037</v>
      </c>
      <c r="O48" s="120">
        <v>35.978789746436703</v>
      </c>
      <c r="P48" s="121">
        <v>75.439481528862245</v>
      </c>
      <c r="Q48" s="121">
        <v>107.49646990670897</v>
      </c>
      <c r="R48" s="121">
        <v>135.85957469918776</v>
      </c>
      <c r="S48" s="121">
        <v>179.87625589266341</v>
      </c>
      <c r="T48" s="122">
        <v>205.09839045531248</v>
      </c>
      <c r="U48" s="120">
        <v>73.467752659574472</v>
      </c>
      <c r="V48" s="121">
        <v>116.49643626719707</v>
      </c>
      <c r="W48" s="121">
        <v>190.38282736371909</v>
      </c>
      <c r="X48" s="121">
        <v>233.71407766990285</v>
      </c>
      <c r="Y48" s="121">
        <v>275.45706837396648</v>
      </c>
      <c r="Z48" s="122">
        <v>359.2065414983432</v>
      </c>
      <c r="AA48" s="120">
        <v>41.91278044479278</v>
      </c>
      <c r="AB48" s="121">
        <v>58.579612439175719</v>
      </c>
      <c r="AC48" s="121">
        <v>58.095996211750133</v>
      </c>
      <c r="AD48" s="121">
        <v>71.637377126808389</v>
      </c>
      <c r="AE48" s="121">
        <v>89.298915705102729</v>
      </c>
      <c r="AF48" s="122">
        <v>108.34153548393317</v>
      </c>
      <c r="AG48" s="120">
        <v>34.247639215862954</v>
      </c>
      <c r="AH48" s="121">
        <v>35.377421329098006</v>
      </c>
      <c r="AI48" s="121">
        <v>46.650213456187977</v>
      </c>
      <c r="AJ48" s="121">
        <v>56.373369979461657</v>
      </c>
      <c r="AK48" s="121">
        <v>64.754274736494139</v>
      </c>
      <c r="AL48" s="122">
        <v>72.851989131919851</v>
      </c>
      <c r="AM48" s="120">
        <v>18.476765459202362</v>
      </c>
      <c r="AN48" s="121">
        <v>26.13476990504018</v>
      </c>
      <c r="AO48" s="121">
        <v>32.419747081712053</v>
      </c>
      <c r="AP48" s="121">
        <v>40.732595501606568</v>
      </c>
      <c r="AQ48" s="121">
        <v>54.631758476658113</v>
      </c>
      <c r="AR48" s="122">
        <v>72.249692595659766</v>
      </c>
      <c r="AS48" s="120">
        <v>8.4406093328191201</v>
      </c>
      <c r="AT48" s="121">
        <v>22.888945916468849</v>
      </c>
      <c r="AU48" s="121">
        <v>51.982883393115628</v>
      </c>
      <c r="AV48" s="121">
        <v>90.722173422010286</v>
      </c>
      <c r="AW48" s="121">
        <v>104.4681862474549</v>
      </c>
      <c r="AX48" s="122">
        <v>124.01402145622826</v>
      </c>
      <c r="AY48" s="120">
        <v>14.093118203588112</v>
      </c>
      <c r="AZ48" s="121">
        <v>15.567549941648933</v>
      </c>
      <c r="BA48" s="121">
        <v>20.713206070715184</v>
      </c>
      <c r="BB48" s="121">
        <v>28.583845388426695</v>
      </c>
      <c r="BC48" s="121">
        <v>37.252428087762546</v>
      </c>
      <c r="BD48" s="122">
        <v>45.097469639387612</v>
      </c>
      <c r="BE48" s="120">
        <v>5.5599276288320523</v>
      </c>
      <c r="BF48" s="121">
        <v>2.6286853552440927</v>
      </c>
      <c r="BG48" s="121">
        <v>38.581009706415806</v>
      </c>
      <c r="BH48" s="121">
        <v>50.217650566487798</v>
      </c>
      <c r="BI48" s="121">
        <v>0.10187714711318038</v>
      </c>
      <c r="BJ48" s="122">
        <v>58.566997753806824</v>
      </c>
      <c r="BK48" s="120">
        <v>11.453318077803218</v>
      </c>
      <c r="BL48" s="121">
        <v>21.519256005020818</v>
      </c>
      <c r="BM48" s="121">
        <v>25.938192353576103</v>
      </c>
      <c r="BN48" s="121">
        <v>34.538439812461164</v>
      </c>
      <c r="BO48" s="121">
        <v>43.013907716622981</v>
      </c>
      <c r="BP48" s="122">
        <v>55.094197799139025</v>
      </c>
      <c r="BQ48" s="120">
        <v>10.501402432779948</v>
      </c>
      <c r="BR48" s="121">
        <v>15.970356632550128</v>
      </c>
      <c r="BS48" s="121">
        <v>18.47553765379179</v>
      </c>
      <c r="BT48" s="121">
        <v>22.40763443856228</v>
      </c>
      <c r="BU48" s="121">
        <v>29.843351859570912</v>
      </c>
      <c r="BV48" s="122">
        <v>35.614864186458618</v>
      </c>
      <c r="BW48" s="120">
        <v>20.064305471904383</v>
      </c>
      <c r="BX48" s="121">
        <v>31.292747772471994</v>
      </c>
      <c r="BY48" s="121">
        <v>39.435071209640213</v>
      </c>
      <c r="BZ48" s="121">
        <v>46.22053674902638</v>
      </c>
      <c r="CA48" s="121">
        <v>23.644189635134985</v>
      </c>
      <c r="CB48" s="122">
        <v>48.283466778433755</v>
      </c>
      <c r="CC48" s="120">
        <v>-17.303700063767725</v>
      </c>
      <c r="CD48" s="121">
        <v>-54.123309817754269</v>
      </c>
      <c r="CE48" s="121">
        <v>16.545414462081123</v>
      </c>
      <c r="CF48" s="121">
        <v>8.5126396237507311</v>
      </c>
      <c r="CG48" s="121">
        <v>12.535994241240461</v>
      </c>
      <c r="CH48" s="122">
        <v>18.542208373272846</v>
      </c>
      <c r="CI48" s="120">
        <v>54.150707990890155</v>
      </c>
      <c r="CJ48" s="121">
        <v>41.556686046511629</v>
      </c>
      <c r="CK48" s="121">
        <v>52.525981104651166</v>
      </c>
      <c r="CL48" s="121">
        <v>86.580850290697697</v>
      </c>
      <c r="CM48" s="121">
        <v>90.058336641608292</v>
      </c>
      <c r="CN48" s="122">
        <v>93.031780520592037</v>
      </c>
      <c r="CO48" s="120">
        <v>3.842475045050517</v>
      </c>
      <c r="CP48" s="121">
        <v>4.3263245541705091</v>
      </c>
      <c r="CQ48" s="121">
        <v>6.5396605193433031</v>
      </c>
      <c r="CR48" s="121">
        <v>9.3097061399631915</v>
      </c>
      <c r="CS48" s="121">
        <v>11.731893361171073</v>
      </c>
      <c r="CT48" s="122">
        <v>15.161062794797552</v>
      </c>
      <c r="CU48" s="120">
        <v>20.380686819516406</v>
      </c>
      <c r="CV48" s="121">
        <v>15.698403227807347</v>
      </c>
      <c r="CW48" s="121">
        <v>17.724007561436675</v>
      </c>
      <c r="CX48" s="121">
        <v>25.959950381003029</v>
      </c>
      <c r="CY48" s="121">
        <v>28.59545399896809</v>
      </c>
      <c r="CZ48" s="122">
        <v>35.6925743550593</v>
      </c>
      <c r="DA48" s="120">
        <v>8.7509299574353907</v>
      </c>
      <c r="DB48" s="121">
        <v>9.6017891771248784</v>
      </c>
      <c r="DC48" s="121">
        <v>12.255153067447248</v>
      </c>
      <c r="DD48" s="121">
        <v>15.10762851393377</v>
      </c>
      <c r="DE48" s="121">
        <v>17.215534777418235</v>
      </c>
      <c r="DF48" s="122">
        <v>22.150148332223054</v>
      </c>
      <c r="DG48" s="120">
        <v>2.7203733766233729</v>
      </c>
      <c r="DH48" s="121">
        <v>8.0190592051905973</v>
      </c>
      <c r="DI48" s="121">
        <v>16.085603112840463</v>
      </c>
      <c r="DJ48" s="121">
        <v>14.254860661049905</v>
      </c>
      <c r="DK48" s="121">
        <v>22.59013833393783</v>
      </c>
      <c r="DL48" s="122">
        <v>28.104706616594981</v>
      </c>
      <c r="DM48" s="120">
        <v>92.777046630574574</v>
      </c>
      <c r="DN48" s="121">
        <v>98.562896938154907</v>
      </c>
      <c r="DO48" s="121">
        <v>86.52505430342157</v>
      </c>
      <c r="DP48" s="121">
        <v>100.87293442467782</v>
      </c>
      <c r="DQ48" s="121">
        <v>126.72034395296852</v>
      </c>
      <c r="DR48" s="122">
        <v>142.75386320888899</v>
      </c>
      <c r="DS48" s="120">
        <v>73.908224340500993</v>
      </c>
      <c r="DT48" s="121">
        <v>69.651791326209917</v>
      </c>
      <c r="DU48" s="121">
        <v>74.892939451078988</v>
      </c>
      <c r="DV48" s="121">
        <v>-74.980636545737823</v>
      </c>
      <c r="DW48" s="121">
        <v>40.886297882706479</v>
      </c>
      <c r="DX48" s="122">
        <v>78.327701186082123</v>
      </c>
      <c r="DY48" s="120">
        <v>54.032804421465492</v>
      </c>
      <c r="DZ48" s="121">
        <v>49.613285883748539</v>
      </c>
      <c r="EA48" s="121">
        <v>61.94480634845435</v>
      </c>
      <c r="EB48" s="121">
        <v>58.062913907284759</v>
      </c>
      <c r="EC48" s="121">
        <v>69.844480449663905</v>
      </c>
      <c r="ED48" s="122">
        <v>88.793466654536118</v>
      </c>
      <c r="EE48" s="120">
        <v>-21.451239074759901</v>
      </c>
      <c r="EF48" s="121">
        <v>3.8330329765002649</v>
      </c>
      <c r="EG48" s="121">
        <v>7.7408685461293025</v>
      </c>
      <c r="EH48" s="121">
        <v>13.412886898968269</v>
      </c>
      <c r="EI48" s="121">
        <v>17.195200108293449</v>
      </c>
      <c r="EJ48" s="122">
        <v>22.179128958960447</v>
      </c>
      <c r="EK48" s="120">
        <v>45.971867007672664</v>
      </c>
      <c r="EL48" s="121">
        <v>30.597444089456882</v>
      </c>
      <c r="EM48" s="121">
        <v>47.32736572890029</v>
      </c>
      <c r="EN48" s="121">
        <v>63.091432225063933</v>
      </c>
      <c r="EO48" s="121">
        <v>69.047473596327976</v>
      </c>
      <c r="EP48" s="122">
        <v>73.075974720343709</v>
      </c>
      <c r="EQ48" s="120">
        <v>109.63913622616079</v>
      </c>
      <c r="ER48" s="121">
        <v>112.486869268096</v>
      </c>
      <c r="ES48" s="121">
        <v>159.69179819993047</v>
      </c>
      <c r="ET48" s="121">
        <v>191.3430373346815</v>
      </c>
      <c r="EU48" s="121">
        <v>226.49752608117126</v>
      </c>
      <c r="EV48" s="122">
        <v>279.18730394513165</v>
      </c>
      <c r="EW48" s="120">
        <v>22.616807898624003</v>
      </c>
      <c r="EX48" s="121">
        <v>10.105941095593028</v>
      </c>
      <c r="EY48" s="121">
        <v>1.7460518715748803</v>
      </c>
      <c r="EZ48" s="121">
        <v>70.227208976157087</v>
      </c>
      <c r="FA48" s="121">
        <v>79.070887231031762</v>
      </c>
      <c r="FB48" s="122">
        <v>104.17605860738362</v>
      </c>
      <c r="FC48" s="120"/>
      <c r="FD48" s="121"/>
      <c r="FE48" s="121"/>
      <c r="FF48" s="121"/>
      <c r="FG48" s="121"/>
      <c r="FH48" s="122"/>
    </row>
    <row r="49" spans="1:164">
      <c r="A49" s="17"/>
      <c r="B49" s="24" t="s">
        <v>233</v>
      </c>
      <c r="C49" s="120">
        <v>56.898496240601503</v>
      </c>
      <c r="D49" s="121">
        <v>64.114745210672481</v>
      </c>
      <c r="E49" s="121">
        <v>83.99848634609738</v>
      </c>
      <c r="F49" s="121">
        <v>103.14251428835162</v>
      </c>
      <c r="G49" s="121">
        <v>115.30557466793206</v>
      </c>
      <c r="H49" s="122">
        <v>130.94368268718355</v>
      </c>
      <c r="I49" s="120">
        <v>305.8935145201682</v>
      </c>
      <c r="J49" s="121">
        <v>355.81048057615931</v>
      </c>
      <c r="K49" s="121">
        <v>413.58312810140546</v>
      </c>
      <c r="L49" s="121">
        <v>476.79170252098504</v>
      </c>
      <c r="M49" s="121">
        <v>551.22867218365639</v>
      </c>
      <c r="N49" s="122">
        <v>645.35151816432347</v>
      </c>
      <c r="O49" s="120">
        <v>136.49657852496409</v>
      </c>
      <c r="P49" s="121">
        <v>191.21362797040754</v>
      </c>
      <c r="Q49" s="121">
        <v>260.87184252766747</v>
      </c>
      <c r="R49" s="121">
        <v>366.71972869573614</v>
      </c>
      <c r="S49" s="121">
        <v>727.62290984697131</v>
      </c>
      <c r="T49" s="122">
        <v>850.68194412015873</v>
      </c>
      <c r="U49" s="120">
        <v>615.66223404255322</v>
      </c>
      <c r="V49" s="121">
        <v>725.7583126139566</v>
      </c>
      <c r="W49" s="121">
        <v>900.91537761601455</v>
      </c>
      <c r="X49" s="121">
        <v>1240.1851132686083</v>
      </c>
      <c r="Y49" s="121">
        <v>1491.264818541948</v>
      </c>
      <c r="Z49" s="122">
        <v>1803.3434617957084</v>
      </c>
      <c r="AA49" s="120">
        <v>105.2933444368244</v>
      </c>
      <c r="AB49" s="121">
        <v>132.18824499526468</v>
      </c>
      <c r="AC49" s="121">
        <v>159.70902321935927</v>
      </c>
      <c r="AD49" s="121">
        <v>186.89130825250643</v>
      </c>
      <c r="AE49" s="121">
        <v>217.9183684148814</v>
      </c>
      <c r="AF49" s="122">
        <v>255.83790583425801</v>
      </c>
      <c r="AG49" s="120">
        <v>195.98227018259232</v>
      </c>
      <c r="AH49" s="121">
        <v>230.28650814212386</v>
      </c>
      <c r="AI49" s="121">
        <v>273.89085010757287</v>
      </c>
      <c r="AJ49" s="121">
        <v>326.19957871971343</v>
      </c>
      <c r="AK49" s="121">
        <v>384.95385345620758</v>
      </c>
      <c r="AL49" s="122">
        <v>451.80584258812746</v>
      </c>
      <c r="AM49" s="120">
        <v>116.60226856933774</v>
      </c>
      <c r="AN49" s="121">
        <v>142.53323593864135</v>
      </c>
      <c r="AO49" s="121">
        <v>173.83329280155644</v>
      </c>
      <c r="AP49" s="121">
        <v>232.73247649648937</v>
      </c>
      <c r="AQ49" s="121">
        <v>285.36423497314746</v>
      </c>
      <c r="AR49" s="122">
        <v>372.80227174078135</v>
      </c>
      <c r="AS49" s="120">
        <v>237.27664224193344</v>
      </c>
      <c r="AT49" s="121">
        <v>255.19022262141527</v>
      </c>
      <c r="AU49" s="121">
        <v>321.37499213391226</v>
      </c>
      <c r="AV49" s="121">
        <v>412.22110678880665</v>
      </c>
      <c r="AW49" s="121">
        <v>506.68929303626146</v>
      </c>
      <c r="AX49" s="122">
        <v>630.70331449248977</v>
      </c>
      <c r="AY49" s="120">
        <v>90.99831193813057</v>
      </c>
      <c r="AZ49" s="121">
        <v>127.35467151781423</v>
      </c>
      <c r="BA49" s="121">
        <v>148.93758022555824</v>
      </c>
      <c r="BB49" s="121">
        <v>177.67729416069125</v>
      </c>
      <c r="BC49" s="121">
        <v>214.9297222484538</v>
      </c>
      <c r="BD49" s="122">
        <v>259.02719188784141</v>
      </c>
      <c r="BE49" s="120">
        <v>157.6925996685097</v>
      </c>
      <c r="BF49" s="121">
        <v>161.66638472692122</v>
      </c>
      <c r="BG49" s="121">
        <v>231.39128614992126</v>
      </c>
      <c r="BH49" s="121">
        <v>283.0600278274697</v>
      </c>
      <c r="BI49" s="121">
        <v>283.1619049745828</v>
      </c>
      <c r="BJ49" s="122">
        <v>341.72890272838964</v>
      </c>
      <c r="BK49" s="120">
        <v>157.95686498855832</v>
      </c>
      <c r="BL49" s="121">
        <v>179.57265932561191</v>
      </c>
      <c r="BM49" s="121">
        <v>206.4805998977447</v>
      </c>
      <c r="BN49" s="121">
        <v>239.67519629441335</v>
      </c>
      <c r="BO49" s="121">
        <v>278.35604638309655</v>
      </c>
      <c r="BP49" s="122">
        <v>328.59135607743553</v>
      </c>
      <c r="BQ49" s="120">
        <v>80.441166095831974</v>
      </c>
      <c r="BR49" s="121">
        <v>84.478756772534226</v>
      </c>
      <c r="BS49" s="121">
        <v>87.173148071015021</v>
      </c>
      <c r="BT49" s="121">
        <v>96.119531903037071</v>
      </c>
      <c r="BU49" s="121">
        <v>102.08820227495126</v>
      </c>
      <c r="BV49" s="122">
        <v>109.21117511224298</v>
      </c>
      <c r="BW49" s="120">
        <v>142.36654825349618</v>
      </c>
      <c r="BX49" s="121">
        <v>170.28060310574162</v>
      </c>
      <c r="BY49" s="121">
        <v>236.3532658693652</v>
      </c>
      <c r="BZ49" s="121">
        <v>278.78364565587736</v>
      </c>
      <c r="CA49" s="121">
        <v>299.11158475938936</v>
      </c>
      <c r="CB49" s="122">
        <v>342.89505153782318</v>
      </c>
      <c r="CC49" s="120">
        <v>298.89112044503247</v>
      </c>
      <c r="CD49" s="121">
        <v>215.24691358024694</v>
      </c>
      <c r="CE49" s="121">
        <v>228.65887713109936</v>
      </c>
      <c r="CF49" s="121">
        <v>237.74397413286306</v>
      </c>
      <c r="CG49" s="121">
        <v>250.27996837410353</v>
      </c>
      <c r="CH49" s="122">
        <v>263.9195802378851</v>
      </c>
      <c r="CI49" s="120">
        <v>406.40281215961977</v>
      </c>
      <c r="CJ49" s="121">
        <v>448.25290697674421</v>
      </c>
      <c r="CK49" s="121">
        <v>492.37536337209298</v>
      </c>
      <c r="CL49" s="121">
        <v>570.39662063953483</v>
      </c>
      <c r="CM49" s="121">
        <v>641.99883193377434</v>
      </c>
      <c r="CN49" s="122">
        <v>715.71311837181486</v>
      </c>
      <c r="CO49" s="120">
        <v>76.02178622770252</v>
      </c>
      <c r="CP49" s="121">
        <v>80.628041583806237</v>
      </c>
      <c r="CQ49" s="121">
        <v>86.819496142631891</v>
      </c>
      <c r="CR49" s="121">
        <v>94.170369715621902</v>
      </c>
      <c r="CS49" s="121">
        <v>103.40226307679296</v>
      </c>
      <c r="CT49" s="122">
        <v>115.51303359768605</v>
      </c>
      <c r="CU49" s="120">
        <v>86.339097198017399</v>
      </c>
      <c r="CV49" s="121">
        <v>98.870480094991109</v>
      </c>
      <c r="CW49" s="121">
        <v>113.95191398865786</v>
      </c>
      <c r="CX49" s="121">
        <v>136.42985409652073</v>
      </c>
      <c r="CY49" s="121">
        <v>161.15920271482835</v>
      </c>
      <c r="CZ49" s="122">
        <v>192.51869854318343</v>
      </c>
      <c r="DA49" s="120">
        <v>68.728525605844396</v>
      </c>
      <c r="DB49" s="121">
        <v>78.974723452001996</v>
      </c>
      <c r="DC49" s="121">
        <v>89.048231491645325</v>
      </c>
      <c r="DD49" s="121">
        <v>105.09438990182329</v>
      </c>
      <c r="DE49" s="121">
        <v>137.9921529989237</v>
      </c>
      <c r="DF49" s="122">
        <v>157.96937177975568</v>
      </c>
      <c r="DG49" s="120">
        <v>118.54596103896105</v>
      </c>
      <c r="DH49" s="121">
        <v>123.08290673154909</v>
      </c>
      <c r="DI49" s="121">
        <v>132.52877756160831</v>
      </c>
      <c r="DJ49" s="121">
        <v>155.18128645495787</v>
      </c>
      <c r="DK49" s="121">
        <v>170.75718683620801</v>
      </c>
      <c r="DL49" s="122">
        <v>190.85205206707343</v>
      </c>
      <c r="DM49" s="120">
        <v>379.83661352555856</v>
      </c>
      <c r="DN49" s="121">
        <v>457.24341718262389</v>
      </c>
      <c r="DO49" s="121">
        <v>524.64897072597205</v>
      </c>
      <c r="DP49" s="121">
        <v>605.0457826643617</v>
      </c>
      <c r="DQ49" s="121">
        <v>704.52125266744201</v>
      </c>
      <c r="DR49" s="122">
        <v>818.01057391850873</v>
      </c>
      <c r="DS49" s="120">
        <v>801.28574595433383</v>
      </c>
      <c r="DT49" s="121">
        <v>1543.5537397862977</v>
      </c>
      <c r="DU49" s="121">
        <v>1301.4489838675884</v>
      </c>
      <c r="DV49" s="121">
        <v>1182.1522368128199</v>
      </c>
      <c r="DW49" s="121">
        <v>1213.0385346955263</v>
      </c>
      <c r="DX49" s="122">
        <v>1275.0117167285259</v>
      </c>
      <c r="DY49" s="120">
        <v>530.28050157484984</v>
      </c>
      <c r="DZ49" s="121">
        <v>585.50593119810196</v>
      </c>
      <c r="EA49" s="121">
        <v>652.2361719767855</v>
      </c>
      <c r="EB49" s="121">
        <v>576.56091175111669</v>
      </c>
      <c r="EC49" s="121">
        <v>646.40539220078051</v>
      </c>
      <c r="ED49" s="122">
        <v>723.46498613977337</v>
      </c>
      <c r="EE49" s="120">
        <v>72.030610144408826</v>
      </c>
      <c r="EF49" s="121">
        <v>74.706915135958042</v>
      </c>
      <c r="EG49" s="121">
        <v>83.660394556937291</v>
      </c>
      <c r="EH49" s="121">
        <v>105.99026669262216</v>
      </c>
      <c r="EI49" s="121">
        <v>121.18546680091561</v>
      </c>
      <c r="EJ49" s="122">
        <v>140.36459575987607</v>
      </c>
      <c r="EK49" s="120">
        <v>329.17039641943734</v>
      </c>
      <c r="EL49" s="121">
        <v>357.12460063897765</v>
      </c>
      <c r="EM49" s="121">
        <v>402.20108695652164</v>
      </c>
      <c r="EN49" s="121">
        <v>462.58791560102304</v>
      </c>
      <c r="EO49" s="121">
        <v>528.36944369624462</v>
      </c>
      <c r="EP49" s="122">
        <v>597.98161721484405</v>
      </c>
      <c r="EQ49" s="120">
        <v>924.43334430288542</v>
      </c>
      <c r="ER49" s="121">
        <v>1029.6126033670673</v>
      </c>
      <c r="ES49" s="121">
        <v>1156.6017680207246</v>
      </c>
      <c r="ET49" s="121">
        <v>1292.4343383272571</v>
      </c>
      <c r="EU49" s="121">
        <v>1473.9318644084287</v>
      </c>
      <c r="EV49" s="122">
        <v>1697.7234688004994</v>
      </c>
      <c r="EW49" s="120">
        <v>427.43978854077591</v>
      </c>
      <c r="EX49" s="121">
        <v>446.85838338519432</v>
      </c>
      <c r="EY49" s="121">
        <v>436.58566135553588</v>
      </c>
      <c r="EZ49" s="121">
        <v>511.16409537166902</v>
      </c>
      <c r="FA49" s="121">
        <v>590.23498260270082</v>
      </c>
      <c r="FB49" s="122">
        <v>694.41104121008448</v>
      </c>
      <c r="FC49" s="120"/>
      <c r="FD49" s="121"/>
      <c r="FE49" s="121"/>
      <c r="FF49" s="121"/>
      <c r="FG49" s="121"/>
      <c r="FH49" s="122"/>
    </row>
    <row r="50" spans="1:164">
      <c r="B50" s="24" t="s">
        <v>61</v>
      </c>
      <c r="C50" s="120">
        <v>0</v>
      </c>
      <c r="D50" s="121">
        <v>0</v>
      </c>
      <c r="E50" s="121">
        <v>0</v>
      </c>
      <c r="F50" s="121">
        <v>0</v>
      </c>
      <c r="G50" s="121">
        <v>0</v>
      </c>
      <c r="H50" s="122">
        <v>0</v>
      </c>
      <c r="I50" s="120">
        <v>0</v>
      </c>
      <c r="J50" s="121">
        <v>0</v>
      </c>
      <c r="K50" s="121">
        <v>0</v>
      </c>
      <c r="L50" s="121">
        <v>0</v>
      </c>
      <c r="M50" s="121">
        <v>0</v>
      </c>
      <c r="N50" s="122">
        <v>0</v>
      </c>
      <c r="O50" s="120">
        <v>0</v>
      </c>
      <c r="P50" s="121">
        <v>0</v>
      </c>
      <c r="Q50" s="121">
        <v>0</v>
      </c>
      <c r="R50" s="121">
        <v>0</v>
      </c>
      <c r="S50" s="121">
        <v>0</v>
      </c>
      <c r="T50" s="122">
        <v>0</v>
      </c>
      <c r="U50" s="120">
        <v>602.45124667553193</v>
      </c>
      <c r="V50" s="121">
        <v>710.50787336316921</v>
      </c>
      <c r="W50" s="121">
        <v>891.23257506824382</v>
      </c>
      <c r="X50" s="121">
        <v>1226.8015210355986</v>
      </c>
      <c r="Y50" s="121">
        <v>1473.0227132601401</v>
      </c>
      <c r="Z50" s="122">
        <v>1773.1937122626186</v>
      </c>
      <c r="AA50" s="120">
        <v>0</v>
      </c>
      <c r="AB50" s="121">
        <v>0</v>
      </c>
      <c r="AC50" s="121">
        <v>0</v>
      </c>
      <c r="AD50" s="121">
        <v>0</v>
      </c>
      <c r="AE50" s="121">
        <v>0</v>
      </c>
      <c r="AF50" s="122">
        <v>0</v>
      </c>
      <c r="AG50" s="120">
        <v>0</v>
      </c>
      <c r="AH50" s="121">
        <v>0</v>
      </c>
      <c r="AI50" s="121">
        <v>0</v>
      </c>
      <c r="AJ50" s="121">
        <v>0</v>
      </c>
      <c r="AK50" s="121">
        <v>0</v>
      </c>
      <c r="AL50" s="122">
        <v>0</v>
      </c>
      <c r="AM50" s="120">
        <v>0</v>
      </c>
      <c r="AN50" s="121">
        <v>0</v>
      </c>
      <c r="AO50" s="121">
        <v>0</v>
      </c>
      <c r="AP50" s="121">
        <v>0</v>
      </c>
      <c r="AQ50" s="121">
        <v>0</v>
      </c>
      <c r="AR50" s="122">
        <v>0</v>
      </c>
      <c r="AS50" s="120">
        <v>0</v>
      </c>
      <c r="AT50" s="121">
        <v>0</v>
      </c>
      <c r="AU50" s="121">
        <v>0</v>
      </c>
      <c r="AV50" s="121">
        <v>0</v>
      </c>
      <c r="AW50" s="121">
        <v>0</v>
      </c>
      <c r="AX50" s="122">
        <v>0</v>
      </c>
      <c r="AY50" s="120">
        <v>0</v>
      </c>
      <c r="AZ50" s="121">
        <v>0</v>
      </c>
      <c r="BA50" s="121">
        <v>0</v>
      </c>
      <c r="BB50" s="121">
        <v>0</v>
      </c>
      <c r="BC50" s="121">
        <v>0</v>
      </c>
      <c r="BD50" s="122">
        <v>0</v>
      </c>
      <c r="BE50" s="120">
        <v>0</v>
      </c>
      <c r="BF50" s="121">
        <v>0</v>
      </c>
      <c r="BG50" s="121">
        <v>0</v>
      </c>
      <c r="BH50" s="121">
        <v>0</v>
      </c>
      <c r="BI50" s="121">
        <v>0</v>
      </c>
      <c r="BJ50" s="122">
        <v>0</v>
      </c>
      <c r="BK50" s="120">
        <v>154.54041762013728</v>
      </c>
      <c r="BL50" s="121">
        <v>173.04513037028585</v>
      </c>
      <c r="BM50" s="121">
        <v>200.99971595750722</v>
      </c>
      <c r="BN50" s="121">
        <v>231.38024628594022</v>
      </c>
      <c r="BO50" s="121">
        <v>268.98143199289723</v>
      </c>
      <c r="BP50" s="122">
        <v>317.85846606281791</v>
      </c>
      <c r="BQ50" s="120">
        <v>0</v>
      </c>
      <c r="BR50" s="121">
        <v>0</v>
      </c>
      <c r="BS50" s="121">
        <v>0</v>
      </c>
      <c r="BT50" s="121">
        <v>0</v>
      </c>
      <c r="BU50" s="121">
        <v>0</v>
      </c>
      <c r="BV50" s="122">
        <v>0</v>
      </c>
      <c r="BW50" s="120">
        <v>0</v>
      </c>
      <c r="BX50" s="121">
        <v>0</v>
      </c>
      <c r="BY50" s="121">
        <v>0</v>
      </c>
      <c r="BZ50" s="121">
        <v>0</v>
      </c>
      <c r="CA50" s="121">
        <v>0</v>
      </c>
      <c r="CB50" s="122">
        <v>0</v>
      </c>
      <c r="CC50" s="120">
        <v>279.42377897734025</v>
      </c>
      <c r="CD50" s="121">
        <v>153.3641975308642</v>
      </c>
      <c r="CE50" s="121">
        <v>204.0189594356261</v>
      </c>
      <c r="CF50" s="121">
        <v>215.80367680776018</v>
      </c>
      <c r="CG50" s="121">
        <v>226.7016194029101</v>
      </c>
      <c r="CH50" s="122">
        <v>241.05825389234604</v>
      </c>
      <c r="CI50" s="120">
        <v>375.70327264085552</v>
      </c>
      <c r="CJ50" s="121">
        <v>415.72233175872094</v>
      </c>
      <c r="CK50" s="121">
        <v>459.8108620457848</v>
      </c>
      <c r="CL50" s="121">
        <v>547.74401111918598</v>
      </c>
      <c r="CM50" s="121">
        <v>620.50953464537338</v>
      </c>
      <c r="CN50" s="122">
        <v>696.21168935350511</v>
      </c>
      <c r="CO50" s="120">
        <v>0</v>
      </c>
      <c r="CP50" s="121">
        <v>0</v>
      </c>
      <c r="CQ50" s="121">
        <v>0</v>
      </c>
      <c r="CR50" s="121">
        <v>0</v>
      </c>
      <c r="CS50" s="121">
        <v>0</v>
      </c>
      <c r="CT50" s="122">
        <v>0</v>
      </c>
      <c r="CU50" s="120">
        <v>0</v>
      </c>
      <c r="CV50" s="121">
        <v>0</v>
      </c>
      <c r="CW50" s="121">
        <v>0</v>
      </c>
      <c r="CX50" s="121">
        <v>0</v>
      </c>
      <c r="CY50" s="121">
        <v>0</v>
      </c>
      <c r="CZ50" s="122">
        <v>0</v>
      </c>
      <c r="DA50" s="120">
        <v>67.040314417084375</v>
      </c>
      <c r="DB50" s="121">
        <v>76.400253680192222</v>
      </c>
      <c r="DC50" s="121">
        <v>85.660629345042082</v>
      </c>
      <c r="DD50" s="121">
        <v>100.12536740045124</v>
      </c>
      <c r="DE50" s="121">
        <v>133.64307245585968</v>
      </c>
      <c r="DF50" s="122">
        <v>152.70131687777143</v>
      </c>
      <c r="DG50" s="120">
        <v>103.72932142857144</v>
      </c>
      <c r="DH50" s="121">
        <v>110.39464639091648</v>
      </c>
      <c r="DI50" s="121">
        <v>123.3661438067445</v>
      </c>
      <c r="DJ50" s="121">
        <v>147.88895819831495</v>
      </c>
      <c r="DK50" s="121">
        <v>160.88497162031365</v>
      </c>
      <c r="DL50" s="122">
        <v>179.26119524496715</v>
      </c>
      <c r="DM50" s="120">
        <v>376.31534461958739</v>
      </c>
      <c r="DN50" s="121">
        <v>443.69230625429958</v>
      </c>
      <c r="DO50" s="121">
        <v>505.34060949363311</v>
      </c>
      <c r="DP50" s="121">
        <v>585.89639866288712</v>
      </c>
      <c r="DQ50" s="121">
        <v>682.10363089361908</v>
      </c>
      <c r="DR50" s="122">
        <v>792.78594248173363</v>
      </c>
      <c r="DS50" s="120">
        <v>0</v>
      </c>
      <c r="DT50" s="121">
        <v>0</v>
      </c>
      <c r="DU50" s="121">
        <v>0</v>
      </c>
      <c r="DV50" s="121">
        <v>0</v>
      </c>
      <c r="DW50" s="121">
        <v>0</v>
      </c>
      <c r="DX50" s="122">
        <v>0</v>
      </c>
      <c r="DY50" s="120">
        <v>0</v>
      </c>
      <c r="DZ50" s="121">
        <v>0</v>
      </c>
      <c r="EA50" s="121">
        <v>0</v>
      </c>
      <c r="EB50" s="121">
        <v>0</v>
      </c>
      <c r="EC50" s="121">
        <v>0</v>
      </c>
      <c r="ED50" s="122">
        <v>0</v>
      </c>
      <c r="EE50" s="120">
        <v>0</v>
      </c>
      <c r="EF50" s="121">
        <v>0</v>
      </c>
      <c r="EG50" s="121">
        <v>0</v>
      </c>
      <c r="EH50" s="121">
        <v>0</v>
      </c>
      <c r="EI50" s="121">
        <v>0</v>
      </c>
      <c r="EJ50" s="122">
        <v>0</v>
      </c>
      <c r="EK50" s="120">
        <v>329.17039641943734</v>
      </c>
      <c r="EL50" s="121">
        <v>357.12460063897765</v>
      </c>
      <c r="EM50" s="121">
        <v>402.20108695652164</v>
      </c>
      <c r="EN50" s="121">
        <v>462.58791560102304</v>
      </c>
      <c r="EO50" s="121">
        <v>528.36944369624462</v>
      </c>
      <c r="EP50" s="122">
        <v>597.98161721484405</v>
      </c>
      <c r="EQ50" s="120">
        <v>0</v>
      </c>
      <c r="ER50" s="121">
        <v>0</v>
      </c>
      <c r="ES50" s="121">
        <v>0</v>
      </c>
      <c r="ET50" s="121">
        <v>0</v>
      </c>
      <c r="EU50" s="121">
        <v>0</v>
      </c>
      <c r="EV50" s="122">
        <v>0</v>
      </c>
      <c r="EW50" s="120">
        <v>0</v>
      </c>
      <c r="EX50" s="121">
        <v>0</v>
      </c>
      <c r="EY50" s="121">
        <v>0</v>
      </c>
      <c r="EZ50" s="121">
        <v>0</v>
      </c>
      <c r="FA50" s="121">
        <v>0</v>
      </c>
      <c r="FB50" s="122">
        <v>0</v>
      </c>
      <c r="FC50" s="120"/>
      <c r="FD50" s="121"/>
      <c r="FE50" s="121"/>
      <c r="FF50" s="121"/>
      <c r="FG50" s="121"/>
      <c r="FH50" s="122"/>
    </row>
    <row r="51" spans="1:164" ht="12.75">
      <c r="A51" s="5"/>
      <c r="B51" s="24" t="s">
        <v>62</v>
      </c>
      <c r="C51" s="120">
        <v>0</v>
      </c>
      <c r="D51" s="121">
        <v>0</v>
      </c>
      <c r="E51" s="121">
        <v>0</v>
      </c>
      <c r="F51" s="121">
        <v>0</v>
      </c>
      <c r="G51" s="121">
        <v>0</v>
      </c>
      <c r="H51" s="122">
        <v>0</v>
      </c>
      <c r="I51" s="120">
        <v>0</v>
      </c>
      <c r="J51" s="121">
        <v>0</v>
      </c>
      <c r="K51" s="121">
        <v>0</v>
      </c>
      <c r="L51" s="121">
        <v>0</v>
      </c>
      <c r="M51" s="121">
        <v>0</v>
      </c>
      <c r="N51" s="122">
        <v>0</v>
      </c>
      <c r="O51" s="120">
        <v>12.9</v>
      </c>
      <c r="P51" s="121">
        <v>27.1</v>
      </c>
      <c r="Q51" s="121">
        <v>39.85</v>
      </c>
      <c r="R51" s="121">
        <v>36.180374428625846</v>
      </c>
      <c r="S51" s="121">
        <v>0</v>
      </c>
      <c r="T51" s="122">
        <v>75.631671624013364</v>
      </c>
      <c r="U51" s="120">
        <v>10</v>
      </c>
      <c r="V51" s="121">
        <v>20</v>
      </c>
      <c r="W51" s="121">
        <v>30</v>
      </c>
      <c r="X51" s="121">
        <v>36</v>
      </c>
      <c r="Y51" s="121">
        <v>40.870548173034777</v>
      </c>
      <c r="Z51" s="122">
        <v>47.242286347118018</v>
      </c>
      <c r="AA51" s="120">
        <v>50.788062114235331</v>
      </c>
      <c r="AB51" s="121">
        <v>38.678738141308251</v>
      </c>
      <c r="AC51" s="121">
        <v>37.75</v>
      </c>
      <c r="AD51" s="121">
        <v>42.128159596355438</v>
      </c>
      <c r="AE51" s="121">
        <v>58.044295208316775</v>
      </c>
      <c r="AF51" s="122">
        <v>70.421998064556561</v>
      </c>
      <c r="AG51" s="120">
        <v>2</v>
      </c>
      <c r="AH51" s="121">
        <v>3</v>
      </c>
      <c r="AI51" s="121">
        <v>3.5</v>
      </c>
      <c r="AJ51" s="121">
        <v>6</v>
      </c>
      <c r="AK51" s="121">
        <v>6</v>
      </c>
      <c r="AL51" s="122">
        <v>6</v>
      </c>
      <c r="AM51" s="120">
        <v>2</v>
      </c>
      <c r="AN51" s="121">
        <v>2</v>
      </c>
      <c r="AO51" s="121">
        <v>2</v>
      </c>
      <c r="AP51" s="121">
        <v>2</v>
      </c>
      <c r="AQ51" s="121">
        <v>2</v>
      </c>
      <c r="AR51" s="122">
        <v>2.5</v>
      </c>
      <c r="AS51" s="120">
        <v>0</v>
      </c>
      <c r="AT51" s="121">
        <v>0</v>
      </c>
      <c r="AU51" s="121">
        <v>0</v>
      </c>
      <c r="AV51" s="121">
        <v>10</v>
      </c>
      <c r="AW51" s="121">
        <v>0</v>
      </c>
      <c r="AX51" s="122">
        <v>0</v>
      </c>
      <c r="AY51" s="120">
        <v>0</v>
      </c>
      <c r="AZ51" s="121">
        <v>0</v>
      </c>
      <c r="BA51" s="121">
        <v>0</v>
      </c>
      <c r="BB51" s="121">
        <v>0</v>
      </c>
      <c r="BC51" s="121">
        <v>1</v>
      </c>
      <c r="BD51" s="122">
        <v>2</v>
      </c>
      <c r="BE51" s="120">
        <v>0</v>
      </c>
      <c r="BF51" s="121">
        <v>0</v>
      </c>
      <c r="BG51" s="121">
        <v>0</v>
      </c>
      <c r="BH51" s="121">
        <v>0</v>
      </c>
      <c r="BI51" s="121">
        <v>0</v>
      </c>
      <c r="BJ51" s="122">
        <v>0</v>
      </c>
      <c r="BK51" s="120">
        <v>0</v>
      </c>
      <c r="BL51" s="121">
        <v>0</v>
      </c>
      <c r="BM51" s="121">
        <v>2.6</v>
      </c>
      <c r="BN51" s="121">
        <v>3.4000000000000004</v>
      </c>
      <c r="BO51" s="121">
        <v>4</v>
      </c>
      <c r="BP51" s="122">
        <v>4.5</v>
      </c>
      <c r="BQ51" s="120">
        <v>17.495336453011394</v>
      </c>
      <c r="BR51" s="121">
        <v>13.690531823902798</v>
      </c>
      <c r="BS51" s="121">
        <v>12.406991234530899</v>
      </c>
      <c r="BT51" s="121">
        <v>16.780440234048484</v>
      </c>
      <c r="BU51" s="121">
        <v>23.87468148765673</v>
      </c>
      <c r="BV51" s="122">
        <v>28.491891349166899</v>
      </c>
      <c r="BW51" s="120">
        <v>3</v>
      </c>
      <c r="BX51" s="121">
        <v>3.5</v>
      </c>
      <c r="BY51" s="121">
        <v>4</v>
      </c>
      <c r="BZ51" s="121">
        <v>4</v>
      </c>
      <c r="CA51" s="121">
        <v>4.5</v>
      </c>
      <c r="CB51" s="122">
        <v>5</v>
      </c>
      <c r="CC51" s="120">
        <v>0</v>
      </c>
      <c r="CD51" s="121">
        <v>0</v>
      </c>
      <c r="CE51" s="121">
        <v>0</v>
      </c>
      <c r="CF51" s="121">
        <v>0</v>
      </c>
      <c r="CG51" s="121">
        <v>0</v>
      </c>
      <c r="CH51" s="122">
        <v>0</v>
      </c>
      <c r="CI51" s="120">
        <v>8.5</v>
      </c>
      <c r="CJ51" s="121">
        <v>8.5</v>
      </c>
      <c r="CK51" s="121">
        <v>8.5</v>
      </c>
      <c r="CL51" s="121">
        <v>9</v>
      </c>
      <c r="CM51" s="121">
        <v>9.4561253473688716</v>
      </c>
      <c r="CN51" s="122">
        <v>9.8613687351827561</v>
      </c>
      <c r="CO51" s="120">
        <v>0</v>
      </c>
      <c r="CP51" s="121">
        <v>0.5</v>
      </c>
      <c r="CQ51" s="121">
        <v>2</v>
      </c>
      <c r="CR51" s="121">
        <v>2.5</v>
      </c>
      <c r="CS51" s="121">
        <v>3.0502922739044793</v>
      </c>
      <c r="CT51" s="122">
        <v>3.411239128829449</v>
      </c>
      <c r="CU51" s="120">
        <v>2.1</v>
      </c>
      <c r="CV51" s="121">
        <v>3</v>
      </c>
      <c r="CW51" s="121">
        <v>3</v>
      </c>
      <c r="CX51" s="121">
        <v>3.55</v>
      </c>
      <c r="CY51" s="121">
        <v>3.8661053806604855</v>
      </c>
      <c r="CZ51" s="122">
        <v>4.3330785267041989</v>
      </c>
      <c r="DA51" s="120">
        <v>0</v>
      </c>
      <c r="DB51" s="121">
        <v>0</v>
      </c>
      <c r="DC51" s="121">
        <v>0</v>
      </c>
      <c r="DD51" s="121">
        <v>0</v>
      </c>
      <c r="DE51" s="121">
        <v>0</v>
      </c>
      <c r="DF51" s="122">
        <v>0</v>
      </c>
      <c r="DG51" s="120">
        <v>0.8</v>
      </c>
      <c r="DH51" s="121">
        <v>3.6</v>
      </c>
      <c r="DI51" s="121">
        <v>6</v>
      </c>
      <c r="DJ51" s="121">
        <v>6.3</v>
      </c>
      <c r="DK51" s="121">
        <v>7.014237952687699</v>
      </c>
      <c r="DL51" s="122">
        <v>8.0098413857295689</v>
      </c>
      <c r="DM51" s="120">
        <v>20</v>
      </c>
      <c r="DN51" s="121">
        <v>20</v>
      </c>
      <c r="DO51" s="121">
        <v>22</v>
      </c>
      <c r="DP51" s="121">
        <v>24</v>
      </c>
      <c r="DQ51" s="121">
        <v>27.24487394988823</v>
      </c>
      <c r="DR51" s="122">
        <v>29.264541957822239</v>
      </c>
      <c r="DS51" s="120">
        <v>0</v>
      </c>
      <c r="DT51" s="121">
        <v>0</v>
      </c>
      <c r="DU51" s="121">
        <v>31.007751937984494</v>
      </c>
      <c r="DV51" s="121">
        <v>10</v>
      </c>
      <c r="DW51" s="121">
        <v>16.354519153082592</v>
      </c>
      <c r="DX51" s="122">
        <v>19.581925296520531</v>
      </c>
      <c r="DY51" s="120">
        <v>0</v>
      </c>
      <c r="DZ51" s="121">
        <v>0</v>
      </c>
      <c r="EA51" s="121">
        <v>0</v>
      </c>
      <c r="EB51" s="121">
        <v>0</v>
      </c>
      <c r="EC51" s="121">
        <v>11.733872715543537</v>
      </c>
      <c r="ED51" s="122">
        <v>15.183682797925677</v>
      </c>
      <c r="EE51" s="120">
        <v>0</v>
      </c>
      <c r="EF51" s="121">
        <v>0.4</v>
      </c>
      <c r="EG51" s="121">
        <v>2</v>
      </c>
      <c r="EH51" s="121">
        <v>2</v>
      </c>
      <c r="EI51" s="121">
        <v>3</v>
      </c>
      <c r="EJ51" s="122">
        <v>4</v>
      </c>
      <c r="EK51" s="120">
        <v>2.5</v>
      </c>
      <c r="EL51" s="121">
        <v>2.5</v>
      </c>
      <c r="EM51" s="121">
        <v>2.7</v>
      </c>
      <c r="EN51" s="121">
        <v>3</v>
      </c>
      <c r="EO51" s="121">
        <v>3.2659455011063137</v>
      </c>
      <c r="EP51" s="122">
        <v>3.4638012017442916</v>
      </c>
      <c r="EQ51" s="120">
        <v>21.103051102439945</v>
      </c>
      <c r="ER51" s="121">
        <v>23.359580955544747</v>
      </c>
      <c r="ES51" s="121">
        <v>35</v>
      </c>
      <c r="ET51" s="121">
        <v>44.999999999999993</v>
      </c>
      <c r="EU51" s="121">
        <v>50.395699553060602</v>
      </c>
      <c r="EV51" s="122">
        <v>60.723238608066097</v>
      </c>
      <c r="EW51" s="120">
        <v>0</v>
      </c>
      <c r="EX51" s="121">
        <v>0</v>
      </c>
      <c r="EY51" s="121">
        <v>0</v>
      </c>
      <c r="EZ51" s="121">
        <v>0</v>
      </c>
      <c r="FA51" s="121">
        <v>0</v>
      </c>
      <c r="FB51" s="122">
        <v>0</v>
      </c>
      <c r="FC51" s="120"/>
      <c r="FD51" s="121"/>
      <c r="FE51" s="121"/>
      <c r="FF51" s="121"/>
      <c r="FG51" s="121"/>
      <c r="FH51" s="122"/>
    </row>
    <row r="52" spans="1:164">
      <c r="A52" s="17"/>
      <c r="B52" s="24" t="s">
        <v>6</v>
      </c>
      <c r="C52" s="120"/>
      <c r="D52" s="121"/>
      <c r="E52" s="121">
        <f t="shared" ref="E52:H52" si="675">IFERROR((IF((E$11/E48)&lt;0,"NM",(E$11/E48))),"NA")</f>
        <v>27.774137968756843</v>
      </c>
      <c r="F52" s="121">
        <f t="shared" si="675"/>
        <v>23.346194704055762</v>
      </c>
      <c r="G52" s="121">
        <f t="shared" si="675"/>
        <v>17.83624514056455</v>
      </c>
      <c r="H52" s="122">
        <f t="shared" si="675"/>
        <v>13.768711451336934</v>
      </c>
      <c r="I52" s="120"/>
      <c r="J52" s="121"/>
      <c r="K52" s="121">
        <f t="shared" ref="K52:N52" si="676">IFERROR((IF((K$11/K48)&lt;0,"NM",(K$11/K48))),"NA")</f>
        <v>33.460278456798278</v>
      </c>
      <c r="L52" s="121">
        <f t="shared" si="676"/>
        <v>29.357192101516592</v>
      </c>
      <c r="M52" s="121">
        <f t="shared" si="676"/>
        <v>24.453574725689275</v>
      </c>
      <c r="N52" s="122">
        <f t="shared" si="676"/>
        <v>19.339087986925957</v>
      </c>
      <c r="O52" s="120"/>
      <c r="P52" s="121"/>
      <c r="Q52" s="121">
        <f t="shared" ref="Q52:T52" si="677">IFERROR((IF((Q$11/Q48)&lt;0,"NM",(Q$11/Q48))),"NA")</f>
        <v>23.546354612357632</v>
      </c>
      <c r="R52" s="121">
        <f t="shared" si="677"/>
        <v>18.630633914498279</v>
      </c>
      <c r="S52" s="121">
        <f t="shared" si="677"/>
        <v>14.071618221308762</v>
      </c>
      <c r="T52" s="122">
        <f t="shared" si="677"/>
        <v>12.341149993332081</v>
      </c>
      <c r="U52" s="120"/>
      <c r="V52" s="121"/>
      <c r="W52" s="121">
        <f t="shared" ref="W52:Z52" si="678">IFERROR((IF((W$11/W48)&lt;0,"NM",(W$11/W48))),"NA")</f>
        <v>40.740018978613428</v>
      </c>
      <c r="X52" s="121">
        <f t="shared" si="678"/>
        <v>33.186704358283613</v>
      </c>
      <c r="Y52" s="121">
        <f t="shared" si="678"/>
        <v>28.157563883857264</v>
      </c>
      <c r="Z52" s="122">
        <f t="shared" si="678"/>
        <v>21.592591180680863</v>
      </c>
      <c r="AA52" s="120"/>
      <c r="AB52" s="121"/>
      <c r="AC52" s="121">
        <f t="shared" ref="AC52:AF52" si="679">IFERROR((IF((AC$11/AC48)&lt;0,"NM",(AC$11/AC48))),"NA")</f>
        <v>76.686007479099374</v>
      </c>
      <c r="AD52" s="121">
        <f t="shared" si="679"/>
        <v>62.190300352757859</v>
      </c>
      <c r="AE52" s="121">
        <f t="shared" si="679"/>
        <v>49.890303424428062</v>
      </c>
      <c r="AF52" s="122">
        <f t="shared" si="679"/>
        <v>41.121348152396173</v>
      </c>
      <c r="AG52" s="120"/>
      <c r="AH52" s="121"/>
      <c r="AI52" s="121">
        <f t="shared" ref="AI52:AL52" si="680">IFERROR((IF((AI$11/AI48)&lt;0,"NM",(AI$11/AI48))),"NA")</f>
        <v>18.940963707054458</v>
      </c>
      <c r="AJ52" s="121">
        <f t="shared" si="680"/>
        <v>15.674067388944804</v>
      </c>
      <c r="AK52" s="121">
        <f t="shared" si="680"/>
        <v>13.645431187294601</v>
      </c>
      <c r="AL52" s="122">
        <f t="shared" si="680"/>
        <v>12.1287010900963</v>
      </c>
      <c r="AM52" s="120"/>
      <c r="AN52" s="121"/>
      <c r="AO52" s="121">
        <f t="shared" ref="AO52:AR52" si="681">IFERROR((IF((AO$11/AO48)&lt;0,"NM",(AO$11/AO48))),"NA")</f>
        <v>49.556216337859134</v>
      </c>
      <c r="AP52" s="121">
        <f t="shared" si="681"/>
        <v>39.442612978999406</v>
      </c>
      <c r="AQ52" s="121">
        <f t="shared" si="681"/>
        <v>29.40780316794001</v>
      </c>
      <c r="AR52" s="122">
        <f t="shared" si="681"/>
        <v>22.236772812186508</v>
      </c>
      <c r="AS52" s="120"/>
      <c r="AT52" s="121"/>
      <c r="AU52" s="121">
        <f t="shared" ref="AU52:AX52" si="682">IFERROR((IF((AU$11/AU48)&lt;0,"NM",(AU$11/AU48))),"NA")</f>
        <v>23.196096893688097</v>
      </c>
      <c r="AV52" s="121">
        <f t="shared" si="682"/>
        <v>13.291127786269046</v>
      </c>
      <c r="AW52" s="121">
        <f t="shared" si="682"/>
        <v>11.542269884381918</v>
      </c>
      <c r="AX52" s="122">
        <f t="shared" si="682"/>
        <v>9.7230940972718685</v>
      </c>
      <c r="AY52" s="120"/>
      <c r="AZ52" s="121"/>
      <c r="BA52" s="121">
        <f t="shared" ref="BA52:BD52" si="683">IFERROR((IF((BA$11/BA48)&lt;0,"NM",(BA$11/BA48))),"NA")</f>
        <v>38.646841887590043</v>
      </c>
      <c r="BB52" s="121">
        <f t="shared" si="683"/>
        <v>28.005329203330852</v>
      </c>
      <c r="BC52" s="121">
        <f t="shared" si="683"/>
        <v>21.48853218679093</v>
      </c>
      <c r="BD52" s="122">
        <f t="shared" si="683"/>
        <v>17.750441574683215</v>
      </c>
      <c r="BE52" s="120"/>
      <c r="BF52" s="121"/>
      <c r="BG52" s="121">
        <f t="shared" ref="BG52:BJ52" si="684">IFERROR((IF((BG$11/BG48)&lt;0,"NM",(BG$11/BG48))),"NA")</f>
        <v>6.4967195495227879</v>
      </c>
      <c r="BH52" s="121">
        <f t="shared" si="684"/>
        <v>4.9912729323754652</v>
      </c>
      <c r="BI52" s="121">
        <f t="shared" si="684"/>
        <v>2460.3162446386573</v>
      </c>
      <c r="BJ52" s="122">
        <f t="shared" si="684"/>
        <v>4.2797139961593453</v>
      </c>
      <c r="BK52" s="120"/>
      <c r="BL52" s="121"/>
      <c r="BM52" s="121">
        <f t="shared" ref="BM52:BP52" si="685">IFERROR((IF((BM$11/BM48)&lt;0,"NM",(BM$11/BM48))),"NA")</f>
        <v>46.587672090934966</v>
      </c>
      <c r="BN52" s="121">
        <f t="shared" si="685"/>
        <v>34.987104413558946</v>
      </c>
      <c r="BO52" s="121">
        <f t="shared" si="685"/>
        <v>28.093239236969087</v>
      </c>
      <c r="BP52" s="122">
        <f t="shared" si="685"/>
        <v>21.933344131909372</v>
      </c>
      <c r="BQ52" s="120"/>
      <c r="BR52" s="121"/>
      <c r="BS52" s="121">
        <f t="shared" ref="BS52:BV52" si="686">IFERROR((IF((BS$11/BS48)&lt;0,"NM",(BS$11/BS48))),"NA")</f>
        <v>57.684383533015776</v>
      </c>
      <c r="BT52" s="121">
        <f t="shared" si="686"/>
        <v>47.561914798373543</v>
      </c>
      <c r="BU52" s="121">
        <f t="shared" si="686"/>
        <v>35.71147118510445</v>
      </c>
      <c r="BV52" s="122">
        <f t="shared" si="686"/>
        <v>29.924303358854768</v>
      </c>
      <c r="BW52" s="120"/>
      <c r="BX52" s="121"/>
      <c r="BY52" s="121">
        <f t="shared" ref="BY52:CB52" si="687">IFERROR((IF((BY$11/BY48)&lt;0,"NM",(BY$11/BY48))),"NA")</f>
        <v>12.117386512622446</v>
      </c>
      <c r="BZ52" s="121">
        <f t="shared" si="687"/>
        <v>10.338477949632763</v>
      </c>
      <c r="CA52" s="121">
        <f t="shared" si="687"/>
        <v>20.210039226293489</v>
      </c>
      <c r="CB52" s="122">
        <f t="shared" si="687"/>
        <v>9.8967624299387715</v>
      </c>
      <c r="CC52" s="120"/>
      <c r="CD52" s="121"/>
      <c r="CE52" s="121">
        <f t="shared" ref="CE52:CH52" si="688">IFERROR((IF((CE$11/CE48)&lt;0,"NM",(CE$11/CE48))),"NA")</f>
        <v>18.286033311125923</v>
      </c>
      <c r="CF52" s="121">
        <f t="shared" si="688"/>
        <v>35.54126726519339</v>
      </c>
      <c r="CG52" s="121">
        <f t="shared" si="688"/>
        <v>24.134503747990085</v>
      </c>
      <c r="CH52" s="122">
        <f t="shared" si="688"/>
        <v>16.316826664298645</v>
      </c>
      <c r="CI52" s="120"/>
      <c r="CJ52" s="121"/>
      <c r="CK52" s="121">
        <f t="shared" ref="CK52:CN52" si="689">IFERROR((IF((CK$11/CK48)&lt;0,"NM",(CK$11/CK48))),"NA")</f>
        <v>12.643266932546531</v>
      </c>
      <c r="CL52" s="121">
        <f t="shared" si="689"/>
        <v>7.6702873414879287</v>
      </c>
      <c r="CM52" s="121">
        <f t="shared" si="689"/>
        <v>7.374109102667747</v>
      </c>
      <c r="CN52" s="122">
        <f t="shared" si="689"/>
        <v>7.1384208308579602</v>
      </c>
      <c r="CO52" s="120"/>
      <c r="CP52" s="121"/>
      <c r="CQ52" s="121">
        <f t="shared" ref="CQ52:CT52" si="690">IFERROR((IF((CQ$11/CQ48)&lt;0,"NM",(CQ$11/CQ48))),"NA")</f>
        <v>28.717086987086976</v>
      </c>
      <c r="CR52" s="121">
        <f t="shared" si="690"/>
        <v>20.172494939860961</v>
      </c>
      <c r="CS52" s="121">
        <f t="shared" si="690"/>
        <v>16.007646354983052</v>
      </c>
      <c r="CT52" s="122">
        <f t="shared" si="690"/>
        <v>12.38699440414182</v>
      </c>
      <c r="CU52" s="120"/>
      <c r="CV52" s="121"/>
      <c r="CW52" s="121">
        <f t="shared" ref="CW52:CZ52" si="691">IFERROR((IF((CW$11/CW48)&lt;0,"NM",(CW$11/CW48))),"NA")</f>
        <v>11.433644411262797</v>
      </c>
      <c r="CX52" s="121">
        <f t="shared" si="691"/>
        <v>7.8062552903912792</v>
      </c>
      <c r="CY52" s="121">
        <f t="shared" si="691"/>
        <v>7.0867907887496013</v>
      </c>
      <c r="CZ52" s="122">
        <f t="shared" si="691"/>
        <v>5.6776515469043227</v>
      </c>
      <c r="DA52" s="120"/>
      <c r="DB52" s="121"/>
      <c r="DC52" s="121">
        <f t="shared" ref="DC52:DF52" si="692">IFERROR((IF((DC$11/DC48)&lt;0,"NM",(DC$11/DC48))),"NA")</f>
        <v>23.475838972929939</v>
      </c>
      <c r="DD52" s="121">
        <f t="shared" si="692"/>
        <v>19.043359434914237</v>
      </c>
      <c r="DE52" s="121">
        <f t="shared" si="692"/>
        <v>16.7116504784608</v>
      </c>
      <c r="DF52" s="122">
        <f t="shared" si="692"/>
        <v>12.988626337163927</v>
      </c>
      <c r="DG52" s="120"/>
      <c r="DH52" s="121"/>
      <c r="DI52" s="121">
        <f t="shared" ref="DI52:DL52" si="693">IFERROR((IF((DI$11/DI48)&lt;0,"NM",(DI$11/DI48))),"NA")</f>
        <v>20.735933720367687</v>
      </c>
      <c r="DJ52" s="121">
        <f t="shared" si="693"/>
        <v>23.399036155533576</v>
      </c>
      <c r="DK52" s="121">
        <f t="shared" si="693"/>
        <v>14.765292494862594</v>
      </c>
      <c r="DL52" s="122">
        <f t="shared" si="693"/>
        <v>11.868118907992756</v>
      </c>
      <c r="DM52" s="120"/>
      <c r="DN52" s="121"/>
      <c r="DO52" s="121">
        <f t="shared" ref="DO52:DR52" si="694">IFERROR((IF((DO$11/DO48)&lt;0,"NM",(DO$11/DO48))),"NA")</f>
        <v>23.794264176712414</v>
      </c>
      <c r="DP52" s="121">
        <f t="shared" si="694"/>
        <v>20.409835519728173</v>
      </c>
      <c r="DQ52" s="121">
        <f t="shared" si="694"/>
        <v>16.246799336056974</v>
      </c>
      <c r="DR52" s="122">
        <f t="shared" si="694"/>
        <v>14.422026512777435</v>
      </c>
      <c r="DS52" s="120"/>
      <c r="DT52" s="121"/>
      <c r="DU52" s="121">
        <f t="shared" ref="DU52:DX52" si="695">IFERROR((IF((DU$11/DU48)&lt;0,"NM",(DU$11/DU48))),"NA")</f>
        <v>14.580146112615536</v>
      </c>
      <c r="DV52" s="121" t="str">
        <f t="shared" si="695"/>
        <v>NM</v>
      </c>
      <c r="DW52" s="121">
        <f t="shared" si="695"/>
        <v>26.706991254932326</v>
      </c>
      <c r="DX52" s="122">
        <f t="shared" si="695"/>
        <v>13.940789573357558</v>
      </c>
      <c r="DY52" s="120"/>
      <c r="DZ52" s="121"/>
      <c r="EA52" s="121">
        <f t="shared" ref="EA52:ED52" si="696">IFERROR((IF((EA$11/EA48)&lt;0,"NM",(EA$11/EA48))),"NA")</f>
        <v>15.658294168260037</v>
      </c>
      <c r="EB52" s="121">
        <f t="shared" si="696"/>
        <v>16.705155403478759</v>
      </c>
      <c r="EC52" s="121">
        <f t="shared" si="696"/>
        <v>13.887282055151539</v>
      </c>
      <c r="ED52" s="122">
        <f t="shared" si="696"/>
        <v>10.923664054853624</v>
      </c>
      <c r="EE52" s="120"/>
      <c r="EF52" s="121"/>
      <c r="EG52" s="121">
        <f t="shared" ref="EG52:EJ52" si="697">IFERROR((IF((EG$11/EG48)&lt;0,"NM",(EG$11/EG48))),"NA")</f>
        <v>51.137672425394499</v>
      </c>
      <c r="EH52" s="121">
        <f t="shared" si="697"/>
        <v>29.512662186874113</v>
      </c>
      <c r="EI52" s="121">
        <f t="shared" si="697"/>
        <v>23.020959192506105</v>
      </c>
      <c r="EJ52" s="122">
        <f t="shared" si="697"/>
        <v>17.847860514832131</v>
      </c>
      <c r="EK52" s="120"/>
      <c r="EL52" s="121"/>
      <c r="EM52" s="121">
        <f t="shared" ref="EM52:EP52" si="698">IFERROR((IF((EM$11/EM48)&lt;0,"NM",(EM$11/EM48))),"NA")</f>
        <v>11.260926776546873</v>
      </c>
      <c r="EN52" s="121">
        <f t="shared" si="698"/>
        <v>8.4472642513301253</v>
      </c>
      <c r="EO52" s="121">
        <f t="shared" si="698"/>
        <v>7.7186024664100517</v>
      </c>
      <c r="EP52" s="122">
        <f t="shared" si="698"/>
        <v>7.2930946462166242</v>
      </c>
      <c r="EQ52" s="120"/>
      <c r="ER52" s="121"/>
      <c r="ES52" s="121">
        <f t="shared" ref="ES52:EV52" si="699">IFERROR((IF((ES$11/ES48)&lt;0,"NM",(ES$11/ES48))),"NA")</f>
        <v>22.6636561225821</v>
      </c>
      <c r="ET52" s="121">
        <f t="shared" si="699"/>
        <v>18.914720129949611</v>
      </c>
      <c r="EU52" s="121">
        <f t="shared" si="699"/>
        <v>15.978982475521457</v>
      </c>
      <c r="EV52" s="122">
        <f t="shared" si="699"/>
        <v>12.963340197988648</v>
      </c>
      <c r="EW52" s="120"/>
      <c r="EX52" s="121"/>
      <c r="EY52" s="121">
        <f t="shared" ref="EY52:FB52" si="700">IFERROR((IF((EY$11/EY48)&lt;0,"NM",(EY$11/EY48))),"NA")</f>
        <v>340.91197958689764</v>
      </c>
      <c r="EZ52" s="121">
        <f t="shared" si="700"/>
        <v>8.4760594743569264</v>
      </c>
      <c r="FA52" s="121">
        <f t="shared" si="700"/>
        <v>7.5280551520913148</v>
      </c>
      <c r="FB52" s="122">
        <f t="shared" si="700"/>
        <v>5.713884821111967</v>
      </c>
      <c r="FC52" s="120"/>
      <c r="FD52" s="121"/>
      <c r="FE52" s="121">
        <f ca="1">IFERROR((IF(((FE$17*1000)/FE34)&lt;0,"NM",((FE$17*1000)/FE34))),"NA")</f>
        <v>13.674524299458238</v>
      </c>
      <c r="FF52" s="121">
        <f t="shared" ref="FF52:FH52" ca="1" si="701">IFERROR((IF(((FF$17*1000)/FF34)&lt;0,"NM",((FF$17*1000)/FF34))),"NA")</f>
        <v>24.475350040435917</v>
      </c>
      <c r="FG52" s="121">
        <f t="shared" ca="1" si="701"/>
        <v>20.046055531103722</v>
      </c>
      <c r="FH52" s="122">
        <f t="shared" ca="1" si="701"/>
        <v>15.764835115016155</v>
      </c>
    </row>
    <row r="53" spans="1:164">
      <c r="A53" s="17"/>
      <c r="B53" s="27" t="s">
        <v>274</v>
      </c>
      <c r="C53" s="120"/>
      <c r="D53" s="121"/>
      <c r="E53" s="121">
        <f t="shared" ref="E53:H54" si="702">IFERROR((IF((E$11/E49)&lt;0,"NM",(E$11/E49))),"NA")</f>
        <v>2.8125506812894647</v>
      </c>
      <c r="F53" s="121">
        <f t="shared" si="702"/>
        <v>2.2905200792325542</v>
      </c>
      <c r="G53" s="121">
        <f t="shared" si="702"/>
        <v>2.0489035389691712</v>
      </c>
      <c r="H53" s="122">
        <f t="shared" si="702"/>
        <v>1.8042107503909661</v>
      </c>
      <c r="I53" s="120"/>
      <c r="J53" s="121"/>
      <c r="K53" s="121">
        <f t="shared" ref="K53:N53" si="703">IFERROR((IF((K$11/K49)&lt;0,"NM",(K$11/K49))),"NA")</f>
        <v>4.4011708319825305</v>
      </c>
      <c r="L53" s="121">
        <f t="shared" si="703"/>
        <v>3.817704860163512</v>
      </c>
      <c r="M53" s="121">
        <f t="shared" si="703"/>
        <v>3.3021685769522811</v>
      </c>
      <c r="N53" s="122">
        <f t="shared" si="703"/>
        <v>2.8205558502095545</v>
      </c>
      <c r="O53" s="120"/>
      <c r="P53" s="121"/>
      <c r="Q53" s="121">
        <f t="shared" ref="Q53:T53" si="704">IFERROR((IF((Q$11/Q49)&lt;0,"NM",(Q$11/Q49))),"NA")</f>
        <v>9.7026569654850814</v>
      </c>
      <c r="R53" s="121">
        <f t="shared" si="704"/>
        <v>6.9021375233947966</v>
      </c>
      <c r="S53" s="121">
        <f t="shared" si="704"/>
        <v>3.4786562733880029</v>
      </c>
      <c r="T53" s="122">
        <f t="shared" si="704"/>
        <v>2.975436374893218</v>
      </c>
      <c r="U53" s="120"/>
      <c r="V53" s="121"/>
      <c r="W53" s="121">
        <f t="shared" ref="W53:Z54" si="705">IFERROR((IF((W$11/W49)&lt;0,"NM",(W$11/W49))),"NA")</f>
        <v>8.6092436567397836</v>
      </c>
      <c r="X53" s="121">
        <f t="shared" si="705"/>
        <v>6.2540663623657808</v>
      </c>
      <c r="Y53" s="121">
        <f t="shared" si="705"/>
        <v>5.2010883000535459</v>
      </c>
      <c r="Z53" s="122">
        <f t="shared" si="705"/>
        <v>4.3010109634227067</v>
      </c>
      <c r="AA53" s="120"/>
      <c r="AB53" s="121"/>
      <c r="AC53" s="121">
        <f t="shared" ref="AC53:AF53" si="706">IFERROR((IF((AC$11/AC49)&lt;0,"NM",(AC$11/AC49))),"NA")</f>
        <v>27.895418243719899</v>
      </c>
      <c r="AD53" s="121">
        <f t="shared" si="706"/>
        <v>23.838187241863082</v>
      </c>
      <c r="AE53" s="121">
        <f t="shared" si="706"/>
        <v>20.444123331164601</v>
      </c>
      <c r="AF53" s="122">
        <f t="shared" si="706"/>
        <v>17.413955861905091</v>
      </c>
      <c r="AG53" s="120"/>
      <c r="AH53" s="121"/>
      <c r="AI53" s="121">
        <f t="shared" ref="AI53:AL53" si="707">IFERROR((IF((AI$11/AI49)&lt;0,"NM",(AI$11/AI49))),"NA")</f>
        <v>3.2261026597016982</v>
      </c>
      <c r="AJ53" s="121">
        <f t="shared" si="707"/>
        <v>2.7087711255422318</v>
      </c>
      <c r="AK53" s="121">
        <f t="shared" si="707"/>
        <v>2.2953400571700433</v>
      </c>
      <c r="AL53" s="122">
        <f t="shared" si="707"/>
        <v>1.9557073342353879</v>
      </c>
      <c r="AM53" s="120"/>
      <c r="AN53" s="121"/>
      <c r="AO53" s="121">
        <f t="shared" ref="AO53:AR54" si="708">IFERROR((IF((AO$11/AO49)&lt;0,"NM",(AO$11/AO49))),"NA")</f>
        <v>9.2421881568685045</v>
      </c>
      <c r="AP53" s="121">
        <f t="shared" si="708"/>
        <v>6.9032050197095485</v>
      </c>
      <c r="AQ53" s="121">
        <f t="shared" si="708"/>
        <v>5.6299977470939186</v>
      </c>
      <c r="AR53" s="122">
        <f t="shared" si="708"/>
        <v>4.3095230951733807</v>
      </c>
      <c r="AS53" s="120"/>
      <c r="AT53" s="121"/>
      <c r="AU53" s="121">
        <f t="shared" ref="AU53:AX53" si="709">IFERROR((IF((AU$11/AU49)&lt;0,"NM",(AU$11/AU49))),"NA")</f>
        <v>3.7520032034650685</v>
      </c>
      <c r="AV53" s="121">
        <f t="shared" si="709"/>
        <v>2.9251292089169216</v>
      </c>
      <c r="AW53" s="121">
        <f t="shared" si="709"/>
        <v>2.3797621472804762</v>
      </c>
      <c r="AX53" s="122">
        <f t="shared" si="709"/>
        <v>1.9118339356917369</v>
      </c>
      <c r="AY53" s="120"/>
      <c r="AZ53" s="121"/>
      <c r="BA53" s="121">
        <f t="shared" ref="BA53:BD53" si="710">IFERROR((IF((BA$11/BA49)&lt;0,"NM",(BA$11/BA49))),"NA")</f>
        <v>5.3747348304416143</v>
      </c>
      <c r="BB53" s="121">
        <f t="shared" si="710"/>
        <v>4.5053590205849723</v>
      </c>
      <c r="BC53" s="121">
        <f t="shared" si="710"/>
        <v>3.7244732446759525</v>
      </c>
      <c r="BD53" s="122">
        <f t="shared" si="710"/>
        <v>3.0904091349089557</v>
      </c>
      <c r="BE53" s="120"/>
      <c r="BF53" s="121"/>
      <c r="BG53" s="121">
        <f t="shared" ref="BG53:BJ53" si="711">IFERROR((IF((BG$11/BG49)&lt;0,"NM",(BG$11/BG49))),"NA")</f>
        <v>1.0832300739173073</v>
      </c>
      <c r="BH53" s="121">
        <f t="shared" si="711"/>
        <v>0.88550122009023402</v>
      </c>
      <c r="BI53" s="121">
        <f t="shared" si="711"/>
        <v>0.88518263084329396</v>
      </c>
      <c r="BJ53" s="122">
        <f t="shared" si="711"/>
        <v>0.73347615024304724</v>
      </c>
      <c r="BK53" s="120"/>
      <c r="BL53" s="121"/>
      <c r="BM53" s="121">
        <f t="shared" ref="BM53:BP53" si="712">IFERROR((IF((BM$11/BM49)&lt;0,"NM",(BM$11/BM49))),"NA")</f>
        <v>5.8523657941638856</v>
      </c>
      <c r="BN53" s="121">
        <f t="shared" si="712"/>
        <v>5.0418233454396342</v>
      </c>
      <c r="BO53" s="121">
        <f t="shared" si="712"/>
        <v>4.3412026277198246</v>
      </c>
      <c r="BP53" s="122">
        <f t="shared" si="712"/>
        <v>3.6775160930138093</v>
      </c>
      <c r="BQ53" s="120"/>
      <c r="BR53" s="121"/>
      <c r="BS53" s="121">
        <f t="shared" ref="BS53:BV53" si="713">IFERROR((IF((BS$11/BS49)&lt;0,"NM",(BS$11/BS49))),"NA")</f>
        <v>12.225668380494804</v>
      </c>
      <c r="BT53" s="121">
        <f t="shared" si="713"/>
        <v>11.087756867928793</v>
      </c>
      <c r="BU53" s="121">
        <f t="shared" si="713"/>
        <v>10.439502080070387</v>
      </c>
      <c r="BV53" s="122">
        <f t="shared" si="713"/>
        <v>9.7586167249337237</v>
      </c>
      <c r="BW53" s="120"/>
      <c r="BX53" s="121"/>
      <c r="BY53" s="121">
        <f t="shared" ref="BY53:CB53" si="714">IFERROR((IF((BY$11/BY49)&lt;0,"NM",(BY$11/BY49))),"NA")</f>
        <v>2.0217617820610632</v>
      </c>
      <c r="BZ53" s="121">
        <f t="shared" si="714"/>
        <v>1.7140532002004325</v>
      </c>
      <c r="CA53" s="121">
        <f t="shared" si="714"/>
        <v>1.5975643350102637</v>
      </c>
      <c r="CB53" s="122">
        <f t="shared" si="714"/>
        <v>1.3935750832708957</v>
      </c>
      <c r="CC53" s="120"/>
      <c r="CD53" s="121"/>
      <c r="CE53" s="121">
        <f t="shared" ref="CE53:CH53" si="715">IFERROR((IF((CE$11/CE49)&lt;0,"NM",(CE$11/CE49))),"NA")</f>
        <v>1.3231500294061878</v>
      </c>
      <c r="CF53" s="121">
        <f t="shared" si="715"/>
        <v>1.2725874592763395</v>
      </c>
      <c r="CG53" s="121">
        <f t="shared" si="715"/>
        <v>1.2088462451288404</v>
      </c>
      <c r="CH53" s="122">
        <f t="shared" si="715"/>
        <v>1.1463719354482726</v>
      </c>
      <c r="CI53" s="120"/>
      <c r="CJ53" s="121"/>
      <c r="CK53" s="121">
        <f t="shared" ref="CK53:CN54" si="716">IFERROR((IF((CK$11/CK49)&lt;0,"NM",(CK$11/CK49))),"NA")</f>
        <v>1.3487677276373655</v>
      </c>
      <c r="CL53" s="121">
        <f t="shared" si="716"/>
        <v>1.164277585051966</v>
      </c>
      <c r="CM53" s="121">
        <f t="shared" si="716"/>
        <v>1.034425558064731</v>
      </c>
      <c r="CN53" s="122">
        <f t="shared" si="716"/>
        <v>0.92788574493474396</v>
      </c>
      <c r="CO53" s="120"/>
      <c r="CP53" s="121"/>
      <c r="CQ53" s="121">
        <f t="shared" ref="CQ53:CT54" si="717">IFERROR((IF((CQ$11/CQ49)&lt;0,"NM",(CQ$11/CQ49))),"NA")</f>
        <v>2.1631086143539897</v>
      </c>
      <c r="CR53" s="121">
        <f t="shared" si="717"/>
        <v>1.9942578601647554</v>
      </c>
      <c r="CS53" s="121">
        <f t="shared" si="717"/>
        <v>1.8162078315493737</v>
      </c>
      <c r="CT53" s="122">
        <f t="shared" si="717"/>
        <v>1.6257905636352539</v>
      </c>
      <c r="CU53" s="120"/>
      <c r="CV53" s="121"/>
      <c r="CW53" s="121">
        <f t="shared" ref="CW53:CZ53" si="718">IFERROR((IF((CW$11/CW49)&lt;0,"NM",(CW$11/CW49))),"NA")</f>
        <v>1.7783817130107236</v>
      </c>
      <c r="CX53" s="121">
        <f t="shared" si="718"/>
        <v>1.4853787049909926</v>
      </c>
      <c r="CY53" s="121">
        <f t="shared" si="718"/>
        <v>1.2574522372054031</v>
      </c>
      <c r="CZ53" s="122">
        <f t="shared" si="718"/>
        <v>1.0526250256909151</v>
      </c>
      <c r="DA53" s="120"/>
      <c r="DB53" s="121"/>
      <c r="DC53" s="121">
        <f t="shared" ref="DC53:DF54" si="719">IFERROR((IF((DC$11/DC49)&lt;0,"NM",(DC$11/DC49))),"NA")</f>
        <v>3.2308333942262801</v>
      </c>
      <c r="DD53" s="121">
        <f t="shared" si="719"/>
        <v>2.73753908528098</v>
      </c>
      <c r="DE53" s="121">
        <f t="shared" si="719"/>
        <v>2.0849011610264823</v>
      </c>
      <c r="DF53" s="122">
        <f t="shared" si="719"/>
        <v>1.821239122233882</v>
      </c>
      <c r="DG53" s="120"/>
      <c r="DH53" s="121"/>
      <c r="DI53" s="121">
        <f t="shared" ref="DI53:DL54" si="720">IFERROR((IF((DI$11/DI49)&lt;0,"NM",(DI$11/DI49))),"NA")</f>
        <v>2.5168118663506385</v>
      </c>
      <c r="DJ53" s="121">
        <f t="shared" si="720"/>
        <v>2.1494215418610705</v>
      </c>
      <c r="DK53" s="121">
        <f t="shared" si="720"/>
        <v>1.9533584862811337</v>
      </c>
      <c r="DL53" s="122">
        <f t="shared" si="720"/>
        <v>1.7476888321995958</v>
      </c>
      <c r="DM53" s="120"/>
      <c r="DN53" s="121"/>
      <c r="DO53" s="121">
        <f t="shared" ref="DO53:DR54" si="721">IFERROR((IF((DO$11/DO49)&lt;0,"NM",(DO$11/DO49))),"NA")</f>
        <v>3.924147601302217</v>
      </c>
      <c r="DP53" s="121">
        <f t="shared" si="721"/>
        <v>3.4027177099457324</v>
      </c>
      <c r="DQ53" s="121">
        <f t="shared" si="721"/>
        <v>2.9222681249217386</v>
      </c>
      <c r="DR53" s="122">
        <f t="shared" si="721"/>
        <v>2.5168378816153303</v>
      </c>
      <c r="DS53" s="120"/>
      <c r="DT53" s="121"/>
      <c r="DU53" s="121">
        <f t="shared" ref="DU53:DX53" si="722">IFERROR((IF((DU$11/DU49)&lt;0,"NM",(DU$11/DU49))),"NA")</f>
        <v>0.83902635718765672</v>
      </c>
      <c r="DV53" s="121">
        <f t="shared" si="722"/>
        <v>0.92369659845502428</v>
      </c>
      <c r="DW53" s="121">
        <f t="shared" si="722"/>
        <v>0.90017750365538096</v>
      </c>
      <c r="DX53" s="122">
        <f t="shared" si="722"/>
        <v>0.85642350236730946</v>
      </c>
      <c r="DY53" s="120"/>
      <c r="DZ53" s="121"/>
      <c r="EA53" s="121">
        <f t="shared" ref="EA53:ED54" si="723">IFERROR((IF((EA$11/EA49)&lt;0,"NM",(EA$11/EA49))),"NA")</f>
        <v>1.4871147011983301</v>
      </c>
      <c r="EB53" s="121">
        <f t="shared" si="723"/>
        <v>1.6823027371975177</v>
      </c>
      <c r="EC53" s="121">
        <f t="shared" si="723"/>
        <v>1.5005289431414939</v>
      </c>
      <c r="ED53" s="122">
        <f t="shared" si="723"/>
        <v>1.3407006815566964</v>
      </c>
      <c r="EE53" s="120"/>
      <c r="EF53" s="121"/>
      <c r="EG53" s="121">
        <f t="shared" ref="EG53:EJ53" si="724">IFERROR((IF((EG$11/EG49)&lt;0,"NM",(EG$11/EG49))),"NA")</f>
        <v>4.7316296091646315</v>
      </c>
      <c r="EH53" s="121">
        <f t="shared" si="724"/>
        <v>3.7347769031281683</v>
      </c>
      <c r="EI53" s="121">
        <f t="shared" si="724"/>
        <v>3.2664807955091297</v>
      </c>
      <c r="EJ53" s="122">
        <f t="shared" si="724"/>
        <v>2.8201555944861401</v>
      </c>
      <c r="EK53" s="120"/>
      <c r="EL53" s="121"/>
      <c r="EM53" s="121">
        <f t="shared" ref="EM53:EP53" si="725">IFERROR((IF((EM$11/EM49)&lt;0,"NM",(EM$11/EM49))),"NA")</f>
        <v>1.3250834403080878</v>
      </c>
      <c r="EN53" s="121">
        <f t="shared" si="725"/>
        <v>1.1521053231742082</v>
      </c>
      <c r="EO53" s="121">
        <f t="shared" si="725"/>
        <v>1.0086692301350961</v>
      </c>
      <c r="EP53" s="122">
        <f t="shared" si="725"/>
        <v>0.89124813314874973</v>
      </c>
      <c r="EQ53" s="120"/>
      <c r="ER53" s="121"/>
      <c r="ES53" s="121">
        <f t="shared" ref="ES53:EV53" si="726">IFERROR((IF((ES$11/ES49)&lt;0,"NM",(ES$11/ES49))),"NA")</f>
        <v>3.1291669268269255</v>
      </c>
      <c r="ET53" s="121">
        <f t="shared" si="726"/>
        <v>2.800296999756426</v>
      </c>
      <c r="EU53" s="121">
        <f t="shared" si="726"/>
        <v>2.4554730699526517</v>
      </c>
      <c r="EV53" s="122">
        <f t="shared" si="726"/>
        <v>2.1317959411594223</v>
      </c>
      <c r="EW53" s="120"/>
      <c r="EX53" s="121"/>
      <c r="EY53" s="121">
        <f t="shared" ref="EY53:FB53" si="727">IFERROR((IF((EY$11/EY49)&lt;0,"NM",(EY$11/EY49))),"NA")</f>
        <v>1.3634208648809814</v>
      </c>
      <c r="EZ53" s="121">
        <f t="shared" si="727"/>
        <v>1.164498847610163</v>
      </c>
      <c r="FA53" s="121">
        <f t="shared" si="727"/>
        <v>1.0084966454803899</v>
      </c>
      <c r="FB53" s="122">
        <f t="shared" si="727"/>
        <v>0.8572012319428477</v>
      </c>
      <c r="FC53" s="120"/>
      <c r="FD53" s="121"/>
      <c r="FE53" s="121">
        <f ca="1">IFERROR((IF(((FE$17*1000)/FE36)&lt;0,"NM",((FE$17*1000)/FE36))),"NA")</f>
        <v>2.3282461959875898</v>
      </c>
      <c r="FF53" s="121">
        <f t="shared" ref="FF53:FH54" ca="1" si="728">IFERROR((IF(((FF$17*1000)/FF36)&lt;0,"NM",((FF$17*1000)/FF36))),"NA")</f>
        <v>3.4143207026199942</v>
      </c>
      <c r="FG53" s="121">
        <f t="shared" ca="1" si="728"/>
        <v>2.9569580900529715</v>
      </c>
      <c r="FH53" s="122">
        <f t="shared" ca="1" si="728"/>
        <v>2.5419671472626573</v>
      </c>
    </row>
    <row r="54" spans="1:164">
      <c r="A54" s="17"/>
      <c r="B54" s="27" t="s">
        <v>562</v>
      </c>
      <c r="C54" s="120"/>
      <c r="D54" s="121"/>
      <c r="E54" s="121" t="str">
        <f t="shared" si="702"/>
        <v>NA</v>
      </c>
      <c r="F54" s="121" t="str">
        <f t="shared" si="702"/>
        <v>NA</v>
      </c>
      <c r="G54" s="121" t="str">
        <f t="shared" si="702"/>
        <v>NA</v>
      </c>
      <c r="H54" s="122" t="str">
        <f t="shared" si="702"/>
        <v>NA</v>
      </c>
      <c r="I54" s="120"/>
      <c r="J54" s="121"/>
      <c r="K54" s="121" t="str">
        <f t="shared" ref="K54:N54" si="729">IFERROR((IF((K$11/K50)&lt;0,"NM",(K$11/K50))),"NA")</f>
        <v>NA</v>
      </c>
      <c r="L54" s="121" t="str">
        <f t="shared" si="729"/>
        <v>NA</v>
      </c>
      <c r="M54" s="121" t="str">
        <f t="shared" si="729"/>
        <v>NA</v>
      </c>
      <c r="N54" s="122" t="str">
        <f t="shared" si="729"/>
        <v>NA</v>
      </c>
      <c r="O54" s="120"/>
      <c r="P54" s="121"/>
      <c r="Q54" s="121" t="str">
        <f t="shared" ref="Q54:T54" si="730">IFERROR((IF((Q$11/Q50)&lt;0,"NM",(Q$11/Q50))),"NA")</f>
        <v>NA</v>
      </c>
      <c r="R54" s="121" t="str">
        <f t="shared" si="730"/>
        <v>NA</v>
      </c>
      <c r="S54" s="121" t="str">
        <f t="shared" si="730"/>
        <v>NA</v>
      </c>
      <c r="T54" s="122" t="str">
        <f t="shared" si="730"/>
        <v>NA</v>
      </c>
      <c r="U54" s="120"/>
      <c r="V54" s="121"/>
      <c r="W54" s="121">
        <f t="shared" si="705"/>
        <v>8.7027788446871899</v>
      </c>
      <c r="X54" s="121">
        <f t="shared" si="705"/>
        <v>6.3222940850714311</v>
      </c>
      <c r="Y54" s="121">
        <f t="shared" si="705"/>
        <v>5.2654992554960236</v>
      </c>
      <c r="Z54" s="122">
        <f t="shared" si="705"/>
        <v>4.3741413847576673</v>
      </c>
      <c r="AA54" s="120"/>
      <c r="AB54" s="121"/>
      <c r="AC54" s="121" t="str">
        <f t="shared" ref="AC54:AF54" si="731">IFERROR((IF((AC$11/AC50)&lt;0,"NM",(AC$11/AC50))),"NA")</f>
        <v>NA</v>
      </c>
      <c r="AD54" s="121" t="str">
        <f t="shared" si="731"/>
        <v>NA</v>
      </c>
      <c r="AE54" s="121" t="str">
        <f t="shared" si="731"/>
        <v>NA</v>
      </c>
      <c r="AF54" s="122" t="str">
        <f t="shared" si="731"/>
        <v>NA</v>
      </c>
      <c r="AG54" s="120"/>
      <c r="AH54" s="121"/>
      <c r="AI54" s="121" t="str">
        <f t="shared" ref="AI54:AL54" si="732">IFERROR((IF((AI$11/AI50)&lt;0,"NM",(AI$11/AI50))),"NA")</f>
        <v>NA</v>
      </c>
      <c r="AJ54" s="121" t="str">
        <f t="shared" si="732"/>
        <v>NA</v>
      </c>
      <c r="AK54" s="121" t="str">
        <f t="shared" si="732"/>
        <v>NA</v>
      </c>
      <c r="AL54" s="122" t="str">
        <f t="shared" si="732"/>
        <v>NA</v>
      </c>
      <c r="AM54" s="120"/>
      <c r="AN54" s="121"/>
      <c r="AO54" s="121" t="str">
        <f t="shared" si="708"/>
        <v>NA</v>
      </c>
      <c r="AP54" s="121" t="str">
        <f t="shared" si="708"/>
        <v>NA</v>
      </c>
      <c r="AQ54" s="121" t="str">
        <f t="shared" si="708"/>
        <v>NA</v>
      </c>
      <c r="AR54" s="122" t="str">
        <f t="shared" si="708"/>
        <v>NA</v>
      </c>
      <c r="AS54" s="120"/>
      <c r="AT54" s="121"/>
      <c r="AU54" s="121" t="str">
        <f t="shared" ref="AU54:AX54" si="733">IFERROR((IF((AU$11/AU50)&lt;0,"NM",(AU$11/AU50))),"NA")</f>
        <v>NA</v>
      </c>
      <c r="AV54" s="121" t="str">
        <f t="shared" si="733"/>
        <v>NA</v>
      </c>
      <c r="AW54" s="121" t="str">
        <f t="shared" si="733"/>
        <v>NA</v>
      </c>
      <c r="AX54" s="122" t="str">
        <f t="shared" si="733"/>
        <v>NA</v>
      </c>
      <c r="AY54" s="120"/>
      <c r="AZ54" s="121"/>
      <c r="BA54" s="121" t="str">
        <f t="shared" ref="BA54:BD54" si="734">IFERROR((IF((BA$11/BA50)&lt;0,"NM",(BA$11/BA50))),"NA")</f>
        <v>NA</v>
      </c>
      <c r="BB54" s="121" t="str">
        <f t="shared" si="734"/>
        <v>NA</v>
      </c>
      <c r="BC54" s="121" t="str">
        <f t="shared" si="734"/>
        <v>NA</v>
      </c>
      <c r="BD54" s="122" t="str">
        <f t="shared" si="734"/>
        <v>NA</v>
      </c>
      <c r="BE54" s="120"/>
      <c r="BF54" s="121"/>
      <c r="BG54" s="121" t="str">
        <f t="shared" ref="BG54:BJ54" si="735">IFERROR((IF((BG$11/BG50)&lt;0,"NM",(BG$11/BG50))),"NA")</f>
        <v>NA</v>
      </c>
      <c r="BH54" s="121" t="str">
        <f t="shared" si="735"/>
        <v>NA</v>
      </c>
      <c r="BI54" s="121" t="str">
        <f t="shared" si="735"/>
        <v>NA</v>
      </c>
      <c r="BJ54" s="122" t="str">
        <f t="shared" si="735"/>
        <v>NA</v>
      </c>
      <c r="BK54" s="120"/>
      <c r="BL54" s="121"/>
      <c r="BM54" s="121">
        <f t="shared" ref="BM54:BP54" si="736">IFERROR((IF((BM$11/BM50)&lt;0,"NM",(BM$11/BM50))),"NA")</f>
        <v>6.0119487942732439</v>
      </c>
      <c r="BN54" s="121">
        <f t="shared" si="736"/>
        <v>5.2225720189901459</v>
      </c>
      <c r="BO54" s="121">
        <f t="shared" si="736"/>
        <v>4.4925034083092745</v>
      </c>
      <c r="BP54" s="122">
        <f t="shared" si="736"/>
        <v>3.8016920391265772</v>
      </c>
      <c r="BQ54" s="120"/>
      <c r="BR54" s="121"/>
      <c r="BS54" s="121" t="str">
        <f t="shared" ref="BS54:BV54" si="737">IFERROR((IF((BS$11/BS50)&lt;0,"NM",(BS$11/BS50))),"NA")</f>
        <v>NA</v>
      </c>
      <c r="BT54" s="121" t="str">
        <f t="shared" si="737"/>
        <v>NA</v>
      </c>
      <c r="BU54" s="121" t="str">
        <f t="shared" si="737"/>
        <v>NA</v>
      </c>
      <c r="BV54" s="122" t="str">
        <f t="shared" si="737"/>
        <v>NA</v>
      </c>
      <c r="BW54" s="120"/>
      <c r="BX54" s="121"/>
      <c r="BY54" s="121" t="str">
        <f t="shared" ref="BY54:CB54" si="738">IFERROR((IF((BY$11/BY50)&lt;0,"NM",(BY$11/BY50))),"NA")</f>
        <v>NA</v>
      </c>
      <c r="BZ54" s="121" t="str">
        <f t="shared" si="738"/>
        <v>NA</v>
      </c>
      <c r="CA54" s="121" t="str">
        <f t="shared" si="738"/>
        <v>NA</v>
      </c>
      <c r="CB54" s="122" t="str">
        <f t="shared" si="738"/>
        <v>NA</v>
      </c>
      <c r="CC54" s="120"/>
      <c r="CD54" s="121"/>
      <c r="CE54" s="121">
        <f t="shared" ref="CE54:CH54" si="739">IFERROR((IF((CE$11/CE50)&lt;0,"NM",(CE$11/CE50))),"NA")</f>
        <v>1.4829504122407962</v>
      </c>
      <c r="CF54" s="121">
        <f t="shared" si="739"/>
        <v>1.4019686989370168</v>
      </c>
      <c r="CG54" s="121">
        <f t="shared" si="739"/>
        <v>1.3345736161782189</v>
      </c>
      <c r="CH54" s="122">
        <f t="shared" si="739"/>
        <v>1.2550908135886336</v>
      </c>
      <c r="CI54" s="120"/>
      <c r="CJ54" s="121"/>
      <c r="CK54" s="121">
        <f t="shared" si="716"/>
        <v>1.4442894999158882</v>
      </c>
      <c r="CL54" s="121">
        <f t="shared" si="716"/>
        <v>1.2124276788404642</v>
      </c>
      <c r="CM54" s="121">
        <f t="shared" si="716"/>
        <v>1.0702494690585842</v>
      </c>
      <c r="CN54" s="122">
        <f t="shared" si="716"/>
        <v>0.95387654380907672</v>
      </c>
      <c r="CO54" s="120"/>
      <c r="CP54" s="121"/>
      <c r="CQ54" s="121" t="str">
        <f t="shared" si="717"/>
        <v>NA</v>
      </c>
      <c r="CR54" s="121" t="str">
        <f t="shared" si="717"/>
        <v>NA</v>
      </c>
      <c r="CS54" s="121" t="str">
        <f t="shared" si="717"/>
        <v>NA</v>
      </c>
      <c r="CT54" s="122" t="str">
        <f t="shared" si="717"/>
        <v>NA</v>
      </c>
      <c r="CU54" s="120"/>
      <c r="CV54" s="121"/>
      <c r="CW54" s="121" t="str">
        <f t="shared" ref="CW54:CZ54" si="740">IFERROR((IF((CW$11/CW50)&lt;0,"NM",(CW$11/CW50))),"NA")</f>
        <v>NA</v>
      </c>
      <c r="CX54" s="121" t="str">
        <f t="shared" si="740"/>
        <v>NA</v>
      </c>
      <c r="CY54" s="121" t="str">
        <f t="shared" si="740"/>
        <v>NA</v>
      </c>
      <c r="CZ54" s="122" t="str">
        <f t="shared" si="740"/>
        <v>NA</v>
      </c>
      <c r="DA54" s="120"/>
      <c r="DB54" s="121"/>
      <c r="DC54" s="121">
        <f t="shared" si="719"/>
        <v>3.3586024548236835</v>
      </c>
      <c r="DD54" s="121">
        <f t="shared" si="719"/>
        <v>2.8733976960038938</v>
      </c>
      <c r="DE54" s="121">
        <f t="shared" si="719"/>
        <v>2.1527490704392704</v>
      </c>
      <c r="DF54" s="122">
        <f t="shared" si="719"/>
        <v>1.8840701958732105</v>
      </c>
      <c r="DG54" s="120"/>
      <c r="DH54" s="121"/>
      <c r="DI54" s="121">
        <f t="shared" si="720"/>
        <v>2.7037401811190001</v>
      </c>
      <c r="DJ54" s="121">
        <f t="shared" si="720"/>
        <v>2.2554084095495406</v>
      </c>
      <c r="DK54" s="121">
        <f t="shared" si="720"/>
        <v>2.0732203675752481</v>
      </c>
      <c r="DL54" s="122">
        <f t="shared" si="720"/>
        <v>1.8606927145843886</v>
      </c>
      <c r="DM54" s="120"/>
      <c r="DN54" s="121"/>
      <c r="DO54" s="121">
        <f t="shared" si="721"/>
        <v>4.0740838185614674</v>
      </c>
      <c r="DP54" s="121">
        <f t="shared" si="721"/>
        <v>3.5139318225859104</v>
      </c>
      <c r="DQ54" s="121">
        <f t="shared" si="721"/>
        <v>3.0183096918906309</v>
      </c>
      <c r="DR54" s="122">
        <f t="shared" si="721"/>
        <v>2.5969178938202937</v>
      </c>
      <c r="DS54" s="120"/>
      <c r="DT54" s="121"/>
      <c r="DU54" s="121" t="str">
        <f t="shared" ref="DU54:DX54" si="741">IFERROR((IF((DU$11/DU50)&lt;0,"NM",(DU$11/DU50))),"NA")</f>
        <v>NA</v>
      </c>
      <c r="DV54" s="121" t="str">
        <f t="shared" si="741"/>
        <v>NA</v>
      </c>
      <c r="DW54" s="121" t="str">
        <f t="shared" si="741"/>
        <v>NA</v>
      </c>
      <c r="DX54" s="122" t="str">
        <f t="shared" si="741"/>
        <v>NA</v>
      </c>
      <c r="DY54" s="120"/>
      <c r="DZ54" s="121"/>
      <c r="EA54" s="121" t="str">
        <f t="shared" si="723"/>
        <v>NA</v>
      </c>
      <c r="EB54" s="121" t="str">
        <f t="shared" si="723"/>
        <v>NA</v>
      </c>
      <c r="EC54" s="121" t="str">
        <f t="shared" si="723"/>
        <v>NA</v>
      </c>
      <c r="ED54" s="122" t="str">
        <f t="shared" si="723"/>
        <v>NA</v>
      </c>
      <c r="EE54" s="120"/>
      <c r="EF54" s="121"/>
      <c r="EG54" s="121" t="str">
        <f t="shared" ref="EG54:EJ54" si="742">IFERROR((IF((EG$11/EG50)&lt;0,"NM",(EG$11/EG50))),"NA")</f>
        <v>NA</v>
      </c>
      <c r="EH54" s="121" t="str">
        <f t="shared" si="742"/>
        <v>NA</v>
      </c>
      <c r="EI54" s="121" t="str">
        <f t="shared" si="742"/>
        <v>NA</v>
      </c>
      <c r="EJ54" s="122" t="str">
        <f t="shared" si="742"/>
        <v>NA</v>
      </c>
      <c r="EK54" s="120"/>
      <c r="EL54" s="121"/>
      <c r="EM54" s="121">
        <f t="shared" ref="EM54:EP54" si="743">IFERROR((IF((EM$11/EM50)&lt;0,"NM",(EM$11/EM50))),"NA")</f>
        <v>1.3250834403080878</v>
      </c>
      <c r="EN54" s="121">
        <f t="shared" si="743"/>
        <v>1.1521053231742082</v>
      </c>
      <c r="EO54" s="121">
        <f t="shared" si="743"/>
        <v>1.0086692301350961</v>
      </c>
      <c r="EP54" s="122">
        <f t="shared" si="743"/>
        <v>0.89124813314874973</v>
      </c>
      <c r="EQ54" s="120"/>
      <c r="ER54" s="121"/>
      <c r="ES54" s="121" t="str">
        <f t="shared" ref="ES54:EV54" si="744">IFERROR((IF((ES$11/ES50)&lt;0,"NM",(ES$11/ES50))),"NA")</f>
        <v>NA</v>
      </c>
      <c r="ET54" s="121" t="str">
        <f t="shared" si="744"/>
        <v>NA</v>
      </c>
      <c r="EU54" s="121" t="str">
        <f t="shared" si="744"/>
        <v>NA</v>
      </c>
      <c r="EV54" s="122" t="str">
        <f t="shared" si="744"/>
        <v>NA</v>
      </c>
      <c r="EW54" s="120"/>
      <c r="EX54" s="121"/>
      <c r="EY54" s="121" t="str">
        <f t="shared" ref="EY54:FB54" si="745">IFERROR((IF((EY$11/EY50)&lt;0,"NM",(EY$11/EY50))),"NA")</f>
        <v>NA</v>
      </c>
      <c r="EZ54" s="121" t="str">
        <f t="shared" si="745"/>
        <v>NA</v>
      </c>
      <c r="FA54" s="121" t="str">
        <f t="shared" si="745"/>
        <v>NA</v>
      </c>
      <c r="FB54" s="122" t="str">
        <f t="shared" si="745"/>
        <v>NA</v>
      </c>
      <c r="FC54" s="120"/>
      <c r="FD54" s="121"/>
      <c r="FE54" s="121">
        <f ca="1">IFERROR((IF(((FE$17*1000)/FE37)&lt;0,"NM",((FE$17*1000)/FE37))),"NA")</f>
        <v>0.58038395139525734</v>
      </c>
      <c r="FF54" s="121">
        <f t="shared" ca="1" si="728"/>
        <v>0.85662146811484574</v>
      </c>
      <c r="FG54" s="121">
        <f t="shared" ca="1" si="728"/>
        <v>0.71335442731435794</v>
      </c>
      <c r="FH54" s="122">
        <f t="shared" ca="1" si="728"/>
        <v>0.5912017401067774</v>
      </c>
    </row>
    <row r="55" spans="1:164">
      <c r="B55" s="43" t="s">
        <v>63</v>
      </c>
      <c r="C55" s="135"/>
      <c r="D55" s="136"/>
      <c r="E55" s="121">
        <f t="shared" ref="E55:H55" si="746">IFERROR((E51/E$11*100),"NA")</f>
        <v>0</v>
      </c>
      <c r="F55" s="121">
        <f t="shared" si="746"/>
        <v>0</v>
      </c>
      <c r="G55" s="121">
        <f t="shared" si="746"/>
        <v>0</v>
      </c>
      <c r="H55" s="122">
        <f t="shared" si="746"/>
        <v>0</v>
      </c>
      <c r="I55" s="135"/>
      <c r="J55" s="136"/>
      <c r="K55" s="121">
        <f t="shared" ref="K55:N55" si="747">IFERROR((K51/K$11*100),"NA")</f>
        <v>0</v>
      </c>
      <c r="L55" s="121">
        <f t="shared" si="747"/>
        <v>0</v>
      </c>
      <c r="M55" s="121">
        <f t="shared" si="747"/>
        <v>0</v>
      </c>
      <c r="N55" s="122">
        <f t="shared" si="747"/>
        <v>0</v>
      </c>
      <c r="O55" s="135"/>
      <c r="P55" s="136"/>
      <c r="Q55" s="121">
        <f t="shared" ref="Q55:T55" si="748">IFERROR((Q51/Q$11*100),"NA")</f>
        <v>1.5743831855085635</v>
      </c>
      <c r="R55" s="121">
        <f t="shared" si="748"/>
        <v>1.4294045958803645</v>
      </c>
      <c r="S55" s="121">
        <f t="shared" si="748"/>
        <v>0</v>
      </c>
      <c r="T55" s="122">
        <f t="shared" si="748"/>
        <v>2.9880359371832315</v>
      </c>
      <c r="U55" s="135"/>
      <c r="V55" s="136"/>
      <c r="W55" s="121">
        <f t="shared" ref="W55:Z55" si="749">IFERROR((W51/W$11*100),"NA")</f>
        <v>0.38678734431809392</v>
      </c>
      <c r="X55" s="121">
        <f t="shared" si="749"/>
        <v>0.46414481318171269</v>
      </c>
      <c r="Y55" s="121">
        <f t="shared" si="749"/>
        <v>0.52694035962242824</v>
      </c>
      <c r="Z55" s="122">
        <f t="shared" si="749"/>
        <v>0.60909061585722413</v>
      </c>
      <c r="AA55" s="135"/>
      <c r="AB55" s="136"/>
      <c r="AC55" s="121">
        <f t="shared" ref="AC55:AF55" si="750">IFERROR((AC51/AC$11*100),"NA")</f>
        <v>0.84733398426540074</v>
      </c>
      <c r="AD55" s="121">
        <f t="shared" si="750"/>
        <v>0.94560586279598768</v>
      </c>
      <c r="AE55" s="121">
        <f t="shared" si="750"/>
        <v>1.302858382059342</v>
      </c>
      <c r="AF55" s="122">
        <f t="shared" si="750"/>
        <v>1.5806874754959219</v>
      </c>
      <c r="AG55" s="135"/>
      <c r="AH55" s="136"/>
      <c r="AI55" s="121">
        <f t="shared" ref="AI55:AL55" si="751">IFERROR((AI51/AI$11*100),"NA")</f>
        <v>0.39610683567224986</v>
      </c>
      <c r="AJ55" s="121">
        <f t="shared" si="751"/>
        <v>0.67904028972385688</v>
      </c>
      <c r="AK55" s="121">
        <f t="shared" si="751"/>
        <v>0.67904028972385688</v>
      </c>
      <c r="AL55" s="122">
        <f t="shared" si="751"/>
        <v>0.67904028972385688</v>
      </c>
      <c r="AM55" s="135"/>
      <c r="AN55" s="136"/>
      <c r="AO55" s="121">
        <f t="shared" ref="AO55:AR55" si="752">IFERROR((AO51/AO$11*100),"NA")</f>
        <v>0.12448649321548613</v>
      </c>
      <c r="AP55" s="121">
        <f t="shared" si="752"/>
        <v>0.12448649321548613</v>
      </c>
      <c r="AQ55" s="121">
        <f t="shared" si="752"/>
        <v>0.12448649321548613</v>
      </c>
      <c r="AR55" s="122">
        <f t="shared" si="752"/>
        <v>0.15560811651935766</v>
      </c>
      <c r="AS55" s="135"/>
      <c r="AT55" s="136"/>
      <c r="AU55" s="121">
        <f t="shared" ref="AU55:AX55" si="753">IFERROR((AU51/AU$11*100),"NA")</f>
        <v>0</v>
      </c>
      <c r="AV55" s="121">
        <f t="shared" si="753"/>
        <v>0.82932492950738101</v>
      </c>
      <c r="AW55" s="121">
        <f t="shared" si="753"/>
        <v>0</v>
      </c>
      <c r="AX55" s="122">
        <f t="shared" si="753"/>
        <v>0</v>
      </c>
      <c r="AY55" s="135"/>
      <c r="AZ55" s="136"/>
      <c r="BA55" s="121">
        <f t="shared" ref="BA55:BD55" si="754">IFERROR((BA51/BA$11*100),"NA")</f>
        <v>0</v>
      </c>
      <c r="BB55" s="121">
        <f t="shared" si="754"/>
        <v>0</v>
      </c>
      <c r="BC55" s="121">
        <f t="shared" si="754"/>
        <v>0.12492192379762648</v>
      </c>
      <c r="BD55" s="122">
        <f t="shared" si="754"/>
        <v>0.24984384759525297</v>
      </c>
      <c r="BE55" s="135"/>
      <c r="BF55" s="136"/>
      <c r="BG55" s="121">
        <f t="shared" ref="BG55:BJ55" si="755">IFERROR((BG51/BG$11*100),"NA")</f>
        <v>0</v>
      </c>
      <c r="BH55" s="121">
        <f t="shared" si="755"/>
        <v>0</v>
      </c>
      <c r="BI55" s="121">
        <f t="shared" si="755"/>
        <v>0</v>
      </c>
      <c r="BJ55" s="122">
        <f t="shared" si="755"/>
        <v>0</v>
      </c>
      <c r="BK55" s="135"/>
      <c r="BL55" s="136"/>
      <c r="BM55" s="121">
        <f t="shared" ref="BM55:BP55" si="756">IFERROR((BM51/BM$11*100),"NA")</f>
        <v>0.21516054286660047</v>
      </c>
      <c r="BN55" s="121">
        <f t="shared" si="756"/>
        <v>0.28136378682555446</v>
      </c>
      <c r="BO55" s="121">
        <f t="shared" si="756"/>
        <v>0.33101621979476992</v>
      </c>
      <c r="BP55" s="122">
        <f t="shared" si="756"/>
        <v>0.37239324726911616</v>
      </c>
      <c r="BQ55" s="135"/>
      <c r="BR55" s="136"/>
      <c r="BS55" s="121">
        <f t="shared" ref="BS55:BV55" si="757">IFERROR((BS51/BS$11*100),"NA")</f>
        <v>1.1641558746920853</v>
      </c>
      <c r="BT55" s="121">
        <f t="shared" si="757"/>
        <v>1.5745193745295316</v>
      </c>
      <c r="BU55" s="121">
        <f t="shared" si="757"/>
        <v>2.2401765411828976</v>
      </c>
      <c r="BV55" s="122">
        <f t="shared" si="757"/>
        <v>2.6734122776605114</v>
      </c>
      <c r="BW55" s="135"/>
      <c r="BX55" s="136"/>
      <c r="BY55" s="121">
        <f t="shared" ref="BY55:CB55" si="758">IFERROR((BY51/BY$11*100),"NA")</f>
        <v>0.83708276655854352</v>
      </c>
      <c r="BZ55" s="121">
        <f t="shared" si="758"/>
        <v>0.83708276655854352</v>
      </c>
      <c r="CA55" s="121">
        <f t="shared" si="758"/>
        <v>0.94171811237836134</v>
      </c>
      <c r="CB55" s="122">
        <f t="shared" si="758"/>
        <v>1.0463534581981793</v>
      </c>
      <c r="CC55" s="135"/>
      <c r="CD55" s="136"/>
      <c r="CE55" s="121">
        <f t="shared" ref="CE55:CH55" si="759">IFERROR((CE51/CE$11*100),"NA")</f>
        <v>0</v>
      </c>
      <c r="CF55" s="121">
        <f t="shared" si="759"/>
        <v>0</v>
      </c>
      <c r="CG55" s="121">
        <f t="shared" si="759"/>
        <v>0</v>
      </c>
      <c r="CH55" s="122">
        <f t="shared" si="759"/>
        <v>0</v>
      </c>
      <c r="CI55" s="135"/>
      <c r="CJ55" s="136"/>
      <c r="CK55" s="121">
        <f t="shared" ref="CK55:CN55" si="760">IFERROR((CK51/CK$11*100),"NA")</f>
        <v>1.2799277217286553</v>
      </c>
      <c r="CL55" s="121">
        <f t="shared" si="760"/>
        <v>1.3552175877126937</v>
      </c>
      <c r="CM55" s="121">
        <f t="shared" si="760"/>
        <v>1.4239008202633445</v>
      </c>
      <c r="CN55" s="122">
        <f t="shared" si="760"/>
        <v>1.4849222609821948</v>
      </c>
      <c r="CO55" s="135"/>
      <c r="CP55" s="136"/>
      <c r="CQ55" s="121">
        <f t="shared" ref="CQ55:CT55" si="761">IFERROR((CQ51/CQ$11*100),"NA")</f>
        <v>1.0649627263045793</v>
      </c>
      <c r="CR55" s="121">
        <f t="shared" si="761"/>
        <v>1.331203407880724</v>
      </c>
      <c r="CS55" s="121">
        <f t="shared" si="761"/>
        <v>1.6242237880215542</v>
      </c>
      <c r="CT55" s="122">
        <f t="shared" si="761"/>
        <v>1.8164212613575339</v>
      </c>
      <c r="CU55" s="135"/>
      <c r="CV55" s="136"/>
      <c r="CW55" s="121">
        <f t="shared" ref="CW55:CZ55" si="762">IFERROR((CW51/CW$11*100),"NA")</f>
        <v>1.4803849000740192</v>
      </c>
      <c r="CX55" s="121">
        <f t="shared" si="762"/>
        <v>1.7517887984209228</v>
      </c>
      <c r="CY55" s="121">
        <f t="shared" si="762"/>
        <v>1.9077746758749003</v>
      </c>
      <c r="CZ55" s="122">
        <f t="shared" si="762"/>
        <v>2.1382080072559582</v>
      </c>
      <c r="DA55" s="135"/>
      <c r="DB55" s="136"/>
      <c r="DC55" s="121">
        <f t="shared" ref="DC55:DF55" si="763">IFERROR((DC51/DC$11*100),"NA")</f>
        <v>0</v>
      </c>
      <c r="DD55" s="121">
        <f t="shared" si="763"/>
        <v>0</v>
      </c>
      <c r="DE55" s="121">
        <f t="shared" si="763"/>
        <v>0</v>
      </c>
      <c r="DF55" s="122">
        <f t="shared" si="763"/>
        <v>0</v>
      </c>
      <c r="DG55" s="135"/>
      <c r="DH55" s="136"/>
      <c r="DI55" s="121">
        <f t="shared" ref="DI55:DL55" si="764">IFERROR((DI51/DI$11*100),"NA")</f>
        <v>1.7988307600059963</v>
      </c>
      <c r="DJ55" s="121">
        <f t="shared" si="764"/>
        <v>1.8887722980062958</v>
      </c>
      <c r="DK55" s="121">
        <f t="shared" si="764"/>
        <v>2.1029044978826859</v>
      </c>
      <c r="DL55" s="122">
        <f t="shared" si="764"/>
        <v>2.4013915112365671</v>
      </c>
      <c r="DM55" s="135"/>
      <c r="DN55" s="136"/>
      <c r="DO55" s="121">
        <f t="shared" ref="DO55:DR55" si="765">IFERROR((DO51/DO$11*100),"NA")</f>
        <v>1.0685836409558966</v>
      </c>
      <c r="DP55" s="121">
        <f t="shared" si="765"/>
        <v>1.1657276083155235</v>
      </c>
      <c r="DQ55" s="121">
        <f t="shared" si="765"/>
        <v>1.3233375728525465</v>
      </c>
      <c r="DR55" s="122">
        <f t="shared" si="765"/>
        <v>1.4214368543725586</v>
      </c>
      <c r="DS55" s="135"/>
      <c r="DT55" s="136"/>
      <c r="DU55" s="121">
        <f t="shared" ref="DU55:DX55" si="766">IFERROR((DU51/DU$11*100),"NA")</f>
        <v>2.8396677446755341</v>
      </c>
      <c r="DV55" s="121">
        <f t="shared" si="766"/>
        <v>0.91579284765785973</v>
      </c>
      <c r="DW55" s="121">
        <f t="shared" si="766"/>
        <v>1.4977351667276515</v>
      </c>
      <c r="DX55" s="122">
        <f t="shared" si="766"/>
        <v>1.7932987129924016</v>
      </c>
      <c r="DY55" s="135"/>
      <c r="DZ55" s="136"/>
      <c r="EA55" s="121">
        <f t="shared" ref="EA55:ED55" si="767">IFERROR((EA51/EA$11*100),"NA")</f>
        <v>0</v>
      </c>
      <c r="EB55" s="121">
        <f t="shared" si="767"/>
        <v>0</v>
      </c>
      <c r="EC55" s="121">
        <f t="shared" si="767"/>
        <v>1.2097399572703271</v>
      </c>
      <c r="ED55" s="122">
        <f t="shared" si="767"/>
        <v>1.5654088146735066</v>
      </c>
      <c r="EE55" s="135"/>
      <c r="EF55" s="136"/>
      <c r="EG55" s="121">
        <f t="shared" ref="EG55:EJ55" si="768">IFERROR((EG51/EG$11*100),"NA")</f>
        <v>0.50524188455222929</v>
      </c>
      <c r="EH55" s="121">
        <f t="shared" si="768"/>
        <v>0.50524188455222929</v>
      </c>
      <c r="EI55" s="121">
        <f t="shared" si="768"/>
        <v>0.75786282682834405</v>
      </c>
      <c r="EJ55" s="122">
        <f t="shared" si="768"/>
        <v>1.0104837691044586</v>
      </c>
      <c r="EK55" s="135"/>
      <c r="EL55" s="136"/>
      <c r="EM55" s="121">
        <f t="shared" ref="EM55:EP55" si="769">IFERROR((EM51/EM$11*100),"NA")</f>
        <v>0.50661412890515056</v>
      </c>
      <c r="EN55" s="121">
        <f t="shared" si="769"/>
        <v>0.56290458767238949</v>
      </c>
      <c r="EO55" s="121">
        <f t="shared" si="769"/>
        <v>0.61280523522024832</v>
      </c>
      <c r="EP55" s="122">
        <f t="shared" si="769"/>
        <v>0.64992986241566597</v>
      </c>
      <c r="EQ55" s="135"/>
      <c r="ER55" s="136"/>
      <c r="ES55" s="121">
        <f t="shared" ref="ES55:EV55" si="770">IFERROR((ES51/ES$11*100),"NA")</f>
        <v>0.96706454465075153</v>
      </c>
      <c r="ET55" s="121">
        <f t="shared" si="770"/>
        <v>1.243368700265252</v>
      </c>
      <c r="EU55" s="121">
        <f t="shared" si="770"/>
        <v>1.3924541211610468</v>
      </c>
      <c r="EV55" s="122">
        <f t="shared" si="770"/>
        <v>1.6778083169779536</v>
      </c>
      <c r="EW55" s="135"/>
      <c r="EX55" s="136"/>
      <c r="EY55" s="121">
        <f t="shared" ref="EY55:FB55" si="771">IFERROR((EY51/EY$11*100),"NA")</f>
        <v>0</v>
      </c>
      <c r="EZ55" s="121">
        <f t="shared" si="771"/>
        <v>0</v>
      </c>
      <c r="FA55" s="121">
        <f t="shared" si="771"/>
        <v>0</v>
      </c>
      <c r="FB55" s="122">
        <f t="shared" si="771"/>
        <v>0</v>
      </c>
      <c r="FC55" s="135"/>
      <c r="FD55" s="136"/>
      <c r="FE55" s="121"/>
      <c r="FF55" s="121"/>
      <c r="FG55" s="121"/>
      <c r="FH55" s="122"/>
    </row>
    <row r="56" spans="1:164">
      <c r="B56" s="3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  <c r="EY56" s="2"/>
      <c r="EZ56" s="2"/>
      <c r="FA56" s="2"/>
      <c r="FB56" s="2"/>
      <c r="FC56" s="2"/>
      <c r="FD56" s="2"/>
      <c r="FE56" s="2"/>
      <c r="FF56" s="2"/>
      <c r="FG56" s="2"/>
      <c r="FH56" s="2"/>
    </row>
    <row r="57" spans="1:164">
      <c r="B57" s="3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  <c r="EY57" s="2"/>
      <c r="EZ57" s="2"/>
      <c r="FA57" s="2"/>
      <c r="FB57" s="2"/>
      <c r="FC57" s="2"/>
      <c r="FD57" s="2"/>
      <c r="FE57" s="2"/>
      <c r="FF57" s="2"/>
      <c r="FG57" s="2"/>
      <c r="FH57" s="2"/>
    </row>
  </sheetData>
  <mergeCells count="27">
    <mergeCell ref="C6:H6"/>
    <mergeCell ref="BQ6:BV6"/>
    <mergeCell ref="CC6:CH6"/>
    <mergeCell ref="I6:N6"/>
    <mergeCell ref="AG6:AL6"/>
    <mergeCell ref="BK6:BP6"/>
    <mergeCell ref="AA6:AF6"/>
    <mergeCell ref="U6:Z6"/>
    <mergeCell ref="AM6:AR6"/>
    <mergeCell ref="AS6:AX6"/>
    <mergeCell ref="BE6:BJ6"/>
    <mergeCell ref="BW6:CB6"/>
    <mergeCell ref="O6:T6"/>
    <mergeCell ref="AY6:BD6"/>
    <mergeCell ref="FC6:FH6"/>
    <mergeCell ref="CI6:CN6"/>
    <mergeCell ref="DG6:DL6"/>
    <mergeCell ref="DY6:ED6"/>
    <mergeCell ref="CO6:CT6"/>
    <mergeCell ref="DM6:DR6"/>
    <mergeCell ref="DA6:DF6"/>
    <mergeCell ref="CU6:CZ6"/>
    <mergeCell ref="DS6:DX6"/>
    <mergeCell ref="EE6:EJ6"/>
    <mergeCell ref="EW6:FB6"/>
    <mergeCell ref="EK6:EP6"/>
    <mergeCell ref="EQ6:EV6"/>
  </mergeCells>
  <conditionalFormatting sqref="DG27:DR27 DG30:DR30 DG32:DR32 DG35:DR35 CI27:CN27 FC27:FH27 FC30:FH30 FC32:FH32 FC35:FH35">
    <cfRule type="cellIs" dxfId="2526" priority="617" operator="greaterThanOrEqual">
      <formula>0</formula>
    </cfRule>
  </conditionalFormatting>
  <conditionalFormatting sqref="DG27:DR27 DG30:DR30 DG32:DR32 DG35:DR35 CI27:CN27 FC27:FH27 FC30:FH30 FC32:FH32 FC35:FH35">
    <cfRule type="cellIs" dxfId="2525" priority="616" operator="lessThanOrEqual">
      <formula>0</formula>
    </cfRule>
  </conditionalFormatting>
  <conditionalFormatting sqref="CI30:CN30">
    <cfRule type="cellIs" dxfId="2524" priority="615" operator="greaterThanOrEqual">
      <formula>0</formula>
    </cfRule>
  </conditionalFormatting>
  <conditionalFormatting sqref="CI30:CN30">
    <cfRule type="cellIs" dxfId="2523" priority="614" operator="lessThanOrEqual">
      <formula>0</formula>
    </cfRule>
  </conditionalFormatting>
  <conditionalFormatting sqref="CI32:CN32">
    <cfRule type="cellIs" dxfId="2522" priority="613" operator="greaterThanOrEqual">
      <formula>0</formula>
    </cfRule>
  </conditionalFormatting>
  <conditionalFormatting sqref="CI32:CN32">
    <cfRule type="cellIs" dxfId="2521" priority="612" operator="lessThanOrEqual">
      <formula>0</formula>
    </cfRule>
  </conditionalFormatting>
  <conditionalFormatting sqref="CI35:CN35">
    <cfRule type="cellIs" dxfId="2520" priority="611" operator="greaterThanOrEqual">
      <formula>0</formula>
    </cfRule>
  </conditionalFormatting>
  <conditionalFormatting sqref="CI35:CN35">
    <cfRule type="cellIs" dxfId="2519" priority="610" operator="lessThanOrEqual">
      <formula>0</formula>
    </cfRule>
  </conditionalFormatting>
  <conditionalFormatting sqref="FH15">
    <cfRule type="cellIs" dxfId="2518" priority="604" operator="greaterThanOrEqual">
      <formula>10</formula>
    </cfRule>
    <cfRule type="cellIs" dxfId="2517" priority="607" operator="lessThan">
      <formula>0</formula>
    </cfRule>
  </conditionalFormatting>
  <conditionalFormatting sqref="FH16">
    <cfRule type="cellIs" dxfId="2516" priority="602" operator="greaterThanOrEqual">
      <formula>10</formula>
    </cfRule>
    <cfRule type="cellIs" dxfId="2515" priority="606" operator="lessThan">
      <formula>0</formula>
    </cfRule>
  </conditionalFormatting>
  <conditionalFormatting sqref="FH13">
    <cfRule type="cellIs" priority="601" operator="equal">
      <formula>"-"</formula>
    </cfRule>
    <cfRule type="cellIs" dxfId="2514" priority="603" operator="lessThanOrEqual">
      <formula>5</formula>
    </cfRule>
    <cfRule type="cellIs" dxfId="2513" priority="605" operator="greaterThanOrEqual">
      <formula>10</formula>
    </cfRule>
  </conditionalFormatting>
  <conditionalFormatting sqref="FC27:FH27">
    <cfRule type="cellIs" dxfId="2512" priority="600" operator="greaterThanOrEqual">
      <formula>0</formula>
    </cfRule>
  </conditionalFormatting>
  <conditionalFormatting sqref="FC27:FH27">
    <cfRule type="cellIs" dxfId="2511" priority="599" operator="lessThanOrEqual">
      <formula>0</formula>
    </cfRule>
  </conditionalFormatting>
  <conditionalFormatting sqref="FC30:FH30">
    <cfRule type="cellIs" dxfId="2510" priority="598" operator="greaterThanOrEqual">
      <formula>0</formula>
    </cfRule>
  </conditionalFormatting>
  <conditionalFormatting sqref="FC30:FH30">
    <cfRule type="cellIs" dxfId="2509" priority="597" operator="lessThanOrEqual">
      <formula>0</formula>
    </cfRule>
  </conditionalFormatting>
  <conditionalFormatting sqref="FC32:FH32">
    <cfRule type="cellIs" dxfId="2508" priority="596" operator="greaterThanOrEqual">
      <formula>0</formula>
    </cfRule>
  </conditionalFormatting>
  <conditionalFormatting sqref="FC32:FH32">
    <cfRule type="cellIs" dxfId="2507" priority="595" operator="lessThanOrEqual">
      <formula>0</formula>
    </cfRule>
  </conditionalFormatting>
  <conditionalFormatting sqref="FC35:FH35">
    <cfRule type="cellIs" dxfId="2506" priority="594" operator="greaterThanOrEqual">
      <formula>0</formula>
    </cfRule>
  </conditionalFormatting>
  <conditionalFormatting sqref="FC35:FH35">
    <cfRule type="cellIs" dxfId="2505" priority="593" operator="lessThanOrEqual">
      <formula>0</formula>
    </cfRule>
  </conditionalFormatting>
  <conditionalFormatting sqref="FH15">
    <cfRule type="cellIs" dxfId="2504" priority="587" operator="greaterThanOrEqual">
      <formula>10</formula>
    </cfRule>
    <cfRule type="cellIs" dxfId="2503" priority="590" operator="lessThan">
      <formula>0</formula>
    </cfRule>
  </conditionalFormatting>
  <conditionalFormatting sqref="FH16">
    <cfRule type="cellIs" dxfId="2502" priority="585" operator="greaterThanOrEqual">
      <formula>10</formula>
    </cfRule>
    <cfRule type="cellIs" dxfId="2501" priority="589" operator="lessThan">
      <formula>0</formula>
    </cfRule>
  </conditionalFormatting>
  <conditionalFormatting sqref="FH13">
    <cfRule type="cellIs" priority="584" operator="equal">
      <formula>"-"</formula>
    </cfRule>
    <cfRule type="cellIs" dxfId="2500" priority="586" operator="lessThanOrEqual">
      <formula>5</formula>
    </cfRule>
    <cfRule type="cellIs" dxfId="2499" priority="588" operator="greaterThanOrEqual">
      <formula>10</formula>
    </cfRule>
  </conditionalFormatting>
  <conditionalFormatting sqref="FH10">
    <cfRule type="cellIs" dxfId="2498" priority="582" operator="equal">
      <formula>"Sell"</formula>
    </cfRule>
    <cfRule type="cellIs" dxfId="2497" priority="583" operator="equal">
      <formula>"Buy"</formula>
    </cfRule>
  </conditionalFormatting>
  <conditionalFormatting sqref="FH10">
    <cfRule type="cellIs" dxfId="2496" priority="580" operator="equal">
      <formula>"Sell"</formula>
    </cfRule>
    <cfRule type="cellIs" dxfId="2495" priority="581" operator="equal">
      <formula>"Buy"</formula>
    </cfRule>
  </conditionalFormatting>
  <conditionalFormatting sqref="FH10">
    <cfRule type="cellIs" dxfId="2494" priority="578" operator="equal">
      <formula>"Sell"</formula>
    </cfRule>
    <cfRule type="cellIs" dxfId="2493" priority="579" operator="equal">
      <formula>"Buy"</formula>
    </cfRule>
  </conditionalFormatting>
  <conditionalFormatting sqref="CN10 DL10 DR10">
    <cfRule type="cellIs" dxfId="2492" priority="559" operator="equal">
      <formula>"Sell"</formula>
    </cfRule>
    <cfRule type="cellIs" dxfId="2491" priority="560" operator="equal">
      <formula>"Buy"</formula>
    </cfRule>
  </conditionalFormatting>
  <conditionalFormatting sqref="CN15 DL15 DR15">
    <cfRule type="cellIs" dxfId="2490" priority="555" operator="greaterThan">
      <formula>0</formula>
    </cfRule>
    <cfRule type="cellIs" dxfId="2489" priority="558" operator="lessThan">
      <formula>0</formula>
    </cfRule>
  </conditionalFormatting>
  <conditionalFormatting sqref="CN16 DL16 DR16">
    <cfRule type="cellIs" dxfId="2488" priority="553" operator="greaterThan">
      <formula>0</formula>
    </cfRule>
    <cfRule type="cellIs" dxfId="2487" priority="557" operator="lessThan">
      <formula>0</formula>
    </cfRule>
  </conditionalFormatting>
  <conditionalFormatting sqref="CN13 DL13 DR13">
    <cfRule type="cellIs" priority="552" operator="equal">
      <formula>"-"</formula>
    </cfRule>
    <cfRule type="cellIs" dxfId="2486" priority="554" operator="lessThanOrEqual">
      <formula>0</formula>
    </cfRule>
    <cfRule type="cellIs" dxfId="2485" priority="556" operator="greaterThanOrEqual">
      <formula>0</formula>
    </cfRule>
  </conditionalFormatting>
  <conditionalFormatting sqref="AM27:AR27">
    <cfRule type="cellIs" dxfId="2484" priority="551" operator="greaterThanOrEqual">
      <formula>0</formula>
    </cfRule>
  </conditionalFormatting>
  <conditionalFormatting sqref="AM27:AR27">
    <cfRule type="cellIs" dxfId="2483" priority="550" operator="lessThanOrEqual">
      <formula>0</formula>
    </cfRule>
  </conditionalFormatting>
  <conditionalFormatting sqref="AM30:AR30">
    <cfRule type="cellIs" dxfId="2482" priority="549" operator="greaterThanOrEqual">
      <formula>0</formula>
    </cfRule>
  </conditionalFormatting>
  <conditionalFormatting sqref="AM30:AR30">
    <cfRule type="cellIs" dxfId="2481" priority="548" operator="lessThanOrEqual">
      <formula>0</formula>
    </cfRule>
  </conditionalFormatting>
  <conditionalFormatting sqref="AM32:AR32">
    <cfRule type="cellIs" dxfId="2480" priority="547" operator="greaterThanOrEqual">
      <formula>0</formula>
    </cfRule>
  </conditionalFormatting>
  <conditionalFormatting sqref="AM32:AR32">
    <cfRule type="cellIs" dxfId="2479" priority="546" operator="lessThanOrEqual">
      <formula>0</formula>
    </cfRule>
  </conditionalFormatting>
  <conditionalFormatting sqref="AM35:AR35">
    <cfRule type="cellIs" dxfId="2478" priority="545" operator="greaterThanOrEqual">
      <formula>0</formula>
    </cfRule>
  </conditionalFormatting>
  <conditionalFormatting sqref="AM35:AR35">
    <cfRule type="cellIs" dxfId="2477" priority="544" operator="lessThanOrEqual">
      <formula>0</formula>
    </cfRule>
  </conditionalFormatting>
  <conditionalFormatting sqref="AR10">
    <cfRule type="cellIs" dxfId="2476" priority="542" operator="equal">
      <formula>"Sell"</formula>
    </cfRule>
    <cfRule type="cellIs" dxfId="2475" priority="543" operator="equal">
      <formula>"Buy"</formula>
    </cfRule>
  </conditionalFormatting>
  <conditionalFormatting sqref="AR15">
    <cfRule type="cellIs" dxfId="2474" priority="538" operator="greaterThan">
      <formula>0</formula>
    </cfRule>
    <cfRule type="cellIs" dxfId="2473" priority="541" operator="lessThan">
      <formula>0</formula>
    </cfRule>
  </conditionalFormatting>
  <conditionalFormatting sqref="AR16">
    <cfRule type="cellIs" dxfId="2472" priority="536" operator="greaterThan">
      <formula>0</formula>
    </cfRule>
    <cfRule type="cellIs" dxfId="2471" priority="540" operator="lessThan">
      <formula>0</formula>
    </cfRule>
  </conditionalFormatting>
  <conditionalFormatting sqref="AR13">
    <cfRule type="cellIs" priority="535" operator="equal">
      <formula>"-"</formula>
    </cfRule>
    <cfRule type="cellIs" dxfId="2470" priority="537" operator="lessThanOrEqual">
      <formula>0</formula>
    </cfRule>
    <cfRule type="cellIs" dxfId="2469" priority="539" operator="greaterThanOrEqual">
      <formula>0</formula>
    </cfRule>
  </conditionalFormatting>
  <conditionalFormatting sqref="CO27:CT27">
    <cfRule type="cellIs" dxfId="2468" priority="534" operator="greaterThanOrEqual">
      <formula>0</formula>
    </cfRule>
  </conditionalFormatting>
  <conditionalFormatting sqref="CO27:CT27">
    <cfRule type="cellIs" dxfId="2467" priority="533" operator="lessThanOrEqual">
      <formula>0</formula>
    </cfRule>
  </conditionalFormatting>
  <conditionalFormatting sqref="CO30:CT30">
    <cfRule type="cellIs" dxfId="2466" priority="532" operator="greaterThanOrEqual">
      <formula>0</formula>
    </cfRule>
  </conditionalFormatting>
  <conditionalFormatting sqref="CO30:CT30">
    <cfRule type="cellIs" dxfId="2465" priority="531" operator="lessThanOrEqual">
      <formula>0</formula>
    </cfRule>
  </conditionalFormatting>
  <conditionalFormatting sqref="CO32:CT32">
    <cfRule type="cellIs" dxfId="2464" priority="530" operator="greaterThanOrEqual">
      <formula>0</formula>
    </cfRule>
  </conditionalFormatting>
  <conditionalFormatting sqref="CO32:CT32">
    <cfRule type="cellIs" dxfId="2463" priority="529" operator="lessThanOrEqual">
      <formula>0</formula>
    </cfRule>
  </conditionalFormatting>
  <conditionalFormatting sqref="CO35:CT35">
    <cfRule type="cellIs" dxfId="2462" priority="528" operator="greaterThanOrEqual">
      <formula>0</formula>
    </cfRule>
  </conditionalFormatting>
  <conditionalFormatting sqref="CO35:CT35">
    <cfRule type="cellIs" dxfId="2461" priority="527" operator="lessThanOrEqual">
      <formula>0</formula>
    </cfRule>
  </conditionalFormatting>
  <conditionalFormatting sqref="CT10">
    <cfRule type="cellIs" dxfId="2460" priority="525" operator="equal">
      <formula>"Sell"</formula>
    </cfRule>
    <cfRule type="cellIs" dxfId="2459" priority="526" operator="equal">
      <formula>"Buy"</formula>
    </cfRule>
  </conditionalFormatting>
  <conditionalFormatting sqref="CT15">
    <cfRule type="cellIs" dxfId="2458" priority="521" operator="greaterThan">
      <formula>0</formula>
    </cfRule>
    <cfRule type="cellIs" dxfId="2457" priority="524" operator="lessThan">
      <formula>0</formula>
    </cfRule>
  </conditionalFormatting>
  <conditionalFormatting sqref="CT16">
    <cfRule type="cellIs" dxfId="2456" priority="519" operator="greaterThan">
      <formula>0</formula>
    </cfRule>
    <cfRule type="cellIs" dxfId="2455" priority="523" operator="lessThan">
      <formula>0</formula>
    </cfRule>
  </conditionalFormatting>
  <conditionalFormatting sqref="CT13">
    <cfRule type="cellIs" priority="518" operator="equal">
      <formula>"-"</formula>
    </cfRule>
    <cfRule type="cellIs" dxfId="2454" priority="520" operator="lessThanOrEqual">
      <formula>0</formula>
    </cfRule>
    <cfRule type="cellIs" dxfId="2453" priority="522" operator="greaterThanOrEqual">
      <formula>0</formula>
    </cfRule>
  </conditionalFormatting>
  <conditionalFormatting sqref="DY27:ED27">
    <cfRule type="cellIs" dxfId="2452" priority="500" operator="greaterThanOrEqual">
      <formula>0</formula>
    </cfRule>
  </conditionalFormatting>
  <conditionalFormatting sqref="DY27:ED27">
    <cfRule type="cellIs" dxfId="2451" priority="499" operator="lessThanOrEqual">
      <formula>0</formula>
    </cfRule>
  </conditionalFormatting>
  <conditionalFormatting sqref="DY30:ED30">
    <cfRule type="cellIs" dxfId="2450" priority="498" operator="greaterThanOrEqual">
      <formula>0</formula>
    </cfRule>
  </conditionalFormatting>
  <conditionalFormatting sqref="DY30:ED30">
    <cfRule type="cellIs" dxfId="2449" priority="497" operator="lessThanOrEqual">
      <formula>0</formula>
    </cfRule>
  </conditionalFormatting>
  <conditionalFormatting sqref="DY32:ED32">
    <cfRule type="cellIs" dxfId="2448" priority="496" operator="greaterThanOrEqual">
      <formula>0</formula>
    </cfRule>
  </conditionalFormatting>
  <conditionalFormatting sqref="DY32:ED32">
    <cfRule type="cellIs" dxfId="2447" priority="495" operator="lessThanOrEqual">
      <formula>0</formula>
    </cfRule>
  </conditionalFormatting>
  <conditionalFormatting sqref="DY35:ED35">
    <cfRule type="cellIs" dxfId="2446" priority="494" operator="greaterThanOrEqual">
      <formula>0</formula>
    </cfRule>
  </conditionalFormatting>
  <conditionalFormatting sqref="DY35:ED35">
    <cfRule type="cellIs" dxfId="2445" priority="493" operator="lessThanOrEqual">
      <formula>0</formula>
    </cfRule>
  </conditionalFormatting>
  <conditionalFormatting sqref="ED10">
    <cfRule type="cellIs" dxfId="2444" priority="491" operator="equal">
      <formula>"Sell"</formula>
    </cfRule>
    <cfRule type="cellIs" dxfId="2443" priority="492" operator="equal">
      <formula>"Buy"</formula>
    </cfRule>
  </conditionalFormatting>
  <conditionalFormatting sqref="ED15">
    <cfRule type="cellIs" dxfId="2442" priority="487" operator="greaterThan">
      <formula>0</formula>
    </cfRule>
    <cfRule type="cellIs" dxfId="2441" priority="490" operator="lessThan">
      <formula>0</formula>
    </cfRule>
  </conditionalFormatting>
  <conditionalFormatting sqref="ED16">
    <cfRule type="cellIs" dxfId="2440" priority="485" operator="greaterThan">
      <formula>0</formula>
    </cfRule>
    <cfRule type="cellIs" dxfId="2439" priority="489" operator="lessThan">
      <formula>0</formula>
    </cfRule>
  </conditionalFormatting>
  <conditionalFormatting sqref="ED13">
    <cfRule type="cellIs" priority="484" operator="equal">
      <formula>"-"</formula>
    </cfRule>
    <cfRule type="cellIs" dxfId="2438" priority="486" operator="lessThanOrEqual">
      <formula>0</formula>
    </cfRule>
    <cfRule type="cellIs" dxfId="2437" priority="488" operator="greaterThanOrEqual">
      <formula>0</formula>
    </cfRule>
  </conditionalFormatting>
  <conditionalFormatting sqref="U27:Z27">
    <cfRule type="cellIs" dxfId="2436" priority="483" operator="greaterThanOrEqual">
      <formula>0</formula>
    </cfRule>
  </conditionalFormatting>
  <conditionalFormatting sqref="U27:Z27">
    <cfRule type="cellIs" dxfId="2435" priority="482" operator="lessThanOrEqual">
      <formula>0</formula>
    </cfRule>
  </conditionalFormatting>
  <conditionalFormatting sqref="U30:Z30">
    <cfRule type="cellIs" dxfId="2434" priority="481" operator="greaterThanOrEqual">
      <formula>0</formula>
    </cfRule>
  </conditionalFormatting>
  <conditionalFormatting sqref="U30:Z30">
    <cfRule type="cellIs" dxfId="2433" priority="480" operator="lessThanOrEqual">
      <formula>0</formula>
    </cfRule>
  </conditionalFormatting>
  <conditionalFormatting sqref="U32:Z32">
    <cfRule type="cellIs" dxfId="2432" priority="479" operator="greaterThanOrEqual">
      <formula>0</formula>
    </cfRule>
  </conditionalFormatting>
  <conditionalFormatting sqref="U32:Z32">
    <cfRule type="cellIs" dxfId="2431" priority="478" operator="lessThanOrEqual">
      <formula>0</formula>
    </cfRule>
  </conditionalFormatting>
  <conditionalFormatting sqref="U35:Z35">
    <cfRule type="cellIs" dxfId="2430" priority="477" operator="greaterThanOrEqual">
      <formula>0</formula>
    </cfRule>
  </conditionalFormatting>
  <conditionalFormatting sqref="U35:Z35">
    <cfRule type="cellIs" dxfId="2429" priority="476" operator="lessThanOrEqual">
      <formula>0</formula>
    </cfRule>
  </conditionalFormatting>
  <conditionalFormatting sqref="Z10">
    <cfRule type="cellIs" dxfId="2428" priority="474" operator="equal">
      <formula>"Sell"</formula>
    </cfRule>
    <cfRule type="cellIs" dxfId="2427" priority="475" operator="equal">
      <formula>"Buy"</formula>
    </cfRule>
  </conditionalFormatting>
  <conditionalFormatting sqref="Z15">
    <cfRule type="cellIs" dxfId="2426" priority="470" operator="greaterThan">
      <formula>0</formula>
    </cfRule>
    <cfRule type="cellIs" dxfId="2425" priority="473" operator="lessThan">
      <formula>0</formula>
    </cfRule>
  </conditionalFormatting>
  <conditionalFormatting sqref="Z16">
    <cfRule type="cellIs" dxfId="2424" priority="468" operator="greaterThan">
      <formula>0</formula>
    </cfRule>
    <cfRule type="cellIs" dxfId="2423" priority="472" operator="lessThan">
      <formula>0</formula>
    </cfRule>
  </conditionalFormatting>
  <conditionalFormatting sqref="Z13">
    <cfRule type="cellIs" priority="467" operator="equal">
      <formula>"-"</formula>
    </cfRule>
    <cfRule type="cellIs" dxfId="2422" priority="469" operator="lessThanOrEqual">
      <formula>0</formula>
    </cfRule>
    <cfRule type="cellIs" dxfId="2421" priority="471" operator="greaterThanOrEqual">
      <formula>0</formula>
    </cfRule>
  </conditionalFormatting>
  <conditionalFormatting sqref="C27:H27">
    <cfRule type="cellIs" dxfId="2420" priority="449" operator="greaterThanOrEqual">
      <formula>0</formula>
    </cfRule>
  </conditionalFormatting>
  <conditionalFormatting sqref="C27:H27">
    <cfRule type="cellIs" dxfId="2419" priority="448" operator="lessThanOrEqual">
      <formula>0</formula>
    </cfRule>
  </conditionalFormatting>
  <conditionalFormatting sqref="C30:H30">
    <cfRule type="cellIs" dxfId="2418" priority="447" operator="greaterThanOrEqual">
      <formula>0</formula>
    </cfRule>
  </conditionalFormatting>
  <conditionalFormatting sqref="C30:H30">
    <cfRule type="cellIs" dxfId="2417" priority="446" operator="lessThanOrEqual">
      <formula>0</formula>
    </cfRule>
  </conditionalFormatting>
  <conditionalFormatting sqref="C32:H32">
    <cfRule type="cellIs" dxfId="2416" priority="445" operator="greaterThanOrEqual">
      <formula>0</formula>
    </cfRule>
  </conditionalFormatting>
  <conditionalFormatting sqref="C32:H32">
    <cfRule type="cellIs" dxfId="2415" priority="444" operator="lessThanOrEqual">
      <formula>0</formula>
    </cfRule>
  </conditionalFormatting>
  <conditionalFormatting sqref="C35:H35">
    <cfRule type="cellIs" dxfId="2414" priority="443" operator="greaterThanOrEqual">
      <formula>0</formula>
    </cfRule>
  </conditionalFormatting>
  <conditionalFormatting sqref="C35:H35">
    <cfRule type="cellIs" dxfId="2413" priority="442" operator="lessThanOrEqual">
      <formula>0</formula>
    </cfRule>
  </conditionalFormatting>
  <conditionalFormatting sqref="H10">
    <cfRule type="cellIs" dxfId="2412" priority="440" operator="equal">
      <formula>"Sell"</formula>
    </cfRule>
    <cfRule type="cellIs" dxfId="2411" priority="441" operator="equal">
      <formula>"Buy"</formula>
    </cfRule>
  </conditionalFormatting>
  <conditionalFormatting sqref="H15">
    <cfRule type="cellIs" dxfId="2410" priority="436" operator="greaterThan">
      <formula>0</formula>
    </cfRule>
    <cfRule type="cellIs" dxfId="2409" priority="439" operator="lessThan">
      <formula>0</formula>
    </cfRule>
  </conditionalFormatting>
  <conditionalFormatting sqref="H16">
    <cfRule type="cellIs" dxfId="2408" priority="434" operator="greaterThan">
      <formula>0</formula>
    </cfRule>
    <cfRule type="cellIs" dxfId="2407" priority="438" operator="lessThan">
      <formula>0</formula>
    </cfRule>
  </conditionalFormatting>
  <conditionalFormatting sqref="H13">
    <cfRule type="cellIs" priority="433" operator="equal">
      <formula>"-"</formula>
    </cfRule>
    <cfRule type="cellIs" dxfId="2406" priority="435" operator="lessThanOrEqual">
      <formula>0</formula>
    </cfRule>
    <cfRule type="cellIs" dxfId="2405" priority="437" operator="greaterThanOrEqual">
      <formula>0</formula>
    </cfRule>
  </conditionalFormatting>
  <conditionalFormatting sqref="DA27:DF27 DA30:DF30 DA32:DF32 DA35:DF35">
    <cfRule type="cellIs" dxfId="2404" priority="432" operator="greaterThanOrEqual">
      <formula>0</formula>
    </cfRule>
  </conditionalFormatting>
  <conditionalFormatting sqref="DA27:DF27 DA30:DF30 DA32:DF32 DA35:DF35">
    <cfRule type="cellIs" dxfId="2403" priority="431" operator="lessThanOrEqual">
      <formula>0</formula>
    </cfRule>
  </conditionalFormatting>
  <conditionalFormatting sqref="DF10">
    <cfRule type="cellIs" dxfId="2402" priority="429" operator="equal">
      <formula>"Sell"</formula>
    </cfRule>
    <cfRule type="cellIs" dxfId="2401" priority="430" operator="equal">
      <formula>"Buy"</formula>
    </cfRule>
  </conditionalFormatting>
  <conditionalFormatting sqref="DF15">
    <cfRule type="cellIs" dxfId="2400" priority="425" operator="greaterThan">
      <formula>0</formula>
    </cfRule>
    <cfRule type="cellIs" dxfId="2399" priority="428" operator="lessThan">
      <formula>0</formula>
    </cfRule>
  </conditionalFormatting>
  <conditionalFormatting sqref="DF16">
    <cfRule type="cellIs" dxfId="2398" priority="423" operator="greaterThan">
      <formula>0</formula>
    </cfRule>
    <cfRule type="cellIs" dxfId="2397" priority="427" operator="lessThan">
      <formula>0</formula>
    </cfRule>
  </conditionalFormatting>
  <conditionalFormatting sqref="DF13">
    <cfRule type="cellIs" priority="422" operator="equal">
      <formula>"-"</formula>
    </cfRule>
    <cfRule type="cellIs" dxfId="2396" priority="424" operator="lessThanOrEqual">
      <formula>0</formula>
    </cfRule>
    <cfRule type="cellIs" dxfId="2395" priority="426" operator="greaterThanOrEqual">
      <formula>0</formula>
    </cfRule>
  </conditionalFormatting>
  <conditionalFormatting sqref="BQ27:BV27">
    <cfRule type="cellIs" dxfId="2394" priority="359" operator="greaterThanOrEqual">
      <formula>0</formula>
    </cfRule>
  </conditionalFormatting>
  <conditionalFormatting sqref="BQ27:BV27">
    <cfRule type="cellIs" dxfId="2393" priority="358" operator="lessThanOrEqual">
      <formula>0</formula>
    </cfRule>
  </conditionalFormatting>
  <conditionalFormatting sqref="BQ30:BV30">
    <cfRule type="cellIs" dxfId="2392" priority="357" operator="greaterThanOrEqual">
      <formula>0</formula>
    </cfRule>
  </conditionalFormatting>
  <conditionalFormatting sqref="BQ30:BV30">
    <cfRule type="cellIs" dxfId="2391" priority="356" operator="lessThanOrEqual">
      <formula>0</formula>
    </cfRule>
  </conditionalFormatting>
  <conditionalFormatting sqref="BQ32:BV32">
    <cfRule type="cellIs" dxfId="2390" priority="355" operator="greaterThanOrEqual">
      <formula>0</formula>
    </cfRule>
  </conditionalFormatting>
  <conditionalFormatting sqref="BQ32:BV32">
    <cfRule type="cellIs" dxfId="2389" priority="354" operator="lessThanOrEqual">
      <formula>0</formula>
    </cfRule>
  </conditionalFormatting>
  <conditionalFormatting sqref="BQ35:BV35">
    <cfRule type="cellIs" dxfId="2388" priority="353" operator="greaterThanOrEqual">
      <formula>0</formula>
    </cfRule>
  </conditionalFormatting>
  <conditionalFormatting sqref="BQ35:BV35">
    <cfRule type="cellIs" dxfId="2387" priority="352" operator="lessThanOrEqual">
      <formula>0</formula>
    </cfRule>
  </conditionalFormatting>
  <conditionalFormatting sqref="BV10">
    <cfRule type="cellIs" dxfId="2386" priority="350" operator="equal">
      <formula>"Sell"</formula>
    </cfRule>
    <cfRule type="cellIs" dxfId="2385" priority="351" operator="equal">
      <formula>"Buy"</formula>
    </cfRule>
  </conditionalFormatting>
  <conditionalFormatting sqref="BV15">
    <cfRule type="cellIs" dxfId="2384" priority="346" operator="greaterThan">
      <formula>0</formula>
    </cfRule>
    <cfRule type="cellIs" dxfId="2383" priority="349" operator="lessThan">
      <formula>0</formula>
    </cfRule>
  </conditionalFormatting>
  <conditionalFormatting sqref="BV16">
    <cfRule type="cellIs" dxfId="2382" priority="344" operator="greaterThan">
      <formula>0</formula>
    </cfRule>
    <cfRule type="cellIs" dxfId="2381" priority="348" operator="lessThan">
      <formula>0</formula>
    </cfRule>
  </conditionalFormatting>
  <conditionalFormatting sqref="BV13">
    <cfRule type="cellIs" priority="343" operator="equal">
      <formula>"-"</formula>
    </cfRule>
    <cfRule type="cellIs" dxfId="2380" priority="345" operator="lessThanOrEqual">
      <formula>0</formula>
    </cfRule>
    <cfRule type="cellIs" dxfId="2379" priority="347" operator="greaterThanOrEqual">
      <formula>0</formula>
    </cfRule>
  </conditionalFormatting>
  <conditionalFormatting sqref="CU27:CZ27 CU30:CZ30 CU32:CZ32 CU35:CZ35">
    <cfRule type="cellIs" dxfId="2378" priority="308" operator="greaterThanOrEqual">
      <formula>0</formula>
    </cfRule>
  </conditionalFormatting>
  <conditionalFormatting sqref="CU27:CZ27 CU30:CZ30 CU32:CZ32 CU35:CZ35">
    <cfRule type="cellIs" dxfId="2377" priority="307" operator="lessThanOrEqual">
      <formula>0</formula>
    </cfRule>
  </conditionalFormatting>
  <conditionalFormatting sqref="CZ10">
    <cfRule type="cellIs" dxfId="2376" priority="305" operator="equal">
      <formula>"Sell"</formula>
    </cfRule>
    <cfRule type="cellIs" dxfId="2375" priority="306" operator="equal">
      <formula>"Buy"</formula>
    </cfRule>
  </conditionalFormatting>
  <conditionalFormatting sqref="CZ15">
    <cfRule type="cellIs" dxfId="2374" priority="301" operator="greaterThan">
      <formula>0</formula>
    </cfRule>
    <cfRule type="cellIs" dxfId="2373" priority="304" operator="lessThan">
      <formula>0</formula>
    </cfRule>
  </conditionalFormatting>
  <conditionalFormatting sqref="CZ16">
    <cfRule type="cellIs" dxfId="2372" priority="299" operator="greaterThan">
      <formula>0</formula>
    </cfRule>
    <cfRule type="cellIs" dxfId="2371" priority="303" operator="lessThan">
      <formula>0</formula>
    </cfRule>
  </conditionalFormatting>
  <conditionalFormatting sqref="CZ13">
    <cfRule type="cellIs" priority="298" operator="equal">
      <formula>"-"</formula>
    </cfRule>
    <cfRule type="cellIs" dxfId="2370" priority="300" operator="lessThanOrEqual">
      <formula>0</formula>
    </cfRule>
    <cfRule type="cellIs" dxfId="2369" priority="302" operator="greaterThanOrEqual">
      <formula>0</formula>
    </cfRule>
  </conditionalFormatting>
  <conditionalFormatting sqref="DS27:DX27">
    <cfRule type="cellIs" dxfId="2368" priority="297" operator="greaterThanOrEqual">
      <formula>0</formula>
    </cfRule>
  </conditionalFormatting>
  <conditionalFormatting sqref="DS27:DX27">
    <cfRule type="cellIs" dxfId="2367" priority="296" operator="lessThanOrEqual">
      <formula>0</formula>
    </cfRule>
  </conditionalFormatting>
  <conditionalFormatting sqref="DS30:DX30">
    <cfRule type="cellIs" dxfId="2366" priority="295" operator="greaterThanOrEqual">
      <formula>0</formula>
    </cfRule>
  </conditionalFormatting>
  <conditionalFormatting sqref="DS30:DX30">
    <cfRule type="cellIs" dxfId="2365" priority="294" operator="lessThanOrEqual">
      <formula>0</formula>
    </cfRule>
  </conditionalFormatting>
  <conditionalFormatting sqref="DS32:DX32">
    <cfRule type="cellIs" dxfId="2364" priority="293" operator="greaterThanOrEqual">
      <formula>0</formula>
    </cfRule>
  </conditionalFormatting>
  <conditionalFormatting sqref="DS32:DX32">
    <cfRule type="cellIs" dxfId="2363" priority="292" operator="lessThanOrEqual">
      <formula>0</formula>
    </cfRule>
  </conditionalFormatting>
  <conditionalFormatting sqref="DS35:DX35">
    <cfRule type="cellIs" dxfId="2362" priority="291" operator="greaterThanOrEqual">
      <formula>0</formula>
    </cfRule>
  </conditionalFormatting>
  <conditionalFormatting sqref="DS35:DX35">
    <cfRule type="cellIs" dxfId="2361" priority="290" operator="lessThanOrEqual">
      <formula>0</formula>
    </cfRule>
  </conditionalFormatting>
  <conditionalFormatting sqref="DX10">
    <cfRule type="cellIs" dxfId="2360" priority="288" operator="equal">
      <formula>"Sell"</formula>
    </cfRule>
    <cfRule type="cellIs" dxfId="2359" priority="289" operator="equal">
      <formula>"Buy"</formula>
    </cfRule>
  </conditionalFormatting>
  <conditionalFormatting sqref="DX15">
    <cfRule type="cellIs" dxfId="2358" priority="284" operator="greaterThan">
      <formula>0</formula>
    </cfRule>
    <cfRule type="cellIs" dxfId="2357" priority="287" operator="lessThan">
      <formula>0</formula>
    </cfRule>
  </conditionalFormatting>
  <conditionalFormatting sqref="DX16">
    <cfRule type="cellIs" dxfId="2356" priority="282" operator="greaterThan">
      <formula>0</formula>
    </cfRule>
    <cfRule type="cellIs" dxfId="2355" priority="286" operator="lessThan">
      <formula>0</formula>
    </cfRule>
  </conditionalFormatting>
  <conditionalFormatting sqref="DX13">
    <cfRule type="cellIs" priority="281" operator="equal">
      <formula>"-"</formula>
    </cfRule>
    <cfRule type="cellIs" dxfId="2354" priority="283" operator="lessThanOrEqual">
      <formula>0</formula>
    </cfRule>
    <cfRule type="cellIs" dxfId="2353" priority="285" operator="greaterThanOrEqual">
      <formula>0</formula>
    </cfRule>
  </conditionalFormatting>
  <conditionalFormatting sqref="CC27:CH27">
    <cfRule type="cellIs" dxfId="2352" priority="280" operator="greaterThanOrEqual">
      <formula>0</formula>
    </cfRule>
  </conditionalFormatting>
  <conditionalFormatting sqref="CC27:CH27">
    <cfRule type="cellIs" dxfId="2351" priority="279" operator="lessThanOrEqual">
      <formula>0</formula>
    </cfRule>
  </conditionalFormatting>
  <conditionalFormatting sqref="CC30:CH30">
    <cfRule type="cellIs" dxfId="2350" priority="278" operator="greaterThanOrEqual">
      <formula>0</formula>
    </cfRule>
  </conditionalFormatting>
  <conditionalFormatting sqref="CC30:CH30">
    <cfRule type="cellIs" dxfId="2349" priority="277" operator="lessThanOrEqual">
      <formula>0</formula>
    </cfRule>
  </conditionalFormatting>
  <conditionalFormatting sqref="CC32:CH32">
    <cfRule type="cellIs" dxfId="2348" priority="276" operator="greaterThanOrEqual">
      <formula>0</formula>
    </cfRule>
  </conditionalFormatting>
  <conditionalFormatting sqref="CC32:CH32">
    <cfRule type="cellIs" dxfId="2347" priority="275" operator="lessThanOrEqual">
      <formula>0</formula>
    </cfRule>
  </conditionalFormatting>
  <conditionalFormatting sqref="CC35:CH35">
    <cfRule type="cellIs" dxfId="2346" priority="274" operator="greaterThanOrEqual">
      <formula>0</formula>
    </cfRule>
  </conditionalFormatting>
  <conditionalFormatting sqref="CC35:CH35">
    <cfRule type="cellIs" dxfId="2345" priority="273" operator="lessThanOrEqual">
      <formula>0</formula>
    </cfRule>
  </conditionalFormatting>
  <conditionalFormatting sqref="CH10">
    <cfRule type="cellIs" dxfId="2344" priority="271" operator="equal">
      <formula>"Sell"</formula>
    </cfRule>
    <cfRule type="cellIs" dxfId="2343" priority="272" operator="equal">
      <formula>"Buy"</formula>
    </cfRule>
  </conditionalFormatting>
  <conditionalFormatting sqref="CH15">
    <cfRule type="cellIs" dxfId="2342" priority="267" operator="greaterThan">
      <formula>0</formula>
    </cfRule>
    <cfRule type="cellIs" dxfId="2341" priority="270" operator="lessThan">
      <formula>0</formula>
    </cfRule>
  </conditionalFormatting>
  <conditionalFormatting sqref="CH16">
    <cfRule type="cellIs" dxfId="2340" priority="265" operator="greaterThan">
      <formula>0</formula>
    </cfRule>
    <cfRule type="cellIs" dxfId="2339" priority="269" operator="lessThan">
      <formula>0</formula>
    </cfRule>
  </conditionalFormatting>
  <conditionalFormatting sqref="CH13">
    <cfRule type="cellIs" priority="264" operator="equal">
      <formula>"-"</formula>
    </cfRule>
    <cfRule type="cellIs" dxfId="2338" priority="266" operator="lessThanOrEqual">
      <formula>0</formula>
    </cfRule>
    <cfRule type="cellIs" dxfId="2337" priority="268" operator="greaterThanOrEqual">
      <formula>0</formula>
    </cfRule>
  </conditionalFormatting>
  <conditionalFormatting sqref="I27:N27">
    <cfRule type="cellIs" dxfId="2336" priority="246" operator="greaterThanOrEqual">
      <formula>0</formula>
    </cfRule>
  </conditionalFormatting>
  <conditionalFormatting sqref="I27:N27">
    <cfRule type="cellIs" dxfId="2335" priority="245" operator="lessThanOrEqual">
      <formula>0</formula>
    </cfRule>
  </conditionalFormatting>
  <conditionalFormatting sqref="I30:N30">
    <cfRule type="cellIs" dxfId="2334" priority="244" operator="greaterThanOrEqual">
      <formula>0</formula>
    </cfRule>
  </conditionalFormatting>
  <conditionalFormatting sqref="I30:N30">
    <cfRule type="cellIs" dxfId="2333" priority="243" operator="lessThanOrEqual">
      <formula>0</formula>
    </cfRule>
  </conditionalFormatting>
  <conditionalFormatting sqref="I32:N32">
    <cfRule type="cellIs" dxfId="2332" priority="242" operator="greaterThanOrEqual">
      <formula>0</formula>
    </cfRule>
  </conditionalFormatting>
  <conditionalFormatting sqref="I32:N32">
    <cfRule type="cellIs" dxfId="2331" priority="241" operator="lessThanOrEqual">
      <formula>0</formula>
    </cfRule>
  </conditionalFormatting>
  <conditionalFormatting sqref="I35:N35">
    <cfRule type="cellIs" dxfId="2330" priority="240" operator="greaterThanOrEqual">
      <formula>0</formula>
    </cfRule>
  </conditionalFormatting>
  <conditionalFormatting sqref="I35:N35">
    <cfRule type="cellIs" dxfId="2329" priority="239" operator="lessThanOrEqual">
      <formula>0</formula>
    </cfRule>
  </conditionalFormatting>
  <conditionalFormatting sqref="N10">
    <cfRule type="cellIs" dxfId="2328" priority="237" operator="equal">
      <formula>"Sell"</formula>
    </cfRule>
    <cfRule type="cellIs" dxfId="2327" priority="238" operator="equal">
      <formula>"Buy"</formula>
    </cfRule>
  </conditionalFormatting>
  <conditionalFormatting sqref="N13">
    <cfRule type="cellIs" priority="230" operator="equal">
      <formula>"-"</formula>
    </cfRule>
    <cfRule type="cellIs" dxfId="2326" priority="232" operator="lessThanOrEqual">
      <formula>0</formula>
    </cfRule>
    <cfRule type="cellIs" dxfId="2325" priority="234" operator="greaterThanOrEqual">
      <formula>0</formula>
    </cfRule>
  </conditionalFormatting>
  <conditionalFormatting sqref="AG27:AL27">
    <cfRule type="cellIs" dxfId="2324" priority="229" operator="greaterThanOrEqual">
      <formula>0</formula>
    </cfRule>
  </conditionalFormatting>
  <conditionalFormatting sqref="AG27:AL27">
    <cfRule type="cellIs" dxfId="2323" priority="228" operator="lessThanOrEqual">
      <formula>0</formula>
    </cfRule>
  </conditionalFormatting>
  <conditionalFormatting sqref="AG30:AL30">
    <cfRule type="cellIs" dxfId="2322" priority="227" operator="greaterThanOrEqual">
      <formula>0</formula>
    </cfRule>
  </conditionalFormatting>
  <conditionalFormatting sqref="AG30:AL30">
    <cfRule type="cellIs" dxfId="2321" priority="226" operator="lessThanOrEqual">
      <formula>0</formula>
    </cfRule>
  </conditionalFormatting>
  <conditionalFormatting sqref="AG32:AL32">
    <cfRule type="cellIs" dxfId="2320" priority="225" operator="greaterThanOrEqual">
      <formula>0</formula>
    </cfRule>
  </conditionalFormatting>
  <conditionalFormatting sqref="AG32:AL32">
    <cfRule type="cellIs" dxfId="2319" priority="224" operator="lessThanOrEqual">
      <formula>0</formula>
    </cfRule>
  </conditionalFormatting>
  <conditionalFormatting sqref="AG35:AL35">
    <cfRule type="cellIs" dxfId="2318" priority="223" operator="greaterThanOrEqual">
      <formula>0</formula>
    </cfRule>
  </conditionalFormatting>
  <conditionalFormatting sqref="AG35:AL35">
    <cfRule type="cellIs" dxfId="2317" priority="222" operator="lessThanOrEqual">
      <formula>0</formula>
    </cfRule>
  </conditionalFormatting>
  <conditionalFormatting sqref="AL10">
    <cfRule type="cellIs" dxfId="2316" priority="220" operator="equal">
      <formula>"Sell"</formula>
    </cfRule>
    <cfRule type="cellIs" dxfId="2315" priority="221" operator="equal">
      <formula>"Buy"</formula>
    </cfRule>
  </conditionalFormatting>
  <conditionalFormatting sqref="AL13">
    <cfRule type="cellIs" priority="213" operator="equal">
      <formula>"-"</formula>
    </cfRule>
    <cfRule type="cellIs" dxfId="2314" priority="215" operator="lessThanOrEqual">
      <formula>0</formula>
    </cfRule>
    <cfRule type="cellIs" dxfId="2313" priority="217" operator="greaterThanOrEqual">
      <formula>0</formula>
    </cfRule>
  </conditionalFormatting>
  <conditionalFormatting sqref="AL15">
    <cfRule type="cellIs" dxfId="2312" priority="210" operator="greaterThan">
      <formula>0</formula>
    </cfRule>
    <cfRule type="cellIs" dxfId="2311" priority="212" operator="lessThan">
      <formula>0</formula>
    </cfRule>
  </conditionalFormatting>
  <conditionalFormatting sqref="AL16">
    <cfRule type="cellIs" dxfId="2310" priority="209" operator="greaterThan">
      <formula>0</formula>
    </cfRule>
    <cfRule type="cellIs" dxfId="2309" priority="211" operator="lessThan">
      <formula>0</formula>
    </cfRule>
  </conditionalFormatting>
  <conditionalFormatting sqref="N15">
    <cfRule type="cellIs" dxfId="2308" priority="206" operator="greaterThan">
      <formula>0</formula>
    </cfRule>
    <cfRule type="cellIs" dxfId="2307" priority="208" operator="lessThan">
      <formula>0</formula>
    </cfRule>
  </conditionalFormatting>
  <conditionalFormatting sqref="N16">
    <cfRule type="cellIs" dxfId="2306" priority="205" operator="greaterThan">
      <formula>0</formula>
    </cfRule>
    <cfRule type="cellIs" dxfId="2305" priority="207" operator="lessThan">
      <formula>0</formula>
    </cfRule>
  </conditionalFormatting>
  <conditionalFormatting sqref="BK27:BP27">
    <cfRule type="cellIs" dxfId="2304" priority="187" operator="greaterThanOrEqual">
      <formula>0</formula>
    </cfRule>
  </conditionalFormatting>
  <conditionalFormatting sqref="BK27:BP27">
    <cfRule type="cellIs" dxfId="2303" priority="186" operator="lessThanOrEqual">
      <formula>0</formula>
    </cfRule>
  </conditionalFormatting>
  <conditionalFormatting sqref="BK30:BP30">
    <cfRule type="cellIs" dxfId="2302" priority="185" operator="greaterThanOrEqual">
      <formula>0</formula>
    </cfRule>
  </conditionalFormatting>
  <conditionalFormatting sqref="BK30:BP30">
    <cfRule type="cellIs" dxfId="2301" priority="184" operator="lessThanOrEqual">
      <formula>0</formula>
    </cfRule>
  </conditionalFormatting>
  <conditionalFormatting sqref="BK32:BP32">
    <cfRule type="cellIs" dxfId="2300" priority="183" operator="greaterThanOrEqual">
      <formula>0</formula>
    </cfRule>
  </conditionalFormatting>
  <conditionalFormatting sqref="BK32:BP32">
    <cfRule type="cellIs" dxfId="2299" priority="182" operator="lessThanOrEqual">
      <formula>0</formula>
    </cfRule>
  </conditionalFormatting>
  <conditionalFormatting sqref="BK35:BP35">
    <cfRule type="cellIs" dxfId="2298" priority="181" operator="greaterThanOrEqual">
      <formula>0</formula>
    </cfRule>
  </conditionalFormatting>
  <conditionalFormatting sqref="BK35:BP35">
    <cfRule type="cellIs" dxfId="2297" priority="180" operator="lessThanOrEqual">
      <formula>0</formula>
    </cfRule>
  </conditionalFormatting>
  <conditionalFormatting sqref="BP10">
    <cfRule type="cellIs" dxfId="2296" priority="178" operator="equal">
      <formula>"Sell"</formula>
    </cfRule>
    <cfRule type="cellIs" dxfId="2295" priority="179" operator="equal">
      <formula>"Buy"</formula>
    </cfRule>
  </conditionalFormatting>
  <conditionalFormatting sqref="BP15">
    <cfRule type="cellIs" dxfId="2294" priority="174" operator="greaterThan">
      <formula>0</formula>
    </cfRule>
    <cfRule type="cellIs" dxfId="2293" priority="177" operator="lessThan">
      <formula>0</formula>
    </cfRule>
  </conditionalFormatting>
  <conditionalFormatting sqref="BP16">
    <cfRule type="cellIs" dxfId="2292" priority="172" operator="greaterThan">
      <formula>0</formula>
    </cfRule>
    <cfRule type="cellIs" dxfId="2291" priority="176" operator="lessThan">
      <formula>0</formula>
    </cfRule>
  </conditionalFormatting>
  <conditionalFormatting sqref="BP13">
    <cfRule type="cellIs" priority="171" operator="equal">
      <formula>"-"</formula>
    </cfRule>
    <cfRule type="cellIs" dxfId="2290" priority="173" operator="lessThanOrEqual">
      <formula>0</formula>
    </cfRule>
    <cfRule type="cellIs" dxfId="2289" priority="175" operator="greaterThanOrEqual">
      <formula>0</formula>
    </cfRule>
  </conditionalFormatting>
  <conditionalFormatting sqref="AA27:AF27">
    <cfRule type="cellIs" dxfId="2288" priority="170" operator="greaterThanOrEqual">
      <formula>0</formula>
    </cfRule>
  </conditionalFormatting>
  <conditionalFormatting sqref="AA27:AF27">
    <cfRule type="cellIs" dxfId="2287" priority="169" operator="lessThanOrEqual">
      <formula>0</formula>
    </cfRule>
  </conditionalFormatting>
  <conditionalFormatting sqref="AA30:AF30">
    <cfRule type="cellIs" dxfId="2286" priority="168" operator="greaterThanOrEqual">
      <formula>0</formula>
    </cfRule>
  </conditionalFormatting>
  <conditionalFormatting sqref="AA30:AF30">
    <cfRule type="cellIs" dxfId="2285" priority="167" operator="lessThanOrEqual">
      <formula>0</formula>
    </cfRule>
  </conditionalFormatting>
  <conditionalFormatting sqref="AA32:AF32">
    <cfRule type="cellIs" dxfId="2284" priority="166" operator="greaterThanOrEqual">
      <formula>0</formula>
    </cfRule>
  </conditionalFormatting>
  <conditionalFormatting sqref="AA32:AF32">
    <cfRule type="cellIs" dxfId="2283" priority="165" operator="lessThanOrEqual">
      <formula>0</formula>
    </cfRule>
  </conditionalFormatting>
  <conditionalFormatting sqref="AA35:AF35">
    <cfRule type="cellIs" dxfId="2282" priority="164" operator="greaterThanOrEqual">
      <formula>0</formula>
    </cfRule>
  </conditionalFormatting>
  <conditionalFormatting sqref="AA35:AF35">
    <cfRule type="cellIs" dxfId="2281" priority="163" operator="lessThanOrEqual">
      <formula>0</formula>
    </cfRule>
  </conditionalFormatting>
  <conditionalFormatting sqref="AF10">
    <cfRule type="cellIs" dxfId="2280" priority="161" operator="equal">
      <formula>"Sell"</formula>
    </cfRule>
    <cfRule type="cellIs" dxfId="2279" priority="162" operator="equal">
      <formula>"Buy"</formula>
    </cfRule>
  </conditionalFormatting>
  <conditionalFormatting sqref="AF13">
    <cfRule type="cellIs" priority="158" operator="equal">
      <formula>"-"</formula>
    </cfRule>
    <cfRule type="cellIs" dxfId="2278" priority="159" operator="lessThanOrEqual">
      <formula>0</formula>
    </cfRule>
    <cfRule type="cellIs" dxfId="2277" priority="160" operator="greaterThanOrEqual">
      <formula>0</formula>
    </cfRule>
  </conditionalFormatting>
  <conditionalFormatting sqref="AF15">
    <cfRule type="cellIs" dxfId="2276" priority="155" operator="greaterThan">
      <formula>0</formula>
    </cfRule>
    <cfRule type="cellIs" dxfId="2275" priority="157" operator="lessThan">
      <formula>0</formula>
    </cfRule>
  </conditionalFormatting>
  <conditionalFormatting sqref="AF16">
    <cfRule type="cellIs" dxfId="2274" priority="154" operator="greaterThan">
      <formula>0</formula>
    </cfRule>
    <cfRule type="cellIs" dxfId="2273" priority="156" operator="lessThan">
      <formula>0</formula>
    </cfRule>
  </conditionalFormatting>
  <conditionalFormatting sqref="EW27:FB27">
    <cfRule type="cellIs" dxfId="2272" priority="153" operator="greaterThanOrEqual">
      <formula>0</formula>
    </cfRule>
  </conditionalFormatting>
  <conditionalFormatting sqref="EW27:FB27">
    <cfRule type="cellIs" dxfId="2271" priority="152" operator="lessThanOrEqual">
      <formula>0</formula>
    </cfRule>
  </conditionalFormatting>
  <conditionalFormatting sqref="EW30:FB30">
    <cfRule type="cellIs" dxfId="2270" priority="151" operator="greaterThanOrEqual">
      <formula>0</formula>
    </cfRule>
  </conditionalFormatting>
  <conditionalFormatting sqref="EW30:FB30">
    <cfRule type="cellIs" dxfId="2269" priority="150" operator="lessThanOrEqual">
      <formula>0</formula>
    </cfRule>
  </conditionalFormatting>
  <conditionalFormatting sqref="EW32:FB32">
    <cfRule type="cellIs" dxfId="2268" priority="149" operator="greaterThanOrEqual">
      <formula>0</formula>
    </cfRule>
  </conditionalFormatting>
  <conditionalFormatting sqref="EW32:FB32">
    <cfRule type="cellIs" dxfId="2267" priority="148" operator="lessThanOrEqual">
      <formula>0</formula>
    </cfRule>
  </conditionalFormatting>
  <conditionalFormatting sqref="EW35:FB35">
    <cfRule type="cellIs" dxfId="2266" priority="147" operator="greaterThanOrEqual">
      <formula>0</formula>
    </cfRule>
  </conditionalFormatting>
  <conditionalFormatting sqref="EW35:FB35">
    <cfRule type="cellIs" dxfId="2265" priority="146" operator="lessThanOrEqual">
      <formula>0</formula>
    </cfRule>
  </conditionalFormatting>
  <conditionalFormatting sqref="FB10">
    <cfRule type="cellIs" dxfId="2264" priority="144" operator="equal">
      <formula>"Sell"</formula>
    </cfRule>
    <cfRule type="cellIs" dxfId="2263" priority="145" operator="equal">
      <formula>"Buy"</formula>
    </cfRule>
  </conditionalFormatting>
  <conditionalFormatting sqref="FB15">
    <cfRule type="cellIs" dxfId="2262" priority="140" operator="greaterThan">
      <formula>0</formula>
    </cfRule>
    <cfRule type="cellIs" dxfId="2261" priority="143" operator="lessThan">
      <formula>0</formula>
    </cfRule>
  </conditionalFormatting>
  <conditionalFormatting sqref="FB16">
    <cfRule type="cellIs" dxfId="2260" priority="138" operator="greaterThan">
      <formula>0</formula>
    </cfRule>
    <cfRule type="cellIs" dxfId="2259" priority="142" operator="lessThan">
      <formula>0</formula>
    </cfRule>
  </conditionalFormatting>
  <conditionalFormatting sqref="FB13">
    <cfRule type="cellIs" priority="137" operator="equal">
      <formula>"-"</formula>
    </cfRule>
    <cfRule type="cellIs" dxfId="2258" priority="139" operator="lessThanOrEqual">
      <formula>0</formula>
    </cfRule>
    <cfRule type="cellIs" dxfId="2257" priority="141" operator="greaterThanOrEqual">
      <formula>0</formula>
    </cfRule>
  </conditionalFormatting>
  <conditionalFormatting sqref="EE27:EJ27">
    <cfRule type="cellIs" dxfId="2256" priority="136" operator="greaterThanOrEqual">
      <formula>0</formula>
    </cfRule>
  </conditionalFormatting>
  <conditionalFormatting sqref="EE27:EJ27">
    <cfRule type="cellIs" dxfId="2255" priority="135" operator="lessThanOrEqual">
      <formula>0</formula>
    </cfRule>
  </conditionalFormatting>
  <conditionalFormatting sqref="EE30:EJ30">
    <cfRule type="cellIs" dxfId="2254" priority="134" operator="greaterThanOrEqual">
      <formula>0</formula>
    </cfRule>
  </conditionalFormatting>
  <conditionalFormatting sqref="EE30:EJ30">
    <cfRule type="cellIs" dxfId="2253" priority="133" operator="lessThanOrEqual">
      <formula>0</formula>
    </cfRule>
  </conditionalFormatting>
  <conditionalFormatting sqref="EE32:EJ32">
    <cfRule type="cellIs" dxfId="2252" priority="132" operator="greaterThanOrEqual">
      <formula>0</formula>
    </cfRule>
  </conditionalFormatting>
  <conditionalFormatting sqref="EE32:EJ32">
    <cfRule type="cellIs" dxfId="2251" priority="131" operator="lessThanOrEqual">
      <formula>0</formula>
    </cfRule>
  </conditionalFormatting>
  <conditionalFormatting sqref="EE35:EJ35">
    <cfRule type="cellIs" dxfId="2250" priority="130" operator="greaterThanOrEqual">
      <formula>0</formula>
    </cfRule>
  </conditionalFormatting>
  <conditionalFormatting sqref="EE35:EJ35">
    <cfRule type="cellIs" dxfId="2249" priority="129" operator="lessThanOrEqual">
      <formula>0</formula>
    </cfRule>
  </conditionalFormatting>
  <conditionalFormatting sqref="EJ10">
    <cfRule type="cellIs" dxfId="2248" priority="127" operator="equal">
      <formula>"Sell"</formula>
    </cfRule>
    <cfRule type="cellIs" dxfId="2247" priority="128" operator="equal">
      <formula>"Buy"</formula>
    </cfRule>
  </conditionalFormatting>
  <conditionalFormatting sqref="EJ15">
    <cfRule type="cellIs" dxfId="2246" priority="123" operator="greaterThan">
      <formula>0</formula>
    </cfRule>
    <cfRule type="cellIs" dxfId="2245" priority="126" operator="lessThan">
      <formula>0</formula>
    </cfRule>
  </conditionalFormatting>
  <conditionalFormatting sqref="EJ16">
    <cfRule type="cellIs" dxfId="2244" priority="121" operator="greaterThan">
      <formula>0</formula>
    </cfRule>
    <cfRule type="cellIs" dxfId="2243" priority="125" operator="lessThan">
      <formula>0</formula>
    </cfRule>
  </conditionalFormatting>
  <conditionalFormatting sqref="EJ13">
    <cfRule type="cellIs" priority="120" operator="equal">
      <formula>"-"</formula>
    </cfRule>
    <cfRule type="cellIs" dxfId="2242" priority="122" operator="lessThanOrEqual">
      <formula>0</formula>
    </cfRule>
    <cfRule type="cellIs" dxfId="2241" priority="124" operator="greaterThanOrEqual">
      <formula>0</formula>
    </cfRule>
  </conditionalFormatting>
  <conditionalFormatting sqref="EK27:EP27">
    <cfRule type="cellIs" dxfId="2240" priority="119" operator="greaterThanOrEqual">
      <formula>0</formula>
    </cfRule>
  </conditionalFormatting>
  <conditionalFormatting sqref="EK27:EP27">
    <cfRule type="cellIs" dxfId="2239" priority="118" operator="lessThanOrEqual">
      <formula>0</formula>
    </cfRule>
  </conditionalFormatting>
  <conditionalFormatting sqref="EK30:EP30">
    <cfRule type="cellIs" dxfId="2238" priority="117" operator="greaterThanOrEqual">
      <formula>0</formula>
    </cfRule>
  </conditionalFormatting>
  <conditionalFormatting sqref="EK30:EP30">
    <cfRule type="cellIs" dxfId="2237" priority="116" operator="lessThanOrEqual">
      <formula>0</formula>
    </cfRule>
  </conditionalFormatting>
  <conditionalFormatting sqref="EK32:EP32">
    <cfRule type="cellIs" dxfId="2236" priority="115" operator="greaterThanOrEqual">
      <formula>0</formula>
    </cfRule>
  </conditionalFormatting>
  <conditionalFormatting sqref="EK32:EP32">
    <cfRule type="cellIs" dxfId="2235" priority="114" operator="lessThanOrEqual">
      <formula>0</formula>
    </cfRule>
  </conditionalFormatting>
  <conditionalFormatting sqref="EK35:EP35">
    <cfRule type="cellIs" dxfId="2234" priority="113" operator="greaterThanOrEqual">
      <formula>0</formula>
    </cfRule>
  </conditionalFormatting>
  <conditionalFormatting sqref="EK35:EP35">
    <cfRule type="cellIs" dxfId="2233" priority="112" operator="lessThanOrEqual">
      <formula>0</formula>
    </cfRule>
  </conditionalFormatting>
  <conditionalFormatting sqref="EP10">
    <cfRule type="cellIs" dxfId="2232" priority="110" operator="equal">
      <formula>"Sell"</formula>
    </cfRule>
    <cfRule type="cellIs" dxfId="2231" priority="111" operator="equal">
      <formula>"Buy"</formula>
    </cfRule>
  </conditionalFormatting>
  <conditionalFormatting sqref="EP15">
    <cfRule type="cellIs" dxfId="2230" priority="106" operator="greaterThan">
      <formula>0</formula>
    </cfRule>
    <cfRule type="cellIs" dxfId="2229" priority="109" operator="lessThan">
      <formula>0</formula>
    </cfRule>
  </conditionalFormatting>
  <conditionalFormatting sqref="EP16">
    <cfRule type="cellIs" dxfId="2228" priority="104" operator="greaterThan">
      <formula>0</formula>
    </cfRule>
    <cfRule type="cellIs" dxfId="2227" priority="108" operator="lessThan">
      <formula>0</formula>
    </cfRule>
  </conditionalFormatting>
  <conditionalFormatting sqref="EP13">
    <cfRule type="cellIs" priority="103" operator="equal">
      <formula>"-"</formula>
    </cfRule>
    <cfRule type="cellIs" dxfId="2226" priority="105" operator="lessThanOrEqual">
      <formula>0</formula>
    </cfRule>
    <cfRule type="cellIs" dxfId="2225" priority="107" operator="greaterThanOrEqual">
      <formula>0</formula>
    </cfRule>
  </conditionalFormatting>
  <conditionalFormatting sqref="AS27:AX27">
    <cfRule type="cellIs" dxfId="2224" priority="102" operator="greaterThanOrEqual">
      <formula>0</formula>
    </cfRule>
  </conditionalFormatting>
  <conditionalFormatting sqref="AS27:AX27">
    <cfRule type="cellIs" dxfId="2223" priority="101" operator="lessThanOrEqual">
      <formula>0</formula>
    </cfRule>
  </conditionalFormatting>
  <conditionalFormatting sqref="AS30:AX30">
    <cfRule type="cellIs" dxfId="2222" priority="100" operator="greaterThanOrEqual">
      <formula>0</formula>
    </cfRule>
  </conditionalFormatting>
  <conditionalFormatting sqref="AS30:AX30">
    <cfRule type="cellIs" dxfId="2221" priority="99" operator="lessThanOrEqual">
      <formula>0</formula>
    </cfRule>
  </conditionalFormatting>
  <conditionalFormatting sqref="AS32:AX32">
    <cfRule type="cellIs" dxfId="2220" priority="98" operator="greaterThanOrEqual">
      <formula>0</formula>
    </cfRule>
  </conditionalFormatting>
  <conditionalFormatting sqref="AS32:AX32">
    <cfRule type="cellIs" dxfId="2219" priority="97" operator="lessThanOrEqual">
      <formula>0</formula>
    </cfRule>
  </conditionalFormatting>
  <conditionalFormatting sqref="AS35:AX35">
    <cfRule type="cellIs" dxfId="2218" priority="96" operator="greaterThanOrEqual">
      <formula>0</formula>
    </cfRule>
  </conditionalFormatting>
  <conditionalFormatting sqref="AS35:AX35">
    <cfRule type="cellIs" dxfId="2217" priority="95" operator="lessThanOrEqual">
      <formula>0</formula>
    </cfRule>
  </conditionalFormatting>
  <conditionalFormatting sqref="AX10">
    <cfRule type="cellIs" dxfId="2216" priority="93" operator="equal">
      <formula>"Sell"</formula>
    </cfRule>
    <cfRule type="cellIs" dxfId="2215" priority="94" operator="equal">
      <formula>"Buy"</formula>
    </cfRule>
  </conditionalFormatting>
  <conditionalFormatting sqref="AX15">
    <cfRule type="cellIs" dxfId="2214" priority="89" operator="greaterThan">
      <formula>0</formula>
    </cfRule>
    <cfRule type="cellIs" dxfId="2213" priority="92" operator="lessThan">
      <formula>0</formula>
    </cfRule>
  </conditionalFormatting>
  <conditionalFormatting sqref="AX16">
    <cfRule type="cellIs" dxfId="2212" priority="87" operator="greaterThan">
      <formula>0</formula>
    </cfRule>
    <cfRule type="cellIs" dxfId="2211" priority="91" operator="lessThan">
      <formula>0</formula>
    </cfRule>
  </conditionalFormatting>
  <conditionalFormatting sqref="AX13">
    <cfRule type="cellIs" priority="86" operator="equal">
      <formula>"-"</formula>
    </cfRule>
    <cfRule type="cellIs" dxfId="2210" priority="88" operator="lessThanOrEqual">
      <formula>0</formula>
    </cfRule>
    <cfRule type="cellIs" dxfId="2209" priority="90" operator="greaterThanOrEqual">
      <formula>0</formula>
    </cfRule>
  </conditionalFormatting>
  <conditionalFormatting sqref="BE27:BJ27">
    <cfRule type="cellIs" dxfId="2208" priority="85" operator="greaterThanOrEqual">
      <formula>0</formula>
    </cfRule>
  </conditionalFormatting>
  <conditionalFormatting sqref="BE27:BJ27">
    <cfRule type="cellIs" dxfId="2207" priority="84" operator="lessThanOrEqual">
      <formula>0</formula>
    </cfRule>
  </conditionalFormatting>
  <conditionalFormatting sqref="BE30:BJ30">
    <cfRule type="cellIs" dxfId="2206" priority="83" operator="greaterThanOrEqual">
      <formula>0</formula>
    </cfRule>
  </conditionalFormatting>
  <conditionalFormatting sqref="BE30:BJ30">
    <cfRule type="cellIs" dxfId="2205" priority="82" operator="lessThanOrEqual">
      <formula>0</formula>
    </cfRule>
  </conditionalFormatting>
  <conditionalFormatting sqref="BE32:BJ32">
    <cfRule type="cellIs" dxfId="2204" priority="81" operator="greaterThanOrEqual">
      <formula>0</formula>
    </cfRule>
  </conditionalFormatting>
  <conditionalFormatting sqref="BE32:BJ32">
    <cfRule type="cellIs" dxfId="2203" priority="80" operator="lessThanOrEqual">
      <formula>0</formula>
    </cfRule>
  </conditionalFormatting>
  <conditionalFormatting sqref="BE35:BJ35">
    <cfRule type="cellIs" dxfId="2202" priority="79" operator="greaterThanOrEqual">
      <formula>0</formula>
    </cfRule>
  </conditionalFormatting>
  <conditionalFormatting sqref="BE35:BJ35">
    <cfRule type="cellIs" dxfId="2201" priority="78" operator="lessThanOrEqual">
      <formula>0</formula>
    </cfRule>
  </conditionalFormatting>
  <conditionalFormatting sqref="BJ10">
    <cfRule type="cellIs" dxfId="2200" priority="76" operator="equal">
      <formula>"Sell"</formula>
    </cfRule>
    <cfRule type="cellIs" dxfId="2199" priority="77" operator="equal">
      <formula>"Buy"</formula>
    </cfRule>
  </conditionalFormatting>
  <conditionalFormatting sqref="BJ15">
    <cfRule type="cellIs" dxfId="2198" priority="72" operator="greaterThan">
      <formula>0</formula>
    </cfRule>
    <cfRule type="cellIs" dxfId="2197" priority="75" operator="lessThan">
      <formula>0</formula>
    </cfRule>
  </conditionalFormatting>
  <conditionalFormatting sqref="BJ16">
    <cfRule type="cellIs" dxfId="2196" priority="70" operator="greaterThan">
      <formula>0</formula>
    </cfRule>
    <cfRule type="cellIs" dxfId="2195" priority="74" operator="lessThan">
      <formula>0</formula>
    </cfRule>
  </conditionalFormatting>
  <conditionalFormatting sqref="BJ13">
    <cfRule type="cellIs" priority="69" operator="equal">
      <formula>"-"</formula>
    </cfRule>
    <cfRule type="cellIs" dxfId="2194" priority="71" operator="lessThanOrEqual">
      <formula>0</formula>
    </cfRule>
    <cfRule type="cellIs" dxfId="2193" priority="73" operator="greaterThanOrEqual">
      <formula>0</formula>
    </cfRule>
  </conditionalFormatting>
  <conditionalFormatting sqref="EQ27:EV27">
    <cfRule type="cellIs" dxfId="2192" priority="68" operator="greaterThanOrEqual">
      <formula>0</formula>
    </cfRule>
  </conditionalFormatting>
  <conditionalFormatting sqref="EQ27:EV27">
    <cfRule type="cellIs" dxfId="2191" priority="67" operator="lessThanOrEqual">
      <formula>0</formula>
    </cfRule>
  </conditionalFormatting>
  <conditionalFormatting sqref="EQ30:EV30">
    <cfRule type="cellIs" dxfId="2190" priority="66" operator="greaterThanOrEqual">
      <formula>0</formula>
    </cfRule>
  </conditionalFormatting>
  <conditionalFormatting sqref="EQ30:EV30">
    <cfRule type="cellIs" dxfId="2189" priority="65" operator="lessThanOrEqual">
      <formula>0</formula>
    </cfRule>
  </conditionalFormatting>
  <conditionalFormatting sqref="EQ32:EV32">
    <cfRule type="cellIs" dxfId="2188" priority="64" operator="greaterThanOrEqual">
      <formula>0</formula>
    </cfRule>
  </conditionalFormatting>
  <conditionalFormatting sqref="EQ32:EV32">
    <cfRule type="cellIs" dxfId="2187" priority="63" operator="lessThanOrEqual">
      <formula>0</formula>
    </cfRule>
  </conditionalFormatting>
  <conditionalFormatting sqref="EQ35:EV35">
    <cfRule type="cellIs" dxfId="2186" priority="62" operator="greaterThanOrEqual">
      <formula>0</formula>
    </cfRule>
  </conditionalFormatting>
  <conditionalFormatting sqref="EQ35:EV35">
    <cfRule type="cellIs" dxfId="2185" priority="61" operator="lessThanOrEqual">
      <formula>0</formula>
    </cfRule>
  </conditionalFormatting>
  <conditionalFormatting sqref="EV10">
    <cfRule type="cellIs" dxfId="2184" priority="59" operator="equal">
      <formula>"Sell"</formula>
    </cfRule>
    <cfRule type="cellIs" dxfId="2183" priority="60" operator="equal">
      <formula>"Buy"</formula>
    </cfRule>
  </conditionalFormatting>
  <conditionalFormatting sqref="EV15">
    <cfRule type="cellIs" dxfId="2182" priority="55" operator="greaterThan">
      <formula>0</formula>
    </cfRule>
    <cfRule type="cellIs" dxfId="2181" priority="58" operator="lessThan">
      <formula>0</formula>
    </cfRule>
  </conditionalFormatting>
  <conditionalFormatting sqref="EV16">
    <cfRule type="cellIs" dxfId="2180" priority="53" operator="greaterThan">
      <formula>0</formula>
    </cfRule>
    <cfRule type="cellIs" dxfId="2179" priority="57" operator="lessThan">
      <formula>0</formula>
    </cfRule>
  </conditionalFormatting>
  <conditionalFormatting sqref="EV13">
    <cfRule type="cellIs" priority="52" operator="equal">
      <formula>"-"</formula>
    </cfRule>
    <cfRule type="cellIs" dxfId="2178" priority="54" operator="lessThanOrEqual">
      <formula>0</formula>
    </cfRule>
    <cfRule type="cellIs" dxfId="2177" priority="56" operator="greaterThanOrEqual">
      <formula>0</formula>
    </cfRule>
  </conditionalFormatting>
  <conditionalFormatting sqref="BW27:CB27">
    <cfRule type="cellIs" dxfId="2176" priority="51" operator="greaterThanOrEqual">
      <formula>0</formula>
    </cfRule>
  </conditionalFormatting>
  <conditionalFormatting sqref="BW27:CB27">
    <cfRule type="cellIs" dxfId="2175" priority="50" operator="lessThanOrEqual">
      <formula>0</formula>
    </cfRule>
  </conditionalFormatting>
  <conditionalFormatting sqref="BW30:CB30">
    <cfRule type="cellIs" dxfId="2174" priority="49" operator="greaterThanOrEqual">
      <formula>0</formula>
    </cfRule>
  </conditionalFormatting>
  <conditionalFormatting sqref="BW30:CB30">
    <cfRule type="cellIs" dxfId="2173" priority="48" operator="lessThanOrEqual">
      <formula>0</formula>
    </cfRule>
  </conditionalFormatting>
  <conditionalFormatting sqref="BW32:CB32">
    <cfRule type="cellIs" dxfId="2172" priority="47" operator="greaterThanOrEqual">
      <formula>0</formula>
    </cfRule>
  </conditionalFormatting>
  <conditionalFormatting sqref="BW32:CB32">
    <cfRule type="cellIs" dxfId="2171" priority="46" operator="lessThanOrEqual">
      <formula>0</formula>
    </cfRule>
  </conditionalFormatting>
  <conditionalFormatting sqref="BW35:CB35">
    <cfRule type="cellIs" dxfId="2170" priority="45" operator="greaterThanOrEqual">
      <formula>0</formula>
    </cfRule>
  </conditionalFormatting>
  <conditionalFormatting sqref="BW35:CB35">
    <cfRule type="cellIs" dxfId="2169" priority="44" operator="lessThanOrEqual">
      <formula>0</formula>
    </cfRule>
  </conditionalFormatting>
  <conditionalFormatting sqref="CB10">
    <cfRule type="cellIs" dxfId="2168" priority="42" operator="equal">
      <formula>"Sell"</formula>
    </cfRule>
    <cfRule type="cellIs" dxfId="2167" priority="43" operator="equal">
      <formula>"Buy"</formula>
    </cfRule>
  </conditionalFormatting>
  <conditionalFormatting sqref="CB15">
    <cfRule type="cellIs" dxfId="2166" priority="38" operator="greaterThan">
      <formula>0</formula>
    </cfRule>
    <cfRule type="cellIs" dxfId="2165" priority="41" operator="lessThan">
      <formula>0</formula>
    </cfRule>
  </conditionalFormatting>
  <conditionalFormatting sqref="CB16">
    <cfRule type="cellIs" dxfId="2164" priority="36" operator="greaterThan">
      <formula>0</formula>
    </cfRule>
    <cfRule type="cellIs" dxfId="2163" priority="40" operator="lessThan">
      <formula>0</formula>
    </cfRule>
  </conditionalFormatting>
  <conditionalFormatting sqref="CB13">
    <cfRule type="cellIs" priority="35" operator="equal">
      <formula>"-"</formula>
    </cfRule>
    <cfRule type="cellIs" dxfId="2162" priority="37" operator="lessThanOrEqual">
      <formula>0</formula>
    </cfRule>
    <cfRule type="cellIs" dxfId="2161" priority="39" operator="greaterThanOrEqual">
      <formula>0</formula>
    </cfRule>
  </conditionalFormatting>
  <conditionalFormatting sqref="O27:T27">
    <cfRule type="cellIs" dxfId="2160" priority="34" operator="greaterThanOrEqual">
      <formula>0</formula>
    </cfRule>
  </conditionalFormatting>
  <conditionalFormatting sqref="O27:T27">
    <cfRule type="cellIs" dxfId="2159" priority="33" operator="lessThanOrEqual">
      <formula>0</formula>
    </cfRule>
  </conditionalFormatting>
  <conditionalFormatting sqref="O30:T30">
    <cfRule type="cellIs" dxfId="2158" priority="32" operator="greaterThanOrEqual">
      <formula>0</formula>
    </cfRule>
  </conditionalFormatting>
  <conditionalFormatting sqref="O30:T30">
    <cfRule type="cellIs" dxfId="2157" priority="31" operator="lessThanOrEqual">
      <formula>0</formula>
    </cfRule>
  </conditionalFormatting>
  <conditionalFormatting sqref="O32:T32">
    <cfRule type="cellIs" dxfId="2156" priority="30" operator="greaterThanOrEqual">
      <formula>0</formula>
    </cfRule>
  </conditionalFormatting>
  <conditionalFormatting sqref="O32:T32">
    <cfRule type="cellIs" dxfId="2155" priority="29" operator="lessThanOrEqual">
      <formula>0</formula>
    </cfRule>
  </conditionalFormatting>
  <conditionalFormatting sqref="O35:T35">
    <cfRule type="cellIs" dxfId="2154" priority="28" operator="greaterThanOrEqual">
      <formula>0</formula>
    </cfRule>
  </conditionalFormatting>
  <conditionalFormatting sqref="O35:T35">
    <cfRule type="cellIs" dxfId="2153" priority="27" operator="lessThanOrEqual">
      <formula>0</formula>
    </cfRule>
  </conditionalFormatting>
  <conditionalFormatting sqref="T10">
    <cfRule type="cellIs" dxfId="2152" priority="25" operator="equal">
      <formula>"Sell"</formula>
    </cfRule>
    <cfRule type="cellIs" dxfId="2151" priority="26" operator="equal">
      <formula>"Buy"</formula>
    </cfRule>
  </conditionalFormatting>
  <conditionalFormatting sqref="T15">
    <cfRule type="cellIs" dxfId="2150" priority="21" operator="greaterThan">
      <formula>0</formula>
    </cfRule>
    <cfRule type="cellIs" dxfId="2149" priority="24" operator="lessThan">
      <formula>0</formula>
    </cfRule>
  </conditionalFormatting>
  <conditionalFormatting sqref="T16">
    <cfRule type="cellIs" dxfId="2148" priority="19" operator="greaterThan">
      <formula>0</formula>
    </cfRule>
    <cfRule type="cellIs" dxfId="2147" priority="23" operator="lessThan">
      <formula>0</formula>
    </cfRule>
  </conditionalFormatting>
  <conditionalFormatting sqref="T13">
    <cfRule type="cellIs" priority="18" operator="equal">
      <formula>"-"</formula>
    </cfRule>
    <cfRule type="cellIs" dxfId="2146" priority="20" operator="lessThanOrEqual">
      <formula>0</formula>
    </cfRule>
    <cfRule type="cellIs" dxfId="2145" priority="22" operator="greaterThanOrEqual">
      <formula>0</formula>
    </cfRule>
  </conditionalFormatting>
  <conditionalFormatting sqref="AY27:BD27">
    <cfRule type="cellIs" dxfId="2144" priority="17" operator="greaterThanOrEqual">
      <formula>0</formula>
    </cfRule>
  </conditionalFormatting>
  <conditionalFormatting sqref="AY27:BD27">
    <cfRule type="cellIs" dxfId="2143" priority="16" operator="lessThanOrEqual">
      <formula>0</formula>
    </cfRule>
  </conditionalFormatting>
  <conditionalFormatting sqref="AY30:BD30">
    <cfRule type="cellIs" dxfId="2142" priority="15" operator="greaterThanOrEqual">
      <formula>0</formula>
    </cfRule>
  </conditionalFormatting>
  <conditionalFormatting sqref="AY30:BD30">
    <cfRule type="cellIs" dxfId="2141" priority="14" operator="lessThanOrEqual">
      <formula>0</formula>
    </cfRule>
  </conditionalFormatting>
  <conditionalFormatting sqref="AY32:BD32">
    <cfRule type="cellIs" dxfId="2140" priority="13" operator="greaterThanOrEqual">
      <formula>0</formula>
    </cfRule>
  </conditionalFormatting>
  <conditionalFormatting sqref="AY32:BD32">
    <cfRule type="cellIs" dxfId="2139" priority="12" operator="lessThanOrEqual">
      <formula>0</formula>
    </cfRule>
  </conditionalFormatting>
  <conditionalFormatting sqref="AY35:BD35">
    <cfRule type="cellIs" dxfId="2138" priority="11" operator="greaterThanOrEqual">
      <formula>0</formula>
    </cfRule>
  </conditionalFormatting>
  <conditionalFormatting sqref="AY35:BD35">
    <cfRule type="cellIs" dxfId="2137" priority="10" operator="lessThanOrEqual">
      <formula>0</formula>
    </cfRule>
  </conditionalFormatting>
  <conditionalFormatting sqref="BD10">
    <cfRule type="cellIs" dxfId="2136" priority="8" operator="equal">
      <formula>"Sell"</formula>
    </cfRule>
    <cfRule type="cellIs" dxfId="2135" priority="9" operator="equal">
      <formula>"Buy"</formula>
    </cfRule>
  </conditionalFormatting>
  <conditionalFormatting sqref="BD15">
    <cfRule type="cellIs" dxfId="2134" priority="4" operator="greaterThan">
      <formula>0</formula>
    </cfRule>
    <cfRule type="cellIs" dxfId="2133" priority="7" operator="lessThan">
      <formula>0</formula>
    </cfRule>
  </conditionalFormatting>
  <conditionalFormatting sqref="BD16">
    <cfRule type="cellIs" dxfId="2132" priority="2" operator="greaterThan">
      <formula>0</formula>
    </cfRule>
    <cfRule type="cellIs" dxfId="2131" priority="6" operator="lessThan">
      <formula>0</formula>
    </cfRule>
  </conditionalFormatting>
  <conditionalFormatting sqref="BD13">
    <cfRule type="cellIs" priority="1" operator="equal">
      <formula>"-"</formula>
    </cfRule>
    <cfRule type="cellIs" dxfId="2130" priority="3" operator="lessThanOrEqual">
      <formula>0</formula>
    </cfRule>
    <cfRule type="cellIs" dxfId="2129" priority="5" operator="greaterThanOrEqual">
      <formula>0</formula>
    </cfRule>
  </conditionalFormatting>
  <pageMargins left="0.74803149606299213" right="0.23622047244094491" top="0.51181102362204722" bottom="0.23622047244094491" header="0.31496062992125984" footer="0.31496062992125984"/>
  <pageSetup paperSize="9" scale="73" orientation="landscape" r:id="rId1"/>
  <headerFooter>
    <oddHeader>&amp;LMOSL: NBFC Valuations</oddHeader>
  </headerFooter>
  <colBreaks count="5" manualBreakCount="5">
    <brk id="35" min="5" max="54" man="1"/>
    <brk id="62" min="5" max="54" man="1"/>
    <brk id="95" min="5" max="54" man="1"/>
    <brk id="116" min="5" max="54" man="1"/>
    <brk id="140" min="5" max="54" man="1"/>
  </colBreak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32"/>
  <dimension ref="A1:AX57"/>
  <sheetViews>
    <sheetView showGridLines="0" zoomScaleNormal="100" workbookViewId="0">
      <pane xSplit="2" ySplit="8" topLeftCell="C9" activePane="bottomRight" state="frozen"/>
      <selection pane="topRight"/>
      <selection pane="bottomLeft"/>
      <selection pane="bottomRight"/>
    </sheetView>
  </sheetViews>
  <sheetFormatPr defaultColWidth="9.33203125" defaultRowHeight="12"/>
  <cols>
    <col min="1" max="1" width="1.33203125" style="1" customWidth="1"/>
    <col min="2" max="2" width="27.6640625" style="6" customWidth="1"/>
    <col min="3" max="5" width="7.6640625" style="1" hidden="1" customWidth="1"/>
    <col min="6" max="6" width="9.33203125" style="1" bestFit="1" customWidth="1"/>
    <col min="7" max="7" width="10" style="1" bestFit="1" customWidth="1"/>
    <col min="8" max="8" width="10.1640625" style="1" bestFit="1" customWidth="1"/>
    <col min="9" max="11" width="7.6640625" style="1" hidden="1" customWidth="1"/>
    <col min="12" max="12" width="9.83203125" style="1" bestFit="1" customWidth="1"/>
    <col min="13" max="13" width="10.1640625" style="1" bestFit="1" customWidth="1"/>
    <col min="14" max="14" width="10.33203125" style="1" bestFit="1" customWidth="1"/>
    <col min="15" max="17" width="7.6640625" style="1" hidden="1" customWidth="1"/>
    <col min="18" max="18" width="9.83203125" style="1" bestFit="1" customWidth="1"/>
    <col min="19" max="19" width="10.1640625" style="1" bestFit="1" customWidth="1"/>
    <col min="20" max="20" width="10.33203125" style="1" bestFit="1" customWidth="1"/>
    <col min="21" max="23" width="7.6640625" style="1" hidden="1" customWidth="1"/>
    <col min="24" max="25" width="10.6640625" style="1" bestFit="1" customWidth="1"/>
    <col min="26" max="26" width="10.33203125" style="1" bestFit="1" customWidth="1"/>
    <col min="27" max="29" width="7.6640625" style="1" hidden="1" customWidth="1"/>
    <col min="30" max="30" width="9.83203125" style="1" bestFit="1" customWidth="1"/>
    <col min="31" max="31" width="10.1640625" style="1" bestFit="1" customWidth="1"/>
    <col min="32" max="32" width="10.33203125" style="1" bestFit="1" customWidth="1"/>
    <col min="33" max="35" width="7.6640625" style="1" hidden="1" customWidth="1"/>
    <col min="36" max="36" width="9.83203125" style="1" bestFit="1" customWidth="1"/>
    <col min="37" max="37" width="10.1640625" style="1" bestFit="1" customWidth="1"/>
    <col min="38" max="38" width="10.33203125" style="1" bestFit="1" customWidth="1"/>
    <col min="39" max="41" width="7.6640625" style="1" hidden="1" customWidth="1"/>
    <col min="42" max="42" width="9.83203125" style="1" bestFit="1" customWidth="1"/>
    <col min="43" max="43" width="10.1640625" style="1" bestFit="1" customWidth="1"/>
    <col min="44" max="44" width="10.33203125" style="1" bestFit="1" customWidth="1"/>
    <col min="45" max="45" width="9.1640625" style="1" hidden="1" customWidth="1"/>
    <col min="46" max="50" width="10.1640625" style="1" hidden="1" customWidth="1"/>
    <col min="51" max="16384" width="9.33203125" style="1"/>
  </cols>
  <sheetData>
    <row r="1" spans="1:50">
      <c r="B1" s="1"/>
      <c r="C1" s="6"/>
      <c r="I1" s="6"/>
      <c r="O1" s="6"/>
      <c r="U1" s="6"/>
      <c r="AA1" s="6"/>
      <c r="AG1" s="6"/>
      <c r="AM1" s="6"/>
      <c r="AS1" s="6"/>
    </row>
    <row r="2" spans="1:50">
      <c r="B2" s="1"/>
      <c r="C2" s="6"/>
      <c r="I2" s="6"/>
      <c r="O2" s="6"/>
      <c r="U2" s="6"/>
      <c r="AA2" s="6"/>
      <c r="AG2" s="6"/>
      <c r="AM2" s="6"/>
      <c r="AS2" s="6"/>
    </row>
    <row r="3" spans="1:50">
      <c r="B3" s="1"/>
      <c r="C3" s="6"/>
      <c r="I3" s="6"/>
      <c r="O3" s="6"/>
      <c r="U3" s="6"/>
      <c r="AA3" s="6"/>
      <c r="AG3" s="6"/>
      <c r="AM3" s="6"/>
      <c r="AS3" s="6"/>
    </row>
    <row r="4" spans="1:50">
      <c r="B4" s="1"/>
      <c r="C4" s="6"/>
      <c r="I4" s="6"/>
      <c r="O4" s="6"/>
      <c r="U4" s="6"/>
      <c r="AA4" s="6"/>
      <c r="AG4" s="6"/>
      <c r="AM4" s="6"/>
      <c r="AS4" s="6"/>
    </row>
    <row r="5" spans="1:50" ht="9" customHeight="1">
      <c r="B5" s="1"/>
      <c r="C5" s="6"/>
      <c r="I5" s="6"/>
      <c r="O5" s="6"/>
      <c r="U5" s="6"/>
      <c r="AA5" s="6"/>
      <c r="AG5" s="6"/>
      <c r="AM5" s="6"/>
      <c r="AS5" s="6"/>
    </row>
    <row r="6" spans="1:50" ht="12.75">
      <c r="A6" s="21"/>
      <c r="B6" s="40" t="s">
        <v>68</v>
      </c>
      <c r="C6" s="345" t="s">
        <v>1360</v>
      </c>
      <c r="D6" s="346"/>
      <c r="E6" s="346"/>
      <c r="F6" s="346"/>
      <c r="G6" s="346"/>
      <c r="H6" s="347"/>
      <c r="I6" s="345" t="s">
        <v>1361</v>
      </c>
      <c r="J6" s="346"/>
      <c r="K6" s="346"/>
      <c r="L6" s="346"/>
      <c r="M6" s="346"/>
      <c r="N6" s="347"/>
      <c r="O6" s="345" t="s">
        <v>1362</v>
      </c>
      <c r="P6" s="346"/>
      <c r="Q6" s="346"/>
      <c r="R6" s="346"/>
      <c r="S6" s="346"/>
      <c r="T6" s="347"/>
      <c r="U6" s="345" t="s">
        <v>1363</v>
      </c>
      <c r="V6" s="346"/>
      <c r="W6" s="346"/>
      <c r="X6" s="346"/>
      <c r="Y6" s="346"/>
      <c r="Z6" s="347"/>
      <c r="AA6" s="345" t="s">
        <v>1364</v>
      </c>
      <c r="AB6" s="346"/>
      <c r="AC6" s="346"/>
      <c r="AD6" s="346"/>
      <c r="AE6" s="346"/>
      <c r="AF6" s="347"/>
      <c r="AG6" s="345" t="s">
        <v>1365</v>
      </c>
      <c r="AH6" s="346"/>
      <c r="AI6" s="346"/>
      <c r="AJ6" s="346"/>
      <c r="AK6" s="346"/>
      <c r="AL6" s="347"/>
      <c r="AM6" s="345" t="s">
        <v>1366</v>
      </c>
      <c r="AN6" s="346"/>
      <c r="AO6" s="346"/>
      <c r="AP6" s="346"/>
      <c r="AQ6" s="346"/>
      <c r="AR6" s="347"/>
      <c r="AS6" s="359" t="s">
        <v>285</v>
      </c>
      <c r="AT6" s="360"/>
      <c r="AU6" s="360"/>
      <c r="AV6" s="360"/>
      <c r="AW6" s="360"/>
      <c r="AX6" s="361"/>
    </row>
    <row r="7" spans="1:50" s="44" customFormat="1" ht="11.25" hidden="1">
      <c r="A7" s="35"/>
      <c r="B7" s="31" t="s">
        <v>7</v>
      </c>
      <c r="C7" s="32" t="s">
        <v>520</v>
      </c>
      <c r="D7" s="33" t="str">
        <f>C7</f>
        <v>HDFCLIFE IN</v>
      </c>
      <c r="E7" s="33" t="str">
        <f t="shared" ref="E7:H7" si="0">D7</f>
        <v>HDFCLIFE IN</v>
      </c>
      <c r="F7" s="33" t="str">
        <f t="shared" si="0"/>
        <v>HDFCLIFE IN</v>
      </c>
      <c r="G7" s="33" t="str">
        <f t="shared" si="0"/>
        <v>HDFCLIFE IN</v>
      </c>
      <c r="H7" s="34" t="str">
        <f t="shared" si="0"/>
        <v>HDFCLIFE IN</v>
      </c>
      <c r="I7" s="32" t="s">
        <v>661</v>
      </c>
      <c r="J7" s="33" t="str">
        <f>I7</f>
        <v>ICICIGI IN</v>
      </c>
      <c r="K7" s="33" t="str">
        <f t="shared" ref="K7" si="1">J7</f>
        <v>ICICIGI IN</v>
      </c>
      <c r="L7" s="33" t="str">
        <f t="shared" ref="L7" si="2">K7</f>
        <v>ICICIGI IN</v>
      </c>
      <c r="M7" s="33" t="str">
        <f t="shared" ref="M7" si="3">L7</f>
        <v>ICICIGI IN</v>
      </c>
      <c r="N7" s="34" t="str">
        <f t="shared" ref="N7" si="4">M7</f>
        <v>ICICIGI IN</v>
      </c>
      <c r="O7" s="32" t="s">
        <v>535</v>
      </c>
      <c r="P7" s="33" t="str">
        <f>O7</f>
        <v>IPRU IN</v>
      </c>
      <c r="Q7" s="33" t="str">
        <f t="shared" ref="Q7:T7" si="5">P7</f>
        <v>IPRU IN</v>
      </c>
      <c r="R7" s="33" t="str">
        <f t="shared" si="5"/>
        <v>IPRU IN</v>
      </c>
      <c r="S7" s="33" t="str">
        <f t="shared" si="5"/>
        <v>IPRU IN</v>
      </c>
      <c r="T7" s="34" t="str">
        <f t="shared" si="5"/>
        <v>IPRU IN</v>
      </c>
      <c r="U7" s="32" t="s">
        <v>660</v>
      </c>
      <c r="V7" s="33" t="str">
        <f>U7</f>
        <v>LICI IN</v>
      </c>
      <c r="W7" s="33" t="str">
        <f t="shared" ref="W7" si="6">V7</f>
        <v>LICI IN</v>
      </c>
      <c r="X7" s="33" t="str">
        <f t="shared" ref="X7" si="7">W7</f>
        <v>LICI IN</v>
      </c>
      <c r="Y7" s="33" t="str">
        <f t="shared" ref="Y7" si="8">X7</f>
        <v>LICI IN</v>
      </c>
      <c r="Z7" s="34" t="str">
        <f t="shared" ref="Z7" si="9">Y7</f>
        <v>LICI IN</v>
      </c>
      <c r="AA7" s="32" t="s">
        <v>601</v>
      </c>
      <c r="AB7" s="33" t="str">
        <f>AA7</f>
        <v>MAXF IN</v>
      </c>
      <c r="AC7" s="33" t="str">
        <f t="shared" ref="AC7" si="10">AB7</f>
        <v>MAXF IN</v>
      </c>
      <c r="AD7" s="33" t="str">
        <f t="shared" ref="AD7" si="11">AC7</f>
        <v>MAXF IN</v>
      </c>
      <c r="AE7" s="33" t="str">
        <f t="shared" ref="AE7" si="12">AD7</f>
        <v>MAXF IN</v>
      </c>
      <c r="AF7" s="34" t="str">
        <f t="shared" ref="AF7" si="13">AE7</f>
        <v>MAXF IN</v>
      </c>
      <c r="AG7" s="32" t="s">
        <v>585</v>
      </c>
      <c r="AH7" s="33" t="str">
        <f>AG7</f>
        <v>SBILIFE IN</v>
      </c>
      <c r="AI7" s="33" t="str">
        <f t="shared" ref="AI7" si="14">AH7</f>
        <v>SBILIFE IN</v>
      </c>
      <c r="AJ7" s="33" t="str">
        <f t="shared" ref="AJ7" si="15">AI7</f>
        <v>SBILIFE IN</v>
      </c>
      <c r="AK7" s="33" t="str">
        <f t="shared" ref="AK7" si="16">AJ7</f>
        <v>SBILIFE IN</v>
      </c>
      <c r="AL7" s="34" t="str">
        <f t="shared" ref="AL7" si="17">AK7</f>
        <v>SBILIFE IN</v>
      </c>
      <c r="AM7" s="32" t="s">
        <v>651</v>
      </c>
      <c r="AN7" s="33" t="str">
        <f>AM7</f>
        <v>STARHEAL IN</v>
      </c>
      <c r="AO7" s="33" t="str">
        <f t="shared" ref="AO7" si="18">AN7</f>
        <v>STARHEAL IN</v>
      </c>
      <c r="AP7" s="33" t="str">
        <f t="shared" ref="AP7" si="19">AO7</f>
        <v>STARHEAL IN</v>
      </c>
      <c r="AQ7" s="33" t="str">
        <f t="shared" ref="AQ7" si="20">AP7</f>
        <v>STARHEAL IN</v>
      </c>
      <c r="AR7" s="34" t="str">
        <f t="shared" ref="AR7" si="21">AQ7</f>
        <v>STARHEAL IN</v>
      </c>
      <c r="AS7" s="32" t="s">
        <v>112</v>
      </c>
      <c r="AT7" s="33" t="str">
        <f>AS7</f>
        <v>NBFC</v>
      </c>
      <c r="AU7" s="33" t="str">
        <f t="shared" ref="AU7:AX7" si="22">AT7</f>
        <v>NBFC</v>
      </c>
      <c r="AV7" s="33" t="str">
        <f t="shared" si="22"/>
        <v>NBFC</v>
      </c>
      <c r="AW7" s="33" t="str">
        <f t="shared" si="22"/>
        <v>NBFC</v>
      </c>
      <c r="AX7" s="34" t="str">
        <f t="shared" si="22"/>
        <v>NBFC</v>
      </c>
    </row>
    <row r="8" spans="1:50">
      <c r="A8" s="22"/>
      <c r="B8" s="23" t="s">
        <v>69</v>
      </c>
      <c r="C8" s="112" t="str">
        <f>'Column Code'!$W$8</f>
        <v>FY21</v>
      </c>
      <c r="D8" s="113" t="str">
        <f>'Column Code'!$X$8</f>
        <v>FY22</v>
      </c>
      <c r="E8" s="113" t="str">
        <f>'Column Code'!$Y$8</f>
        <v>FY23</v>
      </c>
      <c r="F8" s="113" t="str">
        <f>'Column Code'!$Z$8</f>
        <v>FY24</v>
      </c>
      <c r="G8" s="113" t="str">
        <f>'Column Code'!$AA$8</f>
        <v>FY25E</v>
      </c>
      <c r="H8" s="114" t="str">
        <f>'Column Code'!$AB$8</f>
        <v>FY26E</v>
      </c>
      <c r="I8" s="112" t="str">
        <f>'Column Code'!$W$8</f>
        <v>FY21</v>
      </c>
      <c r="J8" s="113" t="str">
        <f>'Column Code'!$X$8</f>
        <v>FY22</v>
      </c>
      <c r="K8" s="113" t="str">
        <f>'Column Code'!$Y$8</f>
        <v>FY23</v>
      </c>
      <c r="L8" s="113" t="str">
        <f>'Column Code'!$Z$8</f>
        <v>FY24</v>
      </c>
      <c r="M8" s="113" t="str">
        <f>'Column Code'!$AA$8</f>
        <v>FY25E</v>
      </c>
      <c r="N8" s="114" t="str">
        <f>'Column Code'!$AB$8</f>
        <v>FY26E</v>
      </c>
      <c r="O8" s="112" t="str">
        <f>'Column Code'!$W$8</f>
        <v>FY21</v>
      </c>
      <c r="P8" s="113" t="str">
        <f>'Column Code'!$X$8</f>
        <v>FY22</v>
      </c>
      <c r="Q8" s="113" t="str">
        <f>'Column Code'!$Y$8</f>
        <v>FY23</v>
      </c>
      <c r="R8" s="113" t="str">
        <f>'Column Code'!$Z$8</f>
        <v>FY24</v>
      </c>
      <c r="S8" s="113" t="str">
        <f>'Column Code'!$AA$8</f>
        <v>FY25E</v>
      </c>
      <c r="T8" s="114" t="str">
        <f>'Column Code'!$AB$8</f>
        <v>FY26E</v>
      </c>
      <c r="U8" s="112" t="str">
        <f>'Column Code'!$W$8</f>
        <v>FY21</v>
      </c>
      <c r="V8" s="113" t="str">
        <f>'Column Code'!$X$8</f>
        <v>FY22</v>
      </c>
      <c r="W8" s="113" t="str">
        <f>'Column Code'!$Y$8</f>
        <v>FY23</v>
      </c>
      <c r="X8" s="113" t="str">
        <f>'Column Code'!$Z$8</f>
        <v>FY24</v>
      </c>
      <c r="Y8" s="113" t="str">
        <f>'Column Code'!$AA$8</f>
        <v>FY25E</v>
      </c>
      <c r="Z8" s="114" t="str">
        <f>'Column Code'!$AB$8</f>
        <v>FY26E</v>
      </c>
      <c r="AA8" s="112" t="str">
        <f>'Column Code'!$W$8</f>
        <v>FY21</v>
      </c>
      <c r="AB8" s="113" t="str">
        <f>'Column Code'!$X$8</f>
        <v>FY22</v>
      </c>
      <c r="AC8" s="113" t="str">
        <f>'Column Code'!$Y$8</f>
        <v>FY23</v>
      </c>
      <c r="AD8" s="113" t="str">
        <f>'Column Code'!$Z$8</f>
        <v>FY24</v>
      </c>
      <c r="AE8" s="113" t="str">
        <f>'Column Code'!$AA$8</f>
        <v>FY25E</v>
      </c>
      <c r="AF8" s="114" t="str">
        <f>'Column Code'!$AB$8</f>
        <v>FY26E</v>
      </c>
      <c r="AG8" s="112" t="str">
        <f>'Column Code'!$W$8</f>
        <v>FY21</v>
      </c>
      <c r="AH8" s="113" t="str">
        <f>'Column Code'!$X$8</f>
        <v>FY22</v>
      </c>
      <c r="AI8" s="113" t="str">
        <f>'Column Code'!$Y$8</f>
        <v>FY23</v>
      </c>
      <c r="AJ8" s="113" t="str">
        <f>'Column Code'!$Z$8</f>
        <v>FY24</v>
      </c>
      <c r="AK8" s="113" t="str">
        <f>'Column Code'!$AA$8</f>
        <v>FY25E</v>
      </c>
      <c r="AL8" s="114" t="str">
        <f>'Column Code'!$AB$8</f>
        <v>FY26E</v>
      </c>
      <c r="AM8" s="112" t="str">
        <f>'Column Code'!$W$8</f>
        <v>FY21</v>
      </c>
      <c r="AN8" s="113" t="str">
        <f>'Column Code'!$X$8</f>
        <v>FY22</v>
      </c>
      <c r="AO8" s="113" t="str">
        <f>'Column Code'!$Y$8</f>
        <v>FY23</v>
      </c>
      <c r="AP8" s="113" t="str">
        <f>'Column Code'!$Z$8</f>
        <v>FY24</v>
      </c>
      <c r="AQ8" s="113" t="str">
        <f>'Column Code'!$AA$8</f>
        <v>FY25E</v>
      </c>
      <c r="AR8" s="114" t="str">
        <f>'Column Code'!$AB$8</f>
        <v>FY26E</v>
      </c>
      <c r="AS8" s="112" t="str">
        <f>'Column Code'!$W$8</f>
        <v>FY21</v>
      </c>
      <c r="AT8" s="113" t="str">
        <f>'Column Code'!$X$8</f>
        <v>FY22</v>
      </c>
      <c r="AU8" s="113" t="str">
        <f>'Column Code'!$Y$8</f>
        <v>FY23</v>
      </c>
      <c r="AV8" s="113" t="str">
        <f>'Column Code'!$Z$8</f>
        <v>FY24</v>
      </c>
      <c r="AW8" s="113" t="str">
        <f>'Column Code'!$AA$8</f>
        <v>FY25E</v>
      </c>
      <c r="AX8" s="114" t="str">
        <f>'Column Code'!$AB$8</f>
        <v>FY26E</v>
      </c>
    </row>
    <row r="9" spans="1:50" s="5" customFormat="1" ht="12.75">
      <c r="B9" s="41" t="s">
        <v>8</v>
      </c>
      <c r="C9" s="66"/>
      <c r="D9" s="67"/>
      <c r="E9" s="67"/>
      <c r="F9" s="67"/>
      <c r="G9" s="67"/>
      <c r="H9" s="68"/>
      <c r="I9" s="66"/>
      <c r="J9" s="67"/>
      <c r="K9" s="67"/>
      <c r="L9" s="67"/>
      <c r="M9" s="67"/>
      <c r="N9" s="68"/>
      <c r="O9" s="66"/>
      <c r="P9" s="67"/>
      <c r="Q9" s="67"/>
      <c r="R9" s="67"/>
      <c r="S9" s="67"/>
      <c r="T9" s="68"/>
      <c r="U9" s="66"/>
      <c r="V9" s="67"/>
      <c r="W9" s="67"/>
      <c r="X9" s="67"/>
      <c r="Y9" s="67"/>
      <c r="Z9" s="68"/>
      <c r="AA9" s="66"/>
      <c r="AB9" s="67"/>
      <c r="AC9" s="67"/>
      <c r="AD9" s="67"/>
      <c r="AE9" s="67"/>
      <c r="AF9" s="68"/>
      <c r="AG9" s="66"/>
      <c r="AH9" s="67"/>
      <c r="AI9" s="67"/>
      <c r="AJ9" s="67"/>
      <c r="AK9" s="67"/>
      <c r="AL9" s="68"/>
      <c r="AM9" s="66"/>
      <c r="AN9" s="67"/>
      <c r="AO9" s="67"/>
      <c r="AP9" s="67"/>
      <c r="AQ9" s="67"/>
      <c r="AR9" s="68"/>
      <c r="AS9" s="126"/>
      <c r="AT9" s="138" t="s">
        <v>286</v>
      </c>
      <c r="AU9" s="138" t="s">
        <v>287</v>
      </c>
      <c r="AV9" s="138" t="s">
        <v>288</v>
      </c>
      <c r="AW9" s="138" t="s">
        <v>289</v>
      </c>
      <c r="AX9" s="139" t="s">
        <v>290</v>
      </c>
    </row>
    <row r="10" spans="1:50">
      <c r="B10" s="24" t="s">
        <v>238</v>
      </c>
      <c r="C10" s="70"/>
      <c r="D10" s="71"/>
      <c r="E10" s="71"/>
      <c r="F10" s="71"/>
      <c r="G10" s="71"/>
      <c r="H10" s="65" t="s">
        <v>286</v>
      </c>
      <c r="I10" s="70"/>
      <c r="J10" s="71"/>
      <c r="K10" s="71"/>
      <c r="L10" s="71"/>
      <c r="M10" s="71"/>
      <c r="N10" s="65" t="s">
        <v>286</v>
      </c>
      <c r="O10" s="70"/>
      <c r="P10" s="71"/>
      <c r="Q10" s="71"/>
      <c r="R10" s="71"/>
      <c r="S10" s="71"/>
      <c r="T10" s="65" t="s">
        <v>286</v>
      </c>
      <c r="U10" s="70"/>
      <c r="V10" s="71"/>
      <c r="W10" s="71"/>
      <c r="X10" s="71"/>
      <c r="Y10" s="71"/>
      <c r="Z10" s="65" t="s">
        <v>286</v>
      </c>
      <c r="AA10" s="70"/>
      <c r="AB10" s="71"/>
      <c r="AC10" s="71"/>
      <c r="AD10" s="71"/>
      <c r="AE10" s="71"/>
      <c r="AF10" s="65" t="s">
        <v>287</v>
      </c>
      <c r="AG10" s="70"/>
      <c r="AH10" s="71"/>
      <c r="AI10" s="71"/>
      <c r="AJ10" s="71"/>
      <c r="AK10" s="71"/>
      <c r="AL10" s="65" t="s">
        <v>286</v>
      </c>
      <c r="AM10" s="70"/>
      <c r="AN10" s="71"/>
      <c r="AO10" s="71"/>
      <c r="AP10" s="71"/>
      <c r="AQ10" s="71"/>
      <c r="AR10" s="65" t="s">
        <v>286</v>
      </c>
      <c r="AS10" s="70"/>
      <c r="AT10" s="140">
        <f>COUNTIF($C$10:$T$10,AT$9)</f>
        <v>3</v>
      </c>
      <c r="AU10" s="140">
        <f>COUNTIF($C$10:$T$10,AU$9)</f>
        <v>0</v>
      </c>
      <c r="AV10" s="140">
        <f>COUNTIF($C$10:$T$10,AV$9)</f>
        <v>0</v>
      </c>
      <c r="AW10" s="140">
        <f>COUNTIF($C$10:$T$10,AW$9)</f>
        <v>0</v>
      </c>
      <c r="AX10" s="137">
        <f>COUNTIF($C$10:$T$10,AX$9)</f>
        <v>0</v>
      </c>
    </row>
    <row r="11" spans="1:50">
      <c r="B11" s="24" t="s">
        <v>38</v>
      </c>
      <c r="C11" s="70">
        <v>730.45</v>
      </c>
      <c r="D11" s="71">
        <v>730.45</v>
      </c>
      <c r="E11" s="71">
        <v>730.45</v>
      </c>
      <c r="F11" s="71">
        <v>730.45</v>
      </c>
      <c r="G11" s="71">
        <v>730.45</v>
      </c>
      <c r="H11" s="72">
        <v>730.45</v>
      </c>
      <c r="I11" s="70">
        <v>2236.65</v>
      </c>
      <c r="J11" s="71">
        <v>2236.65</v>
      </c>
      <c r="K11" s="71">
        <v>2236.65</v>
      </c>
      <c r="L11" s="71">
        <v>2236.65</v>
      </c>
      <c r="M11" s="71">
        <v>2236.65</v>
      </c>
      <c r="N11" s="72">
        <v>2236.65</v>
      </c>
      <c r="O11" s="70">
        <v>789.75</v>
      </c>
      <c r="P11" s="71">
        <v>789.75</v>
      </c>
      <c r="Q11" s="71">
        <v>789.75</v>
      </c>
      <c r="R11" s="71">
        <v>789.75</v>
      </c>
      <c r="S11" s="71">
        <v>789.75</v>
      </c>
      <c r="T11" s="72">
        <v>789.75</v>
      </c>
      <c r="U11" s="70">
        <v>1023.9</v>
      </c>
      <c r="V11" s="71">
        <v>1023.9</v>
      </c>
      <c r="W11" s="71">
        <v>1023.9</v>
      </c>
      <c r="X11" s="71">
        <v>1023.9</v>
      </c>
      <c r="Y11" s="71">
        <v>1023.9</v>
      </c>
      <c r="Z11" s="72">
        <v>1023.9</v>
      </c>
      <c r="AA11" s="70">
        <v>1182.1500000000001</v>
      </c>
      <c r="AB11" s="71">
        <v>1182.1500000000001</v>
      </c>
      <c r="AC11" s="71">
        <v>1182.1500000000001</v>
      </c>
      <c r="AD11" s="71">
        <v>1182.1500000000001</v>
      </c>
      <c r="AE11" s="71">
        <v>1182.1500000000001</v>
      </c>
      <c r="AF11" s="72">
        <v>1182.1500000000001</v>
      </c>
      <c r="AG11" s="70">
        <v>1885.7</v>
      </c>
      <c r="AH11" s="71">
        <v>1885.7</v>
      </c>
      <c r="AI11" s="71">
        <v>1885.7</v>
      </c>
      <c r="AJ11" s="71">
        <v>1885.7</v>
      </c>
      <c r="AK11" s="71">
        <v>1885.7</v>
      </c>
      <c r="AL11" s="72">
        <v>1885.7</v>
      </c>
      <c r="AM11" s="70">
        <v>614.15</v>
      </c>
      <c r="AN11" s="71">
        <v>614.15</v>
      </c>
      <c r="AO11" s="71">
        <v>614.15</v>
      </c>
      <c r="AP11" s="71">
        <v>614.15</v>
      </c>
      <c r="AQ11" s="71">
        <v>614.15</v>
      </c>
      <c r="AR11" s="72">
        <v>614.15</v>
      </c>
      <c r="AS11" s="70"/>
      <c r="AT11" s="71"/>
      <c r="AU11" s="71"/>
      <c r="AV11" s="71"/>
      <c r="AW11" s="71"/>
      <c r="AX11" s="72"/>
    </row>
    <row r="12" spans="1:50">
      <c r="B12" s="24" t="s">
        <v>39</v>
      </c>
      <c r="C12" s="70"/>
      <c r="D12" s="71"/>
      <c r="E12" s="71"/>
      <c r="F12" s="71"/>
      <c r="G12" s="71"/>
      <c r="H12" s="72">
        <v>900</v>
      </c>
      <c r="I12" s="70"/>
      <c r="J12" s="71"/>
      <c r="K12" s="71"/>
      <c r="L12" s="71"/>
      <c r="M12" s="71"/>
      <c r="N12" s="72">
        <v>2650</v>
      </c>
      <c r="O12" s="70"/>
      <c r="P12" s="71"/>
      <c r="Q12" s="71"/>
      <c r="R12" s="71"/>
      <c r="S12" s="71"/>
      <c r="T12" s="72">
        <v>890</v>
      </c>
      <c r="U12" s="70"/>
      <c r="V12" s="71"/>
      <c r="W12" s="71"/>
      <c r="X12" s="71"/>
      <c r="Y12" s="71"/>
      <c r="Z12" s="72">
        <v>1300</v>
      </c>
      <c r="AA12" s="70"/>
      <c r="AB12" s="71"/>
      <c r="AC12" s="71"/>
      <c r="AD12" s="71"/>
      <c r="AE12" s="71"/>
      <c r="AF12" s="72">
        <v>1080</v>
      </c>
      <c r="AG12" s="70"/>
      <c r="AH12" s="71"/>
      <c r="AI12" s="71"/>
      <c r="AJ12" s="71"/>
      <c r="AK12" s="71"/>
      <c r="AL12" s="72">
        <v>2250</v>
      </c>
      <c r="AM12" s="70"/>
      <c r="AN12" s="71"/>
      <c r="AO12" s="71"/>
      <c r="AP12" s="71"/>
      <c r="AQ12" s="71"/>
      <c r="AR12" s="72">
        <v>730</v>
      </c>
      <c r="AS12" s="70"/>
      <c r="AT12" s="71"/>
      <c r="AU12" s="71"/>
      <c r="AV12" s="71"/>
      <c r="AW12" s="71"/>
      <c r="AX12" s="72"/>
    </row>
    <row r="13" spans="1:50">
      <c r="A13" s="17"/>
      <c r="B13" s="24" t="s">
        <v>318</v>
      </c>
      <c r="C13" s="73"/>
      <c r="D13" s="74"/>
      <c r="E13" s="74"/>
      <c r="F13" s="74"/>
      <c r="G13" s="74"/>
      <c r="H13" s="75">
        <f t="shared" ref="H13" si="23">IF(IFERROR(((IF(H12&lt;0,"-",H12))/H11*100-100),"-")=-100,"-",(IFERROR(((IF(H12&lt;0,"-",H12))/H11*100-100),"-")))</f>
        <v>23.211718803477297</v>
      </c>
      <c r="I13" s="73"/>
      <c r="J13" s="74"/>
      <c r="K13" s="74"/>
      <c r="L13" s="74"/>
      <c r="M13" s="74"/>
      <c r="N13" s="75">
        <f t="shared" ref="N13" si="24">IF(IFERROR(((IF(N12&lt;0,"-",N12))/N11*100-100),"-")=-100,"-",(IFERROR(((IF(N12&lt;0,"-",N12))/N11*100-100),"-")))</f>
        <v>18.480763642053958</v>
      </c>
      <c r="O13" s="73"/>
      <c r="P13" s="74"/>
      <c r="Q13" s="74"/>
      <c r="R13" s="74"/>
      <c r="S13" s="74"/>
      <c r="T13" s="75">
        <f t="shared" ref="T13" si="25">IF(IFERROR(((IF(T12&lt;0,"-",T12))/T11*100-100),"-")=-100,"-",(IFERROR(((IF(T12&lt;0,"-",T12))/T11*100-100),"-")))</f>
        <v>12.69389047166824</v>
      </c>
      <c r="U13" s="73"/>
      <c r="V13" s="74"/>
      <c r="W13" s="74"/>
      <c r="X13" s="74"/>
      <c r="Y13" s="74"/>
      <c r="Z13" s="75">
        <f t="shared" ref="Z13" si="26">IF(IFERROR(((IF(Z12&lt;0,"-",Z12))/Z11*100-100),"-")=-100,"-",(IFERROR(((IF(Z12&lt;0,"-",Z12))/Z11*100-100),"-")))</f>
        <v>26.965523976950863</v>
      </c>
      <c r="AA13" s="73"/>
      <c r="AB13" s="74"/>
      <c r="AC13" s="74"/>
      <c r="AD13" s="74"/>
      <c r="AE13" s="74"/>
      <c r="AF13" s="75">
        <f t="shared" ref="AF13" si="27">IF(IFERROR(((IF(AF12&lt;0,"-",AF12))/AF11*100-100),"-")=-100,"-",(IFERROR(((IF(AF12&lt;0,"-",AF12))/AF11*100-100),"-")))</f>
        <v>-8.6410354015987849</v>
      </c>
      <c r="AG13" s="73"/>
      <c r="AH13" s="74"/>
      <c r="AI13" s="74"/>
      <c r="AJ13" s="74"/>
      <c r="AK13" s="74"/>
      <c r="AL13" s="75">
        <f t="shared" ref="AL13" si="28">IF(IFERROR(((IF(AL12&lt;0,"-",AL12))/AL11*100-100),"-")=-100,"-",(IFERROR(((IF(AL12&lt;0,"-",AL12))/AL11*100-100),"-")))</f>
        <v>19.31908575064962</v>
      </c>
      <c r="AM13" s="73"/>
      <c r="AN13" s="74"/>
      <c r="AO13" s="74"/>
      <c r="AP13" s="74"/>
      <c r="AQ13" s="74"/>
      <c r="AR13" s="75">
        <f t="shared" ref="AR13" si="29">IF(IFERROR(((IF(AR12&lt;0,"-",AR12))/AR11*100-100),"-")=-100,"-",(IFERROR(((IF(AR12&lt;0,"-",AR12))/AR11*100-100),"-")))</f>
        <v>18.863469836359201</v>
      </c>
      <c r="AS13" s="73"/>
      <c r="AT13" s="74"/>
      <c r="AU13" s="74"/>
      <c r="AV13" s="74"/>
      <c r="AW13" s="74"/>
      <c r="AX13" s="75"/>
    </row>
    <row r="14" spans="1:50">
      <c r="B14" s="24" t="s">
        <v>319</v>
      </c>
      <c r="C14" s="77"/>
      <c r="D14" s="78"/>
      <c r="E14" s="78"/>
      <c r="F14" s="78"/>
      <c r="G14" s="78"/>
      <c r="H14" s="79" t="s">
        <v>833</v>
      </c>
      <c r="I14" s="77"/>
      <c r="J14" s="78"/>
      <c r="K14" s="78"/>
      <c r="L14" s="78"/>
      <c r="M14" s="78"/>
      <c r="N14" s="79" t="s">
        <v>834</v>
      </c>
      <c r="O14" s="77"/>
      <c r="P14" s="78"/>
      <c r="Q14" s="78"/>
      <c r="R14" s="78"/>
      <c r="S14" s="78"/>
      <c r="T14" s="79" t="s">
        <v>835</v>
      </c>
      <c r="U14" s="77"/>
      <c r="V14" s="78"/>
      <c r="W14" s="78"/>
      <c r="X14" s="78"/>
      <c r="Y14" s="78"/>
      <c r="Z14" s="79" t="s">
        <v>836</v>
      </c>
      <c r="AA14" s="77"/>
      <c r="AB14" s="78"/>
      <c r="AC14" s="78"/>
      <c r="AD14" s="78"/>
      <c r="AE14" s="78"/>
      <c r="AF14" s="79" t="s">
        <v>837</v>
      </c>
      <c r="AG14" s="77"/>
      <c r="AH14" s="78"/>
      <c r="AI14" s="78"/>
      <c r="AJ14" s="78"/>
      <c r="AK14" s="78"/>
      <c r="AL14" s="79" t="s">
        <v>838</v>
      </c>
      <c r="AM14" s="77"/>
      <c r="AN14" s="78"/>
      <c r="AO14" s="78"/>
      <c r="AP14" s="78"/>
      <c r="AQ14" s="78"/>
      <c r="AR14" s="79" t="s">
        <v>839</v>
      </c>
      <c r="AS14" s="77"/>
      <c r="AT14" s="78"/>
      <c r="AU14" s="78"/>
      <c r="AV14" s="78"/>
      <c r="AW14" s="78"/>
      <c r="AX14" s="79"/>
    </row>
    <row r="15" spans="1:50">
      <c r="A15" s="17"/>
      <c r="B15" s="24" t="s">
        <v>10</v>
      </c>
      <c r="C15" s="73"/>
      <c r="D15" s="74"/>
      <c r="E15" s="74"/>
      <c r="F15" s="74"/>
      <c r="G15" s="74"/>
      <c r="H15" s="75">
        <v>-4.0081477100992231</v>
      </c>
      <c r="I15" s="73"/>
      <c r="J15" s="74"/>
      <c r="K15" s="74"/>
      <c r="L15" s="74"/>
      <c r="M15" s="74"/>
      <c r="N15" s="75">
        <v>-2.1523722029004375</v>
      </c>
      <c r="O15" s="73"/>
      <c r="P15" s="74"/>
      <c r="Q15" s="74"/>
      <c r="R15" s="74"/>
      <c r="S15" s="74"/>
      <c r="T15" s="75">
        <v>-0.38471241170535109</v>
      </c>
      <c r="U15" s="73"/>
      <c r="V15" s="74"/>
      <c r="W15" s="74"/>
      <c r="X15" s="74"/>
      <c r="Y15" s="74"/>
      <c r="Z15" s="75">
        <v>-16.176831764224318</v>
      </c>
      <c r="AA15" s="73"/>
      <c r="AB15" s="74"/>
      <c r="AC15" s="74"/>
      <c r="AD15" s="74"/>
      <c r="AE15" s="74"/>
      <c r="AF15" s="75">
        <v>-2.4749412201460217</v>
      </c>
      <c r="AG15" s="73"/>
      <c r="AH15" s="74"/>
      <c r="AI15" s="74"/>
      <c r="AJ15" s="74"/>
      <c r="AK15" s="74"/>
      <c r="AL15" s="75">
        <v>-2.5478036175710486</v>
      </c>
      <c r="AM15" s="73"/>
      <c r="AN15" s="74"/>
      <c r="AO15" s="74"/>
      <c r="AP15" s="74"/>
      <c r="AQ15" s="74"/>
      <c r="AR15" s="75">
        <v>-5.172546900331966</v>
      </c>
      <c r="AS15" s="73"/>
      <c r="AT15" s="74"/>
      <c r="AU15" s="74"/>
      <c r="AV15" s="74"/>
      <c r="AW15" s="74"/>
      <c r="AX15" s="75"/>
    </row>
    <row r="16" spans="1:50">
      <c r="A16" s="17"/>
      <c r="B16" s="24" t="s">
        <v>11</v>
      </c>
      <c r="C16" s="73"/>
      <c r="D16" s="74"/>
      <c r="E16" s="74"/>
      <c r="F16" s="74"/>
      <c r="G16" s="74"/>
      <c r="H16" s="75">
        <v>12.680289999999999</v>
      </c>
      <c r="I16" s="73"/>
      <c r="J16" s="74"/>
      <c r="K16" s="74"/>
      <c r="L16" s="74"/>
      <c r="M16" s="74"/>
      <c r="N16" s="75">
        <v>71.686819999999997</v>
      </c>
      <c r="O16" s="73"/>
      <c r="P16" s="74"/>
      <c r="Q16" s="74"/>
      <c r="R16" s="74"/>
      <c r="S16" s="74"/>
      <c r="T16" s="75">
        <v>36.210769999999997</v>
      </c>
      <c r="U16" s="73"/>
      <c r="V16" s="74"/>
      <c r="W16" s="74"/>
      <c r="X16" s="74"/>
      <c r="Y16" s="74"/>
      <c r="Z16" s="75">
        <v>58.731879999999997</v>
      </c>
      <c r="AA16" s="73"/>
      <c r="AB16" s="74"/>
      <c r="AC16" s="74"/>
      <c r="AD16" s="74"/>
      <c r="AE16" s="74"/>
      <c r="AF16" s="75">
        <v>28.613389999999999</v>
      </c>
      <c r="AG16" s="73"/>
      <c r="AH16" s="74"/>
      <c r="AI16" s="74"/>
      <c r="AJ16" s="74"/>
      <c r="AK16" s="74"/>
      <c r="AL16" s="75">
        <v>44.947929999999999</v>
      </c>
      <c r="AM16" s="73"/>
      <c r="AN16" s="74"/>
      <c r="AO16" s="74"/>
      <c r="AP16" s="74"/>
      <c r="AQ16" s="74"/>
      <c r="AR16" s="75">
        <v>0.41694320000000001</v>
      </c>
      <c r="AS16" s="73"/>
      <c r="AT16" s="74"/>
      <c r="AU16" s="74"/>
      <c r="AV16" s="74"/>
      <c r="AW16" s="74"/>
      <c r="AX16" s="75"/>
    </row>
    <row r="17" spans="1:50">
      <c r="A17" s="15"/>
      <c r="B17" s="28" t="s">
        <v>263</v>
      </c>
      <c r="C17" s="70">
        <v>1406.0717199999999</v>
      </c>
      <c r="D17" s="71">
        <v>1137.11727</v>
      </c>
      <c r="E17" s="71">
        <v>1073.3009399999999</v>
      </c>
      <c r="F17" s="71">
        <v>1569.6394600000001</v>
      </c>
      <c r="G17" s="71">
        <v>1569.6394600000001</v>
      </c>
      <c r="H17" s="72">
        <v>1569.6394600000001</v>
      </c>
      <c r="I17" s="70">
        <v>652.70680000000004</v>
      </c>
      <c r="J17" s="71">
        <v>652.14926000000003</v>
      </c>
      <c r="K17" s="71">
        <v>525.23374999999999</v>
      </c>
      <c r="L17" s="71">
        <v>1111.8042539999997</v>
      </c>
      <c r="M17" s="71">
        <v>1111.8042539999997</v>
      </c>
      <c r="N17" s="72">
        <v>1111.8042539999997</v>
      </c>
      <c r="O17" s="70">
        <v>639.36754000000008</v>
      </c>
      <c r="P17" s="71">
        <v>718.29375000000005</v>
      </c>
      <c r="Q17" s="71">
        <v>626.64171999999996</v>
      </c>
      <c r="R17" s="71">
        <v>1128.1495220000002</v>
      </c>
      <c r="S17" s="71">
        <v>1128.1495220000002</v>
      </c>
      <c r="T17" s="72">
        <v>1128.1495220000002</v>
      </c>
      <c r="U17" s="70">
        <v>0</v>
      </c>
      <c r="V17" s="71">
        <v>0</v>
      </c>
      <c r="W17" s="71">
        <v>3381.66</v>
      </c>
      <c r="X17" s="71">
        <v>6502.0976356000001</v>
      </c>
      <c r="Y17" s="71">
        <v>6502.0976356000001</v>
      </c>
      <c r="Z17" s="72">
        <v>6502.0976356000001</v>
      </c>
      <c r="AA17" s="70">
        <v>296.55336</v>
      </c>
      <c r="AB17" s="71">
        <v>260.18203</v>
      </c>
      <c r="AC17" s="71">
        <v>219.14786999999998</v>
      </c>
      <c r="AD17" s="71">
        <v>412.32587265225004</v>
      </c>
      <c r="AE17" s="71">
        <v>412.32587265225004</v>
      </c>
      <c r="AF17" s="72">
        <v>412.32587265225004</v>
      </c>
      <c r="AG17" s="70">
        <v>880.56242000000009</v>
      </c>
      <c r="AH17" s="71">
        <v>1120.61508</v>
      </c>
      <c r="AI17" s="71">
        <v>1100.63391</v>
      </c>
      <c r="AJ17" s="71">
        <v>1901.3951999999999</v>
      </c>
      <c r="AK17" s="71">
        <v>1901.3951999999999</v>
      </c>
      <c r="AL17" s="72">
        <v>1901.3951999999999</v>
      </c>
      <c r="AM17" s="70">
        <v>0</v>
      </c>
      <c r="AN17" s="71">
        <v>408.99484000000001</v>
      </c>
      <c r="AO17" s="71">
        <v>301.59971000000002</v>
      </c>
      <c r="AP17" s="71">
        <v>356.37699199999997</v>
      </c>
      <c r="AQ17" s="71">
        <v>356.37699199999997</v>
      </c>
      <c r="AR17" s="72">
        <v>356.37699199999997</v>
      </c>
      <c r="AS17" s="70">
        <f t="shared" ref="AS17:AX18" ca="1" si="30">SUMIF($B$8:$T$55,AS$8,$B17:$T17)</f>
        <v>2698.14606</v>
      </c>
      <c r="AT17" s="71">
        <f t="shared" ca="1" si="30"/>
        <v>2507.5602799999997</v>
      </c>
      <c r="AU17" s="71">
        <f t="shared" ca="1" si="30"/>
        <v>2225.17641</v>
      </c>
      <c r="AV17" s="71">
        <f t="shared" ca="1" si="30"/>
        <v>3809.5932360000002</v>
      </c>
      <c r="AW17" s="71">
        <f t="shared" ca="1" si="30"/>
        <v>3809.5932360000002</v>
      </c>
      <c r="AX17" s="72">
        <f t="shared" ca="1" si="30"/>
        <v>3809.5932360000002</v>
      </c>
    </row>
    <row r="18" spans="1:50">
      <c r="A18" s="17"/>
      <c r="B18" s="27" t="s">
        <v>264</v>
      </c>
      <c r="C18" s="70">
        <f>C17/'Column Code'!$E$18</f>
        <v>16.798945280764634</v>
      </c>
      <c r="D18" s="71">
        <f>D17/'Column Code'!$E$18</f>
        <v>13.585630465949819</v>
      </c>
      <c r="E18" s="71">
        <f>E17/'Column Code'!$E$18</f>
        <v>12.823189247311825</v>
      </c>
      <c r="F18" s="71">
        <f>F17/'Column Code'!$E$18</f>
        <v>18.753159617682201</v>
      </c>
      <c r="G18" s="71">
        <f>G17/'Column Code'!$E$18</f>
        <v>18.753159617682201</v>
      </c>
      <c r="H18" s="75">
        <f>H17/'Column Code'!$E$18</f>
        <v>18.753159617682201</v>
      </c>
      <c r="I18" s="70">
        <f>I17/'Column Code'!$E$18</f>
        <v>7.7981696535244929</v>
      </c>
      <c r="J18" s="71">
        <f>J17/'Column Code'!$E$18</f>
        <v>7.7915084826762246</v>
      </c>
      <c r="K18" s="71">
        <f>K17/'Column Code'!$E$18</f>
        <v>6.2751941457586611</v>
      </c>
      <c r="L18" s="71">
        <f>L17/'Column Code'!$E$18</f>
        <v>13.283204946236555</v>
      </c>
      <c r="M18" s="71">
        <f>M17/'Column Code'!$E$18</f>
        <v>13.283204946236555</v>
      </c>
      <c r="N18" s="75">
        <f>N17/'Column Code'!$E$18</f>
        <v>13.283204946236555</v>
      </c>
      <c r="O18" s="70">
        <f>O17/'Column Code'!$E$18</f>
        <v>7.6387997610513745</v>
      </c>
      <c r="P18" s="71">
        <f>P17/'Column Code'!$E$18</f>
        <v>8.5817652329749112</v>
      </c>
      <c r="Q18" s="71">
        <f>Q17/'Column Code'!$E$18</f>
        <v>7.4867589008363193</v>
      </c>
      <c r="R18" s="71">
        <f>R17/'Column Code'!$E$18</f>
        <v>13.478488912783753</v>
      </c>
      <c r="S18" s="71">
        <f>S17/'Column Code'!$E$18</f>
        <v>13.478488912783753</v>
      </c>
      <c r="T18" s="75">
        <f>T17/'Column Code'!$E$18</f>
        <v>13.478488912783753</v>
      </c>
      <c r="U18" s="70">
        <f>U17/'Column Code'!$E$18</f>
        <v>0</v>
      </c>
      <c r="V18" s="71">
        <f>V17/'Column Code'!$E$18</f>
        <v>0</v>
      </c>
      <c r="W18" s="71">
        <f>W17/'Column Code'!$E$18</f>
        <v>40.402150537634405</v>
      </c>
      <c r="X18" s="71">
        <f>X17/'Column Code'!$E$18</f>
        <v>77.683364821983275</v>
      </c>
      <c r="Y18" s="71">
        <f>Y17/'Column Code'!$E$18</f>
        <v>77.683364821983275</v>
      </c>
      <c r="Z18" s="75">
        <f>Z17/'Column Code'!$E$18</f>
        <v>77.683364821983275</v>
      </c>
      <c r="AA18" s="70">
        <f>AA17/'Column Code'!$E$18</f>
        <v>3.5430508960573475</v>
      </c>
      <c r="AB18" s="71">
        <f>AB17/'Column Code'!$E$18</f>
        <v>3.1085069295101553</v>
      </c>
      <c r="AC18" s="71">
        <f>AC17/'Column Code'!$E$18</f>
        <v>2.6182541218637989</v>
      </c>
      <c r="AD18" s="71">
        <f>AD17/'Column Code'!$E$18</f>
        <v>4.9262350376612902</v>
      </c>
      <c r="AE18" s="71">
        <f>AE17/'Column Code'!$E$18</f>
        <v>4.9262350376612902</v>
      </c>
      <c r="AF18" s="75">
        <f>AF17/'Column Code'!$E$18</f>
        <v>4.9262350376612902</v>
      </c>
      <c r="AG18" s="70">
        <f>AG17/'Column Code'!$E$18</f>
        <v>10.520459020310634</v>
      </c>
      <c r="AH18" s="71">
        <f>AH17/'Column Code'!$E$18</f>
        <v>13.388471684587813</v>
      </c>
      <c r="AI18" s="71">
        <f>AI17/'Column Code'!$E$18</f>
        <v>13.149748028673836</v>
      </c>
      <c r="AJ18" s="71">
        <f>AJ17/'Column Code'!$E$18</f>
        <v>22.716788530465948</v>
      </c>
      <c r="AK18" s="71">
        <f>AK17/'Column Code'!$E$18</f>
        <v>22.716788530465948</v>
      </c>
      <c r="AL18" s="75">
        <f>AL17/'Column Code'!$E$18</f>
        <v>22.716788530465948</v>
      </c>
      <c r="AM18" s="70">
        <f>AM17/'Column Code'!$E$18</f>
        <v>0</v>
      </c>
      <c r="AN18" s="71">
        <f>AN17/'Column Code'!$E$18</f>
        <v>4.8864377538829151</v>
      </c>
      <c r="AO18" s="71">
        <f>AO17/'Column Code'!$E$18</f>
        <v>3.6033418160095581</v>
      </c>
      <c r="AP18" s="71">
        <f>AP17/'Column Code'!$E$18</f>
        <v>4.2577896296296291</v>
      </c>
      <c r="AQ18" s="71">
        <f>AQ17/'Column Code'!$E$18</f>
        <v>4.2577896296296291</v>
      </c>
      <c r="AR18" s="75">
        <f>AR17/'Column Code'!$E$18</f>
        <v>4.2577896296296291</v>
      </c>
      <c r="AS18" s="70">
        <f t="shared" ca="1" si="30"/>
        <v>32.235914695340504</v>
      </c>
      <c r="AT18" s="71">
        <f t="shared" ca="1" si="30"/>
        <v>29.958904181600957</v>
      </c>
      <c r="AU18" s="71">
        <f t="shared" ca="1" si="30"/>
        <v>26.585142293906806</v>
      </c>
      <c r="AV18" s="71">
        <f t="shared" ca="1" si="30"/>
        <v>45.514853476702505</v>
      </c>
      <c r="AW18" s="71">
        <f t="shared" ca="1" si="30"/>
        <v>45.514853476702505</v>
      </c>
      <c r="AX18" s="75">
        <f t="shared" ca="1" si="30"/>
        <v>45.514853476702505</v>
      </c>
    </row>
    <row r="19" spans="1:50">
      <c r="A19" s="17"/>
      <c r="B19" s="24" t="s">
        <v>241</v>
      </c>
      <c r="C19" s="70"/>
      <c r="D19" s="71"/>
      <c r="E19" s="71"/>
      <c r="F19" s="71"/>
      <c r="G19" s="71"/>
      <c r="H19" s="72">
        <v>2152.5500000000002</v>
      </c>
      <c r="I19" s="70"/>
      <c r="J19" s="71"/>
      <c r="K19" s="71"/>
      <c r="L19" s="71"/>
      <c r="M19" s="71"/>
      <c r="N19" s="72">
        <v>492.68999999999994</v>
      </c>
      <c r="O19" s="70"/>
      <c r="P19" s="71"/>
      <c r="Q19" s="71"/>
      <c r="R19" s="71"/>
      <c r="S19" s="71"/>
      <c r="T19" s="72">
        <v>1440.6200000000001</v>
      </c>
      <c r="U19" s="70"/>
      <c r="V19" s="71"/>
      <c r="W19" s="71"/>
      <c r="X19" s="71"/>
      <c r="Y19" s="71"/>
      <c r="Z19" s="72">
        <v>6324.9976999999999</v>
      </c>
      <c r="AA19" s="70"/>
      <c r="AB19" s="71"/>
      <c r="AC19" s="71"/>
      <c r="AD19" s="71"/>
      <c r="AE19" s="71"/>
      <c r="AF19" s="72">
        <v>345.11477100000002</v>
      </c>
      <c r="AG19" s="70"/>
      <c r="AH19" s="71"/>
      <c r="AI19" s="71"/>
      <c r="AJ19" s="71"/>
      <c r="AK19" s="71"/>
      <c r="AL19" s="72">
        <v>1002</v>
      </c>
      <c r="AM19" s="70"/>
      <c r="AN19" s="71"/>
      <c r="AO19" s="71"/>
      <c r="AP19" s="71"/>
      <c r="AQ19" s="71"/>
      <c r="AR19" s="72">
        <v>585.28</v>
      </c>
      <c r="AS19" s="70"/>
      <c r="AT19" s="71"/>
      <c r="AU19" s="71"/>
      <c r="AV19" s="71"/>
      <c r="AW19" s="71"/>
      <c r="AX19" s="72"/>
    </row>
    <row r="20" spans="1:50">
      <c r="A20" s="17"/>
      <c r="B20" s="24" t="s">
        <v>240</v>
      </c>
      <c r="C20" s="73"/>
      <c r="D20" s="74"/>
      <c r="E20" s="74"/>
      <c r="F20" s="74"/>
      <c r="G20" s="74"/>
      <c r="H20" s="75">
        <v>39.106324683393069</v>
      </c>
      <c r="I20" s="73"/>
      <c r="J20" s="74"/>
      <c r="K20" s="74"/>
      <c r="L20" s="74"/>
      <c r="M20" s="74"/>
      <c r="N20" s="75">
        <v>21.359377443249702</v>
      </c>
      <c r="O20" s="73"/>
      <c r="P20" s="74"/>
      <c r="Q20" s="74"/>
      <c r="R20" s="74"/>
      <c r="S20" s="74"/>
      <c r="T20" s="75">
        <v>15.239074002389486</v>
      </c>
      <c r="U20" s="73"/>
      <c r="V20" s="74"/>
      <c r="W20" s="74"/>
      <c r="X20" s="74"/>
      <c r="Y20" s="74"/>
      <c r="Z20" s="75">
        <v>41.338903512544803</v>
      </c>
      <c r="AA20" s="73"/>
      <c r="AB20" s="74"/>
      <c r="AC20" s="74"/>
      <c r="AD20" s="74"/>
      <c r="AE20" s="74"/>
      <c r="AF20" s="75">
        <v>17.506395937873357</v>
      </c>
      <c r="AG20" s="73"/>
      <c r="AH20" s="74"/>
      <c r="AI20" s="74"/>
      <c r="AJ20" s="74"/>
      <c r="AK20" s="74"/>
      <c r="AL20" s="75">
        <v>30.557865615292709</v>
      </c>
      <c r="AM20" s="73"/>
      <c r="AN20" s="74"/>
      <c r="AO20" s="74"/>
      <c r="AP20" s="74"/>
      <c r="AQ20" s="74"/>
      <c r="AR20" s="75">
        <v>9.361098637992832</v>
      </c>
      <c r="AS20" s="73"/>
      <c r="AT20" s="74"/>
      <c r="AU20" s="74"/>
      <c r="AV20" s="74"/>
      <c r="AW20" s="74"/>
      <c r="AX20" s="75"/>
    </row>
    <row r="21" spans="1:50" s="5" customFormat="1" ht="12.75" hidden="1">
      <c r="B21" s="41" t="s">
        <v>41</v>
      </c>
      <c r="C21" s="66"/>
      <c r="D21" s="67"/>
      <c r="E21" s="67"/>
      <c r="F21" s="67"/>
      <c r="G21" s="67"/>
      <c r="H21" s="68"/>
      <c r="I21" s="66"/>
      <c r="J21" s="67"/>
      <c r="K21" s="67"/>
      <c r="L21" s="67"/>
      <c r="M21" s="67"/>
      <c r="N21" s="68"/>
      <c r="O21" s="66"/>
      <c r="P21" s="67"/>
      <c r="Q21" s="67"/>
      <c r="R21" s="67"/>
      <c r="S21" s="67"/>
      <c r="T21" s="68"/>
      <c r="U21" s="66"/>
      <c r="V21" s="67"/>
      <c r="W21" s="67"/>
      <c r="X21" s="67"/>
      <c r="Y21" s="67"/>
      <c r="Z21" s="68"/>
      <c r="AA21" s="66"/>
      <c r="AB21" s="67"/>
      <c r="AC21" s="67"/>
      <c r="AD21" s="67"/>
      <c r="AE21" s="67"/>
      <c r="AF21" s="68"/>
      <c r="AG21" s="66"/>
      <c r="AH21" s="67"/>
      <c r="AI21" s="67"/>
      <c r="AJ21" s="67"/>
      <c r="AK21" s="67"/>
      <c r="AL21" s="68"/>
      <c r="AM21" s="66"/>
      <c r="AN21" s="67"/>
      <c r="AO21" s="67"/>
      <c r="AP21" s="67"/>
      <c r="AQ21" s="67"/>
      <c r="AR21" s="68"/>
      <c r="AS21" s="66"/>
      <c r="AT21" s="67"/>
      <c r="AU21" s="67"/>
      <c r="AV21" s="67"/>
      <c r="AW21" s="67"/>
      <c r="AX21" s="68"/>
    </row>
    <row r="22" spans="1:50" hidden="1">
      <c r="B22" s="24" t="s">
        <v>262</v>
      </c>
      <c r="C22" s="81"/>
      <c r="D22" s="82"/>
      <c r="E22" s="82"/>
      <c r="F22" s="82"/>
      <c r="G22" s="82"/>
      <c r="H22" s="75">
        <v>50.37</v>
      </c>
      <c r="I22" s="81"/>
      <c r="J22" s="82"/>
      <c r="K22" s="82"/>
      <c r="L22" s="82"/>
      <c r="M22" s="82"/>
      <c r="N22" s="75">
        <v>51.81</v>
      </c>
      <c r="O22" s="81"/>
      <c r="P22" s="82"/>
      <c r="Q22" s="82"/>
      <c r="R22" s="82"/>
      <c r="S22" s="82"/>
      <c r="T22" s="75">
        <v>73.180000000000007</v>
      </c>
      <c r="U22" s="81"/>
      <c r="V22" s="82"/>
      <c r="W22" s="82"/>
      <c r="X22" s="82"/>
      <c r="Y22" s="82"/>
      <c r="Z22" s="75">
        <v>96.5</v>
      </c>
      <c r="AA22" s="81"/>
      <c r="AB22" s="82"/>
      <c r="AC22" s="82"/>
      <c r="AD22" s="82"/>
      <c r="AE22" s="82"/>
      <c r="AF22" s="75">
        <v>6.52</v>
      </c>
      <c r="AG22" s="81"/>
      <c r="AH22" s="82"/>
      <c r="AI22" s="82"/>
      <c r="AJ22" s="82"/>
      <c r="AK22" s="82"/>
      <c r="AL22" s="75">
        <v>55.41</v>
      </c>
      <c r="AM22" s="81"/>
      <c r="AN22" s="82"/>
      <c r="AO22" s="82"/>
      <c r="AP22" s="82"/>
      <c r="AQ22" s="82"/>
      <c r="AR22" s="75">
        <v>57.9</v>
      </c>
      <c r="AS22" s="81"/>
      <c r="AT22" s="82"/>
      <c r="AU22" s="82"/>
      <c r="AV22" s="82"/>
      <c r="AW22" s="82"/>
      <c r="AX22" s="75">
        <f ca="1">AVERAGEIF($B$8:$T$55,AX$8,$B22:$T22)</f>
        <v>58.45333333333334</v>
      </c>
    </row>
    <row r="23" spans="1:50" hidden="1">
      <c r="B23" s="24" t="s">
        <v>14</v>
      </c>
      <c r="C23" s="81"/>
      <c r="D23" s="82"/>
      <c r="E23" s="82"/>
      <c r="F23" s="82"/>
      <c r="G23" s="82"/>
      <c r="H23" s="75">
        <v>26.66</v>
      </c>
      <c r="I23" s="81"/>
      <c r="J23" s="82"/>
      <c r="K23" s="82"/>
      <c r="L23" s="82"/>
      <c r="M23" s="82"/>
      <c r="N23" s="75">
        <v>23.93</v>
      </c>
      <c r="O23" s="81"/>
      <c r="P23" s="82"/>
      <c r="Q23" s="82"/>
      <c r="R23" s="82"/>
      <c r="S23" s="82"/>
      <c r="T23" s="75">
        <v>13.23</v>
      </c>
      <c r="U23" s="81"/>
      <c r="V23" s="82"/>
      <c r="W23" s="82"/>
      <c r="X23" s="82"/>
      <c r="Y23" s="82"/>
      <c r="Z23" s="75">
        <v>0.19</v>
      </c>
      <c r="AA23" s="81"/>
      <c r="AB23" s="82"/>
      <c r="AC23" s="82"/>
      <c r="AD23" s="82"/>
      <c r="AE23" s="82"/>
      <c r="AF23" s="75">
        <v>46.599999999999994</v>
      </c>
      <c r="AG23" s="81"/>
      <c r="AH23" s="82"/>
      <c r="AI23" s="82"/>
      <c r="AJ23" s="82"/>
      <c r="AK23" s="82"/>
      <c r="AL23" s="75">
        <v>24.71</v>
      </c>
      <c r="AM23" s="81"/>
      <c r="AN23" s="82"/>
      <c r="AO23" s="82"/>
      <c r="AP23" s="82"/>
      <c r="AQ23" s="82"/>
      <c r="AR23" s="75">
        <v>21.58</v>
      </c>
      <c r="AS23" s="81"/>
      <c r="AT23" s="82"/>
      <c r="AU23" s="82"/>
      <c r="AV23" s="82"/>
      <c r="AW23" s="82"/>
      <c r="AX23" s="75">
        <f ca="1">AVERAGEIF($B$8:$T$55,AX$8,$B23:$T23)</f>
        <v>21.273333333333337</v>
      </c>
    </row>
    <row r="24" spans="1:50" hidden="1">
      <c r="B24" s="24" t="s">
        <v>42</v>
      </c>
      <c r="C24" s="81"/>
      <c r="D24" s="82"/>
      <c r="E24" s="82"/>
      <c r="F24" s="82"/>
      <c r="G24" s="82"/>
      <c r="H24" s="75">
        <v>11.250000000000004</v>
      </c>
      <c r="I24" s="81"/>
      <c r="J24" s="82"/>
      <c r="K24" s="82"/>
      <c r="L24" s="82"/>
      <c r="M24" s="82"/>
      <c r="N24" s="75">
        <v>17.29</v>
      </c>
      <c r="O24" s="81"/>
      <c r="P24" s="82"/>
      <c r="Q24" s="82"/>
      <c r="R24" s="82"/>
      <c r="S24" s="82"/>
      <c r="T24" s="75">
        <v>8.8299999999999983</v>
      </c>
      <c r="U24" s="81"/>
      <c r="V24" s="82"/>
      <c r="W24" s="82"/>
      <c r="X24" s="82"/>
      <c r="Y24" s="82"/>
      <c r="Z24" s="75">
        <v>0.94</v>
      </c>
      <c r="AA24" s="81"/>
      <c r="AB24" s="82"/>
      <c r="AC24" s="82"/>
      <c r="AD24" s="82"/>
      <c r="AE24" s="82"/>
      <c r="AF24" s="75">
        <v>40.740000000000009</v>
      </c>
      <c r="AG24" s="81"/>
      <c r="AH24" s="82"/>
      <c r="AI24" s="82"/>
      <c r="AJ24" s="82"/>
      <c r="AK24" s="82"/>
      <c r="AL24" s="75">
        <v>15.89</v>
      </c>
      <c r="AM24" s="81"/>
      <c r="AN24" s="82"/>
      <c r="AO24" s="82"/>
      <c r="AP24" s="82"/>
      <c r="AQ24" s="82"/>
      <c r="AR24" s="75">
        <v>15.109999999999998</v>
      </c>
      <c r="AS24" s="81"/>
      <c r="AT24" s="82"/>
      <c r="AU24" s="82"/>
      <c r="AV24" s="82"/>
      <c r="AW24" s="82"/>
      <c r="AX24" s="75">
        <f ca="1">AVERAGEIF($B$8:$T$55,AX$8,$B24:$T24)</f>
        <v>12.456666666666669</v>
      </c>
    </row>
    <row r="25" spans="1:50" s="5" customFormat="1" ht="12.75">
      <c r="B25" s="41" t="s">
        <v>43</v>
      </c>
      <c r="C25" s="126"/>
      <c r="D25" s="127"/>
      <c r="E25" s="127"/>
      <c r="F25" s="127"/>
      <c r="G25" s="127"/>
      <c r="H25" s="128"/>
      <c r="I25" s="126"/>
      <c r="J25" s="127"/>
      <c r="K25" s="127"/>
      <c r="L25" s="127"/>
      <c r="M25" s="127"/>
      <c r="N25" s="128"/>
      <c r="O25" s="126"/>
      <c r="P25" s="127"/>
      <c r="Q25" s="127"/>
      <c r="R25" s="127"/>
      <c r="S25" s="127"/>
      <c r="T25" s="128"/>
      <c r="U25" s="126"/>
      <c r="V25" s="127"/>
      <c r="W25" s="127"/>
      <c r="X25" s="127"/>
      <c r="Y25" s="127"/>
      <c r="Z25" s="128"/>
      <c r="AA25" s="126"/>
      <c r="AB25" s="127"/>
      <c r="AC25" s="127"/>
      <c r="AD25" s="127"/>
      <c r="AE25" s="127"/>
      <c r="AF25" s="128"/>
      <c r="AG25" s="126"/>
      <c r="AH25" s="127"/>
      <c r="AI25" s="127"/>
      <c r="AJ25" s="127"/>
      <c r="AK25" s="127"/>
      <c r="AL25" s="128"/>
      <c r="AM25" s="126"/>
      <c r="AN25" s="127"/>
      <c r="AO25" s="127"/>
      <c r="AP25" s="127"/>
      <c r="AQ25" s="127"/>
      <c r="AR25" s="128"/>
      <c r="AS25" s="126"/>
      <c r="AT25" s="127"/>
      <c r="AU25" s="127"/>
      <c r="AV25" s="127"/>
      <c r="AW25" s="127"/>
      <c r="AX25" s="128"/>
    </row>
    <row r="26" spans="1:50">
      <c r="A26" s="15"/>
      <c r="B26" s="24" t="s">
        <v>565</v>
      </c>
      <c r="C26" s="29">
        <v>381222.98100000003</v>
      </c>
      <c r="D26" s="25">
        <v>453964.60000000009</v>
      </c>
      <c r="E26" s="25">
        <v>567640.1</v>
      </c>
      <c r="F26" s="25">
        <v>619592.19999999995</v>
      </c>
      <c r="G26" s="25">
        <v>737357.33973703359</v>
      </c>
      <c r="H26" s="26">
        <v>880342.8073249259</v>
      </c>
      <c r="I26" s="29">
        <v>140030.9</v>
      </c>
      <c r="J26" s="25">
        <v>179768.6</v>
      </c>
      <c r="K26" s="25">
        <v>210250.9</v>
      </c>
      <c r="L26" s="25">
        <v>255941.6</v>
      </c>
      <c r="M26" s="25">
        <v>303385.46799999999</v>
      </c>
      <c r="N26" s="26">
        <v>359642.34244000004</v>
      </c>
      <c r="O26" s="29">
        <v>349733.72100000008</v>
      </c>
      <c r="P26" s="25">
        <v>363212.65399999998</v>
      </c>
      <c r="Q26" s="25">
        <v>385595.34079999989</v>
      </c>
      <c r="R26" s="25">
        <v>417596.72700000007</v>
      </c>
      <c r="S26" s="25">
        <v>474521.00188063493</v>
      </c>
      <c r="T26" s="26">
        <v>544906.71363266231</v>
      </c>
      <c r="U26" s="29">
        <v>4053984.9800000004</v>
      </c>
      <c r="V26" s="25">
        <v>4274192.1210000003</v>
      </c>
      <c r="W26" s="25">
        <v>4740046.1049999995</v>
      </c>
      <c r="X26" s="25">
        <v>4743872.3999999994</v>
      </c>
      <c r="Y26" s="25">
        <v>5192012.2152662827</v>
      </c>
      <c r="Z26" s="26">
        <v>5527739.392312428</v>
      </c>
      <c r="AA26" s="29">
        <v>187391.04699999999</v>
      </c>
      <c r="AB26" s="25">
        <v>219869.5</v>
      </c>
      <c r="AC26" s="25">
        <v>248818.274</v>
      </c>
      <c r="AD26" s="25">
        <v>289846.90000000002</v>
      </c>
      <c r="AE26" s="25">
        <v>342019.342</v>
      </c>
      <c r="AF26" s="26">
        <v>403582.82355999999</v>
      </c>
      <c r="AG26" s="29">
        <v>497682.09299999999</v>
      </c>
      <c r="AH26" s="25">
        <v>584322.89999999991</v>
      </c>
      <c r="AI26" s="25">
        <v>665809.73600000003</v>
      </c>
      <c r="AJ26" s="25">
        <v>805870.89999999991</v>
      </c>
      <c r="AK26" s="25">
        <v>949871.04214917962</v>
      </c>
      <c r="AL26" s="26">
        <v>1106439.9780090016</v>
      </c>
      <c r="AM26" s="29">
        <v>93885.387000000002</v>
      </c>
      <c r="AN26" s="25">
        <v>114634.6</v>
      </c>
      <c r="AO26" s="25">
        <v>129524.7</v>
      </c>
      <c r="AP26" s="25">
        <v>152544.5</v>
      </c>
      <c r="AQ26" s="25">
        <v>180817.81499999997</v>
      </c>
      <c r="AR26" s="26">
        <v>214993.53804999997</v>
      </c>
      <c r="AS26" s="29">
        <f t="shared" ref="AS26:AX26" ca="1" si="31">SUMIF($B$8:$T$55,AS$8,$B26:$T26)</f>
        <v>870987.60200000019</v>
      </c>
      <c r="AT26" s="25">
        <f t="shared" ca="1" si="31"/>
        <v>996945.85400000005</v>
      </c>
      <c r="AU26" s="25">
        <f t="shared" ca="1" si="31"/>
        <v>1163486.3407999999</v>
      </c>
      <c r="AV26" s="25">
        <f t="shared" ca="1" si="31"/>
        <v>1293130.527</v>
      </c>
      <c r="AW26" s="25">
        <f t="shared" ca="1" si="31"/>
        <v>1515263.8096176684</v>
      </c>
      <c r="AX26" s="26">
        <f t="shared" ca="1" si="31"/>
        <v>1784891.8633975883</v>
      </c>
    </row>
    <row r="27" spans="1:50">
      <c r="A27" s="17"/>
      <c r="B27" s="42" t="s">
        <v>35</v>
      </c>
      <c r="C27" s="85"/>
      <c r="D27" s="86">
        <f t="shared" ref="D27:H27" si="32">IF(AND(C26&lt;0,D26&gt;0),"LP",IF(AND(C26&gt;0,D26&lt;0),"PL",IF(OR(C26&lt;0,D26&lt;0),"Loss",IF(ISERROR((+D26/C26-1)*100),"NA",(+D26/C26-1)*100))))</f>
        <v>19.081121187707218</v>
      </c>
      <c r="E27" s="86">
        <f t="shared" si="32"/>
        <v>25.040608893292536</v>
      </c>
      <c r="F27" s="86">
        <f t="shared" si="32"/>
        <v>9.152295618297579</v>
      </c>
      <c r="G27" s="86">
        <f t="shared" si="32"/>
        <v>19.006878998320765</v>
      </c>
      <c r="H27" s="87">
        <f t="shared" si="32"/>
        <v>19.391611079491767</v>
      </c>
      <c r="I27" s="85"/>
      <c r="J27" s="86">
        <f t="shared" ref="J27" si="33">IF(AND(I26&lt;0,J26&gt;0),"LP",IF(AND(I26&gt;0,J26&lt;0),"PL",IF(OR(I26&lt;0,J26&lt;0),"Loss",IF(ISERROR((+J26/I26-1)*100),"NA",(+J26/I26-1)*100))))</f>
        <v>28.377808040939545</v>
      </c>
      <c r="K27" s="86">
        <f t="shared" ref="K27" si="34">IF(AND(J26&lt;0,K26&gt;0),"LP",IF(AND(J26&gt;0,K26&lt;0),"PL",IF(OR(J26&lt;0,K26&lt;0),"Loss",IF(ISERROR((+K26/J26-1)*100),"NA",(+K26/J26-1)*100))))</f>
        <v>16.956409517568694</v>
      </c>
      <c r="L27" s="86">
        <f t="shared" ref="L27" si="35">IF(AND(K26&lt;0,L26&gt;0),"LP",IF(AND(K26&gt;0,L26&lt;0),"PL",IF(OR(K26&lt;0,L26&lt;0),"Loss",IF(ISERROR((+L26/K26-1)*100),"NA",(+L26/K26-1)*100))))</f>
        <v>21.731512207557735</v>
      </c>
      <c r="M27" s="86">
        <f t="shared" ref="M27" si="36">IF(AND(L26&lt;0,M26&gt;0),"LP",IF(AND(L26&gt;0,M26&lt;0),"PL",IF(OR(L26&lt;0,M26&lt;0),"Loss",IF(ISERROR((+M26/L26-1)*100),"NA",(+M26/L26-1)*100))))</f>
        <v>18.536989688272641</v>
      </c>
      <c r="N27" s="87">
        <f t="shared" ref="N27" si="37">IF(AND(M26&lt;0,N26&gt;0),"LP",IF(AND(M26&gt;0,N26&lt;0),"PL",IF(OR(M26&lt;0,N26&lt;0),"Loss",IF(ISERROR((+N26/M26-1)*100),"NA",(+N26/M26-1)*100))))</f>
        <v>18.543035304512358</v>
      </c>
      <c r="O27" s="85"/>
      <c r="P27" s="86">
        <f t="shared" ref="P27:T27" si="38">IF(AND(O26&lt;0,P26&gt;0),"LP",IF(AND(O26&gt;0,P26&lt;0),"PL",IF(OR(O26&lt;0,P26&lt;0),"Loss",IF(ISERROR((+P26/O26-1)*100),"NA",(+P26/O26-1)*100))))</f>
        <v>3.8540558689792226</v>
      </c>
      <c r="Q27" s="86">
        <f t="shared" si="38"/>
        <v>6.1624193302472152</v>
      </c>
      <c r="R27" s="86">
        <f t="shared" si="38"/>
        <v>8.2992149577343142</v>
      </c>
      <c r="S27" s="86">
        <f t="shared" si="38"/>
        <v>13.631398715592624</v>
      </c>
      <c r="T27" s="87">
        <f t="shared" si="38"/>
        <v>14.83300243257364</v>
      </c>
      <c r="U27" s="85"/>
      <c r="V27" s="86">
        <f t="shared" ref="V27" si="39">IF(AND(U26&lt;0,V26&gt;0),"LP",IF(AND(U26&gt;0,V26&lt;0),"PL",IF(OR(U26&lt;0,V26&lt;0),"Loss",IF(ISERROR((+V26/U26-1)*100),"NA",(+V26/U26-1)*100))))</f>
        <v>5.4318686942939731</v>
      </c>
      <c r="W27" s="86">
        <f t="shared" ref="W27" si="40">IF(AND(V26&lt;0,W26&gt;0),"LP",IF(AND(V26&gt;0,W26&lt;0),"PL",IF(OR(V26&lt;0,W26&lt;0),"Loss",IF(ISERROR((+W26/V26-1)*100),"NA",(+W26/V26-1)*100))))</f>
        <v>10.899228925886639</v>
      </c>
      <c r="X27" s="86">
        <f t="shared" ref="X27" si="41">IF(AND(W26&lt;0,X26&gt;0),"LP",IF(AND(W26&gt;0,X26&lt;0),"PL",IF(OR(W26&lt;0,X26&lt;0),"Loss",IF(ISERROR((+X26/W26-1)*100),"NA",(+X26/W26-1)*100))))</f>
        <v>8.0722738033367492E-2</v>
      </c>
      <c r="Y27" s="86">
        <f t="shared" ref="Y27" si="42">IF(AND(X26&lt;0,Y26&gt;0),"LP",IF(AND(X26&gt;0,Y26&lt;0),"PL",IF(OR(X26&lt;0,Y26&lt;0),"Loss",IF(ISERROR((+Y26/X26-1)*100),"NA",(+Y26/X26-1)*100))))</f>
        <v>9.4467088799918599</v>
      </c>
      <c r="Z27" s="87">
        <f t="shared" ref="Z27" si="43">IF(AND(Y26&lt;0,Z26&gt;0),"LP",IF(AND(Y26&gt;0,Z26&lt;0),"PL",IF(OR(Y26&lt;0,Z26&lt;0),"Loss",IF(ISERROR((+Z26/Y26-1)*100),"NA",(+Z26/Y26-1)*100))))</f>
        <v>6.4662247145527374</v>
      </c>
      <c r="AA27" s="85"/>
      <c r="AB27" s="86">
        <f t="shared" ref="AB27" si="44">IF(AND(AA26&lt;0,AB26&gt;0),"LP",IF(AND(AA26&gt;0,AB26&lt;0),"PL",IF(OR(AA26&lt;0,AB26&lt;0),"Loss",IF(ISERROR((+AB26/AA26-1)*100),"NA",(+AB26/AA26-1)*100))))</f>
        <v>17.331912874151346</v>
      </c>
      <c r="AC27" s="86">
        <f t="shared" ref="AC27" si="45">IF(AND(AB26&lt;0,AC26&gt;0),"LP",IF(AND(AB26&gt;0,AC26&lt;0),"PL",IF(OR(AB26&lt;0,AC26&lt;0),"Loss",IF(ISERROR((+AC26/AB26-1)*100),"NA",(+AC26/AB26-1)*100))))</f>
        <v>13.166343672041837</v>
      </c>
      <c r="AD27" s="86">
        <f t="shared" ref="AD27" si="46">IF(AND(AC26&lt;0,AD26&gt;0),"LP",IF(AND(AC26&gt;0,AD26&lt;0),"PL",IF(OR(AC26&lt;0,AD26&lt;0),"Loss",IF(ISERROR((+AD26/AC26-1)*100),"NA",(+AD26/AC26-1)*100))))</f>
        <v>16.489394183322737</v>
      </c>
      <c r="AE27" s="86">
        <f t="shared" ref="AE27" si="47">IF(AND(AD26&lt;0,AE26&gt;0),"LP",IF(AND(AD26&gt;0,AE26&lt;0),"PL",IF(OR(AD26&lt;0,AE26&lt;0),"Loss",IF(ISERROR((+AE26/AD26-1)*100),"NA",(+AE26/AD26-1)*100))))</f>
        <v>17.999999999999993</v>
      </c>
      <c r="AF27" s="87">
        <f t="shared" ref="AF27" si="48">IF(AND(AE26&lt;0,AF26&gt;0),"LP",IF(AND(AE26&gt;0,AF26&lt;0),"PL",IF(OR(AE26&lt;0,AF26&lt;0),"Loss",IF(ISERROR((+AF26/AE26-1)*100),"NA",(+AF26/AE26-1)*100))))</f>
        <v>17.999999999999993</v>
      </c>
      <c r="AG27" s="85"/>
      <c r="AH27" s="86">
        <f t="shared" ref="AH27" si="49">IF(AND(AG26&lt;0,AH26&gt;0),"LP",IF(AND(AG26&gt;0,AH26&lt;0),"PL",IF(OR(AG26&lt;0,AH26&lt;0),"Loss",IF(ISERROR((+AH26/AG26-1)*100),"NA",(+AH26/AG26-1)*100))))</f>
        <v>17.408865663165397</v>
      </c>
      <c r="AI27" s="86">
        <f t="shared" ref="AI27" si="50">IF(AND(AH26&lt;0,AI26&gt;0),"LP",IF(AND(AH26&gt;0,AI26&lt;0),"PL",IF(OR(AH26&lt;0,AI26&lt;0),"Loss",IF(ISERROR((+AI26/AH26-1)*100),"NA",(+AI26/AH26-1)*100))))</f>
        <v>13.945514714552543</v>
      </c>
      <c r="AJ27" s="86">
        <f t="shared" ref="AJ27" si="51">IF(AND(AI26&lt;0,AJ26&gt;0),"LP",IF(AND(AI26&gt;0,AJ26&lt;0),"PL",IF(OR(AI26&lt;0,AJ26&lt;0),"Loss",IF(ISERROR((+AJ26/AI26-1)*100),"NA",(+AJ26/AI26-1)*100))))</f>
        <v>21.036214465929625</v>
      </c>
      <c r="AK27" s="86">
        <f t="shared" ref="AK27" si="52">IF(AND(AJ26&lt;0,AK26&gt;0),"LP",IF(AND(AJ26&gt;0,AK26&lt;0),"PL",IF(OR(AJ26&lt;0,AK26&lt;0),"Loss",IF(ISERROR((+AK26/AJ26-1)*100),"NA",(+AK26/AJ26-1)*100))))</f>
        <v>17.868884724486222</v>
      </c>
      <c r="AL27" s="87">
        <f t="shared" ref="AL27" si="53">IF(AND(AK26&lt;0,AL26&gt;0),"LP",IF(AND(AK26&gt;0,AL26&lt;0),"PL",IF(OR(AK26&lt;0,AL26&lt;0),"Loss",IF(ISERROR((+AL26/AK26-1)*100),"NA",(+AL26/AK26-1)*100))))</f>
        <v>16.483178127587593</v>
      </c>
      <c r="AM27" s="85"/>
      <c r="AN27" s="86">
        <f t="shared" ref="AN27" si="54">IF(AND(AM26&lt;0,AN26&gt;0),"LP",IF(AND(AM26&gt;0,AN26&lt;0),"PL",IF(OR(AM26&lt;0,AN26&lt;0),"Loss",IF(ISERROR((+AN26/AM26-1)*100),"NA",(+AN26/AM26-1)*100))))</f>
        <v>22.100577803444544</v>
      </c>
      <c r="AO27" s="86">
        <f t="shared" ref="AO27" si="55">IF(AND(AN26&lt;0,AO26&gt;0),"LP",IF(AND(AN26&gt;0,AO26&lt;0),"PL",IF(OR(AN26&lt;0,AO26&lt;0),"Loss",IF(ISERROR((+AO26/AN26-1)*100),"NA",(+AO26/AN26-1)*100))))</f>
        <v>12.989184766204964</v>
      </c>
      <c r="AP27" s="86">
        <f t="shared" ref="AP27" si="56">IF(AND(AO26&lt;0,AP26&gt;0),"LP",IF(AND(AO26&gt;0,AP26&lt;0),"PL",IF(OR(AO26&lt;0,AP26&lt;0),"Loss",IF(ISERROR((+AP26/AO26-1)*100),"NA",(+AP26/AO26-1)*100))))</f>
        <v>17.772517519824405</v>
      </c>
      <c r="AQ27" s="86">
        <f t="shared" ref="AQ27" si="57">IF(AND(AP26&lt;0,AQ26&gt;0),"LP",IF(AND(AP26&gt;0,AQ26&lt;0),"PL",IF(OR(AP26&lt;0,AQ26&lt;0),"Loss",IF(ISERROR((+AQ26/AP26-1)*100),"NA",(+AQ26/AP26-1)*100))))</f>
        <v>18.534470269331216</v>
      </c>
      <c r="AR27" s="87">
        <f t="shared" ref="AR27" si="58">IF(AND(AQ26&lt;0,AR26&gt;0),"LP",IF(AND(AQ26&gt;0,AR26&lt;0),"PL",IF(OR(AQ26&lt;0,AR26&lt;0),"Loss",IF(ISERROR((+AR26/AQ26-1)*100),"NA",(+AR26/AQ26-1)*100))))</f>
        <v>18.900639325831925</v>
      </c>
      <c r="AS27" s="85"/>
      <c r="AT27" s="86">
        <f t="shared" ref="AT27:AX27" ca="1" si="59">IF(AND(AS26&lt;0,AT26&gt;0),"LP",IF(AND(AS26&gt;0,AT26&lt;0),"PL",IF(OR(AS26&lt;0,AT26&lt;0),"Loss",IF(ISERROR((+AT26/AS26-1)*100),"NA",(+AT26/AS26-1)*100))))</f>
        <v>14.461543621375196</v>
      </c>
      <c r="AU27" s="86">
        <f t="shared" ca="1" si="59"/>
        <v>16.705068397826928</v>
      </c>
      <c r="AV27" s="86">
        <f t="shared" ca="1" si="59"/>
        <v>11.142733838272513</v>
      </c>
      <c r="AW27" s="86">
        <f t="shared" ca="1" si="59"/>
        <v>17.177947467763111</v>
      </c>
      <c r="AX27" s="87">
        <f t="shared" ca="1" si="59"/>
        <v>17.794132748933823</v>
      </c>
    </row>
    <row r="28" spans="1:50">
      <c r="A28" s="15"/>
      <c r="B28" s="24" t="s">
        <v>566</v>
      </c>
      <c r="C28" s="120">
        <v>26.1</v>
      </c>
      <c r="D28" s="121">
        <v>27.400000000000002</v>
      </c>
      <c r="E28" s="121">
        <v>27.6</v>
      </c>
      <c r="F28" s="121">
        <v>26.3</v>
      </c>
      <c r="G28" s="121">
        <v>25.753880266075392</v>
      </c>
      <c r="H28" s="122">
        <v>0</v>
      </c>
      <c r="I28" s="120">
        <v>0</v>
      </c>
      <c r="J28" s="121">
        <v>0</v>
      </c>
      <c r="K28" s="121">
        <v>0</v>
      </c>
      <c r="L28" s="121">
        <v>0</v>
      </c>
      <c r="M28" s="121">
        <v>0</v>
      </c>
      <c r="N28" s="122">
        <v>0</v>
      </c>
      <c r="O28" s="120">
        <v>25.085112968121326</v>
      </c>
      <c r="P28" s="121">
        <v>27.971033234191129</v>
      </c>
      <c r="Q28" s="121">
        <v>32.00231481481481</v>
      </c>
      <c r="R28" s="121">
        <v>24.618615962856509</v>
      </c>
      <c r="S28" s="121">
        <v>24.5</v>
      </c>
      <c r="T28" s="122">
        <v>25</v>
      </c>
      <c r="U28" s="120">
        <v>9.9</v>
      </c>
      <c r="V28" s="121">
        <v>15.1</v>
      </c>
      <c r="W28" s="121">
        <v>16.2</v>
      </c>
      <c r="X28" s="121">
        <v>16.8</v>
      </c>
      <c r="Y28" s="121">
        <v>17</v>
      </c>
      <c r="Z28" s="122">
        <v>18</v>
      </c>
      <c r="AA28" s="120">
        <v>25.2</v>
      </c>
      <c r="AB28" s="121">
        <v>27.400000000000002</v>
      </c>
      <c r="AC28" s="121">
        <v>31.2</v>
      </c>
      <c r="AD28" s="121">
        <v>26.5</v>
      </c>
      <c r="AE28" s="121">
        <v>24</v>
      </c>
      <c r="AF28" s="122">
        <v>25</v>
      </c>
      <c r="AG28" s="120">
        <v>23.200000000000003</v>
      </c>
      <c r="AH28" s="121">
        <v>25.900000000000002</v>
      </c>
      <c r="AI28" s="121">
        <v>30.099999999999998</v>
      </c>
      <c r="AJ28" s="121">
        <v>28.1</v>
      </c>
      <c r="AK28" s="121">
        <v>27.604514229636901</v>
      </c>
      <c r="AL28" s="122">
        <v>28.055937193326791</v>
      </c>
      <c r="AM28" s="120">
        <v>0</v>
      </c>
      <c r="AN28" s="121">
        <v>0</v>
      </c>
      <c r="AO28" s="121">
        <v>0</v>
      </c>
      <c r="AP28" s="121">
        <v>0</v>
      </c>
      <c r="AQ28" s="121">
        <v>0</v>
      </c>
      <c r="AR28" s="122">
        <v>0</v>
      </c>
      <c r="AS28" s="120">
        <f t="shared" ref="AS28:AX28" ca="1" si="60">AVERAGEIF($B$8:$T$55,AS$8,$B28:$T28)</f>
        <v>17.061704322707111</v>
      </c>
      <c r="AT28" s="121">
        <f t="shared" ca="1" si="60"/>
        <v>18.457011078063712</v>
      </c>
      <c r="AU28" s="121">
        <f t="shared" ca="1" si="60"/>
        <v>19.867438271604936</v>
      </c>
      <c r="AV28" s="121">
        <f t="shared" ca="1" si="60"/>
        <v>16.972871987618834</v>
      </c>
      <c r="AW28" s="121">
        <f t="shared" ca="1" si="60"/>
        <v>16.751293422025132</v>
      </c>
      <c r="AX28" s="122">
        <f t="shared" ca="1" si="60"/>
        <v>8.3333333333333339</v>
      </c>
    </row>
    <row r="29" spans="1:50">
      <c r="A29" s="15"/>
      <c r="B29" s="24" t="s">
        <v>567</v>
      </c>
      <c r="C29" s="29">
        <v>21850.920000000002</v>
      </c>
      <c r="D29" s="25">
        <v>26736.920000000002</v>
      </c>
      <c r="E29" s="25">
        <v>36740</v>
      </c>
      <c r="F29" s="25">
        <v>35010</v>
      </c>
      <c r="G29" s="25">
        <v>40611.848963489996</v>
      </c>
      <c r="H29" s="26">
        <v>48537.76789660869</v>
      </c>
      <c r="I29" s="29">
        <v>-1919.3000000000175</v>
      </c>
      <c r="J29" s="25">
        <v>-13038.30000000001</v>
      </c>
      <c r="K29" s="25">
        <v>-8897.8999999999942</v>
      </c>
      <c r="L29" s="25">
        <v>-9797.4999999999891</v>
      </c>
      <c r="M29" s="25">
        <v>-9272.7441300000028</v>
      </c>
      <c r="N29" s="26">
        <v>-8516.1447374999698</v>
      </c>
      <c r="O29" s="29">
        <v>16210</v>
      </c>
      <c r="P29" s="25">
        <v>21630</v>
      </c>
      <c r="Q29" s="25">
        <v>27649.999999999996</v>
      </c>
      <c r="R29" s="25">
        <v>22270</v>
      </c>
      <c r="S29" s="25">
        <v>27497.801288923314</v>
      </c>
      <c r="T29" s="26">
        <v>32762.234331467083</v>
      </c>
      <c r="U29" s="29">
        <v>173179.8100000011</v>
      </c>
      <c r="V29" s="25">
        <v>57006.719000001242</v>
      </c>
      <c r="W29" s="25">
        <v>378614.21899999975</v>
      </c>
      <c r="X29" s="25">
        <v>346060.89999999967</v>
      </c>
      <c r="Y29" s="25">
        <v>371607.45184043818</v>
      </c>
      <c r="Z29" s="26">
        <v>443551.85629208421</v>
      </c>
      <c r="AA29" s="29">
        <v>12490</v>
      </c>
      <c r="AB29" s="25">
        <v>15280</v>
      </c>
      <c r="AC29" s="25">
        <v>19490</v>
      </c>
      <c r="AD29" s="25">
        <v>19730</v>
      </c>
      <c r="AE29" s="25">
        <v>21237.38828064</v>
      </c>
      <c r="AF29" s="26">
        <v>26104.289761619999</v>
      </c>
      <c r="AG29" s="29">
        <v>26600</v>
      </c>
      <c r="AH29" s="25">
        <v>37000</v>
      </c>
      <c r="AI29" s="25">
        <v>50700</v>
      </c>
      <c r="AJ29" s="25">
        <v>55500</v>
      </c>
      <c r="AK29" s="25">
        <v>63460.719897410003</v>
      </c>
      <c r="AL29" s="26">
        <v>76108.239004355797</v>
      </c>
      <c r="AM29" s="29">
        <v>-17316.000999999997</v>
      </c>
      <c r="AN29" s="25">
        <v>-20672.793999999983</v>
      </c>
      <c r="AO29" s="25">
        <v>2046.2129999999925</v>
      </c>
      <c r="AP29" s="25">
        <v>902.60000000000218</v>
      </c>
      <c r="AQ29" s="25">
        <v>2159.6335153200125</v>
      </c>
      <c r="AR29" s="26">
        <v>4187.2266690124015</v>
      </c>
      <c r="AS29" s="29">
        <f t="shared" ref="AS29:AX29" ca="1" si="61">SUMIF($B$8:$T$55,AS$8,$B29:$T29)</f>
        <v>36141.619999999981</v>
      </c>
      <c r="AT29" s="25">
        <f t="shared" ca="1" si="61"/>
        <v>35328.619999999995</v>
      </c>
      <c r="AU29" s="25">
        <f t="shared" ca="1" si="61"/>
        <v>55492.100000000006</v>
      </c>
      <c r="AV29" s="25">
        <f t="shared" ca="1" si="61"/>
        <v>47482.500000000015</v>
      </c>
      <c r="AW29" s="25">
        <f t="shared" ca="1" si="61"/>
        <v>58836.906122413304</v>
      </c>
      <c r="AX29" s="26">
        <f t="shared" ca="1" si="61"/>
        <v>72783.8574905758</v>
      </c>
    </row>
    <row r="30" spans="1:50">
      <c r="A30" s="15"/>
      <c r="B30" s="42" t="s">
        <v>35</v>
      </c>
      <c r="C30" s="85"/>
      <c r="D30" s="86">
        <f t="shared" ref="D30:H30" si="62">IF(AND(C29&lt;0,D29&gt;0),"LP",IF(AND(C29&gt;0,D29&lt;0),"PL",IF(OR(C29&lt;0,D29&lt;0),"Loss",IF(ISERROR((+D29/C29-1)*100),"NA",(+D29/C29-1)*100))))</f>
        <v>22.360614564512616</v>
      </c>
      <c r="E30" s="86">
        <f t="shared" si="62"/>
        <v>37.412985489727312</v>
      </c>
      <c r="F30" s="86">
        <f t="shared" si="62"/>
        <v>-4.7087642896026178</v>
      </c>
      <c r="G30" s="86">
        <f t="shared" si="62"/>
        <v>16.000711121079682</v>
      </c>
      <c r="H30" s="87">
        <f t="shared" si="62"/>
        <v>19.516272061988825</v>
      </c>
      <c r="I30" s="85"/>
      <c r="J30" s="86" t="str">
        <f t="shared" ref="J30" si="63">IF(AND(I29&lt;0,J29&gt;0),"LP",IF(AND(I29&gt;0,J29&lt;0),"PL",IF(OR(I29&lt;0,J29&lt;0),"Loss",IF(ISERROR((+J29/I29-1)*100),"NA",(+J29/I29-1)*100))))</f>
        <v>Loss</v>
      </c>
      <c r="K30" s="86" t="str">
        <f t="shared" ref="K30" si="64">IF(AND(J29&lt;0,K29&gt;0),"LP",IF(AND(J29&gt;0,K29&lt;0),"PL",IF(OR(J29&lt;0,K29&lt;0),"Loss",IF(ISERROR((+K29/J29-1)*100),"NA",(+K29/J29-1)*100))))</f>
        <v>Loss</v>
      </c>
      <c r="L30" s="86" t="str">
        <f t="shared" ref="L30" si="65">IF(AND(K29&lt;0,L29&gt;0),"LP",IF(AND(K29&gt;0,L29&lt;0),"PL",IF(OR(K29&lt;0,L29&lt;0),"Loss",IF(ISERROR((+L29/K29-1)*100),"NA",(+L29/K29-1)*100))))</f>
        <v>Loss</v>
      </c>
      <c r="M30" s="86" t="str">
        <f t="shared" ref="M30" si="66">IF(AND(L29&lt;0,M29&gt;0),"LP",IF(AND(L29&gt;0,M29&lt;0),"PL",IF(OR(L29&lt;0,M29&lt;0),"Loss",IF(ISERROR((+M29/L29-1)*100),"NA",(+M29/L29-1)*100))))</f>
        <v>Loss</v>
      </c>
      <c r="N30" s="87" t="str">
        <f t="shared" ref="N30" si="67">IF(AND(M29&lt;0,N29&gt;0),"LP",IF(AND(M29&gt;0,N29&lt;0),"PL",IF(OR(M29&lt;0,N29&lt;0),"Loss",IF(ISERROR((+N29/M29-1)*100),"NA",(+N29/M29-1)*100))))</f>
        <v>Loss</v>
      </c>
      <c r="O30" s="85"/>
      <c r="P30" s="86">
        <f t="shared" ref="P30:T30" si="68">IF(AND(O29&lt;0,P29&gt;0),"LP",IF(AND(O29&gt;0,P29&lt;0),"PL",IF(OR(O29&lt;0,P29&lt;0),"Loss",IF(ISERROR((+P29/O29-1)*100),"NA",(+P29/O29-1)*100))))</f>
        <v>33.436150524367683</v>
      </c>
      <c r="Q30" s="86">
        <f t="shared" si="68"/>
        <v>27.831715210355966</v>
      </c>
      <c r="R30" s="86">
        <f t="shared" si="68"/>
        <v>-19.457504520795656</v>
      </c>
      <c r="S30" s="86">
        <f t="shared" si="68"/>
        <v>23.474635334186409</v>
      </c>
      <c r="T30" s="87">
        <f t="shared" si="68"/>
        <v>19.144923578542226</v>
      </c>
      <c r="U30" s="85"/>
      <c r="V30" s="86">
        <f t="shared" ref="V30" si="69">IF(AND(U29&lt;0,V29&gt;0),"LP",IF(AND(U29&gt;0,V29&lt;0),"PL",IF(OR(U29&lt;0,V29&lt;0),"Loss",IF(ISERROR((+V29/U29-1)*100),"NA",(+V29/U29-1)*100))))</f>
        <v>-67.08235272922353</v>
      </c>
      <c r="W30" s="86">
        <f t="shared" ref="W30" si="70">IF(AND(V29&lt;0,W29&gt;0),"LP",IF(AND(V29&gt;0,W29&lt;0),"PL",IF(OR(V29&lt;0,W29&lt;0),"Loss",IF(ISERROR((+W29/V29-1)*100),"NA",(+W29/V29-1)*100))))</f>
        <v>564.15718294538499</v>
      </c>
      <c r="X30" s="86">
        <f t="shared" ref="X30" si="71">IF(AND(W29&lt;0,X29&gt;0),"LP",IF(AND(W29&gt;0,X29&lt;0),"PL",IF(OR(W29&lt;0,X29&lt;0),"Loss",IF(ISERROR((+X29/W29-1)*100),"NA",(+X29/W29-1)*100))))</f>
        <v>-8.5980180791889627</v>
      </c>
      <c r="Y30" s="86">
        <f t="shared" ref="Y30" si="72">IF(AND(X29&lt;0,Y29&gt;0),"LP",IF(AND(X29&gt;0,Y29&lt;0),"PL",IF(OR(X29&lt;0,Y29&lt;0),"Loss",IF(ISERROR((+Y29/X29-1)*100),"NA",(+Y29/X29-1)*100))))</f>
        <v>7.3820971512351008</v>
      </c>
      <c r="Z30" s="87">
        <f t="shared" ref="Z30" si="73">IF(AND(Y29&lt;0,Z29&gt;0),"LP",IF(AND(Y29&gt;0,Z29&lt;0),"PL",IF(OR(Y29&lt;0,Z29&lt;0),"Loss",IF(ISERROR((+Z29/Y29-1)*100),"NA",(+Z29/Y29-1)*100))))</f>
        <v>19.360323399149081</v>
      </c>
      <c r="AA30" s="85"/>
      <c r="AB30" s="86">
        <f t="shared" ref="AB30" si="74">IF(AND(AA29&lt;0,AB29&gt;0),"LP",IF(AND(AA29&gt;0,AB29&lt;0),"PL",IF(OR(AA29&lt;0,AB29&lt;0),"Loss",IF(ISERROR((+AB29/AA29-1)*100),"NA",(+AB29/AA29-1)*100))))</f>
        <v>22.337870296236993</v>
      </c>
      <c r="AC30" s="86">
        <f t="shared" ref="AC30" si="75">IF(AND(AB29&lt;0,AC29&gt;0),"LP",IF(AND(AB29&gt;0,AC29&lt;0),"PL",IF(OR(AB29&lt;0,AC29&lt;0),"Loss",IF(ISERROR((+AC29/AB29-1)*100),"NA",(+AC29/AB29-1)*100))))</f>
        <v>27.552356020942415</v>
      </c>
      <c r="AD30" s="86">
        <f t="shared" ref="AD30" si="76">IF(AND(AC29&lt;0,AD29&gt;0),"LP",IF(AND(AC29&gt;0,AD29&lt;0),"PL",IF(OR(AC29&lt;0,AD29&lt;0),"Loss",IF(ISERROR((+AD29/AC29-1)*100),"NA",(+AD29/AC29-1)*100))))</f>
        <v>1.2314007183170883</v>
      </c>
      <c r="AE30" s="86">
        <f t="shared" ref="AE30" si="77">IF(AND(AD29&lt;0,AE29&gt;0),"LP",IF(AND(AD29&gt;0,AE29&lt;0),"PL",IF(OR(AD29&lt;0,AE29&lt;0),"Loss",IF(ISERROR((+AE29/AD29-1)*100),"NA",(+AE29/AD29-1)*100))))</f>
        <v>7.6400825171819564</v>
      </c>
      <c r="AF30" s="87">
        <f t="shared" ref="AF30" si="78">IF(AND(AE29&lt;0,AF29&gt;0),"LP",IF(AND(AE29&gt;0,AF29&lt;0),"PL",IF(OR(AE29&lt;0,AF29&lt;0),"Loss",IF(ISERROR((+AF29/AE29-1)*100),"NA",(+AF29/AE29-1)*100))))</f>
        <v>22.916666666666675</v>
      </c>
      <c r="AG30" s="85"/>
      <c r="AH30" s="86">
        <f t="shared" ref="AH30" si="79">IF(AND(AG29&lt;0,AH29&gt;0),"LP",IF(AND(AG29&gt;0,AH29&lt;0),"PL",IF(OR(AG29&lt;0,AH29&lt;0),"Loss",IF(ISERROR((+AH29/AG29-1)*100),"NA",(+AH29/AG29-1)*100))))</f>
        <v>39.097744360902254</v>
      </c>
      <c r="AI30" s="86">
        <f t="shared" ref="AI30" si="80">IF(AND(AH29&lt;0,AI29&gt;0),"LP",IF(AND(AH29&gt;0,AI29&lt;0),"PL",IF(OR(AH29&lt;0,AI29&lt;0),"Loss",IF(ISERROR((+AI29/AH29-1)*100),"NA",(+AI29/AH29-1)*100))))</f>
        <v>37.027027027027025</v>
      </c>
      <c r="AJ30" s="86">
        <f t="shared" ref="AJ30" si="81">IF(AND(AI29&lt;0,AJ29&gt;0),"LP",IF(AND(AI29&gt;0,AJ29&lt;0),"PL",IF(OR(AI29&lt;0,AJ29&lt;0),"Loss",IF(ISERROR((+AJ29/AI29-1)*100),"NA",(+AJ29/AI29-1)*100))))</f>
        <v>9.4674556213017791</v>
      </c>
      <c r="AK30" s="86">
        <f t="shared" ref="AK30" si="82">IF(AND(AJ29&lt;0,AK29&gt;0),"LP",IF(AND(AJ29&gt;0,AK29&lt;0),"PL",IF(OR(AJ29&lt;0,AK29&lt;0),"Loss",IF(ISERROR((+AK29/AJ29-1)*100),"NA",(+AK29/AJ29-1)*100))))</f>
        <v>14.3436394547928</v>
      </c>
      <c r="AL30" s="87">
        <f t="shared" ref="AL30" si="83">IF(AND(AK29&lt;0,AL29&gt;0),"LP",IF(AND(AK29&gt;0,AL29&lt;0),"PL",IF(OR(AK29&lt;0,AL29&lt;0),"Loss",IF(ISERROR((+AL29/AK29-1)*100),"NA",(+AL29/AK29-1)*100))))</f>
        <v>19.929681112019605</v>
      </c>
      <c r="AM30" s="85"/>
      <c r="AN30" s="86" t="str">
        <f t="shared" ref="AN30" si="84">IF(AND(AM29&lt;0,AN29&gt;0),"LP",IF(AND(AM29&gt;0,AN29&lt;0),"PL",IF(OR(AM29&lt;0,AN29&lt;0),"Loss",IF(ISERROR((+AN29/AM29-1)*100),"NA",(+AN29/AM29-1)*100))))</f>
        <v>Loss</v>
      </c>
      <c r="AO30" s="86" t="str">
        <f t="shared" ref="AO30" si="85">IF(AND(AN29&lt;0,AO29&gt;0),"LP",IF(AND(AN29&gt;0,AO29&lt;0),"PL",IF(OR(AN29&lt;0,AO29&lt;0),"Loss",IF(ISERROR((+AO29/AN29-1)*100),"NA",(+AO29/AN29-1)*100))))</f>
        <v>LP</v>
      </c>
      <c r="AP30" s="86">
        <f t="shared" ref="AP30" si="86">IF(AND(AO29&lt;0,AP29&gt;0),"LP",IF(AND(AO29&gt;0,AP29&lt;0),"PL",IF(OR(AO29&lt;0,AP29&lt;0),"Loss",IF(ISERROR((+AP29/AO29-1)*100),"NA",(+AP29/AO29-1)*100))))</f>
        <v>-55.889245156784483</v>
      </c>
      <c r="AQ30" s="86">
        <f t="shared" ref="AQ30" si="87">IF(AND(AP29&lt;0,AQ29&gt;0),"LP",IF(AND(AP29&gt;0,AQ29&lt;0),"PL",IF(OR(AP29&lt;0,AQ29&lt;0),"Loss",IF(ISERROR((+AQ29/AP29-1)*100),"NA",(+AQ29/AP29-1)*100))))</f>
        <v>139.26806063815724</v>
      </c>
      <c r="AR30" s="87">
        <f t="shared" ref="AR30" si="88">IF(AND(AQ29&lt;0,AR29&gt;0),"LP",IF(AND(AQ29&gt;0,AR29&lt;0),"PL",IF(OR(AQ29&lt;0,AR29&lt;0),"Loss",IF(ISERROR((+AR29/AQ29-1)*100),"NA",(+AR29/AQ29-1)*100))))</f>
        <v>93.885982936875379</v>
      </c>
      <c r="AS30" s="85"/>
      <c r="AT30" s="86">
        <f t="shared" ref="AT30:AX30" ca="1" si="89">IF(AND(AS29&lt;0,AT29&gt;0),"LP",IF(AND(AS29&gt;0,AT29&lt;0),"PL",IF(OR(AS29&lt;0,AT29&lt;0),"Loss",IF(ISERROR((+AT29/AS29-1)*100),"NA",(+AT29/AS29-1)*100))))</f>
        <v>-2.2494841127763121</v>
      </c>
      <c r="AU30" s="86">
        <f t="shared" ca="1" si="89"/>
        <v>57.07406629525866</v>
      </c>
      <c r="AV30" s="86">
        <f t="shared" ca="1" si="89"/>
        <v>-14.433766247808233</v>
      </c>
      <c r="AW30" s="86">
        <f t="shared" ca="1" si="89"/>
        <v>23.912822876666738</v>
      </c>
      <c r="AX30" s="87">
        <f t="shared" ca="1" si="89"/>
        <v>23.704426842473868</v>
      </c>
    </row>
    <row r="31" spans="1:50" hidden="1">
      <c r="A31" s="15"/>
      <c r="B31" s="24"/>
      <c r="C31" s="29"/>
      <c r="D31" s="25"/>
      <c r="E31" s="25"/>
      <c r="F31" s="25"/>
      <c r="G31" s="25"/>
      <c r="H31" s="26"/>
      <c r="I31" s="29"/>
      <c r="J31" s="25"/>
      <c r="K31" s="25"/>
      <c r="L31" s="25"/>
      <c r="M31" s="25"/>
      <c r="N31" s="26"/>
      <c r="O31" s="29"/>
      <c r="P31" s="25"/>
      <c r="Q31" s="25"/>
      <c r="R31" s="25"/>
      <c r="S31" s="25"/>
      <c r="T31" s="26"/>
      <c r="U31" s="29"/>
      <c r="V31" s="25"/>
      <c r="W31" s="25"/>
      <c r="X31" s="25"/>
      <c r="Y31" s="25"/>
      <c r="Z31" s="26"/>
      <c r="AA31" s="29"/>
      <c r="AB31" s="25"/>
      <c r="AC31" s="25"/>
      <c r="AD31" s="25"/>
      <c r="AE31" s="25"/>
      <c r="AF31" s="26"/>
      <c r="AG31" s="29"/>
      <c r="AH31" s="25"/>
      <c r="AI31" s="25"/>
      <c r="AJ31" s="25"/>
      <c r="AK31" s="25"/>
      <c r="AL31" s="26"/>
      <c r="AM31" s="29"/>
      <c r="AN31" s="25"/>
      <c r="AO31" s="25"/>
      <c r="AP31" s="25"/>
      <c r="AQ31" s="25"/>
      <c r="AR31" s="26"/>
      <c r="AS31" s="29">
        <f t="shared" ref="AS31:AX31" ca="1" si="90">SUMIF($B$8:$T$55,AS$8,$B31:$T31)</f>
        <v>0</v>
      </c>
      <c r="AT31" s="25">
        <f t="shared" ca="1" si="90"/>
        <v>0</v>
      </c>
      <c r="AU31" s="25">
        <f t="shared" ca="1" si="90"/>
        <v>0</v>
      </c>
      <c r="AV31" s="25">
        <f t="shared" ca="1" si="90"/>
        <v>0</v>
      </c>
      <c r="AW31" s="25">
        <f t="shared" ca="1" si="90"/>
        <v>0</v>
      </c>
      <c r="AX31" s="26">
        <f t="shared" ca="1" si="90"/>
        <v>0</v>
      </c>
    </row>
    <row r="32" spans="1:50" hidden="1">
      <c r="A32" s="17"/>
      <c r="B32" s="42"/>
      <c r="C32" s="85"/>
      <c r="D32" s="86"/>
      <c r="E32" s="86"/>
      <c r="F32" s="86"/>
      <c r="G32" s="86"/>
      <c r="H32" s="87"/>
      <c r="I32" s="85"/>
      <c r="J32" s="86"/>
      <c r="K32" s="86"/>
      <c r="L32" s="86"/>
      <c r="M32" s="86"/>
      <c r="N32" s="87"/>
      <c r="O32" s="85"/>
      <c r="P32" s="86"/>
      <c r="Q32" s="86"/>
      <c r="R32" s="86"/>
      <c r="S32" s="86"/>
      <c r="T32" s="87"/>
      <c r="U32" s="85"/>
      <c r="V32" s="86"/>
      <c r="W32" s="86"/>
      <c r="X32" s="86"/>
      <c r="Y32" s="86"/>
      <c r="Z32" s="87"/>
      <c r="AA32" s="85"/>
      <c r="AB32" s="86"/>
      <c r="AC32" s="86"/>
      <c r="AD32" s="86"/>
      <c r="AE32" s="86"/>
      <c r="AF32" s="87"/>
      <c r="AG32" s="85"/>
      <c r="AH32" s="86"/>
      <c r="AI32" s="86"/>
      <c r="AJ32" s="86"/>
      <c r="AK32" s="86"/>
      <c r="AL32" s="87"/>
      <c r="AM32" s="85"/>
      <c r="AN32" s="86"/>
      <c r="AO32" s="86"/>
      <c r="AP32" s="86"/>
      <c r="AQ32" s="86"/>
      <c r="AR32" s="87"/>
      <c r="AS32" s="85"/>
      <c r="AT32" s="86" t="str">
        <f t="shared" ref="AT32:AX32" ca="1" si="91">IF(AND(AS31&lt;0,AT31&gt;0),"LP",IF(AND(AS31&gt;0,AT31&lt;0),"PL",IF(OR(AS31&lt;0,AT31&lt;0),"Loss",IF(ISERROR((+AT31/AS31-1)*100),"NA",(+AT31/AS31-1)*100))))</f>
        <v>NA</v>
      </c>
      <c r="AU32" s="86" t="str">
        <f t="shared" ca="1" si="91"/>
        <v>NA</v>
      </c>
      <c r="AV32" s="86" t="str">
        <f t="shared" ca="1" si="91"/>
        <v>NA</v>
      </c>
      <c r="AW32" s="86" t="str">
        <f t="shared" ca="1" si="91"/>
        <v>NA</v>
      </c>
      <c r="AX32" s="87" t="str">
        <f t="shared" ca="1" si="91"/>
        <v>NA</v>
      </c>
    </row>
    <row r="33" spans="1:50">
      <c r="A33" s="15"/>
      <c r="B33" s="24" t="s">
        <v>4</v>
      </c>
      <c r="C33" s="29">
        <v>13534.868000000002</v>
      </c>
      <c r="D33" s="25">
        <v>11801.4</v>
      </c>
      <c r="E33" s="25">
        <v>12724.129000000003</v>
      </c>
      <c r="F33" s="25">
        <v>15638.599999999999</v>
      </c>
      <c r="G33" s="25">
        <v>16885.890902935025</v>
      </c>
      <c r="H33" s="26">
        <v>21044.074836053147</v>
      </c>
      <c r="I33" s="29">
        <v>19539.599999999984</v>
      </c>
      <c r="J33" s="25">
        <v>16834.999999999985</v>
      </c>
      <c r="K33" s="25">
        <v>21125.300000000007</v>
      </c>
      <c r="L33" s="25">
        <v>25551.700000000008</v>
      </c>
      <c r="M33" s="25">
        <v>33208.222119784747</v>
      </c>
      <c r="N33" s="26">
        <v>39655.260918829634</v>
      </c>
      <c r="O33" s="29">
        <v>10813.983000000004</v>
      </c>
      <c r="P33" s="25">
        <v>7905.5560000000005</v>
      </c>
      <c r="Q33" s="25">
        <v>8968.9410000000025</v>
      </c>
      <c r="R33" s="25">
        <v>9232.3620000000046</v>
      </c>
      <c r="S33" s="25">
        <v>9647.4260294499654</v>
      </c>
      <c r="T33" s="26">
        <v>12640.793501782064</v>
      </c>
      <c r="U33" s="29">
        <v>29803.469999999998</v>
      </c>
      <c r="V33" s="25">
        <v>40667.19200000001</v>
      </c>
      <c r="W33" s="25">
        <v>364567.815</v>
      </c>
      <c r="X33" s="25">
        <v>406054.17100000003</v>
      </c>
      <c r="Y33" s="25">
        <v>443048.48251447931</v>
      </c>
      <c r="Z33" s="26">
        <v>480857.45608618372</v>
      </c>
      <c r="AA33" s="29">
        <v>5101.6900000000005</v>
      </c>
      <c r="AB33" s="25">
        <v>4170.3999999999996</v>
      </c>
      <c r="AC33" s="25">
        <v>5068.5400000000009</v>
      </c>
      <c r="AD33" s="25">
        <v>3748.7000000000007</v>
      </c>
      <c r="AE33" s="25">
        <v>4785.4001170461388</v>
      </c>
      <c r="AF33" s="26">
        <v>6398.4770482981794</v>
      </c>
      <c r="AG33" s="29">
        <v>15425.468000000001</v>
      </c>
      <c r="AH33" s="25">
        <v>15607.1</v>
      </c>
      <c r="AI33" s="25">
        <v>17573.760999999995</v>
      </c>
      <c r="AJ33" s="25">
        <v>19421.099999999999</v>
      </c>
      <c r="AK33" s="25">
        <v>20122.264721532851</v>
      </c>
      <c r="AL33" s="26">
        <v>23446.429665218759</v>
      </c>
      <c r="AM33" s="29">
        <v>-14457.710999999999</v>
      </c>
      <c r="AN33" s="25">
        <v>-14023.793999999983</v>
      </c>
      <c r="AO33" s="25">
        <v>8264.0129999999917</v>
      </c>
      <c r="AP33" s="25">
        <v>11288.600000000002</v>
      </c>
      <c r="AQ33" s="25">
        <v>14381.479485320013</v>
      </c>
      <c r="AR33" s="26">
        <v>19186.473263012405</v>
      </c>
      <c r="AS33" s="29">
        <f t="shared" ref="AS33:AX34" ca="1" si="92">SUMIF($B$8:$T$55,AS$8,$B33:$T33)</f>
        <v>43888.450999999986</v>
      </c>
      <c r="AT33" s="25">
        <f t="shared" ca="1" si="92"/>
        <v>36541.955999999991</v>
      </c>
      <c r="AU33" s="25">
        <f t="shared" ca="1" si="92"/>
        <v>42818.37000000001</v>
      </c>
      <c r="AV33" s="25">
        <f t="shared" ca="1" si="92"/>
        <v>50422.662000000011</v>
      </c>
      <c r="AW33" s="25">
        <f t="shared" ca="1" si="92"/>
        <v>59741.539052169741</v>
      </c>
      <c r="AX33" s="26">
        <f t="shared" ca="1" si="92"/>
        <v>73340.129256664834</v>
      </c>
    </row>
    <row r="34" spans="1:50">
      <c r="A34" s="15"/>
      <c r="B34" s="24" t="s">
        <v>16</v>
      </c>
      <c r="C34" s="29">
        <v>13600.968000000003</v>
      </c>
      <c r="D34" s="25">
        <v>12076.8</v>
      </c>
      <c r="E34" s="25">
        <v>13601.329000000003</v>
      </c>
      <c r="F34" s="25">
        <v>15688.8</v>
      </c>
      <c r="G34" s="25">
        <v>16632.602539390999</v>
      </c>
      <c r="H34" s="26">
        <v>20728.413713512349</v>
      </c>
      <c r="I34" s="29">
        <v>14730.599999999984</v>
      </c>
      <c r="J34" s="25">
        <v>12709.999999999985</v>
      </c>
      <c r="K34" s="25">
        <v>17290.500000000007</v>
      </c>
      <c r="L34" s="25">
        <v>19185.80000000001</v>
      </c>
      <c r="M34" s="25">
        <v>24906.166589838569</v>
      </c>
      <c r="N34" s="26">
        <v>29741.445689122229</v>
      </c>
      <c r="O34" s="29">
        <v>9601.466000000004</v>
      </c>
      <c r="P34" s="25">
        <v>7541.31</v>
      </c>
      <c r="Q34" s="25">
        <v>8106.6620000000021</v>
      </c>
      <c r="R34" s="25">
        <v>8523.9550000000054</v>
      </c>
      <c r="S34" s="25">
        <v>8907.1708129360813</v>
      </c>
      <c r="T34" s="26">
        <v>11670.854649490861</v>
      </c>
      <c r="U34" s="29">
        <v>29741.389999999996</v>
      </c>
      <c r="V34" s="25">
        <v>40431.21100000001</v>
      </c>
      <c r="W34" s="25">
        <v>363973.89899999998</v>
      </c>
      <c r="X34" s="25">
        <v>406866.27934200002</v>
      </c>
      <c r="Y34" s="25">
        <v>443934.57947950828</v>
      </c>
      <c r="Z34" s="26">
        <v>481819.17099835607</v>
      </c>
      <c r="AA34" s="29">
        <v>5232.4110000000001</v>
      </c>
      <c r="AB34" s="25">
        <v>3867.3999999999996</v>
      </c>
      <c r="AC34" s="25">
        <v>4374.1010000000006</v>
      </c>
      <c r="AD34" s="25">
        <v>3596.7000000000007</v>
      </c>
      <c r="AE34" s="25">
        <v>4259.0061041710633</v>
      </c>
      <c r="AF34" s="26">
        <v>5694.6445729853795</v>
      </c>
      <c r="AG34" s="29">
        <v>14559.468000000001</v>
      </c>
      <c r="AH34" s="25">
        <v>15059.5</v>
      </c>
      <c r="AI34" s="25">
        <v>17195.014999999996</v>
      </c>
      <c r="AJ34" s="25">
        <v>18906.599999999999</v>
      </c>
      <c r="AK34" s="25">
        <v>19900.919809595991</v>
      </c>
      <c r="AL34" s="26">
        <v>23188.518938901354</v>
      </c>
      <c r="AM34" s="29">
        <v>-10856.791999999999</v>
      </c>
      <c r="AN34" s="25">
        <v>-10464.393999999984</v>
      </c>
      <c r="AO34" s="25">
        <v>6185.9129999999914</v>
      </c>
      <c r="AP34" s="25">
        <v>8450.2000000000025</v>
      </c>
      <c r="AQ34" s="25">
        <v>10786.109613990009</v>
      </c>
      <c r="AR34" s="26">
        <v>14389.854947259304</v>
      </c>
      <c r="AS34" s="29">
        <f t="shared" ca="1" si="92"/>
        <v>37933.033999999985</v>
      </c>
      <c r="AT34" s="25">
        <f t="shared" ca="1" si="92"/>
        <v>32328.109999999986</v>
      </c>
      <c r="AU34" s="25">
        <f t="shared" ca="1" si="92"/>
        <v>38998.491000000016</v>
      </c>
      <c r="AV34" s="25">
        <f t="shared" ca="1" si="92"/>
        <v>43398.555000000008</v>
      </c>
      <c r="AW34" s="25">
        <f t="shared" ca="1" si="92"/>
        <v>50445.939942165642</v>
      </c>
      <c r="AX34" s="26">
        <f t="shared" ca="1" si="92"/>
        <v>62140.714052125441</v>
      </c>
    </row>
    <row r="35" spans="1:50">
      <c r="A35" s="15"/>
      <c r="B35" s="42" t="s">
        <v>35</v>
      </c>
      <c r="C35" s="85"/>
      <c r="D35" s="86">
        <f t="shared" ref="D35:H35" si="93">IF(AND(C34&lt;0,D34&gt;0),"LP",IF(AND(C34&gt;0,D34&lt;0),"PL",IF(OR(C34&lt;0,D34&lt;0),"Loss",IF(ISERROR((+D34/C34-1)*100),"NA",(+D34/C34-1)*100))))</f>
        <v>-11.20632002075148</v>
      </c>
      <c r="E35" s="86">
        <f t="shared" si="93"/>
        <v>12.623617183359869</v>
      </c>
      <c r="F35" s="86">
        <f t="shared" si="93"/>
        <v>15.347551698808214</v>
      </c>
      <c r="G35" s="86">
        <f t="shared" si="93"/>
        <v>6.0157726492211072</v>
      </c>
      <c r="H35" s="87">
        <f t="shared" si="93"/>
        <v>24.625197195816106</v>
      </c>
      <c r="I35" s="85"/>
      <c r="J35" s="86">
        <f t="shared" ref="J35" si="94">IF(AND(I34&lt;0,J34&gt;0),"LP",IF(AND(I34&gt;0,J34&lt;0),"PL",IF(OR(I34&lt;0,J34&lt;0),"Loss",IF(ISERROR((+J34/I34-1)*100),"NA",(+J34/I34-1)*100))))</f>
        <v>-13.71702442534588</v>
      </c>
      <c r="K35" s="86">
        <f t="shared" ref="K35" si="95">IF(AND(J34&lt;0,K34&gt;0),"LP",IF(AND(J34&gt;0,K34&lt;0),"PL",IF(OR(J34&lt;0,K34&lt;0),"Loss",IF(ISERROR((+K34/J34-1)*100),"NA",(+K34/J34-1)*100))))</f>
        <v>36.038552321007302</v>
      </c>
      <c r="L35" s="86">
        <f t="shared" ref="L35" si="96">IF(AND(K34&lt;0,L34&gt;0),"LP",IF(AND(K34&gt;0,L34&lt;0),"PL",IF(OR(K34&lt;0,L34&lt;0),"Loss",IF(ISERROR((+L34/K34-1)*100),"NA",(+L34/K34-1)*100))))</f>
        <v>10.961510656140661</v>
      </c>
      <c r="M35" s="86">
        <f t="shared" ref="M35" si="97">IF(AND(L34&lt;0,M34&gt;0),"LP",IF(AND(L34&gt;0,M34&lt;0),"PL",IF(OR(L34&lt;0,M34&lt;0),"Loss",IF(ISERROR((+M34/L34-1)*100),"NA",(+M34/L34-1)*100))))</f>
        <v>29.815627129640433</v>
      </c>
      <c r="N35" s="87">
        <f t="shared" ref="N35" si="98">IF(AND(M34&lt;0,N34&gt;0),"LP",IF(AND(M34&gt;0,N34&lt;0),"PL",IF(OR(M34&lt;0,N34&lt;0),"Loss",IF(ISERROR((+N34/M34-1)*100),"NA",(+N34/M34-1)*100))))</f>
        <v>19.4139836086072</v>
      </c>
      <c r="O35" s="85"/>
      <c r="P35" s="86">
        <f t="shared" ref="P35:T35" si="99">IF(AND(O34&lt;0,P34&gt;0),"LP",IF(AND(O34&gt;0,P34&lt;0),"PL",IF(OR(O34&lt;0,P34&lt;0),"Loss",IF(ISERROR((+P34/O34-1)*100),"NA",(+P34/O34-1)*100))))</f>
        <v>-21.456681719229152</v>
      </c>
      <c r="Q35" s="86">
        <f t="shared" si="99"/>
        <v>7.4967346522023526</v>
      </c>
      <c r="R35" s="86">
        <f t="shared" si="99"/>
        <v>5.1475317461120662</v>
      </c>
      <c r="S35" s="86">
        <f t="shared" si="99"/>
        <v>4.4957512438307701</v>
      </c>
      <c r="T35" s="87">
        <f t="shared" si="99"/>
        <v>31.027628127901409</v>
      </c>
      <c r="U35" s="85"/>
      <c r="V35" s="86">
        <f t="shared" ref="V35" si="100">IF(AND(U34&lt;0,V34&gt;0),"LP",IF(AND(U34&gt;0,V34&lt;0),"PL",IF(OR(U34&lt;0,V34&lt;0),"Loss",IF(ISERROR((+V34/U34-1)*100),"NA",(+V34/U34-1)*100))))</f>
        <v>35.942573632234456</v>
      </c>
      <c r="W35" s="86">
        <f t="shared" ref="W35" si="101">IF(AND(V34&lt;0,W34&gt;0),"LP",IF(AND(V34&gt;0,W34&lt;0),"PL",IF(OR(V34&lt;0,W34&lt;0),"Loss",IF(ISERROR((+W34/V34-1)*100),"NA",(+W34/V34-1)*100))))</f>
        <v>800.2300203177191</v>
      </c>
      <c r="X35" s="86">
        <f t="shared" ref="X35" si="102">IF(AND(W34&lt;0,X34&gt;0),"LP",IF(AND(W34&gt;0,X34&lt;0),"PL",IF(OR(W34&lt;0,X34&lt;0),"Loss",IF(ISERROR((+X34/W34-1)*100),"NA",(+X34/W34-1)*100))))</f>
        <v>11.78446599051326</v>
      </c>
      <c r="Y35" s="86">
        <f t="shared" ref="Y35" si="103">IF(AND(X34&lt;0,Y34&gt;0),"LP",IF(AND(X34&gt;0,Y34&lt;0),"PL",IF(OR(X34&lt;0,Y34&lt;0),"Loss",IF(ISERROR((+Y34/X34-1)*100),"NA",(+Y34/X34-1)*100))))</f>
        <v>9.1106837847207522</v>
      </c>
      <c r="Z35" s="87">
        <f t="shared" ref="Z35" si="104">IF(AND(Y34&lt;0,Z34&gt;0),"LP",IF(AND(Y34&gt;0,Z34&lt;0),"PL",IF(OR(Y34&lt;0,Z34&lt;0),"Loss",IF(ISERROR((+Z34/Y34-1)*100),"NA",(+Z34/Y34-1)*100))))</f>
        <v>8.5338230608811081</v>
      </c>
      <c r="AA35" s="85"/>
      <c r="AB35" s="86">
        <f t="shared" ref="AB35" si="105">IF(AND(AA34&lt;0,AB34&gt;0),"LP",IF(AND(AA34&gt;0,AB34&lt;0),"PL",IF(OR(AA34&lt;0,AB34&lt;0),"Loss",IF(ISERROR((+AB34/AA34-1)*100),"NA",(+AB34/AA34-1)*100))))</f>
        <v>-26.087610472495381</v>
      </c>
      <c r="AC35" s="86">
        <f t="shared" ref="AC35" si="106">IF(AND(AB34&lt;0,AC34&gt;0),"LP",IF(AND(AB34&gt;0,AC34&lt;0),"PL",IF(OR(AB34&lt;0,AC34&lt;0),"Loss",IF(ISERROR((+AC34/AB34-1)*100),"NA",(+AC34/AB34-1)*100))))</f>
        <v>13.101851373015494</v>
      </c>
      <c r="AD35" s="86">
        <f t="shared" ref="AD35" si="107">IF(AND(AC34&lt;0,AD34&gt;0),"LP",IF(AND(AC34&gt;0,AD34&lt;0),"PL",IF(OR(AC34&lt;0,AD34&lt;0),"Loss",IF(ISERROR((+AD34/AC34-1)*100),"NA",(+AD34/AC34-1)*100))))</f>
        <v>-17.772817774440963</v>
      </c>
      <c r="AE35" s="86">
        <f t="shared" ref="AE35" si="108">IF(AND(AD34&lt;0,AE34&gt;0),"LP",IF(AND(AD34&gt;0,AE34&lt;0),"PL",IF(OR(AD34&lt;0,AE34&lt;0),"Loss",IF(ISERROR((+AE34/AD34-1)*100),"NA",(+AE34/AD34-1)*100))))</f>
        <v>18.414271531433336</v>
      </c>
      <c r="AF35" s="87">
        <f t="shared" ref="AF35" si="109">IF(AND(AE34&lt;0,AF34&gt;0),"LP",IF(AND(AE34&gt;0,AF34&lt;0),"PL",IF(OR(AE34&lt;0,AF34&lt;0),"Loss",IF(ISERROR((+AF34/AE34-1)*100),"NA",(+AF34/AE34-1)*100))))</f>
        <v>33.708297985492955</v>
      </c>
      <c r="AG35" s="85"/>
      <c r="AH35" s="86">
        <f t="shared" ref="AH35" si="110">IF(AND(AG34&lt;0,AH34&gt;0),"LP",IF(AND(AG34&gt;0,AH34&lt;0),"PL",IF(OR(AG34&lt;0,AH34&lt;0),"Loss",IF(ISERROR((+AH34/AG34-1)*100),"NA",(+AH34/AG34-1)*100))))</f>
        <v>3.4344112023873441</v>
      </c>
      <c r="AI35" s="86">
        <f t="shared" ref="AI35" si="111">IF(AND(AH34&lt;0,AI34&gt;0),"LP",IF(AND(AH34&gt;0,AI34&lt;0),"PL",IF(OR(AH34&lt;0,AI34&lt;0),"Loss",IF(ISERROR((+AI34/AH34-1)*100),"NA",(+AI34/AH34-1)*100))))</f>
        <v>14.180517281450221</v>
      </c>
      <c r="AJ35" s="86">
        <f t="shared" ref="AJ35" si="112">IF(AND(AI34&lt;0,AJ34&gt;0),"LP",IF(AND(AI34&gt;0,AJ34&lt;0),"PL",IF(OR(AI34&lt;0,AJ34&lt;0),"Loss",IF(ISERROR((+AJ34/AI34-1)*100),"NA",(+AJ34/AI34-1)*100))))</f>
        <v>9.9539604937826542</v>
      </c>
      <c r="AK35" s="86">
        <f t="shared" ref="AK35" si="113">IF(AND(AJ34&lt;0,AK34&gt;0),"LP",IF(AND(AJ34&gt;0,AK34&lt;0),"PL",IF(OR(AJ34&lt;0,AK34&lt;0),"Loss",IF(ISERROR((+AK34/AJ34-1)*100),"NA",(+AK34/AJ34-1)*100))))</f>
        <v>5.2591148572244117</v>
      </c>
      <c r="AL35" s="87">
        <f t="shared" ref="AL35" si="114">IF(AND(AK34&lt;0,AL34&gt;0),"LP",IF(AND(AK34&gt;0,AL34&lt;0),"PL",IF(OR(AK34&lt;0,AL34&lt;0),"Loss",IF(ISERROR((+AL34/AK34-1)*100),"NA",(+AL34/AK34-1)*100))))</f>
        <v>16.51983506671948</v>
      </c>
      <c r="AM35" s="85"/>
      <c r="AN35" s="86" t="str">
        <f t="shared" ref="AN35" si="115">IF(AND(AM34&lt;0,AN34&gt;0),"LP",IF(AND(AM34&gt;0,AN34&lt;0),"PL",IF(OR(AM34&lt;0,AN34&lt;0),"Loss",IF(ISERROR((+AN34/AM34-1)*100),"NA",(+AN34/AM34-1)*100))))</f>
        <v>Loss</v>
      </c>
      <c r="AO35" s="86" t="str">
        <f t="shared" ref="AO35" si="116">IF(AND(AN34&lt;0,AO34&gt;0),"LP",IF(AND(AN34&gt;0,AO34&lt;0),"PL",IF(OR(AN34&lt;0,AO34&lt;0),"Loss",IF(ISERROR((+AO34/AN34-1)*100),"NA",(+AO34/AN34-1)*100))))</f>
        <v>LP</v>
      </c>
      <c r="AP35" s="86">
        <f t="shared" ref="AP35" si="117">IF(AND(AO34&lt;0,AP34&gt;0),"LP",IF(AND(AO34&gt;0,AP34&lt;0),"PL",IF(OR(AO34&lt;0,AP34&lt;0),"Loss",IF(ISERROR((+AP34/AO34-1)*100),"NA",(+AP34/AO34-1)*100))))</f>
        <v>36.603925726081421</v>
      </c>
      <c r="AQ35" s="86">
        <f t="shared" ref="AQ35" si="118">IF(AND(AP34&lt;0,AQ34&gt;0),"LP",IF(AND(AP34&gt;0,AQ34&lt;0),"PL",IF(OR(AP34&lt;0,AQ34&lt;0),"Loss",IF(ISERROR((+AQ34/AP34-1)*100),"NA",(+AQ34/AP34-1)*100))))</f>
        <v>27.643246479255001</v>
      </c>
      <c r="AR35" s="87">
        <f t="shared" ref="AR35" si="119">IF(AND(AQ34&lt;0,AR34&gt;0),"LP",IF(AND(AQ34&gt;0,AR34&lt;0),"PL",IF(OR(AQ34&lt;0,AR34&lt;0),"Loss",IF(ISERROR((+AR34/AQ34-1)*100),"NA",(+AR34/AQ34-1)*100))))</f>
        <v>33.410983776718673</v>
      </c>
      <c r="AS35" s="85"/>
      <c r="AT35" s="86">
        <f t="shared" ref="AT35:AX35" ca="1" si="120">IF(AND(AS34&lt;0,AT34&gt;0),"LP",IF(AND(AS34&gt;0,AT34&lt;0),"PL",IF(OR(AS34&lt;0,AT34&lt;0),"Loss",IF(ISERROR((+AT34/AS34-1)*100),"NA",(+AT34/AS34-1)*100))))</f>
        <v>-14.775838916549622</v>
      </c>
      <c r="AU35" s="86">
        <f t="shared" ca="1" si="120"/>
        <v>20.633377577594338</v>
      </c>
      <c r="AV35" s="86">
        <f t="shared" ca="1" si="120"/>
        <v>11.282651936455679</v>
      </c>
      <c r="AW35" s="86">
        <f t="shared" ca="1" si="120"/>
        <v>16.238754820674629</v>
      </c>
      <c r="AX35" s="87">
        <f t="shared" ca="1" si="120"/>
        <v>23.182785618361777</v>
      </c>
    </row>
    <row r="36" spans="1:50">
      <c r="A36" s="15"/>
      <c r="B36" s="24" t="s">
        <v>1</v>
      </c>
      <c r="C36" s="29">
        <v>86377.217000000004</v>
      </c>
      <c r="D36" s="25">
        <v>154859.1</v>
      </c>
      <c r="E36" s="25">
        <v>129868</v>
      </c>
      <c r="F36" s="25">
        <v>146517.4</v>
      </c>
      <c r="G36" s="25">
        <v>157557.558539391</v>
      </c>
      <c r="H36" s="26">
        <v>172693.52825290334</v>
      </c>
      <c r="I36" s="29">
        <v>74354.660999999993</v>
      </c>
      <c r="J36" s="25">
        <v>91096.5</v>
      </c>
      <c r="K36" s="25">
        <v>103927.7</v>
      </c>
      <c r="L36" s="25">
        <v>119604.79999999999</v>
      </c>
      <c r="M36" s="25">
        <v>136502.68098983853</v>
      </c>
      <c r="N36" s="26">
        <v>158242.84107896072</v>
      </c>
      <c r="O36" s="29">
        <v>91188.613999999987</v>
      </c>
      <c r="P36" s="25">
        <v>91630.591000000015</v>
      </c>
      <c r="Q36" s="25">
        <v>100915.90000000001</v>
      </c>
      <c r="R36" s="25">
        <v>110082.29999999999</v>
      </c>
      <c r="S36" s="25">
        <v>121872.71081293607</v>
      </c>
      <c r="T36" s="26">
        <v>137291.77746242695</v>
      </c>
      <c r="U36" s="29">
        <v>69832.44</v>
      </c>
      <c r="V36" s="25">
        <v>104091.389</v>
      </c>
      <c r="W36" s="25">
        <v>456693.95</v>
      </c>
      <c r="X36" s="25">
        <v>819381.60000000009</v>
      </c>
      <c r="Y36" s="25">
        <v>1248515.0494795083</v>
      </c>
      <c r="Z36" s="26">
        <v>1715504.5334778645</v>
      </c>
      <c r="AA36" s="29">
        <v>30078.550999999999</v>
      </c>
      <c r="AB36" s="25">
        <v>31958.629000000001</v>
      </c>
      <c r="AC36" s="25">
        <v>35467.292999999998</v>
      </c>
      <c r="AD36" s="25">
        <v>39982.5</v>
      </c>
      <c r="AE36" s="25">
        <v>59249.852877881553</v>
      </c>
      <c r="AF36" s="26">
        <v>63846.233694577415</v>
      </c>
      <c r="AG36" s="29">
        <v>104004.29999999999</v>
      </c>
      <c r="AH36" s="25">
        <v>116223.09999999999</v>
      </c>
      <c r="AI36" s="25">
        <v>130174.82100000001</v>
      </c>
      <c r="AJ36" s="25">
        <v>149085.79999999999</v>
      </c>
      <c r="AK36" s="25">
        <v>165211.324809596</v>
      </c>
      <c r="AL36" s="26">
        <v>184695.75799849734</v>
      </c>
      <c r="AM36" s="29">
        <v>34996.44</v>
      </c>
      <c r="AN36" s="25">
        <v>46040.4</v>
      </c>
      <c r="AO36" s="25">
        <v>65655.5</v>
      </c>
      <c r="AP36" s="25">
        <v>66282.2</v>
      </c>
      <c r="AQ36" s="25">
        <v>77068.309613990015</v>
      </c>
      <c r="AR36" s="26">
        <v>91458.164561249316</v>
      </c>
      <c r="AS36" s="29">
        <f t="shared" ref="AS36:AX36" ca="1" si="121">SUMIF($B$8:$T$55,AS$8,$B36:$T36)</f>
        <v>251920.49199999997</v>
      </c>
      <c r="AT36" s="25">
        <f t="shared" ca="1" si="121"/>
        <v>337586.19099999999</v>
      </c>
      <c r="AU36" s="25">
        <f t="shared" ca="1" si="121"/>
        <v>334711.60000000003</v>
      </c>
      <c r="AV36" s="25">
        <f t="shared" ca="1" si="121"/>
        <v>376204.49999999994</v>
      </c>
      <c r="AW36" s="25">
        <f t="shared" ca="1" si="121"/>
        <v>415932.9503421656</v>
      </c>
      <c r="AX36" s="26">
        <f t="shared" ca="1" si="121"/>
        <v>468228.14679429098</v>
      </c>
    </row>
    <row r="37" spans="1:50" hidden="1">
      <c r="A37" s="15"/>
      <c r="B37" s="24"/>
      <c r="C37" s="29"/>
      <c r="D37" s="25"/>
      <c r="E37" s="25"/>
      <c r="F37" s="25"/>
      <c r="G37" s="25"/>
      <c r="H37" s="26"/>
      <c r="I37" s="29"/>
      <c r="J37" s="25"/>
      <c r="K37" s="25"/>
      <c r="L37" s="25"/>
      <c r="M37" s="25"/>
      <c r="N37" s="26"/>
      <c r="O37" s="29"/>
      <c r="P37" s="25"/>
      <c r="Q37" s="25"/>
      <c r="R37" s="25"/>
      <c r="S37" s="25"/>
      <c r="T37" s="26"/>
      <c r="U37" s="29"/>
      <c r="V37" s="25"/>
      <c r="W37" s="25"/>
      <c r="X37" s="25"/>
      <c r="Y37" s="25"/>
      <c r="Z37" s="26"/>
      <c r="AA37" s="29"/>
      <c r="AB37" s="25"/>
      <c r="AC37" s="25"/>
      <c r="AD37" s="25"/>
      <c r="AE37" s="25"/>
      <c r="AF37" s="26"/>
      <c r="AG37" s="29"/>
      <c r="AH37" s="25"/>
      <c r="AI37" s="25"/>
      <c r="AJ37" s="25"/>
      <c r="AK37" s="25"/>
      <c r="AL37" s="26"/>
      <c r="AM37" s="29"/>
      <c r="AN37" s="25"/>
      <c r="AO37" s="25"/>
      <c r="AP37" s="25"/>
      <c r="AQ37" s="25"/>
      <c r="AR37" s="26"/>
      <c r="AS37" s="29"/>
      <c r="AT37" s="25"/>
      <c r="AU37" s="25"/>
      <c r="AV37" s="25"/>
      <c r="AW37" s="25"/>
      <c r="AX37" s="26"/>
    </row>
    <row r="38" spans="1:50" ht="12.75" hidden="1">
      <c r="A38" s="5"/>
      <c r="B38" s="24"/>
      <c r="C38" s="29"/>
      <c r="D38" s="25"/>
      <c r="E38" s="25"/>
      <c r="F38" s="25"/>
      <c r="G38" s="25"/>
      <c r="H38" s="26"/>
      <c r="I38" s="29"/>
      <c r="J38" s="25"/>
      <c r="K38" s="25"/>
      <c r="L38" s="25"/>
      <c r="M38" s="25"/>
      <c r="N38" s="26"/>
      <c r="O38" s="29"/>
      <c r="P38" s="25"/>
      <c r="Q38" s="25"/>
      <c r="R38" s="25"/>
      <c r="S38" s="25"/>
      <c r="T38" s="26"/>
      <c r="U38" s="29"/>
      <c r="V38" s="25"/>
      <c r="W38" s="25"/>
      <c r="X38" s="25"/>
      <c r="Y38" s="25"/>
      <c r="Z38" s="26"/>
      <c r="AA38" s="29"/>
      <c r="AB38" s="25"/>
      <c r="AC38" s="25"/>
      <c r="AD38" s="25"/>
      <c r="AE38" s="25"/>
      <c r="AF38" s="26"/>
      <c r="AG38" s="29"/>
      <c r="AH38" s="25"/>
      <c r="AI38" s="25"/>
      <c r="AJ38" s="25"/>
      <c r="AK38" s="25"/>
      <c r="AL38" s="26"/>
      <c r="AM38" s="29"/>
      <c r="AN38" s="25"/>
      <c r="AO38" s="25"/>
      <c r="AP38" s="25"/>
      <c r="AQ38" s="25"/>
      <c r="AR38" s="26"/>
      <c r="AS38" s="29"/>
      <c r="AT38" s="25"/>
      <c r="AU38" s="25"/>
      <c r="AV38" s="25"/>
      <c r="AW38" s="25"/>
      <c r="AX38" s="26"/>
    </row>
    <row r="39" spans="1:50">
      <c r="A39" s="17"/>
      <c r="B39" s="24" t="s">
        <v>53</v>
      </c>
      <c r="C39" s="29">
        <v>4240.491</v>
      </c>
      <c r="D39" s="25">
        <v>6428.3</v>
      </c>
      <c r="E39" s="25">
        <v>15853.1</v>
      </c>
      <c r="F39" s="25">
        <v>18972.2</v>
      </c>
      <c r="G39" s="25">
        <v>23525.528000000002</v>
      </c>
      <c r="H39" s="26">
        <v>29171.654720000002</v>
      </c>
      <c r="I39" s="29">
        <v>0</v>
      </c>
      <c r="J39" s="25">
        <v>0</v>
      </c>
      <c r="K39" s="25">
        <v>0</v>
      </c>
      <c r="L39" s="25">
        <v>0</v>
      </c>
      <c r="M39" s="25">
        <v>0</v>
      </c>
      <c r="N39" s="26">
        <v>0</v>
      </c>
      <c r="O39" s="29">
        <v>6628.2060000000001</v>
      </c>
      <c r="P39" s="25">
        <v>9401.2340000000004</v>
      </c>
      <c r="Q39" s="25">
        <v>13141.2</v>
      </c>
      <c r="R39" s="25">
        <v>17606.400000000001</v>
      </c>
      <c r="S39" s="25">
        <v>19367.040000000005</v>
      </c>
      <c r="T39" s="26">
        <v>21303.744000000006</v>
      </c>
      <c r="U39" s="29">
        <v>1087636.6499999999</v>
      </c>
      <c r="V39" s="25">
        <v>1098756.3570000001</v>
      </c>
      <c r="W39" s="25">
        <v>1155624.2760000001</v>
      </c>
      <c r="X39" s="25">
        <v>1202582.8</v>
      </c>
      <c r="Y39" s="25">
        <v>1262711.9400000002</v>
      </c>
      <c r="Z39" s="26">
        <v>1325847.5370000002</v>
      </c>
      <c r="AA39" s="29">
        <v>5322.2460000000001</v>
      </c>
      <c r="AB39" s="25">
        <v>6660.7</v>
      </c>
      <c r="AC39" s="25">
        <v>9248.259</v>
      </c>
      <c r="AD39" s="25">
        <v>10604.7</v>
      </c>
      <c r="AE39" s="25">
        <v>16225.191000000001</v>
      </c>
      <c r="AF39" s="26">
        <v>24824.542230000003</v>
      </c>
      <c r="AG39" s="29">
        <v>3580.8</v>
      </c>
      <c r="AH39" s="25">
        <v>3626.9</v>
      </c>
      <c r="AI39" s="25">
        <v>3889.1709999999998</v>
      </c>
      <c r="AJ39" s="25">
        <v>3887.9</v>
      </c>
      <c r="AK39" s="25">
        <v>4471.085</v>
      </c>
      <c r="AL39" s="26">
        <v>5141.7477499999995</v>
      </c>
      <c r="AM39" s="29">
        <v>0</v>
      </c>
      <c r="AN39" s="25">
        <v>0</v>
      </c>
      <c r="AO39" s="25">
        <v>0</v>
      </c>
      <c r="AP39" s="25">
        <v>0</v>
      </c>
      <c r="AQ39" s="25">
        <v>0</v>
      </c>
      <c r="AR39" s="26">
        <v>0</v>
      </c>
      <c r="AS39" s="29">
        <f t="shared" ref="AS39:AX40" ca="1" si="122">SUMIF($B$8:$T$55,AS$8,$B39:$T39)</f>
        <v>10868.697</v>
      </c>
      <c r="AT39" s="25">
        <f t="shared" ca="1" si="122"/>
        <v>15829.534</v>
      </c>
      <c r="AU39" s="25">
        <f t="shared" ca="1" si="122"/>
        <v>28994.300000000003</v>
      </c>
      <c r="AV39" s="25">
        <f t="shared" ca="1" si="122"/>
        <v>36578.600000000006</v>
      </c>
      <c r="AW39" s="25">
        <f t="shared" ca="1" si="122"/>
        <v>42892.568000000007</v>
      </c>
      <c r="AX39" s="26">
        <f t="shared" ca="1" si="122"/>
        <v>50475.398720000012</v>
      </c>
    </row>
    <row r="40" spans="1:50">
      <c r="A40" s="17"/>
      <c r="B40" s="24" t="s">
        <v>67</v>
      </c>
      <c r="C40" s="29">
        <v>1795817.3020000001</v>
      </c>
      <c r="D40" s="25">
        <v>2103892.4450000003</v>
      </c>
      <c r="E40" s="25">
        <v>2479221.7999999998</v>
      </c>
      <c r="F40" s="25">
        <v>3025070.5999999996</v>
      </c>
      <c r="G40" s="25">
        <v>3563185.9625517218</v>
      </c>
      <c r="H40" s="26">
        <v>4176129.3599995542</v>
      </c>
      <c r="I40" s="29">
        <v>392977.36100000009</v>
      </c>
      <c r="J40" s="25">
        <v>508483</v>
      </c>
      <c r="K40" s="25">
        <v>550862.1</v>
      </c>
      <c r="L40" s="25">
        <v>633082.9</v>
      </c>
      <c r="M40" s="25">
        <v>728397.89748783852</v>
      </c>
      <c r="N40" s="26">
        <v>842084.77191878087</v>
      </c>
      <c r="O40" s="29">
        <v>2160275.4389999998</v>
      </c>
      <c r="P40" s="25">
        <v>2432401.9680000003</v>
      </c>
      <c r="Q40" s="25">
        <v>2546470.0999999996</v>
      </c>
      <c r="R40" s="25">
        <v>2977998.0999999996</v>
      </c>
      <c r="S40" s="25">
        <v>3552703.5109100002</v>
      </c>
      <c r="T40" s="26">
        <v>4234455.3420023005</v>
      </c>
      <c r="U40" s="29">
        <v>38295242.059999995</v>
      </c>
      <c r="V40" s="25">
        <v>42305897.691</v>
      </c>
      <c r="W40" s="25">
        <v>45505122.021000005</v>
      </c>
      <c r="X40" s="25">
        <v>52855327.400000013</v>
      </c>
      <c r="Y40" s="25">
        <v>58360528.413761616</v>
      </c>
      <c r="Z40" s="26">
        <v>66780129.620970458</v>
      </c>
      <c r="AA40" s="29">
        <v>941081.59999999986</v>
      </c>
      <c r="AB40" s="25">
        <v>1120549.4289999998</v>
      </c>
      <c r="AC40" s="25">
        <v>1281208.425</v>
      </c>
      <c r="AD40" s="25">
        <v>1574398.7000000002</v>
      </c>
      <c r="AE40" s="25">
        <v>1792502.2766152052</v>
      </c>
      <c r="AF40" s="26">
        <v>2038212.201263014</v>
      </c>
      <c r="AG40" s="29">
        <v>2268304.4000000004</v>
      </c>
      <c r="AH40" s="25">
        <v>2733369.9</v>
      </c>
      <c r="AI40" s="25">
        <v>3146862.0209999997</v>
      </c>
      <c r="AJ40" s="25">
        <v>3972685.4</v>
      </c>
      <c r="AK40" s="25">
        <v>4618839.6023262283</v>
      </c>
      <c r="AL40" s="26">
        <v>5475802.3251308864</v>
      </c>
      <c r="AM40" s="29">
        <v>105009.872</v>
      </c>
      <c r="AN40" s="25">
        <v>135136.09999999998</v>
      </c>
      <c r="AO40" s="25">
        <v>163577.19999999998</v>
      </c>
      <c r="AP40" s="25">
        <v>180543.3</v>
      </c>
      <c r="AQ40" s="25">
        <v>209602.32703279</v>
      </c>
      <c r="AR40" s="26">
        <v>246240.52373768532</v>
      </c>
      <c r="AS40" s="29">
        <f t="shared" ca="1" si="122"/>
        <v>4349070.102</v>
      </c>
      <c r="AT40" s="25">
        <f t="shared" ca="1" si="122"/>
        <v>5044777.4130000006</v>
      </c>
      <c r="AU40" s="25">
        <f t="shared" ca="1" si="122"/>
        <v>5576554</v>
      </c>
      <c r="AV40" s="25">
        <f t="shared" ca="1" si="122"/>
        <v>6636151.5999999996</v>
      </c>
      <c r="AW40" s="25">
        <f t="shared" ca="1" si="122"/>
        <v>7844287.3709495608</v>
      </c>
      <c r="AX40" s="26">
        <f t="shared" ca="1" si="122"/>
        <v>9252669.4739206359</v>
      </c>
    </row>
    <row r="41" spans="1:50" s="5" customFormat="1" ht="12.75">
      <c r="A41" s="17"/>
      <c r="B41" s="41" t="s">
        <v>295</v>
      </c>
      <c r="C41" s="126"/>
      <c r="D41" s="127"/>
      <c r="E41" s="127"/>
      <c r="F41" s="127"/>
      <c r="G41" s="127"/>
      <c r="H41" s="128"/>
      <c r="I41" s="126"/>
      <c r="J41" s="127"/>
      <c r="K41" s="127"/>
      <c r="L41" s="127"/>
      <c r="M41" s="127"/>
      <c r="N41" s="128"/>
      <c r="O41" s="126"/>
      <c r="P41" s="127"/>
      <c r="Q41" s="127"/>
      <c r="R41" s="127"/>
      <c r="S41" s="127"/>
      <c r="T41" s="128"/>
      <c r="U41" s="126"/>
      <c r="V41" s="127"/>
      <c r="W41" s="127"/>
      <c r="X41" s="127"/>
      <c r="Y41" s="127"/>
      <c r="Z41" s="128"/>
      <c r="AA41" s="126"/>
      <c r="AB41" s="127"/>
      <c r="AC41" s="127"/>
      <c r="AD41" s="127"/>
      <c r="AE41" s="127"/>
      <c r="AF41" s="128"/>
      <c r="AG41" s="126"/>
      <c r="AH41" s="127"/>
      <c r="AI41" s="127"/>
      <c r="AJ41" s="127"/>
      <c r="AK41" s="127"/>
      <c r="AL41" s="128"/>
      <c r="AM41" s="126"/>
      <c r="AN41" s="127"/>
      <c r="AO41" s="127"/>
      <c r="AP41" s="127"/>
      <c r="AQ41" s="127"/>
      <c r="AR41" s="128"/>
      <c r="AS41" s="126"/>
      <c r="AT41" s="127"/>
      <c r="AU41" s="127"/>
      <c r="AV41" s="127"/>
      <c r="AW41" s="127"/>
      <c r="AX41" s="128"/>
    </row>
    <row r="42" spans="1:50">
      <c r="A42" s="17"/>
      <c r="B42" s="24" t="s">
        <v>568</v>
      </c>
      <c r="C42" s="120">
        <v>28.886644067796631</v>
      </c>
      <c r="D42" s="121">
        <v>23.767650324109354</v>
      </c>
      <c r="E42" s="121">
        <v>19.93875450906372</v>
      </c>
      <c r="F42" s="121">
        <v>20.096750922337083</v>
      </c>
      <c r="G42" s="121">
        <v>16.741807804225246</v>
      </c>
      <c r="H42" s="122">
        <v>16.450183231139341</v>
      </c>
      <c r="I42" s="120">
        <v>21.711376327280409</v>
      </c>
      <c r="J42" s="121">
        <v>15.364050542987712</v>
      </c>
      <c r="K42" s="121">
        <v>17.731645611160058</v>
      </c>
      <c r="L42" s="121">
        <v>17.166004943352767</v>
      </c>
      <c r="M42" s="121">
        <v>19.449776705918843</v>
      </c>
      <c r="N42" s="122">
        <v>20.181100958120755</v>
      </c>
      <c r="O42" s="120">
        <v>26.448961885593775</v>
      </c>
      <c r="P42" s="121">
        <v>8.651161998461415</v>
      </c>
      <c r="Q42" s="121">
        <v>12.673951949511208</v>
      </c>
      <c r="R42" s="121">
        <v>18.803366843722781</v>
      </c>
      <c r="S42" s="121">
        <v>19.524674758179238</v>
      </c>
      <c r="T42" s="122">
        <v>19.884355748711364</v>
      </c>
      <c r="U42" s="120" t="s">
        <v>352</v>
      </c>
      <c r="V42" s="121" t="s">
        <v>352</v>
      </c>
      <c r="W42" s="121">
        <v>7.5305682621935937</v>
      </c>
      <c r="X42" s="121">
        <v>24.920032871320107</v>
      </c>
      <c r="Y42" s="121">
        <v>11.460558516906266</v>
      </c>
      <c r="Z42" s="122">
        <v>11.308491703676403</v>
      </c>
      <c r="AA42" s="120">
        <v>18.610944076969332</v>
      </c>
      <c r="AB42" s="121">
        <v>19.771863117870723</v>
      </c>
      <c r="AC42" s="121">
        <v>14.730158730158729</v>
      </c>
      <c r="AD42" s="121">
        <v>19.867183176535693</v>
      </c>
      <c r="AE42" s="121">
        <v>19.228276420616851</v>
      </c>
      <c r="AF42" s="122">
        <v>19.575949131558634</v>
      </c>
      <c r="AG42" s="120">
        <v>26.98895945969587</v>
      </c>
      <c r="AH42" s="121">
        <v>18.688199921643523</v>
      </c>
      <c r="AI42" s="121">
        <v>16.194583736066313</v>
      </c>
      <c r="AJ42" s="121">
        <v>26.51913830393061</v>
      </c>
      <c r="AK42" s="121">
        <v>21.947672122609234</v>
      </c>
      <c r="AL42" s="122">
        <v>20.534745582380147</v>
      </c>
      <c r="AM42" s="120">
        <v>-40.184724467216014</v>
      </c>
      <c r="AN42" s="121">
        <v>-25.826263709196912</v>
      </c>
      <c r="AO42" s="121">
        <v>11.07634747560115</v>
      </c>
      <c r="AP42" s="121">
        <v>12.809378972045144</v>
      </c>
      <c r="AQ42" s="121">
        <v>15.048582168329256</v>
      </c>
      <c r="AR42" s="122">
        <v>17.077263400522181</v>
      </c>
      <c r="AS42" s="120">
        <f ca="1">AS34/AS36*100</f>
        <v>15.057542043860405</v>
      </c>
      <c r="AT42" s="121">
        <f t="shared" ref="AT42:AX42" ca="1" si="123">AT34/AT36*100</f>
        <v>9.5762536685038722</v>
      </c>
      <c r="AU42" s="121">
        <f t="shared" ca="1" si="123"/>
        <v>11.651371210319574</v>
      </c>
      <c r="AV42" s="121">
        <f t="shared" ca="1" si="123"/>
        <v>11.535894706203678</v>
      </c>
      <c r="AW42" s="121">
        <f t="shared" ca="1" si="123"/>
        <v>12.128382687802562</v>
      </c>
      <c r="AX42" s="122">
        <f t="shared" ca="1" si="123"/>
        <v>13.271460606879328</v>
      </c>
    </row>
    <row r="43" spans="1:50">
      <c r="A43" s="17"/>
      <c r="B43" s="24" t="s">
        <v>569</v>
      </c>
      <c r="C43" s="120">
        <v>18.523447941888616</v>
      </c>
      <c r="D43" s="121">
        <v>16.52518052539514</v>
      </c>
      <c r="E43" s="121">
        <v>19.69589513623712</v>
      </c>
      <c r="F43" s="121">
        <v>17.515052441130056</v>
      </c>
      <c r="G43" s="121">
        <v>16.866667247675888</v>
      </c>
      <c r="H43" s="122">
        <v>16.557136726034702</v>
      </c>
      <c r="I43" s="120">
        <v>0</v>
      </c>
      <c r="J43" s="121">
        <v>0</v>
      </c>
      <c r="K43" s="121">
        <v>0</v>
      </c>
      <c r="L43" s="121">
        <v>0</v>
      </c>
      <c r="M43" s="121">
        <v>0</v>
      </c>
      <c r="N43" s="122">
        <v>0</v>
      </c>
      <c r="O43" s="120">
        <v>15.231613070120185</v>
      </c>
      <c r="P43" s="121">
        <v>10.966842374538855</v>
      </c>
      <c r="Q43" s="121">
        <v>17.353954166396594</v>
      </c>
      <c r="R43" s="121">
        <v>14.077266878822895</v>
      </c>
      <c r="S43" s="121">
        <v>15.012296979329619</v>
      </c>
      <c r="T43" s="122">
        <v>14.976506282170091</v>
      </c>
      <c r="U43" s="120">
        <v>36.888401402241008</v>
      </c>
      <c r="V43" s="121" t="s">
        <v>352</v>
      </c>
      <c r="W43" s="121">
        <v>10.879088002984338</v>
      </c>
      <c r="X43" s="121">
        <v>11.50307288450986</v>
      </c>
      <c r="Y43" s="121">
        <v>9.5992116829250484</v>
      </c>
      <c r="Z43" s="122">
        <v>9.6385316220580304</v>
      </c>
      <c r="AA43" s="120">
        <v>18.5</v>
      </c>
      <c r="AB43" s="121">
        <v>19.231094212082805</v>
      </c>
      <c r="AC43" s="121">
        <v>22.095238095238095</v>
      </c>
      <c r="AD43" s="121">
        <v>20.200000000000003</v>
      </c>
      <c r="AE43" s="121">
        <v>19.294363537827024</v>
      </c>
      <c r="AF43" s="122">
        <v>19.631378195195381</v>
      </c>
      <c r="AG43" s="120">
        <v>19.080249125345468</v>
      </c>
      <c r="AH43" s="121">
        <v>20.629901443074719</v>
      </c>
      <c r="AI43" s="121">
        <v>22.871729986352694</v>
      </c>
      <c r="AJ43" s="121">
        <v>21.827791970065729</v>
      </c>
      <c r="AK43" s="121">
        <v>20.052465381990594</v>
      </c>
      <c r="AL43" s="122">
        <v>19.788094807847781</v>
      </c>
      <c r="AM43" s="120">
        <v>0</v>
      </c>
      <c r="AN43" s="121">
        <v>0</v>
      </c>
      <c r="AO43" s="121">
        <v>0</v>
      </c>
      <c r="AP43" s="121">
        <v>0</v>
      </c>
      <c r="AQ43" s="121">
        <v>0</v>
      </c>
      <c r="AR43" s="122">
        <v>0</v>
      </c>
      <c r="AS43" s="120">
        <f ca="1">AS34/AS40*100</f>
        <v>0.87221022219337829</v>
      </c>
      <c r="AT43" s="121">
        <f t="shared" ref="AT43:AX43" ca="1" si="124">AT34/AT40*100</f>
        <v>0.64082331792663338</v>
      </c>
      <c r="AU43" s="121">
        <f t="shared" ca="1" si="124"/>
        <v>0.69932956804506896</v>
      </c>
      <c r="AV43" s="121">
        <f t="shared" ca="1" si="124"/>
        <v>0.6539717236116187</v>
      </c>
      <c r="AW43" s="121">
        <f t="shared" ca="1" si="124"/>
        <v>0.64309143146624803</v>
      </c>
      <c r="AX43" s="122">
        <f t="shared" ca="1" si="124"/>
        <v>0.67159768569788258</v>
      </c>
    </row>
    <row r="44" spans="1:50">
      <c r="B44" s="24" t="s">
        <v>570</v>
      </c>
      <c r="C44" s="120">
        <v>16.318815279486369</v>
      </c>
      <c r="D44" s="121">
        <v>16.432296176650528</v>
      </c>
      <c r="E44" s="121">
        <v>19.682873015370895</v>
      </c>
      <c r="F44" s="121">
        <v>19.273998802723295</v>
      </c>
      <c r="G44" s="121">
        <v>18.930348391296381</v>
      </c>
      <c r="H44" s="122">
        <v>18.985372207897665</v>
      </c>
      <c r="I44" s="120">
        <v>99.825204043976882</v>
      </c>
      <c r="J44" s="121">
        <v>108.81961545910181</v>
      </c>
      <c r="K44" s="121">
        <v>104.45115143992575</v>
      </c>
      <c r="L44" s="121">
        <v>103.30431266521515</v>
      </c>
      <c r="M44" s="121">
        <v>102.12412240435495</v>
      </c>
      <c r="N44" s="122">
        <v>101.10325605600799</v>
      </c>
      <c r="O44" s="120">
        <v>13.553698225003174</v>
      </c>
      <c r="P44" s="121">
        <v>16.117506133904371</v>
      </c>
      <c r="Q44" s="121">
        <v>17.799973249045557</v>
      </c>
      <c r="R44" s="121">
        <v>19.678828558761577</v>
      </c>
      <c r="S44" s="121">
        <v>18.631688674550212</v>
      </c>
      <c r="T44" s="122">
        <v>19.596934871908804</v>
      </c>
      <c r="U44" s="120">
        <v>14.17278855100057</v>
      </c>
      <c r="V44" s="121">
        <v>14.49965245777722</v>
      </c>
      <c r="W44" s="121">
        <v>15.159891995472039</v>
      </c>
      <c r="X44" s="121">
        <v>15.173756297621299</v>
      </c>
      <c r="Y44" s="121">
        <v>15.240565811999696</v>
      </c>
      <c r="Z44" s="122">
        <v>15.239934008174078</v>
      </c>
      <c r="AA44" s="120">
        <v>20.652876483055334</v>
      </c>
      <c r="AB44" s="121">
        <v>19.7</v>
      </c>
      <c r="AC44" s="121">
        <v>20.5</v>
      </c>
      <c r="AD44" s="121">
        <v>22</v>
      </c>
      <c r="AE44" s="121">
        <v>22.000000000000004</v>
      </c>
      <c r="AF44" s="122">
        <v>22</v>
      </c>
      <c r="AG44" s="120">
        <v>8.3313484189216478</v>
      </c>
      <c r="AH44" s="121">
        <v>8.7352134900758429</v>
      </c>
      <c r="AI44" s="121">
        <v>9.6148021064687956</v>
      </c>
      <c r="AJ44" s="121">
        <v>8.703102100905042</v>
      </c>
      <c r="AK44" s="121">
        <v>9.4049995595017233</v>
      </c>
      <c r="AL44" s="122">
        <v>9.4210275819732274</v>
      </c>
      <c r="AM44" s="120">
        <v>134.76824802179939</v>
      </c>
      <c r="AN44" s="121">
        <v>119.69026870140434</v>
      </c>
      <c r="AO44" s="121">
        <v>95.333439127530127</v>
      </c>
      <c r="AP44" s="121">
        <v>96.667071481381484</v>
      </c>
      <c r="AQ44" s="121">
        <v>95.804490895150877</v>
      </c>
      <c r="AR44" s="122">
        <v>94.978574286658286</v>
      </c>
      <c r="AS44" s="120"/>
      <c r="AT44" s="121"/>
      <c r="AU44" s="121"/>
      <c r="AV44" s="121"/>
      <c r="AW44" s="121"/>
      <c r="AX44" s="122"/>
    </row>
    <row r="45" spans="1:50">
      <c r="A45" s="17"/>
      <c r="B45" s="24" t="s">
        <v>571</v>
      </c>
      <c r="C45" s="120">
        <v>187</v>
      </c>
      <c r="D45" s="121">
        <v>187</v>
      </c>
      <c r="E45" s="121">
        <v>187</v>
      </c>
      <c r="F45" s="121">
        <v>187</v>
      </c>
      <c r="G45" s="121">
        <v>190</v>
      </c>
      <c r="H45" s="122">
        <v>190</v>
      </c>
      <c r="I45" s="120">
        <v>0</v>
      </c>
      <c r="J45" s="121">
        <v>0</v>
      </c>
      <c r="K45" s="121">
        <v>0</v>
      </c>
      <c r="L45" s="121">
        <v>0</v>
      </c>
      <c r="M45" s="121">
        <v>0</v>
      </c>
      <c r="N45" s="122">
        <v>0</v>
      </c>
      <c r="O45" s="120">
        <v>192</v>
      </c>
      <c r="P45" s="121">
        <v>192</v>
      </c>
      <c r="Q45" s="121">
        <v>192</v>
      </c>
      <c r="R45" s="121">
        <v>192</v>
      </c>
      <c r="S45" s="121">
        <v>215.15682315757533</v>
      </c>
      <c r="T45" s="122">
        <v>218.29101617205464</v>
      </c>
      <c r="U45" s="120">
        <v>198.05163731421453</v>
      </c>
      <c r="V45" s="121">
        <v>198.05163731421453</v>
      </c>
      <c r="W45" s="121">
        <v>198.05163731421453</v>
      </c>
      <c r="X45" s="121">
        <v>198.05163731421453</v>
      </c>
      <c r="Y45" s="121">
        <v>202.31758710879379</v>
      </c>
      <c r="Z45" s="122">
        <v>212.284520025311</v>
      </c>
      <c r="AA45" s="120">
        <v>172</v>
      </c>
      <c r="AB45" s="121">
        <v>172</v>
      </c>
      <c r="AC45" s="121">
        <v>172</v>
      </c>
      <c r="AD45" s="121">
        <v>172</v>
      </c>
      <c r="AE45" s="121">
        <v>195</v>
      </c>
      <c r="AF45" s="122">
        <v>190</v>
      </c>
      <c r="AG45" s="120">
        <v>187.47093787685378</v>
      </c>
      <c r="AH45" s="121">
        <v>187.47093787685378</v>
      </c>
      <c r="AI45" s="121">
        <v>187.47093787685378</v>
      </c>
      <c r="AJ45" s="121">
        <v>187.47093787685378</v>
      </c>
      <c r="AK45" s="121">
        <v>179.97210036177964</v>
      </c>
      <c r="AL45" s="122">
        <v>172.77321634730845</v>
      </c>
      <c r="AM45" s="120">
        <v>2.21</v>
      </c>
      <c r="AN45" s="121">
        <v>2.21</v>
      </c>
      <c r="AO45" s="121">
        <v>2.21</v>
      </c>
      <c r="AP45" s="121">
        <v>2.21</v>
      </c>
      <c r="AQ45" s="121">
        <v>2.4792422755984043</v>
      </c>
      <c r="AR45" s="122">
        <v>2.4520872791120221</v>
      </c>
      <c r="AS45" s="120"/>
      <c r="AT45" s="121"/>
      <c r="AU45" s="121"/>
      <c r="AV45" s="121"/>
      <c r="AW45" s="121"/>
      <c r="AX45" s="122"/>
    </row>
    <row r="46" spans="1:50">
      <c r="A46" s="17"/>
      <c r="B46" s="24"/>
      <c r="C46" s="120"/>
      <c r="D46" s="121"/>
      <c r="E46" s="121"/>
      <c r="F46" s="121"/>
      <c r="G46" s="121"/>
      <c r="H46" s="122"/>
      <c r="I46" s="120"/>
      <c r="J46" s="121"/>
      <c r="K46" s="121"/>
      <c r="L46" s="121"/>
      <c r="M46" s="121"/>
      <c r="N46" s="122"/>
      <c r="O46" s="120"/>
      <c r="P46" s="121"/>
      <c r="Q46" s="121"/>
      <c r="R46" s="121"/>
      <c r="S46" s="121"/>
      <c r="T46" s="122"/>
      <c r="U46" s="120"/>
      <c r="V46" s="121"/>
      <c r="W46" s="121"/>
      <c r="X46" s="121"/>
      <c r="Y46" s="121"/>
      <c r="Z46" s="122"/>
      <c r="AA46" s="120"/>
      <c r="AB46" s="121"/>
      <c r="AC46" s="121"/>
      <c r="AD46" s="121"/>
      <c r="AE46" s="121"/>
      <c r="AF46" s="122"/>
      <c r="AG46" s="120"/>
      <c r="AH46" s="121"/>
      <c r="AI46" s="121"/>
      <c r="AJ46" s="121"/>
      <c r="AK46" s="121"/>
      <c r="AL46" s="122"/>
      <c r="AM46" s="120"/>
      <c r="AN46" s="121"/>
      <c r="AO46" s="121"/>
      <c r="AP46" s="121"/>
      <c r="AQ46" s="121"/>
      <c r="AR46" s="122"/>
      <c r="AS46" s="120"/>
      <c r="AT46" s="121"/>
      <c r="AU46" s="121"/>
      <c r="AV46" s="121"/>
      <c r="AW46" s="121"/>
      <c r="AX46" s="122"/>
    </row>
    <row r="47" spans="1:50" s="5" customFormat="1" ht="12.75">
      <c r="A47" s="17"/>
      <c r="B47" s="41" t="s">
        <v>297</v>
      </c>
      <c r="C47" s="132"/>
      <c r="D47" s="133"/>
      <c r="E47" s="133"/>
      <c r="F47" s="133"/>
      <c r="G47" s="133"/>
      <c r="H47" s="134"/>
      <c r="I47" s="132"/>
      <c r="J47" s="133"/>
      <c r="K47" s="133"/>
      <c r="L47" s="133"/>
      <c r="M47" s="133"/>
      <c r="N47" s="134"/>
      <c r="O47" s="132"/>
      <c r="P47" s="133"/>
      <c r="Q47" s="133"/>
      <c r="R47" s="133"/>
      <c r="S47" s="133"/>
      <c r="T47" s="134"/>
      <c r="U47" s="132"/>
      <c r="V47" s="133"/>
      <c r="W47" s="133"/>
      <c r="X47" s="133"/>
      <c r="Y47" s="133"/>
      <c r="Z47" s="134"/>
      <c r="AA47" s="132"/>
      <c r="AB47" s="133"/>
      <c r="AC47" s="133"/>
      <c r="AD47" s="133"/>
      <c r="AE47" s="133"/>
      <c r="AF47" s="134"/>
      <c r="AG47" s="132"/>
      <c r="AH47" s="133"/>
      <c r="AI47" s="133"/>
      <c r="AJ47" s="133"/>
      <c r="AK47" s="133"/>
      <c r="AL47" s="134"/>
      <c r="AM47" s="132"/>
      <c r="AN47" s="133"/>
      <c r="AO47" s="133"/>
      <c r="AP47" s="133"/>
      <c r="AQ47" s="133"/>
      <c r="AR47" s="134"/>
      <c r="AS47" s="132"/>
      <c r="AT47" s="133"/>
      <c r="AU47" s="133"/>
      <c r="AV47" s="133"/>
      <c r="AW47" s="133"/>
      <c r="AX47" s="134"/>
    </row>
    <row r="48" spans="1:50">
      <c r="A48" s="17"/>
      <c r="B48" s="24" t="s">
        <v>60</v>
      </c>
      <c r="C48" s="120">
        <v>6.73</v>
      </c>
      <c r="D48" s="121">
        <v>5.7075342401013254</v>
      </c>
      <c r="E48" s="121">
        <v>6.3187052565561785</v>
      </c>
      <c r="F48" s="121">
        <v>7.2939273062010095</v>
      </c>
      <c r="G48" s="121">
        <v>7.7327133901415186</v>
      </c>
      <c r="H48" s="122">
        <v>9.636909311051145</v>
      </c>
      <c r="I48" s="120">
        <v>29.898313341046062</v>
      </c>
      <c r="J48" s="121">
        <v>25.797154397288327</v>
      </c>
      <c r="K48" s="121">
        <v>35.094075382086118</v>
      </c>
      <c r="L48" s="121">
        <v>38.940916194767524</v>
      </c>
      <c r="M48" s="121">
        <v>50.551394568265174</v>
      </c>
      <c r="N48" s="122">
        <v>60.365434023670524</v>
      </c>
      <c r="O48" s="120">
        <v>6.6863777914672866</v>
      </c>
      <c r="P48" s="121">
        <v>5.2468364254489703</v>
      </c>
      <c r="Q48" s="121">
        <v>5.6352224778773374</v>
      </c>
      <c r="R48" s="121">
        <v>5.9168656550651839</v>
      </c>
      <c r="S48" s="121">
        <v>6.1828732163485727</v>
      </c>
      <c r="T48" s="122">
        <v>8.1012721255368234</v>
      </c>
      <c r="U48" s="120">
        <v>4.7021977573209233</v>
      </c>
      <c r="V48" s="121">
        <v>6.3922886485792727</v>
      </c>
      <c r="W48" s="121">
        <v>57.545301399872443</v>
      </c>
      <c r="X48" s="121">
        <v>64.326684480948614</v>
      </c>
      <c r="Y48" s="121">
        <v>70.187285293202891</v>
      </c>
      <c r="Z48" s="122">
        <v>76.176944031360648</v>
      </c>
      <c r="AA48" s="120">
        <v>10.997237985420158</v>
      </c>
      <c r="AB48" s="121">
        <v>8.1244421728909408</v>
      </c>
      <c r="AC48" s="121">
        <v>9.1932819629926428</v>
      </c>
      <c r="AD48" s="121">
        <v>7.5593767122194118</v>
      </c>
      <c r="AE48" s="121">
        <v>9.8773857832733043</v>
      </c>
      <c r="AF48" s="122">
        <v>13.206884416275788</v>
      </c>
      <c r="AG48" s="120">
        <v>14.559468000000001</v>
      </c>
      <c r="AH48" s="121">
        <v>15.0595</v>
      </c>
      <c r="AI48" s="121">
        <v>17.195014999999994</v>
      </c>
      <c r="AJ48" s="121">
        <v>18.906599999999997</v>
      </c>
      <c r="AK48" s="121">
        <v>19.90091980959599</v>
      </c>
      <c r="AL48" s="122">
        <v>23.188518938901353</v>
      </c>
      <c r="AM48" s="120">
        <v>-19.808519450379226</v>
      </c>
      <c r="AN48" s="121">
        <v>-18.183134665508224</v>
      </c>
      <c r="AO48" s="121">
        <v>10.63456367762342</v>
      </c>
      <c r="AP48" s="121">
        <v>14.437875888463644</v>
      </c>
      <c r="AQ48" s="121">
        <v>18.428973506680578</v>
      </c>
      <c r="AR48" s="122">
        <v>24.586274855213407</v>
      </c>
      <c r="AS48" s="120"/>
      <c r="AT48" s="121"/>
      <c r="AU48" s="121"/>
      <c r="AV48" s="121"/>
      <c r="AW48" s="121"/>
      <c r="AX48" s="122"/>
    </row>
    <row r="49" spans="1:50">
      <c r="A49" s="17"/>
      <c r="B49" s="24" t="s">
        <v>572</v>
      </c>
      <c r="C49" s="120">
        <v>123.64447748019791</v>
      </c>
      <c r="D49" s="121">
        <v>153.03186453276348</v>
      </c>
      <c r="E49" s="121">
        <v>183.54451232259416</v>
      </c>
      <c r="F49" s="121">
        <v>220.4309957956842</v>
      </c>
      <c r="G49" s="121">
        <v>257.33512945273753</v>
      </c>
      <c r="H49" s="122">
        <v>299.6672297658024</v>
      </c>
      <c r="I49" s="120">
        <v>150.91570967545516</v>
      </c>
      <c r="J49" s="121">
        <v>184.89618218352314</v>
      </c>
      <c r="K49" s="121">
        <v>210.93933304917903</v>
      </c>
      <c r="L49" s="121">
        <v>242.75873267165966</v>
      </c>
      <c r="M49" s="121">
        <v>277.05591952310488</v>
      </c>
      <c r="N49" s="122">
        <v>321.18135354677531</v>
      </c>
      <c r="O49" s="120">
        <v>202.69108347412666</v>
      </c>
      <c r="P49" s="121">
        <v>220.0221417267291</v>
      </c>
      <c r="Q49" s="121">
        <v>247.68983534961262</v>
      </c>
      <c r="R49" s="121">
        <v>293.84512670856458</v>
      </c>
      <c r="S49" s="121">
        <v>351.21743199117145</v>
      </c>
      <c r="T49" s="122">
        <v>421.05475561978437</v>
      </c>
      <c r="U49" s="120">
        <v>151.1557861910369</v>
      </c>
      <c r="V49" s="121">
        <v>856.11572633457263</v>
      </c>
      <c r="W49" s="121">
        <v>920.58610550957212</v>
      </c>
      <c r="X49" s="121">
        <v>1149.99604743083</v>
      </c>
      <c r="Y49" s="121">
        <v>1281.7920173887494</v>
      </c>
      <c r="Z49" s="122">
        <v>1426.7433613335427</v>
      </c>
      <c r="AA49" s="120">
        <v>274.3435168702182</v>
      </c>
      <c r="AB49" s="121">
        <v>328.58634149855038</v>
      </c>
      <c r="AC49" s="121">
        <v>376.98763116690822</v>
      </c>
      <c r="AD49" s="121">
        <v>451.88445440372061</v>
      </c>
      <c r="AE49" s="121">
        <v>538.77404639826443</v>
      </c>
      <c r="AF49" s="122">
        <v>644.24417965522878</v>
      </c>
      <c r="AG49" s="120">
        <v>363.9745217834751</v>
      </c>
      <c r="AH49" s="121">
        <v>396.27226094173409</v>
      </c>
      <c r="AI49" s="121">
        <v>460.36777425580203</v>
      </c>
      <c r="AJ49" s="121">
        <v>582.55922085454017</v>
      </c>
      <c r="AK49" s="121">
        <v>710.41740856772174</v>
      </c>
      <c r="AL49" s="122">
        <v>856.29981599004145</v>
      </c>
      <c r="AM49" s="120">
        <v>63.851979703952118</v>
      </c>
      <c r="AN49" s="121">
        <v>80.000695047784532</v>
      </c>
      <c r="AO49" s="121">
        <v>112.87219777197083</v>
      </c>
      <c r="AP49" s="121">
        <v>113.24870147621651</v>
      </c>
      <c r="AQ49" s="121">
        <v>131.67767498289709</v>
      </c>
      <c r="AR49" s="122">
        <v>156.26394983811051</v>
      </c>
      <c r="AS49" s="120"/>
      <c r="AT49" s="121"/>
      <c r="AU49" s="121"/>
      <c r="AV49" s="121"/>
      <c r="AW49" s="121"/>
      <c r="AX49" s="122"/>
    </row>
    <row r="50" spans="1:50" hidden="1">
      <c r="B50" s="24"/>
      <c r="C50" s="120"/>
      <c r="D50" s="121"/>
      <c r="E50" s="121"/>
      <c r="F50" s="121"/>
      <c r="G50" s="121"/>
      <c r="H50" s="122"/>
      <c r="I50" s="120"/>
      <c r="J50" s="121"/>
      <c r="K50" s="121"/>
      <c r="L50" s="121"/>
      <c r="M50" s="121"/>
      <c r="N50" s="122"/>
      <c r="O50" s="120"/>
      <c r="P50" s="121"/>
      <c r="Q50" s="121"/>
      <c r="R50" s="121"/>
      <c r="S50" s="121"/>
      <c r="T50" s="122"/>
      <c r="U50" s="120"/>
      <c r="V50" s="121"/>
      <c r="W50" s="121"/>
      <c r="X50" s="121"/>
      <c r="Y50" s="121"/>
      <c r="Z50" s="122"/>
      <c r="AA50" s="120"/>
      <c r="AB50" s="121"/>
      <c r="AC50" s="121"/>
      <c r="AD50" s="121"/>
      <c r="AE50" s="121"/>
      <c r="AF50" s="122"/>
      <c r="AG50" s="120"/>
      <c r="AH50" s="121"/>
      <c r="AI50" s="121"/>
      <c r="AJ50" s="121"/>
      <c r="AK50" s="121"/>
      <c r="AL50" s="122"/>
      <c r="AM50" s="120"/>
      <c r="AN50" s="121"/>
      <c r="AO50" s="121"/>
      <c r="AP50" s="121"/>
      <c r="AQ50" s="121"/>
      <c r="AR50" s="122"/>
      <c r="AS50" s="120"/>
      <c r="AT50" s="121"/>
      <c r="AU50" s="121"/>
      <c r="AV50" s="121"/>
      <c r="AW50" s="121"/>
      <c r="AX50" s="122"/>
    </row>
    <row r="51" spans="1:50" ht="12.75">
      <c r="A51" s="5"/>
      <c r="B51" s="24" t="s">
        <v>62</v>
      </c>
      <c r="C51" s="120">
        <v>0</v>
      </c>
      <c r="D51" s="121">
        <v>1.7</v>
      </c>
      <c r="E51" s="121">
        <v>1.9</v>
      </c>
      <c r="F51" s="121">
        <v>2</v>
      </c>
      <c r="G51" s="121">
        <v>2.6</v>
      </c>
      <c r="H51" s="122">
        <v>2.6</v>
      </c>
      <c r="I51" s="120">
        <v>0</v>
      </c>
      <c r="J51" s="121">
        <v>0</v>
      </c>
      <c r="K51" s="121">
        <v>0</v>
      </c>
      <c r="L51" s="121">
        <v>0</v>
      </c>
      <c r="M51" s="121">
        <v>0</v>
      </c>
      <c r="N51" s="122">
        <v>0</v>
      </c>
      <c r="O51" s="120">
        <v>0</v>
      </c>
      <c r="P51" s="121">
        <v>0.55000000000000004</v>
      </c>
      <c r="Q51" s="121">
        <v>0.6</v>
      </c>
      <c r="R51" s="121">
        <v>1.2</v>
      </c>
      <c r="S51" s="121">
        <v>2</v>
      </c>
      <c r="T51" s="122">
        <v>2.6</v>
      </c>
      <c r="U51" s="120">
        <v>0</v>
      </c>
      <c r="V51" s="121">
        <v>0</v>
      </c>
      <c r="W51" s="121">
        <v>0</v>
      </c>
      <c r="X51" s="121">
        <v>0</v>
      </c>
      <c r="Y51" s="121">
        <v>0</v>
      </c>
      <c r="Z51" s="122">
        <v>0</v>
      </c>
      <c r="AA51" s="120">
        <v>5.7850836787055293</v>
      </c>
      <c r="AB51" s="121">
        <v>5.1151099527988615</v>
      </c>
      <c r="AC51" s="121">
        <v>2</v>
      </c>
      <c r="AD51" s="121">
        <v>3</v>
      </c>
      <c r="AE51" s="121">
        <v>3.4</v>
      </c>
      <c r="AF51" s="122">
        <v>3.4</v>
      </c>
      <c r="AG51" s="120">
        <v>0</v>
      </c>
      <c r="AH51" s="121">
        <v>0</v>
      </c>
      <c r="AI51" s="121">
        <v>0</v>
      </c>
      <c r="AJ51" s="121">
        <v>0</v>
      </c>
      <c r="AK51" s="121">
        <v>0</v>
      </c>
      <c r="AL51" s="122">
        <v>0</v>
      </c>
      <c r="AM51" s="120">
        <v>0</v>
      </c>
      <c r="AN51" s="121">
        <v>0</v>
      </c>
      <c r="AO51" s="121">
        <v>0</v>
      </c>
      <c r="AP51" s="121">
        <v>0</v>
      </c>
      <c r="AQ51" s="121">
        <v>0</v>
      </c>
      <c r="AR51" s="122">
        <v>0</v>
      </c>
      <c r="AS51" s="120"/>
      <c r="AT51" s="121"/>
      <c r="AU51" s="121"/>
      <c r="AV51" s="121"/>
      <c r="AW51" s="121"/>
      <c r="AX51" s="122"/>
    </row>
    <row r="52" spans="1:50">
      <c r="A52" s="17"/>
      <c r="B52" s="24" t="s">
        <v>6</v>
      </c>
      <c r="C52" s="120"/>
      <c r="D52" s="121"/>
      <c r="E52" s="121">
        <f t="shared" ref="E52:H53" si="125">IFERROR((IF((E$11/E48)&lt;0,"NM",(E$11/E48))),"NA")</f>
        <v>115.60121422693325</v>
      </c>
      <c r="F52" s="121">
        <f t="shared" si="125"/>
        <v>100.14495200397737</v>
      </c>
      <c r="G52" s="121">
        <f t="shared" si="125"/>
        <v>94.462313957123385</v>
      </c>
      <c r="H52" s="122">
        <f t="shared" si="125"/>
        <v>75.797122959573258</v>
      </c>
      <c r="I52" s="120"/>
      <c r="J52" s="121"/>
      <c r="K52" s="121">
        <f t="shared" ref="K52:N52" si="126">IFERROR((IF((K$11/K48)&lt;0,"NM",(K$11/K48))),"NA")</f>
        <v>63.732979873340824</v>
      </c>
      <c r="L52" s="121">
        <f t="shared" si="126"/>
        <v>57.437015318621029</v>
      </c>
      <c r="M52" s="121">
        <f t="shared" si="126"/>
        <v>44.245070172685395</v>
      </c>
      <c r="N52" s="122">
        <f t="shared" si="126"/>
        <v>37.05183332439826</v>
      </c>
      <c r="O52" s="120"/>
      <c r="P52" s="121"/>
      <c r="Q52" s="121">
        <f t="shared" ref="Q52:T53" si="127">IFERROR((IF((Q$11/Q48)&lt;0,"NM",(Q$11/Q48))),"NA")</f>
        <v>140.1453098081553</v>
      </c>
      <c r="R52" s="121">
        <f t="shared" si="127"/>
        <v>133.47438425003409</v>
      </c>
      <c r="S52" s="121">
        <f t="shared" si="127"/>
        <v>127.73187680959819</v>
      </c>
      <c r="T52" s="122">
        <f t="shared" si="127"/>
        <v>97.484689782306006</v>
      </c>
      <c r="U52" s="120"/>
      <c r="V52" s="121"/>
      <c r="W52" s="121">
        <f t="shared" ref="W52:Z52" si="128">IFERROR((IF((W$11/W48)&lt;0,"NM",(W$11/W48))),"NA")</f>
        <v>17.792938347565411</v>
      </c>
      <c r="X52" s="121">
        <f t="shared" si="128"/>
        <v>15.91718908353258</v>
      </c>
      <c r="Y52" s="121">
        <f t="shared" si="128"/>
        <v>14.588112301576038</v>
      </c>
      <c r="Z52" s="122">
        <f t="shared" si="128"/>
        <v>13.44107476375633</v>
      </c>
      <c r="AA52" s="120"/>
      <c r="AB52" s="121"/>
      <c r="AC52" s="121">
        <f t="shared" ref="AC52:AF52" si="129">IFERROR((IF((AC$11/AC48)&lt;0,"NM",(AC$11/AC48))),"NA")</f>
        <v>128.58846326684196</v>
      </c>
      <c r="AD52" s="121">
        <f t="shared" si="129"/>
        <v>156.38194060220664</v>
      </c>
      <c r="AE52" s="121">
        <f t="shared" si="129"/>
        <v>119.68247732126576</v>
      </c>
      <c r="AF52" s="122">
        <f t="shared" si="129"/>
        <v>89.510134467683542</v>
      </c>
      <c r="AG52" s="120"/>
      <c r="AH52" s="121"/>
      <c r="AI52" s="121">
        <f t="shared" ref="AI52:AL52" si="130">IFERROR((IF((AI$11/AI48)&lt;0,"NM",(AI$11/AI48))),"NA")</f>
        <v>109.66550479891995</v>
      </c>
      <c r="AJ52" s="121">
        <f t="shared" si="130"/>
        <v>99.737657749145811</v>
      </c>
      <c r="AK52" s="121">
        <f t="shared" si="130"/>
        <v>94.754414270376472</v>
      </c>
      <c r="AL52" s="122">
        <f t="shared" si="130"/>
        <v>81.32041571816498</v>
      </c>
      <c r="AM52" s="120"/>
      <c r="AN52" s="121"/>
      <c r="AO52" s="121">
        <f t="shared" ref="AO52:AR52" si="131">IFERROR((IF((AO$11/AO48)&lt;0,"NM",(AO$11/AO48))),"NA")</f>
        <v>57.75037120631999</v>
      </c>
      <c r="AP52" s="121">
        <f>IFERROR((IF((AP$11/AP48)&lt;0,"NM",(AP$11/AP48))),"NA")</f>
        <v>42.537420652765604</v>
      </c>
      <c r="AQ52" s="121">
        <f t="shared" si="131"/>
        <v>33.325241895722954</v>
      </c>
      <c r="AR52" s="122">
        <f t="shared" si="131"/>
        <v>24.9793839699865</v>
      </c>
      <c r="AS52" s="120"/>
      <c r="AT52" s="121"/>
      <c r="AU52" s="121">
        <f ca="1">IFERROR((IF(((AU$17*1000)/AU34)&lt;0,"NM",((AU$17*1000)/AU34))),"NA")</f>
        <v>57.058013090814185</v>
      </c>
      <c r="AV52" s="121">
        <f t="shared" ref="AV52:AX52" ca="1" si="132">IFERROR((IF(((AV$17*1000)/AV34)&lt;0,"NM",((AV$17*1000)/AV34))),"NA")</f>
        <v>87.781568672044486</v>
      </c>
      <c r="AW52" s="121">
        <f t="shared" ca="1" si="132"/>
        <v>75.518331908723567</v>
      </c>
      <c r="AX52" s="122">
        <f t="shared" ca="1" si="132"/>
        <v>61.305913427457597</v>
      </c>
    </row>
    <row r="53" spans="1:50">
      <c r="A53" s="17"/>
      <c r="B53" s="27" t="s">
        <v>573</v>
      </c>
      <c r="C53" s="120"/>
      <c r="D53" s="121"/>
      <c r="E53" s="121">
        <f t="shared" si="125"/>
        <v>3.9796885821144885</v>
      </c>
      <c r="F53" s="121">
        <f t="shared" si="125"/>
        <v>3.3137354271041288</v>
      </c>
      <c r="G53" s="121">
        <f t="shared" si="125"/>
        <v>2.8385164573271187</v>
      </c>
      <c r="H53" s="122">
        <f t="shared" si="125"/>
        <v>2.4375371326750188</v>
      </c>
      <c r="I53" s="120"/>
      <c r="J53" s="121"/>
      <c r="K53" s="121">
        <f t="shared" ref="K53:N53" si="133">IFERROR((IF((K$11/K49)&lt;0,"NM",(K$11/K49))),"NA")</f>
        <v>10.603285635109792</v>
      </c>
      <c r="L53" s="121">
        <f t="shared" si="133"/>
        <v>9.2134687612871726</v>
      </c>
      <c r="M53" s="121">
        <f t="shared" si="133"/>
        <v>8.0729190116202378</v>
      </c>
      <c r="N53" s="122">
        <f t="shared" si="133"/>
        <v>6.9638226979894249</v>
      </c>
      <c r="O53" s="120"/>
      <c r="P53" s="121"/>
      <c r="Q53" s="121">
        <f t="shared" si="127"/>
        <v>3.1884635026918762</v>
      </c>
      <c r="R53" s="121">
        <f t="shared" si="127"/>
        <v>2.6876402846839573</v>
      </c>
      <c r="S53" s="121">
        <f t="shared" si="127"/>
        <v>2.2486070680564967</v>
      </c>
      <c r="T53" s="122">
        <f t="shared" si="127"/>
        <v>1.8756467881178622</v>
      </c>
      <c r="U53" s="120"/>
      <c r="V53" s="121"/>
      <c r="W53" s="121">
        <f t="shared" ref="W53:Z53" si="134">IFERROR((IF((W$11/W49)&lt;0,"NM",(W$11/W49))),"NA")</f>
        <v>1.1122262153122988</v>
      </c>
      <c r="X53" s="121">
        <f t="shared" si="134"/>
        <v>0.89035088623779424</v>
      </c>
      <c r="Y53" s="121">
        <f t="shared" si="134"/>
        <v>0.79880353919341474</v>
      </c>
      <c r="Z53" s="122">
        <f t="shared" si="134"/>
        <v>0.71764833658870875</v>
      </c>
      <c r="AA53" s="120"/>
      <c r="AB53" s="121"/>
      <c r="AC53" s="121">
        <f t="shared" ref="AC53:AF53" si="135">IFERROR((IF((AC$11/AC49)&lt;0,"NM",(AC$11/AC49))),"NA")</f>
        <v>3.135779273025042</v>
      </c>
      <c r="AD53" s="121">
        <f t="shared" si="135"/>
        <v>2.6160448505799865</v>
      </c>
      <c r="AE53" s="121">
        <f t="shared" si="135"/>
        <v>2.1941480067622798</v>
      </c>
      <c r="AF53" s="122">
        <f t="shared" si="135"/>
        <v>1.8349409080150867</v>
      </c>
      <c r="AG53" s="120"/>
      <c r="AH53" s="121"/>
      <c r="AI53" s="121">
        <f t="shared" ref="AI53:AL53" si="136">IFERROR((IF((AI$11/AI49)&lt;0,"NM",(AI$11/AI49))),"NA")</f>
        <v>4.0960729778453526</v>
      </c>
      <c r="AJ53" s="121">
        <f t="shared" si="136"/>
        <v>3.2369241314795745</v>
      </c>
      <c r="AK53" s="121">
        <f t="shared" si="136"/>
        <v>2.6543549992697604</v>
      </c>
      <c r="AL53" s="122">
        <f t="shared" si="136"/>
        <v>2.202149252852263</v>
      </c>
      <c r="AM53" s="120"/>
      <c r="AN53" s="121"/>
      <c r="AO53" s="121">
        <f t="shared" ref="AO53:AR53" si="137">IFERROR((IF((AO$11/AO49)&lt;0,"NM",(AO$11/AO49))),"NA")</f>
        <v>5.441109610009824</v>
      </c>
      <c r="AP53" s="121">
        <f t="shared" si="137"/>
        <v>5.4230202377108787</v>
      </c>
      <c r="AQ53" s="121">
        <f t="shared" si="137"/>
        <v>4.6640404311495374</v>
      </c>
      <c r="AR53" s="122">
        <f t="shared" si="137"/>
        <v>3.9302091150022735</v>
      </c>
      <c r="AS53" s="120"/>
      <c r="AT53" s="121"/>
      <c r="AU53" s="121">
        <f ca="1">IFERROR((IF(((AU$17*1000)/AU36)&lt;0,"NM",((AU$17*1000)/AU36))),"NA")</f>
        <v>6.6480409104434983</v>
      </c>
      <c r="AV53" s="121">
        <f t="shared" ref="AV53:AX53" ca="1" si="138">IFERROR((IF(((AV$17*1000)/AV36)&lt;0,"NM",((AV$17*1000)/AV36))),"NA")</f>
        <v>10.126389333460924</v>
      </c>
      <c r="AW53" s="121">
        <f t="shared" ca="1" si="138"/>
        <v>9.1591522933349072</v>
      </c>
      <c r="AX53" s="122">
        <f t="shared" ca="1" si="138"/>
        <v>8.1361901502125793</v>
      </c>
    </row>
    <row r="54" spans="1:50" hidden="1">
      <c r="A54" s="17"/>
      <c r="B54" s="27"/>
      <c r="C54" s="120"/>
      <c r="D54" s="121"/>
      <c r="E54" s="121"/>
      <c r="F54" s="121"/>
      <c r="G54" s="121"/>
      <c r="H54" s="122"/>
      <c r="I54" s="120"/>
      <c r="J54" s="121"/>
      <c r="K54" s="121"/>
      <c r="L54" s="121"/>
      <c r="M54" s="121"/>
      <c r="N54" s="122"/>
      <c r="O54" s="120"/>
      <c r="P54" s="121"/>
      <c r="Q54" s="121"/>
      <c r="R54" s="121"/>
      <c r="S54" s="121"/>
      <c r="T54" s="122"/>
      <c r="U54" s="120"/>
      <c r="V54" s="121"/>
      <c r="W54" s="121"/>
      <c r="X54" s="121"/>
      <c r="Y54" s="121"/>
      <c r="Z54" s="122"/>
      <c r="AA54" s="120"/>
      <c r="AB54" s="121"/>
      <c r="AC54" s="121"/>
      <c r="AD54" s="121"/>
      <c r="AE54" s="121"/>
      <c r="AF54" s="122"/>
      <c r="AG54" s="120"/>
      <c r="AH54" s="121"/>
      <c r="AI54" s="121"/>
      <c r="AJ54" s="121"/>
      <c r="AK54" s="121"/>
      <c r="AL54" s="122"/>
      <c r="AM54" s="120"/>
      <c r="AN54" s="121"/>
      <c r="AO54" s="121"/>
      <c r="AP54" s="121"/>
      <c r="AQ54" s="121"/>
      <c r="AR54" s="122"/>
      <c r="AS54" s="120"/>
      <c r="AT54" s="121"/>
      <c r="AU54" s="121"/>
      <c r="AV54" s="121"/>
      <c r="AW54" s="121"/>
      <c r="AX54" s="122"/>
    </row>
    <row r="55" spans="1:50">
      <c r="B55" s="43" t="s">
        <v>63</v>
      </c>
      <c r="C55" s="135"/>
      <c r="D55" s="136"/>
      <c r="E55" s="121">
        <f t="shared" ref="E55:H55" si="139">IFERROR((E51/E$11*100),"NA")</f>
        <v>0.26011362858511872</v>
      </c>
      <c r="F55" s="121">
        <f t="shared" si="139"/>
        <v>0.27380381956328287</v>
      </c>
      <c r="G55" s="121">
        <f t="shared" si="139"/>
        <v>0.35594496543226778</v>
      </c>
      <c r="H55" s="122">
        <f t="shared" si="139"/>
        <v>0.35594496543226778</v>
      </c>
      <c r="I55" s="135"/>
      <c r="J55" s="136"/>
      <c r="K55" s="121">
        <f t="shared" ref="K55:N55" si="140">IFERROR((K51/K$11*100),"NA")</f>
        <v>0</v>
      </c>
      <c r="L55" s="121">
        <f t="shared" si="140"/>
        <v>0</v>
      </c>
      <c r="M55" s="121">
        <f t="shared" si="140"/>
        <v>0</v>
      </c>
      <c r="N55" s="122">
        <f t="shared" si="140"/>
        <v>0</v>
      </c>
      <c r="O55" s="135"/>
      <c r="P55" s="136"/>
      <c r="Q55" s="121">
        <f t="shared" ref="Q55:T55" si="141">IFERROR((Q51/Q$11*100),"NA")</f>
        <v>7.5973409306742637E-2</v>
      </c>
      <c r="R55" s="121">
        <f t="shared" si="141"/>
        <v>0.15194681861348527</v>
      </c>
      <c r="S55" s="121">
        <f t="shared" si="141"/>
        <v>0.25324469768914215</v>
      </c>
      <c r="T55" s="122">
        <f t="shared" si="141"/>
        <v>0.32921810699588477</v>
      </c>
      <c r="U55" s="135"/>
      <c r="V55" s="136"/>
      <c r="W55" s="121">
        <f t="shared" ref="W55:Z55" si="142">IFERROR((W51/W$11*100),"NA")</f>
        <v>0</v>
      </c>
      <c r="X55" s="121">
        <f t="shared" si="142"/>
        <v>0</v>
      </c>
      <c r="Y55" s="121">
        <f t="shared" si="142"/>
        <v>0</v>
      </c>
      <c r="Z55" s="122">
        <f t="shared" si="142"/>
        <v>0</v>
      </c>
      <c r="AA55" s="135"/>
      <c r="AB55" s="136"/>
      <c r="AC55" s="121">
        <f t="shared" ref="AC55:AF55" si="143">IFERROR((AC51/AC$11*100),"NA")</f>
        <v>0.16918326777481707</v>
      </c>
      <c r="AD55" s="121">
        <f t="shared" si="143"/>
        <v>0.2537749016622256</v>
      </c>
      <c r="AE55" s="121">
        <f t="shared" si="143"/>
        <v>0.28761155521718901</v>
      </c>
      <c r="AF55" s="122">
        <f t="shared" si="143"/>
        <v>0.28761155521718901</v>
      </c>
      <c r="AG55" s="135"/>
      <c r="AH55" s="136"/>
      <c r="AI55" s="121">
        <f t="shared" ref="AI55:AL55" si="144">IFERROR((AI51/AI$11*100),"NA")</f>
        <v>0</v>
      </c>
      <c r="AJ55" s="121">
        <f t="shared" si="144"/>
        <v>0</v>
      </c>
      <c r="AK55" s="121">
        <f t="shared" si="144"/>
        <v>0</v>
      </c>
      <c r="AL55" s="122">
        <f t="shared" si="144"/>
        <v>0</v>
      </c>
      <c r="AM55" s="135"/>
      <c r="AN55" s="136"/>
      <c r="AO55" s="121">
        <f t="shared" ref="AO55:AR55" si="145">IFERROR((AO51/AO$11*100),"NA")</f>
        <v>0</v>
      </c>
      <c r="AP55" s="121">
        <f t="shared" si="145"/>
        <v>0</v>
      </c>
      <c r="AQ55" s="121">
        <f t="shared" si="145"/>
        <v>0</v>
      </c>
      <c r="AR55" s="122">
        <f t="shared" si="145"/>
        <v>0</v>
      </c>
      <c r="AS55" s="135"/>
      <c r="AT55" s="136"/>
      <c r="AU55" s="121"/>
      <c r="AV55" s="121"/>
      <c r="AW55" s="121"/>
      <c r="AX55" s="122"/>
    </row>
    <row r="56" spans="1:50">
      <c r="B56" s="3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</row>
    <row r="57" spans="1:50">
      <c r="B57" s="3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</row>
  </sheetData>
  <mergeCells count="8">
    <mergeCell ref="AS6:AX6"/>
    <mergeCell ref="C6:H6"/>
    <mergeCell ref="O6:T6"/>
    <mergeCell ref="AM6:AR6"/>
    <mergeCell ref="AA6:AF6"/>
    <mergeCell ref="AG6:AL6"/>
    <mergeCell ref="U6:Z6"/>
    <mergeCell ref="I6:N6"/>
  </mergeCells>
  <conditionalFormatting sqref="AS27:AX27 AS30:AX30 AS32:AX32 AS35:AX35">
    <cfRule type="cellIs" dxfId="2128" priority="285" operator="greaterThanOrEqual">
      <formula>0</formula>
    </cfRule>
  </conditionalFormatting>
  <conditionalFormatting sqref="AS27:AX27 AS30:AX30 AS32:AX32 AS35:AX35">
    <cfRule type="cellIs" dxfId="2127" priority="284" operator="lessThanOrEqual">
      <formula>0</formula>
    </cfRule>
  </conditionalFormatting>
  <conditionalFormatting sqref="AX15">
    <cfRule type="cellIs" dxfId="2126" priority="274" operator="greaterThanOrEqual">
      <formula>10</formula>
    </cfRule>
    <cfRule type="cellIs" dxfId="2125" priority="277" operator="lessThan">
      <formula>0</formula>
    </cfRule>
  </conditionalFormatting>
  <conditionalFormatting sqref="AX16">
    <cfRule type="cellIs" dxfId="2124" priority="272" operator="greaterThanOrEqual">
      <formula>10</formula>
    </cfRule>
    <cfRule type="cellIs" dxfId="2123" priority="276" operator="lessThan">
      <formula>0</formula>
    </cfRule>
  </conditionalFormatting>
  <conditionalFormatting sqref="AX13">
    <cfRule type="cellIs" priority="271" operator="equal">
      <formula>"-"</formula>
    </cfRule>
    <cfRule type="cellIs" dxfId="2122" priority="273" operator="lessThanOrEqual">
      <formula>5</formula>
    </cfRule>
    <cfRule type="cellIs" dxfId="2121" priority="275" operator="greaterThanOrEqual">
      <formula>10</formula>
    </cfRule>
  </conditionalFormatting>
  <conditionalFormatting sqref="AS27:AX27">
    <cfRule type="cellIs" dxfId="2120" priority="270" operator="greaterThanOrEqual">
      <formula>0</formula>
    </cfRule>
  </conditionalFormatting>
  <conditionalFormatting sqref="AS27:AX27">
    <cfRule type="cellIs" dxfId="2119" priority="269" operator="lessThanOrEqual">
      <formula>0</formula>
    </cfRule>
  </conditionalFormatting>
  <conditionalFormatting sqref="AS30:AX30">
    <cfRule type="cellIs" dxfId="2118" priority="268" operator="greaterThanOrEqual">
      <formula>0</formula>
    </cfRule>
  </conditionalFormatting>
  <conditionalFormatting sqref="AS30:AX30">
    <cfRule type="cellIs" dxfId="2117" priority="267" operator="lessThanOrEqual">
      <formula>0</formula>
    </cfRule>
  </conditionalFormatting>
  <conditionalFormatting sqref="AS32:AX32">
    <cfRule type="cellIs" dxfId="2116" priority="266" operator="greaterThanOrEqual">
      <formula>0</formula>
    </cfRule>
  </conditionalFormatting>
  <conditionalFormatting sqref="AS32:AX32">
    <cfRule type="cellIs" dxfId="2115" priority="265" operator="lessThanOrEqual">
      <formula>0</formula>
    </cfRule>
  </conditionalFormatting>
  <conditionalFormatting sqref="AS35:AX35">
    <cfRule type="cellIs" dxfId="2114" priority="264" operator="greaterThanOrEqual">
      <formula>0</formula>
    </cfRule>
  </conditionalFormatting>
  <conditionalFormatting sqref="AS35:AX35">
    <cfRule type="cellIs" dxfId="2113" priority="263" operator="lessThanOrEqual">
      <formula>0</formula>
    </cfRule>
  </conditionalFormatting>
  <conditionalFormatting sqref="AX15">
    <cfRule type="cellIs" dxfId="2112" priority="259" operator="greaterThanOrEqual">
      <formula>10</formula>
    </cfRule>
    <cfRule type="cellIs" dxfId="2111" priority="262" operator="lessThan">
      <formula>0</formula>
    </cfRule>
  </conditionalFormatting>
  <conditionalFormatting sqref="AX16">
    <cfRule type="cellIs" dxfId="2110" priority="257" operator="greaterThanOrEqual">
      <formula>10</formula>
    </cfRule>
    <cfRule type="cellIs" dxfId="2109" priority="261" operator="lessThan">
      <formula>0</formula>
    </cfRule>
  </conditionalFormatting>
  <conditionalFormatting sqref="AX13">
    <cfRule type="cellIs" priority="256" operator="equal">
      <formula>"-"</formula>
    </cfRule>
    <cfRule type="cellIs" dxfId="2108" priority="258" operator="lessThanOrEqual">
      <formula>5</formula>
    </cfRule>
    <cfRule type="cellIs" dxfId="2107" priority="260" operator="greaterThanOrEqual">
      <formula>10</formula>
    </cfRule>
  </conditionalFormatting>
  <conditionalFormatting sqref="AX10">
    <cfRule type="cellIs" dxfId="2106" priority="254" operator="equal">
      <formula>"Sell"</formula>
    </cfRule>
    <cfRule type="cellIs" dxfId="2105" priority="255" operator="equal">
      <formula>"Buy"</formula>
    </cfRule>
  </conditionalFormatting>
  <conditionalFormatting sqref="AX10">
    <cfRule type="cellIs" dxfId="2104" priority="252" operator="equal">
      <formula>"Sell"</formula>
    </cfRule>
    <cfRule type="cellIs" dxfId="2103" priority="253" operator="equal">
      <formula>"Buy"</formula>
    </cfRule>
  </conditionalFormatting>
  <conditionalFormatting sqref="AX10">
    <cfRule type="cellIs" dxfId="2102" priority="250" operator="equal">
      <formula>"Sell"</formula>
    </cfRule>
    <cfRule type="cellIs" dxfId="2101" priority="251" operator="equal">
      <formula>"Buy"</formula>
    </cfRule>
  </conditionalFormatting>
  <conditionalFormatting sqref="C27:H27">
    <cfRule type="cellIs" dxfId="2100" priority="164" operator="greaterThanOrEqual">
      <formula>0</formula>
    </cfRule>
  </conditionalFormatting>
  <conditionalFormatting sqref="C27:H27">
    <cfRule type="cellIs" dxfId="2099" priority="163" operator="lessThanOrEqual">
      <formula>0</formula>
    </cfRule>
  </conditionalFormatting>
  <conditionalFormatting sqref="C30:H30">
    <cfRule type="cellIs" dxfId="2098" priority="162" operator="greaterThanOrEqual">
      <formula>0</formula>
    </cfRule>
  </conditionalFormatting>
  <conditionalFormatting sqref="C30:H30">
    <cfRule type="cellIs" dxfId="2097" priority="161" operator="lessThanOrEqual">
      <formula>0</formula>
    </cfRule>
  </conditionalFormatting>
  <conditionalFormatting sqref="C32:H32">
    <cfRule type="cellIs" dxfId="2096" priority="160" operator="greaterThanOrEqual">
      <formula>0</formula>
    </cfRule>
  </conditionalFormatting>
  <conditionalFormatting sqref="C32:H32">
    <cfRule type="cellIs" dxfId="2095" priority="159" operator="lessThanOrEqual">
      <formula>0</formula>
    </cfRule>
  </conditionalFormatting>
  <conditionalFormatting sqref="C35:H35">
    <cfRule type="cellIs" dxfId="2094" priority="158" operator="greaterThanOrEqual">
      <formula>0</formula>
    </cfRule>
  </conditionalFormatting>
  <conditionalFormatting sqref="C35:H35">
    <cfRule type="cellIs" dxfId="2093" priority="157" operator="lessThanOrEqual">
      <formula>0</formula>
    </cfRule>
  </conditionalFormatting>
  <conditionalFormatting sqref="H10">
    <cfRule type="cellIs" dxfId="2092" priority="155" operator="equal">
      <formula>"Sell"</formula>
    </cfRule>
    <cfRule type="cellIs" dxfId="2091" priority="156" operator="equal">
      <formula>"Buy"</formula>
    </cfRule>
  </conditionalFormatting>
  <conditionalFormatting sqref="H15">
    <cfRule type="cellIs" dxfId="2090" priority="151" operator="greaterThan">
      <formula>0</formula>
    </cfRule>
    <cfRule type="cellIs" dxfId="2089" priority="154" operator="lessThan">
      <formula>0</formula>
    </cfRule>
  </conditionalFormatting>
  <conditionalFormatting sqref="H16">
    <cfRule type="cellIs" dxfId="2088" priority="149" operator="greaterThan">
      <formula>0</formula>
    </cfRule>
    <cfRule type="cellIs" dxfId="2087" priority="153" operator="lessThan">
      <formula>0</formula>
    </cfRule>
  </conditionalFormatting>
  <conditionalFormatting sqref="H13">
    <cfRule type="cellIs" priority="148" operator="equal">
      <formula>"-"</formula>
    </cfRule>
    <cfRule type="cellIs" dxfId="2086" priority="150" operator="lessThanOrEqual">
      <formula>0</formula>
    </cfRule>
    <cfRule type="cellIs" dxfId="2085" priority="152" operator="greaterThanOrEqual">
      <formula>0</formula>
    </cfRule>
  </conditionalFormatting>
  <conditionalFormatting sqref="O27:T27">
    <cfRule type="cellIs" dxfId="2084" priority="119" operator="greaterThanOrEqual">
      <formula>0</formula>
    </cfRule>
  </conditionalFormatting>
  <conditionalFormatting sqref="O27:T27">
    <cfRule type="cellIs" dxfId="2083" priority="118" operator="lessThanOrEqual">
      <formula>0</formula>
    </cfRule>
  </conditionalFormatting>
  <conditionalFormatting sqref="O30:T30">
    <cfRule type="cellIs" dxfId="2082" priority="117" operator="greaterThanOrEqual">
      <formula>0</formula>
    </cfRule>
  </conditionalFormatting>
  <conditionalFormatting sqref="O30:T30">
    <cfRule type="cellIs" dxfId="2081" priority="116" operator="lessThanOrEqual">
      <formula>0</formula>
    </cfRule>
  </conditionalFormatting>
  <conditionalFormatting sqref="O32:T32">
    <cfRule type="cellIs" dxfId="2080" priority="115" operator="greaterThanOrEqual">
      <formula>0</formula>
    </cfRule>
  </conditionalFormatting>
  <conditionalFormatting sqref="O32:T32">
    <cfRule type="cellIs" dxfId="2079" priority="114" operator="lessThanOrEqual">
      <formula>0</formula>
    </cfRule>
  </conditionalFormatting>
  <conditionalFormatting sqref="O35:T35">
    <cfRule type="cellIs" dxfId="2078" priority="113" operator="greaterThanOrEqual">
      <formula>0</formula>
    </cfRule>
  </conditionalFormatting>
  <conditionalFormatting sqref="O35:T35">
    <cfRule type="cellIs" dxfId="2077" priority="112" operator="lessThanOrEqual">
      <formula>0</formula>
    </cfRule>
  </conditionalFormatting>
  <conditionalFormatting sqref="T10">
    <cfRule type="cellIs" dxfId="2076" priority="110" operator="equal">
      <formula>"Sell"</formula>
    </cfRule>
    <cfRule type="cellIs" dxfId="2075" priority="111" operator="equal">
      <formula>"Buy"</formula>
    </cfRule>
  </conditionalFormatting>
  <conditionalFormatting sqref="T15">
    <cfRule type="cellIs" dxfId="2074" priority="106" operator="greaterThan">
      <formula>0</formula>
    </cfRule>
    <cfRule type="cellIs" dxfId="2073" priority="109" operator="lessThan">
      <formula>0</formula>
    </cfRule>
  </conditionalFormatting>
  <conditionalFormatting sqref="T16">
    <cfRule type="cellIs" dxfId="2072" priority="104" operator="greaterThan">
      <formula>0</formula>
    </cfRule>
    <cfRule type="cellIs" dxfId="2071" priority="108" operator="lessThan">
      <formula>0</formula>
    </cfRule>
  </conditionalFormatting>
  <conditionalFormatting sqref="T13">
    <cfRule type="cellIs" priority="103" operator="equal">
      <formula>"-"</formula>
    </cfRule>
    <cfRule type="cellIs" dxfId="2070" priority="105" operator="lessThanOrEqual">
      <formula>0</formula>
    </cfRule>
    <cfRule type="cellIs" dxfId="2069" priority="107" operator="greaterThanOrEqual">
      <formula>0</formula>
    </cfRule>
  </conditionalFormatting>
  <conditionalFormatting sqref="AM27:AR27">
    <cfRule type="cellIs" dxfId="2068" priority="85" operator="greaterThanOrEqual">
      <formula>0</formula>
    </cfRule>
  </conditionalFormatting>
  <conditionalFormatting sqref="AM27:AR27">
    <cfRule type="cellIs" dxfId="2067" priority="84" operator="lessThanOrEqual">
      <formula>0</formula>
    </cfRule>
  </conditionalFormatting>
  <conditionalFormatting sqref="AM30:AR30">
    <cfRule type="cellIs" dxfId="2066" priority="83" operator="greaterThanOrEqual">
      <formula>0</formula>
    </cfRule>
  </conditionalFormatting>
  <conditionalFormatting sqref="AM30:AR30">
    <cfRule type="cellIs" dxfId="2065" priority="82" operator="lessThanOrEqual">
      <formula>0</formula>
    </cfRule>
  </conditionalFormatting>
  <conditionalFormatting sqref="AM32:AR32">
    <cfRule type="cellIs" dxfId="2064" priority="81" operator="greaterThanOrEqual">
      <formula>0</formula>
    </cfRule>
  </conditionalFormatting>
  <conditionalFormatting sqref="AM32:AR32">
    <cfRule type="cellIs" dxfId="2063" priority="80" operator="lessThanOrEqual">
      <formula>0</formula>
    </cfRule>
  </conditionalFormatting>
  <conditionalFormatting sqref="AM35:AR35">
    <cfRule type="cellIs" dxfId="2062" priority="79" operator="greaterThanOrEqual">
      <formula>0</formula>
    </cfRule>
  </conditionalFormatting>
  <conditionalFormatting sqref="AM35:AR35">
    <cfRule type="cellIs" dxfId="2061" priority="78" operator="lessThanOrEqual">
      <formula>0</formula>
    </cfRule>
  </conditionalFormatting>
  <conditionalFormatting sqref="AR10">
    <cfRule type="cellIs" dxfId="2060" priority="76" operator="equal">
      <formula>"Sell"</formula>
    </cfRule>
    <cfRule type="cellIs" dxfId="2059" priority="77" operator="equal">
      <formula>"Buy"</formula>
    </cfRule>
  </conditionalFormatting>
  <conditionalFormatting sqref="AR15">
    <cfRule type="cellIs" dxfId="2058" priority="72" operator="greaterThan">
      <formula>0</formula>
    </cfRule>
    <cfRule type="cellIs" dxfId="2057" priority="75" operator="lessThan">
      <formula>0</formula>
    </cfRule>
  </conditionalFormatting>
  <conditionalFormatting sqref="AR16">
    <cfRule type="cellIs" dxfId="2056" priority="70" operator="greaterThan">
      <formula>0</formula>
    </cfRule>
    <cfRule type="cellIs" dxfId="2055" priority="74" operator="lessThan">
      <formula>0</formula>
    </cfRule>
  </conditionalFormatting>
  <conditionalFormatting sqref="AR13">
    <cfRule type="cellIs" priority="69" operator="equal">
      <formula>"-"</formula>
    </cfRule>
    <cfRule type="cellIs" dxfId="2054" priority="71" operator="lessThanOrEqual">
      <formula>0</formula>
    </cfRule>
    <cfRule type="cellIs" dxfId="2053" priority="73" operator="greaterThanOrEqual">
      <formula>0</formula>
    </cfRule>
  </conditionalFormatting>
  <conditionalFormatting sqref="AA27:AF27">
    <cfRule type="cellIs" dxfId="2052" priority="68" operator="greaterThanOrEqual">
      <formula>0</formula>
    </cfRule>
  </conditionalFormatting>
  <conditionalFormatting sqref="AA27:AF27">
    <cfRule type="cellIs" dxfId="2051" priority="67" operator="lessThanOrEqual">
      <formula>0</formula>
    </cfRule>
  </conditionalFormatting>
  <conditionalFormatting sqref="AA30:AF30">
    <cfRule type="cellIs" dxfId="2050" priority="66" operator="greaterThanOrEqual">
      <formula>0</formula>
    </cfRule>
  </conditionalFormatting>
  <conditionalFormatting sqref="AA30:AF30">
    <cfRule type="cellIs" dxfId="2049" priority="65" operator="lessThanOrEqual">
      <formula>0</formula>
    </cfRule>
  </conditionalFormatting>
  <conditionalFormatting sqref="AA32:AF32">
    <cfRule type="cellIs" dxfId="2048" priority="64" operator="greaterThanOrEqual">
      <formula>0</formula>
    </cfRule>
  </conditionalFormatting>
  <conditionalFormatting sqref="AA32:AF32">
    <cfRule type="cellIs" dxfId="2047" priority="63" operator="lessThanOrEqual">
      <formula>0</formula>
    </cfRule>
  </conditionalFormatting>
  <conditionalFormatting sqref="AA35:AF35">
    <cfRule type="cellIs" dxfId="2046" priority="62" operator="greaterThanOrEqual">
      <formula>0</formula>
    </cfRule>
  </conditionalFormatting>
  <conditionalFormatting sqref="AA35:AF35">
    <cfRule type="cellIs" dxfId="2045" priority="61" operator="lessThanOrEqual">
      <formula>0</formula>
    </cfRule>
  </conditionalFormatting>
  <conditionalFormatting sqref="AF10">
    <cfRule type="cellIs" dxfId="2044" priority="59" operator="equal">
      <formula>"Sell"</formula>
    </cfRule>
    <cfRule type="cellIs" dxfId="2043" priority="60" operator="equal">
      <formula>"Buy"</formula>
    </cfRule>
  </conditionalFormatting>
  <conditionalFormatting sqref="AF15">
    <cfRule type="cellIs" dxfId="2042" priority="55" operator="greaterThan">
      <formula>0</formula>
    </cfRule>
    <cfRule type="cellIs" dxfId="2041" priority="58" operator="lessThan">
      <formula>0</formula>
    </cfRule>
  </conditionalFormatting>
  <conditionalFormatting sqref="AF16">
    <cfRule type="cellIs" dxfId="2040" priority="53" operator="greaterThan">
      <formula>0</formula>
    </cfRule>
    <cfRule type="cellIs" dxfId="2039" priority="57" operator="lessThan">
      <formula>0</formula>
    </cfRule>
  </conditionalFormatting>
  <conditionalFormatting sqref="AF13">
    <cfRule type="cellIs" priority="52" operator="equal">
      <formula>"-"</formula>
    </cfRule>
    <cfRule type="cellIs" dxfId="2038" priority="54" operator="lessThanOrEqual">
      <formula>0</formula>
    </cfRule>
    <cfRule type="cellIs" dxfId="2037" priority="56" operator="greaterThanOrEqual">
      <formula>0</formula>
    </cfRule>
  </conditionalFormatting>
  <conditionalFormatting sqref="AG27:AL27">
    <cfRule type="cellIs" dxfId="2036" priority="51" operator="greaterThanOrEqual">
      <formula>0</formula>
    </cfRule>
  </conditionalFormatting>
  <conditionalFormatting sqref="AG27:AL27">
    <cfRule type="cellIs" dxfId="2035" priority="50" operator="lessThanOrEqual">
      <formula>0</formula>
    </cfRule>
  </conditionalFormatting>
  <conditionalFormatting sqref="AG30:AL30">
    <cfRule type="cellIs" dxfId="2034" priority="49" operator="greaterThanOrEqual">
      <formula>0</formula>
    </cfRule>
  </conditionalFormatting>
  <conditionalFormatting sqref="AG30:AL30">
    <cfRule type="cellIs" dxfId="2033" priority="48" operator="lessThanOrEqual">
      <formula>0</formula>
    </cfRule>
  </conditionalFormatting>
  <conditionalFormatting sqref="AG32:AL32">
    <cfRule type="cellIs" dxfId="2032" priority="47" operator="greaterThanOrEqual">
      <formula>0</formula>
    </cfRule>
  </conditionalFormatting>
  <conditionalFormatting sqref="AG32:AL32">
    <cfRule type="cellIs" dxfId="2031" priority="46" operator="lessThanOrEqual">
      <formula>0</formula>
    </cfRule>
  </conditionalFormatting>
  <conditionalFormatting sqref="AG35:AL35">
    <cfRule type="cellIs" dxfId="2030" priority="45" operator="greaterThanOrEqual">
      <formula>0</formula>
    </cfRule>
  </conditionalFormatting>
  <conditionalFormatting sqref="AG35:AL35">
    <cfRule type="cellIs" dxfId="2029" priority="44" operator="lessThanOrEqual">
      <formula>0</formula>
    </cfRule>
  </conditionalFormatting>
  <conditionalFormatting sqref="AL10">
    <cfRule type="cellIs" dxfId="2028" priority="42" operator="equal">
      <formula>"Sell"</formula>
    </cfRule>
    <cfRule type="cellIs" dxfId="2027" priority="43" operator="equal">
      <formula>"Buy"</formula>
    </cfRule>
  </conditionalFormatting>
  <conditionalFormatting sqref="AL15">
    <cfRule type="cellIs" dxfId="2026" priority="38" operator="greaterThan">
      <formula>0</formula>
    </cfRule>
    <cfRule type="cellIs" dxfId="2025" priority="41" operator="lessThan">
      <formula>0</formula>
    </cfRule>
  </conditionalFormatting>
  <conditionalFormatting sqref="AL16">
    <cfRule type="cellIs" dxfId="2024" priority="36" operator="greaterThan">
      <formula>0</formula>
    </cfRule>
    <cfRule type="cellIs" dxfId="2023" priority="40" operator="lessThan">
      <formula>0</formula>
    </cfRule>
  </conditionalFormatting>
  <conditionalFormatting sqref="AL13">
    <cfRule type="cellIs" priority="35" operator="equal">
      <formula>"-"</formula>
    </cfRule>
    <cfRule type="cellIs" dxfId="2022" priority="37" operator="lessThanOrEqual">
      <formula>0</formula>
    </cfRule>
    <cfRule type="cellIs" dxfId="2021" priority="39" operator="greaterThanOrEqual">
      <formula>0</formula>
    </cfRule>
  </conditionalFormatting>
  <conditionalFormatting sqref="U27:Z27">
    <cfRule type="cellIs" dxfId="2020" priority="34" operator="greaterThanOrEqual">
      <formula>0</formula>
    </cfRule>
  </conditionalFormatting>
  <conditionalFormatting sqref="U27:Z27">
    <cfRule type="cellIs" dxfId="2019" priority="33" operator="lessThanOrEqual">
      <formula>0</formula>
    </cfRule>
  </conditionalFormatting>
  <conditionalFormatting sqref="U30:Z30">
    <cfRule type="cellIs" dxfId="2018" priority="32" operator="greaterThanOrEqual">
      <formula>0</formula>
    </cfRule>
  </conditionalFormatting>
  <conditionalFormatting sqref="U30:Z30">
    <cfRule type="cellIs" dxfId="2017" priority="31" operator="lessThanOrEqual">
      <formula>0</formula>
    </cfRule>
  </conditionalFormatting>
  <conditionalFormatting sqref="U32:Z32">
    <cfRule type="cellIs" dxfId="2016" priority="30" operator="greaterThanOrEqual">
      <formula>0</formula>
    </cfRule>
  </conditionalFormatting>
  <conditionalFormatting sqref="U32:Z32">
    <cfRule type="cellIs" dxfId="2015" priority="29" operator="lessThanOrEqual">
      <formula>0</formula>
    </cfRule>
  </conditionalFormatting>
  <conditionalFormatting sqref="U35:Z35">
    <cfRule type="cellIs" dxfId="2014" priority="28" operator="greaterThanOrEqual">
      <formula>0</formula>
    </cfRule>
  </conditionalFormatting>
  <conditionalFormatting sqref="U35:Z35">
    <cfRule type="cellIs" dxfId="2013" priority="27" operator="lessThanOrEqual">
      <formula>0</formula>
    </cfRule>
  </conditionalFormatting>
  <conditionalFormatting sqref="Z10">
    <cfRule type="cellIs" dxfId="2012" priority="25" operator="equal">
      <formula>"Sell"</formula>
    </cfRule>
    <cfRule type="cellIs" dxfId="2011" priority="26" operator="equal">
      <formula>"Buy"</formula>
    </cfRule>
  </conditionalFormatting>
  <conditionalFormatting sqref="Z15">
    <cfRule type="cellIs" dxfId="2010" priority="21" operator="greaterThan">
      <formula>0</formula>
    </cfRule>
    <cfRule type="cellIs" dxfId="2009" priority="24" operator="lessThan">
      <formula>0</formula>
    </cfRule>
  </conditionalFormatting>
  <conditionalFormatting sqref="Z16">
    <cfRule type="cellIs" dxfId="2008" priority="19" operator="greaterThan">
      <formula>0</formula>
    </cfRule>
    <cfRule type="cellIs" dxfId="2007" priority="23" operator="lessThan">
      <formula>0</formula>
    </cfRule>
  </conditionalFormatting>
  <conditionalFormatting sqref="Z13">
    <cfRule type="cellIs" priority="18" operator="equal">
      <formula>"-"</formula>
    </cfRule>
    <cfRule type="cellIs" dxfId="2006" priority="20" operator="lessThanOrEqual">
      <formula>0</formula>
    </cfRule>
    <cfRule type="cellIs" dxfId="2005" priority="22" operator="greaterThanOrEqual">
      <formula>0</formula>
    </cfRule>
  </conditionalFormatting>
  <conditionalFormatting sqref="I27:N27">
    <cfRule type="cellIs" dxfId="2004" priority="17" operator="greaterThanOrEqual">
      <formula>0</formula>
    </cfRule>
  </conditionalFormatting>
  <conditionalFormatting sqref="I27:N27">
    <cfRule type="cellIs" dxfId="2003" priority="16" operator="lessThanOrEqual">
      <formula>0</formula>
    </cfRule>
  </conditionalFormatting>
  <conditionalFormatting sqref="I30:N30">
    <cfRule type="cellIs" dxfId="2002" priority="15" operator="greaterThanOrEqual">
      <formula>0</formula>
    </cfRule>
  </conditionalFormatting>
  <conditionalFormatting sqref="I30:N30">
    <cfRule type="cellIs" dxfId="2001" priority="14" operator="lessThanOrEqual">
      <formula>0</formula>
    </cfRule>
  </conditionalFormatting>
  <conditionalFormatting sqref="I32:N32">
    <cfRule type="cellIs" dxfId="2000" priority="13" operator="greaterThanOrEqual">
      <formula>0</formula>
    </cfRule>
  </conditionalFormatting>
  <conditionalFormatting sqref="I32:N32">
    <cfRule type="cellIs" dxfId="1999" priority="12" operator="lessThanOrEqual">
      <formula>0</formula>
    </cfRule>
  </conditionalFormatting>
  <conditionalFormatting sqref="I35:N35">
    <cfRule type="cellIs" dxfId="1998" priority="11" operator="greaterThanOrEqual">
      <formula>0</formula>
    </cfRule>
  </conditionalFormatting>
  <conditionalFormatting sqref="I35:N35">
    <cfRule type="cellIs" dxfId="1997" priority="10" operator="lessThanOrEqual">
      <formula>0</formula>
    </cfRule>
  </conditionalFormatting>
  <conditionalFormatting sqref="N10">
    <cfRule type="cellIs" dxfId="1996" priority="8" operator="equal">
      <formula>"Sell"</formula>
    </cfRule>
    <cfRule type="cellIs" dxfId="1995" priority="9" operator="equal">
      <formula>"Buy"</formula>
    </cfRule>
  </conditionalFormatting>
  <conditionalFormatting sqref="N15">
    <cfRule type="cellIs" dxfId="1994" priority="4" operator="greaterThan">
      <formula>0</formula>
    </cfRule>
    <cfRule type="cellIs" dxfId="1993" priority="7" operator="lessThan">
      <formula>0</formula>
    </cfRule>
  </conditionalFormatting>
  <conditionalFormatting sqref="N16">
    <cfRule type="cellIs" dxfId="1992" priority="2" operator="greaterThan">
      <formula>0</formula>
    </cfRule>
    <cfRule type="cellIs" dxfId="1991" priority="6" operator="lessThan">
      <formula>0</formula>
    </cfRule>
  </conditionalFormatting>
  <conditionalFormatting sqref="N13">
    <cfRule type="cellIs" priority="1" operator="equal">
      <formula>"-"</formula>
    </cfRule>
    <cfRule type="cellIs" dxfId="1990" priority="3" operator="lessThanOrEqual">
      <formula>0</formula>
    </cfRule>
    <cfRule type="cellIs" dxfId="1989" priority="5" operator="greaterThanOrEqual">
      <formula>0</formula>
    </cfRule>
  </conditionalFormatting>
  <pageMargins left="0.74803149606299213" right="0.23622047244094491" top="0.51181102362204722" bottom="0.23622047244094491" header="0.31496062992125984" footer="0.31496062992125984"/>
  <pageSetup paperSize="9" scale="90" orientation="landscape" r:id="rId1"/>
  <headerFooter>
    <oddHeader>&amp;LMOSL: lnsurance Valuations</oddHeader>
  </headerFooter>
  <colBreaks count="1" manualBreakCount="1">
    <brk id="26" min="5" max="54" man="1"/>
  </colBreak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36"/>
  <dimension ref="B5:CB65"/>
  <sheetViews>
    <sheetView showGridLines="0" zoomScaleNormal="100" workbookViewId="0">
      <pane xSplit="2" ySplit="8" topLeftCell="F9" activePane="bottomRight" state="frozen"/>
      <selection sqref="A1:XFD1048576"/>
      <selection pane="topRight" sqref="A1:XFD1048576"/>
      <selection pane="bottomLeft" sqref="A1:XFD1048576"/>
      <selection pane="bottomRight" activeCell="F9" sqref="F9"/>
    </sheetView>
  </sheetViews>
  <sheetFormatPr defaultColWidth="9.33203125" defaultRowHeight="12"/>
  <cols>
    <col min="1" max="1" width="1.33203125" style="1" customWidth="1"/>
    <col min="2" max="2" width="28.6640625" style="6" bestFit="1" customWidth="1"/>
    <col min="3" max="5" width="7.33203125" style="1" hidden="1" customWidth="1"/>
    <col min="6" max="8" width="8.1640625" style="1" bestFit="1" customWidth="1"/>
    <col min="9" max="11" width="8.1640625" style="1" hidden="1" customWidth="1"/>
    <col min="12" max="14" width="8.1640625" style="1" bestFit="1" customWidth="1"/>
    <col min="15" max="17" width="7.33203125" style="1" hidden="1" customWidth="1"/>
    <col min="18" max="18" width="7.33203125" style="1" bestFit="1" customWidth="1"/>
    <col min="19" max="20" width="8.1640625" style="1" bestFit="1" customWidth="1"/>
    <col min="21" max="23" width="11.6640625" style="1" hidden="1" customWidth="1"/>
    <col min="24" max="26" width="9" style="1" customWidth="1"/>
    <col min="27" max="28" width="6.5" style="1" hidden="1" customWidth="1"/>
    <col min="29" max="29" width="8.1640625" style="1" hidden="1" customWidth="1"/>
    <col min="30" max="32" width="8.1640625" style="1" bestFit="1" customWidth="1"/>
    <col min="33" max="35" width="8.1640625" style="1" hidden="1" customWidth="1"/>
    <col min="36" max="38" width="8.1640625" style="1" bestFit="1" customWidth="1"/>
    <col min="39" max="41" width="7.33203125" style="1" hidden="1" customWidth="1"/>
    <col min="42" max="44" width="7.33203125" style="1" bestFit="1" customWidth="1"/>
    <col min="45" max="47" width="9.1640625" style="1" hidden="1" customWidth="1"/>
    <col min="48" max="50" width="9.1640625" style="1" bestFit="1" customWidth="1"/>
    <col min="51" max="51" width="8.1640625" style="1" hidden="1" customWidth="1"/>
    <col min="52" max="52" width="7.33203125" style="1" hidden="1" customWidth="1"/>
    <col min="53" max="53" width="8.1640625" style="1" hidden="1" customWidth="1"/>
    <col min="54" max="54" width="8.1640625" style="1" bestFit="1" customWidth="1"/>
    <col min="55" max="56" width="8.83203125" style="1" bestFit="1" customWidth="1"/>
    <col min="57" max="59" width="7.33203125" style="1" hidden="1" customWidth="1"/>
    <col min="60" max="60" width="7.33203125" style="1" bestFit="1" customWidth="1"/>
    <col min="61" max="62" width="8.1640625" style="1" bestFit="1" customWidth="1"/>
    <col min="63" max="65" width="6.6640625" style="1" hidden="1" customWidth="1"/>
    <col min="66" max="66" width="6.6640625" style="1" bestFit="1" customWidth="1"/>
    <col min="67" max="68" width="7.33203125" style="1" bestFit="1" customWidth="1"/>
    <col min="69" max="71" width="6.6640625" style="1" hidden="1" customWidth="1"/>
    <col min="72" max="72" width="6.6640625" style="1" bestFit="1" customWidth="1"/>
    <col min="73" max="74" width="7.33203125" style="1" bestFit="1" customWidth="1"/>
    <col min="75" max="78" width="11.6640625" style="1" hidden="1" customWidth="1"/>
    <col min="79" max="79" width="13.6640625" style="1" hidden="1" customWidth="1"/>
    <col min="80" max="80" width="11.6640625" style="1" hidden="1" customWidth="1"/>
    <col min="81" max="16384" width="9.33203125" style="1"/>
  </cols>
  <sheetData>
    <row r="5" spans="2:80" ht="9" customHeight="1"/>
    <row r="6" spans="2:80" s="21" customFormat="1" ht="12.75">
      <c r="B6" s="23" t="s">
        <v>68</v>
      </c>
      <c r="C6" s="345" t="s">
        <v>1312</v>
      </c>
      <c r="D6" s="346"/>
      <c r="E6" s="346"/>
      <c r="F6" s="346"/>
      <c r="G6" s="346"/>
      <c r="H6" s="347"/>
      <c r="I6" s="345" t="s">
        <v>1313</v>
      </c>
      <c r="J6" s="346"/>
      <c r="K6" s="346"/>
      <c r="L6" s="346"/>
      <c r="M6" s="346"/>
      <c r="N6" s="347"/>
      <c r="O6" s="345" t="s">
        <v>250</v>
      </c>
      <c r="P6" s="346"/>
      <c r="Q6" s="346"/>
      <c r="R6" s="346"/>
      <c r="S6" s="346"/>
      <c r="T6" s="347"/>
      <c r="U6" s="345" t="s">
        <v>1314</v>
      </c>
      <c r="V6" s="346"/>
      <c r="W6" s="346"/>
      <c r="X6" s="346"/>
      <c r="Y6" s="346"/>
      <c r="Z6" s="347"/>
      <c r="AA6" s="345" t="s">
        <v>1315</v>
      </c>
      <c r="AB6" s="346"/>
      <c r="AC6" s="346"/>
      <c r="AD6" s="346"/>
      <c r="AE6" s="346"/>
      <c r="AF6" s="347"/>
      <c r="AG6" s="345" t="s">
        <v>1316</v>
      </c>
      <c r="AH6" s="346"/>
      <c r="AI6" s="346"/>
      <c r="AJ6" s="346"/>
      <c r="AK6" s="346"/>
      <c r="AL6" s="347"/>
      <c r="AM6" s="345" t="s">
        <v>1317</v>
      </c>
      <c r="AN6" s="346"/>
      <c r="AO6" s="346"/>
      <c r="AP6" s="346"/>
      <c r="AQ6" s="346"/>
      <c r="AR6" s="347"/>
      <c r="AS6" s="345" t="s">
        <v>254</v>
      </c>
      <c r="AT6" s="346"/>
      <c r="AU6" s="346"/>
      <c r="AV6" s="346"/>
      <c r="AW6" s="346"/>
      <c r="AX6" s="347"/>
      <c r="AY6" s="345" t="s">
        <v>81</v>
      </c>
      <c r="AZ6" s="346"/>
      <c r="BA6" s="346"/>
      <c r="BB6" s="346"/>
      <c r="BC6" s="346"/>
      <c r="BD6" s="347"/>
      <c r="BE6" s="345" t="s">
        <v>256</v>
      </c>
      <c r="BF6" s="346"/>
      <c r="BG6" s="346"/>
      <c r="BH6" s="346"/>
      <c r="BI6" s="346"/>
      <c r="BJ6" s="347"/>
      <c r="BK6" s="345" t="s">
        <v>717</v>
      </c>
      <c r="BL6" s="346"/>
      <c r="BM6" s="346"/>
      <c r="BN6" s="346"/>
      <c r="BO6" s="346"/>
      <c r="BP6" s="347"/>
      <c r="BQ6" s="345" t="s">
        <v>758</v>
      </c>
      <c r="BR6" s="346"/>
      <c r="BS6" s="346"/>
      <c r="BT6" s="346"/>
      <c r="BU6" s="346"/>
      <c r="BV6" s="347"/>
      <c r="BW6" s="359" t="s">
        <v>285</v>
      </c>
      <c r="BX6" s="360"/>
      <c r="BY6" s="360"/>
      <c r="BZ6" s="360"/>
      <c r="CA6" s="360"/>
      <c r="CB6" s="361"/>
    </row>
    <row r="7" spans="2:80" s="35" customFormat="1" ht="11.25" hidden="1">
      <c r="B7" s="31" t="s">
        <v>7</v>
      </c>
      <c r="C7" s="32" t="s">
        <v>75</v>
      </c>
      <c r="D7" s="33" t="str">
        <f>C7</f>
        <v>ABB IN</v>
      </c>
      <c r="E7" s="33" t="str">
        <f t="shared" ref="E7:H7" si="0">D7</f>
        <v>ABB IN</v>
      </c>
      <c r="F7" s="33" t="str">
        <f t="shared" si="0"/>
        <v>ABB IN</v>
      </c>
      <c r="G7" s="33" t="str">
        <f t="shared" si="0"/>
        <v>ABB IN</v>
      </c>
      <c r="H7" s="34" t="str">
        <f t="shared" si="0"/>
        <v>ABB IN</v>
      </c>
      <c r="I7" s="32" t="s">
        <v>76</v>
      </c>
      <c r="J7" s="33" t="str">
        <f>I7</f>
        <v>BHE IN</v>
      </c>
      <c r="K7" s="33" t="str">
        <f t="shared" ref="K7:N7" si="1">J7</f>
        <v>BHE IN</v>
      </c>
      <c r="L7" s="33" t="str">
        <f t="shared" si="1"/>
        <v>BHE IN</v>
      </c>
      <c r="M7" s="33" t="str">
        <f t="shared" si="1"/>
        <v>BHE IN</v>
      </c>
      <c r="N7" s="34" t="str">
        <f t="shared" si="1"/>
        <v>BHE IN</v>
      </c>
      <c r="O7" s="32" t="s">
        <v>77</v>
      </c>
      <c r="P7" s="33" t="str">
        <f>O7</f>
        <v>KKC IN</v>
      </c>
      <c r="Q7" s="33" t="str">
        <f t="shared" ref="Q7:T7" si="2">P7</f>
        <v>KKC IN</v>
      </c>
      <c r="R7" s="33" t="str">
        <f t="shared" si="2"/>
        <v>KKC IN</v>
      </c>
      <c r="S7" s="33" t="str">
        <f t="shared" si="2"/>
        <v>KKC IN</v>
      </c>
      <c r="T7" s="34" t="str">
        <f t="shared" si="2"/>
        <v>KKC IN</v>
      </c>
      <c r="U7" s="32" t="s">
        <v>711</v>
      </c>
      <c r="V7" s="33" t="str">
        <f>U7</f>
        <v>POWERIND IN</v>
      </c>
      <c r="W7" s="33" t="str">
        <f t="shared" ref="W7:Z7" si="3">V7</f>
        <v>POWERIND IN</v>
      </c>
      <c r="X7" s="33" t="str">
        <f t="shared" si="3"/>
        <v>POWERIND IN</v>
      </c>
      <c r="Y7" s="33" t="str">
        <f t="shared" si="3"/>
        <v>POWERIND IN</v>
      </c>
      <c r="Z7" s="34" t="str">
        <f t="shared" si="3"/>
        <v>POWERIND IN</v>
      </c>
      <c r="AA7" s="32" t="s">
        <v>712</v>
      </c>
      <c r="AB7" s="33" t="str">
        <f>AA7</f>
        <v>KPIL IN</v>
      </c>
      <c r="AC7" s="33" t="str">
        <f t="shared" ref="AC7:AF7" si="4">AB7</f>
        <v>KPIL IN</v>
      </c>
      <c r="AD7" s="33" t="str">
        <f t="shared" si="4"/>
        <v>KPIL IN</v>
      </c>
      <c r="AE7" s="33" t="str">
        <f t="shared" si="4"/>
        <v>KPIL IN</v>
      </c>
      <c r="AF7" s="34" t="str">
        <f t="shared" si="4"/>
        <v>KPIL IN</v>
      </c>
      <c r="AG7" s="32" t="s">
        <v>79</v>
      </c>
      <c r="AH7" s="33" t="str">
        <f>AG7</f>
        <v>KECI IN</v>
      </c>
      <c r="AI7" s="33" t="str">
        <f t="shared" ref="AI7:AL7" si="5">AH7</f>
        <v>KECI IN</v>
      </c>
      <c r="AJ7" s="33" t="str">
        <f t="shared" si="5"/>
        <v>KECI IN</v>
      </c>
      <c r="AK7" s="33" t="str">
        <f t="shared" si="5"/>
        <v>KECI IN</v>
      </c>
      <c r="AL7" s="34" t="str">
        <f t="shared" si="5"/>
        <v>KECI IN</v>
      </c>
      <c r="AM7" s="32" t="s">
        <v>713</v>
      </c>
      <c r="AN7" s="33" t="str">
        <f>AM7</f>
        <v>KOEL IN</v>
      </c>
      <c r="AO7" s="33" t="str">
        <f t="shared" ref="AO7:AR7" si="6">AN7</f>
        <v>KOEL IN</v>
      </c>
      <c r="AP7" s="33" t="str">
        <f t="shared" si="6"/>
        <v>KOEL IN</v>
      </c>
      <c r="AQ7" s="33" t="str">
        <f t="shared" si="6"/>
        <v>KOEL IN</v>
      </c>
      <c r="AR7" s="34" t="str">
        <f t="shared" si="6"/>
        <v>KOEL IN</v>
      </c>
      <c r="AS7" s="32" t="s">
        <v>80</v>
      </c>
      <c r="AT7" s="33" t="str">
        <f>AS7</f>
        <v>LT IN</v>
      </c>
      <c r="AU7" s="33" t="str">
        <f t="shared" ref="AU7:AX7" si="7">AT7</f>
        <v>LT IN</v>
      </c>
      <c r="AV7" s="33" t="str">
        <f t="shared" si="7"/>
        <v>LT IN</v>
      </c>
      <c r="AW7" s="33" t="str">
        <f t="shared" si="7"/>
        <v>LT IN</v>
      </c>
      <c r="AX7" s="34" t="str">
        <f t="shared" si="7"/>
        <v>LT IN</v>
      </c>
      <c r="AY7" s="32" t="s">
        <v>82</v>
      </c>
      <c r="AZ7" s="33" t="str">
        <f>AY7</f>
        <v>SIEM IN</v>
      </c>
      <c r="BA7" s="33" t="str">
        <f t="shared" ref="BA7:BD7" si="8">AZ7</f>
        <v>SIEM IN</v>
      </c>
      <c r="BB7" s="33" t="str">
        <f t="shared" si="8"/>
        <v>SIEM IN</v>
      </c>
      <c r="BC7" s="33" t="str">
        <f t="shared" si="8"/>
        <v>SIEM IN</v>
      </c>
      <c r="BD7" s="34" t="str">
        <f t="shared" si="8"/>
        <v>SIEM IN</v>
      </c>
      <c r="BE7" s="32" t="s">
        <v>83</v>
      </c>
      <c r="BF7" s="33" t="str">
        <f>BE7</f>
        <v>TMX IN</v>
      </c>
      <c r="BG7" s="33" t="str">
        <f t="shared" ref="BG7" si="9">BF7</f>
        <v>TMX IN</v>
      </c>
      <c r="BH7" s="33" t="str">
        <f t="shared" ref="BH7" si="10">BG7</f>
        <v>TMX IN</v>
      </c>
      <c r="BI7" s="33" t="str">
        <f t="shared" ref="BI7" si="11">BH7</f>
        <v>TMX IN</v>
      </c>
      <c r="BJ7" s="34" t="str">
        <f t="shared" ref="BJ7" si="12">BI7</f>
        <v>TMX IN</v>
      </c>
      <c r="BK7" s="32" t="s">
        <v>714</v>
      </c>
      <c r="BL7" s="33" t="str">
        <f>BK7</f>
        <v>TRIV IN</v>
      </c>
      <c r="BM7" s="33" t="str">
        <f t="shared" ref="BM7" si="13">BL7</f>
        <v>TRIV IN</v>
      </c>
      <c r="BN7" s="33" t="str">
        <f t="shared" ref="BN7" si="14">BM7</f>
        <v>TRIV IN</v>
      </c>
      <c r="BO7" s="33" t="str">
        <f t="shared" ref="BO7" si="15">BN7</f>
        <v>TRIV IN</v>
      </c>
      <c r="BP7" s="34" t="str">
        <f t="shared" ref="BP7" si="16">BO7</f>
        <v>TRIV IN</v>
      </c>
      <c r="BQ7" s="32" t="s">
        <v>757</v>
      </c>
      <c r="BR7" s="33" t="str">
        <f>BQ7</f>
        <v>ZEN IN</v>
      </c>
      <c r="BS7" s="33" t="str">
        <f t="shared" ref="BS7:BV7" si="17">BR7</f>
        <v>ZEN IN</v>
      </c>
      <c r="BT7" s="33" t="str">
        <f t="shared" si="17"/>
        <v>ZEN IN</v>
      </c>
      <c r="BU7" s="33" t="str">
        <f t="shared" si="17"/>
        <v>ZEN IN</v>
      </c>
      <c r="BV7" s="34" t="str">
        <f t="shared" si="17"/>
        <v>ZEN IN</v>
      </c>
      <c r="BW7" s="108" t="s">
        <v>74</v>
      </c>
      <c r="BX7" s="109" t="str">
        <f>BW7</f>
        <v>Capital Goods</v>
      </c>
      <c r="BY7" s="109" t="str">
        <f t="shared" ref="BY7:CB7" si="18">BX7</f>
        <v>Capital Goods</v>
      </c>
      <c r="BZ7" s="109" t="str">
        <f t="shared" si="18"/>
        <v>Capital Goods</v>
      </c>
      <c r="CA7" s="109" t="str">
        <f t="shared" si="18"/>
        <v>Capital Goods</v>
      </c>
      <c r="CB7" s="110" t="str">
        <f t="shared" si="18"/>
        <v>Capital Goods</v>
      </c>
    </row>
    <row r="8" spans="2:80" s="22" customFormat="1">
      <c r="B8" s="23" t="s">
        <v>69</v>
      </c>
      <c r="C8" s="112" t="str">
        <f>'Column Code'!$C$8</f>
        <v>FY21</v>
      </c>
      <c r="D8" s="113" t="str">
        <f>'Column Code'!$D$8</f>
        <v>FY22</v>
      </c>
      <c r="E8" s="113" t="str">
        <f>'Column Code'!$E$8</f>
        <v>FY23</v>
      </c>
      <c r="F8" s="113" t="str">
        <f>'Column Code'!$F$8</f>
        <v>FY24</v>
      </c>
      <c r="G8" s="113" t="str">
        <f>'Column Code'!$G$8</f>
        <v>FY25E</v>
      </c>
      <c r="H8" s="114" t="str">
        <f>'Column Code'!$H$8</f>
        <v>FY26E</v>
      </c>
      <c r="I8" s="112" t="str">
        <f>'Column Code'!$C$8</f>
        <v>FY21</v>
      </c>
      <c r="J8" s="113" t="str">
        <f>'Column Code'!$D$8</f>
        <v>FY22</v>
      </c>
      <c r="K8" s="113" t="str">
        <f>'Column Code'!$E$8</f>
        <v>FY23</v>
      </c>
      <c r="L8" s="113" t="str">
        <f>'Column Code'!$F$8</f>
        <v>FY24</v>
      </c>
      <c r="M8" s="113" t="str">
        <f>'Column Code'!$G$8</f>
        <v>FY25E</v>
      </c>
      <c r="N8" s="114" t="str">
        <f>'Column Code'!$H$8</f>
        <v>FY26E</v>
      </c>
      <c r="O8" s="112" t="str">
        <f>'Column Code'!$C$8</f>
        <v>FY21</v>
      </c>
      <c r="P8" s="113" t="str">
        <f>'Column Code'!$D$8</f>
        <v>FY22</v>
      </c>
      <c r="Q8" s="113" t="str">
        <f>'Column Code'!$E$8</f>
        <v>FY23</v>
      </c>
      <c r="R8" s="113" t="str">
        <f>'Column Code'!$F$8</f>
        <v>FY24</v>
      </c>
      <c r="S8" s="113" t="str">
        <f>'Column Code'!$G$8</f>
        <v>FY25E</v>
      </c>
      <c r="T8" s="114" t="str">
        <f>'Column Code'!$H$8</f>
        <v>FY26E</v>
      </c>
      <c r="U8" s="112" t="str">
        <f>'Column Code'!$C$8</f>
        <v>FY21</v>
      </c>
      <c r="V8" s="113" t="str">
        <f>'Column Code'!$D$8</f>
        <v>FY22</v>
      </c>
      <c r="W8" s="113" t="str">
        <f>'Column Code'!$E$8</f>
        <v>FY23</v>
      </c>
      <c r="X8" s="113" t="str">
        <f>'Column Code'!$F$8</f>
        <v>FY24</v>
      </c>
      <c r="Y8" s="113" t="str">
        <f>'Column Code'!$G$8</f>
        <v>FY25E</v>
      </c>
      <c r="Z8" s="114" t="str">
        <f>'Column Code'!$H$8</f>
        <v>FY26E</v>
      </c>
      <c r="AA8" s="112" t="str">
        <f>'Column Code'!$C$8</f>
        <v>FY21</v>
      </c>
      <c r="AB8" s="113" t="str">
        <f>'Column Code'!$D$8</f>
        <v>FY22</v>
      </c>
      <c r="AC8" s="113" t="str">
        <f>'Column Code'!$E$8</f>
        <v>FY23</v>
      </c>
      <c r="AD8" s="113" t="str">
        <f>'Column Code'!$F$8</f>
        <v>FY24</v>
      </c>
      <c r="AE8" s="113" t="str">
        <f>'Column Code'!$G$8</f>
        <v>FY25E</v>
      </c>
      <c r="AF8" s="114" t="str">
        <f>'Column Code'!$H$8</f>
        <v>FY26E</v>
      </c>
      <c r="AG8" s="112" t="str">
        <f>'Column Code'!$C$8</f>
        <v>FY21</v>
      </c>
      <c r="AH8" s="113" t="str">
        <f>'Column Code'!$D$8</f>
        <v>FY22</v>
      </c>
      <c r="AI8" s="113" t="str">
        <f>'Column Code'!$E$8</f>
        <v>FY23</v>
      </c>
      <c r="AJ8" s="113" t="str">
        <f>'Column Code'!$F$8</f>
        <v>FY24</v>
      </c>
      <c r="AK8" s="113" t="str">
        <f>'Column Code'!$G$8</f>
        <v>FY25E</v>
      </c>
      <c r="AL8" s="114" t="str">
        <f>'Column Code'!$H$8</f>
        <v>FY26E</v>
      </c>
      <c r="AM8" s="112" t="str">
        <f>'Column Code'!$C$8</f>
        <v>FY21</v>
      </c>
      <c r="AN8" s="113" t="str">
        <f>'Column Code'!$D$8</f>
        <v>FY22</v>
      </c>
      <c r="AO8" s="113" t="str">
        <f>'Column Code'!$E$8</f>
        <v>FY23</v>
      </c>
      <c r="AP8" s="113" t="str">
        <f>'Column Code'!$F$8</f>
        <v>FY24</v>
      </c>
      <c r="AQ8" s="113" t="str">
        <f>'Column Code'!$G$8</f>
        <v>FY25E</v>
      </c>
      <c r="AR8" s="114" t="str">
        <f>'Column Code'!$H$8</f>
        <v>FY26E</v>
      </c>
      <c r="AS8" s="112" t="str">
        <f>'Column Code'!$C$8</f>
        <v>FY21</v>
      </c>
      <c r="AT8" s="113" t="str">
        <f>'Column Code'!$D$8</f>
        <v>FY22</v>
      </c>
      <c r="AU8" s="113" t="str">
        <f>'Column Code'!$E$8</f>
        <v>FY23</v>
      </c>
      <c r="AV8" s="113" t="str">
        <f>'Column Code'!$F$8</f>
        <v>FY24</v>
      </c>
      <c r="AW8" s="113" t="str">
        <f>'Column Code'!$G$8</f>
        <v>FY25E</v>
      </c>
      <c r="AX8" s="114" t="str">
        <f>'Column Code'!$H$8</f>
        <v>FY26E</v>
      </c>
      <c r="AY8" s="112" t="str">
        <f>'Column Code'!$C$8</f>
        <v>FY21</v>
      </c>
      <c r="AZ8" s="113" t="str">
        <f>'Column Code'!$D$8</f>
        <v>FY22</v>
      </c>
      <c r="BA8" s="113" t="str">
        <f>'Column Code'!$E$8</f>
        <v>FY23</v>
      </c>
      <c r="BB8" s="113" t="str">
        <f>'Column Code'!$F$8</f>
        <v>FY24</v>
      </c>
      <c r="BC8" s="113" t="str">
        <f>'Column Code'!$G$8</f>
        <v>FY25E</v>
      </c>
      <c r="BD8" s="114" t="str">
        <f>'Column Code'!$H$8</f>
        <v>FY26E</v>
      </c>
      <c r="BE8" s="112" t="str">
        <f>'Column Code'!$C$8</f>
        <v>FY21</v>
      </c>
      <c r="BF8" s="113" t="str">
        <f>'Column Code'!$D$8</f>
        <v>FY22</v>
      </c>
      <c r="BG8" s="113" t="str">
        <f>'Column Code'!$E$8</f>
        <v>FY23</v>
      </c>
      <c r="BH8" s="113" t="str">
        <f>'Column Code'!$F$8</f>
        <v>FY24</v>
      </c>
      <c r="BI8" s="113" t="str">
        <f>'Column Code'!$G$8</f>
        <v>FY25E</v>
      </c>
      <c r="BJ8" s="114" t="str">
        <f>'Column Code'!$H$8</f>
        <v>FY26E</v>
      </c>
      <c r="BK8" s="112" t="str">
        <f>'Column Code'!$C$8</f>
        <v>FY21</v>
      </c>
      <c r="BL8" s="113" t="str">
        <f>'Column Code'!$D$8</f>
        <v>FY22</v>
      </c>
      <c r="BM8" s="113" t="str">
        <f>'Column Code'!$E$8</f>
        <v>FY23</v>
      </c>
      <c r="BN8" s="113" t="str">
        <f>'Column Code'!$F$8</f>
        <v>FY24</v>
      </c>
      <c r="BO8" s="113" t="str">
        <f>'Column Code'!$G$8</f>
        <v>FY25E</v>
      </c>
      <c r="BP8" s="114" t="str">
        <f>'Column Code'!$H$8</f>
        <v>FY26E</v>
      </c>
      <c r="BQ8" s="112" t="str">
        <f>'Column Code'!$C$8</f>
        <v>FY21</v>
      </c>
      <c r="BR8" s="113" t="str">
        <f>'Column Code'!$D$8</f>
        <v>FY22</v>
      </c>
      <c r="BS8" s="113" t="str">
        <f>'Column Code'!$E$8</f>
        <v>FY23</v>
      </c>
      <c r="BT8" s="113" t="str">
        <f>'Column Code'!$F$8</f>
        <v>FY24</v>
      </c>
      <c r="BU8" s="113" t="str">
        <f>'Column Code'!$G$8</f>
        <v>FY25E</v>
      </c>
      <c r="BV8" s="114" t="str">
        <f>'Column Code'!$H$8</f>
        <v>FY26E</v>
      </c>
      <c r="BW8" s="112" t="str">
        <f>'Column Code'!$C$8</f>
        <v>FY21</v>
      </c>
      <c r="BX8" s="113" t="str">
        <f>'Column Code'!$D$8</f>
        <v>FY22</v>
      </c>
      <c r="BY8" s="113" t="str">
        <f>'Column Code'!$E$8</f>
        <v>FY23</v>
      </c>
      <c r="BZ8" s="113" t="str">
        <f>'Column Code'!$F$8</f>
        <v>FY24</v>
      </c>
      <c r="CA8" s="113" t="str">
        <f>'Column Code'!$G$8</f>
        <v>FY25E</v>
      </c>
      <c r="CB8" s="114" t="str">
        <f>'Column Code'!$H$8</f>
        <v>FY26E</v>
      </c>
    </row>
    <row r="9" spans="2:80" s="5" customFormat="1" ht="12.75">
      <c r="B9" s="30" t="s">
        <v>8</v>
      </c>
      <c r="C9" s="66"/>
      <c r="D9" s="67"/>
      <c r="E9" s="67"/>
      <c r="F9" s="67"/>
      <c r="G9" s="67"/>
      <c r="H9" s="68"/>
      <c r="I9" s="66"/>
      <c r="J9" s="67"/>
      <c r="K9" s="67"/>
      <c r="L9" s="67"/>
      <c r="M9" s="67"/>
      <c r="N9" s="68"/>
      <c r="O9" s="66"/>
      <c r="P9" s="67"/>
      <c r="Q9" s="67"/>
      <c r="R9" s="67"/>
      <c r="S9" s="67"/>
      <c r="T9" s="68"/>
      <c r="U9" s="66"/>
      <c r="V9" s="67"/>
      <c r="W9" s="67"/>
      <c r="X9" s="67"/>
      <c r="Y9" s="67"/>
      <c r="Z9" s="68"/>
      <c r="AA9" s="66"/>
      <c r="AB9" s="67"/>
      <c r="AC9" s="67"/>
      <c r="AD9" s="67"/>
      <c r="AE9" s="67"/>
      <c r="AF9" s="68"/>
      <c r="AG9" s="66"/>
      <c r="AH9" s="67"/>
      <c r="AI9" s="67"/>
      <c r="AJ9" s="67"/>
      <c r="AK9" s="67"/>
      <c r="AL9" s="68"/>
      <c r="AM9" s="66"/>
      <c r="AN9" s="67"/>
      <c r="AO9" s="67"/>
      <c r="AP9" s="67"/>
      <c r="AQ9" s="67"/>
      <c r="AR9" s="68"/>
      <c r="AS9" s="66"/>
      <c r="AT9" s="67"/>
      <c r="AU9" s="67"/>
      <c r="AV9" s="67"/>
      <c r="AW9" s="67"/>
      <c r="AX9" s="68"/>
      <c r="AY9" s="66"/>
      <c r="AZ9" s="67"/>
      <c r="BA9" s="67"/>
      <c r="BB9" s="67"/>
      <c r="BC9" s="67"/>
      <c r="BD9" s="68"/>
      <c r="BE9" s="66"/>
      <c r="BF9" s="67"/>
      <c r="BG9" s="67"/>
      <c r="BH9" s="67"/>
      <c r="BI9" s="67"/>
      <c r="BJ9" s="68"/>
      <c r="BK9" s="66"/>
      <c r="BL9" s="67"/>
      <c r="BM9" s="67"/>
      <c r="BN9" s="67"/>
      <c r="BO9" s="67"/>
      <c r="BP9" s="68"/>
      <c r="BQ9" s="66"/>
      <c r="BR9" s="67"/>
      <c r="BS9" s="67"/>
      <c r="BT9" s="67"/>
      <c r="BU9" s="67"/>
      <c r="BV9" s="68"/>
      <c r="BW9" s="66"/>
      <c r="BX9" s="138" t="s">
        <v>286</v>
      </c>
      <c r="BY9" s="138" t="s">
        <v>287</v>
      </c>
      <c r="BZ9" s="138" t="s">
        <v>288</v>
      </c>
      <c r="CA9" s="138" t="s">
        <v>289</v>
      </c>
      <c r="CB9" s="139" t="s">
        <v>290</v>
      </c>
    </row>
    <row r="10" spans="2:80">
      <c r="B10" s="24" t="s">
        <v>238</v>
      </c>
      <c r="C10" s="70"/>
      <c r="D10" s="71"/>
      <c r="E10" s="71"/>
      <c r="F10" s="71"/>
      <c r="G10" s="71"/>
      <c r="H10" s="65" t="s">
        <v>286</v>
      </c>
      <c r="I10" s="70"/>
      <c r="J10" s="71"/>
      <c r="K10" s="71"/>
      <c r="L10" s="71"/>
      <c r="M10" s="71"/>
      <c r="N10" s="65" t="s">
        <v>286</v>
      </c>
      <c r="O10" s="70"/>
      <c r="P10" s="71"/>
      <c r="Q10" s="71"/>
      <c r="R10" s="71"/>
      <c r="S10" s="71"/>
      <c r="T10" s="65" t="s">
        <v>286</v>
      </c>
      <c r="U10" s="70"/>
      <c r="V10" s="71"/>
      <c r="W10" s="71"/>
      <c r="X10" s="71"/>
      <c r="Y10" s="71"/>
      <c r="Z10" s="65" t="s">
        <v>287</v>
      </c>
      <c r="AA10" s="70"/>
      <c r="AB10" s="71"/>
      <c r="AC10" s="71"/>
      <c r="AD10" s="71"/>
      <c r="AE10" s="71"/>
      <c r="AF10" s="65" t="s">
        <v>286</v>
      </c>
      <c r="AG10" s="70"/>
      <c r="AH10" s="71"/>
      <c r="AI10" s="71"/>
      <c r="AJ10" s="71"/>
      <c r="AK10" s="71"/>
      <c r="AL10" s="65" t="s">
        <v>287</v>
      </c>
      <c r="AM10" s="70"/>
      <c r="AN10" s="71"/>
      <c r="AO10" s="71"/>
      <c r="AP10" s="71"/>
      <c r="AQ10" s="71"/>
      <c r="AR10" s="65" t="s">
        <v>286</v>
      </c>
      <c r="AS10" s="70"/>
      <c r="AT10" s="71"/>
      <c r="AU10" s="71"/>
      <c r="AV10" s="71"/>
      <c r="AW10" s="71"/>
      <c r="AX10" s="65" t="s">
        <v>286</v>
      </c>
      <c r="AY10" s="70"/>
      <c r="AZ10" s="71"/>
      <c r="BA10" s="71"/>
      <c r="BB10" s="71"/>
      <c r="BC10" s="71"/>
      <c r="BD10" s="65" t="s">
        <v>286</v>
      </c>
      <c r="BE10" s="70"/>
      <c r="BF10" s="71"/>
      <c r="BG10" s="71"/>
      <c r="BH10" s="71"/>
      <c r="BI10" s="71"/>
      <c r="BJ10" s="65" t="s">
        <v>287</v>
      </c>
      <c r="BK10" s="70"/>
      <c r="BL10" s="71"/>
      <c r="BM10" s="71"/>
      <c r="BN10" s="71"/>
      <c r="BO10" s="71"/>
      <c r="BP10" s="65" t="s">
        <v>286</v>
      </c>
      <c r="BQ10" s="70"/>
      <c r="BR10" s="71"/>
      <c r="BS10" s="71"/>
      <c r="BT10" s="71"/>
      <c r="BU10" s="71"/>
      <c r="BV10" s="65" t="s">
        <v>286</v>
      </c>
      <c r="BW10" s="70"/>
      <c r="BX10" s="140">
        <f>COUNTIF($C$10:$BV$10,BX$9)</f>
        <v>9</v>
      </c>
      <c r="BY10" s="140">
        <f>COUNTIF($C$10:$BV$10,BY$9)</f>
        <v>3</v>
      </c>
      <c r="BZ10" s="140">
        <f>COUNTIF($C$10:$BV$10,BZ$9)</f>
        <v>0</v>
      </c>
      <c r="CA10" s="140">
        <f>COUNTIF($C$10:$BV$10,CA$9)</f>
        <v>0</v>
      </c>
      <c r="CB10" s="137">
        <f>COUNTIF($C$10:$BV$10,CB$9)</f>
        <v>0</v>
      </c>
    </row>
    <row r="11" spans="2:80">
      <c r="B11" s="24" t="s">
        <v>38</v>
      </c>
      <c r="C11" s="70">
        <v>8129.7</v>
      </c>
      <c r="D11" s="71">
        <v>8129.7</v>
      </c>
      <c r="E11" s="71">
        <v>8129.7</v>
      </c>
      <c r="F11" s="71">
        <v>8129.7</v>
      </c>
      <c r="G11" s="71">
        <v>8129.7</v>
      </c>
      <c r="H11" s="72">
        <v>8129.7</v>
      </c>
      <c r="I11" s="70">
        <v>293.35000000000002</v>
      </c>
      <c r="J11" s="71">
        <v>293.35000000000002</v>
      </c>
      <c r="K11" s="71">
        <v>293.35000000000002</v>
      </c>
      <c r="L11" s="71">
        <v>293.35000000000002</v>
      </c>
      <c r="M11" s="71">
        <v>293.35000000000002</v>
      </c>
      <c r="N11" s="72">
        <v>293.35000000000002</v>
      </c>
      <c r="O11" s="70">
        <v>3865.05</v>
      </c>
      <c r="P11" s="71">
        <v>3865.05</v>
      </c>
      <c r="Q11" s="71">
        <v>3865.05</v>
      </c>
      <c r="R11" s="71">
        <v>3865.05</v>
      </c>
      <c r="S11" s="71">
        <v>3865.05</v>
      </c>
      <c r="T11" s="72">
        <v>3865.05</v>
      </c>
      <c r="U11" s="70">
        <v>13638.4</v>
      </c>
      <c r="V11" s="71">
        <v>13638.4</v>
      </c>
      <c r="W11" s="71">
        <v>13638.4</v>
      </c>
      <c r="X11" s="71">
        <v>13638.4</v>
      </c>
      <c r="Y11" s="71">
        <v>13638.4</v>
      </c>
      <c r="Z11" s="72">
        <v>13638.4</v>
      </c>
      <c r="AA11" s="70">
        <v>1405.9</v>
      </c>
      <c r="AB11" s="71">
        <v>1405.9</v>
      </c>
      <c r="AC11" s="71">
        <v>1405.9</v>
      </c>
      <c r="AD11" s="71">
        <v>1405.9</v>
      </c>
      <c r="AE11" s="71">
        <v>1405.9</v>
      </c>
      <c r="AF11" s="72">
        <v>1405.9</v>
      </c>
      <c r="AG11" s="70">
        <v>1024.8</v>
      </c>
      <c r="AH11" s="71">
        <v>1024.8</v>
      </c>
      <c r="AI11" s="71">
        <v>1024.8</v>
      </c>
      <c r="AJ11" s="71">
        <v>1024.8</v>
      </c>
      <c r="AK11" s="71">
        <v>1024.8</v>
      </c>
      <c r="AL11" s="72">
        <v>1024.8</v>
      </c>
      <c r="AM11" s="70">
        <v>1230.55</v>
      </c>
      <c r="AN11" s="71">
        <v>1230.55</v>
      </c>
      <c r="AO11" s="71">
        <v>1230.55</v>
      </c>
      <c r="AP11" s="71">
        <v>1230.55</v>
      </c>
      <c r="AQ11" s="71">
        <v>1230.55</v>
      </c>
      <c r="AR11" s="72">
        <v>1230.55</v>
      </c>
      <c r="AS11" s="70">
        <v>3705.8</v>
      </c>
      <c r="AT11" s="71">
        <v>3705.8</v>
      </c>
      <c r="AU11" s="71">
        <v>3705.8</v>
      </c>
      <c r="AV11" s="71">
        <v>3705.8</v>
      </c>
      <c r="AW11" s="71">
        <v>3705.8</v>
      </c>
      <c r="AX11" s="72">
        <v>3705.8</v>
      </c>
      <c r="AY11" s="70">
        <v>7300</v>
      </c>
      <c r="AZ11" s="71">
        <v>7300</v>
      </c>
      <c r="BA11" s="71">
        <v>7300</v>
      </c>
      <c r="BB11" s="71">
        <v>7300</v>
      </c>
      <c r="BC11" s="71">
        <v>7300</v>
      </c>
      <c r="BD11" s="72">
        <v>7300</v>
      </c>
      <c r="BE11" s="70">
        <v>5223.8500000000004</v>
      </c>
      <c r="BF11" s="71">
        <v>5223.8500000000004</v>
      </c>
      <c r="BG11" s="71">
        <v>5223.8500000000004</v>
      </c>
      <c r="BH11" s="71">
        <v>5223.8500000000004</v>
      </c>
      <c r="BI11" s="71">
        <v>5223.8500000000004</v>
      </c>
      <c r="BJ11" s="72">
        <v>5223.8500000000004</v>
      </c>
      <c r="BK11" s="70">
        <v>699.1</v>
      </c>
      <c r="BL11" s="71">
        <v>699.1</v>
      </c>
      <c r="BM11" s="71">
        <v>699.1</v>
      </c>
      <c r="BN11" s="71">
        <v>699.1</v>
      </c>
      <c r="BO11" s="71">
        <v>699.1</v>
      </c>
      <c r="BP11" s="72">
        <v>699.1</v>
      </c>
      <c r="BQ11" s="70">
        <v>1703.85</v>
      </c>
      <c r="BR11" s="71">
        <v>1703.85</v>
      </c>
      <c r="BS11" s="71">
        <v>1703.85</v>
      </c>
      <c r="BT11" s="71">
        <v>1703.85</v>
      </c>
      <c r="BU11" s="71">
        <v>1703.85</v>
      </c>
      <c r="BV11" s="72">
        <v>1703.85</v>
      </c>
      <c r="BW11" s="70"/>
      <c r="BX11" s="71"/>
      <c r="BY11" s="71"/>
      <c r="BZ11" s="71"/>
      <c r="CA11" s="71"/>
      <c r="CB11" s="72"/>
    </row>
    <row r="12" spans="2:80">
      <c r="B12" s="24" t="s">
        <v>39</v>
      </c>
      <c r="C12" s="70"/>
      <c r="D12" s="71"/>
      <c r="E12" s="71"/>
      <c r="F12" s="71"/>
      <c r="G12" s="71"/>
      <c r="H12" s="72">
        <v>9500</v>
      </c>
      <c r="I12" s="70"/>
      <c r="J12" s="71"/>
      <c r="K12" s="71"/>
      <c r="L12" s="71"/>
      <c r="M12" s="71"/>
      <c r="N12" s="72">
        <v>360</v>
      </c>
      <c r="O12" s="70"/>
      <c r="P12" s="71"/>
      <c r="Q12" s="71"/>
      <c r="R12" s="71"/>
      <c r="S12" s="71"/>
      <c r="T12" s="72">
        <v>4300</v>
      </c>
      <c r="U12" s="70"/>
      <c r="V12" s="71"/>
      <c r="W12" s="71"/>
      <c r="X12" s="71"/>
      <c r="Y12" s="71"/>
      <c r="Z12" s="72">
        <v>12000</v>
      </c>
      <c r="AA12" s="70"/>
      <c r="AB12" s="71"/>
      <c r="AC12" s="71"/>
      <c r="AD12" s="71"/>
      <c r="AE12" s="71"/>
      <c r="AF12" s="72">
        <v>1500</v>
      </c>
      <c r="AG12" s="70"/>
      <c r="AH12" s="71"/>
      <c r="AI12" s="71"/>
      <c r="AJ12" s="71"/>
      <c r="AK12" s="71"/>
      <c r="AL12" s="72">
        <v>830</v>
      </c>
      <c r="AM12" s="70"/>
      <c r="AN12" s="71"/>
      <c r="AO12" s="71"/>
      <c r="AP12" s="71"/>
      <c r="AQ12" s="71"/>
      <c r="AR12" s="72">
        <v>1540</v>
      </c>
      <c r="AS12" s="70"/>
      <c r="AT12" s="71"/>
      <c r="AU12" s="71"/>
      <c r="AV12" s="71"/>
      <c r="AW12" s="71"/>
      <c r="AX12" s="72">
        <v>4150</v>
      </c>
      <c r="AY12" s="70"/>
      <c r="AZ12" s="71"/>
      <c r="BA12" s="71"/>
      <c r="BB12" s="71"/>
      <c r="BC12" s="71"/>
      <c r="BD12" s="72">
        <v>7800</v>
      </c>
      <c r="BE12" s="70"/>
      <c r="BF12" s="71"/>
      <c r="BG12" s="71"/>
      <c r="BH12" s="71"/>
      <c r="BI12" s="71"/>
      <c r="BJ12" s="72">
        <v>4950</v>
      </c>
      <c r="BK12" s="70"/>
      <c r="BL12" s="71"/>
      <c r="BM12" s="71"/>
      <c r="BN12" s="71"/>
      <c r="BO12" s="71"/>
      <c r="BP12" s="72">
        <v>830</v>
      </c>
      <c r="BQ12" s="70"/>
      <c r="BR12" s="71"/>
      <c r="BS12" s="71"/>
      <c r="BT12" s="71"/>
      <c r="BU12" s="71"/>
      <c r="BV12" s="72">
        <v>1820</v>
      </c>
      <c r="BW12" s="70"/>
      <c r="BX12" s="71"/>
      <c r="BY12" s="71"/>
      <c r="BZ12" s="71"/>
      <c r="CA12" s="71"/>
      <c r="CB12" s="72"/>
    </row>
    <row r="13" spans="2:80" s="17" customFormat="1">
      <c r="B13" s="27" t="s">
        <v>318</v>
      </c>
      <c r="C13" s="73"/>
      <c r="D13" s="74"/>
      <c r="E13" s="74"/>
      <c r="F13" s="74"/>
      <c r="G13" s="74"/>
      <c r="H13" s="75">
        <f t="shared" ref="H13" si="19">IF(IFERROR(((IF(H12&lt;0,"-",H12))/H11*100-100),"-")=-100,"-",(IFERROR(((IF(H12&lt;0,"-",H12))/H11*100-100),"-")))</f>
        <v>16.855480522036487</v>
      </c>
      <c r="I13" s="73"/>
      <c r="J13" s="74"/>
      <c r="K13" s="74"/>
      <c r="L13" s="74"/>
      <c r="M13" s="74"/>
      <c r="N13" s="75">
        <f t="shared" ref="N13" si="20">IF(IFERROR(((IF(N12&lt;0,"-",N12))/N11*100-100),"-")=-100,"-",(IFERROR(((IF(N12&lt;0,"-",N12))/N11*100-100),"-")))</f>
        <v>22.72029998295551</v>
      </c>
      <c r="O13" s="73"/>
      <c r="P13" s="74"/>
      <c r="Q13" s="74"/>
      <c r="R13" s="74"/>
      <c r="S13" s="74"/>
      <c r="T13" s="75">
        <f t="shared" ref="T13" si="21">IF(IFERROR(((IF(T12&lt;0,"-",T12))/T11*100-100),"-")=-100,"-",(IFERROR(((IF(T12&lt;0,"-",T12))/T11*100-100),"-")))</f>
        <v>11.253411986908318</v>
      </c>
      <c r="U13" s="73"/>
      <c r="V13" s="74"/>
      <c r="W13" s="74"/>
      <c r="X13" s="74"/>
      <c r="Y13" s="74"/>
      <c r="Z13" s="75">
        <f t="shared" ref="Z13" si="22">IF(IFERROR(((IF(Z12&lt;0,"-",Z12))/Z11*100-100),"-")=-100,"-",(IFERROR(((IF(Z12&lt;0,"-",Z12))/Z11*100-100),"-")))</f>
        <v>-12.013139371187236</v>
      </c>
      <c r="AA13" s="73"/>
      <c r="AB13" s="74"/>
      <c r="AC13" s="74"/>
      <c r="AD13" s="74"/>
      <c r="AE13" s="74"/>
      <c r="AF13" s="75">
        <f t="shared" ref="AF13" si="23">IF(IFERROR(((IF(AF12&lt;0,"-",AF12))/AF11*100-100),"-")=-100,"-",(IFERROR(((IF(AF12&lt;0,"-",AF12))/AF11*100-100),"-")))</f>
        <v>6.6932214239988639</v>
      </c>
      <c r="AG13" s="73"/>
      <c r="AH13" s="74"/>
      <c r="AI13" s="74"/>
      <c r="AJ13" s="74"/>
      <c r="AK13" s="74"/>
      <c r="AL13" s="75">
        <f t="shared" ref="AL13" si="24">IF(IFERROR(((IF(AL12&lt;0,"-",AL12))/AL11*100-100),"-")=-100,"-",(IFERROR(((IF(AL12&lt;0,"-",AL12))/AL11*100-100),"-")))</f>
        <v>-19.008587041373929</v>
      </c>
      <c r="AM13" s="73"/>
      <c r="AN13" s="74"/>
      <c r="AO13" s="74"/>
      <c r="AP13" s="74"/>
      <c r="AQ13" s="74"/>
      <c r="AR13" s="75">
        <f t="shared" ref="AR13" si="25">IF(IFERROR(((IF(AR12&lt;0,"-",AR12))/AR11*100-100),"-")=-100,"-",(IFERROR(((IF(AR12&lt;0,"-",AR12))/AR11*100-100),"-")))</f>
        <v>25.147291861362817</v>
      </c>
      <c r="AS13" s="73"/>
      <c r="AT13" s="74"/>
      <c r="AU13" s="74"/>
      <c r="AV13" s="74"/>
      <c r="AW13" s="74"/>
      <c r="AX13" s="75">
        <f t="shared" ref="AX13" si="26">IF(IFERROR(((IF(AX12&lt;0,"-",AX12))/AX11*100-100),"-")=-100,"-",(IFERROR(((IF(AX12&lt;0,"-",AX12))/AX11*100-100),"-")))</f>
        <v>11.98661557558421</v>
      </c>
      <c r="AY13" s="73"/>
      <c r="AZ13" s="74"/>
      <c r="BA13" s="74"/>
      <c r="BB13" s="74"/>
      <c r="BC13" s="74"/>
      <c r="BD13" s="75">
        <f t="shared" ref="BD13" si="27">IF(IFERROR(((IF(BD12&lt;0,"-",BD12))/BD11*100-100),"-")=-100,"-",(IFERROR(((IF(BD12&lt;0,"-",BD12))/BD11*100-100),"-")))</f>
        <v>6.849315068493155</v>
      </c>
      <c r="BE13" s="73"/>
      <c r="BF13" s="74"/>
      <c r="BG13" s="74"/>
      <c r="BH13" s="74"/>
      <c r="BI13" s="74"/>
      <c r="BJ13" s="75">
        <f t="shared" ref="BJ13" si="28">IF(IFERROR(((IF(BJ12&lt;0,"-",BJ12))/BJ11*100-100),"-")=-100,"-",(IFERROR(((IF(BJ12&lt;0,"-",BJ12))/BJ11*100-100),"-")))</f>
        <v>-5.2423021334839319</v>
      </c>
      <c r="BK13" s="73"/>
      <c r="BL13" s="74"/>
      <c r="BM13" s="74"/>
      <c r="BN13" s="74"/>
      <c r="BO13" s="74"/>
      <c r="BP13" s="75">
        <f t="shared" ref="BP13" si="29">IF(IFERROR(((IF(BP12&lt;0,"-",BP12))/BP11*100-100),"-")=-100,"-",(IFERROR(((IF(BP12&lt;0,"-",BP12))/BP11*100-100),"-")))</f>
        <v>18.724073809183238</v>
      </c>
      <c r="BQ13" s="73"/>
      <c r="BR13" s="74"/>
      <c r="BS13" s="74"/>
      <c r="BT13" s="74"/>
      <c r="BU13" s="74"/>
      <c r="BV13" s="75">
        <f t="shared" ref="BV13" si="30">IF(IFERROR(((IF(BV12&lt;0,"-",BV12))/BV11*100-100),"-")=-100,"-",(IFERROR(((IF(BV12&lt;0,"-",BV12))/BV11*100-100),"-")))</f>
        <v>6.8169146345042293</v>
      </c>
      <c r="BW13" s="73"/>
      <c r="BX13" s="74"/>
      <c r="BY13" s="74"/>
      <c r="BZ13" s="74"/>
      <c r="CA13" s="74"/>
      <c r="CB13" s="75"/>
    </row>
    <row r="14" spans="2:80">
      <c r="B14" s="24" t="s">
        <v>319</v>
      </c>
      <c r="C14" s="77"/>
      <c r="D14" s="78"/>
      <c r="E14" s="78"/>
      <c r="F14" s="78"/>
      <c r="G14" s="78"/>
      <c r="H14" s="79" t="s">
        <v>840</v>
      </c>
      <c r="I14" s="77"/>
      <c r="J14" s="78"/>
      <c r="K14" s="78"/>
      <c r="L14" s="78"/>
      <c r="M14" s="78"/>
      <c r="N14" s="79" t="s">
        <v>841</v>
      </c>
      <c r="O14" s="77"/>
      <c r="P14" s="78"/>
      <c r="Q14" s="78"/>
      <c r="R14" s="78"/>
      <c r="S14" s="78"/>
      <c r="T14" s="79" t="s">
        <v>842</v>
      </c>
      <c r="U14" s="77"/>
      <c r="V14" s="78"/>
      <c r="W14" s="78"/>
      <c r="X14" s="78"/>
      <c r="Y14" s="78"/>
      <c r="Z14" s="79" t="s">
        <v>843</v>
      </c>
      <c r="AA14" s="77"/>
      <c r="AB14" s="78"/>
      <c r="AC14" s="78"/>
      <c r="AD14" s="78"/>
      <c r="AE14" s="78"/>
      <c r="AF14" s="79" t="s">
        <v>844</v>
      </c>
      <c r="AG14" s="77"/>
      <c r="AH14" s="78"/>
      <c r="AI14" s="78"/>
      <c r="AJ14" s="78"/>
      <c r="AK14" s="78"/>
      <c r="AL14" s="79" t="s">
        <v>845</v>
      </c>
      <c r="AM14" s="77"/>
      <c r="AN14" s="78"/>
      <c r="AO14" s="78"/>
      <c r="AP14" s="78"/>
      <c r="AQ14" s="78"/>
      <c r="AR14" s="79" t="s">
        <v>846</v>
      </c>
      <c r="AS14" s="77"/>
      <c r="AT14" s="78"/>
      <c r="AU14" s="78"/>
      <c r="AV14" s="78"/>
      <c r="AW14" s="78"/>
      <c r="AX14" s="79" t="s">
        <v>847</v>
      </c>
      <c r="AY14" s="77"/>
      <c r="AZ14" s="78"/>
      <c r="BA14" s="78"/>
      <c r="BB14" s="78"/>
      <c r="BC14" s="78"/>
      <c r="BD14" s="79" t="s">
        <v>848</v>
      </c>
      <c r="BE14" s="77"/>
      <c r="BF14" s="78"/>
      <c r="BG14" s="78"/>
      <c r="BH14" s="78"/>
      <c r="BI14" s="78"/>
      <c r="BJ14" s="79" t="s">
        <v>849</v>
      </c>
      <c r="BK14" s="77"/>
      <c r="BL14" s="78"/>
      <c r="BM14" s="78"/>
      <c r="BN14" s="78"/>
      <c r="BO14" s="78"/>
      <c r="BP14" s="79" t="s">
        <v>850</v>
      </c>
      <c r="BQ14" s="77"/>
      <c r="BR14" s="78"/>
      <c r="BS14" s="78"/>
      <c r="BT14" s="78"/>
      <c r="BU14" s="78"/>
      <c r="BV14" s="79" t="s">
        <v>851</v>
      </c>
      <c r="BW14" s="77"/>
      <c r="BX14" s="78"/>
      <c r="BY14" s="78"/>
      <c r="BZ14" s="78"/>
      <c r="CA14" s="78"/>
      <c r="CB14" s="79"/>
    </row>
    <row r="15" spans="2:80" s="17" customFormat="1">
      <c r="B15" s="27" t="s">
        <v>10</v>
      </c>
      <c r="C15" s="73"/>
      <c r="D15" s="74"/>
      <c r="E15" s="74"/>
      <c r="F15" s="74"/>
      <c r="G15" s="74"/>
      <c r="H15" s="75">
        <v>-11.633695652173913</v>
      </c>
      <c r="I15" s="73"/>
      <c r="J15" s="74"/>
      <c r="K15" s="74"/>
      <c r="L15" s="74"/>
      <c r="M15" s="74"/>
      <c r="N15" s="75">
        <v>-13.809313941530775</v>
      </c>
      <c r="O15" s="73"/>
      <c r="P15" s="74"/>
      <c r="Q15" s="74"/>
      <c r="R15" s="74"/>
      <c r="S15" s="74"/>
      <c r="T15" s="75">
        <v>-7.3018347523683929</v>
      </c>
      <c r="U15" s="73"/>
      <c r="V15" s="74"/>
      <c r="W15" s="74"/>
      <c r="X15" s="74"/>
      <c r="Y15" s="74"/>
      <c r="Z15" s="75">
        <v>-5.2224129424109975</v>
      </c>
      <c r="AA15" s="73"/>
      <c r="AB15" s="74"/>
      <c r="AC15" s="74"/>
      <c r="AD15" s="74"/>
      <c r="AE15" s="74"/>
      <c r="AF15" s="75">
        <v>-2.984508159955837</v>
      </c>
      <c r="AG15" s="73"/>
      <c r="AH15" s="74"/>
      <c r="AI15" s="74"/>
      <c r="AJ15" s="74"/>
      <c r="AK15" s="74"/>
      <c r="AL15" s="75">
        <v>-1.3666987487969209</v>
      </c>
      <c r="AM15" s="73"/>
      <c r="AN15" s="74"/>
      <c r="AO15" s="74"/>
      <c r="AP15" s="74"/>
      <c r="AQ15" s="74"/>
      <c r="AR15" s="75">
        <v>-15.134482758620692</v>
      </c>
      <c r="AS15" s="73"/>
      <c r="AT15" s="74"/>
      <c r="AU15" s="74"/>
      <c r="AV15" s="74"/>
      <c r="AW15" s="74"/>
      <c r="AX15" s="75">
        <v>-6.1490148407030318</v>
      </c>
      <c r="AY15" s="73"/>
      <c r="AZ15" s="74"/>
      <c r="BA15" s="74"/>
      <c r="BB15" s="74"/>
      <c r="BC15" s="74"/>
      <c r="BD15" s="75">
        <v>-8.4553406276452421</v>
      </c>
      <c r="BE15" s="73"/>
      <c r="BF15" s="74"/>
      <c r="BG15" s="74"/>
      <c r="BH15" s="74"/>
      <c r="BI15" s="74"/>
      <c r="BJ15" s="75">
        <v>-10.473864610111391</v>
      </c>
      <c r="BK15" s="73"/>
      <c r="BL15" s="74"/>
      <c r="BM15" s="74"/>
      <c r="BN15" s="74"/>
      <c r="BO15" s="74"/>
      <c r="BP15" s="75">
        <v>-17.025695804403298</v>
      </c>
      <c r="BQ15" s="73"/>
      <c r="BR15" s="74"/>
      <c r="BS15" s="74"/>
      <c r="BT15" s="74"/>
      <c r="BU15" s="74"/>
      <c r="BV15" s="75">
        <v>-13.503566261390461</v>
      </c>
      <c r="BW15" s="73"/>
      <c r="BX15" s="74"/>
      <c r="BY15" s="74"/>
      <c r="BZ15" s="74"/>
      <c r="CA15" s="74"/>
      <c r="CB15" s="75"/>
    </row>
    <row r="16" spans="2:80" s="17" customFormat="1">
      <c r="B16" s="27" t="s">
        <v>11</v>
      </c>
      <c r="C16" s="73"/>
      <c r="D16" s="74"/>
      <c r="E16" s="74"/>
      <c r="F16" s="74"/>
      <c r="G16" s="74"/>
      <c r="H16" s="75">
        <v>92.075710000000001</v>
      </c>
      <c r="I16" s="73"/>
      <c r="J16" s="74"/>
      <c r="K16" s="74"/>
      <c r="L16" s="74"/>
      <c r="M16" s="74"/>
      <c r="N16" s="75">
        <v>114.8297</v>
      </c>
      <c r="O16" s="73"/>
      <c r="P16" s="74"/>
      <c r="Q16" s="74"/>
      <c r="R16" s="74"/>
      <c r="S16" s="74"/>
      <c r="T16" s="75">
        <v>123.5684</v>
      </c>
      <c r="U16" s="73"/>
      <c r="V16" s="74"/>
      <c r="W16" s="74"/>
      <c r="X16" s="74"/>
      <c r="Y16" s="74"/>
      <c r="Z16" s="75">
        <v>228.58070000000001</v>
      </c>
      <c r="AA16" s="73"/>
      <c r="AB16" s="74"/>
      <c r="AC16" s="74"/>
      <c r="AD16" s="74"/>
      <c r="AE16" s="74"/>
      <c r="AF16" s="75">
        <v>123.47799999999999</v>
      </c>
      <c r="AG16" s="73"/>
      <c r="AH16" s="74"/>
      <c r="AI16" s="74"/>
      <c r="AJ16" s="74"/>
      <c r="AK16" s="74"/>
      <c r="AL16" s="75">
        <v>55.09648</v>
      </c>
      <c r="AM16" s="73"/>
      <c r="AN16" s="74"/>
      <c r="AO16" s="74"/>
      <c r="AP16" s="74"/>
      <c r="AQ16" s="74"/>
      <c r="AR16" s="75">
        <v>135.8279</v>
      </c>
      <c r="AS16" s="73"/>
      <c r="AT16" s="74"/>
      <c r="AU16" s="74"/>
      <c r="AV16" s="74"/>
      <c r="AW16" s="74"/>
      <c r="AX16" s="75">
        <v>25.124089999999999</v>
      </c>
      <c r="AY16" s="73"/>
      <c r="AZ16" s="74"/>
      <c r="BA16" s="74"/>
      <c r="BB16" s="74"/>
      <c r="BC16" s="74"/>
      <c r="BD16" s="75">
        <v>96.002099999999999</v>
      </c>
      <c r="BE16" s="73"/>
      <c r="BF16" s="74"/>
      <c r="BG16" s="74"/>
      <c r="BH16" s="74"/>
      <c r="BI16" s="74"/>
      <c r="BJ16" s="75">
        <v>71.307479999999998</v>
      </c>
      <c r="BK16" s="73"/>
      <c r="BL16" s="74"/>
      <c r="BM16" s="74"/>
      <c r="BN16" s="74"/>
      <c r="BO16" s="74"/>
      <c r="BP16" s="75">
        <v>57.162439999999997</v>
      </c>
      <c r="BQ16" s="73"/>
      <c r="BR16" s="74"/>
      <c r="BS16" s="74"/>
      <c r="BT16" s="74"/>
      <c r="BU16" s="74"/>
      <c r="BV16" s="75">
        <v>119.5966</v>
      </c>
      <c r="BW16" s="73"/>
      <c r="BX16" s="74"/>
      <c r="BY16" s="74"/>
      <c r="BZ16" s="74"/>
      <c r="CA16" s="74"/>
      <c r="CB16" s="75"/>
    </row>
    <row r="17" spans="2:80" s="15" customFormat="1">
      <c r="B17" s="28" t="s">
        <v>263</v>
      </c>
      <c r="C17" s="70">
        <v>300.35892999999999</v>
      </c>
      <c r="D17" s="71">
        <v>456.51421999999997</v>
      </c>
      <c r="E17" s="71">
        <v>713.17766000000006</v>
      </c>
      <c r="F17" s="71">
        <v>1709.7893150000002</v>
      </c>
      <c r="G17" s="71">
        <v>1709.7893150000002</v>
      </c>
      <c r="H17" s="72">
        <v>1709.7893150000002</v>
      </c>
      <c r="I17" s="70">
        <v>304.81777</v>
      </c>
      <c r="J17" s="71">
        <v>513.75563</v>
      </c>
      <c r="K17" s="71">
        <v>713.06891000000007</v>
      </c>
      <c r="L17" s="71">
        <v>2122.4004300000001</v>
      </c>
      <c r="M17" s="71">
        <v>2122.4004300000001</v>
      </c>
      <c r="N17" s="72">
        <v>2122.4004300000001</v>
      </c>
      <c r="O17" s="70">
        <v>254.91313</v>
      </c>
      <c r="P17" s="71">
        <v>311.53121000000004</v>
      </c>
      <c r="Q17" s="71">
        <v>451.58652000000001</v>
      </c>
      <c r="R17" s="71">
        <v>1051.6967999999999</v>
      </c>
      <c r="S17" s="71">
        <v>1051.6967999999999</v>
      </c>
      <c r="T17" s="72">
        <v>1051.6967999999999</v>
      </c>
      <c r="U17" s="70"/>
      <c r="V17" s="71"/>
      <c r="W17" s="71"/>
      <c r="X17" s="71">
        <v>573.22255999999993</v>
      </c>
      <c r="Y17" s="71">
        <v>573.22255999999993</v>
      </c>
      <c r="Z17" s="72">
        <v>573.22255999999993</v>
      </c>
      <c r="AA17" s="70"/>
      <c r="AB17" s="71"/>
      <c r="AC17" s="71"/>
      <c r="AD17" s="71">
        <v>214.36902000000001</v>
      </c>
      <c r="AE17" s="71">
        <v>214.36902000000001</v>
      </c>
      <c r="AF17" s="72">
        <v>214.36902000000001</v>
      </c>
      <c r="AG17" s="70"/>
      <c r="AH17" s="71"/>
      <c r="AI17" s="71"/>
      <c r="AJ17" s="71">
        <v>262.83332999999999</v>
      </c>
      <c r="AK17" s="71">
        <v>262.83332999999999</v>
      </c>
      <c r="AL17" s="72">
        <v>262.83332999999999</v>
      </c>
      <c r="AM17" s="70"/>
      <c r="AN17" s="71"/>
      <c r="AO17" s="71"/>
      <c r="AP17" s="71">
        <v>175.26329999999999</v>
      </c>
      <c r="AQ17" s="71">
        <v>175.26329999999999</v>
      </c>
      <c r="AR17" s="72">
        <v>175.26329999999999</v>
      </c>
      <c r="AS17" s="70"/>
      <c r="AT17" s="71"/>
      <c r="AU17" s="71"/>
      <c r="AV17" s="71">
        <v>5171.0209050000003</v>
      </c>
      <c r="AW17" s="71">
        <v>5171.0209050000003</v>
      </c>
      <c r="AX17" s="72">
        <v>5171.0209050000003</v>
      </c>
      <c r="AY17" s="70"/>
      <c r="AZ17" s="71"/>
      <c r="BA17" s="71"/>
      <c r="BB17" s="71">
        <v>2518.2550000000001</v>
      </c>
      <c r="BC17" s="71">
        <v>2518.2550000000001</v>
      </c>
      <c r="BD17" s="72">
        <v>2518.2550000000001</v>
      </c>
      <c r="BE17" s="70"/>
      <c r="BF17" s="71"/>
      <c r="BG17" s="71"/>
      <c r="BH17" s="71">
        <v>594.40976999999987</v>
      </c>
      <c r="BI17" s="71">
        <v>594.40976999999987</v>
      </c>
      <c r="BJ17" s="72">
        <v>594.40976999999987</v>
      </c>
      <c r="BK17" s="70"/>
      <c r="BL17" s="71"/>
      <c r="BM17" s="71"/>
      <c r="BN17" s="71">
        <v>226.12226999999996</v>
      </c>
      <c r="BO17" s="71">
        <v>226.12226999999996</v>
      </c>
      <c r="BP17" s="72">
        <v>226.12226999999996</v>
      </c>
      <c r="BQ17" s="70"/>
      <c r="BR17" s="71"/>
      <c r="BS17" s="71"/>
      <c r="BT17" s="71">
        <v>140.10555020000001</v>
      </c>
      <c r="BU17" s="71">
        <v>140.10555020000001</v>
      </c>
      <c r="BV17" s="72">
        <v>140.10555020000001</v>
      </c>
      <c r="BW17" s="70">
        <f t="shared" ref="BW17:CB18" ca="1" si="31">SUMIF($B$8:$BV$59,BW$8,$B17:$BV17)</f>
        <v>860.08983000000001</v>
      </c>
      <c r="BX17" s="71">
        <f t="shared" ca="1" si="31"/>
        <v>1281.80106</v>
      </c>
      <c r="BY17" s="71">
        <f t="shared" ca="1" si="31"/>
        <v>1877.8330900000003</v>
      </c>
      <c r="BZ17" s="71">
        <f t="shared" ca="1" si="31"/>
        <v>14759.4882502</v>
      </c>
      <c r="CA17" s="71">
        <f t="shared" ca="1" si="31"/>
        <v>14759.4882502</v>
      </c>
      <c r="CB17" s="72">
        <f t="shared" ca="1" si="31"/>
        <v>14759.4882502</v>
      </c>
    </row>
    <row r="18" spans="2:80" s="17" customFormat="1">
      <c r="B18" s="27" t="s">
        <v>264</v>
      </c>
      <c r="C18" s="70">
        <f>C17/'Column Code'!$E$18</f>
        <v>3.5885176821983271</v>
      </c>
      <c r="D18" s="71">
        <f>D17/'Column Code'!$E$18</f>
        <v>5.4541722819593783</v>
      </c>
      <c r="E18" s="71">
        <f>E17/'Column Code'!$E$18</f>
        <v>8.5206410991636794</v>
      </c>
      <c r="F18" s="71">
        <f>F17/'Column Code'!$E$18</f>
        <v>20.427590382317803</v>
      </c>
      <c r="G18" s="71">
        <f>G17/'Column Code'!$E$18</f>
        <v>20.427590382317803</v>
      </c>
      <c r="H18" s="75">
        <f>H17/'Column Code'!$E$18</f>
        <v>20.427590382317803</v>
      </c>
      <c r="I18" s="70">
        <f>I17/'Column Code'!$E$18</f>
        <v>3.6417893667861407</v>
      </c>
      <c r="J18" s="71">
        <f>J17/'Column Code'!$E$18</f>
        <v>6.1380600955794504</v>
      </c>
      <c r="K18" s="71">
        <f>K17/'Column Code'!$E$18</f>
        <v>8.5193418160095593</v>
      </c>
      <c r="L18" s="71">
        <f>L17/'Column Code'!$E$18</f>
        <v>25.357233333333333</v>
      </c>
      <c r="M18" s="71">
        <f>M17/'Column Code'!$E$18</f>
        <v>25.357233333333333</v>
      </c>
      <c r="N18" s="75">
        <f>N17/'Column Code'!$E$18</f>
        <v>25.357233333333333</v>
      </c>
      <c r="O18" s="70">
        <f>O17/'Column Code'!$E$18</f>
        <v>3.0455571087216247</v>
      </c>
      <c r="P18" s="71">
        <f>P17/'Column Code'!$E$18</f>
        <v>3.7219977299880531</v>
      </c>
      <c r="Q18" s="71">
        <f>Q17/'Column Code'!$E$18</f>
        <v>5.3952989247311827</v>
      </c>
      <c r="R18" s="71">
        <f>R17/'Column Code'!$E$18</f>
        <v>12.565075268817203</v>
      </c>
      <c r="S18" s="71">
        <f>S17/'Column Code'!$E$18</f>
        <v>12.565075268817203</v>
      </c>
      <c r="T18" s="75">
        <f>T17/'Column Code'!$E$18</f>
        <v>12.565075268817203</v>
      </c>
      <c r="U18" s="70"/>
      <c r="V18" s="71"/>
      <c r="W18" s="71"/>
      <c r="X18" s="71">
        <f>X17/'Column Code'!$E$18</f>
        <v>6.8485371565113491</v>
      </c>
      <c r="Y18" s="71">
        <f>Y17/'Column Code'!$E$18</f>
        <v>6.8485371565113491</v>
      </c>
      <c r="Z18" s="75">
        <f>Z17/'Column Code'!$E$18</f>
        <v>6.8485371565113491</v>
      </c>
      <c r="AA18" s="70"/>
      <c r="AB18" s="71"/>
      <c r="AC18" s="71"/>
      <c r="AD18" s="71">
        <f>AD17/'Column Code'!$E$18</f>
        <v>2.5611591397849462</v>
      </c>
      <c r="AE18" s="71">
        <f>AE17/'Column Code'!$E$18</f>
        <v>2.5611591397849462</v>
      </c>
      <c r="AF18" s="75">
        <f>AF17/'Column Code'!$E$18</f>
        <v>2.5611591397849462</v>
      </c>
      <c r="AG18" s="70"/>
      <c r="AH18" s="71"/>
      <c r="AI18" s="71"/>
      <c r="AJ18" s="71">
        <f>AJ17/'Column Code'!$E$18</f>
        <v>3.1401831541218637</v>
      </c>
      <c r="AK18" s="71">
        <f>AK17/'Column Code'!$E$18</f>
        <v>3.1401831541218637</v>
      </c>
      <c r="AL18" s="75">
        <f>AL17/'Column Code'!$E$18</f>
        <v>3.1401831541218637</v>
      </c>
      <c r="AM18" s="70"/>
      <c r="AN18" s="71"/>
      <c r="AO18" s="71"/>
      <c r="AP18" s="71">
        <f>AP17/'Column Code'!$E$18</f>
        <v>2.0939462365591397</v>
      </c>
      <c r="AQ18" s="71">
        <f>AQ17/'Column Code'!$E$18</f>
        <v>2.0939462365591397</v>
      </c>
      <c r="AR18" s="75">
        <f>AR17/'Column Code'!$E$18</f>
        <v>2.0939462365591397</v>
      </c>
      <c r="AS18" s="70"/>
      <c r="AT18" s="71"/>
      <c r="AU18" s="71"/>
      <c r="AV18" s="71">
        <f>AV17/'Column Code'!$E$18</f>
        <v>61.780417025089605</v>
      </c>
      <c r="AW18" s="71">
        <f>AW17/'Column Code'!$E$18</f>
        <v>61.780417025089605</v>
      </c>
      <c r="AX18" s="75">
        <f>AX17/'Column Code'!$E$18</f>
        <v>61.780417025089605</v>
      </c>
      <c r="AY18" s="70"/>
      <c r="AZ18" s="71"/>
      <c r="BA18" s="71"/>
      <c r="BB18" s="71">
        <f>BB17/'Column Code'!$E$18</f>
        <v>30.08667861409797</v>
      </c>
      <c r="BC18" s="71">
        <f>BC17/'Column Code'!$E$18</f>
        <v>30.08667861409797</v>
      </c>
      <c r="BD18" s="75">
        <f>BD17/'Column Code'!$E$18</f>
        <v>30.08667861409797</v>
      </c>
      <c r="BE18" s="70"/>
      <c r="BF18" s="71"/>
      <c r="BG18" s="71"/>
      <c r="BH18" s="71">
        <f>BH17/'Column Code'!$E$18</f>
        <v>7.1016698924731161</v>
      </c>
      <c r="BI18" s="71">
        <f>BI17/'Column Code'!$E$18</f>
        <v>7.1016698924731161</v>
      </c>
      <c r="BJ18" s="75">
        <f>BJ17/'Column Code'!$E$18</f>
        <v>7.1016698924731161</v>
      </c>
      <c r="BK18" s="70"/>
      <c r="BL18" s="71"/>
      <c r="BM18" s="71"/>
      <c r="BN18" s="71">
        <f>BN17/'Column Code'!$E$18</f>
        <v>2.7015802867383507</v>
      </c>
      <c r="BO18" s="71">
        <f>BO17/'Column Code'!$E$18</f>
        <v>2.7015802867383507</v>
      </c>
      <c r="BP18" s="75">
        <f>BP17/'Column Code'!$E$18</f>
        <v>2.7015802867383507</v>
      </c>
      <c r="BQ18" s="70"/>
      <c r="BR18" s="71"/>
      <c r="BS18" s="71"/>
      <c r="BT18" s="71">
        <f>BT17/'Column Code'!$E$18</f>
        <v>1.6739014360812425</v>
      </c>
      <c r="BU18" s="71">
        <f>BU17/'Column Code'!$E$18</f>
        <v>1.6739014360812425</v>
      </c>
      <c r="BV18" s="75">
        <f>BV17/'Column Code'!$E$18</f>
        <v>1.6739014360812425</v>
      </c>
      <c r="BW18" s="70">
        <f t="shared" ca="1" si="31"/>
        <v>10.275864157706092</v>
      </c>
      <c r="BX18" s="71">
        <f t="shared" ca="1" si="31"/>
        <v>15.314230107526882</v>
      </c>
      <c r="BY18" s="71">
        <f t="shared" ca="1" si="31"/>
        <v>22.435281839904423</v>
      </c>
      <c r="BZ18" s="71">
        <f t="shared" ca="1" si="31"/>
        <v>176.33797192592596</v>
      </c>
      <c r="CA18" s="71">
        <f t="shared" ca="1" si="31"/>
        <v>176.33797192592596</v>
      </c>
      <c r="CB18" s="75">
        <f t="shared" ca="1" si="31"/>
        <v>176.33797192592596</v>
      </c>
    </row>
    <row r="19" spans="2:80" s="17" customFormat="1">
      <c r="B19" s="27" t="s">
        <v>241</v>
      </c>
      <c r="C19" s="70"/>
      <c r="D19" s="71"/>
      <c r="E19" s="71"/>
      <c r="F19" s="71"/>
      <c r="G19" s="71"/>
      <c r="H19" s="72">
        <v>211.9</v>
      </c>
      <c r="I19" s="70"/>
      <c r="J19" s="71"/>
      <c r="K19" s="71"/>
      <c r="L19" s="71"/>
      <c r="M19" s="71"/>
      <c r="N19" s="72">
        <v>7309.8</v>
      </c>
      <c r="O19" s="70"/>
      <c r="P19" s="71"/>
      <c r="Q19" s="71"/>
      <c r="R19" s="71"/>
      <c r="S19" s="71"/>
      <c r="T19" s="72">
        <v>277.2</v>
      </c>
      <c r="U19" s="70"/>
      <c r="V19" s="71"/>
      <c r="W19" s="71"/>
      <c r="X19" s="71"/>
      <c r="Y19" s="71"/>
      <c r="Z19" s="72">
        <v>42.4</v>
      </c>
      <c r="AA19" s="70"/>
      <c r="AB19" s="71"/>
      <c r="AC19" s="71"/>
      <c r="AD19" s="71"/>
      <c r="AE19" s="71"/>
      <c r="AF19" s="72">
        <v>162.45000000000002</v>
      </c>
      <c r="AG19" s="70"/>
      <c r="AH19" s="71"/>
      <c r="AI19" s="71"/>
      <c r="AJ19" s="71"/>
      <c r="AK19" s="71"/>
      <c r="AL19" s="72">
        <v>257.10000000000002</v>
      </c>
      <c r="AM19" s="70"/>
      <c r="AN19" s="71"/>
      <c r="AO19" s="71"/>
      <c r="AP19" s="71"/>
      <c r="AQ19" s="71"/>
      <c r="AR19" s="72">
        <v>144.75</v>
      </c>
      <c r="AS19" s="70"/>
      <c r="AT19" s="71"/>
      <c r="AU19" s="71"/>
      <c r="AV19" s="71"/>
      <c r="AW19" s="71"/>
      <c r="AX19" s="72">
        <v>1374.65</v>
      </c>
      <c r="AY19" s="70"/>
      <c r="AZ19" s="71"/>
      <c r="BA19" s="71"/>
      <c r="BB19" s="71"/>
      <c r="BC19" s="71"/>
      <c r="BD19" s="72">
        <v>356</v>
      </c>
      <c r="BE19" s="70"/>
      <c r="BF19" s="71"/>
      <c r="BG19" s="71"/>
      <c r="BH19" s="71"/>
      <c r="BI19" s="71"/>
      <c r="BJ19" s="72">
        <v>112.6</v>
      </c>
      <c r="BK19" s="70"/>
      <c r="BL19" s="71"/>
      <c r="BM19" s="71"/>
      <c r="BN19" s="71"/>
      <c r="BO19" s="71"/>
      <c r="BP19" s="72">
        <v>317.89999999999998</v>
      </c>
      <c r="BQ19" s="70"/>
      <c r="BR19" s="71"/>
      <c r="BS19" s="71"/>
      <c r="BT19" s="71"/>
      <c r="BU19" s="71"/>
      <c r="BV19" s="72">
        <v>84.043999999999997</v>
      </c>
      <c r="BW19" s="70"/>
      <c r="BX19" s="71"/>
      <c r="BY19" s="71"/>
      <c r="BZ19" s="71"/>
      <c r="CA19" s="71"/>
      <c r="CB19" s="72"/>
    </row>
    <row r="20" spans="2:80" s="17" customFormat="1">
      <c r="B20" s="27" t="s">
        <v>240</v>
      </c>
      <c r="C20" s="73"/>
      <c r="D20" s="74"/>
      <c r="E20" s="74"/>
      <c r="F20" s="74"/>
      <c r="G20" s="74"/>
      <c r="H20" s="75">
        <v>30.130418924731181</v>
      </c>
      <c r="I20" s="73"/>
      <c r="J20" s="74"/>
      <c r="K20" s="74"/>
      <c r="L20" s="74"/>
      <c r="M20" s="74"/>
      <c r="N20" s="75">
        <v>109.02952372759856</v>
      </c>
      <c r="O20" s="73"/>
      <c r="P20" s="74"/>
      <c r="Q20" s="74"/>
      <c r="R20" s="74"/>
      <c r="S20" s="74"/>
      <c r="T20" s="75">
        <v>33.924760908004778</v>
      </c>
      <c r="U20" s="73"/>
      <c r="V20" s="74"/>
      <c r="W20" s="74"/>
      <c r="X20" s="74"/>
      <c r="Y20" s="74"/>
      <c r="Z20" s="75">
        <v>8.08184817204301</v>
      </c>
      <c r="AA20" s="73"/>
      <c r="AB20" s="74"/>
      <c r="AC20" s="74"/>
      <c r="AD20" s="74"/>
      <c r="AE20" s="74"/>
      <c r="AF20" s="75">
        <v>6.5948453285543609</v>
      </c>
      <c r="AG20" s="73"/>
      <c r="AH20" s="74"/>
      <c r="AI20" s="74"/>
      <c r="AJ20" s="74"/>
      <c r="AK20" s="74"/>
      <c r="AL20" s="75">
        <v>17.086443010752689</v>
      </c>
      <c r="AM20" s="73"/>
      <c r="AN20" s="74"/>
      <c r="AO20" s="74"/>
      <c r="AP20" s="74"/>
      <c r="AQ20" s="74"/>
      <c r="AR20" s="75">
        <v>4.5243703225806451</v>
      </c>
      <c r="AS20" s="73"/>
      <c r="AT20" s="74"/>
      <c r="AU20" s="74"/>
      <c r="AV20" s="74"/>
      <c r="AW20" s="74"/>
      <c r="AX20" s="75">
        <v>111.46745691756273</v>
      </c>
      <c r="AY20" s="73"/>
      <c r="AZ20" s="74"/>
      <c r="BA20" s="74"/>
      <c r="BB20" s="74"/>
      <c r="BC20" s="74"/>
      <c r="BD20" s="75">
        <v>31.56207589008363</v>
      </c>
      <c r="BE20" s="73"/>
      <c r="BF20" s="74"/>
      <c r="BG20" s="74"/>
      <c r="BH20" s="74"/>
      <c r="BI20" s="74"/>
      <c r="BJ20" s="75">
        <v>8.2601416965352445</v>
      </c>
      <c r="BK20" s="73"/>
      <c r="BL20" s="74"/>
      <c r="BM20" s="74"/>
      <c r="BN20" s="74"/>
      <c r="BO20" s="74"/>
      <c r="BP20" s="75">
        <v>14.31584669056153</v>
      </c>
      <c r="BQ20" s="73"/>
      <c r="BR20" s="74"/>
      <c r="BS20" s="74"/>
      <c r="BT20" s="74"/>
      <c r="BU20" s="74"/>
      <c r="BV20" s="75">
        <v>11.507474886499402</v>
      </c>
      <c r="BW20" s="73"/>
      <c r="BX20" s="74"/>
      <c r="BY20" s="74"/>
      <c r="BZ20" s="74"/>
      <c r="CA20" s="74"/>
      <c r="CB20" s="75"/>
    </row>
    <row r="21" spans="2:80" s="5" customFormat="1" ht="12.75" hidden="1">
      <c r="B21" s="30" t="s">
        <v>41</v>
      </c>
      <c r="C21" s="66"/>
      <c r="D21" s="67"/>
      <c r="E21" s="67"/>
      <c r="F21" s="67"/>
      <c r="G21" s="67"/>
      <c r="H21" s="68"/>
      <c r="I21" s="66"/>
      <c r="J21" s="67"/>
      <c r="K21" s="67"/>
      <c r="L21" s="67"/>
      <c r="M21" s="67"/>
      <c r="N21" s="68"/>
      <c r="O21" s="66"/>
      <c r="P21" s="67"/>
      <c r="Q21" s="67"/>
      <c r="R21" s="67"/>
      <c r="S21" s="67"/>
      <c r="T21" s="68"/>
      <c r="U21" s="66"/>
      <c r="V21" s="67"/>
      <c r="W21" s="67"/>
      <c r="X21" s="67"/>
      <c r="Y21" s="67"/>
      <c r="Z21" s="68"/>
      <c r="AA21" s="66"/>
      <c r="AB21" s="67"/>
      <c r="AC21" s="67"/>
      <c r="AD21" s="67"/>
      <c r="AE21" s="67"/>
      <c r="AF21" s="68"/>
      <c r="AG21" s="66"/>
      <c r="AH21" s="67"/>
      <c r="AI21" s="67"/>
      <c r="AJ21" s="67"/>
      <c r="AK21" s="67"/>
      <c r="AL21" s="68"/>
      <c r="AM21" s="66"/>
      <c r="AN21" s="67"/>
      <c r="AO21" s="67"/>
      <c r="AP21" s="67"/>
      <c r="AQ21" s="67"/>
      <c r="AR21" s="68"/>
      <c r="AS21" s="66"/>
      <c r="AT21" s="67"/>
      <c r="AU21" s="67"/>
      <c r="AV21" s="67"/>
      <c r="AW21" s="67"/>
      <c r="AX21" s="68"/>
      <c r="AY21" s="66"/>
      <c r="AZ21" s="67"/>
      <c r="BA21" s="67"/>
      <c r="BB21" s="67"/>
      <c r="BC21" s="67"/>
      <c r="BD21" s="68"/>
      <c r="BE21" s="66"/>
      <c r="BF21" s="67"/>
      <c r="BG21" s="67"/>
      <c r="BH21" s="67"/>
      <c r="BI21" s="67"/>
      <c r="BJ21" s="68"/>
      <c r="BK21" s="66"/>
      <c r="BL21" s="67"/>
      <c r="BM21" s="67"/>
      <c r="BN21" s="67"/>
      <c r="BO21" s="67"/>
      <c r="BP21" s="68"/>
      <c r="BQ21" s="66"/>
      <c r="BR21" s="67"/>
      <c r="BS21" s="67"/>
      <c r="BT21" s="67"/>
      <c r="BU21" s="67"/>
      <c r="BV21" s="68"/>
      <c r="BW21" s="66"/>
      <c r="BX21" s="67"/>
      <c r="BY21" s="67"/>
      <c r="BZ21" s="67"/>
      <c r="CA21" s="67"/>
      <c r="CB21" s="68"/>
    </row>
    <row r="22" spans="2:80" hidden="1">
      <c r="B22" s="24" t="s">
        <v>262</v>
      </c>
      <c r="C22" s="81"/>
      <c r="D22" s="82"/>
      <c r="E22" s="82"/>
      <c r="F22" s="82"/>
      <c r="G22" s="82"/>
      <c r="H22" s="75">
        <v>75</v>
      </c>
      <c r="I22" s="81"/>
      <c r="J22" s="82"/>
      <c r="K22" s="82"/>
      <c r="L22" s="82"/>
      <c r="M22" s="82"/>
      <c r="N22" s="75">
        <v>51.14</v>
      </c>
      <c r="O22" s="81"/>
      <c r="P22" s="82"/>
      <c r="Q22" s="82"/>
      <c r="R22" s="82"/>
      <c r="S22" s="82"/>
      <c r="T22" s="75">
        <v>51</v>
      </c>
      <c r="U22" s="81"/>
      <c r="V22" s="82"/>
      <c r="W22" s="82"/>
      <c r="X22" s="82"/>
      <c r="Y22" s="82"/>
      <c r="Z22" s="75">
        <v>75</v>
      </c>
      <c r="AA22" s="81"/>
      <c r="AB22" s="82"/>
      <c r="AC22" s="82"/>
      <c r="AD22" s="82"/>
      <c r="AE22" s="82"/>
      <c r="AF22" s="75">
        <v>35.24</v>
      </c>
      <c r="AG22" s="81"/>
      <c r="AH22" s="82"/>
      <c r="AI22" s="82"/>
      <c r="AJ22" s="82"/>
      <c r="AK22" s="82"/>
      <c r="AL22" s="75">
        <v>51.88</v>
      </c>
      <c r="AM22" s="81"/>
      <c r="AN22" s="82"/>
      <c r="AO22" s="82"/>
      <c r="AP22" s="82"/>
      <c r="AQ22" s="82"/>
      <c r="AR22" s="75">
        <v>41.18</v>
      </c>
      <c r="AS22" s="81"/>
      <c r="AT22" s="82"/>
      <c r="AU22" s="82"/>
      <c r="AV22" s="82"/>
      <c r="AW22" s="82"/>
      <c r="AX22" s="75">
        <v>0</v>
      </c>
      <c r="AY22" s="81"/>
      <c r="AZ22" s="82"/>
      <c r="BA22" s="82"/>
      <c r="BB22" s="82"/>
      <c r="BC22" s="82"/>
      <c r="BD22" s="75">
        <v>75</v>
      </c>
      <c r="BE22" s="81"/>
      <c r="BF22" s="82"/>
      <c r="BG22" s="82"/>
      <c r="BH22" s="82"/>
      <c r="BI22" s="82"/>
      <c r="BJ22" s="75">
        <v>61.98</v>
      </c>
      <c r="BK22" s="81"/>
      <c r="BL22" s="82"/>
      <c r="BM22" s="82"/>
      <c r="BN22" s="82"/>
      <c r="BO22" s="82"/>
      <c r="BP22" s="75">
        <v>55.84</v>
      </c>
      <c r="BQ22" s="81"/>
      <c r="BR22" s="82"/>
      <c r="BS22" s="82"/>
      <c r="BT22" s="82"/>
      <c r="BU22" s="82"/>
      <c r="BV22" s="75">
        <v>55.07</v>
      </c>
      <c r="BW22" s="81"/>
      <c r="BX22" s="82"/>
      <c r="BY22" s="82"/>
      <c r="BZ22" s="82"/>
      <c r="CA22" s="82"/>
      <c r="CB22" s="75"/>
    </row>
    <row r="23" spans="2:80" hidden="1">
      <c r="B23" s="24" t="s">
        <v>14</v>
      </c>
      <c r="C23" s="81"/>
      <c r="D23" s="82"/>
      <c r="E23" s="82"/>
      <c r="F23" s="82"/>
      <c r="G23" s="82"/>
      <c r="H23" s="75">
        <v>12.06</v>
      </c>
      <c r="I23" s="81"/>
      <c r="J23" s="82"/>
      <c r="K23" s="82"/>
      <c r="L23" s="82"/>
      <c r="M23" s="82"/>
      <c r="N23" s="75">
        <v>17.43</v>
      </c>
      <c r="O23" s="81"/>
      <c r="P23" s="82"/>
      <c r="Q23" s="82"/>
      <c r="R23" s="82"/>
      <c r="S23" s="82"/>
      <c r="T23" s="75">
        <v>17.95</v>
      </c>
      <c r="U23" s="81"/>
      <c r="V23" s="82"/>
      <c r="W23" s="82"/>
      <c r="X23" s="82"/>
      <c r="Y23" s="82"/>
      <c r="Z23" s="75">
        <v>5.0199999999999996</v>
      </c>
      <c r="AA23" s="81"/>
      <c r="AB23" s="82"/>
      <c r="AC23" s="82"/>
      <c r="AD23" s="82"/>
      <c r="AE23" s="82"/>
      <c r="AF23" s="75">
        <v>10.06</v>
      </c>
      <c r="AG23" s="81"/>
      <c r="AH23" s="82"/>
      <c r="AI23" s="82"/>
      <c r="AJ23" s="82"/>
      <c r="AK23" s="82"/>
      <c r="AL23" s="75">
        <v>12.66</v>
      </c>
      <c r="AM23" s="81"/>
      <c r="AN23" s="82"/>
      <c r="AO23" s="82"/>
      <c r="AP23" s="82"/>
      <c r="AQ23" s="82"/>
      <c r="AR23" s="75">
        <v>9.98</v>
      </c>
      <c r="AS23" s="81"/>
      <c r="AT23" s="82"/>
      <c r="AU23" s="82"/>
      <c r="AV23" s="82"/>
      <c r="AW23" s="82"/>
      <c r="AX23" s="75">
        <v>23.9</v>
      </c>
      <c r="AY23" s="81"/>
      <c r="AZ23" s="82"/>
      <c r="BA23" s="82"/>
      <c r="BB23" s="82"/>
      <c r="BC23" s="82"/>
      <c r="BD23" s="75">
        <v>8.59</v>
      </c>
      <c r="BE23" s="81"/>
      <c r="BF23" s="82"/>
      <c r="BG23" s="82"/>
      <c r="BH23" s="82"/>
      <c r="BI23" s="82"/>
      <c r="BJ23" s="75">
        <v>20.630000000000003</v>
      </c>
      <c r="BK23" s="81"/>
      <c r="BL23" s="82"/>
      <c r="BM23" s="82"/>
      <c r="BN23" s="82"/>
      <c r="BO23" s="82"/>
      <c r="BP23" s="75">
        <v>27.51</v>
      </c>
      <c r="BQ23" s="81"/>
      <c r="BR23" s="82"/>
      <c r="BS23" s="82"/>
      <c r="BT23" s="82"/>
      <c r="BU23" s="82"/>
      <c r="BV23" s="75">
        <v>3.6100000000000003</v>
      </c>
      <c r="BW23" s="81"/>
      <c r="BX23" s="82"/>
      <c r="BY23" s="82"/>
      <c r="BZ23" s="82"/>
      <c r="CA23" s="82"/>
      <c r="CB23" s="75"/>
    </row>
    <row r="24" spans="2:80" hidden="1">
      <c r="B24" s="24" t="s">
        <v>42</v>
      </c>
      <c r="C24" s="81"/>
      <c r="D24" s="82"/>
      <c r="E24" s="82"/>
      <c r="F24" s="82"/>
      <c r="G24" s="82"/>
      <c r="H24" s="75">
        <v>5.6399999999999988</v>
      </c>
      <c r="I24" s="81"/>
      <c r="J24" s="82"/>
      <c r="K24" s="82"/>
      <c r="L24" s="82"/>
      <c r="M24" s="82"/>
      <c r="N24" s="75">
        <v>20.61</v>
      </c>
      <c r="O24" s="81"/>
      <c r="P24" s="82"/>
      <c r="Q24" s="82"/>
      <c r="R24" s="82"/>
      <c r="S24" s="82"/>
      <c r="T24" s="75">
        <v>22.390000000000004</v>
      </c>
      <c r="U24" s="81"/>
      <c r="V24" s="82"/>
      <c r="W24" s="82"/>
      <c r="X24" s="82"/>
      <c r="Y24" s="82"/>
      <c r="Z24" s="75">
        <v>8.5500000000000007</v>
      </c>
      <c r="AA24" s="81"/>
      <c r="AB24" s="82"/>
      <c r="AC24" s="82"/>
      <c r="AD24" s="82"/>
      <c r="AE24" s="82"/>
      <c r="AF24" s="75">
        <v>45.599999999999994</v>
      </c>
      <c r="AG24" s="81"/>
      <c r="AH24" s="82"/>
      <c r="AI24" s="82"/>
      <c r="AJ24" s="82"/>
      <c r="AK24" s="82"/>
      <c r="AL24" s="75">
        <v>25.3</v>
      </c>
      <c r="AM24" s="81"/>
      <c r="AN24" s="82"/>
      <c r="AO24" s="82"/>
      <c r="AP24" s="82"/>
      <c r="AQ24" s="82"/>
      <c r="AR24" s="75">
        <v>25.44</v>
      </c>
      <c r="AS24" s="81"/>
      <c r="AT24" s="82"/>
      <c r="AU24" s="82"/>
      <c r="AV24" s="82"/>
      <c r="AW24" s="82"/>
      <c r="AX24" s="75">
        <v>38.730000000000004</v>
      </c>
      <c r="AY24" s="81"/>
      <c r="AZ24" s="82"/>
      <c r="BA24" s="82"/>
      <c r="BB24" s="82"/>
      <c r="BC24" s="82"/>
      <c r="BD24" s="75">
        <v>7.02</v>
      </c>
      <c r="BE24" s="81"/>
      <c r="BF24" s="82"/>
      <c r="BG24" s="82"/>
      <c r="BH24" s="82"/>
      <c r="BI24" s="82"/>
      <c r="BJ24" s="75">
        <v>12.88</v>
      </c>
      <c r="BK24" s="81"/>
      <c r="BL24" s="82"/>
      <c r="BM24" s="82"/>
      <c r="BN24" s="82"/>
      <c r="BO24" s="82"/>
      <c r="BP24" s="75">
        <v>12.330000000000002</v>
      </c>
      <c r="BQ24" s="81"/>
      <c r="BR24" s="82"/>
      <c r="BS24" s="82"/>
      <c r="BT24" s="82"/>
      <c r="BU24" s="82"/>
      <c r="BV24" s="75">
        <v>3.38</v>
      </c>
      <c r="BW24" s="81"/>
      <c r="BX24" s="82"/>
      <c r="BY24" s="82"/>
      <c r="BZ24" s="82"/>
      <c r="CA24" s="82"/>
      <c r="CB24" s="75"/>
    </row>
    <row r="25" spans="2:80" s="5" customFormat="1" ht="12.75">
      <c r="B25" s="30" t="s">
        <v>43</v>
      </c>
      <c r="C25" s="66"/>
      <c r="D25" s="67"/>
      <c r="E25" s="67"/>
      <c r="F25" s="67"/>
      <c r="G25" s="67"/>
      <c r="H25" s="68"/>
      <c r="I25" s="66"/>
      <c r="J25" s="67"/>
      <c r="K25" s="67"/>
      <c r="L25" s="67"/>
      <c r="M25" s="67"/>
      <c r="N25" s="68"/>
      <c r="O25" s="66"/>
      <c r="P25" s="67"/>
      <c r="Q25" s="67"/>
      <c r="R25" s="67"/>
      <c r="S25" s="67"/>
      <c r="T25" s="68"/>
      <c r="U25" s="66"/>
      <c r="V25" s="67"/>
      <c r="W25" s="67"/>
      <c r="X25" s="67"/>
      <c r="Y25" s="67"/>
      <c r="Z25" s="68"/>
      <c r="AA25" s="66"/>
      <c r="AB25" s="67"/>
      <c r="AC25" s="67"/>
      <c r="AD25" s="67"/>
      <c r="AE25" s="67"/>
      <c r="AF25" s="68"/>
      <c r="AG25" s="66"/>
      <c r="AH25" s="67"/>
      <c r="AI25" s="67"/>
      <c r="AJ25" s="67"/>
      <c r="AK25" s="67"/>
      <c r="AL25" s="68"/>
      <c r="AM25" s="66"/>
      <c r="AN25" s="67"/>
      <c r="AO25" s="67"/>
      <c r="AP25" s="67"/>
      <c r="AQ25" s="67"/>
      <c r="AR25" s="68"/>
      <c r="AS25" s="66"/>
      <c r="AT25" s="67"/>
      <c r="AU25" s="67"/>
      <c r="AV25" s="67"/>
      <c r="AW25" s="67"/>
      <c r="AX25" s="68"/>
      <c r="AY25" s="66"/>
      <c r="AZ25" s="67"/>
      <c r="BA25" s="67"/>
      <c r="BB25" s="67"/>
      <c r="BC25" s="67"/>
      <c r="BD25" s="68"/>
      <c r="BE25" s="66"/>
      <c r="BF25" s="67"/>
      <c r="BG25" s="67"/>
      <c r="BH25" s="67"/>
      <c r="BI25" s="67"/>
      <c r="BJ25" s="68"/>
      <c r="BK25" s="66"/>
      <c r="BL25" s="67"/>
      <c r="BM25" s="67"/>
      <c r="BN25" s="67"/>
      <c r="BO25" s="67"/>
      <c r="BP25" s="68"/>
      <c r="BQ25" s="66"/>
      <c r="BR25" s="67"/>
      <c r="BS25" s="67"/>
      <c r="BT25" s="67"/>
      <c r="BU25" s="67"/>
      <c r="BV25" s="68"/>
      <c r="BW25" s="66"/>
      <c r="BX25" s="67"/>
      <c r="BY25" s="67"/>
      <c r="BZ25" s="67"/>
      <c r="CA25" s="67"/>
      <c r="CB25" s="68"/>
    </row>
    <row r="26" spans="2:80" s="15" customFormat="1">
      <c r="B26" s="28" t="s">
        <v>2</v>
      </c>
      <c r="C26" s="83">
        <v>58209.499999999993</v>
      </c>
      <c r="D26" s="84">
        <v>69340</v>
      </c>
      <c r="E26" s="84">
        <v>85675.299999999988</v>
      </c>
      <c r="F26" s="84">
        <v>104465.19999999998</v>
      </c>
      <c r="G26" s="84">
        <v>132426.25069840965</v>
      </c>
      <c r="H26" s="72">
        <v>160486.09233417243</v>
      </c>
      <c r="I26" s="83">
        <v>140638.30000000002</v>
      </c>
      <c r="J26" s="84">
        <v>153137.60000000001</v>
      </c>
      <c r="K26" s="84">
        <v>176462</v>
      </c>
      <c r="L26" s="84">
        <v>201693.9</v>
      </c>
      <c r="M26" s="84">
        <v>236484.47264202501</v>
      </c>
      <c r="N26" s="72">
        <v>285054.85912289249</v>
      </c>
      <c r="O26" s="83">
        <v>43292.4</v>
      </c>
      <c r="P26" s="84">
        <v>61404</v>
      </c>
      <c r="Q26" s="84">
        <v>77444.300000000017</v>
      </c>
      <c r="R26" s="84">
        <v>89585.999999999985</v>
      </c>
      <c r="S26" s="84">
        <v>106607.39158318001</v>
      </c>
      <c r="T26" s="72">
        <v>126342.66941909799</v>
      </c>
      <c r="U26" s="83">
        <v>34204.400000000001</v>
      </c>
      <c r="V26" s="84">
        <v>48839.6</v>
      </c>
      <c r="W26" s="84">
        <v>44685.1</v>
      </c>
      <c r="X26" s="84">
        <v>52374.9</v>
      </c>
      <c r="Y26" s="84">
        <v>65198.317500000005</v>
      </c>
      <c r="Z26" s="72">
        <v>88849.015425000005</v>
      </c>
      <c r="AA26" s="83">
        <v>0</v>
      </c>
      <c r="AB26" s="84">
        <v>124071.4</v>
      </c>
      <c r="AC26" s="84">
        <v>143370</v>
      </c>
      <c r="AD26" s="84">
        <v>167600</v>
      </c>
      <c r="AE26" s="84">
        <v>205642.07</v>
      </c>
      <c r="AF26" s="72">
        <v>258117.03419999999</v>
      </c>
      <c r="AG26" s="83">
        <v>131141.6</v>
      </c>
      <c r="AH26" s="84">
        <v>137422.59999999998</v>
      </c>
      <c r="AI26" s="84">
        <v>172817.1</v>
      </c>
      <c r="AJ26" s="84">
        <v>199141.7</v>
      </c>
      <c r="AK26" s="84">
        <v>222750.87140354121</v>
      </c>
      <c r="AL26" s="72">
        <v>254172.77522615134</v>
      </c>
      <c r="AM26" s="83">
        <v>26944.400000000001</v>
      </c>
      <c r="AN26" s="84">
        <v>32996.6</v>
      </c>
      <c r="AO26" s="84">
        <v>41161.300000000003</v>
      </c>
      <c r="AP26" s="84">
        <v>48505.4</v>
      </c>
      <c r="AQ26" s="84">
        <v>58116.799999999996</v>
      </c>
      <c r="AR26" s="72">
        <v>68921.13</v>
      </c>
      <c r="AS26" s="83">
        <v>1359790.3</v>
      </c>
      <c r="AT26" s="84">
        <v>1565212.2</v>
      </c>
      <c r="AU26" s="84">
        <v>1833406.8</v>
      </c>
      <c r="AV26" s="84">
        <v>2211129.1</v>
      </c>
      <c r="AW26" s="84">
        <v>2497232.2016203366</v>
      </c>
      <c r="AX26" s="72">
        <v>2857161.139671193</v>
      </c>
      <c r="AY26" s="83">
        <v>98694</v>
      </c>
      <c r="AZ26" s="84">
        <v>136392</v>
      </c>
      <c r="BA26" s="84">
        <v>161378</v>
      </c>
      <c r="BB26" s="84">
        <v>195538</v>
      </c>
      <c r="BC26" s="84">
        <v>221249.48440000002</v>
      </c>
      <c r="BD26" s="72">
        <v>252361.84192800001</v>
      </c>
      <c r="BE26" s="83">
        <v>47912.499999999993</v>
      </c>
      <c r="BF26" s="84">
        <v>61283.3</v>
      </c>
      <c r="BG26" s="84">
        <v>80898.099999999991</v>
      </c>
      <c r="BH26" s="84">
        <v>93234.599999999991</v>
      </c>
      <c r="BI26" s="84">
        <v>110473.89670739823</v>
      </c>
      <c r="BJ26" s="72">
        <v>129375.44875964163</v>
      </c>
      <c r="BK26" s="83">
        <v>7025.84</v>
      </c>
      <c r="BL26" s="84">
        <v>8522.35</v>
      </c>
      <c r="BM26" s="84">
        <v>12475.500000000002</v>
      </c>
      <c r="BN26" s="84">
        <v>16539.400000000001</v>
      </c>
      <c r="BO26" s="84">
        <v>20327.993499999997</v>
      </c>
      <c r="BP26" s="72">
        <v>26532.508860000002</v>
      </c>
      <c r="BQ26" s="83">
        <v>495.7</v>
      </c>
      <c r="BR26" s="84">
        <v>537.1</v>
      </c>
      <c r="BS26" s="84">
        <v>1614.4</v>
      </c>
      <c r="BT26" s="84">
        <v>4302.7510000000002</v>
      </c>
      <c r="BU26" s="84">
        <v>9094.494999999999</v>
      </c>
      <c r="BV26" s="72">
        <v>13218.593249999996</v>
      </c>
      <c r="BW26" s="83">
        <f t="shared" ref="BW26:CB26" ca="1" si="32">SUMIF($B$8:$BV$59,BW$8,$B26:$BV26)</f>
        <v>1948348.9400000002</v>
      </c>
      <c r="BX26" s="84">
        <f t="shared" ca="1" si="32"/>
        <v>2399158.75</v>
      </c>
      <c r="BY26" s="84">
        <f t="shared" ca="1" si="32"/>
        <v>2831387.9</v>
      </c>
      <c r="BZ26" s="84">
        <f t="shared" ca="1" si="32"/>
        <v>3384110.9510000004</v>
      </c>
      <c r="CA26" s="84">
        <f t="shared" ca="1" si="32"/>
        <v>3885604.2450548909</v>
      </c>
      <c r="CB26" s="72">
        <f t="shared" ca="1" si="32"/>
        <v>4520593.1081961486</v>
      </c>
    </row>
    <row r="27" spans="2:80" s="17" customFormat="1">
      <c r="B27" s="89" t="s">
        <v>35</v>
      </c>
      <c r="C27" s="85"/>
      <c r="D27" s="86">
        <f t="shared" ref="D27:H27" si="33">IF(AND(C26&lt;0,D26&gt;0),"LP",IF(AND(C26&gt;0,D26&lt;0),"PL",IF(OR(C26&lt;0,D26&lt;0),"Loss",IF(ISERROR((+D26/C26-1)*100),"NA",(+D26/C26-1)*100))))</f>
        <v>19.121449247975008</v>
      </c>
      <c r="E27" s="86">
        <f t="shared" si="33"/>
        <v>23.558263628497244</v>
      </c>
      <c r="F27" s="86">
        <f t="shared" si="33"/>
        <v>21.931525188706669</v>
      </c>
      <c r="G27" s="86">
        <f t="shared" si="33"/>
        <v>26.76589974308159</v>
      </c>
      <c r="H27" s="87">
        <f t="shared" si="33"/>
        <v>21.189032754288917</v>
      </c>
      <c r="I27" s="85"/>
      <c r="J27" s="86">
        <f t="shared" ref="J27:N27" si="34">IF(AND(I26&lt;0,J26&gt;0),"LP",IF(AND(I26&gt;0,J26&lt;0),"PL",IF(OR(I26&lt;0,J26&lt;0),"Loss",IF(ISERROR((+J26/I26-1)*100),"NA",(+J26/I26-1)*100))))</f>
        <v>8.887550546330548</v>
      </c>
      <c r="K27" s="86">
        <f t="shared" si="34"/>
        <v>15.231007930122974</v>
      </c>
      <c r="L27" s="86">
        <f t="shared" si="34"/>
        <v>14.298772540263617</v>
      </c>
      <c r="M27" s="86">
        <f t="shared" si="34"/>
        <v>17.249194270141555</v>
      </c>
      <c r="N27" s="87">
        <f t="shared" si="34"/>
        <v>20.538509754249379</v>
      </c>
      <c r="O27" s="85"/>
      <c r="P27" s="86">
        <f t="shared" ref="P27:T27" si="35">IF(AND(O26&lt;0,P26&gt;0),"LP",IF(AND(O26&gt;0,P26&lt;0),"PL",IF(OR(O26&lt;0,P26&lt;0),"Loss",IF(ISERROR((+P26/O26-1)*100),"NA",(+P26/O26-1)*100))))</f>
        <v>41.835518474374254</v>
      </c>
      <c r="Q27" s="86">
        <f t="shared" si="35"/>
        <v>26.12256530519188</v>
      </c>
      <c r="R27" s="86">
        <f t="shared" si="35"/>
        <v>15.677977591636783</v>
      </c>
      <c r="S27" s="86">
        <f t="shared" si="35"/>
        <v>19.000057579510219</v>
      </c>
      <c r="T27" s="87">
        <f t="shared" si="35"/>
        <v>18.51211022316366</v>
      </c>
      <c r="U27" s="85"/>
      <c r="V27" s="86">
        <f t="shared" ref="V27:Z27" si="36">IF(AND(U26&lt;0,V26&gt;0),"LP",IF(AND(U26&gt;0,V26&lt;0),"PL",IF(OR(U26&lt;0,V26&lt;0),"Loss",IF(ISERROR((+V26/U26-1)*100),"NA",(+V26/U26-1)*100))))</f>
        <v>42.78747763445638</v>
      </c>
      <c r="W27" s="86">
        <f t="shared" si="36"/>
        <v>-8.5064169239715266</v>
      </c>
      <c r="X27" s="86">
        <f t="shared" si="36"/>
        <v>17.208868280478296</v>
      </c>
      <c r="Y27" s="86">
        <f t="shared" si="36"/>
        <v>24.483898775940393</v>
      </c>
      <c r="Z27" s="87">
        <f t="shared" si="36"/>
        <v>36.2750126565766</v>
      </c>
      <c r="AA27" s="85"/>
      <c r="AB27" s="86" t="str">
        <f t="shared" ref="AB27:AF27" si="37">IF(AND(AA26&lt;0,AB26&gt;0),"LP",IF(AND(AA26&gt;0,AB26&lt;0),"PL",IF(OR(AA26&lt;0,AB26&lt;0),"Loss",IF(ISERROR((+AB26/AA26-1)*100),"NA",(+AB26/AA26-1)*100))))</f>
        <v>NA</v>
      </c>
      <c r="AC27" s="86">
        <f t="shared" si="37"/>
        <v>15.554430755194183</v>
      </c>
      <c r="AD27" s="86">
        <f t="shared" si="37"/>
        <v>16.900327823115013</v>
      </c>
      <c r="AE27" s="86">
        <f t="shared" si="37"/>
        <v>22.698132458233889</v>
      </c>
      <c r="AF27" s="87">
        <f t="shared" si="37"/>
        <v>25.517621078216134</v>
      </c>
      <c r="AG27" s="85"/>
      <c r="AH27" s="86">
        <f t="shared" ref="AH27:AL27" si="38">IF(AND(AG26&lt;0,AH26&gt;0),"LP",IF(AND(AG26&gt;0,AH26&lt;0),"PL",IF(OR(AG26&lt;0,AH26&lt;0),"Loss",IF(ISERROR((+AH26/AG26-1)*100),"NA",(+AH26/AG26-1)*100))))</f>
        <v>4.7894794634196769</v>
      </c>
      <c r="AI27" s="86">
        <f t="shared" si="38"/>
        <v>25.755952805433768</v>
      </c>
      <c r="AJ27" s="86">
        <f t="shared" si="38"/>
        <v>15.232636122235599</v>
      </c>
      <c r="AK27" s="86">
        <f t="shared" si="38"/>
        <v>11.855463423050615</v>
      </c>
      <c r="AL27" s="87">
        <f t="shared" si="38"/>
        <v>14.106298944925522</v>
      </c>
      <c r="AM27" s="85"/>
      <c r="AN27" s="86">
        <f t="shared" ref="AN27:AR27" si="39">IF(AND(AM26&lt;0,AN26&gt;0),"LP",IF(AND(AM26&gt;0,AN26&lt;0),"PL",IF(OR(AM26&lt;0,AN26&lt;0),"Loss",IF(ISERROR((+AN26/AM26-1)*100),"NA",(+AN26/AM26-1)*100))))</f>
        <v>22.46181024628493</v>
      </c>
      <c r="AO27" s="86">
        <f t="shared" si="39"/>
        <v>24.744064539982922</v>
      </c>
      <c r="AP27" s="86">
        <f t="shared" si="39"/>
        <v>17.842245021415735</v>
      </c>
      <c r="AQ27" s="86">
        <f t="shared" si="39"/>
        <v>19.815113368820782</v>
      </c>
      <c r="AR27" s="87">
        <f t="shared" si="39"/>
        <v>18.590717314098516</v>
      </c>
      <c r="AS27" s="85"/>
      <c r="AT27" s="86">
        <f t="shared" ref="AT27:AX27" si="40">IF(AND(AS26&lt;0,AT26&gt;0),"LP",IF(AND(AS26&gt;0,AT26&lt;0),"PL",IF(OR(AS26&lt;0,AT26&lt;0),"Loss",IF(ISERROR((+AT26/AS26-1)*100),"NA",(+AT26/AS26-1)*100))))</f>
        <v>15.106880818314394</v>
      </c>
      <c r="AU27" s="86">
        <f t="shared" si="40"/>
        <v>17.134711830127578</v>
      </c>
      <c r="AV27" s="86">
        <f t="shared" si="40"/>
        <v>20.602208958753732</v>
      </c>
      <c r="AW27" s="86">
        <f t="shared" si="40"/>
        <v>12.93923098476415</v>
      </c>
      <c r="AX27" s="87">
        <f t="shared" si="40"/>
        <v>14.413114560084384</v>
      </c>
      <c r="AY27" s="85"/>
      <c r="AZ27" s="86">
        <f t="shared" ref="AZ27:BD27" si="41">IF(AND(AY26&lt;0,AZ26&gt;0),"LP",IF(AND(AY26&gt;0,AZ26&lt;0),"PL",IF(OR(AY26&lt;0,AZ26&lt;0),"Loss",IF(ISERROR((+AZ26/AY26-1)*100),"NA",(+AZ26/AY26-1)*100))))</f>
        <v>38.196850872393462</v>
      </c>
      <c r="BA27" s="86">
        <f t="shared" si="41"/>
        <v>18.319256261364302</v>
      </c>
      <c r="BB27" s="86">
        <f t="shared" si="41"/>
        <v>21.167693241953668</v>
      </c>
      <c r="BC27" s="86">
        <f t="shared" si="41"/>
        <v>13.149098589532482</v>
      </c>
      <c r="BD27" s="87">
        <f t="shared" si="41"/>
        <v>14.062115268820929</v>
      </c>
      <c r="BE27" s="85"/>
      <c r="BF27" s="86">
        <f t="shared" ref="BF27" si="42">IF(AND(BE26&lt;0,BF26&gt;0),"LP",IF(AND(BE26&gt;0,BF26&lt;0),"PL",IF(OR(BE26&lt;0,BF26&lt;0),"Loss",IF(ISERROR((+BF26/BE26-1)*100),"NA",(+BF26/BE26-1)*100))))</f>
        <v>27.90670493086358</v>
      </c>
      <c r="BG27" s="86">
        <f t="shared" ref="BG27" si="43">IF(AND(BF26&lt;0,BG26&gt;0),"LP",IF(AND(BF26&gt;0,BG26&lt;0),"PL",IF(OR(BF26&lt;0,BG26&lt;0),"Loss",IF(ISERROR((+BG26/BF26-1)*100),"NA",(+BG26/BF26-1)*100))))</f>
        <v>32.006762037945059</v>
      </c>
      <c r="BH27" s="86">
        <f t="shared" ref="BH27" si="44">IF(AND(BG26&lt;0,BH26&gt;0),"LP",IF(AND(BG26&gt;0,BH26&lt;0),"PL",IF(OR(BG26&lt;0,BH26&lt;0),"Loss",IF(ISERROR((+BH26/BG26-1)*100),"NA",(+BH26/BG26-1)*100))))</f>
        <v>15.249431074400999</v>
      </c>
      <c r="BI27" s="86">
        <f t="shared" ref="BI27" si="45">IF(AND(BH26&lt;0,BI26&gt;0),"LP",IF(AND(BH26&gt;0,BI26&lt;0),"PL",IF(OR(BH26&lt;0,BI26&lt;0),"Loss",IF(ISERROR((+BI26/BH26-1)*100),"NA",(+BI26/BH26-1)*100))))</f>
        <v>18.490235070883809</v>
      </c>
      <c r="BJ27" s="87">
        <f t="shared" ref="BJ27" si="46">IF(AND(BI26&lt;0,BJ26&gt;0),"LP",IF(AND(BI26&gt;0,BJ26&lt;0),"PL",IF(OR(BI26&lt;0,BJ26&lt;0),"Loss",IF(ISERROR((+BJ26/BI26-1)*100),"NA",(+BJ26/BI26-1)*100))))</f>
        <v>17.109518733014497</v>
      </c>
      <c r="BK27" s="85"/>
      <c r="BL27" s="86">
        <f t="shared" ref="BL27" si="47">IF(AND(BK26&lt;0,BL26&gt;0),"LP",IF(AND(BK26&gt;0,BL26&lt;0),"PL",IF(OR(BK26&lt;0,BL26&lt;0),"Loss",IF(ISERROR((+BL26/BK26-1)*100),"NA",(+BL26/BK26-1)*100))))</f>
        <v>21.30008653769513</v>
      </c>
      <c r="BM27" s="86">
        <f t="shared" ref="BM27" si="48">IF(AND(BL26&lt;0,BM26&gt;0),"LP",IF(AND(BL26&gt;0,BM26&lt;0),"PL",IF(OR(BL26&lt;0,BM26&lt;0),"Loss",IF(ISERROR((+BM26/BL26-1)*100),"NA",(+BM26/BL26-1)*100))))</f>
        <v>46.385680006101616</v>
      </c>
      <c r="BN27" s="86">
        <f t="shared" ref="BN27" si="49">IF(AND(BM26&lt;0,BN26&gt;0),"LP",IF(AND(BM26&gt;0,BN26&lt;0),"PL",IF(OR(BM26&lt;0,BN26&lt;0),"Loss",IF(ISERROR((+BN26/BM26-1)*100),"NA",(+BN26/BM26-1)*100))))</f>
        <v>32.575047092300899</v>
      </c>
      <c r="BO27" s="86">
        <f t="shared" ref="BO27" si="50">IF(AND(BN26&lt;0,BO26&gt;0),"LP",IF(AND(BN26&gt;0,BO26&lt;0),"PL",IF(OR(BN26&lt;0,BO26&lt;0),"Loss",IF(ISERROR((+BO26/BN26-1)*100),"NA",(+BO26/BN26-1)*100))))</f>
        <v>22.906474841892653</v>
      </c>
      <c r="BP27" s="87">
        <f t="shared" ref="BP27" si="51">IF(AND(BO26&lt;0,BP26&gt;0),"LP",IF(AND(BO26&gt;0,BP26&lt;0),"PL",IF(OR(BO26&lt;0,BP26&lt;0),"Loss",IF(ISERROR((+BP26/BO26-1)*100),"NA",(+BP26/BO26-1)*100))))</f>
        <v>30.52202550143479</v>
      </c>
      <c r="BQ27" s="85"/>
      <c r="BR27" s="86">
        <f t="shared" ref="BR27:BV27" si="52">IF(AND(BQ26&lt;0,BR26&gt;0),"LP",IF(AND(BQ26&gt;0,BR26&lt;0),"PL",IF(OR(BQ26&lt;0,BR26&lt;0),"Loss",IF(ISERROR((+BR26/BQ26-1)*100),"NA",(+BR26/BQ26-1)*100))))</f>
        <v>8.3518257010288579</v>
      </c>
      <c r="BS27" s="86">
        <f t="shared" si="52"/>
        <v>200.57717371066838</v>
      </c>
      <c r="BT27" s="86">
        <f t="shared" si="52"/>
        <v>166.52322844400396</v>
      </c>
      <c r="BU27" s="86">
        <f t="shared" si="52"/>
        <v>111.36465949342637</v>
      </c>
      <c r="BV27" s="87">
        <f t="shared" si="52"/>
        <v>45.347193549504382</v>
      </c>
      <c r="BW27" s="85"/>
      <c r="BX27" s="86">
        <f t="shared" ref="BX27:CB27" ca="1" si="53">IF(AND(BW26&lt;0,BX26&gt;0),"LP",IF(AND(BW26&gt;0,BX26&lt;0),"PL",IF(OR(BW26&lt;0,BX26&lt;0),"Loss",IF(ISERROR((+BX26/BW26-1)*100),"NA",(+BX26/BW26-1)*100))))</f>
        <v>23.138042716311368</v>
      </c>
      <c r="BY27" s="86">
        <f t="shared" ca="1" si="53"/>
        <v>18.015862851926734</v>
      </c>
      <c r="BZ27" s="86">
        <f t="shared" ca="1" si="53"/>
        <v>19.521276155767996</v>
      </c>
      <c r="CA27" s="86">
        <f t="shared" ca="1" si="53"/>
        <v>14.819055915016621</v>
      </c>
      <c r="CB27" s="87">
        <f t="shared" ca="1" si="53"/>
        <v>16.342087950655081</v>
      </c>
    </row>
    <row r="28" spans="2:80" s="15" customFormat="1">
      <c r="B28" s="28" t="s">
        <v>3</v>
      </c>
      <c r="C28" s="83">
        <v>2759.2999999999956</v>
      </c>
      <c r="D28" s="84">
        <v>5567.1000000000058</v>
      </c>
      <c r="E28" s="84">
        <v>9618.6999999999825</v>
      </c>
      <c r="F28" s="84">
        <v>14897.800000000003</v>
      </c>
      <c r="G28" s="84">
        <v>25242.268249473869</v>
      </c>
      <c r="H28" s="72">
        <v>29810.294512143999</v>
      </c>
      <c r="I28" s="83">
        <v>31811.200000000019</v>
      </c>
      <c r="J28" s="84">
        <v>33092.400000000023</v>
      </c>
      <c r="K28" s="84">
        <v>40475.200000000004</v>
      </c>
      <c r="L28" s="84">
        <v>49981.69999999999</v>
      </c>
      <c r="M28" s="84">
        <v>59383.347038734151</v>
      </c>
      <c r="N28" s="72">
        <v>71579.801562684312</v>
      </c>
      <c r="O28" s="83">
        <v>5795</v>
      </c>
      <c r="P28" s="84">
        <v>8851</v>
      </c>
      <c r="Q28" s="84">
        <v>12426.100000000013</v>
      </c>
      <c r="R28" s="84">
        <v>17613.799999999988</v>
      </c>
      <c r="S28" s="84">
        <v>21789.17852244823</v>
      </c>
      <c r="T28" s="72">
        <v>25876.873734160617</v>
      </c>
      <c r="U28" s="83">
        <v>2508.9000000000019</v>
      </c>
      <c r="V28" s="84">
        <v>3106.5</v>
      </c>
      <c r="W28" s="84">
        <v>2359.3000000000002</v>
      </c>
      <c r="X28" s="84">
        <v>3489.7000000000016</v>
      </c>
      <c r="Y28" s="84">
        <v>5564.8678361887351</v>
      </c>
      <c r="Z28" s="72">
        <v>9893.5987491379619</v>
      </c>
      <c r="AA28" s="83">
        <v>0</v>
      </c>
      <c r="AB28" s="84">
        <v>10806.5</v>
      </c>
      <c r="AC28" s="84">
        <v>11610</v>
      </c>
      <c r="AD28" s="84">
        <v>13660</v>
      </c>
      <c r="AE28" s="84">
        <v>17583.133173794777</v>
      </c>
      <c r="AF28" s="72">
        <v>23102.398607561801</v>
      </c>
      <c r="AG28" s="83">
        <v>11411.60000000002</v>
      </c>
      <c r="AH28" s="84">
        <v>9034.4999999999709</v>
      </c>
      <c r="AI28" s="84">
        <v>8297.3000000000175</v>
      </c>
      <c r="AJ28" s="84">
        <v>12145.700000000041</v>
      </c>
      <c r="AK28" s="84">
        <v>16132.058845909778</v>
      </c>
      <c r="AL28" s="72">
        <v>21623.867453697079</v>
      </c>
      <c r="AM28" s="83">
        <v>2838</v>
      </c>
      <c r="AN28" s="84">
        <v>2687.5999999999949</v>
      </c>
      <c r="AO28" s="84">
        <v>4269.4000000000015</v>
      </c>
      <c r="AP28" s="84">
        <v>5641.9000000000015</v>
      </c>
      <c r="AQ28" s="84">
        <v>7845.7680000000037</v>
      </c>
      <c r="AR28" s="72">
        <v>9855.721590000001</v>
      </c>
      <c r="AS28" s="83">
        <v>156241.09999999986</v>
      </c>
      <c r="AT28" s="84">
        <v>182173</v>
      </c>
      <c r="AU28" s="84">
        <v>207621.40000000014</v>
      </c>
      <c r="AV28" s="84">
        <v>234936.20000000019</v>
      </c>
      <c r="AW28" s="84">
        <v>270011.63738500234</v>
      </c>
      <c r="AX28" s="72">
        <v>323318.94409186998</v>
      </c>
      <c r="AY28" s="83">
        <v>9903</v>
      </c>
      <c r="AZ28" s="84">
        <v>15185</v>
      </c>
      <c r="BA28" s="84">
        <v>17573</v>
      </c>
      <c r="BB28" s="84">
        <v>24871</v>
      </c>
      <c r="BC28" s="84">
        <v>31688.718043575471</v>
      </c>
      <c r="BD28" s="72">
        <v>38456.68143630281</v>
      </c>
      <c r="BE28" s="83">
        <v>3551.9999999999927</v>
      </c>
      <c r="BF28" s="84">
        <v>4213.6999999999971</v>
      </c>
      <c r="BG28" s="84">
        <v>5975.5999999999913</v>
      </c>
      <c r="BH28" s="84">
        <v>7973.8999999999942</v>
      </c>
      <c r="BI28" s="84">
        <v>10541.230409015203</v>
      </c>
      <c r="BJ28" s="72">
        <v>13490.068466360652</v>
      </c>
      <c r="BK28" s="83">
        <v>1476.0500000000011</v>
      </c>
      <c r="BL28" s="84">
        <v>1626.4099999999999</v>
      </c>
      <c r="BM28" s="84">
        <v>2337.7300000000014</v>
      </c>
      <c r="BN28" s="84">
        <v>3187.9300000000021</v>
      </c>
      <c r="BO28" s="84">
        <v>4167.238667499998</v>
      </c>
      <c r="BP28" s="72">
        <v>5439.1643163000008</v>
      </c>
      <c r="BQ28" s="83">
        <v>77.599999999999966</v>
      </c>
      <c r="BR28" s="84">
        <v>17.200000000000045</v>
      </c>
      <c r="BS28" s="84">
        <v>512.80000000000018</v>
      </c>
      <c r="BT28" s="84">
        <v>1772.3140000000003</v>
      </c>
      <c r="BU28" s="84">
        <v>3410.4356249999992</v>
      </c>
      <c r="BV28" s="72">
        <v>4890.8795024999981</v>
      </c>
      <c r="BW28" s="83">
        <f t="shared" ref="BW28:CB28" ca="1" si="54">SUMIF($B$8:$BV$59,BW$8,$B28:$BV28)</f>
        <v>228373.74999999988</v>
      </c>
      <c r="BX28" s="84">
        <f t="shared" ca="1" si="54"/>
        <v>276360.90999999997</v>
      </c>
      <c r="BY28" s="84">
        <f t="shared" ca="1" si="54"/>
        <v>323076.53000000009</v>
      </c>
      <c r="BZ28" s="84">
        <f t="shared" ca="1" si="54"/>
        <v>390171.94400000019</v>
      </c>
      <c r="CA28" s="84">
        <f t="shared" ca="1" si="54"/>
        <v>473359.88179664256</v>
      </c>
      <c r="CB28" s="72">
        <f t="shared" ca="1" si="54"/>
        <v>577338.29402271914</v>
      </c>
    </row>
    <row r="29" spans="2:80" s="17" customFormat="1">
      <c r="B29" s="88" t="s">
        <v>35</v>
      </c>
      <c r="C29" s="85"/>
      <c r="D29" s="86">
        <f t="shared" ref="D29:H29" si="55">IF(AND(C28&lt;0,D28&gt;0),"LP",IF(AND(C28&gt;0,D28&lt;0),"PL",IF(OR(C28&lt;0,D28&lt;0),"Loss",IF(ISERROR((+D28/C28-1)*100),"NA",(+D28/C28-1)*100))))</f>
        <v>101.7576921683041</v>
      </c>
      <c r="E29" s="86">
        <f t="shared" si="55"/>
        <v>72.777568213252366</v>
      </c>
      <c r="F29" s="86">
        <f t="shared" si="55"/>
        <v>54.883716094690868</v>
      </c>
      <c r="G29" s="86">
        <f t="shared" si="55"/>
        <v>69.436213732724724</v>
      </c>
      <c r="H29" s="87">
        <f t="shared" si="55"/>
        <v>18.096734483302001</v>
      </c>
      <c r="I29" s="85"/>
      <c r="J29" s="86">
        <f t="shared" ref="J29:N29" si="56">IF(AND(I28&lt;0,J28&gt;0),"LP",IF(AND(I28&gt;0,J28&lt;0),"PL",IF(OR(I28&lt;0,J28&lt;0),"Loss",IF(ISERROR((+J28/I28-1)*100),"NA",(+J28/I28-1)*100))))</f>
        <v>4.0275123227039744</v>
      </c>
      <c r="K29" s="86">
        <f t="shared" si="56"/>
        <v>22.309654180415972</v>
      </c>
      <c r="L29" s="86">
        <f t="shared" si="56"/>
        <v>23.48722180495708</v>
      </c>
      <c r="M29" s="86">
        <f t="shared" si="56"/>
        <v>18.810178602836956</v>
      </c>
      <c r="N29" s="87">
        <f t="shared" si="56"/>
        <v>20.538509754249358</v>
      </c>
      <c r="O29" s="85"/>
      <c r="P29" s="86">
        <f t="shared" ref="P29:T29" si="57">IF(AND(O28&lt;0,P28&gt;0),"LP",IF(AND(O28&gt;0,P28&lt;0),"PL",IF(OR(O28&lt;0,P28&lt;0),"Loss",IF(ISERROR((+P28/O28-1)*100),"NA",(+P28/O28-1)*100))))</f>
        <v>52.735116479723906</v>
      </c>
      <c r="Q29" s="86">
        <f t="shared" si="57"/>
        <v>40.392046096486411</v>
      </c>
      <c r="R29" s="86">
        <f t="shared" si="57"/>
        <v>41.748416639170529</v>
      </c>
      <c r="S29" s="86">
        <f t="shared" si="57"/>
        <v>23.705154608592373</v>
      </c>
      <c r="T29" s="87">
        <f t="shared" si="57"/>
        <v>18.760207997291189</v>
      </c>
      <c r="U29" s="85"/>
      <c r="V29" s="86">
        <f t="shared" ref="V29:Z29" si="58">IF(AND(U28&lt;0,V28&gt;0),"LP",IF(AND(U28&gt;0,V28&lt;0),"PL",IF(OR(U28&lt;0,V28&lt;0),"Loss",IF(ISERROR((+V28/U28-1)*100),"NA",(+V28/U28-1)*100))))</f>
        <v>23.819203635059093</v>
      </c>
      <c r="W29" s="86">
        <f t="shared" si="58"/>
        <v>-24.052792531788182</v>
      </c>
      <c r="X29" s="86">
        <f t="shared" si="58"/>
        <v>47.912516424363226</v>
      </c>
      <c r="Y29" s="86">
        <f t="shared" si="58"/>
        <v>59.465508100660003</v>
      </c>
      <c r="Z29" s="87">
        <f t="shared" si="58"/>
        <v>77.786769432315708</v>
      </c>
      <c r="AA29" s="85"/>
      <c r="AB29" s="86" t="str">
        <f t="shared" ref="AB29:AF29" si="59">IF(AND(AA28&lt;0,AB28&gt;0),"LP",IF(AND(AA28&gt;0,AB28&lt;0),"PL",IF(OR(AA28&lt;0,AB28&lt;0),"Loss",IF(ISERROR((+AB28/AA28-1)*100),"NA",(+AB28/AA28-1)*100))))</f>
        <v>NA</v>
      </c>
      <c r="AC29" s="86">
        <f t="shared" si="59"/>
        <v>7.435339841761901</v>
      </c>
      <c r="AD29" s="86">
        <f t="shared" si="59"/>
        <v>17.657192075796722</v>
      </c>
      <c r="AE29" s="86">
        <f t="shared" si="59"/>
        <v>28.719862180049603</v>
      </c>
      <c r="AF29" s="87">
        <f t="shared" si="59"/>
        <v>31.389544623325307</v>
      </c>
      <c r="AG29" s="85"/>
      <c r="AH29" s="86">
        <f t="shared" ref="AH29:AL29" si="60">IF(AND(AG28&lt;0,AH28&gt;0),"LP",IF(AND(AG28&gt;0,AH28&lt;0),"PL",IF(OR(AG28&lt;0,AH28&lt;0),"Loss",IF(ISERROR((+AH28/AG28-1)*100),"NA",(+AH28/AG28-1)*100))))</f>
        <v>-20.830558379193498</v>
      </c>
      <c r="AI29" s="86">
        <f t="shared" si="60"/>
        <v>-8.1598317560457758</v>
      </c>
      <c r="AJ29" s="86">
        <f t="shared" si="60"/>
        <v>46.381352970243505</v>
      </c>
      <c r="AK29" s="86">
        <f t="shared" si="60"/>
        <v>32.821153543309343</v>
      </c>
      <c r="AL29" s="87">
        <f t="shared" si="60"/>
        <v>34.042825285005264</v>
      </c>
      <c r="AM29" s="85"/>
      <c r="AN29" s="86">
        <f t="shared" ref="AN29:AR29" si="61">IF(AND(AM28&lt;0,AN28&gt;0),"LP",IF(AND(AM28&gt;0,AN28&lt;0),"PL",IF(OR(AM28&lt;0,AN28&lt;0),"Loss",IF(ISERROR((+AN28/AM28-1)*100),"NA",(+AN28/AM28-1)*100))))</f>
        <v>-5.2995066948557152</v>
      </c>
      <c r="AO29" s="86">
        <f t="shared" si="61"/>
        <v>58.855484447090703</v>
      </c>
      <c r="AP29" s="86">
        <f t="shared" si="61"/>
        <v>32.147374338314513</v>
      </c>
      <c r="AQ29" s="86">
        <f t="shared" si="61"/>
        <v>39.062514401176941</v>
      </c>
      <c r="AR29" s="87">
        <f t="shared" si="61"/>
        <v>25.618315377156154</v>
      </c>
      <c r="AS29" s="85"/>
      <c r="AT29" s="86">
        <f t="shared" ref="AT29:AX29" si="62">IF(AND(AS28&lt;0,AT28&gt;0),"LP",IF(AND(AS28&gt;0,AT28&lt;0),"PL",IF(OR(AS28&lt;0,AT28&lt;0),"Loss",IF(ISERROR((+AT28/AS28-1)*100),"NA",(+AT28/AS28-1)*100))))</f>
        <v>16.597361385704623</v>
      </c>
      <c r="AU29" s="86">
        <f t="shared" si="62"/>
        <v>13.969358796309074</v>
      </c>
      <c r="AV29" s="86">
        <f t="shared" si="62"/>
        <v>13.156061947371533</v>
      </c>
      <c r="AW29" s="86">
        <f t="shared" si="62"/>
        <v>14.929771310254502</v>
      </c>
      <c r="AX29" s="87">
        <f t="shared" si="62"/>
        <v>19.742595994430488</v>
      </c>
      <c r="AY29" s="85"/>
      <c r="AZ29" s="86">
        <f t="shared" ref="AZ29:BD29" si="63">IF(AND(AY28&lt;0,AZ28&gt;0),"LP",IF(AND(AY28&gt;0,AZ28&lt;0),"PL",IF(OR(AY28&lt;0,AZ28&lt;0),"Loss",IF(ISERROR((+AZ28/AY28-1)*100),"NA",(+AZ28/AY28-1)*100))))</f>
        <v>53.337372513379776</v>
      </c>
      <c r="BA29" s="86">
        <f t="shared" si="63"/>
        <v>15.72604543957854</v>
      </c>
      <c r="BB29" s="86">
        <f t="shared" si="63"/>
        <v>41.529619302338801</v>
      </c>
      <c r="BC29" s="86">
        <f t="shared" si="63"/>
        <v>27.412319744181858</v>
      </c>
      <c r="BD29" s="87">
        <f t="shared" si="63"/>
        <v>21.357643384060676</v>
      </c>
      <c r="BE29" s="85"/>
      <c r="BF29" s="86">
        <f t="shared" ref="BF29" si="64">IF(AND(BE28&lt;0,BF28&gt;0),"LP",IF(AND(BE28&gt;0,BF28&lt;0),"PL",IF(OR(BE28&lt;0,BF28&lt;0),"Loss",IF(ISERROR((+BF28/BE28-1)*100),"NA",(+BF28/BE28-1)*100))))</f>
        <v>18.628941441441604</v>
      </c>
      <c r="BG29" s="86">
        <f t="shared" ref="BG29" si="65">IF(AND(BF28&lt;0,BG28&gt;0),"LP",IF(AND(BF28&gt;0,BG28&lt;0),"PL",IF(OR(BF28&lt;0,BG28&lt;0),"Loss",IF(ISERROR((+BG28/BF28-1)*100),"NA",(+BG28/BF28-1)*100))))</f>
        <v>41.813607992975179</v>
      </c>
      <c r="BH29" s="86">
        <f t="shared" ref="BH29" si="66">IF(AND(BG28&lt;0,BH28&gt;0),"LP",IF(AND(BG28&gt;0,BH28&lt;0),"PL",IF(OR(BG28&lt;0,BH28&lt;0),"Loss",IF(ISERROR((+BH28/BG28-1)*100),"NA",(+BH28/BG28-1)*100))))</f>
        <v>33.44099337305051</v>
      </c>
      <c r="BI29" s="86">
        <f t="shared" ref="BI29" si="67">IF(AND(BH28&lt;0,BI28&gt;0),"LP",IF(AND(BH28&gt;0,BI28&lt;0),"PL",IF(OR(BH28&lt;0,BI28&lt;0),"Loss",IF(ISERROR((+BI28/BH28-1)*100),"NA",(+BI28/BH28-1)*100))))</f>
        <v>32.196671754288509</v>
      </c>
      <c r="BJ29" s="87">
        <f t="shared" ref="BJ29" si="68">IF(AND(BI28&lt;0,BJ28&gt;0),"LP",IF(AND(BI28&gt;0,BJ28&lt;0),"PL",IF(OR(BI28&lt;0,BJ28&lt;0),"Loss",IF(ISERROR((+BJ28/BI28-1)*100),"NA",(+BJ28/BI28-1)*100))))</f>
        <v>27.974325035372605</v>
      </c>
      <c r="BK29" s="85"/>
      <c r="BL29" s="86">
        <f t="shared" ref="BL29" si="69">IF(AND(BK28&lt;0,BL28&gt;0),"LP",IF(AND(BK28&gt;0,BL28&lt;0),"PL",IF(OR(BK28&lt;0,BL28&lt;0),"Loss",IF(ISERROR((+BL28/BK28-1)*100),"NA",(+BL28/BK28-1)*100))))</f>
        <v>10.186646793807697</v>
      </c>
      <c r="BM29" s="86">
        <f t="shared" ref="BM29" si="70">IF(AND(BL28&lt;0,BM28&gt;0),"LP",IF(AND(BL28&gt;0,BM28&lt;0),"PL",IF(OR(BL28&lt;0,BM28&lt;0),"Loss",IF(ISERROR((+BM28/BL28-1)*100),"NA",(+BM28/BL28-1)*100))))</f>
        <v>43.735589427020336</v>
      </c>
      <c r="BN29" s="86">
        <f t="shared" ref="BN29" si="71">IF(AND(BM28&lt;0,BN28&gt;0),"LP",IF(AND(BM28&gt;0,BN28&lt;0),"PL",IF(OR(BM28&lt;0,BN28&lt;0),"Loss",IF(ISERROR((+BN28/BM28-1)*100),"NA",(+BN28/BM28-1)*100))))</f>
        <v>36.368613997339303</v>
      </c>
      <c r="BO29" s="86">
        <f t="shared" ref="BO29" si="72">IF(AND(BN28&lt;0,BO28&gt;0),"LP",IF(AND(BN28&gt;0,BO28&lt;0),"PL",IF(OR(BN28&lt;0,BO28&lt;0),"Loss",IF(ISERROR((+BO28/BN28-1)*100),"NA",(+BO28/BN28-1)*100))))</f>
        <v>30.7192650873763</v>
      </c>
      <c r="BP29" s="87">
        <f t="shared" ref="BP29" si="73">IF(AND(BO28&lt;0,BP28&gt;0),"LP",IF(AND(BO28&gt;0,BP28&lt;0),"PL",IF(OR(BO28&lt;0,BP28&lt;0),"Loss",IF(ISERROR((+BP28/BO28-1)*100),"NA",(+BP28/BO28-1)*100))))</f>
        <v>30.522025501434836</v>
      </c>
      <c r="BQ29" s="85"/>
      <c r="BR29" s="86">
        <f t="shared" ref="BR29:BV29" si="74">IF(AND(BQ28&lt;0,BR28&gt;0),"LP",IF(AND(BQ28&gt;0,BR28&lt;0),"PL",IF(OR(BQ28&lt;0,BR28&lt;0),"Loss",IF(ISERROR((+BR28/BQ28-1)*100),"NA",(+BR28/BQ28-1)*100))))</f>
        <v>-77.835051546391682</v>
      </c>
      <c r="BS29" s="86">
        <f t="shared" si="74"/>
        <v>2881.3953488372026</v>
      </c>
      <c r="BT29" s="86">
        <f t="shared" si="74"/>
        <v>245.61505460218402</v>
      </c>
      <c r="BU29" s="86">
        <f t="shared" si="74"/>
        <v>92.428408566427748</v>
      </c>
      <c r="BV29" s="87">
        <f t="shared" si="74"/>
        <v>43.409230968844327</v>
      </c>
      <c r="BW29" s="85"/>
      <c r="BX29" s="86">
        <f t="shared" ref="BX29:CB29" ca="1" si="75">IF(AND(BW28&lt;0,BX28&gt;0),"LP",IF(AND(BW28&gt;0,BX28&lt;0),"PL",IF(OR(BW28&lt;0,BX28&lt;0),"Loss",IF(ISERROR((+BX28/BW28-1)*100),"NA",(+BX28/BW28-1)*100))))</f>
        <v>21.012555076929871</v>
      </c>
      <c r="BY29" s="86">
        <f t="shared" ca="1" si="75"/>
        <v>16.90384504812932</v>
      </c>
      <c r="BZ29" s="86">
        <f t="shared" ca="1" si="75"/>
        <v>20.767653410168819</v>
      </c>
      <c r="CA29" s="86">
        <f t="shared" ca="1" si="75"/>
        <v>21.320840484789528</v>
      </c>
      <c r="CB29" s="87">
        <f t="shared" ca="1" si="75"/>
        <v>21.966038150809354</v>
      </c>
    </row>
    <row r="30" spans="2:80" s="15" customFormat="1">
      <c r="B30" s="28" t="s">
        <v>15</v>
      </c>
      <c r="C30" s="83">
        <v>1555.6999999999957</v>
      </c>
      <c r="D30" s="84">
        <v>4540.1000000000058</v>
      </c>
      <c r="E30" s="84">
        <v>8571.6999999999825</v>
      </c>
      <c r="F30" s="84">
        <v>13698.600000000002</v>
      </c>
      <c r="G30" s="84">
        <v>23945.47445724667</v>
      </c>
      <c r="H30" s="72">
        <v>28198.730102831869</v>
      </c>
      <c r="I30" s="83">
        <v>28147.90000000002</v>
      </c>
      <c r="J30" s="84">
        <v>29290.600000000024</v>
      </c>
      <c r="K30" s="84">
        <v>36396.500000000007</v>
      </c>
      <c r="L30" s="84">
        <v>45857.399999999987</v>
      </c>
      <c r="M30" s="84">
        <v>54830.944039617505</v>
      </c>
      <c r="N30" s="72">
        <v>66548.492499706132</v>
      </c>
      <c r="O30" s="83">
        <v>4539.8</v>
      </c>
      <c r="P30" s="84">
        <v>7510.8</v>
      </c>
      <c r="Q30" s="84">
        <v>11021.600000000013</v>
      </c>
      <c r="R30" s="84">
        <v>16037.399999999989</v>
      </c>
      <c r="S30" s="84">
        <v>20164.487310093606</v>
      </c>
      <c r="T30" s="72">
        <v>23934.844994843057</v>
      </c>
      <c r="U30" s="83">
        <v>1737.2000000000019</v>
      </c>
      <c r="V30" s="84">
        <v>2151.9</v>
      </c>
      <c r="W30" s="84">
        <v>1557.7000000000003</v>
      </c>
      <c r="X30" s="84">
        <v>2589.6000000000017</v>
      </c>
      <c r="Y30" s="84">
        <v>4587.3152989782557</v>
      </c>
      <c r="Z30" s="72">
        <v>8819.2859759662351</v>
      </c>
      <c r="AA30" s="83">
        <v>0</v>
      </c>
      <c r="AB30" s="84">
        <v>8087</v>
      </c>
      <c r="AC30" s="84">
        <v>8660</v>
      </c>
      <c r="AD30" s="84">
        <v>9980</v>
      </c>
      <c r="AE30" s="84">
        <v>13697.365173794777</v>
      </c>
      <c r="AF30" s="72">
        <v>18616.630607561801</v>
      </c>
      <c r="AG30" s="83">
        <v>9886.3000000000211</v>
      </c>
      <c r="AH30" s="84">
        <v>7455.8999999999705</v>
      </c>
      <c r="AI30" s="84">
        <v>6682.5000000000173</v>
      </c>
      <c r="AJ30" s="84">
        <v>10292.10000000004</v>
      </c>
      <c r="AK30" s="84">
        <v>14136.974845909777</v>
      </c>
      <c r="AL30" s="72">
        <v>19405.183453697078</v>
      </c>
      <c r="AM30" s="83">
        <v>2216.5</v>
      </c>
      <c r="AN30" s="84">
        <v>1915.299999999995</v>
      </c>
      <c r="AO30" s="84">
        <v>3421.8000000000015</v>
      </c>
      <c r="AP30" s="84">
        <v>4671.8000000000011</v>
      </c>
      <c r="AQ30" s="84">
        <v>6847.2672000000039</v>
      </c>
      <c r="AR30" s="72">
        <v>8725.2207900000012</v>
      </c>
      <c r="AS30" s="83">
        <v>127198.99999999985</v>
      </c>
      <c r="AT30" s="84">
        <v>152693.5</v>
      </c>
      <c r="AU30" s="84">
        <v>172598.70000000013</v>
      </c>
      <c r="AV30" s="84">
        <v>198113.10000000018</v>
      </c>
      <c r="AW30" s="84">
        <v>230630.83541550554</v>
      </c>
      <c r="AX30" s="72">
        <v>281313.26642813807</v>
      </c>
      <c r="AY30" s="83">
        <v>7399</v>
      </c>
      <c r="AZ30" s="84">
        <v>12180</v>
      </c>
      <c r="BA30" s="84">
        <v>14402</v>
      </c>
      <c r="BB30" s="84">
        <v>21663</v>
      </c>
      <c r="BC30" s="84">
        <v>28350.74080769232</v>
      </c>
      <c r="BD30" s="72">
        <v>34885.185760076907</v>
      </c>
      <c r="BE30" s="83">
        <v>2406.2999999999929</v>
      </c>
      <c r="BF30" s="84">
        <v>3081.299999999997</v>
      </c>
      <c r="BG30" s="84">
        <v>4806.9999999999909</v>
      </c>
      <c r="BH30" s="84">
        <v>6493.099999999994</v>
      </c>
      <c r="BI30" s="84">
        <v>8880.9554090152033</v>
      </c>
      <c r="BJ30" s="72">
        <v>11554.793466360652</v>
      </c>
      <c r="BK30" s="83">
        <v>1273.9700000000012</v>
      </c>
      <c r="BL30" s="84">
        <v>1423.61</v>
      </c>
      <c r="BM30" s="84">
        <v>2138.7600000000016</v>
      </c>
      <c r="BN30" s="84">
        <v>2980.4300000000021</v>
      </c>
      <c r="BO30" s="84">
        <v>3918.7376674999978</v>
      </c>
      <c r="BP30" s="72">
        <v>5168.6633163000006</v>
      </c>
      <c r="BQ30" s="83">
        <v>37.699999999999967</v>
      </c>
      <c r="BR30" s="84">
        <v>-20.099999999999952</v>
      </c>
      <c r="BS30" s="84">
        <v>469.00000000000017</v>
      </c>
      <c r="BT30" s="84">
        <v>1699.1090000000004</v>
      </c>
      <c r="BU30" s="84">
        <v>3320.3754879999992</v>
      </c>
      <c r="BV30" s="72">
        <v>4774.2693654999985</v>
      </c>
      <c r="BW30" s="83">
        <f t="shared" ref="BW30:CB32" ca="1" si="76">SUMIF($B$8:$BV$59,BW$8,$B30:$BV30)</f>
        <v>186399.36999999991</v>
      </c>
      <c r="BX30" s="84">
        <f t="shared" ca="1" si="76"/>
        <v>230309.90999999997</v>
      </c>
      <c r="BY30" s="84">
        <f t="shared" ca="1" si="76"/>
        <v>270727.26000000013</v>
      </c>
      <c r="BZ30" s="84">
        <f t="shared" ca="1" si="76"/>
        <v>334075.6390000002</v>
      </c>
      <c r="CA30" s="84">
        <f t="shared" ca="1" si="76"/>
        <v>413311.47311335366</v>
      </c>
      <c r="CB30" s="72">
        <f t="shared" ca="1" si="76"/>
        <v>511944.56676098186</v>
      </c>
    </row>
    <row r="31" spans="2:80" s="15" customFormat="1">
      <c r="B31" s="28" t="s">
        <v>4</v>
      </c>
      <c r="C31" s="83">
        <v>2455.6999999999957</v>
      </c>
      <c r="D31" s="84">
        <v>6029.3000000000056</v>
      </c>
      <c r="E31" s="84">
        <v>10235.299999999981</v>
      </c>
      <c r="F31" s="84">
        <v>16588.900000000001</v>
      </c>
      <c r="G31" s="84">
        <v>27475.519578197622</v>
      </c>
      <c r="H31" s="72">
        <v>32352.795466056654</v>
      </c>
      <c r="I31" s="83">
        <v>29348.10000000002</v>
      </c>
      <c r="J31" s="84">
        <v>31578.000000000025</v>
      </c>
      <c r="K31" s="84">
        <v>39848.800000000003</v>
      </c>
      <c r="L31" s="84">
        <v>53345.599999999991</v>
      </c>
      <c r="M31" s="84">
        <v>64552.337253649544</v>
      </c>
      <c r="N31" s="72">
        <v>79203.061818753471</v>
      </c>
      <c r="O31" s="83">
        <v>8079.6</v>
      </c>
      <c r="P31" s="84">
        <v>11329.679999999998</v>
      </c>
      <c r="Q31" s="84">
        <v>14920.700000000013</v>
      </c>
      <c r="R31" s="84">
        <v>21430.499999999989</v>
      </c>
      <c r="S31" s="84">
        <v>25655.545683506494</v>
      </c>
      <c r="T31" s="72">
        <v>30790.598670765965</v>
      </c>
      <c r="U31" s="83">
        <v>1717.8000000000018</v>
      </c>
      <c r="V31" s="84">
        <v>2407.4</v>
      </c>
      <c r="W31" s="84">
        <v>1308.2000000000003</v>
      </c>
      <c r="X31" s="84">
        <v>2217.0000000000018</v>
      </c>
      <c r="Y31" s="84">
        <v>4329.672270478256</v>
      </c>
      <c r="Z31" s="72">
        <v>8604.2142037312351</v>
      </c>
      <c r="AA31" s="83">
        <v>0</v>
      </c>
      <c r="AB31" s="84">
        <v>6635.2999999999993</v>
      </c>
      <c r="AC31" s="84">
        <v>6840</v>
      </c>
      <c r="AD31" s="84">
        <v>7390</v>
      </c>
      <c r="AE31" s="84">
        <v>10840.921295323074</v>
      </c>
      <c r="AF31" s="72">
        <v>15295.048766632017</v>
      </c>
      <c r="AG31" s="83">
        <v>7558.6000000000213</v>
      </c>
      <c r="AH31" s="84">
        <v>3993.7999999999706</v>
      </c>
      <c r="AI31" s="84">
        <v>1609.9000000000176</v>
      </c>
      <c r="AJ31" s="84">
        <v>4264.9000000000406</v>
      </c>
      <c r="AK31" s="84">
        <v>8462.8575738762629</v>
      </c>
      <c r="AL31" s="72">
        <v>13674.182329702855</v>
      </c>
      <c r="AM31" s="83">
        <v>2397.7000000000003</v>
      </c>
      <c r="AN31" s="84">
        <v>2100.499999999995</v>
      </c>
      <c r="AO31" s="84">
        <v>3641.4000000000015</v>
      </c>
      <c r="AP31" s="84">
        <v>4868.4000000000005</v>
      </c>
      <c r="AQ31" s="84">
        <v>7034.4896000000035</v>
      </c>
      <c r="AR31" s="72">
        <v>9014.7510050000019</v>
      </c>
      <c r="AS31" s="83">
        <v>122358.09999999986</v>
      </c>
      <c r="AT31" s="84">
        <v>144107.4</v>
      </c>
      <c r="AU31" s="84">
        <v>169819.10000000012</v>
      </c>
      <c r="AV31" s="84">
        <v>204235.00000000017</v>
      </c>
      <c r="AW31" s="84">
        <v>231985.21169400524</v>
      </c>
      <c r="AX31" s="72">
        <v>289628.98972271685</v>
      </c>
      <c r="AY31" s="83">
        <v>10206</v>
      </c>
      <c r="AZ31" s="84">
        <v>14199</v>
      </c>
      <c r="BA31" s="84">
        <v>17117</v>
      </c>
      <c r="BB31" s="84">
        <v>26397</v>
      </c>
      <c r="BC31" s="84">
        <v>35876.125889742085</v>
      </c>
      <c r="BD31" s="72">
        <v>42015.796961254193</v>
      </c>
      <c r="BE31" s="83">
        <v>3277.2999999999929</v>
      </c>
      <c r="BF31" s="84">
        <v>4099.6999999999971</v>
      </c>
      <c r="BG31" s="84">
        <v>6032.8999999999915</v>
      </c>
      <c r="BH31" s="84">
        <v>7942.8999999999942</v>
      </c>
      <c r="BI31" s="84">
        <v>9947.5244090152046</v>
      </c>
      <c r="BJ31" s="72">
        <v>12607.465440283737</v>
      </c>
      <c r="BK31" s="83">
        <v>1506.1200000000013</v>
      </c>
      <c r="BL31" s="84">
        <v>1665.9099999999999</v>
      </c>
      <c r="BM31" s="84">
        <v>2555.0400000000018</v>
      </c>
      <c r="BN31" s="84">
        <v>3577.9300000000021</v>
      </c>
      <c r="BO31" s="84">
        <v>4691.9571366698792</v>
      </c>
      <c r="BP31" s="72">
        <v>6071.1731878361743</v>
      </c>
      <c r="BQ31" s="83">
        <v>56.799999999999969</v>
      </c>
      <c r="BR31" s="84">
        <v>18.700000000000045</v>
      </c>
      <c r="BS31" s="84">
        <v>539.20000000000016</v>
      </c>
      <c r="BT31" s="84">
        <v>1820.0060000000003</v>
      </c>
      <c r="BU31" s="84">
        <v>3429.5871385269284</v>
      </c>
      <c r="BV31" s="72">
        <v>4903.9369386386325</v>
      </c>
      <c r="BW31" s="83">
        <f t="shared" ca="1" si="76"/>
        <v>188961.81999999986</v>
      </c>
      <c r="BX31" s="84">
        <f t="shared" ca="1" si="76"/>
        <v>228164.69000000003</v>
      </c>
      <c r="BY31" s="84">
        <f t="shared" ca="1" si="76"/>
        <v>274467.5400000001</v>
      </c>
      <c r="BZ31" s="84">
        <f t="shared" ca="1" si="76"/>
        <v>354078.13600000017</v>
      </c>
      <c r="CA31" s="84">
        <f t="shared" ca="1" si="76"/>
        <v>434281.74952299066</v>
      </c>
      <c r="CB31" s="72">
        <f t="shared" ca="1" si="76"/>
        <v>544162.01451137185</v>
      </c>
    </row>
    <row r="32" spans="2:80" s="15" customFormat="1">
      <c r="B32" s="28" t="s">
        <v>16</v>
      </c>
      <c r="C32" s="83">
        <v>1716.3999999999955</v>
      </c>
      <c r="D32" s="84">
        <v>4111.5000000000064</v>
      </c>
      <c r="E32" s="84">
        <v>6863.49999999998</v>
      </c>
      <c r="F32" s="84">
        <v>12481.8</v>
      </c>
      <c r="G32" s="84">
        <v>20551.688644491824</v>
      </c>
      <c r="H32" s="72">
        <v>24199.891008610382</v>
      </c>
      <c r="I32" s="83">
        <v>20654.200000000019</v>
      </c>
      <c r="J32" s="84">
        <v>23489.300000000025</v>
      </c>
      <c r="K32" s="84">
        <v>30066.700000000004</v>
      </c>
      <c r="L32" s="84">
        <v>40199.999999999993</v>
      </c>
      <c r="M32" s="84">
        <v>48645.135823698889</v>
      </c>
      <c r="N32" s="72">
        <v>59685.580162448066</v>
      </c>
      <c r="O32" s="83">
        <v>6350.3</v>
      </c>
      <c r="P32" s="84">
        <v>8284.1200000000008</v>
      </c>
      <c r="Q32" s="84">
        <v>12460.4</v>
      </c>
      <c r="R32" s="84">
        <v>16623.19999999999</v>
      </c>
      <c r="S32" s="84">
        <v>20566.819890604624</v>
      </c>
      <c r="T32" s="72">
        <v>24662.83152520391</v>
      </c>
      <c r="U32" s="83">
        <v>1353.0000000000018</v>
      </c>
      <c r="V32" s="84">
        <v>1675.5</v>
      </c>
      <c r="W32" s="84">
        <v>939.00000000000023</v>
      </c>
      <c r="X32" s="84">
        <v>1637.8000000000018</v>
      </c>
      <c r="Y32" s="84">
        <v>3198.5283015738801</v>
      </c>
      <c r="Z32" s="72">
        <v>6356.329284109619</v>
      </c>
      <c r="AA32" s="83">
        <v>0</v>
      </c>
      <c r="AB32" s="84">
        <v>4657.3885793092413</v>
      </c>
      <c r="AC32" s="84">
        <v>4921.4634146341468</v>
      </c>
      <c r="AD32" s="84">
        <v>5330</v>
      </c>
      <c r="AE32" s="84">
        <v>8065.6454437203738</v>
      </c>
      <c r="AF32" s="72">
        <v>11379.516282374212</v>
      </c>
      <c r="AG32" s="83">
        <v>5526.8000000000211</v>
      </c>
      <c r="AH32" s="84">
        <v>3683.1070809754824</v>
      </c>
      <c r="AI32" s="84">
        <v>1760.5000000000175</v>
      </c>
      <c r="AJ32" s="84">
        <v>3467.8000000000407</v>
      </c>
      <c r="AK32" s="84">
        <v>6296.3660349639376</v>
      </c>
      <c r="AL32" s="72">
        <v>10173.591653298921</v>
      </c>
      <c r="AM32" s="83">
        <v>1758.7968798617117</v>
      </c>
      <c r="AN32" s="84">
        <v>1663.2090026646315</v>
      </c>
      <c r="AO32" s="84">
        <v>2702.5000000000018</v>
      </c>
      <c r="AP32" s="84">
        <v>3616.3000000000006</v>
      </c>
      <c r="AQ32" s="84">
        <v>5220.7140506398682</v>
      </c>
      <c r="AR32" s="72">
        <v>6690.3840805768405</v>
      </c>
      <c r="AS32" s="83">
        <v>68148.499999999869</v>
      </c>
      <c r="AT32" s="84">
        <v>84441.9</v>
      </c>
      <c r="AU32" s="84">
        <v>104290.3000000001</v>
      </c>
      <c r="AV32" s="84">
        <v>129881.20000000019</v>
      </c>
      <c r="AW32" s="84">
        <v>145475.06736875098</v>
      </c>
      <c r="AX32" s="72">
        <v>186986.08859187341</v>
      </c>
      <c r="AY32" s="83">
        <v>7574.0000000000009</v>
      </c>
      <c r="AZ32" s="84">
        <v>10501</v>
      </c>
      <c r="BA32" s="84">
        <v>12619</v>
      </c>
      <c r="BB32" s="84">
        <v>19619</v>
      </c>
      <c r="BC32" s="84">
        <v>26664.155541571017</v>
      </c>
      <c r="BD32" s="72">
        <v>31227.33343117953</v>
      </c>
      <c r="BE32" s="83">
        <v>2460.3267303709554</v>
      </c>
      <c r="BF32" s="84">
        <v>3121.799999999997</v>
      </c>
      <c r="BG32" s="84">
        <v>4506.9999999999909</v>
      </c>
      <c r="BH32" s="84">
        <v>5872.9504391915143</v>
      </c>
      <c r="BI32" s="84">
        <v>7430.80073353436</v>
      </c>
      <c r="BJ32" s="72">
        <v>9417.7766838919542</v>
      </c>
      <c r="BK32" s="83">
        <v>1168.2999703237151</v>
      </c>
      <c r="BL32" s="84">
        <v>1233.8290939221067</v>
      </c>
      <c r="BM32" s="84">
        <v>1925.4400000000019</v>
      </c>
      <c r="BN32" s="84">
        <v>2691.4300000000021</v>
      </c>
      <c r="BO32" s="84">
        <v>3512.3991125110724</v>
      </c>
      <c r="BP32" s="72">
        <v>4544.8802484141597</v>
      </c>
      <c r="BQ32" s="83">
        <v>40.999999999999972</v>
      </c>
      <c r="BR32" s="84">
        <v>20.300000000000047</v>
      </c>
      <c r="BS32" s="84">
        <v>376.30000000000018</v>
      </c>
      <c r="BT32" s="84">
        <v>1268.2540000000004</v>
      </c>
      <c r="BU32" s="84">
        <v>2389.8754217213191</v>
      </c>
      <c r="BV32" s="72">
        <v>3417.2621618699063</v>
      </c>
      <c r="BW32" s="83">
        <f t="shared" ca="1" si="76"/>
        <v>116751.6235805563</v>
      </c>
      <c r="BX32" s="84">
        <f t="shared" ca="1" si="76"/>
        <v>146882.95375687146</v>
      </c>
      <c r="BY32" s="84">
        <f t="shared" ca="1" si="76"/>
        <v>183432.10341463424</v>
      </c>
      <c r="BZ32" s="84">
        <f t="shared" ca="1" si="76"/>
        <v>242689.7344391917</v>
      </c>
      <c r="CA32" s="84">
        <f t="shared" ca="1" si="76"/>
        <v>298017.19636778219</v>
      </c>
      <c r="CB32" s="72">
        <f t="shared" ca="1" si="76"/>
        <v>378741.46511385089</v>
      </c>
    </row>
    <row r="33" spans="2:80" s="17" customFormat="1">
      <c r="B33" s="88" t="s">
        <v>35</v>
      </c>
      <c r="C33" s="85"/>
      <c r="D33" s="86">
        <f t="shared" ref="D33:H33" si="77">IF(AND(C32&lt;0,D32&gt;0),"LP",IF(AND(C32&gt;0,D32&lt;0),"PL",IF(OR(C32&lt;0,D32&lt;0),"Loss",IF(ISERROR((+D32/C32-1)*100),"NA",(+D32/C32-1)*100))))</f>
        <v>139.54206478676397</v>
      </c>
      <c r="E33" s="86">
        <f t="shared" si="77"/>
        <v>66.93420892618191</v>
      </c>
      <c r="F33" s="86">
        <f t="shared" si="77"/>
        <v>81.857652801049554</v>
      </c>
      <c r="G33" s="86">
        <f t="shared" si="77"/>
        <v>64.653244279605701</v>
      </c>
      <c r="H33" s="87">
        <f t="shared" si="77"/>
        <v>17.751350885204921</v>
      </c>
      <c r="I33" s="85"/>
      <c r="J33" s="86">
        <f t="shared" ref="J33:N33" si="78">IF(AND(I32&lt;0,J32&gt;0),"LP",IF(AND(I32&gt;0,J32&lt;0),"PL",IF(OR(I32&lt;0,J32&lt;0),"Loss",IF(ISERROR((+J32/I32-1)*100),"NA",(+J32/I32-1)*100))))</f>
        <v>13.72650598909666</v>
      </c>
      <c r="K33" s="86">
        <f t="shared" si="78"/>
        <v>28.001685873993566</v>
      </c>
      <c r="L33" s="86">
        <f t="shared" si="78"/>
        <v>33.70273425417485</v>
      </c>
      <c r="M33" s="86">
        <f t="shared" si="78"/>
        <v>21.007800556464918</v>
      </c>
      <c r="N33" s="87">
        <f t="shared" si="78"/>
        <v>22.69588552237223</v>
      </c>
      <c r="O33" s="85"/>
      <c r="P33" s="86">
        <f t="shared" ref="P33:T33" si="79">IF(AND(O32&lt;0,P32&gt;0),"LP",IF(AND(O32&gt;0,P32&lt;0),"PL",IF(OR(O32&lt;0,P32&lt;0),"Loss",IF(ISERROR((+P32/O32-1)*100),"NA",(+P32/O32-1)*100))))</f>
        <v>30.452419570728949</v>
      </c>
      <c r="Q33" s="86">
        <f t="shared" si="79"/>
        <v>50.413079482190007</v>
      </c>
      <c r="R33" s="86">
        <f t="shared" si="79"/>
        <v>33.408237295752862</v>
      </c>
      <c r="S33" s="86">
        <f t="shared" si="79"/>
        <v>23.723590467567224</v>
      </c>
      <c r="T33" s="87">
        <f t="shared" si="79"/>
        <v>19.915629428302783</v>
      </c>
      <c r="U33" s="85"/>
      <c r="V33" s="86">
        <f t="shared" ref="V33:Z33" si="80">IF(AND(U32&lt;0,V32&gt;0),"LP",IF(AND(U32&gt;0,V32&lt;0),"PL",IF(OR(U32&lt;0,V32&lt;0),"Loss",IF(ISERROR((+V32/U32-1)*100),"NA",(+V32/U32-1)*100))))</f>
        <v>23.835920177383429</v>
      </c>
      <c r="W33" s="86">
        <f t="shared" si="80"/>
        <v>-43.957027752909561</v>
      </c>
      <c r="X33" s="86">
        <f t="shared" si="80"/>
        <v>74.419595314164155</v>
      </c>
      <c r="Y33" s="86">
        <f t="shared" si="80"/>
        <v>95.294193526308263</v>
      </c>
      <c r="Z33" s="87">
        <f t="shared" si="80"/>
        <v>98.726685675468289</v>
      </c>
      <c r="AA33" s="85"/>
      <c r="AB33" s="86" t="str">
        <f t="shared" ref="AB33:AF33" si="81">IF(AND(AA32&lt;0,AB32&gt;0),"LP",IF(AND(AA32&gt;0,AB32&lt;0),"PL",IF(OR(AA32&lt;0,AB32&lt;0),"Loss",IF(ISERROR((+AB32/AA32-1)*100),"NA",(+AB32/AA32-1)*100))))</f>
        <v>NA</v>
      </c>
      <c r="AC33" s="86">
        <f t="shared" si="81"/>
        <v>5.6700193859296144</v>
      </c>
      <c r="AD33" s="86">
        <f t="shared" si="81"/>
        <v>8.3011200317177014</v>
      </c>
      <c r="AE33" s="86">
        <f t="shared" si="81"/>
        <v>51.32543046379687</v>
      </c>
      <c r="AF33" s="87">
        <f t="shared" si="81"/>
        <v>41.086244886128753</v>
      </c>
      <c r="AG33" s="85"/>
      <c r="AH33" s="86">
        <f t="shared" ref="AH33:AL33" si="82">IF(AND(AG32&lt;0,AH32&gt;0),"LP",IF(AND(AG32&gt;0,AH32&lt;0),"PL",IF(OR(AG32&lt;0,AH32&lt;0),"Loss",IF(ISERROR((+AH32/AG32-1)*100),"NA",(+AH32/AG32-1)*100))))</f>
        <v>-33.359139448225584</v>
      </c>
      <c r="AI33" s="86">
        <f t="shared" si="82"/>
        <v>-52.200683789683801</v>
      </c>
      <c r="AJ33" s="86">
        <f t="shared" si="82"/>
        <v>96.978131212724008</v>
      </c>
      <c r="AK33" s="86">
        <f t="shared" si="82"/>
        <v>81.566585009627545</v>
      </c>
      <c r="AL33" s="87">
        <f t="shared" si="82"/>
        <v>61.578783647656699</v>
      </c>
      <c r="AM33" s="85"/>
      <c r="AN33" s="86">
        <f t="shared" ref="AN33:AR33" si="83">IF(AND(AM32&lt;0,AN32&gt;0),"LP",IF(AND(AM32&gt;0,AN32&lt;0),"PL",IF(OR(AM32&lt;0,AN32&lt;0),"Loss",IF(ISERROR((+AN32/AM32-1)*100),"NA",(+AN32/AM32-1)*100))))</f>
        <v>-5.4348445969835897</v>
      </c>
      <c r="AO33" s="86">
        <f t="shared" si="83"/>
        <v>62.487095468478081</v>
      </c>
      <c r="AP33" s="86">
        <f t="shared" si="83"/>
        <v>33.813135985198819</v>
      </c>
      <c r="AQ33" s="86">
        <f t="shared" si="83"/>
        <v>44.36617677294106</v>
      </c>
      <c r="AR33" s="87">
        <f t="shared" si="83"/>
        <v>28.150747497018045</v>
      </c>
      <c r="AS33" s="85"/>
      <c r="AT33" s="86">
        <f t="shared" ref="AT33:AX33" si="84">IF(AND(AS32&lt;0,AT32&gt;0),"LP",IF(AND(AS32&gt;0,AT32&lt;0),"PL",IF(OR(AS32&lt;0,AT32&lt;0),"Loss",IF(ISERROR((+AT32/AS32-1)*100),"NA",(+AT32/AS32-1)*100))))</f>
        <v>23.908670036758185</v>
      </c>
      <c r="AU33" s="86">
        <f t="shared" si="84"/>
        <v>23.505392465115204</v>
      </c>
      <c r="AV33" s="86">
        <f t="shared" si="84"/>
        <v>24.538140172192492</v>
      </c>
      <c r="AW33" s="86">
        <f t="shared" si="84"/>
        <v>12.006254460807853</v>
      </c>
      <c r="AX33" s="87">
        <f t="shared" si="84"/>
        <v>28.534801168299207</v>
      </c>
      <c r="AY33" s="85"/>
      <c r="AZ33" s="86">
        <f t="shared" ref="AZ33:BD33" si="85">IF(AND(AY32&lt;0,AZ32&gt;0),"LP",IF(AND(AY32&gt;0,AZ32&lt;0),"PL",IF(OR(AY32&lt;0,AZ32&lt;0),"Loss",IF(ISERROR((+AZ32/AY32-1)*100),"NA",(+AZ32/AY32-1)*100))))</f>
        <v>38.645365724848155</v>
      </c>
      <c r="BA33" s="86">
        <f t="shared" si="85"/>
        <v>20.169507665936571</v>
      </c>
      <c r="BB33" s="86">
        <f t="shared" si="85"/>
        <v>55.471907441160148</v>
      </c>
      <c r="BC33" s="86">
        <f t="shared" si="85"/>
        <v>35.909860551358477</v>
      </c>
      <c r="BD33" s="87">
        <f t="shared" si="85"/>
        <v>17.113528618951545</v>
      </c>
      <c r="BE33" s="85"/>
      <c r="BF33" s="86">
        <f t="shared" ref="BF33" si="86">IF(AND(BE32&lt;0,BF32&gt;0),"LP",IF(AND(BE32&gt;0,BF32&lt;0),"PL",IF(OR(BE32&lt;0,BF32&lt;0),"Loss",IF(ISERROR((+BF32/BE32-1)*100),"NA",(+BF32/BE32-1)*100))))</f>
        <v>26.885586433038846</v>
      </c>
      <c r="BG33" s="86">
        <f t="shared" ref="BG33" si="87">IF(AND(BF32&lt;0,BG32&gt;0),"LP",IF(AND(BF32&gt;0,BG32&lt;0),"PL",IF(OR(BF32&lt;0,BG32&lt;0),"Loss",IF(ISERROR((+BG32/BF32-1)*100),"NA",(+BG32/BF32-1)*100))))</f>
        <v>44.371836760842953</v>
      </c>
      <c r="BH33" s="86">
        <f t="shared" ref="BH33" si="88">IF(AND(BG32&lt;0,BH32&gt;0),"LP",IF(AND(BG32&gt;0,BH32&lt;0),"PL",IF(OR(BG32&lt;0,BH32&lt;0),"Loss",IF(ISERROR((+BH32/BG32-1)*100),"NA",(+BH32/BG32-1)*100))))</f>
        <v>30.307309500588552</v>
      </c>
      <c r="BI33" s="86">
        <f t="shared" ref="BI33" si="89">IF(AND(BH32&lt;0,BI32&gt;0),"LP",IF(AND(BH32&gt;0,BI32&lt;0),"PL",IF(OR(BH32&lt;0,BI32&lt;0),"Loss",IF(ISERROR((+BI32/BH32-1)*100),"NA",(+BI32/BH32-1)*100))))</f>
        <v>26.525854601921406</v>
      </c>
      <c r="BJ33" s="87">
        <f t="shared" ref="BJ33" si="90">IF(AND(BI32&lt;0,BJ32&gt;0),"LP",IF(AND(BI32&gt;0,BJ32&lt;0),"PL",IF(OR(BI32&lt;0,BJ32&lt;0),"Loss",IF(ISERROR((+BJ32/BI32-1)*100),"NA",(+BJ32/BI32-1)*100))))</f>
        <v>26.739728618890247</v>
      </c>
      <c r="BK33" s="85"/>
      <c r="BL33" s="86">
        <f t="shared" ref="BL33" si="91">IF(AND(BK32&lt;0,BL32&gt;0),"LP",IF(AND(BK32&gt;0,BL32&lt;0),"PL",IF(OR(BK32&lt;0,BL32&lt;0),"Loss",IF(ISERROR((+BL32/BK32-1)*100),"NA",(+BL32/BK32-1)*100))))</f>
        <v>5.6089296638631714</v>
      </c>
      <c r="BM33" s="86">
        <f t="shared" ref="BM33" si="92">IF(AND(BL32&lt;0,BM32&gt;0),"LP",IF(AND(BL32&gt;0,BM32&lt;0),"PL",IF(OR(BL32&lt;0,BM32&lt;0),"Loss",IF(ISERROR((+BM32/BL32-1)*100),"NA",(+BM32/BL32-1)*100))))</f>
        <v>56.054028024205223</v>
      </c>
      <c r="BN33" s="86">
        <f t="shared" ref="BN33" si="93">IF(AND(BM32&lt;0,BN32&gt;0),"LP",IF(AND(BM32&gt;0,BN32&lt;0),"PL",IF(OR(BM32&lt;0,BN32&lt;0),"Loss",IF(ISERROR((+BN32/BM32-1)*100),"NA",(+BN32/BM32-1)*100))))</f>
        <v>39.782595147083242</v>
      </c>
      <c r="BO33" s="86">
        <f t="shared" ref="BO33" si="94">IF(AND(BN32&lt;0,BO32&gt;0),"LP",IF(AND(BN32&gt;0,BO32&lt;0),"PL",IF(OR(BN32&lt;0,BO32&lt;0),"Loss",IF(ISERROR((+BO32/BN32-1)*100),"NA",(+BO32/BN32-1)*100))))</f>
        <v>30.503082469581955</v>
      </c>
      <c r="BP33" s="87">
        <f t="shared" ref="BP33" si="95">IF(AND(BO32&lt;0,BP32&gt;0),"LP",IF(AND(BO32&gt;0,BP32&lt;0),"PL",IF(OR(BO32&lt;0,BP32&lt;0),"Loss",IF(ISERROR((+BP32/BO32-1)*100),"NA",(+BP32/BO32-1)*100))))</f>
        <v>29.39532504223159</v>
      </c>
      <c r="BQ33" s="85"/>
      <c r="BR33" s="86">
        <f t="shared" ref="BR33:BV33" si="96">IF(AND(BQ32&lt;0,BR32&gt;0),"LP",IF(AND(BQ32&gt;0,BR32&lt;0),"PL",IF(OR(BQ32&lt;0,BR32&lt;0),"Loss",IF(ISERROR((+BR32/BQ32-1)*100),"NA",(+BR32/BQ32-1)*100))))</f>
        <v>-50.487804878048628</v>
      </c>
      <c r="BS33" s="86">
        <f t="shared" si="96"/>
        <v>1753.6945812807846</v>
      </c>
      <c r="BT33" s="86">
        <f t="shared" si="96"/>
        <v>237.03268668615459</v>
      </c>
      <c r="BU33" s="86">
        <f t="shared" si="96"/>
        <v>88.438232540273347</v>
      </c>
      <c r="BV33" s="87">
        <f t="shared" si="96"/>
        <v>42.989133693362433</v>
      </c>
      <c r="BW33" s="85"/>
      <c r="BX33" s="86">
        <f t="shared" ref="BX33:CB33" ca="1" si="97">IF(AND(BW32&lt;0,BX32&gt;0),"LP",IF(AND(BW32&gt;0,BX32&lt;0),"PL",IF(OR(BW32&lt;0,BX32&lt;0),"Loss",IF(ISERROR((+BX32/BW32-1)*100),"NA",(+BX32/BW32-1)*100))))</f>
        <v>25.808060952167523</v>
      </c>
      <c r="BY33" s="86">
        <f t="shared" ca="1" si="97"/>
        <v>24.883179921790589</v>
      </c>
      <c r="BZ33" s="86">
        <f t="shared" ca="1" si="97"/>
        <v>32.304940041280616</v>
      </c>
      <c r="CA33" s="86">
        <f t="shared" ca="1" si="97"/>
        <v>22.797611137711037</v>
      </c>
      <c r="CB33" s="87">
        <f t="shared" ca="1" si="97"/>
        <v>27.087117699895114</v>
      </c>
    </row>
    <row r="34" spans="2:80" s="15" customFormat="1">
      <c r="B34" s="28" t="s">
        <v>0</v>
      </c>
      <c r="C34" s="83">
        <v>423.8</v>
      </c>
      <c r="D34" s="84">
        <v>423.8</v>
      </c>
      <c r="E34" s="84">
        <v>423.8</v>
      </c>
      <c r="F34" s="84">
        <v>423.8</v>
      </c>
      <c r="G34" s="84">
        <v>423.8</v>
      </c>
      <c r="H34" s="72">
        <v>423.8</v>
      </c>
      <c r="I34" s="83">
        <v>2436.6</v>
      </c>
      <c r="J34" s="84">
        <v>2436.6</v>
      </c>
      <c r="K34" s="84">
        <v>7309.8</v>
      </c>
      <c r="L34" s="84">
        <v>7309.8</v>
      </c>
      <c r="M34" s="84">
        <v>7309.8</v>
      </c>
      <c r="N34" s="72">
        <v>7309.8</v>
      </c>
      <c r="O34" s="83">
        <v>554.4</v>
      </c>
      <c r="P34" s="84">
        <v>554.4</v>
      </c>
      <c r="Q34" s="84">
        <v>554.4</v>
      </c>
      <c r="R34" s="84">
        <v>554.4</v>
      </c>
      <c r="S34" s="84">
        <v>554.4</v>
      </c>
      <c r="T34" s="72">
        <v>554.4</v>
      </c>
      <c r="U34" s="83">
        <v>84.8</v>
      </c>
      <c r="V34" s="84">
        <v>84.8</v>
      </c>
      <c r="W34" s="84">
        <v>84.8</v>
      </c>
      <c r="X34" s="84">
        <v>84.8</v>
      </c>
      <c r="Y34" s="84">
        <v>84.8</v>
      </c>
      <c r="Z34" s="72">
        <v>84.8</v>
      </c>
      <c r="AA34" s="83">
        <v>0</v>
      </c>
      <c r="AB34" s="84">
        <v>297.8</v>
      </c>
      <c r="AC34" s="84">
        <v>324.90000000000003</v>
      </c>
      <c r="AD34" s="84">
        <v>324.90000000000003</v>
      </c>
      <c r="AE34" s="84">
        <v>324.90000000000003</v>
      </c>
      <c r="AF34" s="72">
        <v>324.90000000000003</v>
      </c>
      <c r="AG34" s="83">
        <v>514.20000000000005</v>
      </c>
      <c r="AH34" s="84">
        <v>514.20000000000005</v>
      </c>
      <c r="AI34" s="84">
        <v>514.20000000000005</v>
      </c>
      <c r="AJ34" s="84">
        <v>514.20000000000005</v>
      </c>
      <c r="AK34" s="84">
        <v>514.20000000000005</v>
      </c>
      <c r="AL34" s="72">
        <v>514.20000000000005</v>
      </c>
      <c r="AM34" s="83">
        <v>289.2</v>
      </c>
      <c r="AN34" s="84">
        <v>289.2</v>
      </c>
      <c r="AO34" s="84">
        <v>289.5</v>
      </c>
      <c r="AP34" s="84">
        <v>289.89999999999998</v>
      </c>
      <c r="AQ34" s="84">
        <v>289.89999999999998</v>
      </c>
      <c r="AR34" s="72">
        <v>289.89999999999998</v>
      </c>
      <c r="AS34" s="83">
        <v>2809.1</v>
      </c>
      <c r="AT34" s="84">
        <v>2810.1</v>
      </c>
      <c r="AU34" s="84">
        <v>2811</v>
      </c>
      <c r="AV34" s="84">
        <v>2749.3</v>
      </c>
      <c r="AW34" s="84">
        <v>2748.8</v>
      </c>
      <c r="AX34" s="72">
        <v>2748.8</v>
      </c>
      <c r="AY34" s="83">
        <v>712</v>
      </c>
      <c r="AZ34" s="84">
        <v>712</v>
      </c>
      <c r="BA34" s="84">
        <v>712</v>
      </c>
      <c r="BB34" s="84">
        <v>712</v>
      </c>
      <c r="BC34" s="84">
        <v>712</v>
      </c>
      <c r="BD34" s="72">
        <v>712</v>
      </c>
      <c r="BE34" s="83">
        <v>225.2</v>
      </c>
      <c r="BF34" s="84">
        <v>225.2</v>
      </c>
      <c r="BG34" s="84">
        <v>225.2</v>
      </c>
      <c r="BH34" s="84">
        <v>225.2</v>
      </c>
      <c r="BI34" s="84">
        <v>225.2</v>
      </c>
      <c r="BJ34" s="72">
        <v>225.2</v>
      </c>
      <c r="BK34" s="83">
        <v>323.3</v>
      </c>
      <c r="BL34" s="84">
        <v>323.3</v>
      </c>
      <c r="BM34" s="84">
        <v>317.89999999999998</v>
      </c>
      <c r="BN34" s="84">
        <v>317.89999999999998</v>
      </c>
      <c r="BO34" s="84">
        <v>317.89999999999998</v>
      </c>
      <c r="BP34" s="72">
        <v>317.89999999999998</v>
      </c>
      <c r="BQ34" s="83">
        <v>79.5</v>
      </c>
      <c r="BR34" s="84">
        <v>79.5</v>
      </c>
      <c r="BS34" s="84">
        <v>79.5</v>
      </c>
      <c r="BT34" s="84">
        <v>84.043999999999997</v>
      </c>
      <c r="BU34" s="84">
        <v>84.043999999999997</v>
      </c>
      <c r="BV34" s="72">
        <v>84.043999999999997</v>
      </c>
      <c r="BW34" s="83">
        <f t="shared" ref="BW34:CB39" ca="1" si="98">SUMIF($B$8:$BV$59,BW$8,$B34:$BV34)</f>
        <v>8452.1</v>
      </c>
      <c r="BX34" s="84">
        <f t="shared" ca="1" si="98"/>
        <v>8750.9</v>
      </c>
      <c r="BY34" s="84">
        <f t="shared" ca="1" si="98"/>
        <v>13647</v>
      </c>
      <c r="BZ34" s="84">
        <f t="shared" ca="1" si="98"/>
        <v>13590.243999999999</v>
      </c>
      <c r="CA34" s="84">
        <f t="shared" ca="1" si="98"/>
        <v>13589.743999999999</v>
      </c>
      <c r="CB34" s="72">
        <f t="shared" ca="1" si="98"/>
        <v>13589.743999999999</v>
      </c>
    </row>
    <row r="35" spans="2:80" s="15" customFormat="1">
      <c r="B35" s="28" t="s">
        <v>1</v>
      </c>
      <c r="C35" s="83">
        <v>36063.800000000003</v>
      </c>
      <c r="D35" s="84">
        <v>40451.9</v>
      </c>
      <c r="E35" s="84">
        <v>49394.1</v>
      </c>
      <c r="F35" s="84">
        <v>59446</v>
      </c>
      <c r="G35" s="84">
        <v>78497.754494491819</v>
      </c>
      <c r="H35" s="72">
        <v>100897.7245231022</v>
      </c>
      <c r="I35" s="83">
        <v>108767.8</v>
      </c>
      <c r="J35" s="84">
        <v>120491.70000000001</v>
      </c>
      <c r="K35" s="84">
        <v>136455.4</v>
      </c>
      <c r="L35" s="84">
        <v>161425.79999999999</v>
      </c>
      <c r="M35" s="84">
        <v>202994.59325963771</v>
      </c>
      <c r="N35" s="72">
        <v>253997.79225051438</v>
      </c>
      <c r="O35" s="83">
        <v>44067.700000000004</v>
      </c>
      <c r="P35" s="84">
        <v>48526.6</v>
      </c>
      <c r="Q35" s="84">
        <v>53679.8</v>
      </c>
      <c r="R35" s="84">
        <v>61630.9</v>
      </c>
      <c r="S35" s="84">
        <v>69678.349636498242</v>
      </c>
      <c r="T35" s="72">
        <v>79347.935351241758</v>
      </c>
      <c r="U35" s="83">
        <v>9325.1999999999989</v>
      </c>
      <c r="V35" s="84">
        <v>11323.9</v>
      </c>
      <c r="W35" s="84">
        <v>12153.099999999999</v>
      </c>
      <c r="X35" s="84">
        <v>13598.699999999999</v>
      </c>
      <c r="Y35" s="84">
        <v>16797.228301573879</v>
      </c>
      <c r="Z35" s="72">
        <v>23153.557585683502</v>
      </c>
      <c r="AA35" s="83">
        <v>0</v>
      </c>
      <c r="AB35" s="84">
        <v>49371</v>
      </c>
      <c r="AC35" s="84">
        <v>53197.299999999996</v>
      </c>
      <c r="AD35" s="84">
        <v>57500.4</v>
      </c>
      <c r="AE35" s="84">
        <v>64429.045443720344</v>
      </c>
      <c r="AF35" s="72">
        <v>74671.561726094573</v>
      </c>
      <c r="AG35" s="83">
        <v>33596.899999999994</v>
      </c>
      <c r="AH35" s="84">
        <v>36199.299999999996</v>
      </c>
      <c r="AI35" s="84">
        <v>37714.199999999997</v>
      </c>
      <c r="AJ35" s="84">
        <v>40957</v>
      </c>
      <c r="AK35" s="84">
        <v>45386.218795354042</v>
      </c>
      <c r="AL35" s="72">
        <v>52542.896649980488</v>
      </c>
      <c r="AM35" s="83">
        <v>19831.5</v>
      </c>
      <c r="AN35" s="84">
        <v>21394.600000000002</v>
      </c>
      <c r="AO35" s="84">
        <v>23318.400000000001</v>
      </c>
      <c r="AP35" s="84">
        <v>26226.9</v>
      </c>
      <c r="AQ35" s="84">
        <v>30050.143358971825</v>
      </c>
      <c r="AR35" s="72">
        <v>34949.658302124328</v>
      </c>
      <c r="AS35" s="83">
        <v>758685.29999999993</v>
      </c>
      <c r="AT35" s="84">
        <v>824076.6</v>
      </c>
      <c r="AU35" s="84">
        <v>893259.5</v>
      </c>
      <c r="AV35" s="84">
        <v>863592.4</v>
      </c>
      <c r="AW35" s="84">
        <v>976417.25122993719</v>
      </c>
      <c r="AX35" s="72">
        <v>1120371.1790763333</v>
      </c>
      <c r="AY35" s="83">
        <v>94740</v>
      </c>
      <c r="AZ35" s="84">
        <v>103490</v>
      </c>
      <c r="BA35" s="84">
        <v>116102</v>
      </c>
      <c r="BB35" s="84">
        <v>130871</v>
      </c>
      <c r="BC35" s="84">
        <v>150575.81094522096</v>
      </c>
      <c r="BD35" s="72">
        <v>173652.81035086262</v>
      </c>
      <c r="BE35" s="83">
        <v>32513.9</v>
      </c>
      <c r="BF35" s="84">
        <v>34924.899999999994</v>
      </c>
      <c r="BG35" s="84">
        <v>38670.699999999997</v>
      </c>
      <c r="BH35" s="84">
        <v>44398</v>
      </c>
      <c r="BI35" s="84">
        <v>50252.400733534356</v>
      </c>
      <c r="BJ35" s="72">
        <v>57981.177417426305</v>
      </c>
      <c r="BK35" s="83">
        <v>6375.79</v>
      </c>
      <c r="BL35" s="84">
        <v>8565.6999999999989</v>
      </c>
      <c r="BM35" s="84">
        <v>7603.5</v>
      </c>
      <c r="BN35" s="84">
        <v>9598</v>
      </c>
      <c r="BO35" s="84">
        <v>12126.927361007971</v>
      </c>
      <c r="BP35" s="72">
        <v>15399.241139866166</v>
      </c>
      <c r="BQ35" s="83">
        <v>2131.5</v>
      </c>
      <c r="BR35" s="84">
        <v>2916.9</v>
      </c>
      <c r="BS35" s="84">
        <v>3191.9</v>
      </c>
      <c r="BT35" s="84">
        <v>4531.2649999999994</v>
      </c>
      <c r="BU35" s="84">
        <v>6921.1404217213185</v>
      </c>
      <c r="BV35" s="72">
        <v>10338.402583591225</v>
      </c>
      <c r="BW35" s="83">
        <f t="shared" ca="1" si="98"/>
        <v>1146099.3899999999</v>
      </c>
      <c r="BX35" s="84">
        <f t="shared" ca="1" si="98"/>
        <v>1301733.0999999996</v>
      </c>
      <c r="BY35" s="84">
        <f t="shared" ca="1" si="98"/>
        <v>1424739.9</v>
      </c>
      <c r="BZ35" s="84">
        <f t="shared" ca="1" si="98"/>
        <v>1473776.365</v>
      </c>
      <c r="CA35" s="84">
        <f t="shared" ca="1" si="98"/>
        <v>1704126.8639816698</v>
      </c>
      <c r="CB35" s="72">
        <f t="shared" ca="1" si="98"/>
        <v>1997303.9369568208</v>
      </c>
    </row>
    <row r="36" spans="2:80" s="15" customFormat="1">
      <c r="B36" s="28" t="s">
        <v>17</v>
      </c>
      <c r="C36" s="83">
        <v>0</v>
      </c>
      <c r="D36" s="84">
        <v>0</v>
      </c>
      <c r="E36" s="84">
        <v>0</v>
      </c>
      <c r="F36" s="84">
        <v>0</v>
      </c>
      <c r="G36" s="84">
        <v>0</v>
      </c>
      <c r="H36" s="72">
        <v>0</v>
      </c>
      <c r="I36" s="83">
        <v>0</v>
      </c>
      <c r="J36" s="84">
        <v>0</v>
      </c>
      <c r="K36" s="84">
        <v>0</v>
      </c>
      <c r="L36" s="84">
        <v>0</v>
      </c>
      <c r="M36" s="84">
        <v>0</v>
      </c>
      <c r="N36" s="72">
        <v>0</v>
      </c>
      <c r="O36" s="83">
        <v>156.4</v>
      </c>
      <c r="P36" s="84">
        <v>3933.1</v>
      </c>
      <c r="Q36" s="84">
        <v>3500.4</v>
      </c>
      <c r="R36" s="84">
        <v>1000</v>
      </c>
      <c r="S36" s="84">
        <v>1000</v>
      </c>
      <c r="T36" s="72">
        <v>1000</v>
      </c>
      <c r="U36" s="83">
        <v>0</v>
      </c>
      <c r="V36" s="84">
        <v>1250</v>
      </c>
      <c r="W36" s="84">
        <v>2750</v>
      </c>
      <c r="X36" s="84">
        <v>1500</v>
      </c>
      <c r="Y36" s="84">
        <v>1500</v>
      </c>
      <c r="Z36" s="72">
        <v>1500</v>
      </c>
      <c r="AA36" s="83">
        <v>0</v>
      </c>
      <c r="AB36" s="84">
        <v>26551.300000000003</v>
      </c>
      <c r="AC36" s="84">
        <v>29346.400000000001</v>
      </c>
      <c r="AD36" s="84">
        <v>32634.9</v>
      </c>
      <c r="AE36" s="84">
        <v>36634.9</v>
      </c>
      <c r="AF36" s="72">
        <v>40134.9</v>
      </c>
      <c r="AG36" s="83">
        <v>18434.2</v>
      </c>
      <c r="AH36" s="84">
        <v>28627.1</v>
      </c>
      <c r="AI36" s="84">
        <v>31944.5</v>
      </c>
      <c r="AJ36" s="84">
        <v>38123.199999999997</v>
      </c>
      <c r="AK36" s="84">
        <v>37623.199999999997</v>
      </c>
      <c r="AL36" s="72">
        <v>36123.199999999997</v>
      </c>
      <c r="AM36" s="83">
        <v>792.90000000000009</v>
      </c>
      <c r="AN36" s="84">
        <v>976.1</v>
      </c>
      <c r="AO36" s="84">
        <v>751.4</v>
      </c>
      <c r="AP36" s="84">
        <v>2091.3000000000002</v>
      </c>
      <c r="AQ36" s="84">
        <v>1219.2</v>
      </c>
      <c r="AR36" s="72">
        <v>1019.2</v>
      </c>
      <c r="AS36" s="83">
        <v>1346290.7999999998</v>
      </c>
      <c r="AT36" s="84">
        <v>1255079.9999999998</v>
      </c>
      <c r="AU36" s="84">
        <v>1206504.4000000001</v>
      </c>
      <c r="AV36" s="84">
        <v>1163222.2</v>
      </c>
      <c r="AW36" s="84">
        <v>1271641.3834500001</v>
      </c>
      <c r="AX36" s="72">
        <v>1305140.8951979601</v>
      </c>
      <c r="AY36" s="83">
        <v>0</v>
      </c>
      <c r="AZ36" s="84">
        <v>25</v>
      </c>
      <c r="BA36" s="84">
        <v>0</v>
      </c>
      <c r="BB36" s="84">
        <v>0</v>
      </c>
      <c r="BC36" s="84">
        <v>0</v>
      </c>
      <c r="BD36" s="72">
        <v>0</v>
      </c>
      <c r="BE36" s="83">
        <v>3050.6</v>
      </c>
      <c r="BF36" s="84">
        <v>3554.2</v>
      </c>
      <c r="BG36" s="84">
        <v>8105.4</v>
      </c>
      <c r="BH36" s="84">
        <v>12559.5</v>
      </c>
      <c r="BI36" s="84">
        <v>15559.5</v>
      </c>
      <c r="BJ36" s="72">
        <v>15559.5</v>
      </c>
      <c r="BK36" s="83">
        <v>0</v>
      </c>
      <c r="BL36" s="84">
        <v>1.5</v>
      </c>
      <c r="BM36" s="84">
        <v>0</v>
      </c>
      <c r="BN36" s="84">
        <v>0</v>
      </c>
      <c r="BO36" s="84">
        <v>0</v>
      </c>
      <c r="BP36" s="72">
        <v>0</v>
      </c>
      <c r="BQ36" s="83">
        <v>9.4</v>
      </c>
      <c r="BR36" s="84">
        <v>123.3</v>
      </c>
      <c r="BS36" s="84">
        <v>59.4</v>
      </c>
      <c r="BT36" s="84">
        <v>0</v>
      </c>
      <c r="BU36" s="84">
        <v>0</v>
      </c>
      <c r="BV36" s="72">
        <v>0</v>
      </c>
      <c r="BW36" s="83">
        <f t="shared" ca="1" si="98"/>
        <v>1368734.2999999998</v>
      </c>
      <c r="BX36" s="84">
        <f t="shared" ca="1" si="98"/>
        <v>1320121.5999999999</v>
      </c>
      <c r="BY36" s="84">
        <f t="shared" ca="1" si="98"/>
        <v>1282961.8999999999</v>
      </c>
      <c r="BZ36" s="84">
        <f t="shared" ca="1" si="98"/>
        <v>1251131.0999999999</v>
      </c>
      <c r="CA36" s="84">
        <f t="shared" ca="1" si="98"/>
        <v>1365178.1834500001</v>
      </c>
      <c r="CB36" s="72">
        <f t="shared" ca="1" si="98"/>
        <v>1400477.6951979601</v>
      </c>
    </row>
    <row r="37" spans="2:80" s="15" customFormat="1">
      <c r="B37" s="28" t="s">
        <v>18</v>
      </c>
      <c r="C37" s="83">
        <v>22065.7</v>
      </c>
      <c r="D37" s="84">
        <v>26877.4</v>
      </c>
      <c r="E37" s="84">
        <v>31490.800000000003</v>
      </c>
      <c r="F37" s="84">
        <v>8768.7999999999993</v>
      </c>
      <c r="G37" s="84">
        <v>24287.321706289622</v>
      </c>
      <c r="H37" s="72">
        <v>42738.527770367502</v>
      </c>
      <c r="I37" s="83">
        <v>50082.1</v>
      </c>
      <c r="J37" s="84">
        <v>74991.399999999994</v>
      </c>
      <c r="K37" s="84">
        <v>80090</v>
      </c>
      <c r="L37" s="84">
        <v>109681</v>
      </c>
      <c r="M37" s="84">
        <v>136159.4471607845</v>
      </c>
      <c r="N37" s="72">
        <v>183325.12608817453</v>
      </c>
      <c r="O37" s="83">
        <v>9651.8000000000011</v>
      </c>
      <c r="P37" s="84">
        <v>14267.400000000001</v>
      </c>
      <c r="Q37" s="84">
        <v>13808.099999999999</v>
      </c>
      <c r="R37" s="84">
        <v>15046.599999999999</v>
      </c>
      <c r="S37" s="84">
        <v>19335.936247926125</v>
      </c>
      <c r="T37" s="72">
        <v>23249.521241334085</v>
      </c>
      <c r="U37" s="83">
        <v>3189.5</v>
      </c>
      <c r="V37" s="84">
        <v>859.4</v>
      </c>
      <c r="W37" s="84">
        <v>1632.9</v>
      </c>
      <c r="X37" s="84">
        <v>1282</v>
      </c>
      <c r="Y37" s="84">
        <v>2861.1968331108446</v>
      </c>
      <c r="Z37" s="72">
        <v>6515.883493567334</v>
      </c>
      <c r="AA37" s="83">
        <v>0</v>
      </c>
      <c r="AB37" s="84">
        <v>9886.4000000000015</v>
      </c>
      <c r="AC37" s="84">
        <v>8580.5</v>
      </c>
      <c r="AD37" s="84">
        <v>8487.9</v>
      </c>
      <c r="AE37" s="84">
        <v>9320.3803101046306</v>
      </c>
      <c r="AF37" s="72">
        <v>6281.9892640800808</v>
      </c>
      <c r="AG37" s="83">
        <v>2491.7000000000003</v>
      </c>
      <c r="AH37" s="84">
        <v>2619.3999999999596</v>
      </c>
      <c r="AI37" s="84">
        <v>3441.6</v>
      </c>
      <c r="AJ37" s="84">
        <v>2732.8</v>
      </c>
      <c r="AK37" s="84">
        <v>6064.8847707369359</v>
      </c>
      <c r="AL37" s="72">
        <v>3367.5839121239242</v>
      </c>
      <c r="AM37" s="83">
        <v>294.10000000000002</v>
      </c>
      <c r="AN37" s="84">
        <v>314.39999999999998</v>
      </c>
      <c r="AO37" s="84">
        <v>338.3</v>
      </c>
      <c r="AP37" s="84">
        <v>980</v>
      </c>
      <c r="AQ37" s="84">
        <v>1244.0511849936706</v>
      </c>
      <c r="AR37" s="72">
        <v>4866.0009261546393</v>
      </c>
      <c r="AS37" s="83">
        <v>162415</v>
      </c>
      <c r="AT37" s="84">
        <v>189531.7</v>
      </c>
      <c r="AU37" s="84">
        <v>225196</v>
      </c>
      <c r="AV37" s="84">
        <v>153583.9</v>
      </c>
      <c r="AW37" s="84">
        <v>278938.44352236274</v>
      </c>
      <c r="AX37" s="72">
        <v>370760.07070801704</v>
      </c>
      <c r="AY37" s="83">
        <v>55517</v>
      </c>
      <c r="AZ37" s="84">
        <v>51591</v>
      </c>
      <c r="BA37" s="84">
        <v>65841</v>
      </c>
      <c r="BB37" s="84">
        <v>76507</v>
      </c>
      <c r="BC37" s="84">
        <v>105386.84867845425</v>
      </c>
      <c r="BD37" s="72">
        <v>125866.85802745534</v>
      </c>
      <c r="BE37" s="83">
        <v>19392</v>
      </c>
      <c r="BF37" s="84">
        <v>9535</v>
      </c>
      <c r="BG37" s="84">
        <v>11315.8</v>
      </c>
      <c r="BH37" s="84">
        <v>9753.2000000000007</v>
      </c>
      <c r="BI37" s="84">
        <v>12951.226318974463</v>
      </c>
      <c r="BJ37" s="72">
        <v>16170.015842476598</v>
      </c>
      <c r="BK37" s="83">
        <v>1164.3699999999999</v>
      </c>
      <c r="BL37" s="84">
        <v>2730.8</v>
      </c>
      <c r="BM37" s="84">
        <v>2849.4</v>
      </c>
      <c r="BN37" s="84">
        <v>4024.7</v>
      </c>
      <c r="BO37" s="84">
        <v>4554.1914883230402</v>
      </c>
      <c r="BP37" s="72">
        <v>5768.501627190004</v>
      </c>
      <c r="BQ37" s="83">
        <v>332.8</v>
      </c>
      <c r="BR37" s="84">
        <v>761</v>
      </c>
      <c r="BS37" s="84">
        <v>1472.2</v>
      </c>
      <c r="BT37" s="84">
        <v>1421.962</v>
      </c>
      <c r="BU37" s="84">
        <v>1707.8913013211668</v>
      </c>
      <c r="BV37" s="72">
        <v>3011.3439339335891</v>
      </c>
      <c r="BW37" s="83">
        <f t="shared" ca="1" si="98"/>
        <v>326596.07</v>
      </c>
      <c r="BX37" s="84">
        <f t="shared" ca="1" si="98"/>
        <v>383965.29999999993</v>
      </c>
      <c r="BY37" s="84">
        <f t="shared" ca="1" si="98"/>
        <v>446056.6</v>
      </c>
      <c r="BZ37" s="84">
        <f t="shared" ca="1" si="98"/>
        <v>392269.86200000002</v>
      </c>
      <c r="CA37" s="84">
        <f t="shared" ca="1" si="98"/>
        <v>602811.81952338212</v>
      </c>
      <c r="CB37" s="72">
        <f t="shared" ca="1" si="98"/>
        <v>791921.42283487483</v>
      </c>
    </row>
    <row r="38" spans="2:80" s="15" customFormat="1">
      <c r="B38" s="28" t="s">
        <v>19</v>
      </c>
      <c r="C38" s="83">
        <v>-22066.5</v>
      </c>
      <c r="D38" s="84">
        <v>-26877.4</v>
      </c>
      <c r="E38" s="84">
        <v>-36422.300000000003</v>
      </c>
      <c r="F38" s="84">
        <v>-48177.2</v>
      </c>
      <c r="G38" s="84">
        <v>-63695.721706289623</v>
      </c>
      <c r="H38" s="72">
        <v>-82146.927770367503</v>
      </c>
      <c r="I38" s="83">
        <v>-50082.1</v>
      </c>
      <c r="J38" s="84">
        <v>-74991.399999999994</v>
      </c>
      <c r="K38" s="84">
        <v>-80090</v>
      </c>
      <c r="L38" s="84">
        <v>-109681</v>
      </c>
      <c r="M38" s="84">
        <v>-136159.4471607845</v>
      </c>
      <c r="N38" s="72">
        <v>-183325.12608817453</v>
      </c>
      <c r="O38" s="83">
        <v>-23386.9</v>
      </c>
      <c r="P38" s="84">
        <v>-26273.5</v>
      </c>
      <c r="Q38" s="84">
        <v>-31349.699999999997</v>
      </c>
      <c r="R38" s="84">
        <v>-35974</v>
      </c>
      <c r="S38" s="84">
        <v>-39371.536247926124</v>
      </c>
      <c r="T38" s="72">
        <v>-43285.121241334084</v>
      </c>
      <c r="U38" s="83">
        <v>-3189.5</v>
      </c>
      <c r="V38" s="84">
        <v>390.6</v>
      </c>
      <c r="W38" s="84">
        <v>1117.0999999999999</v>
      </c>
      <c r="X38" s="84">
        <v>218</v>
      </c>
      <c r="Y38" s="84">
        <v>-1361.1968331108446</v>
      </c>
      <c r="Z38" s="72">
        <v>-5015.883493567334</v>
      </c>
      <c r="AA38" s="83">
        <v>0</v>
      </c>
      <c r="AB38" s="84">
        <v>7736.2000000000007</v>
      </c>
      <c r="AC38" s="84">
        <v>12024.600000000002</v>
      </c>
      <c r="AD38" s="84">
        <v>15554.2</v>
      </c>
      <c r="AE38" s="84">
        <v>18721.719689895373</v>
      </c>
      <c r="AF38" s="72">
        <v>25260.11073591992</v>
      </c>
      <c r="AG38" s="83">
        <v>15931.9</v>
      </c>
      <c r="AH38" s="84">
        <v>25881.300000000039</v>
      </c>
      <c r="AI38" s="84">
        <v>28502.9</v>
      </c>
      <c r="AJ38" s="84">
        <v>35390.399999999994</v>
      </c>
      <c r="AK38" s="84">
        <v>31558.315229263062</v>
      </c>
      <c r="AL38" s="72">
        <v>32755.616087876071</v>
      </c>
      <c r="AM38" s="83">
        <v>-14840.800000000001</v>
      </c>
      <c r="AN38" s="84">
        <v>-16060.399999999998</v>
      </c>
      <c r="AO38" s="84">
        <v>-16512.100000000002</v>
      </c>
      <c r="AP38" s="84">
        <v>-17650.7</v>
      </c>
      <c r="AQ38" s="84">
        <v>-18786.851184993669</v>
      </c>
      <c r="AR38" s="72">
        <v>-22608.800926154639</v>
      </c>
      <c r="AS38" s="83">
        <v>787609.49999999977</v>
      </c>
      <c r="AT38" s="84">
        <v>669514.59999999986</v>
      </c>
      <c r="AU38" s="84">
        <v>533325.30000000005</v>
      </c>
      <c r="AV38" s="84">
        <v>553160.1</v>
      </c>
      <c r="AW38" s="84">
        <v>544719.83992763725</v>
      </c>
      <c r="AX38" s="72">
        <v>486397.72448994295</v>
      </c>
      <c r="AY38" s="83">
        <v>-56067</v>
      </c>
      <c r="AZ38" s="84">
        <v>-52538</v>
      </c>
      <c r="BA38" s="84">
        <v>-66607</v>
      </c>
      <c r="BB38" s="84">
        <v>-77174</v>
      </c>
      <c r="BC38" s="84">
        <v>-106690.84867845425</v>
      </c>
      <c r="BD38" s="72">
        <v>-127170.85802745534</v>
      </c>
      <c r="BE38" s="83">
        <v>-18716.3</v>
      </c>
      <c r="BF38" s="84">
        <v>-20746.099999999999</v>
      </c>
      <c r="BG38" s="84">
        <v>-19580.5</v>
      </c>
      <c r="BH38" s="84">
        <v>-14874.900000000001</v>
      </c>
      <c r="BI38" s="84">
        <v>-15072.926318974463</v>
      </c>
      <c r="BJ38" s="72">
        <v>-18291.715842476598</v>
      </c>
      <c r="BK38" s="83">
        <v>-4174.3999999999996</v>
      </c>
      <c r="BL38" s="84">
        <v>-7595.0999999999995</v>
      </c>
      <c r="BM38" s="84">
        <v>-6729.4</v>
      </c>
      <c r="BN38" s="84">
        <v>-8686.9</v>
      </c>
      <c r="BO38" s="84">
        <v>-11189.59148832304</v>
      </c>
      <c r="BP38" s="72">
        <v>-14903.901627190004</v>
      </c>
      <c r="BQ38" s="83">
        <v>-564.30000000000007</v>
      </c>
      <c r="BR38" s="84">
        <v>-881.1</v>
      </c>
      <c r="BS38" s="84">
        <v>-1656.2</v>
      </c>
      <c r="BT38" s="84">
        <v>-1685.0219999999999</v>
      </c>
      <c r="BU38" s="84">
        <v>-1970.9513013211667</v>
      </c>
      <c r="BV38" s="72">
        <v>-3274.4039339335891</v>
      </c>
      <c r="BW38" s="83">
        <f t="shared" ca="1" si="98"/>
        <v>610453.59999999963</v>
      </c>
      <c r="BX38" s="84">
        <f t="shared" ca="1" si="98"/>
        <v>477559.69999999995</v>
      </c>
      <c r="BY38" s="84">
        <f t="shared" ca="1" si="98"/>
        <v>316022.7</v>
      </c>
      <c r="BZ38" s="84">
        <f t="shared" ca="1" si="98"/>
        <v>290418.97799999989</v>
      </c>
      <c r="CA38" s="84">
        <f t="shared" ca="1" si="98"/>
        <v>200700.80392661804</v>
      </c>
      <c r="CB38" s="72">
        <f t="shared" ca="1" si="98"/>
        <v>44390.712363085346</v>
      </c>
    </row>
    <row r="39" spans="2:80" s="15" customFormat="1">
      <c r="B39" s="28" t="s">
        <v>25</v>
      </c>
      <c r="C39" s="83">
        <v>2435.2999999999997</v>
      </c>
      <c r="D39" s="84">
        <v>5134</v>
      </c>
      <c r="E39" s="84">
        <v>5666.0000000000009</v>
      </c>
      <c r="F39" s="84">
        <v>11627.3</v>
      </c>
      <c r="G39" s="84">
        <v>13488.410735338684</v>
      </c>
      <c r="H39" s="72">
        <v>16097.061680853098</v>
      </c>
      <c r="I39" s="83">
        <v>46370.600000000006</v>
      </c>
      <c r="J39" s="84">
        <v>36150.799999999996</v>
      </c>
      <c r="K39" s="84">
        <v>5930.7000000000016</v>
      </c>
      <c r="L39" s="84">
        <v>40057.199999999997</v>
      </c>
      <c r="M39" s="84">
        <v>33624.989724845713</v>
      </c>
      <c r="N39" s="72">
        <v>55918.260098961342</v>
      </c>
      <c r="O39" s="83">
        <v>6738.4</v>
      </c>
      <c r="P39" s="84">
        <v>7775.7000000000016</v>
      </c>
      <c r="Q39" s="84">
        <v>6571.1000000000022</v>
      </c>
      <c r="R39" s="84">
        <v>9988.7000000000007</v>
      </c>
      <c r="S39" s="84">
        <v>15130.598306438698</v>
      </c>
      <c r="T39" s="72">
        <v>17924.692750916794</v>
      </c>
      <c r="U39" s="83">
        <v>5546.7000000000053</v>
      </c>
      <c r="V39" s="84">
        <v>-3299.9999999999991</v>
      </c>
      <c r="W39" s="84">
        <v>-66.00000000000486</v>
      </c>
      <c r="X39" s="84">
        <v>1633.7000000000039</v>
      </c>
      <c r="Y39" s="84">
        <v>1954.3968331108399</v>
      </c>
      <c r="Z39" s="72">
        <v>4029.6866604564893</v>
      </c>
      <c r="AA39" s="83">
        <v>0</v>
      </c>
      <c r="AB39" s="84">
        <v>1652.5030000000002</v>
      </c>
      <c r="AC39" s="84">
        <v>-1484.6000000000004</v>
      </c>
      <c r="AD39" s="84">
        <v>4246.7999999999975</v>
      </c>
      <c r="AE39" s="84">
        <v>-1074.9349233609464</v>
      </c>
      <c r="AF39" s="72">
        <v>-1227.3219961659634</v>
      </c>
      <c r="AG39" s="83">
        <v>5357.1000000000358</v>
      </c>
      <c r="AH39" s="84">
        <v>-5635.1000000000695</v>
      </c>
      <c r="AI39" s="84">
        <v>3009.9000000000551</v>
      </c>
      <c r="AJ39" s="84">
        <v>-111.29999999995425</v>
      </c>
      <c r="AK39" s="84">
        <v>12053.233520917205</v>
      </c>
      <c r="AL39" s="72">
        <v>7927.9128113681336</v>
      </c>
      <c r="AM39" s="83">
        <v>3979.1</v>
      </c>
      <c r="AN39" s="84">
        <v>1140.0000000000005</v>
      </c>
      <c r="AO39" s="84">
        <v>1394.3999999999999</v>
      </c>
      <c r="AP39" s="84">
        <v>1581.8999999999996</v>
      </c>
      <c r="AQ39" s="84">
        <v>2666.5418766617104</v>
      </c>
      <c r="AR39" s="72">
        <v>5702.3548785853109</v>
      </c>
      <c r="AS39" s="83">
        <v>219217.89999999997</v>
      </c>
      <c r="AT39" s="84">
        <v>161237</v>
      </c>
      <c r="AU39" s="84">
        <v>189835.39999999997</v>
      </c>
      <c r="AV39" s="84">
        <v>140558.09999999995</v>
      </c>
      <c r="AW39" s="84">
        <v>49134.298437831931</v>
      </c>
      <c r="AX39" s="72">
        <v>106267.73469709909</v>
      </c>
      <c r="AY39" s="83">
        <v>6667</v>
      </c>
      <c r="AZ39" s="84">
        <v>13147</v>
      </c>
      <c r="BA39" s="84">
        <v>8472</v>
      </c>
      <c r="BB39" s="84">
        <v>12455</v>
      </c>
      <c r="BC39" s="84">
        <v>28950.808192754521</v>
      </c>
      <c r="BD39" s="72">
        <v>21499.732173361663</v>
      </c>
      <c r="BE39" s="83">
        <v>6861.1</v>
      </c>
      <c r="BF39" s="84">
        <v>2410.5999999999995</v>
      </c>
      <c r="BG39" s="84">
        <v>-1903.7999999999993</v>
      </c>
      <c r="BH39" s="84">
        <v>-4712.3</v>
      </c>
      <c r="BI39" s="84">
        <v>708.05731897446094</v>
      </c>
      <c r="BJ39" s="72">
        <v>3855.1175495790503</v>
      </c>
      <c r="BK39" s="83">
        <v>1740.4499999999998</v>
      </c>
      <c r="BL39" s="84">
        <v>4186.5999999999995</v>
      </c>
      <c r="BM39" s="84">
        <v>1572.5</v>
      </c>
      <c r="BN39" s="84">
        <v>2398.6</v>
      </c>
      <c r="BO39" s="84">
        <v>3506.5312333261395</v>
      </c>
      <c r="BP39" s="72">
        <v>5013.4091172829276</v>
      </c>
      <c r="BQ39" s="83">
        <v>116.79999999999995</v>
      </c>
      <c r="BR39" s="84">
        <v>-473.9</v>
      </c>
      <c r="BS39" s="84">
        <v>872.3</v>
      </c>
      <c r="BT39" s="84">
        <v>-46.451000000000732</v>
      </c>
      <c r="BU39" s="84">
        <v>176.8518013211675</v>
      </c>
      <c r="BV39" s="72">
        <v>1175.8208826124221</v>
      </c>
      <c r="BW39" s="83">
        <f t="shared" ca="1" si="98"/>
        <v>305030.45</v>
      </c>
      <c r="BX39" s="84">
        <f t="shared" ca="1" si="98"/>
        <v>223425.20299999995</v>
      </c>
      <c r="BY39" s="84">
        <f t="shared" ca="1" si="98"/>
        <v>219869.90000000002</v>
      </c>
      <c r="BZ39" s="84">
        <f t="shared" ca="1" si="98"/>
        <v>219677.24899999998</v>
      </c>
      <c r="CA39" s="84">
        <f t="shared" ca="1" si="98"/>
        <v>160319.78305816013</v>
      </c>
      <c r="CB39" s="72">
        <f t="shared" ca="1" si="98"/>
        <v>244184.46130491034</v>
      </c>
    </row>
    <row r="40" spans="2:80" s="5" customFormat="1" ht="12.75">
      <c r="B40" s="30" t="s">
        <v>20</v>
      </c>
      <c r="C40" s="66"/>
      <c r="D40" s="67"/>
      <c r="E40" s="67"/>
      <c r="F40" s="67"/>
      <c r="G40" s="67"/>
      <c r="H40" s="68"/>
      <c r="I40" s="66"/>
      <c r="J40" s="67"/>
      <c r="K40" s="67"/>
      <c r="L40" s="67"/>
      <c r="M40" s="67"/>
      <c r="N40" s="68"/>
      <c r="O40" s="66"/>
      <c r="P40" s="67"/>
      <c r="Q40" s="67"/>
      <c r="R40" s="67"/>
      <c r="S40" s="67"/>
      <c r="T40" s="68"/>
      <c r="U40" s="66"/>
      <c r="V40" s="67"/>
      <c r="W40" s="67"/>
      <c r="X40" s="67"/>
      <c r="Y40" s="67"/>
      <c r="Z40" s="68"/>
      <c r="AA40" s="66"/>
      <c r="AB40" s="67"/>
      <c r="AC40" s="67"/>
      <c r="AD40" s="67"/>
      <c r="AE40" s="67"/>
      <c r="AF40" s="68"/>
      <c r="AG40" s="66"/>
      <c r="AH40" s="67"/>
      <c r="AI40" s="67"/>
      <c r="AJ40" s="67"/>
      <c r="AK40" s="67"/>
      <c r="AL40" s="68"/>
      <c r="AM40" s="66"/>
      <c r="AN40" s="67"/>
      <c r="AO40" s="67"/>
      <c r="AP40" s="67"/>
      <c r="AQ40" s="67"/>
      <c r="AR40" s="68"/>
      <c r="AS40" s="66"/>
      <c r="AT40" s="67"/>
      <c r="AU40" s="67"/>
      <c r="AV40" s="67"/>
      <c r="AW40" s="67"/>
      <c r="AX40" s="68"/>
      <c r="AY40" s="66"/>
      <c r="AZ40" s="67"/>
      <c r="BA40" s="67"/>
      <c r="BB40" s="67"/>
      <c r="BC40" s="67"/>
      <c r="BD40" s="68"/>
      <c r="BE40" s="66"/>
      <c r="BF40" s="67"/>
      <c r="BG40" s="67"/>
      <c r="BH40" s="67"/>
      <c r="BI40" s="67"/>
      <c r="BJ40" s="68"/>
      <c r="BK40" s="66"/>
      <c r="BL40" s="67"/>
      <c r="BM40" s="67"/>
      <c r="BN40" s="67"/>
      <c r="BO40" s="67"/>
      <c r="BP40" s="68"/>
      <c r="BQ40" s="66"/>
      <c r="BR40" s="67"/>
      <c r="BS40" s="67"/>
      <c r="BT40" s="67"/>
      <c r="BU40" s="67"/>
      <c r="BV40" s="68"/>
      <c r="BW40" s="66"/>
      <c r="BX40" s="67"/>
      <c r="BY40" s="67"/>
      <c r="BZ40" s="67"/>
      <c r="CA40" s="67"/>
      <c r="CB40" s="68"/>
    </row>
    <row r="41" spans="2:80" s="17" customFormat="1">
      <c r="B41" s="27" t="s">
        <v>21</v>
      </c>
      <c r="C41" s="117">
        <v>8.1000471920717114</v>
      </c>
      <c r="D41" s="118">
        <v>19.403020292590874</v>
      </c>
      <c r="E41" s="118">
        <v>32.390278433223123</v>
      </c>
      <c r="F41" s="118">
        <v>58.904200094384137</v>
      </c>
      <c r="G41" s="118">
        <v>96.987676472354053</v>
      </c>
      <c r="H41" s="119">
        <v>114.20429923836896</v>
      </c>
      <c r="I41" s="117">
        <v>8.4769956905397219</v>
      </c>
      <c r="J41" s="118">
        <v>9.6405910116971114</v>
      </c>
      <c r="K41" s="118">
        <v>4.1132041916331499</v>
      </c>
      <c r="L41" s="118">
        <v>5.4994664696708515</v>
      </c>
      <c r="M41" s="118">
        <v>6.6547834172889662</v>
      </c>
      <c r="N41" s="119">
        <v>8.1651454434386803</v>
      </c>
      <c r="O41" s="117">
        <v>22.908730158730162</v>
      </c>
      <c r="P41" s="118">
        <v>29.884992784992789</v>
      </c>
      <c r="Q41" s="118">
        <v>44.950937950937949</v>
      </c>
      <c r="R41" s="118">
        <v>59.968253968253933</v>
      </c>
      <c r="S41" s="118">
        <v>74.194876950233137</v>
      </c>
      <c r="T41" s="119">
        <v>88.971253698426807</v>
      </c>
      <c r="U41" s="117">
        <v>31.91037735849061</v>
      </c>
      <c r="V41" s="118">
        <v>39.516509433962263</v>
      </c>
      <c r="W41" s="118">
        <v>22.146226415094347</v>
      </c>
      <c r="X41" s="118">
        <v>38.627358490566081</v>
      </c>
      <c r="Y41" s="118">
        <v>75.436988244666992</v>
      </c>
      <c r="Z41" s="119">
        <v>149.91342651201933</v>
      </c>
      <c r="AA41" s="117">
        <v>0</v>
      </c>
      <c r="AB41" s="118">
        <v>28.480331311130932</v>
      </c>
      <c r="AC41" s="118">
        <v>30.095171617649036</v>
      </c>
      <c r="AD41" s="118">
        <v>32.593407937381521</v>
      </c>
      <c r="AE41" s="118">
        <v>49.322114864063927</v>
      </c>
      <c r="AF41" s="119">
        <v>69.586719760130933</v>
      </c>
      <c r="AG41" s="117">
        <v>21.496693893426762</v>
      </c>
      <c r="AH41" s="118">
        <v>14.325581800760334</v>
      </c>
      <c r="AI41" s="118">
        <v>6.8475301439129419</v>
      </c>
      <c r="AJ41" s="118">
        <v>13.488136911707663</v>
      </c>
      <c r="AK41" s="118">
        <v>24.489949572010644</v>
      </c>
      <c r="AL41" s="119">
        <v>39.570562634379307</v>
      </c>
      <c r="AM41" s="117">
        <v>12.150582935141358</v>
      </c>
      <c r="AN41" s="118">
        <v>11.490217634988818</v>
      </c>
      <c r="AO41" s="118">
        <v>18.670120898100187</v>
      </c>
      <c r="AP41" s="118">
        <v>24.983074265975826</v>
      </c>
      <c r="AQ41" s="118">
        <v>36.067109158133803</v>
      </c>
      <c r="AR41" s="119">
        <v>46.220269986713923</v>
      </c>
      <c r="AS41" s="117">
        <v>49.575164587349406</v>
      </c>
      <c r="AT41" s="118">
        <v>61.427927108718578</v>
      </c>
      <c r="AU41" s="118">
        <v>75.866802458807769</v>
      </c>
      <c r="AV41" s="118">
        <v>94.483104790310392</v>
      </c>
      <c r="AW41" s="118">
        <v>105.8269867739068</v>
      </c>
      <c r="AX41" s="119">
        <v>136.02450703224341</v>
      </c>
      <c r="AY41" s="117">
        <v>21.268111872402564</v>
      </c>
      <c r="AZ41" s="118">
        <v>29.487251488262384</v>
      </c>
      <c r="BA41" s="118">
        <v>35.434684937661459</v>
      </c>
      <c r="BB41" s="118">
        <v>55.090980568347746</v>
      </c>
      <c r="BC41" s="118">
        <v>74.874074866817409</v>
      </c>
      <c r="BD41" s="119">
        <v>87.687671097325421</v>
      </c>
      <c r="BE41" s="117">
        <v>21.850148582335308</v>
      </c>
      <c r="BF41" s="118">
        <v>27.724689165186476</v>
      </c>
      <c r="BG41" s="118">
        <v>40.026642984014131</v>
      </c>
      <c r="BH41" s="118">
        <v>52.15764155587491</v>
      </c>
      <c r="BI41" s="118">
        <v>65.992901718777617</v>
      </c>
      <c r="BJ41" s="119">
        <v>83.639224546109716</v>
      </c>
      <c r="BK41" s="117">
        <v>3.6750549554064649</v>
      </c>
      <c r="BL41" s="118">
        <v>3.8811862029635318</v>
      </c>
      <c r="BM41" s="118">
        <v>6.0567474048442973</v>
      </c>
      <c r="BN41" s="118">
        <v>8.4662787039949734</v>
      </c>
      <c r="BO41" s="118">
        <v>11.048754679179215</v>
      </c>
      <c r="BP41" s="119">
        <v>14.296572030242718</v>
      </c>
      <c r="BQ41" s="117">
        <v>0.51572327044025124</v>
      </c>
      <c r="BR41" s="118">
        <v>0.25534591194968614</v>
      </c>
      <c r="BS41" s="118">
        <v>4.7333333333333361</v>
      </c>
      <c r="BT41" s="118">
        <v>15.090357431821431</v>
      </c>
      <c r="BU41" s="118">
        <v>28.43600282853409</v>
      </c>
      <c r="BV41" s="119">
        <v>40.660394101540938</v>
      </c>
      <c r="BW41" s="117"/>
      <c r="BX41" s="118"/>
      <c r="BY41" s="118"/>
      <c r="BZ41" s="118"/>
      <c r="CA41" s="118"/>
      <c r="CB41" s="119"/>
    </row>
    <row r="42" spans="2:80" s="17" customFormat="1">
      <c r="B42" s="27" t="s">
        <v>23</v>
      </c>
      <c r="C42" s="117">
        <v>170.19254365266636</v>
      </c>
      <c r="D42" s="118">
        <v>190.90089664936292</v>
      </c>
      <c r="E42" s="118">
        <v>233.10099103350635</v>
      </c>
      <c r="F42" s="118">
        <v>280.53798961774419</v>
      </c>
      <c r="G42" s="118">
        <v>370.44716609009822</v>
      </c>
      <c r="H42" s="119">
        <v>476.15726532846719</v>
      </c>
      <c r="I42" s="117">
        <v>44.641001436486768</v>
      </c>
      <c r="J42" s="118">
        <v>49.452780627949934</v>
      </c>
      <c r="K42" s="118">
        <v>18.667460122027961</v>
      </c>
      <c r="L42" s="118">
        <v>22.083476976114255</v>
      </c>
      <c r="M42" s="118">
        <v>27.770197988951505</v>
      </c>
      <c r="N42" s="119">
        <v>34.747570692838977</v>
      </c>
      <c r="O42" s="117">
        <v>158.97438672438673</v>
      </c>
      <c r="P42" s="118">
        <v>175.05988455988455</v>
      </c>
      <c r="Q42" s="118">
        <v>193.65007215007216</v>
      </c>
      <c r="R42" s="118">
        <v>222.3336940836941</v>
      </c>
      <c r="S42" s="118">
        <v>251.36489767856509</v>
      </c>
      <c r="T42" s="119">
        <v>286.24796302756766</v>
      </c>
      <c r="U42" s="117">
        <v>219.93396226415092</v>
      </c>
      <c r="V42" s="118">
        <v>267.07311320754718</v>
      </c>
      <c r="W42" s="118">
        <v>286.62971698113205</v>
      </c>
      <c r="X42" s="118">
        <v>320.72405660377359</v>
      </c>
      <c r="Y42" s="118">
        <v>396.16104484844055</v>
      </c>
      <c r="Z42" s="119">
        <v>546.07447136045994</v>
      </c>
      <c r="AA42" s="117">
        <v>0</v>
      </c>
      <c r="AB42" s="118">
        <v>301.90790680609064</v>
      </c>
      <c r="AC42" s="118">
        <v>325.30606005014369</v>
      </c>
      <c r="AD42" s="118">
        <v>351.61988625940194</v>
      </c>
      <c r="AE42" s="118">
        <v>393.98914843588545</v>
      </c>
      <c r="AF42" s="119">
        <v>456.6230155084362</v>
      </c>
      <c r="AG42" s="117">
        <v>130.67639050952934</v>
      </c>
      <c r="AH42" s="118">
        <v>140.79852197588485</v>
      </c>
      <c r="AI42" s="118">
        <v>146.69078179696615</v>
      </c>
      <c r="AJ42" s="118">
        <v>159.30377285103071</v>
      </c>
      <c r="AK42" s="118">
        <v>176.53138387924557</v>
      </c>
      <c r="AL42" s="119">
        <v>204.3675482301847</v>
      </c>
      <c r="AM42" s="117">
        <v>137.00518134715026</v>
      </c>
      <c r="AN42" s="118">
        <v>147.80379965457686</v>
      </c>
      <c r="AO42" s="118">
        <v>161.09430051813473</v>
      </c>
      <c r="AP42" s="118">
        <v>181.18756476683939</v>
      </c>
      <c r="AQ42" s="118">
        <v>207.6002995438468</v>
      </c>
      <c r="AR42" s="119">
        <v>241.44841659498672</v>
      </c>
      <c r="AS42" s="117">
        <v>551.91161386534748</v>
      </c>
      <c r="AT42" s="118">
        <v>599.48103153529985</v>
      </c>
      <c r="AU42" s="118">
        <v>649.80867857272756</v>
      </c>
      <c r="AV42" s="118">
        <v>628.22711235587235</v>
      </c>
      <c r="AW42" s="118">
        <v>710.30244151597651</v>
      </c>
      <c r="AX42" s="119">
        <v>815.02286332981726</v>
      </c>
      <c r="AY42" s="117">
        <v>266.03392115017408</v>
      </c>
      <c r="AZ42" s="118">
        <v>290.60429068853193</v>
      </c>
      <c r="BA42" s="118">
        <v>326.01931933056272</v>
      </c>
      <c r="BB42" s="118">
        <v>367.49129506907781</v>
      </c>
      <c r="BC42" s="118">
        <v>422.82323639565584</v>
      </c>
      <c r="BD42" s="119">
        <v>487.62442533657929</v>
      </c>
      <c r="BE42" s="117">
        <v>288.75577264653646</v>
      </c>
      <c r="BF42" s="118">
        <v>310.16785079928951</v>
      </c>
      <c r="BG42" s="118">
        <v>343.43428063943162</v>
      </c>
      <c r="BH42" s="118">
        <v>394.29840142095918</v>
      </c>
      <c r="BI42" s="118">
        <v>446.29130313973673</v>
      </c>
      <c r="BJ42" s="119">
        <v>514.93052768584641</v>
      </c>
      <c r="BK42" s="117">
        <v>20.05596099402328</v>
      </c>
      <c r="BL42" s="118">
        <v>26.944636678200691</v>
      </c>
      <c r="BM42" s="118">
        <v>23.917898710286256</v>
      </c>
      <c r="BN42" s="118">
        <v>30.191884240327148</v>
      </c>
      <c r="BO42" s="118">
        <v>38.146987609336179</v>
      </c>
      <c r="BP42" s="119">
        <v>48.440519471110939</v>
      </c>
      <c r="BQ42" s="117">
        <v>26.811320754716981</v>
      </c>
      <c r="BR42" s="118">
        <v>36.690566037735849</v>
      </c>
      <c r="BS42" s="118">
        <v>40.1496855345912</v>
      </c>
      <c r="BT42" s="118">
        <v>53.915389557850645</v>
      </c>
      <c r="BU42" s="118">
        <v>82.351392386384731</v>
      </c>
      <c r="BV42" s="119">
        <v>123.01178648792568</v>
      </c>
      <c r="BW42" s="117"/>
      <c r="BX42" s="118"/>
      <c r="BY42" s="118"/>
      <c r="BZ42" s="118"/>
      <c r="CA42" s="118"/>
      <c r="CB42" s="119"/>
    </row>
    <row r="43" spans="2:80" s="17" customFormat="1">
      <c r="B43" s="27" t="s">
        <v>22</v>
      </c>
      <c r="C43" s="117">
        <v>8.7119999999999997</v>
      </c>
      <c r="D43" s="118">
        <v>10.4544</v>
      </c>
      <c r="E43" s="118">
        <v>12.54528</v>
      </c>
      <c r="F43" s="118">
        <v>15.054335999999999</v>
      </c>
      <c r="G43" s="118">
        <v>18.065203199999999</v>
      </c>
      <c r="H43" s="119">
        <v>21.678243839999997</v>
      </c>
      <c r="I43" s="117">
        <v>3.3907982762158886</v>
      </c>
      <c r="J43" s="118">
        <v>4.2000820849579314</v>
      </c>
      <c r="K43" s="118">
        <v>1.7000465129004898</v>
      </c>
      <c r="L43" s="118">
        <v>0.8</v>
      </c>
      <c r="M43" s="118">
        <v>0.96806240445171932</v>
      </c>
      <c r="N43" s="119">
        <v>1.1877727395512054</v>
      </c>
      <c r="O43" s="117">
        <v>14.000000000000002</v>
      </c>
      <c r="P43" s="118">
        <v>10.5</v>
      </c>
      <c r="Q43" s="118">
        <v>25</v>
      </c>
      <c r="R43" s="118">
        <v>35.188848135667492</v>
      </c>
      <c r="S43" s="118">
        <v>41.264365290449398</v>
      </c>
      <c r="T43" s="119">
        <v>49.4824233676365</v>
      </c>
      <c r="U43" s="117">
        <v>0</v>
      </c>
      <c r="V43" s="118">
        <v>1.9905660377358492</v>
      </c>
      <c r="W43" s="118">
        <v>2.9858490566037736</v>
      </c>
      <c r="X43" s="118">
        <v>3.3844339622641511</v>
      </c>
      <c r="Y43" s="118">
        <v>0</v>
      </c>
      <c r="Z43" s="119">
        <v>0</v>
      </c>
      <c r="AA43" s="117">
        <v>0</v>
      </c>
      <c r="AB43" s="118">
        <v>6.5432132963988909</v>
      </c>
      <c r="AC43" s="118">
        <v>6.9990766389658345</v>
      </c>
      <c r="AD43" s="118">
        <v>6.9990766389658345</v>
      </c>
      <c r="AE43" s="118">
        <v>6.9990766389658345</v>
      </c>
      <c r="AF43" s="119">
        <v>6.9990766389658345</v>
      </c>
      <c r="AG43" s="117">
        <v>1.5557452669355603E-2</v>
      </c>
      <c r="AH43" s="118">
        <v>1.5557452669355603E-2</v>
      </c>
      <c r="AI43" s="118">
        <v>1.1668089502016702E-2</v>
      </c>
      <c r="AJ43" s="118">
        <v>1.5557452669355603E-2</v>
      </c>
      <c r="AK43" s="118">
        <v>2.824713552623815E-2</v>
      </c>
      <c r="AL43" s="119">
        <v>4.5641377998600713E-2</v>
      </c>
      <c r="AM43" s="117">
        <v>1.4984455958549223</v>
      </c>
      <c r="AN43" s="118">
        <v>4.6867012089810016</v>
      </c>
      <c r="AO43" s="118">
        <v>4.9975820379965459</v>
      </c>
      <c r="AP43" s="118">
        <v>6.6874212484761895</v>
      </c>
      <c r="AQ43" s="118">
        <v>9.6543743811263507</v>
      </c>
      <c r="AR43" s="119">
        <v>12.372152935574039</v>
      </c>
      <c r="AS43" s="117">
        <v>36</v>
      </c>
      <c r="AT43" s="118">
        <v>22</v>
      </c>
      <c r="AU43" s="118">
        <v>22</v>
      </c>
      <c r="AV43" s="118">
        <v>22</v>
      </c>
      <c r="AW43" s="118">
        <v>24.735300542294606</v>
      </c>
      <c r="AX43" s="119">
        <v>31.559783601006764</v>
      </c>
      <c r="AY43" s="117">
        <v>7.0023595505617982</v>
      </c>
      <c r="AZ43" s="118">
        <v>8.0026966292134833</v>
      </c>
      <c r="BA43" s="118">
        <v>10.003370786516854</v>
      </c>
      <c r="BB43" s="118">
        <v>10.003370786516854</v>
      </c>
      <c r="BC43" s="118">
        <v>19.54872077626413</v>
      </c>
      <c r="BD43" s="119">
        <v>22.894196700949042</v>
      </c>
      <c r="BE43" s="117">
        <v>7</v>
      </c>
      <c r="BF43" s="118">
        <v>9</v>
      </c>
      <c r="BG43" s="118">
        <v>10</v>
      </c>
      <c r="BH43" s="118">
        <v>10</v>
      </c>
      <c r="BI43" s="118">
        <v>14</v>
      </c>
      <c r="BJ43" s="119">
        <v>15</v>
      </c>
      <c r="BK43" s="117">
        <v>2.2373702422145332</v>
      </c>
      <c r="BL43" s="118">
        <v>1.576329034287512</v>
      </c>
      <c r="BM43" s="118">
        <v>1.5762818496382511</v>
      </c>
      <c r="BN43" s="118">
        <v>2.3705580371185913</v>
      </c>
      <c r="BO43" s="118">
        <v>3.0936513101701788</v>
      </c>
      <c r="BP43" s="119">
        <v>4.0030401684679617</v>
      </c>
      <c r="BQ43" s="117">
        <v>0</v>
      </c>
      <c r="BR43" s="118">
        <v>0</v>
      </c>
      <c r="BS43" s="118">
        <v>0</v>
      </c>
      <c r="BT43" s="118">
        <v>0</v>
      </c>
      <c r="BU43" s="118">
        <v>0</v>
      </c>
      <c r="BV43" s="119">
        <v>0</v>
      </c>
      <c r="BW43" s="117"/>
      <c r="BX43" s="118"/>
      <c r="BY43" s="118"/>
      <c r="BZ43" s="118"/>
      <c r="CA43" s="118"/>
      <c r="CB43" s="119"/>
    </row>
    <row r="44" spans="2:80" s="5" customFormat="1" ht="12.75">
      <c r="B44" s="30" t="s">
        <v>297</v>
      </c>
      <c r="C44" s="123"/>
      <c r="D44" s="124"/>
      <c r="E44" s="124"/>
      <c r="F44" s="124"/>
      <c r="G44" s="124"/>
      <c r="H44" s="125"/>
      <c r="I44" s="123"/>
      <c r="J44" s="124"/>
      <c r="K44" s="124"/>
      <c r="L44" s="124"/>
      <c r="M44" s="124"/>
      <c r="N44" s="125"/>
      <c r="O44" s="123"/>
      <c r="P44" s="124"/>
      <c r="Q44" s="124"/>
      <c r="R44" s="124"/>
      <c r="S44" s="124"/>
      <c r="T44" s="125"/>
      <c r="U44" s="123"/>
      <c r="V44" s="124"/>
      <c r="W44" s="124"/>
      <c r="X44" s="124"/>
      <c r="Y44" s="124"/>
      <c r="Z44" s="125"/>
      <c r="AA44" s="123"/>
      <c r="AB44" s="124"/>
      <c r="AC44" s="124"/>
      <c r="AD44" s="124"/>
      <c r="AE44" s="124"/>
      <c r="AF44" s="125"/>
      <c r="AG44" s="123"/>
      <c r="AH44" s="124"/>
      <c r="AI44" s="124"/>
      <c r="AJ44" s="124"/>
      <c r="AK44" s="124"/>
      <c r="AL44" s="125"/>
      <c r="AM44" s="123"/>
      <c r="AN44" s="124"/>
      <c r="AO44" s="124"/>
      <c r="AP44" s="124"/>
      <c r="AQ44" s="124"/>
      <c r="AR44" s="125"/>
      <c r="AS44" s="123"/>
      <c r="AT44" s="124"/>
      <c r="AU44" s="124"/>
      <c r="AV44" s="124"/>
      <c r="AW44" s="124"/>
      <c r="AX44" s="125"/>
      <c r="AY44" s="123"/>
      <c r="AZ44" s="124"/>
      <c r="BA44" s="124"/>
      <c r="BB44" s="124"/>
      <c r="BC44" s="124"/>
      <c r="BD44" s="125"/>
      <c r="BE44" s="123"/>
      <c r="BF44" s="124"/>
      <c r="BG44" s="124"/>
      <c r="BH44" s="124"/>
      <c r="BI44" s="124"/>
      <c r="BJ44" s="125"/>
      <c r="BK44" s="123"/>
      <c r="BL44" s="124"/>
      <c r="BM44" s="124"/>
      <c r="BN44" s="124"/>
      <c r="BO44" s="124"/>
      <c r="BP44" s="125"/>
      <c r="BQ44" s="123"/>
      <c r="BR44" s="124"/>
      <c r="BS44" s="124"/>
      <c r="BT44" s="124"/>
      <c r="BU44" s="124"/>
      <c r="BV44" s="125"/>
      <c r="BW44" s="123"/>
      <c r="BX44" s="124"/>
      <c r="BY44" s="124"/>
      <c r="BZ44" s="124"/>
      <c r="CA44" s="124"/>
      <c r="CB44" s="125"/>
    </row>
    <row r="45" spans="2:80" s="17" customFormat="1">
      <c r="B45" s="27" t="s">
        <v>6</v>
      </c>
      <c r="C45" s="117"/>
      <c r="D45" s="118"/>
      <c r="E45" s="118">
        <f t="shared" ref="E45:H46" si="99">IFERROR((IF((E$11/E41)&lt;0,"NM",(E$11/E41))),"NA")</f>
        <v>250.99197639688279</v>
      </c>
      <c r="F45" s="118">
        <f t="shared" si="99"/>
        <v>138.01562515021874</v>
      </c>
      <c r="G45" s="118">
        <f t="shared" si="99"/>
        <v>83.821989511392601</v>
      </c>
      <c r="H45" s="119">
        <f t="shared" si="99"/>
        <v>71.185586306445131</v>
      </c>
      <c r="I45" s="117"/>
      <c r="J45" s="118"/>
      <c r="K45" s="118">
        <f t="shared" ref="K45:N46" si="100">IFERROR((IF((K$11/K41)&lt;0,"NM",(K$11/K41))),"NA")</f>
        <v>71.319094879052244</v>
      </c>
      <c r="L45" s="118">
        <f t="shared" si="100"/>
        <v>53.341538059701513</v>
      </c>
      <c r="M45" s="118">
        <f t="shared" si="100"/>
        <v>44.081073959204119</v>
      </c>
      <c r="N45" s="119">
        <f t="shared" si="100"/>
        <v>35.92710038444315</v>
      </c>
      <c r="O45" s="117"/>
      <c r="P45" s="118"/>
      <c r="Q45" s="118">
        <f t="shared" ref="Q45:T46" si="101">IFERROR((IF((Q$11/Q41)&lt;0,"NM",(Q$11/Q41))),"NA")</f>
        <v>85.983745305126646</v>
      </c>
      <c r="R45" s="118">
        <f t="shared" si="101"/>
        <v>64.451601376389661</v>
      </c>
      <c r="S45" s="118">
        <f t="shared" si="101"/>
        <v>52.09321935519236</v>
      </c>
      <c r="T45" s="119">
        <f t="shared" si="101"/>
        <v>43.441559372657714</v>
      </c>
      <c r="U45" s="117"/>
      <c r="V45" s="118"/>
      <c r="W45" s="118">
        <f t="shared" ref="W45:Z46" si="102">IFERROR((IF((W$11/W41)&lt;0,"NM",(W$11/W41))),"NA")</f>
        <v>615.83403620873253</v>
      </c>
      <c r="X45" s="118">
        <f t="shared" si="102"/>
        <v>353.07617535718606</v>
      </c>
      <c r="Y45" s="118">
        <f t="shared" si="102"/>
        <v>180.79194725757313</v>
      </c>
      <c r="Z45" s="119">
        <f t="shared" si="102"/>
        <v>90.975173587314003</v>
      </c>
      <c r="AA45" s="117"/>
      <c r="AB45" s="118"/>
      <c r="AC45" s="118">
        <f t="shared" ref="AC45:AF46" si="103">IFERROR((IF((AC$11/AC41)&lt;0,"NM",(AC$11/AC41))),"NA")</f>
        <v>46.715134834968772</v>
      </c>
      <c r="AD45" s="118">
        <f t="shared" si="103"/>
        <v>43.134489118198879</v>
      </c>
      <c r="AE45" s="118">
        <f t="shared" si="103"/>
        <v>28.504454926046535</v>
      </c>
      <c r="AF45" s="119">
        <f t="shared" si="103"/>
        <v>20.203567646904624</v>
      </c>
      <c r="AG45" s="117"/>
      <c r="AH45" s="118"/>
      <c r="AI45" s="118">
        <f t="shared" ref="AI45:AL46" si="104">IFERROR((IF((AI$11/AI41)&lt;0,"NM",(AI$11/AI41))),"NA")</f>
        <v>149.65980119284146</v>
      </c>
      <c r="AJ45" s="118">
        <f t="shared" si="104"/>
        <v>75.977876463462991</v>
      </c>
      <c r="AK45" s="118">
        <f t="shared" si="104"/>
        <v>41.845737451874349</v>
      </c>
      <c r="AL45" s="119">
        <f t="shared" si="104"/>
        <v>25.898039648029751</v>
      </c>
      <c r="AM45" s="117"/>
      <c r="AN45" s="118"/>
      <c r="AO45" s="118">
        <f t="shared" ref="AO45:AR46" si="105">IFERROR((IF((AO$11/AO41)&lt;0,"NM",(AO$11/AO41))),"NA")</f>
        <v>65.910124884366269</v>
      </c>
      <c r="AP45" s="118">
        <f t="shared" si="105"/>
        <v>49.255347316317767</v>
      </c>
      <c r="AQ45" s="118">
        <f t="shared" si="105"/>
        <v>34.118342964631196</v>
      </c>
      <c r="AR45" s="119">
        <f t="shared" si="105"/>
        <v>26.623600432315154</v>
      </c>
      <c r="AS45" s="117"/>
      <c r="AT45" s="118"/>
      <c r="AU45" s="118">
        <f t="shared" ref="AU45:AX46" si="106">IFERROR((IF((AU$11/AU41)&lt;0,"NM",(AU$11/AU41))),"NA")</f>
        <v>48.846134012463246</v>
      </c>
      <c r="AV45" s="118">
        <f t="shared" si="106"/>
        <v>39.221827100457901</v>
      </c>
      <c r="AW45" s="118">
        <f t="shared" si="106"/>
        <v>35.017532984447783</v>
      </c>
      <c r="AX45" s="119">
        <f t="shared" si="106"/>
        <v>27.243620145019698</v>
      </c>
      <c r="AY45" s="117"/>
      <c r="AZ45" s="118"/>
      <c r="BA45" s="118">
        <f t="shared" ref="BA45:BD46" si="107">IFERROR((IF((BA$11/BA41)&lt;0,"NM",(BA$11/BA41))),"NA")</f>
        <v>206.01283778429354</v>
      </c>
      <c r="BB45" s="118">
        <f t="shared" si="107"/>
        <v>132.50807890310415</v>
      </c>
      <c r="BC45" s="118">
        <f t="shared" si="107"/>
        <v>97.497031021550612</v>
      </c>
      <c r="BD45" s="119">
        <f t="shared" si="107"/>
        <v>83.250015750762245</v>
      </c>
      <c r="BE45" s="117"/>
      <c r="BF45" s="118"/>
      <c r="BG45" s="118">
        <f t="shared" ref="BG45:BJ45" si="108">IFERROR((IF((BG$11/BG41)&lt;0,"NM",(BG$11/BG41))),"NA")</f>
        <v>130.50932105613518</v>
      </c>
      <c r="BH45" s="118">
        <f t="shared" si="108"/>
        <v>100.15502703288161</v>
      </c>
      <c r="BI45" s="118">
        <f t="shared" si="108"/>
        <v>79.157755818359576</v>
      </c>
      <c r="BJ45" s="119">
        <f t="shared" si="108"/>
        <v>62.45693965180331</v>
      </c>
      <c r="BK45" s="117"/>
      <c r="BL45" s="118"/>
      <c r="BM45" s="118">
        <f t="shared" ref="BM45:BP45" si="109">IFERROR((IF((BM$11/BM41)&lt;0,"NM",(BM$11/BM41))),"NA")</f>
        <v>115.4249885740401</v>
      </c>
      <c r="BN45" s="118">
        <f t="shared" si="109"/>
        <v>82.574649907298294</v>
      </c>
      <c r="BO45" s="118">
        <f t="shared" si="109"/>
        <v>63.274099235583215</v>
      </c>
      <c r="BP45" s="119">
        <f t="shared" si="109"/>
        <v>48.899834066595552</v>
      </c>
      <c r="BQ45" s="117"/>
      <c r="BR45" s="118"/>
      <c r="BS45" s="118">
        <f t="shared" ref="BS45:BV46" si="110">IFERROR((IF((BS$11/BS41)&lt;0,"NM",(BS$11/BS41))),"NA")</f>
        <v>359.96830985915472</v>
      </c>
      <c r="BT45" s="118">
        <f t="shared" si="110"/>
        <v>112.90985039274463</v>
      </c>
      <c r="BU45" s="118">
        <f t="shared" si="110"/>
        <v>59.918758985713445</v>
      </c>
      <c r="BV45" s="119">
        <f t="shared" si="110"/>
        <v>41.904414299206898</v>
      </c>
      <c r="BW45" s="117">
        <f ca="1">(BW17*1000)/BW32</f>
        <v>7.3668339987285494</v>
      </c>
      <c r="BX45" s="118">
        <f t="shared" ref="BX45:CB45" ca="1" si="111">(BX17*1000)/BX32</f>
        <v>8.7266835750165122</v>
      </c>
      <c r="BY45" s="118">
        <f t="shared" ca="1" si="111"/>
        <v>10.237210690188196</v>
      </c>
      <c r="BZ45" s="118">
        <f t="shared" ca="1" si="111"/>
        <v>60.816285799258374</v>
      </c>
      <c r="CA45" s="118">
        <f t="shared" ca="1" si="111"/>
        <v>49.52562613865193</v>
      </c>
      <c r="CB45" s="119">
        <f t="shared" ca="1" si="111"/>
        <v>38.969824034881555</v>
      </c>
    </row>
    <row r="46" spans="2:80" s="17" customFormat="1">
      <c r="B46" s="27" t="s">
        <v>274</v>
      </c>
      <c r="C46" s="117"/>
      <c r="D46" s="118"/>
      <c r="E46" s="118">
        <f t="shared" si="99"/>
        <v>34.876299598535049</v>
      </c>
      <c r="F46" s="118">
        <f t="shared" si="99"/>
        <v>28.978962924334692</v>
      </c>
      <c r="G46" s="118">
        <f t="shared" si="99"/>
        <v>21.945639605791278</v>
      </c>
      <c r="H46" s="119">
        <f t="shared" si="99"/>
        <v>17.073560758107714</v>
      </c>
      <c r="I46" s="117"/>
      <c r="J46" s="118"/>
      <c r="K46" s="118">
        <f t="shared" si="100"/>
        <v>15.714510601998898</v>
      </c>
      <c r="L46" s="118">
        <f t="shared" si="100"/>
        <v>13.283687180116193</v>
      </c>
      <c r="M46" s="118">
        <f t="shared" si="100"/>
        <v>10.563482482793626</v>
      </c>
      <c r="N46" s="119">
        <f t="shared" si="100"/>
        <v>8.4423168051991517</v>
      </c>
      <c r="O46" s="117"/>
      <c r="P46" s="118"/>
      <c r="Q46" s="118">
        <f t="shared" si="101"/>
        <v>19.958939116762728</v>
      </c>
      <c r="R46" s="118">
        <f t="shared" si="101"/>
        <v>17.384004776824611</v>
      </c>
      <c r="S46" s="118">
        <f t="shared" si="101"/>
        <v>15.376251957592203</v>
      </c>
      <c r="T46" s="119">
        <f t="shared" si="101"/>
        <v>13.50245416288873</v>
      </c>
      <c r="U46" s="117"/>
      <c r="V46" s="118"/>
      <c r="W46" s="118">
        <f t="shared" si="102"/>
        <v>47.581946992948303</v>
      </c>
      <c r="X46" s="118">
        <f t="shared" si="102"/>
        <v>42.523782420378417</v>
      </c>
      <c r="Y46" s="118">
        <f t="shared" si="102"/>
        <v>34.426403548126864</v>
      </c>
      <c r="Z46" s="119">
        <f t="shared" si="102"/>
        <v>24.975348080312269</v>
      </c>
      <c r="AA46" s="117"/>
      <c r="AB46" s="118"/>
      <c r="AC46" s="118">
        <f t="shared" si="103"/>
        <v>4.3217762367638963</v>
      </c>
      <c r="AD46" s="118">
        <f t="shared" si="103"/>
        <v>3.9983517853788846</v>
      </c>
      <c r="AE46" s="118">
        <f t="shared" si="103"/>
        <v>3.5683723919334915</v>
      </c>
      <c r="AF46" s="119">
        <f t="shared" si="103"/>
        <v>3.0789074406040879</v>
      </c>
      <c r="AG46" s="117"/>
      <c r="AH46" s="118"/>
      <c r="AI46" s="118">
        <f t="shared" si="104"/>
        <v>6.9861240593728624</v>
      </c>
      <c r="AJ46" s="118">
        <f t="shared" si="104"/>
        <v>6.4329926508289184</v>
      </c>
      <c r="AK46" s="118">
        <f t="shared" si="104"/>
        <v>5.805200058370378</v>
      </c>
      <c r="AL46" s="119">
        <f t="shared" si="104"/>
        <v>5.0144947613979296</v>
      </c>
      <c r="AM46" s="117"/>
      <c r="AN46" s="118"/>
      <c r="AO46" s="118">
        <f t="shared" si="105"/>
        <v>7.6386935853231774</v>
      </c>
      <c r="AP46" s="118">
        <f t="shared" si="105"/>
        <v>6.7915808768859449</v>
      </c>
      <c r="AQ46" s="118">
        <f t="shared" si="105"/>
        <v>5.9274962642339455</v>
      </c>
      <c r="AR46" s="119">
        <f t="shared" si="105"/>
        <v>5.096533733183116</v>
      </c>
      <c r="AS46" s="117"/>
      <c r="AT46" s="118"/>
      <c r="AU46" s="118">
        <f t="shared" si="106"/>
        <v>5.70290936732271</v>
      </c>
      <c r="AV46" s="118">
        <f t="shared" si="106"/>
        <v>5.8988221410934152</v>
      </c>
      <c r="AW46" s="118">
        <f t="shared" si="106"/>
        <v>5.2172142222837161</v>
      </c>
      <c r="AX46" s="119">
        <f t="shared" si="106"/>
        <v>4.5468663110379088</v>
      </c>
      <c r="AY46" s="117"/>
      <c r="AZ46" s="118"/>
      <c r="BA46" s="118">
        <f t="shared" si="107"/>
        <v>22.391311088525608</v>
      </c>
      <c r="BB46" s="118">
        <f t="shared" si="107"/>
        <v>19.864416104408161</v>
      </c>
      <c r="BC46" s="118">
        <f t="shared" si="107"/>
        <v>17.264897885529265</v>
      </c>
      <c r="BD46" s="119">
        <f t="shared" si="107"/>
        <v>14.970538022087853</v>
      </c>
      <c r="BE46" s="117"/>
      <c r="BF46" s="118"/>
      <c r="BG46" s="118">
        <f t="shared" ref="BG46:BJ46" si="112">IFERROR((IF((BG$11/BG42)&lt;0,"NM",(BG$11/BG42))),"NA")</f>
        <v>15.210624839995139</v>
      </c>
      <c r="BH46" s="118">
        <f t="shared" si="112"/>
        <v>13.248468624712824</v>
      </c>
      <c r="BI46" s="118">
        <f t="shared" si="112"/>
        <v>11.705023071812759</v>
      </c>
      <c r="BJ46" s="119">
        <f t="shared" si="112"/>
        <v>10.144766563902413</v>
      </c>
      <c r="BK46" s="117"/>
      <c r="BL46" s="118"/>
      <c r="BM46" s="118">
        <f t="shared" ref="BM46:BP46" si="113">IFERROR((IF((BM$11/BM42)&lt;0,"NM",(BM$11/BM42))),"NA")</f>
        <v>29.229156309594263</v>
      </c>
      <c r="BN46" s="118">
        <f t="shared" si="113"/>
        <v>23.15522921441967</v>
      </c>
      <c r="BO46" s="118">
        <f t="shared" si="113"/>
        <v>18.326479856273128</v>
      </c>
      <c r="BP46" s="119">
        <f t="shared" si="113"/>
        <v>14.432132595459278</v>
      </c>
      <c r="BQ46" s="117"/>
      <c r="BR46" s="118"/>
      <c r="BS46" s="118">
        <f t="shared" si="110"/>
        <v>42.437443215639583</v>
      </c>
      <c r="BT46" s="118">
        <f t="shared" si="110"/>
        <v>31.602294149646955</v>
      </c>
      <c r="BU46" s="118">
        <f t="shared" si="110"/>
        <v>20.689996254170193</v>
      </c>
      <c r="BV46" s="119">
        <f t="shared" si="110"/>
        <v>13.851111740152174</v>
      </c>
      <c r="BW46" s="117">
        <f ca="1">(BW17*1000)/BW35</f>
        <v>0.75044960105946834</v>
      </c>
      <c r="BX46" s="118">
        <f t="shared" ref="BX46:CB46" ca="1" si="114">(BX17*1000)/BX35</f>
        <v>0.98468807469058017</v>
      </c>
      <c r="BY46" s="118">
        <f t="shared" ca="1" si="114"/>
        <v>1.3180181800200867</v>
      </c>
      <c r="BZ46" s="118">
        <f t="shared" ca="1" si="114"/>
        <v>10.014740771202421</v>
      </c>
      <c r="CA46" s="118">
        <f t="shared" ca="1" si="114"/>
        <v>8.6610266888901997</v>
      </c>
      <c r="CB46" s="119">
        <f t="shared" ca="1" si="114"/>
        <v>7.3897056812936537</v>
      </c>
    </row>
    <row r="47" spans="2:80" s="17" customFormat="1">
      <c r="B47" s="27" t="s">
        <v>291</v>
      </c>
      <c r="C47" s="117"/>
      <c r="D47" s="118"/>
      <c r="E47" s="118">
        <f t="shared" ref="E47:F47" si="115">IFERROR((IF((((E$17*1000)+E$38)/E26)&lt;0,"NM",((E$17*1000)+E$38)/E26)),"NA")</f>
        <v>7.8990719612303675</v>
      </c>
      <c r="F47" s="118">
        <f t="shared" si="115"/>
        <v>15.905891292028356</v>
      </c>
      <c r="G47" s="118">
        <f>IFERROR((IF((((G$17*1000)+G$38)/G26)&lt;0,"NM",((G$17*1000)+G$38)/G26)),"NA")</f>
        <v>12.430266541658414</v>
      </c>
      <c r="H47" s="119">
        <f>IFERROR((IF((((H$17*1000)+H$38)/H26)&lt;0,"NM",((H$17*1000)+H$38)/H26)),"NA")</f>
        <v>10.141952885490362</v>
      </c>
      <c r="I47" s="117"/>
      <c r="J47" s="118"/>
      <c r="K47" s="118">
        <f t="shared" ref="K47:L47" si="116">IFERROR((IF((((K$17*1000)+K$38)/K26)&lt;0,"NM",((K$17*1000)+K$38)/K26)),"NA")</f>
        <v>3.5870550600129207</v>
      </c>
      <c r="L47" s="118">
        <f t="shared" si="116"/>
        <v>9.9790793375506155</v>
      </c>
      <c r="M47" s="118">
        <f>IFERROR((IF((((M$17*1000)+M$38)/M26)&lt;0,"NM",((M$17*1000)+M$38)/M26)),"NA")</f>
        <v>8.3990333938154986</v>
      </c>
      <c r="N47" s="119">
        <f>IFERROR((IF((((N$17*1000)+N$38)/N26)&lt;0,"NM",((N$17*1000)+N$38)/N26)),"NA")</f>
        <v>6.8024636025441474</v>
      </c>
      <c r="O47" s="117"/>
      <c r="P47" s="118"/>
      <c r="Q47" s="118">
        <f t="shared" ref="Q47:R47" si="117">IFERROR((IF((((Q$17*1000)+Q$38)/Q26)&lt;0,"NM",((Q$17*1000)+Q$38)/Q26)),"NA")</f>
        <v>5.4263105225303851</v>
      </c>
      <c r="R47" s="118">
        <f t="shared" si="117"/>
        <v>11.337963521085886</v>
      </c>
      <c r="S47" s="118">
        <f>IFERROR((IF((((S$17*1000)+S$38)/S26)&lt;0,"NM",((S$17*1000)+S$38)/S26)),"NA")</f>
        <v>9.4958262154103181</v>
      </c>
      <c r="T47" s="119">
        <f>IFERROR((IF((((T$17*1000)+T$38)/T26)&lt;0,"NM",((T$17*1000)+T$38)/T26)),"NA")</f>
        <v>7.9815606508487633</v>
      </c>
      <c r="U47" s="117"/>
      <c r="V47" s="118"/>
      <c r="W47" s="118">
        <f t="shared" ref="W47:X47" si="118">IFERROR((IF((((W$17*1000)+W$38)/W26)&lt;0,"NM",((W$17*1000)+W$38)/W26)),"NA")</f>
        <v>2.4999384582332813E-2</v>
      </c>
      <c r="X47" s="118">
        <f t="shared" si="118"/>
        <v>10.948766680222777</v>
      </c>
      <c r="Y47" s="118">
        <f>IFERROR((IF((((Y$17*1000)+Y$38)/Y26)&lt;0,"NM",((Y$17*1000)+Y$38)/Y26)),"NA")</f>
        <v>8.7711061434505417</v>
      </c>
      <c r="Z47" s="119">
        <f>IFERROR((IF((((Z$17*1000)+Z$38)/Z26)&lt;0,"NM",((Z$17*1000)+Z$38)/Z26)),"NA")</f>
        <v>6.3951938441689551</v>
      </c>
      <c r="AA47" s="117"/>
      <c r="AB47" s="118"/>
      <c r="AC47" s="118">
        <f t="shared" ref="AC47:AD47" si="119">IFERROR((IF((((AC$17*1000)+AC$38)/AC26)&lt;0,"NM",((AC$17*1000)+AC$38)/AC26)),"NA")</f>
        <v>8.3871102741159248E-2</v>
      </c>
      <c r="AD47" s="118">
        <f t="shared" si="119"/>
        <v>1.3718569212410503</v>
      </c>
      <c r="AE47" s="118">
        <f>IFERROR((IF((((AE$17*1000)+AE$38)/AE26)&lt;0,"NM",((AE$17*1000)+AE$38)/AE26)),"NA")</f>
        <v>1.1334778904428231</v>
      </c>
      <c r="AF47" s="119">
        <f>IFERROR((IF((((AF$17*1000)+AF$38)/AF26)&lt;0,"NM",((AF$17*1000)+AF$38)/AF26)),"NA")</f>
        <v>0.92837395051674565</v>
      </c>
      <c r="AG47" s="117"/>
      <c r="AH47" s="118"/>
      <c r="AI47" s="118">
        <f t="shared" ref="AI47:AJ47" si="120">IFERROR((IF((((AI$17*1000)+AI$38)/AI26)&lt;0,"NM",((AI$17*1000)+AI$38)/AI26)),"NA")</f>
        <v>0.16493101666443888</v>
      </c>
      <c r="AJ47" s="118">
        <f t="shared" si="120"/>
        <v>1.4975453659379223</v>
      </c>
      <c r="AK47" s="118">
        <f>IFERROR((IF((((AK$17*1000)+AK$38)/AK26)&lt;0,"NM",((AK$17*1000)+AK$38)/AK26)),"NA")</f>
        <v>1.3216183774021497</v>
      </c>
      <c r="AL47" s="119">
        <f>IFERROR((IF((((AL$17*1000)+AL$38)/AL26)&lt;0,"NM",((AL$17*1000)+AL$38)/AL26)),"NA")</f>
        <v>1.1629449527978539</v>
      </c>
      <c r="AM47" s="117"/>
      <c r="AN47" s="118"/>
      <c r="AO47" s="118" t="str">
        <f t="shared" ref="AO47:AP47" si="121">IFERROR((IF((((AO$17*1000)+AO$38)/AO26)&lt;0,"NM",((AO$17*1000)+AO$38)/AO26)),"NA")</f>
        <v>NM</v>
      </c>
      <c r="AP47" s="118">
        <f t="shared" si="121"/>
        <v>3.2493825429745962</v>
      </c>
      <c r="AQ47" s="118">
        <f>IFERROR((IF((((AQ$17*1000)+AQ$38)/AQ26)&lt;0,"NM",((AQ$17*1000)+AQ$38)/AQ26)),"NA")</f>
        <v>2.6924477743958088</v>
      </c>
      <c r="AR47" s="119">
        <f>IFERROR((IF((((AR$17*1000)+AR$38)/AR26)&lt;0,"NM",((AR$17*1000)+AR$38)/AR26)),"NA")</f>
        <v>2.2149157895966787</v>
      </c>
      <c r="AS47" s="117"/>
      <c r="AT47" s="118"/>
      <c r="AU47" s="118">
        <f t="shared" ref="AU47:AV47" si="122">IFERROR((IF((((AU$17*1000)+AU$38)/AU26)&lt;0,"NM",((AU$17*1000)+AU$38)/AU26)),"NA")</f>
        <v>0.29089305221296224</v>
      </c>
      <c r="AV47" s="118">
        <f t="shared" si="122"/>
        <v>2.5888045184697717</v>
      </c>
      <c r="AW47" s="118">
        <f>IFERROR((IF((((AW$17*1000)+AW$38)/AW26)&lt;0,"NM",((AW$17*1000)+AW$38)/AW26)),"NA")</f>
        <v>2.2888303062962914</v>
      </c>
      <c r="AX47" s="119">
        <f>IFERROR((IF((((AX$17*1000)+AX$38)/AX26)&lt;0,"NM",((AX$17*1000)+AX$38)/AX26)),"NA")</f>
        <v>1.9800838499927971</v>
      </c>
      <c r="AY47" s="117"/>
      <c r="AZ47" s="118"/>
      <c r="BA47" s="118" t="str">
        <f t="shared" ref="BA47:BB47" si="123">IFERROR((IF((((BA$17*1000)+BA$38)/BA26)&lt;0,"NM",((BA$17*1000)+BA$38)/BA26)),"NA")</f>
        <v>NM</v>
      </c>
      <c r="BB47" s="118">
        <f t="shared" si="123"/>
        <v>12.483921283842527</v>
      </c>
      <c r="BC47" s="118">
        <f>IFERROR((IF((((BC$17*1000)+BC$38)/BC26)&lt;0,"NM",((BC$17*1000)+BC$38)/BC26)),"NA")</f>
        <v>10.899750378453517</v>
      </c>
      <c r="BD47" s="119">
        <f>IFERROR((IF((((BD$17*1000)+BD$38)/BD26)&lt;0,"NM",((BD$17*1000)+BD$38)/BD26)),"NA")</f>
        <v>9.4748244176103764</v>
      </c>
      <c r="BE47" s="117"/>
      <c r="BF47" s="118"/>
      <c r="BG47" s="118" t="str">
        <f t="shared" ref="BG47:BH47" si="124">IFERROR((IF((((BG$17*1000)+BG$38)/BG26)&lt;0,"NM",((BG$17*1000)+BG$38)/BG26)),"NA")</f>
        <v>NM</v>
      </c>
      <c r="BH47" s="118">
        <f t="shared" si="124"/>
        <v>6.2158776891840573</v>
      </c>
      <c r="BI47" s="118">
        <f>IFERROR((IF((((BI$17*1000)+BI$38)/BI26)&lt;0,"NM",((BI$17*1000)+BI$38)/BI26)),"NA")</f>
        <v>5.2441061730216703</v>
      </c>
      <c r="BJ47" s="119">
        <f>IFERROR((IF((((BJ$17*1000)+BJ$38)/BJ26)&lt;0,"NM",((BJ$17*1000)+BJ$38)/BJ26)),"NA")</f>
        <v>4.453070962697538</v>
      </c>
      <c r="BK47" s="117"/>
      <c r="BL47" s="118"/>
      <c r="BM47" s="118" t="str">
        <f t="shared" ref="BM47:BN47" si="125">IFERROR((IF((((BM$17*1000)+BM$38)/BM26)&lt;0,"NM",((BM$17*1000)+BM$38)/BM26)),"NA")</f>
        <v>NM</v>
      </c>
      <c r="BN47" s="118">
        <f t="shared" si="125"/>
        <v>13.146508942283273</v>
      </c>
      <c r="BO47" s="118">
        <f>IFERROR((IF((((BO$17*1000)+BO$38)/BO26)&lt;0,"NM",((BO$17*1000)+BO$38)/BO26)),"NA")</f>
        <v>10.573236286782411</v>
      </c>
      <c r="BP47" s="119">
        <f>IFERROR((IF((((BP$17*1000)+BP$38)/BP26)&lt;0,"NM",((BP$17*1000)+BP$38)/BP26)),"NA")</f>
        <v>7.9607386352837324</v>
      </c>
      <c r="BQ47" s="117"/>
      <c r="BR47" s="118"/>
      <c r="BS47" s="118" t="str">
        <f t="shared" ref="BS47:BT47" si="126">IFERROR((IF((((BS$17*1000)+BS$38)/BS26)&lt;0,"NM",((BS$17*1000)+BS$38)/BS26)),"NA")</f>
        <v>NM</v>
      </c>
      <c r="BT47" s="118">
        <f t="shared" si="126"/>
        <v>32.170239040093186</v>
      </c>
      <c r="BU47" s="118">
        <f>IFERROR((IF((((BU$17*1000)+BU$38)/BU26)&lt;0,"NM",((BU$17*1000)+BU$38)/BU26)),"NA")</f>
        <v>15.188814650915621</v>
      </c>
      <c r="BV47" s="119">
        <f>IFERROR((IF((((BV$17*1000)+BV$38)/BV26)&lt;0,"NM",((BV$17*1000)+BV$38)/BV26)),"NA")</f>
        <v>10.351415137618101</v>
      </c>
      <c r="BW47" s="117">
        <f t="shared" ref="BW47:CB47" ca="1" si="127">IFERROR((IF((((BW$17*1000)+BW$38)/BW26)&lt;0,"NM",((BW$17*1000)+BW$38)/BW26)),"NA")</f>
        <v>0.75476389254996568</v>
      </c>
      <c r="BX47" s="118">
        <f t="shared" ca="1" si="127"/>
        <v>0.73332402868297064</v>
      </c>
      <c r="BY47" s="118">
        <f t="shared" ca="1" si="127"/>
        <v>0.77483406282833966</v>
      </c>
      <c r="BZ47" s="118">
        <f t="shared" ca="1" si="127"/>
        <v>4.4472263014168529</v>
      </c>
      <c r="CA47" s="118">
        <f t="shared" ca="1" si="127"/>
        <v>3.8501576873573957</v>
      </c>
      <c r="CB47" s="119">
        <f t="shared" ca="1" si="127"/>
        <v>3.2747647506081945</v>
      </c>
    </row>
    <row r="48" spans="2:80" s="17" customFormat="1">
      <c r="B48" s="27" t="s">
        <v>275</v>
      </c>
      <c r="C48" s="117"/>
      <c r="D48" s="118"/>
      <c r="E48" s="118">
        <f t="shared" ref="E48:F48" si="128">IFERROR((IF((((E$17*1000)+E$38)/E28)&lt;0,"NM",((E$17*1000)+E$38)/E28)),"NA")</f>
        <v>70.358297898884587</v>
      </c>
      <c r="F48" s="118">
        <f t="shared" si="128"/>
        <v>111.53405972693955</v>
      </c>
      <c r="G48" s="118">
        <f>IFERROR((IF((((G$17*1000)+G$38)/G28)&lt;0,"NM",((G$17*1000)+G$38)/G28)),"NA")</f>
        <v>65.2117938461422</v>
      </c>
      <c r="H48" s="119">
        <f>IFERROR((IF((((H$17*1000)+H$38)/H28)&lt;0,"NM",((H$17*1000)+H$38)/H28)),"NA")</f>
        <v>54.600010293979821</v>
      </c>
      <c r="I48" s="117"/>
      <c r="J48" s="118"/>
      <c r="K48" s="118">
        <f t="shared" ref="K48:L48" si="129">IFERROR((IF((((K$17*1000)+K$38)/K28)&lt;0,"NM",((K$17*1000)+K$38)/K28)),"NA")</f>
        <v>15.638685170178281</v>
      </c>
      <c r="L48" s="118">
        <f t="shared" si="129"/>
        <v>40.269127100518801</v>
      </c>
      <c r="M48" s="118">
        <f>IFERROR((IF((((M$17*1000)+M$38)/M28)&lt;0,"NM",((M$17*1000)+M$38)/M28)),"NA")</f>
        <v>33.447777565377784</v>
      </c>
      <c r="N48" s="119">
        <f>IFERROR((IF((((N$17*1000)+N$38)/N28)&lt;0,"NM",((N$17*1000)+N$38)/N28)),"NA")</f>
        <v>27.089699350643304</v>
      </c>
      <c r="O48" s="117"/>
      <c r="P48" s="118"/>
      <c r="Q48" s="118">
        <f t="shared" ref="Q48:R48" si="130">IFERROR((IF((((Q$17*1000)+Q$38)/Q28)&lt;0,"NM",((Q$17*1000)+Q$38)/Q28)),"NA")</f>
        <v>33.818882835322391</v>
      </c>
      <c r="R48" s="118">
        <f t="shared" si="130"/>
        <v>57.666307100114722</v>
      </c>
      <c r="S48" s="118">
        <f>IFERROR((IF((((S$17*1000)+S$38)/S28)&lt;0,"NM",((S$17*1000)+S$38)/S28)),"NA")</f>
        <v>46.460001358432542</v>
      </c>
      <c r="T48" s="119">
        <f>IFERROR((IF((((T$17*1000)+T$38)/T28)&lt;0,"NM",((T$17*1000)+T$38)/T28)),"NA")</f>
        <v>38.969610050979227</v>
      </c>
      <c r="U48" s="117"/>
      <c r="V48" s="118"/>
      <c r="W48" s="118">
        <f t="shared" ref="W48:X48" si="131">IFERROR((IF((((W$17*1000)+W$38)/W28)&lt;0,"NM",((W$17*1000)+W$38)/W28)),"NA")</f>
        <v>0.47348789895307924</v>
      </c>
      <c r="X48" s="118">
        <f t="shared" si="131"/>
        <v>164.32374129581331</v>
      </c>
      <c r="Y48" s="118">
        <f>IFERROR((IF((((Y$17*1000)+Y$38)/Y28)&lt;0,"NM",((Y$17*1000)+Y$38)/Y28)),"NA")</f>
        <v>102.76279329547299</v>
      </c>
      <c r="Z48" s="119">
        <f>IFERROR((IF((((Z$17*1000)+Z$38)/Z28)&lt;0,"NM",((Z$17*1000)+Z$38)/Z28)),"NA")</f>
        <v>57.431748640093268</v>
      </c>
      <c r="AA48" s="117"/>
      <c r="AB48" s="118"/>
      <c r="AC48" s="118">
        <f t="shared" ref="AC48:AD48" si="132">IFERROR((IF((((AC$17*1000)+AC$38)/AC28)&lt;0,"NM",((AC$17*1000)+AC$38)/AC28)),"NA")</f>
        <v>1.0357105943152456</v>
      </c>
      <c r="AD48" s="118">
        <f t="shared" si="132"/>
        <v>16.831860907759886</v>
      </c>
      <c r="AE48" s="118">
        <f>IFERROR((IF((((AE$17*1000)+AE$38)/AE28)&lt;0,"NM",((AE$17*1000)+AE$38)/AE28)),"NA")</f>
        <v>13.256496290279188</v>
      </c>
      <c r="AF48" s="119">
        <f>IFERROR((IF((((AF$17*1000)+AF$38)/AF28)&lt;0,"NM",((AF$17*1000)+AF$38)/AF28)),"NA")</f>
        <v>10.372478408258669</v>
      </c>
      <c r="AG48" s="117"/>
      <c r="AH48" s="118"/>
      <c r="AI48" s="118">
        <f t="shared" ref="AI48:AJ48" si="133">IFERROR((IF((((AI$17*1000)+AI$38)/AI28)&lt;0,"NM",((AI$17*1000)+AI$38)/AI28)),"NA")</f>
        <v>3.435201812637839</v>
      </c>
      <c r="AJ48" s="118">
        <f t="shared" si="133"/>
        <v>24.553852803872893</v>
      </c>
      <c r="AK48" s="118">
        <f>IFERROR((IF((((AK$17*1000)+AK$38)/AK28)&lt;0,"NM",((AK$17*1000)+AK$38)/AK28)),"NA")</f>
        <v>18.248857634430522</v>
      </c>
      <c r="AL48" s="119">
        <f>IFERROR((IF((((AL$17*1000)+AL$38)/AL28)&lt;0,"NM",((AL$17*1000)+AL$38)/AL28)),"NA")</f>
        <v>13.669568902085487</v>
      </c>
      <c r="AM48" s="117"/>
      <c r="AN48" s="118"/>
      <c r="AO48" s="118" t="str">
        <f t="shared" ref="AO48:AP48" si="134">IFERROR((IF((((AO$17*1000)+AO$38)/AO28)&lt;0,"NM",((AO$17*1000)+AO$38)/AO28)),"NA")</f>
        <v>NM</v>
      </c>
      <c r="AP48" s="118">
        <f t="shared" si="134"/>
        <v>27.93608536131444</v>
      </c>
      <c r="AQ48" s="118">
        <f>IFERROR((IF((((AQ$17*1000)+AQ$38)/AQ28)&lt;0,"NM",((AQ$17*1000)+AQ$38)/AQ28)),"NA")</f>
        <v>19.94405758811709</v>
      </c>
      <c r="AR48" s="119">
        <f>IFERROR((IF((((AR$17*1000)+AR$38)/AR28)&lt;0,"NM",((AR$17*1000)+AR$38)/AR28)),"NA")</f>
        <v>15.488921605571177</v>
      </c>
      <c r="AS48" s="117"/>
      <c r="AT48" s="118"/>
      <c r="AU48" s="118">
        <f t="shared" ref="AU48:AV48" si="135">IFERROR((IF((((AU$17*1000)+AU$38)/AU28)&lt;0,"NM",((AU$17*1000)+AU$38)/AU28)),"NA")</f>
        <v>2.5687395422629828</v>
      </c>
      <c r="AV48" s="118">
        <f t="shared" si="135"/>
        <v>24.364831835196089</v>
      </c>
      <c r="AW48" s="118">
        <f>IFERROR((IF((((AW$17*1000)+AW$38)/AW28)&lt;0,"NM",((AW$17*1000)+AW$38)/AW28)),"NA")</f>
        <v>21.168497773959707</v>
      </c>
      <c r="AX48" s="119">
        <f>IFERROR((IF((((AX$17*1000)+AX$38)/AX28)&lt;0,"NM",((AX$17*1000)+AX$38)/AX28)),"NA")</f>
        <v>17.497949726949521</v>
      </c>
      <c r="AY48" s="117"/>
      <c r="AZ48" s="118"/>
      <c r="BA48" s="118" t="str">
        <f t="shared" ref="BA48:BB48" si="136">IFERROR((IF((((BA$17*1000)+BA$38)/BA28)&lt;0,"NM",((BA$17*1000)+BA$38)/BA28)),"NA")</f>
        <v>NM</v>
      </c>
      <c r="BB48" s="118">
        <f t="shared" si="136"/>
        <v>98.149692412850314</v>
      </c>
      <c r="BC48" s="118">
        <f>IFERROR((IF((((BC$17*1000)+BC$38)/BC28)&lt;0,"NM",((BC$17*1000)+BC$38)/BC28)),"NA")</f>
        <v>76.101663311383561</v>
      </c>
      <c r="BD48" s="119">
        <f>IFERROR((IF((((BD$17*1000)+BD$38)/BD28)&lt;0,"NM",((BD$17*1000)+BD$38)/BD28)),"NA")</f>
        <v>62.176039446694944</v>
      </c>
      <c r="BE48" s="117"/>
      <c r="BF48" s="118"/>
      <c r="BG48" s="118" t="str">
        <f t="shared" ref="BG48:BH48" si="137">IFERROR((IF((((BG$17*1000)+BG$38)/BG28)&lt;0,"NM",((BG$17*1000)+BG$38)/BG28)),"NA")</f>
        <v>NM</v>
      </c>
      <c r="BH48" s="118">
        <f t="shared" si="137"/>
        <v>72.678973902356475</v>
      </c>
      <c r="BI48" s="118">
        <f>IFERROR((IF((((BI$17*1000)+BI$38)/BI28)&lt;0,"NM",((BI$17*1000)+BI$38)/BI28)),"NA")</f>
        <v>54.959129172013711</v>
      </c>
      <c r="BJ48" s="119">
        <f>IFERROR((IF((((BJ$17*1000)+BJ$38)/BJ28)&lt;0,"NM",((BJ$17*1000)+BJ$38)/BJ28)),"NA")</f>
        <v>42.706829516407069</v>
      </c>
      <c r="BK48" s="117"/>
      <c r="BL48" s="118"/>
      <c r="BM48" s="118" t="str">
        <f t="shared" ref="BM48:BN48" si="138">IFERROR((IF((((BM$17*1000)+BM$38)/BM28)&lt;0,"NM",((BM$17*1000)+BM$38)/BM28)),"NA")</f>
        <v>NM</v>
      </c>
      <c r="BN48" s="118">
        <f t="shared" si="138"/>
        <v>68.205816940773431</v>
      </c>
      <c r="BO48" s="118">
        <f>IFERROR((IF((((BO$17*1000)+BO$38)/BO28)&lt;0,"NM",((BO$17*1000)+BO$38)/BO28)),"NA")</f>
        <v>51.576762374548359</v>
      </c>
      <c r="BP48" s="119">
        <f>IFERROR((IF((((BP$17*1000)+BP$38)/BP28)&lt;0,"NM",((BP$17*1000)+BP$38)/BP28)),"NA")</f>
        <v>38.832871391627961</v>
      </c>
      <c r="BQ48" s="117"/>
      <c r="BR48" s="118"/>
      <c r="BS48" s="118" t="str">
        <f t="shared" ref="BS48:BT48" si="139">IFERROR((IF((((BS$17*1000)+BS$38)/BS28)&lt;0,"NM",((BS$17*1000)+BS$38)/BS28)),"NA")</f>
        <v>NM</v>
      </c>
      <c r="BT48" s="118">
        <f t="shared" si="139"/>
        <v>78.101582563812045</v>
      </c>
      <c r="BU48" s="118">
        <f>IFERROR((IF((((BU$17*1000)+BU$38)/BU28)&lt;0,"NM",((BU$17*1000)+BU$38)/BU28)),"NA")</f>
        <v>40.503505735774993</v>
      </c>
      <c r="BV48" s="119">
        <f>IFERROR((IF((((BV$17*1000)+BV$38)/BV28)&lt;0,"NM",((BV$17*1000)+BV$38)/BV28)),"NA")</f>
        <v>27.976797669238113</v>
      </c>
      <c r="BW48" s="117">
        <f t="shared" ref="BW48:CB48" ca="1" si="140">IFERROR((IF((((BW$17*1000)+BW$38)/BW28)&lt;0,"NM",((BW$17*1000)+BW$38)/BW28)),"NA")</f>
        <v>6.4391964050159025</v>
      </c>
      <c r="BX48" s="118">
        <f t="shared" ca="1" si="140"/>
        <v>6.3661708162706523</v>
      </c>
      <c r="BY48" s="118">
        <f t="shared" ca="1" si="140"/>
        <v>6.7905142784590389</v>
      </c>
      <c r="BZ48" s="118">
        <f t="shared" ca="1" si="140"/>
        <v>38.572499790502597</v>
      </c>
      <c r="CA48" s="118">
        <f t="shared" ca="1" si="140"/>
        <v>31.604260583607253</v>
      </c>
      <c r="CB48" s="119">
        <f t="shared" ca="1" si="140"/>
        <v>25.641602360055003</v>
      </c>
    </row>
    <row r="49" spans="2:80" s="17" customFormat="1">
      <c r="B49" s="27" t="s">
        <v>63</v>
      </c>
      <c r="C49" s="117"/>
      <c r="D49" s="118"/>
      <c r="E49" s="118">
        <f t="shared" ref="E49:H49" si="141">IFERROR((E43/E$11*100),"NA")</f>
        <v>0.15431418133510463</v>
      </c>
      <c r="F49" s="118">
        <f t="shared" si="141"/>
        <v>0.18517701760212552</v>
      </c>
      <c r="G49" s="118">
        <f t="shared" si="141"/>
        <v>0.22221242112255066</v>
      </c>
      <c r="H49" s="119">
        <f t="shared" si="141"/>
        <v>0.26665490534706077</v>
      </c>
      <c r="I49" s="117"/>
      <c r="J49" s="118"/>
      <c r="K49" s="118">
        <f t="shared" ref="K49:N49" si="142">IFERROR((K43/K$11*100),"NA")</f>
        <v>0.57952838346701541</v>
      </c>
      <c r="L49" s="118">
        <f t="shared" si="142"/>
        <v>0.27271177773990113</v>
      </c>
      <c r="M49" s="118">
        <f t="shared" si="142"/>
        <v>0.33000252410148945</v>
      </c>
      <c r="N49" s="119">
        <f t="shared" si="142"/>
        <v>0.40489951919250222</v>
      </c>
      <c r="O49" s="117"/>
      <c r="P49" s="118"/>
      <c r="Q49" s="118">
        <f t="shared" ref="Q49:T49" si="143">IFERROR((Q43/Q$11*100),"NA")</f>
        <v>0.64682216271458326</v>
      </c>
      <c r="R49" s="118">
        <f t="shared" si="143"/>
        <v>0.91043707418189901</v>
      </c>
      <c r="S49" s="118">
        <f t="shared" si="143"/>
        <v>1.0676282400085224</v>
      </c>
      <c r="T49" s="119">
        <f t="shared" si="143"/>
        <v>1.2802531239605308</v>
      </c>
      <c r="U49" s="117"/>
      <c r="V49" s="118"/>
      <c r="W49" s="118">
        <f t="shared" ref="W49:Z49" si="144">IFERROR((W43/W$11*100),"NA")</f>
        <v>2.1892957066839025E-2</v>
      </c>
      <c r="X49" s="118">
        <f t="shared" si="144"/>
        <v>2.481547661209637E-2</v>
      </c>
      <c r="Y49" s="118">
        <f t="shared" si="144"/>
        <v>0</v>
      </c>
      <c r="Z49" s="119">
        <f t="shared" si="144"/>
        <v>0</v>
      </c>
      <c r="AA49" s="117"/>
      <c r="AB49" s="118"/>
      <c r="AC49" s="118">
        <f t="shared" ref="AC49:AF49" si="145">IFERROR((AC43/AC$11*100),"NA")</f>
        <v>0.49783602240314628</v>
      </c>
      <c r="AD49" s="118">
        <f t="shared" si="145"/>
        <v>0.49783602240314628</v>
      </c>
      <c r="AE49" s="118">
        <f t="shared" si="145"/>
        <v>0.49783602240314628</v>
      </c>
      <c r="AF49" s="119">
        <f t="shared" si="145"/>
        <v>0.49783602240314628</v>
      </c>
      <c r="AG49" s="117"/>
      <c r="AH49" s="118"/>
      <c r="AI49" s="118">
        <f t="shared" ref="AI49:AL49" si="146">IFERROR((AI43/AI$11*100),"NA")</f>
        <v>1.1385723557783666E-3</v>
      </c>
      <c r="AJ49" s="118">
        <f t="shared" si="146"/>
        <v>1.5180964743711557E-3</v>
      </c>
      <c r="AK49" s="118">
        <f t="shared" si="146"/>
        <v>2.7563559256672671E-3</v>
      </c>
      <c r="AL49" s="119">
        <f t="shared" si="146"/>
        <v>4.4536863776932778E-3</v>
      </c>
      <c r="AM49" s="117"/>
      <c r="AN49" s="118"/>
      <c r="AO49" s="118">
        <f t="shared" ref="AO49:AR49" si="147">IFERROR((AO43/AO$11*100),"NA")</f>
        <v>0.40612588175990788</v>
      </c>
      <c r="AP49" s="118">
        <f t="shared" si="147"/>
        <v>0.54344977843047326</v>
      </c>
      <c r="AQ49" s="118">
        <f t="shared" si="147"/>
        <v>0.78455766780109304</v>
      </c>
      <c r="AR49" s="119">
        <f t="shared" si="147"/>
        <v>1.0054165158322734</v>
      </c>
      <c r="AS49" s="117"/>
      <c r="AT49" s="118"/>
      <c r="AU49" s="118">
        <f t="shared" ref="AU49:AX49" si="148">IFERROR((AU43/AU$11*100),"NA")</f>
        <v>0.59366398618381999</v>
      </c>
      <c r="AV49" s="118">
        <f t="shared" si="148"/>
        <v>0.59366398618381999</v>
      </c>
      <c r="AW49" s="118">
        <f t="shared" si="148"/>
        <v>0.6674753236087918</v>
      </c>
      <c r="AX49" s="119">
        <f t="shared" si="148"/>
        <v>0.85163213343965571</v>
      </c>
      <c r="AY49" s="117"/>
      <c r="AZ49" s="118"/>
      <c r="BA49" s="118">
        <f t="shared" ref="BA49:BD49" si="149">IFERROR((BA43/BA$11*100),"NA")</f>
        <v>0.13703247652762815</v>
      </c>
      <c r="BB49" s="118">
        <f t="shared" si="149"/>
        <v>0.13703247652762815</v>
      </c>
      <c r="BC49" s="118">
        <f t="shared" si="149"/>
        <v>0.26779069556526208</v>
      </c>
      <c r="BD49" s="119">
        <f t="shared" si="149"/>
        <v>0.31361913288971294</v>
      </c>
      <c r="BE49" s="117"/>
      <c r="BF49" s="118"/>
      <c r="BG49" s="118">
        <f t="shared" ref="BG49:BJ49" si="150">IFERROR((BG43/BG$11*100),"NA")</f>
        <v>0.19142969265962842</v>
      </c>
      <c r="BH49" s="118">
        <f t="shared" si="150"/>
        <v>0.19142969265962842</v>
      </c>
      <c r="BI49" s="118">
        <f t="shared" si="150"/>
        <v>0.26800156972347983</v>
      </c>
      <c r="BJ49" s="119">
        <f t="shared" si="150"/>
        <v>0.28714453898944264</v>
      </c>
      <c r="BK49" s="117"/>
      <c r="BL49" s="118"/>
      <c r="BM49" s="118">
        <f t="shared" ref="BM49:BP49" si="151">IFERROR((BM43/BM$11*100),"NA")</f>
        <v>0.22547301525364769</v>
      </c>
      <c r="BN49" s="118">
        <f t="shared" si="151"/>
        <v>0.33908711731062668</v>
      </c>
      <c r="BO49" s="118">
        <f t="shared" si="151"/>
        <v>0.4425191403476153</v>
      </c>
      <c r="BP49" s="119">
        <f t="shared" si="151"/>
        <v>0.5725990800268862</v>
      </c>
      <c r="BQ49" s="117"/>
      <c r="BR49" s="118"/>
      <c r="BS49" s="118">
        <f t="shared" ref="BS49:BV49" si="152">IFERROR((BS43/BS$11*100),"NA")</f>
        <v>0</v>
      </c>
      <c r="BT49" s="118">
        <f t="shared" si="152"/>
        <v>0</v>
      </c>
      <c r="BU49" s="118">
        <f t="shared" si="152"/>
        <v>0</v>
      </c>
      <c r="BV49" s="119">
        <f t="shared" si="152"/>
        <v>0</v>
      </c>
      <c r="BW49" s="117"/>
      <c r="BX49" s="118"/>
      <c r="BY49" s="118"/>
      <c r="BZ49" s="118"/>
      <c r="CA49" s="118"/>
      <c r="CB49" s="119"/>
    </row>
    <row r="50" spans="2:80" s="17" customFormat="1" hidden="1">
      <c r="B50" s="27" t="s">
        <v>46</v>
      </c>
      <c r="C50" s="117"/>
      <c r="D50" s="118"/>
      <c r="E50" s="118"/>
      <c r="F50" s="118"/>
      <c r="G50" s="118"/>
      <c r="H50" s="119"/>
      <c r="I50" s="117"/>
      <c r="J50" s="118"/>
      <c r="K50" s="118"/>
      <c r="L50" s="118"/>
      <c r="M50" s="118"/>
      <c r="N50" s="119"/>
      <c r="O50" s="117"/>
      <c r="P50" s="118"/>
      <c r="Q50" s="118"/>
      <c r="R50" s="118"/>
      <c r="S50" s="118"/>
      <c r="T50" s="119"/>
      <c r="U50" s="117"/>
      <c r="V50" s="118"/>
      <c r="W50" s="118"/>
      <c r="X50" s="118"/>
      <c r="Y50" s="118"/>
      <c r="Z50" s="119"/>
      <c r="AA50" s="117"/>
      <c r="AB50" s="118"/>
      <c r="AC50" s="118"/>
      <c r="AD50" s="118"/>
      <c r="AE50" s="118"/>
      <c r="AF50" s="119"/>
      <c r="AG50" s="117"/>
      <c r="AH50" s="118"/>
      <c r="AI50" s="118"/>
      <c r="AJ50" s="118"/>
      <c r="AK50" s="118"/>
      <c r="AL50" s="119"/>
      <c r="AM50" s="117"/>
      <c r="AN50" s="118"/>
      <c r="AO50" s="118"/>
      <c r="AP50" s="118"/>
      <c r="AQ50" s="118"/>
      <c r="AR50" s="119"/>
      <c r="AS50" s="117"/>
      <c r="AT50" s="118"/>
      <c r="AU50" s="118"/>
      <c r="AV50" s="118"/>
      <c r="AW50" s="118"/>
      <c r="AX50" s="119"/>
      <c r="AY50" s="117"/>
      <c r="AZ50" s="118"/>
      <c r="BA50" s="118"/>
      <c r="BB50" s="118"/>
      <c r="BC50" s="118"/>
      <c r="BD50" s="119"/>
      <c r="BE50" s="117"/>
      <c r="BF50" s="118"/>
      <c r="BG50" s="118"/>
      <c r="BH50" s="118"/>
      <c r="BI50" s="118"/>
      <c r="BJ50" s="119"/>
      <c r="BK50" s="117"/>
      <c r="BL50" s="118"/>
      <c r="BM50" s="118"/>
      <c r="BN50" s="118"/>
      <c r="BO50" s="118"/>
      <c r="BP50" s="119"/>
      <c r="BQ50" s="117"/>
      <c r="BR50" s="118"/>
      <c r="BS50" s="118"/>
      <c r="BT50" s="118"/>
      <c r="BU50" s="118"/>
      <c r="BV50" s="119"/>
      <c r="BW50" s="117"/>
      <c r="BX50" s="118"/>
      <c r="BY50" s="118"/>
      <c r="BZ50" s="118"/>
      <c r="CA50" s="118"/>
      <c r="CB50" s="119"/>
    </row>
    <row r="51" spans="2:80" s="5" customFormat="1" ht="12.75">
      <c r="B51" s="30" t="s">
        <v>295</v>
      </c>
      <c r="C51" s="123"/>
      <c r="D51" s="124"/>
      <c r="E51" s="124"/>
      <c r="F51" s="124"/>
      <c r="G51" s="124"/>
      <c r="H51" s="125"/>
      <c r="I51" s="123"/>
      <c r="J51" s="124"/>
      <c r="K51" s="124"/>
      <c r="L51" s="124"/>
      <c r="M51" s="124"/>
      <c r="N51" s="125"/>
      <c r="O51" s="123"/>
      <c r="P51" s="124"/>
      <c r="Q51" s="124"/>
      <c r="R51" s="124"/>
      <c r="S51" s="124"/>
      <c r="T51" s="125"/>
      <c r="U51" s="123"/>
      <c r="V51" s="124"/>
      <c r="W51" s="124"/>
      <c r="X51" s="124"/>
      <c r="Y51" s="124"/>
      <c r="Z51" s="125"/>
      <c r="AA51" s="123"/>
      <c r="AB51" s="124"/>
      <c r="AC51" s="124"/>
      <c r="AD51" s="124"/>
      <c r="AE51" s="124"/>
      <c r="AF51" s="125"/>
      <c r="AG51" s="123"/>
      <c r="AH51" s="124"/>
      <c r="AI51" s="124"/>
      <c r="AJ51" s="124"/>
      <c r="AK51" s="124"/>
      <c r="AL51" s="125"/>
      <c r="AM51" s="123"/>
      <c r="AN51" s="124"/>
      <c r="AO51" s="124"/>
      <c r="AP51" s="124"/>
      <c r="AQ51" s="124"/>
      <c r="AR51" s="125"/>
      <c r="AS51" s="123"/>
      <c r="AT51" s="124"/>
      <c r="AU51" s="124"/>
      <c r="AV51" s="124"/>
      <c r="AW51" s="124"/>
      <c r="AX51" s="125"/>
      <c r="AY51" s="123"/>
      <c r="AZ51" s="124"/>
      <c r="BA51" s="124"/>
      <c r="BB51" s="124"/>
      <c r="BC51" s="124"/>
      <c r="BD51" s="125"/>
      <c r="BE51" s="123"/>
      <c r="BF51" s="124"/>
      <c r="BG51" s="124"/>
      <c r="BH51" s="124"/>
      <c r="BI51" s="124"/>
      <c r="BJ51" s="125"/>
      <c r="BK51" s="123"/>
      <c r="BL51" s="124"/>
      <c r="BM51" s="124"/>
      <c r="BN51" s="124"/>
      <c r="BO51" s="124"/>
      <c r="BP51" s="125"/>
      <c r="BQ51" s="123"/>
      <c r="BR51" s="124"/>
      <c r="BS51" s="124"/>
      <c r="BT51" s="124"/>
      <c r="BU51" s="124"/>
      <c r="BV51" s="125"/>
      <c r="BW51" s="123"/>
      <c r="BX51" s="124"/>
      <c r="BY51" s="124"/>
      <c r="BZ51" s="124"/>
      <c r="CA51" s="124"/>
      <c r="CB51" s="125"/>
    </row>
    <row r="52" spans="2:80" s="17" customFormat="1">
      <c r="B52" s="27" t="s">
        <v>30</v>
      </c>
      <c r="C52" s="117">
        <f t="shared" ref="C52:BV52" si="153">IFERROR((C28/C$26*100),"NA")</f>
        <v>4.7402915331689774</v>
      </c>
      <c r="D52" s="118">
        <f t="shared" si="153"/>
        <v>8.028699163541976</v>
      </c>
      <c r="E52" s="118">
        <f t="shared" si="153"/>
        <v>11.226923045498509</v>
      </c>
      <c r="F52" s="118">
        <f t="shared" si="153"/>
        <v>14.2610170659703</v>
      </c>
      <c r="G52" s="118">
        <f t="shared" si="153"/>
        <v>19.061378024634365</v>
      </c>
      <c r="H52" s="119">
        <f t="shared" si="153"/>
        <v>18.575001782753525</v>
      </c>
      <c r="I52" s="117">
        <f t="shared" si="153"/>
        <v>22.619158508030896</v>
      </c>
      <c r="J52" s="118">
        <f t="shared" si="153"/>
        <v>21.609585105160342</v>
      </c>
      <c r="K52" s="118">
        <f t="shared" si="153"/>
        <v>22.93706293706294</v>
      </c>
      <c r="L52" s="118">
        <f t="shared" si="153"/>
        <v>24.780967594954529</v>
      </c>
      <c r="M52" s="118">
        <f t="shared" si="153"/>
        <v>25.11088629849489</v>
      </c>
      <c r="N52" s="119">
        <f t="shared" si="153"/>
        <v>25.11088629849489</v>
      </c>
      <c r="O52" s="117">
        <f t="shared" si="153"/>
        <v>13.385721281333444</v>
      </c>
      <c r="P52" s="118">
        <f t="shared" si="153"/>
        <v>14.414370399322522</v>
      </c>
      <c r="Q52" s="118">
        <f t="shared" si="153"/>
        <v>16.045209266530929</v>
      </c>
      <c r="R52" s="118">
        <f t="shared" si="153"/>
        <v>19.661331011541971</v>
      </c>
      <c r="S52" s="118">
        <f t="shared" si="153"/>
        <v>20.438712737331453</v>
      </c>
      <c r="T52" s="119">
        <f t="shared" si="153"/>
        <v>20.481499918545381</v>
      </c>
      <c r="U52" s="117">
        <f t="shared" si="153"/>
        <v>7.3350212253394362</v>
      </c>
      <c r="V52" s="118">
        <f t="shared" si="153"/>
        <v>6.3606172040721054</v>
      </c>
      <c r="W52" s="118">
        <f t="shared" si="153"/>
        <v>5.2798360079758133</v>
      </c>
      <c r="X52" s="118">
        <f t="shared" si="153"/>
        <v>6.6629244160848078</v>
      </c>
      <c r="Y52" s="118">
        <f t="shared" si="153"/>
        <v>8.5352936234723149</v>
      </c>
      <c r="Z52" s="119">
        <f t="shared" si="153"/>
        <v>11.135293623472318</v>
      </c>
      <c r="AA52" s="117" t="str">
        <f t="shared" si="153"/>
        <v>NA</v>
      </c>
      <c r="AB52" s="118">
        <f t="shared" si="153"/>
        <v>8.7099041358443614</v>
      </c>
      <c r="AC52" s="118">
        <f t="shared" si="153"/>
        <v>8.0979284369114879</v>
      </c>
      <c r="AD52" s="118">
        <f t="shared" si="153"/>
        <v>8.1503579952267291</v>
      </c>
      <c r="AE52" s="118">
        <f t="shared" si="153"/>
        <v>8.5503579952267437</v>
      </c>
      <c r="AF52" s="119">
        <f t="shared" si="153"/>
        <v>8.9503579952267245</v>
      </c>
      <c r="AG52" s="117">
        <f t="shared" si="153"/>
        <v>8.7017391887852664</v>
      </c>
      <c r="AH52" s="118">
        <f t="shared" si="153"/>
        <v>6.5742461574733495</v>
      </c>
      <c r="AI52" s="118">
        <f t="shared" si="153"/>
        <v>4.8012031216818345</v>
      </c>
      <c r="AJ52" s="118">
        <f t="shared" si="153"/>
        <v>6.0990239613300679</v>
      </c>
      <c r="AK52" s="118">
        <f t="shared" si="153"/>
        <v>7.2421978617917615</v>
      </c>
      <c r="AL52" s="119">
        <f t="shared" si="153"/>
        <v>8.5075466616977948</v>
      </c>
      <c r="AM52" s="117">
        <f t="shared" si="153"/>
        <v>10.53280087884681</v>
      </c>
      <c r="AN52" s="118">
        <f t="shared" si="153"/>
        <v>8.1450816144693547</v>
      </c>
      <c r="AO52" s="118">
        <f t="shared" si="153"/>
        <v>10.372364332516227</v>
      </c>
      <c r="AP52" s="118">
        <f t="shared" si="153"/>
        <v>11.631488452832059</v>
      </c>
      <c r="AQ52" s="118">
        <f t="shared" si="153"/>
        <v>13.500000000000007</v>
      </c>
      <c r="AR52" s="119">
        <f t="shared" si="153"/>
        <v>14.3</v>
      </c>
      <c r="AS52" s="117">
        <f t="shared" si="153"/>
        <v>11.490087846633399</v>
      </c>
      <c r="AT52" s="118">
        <f t="shared" si="153"/>
        <v>11.63886915780493</v>
      </c>
      <c r="AU52" s="118">
        <f t="shared" si="153"/>
        <v>11.324349838781012</v>
      </c>
      <c r="AV52" s="118">
        <f t="shared" si="153"/>
        <v>10.625168833425429</v>
      </c>
      <c r="AW52" s="118">
        <f t="shared" si="153"/>
        <v>10.812436152705562</v>
      </c>
      <c r="AX52" s="119">
        <f t="shared" si="153"/>
        <v>11.316090632853774</v>
      </c>
      <c r="AY52" s="117">
        <f t="shared" si="153"/>
        <v>10.03404462277342</v>
      </c>
      <c r="AZ52" s="118">
        <f t="shared" si="153"/>
        <v>11.133350929673295</v>
      </c>
      <c r="BA52" s="118">
        <f t="shared" si="153"/>
        <v>10.889340554474588</v>
      </c>
      <c r="BB52" s="118">
        <f t="shared" si="153"/>
        <v>12.719266843273431</v>
      </c>
      <c r="BC52" s="118">
        <f t="shared" si="153"/>
        <v>14.322617803838583</v>
      </c>
      <c r="BD52" s="119">
        <f t="shared" si="153"/>
        <v>15.238706906916095</v>
      </c>
      <c r="BE52" s="117">
        <f t="shared" ref="BE52:BP52" si="154">IFERROR((BE28/BE$26*100),"NA")</f>
        <v>7.413514218627693</v>
      </c>
      <c r="BF52" s="118">
        <f t="shared" si="154"/>
        <v>6.8757720292477673</v>
      </c>
      <c r="BG52" s="118">
        <f t="shared" si="154"/>
        <v>7.3865764461711612</v>
      </c>
      <c r="BH52" s="118">
        <f t="shared" si="154"/>
        <v>8.552511621222159</v>
      </c>
      <c r="BI52" s="118">
        <f t="shared" si="154"/>
        <v>9.5418290864988347</v>
      </c>
      <c r="BJ52" s="119">
        <f t="shared" si="154"/>
        <v>10.427069892853464</v>
      </c>
      <c r="BK52" s="117">
        <f t="shared" si="154"/>
        <v>21.008875807020956</v>
      </c>
      <c r="BL52" s="118">
        <f t="shared" si="154"/>
        <v>19.084055454188103</v>
      </c>
      <c r="BM52" s="118">
        <f t="shared" si="154"/>
        <v>18.738567592481274</v>
      </c>
      <c r="BN52" s="118">
        <f t="shared" si="154"/>
        <v>19.274762083267845</v>
      </c>
      <c r="BO52" s="118">
        <f t="shared" si="154"/>
        <v>20.499999999999993</v>
      </c>
      <c r="BP52" s="119">
        <f t="shared" si="154"/>
        <v>20.5</v>
      </c>
      <c r="BQ52" s="117">
        <f t="shared" si="153"/>
        <v>15.654629816421217</v>
      </c>
      <c r="BR52" s="118">
        <f t="shared" si="153"/>
        <v>3.202383168869865</v>
      </c>
      <c r="BS52" s="118">
        <f t="shared" si="153"/>
        <v>31.764122893954422</v>
      </c>
      <c r="BT52" s="118">
        <f t="shared" si="153"/>
        <v>41.1902524687113</v>
      </c>
      <c r="BU52" s="118">
        <f t="shared" si="153"/>
        <v>37.499999999999993</v>
      </c>
      <c r="BV52" s="119">
        <f t="shared" si="153"/>
        <v>36.999999999999993</v>
      </c>
      <c r="BW52" s="117">
        <f ca="1">IFERROR((BW28/BW$26*100),"NA")</f>
        <v>11.721398837315038</v>
      </c>
      <c r="BX52" s="118">
        <f t="shared" ref="BX52:CB52" ca="1" si="155">IFERROR((BX28/BX$26*100),"NA")</f>
        <v>11.519075592642629</v>
      </c>
      <c r="BY52" s="118">
        <f t="shared" ca="1" si="155"/>
        <v>11.410535801187823</v>
      </c>
      <c r="BZ52" s="118">
        <f t="shared" ca="1" si="155"/>
        <v>11.529525764653339</v>
      </c>
      <c r="CA52" s="118">
        <f t="shared" ca="1" si="155"/>
        <v>12.18240077843943</v>
      </c>
      <c r="CB52" s="119">
        <f t="shared" ca="1" si="155"/>
        <v>12.771295274860389</v>
      </c>
    </row>
    <row r="53" spans="2:80" s="17" customFormat="1">
      <c r="B53" s="27" t="s">
        <v>34</v>
      </c>
      <c r="C53" s="117">
        <f t="shared" ref="C53:BV53" si="156">IFERROR((C32/C$26*100),"NA")</f>
        <v>2.9486595830577409</v>
      </c>
      <c r="D53" s="118">
        <f t="shared" si="156"/>
        <v>5.9294779348139697</v>
      </c>
      <c r="E53" s="118">
        <f t="shared" si="156"/>
        <v>8.0110603639555169</v>
      </c>
      <c r="F53" s="118">
        <f t="shared" si="156"/>
        <v>11.948285170563979</v>
      </c>
      <c r="G53" s="118">
        <f t="shared" si="156"/>
        <v>15.519346455935443</v>
      </c>
      <c r="H53" s="119">
        <f t="shared" si="156"/>
        <v>15.079120350329248</v>
      </c>
      <c r="I53" s="117">
        <f t="shared" si="156"/>
        <v>14.686042137881373</v>
      </c>
      <c r="J53" s="118">
        <f t="shared" si="156"/>
        <v>15.33868886543868</v>
      </c>
      <c r="K53" s="118">
        <f t="shared" si="156"/>
        <v>17.038625879792818</v>
      </c>
      <c r="L53" s="118">
        <f t="shared" si="156"/>
        <v>19.931192762894661</v>
      </c>
      <c r="M53" s="118">
        <f t="shared" si="156"/>
        <v>20.570118316958073</v>
      </c>
      <c r="N53" s="119">
        <f t="shared" si="156"/>
        <v>20.938278458434027</v>
      </c>
      <c r="O53" s="117">
        <f t="shared" si="156"/>
        <v>14.668394452606002</v>
      </c>
      <c r="P53" s="118">
        <f t="shared" si="156"/>
        <v>13.491173213471436</v>
      </c>
      <c r="Q53" s="118">
        <f t="shared" si="156"/>
        <v>16.089499162623973</v>
      </c>
      <c r="R53" s="118">
        <f t="shared" si="156"/>
        <v>18.555577880472388</v>
      </c>
      <c r="S53" s="118">
        <f t="shared" si="156"/>
        <v>19.29211435077411</v>
      </c>
      <c r="T53" s="119">
        <f t="shared" si="156"/>
        <v>19.520587651503167</v>
      </c>
      <c r="U53" s="117">
        <f t="shared" si="156"/>
        <v>3.955631439230046</v>
      </c>
      <c r="V53" s="118">
        <f t="shared" si="156"/>
        <v>3.4306177773773738</v>
      </c>
      <c r="W53" s="118">
        <f t="shared" si="156"/>
        <v>2.1013715981389773</v>
      </c>
      <c r="X53" s="118">
        <f t="shared" si="156"/>
        <v>3.1270704096809765</v>
      </c>
      <c r="Y53" s="118">
        <f t="shared" si="156"/>
        <v>4.9058448503274334</v>
      </c>
      <c r="Z53" s="119">
        <f t="shared" si="156"/>
        <v>7.1540795963858246</v>
      </c>
      <c r="AA53" s="117" t="str">
        <f t="shared" si="156"/>
        <v>NA</v>
      </c>
      <c r="AB53" s="118">
        <f t="shared" si="156"/>
        <v>3.7537970711293993</v>
      </c>
      <c r="AC53" s="118">
        <f t="shared" si="156"/>
        <v>3.4327009936766038</v>
      </c>
      <c r="AD53" s="118">
        <f t="shared" si="156"/>
        <v>3.1801909307875893</v>
      </c>
      <c r="AE53" s="118">
        <f t="shared" si="156"/>
        <v>3.9221767431734049</v>
      </c>
      <c r="AF53" s="119">
        <f t="shared" si="156"/>
        <v>4.408665362843462</v>
      </c>
      <c r="AG53" s="117">
        <f t="shared" si="156"/>
        <v>4.2143759112287942</v>
      </c>
      <c r="AH53" s="118">
        <f t="shared" si="156"/>
        <v>2.6801320022874568</v>
      </c>
      <c r="AI53" s="118">
        <f t="shared" si="156"/>
        <v>1.0187070608174871</v>
      </c>
      <c r="AJ53" s="118">
        <f t="shared" si="156"/>
        <v>1.7413731026701291</v>
      </c>
      <c r="AK53" s="118">
        <f t="shared" si="156"/>
        <v>2.8266403607271546</v>
      </c>
      <c r="AL53" s="119">
        <f t="shared" si="156"/>
        <v>4.0026283870280457</v>
      </c>
      <c r="AM53" s="117">
        <f t="shared" si="156"/>
        <v>6.5275043417619676</v>
      </c>
      <c r="AN53" s="118">
        <f t="shared" si="156"/>
        <v>5.0405466098465652</v>
      </c>
      <c r="AO53" s="118">
        <f t="shared" si="156"/>
        <v>6.5656332525940666</v>
      </c>
      <c r="AP53" s="118">
        <f t="shared" si="156"/>
        <v>7.4554585674997025</v>
      </c>
      <c r="AQ53" s="118">
        <f t="shared" si="156"/>
        <v>8.9831409345316136</v>
      </c>
      <c r="AR53" s="119">
        <f t="shared" si="156"/>
        <v>9.7073046837404426</v>
      </c>
      <c r="AS53" s="117">
        <f t="shared" si="156"/>
        <v>5.0116918763135665</v>
      </c>
      <c r="AT53" s="118">
        <f t="shared" si="156"/>
        <v>5.3949170598082485</v>
      </c>
      <c r="AU53" s="118">
        <f t="shared" si="156"/>
        <v>5.68833387112997</v>
      </c>
      <c r="AV53" s="118">
        <f t="shared" si="156"/>
        <v>5.8739763318207059</v>
      </c>
      <c r="AW53" s="118">
        <f t="shared" si="156"/>
        <v>5.8254521655759142</v>
      </c>
      <c r="AX53" s="119">
        <f t="shared" si="156"/>
        <v>6.5444712233973652</v>
      </c>
      <c r="AY53" s="117">
        <f t="shared" si="156"/>
        <v>7.6742253835086229</v>
      </c>
      <c r="AZ53" s="118">
        <f t="shared" si="156"/>
        <v>7.6991319138952434</v>
      </c>
      <c r="BA53" s="118">
        <f t="shared" si="156"/>
        <v>7.8195293038704161</v>
      </c>
      <c r="BB53" s="118">
        <f t="shared" si="156"/>
        <v>10.033343902463972</v>
      </c>
      <c r="BC53" s="118">
        <f t="shared" si="156"/>
        <v>12.051623810053504</v>
      </c>
      <c r="BD53" s="119">
        <f t="shared" si="156"/>
        <v>12.374031348245126</v>
      </c>
      <c r="BE53" s="117">
        <f t="shared" ref="BE53:BP53" si="157">IFERROR((BE32/BE$26*100),"NA")</f>
        <v>5.1350414408994638</v>
      </c>
      <c r="BF53" s="118">
        <f t="shared" si="157"/>
        <v>5.0940468284181772</v>
      </c>
      <c r="BG53" s="118">
        <f t="shared" si="157"/>
        <v>5.5712062458821547</v>
      </c>
      <c r="BH53" s="118">
        <f t="shared" si="157"/>
        <v>6.2991104581255399</v>
      </c>
      <c r="BI53" s="118">
        <f t="shared" si="157"/>
        <v>6.7262954915183446</v>
      </c>
      <c r="BJ53" s="119">
        <f t="shared" si="157"/>
        <v>7.2794156651689299</v>
      </c>
      <c r="BK53" s="117">
        <f t="shared" si="157"/>
        <v>16.628616227009367</v>
      </c>
      <c r="BL53" s="118">
        <f t="shared" si="157"/>
        <v>14.47756890906976</v>
      </c>
      <c r="BM53" s="118">
        <f t="shared" si="157"/>
        <v>15.433770189571572</v>
      </c>
      <c r="BN53" s="118">
        <f t="shared" si="157"/>
        <v>16.27283940167117</v>
      </c>
      <c r="BO53" s="118">
        <f t="shared" si="157"/>
        <v>17.278631619550019</v>
      </c>
      <c r="BP53" s="119">
        <f t="shared" si="157"/>
        <v>17.129477926099746</v>
      </c>
      <c r="BQ53" s="117">
        <f t="shared" si="156"/>
        <v>8.2711317329029601</v>
      </c>
      <c r="BR53" s="118">
        <f t="shared" si="156"/>
        <v>3.7795568795382697</v>
      </c>
      <c r="BS53" s="118">
        <f t="shared" si="156"/>
        <v>23.308969276511409</v>
      </c>
      <c r="BT53" s="118">
        <f t="shared" si="156"/>
        <v>29.475421654657691</v>
      </c>
      <c r="BU53" s="118">
        <f t="shared" si="156"/>
        <v>26.278264177629644</v>
      </c>
      <c r="BV53" s="119">
        <f t="shared" si="156"/>
        <v>25.851935203996895</v>
      </c>
      <c r="BW53" s="117">
        <f ca="1">IFERROR((BW32/BW$26*100),"NA")</f>
        <v>5.992336443622686</v>
      </c>
      <c r="BX53" s="118">
        <f t="shared" ref="BX53:CB53" ca="1" si="158">IFERROR((BX32/BX$26*100),"NA")</f>
        <v>6.122269056054396</v>
      </c>
      <c r="BY53" s="118">
        <f t="shared" ca="1" si="158"/>
        <v>6.4785225441782197</v>
      </c>
      <c r="BZ53" s="118">
        <f t="shared" ca="1" si="158"/>
        <v>7.1714473299841774</v>
      </c>
      <c r="CA53" s="118">
        <f t="shared" ca="1" si="158"/>
        <v>7.6697774032716035</v>
      </c>
      <c r="CB53" s="119">
        <f t="shared" ca="1" si="158"/>
        <v>8.3781365862626824</v>
      </c>
    </row>
    <row r="54" spans="2:80" s="17" customFormat="1">
      <c r="B54" s="27" t="s">
        <v>292</v>
      </c>
      <c r="C54" s="117">
        <v>4.8169575765909878</v>
      </c>
      <c r="D54" s="118">
        <v>10.746814052540866</v>
      </c>
      <c r="E54" s="118">
        <v>15.278365202680098</v>
      </c>
      <c r="F54" s="118">
        <v>22.936031848555814</v>
      </c>
      <c r="G54" s="118">
        <v>29.797200634135944</v>
      </c>
      <c r="H54" s="119">
        <v>26.979376672292844</v>
      </c>
      <c r="I54" s="117">
        <v>18.989259688988867</v>
      </c>
      <c r="J54" s="118">
        <v>19.494537798039207</v>
      </c>
      <c r="K54" s="118">
        <v>22.034085862486936</v>
      </c>
      <c r="L54" s="118">
        <v>24.903082406901497</v>
      </c>
      <c r="M54" s="118">
        <v>23.963759350713314</v>
      </c>
      <c r="N54" s="119">
        <v>23.498464153413206</v>
      </c>
      <c r="O54" s="117">
        <v>14.799580038057595</v>
      </c>
      <c r="P54" s="118">
        <v>17.893369246271099</v>
      </c>
      <c r="Q54" s="118">
        <v>24.382817514363094</v>
      </c>
      <c r="R54" s="118">
        <v>28.832016456408621</v>
      </c>
      <c r="S54" s="118">
        <v>31.325774760787219</v>
      </c>
      <c r="T54" s="119">
        <v>33.098632938790438</v>
      </c>
      <c r="U54" s="117">
        <v>14.50907219148117</v>
      </c>
      <c r="V54" s="118">
        <v>14.796139139342454</v>
      </c>
      <c r="W54" s="118">
        <v>7.7264237108227567</v>
      </c>
      <c r="X54" s="118">
        <v>12.043798304249686</v>
      </c>
      <c r="Y54" s="118">
        <v>19.042000526206944</v>
      </c>
      <c r="Z54" s="119">
        <v>27.452927095920309</v>
      </c>
      <c r="AA54" s="117">
        <v>0</v>
      </c>
      <c r="AB54" s="118">
        <v>10.736406172766893</v>
      </c>
      <c r="AC54" s="118">
        <v>9.5964609233732983</v>
      </c>
      <c r="AD54" s="118">
        <v>9.6298297073922949</v>
      </c>
      <c r="AE54" s="118">
        <v>13.230020712992216</v>
      </c>
      <c r="AF54" s="119">
        <v>16.361562345277221</v>
      </c>
      <c r="AG54" s="117">
        <v>17.952170205854955</v>
      </c>
      <c r="AH54" s="118">
        <v>10.553889985344426</v>
      </c>
      <c r="AI54" s="118">
        <v>4.7636764596454437</v>
      </c>
      <c r="AJ54" s="118">
        <v>8.815932641169935</v>
      </c>
      <c r="AK54" s="118">
        <v>14.584506166922589</v>
      </c>
      <c r="AL54" s="119">
        <v>20.777460527513846</v>
      </c>
      <c r="AM54" s="117">
        <v>9.2243220853975689</v>
      </c>
      <c r="AN54" s="118">
        <v>8.0687186159478159</v>
      </c>
      <c r="AO54" s="118">
        <v>12.088207009147236</v>
      </c>
      <c r="AP54" s="118">
        <v>14.597953791782473</v>
      </c>
      <c r="AQ54" s="118">
        <v>18.553618808076806</v>
      </c>
      <c r="AR54" s="119">
        <v>20.585859986034961</v>
      </c>
      <c r="AS54" s="117">
        <v>9.5585473914163863</v>
      </c>
      <c r="AT54" s="118">
        <v>10.670196193122921</v>
      </c>
      <c r="AU54" s="118">
        <v>12.145589905202609</v>
      </c>
      <c r="AV54" s="118">
        <v>14.785674307549792</v>
      </c>
      <c r="AW54" s="118">
        <v>15.812424382829683</v>
      </c>
      <c r="AX54" s="119">
        <v>17.835475042616579</v>
      </c>
      <c r="AY54" s="117">
        <v>8.1803257441569102</v>
      </c>
      <c r="AZ54" s="118">
        <v>10.594763658376634</v>
      </c>
      <c r="BA54" s="118">
        <v>11.493132718860434</v>
      </c>
      <c r="BB54" s="118">
        <v>15.887566657083973</v>
      </c>
      <c r="BC54" s="118">
        <v>18.947918046767821</v>
      </c>
      <c r="BD54" s="119">
        <v>19.262539689648758</v>
      </c>
      <c r="BE54" s="117">
        <v>7.8363214005754012</v>
      </c>
      <c r="BF54" s="118">
        <v>9.2581718535916924</v>
      </c>
      <c r="BG54" s="118">
        <v>12.248014826973328</v>
      </c>
      <c r="BH54" s="118">
        <v>14.139983987209417</v>
      </c>
      <c r="BI54" s="118">
        <v>15.701572684206605</v>
      </c>
      <c r="BJ54" s="119">
        <v>17.402689340560002</v>
      </c>
      <c r="BK54" s="117">
        <v>20.009299371765106</v>
      </c>
      <c r="BL54" s="118">
        <v>16.515475952158813</v>
      </c>
      <c r="BM54" s="118">
        <v>23.816144274299308</v>
      </c>
      <c r="BN54" s="118">
        <v>31.292968636456148</v>
      </c>
      <c r="BO54" s="118">
        <v>32.335197758268663</v>
      </c>
      <c r="BP54" s="119">
        <v>33.022251159073086</v>
      </c>
      <c r="BQ54" s="117">
        <v>1.9907744598203432</v>
      </c>
      <c r="BR54" s="118">
        <v>0.80421519689406729</v>
      </c>
      <c r="BS54" s="118">
        <v>12.319931901519125</v>
      </c>
      <c r="BT54" s="118">
        <v>32.84285652320002</v>
      </c>
      <c r="BU54" s="118">
        <v>41.735780977305225</v>
      </c>
      <c r="BV54" s="119">
        <v>39.59852425777509</v>
      </c>
      <c r="BW54" s="117">
        <f ca="1">BW32/BW35*100</f>
        <v>10.186867264675563</v>
      </c>
      <c r="BX54" s="118">
        <f t="shared" ref="BX54:CB54" ca="1" si="159">BX32/BX35*100</f>
        <v>11.283645914578919</v>
      </c>
      <c r="BY54" s="118">
        <f t="shared" ca="1" si="159"/>
        <v>12.874778295647808</v>
      </c>
      <c r="BZ54" s="118">
        <f t="shared" ca="1" si="159"/>
        <v>16.467202229775999</v>
      </c>
      <c r="CA54" s="118">
        <f t="shared" ca="1" si="159"/>
        <v>17.487970095810176</v>
      </c>
      <c r="CB54" s="119">
        <f t="shared" ca="1" si="159"/>
        <v>18.962635486060169</v>
      </c>
    </row>
    <row r="55" spans="2:80" s="17" customFormat="1">
      <c r="B55" s="27" t="s">
        <v>293</v>
      </c>
      <c r="C55" s="117">
        <v>5.1427748426811242</v>
      </c>
      <c r="D55" s="118">
        <v>10.937534219661735</v>
      </c>
      <c r="E55" s="118">
        <v>15.474059874851054</v>
      </c>
      <c r="F55" s="118">
        <v>23.111070677654023</v>
      </c>
      <c r="G55" s="118">
        <v>29.917151755233352</v>
      </c>
      <c r="H55" s="119">
        <v>27.072579028849216</v>
      </c>
      <c r="I55" s="117">
        <v>19.898243636344883</v>
      </c>
      <c r="J55" s="118">
        <v>20.522924225359162</v>
      </c>
      <c r="K55" s="118">
        <v>23.489888343925799</v>
      </c>
      <c r="L55" s="118">
        <v>27.026144035105915</v>
      </c>
      <c r="M55" s="118">
        <v>26.726296226651669</v>
      </c>
      <c r="N55" s="119">
        <v>26.144191080344353</v>
      </c>
      <c r="O55" s="117">
        <v>13.877670239394554</v>
      </c>
      <c r="P55" s="118">
        <v>16.813027217734394</v>
      </c>
      <c r="Q55" s="118">
        <v>21.025139057098713</v>
      </c>
      <c r="R55" s="118">
        <v>28.089029492117785</v>
      </c>
      <c r="S55" s="118">
        <v>29.569848324282809</v>
      </c>
      <c r="T55" s="119">
        <v>31.265886251567604</v>
      </c>
      <c r="U55" s="117">
        <v>16.625041618112782</v>
      </c>
      <c r="V55" s="118">
        <v>16.061099126567573</v>
      </c>
      <c r="W55" s="118">
        <v>8.4114400627802972</v>
      </c>
      <c r="X55" s="118">
        <v>13.608893795204382</v>
      </c>
      <c r="Y55" s="118">
        <v>19.569332175900506</v>
      </c>
      <c r="Z55" s="119">
        <v>27.505414197285088</v>
      </c>
      <c r="AA55" s="117">
        <v>0</v>
      </c>
      <c r="AB55" s="118">
        <v>9.2054621055294046</v>
      </c>
      <c r="AC55" s="118">
        <v>8.8811849460359742</v>
      </c>
      <c r="AD55" s="118">
        <v>8.9884646068000063</v>
      </c>
      <c r="AE55" s="118">
        <v>11.367996024043851</v>
      </c>
      <c r="AF55" s="119">
        <v>13.420110561124135</v>
      </c>
      <c r="AG55" s="117">
        <v>14.802672677719308</v>
      </c>
      <c r="AH55" s="118">
        <v>10.799847848798576</v>
      </c>
      <c r="AI55" s="118">
        <v>11.377067626050131</v>
      </c>
      <c r="AJ55" s="118">
        <v>11.825658384069538</v>
      </c>
      <c r="AK55" s="118">
        <v>13.602034776510017</v>
      </c>
      <c r="AL55" s="119">
        <v>17.146494908575551</v>
      </c>
      <c r="AM55" s="117">
        <v>9.2390538399639759</v>
      </c>
      <c r="AN55" s="118">
        <v>7.966574358717744</v>
      </c>
      <c r="AO55" s="118">
        <v>11.809863179936791</v>
      </c>
      <c r="AP55" s="118">
        <v>14.026459031314022</v>
      </c>
      <c r="AQ55" s="118">
        <v>17.852693788743217</v>
      </c>
      <c r="AR55" s="119">
        <v>20.098199881608444</v>
      </c>
      <c r="AS55" s="117">
        <v>5.1606769344593362</v>
      </c>
      <c r="AT55" s="118">
        <v>5.9296435380329822</v>
      </c>
      <c r="AU55" s="118">
        <v>7.1059203300687672</v>
      </c>
      <c r="AV55" s="118">
        <v>8.8029370977833974</v>
      </c>
      <c r="AW55" s="118">
        <v>9.2012188507165131</v>
      </c>
      <c r="AX55" s="119">
        <v>10.219045811124783</v>
      </c>
      <c r="AY55" s="117">
        <v>8.4143699453418819</v>
      </c>
      <c r="AZ55" s="118">
        <v>10.776960525056078</v>
      </c>
      <c r="BA55" s="118">
        <v>11.735531376486112</v>
      </c>
      <c r="BB55" s="118">
        <v>16.02479305394025</v>
      </c>
      <c r="BC55" s="118">
        <v>19.169740369615614</v>
      </c>
      <c r="BD55" s="119">
        <v>19.455092663881594</v>
      </c>
      <c r="BE55" s="117">
        <v>7.6966367590569238</v>
      </c>
      <c r="BF55" s="118">
        <v>8.9500296783781774</v>
      </c>
      <c r="BG55" s="118">
        <v>11.237477618333426</v>
      </c>
      <c r="BH55" s="118">
        <v>12.589347833893747</v>
      </c>
      <c r="BI55" s="118">
        <v>13.645127969165783</v>
      </c>
      <c r="BJ55" s="119">
        <v>14.850980930804713</v>
      </c>
      <c r="BK55" s="117">
        <v>20.143695299289767</v>
      </c>
      <c r="BL55" s="118">
        <v>16.616275189656701</v>
      </c>
      <c r="BM55" s="118">
        <v>23.947646329819055</v>
      </c>
      <c r="BN55" s="118">
        <v>31.566611821751167</v>
      </c>
      <c r="BO55" s="118">
        <v>32.475290617326159</v>
      </c>
      <c r="BP55" s="119">
        <v>33.166566457673142</v>
      </c>
      <c r="BQ55" s="117">
        <v>2.3309634467347431</v>
      </c>
      <c r="BR55" s="118">
        <v>1.3617702766392417</v>
      </c>
      <c r="BS55" s="118">
        <v>12.269291992563144</v>
      </c>
      <c r="BT55" s="118">
        <v>33.108877273861822</v>
      </c>
      <c r="BU55" s="118">
        <v>42.071745782044339</v>
      </c>
      <c r="BV55" s="119">
        <v>39.843743129742279</v>
      </c>
      <c r="BW55" s="117"/>
      <c r="BX55" s="118"/>
      <c r="BY55" s="118"/>
      <c r="BZ55" s="118"/>
      <c r="CA55" s="118"/>
      <c r="CB55" s="119"/>
    </row>
    <row r="56" spans="2:80">
      <c r="B56" s="24" t="s">
        <v>294</v>
      </c>
      <c r="C56" s="117">
        <v>7.3287313988300333</v>
      </c>
      <c r="D56" s="118">
        <v>25.861077877897941</v>
      </c>
      <c r="E56" s="118">
        <v>49.449939388181122</v>
      </c>
      <c r="F56" s="118">
        <v>98.05297864449885</v>
      </c>
      <c r="G56" s="118">
        <v>156.98900148200477</v>
      </c>
      <c r="H56" s="119">
        <v>139.2234396441236</v>
      </c>
      <c r="I56" s="117">
        <v>38.945670098443443</v>
      </c>
      <c r="J56" s="118">
        <v>76.452639247216666</v>
      </c>
      <c r="K56" s="118">
        <v>90.28179755723653</v>
      </c>
      <c r="L56" s="118">
        <v>92.326491414621074</v>
      </c>
      <c r="M56" s="118">
        <v>99.968420822841935</v>
      </c>
      <c r="N56" s="119">
        <v>98.726454109855993</v>
      </c>
      <c r="O56" s="117">
        <v>15.893325700148003</v>
      </c>
      <c r="P56" s="118">
        <v>27.437638909959393</v>
      </c>
      <c r="Q56" s="118">
        <v>36.611978913709571</v>
      </c>
      <c r="R56" s="118">
        <v>51.136371121381352</v>
      </c>
      <c r="S56" s="118">
        <v>54.435425836957698</v>
      </c>
      <c r="T56" s="119">
        <v>54.236575956010277</v>
      </c>
      <c r="U56" s="117">
        <v>23.12377688336089</v>
      </c>
      <c r="V56" s="118">
        <v>13.176588033003355</v>
      </c>
      <c r="W56" s="118">
        <v>8.6328699294050537</v>
      </c>
      <c r="X56" s="118">
        <v>14.405873471777724</v>
      </c>
      <c r="Y56" s="118">
        <v>22.745512546855515</v>
      </c>
      <c r="Z56" s="119">
        <v>37.016836246781551</v>
      </c>
      <c r="AA56" s="117">
        <v>0</v>
      </c>
      <c r="AB56" s="118">
        <v>10.100082568616003</v>
      </c>
      <c r="AC56" s="118">
        <v>10.434995151344191</v>
      </c>
      <c r="AD56" s="118">
        <v>10.685609669626817</v>
      </c>
      <c r="AE56" s="118">
        <v>13.34377616722136</v>
      </c>
      <c r="AF56" s="119">
        <v>15.422302942845986</v>
      </c>
      <c r="AG56" s="117">
        <v>15.106987692279949</v>
      </c>
      <c r="AH56" s="118">
        <v>11.307668040589832</v>
      </c>
      <c r="AI56" s="118">
        <v>11.86469902055801</v>
      </c>
      <c r="AJ56" s="118">
        <v>12.351937334408394</v>
      </c>
      <c r="AK56" s="118">
        <v>14.413985490238385</v>
      </c>
      <c r="AL56" s="119">
        <v>18.642031940847563</v>
      </c>
      <c r="AM56" s="117">
        <v>29.170313291386442</v>
      </c>
      <c r="AN56" s="118">
        <v>31.419997389957814</v>
      </c>
      <c r="AO56" s="118">
        <v>44.98709920064519</v>
      </c>
      <c r="AP56" s="118">
        <v>55.732878307689546</v>
      </c>
      <c r="AQ56" s="118">
        <v>66.922161125458217</v>
      </c>
      <c r="AR56" s="119">
        <v>68.336766823234854</v>
      </c>
      <c r="AS56" s="117">
        <v>5.0755191450101975</v>
      </c>
      <c r="AT56" s="118">
        <v>6.6844328347579154</v>
      </c>
      <c r="AU56" s="118">
        <v>8.2347090334381257</v>
      </c>
      <c r="AV56" s="118">
        <v>9.9966098759948991</v>
      </c>
      <c r="AW56" s="118">
        <v>10.825060505247865</v>
      </c>
      <c r="AX56" s="119">
        <v>12.169264125142647</v>
      </c>
      <c r="AY56" s="117">
        <v>14.983600558399282</v>
      </c>
      <c r="AZ56" s="118">
        <v>21.065527300302417</v>
      </c>
      <c r="BA56" s="118">
        <v>21.604547539783862</v>
      </c>
      <c r="BB56" s="118">
        <v>32.286996947509429</v>
      </c>
      <c r="BC56" s="118">
        <v>45.072801883874277</v>
      </c>
      <c r="BD56" s="119">
        <v>60.099176807976818</v>
      </c>
      <c r="BE56" s="117">
        <v>12.682238541598274</v>
      </c>
      <c r="BF56" s="118">
        <v>19.193496644403794</v>
      </c>
      <c r="BG56" s="118">
        <v>27.479602432968552</v>
      </c>
      <c r="BH56" s="118">
        <v>25.966810342174007</v>
      </c>
      <c r="BI56" s="118">
        <v>25.635670381170261</v>
      </c>
      <c r="BJ56" s="119">
        <v>28.383113586818148</v>
      </c>
      <c r="BK56" s="117">
        <v>37.174636659985609</v>
      </c>
      <c r="BL56" s="118">
        <v>65.227966709020805</v>
      </c>
      <c r="BM56" s="118">
        <v>174.14517894222033</v>
      </c>
      <c r="BN56" s="118">
        <v>239.51853490792013</v>
      </c>
      <c r="BO56" s="118">
        <v>289.21572938645477</v>
      </c>
      <c r="BP56" s="119">
        <v>479.79669027138397</v>
      </c>
      <c r="BQ56" s="117">
        <v>1.9361812998231274</v>
      </c>
      <c r="BR56" s="118">
        <v>-1.3677023213095278</v>
      </c>
      <c r="BS56" s="118">
        <v>20.275203146155221</v>
      </c>
      <c r="BT56" s="118">
        <v>56.902111082667737</v>
      </c>
      <c r="BU56" s="118">
        <v>60.020266690842305</v>
      </c>
      <c r="BV56" s="119">
        <v>55.78439011331092</v>
      </c>
      <c r="BW56" s="117"/>
      <c r="BX56" s="118"/>
      <c r="BY56" s="118"/>
      <c r="BZ56" s="118"/>
      <c r="CA56" s="118"/>
      <c r="CB56" s="119"/>
    </row>
    <row r="57" spans="2:80" s="5" customFormat="1" ht="12.75">
      <c r="B57" s="30" t="s">
        <v>296</v>
      </c>
      <c r="C57" s="123"/>
      <c r="D57" s="124"/>
      <c r="E57" s="124"/>
      <c r="F57" s="124"/>
      <c r="G57" s="124"/>
      <c r="H57" s="125"/>
      <c r="I57" s="123"/>
      <c r="J57" s="124"/>
      <c r="K57" s="124"/>
      <c r="L57" s="124"/>
      <c r="M57" s="124"/>
      <c r="N57" s="125"/>
      <c r="O57" s="123"/>
      <c r="P57" s="124"/>
      <c r="Q57" s="124"/>
      <c r="R57" s="124"/>
      <c r="S57" s="124"/>
      <c r="T57" s="125"/>
      <c r="U57" s="123"/>
      <c r="V57" s="124"/>
      <c r="W57" s="124"/>
      <c r="X57" s="124"/>
      <c r="Y57" s="124"/>
      <c r="Z57" s="125"/>
      <c r="AA57" s="123"/>
      <c r="AB57" s="124"/>
      <c r="AC57" s="124"/>
      <c r="AD57" s="124"/>
      <c r="AE57" s="124"/>
      <c r="AF57" s="125"/>
      <c r="AG57" s="123"/>
      <c r="AH57" s="124"/>
      <c r="AI57" s="124"/>
      <c r="AJ57" s="124"/>
      <c r="AK57" s="124"/>
      <c r="AL57" s="125"/>
      <c r="AM57" s="123"/>
      <c r="AN57" s="124"/>
      <c r="AO57" s="124"/>
      <c r="AP57" s="124"/>
      <c r="AQ57" s="124"/>
      <c r="AR57" s="125"/>
      <c r="AS57" s="123"/>
      <c r="AT57" s="124"/>
      <c r="AU57" s="124"/>
      <c r="AV57" s="124"/>
      <c r="AW57" s="124"/>
      <c r="AX57" s="125"/>
      <c r="AY57" s="123"/>
      <c r="AZ57" s="124"/>
      <c r="BA57" s="124"/>
      <c r="BB57" s="124"/>
      <c r="BC57" s="124"/>
      <c r="BD57" s="125"/>
      <c r="BE57" s="123"/>
      <c r="BF57" s="124"/>
      <c r="BG57" s="124"/>
      <c r="BH57" s="124"/>
      <c r="BI57" s="124"/>
      <c r="BJ57" s="125"/>
      <c r="BK57" s="123"/>
      <c r="BL57" s="124"/>
      <c r="BM57" s="124"/>
      <c r="BN57" s="124"/>
      <c r="BO57" s="124"/>
      <c r="BP57" s="125"/>
      <c r="BQ57" s="123"/>
      <c r="BR57" s="124"/>
      <c r="BS57" s="124"/>
      <c r="BT57" s="124"/>
      <c r="BU57" s="124"/>
      <c r="BV57" s="125"/>
      <c r="BW57" s="123"/>
      <c r="BX57" s="124"/>
      <c r="BY57" s="124"/>
      <c r="BZ57" s="124"/>
      <c r="CA57" s="124"/>
      <c r="CB57" s="125"/>
    </row>
    <row r="58" spans="2:80" s="17" customFormat="1">
      <c r="B58" s="27" t="s">
        <v>45</v>
      </c>
      <c r="C58" s="117">
        <f t="shared" ref="C58:BV58" si="160">IFERROR((C36/C35),"NA")</f>
        <v>0</v>
      </c>
      <c r="D58" s="118">
        <f t="shared" si="160"/>
        <v>0</v>
      </c>
      <c r="E58" s="118">
        <f t="shared" si="160"/>
        <v>0</v>
      </c>
      <c r="F58" s="118">
        <f t="shared" si="160"/>
        <v>0</v>
      </c>
      <c r="G58" s="118">
        <f t="shared" si="160"/>
        <v>0</v>
      </c>
      <c r="H58" s="119">
        <f t="shared" si="160"/>
        <v>0</v>
      </c>
      <c r="I58" s="117">
        <f t="shared" si="160"/>
        <v>0</v>
      </c>
      <c r="J58" s="118">
        <f t="shared" si="160"/>
        <v>0</v>
      </c>
      <c r="K58" s="118">
        <f t="shared" si="160"/>
        <v>0</v>
      </c>
      <c r="L58" s="118">
        <f t="shared" si="160"/>
        <v>0</v>
      </c>
      <c r="M58" s="118">
        <f t="shared" si="160"/>
        <v>0</v>
      </c>
      <c r="N58" s="119">
        <f t="shared" si="160"/>
        <v>0</v>
      </c>
      <c r="O58" s="117">
        <f t="shared" si="160"/>
        <v>3.5490847037626195E-3</v>
      </c>
      <c r="P58" s="118">
        <f t="shared" si="160"/>
        <v>8.1050392980344804E-2</v>
      </c>
      <c r="Q58" s="118">
        <f t="shared" si="160"/>
        <v>6.5208886769324778E-2</v>
      </c>
      <c r="R58" s="118">
        <f t="shared" si="160"/>
        <v>1.6225627079922571E-2</v>
      </c>
      <c r="S58" s="118">
        <f t="shared" si="160"/>
        <v>1.4351660239039152E-2</v>
      </c>
      <c r="T58" s="119">
        <f t="shared" si="160"/>
        <v>1.2602722371708824E-2</v>
      </c>
      <c r="U58" s="117">
        <f t="shared" si="160"/>
        <v>0</v>
      </c>
      <c r="V58" s="118">
        <f t="shared" si="160"/>
        <v>0.11038599775695652</v>
      </c>
      <c r="W58" s="118">
        <f t="shared" si="160"/>
        <v>0.22627971464070898</v>
      </c>
      <c r="X58" s="118">
        <f t="shared" si="160"/>
        <v>0.11030466147499395</v>
      </c>
      <c r="Y58" s="118">
        <f t="shared" si="160"/>
        <v>8.9300447256494803E-2</v>
      </c>
      <c r="Z58" s="119">
        <f t="shared" si="160"/>
        <v>6.4784860574838496E-2</v>
      </c>
      <c r="AA58" s="117" t="str">
        <f t="shared" si="160"/>
        <v>NA</v>
      </c>
      <c r="AB58" s="118">
        <f t="shared" si="160"/>
        <v>0.53779141601344926</v>
      </c>
      <c r="AC58" s="118">
        <f t="shared" si="160"/>
        <v>0.55165205752923563</v>
      </c>
      <c r="AD58" s="118">
        <f t="shared" si="160"/>
        <v>0.56755953002066073</v>
      </c>
      <c r="AE58" s="118">
        <f t="shared" si="160"/>
        <v>0.56860845520365644</v>
      </c>
      <c r="AF58" s="119">
        <f t="shared" si="160"/>
        <v>0.53748574520538706</v>
      </c>
      <c r="AG58" s="117">
        <f t="shared" si="160"/>
        <v>0.54868752771833129</v>
      </c>
      <c r="AH58" s="118">
        <f t="shared" si="160"/>
        <v>0.79081915948650949</v>
      </c>
      <c r="AI58" s="118">
        <f t="shared" si="160"/>
        <v>0.84701518261026354</v>
      </c>
      <c r="AJ58" s="118">
        <f t="shared" si="160"/>
        <v>0.9308103620870668</v>
      </c>
      <c r="AK58" s="118">
        <f t="shared" si="160"/>
        <v>0.82895647618592305</v>
      </c>
      <c r="AL58" s="119">
        <f t="shared" si="160"/>
        <v>0.68749921118049762</v>
      </c>
      <c r="AM58" s="117">
        <f t="shared" si="160"/>
        <v>3.9981847061493082E-2</v>
      </c>
      <c r="AN58" s="118">
        <f t="shared" si="160"/>
        <v>4.5623662045562896E-2</v>
      </c>
      <c r="AO58" s="118">
        <f t="shared" si="160"/>
        <v>3.2223480170166047E-2</v>
      </c>
      <c r="AP58" s="118">
        <f t="shared" si="160"/>
        <v>7.9738741521110004E-2</v>
      </c>
      <c r="AQ58" s="118">
        <f t="shared" si="160"/>
        <v>4.0572185810753995E-2</v>
      </c>
      <c r="AR58" s="119">
        <f t="shared" si="160"/>
        <v>2.9161944623019406E-2</v>
      </c>
      <c r="AS58" s="117">
        <f t="shared" si="160"/>
        <v>1.7745049231875192</v>
      </c>
      <c r="AT58" s="118">
        <f t="shared" si="160"/>
        <v>1.5230137586724339</v>
      </c>
      <c r="AU58" s="118">
        <f t="shared" si="160"/>
        <v>1.3506762592505315</v>
      </c>
      <c r="AV58" s="118">
        <f t="shared" si="160"/>
        <v>1.3469574303803507</v>
      </c>
      <c r="AW58" s="118">
        <f t="shared" si="160"/>
        <v>1.3023544820087785</v>
      </c>
      <c r="AX58" s="119">
        <f t="shared" si="160"/>
        <v>1.1649183052655427</v>
      </c>
      <c r="AY58" s="117">
        <f t="shared" si="160"/>
        <v>0</v>
      </c>
      <c r="AZ58" s="118">
        <f t="shared" si="160"/>
        <v>2.4156923374239056E-4</v>
      </c>
      <c r="BA58" s="118">
        <f t="shared" si="160"/>
        <v>0</v>
      </c>
      <c r="BB58" s="118">
        <f t="shared" si="160"/>
        <v>0</v>
      </c>
      <c r="BC58" s="118">
        <f t="shared" si="160"/>
        <v>0</v>
      </c>
      <c r="BD58" s="119">
        <f t="shared" si="160"/>
        <v>0</v>
      </c>
      <c r="BE58" s="117">
        <f t="shared" ref="BE58:BP58" si="161">IFERROR((BE36/BE35),"NA")</f>
        <v>9.3824487373092735E-2</v>
      </c>
      <c r="BF58" s="118">
        <f t="shared" si="161"/>
        <v>0.10176693419308289</v>
      </c>
      <c r="BG58" s="118">
        <f t="shared" si="161"/>
        <v>0.20960055028742691</v>
      </c>
      <c r="BH58" s="118">
        <f t="shared" si="161"/>
        <v>0.2828843641605478</v>
      </c>
      <c r="BI58" s="118">
        <f t="shared" si="161"/>
        <v>0.30962699836978846</v>
      </c>
      <c r="BJ58" s="119">
        <f t="shared" si="161"/>
        <v>0.26835432968154205</v>
      </c>
      <c r="BK58" s="117">
        <f t="shared" si="161"/>
        <v>0</v>
      </c>
      <c r="BL58" s="118">
        <f t="shared" si="161"/>
        <v>1.7511703655276279E-4</v>
      </c>
      <c r="BM58" s="118">
        <f t="shared" si="161"/>
        <v>0</v>
      </c>
      <c r="BN58" s="118">
        <f t="shared" si="161"/>
        <v>0</v>
      </c>
      <c r="BO58" s="118">
        <f t="shared" si="161"/>
        <v>0</v>
      </c>
      <c r="BP58" s="119">
        <f t="shared" si="161"/>
        <v>0</v>
      </c>
      <c r="BQ58" s="117">
        <f t="shared" si="160"/>
        <v>4.4100398780201741E-3</v>
      </c>
      <c r="BR58" s="118">
        <f t="shared" si="160"/>
        <v>4.2270904041962355E-2</v>
      </c>
      <c r="BS58" s="118">
        <f t="shared" si="160"/>
        <v>1.8609605564084086E-2</v>
      </c>
      <c r="BT58" s="118">
        <f t="shared" si="160"/>
        <v>0</v>
      </c>
      <c r="BU58" s="118">
        <f t="shared" si="160"/>
        <v>0</v>
      </c>
      <c r="BV58" s="119">
        <f t="shared" si="160"/>
        <v>0</v>
      </c>
      <c r="BW58" s="117"/>
      <c r="BX58" s="118"/>
      <c r="BY58" s="118"/>
      <c r="BZ58" s="118"/>
      <c r="CA58" s="118"/>
      <c r="CB58" s="119"/>
    </row>
    <row r="59" spans="2:80" s="17" customFormat="1">
      <c r="B59" s="27" t="s">
        <v>37</v>
      </c>
      <c r="C59" s="117">
        <f t="shared" ref="C59:BV59" si="162">IFERROR((C38/C35),"NA")</f>
        <v>-0.61187395671005274</v>
      </c>
      <c r="D59" s="118">
        <f t="shared" si="162"/>
        <v>-0.66442861769162886</v>
      </c>
      <c r="E59" s="118">
        <f t="shared" si="162"/>
        <v>-0.73738159010894022</v>
      </c>
      <c r="F59" s="118">
        <f t="shared" si="162"/>
        <v>-0.81043636241294614</v>
      </c>
      <c r="G59" s="118">
        <f t="shared" si="162"/>
        <v>-0.81143367879089012</v>
      </c>
      <c r="H59" s="119">
        <f t="shared" si="162"/>
        <v>-0.81416036049017748</v>
      </c>
      <c r="I59" s="117">
        <f t="shared" si="162"/>
        <v>-0.46044969191249613</v>
      </c>
      <c r="J59" s="118">
        <f t="shared" si="162"/>
        <v>-0.62237813890915294</v>
      </c>
      <c r="K59" s="118">
        <f t="shared" si="162"/>
        <v>-0.58693170076083467</v>
      </c>
      <c r="L59" s="118">
        <f t="shared" si="162"/>
        <v>-0.67945148792819987</v>
      </c>
      <c r="M59" s="118">
        <f t="shared" si="162"/>
        <v>-0.67075405790060361</v>
      </c>
      <c r="N59" s="119">
        <f t="shared" si="162"/>
        <v>-0.72175873838841709</v>
      </c>
      <c r="O59" s="117">
        <f t="shared" si="162"/>
        <v>-0.53070389423546038</v>
      </c>
      <c r="P59" s="118">
        <f t="shared" si="162"/>
        <v>-0.5414247031524978</v>
      </c>
      <c r="Q59" s="118">
        <f t="shared" si="162"/>
        <v>-0.58401298067429452</v>
      </c>
      <c r="R59" s="118">
        <f t="shared" si="162"/>
        <v>-0.58370070857313461</v>
      </c>
      <c r="S59" s="118">
        <f t="shared" si="162"/>
        <v>-0.56504691131925011</v>
      </c>
      <c r="T59" s="119">
        <f t="shared" si="162"/>
        <v>-0.54551036583028989</v>
      </c>
      <c r="U59" s="117">
        <f t="shared" si="162"/>
        <v>-0.34203019774374815</v>
      </c>
      <c r="V59" s="118">
        <f t="shared" si="162"/>
        <v>3.4493416579093779E-2</v>
      </c>
      <c r="W59" s="118">
        <f t="shared" si="162"/>
        <v>9.1918934263685817E-2</v>
      </c>
      <c r="X59" s="118">
        <f t="shared" si="162"/>
        <v>1.6030944134365788E-2</v>
      </c>
      <c r="Y59" s="118">
        <f t="shared" si="162"/>
        <v>-8.103699066728183E-2</v>
      </c>
      <c r="Z59" s="119">
        <f t="shared" si="162"/>
        <v>-0.21663554186026238</v>
      </c>
      <c r="AA59" s="117" t="str">
        <f t="shared" si="162"/>
        <v>NA</v>
      </c>
      <c r="AB59" s="118">
        <f t="shared" si="162"/>
        <v>0.15669522594235483</v>
      </c>
      <c r="AC59" s="118">
        <f t="shared" si="162"/>
        <v>0.22603778763207913</v>
      </c>
      <c r="AD59" s="118">
        <f t="shared" si="162"/>
        <v>0.2705059443064744</v>
      </c>
      <c r="AE59" s="118">
        <f t="shared" si="162"/>
        <v>0.29057887728988707</v>
      </c>
      <c r="AF59" s="119">
        <f t="shared" si="162"/>
        <v>0.33828287706874854</v>
      </c>
      <c r="AG59" s="117">
        <f t="shared" si="162"/>
        <v>0.47420744175801943</v>
      </c>
      <c r="AH59" s="118">
        <f t="shared" si="162"/>
        <v>0.71496686400013376</v>
      </c>
      <c r="AI59" s="118">
        <f t="shared" si="162"/>
        <v>0.75576042975855262</v>
      </c>
      <c r="AJ59" s="118">
        <f t="shared" si="162"/>
        <v>0.86408672510193607</v>
      </c>
      <c r="AK59" s="118">
        <f t="shared" si="162"/>
        <v>0.69532814292283651</v>
      </c>
      <c r="AL59" s="119">
        <f t="shared" si="162"/>
        <v>0.62340712401298937</v>
      </c>
      <c r="AM59" s="117">
        <f t="shared" si="162"/>
        <v>-0.7483448049819732</v>
      </c>
      <c r="AN59" s="118">
        <f t="shared" si="162"/>
        <v>-0.75067540407392497</v>
      </c>
      <c r="AO59" s="118">
        <f t="shared" si="162"/>
        <v>-0.70811462192946351</v>
      </c>
      <c r="AP59" s="118">
        <f t="shared" si="162"/>
        <v>-0.67299985892347169</v>
      </c>
      <c r="AQ59" s="118">
        <f t="shared" si="162"/>
        <v>-0.62518341295648538</v>
      </c>
      <c r="AR59" s="119">
        <f t="shared" si="162"/>
        <v>-0.64689619368268392</v>
      </c>
      <c r="AS59" s="117">
        <f t="shared" si="162"/>
        <v>1.038124107584528</v>
      </c>
      <c r="AT59" s="118">
        <f t="shared" si="162"/>
        <v>0.81244219287381769</v>
      </c>
      <c r="AU59" s="118">
        <f t="shared" si="162"/>
        <v>0.59705527900906741</v>
      </c>
      <c r="AV59" s="118">
        <f t="shared" si="162"/>
        <v>0.64053377496142849</v>
      </c>
      <c r="AW59" s="118">
        <f t="shared" si="162"/>
        <v>0.55787609164164675</v>
      </c>
      <c r="AX59" s="119">
        <f t="shared" si="162"/>
        <v>0.43413980435568095</v>
      </c>
      <c r="AY59" s="117">
        <f t="shared" si="162"/>
        <v>-0.59179860671310958</v>
      </c>
      <c r="AZ59" s="118">
        <f t="shared" si="162"/>
        <v>-0.50766257609430865</v>
      </c>
      <c r="BA59" s="118">
        <f t="shared" si="162"/>
        <v>-0.57369382095054344</v>
      </c>
      <c r="BB59" s="118">
        <f t="shared" si="162"/>
        <v>-0.58969519603273457</v>
      </c>
      <c r="BC59" s="118">
        <f t="shared" si="162"/>
        <v>-0.70855237643228142</v>
      </c>
      <c r="BD59" s="119">
        <f t="shared" si="162"/>
        <v>-0.73232824605895364</v>
      </c>
      <c r="BE59" s="117">
        <f t="shared" ref="BE59:BP59" si="163">IFERROR((BE38/BE35),"NA")</f>
        <v>-0.57563995706451698</v>
      </c>
      <c r="BF59" s="118">
        <f t="shared" si="163"/>
        <v>-0.59402031215551088</v>
      </c>
      <c r="BG59" s="118">
        <f t="shared" si="163"/>
        <v>-0.50633942493929518</v>
      </c>
      <c r="BH59" s="118">
        <f t="shared" si="163"/>
        <v>-0.33503536195324118</v>
      </c>
      <c r="BI59" s="118">
        <f t="shared" si="163"/>
        <v>-0.29994440263459932</v>
      </c>
      <c r="BJ59" s="119">
        <f t="shared" si="163"/>
        <v>-0.3154767919041776</v>
      </c>
      <c r="BK59" s="117">
        <f t="shared" si="163"/>
        <v>-0.65472670837653058</v>
      </c>
      <c r="BL59" s="118">
        <f t="shared" si="163"/>
        <v>-0.88668760288125903</v>
      </c>
      <c r="BM59" s="118">
        <f t="shared" si="163"/>
        <v>-0.8850397843098573</v>
      </c>
      <c r="BN59" s="118">
        <f t="shared" si="163"/>
        <v>-0.90507397374453002</v>
      </c>
      <c r="BO59" s="118">
        <f t="shared" si="163"/>
        <v>-0.92270623507659721</v>
      </c>
      <c r="BP59" s="119">
        <f t="shared" si="163"/>
        <v>-0.96783351152325237</v>
      </c>
      <c r="BQ59" s="117">
        <f t="shared" si="162"/>
        <v>-0.26474313863476429</v>
      </c>
      <c r="BR59" s="118">
        <f t="shared" si="162"/>
        <v>-0.30206726319037336</v>
      </c>
      <c r="BS59" s="118">
        <f t="shared" si="162"/>
        <v>-0.51887590463360378</v>
      </c>
      <c r="BT59" s="118">
        <f t="shared" si="162"/>
        <v>-0.37186569313425727</v>
      </c>
      <c r="BU59" s="118">
        <f t="shared" si="162"/>
        <v>-0.28477262145058202</v>
      </c>
      <c r="BV59" s="119">
        <f t="shared" si="162"/>
        <v>-0.31672242471294509</v>
      </c>
      <c r="BW59" s="117"/>
      <c r="BX59" s="118"/>
      <c r="BY59" s="118"/>
      <c r="BZ59" s="118"/>
      <c r="CA59" s="118"/>
      <c r="CB59" s="119"/>
    </row>
    <row r="60" spans="2:80">
      <c r="B60" s="4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</row>
    <row r="61" spans="2:80">
      <c r="B61" s="3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</row>
    <row r="62" spans="2:80">
      <c r="B62" s="3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</row>
    <row r="63" spans="2:80">
      <c r="B63" s="3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</row>
    <row r="64" spans="2:80">
      <c r="B64" s="3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</row>
    <row r="65" spans="2:80">
      <c r="B65" s="3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</row>
  </sheetData>
  <mergeCells count="13">
    <mergeCell ref="AM6:AR6"/>
    <mergeCell ref="AS6:AX6"/>
    <mergeCell ref="AY6:BD6"/>
    <mergeCell ref="BQ6:BV6"/>
    <mergeCell ref="BW6:CB6"/>
    <mergeCell ref="BE6:BJ6"/>
    <mergeCell ref="BK6:BP6"/>
    <mergeCell ref="AG6:AL6"/>
    <mergeCell ref="C6:H6"/>
    <mergeCell ref="I6:N6"/>
    <mergeCell ref="O6:T6"/>
    <mergeCell ref="U6:Z6"/>
    <mergeCell ref="AA6:AF6"/>
  </mergeCells>
  <conditionalFormatting sqref="CB15">
    <cfRule type="cellIs" dxfId="1988" priority="178" operator="greaterThanOrEqual">
      <formula>10</formula>
    </cfRule>
    <cfRule type="cellIs" dxfId="1987" priority="181" operator="lessThan">
      <formula>0</formula>
    </cfRule>
  </conditionalFormatting>
  <conditionalFormatting sqref="CB16">
    <cfRule type="cellIs" dxfId="1986" priority="176" operator="greaterThanOrEqual">
      <formula>10</formula>
    </cfRule>
    <cfRule type="cellIs" dxfId="1985" priority="180" operator="lessThan">
      <formula>0</formula>
    </cfRule>
  </conditionalFormatting>
  <conditionalFormatting sqref="CB13">
    <cfRule type="cellIs" priority="174" operator="equal">
      <formula>"-"</formula>
    </cfRule>
    <cfRule type="cellIs" dxfId="1984" priority="177" operator="lessThanOrEqual">
      <formula>5</formula>
    </cfRule>
    <cfRule type="cellIs" dxfId="1983" priority="179" operator="greaterThanOrEqual">
      <formula>10</formula>
    </cfRule>
  </conditionalFormatting>
  <conditionalFormatting sqref="C29:H29 C33:H33 BW27:CB27 BW33:CB33 BW29:CB29">
    <cfRule type="cellIs" dxfId="1982" priority="172" operator="lessThanOrEqual">
      <formula>0</formula>
    </cfRule>
    <cfRule type="cellIs" dxfId="1981" priority="175" operator="greaterThanOrEqual">
      <formula>0</formula>
    </cfRule>
  </conditionalFormatting>
  <conditionalFormatting sqref="C41:H41 BW41:CB41">
    <cfRule type="cellIs" dxfId="1980" priority="173" operator="lessThanOrEqual">
      <formula>0</formula>
    </cfRule>
  </conditionalFormatting>
  <conditionalFormatting sqref="CB10">
    <cfRule type="cellIs" dxfId="1979" priority="170" operator="equal">
      <formula>"Sell"</formula>
    </cfRule>
    <cfRule type="cellIs" dxfId="1978" priority="171" operator="equal">
      <formula>"Buy"</formula>
    </cfRule>
  </conditionalFormatting>
  <conditionalFormatting sqref="CB10">
    <cfRule type="cellIs" dxfId="1977" priority="168" operator="equal">
      <formula>"Sell"</formula>
    </cfRule>
    <cfRule type="cellIs" dxfId="1976" priority="169" operator="equal">
      <formula>"Buy"</formula>
    </cfRule>
  </conditionalFormatting>
  <conditionalFormatting sqref="CB10">
    <cfRule type="cellIs" dxfId="1975" priority="166" operator="equal">
      <formula>"Sell"</formula>
    </cfRule>
    <cfRule type="cellIs" dxfId="1974" priority="167" operator="equal">
      <formula>"Buy"</formula>
    </cfRule>
  </conditionalFormatting>
  <conditionalFormatting sqref="H10">
    <cfRule type="cellIs" dxfId="1973" priority="164" operator="equal">
      <formula>"Sell"</formula>
    </cfRule>
    <cfRule type="cellIs" dxfId="1972" priority="165" operator="equal">
      <formula>"Buy"</formula>
    </cfRule>
  </conditionalFormatting>
  <conditionalFormatting sqref="H15">
    <cfRule type="cellIs" dxfId="1971" priority="161" operator="greaterThan">
      <formula>0</formula>
    </cfRule>
    <cfRule type="cellIs" dxfId="1970" priority="163" operator="lessThan">
      <formula>0</formula>
    </cfRule>
  </conditionalFormatting>
  <conditionalFormatting sqref="H13">
    <cfRule type="cellIs" priority="159" operator="equal">
      <formula>"-"</formula>
    </cfRule>
    <cfRule type="cellIs" dxfId="1969" priority="160" operator="lessThanOrEqual">
      <formula>0</formula>
    </cfRule>
    <cfRule type="cellIs" dxfId="1968" priority="162" operator="greaterThanOrEqual">
      <formula>0</formula>
    </cfRule>
  </conditionalFormatting>
  <conditionalFormatting sqref="H16">
    <cfRule type="cellIs" dxfId="1967" priority="157" operator="greaterThan">
      <formula>0</formula>
    </cfRule>
    <cfRule type="cellIs" dxfId="1966" priority="158" operator="lessThan">
      <formula>0</formula>
    </cfRule>
  </conditionalFormatting>
  <conditionalFormatting sqref="C27:H27">
    <cfRule type="cellIs" dxfId="1965" priority="155" operator="lessThanOrEqual">
      <formula>0</formula>
    </cfRule>
    <cfRule type="cellIs" dxfId="1964" priority="156" operator="greaterThanOrEqual">
      <formula>0</formula>
    </cfRule>
  </conditionalFormatting>
  <conditionalFormatting sqref="O29:T29 O33:T33">
    <cfRule type="cellIs" dxfId="1963" priority="152" operator="lessThanOrEqual">
      <formula>0</formula>
    </cfRule>
    <cfRule type="cellIs" dxfId="1962" priority="154" operator="greaterThanOrEqual">
      <formula>0</formula>
    </cfRule>
  </conditionalFormatting>
  <conditionalFormatting sqref="O41:T41">
    <cfRule type="cellIs" dxfId="1961" priority="153" operator="lessThanOrEqual">
      <formula>0</formula>
    </cfRule>
  </conditionalFormatting>
  <conditionalFormatting sqref="T10">
    <cfRule type="cellIs" dxfId="1960" priority="150" operator="equal">
      <formula>"Sell"</formula>
    </cfRule>
    <cfRule type="cellIs" dxfId="1959" priority="151" operator="equal">
      <formula>"Buy"</formula>
    </cfRule>
  </conditionalFormatting>
  <conditionalFormatting sqref="T15">
    <cfRule type="cellIs" dxfId="1958" priority="147" operator="greaterThan">
      <formula>0</formula>
    </cfRule>
    <cfRule type="cellIs" dxfId="1957" priority="149" operator="lessThan">
      <formula>0</formula>
    </cfRule>
  </conditionalFormatting>
  <conditionalFormatting sqref="T13">
    <cfRule type="cellIs" priority="145" operator="equal">
      <formula>"-"</formula>
    </cfRule>
    <cfRule type="cellIs" dxfId="1956" priority="146" operator="lessThanOrEqual">
      <formula>0</formula>
    </cfRule>
    <cfRule type="cellIs" dxfId="1955" priority="148" operator="greaterThanOrEqual">
      <formula>0</formula>
    </cfRule>
  </conditionalFormatting>
  <conditionalFormatting sqref="T16">
    <cfRule type="cellIs" dxfId="1954" priority="143" operator="greaterThan">
      <formula>0</formula>
    </cfRule>
    <cfRule type="cellIs" dxfId="1953" priority="144" operator="lessThan">
      <formula>0</formula>
    </cfRule>
  </conditionalFormatting>
  <conditionalFormatting sqref="O27:T27">
    <cfRule type="cellIs" dxfId="1952" priority="141" operator="lessThanOrEqual">
      <formula>0</formula>
    </cfRule>
    <cfRule type="cellIs" dxfId="1951" priority="142" operator="greaterThanOrEqual">
      <formula>0</formula>
    </cfRule>
  </conditionalFormatting>
  <conditionalFormatting sqref="U29:Z29 U33:Z33">
    <cfRule type="cellIs" dxfId="1950" priority="138" operator="lessThanOrEqual">
      <formula>0</formula>
    </cfRule>
    <cfRule type="cellIs" dxfId="1949" priority="140" operator="greaterThanOrEqual">
      <formula>0</formula>
    </cfRule>
  </conditionalFormatting>
  <conditionalFormatting sqref="U41:Z41">
    <cfRule type="cellIs" dxfId="1948" priority="139" operator="lessThanOrEqual">
      <formula>0</formula>
    </cfRule>
  </conditionalFormatting>
  <conditionalFormatting sqref="Z10">
    <cfRule type="cellIs" dxfId="1947" priority="136" operator="equal">
      <formula>"Sell"</formula>
    </cfRule>
    <cfRule type="cellIs" dxfId="1946" priority="137" operator="equal">
      <formula>"Buy"</formula>
    </cfRule>
  </conditionalFormatting>
  <conditionalFormatting sqref="Z15">
    <cfRule type="cellIs" dxfId="1945" priority="133" operator="greaterThan">
      <formula>0</formula>
    </cfRule>
    <cfRule type="cellIs" dxfId="1944" priority="135" operator="lessThan">
      <formula>0</formula>
    </cfRule>
  </conditionalFormatting>
  <conditionalFormatting sqref="Z13">
    <cfRule type="cellIs" priority="131" operator="equal">
      <formula>"-"</formula>
    </cfRule>
    <cfRule type="cellIs" dxfId="1943" priority="132" operator="lessThanOrEqual">
      <formula>0</formula>
    </cfRule>
    <cfRule type="cellIs" dxfId="1942" priority="134" operator="greaterThanOrEqual">
      <formula>0</formula>
    </cfRule>
  </conditionalFormatting>
  <conditionalFormatting sqref="Z16">
    <cfRule type="cellIs" dxfId="1941" priority="129" operator="greaterThan">
      <formula>0</formula>
    </cfRule>
    <cfRule type="cellIs" dxfId="1940" priority="130" operator="lessThan">
      <formula>0</formula>
    </cfRule>
  </conditionalFormatting>
  <conditionalFormatting sqref="U27:Z27">
    <cfRule type="cellIs" dxfId="1939" priority="127" operator="lessThanOrEqual">
      <formula>0</formula>
    </cfRule>
    <cfRule type="cellIs" dxfId="1938" priority="128" operator="greaterThanOrEqual">
      <formula>0</formula>
    </cfRule>
  </conditionalFormatting>
  <conditionalFormatting sqref="BQ29:BV29 BQ33:BV33">
    <cfRule type="cellIs" dxfId="1937" priority="124" operator="lessThanOrEqual">
      <formula>0</formula>
    </cfRule>
    <cfRule type="cellIs" dxfId="1936" priority="126" operator="greaterThanOrEqual">
      <formula>0</formula>
    </cfRule>
  </conditionalFormatting>
  <conditionalFormatting sqref="BQ41:BV41">
    <cfRule type="cellIs" dxfId="1935" priority="125" operator="lessThanOrEqual">
      <formula>0</formula>
    </cfRule>
  </conditionalFormatting>
  <conditionalFormatting sqref="BV10">
    <cfRule type="cellIs" dxfId="1934" priority="122" operator="equal">
      <formula>"Sell"</formula>
    </cfRule>
    <cfRule type="cellIs" dxfId="1933" priority="123" operator="equal">
      <formula>"Buy"</formula>
    </cfRule>
  </conditionalFormatting>
  <conditionalFormatting sqref="BV15">
    <cfRule type="cellIs" dxfId="1932" priority="119" operator="greaterThan">
      <formula>0</formula>
    </cfRule>
    <cfRule type="cellIs" dxfId="1931" priority="121" operator="lessThan">
      <formula>0</formula>
    </cfRule>
  </conditionalFormatting>
  <conditionalFormatting sqref="BV13">
    <cfRule type="cellIs" priority="117" operator="equal">
      <formula>"-"</formula>
    </cfRule>
    <cfRule type="cellIs" dxfId="1930" priority="118" operator="lessThanOrEqual">
      <formula>0</formula>
    </cfRule>
    <cfRule type="cellIs" dxfId="1929" priority="120" operator="greaterThanOrEqual">
      <formula>0</formula>
    </cfRule>
  </conditionalFormatting>
  <conditionalFormatting sqref="BV16">
    <cfRule type="cellIs" dxfId="1928" priority="115" operator="greaterThan">
      <formula>0</formula>
    </cfRule>
    <cfRule type="cellIs" dxfId="1927" priority="116" operator="lessThan">
      <formula>0</formula>
    </cfRule>
  </conditionalFormatting>
  <conditionalFormatting sqref="BQ27:BV27">
    <cfRule type="cellIs" dxfId="1926" priority="113" operator="lessThanOrEqual">
      <formula>0</formula>
    </cfRule>
    <cfRule type="cellIs" dxfId="1925" priority="114" operator="greaterThanOrEqual">
      <formula>0</formula>
    </cfRule>
  </conditionalFormatting>
  <conditionalFormatting sqref="I29:N29 I33:N33">
    <cfRule type="cellIs" dxfId="1924" priority="110" operator="lessThanOrEqual">
      <formula>0</formula>
    </cfRule>
    <cfRule type="cellIs" dxfId="1923" priority="112" operator="greaterThanOrEqual">
      <formula>0</formula>
    </cfRule>
  </conditionalFormatting>
  <conditionalFormatting sqref="I41:N41">
    <cfRule type="cellIs" dxfId="1922" priority="111" operator="lessThanOrEqual">
      <formula>0</formula>
    </cfRule>
  </conditionalFormatting>
  <conditionalFormatting sqref="N10">
    <cfRule type="cellIs" dxfId="1921" priority="108" operator="equal">
      <formula>"Sell"</formula>
    </cfRule>
    <cfRule type="cellIs" dxfId="1920" priority="109" operator="equal">
      <formula>"Buy"</formula>
    </cfRule>
  </conditionalFormatting>
  <conditionalFormatting sqref="N15">
    <cfRule type="cellIs" dxfId="1919" priority="105" operator="greaterThan">
      <formula>0</formula>
    </cfRule>
    <cfRule type="cellIs" dxfId="1918" priority="107" operator="lessThan">
      <formula>0</formula>
    </cfRule>
  </conditionalFormatting>
  <conditionalFormatting sqref="N13">
    <cfRule type="cellIs" priority="103" operator="equal">
      <formula>"-"</formula>
    </cfRule>
    <cfRule type="cellIs" dxfId="1917" priority="104" operator="lessThanOrEqual">
      <formula>0</formula>
    </cfRule>
    <cfRule type="cellIs" dxfId="1916" priority="106" operator="greaterThanOrEqual">
      <formula>0</formula>
    </cfRule>
  </conditionalFormatting>
  <conditionalFormatting sqref="N16">
    <cfRule type="cellIs" dxfId="1915" priority="101" operator="greaterThan">
      <formula>0</formula>
    </cfRule>
    <cfRule type="cellIs" dxfId="1914" priority="102" operator="lessThan">
      <formula>0</formula>
    </cfRule>
  </conditionalFormatting>
  <conditionalFormatting sqref="I27:N27">
    <cfRule type="cellIs" dxfId="1913" priority="99" operator="lessThanOrEqual">
      <formula>0</formula>
    </cfRule>
    <cfRule type="cellIs" dxfId="1912" priority="100" operator="greaterThanOrEqual">
      <formula>0</formula>
    </cfRule>
  </conditionalFormatting>
  <conditionalFormatting sqref="AG29:AL29 AG33:AL33">
    <cfRule type="cellIs" dxfId="1911" priority="96" operator="lessThanOrEqual">
      <formula>0</formula>
    </cfRule>
    <cfRule type="cellIs" dxfId="1910" priority="98" operator="greaterThanOrEqual">
      <formula>0</formula>
    </cfRule>
  </conditionalFormatting>
  <conditionalFormatting sqref="AG41:AL41">
    <cfRule type="cellIs" dxfId="1909" priority="97" operator="lessThanOrEqual">
      <formula>0</formula>
    </cfRule>
  </conditionalFormatting>
  <conditionalFormatting sqref="AL10">
    <cfRule type="cellIs" dxfId="1908" priority="94" operator="equal">
      <formula>"Sell"</formula>
    </cfRule>
    <cfRule type="cellIs" dxfId="1907" priority="95" operator="equal">
      <formula>"Buy"</formula>
    </cfRule>
  </conditionalFormatting>
  <conditionalFormatting sqref="AL15">
    <cfRule type="cellIs" dxfId="1906" priority="91" operator="greaterThan">
      <formula>0</formula>
    </cfRule>
    <cfRule type="cellIs" dxfId="1905" priority="93" operator="lessThan">
      <formula>0</formula>
    </cfRule>
  </conditionalFormatting>
  <conditionalFormatting sqref="AL13">
    <cfRule type="cellIs" priority="89" operator="equal">
      <formula>"-"</formula>
    </cfRule>
    <cfRule type="cellIs" dxfId="1904" priority="90" operator="lessThanOrEqual">
      <formula>0</formula>
    </cfRule>
    <cfRule type="cellIs" dxfId="1903" priority="92" operator="greaterThanOrEqual">
      <formula>0</formula>
    </cfRule>
  </conditionalFormatting>
  <conditionalFormatting sqref="AL16">
    <cfRule type="cellIs" dxfId="1902" priority="87" operator="greaterThan">
      <formula>0</formula>
    </cfRule>
    <cfRule type="cellIs" dxfId="1901" priority="88" operator="lessThan">
      <formula>0</formula>
    </cfRule>
  </conditionalFormatting>
  <conditionalFormatting sqref="AG27:AL27">
    <cfRule type="cellIs" dxfId="1900" priority="85" operator="lessThanOrEqual">
      <formula>0</formula>
    </cfRule>
    <cfRule type="cellIs" dxfId="1899" priority="86" operator="greaterThanOrEqual">
      <formula>0</formula>
    </cfRule>
  </conditionalFormatting>
  <conditionalFormatting sqref="AS29:AX29 AS33:AX33">
    <cfRule type="cellIs" dxfId="1898" priority="82" operator="lessThanOrEqual">
      <formula>0</formula>
    </cfRule>
    <cfRule type="cellIs" dxfId="1897" priority="84" operator="greaterThanOrEqual">
      <formula>0</formula>
    </cfRule>
  </conditionalFormatting>
  <conditionalFormatting sqref="AS41:AX41">
    <cfRule type="cellIs" dxfId="1896" priority="83" operator="lessThanOrEqual">
      <formula>0</formula>
    </cfRule>
  </conditionalFormatting>
  <conditionalFormatting sqref="AX10">
    <cfRule type="cellIs" dxfId="1895" priority="80" operator="equal">
      <formula>"Sell"</formula>
    </cfRule>
    <cfRule type="cellIs" dxfId="1894" priority="81" operator="equal">
      <formula>"Buy"</formula>
    </cfRule>
  </conditionalFormatting>
  <conditionalFormatting sqref="AX15">
    <cfRule type="cellIs" dxfId="1893" priority="77" operator="greaterThan">
      <formula>0</formula>
    </cfRule>
    <cfRule type="cellIs" dxfId="1892" priority="79" operator="lessThan">
      <formula>0</formula>
    </cfRule>
  </conditionalFormatting>
  <conditionalFormatting sqref="AX13">
    <cfRule type="cellIs" priority="75" operator="equal">
      <formula>"-"</formula>
    </cfRule>
    <cfRule type="cellIs" dxfId="1891" priority="76" operator="lessThanOrEqual">
      <formula>0</formula>
    </cfRule>
    <cfRule type="cellIs" dxfId="1890" priority="78" operator="greaterThanOrEqual">
      <formula>0</formula>
    </cfRule>
  </conditionalFormatting>
  <conditionalFormatting sqref="AX16">
    <cfRule type="cellIs" dxfId="1889" priority="73" operator="greaterThan">
      <formula>0</formula>
    </cfRule>
    <cfRule type="cellIs" dxfId="1888" priority="74" operator="lessThan">
      <formula>0</formula>
    </cfRule>
  </conditionalFormatting>
  <conditionalFormatting sqref="AS27:AX27">
    <cfRule type="cellIs" dxfId="1887" priority="71" operator="lessThanOrEqual">
      <formula>0</formula>
    </cfRule>
    <cfRule type="cellIs" dxfId="1886" priority="72" operator="greaterThanOrEqual">
      <formula>0</formula>
    </cfRule>
  </conditionalFormatting>
  <conditionalFormatting sqref="AA29:AF29 AA33:AF33">
    <cfRule type="cellIs" dxfId="1885" priority="68" operator="lessThanOrEqual">
      <formula>0</formula>
    </cfRule>
    <cfRule type="cellIs" dxfId="1884" priority="70" operator="greaterThanOrEqual">
      <formula>0</formula>
    </cfRule>
  </conditionalFormatting>
  <conditionalFormatting sqref="AA41:AF41">
    <cfRule type="cellIs" dxfId="1883" priority="69" operator="lessThanOrEqual">
      <formula>0</formula>
    </cfRule>
  </conditionalFormatting>
  <conditionalFormatting sqref="AF10">
    <cfRule type="cellIs" dxfId="1882" priority="66" operator="equal">
      <formula>"Sell"</formula>
    </cfRule>
    <cfRule type="cellIs" dxfId="1881" priority="67" operator="equal">
      <formula>"Buy"</formula>
    </cfRule>
  </conditionalFormatting>
  <conditionalFormatting sqref="AF15">
    <cfRule type="cellIs" dxfId="1880" priority="63" operator="greaterThan">
      <formula>0</formula>
    </cfRule>
    <cfRule type="cellIs" dxfId="1879" priority="65" operator="lessThan">
      <formula>0</formula>
    </cfRule>
  </conditionalFormatting>
  <conditionalFormatting sqref="AF13">
    <cfRule type="cellIs" priority="61" operator="equal">
      <formula>"-"</formula>
    </cfRule>
    <cfRule type="cellIs" dxfId="1878" priority="62" operator="lessThanOrEqual">
      <formula>0</formula>
    </cfRule>
    <cfRule type="cellIs" dxfId="1877" priority="64" operator="greaterThanOrEqual">
      <formula>0</formula>
    </cfRule>
  </conditionalFormatting>
  <conditionalFormatting sqref="AF16">
    <cfRule type="cellIs" dxfId="1876" priority="59" operator="greaterThan">
      <formula>0</formula>
    </cfRule>
    <cfRule type="cellIs" dxfId="1875" priority="60" operator="lessThan">
      <formula>0</formula>
    </cfRule>
  </conditionalFormatting>
  <conditionalFormatting sqref="AA27:AF27">
    <cfRule type="cellIs" dxfId="1874" priority="57" operator="lessThanOrEqual">
      <formula>0</formula>
    </cfRule>
    <cfRule type="cellIs" dxfId="1873" priority="58" operator="greaterThanOrEqual">
      <formula>0</formula>
    </cfRule>
  </conditionalFormatting>
  <conditionalFormatting sqref="AM29:AR29 AM33:AR33">
    <cfRule type="cellIs" dxfId="1872" priority="54" operator="lessThanOrEqual">
      <formula>0</formula>
    </cfRule>
    <cfRule type="cellIs" dxfId="1871" priority="56" operator="greaterThanOrEqual">
      <formula>0</formula>
    </cfRule>
  </conditionalFormatting>
  <conditionalFormatting sqref="AM41:AR41">
    <cfRule type="cellIs" dxfId="1870" priority="55" operator="lessThanOrEqual">
      <formula>0</formula>
    </cfRule>
  </conditionalFormatting>
  <conditionalFormatting sqref="AR10">
    <cfRule type="cellIs" dxfId="1869" priority="52" operator="equal">
      <formula>"Sell"</formula>
    </cfRule>
    <cfRule type="cellIs" dxfId="1868" priority="53" operator="equal">
      <formula>"Buy"</formula>
    </cfRule>
  </conditionalFormatting>
  <conditionalFormatting sqref="AR15">
    <cfRule type="cellIs" dxfId="1867" priority="49" operator="greaterThan">
      <formula>0</formula>
    </cfRule>
    <cfRule type="cellIs" dxfId="1866" priority="51" operator="lessThan">
      <formula>0</formula>
    </cfRule>
  </conditionalFormatting>
  <conditionalFormatting sqref="AR13">
    <cfRule type="cellIs" priority="47" operator="equal">
      <formula>"-"</formula>
    </cfRule>
    <cfRule type="cellIs" dxfId="1865" priority="48" operator="lessThanOrEqual">
      <formula>0</formula>
    </cfRule>
    <cfRule type="cellIs" dxfId="1864" priority="50" operator="greaterThanOrEqual">
      <formula>0</formula>
    </cfRule>
  </conditionalFormatting>
  <conditionalFormatting sqref="AR16">
    <cfRule type="cellIs" dxfId="1863" priority="45" operator="greaterThan">
      <formula>0</formula>
    </cfRule>
    <cfRule type="cellIs" dxfId="1862" priority="46" operator="lessThan">
      <formula>0</formula>
    </cfRule>
  </conditionalFormatting>
  <conditionalFormatting sqref="AM27:AR27">
    <cfRule type="cellIs" dxfId="1861" priority="43" operator="lessThanOrEqual">
      <formula>0</formula>
    </cfRule>
    <cfRule type="cellIs" dxfId="1860" priority="44" operator="greaterThanOrEqual">
      <formula>0</formula>
    </cfRule>
  </conditionalFormatting>
  <conditionalFormatting sqref="AY29:BD29 AY33:BD33">
    <cfRule type="cellIs" dxfId="1859" priority="40" operator="lessThanOrEqual">
      <formula>0</formula>
    </cfRule>
    <cfRule type="cellIs" dxfId="1858" priority="42" operator="greaterThanOrEqual">
      <formula>0</formula>
    </cfRule>
  </conditionalFormatting>
  <conditionalFormatting sqref="AY41:BD41">
    <cfRule type="cellIs" dxfId="1857" priority="41" operator="lessThanOrEqual">
      <formula>0</formula>
    </cfRule>
  </conditionalFormatting>
  <conditionalFormatting sqref="BD10">
    <cfRule type="cellIs" dxfId="1856" priority="38" operator="equal">
      <formula>"Sell"</formula>
    </cfRule>
    <cfRule type="cellIs" dxfId="1855" priority="39" operator="equal">
      <formula>"Buy"</formula>
    </cfRule>
  </conditionalFormatting>
  <conditionalFormatting sqref="BD15">
    <cfRule type="cellIs" dxfId="1854" priority="35" operator="greaterThan">
      <formula>0</formula>
    </cfRule>
    <cfRule type="cellIs" dxfId="1853" priority="37" operator="lessThan">
      <formula>0</formula>
    </cfRule>
  </conditionalFormatting>
  <conditionalFormatting sqref="BD13">
    <cfRule type="cellIs" priority="33" operator="equal">
      <formula>"-"</formula>
    </cfRule>
    <cfRule type="cellIs" dxfId="1852" priority="34" operator="lessThanOrEqual">
      <formula>0</formula>
    </cfRule>
    <cfRule type="cellIs" dxfId="1851" priority="36" operator="greaterThanOrEqual">
      <formula>0</formula>
    </cfRule>
  </conditionalFormatting>
  <conditionalFormatting sqref="BD16">
    <cfRule type="cellIs" dxfId="1850" priority="31" operator="greaterThan">
      <formula>0</formula>
    </cfRule>
    <cfRule type="cellIs" dxfId="1849" priority="32" operator="lessThan">
      <formula>0</formula>
    </cfRule>
  </conditionalFormatting>
  <conditionalFormatting sqref="AY27:BD27">
    <cfRule type="cellIs" dxfId="1848" priority="29" operator="lessThanOrEqual">
      <formula>0</formula>
    </cfRule>
    <cfRule type="cellIs" dxfId="1847" priority="30" operator="greaterThanOrEqual">
      <formula>0</formula>
    </cfRule>
  </conditionalFormatting>
  <conditionalFormatting sqref="BE29:BJ29 BE33:BJ33">
    <cfRule type="cellIs" dxfId="1846" priority="26" operator="lessThanOrEqual">
      <formula>0</formula>
    </cfRule>
    <cfRule type="cellIs" dxfId="1845" priority="28" operator="greaterThanOrEqual">
      <formula>0</formula>
    </cfRule>
  </conditionalFormatting>
  <conditionalFormatting sqref="BE41:BJ41">
    <cfRule type="cellIs" dxfId="1844" priority="27" operator="lessThanOrEqual">
      <formula>0</formula>
    </cfRule>
  </conditionalFormatting>
  <conditionalFormatting sqref="BJ10">
    <cfRule type="cellIs" dxfId="1843" priority="24" operator="equal">
      <formula>"Sell"</formula>
    </cfRule>
    <cfRule type="cellIs" dxfId="1842" priority="25" operator="equal">
      <formula>"Buy"</formula>
    </cfRule>
  </conditionalFormatting>
  <conditionalFormatting sqref="BJ15">
    <cfRule type="cellIs" dxfId="1841" priority="21" operator="greaterThan">
      <formula>0</formula>
    </cfRule>
    <cfRule type="cellIs" dxfId="1840" priority="23" operator="lessThan">
      <formula>0</formula>
    </cfRule>
  </conditionalFormatting>
  <conditionalFormatting sqref="BJ13">
    <cfRule type="cellIs" priority="19" operator="equal">
      <formula>"-"</formula>
    </cfRule>
    <cfRule type="cellIs" dxfId="1839" priority="20" operator="lessThanOrEqual">
      <formula>0</formula>
    </cfRule>
    <cfRule type="cellIs" dxfId="1838" priority="22" operator="greaterThanOrEqual">
      <formula>0</formula>
    </cfRule>
  </conditionalFormatting>
  <conditionalFormatting sqref="BJ16">
    <cfRule type="cellIs" dxfId="1837" priority="17" operator="greaterThan">
      <formula>0</formula>
    </cfRule>
    <cfRule type="cellIs" dxfId="1836" priority="18" operator="lessThan">
      <formula>0</formula>
    </cfRule>
  </conditionalFormatting>
  <conditionalFormatting sqref="BE27:BJ27">
    <cfRule type="cellIs" dxfId="1835" priority="15" operator="lessThanOrEqual">
      <formula>0</formula>
    </cfRule>
    <cfRule type="cellIs" dxfId="1834" priority="16" operator="greaterThanOrEqual">
      <formula>0</formula>
    </cfRule>
  </conditionalFormatting>
  <conditionalFormatting sqref="BK29:BP29 BK33:BP33">
    <cfRule type="cellIs" dxfId="1833" priority="12" operator="lessThanOrEqual">
      <formula>0</formula>
    </cfRule>
    <cfRule type="cellIs" dxfId="1832" priority="14" operator="greaterThanOrEqual">
      <formula>0</formula>
    </cfRule>
  </conditionalFormatting>
  <conditionalFormatting sqref="BK41:BP41">
    <cfRule type="cellIs" dxfId="1831" priority="13" operator="lessThanOrEqual">
      <formula>0</formula>
    </cfRule>
  </conditionalFormatting>
  <conditionalFormatting sqref="BP10">
    <cfRule type="cellIs" dxfId="1830" priority="10" operator="equal">
      <formula>"Sell"</formula>
    </cfRule>
    <cfRule type="cellIs" dxfId="1829" priority="11" operator="equal">
      <formula>"Buy"</formula>
    </cfRule>
  </conditionalFormatting>
  <conditionalFormatting sqref="BP15">
    <cfRule type="cellIs" dxfId="1828" priority="7" operator="greaterThan">
      <formula>0</formula>
    </cfRule>
    <cfRule type="cellIs" dxfId="1827" priority="9" operator="lessThan">
      <formula>0</formula>
    </cfRule>
  </conditionalFormatting>
  <conditionalFormatting sqref="BP13">
    <cfRule type="cellIs" priority="5" operator="equal">
      <formula>"-"</formula>
    </cfRule>
    <cfRule type="cellIs" dxfId="1826" priority="6" operator="lessThanOrEqual">
      <formula>0</formula>
    </cfRule>
    <cfRule type="cellIs" dxfId="1825" priority="8" operator="greaterThanOrEqual">
      <formula>0</formula>
    </cfRule>
  </conditionalFormatting>
  <conditionalFormatting sqref="BP16">
    <cfRule type="cellIs" dxfId="1824" priority="3" operator="greaterThan">
      <formula>0</formula>
    </cfRule>
    <cfRule type="cellIs" dxfId="1823" priority="4" operator="lessThan">
      <formula>0</formula>
    </cfRule>
  </conditionalFormatting>
  <conditionalFormatting sqref="BK27:BP27">
    <cfRule type="cellIs" dxfId="1822" priority="1" operator="lessThanOrEqual">
      <formula>0</formula>
    </cfRule>
    <cfRule type="cellIs" dxfId="1821" priority="2" operator="greaterThanOrEqual">
      <formula>0</formula>
    </cfRule>
  </conditionalFormatting>
  <pageMargins left="0.75" right="0.25" top="0.5" bottom="0.25" header="0.3" footer="0.3"/>
  <pageSetup paperSize="9" scale="85" orientation="landscape" r:id="rId1"/>
  <headerFooter>
    <oddHeader>&amp;LMOSL: Retail Valuations</oddHeader>
  </headerFooter>
  <colBreaks count="2" manualBreakCount="2">
    <brk id="26" min="5" max="58" man="1"/>
    <brk id="50" min="5" max="58" man="1"/>
  </colBreak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8"/>
  <dimension ref="B5:BV65"/>
  <sheetViews>
    <sheetView showGridLines="0" zoomScaleNormal="100" workbookViewId="0">
      <pane xSplit="2" ySplit="8" topLeftCell="F9" activePane="bottomRight" state="frozen"/>
      <selection sqref="A1:XFD1048576"/>
      <selection pane="topRight" sqref="A1:XFD1048576"/>
      <selection pane="bottomLeft" sqref="A1:XFD1048576"/>
      <selection pane="bottomRight" activeCell="F9" sqref="F9"/>
    </sheetView>
  </sheetViews>
  <sheetFormatPr defaultColWidth="9.33203125" defaultRowHeight="12"/>
  <cols>
    <col min="1" max="1" width="1.33203125" style="1" customWidth="1"/>
    <col min="2" max="2" width="28.6640625" style="6" bestFit="1" customWidth="1"/>
    <col min="3" max="5" width="7.6640625" style="1" hidden="1" customWidth="1"/>
    <col min="6" max="6" width="8.83203125" style="1" bestFit="1" customWidth="1"/>
    <col min="7" max="7" width="8.5" style="1" bestFit="1" customWidth="1"/>
    <col min="8" max="8" width="8.83203125" style="1" bestFit="1" customWidth="1"/>
    <col min="9" max="11" width="7.83203125" style="1" hidden="1" customWidth="1"/>
    <col min="12" max="12" width="8.83203125" style="1" bestFit="1" customWidth="1"/>
    <col min="13" max="13" width="8.5" style="1" bestFit="1" customWidth="1"/>
    <col min="14" max="14" width="9" style="1" bestFit="1" customWidth="1"/>
    <col min="15" max="17" width="8.33203125" style="1" hidden="1" customWidth="1"/>
    <col min="18" max="20" width="8.5" style="1" bestFit="1" customWidth="1"/>
    <col min="21" max="23" width="9.5" style="1" hidden="1" customWidth="1"/>
    <col min="24" max="26" width="8.5" style="1" customWidth="1"/>
    <col min="27" max="29" width="9.5" style="1" hidden="1" customWidth="1"/>
    <col min="30" max="32" width="8.5" style="1" customWidth="1"/>
    <col min="33" max="34" width="7.1640625" style="1" hidden="1" customWidth="1"/>
    <col min="35" max="35" width="7.83203125" style="1" hidden="1" customWidth="1"/>
    <col min="36" max="37" width="7.33203125" style="1" bestFit="1" customWidth="1"/>
    <col min="38" max="38" width="7.5" style="1" bestFit="1" customWidth="1"/>
    <col min="39" max="41" width="6.6640625" style="1" hidden="1" customWidth="1"/>
    <col min="42" max="42" width="8" style="1" bestFit="1" customWidth="1"/>
    <col min="43" max="44" width="7.33203125" style="1" bestFit="1" customWidth="1"/>
    <col min="45" max="47" width="6.6640625" style="1" hidden="1" customWidth="1"/>
    <col min="48" max="48" width="8" style="1" bestFit="1" customWidth="1"/>
    <col min="49" max="50" width="7.33203125" style="1" bestFit="1" customWidth="1"/>
    <col min="51" max="53" width="6.83203125" style="1" hidden="1" customWidth="1"/>
    <col min="54" max="56" width="7.33203125" style="1" bestFit="1" customWidth="1"/>
    <col min="57" max="59" width="7.6640625" style="1" hidden="1" customWidth="1"/>
    <col min="60" max="60" width="8" style="1" bestFit="1" customWidth="1"/>
    <col min="61" max="61" width="8.1640625" style="1" bestFit="1" customWidth="1"/>
    <col min="62" max="62" width="8.83203125" style="1" bestFit="1" customWidth="1"/>
    <col min="63" max="65" width="8.6640625" style="1" hidden="1" customWidth="1"/>
    <col min="66" max="66" width="9" style="1" bestFit="1" customWidth="1"/>
    <col min="67" max="67" width="9.33203125" style="1" bestFit="1" customWidth="1"/>
    <col min="68" max="68" width="9" style="1" bestFit="1" customWidth="1"/>
    <col min="69" max="74" width="9.1640625" style="1" hidden="1" customWidth="1"/>
    <col min="75" max="16384" width="9.33203125" style="1"/>
  </cols>
  <sheetData>
    <row r="5" spans="2:74" ht="9" customHeight="1"/>
    <row r="6" spans="2:74" s="107" customFormat="1" ht="12.75">
      <c r="B6" s="23" t="s">
        <v>68</v>
      </c>
      <c r="C6" s="342" t="s">
        <v>244</v>
      </c>
      <c r="D6" s="343"/>
      <c r="E6" s="343"/>
      <c r="F6" s="343"/>
      <c r="G6" s="343"/>
      <c r="H6" s="344"/>
      <c r="I6" s="342" t="s">
        <v>245</v>
      </c>
      <c r="J6" s="343"/>
      <c r="K6" s="343"/>
      <c r="L6" s="343"/>
      <c r="M6" s="343"/>
      <c r="N6" s="344"/>
      <c r="O6" s="342" t="s">
        <v>247</v>
      </c>
      <c r="P6" s="343"/>
      <c r="Q6" s="343"/>
      <c r="R6" s="343"/>
      <c r="S6" s="343"/>
      <c r="T6" s="344"/>
      <c r="U6" s="342" t="s">
        <v>1318</v>
      </c>
      <c r="V6" s="343"/>
      <c r="W6" s="343"/>
      <c r="X6" s="343"/>
      <c r="Y6" s="343"/>
      <c r="Z6" s="344"/>
      <c r="AA6" s="342" t="s">
        <v>253</v>
      </c>
      <c r="AB6" s="343"/>
      <c r="AC6" s="343"/>
      <c r="AD6" s="343"/>
      <c r="AE6" s="343"/>
      <c r="AF6" s="344"/>
      <c r="AG6" s="342" t="s">
        <v>87</v>
      </c>
      <c r="AH6" s="343"/>
      <c r="AI6" s="343"/>
      <c r="AJ6" s="343"/>
      <c r="AK6" s="343"/>
      <c r="AL6" s="344"/>
      <c r="AM6" s="342" t="s">
        <v>1319</v>
      </c>
      <c r="AN6" s="343"/>
      <c r="AO6" s="343"/>
      <c r="AP6" s="343"/>
      <c r="AQ6" s="343"/>
      <c r="AR6" s="344"/>
      <c r="AS6" s="342" t="s">
        <v>88</v>
      </c>
      <c r="AT6" s="343"/>
      <c r="AU6" s="343"/>
      <c r="AV6" s="343"/>
      <c r="AW6" s="343"/>
      <c r="AX6" s="344"/>
      <c r="AY6" s="342" t="s">
        <v>260</v>
      </c>
      <c r="AZ6" s="343"/>
      <c r="BA6" s="343"/>
      <c r="BB6" s="343"/>
      <c r="BC6" s="343"/>
      <c r="BD6" s="344"/>
      <c r="BE6" s="342" t="s">
        <v>89</v>
      </c>
      <c r="BF6" s="343"/>
      <c r="BG6" s="343"/>
      <c r="BH6" s="343"/>
      <c r="BI6" s="343"/>
      <c r="BJ6" s="344"/>
      <c r="BK6" s="342" t="s">
        <v>257</v>
      </c>
      <c r="BL6" s="343"/>
      <c r="BM6" s="343"/>
      <c r="BN6" s="343"/>
      <c r="BO6" s="343"/>
      <c r="BP6" s="344"/>
      <c r="BQ6" s="359" t="s">
        <v>285</v>
      </c>
      <c r="BR6" s="360"/>
      <c r="BS6" s="360"/>
      <c r="BT6" s="360"/>
      <c r="BU6" s="360"/>
      <c r="BV6" s="361"/>
    </row>
    <row r="7" spans="2:74" s="111" customFormat="1" ht="11.25" hidden="1">
      <c r="B7" s="31" t="s">
        <v>7</v>
      </c>
      <c r="C7" s="108" t="s">
        <v>125</v>
      </c>
      <c r="D7" s="109" t="str">
        <f>C7</f>
        <v>ACC IN</v>
      </c>
      <c r="E7" s="109" t="str">
        <f t="shared" ref="E7:H7" si="0">D7</f>
        <v>ACC IN</v>
      </c>
      <c r="F7" s="109" t="str">
        <f t="shared" si="0"/>
        <v>ACC IN</v>
      </c>
      <c r="G7" s="109" t="str">
        <f t="shared" si="0"/>
        <v>ACC IN</v>
      </c>
      <c r="H7" s="110" t="str">
        <f t="shared" si="0"/>
        <v>ACC IN</v>
      </c>
      <c r="I7" s="108" t="s">
        <v>126</v>
      </c>
      <c r="J7" s="109" t="str">
        <f>I7</f>
        <v>ACEM IN</v>
      </c>
      <c r="K7" s="109" t="str">
        <f t="shared" ref="K7:N7" si="1">J7</f>
        <v>ACEM IN</v>
      </c>
      <c r="L7" s="109" t="str">
        <f t="shared" si="1"/>
        <v>ACEM IN</v>
      </c>
      <c r="M7" s="109" t="str">
        <f t="shared" si="1"/>
        <v>ACEM IN</v>
      </c>
      <c r="N7" s="110" t="str">
        <f t="shared" si="1"/>
        <v>ACEM IN</v>
      </c>
      <c r="O7" s="108" t="s">
        <v>127</v>
      </c>
      <c r="P7" s="109" t="str">
        <f>O7</f>
        <v>BCORP IN</v>
      </c>
      <c r="Q7" s="109" t="str">
        <f t="shared" ref="Q7:T7" si="2">P7</f>
        <v>BCORP IN</v>
      </c>
      <c r="R7" s="109" t="str">
        <f t="shared" si="2"/>
        <v>BCORP IN</v>
      </c>
      <c r="S7" s="109" t="str">
        <f t="shared" si="2"/>
        <v>BCORP IN</v>
      </c>
      <c r="T7" s="110" t="str">
        <f t="shared" si="2"/>
        <v>BCORP IN</v>
      </c>
      <c r="U7" s="108" t="s">
        <v>560</v>
      </c>
      <c r="V7" s="109" t="str">
        <f>U7</f>
        <v>DALBHARA IN</v>
      </c>
      <c r="W7" s="109" t="str">
        <f t="shared" ref="W7" si="3">V7</f>
        <v>DALBHARA IN</v>
      </c>
      <c r="X7" s="109" t="str">
        <f t="shared" ref="X7" si="4">W7</f>
        <v>DALBHARA IN</v>
      </c>
      <c r="Y7" s="109" t="str">
        <f t="shared" ref="Y7" si="5">X7</f>
        <v>DALBHARA IN</v>
      </c>
      <c r="Z7" s="110" t="str">
        <f t="shared" ref="Z7" si="6">Y7</f>
        <v>DALBHARA IN</v>
      </c>
      <c r="AA7" s="108" t="s">
        <v>128</v>
      </c>
      <c r="AB7" s="109" t="str">
        <f>AA7</f>
        <v>GRASIM IN</v>
      </c>
      <c r="AC7" s="109" t="str">
        <f t="shared" ref="AC7:AF7" si="7">AB7</f>
        <v>GRASIM IN</v>
      </c>
      <c r="AD7" s="109" t="str">
        <f t="shared" si="7"/>
        <v>GRASIM IN</v>
      </c>
      <c r="AE7" s="109" t="str">
        <f t="shared" si="7"/>
        <v>GRASIM IN</v>
      </c>
      <c r="AF7" s="110" t="str">
        <f t="shared" si="7"/>
        <v>GRASIM IN</v>
      </c>
      <c r="AG7" s="108" t="s">
        <v>129</v>
      </c>
      <c r="AH7" s="109" t="str">
        <f>AG7</f>
        <v>ICEM IN</v>
      </c>
      <c r="AI7" s="109" t="str">
        <f t="shared" ref="AI7:AL7" si="8">AH7</f>
        <v>ICEM IN</v>
      </c>
      <c r="AJ7" s="109" t="str">
        <f t="shared" si="8"/>
        <v>ICEM IN</v>
      </c>
      <c r="AK7" s="109" t="str">
        <f t="shared" si="8"/>
        <v>ICEM IN</v>
      </c>
      <c r="AL7" s="110" t="str">
        <f t="shared" si="8"/>
        <v>ICEM IN</v>
      </c>
      <c r="AM7" s="108" t="s">
        <v>544</v>
      </c>
      <c r="AN7" s="109" t="str">
        <f>AM7</f>
        <v>JKCE IN</v>
      </c>
      <c r="AO7" s="109" t="str">
        <f t="shared" ref="AO7" si="9">AN7</f>
        <v>JKCE IN</v>
      </c>
      <c r="AP7" s="109" t="str">
        <f t="shared" ref="AP7" si="10">AO7</f>
        <v>JKCE IN</v>
      </c>
      <c r="AQ7" s="109" t="str">
        <f t="shared" ref="AQ7" si="11">AP7</f>
        <v>JKCE IN</v>
      </c>
      <c r="AR7" s="110" t="str">
        <f t="shared" ref="AR7" si="12">AQ7</f>
        <v>JKCE IN</v>
      </c>
      <c r="AS7" s="108" t="s">
        <v>130</v>
      </c>
      <c r="AT7" s="109" t="str">
        <f>AS7</f>
        <v>JKLC IN</v>
      </c>
      <c r="AU7" s="109" t="str">
        <f t="shared" ref="AU7:AX7" si="13">AT7</f>
        <v>JKLC IN</v>
      </c>
      <c r="AV7" s="109" t="str">
        <f t="shared" si="13"/>
        <v>JKLC IN</v>
      </c>
      <c r="AW7" s="109" t="str">
        <f t="shared" si="13"/>
        <v>JKLC IN</v>
      </c>
      <c r="AX7" s="110" t="str">
        <f t="shared" si="13"/>
        <v>JKLC IN</v>
      </c>
      <c r="AY7" s="108" t="s">
        <v>131</v>
      </c>
      <c r="AZ7" s="109" t="str">
        <f>AY7</f>
        <v>TRCL IN</v>
      </c>
      <c r="BA7" s="109" t="str">
        <f t="shared" ref="BA7:BD7" si="14">AZ7</f>
        <v>TRCL IN</v>
      </c>
      <c r="BB7" s="109" t="str">
        <f t="shared" si="14"/>
        <v>TRCL IN</v>
      </c>
      <c r="BC7" s="109" t="str">
        <f t="shared" si="14"/>
        <v>TRCL IN</v>
      </c>
      <c r="BD7" s="110" t="str">
        <f t="shared" si="14"/>
        <v>TRCL IN</v>
      </c>
      <c r="BE7" s="108" t="s">
        <v>132</v>
      </c>
      <c r="BF7" s="109" t="str">
        <f>BE7</f>
        <v>SRCM IN</v>
      </c>
      <c r="BG7" s="109" t="str">
        <f t="shared" ref="BG7:BJ7" si="15">BF7</f>
        <v>SRCM IN</v>
      </c>
      <c r="BH7" s="109" t="str">
        <f t="shared" si="15"/>
        <v>SRCM IN</v>
      </c>
      <c r="BI7" s="109" t="str">
        <f t="shared" si="15"/>
        <v>SRCM IN</v>
      </c>
      <c r="BJ7" s="110" t="str">
        <f t="shared" si="15"/>
        <v>SRCM IN</v>
      </c>
      <c r="BK7" s="108" t="s">
        <v>133</v>
      </c>
      <c r="BL7" s="109" t="str">
        <f>BK7</f>
        <v>UTCEM IN</v>
      </c>
      <c r="BM7" s="109" t="str">
        <f t="shared" ref="BM7:BP7" si="16">BL7</f>
        <v>UTCEM IN</v>
      </c>
      <c r="BN7" s="109" t="str">
        <f t="shared" si="16"/>
        <v>UTCEM IN</v>
      </c>
      <c r="BO7" s="109" t="str">
        <f t="shared" si="16"/>
        <v>UTCEM IN</v>
      </c>
      <c r="BP7" s="110" t="str">
        <f t="shared" si="16"/>
        <v>UTCEM IN</v>
      </c>
      <c r="BQ7" s="108" t="s">
        <v>86</v>
      </c>
      <c r="BR7" s="109" t="str">
        <f>BQ7</f>
        <v>Cement</v>
      </c>
      <c r="BS7" s="109" t="str">
        <f t="shared" ref="BS7:BV7" si="17">BR7</f>
        <v>Cement</v>
      </c>
      <c r="BT7" s="109" t="str">
        <f t="shared" si="17"/>
        <v>Cement</v>
      </c>
      <c r="BU7" s="109" t="str">
        <f t="shared" si="17"/>
        <v>Cement</v>
      </c>
      <c r="BV7" s="110" t="str">
        <f t="shared" si="17"/>
        <v>Cement</v>
      </c>
    </row>
    <row r="8" spans="2:74" s="115" customFormat="1">
      <c r="B8" s="23" t="s">
        <v>69</v>
      </c>
      <c r="C8" s="112" t="str">
        <f>'Column Code'!$C$8</f>
        <v>FY21</v>
      </c>
      <c r="D8" s="113" t="str">
        <f>'Column Code'!$D$8</f>
        <v>FY22</v>
      </c>
      <c r="E8" s="113" t="str">
        <f>'Column Code'!$E$8</f>
        <v>FY23</v>
      </c>
      <c r="F8" s="113" t="str">
        <f>'Column Code'!$F$8</f>
        <v>FY24</v>
      </c>
      <c r="G8" s="113" t="str">
        <f>'Column Code'!$G$8</f>
        <v>FY25E</v>
      </c>
      <c r="H8" s="114" t="str">
        <f>'Column Code'!$H$8</f>
        <v>FY26E</v>
      </c>
      <c r="I8" s="112" t="str">
        <f>'Column Code'!$C$8</f>
        <v>FY21</v>
      </c>
      <c r="J8" s="113" t="str">
        <f>'Column Code'!$D$8</f>
        <v>FY22</v>
      </c>
      <c r="K8" s="113" t="str">
        <f>'Column Code'!$E$8</f>
        <v>FY23</v>
      </c>
      <c r="L8" s="113" t="str">
        <f>'Column Code'!$F$8</f>
        <v>FY24</v>
      </c>
      <c r="M8" s="113" t="str">
        <f>'Column Code'!$G$8</f>
        <v>FY25E</v>
      </c>
      <c r="N8" s="114" t="str">
        <f>'Column Code'!$H$8</f>
        <v>FY26E</v>
      </c>
      <c r="O8" s="112" t="str">
        <f>'Column Code'!$C$8</f>
        <v>FY21</v>
      </c>
      <c r="P8" s="113" t="str">
        <f>'Column Code'!$D$8</f>
        <v>FY22</v>
      </c>
      <c r="Q8" s="113" t="str">
        <f>'Column Code'!$E$8</f>
        <v>FY23</v>
      </c>
      <c r="R8" s="113" t="str">
        <f>'Column Code'!$F$8</f>
        <v>FY24</v>
      </c>
      <c r="S8" s="113" t="str">
        <f>'Column Code'!$G$8</f>
        <v>FY25E</v>
      </c>
      <c r="T8" s="114" t="str">
        <f>'Column Code'!$H$8</f>
        <v>FY26E</v>
      </c>
      <c r="U8" s="112" t="str">
        <f>'Column Code'!$C$8</f>
        <v>FY21</v>
      </c>
      <c r="V8" s="113" t="str">
        <f>'Column Code'!$D$8</f>
        <v>FY22</v>
      </c>
      <c r="W8" s="113" t="str">
        <f>'Column Code'!$E$8</f>
        <v>FY23</v>
      </c>
      <c r="X8" s="113" t="str">
        <f>'Column Code'!$F$8</f>
        <v>FY24</v>
      </c>
      <c r="Y8" s="113" t="str">
        <f>'Column Code'!$G$8</f>
        <v>FY25E</v>
      </c>
      <c r="Z8" s="114" t="str">
        <f>'Column Code'!$H$8</f>
        <v>FY26E</v>
      </c>
      <c r="AA8" s="112" t="str">
        <f>'Column Code'!$C$8</f>
        <v>FY21</v>
      </c>
      <c r="AB8" s="113" t="str">
        <f>'Column Code'!$D$8</f>
        <v>FY22</v>
      </c>
      <c r="AC8" s="113" t="str">
        <f>'Column Code'!$E$8</f>
        <v>FY23</v>
      </c>
      <c r="AD8" s="113" t="str">
        <f>'Column Code'!$F$8</f>
        <v>FY24</v>
      </c>
      <c r="AE8" s="113" t="str">
        <f>'Column Code'!$G$8</f>
        <v>FY25E</v>
      </c>
      <c r="AF8" s="114" t="str">
        <f>'Column Code'!$H$8</f>
        <v>FY26E</v>
      </c>
      <c r="AG8" s="112" t="str">
        <f>'Column Code'!$C$8</f>
        <v>FY21</v>
      </c>
      <c r="AH8" s="113" t="str">
        <f>'Column Code'!$D$8</f>
        <v>FY22</v>
      </c>
      <c r="AI8" s="113" t="str">
        <f>'Column Code'!$E$8</f>
        <v>FY23</v>
      </c>
      <c r="AJ8" s="113" t="str">
        <f>'Column Code'!$F$8</f>
        <v>FY24</v>
      </c>
      <c r="AK8" s="113" t="str">
        <f>'Column Code'!$G$8</f>
        <v>FY25E</v>
      </c>
      <c r="AL8" s="114" t="str">
        <f>'Column Code'!$H$8</f>
        <v>FY26E</v>
      </c>
      <c r="AM8" s="112" t="str">
        <f>'Column Code'!$C$8</f>
        <v>FY21</v>
      </c>
      <c r="AN8" s="113" t="str">
        <f>'Column Code'!$D$8</f>
        <v>FY22</v>
      </c>
      <c r="AO8" s="113" t="str">
        <f>'Column Code'!$E$8</f>
        <v>FY23</v>
      </c>
      <c r="AP8" s="113" t="str">
        <f>'Column Code'!$F$8</f>
        <v>FY24</v>
      </c>
      <c r="AQ8" s="113" t="str">
        <f>'Column Code'!$G$8</f>
        <v>FY25E</v>
      </c>
      <c r="AR8" s="114" t="str">
        <f>'Column Code'!$H$8</f>
        <v>FY26E</v>
      </c>
      <c r="AS8" s="112" t="str">
        <f>'Column Code'!$C$8</f>
        <v>FY21</v>
      </c>
      <c r="AT8" s="113" t="str">
        <f>'Column Code'!$D$8</f>
        <v>FY22</v>
      </c>
      <c r="AU8" s="113" t="str">
        <f>'Column Code'!$E$8</f>
        <v>FY23</v>
      </c>
      <c r="AV8" s="113" t="str">
        <f>'Column Code'!$F$8</f>
        <v>FY24</v>
      </c>
      <c r="AW8" s="113" t="str">
        <f>'Column Code'!$G$8</f>
        <v>FY25E</v>
      </c>
      <c r="AX8" s="114" t="str">
        <f>'Column Code'!$H$8</f>
        <v>FY26E</v>
      </c>
      <c r="AY8" s="112" t="str">
        <f>'Column Code'!$C$8</f>
        <v>FY21</v>
      </c>
      <c r="AZ8" s="113" t="str">
        <f>'Column Code'!$D$8</f>
        <v>FY22</v>
      </c>
      <c r="BA8" s="113" t="str">
        <f>'Column Code'!$E$8</f>
        <v>FY23</v>
      </c>
      <c r="BB8" s="113" t="str">
        <f>'Column Code'!$F$8</f>
        <v>FY24</v>
      </c>
      <c r="BC8" s="113" t="str">
        <f>'Column Code'!$G$8</f>
        <v>FY25E</v>
      </c>
      <c r="BD8" s="114" t="str">
        <f>'Column Code'!$H$8</f>
        <v>FY26E</v>
      </c>
      <c r="BE8" s="112" t="str">
        <f>'Column Code'!$C$8</f>
        <v>FY21</v>
      </c>
      <c r="BF8" s="113" t="str">
        <f>'Column Code'!$D$8</f>
        <v>FY22</v>
      </c>
      <c r="BG8" s="113" t="str">
        <f>'Column Code'!$E$8</f>
        <v>FY23</v>
      </c>
      <c r="BH8" s="113" t="str">
        <f>'Column Code'!$F$8</f>
        <v>FY24</v>
      </c>
      <c r="BI8" s="113" t="str">
        <f>'Column Code'!$G$8</f>
        <v>FY25E</v>
      </c>
      <c r="BJ8" s="114" t="str">
        <f>'Column Code'!$H$8</f>
        <v>FY26E</v>
      </c>
      <c r="BK8" s="112" t="str">
        <f>'Column Code'!$C$8</f>
        <v>FY21</v>
      </c>
      <c r="BL8" s="113" t="str">
        <f>'Column Code'!$D$8</f>
        <v>FY22</v>
      </c>
      <c r="BM8" s="113" t="str">
        <f>'Column Code'!$E$8</f>
        <v>FY23</v>
      </c>
      <c r="BN8" s="113" t="str">
        <f>'Column Code'!$F$8</f>
        <v>FY24</v>
      </c>
      <c r="BO8" s="113" t="str">
        <f>'Column Code'!$G$8</f>
        <v>FY25E</v>
      </c>
      <c r="BP8" s="114" t="str">
        <f>'Column Code'!$H$8</f>
        <v>FY26E</v>
      </c>
      <c r="BQ8" s="112" t="str">
        <f>'Column Code'!$C$8</f>
        <v>FY21</v>
      </c>
      <c r="BR8" s="113" t="str">
        <f>'Column Code'!$D$8</f>
        <v>FY22</v>
      </c>
      <c r="BS8" s="113" t="str">
        <f>'Column Code'!$E$8</f>
        <v>FY23</v>
      </c>
      <c r="BT8" s="113" t="str">
        <f>'Column Code'!$F$8</f>
        <v>FY24</v>
      </c>
      <c r="BU8" s="113" t="str">
        <f>'Column Code'!$G$8</f>
        <v>FY25E</v>
      </c>
      <c r="BV8" s="114" t="str">
        <f>'Column Code'!$H$8</f>
        <v>FY26E</v>
      </c>
    </row>
    <row r="9" spans="2:74" s="5" customFormat="1" ht="12.75">
      <c r="B9" s="30" t="s">
        <v>8</v>
      </c>
      <c r="C9" s="66"/>
      <c r="D9" s="67"/>
      <c r="E9" s="67"/>
      <c r="F9" s="67"/>
      <c r="G9" s="67"/>
      <c r="H9" s="68"/>
      <c r="I9" s="66"/>
      <c r="J9" s="67"/>
      <c r="K9" s="67"/>
      <c r="L9" s="67"/>
      <c r="M9" s="67"/>
      <c r="N9" s="68"/>
      <c r="O9" s="66"/>
      <c r="P9" s="67"/>
      <c r="Q9" s="67"/>
      <c r="R9" s="67"/>
      <c r="S9" s="67"/>
      <c r="T9" s="68"/>
      <c r="U9" s="66"/>
      <c r="V9" s="67"/>
      <c r="W9" s="67"/>
      <c r="X9" s="67"/>
      <c r="Y9" s="67"/>
      <c r="Z9" s="68"/>
      <c r="AA9" s="66"/>
      <c r="AB9" s="67"/>
      <c r="AC9" s="67"/>
      <c r="AD9" s="67"/>
      <c r="AE9" s="67"/>
      <c r="AF9" s="68"/>
      <c r="AG9" s="66"/>
      <c r="AH9" s="67"/>
      <c r="AI9" s="67"/>
      <c r="AJ9" s="67"/>
      <c r="AK9" s="67"/>
      <c r="AL9" s="68"/>
      <c r="AM9" s="66"/>
      <c r="AN9" s="67"/>
      <c r="AO9" s="67"/>
      <c r="AP9" s="67"/>
      <c r="AQ9" s="67"/>
      <c r="AR9" s="68"/>
      <c r="AS9" s="66"/>
      <c r="AT9" s="67"/>
      <c r="AU9" s="67"/>
      <c r="AV9" s="67"/>
      <c r="AW9" s="67"/>
      <c r="AX9" s="68"/>
      <c r="AY9" s="66"/>
      <c r="AZ9" s="67"/>
      <c r="BA9" s="67"/>
      <c r="BB9" s="67"/>
      <c r="BC9" s="67"/>
      <c r="BD9" s="68"/>
      <c r="BE9" s="66"/>
      <c r="BF9" s="67"/>
      <c r="BG9" s="67"/>
      <c r="BH9" s="67"/>
      <c r="BI9" s="67"/>
      <c r="BJ9" s="68"/>
      <c r="BK9" s="66"/>
      <c r="BL9" s="67"/>
      <c r="BM9" s="67"/>
      <c r="BN9" s="67"/>
      <c r="BO9" s="67"/>
      <c r="BP9" s="68"/>
      <c r="BQ9" s="66"/>
      <c r="BR9" s="138" t="s">
        <v>286</v>
      </c>
      <c r="BS9" s="138" t="s">
        <v>287</v>
      </c>
      <c r="BT9" s="138" t="s">
        <v>288</v>
      </c>
      <c r="BU9" s="138" t="s">
        <v>289</v>
      </c>
      <c r="BV9" s="139" t="s">
        <v>290</v>
      </c>
    </row>
    <row r="10" spans="2:74">
      <c r="B10" s="24" t="s">
        <v>238</v>
      </c>
      <c r="C10" s="70"/>
      <c r="D10" s="71"/>
      <c r="E10" s="71"/>
      <c r="F10" s="71"/>
      <c r="G10" s="71"/>
      <c r="H10" s="65" t="s">
        <v>286</v>
      </c>
      <c r="I10" s="70"/>
      <c r="J10" s="71"/>
      <c r="K10" s="71"/>
      <c r="L10" s="71"/>
      <c r="M10" s="71"/>
      <c r="N10" s="65" t="s">
        <v>286</v>
      </c>
      <c r="O10" s="70"/>
      <c r="P10" s="71"/>
      <c r="Q10" s="71"/>
      <c r="R10" s="71"/>
      <c r="S10" s="71"/>
      <c r="T10" s="65" t="s">
        <v>286</v>
      </c>
      <c r="U10" s="70"/>
      <c r="V10" s="71"/>
      <c r="W10" s="71"/>
      <c r="X10" s="71"/>
      <c r="Y10" s="71"/>
      <c r="Z10" s="65" t="s">
        <v>286</v>
      </c>
      <c r="AA10" s="70"/>
      <c r="AB10" s="71"/>
      <c r="AC10" s="71"/>
      <c r="AD10" s="71"/>
      <c r="AE10" s="71"/>
      <c r="AF10" s="65" t="s">
        <v>286</v>
      </c>
      <c r="AG10" s="70"/>
      <c r="AH10" s="71"/>
      <c r="AI10" s="71"/>
      <c r="AJ10" s="71"/>
      <c r="AK10" s="71"/>
      <c r="AL10" s="65" t="s">
        <v>288</v>
      </c>
      <c r="AM10" s="70"/>
      <c r="AN10" s="71"/>
      <c r="AO10" s="71"/>
      <c r="AP10" s="71"/>
      <c r="AQ10" s="71"/>
      <c r="AR10" s="65" t="s">
        <v>286</v>
      </c>
      <c r="AS10" s="70"/>
      <c r="AT10" s="71"/>
      <c r="AU10" s="71"/>
      <c r="AV10" s="71"/>
      <c r="AW10" s="71"/>
      <c r="AX10" s="65" t="s">
        <v>286</v>
      </c>
      <c r="AY10" s="70"/>
      <c r="AZ10" s="71"/>
      <c r="BA10" s="71"/>
      <c r="BB10" s="71"/>
      <c r="BC10" s="71"/>
      <c r="BD10" s="65" t="s">
        <v>287</v>
      </c>
      <c r="BE10" s="70"/>
      <c r="BF10" s="71"/>
      <c r="BG10" s="71"/>
      <c r="BH10" s="71"/>
      <c r="BI10" s="71"/>
      <c r="BJ10" s="65" t="s">
        <v>287</v>
      </c>
      <c r="BK10" s="70"/>
      <c r="BL10" s="71"/>
      <c r="BM10" s="71"/>
      <c r="BN10" s="71"/>
      <c r="BO10" s="71"/>
      <c r="BP10" s="65" t="s">
        <v>286</v>
      </c>
      <c r="BQ10" s="70"/>
      <c r="BR10" s="140">
        <f>COUNTIF($C$10:$BP$10,BR$9)</f>
        <v>8</v>
      </c>
      <c r="BS10" s="140">
        <f>COUNTIF($C$10:$BP$10,BS$9)</f>
        <v>2</v>
      </c>
      <c r="BT10" s="140">
        <f>COUNTIF($C$10:$BP$10,BT$9)</f>
        <v>1</v>
      </c>
      <c r="BU10" s="140">
        <f>COUNTIF($C$10:$BP$10,BU$9)</f>
        <v>0</v>
      </c>
      <c r="BV10" s="137">
        <f>COUNTIF($C$10:$BP$10,BV$9)</f>
        <v>0</v>
      </c>
    </row>
    <row r="11" spans="2:74">
      <c r="B11" s="24" t="s">
        <v>38</v>
      </c>
      <c r="C11" s="70">
        <v>2484.1</v>
      </c>
      <c r="D11" s="71">
        <v>2484.1</v>
      </c>
      <c r="E11" s="71">
        <v>2484.1</v>
      </c>
      <c r="F11" s="71">
        <v>2484.1</v>
      </c>
      <c r="G11" s="71">
        <v>2484.1</v>
      </c>
      <c r="H11" s="72">
        <v>2484.1</v>
      </c>
      <c r="I11" s="70">
        <v>633.79999999999995</v>
      </c>
      <c r="J11" s="71">
        <v>633.79999999999995</v>
      </c>
      <c r="K11" s="71">
        <v>633.79999999999995</v>
      </c>
      <c r="L11" s="71">
        <v>633.79999999999995</v>
      </c>
      <c r="M11" s="71">
        <v>633.79999999999995</v>
      </c>
      <c r="N11" s="72">
        <v>633.79999999999995</v>
      </c>
      <c r="O11" s="70">
        <v>1237.75</v>
      </c>
      <c r="P11" s="71">
        <v>1237.75</v>
      </c>
      <c r="Q11" s="71">
        <v>1237.75</v>
      </c>
      <c r="R11" s="71">
        <v>1237.75</v>
      </c>
      <c r="S11" s="71">
        <v>1237.75</v>
      </c>
      <c r="T11" s="72">
        <v>1237.75</v>
      </c>
      <c r="U11" s="70">
        <v>1892.7</v>
      </c>
      <c r="V11" s="71">
        <v>1892.7</v>
      </c>
      <c r="W11" s="71">
        <v>1892.7</v>
      </c>
      <c r="X11" s="71">
        <v>1892.7</v>
      </c>
      <c r="Y11" s="71">
        <v>1892.7</v>
      </c>
      <c r="Z11" s="72">
        <v>1892.7</v>
      </c>
      <c r="AA11" s="70">
        <v>2781.45</v>
      </c>
      <c r="AB11" s="71">
        <v>2781.45</v>
      </c>
      <c r="AC11" s="71">
        <v>2781.45</v>
      </c>
      <c r="AD11" s="71">
        <v>2781.45</v>
      </c>
      <c r="AE11" s="71">
        <v>2781.45</v>
      </c>
      <c r="AF11" s="72">
        <v>2781.45</v>
      </c>
      <c r="AG11" s="70">
        <v>359.15</v>
      </c>
      <c r="AH11" s="71">
        <v>359.15</v>
      </c>
      <c r="AI11" s="71">
        <v>359.15</v>
      </c>
      <c r="AJ11" s="71">
        <v>359.15</v>
      </c>
      <c r="AK11" s="71">
        <v>359.15</v>
      </c>
      <c r="AL11" s="72">
        <v>359.15</v>
      </c>
      <c r="AM11" s="70">
        <v>4638.5</v>
      </c>
      <c r="AN11" s="71">
        <v>4638.5</v>
      </c>
      <c r="AO11" s="71">
        <v>4638.5</v>
      </c>
      <c r="AP11" s="71">
        <v>4638.5</v>
      </c>
      <c r="AQ11" s="71">
        <v>4638.5</v>
      </c>
      <c r="AR11" s="72">
        <v>4638.5</v>
      </c>
      <c r="AS11" s="70">
        <v>769.45</v>
      </c>
      <c r="AT11" s="71">
        <v>769.45</v>
      </c>
      <c r="AU11" s="71">
        <v>769.45</v>
      </c>
      <c r="AV11" s="71">
        <v>769.45</v>
      </c>
      <c r="AW11" s="71">
        <v>769.45</v>
      </c>
      <c r="AX11" s="72">
        <v>769.45</v>
      </c>
      <c r="AY11" s="70">
        <v>862.5</v>
      </c>
      <c r="AZ11" s="71">
        <v>862.5</v>
      </c>
      <c r="BA11" s="71">
        <v>862.5</v>
      </c>
      <c r="BB11" s="71">
        <v>862.5</v>
      </c>
      <c r="BC11" s="71">
        <v>862.5</v>
      </c>
      <c r="BD11" s="72">
        <v>862.5</v>
      </c>
      <c r="BE11" s="70">
        <v>26190.95</v>
      </c>
      <c r="BF11" s="71">
        <v>26190.95</v>
      </c>
      <c r="BG11" s="71">
        <v>26190.95</v>
      </c>
      <c r="BH11" s="71">
        <v>26190.95</v>
      </c>
      <c r="BI11" s="71">
        <v>26190.95</v>
      </c>
      <c r="BJ11" s="72">
        <v>26190.95</v>
      </c>
      <c r="BK11" s="70">
        <v>11952.85</v>
      </c>
      <c r="BL11" s="71">
        <v>11952.85</v>
      </c>
      <c r="BM11" s="71">
        <v>11952.85</v>
      </c>
      <c r="BN11" s="71">
        <v>11952.85</v>
      </c>
      <c r="BO11" s="71">
        <v>11952.85</v>
      </c>
      <c r="BP11" s="72">
        <v>11952.85</v>
      </c>
      <c r="BQ11" s="70"/>
      <c r="BR11" s="71"/>
      <c r="BS11" s="71"/>
      <c r="BT11" s="71"/>
      <c r="BU11" s="71"/>
      <c r="BV11" s="72"/>
    </row>
    <row r="12" spans="2:74">
      <c r="B12" s="24" t="s">
        <v>39</v>
      </c>
      <c r="C12" s="70"/>
      <c r="D12" s="71"/>
      <c r="E12" s="71"/>
      <c r="F12" s="71"/>
      <c r="G12" s="71"/>
      <c r="H12" s="72">
        <v>3300</v>
      </c>
      <c r="I12" s="70"/>
      <c r="J12" s="71"/>
      <c r="K12" s="71"/>
      <c r="L12" s="71"/>
      <c r="M12" s="71"/>
      <c r="N12" s="72">
        <v>800</v>
      </c>
      <c r="O12" s="70"/>
      <c r="P12" s="71"/>
      <c r="Q12" s="71"/>
      <c r="R12" s="71"/>
      <c r="S12" s="71"/>
      <c r="T12" s="72">
        <v>1850</v>
      </c>
      <c r="U12" s="70"/>
      <c r="V12" s="71"/>
      <c r="W12" s="71"/>
      <c r="X12" s="71"/>
      <c r="Y12" s="71"/>
      <c r="Z12" s="72">
        <v>2300</v>
      </c>
      <c r="AA12" s="70"/>
      <c r="AB12" s="71"/>
      <c r="AC12" s="71"/>
      <c r="AD12" s="71"/>
      <c r="AE12" s="71"/>
      <c r="AF12" s="72">
        <v>3160</v>
      </c>
      <c r="AG12" s="70"/>
      <c r="AH12" s="71"/>
      <c r="AI12" s="71"/>
      <c r="AJ12" s="71"/>
      <c r="AK12" s="71"/>
      <c r="AL12" s="72">
        <v>310</v>
      </c>
      <c r="AM12" s="70"/>
      <c r="AN12" s="71"/>
      <c r="AO12" s="71"/>
      <c r="AP12" s="71"/>
      <c r="AQ12" s="71"/>
      <c r="AR12" s="72">
        <v>5600</v>
      </c>
      <c r="AS12" s="70"/>
      <c r="AT12" s="71"/>
      <c r="AU12" s="71"/>
      <c r="AV12" s="71"/>
      <c r="AW12" s="71"/>
      <c r="AX12" s="72">
        <v>1080</v>
      </c>
      <c r="AY12" s="70"/>
      <c r="AZ12" s="71"/>
      <c r="BA12" s="71"/>
      <c r="BB12" s="71"/>
      <c r="BC12" s="71"/>
      <c r="BD12" s="72">
        <v>890</v>
      </c>
      <c r="BE12" s="70"/>
      <c r="BF12" s="71"/>
      <c r="BG12" s="71"/>
      <c r="BH12" s="71"/>
      <c r="BI12" s="71"/>
      <c r="BJ12" s="72">
        <v>27500</v>
      </c>
      <c r="BK12" s="70"/>
      <c r="BL12" s="71"/>
      <c r="BM12" s="71"/>
      <c r="BN12" s="71"/>
      <c r="BO12" s="71"/>
      <c r="BP12" s="72">
        <v>13000</v>
      </c>
      <c r="BQ12" s="70"/>
      <c r="BR12" s="71"/>
      <c r="BS12" s="71"/>
      <c r="BT12" s="71"/>
      <c r="BU12" s="71"/>
      <c r="BV12" s="72"/>
    </row>
    <row r="13" spans="2:74" s="17" customFormat="1">
      <c r="B13" s="27" t="s">
        <v>318</v>
      </c>
      <c r="C13" s="73"/>
      <c r="D13" s="74"/>
      <c r="E13" s="74"/>
      <c r="F13" s="74"/>
      <c r="G13" s="74"/>
      <c r="H13" s="75">
        <f t="shared" ref="H13" si="18">IF(IFERROR(((IF(H12&lt;0,"-",H12))/H11*100-100),"-")=-100,"-",(IFERROR(((IF(H12&lt;0,"-",H12))/H11*100-100),"-")))</f>
        <v>32.844893522805052</v>
      </c>
      <c r="I13" s="73"/>
      <c r="J13" s="74"/>
      <c r="K13" s="74"/>
      <c r="L13" s="74"/>
      <c r="M13" s="74"/>
      <c r="N13" s="75">
        <f t="shared" ref="N13" si="19">IF(IFERROR(((IF(N12&lt;0,"-",N12))/N11*100-100),"-")=-100,"-",(IFERROR(((IF(N12&lt;0,"-",N12))/N11*100-100),"-")))</f>
        <v>26.222783212369833</v>
      </c>
      <c r="O13" s="73"/>
      <c r="P13" s="74"/>
      <c r="Q13" s="74"/>
      <c r="R13" s="74"/>
      <c r="S13" s="74"/>
      <c r="T13" s="75">
        <f t="shared" ref="T13" si="20">IF(IFERROR(((IF(T12&lt;0,"-",T12))/T11*100-100),"-")=-100,"-",(IFERROR(((IF(T12&lt;0,"-",T12))/T11*100-100),"-")))</f>
        <v>49.464754595031309</v>
      </c>
      <c r="U13" s="73"/>
      <c r="V13" s="74"/>
      <c r="W13" s="74"/>
      <c r="X13" s="74"/>
      <c r="Y13" s="74"/>
      <c r="Z13" s="75">
        <f t="shared" ref="Z13" si="21">IF(IFERROR(((IF(Z12&lt;0,"-",Z12))/Z11*100-100),"-")=-100,"-",(IFERROR(((IF(Z12&lt;0,"-",Z12))/Z11*100-100),"-")))</f>
        <v>21.519522375442477</v>
      </c>
      <c r="AA13" s="73"/>
      <c r="AB13" s="74"/>
      <c r="AC13" s="74"/>
      <c r="AD13" s="74"/>
      <c r="AE13" s="74"/>
      <c r="AF13" s="75">
        <f t="shared" ref="AF13" si="22">IF(IFERROR(((IF(AF12&lt;0,"-",AF12))/AF11*100-100),"-")=-100,"-",(IFERROR(((IF(AF12&lt;0,"-",AF12))/AF11*100-100),"-")))</f>
        <v>13.609807834043394</v>
      </c>
      <c r="AG13" s="73"/>
      <c r="AH13" s="74"/>
      <c r="AI13" s="74"/>
      <c r="AJ13" s="74"/>
      <c r="AK13" s="74"/>
      <c r="AL13" s="75">
        <f t="shared" ref="AL13" si="23">IF(IFERROR(((IF(AL12&lt;0,"-",AL12))/AL11*100-100),"-")=-100,"-",(IFERROR(((IF(AL12&lt;0,"-",AL12))/AL11*100-100),"-")))</f>
        <v>-13.685089795350123</v>
      </c>
      <c r="AM13" s="73"/>
      <c r="AN13" s="74"/>
      <c r="AO13" s="74"/>
      <c r="AP13" s="74"/>
      <c r="AQ13" s="74"/>
      <c r="AR13" s="75">
        <f t="shared" ref="AR13" si="24">IF(IFERROR(((IF(AR12&lt;0,"-",AR12))/AR11*100-100),"-")=-100,"-",(IFERROR(((IF(AR12&lt;0,"-",AR12))/AR11*100-100),"-")))</f>
        <v>20.728683841759192</v>
      </c>
      <c r="AS13" s="73"/>
      <c r="AT13" s="74"/>
      <c r="AU13" s="74"/>
      <c r="AV13" s="74"/>
      <c r="AW13" s="74"/>
      <c r="AX13" s="75">
        <f t="shared" ref="AX13" si="25">IF(IFERROR(((IF(AX12&lt;0,"-",AX12))/AX11*100-100),"-")=-100,"-",(IFERROR(((IF(AX12&lt;0,"-",AX12))/AX11*100-100),"-")))</f>
        <v>40.359997400740781</v>
      </c>
      <c r="AY13" s="73"/>
      <c r="AZ13" s="74"/>
      <c r="BA13" s="74"/>
      <c r="BB13" s="74"/>
      <c r="BC13" s="74"/>
      <c r="BD13" s="75">
        <f t="shared" ref="BD13" si="26">IF(IFERROR(((IF(BD12&lt;0,"-",BD12))/BD11*100-100),"-")=-100,"-",(IFERROR(((IF(BD12&lt;0,"-",BD12))/BD11*100-100),"-")))</f>
        <v>3.1884057971014386</v>
      </c>
      <c r="BE13" s="73"/>
      <c r="BF13" s="74"/>
      <c r="BG13" s="74"/>
      <c r="BH13" s="74"/>
      <c r="BI13" s="74"/>
      <c r="BJ13" s="75">
        <f t="shared" ref="BJ13" si="27">IF(IFERROR(((IF(BJ12&lt;0,"-",BJ12))/BJ11*100-100),"-")=-100,"-",(IFERROR(((IF(BJ12&lt;0,"-",BJ12))/BJ11*100-100),"-")))</f>
        <v>4.9981004889093441</v>
      </c>
      <c r="BK13" s="73"/>
      <c r="BL13" s="74"/>
      <c r="BM13" s="74"/>
      <c r="BN13" s="74"/>
      <c r="BO13" s="74"/>
      <c r="BP13" s="75">
        <f t="shared" ref="BP13" si="28">IF(IFERROR(((IF(BP12&lt;0,"-",BP12))/BP11*100-100),"-")=-100,"-",(IFERROR(((IF(BP12&lt;0,"-",BP12))/BP11*100-100),"-")))</f>
        <v>8.7606721409538153</v>
      </c>
      <c r="BQ13" s="73"/>
      <c r="BR13" s="74"/>
      <c r="BS13" s="74"/>
      <c r="BT13" s="74"/>
      <c r="BU13" s="74"/>
      <c r="BV13" s="75"/>
    </row>
    <row r="14" spans="2:74">
      <c r="B14" s="24" t="s">
        <v>319</v>
      </c>
      <c r="C14" s="77"/>
      <c r="D14" s="78"/>
      <c r="E14" s="78"/>
      <c r="F14" s="78"/>
      <c r="G14" s="78"/>
      <c r="H14" s="79" t="s">
        <v>852</v>
      </c>
      <c r="I14" s="77"/>
      <c r="J14" s="78"/>
      <c r="K14" s="78"/>
      <c r="L14" s="78"/>
      <c r="M14" s="78"/>
      <c r="N14" s="79" t="s">
        <v>853</v>
      </c>
      <c r="O14" s="77"/>
      <c r="P14" s="78"/>
      <c r="Q14" s="78"/>
      <c r="R14" s="78"/>
      <c r="S14" s="78"/>
      <c r="T14" s="79" t="s">
        <v>854</v>
      </c>
      <c r="U14" s="77"/>
      <c r="V14" s="78"/>
      <c r="W14" s="78"/>
      <c r="X14" s="78"/>
      <c r="Y14" s="78"/>
      <c r="Z14" s="79" t="s">
        <v>852</v>
      </c>
      <c r="AA14" s="77"/>
      <c r="AB14" s="78"/>
      <c r="AC14" s="78"/>
      <c r="AD14" s="78"/>
      <c r="AE14" s="78"/>
      <c r="AF14" s="79" t="s">
        <v>855</v>
      </c>
      <c r="AG14" s="77"/>
      <c r="AH14" s="78"/>
      <c r="AI14" s="78"/>
      <c r="AJ14" s="78"/>
      <c r="AK14" s="78"/>
      <c r="AL14" s="79" t="s">
        <v>856</v>
      </c>
      <c r="AM14" s="77"/>
      <c r="AN14" s="78"/>
      <c r="AO14" s="78"/>
      <c r="AP14" s="78"/>
      <c r="AQ14" s="78"/>
      <c r="AR14" s="79" t="s">
        <v>857</v>
      </c>
      <c r="AS14" s="77"/>
      <c r="AT14" s="78"/>
      <c r="AU14" s="78"/>
      <c r="AV14" s="78"/>
      <c r="AW14" s="78"/>
      <c r="AX14" s="79" t="s">
        <v>858</v>
      </c>
      <c r="AY14" s="77"/>
      <c r="AZ14" s="78"/>
      <c r="BA14" s="78"/>
      <c r="BB14" s="78"/>
      <c r="BC14" s="78"/>
      <c r="BD14" s="79" t="s">
        <v>852</v>
      </c>
      <c r="BE14" s="77"/>
      <c r="BF14" s="78"/>
      <c r="BG14" s="78"/>
      <c r="BH14" s="78"/>
      <c r="BI14" s="78"/>
      <c r="BJ14" s="79" t="s">
        <v>859</v>
      </c>
      <c r="BK14" s="77"/>
      <c r="BL14" s="78"/>
      <c r="BM14" s="78"/>
      <c r="BN14" s="78"/>
      <c r="BO14" s="78"/>
      <c r="BP14" s="79" t="s">
        <v>860</v>
      </c>
      <c r="BQ14" s="77"/>
      <c r="BR14" s="78"/>
      <c r="BS14" s="78"/>
      <c r="BT14" s="78"/>
      <c r="BU14" s="78"/>
      <c r="BV14" s="79"/>
    </row>
    <row r="15" spans="2:74" s="17" customFormat="1">
      <c r="B15" s="27" t="s">
        <v>10</v>
      </c>
      <c r="C15" s="73"/>
      <c r="D15" s="74"/>
      <c r="E15" s="74"/>
      <c r="F15" s="74"/>
      <c r="G15" s="74"/>
      <c r="H15" s="75">
        <v>-12.623988744284205</v>
      </c>
      <c r="I15" s="73"/>
      <c r="J15" s="74"/>
      <c r="K15" s="74"/>
      <c r="L15" s="74"/>
      <c r="M15" s="74"/>
      <c r="N15" s="75">
        <v>-10.334583009124998</v>
      </c>
      <c r="O15" s="73"/>
      <c r="P15" s="74"/>
      <c r="Q15" s="74"/>
      <c r="R15" s="74"/>
      <c r="S15" s="74"/>
      <c r="T15" s="75">
        <v>-31.283830673143655</v>
      </c>
      <c r="U15" s="73"/>
      <c r="V15" s="74"/>
      <c r="W15" s="74"/>
      <c r="X15" s="74"/>
      <c r="Y15" s="74"/>
      <c r="Z15" s="75">
        <v>-22.07423266154764</v>
      </c>
      <c r="AA15" s="73"/>
      <c r="AB15" s="74"/>
      <c r="AC15" s="74"/>
      <c r="AD15" s="74"/>
      <c r="AE15" s="74"/>
      <c r="AF15" s="75">
        <v>-3.2690535394459914</v>
      </c>
      <c r="AG15" s="73"/>
      <c r="AH15" s="74"/>
      <c r="AI15" s="74"/>
      <c r="AJ15" s="74"/>
      <c r="AK15" s="74"/>
      <c r="AL15" s="75">
        <v>-6.8352788586251734</v>
      </c>
      <c r="AM15" s="73"/>
      <c r="AN15" s="74"/>
      <c r="AO15" s="74"/>
      <c r="AP15" s="74"/>
      <c r="AQ15" s="74"/>
      <c r="AR15" s="75">
        <v>-5.2584278842716827</v>
      </c>
      <c r="AS15" s="73"/>
      <c r="AT15" s="74"/>
      <c r="AU15" s="74"/>
      <c r="AV15" s="74"/>
      <c r="AW15" s="74"/>
      <c r="AX15" s="75">
        <v>-22.93169070512819</v>
      </c>
      <c r="AY15" s="73"/>
      <c r="AZ15" s="74"/>
      <c r="BA15" s="74"/>
      <c r="BB15" s="74"/>
      <c r="BC15" s="74"/>
      <c r="BD15" s="75">
        <v>-18.466701328165612</v>
      </c>
      <c r="BE15" s="73"/>
      <c r="BF15" s="74"/>
      <c r="BG15" s="74"/>
      <c r="BH15" s="74"/>
      <c r="BI15" s="74"/>
      <c r="BJ15" s="75">
        <v>-14.715655898782657</v>
      </c>
      <c r="BK15" s="73"/>
      <c r="BL15" s="74"/>
      <c r="BM15" s="74"/>
      <c r="BN15" s="74"/>
      <c r="BO15" s="74"/>
      <c r="BP15" s="75">
        <v>-1.5274030440961468</v>
      </c>
      <c r="BQ15" s="73"/>
      <c r="BR15" s="74"/>
      <c r="BS15" s="74"/>
      <c r="BT15" s="74"/>
      <c r="BU15" s="74"/>
      <c r="BV15" s="75"/>
    </row>
    <row r="16" spans="2:74" s="17" customFormat="1">
      <c r="B16" s="27" t="s">
        <v>11</v>
      </c>
      <c r="C16" s="73"/>
      <c r="D16" s="74"/>
      <c r="E16" s="74"/>
      <c r="F16" s="74"/>
      <c r="G16" s="74"/>
      <c r="H16" s="75">
        <v>23.063580000000002</v>
      </c>
      <c r="I16" s="73"/>
      <c r="J16" s="74"/>
      <c r="K16" s="74"/>
      <c r="L16" s="74"/>
      <c r="M16" s="74"/>
      <c r="N16" s="75">
        <v>47.224159999999998</v>
      </c>
      <c r="O16" s="73"/>
      <c r="P16" s="74"/>
      <c r="Q16" s="74"/>
      <c r="R16" s="74"/>
      <c r="S16" s="74"/>
      <c r="T16" s="75">
        <v>3.1888290000000001</v>
      </c>
      <c r="U16" s="73"/>
      <c r="V16" s="74"/>
      <c r="W16" s="74"/>
      <c r="X16" s="74"/>
      <c r="Y16" s="74"/>
      <c r="Z16" s="75">
        <v>-20.12744</v>
      </c>
      <c r="AA16" s="73"/>
      <c r="AB16" s="74"/>
      <c r="AC16" s="74"/>
      <c r="AD16" s="74"/>
      <c r="AE16" s="74"/>
      <c r="AF16" s="75">
        <v>44.723300000000002</v>
      </c>
      <c r="AG16" s="73"/>
      <c r="AH16" s="74"/>
      <c r="AI16" s="74"/>
      <c r="AJ16" s="74"/>
      <c r="AK16" s="74"/>
      <c r="AL16" s="75">
        <v>54.473120000000002</v>
      </c>
      <c r="AM16" s="73"/>
      <c r="AN16" s="74"/>
      <c r="AO16" s="74"/>
      <c r="AP16" s="74"/>
      <c r="AQ16" s="74"/>
      <c r="AR16" s="75">
        <v>44.928809999999999</v>
      </c>
      <c r="AS16" s="73"/>
      <c r="AT16" s="74"/>
      <c r="AU16" s="74"/>
      <c r="AV16" s="74"/>
      <c r="AW16" s="74"/>
      <c r="AX16" s="75">
        <v>20.88767</v>
      </c>
      <c r="AY16" s="73"/>
      <c r="AZ16" s="74"/>
      <c r="BA16" s="74"/>
      <c r="BB16" s="74"/>
      <c r="BC16" s="74"/>
      <c r="BD16" s="75">
        <v>-6.6760450000000002</v>
      </c>
      <c r="BE16" s="73"/>
      <c r="BF16" s="74"/>
      <c r="BG16" s="74"/>
      <c r="BH16" s="74"/>
      <c r="BI16" s="74"/>
      <c r="BJ16" s="75">
        <v>-0.85231970000000001</v>
      </c>
      <c r="BK16" s="73"/>
      <c r="BL16" s="74"/>
      <c r="BM16" s="74"/>
      <c r="BN16" s="74"/>
      <c r="BO16" s="74"/>
      <c r="BP16" s="75">
        <v>44.650709999999997</v>
      </c>
      <c r="BQ16" s="73"/>
      <c r="BR16" s="74"/>
      <c r="BS16" s="74"/>
      <c r="BT16" s="74"/>
      <c r="BU16" s="74"/>
      <c r="BV16" s="75"/>
    </row>
    <row r="17" spans="2:74" s="15" customFormat="1">
      <c r="B17" s="28" t="s">
        <v>263</v>
      </c>
      <c r="C17" s="269">
        <v>357.27465000000001</v>
      </c>
      <c r="D17" s="270">
        <v>404.07125000000002</v>
      </c>
      <c r="E17" s="270">
        <v>312.99440999999996</v>
      </c>
      <c r="F17" s="270">
        <v>464.79587549999997</v>
      </c>
      <c r="G17" s="270">
        <v>464.79587549999997</v>
      </c>
      <c r="H17" s="72">
        <v>464.79587549999997</v>
      </c>
      <c r="I17" s="269">
        <v>613.06796999999995</v>
      </c>
      <c r="J17" s="270">
        <v>392.06941500000005</v>
      </c>
      <c r="K17" s="270">
        <v>569.15685500000006</v>
      </c>
      <c r="L17" s="270">
        <v>1305.4561845131502</v>
      </c>
      <c r="M17" s="270">
        <v>1305.4561845131502</v>
      </c>
      <c r="N17" s="72">
        <v>1305.4561845131502</v>
      </c>
      <c r="O17" s="70">
        <v>73.194159999999997</v>
      </c>
      <c r="P17" s="71">
        <v>90.829440000000005</v>
      </c>
      <c r="Q17" s="71">
        <v>68.315570000000008</v>
      </c>
      <c r="R17" s="71">
        <v>96.41899324500001</v>
      </c>
      <c r="S17" s="71">
        <v>96.41899324500001</v>
      </c>
      <c r="T17" s="72">
        <v>96.41899324500001</v>
      </c>
      <c r="U17" s="70">
        <v>296.96484000000004</v>
      </c>
      <c r="V17" s="71">
        <v>280.05996000000005</v>
      </c>
      <c r="W17" s="71">
        <v>368.18331999999998</v>
      </c>
      <c r="X17" s="71">
        <v>358.99676926084999</v>
      </c>
      <c r="Y17" s="71">
        <v>358.99676926084999</v>
      </c>
      <c r="Z17" s="72">
        <v>358.99676926084999</v>
      </c>
      <c r="AA17" s="70">
        <v>955.54694999999992</v>
      </c>
      <c r="AB17" s="71">
        <v>1095.89734</v>
      </c>
      <c r="AC17" s="71">
        <v>1074.8903899999998</v>
      </c>
      <c r="AD17" s="71">
        <v>1869.1747499999999</v>
      </c>
      <c r="AE17" s="71">
        <v>1869.1747499999999</v>
      </c>
      <c r="AF17" s="72">
        <v>1869.1747499999999</v>
      </c>
      <c r="AG17" s="70">
        <v>51.907779999999995</v>
      </c>
      <c r="AH17" s="71">
        <v>64.892480000000006</v>
      </c>
      <c r="AI17" s="71">
        <v>57.299990000000001</v>
      </c>
      <c r="AJ17" s="71">
        <v>112.23028499999999</v>
      </c>
      <c r="AK17" s="71">
        <v>112.23028499999999</v>
      </c>
      <c r="AL17" s="72">
        <v>112.23028499999999</v>
      </c>
      <c r="AM17" s="70">
        <v>223.62205</v>
      </c>
      <c r="AN17" s="71">
        <v>187.87389000000002</v>
      </c>
      <c r="AO17" s="71">
        <v>225.87054999999998</v>
      </c>
      <c r="AP17" s="71">
        <v>354.27901891499999</v>
      </c>
      <c r="AQ17" s="71">
        <v>354.27901891499999</v>
      </c>
      <c r="AR17" s="72">
        <v>354.27901891499999</v>
      </c>
      <c r="AS17" s="70">
        <v>50.892300000000006</v>
      </c>
      <c r="AT17" s="71">
        <v>55.487319999999997</v>
      </c>
      <c r="AU17" s="71">
        <v>93.07114</v>
      </c>
      <c r="AV17" s="71">
        <v>90.570150000000012</v>
      </c>
      <c r="AW17" s="71">
        <v>90.570150000000012</v>
      </c>
      <c r="AX17" s="72">
        <v>90.570150000000012</v>
      </c>
      <c r="AY17" s="70">
        <v>236.63301000000001</v>
      </c>
      <c r="AZ17" s="71">
        <v>181.76791</v>
      </c>
      <c r="BA17" s="71">
        <v>178.54252</v>
      </c>
      <c r="BB17" s="71">
        <v>203.35978000000003</v>
      </c>
      <c r="BC17" s="71">
        <v>203.35978000000003</v>
      </c>
      <c r="BD17" s="72">
        <v>203.35978000000003</v>
      </c>
      <c r="BE17" s="70">
        <v>1063.4944499999999</v>
      </c>
      <c r="BF17" s="71">
        <v>865.68898000000002</v>
      </c>
      <c r="BG17" s="71">
        <v>944.48031000000003</v>
      </c>
      <c r="BH17" s="71">
        <v>942.22017999999991</v>
      </c>
      <c r="BI17" s="71">
        <v>942.22017999999991</v>
      </c>
      <c r="BJ17" s="72">
        <v>942.22017999999991</v>
      </c>
      <c r="BK17" s="70">
        <v>1944.7445299999999</v>
      </c>
      <c r="BL17" s="71">
        <v>1905.8482799999999</v>
      </c>
      <c r="BM17" s="71">
        <v>2199.79</v>
      </c>
      <c r="BN17" s="71">
        <v>3473.7264</v>
      </c>
      <c r="BO17" s="71">
        <v>3473.7264</v>
      </c>
      <c r="BP17" s="72">
        <v>3473.7264</v>
      </c>
      <c r="BQ17" s="70">
        <f t="shared" ref="BQ17:BV18" ca="1" si="29">SUMIF($B$8:$BP$59,BQ$8,$B17:$BP17)</f>
        <v>5867.3426899999995</v>
      </c>
      <c r="BR17" s="71">
        <f t="shared" ca="1" si="29"/>
        <v>5524.4862650000005</v>
      </c>
      <c r="BS17" s="71">
        <f t="shared" ca="1" si="29"/>
        <v>6092.5950549999998</v>
      </c>
      <c r="BT17" s="71">
        <f t="shared" ca="1" si="29"/>
        <v>9271.2283864340006</v>
      </c>
      <c r="BU17" s="71">
        <f t="shared" ca="1" si="29"/>
        <v>9271.2283864340006</v>
      </c>
      <c r="BV17" s="72">
        <f t="shared" ca="1" si="29"/>
        <v>9271.2283864340006</v>
      </c>
    </row>
    <row r="18" spans="2:74" s="17" customFormat="1">
      <c r="B18" s="27" t="s">
        <v>264</v>
      </c>
      <c r="C18" s="70">
        <f>C17/'Column Code'!$E$18</f>
        <v>4.2685143369175629</v>
      </c>
      <c r="D18" s="71">
        <f>D17/'Column Code'!$E$18</f>
        <v>4.8276135005973719</v>
      </c>
      <c r="E18" s="71">
        <f>E17/'Column Code'!$E$18</f>
        <v>3.7394792114695337</v>
      </c>
      <c r="F18" s="71">
        <f>F17/'Column Code'!$E$18</f>
        <v>5.5531167921146949</v>
      </c>
      <c r="G18" s="71">
        <f>G17/'Column Code'!$E$18</f>
        <v>5.5531167921146949</v>
      </c>
      <c r="H18" s="75">
        <f>H17/'Column Code'!$E$18</f>
        <v>5.5531167921146949</v>
      </c>
      <c r="I18" s="70">
        <f>I17/'Column Code'!$E$18</f>
        <v>7.3245874551971317</v>
      </c>
      <c r="J18" s="71">
        <f>J17/'Column Code'!$E$18</f>
        <v>4.6842224014336926</v>
      </c>
      <c r="K18" s="71">
        <f>K17/'Column Code'!$E$18</f>
        <v>6.7999624253285553</v>
      </c>
      <c r="L18" s="71">
        <f>L17/'Column Code'!$E$18</f>
        <v>15.596848082594386</v>
      </c>
      <c r="M18" s="71">
        <f>M17/'Column Code'!$E$18</f>
        <v>15.596848082594386</v>
      </c>
      <c r="N18" s="75">
        <f>N17/'Column Code'!$E$18</f>
        <v>15.596848082594386</v>
      </c>
      <c r="O18" s="70">
        <f>O17/'Column Code'!$E$18</f>
        <v>0.87448219832735952</v>
      </c>
      <c r="P18" s="71">
        <f>P17/'Column Code'!$E$18</f>
        <v>1.085178494623656</v>
      </c>
      <c r="Q18" s="71">
        <f>Q17/'Column Code'!$E$18</f>
        <v>0.81619557945041821</v>
      </c>
      <c r="R18" s="71">
        <f>R17/'Column Code'!$E$18</f>
        <v>1.1519592980286739</v>
      </c>
      <c r="S18" s="71">
        <f>S17/'Column Code'!$E$18</f>
        <v>1.1519592980286739</v>
      </c>
      <c r="T18" s="75">
        <f>T17/'Column Code'!$E$18</f>
        <v>1.1519592980286739</v>
      </c>
      <c r="U18" s="70">
        <f>U17/'Column Code'!$E$18</f>
        <v>3.5479670250896063</v>
      </c>
      <c r="V18" s="71">
        <f>V17/'Column Code'!$E$18</f>
        <v>3.3459971326164877</v>
      </c>
      <c r="W18" s="71">
        <f>W17/'Column Code'!$E$18</f>
        <v>4.3988449223416959</v>
      </c>
      <c r="X18" s="71">
        <f>X17/'Column Code'!$E$18</f>
        <v>4.2890892384808836</v>
      </c>
      <c r="Y18" s="71">
        <f>Y17/'Column Code'!$E$18</f>
        <v>4.2890892384808836</v>
      </c>
      <c r="Z18" s="75">
        <f>Z17/'Column Code'!$E$18</f>
        <v>4.2890892384808836</v>
      </c>
      <c r="AA18" s="70">
        <f>AA17/'Column Code'!$E$18</f>
        <v>11.416331541218637</v>
      </c>
      <c r="AB18" s="71">
        <f>AB17/'Column Code'!$E$18</f>
        <v>13.093158183990441</v>
      </c>
      <c r="AC18" s="71">
        <f>AC17/'Column Code'!$E$18</f>
        <v>12.842179091995218</v>
      </c>
      <c r="AD18" s="71">
        <f>AD17/'Column Code'!$E$18</f>
        <v>22.331836917562722</v>
      </c>
      <c r="AE18" s="71">
        <f>AE17/'Column Code'!$E$18</f>
        <v>22.331836917562722</v>
      </c>
      <c r="AF18" s="75">
        <f>AF17/'Column Code'!$E$18</f>
        <v>22.331836917562722</v>
      </c>
      <c r="AG18" s="70">
        <f>AG17/'Column Code'!$E$18</f>
        <v>0.62016463560334523</v>
      </c>
      <c r="AH18" s="71">
        <f>AH17/'Column Code'!$E$18</f>
        <v>0.77529844683393079</v>
      </c>
      <c r="AI18" s="71">
        <f>AI17/'Column Code'!$E$18</f>
        <v>0.6845876941457586</v>
      </c>
      <c r="AJ18" s="71">
        <f>AJ17/'Column Code'!$E$18</f>
        <v>1.3408636200716846</v>
      </c>
      <c r="AK18" s="71">
        <f>AK17/'Column Code'!$E$18</f>
        <v>1.3408636200716846</v>
      </c>
      <c r="AL18" s="75">
        <f>AL17/'Column Code'!$E$18</f>
        <v>1.3408636200716846</v>
      </c>
      <c r="AM18" s="70">
        <f>AM17/'Column Code'!$E$18</f>
        <v>2.6717090800477896</v>
      </c>
      <c r="AN18" s="71">
        <f>AN17/'Column Code'!$E$18</f>
        <v>2.2446103942652331</v>
      </c>
      <c r="AO18" s="71">
        <f>AO17/'Column Code'!$E$18</f>
        <v>2.6985728793309436</v>
      </c>
      <c r="AP18" s="71">
        <f>AP17/'Column Code'!$E$18</f>
        <v>4.2327242403225807</v>
      </c>
      <c r="AQ18" s="71">
        <f>AQ17/'Column Code'!$E$18</f>
        <v>4.2327242403225807</v>
      </c>
      <c r="AR18" s="75">
        <f>AR17/'Column Code'!$E$18</f>
        <v>4.2327242403225807</v>
      </c>
      <c r="AS18" s="70">
        <f>AS17/'Column Code'!$E$18</f>
        <v>0.60803225806451622</v>
      </c>
      <c r="AT18" s="71">
        <f>AT17/'Column Code'!$E$18</f>
        <v>0.66293094384707285</v>
      </c>
      <c r="AU18" s="71">
        <f>AU17/'Column Code'!$E$18</f>
        <v>1.1119610513739546</v>
      </c>
      <c r="AV18" s="71">
        <f>AV17/'Column Code'!$E$18</f>
        <v>1.0820806451612905</v>
      </c>
      <c r="AW18" s="71">
        <f>AW17/'Column Code'!$E$18</f>
        <v>1.0820806451612905</v>
      </c>
      <c r="AX18" s="75">
        <f>AX17/'Column Code'!$E$18</f>
        <v>1.0820806451612905</v>
      </c>
      <c r="AY18" s="70">
        <f>AY17/'Column Code'!$E$18</f>
        <v>2.8271566308243727</v>
      </c>
      <c r="AZ18" s="71">
        <f>AZ17/'Column Code'!$E$18</f>
        <v>2.1716596176821983</v>
      </c>
      <c r="BA18" s="71">
        <f>BA17/'Column Code'!$E$18</f>
        <v>2.1331244922341694</v>
      </c>
      <c r="BB18" s="71">
        <f>BB17/'Column Code'!$E$18</f>
        <v>2.4296270011947434</v>
      </c>
      <c r="BC18" s="71">
        <f>BC17/'Column Code'!$E$18</f>
        <v>2.4296270011947434</v>
      </c>
      <c r="BD18" s="75">
        <f>BD17/'Column Code'!$E$18</f>
        <v>2.4296270011947434</v>
      </c>
      <c r="BE18" s="70">
        <f>BE17/'Column Code'!$E$18</f>
        <v>12.706026881720428</v>
      </c>
      <c r="BF18" s="71">
        <f>BF17/'Column Code'!$E$18</f>
        <v>10.342759617682198</v>
      </c>
      <c r="BG18" s="71">
        <f>BG17/'Column Code'!$E$18</f>
        <v>11.284113620071684</v>
      </c>
      <c r="BH18" s="71">
        <f>BH17/'Column Code'!$E$18</f>
        <v>11.257110872162484</v>
      </c>
      <c r="BI18" s="71">
        <f>BI17/'Column Code'!$E$18</f>
        <v>11.257110872162484</v>
      </c>
      <c r="BJ18" s="75">
        <f>BJ17/'Column Code'!$E$18</f>
        <v>11.257110872162484</v>
      </c>
      <c r="BK18" s="70">
        <f>BK17/'Column Code'!$E$18</f>
        <v>23.23470167264038</v>
      </c>
      <c r="BL18" s="71">
        <f>BL17/'Column Code'!$E$18</f>
        <v>22.769991397849459</v>
      </c>
      <c r="BM18" s="71">
        <f>BM17/'Column Code'!$E$18</f>
        <v>26.281839904420547</v>
      </c>
      <c r="BN18" s="71">
        <f>BN17/'Column Code'!$E$18</f>
        <v>41.502107526881716</v>
      </c>
      <c r="BO18" s="71">
        <f>BO17/'Column Code'!$E$18</f>
        <v>41.502107526881716</v>
      </c>
      <c r="BP18" s="75">
        <f>BP17/'Column Code'!$E$18</f>
        <v>41.502107526881716</v>
      </c>
      <c r="BQ18" s="70">
        <f t="shared" ca="1" si="29"/>
        <v>70.099673715651122</v>
      </c>
      <c r="BR18" s="71">
        <f t="shared" ca="1" si="29"/>
        <v>66.003420131421734</v>
      </c>
      <c r="BS18" s="71">
        <f t="shared" ca="1" si="29"/>
        <v>72.790860872162469</v>
      </c>
      <c r="BT18" s="71">
        <f t="shared" ca="1" si="29"/>
        <v>110.76736423457587</v>
      </c>
      <c r="BU18" s="71">
        <f t="shared" ca="1" si="29"/>
        <v>110.76736423457587</v>
      </c>
      <c r="BV18" s="75">
        <f t="shared" ca="1" si="29"/>
        <v>110.76736423457587</v>
      </c>
    </row>
    <row r="19" spans="2:74" s="17" customFormat="1">
      <c r="B19" s="27" t="s">
        <v>241</v>
      </c>
      <c r="C19" s="70"/>
      <c r="D19" s="71"/>
      <c r="E19" s="71"/>
      <c r="F19" s="71"/>
      <c r="G19" s="71"/>
      <c r="H19" s="72">
        <v>187.99</v>
      </c>
      <c r="I19" s="70"/>
      <c r="J19" s="71"/>
      <c r="K19" s="71"/>
      <c r="L19" s="71"/>
      <c r="M19" s="71"/>
      <c r="N19" s="72">
        <v>2463.1282490000003</v>
      </c>
      <c r="O19" s="70"/>
      <c r="P19" s="71"/>
      <c r="Q19" s="71"/>
      <c r="R19" s="71"/>
      <c r="S19" s="71"/>
      <c r="T19" s="72">
        <v>77.008900000000011</v>
      </c>
      <c r="U19" s="70"/>
      <c r="V19" s="71"/>
      <c r="W19" s="71"/>
      <c r="X19" s="71"/>
      <c r="Y19" s="71"/>
      <c r="Z19" s="72">
        <v>187.48036099999999</v>
      </c>
      <c r="AA19" s="70"/>
      <c r="AB19" s="71"/>
      <c r="AC19" s="71"/>
      <c r="AD19" s="71"/>
      <c r="AE19" s="71"/>
      <c r="AF19" s="72">
        <v>681</v>
      </c>
      <c r="AG19" s="70"/>
      <c r="AH19" s="71"/>
      <c r="AI19" s="71"/>
      <c r="AJ19" s="71"/>
      <c r="AK19" s="71"/>
      <c r="AL19" s="72">
        <v>309.89999999999998</v>
      </c>
      <c r="AM19" s="70"/>
      <c r="AN19" s="71"/>
      <c r="AO19" s="71"/>
      <c r="AP19" s="71"/>
      <c r="AQ19" s="71"/>
      <c r="AR19" s="72">
        <v>77.268299999999996</v>
      </c>
      <c r="AS19" s="70"/>
      <c r="AT19" s="71"/>
      <c r="AU19" s="71"/>
      <c r="AV19" s="71"/>
      <c r="AW19" s="71"/>
      <c r="AX19" s="72">
        <v>117.7</v>
      </c>
      <c r="AY19" s="70"/>
      <c r="AZ19" s="71"/>
      <c r="BA19" s="71"/>
      <c r="BB19" s="71"/>
      <c r="BC19" s="71"/>
      <c r="BD19" s="72">
        <v>236.3</v>
      </c>
      <c r="BE19" s="70"/>
      <c r="BF19" s="71"/>
      <c r="BG19" s="71"/>
      <c r="BH19" s="71"/>
      <c r="BI19" s="71"/>
      <c r="BJ19" s="72">
        <v>36.08</v>
      </c>
      <c r="BK19" s="70"/>
      <c r="BL19" s="71"/>
      <c r="BM19" s="71"/>
      <c r="BN19" s="71"/>
      <c r="BO19" s="71"/>
      <c r="BP19" s="72">
        <v>288</v>
      </c>
      <c r="BQ19" s="70"/>
      <c r="BR19" s="71"/>
      <c r="BS19" s="71"/>
      <c r="BT19" s="71"/>
      <c r="BU19" s="71"/>
      <c r="BV19" s="72"/>
    </row>
    <row r="20" spans="2:74" s="17" customFormat="1">
      <c r="B20" s="27" t="s">
        <v>240</v>
      </c>
      <c r="C20" s="73"/>
      <c r="D20" s="74"/>
      <c r="E20" s="74"/>
      <c r="F20" s="74"/>
      <c r="G20" s="74"/>
      <c r="H20" s="75">
        <v>13.953068817204301</v>
      </c>
      <c r="I20" s="73"/>
      <c r="J20" s="74"/>
      <c r="K20" s="74"/>
      <c r="L20" s="74"/>
      <c r="M20" s="74"/>
      <c r="N20" s="75">
        <v>23.977644731182796</v>
      </c>
      <c r="O20" s="73"/>
      <c r="P20" s="74"/>
      <c r="Q20" s="74"/>
      <c r="R20" s="74"/>
      <c r="S20" s="74"/>
      <c r="T20" s="75">
        <v>2.3577078853046594</v>
      </c>
      <c r="U20" s="73"/>
      <c r="V20" s="74"/>
      <c r="W20" s="74"/>
      <c r="X20" s="74"/>
      <c r="Y20" s="74"/>
      <c r="Z20" s="75">
        <v>10.641009510155317</v>
      </c>
      <c r="AA20" s="73"/>
      <c r="AB20" s="74"/>
      <c r="AC20" s="74"/>
      <c r="AD20" s="74"/>
      <c r="AE20" s="74"/>
      <c r="AF20" s="75">
        <v>32.048087550776579</v>
      </c>
      <c r="AG20" s="73"/>
      <c r="AH20" s="74"/>
      <c r="AI20" s="74"/>
      <c r="AJ20" s="74"/>
      <c r="AK20" s="74"/>
      <c r="AL20" s="75">
        <v>39.224091373954593</v>
      </c>
      <c r="AM20" s="73"/>
      <c r="AN20" s="74"/>
      <c r="AO20" s="74"/>
      <c r="AP20" s="74"/>
      <c r="AQ20" s="74"/>
      <c r="AR20" s="75">
        <v>7.970913596176822</v>
      </c>
      <c r="AS20" s="73"/>
      <c r="AT20" s="74"/>
      <c r="AU20" s="74"/>
      <c r="AV20" s="74"/>
      <c r="AW20" s="74"/>
      <c r="AX20" s="75">
        <v>1.9758586021505375</v>
      </c>
      <c r="AY20" s="73"/>
      <c r="AZ20" s="74"/>
      <c r="BA20" s="74"/>
      <c r="BB20" s="74"/>
      <c r="BC20" s="74"/>
      <c r="BD20" s="75">
        <v>10.279765734767025</v>
      </c>
      <c r="BE20" s="73"/>
      <c r="BF20" s="74"/>
      <c r="BG20" s="74"/>
      <c r="BH20" s="74"/>
      <c r="BI20" s="74"/>
      <c r="BJ20" s="75">
        <v>15.583194360812426</v>
      </c>
      <c r="BK20" s="73"/>
      <c r="BL20" s="74"/>
      <c r="BM20" s="74"/>
      <c r="BN20" s="74"/>
      <c r="BO20" s="74"/>
      <c r="BP20" s="75">
        <v>51.87516234169653</v>
      </c>
      <c r="BQ20" s="73"/>
      <c r="BR20" s="74"/>
      <c r="BS20" s="74"/>
      <c r="BT20" s="74"/>
      <c r="BU20" s="74"/>
      <c r="BV20" s="75"/>
    </row>
    <row r="21" spans="2:74" s="5" customFormat="1" ht="12.75" hidden="1">
      <c r="B21" s="30" t="s">
        <v>41</v>
      </c>
      <c r="C21" s="66"/>
      <c r="D21" s="67"/>
      <c r="E21" s="67"/>
      <c r="F21" s="67"/>
      <c r="G21" s="67"/>
      <c r="H21" s="68"/>
      <c r="I21" s="66"/>
      <c r="J21" s="67"/>
      <c r="K21" s="67"/>
      <c r="L21" s="67"/>
      <c r="M21" s="67"/>
      <c r="N21" s="68"/>
      <c r="O21" s="66"/>
      <c r="P21" s="67"/>
      <c r="Q21" s="67"/>
      <c r="R21" s="67"/>
      <c r="S21" s="67"/>
      <c r="T21" s="68"/>
      <c r="U21" s="66"/>
      <c r="V21" s="67"/>
      <c r="W21" s="67"/>
      <c r="X21" s="67"/>
      <c r="Y21" s="67"/>
      <c r="Z21" s="68"/>
      <c r="AA21" s="66"/>
      <c r="AB21" s="67"/>
      <c r="AC21" s="67"/>
      <c r="AD21" s="67"/>
      <c r="AE21" s="67"/>
      <c r="AF21" s="68"/>
      <c r="AG21" s="66"/>
      <c r="AH21" s="67"/>
      <c r="AI21" s="67"/>
      <c r="AJ21" s="67"/>
      <c r="AK21" s="67"/>
      <c r="AL21" s="68"/>
      <c r="AM21" s="66"/>
      <c r="AN21" s="67"/>
      <c r="AO21" s="67"/>
      <c r="AP21" s="67"/>
      <c r="AQ21" s="67"/>
      <c r="AR21" s="68"/>
      <c r="AS21" s="66"/>
      <c r="AT21" s="67"/>
      <c r="AU21" s="67"/>
      <c r="AV21" s="67"/>
      <c r="AW21" s="67"/>
      <c r="AX21" s="68"/>
      <c r="AY21" s="66"/>
      <c r="AZ21" s="67"/>
      <c r="BA21" s="67"/>
      <c r="BB21" s="67"/>
      <c r="BC21" s="67"/>
      <c r="BD21" s="68"/>
      <c r="BE21" s="66"/>
      <c r="BF21" s="67"/>
      <c r="BG21" s="67"/>
      <c r="BH21" s="67"/>
      <c r="BI21" s="67"/>
      <c r="BJ21" s="68"/>
      <c r="BK21" s="66"/>
      <c r="BL21" s="67"/>
      <c r="BM21" s="67"/>
      <c r="BN21" s="67"/>
      <c r="BO21" s="67"/>
      <c r="BP21" s="68"/>
      <c r="BQ21" s="66"/>
      <c r="BR21" s="67"/>
      <c r="BS21" s="67"/>
      <c r="BT21" s="67"/>
      <c r="BU21" s="67"/>
      <c r="BV21" s="68"/>
    </row>
    <row r="22" spans="2:74" hidden="1">
      <c r="B22" s="24" t="s">
        <v>262</v>
      </c>
      <c r="C22" s="81"/>
      <c r="D22" s="82"/>
      <c r="E22" s="82"/>
      <c r="F22" s="82"/>
      <c r="G22" s="82"/>
      <c r="H22" s="75">
        <v>56.69</v>
      </c>
      <c r="I22" s="81"/>
      <c r="J22" s="82"/>
      <c r="K22" s="82"/>
      <c r="L22" s="82"/>
      <c r="M22" s="82"/>
      <c r="N22" s="75">
        <v>70.290000000000006</v>
      </c>
      <c r="O22" s="81"/>
      <c r="P22" s="82"/>
      <c r="Q22" s="82"/>
      <c r="R22" s="82"/>
      <c r="S22" s="82"/>
      <c r="T22" s="75">
        <v>62.9</v>
      </c>
      <c r="U22" s="81"/>
      <c r="V22" s="82"/>
      <c r="W22" s="82"/>
      <c r="X22" s="82"/>
      <c r="Y22" s="82"/>
      <c r="Z22" s="75">
        <v>55.84</v>
      </c>
      <c r="AA22" s="81"/>
      <c r="AB22" s="82"/>
      <c r="AC22" s="82"/>
      <c r="AD22" s="82"/>
      <c r="AE22" s="82"/>
      <c r="AF22" s="75">
        <v>43.06</v>
      </c>
      <c r="AG22" s="81"/>
      <c r="AH22" s="82"/>
      <c r="AI22" s="82"/>
      <c r="AJ22" s="82"/>
      <c r="AK22" s="82"/>
      <c r="AL22" s="75">
        <v>28.42</v>
      </c>
      <c r="AM22" s="81"/>
      <c r="AN22" s="82"/>
      <c r="AO22" s="82"/>
      <c r="AP22" s="82"/>
      <c r="AQ22" s="82"/>
      <c r="AR22" s="75">
        <v>45.7</v>
      </c>
      <c r="AS22" s="81"/>
      <c r="AT22" s="82"/>
      <c r="AU22" s="82"/>
      <c r="AV22" s="82"/>
      <c r="AW22" s="82"/>
      <c r="AX22" s="75">
        <v>46.34</v>
      </c>
      <c r="AY22" s="81"/>
      <c r="AZ22" s="82"/>
      <c r="BA22" s="82"/>
      <c r="BB22" s="82"/>
      <c r="BC22" s="82"/>
      <c r="BD22" s="75">
        <v>42.29</v>
      </c>
      <c r="BE22" s="81"/>
      <c r="BF22" s="82"/>
      <c r="BG22" s="82"/>
      <c r="BH22" s="82"/>
      <c r="BI22" s="82"/>
      <c r="BJ22" s="75">
        <v>62.55</v>
      </c>
      <c r="BK22" s="81"/>
      <c r="BL22" s="82"/>
      <c r="BM22" s="82"/>
      <c r="BN22" s="82"/>
      <c r="BO22" s="82"/>
      <c r="BP22" s="75">
        <v>59.99</v>
      </c>
      <c r="BQ22" s="81"/>
      <c r="BR22" s="82"/>
      <c r="BS22" s="82"/>
      <c r="BT22" s="82"/>
      <c r="BU22" s="82"/>
      <c r="BV22" s="75"/>
    </row>
    <row r="23" spans="2:74" hidden="1">
      <c r="B23" s="24" t="s">
        <v>14</v>
      </c>
      <c r="C23" s="81"/>
      <c r="D23" s="82"/>
      <c r="E23" s="82"/>
      <c r="F23" s="82"/>
      <c r="G23" s="82"/>
      <c r="H23" s="75">
        <v>5.64</v>
      </c>
      <c r="I23" s="81"/>
      <c r="J23" s="82"/>
      <c r="K23" s="82"/>
      <c r="L23" s="82"/>
      <c r="M23" s="82"/>
      <c r="N23" s="75">
        <v>9.6300000000000008</v>
      </c>
      <c r="O23" s="81"/>
      <c r="P23" s="82"/>
      <c r="Q23" s="82"/>
      <c r="R23" s="82"/>
      <c r="S23" s="82"/>
      <c r="T23" s="75">
        <v>5.99</v>
      </c>
      <c r="U23" s="81"/>
      <c r="V23" s="82"/>
      <c r="W23" s="82"/>
      <c r="X23" s="82"/>
      <c r="Y23" s="82"/>
      <c r="Z23" s="75">
        <v>9.4</v>
      </c>
      <c r="AA23" s="81"/>
      <c r="AB23" s="82"/>
      <c r="AC23" s="82"/>
      <c r="AD23" s="82"/>
      <c r="AE23" s="82"/>
      <c r="AF23" s="75">
        <v>17</v>
      </c>
      <c r="AG23" s="81"/>
      <c r="AH23" s="82"/>
      <c r="AI23" s="82"/>
      <c r="AJ23" s="82"/>
      <c r="AK23" s="82"/>
      <c r="AL23" s="75">
        <v>17.63</v>
      </c>
      <c r="AM23" s="81"/>
      <c r="AN23" s="82"/>
      <c r="AO23" s="82"/>
      <c r="AP23" s="82"/>
      <c r="AQ23" s="82"/>
      <c r="AR23" s="75">
        <v>17.68</v>
      </c>
      <c r="AS23" s="81"/>
      <c r="AT23" s="82"/>
      <c r="AU23" s="82"/>
      <c r="AV23" s="82"/>
      <c r="AW23" s="82"/>
      <c r="AX23" s="75">
        <v>11.34</v>
      </c>
      <c r="AY23" s="81"/>
      <c r="AZ23" s="82"/>
      <c r="BA23" s="82"/>
      <c r="BB23" s="82"/>
      <c r="BC23" s="82"/>
      <c r="BD23" s="75">
        <v>7.38</v>
      </c>
      <c r="BE23" s="81"/>
      <c r="BF23" s="82"/>
      <c r="BG23" s="82"/>
      <c r="BH23" s="82"/>
      <c r="BI23" s="82"/>
      <c r="BJ23" s="75">
        <v>11.85</v>
      </c>
      <c r="BK23" s="81"/>
      <c r="BL23" s="82"/>
      <c r="BM23" s="82"/>
      <c r="BN23" s="82"/>
      <c r="BO23" s="82"/>
      <c r="BP23" s="75">
        <v>18.820000000000004</v>
      </c>
      <c r="BQ23" s="81"/>
      <c r="BR23" s="82"/>
      <c r="BS23" s="82"/>
      <c r="BT23" s="82"/>
      <c r="BU23" s="82"/>
      <c r="BV23" s="75"/>
    </row>
    <row r="24" spans="2:74" hidden="1">
      <c r="B24" s="24" t="s">
        <v>42</v>
      </c>
      <c r="C24" s="81"/>
      <c r="D24" s="82"/>
      <c r="E24" s="82"/>
      <c r="F24" s="82"/>
      <c r="G24" s="82"/>
      <c r="H24" s="75">
        <v>24.98</v>
      </c>
      <c r="I24" s="81"/>
      <c r="J24" s="82"/>
      <c r="K24" s="82"/>
      <c r="L24" s="82"/>
      <c r="M24" s="82"/>
      <c r="N24" s="75">
        <v>13.26</v>
      </c>
      <c r="O24" s="81"/>
      <c r="P24" s="82"/>
      <c r="Q24" s="82"/>
      <c r="R24" s="82"/>
      <c r="S24" s="82"/>
      <c r="T24" s="75">
        <v>16.270000000000003</v>
      </c>
      <c r="U24" s="81"/>
      <c r="V24" s="82"/>
      <c r="W24" s="82"/>
      <c r="X24" s="82"/>
      <c r="Y24" s="82"/>
      <c r="Z24" s="75">
        <v>13.78</v>
      </c>
      <c r="AA24" s="81"/>
      <c r="AB24" s="82"/>
      <c r="AC24" s="82"/>
      <c r="AD24" s="82"/>
      <c r="AE24" s="82"/>
      <c r="AF24" s="75">
        <v>16.660000000000004</v>
      </c>
      <c r="AG24" s="81"/>
      <c r="AH24" s="82"/>
      <c r="AI24" s="82"/>
      <c r="AJ24" s="82"/>
      <c r="AK24" s="82"/>
      <c r="AL24" s="75">
        <v>5.8500000000000014</v>
      </c>
      <c r="AM24" s="81"/>
      <c r="AN24" s="82"/>
      <c r="AO24" s="82"/>
      <c r="AP24" s="82"/>
      <c r="AQ24" s="82"/>
      <c r="AR24" s="75">
        <v>22.090000000000003</v>
      </c>
      <c r="AS24" s="81"/>
      <c r="AT24" s="82"/>
      <c r="AU24" s="82"/>
      <c r="AV24" s="82"/>
      <c r="AW24" s="82"/>
      <c r="AX24" s="75">
        <v>25.360000000000003</v>
      </c>
      <c r="AY24" s="81"/>
      <c r="AZ24" s="82"/>
      <c r="BA24" s="82"/>
      <c r="BB24" s="82"/>
      <c r="BC24" s="82"/>
      <c r="BD24" s="75">
        <v>34.519999999999996</v>
      </c>
      <c r="BE24" s="81"/>
      <c r="BF24" s="82"/>
      <c r="BG24" s="82"/>
      <c r="BH24" s="82"/>
      <c r="BI24" s="82"/>
      <c r="BJ24" s="75">
        <v>13.020000000000001</v>
      </c>
      <c r="BK24" s="81"/>
      <c r="BL24" s="82"/>
      <c r="BM24" s="82"/>
      <c r="BN24" s="82"/>
      <c r="BO24" s="82"/>
      <c r="BP24" s="75">
        <v>13.980000000000002</v>
      </c>
      <c r="BQ24" s="81"/>
      <c r="BR24" s="82"/>
      <c r="BS24" s="82"/>
      <c r="BT24" s="82"/>
      <c r="BU24" s="82"/>
      <c r="BV24" s="75"/>
    </row>
    <row r="25" spans="2:74" s="5" customFormat="1" ht="12.75">
      <c r="B25" s="30" t="s">
        <v>43</v>
      </c>
      <c r="C25" s="66"/>
      <c r="D25" s="67"/>
      <c r="E25" s="67"/>
      <c r="F25" s="67"/>
      <c r="G25" s="67"/>
      <c r="H25" s="68"/>
      <c r="I25" s="66"/>
      <c r="J25" s="67"/>
      <c r="K25" s="67"/>
      <c r="L25" s="67"/>
      <c r="M25" s="67"/>
      <c r="N25" s="68"/>
      <c r="O25" s="66"/>
      <c r="P25" s="67"/>
      <c r="Q25" s="67"/>
      <c r="R25" s="67"/>
      <c r="S25" s="67"/>
      <c r="T25" s="68"/>
      <c r="U25" s="66"/>
      <c r="V25" s="67"/>
      <c r="W25" s="67"/>
      <c r="X25" s="67"/>
      <c r="Y25" s="67"/>
      <c r="Z25" s="68"/>
      <c r="AA25" s="66"/>
      <c r="AB25" s="67"/>
      <c r="AC25" s="67"/>
      <c r="AD25" s="67"/>
      <c r="AE25" s="67"/>
      <c r="AF25" s="68"/>
      <c r="AG25" s="66"/>
      <c r="AH25" s="67"/>
      <c r="AI25" s="67"/>
      <c r="AJ25" s="67"/>
      <c r="AK25" s="67"/>
      <c r="AL25" s="68"/>
      <c r="AM25" s="66"/>
      <c r="AN25" s="67"/>
      <c r="AO25" s="67"/>
      <c r="AP25" s="67"/>
      <c r="AQ25" s="67"/>
      <c r="AR25" s="68"/>
      <c r="AS25" s="66"/>
      <c r="AT25" s="67"/>
      <c r="AU25" s="67"/>
      <c r="AV25" s="67"/>
      <c r="AW25" s="67"/>
      <c r="AX25" s="68"/>
      <c r="AY25" s="66"/>
      <c r="AZ25" s="67"/>
      <c r="BA25" s="67"/>
      <c r="BB25" s="67"/>
      <c r="BC25" s="67"/>
      <c r="BD25" s="68"/>
      <c r="BE25" s="66"/>
      <c r="BF25" s="67"/>
      <c r="BG25" s="67"/>
      <c r="BH25" s="67"/>
      <c r="BI25" s="67"/>
      <c r="BJ25" s="68"/>
      <c r="BK25" s="66"/>
      <c r="BL25" s="67"/>
      <c r="BM25" s="67"/>
      <c r="BN25" s="67"/>
      <c r="BO25" s="67"/>
      <c r="BP25" s="68"/>
      <c r="BQ25" s="66"/>
      <c r="BR25" s="67"/>
      <c r="BS25" s="67"/>
      <c r="BT25" s="67"/>
      <c r="BU25" s="67"/>
      <c r="BV25" s="68"/>
    </row>
    <row r="26" spans="2:74" s="15" customFormat="1">
      <c r="B26" s="28" t="s">
        <v>2</v>
      </c>
      <c r="C26" s="83">
        <v>137845.4</v>
      </c>
      <c r="D26" s="84">
        <v>161513.5</v>
      </c>
      <c r="E26" s="84">
        <v>222099.69999999998</v>
      </c>
      <c r="F26" s="84">
        <v>199522.3</v>
      </c>
      <c r="G26" s="84">
        <v>209056.87600000002</v>
      </c>
      <c r="H26" s="72">
        <v>229103.35040000002</v>
      </c>
      <c r="I26" s="83">
        <v>245161.7</v>
      </c>
      <c r="J26" s="84">
        <v>289654.60000000003</v>
      </c>
      <c r="K26" s="84">
        <v>389370.3</v>
      </c>
      <c r="L26" s="84">
        <v>331596.40000000002</v>
      </c>
      <c r="M26" s="84">
        <v>347759.71262516564</v>
      </c>
      <c r="N26" s="72">
        <v>419682.60376327549</v>
      </c>
      <c r="O26" s="83">
        <v>67854.5</v>
      </c>
      <c r="P26" s="84">
        <v>74612.2</v>
      </c>
      <c r="Q26" s="84">
        <v>86822.7</v>
      </c>
      <c r="R26" s="84">
        <v>96627.199999999997</v>
      </c>
      <c r="S26" s="84">
        <v>92800.895852691232</v>
      </c>
      <c r="T26" s="72">
        <v>102588.04856237961</v>
      </c>
      <c r="U26" s="83">
        <v>101100</v>
      </c>
      <c r="V26" s="84">
        <v>112860</v>
      </c>
      <c r="W26" s="84">
        <v>135400</v>
      </c>
      <c r="X26" s="84">
        <v>146910</v>
      </c>
      <c r="Y26" s="84">
        <v>156924.45000000001</v>
      </c>
      <c r="Z26" s="72">
        <v>173000.35305000001</v>
      </c>
      <c r="AA26" s="83">
        <v>123863.6</v>
      </c>
      <c r="AB26" s="84">
        <v>208568.4</v>
      </c>
      <c r="AC26" s="84">
        <v>268397.09999999998</v>
      </c>
      <c r="AD26" s="84">
        <v>258473.3</v>
      </c>
      <c r="AE26" s="84">
        <v>319258.24955684319</v>
      </c>
      <c r="AF26" s="72">
        <v>342151.23328604188</v>
      </c>
      <c r="AG26" s="83">
        <v>44366.7</v>
      </c>
      <c r="AH26" s="84">
        <v>47131.1</v>
      </c>
      <c r="AI26" s="84">
        <v>53808.1</v>
      </c>
      <c r="AJ26" s="84">
        <v>49424.3</v>
      </c>
      <c r="AK26" s="84">
        <v>45359.44</v>
      </c>
      <c r="AL26" s="72">
        <v>49544.568500000008</v>
      </c>
      <c r="AM26" s="83">
        <v>66061.027000000002</v>
      </c>
      <c r="AN26" s="84">
        <v>79908.19</v>
      </c>
      <c r="AO26" s="84">
        <v>97201.991999999998</v>
      </c>
      <c r="AP26" s="84">
        <v>115560</v>
      </c>
      <c r="AQ26" s="84">
        <v>122606.15800000001</v>
      </c>
      <c r="AR26" s="72">
        <v>140494.88305</v>
      </c>
      <c r="AS26" s="83">
        <v>47274.400000000001</v>
      </c>
      <c r="AT26" s="84">
        <v>54198.9</v>
      </c>
      <c r="AU26" s="84">
        <v>64515</v>
      </c>
      <c r="AV26" s="84">
        <v>67884.7</v>
      </c>
      <c r="AW26" s="84">
        <v>67363.260406546338</v>
      </c>
      <c r="AX26" s="72">
        <v>78519.862257612709</v>
      </c>
      <c r="AY26" s="83">
        <v>52684.4</v>
      </c>
      <c r="AZ26" s="84">
        <v>59799.8</v>
      </c>
      <c r="BA26" s="84">
        <v>81352.7</v>
      </c>
      <c r="BB26" s="84">
        <v>93498.3</v>
      </c>
      <c r="BC26" s="84">
        <v>96636.289499999999</v>
      </c>
      <c r="BD26" s="72">
        <v>105497.601765</v>
      </c>
      <c r="BE26" s="83">
        <v>126036.6</v>
      </c>
      <c r="BF26" s="84">
        <v>143297.29999999999</v>
      </c>
      <c r="BG26" s="84">
        <v>168374.9</v>
      </c>
      <c r="BH26" s="84">
        <v>195855.3</v>
      </c>
      <c r="BI26" s="84">
        <v>199574.13268999997</v>
      </c>
      <c r="BJ26" s="72">
        <v>222228.35095899997</v>
      </c>
      <c r="BK26" s="83">
        <v>447258</v>
      </c>
      <c r="BL26" s="84">
        <v>525988.30000000005</v>
      </c>
      <c r="BM26" s="84">
        <v>632399.80000000005</v>
      </c>
      <c r="BN26" s="84">
        <v>709081.4</v>
      </c>
      <c r="BO26" s="84">
        <v>732820.51557106047</v>
      </c>
      <c r="BP26" s="72">
        <v>883709.50828184094</v>
      </c>
      <c r="BQ26" s="83">
        <f t="shared" ref="BQ26:BV26" ca="1" si="30">SUMIF($B$8:$BP$59,BQ$8,$B26:$BP26)</f>
        <v>1459506.327</v>
      </c>
      <c r="BR26" s="84">
        <f t="shared" ca="1" si="30"/>
        <v>1757532.29</v>
      </c>
      <c r="BS26" s="84">
        <f t="shared" ca="1" si="30"/>
        <v>2199742.2919999999</v>
      </c>
      <c r="BT26" s="84">
        <f t="shared" ca="1" si="30"/>
        <v>2264433.2000000002</v>
      </c>
      <c r="BU26" s="84">
        <f t="shared" ca="1" si="30"/>
        <v>2390159.9802023065</v>
      </c>
      <c r="BV26" s="72">
        <f t="shared" ca="1" si="30"/>
        <v>2746520.3638751507</v>
      </c>
    </row>
    <row r="27" spans="2:74" s="17" customFormat="1">
      <c r="B27" s="89" t="s">
        <v>35</v>
      </c>
      <c r="C27" s="85"/>
      <c r="D27" s="86">
        <f t="shared" ref="D27" si="31">IF(AND(C26&lt;0,D26&gt;0),"LP",IF(AND(C26&gt;0,D26&lt;0),"PL",IF(OR(C26&lt;0,D26&lt;0),"Loss",IF(ISERROR((+D26/C26-1)*100),"NA",(+D26/C26-1)*100))))</f>
        <v>17.170032514686739</v>
      </c>
      <c r="E27" s="86">
        <f t="shared" ref="E27" si="32">IF(AND(D26&lt;0,E26&gt;0),"LP",IF(AND(D26&gt;0,E26&lt;0),"PL",IF(OR(D26&lt;0,E26&lt;0),"Loss",IF(ISERROR((+E26/D26-1)*100),"NA",(+E26/D26-1)*100))))</f>
        <v>37.511539283093967</v>
      </c>
      <c r="F27" s="86">
        <f t="shared" ref="F27" si="33">IF(AND(E26&lt;0,F26&gt;0),"LP",IF(AND(E26&gt;0,F26&lt;0),"PL",IF(OR(E26&lt;0,F26&lt;0),"Loss",IF(ISERROR((+F26/E26-1)*100),"NA",(+F26/E26-1)*100))))</f>
        <v>-10.1654347124287</v>
      </c>
      <c r="G27" s="86">
        <f t="shared" ref="G27" si="34">IF(AND(F26&lt;0,G26&gt;0),"LP",IF(AND(F26&gt;0,G26&lt;0),"PL",IF(OR(F26&lt;0,G26&lt;0),"Loss",IF(ISERROR((+G26/F26-1)*100),"NA",(+G26/F26-1)*100))))</f>
        <v>4.7787019295587596</v>
      </c>
      <c r="H27" s="87">
        <f t="shared" ref="H27" si="35">IF(AND(G26&lt;0,H26&gt;0),"LP",IF(AND(G26&gt;0,H26&lt;0),"PL",IF(OR(G26&lt;0,H26&lt;0),"Loss",IF(ISERROR((+H26/G26-1)*100),"NA",(+H26/G26-1)*100))))</f>
        <v>9.5890050514291669</v>
      </c>
      <c r="I27" s="85"/>
      <c r="J27" s="86">
        <f t="shared" ref="J27" si="36">IF(AND(I26&lt;0,J26&gt;0),"LP",IF(AND(I26&gt;0,J26&lt;0),"PL",IF(OR(I26&lt;0,J26&lt;0),"Loss",IF(ISERROR((+J26/I26-1)*100),"NA",(+J26/I26-1)*100))))</f>
        <v>18.148389409928221</v>
      </c>
      <c r="K27" s="86">
        <f t="shared" ref="K27" si="37">IF(AND(J26&lt;0,K26&gt;0),"LP",IF(AND(J26&gt;0,K26&lt;0),"PL",IF(OR(J26&lt;0,K26&lt;0),"Loss",IF(ISERROR((+K26/J26-1)*100),"NA",(+K26/J26-1)*100))))</f>
        <v>34.425726365125882</v>
      </c>
      <c r="L27" s="86">
        <f t="shared" ref="L27" si="38">IF(AND(K26&lt;0,L26&gt;0),"LP",IF(AND(K26&gt;0,L26&lt;0),"PL",IF(OR(K26&lt;0,L26&lt;0),"Loss",IF(ISERROR((+L26/K26-1)*100),"NA",(+L26/K26-1)*100))))</f>
        <v>-14.837777817157594</v>
      </c>
      <c r="M27" s="86">
        <f t="shared" ref="M27" si="39">IF(AND(L26&lt;0,M26&gt;0),"LP",IF(AND(L26&gt;0,M26&lt;0),"PL",IF(OR(L26&lt;0,M26&lt;0),"Loss",IF(ISERROR((+M26/L26-1)*100),"NA",(+M26/L26-1)*100))))</f>
        <v>4.8743932760324293</v>
      </c>
      <c r="N27" s="87">
        <f t="shared" ref="N27" si="40">IF(AND(M26&lt;0,N26&gt;0),"LP",IF(AND(M26&gt;0,N26&lt;0),"PL",IF(OR(M26&lt;0,N26&lt;0),"Loss",IF(ISERROR((+N26/M26-1)*100),"NA",(+N26/M26-1)*100))))</f>
        <v>20.681777827333402</v>
      </c>
      <c r="O27" s="85"/>
      <c r="P27" s="86">
        <f t="shared" ref="P27" si="41">IF(AND(O26&lt;0,P26&gt;0),"LP",IF(AND(O26&gt;0,P26&lt;0),"PL",IF(OR(O26&lt;0,P26&lt;0),"Loss",IF(ISERROR((+P26/O26-1)*100),"NA",(+P26/O26-1)*100))))</f>
        <v>9.9591036703534641</v>
      </c>
      <c r="Q27" s="86">
        <f t="shared" ref="Q27" si="42">IF(AND(P26&lt;0,Q26&gt;0),"LP",IF(AND(P26&gt;0,Q26&lt;0),"PL",IF(OR(P26&lt;0,Q26&lt;0),"Loss",IF(ISERROR((+Q26/P26-1)*100),"NA",(+Q26/P26-1)*100))))</f>
        <v>16.365286106025568</v>
      </c>
      <c r="R27" s="86">
        <f t="shared" ref="R27" si="43">IF(AND(Q26&lt;0,R26&gt;0),"LP",IF(AND(Q26&gt;0,R26&lt;0),"PL",IF(OR(Q26&lt;0,R26&lt;0),"Loss",IF(ISERROR((+R26/Q26-1)*100),"NA",(+R26/Q26-1)*100))))</f>
        <v>11.292553675478878</v>
      </c>
      <c r="S27" s="86">
        <f t="shared" ref="S27" si="44">IF(AND(R26&lt;0,S26&gt;0),"LP",IF(AND(R26&gt;0,S26&lt;0),"PL",IF(OR(R26&lt;0,S26&lt;0),"Loss",IF(ISERROR((+S26/R26-1)*100),"NA",(+S26/R26-1)*100))))</f>
        <v>-3.9598623858590143</v>
      </c>
      <c r="T27" s="87">
        <f t="shared" ref="T27" si="45">IF(AND(S26&lt;0,T26&gt;0),"LP",IF(AND(S26&gt;0,T26&lt;0),"PL",IF(OR(S26&lt;0,T26&lt;0),"Loss",IF(ISERROR((+T26/S26-1)*100),"NA",(+T26/S26-1)*100))))</f>
        <v>10.546398954191293</v>
      </c>
      <c r="U27" s="85"/>
      <c r="V27" s="86">
        <f t="shared" ref="V27" si="46">IF(AND(U26&lt;0,V26&gt;0),"LP",IF(AND(U26&gt;0,V26&lt;0),"PL",IF(OR(U26&lt;0,V26&lt;0),"Loss",IF(ISERROR((+V26/U26-1)*100),"NA",(+V26/U26-1)*100))))</f>
        <v>11.6320474777448</v>
      </c>
      <c r="W27" s="86">
        <f t="shared" ref="W27" si="47">IF(AND(V26&lt;0,W26&gt;0),"LP",IF(AND(V26&gt;0,W26&lt;0),"PL",IF(OR(V26&lt;0,W26&lt;0),"Loss",IF(ISERROR((+W26/V26-1)*100),"NA",(+W26/V26-1)*100))))</f>
        <v>19.971646287435753</v>
      </c>
      <c r="X27" s="86">
        <f t="shared" ref="X27" si="48">IF(AND(W26&lt;0,X26&gt;0),"LP",IF(AND(W26&gt;0,X26&lt;0),"PL",IF(OR(W26&lt;0,X26&lt;0),"Loss",IF(ISERROR((+X26/W26-1)*100),"NA",(+X26/W26-1)*100))))</f>
        <v>8.5007385524372268</v>
      </c>
      <c r="Y27" s="86">
        <f t="shared" ref="Y27" si="49">IF(AND(X26&lt;0,Y26&gt;0),"LP",IF(AND(X26&gt;0,Y26&lt;0),"PL",IF(OR(X26&lt;0,Y26&lt;0),"Loss",IF(ISERROR((+Y26/X26-1)*100),"NA",(+Y26/X26-1)*100))))</f>
        <v>6.8167245252195308</v>
      </c>
      <c r="Z27" s="87">
        <f t="shared" ref="Z27" si="50">IF(AND(Y26&lt;0,Z26&gt;0),"LP",IF(AND(Y26&gt;0,Z26&lt;0),"PL",IF(OR(Y26&lt;0,Z26&lt;0),"Loss",IF(ISERROR((+Z26/Y26-1)*100),"NA",(+Z26/Y26-1)*100))))</f>
        <v>10.244358383922968</v>
      </c>
      <c r="AA27" s="85"/>
      <c r="AB27" s="86">
        <f t="shared" ref="AB27" si="51">IF(AND(AA26&lt;0,AB26&gt;0),"LP",IF(AND(AA26&gt;0,AB26&lt;0),"PL",IF(OR(AA26&lt;0,AB26&lt;0),"Loss",IF(ISERROR((+AB26/AA26-1)*100),"NA",(+AB26/AA26-1)*100))))</f>
        <v>68.385546681995351</v>
      </c>
      <c r="AC27" s="86">
        <f t="shared" ref="AC27" si="52">IF(AND(AB26&lt;0,AC26&gt;0),"LP",IF(AND(AB26&gt;0,AC26&lt;0),"PL",IF(OR(AB26&lt;0,AC26&lt;0),"Loss",IF(ISERROR((+AC26/AB26-1)*100),"NA",(+AC26/AB26-1)*100))))</f>
        <v>28.685409678551487</v>
      </c>
      <c r="AD27" s="86">
        <f t="shared" ref="AD27" si="53">IF(AND(AC26&lt;0,AD26&gt;0),"LP",IF(AND(AC26&gt;0,AD26&lt;0),"PL",IF(OR(AC26&lt;0,AD26&lt;0),"Loss",IF(ISERROR((+AD26/AC26-1)*100),"NA",(+AD26/AC26-1)*100))))</f>
        <v>-3.6974319022075819</v>
      </c>
      <c r="AE27" s="86">
        <f t="shared" ref="AE27" si="54">IF(AND(AD26&lt;0,AE26&gt;0),"LP",IF(AND(AD26&gt;0,AE26&lt;0),"PL",IF(OR(AD26&lt;0,AE26&lt;0),"Loss",IF(ISERROR((+AE26/AD26-1)*100),"NA",(+AE26/AD26-1)*100))))</f>
        <v>23.51691627601118</v>
      </c>
      <c r="AF27" s="87">
        <f t="shared" ref="AF27" si="55">IF(AND(AE26&lt;0,AF26&gt;0),"LP",IF(AND(AE26&gt;0,AF26&lt;0),"PL",IF(OR(AE26&lt;0,AF26&lt;0),"Loss",IF(ISERROR((+AF26/AE26-1)*100),"NA",(+AF26/AE26-1)*100))))</f>
        <v>7.1706788347602801</v>
      </c>
      <c r="AG27" s="85"/>
      <c r="AH27" s="86">
        <f t="shared" ref="AH27" si="56">IF(AND(AG26&lt;0,AH26&gt;0),"LP",IF(AND(AG26&gt;0,AH26&lt;0),"PL",IF(OR(AG26&lt;0,AH26&lt;0),"Loss",IF(ISERROR((+AH26/AG26-1)*100),"NA",(+AH26/AG26-1)*100))))</f>
        <v>6.2307992255452804</v>
      </c>
      <c r="AI27" s="86">
        <f t="shared" ref="AI27" si="57">IF(AND(AH26&lt;0,AI26&gt;0),"LP",IF(AND(AH26&gt;0,AI26&lt;0),"PL",IF(OR(AH26&lt;0,AI26&lt;0),"Loss",IF(ISERROR((+AI26/AH26-1)*100),"NA",(+AI26/AH26-1)*100))))</f>
        <v>14.166866463969651</v>
      </c>
      <c r="AJ27" s="86">
        <f t="shared" ref="AJ27" si="58">IF(AND(AI26&lt;0,AJ26&gt;0),"LP",IF(AND(AI26&gt;0,AJ26&lt;0),"PL",IF(OR(AI26&lt;0,AJ26&lt;0),"Loss",IF(ISERROR((+AJ26/AI26-1)*100),"NA",(+AJ26/AI26-1)*100))))</f>
        <v>-8.1471005294741836</v>
      </c>
      <c r="AK27" s="86">
        <f t="shared" ref="AK27" si="59">IF(AND(AJ26&lt;0,AK26&gt;0),"LP",IF(AND(AJ26&gt;0,AK26&lt;0),"PL",IF(OR(AJ26&lt;0,AK26&lt;0),"Loss",IF(ISERROR((+AK26/AJ26-1)*100),"NA",(+AK26/AJ26-1)*100))))</f>
        <v>-8.2244159249599935</v>
      </c>
      <c r="AL27" s="87">
        <f t="shared" ref="AL27" si="60">IF(AND(AK26&lt;0,AL26&gt;0),"LP",IF(AND(AK26&gt;0,AL26&lt;0),"PL",IF(OR(AK26&lt;0,AL26&lt;0),"Loss",IF(ISERROR((+AL26/AK26-1)*100),"NA",(+AL26/AK26-1)*100))))</f>
        <v>9.2265876739219053</v>
      </c>
      <c r="AM27" s="85"/>
      <c r="AN27" s="86">
        <f t="shared" ref="AN27" si="61">IF(AND(AM26&lt;0,AN26&gt;0),"LP",IF(AND(AM26&gt;0,AN26&lt;0),"PL",IF(OR(AM26&lt;0,AN26&lt;0),"Loss",IF(ISERROR((+AN26/AM26-1)*100),"NA",(+AN26/AM26-1)*100))))</f>
        <v>20.961168224042304</v>
      </c>
      <c r="AO27" s="86">
        <f t="shared" ref="AO27" si="62">IF(AND(AN26&lt;0,AO26&gt;0),"LP",IF(AND(AN26&gt;0,AO26&lt;0),"PL",IF(OR(AN26&lt;0,AO26&lt;0),"Loss",IF(ISERROR((+AO26/AN26-1)*100),"NA",(+AO26/AN26-1)*100))))</f>
        <v>21.642089502965845</v>
      </c>
      <c r="AP27" s="86">
        <f t="shared" ref="AP27" si="63">IF(AND(AO26&lt;0,AP26&gt;0),"LP",IF(AND(AO26&gt;0,AP26&lt;0),"PL",IF(OR(AO26&lt;0,AP26&lt;0),"Loss",IF(ISERROR((+AP26/AO26-1)*100),"NA",(+AP26/AO26-1)*100))))</f>
        <v>18.88645245048064</v>
      </c>
      <c r="AQ27" s="86">
        <f t="shared" ref="AQ27" si="64">IF(AND(AP26&lt;0,AQ26&gt;0),"LP",IF(AND(AP26&gt;0,AQ26&lt;0),"PL",IF(OR(AP26&lt;0,AQ26&lt;0),"Loss",IF(ISERROR((+AQ26/AP26-1)*100),"NA",(+AQ26/AP26-1)*100))))</f>
        <v>6.0974022152994189</v>
      </c>
      <c r="AR27" s="87">
        <f t="shared" ref="AR27" si="65">IF(AND(AQ26&lt;0,AR26&gt;0),"LP",IF(AND(AQ26&gt;0,AR26&lt;0),"PL",IF(OR(AQ26&lt;0,AR26&lt;0),"Loss",IF(ISERROR((+AR26/AQ26-1)*100),"NA",(+AR26/AQ26-1)*100))))</f>
        <v>14.590396878760359</v>
      </c>
      <c r="AS27" s="85"/>
      <c r="AT27" s="86">
        <f t="shared" ref="AT27" si="66">IF(AND(AS26&lt;0,AT26&gt;0),"LP",IF(AND(AS26&gt;0,AT26&lt;0),"PL",IF(OR(AS26&lt;0,AT26&lt;0),"Loss",IF(ISERROR((+AT26/AS26-1)*100),"NA",(+AT26/AS26-1)*100))))</f>
        <v>14.64746247440476</v>
      </c>
      <c r="AU27" s="86">
        <f t="shared" ref="AU27" si="67">IF(AND(AT26&lt;0,AU26&gt;0),"LP",IF(AND(AT26&gt;0,AU26&lt;0),"PL",IF(OR(AT26&lt;0,AU26&lt;0),"Loss",IF(ISERROR((+AU26/AT26-1)*100),"NA",(+AU26/AT26-1)*100))))</f>
        <v>19.033781128399283</v>
      </c>
      <c r="AV27" s="86">
        <f t="shared" ref="AV27" si="68">IF(AND(AU26&lt;0,AV26&gt;0),"LP",IF(AND(AU26&gt;0,AV26&lt;0),"PL",IF(OR(AU26&lt;0,AV26&lt;0),"Loss",IF(ISERROR((+AV26/AU26-1)*100),"NA",(+AV26/AU26-1)*100))))</f>
        <v>5.2231264047120751</v>
      </c>
      <c r="AW27" s="86">
        <f t="shared" ref="AW27" si="69">IF(AND(AV26&lt;0,AW26&gt;0),"LP",IF(AND(AV26&gt;0,AW26&lt;0),"PL",IF(OR(AV26&lt;0,AW26&lt;0),"Loss",IF(ISERROR((+AW26/AV26-1)*100),"NA",(+AW26/AV26-1)*100))))</f>
        <v>-0.76812535586613384</v>
      </c>
      <c r="AX27" s="87">
        <f t="shared" ref="AX27" si="70">IF(AND(AW26&lt;0,AX26&gt;0),"LP",IF(AND(AW26&gt;0,AX26&lt;0),"PL",IF(OR(AW26&lt;0,AX26&lt;0),"Loss",IF(ISERROR((+AX26/AW26-1)*100),"NA",(+AX26/AW26-1)*100))))</f>
        <v>16.561849565675391</v>
      </c>
      <c r="AY27" s="85"/>
      <c r="AZ27" s="86">
        <f t="shared" ref="AZ27" si="71">IF(AND(AY26&lt;0,AZ26&gt;0),"LP",IF(AND(AY26&gt;0,AZ26&lt;0),"PL",IF(OR(AY26&lt;0,AZ26&lt;0),"Loss",IF(ISERROR((+AZ26/AY26-1)*100),"NA",(+AZ26/AY26-1)*100))))</f>
        <v>13.505705673785794</v>
      </c>
      <c r="BA27" s="86">
        <f t="shared" ref="BA27" si="72">IF(AND(AZ26&lt;0,BA26&gt;0),"LP",IF(AND(AZ26&gt;0,BA26&lt;0),"PL",IF(OR(AZ26&lt;0,BA26&lt;0),"Loss",IF(ISERROR((+BA26/AZ26-1)*100),"NA",(+BA26/AZ26-1)*100))))</f>
        <v>36.041759336987745</v>
      </c>
      <c r="BB27" s="86">
        <f t="shared" ref="BB27" si="73">IF(AND(BA26&lt;0,BB26&gt;0),"LP",IF(AND(BA26&gt;0,BB26&lt;0),"PL",IF(OR(BA26&lt;0,BB26&lt;0),"Loss",IF(ISERROR((+BB26/BA26-1)*100),"NA",(+BB26/BA26-1)*100))))</f>
        <v>14.929559805636462</v>
      </c>
      <c r="BC27" s="86">
        <f t="shared" ref="BC27" si="74">IF(AND(BB26&lt;0,BC26&gt;0),"LP",IF(AND(BB26&gt;0,BC26&lt;0),"PL",IF(OR(BB26&lt;0,BC26&lt;0),"Loss",IF(ISERROR((+BC26/BB26-1)*100),"NA",(+BC26/BB26-1)*100))))</f>
        <v>3.3561995244833387</v>
      </c>
      <c r="BD27" s="87">
        <f t="shared" ref="BD27" si="75">IF(AND(BC26&lt;0,BD26&gt;0),"LP",IF(AND(BC26&gt;0,BD26&lt;0),"PL",IF(OR(BC26&lt;0,BD26&lt;0),"Loss",IF(ISERROR((+BD26/BC26-1)*100),"NA",(+BD26/BC26-1)*100))))</f>
        <v>9.1697563212006514</v>
      </c>
      <c r="BE27" s="85"/>
      <c r="BF27" s="86">
        <f t="shared" ref="BF27" si="76">IF(AND(BE26&lt;0,BF26&gt;0),"LP",IF(AND(BE26&gt;0,BF26&lt;0),"PL",IF(OR(BE26&lt;0,BF26&lt;0),"Loss",IF(ISERROR((+BF26/BE26-1)*100),"NA",(+BF26/BE26-1)*100))))</f>
        <v>13.694990185390576</v>
      </c>
      <c r="BG27" s="86">
        <f t="shared" ref="BG27" si="77">IF(AND(BF26&lt;0,BG26&gt;0),"LP",IF(AND(BF26&gt;0,BG26&lt;0),"PL",IF(OR(BF26&lt;0,BG26&lt;0),"Loss",IF(ISERROR((+BG26/BF26-1)*100),"NA",(+BG26/BF26-1)*100))))</f>
        <v>17.500399519041878</v>
      </c>
      <c r="BH27" s="86">
        <f t="shared" ref="BH27" si="78">IF(AND(BG26&lt;0,BH26&gt;0),"LP",IF(AND(BG26&gt;0,BH26&lt;0),"PL",IF(OR(BG26&lt;0,BH26&lt;0),"Loss",IF(ISERROR((+BH26/BG26-1)*100),"NA",(+BH26/BG26-1)*100))))</f>
        <v>16.320959953057134</v>
      </c>
      <c r="BI27" s="86">
        <f t="shared" ref="BI27" si="79">IF(AND(BH26&lt;0,BI26&gt;0),"LP",IF(AND(BH26&gt;0,BI26&lt;0),"PL",IF(OR(BH26&lt;0,BI26&lt;0),"Loss",IF(ISERROR((+BI26/BH26-1)*100),"NA",(+BI26/BH26-1)*100))))</f>
        <v>1.8987654099735796</v>
      </c>
      <c r="BJ27" s="87">
        <f t="shared" ref="BJ27" si="80">IF(AND(BI26&lt;0,BJ26&gt;0),"LP",IF(AND(BI26&gt;0,BJ26&lt;0),"PL",IF(OR(BI26&lt;0,BJ26&lt;0),"Loss",IF(ISERROR((+BJ26/BI26-1)*100),"NA",(+BJ26/BI26-1)*100))))</f>
        <v>11.351279829530302</v>
      </c>
      <c r="BK27" s="85"/>
      <c r="BL27" s="86">
        <f t="shared" ref="BL27" si="81">IF(AND(BK26&lt;0,BL26&gt;0),"LP",IF(AND(BK26&gt;0,BL26&lt;0),"PL",IF(OR(BK26&lt;0,BL26&lt;0),"Loss",IF(ISERROR((+BL26/BK26-1)*100),"NA",(+BL26/BK26-1)*100))))</f>
        <v>17.602882452633615</v>
      </c>
      <c r="BM27" s="86">
        <f t="shared" ref="BM27" si="82">IF(AND(BL26&lt;0,BM26&gt;0),"LP",IF(AND(BL26&gt;0,BM26&lt;0),"PL",IF(OR(BL26&lt;0,BM26&lt;0),"Loss",IF(ISERROR((+BM26/BL26-1)*100),"NA",(+BM26/BL26-1)*100))))</f>
        <v>20.230773194004502</v>
      </c>
      <c r="BN27" s="86">
        <f t="shared" ref="BN27" si="83">IF(AND(BM26&lt;0,BN26&gt;0),"LP",IF(AND(BM26&gt;0,BN26&lt;0),"PL",IF(OR(BM26&lt;0,BN26&lt;0),"Loss",IF(ISERROR((+BN26/BM26-1)*100),"NA",(+BN26/BM26-1)*100))))</f>
        <v>12.125494030833028</v>
      </c>
      <c r="BO27" s="86">
        <f t="shared" ref="BO27" si="84">IF(AND(BN26&lt;0,BO26&gt;0),"LP",IF(AND(BN26&gt;0,BO26&lt;0),"PL",IF(OR(BN26&lt;0,BO26&lt;0),"Loss",IF(ISERROR((+BO26/BN26-1)*100),"NA",(+BO26/BN26-1)*100))))</f>
        <v>3.3478688865707706</v>
      </c>
      <c r="BP27" s="87">
        <f t="shared" ref="BP27" si="85">IF(AND(BO26&lt;0,BP26&gt;0),"LP",IF(AND(BO26&gt;0,BP26&lt;0),"PL",IF(OR(BO26&lt;0,BP26&lt;0),"Loss",IF(ISERROR((+BP26/BO26-1)*100),"NA",(+BP26/BO26-1)*100))))</f>
        <v>20.590170376602799</v>
      </c>
      <c r="BQ27" s="85"/>
      <c r="BR27" s="86">
        <f t="shared" ref="BR27" ca="1" si="86">IF(AND(BQ26&lt;0,BR26&gt;0),"LP",IF(AND(BQ26&gt;0,BR26&lt;0),"PL",IF(OR(BQ26&lt;0,BR26&lt;0),"Loss",IF(ISERROR((+BR26/BQ26-1)*100),"NA",(+BR26/BQ26-1)*100))))</f>
        <v>20.419641729994353</v>
      </c>
      <c r="BS27" s="86">
        <f t="shared" ref="BS27" ca="1" si="87">IF(AND(BR26&lt;0,BS26&gt;0),"LP",IF(AND(BR26&gt;0,BS26&lt;0),"PL",IF(OR(BR26&lt;0,BS26&lt;0),"Loss",IF(ISERROR((+BS26/BR26-1)*100),"NA",(+BS26/BR26-1)*100))))</f>
        <v>25.160846518501234</v>
      </c>
      <c r="BT27" s="86">
        <f t="shared" ref="BT27" ca="1" si="88">IF(AND(BS26&lt;0,BT26&gt;0),"LP",IF(AND(BS26&gt;0,BT26&lt;0),"PL",IF(OR(BS26&lt;0,BT26&lt;0),"Loss",IF(ISERROR((+BT26/BS26-1)*100),"NA",(+BT26/BS26-1)*100))))</f>
        <v>2.940840308215531</v>
      </c>
      <c r="BU27" s="86">
        <f t="shared" ref="BU27" ca="1" si="89">IF(AND(BT26&lt;0,BU26&gt;0),"LP",IF(AND(BT26&gt;0,BU26&lt;0),"PL",IF(OR(BT26&lt;0,BU26&lt;0),"Loss",IF(ISERROR((+BU26/BT26-1)*100),"NA",(+BU26/BT26-1)*100))))</f>
        <v>5.5522406314439499</v>
      </c>
      <c r="BV27" s="87">
        <f t="shared" ref="BV27" ca="1" si="90">IF(AND(BU26&lt;0,BV26&gt;0),"LP",IF(AND(BU26&gt;0,BV26&lt;0),"PL",IF(OR(BU26&lt;0,BV26&lt;0),"Loss",IF(ISERROR((+BV26/BU26-1)*100),"NA",(+BV26/BU26-1)*100))))</f>
        <v>14.909478303736034</v>
      </c>
    </row>
    <row r="28" spans="2:74" s="15" customFormat="1">
      <c r="B28" s="28" t="s">
        <v>3</v>
      </c>
      <c r="C28" s="83">
        <v>24810.699999999968</v>
      </c>
      <c r="D28" s="84">
        <v>30004</v>
      </c>
      <c r="E28" s="84">
        <v>19189.899999999994</v>
      </c>
      <c r="F28" s="84">
        <v>30576.299999999988</v>
      </c>
      <c r="G28" s="84">
        <v>34924.615519999992</v>
      </c>
      <c r="H28" s="72">
        <v>41769.829008223984</v>
      </c>
      <c r="I28" s="83">
        <v>50055.700000000012</v>
      </c>
      <c r="J28" s="84">
        <v>62104.000000000029</v>
      </c>
      <c r="K28" s="84">
        <v>51223.700000000012</v>
      </c>
      <c r="L28" s="84">
        <v>63995.100000000035</v>
      </c>
      <c r="M28" s="84">
        <v>67761.688122450432</v>
      </c>
      <c r="N28" s="72">
        <v>95869.974714576616</v>
      </c>
      <c r="O28" s="83">
        <v>13691.400000000001</v>
      </c>
      <c r="P28" s="84">
        <v>11100.099999999991</v>
      </c>
      <c r="Q28" s="84">
        <v>7720.0999999999913</v>
      </c>
      <c r="R28" s="84">
        <v>14375.999999999985</v>
      </c>
      <c r="S28" s="84">
        <v>12754.888288951843</v>
      </c>
      <c r="T28" s="72">
        <v>17153.458396226619</v>
      </c>
      <c r="U28" s="83">
        <v>27620</v>
      </c>
      <c r="V28" s="84">
        <v>24260</v>
      </c>
      <c r="W28" s="84">
        <v>23160</v>
      </c>
      <c r="X28" s="84">
        <v>26390</v>
      </c>
      <c r="Y28" s="84">
        <v>28717.001750000025</v>
      </c>
      <c r="Z28" s="72">
        <v>34924.892486753612</v>
      </c>
      <c r="AA28" s="83">
        <v>15643.200000000012</v>
      </c>
      <c r="AB28" s="84">
        <v>32161.599999999977</v>
      </c>
      <c r="AC28" s="84">
        <v>31798.899999999994</v>
      </c>
      <c r="AD28" s="84">
        <v>23160.399999999994</v>
      </c>
      <c r="AE28" s="84">
        <v>21879.143488341826</v>
      </c>
      <c r="AF28" s="72">
        <v>32301.660758704238</v>
      </c>
      <c r="AG28" s="83">
        <v>8061.0999999999985</v>
      </c>
      <c r="AH28" s="84">
        <v>4611.1999999999971</v>
      </c>
      <c r="AI28" s="84">
        <v>-1744.7999999999956</v>
      </c>
      <c r="AJ28" s="84">
        <v>1089.9000000000015</v>
      </c>
      <c r="AK28" s="84">
        <v>865.04665000000386</v>
      </c>
      <c r="AL28" s="72">
        <v>5088.2913745088081</v>
      </c>
      <c r="AM28" s="83">
        <v>15386.847000000002</v>
      </c>
      <c r="AN28" s="84">
        <v>14824.096999999994</v>
      </c>
      <c r="AO28" s="84">
        <v>13143.048999999999</v>
      </c>
      <c r="AP28" s="84">
        <v>20598</v>
      </c>
      <c r="AQ28" s="84">
        <v>22084.861777502665</v>
      </c>
      <c r="AR28" s="72">
        <v>28025.146893599231</v>
      </c>
      <c r="AS28" s="83">
        <v>9385.7999999999956</v>
      </c>
      <c r="AT28" s="84">
        <v>9507.1000000000058</v>
      </c>
      <c r="AU28" s="84">
        <v>8387.0999999999985</v>
      </c>
      <c r="AV28" s="84">
        <v>10521.5</v>
      </c>
      <c r="AW28" s="84">
        <v>10645.288032473982</v>
      </c>
      <c r="AX28" s="72">
        <v>14060.650741158825</v>
      </c>
      <c r="AY28" s="83">
        <v>15479.599999999999</v>
      </c>
      <c r="AZ28" s="84">
        <v>12838.400000000001</v>
      </c>
      <c r="BA28" s="84">
        <v>11819.5</v>
      </c>
      <c r="BB28" s="84">
        <v>15525.299999999988</v>
      </c>
      <c r="BC28" s="84">
        <v>16716.181492999996</v>
      </c>
      <c r="BD28" s="72">
        <v>20446.761914076647</v>
      </c>
      <c r="BE28" s="83">
        <v>39547.199999999997</v>
      </c>
      <c r="BF28" s="84">
        <v>36478.399999999994</v>
      </c>
      <c r="BG28" s="84">
        <v>29422.600000000006</v>
      </c>
      <c r="BH28" s="84">
        <v>43635.399999999994</v>
      </c>
      <c r="BI28" s="84">
        <v>43381.141146611073</v>
      </c>
      <c r="BJ28" s="72">
        <v>51584.399219875311</v>
      </c>
      <c r="BK28" s="83">
        <v>115679.09999999998</v>
      </c>
      <c r="BL28" s="84">
        <v>115143.50000000012</v>
      </c>
      <c r="BM28" s="84">
        <v>106198.50000000012</v>
      </c>
      <c r="BN28" s="84">
        <v>129685.59999999998</v>
      </c>
      <c r="BO28" s="84">
        <v>136673.76187696715</v>
      </c>
      <c r="BP28" s="72">
        <v>177108.14505196596</v>
      </c>
      <c r="BQ28" s="83">
        <f t="shared" ref="BQ28:BV28" ca="1" si="91">SUMIF($B$8:$BP$59,BQ$8,$B28:$BP28)</f>
        <v>335360.647</v>
      </c>
      <c r="BR28" s="84">
        <f t="shared" ca="1" si="91"/>
        <v>353032.39700000011</v>
      </c>
      <c r="BS28" s="84">
        <f t="shared" ca="1" si="91"/>
        <v>300318.54900000012</v>
      </c>
      <c r="BT28" s="84">
        <f t="shared" ca="1" si="91"/>
        <v>379553.5</v>
      </c>
      <c r="BU28" s="84">
        <f t="shared" ca="1" si="91"/>
        <v>396403.61814629904</v>
      </c>
      <c r="BV28" s="72">
        <f t="shared" ca="1" si="91"/>
        <v>518333.21055966977</v>
      </c>
    </row>
    <row r="29" spans="2:74" s="17" customFormat="1">
      <c r="B29" s="88" t="s">
        <v>35</v>
      </c>
      <c r="C29" s="85"/>
      <c r="D29" s="86">
        <f t="shared" ref="D29" si="92">IF(AND(C28&lt;0,D28&gt;0),"LP",IF(AND(C28&gt;0,D28&lt;0),"PL",IF(OR(C28&lt;0,D28&lt;0),"Loss",IF(ISERROR((+D28/C28-1)*100),"NA",(+D28/C28-1)*100))))</f>
        <v>20.931694792972543</v>
      </c>
      <c r="E29" s="86">
        <f t="shared" ref="E29" si="93">IF(AND(D28&lt;0,E28&gt;0),"LP",IF(AND(D28&gt;0,E28&lt;0),"PL",IF(OR(D28&lt;0,E28&lt;0),"Loss",IF(ISERROR((+E28/D28-1)*100),"NA",(+E28/D28-1)*100))))</f>
        <v>-36.042194374083479</v>
      </c>
      <c r="F29" s="86">
        <f t="shared" ref="F29" si="94">IF(AND(E28&lt;0,F28&gt;0),"LP",IF(AND(E28&gt;0,F28&lt;0),"PL",IF(OR(E28&lt;0,F28&lt;0),"Loss",IF(ISERROR((+F28/E28-1)*100),"NA",(+F28/E28-1)*100))))</f>
        <v>59.335379548616714</v>
      </c>
      <c r="G29" s="86">
        <f t="shared" ref="G29" si="95">IF(AND(F28&lt;0,G28&gt;0),"LP",IF(AND(F28&gt;0,G28&lt;0),"PL",IF(OR(F28&lt;0,G28&lt;0),"Loss",IF(ISERROR((+G28/F28-1)*100),"NA",(+G28/F28-1)*100))))</f>
        <v>14.221195893551553</v>
      </c>
      <c r="H29" s="87">
        <f t="shared" ref="H29" si="96">IF(AND(G28&lt;0,H28&gt;0),"LP",IF(AND(G28&gt;0,H28&lt;0),"PL",IF(OR(G28&lt;0,H28&lt;0),"Loss",IF(ISERROR((+H28/G28-1)*100),"NA",(+H28/G28-1)*100))))</f>
        <v>19.599968063510964</v>
      </c>
      <c r="I29" s="85"/>
      <c r="J29" s="86">
        <f t="shared" ref="J29" si="97">IF(AND(I28&lt;0,J28&gt;0),"LP",IF(AND(I28&gt;0,J28&lt;0),"PL",IF(OR(I28&lt;0,J28&lt;0),"Loss",IF(ISERROR((+J28/I28-1)*100),"NA",(+J28/I28-1)*100))))</f>
        <v>24.069786258108493</v>
      </c>
      <c r="K29" s="86">
        <f t="shared" ref="K29" si="98">IF(AND(J28&lt;0,K28&gt;0),"LP",IF(AND(J28&gt;0,K28&lt;0),"PL",IF(OR(J28&lt;0,K28&lt;0),"Loss",IF(ISERROR((+K28/J28-1)*100),"NA",(+K28/J28-1)*100))))</f>
        <v>-17.519483447120976</v>
      </c>
      <c r="L29" s="86">
        <f t="shared" ref="L29" si="99">IF(AND(K28&lt;0,L28&gt;0),"LP",IF(AND(K28&gt;0,L28&lt;0),"PL",IF(OR(K28&lt;0,L28&lt;0),"Loss",IF(ISERROR((+L28/K28-1)*100),"NA",(+L28/K28-1)*100))))</f>
        <v>24.932599558407563</v>
      </c>
      <c r="M29" s="86">
        <f t="shared" ref="M29" si="100">IF(AND(L28&lt;0,M28&gt;0),"LP",IF(AND(L28&gt;0,M28&lt;0),"PL",IF(OR(L28&lt;0,M28&lt;0),"Loss",IF(ISERROR((+M28/L28-1)*100),"NA",(+M28/L28-1)*100))))</f>
        <v>5.8857445686472776</v>
      </c>
      <c r="N29" s="87">
        <f t="shared" ref="N29" si="101">IF(AND(M28&lt;0,N28&gt;0),"LP",IF(AND(M28&gt;0,N28&lt;0),"PL",IF(OR(M28&lt;0,N28&lt;0),"Loss",IF(ISERROR((+N28/M28-1)*100),"NA",(+N28/M28-1)*100))))</f>
        <v>41.481089640701406</v>
      </c>
      <c r="O29" s="85"/>
      <c r="P29" s="86">
        <f t="shared" ref="P29" si="102">IF(AND(O28&lt;0,P28&gt;0),"LP",IF(AND(O28&gt;0,P28&lt;0),"PL",IF(OR(O28&lt;0,P28&lt;0),"Loss",IF(ISERROR((+P28/O28-1)*100),"NA",(+P28/O28-1)*100))))</f>
        <v>-18.92647939582519</v>
      </c>
      <c r="Q29" s="86">
        <f t="shared" ref="Q29" si="103">IF(AND(P28&lt;0,Q28&gt;0),"LP",IF(AND(P28&gt;0,Q28&lt;0),"PL",IF(OR(P28&lt;0,Q28&lt;0),"Loss",IF(ISERROR((+Q28/P28-1)*100),"NA",(+Q28/P28-1)*100))))</f>
        <v>-30.450176124539439</v>
      </c>
      <c r="R29" s="86">
        <f t="shared" ref="R29" si="104">IF(AND(Q28&lt;0,R28&gt;0),"LP",IF(AND(Q28&gt;0,R28&lt;0),"PL",IF(OR(Q28&lt;0,R28&lt;0),"Loss",IF(ISERROR((+R28/Q28-1)*100),"NA",(+R28/Q28-1)*100))))</f>
        <v>86.215204466263401</v>
      </c>
      <c r="S29" s="86">
        <f t="shared" ref="S29" si="105">IF(AND(R28&lt;0,S28&gt;0),"LP",IF(AND(R28&gt;0,S28&lt;0),"PL",IF(OR(R28&lt;0,S28&lt;0),"Loss",IF(ISERROR((+S28/R28-1)*100),"NA",(+S28/R28-1)*100))))</f>
        <v>-11.276514406289262</v>
      </c>
      <c r="T29" s="87">
        <f t="shared" ref="T29" si="106">IF(AND(S28&lt;0,T28&gt;0),"LP",IF(AND(S28&gt;0,T28&lt;0),"PL",IF(OR(S28&lt;0,T28&lt;0),"Loss",IF(ISERROR((+T28/S28-1)*100),"NA",(+T28/S28-1)*100))))</f>
        <v>34.485367551864599</v>
      </c>
      <c r="U29" s="85"/>
      <c r="V29" s="86">
        <f t="shared" ref="V29" si="107">IF(AND(U28&lt;0,V28&gt;0),"LP",IF(AND(U28&gt;0,V28&lt;0),"PL",IF(OR(U28&lt;0,V28&lt;0),"Loss",IF(ISERROR((+V28/U28-1)*100),"NA",(+V28/U28-1)*100))))</f>
        <v>-12.165097755249821</v>
      </c>
      <c r="W29" s="86">
        <f t="shared" ref="W29" si="108">IF(AND(V28&lt;0,W28&gt;0),"LP",IF(AND(V28&gt;0,W28&lt;0),"PL",IF(OR(V28&lt;0,W28&lt;0),"Loss",IF(ISERROR((+W28/V28-1)*100),"NA",(+W28/V28-1)*100))))</f>
        <v>-4.5342126957955475</v>
      </c>
      <c r="X29" s="86">
        <f t="shared" ref="X29" si="109">IF(AND(W28&lt;0,X28&gt;0),"LP",IF(AND(W28&gt;0,X28&lt;0),"PL",IF(OR(W28&lt;0,X28&lt;0),"Loss",IF(ISERROR((+X28/W28-1)*100),"NA",(+X28/W28-1)*100))))</f>
        <v>13.946459412780655</v>
      </c>
      <c r="Y29" s="86">
        <f t="shared" ref="Y29" si="110">IF(AND(X28&lt;0,Y28&gt;0),"LP",IF(AND(X28&gt;0,Y28&lt;0),"PL",IF(OR(X28&lt;0,Y28&lt;0),"Loss",IF(ISERROR((+Y28/X28-1)*100),"NA",(+Y28/X28-1)*100))))</f>
        <v>8.8177406214476228</v>
      </c>
      <c r="Z29" s="87">
        <f t="shared" ref="Z29" si="111">IF(AND(Y28&lt;0,Z28&gt;0),"LP",IF(AND(Y28&gt;0,Z28&lt;0),"PL",IF(OR(Y28&lt;0,Z28&lt;0),"Loss",IF(ISERROR((+Z28/Y28-1)*100),"NA",(+Z28/Y28-1)*100))))</f>
        <v>21.617475218329794</v>
      </c>
      <c r="AA29" s="85"/>
      <c r="AB29" s="86">
        <f t="shared" ref="AB29" si="112">IF(AND(AA28&lt;0,AB28&gt;0),"LP",IF(AND(AA28&gt;0,AB28&lt;0),"PL",IF(OR(AA28&lt;0,AB28&lt;0),"Loss",IF(ISERROR((+AB28/AA28-1)*100),"NA",(+AB28/AA28-1)*100))))</f>
        <v>105.59476321980128</v>
      </c>
      <c r="AC29" s="86">
        <f t="shared" ref="AC29" si="113">IF(AND(AB28&lt;0,AC28&gt;0),"LP",IF(AND(AB28&gt;0,AC28&lt;0),"PL",IF(OR(AB28&lt;0,AC28&lt;0),"Loss",IF(ISERROR((+AC28/AB28-1)*100),"NA",(+AC28/AB28-1)*100))))</f>
        <v>-1.1277424008755199</v>
      </c>
      <c r="AD29" s="86">
        <f t="shared" ref="AD29" si="114">IF(AND(AC28&lt;0,AD28&gt;0),"LP",IF(AND(AC28&gt;0,AD28&lt;0),"PL",IF(OR(AC28&lt;0,AD28&lt;0),"Loss",IF(ISERROR((+AD28/AC28-1)*100),"NA",(+AD28/AC28-1)*100))))</f>
        <v>-27.166034045202824</v>
      </c>
      <c r="AE29" s="86">
        <f t="shared" ref="AE29" si="115">IF(AND(AD28&lt;0,AE28&gt;0),"LP",IF(AND(AD28&gt;0,AE28&lt;0),"PL",IF(OR(AD28&lt;0,AE28&lt;0),"Loss",IF(ISERROR((+AE28/AD28-1)*100),"NA",(+AE28/AD28-1)*100))))</f>
        <v>-5.5321001004221326</v>
      </c>
      <c r="AF29" s="87">
        <f t="shared" ref="AF29" si="116">IF(AND(AE28&lt;0,AF28&gt;0),"LP",IF(AND(AE28&gt;0,AF28&lt;0),"PL",IF(OR(AE28&lt;0,AF28&lt;0),"Loss",IF(ISERROR((+AF28/AE28-1)*100),"NA",(+AF28/AE28-1)*100))))</f>
        <v>47.636770040454238</v>
      </c>
      <c r="AG29" s="85"/>
      <c r="AH29" s="86">
        <f t="shared" ref="AH29" si="117">IF(AND(AG28&lt;0,AH28&gt;0),"LP",IF(AND(AG28&gt;0,AH28&lt;0),"PL",IF(OR(AG28&lt;0,AH28&lt;0),"Loss",IF(ISERROR((+AH28/AG28-1)*100),"NA",(+AH28/AG28-1)*100))))</f>
        <v>-42.796888762079647</v>
      </c>
      <c r="AI29" s="86" t="str">
        <f t="shared" ref="AI29" si="118">IF(AND(AH28&lt;0,AI28&gt;0),"LP",IF(AND(AH28&gt;0,AI28&lt;0),"PL",IF(OR(AH28&lt;0,AI28&lt;0),"Loss",IF(ISERROR((+AI28/AH28-1)*100),"NA",(+AI28/AH28-1)*100))))</f>
        <v>PL</v>
      </c>
      <c r="AJ29" s="86" t="str">
        <f t="shared" ref="AJ29" si="119">IF(AND(AI28&lt;0,AJ28&gt;0),"LP",IF(AND(AI28&gt;0,AJ28&lt;0),"PL",IF(OR(AI28&lt;0,AJ28&lt;0),"Loss",IF(ISERROR((+AJ28/AI28-1)*100),"NA",(+AJ28/AI28-1)*100))))</f>
        <v>LP</v>
      </c>
      <c r="AK29" s="86">
        <f t="shared" ref="AK29" si="120">IF(AND(AJ28&lt;0,AK28&gt;0),"LP",IF(AND(AJ28&gt;0,AK28&lt;0),"PL",IF(OR(AJ28&lt;0,AK28&lt;0),"Loss",IF(ISERROR((+AK28/AJ28-1)*100),"NA",(+AK28/AJ28-1)*100))))</f>
        <v>-20.630640425726888</v>
      </c>
      <c r="AL29" s="87">
        <f t="shared" ref="AL29" si="121">IF(AND(AK28&lt;0,AL28&gt;0),"LP",IF(AND(AK28&gt;0,AL28&lt;0),"PL",IF(OR(AK28&lt;0,AL28&lt;0),"Loss",IF(ISERROR((+AL28/AK28-1)*100),"NA",(+AL28/AK28-1)*100))))</f>
        <v>488.21005485759468</v>
      </c>
      <c r="AM29" s="85"/>
      <c r="AN29" s="86">
        <f t="shared" ref="AN29" si="122">IF(AND(AM28&lt;0,AN28&gt;0),"LP",IF(AND(AM28&gt;0,AN28&lt;0),"PL",IF(OR(AM28&lt;0,AN28&lt;0),"Loss",IF(ISERROR((+AN28/AM28-1)*100),"NA",(+AN28/AM28-1)*100))))</f>
        <v>-3.6573444838959301</v>
      </c>
      <c r="AO29" s="86">
        <f t="shared" ref="AO29" si="123">IF(AND(AN28&lt;0,AO28&gt;0),"LP",IF(AND(AN28&gt;0,AO28&lt;0),"PL",IF(OR(AN28&lt;0,AO28&lt;0),"Loss",IF(ISERROR((+AO28/AN28-1)*100),"NA",(+AO28/AN28-1)*100))))</f>
        <v>-11.339968970791247</v>
      </c>
      <c r="AP29" s="86">
        <f t="shared" ref="AP29" si="124">IF(AND(AO28&lt;0,AP28&gt;0),"LP",IF(AND(AO28&gt;0,AP28&lt;0),"PL",IF(OR(AO28&lt;0,AP28&lt;0),"Loss",IF(ISERROR((+AP28/AO28-1)*100),"NA",(+AP28/AO28-1)*100))))</f>
        <v>56.721625248448838</v>
      </c>
      <c r="AQ29" s="86">
        <f t="shared" ref="AQ29" si="125">IF(AND(AP28&lt;0,AQ28&gt;0),"LP",IF(AND(AP28&gt;0,AQ28&lt;0),"PL",IF(OR(AP28&lt;0,AQ28&lt;0),"Loss",IF(ISERROR((+AQ28/AP28-1)*100),"NA",(+AQ28/AP28-1)*100))))</f>
        <v>7.218476441900501</v>
      </c>
      <c r="AR29" s="87">
        <f t="shared" ref="AR29" si="126">IF(AND(AQ28&lt;0,AR28&gt;0),"LP",IF(AND(AQ28&gt;0,AR28&lt;0),"PL",IF(OR(AQ28&lt;0,AR28&lt;0),"Loss",IF(ISERROR((+AR28/AQ28-1)*100),"NA",(+AR28/AQ28-1)*100))))</f>
        <v>26.897542651354954</v>
      </c>
      <c r="AS29" s="85"/>
      <c r="AT29" s="86">
        <f t="shared" ref="AT29" si="127">IF(AND(AS28&lt;0,AT28&gt;0),"LP",IF(AND(AS28&gt;0,AT28&lt;0),"PL",IF(OR(AS28&lt;0,AT28&lt;0),"Loss",IF(ISERROR((+AT28/AS28-1)*100),"NA",(+AT28/AS28-1)*100))))</f>
        <v>1.2923778473865832</v>
      </c>
      <c r="AU29" s="86">
        <f t="shared" ref="AU29" si="128">IF(AND(AT28&lt;0,AU28&gt;0),"LP",IF(AND(AT28&gt;0,AU28&lt;0),"PL",IF(OR(AT28&lt;0,AU28&lt;0),"Loss",IF(ISERROR((+AU28/AT28-1)*100),"NA",(+AU28/AT28-1)*100))))</f>
        <v>-11.780669184083548</v>
      </c>
      <c r="AV29" s="86">
        <f t="shared" ref="AV29" si="129">IF(AND(AU28&lt;0,AV28&gt;0),"LP",IF(AND(AU28&gt;0,AV28&lt;0),"PL",IF(OR(AU28&lt;0,AV28&lt;0),"Loss",IF(ISERROR((+AV28/AU28-1)*100),"NA",(+AV28/AU28-1)*100))))</f>
        <v>25.448605596690179</v>
      </c>
      <c r="AW29" s="86">
        <f t="shared" ref="AW29" si="130">IF(AND(AV28&lt;0,AW28&gt;0),"LP",IF(AND(AV28&gt;0,AW28&lt;0),"PL",IF(OR(AV28&lt;0,AW28&lt;0),"Loss",IF(ISERROR((+AW28/AV28-1)*100),"NA",(+AW28/AV28-1)*100))))</f>
        <v>1.1765245684929093</v>
      </c>
      <c r="AX29" s="87">
        <f t="shared" ref="AX29" si="131">IF(AND(AW28&lt;0,AX28&gt;0),"LP",IF(AND(AW28&gt;0,AX28&lt;0),"PL",IF(OR(AW28&lt;0,AX28&lt;0),"Loss",IF(ISERROR((+AX28/AW28-1)*100),"NA",(+AX28/AW28-1)*100))))</f>
        <v>32.083328307004088</v>
      </c>
      <c r="AY29" s="85"/>
      <c r="AZ29" s="86">
        <f t="shared" ref="AZ29" si="132">IF(AND(AY28&lt;0,AZ28&gt;0),"LP",IF(AND(AY28&gt;0,AZ28&lt;0),"PL",IF(OR(AY28&lt;0,AZ28&lt;0),"Loss",IF(ISERROR((+AZ28/AY28-1)*100),"NA",(+AZ28/AY28-1)*100))))</f>
        <v>-17.06245639422206</v>
      </c>
      <c r="BA29" s="86">
        <f t="shared" ref="BA29" si="133">IF(AND(AZ28&lt;0,BA28&gt;0),"LP",IF(AND(AZ28&gt;0,BA28&lt;0),"PL",IF(OR(AZ28&lt;0,BA28&lt;0),"Loss",IF(ISERROR((+BA28/AZ28-1)*100),"NA",(+BA28/AZ28-1)*100))))</f>
        <v>-7.9363472083748832</v>
      </c>
      <c r="BB29" s="86">
        <f t="shared" ref="BB29" si="134">IF(AND(BA28&lt;0,BB28&gt;0),"LP",IF(AND(BA28&gt;0,BB28&lt;0),"PL",IF(OR(BA28&lt;0,BB28&lt;0),"Loss",IF(ISERROR((+BB28/BA28-1)*100),"NA",(+BB28/BA28-1)*100))))</f>
        <v>31.353272135030984</v>
      </c>
      <c r="BC29" s="86">
        <f t="shared" ref="BC29" si="135">IF(AND(BB28&lt;0,BC28&gt;0),"LP",IF(AND(BB28&gt;0,BC28&lt;0),"PL",IF(OR(BB28&lt;0,BC28&lt;0),"Loss",IF(ISERROR((+BC28/BB28-1)*100),"NA",(+BC28/BB28-1)*100))))</f>
        <v>7.6705860305437579</v>
      </c>
      <c r="BD29" s="87">
        <f t="shared" ref="BD29" si="136">IF(AND(BC28&lt;0,BD28&gt;0),"LP",IF(AND(BC28&gt;0,BD28&lt;0),"PL",IF(OR(BC28&lt;0,BD28&lt;0),"Loss",IF(ISERROR((+BD28/BC28-1)*100),"NA",(+BD28/BC28-1)*100))))</f>
        <v>22.317180647020706</v>
      </c>
      <c r="BE29" s="85"/>
      <c r="BF29" s="86">
        <f t="shared" ref="BF29" si="137">IF(AND(BE28&lt;0,BF28&gt;0),"LP",IF(AND(BE28&gt;0,BF28&lt;0),"PL",IF(OR(BE28&lt;0,BF28&lt;0),"Loss",IF(ISERROR((+BF28/BE28-1)*100),"NA",(+BF28/BE28-1)*100))))</f>
        <v>-7.7598414047012287</v>
      </c>
      <c r="BG29" s="86">
        <f t="shared" ref="BG29" si="138">IF(AND(BF28&lt;0,BG28&gt;0),"LP",IF(AND(BF28&gt;0,BG28&lt;0),"PL",IF(OR(BF28&lt;0,BG28&lt;0),"Loss",IF(ISERROR((+BG28/BF28-1)*100),"NA",(+BG28/BF28-1)*100))))</f>
        <v>-19.34240536865649</v>
      </c>
      <c r="BH29" s="86">
        <f t="shared" ref="BH29" si="139">IF(AND(BG28&lt;0,BH28&gt;0),"LP",IF(AND(BG28&gt;0,BH28&lt;0),"PL",IF(OR(BG28&lt;0,BH28&lt;0),"Loss",IF(ISERROR((+BH28/BG28-1)*100),"NA",(+BH28/BG28-1)*100))))</f>
        <v>48.305724171215282</v>
      </c>
      <c r="BI29" s="86">
        <f t="shared" ref="BI29" si="140">IF(AND(BH28&lt;0,BI28&gt;0),"LP",IF(AND(BH28&gt;0,BI28&lt;0),"PL",IF(OR(BH28&lt;0,BI28&lt;0),"Loss",IF(ISERROR((+BI28/BH28-1)*100),"NA",(+BI28/BH28-1)*100))))</f>
        <v>-0.58268940674067737</v>
      </c>
      <c r="BJ29" s="87">
        <f t="shared" ref="BJ29" si="141">IF(AND(BI28&lt;0,BJ28&gt;0),"LP",IF(AND(BI28&gt;0,BJ28&lt;0),"PL",IF(OR(BI28&lt;0,BJ28&lt;0),"Loss",IF(ISERROR((+BJ28/BI28-1)*100),"NA",(+BJ28/BI28-1)*100))))</f>
        <v>18.909733253766838</v>
      </c>
      <c r="BK29" s="85"/>
      <c r="BL29" s="86">
        <f t="shared" ref="BL29" si="142">IF(AND(BK28&lt;0,BL28&gt;0),"LP",IF(AND(BK28&gt;0,BL28&lt;0),"PL",IF(OR(BK28&lt;0,BL28&lt;0),"Loss",IF(ISERROR((+BL28/BK28-1)*100),"NA",(+BL28/BK28-1)*100))))</f>
        <v>-0.46300498534295187</v>
      </c>
      <c r="BM29" s="86">
        <f t="shared" ref="BM29" si="143">IF(AND(BL28&lt;0,BM28&gt;0),"LP",IF(AND(BL28&gt;0,BM28&lt;0),"PL",IF(OR(BL28&lt;0,BM28&lt;0),"Loss",IF(ISERROR((+BM28/BL28-1)*100),"NA",(+BM28/BL28-1)*100))))</f>
        <v>-7.7685670489432646</v>
      </c>
      <c r="BN29" s="86">
        <f t="shared" ref="BN29" si="144">IF(AND(BM28&lt;0,BN28&gt;0),"LP",IF(AND(BM28&gt;0,BN28&lt;0),"PL",IF(OR(BM28&lt;0,BN28&lt;0),"Loss",IF(ISERROR((+BN28/BM28-1)*100),"NA",(+BN28/BM28-1)*100))))</f>
        <v>22.116225747067841</v>
      </c>
      <c r="BO29" s="86">
        <f t="shared" ref="BO29" si="145">IF(AND(BN28&lt;0,BO28&gt;0),"LP",IF(AND(BN28&gt;0,BO28&lt;0),"PL",IF(OR(BN28&lt;0,BO28&lt;0),"Loss",IF(ISERROR((+BO28/BN28-1)*100),"NA",(+BO28/BN28-1)*100))))</f>
        <v>5.3885411155650154</v>
      </c>
      <c r="BP29" s="87">
        <f t="shared" ref="BP29" si="146">IF(AND(BO28&lt;0,BP28&gt;0),"LP",IF(AND(BO28&gt;0,BP28&lt;0),"PL",IF(OR(BO28&lt;0,BP28&lt;0),"Loss",IF(ISERROR((+BP28/BO28-1)*100),"NA",(+BP28/BO28-1)*100))))</f>
        <v>29.584598111375303</v>
      </c>
      <c r="BQ29" s="85"/>
      <c r="BR29" s="86">
        <f t="shared" ref="BR29" ca="1" si="147">IF(AND(BQ28&lt;0,BR28&gt;0),"LP",IF(AND(BQ28&gt;0,BR28&lt;0),"PL",IF(OR(BQ28&lt;0,BR28&lt;0),"Loss",IF(ISERROR((+BR28/BQ28-1)*100),"NA",(+BR28/BQ28-1)*100))))</f>
        <v>5.2694763557037394</v>
      </c>
      <c r="BS29" s="86">
        <f t="shared" ref="BS29" ca="1" si="148">IF(AND(BR28&lt;0,BS28&gt;0),"LP",IF(AND(BR28&gt;0,BS28&lt;0),"PL",IF(OR(BR28&lt;0,BS28&lt;0),"Loss",IF(ISERROR((+BS28/BR28-1)*100),"NA",(+BS28/BR28-1)*100))))</f>
        <v>-14.931731038837203</v>
      </c>
      <c r="BT29" s="86">
        <f t="shared" ref="BT29" ca="1" si="149">IF(AND(BS28&lt;0,BT28&gt;0),"LP",IF(AND(BS28&gt;0,BT28&lt;0),"PL",IF(OR(BS28&lt;0,BT28&lt;0),"Loss",IF(ISERROR((+BT28/BS28-1)*100),"NA",(+BT28/BS28-1)*100))))</f>
        <v>26.383635397758876</v>
      </c>
      <c r="BU29" s="86">
        <f t="shared" ref="BU29" ca="1" si="150">IF(AND(BT28&lt;0,BU28&gt;0),"LP",IF(AND(BT28&gt;0,BU28&lt;0),"PL",IF(OR(BT28&lt;0,BU28&lt;0),"Loss",IF(ISERROR((+BU28/BT28-1)*100),"NA",(+BU28/BT28-1)*100))))</f>
        <v>4.4394579805742795</v>
      </c>
      <c r="BV29" s="87">
        <f t="shared" ref="BV29" ca="1" si="151">IF(AND(BU28&lt;0,BV28&gt;0),"LP",IF(AND(BU28&gt;0,BV28&lt;0),"PL",IF(OR(BU28&lt;0,BV28&lt;0),"Loss",IF(ISERROR((+BV28/BU28-1)*100),"NA",(+BV28/BU28-1)*100))))</f>
        <v>30.758950431267419</v>
      </c>
    </row>
    <row r="30" spans="2:74" s="15" customFormat="1">
      <c r="B30" s="28" t="s">
        <v>15</v>
      </c>
      <c r="C30" s="83">
        <v>31163.699999999968</v>
      </c>
      <c r="D30" s="84">
        <v>35976.800000000003</v>
      </c>
      <c r="E30" s="84">
        <v>27540.799999999996</v>
      </c>
      <c r="F30" s="84">
        <v>39338.999999999985</v>
      </c>
      <c r="G30" s="84">
        <v>44126.593519999995</v>
      </c>
      <c r="H30" s="72">
        <v>51564.074408223983</v>
      </c>
      <c r="I30" s="83">
        <v>38437.900000000009</v>
      </c>
      <c r="J30" s="84">
        <v>50579.100000000028</v>
      </c>
      <c r="K30" s="84">
        <v>34777.000000000015</v>
      </c>
      <c r="L30" s="84">
        <v>47761.300000000032</v>
      </c>
      <c r="M30" s="84">
        <v>47093.055892479402</v>
      </c>
      <c r="N30" s="72">
        <v>72885.887088437026</v>
      </c>
      <c r="O30" s="83">
        <v>9983.8000000000011</v>
      </c>
      <c r="P30" s="84">
        <v>7130.6999999999916</v>
      </c>
      <c r="Q30" s="84">
        <v>2621.2999999999911</v>
      </c>
      <c r="R30" s="84">
        <v>8592.8999999999851</v>
      </c>
      <c r="S30" s="84">
        <v>6863.8605589518429</v>
      </c>
      <c r="T30" s="72">
        <v>10550.41789622662</v>
      </c>
      <c r="U30" s="83">
        <v>15120</v>
      </c>
      <c r="V30" s="84">
        <v>11910</v>
      </c>
      <c r="W30" s="84">
        <v>10110</v>
      </c>
      <c r="X30" s="84">
        <v>11410</v>
      </c>
      <c r="Y30" s="84">
        <v>15057.176750000024</v>
      </c>
      <c r="Z30" s="72">
        <v>19726.49248675361</v>
      </c>
      <c r="AA30" s="83">
        <v>7361.5000000000109</v>
      </c>
      <c r="AB30" s="84">
        <v>23021.999999999978</v>
      </c>
      <c r="AC30" s="84">
        <v>20825.999999999993</v>
      </c>
      <c r="AD30" s="84">
        <v>11009.799999999994</v>
      </c>
      <c r="AE30" s="84">
        <v>6242.6197383418257</v>
      </c>
      <c r="AF30" s="72">
        <v>12906.469758704239</v>
      </c>
      <c r="AG30" s="83">
        <v>5642.0999999999985</v>
      </c>
      <c r="AH30" s="84">
        <v>2413.299999999997</v>
      </c>
      <c r="AI30" s="84">
        <v>-3874.6999999999957</v>
      </c>
      <c r="AJ30" s="84">
        <v>-1106.3999999999987</v>
      </c>
      <c r="AK30" s="84">
        <v>-1427.8744624999963</v>
      </c>
      <c r="AL30" s="72">
        <v>2816.5702620088077</v>
      </c>
      <c r="AM30" s="83">
        <v>12324.943000000001</v>
      </c>
      <c r="AN30" s="84">
        <v>11399.441999999994</v>
      </c>
      <c r="AO30" s="84">
        <v>8560.6659999999993</v>
      </c>
      <c r="AP30" s="84">
        <v>14871.8</v>
      </c>
      <c r="AQ30" s="84">
        <v>16117.340773502665</v>
      </c>
      <c r="AR30" s="72">
        <v>20999.534429599233</v>
      </c>
      <c r="AS30" s="83">
        <v>7132.4999999999955</v>
      </c>
      <c r="AT30" s="84">
        <v>7272.400000000006</v>
      </c>
      <c r="AU30" s="84">
        <v>6103.7999999999984</v>
      </c>
      <c r="AV30" s="84">
        <v>8062</v>
      </c>
      <c r="AW30" s="84">
        <v>7762.1480324739823</v>
      </c>
      <c r="AX30" s="72">
        <v>10608.662659207797</v>
      </c>
      <c r="AY30" s="83">
        <v>11926.599999999999</v>
      </c>
      <c r="AZ30" s="84">
        <v>8830.0000000000018</v>
      </c>
      <c r="BA30" s="84">
        <v>6775.1</v>
      </c>
      <c r="BB30" s="84">
        <v>9166.5999999999876</v>
      </c>
      <c r="BC30" s="84">
        <v>10063.778992999996</v>
      </c>
      <c r="BD30" s="72">
        <v>13231.859414076647</v>
      </c>
      <c r="BE30" s="83">
        <v>32728.199999999997</v>
      </c>
      <c r="BF30" s="84">
        <v>31486.999999999996</v>
      </c>
      <c r="BG30" s="84">
        <v>18275.700000000008</v>
      </c>
      <c r="BH30" s="84">
        <v>33099.599999999999</v>
      </c>
      <c r="BI30" s="84">
        <v>25206.200942550204</v>
      </c>
      <c r="BJ30" s="72">
        <v>26086.671035547988</v>
      </c>
      <c r="BK30" s="83">
        <v>88676.799999999974</v>
      </c>
      <c r="BL30" s="84">
        <v>87996.000000000116</v>
      </c>
      <c r="BM30" s="84">
        <v>77318.600000000122</v>
      </c>
      <c r="BN30" s="84">
        <v>98232.599999999977</v>
      </c>
      <c r="BO30" s="84">
        <v>102230.12811950376</v>
      </c>
      <c r="BP30" s="72">
        <v>134120.31448155004</v>
      </c>
      <c r="BQ30" s="83">
        <f t="shared" ref="BQ30:BV32" ca="1" si="152">SUMIF($B$8:$BP$59,BQ$8,$B30:$BP30)</f>
        <v>260498.04300000001</v>
      </c>
      <c r="BR30" s="84">
        <f t="shared" ca="1" si="152"/>
        <v>278016.74200000009</v>
      </c>
      <c r="BS30" s="84">
        <f t="shared" ca="1" si="152"/>
        <v>209034.26600000015</v>
      </c>
      <c r="BT30" s="84">
        <f t="shared" ca="1" si="152"/>
        <v>280439.19999999995</v>
      </c>
      <c r="BU30" s="84">
        <f t="shared" ca="1" si="152"/>
        <v>279335.02885830367</v>
      </c>
      <c r="BV30" s="72">
        <f t="shared" ca="1" si="152"/>
        <v>375496.95392033597</v>
      </c>
    </row>
    <row r="31" spans="2:74" s="15" customFormat="1">
      <c r="B31" s="28" t="s">
        <v>4</v>
      </c>
      <c r="C31" s="83">
        <v>16877.799999999967</v>
      </c>
      <c r="D31" s="84">
        <v>24603.9</v>
      </c>
      <c r="E31" s="84">
        <v>11821.299999999996</v>
      </c>
      <c r="F31" s="84">
        <v>25190.799999999988</v>
      </c>
      <c r="G31" s="84">
        <v>27692.668976342131</v>
      </c>
      <c r="H31" s="72">
        <v>33662.38921809024</v>
      </c>
      <c r="I31" s="83">
        <v>41473.900000000009</v>
      </c>
      <c r="J31" s="84">
        <v>52646.900000000031</v>
      </c>
      <c r="K31" s="84">
        <v>40205.100000000013</v>
      </c>
      <c r="L31" s="84">
        <v>56661.500000000029</v>
      </c>
      <c r="M31" s="84">
        <v>57128.196705088289</v>
      </c>
      <c r="N31" s="72">
        <v>79999.623631936149</v>
      </c>
      <c r="O31" s="83">
        <v>8375.0000000000018</v>
      </c>
      <c r="P31" s="84">
        <v>5421.1999999999916</v>
      </c>
      <c r="Q31" s="84">
        <v>431.09999999999127</v>
      </c>
      <c r="R31" s="84">
        <v>5799.2999999999847</v>
      </c>
      <c r="S31" s="84">
        <v>4354.6102778470276</v>
      </c>
      <c r="T31" s="72">
        <v>8492.071260444467</v>
      </c>
      <c r="U31" s="83">
        <v>17310</v>
      </c>
      <c r="V31" s="84">
        <v>11470</v>
      </c>
      <c r="W31" s="84">
        <v>13000</v>
      </c>
      <c r="X31" s="84">
        <v>10700</v>
      </c>
      <c r="Y31" s="84">
        <v>12676.576750000024</v>
      </c>
      <c r="Z31" s="72">
        <v>17710.339486753612</v>
      </c>
      <c r="AA31" s="83">
        <v>9328.9000000000106</v>
      </c>
      <c r="AB31" s="84">
        <v>28811.599999999977</v>
      </c>
      <c r="AC31" s="84">
        <v>26452.399999999991</v>
      </c>
      <c r="AD31" s="84">
        <v>12015.599999999995</v>
      </c>
      <c r="AE31" s="84">
        <v>16230.999238341828</v>
      </c>
      <c r="AF31" s="72">
        <v>20583.32224870424</v>
      </c>
      <c r="AG31" s="83">
        <v>3227.0999999999985</v>
      </c>
      <c r="AH31" s="84">
        <v>540.299999999997</v>
      </c>
      <c r="AI31" s="84">
        <v>-4069.0999999999958</v>
      </c>
      <c r="AJ31" s="84">
        <v>-2546.7999999999984</v>
      </c>
      <c r="AK31" s="84">
        <v>-1561.4184624999966</v>
      </c>
      <c r="AL31" s="72">
        <v>951.44358200880731</v>
      </c>
      <c r="AM31" s="83">
        <v>10926.808000000001</v>
      </c>
      <c r="AN31" s="84">
        <v>10131.243999999993</v>
      </c>
      <c r="AO31" s="84">
        <v>6312.9159999999993</v>
      </c>
      <c r="AP31" s="84">
        <v>11736.1</v>
      </c>
      <c r="AQ31" s="84">
        <v>13036.864971418008</v>
      </c>
      <c r="AR31" s="72">
        <v>17836.117350674234</v>
      </c>
      <c r="AS31" s="83">
        <v>5560.7999999999956</v>
      </c>
      <c r="AT31" s="84">
        <v>6263.8000000000056</v>
      </c>
      <c r="AU31" s="84">
        <v>5344.9999999999982</v>
      </c>
      <c r="AV31" s="84">
        <v>7327.7</v>
      </c>
      <c r="AW31" s="84">
        <v>6523.5874424739823</v>
      </c>
      <c r="AX31" s="72">
        <v>9111.427398007796</v>
      </c>
      <c r="AY31" s="83">
        <v>11396.799999999997</v>
      </c>
      <c r="AZ31" s="84">
        <v>8012.4000000000015</v>
      </c>
      <c r="BA31" s="84">
        <v>4736.9000000000005</v>
      </c>
      <c r="BB31" s="84">
        <v>5434.6999999999871</v>
      </c>
      <c r="BC31" s="84">
        <v>5991.3133929999967</v>
      </c>
      <c r="BD31" s="72">
        <v>9191.5520140766475</v>
      </c>
      <c r="BE31" s="83">
        <v>30257.199999999997</v>
      </c>
      <c r="BF31" s="84">
        <v>29309.199999999997</v>
      </c>
      <c r="BG31" s="84">
        <v>15586.400000000007</v>
      </c>
      <c r="BH31" s="84">
        <v>30456.299999999996</v>
      </c>
      <c r="BI31" s="84">
        <v>22972.729925836313</v>
      </c>
      <c r="BJ31" s="72">
        <v>23844.124461605054</v>
      </c>
      <c r="BK31" s="83">
        <v>78554.599999999977</v>
      </c>
      <c r="BL31" s="84">
        <v>83627.000000000116</v>
      </c>
      <c r="BM31" s="84">
        <v>74122.200000000128</v>
      </c>
      <c r="BN31" s="84">
        <v>94002.099999999977</v>
      </c>
      <c r="BO31" s="84">
        <v>99766.596174656312</v>
      </c>
      <c r="BP31" s="72">
        <v>132553.92367391405</v>
      </c>
      <c r="BQ31" s="83">
        <f t="shared" ca="1" si="152"/>
        <v>233288.90799999997</v>
      </c>
      <c r="BR31" s="84">
        <f t="shared" ca="1" si="152"/>
        <v>260837.54400000011</v>
      </c>
      <c r="BS31" s="84">
        <f t="shared" ca="1" si="152"/>
        <v>193944.21600000013</v>
      </c>
      <c r="BT31" s="84">
        <f t="shared" ca="1" si="152"/>
        <v>256777.29999999996</v>
      </c>
      <c r="BU31" s="84">
        <f t="shared" ca="1" si="152"/>
        <v>264812.7253925039</v>
      </c>
      <c r="BV31" s="72">
        <f t="shared" ca="1" si="152"/>
        <v>353936.33432621526</v>
      </c>
    </row>
    <row r="32" spans="2:74" s="15" customFormat="1">
      <c r="B32" s="28" t="s">
        <v>16</v>
      </c>
      <c r="C32" s="83">
        <v>14746.053999999975</v>
      </c>
      <c r="D32" s="84">
        <v>18899.150000000001</v>
      </c>
      <c r="E32" s="84">
        <v>9896.1979999999949</v>
      </c>
      <c r="F32" s="84">
        <v>18670.299999999988</v>
      </c>
      <c r="G32" s="84">
        <v>20769.501732256598</v>
      </c>
      <c r="H32" s="72">
        <v>25246.791913567678</v>
      </c>
      <c r="I32" s="83">
        <v>25356.80000000001</v>
      </c>
      <c r="J32" s="84">
        <v>28707.175000000025</v>
      </c>
      <c r="K32" s="84">
        <v>28226.800000000007</v>
      </c>
      <c r="L32" s="84">
        <v>30544.627899999996</v>
      </c>
      <c r="M32" s="84">
        <v>31116.898745764389</v>
      </c>
      <c r="N32" s="72">
        <v>44801.269995066403</v>
      </c>
      <c r="O32" s="83">
        <v>5459.704410216269</v>
      </c>
      <c r="P32" s="84">
        <v>4200.3563953103003</v>
      </c>
      <c r="Q32" s="84">
        <v>360.85496075599548</v>
      </c>
      <c r="R32" s="84">
        <v>4157.7163002577945</v>
      </c>
      <c r="S32" s="84">
        <v>3244.1846569960358</v>
      </c>
      <c r="T32" s="72">
        <v>6326.5930890311283</v>
      </c>
      <c r="U32" s="83">
        <v>8400.0000000000018</v>
      </c>
      <c r="V32" s="84">
        <v>8203.4539694472041</v>
      </c>
      <c r="W32" s="84">
        <v>6850</v>
      </c>
      <c r="X32" s="84">
        <v>7640</v>
      </c>
      <c r="Y32" s="84">
        <v>9826.8675200934777</v>
      </c>
      <c r="Z32" s="72">
        <v>13058.271878905965</v>
      </c>
      <c r="AA32" s="83">
        <v>44701.39999999998</v>
      </c>
      <c r="AB32" s="84">
        <v>73410.924100268297</v>
      </c>
      <c r="AC32" s="84">
        <v>64775.905750614562</v>
      </c>
      <c r="AD32" s="84">
        <v>62928.610552988277</v>
      </c>
      <c r="AE32" s="84">
        <v>59991.562493774712</v>
      </c>
      <c r="AF32" s="72">
        <v>69161.596766662173</v>
      </c>
      <c r="AG32" s="83">
        <v>2220.3999999999987</v>
      </c>
      <c r="AH32" s="84">
        <v>389.799999999997</v>
      </c>
      <c r="AI32" s="84">
        <v>-4682.3688924206008</v>
      </c>
      <c r="AJ32" s="84">
        <v>-2346.5142329305072</v>
      </c>
      <c r="AK32" s="84">
        <v>-2912.4260167997204</v>
      </c>
      <c r="AL32" s="72">
        <v>706.92258143254571</v>
      </c>
      <c r="AM32" s="83">
        <v>7031.0130000000008</v>
      </c>
      <c r="AN32" s="84">
        <v>6871.1929999999938</v>
      </c>
      <c r="AO32" s="84">
        <v>4263.266999999998</v>
      </c>
      <c r="AP32" s="84">
        <v>7936.3192397815292</v>
      </c>
      <c r="AQ32" s="84">
        <v>8654.4499405708448</v>
      </c>
      <c r="AR32" s="72">
        <v>11840.406806696221</v>
      </c>
      <c r="AS32" s="83">
        <v>4311.1799999999957</v>
      </c>
      <c r="AT32" s="84">
        <v>4073.1437693808648</v>
      </c>
      <c r="AU32" s="84">
        <v>3586.1999999999994</v>
      </c>
      <c r="AV32" s="84">
        <v>4658.4774131037175</v>
      </c>
      <c r="AW32" s="84">
        <v>4055.5392270457551</v>
      </c>
      <c r="AX32" s="72">
        <v>5406.1709428313825</v>
      </c>
      <c r="AY32" s="83">
        <v>7610.7999999999984</v>
      </c>
      <c r="AZ32" s="84">
        <v>5898.7999999999984</v>
      </c>
      <c r="BA32" s="84">
        <v>3435.4</v>
      </c>
      <c r="BB32" s="84">
        <v>3949.7999999999865</v>
      </c>
      <c r="BC32" s="84">
        <v>4343.7022099249971</v>
      </c>
      <c r="BD32" s="72">
        <v>6663.8752102055696</v>
      </c>
      <c r="BE32" s="83">
        <v>23016.600000000024</v>
      </c>
      <c r="BF32" s="84">
        <v>22720.899999999994</v>
      </c>
      <c r="BG32" s="84">
        <v>11738.499999999976</v>
      </c>
      <c r="BH32" s="84">
        <v>24684.399999999994</v>
      </c>
      <c r="BI32" s="84">
        <v>18378.183940669056</v>
      </c>
      <c r="BJ32" s="72">
        <v>19075.299569284045</v>
      </c>
      <c r="BK32" s="83">
        <v>54966.649616699695</v>
      </c>
      <c r="BL32" s="84">
        <v>56665.300000000112</v>
      </c>
      <c r="BM32" s="84">
        <v>50639.600000000115</v>
      </c>
      <c r="BN32" s="84">
        <v>70572.223211003817</v>
      </c>
      <c r="BO32" s="84">
        <v>75426.5569870162</v>
      </c>
      <c r="BP32" s="72">
        <v>99182.608149235457</v>
      </c>
      <c r="BQ32" s="83">
        <f t="shared" ca="1" si="152"/>
        <v>197820.60102691595</v>
      </c>
      <c r="BR32" s="84">
        <f t="shared" ca="1" si="152"/>
        <v>230040.19623440679</v>
      </c>
      <c r="BS32" s="84">
        <f t="shared" ca="1" si="152"/>
        <v>179090.35681895001</v>
      </c>
      <c r="BT32" s="84">
        <f t="shared" ca="1" si="152"/>
        <v>233395.96038420461</v>
      </c>
      <c r="BU32" s="84">
        <f t="shared" ca="1" si="152"/>
        <v>232895.02143731233</v>
      </c>
      <c r="BV32" s="72">
        <f t="shared" ca="1" si="152"/>
        <v>301469.80690291856</v>
      </c>
    </row>
    <row r="33" spans="2:74" s="17" customFormat="1">
      <c r="B33" s="88" t="s">
        <v>35</v>
      </c>
      <c r="C33" s="85"/>
      <c r="D33" s="86">
        <f t="shared" ref="D33" si="153">IF(AND(C32&lt;0,D32&gt;0),"LP",IF(AND(C32&gt;0,D32&lt;0),"PL",IF(OR(C32&lt;0,D32&lt;0),"Loss",IF(ISERROR((+D32/C32-1)*100),"NA",(+D32/C32-1)*100))))</f>
        <v>28.164117668360866</v>
      </c>
      <c r="E33" s="86">
        <f t="shared" ref="E33" si="154">IF(AND(D32&lt;0,E32&gt;0),"LP",IF(AND(D32&gt;0,E32&lt;0),"PL",IF(OR(D32&lt;0,E32&lt;0),"Loss",IF(ISERROR((+E32/D32-1)*100),"NA",(+E32/D32-1)*100))))</f>
        <v>-47.636809062841479</v>
      </c>
      <c r="F33" s="86">
        <f t="shared" ref="F33" si="155">IF(AND(E32&lt;0,F32&gt;0),"LP",IF(AND(E32&gt;0,F32&lt;0),"PL",IF(OR(E32&lt;0,F32&lt;0),"Loss",IF(ISERROR((+F32/E32-1)*100),"NA",(+F32/E32-1)*100))))</f>
        <v>88.661342467076736</v>
      </c>
      <c r="G33" s="86">
        <f t="shared" ref="G33" si="156">IF(AND(F32&lt;0,G32&gt;0),"LP",IF(AND(F32&gt;0,G32&lt;0),"PL",IF(OR(F32&lt;0,G32&lt;0),"Loss",IF(ISERROR((+G32/F32-1)*100),"NA",(+G32/F32-1)*100))))</f>
        <v>11.243535091865752</v>
      </c>
      <c r="H33" s="87">
        <f t="shared" ref="H33" si="157">IF(AND(G32&lt;0,H32&gt;0),"LP",IF(AND(G32&gt;0,H32&lt;0),"PL",IF(OR(G32&lt;0,H32&lt;0),"Loss",IF(ISERROR((+H32/G32-1)*100),"NA",(+H32/G32-1)*100))))</f>
        <v>21.557041854102408</v>
      </c>
      <c r="I33" s="85"/>
      <c r="J33" s="86">
        <f t="shared" ref="J33" si="158">IF(AND(I32&lt;0,J32&gt;0),"LP",IF(AND(I32&gt;0,J32&lt;0),"PL",IF(OR(I32&lt;0,J32&lt;0),"Loss",IF(ISERROR((+J32/I32-1)*100),"NA",(+J32/I32-1)*100))))</f>
        <v>13.212925132508889</v>
      </c>
      <c r="K33" s="86">
        <f t="shared" ref="K33" si="159">IF(AND(J32&lt;0,K32&gt;0),"LP",IF(AND(J32&gt;0,K32&lt;0),"PL",IF(OR(J32&lt;0,K32&lt;0),"Loss",IF(ISERROR((+K32/J32-1)*100),"NA",(+K32/J32-1)*100))))</f>
        <v>-1.6733621472681204</v>
      </c>
      <c r="L33" s="86">
        <f t="shared" ref="L33" si="160">IF(AND(K32&lt;0,L32&gt;0),"LP",IF(AND(K32&gt;0,L32&lt;0),"PL",IF(OR(K32&lt;0,L32&lt;0),"Loss",IF(ISERROR((+L32/K32-1)*100),"NA",(+L32/K32-1)*100))))</f>
        <v>8.21144408859662</v>
      </c>
      <c r="M33" s="86">
        <f t="shared" ref="M33" si="161">IF(AND(L32&lt;0,M32&gt;0),"LP",IF(AND(L32&gt;0,M32&lt;0),"PL",IF(OR(L32&lt;0,M32&lt;0),"Loss",IF(ISERROR((+M32/L32-1)*100),"NA",(+M32/L32-1)*100))))</f>
        <v>1.8735564487410095</v>
      </c>
      <c r="N33" s="87">
        <f t="shared" ref="N33" si="162">IF(AND(M32&lt;0,N32&gt;0),"LP",IF(AND(M32&gt;0,N32&lt;0),"PL",IF(OR(M32&lt;0,N32&lt;0),"Loss",IF(ISERROR((+N32/M32-1)*100),"NA",(+N32/M32-1)*100))))</f>
        <v>43.977297869906515</v>
      </c>
      <c r="O33" s="85"/>
      <c r="P33" s="86">
        <f t="shared" ref="P33" si="163">IF(AND(O32&lt;0,P32&gt;0),"LP",IF(AND(O32&gt;0,P32&lt;0),"PL",IF(OR(O32&lt;0,P32&lt;0),"Loss",IF(ISERROR((+P32/O32-1)*100),"NA",(+P32/O32-1)*100))))</f>
        <v>-23.066230701967317</v>
      </c>
      <c r="Q33" s="86">
        <f t="shared" ref="Q33" si="164">IF(AND(P32&lt;0,Q32&gt;0),"LP",IF(AND(P32&gt;0,Q32&lt;0),"PL",IF(OR(P32&lt;0,Q32&lt;0),"Loss",IF(ISERROR((+Q32/P32-1)*100),"NA",(+Q32/P32-1)*100))))</f>
        <v>-91.408944222949984</v>
      </c>
      <c r="R33" s="86">
        <f t="shared" ref="R33" si="165">IF(AND(Q32&lt;0,R32&gt;0),"LP",IF(AND(Q32&gt;0,R32&lt;0),"PL",IF(OR(Q32&lt;0,R32&lt;0),"Loss",IF(ISERROR((+R32/Q32-1)*100),"NA",(+R32/Q32-1)*100))))</f>
        <v>1052.1848810245892</v>
      </c>
      <c r="S33" s="86">
        <f t="shared" ref="S33" si="166">IF(AND(R32&lt;0,S32&gt;0),"LP",IF(AND(R32&gt;0,S32&lt;0),"PL",IF(OR(R32&lt;0,S32&lt;0),"Loss",IF(ISERROR((+S32/R32-1)*100),"NA",(+S32/R32-1)*100))))</f>
        <v>-21.971957134379661</v>
      </c>
      <c r="T33" s="87">
        <f t="shared" ref="T33" si="167">IF(AND(S32&lt;0,T32&gt;0),"LP",IF(AND(S32&gt;0,T32&lt;0),"PL",IF(OR(S32&lt;0,T32&lt;0),"Loss",IF(ISERROR((+T32/S32-1)*100),"NA",(+T32/S32-1)*100))))</f>
        <v>95.013347202290859</v>
      </c>
      <c r="U33" s="85"/>
      <c r="V33" s="86">
        <f t="shared" ref="V33" si="168">IF(AND(U32&lt;0,V32&gt;0),"LP",IF(AND(U32&gt;0,V32&lt;0),"PL",IF(OR(U32&lt;0,V32&lt;0),"Loss",IF(ISERROR((+V32/U32-1)*100),"NA",(+V32/U32-1)*100))))</f>
        <v>-2.3398336970571143</v>
      </c>
      <c r="W33" s="86">
        <f t="shared" ref="W33" si="169">IF(AND(V32&lt;0,W32&gt;0),"LP",IF(AND(V32&gt;0,W32&lt;0),"PL",IF(OR(V32&lt;0,W32&lt;0),"Loss",IF(ISERROR((+W32/V32-1)*100),"NA",(+W32/V32-1)*100))))</f>
        <v>-16.498586747581978</v>
      </c>
      <c r="X33" s="86">
        <f t="shared" ref="X33" si="170">IF(AND(W32&lt;0,X32&gt;0),"LP",IF(AND(W32&gt;0,X32&lt;0),"PL",IF(OR(W32&lt;0,X32&lt;0),"Loss",IF(ISERROR((+X32/W32-1)*100),"NA",(+X32/W32-1)*100))))</f>
        <v>11.532846715328461</v>
      </c>
      <c r="Y33" s="86">
        <f t="shared" ref="Y33" si="171">IF(AND(X32&lt;0,Y32&gt;0),"LP",IF(AND(X32&gt;0,Y32&lt;0),"PL",IF(OR(X32&lt;0,Y32&lt;0),"Loss",IF(ISERROR((+Y32/X32-1)*100),"NA",(+Y32/X32-1)*100))))</f>
        <v>28.623920420071691</v>
      </c>
      <c r="Z33" s="87">
        <f t="shared" ref="Z33" si="172">IF(AND(Y32&lt;0,Z32&gt;0),"LP",IF(AND(Y32&gt;0,Z32&lt;0),"PL",IF(OR(Y32&lt;0,Z32&lt;0),"Loss",IF(ISERROR((+Z32/Y32-1)*100),"NA",(+Z32/Y32-1)*100))))</f>
        <v>32.883361378435971</v>
      </c>
      <c r="AA33" s="85"/>
      <c r="AB33" s="86">
        <f t="shared" ref="AB33" si="173">IF(AND(AA32&lt;0,AB32&gt;0),"LP",IF(AND(AA32&gt;0,AB32&lt;0),"PL",IF(OR(AA32&lt;0,AB32&lt;0),"Loss",IF(ISERROR((+AB32/AA32-1)*100),"NA",(+AB32/AA32-1)*100))))</f>
        <v>64.225111742066971</v>
      </c>
      <c r="AC33" s="86">
        <f t="shared" ref="AC33" si="174">IF(AND(AB32&lt;0,AC32&gt;0),"LP",IF(AND(AB32&gt;0,AC32&lt;0),"PL",IF(OR(AB32&lt;0,AC32&lt;0),"Loss",IF(ISERROR((+AC32/AB32-1)*100),"NA",(+AC32/AB32-1)*100))))</f>
        <v>-11.762579555407305</v>
      </c>
      <c r="AD33" s="86">
        <f t="shared" ref="AD33" si="175">IF(AND(AC32&lt;0,AD32&gt;0),"LP",IF(AND(AC32&gt;0,AD32&lt;0),"PL",IF(OR(AC32&lt;0,AD32&lt;0),"Loss",IF(ISERROR((+AD32/AC32-1)*100),"NA",(+AD32/AC32-1)*100))))</f>
        <v>-2.851824573072459</v>
      </c>
      <c r="AE33" s="86">
        <f t="shared" ref="AE33" si="176">IF(AND(AD32&lt;0,AE32&gt;0),"LP",IF(AND(AD32&gt;0,AE32&lt;0),"PL",IF(OR(AD32&lt;0,AE32&lt;0),"Loss",IF(ISERROR((+AE32/AD32-1)*100),"NA",(+AE32/AD32-1)*100))))</f>
        <v>-4.6672698370488597</v>
      </c>
      <c r="AF33" s="87">
        <f t="shared" ref="AF33" si="177">IF(AND(AE32&lt;0,AF32&gt;0),"LP",IF(AND(AE32&gt;0,AF32&lt;0),"PL",IF(OR(AE32&lt;0,AF32&lt;0),"Loss",IF(ISERROR((+AF32/AE32-1)*100),"NA",(+AF32/AE32-1)*100))))</f>
        <v>15.285539985458829</v>
      </c>
      <c r="AG33" s="85"/>
      <c r="AH33" s="86">
        <f t="shared" ref="AH33" si="178">IF(AND(AG32&lt;0,AH32&gt;0),"LP",IF(AND(AG32&gt;0,AH32&lt;0),"PL",IF(OR(AG32&lt;0,AH32&lt;0),"Loss",IF(ISERROR((+AH32/AG32-1)*100),"NA",(+AH32/AG32-1)*100))))</f>
        <v>-82.444604575752251</v>
      </c>
      <c r="AI33" s="86" t="str">
        <f t="shared" ref="AI33" si="179">IF(AND(AH32&lt;0,AI32&gt;0),"LP",IF(AND(AH32&gt;0,AI32&lt;0),"PL",IF(OR(AH32&lt;0,AI32&lt;0),"Loss",IF(ISERROR((+AI32/AH32-1)*100),"NA",(+AI32/AH32-1)*100))))</f>
        <v>PL</v>
      </c>
      <c r="AJ33" s="86" t="str">
        <f t="shared" ref="AJ33" si="180">IF(AND(AI32&lt;0,AJ32&gt;0),"LP",IF(AND(AI32&gt;0,AJ32&lt;0),"PL",IF(OR(AI32&lt;0,AJ32&lt;0),"Loss",IF(ISERROR((+AJ32/AI32-1)*100),"NA",(+AJ32/AI32-1)*100))))</f>
        <v>Loss</v>
      </c>
      <c r="AK33" s="86" t="str">
        <f t="shared" ref="AK33" si="181">IF(AND(AJ32&lt;0,AK32&gt;0),"LP",IF(AND(AJ32&gt;0,AK32&lt;0),"PL",IF(OR(AJ32&lt;0,AK32&lt;0),"Loss",IF(ISERROR((+AK32/AJ32-1)*100),"NA",(+AK32/AJ32-1)*100))))</f>
        <v>Loss</v>
      </c>
      <c r="AL33" s="87" t="str">
        <f t="shared" ref="AL33" si="182">IF(AND(AK32&lt;0,AL32&gt;0),"LP",IF(AND(AK32&gt;0,AL32&lt;0),"PL",IF(OR(AK32&lt;0,AL32&lt;0),"Loss",IF(ISERROR((+AL32/AK32-1)*100),"NA",(+AL32/AK32-1)*100))))</f>
        <v>LP</v>
      </c>
      <c r="AM33" s="85"/>
      <c r="AN33" s="86">
        <f t="shared" ref="AN33" si="183">IF(AND(AM32&lt;0,AN32&gt;0),"LP",IF(AND(AM32&gt;0,AN32&lt;0),"PL",IF(OR(AM32&lt;0,AN32&lt;0),"Loss",IF(ISERROR((+AN32/AM32-1)*100),"NA",(+AN32/AM32-1)*100))))</f>
        <v>-2.2730721732417081</v>
      </c>
      <c r="AO33" s="86">
        <f t="shared" ref="AO33" si="184">IF(AND(AN32&lt;0,AO32&gt;0),"LP",IF(AND(AN32&gt;0,AO32&lt;0),"PL",IF(OR(AN32&lt;0,AO32&lt;0),"Loss",IF(ISERROR((+AO32/AN32-1)*100),"NA",(+AO32/AN32-1)*100))))</f>
        <v>-37.954486215130302</v>
      </c>
      <c r="AP33" s="86">
        <f t="shared" ref="AP33" si="185">IF(AND(AO32&lt;0,AP32&gt;0),"LP",IF(AND(AO32&gt;0,AP32&lt;0),"PL",IF(OR(AO32&lt;0,AP32&lt;0),"Loss",IF(ISERROR((+AP32/AO32-1)*100),"NA",(+AP32/AO32-1)*100))))</f>
        <v>86.155810550489392</v>
      </c>
      <c r="AQ33" s="86">
        <f t="shared" ref="AQ33" si="186">IF(AND(AP32&lt;0,AQ32&gt;0),"LP",IF(AND(AP32&gt;0,AQ32&lt;0),"PL",IF(OR(AP32&lt;0,AQ32&lt;0),"Loss",IF(ISERROR((+AQ32/AP32-1)*100),"NA",(+AQ32/AP32-1)*100))))</f>
        <v>9.0486619690097534</v>
      </c>
      <c r="AR33" s="87">
        <f t="shared" ref="AR33" si="187">IF(AND(AQ32&lt;0,AR32&gt;0),"LP",IF(AND(AQ32&gt;0,AR32&lt;0),"PL",IF(OR(AQ32&lt;0,AR32&lt;0),"Loss",IF(ISERROR((+AR32/AQ32-1)*100),"NA",(+AR32/AQ32-1)*100))))</f>
        <v>36.812933092258795</v>
      </c>
      <c r="AS33" s="85"/>
      <c r="AT33" s="86">
        <f t="shared" ref="AT33" si="188">IF(AND(AS32&lt;0,AT32&gt;0),"LP",IF(AND(AS32&gt;0,AT32&lt;0),"PL",IF(OR(AS32&lt;0,AT32&lt;0),"Loss",IF(ISERROR((+AT32/AS32-1)*100),"NA",(+AT32/AS32-1)*100))))</f>
        <v>-5.5213707295712844</v>
      </c>
      <c r="AU33" s="86">
        <f t="shared" ref="AU33" si="189">IF(AND(AT32&lt;0,AU32&gt;0),"LP",IF(AND(AT32&gt;0,AU32&lt;0),"PL",IF(OR(AT32&lt;0,AU32&lt;0),"Loss",IF(ISERROR((+AU32/AT32-1)*100),"NA",(+AU32/AT32-1)*100))))</f>
        <v>-11.954986048893701</v>
      </c>
      <c r="AV33" s="86">
        <f t="shared" ref="AV33" si="190">IF(AND(AU32&lt;0,AV32&gt;0),"LP",IF(AND(AU32&gt;0,AV32&lt;0),"PL",IF(OR(AU32&lt;0,AV32&lt;0),"Loss",IF(ISERROR((+AV32/AU32-1)*100),"NA",(+AV32/AU32-1)*100))))</f>
        <v>29.900100750201286</v>
      </c>
      <c r="AW33" s="86">
        <f t="shared" ref="AW33" si="191">IF(AND(AV32&lt;0,AW32&gt;0),"LP",IF(AND(AV32&gt;0,AW32&lt;0),"PL",IF(OR(AV32&lt;0,AW32&lt;0),"Loss",IF(ISERROR((+AW32/AV32-1)*100),"NA",(+AW32/AV32-1)*100))))</f>
        <v>-12.942816559804982</v>
      </c>
      <c r="AX33" s="87">
        <f t="shared" ref="AX33" si="192">IF(AND(AW32&lt;0,AX32&gt;0),"LP",IF(AND(AW32&gt;0,AX32&lt;0),"PL",IF(OR(AW32&lt;0,AX32&lt;0),"Loss",IF(ISERROR((+AX32/AW32-1)*100),"NA",(+AX32/AW32-1)*100))))</f>
        <v>33.303381872833995</v>
      </c>
      <c r="AY33" s="85"/>
      <c r="AZ33" s="86">
        <f t="shared" ref="AZ33" si="193">IF(AND(AY32&lt;0,AZ32&gt;0),"LP",IF(AND(AY32&gt;0,AZ32&lt;0),"PL",IF(OR(AY32&lt;0,AZ32&lt;0),"Loss",IF(ISERROR((+AZ32/AY32-1)*100),"NA",(+AZ32/AY32-1)*100))))</f>
        <v>-22.494350134020081</v>
      </c>
      <c r="BA33" s="86">
        <f t="shared" ref="BA33" si="194">IF(AND(AZ32&lt;0,BA32&gt;0),"LP",IF(AND(AZ32&gt;0,BA32&lt;0),"PL",IF(OR(AZ32&lt;0,BA32&lt;0),"Loss",IF(ISERROR((+BA32/AZ32-1)*100),"NA",(+BA32/AZ32-1)*100))))</f>
        <v>-41.761036142944306</v>
      </c>
      <c r="BB33" s="86">
        <f t="shared" ref="BB33" si="195">IF(AND(BA32&lt;0,BB32&gt;0),"LP",IF(AND(BA32&gt;0,BB32&lt;0),"PL",IF(OR(BA32&lt;0,BB32&lt;0),"Loss",IF(ISERROR((+BB32/BA32-1)*100),"NA",(+BB32/BA32-1)*100))))</f>
        <v>14.973511090411208</v>
      </c>
      <c r="BC33" s="86">
        <f t="shared" ref="BC33" si="196">IF(AND(BB32&lt;0,BC32&gt;0),"LP",IF(AND(BB32&gt;0,BC32&lt;0),"PL",IF(OR(BB32&lt;0,BC32&lt;0),"Loss",IF(ISERROR((+BC32/BB32-1)*100),"NA",(+BC32/BB32-1)*100))))</f>
        <v>9.9727127936860569</v>
      </c>
      <c r="BD33" s="87">
        <f t="shared" ref="BD33" si="197">IF(AND(BC32&lt;0,BD32&gt;0),"LP",IF(AND(BC32&gt;0,BD32&lt;0),"PL",IF(OR(BC32&lt;0,BD32&lt;0),"Loss",IF(ISERROR((+BD32/BC32-1)*100),"NA",(+BD32/BC32-1)*100))))</f>
        <v>53.414642352304242</v>
      </c>
      <c r="BE33" s="85"/>
      <c r="BF33" s="86">
        <f t="shared" ref="BF33" si="198">IF(AND(BE32&lt;0,BF32&gt;0),"LP",IF(AND(BE32&gt;0,BF32&lt;0),"PL",IF(OR(BE32&lt;0,BF32&lt;0),"Loss",IF(ISERROR((+BF32/BE32-1)*100),"NA",(+BF32/BE32-1)*100))))</f>
        <v>-1.284724937653825</v>
      </c>
      <c r="BG33" s="86">
        <f t="shared" ref="BG33" si="199">IF(AND(BF32&lt;0,BG32&gt;0),"LP",IF(AND(BF32&gt;0,BG32&lt;0),"PL",IF(OR(BF32&lt;0,BG32&lt;0),"Loss",IF(ISERROR((+BG32/BF32-1)*100),"NA",(+BG32/BF32-1)*100))))</f>
        <v>-48.336113446210405</v>
      </c>
      <c r="BH33" s="86">
        <f t="shared" ref="BH33" si="200">IF(AND(BG32&lt;0,BH32&gt;0),"LP",IF(AND(BG32&gt;0,BH32&lt;0),"PL",IF(OR(BG32&lt;0,BH32&lt;0),"Loss",IF(ISERROR((+BH32/BG32-1)*100),"NA",(+BH32/BG32-1)*100))))</f>
        <v>110.2858116454406</v>
      </c>
      <c r="BI33" s="86">
        <f t="shared" ref="BI33" si="201">IF(AND(BH32&lt;0,BI32&gt;0),"LP",IF(AND(BH32&gt;0,BI32&lt;0),"PL",IF(OR(BH32&lt;0,BI32&lt;0),"Loss",IF(ISERROR((+BI32/BH32-1)*100),"NA",(+BI32/BH32-1)*100))))</f>
        <v>-25.547374290365333</v>
      </c>
      <c r="BJ33" s="87">
        <f t="shared" ref="BJ33" si="202">IF(AND(BI32&lt;0,BJ32&gt;0),"LP",IF(AND(BI32&gt;0,BJ32&lt;0),"PL",IF(OR(BI32&lt;0,BJ32&lt;0),"Loss",IF(ISERROR((+BJ32/BI32-1)*100),"NA",(+BJ32/BI32-1)*100))))</f>
        <v>3.7931692862881006</v>
      </c>
      <c r="BK33" s="85"/>
      <c r="BL33" s="86">
        <f t="shared" ref="BL33" si="203">IF(AND(BK32&lt;0,BL32&gt;0),"LP",IF(AND(BK32&gt;0,BL32&lt;0),"PL",IF(OR(BK32&lt;0,BL32&lt;0),"Loss",IF(ISERROR((+BL32/BK32-1)*100),"NA",(+BL32/BK32-1)*100))))</f>
        <v>3.0903291271082711</v>
      </c>
      <c r="BM33" s="86">
        <f t="shared" ref="BM33" si="204">IF(AND(BL32&lt;0,BM32&gt;0),"LP",IF(AND(BL32&gt;0,BM32&lt;0),"PL",IF(OR(BL32&lt;0,BM32&lt;0),"Loss",IF(ISERROR((+BM32/BL32-1)*100),"NA",(+BM32/BL32-1)*100))))</f>
        <v>-10.633844698607408</v>
      </c>
      <c r="BN33" s="86">
        <f t="shared" ref="BN33" si="205">IF(AND(BM32&lt;0,BN32&gt;0),"LP",IF(AND(BM32&gt;0,BN32&lt;0),"PL",IF(OR(BM32&lt;0,BN32&lt;0),"Loss",IF(ISERROR((+BN32/BM32-1)*100),"NA",(+BN32/BM32-1)*100))))</f>
        <v>39.361731157046378</v>
      </c>
      <c r="BO33" s="86">
        <f t="shared" ref="BO33" si="206">IF(AND(BN32&lt;0,BO32&gt;0),"LP",IF(AND(BN32&gt;0,BO32&lt;0),"PL",IF(OR(BN32&lt;0,BO32&lt;0),"Loss",IF(ISERROR((+BO32/BN32-1)*100),"NA",(+BO32/BN32-1)*100))))</f>
        <v>6.8785331609837685</v>
      </c>
      <c r="BP33" s="87">
        <f t="shared" ref="BP33" si="207">IF(AND(BO32&lt;0,BP32&gt;0),"LP",IF(AND(BO32&gt;0,BP32&lt;0),"PL",IF(OR(BO32&lt;0,BP32&lt;0),"Loss",IF(ISERROR((+BP32/BO32-1)*100),"NA",(+BP32/BO32-1)*100))))</f>
        <v>31.495605939309399</v>
      </c>
      <c r="BQ33" s="85"/>
      <c r="BR33" s="86">
        <f t="shared" ref="BR33" ca="1" si="208">IF(AND(BQ32&lt;0,BR32&gt;0),"LP",IF(AND(BQ32&gt;0,BR32&lt;0),"PL",IF(OR(BQ32&lt;0,BR32&lt;0),"Loss",IF(ISERROR((+BR32/BQ32-1)*100),"NA",(+BR32/BQ32-1)*100))))</f>
        <v>16.287280010390305</v>
      </c>
      <c r="BS33" s="86">
        <f t="shared" ref="BS33" ca="1" si="209">IF(AND(BR32&lt;0,BS32&gt;0),"LP",IF(AND(BR32&gt;0,BS32&lt;0),"PL",IF(OR(BR32&lt;0,BS32&lt;0),"Loss",IF(ISERROR((+BS32/BR32-1)*100),"NA",(+BS32/BR32-1)*100))))</f>
        <v>-22.148233330291468</v>
      </c>
      <c r="BT33" s="86">
        <f t="shared" ref="BT33" ca="1" si="210">IF(AND(BS32&lt;0,BT32&gt;0),"LP",IF(AND(BS32&gt;0,BT32&lt;0),"PL",IF(OR(BS32&lt;0,BT32&lt;0),"Loss",IF(ISERROR((+BT32/BS32-1)*100),"NA",(+BT32/BS32-1)*100))))</f>
        <v>30.323019357292601</v>
      </c>
      <c r="BU33" s="86">
        <f t="shared" ref="BU33" ca="1" si="211">IF(AND(BT32&lt;0,BU32&gt;0),"LP",IF(AND(BT32&gt;0,BU32&lt;0),"PL",IF(OR(BT32&lt;0,BU32&lt;0),"Loss",IF(ISERROR((+BU32/BT32-1)*100),"NA",(+BU32/BT32-1)*100))))</f>
        <v>-0.21463051291361612</v>
      </c>
      <c r="BV33" s="87">
        <f t="shared" ref="BV33" ca="1" si="212">IF(AND(BU32&lt;0,BV32&gt;0),"LP",IF(AND(BU32&gt;0,BV32&lt;0),"PL",IF(OR(BU32&lt;0,BV32&lt;0),"Loss",IF(ISERROR((+BV32/BU32-1)*100),"NA",(+BV32/BU32-1)*100))))</f>
        <v>29.444504670987271</v>
      </c>
    </row>
    <row r="34" spans="2:74" s="15" customFormat="1">
      <c r="B34" s="28" t="s">
        <v>0</v>
      </c>
      <c r="C34" s="83">
        <v>1879.9</v>
      </c>
      <c r="D34" s="84">
        <v>1879.9</v>
      </c>
      <c r="E34" s="84">
        <v>1879.9</v>
      </c>
      <c r="F34" s="84">
        <v>1879.9</v>
      </c>
      <c r="G34" s="84">
        <v>1879.9</v>
      </c>
      <c r="H34" s="72">
        <v>1879.9</v>
      </c>
      <c r="I34" s="83">
        <v>3971.3</v>
      </c>
      <c r="J34" s="84">
        <v>3971.3</v>
      </c>
      <c r="K34" s="84">
        <v>3971.3</v>
      </c>
      <c r="L34" s="84">
        <v>4395.3999999999996</v>
      </c>
      <c r="M34" s="84">
        <v>4926.2564980000006</v>
      </c>
      <c r="N34" s="72">
        <v>4926.2564980000006</v>
      </c>
      <c r="O34" s="83">
        <v>770.08900000000006</v>
      </c>
      <c r="P34" s="84">
        <v>770.08900000000006</v>
      </c>
      <c r="Q34" s="84">
        <v>770.08900000000006</v>
      </c>
      <c r="R34" s="84">
        <v>770.08900000000006</v>
      </c>
      <c r="S34" s="84">
        <v>770.08900000000006</v>
      </c>
      <c r="T34" s="72">
        <v>770.08900000000006</v>
      </c>
      <c r="U34" s="83">
        <v>374.235026</v>
      </c>
      <c r="V34" s="84">
        <v>374.737346</v>
      </c>
      <c r="W34" s="84">
        <v>374.96072199999998</v>
      </c>
      <c r="X34" s="84">
        <v>374.96072199999998</v>
      </c>
      <c r="Y34" s="84">
        <v>374.96072199999998</v>
      </c>
      <c r="Z34" s="72">
        <v>374.96072199999998</v>
      </c>
      <c r="AA34" s="83">
        <v>1316.2</v>
      </c>
      <c r="AB34" s="84">
        <v>1316.7</v>
      </c>
      <c r="AC34" s="84">
        <v>1316.9</v>
      </c>
      <c r="AD34" s="84">
        <v>1328</v>
      </c>
      <c r="AE34" s="84">
        <v>1328</v>
      </c>
      <c r="AF34" s="72">
        <v>1361.0478700000001</v>
      </c>
      <c r="AG34" s="83">
        <v>3099</v>
      </c>
      <c r="AH34" s="84">
        <v>3099</v>
      </c>
      <c r="AI34" s="84">
        <v>3099</v>
      </c>
      <c r="AJ34" s="84">
        <v>3099</v>
      </c>
      <c r="AK34" s="84">
        <v>3099</v>
      </c>
      <c r="AL34" s="72">
        <v>3099</v>
      </c>
      <c r="AM34" s="83">
        <v>772.68299999999999</v>
      </c>
      <c r="AN34" s="84">
        <v>772.68299999999999</v>
      </c>
      <c r="AO34" s="84">
        <v>772.68299999999999</v>
      </c>
      <c r="AP34" s="84">
        <v>772.7</v>
      </c>
      <c r="AQ34" s="84">
        <v>772.7</v>
      </c>
      <c r="AR34" s="72">
        <v>772.7</v>
      </c>
      <c r="AS34" s="83">
        <v>588.5</v>
      </c>
      <c r="AT34" s="84">
        <v>588.5</v>
      </c>
      <c r="AU34" s="84">
        <v>588.5</v>
      </c>
      <c r="AV34" s="84">
        <v>588.5</v>
      </c>
      <c r="AW34" s="84">
        <v>588.5</v>
      </c>
      <c r="AX34" s="72">
        <v>588.5</v>
      </c>
      <c r="AY34" s="83">
        <v>235.9</v>
      </c>
      <c r="AZ34" s="84">
        <v>236.3</v>
      </c>
      <c r="BA34" s="84">
        <v>236.3</v>
      </c>
      <c r="BB34" s="84">
        <v>236.3</v>
      </c>
      <c r="BC34" s="84">
        <v>236.3</v>
      </c>
      <c r="BD34" s="72">
        <v>236.3</v>
      </c>
      <c r="BE34" s="83">
        <v>360.8</v>
      </c>
      <c r="BF34" s="84">
        <v>360.8</v>
      </c>
      <c r="BG34" s="84">
        <v>360.8</v>
      </c>
      <c r="BH34" s="84">
        <v>360.8</v>
      </c>
      <c r="BI34" s="84">
        <v>360.8</v>
      </c>
      <c r="BJ34" s="72">
        <v>360.8</v>
      </c>
      <c r="BK34" s="83">
        <v>2886.5</v>
      </c>
      <c r="BL34" s="84">
        <v>2886.7</v>
      </c>
      <c r="BM34" s="84">
        <v>2886.9</v>
      </c>
      <c r="BN34" s="84">
        <v>2886.9</v>
      </c>
      <c r="BO34" s="84">
        <v>2886.9</v>
      </c>
      <c r="BP34" s="72">
        <v>2946.6430100000002</v>
      </c>
      <c r="BQ34" s="83">
        <f t="shared" ref="BQ34:BV39" ca="1" si="213">SUMIF($B$8:$BP$59,BQ$8,$B34:$BP34)</f>
        <v>16255.107026</v>
      </c>
      <c r="BR34" s="84">
        <f t="shared" ca="1" si="213"/>
        <v>16256.709346</v>
      </c>
      <c r="BS34" s="84">
        <f t="shared" ca="1" si="213"/>
        <v>16257.332721999997</v>
      </c>
      <c r="BT34" s="84">
        <f t="shared" ca="1" si="213"/>
        <v>16692.549722</v>
      </c>
      <c r="BU34" s="84">
        <f t="shared" ca="1" si="213"/>
        <v>17223.406220000001</v>
      </c>
      <c r="BV34" s="72">
        <f t="shared" ca="1" si="213"/>
        <v>17316.197100000001</v>
      </c>
    </row>
    <row r="35" spans="2:74" s="15" customFormat="1">
      <c r="B35" s="28" t="s">
        <v>1</v>
      </c>
      <c r="C35" s="83">
        <v>126614.39999999999</v>
      </c>
      <c r="D35" s="84">
        <v>142284.29999999999</v>
      </c>
      <c r="E35" s="84">
        <v>140430</v>
      </c>
      <c r="F35" s="84">
        <v>160219.5</v>
      </c>
      <c r="G35" s="84">
        <v>179579.0767322566</v>
      </c>
      <c r="H35" s="72">
        <v>202194.00864582427</v>
      </c>
      <c r="I35" s="83">
        <v>227576</v>
      </c>
      <c r="J35" s="84">
        <v>253537.4</v>
      </c>
      <c r="K35" s="84">
        <v>316982</v>
      </c>
      <c r="L35" s="84">
        <v>414550.60000000003</v>
      </c>
      <c r="M35" s="84">
        <v>552731.91088670958</v>
      </c>
      <c r="N35" s="72">
        <v>591084.23039983807</v>
      </c>
      <c r="O35" s="83">
        <v>54859.889000000003</v>
      </c>
      <c r="P35" s="84">
        <v>60488.489000000001</v>
      </c>
      <c r="Q35" s="84">
        <v>59807.989000000001</v>
      </c>
      <c r="R35" s="84">
        <v>66737.689000000013</v>
      </c>
      <c r="S35" s="84">
        <v>69057.766856996052</v>
      </c>
      <c r="T35" s="72">
        <v>74460.253146027186</v>
      </c>
      <c r="U35" s="83">
        <v>128100.001026</v>
      </c>
      <c r="V35" s="84">
        <v>160610.000046</v>
      </c>
      <c r="W35" s="84">
        <v>156280.00342199998</v>
      </c>
      <c r="X35" s="84">
        <v>163965</v>
      </c>
      <c r="Y35" s="84">
        <v>170514.62282709347</v>
      </c>
      <c r="Z35" s="72">
        <v>180198.24820799942</v>
      </c>
      <c r="AA35" s="83">
        <v>429478.60000000003</v>
      </c>
      <c r="AB35" s="84">
        <v>486157.9</v>
      </c>
      <c r="AC35" s="84">
        <v>469549.30000000005</v>
      </c>
      <c r="AD35" s="84">
        <v>521145.9</v>
      </c>
      <c r="AE35" s="84">
        <v>541998.87075855676</v>
      </c>
      <c r="AF35" s="72">
        <v>577660.72682350711</v>
      </c>
      <c r="AG35" s="83">
        <v>55164.35</v>
      </c>
      <c r="AH35" s="84">
        <v>57180.2</v>
      </c>
      <c r="AI35" s="84">
        <v>57084.75</v>
      </c>
      <c r="AJ35" s="84">
        <v>54989.399999999994</v>
      </c>
      <c r="AK35" s="84">
        <v>53410.033041181247</v>
      </c>
      <c r="AL35" s="72">
        <v>53105.952373078777</v>
      </c>
      <c r="AM35" s="83">
        <v>37367.468999999997</v>
      </c>
      <c r="AN35" s="84">
        <v>43248.913999999997</v>
      </c>
      <c r="AO35" s="84">
        <v>46867.502999999997</v>
      </c>
      <c r="AP35" s="84">
        <v>53671.399999999994</v>
      </c>
      <c r="AQ35" s="84">
        <v>60394.099940570843</v>
      </c>
      <c r="AR35" s="72">
        <v>69916.406747267058</v>
      </c>
      <c r="AS35" s="83">
        <v>20945.5</v>
      </c>
      <c r="AT35" s="84">
        <v>25051.5</v>
      </c>
      <c r="AU35" s="84">
        <v>28038.6</v>
      </c>
      <c r="AV35" s="84">
        <v>31866.5</v>
      </c>
      <c r="AW35" s="84">
        <v>35215.839227045755</v>
      </c>
      <c r="AX35" s="72">
        <v>39915.810169877142</v>
      </c>
      <c r="AY35" s="83">
        <v>56268</v>
      </c>
      <c r="AZ35" s="84">
        <v>65248.600000000006</v>
      </c>
      <c r="BA35" s="84">
        <v>67935.3</v>
      </c>
      <c r="BB35" s="84">
        <v>71441.2</v>
      </c>
      <c r="BC35" s="84">
        <v>74957.852209924997</v>
      </c>
      <c r="BD35" s="72">
        <v>80794.677420130567</v>
      </c>
      <c r="BE35" s="83">
        <v>140932.44999999998</v>
      </c>
      <c r="BF35" s="84">
        <v>162604.69999999998</v>
      </c>
      <c r="BG35" s="84">
        <v>177796.55</v>
      </c>
      <c r="BH35" s="84">
        <v>193364.65</v>
      </c>
      <c r="BI35" s="84">
        <v>210869.1919703345</v>
      </c>
      <c r="BJ35" s="72">
        <v>224725.13372531103</v>
      </c>
      <c r="BK35" s="83">
        <v>441746.8</v>
      </c>
      <c r="BL35" s="84">
        <v>504352.7</v>
      </c>
      <c r="BM35" s="84">
        <v>543245.4</v>
      </c>
      <c r="BN35" s="84">
        <v>602274.80000000005</v>
      </c>
      <c r="BO35" s="84">
        <v>664967.28819556243</v>
      </c>
      <c r="BP35" s="72">
        <v>806491.50958979782</v>
      </c>
      <c r="BQ35" s="83">
        <f t="shared" ca="1" si="213"/>
        <v>1719053.459026</v>
      </c>
      <c r="BR35" s="84">
        <f t="shared" ca="1" si="213"/>
        <v>1960764.7030460001</v>
      </c>
      <c r="BS35" s="84">
        <f t="shared" ca="1" si="213"/>
        <v>2064017.3954220004</v>
      </c>
      <c r="BT35" s="84">
        <f t="shared" ca="1" si="213"/>
        <v>2334226.639</v>
      </c>
      <c r="BU35" s="84">
        <f t="shared" ca="1" si="213"/>
        <v>2613696.5526462318</v>
      </c>
      <c r="BV35" s="72">
        <f t="shared" ca="1" si="213"/>
        <v>2900546.9572486584</v>
      </c>
    </row>
    <row r="36" spans="2:74" s="15" customFormat="1">
      <c r="B36" s="28" t="s">
        <v>17</v>
      </c>
      <c r="C36" s="83">
        <v>0</v>
      </c>
      <c r="D36" s="84">
        <v>0</v>
      </c>
      <c r="E36" s="84">
        <v>0</v>
      </c>
      <c r="F36" s="84">
        <v>0</v>
      </c>
      <c r="G36" s="84">
        <v>0</v>
      </c>
      <c r="H36" s="72">
        <v>0</v>
      </c>
      <c r="I36" s="83">
        <v>436</v>
      </c>
      <c r="J36" s="84">
        <v>435</v>
      </c>
      <c r="K36" s="84">
        <v>477.1</v>
      </c>
      <c r="L36" s="84">
        <v>367.79999999999995</v>
      </c>
      <c r="M36" s="84">
        <v>435</v>
      </c>
      <c r="N36" s="72">
        <v>435</v>
      </c>
      <c r="O36" s="83">
        <v>40464.199999999997</v>
      </c>
      <c r="P36" s="84">
        <v>42080.4</v>
      </c>
      <c r="Q36" s="84">
        <v>43496.6</v>
      </c>
      <c r="R36" s="84">
        <v>37697.299999999996</v>
      </c>
      <c r="S36" s="84">
        <v>38197.299999999996</v>
      </c>
      <c r="T36" s="72">
        <v>33197.299999999996</v>
      </c>
      <c r="U36" s="83">
        <v>37080</v>
      </c>
      <c r="V36" s="84">
        <v>31190</v>
      </c>
      <c r="W36" s="84">
        <v>37420</v>
      </c>
      <c r="X36" s="84">
        <v>46300</v>
      </c>
      <c r="Y36" s="84">
        <v>52300</v>
      </c>
      <c r="Z36" s="72">
        <v>55800</v>
      </c>
      <c r="AA36" s="83">
        <v>41633.899999999994</v>
      </c>
      <c r="AB36" s="84">
        <v>41207.699999999997</v>
      </c>
      <c r="AC36" s="84">
        <v>52542.3</v>
      </c>
      <c r="AD36" s="84">
        <v>94529.099999999991</v>
      </c>
      <c r="AE36" s="84">
        <v>111229.09999999999</v>
      </c>
      <c r="AF36" s="72">
        <v>96729.099999999991</v>
      </c>
      <c r="AG36" s="83">
        <v>29994.574999999997</v>
      </c>
      <c r="AH36" s="84">
        <v>30631.599999999999</v>
      </c>
      <c r="AI36" s="84">
        <v>29185.600000000002</v>
      </c>
      <c r="AJ36" s="84">
        <v>26012.300000000003</v>
      </c>
      <c r="AK36" s="84">
        <v>25962.300000000003</v>
      </c>
      <c r="AL36" s="72">
        <v>24462.300000000003</v>
      </c>
      <c r="AM36" s="83">
        <v>34016.733999999997</v>
      </c>
      <c r="AN36" s="84">
        <v>38548.887000000002</v>
      </c>
      <c r="AO36" s="84">
        <v>49951.125</v>
      </c>
      <c r="AP36" s="84">
        <v>52385.399999999994</v>
      </c>
      <c r="AQ36" s="84">
        <v>53385.399999999994</v>
      </c>
      <c r="AR36" s="72">
        <v>54885.399999999994</v>
      </c>
      <c r="AS36" s="83">
        <v>16531.099999999999</v>
      </c>
      <c r="AT36" s="84">
        <v>18565.3</v>
      </c>
      <c r="AU36" s="84">
        <v>18463.099999999999</v>
      </c>
      <c r="AV36" s="84">
        <v>20248.900000000001</v>
      </c>
      <c r="AW36" s="84">
        <v>24305.799999999996</v>
      </c>
      <c r="AX36" s="72">
        <v>30505.800000000003</v>
      </c>
      <c r="AY36" s="83">
        <v>31017.200000000001</v>
      </c>
      <c r="AZ36" s="84">
        <v>39299.5</v>
      </c>
      <c r="BA36" s="84">
        <v>44874.2</v>
      </c>
      <c r="BB36" s="84">
        <v>49168.2</v>
      </c>
      <c r="BC36" s="84">
        <v>53168.2</v>
      </c>
      <c r="BD36" s="72">
        <v>55668.2</v>
      </c>
      <c r="BE36" s="83">
        <v>21332.3</v>
      </c>
      <c r="BF36" s="84">
        <v>20141.8</v>
      </c>
      <c r="BG36" s="84">
        <v>25391.7</v>
      </c>
      <c r="BH36" s="84">
        <v>14736.6</v>
      </c>
      <c r="BI36" s="84">
        <v>19508.425999999999</v>
      </c>
      <c r="BJ36" s="72">
        <v>17160.873479999998</v>
      </c>
      <c r="BK36" s="83">
        <v>204877.69999999998</v>
      </c>
      <c r="BL36" s="84">
        <v>102028.4</v>
      </c>
      <c r="BM36" s="84">
        <v>99007.799999999988</v>
      </c>
      <c r="BN36" s="84">
        <v>102983.9</v>
      </c>
      <c r="BO36" s="84">
        <v>92983.900000000009</v>
      </c>
      <c r="BP36" s="72">
        <v>96594.3</v>
      </c>
      <c r="BQ36" s="83">
        <f t="shared" ca="1" si="213"/>
        <v>457383.70899999997</v>
      </c>
      <c r="BR36" s="84">
        <f t="shared" ca="1" si="213"/>
        <v>364128.58699999994</v>
      </c>
      <c r="BS36" s="84">
        <f t="shared" ca="1" si="213"/>
        <v>400809.52500000002</v>
      </c>
      <c r="BT36" s="84">
        <f t="shared" ca="1" si="213"/>
        <v>444429.5</v>
      </c>
      <c r="BU36" s="84">
        <f t="shared" ca="1" si="213"/>
        <v>471475.42599999998</v>
      </c>
      <c r="BV36" s="72">
        <f t="shared" ca="1" si="213"/>
        <v>465438.27347999997</v>
      </c>
    </row>
    <row r="37" spans="2:74" s="15" customFormat="1">
      <c r="B37" s="28" t="s">
        <v>18</v>
      </c>
      <c r="C37" s="83">
        <v>59219.299999999996</v>
      </c>
      <c r="D37" s="84">
        <v>74344.7</v>
      </c>
      <c r="E37" s="84">
        <v>32062.100000000002</v>
      </c>
      <c r="F37" s="84">
        <v>37536.199999999997</v>
      </c>
      <c r="G37" s="84">
        <v>54583.64896175886</v>
      </c>
      <c r="H37" s="72">
        <v>72789.755008435619</v>
      </c>
      <c r="I37" s="83">
        <v>82456.900000000009</v>
      </c>
      <c r="J37" s="84">
        <v>108357.59999999999</v>
      </c>
      <c r="K37" s="84">
        <v>115610.4</v>
      </c>
      <c r="L37" s="84">
        <v>152624.70000000001</v>
      </c>
      <c r="M37" s="84">
        <v>258533.43746810558</v>
      </c>
      <c r="N37" s="72">
        <v>161449.87136082005</v>
      </c>
      <c r="O37" s="83">
        <v>1772.5</v>
      </c>
      <c r="P37" s="84">
        <v>1379.8</v>
      </c>
      <c r="Q37" s="84">
        <v>2182.9</v>
      </c>
      <c r="R37" s="84">
        <v>1592.1</v>
      </c>
      <c r="S37" s="84">
        <v>1854.1158989797932</v>
      </c>
      <c r="T37" s="72">
        <v>2093.8765919920061</v>
      </c>
      <c r="U37" s="83">
        <v>2470</v>
      </c>
      <c r="V37" s="84">
        <v>1600</v>
      </c>
      <c r="W37" s="84">
        <v>2850</v>
      </c>
      <c r="X37" s="84">
        <v>3920</v>
      </c>
      <c r="Y37" s="84">
        <v>606.30712870670641</v>
      </c>
      <c r="Z37" s="72">
        <v>10644.3845564781</v>
      </c>
      <c r="AA37" s="83">
        <v>1326.9</v>
      </c>
      <c r="AB37" s="84">
        <v>2253.3000000000002</v>
      </c>
      <c r="AC37" s="84">
        <v>4743.7</v>
      </c>
      <c r="AD37" s="84">
        <v>3095.8999999999996</v>
      </c>
      <c r="AE37" s="84">
        <v>1085.6427430855092</v>
      </c>
      <c r="AF37" s="72">
        <v>4748.2843784673914</v>
      </c>
      <c r="AG37" s="83">
        <v>67.599999999999994</v>
      </c>
      <c r="AH37" s="84">
        <v>18.2</v>
      </c>
      <c r="AI37" s="84">
        <v>157.19999999999999</v>
      </c>
      <c r="AJ37" s="84">
        <v>135.6</v>
      </c>
      <c r="AK37" s="84">
        <v>2674.9158661920806</v>
      </c>
      <c r="AL37" s="72">
        <v>2064.483038829469</v>
      </c>
      <c r="AM37" s="83">
        <v>16416.487000000001</v>
      </c>
      <c r="AN37" s="84">
        <v>10793.05</v>
      </c>
      <c r="AO37" s="84">
        <v>15874.118999999999</v>
      </c>
      <c r="AP37" s="84">
        <v>8665.2999999999993</v>
      </c>
      <c r="AQ37" s="84">
        <v>3658.209248936223</v>
      </c>
      <c r="AR37" s="72">
        <v>3423.8599724988226</v>
      </c>
      <c r="AS37" s="83">
        <v>3718.5</v>
      </c>
      <c r="AT37" s="84">
        <v>5729.1</v>
      </c>
      <c r="AU37" s="84">
        <v>3389.6000000000004</v>
      </c>
      <c r="AV37" s="84">
        <v>2672.5</v>
      </c>
      <c r="AW37" s="84">
        <v>2473.398464882659</v>
      </c>
      <c r="AX37" s="72">
        <v>2353.5806788573573</v>
      </c>
      <c r="AY37" s="83">
        <v>1418.6000000000001</v>
      </c>
      <c r="AZ37" s="84">
        <v>1760.4</v>
      </c>
      <c r="BA37" s="84">
        <v>1685.9</v>
      </c>
      <c r="BB37" s="84">
        <v>1351.8</v>
      </c>
      <c r="BC37" s="84">
        <v>1118.9698154951629</v>
      </c>
      <c r="BD37" s="72">
        <v>1423.9657437539663</v>
      </c>
      <c r="BE37" s="83">
        <v>2097.6</v>
      </c>
      <c r="BF37" s="84">
        <v>1182.5999999999999</v>
      </c>
      <c r="BG37" s="84">
        <v>1192.8999999999999</v>
      </c>
      <c r="BH37" s="84">
        <v>2971.2</v>
      </c>
      <c r="BI37" s="84">
        <v>5508.4057629156187</v>
      </c>
      <c r="BJ37" s="72">
        <v>1468.550354926595</v>
      </c>
      <c r="BK37" s="83">
        <v>20075.5</v>
      </c>
      <c r="BL37" s="84">
        <v>3591.8</v>
      </c>
      <c r="BM37" s="84">
        <v>11495.9</v>
      </c>
      <c r="BN37" s="84">
        <v>7832.1</v>
      </c>
      <c r="BO37" s="84">
        <v>19563.620315229702</v>
      </c>
      <c r="BP37" s="72">
        <v>53273.969769240088</v>
      </c>
      <c r="BQ37" s="83">
        <f t="shared" ca="1" si="213"/>
        <v>191039.88700000002</v>
      </c>
      <c r="BR37" s="84">
        <f t="shared" ca="1" si="213"/>
        <v>211010.54999999996</v>
      </c>
      <c r="BS37" s="84">
        <f t="shared" ca="1" si="213"/>
        <v>191244.71900000001</v>
      </c>
      <c r="BT37" s="84">
        <f t="shared" ca="1" si="213"/>
        <v>222397.40000000002</v>
      </c>
      <c r="BU37" s="84">
        <f t="shared" ca="1" si="213"/>
        <v>351660.67167428794</v>
      </c>
      <c r="BV37" s="72">
        <f t="shared" ca="1" si="213"/>
        <v>315734.58145429945</v>
      </c>
    </row>
    <row r="38" spans="2:74" s="15" customFormat="1">
      <c r="B38" s="28" t="s">
        <v>19</v>
      </c>
      <c r="C38" s="83">
        <v>-59256.299999999996</v>
      </c>
      <c r="D38" s="84">
        <v>-74381.7</v>
      </c>
      <c r="E38" s="84">
        <v>-32099.100000000002</v>
      </c>
      <c r="F38" s="84">
        <v>-45160.1</v>
      </c>
      <c r="G38" s="84">
        <v>-62207.548961758861</v>
      </c>
      <c r="H38" s="72">
        <v>-80413.655008435613</v>
      </c>
      <c r="I38" s="83">
        <v>-88920.3</v>
      </c>
      <c r="J38" s="84">
        <v>-116507.9</v>
      </c>
      <c r="K38" s="84">
        <v>-115133.29999999999</v>
      </c>
      <c r="L38" s="84">
        <v>-159843.80000000002</v>
      </c>
      <c r="M38" s="84">
        <v>-265685.3374681056</v>
      </c>
      <c r="N38" s="72">
        <v>-168601.77136082004</v>
      </c>
      <c r="O38" s="83">
        <v>34057</v>
      </c>
      <c r="P38" s="84">
        <v>34684.299999999996</v>
      </c>
      <c r="Q38" s="84">
        <v>36746.699999999997</v>
      </c>
      <c r="R38" s="84">
        <v>30258.6</v>
      </c>
      <c r="S38" s="84">
        <v>30496.584101020206</v>
      </c>
      <c r="T38" s="72">
        <v>25256.823408007993</v>
      </c>
      <c r="U38" s="83">
        <v>1680</v>
      </c>
      <c r="V38" s="84">
        <v>-14400</v>
      </c>
      <c r="W38" s="84">
        <v>5220</v>
      </c>
      <c r="X38" s="84">
        <v>3660</v>
      </c>
      <c r="Y38" s="84">
        <v>12973.692871293293</v>
      </c>
      <c r="Z38" s="72">
        <v>6435.6154435218996</v>
      </c>
      <c r="AA38" s="83">
        <v>40306.999999999993</v>
      </c>
      <c r="AB38" s="84">
        <v>38954.399999999994</v>
      </c>
      <c r="AC38" s="84">
        <v>47798.600000000006</v>
      </c>
      <c r="AD38" s="84">
        <v>91433.2</v>
      </c>
      <c r="AE38" s="84">
        <v>110143.45725691448</v>
      </c>
      <c r="AF38" s="72">
        <v>91980.815621532602</v>
      </c>
      <c r="AG38" s="83">
        <v>29926.975000000002</v>
      </c>
      <c r="AH38" s="84">
        <v>30613.399999999998</v>
      </c>
      <c r="AI38" s="84">
        <v>29028.400000000001</v>
      </c>
      <c r="AJ38" s="84">
        <v>25876.7</v>
      </c>
      <c r="AK38" s="84">
        <v>23287.384133807918</v>
      </c>
      <c r="AL38" s="72">
        <v>22397.816961170531</v>
      </c>
      <c r="AM38" s="83">
        <v>16177.852999999996</v>
      </c>
      <c r="AN38" s="84">
        <v>25599.054</v>
      </c>
      <c r="AO38" s="84">
        <v>33154.1</v>
      </c>
      <c r="AP38" s="84">
        <v>40037.299999999988</v>
      </c>
      <c r="AQ38" s="84">
        <v>46044.390751063765</v>
      </c>
      <c r="AR38" s="72">
        <v>47778.740027501168</v>
      </c>
      <c r="AS38" s="83">
        <v>8200.0999999999985</v>
      </c>
      <c r="AT38" s="84">
        <v>6466.8999999999987</v>
      </c>
      <c r="AU38" s="84">
        <v>9959.0999999999985</v>
      </c>
      <c r="AV38" s="84">
        <v>13851.900000000001</v>
      </c>
      <c r="AW38" s="84">
        <v>18107.901535117337</v>
      </c>
      <c r="AX38" s="72">
        <v>24427.719321142646</v>
      </c>
      <c r="AY38" s="83">
        <v>29319.800000000003</v>
      </c>
      <c r="AZ38" s="84">
        <v>37261.1</v>
      </c>
      <c r="BA38" s="84">
        <v>42905.1</v>
      </c>
      <c r="BB38" s="84">
        <v>46980.599999999991</v>
      </c>
      <c r="BC38" s="84">
        <v>51213.430184504832</v>
      </c>
      <c r="BD38" s="72">
        <v>53408.43425624603</v>
      </c>
      <c r="BE38" s="83">
        <v>-7559</v>
      </c>
      <c r="BF38" s="84">
        <v>-10486.2</v>
      </c>
      <c r="BG38" s="84">
        <v>-5246.6000000000022</v>
      </c>
      <c r="BH38" s="84">
        <v>-17680</v>
      </c>
      <c r="BI38" s="84">
        <v>-15445.379762915622</v>
      </c>
      <c r="BJ38" s="72">
        <v>-13753.076874926599</v>
      </c>
      <c r="BK38" s="83">
        <v>75863.499999999985</v>
      </c>
      <c r="BL38" s="84">
        <v>48803.19999999999</v>
      </c>
      <c r="BM38" s="84">
        <v>29145.899999999994</v>
      </c>
      <c r="BN38" s="84">
        <v>40303.799999999988</v>
      </c>
      <c r="BO38" s="84">
        <v>18572.279684770299</v>
      </c>
      <c r="BP38" s="72">
        <v>-11527.669769240085</v>
      </c>
      <c r="BQ38" s="83">
        <f t="shared" ca="1" si="213"/>
        <v>79796.627999999982</v>
      </c>
      <c r="BR38" s="84">
        <f t="shared" ca="1" si="213"/>
        <v>6606.5539999999819</v>
      </c>
      <c r="BS38" s="84">
        <f t="shared" ca="1" si="213"/>
        <v>81478.899999999994</v>
      </c>
      <c r="BT38" s="84">
        <f t="shared" ca="1" si="213"/>
        <v>69718.199999999953</v>
      </c>
      <c r="BU38" s="84">
        <f t="shared" ca="1" si="213"/>
        <v>-32499.145674287996</v>
      </c>
      <c r="BV38" s="72">
        <f t="shared" ca="1" si="213"/>
        <v>-2610.2079742994356</v>
      </c>
    </row>
    <row r="39" spans="2:74" s="15" customFormat="1">
      <c r="B39" s="28" t="s">
        <v>25</v>
      </c>
      <c r="C39" s="83">
        <v>14904.100000000002</v>
      </c>
      <c r="D39" s="84">
        <v>16807.5</v>
      </c>
      <c r="E39" s="84">
        <v>-32175.4</v>
      </c>
      <c r="F39" s="84">
        <v>16243.5</v>
      </c>
      <c r="G39" s="84">
        <v>18457.373961758869</v>
      </c>
      <c r="H39" s="72">
        <v>20837.966046676756</v>
      </c>
      <c r="I39" s="83">
        <v>32769.199999999997</v>
      </c>
      <c r="J39" s="84">
        <v>31530.400000000001</v>
      </c>
      <c r="K39" s="84">
        <v>-33310.1</v>
      </c>
      <c r="L39" s="84">
        <v>16846.799999999996</v>
      </c>
      <c r="M39" s="84">
        <v>2726.7738500009291</v>
      </c>
      <c r="N39" s="72">
        <v>19253.495616135144</v>
      </c>
      <c r="O39" s="83">
        <v>5256.0999999999976</v>
      </c>
      <c r="P39" s="84">
        <v>2629.1000000000004</v>
      </c>
      <c r="Q39" s="84">
        <v>1791.2000000000016</v>
      </c>
      <c r="R39" s="84">
        <v>10939.100000000004</v>
      </c>
      <c r="S39" s="84">
        <v>4101.3796989797975</v>
      </c>
      <c r="T39" s="72">
        <v>9211.624493012212</v>
      </c>
      <c r="U39" s="83">
        <v>25770</v>
      </c>
      <c r="V39" s="84">
        <v>1760</v>
      </c>
      <c r="W39" s="84">
        <v>-4490</v>
      </c>
      <c r="X39" s="84">
        <v>-880</v>
      </c>
      <c r="Y39" s="84">
        <v>-5984.4655971211469</v>
      </c>
      <c r="Z39" s="72">
        <v>11656.621980805088</v>
      </c>
      <c r="AA39" s="83">
        <v>12041.099999999997</v>
      </c>
      <c r="AB39" s="84">
        <v>1180.8999999999978</v>
      </c>
      <c r="AC39" s="84">
        <v>-17036.299999999996</v>
      </c>
      <c r="AD39" s="84">
        <v>-37483.599999999991</v>
      </c>
      <c r="AE39" s="84">
        <v>-30972.191132414493</v>
      </c>
      <c r="AF39" s="72">
        <v>-2799.6535481181127</v>
      </c>
      <c r="AG39" s="83">
        <v>9100.2000000000007</v>
      </c>
      <c r="AH39" s="84">
        <v>2402.099999999999</v>
      </c>
      <c r="AI39" s="84">
        <v>-1218.1300000000006</v>
      </c>
      <c r="AJ39" s="84">
        <v>2205.6000000000004</v>
      </c>
      <c r="AK39" s="84">
        <v>5646.7918661920812</v>
      </c>
      <c r="AL39" s="72">
        <v>3440.7471726373888</v>
      </c>
      <c r="AM39" s="83">
        <v>8223.1490000000013</v>
      </c>
      <c r="AN39" s="84">
        <v>-7237.6309999999994</v>
      </c>
      <c r="AO39" s="84">
        <v>-2343.6000000000004</v>
      </c>
      <c r="AP39" s="84">
        <v>7865</v>
      </c>
      <c r="AQ39" s="84">
        <v>607.02353202087761</v>
      </c>
      <c r="AR39" s="72">
        <v>5455.936723562605</v>
      </c>
      <c r="AS39" s="83">
        <v>8657.6</v>
      </c>
      <c r="AT39" s="84">
        <v>3138.3</v>
      </c>
      <c r="AU39" s="84">
        <v>-977.89999999999873</v>
      </c>
      <c r="AV39" s="84">
        <v>-1068.7000000000007</v>
      </c>
      <c r="AW39" s="84">
        <v>-1553.2702851173381</v>
      </c>
      <c r="AX39" s="72">
        <v>-3288.2487860253077</v>
      </c>
      <c r="AY39" s="83">
        <v>256.30000000001382</v>
      </c>
      <c r="AZ39" s="84">
        <v>-4353.6999999999971</v>
      </c>
      <c r="BA39" s="84">
        <v>-3717</v>
      </c>
      <c r="BB39" s="84">
        <v>-947.50000000004002</v>
      </c>
      <c r="BC39" s="84">
        <v>1096.8214154952111</v>
      </c>
      <c r="BD39" s="72">
        <v>3148.7565282588039</v>
      </c>
      <c r="BE39" s="83">
        <v>30952.500000000029</v>
      </c>
      <c r="BF39" s="84">
        <v>7746.0929999999935</v>
      </c>
      <c r="BG39" s="84">
        <v>-576.00000000002547</v>
      </c>
      <c r="BH39" s="84">
        <v>4979.2000000000044</v>
      </c>
      <c r="BI39" s="84">
        <v>-7905.0202370843981</v>
      </c>
      <c r="BJ39" s="72">
        <v>-6280.3028879890262</v>
      </c>
      <c r="BK39" s="83">
        <v>106615.19999999998</v>
      </c>
      <c r="BL39" s="84">
        <v>36770.900000000009</v>
      </c>
      <c r="BM39" s="84">
        <v>29629.299999999996</v>
      </c>
      <c r="BN39" s="84">
        <v>20134.900000000009</v>
      </c>
      <c r="BO39" s="84">
        <v>37511.102260077037</v>
      </c>
      <c r="BP39" s="72">
        <v>66483.276816646452</v>
      </c>
      <c r="BQ39" s="83">
        <f t="shared" ca="1" si="213"/>
        <v>254545.44900000002</v>
      </c>
      <c r="BR39" s="84">
        <f t="shared" ca="1" si="213"/>
        <v>92373.962</v>
      </c>
      <c r="BS39" s="84">
        <f t="shared" ca="1" si="213"/>
        <v>-64423.930000000015</v>
      </c>
      <c r="BT39" s="84">
        <f t="shared" ca="1" si="213"/>
        <v>38834.299999999981</v>
      </c>
      <c r="BU39" s="84">
        <f t="shared" ca="1" si="213"/>
        <v>23732.319332787425</v>
      </c>
      <c r="BV39" s="72">
        <f t="shared" ca="1" si="213"/>
        <v>127120.220155602</v>
      </c>
    </row>
    <row r="40" spans="2:74" s="5" customFormat="1" ht="12.75">
      <c r="B40" s="30" t="s">
        <v>20</v>
      </c>
      <c r="C40" s="66"/>
      <c r="D40" s="67"/>
      <c r="E40" s="67"/>
      <c r="F40" s="67"/>
      <c r="G40" s="67"/>
      <c r="H40" s="68"/>
      <c r="I40" s="66"/>
      <c r="J40" s="67"/>
      <c r="K40" s="67"/>
      <c r="L40" s="67"/>
      <c r="M40" s="67"/>
      <c r="N40" s="68"/>
      <c r="O40" s="66"/>
      <c r="P40" s="67"/>
      <c r="Q40" s="67"/>
      <c r="R40" s="67"/>
      <c r="S40" s="67"/>
      <c r="T40" s="68"/>
      <c r="U40" s="66"/>
      <c r="V40" s="67"/>
      <c r="W40" s="67"/>
      <c r="X40" s="67"/>
      <c r="Y40" s="67"/>
      <c r="Z40" s="68"/>
      <c r="AA40" s="66"/>
      <c r="AB40" s="67"/>
      <c r="AC40" s="67"/>
      <c r="AD40" s="67"/>
      <c r="AE40" s="67"/>
      <c r="AF40" s="68"/>
      <c r="AG40" s="66"/>
      <c r="AH40" s="67"/>
      <c r="AI40" s="67"/>
      <c r="AJ40" s="67"/>
      <c r="AK40" s="67"/>
      <c r="AL40" s="68"/>
      <c r="AM40" s="66"/>
      <c r="AN40" s="67"/>
      <c r="AO40" s="67"/>
      <c r="AP40" s="67"/>
      <c r="AQ40" s="67"/>
      <c r="AR40" s="68"/>
      <c r="AS40" s="66"/>
      <c r="AT40" s="67"/>
      <c r="AU40" s="67"/>
      <c r="AV40" s="67"/>
      <c r="AW40" s="67"/>
      <c r="AX40" s="68"/>
      <c r="AY40" s="66"/>
      <c r="AZ40" s="67"/>
      <c r="BA40" s="67"/>
      <c r="BB40" s="67"/>
      <c r="BC40" s="67"/>
      <c r="BD40" s="68"/>
      <c r="BE40" s="66"/>
      <c r="BF40" s="67"/>
      <c r="BG40" s="67"/>
      <c r="BH40" s="67"/>
      <c r="BI40" s="67"/>
      <c r="BJ40" s="68"/>
      <c r="BK40" s="66"/>
      <c r="BL40" s="67"/>
      <c r="BM40" s="67"/>
      <c r="BN40" s="67"/>
      <c r="BO40" s="67"/>
      <c r="BP40" s="68"/>
      <c r="BQ40" s="66"/>
      <c r="BR40" s="67"/>
      <c r="BS40" s="67"/>
      <c r="BT40" s="67"/>
      <c r="BU40" s="67"/>
      <c r="BV40" s="68"/>
    </row>
    <row r="41" spans="2:74" s="17" customFormat="1">
      <c r="B41" s="27" t="s">
        <v>21</v>
      </c>
      <c r="C41" s="117">
        <v>78.440629820735012</v>
      </c>
      <c r="D41" s="118">
        <v>100.53274110325017</v>
      </c>
      <c r="E41" s="118">
        <v>52.642151178254139</v>
      </c>
      <c r="F41" s="118">
        <v>99.315389116442304</v>
      </c>
      <c r="G41" s="118">
        <v>110.4819497433725</v>
      </c>
      <c r="H41" s="119">
        <v>134.29858989077971</v>
      </c>
      <c r="I41" s="117">
        <v>12.770024928864608</v>
      </c>
      <c r="J41" s="118">
        <v>14.457318762118209</v>
      </c>
      <c r="K41" s="118">
        <v>14.215395462443031</v>
      </c>
      <c r="L41" s="118">
        <v>13.898451972516721</v>
      </c>
      <c r="M41" s="118">
        <v>12.633081025479475</v>
      </c>
      <c r="N41" s="119">
        <v>18.188768698201226</v>
      </c>
      <c r="O41" s="117">
        <v>70.89705748577461</v>
      </c>
      <c r="P41" s="118">
        <v>54.543778645199453</v>
      </c>
      <c r="Q41" s="118">
        <v>4.685886446319782</v>
      </c>
      <c r="R41" s="118">
        <v>53.990075176476928</v>
      </c>
      <c r="S41" s="118">
        <v>42.127399001882054</v>
      </c>
      <c r="T41" s="119">
        <v>82.154050882834682</v>
      </c>
      <c r="U41" s="117">
        <v>44.891575701949407</v>
      </c>
      <c r="V41" s="118">
        <v>43.782420177823454</v>
      </c>
      <c r="W41" s="118">
        <v>36.53716028421772</v>
      </c>
      <c r="X41" s="118">
        <v>40.75093497393042</v>
      </c>
      <c r="Y41" s="118">
        <v>52.415450171303426</v>
      </c>
      <c r="Z41" s="119">
        <v>69.651412069267167</v>
      </c>
      <c r="AA41" s="117">
        <v>67.931386889045044</v>
      </c>
      <c r="AB41" s="118">
        <v>111.54980109446633</v>
      </c>
      <c r="AC41" s="118">
        <v>98.428666996831126</v>
      </c>
      <c r="AD41" s="118">
        <v>95.621654084467821</v>
      </c>
      <c r="AE41" s="118">
        <v>91.158733465696258</v>
      </c>
      <c r="AF41" s="119">
        <v>105.09283811983312</v>
      </c>
      <c r="AG41" s="117">
        <v>7.1648919006130978</v>
      </c>
      <c r="AH41" s="118">
        <v>1.25782510487253</v>
      </c>
      <c r="AI41" s="118">
        <v>-15.109289746436273</v>
      </c>
      <c r="AJ41" s="118">
        <v>-7.5718432814795333</v>
      </c>
      <c r="AK41" s="118">
        <v>-9.3979542329774794</v>
      </c>
      <c r="AL41" s="119">
        <v>2.281131272773623</v>
      </c>
      <c r="AM41" s="117">
        <v>90.994793466402143</v>
      </c>
      <c r="AN41" s="118">
        <v>88.926416137018606</v>
      </c>
      <c r="AO41" s="118">
        <v>55.17485178268447</v>
      </c>
      <c r="AP41" s="118">
        <v>102.70893283009613</v>
      </c>
      <c r="AQ41" s="118">
        <v>112.00271697386883</v>
      </c>
      <c r="AR41" s="119">
        <v>153.23420223497115</v>
      </c>
      <c r="AS41" s="117">
        <v>36.628547153780758</v>
      </c>
      <c r="AT41" s="118">
        <v>34.606149272564693</v>
      </c>
      <c r="AU41" s="118">
        <v>30.468988954970261</v>
      </c>
      <c r="AV41" s="118">
        <v>39.57924735007407</v>
      </c>
      <c r="AW41" s="118">
        <v>34.45657796980251</v>
      </c>
      <c r="AX41" s="119">
        <v>45.931783711396619</v>
      </c>
      <c r="AY41" s="117">
        <v>32.262823230182271</v>
      </c>
      <c r="AZ41" s="118">
        <v>24.963182395260255</v>
      </c>
      <c r="BA41" s="118">
        <v>14.538298772746508</v>
      </c>
      <c r="BB41" s="118">
        <v>16.715192551840822</v>
      </c>
      <c r="BC41" s="118">
        <v>18.382150697947512</v>
      </c>
      <c r="BD41" s="119">
        <v>28.200910749917771</v>
      </c>
      <c r="BE41" s="117">
        <v>637.93237250554398</v>
      </c>
      <c r="BF41" s="118">
        <v>629.73669623059857</v>
      </c>
      <c r="BG41" s="118">
        <v>325.34645232815899</v>
      </c>
      <c r="BH41" s="118">
        <v>684.1574279379156</v>
      </c>
      <c r="BI41" s="118">
        <v>509.37316908727985</v>
      </c>
      <c r="BJ41" s="119">
        <v>528.6945556896909</v>
      </c>
      <c r="BK41" s="117">
        <v>190.42663993313596</v>
      </c>
      <c r="BL41" s="118">
        <v>196.29784875463372</v>
      </c>
      <c r="BM41" s="118">
        <v>175.41168727701034</v>
      </c>
      <c r="BN41" s="118">
        <v>244.45676404102608</v>
      </c>
      <c r="BO41" s="118">
        <v>261.27180361985592</v>
      </c>
      <c r="BP41" s="119">
        <v>336.59526387363587</v>
      </c>
      <c r="BQ41" s="117"/>
      <c r="BR41" s="118"/>
      <c r="BS41" s="118"/>
      <c r="BT41" s="118"/>
      <c r="BU41" s="118"/>
      <c r="BV41" s="119"/>
    </row>
    <row r="42" spans="2:74" s="17" customFormat="1">
      <c r="B42" s="27" t="s">
        <v>23</v>
      </c>
      <c r="C42" s="117">
        <v>673.51667641895847</v>
      </c>
      <c r="D42" s="118">
        <v>756.87164210862261</v>
      </c>
      <c r="E42" s="118">
        <v>747.00781956487049</v>
      </c>
      <c r="F42" s="118">
        <v>852.27671684664074</v>
      </c>
      <c r="G42" s="118">
        <v>955.25866659001326</v>
      </c>
      <c r="H42" s="119">
        <v>1075.5572564807928</v>
      </c>
      <c r="I42" s="117">
        <v>114.6103291113741</v>
      </c>
      <c r="J42" s="118">
        <v>127.6848387178002</v>
      </c>
      <c r="K42" s="118">
        <v>159.63639110618689</v>
      </c>
      <c r="L42" s="118">
        <v>188.62929426218324</v>
      </c>
      <c r="M42" s="118">
        <v>224.40240824289677</v>
      </c>
      <c r="N42" s="119">
        <v>239.97298177218786</v>
      </c>
      <c r="O42" s="117">
        <v>712.38375044962345</v>
      </c>
      <c r="P42" s="118">
        <v>785.47400365412295</v>
      </c>
      <c r="Q42" s="118">
        <v>776.63736269444166</v>
      </c>
      <c r="R42" s="118">
        <v>866.62306564565927</v>
      </c>
      <c r="S42" s="118">
        <v>896.75046464754132</v>
      </c>
      <c r="T42" s="119">
        <v>966.9045155303761</v>
      </c>
      <c r="U42" s="117">
        <v>684.59653493791359</v>
      </c>
      <c r="V42" s="118">
        <v>857.18704986505406</v>
      </c>
      <c r="W42" s="118">
        <v>833.58066193397178</v>
      </c>
      <c r="X42" s="118">
        <v>874.57160379587708</v>
      </c>
      <c r="Y42" s="118">
        <v>909.50658467685309</v>
      </c>
      <c r="Z42" s="119">
        <v>961.15799674612015</v>
      </c>
      <c r="AA42" s="117">
        <v>652.60385959580617</v>
      </c>
      <c r="AB42" s="118">
        <v>738.44900129110658</v>
      </c>
      <c r="AC42" s="118">
        <v>713.11306857012687</v>
      </c>
      <c r="AD42" s="118">
        <v>784.85828313253012</v>
      </c>
      <c r="AE42" s="118">
        <v>816.26335957613969</v>
      </c>
      <c r="AF42" s="119">
        <v>848.84703845649028</v>
      </c>
      <c r="AG42" s="117">
        <v>181.28299451435947</v>
      </c>
      <c r="AH42" s="118">
        <v>187.74056147144242</v>
      </c>
      <c r="AI42" s="118">
        <v>180.66698935140369</v>
      </c>
      <c r="AJ42" s="118">
        <v>174.21781219748306</v>
      </c>
      <c r="AK42" s="118">
        <v>170.47423711636822</v>
      </c>
      <c r="AL42" s="119">
        <v>172.25536838914181</v>
      </c>
      <c r="AM42" s="117">
        <v>483.6067184084547</v>
      </c>
      <c r="AN42" s="118">
        <v>559.72389712210565</v>
      </c>
      <c r="AO42" s="118">
        <v>606.55537911407396</v>
      </c>
      <c r="AP42" s="118">
        <v>694.59557396143384</v>
      </c>
      <c r="AQ42" s="118">
        <v>781.59829093530266</v>
      </c>
      <c r="AR42" s="119">
        <v>904.83249317027366</v>
      </c>
      <c r="AS42" s="117">
        <v>177.95666949872557</v>
      </c>
      <c r="AT42" s="118">
        <v>212.84197111299915</v>
      </c>
      <c r="AU42" s="118">
        <v>238.22090059473237</v>
      </c>
      <c r="AV42" s="118">
        <v>270.74341546304163</v>
      </c>
      <c r="AW42" s="118">
        <v>299.19999343284411</v>
      </c>
      <c r="AX42" s="119">
        <v>339.1317771442408</v>
      </c>
      <c r="AY42" s="117">
        <v>238.524798643493</v>
      </c>
      <c r="AZ42" s="118">
        <v>276.1261108760051</v>
      </c>
      <c r="BA42" s="118">
        <v>287.49597968683878</v>
      </c>
      <c r="BB42" s="118">
        <v>302.33262801523483</v>
      </c>
      <c r="BC42" s="118">
        <v>317.21477871318234</v>
      </c>
      <c r="BD42" s="119">
        <v>341.91568946310014</v>
      </c>
      <c r="BE42" s="117">
        <v>4226.7378048780483</v>
      </c>
      <c r="BF42" s="118">
        <v>4786.8264966740571</v>
      </c>
      <c r="BG42" s="118">
        <v>5068.8303769401327</v>
      </c>
      <c r="BH42" s="118">
        <v>5649.7477827050989</v>
      </c>
      <c r="BI42" s="118">
        <v>6039.120951792378</v>
      </c>
      <c r="BJ42" s="119">
        <v>6417.8155074820688</v>
      </c>
      <c r="BK42" s="117">
        <v>1530.3890524857093</v>
      </c>
      <c r="BL42" s="118">
        <v>1747.160078982922</v>
      </c>
      <c r="BM42" s="118">
        <v>1881.7603657902941</v>
      </c>
      <c r="BN42" s="118">
        <v>2086.2336762617342</v>
      </c>
      <c r="BO42" s="118">
        <v>2303.3956430619778</v>
      </c>
      <c r="BP42" s="119">
        <v>2736.984109893237</v>
      </c>
      <c r="BQ42" s="117"/>
      <c r="BR42" s="118"/>
      <c r="BS42" s="118"/>
      <c r="BT42" s="118"/>
      <c r="BU42" s="118"/>
      <c r="BV42" s="119"/>
    </row>
    <row r="43" spans="2:74" s="17" customFormat="1">
      <c r="B43" s="27" t="s">
        <v>22</v>
      </c>
      <c r="C43" s="117">
        <v>13.98478642480983</v>
      </c>
      <c r="D43" s="118">
        <v>58</v>
      </c>
      <c r="E43" s="118">
        <v>9.25</v>
      </c>
      <c r="F43" s="118">
        <v>7.5000000000000009</v>
      </c>
      <c r="G43" s="118">
        <v>14</v>
      </c>
      <c r="H43" s="119">
        <v>14</v>
      </c>
      <c r="I43" s="117">
        <v>18.499987409664342</v>
      </c>
      <c r="J43" s="118">
        <v>6.3</v>
      </c>
      <c r="K43" s="118">
        <v>2.5</v>
      </c>
      <c r="L43" s="118">
        <v>2</v>
      </c>
      <c r="M43" s="118">
        <v>2</v>
      </c>
      <c r="N43" s="119">
        <v>3</v>
      </c>
      <c r="O43" s="117">
        <v>10</v>
      </c>
      <c r="P43" s="118">
        <v>10</v>
      </c>
      <c r="Q43" s="118">
        <v>2.5</v>
      </c>
      <c r="R43" s="118">
        <v>10</v>
      </c>
      <c r="S43" s="118">
        <v>12</v>
      </c>
      <c r="T43" s="119">
        <v>12</v>
      </c>
      <c r="U43" s="117">
        <v>1.33</v>
      </c>
      <c r="V43" s="118">
        <v>9</v>
      </c>
      <c r="W43" s="118">
        <v>9</v>
      </c>
      <c r="X43" s="118">
        <v>9</v>
      </c>
      <c r="Y43" s="118">
        <v>12.999999999999998</v>
      </c>
      <c r="Z43" s="119">
        <v>18</v>
      </c>
      <c r="AA43" s="117">
        <v>9</v>
      </c>
      <c r="AB43" s="118">
        <v>10</v>
      </c>
      <c r="AC43" s="118">
        <v>10</v>
      </c>
      <c r="AD43" s="118">
        <v>10</v>
      </c>
      <c r="AE43" s="118">
        <v>6</v>
      </c>
      <c r="AF43" s="119">
        <v>6.5</v>
      </c>
      <c r="AG43" s="117">
        <v>1</v>
      </c>
      <c r="AH43" s="118">
        <v>1</v>
      </c>
      <c r="AI43" s="118">
        <v>0</v>
      </c>
      <c r="AJ43" s="118">
        <v>0</v>
      </c>
      <c r="AK43" s="118">
        <v>0</v>
      </c>
      <c r="AL43" s="119">
        <v>0.5</v>
      </c>
      <c r="AM43" s="117">
        <v>14.999993529041015</v>
      </c>
      <c r="AN43" s="118">
        <v>15</v>
      </c>
      <c r="AO43" s="118">
        <v>15</v>
      </c>
      <c r="AP43" s="118">
        <v>20</v>
      </c>
      <c r="AQ43" s="118">
        <v>25</v>
      </c>
      <c r="AR43" s="119">
        <v>30</v>
      </c>
      <c r="AS43" s="117">
        <v>3.75</v>
      </c>
      <c r="AT43" s="118">
        <v>5</v>
      </c>
      <c r="AU43" s="118">
        <v>3.75</v>
      </c>
      <c r="AV43" s="118">
        <v>6.5</v>
      </c>
      <c r="AW43" s="118">
        <v>6</v>
      </c>
      <c r="AX43" s="119">
        <v>6</v>
      </c>
      <c r="AY43" s="117">
        <v>3.0029673590504449</v>
      </c>
      <c r="AZ43" s="118">
        <v>3</v>
      </c>
      <c r="BA43" s="118">
        <v>2</v>
      </c>
      <c r="BB43" s="118">
        <v>2.5</v>
      </c>
      <c r="BC43" s="118">
        <v>3.5</v>
      </c>
      <c r="BD43" s="119">
        <v>3.5</v>
      </c>
      <c r="BE43" s="117">
        <v>60</v>
      </c>
      <c r="BF43" s="118">
        <v>90</v>
      </c>
      <c r="BG43" s="118">
        <v>100</v>
      </c>
      <c r="BH43" s="118">
        <v>105</v>
      </c>
      <c r="BI43" s="118">
        <v>120</v>
      </c>
      <c r="BJ43" s="119">
        <v>150</v>
      </c>
      <c r="BK43" s="117">
        <v>37</v>
      </c>
      <c r="BL43" s="118">
        <v>38</v>
      </c>
      <c r="BM43" s="118">
        <v>38</v>
      </c>
      <c r="BN43" s="118">
        <v>70</v>
      </c>
      <c r="BO43" s="118">
        <v>45</v>
      </c>
      <c r="BP43" s="119">
        <v>55</v>
      </c>
      <c r="BQ43" s="117"/>
      <c r="BR43" s="118"/>
      <c r="BS43" s="118"/>
      <c r="BT43" s="118"/>
      <c r="BU43" s="118"/>
      <c r="BV43" s="119"/>
    </row>
    <row r="44" spans="2:74" s="5" customFormat="1" ht="12.75">
      <c r="B44" s="30" t="s">
        <v>297</v>
      </c>
      <c r="C44" s="123"/>
      <c r="D44" s="124"/>
      <c r="E44" s="124"/>
      <c r="F44" s="124"/>
      <c r="G44" s="124"/>
      <c r="H44" s="125"/>
      <c r="I44" s="123"/>
      <c r="J44" s="124"/>
      <c r="K44" s="124"/>
      <c r="L44" s="124"/>
      <c r="M44" s="124"/>
      <c r="N44" s="125"/>
      <c r="O44" s="123"/>
      <c r="P44" s="124"/>
      <c r="Q44" s="124"/>
      <c r="R44" s="124"/>
      <c r="S44" s="124"/>
      <c r="T44" s="125"/>
      <c r="U44" s="123"/>
      <c r="V44" s="124"/>
      <c r="W44" s="124"/>
      <c r="X44" s="124"/>
      <c r="Y44" s="124"/>
      <c r="Z44" s="125"/>
      <c r="AA44" s="123"/>
      <c r="AB44" s="124"/>
      <c r="AC44" s="124"/>
      <c r="AD44" s="124"/>
      <c r="AE44" s="124"/>
      <c r="AF44" s="125"/>
      <c r="AG44" s="123"/>
      <c r="AH44" s="124"/>
      <c r="AI44" s="124"/>
      <c r="AJ44" s="124"/>
      <c r="AK44" s="124"/>
      <c r="AL44" s="125"/>
      <c r="AM44" s="123"/>
      <c r="AN44" s="124"/>
      <c r="AO44" s="124"/>
      <c r="AP44" s="124"/>
      <c r="AQ44" s="124"/>
      <c r="AR44" s="125"/>
      <c r="AS44" s="123"/>
      <c r="AT44" s="124"/>
      <c r="AU44" s="124"/>
      <c r="AV44" s="124"/>
      <c r="AW44" s="124"/>
      <c r="AX44" s="125"/>
      <c r="AY44" s="123"/>
      <c r="AZ44" s="124"/>
      <c r="BA44" s="124"/>
      <c r="BB44" s="124"/>
      <c r="BC44" s="124"/>
      <c r="BD44" s="125"/>
      <c r="BE44" s="123"/>
      <c r="BF44" s="124"/>
      <c r="BG44" s="124"/>
      <c r="BH44" s="124"/>
      <c r="BI44" s="124"/>
      <c r="BJ44" s="125"/>
      <c r="BK44" s="123"/>
      <c r="BL44" s="124"/>
      <c r="BM44" s="124"/>
      <c r="BN44" s="124"/>
      <c r="BO44" s="124"/>
      <c r="BP44" s="125"/>
      <c r="BQ44" s="123"/>
      <c r="BR44" s="124"/>
      <c r="BS44" s="124"/>
      <c r="BT44" s="124"/>
      <c r="BU44" s="124"/>
      <c r="BV44" s="125"/>
    </row>
    <row r="45" spans="2:74" s="17" customFormat="1">
      <c r="B45" s="27" t="s">
        <v>6</v>
      </c>
      <c r="C45" s="117"/>
      <c r="D45" s="118"/>
      <c r="E45" s="118">
        <f t="shared" ref="E45:G45" si="214">IFERROR((IF((E$11/E41)&lt;0,"NM",(E$11/E41))),"NA")</f>
        <v>47.188421149213085</v>
      </c>
      <c r="F45" s="118">
        <f t="shared" si="214"/>
        <v>25.012236493254004</v>
      </c>
      <c r="G45" s="118">
        <f t="shared" si="214"/>
        <v>22.484215799685543</v>
      </c>
      <c r="H45" s="119">
        <f t="shared" ref="H45:H46" si="215">IFERROR((IF((H$11/H41)&lt;0,"NM",(H$11/H41))),"NA")</f>
        <v>18.496843503868735</v>
      </c>
      <c r="I45" s="117"/>
      <c r="J45" s="118"/>
      <c r="K45" s="118">
        <f t="shared" ref="K45:N45" si="216">IFERROR((IF((K$11/K41)&lt;0,"NM",(K$11/K41))),"NA")</f>
        <v>44.585463814530861</v>
      </c>
      <c r="L45" s="118">
        <f t="shared" si="216"/>
        <v>45.602200968373886</v>
      </c>
      <c r="M45" s="118">
        <f t="shared" si="216"/>
        <v>50.169867407776302</v>
      </c>
      <c r="N45" s="119">
        <f t="shared" si="216"/>
        <v>34.845679249452409</v>
      </c>
      <c r="O45" s="117"/>
      <c r="P45" s="118"/>
      <c r="Q45" s="118">
        <f t="shared" ref="Q45:T45" si="217">IFERROR((IF((Q$11/Q41)&lt;0,"NM",(Q$11/Q41))),"NA")</f>
        <v>264.1442583338972</v>
      </c>
      <c r="R45" s="118">
        <f t="shared" si="217"/>
        <v>22.925509845173885</v>
      </c>
      <c r="S45" s="118">
        <f t="shared" si="217"/>
        <v>29.381116074711926</v>
      </c>
      <c r="T45" s="119">
        <f t="shared" si="217"/>
        <v>15.066207773068149</v>
      </c>
      <c r="U45" s="117"/>
      <c r="V45" s="118"/>
      <c r="W45" s="118">
        <f t="shared" ref="W45:Z45" si="218">IFERROR((IF((W$11/W41)&lt;0,"NM",(W$11/W41))),"NA")</f>
        <v>51.802055367109482</v>
      </c>
      <c r="X45" s="118">
        <f t="shared" si="218"/>
        <v>46.445560113180626</v>
      </c>
      <c r="Y45" s="118">
        <f t="shared" si="218"/>
        <v>36.109582075786911</v>
      </c>
      <c r="Z45" s="119">
        <f t="shared" si="218"/>
        <v>27.173892729091286</v>
      </c>
      <c r="AA45" s="117"/>
      <c r="AB45" s="118"/>
      <c r="AC45" s="118">
        <f t="shared" ref="AC45:AF45" si="219">IFERROR((IF((AC$11/AC41)&lt;0,"NM",(AC$11/AC41))),"NA")</f>
        <v>28.258535697629103</v>
      </c>
      <c r="AD45" s="118">
        <f t="shared" si="219"/>
        <v>29.088076614351319</v>
      </c>
      <c r="AE45" s="118">
        <f t="shared" si="219"/>
        <v>30.512161525880359</v>
      </c>
      <c r="AF45" s="119">
        <f t="shared" si="219"/>
        <v>26.466598959183354</v>
      </c>
      <c r="AG45" s="117"/>
      <c r="AH45" s="118"/>
      <c r="AI45" s="118" t="str">
        <f t="shared" ref="AI45:AL45" si="220">IFERROR((IF((AI$11/AI41)&lt;0,"NM",(AI$11/AI41))),"NA")</f>
        <v>NM</v>
      </c>
      <c r="AJ45" s="118" t="str">
        <f t="shared" si="220"/>
        <v>NM</v>
      </c>
      <c r="AK45" s="118" t="str">
        <f t="shared" si="220"/>
        <v>NM</v>
      </c>
      <c r="AL45" s="119">
        <f t="shared" si="220"/>
        <v>157.44381057180905</v>
      </c>
      <c r="AM45" s="117"/>
      <c r="AN45" s="118"/>
      <c r="AO45" s="118">
        <f t="shared" ref="AO45:AR45" si="221">IFERROR((IF((AO$11/AO41)&lt;0,"NM",(AO$11/AO41))),"NA")</f>
        <v>84.069097607539035</v>
      </c>
      <c r="AP45" s="118">
        <f t="shared" si="221"/>
        <v>45.16160252266598</v>
      </c>
      <c r="AQ45" s="118">
        <f t="shared" si="221"/>
        <v>41.414173917604167</v>
      </c>
      <c r="AR45" s="119">
        <f t="shared" si="221"/>
        <v>30.270657153207015</v>
      </c>
      <c r="AS45" s="117"/>
      <c r="AT45" s="118"/>
      <c r="AU45" s="118">
        <f t="shared" ref="AU45:AX45" si="222">IFERROR((IF((AU$11/AU41)&lt;0,"NM",(AU$11/AU41))),"NA")</f>
        <v>25.253545535664497</v>
      </c>
      <c r="AV45" s="118">
        <f t="shared" si="222"/>
        <v>19.440743609758414</v>
      </c>
      <c r="AW45" s="118">
        <f t="shared" si="222"/>
        <v>22.331004566801159</v>
      </c>
      <c r="AX45" s="119">
        <f t="shared" si="222"/>
        <v>16.752016530311312</v>
      </c>
      <c r="AY45" s="117"/>
      <c r="AZ45" s="118"/>
      <c r="BA45" s="118">
        <f t="shared" ref="BA45:BD45" si="223">IFERROR((IF((BA$11/BA41)&lt;0,"NM",(BA$11/BA41))),"NA")</f>
        <v>59.326061011818133</v>
      </c>
      <c r="BB45" s="118">
        <f t="shared" si="223"/>
        <v>51.599764545040436</v>
      </c>
      <c r="BC45" s="118">
        <f t="shared" si="223"/>
        <v>46.920516221004746</v>
      </c>
      <c r="BD45" s="119">
        <f t="shared" si="223"/>
        <v>30.584118635335738</v>
      </c>
      <c r="BE45" s="117"/>
      <c r="BF45" s="118"/>
      <c r="BG45" s="118">
        <f t="shared" ref="BG45:BJ45" si="224">IFERROR((IF((BG$11/BG41)&lt;0,"NM",(BG$11/BG41))),"NA")</f>
        <v>80.501723048089787</v>
      </c>
      <c r="BH45" s="118">
        <f t="shared" si="224"/>
        <v>38.28205166015784</v>
      </c>
      <c r="BI45" s="118">
        <f t="shared" si="224"/>
        <v>51.418000769318581</v>
      </c>
      <c r="BJ45" s="119">
        <f t="shared" si="224"/>
        <v>49.538906194775294</v>
      </c>
      <c r="BK45" s="117"/>
      <c r="BL45" s="118"/>
      <c r="BM45" s="118">
        <f t="shared" ref="BM45:BP45" si="225">IFERROR((IF((BM$11/BM41)&lt;0,"NM",(BM$11/BM41))),"NA")</f>
        <v>68.141696745234796</v>
      </c>
      <c r="BN45" s="118">
        <f t="shared" si="225"/>
        <v>48.895558471820429</v>
      </c>
      <c r="BO45" s="118">
        <f t="shared" si="225"/>
        <v>45.748717750619214</v>
      </c>
      <c r="BP45" s="119">
        <f t="shared" si="225"/>
        <v>35.511046300661327</v>
      </c>
      <c r="BQ45" s="117">
        <f ca="1">(BQ17*1000)/BQ32</f>
        <v>29.659917417810668</v>
      </c>
      <c r="BR45" s="118">
        <f t="shared" ref="BR45:BV45" ca="1" si="226">(BR17*1000)/BR32</f>
        <v>24.015308434925213</v>
      </c>
      <c r="BS45" s="118">
        <f t="shared" ca="1" si="226"/>
        <v>34.019671205185332</v>
      </c>
      <c r="BT45" s="118">
        <f t="shared" ca="1" si="226"/>
        <v>39.7231741765032</v>
      </c>
      <c r="BU45" s="118">
        <f t="shared" ca="1" si="226"/>
        <v>39.808615612375853</v>
      </c>
      <c r="BV45" s="119">
        <f t="shared" ca="1" si="226"/>
        <v>30.753422645139342</v>
      </c>
    </row>
    <row r="46" spans="2:74" s="17" customFormat="1">
      <c r="B46" s="27" t="s">
        <v>274</v>
      </c>
      <c r="C46" s="117"/>
      <c r="D46" s="118"/>
      <c r="E46" s="118">
        <f t="shared" ref="E46:G46" si="227">IFERROR((IF((E$11/E42)&lt;0,"NM",(E$11/E42))),"NA")</f>
        <v>3.3254002634764648</v>
      </c>
      <c r="F46" s="118">
        <f t="shared" si="227"/>
        <v>2.9146636895009661</v>
      </c>
      <c r="G46" s="118">
        <f t="shared" si="227"/>
        <v>2.6004474880793191</v>
      </c>
      <c r="H46" s="119">
        <f t="shared" si="215"/>
        <v>2.3095934549574215</v>
      </c>
      <c r="I46" s="117"/>
      <c r="J46" s="118"/>
      <c r="K46" s="118">
        <f t="shared" ref="K46:N46" si="228">IFERROR((IF((K$11/K42)&lt;0,"NM",(K$11/K42))),"NA")</f>
        <v>3.9702726653248446</v>
      </c>
      <c r="L46" s="118">
        <f t="shared" si="228"/>
        <v>3.360029535598307</v>
      </c>
      <c r="M46" s="118">
        <f t="shared" si="228"/>
        <v>2.8243903662297805</v>
      </c>
      <c r="N46" s="119">
        <f t="shared" si="228"/>
        <v>2.641130661124516</v>
      </c>
      <c r="O46" s="117"/>
      <c r="P46" s="118"/>
      <c r="Q46" s="118">
        <f t="shared" ref="Q46:T46" si="229">IFERROR((IF((Q$11/Q42)&lt;0,"NM",(Q$11/Q42))),"NA")</f>
        <v>1.593729660012478</v>
      </c>
      <c r="R46" s="118">
        <f t="shared" si="229"/>
        <v>1.4282449303121656</v>
      </c>
      <c r="S46" s="118">
        <f t="shared" si="229"/>
        <v>1.3802613422525352</v>
      </c>
      <c r="T46" s="119">
        <f t="shared" si="229"/>
        <v>1.2801160612235398</v>
      </c>
      <c r="U46" s="117"/>
      <c r="V46" s="118"/>
      <c r="W46" s="118">
        <f t="shared" ref="W46:Z46" si="230">IFERROR((IF((W$11/W42)&lt;0,"NM",(W$11/W42))),"NA")</f>
        <v>2.2705661088739624</v>
      </c>
      <c r="X46" s="118">
        <f t="shared" si="230"/>
        <v>2.1641452704217365</v>
      </c>
      <c r="Y46" s="118">
        <f t="shared" si="230"/>
        <v>2.081018468571588</v>
      </c>
      <c r="Z46" s="119">
        <f t="shared" si="230"/>
        <v>1.969187174645062</v>
      </c>
      <c r="AA46" s="117"/>
      <c r="AB46" s="118"/>
      <c r="AC46" s="118">
        <f t="shared" ref="AC46:AF46" si="231">IFERROR((IF((AC$11/AC42)&lt;0,"NM",(AC$11/AC42))),"NA")</f>
        <v>3.9004333570511123</v>
      </c>
      <c r="AD46" s="118">
        <f t="shared" si="231"/>
        <v>3.5438881894686305</v>
      </c>
      <c r="AE46" s="118">
        <f t="shared" si="231"/>
        <v>3.4075399408400751</v>
      </c>
      <c r="AF46" s="119">
        <f t="shared" si="231"/>
        <v>3.2767387691634973</v>
      </c>
      <c r="AG46" s="117"/>
      <c r="AH46" s="118"/>
      <c r="AI46" s="118">
        <f t="shared" ref="AI46:AL46" si="232">IFERROR((IF((AI$11/AI42)&lt;0,"NM",(AI$11/AI42))),"NA")</f>
        <v>1.9879115785863932</v>
      </c>
      <c r="AJ46" s="118">
        <f t="shared" si="232"/>
        <v>2.0614998860902274</v>
      </c>
      <c r="AK46" s="118">
        <f t="shared" si="232"/>
        <v>2.1067699499651606</v>
      </c>
      <c r="AL46" s="119">
        <f t="shared" si="232"/>
        <v>2.0849858170379041</v>
      </c>
      <c r="AM46" s="117"/>
      <c r="AN46" s="118"/>
      <c r="AO46" s="118">
        <f t="shared" ref="AO46:AR46" si="233">IFERROR((IF((AO$11/AO42)&lt;0,"NM",(AO$11/AO42))),"NA")</f>
        <v>7.6472819460853287</v>
      </c>
      <c r="AP46" s="118">
        <f t="shared" si="233"/>
        <v>6.6779866930991192</v>
      </c>
      <c r="AQ46" s="118">
        <f t="shared" si="233"/>
        <v>5.9346342664712344</v>
      </c>
      <c r="AR46" s="119">
        <f t="shared" si="233"/>
        <v>5.1263632053575199</v>
      </c>
      <c r="AS46" s="117"/>
      <c r="AT46" s="118"/>
      <c r="AU46" s="118">
        <f t="shared" ref="AU46:AX46" si="234">IFERROR((IF((AU$11/AU42)&lt;0,"NM",(AU$11/AU42))),"NA")</f>
        <v>3.2299852703059355</v>
      </c>
      <c r="AV46" s="118">
        <f t="shared" si="234"/>
        <v>2.8419897070591373</v>
      </c>
      <c r="AW46" s="118">
        <f t="shared" si="234"/>
        <v>2.5716912329167689</v>
      </c>
      <c r="AX46" s="119">
        <f t="shared" si="234"/>
        <v>2.2688820448481142</v>
      </c>
      <c r="AY46" s="117"/>
      <c r="AZ46" s="118"/>
      <c r="BA46" s="118">
        <f t="shared" ref="BA46:BD46" si="235">IFERROR((IF((BA$11/BA42)&lt;0,"NM",(BA$11/BA42))),"NA")</f>
        <v>3.0000419516804957</v>
      </c>
      <c r="BB46" s="118">
        <f t="shared" si="235"/>
        <v>2.8528181217560737</v>
      </c>
      <c r="BC46" s="118">
        <f t="shared" si="235"/>
        <v>2.7189779855113589</v>
      </c>
      <c r="BD46" s="119">
        <f t="shared" si="235"/>
        <v>2.5225516891440627</v>
      </c>
      <c r="BE46" s="117"/>
      <c r="BF46" s="118"/>
      <c r="BG46" s="118">
        <f t="shared" ref="BG46:BJ46" si="236">IFERROR((IF((BG$11/BG42)&lt;0,"NM",(BG$11/BG42))),"NA")</f>
        <v>5.1670598643726011</v>
      </c>
      <c r="BH46" s="118">
        <f t="shared" si="236"/>
        <v>4.6357733136645924</v>
      </c>
      <c r="BI46" s="118">
        <f t="shared" si="236"/>
        <v>4.3368811800708631</v>
      </c>
      <c r="BJ46" s="119">
        <f t="shared" si="236"/>
        <v>4.0809758350743888</v>
      </c>
      <c r="BK46" s="117"/>
      <c r="BL46" s="118"/>
      <c r="BM46" s="118">
        <f t="shared" ref="BM46:BP46" si="237">IFERROR((IF((BM$11/BM42)&lt;0,"NM",(BM$11/BM42))),"NA")</f>
        <v>6.3519511927758616</v>
      </c>
      <c r="BN46" s="118">
        <f t="shared" si="237"/>
        <v>5.7293917436027542</v>
      </c>
      <c r="BO46" s="118">
        <f t="shared" si="237"/>
        <v>5.1892300986167941</v>
      </c>
      <c r="BP46" s="119">
        <f t="shared" si="237"/>
        <v>4.3671609041479789</v>
      </c>
      <c r="BQ46" s="117">
        <f ca="1">(BQ17*1000)/BQ35</f>
        <v>3.4131240417179245</v>
      </c>
      <c r="BR46" s="118">
        <f t="shared" ref="BR46:BV46" ca="1" si="238">(BR17*1000)/BR35</f>
        <v>2.8175161743873938</v>
      </c>
      <c r="BS46" s="118">
        <f t="shared" ca="1" si="238"/>
        <v>2.9518138115082762</v>
      </c>
      <c r="BT46" s="118">
        <f t="shared" ca="1" si="238"/>
        <v>3.9718629851666258</v>
      </c>
      <c r="BU46" s="118">
        <f t="shared" ca="1" si="238"/>
        <v>3.5471709128006323</v>
      </c>
      <c r="BV46" s="119">
        <f t="shared" ca="1" si="238"/>
        <v>3.1963724508112472</v>
      </c>
    </row>
    <row r="47" spans="2:74" s="17" customFormat="1">
      <c r="B47" s="27" t="s">
        <v>291</v>
      </c>
      <c r="C47" s="117"/>
      <c r="D47" s="118"/>
      <c r="E47" s="118">
        <f t="shared" ref="E47:F47" si="239">IFERROR((IF((((E$17*1000)+E$38)/E26)&lt;0,"NM",((E$17*1000)+E$38)/E26)),"NA")</f>
        <v>1.2647262017913579</v>
      </c>
      <c r="F47" s="118">
        <f t="shared" si="239"/>
        <v>2.103202376375974</v>
      </c>
      <c r="G47" s="118">
        <f>IFERROR((IF((((G$17*1000)+G$38)/G26)&lt;0,"NM",((G$17*1000)+G$38)/G26)),"NA")</f>
        <v>1.9257358774376838</v>
      </c>
      <c r="H47" s="119">
        <f>IFERROR((IF((((H$17*1000)+H$38)/H26)&lt;0,"NM",((H$17*1000)+H$38)/H26)),"NA")</f>
        <v>1.6777677839300789</v>
      </c>
      <c r="I47" s="117"/>
      <c r="J47" s="118"/>
      <c r="K47" s="118">
        <f t="shared" ref="K47:L47" si="240">IFERROR((IF((((K$17*1000)+K$38)/K26)&lt;0,"NM",((K$17*1000)+K$38)/K26)),"NA")</f>
        <v>1.1660456768274317</v>
      </c>
      <c r="L47" s="118">
        <f t="shared" si="240"/>
        <v>3.4548396318933201</v>
      </c>
      <c r="M47" s="118">
        <f>IFERROR((IF((((M$17*1000)+M$38)/M26)&lt;0,"NM",((M$17*1000)+M$38)/M26)),"NA")</f>
        <v>2.9899117387578653</v>
      </c>
      <c r="N47" s="119">
        <f>IFERROR((IF((((N$17*1000)+N$38)/N26)&lt;0,"NM",((N$17*1000)+N$38)/N26)),"NA")</f>
        <v>2.7088433091059922</v>
      </c>
      <c r="O47" s="117"/>
      <c r="P47" s="118"/>
      <c r="Q47" s="118">
        <f t="shared" ref="Q47:R47" si="241">IFERROR((IF((((Q$17*1000)+Q$38)/Q26)&lt;0,"NM",((Q$17*1000)+Q$38)/Q26)),"NA")</f>
        <v>1.2100783550845575</v>
      </c>
      <c r="R47" s="118">
        <f t="shared" si="241"/>
        <v>1.3109931079965063</v>
      </c>
      <c r="S47" s="118">
        <f>IFERROR((IF((((S$17*1000)+S$38)/S26)&lt;0,"NM",((S$17*1000)+S$38)/S26)),"NA")</f>
        <v>1.3676115535294118</v>
      </c>
      <c r="T47" s="119">
        <f>IFERROR((IF((((T$17*1000)+T$38)/T26)&lt;0,"NM",((T$17*1000)+T$38)/T26)),"NA")</f>
        <v>1.1860622982707569</v>
      </c>
      <c r="U47" s="117"/>
      <c r="V47" s="118"/>
      <c r="W47" s="118">
        <f t="shared" ref="W47:X47" si="242">IFERROR((IF((((W$17*1000)+W$38)/W26)&lt;0,"NM",((W$17*1000)+W$38)/W26)),"NA")</f>
        <v>2.7577793205317578</v>
      </c>
      <c r="X47" s="118">
        <f t="shared" si="242"/>
        <v>2.4685642179623577</v>
      </c>
      <c r="Y47" s="118">
        <f>IFERROR((IF((((Y$17*1000)+Y$38)/Y26)&lt;0,"NM",((Y$17*1000)+Y$38)/Y26)),"NA")</f>
        <v>2.3703792629647147</v>
      </c>
      <c r="Z47" s="119">
        <f>IFERROR((IF((((Z$17*1000)+Z$38)/Z26)&lt;0,"NM",((Z$17*1000)+Z$38)/Z26)),"NA")</f>
        <v>2.1123216124232749</v>
      </c>
      <c r="AA47" s="117"/>
      <c r="AB47" s="118"/>
      <c r="AC47" s="118">
        <f t="shared" ref="AC47:AD47" si="243">IFERROR((IF((((AC$17*1000)+AC$38)/AC26)&lt;0,"NM",((AC$17*1000)+AC$38)/AC26)),"NA")</f>
        <v>4.1829400913795274</v>
      </c>
      <c r="AD47" s="118">
        <f t="shared" si="243"/>
        <v>7.585340342696905</v>
      </c>
      <c r="AE47" s="118">
        <f>IFERROR((IF((((AE$17*1000)+AE$38)/AE26)&lt;0,"NM",((AE$17*1000)+AE$38)/AE26)),"NA")</f>
        <v>6.1997402103293231</v>
      </c>
      <c r="AF47" s="119">
        <f>IFERROR((IF((((AF$17*1000)+AF$38)/AF26)&lt;0,"NM",((AF$17*1000)+AF$38)/AF26)),"NA")</f>
        <v>5.7318383651184641</v>
      </c>
      <c r="AG47" s="117"/>
      <c r="AH47" s="118"/>
      <c r="AI47" s="118">
        <f t="shared" ref="AI47:AJ47" si="244">IFERROR((IF((((AI$17*1000)+AI$38)/AI26)&lt;0,"NM",((AI$17*1000)+AI$38)/AI26)),"NA")</f>
        <v>1.6043753635605049</v>
      </c>
      <c r="AJ47" s="118">
        <f t="shared" si="244"/>
        <v>2.7943134247728341</v>
      </c>
      <c r="AK47" s="118">
        <f>IFERROR((IF((((AK$17*1000)+AK$38)/AK26)&lt;0,"NM",((AK$17*1000)+AK$38)/AK26)),"NA")</f>
        <v>2.9876398194908909</v>
      </c>
      <c r="AL47" s="119">
        <f>IFERROR((IF((((AL$17*1000)+AL$38)/AL26)&lt;0,"NM",((AL$17*1000)+AL$38)/AL26)),"NA")</f>
        <v>2.7173130382833084</v>
      </c>
      <c r="AM47" s="117"/>
      <c r="AN47" s="118"/>
      <c r="AO47" s="118">
        <f t="shared" ref="AO47:AP47" si="245">IFERROR((IF((((AO$17*1000)+AO$38)/AO26)&lt;0,"NM",((AO$17*1000)+AO$38)/AO26)),"NA")</f>
        <v>2.6648080422055549</v>
      </c>
      <c r="AP47" s="118">
        <f t="shared" si="245"/>
        <v>3.412221520552094</v>
      </c>
      <c r="AQ47" s="118">
        <f>IFERROR((IF((((AQ$17*1000)+AQ$38)/AQ26)&lt;0,"NM",((AQ$17*1000)+AQ$38)/AQ26)),"NA")</f>
        <v>3.2651166645811034</v>
      </c>
      <c r="AR47" s="119">
        <f>IFERROR((IF((((AR$17*1000)+AR$38)/AR26)&lt;0,"NM",((AR$17*1000)+AR$38)/AR26)),"NA")</f>
        <v>2.8617252829016908</v>
      </c>
      <c r="AS47" s="117"/>
      <c r="AT47" s="118"/>
      <c r="AU47" s="118">
        <f t="shared" ref="AU47:AV47" si="246">IFERROR((IF((((AU$17*1000)+AU$38)/AU26)&lt;0,"NM",((AU$17*1000)+AU$38)/AU26)),"NA")</f>
        <v>1.59699666744168</v>
      </c>
      <c r="AV47" s="118">
        <f t="shared" si="246"/>
        <v>1.5382265812473213</v>
      </c>
      <c r="AW47" s="118">
        <f>IFERROR((IF((((AW$17*1000)+AW$38)/AW26)&lt;0,"NM",((AW$17*1000)+AW$38)/AW26)),"NA")</f>
        <v>1.6133134126708044</v>
      </c>
      <c r="AX47" s="119">
        <f>IFERROR((IF((((AX$17*1000)+AX$38)/AX26)&lt;0,"NM",((AX$17*1000)+AX$38)/AX26)),"NA")</f>
        <v>1.4645704413470657</v>
      </c>
      <c r="AY47" s="117"/>
      <c r="AZ47" s="118"/>
      <c r="BA47" s="118">
        <f t="shared" ref="BA47:BB47" si="247">IFERROR((IF((((BA$17*1000)+BA$38)/BA26)&lt;0,"NM",((BA$17*1000)+BA$38)/BA26)),"NA")</f>
        <v>2.7220684746787751</v>
      </c>
      <c r="BB47" s="118">
        <f t="shared" si="247"/>
        <v>2.6774859008131697</v>
      </c>
      <c r="BC47" s="118">
        <f>IFERROR((IF((((BC$17*1000)+BC$38)/BC26)&lt;0,"NM",((BC$17*1000)+BC$38)/BC26)),"NA")</f>
        <v>2.6343438008813953</v>
      </c>
      <c r="BD47" s="119">
        <f>IFERROR((IF((((BD$17*1000)+BD$38)/BD26)&lt;0,"NM",((BD$17*1000)+BD$38)/BD26)),"NA")</f>
        <v>2.4338772631837378</v>
      </c>
      <c r="BE47" s="117"/>
      <c r="BF47" s="118"/>
      <c r="BG47" s="118">
        <f t="shared" ref="BG47:BH47" si="248">IFERROR((IF((((BG$17*1000)+BG$38)/BG26)&lt;0,"NM",((BG$17*1000)+BG$38)/BG26)),"NA")</f>
        <v>5.5782287621254723</v>
      </c>
      <c r="BH47" s="118">
        <f t="shared" si="248"/>
        <v>4.7205267358095488</v>
      </c>
      <c r="BI47" s="118">
        <f>IFERROR((IF((((BI$17*1000)+BI$38)/BI26)&lt;0,"NM",((BI$17*1000)+BI$38)/BI26)),"NA")</f>
        <v>4.6437621336260584</v>
      </c>
      <c r="BJ47" s="119">
        <f>IFERROR((IF((((BJ$17*1000)+BJ$38)/BJ26)&lt;0,"NM",((BJ$17*1000)+BJ$38)/BJ26)),"NA")</f>
        <v>4.1779867380484275</v>
      </c>
      <c r="BK47" s="117"/>
      <c r="BL47" s="118"/>
      <c r="BM47" s="118">
        <f t="shared" ref="BM47:BN47" si="249">IFERROR((IF((((BM$17*1000)+BM$38)/BM26)&lt;0,"NM",((BM$17*1000)+BM$38)/BM26)),"NA")</f>
        <v>3.5245676864540432</v>
      </c>
      <c r="BN47" s="118">
        <f t="shared" si="249"/>
        <v>4.9557500732638022</v>
      </c>
      <c r="BO47" s="118">
        <f>IFERROR((IF((((BO$17*1000)+BO$38)/BO26)&lt;0,"NM",((BO$17*1000)+BO$38)/BO26)),"NA")</f>
        <v>4.7655580124736936</v>
      </c>
      <c r="BP47" s="119">
        <f>IFERROR((IF((((BP$17*1000)+BP$38)/BP26)&lt;0,"NM",((BP$17*1000)+BP$38)/BP26)),"NA")</f>
        <v>3.917801831692596</v>
      </c>
      <c r="BQ47" s="117">
        <f t="shared" ref="BQ47:BV47" ca="1" si="250">IFERROR((IF((((BQ$17*1000)+BQ$38)/BQ26)&lt;0,"NM",((BQ$17*1000)+BQ$38)/BQ26)),"NA")</f>
        <v>4.0747609023554432</v>
      </c>
      <c r="BR47" s="118">
        <f t="shared" ca="1" si="250"/>
        <v>3.1470789188174746</v>
      </c>
      <c r="BS47" s="118">
        <f t="shared" ca="1" si="250"/>
        <v>2.8067260321601348</v>
      </c>
      <c r="BT47" s="118">
        <f t="shared" ca="1" si="250"/>
        <v>4.1250704973032537</v>
      </c>
      <c r="BU47" s="118">
        <f t="shared" ca="1" si="250"/>
        <v>3.865318354120268</v>
      </c>
      <c r="BV47" s="119">
        <f t="shared" ca="1" si="250"/>
        <v>3.3746766637412873</v>
      </c>
    </row>
    <row r="48" spans="2:74" s="17" customFormat="1">
      <c r="B48" s="27" t="s">
        <v>275</v>
      </c>
      <c r="C48" s="117"/>
      <c r="D48" s="118"/>
      <c r="E48" s="118">
        <f t="shared" ref="E48:F48" si="251">IFERROR((IF((((E$17*1000)+E$38)/E28)&lt;0,"NM",((E$17*1000)+E$38)/E28)),"NA")</f>
        <v>14.637664083710707</v>
      </c>
      <c r="F48" s="118">
        <f t="shared" si="251"/>
        <v>13.724216975238997</v>
      </c>
      <c r="G48" s="118">
        <f>IFERROR((IF((((G$17*1000)+G$38)/G28)&lt;0,"NM",((G$17*1000)+G$38)/G28)),"NA")</f>
        <v>11.527351712939952</v>
      </c>
      <c r="H48" s="119">
        <f>IFERROR((IF((((H$17*1000)+H$38)/H28)&lt;0,"NM",((H$17*1000)+H$38)/H28)),"NA")</f>
        <v>9.202389131539995</v>
      </c>
      <c r="I48" s="117"/>
      <c r="J48" s="118"/>
      <c r="K48" s="118">
        <f t="shared" ref="K48:L48" si="252">IFERROR((IF((((K$17*1000)+K$38)/K28)&lt;0,"NM",((K$17*1000)+K$38)/K28)),"NA")</f>
        <v>8.8635447068446833</v>
      </c>
      <c r="L48" s="118">
        <f t="shared" si="252"/>
        <v>17.901564096519103</v>
      </c>
      <c r="M48" s="118">
        <f>IFERROR((IF((((M$17*1000)+M$38)/M28)&lt;0,"NM",((M$17*1000)+M$38)/M28)),"NA")</f>
        <v>15.344523961181443</v>
      </c>
      <c r="N48" s="119">
        <f>IFERROR((IF((((N$17*1000)+N$38)/N28)&lt;0,"NM",((N$17*1000)+N$38)/N28)),"NA")</f>
        <v>11.858294701098698</v>
      </c>
      <c r="O48" s="117"/>
      <c r="P48" s="118"/>
      <c r="Q48" s="118">
        <f t="shared" ref="Q48:R48" si="253">IFERROR((IF((((Q$17*1000)+Q$38)/Q28)&lt;0,"NM",((Q$17*1000)+Q$38)/Q28)),"NA")</f>
        <v>13.608926050180713</v>
      </c>
      <c r="R48" s="118">
        <f t="shared" si="253"/>
        <v>8.8117413219950009</v>
      </c>
      <c r="S48" s="118">
        <f>IFERROR((IF((((S$17*1000)+S$38)/S28)&lt;0,"NM",((S$17*1000)+S$38)/S28)),"NA")</f>
        <v>9.950348013314489</v>
      </c>
      <c r="T48" s="119">
        <f>IFERROR((IF((((T$17*1000)+T$38)/T28)&lt;0,"NM",((T$17*1000)+T$38)/T28)),"NA")</f>
        <v>7.093369386069341</v>
      </c>
      <c r="U48" s="117"/>
      <c r="V48" s="118"/>
      <c r="W48" s="118">
        <f t="shared" ref="W48:X48" si="254">IFERROR((IF((((W$17*1000)+W$38)/W28)&lt;0,"NM",((W$17*1000)+W$38)/W28)),"NA")</f>
        <v>16.122768566493956</v>
      </c>
      <c r="X48" s="118">
        <f t="shared" si="254"/>
        <v>13.742204216023113</v>
      </c>
      <c r="Y48" s="118">
        <f>IFERROR((IF((((Y$17*1000)+Y$38)/Y28)&lt;0,"NM",((Y$17*1000)+Y$38)/Y28)),"NA")</f>
        <v>12.952969999110124</v>
      </c>
      <c r="Z48" s="119">
        <f>IFERROR((IF((((Z$17*1000)+Z$38)/Z28)&lt;0,"NM",((Z$17*1000)+Z$38)/Z28)),"NA")</f>
        <v>10.463378945059711</v>
      </c>
      <c r="AA48" s="117"/>
      <c r="AB48" s="118"/>
      <c r="AC48" s="118">
        <f t="shared" ref="AC48:AD48" si="255">IFERROR((IF((((AC$17*1000)+AC$38)/AC28)&lt;0,"NM",((AC$17*1000)+AC$38)/AC28)),"NA")</f>
        <v>35.305906493620853</v>
      </c>
      <c r="AD48" s="118">
        <f t="shared" si="255"/>
        <v>84.653458057719234</v>
      </c>
      <c r="AE48" s="118">
        <f>IFERROR((IF((((AE$17*1000)+AE$38)/AE28)&lt;0,"NM",((AE$17*1000)+AE$38)/AE28)),"NA")</f>
        <v>90.465982286353338</v>
      </c>
      <c r="AF48" s="119">
        <f>IFERROR((IF((((AF$17*1000)+AF$38)/AF28)&lt;0,"NM",((AF$17*1000)+AF$38)/AF28)),"NA")</f>
        <v>60.713768876204469</v>
      </c>
      <c r="AG48" s="117"/>
      <c r="AH48" s="118"/>
      <c r="AI48" s="118" t="str">
        <f t="shared" ref="AI48:AJ48" si="256">IFERROR((IF((((AI$17*1000)+AI$38)/AI28)&lt;0,"NM",((AI$17*1000)+AI$38)/AI28)),"NA")</f>
        <v>NM</v>
      </c>
      <c r="AJ48" s="118">
        <f t="shared" si="256"/>
        <v>126.71528121846023</v>
      </c>
      <c r="AK48" s="118">
        <f>IFERROR((IF((((AK$17*1000)+AK$38)/AK28)&lt;0,"NM",((AK$17*1000)+AK$38)/AK28)),"NA")</f>
        <v>156.6593768484131</v>
      </c>
      <c r="AL48" s="119">
        <f>IFERROR((IF((((AL$17*1000)+AL$38)/AL28)&lt;0,"NM",((AL$17*1000)+AL$38)/AL28)),"NA")</f>
        <v>26.458410506054538</v>
      </c>
      <c r="AM48" s="117"/>
      <c r="AN48" s="118"/>
      <c r="AO48" s="118">
        <f t="shared" ref="AO48:AP48" si="257">IFERROR((IF((((AO$17*1000)+AO$38)/AO28)&lt;0,"NM",((AO$17*1000)+AO$38)/AO28)),"NA")</f>
        <v>19.708109587052441</v>
      </c>
      <c r="AP48" s="118">
        <f t="shared" si="257"/>
        <v>19.143427464559668</v>
      </c>
      <c r="AQ48" s="118">
        <f>IFERROR((IF((((AQ$17*1000)+AQ$38)/AQ28)&lt;0,"NM",((AQ$17*1000)+AQ$38)/AQ28)),"NA")</f>
        <v>18.12659792482215</v>
      </c>
      <c r="AR48" s="119">
        <f>IFERROR((IF((((AR$17*1000)+AR$38)/AR28)&lt;0,"NM",((AR$17*1000)+AR$38)/AR28)),"NA")</f>
        <v>14.346321197493124</v>
      </c>
      <c r="AS48" s="117"/>
      <c r="AT48" s="118"/>
      <c r="AU48" s="118">
        <f t="shared" ref="AU48:AV48" si="258">IFERROR((IF((((AU$17*1000)+AU$38)/AU28)&lt;0,"NM",((AU$17*1000)+AU$38)/AU28)),"NA")</f>
        <v>12.284370044473061</v>
      </c>
      <c r="AV48" s="118">
        <f t="shared" si="258"/>
        <v>9.9246352706363172</v>
      </c>
      <c r="AW48" s="118">
        <f>IFERROR((IF((((AW$17*1000)+AW$38)/AW28)&lt;0,"NM",((AW$17*1000)+AW$38)/AW28)),"NA")</f>
        <v>10.209028746201092</v>
      </c>
      <c r="AX48" s="119">
        <f>IFERROR((IF((((AX$17*1000)+AX$38)/AX28)&lt;0,"NM",((AX$17*1000)+AX$38)/AX28)),"NA")</f>
        <v>8.178701785438486</v>
      </c>
      <c r="AY48" s="117"/>
      <c r="AZ48" s="118"/>
      <c r="BA48" s="118">
        <f t="shared" ref="BA48:BB48" si="259">IFERROR((IF((((BA$17*1000)+BA$38)/BA28)&lt;0,"NM",((BA$17*1000)+BA$38)/BA28)),"NA")</f>
        <v>18.735785777740176</v>
      </c>
      <c r="BB48" s="118">
        <f t="shared" si="259"/>
        <v>16.124672631124692</v>
      </c>
      <c r="BC48" s="118">
        <f>IFERROR((IF((((BC$17*1000)+BC$38)/BC28)&lt;0,"NM",((BC$17*1000)+BC$38)/BC28)),"NA")</f>
        <v>15.229148492501649</v>
      </c>
      <c r="BD48" s="119">
        <f>IFERROR((IF((((BD$17*1000)+BD$38)/BD28)&lt;0,"NM",((BD$17*1000)+BD$38)/BD28)),"NA")</f>
        <v>12.557891334347325</v>
      </c>
      <c r="BE48" s="117"/>
      <c r="BF48" s="118"/>
      <c r="BG48" s="118">
        <f t="shared" ref="BG48:BH48" si="260">IFERROR((IF((((BG$17*1000)+BG$38)/BG28)&lt;0,"NM",((BG$17*1000)+BG$38)/BG28)),"NA")</f>
        <v>31.922186006675137</v>
      </c>
      <c r="BH48" s="118">
        <f t="shared" si="260"/>
        <v>21.187847023288434</v>
      </c>
      <c r="BI48" s="118">
        <f>IFERROR((IF((((BI$17*1000)+BI$38)/BI28)&lt;0,"NM",((BI$17*1000)+BI$38)/BI28)),"NA")</f>
        <v>21.363541293322658</v>
      </c>
      <c r="BJ48" s="119">
        <f>IFERROR((IF((((BJ$17*1000)+BJ$38)/BJ28)&lt;0,"NM",((BJ$17*1000)+BJ$38)/BJ28)),"NA")</f>
        <v>17.998990337515412</v>
      </c>
      <c r="BK48" s="117"/>
      <c r="BL48" s="118"/>
      <c r="BM48" s="118">
        <f t="shared" ref="BM48:BN48" si="261">IFERROR((IF((((BM$17*1000)+BM$38)/BM28)&lt;0,"NM",((BM$17*1000)+BM$38)/BM28)),"NA")</f>
        <v>20.988393433052231</v>
      </c>
      <c r="BN48" s="118">
        <f t="shared" si="261"/>
        <v>27.096533462466152</v>
      </c>
      <c r="BO48" s="118">
        <f>IFERROR((IF((((BO$17*1000)+BO$38)/BO28)&lt;0,"NM",((BO$17*1000)+BO$38)/BO28)),"NA")</f>
        <v>25.552078407181877</v>
      </c>
      <c r="BP48" s="119">
        <f>IFERROR((IF((((BP$17*1000)+BP$38)/BP28)&lt;0,"NM",((BP$17*1000)+BP$38)/BP28)),"NA")</f>
        <v>19.548500884670794</v>
      </c>
      <c r="BQ48" s="117">
        <f t="shared" ref="BQ48:BV48" ca="1" si="262">IFERROR((IF((((BQ$17*1000)+BQ$38)/BQ28)&lt;0,"NM",((BQ$17*1000)+BQ$38)/BQ28)),"NA")</f>
        <v>17.73356346727229</v>
      </c>
      <c r="BR48" s="118">
        <f t="shared" ca="1" si="262"/>
        <v>15.667380291446731</v>
      </c>
      <c r="BS48" s="118">
        <f t="shared" ca="1" si="262"/>
        <v>20.558416972772459</v>
      </c>
      <c r="BT48" s="118">
        <f t="shared" ca="1" si="262"/>
        <v>24.610355553127555</v>
      </c>
      <c r="BU48" s="118">
        <f t="shared" ca="1" si="262"/>
        <v>23.306369613785947</v>
      </c>
      <c r="BV48" s="119">
        <f t="shared" ca="1" si="262"/>
        <v>17.881582714817597</v>
      </c>
    </row>
    <row r="49" spans="2:74" s="17" customFormat="1">
      <c r="B49" s="27" t="s">
        <v>63</v>
      </c>
      <c r="C49" s="117"/>
      <c r="D49" s="118"/>
      <c r="E49" s="118">
        <f t="shared" ref="E49:G49" si="263">IFERROR((E43/E$11*100),"NA")</f>
        <v>0.37236826214725655</v>
      </c>
      <c r="F49" s="118">
        <f t="shared" si="263"/>
        <v>0.30192021255182966</v>
      </c>
      <c r="G49" s="118">
        <f t="shared" si="263"/>
        <v>0.56358439676341532</v>
      </c>
      <c r="H49" s="119">
        <f t="shared" ref="H49" si="264">IFERROR((H43/H$11*100),"NA")</f>
        <v>0.56358439676341532</v>
      </c>
      <c r="I49" s="117"/>
      <c r="J49" s="118"/>
      <c r="K49" s="118">
        <f t="shared" ref="K49:N49" si="265">IFERROR((K43/K$11*100),"NA")</f>
        <v>0.39444619753865579</v>
      </c>
      <c r="L49" s="118">
        <f t="shared" si="265"/>
        <v>0.31555695803092459</v>
      </c>
      <c r="M49" s="118">
        <f t="shared" si="265"/>
        <v>0.31555695803092459</v>
      </c>
      <c r="N49" s="119">
        <f t="shared" si="265"/>
        <v>0.47333543704638692</v>
      </c>
      <c r="O49" s="117"/>
      <c r="P49" s="118"/>
      <c r="Q49" s="118">
        <f t="shared" ref="Q49:T49" si="266">IFERROR((Q43/Q$11*100),"NA")</f>
        <v>0.20197939810139365</v>
      </c>
      <c r="R49" s="118">
        <f t="shared" si="266"/>
        <v>0.80791759240557459</v>
      </c>
      <c r="S49" s="118">
        <f t="shared" si="266"/>
        <v>0.96950111088668967</v>
      </c>
      <c r="T49" s="119">
        <f t="shared" si="266"/>
        <v>0.96950111088668967</v>
      </c>
      <c r="U49" s="117"/>
      <c r="V49" s="118"/>
      <c r="W49" s="118">
        <f t="shared" ref="W49:Z49" si="267">IFERROR((W43/W$11*100),"NA")</f>
        <v>0.47551117451260105</v>
      </c>
      <c r="X49" s="118">
        <f t="shared" si="267"/>
        <v>0.47551117451260105</v>
      </c>
      <c r="Y49" s="118">
        <f t="shared" si="267"/>
        <v>0.6868494742959792</v>
      </c>
      <c r="Z49" s="119">
        <f t="shared" si="267"/>
        <v>0.95102234902520211</v>
      </c>
      <c r="AA49" s="117"/>
      <c r="AB49" s="118"/>
      <c r="AC49" s="118">
        <f t="shared" ref="AC49:AF49" si="268">IFERROR((AC43/AC$11*100),"NA")</f>
        <v>0.35952470833558037</v>
      </c>
      <c r="AD49" s="118">
        <f t="shared" si="268"/>
        <v>0.35952470833558037</v>
      </c>
      <c r="AE49" s="118">
        <f t="shared" si="268"/>
        <v>0.21571482500134823</v>
      </c>
      <c r="AF49" s="119">
        <f t="shared" si="268"/>
        <v>0.23369106041812726</v>
      </c>
      <c r="AG49" s="117"/>
      <c r="AH49" s="118"/>
      <c r="AI49" s="118">
        <f t="shared" ref="AI49:AL49" si="269">IFERROR((AI43/AI$11*100),"NA")</f>
        <v>0</v>
      </c>
      <c r="AJ49" s="118">
        <f t="shared" si="269"/>
        <v>0</v>
      </c>
      <c r="AK49" s="118">
        <f t="shared" si="269"/>
        <v>0</v>
      </c>
      <c r="AL49" s="119">
        <f t="shared" si="269"/>
        <v>0.139217597104274</v>
      </c>
      <c r="AM49" s="117"/>
      <c r="AN49" s="118"/>
      <c r="AO49" s="118">
        <f t="shared" ref="AO49:AR49" si="270">IFERROR((AO43/AO$11*100),"NA")</f>
        <v>0.32338040314756927</v>
      </c>
      <c r="AP49" s="118">
        <f t="shared" si="270"/>
        <v>0.43117387086342568</v>
      </c>
      <c r="AQ49" s="118">
        <f t="shared" si="270"/>
        <v>0.53896733857928203</v>
      </c>
      <c r="AR49" s="119">
        <f t="shared" si="270"/>
        <v>0.64676080629513855</v>
      </c>
      <c r="AS49" s="117"/>
      <c r="AT49" s="118"/>
      <c r="AU49" s="118">
        <f t="shared" ref="AU49:AX49" si="271">IFERROR((AU43/AU$11*100),"NA")</f>
        <v>0.4873611020859055</v>
      </c>
      <c r="AV49" s="118">
        <f t="shared" si="271"/>
        <v>0.84475924361556953</v>
      </c>
      <c r="AW49" s="118">
        <f t="shared" si="271"/>
        <v>0.77977776333744875</v>
      </c>
      <c r="AX49" s="119">
        <f t="shared" si="271"/>
        <v>0.77977776333744875</v>
      </c>
      <c r="AY49" s="117"/>
      <c r="AZ49" s="118"/>
      <c r="BA49" s="118">
        <f t="shared" ref="BA49:BD49" si="272">IFERROR((BA43/BA$11*100),"NA")</f>
        <v>0.2318840579710145</v>
      </c>
      <c r="BB49" s="118">
        <f t="shared" si="272"/>
        <v>0.28985507246376813</v>
      </c>
      <c r="BC49" s="118">
        <f t="shared" si="272"/>
        <v>0.40579710144927539</v>
      </c>
      <c r="BD49" s="119">
        <f t="shared" si="272"/>
        <v>0.40579710144927539</v>
      </c>
      <c r="BE49" s="117"/>
      <c r="BF49" s="118"/>
      <c r="BG49" s="118">
        <f t="shared" ref="BG49:BJ49" si="273">IFERROR((BG43/BG$11*100),"NA")</f>
        <v>0.38181127450512486</v>
      </c>
      <c r="BH49" s="118">
        <f t="shared" si="273"/>
        <v>0.40090183823038106</v>
      </c>
      <c r="BI49" s="118">
        <f t="shared" si="273"/>
        <v>0.4581735294061498</v>
      </c>
      <c r="BJ49" s="119">
        <f t="shared" si="273"/>
        <v>0.57271691175768724</v>
      </c>
      <c r="BK49" s="117"/>
      <c r="BL49" s="118"/>
      <c r="BM49" s="118">
        <f t="shared" ref="BM49:BP49" si="274">IFERROR((BM43/BM$11*100),"NA")</f>
        <v>0.31791581087355736</v>
      </c>
      <c r="BN49" s="118">
        <f t="shared" si="274"/>
        <v>0.5856343884512899</v>
      </c>
      <c r="BO49" s="118">
        <f t="shared" si="274"/>
        <v>0.37647924971868629</v>
      </c>
      <c r="BP49" s="119">
        <f t="shared" si="274"/>
        <v>0.46014130521172769</v>
      </c>
      <c r="BQ49" s="117"/>
      <c r="BR49" s="118"/>
      <c r="BS49" s="118"/>
      <c r="BT49" s="118"/>
      <c r="BU49" s="118"/>
      <c r="BV49" s="119"/>
    </row>
    <row r="50" spans="2:74" s="15" customFormat="1">
      <c r="B50" s="27" t="s">
        <v>46</v>
      </c>
      <c r="C50" s="117"/>
      <c r="D50" s="118"/>
      <c r="E50" s="196">
        <v>93.092300120799962</v>
      </c>
      <c r="F50" s="196">
        <v>125.8110313616324</v>
      </c>
      <c r="G50" s="196">
        <v>116.04092580003579</v>
      </c>
      <c r="H50" s="197">
        <v>104.7293083953699</v>
      </c>
      <c r="I50" s="117"/>
      <c r="J50" s="118"/>
      <c r="K50" s="196">
        <v>80.361707155183865</v>
      </c>
      <c r="L50" s="196">
        <v>176.83624370801803</v>
      </c>
      <c r="M50" s="196">
        <v>145.80505592926963</v>
      </c>
      <c r="N50" s="197">
        <v>123.70209473424367</v>
      </c>
      <c r="O50" s="117"/>
      <c r="P50" s="118"/>
      <c r="Q50" s="196">
        <v>62.761212664277188</v>
      </c>
      <c r="R50" s="196">
        <v>75.67359214157706</v>
      </c>
      <c r="S50" s="196">
        <v>75.815757076475634</v>
      </c>
      <c r="T50" s="197">
        <v>67.930535542496003</v>
      </c>
      <c r="U50" s="198"/>
      <c r="V50" s="196"/>
      <c r="W50" s="196">
        <v>115.57540191035093</v>
      </c>
      <c r="X50" s="196">
        <v>97.148359575049156</v>
      </c>
      <c r="Y50" s="196">
        <v>94.354385197397249</v>
      </c>
      <c r="Z50" s="197">
        <v>88.20158205818565</v>
      </c>
      <c r="AA50" s="198"/>
      <c r="AB50" s="196"/>
      <c r="AC50" s="196">
        <v>521.91632614163041</v>
      </c>
      <c r="AD50" s="196">
        <v>911.4485911793555</v>
      </c>
      <c r="AE50" s="196">
        <v>920.14662671339386</v>
      </c>
      <c r="AF50" s="197">
        <v>911.70316705555445</v>
      </c>
      <c r="AG50" s="198"/>
      <c r="AH50" s="196"/>
      <c r="AI50" s="196">
        <v>64.868082324564369</v>
      </c>
      <c r="AJ50" s="196">
        <v>103.77507645604622</v>
      </c>
      <c r="AK50" s="196">
        <v>109.39784069053563</v>
      </c>
      <c r="AL50" s="197">
        <v>108.67972969838428</v>
      </c>
      <c r="AM50" s="198"/>
      <c r="AN50" s="196"/>
      <c r="AO50" s="196">
        <v>132.29704348383558</v>
      </c>
      <c r="AP50" s="196">
        <v>188.50376048243453</v>
      </c>
      <c r="AQ50" s="196">
        <v>164.97147257253894</v>
      </c>
      <c r="AR50" s="197">
        <v>145.59808481809682</v>
      </c>
      <c r="AS50" s="198"/>
      <c r="AT50" s="196"/>
      <c r="AU50" s="196">
        <v>88.557317586790759</v>
      </c>
      <c r="AV50" s="196">
        <v>76.07166273275638</v>
      </c>
      <c r="AW50" s="196">
        <v>72.134641932243028</v>
      </c>
      <c r="AX50" s="197">
        <v>67.349467824596871</v>
      </c>
      <c r="AY50" s="198"/>
      <c r="AZ50" s="196"/>
      <c r="BA50" s="196">
        <v>120.31515356985879</v>
      </c>
      <c r="BB50" s="196">
        <v>130.09675912284339</v>
      </c>
      <c r="BC50" s="196">
        <v>126.78182326293108</v>
      </c>
      <c r="BD50" s="197">
        <v>118.03465180581173</v>
      </c>
      <c r="BE50" s="198"/>
      <c r="BF50" s="196"/>
      <c r="BG50" s="196">
        <v>241.84116868537055</v>
      </c>
      <c r="BH50" s="196">
        <v>206.85169076289046</v>
      </c>
      <c r="BI50" s="196">
        <v>196.3223095480067</v>
      </c>
      <c r="BJ50" s="197">
        <v>169.61463197254525</v>
      </c>
      <c r="BK50" s="198"/>
      <c r="BL50" s="196"/>
      <c r="BM50" s="196">
        <v>201.89581912367993</v>
      </c>
      <c r="BN50" s="196">
        <v>287.16576202874256</v>
      </c>
      <c r="BO50" s="196">
        <v>256.92117341466792</v>
      </c>
      <c r="BP50" s="197">
        <v>223.65169767092985</v>
      </c>
      <c r="BQ50" s="117"/>
      <c r="BR50" s="118"/>
      <c r="BS50" s="118">
        <f ca="1">AVERAGEIF($B$8:$BP$59,BS$8,$B50:$BP50)</f>
        <v>156.68013934239477</v>
      </c>
      <c r="BT50" s="118">
        <f ca="1">AVERAGEIF($B$8:$BP$59,BT$8,$B50:$BP50)</f>
        <v>216.30750268648592</v>
      </c>
      <c r="BU50" s="118">
        <f ca="1">AVERAGEIF($B$8:$BP$59,BU$8,$B50:$BP50)</f>
        <v>207.15381928522683</v>
      </c>
      <c r="BV50" s="119">
        <f ca="1">AVERAGEIF($B$8:$BP$59,BV$8,$B50:$BP50)</f>
        <v>193.5631774160195</v>
      </c>
    </row>
    <row r="51" spans="2:74" s="5" customFormat="1" ht="12.75">
      <c r="B51" s="30" t="s">
        <v>295</v>
      </c>
      <c r="C51" s="123"/>
      <c r="D51" s="124"/>
      <c r="E51" s="124"/>
      <c r="F51" s="124"/>
      <c r="G51" s="124"/>
      <c r="H51" s="125"/>
      <c r="I51" s="123"/>
      <c r="J51" s="124"/>
      <c r="K51" s="124"/>
      <c r="L51" s="124"/>
      <c r="M51" s="124"/>
      <c r="N51" s="125"/>
      <c r="O51" s="123"/>
      <c r="P51" s="124"/>
      <c r="Q51" s="124"/>
      <c r="R51" s="124"/>
      <c r="S51" s="124"/>
      <c r="T51" s="125"/>
      <c r="U51" s="123"/>
      <c r="V51" s="124"/>
      <c r="W51" s="124"/>
      <c r="X51" s="124"/>
      <c r="Y51" s="124"/>
      <c r="Z51" s="125"/>
      <c r="AA51" s="123"/>
      <c r="AB51" s="124"/>
      <c r="AC51" s="124"/>
      <c r="AD51" s="124"/>
      <c r="AE51" s="124"/>
      <c r="AF51" s="125"/>
      <c r="AG51" s="123"/>
      <c r="AH51" s="124"/>
      <c r="AI51" s="124"/>
      <c r="AJ51" s="124"/>
      <c r="AK51" s="124"/>
      <c r="AL51" s="125"/>
      <c r="AM51" s="123"/>
      <c r="AN51" s="124"/>
      <c r="AO51" s="124"/>
      <c r="AP51" s="124"/>
      <c r="AQ51" s="124"/>
      <c r="AR51" s="125"/>
      <c r="AS51" s="123"/>
      <c r="AT51" s="124"/>
      <c r="AU51" s="124"/>
      <c r="AV51" s="124"/>
      <c r="AW51" s="124"/>
      <c r="AX51" s="125"/>
      <c r="AY51" s="123"/>
      <c r="AZ51" s="124"/>
      <c r="BA51" s="124"/>
      <c r="BB51" s="124"/>
      <c r="BC51" s="124"/>
      <c r="BD51" s="125"/>
      <c r="BE51" s="123"/>
      <c r="BF51" s="124"/>
      <c r="BG51" s="124"/>
      <c r="BH51" s="124"/>
      <c r="BI51" s="124"/>
      <c r="BJ51" s="125"/>
      <c r="BK51" s="123"/>
      <c r="BL51" s="124"/>
      <c r="BM51" s="124"/>
      <c r="BN51" s="124"/>
      <c r="BO51" s="124"/>
      <c r="BP51" s="125"/>
      <c r="BQ51" s="123"/>
      <c r="BR51" s="124"/>
      <c r="BS51" s="124"/>
      <c r="BT51" s="124"/>
      <c r="BU51" s="124"/>
      <c r="BV51" s="125"/>
    </row>
    <row r="52" spans="2:74" s="17" customFormat="1">
      <c r="B52" s="27" t="s">
        <v>30</v>
      </c>
      <c r="C52" s="117">
        <f t="shared" ref="C52:G52" si="275">IFERROR((C28/C$26*100),"NA")</f>
        <v>17.998932137017245</v>
      </c>
      <c r="D52" s="118">
        <f t="shared" si="275"/>
        <v>18.57677531599526</v>
      </c>
      <c r="E52" s="118">
        <f t="shared" si="275"/>
        <v>8.6402187846269012</v>
      </c>
      <c r="F52" s="118">
        <f t="shared" si="275"/>
        <v>15.324753172953596</v>
      </c>
      <c r="G52" s="118">
        <f t="shared" si="275"/>
        <v>16.705796139419967</v>
      </c>
      <c r="H52" s="119">
        <f t="shared" ref="H52:M52" si="276">IFERROR((H28/H$26*100),"NA")</f>
        <v>18.231871744911846</v>
      </c>
      <c r="I52" s="117">
        <f t="shared" si="276"/>
        <v>20.417422460359841</v>
      </c>
      <c r="J52" s="118">
        <f t="shared" si="276"/>
        <v>21.440709037591677</v>
      </c>
      <c r="K52" s="118">
        <f t="shared" si="276"/>
        <v>13.155523161371068</v>
      </c>
      <c r="L52" s="118">
        <f t="shared" si="276"/>
        <v>19.299093717543382</v>
      </c>
      <c r="M52" s="118">
        <f t="shared" si="276"/>
        <v>19.485203622619643</v>
      </c>
      <c r="N52" s="119">
        <f t="shared" ref="N52:BG52" si="277">IFERROR((N28/N$26*100),"NA")</f>
        <v>22.843447370683169</v>
      </c>
      <c r="O52" s="117">
        <f t="shared" si="277"/>
        <v>20.17758586387049</v>
      </c>
      <c r="P52" s="118">
        <f t="shared" si="277"/>
        <v>14.877057639367278</v>
      </c>
      <c r="Q52" s="118">
        <f t="shared" si="277"/>
        <v>8.8917990341235544</v>
      </c>
      <c r="R52" s="118">
        <f t="shared" si="277"/>
        <v>14.877798383891891</v>
      </c>
      <c r="S52" s="118">
        <f t="shared" si="277"/>
        <v>13.74435900834243</v>
      </c>
      <c r="T52" s="119">
        <f t="shared" si="277"/>
        <v>16.720718092026381</v>
      </c>
      <c r="U52" s="117">
        <f t="shared" ref="U52:Z52" si="278">IFERROR((U28/U$26*100),"NA")</f>
        <v>27.319485657764591</v>
      </c>
      <c r="V52" s="118">
        <f t="shared" si="278"/>
        <v>21.495658337763601</v>
      </c>
      <c r="W52" s="118">
        <f t="shared" si="278"/>
        <v>17.10487444608567</v>
      </c>
      <c r="X52" s="118">
        <f t="shared" si="278"/>
        <v>17.963378939486759</v>
      </c>
      <c r="Y52" s="118">
        <f t="shared" si="278"/>
        <v>18.299890010766344</v>
      </c>
      <c r="Z52" s="119">
        <f t="shared" si="278"/>
        <v>20.187757927094939</v>
      </c>
      <c r="AA52" s="117">
        <f t="shared" si="277"/>
        <v>12.629376184770999</v>
      </c>
      <c r="AB52" s="118">
        <f t="shared" si="277"/>
        <v>15.420169114784397</v>
      </c>
      <c r="AC52" s="118">
        <f t="shared" si="277"/>
        <v>11.847706253159963</v>
      </c>
      <c r="AD52" s="118">
        <f t="shared" si="277"/>
        <v>8.9604612932941219</v>
      </c>
      <c r="AE52" s="118">
        <f t="shared" si="277"/>
        <v>6.8531176621784669</v>
      </c>
      <c r="AF52" s="119">
        <f t="shared" si="277"/>
        <v>9.4407553199434844</v>
      </c>
      <c r="AG52" s="117">
        <f t="shared" si="277"/>
        <v>18.169257573810988</v>
      </c>
      <c r="AH52" s="118">
        <f t="shared" si="277"/>
        <v>9.7837733471105004</v>
      </c>
      <c r="AI52" s="118">
        <f t="shared" si="277"/>
        <v>-3.2426344732484438</v>
      </c>
      <c r="AJ52" s="118">
        <f t="shared" si="277"/>
        <v>2.2051905641556915</v>
      </c>
      <c r="AK52" s="118">
        <f t="shared" si="277"/>
        <v>1.9070928785717016</v>
      </c>
      <c r="AL52" s="119">
        <f t="shared" si="277"/>
        <v>10.270129559224655</v>
      </c>
      <c r="AM52" s="117">
        <f t="shared" ref="AM52:AR52" si="279">IFERROR((AM28/AM$26*100),"NA")</f>
        <v>23.291867684709171</v>
      </c>
      <c r="AN52" s="118">
        <f t="shared" si="279"/>
        <v>18.551411313408543</v>
      </c>
      <c r="AO52" s="118">
        <f t="shared" si="279"/>
        <v>13.521378245005513</v>
      </c>
      <c r="AP52" s="118">
        <f t="shared" si="279"/>
        <v>17.824506749740397</v>
      </c>
      <c r="AQ52" s="118">
        <f t="shared" si="279"/>
        <v>18.012848732689807</v>
      </c>
      <c r="AR52" s="119">
        <f t="shared" si="279"/>
        <v>19.947450245305735</v>
      </c>
      <c r="AS52" s="117">
        <f t="shared" si="277"/>
        <v>19.853874401367328</v>
      </c>
      <c r="AT52" s="118">
        <f t="shared" si="277"/>
        <v>17.541130908560884</v>
      </c>
      <c r="AU52" s="118">
        <f t="shared" si="277"/>
        <v>13.000232504068817</v>
      </c>
      <c r="AV52" s="118">
        <f t="shared" si="277"/>
        <v>15.499074165459964</v>
      </c>
      <c r="AW52" s="118">
        <f t="shared" si="277"/>
        <v>15.802809971233927</v>
      </c>
      <c r="AX52" s="119">
        <f t="shared" si="277"/>
        <v>17.907126091265663</v>
      </c>
      <c r="AY52" s="117">
        <f t="shared" si="277"/>
        <v>29.381752473217876</v>
      </c>
      <c r="AZ52" s="118">
        <f t="shared" si="277"/>
        <v>21.468968123639211</v>
      </c>
      <c r="BA52" s="118">
        <f t="shared" si="277"/>
        <v>14.52871263031221</v>
      </c>
      <c r="BB52" s="118">
        <f t="shared" si="277"/>
        <v>16.604900837769229</v>
      </c>
      <c r="BC52" s="118">
        <f t="shared" si="277"/>
        <v>17.298037393085128</v>
      </c>
      <c r="BD52" s="119">
        <f t="shared" si="277"/>
        <v>19.38125755656759</v>
      </c>
      <c r="BE52" s="117">
        <f t="shared" si="277"/>
        <v>31.377552234827021</v>
      </c>
      <c r="BF52" s="118">
        <f t="shared" si="277"/>
        <v>25.456446143786376</v>
      </c>
      <c r="BG52" s="118">
        <f t="shared" si="277"/>
        <v>17.474457297376276</v>
      </c>
      <c r="BH52" s="118">
        <f t="shared" ref="BH52:BP52" si="280">IFERROR((BH28/BH$26*100),"NA")</f>
        <v>22.279407297121903</v>
      </c>
      <c r="BI52" s="118">
        <f t="shared" si="280"/>
        <v>21.73685565453281</v>
      </c>
      <c r="BJ52" s="119">
        <f t="shared" si="280"/>
        <v>23.212339468510198</v>
      </c>
      <c r="BK52" s="117">
        <f t="shared" si="280"/>
        <v>25.864065036287776</v>
      </c>
      <c r="BL52" s="118">
        <f t="shared" si="280"/>
        <v>21.890886166099151</v>
      </c>
      <c r="BM52" s="118">
        <f t="shared" si="280"/>
        <v>16.792936999663837</v>
      </c>
      <c r="BN52" s="118">
        <f t="shared" si="280"/>
        <v>18.289240135194628</v>
      </c>
      <c r="BO52" s="118">
        <f t="shared" si="280"/>
        <v>18.650373314188979</v>
      </c>
      <c r="BP52" s="119">
        <f t="shared" si="280"/>
        <v>20.041443867262426</v>
      </c>
      <c r="BQ52" s="117">
        <f ca="1">IFERROR((BQ28/BQ$26*100),"NA")</f>
        <v>22.977676820992635</v>
      </c>
      <c r="BR52" s="118">
        <f t="shared" ref="BR52:BV52" ca="1" si="281">IFERROR((BR28/BR$26*100),"NA")</f>
        <v>20.086822814504313</v>
      </c>
      <c r="BS52" s="118">
        <f t="shared" ca="1" si="281"/>
        <v>13.652442383464441</v>
      </c>
      <c r="BT52" s="118">
        <f t="shared" ca="1" si="281"/>
        <v>16.761523369291705</v>
      </c>
      <c r="BU52" s="118">
        <f t="shared" ca="1" si="281"/>
        <v>16.584815302310719</v>
      </c>
      <c r="BV52" s="119">
        <f t="shared" ca="1" si="281"/>
        <v>18.87236000057678</v>
      </c>
    </row>
    <row r="53" spans="2:74" s="17" customFormat="1">
      <c r="B53" s="27" t="s">
        <v>34</v>
      </c>
      <c r="C53" s="117">
        <f t="shared" ref="C53:G53" si="282">IFERROR((C32/C$26*100),"NA")</f>
        <v>10.697530711942491</v>
      </c>
      <c r="D53" s="118">
        <f t="shared" si="282"/>
        <v>11.701281936184902</v>
      </c>
      <c r="E53" s="118">
        <f t="shared" si="282"/>
        <v>4.4557457754332832</v>
      </c>
      <c r="F53" s="118">
        <f t="shared" si="282"/>
        <v>9.3575003896807463</v>
      </c>
      <c r="G53" s="118">
        <f t="shared" si="282"/>
        <v>9.9348570253468225</v>
      </c>
      <c r="H53" s="119">
        <f t="shared" ref="H53:M53" si="283">IFERROR((H32/H$26*100),"NA")</f>
        <v>11.019826584590914</v>
      </c>
      <c r="I53" s="117">
        <f t="shared" si="283"/>
        <v>10.342887979647722</v>
      </c>
      <c r="J53" s="118">
        <f t="shared" si="283"/>
        <v>9.910830002354535</v>
      </c>
      <c r="K53" s="118">
        <f t="shared" si="283"/>
        <v>7.2493459311097963</v>
      </c>
      <c r="L53" s="118">
        <f t="shared" si="283"/>
        <v>9.2113870657220627</v>
      </c>
      <c r="M53" s="118">
        <f t="shared" si="283"/>
        <v>8.9478158671311867</v>
      </c>
      <c r="N53" s="119">
        <f t="shared" ref="N53:BG53" si="284">IFERROR((N32/N$26*100),"NA")</f>
        <v>10.675036228172285</v>
      </c>
      <c r="O53" s="117">
        <f t="shared" si="284"/>
        <v>8.0461935615416351</v>
      </c>
      <c r="P53" s="118">
        <f t="shared" si="284"/>
        <v>5.6295838955429547</v>
      </c>
      <c r="Q53" s="118">
        <f t="shared" si="284"/>
        <v>0.41562282761996056</v>
      </c>
      <c r="R53" s="118">
        <f t="shared" si="284"/>
        <v>4.3028425746143881</v>
      </c>
      <c r="S53" s="118">
        <f t="shared" si="284"/>
        <v>3.4958548914718848</v>
      </c>
      <c r="T53" s="119">
        <f t="shared" si="284"/>
        <v>6.166988433534911</v>
      </c>
      <c r="U53" s="117">
        <f t="shared" ref="U53:Z53" si="285">IFERROR((U32/U$26*100),"NA")</f>
        <v>8.3086053412462935</v>
      </c>
      <c r="V53" s="118">
        <f t="shared" si="285"/>
        <v>7.2686992463647027</v>
      </c>
      <c r="W53" s="118">
        <f t="shared" si="285"/>
        <v>5.0590841949778431</v>
      </c>
      <c r="X53" s="118">
        <f t="shared" si="285"/>
        <v>5.2004628684228438</v>
      </c>
      <c r="Y53" s="118">
        <f t="shared" si="285"/>
        <v>6.2621647041576232</v>
      </c>
      <c r="Z53" s="119">
        <f t="shared" si="285"/>
        <v>7.5481186302156891</v>
      </c>
      <c r="AA53" s="117">
        <f t="shared" si="284"/>
        <v>36.089214264723438</v>
      </c>
      <c r="AB53" s="118">
        <f t="shared" si="284"/>
        <v>35.197529491652766</v>
      </c>
      <c r="AC53" s="118">
        <f t="shared" si="284"/>
        <v>24.134353817762776</v>
      </c>
      <c r="AD53" s="118">
        <f t="shared" si="284"/>
        <v>24.346271182744321</v>
      </c>
      <c r="AE53" s="118">
        <f t="shared" si="284"/>
        <v>18.79092007083543</v>
      </c>
      <c r="AF53" s="119">
        <f t="shared" si="284"/>
        <v>20.213750540201143</v>
      </c>
      <c r="AG53" s="117">
        <f t="shared" si="284"/>
        <v>5.0046543916946691</v>
      </c>
      <c r="AH53" s="118">
        <f t="shared" si="284"/>
        <v>0.82705474728999961</v>
      </c>
      <c r="AI53" s="118">
        <f t="shared" si="284"/>
        <v>-8.7019777550602981</v>
      </c>
      <c r="AJ53" s="118">
        <f t="shared" si="284"/>
        <v>-4.7476934077579394</v>
      </c>
      <c r="AK53" s="118">
        <f t="shared" si="284"/>
        <v>-6.420771545679842</v>
      </c>
      <c r="AL53" s="119">
        <f t="shared" si="284"/>
        <v>1.4268417363096939</v>
      </c>
      <c r="AM53" s="117">
        <f t="shared" ref="AM53:AR53" si="286">IFERROR((AM32/AM$26*100),"NA")</f>
        <v>10.643208740911643</v>
      </c>
      <c r="AN53" s="118">
        <f t="shared" si="286"/>
        <v>8.5988595161522152</v>
      </c>
      <c r="AO53" s="118">
        <f t="shared" si="286"/>
        <v>4.3859872748286861</v>
      </c>
      <c r="AP53" s="118">
        <f t="shared" si="286"/>
        <v>6.8677044304097681</v>
      </c>
      <c r="AQ53" s="118">
        <f t="shared" si="286"/>
        <v>7.0587400190542171</v>
      </c>
      <c r="AR53" s="119">
        <f t="shared" si="286"/>
        <v>8.4276427366272113</v>
      </c>
      <c r="AS53" s="117">
        <f t="shared" si="284"/>
        <v>9.119481156820596</v>
      </c>
      <c r="AT53" s="118">
        <f t="shared" si="284"/>
        <v>7.5151779268229886</v>
      </c>
      <c r="AU53" s="118">
        <f t="shared" si="284"/>
        <v>5.5587072773773532</v>
      </c>
      <c r="AV53" s="118">
        <f t="shared" si="284"/>
        <v>6.8623377772954992</v>
      </c>
      <c r="AW53" s="118">
        <f t="shared" si="284"/>
        <v>6.020402223066446</v>
      </c>
      <c r="AX53" s="119">
        <f t="shared" si="284"/>
        <v>6.8850998809632271</v>
      </c>
      <c r="AY53" s="117">
        <f t="shared" si="284"/>
        <v>14.446021972348547</v>
      </c>
      <c r="AZ53" s="118">
        <f t="shared" si="284"/>
        <v>9.8642470376155078</v>
      </c>
      <c r="BA53" s="118">
        <f t="shared" si="284"/>
        <v>4.2228469368564285</v>
      </c>
      <c r="BB53" s="118">
        <f t="shared" si="284"/>
        <v>4.2244618351349557</v>
      </c>
      <c r="BC53" s="118">
        <f t="shared" si="284"/>
        <v>4.4948975508056908</v>
      </c>
      <c r="BD53" s="119">
        <f t="shared" si="284"/>
        <v>6.3166129833449771</v>
      </c>
      <c r="BE53" s="117">
        <f t="shared" si="284"/>
        <v>18.261838227943329</v>
      </c>
      <c r="BF53" s="118">
        <f t="shared" si="284"/>
        <v>15.85577676620564</v>
      </c>
      <c r="BG53" s="118">
        <f t="shared" si="284"/>
        <v>6.9716448235455379</v>
      </c>
      <c r="BH53" s="118">
        <f t="shared" ref="BH53:BP53" si="287">IFERROR((BH32/BH$26*100),"NA")</f>
        <v>12.603386275479906</v>
      </c>
      <c r="BI53" s="118">
        <f t="shared" si="287"/>
        <v>9.2087003926586171</v>
      </c>
      <c r="BJ53" s="119">
        <f t="shared" si="287"/>
        <v>8.5836480750394184</v>
      </c>
      <c r="BK53" s="117">
        <f t="shared" si="287"/>
        <v>12.289696241699353</v>
      </c>
      <c r="BL53" s="118">
        <f t="shared" si="287"/>
        <v>10.773110352454628</v>
      </c>
      <c r="BM53" s="118">
        <f t="shared" si="287"/>
        <v>8.0075294141459423</v>
      </c>
      <c r="BN53" s="118">
        <f t="shared" si="287"/>
        <v>9.952626484209544</v>
      </c>
      <c r="BO53" s="118">
        <f t="shared" si="287"/>
        <v>10.292637198924352</v>
      </c>
      <c r="BP53" s="119">
        <f t="shared" si="287"/>
        <v>11.223440193833833</v>
      </c>
      <c r="BQ53" s="117">
        <f ca="1">IFERROR((BQ32/BQ$26*100),"NA")</f>
        <v>13.553939257908812</v>
      </c>
      <c r="BR53" s="118">
        <f t="shared" ref="BR53:BV53" ca="1" si="288">IFERROR((BR32/BR$26*100),"NA")</f>
        <v>13.088817630452002</v>
      </c>
      <c r="BS53" s="118">
        <f t="shared" ca="1" si="288"/>
        <v>8.1414244509579135</v>
      </c>
      <c r="BT53" s="118">
        <f t="shared" ca="1" si="288"/>
        <v>10.307036674087122</v>
      </c>
      <c r="BU53" s="118">
        <f t="shared" ca="1" si="288"/>
        <v>9.7439093352069168</v>
      </c>
      <c r="BV53" s="119">
        <f t="shared" ca="1" si="288"/>
        <v>10.97642715008184</v>
      </c>
    </row>
    <row r="54" spans="2:74" s="17" customFormat="1">
      <c r="B54" s="27" t="s">
        <v>292</v>
      </c>
      <c r="C54" s="117">
        <v>12.195529700546485</v>
      </c>
      <c r="D54" s="118">
        <v>14.056706112748039</v>
      </c>
      <c r="E54" s="118">
        <v>7.0008471449799288</v>
      </c>
      <c r="F54" s="118">
        <v>12.419977415561966</v>
      </c>
      <c r="G54" s="118">
        <v>12.22459607217359</v>
      </c>
      <c r="H54" s="119">
        <v>13.226072177699514</v>
      </c>
      <c r="I54" s="117">
        <v>10.897919678728673</v>
      </c>
      <c r="J54" s="118">
        <v>12.014831469232885</v>
      </c>
      <c r="K54" s="118">
        <v>9.9573545498769054</v>
      </c>
      <c r="L54" s="118">
        <v>8.37930151519204</v>
      </c>
      <c r="M54" s="118">
        <v>6.4421732773867095</v>
      </c>
      <c r="N54" s="119">
        <v>7.842186139377862</v>
      </c>
      <c r="O54" s="117">
        <v>10.609486825376734</v>
      </c>
      <c r="P54" s="118">
        <v>7.2829050015949086</v>
      </c>
      <c r="Q54" s="118">
        <v>0.59994268619567637</v>
      </c>
      <c r="R54" s="118">
        <v>6.5710917448445674</v>
      </c>
      <c r="S54" s="118">
        <v>4.7780459758718772</v>
      </c>
      <c r="T54" s="119">
        <v>8.8164442191968053</v>
      </c>
      <c r="U54" s="117">
        <v>7.1751942967380664</v>
      </c>
      <c r="V54" s="118">
        <v>5.6828332506579047</v>
      </c>
      <c r="W54" s="118">
        <v>4.3232667014008364</v>
      </c>
      <c r="X54" s="118">
        <v>4.7713468865164206</v>
      </c>
      <c r="Y54" s="118">
        <v>5.875914016545873</v>
      </c>
      <c r="Z54" s="119">
        <v>7.4467023923962774</v>
      </c>
      <c r="AA54" s="117">
        <v>4.9318098520523854</v>
      </c>
      <c r="AB54" s="118">
        <v>11.469830114616727</v>
      </c>
      <c r="AC54" s="118">
        <v>8.9591292389382993</v>
      </c>
      <c r="AD54" s="118">
        <v>5.7349892396151034</v>
      </c>
      <c r="AE54" s="118">
        <v>1.5065379795888092</v>
      </c>
      <c r="AF54" s="119">
        <v>2.9766278426083201</v>
      </c>
      <c r="AG54" s="117">
        <v>4.0250632881562076</v>
      </c>
      <c r="AH54" s="118">
        <v>0.68170450610525501</v>
      </c>
      <c r="AI54" s="118">
        <v>-8.2024864651603107</v>
      </c>
      <c r="AJ54" s="118">
        <v>-4.2672119225350835</v>
      </c>
      <c r="AK54" s="118">
        <v>-5.4529567779037409</v>
      </c>
      <c r="AL54" s="119">
        <v>1.3311550774314123</v>
      </c>
      <c r="AM54" s="117">
        <v>21.635205874398704</v>
      </c>
      <c r="AN54" s="118">
        <v>17.046641747744982</v>
      </c>
      <c r="AO54" s="118">
        <v>9.4616877632851253</v>
      </c>
      <c r="AP54" s="118">
        <v>15.939331629377222</v>
      </c>
      <c r="AQ54" s="118">
        <v>15.174526820256592</v>
      </c>
      <c r="AR54" s="119">
        <v>18.172604968930422</v>
      </c>
      <c r="AS54" s="117">
        <v>22.801488302230048</v>
      </c>
      <c r="AT54" s="118">
        <v>17.710475767466853</v>
      </c>
      <c r="AU54" s="118">
        <v>13.509863420863773</v>
      </c>
      <c r="AV54" s="118">
        <v>15.552857479926477</v>
      </c>
      <c r="AW54" s="118">
        <v>12.091227806828398</v>
      </c>
      <c r="AX54" s="119">
        <v>14.391194619647996</v>
      </c>
      <c r="AY54" s="117">
        <v>14.434405273978316</v>
      </c>
      <c r="AZ54" s="118">
        <v>9.7086324008407061</v>
      </c>
      <c r="BA54" s="118">
        <v>5.1588818167961739</v>
      </c>
      <c r="BB54" s="118">
        <v>5.667813440572818</v>
      </c>
      <c r="BC54" s="118">
        <v>5.9340578294133515</v>
      </c>
      <c r="BD54" s="119">
        <v>8.557004147584184</v>
      </c>
      <c r="BE54" s="117">
        <v>16.331653923564112</v>
      </c>
      <c r="BF54" s="118">
        <v>13.97308933874605</v>
      </c>
      <c r="BG54" s="118">
        <v>6.602227664787816</v>
      </c>
      <c r="BH54" s="118">
        <v>12.765824305199825</v>
      </c>
      <c r="BI54" s="118">
        <v>8.7155255253053117</v>
      </c>
      <c r="BJ54" s="119">
        <v>8.4883559841242793</v>
      </c>
      <c r="BK54" s="117">
        <v>13.198833959905876</v>
      </c>
      <c r="BL54" s="118">
        <v>11.978718940238339</v>
      </c>
      <c r="BM54" s="118">
        <v>9.6677533111219098</v>
      </c>
      <c r="BN54" s="118">
        <v>12.321427978485898</v>
      </c>
      <c r="BO54" s="118">
        <v>11.904048593338116</v>
      </c>
      <c r="BP54" s="119">
        <v>13.480854278558343</v>
      </c>
      <c r="BQ54" s="117">
        <f ca="1">BQ32/BQ35*100</f>
        <v>11.507530495241218</v>
      </c>
      <c r="BR54" s="118">
        <f t="shared" ref="BR54:BV54" ca="1" si="289">BR32/BR35*100</f>
        <v>11.73216734659926</v>
      </c>
      <c r="BS54" s="118">
        <f t="shared" ca="1" si="289"/>
        <v>8.6767852449389817</v>
      </c>
      <c r="BT54" s="118">
        <f t="shared" ca="1" si="289"/>
        <v>9.9988560015831709</v>
      </c>
      <c r="BU54" s="118">
        <f t="shared" ca="1" si="289"/>
        <v>8.9105608377345202</v>
      </c>
      <c r="BV54" s="119">
        <f t="shared" ca="1" si="289"/>
        <v>10.393550297454263</v>
      </c>
    </row>
    <row r="55" spans="2:74" s="17" customFormat="1">
      <c r="B55" s="27" t="s">
        <v>293</v>
      </c>
      <c r="C55" s="117">
        <v>13.637446630350237</v>
      </c>
      <c r="D55" s="118">
        <v>13.956387321523733</v>
      </c>
      <c r="E55" s="118">
        <v>7.1904165083360683</v>
      </c>
      <c r="F55" s="118">
        <v>14.563832883703853</v>
      </c>
      <c r="G55" s="118">
        <v>12.529654325038642</v>
      </c>
      <c r="H55" s="119">
        <v>13.530056885212923</v>
      </c>
      <c r="I55" s="117">
        <v>12.82321636398642</v>
      </c>
      <c r="J55" s="118">
        <v>15.160304422766865</v>
      </c>
      <c r="K55" s="118">
        <v>9.9150766890454189</v>
      </c>
      <c r="L55" s="118">
        <v>10.498543177609212</v>
      </c>
      <c r="M55" s="118">
        <v>7.1323424706532759</v>
      </c>
      <c r="N55" s="119">
        <v>9.4848973892404604</v>
      </c>
      <c r="O55" s="117">
        <v>7.8825579829119068</v>
      </c>
      <c r="P55" s="118">
        <v>5.5196891420219139</v>
      </c>
      <c r="Q55" s="118">
        <v>3.1287500967757675</v>
      </c>
      <c r="R55" s="118">
        <v>5.9975746126797551</v>
      </c>
      <c r="S55" s="118">
        <v>4.9522613626013321</v>
      </c>
      <c r="T55" s="119">
        <v>7.2551009832304434</v>
      </c>
      <c r="U55" s="117">
        <v>6.1004844315263895</v>
      </c>
      <c r="V55" s="118">
        <v>5.5664477699848707</v>
      </c>
      <c r="W55" s="118">
        <v>4.195564589842304</v>
      </c>
      <c r="X55" s="118">
        <v>5.3760926135458487</v>
      </c>
      <c r="Y55" s="118">
        <v>6.1175158291889611</v>
      </c>
      <c r="Z55" s="119">
        <v>7.3232547445311411</v>
      </c>
      <c r="AA55" s="117">
        <v>5.2751823580373767</v>
      </c>
      <c r="AB55" s="118">
        <v>12.94208452980401</v>
      </c>
      <c r="AC55" s="118">
        <v>10.963973415993397</v>
      </c>
      <c r="AD55" s="118">
        <v>6.5682006481544821</v>
      </c>
      <c r="AE55" s="118">
        <v>3.9642597494046576</v>
      </c>
      <c r="AF55" s="119">
        <v>5.7463957420680112</v>
      </c>
      <c r="AG55" s="117">
        <v>4.6037955596098374</v>
      </c>
      <c r="AH55" s="118">
        <v>2.1278254328578492</v>
      </c>
      <c r="AI55" s="118">
        <v>-1.8813206106557563</v>
      </c>
      <c r="AJ55" s="118">
        <v>-0.54229846862315856</v>
      </c>
      <c r="AK55" s="118">
        <v>-0.85227251812919291</v>
      </c>
      <c r="AL55" s="119">
        <v>3.1759154425253051</v>
      </c>
      <c r="AM55" s="117">
        <v>12.873520688535473</v>
      </c>
      <c r="AN55" s="118">
        <v>11.232182772343926</v>
      </c>
      <c r="AO55" s="118">
        <v>7.0129996923326274</v>
      </c>
      <c r="AP55" s="118">
        <v>10.830521519657514</v>
      </c>
      <c r="AQ55" s="118">
        <v>10.702031598056831</v>
      </c>
      <c r="AR55" s="119">
        <v>12.637017089530353</v>
      </c>
      <c r="AS55" s="117">
        <v>16.039054039799971</v>
      </c>
      <c r="AT55" s="118">
        <v>14.961049061479686</v>
      </c>
      <c r="AU55" s="118">
        <v>10.236679775848399</v>
      </c>
      <c r="AV55" s="118">
        <v>11.812146563876153</v>
      </c>
      <c r="AW55" s="118">
        <v>10.022691027285594</v>
      </c>
      <c r="AX55" s="119">
        <v>12.002925060807925</v>
      </c>
      <c r="AY55" s="117">
        <v>9.8324564669494183</v>
      </c>
      <c r="AZ55" s="118">
        <v>10.612654248487196</v>
      </c>
      <c r="BA55" s="118">
        <v>4.7661113782804838</v>
      </c>
      <c r="BB55" s="118">
        <v>5.9718943311175021</v>
      </c>
      <c r="BC55" s="118">
        <v>6.1175303337972782</v>
      </c>
      <c r="BD55" s="119">
        <v>7.5124007713409808</v>
      </c>
      <c r="BE55" s="117">
        <v>14.945876080172106</v>
      </c>
      <c r="BF55" s="118">
        <v>13.925977682375654</v>
      </c>
      <c r="BG55" s="118">
        <v>7.7645878058784357</v>
      </c>
      <c r="BH55" s="118">
        <v>12.569505977222093</v>
      </c>
      <c r="BI55" s="118">
        <v>8.8446804019786711</v>
      </c>
      <c r="BJ55" s="119">
        <v>8.5861627350094061</v>
      </c>
      <c r="BK55" s="117">
        <v>10.260451845262143</v>
      </c>
      <c r="BL55" s="118">
        <v>12.742021852579294</v>
      </c>
      <c r="BM55" s="118">
        <v>9.0211283826041218</v>
      </c>
      <c r="BN55" s="118">
        <v>11.509217554046144</v>
      </c>
      <c r="BO55" s="118">
        <v>11.310419264882308</v>
      </c>
      <c r="BP55" s="119">
        <v>12.780222853788734</v>
      </c>
      <c r="BQ55" s="117"/>
      <c r="BR55" s="118"/>
      <c r="BS55" s="118"/>
      <c r="BT55" s="118"/>
      <c r="BU55" s="118"/>
      <c r="BV55" s="119"/>
    </row>
    <row r="56" spans="2:74">
      <c r="B56" s="24" t="s">
        <v>294</v>
      </c>
      <c r="C56" s="117">
        <v>22.550130376544939</v>
      </c>
      <c r="D56" s="118">
        <v>28.383705170698441</v>
      </c>
      <c r="E56" s="118">
        <v>10.262738748453579</v>
      </c>
      <c r="F56" s="118">
        <v>17.88364165002567</v>
      </c>
      <c r="G56" s="118">
        <v>17.532127086834677</v>
      </c>
      <c r="H56" s="119">
        <v>21.148182202047046</v>
      </c>
      <c r="I56" s="117">
        <v>14.461920691425551</v>
      </c>
      <c r="J56" s="118">
        <v>18.58969105213437</v>
      </c>
      <c r="K56" s="118">
        <v>12.42167874232981</v>
      </c>
      <c r="L56" s="118">
        <v>12.847753258403195</v>
      </c>
      <c r="M56" s="118">
        <v>9.4502319939577291</v>
      </c>
      <c r="N56" s="119">
        <v>11.759606017714894</v>
      </c>
      <c r="O56" s="117">
        <v>10.279442004408718</v>
      </c>
      <c r="P56" s="118">
        <v>7.0395391930109756</v>
      </c>
      <c r="Q56" s="118">
        <v>2.8325080301985524</v>
      </c>
      <c r="R56" s="118">
        <v>6.398738016899955</v>
      </c>
      <c r="S56" s="118">
        <v>5.2511526409063363</v>
      </c>
      <c r="T56" s="119">
        <v>8.0704570374818392</v>
      </c>
      <c r="U56" s="117">
        <v>6.6874037648156994</v>
      </c>
      <c r="V56" s="118">
        <v>6.0144731527554232</v>
      </c>
      <c r="W56" s="118">
        <v>4.5167399091197611</v>
      </c>
      <c r="X56" s="118">
        <v>5.2265728548268271</v>
      </c>
      <c r="Y56" s="118">
        <v>6.4943903303368744</v>
      </c>
      <c r="Z56" s="119">
        <v>7.7205128977354338</v>
      </c>
      <c r="AA56" s="117">
        <v>1.444080268520856</v>
      </c>
      <c r="AB56" s="118">
        <v>4.3366940878149132</v>
      </c>
      <c r="AC56" s="118">
        <v>3.2331945758844212</v>
      </c>
      <c r="AD56" s="118">
        <v>1.6883702757346082</v>
      </c>
      <c r="AE56" s="118">
        <v>0.79962620637989601</v>
      </c>
      <c r="AF56" s="119">
        <v>1.581838111083647</v>
      </c>
      <c r="AG56" s="117">
        <v>4.2394205003179364</v>
      </c>
      <c r="AH56" s="118">
        <v>1.9222724071423221</v>
      </c>
      <c r="AI56" s="118">
        <v>-2.0391629895996055</v>
      </c>
      <c r="AJ56" s="118">
        <v>-1.0664205995120608</v>
      </c>
      <c r="AK56" s="118">
        <v>-1.3512243067333807</v>
      </c>
      <c r="AL56" s="119">
        <v>2.738389681791408</v>
      </c>
      <c r="AM56" s="117">
        <v>14.990689410803196</v>
      </c>
      <c r="AN56" s="118">
        <v>12.774005918335435</v>
      </c>
      <c r="AO56" s="118">
        <v>7.7151747513278881</v>
      </c>
      <c r="AP56" s="118">
        <v>11.053204375931948</v>
      </c>
      <c r="AQ56" s="118">
        <v>10.483992477698816</v>
      </c>
      <c r="AR56" s="119">
        <v>12.804931084701657</v>
      </c>
      <c r="AS56" s="117">
        <v>17.242616917946666</v>
      </c>
      <c r="AT56" s="118">
        <v>17.355015745751082</v>
      </c>
      <c r="AU56" s="118">
        <v>11.556837554891231</v>
      </c>
      <c r="AV56" s="118">
        <v>14.02301953805987</v>
      </c>
      <c r="AW56" s="118">
        <v>12.300966533637293</v>
      </c>
      <c r="AX56" s="119">
        <v>14.254700906169216</v>
      </c>
      <c r="AY56" s="117">
        <v>11.853328702512675</v>
      </c>
      <c r="AZ56" s="118">
        <v>13.514824740682188</v>
      </c>
      <c r="BA56" s="118">
        <v>5.6871984475395401</v>
      </c>
      <c r="BB56" s="118">
        <v>6.4148617374999759</v>
      </c>
      <c r="BC56" s="118">
        <v>6.3919657429570051</v>
      </c>
      <c r="BD56" s="119">
        <v>7.8037143986566626</v>
      </c>
      <c r="BE56" s="117">
        <v>39.239663730125372</v>
      </c>
      <c r="BF56" s="118">
        <v>33.358818460941023</v>
      </c>
      <c r="BG56" s="118">
        <v>15.56662418365152</v>
      </c>
      <c r="BH56" s="118">
        <v>26.933664508638234</v>
      </c>
      <c r="BI56" s="118">
        <v>15.928335547051065</v>
      </c>
      <c r="BJ56" s="119">
        <v>15.201921074192684</v>
      </c>
      <c r="BK56" s="117">
        <v>10.22799994379932</v>
      </c>
      <c r="BL56" s="118">
        <v>13.395889351929039</v>
      </c>
      <c r="BM56" s="118">
        <v>9.1112692159344135</v>
      </c>
      <c r="BN56" s="118">
        <v>11.819017470022287</v>
      </c>
      <c r="BO56" s="118">
        <v>11.667583725503759</v>
      </c>
      <c r="BP56" s="119">
        <v>13.34435454062568</v>
      </c>
      <c r="BQ56" s="117"/>
      <c r="BR56" s="118"/>
      <c r="BS56" s="118"/>
      <c r="BT56" s="118"/>
      <c r="BU56" s="118"/>
      <c r="BV56" s="119"/>
    </row>
    <row r="57" spans="2:74" s="5" customFormat="1" ht="12.75">
      <c r="B57" s="30" t="s">
        <v>296</v>
      </c>
      <c r="C57" s="123"/>
      <c r="D57" s="124"/>
      <c r="E57" s="124"/>
      <c r="F57" s="124"/>
      <c r="G57" s="124"/>
      <c r="H57" s="125"/>
      <c r="I57" s="123"/>
      <c r="J57" s="124"/>
      <c r="K57" s="124"/>
      <c r="L57" s="124"/>
      <c r="M57" s="124"/>
      <c r="N57" s="125"/>
      <c r="O57" s="123"/>
      <c r="P57" s="124"/>
      <c r="Q57" s="124"/>
      <c r="R57" s="124"/>
      <c r="S57" s="124"/>
      <c r="T57" s="125"/>
      <c r="U57" s="123"/>
      <c r="V57" s="124"/>
      <c r="W57" s="124"/>
      <c r="X57" s="124"/>
      <c r="Y57" s="124"/>
      <c r="Z57" s="125"/>
      <c r="AA57" s="123"/>
      <c r="AB57" s="124"/>
      <c r="AC57" s="124"/>
      <c r="AD57" s="124"/>
      <c r="AE57" s="124"/>
      <c r="AF57" s="125"/>
      <c r="AG57" s="123"/>
      <c r="AH57" s="124"/>
      <c r="AI57" s="124"/>
      <c r="AJ57" s="124"/>
      <c r="AK57" s="124"/>
      <c r="AL57" s="125"/>
      <c r="AM57" s="123"/>
      <c r="AN57" s="124"/>
      <c r="AO57" s="124"/>
      <c r="AP57" s="124"/>
      <c r="AQ57" s="124"/>
      <c r="AR57" s="125"/>
      <c r="AS57" s="123"/>
      <c r="AT57" s="124"/>
      <c r="AU57" s="124"/>
      <c r="AV57" s="124"/>
      <c r="AW57" s="124"/>
      <c r="AX57" s="125"/>
      <c r="AY57" s="123"/>
      <c r="AZ57" s="124"/>
      <c r="BA57" s="124"/>
      <c r="BB57" s="124"/>
      <c r="BC57" s="124"/>
      <c r="BD57" s="125"/>
      <c r="BE57" s="123"/>
      <c r="BF57" s="124"/>
      <c r="BG57" s="124"/>
      <c r="BH57" s="124"/>
      <c r="BI57" s="124"/>
      <c r="BJ57" s="125"/>
      <c r="BK57" s="123"/>
      <c r="BL57" s="124"/>
      <c r="BM57" s="124"/>
      <c r="BN57" s="124"/>
      <c r="BO57" s="124"/>
      <c r="BP57" s="125"/>
      <c r="BQ57" s="123"/>
      <c r="BR57" s="124"/>
      <c r="BS57" s="124"/>
      <c r="BT57" s="124"/>
      <c r="BU57" s="124"/>
      <c r="BV57" s="125"/>
    </row>
    <row r="58" spans="2:74" s="17" customFormat="1">
      <c r="B58" s="27" t="s">
        <v>45</v>
      </c>
      <c r="C58" s="117">
        <f t="shared" ref="C58:G58" si="290">IFERROR((C36/C35),"NA")</f>
        <v>0</v>
      </c>
      <c r="D58" s="118">
        <f t="shared" si="290"/>
        <v>0</v>
      </c>
      <c r="E58" s="118">
        <f t="shared" si="290"/>
        <v>0</v>
      </c>
      <c r="F58" s="118">
        <f t="shared" si="290"/>
        <v>0</v>
      </c>
      <c r="G58" s="118">
        <f t="shared" si="290"/>
        <v>0</v>
      </c>
      <c r="H58" s="119">
        <f t="shared" ref="H58:M58" si="291">IFERROR((H36/H35),"NA")</f>
        <v>0</v>
      </c>
      <c r="I58" s="117">
        <f t="shared" si="291"/>
        <v>1.9158434984356874E-3</v>
      </c>
      <c r="J58" s="118">
        <f t="shared" si="291"/>
        <v>1.715723202967294E-3</v>
      </c>
      <c r="K58" s="118">
        <f t="shared" si="291"/>
        <v>1.5051327835649973E-3</v>
      </c>
      <c r="L58" s="118">
        <f t="shared" si="291"/>
        <v>8.8722582960922003E-4</v>
      </c>
      <c r="M58" s="118">
        <f t="shared" si="291"/>
        <v>7.8699997491036764E-4</v>
      </c>
      <c r="N58" s="119">
        <f t="shared" ref="N58:BG58" si="292">IFERROR((N36/N35),"NA")</f>
        <v>7.3593572223326761E-4</v>
      </c>
      <c r="O58" s="117">
        <f t="shared" si="292"/>
        <v>0.73759172206855894</v>
      </c>
      <c r="P58" s="118">
        <f t="shared" si="292"/>
        <v>0.69567616410454558</v>
      </c>
      <c r="Q58" s="118">
        <f t="shared" si="292"/>
        <v>0.72727073301193923</v>
      </c>
      <c r="R58" s="118">
        <f t="shared" si="292"/>
        <v>0.56485773728245203</v>
      </c>
      <c r="S58" s="118">
        <f t="shared" si="292"/>
        <v>0.55312098462579129</v>
      </c>
      <c r="T58" s="119">
        <f t="shared" si="292"/>
        <v>0.44583920410390426</v>
      </c>
      <c r="U58" s="117">
        <f t="shared" ref="U58:Z58" si="293">IFERROR((U36/U35),"NA")</f>
        <v>0.28946135599541489</v>
      </c>
      <c r="V58" s="118">
        <f t="shared" si="293"/>
        <v>0.19419712341116327</v>
      </c>
      <c r="W58" s="118">
        <f t="shared" si="293"/>
        <v>0.23944202188782573</v>
      </c>
      <c r="X58" s="118">
        <f t="shared" si="293"/>
        <v>0.2823773366267191</v>
      </c>
      <c r="Y58" s="118">
        <f t="shared" si="293"/>
        <v>0.30671856250729679</v>
      </c>
      <c r="Z58" s="119">
        <f t="shared" si="293"/>
        <v>0.30965894815798162</v>
      </c>
      <c r="AA58" s="117">
        <f t="shared" si="292"/>
        <v>9.6940569332208848E-2</v>
      </c>
      <c r="AB58" s="118">
        <f t="shared" si="292"/>
        <v>8.4761967253848991E-2</v>
      </c>
      <c r="AC58" s="118">
        <f t="shared" si="292"/>
        <v>0.11189943207241497</v>
      </c>
      <c r="AD58" s="118">
        <f t="shared" si="292"/>
        <v>0.18138701657251835</v>
      </c>
      <c r="AE58" s="118">
        <f t="shared" si="292"/>
        <v>0.2052201692677493</v>
      </c>
      <c r="AF58" s="119">
        <f t="shared" si="292"/>
        <v>0.16744967332624927</v>
      </c>
      <c r="AG58" s="117">
        <f t="shared" si="292"/>
        <v>0.54373114157966151</v>
      </c>
      <c r="AH58" s="118">
        <f t="shared" si="292"/>
        <v>0.53570291814299353</v>
      </c>
      <c r="AI58" s="118">
        <f t="shared" si="292"/>
        <v>0.51126789554127861</v>
      </c>
      <c r="AJ58" s="118">
        <f t="shared" si="292"/>
        <v>0.47304207720033326</v>
      </c>
      <c r="AK58" s="118">
        <f t="shared" si="292"/>
        <v>0.48609406363748253</v>
      </c>
      <c r="AL58" s="119">
        <f t="shared" si="292"/>
        <v>0.46063198016199741</v>
      </c>
      <c r="AM58" s="117">
        <f t="shared" ref="AM58:AR58" si="294">IFERROR((AM36/AM35),"NA")</f>
        <v>0.91033015910175774</v>
      </c>
      <c r="AN58" s="118">
        <f t="shared" si="294"/>
        <v>0.8913261267092164</v>
      </c>
      <c r="AO58" s="118">
        <f t="shared" si="294"/>
        <v>1.0657944589025792</v>
      </c>
      <c r="AP58" s="118">
        <f t="shared" si="294"/>
        <v>0.97603938037763127</v>
      </c>
      <c r="AQ58" s="118">
        <f t="shared" si="294"/>
        <v>0.8839505854467975</v>
      </c>
      <c r="AR58" s="119">
        <f t="shared" si="294"/>
        <v>0.78501459891094005</v>
      </c>
      <c r="AS58" s="117">
        <f t="shared" si="292"/>
        <v>0.78924351292640416</v>
      </c>
      <c r="AT58" s="118">
        <f t="shared" si="292"/>
        <v>0.74108536414985127</v>
      </c>
      <c r="AU58" s="118">
        <f t="shared" si="292"/>
        <v>0.65848865492570952</v>
      </c>
      <c r="AV58" s="118">
        <f t="shared" si="292"/>
        <v>0.63542905559129503</v>
      </c>
      <c r="AW58" s="118">
        <f t="shared" si="292"/>
        <v>0.69019510917499727</v>
      </c>
      <c r="AX58" s="119">
        <f t="shared" si="292"/>
        <v>0.76425355943348738</v>
      </c>
      <c r="AY58" s="117">
        <f t="shared" si="292"/>
        <v>0.55124049193147084</v>
      </c>
      <c r="AZ58" s="118">
        <f t="shared" si="292"/>
        <v>0.60230411073954071</v>
      </c>
      <c r="BA58" s="118">
        <f t="shared" si="292"/>
        <v>0.66054319330303968</v>
      </c>
      <c r="BB58" s="118">
        <f t="shared" si="292"/>
        <v>0.68823312038431605</v>
      </c>
      <c r="BC58" s="118">
        <f t="shared" si="292"/>
        <v>0.70930794349734738</v>
      </c>
      <c r="BD58" s="119">
        <f t="shared" si="292"/>
        <v>0.6890082586817764</v>
      </c>
      <c r="BE58" s="117">
        <f t="shared" si="292"/>
        <v>0.15136542364799591</v>
      </c>
      <c r="BF58" s="118">
        <f t="shared" si="292"/>
        <v>0.12386972824278758</v>
      </c>
      <c r="BG58" s="118">
        <f t="shared" si="292"/>
        <v>0.14281323231525023</v>
      </c>
      <c r="BH58" s="118">
        <f t="shared" ref="BH58:BP58" si="295">IFERROR((BH36/BH35),"NA")</f>
        <v>7.6211448162836384E-2</v>
      </c>
      <c r="BI58" s="118">
        <f t="shared" si="295"/>
        <v>9.251434890851426E-2</v>
      </c>
      <c r="BJ58" s="119">
        <f t="shared" si="295"/>
        <v>7.6363836992867487E-2</v>
      </c>
      <c r="BK58" s="117">
        <f t="shared" si="295"/>
        <v>0.46378989049835784</v>
      </c>
      <c r="BL58" s="118">
        <f t="shared" si="295"/>
        <v>0.20229573471104645</v>
      </c>
      <c r="BM58" s="118">
        <f t="shared" si="295"/>
        <v>0.18225244060971338</v>
      </c>
      <c r="BN58" s="118">
        <f t="shared" si="295"/>
        <v>0.17099154738003314</v>
      </c>
      <c r="BO58" s="118">
        <f t="shared" si="295"/>
        <v>0.13983229197983355</v>
      </c>
      <c r="BP58" s="119">
        <f t="shared" si="295"/>
        <v>0.11977100670176966</v>
      </c>
      <c r="BQ58" s="117"/>
      <c r="BR58" s="118"/>
      <c r="BS58" s="118"/>
      <c r="BT58" s="118"/>
      <c r="BU58" s="118"/>
      <c r="BV58" s="119"/>
    </row>
    <row r="59" spans="2:74" s="17" customFormat="1">
      <c r="B59" s="27" t="s">
        <v>37</v>
      </c>
      <c r="C59" s="117">
        <f t="shared" ref="C59:G59" si="296">IFERROR((C38/C35),"NA")</f>
        <v>-0.46800600879520809</v>
      </c>
      <c r="D59" s="118">
        <f t="shared" si="296"/>
        <v>-0.52276814799665183</v>
      </c>
      <c r="E59" s="118">
        <f t="shared" si="296"/>
        <v>-0.22857722708822903</v>
      </c>
      <c r="F59" s="118">
        <f t="shared" si="296"/>
        <v>-0.2818639429033295</v>
      </c>
      <c r="G59" s="118">
        <f t="shared" si="296"/>
        <v>-0.34640755534402928</v>
      </c>
      <c r="H59" s="119">
        <f t="shared" ref="H59:M59" si="297">IFERROR((H38/H35),"NA")</f>
        <v>-0.39770542929040603</v>
      </c>
      <c r="I59" s="117">
        <f t="shared" si="297"/>
        <v>-0.39072793264667627</v>
      </c>
      <c r="J59" s="118">
        <f t="shared" si="297"/>
        <v>-0.45952944220458203</v>
      </c>
      <c r="K59" s="118">
        <f t="shared" si="297"/>
        <v>-0.36321715428636325</v>
      </c>
      <c r="L59" s="118">
        <f t="shared" si="297"/>
        <v>-0.38558332806658585</v>
      </c>
      <c r="M59" s="118">
        <f t="shared" si="297"/>
        <v>-0.48067667568149808</v>
      </c>
      <c r="N59" s="119">
        <f t="shared" ref="N59:BG59" si="298">IFERROR((N38/N35),"NA")</f>
        <v>-0.28524153189938706</v>
      </c>
      <c r="O59" s="117">
        <f t="shared" si="298"/>
        <v>0.62079965200075415</v>
      </c>
      <c r="P59" s="118">
        <f t="shared" si="298"/>
        <v>0.57340331314938275</v>
      </c>
      <c r="Q59" s="118">
        <f t="shared" si="298"/>
        <v>0.61441122857349373</v>
      </c>
      <c r="R59" s="118">
        <f t="shared" si="298"/>
        <v>0.45339598139216347</v>
      </c>
      <c r="S59" s="118">
        <f t="shared" si="298"/>
        <v>0.44160976366600652</v>
      </c>
      <c r="T59" s="119">
        <f t="shared" si="298"/>
        <v>0.3391987314154809</v>
      </c>
      <c r="U59" s="117">
        <f t="shared" ref="U59:Z59" si="299">IFERROR((U38/U35),"NA")</f>
        <v>1.311475399331977E-2</v>
      </c>
      <c r="V59" s="118">
        <f t="shared" si="299"/>
        <v>-8.9658178169950337E-2</v>
      </c>
      <c r="W59" s="118">
        <f t="shared" si="299"/>
        <v>3.3401586163935071E-2</v>
      </c>
      <c r="X59" s="118">
        <f t="shared" si="299"/>
        <v>2.2321836977403715E-2</v>
      </c>
      <c r="Y59" s="118">
        <f t="shared" si="299"/>
        <v>7.6085514873694887E-2</v>
      </c>
      <c r="Z59" s="119">
        <f t="shared" si="299"/>
        <v>3.5714084390506343E-2</v>
      </c>
      <c r="AA59" s="117">
        <f t="shared" si="298"/>
        <v>9.3851009107322206E-2</v>
      </c>
      <c r="AB59" s="118">
        <f t="shared" si="298"/>
        <v>8.0127053370931525E-2</v>
      </c>
      <c r="AC59" s="118">
        <f t="shared" si="298"/>
        <v>0.10179676553665398</v>
      </c>
      <c r="AD59" s="118">
        <f t="shared" si="298"/>
        <v>0.17544645367065154</v>
      </c>
      <c r="AE59" s="118">
        <f t="shared" si="298"/>
        <v>0.20321713420318155</v>
      </c>
      <c r="AF59" s="119">
        <f t="shared" si="298"/>
        <v>0.15922982358057297</v>
      </c>
      <c r="AG59" s="117">
        <f t="shared" si="298"/>
        <v>0.54250571247553903</v>
      </c>
      <c r="AH59" s="118">
        <f t="shared" si="298"/>
        <v>0.53538462614681304</v>
      </c>
      <c r="AI59" s="118">
        <f t="shared" si="298"/>
        <v>0.5085140952706283</v>
      </c>
      <c r="AJ59" s="118">
        <f t="shared" si="298"/>
        <v>0.47057614740295406</v>
      </c>
      <c r="AK59" s="118">
        <f t="shared" si="298"/>
        <v>0.4360114159796985</v>
      </c>
      <c r="AL59" s="119">
        <f t="shared" si="298"/>
        <v>0.42175718465270856</v>
      </c>
      <c r="AM59" s="117">
        <f t="shared" ref="AM59:AR59" si="300">IFERROR((AM38/AM35),"NA")</f>
        <v>0.43293949076401178</v>
      </c>
      <c r="AN59" s="118">
        <f t="shared" si="300"/>
        <v>0.59190050413751438</v>
      </c>
      <c r="AO59" s="118">
        <f t="shared" si="300"/>
        <v>0.70740060548990635</v>
      </c>
      <c r="AP59" s="118">
        <f t="shared" si="300"/>
        <v>0.7459708522602353</v>
      </c>
      <c r="AQ59" s="118">
        <f t="shared" si="300"/>
        <v>0.76239882366609457</v>
      </c>
      <c r="AR59" s="119">
        <f t="shared" si="300"/>
        <v>0.683369501527891</v>
      </c>
      <c r="AS59" s="117">
        <f t="shared" si="298"/>
        <v>0.39149698025828927</v>
      </c>
      <c r="AT59" s="118">
        <f t="shared" si="298"/>
        <v>0.25814422290082423</v>
      </c>
      <c r="AU59" s="118">
        <f t="shared" si="298"/>
        <v>0.35519248464616632</v>
      </c>
      <c r="AV59" s="118">
        <f t="shared" si="298"/>
        <v>0.43468532785213315</v>
      </c>
      <c r="AW59" s="118">
        <f t="shared" si="298"/>
        <v>0.51419764323578787</v>
      </c>
      <c r="AX59" s="119">
        <f t="shared" si="298"/>
        <v>0.6119810475393348</v>
      </c>
      <c r="AY59" s="117">
        <f t="shared" si="298"/>
        <v>0.521074145162437</v>
      </c>
      <c r="AZ59" s="118">
        <f t="shared" si="298"/>
        <v>0.57106359370162729</v>
      </c>
      <c r="BA59" s="118">
        <f t="shared" si="298"/>
        <v>0.63155826205227616</v>
      </c>
      <c r="BB59" s="118">
        <f t="shared" si="298"/>
        <v>0.65761213417467779</v>
      </c>
      <c r="BC59" s="118">
        <f t="shared" si="298"/>
        <v>0.68322969074777973</v>
      </c>
      <c r="BD59" s="119">
        <f t="shared" si="298"/>
        <v>0.66103901843092128</v>
      </c>
      <c r="BE59" s="117">
        <f t="shared" si="298"/>
        <v>-5.3635624726597747E-2</v>
      </c>
      <c r="BF59" s="118">
        <f t="shared" si="298"/>
        <v>-6.4488910837140631E-2</v>
      </c>
      <c r="BG59" s="118">
        <f t="shared" si="298"/>
        <v>-2.9509009033077429E-2</v>
      </c>
      <c r="BH59" s="118">
        <f t="shared" ref="BH59:BP59" si="301">IFERROR((BH38/BH35),"NA")</f>
        <v>-9.1433465217142851E-2</v>
      </c>
      <c r="BI59" s="118">
        <f t="shared" si="301"/>
        <v>-7.3246260483079514E-2</v>
      </c>
      <c r="BJ59" s="119">
        <f t="shared" si="301"/>
        <v>-6.1199549186774276E-2</v>
      </c>
      <c r="BK59" s="117">
        <f t="shared" si="301"/>
        <v>0.17173525648629484</v>
      </c>
      <c r="BL59" s="118">
        <f t="shared" si="301"/>
        <v>9.6764030409671617E-2</v>
      </c>
      <c r="BM59" s="118">
        <f t="shared" si="301"/>
        <v>5.3651443712178684E-2</v>
      </c>
      <c r="BN59" s="118">
        <f t="shared" si="301"/>
        <v>6.6919286677775636E-2</v>
      </c>
      <c r="BO59" s="118">
        <f t="shared" si="301"/>
        <v>2.7929614004273118E-2</v>
      </c>
      <c r="BP59" s="119">
        <f t="shared" si="301"/>
        <v>-1.4293603382264188E-2</v>
      </c>
      <c r="BQ59" s="117"/>
      <c r="BR59" s="118"/>
      <c r="BS59" s="118"/>
      <c r="BT59" s="118"/>
      <c r="BU59" s="118"/>
      <c r="BV59" s="119"/>
    </row>
    <row r="60" spans="2:74">
      <c r="B60" s="4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</row>
    <row r="61" spans="2:74">
      <c r="B61" s="3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</row>
    <row r="62" spans="2:74">
      <c r="B62" s="3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</row>
    <row r="63" spans="2:74">
      <c r="B63" s="3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</row>
    <row r="64" spans="2:74">
      <c r="B64" s="3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</row>
    <row r="65" spans="2:74">
      <c r="B65" s="3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</row>
  </sheetData>
  <mergeCells count="12">
    <mergeCell ref="AM6:AR6"/>
    <mergeCell ref="AG6:AL6"/>
    <mergeCell ref="C6:H6"/>
    <mergeCell ref="I6:N6"/>
    <mergeCell ref="O6:T6"/>
    <mergeCell ref="AA6:AF6"/>
    <mergeCell ref="U6:Z6"/>
    <mergeCell ref="BQ6:BV6"/>
    <mergeCell ref="BK6:BP6"/>
    <mergeCell ref="AS6:AX6"/>
    <mergeCell ref="AY6:BD6"/>
    <mergeCell ref="BE6:BJ6"/>
  </mergeCells>
  <conditionalFormatting sqref="BV15">
    <cfRule type="cellIs" dxfId="1820" priority="108" operator="greaterThanOrEqual">
      <formula>10</formula>
    </cfRule>
    <cfRule type="cellIs" dxfId="1819" priority="111" operator="lessThan">
      <formula>0</formula>
    </cfRule>
  </conditionalFormatting>
  <conditionalFormatting sqref="BV16">
    <cfRule type="cellIs" dxfId="1818" priority="106" operator="greaterThanOrEqual">
      <formula>10</formula>
    </cfRule>
    <cfRule type="cellIs" dxfId="1817" priority="110" operator="lessThan">
      <formula>0</formula>
    </cfRule>
  </conditionalFormatting>
  <conditionalFormatting sqref="BV13">
    <cfRule type="cellIs" priority="104" operator="equal">
      <formula>"-"</formula>
    </cfRule>
    <cfRule type="cellIs" dxfId="1816" priority="107" operator="lessThanOrEqual">
      <formula>5</formula>
    </cfRule>
    <cfRule type="cellIs" dxfId="1815" priority="109" operator="greaterThanOrEqual">
      <formula>10</formula>
    </cfRule>
  </conditionalFormatting>
  <conditionalFormatting sqref="C33:T33 C29:T29 I27:T27 AA27:AL27 AA29:AL29 AA33:AL33 AS27:BV27 AS29:BD29 AS33:BD33">
    <cfRule type="cellIs" dxfId="1814" priority="102" operator="lessThanOrEqual">
      <formula>0</formula>
    </cfRule>
    <cfRule type="cellIs" dxfId="1813" priority="105" operator="greaterThanOrEqual">
      <formula>0</formula>
    </cfRule>
  </conditionalFormatting>
  <conditionalFormatting sqref="C41:T41 AA41:AL41 AS41:BV41">
    <cfRule type="cellIs" dxfId="1812" priority="103" operator="lessThanOrEqual">
      <formula>0</formula>
    </cfRule>
  </conditionalFormatting>
  <conditionalFormatting sqref="BE29:BV29">
    <cfRule type="cellIs" dxfId="1811" priority="100" operator="lessThanOrEqual">
      <formula>0</formula>
    </cfRule>
    <cfRule type="cellIs" dxfId="1810" priority="101" operator="greaterThanOrEqual">
      <formula>0</formula>
    </cfRule>
  </conditionalFormatting>
  <conditionalFormatting sqref="BE33:BV33">
    <cfRule type="cellIs" dxfId="1809" priority="98" operator="lessThanOrEqual">
      <formula>0</formula>
    </cfRule>
    <cfRule type="cellIs" dxfId="1808" priority="99" operator="greaterThanOrEqual">
      <formula>0</formula>
    </cfRule>
  </conditionalFormatting>
  <conditionalFormatting sqref="BV10">
    <cfRule type="cellIs" dxfId="1807" priority="96" operator="equal">
      <formula>"Sell"</formula>
    </cfRule>
    <cfRule type="cellIs" dxfId="1806" priority="97" operator="equal">
      <formula>"Buy"</formula>
    </cfRule>
  </conditionalFormatting>
  <conditionalFormatting sqref="BV10">
    <cfRule type="cellIs" dxfId="1805" priority="94" operator="equal">
      <formula>"Sell"</formula>
    </cfRule>
    <cfRule type="cellIs" dxfId="1804" priority="95" operator="equal">
      <formula>"Buy"</formula>
    </cfRule>
  </conditionalFormatting>
  <conditionalFormatting sqref="BV10">
    <cfRule type="cellIs" dxfId="1803" priority="92" operator="equal">
      <formula>"Sell"</formula>
    </cfRule>
    <cfRule type="cellIs" dxfId="1802" priority="93" operator="equal">
      <formula>"Buy"</formula>
    </cfRule>
  </conditionalFormatting>
  <conditionalFormatting sqref="H10 N10 T10 AF10 AL10 AX10 BD10 BJ10 BP10">
    <cfRule type="cellIs" dxfId="1801" priority="90" operator="equal">
      <formula>"Sell"</formula>
    </cfRule>
    <cfRule type="cellIs" dxfId="1800" priority="91" operator="equal">
      <formula>"Buy"</formula>
    </cfRule>
  </conditionalFormatting>
  <conditionalFormatting sqref="H15 N15 T15 AF15 AL15 AX15 BD15 BJ15 BP15">
    <cfRule type="cellIs" dxfId="1799" priority="86" operator="greaterThan">
      <formula>0</formula>
    </cfRule>
    <cfRule type="cellIs" dxfId="1798" priority="89" operator="lessThan">
      <formula>0</formula>
    </cfRule>
  </conditionalFormatting>
  <conditionalFormatting sqref="N16 T16 AF16 AL16 AX16 BD16 BJ16 BP16">
    <cfRule type="cellIs" dxfId="1797" priority="84" operator="greaterThan">
      <formula>0</formula>
    </cfRule>
    <cfRule type="cellIs" dxfId="1796" priority="88" operator="lessThan">
      <formula>0</formula>
    </cfRule>
  </conditionalFormatting>
  <conditionalFormatting sqref="H13 N13 T13 AF13 AL13 AX13 BD13 BJ13 BP13">
    <cfRule type="cellIs" priority="83" operator="equal">
      <formula>"-"</formula>
    </cfRule>
    <cfRule type="cellIs" dxfId="1795" priority="85" operator="lessThanOrEqual">
      <formula>0</formula>
    </cfRule>
    <cfRule type="cellIs" dxfId="1794" priority="87" operator="greaterThanOrEqual">
      <formula>0</formula>
    </cfRule>
  </conditionalFormatting>
  <conditionalFormatting sqref="H16 N16 T16 AF16 AL16 AX16 BD16 BJ16 BP16">
    <cfRule type="cellIs" dxfId="1793" priority="81" operator="greaterThan">
      <formula>0</formula>
    </cfRule>
    <cfRule type="cellIs" dxfId="1792" priority="82" operator="lessThan">
      <formula>0</formula>
    </cfRule>
  </conditionalFormatting>
  <conditionalFormatting sqref="C27:H27">
    <cfRule type="cellIs" dxfId="1791" priority="79" operator="lessThanOrEqual">
      <formula>0</formula>
    </cfRule>
    <cfRule type="cellIs" dxfId="1790" priority="80" operator="greaterThanOrEqual">
      <formula>0</formula>
    </cfRule>
  </conditionalFormatting>
  <conditionalFormatting sqref="AM27:AR27 AM29:AR29 AM33:AR33">
    <cfRule type="cellIs" dxfId="1789" priority="26" operator="lessThanOrEqual">
      <formula>0</formula>
    </cfRule>
    <cfRule type="cellIs" dxfId="1788" priority="28" operator="greaterThanOrEqual">
      <formula>0</formula>
    </cfRule>
  </conditionalFormatting>
  <conditionalFormatting sqref="AM41:AR41">
    <cfRule type="cellIs" dxfId="1787" priority="27" operator="lessThanOrEqual">
      <formula>0</formula>
    </cfRule>
  </conditionalFormatting>
  <conditionalFormatting sqref="AR10">
    <cfRule type="cellIs" dxfId="1786" priority="24" operator="equal">
      <formula>"Sell"</formula>
    </cfRule>
    <cfRule type="cellIs" dxfId="1785" priority="25" operator="equal">
      <formula>"Buy"</formula>
    </cfRule>
  </conditionalFormatting>
  <conditionalFormatting sqref="AR15">
    <cfRule type="cellIs" dxfId="1784" priority="20" operator="greaterThan">
      <formula>0</formula>
    </cfRule>
    <cfRule type="cellIs" dxfId="1783" priority="23" operator="lessThan">
      <formula>0</formula>
    </cfRule>
  </conditionalFormatting>
  <conditionalFormatting sqref="AR16">
    <cfRule type="cellIs" dxfId="1782" priority="18" operator="greaterThan">
      <formula>0</formula>
    </cfRule>
    <cfRule type="cellIs" dxfId="1781" priority="22" operator="lessThan">
      <formula>0</formula>
    </cfRule>
  </conditionalFormatting>
  <conditionalFormatting sqref="AR13">
    <cfRule type="cellIs" priority="17" operator="equal">
      <formula>"-"</formula>
    </cfRule>
    <cfRule type="cellIs" dxfId="1780" priority="19" operator="lessThanOrEqual">
      <formula>0</formula>
    </cfRule>
    <cfRule type="cellIs" dxfId="1779" priority="21" operator="greaterThanOrEqual">
      <formula>0</formula>
    </cfRule>
  </conditionalFormatting>
  <conditionalFormatting sqref="AR16">
    <cfRule type="cellIs" dxfId="1778" priority="15" operator="greaterThan">
      <formula>0</formula>
    </cfRule>
    <cfRule type="cellIs" dxfId="1777" priority="16" operator="lessThan">
      <formula>0</formula>
    </cfRule>
  </conditionalFormatting>
  <conditionalFormatting sqref="U27:Z27 U29:Z29 U33:Z33">
    <cfRule type="cellIs" dxfId="1776" priority="12" operator="lessThanOrEqual">
      <formula>0</formula>
    </cfRule>
    <cfRule type="cellIs" dxfId="1775" priority="14" operator="greaterThanOrEqual">
      <formula>0</formula>
    </cfRule>
  </conditionalFormatting>
  <conditionalFormatting sqref="U41:Z41">
    <cfRule type="cellIs" dxfId="1774" priority="13" operator="lessThanOrEqual">
      <formula>0</formula>
    </cfRule>
  </conditionalFormatting>
  <conditionalFormatting sqref="Z10">
    <cfRule type="cellIs" dxfId="1773" priority="10" operator="equal">
      <formula>"Sell"</formula>
    </cfRule>
    <cfRule type="cellIs" dxfId="1772" priority="11" operator="equal">
      <formula>"Buy"</formula>
    </cfRule>
  </conditionalFormatting>
  <conditionalFormatting sqref="Z15">
    <cfRule type="cellIs" dxfId="1771" priority="6" operator="greaterThan">
      <formula>0</formula>
    </cfRule>
    <cfRule type="cellIs" dxfId="1770" priority="9" operator="lessThan">
      <formula>0</formula>
    </cfRule>
  </conditionalFormatting>
  <conditionalFormatting sqref="Z16">
    <cfRule type="cellIs" dxfId="1769" priority="4" operator="greaterThan">
      <formula>0</formula>
    </cfRule>
    <cfRule type="cellIs" dxfId="1768" priority="8" operator="lessThan">
      <formula>0</formula>
    </cfRule>
  </conditionalFormatting>
  <conditionalFormatting sqref="Z13">
    <cfRule type="cellIs" priority="3" operator="equal">
      <formula>"-"</formula>
    </cfRule>
    <cfRule type="cellIs" dxfId="1767" priority="5" operator="lessThanOrEqual">
      <formula>0</formula>
    </cfRule>
    <cfRule type="cellIs" dxfId="1766" priority="7" operator="greaterThanOrEqual">
      <formula>0</formula>
    </cfRule>
  </conditionalFormatting>
  <conditionalFormatting sqref="Z16">
    <cfRule type="cellIs" dxfId="1765" priority="1" operator="greaterThan">
      <formula>0</formula>
    </cfRule>
    <cfRule type="cellIs" dxfId="1764" priority="2" operator="lessThan">
      <formula>0</formula>
    </cfRule>
  </conditionalFormatting>
  <pageMargins left="0.74803149606299213" right="0.23622047244094491" top="0.51181102362204722" bottom="0.23622047244094491" header="0.31496062992125984" footer="0.31496062992125984"/>
  <pageSetup paperSize="9" scale="80" orientation="landscape" r:id="rId1"/>
  <headerFooter>
    <oddHeader>&amp;LMOSL: Cement Valuations</oddHeader>
  </headerFooter>
  <colBreaks count="1" manualBreakCount="1">
    <brk id="38" min="5" max="58" man="1"/>
  </colBreaks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9"/>
  <dimension ref="B5:DR65"/>
  <sheetViews>
    <sheetView showGridLines="0" zoomScaleNormal="100" workbookViewId="0">
      <pane xSplit="2" ySplit="8" topLeftCell="F9" activePane="bottomRight" state="frozen"/>
      <selection sqref="A1:XFD1048576"/>
      <selection pane="topRight" sqref="A1:XFD1048576"/>
      <selection pane="bottomLeft" sqref="A1:XFD1048576"/>
      <selection pane="bottomRight" activeCell="F9" sqref="F9"/>
    </sheetView>
  </sheetViews>
  <sheetFormatPr defaultColWidth="9.33203125" defaultRowHeight="12"/>
  <cols>
    <col min="1" max="1" width="1.33203125" style="1" customWidth="1"/>
    <col min="2" max="2" width="28.6640625" style="6" bestFit="1" customWidth="1"/>
    <col min="3" max="5" width="7.6640625" style="1" hidden="1" customWidth="1"/>
    <col min="6" max="7" width="9" style="1" bestFit="1" customWidth="1"/>
    <col min="8" max="8" width="9.1640625" style="1" bestFit="1" customWidth="1"/>
    <col min="9" max="11" width="6.6640625" style="1" hidden="1" customWidth="1"/>
    <col min="12" max="12" width="8.6640625" style="1" bestFit="1" customWidth="1"/>
    <col min="13" max="13" width="8.83203125" style="1" bestFit="1" customWidth="1"/>
    <col min="14" max="14" width="9.1640625" style="1" bestFit="1" customWidth="1"/>
    <col min="15" max="15" width="8.1640625" style="1" hidden="1" customWidth="1"/>
    <col min="16" max="17" width="7" style="1" hidden="1" customWidth="1"/>
    <col min="18" max="19" width="7.6640625" style="1" bestFit="1" customWidth="1"/>
    <col min="20" max="20" width="8.33203125" style="1" bestFit="1" customWidth="1"/>
    <col min="21" max="23" width="8.6640625" style="1" hidden="1" customWidth="1"/>
    <col min="24" max="26" width="9.1640625" style="1" bestFit="1" customWidth="1"/>
    <col min="27" max="28" width="7.1640625" style="1" hidden="1" customWidth="1"/>
    <col min="29" max="29" width="7.33203125" style="1" hidden="1" customWidth="1"/>
    <col min="30" max="32" width="7.6640625" style="1" bestFit="1" customWidth="1"/>
    <col min="33" max="35" width="7.1640625" style="1" hidden="1" customWidth="1"/>
    <col min="36" max="38" width="8.83203125" style="1" bestFit="1" customWidth="1"/>
    <col min="39" max="41" width="7.6640625" style="1" hidden="1" customWidth="1"/>
    <col min="42" max="42" width="9.33203125" style="1" bestFit="1" customWidth="1"/>
    <col min="43" max="44" width="9" style="1" bestFit="1" customWidth="1"/>
    <col min="45" max="45" width="7.6640625" style="1" hidden="1" customWidth="1"/>
    <col min="46" max="47" width="8.33203125" style="1" hidden="1" customWidth="1"/>
    <col min="48" max="48" width="9" style="1" bestFit="1" customWidth="1"/>
    <col min="49" max="49" width="8.83203125" style="1" bestFit="1" customWidth="1"/>
    <col min="50" max="50" width="9" style="1" bestFit="1" customWidth="1"/>
    <col min="51" max="51" width="7.6640625" style="1" hidden="1" customWidth="1"/>
    <col min="52" max="53" width="8.33203125" style="1" hidden="1" customWidth="1"/>
    <col min="54" max="54" width="9" style="1" bestFit="1" customWidth="1"/>
    <col min="55" max="55" width="8.83203125" style="1" bestFit="1" customWidth="1"/>
    <col min="56" max="56" width="9" style="1" bestFit="1" customWidth="1"/>
    <col min="57" max="59" width="6.6640625" style="1" hidden="1" customWidth="1"/>
    <col min="60" max="61" width="7.1640625" style="1" bestFit="1" customWidth="1"/>
    <col min="62" max="62" width="7.5" style="1" bestFit="1" customWidth="1"/>
    <col min="63" max="65" width="8" style="1" hidden="1" customWidth="1"/>
    <col min="66" max="68" width="8" style="1" bestFit="1" customWidth="1"/>
    <col min="69" max="70" width="6.83203125" style="1" hidden="1" customWidth="1"/>
    <col min="71" max="71" width="7.33203125" style="1" hidden="1" customWidth="1"/>
    <col min="72" max="72" width="8.83203125" style="1" bestFit="1" customWidth="1"/>
    <col min="73" max="73" width="8.5" style="1" bestFit="1" customWidth="1"/>
    <col min="74" max="74" width="8.83203125" style="1" bestFit="1" customWidth="1"/>
    <col min="75" max="76" width="6.6640625" style="1" hidden="1" customWidth="1"/>
    <col min="77" max="77" width="7.33203125" style="1" hidden="1" customWidth="1"/>
    <col min="78" max="80" width="7.5" style="1" bestFit="1" customWidth="1"/>
    <col min="81" max="83" width="6.6640625" style="1" hidden="1" customWidth="1"/>
    <col min="84" max="85" width="7.33203125" style="1" bestFit="1" customWidth="1"/>
    <col min="86" max="86" width="7.6640625" style="1" bestFit="1" customWidth="1"/>
    <col min="87" max="89" width="6.6640625" style="1" hidden="1" customWidth="1"/>
    <col min="90" max="90" width="8" style="1" bestFit="1" customWidth="1"/>
    <col min="91" max="92" width="8.1640625" style="1" bestFit="1" customWidth="1"/>
    <col min="93" max="95" width="7.1640625" style="1" hidden="1" customWidth="1"/>
    <col min="96" max="96" width="7.5" style="1" bestFit="1" customWidth="1"/>
    <col min="97" max="97" width="7.83203125" style="1" customWidth="1"/>
    <col min="98" max="98" width="8.33203125" style="1" bestFit="1" customWidth="1"/>
    <col min="99" max="101" width="7.1640625" style="1" hidden="1" customWidth="1"/>
    <col min="102" max="104" width="7.5" style="1" bestFit="1" customWidth="1"/>
    <col min="105" max="105" width="7.6640625" style="1" hidden="1" customWidth="1"/>
    <col min="106" max="107" width="7.33203125" style="1" hidden="1" customWidth="1"/>
    <col min="108" max="109" width="7.6640625" style="1" bestFit="1" customWidth="1"/>
    <col min="110" max="110" width="9" style="1" bestFit="1" customWidth="1"/>
    <col min="111" max="111" width="7.6640625" style="1" hidden="1" customWidth="1"/>
    <col min="112" max="113" width="7.33203125" style="1" hidden="1" customWidth="1"/>
    <col min="114" max="115" width="7.6640625" style="1" bestFit="1" customWidth="1"/>
    <col min="116" max="116" width="9" style="1" bestFit="1" customWidth="1"/>
    <col min="117" max="122" width="9.1640625" style="1" hidden="1" customWidth="1"/>
    <col min="123" max="16384" width="9.33203125" style="1"/>
  </cols>
  <sheetData>
    <row r="5" spans="2:122" ht="9" customHeight="1"/>
    <row r="6" spans="2:122" s="107" customFormat="1" ht="12.75">
      <c r="B6" s="23" t="s">
        <v>68</v>
      </c>
      <c r="C6" s="342" t="s">
        <v>246</v>
      </c>
      <c r="D6" s="343"/>
      <c r="E6" s="343"/>
      <c r="F6" s="343"/>
      <c r="G6" s="343"/>
      <c r="H6" s="344"/>
      <c r="I6" s="342" t="s">
        <v>248</v>
      </c>
      <c r="J6" s="343"/>
      <c r="K6" s="343"/>
      <c r="L6" s="343"/>
      <c r="M6" s="343"/>
      <c r="N6" s="344"/>
      <c r="O6" s="342" t="s">
        <v>249</v>
      </c>
      <c r="P6" s="343"/>
      <c r="Q6" s="343"/>
      <c r="R6" s="343"/>
      <c r="S6" s="343"/>
      <c r="T6" s="344"/>
      <c r="U6" s="342" t="s">
        <v>251</v>
      </c>
      <c r="V6" s="343"/>
      <c r="W6" s="343"/>
      <c r="X6" s="343"/>
      <c r="Y6" s="343"/>
      <c r="Z6" s="344"/>
      <c r="AA6" s="342" t="s">
        <v>91</v>
      </c>
      <c r="AB6" s="343"/>
      <c r="AC6" s="343"/>
      <c r="AD6" s="343"/>
      <c r="AE6" s="343"/>
      <c r="AF6" s="344"/>
      <c r="AG6" s="342" t="s">
        <v>92</v>
      </c>
      <c r="AH6" s="343"/>
      <c r="AI6" s="343"/>
      <c r="AJ6" s="343"/>
      <c r="AK6" s="343"/>
      <c r="AL6" s="344"/>
      <c r="AM6" s="342" t="s">
        <v>93</v>
      </c>
      <c r="AN6" s="343"/>
      <c r="AO6" s="343"/>
      <c r="AP6" s="343"/>
      <c r="AQ6" s="343"/>
      <c r="AR6" s="344"/>
      <c r="AS6" s="342" t="s">
        <v>1333</v>
      </c>
      <c r="AT6" s="343"/>
      <c r="AU6" s="343"/>
      <c r="AV6" s="343"/>
      <c r="AW6" s="343"/>
      <c r="AX6" s="344"/>
      <c r="AY6" s="342" t="s">
        <v>94</v>
      </c>
      <c r="AZ6" s="343"/>
      <c r="BA6" s="343"/>
      <c r="BB6" s="343"/>
      <c r="BC6" s="343"/>
      <c r="BD6" s="344"/>
      <c r="BE6" s="342" t="s">
        <v>1334</v>
      </c>
      <c r="BF6" s="343"/>
      <c r="BG6" s="343"/>
      <c r="BH6" s="343"/>
      <c r="BI6" s="343"/>
      <c r="BJ6" s="344"/>
      <c r="BK6" s="342" t="s">
        <v>95</v>
      </c>
      <c r="BL6" s="343"/>
      <c r="BM6" s="343"/>
      <c r="BN6" s="343"/>
      <c r="BO6" s="343"/>
      <c r="BP6" s="344"/>
      <c r="BQ6" s="342" t="s">
        <v>255</v>
      </c>
      <c r="BR6" s="343"/>
      <c r="BS6" s="343"/>
      <c r="BT6" s="343"/>
      <c r="BU6" s="343"/>
      <c r="BV6" s="344"/>
      <c r="BW6" s="342" t="s">
        <v>261</v>
      </c>
      <c r="BX6" s="343"/>
      <c r="BY6" s="343"/>
      <c r="BZ6" s="343"/>
      <c r="CA6" s="343"/>
      <c r="CB6" s="344"/>
      <c r="CC6" s="342" t="s">
        <v>96</v>
      </c>
      <c r="CD6" s="343"/>
      <c r="CE6" s="343"/>
      <c r="CF6" s="343"/>
      <c r="CG6" s="343"/>
      <c r="CH6" s="344"/>
      <c r="CI6" s="342" t="s">
        <v>97</v>
      </c>
      <c r="CJ6" s="343"/>
      <c r="CK6" s="343"/>
      <c r="CL6" s="343"/>
      <c r="CM6" s="343"/>
      <c r="CN6" s="344"/>
      <c r="CO6" s="342" t="s">
        <v>1335</v>
      </c>
      <c r="CP6" s="343"/>
      <c r="CQ6" s="343"/>
      <c r="CR6" s="343"/>
      <c r="CS6" s="343"/>
      <c r="CT6" s="344"/>
      <c r="CU6" s="342" t="s">
        <v>1336</v>
      </c>
      <c r="CV6" s="343"/>
      <c r="CW6" s="343"/>
      <c r="CX6" s="343"/>
      <c r="CY6" s="343"/>
      <c r="CZ6" s="344"/>
      <c r="DA6" s="342" t="s">
        <v>98</v>
      </c>
      <c r="DB6" s="343"/>
      <c r="DC6" s="343"/>
      <c r="DD6" s="343"/>
      <c r="DE6" s="343"/>
      <c r="DF6" s="344"/>
      <c r="DG6" s="342" t="s">
        <v>1337</v>
      </c>
      <c r="DH6" s="343"/>
      <c r="DI6" s="343"/>
      <c r="DJ6" s="343"/>
      <c r="DK6" s="343"/>
      <c r="DL6" s="344"/>
      <c r="DM6" s="359" t="s">
        <v>285</v>
      </c>
      <c r="DN6" s="360"/>
      <c r="DO6" s="360"/>
      <c r="DP6" s="360"/>
      <c r="DQ6" s="360"/>
      <c r="DR6" s="361"/>
    </row>
    <row r="7" spans="2:122" s="111" customFormat="1" ht="11.25" hidden="1">
      <c r="B7" s="31" t="s">
        <v>7</v>
      </c>
      <c r="C7" s="108" t="s">
        <v>134</v>
      </c>
      <c r="D7" s="109" t="str">
        <f>C7</f>
        <v>APNT IN</v>
      </c>
      <c r="E7" s="109" t="str">
        <f t="shared" ref="E7:H7" si="0">D7</f>
        <v>APNT IN</v>
      </c>
      <c r="F7" s="109" t="str">
        <f t="shared" si="0"/>
        <v>APNT IN</v>
      </c>
      <c r="G7" s="109" t="str">
        <f t="shared" si="0"/>
        <v>APNT IN</v>
      </c>
      <c r="H7" s="110" t="str">
        <f t="shared" si="0"/>
        <v>APNT IN</v>
      </c>
      <c r="I7" s="108" t="s">
        <v>135</v>
      </c>
      <c r="J7" s="109" t="str">
        <f>I7</f>
        <v>BRIT IN</v>
      </c>
      <c r="K7" s="109" t="str">
        <f t="shared" ref="K7:N7" si="1">J7</f>
        <v>BRIT IN</v>
      </c>
      <c r="L7" s="109" t="str">
        <f t="shared" si="1"/>
        <v>BRIT IN</v>
      </c>
      <c r="M7" s="109" t="str">
        <f t="shared" si="1"/>
        <v>BRIT IN</v>
      </c>
      <c r="N7" s="110" t="str">
        <f t="shared" si="1"/>
        <v>BRIT IN</v>
      </c>
      <c r="O7" s="108" t="s">
        <v>136</v>
      </c>
      <c r="P7" s="109" t="str">
        <f>O7</f>
        <v>CLGT IN</v>
      </c>
      <c r="Q7" s="109" t="str">
        <f t="shared" ref="Q7:T7" si="2">P7</f>
        <v>CLGT IN</v>
      </c>
      <c r="R7" s="109" t="str">
        <f t="shared" si="2"/>
        <v>CLGT IN</v>
      </c>
      <c r="S7" s="109" t="str">
        <f t="shared" si="2"/>
        <v>CLGT IN</v>
      </c>
      <c r="T7" s="110" t="str">
        <f t="shared" si="2"/>
        <v>CLGT IN</v>
      </c>
      <c r="U7" s="108" t="s">
        <v>137</v>
      </c>
      <c r="V7" s="109" t="str">
        <f>U7</f>
        <v>DABUR IN</v>
      </c>
      <c r="W7" s="109" t="str">
        <f t="shared" ref="W7:Z7" si="3">V7</f>
        <v>DABUR IN</v>
      </c>
      <c r="X7" s="109" t="str">
        <f t="shared" si="3"/>
        <v>DABUR IN</v>
      </c>
      <c r="Y7" s="109" t="str">
        <f t="shared" si="3"/>
        <v>DABUR IN</v>
      </c>
      <c r="Z7" s="110" t="str">
        <f t="shared" si="3"/>
        <v>DABUR IN</v>
      </c>
      <c r="AA7" s="108" t="s">
        <v>138</v>
      </c>
      <c r="AB7" s="109" t="str">
        <f>AA7</f>
        <v>HMN IN</v>
      </c>
      <c r="AC7" s="109" t="str">
        <f t="shared" ref="AC7:AF7" si="4">AB7</f>
        <v>HMN IN</v>
      </c>
      <c r="AD7" s="109" t="str">
        <f t="shared" si="4"/>
        <v>HMN IN</v>
      </c>
      <c r="AE7" s="109" t="str">
        <f t="shared" si="4"/>
        <v>HMN IN</v>
      </c>
      <c r="AF7" s="110" t="str">
        <f t="shared" si="4"/>
        <v>HMN IN</v>
      </c>
      <c r="AG7" s="108" t="s">
        <v>139</v>
      </c>
      <c r="AH7" s="109" t="str">
        <f>AG7</f>
        <v>GCPL IN</v>
      </c>
      <c r="AI7" s="109" t="str">
        <f t="shared" ref="AI7:AL7" si="5">AH7</f>
        <v>GCPL IN</v>
      </c>
      <c r="AJ7" s="109" t="str">
        <f t="shared" si="5"/>
        <v>GCPL IN</v>
      </c>
      <c r="AK7" s="109" t="str">
        <f t="shared" si="5"/>
        <v>GCPL IN</v>
      </c>
      <c r="AL7" s="110" t="str">
        <f t="shared" si="5"/>
        <v>GCPL IN</v>
      </c>
      <c r="AM7" s="108" t="s">
        <v>141</v>
      </c>
      <c r="AN7" s="109" t="str">
        <f>AM7</f>
        <v>HUVR IN</v>
      </c>
      <c r="AO7" s="109" t="str">
        <f t="shared" ref="AO7:AR7" si="6">AN7</f>
        <v>HUVR IN</v>
      </c>
      <c r="AP7" s="109" t="str">
        <f t="shared" si="6"/>
        <v>HUVR IN</v>
      </c>
      <c r="AQ7" s="109" t="str">
        <f t="shared" si="6"/>
        <v>HUVR IN</v>
      </c>
      <c r="AR7" s="110" t="str">
        <f t="shared" si="6"/>
        <v>HUVR IN</v>
      </c>
      <c r="AS7" s="108" t="s">
        <v>633</v>
      </c>
      <c r="AT7" s="109" t="str">
        <f>AS7</f>
        <v>INDIGOPN IN</v>
      </c>
      <c r="AU7" s="109" t="str">
        <f t="shared" ref="AU7" si="7">AT7</f>
        <v>INDIGOPN IN</v>
      </c>
      <c r="AV7" s="109" t="str">
        <f t="shared" ref="AV7" si="8">AU7</f>
        <v>INDIGOPN IN</v>
      </c>
      <c r="AW7" s="109" t="str">
        <f t="shared" ref="AW7" si="9">AV7</f>
        <v>INDIGOPN IN</v>
      </c>
      <c r="AX7" s="110" t="str">
        <f t="shared" ref="AX7" si="10">AW7</f>
        <v>INDIGOPN IN</v>
      </c>
      <c r="AY7" s="108" t="s">
        <v>142</v>
      </c>
      <c r="AZ7" s="109" t="str">
        <f>AY7</f>
        <v>ITC IN</v>
      </c>
      <c r="BA7" s="109" t="str">
        <f t="shared" ref="BA7:BD7" si="11">AZ7</f>
        <v>ITC IN</v>
      </c>
      <c r="BB7" s="109" t="str">
        <f t="shared" si="11"/>
        <v>ITC IN</v>
      </c>
      <c r="BC7" s="109" t="str">
        <f t="shared" si="11"/>
        <v>ITC IN</v>
      </c>
      <c r="BD7" s="110" t="str">
        <f t="shared" si="11"/>
        <v>ITC IN</v>
      </c>
      <c r="BE7" s="108" t="s">
        <v>143</v>
      </c>
      <c r="BF7" s="109" t="str">
        <f>BE7</f>
        <v>JYL IN</v>
      </c>
      <c r="BG7" s="109" t="str">
        <f t="shared" ref="BG7:BJ7" si="12">BF7</f>
        <v>JYL IN</v>
      </c>
      <c r="BH7" s="109" t="str">
        <f t="shared" si="12"/>
        <v>JYL IN</v>
      </c>
      <c r="BI7" s="109" t="str">
        <f t="shared" si="12"/>
        <v>JYL IN</v>
      </c>
      <c r="BJ7" s="110" t="str">
        <f t="shared" si="12"/>
        <v>JYL IN</v>
      </c>
      <c r="BK7" s="108" t="s">
        <v>144</v>
      </c>
      <c r="BL7" s="109" t="str">
        <f>BK7</f>
        <v>MRCO IN</v>
      </c>
      <c r="BM7" s="109" t="str">
        <f t="shared" ref="BM7:BP7" si="13">BL7</f>
        <v>MRCO IN</v>
      </c>
      <c r="BN7" s="109" t="str">
        <f t="shared" si="13"/>
        <v>MRCO IN</v>
      </c>
      <c r="BO7" s="109" t="str">
        <f t="shared" si="13"/>
        <v>MRCO IN</v>
      </c>
      <c r="BP7" s="110" t="str">
        <f t="shared" si="13"/>
        <v>MRCO IN</v>
      </c>
      <c r="BQ7" s="108" t="s">
        <v>145</v>
      </c>
      <c r="BR7" s="109" t="str">
        <f>BQ7</f>
        <v>NEST IN</v>
      </c>
      <c r="BS7" s="109" t="str">
        <f t="shared" ref="BS7:BV7" si="14">BR7</f>
        <v>NEST IN</v>
      </c>
      <c r="BT7" s="109" t="str">
        <f t="shared" si="14"/>
        <v>NEST IN</v>
      </c>
      <c r="BU7" s="109" t="str">
        <f t="shared" si="14"/>
        <v>NEST IN</v>
      </c>
      <c r="BV7" s="110" t="str">
        <f t="shared" si="14"/>
        <v>NEST IN</v>
      </c>
      <c r="BW7" s="108" t="s">
        <v>146</v>
      </c>
      <c r="BX7" s="109" t="str">
        <f>BW7</f>
        <v>PG IN</v>
      </c>
      <c r="BY7" s="109" t="str">
        <f t="shared" ref="BY7:CB7" si="15">BX7</f>
        <v>PG IN</v>
      </c>
      <c r="BZ7" s="109" t="str">
        <f t="shared" si="15"/>
        <v>PG IN</v>
      </c>
      <c r="CA7" s="109" t="str">
        <f t="shared" si="15"/>
        <v>PG IN</v>
      </c>
      <c r="CB7" s="110" t="str">
        <f t="shared" si="15"/>
        <v>PG IN</v>
      </c>
      <c r="CC7" s="108" t="s">
        <v>147</v>
      </c>
      <c r="CD7" s="109" t="str">
        <f>CC7</f>
        <v>PAG IN</v>
      </c>
      <c r="CE7" s="109" t="str">
        <f t="shared" ref="CE7:CH7" si="16">CD7</f>
        <v>PAG IN</v>
      </c>
      <c r="CF7" s="109" t="str">
        <f t="shared" si="16"/>
        <v>PAG IN</v>
      </c>
      <c r="CG7" s="109" t="str">
        <f t="shared" si="16"/>
        <v>PAG IN</v>
      </c>
      <c r="CH7" s="110" t="str">
        <f t="shared" si="16"/>
        <v>PAG IN</v>
      </c>
      <c r="CI7" s="108" t="s">
        <v>148</v>
      </c>
      <c r="CJ7" s="109" t="str">
        <f>CI7</f>
        <v>PIDI IN</v>
      </c>
      <c r="CK7" s="109" t="str">
        <f t="shared" ref="CK7:CN7" si="17">CJ7</f>
        <v>PIDI IN</v>
      </c>
      <c r="CL7" s="109" t="str">
        <f t="shared" si="17"/>
        <v>PIDI IN</v>
      </c>
      <c r="CM7" s="109" t="str">
        <f t="shared" si="17"/>
        <v>PIDI IN</v>
      </c>
      <c r="CN7" s="110" t="str">
        <f t="shared" si="17"/>
        <v>PIDI IN</v>
      </c>
      <c r="CO7" s="108" t="s">
        <v>575</v>
      </c>
      <c r="CP7" s="109" t="str">
        <f>CO7</f>
        <v>TATACONS IN</v>
      </c>
      <c r="CQ7" s="109" t="str">
        <f t="shared" ref="CQ7" si="18">CP7</f>
        <v>TATACONS IN</v>
      </c>
      <c r="CR7" s="109" t="str">
        <f t="shared" ref="CR7" si="19">CQ7</f>
        <v>TATACONS IN</v>
      </c>
      <c r="CS7" s="109" t="str">
        <f t="shared" ref="CS7" si="20">CR7</f>
        <v>TATACONS IN</v>
      </c>
      <c r="CT7" s="110" t="str">
        <f t="shared" ref="CT7" si="21">CS7</f>
        <v>TATACONS IN</v>
      </c>
      <c r="CU7" s="108" t="s">
        <v>149</v>
      </c>
      <c r="CV7" s="109" t="str">
        <f>CU7</f>
        <v>UBBL IN</v>
      </c>
      <c r="CW7" s="109" t="str">
        <f t="shared" ref="CW7:CZ7" si="22">CV7</f>
        <v>UBBL IN</v>
      </c>
      <c r="CX7" s="109" t="str">
        <f t="shared" si="22"/>
        <v>UBBL IN</v>
      </c>
      <c r="CY7" s="109" t="str">
        <f t="shared" si="22"/>
        <v>UBBL IN</v>
      </c>
      <c r="CZ7" s="110" t="str">
        <f t="shared" si="22"/>
        <v>UBBL IN</v>
      </c>
      <c r="DA7" s="108" t="s">
        <v>748</v>
      </c>
      <c r="DB7" s="109" t="str">
        <f>DA7</f>
        <v>UNITDSPR IN</v>
      </c>
      <c r="DC7" s="109" t="str">
        <f t="shared" ref="DC7" si="23">DB7</f>
        <v>UNITDSPR IN</v>
      </c>
      <c r="DD7" s="109" t="str">
        <f t="shared" ref="DD7" si="24">DC7</f>
        <v>UNITDSPR IN</v>
      </c>
      <c r="DE7" s="109" t="str">
        <f t="shared" ref="DE7" si="25">DD7</f>
        <v>UNITDSPR IN</v>
      </c>
      <c r="DF7" s="110" t="str">
        <f t="shared" ref="DF7" si="26">DE7</f>
        <v>UNITDSPR IN</v>
      </c>
      <c r="DG7" s="108" t="s">
        <v>597</v>
      </c>
      <c r="DH7" s="109" t="str">
        <f>DG7</f>
        <v>VBL IN</v>
      </c>
      <c r="DI7" s="109" t="str">
        <f t="shared" ref="DI7" si="27">DH7</f>
        <v>VBL IN</v>
      </c>
      <c r="DJ7" s="109" t="str">
        <f t="shared" ref="DJ7" si="28">DI7</f>
        <v>VBL IN</v>
      </c>
      <c r="DK7" s="109" t="str">
        <f t="shared" ref="DK7" si="29">DJ7</f>
        <v>VBL IN</v>
      </c>
      <c r="DL7" s="110" t="str">
        <f t="shared" ref="DL7" si="30">DK7</f>
        <v>VBL IN</v>
      </c>
      <c r="DM7" s="108" t="s">
        <v>90</v>
      </c>
      <c r="DN7" s="109" t="str">
        <f>DM7</f>
        <v>Consumer</v>
      </c>
      <c r="DO7" s="109" t="str">
        <f t="shared" ref="DO7:DR7" si="31">DN7</f>
        <v>Consumer</v>
      </c>
      <c r="DP7" s="109" t="str">
        <f t="shared" si="31"/>
        <v>Consumer</v>
      </c>
      <c r="DQ7" s="109" t="str">
        <f t="shared" si="31"/>
        <v>Consumer</v>
      </c>
      <c r="DR7" s="110" t="str">
        <f t="shared" si="31"/>
        <v>Consumer</v>
      </c>
    </row>
    <row r="8" spans="2:122" s="115" customFormat="1">
      <c r="B8" s="23" t="s">
        <v>69</v>
      </c>
      <c r="C8" s="112" t="str">
        <f>'Column Code'!$C$8</f>
        <v>FY21</v>
      </c>
      <c r="D8" s="113" t="str">
        <f>'Column Code'!$D$8</f>
        <v>FY22</v>
      </c>
      <c r="E8" s="113" t="str">
        <f>'Column Code'!$E$8</f>
        <v>FY23</v>
      </c>
      <c r="F8" s="113" t="str">
        <f>'Column Code'!$F$8</f>
        <v>FY24</v>
      </c>
      <c r="G8" s="113" t="str">
        <f>'Column Code'!$G$8</f>
        <v>FY25E</v>
      </c>
      <c r="H8" s="114" t="str">
        <f>'Column Code'!$H$8</f>
        <v>FY26E</v>
      </c>
      <c r="I8" s="112" t="str">
        <f>'Column Code'!$C$8</f>
        <v>FY21</v>
      </c>
      <c r="J8" s="113" t="str">
        <f>'Column Code'!$D$8</f>
        <v>FY22</v>
      </c>
      <c r="K8" s="113" t="str">
        <f>'Column Code'!$E$8</f>
        <v>FY23</v>
      </c>
      <c r="L8" s="113" t="str">
        <f>'Column Code'!$F$8</f>
        <v>FY24</v>
      </c>
      <c r="M8" s="113" t="str">
        <f>'Column Code'!$G$8</f>
        <v>FY25E</v>
      </c>
      <c r="N8" s="114" t="str">
        <f>'Column Code'!$H$8</f>
        <v>FY26E</v>
      </c>
      <c r="O8" s="112" t="str">
        <f>'Column Code'!$C$8</f>
        <v>FY21</v>
      </c>
      <c r="P8" s="113" t="str">
        <f>'Column Code'!$D$8</f>
        <v>FY22</v>
      </c>
      <c r="Q8" s="113" t="str">
        <f>'Column Code'!$E$8</f>
        <v>FY23</v>
      </c>
      <c r="R8" s="113" t="str">
        <f>'Column Code'!$F$8</f>
        <v>FY24</v>
      </c>
      <c r="S8" s="113" t="str">
        <f>'Column Code'!$G$8</f>
        <v>FY25E</v>
      </c>
      <c r="T8" s="114" t="str">
        <f>'Column Code'!$H$8</f>
        <v>FY26E</v>
      </c>
      <c r="U8" s="112" t="str">
        <f>'Column Code'!$C$8</f>
        <v>FY21</v>
      </c>
      <c r="V8" s="113" t="str">
        <f>'Column Code'!$D$8</f>
        <v>FY22</v>
      </c>
      <c r="W8" s="113" t="str">
        <f>'Column Code'!$E$8</f>
        <v>FY23</v>
      </c>
      <c r="X8" s="113" t="str">
        <f>'Column Code'!$F$8</f>
        <v>FY24</v>
      </c>
      <c r="Y8" s="113" t="str">
        <f>'Column Code'!$G$8</f>
        <v>FY25E</v>
      </c>
      <c r="Z8" s="114" t="str">
        <f>'Column Code'!$H$8</f>
        <v>FY26E</v>
      </c>
      <c r="AA8" s="112" t="str">
        <f>'Column Code'!$C$8</f>
        <v>FY21</v>
      </c>
      <c r="AB8" s="113" t="str">
        <f>'Column Code'!$D$8</f>
        <v>FY22</v>
      </c>
      <c r="AC8" s="113" t="str">
        <f>'Column Code'!$E$8</f>
        <v>FY23</v>
      </c>
      <c r="AD8" s="113" t="str">
        <f>'Column Code'!$F$8</f>
        <v>FY24</v>
      </c>
      <c r="AE8" s="113" t="str">
        <f>'Column Code'!$G$8</f>
        <v>FY25E</v>
      </c>
      <c r="AF8" s="114" t="str">
        <f>'Column Code'!$H$8</f>
        <v>FY26E</v>
      </c>
      <c r="AG8" s="112" t="str">
        <f>'Column Code'!$C$8</f>
        <v>FY21</v>
      </c>
      <c r="AH8" s="113" t="str">
        <f>'Column Code'!$D$8</f>
        <v>FY22</v>
      </c>
      <c r="AI8" s="113" t="str">
        <f>'Column Code'!$E$8</f>
        <v>FY23</v>
      </c>
      <c r="AJ8" s="113" t="str">
        <f>'Column Code'!$F$8</f>
        <v>FY24</v>
      </c>
      <c r="AK8" s="113" t="str">
        <f>'Column Code'!$G$8</f>
        <v>FY25E</v>
      </c>
      <c r="AL8" s="114" t="str">
        <f>'Column Code'!$H$8</f>
        <v>FY26E</v>
      </c>
      <c r="AM8" s="112" t="str">
        <f>'Column Code'!$C$8</f>
        <v>FY21</v>
      </c>
      <c r="AN8" s="113" t="str">
        <f>'Column Code'!$D$8</f>
        <v>FY22</v>
      </c>
      <c r="AO8" s="113" t="str">
        <f>'Column Code'!$E$8</f>
        <v>FY23</v>
      </c>
      <c r="AP8" s="113" t="str">
        <f>'Column Code'!$F$8</f>
        <v>FY24</v>
      </c>
      <c r="AQ8" s="113" t="str">
        <f>'Column Code'!$G$8</f>
        <v>FY25E</v>
      </c>
      <c r="AR8" s="114" t="str">
        <f>'Column Code'!$H$8</f>
        <v>FY26E</v>
      </c>
      <c r="AS8" s="112" t="str">
        <f>'Column Code'!$C$8</f>
        <v>FY21</v>
      </c>
      <c r="AT8" s="113" t="str">
        <f>'Column Code'!$D$8</f>
        <v>FY22</v>
      </c>
      <c r="AU8" s="113" t="str">
        <f>'Column Code'!$E$8</f>
        <v>FY23</v>
      </c>
      <c r="AV8" s="113" t="str">
        <f>'Column Code'!$F$8</f>
        <v>FY24</v>
      </c>
      <c r="AW8" s="113" t="str">
        <f>'Column Code'!$G$8</f>
        <v>FY25E</v>
      </c>
      <c r="AX8" s="114" t="str">
        <f>'Column Code'!$H$8</f>
        <v>FY26E</v>
      </c>
      <c r="AY8" s="112" t="str">
        <f>'Column Code'!$C$8</f>
        <v>FY21</v>
      </c>
      <c r="AZ8" s="113" t="str">
        <f>'Column Code'!$D$8</f>
        <v>FY22</v>
      </c>
      <c r="BA8" s="113" t="str">
        <f>'Column Code'!$E$8</f>
        <v>FY23</v>
      </c>
      <c r="BB8" s="113" t="str">
        <f>'Column Code'!$F$8</f>
        <v>FY24</v>
      </c>
      <c r="BC8" s="113" t="str">
        <f>'Column Code'!$G$8</f>
        <v>FY25E</v>
      </c>
      <c r="BD8" s="114" t="str">
        <f>'Column Code'!$H$8</f>
        <v>FY26E</v>
      </c>
      <c r="BE8" s="112" t="str">
        <f>'Column Code'!$C$8</f>
        <v>FY21</v>
      </c>
      <c r="BF8" s="113" t="str">
        <f>'Column Code'!$D$8</f>
        <v>FY22</v>
      </c>
      <c r="BG8" s="113" t="str">
        <f>'Column Code'!$E$8</f>
        <v>FY23</v>
      </c>
      <c r="BH8" s="113" t="str">
        <f>'Column Code'!$F$8</f>
        <v>FY24</v>
      </c>
      <c r="BI8" s="113" t="str">
        <f>'Column Code'!$G$8</f>
        <v>FY25E</v>
      </c>
      <c r="BJ8" s="114" t="str">
        <f>'Column Code'!$H$8</f>
        <v>FY26E</v>
      </c>
      <c r="BK8" s="112" t="str">
        <f>'Column Code'!$C$8</f>
        <v>FY21</v>
      </c>
      <c r="BL8" s="113" t="str">
        <f>'Column Code'!$D$8</f>
        <v>FY22</v>
      </c>
      <c r="BM8" s="113" t="str">
        <f>'Column Code'!$E$8</f>
        <v>FY23</v>
      </c>
      <c r="BN8" s="113" t="str">
        <f>'Column Code'!$F$8</f>
        <v>FY24</v>
      </c>
      <c r="BO8" s="113" t="str">
        <f>'Column Code'!$G$8</f>
        <v>FY25E</v>
      </c>
      <c r="BP8" s="114" t="str">
        <f>'Column Code'!$H$8</f>
        <v>FY26E</v>
      </c>
      <c r="BQ8" s="112" t="str">
        <f>'Column Code'!$C$8</f>
        <v>FY21</v>
      </c>
      <c r="BR8" s="113" t="str">
        <f>'Column Code'!$D$8</f>
        <v>FY22</v>
      </c>
      <c r="BS8" s="113" t="str">
        <f>'Column Code'!$E$8</f>
        <v>FY23</v>
      </c>
      <c r="BT8" s="113" t="str">
        <f>'Column Code'!$F$8</f>
        <v>FY24</v>
      </c>
      <c r="BU8" s="113" t="str">
        <f>'Column Code'!$G$8</f>
        <v>FY25E</v>
      </c>
      <c r="BV8" s="114" t="str">
        <f>'Column Code'!$H$8</f>
        <v>FY26E</v>
      </c>
      <c r="BW8" s="112" t="str">
        <f>'Column Code'!$C$8</f>
        <v>FY21</v>
      </c>
      <c r="BX8" s="113" t="str">
        <f>'Column Code'!$D$8</f>
        <v>FY22</v>
      </c>
      <c r="BY8" s="113" t="str">
        <f>'Column Code'!$E$8</f>
        <v>FY23</v>
      </c>
      <c r="BZ8" s="113" t="str">
        <f>'Column Code'!$F$8</f>
        <v>FY24</v>
      </c>
      <c r="CA8" s="113" t="str">
        <f>'Column Code'!$G$8</f>
        <v>FY25E</v>
      </c>
      <c r="CB8" s="114" t="str">
        <f>'Column Code'!$H$8</f>
        <v>FY26E</v>
      </c>
      <c r="CC8" s="112" t="str">
        <f>'Column Code'!$C$8</f>
        <v>FY21</v>
      </c>
      <c r="CD8" s="113" t="str">
        <f>'Column Code'!$D$8</f>
        <v>FY22</v>
      </c>
      <c r="CE8" s="113" t="str">
        <f>'Column Code'!$E$8</f>
        <v>FY23</v>
      </c>
      <c r="CF8" s="113" t="str">
        <f>'Column Code'!$F$8</f>
        <v>FY24</v>
      </c>
      <c r="CG8" s="113" t="str">
        <f>'Column Code'!$G$8</f>
        <v>FY25E</v>
      </c>
      <c r="CH8" s="114" t="str">
        <f>'Column Code'!$H$8</f>
        <v>FY26E</v>
      </c>
      <c r="CI8" s="112" t="str">
        <f>'Column Code'!$C$8</f>
        <v>FY21</v>
      </c>
      <c r="CJ8" s="113" t="str">
        <f>'Column Code'!$D$8</f>
        <v>FY22</v>
      </c>
      <c r="CK8" s="113" t="str">
        <f>'Column Code'!$E$8</f>
        <v>FY23</v>
      </c>
      <c r="CL8" s="113" t="str">
        <f>'Column Code'!$F$8</f>
        <v>FY24</v>
      </c>
      <c r="CM8" s="113" t="str">
        <f>'Column Code'!$G$8</f>
        <v>FY25E</v>
      </c>
      <c r="CN8" s="114" t="str">
        <f>'Column Code'!$H$8</f>
        <v>FY26E</v>
      </c>
      <c r="CO8" s="112" t="str">
        <f>'Column Code'!$C$8</f>
        <v>FY21</v>
      </c>
      <c r="CP8" s="113" t="str">
        <f>'Column Code'!$D$8</f>
        <v>FY22</v>
      </c>
      <c r="CQ8" s="113" t="str">
        <f>'Column Code'!$E$8</f>
        <v>FY23</v>
      </c>
      <c r="CR8" s="113" t="str">
        <f>'Column Code'!$F$8</f>
        <v>FY24</v>
      </c>
      <c r="CS8" s="113" t="str">
        <f>'Column Code'!$G$8</f>
        <v>FY25E</v>
      </c>
      <c r="CT8" s="114" t="str">
        <f>'Column Code'!$H$8</f>
        <v>FY26E</v>
      </c>
      <c r="CU8" s="112" t="str">
        <f>'Column Code'!$C$8</f>
        <v>FY21</v>
      </c>
      <c r="CV8" s="113" t="str">
        <f>'Column Code'!$D$8</f>
        <v>FY22</v>
      </c>
      <c r="CW8" s="113" t="str">
        <f>'Column Code'!$E$8</f>
        <v>FY23</v>
      </c>
      <c r="CX8" s="113" t="str">
        <f>'Column Code'!$F$8</f>
        <v>FY24</v>
      </c>
      <c r="CY8" s="113" t="str">
        <f>'Column Code'!$G$8</f>
        <v>FY25E</v>
      </c>
      <c r="CZ8" s="114" t="str">
        <f>'Column Code'!$H$8</f>
        <v>FY26E</v>
      </c>
      <c r="DA8" s="112" t="str">
        <f>'Column Code'!$C$8</f>
        <v>FY21</v>
      </c>
      <c r="DB8" s="113" t="str">
        <f>'Column Code'!$D$8</f>
        <v>FY22</v>
      </c>
      <c r="DC8" s="113" t="str">
        <f>'Column Code'!$E$8</f>
        <v>FY23</v>
      </c>
      <c r="DD8" s="113" t="str">
        <f>'Column Code'!$F$8</f>
        <v>FY24</v>
      </c>
      <c r="DE8" s="113" t="str">
        <f>'Column Code'!$G$8</f>
        <v>FY25E</v>
      </c>
      <c r="DF8" s="114" t="str">
        <f>'Column Code'!$H$8</f>
        <v>FY26E</v>
      </c>
      <c r="DG8" s="112" t="str">
        <f>'Column Code'!$C$8</f>
        <v>FY21</v>
      </c>
      <c r="DH8" s="113" t="str">
        <f>'Column Code'!$D$8</f>
        <v>FY22</v>
      </c>
      <c r="DI8" s="113" t="str">
        <f>'Column Code'!$E$8</f>
        <v>FY23</v>
      </c>
      <c r="DJ8" s="113" t="str">
        <f>'Column Code'!$F$8</f>
        <v>FY24</v>
      </c>
      <c r="DK8" s="113" t="str">
        <f>'Column Code'!$G$8</f>
        <v>FY25E</v>
      </c>
      <c r="DL8" s="114" t="str">
        <f>'Column Code'!$H$8</f>
        <v>FY26E</v>
      </c>
      <c r="DM8" s="112" t="str">
        <f>'Column Code'!$C$8</f>
        <v>FY21</v>
      </c>
      <c r="DN8" s="113" t="str">
        <f>'Column Code'!$D$8</f>
        <v>FY22</v>
      </c>
      <c r="DO8" s="113" t="str">
        <f>'Column Code'!$E$8</f>
        <v>FY23</v>
      </c>
      <c r="DP8" s="113" t="str">
        <f>'Column Code'!$F$8</f>
        <v>FY24</v>
      </c>
      <c r="DQ8" s="113" t="str">
        <f>'Column Code'!$G$8</f>
        <v>FY25E</v>
      </c>
      <c r="DR8" s="114" t="str">
        <f>'Column Code'!$H$8</f>
        <v>FY26E</v>
      </c>
    </row>
    <row r="9" spans="2:122" s="5" customFormat="1" ht="12.75">
      <c r="B9" s="30" t="s">
        <v>8</v>
      </c>
      <c r="C9" s="66"/>
      <c r="D9" s="67"/>
      <c r="E9" s="67"/>
      <c r="F9" s="67"/>
      <c r="G9" s="67"/>
      <c r="H9" s="68"/>
      <c r="I9" s="66"/>
      <c r="J9" s="67"/>
      <c r="K9" s="67"/>
      <c r="L9" s="67"/>
      <c r="M9" s="67"/>
      <c r="N9" s="68"/>
      <c r="O9" s="66"/>
      <c r="P9" s="67"/>
      <c r="Q9" s="67"/>
      <c r="R9" s="67"/>
      <c r="S9" s="67"/>
      <c r="T9" s="68"/>
      <c r="U9" s="66"/>
      <c r="V9" s="67"/>
      <c r="W9" s="67"/>
      <c r="X9" s="67"/>
      <c r="Y9" s="67"/>
      <c r="Z9" s="68"/>
      <c r="AA9" s="66"/>
      <c r="AB9" s="67"/>
      <c r="AC9" s="67"/>
      <c r="AD9" s="67"/>
      <c r="AE9" s="67"/>
      <c r="AF9" s="68"/>
      <c r="AG9" s="66"/>
      <c r="AH9" s="67"/>
      <c r="AI9" s="67"/>
      <c r="AJ9" s="67"/>
      <c r="AK9" s="67"/>
      <c r="AL9" s="68"/>
      <c r="AM9" s="66"/>
      <c r="AN9" s="67"/>
      <c r="AO9" s="67"/>
      <c r="AP9" s="67"/>
      <c r="AQ9" s="67"/>
      <c r="AR9" s="68"/>
      <c r="AS9" s="66"/>
      <c r="AT9" s="67"/>
      <c r="AU9" s="67"/>
      <c r="AV9" s="67"/>
      <c r="AW9" s="67"/>
      <c r="AX9" s="68"/>
      <c r="AY9" s="66"/>
      <c r="AZ9" s="67"/>
      <c r="BA9" s="67"/>
      <c r="BB9" s="67"/>
      <c r="BC9" s="67"/>
      <c r="BD9" s="68"/>
      <c r="BE9" s="66"/>
      <c r="BF9" s="67"/>
      <c r="BG9" s="67"/>
      <c r="BH9" s="67"/>
      <c r="BI9" s="67"/>
      <c r="BJ9" s="68"/>
      <c r="BK9" s="66"/>
      <c r="BL9" s="67"/>
      <c r="BM9" s="67"/>
      <c r="BN9" s="67"/>
      <c r="BO9" s="67"/>
      <c r="BP9" s="68"/>
      <c r="BQ9" s="66"/>
      <c r="BR9" s="67"/>
      <c r="BS9" s="67"/>
      <c r="BT9" s="67"/>
      <c r="BU9" s="67"/>
      <c r="BV9" s="68"/>
      <c r="BW9" s="66"/>
      <c r="BX9" s="67"/>
      <c r="BY9" s="67"/>
      <c r="BZ9" s="67"/>
      <c r="CA9" s="67"/>
      <c r="CB9" s="68"/>
      <c r="CC9" s="66"/>
      <c r="CD9" s="67"/>
      <c r="CE9" s="67"/>
      <c r="CF9" s="67"/>
      <c r="CG9" s="67"/>
      <c r="CH9" s="68"/>
      <c r="CI9" s="66"/>
      <c r="CJ9" s="67"/>
      <c r="CK9" s="67"/>
      <c r="CL9" s="67"/>
      <c r="CM9" s="67"/>
      <c r="CN9" s="68"/>
      <c r="CO9" s="66"/>
      <c r="CP9" s="67"/>
      <c r="CQ9" s="67"/>
      <c r="CR9" s="67"/>
      <c r="CS9" s="67"/>
      <c r="CT9" s="68"/>
      <c r="CU9" s="66"/>
      <c r="CV9" s="67"/>
      <c r="CW9" s="67"/>
      <c r="CX9" s="67"/>
      <c r="CY9" s="67"/>
      <c r="CZ9" s="68"/>
      <c r="DA9" s="66"/>
      <c r="DB9" s="67"/>
      <c r="DC9" s="67"/>
      <c r="DD9" s="67"/>
      <c r="DE9" s="67"/>
      <c r="DF9" s="68"/>
      <c r="DG9" s="66"/>
      <c r="DH9" s="67"/>
      <c r="DI9" s="67"/>
      <c r="DJ9" s="67"/>
      <c r="DK9" s="67"/>
      <c r="DL9" s="68"/>
      <c r="DM9" s="66"/>
      <c r="DN9" s="138" t="s">
        <v>286</v>
      </c>
      <c r="DO9" s="138" t="s">
        <v>287</v>
      </c>
      <c r="DP9" s="138" t="s">
        <v>288</v>
      </c>
      <c r="DQ9" s="138" t="s">
        <v>289</v>
      </c>
      <c r="DR9" s="139" t="s">
        <v>290</v>
      </c>
    </row>
    <row r="10" spans="2:122">
      <c r="B10" s="24" t="s">
        <v>238</v>
      </c>
      <c r="C10" s="70"/>
      <c r="D10" s="71"/>
      <c r="E10" s="71"/>
      <c r="F10" s="71"/>
      <c r="G10" s="71"/>
      <c r="H10" s="65" t="s">
        <v>287</v>
      </c>
      <c r="I10" s="70"/>
      <c r="J10" s="71"/>
      <c r="K10" s="71"/>
      <c r="L10" s="71"/>
      <c r="M10" s="71"/>
      <c r="N10" s="65" t="s">
        <v>287</v>
      </c>
      <c r="O10" s="70"/>
      <c r="P10" s="71"/>
      <c r="Q10" s="71"/>
      <c r="R10" s="71"/>
      <c r="S10" s="71"/>
      <c r="T10" s="65" t="s">
        <v>287</v>
      </c>
      <c r="U10" s="70"/>
      <c r="V10" s="71"/>
      <c r="W10" s="71"/>
      <c r="X10" s="71"/>
      <c r="Y10" s="71"/>
      <c r="Z10" s="65" t="s">
        <v>286</v>
      </c>
      <c r="AA10" s="70"/>
      <c r="AB10" s="71"/>
      <c r="AC10" s="71"/>
      <c r="AD10" s="71"/>
      <c r="AE10" s="71"/>
      <c r="AF10" s="65" t="s">
        <v>286</v>
      </c>
      <c r="AG10" s="70"/>
      <c r="AH10" s="71"/>
      <c r="AI10" s="71"/>
      <c r="AJ10" s="71"/>
      <c r="AK10" s="71"/>
      <c r="AL10" s="65" t="s">
        <v>286</v>
      </c>
      <c r="AM10" s="70"/>
      <c r="AN10" s="71"/>
      <c r="AO10" s="71"/>
      <c r="AP10" s="71"/>
      <c r="AQ10" s="71"/>
      <c r="AR10" s="65" t="s">
        <v>286</v>
      </c>
      <c r="AS10" s="70"/>
      <c r="AT10" s="71"/>
      <c r="AU10" s="71"/>
      <c r="AV10" s="71"/>
      <c r="AW10" s="71"/>
      <c r="AX10" s="65" t="s">
        <v>286</v>
      </c>
      <c r="AY10" s="70"/>
      <c r="AZ10" s="71"/>
      <c r="BA10" s="71"/>
      <c r="BB10" s="71"/>
      <c r="BC10" s="71"/>
      <c r="BD10" s="65" t="s">
        <v>286</v>
      </c>
      <c r="BE10" s="70"/>
      <c r="BF10" s="71"/>
      <c r="BG10" s="71"/>
      <c r="BH10" s="71"/>
      <c r="BI10" s="71"/>
      <c r="BJ10" s="65" t="s">
        <v>287</v>
      </c>
      <c r="BK10" s="70"/>
      <c r="BL10" s="71"/>
      <c r="BM10" s="71"/>
      <c r="BN10" s="71"/>
      <c r="BO10" s="71"/>
      <c r="BP10" s="65" t="s">
        <v>286</v>
      </c>
      <c r="BQ10" s="70"/>
      <c r="BR10" s="71"/>
      <c r="BS10" s="71"/>
      <c r="BT10" s="71"/>
      <c r="BU10" s="71"/>
      <c r="BV10" s="65" t="s">
        <v>287</v>
      </c>
      <c r="BW10" s="70"/>
      <c r="BX10" s="71"/>
      <c r="BY10" s="71"/>
      <c r="BZ10" s="71"/>
      <c r="CA10" s="71"/>
      <c r="CB10" s="65" t="s">
        <v>287</v>
      </c>
      <c r="CC10" s="70"/>
      <c r="CD10" s="71"/>
      <c r="CE10" s="71"/>
      <c r="CF10" s="71"/>
      <c r="CG10" s="71"/>
      <c r="CH10" s="65" t="s">
        <v>287</v>
      </c>
      <c r="CI10" s="70"/>
      <c r="CJ10" s="71"/>
      <c r="CK10" s="71"/>
      <c r="CL10" s="71"/>
      <c r="CM10" s="71"/>
      <c r="CN10" s="65" t="s">
        <v>287</v>
      </c>
      <c r="CO10" s="70"/>
      <c r="CP10" s="71"/>
      <c r="CQ10" s="71"/>
      <c r="CR10" s="71"/>
      <c r="CS10" s="71"/>
      <c r="CT10" s="65" t="s">
        <v>286</v>
      </c>
      <c r="CU10" s="70"/>
      <c r="CV10" s="71"/>
      <c r="CW10" s="71"/>
      <c r="CX10" s="71"/>
      <c r="CY10" s="71"/>
      <c r="CZ10" s="65" t="s">
        <v>288</v>
      </c>
      <c r="DA10" s="70"/>
      <c r="DB10" s="71"/>
      <c r="DC10" s="71"/>
      <c r="DD10" s="71"/>
      <c r="DE10" s="71"/>
      <c r="DF10" s="65" t="s">
        <v>287</v>
      </c>
      <c r="DG10" s="70"/>
      <c r="DH10" s="71"/>
      <c r="DI10" s="71"/>
      <c r="DJ10" s="71"/>
      <c r="DK10" s="71"/>
      <c r="DL10" s="65" t="s">
        <v>286</v>
      </c>
      <c r="DM10" s="70"/>
      <c r="DN10" s="140">
        <f>COUNTIF($C$10:$DF$10,DN$9)</f>
        <v>8</v>
      </c>
      <c r="DO10" s="140">
        <f>COUNTIF($C$10:$DF$10,DO$9)</f>
        <v>9</v>
      </c>
      <c r="DP10" s="140">
        <f>COUNTIF($C$10:$DF$10,DP$9)</f>
        <v>1</v>
      </c>
      <c r="DQ10" s="140">
        <f>COUNTIF($C$10:$DF$10,DQ$9)</f>
        <v>0</v>
      </c>
      <c r="DR10" s="137">
        <f>COUNTIF($C$10:$DF$10,DR$9)</f>
        <v>0</v>
      </c>
    </row>
    <row r="11" spans="2:122">
      <c r="B11" s="24" t="s">
        <v>38</v>
      </c>
      <c r="C11" s="70">
        <v>3310.05</v>
      </c>
      <c r="D11" s="71">
        <v>3310.05</v>
      </c>
      <c r="E11" s="71">
        <v>3310.05</v>
      </c>
      <c r="F11" s="71">
        <v>3310.05</v>
      </c>
      <c r="G11" s="71">
        <v>3310.05</v>
      </c>
      <c r="H11" s="72">
        <v>3310.05</v>
      </c>
      <c r="I11" s="70">
        <v>6272.75</v>
      </c>
      <c r="J11" s="71">
        <v>6272.75</v>
      </c>
      <c r="K11" s="71">
        <v>6272.75</v>
      </c>
      <c r="L11" s="71">
        <v>6272.75</v>
      </c>
      <c r="M11" s="71">
        <v>6272.75</v>
      </c>
      <c r="N11" s="72">
        <v>6272.75</v>
      </c>
      <c r="O11" s="70">
        <v>3774.9</v>
      </c>
      <c r="P11" s="71">
        <v>3774.9</v>
      </c>
      <c r="Q11" s="71">
        <v>3774.9</v>
      </c>
      <c r="R11" s="71">
        <v>3774.9</v>
      </c>
      <c r="S11" s="71">
        <v>3774.9</v>
      </c>
      <c r="T11" s="72">
        <v>3774.9</v>
      </c>
      <c r="U11" s="70">
        <v>633.04999999999995</v>
      </c>
      <c r="V11" s="71">
        <v>633.04999999999995</v>
      </c>
      <c r="W11" s="71">
        <v>633.04999999999995</v>
      </c>
      <c r="X11" s="71">
        <v>633.04999999999995</v>
      </c>
      <c r="Y11" s="71">
        <v>633.04999999999995</v>
      </c>
      <c r="Z11" s="72">
        <v>633.04999999999995</v>
      </c>
      <c r="AA11" s="70">
        <v>751.9</v>
      </c>
      <c r="AB11" s="71">
        <v>751.9</v>
      </c>
      <c r="AC11" s="71">
        <v>751.9</v>
      </c>
      <c r="AD11" s="71">
        <v>751.9</v>
      </c>
      <c r="AE11" s="71">
        <v>751.9</v>
      </c>
      <c r="AF11" s="72">
        <v>751.9</v>
      </c>
      <c r="AG11" s="70">
        <v>1388.15</v>
      </c>
      <c r="AH11" s="71">
        <v>1388.15</v>
      </c>
      <c r="AI11" s="71">
        <v>1388.15</v>
      </c>
      <c r="AJ11" s="71">
        <v>1388.15</v>
      </c>
      <c r="AK11" s="71">
        <v>1388.15</v>
      </c>
      <c r="AL11" s="72">
        <v>1388.15</v>
      </c>
      <c r="AM11" s="70">
        <v>2966</v>
      </c>
      <c r="AN11" s="71">
        <v>2966</v>
      </c>
      <c r="AO11" s="71">
        <v>2966</v>
      </c>
      <c r="AP11" s="71">
        <v>2966</v>
      </c>
      <c r="AQ11" s="71">
        <v>2966</v>
      </c>
      <c r="AR11" s="72">
        <v>2966</v>
      </c>
      <c r="AS11" s="70">
        <v>1470.05</v>
      </c>
      <c r="AT11" s="71">
        <v>1470.05</v>
      </c>
      <c r="AU11" s="71">
        <v>1470.05</v>
      </c>
      <c r="AV11" s="71">
        <v>1470.05</v>
      </c>
      <c r="AW11" s="71">
        <v>1470.05</v>
      </c>
      <c r="AX11" s="72">
        <v>1470.05</v>
      </c>
      <c r="AY11" s="70">
        <v>522.75</v>
      </c>
      <c r="AZ11" s="71">
        <v>522.75</v>
      </c>
      <c r="BA11" s="71">
        <v>522.75</v>
      </c>
      <c r="BB11" s="71">
        <v>522.75</v>
      </c>
      <c r="BC11" s="71">
        <v>522.75</v>
      </c>
      <c r="BD11" s="72">
        <v>522.75</v>
      </c>
      <c r="BE11" s="70">
        <v>543.15</v>
      </c>
      <c r="BF11" s="71">
        <v>543.15</v>
      </c>
      <c r="BG11" s="71">
        <v>543.15</v>
      </c>
      <c r="BH11" s="71">
        <v>543.15</v>
      </c>
      <c r="BI11" s="71">
        <v>543.15</v>
      </c>
      <c r="BJ11" s="72">
        <v>543.15</v>
      </c>
      <c r="BK11" s="70">
        <v>692.5</v>
      </c>
      <c r="BL11" s="71">
        <v>692.5</v>
      </c>
      <c r="BM11" s="71">
        <v>692.5</v>
      </c>
      <c r="BN11" s="71">
        <v>692.5</v>
      </c>
      <c r="BO11" s="71">
        <v>692.5</v>
      </c>
      <c r="BP11" s="72">
        <v>692.5</v>
      </c>
      <c r="BQ11" s="70">
        <v>2747.15</v>
      </c>
      <c r="BR11" s="71">
        <v>2747.15</v>
      </c>
      <c r="BS11" s="71">
        <v>2747.15</v>
      </c>
      <c r="BT11" s="71">
        <v>2747.15</v>
      </c>
      <c r="BU11" s="71">
        <v>2747.15</v>
      </c>
      <c r="BV11" s="72">
        <v>2747.15</v>
      </c>
      <c r="BW11" s="70">
        <v>16425.75</v>
      </c>
      <c r="BX11" s="71">
        <v>16425.75</v>
      </c>
      <c r="BY11" s="71">
        <v>16425.75</v>
      </c>
      <c r="BZ11" s="71">
        <v>16425.75</v>
      </c>
      <c r="CA11" s="71">
        <v>16425.75</v>
      </c>
      <c r="CB11" s="72">
        <v>16425.75</v>
      </c>
      <c r="CC11" s="70">
        <v>42061.1</v>
      </c>
      <c r="CD11" s="71">
        <v>42061.1</v>
      </c>
      <c r="CE11" s="71">
        <v>42061.1</v>
      </c>
      <c r="CF11" s="71">
        <v>42061.1</v>
      </c>
      <c r="CG11" s="71">
        <v>42061.1</v>
      </c>
      <c r="CH11" s="72">
        <v>42061.1</v>
      </c>
      <c r="CI11" s="70">
        <v>3361.05</v>
      </c>
      <c r="CJ11" s="71">
        <v>3361.05</v>
      </c>
      <c r="CK11" s="71">
        <v>3361.05</v>
      </c>
      <c r="CL11" s="71">
        <v>3361.05</v>
      </c>
      <c r="CM11" s="71">
        <v>3361.05</v>
      </c>
      <c r="CN11" s="72">
        <v>3361.05</v>
      </c>
      <c r="CO11" s="70">
        <v>1201.25</v>
      </c>
      <c r="CP11" s="71">
        <v>1201.25</v>
      </c>
      <c r="CQ11" s="71">
        <v>1201.25</v>
      </c>
      <c r="CR11" s="71">
        <v>1201.25</v>
      </c>
      <c r="CS11" s="71">
        <v>1201.25</v>
      </c>
      <c r="CT11" s="72">
        <v>1201.25</v>
      </c>
      <c r="CU11" s="70">
        <v>2180.4499999999998</v>
      </c>
      <c r="CV11" s="71">
        <v>2180.4499999999998</v>
      </c>
      <c r="CW11" s="71">
        <v>2180.4499999999998</v>
      </c>
      <c r="CX11" s="71">
        <v>2180.4499999999998</v>
      </c>
      <c r="CY11" s="71">
        <v>2180.4499999999998</v>
      </c>
      <c r="CZ11" s="72">
        <v>2180.4499999999998</v>
      </c>
      <c r="DA11" s="70">
        <v>1595.6</v>
      </c>
      <c r="DB11" s="71">
        <v>1595.6</v>
      </c>
      <c r="DC11" s="71">
        <v>1595.6</v>
      </c>
      <c r="DD11" s="71">
        <v>1595.6</v>
      </c>
      <c r="DE11" s="71">
        <v>1595.6</v>
      </c>
      <c r="DF11" s="72">
        <v>1595.6</v>
      </c>
      <c r="DG11" s="70">
        <v>609.25</v>
      </c>
      <c r="DH11" s="71">
        <v>609.25</v>
      </c>
      <c r="DI11" s="71">
        <v>609.25</v>
      </c>
      <c r="DJ11" s="71">
        <v>609.25</v>
      </c>
      <c r="DK11" s="71">
        <v>609.25</v>
      </c>
      <c r="DL11" s="72">
        <v>609.25</v>
      </c>
      <c r="DM11" s="70"/>
      <c r="DN11" s="71"/>
      <c r="DO11" s="71"/>
      <c r="DP11" s="71"/>
      <c r="DQ11" s="71"/>
      <c r="DR11" s="72"/>
    </row>
    <row r="12" spans="2:122">
      <c r="B12" s="24" t="s">
        <v>39</v>
      </c>
      <c r="C12" s="70"/>
      <c r="D12" s="71"/>
      <c r="E12" s="71"/>
      <c r="F12" s="71"/>
      <c r="G12" s="71"/>
      <c r="H12" s="72">
        <v>3150</v>
      </c>
      <c r="I12" s="70"/>
      <c r="J12" s="71"/>
      <c r="K12" s="71"/>
      <c r="L12" s="71"/>
      <c r="M12" s="71"/>
      <c r="N12" s="72">
        <v>5850</v>
      </c>
      <c r="O12" s="70"/>
      <c r="P12" s="71"/>
      <c r="Q12" s="71"/>
      <c r="R12" s="71"/>
      <c r="S12" s="71"/>
      <c r="T12" s="72">
        <v>3150</v>
      </c>
      <c r="U12" s="70"/>
      <c r="V12" s="71"/>
      <c r="W12" s="71"/>
      <c r="X12" s="71"/>
      <c r="Y12" s="71"/>
      <c r="Z12" s="72">
        <v>750</v>
      </c>
      <c r="AA12" s="70"/>
      <c r="AB12" s="71"/>
      <c r="AC12" s="71"/>
      <c r="AD12" s="71"/>
      <c r="AE12" s="71"/>
      <c r="AF12" s="72">
        <v>950</v>
      </c>
      <c r="AG12" s="70"/>
      <c r="AH12" s="71"/>
      <c r="AI12" s="71"/>
      <c r="AJ12" s="71"/>
      <c r="AK12" s="71"/>
      <c r="AL12" s="72">
        <v>1700</v>
      </c>
      <c r="AM12" s="70"/>
      <c r="AN12" s="71"/>
      <c r="AO12" s="71"/>
      <c r="AP12" s="71"/>
      <c r="AQ12" s="71"/>
      <c r="AR12" s="72">
        <v>3250</v>
      </c>
      <c r="AS12" s="70"/>
      <c r="AT12" s="71"/>
      <c r="AU12" s="71"/>
      <c r="AV12" s="71"/>
      <c r="AW12" s="71"/>
      <c r="AX12" s="72">
        <v>1700</v>
      </c>
      <c r="AY12" s="70"/>
      <c r="AZ12" s="71"/>
      <c r="BA12" s="71"/>
      <c r="BB12" s="71"/>
      <c r="BC12" s="71"/>
      <c r="BD12" s="72">
        <v>575</v>
      </c>
      <c r="BE12" s="70"/>
      <c r="BF12" s="71"/>
      <c r="BG12" s="71"/>
      <c r="BH12" s="71"/>
      <c r="BI12" s="71"/>
      <c r="BJ12" s="72">
        <v>565</v>
      </c>
      <c r="BK12" s="70"/>
      <c r="BL12" s="71"/>
      <c r="BM12" s="71"/>
      <c r="BN12" s="71"/>
      <c r="BO12" s="71"/>
      <c r="BP12" s="72">
        <v>750</v>
      </c>
      <c r="BQ12" s="70"/>
      <c r="BR12" s="71"/>
      <c r="BS12" s="71"/>
      <c r="BT12" s="71"/>
      <c r="BU12" s="71"/>
      <c r="BV12" s="72">
        <v>2500</v>
      </c>
      <c r="BW12" s="70"/>
      <c r="BX12" s="71"/>
      <c r="BY12" s="71"/>
      <c r="BZ12" s="71"/>
      <c r="CA12" s="71"/>
      <c r="CB12" s="72">
        <v>17000</v>
      </c>
      <c r="CC12" s="70"/>
      <c r="CD12" s="71"/>
      <c r="CE12" s="71"/>
      <c r="CF12" s="71"/>
      <c r="CG12" s="71"/>
      <c r="CH12" s="72">
        <v>38000</v>
      </c>
      <c r="CI12" s="70"/>
      <c r="CJ12" s="71"/>
      <c r="CK12" s="71"/>
      <c r="CL12" s="71"/>
      <c r="CM12" s="71"/>
      <c r="CN12" s="72">
        <v>2950</v>
      </c>
      <c r="CO12" s="70"/>
      <c r="CP12" s="71"/>
      <c r="CQ12" s="71"/>
      <c r="CR12" s="71"/>
      <c r="CS12" s="71"/>
      <c r="CT12" s="72">
        <v>1380</v>
      </c>
      <c r="CU12" s="70"/>
      <c r="CV12" s="71"/>
      <c r="CW12" s="71"/>
      <c r="CX12" s="71"/>
      <c r="CY12" s="71"/>
      <c r="CZ12" s="72">
        <v>1800</v>
      </c>
      <c r="DA12" s="70"/>
      <c r="DB12" s="71"/>
      <c r="DC12" s="71"/>
      <c r="DD12" s="71"/>
      <c r="DE12" s="71"/>
      <c r="DF12" s="72">
        <v>1400</v>
      </c>
      <c r="DG12" s="70"/>
      <c r="DH12" s="71"/>
      <c r="DI12" s="71"/>
      <c r="DJ12" s="71"/>
      <c r="DK12" s="71"/>
      <c r="DL12" s="72">
        <v>740</v>
      </c>
      <c r="DM12" s="70"/>
      <c r="DN12" s="71"/>
      <c r="DO12" s="71"/>
      <c r="DP12" s="71"/>
      <c r="DQ12" s="71"/>
      <c r="DR12" s="72"/>
    </row>
    <row r="13" spans="2:122" s="17" customFormat="1">
      <c r="B13" s="27" t="s">
        <v>318</v>
      </c>
      <c r="C13" s="73"/>
      <c r="D13" s="74"/>
      <c r="E13" s="74"/>
      <c r="F13" s="74"/>
      <c r="G13" s="74"/>
      <c r="H13" s="75">
        <f t="shared" ref="H13" si="32">IF(IFERROR(((IF(H12&lt;0,"-",H12))/H11*100-100),"-")=-100,"-",(IFERROR(((IF(H12&lt;0,"-",H12))/H11*100-100),"-")))</f>
        <v>-4.8352743916255037</v>
      </c>
      <c r="I13" s="73"/>
      <c r="J13" s="74"/>
      <c r="K13" s="74"/>
      <c r="L13" s="74"/>
      <c r="M13" s="74"/>
      <c r="N13" s="75">
        <f t="shared" ref="N13" si="33">IF(IFERROR(((IF(N12&lt;0,"-",N12))/N11*100-100),"-")=-100,"-",(IFERROR(((IF(N12&lt;0,"-",N12))/N11*100-100),"-")))</f>
        <v>-6.7394683352596587</v>
      </c>
      <c r="O13" s="73"/>
      <c r="P13" s="74"/>
      <c r="Q13" s="74"/>
      <c r="R13" s="74"/>
      <c r="S13" s="74"/>
      <c r="T13" s="75">
        <f t="shared" ref="T13" si="34">IF(IFERROR(((IF(T12&lt;0,"-",T12))/T11*100-100),"-")=-100,"-",(IFERROR(((IF(T12&lt;0,"-",T12))/T11*100-100),"-")))</f>
        <v>-16.554080902805381</v>
      </c>
      <c r="U13" s="73"/>
      <c r="V13" s="74"/>
      <c r="W13" s="74"/>
      <c r="X13" s="74"/>
      <c r="Y13" s="74"/>
      <c r="Z13" s="75">
        <f t="shared" ref="Z13" si="35">IF(IFERROR(((IF(Z12&lt;0,"-",Z12))/Z11*100-100),"-")=-100,"-",(IFERROR(((IF(Z12&lt;0,"-",Z12))/Z11*100-100),"-")))</f>
        <v>18.474054182134125</v>
      </c>
      <c r="AA13" s="73"/>
      <c r="AB13" s="74"/>
      <c r="AC13" s="74"/>
      <c r="AD13" s="74"/>
      <c r="AE13" s="74"/>
      <c r="AF13" s="75">
        <f t="shared" ref="AF13" si="36">IF(IFERROR(((IF(AF12&lt;0,"-",AF12))/AF11*100-100),"-")=-100,"-",(IFERROR(((IF(AF12&lt;0,"-",AF12))/AF11*100-100),"-")))</f>
        <v>26.346588642106667</v>
      </c>
      <c r="AG13" s="73"/>
      <c r="AH13" s="74"/>
      <c r="AI13" s="74"/>
      <c r="AJ13" s="74"/>
      <c r="AK13" s="74"/>
      <c r="AL13" s="75">
        <f t="shared" ref="AL13" si="37">IF(IFERROR(((IF(AL12&lt;0,"-",AL12))/AL11*100-100),"-")=-100,"-",(IFERROR(((IF(AL12&lt;0,"-",AL12))/AL11*100-100),"-")))</f>
        <v>22.465151460577019</v>
      </c>
      <c r="AM13" s="73"/>
      <c r="AN13" s="74"/>
      <c r="AO13" s="74"/>
      <c r="AP13" s="74"/>
      <c r="AQ13" s="74"/>
      <c r="AR13" s="75">
        <f t="shared" ref="AR13" si="38">IF(IFERROR(((IF(AR12&lt;0,"-",AR12))/AR11*100-100),"-")=-100,"-",(IFERROR(((IF(AR12&lt;0,"-",AR12))/AR11*100-100),"-")))</f>
        <v>9.575185434929196</v>
      </c>
      <c r="AS13" s="73"/>
      <c r="AT13" s="74"/>
      <c r="AU13" s="74"/>
      <c r="AV13" s="74"/>
      <c r="AW13" s="74"/>
      <c r="AX13" s="75">
        <f t="shared" ref="AX13" si="39">IF(IFERROR(((IF(AX12&lt;0,"-",AX12))/AX11*100-100),"-")=-100,"-",(IFERROR(((IF(AX12&lt;0,"-",AX12))/AX11*100-100),"-")))</f>
        <v>15.642325090983306</v>
      </c>
      <c r="AY13" s="73"/>
      <c r="AZ13" s="74"/>
      <c r="BA13" s="74"/>
      <c r="BB13" s="74"/>
      <c r="BC13" s="74"/>
      <c r="BD13" s="75">
        <f t="shared" ref="BD13" si="40">IF(IFERROR(((IF(BD12&lt;0,"-",BD12))/BD11*100-100),"-")=-100,"-",(IFERROR(((IF(BD12&lt;0,"-",BD12))/BD11*100-100),"-")))</f>
        <v>9.995217599234806</v>
      </c>
      <c r="BE13" s="73"/>
      <c r="BF13" s="74"/>
      <c r="BG13" s="74"/>
      <c r="BH13" s="74"/>
      <c r="BI13" s="74"/>
      <c r="BJ13" s="75">
        <f t="shared" ref="BJ13" si="41">IF(IFERROR(((IF(BJ12&lt;0,"-",BJ12))/BJ11*100-100),"-")=-100,"-",(IFERROR(((IF(BJ12&lt;0,"-",BJ12))/BJ11*100-100),"-")))</f>
        <v>4.0228297891926843</v>
      </c>
      <c r="BK13" s="73"/>
      <c r="BL13" s="74"/>
      <c r="BM13" s="74"/>
      <c r="BN13" s="74"/>
      <c r="BO13" s="74"/>
      <c r="BP13" s="75">
        <f t="shared" ref="BP13" si="42">IF(IFERROR(((IF(BP12&lt;0,"-",BP12))/BP11*100-100),"-")=-100,"-",(IFERROR(((IF(BP12&lt;0,"-",BP12))/BP11*100-100),"-")))</f>
        <v>8.3032490974729285</v>
      </c>
      <c r="BQ13" s="73"/>
      <c r="BR13" s="74"/>
      <c r="BS13" s="74"/>
      <c r="BT13" s="74"/>
      <c r="BU13" s="74"/>
      <c r="BV13" s="75">
        <f t="shared" ref="BV13" si="43">IF(IFERROR(((IF(BV12&lt;0,"-",BV12))/BV11*100-100),"-")=-100,"-",(IFERROR(((IF(BV12&lt;0,"-",BV12))/BV11*100-100),"-")))</f>
        <v>-8.9965964727080916</v>
      </c>
      <c r="BW13" s="73"/>
      <c r="BX13" s="74"/>
      <c r="BY13" s="74"/>
      <c r="BZ13" s="74"/>
      <c r="CA13" s="74"/>
      <c r="CB13" s="75">
        <f t="shared" ref="CB13" si="44">IF(IFERROR(((IF(CB12&lt;0,"-",CB12))/CB11*100-100),"-")=-100,"-",(IFERROR(((IF(CB12&lt;0,"-",CB12))/CB11*100-100),"-")))</f>
        <v>3.4960351886519589</v>
      </c>
      <c r="CC13" s="73"/>
      <c r="CD13" s="74"/>
      <c r="CE13" s="74"/>
      <c r="CF13" s="74"/>
      <c r="CG13" s="74"/>
      <c r="CH13" s="75">
        <f t="shared" ref="CH13" si="45">IF(IFERROR(((IF(CH12&lt;0,"-",CH12))/CH11*100-100),"-")=-100,"-",(IFERROR(((IF(CH12&lt;0,"-",CH12))/CH11*100-100),"-")))</f>
        <v>-9.6552396394768607</v>
      </c>
      <c r="CI13" s="73"/>
      <c r="CJ13" s="74"/>
      <c r="CK13" s="74"/>
      <c r="CL13" s="74"/>
      <c r="CM13" s="74"/>
      <c r="CN13" s="75">
        <f t="shared" ref="CN13" si="46">IF(IFERROR(((IF(CN12&lt;0,"-",CN12))/CN11*100-100),"-")=-100,"-",(IFERROR(((IF(CN12&lt;0,"-",CN12))/CN11*100-100),"-")))</f>
        <v>-12.22980913702564</v>
      </c>
      <c r="CO13" s="73"/>
      <c r="CP13" s="74"/>
      <c r="CQ13" s="74"/>
      <c r="CR13" s="74"/>
      <c r="CS13" s="74"/>
      <c r="CT13" s="75">
        <f t="shared" ref="CT13" si="47">IF(IFERROR(((IF(CT12&lt;0,"-",CT12))/CT11*100-100),"-")=-100,"-",(IFERROR(((IF(CT12&lt;0,"-",CT12))/CT11*100-100),"-")))</f>
        <v>14.880332986472425</v>
      </c>
      <c r="CU13" s="73"/>
      <c r="CV13" s="74"/>
      <c r="CW13" s="74"/>
      <c r="CX13" s="74"/>
      <c r="CY13" s="74"/>
      <c r="CZ13" s="75">
        <f t="shared" ref="CZ13" si="48">IF(IFERROR(((IF(CZ12&lt;0,"-",CZ12))/CZ11*100-100),"-")=-100,"-",(IFERROR(((IF(CZ12&lt;0,"-",CZ12))/CZ11*100-100),"-")))</f>
        <v>-17.448233162879205</v>
      </c>
      <c r="DA13" s="73"/>
      <c r="DB13" s="74"/>
      <c r="DC13" s="74"/>
      <c r="DD13" s="74"/>
      <c r="DE13" s="74"/>
      <c r="DF13" s="75">
        <f t="shared" ref="DF13" si="49">IF(IFERROR(((IF(DF12&lt;0,"-",DF12))/DF11*100-100),"-")=-100,"-",(IFERROR(((IF(DF12&lt;0,"-",DF12))/DF11*100-100),"-")))</f>
        <v>-12.258711456505395</v>
      </c>
      <c r="DG13" s="73"/>
      <c r="DH13" s="74"/>
      <c r="DI13" s="74"/>
      <c r="DJ13" s="74"/>
      <c r="DK13" s="74"/>
      <c r="DL13" s="75">
        <f t="shared" ref="DL13" si="50">IF(IFERROR(((IF(DL12&lt;0,"-",DL12))/DL11*100-100),"-")=-100,"-",(IFERROR(((IF(DL12&lt;0,"-",DL12))/DL11*100-100),"-")))</f>
        <v>21.460812474353716</v>
      </c>
      <c r="DM13" s="73"/>
      <c r="DN13" s="74"/>
      <c r="DO13" s="74"/>
      <c r="DP13" s="74"/>
      <c r="DQ13" s="74"/>
      <c r="DR13" s="75"/>
    </row>
    <row r="14" spans="2:122">
      <c r="B14" s="24" t="s">
        <v>319</v>
      </c>
      <c r="C14" s="77"/>
      <c r="D14" s="78"/>
      <c r="E14" s="78"/>
      <c r="F14" s="78"/>
      <c r="G14" s="78"/>
      <c r="H14" s="79" t="s">
        <v>861</v>
      </c>
      <c r="I14" s="77"/>
      <c r="J14" s="78"/>
      <c r="K14" s="78"/>
      <c r="L14" s="78"/>
      <c r="M14" s="78"/>
      <c r="N14" s="79" t="s">
        <v>862</v>
      </c>
      <c r="O14" s="77"/>
      <c r="P14" s="78"/>
      <c r="Q14" s="78"/>
      <c r="R14" s="78"/>
      <c r="S14" s="78"/>
      <c r="T14" s="79" t="s">
        <v>862</v>
      </c>
      <c r="U14" s="77"/>
      <c r="V14" s="78"/>
      <c r="W14" s="78"/>
      <c r="X14" s="78"/>
      <c r="Y14" s="78"/>
      <c r="Z14" s="79" t="s">
        <v>863</v>
      </c>
      <c r="AA14" s="77"/>
      <c r="AB14" s="78"/>
      <c r="AC14" s="78"/>
      <c r="AD14" s="78"/>
      <c r="AE14" s="78"/>
      <c r="AF14" s="79" t="s">
        <v>864</v>
      </c>
      <c r="AG14" s="77"/>
      <c r="AH14" s="78"/>
      <c r="AI14" s="78"/>
      <c r="AJ14" s="78"/>
      <c r="AK14" s="78"/>
      <c r="AL14" s="79" t="s">
        <v>865</v>
      </c>
      <c r="AM14" s="77"/>
      <c r="AN14" s="78"/>
      <c r="AO14" s="78"/>
      <c r="AP14" s="78"/>
      <c r="AQ14" s="78"/>
      <c r="AR14" s="79" t="s">
        <v>865</v>
      </c>
      <c r="AS14" s="77"/>
      <c r="AT14" s="78"/>
      <c r="AU14" s="78"/>
      <c r="AV14" s="78"/>
      <c r="AW14" s="78"/>
      <c r="AX14" s="79" t="s">
        <v>864</v>
      </c>
      <c r="AY14" s="77"/>
      <c r="AZ14" s="78"/>
      <c r="BA14" s="78"/>
      <c r="BB14" s="78"/>
      <c r="BC14" s="78"/>
      <c r="BD14" s="79" t="s">
        <v>866</v>
      </c>
      <c r="BE14" s="77"/>
      <c r="BF14" s="78"/>
      <c r="BG14" s="78"/>
      <c r="BH14" s="78"/>
      <c r="BI14" s="78"/>
      <c r="BJ14" s="79" t="s">
        <v>861</v>
      </c>
      <c r="BK14" s="77"/>
      <c r="BL14" s="78"/>
      <c r="BM14" s="78"/>
      <c r="BN14" s="78"/>
      <c r="BO14" s="78"/>
      <c r="BP14" s="79" t="s">
        <v>862</v>
      </c>
      <c r="BQ14" s="77"/>
      <c r="BR14" s="78"/>
      <c r="BS14" s="78"/>
      <c r="BT14" s="78"/>
      <c r="BU14" s="78"/>
      <c r="BV14" s="79" t="s">
        <v>867</v>
      </c>
      <c r="BW14" s="77"/>
      <c r="BX14" s="78"/>
      <c r="BY14" s="78"/>
      <c r="BZ14" s="78"/>
      <c r="CA14" s="78"/>
      <c r="CB14" s="79" t="s">
        <v>868</v>
      </c>
      <c r="CC14" s="77"/>
      <c r="CD14" s="78"/>
      <c r="CE14" s="78"/>
      <c r="CF14" s="78"/>
      <c r="CG14" s="78"/>
      <c r="CH14" s="79" t="s">
        <v>862</v>
      </c>
      <c r="CI14" s="77"/>
      <c r="CJ14" s="78"/>
      <c r="CK14" s="78"/>
      <c r="CL14" s="78"/>
      <c r="CM14" s="78"/>
      <c r="CN14" s="79" t="s">
        <v>863</v>
      </c>
      <c r="CO14" s="77"/>
      <c r="CP14" s="78"/>
      <c r="CQ14" s="78"/>
      <c r="CR14" s="78"/>
      <c r="CS14" s="78"/>
      <c r="CT14" s="79" t="s">
        <v>869</v>
      </c>
      <c r="CU14" s="77"/>
      <c r="CV14" s="78"/>
      <c r="CW14" s="78"/>
      <c r="CX14" s="78"/>
      <c r="CY14" s="78"/>
      <c r="CZ14" s="79" t="s">
        <v>862</v>
      </c>
      <c r="DA14" s="77"/>
      <c r="DB14" s="78"/>
      <c r="DC14" s="78"/>
      <c r="DD14" s="78"/>
      <c r="DE14" s="78"/>
      <c r="DF14" s="79" t="s">
        <v>863</v>
      </c>
      <c r="DG14" s="77"/>
      <c r="DH14" s="78"/>
      <c r="DI14" s="78"/>
      <c r="DJ14" s="78"/>
      <c r="DK14" s="78"/>
      <c r="DL14" s="79" t="s">
        <v>870</v>
      </c>
      <c r="DM14" s="77"/>
      <c r="DN14" s="78"/>
      <c r="DO14" s="78"/>
      <c r="DP14" s="78"/>
      <c r="DQ14" s="78"/>
      <c r="DR14" s="79"/>
    </row>
    <row r="15" spans="2:122" s="17" customFormat="1">
      <c r="B15" s="27" t="s">
        <v>10</v>
      </c>
      <c r="C15" s="73"/>
      <c r="D15" s="74"/>
      <c r="E15" s="74"/>
      <c r="F15" s="74"/>
      <c r="G15" s="74"/>
      <c r="H15" s="75">
        <v>-3.2714786674459333</v>
      </c>
      <c r="I15" s="73"/>
      <c r="J15" s="74"/>
      <c r="K15" s="74"/>
      <c r="L15" s="74"/>
      <c r="M15" s="74"/>
      <c r="N15" s="75">
        <v>-0.9185107962532868</v>
      </c>
      <c r="O15" s="73"/>
      <c r="P15" s="74"/>
      <c r="Q15" s="74"/>
      <c r="R15" s="74"/>
      <c r="S15" s="74"/>
      <c r="T15" s="75">
        <v>-1.6953125</v>
      </c>
      <c r="U15" s="73"/>
      <c r="V15" s="74"/>
      <c r="W15" s="74"/>
      <c r="X15" s="74"/>
      <c r="Y15" s="74"/>
      <c r="Z15" s="75">
        <v>-5.7961309523809632</v>
      </c>
      <c r="AA15" s="73"/>
      <c r="AB15" s="74"/>
      <c r="AC15" s="74"/>
      <c r="AD15" s="74"/>
      <c r="AE15" s="74"/>
      <c r="AF15" s="75">
        <v>-12.488361266294234</v>
      </c>
      <c r="AG15" s="73"/>
      <c r="AH15" s="74"/>
      <c r="AI15" s="74"/>
      <c r="AJ15" s="74"/>
      <c r="AK15" s="74"/>
      <c r="AL15" s="75">
        <v>-9.9364173100629216</v>
      </c>
      <c r="AM15" s="73"/>
      <c r="AN15" s="74"/>
      <c r="AO15" s="74"/>
      <c r="AP15" s="74"/>
      <c r="AQ15" s="74"/>
      <c r="AR15" s="75">
        <v>-2.2573735376503521</v>
      </c>
      <c r="AS15" s="73"/>
      <c r="AT15" s="74"/>
      <c r="AU15" s="74"/>
      <c r="AV15" s="74"/>
      <c r="AW15" s="74"/>
      <c r="AX15" s="75">
        <v>-7.5992331625758283</v>
      </c>
      <c r="AY15" s="73"/>
      <c r="AZ15" s="74"/>
      <c r="BA15" s="74"/>
      <c r="BB15" s="74"/>
      <c r="BC15" s="74"/>
      <c r="BD15" s="75">
        <v>-1.0973417841263711</v>
      </c>
      <c r="BE15" s="73"/>
      <c r="BF15" s="74"/>
      <c r="BG15" s="74"/>
      <c r="BH15" s="74"/>
      <c r="BI15" s="74"/>
      <c r="BJ15" s="75">
        <v>-8.7142857142857224</v>
      </c>
      <c r="BK15" s="73"/>
      <c r="BL15" s="74"/>
      <c r="BM15" s="74"/>
      <c r="BN15" s="74"/>
      <c r="BO15" s="74"/>
      <c r="BP15" s="75">
        <v>-2.9568385650224229</v>
      </c>
      <c r="BQ15" s="73"/>
      <c r="BR15" s="74"/>
      <c r="BS15" s="74"/>
      <c r="BT15" s="74"/>
      <c r="BU15" s="74"/>
      <c r="BV15" s="75">
        <v>-1.074900972272232</v>
      </c>
      <c r="BW15" s="73"/>
      <c r="BX15" s="74"/>
      <c r="BY15" s="74"/>
      <c r="BZ15" s="74"/>
      <c r="CA15" s="74"/>
      <c r="CB15" s="75">
        <v>-13.626647526048856</v>
      </c>
      <c r="CC15" s="73"/>
      <c r="CD15" s="74"/>
      <c r="CE15" s="74"/>
      <c r="CF15" s="74"/>
      <c r="CG15" s="74"/>
      <c r="CH15" s="75">
        <v>-4.5330845720329762</v>
      </c>
      <c r="CI15" s="73"/>
      <c r="CJ15" s="74"/>
      <c r="CK15" s="74"/>
      <c r="CL15" s="74"/>
      <c r="CM15" s="74"/>
      <c r="CN15" s="75">
        <v>-0.24337760629219929</v>
      </c>
      <c r="CO15" s="73"/>
      <c r="CP15" s="74"/>
      <c r="CQ15" s="74"/>
      <c r="CR15" s="74"/>
      <c r="CS15" s="74"/>
      <c r="CT15" s="75">
        <v>-4.2073029720656052</v>
      </c>
      <c r="CU15" s="73"/>
      <c r="CV15" s="74"/>
      <c r="CW15" s="74"/>
      <c r="CX15" s="74"/>
      <c r="CY15" s="74"/>
      <c r="CZ15" s="75">
        <v>-1.0191111716374053</v>
      </c>
      <c r="DA15" s="73"/>
      <c r="DB15" s="74"/>
      <c r="DC15" s="74"/>
      <c r="DD15" s="74"/>
      <c r="DE15" s="74"/>
      <c r="DF15" s="75">
        <v>-3.2031060422227711</v>
      </c>
      <c r="DG15" s="73"/>
      <c r="DH15" s="74"/>
      <c r="DI15" s="74"/>
      <c r="DJ15" s="74"/>
      <c r="DK15" s="74"/>
      <c r="DL15" s="75">
        <v>-10.777048796204099</v>
      </c>
      <c r="DM15" s="73"/>
      <c r="DN15" s="74"/>
      <c r="DO15" s="74"/>
      <c r="DP15" s="74"/>
      <c r="DQ15" s="74"/>
      <c r="DR15" s="75"/>
    </row>
    <row r="16" spans="2:122" s="17" customFormat="1">
      <c r="B16" s="27" t="s">
        <v>11</v>
      </c>
      <c r="C16" s="73"/>
      <c r="D16" s="74"/>
      <c r="E16" s="74"/>
      <c r="F16" s="74"/>
      <c r="G16" s="74"/>
      <c r="H16" s="75">
        <v>0.28327469999999999</v>
      </c>
      <c r="I16" s="73"/>
      <c r="J16" s="74"/>
      <c r="K16" s="74"/>
      <c r="L16" s="74"/>
      <c r="M16" s="74"/>
      <c r="N16" s="75">
        <v>35.550820000000002</v>
      </c>
      <c r="O16" s="73"/>
      <c r="P16" s="74"/>
      <c r="Q16" s="74"/>
      <c r="R16" s="74"/>
      <c r="S16" s="74"/>
      <c r="T16" s="75">
        <v>84.841120000000004</v>
      </c>
      <c r="U16" s="73"/>
      <c r="V16" s="74"/>
      <c r="W16" s="74"/>
      <c r="X16" s="74"/>
      <c r="Y16" s="74"/>
      <c r="Z16" s="75">
        <v>12.87332</v>
      </c>
      <c r="AA16" s="73"/>
      <c r="AB16" s="74"/>
      <c r="AC16" s="74"/>
      <c r="AD16" s="74"/>
      <c r="AE16" s="74"/>
      <c r="AF16" s="75">
        <v>46.654960000000003</v>
      </c>
      <c r="AG16" s="73"/>
      <c r="AH16" s="74"/>
      <c r="AI16" s="74"/>
      <c r="AJ16" s="74"/>
      <c r="AK16" s="74"/>
      <c r="AL16" s="75">
        <v>38.863599999999998</v>
      </c>
      <c r="AM16" s="73"/>
      <c r="AN16" s="74"/>
      <c r="AO16" s="74"/>
      <c r="AP16" s="74"/>
      <c r="AQ16" s="74"/>
      <c r="AR16" s="75">
        <v>18.578340000000001</v>
      </c>
      <c r="AS16" s="73"/>
      <c r="AT16" s="74"/>
      <c r="AU16" s="74"/>
      <c r="AV16" s="74"/>
      <c r="AW16" s="74"/>
      <c r="AX16" s="75">
        <v>-2.2215539999999998</v>
      </c>
      <c r="AY16" s="73"/>
      <c r="AZ16" s="74"/>
      <c r="BA16" s="74"/>
      <c r="BB16" s="74"/>
      <c r="BC16" s="74"/>
      <c r="BD16" s="75">
        <v>16.399460000000001</v>
      </c>
      <c r="BE16" s="73"/>
      <c r="BF16" s="74"/>
      <c r="BG16" s="74"/>
      <c r="BH16" s="74"/>
      <c r="BI16" s="74"/>
      <c r="BJ16" s="75">
        <v>48.52337</v>
      </c>
      <c r="BK16" s="73"/>
      <c r="BL16" s="74"/>
      <c r="BM16" s="74"/>
      <c r="BN16" s="74"/>
      <c r="BO16" s="74"/>
      <c r="BP16" s="75">
        <v>18.670210000000001</v>
      </c>
      <c r="BQ16" s="73"/>
      <c r="BR16" s="74"/>
      <c r="BS16" s="74"/>
      <c r="BT16" s="74"/>
      <c r="BU16" s="74"/>
      <c r="BV16" s="75">
        <v>20.1586</v>
      </c>
      <c r="BW16" s="73"/>
      <c r="BX16" s="74"/>
      <c r="BY16" s="74"/>
      <c r="BZ16" s="74"/>
      <c r="CA16" s="74"/>
      <c r="CB16" s="75">
        <v>-9.7066789999999994</v>
      </c>
      <c r="CC16" s="73"/>
      <c r="CD16" s="74"/>
      <c r="CE16" s="74"/>
      <c r="CF16" s="74"/>
      <c r="CG16" s="74"/>
      <c r="CH16" s="75">
        <v>8.6993419999999997</v>
      </c>
      <c r="CI16" s="73"/>
      <c r="CJ16" s="74"/>
      <c r="CK16" s="74"/>
      <c r="CL16" s="74"/>
      <c r="CM16" s="74"/>
      <c r="CN16" s="75">
        <v>34.436619999999998</v>
      </c>
      <c r="CO16" s="73"/>
      <c r="CP16" s="74"/>
      <c r="CQ16" s="74"/>
      <c r="CR16" s="74"/>
      <c r="CS16" s="74"/>
      <c r="CT16" s="75">
        <v>36.857149999999997</v>
      </c>
      <c r="CU16" s="73"/>
      <c r="CV16" s="74"/>
      <c r="CW16" s="74"/>
      <c r="CX16" s="74"/>
      <c r="CY16" s="74"/>
      <c r="CZ16" s="75">
        <v>37.841769999999997</v>
      </c>
      <c r="DA16" s="73"/>
      <c r="DB16" s="74"/>
      <c r="DC16" s="74"/>
      <c r="DD16" s="74"/>
      <c r="DE16" s="74"/>
      <c r="DF16" s="75">
        <v>56.784910000000004</v>
      </c>
      <c r="DG16" s="73"/>
      <c r="DH16" s="74"/>
      <c r="DI16" s="74"/>
      <c r="DJ16" s="74"/>
      <c r="DK16" s="74"/>
      <c r="DL16" s="75">
        <v>57.494059999999998</v>
      </c>
      <c r="DM16" s="73"/>
      <c r="DN16" s="74"/>
      <c r="DO16" s="74"/>
      <c r="DP16" s="74"/>
      <c r="DQ16" s="74"/>
      <c r="DR16" s="75"/>
    </row>
    <row r="17" spans="2:122" s="15" customFormat="1">
      <c r="B17" s="28" t="s">
        <v>263</v>
      </c>
      <c r="C17" s="70">
        <v>2433.2449999999999</v>
      </c>
      <c r="D17" s="71">
        <v>2956.0078100000001</v>
      </c>
      <c r="E17" s="71">
        <v>2648.9684400000001</v>
      </c>
      <c r="F17" s="71">
        <v>3143.3463600000005</v>
      </c>
      <c r="G17" s="71">
        <v>3143.3463600000005</v>
      </c>
      <c r="H17" s="72">
        <v>3143.3463600000005</v>
      </c>
      <c r="I17" s="70">
        <v>873.89430000000004</v>
      </c>
      <c r="J17" s="71">
        <v>771.8143</v>
      </c>
      <c r="K17" s="71">
        <v>1041.0328100000002</v>
      </c>
      <c r="L17" s="71">
        <v>1502.2594800000002</v>
      </c>
      <c r="M17" s="71">
        <v>1502.2594800000002</v>
      </c>
      <c r="N17" s="72">
        <v>1502.2594800000002</v>
      </c>
      <c r="O17" s="70">
        <v>424.18878999999998</v>
      </c>
      <c r="P17" s="71">
        <v>419.26585999999998</v>
      </c>
      <c r="Q17" s="71">
        <v>409.86874999999998</v>
      </c>
      <c r="R17" s="71">
        <v>1006.1578098</v>
      </c>
      <c r="S17" s="71">
        <v>1006.1578098</v>
      </c>
      <c r="T17" s="72">
        <v>1006.1578098</v>
      </c>
      <c r="U17" s="70">
        <v>955.64688000000001</v>
      </c>
      <c r="V17" s="71">
        <v>948.54336000000001</v>
      </c>
      <c r="W17" s="71">
        <v>965.78827999999999</v>
      </c>
      <c r="X17" s="71">
        <v>1108.7620936446999</v>
      </c>
      <c r="Y17" s="71">
        <v>1108.7620936446999</v>
      </c>
      <c r="Z17" s="72">
        <v>1108.7620936446999</v>
      </c>
      <c r="AA17" s="70">
        <v>216.76713000000001</v>
      </c>
      <c r="AB17" s="71">
        <v>197.54696999999999</v>
      </c>
      <c r="AC17" s="71">
        <v>158.10816</v>
      </c>
      <c r="AD17" s="71">
        <v>329.84122499999995</v>
      </c>
      <c r="AE17" s="71">
        <v>329.84122499999995</v>
      </c>
      <c r="AF17" s="72">
        <v>329.84122499999995</v>
      </c>
      <c r="AG17" s="70">
        <v>745.13688000000002</v>
      </c>
      <c r="AH17" s="71">
        <v>764.02148</v>
      </c>
      <c r="AI17" s="71">
        <v>990.32703000000004</v>
      </c>
      <c r="AJ17" s="71">
        <v>1453.41507</v>
      </c>
      <c r="AK17" s="71">
        <v>1453.41507</v>
      </c>
      <c r="AL17" s="72">
        <v>1453.41507</v>
      </c>
      <c r="AM17" s="70">
        <v>5711.3293800000001</v>
      </c>
      <c r="AN17" s="71">
        <v>4813.96</v>
      </c>
      <c r="AO17" s="71">
        <v>6012.0168800000001</v>
      </c>
      <c r="AP17" s="71">
        <v>7012.3522499999999</v>
      </c>
      <c r="AQ17" s="71">
        <v>7012.3522499999999</v>
      </c>
      <c r="AR17" s="72">
        <v>7012.3522499999999</v>
      </c>
      <c r="AS17" s="70">
        <v>113.65423</v>
      </c>
      <c r="AT17" s="71">
        <v>76.043800000000005</v>
      </c>
      <c r="AU17" s="71">
        <v>48.026089999999996</v>
      </c>
      <c r="AV17" s="71">
        <v>70.406872459699997</v>
      </c>
      <c r="AW17" s="71">
        <v>70.406872459699997</v>
      </c>
      <c r="AX17" s="72">
        <v>70.406872459699997</v>
      </c>
      <c r="AY17" s="70">
        <v>2689.4825000000001</v>
      </c>
      <c r="AZ17" s="71">
        <v>3090.6725000000001</v>
      </c>
      <c r="BA17" s="71">
        <v>4765.5234400000008</v>
      </c>
      <c r="BB17" s="71">
        <v>6407.5702200000005</v>
      </c>
      <c r="BC17" s="71">
        <v>6407.5702200000005</v>
      </c>
      <c r="BD17" s="72">
        <v>6407.5702200000005</v>
      </c>
      <c r="BE17" s="70">
        <v>50.252499999999998</v>
      </c>
      <c r="BF17" s="71">
        <v>54.181640000000002</v>
      </c>
      <c r="BG17" s="71">
        <v>70.13685000000001</v>
      </c>
      <c r="BH17" s="71">
        <v>197.68212</v>
      </c>
      <c r="BI17" s="71">
        <v>197.68212</v>
      </c>
      <c r="BJ17" s="72">
        <v>197.68212</v>
      </c>
      <c r="BK17" s="70">
        <v>531.39051000000006</v>
      </c>
      <c r="BL17" s="71">
        <v>651.1123</v>
      </c>
      <c r="BM17" s="71">
        <v>620.29257999999993</v>
      </c>
      <c r="BN17" s="71">
        <v>894.9375</v>
      </c>
      <c r="BO17" s="71">
        <v>894.9375</v>
      </c>
      <c r="BP17" s="72">
        <v>894.9375</v>
      </c>
      <c r="BQ17" s="70">
        <v>1655.4818799999998</v>
      </c>
      <c r="BR17" s="71">
        <v>1675.3965600000001</v>
      </c>
      <c r="BS17" s="71">
        <v>1898.60375</v>
      </c>
      <c r="BT17" s="71">
        <v>2654.6836499999999</v>
      </c>
      <c r="BU17" s="71">
        <v>2654.6836499999999</v>
      </c>
      <c r="BV17" s="72">
        <v>2654.6836499999999</v>
      </c>
      <c r="BW17" s="70">
        <v>404.36340000000001</v>
      </c>
      <c r="BX17" s="71">
        <v>468.00914</v>
      </c>
      <c r="BY17" s="71">
        <v>433.62511999999998</v>
      </c>
      <c r="BZ17" s="71">
        <v>532.91529600000001</v>
      </c>
      <c r="CA17" s="71">
        <v>532.91529600000001</v>
      </c>
      <c r="CB17" s="72">
        <v>532.91529600000001</v>
      </c>
      <c r="CC17" s="70">
        <v>338.24809000000005</v>
      </c>
      <c r="CD17" s="71">
        <v>481.59805</v>
      </c>
      <c r="CE17" s="71">
        <v>422.95741999999996</v>
      </c>
      <c r="CF17" s="71">
        <v>468.74153211000004</v>
      </c>
      <c r="CG17" s="71">
        <v>468.74153211000004</v>
      </c>
      <c r="CH17" s="72">
        <v>468.74153211000004</v>
      </c>
      <c r="CI17" s="70">
        <v>919.73218999999995</v>
      </c>
      <c r="CJ17" s="71">
        <v>1248.02594</v>
      </c>
      <c r="CK17" s="71">
        <v>1196.4700800000001</v>
      </c>
      <c r="CL17" s="71">
        <v>1685.5781550000002</v>
      </c>
      <c r="CM17" s="71">
        <v>1685.5781550000002</v>
      </c>
      <c r="CN17" s="72">
        <v>1685.5781550000002</v>
      </c>
      <c r="CO17" s="70">
        <v>588.41078000000005</v>
      </c>
      <c r="CP17" s="71">
        <v>716.27608999999995</v>
      </c>
      <c r="CQ17" s="71">
        <v>659.64468999999997</v>
      </c>
      <c r="CR17" s="71">
        <v>1156.4556161792002</v>
      </c>
      <c r="CS17" s="71">
        <v>1156.4556161792002</v>
      </c>
      <c r="CT17" s="72">
        <v>1156.4556161792002</v>
      </c>
      <c r="CU17" s="70">
        <v>328.27902</v>
      </c>
      <c r="CV17" s="71">
        <v>393.63871</v>
      </c>
      <c r="CW17" s="71">
        <v>376.74354999999997</v>
      </c>
      <c r="CX17" s="71">
        <v>569.42505999999992</v>
      </c>
      <c r="CY17" s="71">
        <v>569.42505999999992</v>
      </c>
      <c r="CZ17" s="72">
        <v>569.42505999999992</v>
      </c>
      <c r="DA17" s="70">
        <v>404.30180000000001</v>
      </c>
      <c r="DB17" s="71">
        <v>645.00085999999999</v>
      </c>
      <c r="DC17" s="71">
        <v>550.13184000000001</v>
      </c>
      <c r="DD17" s="71">
        <v>1194.402325</v>
      </c>
      <c r="DE17" s="71">
        <v>1194.402325</v>
      </c>
      <c r="DF17" s="72">
        <v>1194.402325</v>
      </c>
      <c r="DG17" s="70">
        <v>290.39198999999996</v>
      </c>
      <c r="DH17" s="71">
        <v>407.50578000000002</v>
      </c>
      <c r="DI17" s="71">
        <v>901.09938</v>
      </c>
      <c r="DJ17" s="71">
        <v>2035.04015</v>
      </c>
      <c r="DK17" s="71">
        <v>2035.04015</v>
      </c>
      <c r="DL17" s="72">
        <v>2035.04015</v>
      </c>
      <c r="DM17" s="70">
        <f t="shared" ref="DM17:DR18" ca="1" si="51">SUMIF($B$8:$DF$59,DM$8,$B17:$DF17)</f>
        <v>19383.805260000001</v>
      </c>
      <c r="DN17" s="71">
        <f t="shared" ca="1" si="51"/>
        <v>20371.11537</v>
      </c>
      <c r="DO17" s="71">
        <f t="shared" ca="1" si="51"/>
        <v>23268.265759999995</v>
      </c>
      <c r="DP17" s="71">
        <f t="shared" ca="1" si="51"/>
        <v>31388.9326351936</v>
      </c>
      <c r="DQ17" s="71">
        <f t="shared" ca="1" si="51"/>
        <v>31388.9326351936</v>
      </c>
      <c r="DR17" s="72">
        <f t="shared" ca="1" si="51"/>
        <v>31388.9326351936</v>
      </c>
    </row>
    <row r="18" spans="2:122" s="17" customFormat="1">
      <c r="B18" s="27" t="s">
        <v>264</v>
      </c>
      <c r="C18" s="70">
        <f>C17/'Column Code'!$E$18</f>
        <v>29.071027479091992</v>
      </c>
      <c r="D18" s="71">
        <f>D17/'Column Code'!$E$18</f>
        <v>35.316700238948627</v>
      </c>
      <c r="E18" s="71">
        <f>E17/'Column Code'!$E$18</f>
        <v>31.648368458781363</v>
      </c>
      <c r="F18" s="71">
        <f>F17/'Column Code'!$E$18</f>
        <v>37.554914695340507</v>
      </c>
      <c r="G18" s="71">
        <f>G17/'Column Code'!$E$18</f>
        <v>37.554914695340507</v>
      </c>
      <c r="H18" s="75">
        <f>H17/'Column Code'!$E$18</f>
        <v>37.554914695340507</v>
      </c>
      <c r="I18" s="70">
        <f>I17/'Column Code'!$E$18</f>
        <v>10.440792114695341</v>
      </c>
      <c r="J18" s="71">
        <f>J17/'Column Code'!$E$18</f>
        <v>9.2211983273596179</v>
      </c>
      <c r="K18" s="71">
        <f>K17/'Column Code'!$E$18</f>
        <v>12.437667980884111</v>
      </c>
      <c r="L18" s="71">
        <f>L17/'Column Code'!$E$18</f>
        <v>17.948141935483871</v>
      </c>
      <c r="M18" s="71">
        <f>M17/'Column Code'!$E$18</f>
        <v>17.948141935483871</v>
      </c>
      <c r="N18" s="75">
        <f>N17/'Column Code'!$E$18</f>
        <v>17.948141935483871</v>
      </c>
      <c r="O18" s="70">
        <f>O17/'Column Code'!$E$18</f>
        <v>5.0679664277180398</v>
      </c>
      <c r="P18" s="71">
        <f>P17/'Column Code'!$E$18</f>
        <v>5.0091500597371557</v>
      </c>
      <c r="Q18" s="71">
        <f>Q17/'Column Code'!$E$18</f>
        <v>4.8968787335722812</v>
      </c>
      <c r="R18" s="71">
        <f>R17/'Column Code'!$E$18</f>
        <v>12.021001311827957</v>
      </c>
      <c r="S18" s="71">
        <f>S17/'Column Code'!$E$18</f>
        <v>12.021001311827957</v>
      </c>
      <c r="T18" s="75">
        <f>T17/'Column Code'!$E$18</f>
        <v>12.021001311827957</v>
      </c>
      <c r="U18" s="70">
        <f>U17/'Column Code'!$E$18</f>
        <v>11.417525448028673</v>
      </c>
      <c r="V18" s="71">
        <f>V17/'Column Code'!$E$18</f>
        <v>11.332656630824372</v>
      </c>
      <c r="W18" s="71">
        <f>W17/'Column Code'!$E$18</f>
        <v>11.538689127837515</v>
      </c>
      <c r="X18" s="71">
        <f>X17/'Column Code'!$E$18</f>
        <v>13.246858944381122</v>
      </c>
      <c r="Y18" s="71">
        <f>Y17/'Column Code'!$E$18</f>
        <v>13.246858944381122</v>
      </c>
      <c r="Z18" s="75">
        <f>Z17/'Column Code'!$E$18</f>
        <v>13.246858944381122</v>
      </c>
      <c r="AA18" s="70">
        <f>AA17/'Column Code'!$E$18</f>
        <v>2.5898103942652329</v>
      </c>
      <c r="AB18" s="71">
        <f>AB17/'Column Code'!$E$18</f>
        <v>2.3601788530465946</v>
      </c>
      <c r="AC18" s="71">
        <f>AC17/'Column Code'!$E$18</f>
        <v>1.8889863799283153</v>
      </c>
      <c r="AD18" s="71">
        <f>AD17/'Column Code'!$E$18</f>
        <v>3.9407553763440855</v>
      </c>
      <c r="AE18" s="71">
        <f>AE17/'Column Code'!$E$18</f>
        <v>3.9407553763440855</v>
      </c>
      <c r="AF18" s="75">
        <f>AF17/'Column Code'!$E$18</f>
        <v>3.9407553763440855</v>
      </c>
      <c r="AG18" s="70">
        <f>AG17/'Column Code'!$E$18</f>
        <v>8.9024716845878142</v>
      </c>
      <c r="AH18" s="71">
        <f>AH17/'Column Code'!$E$18</f>
        <v>9.1280941457586611</v>
      </c>
      <c r="AI18" s="71">
        <f>AI17/'Column Code'!$E$18</f>
        <v>11.831864157706093</v>
      </c>
      <c r="AJ18" s="71">
        <f>AJ17/'Column Code'!$E$18</f>
        <v>17.364576702508959</v>
      </c>
      <c r="AK18" s="71">
        <f>AK17/'Column Code'!$E$18</f>
        <v>17.364576702508959</v>
      </c>
      <c r="AL18" s="75">
        <f>AL17/'Column Code'!$E$18</f>
        <v>17.364576702508959</v>
      </c>
      <c r="AM18" s="70">
        <f>AM17/'Column Code'!$E$18</f>
        <v>68.23571541218638</v>
      </c>
      <c r="AN18" s="71">
        <f>AN17/'Column Code'!$E$18</f>
        <v>57.514456391875747</v>
      </c>
      <c r="AO18" s="71">
        <f>AO17/'Column Code'!$E$18</f>
        <v>71.828158661887699</v>
      </c>
      <c r="AP18" s="71">
        <f>AP17/'Column Code'!$E$18</f>
        <v>83.77959677419355</v>
      </c>
      <c r="AQ18" s="71">
        <f>AQ17/'Column Code'!$E$18</f>
        <v>83.77959677419355</v>
      </c>
      <c r="AR18" s="75">
        <f>AR17/'Column Code'!$E$18</f>
        <v>83.77959677419355</v>
      </c>
      <c r="AS18" s="70">
        <f>AS17/'Column Code'!$E$18</f>
        <v>1.3578761051373953</v>
      </c>
      <c r="AT18" s="71">
        <f>AT17/'Column Code'!$E$18</f>
        <v>0.90852807646356037</v>
      </c>
      <c r="AU18" s="71">
        <f>AU17/'Column Code'!$E$18</f>
        <v>0.57378841099163669</v>
      </c>
      <c r="AV18" s="71">
        <f>AV17/'Column Code'!$E$18</f>
        <v>0.84118127191995218</v>
      </c>
      <c r="AW18" s="71">
        <f>AW17/'Column Code'!$E$18</f>
        <v>0.84118127191995218</v>
      </c>
      <c r="AX18" s="75">
        <f>AX17/'Column Code'!$E$18</f>
        <v>0.84118127191995218</v>
      </c>
      <c r="AY18" s="70">
        <f>AY17/'Column Code'!$E$18</f>
        <v>32.132407407407406</v>
      </c>
      <c r="AZ18" s="71">
        <f>AZ17/'Column Code'!$E$18</f>
        <v>36.925597371565111</v>
      </c>
      <c r="BA18" s="71">
        <f>BA17/'Column Code'!$E$18</f>
        <v>56.935763918757473</v>
      </c>
      <c r="BB18" s="71">
        <f>BB17/'Column Code'!$E$18</f>
        <v>76.554005017921156</v>
      </c>
      <c r="BC18" s="71">
        <f>BC17/'Column Code'!$E$18</f>
        <v>76.554005017921156</v>
      </c>
      <c r="BD18" s="75">
        <f>BD17/'Column Code'!$E$18</f>
        <v>76.554005017921156</v>
      </c>
      <c r="BE18" s="70">
        <f>BE17/'Column Code'!$E$18</f>
        <v>0.60038829151732376</v>
      </c>
      <c r="BF18" s="71">
        <f>BF17/'Column Code'!$E$18</f>
        <v>0.64733142174432501</v>
      </c>
      <c r="BG18" s="71">
        <f>BG17/'Column Code'!$E$18</f>
        <v>0.83795519713261657</v>
      </c>
      <c r="BH18" s="71">
        <f>BH17/'Column Code'!$E$18</f>
        <v>2.3617935483870967</v>
      </c>
      <c r="BI18" s="71">
        <f>BI17/'Column Code'!$E$18</f>
        <v>2.3617935483870967</v>
      </c>
      <c r="BJ18" s="75">
        <f>BJ17/'Column Code'!$E$18</f>
        <v>2.3617935483870967</v>
      </c>
      <c r="BK18" s="70">
        <f>BK17/'Column Code'!$E$18</f>
        <v>6.348751612903226</v>
      </c>
      <c r="BL18" s="71">
        <f>BL17/'Column Code'!$E$18</f>
        <v>7.7791194743130223</v>
      </c>
      <c r="BM18" s="71">
        <f>BM17/'Column Code'!$E$18</f>
        <v>7.4109029868578249</v>
      </c>
      <c r="BN18" s="71">
        <f>BN17/'Column Code'!$E$18</f>
        <v>10.692204301075268</v>
      </c>
      <c r="BO18" s="71">
        <f>BO17/'Column Code'!$E$18</f>
        <v>10.692204301075268</v>
      </c>
      <c r="BP18" s="75">
        <f>BP17/'Column Code'!$E$18</f>
        <v>10.692204301075268</v>
      </c>
      <c r="BQ18" s="70">
        <f>BQ17/'Column Code'!$E$18</f>
        <v>19.778756033452805</v>
      </c>
      <c r="BR18" s="71">
        <f>BR17/'Column Code'!$E$18</f>
        <v>20.0166853046595</v>
      </c>
      <c r="BS18" s="71">
        <f>BS17/'Column Code'!$E$18</f>
        <v>22.683437873357228</v>
      </c>
      <c r="BT18" s="71">
        <f>BT17/'Column Code'!$E$18</f>
        <v>31.716650537634408</v>
      </c>
      <c r="BU18" s="71">
        <f>BU17/'Column Code'!$E$18</f>
        <v>31.716650537634408</v>
      </c>
      <c r="BV18" s="75">
        <f>BV17/'Column Code'!$E$18</f>
        <v>31.716650537634408</v>
      </c>
      <c r="BW18" s="70">
        <f>BW17/'Column Code'!$E$18</f>
        <v>4.8311039426523301</v>
      </c>
      <c r="BX18" s="71">
        <f>BX17/'Column Code'!$E$18</f>
        <v>5.591507048984468</v>
      </c>
      <c r="BY18" s="71">
        <f>BY17/'Column Code'!$E$18</f>
        <v>5.1807063321385902</v>
      </c>
      <c r="BZ18" s="71">
        <f>BZ17/'Column Code'!$E$18</f>
        <v>6.3669688888888887</v>
      </c>
      <c r="CA18" s="71">
        <f>CA17/'Column Code'!$E$18</f>
        <v>6.3669688888888887</v>
      </c>
      <c r="CB18" s="75">
        <f>CB17/'Column Code'!$E$18</f>
        <v>6.3669688888888887</v>
      </c>
      <c r="CC18" s="70">
        <f>CC17/'Column Code'!$E$18</f>
        <v>4.0411958183990446</v>
      </c>
      <c r="CD18" s="71">
        <f>CD17/'Column Code'!$E$18</f>
        <v>5.7538596176821981</v>
      </c>
      <c r="CE18" s="71">
        <f>CE17/'Column Code'!$E$18</f>
        <v>5.0532547192353636</v>
      </c>
      <c r="CF18" s="71">
        <f>CF17/'Column Code'!$E$18</f>
        <v>5.6002572534050179</v>
      </c>
      <c r="CG18" s="71">
        <f>CG17/'Column Code'!$E$18</f>
        <v>5.6002572534050179</v>
      </c>
      <c r="CH18" s="75">
        <f>CH17/'Column Code'!$E$18</f>
        <v>5.6002572534050179</v>
      </c>
      <c r="CI18" s="70">
        <f>CI17/'Column Code'!$E$18</f>
        <v>10.988437156511349</v>
      </c>
      <c r="CJ18" s="71">
        <f>CJ17/'Column Code'!$E$18</f>
        <v>14.910704181600956</v>
      </c>
      <c r="CK18" s="71">
        <f>CK17/'Column Code'!$E$18</f>
        <v>14.294744086021506</v>
      </c>
      <c r="CL18" s="71">
        <f>CL17/'Column Code'!$E$18</f>
        <v>20.138329211469536</v>
      </c>
      <c r="CM18" s="71">
        <f>CM17/'Column Code'!$E$18</f>
        <v>20.138329211469536</v>
      </c>
      <c r="CN18" s="75">
        <f>CN17/'Column Code'!$E$18</f>
        <v>20.138329211469536</v>
      </c>
      <c r="CO18" s="70">
        <f>CO17/'Column Code'!$E$18</f>
        <v>7.0299973715651136</v>
      </c>
      <c r="CP18" s="71">
        <f>CP17/'Column Code'!$E$18</f>
        <v>8.5576593787335717</v>
      </c>
      <c r="CQ18" s="71">
        <f>CQ17/'Column Code'!$E$18</f>
        <v>7.8810596176821974</v>
      </c>
      <c r="CR18" s="71">
        <f>CR17/'Column Code'!$E$18</f>
        <v>13.81667402842533</v>
      </c>
      <c r="CS18" s="71">
        <f>CS17/'Column Code'!$E$18</f>
        <v>13.81667402842533</v>
      </c>
      <c r="CT18" s="75">
        <f>CT17/'Column Code'!$E$18</f>
        <v>13.81667402842533</v>
      </c>
      <c r="CU18" s="70">
        <f>CU17/'Column Code'!$E$18</f>
        <v>3.9220910394265234</v>
      </c>
      <c r="CV18" s="71">
        <f>CV17/'Column Code'!$E$18</f>
        <v>4.7029714456391876</v>
      </c>
      <c r="CW18" s="71">
        <f>CW17/'Column Code'!$E$18</f>
        <v>4.501117682198327</v>
      </c>
      <c r="CX18" s="71">
        <f>CX17/'Column Code'!$E$18</f>
        <v>6.8031667861409781</v>
      </c>
      <c r="CY18" s="71">
        <f>CY17/'Column Code'!$E$18</f>
        <v>6.8031667861409781</v>
      </c>
      <c r="CZ18" s="75">
        <f>CZ17/'Column Code'!$E$18</f>
        <v>6.8031667861409781</v>
      </c>
      <c r="DA18" s="70">
        <f>DA17/'Column Code'!$E$18</f>
        <v>4.8303679808841098</v>
      </c>
      <c r="DB18" s="71">
        <f>DB17/'Column Code'!$E$18</f>
        <v>7.7061034647550777</v>
      </c>
      <c r="DC18" s="71">
        <f>DC17/'Column Code'!$E$18</f>
        <v>6.5726623655913974</v>
      </c>
      <c r="DD18" s="71">
        <f>DD17/'Column Code'!$E$18</f>
        <v>14.270039725209079</v>
      </c>
      <c r="DE18" s="71">
        <f>DE17/'Column Code'!$E$18</f>
        <v>14.270039725209079</v>
      </c>
      <c r="DF18" s="75">
        <f>DF17/'Column Code'!$E$18</f>
        <v>14.270039725209079</v>
      </c>
      <c r="DG18" s="70">
        <f>DG17/'Column Code'!$E$18</f>
        <v>3.4694383512544795</v>
      </c>
      <c r="DH18" s="71">
        <f>DH17/'Column Code'!$E$18</f>
        <v>4.8686473118279574</v>
      </c>
      <c r="DI18" s="71">
        <f>DI17/'Column Code'!$E$18</f>
        <v>10.7658229390681</v>
      </c>
      <c r="DJ18" s="71">
        <f>DJ17/'Column Code'!$E$18</f>
        <v>24.31350238948626</v>
      </c>
      <c r="DK18" s="71">
        <f>DK17/'Column Code'!$E$18</f>
        <v>24.31350238948626</v>
      </c>
      <c r="DL18" s="75">
        <f>DL17/'Column Code'!$E$18</f>
        <v>24.31350238948626</v>
      </c>
      <c r="DM18" s="70">
        <f t="shared" ca="1" si="51"/>
        <v>231.58668172043014</v>
      </c>
      <c r="DN18" s="71">
        <f t="shared" ca="1" si="51"/>
        <v>243.38250143369174</v>
      </c>
      <c r="DO18" s="71">
        <f t="shared" ca="1" si="51"/>
        <v>277.9960066905615</v>
      </c>
      <c r="DP18" s="71">
        <f t="shared" ca="1" si="51"/>
        <v>375.01711631055667</v>
      </c>
      <c r="DQ18" s="71">
        <f t="shared" ca="1" si="51"/>
        <v>375.01711631055667</v>
      </c>
      <c r="DR18" s="75">
        <f t="shared" ca="1" si="51"/>
        <v>375.01711631055667</v>
      </c>
    </row>
    <row r="19" spans="2:122" s="17" customFormat="1">
      <c r="B19" s="27" t="s">
        <v>241</v>
      </c>
      <c r="C19" s="70"/>
      <c r="D19" s="71"/>
      <c r="E19" s="71"/>
      <c r="F19" s="71"/>
      <c r="G19" s="71"/>
      <c r="H19" s="72">
        <v>959.2</v>
      </c>
      <c r="I19" s="70"/>
      <c r="J19" s="71"/>
      <c r="K19" s="71"/>
      <c r="L19" s="71"/>
      <c r="M19" s="71"/>
      <c r="N19" s="72">
        <v>240.3</v>
      </c>
      <c r="O19" s="70"/>
      <c r="P19" s="71"/>
      <c r="Q19" s="71"/>
      <c r="R19" s="71"/>
      <c r="S19" s="71"/>
      <c r="T19" s="72">
        <v>271.98599999999999</v>
      </c>
      <c r="U19" s="70"/>
      <c r="V19" s="71"/>
      <c r="W19" s="71"/>
      <c r="X19" s="71"/>
      <c r="Y19" s="71"/>
      <c r="Z19" s="72">
        <v>1772.0346709999999</v>
      </c>
      <c r="AA19" s="70"/>
      <c r="AB19" s="71"/>
      <c r="AC19" s="71"/>
      <c r="AD19" s="71"/>
      <c r="AE19" s="71"/>
      <c r="AF19" s="72">
        <v>444.5</v>
      </c>
      <c r="AG19" s="70"/>
      <c r="AH19" s="71"/>
      <c r="AI19" s="71"/>
      <c r="AJ19" s="71"/>
      <c r="AK19" s="71"/>
      <c r="AL19" s="72">
        <v>1022.2</v>
      </c>
      <c r="AM19" s="70"/>
      <c r="AN19" s="71"/>
      <c r="AO19" s="71"/>
      <c r="AP19" s="71"/>
      <c r="AQ19" s="71"/>
      <c r="AR19" s="72">
        <v>2349</v>
      </c>
      <c r="AS19" s="70"/>
      <c r="AT19" s="71"/>
      <c r="AU19" s="71"/>
      <c r="AV19" s="71"/>
      <c r="AW19" s="71"/>
      <c r="AX19" s="72">
        <v>47.568997000000003</v>
      </c>
      <c r="AY19" s="70"/>
      <c r="AZ19" s="71"/>
      <c r="BA19" s="71"/>
      <c r="BB19" s="71"/>
      <c r="BC19" s="71"/>
      <c r="BD19" s="72">
        <v>12258.6</v>
      </c>
      <c r="BE19" s="70"/>
      <c r="BF19" s="71"/>
      <c r="BG19" s="71"/>
      <c r="BH19" s="71"/>
      <c r="BI19" s="71"/>
      <c r="BJ19" s="72">
        <v>367.2</v>
      </c>
      <c r="BK19" s="70"/>
      <c r="BL19" s="71"/>
      <c r="BM19" s="71"/>
      <c r="BN19" s="71"/>
      <c r="BO19" s="71"/>
      <c r="BP19" s="72">
        <v>1290</v>
      </c>
      <c r="BQ19" s="70"/>
      <c r="BR19" s="71"/>
      <c r="BS19" s="71"/>
      <c r="BT19" s="71"/>
      <c r="BU19" s="71"/>
      <c r="BV19" s="72">
        <v>964.2</v>
      </c>
      <c r="BW19" s="70"/>
      <c r="BX19" s="71"/>
      <c r="BY19" s="71"/>
      <c r="BZ19" s="71"/>
      <c r="CA19" s="71"/>
      <c r="CB19" s="72">
        <v>32.46</v>
      </c>
      <c r="CC19" s="70"/>
      <c r="CD19" s="71"/>
      <c r="CE19" s="71"/>
      <c r="CF19" s="71"/>
      <c r="CG19" s="71"/>
      <c r="CH19" s="72">
        <v>11.1539</v>
      </c>
      <c r="CI19" s="70"/>
      <c r="CJ19" s="71"/>
      <c r="CK19" s="71"/>
      <c r="CL19" s="71"/>
      <c r="CM19" s="71"/>
      <c r="CN19" s="72">
        <v>512.70000000000005</v>
      </c>
      <c r="CO19" s="70"/>
      <c r="CP19" s="71"/>
      <c r="CQ19" s="71"/>
      <c r="CR19" s="71"/>
      <c r="CS19" s="71"/>
      <c r="CT19" s="72">
        <v>952.83481600000005</v>
      </c>
      <c r="CU19" s="70"/>
      <c r="CV19" s="71"/>
      <c r="CW19" s="71"/>
      <c r="CX19" s="71"/>
      <c r="CY19" s="71"/>
      <c r="CZ19" s="72">
        <v>264.39999999999998</v>
      </c>
      <c r="DA19" s="70"/>
      <c r="DB19" s="71"/>
      <c r="DC19" s="71"/>
      <c r="DD19" s="71"/>
      <c r="DE19" s="71"/>
      <c r="DF19" s="72">
        <v>726.5</v>
      </c>
      <c r="DG19" s="70"/>
      <c r="DH19" s="71"/>
      <c r="DI19" s="71"/>
      <c r="DJ19" s="71"/>
      <c r="DK19" s="71"/>
      <c r="DL19" s="72">
        <v>3247.75</v>
      </c>
      <c r="DM19" s="70"/>
      <c r="DN19" s="71"/>
      <c r="DO19" s="71"/>
      <c r="DP19" s="71"/>
      <c r="DQ19" s="71"/>
      <c r="DR19" s="72"/>
    </row>
    <row r="20" spans="2:122" s="17" customFormat="1">
      <c r="B20" s="27" t="s">
        <v>240</v>
      </c>
      <c r="C20" s="73"/>
      <c r="D20" s="74"/>
      <c r="E20" s="74"/>
      <c r="F20" s="74"/>
      <c r="G20" s="74"/>
      <c r="H20" s="75">
        <v>52.405827861409797</v>
      </c>
      <c r="I20" s="73"/>
      <c r="J20" s="74"/>
      <c r="K20" s="74"/>
      <c r="L20" s="74"/>
      <c r="M20" s="74"/>
      <c r="N20" s="75">
        <v>22.069087072879331</v>
      </c>
      <c r="O20" s="73"/>
      <c r="P20" s="74"/>
      <c r="Q20" s="74"/>
      <c r="R20" s="74"/>
      <c r="S20" s="74"/>
      <c r="T20" s="75">
        <v>19.779601816009556</v>
      </c>
      <c r="U20" s="73"/>
      <c r="V20" s="74"/>
      <c r="W20" s="74"/>
      <c r="X20" s="74"/>
      <c r="Y20" s="74"/>
      <c r="Z20" s="75">
        <v>21.326878375149342</v>
      </c>
      <c r="AA20" s="73"/>
      <c r="AB20" s="74"/>
      <c r="AC20" s="74"/>
      <c r="AD20" s="74"/>
      <c r="AE20" s="74"/>
      <c r="AF20" s="75">
        <v>10.414913166069296</v>
      </c>
      <c r="AG20" s="73"/>
      <c r="AH20" s="74"/>
      <c r="AI20" s="74"/>
      <c r="AJ20" s="74"/>
      <c r="AK20" s="74"/>
      <c r="AL20" s="75">
        <v>21.772156559139784</v>
      </c>
      <c r="AM20" s="73"/>
      <c r="AN20" s="74"/>
      <c r="AO20" s="74"/>
      <c r="AP20" s="74"/>
      <c r="AQ20" s="74"/>
      <c r="AR20" s="75">
        <v>67.09696955794503</v>
      </c>
      <c r="AS20" s="73"/>
      <c r="AT20" s="74"/>
      <c r="AU20" s="74"/>
      <c r="AV20" s="74"/>
      <c r="AW20" s="74"/>
      <c r="AX20" s="75">
        <v>11.257078136200716</v>
      </c>
      <c r="AY20" s="73"/>
      <c r="AZ20" s="74"/>
      <c r="BA20" s="74"/>
      <c r="BB20" s="74"/>
      <c r="BC20" s="74"/>
      <c r="BD20" s="75">
        <v>89.372907048984459</v>
      </c>
      <c r="BE20" s="73"/>
      <c r="BF20" s="74"/>
      <c r="BG20" s="74"/>
      <c r="BH20" s="74"/>
      <c r="BI20" s="74"/>
      <c r="BJ20" s="75">
        <v>7.5047389247311829</v>
      </c>
      <c r="BK20" s="73"/>
      <c r="BL20" s="74"/>
      <c r="BM20" s="74"/>
      <c r="BN20" s="74"/>
      <c r="BO20" s="74"/>
      <c r="BP20" s="75">
        <v>22.039064563918757</v>
      </c>
      <c r="BQ20" s="73"/>
      <c r="BR20" s="74"/>
      <c r="BS20" s="74"/>
      <c r="BT20" s="74"/>
      <c r="BU20" s="74"/>
      <c r="BV20" s="75">
        <v>30.444393596176823</v>
      </c>
      <c r="BW20" s="73"/>
      <c r="BX20" s="74"/>
      <c r="BY20" s="74"/>
      <c r="BZ20" s="74"/>
      <c r="CA20" s="74"/>
      <c r="CB20" s="75">
        <v>1.6053210274790921</v>
      </c>
      <c r="CC20" s="73"/>
      <c r="CD20" s="74"/>
      <c r="CE20" s="74"/>
      <c r="CF20" s="74"/>
      <c r="CG20" s="74"/>
      <c r="CH20" s="75">
        <v>10.85984339307049</v>
      </c>
      <c r="CI20" s="73"/>
      <c r="CJ20" s="74"/>
      <c r="CK20" s="74"/>
      <c r="CL20" s="74"/>
      <c r="CM20" s="74"/>
      <c r="CN20" s="75">
        <v>14.249133094384707</v>
      </c>
      <c r="CO20" s="73"/>
      <c r="CP20" s="74"/>
      <c r="CQ20" s="74"/>
      <c r="CR20" s="74"/>
      <c r="CS20" s="74"/>
      <c r="CT20" s="75">
        <v>25.827365352449224</v>
      </c>
      <c r="CU20" s="73"/>
      <c r="CV20" s="74"/>
      <c r="CW20" s="74"/>
      <c r="CX20" s="74"/>
      <c r="CY20" s="74"/>
      <c r="CZ20" s="75">
        <v>8.1519171326164876</v>
      </c>
      <c r="DA20" s="73"/>
      <c r="DB20" s="74"/>
      <c r="DC20" s="74"/>
      <c r="DD20" s="74"/>
      <c r="DE20" s="74"/>
      <c r="DF20" s="75">
        <v>17.242726212664277</v>
      </c>
      <c r="DG20" s="73"/>
      <c r="DH20" s="74"/>
      <c r="DI20" s="74"/>
      <c r="DJ20" s="74"/>
      <c r="DK20" s="74"/>
      <c r="DL20" s="75">
        <v>43.309615866188764</v>
      </c>
      <c r="DM20" s="73"/>
      <c r="DN20" s="74"/>
      <c r="DO20" s="74"/>
      <c r="DP20" s="74"/>
      <c r="DQ20" s="74"/>
      <c r="DR20" s="75"/>
    </row>
    <row r="21" spans="2:122" s="5" customFormat="1" ht="12.75" hidden="1">
      <c r="B21" s="30" t="s">
        <v>41</v>
      </c>
      <c r="C21" s="66"/>
      <c r="D21" s="67"/>
      <c r="E21" s="67"/>
      <c r="F21" s="67"/>
      <c r="G21" s="67"/>
      <c r="H21" s="68"/>
      <c r="I21" s="66"/>
      <c r="J21" s="67"/>
      <c r="K21" s="67"/>
      <c r="L21" s="67"/>
      <c r="M21" s="67"/>
      <c r="N21" s="68"/>
      <c r="O21" s="66"/>
      <c r="P21" s="67"/>
      <c r="Q21" s="67"/>
      <c r="R21" s="67"/>
      <c r="S21" s="67"/>
      <c r="T21" s="68"/>
      <c r="U21" s="66"/>
      <c r="V21" s="67"/>
      <c r="W21" s="67"/>
      <c r="X21" s="67"/>
      <c r="Y21" s="67"/>
      <c r="Z21" s="68"/>
      <c r="AA21" s="66"/>
      <c r="AB21" s="67"/>
      <c r="AC21" s="67"/>
      <c r="AD21" s="67"/>
      <c r="AE21" s="67"/>
      <c r="AF21" s="68"/>
      <c r="AG21" s="66"/>
      <c r="AH21" s="67"/>
      <c r="AI21" s="67"/>
      <c r="AJ21" s="67"/>
      <c r="AK21" s="67"/>
      <c r="AL21" s="68"/>
      <c r="AM21" s="66"/>
      <c r="AN21" s="67"/>
      <c r="AO21" s="67"/>
      <c r="AP21" s="67"/>
      <c r="AQ21" s="67"/>
      <c r="AR21" s="68"/>
      <c r="AS21" s="66"/>
      <c r="AT21" s="67"/>
      <c r="AU21" s="67"/>
      <c r="AV21" s="67"/>
      <c r="AW21" s="67"/>
      <c r="AX21" s="68"/>
      <c r="AY21" s="66"/>
      <c r="AZ21" s="67"/>
      <c r="BA21" s="67"/>
      <c r="BB21" s="67"/>
      <c r="BC21" s="67"/>
      <c r="BD21" s="68"/>
      <c r="BE21" s="66"/>
      <c r="BF21" s="67"/>
      <c r="BG21" s="67"/>
      <c r="BH21" s="67"/>
      <c r="BI21" s="67"/>
      <c r="BJ21" s="68"/>
      <c r="BK21" s="66"/>
      <c r="BL21" s="67"/>
      <c r="BM21" s="67"/>
      <c r="BN21" s="67"/>
      <c r="BO21" s="67"/>
      <c r="BP21" s="68"/>
      <c r="BQ21" s="66"/>
      <c r="BR21" s="67"/>
      <c r="BS21" s="67"/>
      <c r="BT21" s="67"/>
      <c r="BU21" s="67"/>
      <c r="BV21" s="68"/>
      <c r="BW21" s="66"/>
      <c r="BX21" s="67"/>
      <c r="BY21" s="67"/>
      <c r="BZ21" s="67"/>
      <c r="CA21" s="67"/>
      <c r="CB21" s="68"/>
      <c r="CC21" s="66"/>
      <c r="CD21" s="67"/>
      <c r="CE21" s="67"/>
      <c r="CF21" s="67"/>
      <c r="CG21" s="67"/>
      <c r="CH21" s="68"/>
      <c r="CI21" s="66"/>
      <c r="CJ21" s="67"/>
      <c r="CK21" s="67"/>
      <c r="CL21" s="67"/>
      <c r="CM21" s="67"/>
      <c r="CN21" s="68"/>
      <c r="CO21" s="66"/>
      <c r="CP21" s="67"/>
      <c r="CQ21" s="67"/>
      <c r="CR21" s="67"/>
      <c r="CS21" s="67"/>
      <c r="CT21" s="68"/>
      <c r="CU21" s="66"/>
      <c r="CV21" s="67"/>
      <c r="CW21" s="67"/>
      <c r="CX21" s="67"/>
      <c r="CY21" s="67"/>
      <c r="CZ21" s="68"/>
      <c r="DA21" s="66"/>
      <c r="DB21" s="67"/>
      <c r="DC21" s="67"/>
      <c r="DD21" s="67"/>
      <c r="DE21" s="67"/>
      <c r="DF21" s="68"/>
      <c r="DG21" s="66"/>
      <c r="DH21" s="67"/>
      <c r="DI21" s="67"/>
      <c r="DJ21" s="67"/>
      <c r="DK21" s="67"/>
      <c r="DL21" s="68"/>
      <c r="DM21" s="66"/>
      <c r="DN21" s="67"/>
      <c r="DO21" s="67"/>
      <c r="DP21" s="67"/>
      <c r="DQ21" s="67"/>
      <c r="DR21" s="68"/>
    </row>
    <row r="22" spans="2:122" hidden="1">
      <c r="B22" s="24" t="s">
        <v>262</v>
      </c>
      <c r="C22" s="81"/>
      <c r="D22" s="82"/>
      <c r="E22" s="82"/>
      <c r="F22" s="82"/>
      <c r="G22" s="82"/>
      <c r="H22" s="75">
        <v>52.63</v>
      </c>
      <c r="I22" s="81"/>
      <c r="J22" s="82"/>
      <c r="K22" s="82"/>
      <c r="L22" s="82"/>
      <c r="M22" s="82"/>
      <c r="N22" s="75">
        <v>50.55</v>
      </c>
      <c r="O22" s="81"/>
      <c r="P22" s="82"/>
      <c r="Q22" s="82"/>
      <c r="R22" s="82"/>
      <c r="S22" s="82"/>
      <c r="T22" s="75">
        <v>51</v>
      </c>
      <c r="U22" s="81"/>
      <c r="V22" s="82"/>
      <c r="W22" s="82"/>
      <c r="X22" s="82"/>
      <c r="Y22" s="82"/>
      <c r="Z22" s="75">
        <v>66.25</v>
      </c>
      <c r="AA22" s="81"/>
      <c r="AB22" s="82"/>
      <c r="AC22" s="82"/>
      <c r="AD22" s="82"/>
      <c r="AE22" s="82"/>
      <c r="AF22" s="75">
        <v>54.84</v>
      </c>
      <c r="AG22" s="81"/>
      <c r="AH22" s="82"/>
      <c r="AI22" s="82"/>
      <c r="AJ22" s="82"/>
      <c r="AK22" s="82"/>
      <c r="AL22" s="75">
        <v>63.01</v>
      </c>
      <c r="AM22" s="81"/>
      <c r="AN22" s="82"/>
      <c r="AO22" s="82"/>
      <c r="AP22" s="82"/>
      <c r="AQ22" s="82"/>
      <c r="AR22" s="75">
        <v>61.9</v>
      </c>
      <c r="AS22" s="81"/>
      <c r="AT22" s="82"/>
      <c r="AU22" s="82"/>
      <c r="AV22" s="82"/>
      <c r="AW22" s="82"/>
      <c r="AX22" s="75">
        <v>53.94</v>
      </c>
      <c r="AY22" s="81"/>
      <c r="AZ22" s="82"/>
      <c r="BA22" s="82"/>
      <c r="BB22" s="82"/>
      <c r="BC22" s="82"/>
      <c r="BD22" s="75">
        <v>0</v>
      </c>
      <c r="BE22" s="81"/>
      <c r="BF22" s="82"/>
      <c r="BG22" s="82"/>
      <c r="BH22" s="82"/>
      <c r="BI22" s="82"/>
      <c r="BJ22" s="75">
        <v>62.89</v>
      </c>
      <c r="BK22" s="81"/>
      <c r="BL22" s="82"/>
      <c r="BM22" s="82"/>
      <c r="BN22" s="82"/>
      <c r="BO22" s="82"/>
      <c r="BP22" s="75">
        <v>59.28</v>
      </c>
      <c r="BQ22" s="81"/>
      <c r="BR22" s="82"/>
      <c r="BS22" s="82"/>
      <c r="BT22" s="82"/>
      <c r="BU22" s="82"/>
      <c r="BV22" s="75">
        <v>62.76</v>
      </c>
      <c r="BW22" s="81"/>
      <c r="BX22" s="82"/>
      <c r="BY22" s="82"/>
      <c r="BZ22" s="82"/>
      <c r="CA22" s="82"/>
      <c r="CB22" s="75">
        <v>70.64</v>
      </c>
      <c r="CC22" s="81"/>
      <c r="CD22" s="82"/>
      <c r="CE22" s="82"/>
      <c r="CF22" s="82"/>
      <c r="CG22" s="82"/>
      <c r="CH22" s="75">
        <v>45.04</v>
      </c>
      <c r="CI22" s="81"/>
      <c r="CJ22" s="82"/>
      <c r="CK22" s="82"/>
      <c r="CL22" s="82"/>
      <c r="CM22" s="82"/>
      <c r="CN22" s="75">
        <v>69.75</v>
      </c>
      <c r="CO22" s="81"/>
      <c r="CP22" s="82"/>
      <c r="CQ22" s="82"/>
      <c r="CR22" s="82"/>
      <c r="CS22" s="82"/>
      <c r="CT22" s="75">
        <v>33.549999999999997</v>
      </c>
      <c r="CU22" s="81"/>
      <c r="CV22" s="82"/>
      <c r="CW22" s="82"/>
      <c r="CX22" s="82"/>
      <c r="CY22" s="82"/>
      <c r="CZ22" s="75">
        <v>70.83</v>
      </c>
      <c r="DA22" s="81"/>
      <c r="DB22" s="82"/>
      <c r="DC22" s="82"/>
      <c r="DD22" s="82"/>
      <c r="DE22" s="82"/>
      <c r="DF22" s="75">
        <v>56.67</v>
      </c>
      <c r="DG22" s="81"/>
      <c r="DH22" s="82"/>
      <c r="DI22" s="82"/>
      <c r="DJ22" s="82"/>
      <c r="DK22" s="82"/>
      <c r="DL22" s="75">
        <v>62.66</v>
      </c>
      <c r="DM22" s="81"/>
      <c r="DN22" s="82"/>
      <c r="DO22" s="82"/>
      <c r="DP22" s="82"/>
      <c r="DQ22" s="82"/>
      <c r="DR22" s="75"/>
    </row>
    <row r="23" spans="2:122" hidden="1">
      <c r="B23" s="24" t="s">
        <v>14</v>
      </c>
      <c r="C23" s="81"/>
      <c r="D23" s="82"/>
      <c r="E23" s="82"/>
      <c r="F23" s="82"/>
      <c r="G23" s="82"/>
      <c r="H23" s="75">
        <v>15.33</v>
      </c>
      <c r="I23" s="81"/>
      <c r="J23" s="82"/>
      <c r="K23" s="82"/>
      <c r="L23" s="82"/>
      <c r="M23" s="82"/>
      <c r="N23" s="75">
        <v>17.41</v>
      </c>
      <c r="O23" s="81"/>
      <c r="P23" s="82"/>
      <c r="Q23" s="82"/>
      <c r="R23" s="82"/>
      <c r="S23" s="82"/>
      <c r="T23" s="75">
        <v>24.44</v>
      </c>
      <c r="U23" s="81"/>
      <c r="V23" s="82"/>
      <c r="W23" s="82"/>
      <c r="X23" s="82"/>
      <c r="Y23" s="82"/>
      <c r="Z23" s="75">
        <v>14.98</v>
      </c>
      <c r="AA23" s="81"/>
      <c r="AB23" s="82"/>
      <c r="AC23" s="82"/>
      <c r="AD23" s="82"/>
      <c r="AE23" s="82"/>
      <c r="AF23" s="75">
        <v>14.02</v>
      </c>
      <c r="AG23" s="81"/>
      <c r="AH23" s="82"/>
      <c r="AI23" s="82"/>
      <c r="AJ23" s="82"/>
      <c r="AK23" s="82"/>
      <c r="AL23" s="75">
        <v>22.42</v>
      </c>
      <c r="AM23" s="81"/>
      <c r="AN23" s="82"/>
      <c r="AO23" s="82"/>
      <c r="AP23" s="82"/>
      <c r="AQ23" s="82"/>
      <c r="AR23" s="75">
        <v>11.87</v>
      </c>
      <c r="AS23" s="81"/>
      <c r="AT23" s="82"/>
      <c r="AU23" s="82"/>
      <c r="AV23" s="82"/>
      <c r="AW23" s="82"/>
      <c r="AX23" s="75">
        <v>8.2799999999999994</v>
      </c>
      <c r="AY23" s="81"/>
      <c r="AZ23" s="82"/>
      <c r="BA23" s="82"/>
      <c r="BB23" s="82"/>
      <c r="BC23" s="82"/>
      <c r="BD23" s="75">
        <v>40.5</v>
      </c>
      <c r="BE23" s="81"/>
      <c r="BF23" s="82"/>
      <c r="BG23" s="82"/>
      <c r="BH23" s="82"/>
      <c r="BI23" s="82"/>
      <c r="BJ23" s="75">
        <v>15.1</v>
      </c>
      <c r="BK23" s="81"/>
      <c r="BL23" s="82"/>
      <c r="BM23" s="82"/>
      <c r="BN23" s="82"/>
      <c r="BO23" s="82"/>
      <c r="BP23" s="75">
        <v>24.72</v>
      </c>
      <c r="BQ23" s="81"/>
      <c r="BR23" s="82"/>
      <c r="BS23" s="82"/>
      <c r="BT23" s="82"/>
      <c r="BU23" s="82"/>
      <c r="BV23" s="75">
        <v>11.94</v>
      </c>
      <c r="BW23" s="81"/>
      <c r="BX23" s="82"/>
      <c r="BY23" s="82"/>
      <c r="BZ23" s="82"/>
      <c r="CA23" s="82"/>
      <c r="CB23" s="75">
        <v>1.56</v>
      </c>
      <c r="CC23" s="81"/>
      <c r="CD23" s="82"/>
      <c r="CE23" s="82"/>
      <c r="CF23" s="82"/>
      <c r="CG23" s="82"/>
      <c r="CH23" s="75">
        <v>20.54</v>
      </c>
      <c r="CI23" s="81"/>
      <c r="CJ23" s="82"/>
      <c r="CK23" s="82"/>
      <c r="CL23" s="82"/>
      <c r="CM23" s="82"/>
      <c r="CN23" s="75">
        <v>11.58</v>
      </c>
      <c r="CO23" s="81"/>
      <c r="CP23" s="82"/>
      <c r="CQ23" s="82"/>
      <c r="CR23" s="82"/>
      <c r="CS23" s="82"/>
      <c r="CT23" s="75">
        <v>24.14</v>
      </c>
      <c r="CU23" s="81"/>
      <c r="CV23" s="82"/>
      <c r="CW23" s="82"/>
      <c r="CX23" s="82"/>
      <c r="CY23" s="82"/>
      <c r="CZ23" s="75">
        <v>6.43</v>
      </c>
      <c r="DA23" s="81"/>
      <c r="DB23" s="82"/>
      <c r="DC23" s="82"/>
      <c r="DD23" s="82"/>
      <c r="DE23" s="82"/>
      <c r="DF23" s="75">
        <v>15.1</v>
      </c>
      <c r="DG23" s="81"/>
      <c r="DH23" s="82"/>
      <c r="DI23" s="82"/>
      <c r="DJ23" s="82"/>
      <c r="DK23" s="82"/>
      <c r="DL23" s="75">
        <v>25.32</v>
      </c>
      <c r="DM23" s="81"/>
      <c r="DN23" s="82"/>
      <c r="DO23" s="82"/>
      <c r="DP23" s="82"/>
      <c r="DQ23" s="82"/>
      <c r="DR23" s="75"/>
    </row>
    <row r="24" spans="2:122" hidden="1">
      <c r="B24" s="24" t="s">
        <v>42</v>
      </c>
      <c r="C24" s="81"/>
      <c r="D24" s="82"/>
      <c r="E24" s="82"/>
      <c r="F24" s="82"/>
      <c r="G24" s="82"/>
      <c r="H24" s="75">
        <v>12.36</v>
      </c>
      <c r="I24" s="81"/>
      <c r="J24" s="82"/>
      <c r="K24" s="82"/>
      <c r="L24" s="82"/>
      <c r="M24" s="82"/>
      <c r="N24" s="75">
        <v>16.819999999999997</v>
      </c>
      <c r="O24" s="81"/>
      <c r="P24" s="82"/>
      <c r="Q24" s="82"/>
      <c r="R24" s="82"/>
      <c r="S24" s="82"/>
      <c r="T24" s="75">
        <v>6.009999999999998</v>
      </c>
      <c r="U24" s="81"/>
      <c r="V24" s="82"/>
      <c r="W24" s="82"/>
      <c r="X24" s="82"/>
      <c r="Y24" s="82"/>
      <c r="Z24" s="75">
        <v>13.559999999999999</v>
      </c>
      <c r="AA24" s="81"/>
      <c r="AB24" s="82"/>
      <c r="AC24" s="82"/>
      <c r="AD24" s="82"/>
      <c r="AE24" s="82"/>
      <c r="AF24" s="75">
        <v>21.610000000000003</v>
      </c>
      <c r="AG24" s="81"/>
      <c r="AH24" s="82"/>
      <c r="AI24" s="82"/>
      <c r="AJ24" s="82"/>
      <c r="AK24" s="82"/>
      <c r="AL24" s="75">
        <v>9.2999999999999972</v>
      </c>
      <c r="AM24" s="81"/>
      <c r="AN24" s="82"/>
      <c r="AO24" s="82"/>
      <c r="AP24" s="82"/>
      <c r="AQ24" s="82"/>
      <c r="AR24" s="75">
        <v>14.160000000000002</v>
      </c>
      <c r="AS24" s="81"/>
      <c r="AT24" s="82"/>
      <c r="AU24" s="82"/>
      <c r="AV24" s="82"/>
      <c r="AW24" s="82"/>
      <c r="AX24" s="75">
        <v>1.0600000000000005</v>
      </c>
      <c r="AY24" s="81"/>
      <c r="AZ24" s="82"/>
      <c r="BA24" s="82"/>
      <c r="BB24" s="82"/>
      <c r="BC24" s="82"/>
      <c r="BD24" s="75">
        <v>44.040000000000006</v>
      </c>
      <c r="BE24" s="81"/>
      <c r="BF24" s="82"/>
      <c r="BG24" s="82"/>
      <c r="BH24" s="82"/>
      <c r="BI24" s="82"/>
      <c r="BJ24" s="75">
        <v>14.360000000000001</v>
      </c>
      <c r="BK24" s="81"/>
      <c r="BL24" s="82"/>
      <c r="BM24" s="82"/>
      <c r="BN24" s="82"/>
      <c r="BO24" s="82"/>
      <c r="BP24" s="75">
        <v>11.310000000000002</v>
      </c>
      <c r="BQ24" s="81"/>
      <c r="BR24" s="82"/>
      <c r="BS24" s="82"/>
      <c r="BT24" s="82"/>
      <c r="BU24" s="82"/>
      <c r="BV24" s="75">
        <v>9.2300000000000022</v>
      </c>
      <c r="BW24" s="81"/>
      <c r="BX24" s="82"/>
      <c r="BY24" s="82"/>
      <c r="BZ24" s="82"/>
      <c r="CA24" s="82"/>
      <c r="CB24" s="75">
        <v>15.159999999999998</v>
      </c>
      <c r="CC24" s="81"/>
      <c r="CD24" s="82"/>
      <c r="CE24" s="82"/>
      <c r="CF24" s="82"/>
      <c r="CG24" s="82"/>
      <c r="CH24" s="75">
        <v>28.11</v>
      </c>
      <c r="CI24" s="81"/>
      <c r="CJ24" s="82"/>
      <c r="CK24" s="82"/>
      <c r="CL24" s="82"/>
      <c r="CM24" s="82"/>
      <c r="CN24" s="75">
        <v>8.9799999999999986</v>
      </c>
      <c r="CO24" s="81"/>
      <c r="CP24" s="82"/>
      <c r="CQ24" s="82"/>
      <c r="CR24" s="82"/>
      <c r="CS24" s="82"/>
      <c r="CT24" s="75">
        <v>18.740000000000002</v>
      </c>
      <c r="CU24" s="81"/>
      <c r="CV24" s="82"/>
      <c r="CW24" s="82"/>
      <c r="CX24" s="82"/>
      <c r="CY24" s="82"/>
      <c r="CZ24" s="75">
        <v>17.53</v>
      </c>
      <c r="DA24" s="81"/>
      <c r="DB24" s="82"/>
      <c r="DC24" s="82"/>
      <c r="DD24" s="82"/>
      <c r="DE24" s="82"/>
      <c r="DF24" s="75">
        <v>14.01</v>
      </c>
      <c r="DG24" s="81"/>
      <c r="DH24" s="82"/>
      <c r="DI24" s="82"/>
      <c r="DJ24" s="82"/>
      <c r="DK24" s="82"/>
      <c r="DL24" s="75">
        <v>4.5500000000000007</v>
      </c>
      <c r="DM24" s="81"/>
      <c r="DN24" s="82"/>
      <c r="DO24" s="82"/>
      <c r="DP24" s="82"/>
      <c r="DQ24" s="82"/>
      <c r="DR24" s="75"/>
    </row>
    <row r="25" spans="2:122" s="5" customFormat="1" ht="12.75">
      <c r="B25" s="30" t="s">
        <v>43</v>
      </c>
      <c r="C25" s="66"/>
      <c r="D25" s="67"/>
      <c r="E25" s="67"/>
      <c r="F25" s="67"/>
      <c r="G25" s="67"/>
      <c r="H25" s="68"/>
      <c r="I25" s="66"/>
      <c r="J25" s="67"/>
      <c r="K25" s="67"/>
      <c r="L25" s="67"/>
      <c r="M25" s="67"/>
      <c r="N25" s="68"/>
      <c r="O25" s="66"/>
      <c r="P25" s="67"/>
      <c r="Q25" s="67"/>
      <c r="R25" s="67"/>
      <c r="S25" s="67"/>
      <c r="T25" s="68"/>
      <c r="U25" s="66"/>
      <c r="V25" s="67"/>
      <c r="W25" s="67"/>
      <c r="X25" s="67"/>
      <c r="Y25" s="67"/>
      <c r="Z25" s="68"/>
      <c r="AA25" s="66"/>
      <c r="AB25" s="67"/>
      <c r="AC25" s="67"/>
      <c r="AD25" s="67"/>
      <c r="AE25" s="67"/>
      <c r="AF25" s="68"/>
      <c r="AG25" s="66"/>
      <c r="AH25" s="67"/>
      <c r="AI25" s="67"/>
      <c r="AJ25" s="67"/>
      <c r="AK25" s="67"/>
      <c r="AL25" s="68"/>
      <c r="AM25" s="66"/>
      <c r="AN25" s="67"/>
      <c r="AO25" s="67"/>
      <c r="AP25" s="67"/>
      <c r="AQ25" s="67"/>
      <c r="AR25" s="68"/>
      <c r="AS25" s="66"/>
      <c r="AT25" s="67"/>
      <c r="AU25" s="67"/>
      <c r="AV25" s="67"/>
      <c r="AW25" s="67"/>
      <c r="AX25" s="68"/>
      <c r="AY25" s="66"/>
      <c r="AZ25" s="67"/>
      <c r="BA25" s="67"/>
      <c r="BB25" s="67"/>
      <c r="BC25" s="67"/>
      <c r="BD25" s="68"/>
      <c r="BE25" s="66"/>
      <c r="BF25" s="67"/>
      <c r="BG25" s="67"/>
      <c r="BH25" s="67"/>
      <c r="BI25" s="67"/>
      <c r="BJ25" s="68"/>
      <c r="BK25" s="66"/>
      <c r="BL25" s="67"/>
      <c r="BM25" s="67"/>
      <c r="BN25" s="67"/>
      <c r="BO25" s="67"/>
      <c r="BP25" s="68"/>
      <c r="BQ25" s="66"/>
      <c r="BR25" s="67"/>
      <c r="BS25" s="67"/>
      <c r="BT25" s="67"/>
      <c r="BU25" s="67"/>
      <c r="BV25" s="68"/>
      <c r="BW25" s="66"/>
      <c r="BX25" s="67"/>
      <c r="BY25" s="67"/>
      <c r="BZ25" s="67"/>
      <c r="CA25" s="67"/>
      <c r="CB25" s="68"/>
      <c r="CC25" s="66"/>
      <c r="CD25" s="67"/>
      <c r="CE25" s="67"/>
      <c r="CF25" s="67"/>
      <c r="CG25" s="67"/>
      <c r="CH25" s="68"/>
      <c r="CI25" s="66"/>
      <c r="CJ25" s="67"/>
      <c r="CK25" s="67"/>
      <c r="CL25" s="67"/>
      <c r="CM25" s="67"/>
      <c r="CN25" s="68"/>
      <c r="CO25" s="66"/>
      <c r="CP25" s="67"/>
      <c r="CQ25" s="67"/>
      <c r="CR25" s="67"/>
      <c r="CS25" s="67"/>
      <c r="CT25" s="68"/>
      <c r="CU25" s="66"/>
      <c r="CV25" s="67"/>
      <c r="CW25" s="67"/>
      <c r="CX25" s="67"/>
      <c r="CY25" s="67"/>
      <c r="CZ25" s="68"/>
      <c r="DA25" s="66"/>
      <c r="DB25" s="67"/>
      <c r="DC25" s="67"/>
      <c r="DD25" s="67"/>
      <c r="DE25" s="67"/>
      <c r="DF25" s="68"/>
      <c r="DG25" s="66"/>
      <c r="DH25" s="67"/>
      <c r="DI25" s="67"/>
      <c r="DJ25" s="67"/>
      <c r="DK25" s="67"/>
      <c r="DL25" s="68"/>
      <c r="DM25" s="66"/>
      <c r="DN25" s="67"/>
      <c r="DO25" s="67"/>
      <c r="DP25" s="67"/>
      <c r="DQ25" s="67"/>
      <c r="DR25" s="68"/>
    </row>
    <row r="26" spans="2:122" s="15" customFormat="1">
      <c r="B26" s="28" t="s">
        <v>2</v>
      </c>
      <c r="C26" s="83">
        <v>217127.9</v>
      </c>
      <c r="D26" s="84">
        <v>291012.8</v>
      </c>
      <c r="E26" s="84">
        <v>344885.89999999997</v>
      </c>
      <c r="F26" s="84">
        <v>354947.3</v>
      </c>
      <c r="G26" s="84">
        <v>375394.91206808435</v>
      </c>
      <c r="H26" s="72">
        <v>422856.98408023547</v>
      </c>
      <c r="I26" s="83">
        <v>131361.4</v>
      </c>
      <c r="J26" s="84">
        <v>141362.6</v>
      </c>
      <c r="K26" s="84">
        <v>163005.5</v>
      </c>
      <c r="L26" s="84">
        <v>167692.70000000001</v>
      </c>
      <c r="M26" s="84">
        <v>181862.38418370672</v>
      </c>
      <c r="N26" s="72">
        <v>200434.1440764197</v>
      </c>
      <c r="O26" s="83">
        <v>48412.200000000004</v>
      </c>
      <c r="P26" s="84">
        <v>50997.799999999996</v>
      </c>
      <c r="Q26" s="84">
        <v>52261.900000000009</v>
      </c>
      <c r="R26" s="84">
        <v>56804.3</v>
      </c>
      <c r="S26" s="84">
        <v>63032.872084070659</v>
      </c>
      <c r="T26" s="72">
        <v>68410.024021986348</v>
      </c>
      <c r="U26" s="83">
        <v>95682.677320000003</v>
      </c>
      <c r="V26" s="84">
        <v>108959.59505199999</v>
      </c>
      <c r="W26" s="84">
        <v>115378.9745572</v>
      </c>
      <c r="X26" s="84">
        <v>124040.1</v>
      </c>
      <c r="Y26" s="84">
        <v>135626.84183140172</v>
      </c>
      <c r="Z26" s="72">
        <v>149071.46133410707</v>
      </c>
      <c r="AA26" s="83">
        <v>28805.299999999996</v>
      </c>
      <c r="AB26" s="84">
        <v>31881.1</v>
      </c>
      <c r="AC26" s="84">
        <v>34057.1</v>
      </c>
      <c r="AD26" s="84">
        <v>35780.9</v>
      </c>
      <c r="AE26" s="84">
        <v>39131.509714076543</v>
      </c>
      <c r="AF26" s="72">
        <v>42213.632205912101</v>
      </c>
      <c r="AG26" s="83">
        <v>110286.20000000001</v>
      </c>
      <c r="AH26" s="84">
        <v>122765</v>
      </c>
      <c r="AI26" s="84">
        <v>133159.69999999998</v>
      </c>
      <c r="AJ26" s="84">
        <v>140961.09999999998</v>
      </c>
      <c r="AK26" s="84">
        <v>149697.6844386</v>
      </c>
      <c r="AL26" s="72">
        <v>166460.73568607404</v>
      </c>
      <c r="AM26" s="83">
        <v>470280.346373468</v>
      </c>
      <c r="AN26" s="84">
        <v>524460</v>
      </c>
      <c r="AO26" s="84">
        <v>605800</v>
      </c>
      <c r="AP26" s="84">
        <v>618960</v>
      </c>
      <c r="AQ26" s="84">
        <v>656255.30000000005</v>
      </c>
      <c r="AR26" s="72">
        <v>715623.73100000003</v>
      </c>
      <c r="AS26" s="83">
        <v>7233.2470000000003</v>
      </c>
      <c r="AT26" s="84">
        <v>9059.7479999999996</v>
      </c>
      <c r="AU26" s="84">
        <v>10733.343000000001</v>
      </c>
      <c r="AV26" s="84">
        <v>13060.858</v>
      </c>
      <c r="AW26" s="84">
        <v>14628.160960000001</v>
      </c>
      <c r="AX26" s="72">
        <v>16968.6667136</v>
      </c>
      <c r="AY26" s="83">
        <v>492727.79999999993</v>
      </c>
      <c r="AZ26" s="84">
        <v>606680.9</v>
      </c>
      <c r="BA26" s="84">
        <v>709368.5</v>
      </c>
      <c r="BB26" s="84">
        <v>708810</v>
      </c>
      <c r="BC26" s="84">
        <v>769472.02379726653</v>
      </c>
      <c r="BD26" s="72">
        <v>833611.64263074263</v>
      </c>
      <c r="BE26" s="83">
        <v>19091.201999999997</v>
      </c>
      <c r="BF26" s="84">
        <v>21964.899999999998</v>
      </c>
      <c r="BG26" s="84">
        <v>24860.144999999997</v>
      </c>
      <c r="BH26" s="84">
        <v>27569.3</v>
      </c>
      <c r="BI26" s="84">
        <v>30212.918499999996</v>
      </c>
      <c r="BJ26" s="72">
        <v>33427.851345000003</v>
      </c>
      <c r="BK26" s="83">
        <v>80480</v>
      </c>
      <c r="BL26" s="84">
        <v>94266.389295506233</v>
      </c>
      <c r="BM26" s="84">
        <v>97640</v>
      </c>
      <c r="BN26" s="84">
        <v>96530</v>
      </c>
      <c r="BO26" s="84">
        <v>105392.78305739825</v>
      </c>
      <c r="BP26" s="72">
        <v>116008.29163781578</v>
      </c>
      <c r="BQ26" s="83">
        <v>133500.30000000002</v>
      </c>
      <c r="BR26" s="84">
        <v>147405.9</v>
      </c>
      <c r="BS26" s="84">
        <v>168969.59999999998</v>
      </c>
      <c r="BT26" s="84">
        <v>243938.90000000002</v>
      </c>
      <c r="BU26" s="84">
        <v>210255.16165948697</v>
      </c>
      <c r="BV26" s="72">
        <v>233066.1572156222</v>
      </c>
      <c r="BW26" s="83">
        <v>35741.4</v>
      </c>
      <c r="BX26" s="84">
        <v>37998.199999999997</v>
      </c>
      <c r="BY26" s="84">
        <v>39123.199999999997</v>
      </c>
      <c r="BZ26" s="84">
        <v>42057</v>
      </c>
      <c r="CA26" s="84">
        <v>46816.983248044642</v>
      </c>
      <c r="CB26" s="72">
        <v>51647.817822329562</v>
      </c>
      <c r="CC26" s="83">
        <v>28329.62</v>
      </c>
      <c r="CD26" s="84">
        <v>38864.65</v>
      </c>
      <c r="CE26" s="84">
        <v>47141.925999999999</v>
      </c>
      <c r="CF26" s="84">
        <v>45816.714</v>
      </c>
      <c r="CG26" s="84">
        <v>49239.318497544649</v>
      </c>
      <c r="CH26" s="72">
        <v>57171.880289699729</v>
      </c>
      <c r="CI26" s="83">
        <v>72927.100000000006</v>
      </c>
      <c r="CJ26" s="84">
        <v>99209.600000000006</v>
      </c>
      <c r="CK26" s="84">
        <v>117991</v>
      </c>
      <c r="CL26" s="84">
        <v>123829.9</v>
      </c>
      <c r="CM26" s="84">
        <v>135651.67138562843</v>
      </c>
      <c r="CN26" s="72">
        <v>153436.70723531448</v>
      </c>
      <c r="CO26" s="83">
        <v>116020.3</v>
      </c>
      <c r="CP26" s="84">
        <v>124253.69999999998</v>
      </c>
      <c r="CQ26" s="84">
        <v>137831.6</v>
      </c>
      <c r="CR26" s="84">
        <v>152058.5</v>
      </c>
      <c r="CS26" s="84">
        <v>176836.61105162808</v>
      </c>
      <c r="CT26" s="72">
        <v>191721.71184767943</v>
      </c>
      <c r="CU26" s="83">
        <v>42430.900000000009</v>
      </c>
      <c r="CV26" s="84">
        <v>58384.399999999994</v>
      </c>
      <c r="CW26" s="84">
        <v>74999.200000000012</v>
      </c>
      <c r="CX26" s="84">
        <v>81226.8</v>
      </c>
      <c r="CY26" s="84">
        <v>91370.402784000005</v>
      </c>
      <c r="CZ26" s="72">
        <v>103522.66635427201</v>
      </c>
      <c r="DA26" s="83">
        <v>78892</v>
      </c>
      <c r="DB26" s="84">
        <v>94237</v>
      </c>
      <c r="DC26" s="84">
        <v>103737</v>
      </c>
      <c r="DD26" s="84">
        <v>106920</v>
      </c>
      <c r="DE26" s="84">
        <v>117072.32650000001</v>
      </c>
      <c r="DF26" s="72">
        <v>127735.45798575002</v>
      </c>
      <c r="DG26" s="83">
        <v>64501.420000000006</v>
      </c>
      <c r="DH26" s="84">
        <v>88232.3</v>
      </c>
      <c r="DI26" s="84">
        <v>131731.41999999998</v>
      </c>
      <c r="DJ26" s="84">
        <v>160425.81</v>
      </c>
      <c r="DK26" s="84">
        <v>204039.14725350111</v>
      </c>
      <c r="DL26" s="72">
        <v>243684.33354250388</v>
      </c>
      <c r="DM26" s="83">
        <f t="shared" ref="DM26:DR26" ca="1" si="52">SUMIF($B$8:$DF$59,DM$8,$B26:$DF26)</f>
        <v>2209329.8926934679</v>
      </c>
      <c r="DN26" s="84">
        <f t="shared" ca="1" si="52"/>
        <v>2603764.2823475064</v>
      </c>
      <c r="DO26" s="84">
        <f t="shared" ca="1" si="52"/>
        <v>2980944.5885572005</v>
      </c>
      <c r="DP26" s="84">
        <f t="shared" ca="1" si="52"/>
        <v>3141004.3719999995</v>
      </c>
      <c r="DQ26" s="84">
        <f t="shared" ca="1" si="52"/>
        <v>3347949.8657609378</v>
      </c>
      <c r="DR26" s="72">
        <f t="shared" ca="1" si="52"/>
        <v>3683389.5634825607</v>
      </c>
    </row>
    <row r="27" spans="2:122" s="17" customFormat="1">
      <c r="B27" s="89" t="s">
        <v>35</v>
      </c>
      <c r="C27" s="85"/>
      <c r="D27" s="86">
        <f t="shared" ref="D27:H27" si="53">IF(AND(C26&lt;0,D26&gt;0),"LP",IF(AND(C26&gt;0,D26&lt;0),"PL",IF(OR(C26&lt;0,D26&lt;0),"Loss",IF(ISERROR((+D26/C26-1)*100),"NA",(+D26/C26-1)*100))))</f>
        <v>34.028284711453473</v>
      </c>
      <c r="E27" s="86">
        <f t="shared" si="53"/>
        <v>18.512278497715549</v>
      </c>
      <c r="F27" s="86">
        <f t="shared" si="53"/>
        <v>2.9173126532572091</v>
      </c>
      <c r="G27" s="86">
        <f t="shared" si="53"/>
        <v>5.7607459101912672</v>
      </c>
      <c r="H27" s="87">
        <f t="shared" si="53"/>
        <v>12.643237957243025</v>
      </c>
      <c r="I27" s="85"/>
      <c r="J27" s="86">
        <f t="shared" ref="J27:N27" si="54">IF(AND(I26&lt;0,J26&gt;0),"LP",IF(AND(I26&gt;0,J26&lt;0),"PL",IF(OR(I26&lt;0,J26&lt;0),"Loss",IF(ISERROR((+J26/I26-1)*100),"NA",(+J26/I26-1)*100))))</f>
        <v>7.613499856122119</v>
      </c>
      <c r="K27" s="86">
        <f t="shared" si="54"/>
        <v>15.310202274151719</v>
      </c>
      <c r="L27" s="86">
        <f t="shared" si="54"/>
        <v>2.8754857964915281</v>
      </c>
      <c r="M27" s="86">
        <f t="shared" si="54"/>
        <v>8.4497919013211131</v>
      </c>
      <c r="N27" s="87">
        <f t="shared" si="54"/>
        <v>10.211985274510038</v>
      </c>
      <c r="O27" s="85"/>
      <c r="P27" s="86">
        <f t="shared" ref="P27:T27" si="55">IF(AND(O26&lt;0,P26&gt;0),"LP",IF(AND(O26&gt;0,P26&lt;0),"PL",IF(OR(O26&lt;0,P26&lt;0),"Loss",IF(ISERROR((+P26/O26-1)*100),"NA",(+P26/O26-1)*100))))</f>
        <v>5.3408025249833457</v>
      </c>
      <c r="Q27" s="86">
        <f t="shared" si="55"/>
        <v>2.4787343767770587</v>
      </c>
      <c r="R27" s="86">
        <f t="shared" si="55"/>
        <v>8.6916089924017115</v>
      </c>
      <c r="S27" s="86">
        <f t="shared" si="55"/>
        <v>10.964965828415551</v>
      </c>
      <c r="T27" s="87">
        <f t="shared" si="55"/>
        <v>8.5307106595807092</v>
      </c>
      <c r="U27" s="85"/>
      <c r="V27" s="86">
        <f t="shared" ref="V27:Z27" si="56">IF(AND(U26&lt;0,V26&gt;0),"LP",IF(AND(U26&gt;0,V26&lt;0),"PL",IF(OR(U26&lt;0,V26&lt;0),"Loss",IF(ISERROR((+V26/U26-1)*100),"NA",(+V26/U26-1)*100))))</f>
        <v>13.875988950013207</v>
      </c>
      <c r="W27" s="86">
        <f t="shared" si="56"/>
        <v>5.8915229100625854</v>
      </c>
      <c r="X27" s="86">
        <f t="shared" si="56"/>
        <v>7.5066756972312909</v>
      </c>
      <c r="Y27" s="86">
        <f t="shared" si="56"/>
        <v>9.3411258386616236</v>
      </c>
      <c r="Z27" s="87">
        <f t="shared" si="56"/>
        <v>9.9129488832442334</v>
      </c>
      <c r="AA27" s="85"/>
      <c r="AB27" s="86">
        <f t="shared" ref="AB27:AF27" si="57">IF(AND(AA26&lt;0,AB26&gt;0),"LP",IF(AND(AA26&gt;0,AB26&lt;0),"PL",IF(OR(AA26&lt;0,AB26&lt;0),"Loss",IF(ISERROR((+AB26/AA26-1)*100),"NA",(+AB26/AA26-1)*100))))</f>
        <v>10.677896081623883</v>
      </c>
      <c r="AC27" s="86">
        <f t="shared" si="57"/>
        <v>6.8253604800336154</v>
      </c>
      <c r="AD27" s="86">
        <f t="shared" si="57"/>
        <v>5.0614996579274374</v>
      </c>
      <c r="AE27" s="86">
        <f t="shared" si="57"/>
        <v>9.3642410170692756</v>
      </c>
      <c r="AF27" s="87">
        <f t="shared" si="57"/>
        <v>7.8763188907246429</v>
      </c>
      <c r="AG27" s="85"/>
      <c r="AH27" s="86">
        <f t="shared" ref="AH27:AL27" si="58">IF(AND(AG26&lt;0,AH26&gt;0),"LP",IF(AND(AG26&gt;0,AH26&lt;0),"PL",IF(OR(AG26&lt;0,AH26&lt;0),"Loss",IF(ISERROR((+AH26/AG26-1)*100),"NA",(+AH26/AG26-1)*100))))</f>
        <v>11.314924260696246</v>
      </c>
      <c r="AI27" s="86">
        <f t="shared" si="58"/>
        <v>8.4671526900989456</v>
      </c>
      <c r="AJ27" s="86">
        <f t="shared" si="58"/>
        <v>5.8586794653337382</v>
      </c>
      <c r="AK27" s="86">
        <f t="shared" si="58"/>
        <v>6.1978690848752072</v>
      </c>
      <c r="AL27" s="87">
        <f t="shared" si="58"/>
        <v>11.197936234177064</v>
      </c>
      <c r="AM27" s="85"/>
      <c r="AN27" s="86">
        <f t="shared" ref="AN27:AR27" si="59">IF(AND(AM26&lt;0,AN26&gt;0),"LP",IF(AND(AM26&gt;0,AN26&lt;0),"PL",IF(OR(AM26&lt;0,AN26&lt;0),"Loss",IF(ISERROR((+AN26/AM26-1)*100),"NA",(+AN26/AM26-1)*100))))</f>
        <v>11.520713983549257</v>
      </c>
      <c r="AO27" s="86">
        <f t="shared" si="59"/>
        <v>15.509285741524614</v>
      </c>
      <c r="AP27" s="86">
        <f t="shared" si="59"/>
        <v>2.1723341036645749</v>
      </c>
      <c r="AQ27" s="86">
        <f t="shared" si="59"/>
        <v>6.0254782215328984</v>
      </c>
      <c r="AR27" s="87">
        <f t="shared" si="59"/>
        <v>9.0465449955223107</v>
      </c>
      <c r="AS27" s="85"/>
      <c r="AT27" s="86">
        <f t="shared" ref="AT27" si="60">IF(AND(AS26&lt;0,AT26&gt;0),"LP",IF(AND(AS26&gt;0,AT26&lt;0),"PL",IF(OR(AS26&lt;0,AT26&lt;0),"Loss",IF(ISERROR((+AT26/AS26-1)*100),"NA",(+AT26/AS26-1)*100))))</f>
        <v>25.251467287098016</v>
      </c>
      <c r="AU27" s="86">
        <f t="shared" ref="AU27" si="61">IF(AND(AT26&lt;0,AU26&gt;0),"LP",IF(AND(AT26&gt;0,AU26&lt;0),"PL",IF(OR(AT26&lt;0,AU26&lt;0),"Loss",IF(ISERROR((+AU26/AT26-1)*100),"NA",(+AU26/AT26-1)*100))))</f>
        <v>18.472864808160239</v>
      </c>
      <c r="AV27" s="86">
        <f t="shared" ref="AV27" si="62">IF(AND(AU26&lt;0,AV26&gt;0),"LP",IF(AND(AU26&gt;0,AV26&lt;0),"PL",IF(OR(AU26&lt;0,AV26&lt;0),"Loss",IF(ISERROR((+AV26/AU26-1)*100),"NA",(+AV26/AU26-1)*100))))</f>
        <v>21.684902830367015</v>
      </c>
      <c r="AW27" s="86">
        <f t="shared" ref="AW27" si="63">IF(AND(AV26&lt;0,AW26&gt;0),"LP",IF(AND(AV26&gt;0,AW26&lt;0),"PL",IF(OR(AV26&lt;0,AW26&lt;0),"Loss",IF(ISERROR((+AW26/AV26-1)*100),"NA",(+AW26/AV26-1)*100))))</f>
        <v>12.000000000000011</v>
      </c>
      <c r="AX27" s="87">
        <f t="shared" ref="AX27" si="64">IF(AND(AW26&lt;0,AX26&gt;0),"LP",IF(AND(AW26&gt;0,AX26&lt;0),"PL",IF(OR(AW26&lt;0,AX26&lt;0),"Loss",IF(ISERROR((+AX26/AW26-1)*100),"NA",(+AX26/AW26-1)*100))))</f>
        <v>15.999999999999993</v>
      </c>
      <c r="AY27" s="85"/>
      <c r="AZ27" s="86">
        <f t="shared" ref="AZ27:BD27" si="65">IF(AND(AY26&lt;0,AZ26&gt;0),"LP",IF(AND(AY26&gt;0,AZ26&lt;0),"PL",IF(OR(AY26&lt;0,AZ26&lt;0),"Loss",IF(ISERROR((+AZ26/AY26-1)*100),"NA",(+AZ26/AY26-1)*100))))</f>
        <v>23.126988166691653</v>
      </c>
      <c r="BA27" s="86">
        <f t="shared" si="65"/>
        <v>16.926130359469038</v>
      </c>
      <c r="BB27" s="86">
        <f t="shared" si="65"/>
        <v>-7.8731998953995852E-2</v>
      </c>
      <c r="BC27" s="86">
        <f t="shared" si="65"/>
        <v>8.5582911918943729</v>
      </c>
      <c r="BD27" s="87">
        <f t="shared" si="65"/>
        <v>8.3355361663382652</v>
      </c>
      <c r="BE27" s="85"/>
      <c r="BF27" s="86">
        <f t="shared" ref="BF27:BJ27" si="66">IF(AND(BE26&lt;0,BF26&gt;0),"LP",IF(AND(BE26&gt;0,BF26&lt;0),"PL",IF(OR(BE26&lt;0,BF26&lt;0),"Loss",IF(ISERROR((+BF26/BE26-1)*100),"NA",(+BF26/BE26-1)*100))))</f>
        <v>15.052472861583045</v>
      </c>
      <c r="BG27" s="86">
        <f t="shared" si="66"/>
        <v>13.181234606121572</v>
      </c>
      <c r="BH27" s="86">
        <f t="shared" si="66"/>
        <v>10.897583260274635</v>
      </c>
      <c r="BI27" s="86">
        <f t="shared" si="66"/>
        <v>9.5889939171469596</v>
      </c>
      <c r="BJ27" s="87">
        <f t="shared" si="66"/>
        <v>10.640921184095497</v>
      </c>
      <c r="BK27" s="85"/>
      <c r="BL27" s="86">
        <f t="shared" ref="BL27:BP27" si="67">IF(AND(BK26&lt;0,BL26&gt;0),"LP",IF(AND(BK26&gt;0,BL26&lt;0),"PL",IF(OR(BK26&lt;0,BL26&lt;0),"Loss",IF(ISERROR((+BL26/BK26-1)*100),"NA",(+BL26/BK26-1)*100))))</f>
        <v>17.130205387060428</v>
      </c>
      <c r="BM27" s="86">
        <f t="shared" si="67"/>
        <v>3.5788054785021783</v>
      </c>
      <c r="BN27" s="86">
        <f t="shared" si="67"/>
        <v>-1.1368291683736209</v>
      </c>
      <c r="BO27" s="86">
        <f t="shared" si="67"/>
        <v>9.1813768335214476</v>
      </c>
      <c r="BP27" s="87">
        <f t="shared" si="67"/>
        <v>10.072329691337778</v>
      </c>
      <c r="BQ27" s="85"/>
      <c r="BR27" s="86">
        <f t="shared" ref="BR27:BV27" si="68">IF(AND(BQ26&lt;0,BR26&gt;0),"LP",IF(AND(BQ26&gt;0,BR26&lt;0),"PL",IF(OR(BQ26&lt;0,BR26&lt;0),"Loss",IF(ISERROR((+BR26/BQ26-1)*100),"NA",(+BR26/BQ26-1)*100))))</f>
        <v>10.416156368187913</v>
      </c>
      <c r="BS27" s="86">
        <f t="shared" si="68"/>
        <v>14.628790299438489</v>
      </c>
      <c r="BT27" s="86">
        <f t="shared" si="68"/>
        <v>44.368513626119757</v>
      </c>
      <c r="BU27" s="86">
        <f t="shared" si="68"/>
        <v>-13.80826852154906</v>
      </c>
      <c r="BV27" s="87">
        <f t="shared" si="68"/>
        <v>10.849196460193511</v>
      </c>
      <c r="BW27" s="85"/>
      <c r="BX27" s="86">
        <f t="shared" ref="BX27:CB27" si="69">IF(AND(BW26&lt;0,BX26&gt;0),"LP",IF(AND(BW26&gt;0,BX26&lt;0),"PL",IF(OR(BW26&lt;0,BX26&lt;0),"Loss",IF(ISERROR((+BX26/BW26-1)*100),"NA",(+BX26/BW26-1)*100))))</f>
        <v>6.3142462242665287</v>
      </c>
      <c r="BY27" s="86">
        <f t="shared" si="69"/>
        <v>2.9606665578895797</v>
      </c>
      <c r="BZ27" s="86">
        <f t="shared" si="69"/>
        <v>7.4988753476198378</v>
      </c>
      <c r="CA27" s="86">
        <f t="shared" si="69"/>
        <v>11.317933395260349</v>
      </c>
      <c r="CB27" s="87">
        <f t="shared" si="69"/>
        <v>10.318551600581149</v>
      </c>
      <c r="CC27" s="85"/>
      <c r="CD27" s="86">
        <f t="shared" ref="CD27:CH27" si="70">IF(AND(CC26&lt;0,CD26&gt;0),"LP",IF(AND(CC26&gt;0,CD26&lt;0),"PL",IF(OR(CC26&lt;0,CD26&lt;0),"Loss",IF(ISERROR((+CD26/CC26-1)*100),"NA",(+CD26/CC26-1)*100))))</f>
        <v>37.187332551583843</v>
      </c>
      <c r="CE27" s="86">
        <f t="shared" si="70"/>
        <v>21.297698551254165</v>
      </c>
      <c r="CF27" s="86">
        <f t="shared" si="70"/>
        <v>-2.8111112812828187</v>
      </c>
      <c r="CG27" s="86">
        <f t="shared" si="70"/>
        <v>7.4702094470254776</v>
      </c>
      <c r="CH27" s="87">
        <f t="shared" si="70"/>
        <v>16.110218488403017</v>
      </c>
      <c r="CI27" s="85"/>
      <c r="CJ27" s="86">
        <f t="shared" ref="CJ27:CN27" si="71">IF(AND(CI26&lt;0,CJ26&gt;0),"LP",IF(AND(CI26&gt;0,CJ26&lt;0),"PL",IF(OR(CI26&lt;0,CJ26&lt;0),"Loss",IF(ISERROR((+CJ26/CI26-1)*100),"NA",(+CJ26/CI26-1)*100))))</f>
        <v>36.039414703176178</v>
      </c>
      <c r="CK27" s="86">
        <f t="shared" si="71"/>
        <v>18.931030867980514</v>
      </c>
      <c r="CL27" s="86">
        <f t="shared" si="71"/>
        <v>4.9485977744065268</v>
      </c>
      <c r="CM27" s="86">
        <f t="shared" si="71"/>
        <v>9.5467826313583757</v>
      </c>
      <c r="CN27" s="87">
        <f t="shared" si="71"/>
        <v>13.110812176524544</v>
      </c>
      <c r="CO27" s="85"/>
      <c r="CP27" s="86">
        <f t="shared" ref="CP27" si="72">IF(AND(CO26&lt;0,CP26&gt;0),"LP",IF(AND(CO26&gt;0,CP26&lt;0),"PL",IF(OR(CO26&lt;0,CP26&lt;0),"Loss",IF(ISERROR((+CP26/CO26-1)*100),"NA",(+CP26/CO26-1)*100))))</f>
        <v>7.096516730261837</v>
      </c>
      <c r="CQ27" s="86">
        <f t="shared" ref="CQ27" si="73">IF(AND(CP26&lt;0,CQ26&gt;0),"LP",IF(AND(CP26&gt;0,CQ26&lt;0),"PL",IF(OR(CP26&lt;0,CQ26&lt;0),"Loss",IF(ISERROR((+CQ26/CP26-1)*100),"NA",(+CQ26/CP26-1)*100))))</f>
        <v>10.927561915661288</v>
      </c>
      <c r="CR27" s="86">
        <f t="shared" ref="CR27" si="74">IF(AND(CQ26&lt;0,CR26&gt;0),"LP",IF(AND(CQ26&gt;0,CR26&lt;0),"PL",IF(OR(CQ26&lt;0,CR26&lt;0),"Loss",IF(ISERROR((+CR26/CQ26-1)*100),"NA",(+CR26/CQ26-1)*100))))</f>
        <v>10.321943589133408</v>
      </c>
      <c r="CS27" s="86">
        <f t="shared" ref="CS27" si="75">IF(AND(CR26&lt;0,CS26&gt;0),"LP",IF(AND(CR26&gt;0,CS26&lt;0),"PL",IF(OR(CR26&lt;0,CS26&lt;0),"Loss",IF(ISERROR((+CS26/CR26-1)*100),"NA",(+CS26/CR26-1)*100))))</f>
        <v>16.295117373660851</v>
      </c>
      <c r="CT27" s="87">
        <f t="shared" ref="CT27" si="76">IF(AND(CS26&lt;0,CT26&gt;0),"LP",IF(AND(CS26&gt;0,CT26&lt;0),"PL",IF(OR(CS26&lt;0,CT26&lt;0),"Loss",IF(ISERROR((+CT26/CS26-1)*100),"NA",(+CT26/CS26-1)*100))))</f>
        <v>8.417431609626135</v>
      </c>
      <c r="CU27" s="85"/>
      <c r="CV27" s="86">
        <f t="shared" ref="CV27:CZ27" si="77">IF(AND(CU26&lt;0,CV26&gt;0),"LP",IF(AND(CU26&gt;0,CV26&lt;0),"PL",IF(OR(CU26&lt;0,CV26&lt;0),"Loss",IF(ISERROR((+CV26/CU26-1)*100),"NA",(+CV26/CU26-1)*100))))</f>
        <v>37.598778248870481</v>
      </c>
      <c r="CW27" s="86">
        <f t="shared" si="77"/>
        <v>28.457601688122192</v>
      </c>
      <c r="CX27" s="86">
        <f t="shared" si="77"/>
        <v>8.3035552379225219</v>
      </c>
      <c r="CY27" s="86">
        <f t="shared" si="77"/>
        <v>12.48800000000001</v>
      </c>
      <c r="CZ27" s="87">
        <f t="shared" si="77"/>
        <v>13.3</v>
      </c>
      <c r="DA27" s="85"/>
      <c r="DB27" s="86">
        <f t="shared" ref="DB27:DF27" si="78">IF(AND(DA26&lt;0,DB26&gt;0),"LP",IF(AND(DA26&gt;0,DB26&lt;0),"PL",IF(OR(DA26&lt;0,DB26&lt;0),"Loss",IF(ISERROR((+DB26/DA26-1)*100),"NA",(+DB26/DA26-1)*100))))</f>
        <v>19.450641383156729</v>
      </c>
      <c r="DC27" s="86">
        <f t="shared" si="78"/>
        <v>10.080966074896281</v>
      </c>
      <c r="DD27" s="86">
        <f t="shared" si="78"/>
        <v>3.06833627346077</v>
      </c>
      <c r="DE27" s="86">
        <f t="shared" si="78"/>
        <v>9.4952548634493095</v>
      </c>
      <c r="DF27" s="87">
        <f t="shared" si="78"/>
        <v>9.108157157661001</v>
      </c>
      <c r="DG27" s="85"/>
      <c r="DH27" s="86">
        <f t="shared" ref="DH27" si="79">IF(AND(DG26&lt;0,DH26&gt;0),"LP",IF(AND(DG26&gt;0,DH26&lt;0),"PL",IF(OR(DG26&lt;0,DH26&lt;0),"Loss",IF(ISERROR((+DH26/DG26-1)*100),"NA",(+DH26/DG26-1)*100))))</f>
        <v>36.791252037552027</v>
      </c>
      <c r="DI27" s="86">
        <f t="shared" ref="DI27" si="80">IF(AND(DH26&lt;0,DI26&gt;0),"LP",IF(AND(DH26&gt;0,DI26&lt;0),"PL",IF(OR(DH26&lt;0,DI26&lt;0),"Loss",IF(ISERROR((+DI26/DH26-1)*100),"NA",(+DI26/DH26-1)*100))))</f>
        <v>49.300675602925438</v>
      </c>
      <c r="DJ27" s="86">
        <f t="shared" ref="DJ27" si="81">IF(AND(DI26&lt;0,DJ26&gt;0),"LP",IF(AND(DI26&gt;0,DJ26&lt;0),"PL",IF(OR(DI26&lt;0,DJ26&lt;0),"Loss",IF(ISERROR((+DJ26/DI26-1)*100),"NA",(+DJ26/DI26-1)*100))))</f>
        <v>21.782495019031913</v>
      </c>
      <c r="DK27" s="86">
        <f t="shared" ref="DK27" si="82">IF(AND(DJ26&lt;0,DK26&gt;0),"LP",IF(AND(DJ26&gt;0,DK26&lt;0),"PL",IF(OR(DJ26&lt;0,DK26&lt;0),"Loss",IF(ISERROR((+DK26/DJ26-1)*100),"NA",(+DK26/DJ26-1)*100))))</f>
        <v>27.185985380719679</v>
      </c>
      <c r="DL27" s="87">
        <f t="shared" ref="DL27" si="83">IF(AND(DK26&lt;0,DL26&gt;0),"LP",IF(AND(DK26&gt;0,DL26&lt;0),"PL",IF(OR(DK26&lt;0,DL26&lt;0),"Loss",IF(ISERROR((+DL26/DK26-1)*100),"NA",(+DL26/DK26-1)*100))))</f>
        <v>19.430186227815895</v>
      </c>
      <c r="DM27" s="85"/>
      <c r="DN27" s="86">
        <f t="shared" ref="DN27" ca="1" si="84">IF(AND(DM26&lt;0,DN26&gt;0),"LP",IF(AND(DM26&gt;0,DN26&lt;0),"PL",IF(OR(DM26&lt;0,DN26&lt;0),"Loss",IF(ISERROR((+DN26/DM26-1)*100),"NA",(+DN26/DM26-1)*100))))</f>
        <v>17.853123291296736</v>
      </c>
      <c r="DO27" s="86">
        <f t="shared" ref="DO27" ca="1" si="85">IF(AND(DN26&lt;0,DO26&gt;0),"LP",IF(AND(DN26&gt;0,DO26&lt;0),"PL",IF(OR(DN26&lt;0,DO26&lt;0),"Loss",IF(ISERROR((+DO26/DN26-1)*100),"NA",(+DO26/DN26-1)*100))))</f>
        <v>14.485962065261738</v>
      </c>
      <c r="DP27" s="86">
        <f t="shared" ref="DP27" ca="1" si="86">IF(AND(DO26&lt;0,DP26&gt;0),"LP",IF(AND(DO26&gt;0,DP26&lt;0),"PL",IF(OR(DO26&lt;0,DP26&lt;0),"Loss",IF(ISERROR((+DP26/DO26-1)*100),"NA",(+DP26/DO26-1)*100))))</f>
        <v>5.3694316914582041</v>
      </c>
      <c r="DQ27" s="86">
        <f t="shared" ref="DQ27" ca="1" si="87">IF(AND(DP26&lt;0,DQ26&gt;0),"LP",IF(AND(DP26&gt;0,DQ26&lt;0),"PL",IF(OR(DP26&lt;0,DQ26&lt;0),"Loss",IF(ISERROR((+DQ26/DP26-1)*100),"NA",(+DQ26/DP26-1)*100))))</f>
        <v>6.5885133941780527</v>
      </c>
      <c r="DR27" s="87">
        <f t="shared" ref="DR27" ca="1" si="88">IF(AND(DQ26&lt;0,DR26&gt;0),"LP",IF(AND(DQ26&gt;0,DR26&lt;0),"PL",IF(OR(DQ26&lt;0,DR26&lt;0),"Loss",IF(ISERROR((+DR26/DQ26-1)*100),"NA",(+DR26/DQ26-1)*100))))</f>
        <v>10.019256893662675</v>
      </c>
    </row>
    <row r="28" spans="2:122" s="15" customFormat="1">
      <c r="B28" s="28" t="s">
        <v>3</v>
      </c>
      <c r="C28" s="83">
        <v>48556.000000000007</v>
      </c>
      <c r="D28" s="84">
        <v>48036.10000000002</v>
      </c>
      <c r="E28" s="84">
        <v>62598.399999999936</v>
      </c>
      <c r="F28" s="84">
        <v>75849.799999999988</v>
      </c>
      <c r="G28" s="84">
        <v>77628.097709370064</v>
      </c>
      <c r="H28" s="72">
        <v>88935.69452961137</v>
      </c>
      <c r="I28" s="83">
        <v>25092.899999999994</v>
      </c>
      <c r="J28" s="84">
        <v>22015.10000000002</v>
      </c>
      <c r="K28" s="84">
        <v>28309.1</v>
      </c>
      <c r="L28" s="84">
        <v>31698.400000000005</v>
      </c>
      <c r="M28" s="84">
        <v>35008.508955363533</v>
      </c>
      <c r="N28" s="72">
        <v>38884.223950825428</v>
      </c>
      <c r="O28" s="83">
        <v>15096.300000000003</v>
      </c>
      <c r="P28" s="84">
        <v>15659.499999999996</v>
      </c>
      <c r="Q28" s="84">
        <v>15470.100000000009</v>
      </c>
      <c r="R28" s="84">
        <v>19008.100000000006</v>
      </c>
      <c r="S28" s="84">
        <v>21898.891248822569</v>
      </c>
      <c r="T28" s="72">
        <v>23628.182929456994</v>
      </c>
      <c r="U28" s="83">
        <v>20243.477319999995</v>
      </c>
      <c r="V28" s="84">
        <v>22610.895051999993</v>
      </c>
      <c r="W28" s="84">
        <v>21721.274557200006</v>
      </c>
      <c r="X28" s="84">
        <v>24002.300000000003</v>
      </c>
      <c r="Y28" s="84">
        <v>27132.089401273945</v>
      </c>
      <c r="Z28" s="72">
        <v>30485.113842824896</v>
      </c>
      <c r="AA28" s="83">
        <v>8830.6999999999971</v>
      </c>
      <c r="AB28" s="84">
        <v>9524.5999999999985</v>
      </c>
      <c r="AC28" s="84">
        <v>8627.4000000000015</v>
      </c>
      <c r="AD28" s="84">
        <v>9495.3000000000029</v>
      </c>
      <c r="AE28" s="84">
        <v>10789.725154142438</v>
      </c>
      <c r="AF28" s="72">
        <v>12010.668525461613</v>
      </c>
      <c r="AG28" s="83">
        <v>23332.400000000023</v>
      </c>
      <c r="AH28" s="84">
        <v>24917.399999999994</v>
      </c>
      <c r="AI28" s="84">
        <v>25391.599999999991</v>
      </c>
      <c r="AJ28" s="84">
        <v>30703.599999999962</v>
      </c>
      <c r="AK28" s="84">
        <v>33903.267802807997</v>
      </c>
      <c r="AL28" s="72">
        <v>37856.487517300717</v>
      </c>
      <c r="AM28" s="83">
        <v>116260.346373468</v>
      </c>
      <c r="AN28" s="84">
        <v>128570</v>
      </c>
      <c r="AO28" s="84">
        <v>141490</v>
      </c>
      <c r="AP28" s="84">
        <v>146630</v>
      </c>
      <c r="AQ28" s="84">
        <v>158730.04760000005</v>
      </c>
      <c r="AR28" s="72">
        <v>175405.97736300004</v>
      </c>
      <c r="AS28" s="83">
        <v>1225.161000000001</v>
      </c>
      <c r="AT28" s="84">
        <v>1359.8369999999995</v>
      </c>
      <c r="AU28" s="84">
        <v>1814.8350000000009</v>
      </c>
      <c r="AV28" s="84">
        <v>2380.6859999999997</v>
      </c>
      <c r="AW28" s="84">
        <v>2602.4664783004355</v>
      </c>
      <c r="AX28" s="72">
        <v>2993.4081147581055</v>
      </c>
      <c r="AY28" s="83">
        <v>170026.99999999988</v>
      </c>
      <c r="AZ28" s="84">
        <v>206584.09999999998</v>
      </c>
      <c r="BA28" s="84">
        <v>256649.30000000005</v>
      </c>
      <c r="BB28" s="84">
        <v>262543.5</v>
      </c>
      <c r="BC28" s="84">
        <v>283695.31406500004</v>
      </c>
      <c r="BD28" s="72">
        <v>308833.60090671503</v>
      </c>
      <c r="BE28" s="83">
        <v>3145.0779999999977</v>
      </c>
      <c r="BF28" s="84">
        <v>2482.3269999999975</v>
      </c>
      <c r="BG28" s="84">
        <v>3158.6329999999944</v>
      </c>
      <c r="BH28" s="84">
        <v>4798</v>
      </c>
      <c r="BI28" s="84">
        <v>5398.4919409999966</v>
      </c>
      <c r="BJ28" s="72">
        <v>6040.7363856350021</v>
      </c>
      <c r="BK28" s="83">
        <v>15879.999999999996</v>
      </c>
      <c r="BL28" s="84">
        <v>16810</v>
      </c>
      <c r="BM28" s="84">
        <v>18100.000000000004</v>
      </c>
      <c r="BN28" s="84">
        <v>20260</v>
      </c>
      <c r="BO28" s="84">
        <v>22717.811623732301</v>
      </c>
      <c r="BP28" s="72">
        <v>25409.061151664209</v>
      </c>
      <c r="BQ28" s="83">
        <v>32618.9</v>
      </c>
      <c r="BR28" s="84">
        <v>35959.800000000025</v>
      </c>
      <c r="BS28" s="84">
        <v>38145.899999999965</v>
      </c>
      <c r="BT28" s="84">
        <v>59087.900000000038</v>
      </c>
      <c r="BU28" s="84">
        <v>52436.731797290035</v>
      </c>
      <c r="BV28" s="72">
        <v>58650.519016646635</v>
      </c>
      <c r="BW28" s="83">
        <v>6971.6000000000022</v>
      </c>
      <c r="BX28" s="84">
        <v>8298.8999999999942</v>
      </c>
      <c r="BY28" s="84">
        <v>8686.1999999999935</v>
      </c>
      <c r="BZ28" s="84">
        <v>9832.6000000000022</v>
      </c>
      <c r="CA28" s="84">
        <v>11470.160895770932</v>
      </c>
      <c r="CB28" s="72">
        <v>12911.954455582389</v>
      </c>
      <c r="CC28" s="83">
        <v>5266.02</v>
      </c>
      <c r="CD28" s="84">
        <v>7854.6409999999996</v>
      </c>
      <c r="CE28" s="84">
        <v>8627.4370000000017</v>
      </c>
      <c r="CF28" s="84">
        <v>8722.6209999999992</v>
      </c>
      <c r="CG28" s="84">
        <v>9488.2120296997346</v>
      </c>
      <c r="CH28" s="72">
        <v>11440.484692603284</v>
      </c>
      <c r="CI28" s="83">
        <v>16806.2</v>
      </c>
      <c r="CJ28" s="84">
        <v>18472.900000000001</v>
      </c>
      <c r="CK28" s="84">
        <v>19843.7</v>
      </c>
      <c r="CL28" s="84">
        <v>27072.699999999997</v>
      </c>
      <c r="CM28" s="84">
        <v>31163.151180501547</v>
      </c>
      <c r="CN28" s="72">
        <v>35510.956286833607</v>
      </c>
      <c r="CO28" s="83">
        <v>15437.503447106676</v>
      </c>
      <c r="CP28" s="84">
        <v>17187.799999999974</v>
      </c>
      <c r="CQ28" s="84">
        <v>18564.699999999983</v>
      </c>
      <c r="CR28" s="84">
        <v>22840.899999999994</v>
      </c>
      <c r="CS28" s="84">
        <v>27444.539431206475</v>
      </c>
      <c r="CT28" s="72">
        <v>31692.993302902993</v>
      </c>
      <c r="CU28" s="83">
        <v>3810.6000000000058</v>
      </c>
      <c r="CV28" s="84">
        <v>6966.1999999999971</v>
      </c>
      <c r="CW28" s="84">
        <v>6162.3000000000029</v>
      </c>
      <c r="CX28" s="84">
        <v>6961.9000000000087</v>
      </c>
      <c r="CY28" s="84">
        <v>10154.996238880005</v>
      </c>
      <c r="CZ28" s="72">
        <v>13220.895379422393</v>
      </c>
      <c r="DA28" s="83">
        <v>9877</v>
      </c>
      <c r="DB28" s="84">
        <v>15104</v>
      </c>
      <c r="DC28" s="84">
        <v>14187</v>
      </c>
      <c r="DD28" s="84">
        <v>17080</v>
      </c>
      <c r="DE28" s="84">
        <v>19726.687015250005</v>
      </c>
      <c r="DF28" s="72">
        <v>22098.234231534749</v>
      </c>
      <c r="DG28" s="83">
        <v>12018.680000000008</v>
      </c>
      <c r="DH28" s="84">
        <v>16546.450000000012</v>
      </c>
      <c r="DI28" s="84">
        <v>27881.049999999974</v>
      </c>
      <c r="DJ28" s="84">
        <v>36094.850000000006</v>
      </c>
      <c r="DK28" s="84">
        <v>47673.644924219901</v>
      </c>
      <c r="DL28" s="72">
        <v>54832.981883216184</v>
      </c>
      <c r="DM28" s="83">
        <f t="shared" ref="DM28:DR28" ca="1" si="89">SUMIF($B$8:$DF$59,DM$8,$B28:$DF28)</f>
        <v>538477.18614057451</v>
      </c>
      <c r="DN28" s="84">
        <f t="shared" ca="1" si="89"/>
        <v>608414.10005199991</v>
      </c>
      <c r="DO28" s="84">
        <f t="shared" ca="1" si="89"/>
        <v>697547.87955719989</v>
      </c>
      <c r="DP28" s="84">
        <f t="shared" ca="1" si="89"/>
        <v>778968.30700000003</v>
      </c>
      <c r="DQ28" s="84">
        <f t="shared" ca="1" si="89"/>
        <v>841389.19056841196</v>
      </c>
      <c r="DR28" s="72">
        <f t="shared" ca="1" si="89"/>
        <v>936009.19258277956</v>
      </c>
    </row>
    <row r="29" spans="2:122" s="17" customFormat="1">
      <c r="B29" s="88" t="s">
        <v>35</v>
      </c>
      <c r="C29" s="85"/>
      <c r="D29" s="86">
        <f t="shared" ref="D29:H29" si="90">IF(AND(C28&lt;0,D28&gt;0),"LP",IF(AND(C28&gt;0,D28&lt;0),"PL",IF(OR(C28&lt;0,D28&lt;0),"Loss",IF(ISERROR((+D28/C28-1)*100),"NA",(+D28/C28-1)*100))))</f>
        <v>-1.0707224647829028</v>
      </c>
      <c r="E29" s="86">
        <f t="shared" si="90"/>
        <v>30.315325349060206</v>
      </c>
      <c r="F29" s="86">
        <f t="shared" si="90"/>
        <v>21.168911665473988</v>
      </c>
      <c r="G29" s="86">
        <f t="shared" si="90"/>
        <v>2.3444988772153286</v>
      </c>
      <c r="H29" s="87">
        <f t="shared" si="90"/>
        <v>14.566371138676537</v>
      </c>
      <c r="I29" s="85"/>
      <c r="J29" s="86">
        <f t="shared" ref="J29:N29" si="91">IF(AND(I28&lt;0,J28&gt;0),"LP",IF(AND(I28&gt;0,J28&lt;0),"PL",IF(OR(I28&lt;0,J28&lt;0),"Loss",IF(ISERROR((+J28/I28-1)*100),"NA",(+J28/I28-1)*100))))</f>
        <v>-12.265620952540257</v>
      </c>
      <c r="K29" s="86">
        <f t="shared" si="91"/>
        <v>28.589468137778027</v>
      </c>
      <c r="L29" s="86">
        <f t="shared" si="91"/>
        <v>11.972475281799877</v>
      </c>
      <c r="M29" s="86">
        <f t="shared" si="91"/>
        <v>10.442511153129264</v>
      </c>
      <c r="N29" s="87">
        <f t="shared" si="91"/>
        <v>11.070779964960797</v>
      </c>
      <c r="O29" s="85"/>
      <c r="P29" s="86">
        <f t="shared" ref="P29:T29" si="92">IF(AND(O28&lt;0,P28&gt;0),"LP",IF(AND(O28&gt;0,P28&lt;0),"PL",IF(OR(O28&lt;0,P28&lt;0),"Loss",IF(ISERROR((+P28/O28-1)*100),"NA",(+P28/O28-1)*100))))</f>
        <v>3.7307154733278614</v>
      </c>
      <c r="Q29" s="86">
        <f t="shared" si="92"/>
        <v>-1.2094894473002826</v>
      </c>
      <c r="R29" s="86">
        <f t="shared" si="92"/>
        <v>22.869923271342742</v>
      </c>
      <c r="S29" s="86">
        <f t="shared" si="92"/>
        <v>15.208207284381725</v>
      </c>
      <c r="T29" s="87">
        <f t="shared" si="92"/>
        <v>7.8967088378385508</v>
      </c>
      <c r="U29" s="85"/>
      <c r="V29" s="86">
        <f t="shared" ref="V29:Z29" si="93">IF(AND(U28&lt;0,V28&gt;0),"LP",IF(AND(U28&gt;0,V28&lt;0),"PL",IF(OR(U28&lt;0,V28&lt;0),"Loss",IF(ISERROR((+V28/U28-1)*100),"NA",(+V28/U28-1)*100))))</f>
        <v>11.694718721378239</v>
      </c>
      <c r="W29" s="86">
        <f t="shared" si="93"/>
        <v>-3.9344771304013371</v>
      </c>
      <c r="X29" s="86">
        <f t="shared" si="93"/>
        <v>10.501342528465486</v>
      </c>
      <c r="Y29" s="86">
        <f t="shared" si="93"/>
        <v>13.039539549434597</v>
      </c>
      <c r="Z29" s="87">
        <f t="shared" si="93"/>
        <v>12.358150498330268</v>
      </c>
      <c r="AA29" s="85"/>
      <c r="AB29" s="86">
        <f t="shared" ref="AB29:AF29" si="94">IF(AND(AA28&lt;0,AB28&gt;0),"LP",IF(AND(AA28&gt;0,AB28&lt;0),"PL",IF(OR(AA28&lt;0,AB28&lt;0),"Loss",IF(ISERROR((+AB28/AA28-1)*100),"NA",(+AB28/AA28-1)*100))))</f>
        <v>7.8578142163135523</v>
      </c>
      <c r="AC29" s="86">
        <f t="shared" si="94"/>
        <v>-9.4198181550930968</v>
      </c>
      <c r="AD29" s="86">
        <f t="shared" si="94"/>
        <v>10.059809444328561</v>
      </c>
      <c r="AE29" s="86">
        <f t="shared" si="94"/>
        <v>13.632272325702544</v>
      </c>
      <c r="AF29" s="87">
        <f t="shared" si="94"/>
        <v>11.315796777737441</v>
      </c>
      <c r="AG29" s="85"/>
      <c r="AH29" s="86">
        <f t="shared" ref="AH29:AL29" si="95">IF(AND(AG28&lt;0,AH28&gt;0),"LP",IF(AND(AG28&gt;0,AH28&lt;0),"PL",IF(OR(AG28&lt;0,AH28&lt;0),"Loss",IF(ISERROR((+AH28/AG28-1)*100),"NA",(+AH28/AG28-1)*100))))</f>
        <v>6.793128868011733</v>
      </c>
      <c r="AI29" s="86">
        <f t="shared" si="95"/>
        <v>1.9030878020981135</v>
      </c>
      <c r="AJ29" s="86">
        <f t="shared" si="95"/>
        <v>20.920304352620445</v>
      </c>
      <c r="AK29" s="86">
        <f t="shared" si="95"/>
        <v>10.421148669237601</v>
      </c>
      <c r="AL29" s="87">
        <f t="shared" si="95"/>
        <v>11.660291089006169</v>
      </c>
      <c r="AM29" s="85"/>
      <c r="AN29" s="86">
        <f t="shared" ref="AN29:AR29" si="96">IF(AND(AM28&lt;0,AN28&gt;0),"LP",IF(AND(AM28&gt;0,AN28&lt;0),"PL",IF(OR(AM28&lt;0,AN28&lt;0),"Loss",IF(ISERROR((+AN28/AM28-1)*100),"NA",(+AN28/AM28-1)*100))))</f>
        <v>10.58800701228706</v>
      </c>
      <c r="AO29" s="86">
        <f t="shared" si="96"/>
        <v>10.049000544450504</v>
      </c>
      <c r="AP29" s="86">
        <f t="shared" si="96"/>
        <v>3.6327655664711189</v>
      </c>
      <c r="AQ29" s="86">
        <f t="shared" si="96"/>
        <v>8.2520954784151002</v>
      </c>
      <c r="AR29" s="87">
        <f t="shared" si="96"/>
        <v>10.505843106040857</v>
      </c>
      <c r="AS29" s="85"/>
      <c r="AT29" s="86">
        <f t="shared" ref="AT29" si="97">IF(AND(AS28&lt;0,AT28&gt;0),"LP",IF(AND(AS28&gt;0,AT28&lt;0),"PL",IF(OR(AS28&lt;0,AT28&lt;0),"Loss",IF(ISERROR((+AT28/AS28-1)*100),"NA",(+AT28/AS28-1)*100))))</f>
        <v>10.99251445320235</v>
      </c>
      <c r="AU29" s="86">
        <f t="shared" ref="AU29" si="98">IF(AND(AT28&lt;0,AU28&gt;0),"LP",IF(AND(AT28&gt;0,AU28&lt;0),"PL",IF(OR(AT28&lt;0,AU28&lt;0),"Loss",IF(ISERROR((+AU28/AT28-1)*100),"NA",(+AU28/AT28-1)*100))))</f>
        <v>33.459745543032106</v>
      </c>
      <c r="AV29" s="86">
        <f t="shared" ref="AV29" si="99">IF(AND(AU28&lt;0,AV28&gt;0),"LP",IF(AND(AU28&gt;0,AV28&lt;0),"PL",IF(OR(AU28&lt;0,AV28&lt;0),"Loss",IF(ISERROR((+AV28/AU28-1)*100),"NA",(+AV28/AU28-1)*100))))</f>
        <v>31.179198108918914</v>
      </c>
      <c r="AW29" s="86">
        <f t="shared" ref="AW29" si="100">IF(AND(AV28&lt;0,AW28&gt;0),"LP",IF(AND(AV28&gt;0,AW28&lt;0),"PL",IF(OR(AV28&lt;0,AW28&lt;0),"Loss",IF(ISERROR((+AW28/AV28-1)*100),"NA",(+AW28/AV28-1)*100))))</f>
        <v>9.3158223428220222</v>
      </c>
      <c r="AX29" s="87">
        <f t="shared" ref="AX29" si="101">IF(AND(AW28&lt;0,AX28&gt;0),"LP",IF(AND(AW28&gt;0,AX28&lt;0),"PL",IF(OR(AW28&lt;0,AX28&lt;0),"Loss",IF(ISERROR((+AX28/AW28-1)*100),"NA",(+AX28/AW28-1)*100))))</f>
        <v>15.021966266131436</v>
      </c>
      <c r="AY29" s="85"/>
      <c r="AZ29" s="86">
        <f t="shared" ref="AZ29:BD29" si="102">IF(AND(AY28&lt;0,AZ28&gt;0),"LP",IF(AND(AY28&gt;0,AZ28&lt;0),"PL",IF(OR(AY28&lt;0,AZ28&lt;0),"Loss",IF(ISERROR((+AZ28/AY28-1)*100),"NA",(+AZ28/AY28-1)*100))))</f>
        <v>21.500761643738997</v>
      </c>
      <c r="BA29" s="86">
        <f t="shared" si="102"/>
        <v>24.234778959271353</v>
      </c>
      <c r="BB29" s="86">
        <f t="shared" si="102"/>
        <v>2.2965969515599483</v>
      </c>
      <c r="BC29" s="86">
        <f t="shared" si="102"/>
        <v>8.0564988525711136</v>
      </c>
      <c r="BD29" s="87">
        <f t="shared" si="102"/>
        <v>8.8610158840886974</v>
      </c>
      <c r="BE29" s="85"/>
      <c r="BF29" s="86">
        <f t="shared" ref="BF29:BJ29" si="103">IF(AND(BE28&lt;0,BF28&gt;0),"LP",IF(AND(BE28&gt;0,BF28&lt;0),"PL",IF(OR(BE28&lt;0,BF28&lt;0),"Loss",IF(ISERROR((+BF28/BE28-1)*100),"NA",(+BF28/BE28-1)*100))))</f>
        <v>-21.072641123685987</v>
      </c>
      <c r="BG29" s="86">
        <f t="shared" si="103"/>
        <v>27.244839217395512</v>
      </c>
      <c r="BH29" s="86">
        <f t="shared" si="103"/>
        <v>51.901154708382037</v>
      </c>
      <c r="BI29" s="86">
        <f t="shared" si="103"/>
        <v>12.515463547311301</v>
      </c>
      <c r="BJ29" s="87">
        <f t="shared" si="103"/>
        <v>11.896738045626098</v>
      </c>
      <c r="BK29" s="85"/>
      <c r="BL29" s="86">
        <f t="shared" ref="BL29:BP29" si="104">IF(AND(BK28&lt;0,BL28&gt;0),"LP",IF(AND(BK28&gt;0,BL28&lt;0),"PL",IF(OR(BK28&lt;0,BL28&lt;0),"Loss",IF(ISERROR((+BL28/BK28-1)*100),"NA",(+BL28/BK28-1)*100))))</f>
        <v>5.8564231738035488</v>
      </c>
      <c r="BM29" s="86">
        <f t="shared" si="104"/>
        <v>7.674003569304011</v>
      </c>
      <c r="BN29" s="86">
        <f t="shared" si="104"/>
        <v>11.933701657458551</v>
      </c>
      <c r="BO29" s="86">
        <f t="shared" si="104"/>
        <v>12.131350561363785</v>
      </c>
      <c r="BP29" s="87">
        <f t="shared" si="104"/>
        <v>11.846429455909725</v>
      </c>
      <c r="BQ29" s="85"/>
      <c r="BR29" s="86">
        <f t="shared" ref="BR29:BV29" si="105">IF(AND(BQ28&lt;0,BR28&gt;0),"LP",IF(AND(BQ28&gt;0,BR28&lt;0),"PL",IF(OR(BQ28&lt;0,BR28&lt;0),"Loss",IF(ISERROR((+BR28/BQ28-1)*100),"NA",(+BR28/BQ28-1)*100))))</f>
        <v>10.242221534141315</v>
      </c>
      <c r="BS29" s="86">
        <f t="shared" si="105"/>
        <v>6.0792885388682327</v>
      </c>
      <c r="BT29" s="86">
        <f t="shared" si="105"/>
        <v>54.89974020799113</v>
      </c>
      <c r="BU29" s="86">
        <f t="shared" si="105"/>
        <v>-11.25639632261427</v>
      </c>
      <c r="BV29" s="87">
        <f t="shared" si="105"/>
        <v>11.850065796201537</v>
      </c>
      <c r="BW29" s="85"/>
      <c r="BX29" s="86">
        <f t="shared" ref="BX29:CB29" si="106">IF(AND(BW28&lt;0,BX28&gt;0),"LP",IF(AND(BW28&gt;0,BX28&lt;0),"PL",IF(OR(BW28&lt;0,BX28&lt;0),"Loss",IF(ISERROR((+BX28/BW28-1)*100),"NA",(+BX28/BW28-1)*100))))</f>
        <v>19.03867118021676</v>
      </c>
      <c r="BY29" s="86">
        <f t="shared" si="106"/>
        <v>4.6668835628818295</v>
      </c>
      <c r="BZ29" s="86">
        <f t="shared" si="106"/>
        <v>13.197946167484176</v>
      </c>
      <c r="CA29" s="86">
        <f t="shared" si="106"/>
        <v>16.6544036752327</v>
      </c>
      <c r="CB29" s="87">
        <f t="shared" si="106"/>
        <v>12.569950612837943</v>
      </c>
      <c r="CC29" s="85"/>
      <c r="CD29" s="86">
        <f t="shared" ref="CD29:CH29" si="107">IF(AND(CC28&lt;0,CD28&gt;0),"LP",IF(AND(CC28&gt;0,CD28&lt;0),"PL",IF(OR(CC28&lt;0,CD28&lt;0),"Loss",IF(ISERROR((+CD28/CC28-1)*100),"NA",(+CD28/CC28-1)*100))))</f>
        <v>49.157067386755074</v>
      </c>
      <c r="CE29" s="86">
        <f t="shared" si="107"/>
        <v>9.8387182813320493</v>
      </c>
      <c r="CF29" s="86">
        <f t="shared" si="107"/>
        <v>1.1032708787093615</v>
      </c>
      <c r="CG29" s="86">
        <f t="shared" si="107"/>
        <v>8.777075487972418</v>
      </c>
      <c r="CH29" s="87">
        <f t="shared" si="107"/>
        <v>20.575769774037521</v>
      </c>
      <c r="CI29" s="85"/>
      <c r="CJ29" s="86">
        <f t="shared" ref="CJ29:CN29" si="108">IF(AND(CI28&lt;0,CJ28&gt;0),"LP",IF(AND(CI28&gt;0,CJ28&lt;0),"PL",IF(OR(CI28&lt;0,CJ28&lt;0),"Loss",IF(ISERROR((+CJ28/CI28-1)*100),"NA",(+CJ28/CI28-1)*100))))</f>
        <v>9.9171734240934839</v>
      </c>
      <c r="CK29" s="86">
        <f t="shared" si="108"/>
        <v>7.4205999058079675</v>
      </c>
      <c r="CL29" s="86">
        <f t="shared" si="108"/>
        <v>36.429698090577858</v>
      </c>
      <c r="CM29" s="86">
        <f t="shared" si="108"/>
        <v>15.10913643818883</v>
      </c>
      <c r="CN29" s="87">
        <f t="shared" si="108"/>
        <v>13.951750518260919</v>
      </c>
      <c r="CO29" s="85"/>
      <c r="CP29" s="86">
        <f t="shared" ref="CP29" si="109">IF(AND(CO28&lt;0,CP28&gt;0),"LP",IF(AND(CO28&gt;0,CP28&lt;0),"PL",IF(OR(CO28&lt;0,CP28&lt;0),"Loss",IF(ISERROR((+CP28/CO28-1)*100),"NA",(+CP28/CO28-1)*100))))</f>
        <v>11.33795084736542</v>
      </c>
      <c r="CQ29" s="86">
        <f t="shared" ref="CQ29" si="110">IF(AND(CP28&lt;0,CQ28&gt;0),"LP",IF(AND(CP28&gt;0,CQ28&lt;0),"PL",IF(OR(CP28&lt;0,CQ28&lt;0),"Loss",IF(ISERROR((+CQ28/CP28-1)*100),"NA",(+CQ28/CP28-1)*100))))</f>
        <v>8.0109147185795315</v>
      </c>
      <c r="CR29" s="86">
        <f t="shared" ref="CR29" si="111">IF(AND(CQ28&lt;0,CR28&gt;0),"LP",IF(AND(CQ28&gt;0,CR28&lt;0),"PL",IF(OR(CQ28&lt;0,CR28&lt;0),"Loss",IF(ISERROR((+CR28/CQ28-1)*100),"NA",(+CR28/CQ28-1)*100))))</f>
        <v>23.034037716742084</v>
      </c>
      <c r="CS29" s="86">
        <f t="shared" ref="CS29" si="112">IF(AND(CR28&lt;0,CS28&gt;0),"LP",IF(AND(CR28&gt;0,CS28&lt;0),"PL",IF(OR(CR28&lt;0,CS28&lt;0),"Loss",IF(ISERROR((+CS28/CR28-1)*100),"NA",(+CS28/CR28-1)*100))))</f>
        <v>20.155245332742933</v>
      </c>
      <c r="CT29" s="87">
        <f t="shared" ref="CT29" si="113">IF(AND(CS28&lt;0,CT28&gt;0),"LP",IF(AND(CS28&gt;0,CT28&lt;0),"PL",IF(OR(CS28&lt;0,CT28&lt;0),"Loss",IF(ISERROR((+CT28/CS28-1)*100),"NA",(+CT28/CS28-1)*100))))</f>
        <v>15.480142715988565</v>
      </c>
      <c r="CU29" s="85"/>
      <c r="CV29" s="86">
        <f t="shared" ref="CV29:CZ29" si="114">IF(AND(CU28&lt;0,CV28&gt;0),"LP",IF(AND(CU28&gt;0,CV28&lt;0),"PL",IF(OR(CU28&lt;0,CV28&lt;0),"Loss",IF(ISERROR((+CV28/CU28-1)*100),"NA",(+CV28/CU28-1)*100))))</f>
        <v>82.811105862593465</v>
      </c>
      <c r="CW29" s="86">
        <f t="shared" si="114"/>
        <v>-11.540007464614776</v>
      </c>
      <c r="CX29" s="86">
        <f t="shared" si="114"/>
        <v>12.975674666926395</v>
      </c>
      <c r="CY29" s="86">
        <f t="shared" si="114"/>
        <v>45.865298824746013</v>
      </c>
      <c r="CZ29" s="87">
        <f t="shared" si="114"/>
        <v>30.191041615595182</v>
      </c>
      <c r="DA29" s="85"/>
      <c r="DB29" s="86">
        <f t="shared" ref="DB29:DF29" si="115">IF(AND(DA28&lt;0,DB28&gt;0),"LP",IF(AND(DA28&gt;0,DB28&lt;0),"PL",IF(OR(DA28&lt;0,DB28&lt;0),"Loss",IF(ISERROR((+DB28/DA28-1)*100),"NA",(+DB28/DA28-1)*100))))</f>
        <v>52.920927407107435</v>
      </c>
      <c r="DC29" s="86">
        <f t="shared" si="115"/>
        <v>-6.0712394067796609</v>
      </c>
      <c r="DD29" s="86">
        <f t="shared" si="115"/>
        <v>20.391908084866415</v>
      </c>
      <c r="DE29" s="86">
        <f t="shared" si="115"/>
        <v>15.495825616217829</v>
      </c>
      <c r="DF29" s="87">
        <f t="shared" si="115"/>
        <v>12.022024856233514</v>
      </c>
      <c r="DG29" s="85"/>
      <c r="DH29" s="86">
        <f t="shared" ref="DH29" si="116">IF(AND(DG28&lt;0,DH28&gt;0),"LP",IF(AND(DG28&gt;0,DH28&lt;0),"PL",IF(OR(DG28&lt;0,DH28&lt;0),"Loss",IF(ISERROR((+DH28/DG28-1)*100),"NA",(+DH28/DG28-1)*100))))</f>
        <v>37.672772717137008</v>
      </c>
      <c r="DI29" s="86">
        <f t="shared" ref="DI29" si="117">IF(AND(DH28&lt;0,DI28&gt;0),"LP",IF(AND(DH28&gt;0,DI28&lt;0),"PL",IF(OR(DH28&lt;0,DI28&lt;0),"Loss",IF(ISERROR((+DI28/DH28-1)*100),"NA",(+DI28/DH28-1)*100))))</f>
        <v>68.501702782167499</v>
      </c>
      <c r="DJ29" s="86">
        <f t="shared" ref="DJ29" si="118">IF(AND(DI28&lt;0,DJ28&gt;0),"LP",IF(AND(DI28&gt;0,DJ28&lt;0),"PL",IF(OR(DI28&lt;0,DJ28&lt;0),"Loss",IF(ISERROR((+DJ28/DI28-1)*100),"NA",(+DJ28/DI28-1)*100))))</f>
        <v>29.460153043016813</v>
      </c>
      <c r="DK29" s="86">
        <f t="shared" ref="DK29" si="119">IF(AND(DJ28&lt;0,DK28&gt;0),"LP",IF(AND(DJ28&gt;0,DK28&lt;0),"PL",IF(OR(DJ28&lt;0,DK28&lt;0),"Loss",IF(ISERROR((+DK28/DJ28-1)*100),"NA",(+DK28/DJ28-1)*100))))</f>
        <v>32.078800505390362</v>
      </c>
      <c r="DL29" s="87">
        <f t="shared" ref="DL29" si="120">IF(AND(DK28&lt;0,DL28&gt;0),"LP",IF(AND(DK28&gt;0,DL28&lt;0),"PL",IF(OR(DK28&lt;0,DL28&lt;0),"Loss",IF(ISERROR((+DL28/DK28-1)*100),"NA",(+DL28/DK28-1)*100))))</f>
        <v>15.017389524917757</v>
      </c>
      <c r="DM29" s="85"/>
      <c r="DN29" s="86">
        <f t="shared" ref="DN29" ca="1" si="121">IF(AND(DM28&lt;0,DN28&gt;0),"LP",IF(AND(DM28&gt;0,DN28&lt;0),"PL",IF(OR(DM28&lt;0,DN28&lt;0),"Loss",IF(ISERROR((+DN28/DM28-1)*100),"NA",(+DN28/DM28-1)*100))))</f>
        <v>12.987906583876651</v>
      </c>
      <c r="DO29" s="86">
        <f t="shared" ref="DO29" ca="1" si="122">IF(AND(DN28&lt;0,DO28&gt;0),"LP",IF(AND(DN28&gt;0,DO28&lt;0),"PL",IF(OR(DN28&lt;0,DO28&lt;0),"Loss",IF(ISERROR((+DO28/DN28-1)*100),"NA",(+DO28/DN28-1)*100))))</f>
        <v>14.650183073926449</v>
      </c>
      <c r="DP29" s="86">
        <f t="shared" ref="DP29" ca="1" si="123">IF(AND(DO28&lt;0,DP28&gt;0),"LP",IF(AND(DO28&gt;0,DP28&lt;0),"PL",IF(OR(DO28&lt;0,DP28&lt;0),"Loss",IF(ISERROR((+DP28/DO28-1)*100),"NA",(+DP28/DO28-1)*100))))</f>
        <v>11.672378316809651</v>
      </c>
      <c r="DQ29" s="86">
        <f t="shared" ref="DQ29" ca="1" si="124">IF(AND(DP28&lt;0,DQ28&gt;0),"LP",IF(AND(DP28&gt;0,DQ28&lt;0),"PL",IF(OR(DP28&lt;0,DQ28&lt;0),"Loss",IF(ISERROR((+DQ28/DP28-1)*100),"NA",(+DQ28/DP28-1)*100))))</f>
        <v>8.0132764077155194</v>
      </c>
      <c r="DR29" s="87">
        <f t="shared" ref="DR29" ca="1" si="125">IF(AND(DQ28&lt;0,DR28&gt;0),"LP",IF(AND(DQ28&gt;0,DR28&lt;0),"PL",IF(OR(DQ28&lt;0,DR28&lt;0),"Loss",IF(ISERROR((+DR28/DQ28-1)*100),"NA",(+DR28/DQ28-1)*100))))</f>
        <v>11.245687854683005</v>
      </c>
    </row>
    <row r="30" spans="2:122" s="15" customFormat="1">
      <c r="B30" s="28" t="s">
        <v>15</v>
      </c>
      <c r="C30" s="83">
        <v>40643.30000000001</v>
      </c>
      <c r="D30" s="84">
        <v>39872.500000000022</v>
      </c>
      <c r="E30" s="84">
        <v>54018.199999999939</v>
      </c>
      <c r="F30" s="84">
        <v>67319.799999999988</v>
      </c>
      <c r="G30" s="84">
        <v>67930.09467954468</v>
      </c>
      <c r="H30" s="72">
        <v>77438.367781332068</v>
      </c>
      <c r="I30" s="83">
        <v>23114.599999999995</v>
      </c>
      <c r="J30" s="84">
        <v>20009.700000000019</v>
      </c>
      <c r="K30" s="84">
        <v>26050</v>
      </c>
      <c r="L30" s="84">
        <v>28693.800000000007</v>
      </c>
      <c r="M30" s="84">
        <v>31694.050095363535</v>
      </c>
      <c r="N30" s="72">
        <v>35394.765090825429</v>
      </c>
      <c r="O30" s="83">
        <v>13271.300000000003</v>
      </c>
      <c r="P30" s="84">
        <v>13886.299999999996</v>
      </c>
      <c r="Q30" s="84">
        <v>13722.100000000009</v>
      </c>
      <c r="R30" s="84">
        <v>17293.000000000007</v>
      </c>
      <c r="S30" s="84">
        <v>20138.570352822568</v>
      </c>
      <c r="T30" s="72">
        <v>21700.796689456994</v>
      </c>
      <c r="U30" s="83">
        <v>17842.177319999995</v>
      </c>
      <c r="V30" s="84">
        <v>20081.995051999991</v>
      </c>
      <c r="W30" s="84">
        <v>18611.674557200007</v>
      </c>
      <c r="X30" s="84">
        <v>20010.200000000004</v>
      </c>
      <c r="Y30" s="84">
        <v>22789.010201273944</v>
      </c>
      <c r="Z30" s="72">
        <v>26375.334642824895</v>
      </c>
      <c r="AA30" s="83">
        <v>5161.2999999999975</v>
      </c>
      <c r="AB30" s="84">
        <v>6176.7999999999993</v>
      </c>
      <c r="AC30" s="84">
        <v>6154.9000000000015</v>
      </c>
      <c r="AD30" s="84">
        <v>7636.3000000000029</v>
      </c>
      <c r="AE30" s="84">
        <v>8902.1427361424376</v>
      </c>
      <c r="AF30" s="72">
        <v>10178.776107461612</v>
      </c>
      <c r="AG30" s="83">
        <v>21293.900000000023</v>
      </c>
      <c r="AH30" s="84">
        <v>22818.099999999995</v>
      </c>
      <c r="AI30" s="84">
        <v>23028.69999999999</v>
      </c>
      <c r="AJ30" s="84">
        <v>28293.999999999964</v>
      </c>
      <c r="AK30" s="84">
        <v>31678.927702807996</v>
      </c>
      <c r="AL30" s="72">
        <v>35578.497417300714</v>
      </c>
      <c r="AM30" s="83">
        <v>105520.346373468</v>
      </c>
      <c r="AN30" s="84">
        <v>117660</v>
      </c>
      <c r="AO30" s="84">
        <v>130120</v>
      </c>
      <c r="AP30" s="84">
        <v>134470</v>
      </c>
      <c r="AQ30" s="84">
        <v>145718.84760000004</v>
      </c>
      <c r="AR30" s="72">
        <v>161744.21736300003</v>
      </c>
      <c r="AS30" s="83">
        <v>981.26600000000099</v>
      </c>
      <c r="AT30" s="84">
        <v>1047.3289999999995</v>
      </c>
      <c r="AU30" s="84">
        <v>1471.3690000000011</v>
      </c>
      <c r="AV30" s="84">
        <v>1864.8539999999998</v>
      </c>
      <c r="AW30" s="84">
        <v>1942.4676934004356</v>
      </c>
      <c r="AX30" s="72">
        <v>2289.1814097581055</v>
      </c>
      <c r="AY30" s="83">
        <v>153571.09999999989</v>
      </c>
      <c r="AZ30" s="84">
        <v>189259.99999999997</v>
      </c>
      <c r="BA30" s="84">
        <v>238559.20000000004</v>
      </c>
      <c r="BB30" s="84">
        <v>244379.6</v>
      </c>
      <c r="BC30" s="84">
        <v>263863.02221500006</v>
      </c>
      <c r="BD30" s="72">
        <v>287945.75905671506</v>
      </c>
      <c r="BE30" s="83">
        <v>2589.1779999999976</v>
      </c>
      <c r="BF30" s="84">
        <v>1900.6269999999975</v>
      </c>
      <c r="BG30" s="84">
        <v>2657.4329999999945</v>
      </c>
      <c r="BH30" s="84">
        <v>4298.3999999999996</v>
      </c>
      <c r="BI30" s="84">
        <v>4863.9199409999965</v>
      </c>
      <c r="BJ30" s="72">
        <v>5468.744345635002</v>
      </c>
      <c r="BK30" s="83">
        <v>14489.999999999996</v>
      </c>
      <c r="BL30" s="84">
        <v>15420</v>
      </c>
      <c r="BM30" s="84">
        <v>16550.000000000004</v>
      </c>
      <c r="BN30" s="84">
        <v>18680</v>
      </c>
      <c r="BO30" s="84">
        <v>20901.573181867261</v>
      </c>
      <c r="BP30" s="72">
        <v>23445.173683633519</v>
      </c>
      <c r="BQ30" s="83">
        <v>28915.100000000002</v>
      </c>
      <c r="BR30" s="84">
        <v>32049.600000000024</v>
      </c>
      <c r="BS30" s="84">
        <v>34115.799999999967</v>
      </c>
      <c r="BT30" s="84">
        <v>53710.100000000035</v>
      </c>
      <c r="BU30" s="84">
        <v>47736.731797290035</v>
      </c>
      <c r="BV30" s="72">
        <v>52910.993016646637</v>
      </c>
      <c r="BW30" s="83">
        <v>6495.0000000000018</v>
      </c>
      <c r="BX30" s="84">
        <v>7770.099999999994</v>
      </c>
      <c r="BY30" s="84">
        <v>8102.5999999999931</v>
      </c>
      <c r="BZ30" s="84">
        <v>9267.6000000000022</v>
      </c>
      <c r="CA30" s="84">
        <v>10817.648895770932</v>
      </c>
      <c r="CB30" s="72">
        <v>12242.616205582388</v>
      </c>
      <c r="CC30" s="83">
        <v>4636.8970000000008</v>
      </c>
      <c r="CD30" s="84">
        <v>7199.91</v>
      </c>
      <c r="CE30" s="84">
        <v>7846.559000000002</v>
      </c>
      <c r="CF30" s="84">
        <v>7814.3459999999995</v>
      </c>
      <c r="CG30" s="84">
        <v>8506.9613196997343</v>
      </c>
      <c r="CH30" s="72">
        <v>10243.633982603284</v>
      </c>
      <c r="CI30" s="83">
        <v>14799.6</v>
      </c>
      <c r="CJ30" s="84">
        <v>16076.800000000001</v>
      </c>
      <c r="CK30" s="84">
        <v>17146.3</v>
      </c>
      <c r="CL30" s="84">
        <v>23666.1</v>
      </c>
      <c r="CM30" s="84">
        <v>27776.413380501548</v>
      </c>
      <c r="CN30" s="72">
        <v>31981.031286833608</v>
      </c>
      <c r="CO30" s="83">
        <v>12890.103447106676</v>
      </c>
      <c r="CP30" s="84">
        <v>14407.699999999973</v>
      </c>
      <c r="CQ30" s="84">
        <v>15523.899999999981</v>
      </c>
      <c r="CR30" s="84">
        <v>19069.399999999994</v>
      </c>
      <c r="CS30" s="84">
        <v>22588.972916206476</v>
      </c>
      <c r="CT30" s="72">
        <v>26912.724674055586</v>
      </c>
      <c r="CU30" s="83">
        <v>1490.5000000000059</v>
      </c>
      <c r="CV30" s="84">
        <v>4794.2999999999975</v>
      </c>
      <c r="CW30" s="84">
        <v>4056.4000000000028</v>
      </c>
      <c r="CX30" s="84">
        <v>4842.9000000000087</v>
      </c>
      <c r="CY30" s="84">
        <v>8060.0683388800044</v>
      </c>
      <c r="CZ30" s="72">
        <v>11075.183579422392</v>
      </c>
      <c r="DA30" s="83">
        <v>7384</v>
      </c>
      <c r="DB30" s="84">
        <v>12218</v>
      </c>
      <c r="DC30" s="84">
        <v>11481</v>
      </c>
      <c r="DD30" s="84">
        <v>14440</v>
      </c>
      <c r="DE30" s="84">
        <v>16976.687015250005</v>
      </c>
      <c r="DF30" s="72">
        <v>19415.789613833997</v>
      </c>
      <c r="DG30" s="83">
        <v>6731.6600000000071</v>
      </c>
      <c r="DH30" s="84">
        <v>11233.830000000013</v>
      </c>
      <c r="DI30" s="84">
        <v>21709.159999999974</v>
      </c>
      <c r="DJ30" s="84">
        <v>29285.790000000005</v>
      </c>
      <c r="DK30" s="84">
        <v>38508.714924219901</v>
      </c>
      <c r="DL30" s="72">
        <v>44843.60083321618</v>
      </c>
      <c r="DM30" s="83">
        <f t="shared" ref="DM30:DR32" ca="1" si="126">SUMIF($B$8:$DF$59,DM$8,$B30:$DF30)</f>
        <v>475089.66814057453</v>
      </c>
      <c r="DN30" s="84">
        <f t="shared" ca="1" si="126"/>
        <v>542649.76105199999</v>
      </c>
      <c r="DO30" s="84">
        <f t="shared" ca="1" si="126"/>
        <v>629216.13555720006</v>
      </c>
      <c r="DP30" s="84">
        <f t="shared" ca="1" si="126"/>
        <v>705750.4</v>
      </c>
      <c r="DQ30" s="84">
        <f t="shared" ca="1" si="126"/>
        <v>762886.11006282154</v>
      </c>
      <c r="DR30" s="72">
        <f t="shared" ca="1" si="126"/>
        <v>852341.58594692138</v>
      </c>
    </row>
    <row r="31" spans="2:122" s="15" customFormat="1">
      <c r="B31" s="28" t="s">
        <v>4</v>
      </c>
      <c r="C31" s="83">
        <v>42757.500000000007</v>
      </c>
      <c r="D31" s="84">
        <v>42718.500000000022</v>
      </c>
      <c r="E31" s="84">
        <v>56438.499999999942</v>
      </c>
      <c r="F31" s="84">
        <v>72147.7</v>
      </c>
      <c r="G31" s="84">
        <v>72758.026338469674</v>
      </c>
      <c r="H31" s="72">
        <v>82677.309067543072</v>
      </c>
      <c r="I31" s="83">
        <v>25134.299999999996</v>
      </c>
      <c r="J31" s="84">
        <v>20795.100000000017</v>
      </c>
      <c r="K31" s="84">
        <v>26517.599999999999</v>
      </c>
      <c r="L31" s="84">
        <v>29195.600000000006</v>
      </c>
      <c r="M31" s="84">
        <v>32734.001858442909</v>
      </c>
      <c r="N31" s="72">
        <v>36818.983824617193</v>
      </c>
      <c r="O31" s="83">
        <v>13502.200000000003</v>
      </c>
      <c r="P31" s="84">
        <v>14089.899999999996</v>
      </c>
      <c r="Q31" s="84">
        <v>14208.800000000008</v>
      </c>
      <c r="R31" s="84">
        <v>18008.300000000007</v>
      </c>
      <c r="S31" s="84">
        <v>20991.570592178814</v>
      </c>
      <c r="T31" s="72">
        <v>22625.417689456994</v>
      </c>
      <c r="U31" s="83">
        <v>20786.977319999998</v>
      </c>
      <c r="V31" s="84">
        <v>23627.59505199999</v>
      </c>
      <c r="W31" s="84">
        <v>22283.174557200007</v>
      </c>
      <c r="X31" s="84">
        <v>23592.500000000004</v>
      </c>
      <c r="Y31" s="84">
        <v>27384.185201273944</v>
      </c>
      <c r="Z31" s="72">
        <v>31518.334642824895</v>
      </c>
      <c r="AA31" s="83">
        <v>5731.2999999999975</v>
      </c>
      <c r="AB31" s="84">
        <v>7078.5999999999995</v>
      </c>
      <c r="AC31" s="84">
        <v>6770.300000000002</v>
      </c>
      <c r="AD31" s="84">
        <v>8004.5000000000027</v>
      </c>
      <c r="AE31" s="84">
        <v>9305.5262800637902</v>
      </c>
      <c r="AF31" s="72">
        <v>10866.501502685909</v>
      </c>
      <c r="AG31" s="83">
        <v>20698.300000000025</v>
      </c>
      <c r="AH31" s="84">
        <v>22613.599999999995</v>
      </c>
      <c r="AI31" s="84">
        <v>22955.399999999987</v>
      </c>
      <c r="AJ31" s="84">
        <v>28019.799999999963</v>
      </c>
      <c r="AK31" s="84">
        <v>31593.708098174953</v>
      </c>
      <c r="AL31" s="72">
        <v>36814.949942638588</v>
      </c>
      <c r="AM31" s="83">
        <v>108450.346373468</v>
      </c>
      <c r="AN31" s="84">
        <v>119180</v>
      </c>
      <c r="AO31" s="84">
        <v>134100</v>
      </c>
      <c r="AP31" s="84">
        <v>139240</v>
      </c>
      <c r="AQ31" s="84">
        <v>152232.44760000004</v>
      </c>
      <c r="AR31" s="72">
        <v>169061.47536300003</v>
      </c>
      <c r="AS31" s="83">
        <v>979.0720000000008</v>
      </c>
      <c r="AT31" s="84">
        <v>1142.9569999999994</v>
      </c>
      <c r="AU31" s="84">
        <v>1558.2850000000008</v>
      </c>
      <c r="AV31" s="84">
        <v>1985.8079999999995</v>
      </c>
      <c r="AW31" s="84">
        <v>2082.6252934004356</v>
      </c>
      <c r="AX31" s="72">
        <v>2451.5291997581053</v>
      </c>
      <c r="AY31" s="83">
        <v>179450.89999999991</v>
      </c>
      <c r="AZ31" s="84">
        <v>207229.89999999997</v>
      </c>
      <c r="BA31" s="84">
        <v>257932.10000000003</v>
      </c>
      <c r="BB31" s="84">
        <v>271198.40000000002</v>
      </c>
      <c r="BC31" s="84">
        <v>292545.35021500004</v>
      </c>
      <c r="BD31" s="72">
        <v>318328.80433671508</v>
      </c>
      <c r="BE31" s="83">
        <v>2346.3949999999973</v>
      </c>
      <c r="BF31" s="84">
        <v>1969.2179999999976</v>
      </c>
      <c r="BG31" s="84">
        <v>2992.1619999999948</v>
      </c>
      <c r="BH31" s="84">
        <v>4788.3999999999996</v>
      </c>
      <c r="BI31" s="84">
        <v>5311.8899409999967</v>
      </c>
      <c r="BJ31" s="72">
        <v>5964.1128456350016</v>
      </c>
      <c r="BK31" s="83">
        <v>15280.998303485983</v>
      </c>
      <c r="BL31" s="84">
        <v>15988</v>
      </c>
      <c r="BM31" s="84">
        <v>17430.000000000004</v>
      </c>
      <c r="BN31" s="84">
        <v>19370</v>
      </c>
      <c r="BO31" s="84">
        <v>21801.423731502091</v>
      </c>
      <c r="BP31" s="72">
        <v>24554.95294074187</v>
      </c>
      <c r="BQ31" s="83">
        <v>28731.800000000003</v>
      </c>
      <c r="BR31" s="84">
        <v>31233.900000000023</v>
      </c>
      <c r="BS31" s="84">
        <v>33580.099999999962</v>
      </c>
      <c r="BT31" s="84">
        <v>53734.800000000032</v>
      </c>
      <c r="BU31" s="84">
        <v>47918.961607438716</v>
      </c>
      <c r="BV31" s="72">
        <v>53021.489874914267</v>
      </c>
      <c r="BW31" s="83">
        <v>8277.3664000000008</v>
      </c>
      <c r="BX31" s="84">
        <v>7800.3999999999942</v>
      </c>
      <c r="BY31" s="84">
        <v>8965.6999999999935</v>
      </c>
      <c r="BZ31" s="84">
        <v>9081.5500000000029</v>
      </c>
      <c r="CA31" s="84">
        <v>11307.610895770931</v>
      </c>
      <c r="CB31" s="72">
        <v>12880.514205582387</v>
      </c>
      <c r="CC31" s="83">
        <v>4534.2200000000012</v>
      </c>
      <c r="CD31" s="84">
        <v>7087.7179999999998</v>
      </c>
      <c r="CE31" s="84">
        <v>7581.0330000000013</v>
      </c>
      <c r="CF31" s="84">
        <v>7565.0039999999999</v>
      </c>
      <c r="CG31" s="84">
        <v>8541.9613196997343</v>
      </c>
      <c r="CH31" s="72">
        <v>10368.633982603284</v>
      </c>
      <c r="CI31" s="83">
        <v>15221.300000000001</v>
      </c>
      <c r="CJ31" s="84">
        <v>16019.000000000002</v>
      </c>
      <c r="CK31" s="84">
        <v>17165.999999999996</v>
      </c>
      <c r="CL31" s="84">
        <v>24550.699999999997</v>
      </c>
      <c r="CM31" s="84">
        <v>29357.816585101551</v>
      </c>
      <c r="CN31" s="72">
        <v>33723.423172353607</v>
      </c>
      <c r="CO31" s="83">
        <v>13110.503447106676</v>
      </c>
      <c r="CP31" s="84">
        <v>14559.899999999974</v>
      </c>
      <c r="CQ31" s="84">
        <v>17935.59999999998</v>
      </c>
      <c r="CR31" s="84">
        <v>16957.099999999999</v>
      </c>
      <c r="CS31" s="84">
        <v>22443.405416206475</v>
      </c>
      <c r="CT31" s="72">
        <v>27480.211774055584</v>
      </c>
      <c r="CU31" s="83">
        <v>1694.1000000000058</v>
      </c>
      <c r="CV31" s="84">
        <v>4681.5999999999967</v>
      </c>
      <c r="CW31" s="84">
        <v>4256.5624000000025</v>
      </c>
      <c r="CX31" s="84">
        <v>5511.4000000000087</v>
      </c>
      <c r="CY31" s="84">
        <v>8816.3230706959876</v>
      </c>
      <c r="CZ31" s="72">
        <v>11896.418632533369</v>
      </c>
      <c r="DA31" s="83">
        <v>6204</v>
      </c>
      <c r="DB31" s="84">
        <v>11675</v>
      </c>
      <c r="DC31" s="84">
        <v>11184</v>
      </c>
      <c r="DD31" s="84">
        <v>16880</v>
      </c>
      <c r="DE31" s="84">
        <v>18661.687015250005</v>
      </c>
      <c r="DF31" s="72">
        <v>21332.589613833996</v>
      </c>
      <c r="DG31" s="83">
        <v>4290.3400000000074</v>
      </c>
      <c r="DH31" s="84">
        <v>10066.080000000013</v>
      </c>
      <c r="DI31" s="84">
        <v>20236.429999999975</v>
      </c>
      <c r="DJ31" s="84">
        <v>27398.390000000003</v>
      </c>
      <c r="DK31" s="84">
        <v>35584.044924219903</v>
      </c>
      <c r="DL31" s="72">
        <v>43792.75896801371</v>
      </c>
      <c r="DM31" s="83">
        <f t="shared" ca="1" si="126"/>
        <v>512891.57884406066</v>
      </c>
      <c r="DN31" s="84">
        <f t="shared" ca="1" si="126"/>
        <v>569490.88805199997</v>
      </c>
      <c r="DO31" s="84">
        <f t="shared" ca="1" si="126"/>
        <v>663855.31695719995</v>
      </c>
      <c r="DP31" s="84">
        <f t="shared" ca="1" si="126"/>
        <v>749831.56200000003</v>
      </c>
      <c r="DQ31" s="84">
        <f t="shared" ca="1" si="126"/>
        <v>815788.52105967014</v>
      </c>
      <c r="DR31" s="72">
        <f t="shared" ca="1" si="126"/>
        <v>912385.6526114936</v>
      </c>
    </row>
    <row r="32" spans="2:122" s="15" customFormat="1">
      <c r="B32" s="28" t="s">
        <v>16</v>
      </c>
      <c r="C32" s="83">
        <v>32067.500000000007</v>
      </c>
      <c r="D32" s="84">
        <v>32005.100000000024</v>
      </c>
      <c r="E32" s="84">
        <v>42441.999999999942</v>
      </c>
      <c r="F32" s="84">
        <v>55576.899999999994</v>
      </c>
      <c r="G32" s="84">
        <v>55612.894619729756</v>
      </c>
      <c r="H32" s="72">
        <v>63007.909417363946</v>
      </c>
      <c r="I32" s="83">
        <v>18504.099999999995</v>
      </c>
      <c r="J32" s="84">
        <v>15171.600000000017</v>
      </c>
      <c r="K32" s="84">
        <v>19407.799999999981</v>
      </c>
      <c r="L32" s="84">
        <v>21371.200000000023</v>
      </c>
      <c r="M32" s="84">
        <v>24386.831384539968</v>
      </c>
      <c r="N32" s="72">
        <v>27430.14294933981</v>
      </c>
      <c r="O32" s="83">
        <v>10353.900000000001</v>
      </c>
      <c r="P32" s="84">
        <v>10783.000000000002</v>
      </c>
      <c r="Q32" s="84">
        <v>10554.64</v>
      </c>
      <c r="R32" s="84">
        <v>13382.850000000002</v>
      </c>
      <c r="S32" s="84">
        <v>15707.992274127406</v>
      </c>
      <c r="T32" s="72">
        <v>16930.600057020667</v>
      </c>
      <c r="U32" s="83">
        <v>17159.777319999997</v>
      </c>
      <c r="V32" s="84">
        <v>18332.995051999991</v>
      </c>
      <c r="W32" s="84">
        <v>17167.874557200008</v>
      </c>
      <c r="X32" s="84">
        <v>18756.799999999996</v>
      </c>
      <c r="Y32" s="84">
        <v>20977.729233880171</v>
      </c>
      <c r="Z32" s="72">
        <v>23447.219592674235</v>
      </c>
      <c r="AA32" s="83">
        <v>6680.1944586267382</v>
      </c>
      <c r="AB32" s="84">
        <v>7337.5220215976615</v>
      </c>
      <c r="AC32" s="84">
        <v>6804.8405401459868</v>
      </c>
      <c r="AD32" s="84">
        <v>7876.0771629268866</v>
      </c>
      <c r="AE32" s="84">
        <v>9160.3936520574116</v>
      </c>
      <c r="AF32" s="72">
        <v>10234.321322363599</v>
      </c>
      <c r="AG32" s="83">
        <v>17150.074508062633</v>
      </c>
      <c r="AH32" s="84">
        <v>17935.644306052433</v>
      </c>
      <c r="AI32" s="84">
        <v>17449.507901007888</v>
      </c>
      <c r="AJ32" s="84">
        <v>19757.948166630213</v>
      </c>
      <c r="AK32" s="84">
        <v>22734.581830685958</v>
      </c>
      <c r="AL32" s="72">
        <v>27574.397507036301</v>
      </c>
      <c r="AM32" s="83">
        <v>81240</v>
      </c>
      <c r="AN32" s="84">
        <v>88520</v>
      </c>
      <c r="AO32" s="84">
        <v>102015.49697890696</v>
      </c>
      <c r="AP32" s="84">
        <v>102713.39910588991</v>
      </c>
      <c r="AQ32" s="84">
        <v>112620.300013431</v>
      </c>
      <c r="AR32" s="72">
        <v>126073.4285655639</v>
      </c>
      <c r="AS32" s="83">
        <v>708.50100000000077</v>
      </c>
      <c r="AT32" s="84">
        <v>840.47999999999934</v>
      </c>
      <c r="AU32" s="84">
        <v>1156.0560000000009</v>
      </c>
      <c r="AV32" s="84">
        <v>1473.6709999999996</v>
      </c>
      <c r="AW32" s="84">
        <v>1546.2551560761663</v>
      </c>
      <c r="AX32" s="72">
        <v>1822.8232956690049</v>
      </c>
      <c r="AY32" s="83">
        <v>130316.39999999997</v>
      </c>
      <c r="AZ32" s="84">
        <v>150578.29999999993</v>
      </c>
      <c r="BA32" s="84">
        <v>186804.40000000002</v>
      </c>
      <c r="BB32" s="84">
        <v>204587.80000000002</v>
      </c>
      <c r="BC32" s="84">
        <v>215836.9205658845</v>
      </c>
      <c r="BD32" s="72">
        <v>234640.47403516388</v>
      </c>
      <c r="BE32" s="83">
        <v>2141.5949999999975</v>
      </c>
      <c r="BF32" s="84">
        <v>1591.3179999999975</v>
      </c>
      <c r="BG32" s="84">
        <v>2326.9399999999946</v>
      </c>
      <c r="BH32" s="84">
        <v>3602.9999999999995</v>
      </c>
      <c r="BI32" s="84">
        <v>4063.5958048649964</v>
      </c>
      <c r="BJ32" s="72">
        <v>4562.5463269107768</v>
      </c>
      <c r="BK32" s="83">
        <v>11730.998303485983</v>
      </c>
      <c r="BL32" s="84">
        <v>12238</v>
      </c>
      <c r="BM32" s="84">
        <v>13020.000000000004</v>
      </c>
      <c r="BN32" s="84">
        <v>14810</v>
      </c>
      <c r="BO32" s="84">
        <v>16707.103391914119</v>
      </c>
      <c r="BP32" s="72">
        <v>18491.664234963824</v>
      </c>
      <c r="BQ32" s="83">
        <v>20964.000000000007</v>
      </c>
      <c r="BR32" s="84">
        <v>23310.800000000014</v>
      </c>
      <c r="BS32" s="84">
        <v>24362.399999999961</v>
      </c>
      <c r="BT32" s="84">
        <v>39576.900000000052</v>
      </c>
      <c r="BU32" s="84">
        <v>35523.732147650109</v>
      </c>
      <c r="BV32" s="72">
        <v>39337.345588255797</v>
      </c>
      <c r="BW32" s="83">
        <v>5068.2336000000014</v>
      </c>
      <c r="BX32" s="84">
        <v>5857.9999999999909</v>
      </c>
      <c r="BY32" s="84">
        <v>6210.1999999999935</v>
      </c>
      <c r="BZ32" s="84">
        <v>7158.6750000000029</v>
      </c>
      <c r="CA32" s="84">
        <v>8458.0929500366619</v>
      </c>
      <c r="CB32" s="72">
        <v>9634.6246257756247</v>
      </c>
      <c r="CC32" s="83">
        <v>3405.8090000000011</v>
      </c>
      <c r="CD32" s="84">
        <v>5365.3119999999999</v>
      </c>
      <c r="CE32" s="84">
        <v>5712.4950000000017</v>
      </c>
      <c r="CF32" s="84">
        <v>5691.9319999999998</v>
      </c>
      <c r="CG32" s="84">
        <v>6426.9976563609416</v>
      </c>
      <c r="CH32" s="72">
        <v>7801.3917192729932</v>
      </c>
      <c r="CI32" s="83">
        <v>11257.7</v>
      </c>
      <c r="CJ32" s="84">
        <v>11948.800000000001</v>
      </c>
      <c r="CK32" s="84">
        <v>12822.299999999996</v>
      </c>
      <c r="CL32" s="84">
        <v>18231.399999999998</v>
      </c>
      <c r="CM32" s="84">
        <v>22018.362438826163</v>
      </c>
      <c r="CN32" s="72">
        <v>25292.567379265205</v>
      </c>
      <c r="CO32" s="83">
        <v>8716.0000000000036</v>
      </c>
      <c r="CP32" s="84">
        <v>9748.2499999999836</v>
      </c>
      <c r="CQ32" s="84">
        <v>10841.824999999984</v>
      </c>
      <c r="CR32" s="84">
        <v>13955.999999999998</v>
      </c>
      <c r="CS32" s="84">
        <v>16426.880953830725</v>
      </c>
      <c r="CT32" s="72">
        <v>20060.554595060574</v>
      </c>
      <c r="CU32" s="83">
        <v>1204.4000000000099</v>
      </c>
      <c r="CV32" s="84">
        <v>3660.7999999999943</v>
      </c>
      <c r="CW32" s="84">
        <v>3294.5376000000065</v>
      </c>
      <c r="CX32" s="84">
        <v>4108.6000000000013</v>
      </c>
      <c r="CY32" s="84">
        <v>6541.7117184564286</v>
      </c>
      <c r="CZ32" s="72">
        <v>8755.7641135445592</v>
      </c>
      <c r="DA32" s="83">
        <v>4418</v>
      </c>
      <c r="DB32" s="84">
        <v>9679</v>
      </c>
      <c r="DC32" s="84">
        <v>9235.25</v>
      </c>
      <c r="DD32" s="84">
        <v>13135</v>
      </c>
      <c r="DE32" s="84">
        <v>13996.265261437504</v>
      </c>
      <c r="DF32" s="72">
        <v>15963.176808031982</v>
      </c>
      <c r="DG32" s="83">
        <v>3250.6000000000072</v>
      </c>
      <c r="DH32" s="84">
        <v>6940.5200000000132</v>
      </c>
      <c r="DI32" s="84">
        <v>14974.389999999976</v>
      </c>
      <c r="DJ32" s="84">
        <v>20559.22</v>
      </c>
      <c r="DK32" s="84">
        <v>26829.890140891548</v>
      </c>
      <c r="DL32" s="72">
        <v>33648.409045050699</v>
      </c>
      <c r="DM32" s="83">
        <f t="shared" ca="1" si="126"/>
        <v>383087.18319017527</v>
      </c>
      <c r="DN32" s="84">
        <f t="shared" ca="1" si="126"/>
        <v>424904.92137965001</v>
      </c>
      <c r="DO32" s="84">
        <f t="shared" ca="1" si="126"/>
        <v>491628.56357726071</v>
      </c>
      <c r="DP32" s="84">
        <f t="shared" ca="1" si="126"/>
        <v>565768.15243544709</v>
      </c>
      <c r="DQ32" s="84">
        <f t="shared" ca="1" si="126"/>
        <v>608746.64105379011</v>
      </c>
      <c r="DR32" s="72">
        <f t="shared" ca="1" si="126"/>
        <v>681060.9521332765</v>
      </c>
    </row>
    <row r="33" spans="2:122" s="17" customFormat="1">
      <c r="B33" s="88" t="s">
        <v>35</v>
      </c>
      <c r="C33" s="85"/>
      <c r="D33" s="86">
        <f t="shared" ref="D33:H33" si="127">IF(AND(C32&lt;0,D32&gt;0),"LP",IF(AND(C32&gt;0,D32&lt;0),"PL",IF(OR(C32&lt;0,D32&lt;0),"Loss",IF(ISERROR((+D32/C32-1)*100),"NA",(+D32/C32-1)*100))))</f>
        <v>-0.19458953769387888</v>
      </c>
      <c r="E33" s="86">
        <f t="shared" si="127"/>
        <v>32.610115262879688</v>
      </c>
      <c r="F33" s="86">
        <f t="shared" si="127"/>
        <v>30.947881815183244</v>
      </c>
      <c r="G33" s="86">
        <f t="shared" si="127"/>
        <v>6.476543263436163E-2</v>
      </c>
      <c r="H33" s="87">
        <f t="shared" si="127"/>
        <v>13.297302447930237</v>
      </c>
      <c r="I33" s="85"/>
      <c r="J33" s="86">
        <f t="shared" ref="J33:N33" si="128">IF(AND(I32&lt;0,J32&gt;0),"LP",IF(AND(I32&gt;0,J32&lt;0),"PL",IF(OR(I32&lt;0,J32&lt;0),"Loss",IF(ISERROR((+J32/I32-1)*100),"NA",(+J32/I32-1)*100))))</f>
        <v>-18.009522213995698</v>
      </c>
      <c r="K33" s="86">
        <f t="shared" si="128"/>
        <v>27.921906720451094</v>
      </c>
      <c r="L33" s="86">
        <f t="shared" si="128"/>
        <v>10.116551077402104</v>
      </c>
      <c r="M33" s="86">
        <f t="shared" si="128"/>
        <v>14.110725577131578</v>
      </c>
      <c r="N33" s="87">
        <f t="shared" si="128"/>
        <v>12.479323438177993</v>
      </c>
      <c r="O33" s="85"/>
      <c r="P33" s="86">
        <f t="shared" ref="P33:T33" si="129">IF(AND(O32&lt;0,P32&gt;0),"LP",IF(AND(O32&gt;0,P32&lt;0),"PL",IF(OR(O32&lt;0,P32&lt;0),"Loss",IF(ISERROR((+P32/O32-1)*100),"NA",(+P32/O32-1)*100))))</f>
        <v>4.1443320874259948</v>
      </c>
      <c r="Q33" s="86">
        <f t="shared" si="129"/>
        <v>-2.1177779838635113</v>
      </c>
      <c r="R33" s="86">
        <f t="shared" si="129"/>
        <v>26.795892612159221</v>
      </c>
      <c r="S33" s="86">
        <f t="shared" si="129"/>
        <v>17.374044199310347</v>
      </c>
      <c r="T33" s="87">
        <f t="shared" si="129"/>
        <v>7.7833485117446477</v>
      </c>
      <c r="U33" s="85"/>
      <c r="V33" s="86">
        <f t="shared" ref="V33:Z33" si="130">IF(AND(U32&lt;0,V32&gt;0),"LP",IF(AND(U32&gt;0,V32&lt;0),"PL",IF(OR(U32&lt;0,V32&lt;0),"Loss",IF(ISERROR((+V32/U32-1)*100),"NA",(+V32/U32-1)*100))))</f>
        <v>6.8370218920766002</v>
      </c>
      <c r="W33" s="86">
        <f t="shared" si="130"/>
        <v>-6.3553199654241883</v>
      </c>
      <c r="X33" s="86">
        <f t="shared" si="130"/>
        <v>9.2552251445337408</v>
      </c>
      <c r="Y33" s="86">
        <f t="shared" si="130"/>
        <v>11.840661700717469</v>
      </c>
      <c r="Z33" s="87">
        <f t="shared" si="130"/>
        <v>11.77196221412613</v>
      </c>
      <c r="AA33" s="85"/>
      <c r="AB33" s="86">
        <f t="shared" ref="AB33:AF33" si="131">IF(AND(AA32&lt;0,AB32&gt;0),"LP",IF(AND(AA32&gt;0,AB32&lt;0),"PL",IF(OR(AA32&lt;0,AB32&lt;0),"Loss",IF(ISERROR((+AB32/AA32-1)*100),"NA",(+AB32/AA32-1)*100))))</f>
        <v>9.8399465321261204</v>
      </c>
      <c r="AC33" s="86">
        <f t="shared" si="131"/>
        <v>-7.2596917581133074</v>
      </c>
      <c r="AD33" s="86">
        <f t="shared" si="131"/>
        <v>15.742273701507159</v>
      </c>
      <c r="AE33" s="86">
        <f t="shared" si="131"/>
        <v>16.306550362099937</v>
      </c>
      <c r="AF33" s="87">
        <f t="shared" si="131"/>
        <v>11.723597381265204</v>
      </c>
      <c r="AG33" s="85"/>
      <c r="AH33" s="86">
        <f t="shared" ref="AH33:AL33" si="132">IF(AND(AG32&lt;0,AH32&gt;0),"LP",IF(AND(AG32&gt;0,AH32&lt;0),"PL",IF(OR(AG32&lt;0,AH32&lt;0),"Loss",IF(ISERROR((+AH32/AG32-1)*100),"NA",(+AH32/AG32-1)*100))))</f>
        <v>4.5805620122553181</v>
      </c>
      <c r="AI33" s="86">
        <f t="shared" si="132"/>
        <v>-2.7104485166473569</v>
      </c>
      <c r="AJ33" s="86">
        <f t="shared" si="132"/>
        <v>13.229257115548743</v>
      </c>
      <c r="AK33" s="86">
        <f t="shared" si="132"/>
        <v>15.065499914019775</v>
      </c>
      <c r="AL33" s="87">
        <f t="shared" si="132"/>
        <v>21.288342633238202</v>
      </c>
      <c r="AM33" s="85"/>
      <c r="AN33" s="86">
        <f t="shared" ref="AN33:AR33" si="133">IF(AND(AM32&lt;0,AN32&gt;0),"LP",IF(AND(AM32&gt;0,AN32&lt;0),"PL",IF(OR(AM32&lt;0,AN32&lt;0),"Loss",IF(ISERROR((+AN32/AM32-1)*100),"NA",(+AN32/AM32-1)*100))))</f>
        <v>8.9611029049729183</v>
      </c>
      <c r="AO33" s="86">
        <f t="shared" si="133"/>
        <v>15.245703771923802</v>
      </c>
      <c r="AP33" s="86">
        <f t="shared" si="133"/>
        <v>0.68411383333970566</v>
      </c>
      <c r="AQ33" s="86">
        <f t="shared" si="133"/>
        <v>9.6451884503674137</v>
      </c>
      <c r="AR33" s="87">
        <f t="shared" si="133"/>
        <v>11.945562700977085</v>
      </c>
      <c r="AS33" s="85"/>
      <c r="AT33" s="86">
        <f t="shared" ref="AT33" si="134">IF(AND(AS32&lt;0,AT32&gt;0),"LP",IF(AND(AS32&gt;0,AT32&lt;0),"PL",IF(OR(AS32&lt;0,AT32&lt;0),"Loss",IF(ISERROR((+AT32/AS32-1)*100),"NA",(+AT32/AS32-1)*100))))</f>
        <v>18.627920073507088</v>
      </c>
      <c r="AU33" s="86">
        <f t="shared" ref="AU33" si="135">IF(AND(AT32&lt;0,AU32&gt;0),"LP",IF(AND(AT32&gt;0,AU32&lt;0),"PL",IF(OR(AT32&lt;0,AU32&lt;0),"Loss",IF(ISERROR((+AU32/AT32-1)*100),"NA",(+AU32/AT32-1)*100))))</f>
        <v>37.547115933752373</v>
      </c>
      <c r="AV33" s="86">
        <f t="shared" ref="AV33" si="136">IF(AND(AU32&lt;0,AV32&gt;0),"LP",IF(AND(AU32&gt;0,AV32&lt;0),"PL",IF(OR(AU32&lt;0,AV32&lt;0),"Loss",IF(ISERROR((+AV32/AU32-1)*100),"NA",(+AV32/AU32-1)*100))))</f>
        <v>27.474015099614402</v>
      </c>
      <c r="AW33" s="86">
        <f t="shared" ref="AW33" si="137">IF(AND(AV32&lt;0,AW32&gt;0),"LP",IF(AND(AV32&gt;0,AW32&lt;0),"PL",IF(OR(AV32&lt;0,AW32&lt;0),"Loss",IF(ISERROR((+AW32/AV32-1)*100),"NA",(+AW32/AV32-1)*100))))</f>
        <v>4.9253976006969458</v>
      </c>
      <c r="AX33" s="87">
        <f t="shared" ref="AX33" si="138">IF(AND(AW32&lt;0,AX32&gt;0),"LP",IF(AND(AW32&gt;0,AX32&lt;0),"PL",IF(OR(AW32&lt;0,AX32&lt;0),"Loss",IF(ISERROR((+AX32/AW32-1)*100),"NA",(+AX32/AW32-1)*100))))</f>
        <v>17.886319635283755</v>
      </c>
      <c r="AY33" s="85"/>
      <c r="AZ33" s="86">
        <f t="shared" ref="AZ33:BD33" si="139">IF(AND(AY32&lt;0,AZ32&gt;0),"LP",IF(AND(AY32&gt;0,AZ32&lt;0),"PL",IF(OR(AY32&lt;0,AZ32&lt;0),"Loss",IF(ISERROR((+AZ32/AY32-1)*100),"NA",(+AZ32/AY32-1)*100))))</f>
        <v>15.548234911338831</v>
      </c>
      <c r="BA33" s="86">
        <f t="shared" si="139"/>
        <v>24.057981794189544</v>
      </c>
      <c r="BB33" s="86">
        <f t="shared" si="139"/>
        <v>9.5197971782249091</v>
      </c>
      <c r="BC33" s="86">
        <f t="shared" si="139"/>
        <v>5.4984317568713692</v>
      </c>
      <c r="BD33" s="87">
        <f t="shared" si="139"/>
        <v>8.7119263099102451</v>
      </c>
      <c r="BE33" s="85"/>
      <c r="BF33" s="86">
        <f t="shared" ref="BF33:BJ33" si="140">IF(AND(BE32&lt;0,BF32&gt;0),"LP",IF(AND(BE32&gt;0,BF32&lt;0),"PL",IF(OR(BE32&lt;0,BF32&lt;0),"Loss",IF(ISERROR((+BF32/BE32-1)*100),"NA",(+BF32/BE32-1)*100))))</f>
        <v>-25.69472752784727</v>
      </c>
      <c r="BG33" s="86">
        <f t="shared" si="140"/>
        <v>46.227215427714526</v>
      </c>
      <c r="BH33" s="86">
        <f t="shared" si="140"/>
        <v>54.83854332299105</v>
      </c>
      <c r="BI33" s="86">
        <f t="shared" si="140"/>
        <v>12.783674850541127</v>
      </c>
      <c r="BJ33" s="87">
        <f t="shared" si="140"/>
        <v>12.278547030893904</v>
      </c>
      <c r="BK33" s="85"/>
      <c r="BL33" s="86">
        <f t="shared" ref="BL33:BP33" si="141">IF(AND(BK32&lt;0,BL32&gt;0),"LP",IF(AND(BK32&gt;0,BL32&lt;0),"PL",IF(OR(BK32&lt;0,BL32&lt;0),"Loss",IF(ISERROR((+BL32/BK32-1)*100),"NA",(+BL32/BK32-1)*100))))</f>
        <v>4.3218972793078958</v>
      </c>
      <c r="BM33" s="86">
        <f t="shared" si="141"/>
        <v>6.3899329955875439</v>
      </c>
      <c r="BN33" s="86">
        <f t="shared" si="141"/>
        <v>13.748079877112108</v>
      </c>
      <c r="BO33" s="86">
        <f t="shared" si="141"/>
        <v>12.809611019001487</v>
      </c>
      <c r="BP33" s="87">
        <f t="shared" si="141"/>
        <v>10.681449687522694</v>
      </c>
      <c r="BQ33" s="85"/>
      <c r="BR33" s="86">
        <f t="shared" ref="BR33:BV33" si="142">IF(AND(BQ32&lt;0,BR32&gt;0),"LP",IF(AND(BQ32&gt;0,BR32&lt;0),"PL",IF(OR(BQ32&lt;0,BR32&lt;0),"Loss",IF(ISERROR((+BR32/BQ32-1)*100),"NA",(+BR32/BQ32-1)*100))))</f>
        <v>11.194428544170986</v>
      </c>
      <c r="BS33" s="86">
        <f t="shared" si="142"/>
        <v>4.5112136863597385</v>
      </c>
      <c r="BT33" s="86">
        <f t="shared" si="142"/>
        <v>62.450743769087261</v>
      </c>
      <c r="BU33" s="86">
        <f t="shared" si="142"/>
        <v>-10.241246414827687</v>
      </c>
      <c r="BV33" s="87">
        <f t="shared" si="142"/>
        <v>10.735396339424197</v>
      </c>
      <c r="BW33" s="85"/>
      <c r="BX33" s="86">
        <f t="shared" ref="BX33:CB33" si="143">IF(AND(BW32&lt;0,BX32&gt;0),"LP",IF(AND(BW32&gt;0,BX32&lt;0),"PL",IF(OR(BW32&lt;0,BX32&lt;0),"Loss",IF(ISERROR((+BX32/BW32-1)*100),"NA",(+BX32/BW32-1)*100))))</f>
        <v>15.582675589380667</v>
      </c>
      <c r="BY33" s="86">
        <f t="shared" si="143"/>
        <v>6.0122908842608958</v>
      </c>
      <c r="BZ33" s="86">
        <f t="shared" si="143"/>
        <v>15.272857556922649</v>
      </c>
      <c r="CA33" s="86">
        <f t="shared" si="143"/>
        <v>18.151654461707768</v>
      </c>
      <c r="CB33" s="87">
        <f t="shared" si="143"/>
        <v>13.910129419112893</v>
      </c>
      <c r="CC33" s="85"/>
      <c r="CD33" s="86">
        <f t="shared" ref="CD33:CH33" si="144">IF(AND(CC32&lt;0,CD32&gt;0),"LP",IF(AND(CC32&gt;0,CD32&lt;0),"PL",IF(OR(CC32&lt;0,CD32&lt;0),"Loss",IF(ISERROR((+CD32/CC32-1)*100),"NA",(+CD32/CC32-1)*100))))</f>
        <v>57.534142401996057</v>
      </c>
      <c r="CE33" s="86">
        <f t="shared" si="144"/>
        <v>6.4708818424725756</v>
      </c>
      <c r="CF33" s="86">
        <f t="shared" si="144"/>
        <v>-0.35996530412721883</v>
      </c>
      <c r="CG33" s="86">
        <f t="shared" si="144"/>
        <v>12.914167919801955</v>
      </c>
      <c r="CH33" s="87">
        <f t="shared" si="144"/>
        <v>21.384698367701805</v>
      </c>
      <c r="CI33" s="85"/>
      <c r="CJ33" s="86">
        <f t="shared" ref="CJ33:CN33" si="145">IF(AND(CI32&lt;0,CJ32&gt;0),"LP",IF(AND(CI32&gt;0,CJ32&lt;0),"PL",IF(OR(CI32&lt;0,CJ32&lt;0),"Loss",IF(ISERROR((+CJ32/CI32-1)*100),"NA",(+CJ32/CI32-1)*100))))</f>
        <v>6.1389093686987639</v>
      </c>
      <c r="CK33" s="86">
        <f t="shared" si="145"/>
        <v>7.3103575254418462</v>
      </c>
      <c r="CL33" s="86">
        <f t="shared" si="145"/>
        <v>42.185099397144079</v>
      </c>
      <c r="CM33" s="86">
        <f t="shared" si="145"/>
        <v>20.771649126376278</v>
      </c>
      <c r="CN33" s="87">
        <f t="shared" si="145"/>
        <v>14.870338107730753</v>
      </c>
      <c r="CO33" s="85"/>
      <c r="CP33" s="86">
        <f t="shared" ref="CP33" si="146">IF(AND(CO32&lt;0,CP32&gt;0),"LP",IF(AND(CO32&gt;0,CP32&lt;0),"PL",IF(OR(CO32&lt;0,CP32&lt;0),"Loss",IF(ISERROR((+CP32/CO32-1)*100),"NA",(+CP32/CO32-1)*100))))</f>
        <v>11.843162000917618</v>
      </c>
      <c r="CQ33" s="86">
        <f t="shared" ref="CQ33" si="147">IF(AND(CP32&lt;0,CQ32&gt;0),"LP",IF(AND(CP32&gt;0,CQ32&lt;0),"PL",IF(OR(CP32&lt;0,CQ32&lt;0),"Loss",IF(ISERROR((+CQ32/CP32-1)*100),"NA",(+CQ32/CP32-1)*100))))</f>
        <v>11.218167363372933</v>
      </c>
      <c r="CR33" s="86">
        <f t="shared" ref="CR33" si="148">IF(AND(CQ32&lt;0,CR32&gt;0),"LP",IF(AND(CQ32&gt;0,CR32&lt;0),"PL",IF(OR(CQ32&lt;0,CR32&lt;0),"Loss",IF(ISERROR((+CR32/CQ32-1)*100),"NA",(+CR32/CQ32-1)*100))))</f>
        <v>28.723715795080796</v>
      </c>
      <c r="CS33" s="86">
        <f t="shared" ref="CS33" si="149">IF(AND(CR32&lt;0,CS32&gt;0),"LP",IF(AND(CR32&gt;0,CS32&lt;0),"PL",IF(OR(CR32&lt;0,CS32&lt;0),"Loss",IF(ISERROR((+CS32/CR32-1)*100),"NA",(+CS32/CR32-1)*100))))</f>
        <v>17.704793306325083</v>
      </c>
      <c r="CT33" s="87">
        <f t="shared" ref="CT33" si="150">IF(AND(CS32&lt;0,CT32&gt;0),"LP",IF(AND(CS32&gt;0,CT32&lt;0),"PL",IF(OR(CS32&lt;0,CT32&lt;0),"Loss",IF(ISERROR((+CT32/CS32-1)*100),"NA",(+CT32/CS32-1)*100))))</f>
        <v>22.120289612146248</v>
      </c>
      <c r="CU33" s="85"/>
      <c r="CV33" s="86">
        <f t="shared" ref="CV33:CZ33" si="151">IF(AND(CU32&lt;0,CV32&gt;0),"LP",IF(AND(CU32&gt;0,CV32&lt;0),"PL",IF(OR(CU32&lt;0,CV32&lt;0),"Loss",IF(ISERROR((+CV32/CU32-1)*100),"NA",(+CV32/CU32-1)*100))))</f>
        <v>203.95217535702125</v>
      </c>
      <c r="CW33" s="86">
        <f t="shared" si="151"/>
        <v>-10.004982517482198</v>
      </c>
      <c r="CX33" s="86">
        <f t="shared" si="151"/>
        <v>24.709458468465904</v>
      </c>
      <c r="CY33" s="86">
        <f t="shared" si="151"/>
        <v>59.219970755401505</v>
      </c>
      <c r="CZ33" s="87">
        <f t="shared" si="151"/>
        <v>33.845153843168042</v>
      </c>
      <c r="DA33" s="85"/>
      <c r="DB33" s="86">
        <f t="shared" ref="DB33:DF33" si="152">IF(AND(DA32&lt;0,DB32&gt;0),"LP",IF(AND(DA32&gt;0,DB32&lt;0),"PL",IF(OR(DA32&lt;0,DB32&lt;0),"Loss",IF(ISERROR((+DB32/DA32-1)*100),"NA",(+DB32/DA32-1)*100))))</f>
        <v>119.08103214124037</v>
      </c>
      <c r="DC33" s="86">
        <f t="shared" si="152"/>
        <v>-4.5846678375865313</v>
      </c>
      <c r="DD33" s="86">
        <f t="shared" si="152"/>
        <v>42.226794077041774</v>
      </c>
      <c r="DE33" s="86">
        <f t="shared" si="152"/>
        <v>6.5570252107918003</v>
      </c>
      <c r="DF33" s="87">
        <f t="shared" si="152"/>
        <v>14.05311709841417</v>
      </c>
      <c r="DG33" s="85"/>
      <c r="DH33" s="86">
        <f t="shared" ref="DH33" si="153">IF(AND(DG32&lt;0,DH32&gt;0),"LP",IF(AND(DG32&gt;0,DH32&lt;0),"PL",IF(OR(DG32&lt;0,DH32&lt;0),"Loss",IF(ISERROR((+DH32/DG32-1)*100),"NA",(+DH32/DG32-1)*100))))</f>
        <v>113.51504337660731</v>
      </c>
      <c r="DI33" s="86">
        <f t="shared" ref="DI33" si="154">IF(AND(DH32&lt;0,DI32&gt;0),"LP",IF(AND(DH32&gt;0,DI32&lt;0),"PL",IF(OR(DH32&lt;0,DI32&lt;0),"Loss",IF(ISERROR((+DI32/DH32-1)*100),"NA",(+DI32/DH32-1)*100))))</f>
        <v>115.7531424158413</v>
      </c>
      <c r="DJ33" s="86">
        <f t="shared" ref="DJ33" si="155">IF(AND(DI32&lt;0,DJ32&gt;0),"LP",IF(AND(DI32&gt;0,DJ32&lt;0),"PL",IF(OR(DI32&lt;0,DJ32&lt;0),"Loss",IF(ISERROR((+DJ32/DI32-1)*100),"NA",(+DJ32/DI32-1)*100))))</f>
        <v>37.295876493132837</v>
      </c>
      <c r="DK33" s="86">
        <f t="shared" ref="DK33" si="156">IF(AND(DJ32&lt;0,DK32&gt;0),"LP",IF(AND(DJ32&gt;0,DK32&lt;0),"PL",IF(OR(DJ32&lt;0,DK32&lt;0),"Loss",IF(ISERROR((+DK32/DJ32-1)*100),"NA",(+DK32/DJ32-1)*100))))</f>
        <v>30.50052551065432</v>
      </c>
      <c r="DL33" s="87">
        <f t="shared" ref="DL33" si="157">IF(AND(DK32&lt;0,DL32&gt;0),"LP",IF(AND(DK32&gt;0,DL32&lt;0),"PL",IF(OR(DK32&lt;0,DL32&lt;0),"Loss",IF(ISERROR((+DL32/DK32-1)*100),"NA",(+DL32/DK32-1)*100))))</f>
        <v>25.413890509253399</v>
      </c>
      <c r="DM33" s="85"/>
      <c r="DN33" s="86">
        <f t="shared" ref="DN33" ca="1" si="158">IF(AND(DM32&lt;0,DN32&gt;0),"LP",IF(AND(DM32&gt;0,DN32&lt;0),"PL",IF(OR(DM32&lt;0,DN32&lt;0),"Loss",IF(ISERROR((+DN32/DM32-1)*100),"NA",(+DN32/DM32-1)*100))))</f>
        <v>10.915984669921786</v>
      </c>
      <c r="DO33" s="86">
        <f t="shared" ref="DO33" ca="1" si="159">IF(AND(DN32&lt;0,DO32&gt;0),"LP",IF(AND(DN32&gt;0,DO32&lt;0),"PL",IF(OR(DN32&lt;0,DO32&lt;0),"Loss",IF(ISERROR((+DO32/DN32-1)*100),"NA",(+DO32/DN32-1)*100))))</f>
        <v>15.703193547620398</v>
      </c>
      <c r="DP33" s="86">
        <f t="shared" ref="DP33" ca="1" si="160">IF(AND(DO32&lt;0,DP32&gt;0),"LP",IF(AND(DO32&gt;0,DP32&lt;0),"PL",IF(OR(DO32&lt;0,DP32&lt;0),"Loss",IF(ISERROR((+DP32/DO32-1)*100),"NA",(+DP32/DO32-1)*100))))</f>
        <v>15.080407110343819</v>
      </c>
      <c r="DQ33" s="86">
        <f t="shared" ref="DQ33" ca="1" si="161">IF(AND(DP32&lt;0,DQ32&gt;0),"LP",IF(AND(DP32&gt;0,DQ32&lt;0),"PL",IF(OR(DP32&lt;0,DQ32&lt;0),"Loss",IF(ISERROR((+DQ32/DP32-1)*100),"NA",(+DQ32/DP32-1)*100))))</f>
        <v>7.5964842547843414</v>
      </c>
      <c r="DR33" s="87">
        <f t="shared" ref="DR33" ca="1" si="162">IF(AND(DQ32&lt;0,DR32&gt;0),"LP",IF(AND(DQ32&gt;0,DR32&lt;0),"PL",IF(OR(DQ32&lt;0,DR32&lt;0),"Loss",IF(ISERROR((+DR32/DQ32-1)*100),"NA",(+DR32/DQ32-1)*100))))</f>
        <v>11.879213157431877</v>
      </c>
    </row>
    <row r="34" spans="2:122" s="15" customFormat="1">
      <c r="B34" s="28" t="s">
        <v>0</v>
      </c>
      <c r="C34" s="83">
        <v>959.2</v>
      </c>
      <c r="D34" s="84">
        <v>959.2</v>
      </c>
      <c r="E34" s="84">
        <v>959.2</v>
      </c>
      <c r="F34" s="84">
        <v>959.2</v>
      </c>
      <c r="G34" s="84">
        <v>959.2</v>
      </c>
      <c r="H34" s="72">
        <v>959.2</v>
      </c>
      <c r="I34" s="83">
        <v>240.9</v>
      </c>
      <c r="J34" s="84">
        <v>240.9</v>
      </c>
      <c r="K34" s="84">
        <v>240.9</v>
      </c>
      <c r="L34" s="84">
        <v>240.9</v>
      </c>
      <c r="M34" s="84">
        <v>240.9</v>
      </c>
      <c r="N34" s="72">
        <v>240.9</v>
      </c>
      <c r="O34" s="83">
        <v>271.98599999999999</v>
      </c>
      <c r="P34" s="84">
        <v>271.98599999999999</v>
      </c>
      <c r="Q34" s="84">
        <v>272</v>
      </c>
      <c r="R34" s="84">
        <v>272</v>
      </c>
      <c r="S34" s="84">
        <v>272</v>
      </c>
      <c r="T34" s="72">
        <v>272</v>
      </c>
      <c r="U34" s="83">
        <v>1767.4</v>
      </c>
      <c r="V34" s="84">
        <v>1767.9</v>
      </c>
      <c r="W34" s="84">
        <v>1771.8</v>
      </c>
      <c r="X34" s="84">
        <v>1772</v>
      </c>
      <c r="Y34" s="84">
        <v>1772</v>
      </c>
      <c r="Z34" s="72">
        <v>1772</v>
      </c>
      <c r="AA34" s="83">
        <v>444.5</v>
      </c>
      <c r="AB34" s="84">
        <v>441.2</v>
      </c>
      <c r="AC34" s="84">
        <v>441.2</v>
      </c>
      <c r="AD34" s="84">
        <v>436.5</v>
      </c>
      <c r="AE34" s="84">
        <v>436.5</v>
      </c>
      <c r="AF34" s="72">
        <v>436.5</v>
      </c>
      <c r="AG34" s="83">
        <v>1022.5</v>
      </c>
      <c r="AH34" s="84">
        <v>1022.6</v>
      </c>
      <c r="AI34" s="84">
        <v>1022.7</v>
      </c>
      <c r="AJ34" s="84">
        <v>1022.8</v>
      </c>
      <c r="AK34" s="84">
        <v>1022.8</v>
      </c>
      <c r="AL34" s="72">
        <v>1022.8</v>
      </c>
      <c r="AM34" s="83">
        <v>2349</v>
      </c>
      <c r="AN34" s="84">
        <v>2349</v>
      </c>
      <c r="AO34" s="84">
        <v>2350</v>
      </c>
      <c r="AP34" s="84">
        <v>2350</v>
      </c>
      <c r="AQ34" s="84">
        <v>2350</v>
      </c>
      <c r="AR34" s="72">
        <v>2350</v>
      </c>
      <c r="AS34" s="83">
        <v>475.69</v>
      </c>
      <c r="AT34" s="84">
        <v>475.69</v>
      </c>
      <c r="AU34" s="84">
        <v>475.88299999999998</v>
      </c>
      <c r="AV34" s="84">
        <v>476.21</v>
      </c>
      <c r="AW34" s="84">
        <v>476.21</v>
      </c>
      <c r="AX34" s="72">
        <v>476.21</v>
      </c>
      <c r="AY34" s="83">
        <v>12308.8</v>
      </c>
      <c r="AZ34" s="84">
        <v>12323.3</v>
      </c>
      <c r="BA34" s="84">
        <v>12428</v>
      </c>
      <c r="BB34" s="84">
        <v>12484.7</v>
      </c>
      <c r="BC34" s="84">
        <v>12484.7</v>
      </c>
      <c r="BD34" s="72">
        <v>12484.7</v>
      </c>
      <c r="BE34" s="83">
        <v>367.2</v>
      </c>
      <c r="BF34" s="84">
        <v>367.2</v>
      </c>
      <c r="BG34" s="84">
        <v>367.2</v>
      </c>
      <c r="BH34" s="84">
        <v>367.2</v>
      </c>
      <c r="BI34" s="84">
        <v>367.2</v>
      </c>
      <c r="BJ34" s="72">
        <v>367.2</v>
      </c>
      <c r="BK34" s="83">
        <v>1290</v>
      </c>
      <c r="BL34" s="84">
        <v>1290</v>
      </c>
      <c r="BM34" s="84">
        <v>1290</v>
      </c>
      <c r="BN34" s="84">
        <v>1290</v>
      </c>
      <c r="BO34" s="84">
        <v>1290</v>
      </c>
      <c r="BP34" s="72">
        <v>1290</v>
      </c>
      <c r="BQ34" s="83">
        <v>964.2</v>
      </c>
      <c r="BR34" s="84">
        <v>964.2</v>
      </c>
      <c r="BS34" s="84">
        <v>964.2</v>
      </c>
      <c r="BT34" s="84">
        <v>964.2</v>
      </c>
      <c r="BU34" s="84">
        <v>964.2</v>
      </c>
      <c r="BV34" s="72">
        <v>964.2</v>
      </c>
      <c r="BW34" s="83">
        <v>324.60000000000002</v>
      </c>
      <c r="BX34" s="84">
        <v>324.60000000000002</v>
      </c>
      <c r="BY34" s="84">
        <v>324.60000000000002</v>
      </c>
      <c r="BZ34" s="84">
        <v>324.60000000000002</v>
      </c>
      <c r="CA34" s="84">
        <v>324.60000000000002</v>
      </c>
      <c r="CB34" s="72">
        <v>324.60000000000002</v>
      </c>
      <c r="CC34" s="83">
        <v>111.539</v>
      </c>
      <c r="CD34" s="84">
        <v>111.539</v>
      </c>
      <c r="CE34" s="84">
        <v>111.539</v>
      </c>
      <c r="CF34" s="84">
        <v>111.539</v>
      </c>
      <c r="CG34" s="84">
        <v>111.539</v>
      </c>
      <c r="CH34" s="72">
        <v>111.539</v>
      </c>
      <c r="CI34" s="83">
        <v>508.2</v>
      </c>
      <c r="CJ34" s="84">
        <v>508.3</v>
      </c>
      <c r="CK34" s="84">
        <v>508.3</v>
      </c>
      <c r="CL34" s="84">
        <v>508.3</v>
      </c>
      <c r="CM34" s="84">
        <v>508.3</v>
      </c>
      <c r="CN34" s="72">
        <v>508.3</v>
      </c>
      <c r="CO34" s="83">
        <v>921.6</v>
      </c>
      <c r="CP34" s="84">
        <v>921.6</v>
      </c>
      <c r="CQ34" s="84">
        <v>929.059935</v>
      </c>
      <c r="CR34" s="84">
        <v>952.83481600000005</v>
      </c>
      <c r="CS34" s="84">
        <v>991.27945571880491</v>
      </c>
      <c r="CT34" s="72">
        <v>991.27945571880491</v>
      </c>
      <c r="CU34" s="83">
        <v>264.39999999999998</v>
      </c>
      <c r="CV34" s="84">
        <v>264.39999999999998</v>
      </c>
      <c r="CW34" s="84">
        <v>264.39999999999998</v>
      </c>
      <c r="CX34" s="84">
        <v>264.39999999999998</v>
      </c>
      <c r="CY34" s="84">
        <v>264.39999999999998</v>
      </c>
      <c r="CZ34" s="72">
        <v>264.39999999999998</v>
      </c>
      <c r="DA34" s="83">
        <v>1453</v>
      </c>
      <c r="DB34" s="84">
        <v>1453</v>
      </c>
      <c r="DC34" s="84">
        <v>1455</v>
      </c>
      <c r="DD34" s="84">
        <v>1450</v>
      </c>
      <c r="DE34" s="84">
        <v>1453</v>
      </c>
      <c r="DF34" s="72">
        <v>1453</v>
      </c>
      <c r="DG34" s="83">
        <v>2886.89</v>
      </c>
      <c r="DH34" s="84">
        <v>4330.33</v>
      </c>
      <c r="DI34" s="84">
        <v>6495.5</v>
      </c>
      <c r="DJ34" s="84">
        <v>6496.07</v>
      </c>
      <c r="DK34" s="84">
        <v>6496.07</v>
      </c>
      <c r="DL34" s="72">
        <v>6496.07</v>
      </c>
      <c r="DM34" s="83">
        <f t="shared" ref="DM34:DR39" ca="1" si="163">SUMIF($B$8:$DF$59,DM$8,$B34:$DF34)</f>
        <v>26044.715</v>
      </c>
      <c r="DN34" s="84">
        <f t="shared" ca="1" si="163"/>
        <v>26056.614999999998</v>
      </c>
      <c r="DO34" s="84">
        <f t="shared" ca="1" si="163"/>
        <v>26175.981935000003</v>
      </c>
      <c r="DP34" s="84">
        <f t="shared" ca="1" si="163"/>
        <v>26247.383816000001</v>
      </c>
      <c r="DQ34" s="84">
        <f t="shared" ca="1" si="163"/>
        <v>26288.828455718809</v>
      </c>
      <c r="DR34" s="72">
        <f t="shared" ca="1" si="163"/>
        <v>26288.828455718809</v>
      </c>
    </row>
    <row r="35" spans="2:122" s="15" customFormat="1">
      <c r="B35" s="28" t="s">
        <v>1</v>
      </c>
      <c r="C35" s="83">
        <v>128062.90000000001</v>
      </c>
      <c r="D35" s="84">
        <v>138115.6</v>
      </c>
      <c r="E35" s="84">
        <v>159922.30000000002</v>
      </c>
      <c r="F35" s="84">
        <v>187283</v>
      </c>
      <c r="G35" s="84">
        <v>202524.31975385224</v>
      </c>
      <c r="H35" s="72">
        <v>225205.10155450954</v>
      </c>
      <c r="I35" s="83">
        <v>35476.6</v>
      </c>
      <c r="J35" s="84">
        <v>25580.9</v>
      </c>
      <c r="K35" s="84">
        <v>35342.700000000004</v>
      </c>
      <c r="L35" s="84">
        <v>39415.200000000004</v>
      </c>
      <c r="M35" s="84">
        <v>45588.08138453999</v>
      </c>
      <c r="N35" s="72">
        <v>54322.4743338798</v>
      </c>
      <c r="O35" s="83">
        <v>11658.630000000001</v>
      </c>
      <c r="P35" s="84">
        <v>17346.776000000002</v>
      </c>
      <c r="Q35" s="84">
        <v>17163.900000000001</v>
      </c>
      <c r="R35" s="84">
        <v>18743.599999999999</v>
      </c>
      <c r="S35" s="84">
        <v>22211.592274127404</v>
      </c>
      <c r="T35" s="72">
        <v>25542.192331148071</v>
      </c>
      <c r="U35" s="83">
        <v>76635.299999999988</v>
      </c>
      <c r="V35" s="84">
        <v>83813</v>
      </c>
      <c r="W35" s="84">
        <v>89732.6</v>
      </c>
      <c r="X35" s="84">
        <v>98663</v>
      </c>
      <c r="Y35" s="84">
        <v>106854.26667897457</v>
      </c>
      <c r="Z35" s="72">
        <v>114899.74433430737</v>
      </c>
      <c r="AA35" s="83">
        <v>17626.486000000001</v>
      </c>
      <c r="AB35" s="84">
        <v>20765.900000000001</v>
      </c>
      <c r="AC35" s="84">
        <v>23028</v>
      </c>
      <c r="AD35" s="84">
        <v>24465.9</v>
      </c>
      <c r="AE35" s="84">
        <v>27986.173652057412</v>
      </c>
      <c r="AF35" s="72">
        <v>32060.24497442101</v>
      </c>
      <c r="AG35" s="83">
        <v>94389</v>
      </c>
      <c r="AH35" s="84">
        <v>112324.74430605244</v>
      </c>
      <c r="AI35" s="84">
        <v>137942.30000000002</v>
      </c>
      <c r="AJ35" s="84">
        <v>126119.8</v>
      </c>
      <c r="AK35" s="84">
        <v>137721.63183068595</v>
      </c>
      <c r="AL35" s="72">
        <v>152697.77092925654</v>
      </c>
      <c r="AM35" s="83">
        <v>476739</v>
      </c>
      <c r="AN35" s="84">
        <v>490609</v>
      </c>
      <c r="AO35" s="84">
        <v>503040</v>
      </c>
      <c r="AP35" s="84">
        <v>512180</v>
      </c>
      <c r="AQ35" s="84">
        <v>522575.300013431</v>
      </c>
      <c r="AR35" s="72">
        <v>539373.72857899487</v>
      </c>
      <c r="AS35" s="83">
        <v>5634.8969999999999</v>
      </c>
      <c r="AT35" s="84">
        <v>6498.5839999999998</v>
      </c>
      <c r="AU35" s="84">
        <v>7761.2749999999996</v>
      </c>
      <c r="AV35" s="84">
        <v>9021.3629999999994</v>
      </c>
      <c r="AW35" s="84">
        <v>10296.986156076166</v>
      </c>
      <c r="AX35" s="72">
        <v>11753.93545174517</v>
      </c>
      <c r="AY35" s="83">
        <v>597882.67999999993</v>
      </c>
      <c r="AZ35" s="84">
        <v>614765.2799999998</v>
      </c>
      <c r="BA35" s="84">
        <v>691552.6</v>
      </c>
      <c r="BB35" s="84">
        <v>745070</v>
      </c>
      <c r="BC35" s="84">
        <v>782999.94556588458</v>
      </c>
      <c r="BD35" s="72">
        <v>827248.74460104841</v>
      </c>
      <c r="BE35" s="83">
        <v>14285.529</v>
      </c>
      <c r="BF35" s="84">
        <v>14434.979000000001</v>
      </c>
      <c r="BG35" s="84">
        <v>15489.976000000001</v>
      </c>
      <c r="BH35" s="84">
        <v>18083.100000000002</v>
      </c>
      <c r="BI35" s="84">
        <v>19142.129107865003</v>
      </c>
      <c r="BJ35" s="72">
        <v>21305.331828775779</v>
      </c>
      <c r="BK35" s="83">
        <v>32400</v>
      </c>
      <c r="BL35" s="84">
        <v>33180</v>
      </c>
      <c r="BM35" s="84">
        <v>37990</v>
      </c>
      <c r="BN35" s="84">
        <v>38320</v>
      </c>
      <c r="BO35" s="84">
        <v>40192.103391914119</v>
      </c>
      <c r="BP35" s="72">
        <v>42558.767626877947</v>
      </c>
      <c r="BQ35" s="83">
        <v>20193.400000000001</v>
      </c>
      <c r="BR35" s="84">
        <v>20844.8</v>
      </c>
      <c r="BS35" s="84">
        <v>24591.7</v>
      </c>
      <c r="BT35" s="84">
        <v>33408.9</v>
      </c>
      <c r="BU35" s="84">
        <v>40259.279069530021</v>
      </c>
      <c r="BV35" s="72">
        <v>47872.380827181187</v>
      </c>
      <c r="BW35" s="83">
        <v>7142.7000000000007</v>
      </c>
      <c r="BX35" s="84">
        <v>7375.7000000000007</v>
      </c>
      <c r="BY35" s="84">
        <v>9460.3000000000011</v>
      </c>
      <c r="BZ35" s="84">
        <v>7748.6</v>
      </c>
      <c r="CA35" s="84">
        <v>9440.2185900073328</v>
      </c>
      <c r="CB35" s="72">
        <v>11367.143515162457</v>
      </c>
      <c r="CC35" s="83">
        <v>8848.8430000000008</v>
      </c>
      <c r="CD35" s="84">
        <v>10886.258</v>
      </c>
      <c r="CE35" s="84">
        <v>13710.479000000001</v>
      </c>
      <c r="CF35" s="84">
        <v>15969.276</v>
      </c>
      <c r="CG35" s="84">
        <v>17452.429305314065</v>
      </c>
      <c r="CH35" s="72">
        <v>20252.92889684796</v>
      </c>
      <c r="CI35" s="83">
        <v>55929.599999999991</v>
      </c>
      <c r="CJ35" s="84">
        <v>64037.1</v>
      </c>
      <c r="CK35" s="84">
        <v>72122.8</v>
      </c>
      <c r="CL35" s="84">
        <v>84071.3</v>
      </c>
      <c r="CM35" s="84">
        <v>95923.66243882617</v>
      </c>
      <c r="CN35" s="72">
        <v>106875.77181809141</v>
      </c>
      <c r="CO35" s="83">
        <v>145345.1</v>
      </c>
      <c r="CP35" s="84">
        <v>151419.4</v>
      </c>
      <c r="CQ35" s="84">
        <v>162767.159935</v>
      </c>
      <c r="CR35" s="84">
        <v>160567.93481599999</v>
      </c>
      <c r="CS35" s="84">
        <v>204699.43228580631</v>
      </c>
      <c r="CT35" s="72">
        <v>217691.05240428663</v>
      </c>
      <c r="CU35" s="83">
        <v>35822.800000000003</v>
      </c>
      <c r="CV35" s="84">
        <v>39351.199999999997</v>
      </c>
      <c r="CW35" s="84">
        <v>39648.9</v>
      </c>
      <c r="CX35" s="84">
        <v>41783.4</v>
      </c>
      <c r="CY35" s="84">
        <v>45289.757481092645</v>
      </c>
      <c r="CZ35" s="72">
        <v>49982.847045952527</v>
      </c>
      <c r="DA35" s="83">
        <v>41268</v>
      </c>
      <c r="DB35" s="84">
        <v>48923</v>
      </c>
      <c r="DC35" s="84">
        <v>59445</v>
      </c>
      <c r="DD35" s="84">
        <v>69630</v>
      </c>
      <c r="DE35" s="84">
        <v>83629.265261437511</v>
      </c>
      <c r="DF35" s="72">
        <v>99592.442069469485</v>
      </c>
      <c r="DG35" s="83">
        <v>35240.01</v>
      </c>
      <c r="DH35" s="84">
        <v>40799.08</v>
      </c>
      <c r="DI35" s="84">
        <v>51023.8</v>
      </c>
      <c r="DJ35" s="84">
        <v>69364.98000000001</v>
      </c>
      <c r="DK35" s="84">
        <v>92946.835140891548</v>
      </c>
      <c r="DL35" s="72">
        <v>123347.20918594225</v>
      </c>
      <c r="DM35" s="83">
        <f t="shared" ca="1" si="163"/>
        <v>1805341.4650000001</v>
      </c>
      <c r="DN35" s="84">
        <f t="shared" ca="1" si="163"/>
        <v>1900272.2213060523</v>
      </c>
      <c r="DO35" s="84">
        <f t="shared" ca="1" si="163"/>
        <v>2100711.989935</v>
      </c>
      <c r="DP35" s="84">
        <f t="shared" ca="1" si="163"/>
        <v>2230544.3738159998</v>
      </c>
      <c r="DQ35" s="84">
        <f t="shared" ca="1" si="163"/>
        <v>2414786.5742414221</v>
      </c>
      <c r="DR35" s="72">
        <f t="shared" ca="1" si="163"/>
        <v>2600602.6031219568</v>
      </c>
    </row>
    <row r="36" spans="2:122" s="15" customFormat="1">
      <c r="B36" s="28" t="s">
        <v>17</v>
      </c>
      <c r="C36" s="83">
        <v>3402.3</v>
      </c>
      <c r="D36" s="84">
        <v>7756.6</v>
      </c>
      <c r="E36" s="84">
        <v>9722.1</v>
      </c>
      <c r="F36" s="84">
        <v>11071.4</v>
      </c>
      <c r="G36" s="84">
        <v>8757.0413642999993</v>
      </c>
      <c r="H36" s="72">
        <v>9257.0013643000002</v>
      </c>
      <c r="I36" s="83">
        <v>20871.7</v>
      </c>
      <c r="J36" s="84">
        <v>25338.400000000001</v>
      </c>
      <c r="K36" s="84">
        <v>29805.1</v>
      </c>
      <c r="L36" s="84">
        <v>20412.099999999999</v>
      </c>
      <c r="M36" s="84">
        <v>17412.099999999999</v>
      </c>
      <c r="N36" s="72">
        <v>15912.1</v>
      </c>
      <c r="O36" s="83">
        <v>1102</v>
      </c>
      <c r="P36" s="84">
        <v>846.8</v>
      </c>
      <c r="Q36" s="84">
        <v>819.69999999999993</v>
      </c>
      <c r="R36" s="84">
        <v>828.2</v>
      </c>
      <c r="S36" s="84">
        <v>828.2</v>
      </c>
      <c r="T36" s="72">
        <v>828.2</v>
      </c>
      <c r="U36" s="83">
        <v>4846.6000000000004</v>
      </c>
      <c r="V36" s="84">
        <v>10072.299999999999</v>
      </c>
      <c r="W36" s="84">
        <v>11433.8</v>
      </c>
      <c r="X36" s="84">
        <v>11580.7</v>
      </c>
      <c r="Y36" s="84">
        <v>11380.7</v>
      </c>
      <c r="Z36" s="72">
        <v>11180.7</v>
      </c>
      <c r="AA36" s="83">
        <v>919.1</v>
      </c>
      <c r="AB36" s="84">
        <v>2637.1</v>
      </c>
      <c r="AC36" s="84">
        <v>736.1</v>
      </c>
      <c r="AD36" s="84">
        <v>656.9</v>
      </c>
      <c r="AE36" s="84">
        <v>606.9</v>
      </c>
      <c r="AF36" s="72">
        <v>556.9</v>
      </c>
      <c r="AG36" s="83">
        <v>17683.2</v>
      </c>
      <c r="AH36" s="84">
        <v>16076.6</v>
      </c>
      <c r="AI36" s="84">
        <v>10339.6</v>
      </c>
      <c r="AJ36" s="84">
        <v>31546.400000000001</v>
      </c>
      <c r="AK36" s="84">
        <v>21546.400000000001</v>
      </c>
      <c r="AL36" s="72">
        <v>13546.400000000001</v>
      </c>
      <c r="AM36" s="83">
        <v>200</v>
      </c>
      <c r="AN36" s="84">
        <v>260</v>
      </c>
      <c r="AO36" s="84">
        <v>3160</v>
      </c>
      <c r="AP36" s="84">
        <v>2180</v>
      </c>
      <c r="AQ36" s="84">
        <v>2130</v>
      </c>
      <c r="AR36" s="72">
        <v>2210</v>
      </c>
      <c r="AS36" s="83">
        <v>0</v>
      </c>
      <c r="AT36" s="84">
        <v>0</v>
      </c>
      <c r="AU36" s="84">
        <v>0</v>
      </c>
      <c r="AV36" s="84">
        <v>30.807000000000002</v>
      </c>
      <c r="AW36" s="84">
        <v>0</v>
      </c>
      <c r="AX36" s="72">
        <v>0</v>
      </c>
      <c r="AY36" s="83">
        <v>94.6</v>
      </c>
      <c r="AZ36" s="84">
        <v>55.9</v>
      </c>
      <c r="BA36" s="84">
        <v>388.09999999999997</v>
      </c>
      <c r="BB36" s="84">
        <v>112.79999999999998</v>
      </c>
      <c r="BC36" s="84">
        <v>462.27200000000005</v>
      </c>
      <c r="BD36" s="72">
        <v>505.00920000000008</v>
      </c>
      <c r="BE36" s="83">
        <v>1169.4000000000001</v>
      </c>
      <c r="BF36" s="84">
        <v>1265.4000000000001</v>
      </c>
      <c r="BG36" s="84">
        <v>0</v>
      </c>
      <c r="BH36" s="84">
        <v>1062</v>
      </c>
      <c r="BI36" s="84">
        <v>0</v>
      </c>
      <c r="BJ36" s="72">
        <v>0</v>
      </c>
      <c r="BK36" s="83">
        <v>3480</v>
      </c>
      <c r="BL36" s="84">
        <v>3450</v>
      </c>
      <c r="BM36" s="84">
        <v>4750</v>
      </c>
      <c r="BN36" s="84">
        <v>3830</v>
      </c>
      <c r="BO36" s="84">
        <v>3250</v>
      </c>
      <c r="BP36" s="72">
        <v>3050</v>
      </c>
      <c r="BQ36" s="83">
        <v>317.2</v>
      </c>
      <c r="BR36" s="84">
        <v>274.7</v>
      </c>
      <c r="BS36" s="84">
        <v>266.60000000000002</v>
      </c>
      <c r="BT36" s="84">
        <v>311.40000000000003</v>
      </c>
      <c r="BU36" s="84">
        <v>611.40000000000009</v>
      </c>
      <c r="BV36" s="72">
        <v>911.40000000000009</v>
      </c>
      <c r="BW36" s="83">
        <v>34.699999999999996</v>
      </c>
      <c r="BX36" s="84">
        <v>19.399999999999999</v>
      </c>
      <c r="BY36" s="84">
        <v>8.4</v>
      </c>
      <c r="BZ36" s="84">
        <v>0.1</v>
      </c>
      <c r="CA36" s="84">
        <v>0.1</v>
      </c>
      <c r="CB36" s="72">
        <v>0.1</v>
      </c>
      <c r="CC36" s="83">
        <v>1270.46</v>
      </c>
      <c r="CD36" s="84">
        <v>1099.0940000000001</v>
      </c>
      <c r="CE36" s="84">
        <v>4063.962</v>
      </c>
      <c r="CF36" s="84">
        <v>1848.499</v>
      </c>
      <c r="CG36" s="84">
        <v>1996.3789200000001</v>
      </c>
      <c r="CH36" s="72">
        <v>2156.0892336000002</v>
      </c>
      <c r="CI36" s="83">
        <v>3222.9</v>
      </c>
      <c r="CJ36" s="84">
        <v>4158.3</v>
      </c>
      <c r="CK36" s="84">
        <v>3906.1</v>
      </c>
      <c r="CL36" s="84">
        <v>3824.7</v>
      </c>
      <c r="CM36" s="84">
        <v>3584.3599999999997</v>
      </c>
      <c r="CN36" s="72">
        <v>4100.1759999999995</v>
      </c>
      <c r="CO36" s="83">
        <v>7206</v>
      </c>
      <c r="CP36" s="84">
        <v>10105.9</v>
      </c>
      <c r="CQ36" s="84">
        <v>11828.2</v>
      </c>
      <c r="CR36" s="84">
        <v>29538.5</v>
      </c>
      <c r="CS36" s="84">
        <v>29538.5</v>
      </c>
      <c r="CT36" s="72">
        <v>29538.5</v>
      </c>
      <c r="CU36" s="83">
        <v>1154.1000000000001</v>
      </c>
      <c r="CV36" s="84">
        <v>0</v>
      </c>
      <c r="CW36" s="84">
        <v>0</v>
      </c>
      <c r="CX36" s="84">
        <v>0</v>
      </c>
      <c r="CY36" s="84">
        <v>0</v>
      </c>
      <c r="CZ36" s="72">
        <v>0</v>
      </c>
      <c r="DA36" s="83">
        <v>6556</v>
      </c>
      <c r="DB36" s="84">
        <v>3417</v>
      </c>
      <c r="DC36" s="84">
        <v>11</v>
      </c>
      <c r="DD36" s="84">
        <v>0</v>
      </c>
      <c r="DE36" s="84">
        <v>0</v>
      </c>
      <c r="DF36" s="72">
        <v>0</v>
      </c>
      <c r="DG36" s="83">
        <v>32058.97</v>
      </c>
      <c r="DH36" s="84">
        <v>33418.19</v>
      </c>
      <c r="DI36" s="84">
        <v>36948.120000000003</v>
      </c>
      <c r="DJ36" s="84">
        <v>51943.87</v>
      </c>
      <c r="DK36" s="84">
        <v>56943.87</v>
      </c>
      <c r="DL36" s="72">
        <v>34943.870000000003</v>
      </c>
      <c r="DM36" s="83">
        <f t="shared" ca="1" si="163"/>
        <v>73530.259999999995</v>
      </c>
      <c r="DN36" s="84">
        <f t="shared" ca="1" si="163"/>
        <v>86833.493999999992</v>
      </c>
      <c r="DO36" s="84">
        <f t="shared" ca="1" si="163"/>
        <v>91238.762000000002</v>
      </c>
      <c r="DP36" s="84">
        <f t="shared" ca="1" si="163"/>
        <v>118834.50600000001</v>
      </c>
      <c r="DQ36" s="84">
        <f t="shared" ca="1" si="163"/>
        <v>102104.3522843</v>
      </c>
      <c r="DR36" s="72">
        <f t="shared" ca="1" si="163"/>
        <v>93752.575797900005</v>
      </c>
    </row>
    <row r="37" spans="2:122" s="15" customFormat="1">
      <c r="B37" s="28" t="s">
        <v>18</v>
      </c>
      <c r="C37" s="83">
        <v>6107.5</v>
      </c>
      <c r="D37" s="84">
        <v>8643.2999999999993</v>
      </c>
      <c r="E37" s="84">
        <v>8438.2000000000007</v>
      </c>
      <c r="F37" s="84">
        <v>10840.099999999999</v>
      </c>
      <c r="G37" s="84">
        <v>42316.993783496335</v>
      </c>
      <c r="H37" s="72">
        <v>47201.493453967923</v>
      </c>
      <c r="I37" s="83">
        <v>2376.3999999999996</v>
      </c>
      <c r="J37" s="84">
        <v>1848.9000000000178</v>
      </c>
      <c r="K37" s="84">
        <v>1979.8</v>
      </c>
      <c r="L37" s="84">
        <v>4463.5</v>
      </c>
      <c r="M37" s="84">
        <v>9519.9320388268625</v>
      </c>
      <c r="N37" s="72">
        <v>12841.78205780132</v>
      </c>
      <c r="O37" s="83">
        <v>8676.35</v>
      </c>
      <c r="P37" s="84">
        <v>7547.1270000000004</v>
      </c>
      <c r="Q37" s="84">
        <v>9230.0000000000036</v>
      </c>
      <c r="R37" s="84">
        <v>13737.8</v>
      </c>
      <c r="S37" s="84">
        <v>14934.555500853266</v>
      </c>
      <c r="T37" s="72">
        <v>18620.459590949249</v>
      </c>
      <c r="U37" s="83">
        <v>12709.8</v>
      </c>
      <c r="V37" s="84">
        <v>5386.8000000000029</v>
      </c>
      <c r="W37" s="84">
        <v>4702.8000000000075</v>
      </c>
      <c r="X37" s="84">
        <v>6663.6</v>
      </c>
      <c r="Y37" s="84">
        <v>16804.990075901813</v>
      </c>
      <c r="Z37" s="72">
        <v>23415.910704286442</v>
      </c>
      <c r="AA37" s="83">
        <v>3603.73</v>
      </c>
      <c r="AB37" s="84">
        <v>1159.9999999999973</v>
      </c>
      <c r="AC37" s="84">
        <v>1847.5</v>
      </c>
      <c r="AD37" s="84">
        <v>2013.8</v>
      </c>
      <c r="AE37" s="84">
        <v>4138.0812848644564</v>
      </c>
      <c r="AF37" s="72">
        <v>5762.1343739483846</v>
      </c>
      <c r="AG37" s="83">
        <v>6722.1</v>
      </c>
      <c r="AH37" s="84">
        <v>7843.1443060524489</v>
      </c>
      <c r="AI37" s="84">
        <v>3907.199999999983</v>
      </c>
      <c r="AJ37" s="84">
        <v>5469.4</v>
      </c>
      <c r="AK37" s="84">
        <v>7139.6412852422854</v>
      </c>
      <c r="AL37" s="72">
        <v>9103.7983917871406</v>
      </c>
      <c r="AM37" s="83">
        <v>44710</v>
      </c>
      <c r="AN37" s="84">
        <v>38460</v>
      </c>
      <c r="AO37" s="84">
        <v>46780</v>
      </c>
      <c r="AP37" s="84">
        <v>75590</v>
      </c>
      <c r="AQ37" s="84">
        <v>54809.2057215354</v>
      </c>
      <c r="AR37" s="72">
        <v>74677.105695137434</v>
      </c>
      <c r="AS37" s="83">
        <v>2583.105</v>
      </c>
      <c r="AT37" s="84">
        <v>996.21199999999999</v>
      </c>
      <c r="AU37" s="84">
        <v>487.93</v>
      </c>
      <c r="AV37" s="84">
        <v>329.35599999999999</v>
      </c>
      <c r="AW37" s="84">
        <v>988.90302097616586</v>
      </c>
      <c r="AX37" s="72">
        <v>1445.5690105898284</v>
      </c>
      <c r="AY37" s="83">
        <v>41038.057999999961</v>
      </c>
      <c r="AZ37" s="84">
        <v>36754.309939999897</v>
      </c>
      <c r="BA37" s="84">
        <v>48801.900000000081</v>
      </c>
      <c r="BB37" s="84">
        <v>72176.91</v>
      </c>
      <c r="BC37" s="84">
        <v>125566.23843114366</v>
      </c>
      <c r="BD37" s="72">
        <v>155494.106694969</v>
      </c>
      <c r="BE37" s="83">
        <v>1938.3000000000002</v>
      </c>
      <c r="BF37" s="84">
        <v>2112</v>
      </c>
      <c r="BG37" s="84">
        <v>2834.7000000000003</v>
      </c>
      <c r="BH37" s="84">
        <v>1660.5</v>
      </c>
      <c r="BI37" s="84">
        <v>3001.8152465978783</v>
      </c>
      <c r="BJ37" s="72">
        <v>5606.6951921959808</v>
      </c>
      <c r="BK37" s="83">
        <v>9249.5999999999985</v>
      </c>
      <c r="BL37" s="84">
        <v>5391.3353648229549</v>
      </c>
      <c r="BM37" s="84">
        <v>7560</v>
      </c>
      <c r="BN37" s="84">
        <v>9430</v>
      </c>
      <c r="BO37" s="84">
        <v>9973.713217520266</v>
      </c>
      <c r="BP37" s="72">
        <v>12680.568024791608</v>
      </c>
      <c r="BQ37" s="83">
        <v>17698.7</v>
      </c>
      <c r="BR37" s="84">
        <v>7354.1</v>
      </c>
      <c r="BS37" s="84">
        <v>9455.5</v>
      </c>
      <c r="BT37" s="84">
        <v>7788.5</v>
      </c>
      <c r="BU37" s="84">
        <v>1564.5267868327487</v>
      </c>
      <c r="BV37" s="72">
        <v>12727.466551981046</v>
      </c>
      <c r="BW37" s="83">
        <v>6602.4</v>
      </c>
      <c r="BX37" s="84">
        <v>6392.5</v>
      </c>
      <c r="BY37" s="84">
        <v>9779.9</v>
      </c>
      <c r="BZ37" s="84">
        <v>5882</v>
      </c>
      <c r="CA37" s="84">
        <v>7313.4019104695626</v>
      </c>
      <c r="CB37" s="72">
        <v>10160.209697100192</v>
      </c>
      <c r="CC37" s="83">
        <v>4349.9639999999999</v>
      </c>
      <c r="CD37" s="84">
        <v>2834.6400000000003</v>
      </c>
      <c r="CE37" s="84">
        <v>81.036999999999992</v>
      </c>
      <c r="CF37" s="84">
        <v>3210.48</v>
      </c>
      <c r="CG37" s="84">
        <v>6922.4720844244621</v>
      </c>
      <c r="CH37" s="72">
        <v>8723.7100479573564</v>
      </c>
      <c r="CI37" s="83">
        <v>4514.6000000000004</v>
      </c>
      <c r="CJ37" s="84">
        <v>3551.7</v>
      </c>
      <c r="CK37" s="84">
        <v>3266.5</v>
      </c>
      <c r="CL37" s="84">
        <v>5332.9</v>
      </c>
      <c r="CM37" s="84">
        <v>7104.0971205828537</v>
      </c>
      <c r="CN37" s="72">
        <v>14112.232778746678</v>
      </c>
      <c r="CO37" s="83">
        <v>33980.400000000001</v>
      </c>
      <c r="CP37" s="84">
        <v>27979.200000000001</v>
      </c>
      <c r="CQ37" s="84">
        <v>35516.800000000003</v>
      </c>
      <c r="CR37" s="84">
        <v>26931.3</v>
      </c>
      <c r="CS37" s="84">
        <v>41430.94685738923</v>
      </c>
      <c r="CT37" s="72">
        <v>54028.696955913285</v>
      </c>
      <c r="CU37" s="83">
        <v>4692.8</v>
      </c>
      <c r="CV37" s="84">
        <v>9096.7999999999993</v>
      </c>
      <c r="CW37" s="84">
        <v>3952.8999999999996</v>
      </c>
      <c r="CX37" s="84">
        <v>2142</v>
      </c>
      <c r="CY37" s="84">
        <v>9089.1722877446955</v>
      </c>
      <c r="CZ37" s="72">
        <v>2543.0606307918051</v>
      </c>
      <c r="DA37" s="83">
        <v>713</v>
      </c>
      <c r="DB37" s="84">
        <v>328</v>
      </c>
      <c r="DC37" s="84">
        <v>8496</v>
      </c>
      <c r="DD37" s="84">
        <v>12090</v>
      </c>
      <c r="DE37" s="84">
        <v>17018.005204507092</v>
      </c>
      <c r="DF37" s="72">
        <v>28204.657715647525</v>
      </c>
      <c r="DG37" s="83">
        <v>1900.5</v>
      </c>
      <c r="DH37" s="84">
        <v>3366.2200000000003</v>
      </c>
      <c r="DI37" s="84">
        <v>2852.67</v>
      </c>
      <c r="DJ37" s="84">
        <v>4598.62</v>
      </c>
      <c r="DK37" s="84">
        <v>3573.4984538950721</v>
      </c>
      <c r="DL37" s="72">
        <v>4337.2270248022887</v>
      </c>
      <c r="DM37" s="83">
        <f t="shared" ca="1" si="163"/>
        <v>212266.80699999997</v>
      </c>
      <c r="DN37" s="84">
        <f t="shared" ca="1" si="163"/>
        <v>173680.06861087534</v>
      </c>
      <c r="DO37" s="84">
        <f t="shared" ca="1" si="163"/>
        <v>207118.6670000001</v>
      </c>
      <c r="DP37" s="84">
        <f t="shared" ca="1" si="163"/>
        <v>265752.14600000001</v>
      </c>
      <c r="DQ37" s="84">
        <f t="shared" ca="1" si="163"/>
        <v>379636.69185890898</v>
      </c>
      <c r="DR37" s="72">
        <f t="shared" ca="1" si="163"/>
        <v>497349.65756856225</v>
      </c>
    </row>
    <row r="38" spans="2:122" s="15" customFormat="1">
      <c r="B38" s="28" t="s">
        <v>19</v>
      </c>
      <c r="C38" s="83">
        <v>-35376.400000000001</v>
      </c>
      <c r="D38" s="84">
        <v>-22693.699999999997</v>
      </c>
      <c r="E38" s="84">
        <v>-25686.100000000002</v>
      </c>
      <c r="F38" s="84">
        <v>-31802.799999999996</v>
      </c>
      <c r="G38" s="84">
        <v>-71783.67741919632</v>
      </c>
      <c r="H38" s="72">
        <v>-83355.511339667923</v>
      </c>
      <c r="I38" s="83">
        <v>-9311.5999999999985</v>
      </c>
      <c r="J38" s="84">
        <v>5865.7999999999847</v>
      </c>
      <c r="K38" s="84">
        <v>-5417.1000000000022</v>
      </c>
      <c r="L38" s="84">
        <v>-11718.6</v>
      </c>
      <c r="M38" s="84">
        <v>-16855.432038826861</v>
      </c>
      <c r="N38" s="72">
        <v>-26677.28205780132</v>
      </c>
      <c r="O38" s="83">
        <v>-7574.35</v>
      </c>
      <c r="P38" s="84">
        <v>-6700.3270000000002</v>
      </c>
      <c r="Q38" s="84">
        <v>-8410.3000000000029</v>
      </c>
      <c r="R38" s="84">
        <v>-12909.599999999999</v>
      </c>
      <c r="S38" s="84">
        <v>-14106.355500853266</v>
      </c>
      <c r="T38" s="72">
        <v>-17792.259590949248</v>
      </c>
      <c r="U38" s="83">
        <v>-49346.8</v>
      </c>
      <c r="V38" s="84">
        <v>-57416</v>
      </c>
      <c r="W38" s="84">
        <v>-55843.200000000004</v>
      </c>
      <c r="X38" s="84">
        <v>-64336.500000000007</v>
      </c>
      <c r="Y38" s="84">
        <v>-77177.890075901814</v>
      </c>
      <c r="Z38" s="72">
        <v>-86488.810704286443</v>
      </c>
      <c r="AA38" s="83">
        <v>-3573.73</v>
      </c>
      <c r="AB38" s="84">
        <v>1081.9000000000028</v>
      </c>
      <c r="AC38" s="84">
        <v>-2245.1</v>
      </c>
      <c r="AD38" s="84">
        <v>-2967.3</v>
      </c>
      <c r="AE38" s="84">
        <v>-6641.5812848644564</v>
      </c>
      <c r="AF38" s="72">
        <v>-10815.634373948385</v>
      </c>
      <c r="AG38" s="83">
        <v>4389.3999999999996</v>
      </c>
      <c r="AH38" s="84">
        <v>-209.64430605244888</v>
      </c>
      <c r="AI38" s="84">
        <v>-15464.099999999982</v>
      </c>
      <c r="AJ38" s="84">
        <v>8915.1</v>
      </c>
      <c r="AK38" s="84">
        <v>-4755.1412852422854</v>
      </c>
      <c r="AL38" s="72">
        <v>-16719.298391787139</v>
      </c>
      <c r="AM38" s="83">
        <v>-71580</v>
      </c>
      <c r="AN38" s="84">
        <v>-73390</v>
      </c>
      <c r="AO38" s="84">
        <v>-71730</v>
      </c>
      <c r="AP38" s="84">
        <v>-118990</v>
      </c>
      <c r="AQ38" s="84">
        <v>-103259.2057215354</v>
      </c>
      <c r="AR38" s="72">
        <v>-128047.10569513743</v>
      </c>
      <c r="AS38" s="83">
        <v>-3079.8980000000001</v>
      </c>
      <c r="AT38" s="84">
        <v>-2727.1660000000002</v>
      </c>
      <c r="AU38" s="84">
        <v>-1804.7940000000001</v>
      </c>
      <c r="AV38" s="84">
        <v>-1965.6790000000001</v>
      </c>
      <c r="AW38" s="84">
        <v>-3256.033020976166</v>
      </c>
      <c r="AX38" s="72">
        <v>-4512.6990105898285</v>
      </c>
      <c r="AY38" s="83">
        <v>-189406.75799999994</v>
      </c>
      <c r="AZ38" s="84">
        <v>-159341.20993999991</v>
      </c>
      <c r="BA38" s="84">
        <v>-220742.40000000008</v>
      </c>
      <c r="BB38" s="84">
        <v>-201508.31</v>
      </c>
      <c r="BC38" s="84">
        <v>-269548.16643114365</v>
      </c>
      <c r="BD38" s="72">
        <v>-314433.29749496898</v>
      </c>
      <c r="BE38" s="83">
        <v>-768.90000000000009</v>
      </c>
      <c r="BF38" s="84">
        <v>-846.59999999999991</v>
      </c>
      <c r="BG38" s="84">
        <v>-2834.7000000000003</v>
      </c>
      <c r="BH38" s="84">
        <v>-2513.6999999999998</v>
      </c>
      <c r="BI38" s="84">
        <v>-4917.0152465978781</v>
      </c>
      <c r="BJ38" s="72">
        <v>-7521.8951921959806</v>
      </c>
      <c r="BK38" s="83">
        <v>-14309.599999999999</v>
      </c>
      <c r="BL38" s="84">
        <v>-10221.335364822955</v>
      </c>
      <c r="BM38" s="84">
        <v>-13770</v>
      </c>
      <c r="BN38" s="84">
        <v>-11620</v>
      </c>
      <c r="BO38" s="84">
        <v>-12743.713217520266</v>
      </c>
      <c r="BP38" s="72">
        <v>-15650.568024791608</v>
      </c>
      <c r="BQ38" s="83">
        <v>-32019.200000000001</v>
      </c>
      <c r="BR38" s="84">
        <v>-14819.2</v>
      </c>
      <c r="BS38" s="84">
        <v>-16964.3</v>
      </c>
      <c r="BT38" s="84">
        <v>-12115.8</v>
      </c>
      <c r="BU38" s="84">
        <v>-5591.8267868327484</v>
      </c>
      <c r="BV38" s="72">
        <v>-16454.766551981047</v>
      </c>
      <c r="BW38" s="83">
        <v>-6567.7</v>
      </c>
      <c r="BX38" s="84">
        <v>-6373.1</v>
      </c>
      <c r="BY38" s="84">
        <v>-9771.5</v>
      </c>
      <c r="BZ38" s="84">
        <v>-5881.9</v>
      </c>
      <c r="CA38" s="84">
        <v>-7313.3019104695622</v>
      </c>
      <c r="CB38" s="72">
        <v>-10160.109697100192</v>
      </c>
      <c r="CC38" s="83">
        <v>-3079.5039999999999</v>
      </c>
      <c r="CD38" s="84">
        <v>-1735.5460000000003</v>
      </c>
      <c r="CE38" s="84">
        <v>3982.9250000000002</v>
      </c>
      <c r="CF38" s="84">
        <v>-1361.981</v>
      </c>
      <c r="CG38" s="84">
        <v>-4926.093164424462</v>
      </c>
      <c r="CH38" s="72">
        <v>-6567.6208143573567</v>
      </c>
      <c r="CI38" s="83">
        <v>-6451.4</v>
      </c>
      <c r="CJ38" s="84">
        <v>-3979.5</v>
      </c>
      <c r="CK38" s="84">
        <v>-8168.9</v>
      </c>
      <c r="CL38" s="84">
        <v>-23858.6</v>
      </c>
      <c r="CM38" s="84">
        <v>-31012.137120582851</v>
      </c>
      <c r="CN38" s="72">
        <v>-42646.45677874668</v>
      </c>
      <c r="CO38" s="83">
        <v>-26774.400000000001</v>
      </c>
      <c r="CP38" s="84">
        <v>-17873.300000000003</v>
      </c>
      <c r="CQ38" s="84">
        <v>-23688.600000000002</v>
      </c>
      <c r="CR38" s="84">
        <v>2607.2000000000007</v>
      </c>
      <c r="CS38" s="84">
        <v>-11892.44685738923</v>
      </c>
      <c r="CT38" s="72">
        <v>-24490.196955913285</v>
      </c>
      <c r="CU38" s="83">
        <v>-3599.2999999999997</v>
      </c>
      <c r="CV38" s="84">
        <v>-9180.2999999999993</v>
      </c>
      <c r="CW38" s="84">
        <v>-4033.3999999999996</v>
      </c>
      <c r="CX38" s="84">
        <v>-2221.6999999999998</v>
      </c>
      <c r="CY38" s="84">
        <v>-9168.8722877446962</v>
      </c>
      <c r="CZ38" s="72">
        <v>-2622.7606307918049</v>
      </c>
      <c r="DA38" s="83">
        <v>3822</v>
      </c>
      <c r="DB38" s="84">
        <v>-1301</v>
      </c>
      <c r="DC38" s="84">
        <v>-13355</v>
      </c>
      <c r="DD38" s="84">
        <v>-21710</v>
      </c>
      <c r="DE38" s="84">
        <v>-26526.005204507092</v>
      </c>
      <c r="DF38" s="72">
        <v>-37606.257715647524</v>
      </c>
      <c r="DG38" s="83">
        <v>30158.47</v>
      </c>
      <c r="DH38" s="84">
        <v>30051.97</v>
      </c>
      <c r="DI38" s="84">
        <v>34095.450000000004</v>
      </c>
      <c r="DJ38" s="84">
        <v>47134.42</v>
      </c>
      <c r="DK38" s="84">
        <v>53159.541546104927</v>
      </c>
      <c r="DL38" s="72">
        <v>30395.81297519771</v>
      </c>
      <c r="DM38" s="83">
        <f t="shared" ca="1" si="163"/>
        <v>-454608.14</v>
      </c>
      <c r="DN38" s="84">
        <f t="shared" ca="1" si="163"/>
        <v>-381860.2286108752</v>
      </c>
      <c r="DO38" s="84">
        <f t="shared" ca="1" si="163"/>
        <v>-495946.56900000008</v>
      </c>
      <c r="DP38" s="84">
        <f t="shared" ca="1" si="163"/>
        <v>-515960.17000000004</v>
      </c>
      <c r="DQ38" s="84">
        <f t="shared" ca="1" si="163"/>
        <v>-681474.89457460889</v>
      </c>
      <c r="DR38" s="72">
        <f t="shared" ca="1" si="163"/>
        <v>-852562.53102066228</v>
      </c>
    </row>
    <row r="39" spans="2:122" s="15" customFormat="1">
      <c r="B39" s="28" t="s">
        <v>25</v>
      </c>
      <c r="C39" s="83">
        <v>34290.899999999994</v>
      </c>
      <c r="D39" s="84">
        <v>4878.300000000002</v>
      </c>
      <c r="E39" s="84">
        <v>29459.799999999996</v>
      </c>
      <c r="F39" s="84">
        <v>39097.200000000012</v>
      </c>
      <c r="G39" s="84">
        <v>72025.860894393845</v>
      </c>
      <c r="H39" s="72">
        <v>42969.483017553939</v>
      </c>
      <c r="I39" s="83">
        <v>16111.700000000004</v>
      </c>
      <c r="J39" s="84">
        <v>7525.0000000000009</v>
      </c>
      <c r="K39" s="84">
        <v>18931.8</v>
      </c>
      <c r="L39" s="84">
        <v>20759.799999999996</v>
      </c>
      <c r="M39" s="84">
        <v>25259.103188494875</v>
      </c>
      <c r="N39" s="72">
        <v>29738.421015750693</v>
      </c>
      <c r="O39" s="83">
        <v>7249.19</v>
      </c>
      <c r="P39" s="84">
        <v>15765.934000000001</v>
      </c>
      <c r="Q39" s="84">
        <v>11067.699999999999</v>
      </c>
      <c r="R39" s="84">
        <v>11234.3</v>
      </c>
      <c r="S39" s="84">
        <v>14239.819605720848</v>
      </c>
      <c r="T39" s="72">
        <v>17686.326759039464</v>
      </c>
      <c r="U39" s="83">
        <v>25556.377319999992</v>
      </c>
      <c r="V39" s="84">
        <v>17227.895051999993</v>
      </c>
      <c r="W39" s="84">
        <v>10027.199999999997</v>
      </c>
      <c r="X39" s="84">
        <v>14525.900000000001</v>
      </c>
      <c r="Y39" s="84">
        <v>26988.290075901794</v>
      </c>
      <c r="Z39" s="72">
        <v>26020.320628384623</v>
      </c>
      <c r="AA39" s="83">
        <v>8894.9499999999989</v>
      </c>
      <c r="AB39" s="84">
        <v>1636.2000000000016</v>
      </c>
      <c r="AC39" s="84">
        <v>7187.9000000000005</v>
      </c>
      <c r="AD39" s="84">
        <v>7501.9999999999991</v>
      </c>
      <c r="AE39" s="84">
        <v>7995.2853848644527</v>
      </c>
      <c r="AF39" s="72">
        <v>7532.2268990839329</v>
      </c>
      <c r="AG39" s="83">
        <v>18657.7</v>
      </c>
      <c r="AH39" s="84">
        <v>11740.5</v>
      </c>
      <c r="AI39" s="84">
        <v>19309.099999999999</v>
      </c>
      <c r="AJ39" s="84">
        <v>17933.199999999997</v>
      </c>
      <c r="AK39" s="84">
        <v>27038.50108755886</v>
      </c>
      <c r="AL39" s="72">
        <v>25546.509252341632</v>
      </c>
      <c r="AM39" s="83">
        <v>85189.996373467991</v>
      </c>
      <c r="AN39" s="84">
        <v>79690</v>
      </c>
      <c r="AO39" s="84">
        <v>89800</v>
      </c>
      <c r="AP39" s="84">
        <v>140120</v>
      </c>
      <c r="AQ39" s="84">
        <v>83748.305721535464</v>
      </c>
      <c r="AR39" s="72">
        <v>131598.81600635615</v>
      </c>
      <c r="AS39" s="83">
        <v>553.29199999999992</v>
      </c>
      <c r="AT39" s="84">
        <v>-555.60800000000017</v>
      </c>
      <c r="AU39" s="84">
        <v>-808.62900000000036</v>
      </c>
      <c r="AV39" s="84">
        <v>468.69900000000007</v>
      </c>
      <c r="AW39" s="84">
        <v>1498.8564209761666</v>
      </c>
      <c r="AX39" s="72">
        <v>2075.2861996136635</v>
      </c>
      <c r="AY39" s="83">
        <v>102152.1779999999</v>
      </c>
      <c r="AZ39" s="84">
        <v>127488.55193999992</v>
      </c>
      <c r="BA39" s="84">
        <v>161837.29999999996</v>
      </c>
      <c r="BB39" s="84">
        <v>137237.59000000003</v>
      </c>
      <c r="BC39" s="84">
        <v>218812.43994314352</v>
      </c>
      <c r="BD39" s="72">
        <v>226203.15445678559</v>
      </c>
      <c r="BE39" s="83">
        <v>3765.047</v>
      </c>
      <c r="BF39" s="84">
        <v>1811.6000000000001</v>
      </c>
      <c r="BG39" s="84">
        <v>3164.3</v>
      </c>
      <c r="BH39" s="84">
        <v>978.90500000000065</v>
      </c>
      <c r="BI39" s="84">
        <v>4959.9119435978782</v>
      </c>
      <c r="BJ39" s="72">
        <v>4508.8550515981033</v>
      </c>
      <c r="BK39" s="83">
        <v>17679.599999999999</v>
      </c>
      <c r="BL39" s="84">
        <v>7581.7353648229564</v>
      </c>
      <c r="BM39" s="84">
        <v>12620</v>
      </c>
      <c r="BN39" s="84">
        <v>13010</v>
      </c>
      <c r="BO39" s="84">
        <v>16425.889285958365</v>
      </c>
      <c r="BP39" s="72">
        <v>19372.303643232182</v>
      </c>
      <c r="BQ39" s="83">
        <v>19803.600000000002</v>
      </c>
      <c r="BR39" s="84">
        <v>15405.5</v>
      </c>
      <c r="BS39" s="84">
        <v>21967.300000000003</v>
      </c>
      <c r="BT39" s="84">
        <v>22964.900000000052</v>
      </c>
      <c r="BU39" s="84">
        <v>26173.668115107277</v>
      </c>
      <c r="BV39" s="72">
        <v>39201.359041364463</v>
      </c>
      <c r="BW39" s="83">
        <v>8316.6</v>
      </c>
      <c r="BX39" s="84">
        <v>5233.699999999998</v>
      </c>
      <c r="BY39" s="84">
        <v>7813.5000000000009</v>
      </c>
      <c r="BZ39" s="84">
        <v>5044.9000000000005</v>
      </c>
      <c r="CA39" s="84">
        <v>7782.7842704988943</v>
      </c>
      <c r="CB39" s="72">
        <v>9998.9664872511312</v>
      </c>
      <c r="CC39" s="83">
        <v>6823.5049999999992</v>
      </c>
      <c r="CD39" s="84">
        <v>2290.2850000000008</v>
      </c>
      <c r="CE39" s="84">
        <v>-1654.0590000000009</v>
      </c>
      <c r="CF39" s="84">
        <v>9858.3270000000011</v>
      </c>
      <c r="CG39" s="84">
        <v>8472.9565154713382</v>
      </c>
      <c r="CH39" s="72">
        <v>6517.4197776719921</v>
      </c>
      <c r="CI39" s="83">
        <v>-10167.299999999997</v>
      </c>
      <c r="CJ39" s="84">
        <v>3191.8999999999983</v>
      </c>
      <c r="CK39" s="84">
        <v>10598.500000000004</v>
      </c>
      <c r="CL39" s="84">
        <v>21710.799999999999</v>
      </c>
      <c r="CM39" s="84">
        <v>15738.133915982848</v>
      </c>
      <c r="CN39" s="72">
        <v>24232.3857726438</v>
      </c>
      <c r="CO39" s="83">
        <v>14456.899999999998</v>
      </c>
      <c r="CP39" s="84">
        <v>12424.699999999999</v>
      </c>
      <c r="CQ39" s="84">
        <v>11495.400000000001</v>
      </c>
      <c r="CR39" s="84">
        <v>16019.9</v>
      </c>
      <c r="CS39" s="84">
        <v>20879.086179842663</v>
      </c>
      <c r="CT39" s="72">
        <v>18473.579460696281</v>
      </c>
      <c r="CU39" s="83">
        <v>4705.2999999999993</v>
      </c>
      <c r="CV39" s="84">
        <v>7268.3999999999987</v>
      </c>
      <c r="CW39" s="84">
        <v>-2738.7000000000012</v>
      </c>
      <c r="CX39" s="84">
        <v>-1133.4999999999968</v>
      </c>
      <c r="CY39" s="84">
        <v>15945.888671856497</v>
      </c>
      <c r="CZ39" s="72">
        <v>-11130.837251258166</v>
      </c>
      <c r="DA39" s="83">
        <v>13636</v>
      </c>
      <c r="DB39" s="84">
        <v>7562</v>
      </c>
      <c r="DC39" s="84">
        <v>4625</v>
      </c>
      <c r="DD39" s="84">
        <v>8490</v>
      </c>
      <c r="DE39" s="84">
        <v>6168.0052045070988</v>
      </c>
      <c r="DF39" s="72">
        <v>11008.852511140438</v>
      </c>
      <c r="DG39" s="83">
        <v>7206.9700000000121</v>
      </c>
      <c r="DH39" s="84">
        <v>3682.1100000000079</v>
      </c>
      <c r="DI39" s="84">
        <v>4413.7199999999739</v>
      </c>
      <c r="DJ39" s="84">
        <v>-8031.4000000000015</v>
      </c>
      <c r="DK39" s="84">
        <v>618.1379538950714</v>
      </c>
      <c r="DL39" s="72">
        <v>27062.60543610969</v>
      </c>
      <c r="DM39" s="83">
        <f t="shared" ca="1" si="163"/>
        <v>377675.53569346783</v>
      </c>
      <c r="DN39" s="84">
        <f t="shared" ca="1" si="163"/>
        <v>328166.59335682291</v>
      </c>
      <c r="DO39" s="84">
        <f t="shared" ca="1" si="163"/>
        <v>414703.41199999995</v>
      </c>
      <c r="DP39" s="84">
        <f t="shared" ca="1" si="163"/>
        <v>485822.92100000009</v>
      </c>
      <c r="DQ39" s="84">
        <f t="shared" ca="1" si="163"/>
        <v>600152.78642541275</v>
      </c>
      <c r="DR39" s="72">
        <f t="shared" ca="1" si="163"/>
        <v>631553.42872924998</v>
      </c>
    </row>
    <row r="40" spans="2:122" s="5" customFormat="1" ht="12.75">
      <c r="B40" s="30" t="s">
        <v>20</v>
      </c>
      <c r="C40" s="66"/>
      <c r="D40" s="67"/>
      <c r="E40" s="67"/>
      <c r="F40" s="67"/>
      <c r="G40" s="67"/>
      <c r="H40" s="68"/>
      <c r="I40" s="66"/>
      <c r="J40" s="67"/>
      <c r="K40" s="67"/>
      <c r="L40" s="67"/>
      <c r="M40" s="67"/>
      <c r="N40" s="68"/>
      <c r="O40" s="66"/>
      <c r="P40" s="67"/>
      <c r="Q40" s="67"/>
      <c r="R40" s="67"/>
      <c r="S40" s="67"/>
      <c r="T40" s="68"/>
      <c r="U40" s="66"/>
      <c r="V40" s="67"/>
      <c r="W40" s="67"/>
      <c r="X40" s="67"/>
      <c r="Y40" s="67"/>
      <c r="Z40" s="68"/>
      <c r="AA40" s="66"/>
      <c r="AB40" s="67"/>
      <c r="AC40" s="67"/>
      <c r="AD40" s="67"/>
      <c r="AE40" s="67"/>
      <c r="AF40" s="68"/>
      <c r="AG40" s="66"/>
      <c r="AH40" s="67"/>
      <c r="AI40" s="67"/>
      <c r="AJ40" s="67"/>
      <c r="AK40" s="67"/>
      <c r="AL40" s="68"/>
      <c r="AM40" s="66"/>
      <c r="AN40" s="67"/>
      <c r="AO40" s="67"/>
      <c r="AP40" s="67"/>
      <c r="AQ40" s="67"/>
      <c r="AR40" s="68"/>
      <c r="AS40" s="66"/>
      <c r="AT40" s="67"/>
      <c r="AU40" s="67"/>
      <c r="AV40" s="67"/>
      <c r="AW40" s="67"/>
      <c r="AX40" s="68"/>
      <c r="AY40" s="66"/>
      <c r="AZ40" s="67"/>
      <c r="BA40" s="67"/>
      <c r="BB40" s="67"/>
      <c r="BC40" s="67"/>
      <c r="BD40" s="68"/>
      <c r="BE40" s="66"/>
      <c r="BF40" s="67"/>
      <c r="BG40" s="67"/>
      <c r="BH40" s="67"/>
      <c r="BI40" s="67"/>
      <c r="BJ40" s="68"/>
      <c r="BK40" s="66"/>
      <c r="BL40" s="67"/>
      <c r="BM40" s="67"/>
      <c r="BN40" s="67"/>
      <c r="BO40" s="67"/>
      <c r="BP40" s="68"/>
      <c r="BQ40" s="66"/>
      <c r="BR40" s="67"/>
      <c r="BS40" s="67"/>
      <c r="BT40" s="67"/>
      <c r="BU40" s="67"/>
      <c r="BV40" s="68"/>
      <c r="BW40" s="66"/>
      <c r="BX40" s="67"/>
      <c r="BY40" s="67"/>
      <c r="BZ40" s="67"/>
      <c r="CA40" s="67"/>
      <c r="CB40" s="68"/>
      <c r="CC40" s="66"/>
      <c r="CD40" s="67"/>
      <c r="CE40" s="67"/>
      <c r="CF40" s="67"/>
      <c r="CG40" s="67"/>
      <c r="CH40" s="68"/>
      <c r="CI40" s="66"/>
      <c r="CJ40" s="67"/>
      <c r="CK40" s="67"/>
      <c r="CL40" s="67"/>
      <c r="CM40" s="67"/>
      <c r="CN40" s="68"/>
      <c r="CO40" s="66"/>
      <c r="CP40" s="67"/>
      <c r="CQ40" s="67"/>
      <c r="CR40" s="67"/>
      <c r="CS40" s="67"/>
      <c r="CT40" s="68"/>
      <c r="CU40" s="66"/>
      <c r="CV40" s="67"/>
      <c r="CW40" s="67"/>
      <c r="CX40" s="67"/>
      <c r="CY40" s="67"/>
      <c r="CZ40" s="68"/>
      <c r="DA40" s="66"/>
      <c r="DB40" s="67"/>
      <c r="DC40" s="67"/>
      <c r="DD40" s="67"/>
      <c r="DE40" s="67"/>
      <c r="DF40" s="68"/>
      <c r="DG40" s="66"/>
      <c r="DH40" s="67"/>
      <c r="DI40" s="67"/>
      <c r="DJ40" s="67"/>
      <c r="DK40" s="67"/>
      <c r="DL40" s="68"/>
      <c r="DM40" s="66"/>
      <c r="DN40" s="67"/>
      <c r="DO40" s="67"/>
      <c r="DP40" s="67"/>
      <c r="DQ40" s="67"/>
      <c r="DR40" s="68"/>
    </row>
    <row r="41" spans="2:122" s="17" customFormat="1">
      <c r="B41" s="27" t="s">
        <v>21</v>
      </c>
      <c r="C41" s="117">
        <v>33.431505421184326</v>
      </c>
      <c r="D41" s="118">
        <v>33.366451209341143</v>
      </c>
      <c r="E41" s="118">
        <v>44.247289407839801</v>
      </c>
      <c r="F41" s="118">
        <v>57.940888240200159</v>
      </c>
      <c r="G41" s="118">
        <v>57.97841390714111</v>
      </c>
      <c r="H41" s="119">
        <v>65.687978958886518</v>
      </c>
      <c r="I41" s="117">
        <v>76.81237027812368</v>
      </c>
      <c r="J41" s="118">
        <v>62.978829389788359</v>
      </c>
      <c r="K41" s="118">
        <v>80.563719385637114</v>
      </c>
      <c r="L41" s="118">
        <v>88.713989207139988</v>
      </c>
      <c r="M41" s="118">
        <v>101.23217677268562</v>
      </c>
      <c r="N41" s="119">
        <v>113.86526753565715</v>
      </c>
      <c r="O41" s="117">
        <v>38.067768193951167</v>
      </c>
      <c r="P41" s="118">
        <v>39.645422926180032</v>
      </c>
      <c r="Q41" s="118">
        <v>38.803823529411765</v>
      </c>
      <c r="R41" s="118">
        <v>49.201654411764714</v>
      </c>
      <c r="S41" s="118">
        <v>57.749971596056639</v>
      </c>
      <c r="T41" s="119">
        <v>62.244853150811274</v>
      </c>
      <c r="U41" s="117">
        <v>9.7090513296367522</v>
      </c>
      <c r="V41" s="118">
        <v>10.369927627128225</v>
      </c>
      <c r="W41" s="118">
        <v>9.6895104172028486</v>
      </c>
      <c r="X41" s="118">
        <v>10.585101580135438</v>
      </c>
      <c r="Y41" s="118">
        <v>11.838447648916574</v>
      </c>
      <c r="Z41" s="119">
        <v>13.232065232886137</v>
      </c>
      <c r="AA41" s="117">
        <v>15.028558962039906</v>
      </c>
      <c r="AB41" s="118">
        <v>16.630829604709117</v>
      </c>
      <c r="AC41" s="118">
        <v>15.42348263859018</v>
      </c>
      <c r="AD41" s="118">
        <v>18.043704840611422</v>
      </c>
      <c r="AE41" s="118">
        <v>20.986010657634392</v>
      </c>
      <c r="AF41" s="119">
        <v>23.446326053524857</v>
      </c>
      <c r="AG41" s="117">
        <v>16.772689005440228</v>
      </c>
      <c r="AH41" s="118">
        <v>17.539257095689841</v>
      </c>
      <c r="AI41" s="118">
        <v>17.062196050657953</v>
      </c>
      <c r="AJ41" s="118">
        <v>19.317508962290002</v>
      </c>
      <c r="AK41" s="118">
        <v>22.227788258394565</v>
      </c>
      <c r="AL41" s="119">
        <v>26.959715982632286</v>
      </c>
      <c r="AM41" s="117">
        <v>34.584929757343552</v>
      </c>
      <c r="AN41" s="118">
        <v>37.684120902511708</v>
      </c>
      <c r="AO41" s="118">
        <v>43.410849778258282</v>
      </c>
      <c r="AP41" s="118">
        <v>43.707829406761668</v>
      </c>
      <c r="AQ41" s="118">
        <v>47.923531920608937</v>
      </c>
      <c r="AR41" s="119">
        <v>53.648267474708042</v>
      </c>
      <c r="AS41" s="117">
        <v>14.894174777691369</v>
      </c>
      <c r="AT41" s="118">
        <v>17.668649750888168</v>
      </c>
      <c r="AU41" s="118">
        <v>24.302718156782799</v>
      </c>
      <c r="AV41" s="118">
        <v>30.979650612794035</v>
      </c>
      <c r="AW41" s="118">
        <v>32.505521580780893</v>
      </c>
      <c r="AX41" s="119">
        <v>38.319563069835496</v>
      </c>
      <c r="AY41" s="117">
        <v>10.58725464708176</v>
      </c>
      <c r="AZ41" s="118">
        <v>12.218991666193304</v>
      </c>
      <c r="BA41" s="118">
        <v>15.030930157708402</v>
      </c>
      <c r="BB41" s="118">
        <v>16.387081788108645</v>
      </c>
      <c r="BC41" s="118">
        <v>17.288114297170495</v>
      </c>
      <c r="BD41" s="119">
        <v>18.794242075113047</v>
      </c>
      <c r="BE41" s="117">
        <v>5.8320874488370311</v>
      </c>
      <c r="BF41" s="118">
        <v>4.3335484696725777</v>
      </c>
      <c r="BG41" s="118">
        <v>6.3368272564125459</v>
      </c>
      <c r="BH41" s="118">
        <v>9.8118510167234447</v>
      </c>
      <c r="BI41" s="118">
        <v>11.066166147520883</v>
      </c>
      <c r="BJ41" s="119">
        <v>12.424930562461096</v>
      </c>
      <c r="BK41" s="117">
        <v>9.0937971344852588</v>
      </c>
      <c r="BL41" s="118">
        <v>9.4868217054263564</v>
      </c>
      <c r="BM41" s="118">
        <v>10.093023255813955</v>
      </c>
      <c r="BN41" s="118">
        <v>11.480620155038761</v>
      </c>
      <c r="BO41" s="118">
        <v>12.95124293946831</v>
      </c>
      <c r="BP41" s="119">
        <v>14.334623437956452</v>
      </c>
      <c r="BQ41" s="117">
        <v>21.74237710018669</v>
      </c>
      <c r="BR41" s="118">
        <v>24.176311968471285</v>
      </c>
      <c r="BS41" s="118">
        <v>25.26695706284999</v>
      </c>
      <c r="BT41" s="118">
        <v>41.046359676415733</v>
      </c>
      <c r="BU41" s="118">
        <v>36.84270083763753</v>
      </c>
      <c r="BV41" s="119">
        <v>40.797910794706283</v>
      </c>
      <c r="BW41" s="117">
        <v>156.13781885397415</v>
      </c>
      <c r="BX41" s="118">
        <v>180.46826863832379</v>
      </c>
      <c r="BY41" s="118">
        <v>191.31854590264922</v>
      </c>
      <c r="BZ41" s="118">
        <v>220.26692307692318</v>
      </c>
      <c r="CA41" s="118">
        <v>260.2490138472819</v>
      </c>
      <c r="CB41" s="119">
        <v>296.44998848540382</v>
      </c>
      <c r="CC41" s="117">
        <v>305.34691901487372</v>
      </c>
      <c r="CD41" s="118">
        <v>481.0256502209989</v>
      </c>
      <c r="CE41" s="118">
        <v>512.15225167878486</v>
      </c>
      <c r="CF41" s="118">
        <v>510.30868126843512</v>
      </c>
      <c r="CG41" s="118">
        <v>576.2108012767676</v>
      </c>
      <c r="CH41" s="119">
        <v>699.43174309192239</v>
      </c>
      <c r="CI41" s="117">
        <v>22.152105470287289</v>
      </c>
      <c r="CJ41" s="118">
        <v>23.507377532952983</v>
      </c>
      <c r="CK41" s="118">
        <v>25.225850875467234</v>
      </c>
      <c r="CL41" s="118">
        <v>35.867401141058423</v>
      </c>
      <c r="CM41" s="118">
        <v>43.317651856828967</v>
      </c>
      <c r="CN41" s="119">
        <v>49.759133148269143</v>
      </c>
      <c r="CO41" s="117">
        <v>9.1474407249199459</v>
      </c>
      <c r="CP41" s="118">
        <v>10.230786948910128</v>
      </c>
      <c r="CQ41" s="118">
        <v>11.378493751428982</v>
      </c>
      <c r="CR41" s="118">
        <v>14.64681995835047</v>
      </c>
      <c r="CS41" s="118">
        <v>16.571392516068162</v>
      </c>
      <c r="CT41" s="119">
        <v>20.237032533387968</v>
      </c>
      <c r="CU41" s="117">
        <v>4.5552193645991297</v>
      </c>
      <c r="CV41" s="118">
        <v>13.845688350983338</v>
      </c>
      <c r="CW41" s="118">
        <v>12.460429652042386</v>
      </c>
      <c r="CX41" s="118">
        <v>15.539334341906208</v>
      </c>
      <c r="CY41" s="118">
        <v>24.74172359476713</v>
      </c>
      <c r="CZ41" s="119">
        <v>33.115598008867472</v>
      </c>
      <c r="DA41" s="117">
        <v>6.0812112869924295</v>
      </c>
      <c r="DB41" s="118">
        <v>13.322780454232623</v>
      </c>
      <c r="DC41" s="118">
        <v>12.694501718213058</v>
      </c>
      <c r="DD41" s="118">
        <v>18.117241379310343</v>
      </c>
      <c r="DE41" s="118">
        <v>19.265334152013082</v>
      </c>
      <c r="DF41" s="119">
        <v>21.972714119796258</v>
      </c>
      <c r="DG41" s="117">
        <v>1.0008775305981086</v>
      </c>
      <c r="DH41" s="118">
        <v>2.1370240936032681</v>
      </c>
      <c r="DI41" s="118">
        <v>4.6106966361327002</v>
      </c>
      <c r="DJ41" s="118">
        <v>6.3297409048855702</v>
      </c>
      <c r="DK41" s="118">
        <v>8.2603451443385154</v>
      </c>
      <c r="DL41" s="119">
        <v>10.359620215007135</v>
      </c>
      <c r="DM41" s="117"/>
      <c r="DN41" s="118"/>
      <c r="DO41" s="118"/>
      <c r="DP41" s="118"/>
      <c r="DQ41" s="118"/>
      <c r="DR41" s="119"/>
    </row>
    <row r="42" spans="2:122" s="17" customFormat="1">
      <c r="B42" s="27" t="s">
        <v>23</v>
      </c>
      <c r="C42" s="117">
        <v>133.51011259382818</v>
      </c>
      <c r="D42" s="118">
        <v>143.9904086738949</v>
      </c>
      <c r="E42" s="118">
        <v>166.72466638865723</v>
      </c>
      <c r="F42" s="118">
        <v>195.24916597164304</v>
      </c>
      <c r="G42" s="118">
        <v>211.13878206198106</v>
      </c>
      <c r="H42" s="119">
        <v>234.78430103681143</v>
      </c>
      <c r="I42" s="117">
        <v>147.26691573266916</v>
      </c>
      <c r="J42" s="118">
        <v>106.18887505188876</v>
      </c>
      <c r="K42" s="118">
        <v>146.71108343711086</v>
      </c>
      <c r="L42" s="118">
        <v>163.61643835616439</v>
      </c>
      <c r="M42" s="118">
        <v>189.24068652777081</v>
      </c>
      <c r="N42" s="119">
        <v>225.49802546234869</v>
      </c>
      <c r="O42" s="117">
        <v>42.864816571441182</v>
      </c>
      <c r="P42" s="118">
        <v>63.778194465891637</v>
      </c>
      <c r="Q42" s="118">
        <v>63.102573529411771</v>
      </c>
      <c r="R42" s="118">
        <v>68.910294117647055</v>
      </c>
      <c r="S42" s="118">
        <v>81.660265713703694</v>
      </c>
      <c r="T42" s="119">
        <v>93.905118864514975</v>
      </c>
      <c r="U42" s="117">
        <v>43.360473011202885</v>
      </c>
      <c r="V42" s="118">
        <v>47.408224447084109</v>
      </c>
      <c r="W42" s="118">
        <v>50.644880912066832</v>
      </c>
      <c r="X42" s="118">
        <v>55.67889390519187</v>
      </c>
      <c r="Y42" s="118">
        <v>60.301504897841177</v>
      </c>
      <c r="Z42" s="119">
        <v>64.841842175117023</v>
      </c>
      <c r="AA42" s="117">
        <v>39.654636670416203</v>
      </c>
      <c r="AB42" s="118">
        <v>47.066863100634635</v>
      </c>
      <c r="AC42" s="118">
        <v>52.194016319129645</v>
      </c>
      <c r="AD42" s="118">
        <v>56.050171821305845</v>
      </c>
      <c r="AE42" s="118">
        <v>64.114945365538176</v>
      </c>
      <c r="AF42" s="119">
        <v>73.448442094893494</v>
      </c>
      <c r="AG42" s="117">
        <v>92.311980440097798</v>
      </c>
      <c r="AH42" s="118">
        <v>109.84230814204228</v>
      </c>
      <c r="AI42" s="118">
        <v>134.88051236921874</v>
      </c>
      <c r="AJ42" s="118">
        <v>123.30836918263591</v>
      </c>
      <c r="AK42" s="118">
        <v>134.65157590016224</v>
      </c>
      <c r="AL42" s="119">
        <v>149.29387067780266</v>
      </c>
      <c r="AM42" s="117">
        <v>202.95402298850576</v>
      </c>
      <c r="AN42" s="118">
        <v>208.85866326096212</v>
      </c>
      <c r="AO42" s="118">
        <v>214.05957446808512</v>
      </c>
      <c r="AP42" s="118">
        <v>217.94893617021276</v>
      </c>
      <c r="AQ42" s="118">
        <v>222.37246809082171</v>
      </c>
      <c r="AR42" s="119">
        <v>229.52073556552972</v>
      </c>
      <c r="AS42" s="117">
        <v>118.45733565977842</v>
      </c>
      <c r="AT42" s="118">
        <v>136.61384515125397</v>
      </c>
      <c r="AU42" s="118">
        <v>163.15825432529587</v>
      </c>
      <c r="AV42" s="118">
        <v>189.64794298808044</v>
      </c>
      <c r="AW42" s="118">
        <v>216.46421316563655</v>
      </c>
      <c r="AX42" s="119">
        <v>247.09233853444826</v>
      </c>
      <c r="AY42" s="117">
        <v>48.573596126348626</v>
      </c>
      <c r="AZ42" s="118">
        <v>49.88641678771107</v>
      </c>
      <c r="BA42" s="118">
        <v>55.644721596395236</v>
      </c>
      <c r="BB42" s="118">
        <v>59.67864666351614</v>
      </c>
      <c r="BC42" s="118">
        <v>62.716760960686642</v>
      </c>
      <c r="BD42" s="119">
        <v>66.261003035799689</v>
      </c>
      <c r="BE42" s="117">
        <v>38.90299257371143</v>
      </c>
      <c r="BF42" s="118">
        <v>39.309981509167805</v>
      </c>
      <c r="BG42" s="118">
        <v>42.182996604113733</v>
      </c>
      <c r="BH42" s="118">
        <v>49.24470805454115</v>
      </c>
      <c r="BI42" s="118">
        <v>52.128703566266083</v>
      </c>
      <c r="BJ42" s="119">
        <v>58.019634128727184</v>
      </c>
      <c r="BK42" s="117">
        <v>25.11627906976744</v>
      </c>
      <c r="BL42" s="118">
        <v>25.720930232558139</v>
      </c>
      <c r="BM42" s="118">
        <v>29.449612403100776</v>
      </c>
      <c r="BN42" s="118">
        <v>29.705426356589147</v>
      </c>
      <c r="BO42" s="118">
        <v>31.156669296057455</v>
      </c>
      <c r="BP42" s="119">
        <v>32.991292734013911</v>
      </c>
      <c r="BQ42" s="117">
        <v>20.943165318398673</v>
      </c>
      <c r="BR42" s="118">
        <v>21.618751296411531</v>
      </c>
      <c r="BS42" s="118">
        <v>25.504770794440986</v>
      </c>
      <c r="BT42" s="118">
        <v>34.649346608587429</v>
      </c>
      <c r="BU42" s="118">
        <v>41.754074952841755</v>
      </c>
      <c r="BV42" s="119">
        <v>49.649845288509837</v>
      </c>
      <c r="BW42" s="117">
        <v>220.04621072088725</v>
      </c>
      <c r="BX42" s="118">
        <v>227.22427603203943</v>
      </c>
      <c r="BY42" s="118">
        <v>291.44485520640791</v>
      </c>
      <c r="BZ42" s="118">
        <v>238.71226124460875</v>
      </c>
      <c r="CA42" s="118">
        <v>290.82620425161218</v>
      </c>
      <c r="CB42" s="119">
        <v>350.18926417629257</v>
      </c>
      <c r="CC42" s="117">
        <v>793.3407149068936</v>
      </c>
      <c r="CD42" s="118">
        <v>976.00462618456322</v>
      </c>
      <c r="CE42" s="118">
        <v>1229.2094245062267</v>
      </c>
      <c r="CF42" s="118">
        <v>1431.7212813455383</v>
      </c>
      <c r="CG42" s="118">
        <v>1564.6930047171002</v>
      </c>
      <c r="CH42" s="119">
        <v>1815.7710663398416</v>
      </c>
      <c r="CI42" s="117">
        <v>110.05430932703659</v>
      </c>
      <c r="CJ42" s="118">
        <v>125.98288412354908</v>
      </c>
      <c r="CK42" s="118">
        <v>141.89022230965966</v>
      </c>
      <c r="CL42" s="118">
        <v>165.3970096399764</v>
      </c>
      <c r="CM42" s="118">
        <v>188.71466149680538</v>
      </c>
      <c r="CN42" s="119">
        <v>210.26120759018573</v>
      </c>
      <c r="CO42" s="117">
        <v>157.70952690972223</v>
      </c>
      <c r="CP42" s="118">
        <v>164.30056423611111</v>
      </c>
      <c r="CQ42" s="118">
        <v>175.19554315405927</v>
      </c>
      <c r="CR42" s="118">
        <v>168.51602409960634</v>
      </c>
      <c r="CS42" s="118">
        <v>222.11309926845303</v>
      </c>
      <c r="CT42" s="119">
        <v>236.20990929284574</v>
      </c>
      <c r="CU42" s="117">
        <v>135.48714069591531</v>
      </c>
      <c r="CV42" s="118">
        <v>148.83207261724661</v>
      </c>
      <c r="CW42" s="118">
        <v>149.95801815431167</v>
      </c>
      <c r="CX42" s="118">
        <v>158.03101361573377</v>
      </c>
      <c r="CY42" s="118">
        <v>171.29257746252893</v>
      </c>
      <c r="CZ42" s="119">
        <v>189.04253799528189</v>
      </c>
      <c r="DA42" s="117">
        <v>56.803854094975911</v>
      </c>
      <c r="DB42" s="118">
        <v>67.340674466620783</v>
      </c>
      <c r="DC42" s="118">
        <v>81.82381280110117</v>
      </c>
      <c r="DD42" s="118">
        <v>95.843083275980732</v>
      </c>
      <c r="DE42" s="118">
        <v>115.11254681546801</v>
      </c>
      <c r="DF42" s="119">
        <v>137.08526093526427</v>
      </c>
      <c r="DG42" s="117">
        <v>10.850591948271882</v>
      </c>
      <c r="DH42" s="118">
        <v>12.562260026171966</v>
      </c>
      <c r="DI42" s="118">
        <v>15.710507274266801</v>
      </c>
      <c r="DJ42" s="118">
        <v>21.35598292506085</v>
      </c>
      <c r="DK42" s="118">
        <v>28.616328069399362</v>
      </c>
      <c r="DL42" s="119">
        <v>37.975948284406499</v>
      </c>
      <c r="DM42" s="117"/>
      <c r="DN42" s="118"/>
      <c r="DO42" s="118"/>
      <c r="DP42" s="118"/>
      <c r="DQ42" s="118"/>
      <c r="DR42" s="119"/>
    </row>
    <row r="43" spans="2:122" s="17" customFormat="1">
      <c r="B43" s="27" t="s">
        <v>22</v>
      </c>
      <c r="C43" s="117">
        <v>4.8501876563803172</v>
      </c>
      <c r="D43" s="118">
        <v>18.150020850708923</v>
      </c>
      <c r="E43" s="118">
        <v>25.645902835696411</v>
      </c>
      <c r="F43" s="118">
        <v>44</v>
      </c>
      <c r="G43" s="118">
        <v>40.999999999999993</v>
      </c>
      <c r="H43" s="119">
        <v>40.999999999999993</v>
      </c>
      <c r="I43" s="117">
        <v>62</v>
      </c>
      <c r="J43" s="118">
        <v>56.5</v>
      </c>
      <c r="K43" s="118">
        <v>72</v>
      </c>
      <c r="L43" s="118">
        <v>73.5</v>
      </c>
      <c r="M43" s="118">
        <v>75.5</v>
      </c>
      <c r="N43" s="119">
        <v>77.5</v>
      </c>
      <c r="O43" s="117">
        <v>38</v>
      </c>
      <c r="P43" s="118">
        <v>40</v>
      </c>
      <c r="Q43" s="118">
        <v>39</v>
      </c>
      <c r="R43" s="118">
        <v>40</v>
      </c>
      <c r="S43" s="118">
        <v>45</v>
      </c>
      <c r="T43" s="119">
        <v>50</v>
      </c>
      <c r="U43" s="117">
        <v>4.75</v>
      </c>
      <c r="V43" s="118">
        <v>4.75</v>
      </c>
      <c r="W43" s="118">
        <v>5.2</v>
      </c>
      <c r="X43" s="118">
        <v>6.7</v>
      </c>
      <c r="Y43" s="118">
        <v>8.1999999999999993</v>
      </c>
      <c r="Z43" s="119">
        <v>9.6999999999999993</v>
      </c>
      <c r="AA43" s="117">
        <v>8</v>
      </c>
      <c r="AB43" s="118">
        <v>8</v>
      </c>
      <c r="AC43" s="118">
        <v>8</v>
      </c>
      <c r="AD43" s="118">
        <v>9.5</v>
      </c>
      <c r="AE43" s="118">
        <v>11</v>
      </c>
      <c r="AF43" s="119">
        <v>12.5</v>
      </c>
      <c r="AG43" s="117">
        <v>0</v>
      </c>
      <c r="AH43" s="118">
        <v>0</v>
      </c>
      <c r="AI43" s="118">
        <v>0</v>
      </c>
      <c r="AJ43" s="118">
        <v>15</v>
      </c>
      <c r="AK43" s="118">
        <v>17</v>
      </c>
      <c r="AL43" s="119">
        <v>19</v>
      </c>
      <c r="AM43" s="117">
        <v>31</v>
      </c>
      <c r="AN43" s="118">
        <v>34</v>
      </c>
      <c r="AO43" s="118">
        <v>39</v>
      </c>
      <c r="AP43" s="118">
        <v>42</v>
      </c>
      <c r="AQ43" s="118">
        <v>45</v>
      </c>
      <c r="AR43" s="119">
        <v>48</v>
      </c>
      <c r="AS43" s="117">
        <v>0</v>
      </c>
      <c r="AT43" s="118">
        <v>3</v>
      </c>
      <c r="AU43" s="118">
        <v>3.5</v>
      </c>
      <c r="AV43" s="118">
        <v>3.5</v>
      </c>
      <c r="AW43" s="118">
        <v>6</v>
      </c>
      <c r="AX43" s="119">
        <v>8</v>
      </c>
      <c r="AY43" s="117">
        <v>10.75</v>
      </c>
      <c r="AZ43" s="118">
        <v>11.5</v>
      </c>
      <c r="BA43" s="118">
        <v>15.5</v>
      </c>
      <c r="BB43" s="118">
        <v>13.75</v>
      </c>
      <c r="BC43" s="118">
        <v>14.75</v>
      </c>
      <c r="BD43" s="119">
        <v>15.75</v>
      </c>
      <c r="BE43" s="117">
        <v>3.9999972767551992</v>
      </c>
      <c r="BF43" s="118">
        <v>2.5</v>
      </c>
      <c r="BG43" s="118">
        <v>3</v>
      </c>
      <c r="BH43" s="118">
        <v>3.5000000000000004</v>
      </c>
      <c r="BI43" s="118">
        <v>5.4</v>
      </c>
      <c r="BJ43" s="119">
        <v>5.4</v>
      </c>
      <c r="BK43" s="117">
        <v>7.5</v>
      </c>
      <c r="BL43" s="118">
        <v>9.25</v>
      </c>
      <c r="BM43" s="118">
        <v>9.5</v>
      </c>
      <c r="BN43" s="118">
        <v>10.5</v>
      </c>
      <c r="BO43" s="118">
        <v>11.5</v>
      </c>
      <c r="BP43" s="119">
        <v>12.5</v>
      </c>
      <c r="BQ43" s="117">
        <v>20</v>
      </c>
      <c r="BR43" s="118">
        <v>20</v>
      </c>
      <c r="BS43" s="118">
        <v>22</v>
      </c>
      <c r="BT43" s="118">
        <v>32.200000000000003</v>
      </c>
      <c r="BU43" s="118">
        <v>29.474160670110024</v>
      </c>
      <c r="BV43" s="119">
        <v>32.638328635765028</v>
      </c>
      <c r="BW43" s="117">
        <v>315.38817005545286</v>
      </c>
      <c r="BX43" s="118">
        <v>160.19716574245226</v>
      </c>
      <c r="BY43" s="118">
        <v>185.2279728897104</v>
      </c>
      <c r="BZ43" s="118">
        <v>198.48451940850285</v>
      </c>
      <c r="CA43" s="118">
        <v>208.45577202801385</v>
      </c>
      <c r="CB43" s="119">
        <v>237.45223969872151</v>
      </c>
      <c r="CC43" s="117">
        <v>249.999551726302</v>
      </c>
      <c r="CD43" s="118">
        <v>300</v>
      </c>
      <c r="CE43" s="118">
        <v>260</v>
      </c>
      <c r="CF43" s="118">
        <v>370</v>
      </c>
      <c r="CG43" s="118">
        <v>443.23907790520587</v>
      </c>
      <c r="CH43" s="119">
        <v>448.35368146918103</v>
      </c>
      <c r="CI43" s="117">
        <v>7.5</v>
      </c>
      <c r="CJ43" s="118">
        <v>8</v>
      </c>
      <c r="CK43" s="118">
        <v>11</v>
      </c>
      <c r="CL43" s="118">
        <v>16</v>
      </c>
      <c r="CM43" s="118">
        <v>20</v>
      </c>
      <c r="CN43" s="119">
        <v>23</v>
      </c>
      <c r="CO43" s="117">
        <v>4.05</v>
      </c>
      <c r="CP43" s="118">
        <v>6.05</v>
      </c>
      <c r="CQ43" s="118">
        <v>6.05</v>
      </c>
      <c r="CR43" s="118">
        <v>6.5</v>
      </c>
      <c r="CS43" s="118">
        <v>6.5</v>
      </c>
      <c r="CT43" s="119">
        <v>6.5</v>
      </c>
      <c r="CU43" s="117">
        <v>0.5</v>
      </c>
      <c r="CV43" s="118">
        <v>10.5</v>
      </c>
      <c r="CW43" s="118">
        <v>7.5</v>
      </c>
      <c r="CX43" s="118">
        <v>10</v>
      </c>
      <c r="CY43" s="118">
        <v>9.8966894379068524</v>
      </c>
      <c r="CZ43" s="119">
        <v>13.24623920354699</v>
      </c>
      <c r="DA43" s="117">
        <v>0</v>
      </c>
      <c r="DB43" s="118">
        <v>0</v>
      </c>
      <c r="DC43" s="118">
        <v>0</v>
      </c>
      <c r="DD43" s="118">
        <v>7</v>
      </c>
      <c r="DE43" s="118">
        <v>9</v>
      </c>
      <c r="DF43" s="119">
        <v>12</v>
      </c>
      <c r="DG43" s="117">
        <v>0.22222230775152024</v>
      </c>
      <c r="DH43" s="118">
        <v>0.33333230698175659</v>
      </c>
      <c r="DI43" s="118">
        <v>0.69986914017396662</v>
      </c>
      <c r="DJ43" s="118">
        <v>1</v>
      </c>
      <c r="DK43" s="118">
        <v>1</v>
      </c>
      <c r="DL43" s="119">
        <v>1</v>
      </c>
      <c r="DM43" s="117"/>
      <c r="DN43" s="118"/>
      <c r="DO43" s="118"/>
      <c r="DP43" s="118"/>
      <c r="DQ43" s="118"/>
      <c r="DR43" s="119"/>
    </row>
    <row r="44" spans="2:122" s="5" customFormat="1" ht="12.75">
      <c r="B44" s="30" t="s">
        <v>297</v>
      </c>
      <c r="C44" s="123"/>
      <c r="D44" s="124"/>
      <c r="E44" s="124"/>
      <c r="F44" s="124"/>
      <c r="G44" s="124"/>
      <c r="H44" s="125"/>
      <c r="I44" s="123"/>
      <c r="J44" s="124"/>
      <c r="K44" s="124"/>
      <c r="L44" s="124"/>
      <c r="M44" s="124"/>
      <c r="N44" s="125"/>
      <c r="O44" s="123"/>
      <c r="P44" s="124"/>
      <c r="Q44" s="124"/>
      <c r="R44" s="124"/>
      <c r="S44" s="124"/>
      <c r="T44" s="125"/>
      <c r="U44" s="123"/>
      <c r="V44" s="124"/>
      <c r="W44" s="124"/>
      <c r="X44" s="124"/>
      <c r="Y44" s="124"/>
      <c r="Z44" s="125"/>
      <c r="AA44" s="123"/>
      <c r="AB44" s="124"/>
      <c r="AC44" s="124"/>
      <c r="AD44" s="124"/>
      <c r="AE44" s="124"/>
      <c r="AF44" s="125"/>
      <c r="AG44" s="123"/>
      <c r="AH44" s="124"/>
      <c r="AI44" s="124"/>
      <c r="AJ44" s="124"/>
      <c r="AK44" s="124"/>
      <c r="AL44" s="125"/>
      <c r="AM44" s="123"/>
      <c r="AN44" s="124"/>
      <c r="AO44" s="124"/>
      <c r="AP44" s="124"/>
      <c r="AQ44" s="124"/>
      <c r="AR44" s="125"/>
      <c r="AS44" s="123"/>
      <c r="AT44" s="124"/>
      <c r="AU44" s="124"/>
      <c r="AV44" s="124"/>
      <c r="AW44" s="124"/>
      <c r="AX44" s="125"/>
      <c r="AY44" s="123"/>
      <c r="AZ44" s="124"/>
      <c r="BA44" s="124"/>
      <c r="BB44" s="124"/>
      <c r="BC44" s="124"/>
      <c r="BD44" s="125"/>
      <c r="BE44" s="123"/>
      <c r="BF44" s="124"/>
      <c r="BG44" s="124"/>
      <c r="BH44" s="124"/>
      <c r="BI44" s="124"/>
      <c r="BJ44" s="125"/>
      <c r="BK44" s="123"/>
      <c r="BL44" s="124"/>
      <c r="BM44" s="124"/>
      <c r="BN44" s="124"/>
      <c r="BO44" s="124"/>
      <c r="BP44" s="125"/>
      <c r="BQ44" s="123"/>
      <c r="BR44" s="124"/>
      <c r="BS44" s="124"/>
      <c r="BT44" s="124"/>
      <c r="BU44" s="124"/>
      <c r="BV44" s="125"/>
      <c r="BW44" s="123"/>
      <c r="BX44" s="124"/>
      <c r="BY44" s="124"/>
      <c r="BZ44" s="124"/>
      <c r="CA44" s="124"/>
      <c r="CB44" s="125"/>
      <c r="CC44" s="123"/>
      <c r="CD44" s="124"/>
      <c r="CE44" s="124"/>
      <c r="CF44" s="124"/>
      <c r="CG44" s="124"/>
      <c r="CH44" s="125"/>
      <c r="CI44" s="123"/>
      <c r="CJ44" s="124"/>
      <c r="CK44" s="124"/>
      <c r="CL44" s="124"/>
      <c r="CM44" s="124"/>
      <c r="CN44" s="125"/>
      <c r="CO44" s="123"/>
      <c r="CP44" s="124"/>
      <c r="CQ44" s="124"/>
      <c r="CR44" s="124"/>
      <c r="CS44" s="124"/>
      <c r="CT44" s="125"/>
      <c r="CU44" s="123"/>
      <c r="CV44" s="124"/>
      <c r="CW44" s="124"/>
      <c r="CX44" s="124"/>
      <c r="CY44" s="124"/>
      <c r="CZ44" s="125"/>
      <c r="DA44" s="123"/>
      <c r="DB44" s="124"/>
      <c r="DC44" s="124"/>
      <c r="DD44" s="124"/>
      <c r="DE44" s="124"/>
      <c r="DF44" s="125"/>
      <c r="DG44" s="123"/>
      <c r="DH44" s="124"/>
      <c r="DI44" s="124"/>
      <c r="DJ44" s="124"/>
      <c r="DK44" s="124"/>
      <c r="DL44" s="125"/>
      <c r="DM44" s="123"/>
      <c r="DN44" s="124"/>
      <c r="DO44" s="124"/>
      <c r="DP44" s="124"/>
      <c r="DQ44" s="124"/>
      <c r="DR44" s="125"/>
    </row>
    <row r="45" spans="2:122" s="17" customFormat="1">
      <c r="B45" s="27" t="s">
        <v>6</v>
      </c>
      <c r="C45" s="117"/>
      <c r="D45" s="118"/>
      <c r="E45" s="118">
        <f t="shared" ref="E45:H46" si="164">IFERROR((IF((E$11/E41)&lt;0,"NM",(E$11/E41))),"NA")</f>
        <v>74.807972291598062</v>
      </c>
      <c r="F45" s="118">
        <f t="shared" si="164"/>
        <v>57.128050682927629</v>
      </c>
      <c r="G45" s="118">
        <f t="shared" si="164"/>
        <v>57.091075400948604</v>
      </c>
      <c r="H45" s="119">
        <f t="shared" si="164"/>
        <v>50.390498420901778</v>
      </c>
      <c r="I45" s="117"/>
      <c r="J45" s="118"/>
      <c r="K45" s="118">
        <f t="shared" ref="K45:N46" si="165">IFERROR((IF((K$11/K41)&lt;0,"NM",(K$11/K41))),"NA")</f>
        <v>77.860729964241258</v>
      </c>
      <c r="L45" s="118">
        <f t="shared" si="165"/>
        <v>70.707563215916664</v>
      </c>
      <c r="M45" s="118">
        <f t="shared" si="165"/>
        <v>61.963994057791595</v>
      </c>
      <c r="N45" s="119">
        <f t="shared" si="165"/>
        <v>55.089230770354753</v>
      </c>
      <c r="O45" s="117"/>
      <c r="P45" s="118"/>
      <c r="Q45" s="118">
        <f t="shared" ref="Q45:T46" si="166">IFERROR((IF((Q$11/Q41)&lt;0,"NM",(Q$11/Q41))),"NA")</f>
        <v>97.281650534741118</v>
      </c>
      <c r="R45" s="118">
        <f t="shared" si="166"/>
        <v>76.723029847902339</v>
      </c>
      <c r="S45" s="118">
        <f t="shared" si="166"/>
        <v>65.36626591618554</v>
      </c>
      <c r="T45" s="119">
        <f t="shared" si="166"/>
        <v>60.64597808358392</v>
      </c>
      <c r="U45" s="117"/>
      <c r="V45" s="118"/>
      <c r="W45" s="118">
        <f t="shared" ref="W45:Z46" si="167">IFERROR((IF((W$11/W41)&lt;0,"NM",(W$11/W41))),"NA")</f>
        <v>65.333538305101257</v>
      </c>
      <c r="X45" s="118">
        <f t="shared" si="167"/>
        <v>59.805755779237401</v>
      </c>
      <c r="Y45" s="118">
        <f t="shared" si="167"/>
        <v>53.474071835586919</v>
      </c>
      <c r="Z45" s="119">
        <f t="shared" si="167"/>
        <v>47.842116015771865</v>
      </c>
      <c r="AA45" s="117"/>
      <c r="AB45" s="118"/>
      <c r="AC45" s="118">
        <f t="shared" ref="AC45:AF46" si="168">IFERROR((IF((AC$11/AC41)&lt;0,"NM",(AC$11/AC41))),"NA")</f>
        <v>48.75033853370546</v>
      </c>
      <c r="AD45" s="118">
        <f t="shared" si="168"/>
        <v>41.67104298379342</v>
      </c>
      <c r="AE45" s="118">
        <f t="shared" si="168"/>
        <v>35.828629474486149</v>
      </c>
      <c r="AF45" s="119">
        <f t="shared" si="168"/>
        <v>32.068990181383299</v>
      </c>
      <c r="AG45" s="117"/>
      <c r="AH45" s="118"/>
      <c r="AI45" s="118">
        <f t="shared" ref="AI45:AL46" si="169">IFERROR((IF((AI$11/AI41)&lt;0,"NM",(AI$11/AI41))),"NA")</f>
        <v>81.358225862518452</v>
      </c>
      <c r="AJ45" s="118">
        <f t="shared" si="169"/>
        <v>71.859679356682506</v>
      </c>
      <c r="AK45" s="118">
        <f t="shared" si="169"/>
        <v>62.451107769381878</v>
      </c>
      <c r="AL45" s="119">
        <f t="shared" si="169"/>
        <v>51.489785756432298</v>
      </c>
      <c r="AM45" s="117"/>
      <c r="AN45" s="118"/>
      <c r="AO45" s="118">
        <f t="shared" ref="AO45:AR46" si="170">IFERROR((IF((AO$11/AO41)&lt;0,"NM",(AO$11/AO41))),"NA")</f>
        <v>68.323933190671596</v>
      </c>
      <c r="AP45" s="118">
        <f t="shared" si="170"/>
        <v>67.859695625634416</v>
      </c>
      <c r="AQ45" s="118">
        <f t="shared" si="170"/>
        <v>61.890263115697188</v>
      </c>
      <c r="AR45" s="119">
        <f t="shared" si="170"/>
        <v>55.286035124960783</v>
      </c>
      <c r="AS45" s="117"/>
      <c r="AT45" s="118"/>
      <c r="AU45" s="118">
        <f t="shared" ref="AU45:AX45" si="171">IFERROR((IF((AU$11/AU41)&lt;0,"NM",(AU$11/AU41))),"NA")</f>
        <v>60.489118563460543</v>
      </c>
      <c r="AV45" s="118">
        <f t="shared" si="171"/>
        <v>47.452116822547246</v>
      </c>
      <c r="AW45" s="118">
        <f t="shared" si="171"/>
        <v>45.224624264118155</v>
      </c>
      <c r="AX45" s="119">
        <f t="shared" si="171"/>
        <v>38.362911323412199</v>
      </c>
      <c r="AY45" s="117"/>
      <c r="AZ45" s="118"/>
      <c r="BA45" s="118">
        <f t="shared" ref="BA45:BD46" si="172">IFERROR((IF((BA$11/BA41)&lt;0,"NM",(BA$11/BA41))),"NA")</f>
        <v>34.77828680694887</v>
      </c>
      <c r="BB45" s="118">
        <f t="shared" si="172"/>
        <v>31.900127598028817</v>
      </c>
      <c r="BC45" s="118">
        <f t="shared" si="172"/>
        <v>30.237537247515611</v>
      </c>
      <c r="BD45" s="119">
        <f t="shared" si="172"/>
        <v>27.814369843209317</v>
      </c>
      <c r="BE45" s="117"/>
      <c r="BF45" s="118"/>
      <c r="BG45" s="118">
        <f t="shared" ref="BG45:BJ46" si="173">IFERROR((IF((BG$11/BG41)&lt;0,"NM",(BG$11/BG41))),"NA")</f>
        <v>85.713240715274338</v>
      </c>
      <c r="BH45" s="118">
        <f t="shared" si="173"/>
        <v>55.356527435470447</v>
      </c>
      <c r="BI45" s="118">
        <f t="shared" si="173"/>
        <v>49.082039141593775</v>
      </c>
      <c r="BJ45" s="119">
        <f t="shared" si="173"/>
        <v>43.714530014436903</v>
      </c>
      <c r="BK45" s="117"/>
      <c r="BL45" s="118"/>
      <c r="BM45" s="118">
        <f t="shared" ref="BM45:BP46" si="174">IFERROR((IF((BM$11/BM41)&lt;0,"NM",(BM$11/BM41))),"NA")</f>
        <v>68.611751152073722</v>
      </c>
      <c r="BN45" s="118">
        <f t="shared" si="174"/>
        <v>60.319041188386223</v>
      </c>
      <c r="BO45" s="118">
        <f t="shared" si="174"/>
        <v>53.469771452563712</v>
      </c>
      <c r="BP45" s="119">
        <f t="shared" si="174"/>
        <v>48.309605271271991</v>
      </c>
      <c r="BQ45" s="117"/>
      <c r="BR45" s="118"/>
      <c r="BS45" s="118">
        <f t="shared" ref="BS45:BV46" si="175">IFERROR((IF((BS$11/BS41)&lt;0,"NM",(BS$11/BS41))),"NA")</f>
        <v>108.72500369421751</v>
      </c>
      <c r="BT45" s="118">
        <f t="shared" si="175"/>
        <v>66.927981474041587</v>
      </c>
      <c r="BU45" s="118">
        <f t="shared" si="175"/>
        <v>74.564294623959384</v>
      </c>
      <c r="BV45" s="119">
        <f t="shared" si="175"/>
        <v>67.335555828423836</v>
      </c>
      <c r="BW45" s="117"/>
      <c r="BX45" s="118"/>
      <c r="BY45" s="118">
        <f t="shared" ref="BY45:CB46" si="176">IFERROR((IF((BY$11/BY41)&lt;0,"NM",(BY$11/BY41))),"NA")</f>
        <v>85.855503043380338</v>
      </c>
      <c r="BZ45" s="118">
        <f t="shared" si="176"/>
        <v>74.572022755607676</v>
      </c>
      <c r="CA45" s="118">
        <f t="shared" si="176"/>
        <v>63.115512935771896</v>
      </c>
      <c r="CB45" s="119">
        <f t="shared" si="176"/>
        <v>55.408165417448643</v>
      </c>
      <c r="CC45" s="117"/>
      <c r="CD45" s="118"/>
      <c r="CE45" s="118">
        <f t="shared" ref="CE45:CH46" si="177">IFERROR((IF((CE$11/CE41)&lt;0,"NM",(CE$11/CE41))),"NA")</f>
        <v>82.126164362507126</v>
      </c>
      <c r="CF45" s="118">
        <f t="shared" si="177"/>
        <v>82.422858054172139</v>
      </c>
      <c r="CG45" s="118">
        <f t="shared" si="177"/>
        <v>72.996028375033987</v>
      </c>
      <c r="CH45" s="119">
        <f t="shared" si="177"/>
        <v>60.136103937839358</v>
      </c>
      <c r="CI45" s="117"/>
      <c r="CJ45" s="118"/>
      <c r="CK45" s="118">
        <f t="shared" ref="CK45:CN46" si="178">IFERROR((IF((CK$11/CK41)&lt;0,"NM",(CK$11/CK41))),"NA")</f>
        <v>133.23832034814353</v>
      </c>
      <c r="CL45" s="118">
        <f t="shared" si="178"/>
        <v>93.707653553758917</v>
      </c>
      <c r="CM45" s="118">
        <f t="shared" si="178"/>
        <v>77.590770873470959</v>
      </c>
      <c r="CN45" s="119">
        <f t="shared" si="178"/>
        <v>67.54639374413847</v>
      </c>
      <c r="CO45" s="117"/>
      <c r="CP45" s="118"/>
      <c r="CQ45" s="118">
        <f t="shared" ref="CQ45:CT45" si="179">IFERROR((IF((CQ$11/CQ41)&lt;0,"NM",(CQ$11/CQ41))),"NA")</f>
        <v>105.57196991465936</v>
      </c>
      <c r="CR45" s="118">
        <f t="shared" si="179"/>
        <v>82.014389704786481</v>
      </c>
      <c r="CS45" s="118">
        <f t="shared" si="179"/>
        <v>72.489381857030352</v>
      </c>
      <c r="CT45" s="119">
        <f t="shared" si="179"/>
        <v>59.358999300817629</v>
      </c>
      <c r="CU45" s="117"/>
      <c r="CV45" s="118"/>
      <c r="CW45" s="118">
        <f t="shared" ref="CW45:CZ46" si="180">IFERROR((IF((CW$11/CW41)&lt;0,"NM",(CW$11/CW41))),"NA")</f>
        <v>174.98995306655439</v>
      </c>
      <c r="CX45" s="118">
        <f t="shared" si="180"/>
        <v>140.31810835807812</v>
      </c>
      <c r="CY45" s="118">
        <f t="shared" si="180"/>
        <v>88.128460074671779</v>
      </c>
      <c r="CZ45" s="119">
        <f t="shared" si="180"/>
        <v>65.843594291008529</v>
      </c>
      <c r="DA45" s="117"/>
      <c r="DB45" s="118"/>
      <c r="DC45" s="118">
        <f t="shared" ref="DC45:DF46" si="181">IFERROR((IF((DC$11/DC41)&lt;0,"NM",(DC$11/DC41))),"NA")</f>
        <v>125.69221190547088</v>
      </c>
      <c r="DD45" s="118">
        <f t="shared" si="181"/>
        <v>88.070803197563762</v>
      </c>
      <c r="DE45" s="118">
        <f t="shared" si="181"/>
        <v>82.822337126878836</v>
      </c>
      <c r="DF45" s="119">
        <f t="shared" si="181"/>
        <v>72.617337635246813</v>
      </c>
      <c r="DG45" s="117"/>
      <c r="DH45" s="118"/>
      <c r="DI45" s="118">
        <f t="shared" ref="DI45:DL45" si="182">IFERROR((IF((DI$11/DI41)&lt;0,"NM",(DI$11/DI41))),"NA")</f>
        <v>132.13838343331534</v>
      </c>
      <c r="DJ45" s="118">
        <f t="shared" si="182"/>
        <v>96.251964994294511</v>
      </c>
      <c r="DK45" s="118">
        <f t="shared" si="182"/>
        <v>73.755998006641221</v>
      </c>
      <c r="DL45" s="119">
        <f t="shared" si="182"/>
        <v>58.810070963550316</v>
      </c>
      <c r="DM45" s="117">
        <f ca="1">(DM17*1000)/DM32</f>
        <v>50.598939642356385</v>
      </c>
      <c r="DN45" s="118">
        <f t="shared" ref="DN45:DR45" ca="1" si="183">(DN17*1000)/DN32</f>
        <v>47.94276165090244</v>
      </c>
      <c r="DO45" s="118">
        <f t="shared" ca="1" si="183"/>
        <v>47.328954181774925</v>
      </c>
      <c r="DP45" s="118">
        <f t="shared" ca="1" si="183"/>
        <v>55.480204214525862</v>
      </c>
      <c r="DQ45" s="118">
        <f t="shared" ca="1" si="183"/>
        <v>51.563212867765145</v>
      </c>
      <c r="DR45" s="119">
        <f t="shared" ca="1" si="183"/>
        <v>46.088287012894426</v>
      </c>
    </row>
    <row r="46" spans="2:122" s="17" customFormat="1">
      <c r="B46" s="27" t="s">
        <v>274</v>
      </c>
      <c r="C46" s="117"/>
      <c r="D46" s="118"/>
      <c r="E46" s="118">
        <f t="shared" si="164"/>
        <v>19.853391053030126</v>
      </c>
      <c r="F46" s="118">
        <f t="shared" si="164"/>
        <v>16.952953337996508</v>
      </c>
      <c r="G46" s="118">
        <f t="shared" si="164"/>
        <v>15.677129363322344</v>
      </c>
      <c r="H46" s="119">
        <f t="shared" si="164"/>
        <v>14.098259489168413</v>
      </c>
      <c r="I46" s="117"/>
      <c r="J46" s="118"/>
      <c r="K46" s="118">
        <f t="shared" si="165"/>
        <v>42.755801763872022</v>
      </c>
      <c r="L46" s="118">
        <f t="shared" si="165"/>
        <v>38.338140488948426</v>
      </c>
      <c r="M46" s="118">
        <f t="shared" si="165"/>
        <v>33.1469416809555</v>
      </c>
      <c r="N46" s="119">
        <f t="shared" si="165"/>
        <v>27.81731674651563</v>
      </c>
      <c r="O46" s="117"/>
      <c r="P46" s="118"/>
      <c r="Q46" s="118">
        <f t="shared" si="166"/>
        <v>59.8216489259434</v>
      </c>
      <c r="R46" s="118">
        <f t="shared" si="166"/>
        <v>54.779914210717266</v>
      </c>
      <c r="S46" s="118">
        <f t="shared" si="166"/>
        <v>46.226888524151853</v>
      </c>
      <c r="T46" s="119">
        <f t="shared" si="166"/>
        <v>40.199086542304201</v>
      </c>
      <c r="U46" s="117"/>
      <c r="V46" s="118"/>
      <c r="W46" s="118">
        <f t="shared" si="167"/>
        <v>12.499782576232047</v>
      </c>
      <c r="X46" s="118">
        <f t="shared" si="167"/>
        <v>11.369658331897469</v>
      </c>
      <c r="Y46" s="118">
        <f t="shared" si="167"/>
        <v>10.498079626246001</v>
      </c>
      <c r="Z46" s="119">
        <f t="shared" si="167"/>
        <v>9.7629860405621258</v>
      </c>
      <c r="AA46" s="117"/>
      <c r="AB46" s="118"/>
      <c r="AC46" s="118">
        <f t="shared" si="168"/>
        <v>14.405865902379711</v>
      </c>
      <c r="AD46" s="118">
        <f t="shared" si="168"/>
        <v>13.414767083982195</v>
      </c>
      <c r="AE46" s="118">
        <f t="shared" si="168"/>
        <v>11.727374884485929</v>
      </c>
      <c r="AF46" s="119">
        <f t="shared" si="168"/>
        <v>10.237112980947431</v>
      </c>
      <c r="AG46" s="117"/>
      <c r="AH46" s="118"/>
      <c r="AI46" s="118">
        <f t="shared" si="169"/>
        <v>10.291701711512713</v>
      </c>
      <c r="AJ46" s="118">
        <f t="shared" si="169"/>
        <v>11.257548933632942</v>
      </c>
      <c r="AK46" s="118">
        <f t="shared" si="169"/>
        <v>10.309199804904233</v>
      </c>
      <c r="AL46" s="119">
        <f t="shared" si="169"/>
        <v>9.298104427849049</v>
      </c>
      <c r="AM46" s="117"/>
      <c r="AN46" s="118"/>
      <c r="AO46" s="118">
        <f t="shared" si="170"/>
        <v>13.855955788804071</v>
      </c>
      <c r="AP46" s="118">
        <f t="shared" si="170"/>
        <v>13.60869225662853</v>
      </c>
      <c r="AQ46" s="118">
        <f t="shared" si="170"/>
        <v>13.337982104819837</v>
      </c>
      <c r="AR46" s="119">
        <f t="shared" si="170"/>
        <v>12.922579708068193</v>
      </c>
      <c r="AS46" s="117"/>
      <c r="AT46" s="118"/>
      <c r="AU46" s="118">
        <f t="shared" ref="AU46:AX46" si="184">IFERROR((IF((AU$11/AU42)&lt;0,"NM",(AU$11/AU42))),"NA")</f>
        <v>9.0099640136446659</v>
      </c>
      <c r="AV46" s="118">
        <f t="shared" si="184"/>
        <v>7.7514682038623217</v>
      </c>
      <c r="AW46" s="118">
        <f t="shared" si="184"/>
        <v>6.791191848765922</v>
      </c>
      <c r="AX46" s="119">
        <f t="shared" si="184"/>
        <v>5.9493953099442365</v>
      </c>
      <c r="AY46" s="117"/>
      <c r="AZ46" s="118"/>
      <c r="BA46" s="118">
        <f t="shared" si="172"/>
        <v>9.3944220584233218</v>
      </c>
      <c r="BB46" s="118">
        <f t="shared" si="172"/>
        <v>8.7594144509911818</v>
      </c>
      <c r="BC46" s="118">
        <f t="shared" si="172"/>
        <v>8.3350924376926994</v>
      </c>
      <c r="BD46" s="119">
        <f t="shared" si="172"/>
        <v>7.8892557620591273</v>
      </c>
      <c r="BE46" s="117"/>
      <c r="BF46" s="118"/>
      <c r="BG46" s="118">
        <f t="shared" si="173"/>
        <v>12.876041147513721</v>
      </c>
      <c r="BH46" s="118">
        <f t="shared" si="173"/>
        <v>11.029611535079715</v>
      </c>
      <c r="BI46" s="118">
        <f t="shared" si="173"/>
        <v>10.419403569274401</v>
      </c>
      <c r="BJ46" s="119">
        <f t="shared" si="173"/>
        <v>9.3614861271776082</v>
      </c>
      <c r="BK46" s="117"/>
      <c r="BL46" s="118"/>
      <c r="BM46" s="118">
        <f t="shared" si="174"/>
        <v>23.514740721242433</v>
      </c>
      <c r="BN46" s="118">
        <f t="shared" si="174"/>
        <v>23.312239039665972</v>
      </c>
      <c r="BO46" s="118">
        <f t="shared" si="174"/>
        <v>22.226380920878103</v>
      </c>
      <c r="BP46" s="119">
        <f t="shared" si="174"/>
        <v>20.990386935824276</v>
      </c>
      <c r="BQ46" s="117"/>
      <c r="BR46" s="118"/>
      <c r="BS46" s="118">
        <f t="shared" si="175"/>
        <v>107.71122085907034</v>
      </c>
      <c r="BT46" s="118">
        <f t="shared" si="175"/>
        <v>79.284323338990518</v>
      </c>
      <c r="BU46" s="118">
        <f t="shared" si="175"/>
        <v>65.793578305894926</v>
      </c>
      <c r="BV46" s="119">
        <f t="shared" si="175"/>
        <v>55.330484597416387</v>
      </c>
      <c r="BW46" s="117"/>
      <c r="BX46" s="118"/>
      <c r="BY46" s="118">
        <f t="shared" si="176"/>
        <v>56.359718507869722</v>
      </c>
      <c r="BZ46" s="118">
        <f t="shared" si="176"/>
        <v>68.809829517590273</v>
      </c>
      <c r="CA46" s="118">
        <f t="shared" si="176"/>
        <v>56.479607957847712</v>
      </c>
      <c r="CB46" s="119">
        <f t="shared" si="176"/>
        <v>46.90534999305671</v>
      </c>
      <c r="CC46" s="117"/>
      <c r="CD46" s="118"/>
      <c r="CE46" s="118">
        <f t="shared" si="177"/>
        <v>34.218009690981617</v>
      </c>
      <c r="CF46" s="118">
        <f t="shared" si="177"/>
        <v>29.377994549658982</v>
      </c>
      <c r="CG46" s="118">
        <f t="shared" si="177"/>
        <v>26.881375370886083</v>
      </c>
      <c r="CH46" s="119">
        <f t="shared" si="177"/>
        <v>23.164318883428997</v>
      </c>
      <c r="CI46" s="117"/>
      <c r="CJ46" s="118"/>
      <c r="CK46" s="118">
        <f t="shared" si="178"/>
        <v>23.687678722955848</v>
      </c>
      <c r="CL46" s="118">
        <f t="shared" si="178"/>
        <v>20.321105002539511</v>
      </c>
      <c r="CM46" s="118">
        <f t="shared" si="178"/>
        <v>17.810221915677161</v>
      </c>
      <c r="CN46" s="119">
        <f t="shared" si="178"/>
        <v>15.985116981497267</v>
      </c>
      <c r="CO46" s="117"/>
      <c r="CP46" s="118"/>
      <c r="CQ46" s="118">
        <f t="shared" ref="CQ46:CT46" si="185">IFERROR((IF((CQ$11/CQ42)&lt;0,"NM",(CQ$11/CQ42))),"NA")</f>
        <v>6.8566241947357849</v>
      </c>
      <c r="CR46" s="118">
        <f t="shared" si="185"/>
        <v>7.1284022182363262</v>
      </c>
      <c r="CS46" s="118">
        <f t="shared" si="185"/>
        <v>5.4082807540681364</v>
      </c>
      <c r="CT46" s="119">
        <f t="shared" si="185"/>
        <v>5.0855190774859809</v>
      </c>
      <c r="CU46" s="117"/>
      <c r="CV46" s="118"/>
      <c r="CW46" s="118">
        <f t="shared" si="180"/>
        <v>14.5404028863348</v>
      </c>
      <c r="CX46" s="118">
        <f t="shared" si="180"/>
        <v>13.797608141032081</v>
      </c>
      <c r="CY46" s="118">
        <f t="shared" si="180"/>
        <v>12.729389867911724</v>
      </c>
      <c r="CZ46" s="119">
        <f t="shared" si="180"/>
        <v>11.534176503990967</v>
      </c>
      <c r="DA46" s="117"/>
      <c r="DB46" s="118"/>
      <c r="DC46" s="118">
        <f t="shared" si="181"/>
        <v>19.500435696862645</v>
      </c>
      <c r="DD46" s="118">
        <f t="shared" si="181"/>
        <v>16.648045382737326</v>
      </c>
      <c r="DE46" s="118">
        <f t="shared" si="181"/>
        <v>13.861217079645002</v>
      </c>
      <c r="DF46" s="119">
        <f t="shared" si="181"/>
        <v>11.639471589534994</v>
      </c>
      <c r="DG46" s="117"/>
      <c r="DH46" s="118"/>
      <c r="DI46" s="118">
        <f t="shared" ref="DI46:DL46" si="186">IFERROR((IF((DI$11/DI42)&lt;0,"NM",(DI$11/DI42))),"NA")</f>
        <v>38.779778995292389</v>
      </c>
      <c r="DJ46" s="118">
        <f t="shared" si="186"/>
        <v>28.528305259368626</v>
      </c>
      <c r="DK46" s="118">
        <f t="shared" si="186"/>
        <v>21.29029267914693</v>
      </c>
      <c r="DL46" s="119">
        <f t="shared" si="186"/>
        <v>16.043049022430001</v>
      </c>
      <c r="DM46" s="117">
        <f ca="1">(DM17*1000)/DM35</f>
        <v>10.736919101340201</v>
      </c>
      <c r="DN46" s="118">
        <f t="shared" ref="DN46:DR46" ca="1" si="187">(DN17*1000)/DN35</f>
        <v>10.720103752292387</v>
      </c>
      <c r="DO46" s="118">
        <f t="shared" ca="1" si="187"/>
        <v>11.076371188189372</v>
      </c>
      <c r="DP46" s="118">
        <f t="shared" ca="1" si="187"/>
        <v>14.072319297326343</v>
      </c>
      <c r="DQ46" s="118">
        <f t="shared" ca="1" si="187"/>
        <v>12.998636388830379</v>
      </c>
      <c r="DR46" s="119">
        <f t="shared" ca="1" si="187"/>
        <v>12.069868959414249</v>
      </c>
    </row>
    <row r="47" spans="2:122" s="17" customFormat="1">
      <c r="B47" s="27" t="s">
        <v>291</v>
      </c>
      <c r="C47" s="117"/>
      <c r="D47" s="118"/>
      <c r="E47" s="118">
        <f t="shared" ref="E47:F47" si="188">IFERROR((IF((((E$17*1000)+E$38)/E26)&lt;0,"NM",((E$17*1000)+E$38)/E26)),"NA")</f>
        <v>7.6062324960225975</v>
      </c>
      <c r="F47" s="118">
        <f t="shared" si="188"/>
        <v>8.7662127870813524</v>
      </c>
      <c r="G47" s="118">
        <f>IFERROR((IF((((G$17*1000)+G$38)/G26)&lt;0,"NM",((G$17*1000)+G$38)/G26)),"NA")</f>
        <v>8.1822171367728149</v>
      </c>
      <c r="H47" s="119">
        <f>IFERROR((IF((((H$17*1000)+H$38)/H26)&lt;0,"NM",((H$17*1000)+H$38)/H26)),"NA")</f>
        <v>7.2364675619965899</v>
      </c>
      <c r="I47" s="117"/>
      <c r="J47" s="118"/>
      <c r="K47" s="118">
        <f t="shared" ref="K47:L47" si="189">IFERROR((IF((((K$17*1000)+K$38)/K26)&lt;0,"NM",((K$17*1000)+K$38)/K26)),"NA")</f>
        <v>6.35325623982013</v>
      </c>
      <c r="L47" s="118">
        <f t="shared" si="189"/>
        <v>8.8885257378526319</v>
      </c>
      <c r="M47" s="118">
        <f>IFERROR((IF((((M$17*1000)+M$38)/M26)&lt;0,"NM",((M$17*1000)+M$38)/M26)),"NA")</f>
        <v>8.1677365807582571</v>
      </c>
      <c r="N47" s="119">
        <f>IFERROR((IF((((N$17*1000)+N$38)/N26)&lt;0,"NM",((N$17*1000)+N$38)/N26)),"NA")</f>
        <v>7.3619302975624876</v>
      </c>
      <c r="O47" s="117"/>
      <c r="P47" s="118"/>
      <c r="Q47" s="118">
        <f t="shared" ref="Q47:R47" si="190">IFERROR((IF((((Q$17*1000)+Q$38)/Q26)&lt;0,"NM",((Q$17*1000)+Q$38)/Q26)),"NA")</f>
        <v>7.6816658024296851</v>
      </c>
      <c r="R47" s="118">
        <f t="shared" si="190"/>
        <v>17.485440535311589</v>
      </c>
      <c r="S47" s="118">
        <f>IFERROR((IF((((S$17*1000)+S$38)/S26)&lt;0,"NM",((S$17*1000)+S$38)/S26)),"NA")</f>
        <v>15.73863638921592</v>
      </c>
      <c r="T47" s="119">
        <f>IFERROR((IF((((T$17*1000)+T$38)/T26)&lt;0,"NM",((T$17*1000)+T$38)/T26)),"NA")</f>
        <v>14.447671439077396</v>
      </c>
      <c r="U47" s="117"/>
      <c r="V47" s="118"/>
      <c r="W47" s="118">
        <f t="shared" ref="W47:X47" si="191">IFERROR((IF((((W$17*1000)+W$38)/W26)&lt;0,"NM",((W$17*1000)+W$38)/W26)),"NA")</f>
        <v>7.8865762457343385</v>
      </c>
      <c r="X47" s="118">
        <f t="shared" si="191"/>
        <v>8.4200641054360652</v>
      </c>
      <c r="Y47" s="118">
        <f>IFERROR((IF((((Y$17*1000)+Y$38)/Y26)&lt;0,"NM",((Y$17*1000)+Y$38)/Y26)),"NA")</f>
        <v>7.6060475171365027</v>
      </c>
      <c r="Z47" s="119">
        <f>IFERROR((IF((((Z$17*1000)+Z$38)/Z26)&lt;0,"NM",((Z$17*1000)+Z$38)/Z26)),"NA")</f>
        <v>6.8576055657577486</v>
      </c>
      <c r="AA47" s="117"/>
      <c r="AB47" s="118"/>
      <c r="AC47" s="118">
        <f t="shared" ref="AC47:AD47" si="192">IFERROR((IF((((AC$17*1000)+AC$38)/AC26)&lt;0,"NM",((AC$17*1000)+AC$38)/AC26)),"NA")</f>
        <v>4.5765217825358002</v>
      </c>
      <c r="AD47" s="118">
        <f t="shared" si="192"/>
        <v>9.1354304950406497</v>
      </c>
      <c r="AE47" s="118">
        <f>IFERROR((IF((((AE$17*1000)+AE$38)/AE26)&lt;0,"NM",((AE$17*1000)+AE$38)/AE26)),"NA")</f>
        <v>8.2593195631006502</v>
      </c>
      <c r="AF47" s="119">
        <f>IFERROR((IF((((AF$17*1000)+AF$38)/AF26)&lt;0,"NM",((AF$17*1000)+AF$38)/AF26)),"NA")</f>
        <v>7.5574067891123438</v>
      </c>
      <c r="AG47" s="117"/>
      <c r="AH47" s="118"/>
      <c r="AI47" s="118">
        <f t="shared" ref="AI47:AJ47" si="193">IFERROR((IF((((AI$17*1000)+AI$38)/AI26)&lt;0,"NM",((AI$17*1000)+AI$38)/AI26)),"NA")</f>
        <v>7.3210057547441165</v>
      </c>
      <c r="AJ47" s="118">
        <f t="shared" si="193"/>
        <v>10.373998003704571</v>
      </c>
      <c r="AK47" s="118">
        <f>IFERROR((IF((((AK$17*1000)+AK$38)/AK26)&lt;0,"NM",((AK$17*1000)+AK$38)/AK26)),"NA")</f>
        <v>9.6772367197766513</v>
      </c>
      <c r="AL47" s="119">
        <f>IFERROR((IF((((AL$17*1000)+AL$38)/AL26)&lt;0,"NM",((AL$17*1000)+AL$38)/AL26)),"NA")</f>
        <v>8.6308387721994535</v>
      </c>
      <c r="AM47" s="117"/>
      <c r="AN47" s="118"/>
      <c r="AO47" s="118">
        <f t="shared" ref="AO47:AP47" si="194">IFERROR((IF((((AO$17*1000)+AO$38)/AO26)&lt;0,"NM",((AO$17*1000)+AO$38)/AO26)),"NA")</f>
        <v>9.805689798613404</v>
      </c>
      <c r="AP47" s="118">
        <f t="shared" si="194"/>
        <v>11.137007641850847</v>
      </c>
      <c r="AQ47" s="118">
        <f>IFERROR((IF((((AQ$17*1000)+AQ$38)/AQ26)&lt;0,"NM",((AQ$17*1000)+AQ$38)/AQ26)),"NA")</f>
        <v>10.528056755165959</v>
      </c>
      <c r="AR47" s="119">
        <f>IFERROR((IF((((AR$17*1000)+AR$38)/AR26)&lt;0,"NM",((AR$17*1000)+AR$38)/AR26)),"NA")</f>
        <v>9.6200067802179436</v>
      </c>
      <c r="AS47" s="117"/>
      <c r="AT47" s="118"/>
      <c r="AU47" s="118">
        <f t="shared" ref="AU47:AV47" si="195">IFERROR((IF((((AU$17*1000)+AU$38)/AU26)&lt;0,"NM",((AU$17*1000)+AU$38)/AU26)),"NA")</f>
        <v>4.3063280470958576</v>
      </c>
      <c r="AV47" s="118">
        <f t="shared" si="195"/>
        <v>5.2401759103192145</v>
      </c>
      <c r="AW47" s="118">
        <f>IFERROR((IF((((AW$17*1000)+AW$38)/AW26)&lt;0,"NM",((AW$17*1000)+AW$38)/AW26)),"NA")</f>
        <v>4.5905182218287424</v>
      </c>
      <c r="AX47" s="119">
        <f>IFERROR((IF((((AX$17*1000)+AX$38)/AX26)&lt;0,"NM",((AX$17*1000)+AX$38)/AX26)),"NA")</f>
        <v>3.883285266973715</v>
      </c>
      <c r="AY47" s="117"/>
      <c r="AZ47" s="118"/>
      <c r="BA47" s="118">
        <f t="shared" ref="BA47:BB47" si="196">IFERROR((IF((((BA$17*1000)+BA$38)/BA26)&lt;0,"NM",((BA$17*1000)+BA$38)/BA26)),"NA")</f>
        <v>6.4067984975368937</v>
      </c>
      <c r="BB47" s="118">
        <f t="shared" si="196"/>
        <v>8.7556071584768862</v>
      </c>
      <c r="BC47" s="118">
        <f>IFERROR((IF((((BC$17*1000)+BC$38)/BC26)&lt;0,"NM",((BC$17*1000)+BC$38)/BC26)),"NA")</f>
        <v>7.9769268585988859</v>
      </c>
      <c r="BD47" s="119">
        <f>IFERROR((IF((((BD$17*1000)+BD$38)/BD26)&lt;0,"NM",((BD$17*1000)+BD$38)/BD26)),"NA")</f>
        <v>7.3093232038795461</v>
      </c>
      <c r="BE47" s="117"/>
      <c r="BF47" s="118"/>
      <c r="BG47" s="118">
        <f t="shared" ref="BG47:BH47" si="197">IFERROR((IF((((BG$17*1000)+BG$38)/BG26)&lt;0,"NM",((BG$17*1000)+BG$38)/BG26)),"NA")</f>
        <v>2.7072307904881496</v>
      </c>
      <c r="BH47" s="118">
        <f t="shared" si="197"/>
        <v>7.0791938859528534</v>
      </c>
      <c r="BI47" s="118">
        <f>IFERROR((IF((((BI$17*1000)+BI$38)/BI26)&lt;0,"NM",((BI$17*1000)+BI$38)/BI26)),"NA")</f>
        <v>6.3802212538124099</v>
      </c>
      <c r="BJ47" s="119">
        <f>IFERROR((IF((((BJ$17*1000)+BJ$38)/BJ26)&lt;0,"NM",((BJ$17*1000)+BJ$38)/BJ26)),"NA")</f>
        <v>5.6886762731235905</v>
      </c>
      <c r="BK47" s="117"/>
      <c r="BL47" s="118"/>
      <c r="BM47" s="118">
        <f t="shared" ref="BM47:BN47" si="198">IFERROR((IF((((BM$17*1000)+BM$38)/BM26)&lt;0,"NM",((BM$17*1000)+BM$38)/BM26)),"NA")</f>
        <v>6.2118248668578451</v>
      </c>
      <c r="BN47" s="118">
        <f t="shared" si="198"/>
        <v>9.1507044442142345</v>
      </c>
      <c r="BO47" s="118">
        <f>IFERROR((IF((((BO$17*1000)+BO$38)/BO26)&lt;0,"NM",((BO$17*1000)+BO$38)/BO26)),"NA")</f>
        <v>8.3705331730544188</v>
      </c>
      <c r="BP47" s="119">
        <f>IFERROR((IF((((BP$17*1000)+BP$38)/BP26)&lt;0,"NM",((BP$17*1000)+BP$38)/BP26)),"NA")</f>
        <v>7.5795179772183019</v>
      </c>
      <c r="BQ47" s="117"/>
      <c r="BR47" s="118"/>
      <c r="BS47" s="118">
        <f t="shared" ref="BS47:BT47" si="199">IFERROR((IF((((BS$17*1000)+BS$38)/BS26)&lt;0,"NM",((BS$17*1000)+BS$38)/BS26)),"NA")</f>
        <v>11.135964398329641</v>
      </c>
      <c r="BT47" s="118">
        <f t="shared" si="199"/>
        <v>10.832908773467453</v>
      </c>
      <c r="BU47" s="118">
        <f>IFERROR((IF((((BU$17*1000)+BU$38)/BU26)&lt;0,"NM",((BU$17*1000)+BU$38)/BU26)),"NA")</f>
        <v>12.599413980159174</v>
      </c>
      <c r="BV47" s="119">
        <f>IFERROR((IF((((BV$17*1000)+BV$38)/BV26)&lt;0,"NM",((BV$17*1000)+BV$38)/BV26)),"NA")</f>
        <v>11.319656680172786</v>
      </c>
      <c r="BW47" s="117"/>
      <c r="BX47" s="118"/>
      <c r="BY47" s="118">
        <f t="shared" ref="BY47:BZ47" si="200">IFERROR((IF((((BY$17*1000)+BY$38)/BY26)&lt;0,"NM",((BY$17*1000)+BY$38)/BY26)),"NA")</f>
        <v>10.833817785866188</v>
      </c>
      <c r="BZ47" s="118">
        <f t="shared" si="200"/>
        <v>12.531407280595381</v>
      </c>
      <c r="CA47" s="118">
        <f>IFERROR((IF((((CA$17*1000)+CA$38)/CA26)&lt;0,"NM",((CA$17*1000)+CA$38)/CA26)),"NA")</f>
        <v>11.226737769599513</v>
      </c>
      <c r="CB47" s="119">
        <f>IFERROR((IF((((CB$17*1000)+CB$38)/CB26)&lt;0,"NM",((CB$17*1000)+CB$38)/CB26)),"NA")</f>
        <v>10.12153481684739</v>
      </c>
      <c r="CC47" s="117"/>
      <c r="CD47" s="118"/>
      <c r="CE47" s="118">
        <f t="shared" ref="CE47:CF47" si="201">IFERROR((IF((((CE$17*1000)+CE$38)/CE26)&lt;0,"NM",((CE$17*1000)+CE$38)/CE26)),"NA")</f>
        <v>9.0564892278690525</v>
      </c>
      <c r="CF47" s="118">
        <f t="shared" si="201"/>
        <v>10.20107096964658</v>
      </c>
      <c r="CG47" s="118">
        <f>IFERROR((IF((((CG$17*1000)+CG$38)/CG26)&lt;0,"NM",((CG$17*1000)+CG$38)/CG26)),"NA")</f>
        <v>9.4196153216195313</v>
      </c>
      <c r="CH47" s="119">
        <f>IFERROR((IF((((CH$17*1000)+CH$38)/CH26)&lt;0,"NM",((CH$17*1000)+CH$38)/CH26)),"NA")</f>
        <v>8.0839375747960034</v>
      </c>
      <c r="CI47" s="117"/>
      <c r="CJ47" s="118"/>
      <c r="CK47" s="118">
        <f t="shared" ref="CK47:CL47" si="202">IFERROR((IF((((CK$17*1000)+CK$38)/CK26)&lt;0,"NM",((CK$17*1000)+CK$38)/CK26)),"NA")</f>
        <v>10.071117119102306</v>
      </c>
      <c r="CL47" s="118">
        <f t="shared" si="202"/>
        <v>13.419372502117827</v>
      </c>
      <c r="CM47" s="118">
        <f>IFERROR((IF((((CM$17*1000)+CM$38)/CM26)&lt;0,"NM",((CM$17*1000)+CM$38)/CM26)),"NA")</f>
        <v>12.197166470406717</v>
      </c>
      <c r="CN47" s="119">
        <f>IFERROR((IF((((CN$17*1000)+CN$38)/CN26)&lt;0,"NM",((CN$17*1000)+CN$38)/CN26)),"NA")</f>
        <v>10.707553152203738</v>
      </c>
      <c r="CO47" s="117"/>
      <c r="CP47" s="118"/>
      <c r="CQ47" s="118">
        <f t="shared" ref="CQ47:CR47" si="203">IFERROR((IF((((CQ$17*1000)+CQ$38)/CQ26)&lt;0,"NM",((CQ$17*1000)+CQ$38)/CQ26)),"NA")</f>
        <v>4.6140078907884687</v>
      </c>
      <c r="CR47" s="118">
        <f t="shared" si="203"/>
        <v>7.6224796126438186</v>
      </c>
      <c r="CS47" s="118">
        <f>IFERROR((IF((((CS$17*1000)+CS$38)/CS26)&lt;0,"NM",((CS$17*1000)+CS$38)/CS26)),"NA")</f>
        <v>6.4724332959968995</v>
      </c>
      <c r="CT47" s="119">
        <f>IFERROR((IF((((CT$17*1000)+CT$38)/CT26)&lt;0,"NM",((CT$17*1000)+CT$38)/CT26)),"NA")</f>
        <v>5.9042108914749294</v>
      </c>
      <c r="CU47" s="117"/>
      <c r="CV47" s="118"/>
      <c r="CW47" s="118">
        <f t="shared" ref="CW47:CX47" si="204">IFERROR((IF((((CW$17*1000)+CW$38)/CW26)&lt;0,"NM",((CW$17*1000)+CW$38)/CW26)),"NA")</f>
        <v>4.9695216748978641</v>
      </c>
      <c r="CX47" s="118">
        <f t="shared" si="204"/>
        <v>6.9829583339488934</v>
      </c>
      <c r="CY47" s="118">
        <f>IFERROR((IF((((CY$17*1000)+CY$38)/CY26)&lt;0,"NM",((CY$17*1000)+CY$38)/CY26)),"NA")</f>
        <v>6.1317031625295897</v>
      </c>
      <c r="CZ47" s="119">
        <f>IFERROR((IF((((CZ$17*1000)+CZ$38)/CZ26)&lt;0,"NM",((CZ$17*1000)+CZ$38)/CZ26)),"NA")</f>
        <v>5.4751516680367871</v>
      </c>
      <c r="DA47" s="117"/>
      <c r="DB47" s="118"/>
      <c r="DC47" s="118">
        <f t="shared" ref="DC47:DD47" si="205">IFERROR((IF((((DC$17*1000)+DC$38)/DC26)&lt;0,"NM",((DC$17*1000)+DC$38)/DC26)),"NA")</f>
        <v>5.1744010333824955</v>
      </c>
      <c r="DD47" s="118">
        <f t="shared" si="205"/>
        <v>10.96794168537224</v>
      </c>
      <c r="DE47" s="118">
        <f>IFERROR((IF((((DE$17*1000)+DE$38)/DE26)&lt;0,"NM",((DE$17*1000)+DE$38)/DE26)),"NA")</f>
        <v>9.9756821676853988</v>
      </c>
      <c r="DF47" s="119">
        <f>IFERROR((IF((((DF$17*1000)+DF$38)/DF26)&lt;0,"NM",((DF$17*1000)+DF$38)/DF26)),"NA")</f>
        <v>9.0561860075955014</v>
      </c>
      <c r="DG47" s="117"/>
      <c r="DH47" s="118"/>
      <c r="DI47" s="118">
        <f t="shared" ref="DI47:DJ47" si="206">IFERROR((IF((((DI$17*1000)+DI$38)/DI26)&lt;0,"NM",((DI$17*1000)+DI$38)/DI26)),"NA")</f>
        <v>7.0992541490860726</v>
      </c>
      <c r="DJ47" s="118">
        <f t="shared" si="206"/>
        <v>12.979049755148502</v>
      </c>
      <c r="DK47" s="118">
        <f>IFERROR((IF((((DK$17*1000)+DK$38)/DK26)&lt;0,"NM",((DK$17*1000)+DK$38)/DK26)),"NA")</f>
        <v>10.234309051251309</v>
      </c>
      <c r="DL47" s="119">
        <f>IFERROR((IF((((DL$17*1000)+DL$38)/DL26)&lt;0,"NM",((DL$17*1000)+DL$38)/DL26)),"NA")</f>
        <v>8.4758668435898468</v>
      </c>
      <c r="DM47" s="117">
        <f t="shared" ref="DM47:DR47" ca="1" si="207">IFERROR((IF((((DM$17*1000)+DM$38)/DM26)&lt;0,"NM",((DM$17*1000)+DM$38)/DM26)),"NA")</f>
        <v>8.5678454732365861</v>
      </c>
      <c r="DN47" s="118">
        <f t="shared" ca="1" si="207"/>
        <v>7.6770601996918</v>
      </c>
      <c r="DO47" s="118">
        <f t="shared" ca="1" si="207"/>
        <v>7.639296375523025</v>
      </c>
      <c r="DP47" s="118">
        <f t="shared" ca="1" si="207"/>
        <v>9.8290128916743846</v>
      </c>
      <c r="DQ47" s="118">
        <f t="shared" ca="1" si="207"/>
        <v>9.1720183909144826</v>
      </c>
      <c r="DR47" s="119">
        <f t="shared" ca="1" si="207"/>
        <v>8.290290662414078</v>
      </c>
    </row>
    <row r="48" spans="2:122" s="17" customFormat="1">
      <c r="B48" s="27" t="s">
        <v>275</v>
      </c>
      <c r="C48" s="117"/>
      <c r="D48" s="118"/>
      <c r="E48" s="118">
        <f t="shared" ref="E48:F48" si="208">IFERROR((IF((((E$17*1000)+E$38)/E28)&lt;0,"NM",((E$17*1000)+E$38)/E28)),"NA")</f>
        <v>41.90653978376448</v>
      </c>
      <c r="F48" s="118">
        <f t="shared" si="208"/>
        <v>41.022435919409162</v>
      </c>
      <c r="G48" s="118">
        <f>IFERROR((IF((((G$17*1000)+G$38)/G28)&lt;0,"NM",((G$17*1000)+G$38)/G28)),"NA")</f>
        <v>39.5676665178677</v>
      </c>
      <c r="H48" s="119">
        <f>IFERROR((IF((((H$17*1000)+H$38)/H28)&lt;0,"NM",((H$17*1000)+H$38)/H28)),"NA")</f>
        <v>34.406779694529746</v>
      </c>
      <c r="I48" s="117"/>
      <c r="J48" s="118"/>
      <c r="K48" s="118">
        <f t="shared" ref="K48:L48" si="209">IFERROR((IF((((K$17*1000)+K$38)/K28)&lt;0,"NM",((K$17*1000)+K$38)/K28)),"NA")</f>
        <v>36.582431444305904</v>
      </c>
      <c r="L48" s="118">
        <f t="shared" si="209"/>
        <v>47.022590414658147</v>
      </c>
      <c r="M48" s="118">
        <f>IFERROR((IF((((M$17*1000)+M$38)/M28)&lt;0,"NM",((M$17*1000)+M$38)/M28)),"NA")</f>
        <v>42.429800419523431</v>
      </c>
      <c r="N48" s="119">
        <f>IFERROR((IF((((N$17*1000)+N$38)/N28)&lt;0,"NM",((N$17*1000)+N$38)/N28)),"NA")</f>
        <v>37.948094317332405</v>
      </c>
      <c r="O48" s="117"/>
      <c r="P48" s="118"/>
      <c r="Q48" s="118">
        <f t="shared" ref="Q48:R48" si="210">IFERROR((IF((((Q$17*1000)+Q$38)/Q28)&lt;0,"NM",((Q$17*1000)+Q$38)/Q28)),"NA")</f>
        <v>25.950604714901633</v>
      </c>
      <c r="R48" s="118">
        <f t="shared" si="210"/>
        <v>52.253944886653571</v>
      </c>
      <c r="S48" s="118">
        <f>IFERROR((IF((((S$17*1000)+S$38)/S28)&lt;0,"NM",((S$17*1000)+S$38)/S28)),"NA")</f>
        <v>45.301446681803405</v>
      </c>
      <c r="T48" s="119">
        <f>IFERROR((IF((((T$17*1000)+T$38)/T28)&lt;0,"NM",((T$17*1000)+T$38)/T28)),"NA")</f>
        <v>41.829943214840547</v>
      </c>
      <c r="U48" s="117"/>
      <c r="V48" s="118"/>
      <c r="W48" s="118">
        <f t="shared" ref="W48:X48" si="211">IFERROR((IF((((W$17*1000)+W$38)/W28)&lt;0,"NM",((W$17*1000)+W$38)/W28)),"NA")</f>
        <v>41.891882430922003</v>
      </c>
      <c r="X48" s="118">
        <f t="shared" si="211"/>
        <v>43.513563018739866</v>
      </c>
      <c r="Y48" s="118">
        <f>IFERROR((IF((((Y$17*1000)+Y$38)/Y28)&lt;0,"NM",((Y$17*1000)+Y$38)/Y28)),"NA")</f>
        <v>38.020816912108579</v>
      </c>
      <c r="Z48" s="119">
        <f>IFERROR((IF((((Z$17*1000)+Z$38)/Z28)&lt;0,"NM",((Z$17*1000)+Z$38)/Z28)),"NA")</f>
        <v>33.533523548937644</v>
      </c>
      <c r="AA48" s="117"/>
      <c r="AB48" s="118"/>
      <c r="AC48" s="118">
        <f t="shared" ref="AC48:AD48" si="212">IFERROR((IF((((AC$17*1000)+AC$38)/AC28)&lt;0,"NM",((AC$17*1000)+AC$38)/AC28)),"NA")</f>
        <v>18.066052344854761</v>
      </c>
      <c r="AD48" s="118">
        <f t="shared" si="212"/>
        <v>34.424812802123142</v>
      </c>
      <c r="AE48" s="118">
        <f>IFERROR((IF((((AE$17*1000)+AE$38)/AE28)&lt;0,"NM",((AE$17*1000)+AE$38)/AE28)),"NA")</f>
        <v>29.954390783629119</v>
      </c>
      <c r="AF48" s="119">
        <f>IFERROR((IF((((AF$17*1000)+AF$38)/AF28)&lt;0,"NM",((AF$17*1000)+AF$38)/AF28)),"NA")</f>
        <v>26.561851236652149</v>
      </c>
      <c r="AG48" s="117"/>
      <c r="AH48" s="118"/>
      <c r="AI48" s="118">
        <f t="shared" ref="AI48:AJ48" si="213">IFERROR((IF((((AI$17*1000)+AI$38)/AI28)&lt;0,"NM",((AI$17*1000)+AI$38)/AI28)),"NA")</f>
        <v>38.393127254682668</v>
      </c>
      <c r="AJ48" s="118">
        <f t="shared" si="213"/>
        <v>47.627319597701963</v>
      </c>
      <c r="AK48" s="118">
        <f>IFERROR((IF((((AK$17*1000)+AK$38)/AK28)&lt;0,"NM",((AK$17*1000)+AK$38)/AK28)),"NA")</f>
        <v>42.72921233258743</v>
      </c>
      <c r="AL48" s="119">
        <f>IFERROR((IF((((AL$17*1000)+AL$38)/AL28)&lt;0,"NM",((AL$17*1000)+AL$38)/AL28)),"NA")</f>
        <v>37.951111310885132</v>
      </c>
      <c r="AM48" s="117"/>
      <c r="AN48" s="118"/>
      <c r="AO48" s="118">
        <f t="shared" ref="AO48:AP48" si="214">IFERROR((IF((((AO$17*1000)+AO$38)/AO28)&lt;0,"NM",((AO$17*1000)+AO$38)/AO28)),"NA")</f>
        <v>41.983793059580179</v>
      </c>
      <c r="AP48" s="118">
        <f t="shared" si="214"/>
        <v>47.011950146627569</v>
      </c>
      <c r="AQ48" s="118">
        <f>IFERROR((IF((((AQ$17*1000)+AQ$38)/AQ28)&lt;0,"NM",((AQ$17*1000)+AQ$38)/AQ28)),"NA")</f>
        <v>43.527316653299245</v>
      </c>
      <c r="AR48" s="119">
        <f>IFERROR((IF((((AR$17*1000)+AR$38)/AR28)&lt;0,"NM",((AR$17*1000)+AR$38)/AR28)),"NA")</f>
        <v>39.247836634768127</v>
      </c>
      <c r="AS48" s="117"/>
      <c r="AT48" s="118"/>
      <c r="AU48" s="118">
        <f t="shared" ref="AU48:AV48" si="215">IFERROR((IF((((AU$17*1000)+AU$38)/AU28)&lt;0,"NM",((AU$17*1000)+AU$38)/AU28)),"NA")</f>
        <v>25.468594114616465</v>
      </c>
      <c r="AV48" s="118">
        <f t="shared" si="215"/>
        <v>28.748517637227252</v>
      </c>
      <c r="AW48" s="118">
        <f>IFERROR((IF((((AW$17*1000)+AW$38)/AW28)&lt;0,"NM",((AW$17*1000)+AW$38)/AW28)),"NA")</f>
        <v>25.802768257970918</v>
      </c>
      <c r="AX48" s="119">
        <f>IFERROR((IF((((AX$17*1000)+AX$38)/AX28)&lt;0,"NM",((AX$17*1000)+AX$38)/AX28)),"NA")</f>
        <v>22.013093745633483</v>
      </c>
      <c r="AY48" s="117"/>
      <c r="AZ48" s="118"/>
      <c r="BA48" s="118">
        <f t="shared" ref="BA48:BB48" si="216">IFERROR((IF((((BA$17*1000)+BA$38)/BA28)&lt;0,"NM",((BA$17*1000)+BA$38)/BA28)),"NA")</f>
        <v>17.708137290847858</v>
      </c>
      <c r="BB48" s="118">
        <f t="shared" si="216"/>
        <v>23.638223418214508</v>
      </c>
      <c r="BC48" s="118">
        <f>IFERROR((IF((((BC$17*1000)+BC$38)/BC28)&lt;0,"NM",((BC$17*1000)+BC$38)/BC28)),"NA")</f>
        <v>21.635965591460273</v>
      </c>
      <c r="BD48" s="119">
        <f>IFERROR((IF((((BD$17*1000)+BD$38)/BD28)&lt;0,"NM",((BD$17*1000)+BD$38)/BD28)),"NA")</f>
        <v>19.72951422583548</v>
      </c>
      <c r="BE48" s="117"/>
      <c r="BF48" s="118"/>
      <c r="BG48" s="118">
        <f t="shared" ref="BG48:BH48" si="217">IFERROR((IF((((BG$17*1000)+BG$38)/BG28)&lt;0,"NM",((BG$17*1000)+BG$38)/BG28)),"NA")</f>
        <v>21.307366192906908</v>
      </c>
      <c r="BH48" s="118">
        <f t="shared" si="217"/>
        <v>40.677036265110459</v>
      </c>
      <c r="BI48" s="118">
        <f>IFERROR((IF((((BI$17*1000)+BI$38)/BI28)&lt;0,"NM",((BI$17*1000)+BI$38)/BI28)),"NA")</f>
        <v>35.707213581149666</v>
      </c>
      <c r="BJ48" s="119">
        <f>IFERROR((IF((((BJ$17*1000)+BJ$38)/BJ28)&lt;0,"NM",((BJ$17*1000)+BJ$38)/BJ28)),"NA")</f>
        <v>31.479642988561629</v>
      </c>
      <c r="BK48" s="117"/>
      <c r="BL48" s="118"/>
      <c r="BM48" s="118">
        <f t="shared" ref="BM48:BN48" si="218">IFERROR((IF((((BM$17*1000)+BM$38)/BM28)&lt;0,"NM",((BM$17*1000)+BM$38)/BM28)),"NA")</f>
        <v>33.509534806629823</v>
      </c>
      <c r="BN48" s="118">
        <f t="shared" si="218"/>
        <v>43.599086870681148</v>
      </c>
      <c r="BO48" s="118">
        <f>IFERROR((IF((((BO$17*1000)+BO$38)/BO28)&lt;0,"NM",((BO$17*1000)+BO$38)/BO28)),"NA")</f>
        <v>38.832692223791952</v>
      </c>
      <c r="BP48" s="119">
        <f>IFERROR((IF((((BP$17*1000)+BP$38)/BP28)&lt;0,"NM",((BP$17*1000)+BP$38)/BP28)),"NA")</f>
        <v>34.6052507303135</v>
      </c>
      <c r="BQ48" s="117"/>
      <c r="BR48" s="118"/>
      <c r="BS48" s="118">
        <f t="shared" ref="BS48:BT48" si="219">IFERROR((IF((((BS$17*1000)+BS$38)/BS28)&lt;0,"NM",((BS$17*1000)+BS$38)/BS28)),"NA")</f>
        <v>49.327436238232721</v>
      </c>
      <c r="BT48" s="118">
        <f t="shared" si="219"/>
        <v>44.722656415272809</v>
      </c>
      <c r="BU48" s="118">
        <f>IFERROR((IF((((BU$17*1000)+BU$38)/BU28)&lt;0,"NM",((BU$17*1000)+BU$38)/BU28)),"NA")</f>
        <v>50.519773685629922</v>
      </c>
      <c r="BV48" s="119">
        <f>IFERROR((IF((((BV$17*1000)+BV$38)/BV28)&lt;0,"NM",((BV$17*1000)+BV$38)/BV28)),"NA")</f>
        <v>44.982191593210224</v>
      </c>
      <c r="BW48" s="117"/>
      <c r="BX48" s="118"/>
      <c r="BY48" s="118">
        <f t="shared" ref="BY48:BZ48" si="220">IFERROR((IF((((BY$17*1000)+BY$38)/BY28)&lt;0,"NM",((BY$17*1000)+BY$38)/BY28)),"NA")</f>
        <v>48.796207777854562</v>
      </c>
      <c r="BZ48" s="118">
        <f t="shared" si="220"/>
        <v>53.60061387628906</v>
      </c>
      <c r="CA48" s="118">
        <f>IFERROR((IF((((CA$17*1000)+CA$38)/CA28)&lt;0,"NM",((CA$17*1000)+CA$38)/CA28)),"NA")</f>
        <v>45.823419467753133</v>
      </c>
      <c r="CB48" s="119">
        <f>IFERROR((IF((((CB$17*1000)+CB$38)/CB28)&lt;0,"NM",((CB$17*1000)+CB$38)/CB28)),"NA")</f>
        <v>40.486139267389568</v>
      </c>
      <c r="CC48" s="117"/>
      <c r="CD48" s="118"/>
      <c r="CE48" s="118">
        <f t="shared" ref="CE48:CF48" si="221">IFERROR((IF((((CE$17*1000)+CE$38)/CE28)&lt;0,"NM",((CE$17*1000)+CE$38)/CE28)),"NA")</f>
        <v>49.486347451740286</v>
      </c>
      <c r="CF48" s="118">
        <f t="shared" si="221"/>
        <v>53.582466911035119</v>
      </c>
      <c r="CG48" s="118">
        <f>IFERROR((IF((((CG$17*1000)+CG$38)/CG28)&lt;0,"NM",((CG$17*1000)+CG$38)/CG28)),"NA")</f>
        <v>48.883334130155767</v>
      </c>
      <c r="CH48" s="119">
        <f>IFERROR((IF((((CH$17*1000)+CH$38)/CH28)&lt;0,"NM",((CH$17*1000)+CH$38)/CH28)),"NA")</f>
        <v>40.39810582452472</v>
      </c>
      <c r="CI48" s="117"/>
      <c r="CJ48" s="118"/>
      <c r="CK48" s="118">
        <f t="shared" ref="CK48:CL48" si="222">IFERROR((IF((((CK$17*1000)+CK$38)/CK28)&lt;0,"NM",((CK$17*1000)+CK$38)/CK28)),"NA")</f>
        <v>59.883044996648813</v>
      </c>
      <c r="CL48" s="118">
        <f t="shared" si="222"/>
        <v>61.379897645968093</v>
      </c>
      <c r="CM48" s="118">
        <f>IFERROR((IF((((CM$17*1000)+CM$38)/CM28)&lt;0,"NM",((CM$17*1000)+CM$38)/CM28)),"NA")</f>
        <v>53.093668489939546</v>
      </c>
      <c r="CN48" s="119">
        <f>IFERROR((IF((((CN$17*1000)+CN$38)/CN28)&lt;0,"NM",((CN$17*1000)+CN$38)/CN28)),"NA")</f>
        <v>46.265487331593022</v>
      </c>
      <c r="CO48" s="117"/>
      <c r="CP48" s="118"/>
      <c r="CQ48" s="118">
        <f t="shared" ref="CQ48:CR48" si="223">IFERROR((IF((((CQ$17*1000)+CQ$38)/CQ28)&lt;0,"NM",((CQ$17*1000)+CQ$38)/CQ28)),"NA")</f>
        <v>34.256200746578216</v>
      </c>
      <c r="CR48" s="118">
        <f t="shared" si="223"/>
        <v>50.745058915331725</v>
      </c>
      <c r="CS48" s="118">
        <f>IFERROR((IF((((CS$17*1000)+CS$38)/CS28)&lt;0,"NM",((CS$17*1000)+CS$38)/CS28)),"NA")</f>
        <v>41.70458652406306</v>
      </c>
      <c r="CT48" s="119">
        <f>IFERROR((IF((((CT$17*1000)+CT$38)/CT28)&lt;0,"NM",((CT$17*1000)+CT$38)/CT28)),"NA")</f>
        <v>35.716582791805969</v>
      </c>
      <c r="CU48" s="117"/>
      <c r="CV48" s="118"/>
      <c r="CW48" s="118">
        <f t="shared" ref="CW48:CX48" si="224">IFERROR((IF((((CW$17*1000)+CW$38)/CW28)&lt;0,"NM",((CW$17*1000)+CW$38)/CW28)),"NA")</f>
        <v>60.482311799165863</v>
      </c>
      <c r="CX48" s="118">
        <f t="shared" si="224"/>
        <v>81.472494577629561</v>
      </c>
      <c r="CY48" s="118">
        <f>IFERROR((IF((((CY$17*1000)+CY$38)/CY28)&lt;0,"NM",((CY$17*1000)+CY$38)/CY28)),"NA")</f>
        <v>55.170496820789168</v>
      </c>
      <c r="CZ48" s="119">
        <f>IFERROR((IF((((CZ$17*1000)+CZ$38)/CZ28)&lt;0,"NM",((CZ$17*1000)+CZ$38)/CZ28)),"NA")</f>
        <v>42.871702944673871</v>
      </c>
      <c r="DA48" s="117"/>
      <c r="DB48" s="118"/>
      <c r="DC48" s="118">
        <f t="shared" ref="DC48:DD48" si="225">IFERROR((IF((((DC$17*1000)+DC$38)/DC28)&lt;0,"NM",((DC$17*1000)+DC$38)/DC28)),"NA")</f>
        <v>37.835824346232464</v>
      </c>
      <c r="DD48" s="118">
        <f t="shared" si="225"/>
        <v>68.6588012295082</v>
      </c>
      <c r="DE48" s="118">
        <f>IFERROR((IF((((DE$17*1000)+DE$38)/DE28)&lt;0,"NM",((DE$17*1000)+DE$38)/DE28)),"NA")</f>
        <v>59.202861529290189</v>
      </c>
      <c r="DF48" s="119">
        <f>IFERROR((IF((((DF$17*1000)+DF$38)/DF28)&lt;0,"NM",((DF$17*1000)+DF$38)/DF28)),"NA")</f>
        <v>52.347895997661873</v>
      </c>
      <c r="DG48" s="117"/>
      <c r="DH48" s="118"/>
      <c r="DI48" s="118">
        <f t="shared" ref="DI48:DJ48" si="226">IFERROR((IF((((DI$17*1000)+DI$38)/DI28)&lt;0,"NM",((DI$17*1000)+DI$38)/DI28)),"NA")</f>
        <v>33.542310278845342</v>
      </c>
      <c r="DJ48" s="118">
        <f t="shared" si="226"/>
        <v>57.686195399066619</v>
      </c>
      <c r="DK48" s="118">
        <f>IFERROR((IF((((DK$17*1000)+DK$38)/DK28)&lt;0,"NM",((DK$17*1000)+DK$38)/DK28)),"NA")</f>
        <v>43.801972659431073</v>
      </c>
      <c r="DL48" s="119">
        <f>IFERROR((IF((((DL$17*1000)+DL$38)/DL28)&lt;0,"NM",((DL$17*1000)+DL$38)/DL28)),"NA")</f>
        <v>37.667766589352802</v>
      </c>
      <c r="DM48" s="117">
        <f t="shared" ref="DM48:DR48" ca="1" si="227">IFERROR((IF((((DM$17*1000)+DM$38)/DM28)&lt;0,"NM",((DM$17*1000)+DM$38)/DM28)),"NA")</f>
        <v>35.153201671683</v>
      </c>
      <c r="DN48" s="118">
        <f t="shared" ca="1" si="227"/>
        <v>32.854687522331723</v>
      </c>
      <c r="DO48" s="118">
        <f t="shared" ca="1" si="227"/>
        <v>32.646245309290819</v>
      </c>
      <c r="DP48" s="118">
        <f t="shared" ca="1" si="227"/>
        <v>39.633156044683084</v>
      </c>
      <c r="DQ48" s="118">
        <f t="shared" ca="1" si="227"/>
        <v>36.496140056035365</v>
      </c>
      <c r="DR48" s="119">
        <f t="shared" ca="1" si="227"/>
        <v>32.624006629584819</v>
      </c>
    </row>
    <row r="49" spans="2:122" s="17" customFormat="1">
      <c r="B49" s="27" t="s">
        <v>63</v>
      </c>
      <c r="C49" s="117"/>
      <c r="D49" s="118"/>
      <c r="E49" s="118">
        <f t="shared" ref="E49:H49" si="228">IFERROR((E43/E$11*100),"NA")</f>
        <v>0.77478898613907377</v>
      </c>
      <c r="F49" s="118">
        <f t="shared" si="228"/>
        <v>1.3292850561169771</v>
      </c>
      <c r="G49" s="118">
        <f t="shared" si="228"/>
        <v>1.2386519841090011</v>
      </c>
      <c r="H49" s="119">
        <f t="shared" si="228"/>
        <v>1.2386519841090011</v>
      </c>
      <c r="I49" s="117"/>
      <c r="J49" s="118"/>
      <c r="K49" s="118">
        <f t="shared" ref="K49:N49" si="229">IFERROR((K43/K$11*100),"NA")</f>
        <v>1.1478219281814197</v>
      </c>
      <c r="L49" s="118">
        <f t="shared" si="229"/>
        <v>1.1717348850185325</v>
      </c>
      <c r="M49" s="118">
        <f t="shared" si="229"/>
        <v>1.2036188274680164</v>
      </c>
      <c r="N49" s="119">
        <f t="shared" si="229"/>
        <v>1.2355027699175003</v>
      </c>
      <c r="O49" s="117"/>
      <c r="P49" s="118"/>
      <c r="Q49" s="118">
        <f t="shared" ref="Q49:T49" si="230">IFERROR((Q43/Q$11*100),"NA")</f>
        <v>1.0331399507271715</v>
      </c>
      <c r="R49" s="118">
        <f t="shared" si="230"/>
        <v>1.0596307186945348</v>
      </c>
      <c r="S49" s="118">
        <f t="shared" si="230"/>
        <v>1.1920845585313518</v>
      </c>
      <c r="T49" s="119">
        <f t="shared" si="230"/>
        <v>1.3245383983681687</v>
      </c>
      <c r="U49" s="117"/>
      <c r="V49" s="118"/>
      <c r="W49" s="118">
        <f t="shared" ref="W49:Z49" si="231">IFERROR((W43/W$11*100),"NA")</f>
        <v>0.82142010899612994</v>
      </c>
      <c r="X49" s="118">
        <f t="shared" si="231"/>
        <v>1.0583682173603983</v>
      </c>
      <c r="Y49" s="118">
        <f t="shared" si="231"/>
        <v>1.2953163257246663</v>
      </c>
      <c r="Z49" s="119">
        <f t="shared" si="231"/>
        <v>1.5322644340889344</v>
      </c>
      <c r="AA49" s="117"/>
      <c r="AB49" s="118"/>
      <c r="AC49" s="118">
        <f t="shared" ref="AC49:AF49" si="232">IFERROR((AC43/AC$11*100),"NA")</f>
        <v>1.063971272775635</v>
      </c>
      <c r="AD49" s="118">
        <f t="shared" si="232"/>
        <v>1.2634658864210666</v>
      </c>
      <c r="AE49" s="118">
        <f t="shared" si="232"/>
        <v>1.4629605000664982</v>
      </c>
      <c r="AF49" s="119">
        <f t="shared" si="232"/>
        <v>1.6624551137119299</v>
      </c>
      <c r="AG49" s="117"/>
      <c r="AH49" s="118"/>
      <c r="AI49" s="118">
        <f t="shared" ref="AI49:AL49" si="233">IFERROR((AI43/AI$11*100),"NA")</f>
        <v>0</v>
      </c>
      <c r="AJ49" s="118">
        <f t="shared" si="233"/>
        <v>1.0805748658286207</v>
      </c>
      <c r="AK49" s="118">
        <f t="shared" si="233"/>
        <v>1.2246515146057702</v>
      </c>
      <c r="AL49" s="119">
        <f t="shared" si="233"/>
        <v>1.3687281633829196</v>
      </c>
      <c r="AM49" s="117"/>
      <c r="AN49" s="118"/>
      <c r="AO49" s="118">
        <f t="shared" ref="AO49:AR49" si="234">IFERROR((AO43/AO$11*100),"NA")</f>
        <v>1.3149022252191505</v>
      </c>
      <c r="AP49" s="118">
        <f t="shared" si="234"/>
        <v>1.4160485502360081</v>
      </c>
      <c r="AQ49" s="118">
        <f t="shared" si="234"/>
        <v>1.5171948752528659</v>
      </c>
      <c r="AR49" s="119">
        <f t="shared" si="234"/>
        <v>1.6183412002697235</v>
      </c>
      <c r="AS49" s="117"/>
      <c r="AT49" s="118"/>
      <c r="AU49" s="118">
        <f t="shared" ref="AU49:AX49" si="235">IFERROR((AU43/AU$11*100),"NA")</f>
        <v>0.23808713989320091</v>
      </c>
      <c r="AV49" s="118">
        <f t="shared" si="235"/>
        <v>0.23808713989320091</v>
      </c>
      <c r="AW49" s="118">
        <f t="shared" si="235"/>
        <v>0.4081493826740587</v>
      </c>
      <c r="AX49" s="119">
        <f t="shared" si="235"/>
        <v>0.54419917689874497</v>
      </c>
      <c r="AY49" s="117"/>
      <c r="AZ49" s="118"/>
      <c r="BA49" s="118">
        <f t="shared" ref="BA49:BD49" si="236">IFERROR((BA43/BA$11*100),"NA")</f>
        <v>2.9650884744141561</v>
      </c>
      <c r="BB49" s="118">
        <f t="shared" si="236"/>
        <v>2.6303204208512674</v>
      </c>
      <c r="BC49" s="118">
        <f t="shared" si="236"/>
        <v>2.8216164514586324</v>
      </c>
      <c r="BD49" s="119">
        <f t="shared" si="236"/>
        <v>3.0129124820659969</v>
      </c>
      <c r="BE49" s="117"/>
      <c r="BF49" s="118"/>
      <c r="BG49" s="118">
        <f t="shared" ref="BG49:BJ49" si="237">IFERROR((BG43/BG$11*100),"NA")</f>
        <v>0.5523336095001381</v>
      </c>
      <c r="BH49" s="118">
        <f t="shared" si="237"/>
        <v>0.64438921108349456</v>
      </c>
      <c r="BI49" s="118">
        <f t="shared" si="237"/>
        <v>0.9942004971002486</v>
      </c>
      <c r="BJ49" s="119">
        <f t="shared" si="237"/>
        <v>0.9942004971002486</v>
      </c>
      <c r="BK49" s="117"/>
      <c r="BL49" s="118"/>
      <c r="BM49" s="118">
        <f t="shared" ref="BM49:BP49" si="238">IFERROR((BM43/BM$11*100),"NA")</f>
        <v>1.371841155234657</v>
      </c>
      <c r="BN49" s="118">
        <f t="shared" si="238"/>
        <v>1.5162454873646209</v>
      </c>
      <c r="BO49" s="118">
        <f t="shared" si="238"/>
        <v>1.6606498194945849</v>
      </c>
      <c r="BP49" s="119">
        <f t="shared" si="238"/>
        <v>1.8050541516245486</v>
      </c>
      <c r="BQ49" s="117"/>
      <c r="BR49" s="118"/>
      <c r="BS49" s="118">
        <f t="shared" ref="BS49:BV49" si="239">IFERROR((BS43/BS$11*100),"NA")</f>
        <v>0.80082995104016874</v>
      </c>
      <c r="BT49" s="118">
        <f t="shared" si="239"/>
        <v>1.1721238374315202</v>
      </c>
      <c r="BU49" s="118">
        <f t="shared" si="239"/>
        <v>1.0728995748361037</v>
      </c>
      <c r="BV49" s="119">
        <f t="shared" si="239"/>
        <v>1.1880795965187567</v>
      </c>
      <c r="BW49" s="117"/>
      <c r="BX49" s="118"/>
      <c r="BY49" s="118">
        <f t="shared" ref="BY49:CB49" si="240">IFERROR((BY43/BY$11*100),"NA")</f>
        <v>1.127668282359773</v>
      </c>
      <c r="BZ49" s="118">
        <f t="shared" si="240"/>
        <v>1.2083741650061814</v>
      </c>
      <c r="CA49" s="118">
        <f t="shared" si="240"/>
        <v>1.2690791715934668</v>
      </c>
      <c r="CB49" s="119">
        <f t="shared" si="240"/>
        <v>1.4456097267931238</v>
      </c>
      <c r="CC49" s="117"/>
      <c r="CD49" s="118"/>
      <c r="CE49" s="118">
        <f t="shared" ref="CE49:CH49" si="241">IFERROR((CE43/CE$11*100),"NA")</f>
        <v>0.61814836036147414</v>
      </c>
      <c r="CF49" s="118">
        <f t="shared" si="241"/>
        <v>0.87967266666825172</v>
      </c>
      <c r="CG49" s="118">
        <f t="shared" si="241"/>
        <v>1.0537981125201334</v>
      </c>
      <c r="CH49" s="119">
        <f t="shared" si="241"/>
        <v>1.0659580502392498</v>
      </c>
      <c r="CI49" s="117"/>
      <c r="CJ49" s="118"/>
      <c r="CK49" s="118">
        <f t="shared" ref="CK49:CN49" si="242">IFERROR((CK43/CK$11*100),"NA")</f>
        <v>0.32727867779414166</v>
      </c>
      <c r="CL49" s="118">
        <f t="shared" si="242"/>
        <v>0.47604171315511523</v>
      </c>
      <c r="CM49" s="118">
        <f t="shared" si="242"/>
        <v>0.59505214144389396</v>
      </c>
      <c r="CN49" s="119">
        <f t="shared" si="242"/>
        <v>0.68430996266047817</v>
      </c>
      <c r="CO49" s="117"/>
      <c r="CP49" s="118"/>
      <c r="CQ49" s="118">
        <f t="shared" ref="CQ49:CT49" si="243">IFERROR((CQ43/CQ$11*100),"NA")</f>
        <v>0.50364203954214359</v>
      </c>
      <c r="CR49" s="118">
        <f t="shared" si="243"/>
        <v>0.54110301768990643</v>
      </c>
      <c r="CS49" s="118">
        <f t="shared" si="243"/>
        <v>0.54110301768990643</v>
      </c>
      <c r="CT49" s="119">
        <f t="shared" si="243"/>
        <v>0.54110301768990643</v>
      </c>
      <c r="CU49" s="117"/>
      <c r="CV49" s="118"/>
      <c r="CW49" s="118">
        <f t="shared" ref="CW49:CZ49" si="244">IFERROR((CW43/CW$11*100),"NA")</f>
        <v>0.3439656951546699</v>
      </c>
      <c r="CX49" s="118">
        <f t="shared" si="244"/>
        <v>0.45862092687289324</v>
      </c>
      <c r="CY49" s="118">
        <f t="shared" si="244"/>
        <v>0.45388288829860135</v>
      </c>
      <c r="CZ49" s="119">
        <f t="shared" si="244"/>
        <v>0.60750025011107756</v>
      </c>
      <c r="DA49" s="117"/>
      <c r="DB49" s="118"/>
      <c r="DC49" s="118">
        <f t="shared" ref="DC49:DF49" si="245">IFERROR((DC43/DC$11*100),"NA")</f>
        <v>0</v>
      </c>
      <c r="DD49" s="118">
        <f t="shared" si="245"/>
        <v>0.43870644271747311</v>
      </c>
      <c r="DE49" s="118">
        <f t="shared" si="245"/>
        <v>0.5640511406367511</v>
      </c>
      <c r="DF49" s="119">
        <f t="shared" si="245"/>
        <v>0.75206818751566806</v>
      </c>
      <c r="DG49" s="117"/>
      <c r="DH49" s="118"/>
      <c r="DI49" s="118">
        <f t="shared" ref="DI49:DL49" si="246">IFERROR((DI43/DI$11*100),"NA")</f>
        <v>0.11487388431250992</v>
      </c>
      <c r="DJ49" s="118">
        <f t="shared" si="246"/>
        <v>0.16413623307345096</v>
      </c>
      <c r="DK49" s="118">
        <f t="shared" si="246"/>
        <v>0.16413623307345096</v>
      </c>
      <c r="DL49" s="119">
        <f t="shared" si="246"/>
        <v>0.16413623307345096</v>
      </c>
      <c r="DM49" s="117"/>
      <c r="DN49" s="118"/>
      <c r="DO49" s="118"/>
      <c r="DP49" s="118"/>
      <c r="DQ49" s="118"/>
      <c r="DR49" s="119"/>
    </row>
    <row r="50" spans="2:122" s="17" customFormat="1" hidden="1">
      <c r="B50" s="27" t="s">
        <v>46</v>
      </c>
      <c r="C50" s="117"/>
      <c r="D50" s="118"/>
      <c r="E50" s="118"/>
      <c r="F50" s="118"/>
      <c r="G50" s="118"/>
      <c r="H50" s="119"/>
      <c r="I50" s="117"/>
      <c r="J50" s="118"/>
      <c r="K50" s="118"/>
      <c r="L50" s="118"/>
      <c r="M50" s="118"/>
      <c r="N50" s="119"/>
      <c r="O50" s="117"/>
      <c r="P50" s="118"/>
      <c r="Q50" s="118"/>
      <c r="R50" s="118"/>
      <c r="S50" s="118"/>
      <c r="T50" s="119"/>
      <c r="U50" s="117"/>
      <c r="V50" s="118"/>
      <c r="W50" s="118"/>
      <c r="X50" s="118"/>
      <c r="Y50" s="118"/>
      <c r="Z50" s="119"/>
      <c r="AA50" s="117"/>
      <c r="AB50" s="118"/>
      <c r="AC50" s="118"/>
      <c r="AD50" s="118"/>
      <c r="AE50" s="118"/>
      <c r="AF50" s="119"/>
      <c r="AG50" s="117"/>
      <c r="AH50" s="118"/>
      <c r="AI50" s="118"/>
      <c r="AJ50" s="118"/>
      <c r="AK50" s="118"/>
      <c r="AL50" s="119"/>
      <c r="AM50" s="117"/>
      <c r="AN50" s="118"/>
      <c r="AO50" s="118"/>
      <c r="AP50" s="118"/>
      <c r="AQ50" s="118"/>
      <c r="AR50" s="119"/>
      <c r="AS50" s="117"/>
      <c r="AT50" s="118"/>
      <c r="AU50" s="118"/>
      <c r="AV50" s="118"/>
      <c r="AW50" s="118"/>
      <c r="AX50" s="119"/>
      <c r="AY50" s="117"/>
      <c r="AZ50" s="118"/>
      <c r="BA50" s="118"/>
      <c r="BB50" s="118"/>
      <c r="BC50" s="118"/>
      <c r="BD50" s="119"/>
      <c r="BE50" s="117"/>
      <c r="BF50" s="118"/>
      <c r="BG50" s="118"/>
      <c r="BH50" s="118"/>
      <c r="BI50" s="118"/>
      <c r="BJ50" s="119"/>
      <c r="BK50" s="117"/>
      <c r="BL50" s="118"/>
      <c r="BM50" s="118"/>
      <c r="BN50" s="118"/>
      <c r="BO50" s="118"/>
      <c r="BP50" s="119"/>
      <c r="BQ50" s="117"/>
      <c r="BR50" s="118"/>
      <c r="BS50" s="118"/>
      <c r="BT50" s="118"/>
      <c r="BU50" s="118"/>
      <c r="BV50" s="119"/>
      <c r="BW50" s="117"/>
      <c r="BX50" s="118"/>
      <c r="BY50" s="118"/>
      <c r="BZ50" s="118"/>
      <c r="CA50" s="118"/>
      <c r="CB50" s="119"/>
      <c r="CC50" s="117"/>
      <c r="CD50" s="118"/>
      <c r="CE50" s="118"/>
      <c r="CF50" s="118"/>
      <c r="CG50" s="118"/>
      <c r="CH50" s="119"/>
      <c r="CI50" s="117"/>
      <c r="CJ50" s="118"/>
      <c r="CK50" s="118"/>
      <c r="CL50" s="118"/>
      <c r="CM50" s="118"/>
      <c r="CN50" s="119"/>
      <c r="CO50" s="117"/>
      <c r="CP50" s="118"/>
      <c r="CQ50" s="118"/>
      <c r="CR50" s="118"/>
      <c r="CS50" s="118"/>
      <c r="CT50" s="119"/>
      <c r="CU50" s="117"/>
      <c r="CV50" s="118"/>
      <c r="CW50" s="118"/>
      <c r="CX50" s="118"/>
      <c r="CY50" s="118"/>
      <c r="CZ50" s="119"/>
      <c r="DA50" s="117"/>
      <c r="DB50" s="118"/>
      <c r="DC50" s="118"/>
      <c r="DD50" s="118"/>
      <c r="DE50" s="118"/>
      <c r="DF50" s="119"/>
      <c r="DG50" s="117"/>
      <c r="DH50" s="118"/>
      <c r="DI50" s="118"/>
      <c r="DJ50" s="118"/>
      <c r="DK50" s="118"/>
      <c r="DL50" s="119"/>
      <c r="DM50" s="117"/>
      <c r="DN50" s="118"/>
      <c r="DO50" s="118"/>
      <c r="DP50" s="118"/>
      <c r="DQ50" s="118"/>
      <c r="DR50" s="119"/>
    </row>
    <row r="51" spans="2:122" s="5" customFormat="1" ht="12.75">
      <c r="B51" s="30" t="s">
        <v>295</v>
      </c>
      <c r="C51" s="123"/>
      <c r="D51" s="124"/>
      <c r="E51" s="124"/>
      <c r="F51" s="124"/>
      <c r="G51" s="124"/>
      <c r="H51" s="125"/>
      <c r="I51" s="123"/>
      <c r="J51" s="124"/>
      <c r="K51" s="124"/>
      <c r="L51" s="124"/>
      <c r="M51" s="124"/>
      <c r="N51" s="125"/>
      <c r="O51" s="123"/>
      <c r="P51" s="124"/>
      <c r="Q51" s="124"/>
      <c r="R51" s="124"/>
      <c r="S51" s="124"/>
      <c r="T51" s="125"/>
      <c r="U51" s="123"/>
      <c r="V51" s="124"/>
      <c r="W51" s="124"/>
      <c r="X51" s="124"/>
      <c r="Y51" s="124"/>
      <c r="Z51" s="125"/>
      <c r="AA51" s="123"/>
      <c r="AB51" s="124"/>
      <c r="AC51" s="124"/>
      <c r="AD51" s="124"/>
      <c r="AE51" s="124"/>
      <c r="AF51" s="125"/>
      <c r="AG51" s="123"/>
      <c r="AH51" s="124"/>
      <c r="AI51" s="124"/>
      <c r="AJ51" s="124"/>
      <c r="AK51" s="124"/>
      <c r="AL51" s="125"/>
      <c r="AM51" s="123"/>
      <c r="AN51" s="124"/>
      <c r="AO51" s="124"/>
      <c r="AP51" s="124"/>
      <c r="AQ51" s="124"/>
      <c r="AR51" s="125"/>
      <c r="AS51" s="123"/>
      <c r="AT51" s="124"/>
      <c r="AU51" s="124"/>
      <c r="AV51" s="124"/>
      <c r="AW51" s="124"/>
      <c r="AX51" s="125"/>
      <c r="AY51" s="123"/>
      <c r="AZ51" s="124"/>
      <c r="BA51" s="124"/>
      <c r="BB51" s="124"/>
      <c r="BC51" s="124"/>
      <c r="BD51" s="125"/>
      <c r="BE51" s="123"/>
      <c r="BF51" s="124"/>
      <c r="BG51" s="124"/>
      <c r="BH51" s="124"/>
      <c r="BI51" s="124"/>
      <c r="BJ51" s="125"/>
      <c r="BK51" s="123"/>
      <c r="BL51" s="124"/>
      <c r="BM51" s="124"/>
      <c r="BN51" s="124"/>
      <c r="BO51" s="124"/>
      <c r="BP51" s="125"/>
      <c r="BQ51" s="123"/>
      <c r="BR51" s="124"/>
      <c r="BS51" s="124"/>
      <c r="BT51" s="124"/>
      <c r="BU51" s="124"/>
      <c r="BV51" s="125"/>
      <c r="BW51" s="123"/>
      <c r="BX51" s="124"/>
      <c r="BY51" s="124"/>
      <c r="BZ51" s="124"/>
      <c r="CA51" s="124"/>
      <c r="CB51" s="125"/>
      <c r="CC51" s="123"/>
      <c r="CD51" s="124"/>
      <c r="CE51" s="124"/>
      <c r="CF51" s="124"/>
      <c r="CG51" s="124"/>
      <c r="CH51" s="125"/>
      <c r="CI51" s="123"/>
      <c r="CJ51" s="124"/>
      <c r="CK51" s="124"/>
      <c r="CL51" s="124"/>
      <c r="CM51" s="124"/>
      <c r="CN51" s="125"/>
      <c r="CO51" s="123"/>
      <c r="CP51" s="124"/>
      <c r="CQ51" s="124"/>
      <c r="CR51" s="124"/>
      <c r="CS51" s="124"/>
      <c r="CT51" s="125"/>
      <c r="CU51" s="123"/>
      <c r="CV51" s="124"/>
      <c r="CW51" s="124"/>
      <c r="CX51" s="124"/>
      <c r="CY51" s="124"/>
      <c r="CZ51" s="125"/>
      <c r="DA51" s="123"/>
      <c r="DB51" s="124"/>
      <c r="DC51" s="124"/>
      <c r="DD51" s="124"/>
      <c r="DE51" s="124"/>
      <c r="DF51" s="125"/>
      <c r="DG51" s="123"/>
      <c r="DH51" s="124"/>
      <c r="DI51" s="124"/>
      <c r="DJ51" s="124"/>
      <c r="DK51" s="124"/>
      <c r="DL51" s="125"/>
      <c r="DM51" s="123"/>
      <c r="DN51" s="124"/>
      <c r="DO51" s="124"/>
      <c r="DP51" s="124"/>
      <c r="DQ51" s="124"/>
      <c r="DR51" s="125"/>
    </row>
    <row r="52" spans="2:122" s="17" customFormat="1">
      <c r="B52" s="27" t="s">
        <v>30</v>
      </c>
      <c r="C52" s="117">
        <f t="shared" ref="C52:BN52" si="247">IFERROR((C28/C$26*100),"NA")</f>
        <v>22.362856178317024</v>
      </c>
      <c r="D52" s="118">
        <f t="shared" si="247"/>
        <v>16.506524798909197</v>
      </c>
      <c r="E52" s="118">
        <f t="shared" si="247"/>
        <v>18.150466574597555</v>
      </c>
      <c r="F52" s="118">
        <f t="shared" si="247"/>
        <v>21.369313134654071</v>
      </c>
      <c r="G52" s="118">
        <f t="shared" si="247"/>
        <v>20.679048973175977</v>
      </c>
      <c r="H52" s="119">
        <f t="shared" si="247"/>
        <v>21.032097819800029</v>
      </c>
      <c r="I52" s="117">
        <f t="shared" si="247"/>
        <v>19.102186791553681</v>
      </c>
      <c r="J52" s="118">
        <f t="shared" si="247"/>
        <v>15.573496808915527</v>
      </c>
      <c r="K52" s="118">
        <f t="shared" si="247"/>
        <v>17.366960010551789</v>
      </c>
      <c r="L52" s="118">
        <f t="shared" si="247"/>
        <v>18.902671374484399</v>
      </c>
      <c r="M52" s="118">
        <f t="shared" si="247"/>
        <v>19.249999999999996</v>
      </c>
      <c r="N52" s="119">
        <f t="shared" si="247"/>
        <v>19.400000000000002</v>
      </c>
      <c r="O52" s="117">
        <f t="shared" si="247"/>
        <v>31.18284234139329</v>
      </c>
      <c r="P52" s="118">
        <f t="shared" si="247"/>
        <v>30.706226543105775</v>
      </c>
      <c r="Q52" s="118">
        <f t="shared" si="247"/>
        <v>29.601105202834198</v>
      </c>
      <c r="R52" s="118">
        <f t="shared" si="247"/>
        <v>33.462431541274171</v>
      </c>
      <c r="S52" s="118">
        <f t="shared" si="247"/>
        <v>34.742017180519284</v>
      </c>
      <c r="T52" s="119">
        <f t="shared" si="247"/>
        <v>34.539065388813654</v>
      </c>
      <c r="U52" s="117">
        <f t="shared" si="247"/>
        <v>21.156888464040311</v>
      </c>
      <c r="V52" s="118">
        <f t="shared" si="247"/>
        <v>20.751632787556844</v>
      </c>
      <c r="W52" s="118">
        <f t="shared" si="247"/>
        <v>18.82602496734058</v>
      </c>
      <c r="X52" s="118">
        <f t="shared" si="247"/>
        <v>19.350435867110718</v>
      </c>
      <c r="Y52" s="118">
        <f t="shared" si="247"/>
        <v>20.004955534540837</v>
      </c>
      <c r="Z52" s="119">
        <f t="shared" si="247"/>
        <v>20.450000000000003</v>
      </c>
      <c r="AA52" s="117">
        <f t="shared" si="247"/>
        <v>30.656511128160435</v>
      </c>
      <c r="AB52" s="118">
        <f t="shared" si="247"/>
        <v>29.875380711456</v>
      </c>
      <c r="AC52" s="118">
        <f t="shared" si="247"/>
        <v>25.332162750204805</v>
      </c>
      <c r="AD52" s="118">
        <f t="shared" si="247"/>
        <v>26.537342548678211</v>
      </c>
      <c r="AE52" s="118">
        <f t="shared" si="247"/>
        <v>27.57298461771618</v>
      </c>
      <c r="AF52" s="119">
        <f t="shared" si="247"/>
        <v>28.452108709516583</v>
      </c>
      <c r="AG52" s="117">
        <f t="shared" si="247"/>
        <v>21.156228068425627</v>
      </c>
      <c r="AH52" s="118">
        <f t="shared" si="247"/>
        <v>20.2968272716165</v>
      </c>
      <c r="AI52" s="118">
        <f t="shared" si="247"/>
        <v>19.068531995791517</v>
      </c>
      <c r="AJ52" s="118">
        <f t="shared" si="247"/>
        <v>21.781612090143994</v>
      </c>
      <c r="AK52" s="118">
        <f t="shared" si="247"/>
        <v>22.647823798980511</v>
      </c>
      <c r="AL52" s="119">
        <f t="shared" si="247"/>
        <v>22.741992194900384</v>
      </c>
      <c r="AM52" s="117">
        <f t="shared" si="247"/>
        <v>24.721497989444178</v>
      </c>
      <c r="AN52" s="118">
        <f t="shared" si="247"/>
        <v>24.514738969606835</v>
      </c>
      <c r="AO52" s="118">
        <f t="shared" si="247"/>
        <v>23.35589303400462</v>
      </c>
      <c r="AP52" s="118">
        <f t="shared" si="247"/>
        <v>23.689737624402223</v>
      </c>
      <c r="AQ52" s="118">
        <f t="shared" si="247"/>
        <v>24.187240484000668</v>
      </c>
      <c r="AR52" s="119">
        <f t="shared" si="247"/>
        <v>24.510922397429553</v>
      </c>
      <c r="AS52" s="117">
        <f t="shared" ref="AS52:AX52" si="248">IFERROR((AS28/AS$26*100),"NA")</f>
        <v>16.937911839592935</v>
      </c>
      <c r="AT52" s="118">
        <f t="shared" si="248"/>
        <v>15.009655897713706</v>
      </c>
      <c r="AU52" s="118">
        <f t="shared" si="248"/>
        <v>16.908385393069064</v>
      </c>
      <c r="AV52" s="118">
        <f t="shared" si="248"/>
        <v>18.227638643648064</v>
      </c>
      <c r="AW52" s="118">
        <f t="shared" si="248"/>
        <v>17.790797390162403</v>
      </c>
      <c r="AX52" s="119">
        <f t="shared" si="248"/>
        <v>17.640797390162405</v>
      </c>
      <c r="AY52" s="117">
        <f t="shared" si="247"/>
        <v>34.507287796629278</v>
      </c>
      <c r="AZ52" s="118">
        <f t="shared" si="247"/>
        <v>34.051525274654267</v>
      </c>
      <c r="BA52" s="118">
        <f t="shared" si="247"/>
        <v>36.179968521297475</v>
      </c>
      <c r="BB52" s="118">
        <f t="shared" si="247"/>
        <v>37.040038938502562</v>
      </c>
      <c r="BC52" s="118">
        <f t="shared" si="247"/>
        <v>36.868827623516758</v>
      </c>
      <c r="BD52" s="119">
        <f t="shared" si="247"/>
        <v>37.0476592591829</v>
      </c>
      <c r="BE52" s="117">
        <f t="shared" si="247"/>
        <v>16.473965337541337</v>
      </c>
      <c r="BF52" s="118">
        <f t="shared" si="247"/>
        <v>11.301335312248167</v>
      </c>
      <c r="BG52" s="118">
        <f t="shared" si="247"/>
        <v>12.705609721906267</v>
      </c>
      <c r="BH52" s="118">
        <f t="shared" si="247"/>
        <v>17.40341611865372</v>
      </c>
      <c r="BI52" s="118">
        <f t="shared" si="247"/>
        <v>17.868157758410518</v>
      </c>
      <c r="BJ52" s="119">
        <f t="shared" si="247"/>
        <v>18.07096819741766</v>
      </c>
      <c r="BK52" s="117">
        <f t="shared" si="247"/>
        <v>19.731610337972164</v>
      </c>
      <c r="BL52" s="118">
        <f t="shared" si="247"/>
        <v>17.832442852249301</v>
      </c>
      <c r="BM52" s="118">
        <f t="shared" si="247"/>
        <v>18.537484637443676</v>
      </c>
      <c r="BN52" s="118">
        <f t="shared" si="247"/>
        <v>20.988293794675229</v>
      </c>
      <c r="BO52" s="118">
        <f t="shared" ref="BO52:DF52" si="249">IFERROR((BO28/BO$26*100),"NA")</f>
        <v>21.555376909783181</v>
      </c>
      <c r="BP52" s="119">
        <f t="shared" si="249"/>
        <v>21.902797457782317</v>
      </c>
      <c r="BQ52" s="117">
        <f t="shared" si="249"/>
        <v>24.433578051884524</v>
      </c>
      <c r="BR52" s="118">
        <f t="shared" si="249"/>
        <v>24.395088663343888</v>
      </c>
      <c r="BS52" s="118">
        <f t="shared" si="249"/>
        <v>22.575599397761472</v>
      </c>
      <c r="BT52" s="118">
        <f t="shared" si="249"/>
        <v>24.222417990734581</v>
      </c>
      <c r="BU52" s="118">
        <f t="shared" si="249"/>
        <v>24.939569323017391</v>
      </c>
      <c r="BV52" s="119">
        <f t="shared" si="249"/>
        <v>25.16475138103635</v>
      </c>
      <c r="BW52" s="117">
        <f t="shared" si="249"/>
        <v>19.505671294353334</v>
      </c>
      <c r="BX52" s="118">
        <f t="shared" si="249"/>
        <v>21.840245064239873</v>
      </c>
      <c r="BY52" s="118">
        <f t="shared" si="249"/>
        <v>22.202171601504975</v>
      </c>
      <c r="BZ52" s="118">
        <f t="shared" si="249"/>
        <v>23.379223434862215</v>
      </c>
      <c r="CA52" s="118">
        <f t="shared" si="249"/>
        <v>24.499999999999989</v>
      </c>
      <c r="CB52" s="119">
        <f t="shared" si="249"/>
        <v>24.999999999999996</v>
      </c>
      <c r="CC52" s="117">
        <f t="shared" si="249"/>
        <v>18.588389113585006</v>
      </c>
      <c r="CD52" s="118">
        <f t="shared" si="249"/>
        <v>20.210245042731632</v>
      </c>
      <c r="CE52" s="118">
        <f t="shared" si="249"/>
        <v>18.300985411584588</v>
      </c>
      <c r="CF52" s="118">
        <f t="shared" si="249"/>
        <v>19.038076366628999</v>
      </c>
      <c r="CG52" s="118">
        <f t="shared" si="249"/>
        <v>19.269584387470491</v>
      </c>
      <c r="CH52" s="119">
        <f t="shared" si="249"/>
        <v>20.010684683855743</v>
      </c>
      <c r="CI52" s="117">
        <f t="shared" si="249"/>
        <v>23.045205417464835</v>
      </c>
      <c r="CJ52" s="118">
        <f t="shared" si="249"/>
        <v>18.620073057446053</v>
      </c>
      <c r="CK52" s="118">
        <f t="shared" si="249"/>
        <v>16.817977642362553</v>
      </c>
      <c r="CL52" s="118">
        <f t="shared" si="249"/>
        <v>21.862813423898427</v>
      </c>
      <c r="CM52" s="118">
        <f t="shared" si="249"/>
        <v>22.972920909991174</v>
      </c>
      <c r="CN52" s="119">
        <f t="shared" si="249"/>
        <v>23.143716341861463</v>
      </c>
      <c r="CO52" s="117">
        <f t="shared" ref="CO52:CT52" si="250">IFERROR((CO28/CO$26*100),"NA")</f>
        <v>13.305864100598495</v>
      </c>
      <c r="CP52" s="118">
        <f t="shared" si="250"/>
        <v>13.832827513385901</v>
      </c>
      <c r="CQ52" s="118">
        <f t="shared" si="250"/>
        <v>13.469117386724076</v>
      </c>
      <c r="CR52" s="118">
        <f t="shared" si="250"/>
        <v>15.021126737406981</v>
      </c>
      <c r="CS52" s="118">
        <f t="shared" si="250"/>
        <v>15.519715780570994</v>
      </c>
      <c r="CT52" s="119">
        <f t="shared" si="250"/>
        <v>16.530727269993651</v>
      </c>
      <c r="CU52" s="117">
        <f t="shared" si="249"/>
        <v>8.9807192399878506</v>
      </c>
      <c r="CV52" s="118">
        <f t="shared" si="249"/>
        <v>11.931611868923888</v>
      </c>
      <c r="CW52" s="118">
        <f t="shared" si="249"/>
        <v>8.2164876425348563</v>
      </c>
      <c r="CX52" s="118">
        <f t="shared" si="249"/>
        <v>8.5709396406112379</v>
      </c>
      <c r="CY52" s="118">
        <f t="shared" si="249"/>
        <v>11.11409814279407</v>
      </c>
      <c r="CZ52" s="119">
        <f t="shared" si="249"/>
        <v>12.771015126463475</v>
      </c>
      <c r="DA52" s="117">
        <f t="shared" si="249"/>
        <v>12.51964711250824</v>
      </c>
      <c r="DB52" s="118">
        <f t="shared" si="249"/>
        <v>16.027674904761398</v>
      </c>
      <c r="DC52" s="118">
        <f t="shared" si="249"/>
        <v>13.675930478035802</v>
      </c>
      <c r="DD52" s="118">
        <f t="shared" si="249"/>
        <v>15.974560419004863</v>
      </c>
      <c r="DE52" s="118">
        <f t="shared" si="249"/>
        <v>16.850000000000005</v>
      </c>
      <c r="DF52" s="119">
        <f t="shared" si="249"/>
        <v>17.299999999999997</v>
      </c>
      <c r="DG52" s="117">
        <f t="shared" ref="DG52:DL52" si="251">IFERROR((DG28/DG$26*100),"NA")</f>
        <v>18.633202183765889</v>
      </c>
      <c r="DH52" s="118">
        <f t="shared" si="251"/>
        <v>18.753279694624318</v>
      </c>
      <c r="DI52" s="118">
        <f t="shared" si="251"/>
        <v>21.165072083789862</v>
      </c>
      <c r="DJ52" s="118">
        <f t="shared" si="251"/>
        <v>22.499403306737243</v>
      </c>
      <c r="DK52" s="118">
        <f t="shared" si="251"/>
        <v>23.364950092145552</v>
      </c>
      <c r="DL52" s="119">
        <f t="shared" si="251"/>
        <v>22.501644273185136</v>
      </c>
      <c r="DM52" s="117">
        <f ca="1">IFERROR((DM28/DM$26*100),"NA")</f>
        <v>24.372873780479157</v>
      </c>
      <c r="DN52" s="118">
        <f t="shared" ref="DN52:DR52" ca="1" si="252">IFERROR((DN28/DN$26*100),"NA")</f>
        <v>23.366711963014751</v>
      </c>
      <c r="DO52" s="118">
        <f t="shared" ca="1" si="252"/>
        <v>23.400229653205944</v>
      </c>
      <c r="DP52" s="118">
        <f t="shared" ca="1" si="252"/>
        <v>24.799975254539383</v>
      </c>
      <c r="DQ52" s="118">
        <f t="shared" ca="1" si="252"/>
        <v>25.131475210342707</v>
      </c>
      <c r="DR52" s="119">
        <f t="shared" ca="1" si="252"/>
        <v>25.411626341738458</v>
      </c>
    </row>
    <row r="53" spans="2:122" s="17" customFormat="1">
      <c r="B53" s="27" t="s">
        <v>34</v>
      </c>
      <c r="C53" s="117">
        <f t="shared" ref="C53:BN53" si="253">IFERROR((C32/C$26*100),"NA")</f>
        <v>14.768944939825793</v>
      </c>
      <c r="D53" s="118">
        <f t="shared" si="253"/>
        <v>10.99783239775021</v>
      </c>
      <c r="E53" s="118">
        <f t="shared" si="253"/>
        <v>12.306098915612365</v>
      </c>
      <c r="F53" s="118">
        <f t="shared" si="253"/>
        <v>15.657789198565533</v>
      </c>
      <c r="G53" s="118">
        <f t="shared" si="253"/>
        <v>14.814504094728754</v>
      </c>
      <c r="H53" s="119">
        <f t="shared" si="253"/>
        <v>14.900524713908577</v>
      </c>
      <c r="I53" s="117">
        <f t="shared" si="253"/>
        <v>14.086405900058917</v>
      </c>
      <c r="J53" s="118">
        <f t="shared" si="253"/>
        <v>10.732400224670469</v>
      </c>
      <c r="K53" s="118">
        <f t="shared" si="253"/>
        <v>11.906224023115772</v>
      </c>
      <c r="L53" s="118">
        <f t="shared" si="253"/>
        <v>12.744263763419649</v>
      </c>
      <c r="M53" s="118">
        <f t="shared" si="253"/>
        <v>13.409497238255616</v>
      </c>
      <c r="N53" s="119">
        <f t="shared" si="253"/>
        <v>13.685364375284031</v>
      </c>
      <c r="O53" s="117">
        <f t="shared" si="253"/>
        <v>21.386964442847052</v>
      </c>
      <c r="P53" s="118">
        <f t="shared" si="253"/>
        <v>21.144049351148485</v>
      </c>
      <c r="Q53" s="118">
        <f t="shared" si="253"/>
        <v>20.195668354958389</v>
      </c>
      <c r="R53" s="118">
        <f t="shared" si="253"/>
        <v>23.559572074649282</v>
      </c>
      <c r="S53" s="118">
        <f t="shared" si="253"/>
        <v>24.920318168552956</v>
      </c>
      <c r="T53" s="119">
        <f t="shared" si="253"/>
        <v>24.748712340137942</v>
      </c>
      <c r="U53" s="117">
        <f t="shared" si="253"/>
        <v>17.934048043629719</v>
      </c>
      <c r="V53" s="118">
        <f t="shared" si="253"/>
        <v>16.825498519199463</v>
      </c>
      <c r="W53" s="118">
        <f t="shared" si="253"/>
        <v>14.879552035443774</v>
      </c>
      <c r="X53" s="118">
        <f t="shared" si="253"/>
        <v>15.121561495032651</v>
      </c>
      <c r="Y53" s="118">
        <f t="shared" si="253"/>
        <v>15.467240076236289</v>
      </c>
      <c r="Z53" s="119">
        <f t="shared" si="253"/>
        <v>15.728845335542161</v>
      </c>
      <c r="AA53" s="117">
        <f t="shared" si="253"/>
        <v>23.190851887071958</v>
      </c>
      <c r="AB53" s="118">
        <f t="shared" si="253"/>
        <v>23.01527243914941</v>
      </c>
      <c r="AC53" s="118">
        <f t="shared" si="253"/>
        <v>19.98068109188976</v>
      </c>
      <c r="AD53" s="118">
        <f t="shared" si="253"/>
        <v>22.011959349616379</v>
      </c>
      <c r="AE53" s="118">
        <f t="shared" si="253"/>
        <v>23.409251825421389</v>
      </c>
      <c r="AF53" s="119">
        <f t="shared" si="253"/>
        <v>24.244114489940202</v>
      </c>
      <c r="AG53" s="117">
        <f t="shared" si="253"/>
        <v>15.55051720710536</v>
      </c>
      <c r="AH53" s="118">
        <f t="shared" si="253"/>
        <v>14.609737552276652</v>
      </c>
      <c r="AI53" s="118">
        <f t="shared" si="253"/>
        <v>13.104195864820881</v>
      </c>
      <c r="AJ53" s="118">
        <f t="shared" si="253"/>
        <v>14.016596186203298</v>
      </c>
      <c r="AK53" s="118">
        <f t="shared" si="253"/>
        <v>15.186996322585586</v>
      </c>
      <c r="AL53" s="119">
        <f t="shared" si="253"/>
        <v>16.565106115497695</v>
      </c>
      <c r="AM53" s="117">
        <f t="shared" si="253"/>
        <v>17.274802280485719</v>
      </c>
      <c r="AN53" s="118">
        <f t="shared" si="253"/>
        <v>16.878312931396103</v>
      </c>
      <c r="AO53" s="118">
        <f t="shared" si="253"/>
        <v>16.839798114708973</v>
      </c>
      <c r="AP53" s="118">
        <f t="shared" si="253"/>
        <v>16.594513232824401</v>
      </c>
      <c r="AQ53" s="118">
        <f t="shared" si="253"/>
        <v>17.161049977566808</v>
      </c>
      <c r="AR53" s="119">
        <f t="shared" si="253"/>
        <v>17.617278900098952</v>
      </c>
      <c r="AS53" s="117">
        <f t="shared" ref="AS53:AX53" si="254">IFERROR((AS32/AS$26*100),"NA")</f>
        <v>9.7950616092606921</v>
      </c>
      <c r="AT53" s="118">
        <f t="shared" si="254"/>
        <v>9.2770792300183125</v>
      </c>
      <c r="AU53" s="118">
        <f t="shared" si="254"/>
        <v>10.770698374215758</v>
      </c>
      <c r="AV53" s="118">
        <f t="shared" si="254"/>
        <v>11.283110190770005</v>
      </c>
      <c r="AW53" s="118">
        <f t="shared" si="254"/>
        <v>10.570400204812664</v>
      </c>
      <c r="AX53" s="119">
        <f t="shared" si="254"/>
        <v>10.742289458770815</v>
      </c>
      <c r="AY53" s="117">
        <f t="shared" si="253"/>
        <v>26.447949557544753</v>
      </c>
      <c r="AZ53" s="118">
        <f t="shared" si="253"/>
        <v>24.820016585325156</v>
      </c>
      <c r="BA53" s="118">
        <f t="shared" si="253"/>
        <v>26.333901209315048</v>
      </c>
      <c r="BB53" s="118">
        <f t="shared" si="253"/>
        <v>28.86356005135368</v>
      </c>
      <c r="BC53" s="118">
        <f t="shared" si="253"/>
        <v>28.050002325068448</v>
      </c>
      <c r="BD53" s="119">
        <f t="shared" si="253"/>
        <v>28.147456445626979</v>
      </c>
      <c r="BE53" s="117">
        <f t="shared" si="253"/>
        <v>11.217706459760878</v>
      </c>
      <c r="BF53" s="118">
        <f t="shared" si="253"/>
        <v>7.2448224212265817</v>
      </c>
      <c r="BG53" s="118">
        <f t="shared" si="253"/>
        <v>9.3601223967116631</v>
      </c>
      <c r="BH53" s="118">
        <f t="shared" si="253"/>
        <v>13.068884592644716</v>
      </c>
      <c r="BI53" s="118">
        <f t="shared" si="253"/>
        <v>13.449861869070997</v>
      </c>
      <c r="BJ53" s="119">
        <f t="shared" si="253"/>
        <v>13.648936869504247</v>
      </c>
      <c r="BK53" s="117">
        <f t="shared" si="253"/>
        <v>14.576290138526321</v>
      </c>
      <c r="BL53" s="118">
        <f t="shared" si="253"/>
        <v>12.982357859954011</v>
      </c>
      <c r="BM53" s="118">
        <f t="shared" si="253"/>
        <v>13.334698893895949</v>
      </c>
      <c r="BN53" s="118">
        <f t="shared" si="253"/>
        <v>15.342380607065161</v>
      </c>
      <c r="BO53" s="118">
        <f t="shared" ref="BO53:DF53" si="255">IFERROR((BO32/BO$26*100),"NA")</f>
        <v>15.852227170825556</v>
      </c>
      <c r="BP53" s="119">
        <f t="shared" si="255"/>
        <v>15.939950475864094</v>
      </c>
      <c r="BQ53" s="117">
        <f t="shared" si="255"/>
        <v>15.703335498122478</v>
      </c>
      <c r="BR53" s="118">
        <f t="shared" si="255"/>
        <v>15.814021012727453</v>
      </c>
      <c r="BS53" s="118">
        <f t="shared" si="255"/>
        <v>14.418214874154856</v>
      </c>
      <c r="BT53" s="118">
        <f t="shared" si="255"/>
        <v>16.224103658744074</v>
      </c>
      <c r="BU53" s="118">
        <f t="shared" si="255"/>
        <v>16.895533915681749</v>
      </c>
      <c r="BV53" s="119">
        <f t="shared" si="255"/>
        <v>16.878188604561185</v>
      </c>
      <c r="BW53" s="117">
        <f t="shared" si="255"/>
        <v>14.180288405042896</v>
      </c>
      <c r="BX53" s="118">
        <f t="shared" si="255"/>
        <v>15.416519729881919</v>
      </c>
      <c r="BY53" s="118">
        <f t="shared" si="255"/>
        <v>15.873445934892835</v>
      </c>
      <c r="BZ53" s="118">
        <f t="shared" si="255"/>
        <v>17.021363863328347</v>
      </c>
      <c r="CA53" s="118">
        <f t="shared" si="255"/>
        <v>18.066292108622616</v>
      </c>
      <c r="CB53" s="119">
        <f t="shared" si="255"/>
        <v>18.654466020072903</v>
      </c>
      <c r="CC53" s="117">
        <f t="shared" si="255"/>
        <v>12.022077952333992</v>
      </c>
      <c r="CD53" s="118">
        <f t="shared" si="255"/>
        <v>13.805121106198047</v>
      </c>
      <c r="CE53" s="118">
        <f t="shared" si="255"/>
        <v>12.117652978370042</v>
      </c>
      <c r="CF53" s="118">
        <f t="shared" si="255"/>
        <v>12.423265448499864</v>
      </c>
      <c r="CG53" s="118">
        <f t="shared" si="255"/>
        <v>13.052572319175027</v>
      </c>
      <c r="CH53" s="119">
        <f t="shared" si="255"/>
        <v>13.645504887616083</v>
      </c>
      <c r="CI53" s="117">
        <f t="shared" si="255"/>
        <v>15.436922625471189</v>
      </c>
      <c r="CJ53" s="118">
        <f t="shared" si="255"/>
        <v>12.043995742347516</v>
      </c>
      <c r="CK53" s="118">
        <f t="shared" si="255"/>
        <v>10.867184785280228</v>
      </c>
      <c r="CL53" s="118">
        <f t="shared" si="255"/>
        <v>14.722938482547429</v>
      </c>
      <c r="CM53" s="118">
        <f t="shared" si="255"/>
        <v>16.231545261416432</v>
      </c>
      <c r="CN53" s="119">
        <f t="shared" si="255"/>
        <v>16.484039468127971</v>
      </c>
      <c r="CO53" s="117">
        <f t="shared" ref="CO53:CT53" si="256">IFERROR((CO32/CO$26*100),"NA")</f>
        <v>7.5124784197248271</v>
      </c>
      <c r="CP53" s="118">
        <f t="shared" si="256"/>
        <v>7.8454404174684411</v>
      </c>
      <c r="CQ53" s="118">
        <f t="shared" si="256"/>
        <v>7.8659937198726455</v>
      </c>
      <c r="CR53" s="118">
        <f t="shared" si="256"/>
        <v>9.1780466070624129</v>
      </c>
      <c r="CS53" s="118">
        <f t="shared" si="256"/>
        <v>9.2892986673641023</v>
      </c>
      <c r="CT53" s="119">
        <f t="shared" si="256"/>
        <v>10.463371311329851</v>
      </c>
      <c r="CU53" s="117">
        <f t="shared" si="255"/>
        <v>2.8384974157984151</v>
      </c>
      <c r="CV53" s="118">
        <f t="shared" si="255"/>
        <v>6.2701680585909845</v>
      </c>
      <c r="CW53" s="118">
        <f t="shared" si="255"/>
        <v>4.3927636561456733</v>
      </c>
      <c r="CX53" s="118">
        <f t="shared" si="255"/>
        <v>5.0581827672640074</v>
      </c>
      <c r="CY53" s="118">
        <f t="shared" si="255"/>
        <v>7.1595522391655217</v>
      </c>
      <c r="CZ53" s="119">
        <f t="shared" si="255"/>
        <v>8.4578232206470219</v>
      </c>
      <c r="DA53" s="117">
        <f t="shared" si="255"/>
        <v>5.6000608426709935</v>
      </c>
      <c r="DB53" s="118">
        <f t="shared" si="255"/>
        <v>10.270912698833792</v>
      </c>
      <c r="DC53" s="118">
        <f t="shared" si="255"/>
        <v>8.9025612847874918</v>
      </c>
      <c r="DD53" s="118">
        <f t="shared" si="255"/>
        <v>12.284885895997007</v>
      </c>
      <c r="DE53" s="118">
        <f t="shared" si="255"/>
        <v>11.955229455047604</v>
      </c>
      <c r="DF53" s="119">
        <f t="shared" si="255"/>
        <v>12.497059986126022</v>
      </c>
      <c r="DG53" s="117">
        <f t="shared" ref="DG53:DL53" si="257">IFERROR((DG32/DG$26*100),"NA")</f>
        <v>5.0395789736102046</v>
      </c>
      <c r="DH53" s="118">
        <f t="shared" si="257"/>
        <v>7.8661895927001941</v>
      </c>
      <c r="DI53" s="118">
        <f t="shared" si="257"/>
        <v>11.367363989547808</v>
      </c>
      <c r="DJ53" s="118">
        <f t="shared" si="257"/>
        <v>12.815406697962132</v>
      </c>
      <c r="DK53" s="118">
        <f t="shared" si="257"/>
        <v>13.149383587433697</v>
      </c>
      <c r="DL53" s="119">
        <f t="shared" si="257"/>
        <v>13.808195445269231</v>
      </c>
      <c r="DM53" s="117">
        <f ca="1">IFERROR((DM32/DM$26*100),"NA")</f>
        <v>17.339519302078553</v>
      </c>
      <c r="DN53" s="118">
        <f t="shared" ref="DN53:DR53" ca="1" si="258">IFERROR((DN32/DN$26*100),"NA")</f>
        <v>16.318870500695382</v>
      </c>
      <c r="DO53" s="118">
        <f t="shared" ca="1" si="258"/>
        <v>16.492375117083697</v>
      </c>
      <c r="DP53" s="118">
        <f t="shared" ca="1" si="258"/>
        <v>18.012332535379457</v>
      </c>
      <c r="DQ53" s="118">
        <f t="shared" ca="1" si="258"/>
        <v>18.182668960469375</v>
      </c>
      <c r="DR53" s="119">
        <f t="shared" ca="1" si="258"/>
        <v>18.490060320672381</v>
      </c>
    </row>
    <row r="54" spans="2:122" s="17" customFormat="1">
      <c r="B54" s="27" t="s">
        <v>292</v>
      </c>
      <c r="C54" s="117">
        <v>27.962042949105033</v>
      </c>
      <c r="D54" s="118">
        <v>24.047847590996284</v>
      </c>
      <c r="E54" s="118">
        <v>28.480941517840474</v>
      </c>
      <c r="F54" s="118">
        <v>32.013854627219104</v>
      </c>
      <c r="G54" s="118">
        <v>28.533530183500446</v>
      </c>
      <c r="H54" s="119">
        <v>29.461573732586345</v>
      </c>
      <c r="I54" s="117">
        <v>46.548325952236894</v>
      </c>
      <c r="J54" s="118">
        <v>49.696106129468184</v>
      </c>
      <c r="K54" s="118">
        <v>63.711927725872997</v>
      </c>
      <c r="L54" s="118">
        <v>57.174425712867858</v>
      </c>
      <c r="M54" s="118">
        <v>57.378564656152989</v>
      </c>
      <c r="N54" s="119">
        <v>54.90939921632868</v>
      </c>
      <c r="O54" s="117">
        <v>75.027087619890708</v>
      </c>
      <c r="P54" s="118">
        <v>74.351657066961934</v>
      </c>
      <c r="Q54" s="118">
        <v>61.16739063587162</v>
      </c>
      <c r="R54" s="118">
        <v>74.540694840910675</v>
      </c>
      <c r="S54" s="118">
        <v>76.708184735104297</v>
      </c>
      <c r="T54" s="119">
        <v>70.907888021718406</v>
      </c>
      <c r="U54" s="117">
        <v>24.051373784363182</v>
      </c>
      <c r="V54" s="118">
        <v>22.852214765753196</v>
      </c>
      <c r="W54" s="118">
        <v>19.784857187044796</v>
      </c>
      <c r="X54" s="118">
        <v>19.912142321795194</v>
      </c>
      <c r="Y54" s="118">
        <v>20.414566204452441</v>
      </c>
      <c r="Z54" s="119">
        <v>21.147053426934285</v>
      </c>
      <c r="AA54" s="117">
        <v>37.252939250125387</v>
      </c>
      <c r="AB54" s="118">
        <v>38.223839599850145</v>
      </c>
      <c r="AC54" s="118">
        <v>31.076659261431328</v>
      </c>
      <c r="AD54" s="118">
        <v>33.166689460865022</v>
      </c>
      <c r="AE54" s="118">
        <v>34.928623462337029</v>
      </c>
      <c r="AF54" s="119">
        <v>34.08803241381198</v>
      </c>
      <c r="AG54" s="117">
        <v>19.784065657506012</v>
      </c>
      <c r="AH54" s="118">
        <v>17.353122179914273</v>
      </c>
      <c r="AI54" s="118">
        <v>13.944710898226633</v>
      </c>
      <c r="AJ54" s="118">
        <v>14.964622463148034</v>
      </c>
      <c r="AK54" s="118">
        <v>17.233519142873167</v>
      </c>
      <c r="AL54" s="119">
        <v>18.989363138267315</v>
      </c>
      <c r="AM54" s="117">
        <v>29.064447837204749</v>
      </c>
      <c r="AN54" s="118">
        <v>18.301583297841109</v>
      </c>
      <c r="AO54" s="118">
        <v>20.533507703204442</v>
      </c>
      <c r="AP54" s="118">
        <v>20.234707571933161</v>
      </c>
      <c r="AQ54" s="118">
        <v>21.767523203209336</v>
      </c>
      <c r="AR54" s="119">
        <v>23.743781513255787</v>
      </c>
      <c r="AS54" s="117">
        <v>18.631458825388787</v>
      </c>
      <c r="AT54" s="118">
        <v>13.853897327568228</v>
      </c>
      <c r="AU54" s="118">
        <v>16.214129466497543</v>
      </c>
      <c r="AV54" s="118">
        <v>17.561851718424716</v>
      </c>
      <c r="AW54" s="118">
        <v>16.008150008923774</v>
      </c>
      <c r="AX54" s="119">
        <v>16.532853620253768</v>
      </c>
      <c r="AY54" s="117">
        <v>20.840365871749142</v>
      </c>
      <c r="AZ54" s="118">
        <v>24.834627190565673</v>
      </c>
      <c r="BA54" s="118">
        <v>28.600144399768919</v>
      </c>
      <c r="BB54" s="118">
        <v>28.481773849304616</v>
      </c>
      <c r="BC54" s="118">
        <v>28.249612681958013</v>
      </c>
      <c r="BD54" s="119">
        <v>29.143383313150085</v>
      </c>
      <c r="BE54" s="117">
        <v>16.119240205164004</v>
      </c>
      <c r="BF54" s="118">
        <v>11.081405663158865</v>
      </c>
      <c r="BG54" s="118">
        <v>15.551836251716967</v>
      </c>
      <c r="BH54" s="118">
        <v>21.463627580624422</v>
      </c>
      <c r="BI54" s="118">
        <v>21.832482444044562</v>
      </c>
      <c r="BJ54" s="119">
        <v>22.560359643132163</v>
      </c>
      <c r="BK54" s="117">
        <v>37.461275118907814</v>
      </c>
      <c r="BL54" s="118">
        <v>37.322354376334246</v>
      </c>
      <c r="BM54" s="118">
        <v>36.588450189686675</v>
      </c>
      <c r="BN54" s="118">
        <v>38.815358406499804</v>
      </c>
      <c r="BO54" s="118">
        <v>42.559306578544081</v>
      </c>
      <c r="BP54" s="119">
        <v>44.692373644658105</v>
      </c>
      <c r="BQ54" s="117">
        <v>106.10385666565445</v>
      </c>
      <c r="BR54" s="118">
        <v>113.60537255532657</v>
      </c>
      <c r="BS54" s="118">
        <v>107.23713314185714</v>
      </c>
      <c r="BT54" s="118">
        <v>136.47065720009809</v>
      </c>
      <c r="BU54" s="118">
        <v>96.442541668151875</v>
      </c>
      <c r="BV54" s="119">
        <v>89.269498916413212</v>
      </c>
      <c r="BW54" s="117">
        <v>54.144034869373392</v>
      </c>
      <c r="BX54" s="118">
        <v>80.697597531408277</v>
      </c>
      <c r="BY54" s="118">
        <v>73.77286766452832</v>
      </c>
      <c r="BZ54" s="118">
        <v>83.197357181458457</v>
      </c>
      <c r="CA54" s="118">
        <v>98.413895123120881</v>
      </c>
      <c r="CB54" s="119">
        <v>92.607843099744088</v>
      </c>
      <c r="CC54" s="117">
        <v>38.488749320108859</v>
      </c>
      <c r="CD54" s="118">
        <v>49.285181372699412</v>
      </c>
      <c r="CE54" s="118">
        <v>41.665174499009098</v>
      </c>
      <c r="CF54" s="118">
        <v>35.643018506286694</v>
      </c>
      <c r="CG54" s="118">
        <v>36.825805416120438</v>
      </c>
      <c r="CH54" s="119">
        <v>38.519819819676314</v>
      </c>
      <c r="CI54" s="117">
        <v>22.406571283277131</v>
      </c>
      <c r="CJ54" s="118">
        <v>19.920194520646149</v>
      </c>
      <c r="CK54" s="118">
        <v>18.834179519814565</v>
      </c>
      <c r="CL54" s="118">
        <v>23.34454374396984</v>
      </c>
      <c r="CM54" s="118">
        <v>24.465531857658977</v>
      </c>
      <c r="CN54" s="119">
        <v>24.943429918274013</v>
      </c>
      <c r="CO54" s="117">
        <v>6.1489902597482793</v>
      </c>
      <c r="CP54" s="118">
        <v>6.5696874120725255</v>
      </c>
      <c r="CQ54" s="118">
        <v>6.9015205502380352</v>
      </c>
      <c r="CR54" s="118">
        <v>8.6325302922947458</v>
      </c>
      <c r="CS54" s="118">
        <v>8.9944421173831657</v>
      </c>
      <c r="CT54" s="119">
        <v>9.4985826254012142</v>
      </c>
      <c r="CU54" s="117">
        <v>3.3914627724729742</v>
      </c>
      <c r="CV54" s="118">
        <v>9.739537606087195</v>
      </c>
      <c r="CW54" s="118">
        <v>8.3405909612772806</v>
      </c>
      <c r="CX54" s="118">
        <v>10.090836191535795</v>
      </c>
      <c r="CY54" s="118">
        <v>15.02578270433553</v>
      </c>
      <c r="CZ54" s="119">
        <v>18.380444529694888</v>
      </c>
      <c r="DA54" s="117">
        <v>10.705631482019967</v>
      </c>
      <c r="DB54" s="118">
        <v>19.784150604010385</v>
      </c>
      <c r="DC54" s="118">
        <v>15.535789385145934</v>
      </c>
      <c r="DD54" s="118">
        <v>18.863995404279766</v>
      </c>
      <c r="DE54" s="118">
        <v>16.736085409435439</v>
      </c>
      <c r="DF54" s="119">
        <v>16.028502240056593</v>
      </c>
      <c r="DG54" s="117">
        <v>9.4874469950264508</v>
      </c>
      <c r="DH54" s="118">
        <v>18.25513693022895</v>
      </c>
      <c r="DI54" s="118">
        <v>32.615814271998381</v>
      </c>
      <c r="DJ54" s="118">
        <v>34.154711095170164</v>
      </c>
      <c r="DK54" s="118">
        <v>33.059688375245379</v>
      </c>
      <c r="DL54" s="119">
        <v>31.113578878025745</v>
      </c>
      <c r="DM54" s="117">
        <f ca="1">DM32/DM35*100</f>
        <v>21.219652382502346</v>
      </c>
      <c r="DN54" s="118">
        <f t="shared" ref="DN54:DR54" ca="1" si="259">DN32/DN35*100</f>
        <v>22.36021326921329</v>
      </c>
      <c r="DO54" s="118">
        <f t="shared" ca="1" si="259"/>
        <v>23.402949377771325</v>
      </c>
      <c r="DP54" s="118">
        <f t="shared" ca="1" si="259"/>
        <v>25.364577323675245</v>
      </c>
      <c r="DQ54" s="118">
        <f t="shared" ca="1" si="259"/>
        <v>25.209128108765512</v>
      </c>
      <c r="DR54" s="119">
        <f t="shared" ca="1" si="259"/>
        <v>26.188582266113258</v>
      </c>
    </row>
    <row r="55" spans="2:122" s="17" customFormat="1">
      <c r="B55" s="27" t="s">
        <v>293</v>
      </c>
      <c r="C55" s="117">
        <v>24.23002102666641</v>
      </c>
      <c r="D55" s="118">
        <v>21.013885048323946</v>
      </c>
      <c r="E55" s="118">
        <v>24.431650648005814</v>
      </c>
      <c r="F55" s="118">
        <v>27.217579242401985</v>
      </c>
      <c r="G55" s="118">
        <v>24.370401410164646</v>
      </c>
      <c r="H55" s="119">
        <v>25.241366942249332</v>
      </c>
      <c r="I55" s="117">
        <v>29.280140594537983</v>
      </c>
      <c r="J55" s="118">
        <v>27.057978669560967</v>
      </c>
      <c r="K55" s="118">
        <v>32.597939934018719</v>
      </c>
      <c r="L55" s="118">
        <v>33.516302684726654</v>
      </c>
      <c r="M55" s="118">
        <v>38.294760898362007</v>
      </c>
      <c r="N55" s="119">
        <v>39.437873490215331</v>
      </c>
      <c r="O55" s="117">
        <v>68.880469927286455</v>
      </c>
      <c r="P55" s="118">
        <v>70.464806052598874</v>
      </c>
      <c r="Q55" s="118">
        <v>59.470485764255386</v>
      </c>
      <c r="R55" s="118">
        <v>73.561108146316045</v>
      </c>
      <c r="S55" s="118">
        <v>76.236406880034266</v>
      </c>
      <c r="T55" s="119">
        <v>70.563388108657492</v>
      </c>
      <c r="U55" s="117">
        <v>22.787121296894135</v>
      </c>
      <c r="V55" s="118">
        <v>21.192055900052402</v>
      </c>
      <c r="W55" s="118">
        <v>17.698132856508284</v>
      </c>
      <c r="X55" s="118">
        <v>17.301907638667601</v>
      </c>
      <c r="Y55" s="118">
        <v>18.298021150890698</v>
      </c>
      <c r="Z55" s="119">
        <v>19.475390008893424</v>
      </c>
      <c r="AA55" s="117">
        <v>24.113828182025831</v>
      </c>
      <c r="AB55" s="118">
        <v>44.017922276605312</v>
      </c>
      <c r="AC55" s="118">
        <v>31.324644002438212</v>
      </c>
      <c r="AD55" s="118">
        <v>35.954608852947672</v>
      </c>
      <c r="AE55" s="118">
        <v>37.336626245857055</v>
      </c>
      <c r="AF55" s="119">
        <v>36.554197554579801</v>
      </c>
      <c r="AG55" s="117">
        <v>17.653612089069089</v>
      </c>
      <c r="AH55" s="118">
        <v>17.435394431287705</v>
      </c>
      <c r="AI55" s="118">
        <v>15.242954020419722</v>
      </c>
      <c r="AJ55" s="118">
        <v>15.22796219468972</v>
      </c>
      <c r="AK55" s="118">
        <v>16.166288628371088</v>
      </c>
      <c r="AL55" s="119">
        <v>18.271469726884714</v>
      </c>
      <c r="AM55" s="117">
        <v>39.191870044956104</v>
      </c>
      <c r="AN55" s="118">
        <v>24.847903716439625</v>
      </c>
      <c r="AO55" s="118">
        <v>27.127510733961241</v>
      </c>
      <c r="AP55" s="118">
        <v>27.941522301481541</v>
      </c>
      <c r="AQ55" s="118">
        <v>29.999336441701104</v>
      </c>
      <c r="AR55" s="119">
        <v>32.410366744765255</v>
      </c>
      <c r="AS55" s="117">
        <v>17.764651539630385</v>
      </c>
      <c r="AT55" s="118">
        <v>13.604700535223579</v>
      </c>
      <c r="AU55" s="118">
        <v>15.914252303863426</v>
      </c>
      <c r="AV55" s="118">
        <v>17.313597907968024</v>
      </c>
      <c r="AW55" s="118">
        <v>15.702749146355291</v>
      </c>
      <c r="AX55" s="119">
        <v>16.283100258622866</v>
      </c>
      <c r="AY55" s="117">
        <v>20.920065778762542</v>
      </c>
      <c r="AZ55" s="118">
        <v>24.910262424200614</v>
      </c>
      <c r="BA55" s="118">
        <v>28.965749973913841</v>
      </c>
      <c r="BB55" s="118">
        <v>28.184926013091644</v>
      </c>
      <c r="BC55" s="118">
        <v>27.934497259340745</v>
      </c>
      <c r="BD55" s="119">
        <v>28.878306381556868</v>
      </c>
      <c r="BE55" s="117">
        <v>14.744719238216595</v>
      </c>
      <c r="BF55" s="118">
        <v>10.828037304220874</v>
      </c>
      <c r="BG55" s="118">
        <v>15.682996207190966</v>
      </c>
      <c r="BH55" s="118">
        <v>21.135037221110913</v>
      </c>
      <c r="BI55" s="118">
        <v>21.434817042020271</v>
      </c>
      <c r="BJ55" s="119">
        <v>22.7670133936134</v>
      </c>
      <c r="BK55" s="117">
        <v>35.284244725657274</v>
      </c>
      <c r="BL55" s="118">
        <v>35.035760850121619</v>
      </c>
      <c r="BM55" s="118">
        <v>33.479914012570958</v>
      </c>
      <c r="BN55" s="118">
        <v>34.701237713340369</v>
      </c>
      <c r="BO55" s="118">
        <v>37.429132189010822</v>
      </c>
      <c r="BP55" s="119">
        <v>39.00333628160616</v>
      </c>
      <c r="BQ55" s="117">
        <v>112.24020942247246</v>
      </c>
      <c r="BR55" s="118">
        <v>121.95252669251657</v>
      </c>
      <c r="BS55" s="118">
        <v>113.41530609971232</v>
      </c>
      <c r="BT55" s="118">
        <v>140.87822936579684</v>
      </c>
      <c r="BU55" s="118">
        <v>99.183170921415481</v>
      </c>
      <c r="BV55" s="119">
        <v>91.147159202972915</v>
      </c>
      <c r="BW55" s="117">
        <v>59.956696774600395</v>
      </c>
      <c r="BX55" s="118">
        <v>86.523421734509427</v>
      </c>
      <c r="BY55" s="118">
        <v>82.034168002175718</v>
      </c>
      <c r="BZ55" s="118">
        <v>87.357706019563977</v>
      </c>
      <c r="CA55" s="118">
        <v>109.42243067809598</v>
      </c>
      <c r="CB55" s="119">
        <v>101.86467623640227</v>
      </c>
      <c r="CC55" s="117">
        <v>36.143845628276331</v>
      </c>
      <c r="CD55" s="118">
        <v>50.749770587814979</v>
      </c>
      <c r="CE55" s="118">
        <v>40.481224311810529</v>
      </c>
      <c r="CF55" s="118">
        <v>33.882161420407712</v>
      </c>
      <c r="CG55" s="118">
        <v>36.369661412449048</v>
      </c>
      <c r="CH55" s="119">
        <v>38.803558225138843</v>
      </c>
      <c r="CI55" s="117">
        <v>19.957057362051234</v>
      </c>
      <c r="CJ55" s="118">
        <v>17.603188992891134</v>
      </c>
      <c r="CK55" s="118">
        <v>16.884091132713831</v>
      </c>
      <c r="CL55" s="118">
        <v>21.175920821900977</v>
      </c>
      <c r="CM55" s="118">
        <v>22.493596714406884</v>
      </c>
      <c r="CN55" s="119">
        <v>23.122525279522041</v>
      </c>
      <c r="CO55" s="117">
        <v>8.3055871821654765</v>
      </c>
      <c r="CP55" s="118">
        <v>9.0161028581243219</v>
      </c>
      <c r="CQ55" s="118">
        <v>9.5181493422635164</v>
      </c>
      <c r="CR55" s="118">
        <v>10.682101215979632</v>
      </c>
      <c r="CS55" s="118">
        <v>10.867313667788114</v>
      </c>
      <c r="CT55" s="119">
        <v>11.436745841968696</v>
      </c>
      <c r="CU55" s="117">
        <v>3.6256584428617025</v>
      </c>
      <c r="CV55" s="118">
        <v>9.6845638432585126</v>
      </c>
      <c r="CW55" s="118">
        <v>8.246421007044912</v>
      </c>
      <c r="CX55" s="118">
        <v>10.216985375698966</v>
      </c>
      <c r="CY55" s="118">
        <v>15.144459657112286</v>
      </c>
      <c r="CZ55" s="119">
        <v>18.515236532136882</v>
      </c>
      <c r="DA55" s="117">
        <v>17.049422071866935</v>
      </c>
      <c r="DB55" s="118">
        <v>24.66019798868636</v>
      </c>
      <c r="DC55" s="118">
        <v>21.11673548364805</v>
      </c>
      <c r="DD55" s="118">
        <v>26.215738284703804</v>
      </c>
      <c r="DE55" s="118">
        <v>23.948511898684018</v>
      </c>
      <c r="DF55" s="119">
        <v>22.788527970369813</v>
      </c>
      <c r="DG55" s="117">
        <v>10.387519450384918</v>
      </c>
      <c r="DH55" s="118">
        <v>12.478329904457706</v>
      </c>
      <c r="DI55" s="118">
        <v>20.873035030946941</v>
      </c>
      <c r="DJ55" s="118">
        <v>22.05654812104839</v>
      </c>
      <c r="DK55" s="118">
        <v>22.508551864396107</v>
      </c>
      <c r="DL55" s="119">
        <v>23.563057232834161</v>
      </c>
      <c r="DM55" s="117"/>
      <c r="DN55" s="118"/>
      <c r="DO55" s="118"/>
      <c r="DP55" s="118"/>
      <c r="DQ55" s="118"/>
      <c r="DR55" s="119"/>
    </row>
    <row r="56" spans="2:122">
      <c r="B56" s="24" t="s">
        <v>294</v>
      </c>
      <c r="C56" s="117">
        <v>24.092329573079471</v>
      </c>
      <c r="D56" s="118">
        <v>20.576434909918927</v>
      </c>
      <c r="E56" s="118">
        <v>25.069694351057215</v>
      </c>
      <c r="F56" s="118">
        <v>28.638001585197099</v>
      </c>
      <c r="G56" s="118">
        <v>27.7138655829106</v>
      </c>
      <c r="H56" s="119">
        <v>29.978414235796858</v>
      </c>
      <c r="I56" s="117">
        <v>62.641227527825336</v>
      </c>
      <c r="J56" s="118">
        <v>56.44356251858558</v>
      </c>
      <c r="K56" s="118">
        <v>68.458326638910066</v>
      </c>
      <c r="L56" s="118">
        <v>76.153774830494726</v>
      </c>
      <c r="M56" s="118">
        <v>88.819845647612922</v>
      </c>
      <c r="N56" s="119">
        <v>99.286779487533977</v>
      </c>
      <c r="O56" s="117">
        <v>149.49597547488699</v>
      </c>
      <c r="P56" s="118">
        <v>182.33163787119429</v>
      </c>
      <c r="Q56" s="118">
        <v>123.29813252165791</v>
      </c>
      <c r="R56" s="118">
        <v>226.12358253474514</v>
      </c>
      <c r="S56" s="118">
        <v>288.7346548594428</v>
      </c>
      <c r="T56" s="119">
        <v>262.88198916199923</v>
      </c>
      <c r="U56" s="117">
        <v>49.356931146744472</v>
      </c>
      <c r="V56" s="118">
        <v>60.838514512367738</v>
      </c>
      <c r="W56" s="118">
        <v>46.137892187399714</v>
      </c>
      <c r="X56" s="118">
        <v>41.859034054977045</v>
      </c>
      <c r="Y56" s="118">
        <v>51.081086051089564</v>
      </c>
      <c r="Z56" s="119">
        <v>64.844939229306732</v>
      </c>
      <c r="AA56" s="117">
        <v>27.65565313075934</v>
      </c>
      <c r="AB56" s="118">
        <v>51.981261486858429</v>
      </c>
      <c r="AC56" s="118">
        <v>36.168037938538056</v>
      </c>
      <c r="AD56" s="118">
        <v>46.704698219506732</v>
      </c>
      <c r="AE56" s="118">
        <v>55.665466455547943</v>
      </c>
      <c r="AF56" s="119">
        <v>62.809915451736188</v>
      </c>
      <c r="AG56" s="117">
        <v>19.930846807246262</v>
      </c>
      <c r="AH56" s="118">
        <v>19.647726781695347</v>
      </c>
      <c r="AI56" s="118">
        <v>17.849922174919442</v>
      </c>
      <c r="AJ56" s="118">
        <v>18.693335241965343</v>
      </c>
      <c r="AK56" s="118">
        <v>20.326192682261794</v>
      </c>
      <c r="AL56" s="119">
        <v>23.748489623683618</v>
      </c>
      <c r="AM56" s="117">
        <v>37.001467118312604</v>
      </c>
      <c r="AN56" s="118">
        <v>20.85603614141813</v>
      </c>
      <c r="AO56" s="118">
        <v>23.223494466854831</v>
      </c>
      <c r="AP56" s="118">
        <v>24.054179562925579</v>
      </c>
      <c r="AQ56" s="118">
        <v>26.044263000865957</v>
      </c>
      <c r="AR56" s="119">
        <v>27.859359697776902</v>
      </c>
      <c r="AS56" s="117">
        <v>25.336823602326213</v>
      </c>
      <c r="AT56" s="118">
        <v>18.382314062051115</v>
      </c>
      <c r="AU56" s="118">
        <v>21.500724406744272</v>
      </c>
      <c r="AV56" s="118">
        <v>20.144250196230949</v>
      </c>
      <c r="AW56" s="118">
        <v>15.792570650214161</v>
      </c>
      <c r="AX56" s="119">
        <v>17.138006865034011</v>
      </c>
      <c r="AY56" s="117">
        <v>40.810716298317153</v>
      </c>
      <c r="AZ56" s="118">
        <v>47.242224856465711</v>
      </c>
      <c r="BA56" s="118">
        <v>55.192134105692169</v>
      </c>
      <c r="BB56" s="118">
        <v>54.230295815266203</v>
      </c>
      <c r="BC56" s="118">
        <v>57.760057749723124</v>
      </c>
      <c r="BD56" s="119">
        <v>64.978460067622123</v>
      </c>
      <c r="BE56" s="117">
        <v>16.606487060912141</v>
      </c>
      <c r="BF56" s="118">
        <v>12.654500274637737</v>
      </c>
      <c r="BG56" s="118">
        <v>17.834826719317466</v>
      </c>
      <c r="BH56" s="118">
        <v>24.98546116583513</v>
      </c>
      <c r="BI56" s="118">
        <v>26.215407265773411</v>
      </c>
      <c r="BJ56" s="119">
        <v>31.441433988457611</v>
      </c>
      <c r="BK56" s="117">
        <v>55.641337870703424</v>
      </c>
      <c r="BL56" s="118">
        <v>58.699036758388914</v>
      </c>
      <c r="BM56" s="118">
        <v>52.02196606273538</v>
      </c>
      <c r="BN56" s="118">
        <v>52.913081708521624</v>
      </c>
      <c r="BO56" s="118">
        <v>53.415980682432327</v>
      </c>
      <c r="BP56" s="119">
        <v>57.236349125182628</v>
      </c>
      <c r="BQ56" s="117">
        <v>-141.96030024952947</v>
      </c>
      <c r="BR56" s="118">
        <v>-334.06644233998298</v>
      </c>
      <c r="BS56" s="118">
        <v>665.7789596849517</v>
      </c>
      <c r="BT56" s="118">
        <v>1014.0668500106791</v>
      </c>
      <c r="BU56" s="118">
        <v>196.75158010291219</v>
      </c>
      <c r="BV56" s="119">
        <v>128.29863564490876</v>
      </c>
      <c r="BW56" s="117">
        <v>546.99462377140708</v>
      </c>
      <c r="BX56" s="118">
        <v>-8435.0891852454133</v>
      </c>
      <c r="BY56" s="118">
        <v>-1066.5655031242352</v>
      </c>
      <c r="BZ56" s="118">
        <v>-3697.1649269666473</v>
      </c>
      <c r="CA56" s="118">
        <v>867.10593082745572</v>
      </c>
      <c r="CB56" s="119">
        <v>1625.1738765223927</v>
      </c>
      <c r="CC56" s="117">
        <v>49.766775181359392</v>
      </c>
      <c r="CD56" s="118">
        <v>77.921933680736572</v>
      </c>
      <c r="CE56" s="118">
        <v>47.900231533450338</v>
      </c>
      <c r="CF56" s="118">
        <v>41.391580878711451</v>
      </c>
      <c r="CG56" s="118">
        <v>57.251150994802011</v>
      </c>
      <c r="CH56" s="119">
        <v>71.903681685037824</v>
      </c>
      <c r="CI56" s="117">
        <v>26.868136049667534</v>
      </c>
      <c r="CJ56" s="118">
        <v>20.619117598440585</v>
      </c>
      <c r="CK56" s="118">
        <v>19.768604909322633</v>
      </c>
      <c r="CL56" s="118">
        <v>26.937888916040819</v>
      </c>
      <c r="CM56" s="118">
        <v>31.176705944287765</v>
      </c>
      <c r="CN56" s="119">
        <v>34.848647408756307</v>
      </c>
      <c r="CO56" s="117">
        <v>11.05093383520904</v>
      </c>
      <c r="CP56" s="118">
        <v>10.688066914324992</v>
      </c>
      <c r="CQ56" s="118">
        <v>11.30137393504519</v>
      </c>
      <c r="CR56" s="118">
        <v>12.305661150315439</v>
      </c>
      <c r="CS56" s="118">
        <v>12.888543203388359</v>
      </c>
      <c r="CT56" s="119">
        <v>14.067732435996346</v>
      </c>
      <c r="CU56" s="117">
        <v>3.0758603330488503</v>
      </c>
      <c r="CV56" s="118">
        <v>11.582586644115</v>
      </c>
      <c r="CW56" s="118">
        <v>9.0729587203138653</v>
      </c>
      <c r="CX56" s="118">
        <v>9.9213527452877148</v>
      </c>
      <c r="CY56" s="118">
        <v>16.393024149927513</v>
      </c>
      <c r="CZ56" s="119">
        <v>20.035003045737287</v>
      </c>
      <c r="DA56" s="117">
        <v>11.484962964150286</v>
      </c>
      <c r="DB56" s="118">
        <v>24.016377077469812</v>
      </c>
      <c r="DC56" s="118">
        <v>20.335792531939802</v>
      </c>
      <c r="DD56" s="118">
        <v>25.127398571000182</v>
      </c>
      <c r="DE56" s="118">
        <v>25.298374933758904</v>
      </c>
      <c r="DF56" s="119">
        <v>25.374527735361731</v>
      </c>
      <c r="DG56" s="117">
        <v>9.7826217079971283</v>
      </c>
      <c r="DH56" s="118">
        <v>12.09580101907032</v>
      </c>
      <c r="DI56" s="118">
        <v>21.63970081864899</v>
      </c>
      <c r="DJ56" s="118">
        <v>24.196157692964846</v>
      </c>
      <c r="DK56" s="118">
        <v>24.371619567622567</v>
      </c>
      <c r="DL56" s="119">
        <v>24.234293243950905</v>
      </c>
      <c r="DM56" s="117"/>
      <c r="DN56" s="118"/>
      <c r="DO56" s="118"/>
      <c r="DP56" s="118"/>
      <c r="DQ56" s="118"/>
      <c r="DR56" s="119"/>
    </row>
    <row r="57" spans="2:122" s="5" customFormat="1" ht="12.75">
      <c r="B57" s="30" t="s">
        <v>296</v>
      </c>
      <c r="C57" s="123"/>
      <c r="D57" s="124"/>
      <c r="E57" s="124"/>
      <c r="F57" s="124"/>
      <c r="G57" s="124"/>
      <c r="H57" s="125"/>
      <c r="I57" s="123"/>
      <c r="J57" s="124"/>
      <c r="K57" s="124"/>
      <c r="L57" s="124"/>
      <c r="M57" s="124"/>
      <c r="N57" s="125"/>
      <c r="O57" s="123"/>
      <c r="P57" s="124"/>
      <c r="Q57" s="124"/>
      <c r="R57" s="124"/>
      <c r="S57" s="124"/>
      <c r="T57" s="125"/>
      <c r="U57" s="123"/>
      <c r="V57" s="124"/>
      <c r="W57" s="124"/>
      <c r="X57" s="124"/>
      <c r="Y57" s="124"/>
      <c r="Z57" s="125"/>
      <c r="AA57" s="123"/>
      <c r="AB57" s="124"/>
      <c r="AC57" s="124"/>
      <c r="AD57" s="124"/>
      <c r="AE57" s="124"/>
      <c r="AF57" s="125"/>
      <c r="AG57" s="123"/>
      <c r="AH57" s="124"/>
      <c r="AI57" s="124"/>
      <c r="AJ57" s="124"/>
      <c r="AK57" s="124"/>
      <c r="AL57" s="125"/>
      <c r="AM57" s="123"/>
      <c r="AN57" s="124"/>
      <c r="AO57" s="124"/>
      <c r="AP57" s="124"/>
      <c r="AQ57" s="124"/>
      <c r="AR57" s="125"/>
      <c r="AS57" s="123"/>
      <c r="AT57" s="124"/>
      <c r="AU57" s="124"/>
      <c r="AV57" s="124"/>
      <c r="AW57" s="124"/>
      <c r="AX57" s="125"/>
      <c r="AY57" s="123"/>
      <c r="AZ57" s="124"/>
      <c r="BA57" s="124"/>
      <c r="BB57" s="124"/>
      <c r="BC57" s="124"/>
      <c r="BD57" s="125"/>
      <c r="BE57" s="123"/>
      <c r="BF57" s="124"/>
      <c r="BG57" s="124"/>
      <c r="BH57" s="124"/>
      <c r="BI57" s="124"/>
      <c r="BJ57" s="125"/>
      <c r="BK57" s="123"/>
      <c r="BL57" s="124"/>
      <c r="BM57" s="124"/>
      <c r="BN57" s="124"/>
      <c r="BO57" s="124"/>
      <c r="BP57" s="125"/>
      <c r="BQ57" s="123"/>
      <c r="BR57" s="124"/>
      <c r="BS57" s="124"/>
      <c r="BT57" s="124"/>
      <c r="BU57" s="124"/>
      <c r="BV57" s="125"/>
      <c r="BW57" s="123"/>
      <c r="BX57" s="124"/>
      <c r="BY57" s="124"/>
      <c r="BZ57" s="124"/>
      <c r="CA57" s="124"/>
      <c r="CB57" s="125"/>
      <c r="CC57" s="123"/>
      <c r="CD57" s="124"/>
      <c r="CE57" s="124"/>
      <c r="CF57" s="124"/>
      <c r="CG57" s="124"/>
      <c r="CH57" s="125"/>
      <c r="CI57" s="123"/>
      <c r="CJ57" s="124"/>
      <c r="CK57" s="124"/>
      <c r="CL57" s="124"/>
      <c r="CM57" s="124"/>
      <c r="CN57" s="125"/>
      <c r="CO57" s="123"/>
      <c r="CP57" s="124"/>
      <c r="CQ57" s="124"/>
      <c r="CR57" s="124"/>
      <c r="CS57" s="124"/>
      <c r="CT57" s="125"/>
      <c r="CU57" s="123"/>
      <c r="CV57" s="124"/>
      <c r="CW57" s="124"/>
      <c r="CX57" s="124"/>
      <c r="CY57" s="124"/>
      <c r="CZ57" s="125"/>
      <c r="DA57" s="123"/>
      <c r="DB57" s="124"/>
      <c r="DC57" s="124"/>
      <c r="DD57" s="124"/>
      <c r="DE57" s="124"/>
      <c r="DF57" s="125"/>
      <c r="DG57" s="123"/>
      <c r="DH57" s="124"/>
      <c r="DI57" s="124"/>
      <c r="DJ57" s="124"/>
      <c r="DK57" s="124"/>
      <c r="DL57" s="125"/>
      <c r="DM57" s="123"/>
      <c r="DN57" s="124"/>
      <c r="DO57" s="124"/>
      <c r="DP57" s="124"/>
      <c r="DQ57" s="124"/>
      <c r="DR57" s="125"/>
    </row>
    <row r="58" spans="2:122" s="17" customFormat="1">
      <c r="B58" s="27" t="s">
        <v>45</v>
      </c>
      <c r="C58" s="117">
        <f t="shared" ref="C58:BN58" si="260">IFERROR((C36/C35),"NA")</f>
        <v>2.6567413357030022E-2</v>
      </c>
      <c r="D58" s="118">
        <f t="shared" si="260"/>
        <v>5.6160202033658763E-2</v>
      </c>
      <c r="E58" s="118">
        <f t="shared" si="260"/>
        <v>6.0792647429407903E-2</v>
      </c>
      <c r="F58" s="118">
        <f t="shared" si="260"/>
        <v>5.911588344911177E-2</v>
      </c>
      <c r="G58" s="118">
        <f t="shared" si="260"/>
        <v>4.3239455759897349E-2</v>
      </c>
      <c r="H58" s="119">
        <f t="shared" si="260"/>
        <v>4.110475873060717E-2</v>
      </c>
      <c r="I58" s="117">
        <f t="shared" si="260"/>
        <v>0.58832300727803688</v>
      </c>
      <c r="J58" s="118">
        <f t="shared" si="260"/>
        <v>0.9905202709834291</v>
      </c>
      <c r="K58" s="118">
        <f t="shared" si="260"/>
        <v>0.84331700747254723</v>
      </c>
      <c r="L58" s="118">
        <f t="shared" si="260"/>
        <v>0.51787381517790076</v>
      </c>
      <c r="M58" s="118">
        <f t="shared" si="260"/>
        <v>0.38194412818401385</v>
      </c>
      <c r="N58" s="119">
        <f t="shared" si="260"/>
        <v>0.29291927871694817</v>
      </c>
      <c r="O58" s="117">
        <f t="shared" si="260"/>
        <v>9.4522255187787924E-2</v>
      </c>
      <c r="P58" s="118">
        <f t="shared" si="260"/>
        <v>4.8815987478018963E-2</v>
      </c>
      <c r="Q58" s="118">
        <f t="shared" si="260"/>
        <v>4.7757211356393353E-2</v>
      </c>
      <c r="R58" s="118">
        <f t="shared" si="260"/>
        <v>4.4185748735568416E-2</v>
      </c>
      <c r="S58" s="118">
        <f t="shared" si="260"/>
        <v>3.7286836070942436E-2</v>
      </c>
      <c r="T58" s="119">
        <f t="shared" si="260"/>
        <v>3.2424781289820244E-2</v>
      </c>
      <c r="U58" s="117">
        <f t="shared" si="260"/>
        <v>6.3242396128155048E-2</v>
      </c>
      <c r="V58" s="118">
        <f t="shared" si="260"/>
        <v>0.1201758677054872</v>
      </c>
      <c r="W58" s="118">
        <f t="shared" si="260"/>
        <v>0.12742080358754787</v>
      </c>
      <c r="X58" s="118">
        <f t="shared" si="260"/>
        <v>0.11737632141734998</v>
      </c>
      <c r="Y58" s="118">
        <f t="shared" si="260"/>
        <v>0.10650674375213648</v>
      </c>
      <c r="Z58" s="119">
        <f t="shared" si="260"/>
        <v>9.7308310516941762E-2</v>
      </c>
      <c r="AA58" s="117">
        <f t="shared" si="260"/>
        <v>5.2143121436683405E-2</v>
      </c>
      <c r="AB58" s="118">
        <f t="shared" si="260"/>
        <v>0.12699184721105272</v>
      </c>
      <c r="AC58" s="118">
        <f t="shared" si="260"/>
        <v>3.196543338544381E-2</v>
      </c>
      <c r="AD58" s="118">
        <f t="shared" si="260"/>
        <v>2.6849615178677257E-2</v>
      </c>
      <c r="AE58" s="118">
        <f t="shared" si="260"/>
        <v>2.1685708362471464E-2</v>
      </c>
      <c r="AF58" s="119">
        <f t="shared" si="260"/>
        <v>1.7370422479438877E-2</v>
      </c>
      <c r="AG58" s="117">
        <f t="shared" si="260"/>
        <v>0.18734386422146648</v>
      </c>
      <c r="AH58" s="118">
        <f t="shared" si="260"/>
        <v>0.14312607697726795</v>
      </c>
      <c r="AI58" s="118">
        <f t="shared" si="260"/>
        <v>7.4955977970499257E-2</v>
      </c>
      <c r="AJ58" s="118">
        <f t="shared" si="260"/>
        <v>0.25013043154207348</v>
      </c>
      <c r="AK58" s="118">
        <f t="shared" si="260"/>
        <v>0.15644891592984464</v>
      </c>
      <c r="AL58" s="119">
        <f t="shared" si="260"/>
        <v>8.8713803204605535E-2</v>
      </c>
      <c r="AM58" s="117">
        <f t="shared" si="260"/>
        <v>4.19516758645716E-4</v>
      </c>
      <c r="AN58" s="118">
        <f t="shared" si="260"/>
        <v>5.2995358829536349E-4</v>
      </c>
      <c r="AO58" s="118">
        <f t="shared" si="260"/>
        <v>6.2818066157760812E-3</v>
      </c>
      <c r="AP58" s="118">
        <f t="shared" si="260"/>
        <v>4.2563161388574329E-3</v>
      </c>
      <c r="AQ58" s="118">
        <f t="shared" si="260"/>
        <v>4.0759676164282077E-3</v>
      </c>
      <c r="AR58" s="119">
        <f t="shared" si="260"/>
        <v>4.0973445366394605E-3</v>
      </c>
      <c r="AS58" s="117">
        <f t="shared" ref="AS58:AX58" si="261">IFERROR((AS36/AS35),"NA")</f>
        <v>0</v>
      </c>
      <c r="AT58" s="118">
        <f t="shared" si="261"/>
        <v>0</v>
      </c>
      <c r="AU58" s="118">
        <f t="shared" si="261"/>
        <v>0</v>
      </c>
      <c r="AV58" s="118">
        <f t="shared" si="261"/>
        <v>3.4148941795158895E-3</v>
      </c>
      <c r="AW58" s="118">
        <f t="shared" si="261"/>
        <v>0</v>
      </c>
      <c r="AX58" s="119">
        <f t="shared" si="261"/>
        <v>0</v>
      </c>
      <c r="AY58" s="117">
        <f t="shared" si="260"/>
        <v>1.5822502167147577E-4</v>
      </c>
      <c r="AZ58" s="118">
        <f t="shared" si="260"/>
        <v>9.0929012777039094E-5</v>
      </c>
      <c r="BA58" s="118">
        <f t="shared" si="260"/>
        <v>5.612009845671898E-4</v>
      </c>
      <c r="BB58" s="118">
        <f t="shared" si="260"/>
        <v>1.5139517092353736E-4</v>
      </c>
      <c r="BC58" s="118">
        <f t="shared" si="260"/>
        <v>5.9038573708445133E-4</v>
      </c>
      <c r="BD58" s="119">
        <f t="shared" si="260"/>
        <v>6.1046837882304365E-4</v>
      </c>
      <c r="BE58" s="117">
        <f t="shared" si="260"/>
        <v>8.1859061712030404E-2</v>
      </c>
      <c r="BF58" s="118">
        <f t="shared" si="260"/>
        <v>8.7662060332751437E-2</v>
      </c>
      <c r="BG58" s="118">
        <f t="shared" si="260"/>
        <v>0</v>
      </c>
      <c r="BH58" s="118">
        <f t="shared" si="260"/>
        <v>5.8728868390928536E-2</v>
      </c>
      <c r="BI58" s="118">
        <f t="shared" si="260"/>
        <v>0</v>
      </c>
      <c r="BJ58" s="119">
        <f t="shared" si="260"/>
        <v>0</v>
      </c>
      <c r="BK58" s="117">
        <f t="shared" si="260"/>
        <v>0.10740740740740741</v>
      </c>
      <c r="BL58" s="118">
        <f t="shared" si="260"/>
        <v>0.10397830018083183</v>
      </c>
      <c r="BM58" s="118">
        <f t="shared" si="260"/>
        <v>0.12503290339563042</v>
      </c>
      <c r="BN58" s="118">
        <f t="shared" si="260"/>
        <v>9.994780793319416E-2</v>
      </c>
      <c r="BO58" s="118">
        <f t="shared" ref="BO58:DF58" si="262">IFERROR((BO36/BO35),"NA")</f>
        <v>8.0861655044752845E-2</v>
      </c>
      <c r="BP58" s="119">
        <f t="shared" si="262"/>
        <v>7.1665608993663046E-2</v>
      </c>
      <c r="BQ58" s="117">
        <f t="shared" si="262"/>
        <v>1.5708102647399642E-2</v>
      </c>
      <c r="BR58" s="118">
        <f t="shared" si="262"/>
        <v>1.3178346638010438E-2</v>
      </c>
      <c r="BS58" s="118">
        <f t="shared" si="262"/>
        <v>1.0841056128693828E-2</v>
      </c>
      <c r="BT58" s="118">
        <f t="shared" si="262"/>
        <v>9.3208695886425486E-3</v>
      </c>
      <c r="BU58" s="118">
        <f t="shared" si="262"/>
        <v>1.5186561064446241E-2</v>
      </c>
      <c r="BV58" s="119">
        <f t="shared" si="262"/>
        <v>1.9038117266198747E-2</v>
      </c>
      <c r="BW58" s="117">
        <f t="shared" si="262"/>
        <v>4.8581068783513223E-3</v>
      </c>
      <c r="BX58" s="118">
        <f t="shared" si="262"/>
        <v>2.630258822891386E-3</v>
      </c>
      <c r="BY58" s="118">
        <f t="shared" si="262"/>
        <v>8.8792110186780538E-4</v>
      </c>
      <c r="BZ58" s="118">
        <f t="shared" si="262"/>
        <v>1.2905557132901427E-5</v>
      </c>
      <c r="CA58" s="118">
        <f t="shared" si="262"/>
        <v>1.0592975051006984E-5</v>
      </c>
      <c r="CB58" s="119">
        <f t="shared" si="262"/>
        <v>8.7972848998177561E-6</v>
      </c>
      <c r="CC58" s="117">
        <f t="shared" si="262"/>
        <v>0.14357357227379894</v>
      </c>
      <c r="CD58" s="118">
        <f t="shared" si="262"/>
        <v>0.10096159763988692</v>
      </c>
      <c r="CE58" s="118">
        <f t="shared" si="262"/>
        <v>0.29641283867616874</v>
      </c>
      <c r="CF58" s="118">
        <f t="shared" si="262"/>
        <v>0.11575346308749376</v>
      </c>
      <c r="CG58" s="118">
        <f t="shared" si="262"/>
        <v>0.11438974397633718</v>
      </c>
      <c r="CH58" s="119">
        <f t="shared" si="262"/>
        <v>0.10645814462596373</v>
      </c>
      <c r="CI58" s="117">
        <f t="shared" si="262"/>
        <v>5.7624227600411956E-2</v>
      </c>
      <c r="CJ58" s="118">
        <f t="shared" si="262"/>
        <v>6.4935795031317786E-2</v>
      </c>
      <c r="CK58" s="118">
        <f t="shared" si="262"/>
        <v>5.4159017675409163E-2</v>
      </c>
      <c r="CL58" s="118">
        <f t="shared" si="262"/>
        <v>4.5493527517714127E-2</v>
      </c>
      <c r="CM58" s="118">
        <f t="shared" si="262"/>
        <v>3.7366796772234062E-2</v>
      </c>
      <c r="CN58" s="119">
        <f t="shared" si="262"/>
        <v>3.8363942830548448E-2</v>
      </c>
      <c r="CO58" s="117">
        <f t="shared" ref="CO58:CT58" si="263">IFERROR((CO36/CO35),"NA")</f>
        <v>4.9578554763800083E-2</v>
      </c>
      <c r="CP58" s="118">
        <f t="shared" si="263"/>
        <v>6.6741117716752285E-2</v>
      </c>
      <c r="CQ58" s="118">
        <f t="shared" si="263"/>
        <v>7.2669450058129137E-2</v>
      </c>
      <c r="CR58" s="118">
        <f t="shared" si="263"/>
        <v>0.18396263260064424</v>
      </c>
      <c r="CS58" s="118">
        <f t="shared" si="263"/>
        <v>0.14430181691348137</v>
      </c>
      <c r="CT58" s="119">
        <f t="shared" si="263"/>
        <v>0.13569000504964415</v>
      </c>
      <c r="CU58" s="117">
        <f t="shared" si="262"/>
        <v>3.2216912134171535E-2</v>
      </c>
      <c r="CV58" s="118">
        <f t="shared" si="262"/>
        <v>0</v>
      </c>
      <c r="CW58" s="118">
        <f t="shared" si="262"/>
        <v>0</v>
      </c>
      <c r="CX58" s="118">
        <f t="shared" si="262"/>
        <v>0</v>
      </c>
      <c r="CY58" s="118">
        <f t="shared" si="262"/>
        <v>0</v>
      </c>
      <c r="CZ58" s="119">
        <f t="shared" si="262"/>
        <v>0</v>
      </c>
      <c r="DA58" s="117">
        <f t="shared" si="262"/>
        <v>0.15886401085586896</v>
      </c>
      <c r="DB58" s="118">
        <f t="shared" si="262"/>
        <v>6.9844449440958245E-2</v>
      </c>
      <c r="DC58" s="118">
        <f t="shared" si="262"/>
        <v>1.8504499957944318E-4</v>
      </c>
      <c r="DD58" s="118">
        <f t="shared" si="262"/>
        <v>0</v>
      </c>
      <c r="DE58" s="118">
        <f t="shared" si="262"/>
        <v>0</v>
      </c>
      <c r="DF58" s="119">
        <f t="shared" si="262"/>
        <v>0</v>
      </c>
      <c r="DG58" s="117">
        <f t="shared" ref="DG58:DL58" si="264">IFERROR((DG36/DG35),"NA")</f>
        <v>0.90973214820313608</v>
      </c>
      <c r="DH58" s="118">
        <f t="shared" si="264"/>
        <v>0.81909175402974777</v>
      </c>
      <c r="DI58" s="118">
        <f t="shared" si="264"/>
        <v>0.72413501150443516</v>
      </c>
      <c r="DJ58" s="118">
        <f t="shared" si="264"/>
        <v>0.74884862649711703</v>
      </c>
      <c r="DK58" s="118">
        <f t="shared" si="264"/>
        <v>0.61264990802196551</v>
      </c>
      <c r="DL58" s="119">
        <f t="shared" si="264"/>
        <v>0.28329680282691405</v>
      </c>
      <c r="DM58" s="117"/>
      <c r="DN58" s="118"/>
      <c r="DO58" s="118"/>
      <c r="DP58" s="118"/>
      <c r="DQ58" s="118"/>
      <c r="DR58" s="119"/>
    </row>
    <row r="59" spans="2:122" s="17" customFormat="1">
      <c r="B59" s="27" t="s">
        <v>37</v>
      </c>
      <c r="C59" s="117">
        <f t="shared" ref="C59:BN59" si="265">IFERROR((C38/C35),"NA")</f>
        <v>-0.27624237776904942</v>
      </c>
      <c r="D59" s="118">
        <f t="shared" si="265"/>
        <v>-0.16430946250821774</v>
      </c>
      <c r="E59" s="118">
        <f t="shared" si="265"/>
        <v>-0.16061612420531721</v>
      </c>
      <c r="F59" s="118">
        <f t="shared" si="265"/>
        <v>-0.16981146179845472</v>
      </c>
      <c r="G59" s="118">
        <f t="shared" si="265"/>
        <v>-0.35444472795386794</v>
      </c>
      <c r="H59" s="119">
        <f t="shared" si="265"/>
        <v>-0.37013154126747089</v>
      </c>
      <c r="I59" s="117">
        <f t="shared" si="265"/>
        <v>-0.26247160099896832</v>
      </c>
      <c r="J59" s="118">
        <f t="shared" si="265"/>
        <v>0.22930389470268772</v>
      </c>
      <c r="K59" s="118">
        <f t="shared" si="265"/>
        <v>-0.15327351900109504</v>
      </c>
      <c r="L59" s="118">
        <f t="shared" si="265"/>
        <v>-0.29731169701029042</v>
      </c>
      <c r="M59" s="118">
        <f t="shared" si="265"/>
        <v>-0.36973330587549008</v>
      </c>
      <c r="N59" s="119">
        <f t="shared" si="265"/>
        <v>-0.4910910702232732</v>
      </c>
      <c r="O59" s="117">
        <f t="shared" si="265"/>
        <v>-0.64967753501054581</v>
      </c>
      <c r="P59" s="118">
        <f t="shared" si="265"/>
        <v>-0.38625776916701982</v>
      </c>
      <c r="Q59" s="118">
        <f t="shared" si="265"/>
        <v>-0.48999935912001363</v>
      </c>
      <c r="R59" s="118">
        <f t="shared" si="265"/>
        <v>-0.6887470923408523</v>
      </c>
      <c r="S59" s="118">
        <f t="shared" si="265"/>
        <v>-0.63508979125664422</v>
      </c>
      <c r="T59" s="119">
        <f t="shared" si="265"/>
        <v>-0.6965831029802414</v>
      </c>
      <c r="U59" s="117">
        <f t="shared" si="265"/>
        <v>-0.64391735923262527</v>
      </c>
      <c r="V59" s="118">
        <f t="shared" si="265"/>
        <v>-0.68504885876892607</v>
      </c>
      <c r="W59" s="118">
        <f t="shared" si="265"/>
        <v>-0.62232900863231422</v>
      </c>
      <c r="X59" s="118">
        <f t="shared" si="265"/>
        <v>-0.65208335444898302</v>
      </c>
      <c r="Y59" s="118">
        <f t="shared" si="265"/>
        <v>-0.72227242275471903</v>
      </c>
      <c r="Z59" s="119">
        <f t="shared" si="265"/>
        <v>-0.75273283857483886</v>
      </c>
      <c r="AA59" s="117">
        <f t="shared" si="265"/>
        <v>-0.20274772861703688</v>
      </c>
      <c r="AB59" s="118">
        <f t="shared" si="265"/>
        <v>5.2099836751597704E-2</v>
      </c>
      <c r="AC59" s="118">
        <f t="shared" si="265"/>
        <v>-9.7494354698627758E-2</v>
      </c>
      <c r="AD59" s="118">
        <f t="shared" si="265"/>
        <v>-0.12128309197699655</v>
      </c>
      <c r="AE59" s="118">
        <f t="shared" si="265"/>
        <v>-0.23731651805770163</v>
      </c>
      <c r="AF59" s="119">
        <f t="shared" si="265"/>
        <v>-0.3373534538671662</v>
      </c>
      <c r="AG59" s="117">
        <f t="shared" si="265"/>
        <v>4.650330017268961E-2</v>
      </c>
      <c r="AH59" s="118">
        <f t="shared" si="265"/>
        <v>-1.8664124930587759E-3</v>
      </c>
      <c r="AI59" s="118">
        <f t="shared" si="265"/>
        <v>-0.11210556877766994</v>
      </c>
      <c r="AJ59" s="118">
        <f t="shared" si="265"/>
        <v>7.068755262853256E-2</v>
      </c>
      <c r="AK59" s="118">
        <f t="shared" si="265"/>
        <v>-3.4527192439080479E-2</v>
      </c>
      <c r="AL59" s="119">
        <f t="shared" si="265"/>
        <v>-0.10949274694738691</v>
      </c>
      <c r="AM59" s="117">
        <f t="shared" si="265"/>
        <v>-0.15014504791930175</v>
      </c>
      <c r="AN59" s="118">
        <f t="shared" si="265"/>
        <v>-0.14958959171152589</v>
      </c>
      <c r="AO59" s="118">
        <f t="shared" si="265"/>
        <v>-0.14259303435114504</v>
      </c>
      <c r="AP59" s="118">
        <f t="shared" si="265"/>
        <v>-0.23232066851497521</v>
      </c>
      <c r="AQ59" s="118">
        <f t="shared" si="265"/>
        <v>-0.1975967974737449</v>
      </c>
      <c r="AR59" s="119">
        <f t="shared" si="265"/>
        <v>-0.23739959681107101</v>
      </c>
      <c r="AS59" s="117">
        <f t="shared" ref="AS59:AX59" si="266">IFERROR((AS38/AS35),"NA")</f>
        <v>-0.54657574042613377</v>
      </c>
      <c r="AT59" s="118">
        <f t="shared" si="266"/>
        <v>-0.41965542031925729</v>
      </c>
      <c r="AU59" s="118">
        <f t="shared" si="266"/>
        <v>-0.23253833938367088</v>
      </c>
      <c r="AV59" s="118">
        <f t="shared" si="266"/>
        <v>-0.21789157580733645</v>
      </c>
      <c r="AW59" s="118">
        <f t="shared" si="266"/>
        <v>-0.31621223643724217</v>
      </c>
      <c r="AX59" s="119">
        <f t="shared" si="266"/>
        <v>-0.3839308994945862</v>
      </c>
      <c r="AY59" s="117">
        <f t="shared" si="265"/>
        <v>-0.31679586035173318</v>
      </c>
      <c r="AZ59" s="118">
        <f t="shared" si="265"/>
        <v>-0.2591903204748322</v>
      </c>
      <c r="BA59" s="118">
        <f t="shared" si="265"/>
        <v>-0.31919827934997291</v>
      </c>
      <c r="BB59" s="118">
        <f t="shared" si="265"/>
        <v>-0.27045554109009889</v>
      </c>
      <c r="BC59" s="118">
        <f t="shared" si="265"/>
        <v>-0.3442505557728201</v>
      </c>
      <c r="BD59" s="119">
        <f t="shared" si="265"/>
        <v>-0.38009522473994029</v>
      </c>
      <c r="BE59" s="117">
        <f t="shared" si="265"/>
        <v>-5.3823698093364278E-2</v>
      </c>
      <c r="BF59" s="118">
        <f t="shared" si="265"/>
        <v>-5.8649202052874466E-2</v>
      </c>
      <c r="BG59" s="118">
        <f t="shared" si="265"/>
        <v>-0.18300222027458274</v>
      </c>
      <c r="BH59" s="118">
        <f t="shared" si="265"/>
        <v>-0.13900824526768085</v>
      </c>
      <c r="BI59" s="118">
        <f t="shared" si="265"/>
        <v>-0.25686877456999307</v>
      </c>
      <c r="BJ59" s="119">
        <f t="shared" si="265"/>
        <v>-0.35305224310266914</v>
      </c>
      <c r="BK59" s="117">
        <f t="shared" si="265"/>
        <v>-0.44165432098765428</v>
      </c>
      <c r="BL59" s="118">
        <f t="shared" si="265"/>
        <v>-0.30805712371377197</v>
      </c>
      <c r="BM59" s="118">
        <f t="shared" si="265"/>
        <v>-0.36246380626480651</v>
      </c>
      <c r="BN59" s="118">
        <f t="shared" si="265"/>
        <v>-0.30323590814196244</v>
      </c>
      <c r="BO59" s="118">
        <f t="shared" ref="BO59:DF59" si="267">IFERROR((BO38/BO35),"NA")</f>
        <v>-0.31707007451827107</v>
      </c>
      <c r="BP59" s="119">
        <f t="shared" si="267"/>
        <v>-0.36774016019457073</v>
      </c>
      <c r="BQ59" s="117">
        <f t="shared" si="267"/>
        <v>-1.5856269870353679</v>
      </c>
      <c r="BR59" s="118">
        <f t="shared" si="267"/>
        <v>-0.71093030396070012</v>
      </c>
      <c r="BS59" s="118">
        <f t="shared" si="267"/>
        <v>-0.68983844142535888</v>
      </c>
      <c r="BT59" s="118">
        <f t="shared" si="267"/>
        <v>-0.36265186821475709</v>
      </c>
      <c r="BU59" s="118">
        <f t="shared" si="267"/>
        <v>-0.13889535322218144</v>
      </c>
      <c r="BV59" s="119">
        <f t="shared" si="267"/>
        <v>-0.34372150011470265</v>
      </c>
      <c r="BW59" s="117">
        <f t="shared" si="267"/>
        <v>-0.91949822896103706</v>
      </c>
      <c r="BX59" s="118">
        <f t="shared" si="267"/>
        <v>-0.86406713939015956</v>
      </c>
      <c r="BY59" s="118">
        <f t="shared" si="267"/>
        <v>-1.0328953627263404</v>
      </c>
      <c r="BZ59" s="118">
        <f t="shared" si="267"/>
        <v>-0.75909196500012899</v>
      </c>
      <c r="CA59" s="118">
        <f t="shared" si="267"/>
        <v>-0.7746962467808578</v>
      </c>
      <c r="CB59" s="119">
        <f t="shared" si="267"/>
        <v>-0.89381379618791457</v>
      </c>
      <c r="CC59" s="117">
        <f t="shared" si="267"/>
        <v>-0.3480120508409969</v>
      </c>
      <c r="CD59" s="118">
        <f t="shared" si="267"/>
        <v>-0.15942539667900579</v>
      </c>
      <c r="CE59" s="118">
        <f t="shared" si="267"/>
        <v>0.29050225014020298</v>
      </c>
      <c r="CF59" s="118">
        <f t="shared" si="267"/>
        <v>-8.5287585986991515E-2</v>
      </c>
      <c r="CG59" s="118">
        <f t="shared" si="267"/>
        <v>-0.2822583078978308</v>
      </c>
      <c r="CH59" s="119">
        <f t="shared" si="267"/>
        <v>-0.32428005094016304</v>
      </c>
      <c r="CI59" s="117">
        <f t="shared" si="267"/>
        <v>-0.11534858107334936</v>
      </c>
      <c r="CJ59" s="118">
        <f t="shared" si="267"/>
        <v>-6.2143663595009772E-2</v>
      </c>
      <c r="CK59" s="118">
        <f t="shared" si="267"/>
        <v>-0.1132637667977394</v>
      </c>
      <c r="CL59" s="118">
        <f t="shared" si="267"/>
        <v>-0.28379006866790446</v>
      </c>
      <c r="CM59" s="118">
        <f t="shared" si="267"/>
        <v>-0.32330017778835707</v>
      </c>
      <c r="CN59" s="119">
        <f t="shared" si="267"/>
        <v>-0.3990282928794503</v>
      </c>
      <c r="CO59" s="117">
        <f t="shared" ref="CO59:CT59" si="268">IFERROR((CO38/CO35),"NA")</f>
        <v>-0.18421260847458909</v>
      </c>
      <c r="CP59" s="118">
        <f t="shared" si="268"/>
        <v>-0.1180383755318011</v>
      </c>
      <c r="CQ59" s="118">
        <f t="shared" si="268"/>
        <v>-0.14553672872009249</v>
      </c>
      <c r="CR59" s="118">
        <f t="shared" si="268"/>
        <v>1.6237363972997944E-2</v>
      </c>
      <c r="CS59" s="118">
        <f t="shared" si="268"/>
        <v>-5.8097116951378286E-2</v>
      </c>
      <c r="CT59" s="119">
        <f t="shared" si="268"/>
        <v>-0.11249978667212801</v>
      </c>
      <c r="CU59" s="117">
        <f t="shared" si="267"/>
        <v>-0.10047511640631104</v>
      </c>
      <c r="CV59" s="118">
        <f t="shared" si="267"/>
        <v>-0.23329148793429424</v>
      </c>
      <c r="CW59" s="118">
        <f t="shared" si="267"/>
        <v>-0.10172791678962088</v>
      </c>
      <c r="CX59" s="118">
        <f t="shared" si="267"/>
        <v>-5.3171833790452663E-2</v>
      </c>
      <c r="CY59" s="118">
        <f t="shared" si="267"/>
        <v>-0.20244913635433959</v>
      </c>
      <c r="CZ59" s="119">
        <f t="shared" si="267"/>
        <v>-5.2473214028415149E-2</v>
      </c>
      <c r="DA59" s="117">
        <f t="shared" si="267"/>
        <v>9.261413201512067E-2</v>
      </c>
      <c r="DB59" s="118">
        <f t="shared" si="267"/>
        <v>-2.659280910819042E-2</v>
      </c>
      <c r="DC59" s="118">
        <f t="shared" si="267"/>
        <v>-0.22466145176213306</v>
      </c>
      <c r="DD59" s="118">
        <f t="shared" si="267"/>
        <v>-0.31179089472928334</v>
      </c>
      <c r="DE59" s="118">
        <f t="shared" si="267"/>
        <v>-0.31718567802291286</v>
      </c>
      <c r="DF59" s="119">
        <f t="shared" si="267"/>
        <v>-0.37760152210562065</v>
      </c>
      <c r="DG59" s="117">
        <f t="shared" ref="DG59:DL59" si="269">IFERROR((DG38/DG35),"NA")</f>
        <v>0.8558019705442762</v>
      </c>
      <c r="DH59" s="118">
        <f t="shared" si="269"/>
        <v>0.73658450141522802</v>
      </c>
      <c r="DI59" s="118">
        <f t="shared" si="269"/>
        <v>0.66822639630917346</v>
      </c>
      <c r="DJ59" s="118">
        <f t="shared" si="269"/>
        <v>0.67951320680839222</v>
      </c>
      <c r="DK59" s="118">
        <f t="shared" si="269"/>
        <v>0.57193492888191544</v>
      </c>
      <c r="DL59" s="119">
        <f t="shared" si="269"/>
        <v>0.24642481314171386</v>
      </c>
      <c r="DM59" s="117"/>
      <c r="DN59" s="118"/>
      <c r="DO59" s="118"/>
      <c r="DP59" s="118"/>
      <c r="DQ59" s="118"/>
      <c r="DR59" s="119"/>
    </row>
    <row r="60" spans="2:122">
      <c r="B60" s="4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</row>
    <row r="61" spans="2:122">
      <c r="B61" s="3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</row>
    <row r="62" spans="2:122">
      <c r="B62" s="3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</row>
    <row r="63" spans="2:122">
      <c r="B63" s="3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</row>
    <row r="64" spans="2:122">
      <c r="B64" s="3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</row>
    <row r="65" spans="2:122">
      <c r="B65" s="3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</row>
  </sheetData>
  <mergeCells count="20">
    <mergeCell ref="CI6:CN6"/>
    <mergeCell ref="CU6:CZ6"/>
    <mergeCell ref="DM6:DR6"/>
    <mergeCell ref="DA6:DF6"/>
    <mergeCell ref="CO6:CT6"/>
    <mergeCell ref="DG6:DL6"/>
    <mergeCell ref="BW6:CB6"/>
    <mergeCell ref="CC6:CH6"/>
    <mergeCell ref="BQ6:BV6"/>
    <mergeCell ref="C6:H6"/>
    <mergeCell ref="I6:N6"/>
    <mergeCell ref="O6:T6"/>
    <mergeCell ref="U6:Z6"/>
    <mergeCell ref="AA6:AF6"/>
    <mergeCell ref="AG6:AL6"/>
    <mergeCell ref="AM6:AR6"/>
    <mergeCell ref="AY6:BD6"/>
    <mergeCell ref="BE6:BJ6"/>
    <mergeCell ref="BK6:BP6"/>
    <mergeCell ref="AS6:AX6"/>
  </mergeCells>
  <conditionalFormatting sqref="DR15">
    <cfRule type="cellIs" dxfId="1763" priority="110" operator="greaterThanOrEqual">
      <formula>10</formula>
    </cfRule>
    <cfRule type="cellIs" dxfId="1762" priority="113" operator="lessThan">
      <formula>0</formula>
    </cfRule>
  </conditionalFormatting>
  <conditionalFormatting sqref="DR16">
    <cfRule type="cellIs" dxfId="1761" priority="108" operator="greaterThanOrEqual">
      <formula>10</formula>
    </cfRule>
    <cfRule type="cellIs" dxfId="1760" priority="112" operator="lessThan">
      <formula>0</formula>
    </cfRule>
  </conditionalFormatting>
  <conditionalFormatting sqref="DR13">
    <cfRule type="cellIs" priority="106" operator="equal">
      <formula>"-"</formula>
    </cfRule>
    <cfRule type="cellIs" dxfId="1759" priority="109" operator="lessThanOrEqual">
      <formula>5</formula>
    </cfRule>
    <cfRule type="cellIs" dxfId="1758" priority="111" operator="greaterThanOrEqual">
      <formula>10</formula>
    </cfRule>
  </conditionalFormatting>
  <conditionalFormatting sqref="CU33:DF33 CU29:DF29 CU27:DF27 I27:AR27 C29:AR29 C33:AR33 DM27:DR27 DM29:DR29 DM33:DR33 AY33:CN33 AY29:CN29 AY27:CN27">
    <cfRule type="cellIs" dxfId="1757" priority="104" operator="lessThanOrEqual">
      <formula>0</formula>
    </cfRule>
    <cfRule type="cellIs" dxfId="1756" priority="107" operator="greaterThanOrEqual">
      <formula>0</formula>
    </cfRule>
  </conditionalFormatting>
  <conditionalFormatting sqref="CU41:DF41 C41:AR41 DM41:DR41 AY41:CN41">
    <cfRule type="cellIs" dxfId="1755" priority="105" operator="lessThanOrEqual">
      <formula>0</formula>
    </cfRule>
  </conditionalFormatting>
  <conditionalFormatting sqref="DR10">
    <cfRule type="cellIs" dxfId="1754" priority="98" operator="equal">
      <formula>"Sell"</formula>
    </cfRule>
    <cfRule type="cellIs" dxfId="1753" priority="99" operator="equal">
      <formula>"Buy"</formula>
    </cfRule>
  </conditionalFormatting>
  <conditionalFormatting sqref="DR10">
    <cfRule type="cellIs" dxfId="1752" priority="96" operator="equal">
      <formula>"Sell"</formula>
    </cfRule>
    <cfRule type="cellIs" dxfId="1751" priority="97" operator="equal">
      <formula>"Buy"</formula>
    </cfRule>
  </conditionalFormatting>
  <conditionalFormatting sqref="DR10">
    <cfRule type="cellIs" dxfId="1750" priority="94" operator="equal">
      <formula>"Sell"</formula>
    </cfRule>
    <cfRule type="cellIs" dxfId="1749" priority="95" operator="equal">
      <formula>"Buy"</formula>
    </cfRule>
  </conditionalFormatting>
  <conditionalFormatting sqref="H10 N10 T10 Z10 AF10 AL10 AR10 BD10 BJ10 BP10 BV10 CB10 CH10 CN10 CZ10 DF10">
    <cfRule type="cellIs" dxfId="1748" priority="92" operator="equal">
      <formula>"Sell"</formula>
    </cfRule>
    <cfRule type="cellIs" dxfId="1747" priority="93" operator="equal">
      <formula>"Buy"</formula>
    </cfRule>
  </conditionalFormatting>
  <conditionalFormatting sqref="H15 N15 T15 Z15 AF15 AL15 AR15 BD15 BJ15 BP15 BV15 CB15 CH15 CN15 CZ15 DF15">
    <cfRule type="cellIs" dxfId="1746" priority="88" operator="greaterThan">
      <formula>0</formula>
    </cfRule>
    <cfRule type="cellIs" dxfId="1745" priority="91" operator="lessThan">
      <formula>0</formula>
    </cfRule>
  </conditionalFormatting>
  <conditionalFormatting sqref="N16 T16 Z16 AF16 AL16 AR16 BD16 BJ16 BP16 BV16 CB16 CH16 CN16 CZ16 DF16">
    <cfRule type="cellIs" dxfId="1744" priority="86" operator="greaterThan">
      <formula>0</formula>
    </cfRule>
    <cfRule type="cellIs" dxfId="1743" priority="90" operator="lessThan">
      <formula>0</formula>
    </cfRule>
  </conditionalFormatting>
  <conditionalFormatting sqref="H13 N13 T13 Z13 AF13 AL13 AR13 BD13 BJ13 BP13 BV13 CB13 CH13 CN13 CZ13 DF13">
    <cfRule type="cellIs" priority="85" operator="equal">
      <formula>"-"</formula>
    </cfRule>
    <cfRule type="cellIs" dxfId="1742" priority="87" operator="lessThanOrEqual">
      <formula>0</formula>
    </cfRule>
    <cfRule type="cellIs" dxfId="1741" priority="89" operator="greaterThanOrEqual">
      <formula>0</formula>
    </cfRule>
  </conditionalFormatting>
  <conditionalFormatting sqref="H16">
    <cfRule type="cellIs" dxfId="1740" priority="83" operator="greaterThan">
      <formula>0</formula>
    </cfRule>
    <cfRule type="cellIs" dxfId="1739" priority="84" operator="lessThan">
      <formula>0</formula>
    </cfRule>
  </conditionalFormatting>
  <conditionalFormatting sqref="C27:AF27 CU27:DF27 DM27:DR27">
    <cfRule type="cellIs" dxfId="1738" priority="81" operator="lessThanOrEqual">
      <formula>0</formula>
    </cfRule>
    <cfRule type="cellIs" dxfId="1737" priority="82" operator="greaterThanOrEqual">
      <formula>0</formula>
    </cfRule>
  </conditionalFormatting>
  <conditionalFormatting sqref="CO33:CT33 CO29:CT29 CO27:CT27">
    <cfRule type="cellIs" dxfId="1736" priority="38" operator="lessThanOrEqual">
      <formula>0</formula>
    </cfRule>
    <cfRule type="cellIs" dxfId="1735" priority="40" operator="greaterThanOrEqual">
      <formula>0</formula>
    </cfRule>
  </conditionalFormatting>
  <conditionalFormatting sqref="CO41:CT41">
    <cfRule type="cellIs" dxfId="1734" priority="39" operator="lessThanOrEqual">
      <formula>0</formula>
    </cfRule>
  </conditionalFormatting>
  <conditionalFormatting sqref="CT10">
    <cfRule type="cellIs" dxfId="1733" priority="36" operator="equal">
      <formula>"Sell"</formula>
    </cfRule>
    <cfRule type="cellIs" dxfId="1732" priority="37" operator="equal">
      <formula>"Buy"</formula>
    </cfRule>
  </conditionalFormatting>
  <conditionalFormatting sqref="CT15">
    <cfRule type="cellIs" dxfId="1731" priority="32" operator="greaterThan">
      <formula>0</formula>
    </cfRule>
    <cfRule type="cellIs" dxfId="1730" priority="35" operator="lessThan">
      <formula>0</formula>
    </cfRule>
  </conditionalFormatting>
  <conditionalFormatting sqref="CT16">
    <cfRule type="cellIs" dxfId="1729" priority="30" operator="greaterThan">
      <formula>0</formula>
    </cfRule>
    <cfRule type="cellIs" dxfId="1728" priority="34" operator="lessThan">
      <formula>0</formula>
    </cfRule>
  </conditionalFormatting>
  <conditionalFormatting sqref="CT13">
    <cfRule type="cellIs" priority="29" operator="equal">
      <formula>"-"</formula>
    </cfRule>
    <cfRule type="cellIs" dxfId="1727" priority="31" operator="lessThanOrEqual">
      <formula>0</formula>
    </cfRule>
    <cfRule type="cellIs" dxfId="1726" priority="33" operator="greaterThanOrEqual">
      <formula>0</formula>
    </cfRule>
  </conditionalFormatting>
  <conditionalFormatting sqref="CO27:CT27">
    <cfRule type="cellIs" dxfId="1725" priority="27" operator="lessThanOrEqual">
      <formula>0</formula>
    </cfRule>
    <cfRule type="cellIs" dxfId="1724" priority="28" operator="greaterThanOrEqual">
      <formula>0</formula>
    </cfRule>
  </conditionalFormatting>
  <conditionalFormatting sqref="DG33:DL33 DG29:DL29 DG27:DL27">
    <cfRule type="cellIs" dxfId="1723" priority="24" operator="lessThanOrEqual">
      <formula>0</formula>
    </cfRule>
    <cfRule type="cellIs" dxfId="1722" priority="26" operator="greaterThanOrEqual">
      <formula>0</formula>
    </cfRule>
  </conditionalFormatting>
  <conditionalFormatting sqref="DG41:DL41">
    <cfRule type="cellIs" dxfId="1721" priority="25" operator="lessThanOrEqual">
      <formula>0</formula>
    </cfRule>
  </conditionalFormatting>
  <conditionalFormatting sqref="DL10">
    <cfRule type="cellIs" dxfId="1720" priority="22" operator="equal">
      <formula>"Sell"</formula>
    </cfRule>
    <cfRule type="cellIs" dxfId="1719" priority="23" operator="equal">
      <formula>"Buy"</formula>
    </cfRule>
  </conditionalFormatting>
  <conditionalFormatting sqref="DL15">
    <cfRule type="cellIs" dxfId="1718" priority="18" operator="greaterThan">
      <formula>0</formula>
    </cfRule>
    <cfRule type="cellIs" dxfId="1717" priority="21" operator="lessThan">
      <formula>0</formula>
    </cfRule>
  </conditionalFormatting>
  <conditionalFormatting sqref="DL16">
    <cfRule type="cellIs" dxfId="1716" priority="16" operator="greaterThan">
      <formula>0</formula>
    </cfRule>
    <cfRule type="cellIs" dxfId="1715" priority="20" operator="lessThan">
      <formula>0</formula>
    </cfRule>
  </conditionalFormatting>
  <conditionalFormatting sqref="DL13">
    <cfRule type="cellIs" priority="15" operator="equal">
      <formula>"-"</formula>
    </cfRule>
    <cfRule type="cellIs" dxfId="1714" priority="17" operator="lessThanOrEqual">
      <formula>0</formula>
    </cfRule>
    <cfRule type="cellIs" dxfId="1713" priority="19" operator="greaterThanOrEqual">
      <formula>0</formula>
    </cfRule>
  </conditionalFormatting>
  <conditionalFormatting sqref="DG27:DL27">
    <cfRule type="cellIs" dxfId="1712" priority="13" operator="lessThanOrEqual">
      <formula>0</formula>
    </cfRule>
    <cfRule type="cellIs" dxfId="1711" priority="14" operator="greaterThanOrEqual">
      <formula>0</formula>
    </cfRule>
  </conditionalFormatting>
  <conditionalFormatting sqref="AS33:AX33 AS29:AX29 AS27:AX27">
    <cfRule type="cellIs" dxfId="1710" priority="10" operator="lessThanOrEqual">
      <formula>0</formula>
    </cfRule>
    <cfRule type="cellIs" dxfId="1709" priority="12" operator="greaterThanOrEqual">
      <formula>0</formula>
    </cfRule>
  </conditionalFormatting>
  <conditionalFormatting sqref="AS41:AX41">
    <cfRule type="cellIs" dxfId="1708" priority="11" operator="lessThanOrEqual">
      <formula>0</formula>
    </cfRule>
  </conditionalFormatting>
  <conditionalFormatting sqref="AX10">
    <cfRule type="cellIs" dxfId="1707" priority="8" operator="equal">
      <formula>"Sell"</formula>
    </cfRule>
    <cfRule type="cellIs" dxfId="1706" priority="9" operator="equal">
      <formula>"Buy"</formula>
    </cfRule>
  </conditionalFormatting>
  <conditionalFormatting sqref="AX15">
    <cfRule type="cellIs" dxfId="1705" priority="4" operator="greaterThan">
      <formula>0</formula>
    </cfRule>
    <cfRule type="cellIs" dxfId="1704" priority="7" operator="lessThan">
      <formula>0</formula>
    </cfRule>
  </conditionalFormatting>
  <conditionalFormatting sqref="AX16">
    <cfRule type="cellIs" dxfId="1703" priority="2" operator="greaterThan">
      <formula>0</formula>
    </cfRule>
    <cfRule type="cellIs" dxfId="1702" priority="6" operator="lessThan">
      <formula>0</formula>
    </cfRule>
  </conditionalFormatting>
  <conditionalFormatting sqref="AX13">
    <cfRule type="cellIs" priority="1" operator="equal">
      <formula>"-"</formula>
    </cfRule>
    <cfRule type="cellIs" dxfId="1701" priority="3" operator="lessThanOrEqual">
      <formula>0</formula>
    </cfRule>
    <cfRule type="cellIs" dxfId="1700" priority="5" operator="greaterThanOrEqual">
      <formula>0</formula>
    </cfRule>
  </conditionalFormatting>
  <pageMargins left="0.75" right="0.25" top="0.5" bottom="0.25" header="0.3" footer="0.3"/>
  <pageSetup paperSize="9" scale="80" orientation="landscape" r:id="rId1"/>
  <headerFooter>
    <oddHeader>&amp;LMOSL: Consumer Valuations</oddHeader>
  </headerFooter>
  <colBreaks count="3" manualBreakCount="3">
    <brk id="32" min="5" max="58" man="1"/>
    <brk id="62" min="5" max="58" man="1"/>
    <brk id="92" min="5" max="58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A1:XFC296"/>
  <sheetViews>
    <sheetView showGridLines="0" tabSelected="1" zoomScaleNormal="100" workbookViewId="0">
      <pane xSplit="3" ySplit="12" topLeftCell="D13" activePane="bottomRight" state="frozen"/>
      <selection activeCell="CP73" sqref="CP73"/>
      <selection pane="topRight" activeCell="CP73" sqref="CP73"/>
      <selection pane="bottomLeft" activeCell="CP73" sqref="CP73"/>
      <selection pane="bottomRight"/>
    </sheetView>
  </sheetViews>
  <sheetFormatPr defaultColWidth="0" defaultRowHeight="12" zeroHeight="1"/>
  <cols>
    <col min="1" max="1" width="1.33203125" customWidth="1"/>
    <col min="2" max="2" width="14.5" hidden="1" customWidth="1"/>
    <col min="3" max="3" width="18.83203125" bestFit="1" customWidth="1"/>
    <col min="4" max="4" width="14.33203125" bestFit="1" customWidth="1"/>
    <col min="5" max="5" width="9.6640625" bestFit="1" customWidth="1"/>
    <col min="6" max="6" width="9.1640625" bestFit="1" customWidth="1"/>
    <col min="7" max="7" width="7.1640625" customWidth="1"/>
    <col min="8" max="8" width="9" customWidth="1"/>
    <col min="9" max="9" width="4.1640625" bestFit="1" customWidth="1"/>
    <col min="10" max="10" width="8.33203125" bestFit="1" customWidth="1"/>
    <col min="11" max="11" width="4.83203125" bestFit="1" customWidth="1"/>
    <col min="12" max="12" width="4.5" bestFit="1" customWidth="1"/>
    <col min="13" max="13" width="8" bestFit="1" customWidth="1"/>
    <col min="14" max="14" width="8" customWidth="1"/>
    <col min="15" max="16" width="8.33203125" bestFit="1" customWidth="1"/>
    <col min="17" max="17" width="9.5" bestFit="1" customWidth="1"/>
    <col min="18" max="18" width="7.1640625" customWidth="1"/>
    <col min="19" max="19" width="7.6640625" bestFit="1" customWidth="1"/>
    <col min="20" max="21" width="6.6640625" bestFit="1" customWidth="1"/>
    <col min="22" max="22" width="7.33203125" bestFit="1" customWidth="1"/>
    <col min="23" max="23" width="6.5" bestFit="1" customWidth="1"/>
    <col min="24" max="24" width="8" bestFit="1" customWidth="1"/>
    <col min="25" max="27" width="6.5" bestFit="1" customWidth="1"/>
    <col min="28" max="28" width="7.33203125" bestFit="1" customWidth="1"/>
    <col min="29" max="29" width="6.83203125" bestFit="1" customWidth="1"/>
    <col min="30" max="30" width="7" bestFit="1" customWidth="1"/>
    <col min="31" max="31" width="9.1640625" bestFit="1" customWidth="1"/>
    <col min="32" max="32" width="9.33203125" customWidth="1"/>
    <col min="16384" max="16384" width="9.33203125" hidden="1"/>
  </cols>
  <sheetData>
    <row r="1" spans="1:36" s="185" customFormat="1" ht="12" hidden="1" customHeight="1">
      <c r="A1" s="181">
        <v>0</v>
      </c>
      <c r="B1" s="182"/>
      <c r="C1" s="182"/>
      <c r="D1" s="182"/>
      <c r="E1" s="183"/>
      <c r="F1" s="183"/>
      <c r="G1" s="183"/>
      <c r="H1" s="184"/>
    </row>
    <row r="2" spans="1:36" ht="25.5" customHeight="1"/>
    <row r="3" spans="1:36"/>
    <row r="4" spans="1:36"/>
    <row r="5" spans="1:36" ht="3" customHeight="1"/>
    <row r="6" spans="1:36" ht="3" customHeight="1"/>
    <row r="7" spans="1:36" hidden="1">
      <c r="C7" s="178"/>
      <c r="D7" s="178"/>
      <c r="E7" s="178" t="str">
        <f>IF(E9="","","&gt;"&amp;"="&amp;E9)</f>
        <v/>
      </c>
      <c r="F7" s="178" t="str">
        <f t="shared" ref="F7:AE7" si="0">IF(F9="","","&gt;"&amp;"="&amp;F9)</f>
        <v/>
      </c>
      <c r="G7" s="178" t="str">
        <f t="shared" si="0"/>
        <v/>
      </c>
      <c r="H7" s="178" t="str">
        <f t="shared" si="0"/>
        <v/>
      </c>
      <c r="I7" s="178" t="str">
        <f t="shared" si="0"/>
        <v/>
      </c>
      <c r="J7" s="178" t="str">
        <f t="shared" si="0"/>
        <v/>
      </c>
      <c r="K7" s="178" t="str">
        <f t="shared" si="0"/>
        <v/>
      </c>
      <c r="L7" s="178" t="str">
        <f t="shared" si="0"/>
        <v/>
      </c>
      <c r="M7" s="178" t="str">
        <f t="shared" si="0"/>
        <v/>
      </c>
      <c r="N7" s="178" t="str">
        <f t="shared" si="0"/>
        <v/>
      </c>
      <c r="O7" s="178" t="str">
        <f t="shared" si="0"/>
        <v/>
      </c>
      <c r="P7" s="178" t="str">
        <f t="shared" si="0"/>
        <v/>
      </c>
      <c r="Q7" s="178" t="str">
        <f t="shared" si="0"/>
        <v/>
      </c>
      <c r="R7" s="178" t="str">
        <f t="shared" si="0"/>
        <v/>
      </c>
      <c r="S7" s="178" t="str">
        <f t="shared" si="0"/>
        <v/>
      </c>
      <c r="T7" s="178" t="str">
        <f t="shared" si="0"/>
        <v/>
      </c>
      <c r="U7" s="178" t="str">
        <f t="shared" si="0"/>
        <v/>
      </c>
      <c r="V7" s="178" t="str">
        <f t="shared" si="0"/>
        <v/>
      </c>
      <c r="W7" s="178" t="str">
        <f t="shared" si="0"/>
        <v/>
      </c>
      <c r="X7" s="178" t="str">
        <f t="shared" si="0"/>
        <v/>
      </c>
      <c r="Y7" s="178" t="str">
        <f t="shared" si="0"/>
        <v/>
      </c>
      <c r="Z7" s="178" t="str">
        <f t="shared" si="0"/>
        <v/>
      </c>
      <c r="AA7" s="178" t="str">
        <f t="shared" si="0"/>
        <v/>
      </c>
      <c r="AB7" s="178" t="str">
        <f t="shared" si="0"/>
        <v/>
      </c>
      <c r="AC7" s="178" t="str">
        <f t="shared" si="0"/>
        <v/>
      </c>
      <c r="AD7" s="178" t="str">
        <f t="shared" si="0"/>
        <v/>
      </c>
      <c r="AE7" s="178" t="str">
        <f t="shared" si="0"/>
        <v/>
      </c>
      <c r="AF7" t="str">
        <f t="shared" ref="AF7" si="1">IF(AF9="","","&gt;"&amp;"="&amp;AF9)</f>
        <v/>
      </c>
      <c r="AG7" t="str">
        <f t="shared" ref="AG7:AI7" si="2">IF(AG9="","","&gt;"&amp;"="&amp;AG9)</f>
        <v/>
      </c>
      <c r="AH7" t="str">
        <f t="shared" si="2"/>
        <v/>
      </c>
      <c r="AI7" t="str">
        <f t="shared" si="2"/>
        <v/>
      </c>
      <c r="AJ7" t="str">
        <f>IF(AJ9="","","&gt;"&amp;"="&amp;AJ9)</f>
        <v/>
      </c>
    </row>
    <row r="8" spans="1:36" hidden="1">
      <c r="C8" s="178"/>
      <c r="D8" s="178"/>
      <c r="E8" s="178" t="str">
        <f>IF(E10="","","&lt;"&amp;"="&amp;E10)</f>
        <v/>
      </c>
      <c r="F8" s="178" t="str">
        <f t="shared" ref="F8:AE8" si="3">IF(F10="","","&lt;"&amp;"="&amp;F10)</f>
        <v/>
      </c>
      <c r="G8" s="178" t="str">
        <f t="shared" si="3"/>
        <v/>
      </c>
      <c r="H8" s="178" t="str">
        <f t="shared" si="3"/>
        <v/>
      </c>
      <c r="I8" s="178" t="str">
        <f t="shared" si="3"/>
        <v/>
      </c>
      <c r="J8" s="178" t="str">
        <f t="shared" si="3"/>
        <v/>
      </c>
      <c r="K8" s="178" t="str">
        <f t="shared" si="3"/>
        <v/>
      </c>
      <c r="L8" s="178" t="str">
        <f t="shared" si="3"/>
        <v/>
      </c>
      <c r="M8" s="178" t="str">
        <f t="shared" si="3"/>
        <v/>
      </c>
      <c r="N8" s="178" t="str">
        <f t="shared" si="3"/>
        <v/>
      </c>
      <c r="O8" s="178" t="str">
        <f t="shared" si="3"/>
        <v/>
      </c>
      <c r="P8" s="178" t="str">
        <f t="shared" si="3"/>
        <v/>
      </c>
      <c r="Q8" s="178" t="str">
        <f t="shared" si="3"/>
        <v/>
      </c>
      <c r="R8" s="178" t="str">
        <f t="shared" si="3"/>
        <v/>
      </c>
      <c r="S8" s="178" t="str">
        <f t="shared" si="3"/>
        <v/>
      </c>
      <c r="T8" s="178" t="str">
        <f t="shared" si="3"/>
        <v/>
      </c>
      <c r="U8" s="178" t="str">
        <f t="shared" si="3"/>
        <v/>
      </c>
      <c r="V8" s="178" t="str">
        <f t="shared" si="3"/>
        <v/>
      </c>
      <c r="W8" s="178" t="str">
        <f t="shared" si="3"/>
        <v/>
      </c>
      <c r="X8" s="178" t="str">
        <f t="shared" si="3"/>
        <v/>
      </c>
      <c r="Y8" s="178" t="str">
        <f t="shared" si="3"/>
        <v/>
      </c>
      <c r="Z8" s="178" t="str">
        <f t="shared" si="3"/>
        <v/>
      </c>
      <c r="AA8" s="178" t="str">
        <f t="shared" si="3"/>
        <v/>
      </c>
      <c r="AB8" s="178" t="str">
        <f t="shared" si="3"/>
        <v/>
      </c>
      <c r="AC8" s="178" t="str">
        <f t="shared" si="3"/>
        <v/>
      </c>
      <c r="AD8" s="178" t="str">
        <f t="shared" si="3"/>
        <v/>
      </c>
      <c r="AE8" s="178" t="str">
        <f t="shared" si="3"/>
        <v/>
      </c>
      <c r="AF8" t="str">
        <f t="shared" ref="AF8" si="4">IF(AF10="","","&lt;"&amp;"="&amp;AF10)</f>
        <v/>
      </c>
      <c r="AG8" t="str">
        <f t="shared" ref="AG8:AI8" si="5">IF(AG10="","","&lt;"&amp;"="&amp;AG10)</f>
        <v/>
      </c>
      <c r="AH8" t="str">
        <f t="shared" si="5"/>
        <v/>
      </c>
      <c r="AI8" t="str">
        <f t="shared" si="5"/>
        <v/>
      </c>
      <c r="AJ8" t="str">
        <f>IF(AJ10="","","&lt;"&amp;"="&amp;AJ10)</f>
        <v/>
      </c>
    </row>
    <row r="9" spans="1:36" ht="15">
      <c r="C9" s="327" t="s">
        <v>305</v>
      </c>
      <c r="D9" s="327"/>
      <c r="E9" s="179"/>
      <c r="F9" s="179"/>
      <c r="G9" s="179"/>
      <c r="H9" s="179"/>
      <c r="I9" s="179"/>
      <c r="J9" s="179"/>
      <c r="K9" s="179"/>
      <c r="L9" s="179"/>
      <c r="M9" s="179"/>
      <c r="N9" s="179"/>
      <c r="O9" s="179"/>
      <c r="P9" s="179"/>
      <c r="Q9" s="179"/>
      <c r="R9" s="179"/>
      <c r="S9" s="179"/>
      <c r="T9" s="179"/>
      <c r="U9" s="179"/>
      <c r="V9" s="179"/>
      <c r="W9" s="179"/>
      <c r="X9" s="179"/>
      <c r="Y9" s="179"/>
      <c r="Z9" s="179"/>
      <c r="AA9" s="179"/>
      <c r="AB9" s="179"/>
      <c r="AC9" s="179"/>
      <c r="AD9" s="179"/>
      <c r="AE9" s="179"/>
    </row>
    <row r="10" spans="1:36" ht="15">
      <c r="C10" s="328" t="s">
        <v>306</v>
      </c>
      <c r="D10" s="328"/>
      <c r="E10" s="180"/>
      <c r="F10" s="180"/>
      <c r="G10" s="180"/>
      <c r="H10" s="180"/>
      <c r="I10" s="180"/>
      <c r="J10" s="180"/>
      <c r="K10" s="180"/>
      <c r="L10" s="180"/>
      <c r="M10" s="180"/>
      <c r="N10" s="180"/>
      <c r="O10" s="180"/>
      <c r="P10" s="180"/>
      <c r="Q10" s="180"/>
      <c r="R10" s="180"/>
      <c r="S10" s="180"/>
      <c r="T10" s="180"/>
      <c r="U10" s="180"/>
      <c r="V10" s="180"/>
      <c r="W10" s="180"/>
      <c r="X10" s="180"/>
      <c r="Y10" s="180"/>
      <c r="Z10" s="180"/>
      <c r="AA10" s="180"/>
      <c r="AB10" s="180"/>
      <c r="AC10" s="180"/>
      <c r="AD10" s="180"/>
      <c r="AE10" s="180"/>
    </row>
    <row r="11" spans="1:36" ht="12" customHeight="1">
      <c r="B11" s="330" t="s">
        <v>7</v>
      </c>
      <c r="C11" s="330" t="s">
        <v>68</v>
      </c>
      <c r="D11" s="330" t="s">
        <v>70</v>
      </c>
      <c r="E11" s="329" t="s">
        <v>72</v>
      </c>
      <c r="F11" s="329" t="s">
        <v>73</v>
      </c>
      <c r="G11" s="329" t="s">
        <v>269</v>
      </c>
      <c r="H11" s="329" t="s">
        <v>271</v>
      </c>
      <c r="I11" s="324" t="s">
        <v>277</v>
      </c>
      <c r="J11" s="325"/>
      <c r="K11" s="325"/>
      <c r="L11" s="326"/>
      <c r="M11" s="324" t="s">
        <v>60</v>
      </c>
      <c r="N11" s="325"/>
      <c r="O11" s="326"/>
      <c r="P11" s="324" t="s">
        <v>307</v>
      </c>
      <c r="Q11" s="325"/>
      <c r="R11" s="326"/>
      <c r="S11" s="324" t="s">
        <v>6</v>
      </c>
      <c r="T11" s="325"/>
      <c r="U11" s="326"/>
      <c r="V11" s="324" t="s">
        <v>274</v>
      </c>
      <c r="W11" s="325"/>
      <c r="X11" s="326"/>
      <c r="Y11" s="324" t="s">
        <v>275</v>
      </c>
      <c r="Z11" s="325"/>
      <c r="AA11" s="326"/>
      <c r="AB11" s="324" t="s">
        <v>5</v>
      </c>
      <c r="AC11" s="325"/>
      <c r="AD11" s="326"/>
      <c r="AE11" s="189" t="s">
        <v>276</v>
      </c>
    </row>
    <row r="12" spans="1:36">
      <c r="B12" s="330"/>
      <c r="C12" s="330"/>
      <c r="D12" s="330"/>
      <c r="E12" s="329"/>
      <c r="F12" s="329"/>
      <c r="G12" s="329"/>
      <c r="H12" s="329"/>
      <c r="I12" s="146" t="s">
        <v>278</v>
      </c>
      <c r="J12" s="145" t="s">
        <v>279</v>
      </c>
      <c r="K12" s="145" t="s">
        <v>280</v>
      </c>
      <c r="L12" s="147" t="s">
        <v>281</v>
      </c>
      <c r="M12" s="146" t="s">
        <v>750</v>
      </c>
      <c r="N12" s="145" t="s">
        <v>634</v>
      </c>
      <c r="O12" s="147" t="s">
        <v>676</v>
      </c>
      <c r="P12" s="275" t="str">
        <f t="shared" ref="P12:R12" si="6">M12</f>
        <v>FY24</v>
      </c>
      <c r="Q12" s="276" t="str">
        <f t="shared" si="6"/>
        <v>FY25E</v>
      </c>
      <c r="R12" s="277" t="str">
        <f t="shared" si="6"/>
        <v>FY26E</v>
      </c>
      <c r="S12" s="295" t="str">
        <f t="shared" ref="S12:U12" si="7">M12</f>
        <v>FY24</v>
      </c>
      <c r="T12" s="296" t="str">
        <f t="shared" si="7"/>
        <v>FY25E</v>
      </c>
      <c r="U12" s="297" t="str">
        <f t="shared" si="7"/>
        <v>FY26E</v>
      </c>
      <c r="V12" s="295" t="str">
        <f t="shared" ref="V12:X12" si="8">M12</f>
        <v>FY24</v>
      </c>
      <c r="W12" s="296" t="str">
        <f t="shared" si="8"/>
        <v>FY25E</v>
      </c>
      <c r="X12" s="297" t="str">
        <f t="shared" si="8"/>
        <v>FY26E</v>
      </c>
      <c r="Y12" s="295" t="str">
        <f t="shared" ref="Y12:AA12" si="9">M12</f>
        <v>FY24</v>
      </c>
      <c r="Z12" s="296" t="str">
        <f t="shared" si="9"/>
        <v>FY25E</v>
      </c>
      <c r="AA12" s="297" t="str">
        <f t="shared" si="9"/>
        <v>FY26E</v>
      </c>
      <c r="AB12" s="295" t="str">
        <f t="shared" ref="AB12:AE12" si="10">M12</f>
        <v>FY24</v>
      </c>
      <c r="AC12" s="296" t="str">
        <f t="shared" si="10"/>
        <v>FY25E</v>
      </c>
      <c r="AD12" s="297" t="str">
        <f t="shared" si="10"/>
        <v>FY26E</v>
      </c>
      <c r="AE12" s="189" t="str">
        <f t="shared" si="10"/>
        <v>FY24</v>
      </c>
    </row>
    <row r="13" spans="1:36" ht="8.25" customHeight="1">
      <c r="B13" s="171"/>
      <c r="C13" s="171"/>
      <c r="D13" s="176"/>
      <c r="E13" s="173"/>
      <c r="F13" s="173"/>
      <c r="G13" s="173"/>
      <c r="H13" s="173"/>
      <c r="I13" s="174"/>
      <c r="J13" s="172"/>
      <c r="K13" s="172"/>
      <c r="L13" s="175"/>
      <c r="M13" s="174"/>
      <c r="N13" s="172"/>
      <c r="O13" s="175"/>
      <c r="P13" s="174"/>
      <c r="Q13" s="172"/>
      <c r="R13" s="175"/>
      <c r="S13" s="174"/>
      <c r="T13" s="172"/>
      <c r="U13" s="175"/>
      <c r="V13" s="174"/>
      <c r="W13" s="172"/>
      <c r="X13" s="175"/>
      <c r="Y13" s="174"/>
      <c r="Z13" s="172"/>
      <c r="AA13" s="175"/>
      <c r="AB13" s="174"/>
      <c r="AC13" s="172"/>
      <c r="AD13" s="175"/>
      <c r="AE13" s="175"/>
    </row>
    <row r="14" spans="1:36" ht="12.75">
      <c r="B14" s="252" t="s">
        <v>709</v>
      </c>
      <c r="C14" s="165" t="s">
        <v>1267</v>
      </c>
      <c r="D14" s="177" t="s">
        <v>85</v>
      </c>
      <c r="E14" s="148">
        <f>VLOOKUP($B14,Snapshot!$D:$AJ,2,FALSE)</f>
        <v>1392.2</v>
      </c>
      <c r="F14" s="148">
        <f>VLOOKUP($B14,Snapshot!$D:$AJ,3,FALSE)</f>
        <v>1390</v>
      </c>
      <c r="G14" s="148">
        <f>IF(IFERROR(((IF(F14&lt;0,"-",F14))/E14*100-100),"-")=-100,"-",(IFERROR(((IF(F14&lt;0,"-",F14))/E14*100-100),"-")))</f>
        <v>-0.15802327251832082</v>
      </c>
      <c r="H14" s="149">
        <f>VLOOKUP($B14,Snapshot!$D:$AJ,8,FALSE)</f>
        <v>2.9077759856630823</v>
      </c>
      <c r="I14" s="153">
        <f>IF(VLOOKUP($B14,Snapshot!$D:$AJ,28,FALSE)="#N/A N/A","NA",VLOOKUP($B14,Snapshot!$D:$AJ,30,FALSE))</f>
        <v>-13.19637</v>
      </c>
      <c r="J14" s="154">
        <f>IF(VLOOKUP($B14,Snapshot!$D:$AJ,29,FALSE)="#N/A N/A","NA",VLOOKUP($B14,Snapshot!$D:$AJ,31,FALSE))</f>
        <v>80.910920000000004</v>
      </c>
      <c r="K14" s="154">
        <f>IF(VLOOKUP($B14,Snapshot!$D:$AJ,30,FALSE)="#N/A N/A","NA",VLOOKUP($B14,Snapshot!$D:$AJ,32,FALSE))</f>
        <v>117.974</v>
      </c>
      <c r="L14" s="155">
        <f>IF(VLOOKUP($B14,Snapshot!$D:$AJ,31,FALSE)="#N/A N/A","NA",VLOOKUP($B14,Snapshot!$D:$AJ,33,FALSE))</f>
        <v>70.529150000000001</v>
      </c>
      <c r="M14" s="150">
        <f>VLOOKUP($B14,Snapshot!$D:$AJ,11,FALSE)</f>
        <v>49.500546448087356</v>
      </c>
      <c r="N14" s="151">
        <f>VLOOKUP($B14,Snapshot!$D:$AJ,12,FALSE)</f>
        <v>52.98083454971313</v>
      </c>
      <c r="O14" s="152">
        <f>VLOOKUP($B14,Snapshot!$D:$AJ,13,FALSE)</f>
        <v>62.322040859022266</v>
      </c>
      <c r="P14" s="151">
        <f>VLOOKUP($B14,Snapshot!$D:$AJ,14,FALSE)</f>
        <v>10.429699855808172</v>
      </c>
      <c r="Q14" s="151">
        <f>VLOOKUP($B14,Snapshot!$D:$AJ,15,FALSE)</f>
        <v>7.0308074382080754</v>
      </c>
      <c r="R14" s="151">
        <f>VLOOKUP($B14,Snapshot!$D:$AJ,16,FALSE)</f>
        <v>17.631293256704119</v>
      </c>
      <c r="S14" s="150">
        <f>VLOOKUP($B14,Snapshot!$D:$AJ,17,FALSE)</f>
        <v>28.124942044024507</v>
      </c>
      <c r="T14" s="151">
        <f>VLOOKUP($B14,Snapshot!$D:$AJ,18,FALSE)</f>
        <v>26.277426768233841</v>
      </c>
      <c r="U14" s="152">
        <f>VLOOKUP($B14,Snapshot!$D:$AJ,19,FALSE)</f>
        <v>22.338806316520898</v>
      </c>
      <c r="V14" s="150">
        <f>VLOOKUP($B14,Snapshot!$D:$AJ,20,FALSE)</f>
        <v>3.7640090712328163</v>
      </c>
      <c r="W14" s="151">
        <f>VLOOKUP($B14,Snapshot!$D:$AJ,21,FALSE)</f>
        <v>3.3640011154841241</v>
      </c>
      <c r="X14" s="152">
        <f>VLOOKUP($B14,Snapshot!$D:$AJ,22,FALSE)</f>
        <v>2.9800430436149963</v>
      </c>
      <c r="Y14" s="150">
        <f>VLOOKUP($B14,Snapshot!$D:$AJ,23,FALSE)</f>
        <v>14.128190183670711</v>
      </c>
      <c r="Z14" s="151">
        <f>VLOOKUP($B14,Snapshot!$D:$AJ,24,FALSE)</f>
        <v>12.666008100016592</v>
      </c>
      <c r="AA14" s="152">
        <f>VLOOKUP($B14,Snapshot!$D:$AJ,25,FALSE)</f>
        <v>10.457591830007249</v>
      </c>
      <c r="AB14" s="150">
        <f>VLOOKUP($B14,Snapshot!$D:$AJ,26,FALSE)</f>
        <v>14.182549480245065</v>
      </c>
      <c r="AC14" s="151">
        <f>VLOOKUP($B14,Snapshot!$D:$AJ,27,FALSE)</f>
        <v>13.520278639618258</v>
      </c>
      <c r="AD14" s="152">
        <f>VLOOKUP($B14,Snapshot!$D:$AJ,28,FALSE)</f>
        <v>14.147591252716744</v>
      </c>
      <c r="AE14" s="152">
        <f>VLOOKUP($B14,Snapshot!$D:$AJ,29,FALSE)</f>
        <v>0.76189792107045362</v>
      </c>
    </row>
    <row r="15" spans="1:36" ht="12.75">
      <c r="B15" s="252" t="s">
        <v>617</v>
      </c>
      <c r="C15" s="165" t="s">
        <v>1268</v>
      </c>
      <c r="D15" s="177" t="s">
        <v>85</v>
      </c>
      <c r="E15" s="148">
        <f>VLOOKUP($B15,Snapshot!$D:$AJ,2,FALSE)</f>
        <v>547.54999999999995</v>
      </c>
      <c r="F15" s="148">
        <f>VLOOKUP($B15,Snapshot!$D:$AJ,3,FALSE)</f>
        <v>590</v>
      </c>
      <c r="G15" s="148">
        <f t="shared" ref="G15:G80" si="11">IF(IFERROR(((IF(F15&lt;0,"-",F15))/E15*100-100),"-")=-100,"-",(IFERROR(((IF(F15&lt;0,"-",F15))/E15*100-100),"-")))</f>
        <v>7.7527166468815807</v>
      </c>
      <c r="H15" s="149">
        <f>VLOOKUP($B15,Snapshot!$D:$AJ,8,FALSE)</f>
        <v>4.2575222222222227</v>
      </c>
      <c r="I15" s="153">
        <f>IF(VLOOKUP($B15,Snapshot!$D:$AJ,28,FALSE)="#N/A N/A","NA",VLOOKUP($B15,Snapshot!$D:$AJ,30,FALSE))</f>
        <v>5.7965439999999999</v>
      </c>
      <c r="J15" s="154">
        <f>IF(VLOOKUP($B15,Snapshot!$D:$AJ,29,FALSE)="#N/A N/A","NA",VLOOKUP($B15,Snapshot!$D:$AJ,31,FALSE))</f>
        <v>17.07291</v>
      </c>
      <c r="K15" s="154">
        <f>IF(VLOOKUP($B15,Snapshot!$D:$AJ,30,FALSE)="#N/A N/A","NA",VLOOKUP($B15,Snapshot!$D:$AJ,32,FALSE))</f>
        <v>45.431609999999999</v>
      </c>
      <c r="L15" s="155">
        <f>IF(VLOOKUP($B15,Snapshot!$D:$AJ,31,FALSE)="#N/A N/A","NA",VLOOKUP($B15,Snapshot!$D:$AJ,33,FALSE))</f>
        <v>20.592449999999999</v>
      </c>
      <c r="M15" s="150">
        <f>VLOOKUP($B15,Snapshot!$D:$AJ,11,FALSE)</f>
        <v>28.719326345135094</v>
      </c>
      <c r="N15" s="151">
        <f>VLOOKUP($B15,Snapshot!$D:$AJ,12,FALSE)</f>
        <v>26.524545890080788</v>
      </c>
      <c r="O15" s="152">
        <f>VLOOKUP($B15,Snapshot!$D:$AJ,13,FALSE)</f>
        <v>33.046292471890844</v>
      </c>
      <c r="P15" s="151">
        <f>VLOOKUP($B15,Snapshot!$D:$AJ,14,FALSE)</f>
        <v>77.250883195929561</v>
      </c>
      <c r="Q15" s="151">
        <f>VLOOKUP($B15,Snapshot!$D:$AJ,15,FALSE)</f>
        <v>-7.642172482315523</v>
      </c>
      <c r="R15" s="151">
        <f>VLOOKUP($B15,Snapshot!$D:$AJ,16,FALSE)</f>
        <v>24.587589958510669</v>
      </c>
      <c r="S15" s="150">
        <f>VLOOKUP($B15,Snapshot!$D:$AJ,17,FALSE)</f>
        <v>19.065558621389883</v>
      </c>
      <c r="T15" s="151">
        <f>VLOOKUP($B15,Snapshot!$D:$AJ,18,FALSE)</f>
        <v>20.643143233029438</v>
      </c>
      <c r="U15" s="152">
        <f>VLOOKUP($B15,Snapshot!$D:$AJ,19,FALSE)</f>
        <v>16.56918095927843</v>
      </c>
      <c r="V15" s="150">
        <f>VLOOKUP($B15,Snapshot!$D:$AJ,20,FALSE)</f>
        <v>2.0048208321209939</v>
      </c>
      <c r="W15" s="151">
        <f>VLOOKUP($B15,Snapshot!$D:$AJ,21,FALSE)</f>
        <v>1.8415995412833357</v>
      </c>
      <c r="X15" s="152">
        <f>VLOOKUP($B15,Snapshot!$D:$AJ,22,FALSE)</f>
        <v>1.6601439552625461</v>
      </c>
      <c r="Y15" s="150">
        <f>VLOOKUP($B15,Snapshot!$D:$AJ,23,FALSE)</f>
        <v>8.6969253880108894</v>
      </c>
      <c r="Z15" s="151">
        <f>VLOOKUP($B15,Snapshot!$D:$AJ,24,FALSE)</f>
        <v>9.4581395215420816</v>
      </c>
      <c r="AA15" s="152">
        <f>VLOOKUP($B15,Snapshot!$D:$AJ,25,FALSE)</f>
        <v>8.172440059418534</v>
      </c>
      <c r="AB15" s="150">
        <f>VLOOKUP($B15,Snapshot!$D:$AJ,26,FALSE)</f>
        <v>13.775966513019824</v>
      </c>
      <c r="AC15" s="151">
        <f>VLOOKUP($B15,Snapshot!$D:$AJ,27,FALSE)</f>
        <v>11.603137908481377</v>
      </c>
      <c r="AD15" s="152">
        <f>VLOOKUP($B15,Snapshot!$D:$AJ,28,FALSE)</f>
        <v>13.149003364431577</v>
      </c>
      <c r="AE15" s="152">
        <f>VLOOKUP($B15,Snapshot!$D:$AJ,29,FALSE)</f>
        <v>0.95881654643411562</v>
      </c>
    </row>
    <row r="16" spans="1:36" ht="12.75">
      <c r="B16" s="252" t="s">
        <v>113</v>
      </c>
      <c r="C16" s="165" t="s">
        <v>1269</v>
      </c>
      <c r="D16" s="177" t="s">
        <v>85</v>
      </c>
      <c r="E16" s="148">
        <f>VLOOKUP($B16,Snapshot!$D:$AJ,2,FALSE)</f>
        <v>239.75</v>
      </c>
      <c r="F16" s="148">
        <f>VLOOKUP($B16,Snapshot!$D:$AJ,3,FALSE)</f>
        <v>285</v>
      </c>
      <c r="G16" s="148">
        <f t="shared" si="11"/>
        <v>18.873826903023996</v>
      </c>
      <c r="H16" s="149">
        <f>VLOOKUP($B16,Snapshot!$D:$AJ,8,FALSE)</f>
        <v>8.4575114695340492</v>
      </c>
      <c r="I16" s="153">
        <f>IF(VLOOKUP($B16,Snapshot!$D:$AJ,28,FALSE)="#N/A N/A","NA",VLOOKUP($B16,Snapshot!$D:$AJ,30,FALSE))</f>
        <v>-0.90927749999999996</v>
      </c>
      <c r="J16" s="154">
        <f>IF(VLOOKUP($B16,Snapshot!$D:$AJ,29,FALSE)="#N/A N/A","NA",VLOOKUP($B16,Snapshot!$D:$AJ,31,FALSE))</f>
        <v>41.947899999999997</v>
      </c>
      <c r="K16" s="154">
        <f>IF(VLOOKUP($B16,Snapshot!$D:$AJ,30,FALSE)="#N/A N/A","NA",VLOOKUP($B16,Snapshot!$D:$AJ,32,FALSE))</f>
        <v>33.714440000000003</v>
      </c>
      <c r="L16" s="155">
        <f>IF(VLOOKUP($B16,Snapshot!$D:$AJ,31,FALSE)="#N/A N/A","NA",VLOOKUP($B16,Snapshot!$D:$AJ,33,FALSE))</f>
        <v>32.202919999999999</v>
      </c>
      <c r="M16" s="150">
        <f>VLOOKUP($B16,Snapshot!$D:$AJ,11,FALSE)</f>
        <v>9.1358787692075047</v>
      </c>
      <c r="N16" s="151">
        <f>VLOOKUP($B16,Snapshot!$D:$AJ,12,FALSE)</f>
        <v>11.826812400514797</v>
      </c>
      <c r="O16" s="152">
        <f>VLOOKUP($B16,Snapshot!$D:$AJ,13,FALSE)</f>
        <v>14.580401636072059</v>
      </c>
      <c r="P16" s="151">
        <f>VLOOKUP($B16,Snapshot!$D:$AJ,14,FALSE)</f>
        <v>102.47799121338926</v>
      </c>
      <c r="Q16" s="151">
        <f>VLOOKUP($B16,Snapshot!$D:$AJ,15,FALSE)</f>
        <v>29.454568074798537</v>
      </c>
      <c r="R16" s="151">
        <f>VLOOKUP($B16,Snapshot!$D:$AJ,16,FALSE)</f>
        <v>23.282598406967246</v>
      </c>
      <c r="S16" s="150">
        <f>VLOOKUP($B16,Snapshot!$D:$AJ,17,FALSE)</f>
        <v>26.242686232667381</v>
      </c>
      <c r="T16" s="151">
        <f>VLOOKUP($B16,Snapshot!$D:$AJ,18,FALSE)</f>
        <v>20.271734418444328</v>
      </c>
      <c r="U16" s="152">
        <f>VLOOKUP($B16,Snapshot!$D:$AJ,19,FALSE)</f>
        <v>16.443305608732761</v>
      </c>
      <c r="V16" s="150">
        <f>VLOOKUP($B16,Snapshot!$D:$AJ,20,FALSE)</f>
        <v>7.9903332663667932</v>
      </c>
      <c r="W16" s="151">
        <f>VLOOKUP($B16,Snapshot!$D:$AJ,21,FALSE)</f>
        <v>6.6909804942044548</v>
      </c>
      <c r="X16" s="152">
        <f>VLOOKUP($B16,Snapshot!$D:$AJ,22,FALSE)</f>
        <v>5.5226385137338889</v>
      </c>
      <c r="Y16" s="150">
        <f>VLOOKUP($B16,Snapshot!$D:$AJ,23,FALSE)</f>
        <v>15.06573879103366</v>
      </c>
      <c r="Z16" s="151">
        <f>VLOOKUP($B16,Snapshot!$D:$AJ,24,FALSE)</f>
        <v>13.079638642352949</v>
      </c>
      <c r="AA16" s="152">
        <f>VLOOKUP($B16,Snapshot!$D:$AJ,25,FALSE)</f>
        <v>10.591505891841065</v>
      </c>
      <c r="AB16" s="150">
        <f>VLOOKUP($B16,Snapshot!$D:$AJ,26,FALSE)</f>
        <v>31.127194533384149</v>
      </c>
      <c r="AC16" s="151">
        <f>VLOOKUP($B16,Snapshot!$D:$AJ,27,FALSE)</f>
        <v>35.927651129172865</v>
      </c>
      <c r="AD16" s="152">
        <f>VLOOKUP($B16,Snapshot!$D:$AJ,28,FALSE)</f>
        <v>36.798734171238848</v>
      </c>
      <c r="AE16" s="152">
        <f>VLOOKUP($B16,Snapshot!$D:$AJ,29,FALSE)</f>
        <v>2.0646506777893641</v>
      </c>
    </row>
    <row r="17" spans="2:31" ht="12.75">
      <c r="B17" s="252" t="s">
        <v>114</v>
      </c>
      <c r="C17" s="165" t="s">
        <v>1270</v>
      </c>
      <c r="D17" s="177" t="s">
        <v>85</v>
      </c>
      <c r="E17" s="148">
        <f>VLOOKUP($B17,Snapshot!$D:$AJ,2,FALSE)</f>
        <v>12682.7</v>
      </c>
      <c r="F17" s="148">
        <f>VLOOKUP($B17,Snapshot!$D:$AJ,3,FALSE)</f>
        <v>10705</v>
      </c>
      <c r="G17" s="148">
        <f t="shared" si="11"/>
        <v>-15.59368273317196</v>
      </c>
      <c r="H17" s="149">
        <f>VLOOKUP($B17,Snapshot!$D:$AJ,8,FALSE)</f>
        <v>42.113485806451614</v>
      </c>
      <c r="I17" s="153">
        <f>IF(VLOOKUP($B17,Snapshot!$D:$AJ,28,FALSE)="#N/A N/A","NA",VLOOKUP($B17,Snapshot!$D:$AJ,30,FALSE))</f>
        <v>34.659469999999999</v>
      </c>
      <c r="J17" s="154">
        <f>IF(VLOOKUP($B17,Snapshot!$D:$AJ,29,FALSE)="#N/A N/A","NA",VLOOKUP($B17,Snapshot!$D:$AJ,31,FALSE))</f>
        <v>38.285319999999999</v>
      </c>
      <c r="K17" s="154">
        <f>IF(VLOOKUP($B17,Snapshot!$D:$AJ,30,FALSE)="#N/A N/A","NA",VLOOKUP($B17,Snapshot!$D:$AJ,32,FALSE))</f>
        <v>152.06100000000001</v>
      </c>
      <c r="L17" s="155">
        <f>IF(VLOOKUP($B17,Snapshot!$D:$AJ,31,FALSE)="#N/A N/A","NA",VLOOKUP($B17,Snapshot!$D:$AJ,33,FALSE))</f>
        <v>86.482870000000005</v>
      </c>
      <c r="M17" s="150">
        <f>VLOOKUP($B17,Snapshot!$D:$AJ,11,FALSE)</f>
        <v>276.1028726986172</v>
      </c>
      <c r="N17" s="151">
        <f>VLOOKUP($B17,Snapshot!$D:$AJ,12,FALSE)</f>
        <v>297.88363450088127</v>
      </c>
      <c r="O17" s="152">
        <f>VLOOKUP($B17,Snapshot!$D:$AJ,13,FALSE)</f>
        <v>386.92843218357575</v>
      </c>
      <c r="P17" s="151">
        <f>VLOOKUP($B17,Snapshot!$D:$AJ,14,FALSE)</f>
        <v>28.91643830626456</v>
      </c>
      <c r="Q17" s="151">
        <f>VLOOKUP($B17,Snapshot!$D:$AJ,15,FALSE)</f>
        <v>7.8886400526658296</v>
      </c>
      <c r="R17" s="151">
        <f>VLOOKUP($B17,Snapshot!$D:$AJ,16,FALSE)</f>
        <v>29.892477252700857</v>
      </c>
      <c r="S17" s="150">
        <f>VLOOKUP($B17,Snapshot!$D:$AJ,17,FALSE)</f>
        <v>45.934690487063229</v>
      </c>
      <c r="T17" s="151">
        <f>VLOOKUP($B17,Snapshot!$D:$AJ,18,FALSE)</f>
        <v>42.576021409334857</v>
      </c>
      <c r="U17" s="152">
        <f>VLOOKUP($B17,Snapshot!$D:$AJ,19,FALSE)</f>
        <v>32.777896233747882</v>
      </c>
      <c r="V17" s="150">
        <f>VLOOKUP($B17,Snapshot!$D:$AJ,20,FALSE)</f>
        <v>14.242497882182581</v>
      </c>
      <c r="W17" s="151">
        <f>VLOOKUP($B17,Snapshot!$D:$AJ,21,FALSE)</f>
        <v>12.739642199588866</v>
      </c>
      <c r="X17" s="152">
        <f>VLOOKUP($B17,Snapshot!$D:$AJ,22,FALSE)</f>
        <v>11.843459758238456</v>
      </c>
      <c r="Y17" s="150">
        <f>VLOOKUP($B17,Snapshot!$D:$AJ,23,FALSE)</f>
        <v>36.990435820421872</v>
      </c>
      <c r="Z17" s="151">
        <f>VLOOKUP($B17,Snapshot!$D:$AJ,24,FALSE)</f>
        <v>31.754003409455564</v>
      </c>
      <c r="AA17" s="152">
        <f>VLOOKUP($B17,Snapshot!$D:$AJ,25,FALSE)</f>
        <v>25.751051512849823</v>
      </c>
      <c r="AB17" s="150">
        <f>VLOOKUP($B17,Snapshot!$D:$AJ,26,FALSE)</f>
        <v>30.657379058655248</v>
      </c>
      <c r="AC17" s="151">
        <f>VLOOKUP($B17,Snapshot!$D:$AJ,27,FALSE)</f>
        <v>31.588712246988386</v>
      </c>
      <c r="AD17" s="152">
        <f>VLOOKUP($B17,Snapshot!$D:$AJ,28,FALSE)</f>
        <v>37.449675312939199</v>
      </c>
      <c r="AE17" s="152">
        <f>VLOOKUP($B17,Snapshot!$D:$AJ,29,FALSE)</f>
        <v>0.63078051203608065</v>
      </c>
    </row>
    <row r="18" spans="2:31" ht="12.75">
      <c r="B18" s="252" t="s">
        <v>618</v>
      </c>
      <c r="C18" s="165" t="s">
        <v>1271</v>
      </c>
      <c r="D18" s="177" t="s">
        <v>85</v>
      </c>
      <c r="E18" s="148">
        <f>VLOOKUP($B18,Snapshot!$D:$AJ,2,FALSE)</f>
        <v>3044.1</v>
      </c>
      <c r="F18" s="148">
        <f>VLOOKUP($B18,Snapshot!$D:$AJ,3,FALSE)</f>
        <v>2770</v>
      </c>
      <c r="G18" s="148">
        <f t="shared" si="11"/>
        <v>-9.0043034065897984</v>
      </c>
      <c r="H18" s="149">
        <f>VLOOKUP($B18,Snapshot!$D:$AJ,8,FALSE)</f>
        <v>6.9574143369175632</v>
      </c>
      <c r="I18" s="153">
        <f>IF(VLOOKUP($B18,Snapshot!$D:$AJ,28,FALSE)="#N/A N/A","NA",VLOOKUP($B18,Snapshot!$D:$AJ,30,FALSE))</f>
        <v>-4.8495739999999996</v>
      </c>
      <c r="J18" s="154">
        <f>IF(VLOOKUP($B18,Snapshot!$D:$AJ,29,FALSE)="#N/A N/A","NA",VLOOKUP($B18,Snapshot!$D:$AJ,31,FALSE))</f>
        <v>32.735950000000003</v>
      </c>
      <c r="K18" s="154">
        <f>IF(VLOOKUP($B18,Snapshot!$D:$AJ,30,FALSE)="#N/A N/A","NA",VLOOKUP($B18,Snapshot!$D:$AJ,32,FALSE))</f>
        <v>19.168510000000001</v>
      </c>
      <c r="L18" s="155">
        <f>IF(VLOOKUP($B18,Snapshot!$D:$AJ,31,FALSE)="#N/A N/A","NA",VLOOKUP($B18,Snapshot!$D:$AJ,33,FALSE))</f>
        <v>18.537410000000001</v>
      </c>
      <c r="M18" s="150">
        <f>VLOOKUP($B18,Snapshot!$D:$AJ,11,FALSE)</f>
        <v>76.511032600213596</v>
      </c>
      <c r="N18" s="151">
        <f>VLOOKUP($B18,Snapshot!$D:$AJ,12,FALSE)</f>
        <v>84.118404684319643</v>
      </c>
      <c r="O18" s="152">
        <f>VLOOKUP($B18,Snapshot!$D:$AJ,13,FALSE)</f>
        <v>109.1163188128083</v>
      </c>
      <c r="P18" s="151">
        <f>VLOOKUP($B18,Snapshot!$D:$AJ,14,FALSE)</f>
        <v>39.621720868094371</v>
      </c>
      <c r="Q18" s="151">
        <f>VLOOKUP($B18,Snapshot!$D:$AJ,15,FALSE)</f>
        <v>9.9428433071295572</v>
      </c>
      <c r="R18" s="151">
        <f>VLOOKUP($B18,Snapshot!$D:$AJ,16,FALSE)</f>
        <v>29.717532354900289</v>
      </c>
      <c r="S18" s="150">
        <f>VLOOKUP($B18,Snapshot!$D:$AJ,17,FALSE)</f>
        <v>39.786418984907307</v>
      </c>
      <c r="T18" s="151">
        <f>VLOOKUP($B18,Snapshot!$D:$AJ,18,FALSE)</f>
        <v>36.188275460333891</v>
      </c>
      <c r="U18" s="152">
        <f>VLOOKUP($B18,Snapshot!$D:$AJ,19,FALSE)</f>
        <v>27.897751987236919</v>
      </c>
      <c r="V18" s="150">
        <f>VLOOKUP($B18,Snapshot!$D:$AJ,20,FALSE)</f>
        <v>6.6459960785288148</v>
      </c>
      <c r="W18" s="151">
        <f>VLOOKUP($B18,Snapshot!$D:$AJ,21,FALSE)</f>
        <v>5.8523099686961517</v>
      </c>
      <c r="X18" s="152">
        <f>VLOOKUP($B18,Snapshot!$D:$AJ,22,FALSE)</f>
        <v>5.0627845997197696</v>
      </c>
      <c r="Y18" s="150">
        <f>VLOOKUP($B18,Snapshot!$D:$AJ,23,FALSE)</f>
        <v>24.711476929429466</v>
      </c>
      <c r="Z18" s="151">
        <f>VLOOKUP($B18,Snapshot!$D:$AJ,24,FALSE)</f>
        <v>21.878124099543786</v>
      </c>
      <c r="AA18" s="152">
        <f>VLOOKUP($B18,Snapshot!$D:$AJ,25,FALSE)</f>
        <v>17.338865584049159</v>
      </c>
      <c r="AB18" s="150">
        <f>VLOOKUP($B18,Snapshot!$D:$AJ,26,FALSE)</f>
        <v>18.024261659730712</v>
      </c>
      <c r="AC18" s="151">
        <f>VLOOKUP($B18,Snapshot!$D:$AJ,27,FALSE)</f>
        <v>17.198808242916559</v>
      </c>
      <c r="AD18" s="152">
        <f>VLOOKUP($B18,Snapshot!$D:$AJ,28,FALSE)</f>
        <v>19.460323465444539</v>
      </c>
      <c r="AE18" s="152">
        <f>VLOOKUP($B18,Snapshot!$D:$AJ,29,FALSE)</f>
        <v>0.52560691173088925</v>
      </c>
    </row>
    <row r="19" spans="2:31" ht="12.75">
      <c r="B19" s="252" t="s">
        <v>115</v>
      </c>
      <c r="C19" s="165" t="s">
        <v>1272</v>
      </c>
      <c r="D19" s="177" t="s">
        <v>85</v>
      </c>
      <c r="E19" s="148">
        <f>VLOOKUP($B19,Snapshot!$D:$AJ,2,FALSE)</f>
        <v>1521.05</v>
      </c>
      <c r="F19" s="148">
        <f>VLOOKUP($B19,Snapshot!$D:$AJ,3,FALSE)</f>
        <v>1470</v>
      </c>
      <c r="G19" s="148">
        <f t="shared" ref="G19" si="12">IF(IFERROR(((IF(F19&lt;0,"-",F19))/E19*100-100),"-")=-100,"-",(IFERROR(((IF(F19&lt;0,"-",F19))/E19*100-100),"-")))</f>
        <v>-3.3562341803359459</v>
      </c>
      <c r="H19" s="149">
        <f>VLOOKUP($B19,Snapshot!$D:$AJ,8,FALSE)</f>
        <v>8.5013157138590199</v>
      </c>
      <c r="I19" s="153">
        <f>IF(VLOOKUP($B19,Snapshot!$D:$AJ,28,FALSE)="#N/A N/A","NA",VLOOKUP($B19,Snapshot!$D:$AJ,30,FALSE))</f>
        <v>-9.5447679999999995</v>
      </c>
      <c r="J19" s="154">
        <f>IF(VLOOKUP($B19,Snapshot!$D:$AJ,29,FALSE)="#N/A N/A","NA",VLOOKUP($B19,Snapshot!$D:$AJ,31,FALSE))</f>
        <v>36.895870000000002</v>
      </c>
      <c r="K19" s="154">
        <f>IF(VLOOKUP($B19,Snapshot!$D:$AJ,30,FALSE)="#N/A N/A","NA",VLOOKUP($B19,Snapshot!$D:$AJ,32,FALSE))</f>
        <v>39.533070000000002</v>
      </c>
      <c r="L19" s="155">
        <f>IF(VLOOKUP($B19,Snapshot!$D:$AJ,31,FALSE)="#N/A N/A","NA",VLOOKUP($B19,Snapshot!$D:$AJ,33,FALSE))</f>
        <v>22.784140000000001</v>
      </c>
      <c r="M19" s="150">
        <f>VLOOKUP($B19,Snapshot!$D:$AJ,11,FALSE)</f>
        <v>19.732021862617717</v>
      </c>
      <c r="N19" s="151">
        <f>VLOOKUP($B19,Snapshot!$D:$AJ,12,FALSE)</f>
        <v>34.803114651390047</v>
      </c>
      <c r="O19" s="152">
        <f>VLOOKUP($B19,Snapshot!$D:$AJ,13,FALSE)</f>
        <v>46.81876462374823</v>
      </c>
      <c r="P19" s="151">
        <f>VLOOKUP($B19,Snapshot!$D:$AJ,14,FALSE)</f>
        <v>61.771601089731767</v>
      </c>
      <c r="Q19" s="151">
        <f>VLOOKUP($B19,Snapshot!$D:$AJ,15,FALSE)</f>
        <v>76.378857137415253</v>
      </c>
      <c r="R19" s="151">
        <f>VLOOKUP($B19,Snapshot!$D:$AJ,16,FALSE)</f>
        <v>34.524639799381497</v>
      </c>
      <c r="S19" s="150">
        <f>VLOOKUP($B19,Snapshot!$D:$AJ,17,FALSE)</f>
        <v>77.085359553631278</v>
      </c>
      <c r="T19" s="151">
        <f>VLOOKUP($B19,Snapshot!$D:$AJ,18,FALSE)</f>
        <v>43.704421723049684</v>
      </c>
      <c r="U19" s="152">
        <f>VLOOKUP($B19,Snapshot!$D:$AJ,19,FALSE)</f>
        <v>32.488042181883337</v>
      </c>
      <c r="V19" s="150">
        <f>VLOOKUP($B19,Snapshot!$D:$AJ,20,FALSE)</f>
        <v>9.8777676660738383</v>
      </c>
      <c r="W19" s="151">
        <f>VLOOKUP($B19,Snapshot!$D:$AJ,21,FALSE)</f>
        <v>8.6912763637776909</v>
      </c>
      <c r="X19" s="152">
        <f>VLOOKUP($B19,Snapshot!$D:$AJ,22,FALSE)</f>
        <v>7.2837600458955469</v>
      </c>
      <c r="Y19" s="150">
        <f>VLOOKUP($B19,Snapshot!$D:$AJ,23,FALSE)</f>
        <v>29.296407548699172</v>
      </c>
      <c r="Z19" s="151">
        <f>VLOOKUP($B19,Snapshot!$D:$AJ,24,FALSE)</f>
        <v>23.159747442153026</v>
      </c>
      <c r="AA19" s="152">
        <f>VLOOKUP($B19,Snapshot!$D:$AJ,25,FALSE)</f>
        <v>18.368480952717295</v>
      </c>
      <c r="AB19" s="150">
        <f>VLOOKUP($B19,Snapshot!$D:$AJ,26,FALSE)</f>
        <v>13.243170980079574</v>
      </c>
      <c r="AC19" s="151">
        <f>VLOOKUP($B19,Snapshot!$D:$AJ,27,FALSE)</f>
        <v>21.157163301018318</v>
      </c>
      <c r="AD19" s="152">
        <f>VLOOKUP($B19,Snapshot!$D:$AJ,28,FALSE)</f>
        <v>24.395166608119904</v>
      </c>
      <c r="AE19" s="152">
        <f>VLOOKUP($B19,Snapshot!$D:$AJ,29,FALSE)</f>
        <v>0.59169652542651463</v>
      </c>
    </row>
    <row r="20" spans="2:31" ht="12.75">
      <c r="B20" s="252" t="s">
        <v>116</v>
      </c>
      <c r="C20" s="165" t="s">
        <v>1273</v>
      </c>
      <c r="D20" s="177" t="s">
        <v>85</v>
      </c>
      <c r="E20" s="148">
        <f>VLOOKUP($B20,Snapshot!$D:$AJ,2,FALSE)</f>
        <v>37976.25</v>
      </c>
      <c r="F20" s="148">
        <f>VLOOKUP($B20,Snapshot!$D:$AJ,3,FALSE)</f>
        <v>29540</v>
      </c>
      <c r="G20" s="148">
        <f t="shared" si="11"/>
        <v>-22.214541983476508</v>
      </c>
      <c r="H20" s="149">
        <f>VLOOKUP($B20,Snapshot!$D:$AJ,8,FALSE)</f>
        <v>13.073054408602149</v>
      </c>
      <c r="I20" s="153">
        <f>IF(VLOOKUP($B20,Snapshot!$D:$AJ,28,FALSE)="#N/A N/A","NA",VLOOKUP($B20,Snapshot!$D:$AJ,30,FALSE))</f>
        <v>8.6017740000000007</v>
      </c>
      <c r="J20" s="154">
        <f>IF(VLOOKUP($B20,Snapshot!$D:$AJ,29,FALSE)="#N/A N/A","NA",VLOOKUP($B20,Snapshot!$D:$AJ,31,FALSE))</f>
        <v>25.119019999999999</v>
      </c>
      <c r="K20" s="154">
        <f>IF(VLOOKUP($B20,Snapshot!$D:$AJ,30,FALSE)="#N/A N/A","NA",VLOOKUP($B20,Snapshot!$D:$AJ,32,FALSE))</f>
        <v>97.674570000000003</v>
      </c>
      <c r="L20" s="155">
        <f>IF(VLOOKUP($B20,Snapshot!$D:$AJ,31,FALSE)="#N/A N/A","NA",VLOOKUP($B20,Snapshot!$D:$AJ,33,FALSE))</f>
        <v>71.148989999999998</v>
      </c>
      <c r="M20" s="150">
        <f>VLOOKUP($B20,Snapshot!$D:$AJ,11,FALSE)</f>
        <v>620.50313785575577</v>
      </c>
      <c r="N20" s="151">
        <f>VLOOKUP($B20,Snapshot!$D:$AJ,12,FALSE)</f>
        <v>736.47865917635102</v>
      </c>
      <c r="O20" s="152">
        <f>VLOOKUP($B20,Snapshot!$D:$AJ,13,FALSE)</f>
        <v>871.98880797648769</v>
      </c>
      <c r="P20" s="151">
        <f>VLOOKUP($B20,Snapshot!$D:$AJ,14,FALSE)</f>
        <v>28.456563954834934</v>
      </c>
      <c r="Q20" s="151">
        <f>VLOOKUP($B20,Snapshot!$D:$AJ,15,FALSE)</f>
        <v>18.690561617684409</v>
      </c>
      <c r="R20" s="151">
        <f>VLOOKUP($B20,Snapshot!$D:$AJ,16,FALSE)</f>
        <v>18.399738690552958</v>
      </c>
      <c r="S20" s="150">
        <f>VLOOKUP($B20,Snapshot!$D:$AJ,17,FALSE)</f>
        <v>61.20234964682497</v>
      </c>
      <c r="T20" s="151">
        <f>VLOOKUP($B20,Snapshot!$D:$AJ,18,FALSE)</f>
        <v>51.564630592923301</v>
      </c>
      <c r="U20" s="152">
        <f>VLOOKUP($B20,Snapshot!$D:$AJ,19,FALSE)</f>
        <v>43.55130438901687</v>
      </c>
      <c r="V20" s="150">
        <f>VLOOKUP($B20,Snapshot!$D:$AJ,20,FALSE)</f>
        <v>9.2837766171302931</v>
      </c>
      <c r="W20" s="151">
        <f>VLOOKUP($B20,Snapshot!$D:$AJ,21,FALSE)</f>
        <v>8.5013545405989301</v>
      </c>
      <c r="X20" s="152">
        <f>VLOOKUP($B20,Snapshot!$D:$AJ,22,FALSE)</f>
        <v>7.7202076417477628</v>
      </c>
      <c r="Y20" s="150">
        <f>VLOOKUP($B20,Snapshot!$D:$AJ,23,FALSE)</f>
        <v>48.273517949207552</v>
      </c>
      <c r="Z20" s="151">
        <f>VLOOKUP($B20,Snapshot!$D:$AJ,24,FALSE)</f>
        <v>42.833294865362241</v>
      </c>
      <c r="AA20" s="152">
        <f>VLOOKUP($B20,Snapshot!$D:$AJ,25,FALSE)</f>
        <v>35.440213700909801</v>
      </c>
      <c r="AB20" s="150">
        <f>VLOOKUP($B20,Snapshot!$D:$AJ,26,FALSE)</f>
        <v>15.859879694606319</v>
      </c>
      <c r="AC20" s="151">
        <f>VLOOKUP($B20,Snapshot!$D:$AJ,27,FALSE)</f>
        <v>17.212098510109019</v>
      </c>
      <c r="AD20" s="152">
        <f>VLOOKUP($B20,Snapshot!$D:$AJ,28,FALSE)</f>
        <v>18.580323135437251</v>
      </c>
      <c r="AE20" s="152">
        <f>VLOOKUP($B20,Snapshot!$D:$AJ,29,FALSE)</f>
        <v>0.98745926730522371</v>
      </c>
    </row>
    <row r="21" spans="2:31" ht="12.75">
      <c r="B21" s="252" t="s">
        <v>498</v>
      </c>
      <c r="C21" s="165" t="s">
        <v>1274</v>
      </c>
      <c r="D21" s="177" t="s">
        <v>85</v>
      </c>
      <c r="E21" s="148">
        <f>VLOOKUP($B21,Snapshot!$D:$AJ,2,FALSE)</f>
        <v>3247.1</v>
      </c>
      <c r="F21" s="148">
        <f>VLOOKUP($B21,Snapshot!$D:$AJ,3,FALSE)</f>
        <v>3090</v>
      </c>
      <c r="G21" s="148">
        <f t="shared" si="11"/>
        <v>-4.8381632841612401</v>
      </c>
      <c r="H21" s="149">
        <f>VLOOKUP($B21,Snapshot!$D:$AJ,8,FALSE)</f>
        <v>1.5304587716248508</v>
      </c>
      <c r="I21" s="153">
        <f>IF(VLOOKUP($B21,Snapshot!$D:$AJ,28,FALSE)="#N/A N/A","NA",VLOOKUP($B21,Snapshot!$D:$AJ,30,FALSE))</f>
        <v>25.08089</v>
      </c>
      <c r="J21" s="154">
        <f>IF(VLOOKUP($B21,Snapshot!$D:$AJ,29,FALSE)="#N/A N/A","NA",VLOOKUP($B21,Snapshot!$D:$AJ,31,FALSE))</f>
        <v>21.418690000000002</v>
      </c>
      <c r="K21" s="154">
        <f>IF(VLOOKUP($B21,Snapshot!$D:$AJ,30,FALSE)="#N/A N/A","NA",VLOOKUP($B21,Snapshot!$D:$AJ,32,FALSE))</f>
        <v>53.683410000000002</v>
      </c>
      <c r="L21" s="155">
        <f>IF(VLOOKUP($B21,Snapshot!$D:$AJ,31,FALSE)="#N/A N/A","NA",VLOOKUP($B21,Snapshot!$D:$AJ,33,FALSE))</f>
        <v>33.749360000000003</v>
      </c>
      <c r="M21" s="150">
        <f>VLOOKUP($B21,Snapshot!$D:$AJ,11,FALSE)</f>
        <v>169.44617111788816</v>
      </c>
      <c r="N21" s="151">
        <f>VLOOKUP($B21,Snapshot!$D:$AJ,12,FALSE)</f>
        <v>153.04014426070123</v>
      </c>
      <c r="O21" s="152">
        <f>VLOOKUP($B21,Snapshot!$D:$AJ,13,FALSE)</f>
        <v>192.62268440404614</v>
      </c>
      <c r="P21" s="151">
        <f>VLOOKUP($B21,Snapshot!$D:$AJ,14,FALSE)</f>
        <v>226.63631728918409</v>
      </c>
      <c r="Q21" s="151">
        <f>VLOOKUP($B21,Snapshot!$D:$AJ,15,FALSE)</f>
        <v>-9.6821466952905162</v>
      </c>
      <c r="R21" s="151">
        <f>VLOOKUP($B21,Snapshot!$D:$AJ,16,FALSE)</f>
        <v>25.864155012763668</v>
      </c>
      <c r="S21" s="150">
        <f>VLOOKUP($B21,Snapshot!$D:$AJ,17,FALSE)</f>
        <v>19.163017839694394</v>
      </c>
      <c r="T21" s="151">
        <f>VLOOKUP($B21,Snapshot!$D:$AJ,18,FALSE)</f>
        <v>21.217308802771523</v>
      </c>
      <c r="U21" s="152">
        <f>VLOOKUP($B21,Snapshot!$D:$AJ,19,FALSE)</f>
        <v>16.857308421623227</v>
      </c>
      <c r="V21" s="150">
        <f>VLOOKUP($B21,Snapshot!$D:$AJ,20,FALSE)</f>
        <v>3.2490277249103925</v>
      </c>
      <c r="W21" s="151">
        <f>VLOOKUP($B21,Snapshot!$D:$AJ,21,FALSE)</f>
        <v>2.8928762822029439</v>
      </c>
      <c r="X21" s="152">
        <f>VLOOKUP($B21,Snapshot!$D:$AJ,22,FALSE)</f>
        <v>2.5366588139142849</v>
      </c>
      <c r="Y21" s="150">
        <f>VLOOKUP($B21,Snapshot!$D:$AJ,23,FALSE)</f>
        <v>8.703243445827761</v>
      </c>
      <c r="Z21" s="151">
        <f>VLOOKUP($B21,Snapshot!$D:$AJ,24,FALSE)</f>
        <v>9.4195251599803314</v>
      </c>
      <c r="AA21" s="152">
        <f>VLOOKUP($B21,Snapshot!$D:$AJ,25,FALSE)</f>
        <v>8.2212224112983936</v>
      </c>
      <c r="AB21" s="150">
        <f>VLOOKUP($B21,Snapshot!$D:$AJ,26,FALSE)</f>
        <v>18.320998540106757</v>
      </c>
      <c r="AC21" s="151">
        <f>VLOOKUP($B21,Snapshot!$D:$AJ,27,FALSE)</f>
        <v>14.425137185691852</v>
      </c>
      <c r="AD21" s="152">
        <f>VLOOKUP($B21,Snapshot!$D:$AJ,28,FALSE)</f>
        <v>16.035076516723748</v>
      </c>
      <c r="AE21" s="152">
        <f>VLOOKUP($B21,Snapshot!$D:$AJ,29,FALSE)</f>
        <v>0.92389904328621719</v>
      </c>
    </row>
    <row r="22" spans="2:31" ht="12.75">
      <c r="B22" s="252" t="s">
        <v>696</v>
      </c>
      <c r="C22" s="165" t="s">
        <v>1275</v>
      </c>
      <c r="D22" s="177" t="s">
        <v>85</v>
      </c>
      <c r="E22" s="148">
        <f>VLOOKUP($B22,Snapshot!$D:$AJ,2,FALSE)</f>
        <v>544.25</v>
      </c>
      <c r="F22" s="148">
        <f>VLOOKUP($B22,Snapshot!$D:$AJ,3,FALSE)</f>
        <v>675</v>
      </c>
      <c r="G22" s="148">
        <f t="shared" si="11"/>
        <v>24.023886081763891</v>
      </c>
      <c r="H22" s="149">
        <f>VLOOKUP($B22,Snapshot!$D:$AJ,8,FALSE)</f>
        <v>2.4905143369175629</v>
      </c>
      <c r="I22" s="153">
        <f>IF(VLOOKUP($B22,Snapshot!$D:$AJ,28,FALSE)="#N/A N/A","NA",VLOOKUP($B22,Snapshot!$D:$AJ,30,FALSE))</f>
        <v>-6.5585050000000003</v>
      </c>
      <c r="J22" s="154">
        <f>IF(VLOOKUP($B22,Snapshot!$D:$AJ,29,FALSE)="#N/A N/A","NA",VLOOKUP($B22,Snapshot!$D:$AJ,31,FALSE))</f>
        <v>20.116969999999998</v>
      </c>
      <c r="K22" s="154">
        <f>IF(VLOOKUP($B22,Snapshot!$D:$AJ,30,FALSE)="#N/A N/A","NA",VLOOKUP($B22,Snapshot!$D:$AJ,32,FALSE))</f>
        <v>14.65136</v>
      </c>
      <c r="L22" s="155">
        <f>IF(VLOOKUP($B22,Snapshot!$D:$AJ,31,FALSE)="#N/A N/A","NA",VLOOKUP($B22,Snapshot!$D:$AJ,33,FALSE))</f>
        <v>15.63795</v>
      </c>
      <c r="M22" s="150">
        <f>VLOOKUP($B22,Snapshot!$D:$AJ,11,FALSE)</f>
        <v>21.09629982279354</v>
      </c>
      <c r="N22" s="151">
        <f>VLOOKUP($B22,Snapshot!$D:$AJ,12,FALSE)</f>
        <v>23.730044458751859</v>
      </c>
      <c r="O22" s="152">
        <f>VLOOKUP($B22,Snapshot!$D:$AJ,13,FALSE)</f>
        <v>28.929558730051706</v>
      </c>
      <c r="P22" s="151">
        <f>VLOOKUP($B22,Snapshot!$D:$AJ,14,FALSE)</f>
        <v>16.798715961375564</v>
      </c>
      <c r="Q22" s="151">
        <f>VLOOKUP($B22,Snapshot!$D:$AJ,15,FALSE)</f>
        <v>12.484391377073067</v>
      </c>
      <c r="R22" s="151">
        <f>VLOOKUP($B22,Snapshot!$D:$AJ,16,FALSE)</f>
        <v>21.911102106604851</v>
      </c>
      <c r="S22" s="150">
        <f>VLOOKUP($B22,Snapshot!$D:$AJ,17,FALSE)</f>
        <v>25.798362962777198</v>
      </c>
      <c r="T22" s="151">
        <f>VLOOKUP($B22,Snapshot!$D:$AJ,18,FALSE)</f>
        <v>22.935060275425467</v>
      </c>
      <c r="U22" s="152">
        <f>VLOOKUP($B22,Snapshot!$D:$AJ,19,FALSE)</f>
        <v>18.81293818127406</v>
      </c>
      <c r="V22" s="150">
        <f>VLOOKUP($B22,Snapshot!$D:$AJ,20,FALSE)</f>
        <v>3.4364826682440519</v>
      </c>
      <c r="W22" s="151">
        <f>VLOOKUP($B22,Snapshot!$D:$AJ,21,FALSE)</f>
        <v>3.0893161095054467</v>
      </c>
      <c r="X22" s="152">
        <f>VLOOKUP($B22,Snapshot!$D:$AJ,22,FALSE)</f>
        <v>2.7505593259812358</v>
      </c>
      <c r="Y22" s="150">
        <f>VLOOKUP($B22,Snapshot!$D:$AJ,23,FALSE)</f>
        <v>14.460160546109595</v>
      </c>
      <c r="Z22" s="151">
        <f>VLOOKUP($B22,Snapshot!$D:$AJ,24,FALSE)</f>
        <v>13.890296396847948</v>
      </c>
      <c r="AA22" s="152">
        <f>VLOOKUP($B22,Snapshot!$D:$AJ,25,FALSE)</f>
        <v>11.346987886366779</v>
      </c>
      <c r="AB22" s="150">
        <f>VLOOKUP($B22,Snapshot!$D:$AJ,26,FALSE)</f>
        <v>14.38927310655628</v>
      </c>
      <c r="AC22" s="151">
        <f>VLOOKUP($B22,Snapshot!$D:$AJ,27,FALSE)</f>
        <v>14.186424091502268</v>
      </c>
      <c r="AD22" s="152">
        <f>VLOOKUP($B22,Snapshot!$D:$AJ,28,FALSE)</f>
        <v>15.468676219391725</v>
      </c>
      <c r="AE22" s="152">
        <f>VLOOKUP($B22,Snapshot!$D:$AJ,29,FALSE)</f>
        <v>0.91869545245751028</v>
      </c>
    </row>
    <row r="23" spans="2:31" ht="12.75">
      <c r="B23" s="252" t="s">
        <v>681</v>
      </c>
      <c r="C23" s="165" t="s">
        <v>1276</v>
      </c>
      <c r="D23" s="177" t="s">
        <v>85</v>
      </c>
      <c r="E23" s="148">
        <f>VLOOKUP($B23,Snapshot!$D:$AJ,2,FALSE)</f>
        <v>6404.75</v>
      </c>
      <c r="F23" s="148">
        <f>VLOOKUP($B23,Snapshot!$D:$AJ,3,FALSE)</f>
        <v>5965</v>
      </c>
      <c r="G23" s="148">
        <f t="shared" si="11"/>
        <v>-6.8659978921893838</v>
      </c>
      <c r="H23" s="149">
        <f>VLOOKUP($B23,Snapshot!$D:$AJ,8,FALSE)</f>
        <v>1.6580461648745517</v>
      </c>
      <c r="I23" s="153">
        <f>IF(VLOOKUP($B23,Snapshot!$D:$AJ,28,FALSE)="#N/A N/A","NA",VLOOKUP($B23,Snapshot!$D:$AJ,30,FALSE))</f>
        <v>17.326750000000001</v>
      </c>
      <c r="J23" s="154">
        <f>IF(VLOOKUP($B23,Snapshot!$D:$AJ,29,FALSE)="#N/A N/A","NA",VLOOKUP($B23,Snapshot!$D:$AJ,31,FALSE))</f>
        <v>47.978929999999998</v>
      </c>
      <c r="K23" s="154">
        <f>IF(VLOOKUP($B23,Snapshot!$D:$AJ,30,FALSE)="#N/A N/A","NA",VLOOKUP($B23,Snapshot!$D:$AJ,32,FALSE))</f>
        <v>36.969239999999999</v>
      </c>
      <c r="L23" s="155">
        <f>IF(VLOOKUP($B23,Snapshot!$D:$AJ,31,FALSE)="#N/A N/A","NA",VLOOKUP($B23,Snapshot!$D:$AJ,33,FALSE))</f>
        <v>18.641639999999999</v>
      </c>
      <c r="M23" s="150">
        <f>VLOOKUP($B23,Snapshot!$D:$AJ,11,FALSE)</f>
        <v>144.15836627918603</v>
      </c>
      <c r="N23" s="151">
        <f>VLOOKUP($B23,Snapshot!$D:$AJ,12,FALSE)</f>
        <v>142.15920344142009</v>
      </c>
      <c r="O23" s="152">
        <f>VLOOKUP($B23,Snapshot!$D:$AJ,13,FALSE)</f>
        <v>218.49637557042089</v>
      </c>
      <c r="P23" s="151">
        <f>VLOOKUP($B23,Snapshot!$D:$AJ,14,FALSE)</f>
        <v>22.574366754555953</v>
      </c>
      <c r="Q23" s="151">
        <f>VLOOKUP($B23,Snapshot!$D:$AJ,15,FALSE)</f>
        <v>-1.386782390343011</v>
      </c>
      <c r="R23" s="151">
        <f>VLOOKUP($B23,Snapshot!$D:$AJ,16,FALSE)</f>
        <v>53.698367943133029</v>
      </c>
      <c r="S23" s="150">
        <f>VLOOKUP($B23,Snapshot!$D:$AJ,17,FALSE)</f>
        <v>44.42856953301041</v>
      </c>
      <c r="T23" s="151">
        <f>VLOOKUP($B23,Snapshot!$D:$AJ,18,FALSE)</f>
        <v>45.053361618189015</v>
      </c>
      <c r="U23" s="152">
        <f>VLOOKUP($B23,Snapshot!$D:$AJ,19,FALSE)</f>
        <v>29.312843214352373</v>
      </c>
      <c r="V23" s="150">
        <f>VLOOKUP($B23,Snapshot!$D:$AJ,20,FALSE)</f>
        <v>8.1586219375384506</v>
      </c>
      <c r="W23" s="151">
        <f>VLOOKUP($B23,Snapshot!$D:$AJ,21,FALSE)</f>
        <v>4.8425061203779354</v>
      </c>
      <c r="X23" s="152">
        <f>VLOOKUP($B23,Snapshot!$D:$AJ,22,FALSE)</f>
        <v>4.2161283161933207</v>
      </c>
      <c r="Y23" s="150">
        <f>VLOOKUP($B23,Snapshot!$D:$AJ,23,FALSE)</f>
        <v>17.451368751635673</v>
      </c>
      <c r="Z23" s="151">
        <f>VLOOKUP($B23,Snapshot!$D:$AJ,24,FALSE)</f>
        <v>15.844671237848239</v>
      </c>
      <c r="AA23" s="152">
        <f>VLOOKUP($B23,Snapshot!$D:$AJ,25,FALSE)</f>
        <v>12.230075056559949</v>
      </c>
      <c r="AB23" s="150">
        <f>VLOOKUP($B23,Snapshot!$D:$AJ,26,FALSE)</f>
        <v>20.064217997524835</v>
      </c>
      <c r="AC23" s="151">
        <f>VLOOKUP($B23,Snapshot!$D:$AJ,27,FALSE)</f>
        <v>14.090096134892224</v>
      </c>
      <c r="AD23" s="152">
        <f>VLOOKUP($B23,Snapshot!$D:$AJ,28,FALSE)</f>
        <v>15.377768366502071</v>
      </c>
      <c r="AE23" s="152">
        <f>VLOOKUP($B23,Snapshot!$D:$AJ,29,FALSE)</f>
        <v>0.17565088410945001</v>
      </c>
    </row>
    <row r="24" spans="2:31" ht="12.75">
      <c r="B24" s="252" t="s">
        <v>117</v>
      </c>
      <c r="C24" s="165" t="s">
        <v>1277</v>
      </c>
      <c r="D24" s="177" t="s">
        <v>85</v>
      </c>
      <c r="E24" s="148">
        <f>VLOOKUP($B24,Snapshot!$D:$AJ,2,FALSE)</f>
        <v>5059.6000000000004</v>
      </c>
      <c r="F24" s="148">
        <f>VLOOKUP($B24,Snapshot!$D:$AJ,3,FALSE)</f>
        <v>3920</v>
      </c>
      <c r="G24" s="148">
        <f t="shared" si="11"/>
        <v>-22.523519645821807</v>
      </c>
      <c r="H24" s="149">
        <f>VLOOKUP($B24,Snapshot!$D:$AJ,8,FALSE)</f>
        <v>16.265784707287935</v>
      </c>
      <c r="I24" s="153">
        <f>IF(VLOOKUP($B24,Snapshot!$D:$AJ,28,FALSE)="#N/A N/A","NA",VLOOKUP($B24,Snapshot!$D:$AJ,30,FALSE))</f>
        <v>7.3131459999999997</v>
      </c>
      <c r="J24" s="154">
        <f>IF(VLOOKUP($B24,Snapshot!$D:$AJ,29,FALSE)="#N/A N/A","NA",VLOOKUP($B24,Snapshot!$D:$AJ,31,FALSE))</f>
        <v>29.254429999999999</v>
      </c>
      <c r="K24" s="154">
        <f>IF(VLOOKUP($B24,Snapshot!$D:$AJ,30,FALSE)="#N/A N/A","NA",VLOOKUP($B24,Snapshot!$D:$AJ,32,FALSE))</f>
        <v>45.42841</v>
      </c>
      <c r="L24" s="155">
        <f>IF(VLOOKUP($B24,Snapshot!$D:$AJ,31,FALSE)="#N/A N/A","NA",VLOOKUP($B24,Snapshot!$D:$AJ,33,FALSE))</f>
        <v>22.122599999999998</v>
      </c>
      <c r="M24" s="150">
        <f>VLOOKUP($B24,Snapshot!$D:$AJ,11,FALSE)</f>
        <v>146.28921389396714</v>
      </c>
      <c r="N24" s="151">
        <f>VLOOKUP($B24,Snapshot!$D:$AJ,12,FALSE)</f>
        <v>155.64387429828776</v>
      </c>
      <c r="O24" s="152">
        <f>VLOOKUP($B24,Snapshot!$D:$AJ,13,FALSE)</f>
        <v>172.82525571222155</v>
      </c>
      <c r="P24" s="151">
        <f>VLOOKUP($B24,Snapshot!$D:$AJ,14,FALSE)</f>
        <v>37.305847066171594</v>
      </c>
      <c r="Q24" s="151">
        <f>VLOOKUP($B24,Snapshot!$D:$AJ,15,FALSE)</f>
        <v>6.3946344062666416</v>
      </c>
      <c r="R24" s="151">
        <f>VLOOKUP($B24,Snapshot!$D:$AJ,16,FALSE)</f>
        <v>11.038906279733229</v>
      </c>
      <c r="S24" s="150">
        <f>VLOOKUP($B24,Snapshot!$D:$AJ,17,FALSE)</f>
        <v>34.586281963804133</v>
      </c>
      <c r="T24" s="151">
        <f>VLOOKUP($B24,Snapshot!$D:$AJ,18,FALSE)</f>
        <v>32.50754340837981</v>
      </c>
      <c r="U24" s="152">
        <f>VLOOKUP($B24,Snapshot!$D:$AJ,19,FALSE)</f>
        <v>29.275813764308548</v>
      </c>
      <c r="V24" s="150">
        <f>VLOOKUP($B24,Snapshot!$D:$AJ,20,FALSE)</f>
        <v>7.6683971073120727</v>
      </c>
      <c r="W24" s="151">
        <f>VLOOKUP($B24,Snapshot!$D:$AJ,21,FALSE)</f>
        <v>6.6622531025719853</v>
      </c>
      <c r="X24" s="152">
        <f>VLOOKUP($B24,Snapshot!$D:$AJ,22,FALSE)</f>
        <v>5.8339519119684118</v>
      </c>
      <c r="Y24" s="150">
        <f>VLOOKUP($B24,Snapshot!$D:$AJ,23,FALSE)</f>
        <v>27.772347471983462</v>
      </c>
      <c r="Z24" s="151">
        <f>VLOOKUP($B24,Snapshot!$D:$AJ,24,FALSE)</f>
        <v>24.482928433669411</v>
      </c>
      <c r="AA24" s="152">
        <f>VLOOKUP($B24,Snapshot!$D:$AJ,25,FALSE)</f>
        <v>21.531898639412148</v>
      </c>
      <c r="AB24" s="150">
        <f>VLOOKUP($B24,Snapshot!$D:$AJ,26,FALSE)</f>
        <v>24.222282628108076</v>
      </c>
      <c r="AC24" s="151">
        <f>VLOOKUP($B24,Snapshot!$D:$AJ,27,FALSE)</f>
        <v>21.933385474124162</v>
      </c>
      <c r="AD24" s="152">
        <f>VLOOKUP($B24,Snapshot!$D:$AJ,28,FALSE)</f>
        <v>21.248430218090885</v>
      </c>
      <c r="AE24" s="152">
        <f>VLOOKUP($B24,Snapshot!$D:$AJ,29,FALSE)</f>
        <v>1.0079848209344611</v>
      </c>
    </row>
    <row r="25" spans="2:31" ht="12.75">
      <c r="B25" s="252" t="s">
        <v>118</v>
      </c>
      <c r="C25" s="165" t="s">
        <v>1278</v>
      </c>
      <c r="D25" s="177" t="s">
        <v>85</v>
      </c>
      <c r="E25" s="148">
        <f>VLOOKUP($B25,Snapshot!$D:$AJ,2,FALSE)</f>
        <v>2356.25</v>
      </c>
      <c r="F25" s="148">
        <f>VLOOKUP($B25,Snapshot!$D:$AJ,3,FALSE)</f>
        <v>2945</v>
      </c>
      <c r="G25" s="148">
        <f t="shared" si="11"/>
        <v>24.986737400530501</v>
      </c>
      <c r="H25" s="149">
        <f>VLOOKUP($B25,Snapshot!$D:$AJ,8,FALSE)</f>
        <v>4.0046940961768209</v>
      </c>
      <c r="I25" s="153" t="str">
        <f>IF(VLOOKUP($B25,Snapshot!$D:$AJ,28,FALSE)="#N/A N/A","NA",VLOOKUP($B25,Snapshot!$D:$AJ,30,FALSE))</f>
        <v/>
      </c>
      <c r="J25" s="154">
        <f>IF(VLOOKUP($B25,Snapshot!$D:$AJ,29,FALSE)="#N/A N/A","NA",VLOOKUP($B25,Snapshot!$D:$AJ,31,FALSE))</f>
        <v>29.720870000000001</v>
      </c>
      <c r="K25" s="154">
        <f>IF(VLOOKUP($B25,Snapshot!$D:$AJ,30,FALSE)="#N/A N/A","NA",VLOOKUP($B25,Snapshot!$D:$AJ,32,FALSE))</f>
        <v>47.403820000000003</v>
      </c>
      <c r="L25" s="155">
        <f>IF(VLOOKUP($B25,Snapshot!$D:$AJ,31,FALSE)="#N/A N/A","NA",VLOOKUP($B25,Snapshot!$D:$AJ,33,FALSE))</f>
        <v>21.924399999999999</v>
      </c>
      <c r="M25" s="150">
        <f>VLOOKUP($B25,Snapshot!$D:$AJ,11,FALSE)</f>
        <v>47.298478613726843</v>
      </c>
      <c r="N25" s="151">
        <f>VLOOKUP($B25,Snapshot!$D:$AJ,12,FALSE)</f>
        <v>62.126632429793737</v>
      </c>
      <c r="O25" s="152">
        <f>VLOOKUP($B25,Snapshot!$D:$AJ,13,FALSE)</f>
        <v>81.236283914533232</v>
      </c>
      <c r="P25" s="151">
        <f>VLOOKUP($B25,Snapshot!$D:$AJ,14,FALSE)</f>
        <v>36.484188581529843</v>
      </c>
      <c r="Q25" s="151">
        <f>VLOOKUP($B25,Snapshot!$D:$AJ,15,FALSE)</f>
        <v>31.350170767994868</v>
      </c>
      <c r="R25" s="151">
        <f>VLOOKUP($B25,Snapshot!$D:$AJ,16,FALSE)</f>
        <v>30.759194144853062</v>
      </c>
      <c r="S25" s="150">
        <f>VLOOKUP($B25,Snapshot!$D:$AJ,17,FALSE)</f>
        <v>49.816612902981937</v>
      </c>
      <c r="T25" s="151">
        <f>VLOOKUP($B25,Snapshot!$D:$AJ,18,FALSE)</f>
        <v>37.926568813506556</v>
      </c>
      <c r="U25" s="152">
        <f>VLOOKUP($B25,Snapshot!$D:$AJ,19,FALSE)</f>
        <v>29.004896414008236</v>
      </c>
      <c r="V25" s="150">
        <f>VLOOKUP($B25,Snapshot!$D:$AJ,20,FALSE)</f>
        <v>6.6587869901421231</v>
      </c>
      <c r="W25" s="151">
        <f>VLOOKUP($B25,Snapshot!$D:$AJ,21,FALSE)</f>
        <v>5.8181544644213101</v>
      </c>
      <c r="X25" s="152">
        <f>VLOOKUP($B25,Snapshot!$D:$AJ,22,FALSE)</f>
        <v>4.9897435579241574</v>
      </c>
      <c r="Y25" s="150">
        <f>VLOOKUP($B25,Snapshot!$D:$AJ,23,FALSE)</f>
        <v>25.220002373882227</v>
      </c>
      <c r="Z25" s="151">
        <f>VLOOKUP($B25,Snapshot!$D:$AJ,24,FALSE)</f>
        <v>20.561739597405218</v>
      </c>
      <c r="AA25" s="152">
        <f>VLOOKUP($B25,Snapshot!$D:$AJ,25,FALSE)</f>
        <v>16.874800012874413</v>
      </c>
      <c r="AB25" s="150">
        <f>VLOOKUP($B25,Snapshot!$D:$AJ,26,FALSE)</f>
        <v>14.171353740890499</v>
      </c>
      <c r="AC25" s="151">
        <f>VLOOKUP($B25,Snapshot!$D:$AJ,27,FALSE)</f>
        <v>16.374146569734975</v>
      </c>
      <c r="AD25" s="152">
        <f>VLOOKUP($B25,Snapshot!$D:$AJ,28,FALSE)</f>
        <v>18.521702823268015</v>
      </c>
      <c r="AE25" s="152">
        <f>VLOOKUP($B25,Snapshot!$D:$AJ,29,FALSE)</f>
        <v>0.36074270557029176</v>
      </c>
    </row>
    <row r="26" spans="2:31" ht="12.75">
      <c r="B26" s="252" t="s">
        <v>659</v>
      </c>
      <c r="C26" s="165" t="s">
        <v>1279</v>
      </c>
      <c r="D26" s="177" t="s">
        <v>85</v>
      </c>
      <c r="E26" s="148">
        <f>VLOOKUP($B26,Snapshot!$D:$AJ,2,FALSE)</f>
        <v>4326.6000000000004</v>
      </c>
      <c r="F26" s="148">
        <f>VLOOKUP($B26,Snapshot!$D:$AJ,3,FALSE)</f>
        <v>3725</v>
      </c>
      <c r="G26" s="148">
        <f t="shared" si="11"/>
        <v>-13.904682660749785</v>
      </c>
      <c r="H26" s="149">
        <f>VLOOKUP($B26,Snapshot!$D:$AJ,8,FALSE)</f>
        <v>6.3106732258064513</v>
      </c>
      <c r="I26" s="153">
        <f>IF(VLOOKUP($B26,Snapshot!$D:$AJ,28,FALSE)="#N/A N/A","NA",VLOOKUP($B26,Snapshot!$D:$AJ,30,FALSE))</f>
        <v>4.2893499999999998</v>
      </c>
      <c r="J26" s="154">
        <f>IF(VLOOKUP($B26,Snapshot!$D:$AJ,29,FALSE)="#N/A N/A","NA",VLOOKUP($B26,Snapshot!$D:$AJ,31,FALSE))</f>
        <v>54.601489999999998</v>
      </c>
      <c r="K26" s="154">
        <f>IF(VLOOKUP($B26,Snapshot!$D:$AJ,30,FALSE)="#N/A N/A","NA",VLOOKUP($B26,Snapshot!$D:$AJ,32,FALSE))</f>
        <v>30.158539999999999</v>
      </c>
      <c r="L26" s="155">
        <f>IF(VLOOKUP($B26,Snapshot!$D:$AJ,31,FALSE)="#N/A N/A","NA",VLOOKUP($B26,Snapshot!$D:$AJ,33,FALSE))</f>
        <v>44.898609999999998</v>
      </c>
      <c r="M26" s="150">
        <f>VLOOKUP($B26,Snapshot!$D:$AJ,11,FALSE)</f>
        <v>94.939366515837108</v>
      </c>
      <c r="N26" s="151">
        <f>VLOOKUP($B26,Snapshot!$D:$AJ,12,FALSE)</f>
        <v>97.161590276311983</v>
      </c>
      <c r="O26" s="152">
        <f>VLOOKUP($B26,Snapshot!$D:$AJ,13,FALSE)</f>
        <v>124.05687244979113</v>
      </c>
      <c r="P26" s="151">
        <f>VLOOKUP($B26,Snapshot!$D:$AJ,14,FALSE)</f>
        <v>84.963783422094082</v>
      </c>
      <c r="Q26" s="151">
        <f>VLOOKUP($B26,Snapshot!$D:$AJ,15,FALSE)</f>
        <v>2.3406768362038477</v>
      </c>
      <c r="R26" s="151">
        <f>VLOOKUP($B26,Snapshot!$D:$AJ,16,FALSE)</f>
        <v>27.680981854036425</v>
      </c>
      <c r="S26" s="150">
        <f>VLOOKUP($B26,Snapshot!$D:$AJ,17,FALSE)</f>
        <v>45.572244252106607</v>
      </c>
      <c r="T26" s="151">
        <f>VLOOKUP($B26,Snapshot!$D:$AJ,18,FALSE)</f>
        <v>44.529942209630818</v>
      </c>
      <c r="U26" s="152">
        <f>VLOOKUP($B26,Snapshot!$D:$AJ,19,FALSE)</f>
        <v>34.875939676385777</v>
      </c>
      <c r="V26" s="150">
        <f>VLOOKUP($B26,Snapshot!$D:$AJ,20,FALSE)</f>
        <v>5.2100443533886214</v>
      </c>
      <c r="W26" s="151">
        <f>VLOOKUP($B26,Snapshot!$D:$AJ,21,FALSE)</f>
        <v>5.2269789965048279</v>
      </c>
      <c r="X26" s="152">
        <f>VLOOKUP($B26,Snapshot!$D:$AJ,22,FALSE)</f>
        <v>4.653254880187216</v>
      </c>
      <c r="Y26" s="150">
        <f>VLOOKUP($B26,Snapshot!$D:$AJ,23,FALSE)</f>
        <v>39.963524616861513</v>
      </c>
      <c r="Z26" s="151">
        <f>VLOOKUP($B26,Snapshot!$D:$AJ,24,FALSE)</f>
        <v>34.912140360349149</v>
      </c>
      <c r="AA26" s="152">
        <f>VLOOKUP($B26,Snapshot!$D:$AJ,25,FALSE)</f>
        <v>27.663513077585655</v>
      </c>
      <c r="AB26" s="150">
        <f>VLOOKUP($B26,Snapshot!$D:$AJ,26,FALSE)</f>
        <v>12.084079891677771</v>
      </c>
      <c r="AC26" s="151">
        <f>VLOOKUP($B26,Snapshot!$D:$AJ,27,FALSE)</f>
        <v>12.32748579007956</v>
      </c>
      <c r="AD26" s="152">
        <f>VLOOKUP($B26,Snapshot!$D:$AJ,28,FALSE)</f>
        <v>14.117066137602441</v>
      </c>
      <c r="AE26" s="152">
        <f>VLOOKUP($B26,Snapshot!$D:$AJ,29,FALSE)</f>
        <v>0.41603106365275272</v>
      </c>
    </row>
    <row r="27" spans="2:31" ht="12.75">
      <c r="B27" s="252" t="s">
        <v>119</v>
      </c>
      <c r="C27" s="165" t="s">
        <v>1280</v>
      </c>
      <c r="D27" s="177" t="s">
        <v>85</v>
      </c>
      <c r="E27" s="148">
        <f>VLOOKUP($B27,Snapshot!$D:$AJ,2,FALSE)</f>
        <v>497.45</v>
      </c>
      <c r="F27" s="148">
        <f>VLOOKUP($B27,Snapshot!$D:$AJ,3,FALSE)</f>
        <v>480</v>
      </c>
      <c r="G27" s="148">
        <f t="shared" ref="G27" si="13">IF(IFERROR(((IF(F27&lt;0,"-",F27))/E27*100-100),"-")=-100,"-",(IFERROR(((IF(F27&lt;0,"-",F27))/E27*100-100),"-")))</f>
        <v>-3.5078902402251373</v>
      </c>
      <c r="H27" s="149">
        <f>VLOOKUP($B27,Snapshot!$D:$AJ,8,FALSE)</f>
        <v>4.7882317801672638</v>
      </c>
      <c r="I27" s="153">
        <f>IF(VLOOKUP($B27,Snapshot!$D:$AJ,28,FALSE)="#N/A N/A","NA",VLOOKUP($B27,Snapshot!$D:$AJ,30,FALSE))</f>
        <v>-12.103540000000001</v>
      </c>
      <c r="J27" s="154">
        <f>IF(VLOOKUP($B27,Snapshot!$D:$AJ,29,FALSE)="#N/A N/A","NA",VLOOKUP($B27,Snapshot!$D:$AJ,31,FALSE))</f>
        <v>63.446689999999997</v>
      </c>
      <c r="K27" s="154">
        <f>IF(VLOOKUP($B27,Snapshot!$D:$AJ,30,FALSE)="#N/A N/A","NA",VLOOKUP($B27,Snapshot!$D:$AJ,32,FALSE))</f>
        <v>91.216610000000003</v>
      </c>
      <c r="L27" s="155">
        <f>IF(VLOOKUP($B27,Snapshot!$D:$AJ,31,FALSE)="#N/A N/A","NA",VLOOKUP($B27,Snapshot!$D:$AJ,33,FALSE))</f>
        <v>56.455410000000001</v>
      </c>
      <c r="M27" s="150">
        <f>VLOOKUP($B27,Snapshot!$D:$AJ,11,FALSE)</f>
        <v>12.387764705882338</v>
      </c>
      <c r="N27" s="151">
        <f>VLOOKUP($B27,Snapshot!$D:$AJ,12,FALSE)</f>
        <v>14.134158859605124</v>
      </c>
      <c r="O27" s="152">
        <f>VLOOKUP($B27,Snapshot!$D:$AJ,13,FALSE)</f>
        <v>18.043859752725567</v>
      </c>
      <c r="P27" s="151">
        <f>VLOOKUP($B27,Snapshot!$D:$AJ,14,FALSE)</f>
        <v>16.525569093545055</v>
      </c>
      <c r="Q27" s="151">
        <f>VLOOKUP($B27,Snapshot!$D:$AJ,15,FALSE)</f>
        <v>14.097734298210462</v>
      </c>
      <c r="R27" s="151">
        <f>VLOOKUP($B27,Snapshot!$D:$AJ,16,FALSE)</f>
        <v>27.661362320570881</v>
      </c>
      <c r="S27" s="150">
        <f>VLOOKUP($B27,Snapshot!$D:$AJ,17,FALSE)</f>
        <v>40.156558653700095</v>
      </c>
      <c r="T27" s="151">
        <f>VLOOKUP($B27,Snapshot!$D:$AJ,18,FALSE)</f>
        <v>35.194878233730108</v>
      </c>
      <c r="U27" s="152">
        <f>VLOOKUP($B27,Snapshot!$D:$AJ,19,FALSE)</f>
        <v>27.568935184439074</v>
      </c>
      <c r="V27" s="150">
        <f>VLOOKUP($B27,Snapshot!$D:$AJ,20,FALSE)</f>
        <v>3.21857939719454</v>
      </c>
      <c r="W27" s="151">
        <f>VLOOKUP($B27,Snapshot!$D:$AJ,21,FALSE)</f>
        <v>3.0059231963035487</v>
      </c>
      <c r="X27" s="152">
        <f>VLOOKUP($B27,Snapshot!$D:$AJ,22,FALSE)</f>
        <v>2.7707877080621608</v>
      </c>
      <c r="Y27" s="150">
        <f>VLOOKUP($B27,Snapshot!$D:$AJ,23,FALSE)</f>
        <v>16.689614636544349</v>
      </c>
      <c r="Z27" s="151">
        <f>VLOOKUP($B27,Snapshot!$D:$AJ,24,FALSE)</f>
        <v>14.996204241250046</v>
      </c>
      <c r="AA27" s="152">
        <f>VLOOKUP($B27,Snapshot!$D:$AJ,25,FALSE)</f>
        <v>11.889377609332811</v>
      </c>
      <c r="AB27" s="150">
        <f>VLOOKUP($B27,Snapshot!$D:$AJ,26,FALSE)</f>
        <v>8.0150777484463926</v>
      </c>
      <c r="AC27" s="151">
        <f>VLOOKUP($B27,Snapshot!$D:$AJ,27,FALSE)</f>
        <v>8.5407972612978895</v>
      </c>
      <c r="AD27" s="152">
        <f>VLOOKUP($B27,Snapshot!$D:$AJ,28,FALSE)</f>
        <v>10.050397991526694</v>
      </c>
      <c r="AE27" s="152">
        <f>VLOOKUP($B27,Snapshot!$D:$AJ,29,FALSE)</f>
        <v>0.40205045733239519</v>
      </c>
    </row>
    <row r="28" spans="2:31" ht="12.75">
      <c r="B28" s="252" t="s">
        <v>736</v>
      </c>
      <c r="C28" s="165" t="s">
        <v>1281</v>
      </c>
      <c r="D28" s="177" t="s">
        <v>85</v>
      </c>
      <c r="E28" s="148">
        <f>VLOOKUP($B28,Snapshot!$D:$AJ,2,FALSE)</f>
        <v>1176.95</v>
      </c>
      <c r="F28" s="148">
        <f>VLOOKUP($B28,Snapshot!$D:$AJ,3,FALSE)</f>
        <v>1430</v>
      </c>
      <c r="G28" s="148">
        <f t="shared" si="11"/>
        <v>21.500488550915492</v>
      </c>
      <c r="H28" s="149">
        <f>VLOOKUP($B28,Snapshot!$D:$AJ,8,FALSE)</f>
        <v>1.3519036529271209</v>
      </c>
      <c r="I28" s="153">
        <f>IF(VLOOKUP($B28,Snapshot!$D:$AJ,28,FALSE)="#N/A N/A","NA",VLOOKUP($B28,Snapshot!$D:$AJ,30,FALSE))</f>
        <v>-3.5128750000000002</v>
      </c>
      <c r="J28" s="154">
        <f>IF(VLOOKUP($B28,Snapshot!$D:$AJ,29,FALSE)="#N/A N/A","NA",VLOOKUP($B28,Snapshot!$D:$AJ,31,FALSE))</f>
        <v>32.72625</v>
      </c>
      <c r="K28" s="154" t="str">
        <f>IF(VLOOKUP($B28,Snapshot!$D:$AJ,30,FALSE)="#N/A N/A","NA",VLOOKUP($B28,Snapshot!$D:$AJ,32,FALSE))</f>
        <v>#N/A N/A</v>
      </c>
      <c r="L28" s="155">
        <f>IF(VLOOKUP($B28,Snapshot!$D:$AJ,31,FALSE)="#N/A N/A","NA",VLOOKUP($B28,Snapshot!$D:$AJ,33,FALSE))</f>
        <v>14.36693</v>
      </c>
      <c r="M28" s="150">
        <f>VLOOKUP($B28,Snapshot!$D:$AJ,11,FALSE)</f>
        <v>25.793397378058476</v>
      </c>
      <c r="N28" s="151">
        <f>VLOOKUP($B28,Snapshot!$D:$AJ,12,FALSE)</f>
        <v>31.782349963526674</v>
      </c>
      <c r="O28" s="152">
        <f>VLOOKUP($B28,Snapshot!$D:$AJ,13,FALSE)</f>
        <v>44.42188854574011</v>
      </c>
      <c r="P28" s="151">
        <f>VLOOKUP($B28,Snapshot!$D:$AJ,14,FALSE)</f>
        <v>10.610724217156964</v>
      </c>
      <c r="Q28" s="151">
        <f>VLOOKUP($B28,Snapshot!$D:$AJ,15,FALSE)</f>
        <v>23.218936604926597</v>
      </c>
      <c r="R28" s="151">
        <f>VLOOKUP($B28,Snapshot!$D:$AJ,16,FALSE)</f>
        <v>39.769049792474533</v>
      </c>
      <c r="S28" s="150">
        <f>VLOOKUP($B28,Snapshot!$D:$AJ,17,FALSE)</f>
        <v>45.629894455128643</v>
      </c>
      <c r="T28" s="151">
        <f>VLOOKUP($B28,Snapshot!$D:$AJ,18,FALSE)</f>
        <v>37.031560012103078</v>
      </c>
      <c r="U28" s="152">
        <f>VLOOKUP($B28,Snapshot!$D:$AJ,19,FALSE)</f>
        <v>26.494821326385619</v>
      </c>
      <c r="V28" s="150">
        <f>VLOOKUP($B28,Snapshot!$D:$AJ,20,FALSE)</f>
        <v>6.8759682051530113</v>
      </c>
      <c r="W28" s="151">
        <f>VLOOKUP($B28,Snapshot!$D:$AJ,21,FALSE)</f>
        <v>5.9577933781431911</v>
      </c>
      <c r="X28" s="152">
        <f>VLOOKUP($B28,Snapshot!$D:$AJ,22,FALSE)</f>
        <v>5.0207292067066538</v>
      </c>
      <c r="Y28" s="150">
        <f>VLOOKUP($B28,Snapshot!$D:$AJ,23,FALSE)</f>
        <v>29.263984800036344</v>
      </c>
      <c r="Z28" s="151">
        <f>VLOOKUP($B28,Snapshot!$D:$AJ,24,FALSE)</f>
        <v>24.775459074569344</v>
      </c>
      <c r="AA28" s="152">
        <f>VLOOKUP($B28,Snapshot!$D:$AJ,25,FALSE)</f>
        <v>18.854268894598075</v>
      </c>
      <c r="AB28" s="150">
        <f>VLOOKUP($B28,Snapshot!$D:$AJ,26,FALSE)</f>
        <v>18.68552803540139</v>
      </c>
      <c r="AC28" s="151">
        <f>VLOOKUP($B28,Snapshot!$D:$AJ,27,FALSE)</f>
        <v>17.239446504553325</v>
      </c>
      <c r="AD28" s="152">
        <f>VLOOKUP($B28,Snapshot!$D:$AJ,28,FALSE)</f>
        <v>20.567302547473389</v>
      </c>
      <c r="AE28" s="152">
        <f>VLOOKUP($B28,Snapshot!$D:$AJ,29,FALSE)</f>
        <v>0.33986150643612728</v>
      </c>
    </row>
    <row r="29" spans="2:31" ht="12.75">
      <c r="B29" s="252" t="s">
        <v>120</v>
      </c>
      <c r="C29" s="165" t="s">
        <v>1282</v>
      </c>
      <c r="D29" s="177" t="s">
        <v>85</v>
      </c>
      <c r="E29" s="148">
        <f>VLOOKUP($B29,Snapshot!$D:$AJ,2,FALSE)</f>
        <v>5954.15</v>
      </c>
      <c r="F29" s="148">
        <f>VLOOKUP($B29,Snapshot!$D:$AJ,3,FALSE)</f>
        <v>5865</v>
      </c>
      <c r="G29" s="148">
        <f t="shared" si="11"/>
        <v>-1.4972750098670673</v>
      </c>
      <c r="H29" s="149">
        <f>VLOOKUP($B29,Snapshot!$D:$AJ,8,FALSE)</f>
        <v>14.440383870967745</v>
      </c>
      <c r="I29" s="153">
        <f>IF(VLOOKUP($B29,Snapshot!$D:$AJ,28,FALSE)="#N/A N/A","NA",VLOOKUP($B29,Snapshot!$D:$AJ,30,FALSE))</f>
        <v>8.529579</v>
      </c>
      <c r="J29" s="154">
        <f>IF(VLOOKUP($B29,Snapshot!$D:$AJ,29,FALSE)="#N/A N/A","NA",VLOOKUP($B29,Snapshot!$D:$AJ,31,FALSE))</f>
        <v>30.27064</v>
      </c>
      <c r="K29" s="154">
        <f>IF(VLOOKUP($B29,Snapshot!$D:$AJ,30,FALSE)="#N/A N/A","NA",VLOOKUP($B29,Snapshot!$D:$AJ,32,FALSE))</f>
        <v>99.210440000000006</v>
      </c>
      <c r="L29" s="155">
        <f>IF(VLOOKUP($B29,Snapshot!$D:$AJ,31,FALSE)="#N/A N/A","NA",VLOOKUP($B29,Snapshot!$D:$AJ,33,FALSE))</f>
        <v>44.670920000000002</v>
      </c>
      <c r="M29" s="150">
        <f>VLOOKUP($B29,Snapshot!$D:$AJ,11,FALSE)</f>
        <v>204.58786594833569</v>
      </c>
      <c r="N29" s="151">
        <f>VLOOKUP($B29,Snapshot!$D:$AJ,12,FALSE)</f>
        <v>231.50616827183373</v>
      </c>
      <c r="O29" s="152">
        <f>VLOOKUP($B29,Snapshot!$D:$AJ,13,FALSE)</f>
        <v>277.38321318498214</v>
      </c>
      <c r="P29" s="151">
        <f>VLOOKUP($B29,Snapshot!$D:$AJ,14,FALSE)</f>
        <v>40.476760679228541</v>
      </c>
      <c r="Q29" s="151">
        <f>VLOOKUP($B29,Snapshot!$D:$AJ,15,FALSE)</f>
        <v>13.157330811738221</v>
      </c>
      <c r="R29" s="151">
        <f>VLOOKUP($B29,Snapshot!$D:$AJ,16,FALSE)</f>
        <v>19.816770004710961</v>
      </c>
      <c r="S29" s="150">
        <f>VLOOKUP($B29,Snapshot!$D:$AJ,17,FALSE)</f>
        <v>29.103143397094691</v>
      </c>
      <c r="T29" s="151">
        <f>VLOOKUP($B29,Snapshot!$D:$AJ,18,FALSE)</f>
        <v>25.719185127752873</v>
      </c>
      <c r="U29" s="152">
        <f>VLOOKUP($B29,Snapshot!$D:$AJ,19,FALSE)</f>
        <v>21.46543019540724</v>
      </c>
      <c r="V29" s="150">
        <f>VLOOKUP($B29,Snapshot!$D:$AJ,20,FALSE)</f>
        <v>6.6158436037244162</v>
      </c>
      <c r="W29" s="151">
        <f>VLOOKUP($B29,Snapshot!$D:$AJ,21,FALSE)</f>
        <v>6.2027580648668508</v>
      </c>
      <c r="X29" s="152">
        <f>VLOOKUP($B29,Snapshot!$D:$AJ,22,FALSE)</f>
        <v>5.7400298508968426</v>
      </c>
      <c r="Y29" s="150">
        <f>VLOOKUP($B29,Snapshot!$D:$AJ,23,FALSE)</f>
        <v>20.391342558855047</v>
      </c>
      <c r="Z29" s="151">
        <f>VLOOKUP($B29,Snapshot!$D:$AJ,24,FALSE)</f>
        <v>17.809650983856805</v>
      </c>
      <c r="AA29" s="152">
        <f>VLOOKUP($B29,Snapshot!$D:$AJ,25,FALSE)</f>
        <v>15.231650275841908</v>
      </c>
      <c r="AB29" s="150">
        <f>VLOOKUP($B29,Snapshot!$D:$AJ,26,FALSE)</f>
        <v>23.571865080585074</v>
      </c>
      <c r="AC29" s="151">
        <f>VLOOKUP($B29,Snapshot!$D:$AJ,27,FALSE)</f>
        <v>24.915508831234863</v>
      </c>
      <c r="AD29" s="152">
        <f>VLOOKUP($B29,Snapshot!$D:$AJ,28,FALSE)</f>
        <v>27.776893388236445</v>
      </c>
      <c r="AE29" s="152">
        <f>VLOOKUP($B29,Snapshot!$D:$AJ,29,FALSE)</f>
        <v>2.5192512785200236</v>
      </c>
    </row>
    <row r="30" spans="2:31" ht="12.75">
      <c r="B30" s="252" t="s">
        <v>121</v>
      </c>
      <c r="C30" s="165" t="s">
        <v>1283</v>
      </c>
      <c r="D30" s="177" t="s">
        <v>85</v>
      </c>
      <c r="E30" s="148">
        <f>VLOOKUP($B30,Snapshot!$D:$AJ,2,FALSE)</f>
        <v>3182.05</v>
      </c>
      <c r="F30" s="148">
        <f>VLOOKUP($B30,Snapshot!$D:$AJ,3,FALSE)</f>
        <v>3310</v>
      </c>
      <c r="G30" s="148">
        <f t="shared" si="11"/>
        <v>4.0209927562420376</v>
      </c>
      <c r="H30" s="149">
        <f>VLOOKUP($B30,Snapshot!$D:$AJ,8,FALSE)</f>
        <v>47.275715651135002</v>
      </c>
      <c r="I30" s="153">
        <f>IF(VLOOKUP($B30,Snapshot!$D:$AJ,28,FALSE)="#N/A N/A","NA",VLOOKUP($B30,Snapshot!$D:$AJ,30,FALSE))</f>
        <v>10.30401</v>
      </c>
      <c r="J30" s="154">
        <f>IF(VLOOKUP($B30,Snapshot!$D:$AJ,29,FALSE)="#N/A N/A","NA",VLOOKUP($B30,Snapshot!$D:$AJ,31,FALSE))</f>
        <v>69.357069999999993</v>
      </c>
      <c r="K30" s="154">
        <f>IF(VLOOKUP($B30,Snapshot!$D:$AJ,30,FALSE)="#N/A N/A","NA",VLOOKUP($B30,Snapshot!$D:$AJ,32,FALSE))</f>
        <v>100.11</v>
      </c>
      <c r="L30" s="155">
        <f>IF(VLOOKUP($B30,Snapshot!$D:$AJ,31,FALSE)="#N/A N/A","NA",VLOOKUP($B30,Snapshot!$D:$AJ,33,FALSE))</f>
        <v>84.343770000000006</v>
      </c>
      <c r="M30" s="150">
        <f>VLOOKUP($B30,Snapshot!$D:$AJ,11,FALSE)</f>
        <v>88.741953237050097</v>
      </c>
      <c r="N30" s="151">
        <f>VLOOKUP($B30,Snapshot!$D:$AJ,12,FALSE)</f>
        <v>106.4287183656517</v>
      </c>
      <c r="O30" s="152">
        <f>VLOOKUP($B30,Snapshot!$D:$AJ,13,FALSE)</f>
        <v>124.66421468338298</v>
      </c>
      <c r="P30" s="151">
        <f>VLOOKUP($B30,Snapshot!$D:$AJ,14,FALSE)</f>
        <v>34.024623942152665</v>
      </c>
      <c r="Q30" s="151">
        <f>VLOOKUP($B30,Snapshot!$D:$AJ,15,FALSE)</f>
        <v>19.930556499422771</v>
      </c>
      <c r="R30" s="151">
        <f>VLOOKUP($B30,Snapshot!$D:$AJ,16,FALSE)</f>
        <v>17.133999730298832</v>
      </c>
      <c r="S30" s="150">
        <f>VLOOKUP($B30,Snapshot!$D:$AJ,17,FALSE)</f>
        <v>35.857335611038614</v>
      </c>
      <c r="T30" s="151">
        <f>VLOOKUP($B30,Snapshot!$D:$AJ,18,FALSE)</f>
        <v>29.898415097582909</v>
      </c>
      <c r="U30" s="152">
        <f>VLOOKUP($B30,Snapshot!$D:$AJ,19,FALSE)</f>
        <v>25.524967273741218</v>
      </c>
      <c r="V30" s="150">
        <f>VLOOKUP($B30,Snapshot!$D:$AJ,20,FALSE)</f>
        <v>7.2997183479555661</v>
      </c>
      <c r="W30" s="151">
        <f>VLOOKUP($B30,Snapshot!$D:$AJ,21,FALSE)</f>
        <v>6.1319422823137959</v>
      </c>
      <c r="X30" s="152">
        <f>VLOOKUP($B30,Snapshot!$D:$AJ,22,FALSE)</f>
        <v>5.151523118393504</v>
      </c>
      <c r="Y30" s="150">
        <f>VLOOKUP($B30,Snapshot!$D:$AJ,23,FALSE)</f>
        <v>28.269545094584643</v>
      </c>
      <c r="Z30" s="151">
        <f>VLOOKUP($B30,Snapshot!$D:$AJ,24,FALSE)</f>
        <v>23.031867329672842</v>
      </c>
      <c r="AA30" s="152">
        <f>VLOOKUP($B30,Snapshot!$D:$AJ,25,FALSE)</f>
        <v>19.790609792224572</v>
      </c>
      <c r="AB30" s="150">
        <f>VLOOKUP($B30,Snapshot!$D:$AJ,26,FALSE)</f>
        <v>22.256454839104659</v>
      </c>
      <c r="AC30" s="151">
        <f>VLOOKUP($B30,Snapshot!$D:$AJ,27,FALSE)</f>
        <v>22.292371929314186</v>
      </c>
      <c r="AD30" s="152">
        <f>VLOOKUP($B30,Snapshot!$D:$AJ,28,FALSE)</f>
        <v>21.935927985579522</v>
      </c>
      <c r="AE30" s="152">
        <f>VLOOKUP($B30,Snapshot!$D:$AJ,29,FALSE)</f>
        <v>0.66309454596879369</v>
      </c>
    </row>
    <row r="31" spans="2:31" ht="12.75">
      <c r="B31" s="252" t="s">
        <v>122</v>
      </c>
      <c r="C31" s="165" t="s">
        <v>1284</v>
      </c>
      <c r="D31" s="177" t="s">
        <v>85</v>
      </c>
      <c r="E31" s="148">
        <f>VLOOKUP($B31,Snapshot!$D:$AJ,2,FALSE)</f>
        <v>13497.35</v>
      </c>
      <c r="F31" s="148">
        <f>VLOOKUP($B31,Snapshot!$D:$AJ,3,FALSE)</f>
        <v>15160</v>
      </c>
      <c r="G31" s="148">
        <f t="shared" si="11"/>
        <v>12.318343971223982</v>
      </c>
      <c r="H31" s="149">
        <f>VLOOKUP($B31,Snapshot!$D:$AJ,8,FALSE)</f>
        <v>50.275076702508954</v>
      </c>
      <c r="I31" s="153">
        <f>IF(VLOOKUP($B31,Snapshot!$D:$AJ,28,FALSE)="#N/A N/A","NA",VLOOKUP($B31,Snapshot!$D:$AJ,30,FALSE))</f>
        <v>10.81659</v>
      </c>
      <c r="J31" s="154">
        <f>IF(VLOOKUP($B31,Snapshot!$D:$AJ,29,FALSE)="#N/A N/A","NA",VLOOKUP($B31,Snapshot!$D:$AJ,31,FALSE))</f>
        <v>7.8037280000000004</v>
      </c>
      <c r="K31" s="154">
        <f>IF(VLOOKUP($B31,Snapshot!$D:$AJ,30,FALSE)="#N/A N/A","NA",VLOOKUP($B31,Snapshot!$D:$AJ,32,FALSE))</f>
        <v>26.438880000000001</v>
      </c>
      <c r="L31" s="155">
        <f>IF(VLOOKUP($B31,Snapshot!$D:$AJ,31,FALSE)="#N/A N/A","NA",VLOOKUP($B31,Snapshot!$D:$AJ,33,FALSE))</f>
        <v>31.049859999999999</v>
      </c>
      <c r="M31" s="150">
        <f>VLOOKUP($B31,Snapshot!$D:$AJ,11,FALSE)</f>
        <v>429.01399491094151</v>
      </c>
      <c r="N31" s="151">
        <f>VLOOKUP($B31,Snapshot!$D:$AJ,12,FALSE)</f>
        <v>484.87718932569163</v>
      </c>
      <c r="O31" s="152">
        <f>VLOOKUP($B31,Snapshot!$D:$AJ,13,FALSE)</f>
        <v>565.07327150521178</v>
      </c>
      <c r="P31" s="151">
        <f>VLOOKUP($B31,Snapshot!$D:$AJ,14,FALSE)</f>
        <v>56.826297642336023</v>
      </c>
      <c r="Q31" s="151">
        <f>VLOOKUP($B31,Snapshot!$D:$AJ,15,FALSE)</f>
        <v>13.021298856776609</v>
      </c>
      <c r="R31" s="151">
        <f>VLOOKUP($B31,Snapshot!$D:$AJ,16,FALSE)</f>
        <v>16.53946276397269</v>
      </c>
      <c r="S31" s="150">
        <f>VLOOKUP($B31,Snapshot!$D:$AJ,17,FALSE)</f>
        <v>31.461327975563826</v>
      </c>
      <c r="T31" s="151">
        <f>VLOOKUP($B31,Snapshot!$D:$AJ,18,FALSE)</f>
        <v>27.836636363056133</v>
      </c>
      <c r="U31" s="152">
        <f>VLOOKUP($B31,Snapshot!$D:$AJ,19,FALSE)</f>
        <v>23.886017408054862</v>
      </c>
      <c r="V31" s="150">
        <f>VLOOKUP($B31,Snapshot!$D:$AJ,20,FALSE)</f>
        <v>5.0529480602986352</v>
      </c>
      <c r="W31" s="151">
        <f>VLOOKUP($B31,Snapshot!$D:$AJ,21,FALSE)</f>
        <v>4.4600167707789469</v>
      </c>
      <c r="X31" s="152">
        <f>VLOOKUP($B31,Snapshot!$D:$AJ,22,FALSE)</f>
        <v>3.9224191416987595</v>
      </c>
      <c r="Y31" s="150">
        <f>VLOOKUP($B31,Snapshot!$D:$AJ,23,FALSE)</f>
        <v>20.023825156669169</v>
      </c>
      <c r="Z31" s="151">
        <f>VLOOKUP($B31,Snapshot!$D:$AJ,24,FALSE)</f>
        <v>17.759151319584557</v>
      </c>
      <c r="AA31" s="152">
        <f>VLOOKUP($B31,Snapshot!$D:$AJ,25,FALSE)</f>
        <v>15.122268666456865</v>
      </c>
      <c r="AB31" s="150">
        <f>VLOOKUP($B31,Snapshot!$D:$AJ,26,FALSE)</f>
        <v>15.728846657617106</v>
      </c>
      <c r="AC31" s="151">
        <f>VLOOKUP($B31,Snapshot!$D:$AJ,27,FALSE)</f>
        <v>15.864819385195245</v>
      </c>
      <c r="AD31" s="152">
        <f>VLOOKUP($B31,Snapshot!$D:$AJ,28,FALSE)</f>
        <v>16.267509034679229</v>
      </c>
      <c r="AE31" s="152">
        <f>VLOOKUP($B31,Snapshot!$D:$AJ,29,FALSE)</f>
        <v>0.92610771744083098</v>
      </c>
    </row>
    <row r="32" spans="2:31" ht="12.75">
      <c r="B32" s="252" t="s">
        <v>657</v>
      </c>
      <c r="C32" s="165" t="s">
        <v>1285</v>
      </c>
      <c r="D32" s="177" t="s">
        <v>85</v>
      </c>
      <c r="E32" s="148">
        <f>VLOOKUP($B32,Snapshot!$D:$AJ,2,FALSE)</f>
        <v>72.459999999999994</v>
      </c>
      <c r="F32" s="148">
        <f>VLOOKUP($B32,Snapshot!$D:$AJ,3,FALSE)</f>
        <v>80</v>
      </c>
      <c r="G32" s="148">
        <f t="shared" si="11"/>
        <v>10.405741098537135</v>
      </c>
      <c r="H32" s="149">
        <f>VLOOKUP($B32,Snapshot!$D:$AJ,8,FALSE)</f>
        <v>3.8157806086339785</v>
      </c>
      <c r="I32" s="153">
        <f>IF(VLOOKUP($B32,Snapshot!$D:$AJ,28,FALSE)="#N/A N/A","NA",VLOOKUP($B32,Snapshot!$D:$AJ,30,FALSE))</f>
        <v>-2.2923460000000002</v>
      </c>
      <c r="J32" s="154">
        <f>IF(VLOOKUP($B32,Snapshot!$D:$AJ,29,FALSE)="#N/A N/A","NA",VLOOKUP($B32,Snapshot!$D:$AJ,31,FALSE))</f>
        <v>10.981769999999999</v>
      </c>
      <c r="K32" s="154">
        <f>IF(VLOOKUP($B32,Snapshot!$D:$AJ,30,FALSE)="#N/A N/A","NA",VLOOKUP($B32,Snapshot!$D:$AJ,32,FALSE))</f>
        <v>13.6271</v>
      </c>
      <c r="L32" s="155">
        <f>IF(VLOOKUP($B32,Snapshot!$D:$AJ,31,FALSE)="#N/A N/A","NA",VLOOKUP($B32,Snapshot!$D:$AJ,33,FALSE))</f>
        <v>17.249189999999999</v>
      </c>
      <c r="M32" s="150">
        <f>VLOOKUP($B32,Snapshot!$D:$AJ,11,FALSE)</f>
        <v>1.443758340684445</v>
      </c>
      <c r="N32" s="151">
        <f>VLOOKUP($B32,Snapshot!$D:$AJ,12,FALSE)</f>
        <v>1.6665356317884703</v>
      </c>
      <c r="O32" s="152">
        <f>VLOOKUP($B32,Snapshot!$D:$AJ,13,FALSE)</f>
        <v>2.1179271653479876</v>
      </c>
      <c r="P32" s="151">
        <f>VLOOKUP($B32,Snapshot!$D:$AJ,14,FALSE)</f>
        <v>31.065070532432372</v>
      </c>
      <c r="Q32" s="151">
        <f>VLOOKUP($B32,Snapshot!$D:$AJ,15,FALSE)</f>
        <v>15.430372578724839</v>
      </c>
      <c r="R32" s="151">
        <f>VLOOKUP($B32,Snapshot!$D:$AJ,16,FALSE)</f>
        <v>27.085621510240323</v>
      </c>
      <c r="S32" s="150">
        <f>VLOOKUP($B32,Snapshot!$D:$AJ,17,FALSE)</f>
        <v>50.188454645151182</v>
      </c>
      <c r="T32" s="151">
        <f>VLOOKUP($B32,Snapshot!$D:$AJ,18,FALSE)</f>
        <v>43.479418392175837</v>
      </c>
      <c r="U32" s="152">
        <f>VLOOKUP($B32,Snapshot!$D:$AJ,19,FALSE)</f>
        <v>34.212696822411452</v>
      </c>
      <c r="V32" s="150">
        <f>VLOOKUP($B32,Snapshot!$D:$AJ,20,FALSE)</f>
        <v>19.104674057596771</v>
      </c>
      <c r="W32" s="151">
        <f>VLOOKUP($B32,Snapshot!$D:$AJ,21,FALSE)</f>
        <v>15.551609682565925</v>
      </c>
      <c r="X32" s="152">
        <f>VLOOKUP($B32,Snapshot!$D:$AJ,22,FALSE)</f>
        <v>12.542124682224532</v>
      </c>
      <c r="Y32" s="150">
        <f>VLOOKUP($B32,Snapshot!$D:$AJ,23,FALSE)</f>
        <v>31.265706370180066</v>
      </c>
      <c r="Z32" s="151">
        <f>VLOOKUP($B32,Snapshot!$D:$AJ,24,FALSE)</f>
        <v>27.831699551970065</v>
      </c>
      <c r="AA32" s="152">
        <f>VLOOKUP($B32,Snapshot!$D:$AJ,25,FALSE)</f>
        <v>22.303859378916297</v>
      </c>
      <c r="AB32" s="150">
        <f>VLOOKUP($B32,Snapshot!$D:$AJ,26,FALSE)</f>
        <v>42.450179397397655</v>
      </c>
      <c r="AC32" s="151">
        <f>VLOOKUP($B32,Snapshot!$D:$AJ,27,FALSE)</f>
        <v>39.434765199443191</v>
      </c>
      <c r="AD32" s="152">
        <f>VLOOKUP($B32,Snapshot!$D:$AJ,28,FALSE)</f>
        <v>40.586320129350185</v>
      </c>
      <c r="AE32" s="152">
        <f>VLOOKUP($B32,Snapshot!$D:$AJ,29,FALSE)</f>
        <v>1.1040574109853714</v>
      </c>
    </row>
    <row r="33" spans="2:31" ht="12.75">
      <c r="B33" s="252" t="s">
        <v>619</v>
      </c>
      <c r="C33" s="165" t="s">
        <v>1286</v>
      </c>
      <c r="D33" s="177" t="s">
        <v>85</v>
      </c>
      <c r="E33" s="148">
        <f>VLOOKUP($B33,Snapshot!$D:$AJ,2,FALSE)</f>
        <v>140976.20000000001</v>
      </c>
      <c r="F33" s="148">
        <f>VLOOKUP($B33,Snapshot!$D:$AJ,3,FALSE)</f>
        <v>108000</v>
      </c>
      <c r="G33" s="148">
        <f t="shared" si="11"/>
        <v>-23.391324209334627</v>
      </c>
      <c r="H33" s="149">
        <f>VLOOKUP($B33,Snapshot!$D:$AJ,8,FALSE)</f>
        <v>7.0308774193548391</v>
      </c>
      <c r="I33" s="153">
        <f>IF(VLOOKUP($B33,Snapshot!$D:$AJ,28,FALSE)="#N/A N/A","NA",VLOOKUP($B33,Snapshot!$D:$AJ,30,FALSE))</f>
        <v>12.698560000000001</v>
      </c>
      <c r="J33" s="154">
        <f>IF(VLOOKUP($B33,Snapshot!$D:$AJ,29,FALSE)="#N/A N/A","NA",VLOOKUP($B33,Snapshot!$D:$AJ,31,FALSE))</f>
        <v>6.8935190000000004</v>
      </c>
      <c r="K33" s="154">
        <f>IF(VLOOKUP($B33,Snapshot!$D:$AJ,30,FALSE)="#N/A N/A","NA",VLOOKUP($B33,Snapshot!$D:$AJ,32,FALSE))</f>
        <v>27.91273</v>
      </c>
      <c r="L33" s="155">
        <f>IF(VLOOKUP($B33,Snapshot!$D:$AJ,31,FALSE)="#N/A N/A","NA",VLOOKUP($B33,Snapshot!$D:$AJ,33,FALSE))</f>
        <v>8.8069819999999996</v>
      </c>
      <c r="M33" s="150">
        <f>VLOOKUP($B33,Snapshot!$D:$AJ,11,FALSE)</f>
        <v>4990.1998620689847</v>
      </c>
      <c r="N33" s="151">
        <f>VLOOKUP($B33,Snapshot!$D:$AJ,12,FALSE)</f>
        <v>4752.7265658642646</v>
      </c>
      <c r="O33" s="152">
        <f>VLOOKUP($B33,Snapshot!$D:$AJ,13,FALSE)</f>
        <v>5557.0737724271294</v>
      </c>
      <c r="P33" s="151">
        <f>VLOOKUP($B33,Snapshot!$D:$AJ,14,FALSE)</f>
        <v>175.15667154562601</v>
      </c>
      <c r="Q33" s="151">
        <f>VLOOKUP($B33,Snapshot!$D:$AJ,15,FALSE)</f>
        <v>-4.7587932902202752</v>
      </c>
      <c r="R33" s="151">
        <f>VLOOKUP($B33,Snapshot!$D:$AJ,16,FALSE)</f>
        <v>16.92391084183058</v>
      </c>
      <c r="S33" s="150">
        <f>VLOOKUP($B33,Snapshot!$D:$AJ,17,FALSE)</f>
        <v>28.25061197880558</v>
      </c>
      <c r="T33" s="151">
        <f>VLOOKUP($B33,Snapshot!$D:$AJ,18,FALSE)</f>
        <v>29.662173501109894</v>
      </c>
      <c r="U33" s="152">
        <f>VLOOKUP($B33,Snapshot!$D:$AJ,19,FALSE)</f>
        <v>25.368783243348361</v>
      </c>
      <c r="V33" s="150">
        <f>VLOOKUP($B33,Snapshot!$D:$AJ,20,FALSE)</f>
        <v>3.5786352503354193</v>
      </c>
      <c r="W33" s="151">
        <f>VLOOKUP($B33,Snapshot!$D:$AJ,21,FALSE)</f>
        <v>3.2314297702978405</v>
      </c>
      <c r="X33" s="152">
        <f>VLOOKUP($B33,Snapshot!$D:$AJ,22,FALSE)</f>
        <v>2.9017213701154727</v>
      </c>
      <c r="Y33" s="150">
        <f>VLOOKUP($B33,Snapshot!$D:$AJ,23,FALSE)</f>
        <v>13.302580978250747</v>
      </c>
      <c r="Z33" s="151">
        <f>VLOOKUP($B33,Snapshot!$D:$AJ,24,FALSE)</f>
        <v>13.010518790565738</v>
      </c>
      <c r="AA33" s="152">
        <f>VLOOKUP($B33,Snapshot!$D:$AJ,25,FALSE)</f>
        <v>11.358924762911785</v>
      </c>
      <c r="AB33" s="150">
        <f>VLOOKUP($B33,Snapshot!$D:$AJ,26,FALSE)</f>
        <v>13.472148723552358</v>
      </c>
      <c r="AC33" s="151">
        <f>VLOOKUP($B33,Snapshot!$D:$AJ,27,FALSE)</f>
        <v>11.449536964690697</v>
      </c>
      <c r="AD33" s="152">
        <f>VLOOKUP($B33,Snapshot!$D:$AJ,28,FALSE)</f>
        <v>12.053054506527964</v>
      </c>
      <c r="AE33" s="152">
        <f>VLOOKUP($B33,Snapshot!$D:$AJ,29,FALSE)</f>
        <v>0.1418679181308618</v>
      </c>
    </row>
    <row r="34" spans="2:31" ht="12.75">
      <c r="B34" s="252" t="s">
        <v>655</v>
      </c>
      <c r="C34" s="165" t="s">
        <v>1287</v>
      </c>
      <c r="D34" s="177" t="s">
        <v>85</v>
      </c>
      <c r="E34" s="148">
        <f>VLOOKUP($B34,Snapshot!$D:$AJ,2,FALSE)</f>
        <v>215</v>
      </c>
      <c r="F34" s="148">
        <f>VLOOKUP($B34,Snapshot!$D:$AJ,3,FALSE)</f>
        <v>218</v>
      </c>
      <c r="G34" s="148">
        <f t="shared" si="11"/>
        <v>1.3953488372093119</v>
      </c>
      <c r="H34" s="149">
        <f>VLOOKUP($B34,Snapshot!$D:$AJ,8,FALSE)</f>
        <v>17.227393070489846</v>
      </c>
      <c r="I34" s="153">
        <f>IF(VLOOKUP($B34,Snapshot!$D:$AJ,28,FALSE)="#N/A N/A","NA",VLOOKUP($B34,Snapshot!$D:$AJ,30,FALSE))</f>
        <v>8.3396340000000002</v>
      </c>
      <c r="J34" s="154">
        <f>IF(VLOOKUP($B34,Snapshot!$D:$AJ,29,FALSE)="#N/A N/A","NA",VLOOKUP($B34,Snapshot!$D:$AJ,31,FALSE))</f>
        <v>83.290700000000001</v>
      </c>
      <c r="K34" s="154">
        <f>IF(VLOOKUP($B34,Snapshot!$D:$AJ,30,FALSE)="#N/A N/A","NA",VLOOKUP($B34,Snapshot!$D:$AJ,32,FALSE))</f>
        <v>121.1024</v>
      </c>
      <c r="L34" s="155">
        <f>IF(VLOOKUP($B34,Snapshot!$D:$AJ,31,FALSE)="#N/A N/A","NA",VLOOKUP($B34,Snapshot!$D:$AJ,33,FALSE))</f>
        <v>110.7843</v>
      </c>
      <c r="M34" s="150">
        <f>VLOOKUP($B34,Snapshot!$D:$AJ,11,FALSE)</f>
        <v>3.7052417212679263</v>
      </c>
      <c r="N34" s="151">
        <f>VLOOKUP($B34,Snapshot!$D:$AJ,12,FALSE)</f>
        <v>6.4168903045226289</v>
      </c>
      <c r="O34" s="152">
        <f>VLOOKUP($B34,Snapshot!$D:$AJ,13,FALSE)</f>
        <v>8.2328949622200955</v>
      </c>
      <c r="P34" s="151">
        <f>VLOOKUP($B34,Snapshot!$D:$AJ,14,FALSE)</f>
        <v>63.630943574194873</v>
      </c>
      <c r="Q34" s="151">
        <f>VLOOKUP($B34,Snapshot!$D:$AJ,15,FALSE)</f>
        <v>73.184120962741986</v>
      </c>
      <c r="R34" s="151">
        <f>VLOOKUP($B34,Snapshot!$D:$AJ,16,FALSE)</f>
        <v>28.300384945298894</v>
      </c>
      <c r="S34" s="150">
        <f>VLOOKUP($B34,Snapshot!$D:$AJ,17,FALSE)</f>
        <v>58.025903887972909</v>
      </c>
      <c r="T34" s="151">
        <f>VLOOKUP($B34,Snapshot!$D:$AJ,18,FALSE)</f>
        <v>33.505325757005359</v>
      </c>
      <c r="U34" s="152">
        <f>VLOOKUP($B34,Snapshot!$D:$AJ,19,FALSE)</f>
        <v>26.114750763445031</v>
      </c>
      <c r="V34" s="150">
        <f>VLOOKUP($B34,Snapshot!$D:$AJ,20,FALSE)</f>
        <v>5.5703728286581748</v>
      </c>
      <c r="W34" s="151">
        <f>VLOOKUP($B34,Snapshot!$D:$AJ,21,FALSE)</f>
        <v>4.9896863591655576</v>
      </c>
      <c r="X34" s="152">
        <f>VLOOKUP($B34,Snapshot!$D:$AJ,22,FALSE)</f>
        <v>4.4010564309382953</v>
      </c>
      <c r="Y34" s="150">
        <f>VLOOKUP($B34,Snapshot!$D:$AJ,23,FALSE)</f>
        <v>17.133944229997486</v>
      </c>
      <c r="Z34" s="151">
        <f>VLOOKUP($B34,Snapshot!$D:$AJ,24,FALSE)</f>
        <v>13.160283560480119</v>
      </c>
      <c r="AA34" s="152">
        <f>VLOOKUP($B34,Snapshot!$D:$AJ,25,FALSE)</f>
        <v>11.146696138307487</v>
      </c>
      <c r="AB34" s="150">
        <f>VLOOKUP($B34,Snapshot!$D:$AJ,26,FALSE)</f>
        <v>10.331221473693295</v>
      </c>
      <c r="AC34" s="151">
        <f>VLOOKUP($B34,Snapshot!$D:$AJ,27,FALSE)</f>
        <v>15.711125942015219</v>
      </c>
      <c r="AD34" s="152">
        <f>VLOOKUP($B34,Snapshot!$D:$AJ,28,FALSE)</f>
        <v>17.909124257000691</v>
      </c>
      <c r="AE34" s="152">
        <f>VLOOKUP($B34,Snapshot!$D:$AJ,29,FALSE)</f>
        <v>0.37209302325581395</v>
      </c>
    </row>
    <row r="35" spans="2:31" ht="12.75">
      <c r="B35" s="252" t="s">
        <v>649</v>
      </c>
      <c r="C35" s="165" t="s">
        <v>1288</v>
      </c>
      <c r="D35" s="177" t="s">
        <v>85</v>
      </c>
      <c r="E35" s="148">
        <f>VLOOKUP($B35,Snapshot!$D:$AJ,2,FALSE)</f>
        <v>735.65</v>
      </c>
      <c r="F35" s="148">
        <f>VLOOKUP($B35,Snapshot!$D:$AJ,3,FALSE)</f>
        <v>620</v>
      </c>
      <c r="G35" s="148">
        <f t="shared" si="11"/>
        <v>-15.720791137089648</v>
      </c>
      <c r="H35" s="149">
        <f>VLOOKUP($B35,Snapshot!$D:$AJ,8,FALSE)</f>
        <v>5.1973053225806449</v>
      </c>
      <c r="I35" s="153">
        <f>IF(VLOOKUP($B35,Snapshot!$D:$AJ,28,FALSE)="#N/A N/A","NA",VLOOKUP($B35,Snapshot!$D:$AJ,30,FALSE))</f>
        <v>13.701700000000001</v>
      </c>
      <c r="J35" s="154">
        <f>IF(VLOOKUP($B35,Snapshot!$D:$AJ,29,FALSE)="#N/A N/A","NA",VLOOKUP($B35,Snapshot!$D:$AJ,31,FALSE))</f>
        <v>8.0566999999999993</v>
      </c>
      <c r="K35" s="154">
        <f>IF(VLOOKUP($B35,Snapshot!$D:$AJ,30,FALSE)="#N/A N/A","NA",VLOOKUP($B35,Snapshot!$D:$AJ,32,FALSE))</f>
        <v>24.65474</v>
      </c>
      <c r="L35" s="155">
        <f>IF(VLOOKUP($B35,Snapshot!$D:$AJ,31,FALSE)="#N/A N/A","NA",VLOOKUP($B35,Snapshot!$D:$AJ,33,FALSE))</f>
        <v>14.142749999999999</v>
      </c>
      <c r="M35" s="150">
        <f>VLOOKUP($B35,Snapshot!$D:$AJ,11,FALSE)</f>
        <v>8.9436509410297855</v>
      </c>
      <c r="N35" s="151">
        <f>VLOOKUP($B35,Snapshot!$D:$AJ,12,FALSE)</f>
        <v>10.620146290758605</v>
      </c>
      <c r="O35" s="152">
        <f>VLOOKUP($B35,Snapshot!$D:$AJ,13,FALSE)</f>
        <v>13.310086863124827</v>
      </c>
      <c r="P35" s="151">
        <f>VLOOKUP($B35,Snapshot!$D:$AJ,14,FALSE)</f>
        <v>31.577998447266697</v>
      </c>
      <c r="Q35" s="151">
        <f>VLOOKUP($B35,Snapshot!$D:$AJ,15,FALSE)</f>
        <v>18.745089234618373</v>
      </c>
      <c r="R35" s="151">
        <f>VLOOKUP($B35,Snapshot!$D:$AJ,16,FALSE)</f>
        <v>25.328658369865799</v>
      </c>
      <c r="S35" s="150">
        <f>VLOOKUP($B35,Snapshot!$D:$AJ,17,FALSE)</f>
        <v>82.253880976631237</v>
      </c>
      <c r="T35" s="151">
        <f>VLOOKUP($B35,Snapshot!$D:$AJ,18,FALSE)</f>
        <v>69.269290634927017</v>
      </c>
      <c r="U35" s="152">
        <f>VLOOKUP($B35,Snapshot!$D:$AJ,19,FALSE)</f>
        <v>55.270112626995314</v>
      </c>
      <c r="V35" s="150">
        <f>VLOOKUP($B35,Snapshot!$D:$AJ,20,FALSE)</f>
        <v>15.407296197821152</v>
      </c>
      <c r="W35" s="151">
        <f>VLOOKUP($B35,Snapshot!$D:$AJ,21,FALSE)</f>
        <v>13.448043289601882</v>
      </c>
      <c r="X35" s="152">
        <f>VLOOKUP($B35,Snapshot!$D:$AJ,22,FALSE)</f>
        <v>11.563813566154124</v>
      </c>
      <c r="Y35" s="150">
        <f>VLOOKUP($B35,Snapshot!$D:$AJ,23,FALSE)</f>
        <v>48.130814701744924</v>
      </c>
      <c r="Z35" s="151">
        <f>VLOOKUP($B35,Snapshot!$D:$AJ,24,FALSE)</f>
        <v>39.949395093608985</v>
      </c>
      <c r="AA35" s="152">
        <f>VLOOKUP($B35,Snapshot!$D:$AJ,25,FALSE)</f>
        <v>32.515141538344722</v>
      </c>
      <c r="AB35" s="150">
        <f>VLOOKUP($B35,Snapshot!$D:$AJ,26,FALSE)</f>
        <v>20.607748286458413</v>
      </c>
      <c r="AC35" s="151">
        <f>VLOOKUP($B35,Snapshot!$D:$AJ,27,FALSE)</f>
        <v>20.732353128580787</v>
      </c>
      <c r="AD35" s="152">
        <f>VLOOKUP($B35,Snapshot!$D:$AJ,28,FALSE)</f>
        <v>22.498516945932547</v>
      </c>
      <c r="AE35" s="152">
        <f>VLOOKUP($B35,Snapshot!$D:$AJ,29,FALSE)</f>
        <v>0.40640602777219353</v>
      </c>
    </row>
    <row r="36" spans="2:31" ht="12.75">
      <c r="B36" s="252" t="s">
        <v>123</v>
      </c>
      <c r="C36" s="165" t="s">
        <v>1289</v>
      </c>
      <c r="D36" s="177" t="s">
        <v>85</v>
      </c>
      <c r="E36" s="148">
        <f>VLOOKUP($B36,Snapshot!$D:$AJ,2,FALSE)</f>
        <v>992.4</v>
      </c>
      <c r="F36" s="148">
        <f>VLOOKUP($B36,Snapshot!$D:$AJ,3,FALSE)</f>
        <v>1025</v>
      </c>
      <c r="G36" s="148">
        <f t="shared" ref="G36" si="14">IF(IFERROR(((IF(F36&lt;0,"-",F36))/E36*100-100),"-")=-100,"-",(IFERROR(((IF(F36&lt;0,"-",F36))/E36*100-100),"-")))</f>
        <v>3.2849657396211143</v>
      </c>
      <c r="H36" s="149">
        <f>VLOOKUP($B36,Snapshot!$D:$AJ,8,FALSE)</f>
        <v>39.439651612903219</v>
      </c>
      <c r="I36" s="153">
        <f>IF(VLOOKUP($B36,Snapshot!$D:$AJ,28,FALSE)="#N/A N/A","NA",VLOOKUP($B36,Snapshot!$D:$AJ,30,FALSE))</f>
        <v>2.0987650000000002</v>
      </c>
      <c r="J36" s="154">
        <f>IF(VLOOKUP($B36,Snapshot!$D:$AJ,29,FALSE)="#N/A N/A","NA",VLOOKUP($B36,Snapshot!$D:$AJ,31,FALSE))</f>
        <v>1.7033130000000001</v>
      </c>
      <c r="K36" s="154">
        <f>IF(VLOOKUP($B36,Snapshot!$D:$AJ,30,FALSE)="#N/A N/A","NA",VLOOKUP($B36,Snapshot!$D:$AJ,32,FALSE))</f>
        <v>60.456479999999999</v>
      </c>
      <c r="L36" s="155">
        <f>IF(VLOOKUP($B36,Snapshot!$D:$AJ,31,FALSE)="#N/A N/A","NA",VLOOKUP($B36,Snapshot!$D:$AJ,33,FALSE))</f>
        <v>27.502030000000001</v>
      </c>
      <c r="M36" s="150">
        <f>VLOOKUP($B36,Snapshot!$D:$AJ,11,FALSE)</f>
        <v>58.672555120056963</v>
      </c>
      <c r="N36" s="151">
        <f>VLOOKUP($B36,Snapshot!$D:$AJ,12,FALSE)</f>
        <v>59.832087641126449</v>
      </c>
      <c r="O36" s="152">
        <f>VLOOKUP($B36,Snapshot!$D:$AJ,13,FALSE)</f>
        <v>69.901209501481276</v>
      </c>
      <c r="P36" s="151">
        <f>VLOOKUP($B36,Snapshot!$D:$AJ,14,FALSE)</f>
        <v>2628.0003079215189</v>
      </c>
      <c r="Q36" s="151">
        <f>VLOOKUP($B36,Snapshot!$D:$AJ,15,FALSE)</f>
        <v>1.9762775265144361</v>
      </c>
      <c r="R36" s="151">
        <f>VLOOKUP($B36,Snapshot!$D:$AJ,16,FALSE)</f>
        <v>16.828966291046932</v>
      </c>
      <c r="S36" s="150">
        <f>VLOOKUP($B36,Snapshot!$D:$AJ,17,FALSE)</f>
        <v>16.914211388430775</v>
      </c>
      <c r="T36" s="151">
        <f>VLOOKUP($B36,Snapshot!$D:$AJ,18,FALSE)</f>
        <v>16.586417742139076</v>
      </c>
      <c r="U36" s="152">
        <f>VLOOKUP($B36,Snapshot!$D:$AJ,19,FALSE)</f>
        <v>14.197179234487638</v>
      </c>
      <c r="V36" s="150">
        <f>VLOOKUP($B36,Snapshot!$D:$AJ,20,FALSE)</f>
        <v>4.4788762149659167</v>
      </c>
      <c r="W36" s="151">
        <f>VLOOKUP($B36,Snapshot!$D:$AJ,21,FALSE)</f>
        <v>3.4628631298766215</v>
      </c>
      <c r="X36" s="152">
        <f>VLOOKUP($B36,Snapshot!$D:$AJ,22,FALSE)</f>
        <v>2.8169830162248948</v>
      </c>
      <c r="Y36" s="150">
        <f>VLOOKUP($B36,Snapshot!$D:$AJ,23,FALSE)</f>
        <v>6.1323499985237415</v>
      </c>
      <c r="Z36" s="151">
        <f>VLOOKUP($B36,Snapshot!$D:$AJ,24,FALSE)</f>
        <v>5.6714947643132128</v>
      </c>
      <c r="AA36" s="152">
        <f>VLOOKUP($B36,Snapshot!$D:$AJ,25,FALSE)</f>
        <v>4.4780866870051614</v>
      </c>
      <c r="AB36" s="150">
        <f>VLOOKUP($B36,Snapshot!$D:$AJ,26,FALSE)</f>
        <v>34.530542926562667</v>
      </c>
      <c r="AC36" s="151">
        <f>VLOOKUP($B36,Snapshot!$D:$AJ,27,FALSE)</f>
        <v>23.122286921706433</v>
      </c>
      <c r="AD36" s="152">
        <f>VLOOKUP($B36,Snapshot!$D:$AJ,28,FALSE)</f>
        <v>21.882577820260675</v>
      </c>
      <c r="AE36" s="152">
        <f>VLOOKUP($B36,Snapshot!$D:$AJ,29,FALSE)</f>
        <v>0.60817398135812606</v>
      </c>
    </row>
    <row r="37" spans="2:31" ht="12.75">
      <c r="B37" s="252" t="s">
        <v>658</v>
      </c>
      <c r="C37" s="165" t="s">
        <v>1290</v>
      </c>
      <c r="D37" s="177" t="s">
        <v>85</v>
      </c>
      <c r="E37" s="148">
        <f>VLOOKUP($B37,Snapshot!$D:$AJ,2,FALSE)</f>
        <v>4144.55</v>
      </c>
      <c r="F37" s="148">
        <f>VLOOKUP($B37,Snapshot!$D:$AJ,3,FALSE)</f>
        <v>4740</v>
      </c>
      <c r="G37" s="148">
        <f t="shared" si="11"/>
        <v>14.36706035637161</v>
      </c>
      <c r="H37" s="149">
        <f>VLOOKUP($B37,Snapshot!$D:$AJ,8,FALSE)</f>
        <v>9.5154235364396644</v>
      </c>
      <c r="I37" s="153">
        <f>IF(VLOOKUP($B37,Snapshot!$D:$AJ,28,FALSE)="#N/A N/A","NA",VLOOKUP($B37,Snapshot!$D:$AJ,30,FALSE))</f>
        <v>-1.5581370000000001</v>
      </c>
      <c r="J37" s="154">
        <f>IF(VLOOKUP($B37,Snapshot!$D:$AJ,29,FALSE)="#N/A N/A","NA",VLOOKUP($B37,Snapshot!$D:$AJ,31,FALSE))</f>
        <v>9.0427110000000006</v>
      </c>
      <c r="K37" s="154">
        <f>IF(VLOOKUP($B37,Snapshot!$D:$AJ,30,FALSE)="#N/A N/A","NA",VLOOKUP($B37,Snapshot!$D:$AJ,32,FALSE))</f>
        <v>33.740459999999999</v>
      </c>
      <c r="L37" s="155">
        <f>IF(VLOOKUP($B37,Snapshot!$D:$AJ,31,FALSE)="#N/A N/A","NA",VLOOKUP($B37,Snapshot!$D:$AJ,33,FALSE))</f>
        <v>17.05949</v>
      </c>
      <c r="M37" s="150">
        <f>VLOOKUP($B37,Snapshot!$D:$AJ,11,FALSE)</f>
        <v>34.383845301321131</v>
      </c>
      <c r="N37" s="151">
        <f>VLOOKUP($B37,Snapshot!$D:$AJ,12,FALSE)</f>
        <v>60.239516969285425</v>
      </c>
      <c r="O37" s="152">
        <f>VLOOKUP($B37,Snapshot!$D:$AJ,13,FALSE)</f>
        <v>75.090515400998456</v>
      </c>
      <c r="P37" s="151">
        <f>VLOOKUP($B37,Snapshot!$D:$AJ,14,FALSE)</f>
        <v>-15.204950691560049</v>
      </c>
      <c r="Q37" s="151">
        <f>VLOOKUP($B37,Snapshot!$D:$AJ,15,FALSE)</f>
        <v>75.197149828296943</v>
      </c>
      <c r="R37" s="151">
        <f>VLOOKUP($B37,Snapshot!$D:$AJ,16,FALSE)</f>
        <v>24.653249526029853</v>
      </c>
      <c r="S37" s="150">
        <f>VLOOKUP($B37,Snapshot!$D:$AJ,17,FALSE)</f>
        <v>120.53771076735138</v>
      </c>
      <c r="T37" s="151">
        <f>VLOOKUP($B37,Snapshot!$D:$AJ,18,FALSE)</f>
        <v>68.801182488119863</v>
      </c>
      <c r="U37" s="152">
        <f>VLOOKUP($B37,Snapshot!$D:$AJ,19,FALSE)</f>
        <v>55.194054506980933</v>
      </c>
      <c r="V37" s="150">
        <f>VLOOKUP($B37,Snapshot!$D:$AJ,20,FALSE)</f>
        <v>15.717769938505947</v>
      </c>
      <c r="W37" s="151">
        <f>VLOOKUP($B37,Snapshot!$D:$AJ,21,FALSE)</f>
        <v>12.961452560259273</v>
      </c>
      <c r="X37" s="152">
        <f>VLOOKUP($B37,Snapshot!$D:$AJ,22,FALSE)</f>
        <v>10.630153491874424</v>
      </c>
      <c r="Y37" s="150">
        <f>VLOOKUP($B37,Snapshot!$D:$AJ,23,FALSE)</f>
        <v>39.976703327143376</v>
      </c>
      <c r="Z37" s="151">
        <f>VLOOKUP($B37,Snapshot!$D:$AJ,24,FALSE)</f>
        <v>30.917636941986732</v>
      </c>
      <c r="AA37" s="152">
        <f>VLOOKUP($B37,Snapshot!$D:$AJ,25,FALSE)</f>
        <v>25.063646431699024</v>
      </c>
      <c r="AB37" s="150">
        <f>VLOOKUP($B37,Snapshot!$D:$AJ,26,FALSE)</f>
        <v>14.695266087626848</v>
      </c>
      <c r="AC37" s="151">
        <f>VLOOKUP($B37,Snapshot!$D:$AJ,27,FALSE)</f>
        <v>20.649584724730463</v>
      </c>
      <c r="AD37" s="152">
        <f>VLOOKUP($B37,Snapshot!$D:$AJ,28,FALSE)</f>
        <v>21.162813280663588</v>
      </c>
      <c r="AE37" s="152">
        <f>VLOOKUP($B37,Snapshot!$D:$AJ,29,FALSE)</f>
        <v>8.4448251317995909E-2</v>
      </c>
    </row>
    <row r="38" spans="2:31" ht="12.75">
      <c r="B38" s="252" t="s">
        <v>124</v>
      </c>
      <c r="C38" s="165" t="s">
        <v>1291</v>
      </c>
      <c r="D38" s="177" t="s">
        <v>85</v>
      </c>
      <c r="E38" s="148">
        <f>VLOOKUP($B38,Snapshot!$D:$AJ,2,FALSE)</f>
        <v>2945.9</v>
      </c>
      <c r="F38" s="148">
        <f>VLOOKUP($B38,Snapshot!$D:$AJ,3,FALSE)</f>
        <v>2265</v>
      </c>
      <c r="G38" s="148">
        <f t="shared" si="11"/>
        <v>-23.113479751519066</v>
      </c>
      <c r="H38" s="149">
        <f>VLOOKUP($B38,Snapshot!$D:$AJ,8,FALSE)</f>
        <v>16.395774790919951</v>
      </c>
      <c r="I38" s="153">
        <f>IF(VLOOKUP($B38,Snapshot!$D:$AJ,28,FALSE)="#N/A N/A","NA",VLOOKUP($B38,Snapshot!$D:$AJ,30,FALSE))</f>
        <v>25.726600000000001</v>
      </c>
      <c r="J38" s="154">
        <f>IF(VLOOKUP($B38,Snapshot!$D:$AJ,29,FALSE)="#N/A N/A","NA",VLOOKUP($B38,Snapshot!$D:$AJ,31,FALSE))</f>
        <v>38.692590000000003</v>
      </c>
      <c r="K38" s="154">
        <f>IF(VLOOKUP($B38,Snapshot!$D:$AJ,30,FALSE)="#N/A N/A","NA",VLOOKUP($B38,Snapshot!$D:$AJ,32,FALSE))</f>
        <v>92.662099999999995</v>
      </c>
      <c r="L38" s="155">
        <f>IF(VLOOKUP($B38,Snapshot!$D:$AJ,31,FALSE)="#N/A N/A","NA",VLOOKUP($B38,Snapshot!$D:$AJ,33,FALSE))</f>
        <v>45.487319999999997</v>
      </c>
      <c r="M38" s="150">
        <f>VLOOKUP($B38,Snapshot!$D:$AJ,11,FALSE)</f>
        <v>43.843401389181174</v>
      </c>
      <c r="N38" s="151">
        <f>VLOOKUP($B38,Snapshot!$D:$AJ,12,FALSE)</f>
        <v>57.093431749105569</v>
      </c>
      <c r="O38" s="152">
        <f>VLOOKUP($B38,Snapshot!$D:$AJ,13,FALSE)</f>
        <v>70.043438306254345</v>
      </c>
      <c r="P38" s="151">
        <f>VLOOKUP($B38,Snapshot!$D:$AJ,14,FALSE)</f>
        <v>44.436118956225876</v>
      </c>
      <c r="Q38" s="151">
        <f>VLOOKUP($B38,Snapshot!$D:$AJ,15,FALSE)</f>
        <v>30.221264637542422</v>
      </c>
      <c r="R38" s="151">
        <f>VLOOKUP($B38,Snapshot!$D:$AJ,16,FALSE)</f>
        <v>22.682130256343626</v>
      </c>
      <c r="S38" s="150">
        <f>VLOOKUP($B38,Snapshot!$D:$AJ,17,FALSE)</f>
        <v>67.1914109457514</v>
      </c>
      <c r="T38" s="151">
        <f>VLOOKUP($B38,Snapshot!$D:$AJ,18,FALSE)</f>
        <v>51.597879296266875</v>
      </c>
      <c r="U38" s="152">
        <f>VLOOKUP($B38,Snapshot!$D:$AJ,19,FALSE)</f>
        <v>42.058186622985261</v>
      </c>
      <c r="V38" s="150">
        <f>VLOOKUP($B38,Snapshot!$D:$AJ,20,FALSE)</f>
        <v>18.103606888594548</v>
      </c>
      <c r="W38" s="151">
        <f>VLOOKUP($B38,Snapshot!$D:$AJ,21,FALSE)</f>
        <v>13.973670399897138</v>
      </c>
      <c r="X38" s="152">
        <f>VLOOKUP($B38,Snapshot!$D:$AJ,22,FALSE)</f>
        <v>10.956948664154895</v>
      </c>
      <c r="Y38" s="150">
        <f>VLOOKUP($B38,Snapshot!$D:$AJ,23,FALSE)</f>
        <v>39.331470841834808</v>
      </c>
      <c r="Z38" s="151">
        <f>VLOOKUP($B38,Snapshot!$D:$AJ,24,FALSE)</f>
        <v>31.465343948506735</v>
      </c>
      <c r="AA38" s="152">
        <f>VLOOKUP($B38,Snapshot!$D:$AJ,25,FALSE)</f>
        <v>26.427690772797398</v>
      </c>
      <c r="AB38" s="150">
        <f>VLOOKUP($B38,Snapshot!$D:$AJ,26,FALSE)</f>
        <v>30.23465605720051</v>
      </c>
      <c r="AC38" s="151">
        <f>VLOOKUP($B38,Snapshot!$D:$AJ,27,FALSE)</f>
        <v>30.568649394793741</v>
      </c>
      <c r="AD38" s="152">
        <f>VLOOKUP($B38,Snapshot!$D:$AJ,28,FALSE)</f>
        <v>29.204280509500563</v>
      </c>
      <c r="AE38" s="152">
        <f>VLOOKUP($B38,Snapshot!$D:$AJ,29,FALSE)</f>
        <v>0.27156386842730573</v>
      </c>
    </row>
    <row r="39" spans="2:31" ht="12.75">
      <c r="B39" s="252" t="s">
        <v>536</v>
      </c>
      <c r="C39" s="165" t="s">
        <v>1292</v>
      </c>
      <c r="D39" s="177" t="s">
        <v>110</v>
      </c>
      <c r="E39" s="148">
        <f>VLOOKUP($B39,Snapshot!$D:$AJ,2,FALSE)</f>
        <v>730.6</v>
      </c>
      <c r="F39" s="148">
        <f>VLOOKUP($B39,Snapshot!$D:$AJ,3,FALSE)</f>
        <v>830</v>
      </c>
      <c r="G39" s="148">
        <f t="shared" si="11"/>
        <v>13.605255954010403</v>
      </c>
      <c r="H39" s="149">
        <f>VLOOKUP($B39,Snapshot!$D:$AJ,8,FALSE)</f>
        <v>5.888949790919952</v>
      </c>
      <c r="I39" s="153">
        <f>IF(VLOOKUP($B39,Snapshot!$D:$AJ,28,FALSE)="#N/A N/A","NA",VLOOKUP($B39,Snapshot!$D:$AJ,30,FALSE))</f>
        <v>9.8316280000000003</v>
      </c>
      <c r="J39" s="154">
        <f>IF(VLOOKUP($B39,Snapshot!$D:$AJ,29,FALSE)="#N/A N/A","NA",VLOOKUP($B39,Snapshot!$D:$AJ,31,FALSE))</f>
        <v>30.150539999999999</v>
      </c>
      <c r="K39" s="154">
        <f>IF(VLOOKUP($B39,Snapshot!$D:$AJ,30,FALSE)="#N/A N/A","NA",VLOOKUP($B39,Snapshot!$D:$AJ,32,FALSE))</f>
        <v>-2.0315120000000002</v>
      </c>
      <c r="L39" s="155">
        <f>IF(VLOOKUP($B39,Snapshot!$D:$AJ,31,FALSE)="#N/A N/A","NA",VLOOKUP($B39,Snapshot!$D:$AJ,33,FALSE))</f>
        <v>-7.166455</v>
      </c>
      <c r="M39" s="150">
        <f>VLOOKUP($B39,Snapshot!$D:$AJ,11,FALSE)</f>
        <v>22.976486021674408</v>
      </c>
      <c r="N39" s="151">
        <f>VLOOKUP($B39,Snapshot!$D:$AJ,12,FALSE)</f>
        <v>30.285707735147408</v>
      </c>
      <c r="O39" s="152">
        <f>VLOOKUP($B39,Snapshot!$D:$AJ,13,FALSE)</f>
        <v>37.730678897597024</v>
      </c>
      <c r="P39" s="151">
        <f>VLOOKUP($B39,Snapshot!$D:$AJ,14,FALSE)</f>
        <v>4.3123476731305344</v>
      </c>
      <c r="Q39" s="151">
        <f>VLOOKUP($B39,Snapshot!$D:$AJ,15,FALSE)</f>
        <v>31.811747482091015</v>
      </c>
      <c r="R39" s="151">
        <f>VLOOKUP($B39,Snapshot!$D:$AJ,16,FALSE)</f>
        <v>24.582457268480873</v>
      </c>
      <c r="S39" s="150">
        <f>VLOOKUP($B39,Snapshot!$D:$AJ,17,FALSE)</f>
        <v>31.797725697080185</v>
      </c>
      <c r="T39" s="151">
        <f>VLOOKUP($B39,Snapshot!$D:$AJ,18,FALSE)</f>
        <v>24.123590123407233</v>
      </c>
      <c r="U39" s="152">
        <f>VLOOKUP($B39,Snapshot!$D:$AJ,19,FALSE)</f>
        <v>19.363552985168528</v>
      </c>
      <c r="V39" s="150">
        <f>VLOOKUP($B39,Snapshot!$D:$AJ,20,FALSE)</f>
        <v>3.9121206363619683</v>
      </c>
      <c r="W39" s="151">
        <f>VLOOKUP($B39,Snapshot!$D:$AJ,21,FALSE)</f>
        <v>3.2774572006555749</v>
      </c>
      <c r="X39" s="152">
        <f>VLOOKUP($B39,Snapshot!$D:$AJ,22,FALSE)</f>
        <v>2.80972841719933</v>
      </c>
      <c r="Y39" s="150" t="str">
        <f>VLOOKUP($B39,Snapshot!$D:$AJ,23,FALSE)</f>
        <v>NA</v>
      </c>
      <c r="Z39" s="151" t="str">
        <f>VLOOKUP($B39,Snapshot!$D:$AJ,24,FALSE)</f>
        <v>NA</v>
      </c>
      <c r="AA39" s="152" t="str">
        <f>VLOOKUP($B39,Snapshot!$D:$AJ,25,FALSE)</f>
        <v>NA</v>
      </c>
      <c r="AB39" s="150">
        <f>VLOOKUP($B39,Snapshot!$D:$AJ,26,FALSE)</f>
        <v>13.100425535939539</v>
      </c>
      <c r="AC39" s="151">
        <f>VLOOKUP($B39,Snapshot!$D:$AJ,27,FALSE)</f>
        <v>14.717530877448393</v>
      </c>
      <c r="AD39" s="152">
        <f>VLOOKUP($B39,Snapshot!$D:$AJ,28,FALSE)</f>
        <v>15.623737108545122</v>
      </c>
      <c r="AE39" s="152">
        <f>VLOOKUP($B39,Snapshot!$D:$AJ,29,FALSE)</f>
        <v>0</v>
      </c>
    </row>
    <row r="40" spans="2:31" ht="12.75">
      <c r="B40" s="252" t="s">
        <v>212</v>
      </c>
      <c r="C40" s="165" t="s">
        <v>480</v>
      </c>
      <c r="D40" s="177" t="s">
        <v>110</v>
      </c>
      <c r="E40" s="148">
        <f>VLOOKUP($B40,Snapshot!$D:$AJ,2,FALSE)</f>
        <v>1272.1500000000001</v>
      </c>
      <c r="F40" s="148">
        <f>VLOOKUP($B40,Snapshot!$D:$AJ,3,FALSE)</f>
        <v>1175</v>
      </c>
      <c r="G40" s="148">
        <f t="shared" si="11"/>
        <v>-7.6366780646936405</v>
      </c>
      <c r="H40" s="149">
        <f>VLOOKUP($B40,Snapshot!$D:$AJ,8,FALSE)</f>
        <v>47.065277956989249</v>
      </c>
      <c r="I40" s="153">
        <f>IF(VLOOKUP($B40,Snapshot!$D:$AJ,28,FALSE)="#N/A N/A","NA",VLOOKUP($B40,Snapshot!$D:$AJ,30,FALSE))</f>
        <v>-1.2957270000000001</v>
      </c>
      <c r="J40" s="154">
        <f>IF(VLOOKUP($B40,Snapshot!$D:$AJ,29,FALSE)="#N/A N/A","NA",VLOOKUP($B40,Snapshot!$D:$AJ,31,FALSE))</f>
        <v>20.743169999999999</v>
      </c>
      <c r="K40" s="154">
        <f>IF(VLOOKUP($B40,Snapshot!$D:$AJ,30,FALSE)="#N/A N/A","NA",VLOOKUP($B40,Snapshot!$D:$AJ,32,FALSE))</f>
        <v>24.100090000000002</v>
      </c>
      <c r="L40" s="155">
        <f>IF(VLOOKUP($B40,Snapshot!$D:$AJ,31,FALSE)="#N/A N/A","NA",VLOOKUP($B40,Snapshot!$D:$AJ,33,FALSE))</f>
        <v>15.340680000000001</v>
      </c>
      <c r="M40" s="150">
        <f>VLOOKUP($B40,Snapshot!$D:$AJ,11,FALSE)</f>
        <v>80.674186679296028</v>
      </c>
      <c r="N40" s="151">
        <f>VLOOKUP($B40,Snapshot!$D:$AJ,12,FALSE)</f>
        <v>85.616867433810881</v>
      </c>
      <c r="O40" s="152">
        <f>VLOOKUP($B40,Snapshot!$D:$AJ,13,FALSE)</f>
        <v>98.261354181276275</v>
      </c>
      <c r="P40" s="151">
        <f>VLOOKUP($B40,Snapshot!$D:$AJ,14,FALSE)</f>
        <v>14.913134353995439</v>
      </c>
      <c r="Q40" s="151">
        <f>VLOOKUP($B40,Snapshot!$D:$AJ,15,FALSE)</f>
        <v>6.1267190385984049</v>
      </c>
      <c r="R40" s="151">
        <f>VLOOKUP($B40,Snapshot!$D:$AJ,16,FALSE)</f>
        <v>14.768686505892848</v>
      </c>
      <c r="S40" s="150">
        <f>VLOOKUP($B40,Snapshot!$D:$AJ,17,FALSE)</f>
        <v>15.768984508727383</v>
      </c>
      <c r="T40" s="151">
        <f>VLOOKUP($B40,Snapshot!$D:$AJ,18,FALSE)</f>
        <v>14.858637534052272</v>
      </c>
      <c r="U40" s="152">
        <f>VLOOKUP($B40,Snapshot!$D:$AJ,19,FALSE)</f>
        <v>12.946595440289673</v>
      </c>
      <c r="V40" s="150">
        <f>VLOOKUP($B40,Snapshot!$D:$AJ,20,FALSE)</f>
        <v>2.6136257780884997</v>
      </c>
      <c r="W40" s="151">
        <f>VLOOKUP($B40,Snapshot!$D:$AJ,21,FALSE)</f>
        <v>2.2590038250169377</v>
      </c>
      <c r="X40" s="152">
        <f>VLOOKUP($B40,Snapshot!$D:$AJ,22,FALSE)</f>
        <v>1.9470954178253124</v>
      </c>
      <c r="Y40" s="150" t="str">
        <f>VLOOKUP($B40,Snapshot!$D:$AJ,23,FALSE)</f>
        <v>NA</v>
      </c>
      <c r="Z40" s="151" t="str">
        <f>VLOOKUP($B40,Snapshot!$D:$AJ,24,FALSE)</f>
        <v>NA</v>
      </c>
      <c r="AA40" s="152" t="str">
        <f>VLOOKUP($B40,Snapshot!$D:$AJ,25,FALSE)</f>
        <v>NA</v>
      </c>
      <c r="AB40" s="150">
        <f>VLOOKUP($B40,Snapshot!$D:$AJ,26,FALSE)</f>
        <v>17.984379163002924</v>
      </c>
      <c r="AC40" s="151">
        <f>VLOOKUP($B40,Snapshot!$D:$AJ,27,FALSE)</f>
        <v>16.268279243509017</v>
      </c>
      <c r="AD40" s="152">
        <f>VLOOKUP($B40,Snapshot!$D:$AJ,28,FALSE)</f>
        <v>16.154707678476012</v>
      </c>
      <c r="AE40" s="152">
        <f>VLOOKUP($B40,Snapshot!$D:$AJ,29,FALSE)</f>
        <v>7.860783378793311E-2</v>
      </c>
    </row>
    <row r="41" spans="2:31" ht="12.75">
      <c r="B41" s="252" t="s">
        <v>576</v>
      </c>
      <c r="C41" s="165" t="s">
        <v>579</v>
      </c>
      <c r="D41" s="177" t="s">
        <v>110</v>
      </c>
      <c r="E41" s="148">
        <f>VLOOKUP($B41,Snapshot!$D:$AJ,2,FALSE)</f>
        <v>203.25</v>
      </c>
      <c r="F41" s="148">
        <f>VLOOKUP($B41,Snapshot!$D:$AJ,3,FALSE)</f>
        <v>220</v>
      </c>
      <c r="G41" s="148">
        <f t="shared" ref="G41" si="15">IF(IFERROR(((IF(F41&lt;0,"-",F41))/E41*100-100),"-")=-100,"-",(IFERROR(((IF(F41&lt;0,"-",F41))/E41*100-100),"-")))</f>
        <v>8.2410824108241059</v>
      </c>
      <c r="H41" s="149">
        <f>VLOOKUP($B41,Snapshot!$D:$AJ,8,FALSE)</f>
        <v>3.9513987982078858</v>
      </c>
      <c r="I41" s="153">
        <f>IF(VLOOKUP($B41,Snapshot!$D:$AJ,28,FALSE)="#N/A N/A","NA",VLOOKUP($B41,Snapshot!$D:$AJ,30,FALSE))</f>
        <v>1.4727889999999999</v>
      </c>
      <c r="J41" s="154">
        <f>IF(VLOOKUP($B41,Snapshot!$D:$AJ,29,FALSE)="#N/A N/A","NA",VLOOKUP($B41,Snapshot!$D:$AJ,31,FALSE))</f>
        <v>12.41703</v>
      </c>
      <c r="K41" s="154">
        <f>IF(VLOOKUP($B41,Snapshot!$D:$AJ,30,FALSE)="#N/A N/A","NA",VLOOKUP($B41,Snapshot!$D:$AJ,32,FALSE))</f>
        <v>-19.648150000000001</v>
      </c>
      <c r="L41" s="155">
        <f>IF(VLOOKUP($B41,Snapshot!$D:$AJ,31,FALSE)="#N/A N/A","NA",VLOOKUP($B41,Snapshot!$D:$AJ,33,FALSE))</f>
        <v>-15.786199999999999</v>
      </c>
      <c r="M41" s="150">
        <f>VLOOKUP($B41,Snapshot!$D:$AJ,11,FALSE)</f>
        <v>13.840452679118618</v>
      </c>
      <c r="N41" s="151">
        <f>VLOOKUP($B41,Snapshot!$D:$AJ,12,FALSE)</f>
        <v>26.276856841905662</v>
      </c>
      <c r="O41" s="152">
        <f>VLOOKUP($B41,Snapshot!$D:$AJ,13,FALSE)</f>
        <v>30.283417339048185</v>
      </c>
      <c r="P41" s="151">
        <f>VLOOKUP($B41,Snapshot!$D:$AJ,14,FALSE)</f>
        <v>1.5849437769121844</v>
      </c>
      <c r="Q41" s="151">
        <f>VLOOKUP($B41,Snapshot!$D:$AJ,15,FALSE)</f>
        <v>89.855472585445909</v>
      </c>
      <c r="R41" s="151">
        <f>VLOOKUP($B41,Snapshot!$D:$AJ,16,FALSE)</f>
        <v>15.247487632360057</v>
      </c>
      <c r="S41" s="150">
        <f>VLOOKUP($B41,Snapshot!$D:$AJ,17,FALSE)</f>
        <v>14.685213317238356</v>
      </c>
      <c r="T41" s="151">
        <f>VLOOKUP($B41,Snapshot!$D:$AJ,18,FALSE)</f>
        <v>7.7349433846997284</v>
      </c>
      <c r="U41" s="152">
        <f>VLOOKUP($B41,Snapshot!$D:$AJ,19,FALSE)</f>
        <v>6.7115939302505483</v>
      </c>
      <c r="V41" s="150">
        <f>VLOOKUP($B41,Snapshot!$D:$AJ,20,FALSE)</f>
        <v>1.518298591773964</v>
      </c>
      <c r="W41" s="151">
        <f>VLOOKUP($B41,Snapshot!$D:$AJ,21,FALSE)</f>
        <v>1.3664342717819435</v>
      </c>
      <c r="X41" s="152">
        <f>VLOOKUP($B41,Snapshot!$D:$AJ,22,FALSE)</f>
        <v>1.1818963187796112</v>
      </c>
      <c r="Y41" s="150" t="str">
        <f>VLOOKUP($B41,Snapshot!$D:$AJ,23,FALSE)</f>
        <v>NA</v>
      </c>
      <c r="Z41" s="151" t="str">
        <f>VLOOKUP($B41,Snapshot!$D:$AJ,24,FALSE)</f>
        <v>NA</v>
      </c>
      <c r="AA41" s="152" t="str">
        <f>VLOOKUP($B41,Snapshot!$D:$AJ,25,FALSE)</f>
        <v>NA</v>
      </c>
      <c r="AB41" s="150">
        <f>VLOOKUP($B41,Snapshot!$D:$AJ,26,FALSE)</f>
        <v>10.8363485826375</v>
      </c>
      <c r="AC41" s="151">
        <f>VLOOKUP($B41,Snapshot!$D:$AJ,27,FALSE)</f>
        <v>18.595728190181759</v>
      </c>
      <c r="AD41" s="152">
        <f>VLOOKUP($B41,Snapshot!$D:$AJ,28,FALSE)</f>
        <v>18.884986622225938</v>
      </c>
      <c r="AE41" s="152">
        <f>VLOOKUP($B41,Snapshot!$D:$AJ,29,FALSE)</f>
        <v>2.8940356524668047</v>
      </c>
    </row>
    <row r="42" spans="2:31" ht="12.75">
      <c r="B42" s="252" t="s">
        <v>213</v>
      </c>
      <c r="C42" s="165" t="s">
        <v>481</v>
      </c>
      <c r="D42" s="177" t="s">
        <v>110</v>
      </c>
      <c r="E42" s="148">
        <f>VLOOKUP($B42,Snapshot!$D:$AJ,2,FALSE)</f>
        <v>123.05</v>
      </c>
      <c r="F42" s="148">
        <f>VLOOKUP($B42,Snapshot!$D:$AJ,3,FALSE)</f>
        <v>175</v>
      </c>
      <c r="G42" s="148">
        <f t="shared" ref="G42" si="16">IF(IFERROR(((IF(F42&lt;0,"-",F42))/E42*100-100),"-")=-100,"-",(IFERROR(((IF(F42&lt;0,"-",F42))/E42*100-100),"-")))</f>
        <v>42.218610321007731</v>
      </c>
      <c r="H42" s="149">
        <f>VLOOKUP($B42,Snapshot!$D:$AJ,8,FALSE)</f>
        <v>0.45649366786140988</v>
      </c>
      <c r="I42" s="153">
        <f>IF(VLOOKUP($B42,Snapshot!$D:$AJ,28,FALSE)="#N/A N/A","NA",VLOOKUP($B42,Snapshot!$D:$AJ,30,FALSE))</f>
        <v>-10.67151</v>
      </c>
      <c r="J42" s="154">
        <f>IF(VLOOKUP($B42,Snapshot!$D:$AJ,29,FALSE)="#N/A N/A","NA",VLOOKUP($B42,Snapshot!$D:$AJ,31,FALSE))</f>
        <v>4.6788569999999998</v>
      </c>
      <c r="K42" s="154">
        <f>IF(VLOOKUP($B42,Snapshot!$D:$AJ,30,FALSE)="#N/A N/A","NA",VLOOKUP($B42,Snapshot!$D:$AJ,32,FALSE))</f>
        <v>-1.1249469999999999</v>
      </c>
      <c r="L42" s="155">
        <f>IF(VLOOKUP($B42,Snapshot!$D:$AJ,31,FALSE)="#N/A N/A","NA",VLOOKUP($B42,Snapshot!$D:$AJ,33,FALSE))</f>
        <v>-7.4115830000000003</v>
      </c>
      <c r="M42" s="150">
        <f>VLOOKUP($B42,Snapshot!$D:$AJ,11,FALSE)</f>
        <v>17.134590792838853</v>
      </c>
      <c r="N42" s="151">
        <f>VLOOKUP($B42,Snapshot!$D:$AJ,12,FALSE)</f>
        <v>19.455409092990827</v>
      </c>
      <c r="O42" s="152">
        <f>VLOOKUP($B42,Snapshot!$D:$AJ,13,FALSE)</f>
        <v>23.983222323610633</v>
      </c>
      <c r="P42" s="151">
        <f>VLOOKUP($B42,Snapshot!$D:$AJ,14,FALSE)</f>
        <v>14.645695272747483</v>
      </c>
      <c r="Q42" s="151">
        <f>VLOOKUP($B42,Snapshot!$D:$AJ,15,FALSE)</f>
        <v>13.544638026149558</v>
      </c>
      <c r="R42" s="151">
        <f>VLOOKUP($B42,Snapshot!$D:$AJ,16,FALSE)</f>
        <v>23.272773185998098</v>
      </c>
      <c r="S42" s="150">
        <f>VLOOKUP($B42,Snapshot!$D:$AJ,17,FALSE)</f>
        <v>7.1813795548258383</v>
      </c>
      <c r="T42" s="151">
        <f>VLOOKUP($B42,Snapshot!$D:$AJ,18,FALSE)</f>
        <v>6.324719229077072</v>
      </c>
      <c r="U42" s="152">
        <f>VLOOKUP($B42,Snapshot!$D:$AJ,19,FALSE)</f>
        <v>5.1306700300593731</v>
      </c>
      <c r="V42" s="150">
        <f>VLOOKUP($B42,Snapshot!$D:$AJ,20,FALSE)</f>
        <v>0.78423693228289937</v>
      </c>
      <c r="W42" s="151">
        <f>VLOOKUP($B42,Snapshot!$D:$AJ,21,FALSE)</f>
        <v>0.70697869553597226</v>
      </c>
      <c r="X42" s="152">
        <f>VLOOKUP($B42,Snapshot!$D:$AJ,22,FALSE)</f>
        <v>0.62930319376792143</v>
      </c>
      <c r="Y42" s="150" t="str">
        <f>VLOOKUP($B42,Snapshot!$D:$AJ,23,FALSE)</f>
        <v>NA</v>
      </c>
      <c r="Z42" s="151" t="str">
        <f>VLOOKUP($B42,Snapshot!$D:$AJ,24,FALSE)</f>
        <v>NA</v>
      </c>
      <c r="AA42" s="152" t="str">
        <f>VLOOKUP($B42,Snapshot!$D:$AJ,25,FALSE)</f>
        <v>NA</v>
      </c>
      <c r="AB42" s="150">
        <f>VLOOKUP($B42,Snapshot!$D:$AJ,26,FALSE)</f>
        <v>11.853113174938629</v>
      </c>
      <c r="AC42" s="151">
        <f>VLOOKUP($B42,Snapshot!$D:$AJ,27,FALSE)</f>
        <v>12.068687503647823</v>
      </c>
      <c r="AD42" s="152">
        <f>VLOOKUP($B42,Snapshot!$D:$AJ,28,FALSE)</f>
        <v>13.285596175763956</v>
      </c>
      <c r="AE42" s="152">
        <f>VLOOKUP($B42,Snapshot!$D:$AJ,29,FALSE)</f>
        <v>1.6219824661133115</v>
      </c>
    </row>
    <row r="43" spans="2:31" ht="12.75">
      <c r="B43" s="252" t="s">
        <v>686</v>
      </c>
      <c r="C43" s="165" t="s">
        <v>1293</v>
      </c>
      <c r="D43" s="177" t="s">
        <v>110</v>
      </c>
      <c r="E43" s="148">
        <f>VLOOKUP($B43,Snapshot!$D:$AJ,2,FALSE)</f>
        <v>78.459999999999994</v>
      </c>
      <c r="F43" s="148">
        <f>VLOOKUP($B43,Snapshot!$D:$AJ,3,FALSE)</f>
        <v>100</v>
      </c>
      <c r="G43" s="148">
        <f t="shared" si="11"/>
        <v>27.453479479989824</v>
      </c>
      <c r="H43" s="149">
        <f>VLOOKUP($B43,Snapshot!$D:$AJ,8,FALSE)</f>
        <v>1.0990168546175629</v>
      </c>
      <c r="I43" s="153">
        <f>IF(VLOOKUP($B43,Snapshot!$D:$AJ,28,FALSE)="#N/A N/A","NA",VLOOKUP($B43,Snapshot!$D:$AJ,30,FALSE))</f>
        <v>-20.207470000000001</v>
      </c>
      <c r="J43" s="154">
        <f>IF(VLOOKUP($B43,Snapshot!$D:$AJ,29,FALSE)="#N/A N/A","NA",VLOOKUP($B43,Snapshot!$D:$AJ,31,FALSE))</f>
        <v>-15.50722</v>
      </c>
      <c r="K43" s="154">
        <f>IF(VLOOKUP($B43,Snapshot!$D:$AJ,30,FALSE)="#N/A N/A","NA",VLOOKUP($B43,Snapshot!$D:$AJ,32,FALSE))</f>
        <v>-12.35478</v>
      </c>
      <c r="L43" s="155">
        <f>IF(VLOOKUP($B43,Snapshot!$D:$AJ,31,FALSE)="#N/A N/A","NA",VLOOKUP($B43,Snapshot!$D:$AJ,33,FALSE))</f>
        <v>-25.63738</v>
      </c>
      <c r="M43" s="150">
        <f>VLOOKUP($B43,Snapshot!$D:$AJ,11,FALSE)</f>
        <v>7.1162705233167971</v>
      </c>
      <c r="N43" s="151">
        <f>VLOOKUP($B43,Snapshot!$D:$AJ,12,FALSE)</f>
        <v>5.6045558972248628</v>
      </c>
      <c r="O43" s="152">
        <f>VLOOKUP($B43,Snapshot!$D:$AJ,13,FALSE)</f>
        <v>8.8744871298729358</v>
      </c>
      <c r="P43" s="151">
        <f>VLOOKUP($B43,Snapshot!$D:$AJ,14,FALSE)</f>
        <v>46.559539977100961</v>
      </c>
      <c r="Q43" s="151">
        <f>VLOOKUP($B43,Snapshot!$D:$AJ,15,FALSE)</f>
        <v>-21.243074179638477</v>
      </c>
      <c r="R43" s="151">
        <f>VLOOKUP($B43,Snapshot!$D:$AJ,16,FALSE)</f>
        <v>58.344163081096291</v>
      </c>
      <c r="S43" s="150">
        <f>VLOOKUP($B43,Snapshot!$D:$AJ,17,FALSE)</f>
        <v>11.02543807784177</v>
      </c>
      <c r="T43" s="151">
        <f>VLOOKUP($B43,Snapshot!$D:$AJ,18,FALSE)</f>
        <v>13.999325091725829</v>
      </c>
      <c r="U43" s="152">
        <f>VLOOKUP($B43,Snapshot!$D:$AJ,19,FALSE)</f>
        <v>8.8410742899035988</v>
      </c>
      <c r="V43" s="150">
        <f>VLOOKUP($B43,Snapshot!$D:$AJ,20,FALSE)</f>
        <v>1.4918497527088999</v>
      </c>
      <c r="W43" s="151">
        <f>VLOOKUP($B43,Snapshot!$D:$AJ,21,FALSE)</f>
        <v>1.3838528855149903</v>
      </c>
      <c r="X43" s="152">
        <f>VLOOKUP($B43,Snapshot!$D:$AJ,22,FALSE)</f>
        <v>1.2245739130433779</v>
      </c>
      <c r="Y43" s="150" t="str">
        <f>VLOOKUP($B43,Snapshot!$D:$AJ,23,FALSE)</f>
        <v>NA</v>
      </c>
      <c r="Z43" s="151" t="str">
        <f>VLOOKUP($B43,Snapshot!$D:$AJ,24,FALSE)</f>
        <v>NA</v>
      </c>
      <c r="AA43" s="152" t="str">
        <f>VLOOKUP($B43,Snapshot!$D:$AJ,25,FALSE)</f>
        <v>NA</v>
      </c>
      <c r="AB43" s="150">
        <f>VLOOKUP($B43,Snapshot!$D:$AJ,26,FALSE)</f>
        <v>14.36125908126105</v>
      </c>
      <c r="AC43" s="151">
        <f>VLOOKUP($B43,Snapshot!$D:$AJ,27,FALSE)</f>
        <v>10.256375941414468</v>
      </c>
      <c r="AD43" s="152">
        <f>VLOOKUP($B43,Snapshot!$D:$AJ,28,FALSE)</f>
        <v>14.696747388337746</v>
      </c>
      <c r="AE43" s="152">
        <f>VLOOKUP($B43,Snapshot!$D:$AJ,29,FALSE)</f>
        <v>0</v>
      </c>
    </row>
    <row r="44" spans="2:31" ht="12.75">
      <c r="B44" s="252" t="s">
        <v>214</v>
      </c>
      <c r="C44" s="165" t="s">
        <v>482</v>
      </c>
      <c r="D44" s="177" t="s">
        <v>110</v>
      </c>
      <c r="E44" s="148">
        <f>VLOOKUP($B44,Snapshot!$D:$AJ,2,FALSE)</f>
        <v>193.5</v>
      </c>
      <c r="F44" s="148">
        <f>VLOOKUP($B44,Snapshot!$D:$AJ,3,FALSE)</f>
        <v>230</v>
      </c>
      <c r="G44" s="148">
        <f t="shared" si="11"/>
        <v>18.863049095607238</v>
      </c>
      <c r="H44" s="149">
        <f>VLOOKUP($B44,Snapshot!$D:$AJ,8,FALSE)</f>
        <v>5.6039236559139782</v>
      </c>
      <c r="I44" s="153">
        <f>IF(VLOOKUP($B44,Snapshot!$D:$AJ,28,FALSE)="#N/A N/A","NA",VLOOKUP($B44,Snapshot!$D:$AJ,30,FALSE))</f>
        <v>9.3220340000000004</v>
      </c>
      <c r="J44" s="154">
        <f>IF(VLOOKUP($B44,Snapshot!$D:$AJ,29,FALSE)="#N/A N/A","NA",VLOOKUP($B44,Snapshot!$D:$AJ,31,FALSE))</f>
        <v>29.12912</v>
      </c>
      <c r="K44" s="154">
        <f>IF(VLOOKUP($B44,Snapshot!$D:$AJ,30,FALSE)="#N/A N/A","NA",VLOOKUP($B44,Snapshot!$D:$AJ,32,FALSE))</f>
        <v>28.614159999999998</v>
      </c>
      <c r="L44" s="155">
        <f>IF(VLOOKUP($B44,Snapshot!$D:$AJ,31,FALSE)="#N/A N/A","NA",VLOOKUP($B44,Snapshot!$D:$AJ,33,FALSE))</f>
        <v>23.998719999999999</v>
      </c>
      <c r="M44" s="150">
        <f>VLOOKUP($B44,Snapshot!$D:$AJ,11,FALSE)</f>
        <v>16.348716371346047</v>
      </c>
      <c r="N44" s="151">
        <f>VLOOKUP($B44,Snapshot!$D:$AJ,12,FALSE)</f>
        <v>17.440316393532648</v>
      </c>
      <c r="O44" s="152">
        <f>VLOOKUP($B44,Snapshot!$D:$AJ,13,FALSE)</f>
        <v>20.739814692595544</v>
      </c>
      <c r="P44" s="151">
        <f>VLOOKUP($B44,Snapshot!$D:$AJ,14,FALSE)</f>
        <v>14.547390742241294</v>
      </c>
      <c r="Q44" s="151">
        <f>VLOOKUP($B44,Snapshot!$D:$AJ,15,FALSE)</f>
        <v>6.6769769405249368</v>
      </c>
      <c r="R44" s="151">
        <f>VLOOKUP($B44,Snapshot!$D:$AJ,16,FALSE)</f>
        <v>18.918798401423743</v>
      </c>
      <c r="S44" s="150">
        <f>VLOOKUP($B44,Snapshot!$D:$AJ,17,FALSE)</f>
        <v>11.835791606192533</v>
      </c>
      <c r="T44" s="151">
        <f>VLOOKUP($B44,Snapshot!$D:$AJ,18,FALSE)</f>
        <v>11.094982202946454</v>
      </c>
      <c r="U44" s="152">
        <f>VLOOKUP($B44,Snapshot!$D:$AJ,19,FALSE)</f>
        <v>9.3298808532307032</v>
      </c>
      <c r="V44" s="150">
        <f>VLOOKUP($B44,Snapshot!$D:$AJ,20,FALSE)</f>
        <v>1.6198461830252489</v>
      </c>
      <c r="W44" s="151">
        <f>VLOOKUP($B44,Snapshot!$D:$AJ,21,FALSE)</f>
        <v>1.439773889705493</v>
      </c>
      <c r="X44" s="152">
        <f>VLOOKUP($B44,Snapshot!$D:$AJ,22,FALSE)</f>
        <v>1.267722583946159</v>
      </c>
      <c r="Y44" s="150" t="str">
        <f>VLOOKUP($B44,Snapshot!$D:$AJ,23,FALSE)</f>
        <v>NA</v>
      </c>
      <c r="Z44" s="151" t="str">
        <f>VLOOKUP($B44,Snapshot!$D:$AJ,24,FALSE)</f>
        <v>NA</v>
      </c>
      <c r="AA44" s="152" t="str">
        <f>VLOOKUP($B44,Snapshot!$D:$AJ,25,FALSE)</f>
        <v>NA</v>
      </c>
      <c r="AB44" s="150">
        <f>VLOOKUP($B44,Snapshot!$D:$AJ,26,FALSE)</f>
        <v>14.708649139928504</v>
      </c>
      <c r="AC44" s="151">
        <f>VLOOKUP($B44,Snapshot!$D:$AJ,27,FALSE)</f>
        <v>13.74154693066151</v>
      </c>
      <c r="AD44" s="152">
        <f>VLOOKUP($B44,Snapshot!$D:$AJ,28,FALSE)</f>
        <v>14.452152267165932</v>
      </c>
      <c r="AE44" s="152">
        <f>VLOOKUP($B44,Snapshot!$D:$AJ,29,FALSE)</f>
        <v>0.96586618852412243</v>
      </c>
    </row>
    <row r="45" spans="2:31" ht="12.75">
      <c r="B45" s="252" t="s">
        <v>48</v>
      </c>
      <c r="C45" s="165" t="s">
        <v>1294</v>
      </c>
      <c r="D45" s="177" t="s">
        <v>110</v>
      </c>
      <c r="E45" s="148">
        <f>VLOOKUP($B45,Snapshot!$D:$AJ,2,FALSE)</f>
        <v>1752.85</v>
      </c>
      <c r="F45" s="148">
        <f>VLOOKUP($B45,Snapshot!$D:$AJ,3,FALSE)</f>
        <v>1850</v>
      </c>
      <c r="G45" s="148">
        <f t="shared" si="11"/>
        <v>5.5424023732778096</v>
      </c>
      <c r="H45" s="149">
        <f>VLOOKUP($B45,Snapshot!$D:$AJ,8,FALSE)</f>
        <v>162.0040430107527</v>
      </c>
      <c r="I45" s="153">
        <f>IF(VLOOKUP($B45,Snapshot!$D:$AJ,28,FALSE)="#N/A N/A","NA",VLOOKUP($B45,Snapshot!$D:$AJ,30,FALSE))</f>
        <v>3.3215439999999998</v>
      </c>
      <c r="J45" s="154">
        <f>IF(VLOOKUP($B45,Snapshot!$D:$AJ,29,FALSE)="#N/A N/A","NA",VLOOKUP($B45,Snapshot!$D:$AJ,31,FALSE))</f>
        <v>21.66656</v>
      </c>
      <c r="K45" s="154">
        <f>IF(VLOOKUP($B45,Snapshot!$D:$AJ,30,FALSE)="#N/A N/A","NA",VLOOKUP($B45,Snapshot!$D:$AJ,32,FALSE))</f>
        <v>14.775410000000001</v>
      </c>
      <c r="L45" s="155">
        <f>IF(VLOOKUP($B45,Snapshot!$D:$AJ,31,FALSE)="#N/A N/A","NA",VLOOKUP($B45,Snapshot!$D:$AJ,33,FALSE))</f>
        <v>2.5268320000000002</v>
      </c>
      <c r="M45" s="150">
        <f>VLOOKUP($B45,Snapshot!$D:$AJ,11,FALSE)</f>
        <v>80.048789111348071</v>
      </c>
      <c r="N45" s="151">
        <f>VLOOKUP($B45,Snapshot!$D:$AJ,12,FALSE)</f>
        <v>89.556282058636981</v>
      </c>
      <c r="O45" s="152">
        <f>VLOOKUP($B45,Snapshot!$D:$AJ,13,FALSE)</f>
        <v>102.54797925076481</v>
      </c>
      <c r="P45" s="151">
        <f>VLOOKUP($B45,Snapshot!$D:$AJ,14,FALSE)</f>
        <v>0.95082824658321297</v>
      </c>
      <c r="Q45" s="151">
        <f>VLOOKUP($B45,Snapshot!$D:$AJ,15,FALSE)</f>
        <v>11.877122755803281</v>
      </c>
      <c r="R45" s="151">
        <f>VLOOKUP($B45,Snapshot!$D:$AJ,16,FALSE)</f>
        <v>14.506740223562996</v>
      </c>
      <c r="S45" s="150">
        <f>VLOOKUP($B45,Snapshot!$D:$AJ,17,FALSE)</f>
        <v>21.89727064530334</v>
      </c>
      <c r="T45" s="151">
        <f>VLOOKUP($B45,Snapshot!$D:$AJ,18,FALSE)</f>
        <v>19.572607970173674</v>
      </c>
      <c r="U45" s="152">
        <f>VLOOKUP($B45,Snapshot!$D:$AJ,19,FALSE)</f>
        <v>17.092974555000087</v>
      </c>
      <c r="V45" s="150">
        <f>VLOOKUP($B45,Snapshot!$D:$AJ,20,FALSE)</f>
        <v>3.0247252884663487</v>
      </c>
      <c r="W45" s="151">
        <f>VLOOKUP($B45,Snapshot!$D:$AJ,21,FALSE)</f>
        <v>2.7005834113399665</v>
      </c>
      <c r="X45" s="152">
        <f>VLOOKUP($B45,Snapshot!$D:$AJ,22,FALSE)</f>
        <v>2.3991548959750073</v>
      </c>
      <c r="Y45" s="150" t="str">
        <f>VLOOKUP($B45,Snapshot!$D:$AJ,23,FALSE)</f>
        <v>NA</v>
      </c>
      <c r="Z45" s="151" t="str">
        <f>VLOOKUP($B45,Snapshot!$D:$AJ,24,FALSE)</f>
        <v>NA</v>
      </c>
      <c r="AA45" s="152" t="str">
        <f>VLOOKUP($B45,Snapshot!$D:$AJ,25,FALSE)</f>
        <v>NA</v>
      </c>
      <c r="AB45" s="150">
        <f>VLOOKUP($B45,Snapshot!$D:$AJ,26,FALSE)</f>
        <v>14.568547818625136</v>
      </c>
      <c r="AC45" s="151">
        <f>VLOOKUP($B45,Snapshot!$D:$AJ,27,FALSE)</f>
        <v>14.578939139215802</v>
      </c>
      <c r="AD45" s="152">
        <f>VLOOKUP($B45,Snapshot!$D:$AJ,28,FALSE)</f>
        <v>14.865528106818013</v>
      </c>
      <c r="AE45" s="152">
        <f>VLOOKUP($B45,Snapshot!$D:$AJ,29,FALSE)</f>
        <v>1.0839489973471774</v>
      </c>
    </row>
    <row r="46" spans="2:31" ht="12.75">
      <c r="B46" s="252" t="s">
        <v>215</v>
      </c>
      <c r="C46" s="165" t="s">
        <v>483</v>
      </c>
      <c r="D46" s="177" t="s">
        <v>110</v>
      </c>
      <c r="E46" s="148">
        <f>VLOOKUP($B46,Snapshot!$D:$AJ,2,FALSE)</f>
        <v>1306.5</v>
      </c>
      <c r="F46" s="148">
        <f>VLOOKUP($B46,Snapshot!$D:$AJ,3,FALSE)</f>
        <v>1400</v>
      </c>
      <c r="G46" s="148">
        <f t="shared" si="11"/>
        <v>7.1565250669728186</v>
      </c>
      <c r="H46" s="149">
        <f>VLOOKUP($B46,Snapshot!$D:$AJ,8,FALSE)</f>
        <v>111.04985077658303</v>
      </c>
      <c r="I46" s="153">
        <f>IF(VLOOKUP($B46,Snapshot!$D:$AJ,28,FALSE)="#N/A N/A","NA",VLOOKUP($B46,Snapshot!$D:$AJ,30,FALSE))</f>
        <v>7.1472530000000001</v>
      </c>
      <c r="J46" s="154">
        <f>IF(VLOOKUP($B46,Snapshot!$D:$AJ,29,FALSE)="#N/A N/A","NA",VLOOKUP($B46,Snapshot!$D:$AJ,31,FALSE))</f>
        <v>20.525829999999999</v>
      </c>
      <c r="K46" s="154">
        <f>IF(VLOOKUP($B46,Snapshot!$D:$AJ,30,FALSE)="#N/A N/A","NA",VLOOKUP($B46,Snapshot!$D:$AJ,32,FALSE))</f>
        <v>38.525149999999996</v>
      </c>
      <c r="L46" s="155">
        <f>IF(VLOOKUP($B46,Snapshot!$D:$AJ,31,FALSE)="#N/A N/A","NA",VLOOKUP($B46,Snapshot!$D:$AJ,33,FALSE))</f>
        <v>31.115459999999999</v>
      </c>
      <c r="M46" s="150">
        <f>VLOOKUP($B46,Snapshot!$D:$AJ,11,FALSE)</f>
        <v>58.381372570017078</v>
      </c>
      <c r="N46" s="151">
        <f>VLOOKUP($B46,Snapshot!$D:$AJ,12,FALSE)</f>
        <v>64.078639429260363</v>
      </c>
      <c r="O46" s="152">
        <f>VLOOKUP($B46,Snapshot!$D:$AJ,13,FALSE)</f>
        <v>73.193241853029718</v>
      </c>
      <c r="P46" s="151">
        <f>VLOOKUP($B46,Snapshot!$D:$AJ,14,FALSE)</f>
        <v>27.517194318258142</v>
      </c>
      <c r="Q46" s="151">
        <f>VLOOKUP($B46,Snapshot!$D:$AJ,15,FALSE)</f>
        <v>9.7587066018540725</v>
      </c>
      <c r="R46" s="151">
        <f>VLOOKUP($B46,Snapshot!$D:$AJ,16,FALSE)</f>
        <v>14.224088565162841</v>
      </c>
      <c r="S46" s="150">
        <f>VLOOKUP($B46,Snapshot!$D:$AJ,17,FALSE)</f>
        <v>22.378713320470634</v>
      </c>
      <c r="T46" s="151">
        <f>VLOOKUP($B46,Snapshot!$D:$AJ,18,FALSE)</f>
        <v>20.389009686173363</v>
      </c>
      <c r="U46" s="152">
        <f>VLOOKUP($B46,Snapshot!$D:$AJ,19,FALSE)</f>
        <v>17.850008647293159</v>
      </c>
      <c r="V46" s="150">
        <f>VLOOKUP($B46,Snapshot!$D:$AJ,20,FALSE)</f>
        <v>3.8764224635752926</v>
      </c>
      <c r="W46" s="151">
        <f>VLOOKUP($B46,Snapshot!$D:$AJ,21,FALSE)</f>
        <v>3.3319204229702297</v>
      </c>
      <c r="X46" s="152">
        <f>VLOOKUP($B46,Snapshot!$D:$AJ,22,FALSE)</f>
        <v>2.8663293440027071</v>
      </c>
      <c r="Y46" s="150" t="str">
        <f>VLOOKUP($B46,Snapshot!$D:$AJ,23,FALSE)</f>
        <v>NA</v>
      </c>
      <c r="Z46" s="151" t="str">
        <f>VLOOKUP($B46,Snapshot!$D:$AJ,24,FALSE)</f>
        <v>NA</v>
      </c>
      <c r="AA46" s="152" t="str">
        <f>VLOOKUP($B46,Snapshot!$D:$AJ,25,FALSE)</f>
        <v>NA</v>
      </c>
      <c r="AB46" s="150">
        <f>VLOOKUP($B46,Snapshot!$D:$AJ,26,FALSE)</f>
        <v>18.88648251546465</v>
      </c>
      <c r="AC46" s="151">
        <f>VLOOKUP($B46,Snapshot!$D:$AJ,27,FALSE)</f>
        <v>17.671273586781297</v>
      </c>
      <c r="AD46" s="152">
        <f>VLOOKUP($B46,Snapshot!$D:$AJ,28,FALSE)</f>
        <v>17.344342910094564</v>
      </c>
      <c r="AE46" s="152">
        <f>VLOOKUP($B46,Snapshot!$D:$AJ,29,FALSE)</f>
        <v>0.64876370140988759</v>
      </c>
    </row>
    <row r="47" spans="2:31" ht="12.75">
      <c r="B47" s="252" t="s">
        <v>671</v>
      </c>
      <c r="C47" s="165" t="s">
        <v>1295</v>
      </c>
      <c r="D47" s="177" t="s">
        <v>110</v>
      </c>
      <c r="E47" s="148">
        <f>VLOOKUP($B47,Snapshot!$D:$AJ,2,FALSE)</f>
        <v>74.19</v>
      </c>
      <c r="F47" s="148">
        <f>VLOOKUP($B47,Snapshot!$D:$AJ,3,FALSE)</f>
        <v>83</v>
      </c>
      <c r="G47" s="148">
        <f t="shared" si="11"/>
        <v>11.874915756840537</v>
      </c>
      <c r="H47" s="149">
        <f>VLOOKUP($B47,Snapshot!$D:$AJ,8,FALSE)</f>
        <v>6.2674798566308247</v>
      </c>
      <c r="I47" s="153">
        <f>IF(VLOOKUP($B47,Snapshot!$D:$AJ,28,FALSE)="#N/A N/A","NA",VLOOKUP($B47,Snapshot!$D:$AJ,30,FALSE))</f>
        <v>-9.7445219999999999</v>
      </c>
      <c r="J47" s="154">
        <f>IF(VLOOKUP($B47,Snapshot!$D:$AJ,29,FALSE)="#N/A N/A","NA",VLOOKUP($B47,Snapshot!$D:$AJ,31,FALSE))</f>
        <v>-4.652355</v>
      </c>
      <c r="K47" s="154">
        <f>IF(VLOOKUP($B47,Snapshot!$D:$AJ,30,FALSE)="#N/A N/A","NA",VLOOKUP($B47,Snapshot!$D:$AJ,32,FALSE))</f>
        <v>-23.97786</v>
      </c>
      <c r="L47" s="155">
        <f>IF(VLOOKUP($B47,Snapshot!$D:$AJ,31,FALSE)="#N/A N/A","NA",VLOOKUP($B47,Snapshot!$D:$AJ,33,FALSE))</f>
        <v>-16.537289999999999</v>
      </c>
      <c r="M47" s="150">
        <f>VLOOKUP($B47,Snapshot!$D:$AJ,11,FALSE)</f>
        <v>4.3198436170760397</v>
      </c>
      <c r="N47" s="151">
        <f>VLOOKUP($B47,Snapshot!$D:$AJ,12,FALSE)</f>
        <v>4.4897142666779404</v>
      </c>
      <c r="O47" s="152">
        <f>VLOOKUP($B47,Snapshot!$D:$AJ,13,FALSE)</f>
        <v>6.3964058762578526</v>
      </c>
      <c r="P47" s="151">
        <f>VLOOKUP($B47,Snapshot!$D:$AJ,14,FALSE)</f>
        <v>13.758208867622157</v>
      </c>
      <c r="Q47" s="151">
        <f>VLOOKUP($B47,Snapshot!$D:$AJ,15,FALSE)</f>
        <v>3.9323333124933857</v>
      </c>
      <c r="R47" s="151">
        <f>VLOOKUP($B47,Snapshot!$D:$AJ,16,FALSE)</f>
        <v>42.467994538786648</v>
      </c>
      <c r="S47" s="150">
        <f>VLOOKUP($B47,Snapshot!$D:$AJ,17,FALSE)</f>
        <v>17.174232814061167</v>
      </c>
      <c r="T47" s="151">
        <f>VLOOKUP($B47,Snapshot!$D:$AJ,18,FALSE)</f>
        <v>16.524436878005414</v>
      </c>
      <c r="U47" s="152">
        <f>VLOOKUP($B47,Snapshot!$D:$AJ,19,FALSE)</f>
        <v>11.598701119855146</v>
      </c>
      <c r="V47" s="150">
        <f>VLOOKUP($B47,Snapshot!$D:$AJ,20,FALSE)</f>
        <v>1.6338893402919035</v>
      </c>
      <c r="W47" s="151">
        <f>VLOOKUP($B47,Snapshot!$D:$AJ,21,FALSE)</f>
        <v>1.4802606099816242</v>
      </c>
      <c r="X47" s="152">
        <f>VLOOKUP($B47,Snapshot!$D:$AJ,22,FALSE)</f>
        <v>1.3127265565357382</v>
      </c>
      <c r="Y47" s="150" t="str">
        <f>VLOOKUP($B47,Snapshot!$D:$AJ,23,FALSE)</f>
        <v>NA</v>
      </c>
      <c r="Z47" s="151" t="str">
        <f>VLOOKUP($B47,Snapshot!$D:$AJ,24,FALSE)</f>
        <v>NA</v>
      </c>
      <c r="AA47" s="152" t="str">
        <f>VLOOKUP($B47,Snapshot!$D:$AJ,25,FALSE)</f>
        <v>NA</v>
      </c>
      <c r="AB47" s="150">
        <f>VLOOKUP($B47,Snapshot!$D:$AJ,26,FALSE)</f>
        <v>10.232541232048105</v>
      </c>
      <c r="AC47" s="151">
        <f>VLOOKUP($B47,Snapshot!$D:$AJ,27,FALSE)</f>
        <v>9.3999301986135784</v>
      </c>
      <c r="AD47" s="152">
        <f>VLOOKUP($B47,Snapshot!$D:$AJ,28,FALSE)</f>
        <v>11.996765001594177</v>
      </c>
      <c r="AE47" s="152">
        <f>VLOOKUP($B47,Snapshot!$D:$AJ,29,FALSE)</f>
        <v>0</v>
      </c>
    </row>
    <row r="48" spans="2:31" ht="12.75">
      <c r="B48" s="252" t="s">
        <v>216</v>
      </c>
      <c r="C48" s="165" t="s">
        <v>484</v>
      </c>
      <c r="D48" s="177" t="s">
        <v>110</v>
      </c>
      <c r="E48" s="148">
        <f>VLOOKUP($B48,Snapshot!$D:$AJ,2,FALSE)</f>
        <v>1462.45</v>
      </c>
      <c r="F48" s="148">
        <f>VLOOKUP($B48,Snapshot!$D:$AJ,3,FALSE)</f>
        <v>1700</v>
      </c>
      <c r="G48" s="148">
        <f t="shared" ref="G48" si="17">IF(IFERROR(((IF(F48&lt;0,"-",F48))/E48*100-100),"-")=-100,"-",(IFERROR(((IF(F48&lt;0,"-",F48))/E48*100-100),"-")))</f>
        <v>16.243290368901484</v>
      </c>
      <c r="H48" s="149">
        <f>VLOOKUP($B48,Snapshot!$D:$AJ,8,FALSE)</f>
        <v>13.512786108267623</v>
      </c>
      <c r="I48" s="153">
        <f>IF(VLOOKUP($B48,Snapshot!$D:$AJ,28,FALSE)="#N/A N/A","NA",VLOOKUP($B48,Snapshot!$D:$AJ,30,FALSE))</f>
        <v>-2.697937</v>
      </c>
      <c r="J48" s="154">
        <f>IF(VLOOKUP($B48,Snapshot!$D:$AJ,29,FALSE)="#N/A N/A","NA",VLOOKUP($B48,Snapshot!$D:$AJ,31,FALSE))</f>
        <v>-4.6114220000000001</v>
      </c>
      <c r="K48" s="154">
        <f>IF(VLOOKUP($B48,Snapshot!$D:$AJ,30,FALSE)="#N/A N/A","NA",VLOOKUP($B48,Snapshot!$D:$AJ,32,FALSE))</f>
        <v>1.7852140000000001</v>
      </c>
      <c r="L48" s="155">
        <f>IF(VLOOKUP($B48,Snapshot!$D:$AJ,31,FALSE)="#N/A N/A","NA",VLOOKUP($B48,Snapshot!$D:$AJ,33,FALSE))</f>
        <v>-8.4853439999999996</v>
      </c>
      <c r="M48" s="150">
        <f>VLOOKUP($B48,Snapshot!$D:$AJ,11,FALSE)</f>
        <v>115.51762298773659</v>
      </c>
      <c r="N48" s="151">
        <f>VLOOKUP($B48,Snapshot!$D:$AJ,12,FALSE)</f>
        <v>122.36299580813726</v>
      </c>
      <c r="O48" s="152">
        <f>VLOOKUP($B48,Snapshot!$D:$AJ,13,FALSE)</f>
        <v>151.14120805919839</v>
      </c>
      <c r="P48" s="151">
        <f>VLOOKUP($B48,Snapshot!$D:$AJ,14,FALSE)</f>
        <v>20.323892021359981</v>
      </c>
      <c r="Q48" s="151">
        <f>VLOOKUP($B48,Snapshot!$D:$AJ,15,FALSE)</f>
        <v>5.9258255522859793</v>
      </c>
      <c r="R48" s="151">
        <f>VLOOKUP($B48,Snapshot!$D:$AJ,16,FALSE)</f>
        <v>23.518721539136543</v>
      </c>
      <c r="S48" s="150">
        <f>VLOOKUP($B48,Snapshot!$D:$AJ,17,FALSE)</f>
        <v>12.65997310345673</v>
      </c>
      <c r="T48" s="151">
        <f>VLOOKUP($B48,Snapshot!$D:$AJ,18,FALSE)</f>
        <v>11.951734185170594</v>
      </c>
      <c r="U48" s="152">
        <f>VLOOKUP($B48,Snapshot!$D:$AJ,19,FALSE)</f>
        <v>9.6760507526656365</v>
      </c>
      <c r="V48" s="150">
        <f>VLOOKUP($B48,Snapshot!$D:$AJ,20,FALSE)</f>
        <v>1.8055589377994188</v>
      </c>
      <c r="W48" s="151">
        <f>VLOOKUP($B48,Snapshot!$D:$AJ,21,FALSE)</f>
        <v>1.5959795676848163</v>
      </c>
      <c r="X48" s="152">
        <f>VLOOKUP($B48,Snapshot!$D:$AJ,22,FALSE)</f>
        <v>1.3921797357885799</v>
      </c>
      <c r="Y48" s="150" t="str">
        <f>VLOOKUP($B48,Snapshot!$D:$AJ,23,FALSE)</f>
        <v>NA</v>
      </c>
      <c r="Z48" s="151" t="str">
        <f>VLOOKUP($B48,Snapshot!$D:$AJ,24,FALSE)</f>
        <v>NA</v>
      </c>
      <c r="AA48" s="152" t="str">
        <f>VLOOKUP($B48,Snapshot!$D:$AJ,25,FALSE)</f>
        <v>NA</v>
      </c>
      <c r="AB48" s="150">
        <f>VLOOKUP($B48,Snapshot!$D:$AJ,26,FALSE)</f>
        <v>15.265839873163836</v>
      </c>
      <c r="AC48" s="151">
        <f>VLOOKUP($B48,Snapshot!$D:$AJ,27,FALSE)</f>
        <v>14.204995785361103</v>
      </c>
      <c r="AD48" s="152">
        <f>VLOOKUP($B48,Snapshot!$D:$AJ,28,FALSE)</f>
        <v>15.396488040138436</v>
      </c>
      <c r="AE48" s="152">
        <f>VLOOKUP($B48,Snapshot!$D:$AJ,29,FALSE)</f>
        <v>1.0240815441695352</v>
      </c>
    </row>
    <row r="49" spans="2:31" ht="12.75">
      <c r="B49" s="252" t="s">
        <v>217</v>
      </c>
      <c r="C49" s="165" t="s">
        <v>485</v>
      </c>
      <c r="D49" s="177" t="s">
        <v>110</v>
      </c>
      <c r="E49" s="148">
        <f>VLOOKUP($B49,Snapshot!$D:$AJ,2,FALSE)</f>
        <v>1872.95</v>
      </c>
      <c r="F49" s="148">
        <f>VLOOKUP($B49,Snapshot!$D:$AJ,3,FALSE)</f>
        <v>1800</v>
      </c>
      <c r="G49" s="148">
        <f t="shared" si="11"/>
        <v>-3.8949251181291515</v>
      </c>
      <c r="H49" s="149">
        <f>VLOOKUP($B49,Snapshot!$D:$AJ,8,FALSE)</f>
        <v>45.184841099163684</v>
      </c>
      <c r="I49" s="153">
        <f>IF(VLOOKUP($B49,Snapshot!$D:$AJ,28,FALSE)="#N/A N/A","NA",VLOOKUP($B49,Snapshot!$D:$AJ,30,FALSE))</f>
        <v>2.30227</v>
      </c>
      <c r="J49" s="154">
        <f>IF(VLOOKUP($B49,Snapshot!$D:$AJ,29,FALSE)="#N/A N/A","NA",VLOOKUP($B49,Snapshot!$D:$AJ,31,FALSE))</f>
        <v>5.4796820000000004</v>
      </c>
      <c r="K49" s="154">
        <f>IF(VLOOKUP($B49,Snapshot!$D:$AJ,30,FALSE)="#N/A N/A","NA",VLOOKUP($B49,Snapshot!$D:$AJ,32,FALSE))</f>
        <v>6.1011189999999997</v>
      </c>
      <c r="L49" s="155">
        <f>IF(VLOOKUP($B49,Snapshot!$D:$AJ,31,FALSE)="#N/A N/A","NA",VLOOKUP($B49,Snapshot!$D:$AJ,33,FALSE))</f>
        <v>-1.8421449999999999</v>
      </c>
      <c r="M49" s="150">
        <f>VLOOKUP($B49,Snapshot!$D:$AJ,11,FALSE)</f>
        <v>91.619402543602305</v>
      </c>
      <c r="N49" s="151">
        <f>VLOOKUP($B49,Snapshot!$D:$AJ,12,FALSE)</f>
        <v>97.388627838587539</v>
      </c>
      <c r="O49" s="152">
        <f>VLOOKUP($B49,Snapshot!$D:$AJ,13,FALSE)</f>
        <v>113.53275229565698</v>
      </c>
      <c r="P49" s="151">
        <f>VLOOKUP($B49,Snapshot!$D:$AJ,14,FALSE)</f>
        <v>21.94769181662457</v>
      </c>
      <c r="Q49" s="151">
        <f>VLOOKUP($B49,Snapshot!$D:$AJ,15,FALSE)</f>
        <v>6.2969470819672857</v>
      </c>
      <c r="R49" s="151">
        <f>VLOOKUP($B49,Snapshot!$D:$AJ,16,FALSE)</f>
        <v>16.577011931851835</v>
      </c>
      <c r="S49" s="150">
        <f>VLOOKUP($B49,Snapshot!$D:$AJ,17,FALSE)</f>
        <v>20.442722261899167</v>
      </c>
      <c r="T49" s="151">
        <f>VLOOKUP($B49,Snapshot!$D:$AJ,18,FALSE)</f>
        <v>19.231711561890346</v>
      </c>
      <c r="U49" s="152">
        <f>VLOOKUP($B49,Snapshot!$D:$AJ,19,FALSE)</f>
        <v>16.497001632819984</v>
      </c>
      <c r="V49" s="150">
        <f>VLOOKUP($B49,Snapshot!$D:$AJ,20,FALSE)</f>
        <v>2.8646825030589351</v>
      </c>
      <c r="W49" s="151">
        <f>VLOOKUP($B49,Snapshot!$D:$AJ,21,FALSE)</f>
        <v>2.4996098554622685</v>
      </c>
      <c r="X49" s="152">
        <f>VLOOKUP($B49,Snapshot!$D:$AJ,22,FALSE)</f>
        <v>2.1744867622441015</v>
      </c>
      <c r="Y49" s="150" t="str">
        <f>VLOOKUP($B49,Snapshot!$D:$AJ,23,FALSE)</f>
        <v>NA</v>
      </c>
      <c r="Z49" s="151" t="str">
        <f>VLOOKUP($B49,Snapshot!$D:$AJ,24,FALSE)</f>
        <v>NA</v>
      </c>
      <c r="AA49" s="152" t="str">
        <f>VLOOKUP($B49,Snapshot!$D:$AJ,25,FALSE)</f>
        <v>NA</v>
      </c>
      <c r="AB49" s="150">
        <f>VLOOKUP($B49,Snapshot!$D:$AJ,26,FALSE)</f>
        <v>15.347027055970727</v>
      </c>
      <c r="AC49" s="151">
        <f>VLOOKUP($B49,Snapshot!$D:$AJ,27,FALSE)</f>
        <v>14.237861053217518</v>
      </c>
      <c r="AD49" s="152">
        <f>VLOOKUP($B49,Snapshot!$D:$AJ,28,FALSE)</f>
        <v>14.282867734561563</v>
      </c>
      <c r="AE49" s="152">
        <f>VLOOKUP($B49,Snapshot!$D:$AJ,29,FALSE)</f>
        <v>8.0060082571218674E-2</v>
      </c>
    </row>
    <row r="50" spans="2:31" ht="12.75">
      <c r="B50" s="252" t="s">
        <v>218</v>
      </c>
      <c r="C50" s="165" t="s">
        <v>486</v>
      </c>
      <c r="D50" s="177" t="s">
        <v>110</v>
      </c>
      <c r="E50" s="148">
        <f>VLOOKUP($B50,Snapshot!$D:$AJ,2,FALSE)</f>
        <v>207.6</v>
      </c>
      <c r="F50" s="148">
        <f>VLOOKUP($B50,Snapshot!$D:$AJ,3,FALSE)</f>
        <v>270</v>
      </c>
      <c r="G50" s="148">
        <f t="shared" si="11"/>
        <v>30.057803468208107</v>
      </c>
      <c r="H50" s="149">
        <f>VLOOKUP($B50,Snapshot!$D:$AJ,8,FALSE)</f>
        <v>1.5037132616487454</v>
      </c>
      <c r="I50" s="153">
        <f>IF(VLOOKUP($B50,Snapshot!$D:$AJ,28,FALSE)="#N/A N/A","NA",VLOOKUP($B50,Snapshot!$D:$AJ,30,FALSE))</f>
        <v>-20.914290000000001</v>
      </c>
      <c r="J50" s="154">
        <f>IF(VLOOKUP($B50,Snapshot!$D:$AJ,29,FALSE)="#N/A N/A","NA",VLOOKUP($B50,Snapshot!$D:$AJ,31,FALSE))</f>
        <v>-12.88292</v>
      </c>
      <c r="K50" s="154">
        <f>IF(VLOOKUP($B50,Snapshot!$D:$AJ,30,FALSE)="#N/A N/A","NA",VLOOKUP($B50,Snapshot!$D:$AJ,32,FALSE))</f>
        <v>-15.42065</v>
      </c>
      <c r="L50" s="155">
        <f>IF(VLOOKUP($B50,Snapshot!$D:$AJ,31,FALSE)="#N/A N/A","NA",VLOOKUP($B50,Snapshot!$D:$AJ,33,FALSE))</f>
        <v>-25.6447</v>
      </c>
      <c r="M50" s="150">
        <f>VLOOKUP($B50,Snapshot!$D:$AJ,11,FALSE)</f>
        <v>19.301346884812439</v>
      </c>
      <c r="N50" s="151">
        <f>VLOOKUP($B50,Snapshot!$D:$AJ,12,FALSE)</f>
        <v>23.592970051905233</v>
      </c>
      <c r="O50" s="152">
        <f>VLOOKUP($B50,Snapshot!$D:$AJ,13,FALSE)</f>
        <v>31.25491386568509</v>
      </c>
      <c r="P50" s="151">
        <f>VLOOKUP($B50,Snapshot!$D:$AJ,14,FALSE)</f>
        <v>31.097722438339972</v>
      </c>
      <c r="Q50" s="151">
        <f>VLOOKUP($B50,Snapshot!$D:$AJ,15,FALSE)</f>
        <v>22.234837769118187</v>
      </c>
      <c r="R50" s="151">
        <f>VLOOKUP($B50,Snapshot!$D:$AJ,16,FALSE)</f>
        <v>32.475537403401745</v>
      </c>
      <c r="S50" s="150">
        <f>VLOOKUP($B50,Snapshot!$D:$AJ,17,FALSE)</f>
        <v>10.755726076471547</v>
      </c>
      <c r="T50" s="151">
        <f>VLOOKUP($B50,Snapshot!$D:$AJ,18,FALSE)</f>
        <v>8.7992312770827006</v>
      </c>
      <c r="U50" s="152">
        <f>VLOOKUP($B50,Snapshot!$D:$AJ,19,FALSE)</f>
        <v>6.6421555628705464</v>
      </c>
      <c r="V50" s="150">
        <f>VLOOKUP($B50,Snapshot!$D:$AJ,20,FALSE)</f>
        <v>0.84899789304751605</v>
      </c>
      <c r="W50" s="151">
        <f>VLOOKUP($B50,Snapshot!$D:$AJ,21,FALSE)</f>
        <v>0.79474580719821464</v>
      </c>
      <c r="X50" s="152">
        <f>VLOOKUP($B50,Snapshot!$D:$AJ,22,FALSE)</f>
        <v>0.73747770455808115</v>
      </c>
      <c r="Y50" s="150" t="str">
        <f>VLOOKUP($B50,Snapshot!$D:$AJ,23,FALSE)</f>
        <v>NA</v>
      </c>
      <c r="Z50" s="151" t="str">
        <f>VLOOKUP($B50,Snapshot!$D:$AJ,24,FALSE)</f>
        <v>NA</v>
      </c>
      <c r="AA50" s="152" t="str">
        <f>VLOOKUP($B50,Snapshot!$D:$AJ,25,FALSE)</f>
        <v>NA</v>
      </c>
      <c r="AB50" s="150">
        <f>VLOOKUP($B50,Snapshot!$D:$AJ,26,FALSE)</f>
        <v>8.2326517034799398</v>
      </c>
      <c r="AC50" s="151">
        <f>VLOOKUP($B50,Snapshot!$D:$AJ,27,FALSE)</f>
        <v>9.329927494698298</v>
      </c>
      <c r="AD50" s="152">
        <f>VLOOKUP($B50,Snapshot!$D:$AJ,28,FALSE)</f>
        <v>11.517779199969196</v>
      </c>
      <c r="AE50" s="152">
        <f>VLOOKUP($B50,Snapshot!$D:$AJ,29,FALSE)</f>
        <v>0.70270555130460044</v>
      </c>
    </row>
    <row r="51" spans="2:31" ht="12.75">
      <c r="B51" s="252" t="s">
        <v>605</v>
      </c>
      <c r="C51" s="165" t="s">
        <v>1296</v>
      </c>
      <c r="D51" s="177" t="s">
        <v>110</v>
      </c>
      <c r="E51" s="148">
        <f>VLOOKUP($B51,Snapshot!$D:$AJ,2,FALSE)</f>
        <v>786.85</v>
      </c>
      <c r="F51" s="148">
        <f>VLOOKUP($B51,Snapshot!$D:$AJ,3,FALSE)</f>
        <v>850</v>
      </c>
      <c r="G51" s="148">
        <f t="shared" si="11"/>
        <v>8.0256719832242425</v>
      </c>
      <c r="H51" s="149">
        <f>VLOOKUP($B51,Snapshot!$D:$AJ,8,FALSE)</f>
        <v>8.8734476702508953</v>
      </c>
      <c r="I51" s="153">
        <f>IF(VLOOKUP($B51,Snapshot!$D:$AJ,28,FALSE)="#N/A N/A","NA",VLOOKUP($B51,Snapshot!$D:$AJ,30,FALSE))</f>
        <v>7.7581470000000001</v>
      </c>
      <c r="J51" s="154">
        <f>IF(VLOOKUP($B51,Snapshot!$D:$AJ,29,FALSE)="#N/A N/A","NA",VLOOKUP($B51,Snapshot!$D:$AJ,31,FALSE))</f>
        <v>13.616350000000001</v>
      </c>
      <c r="K51" s="154">
        <f>IF(VLOOKUP($B51,Snapshot!$D:$AJ,30,FALSE)="#N/A N/A","NA",VLOOKUP($B51,Snapshot!$D:$AJ,32,FALSE))</f>
        <v>-0.37351069999999997</v>
      </c>
      <c r="L51" s="155">
        <f>IF(VLOOKUP($B51,Snapshot!$D:$AJ,31,FALSE)="#N/A N/A","NA",VLOOKUP($B51,Snapshot!$D:$AJ,33,FALSE))</f>
        <v>3.5533359999999998</v>
      </c>
      <c r="M51" s="150">
        <f>VLOOKUP($B51,Snapshot!$D:$AJ,11,FALSE)</f>
        <v>25.380065786699284</v>
      </c>
      <c r="N51" s="151">
        <f>VLOOKUP($B51,Snapshot!$D:$AJ,12,FALSE)</f>
        <v>27.561306130192083</v>
      </c>
      <c r="O51" s="152">
        <f>VLOOKUP($B51,Snapshot!$D:$AJ,13,FALSE)</f>
        <v>37.153089673294176</v>
      </c>
      <c r="P51" s="151">
        <f>VLOOKUP($B51,Snapshot!$D:$AJ,14,FALSE)</f>
        <v>6.1623550624842149</v>
      </c>
      <c r="Q51" s="151">
        <f>VLOOKUP($B51,Snapshot!$D:$AJ,15,FALSE)</f>
        <v>8.5943053175059347</v>
      </c>
      <c r="R51" s="151">
        <f>VLOOKUP($B51,Snapshot!$D:$AJ,16,FALSE)</f>
        <v>34.801629131047449</v>
      </c>
      <c r="S51" s="150">
        <f>VLOOKUP($B51,Snapshot!$D:$AJ,17,FALSE)</f>
        <v>31.002677716160917</v>
      </c>
      <c r="T51" s="151">
        <f>VLOOKUP($B51,Snapshot!$D:$AJ,18,FALSE)</f>
        <v>28.54908240861792</v>
      </c>
      <c r="U51" s="152">
        <f>VLOOKUP($B51,Snapshot!$D:$AJ,19,FALSE)</f>
        <v>21.178588562059527</v>
      </c>
      <c r="V51" s="150">
        <f>VLOOKUP($B51,Snapshot!$D:$AJ,20,FALSE)</f>
        <v>6.1922284577247826</v>
      </c>
      <c r="W51" s="151">
        <f>VLOOKUP($B51,Snapshot!$D:$AJ,21,FALSE)</f>
        <v>5.1891979254454448</v>
      </c>
      <c r="X51" s="152">
        <f>VLOOKUP($B51,Snapshot!$D:$AJ,22,FALSE)</f>
        <v>4.2466921701955584</v>
      </c>
      <c r="Y51" s="150" t="str">
        <f>VLOOKUP($B51,Snapshot!$D:$AJ,23,FALSE)</f>
        <v>NA</v>
      </c>
      <c r="Z51" s="151" t="str">
        <f>VLOOKUP($B51,Snapshot!$D:$AJ,24,FALSE)</f>
        <v>NA</v>
      </c>
      <c r="AA51" s="152" t="str">
        <f>VLOOKUP($B51,Snapshot!$D:$AJ,25,FALSE)</f>
        <v>NA</v>
      </c>
      <c r="AB51" s="150">
        <f>VLOOKUP($B51,Snapshot!$D:$AJ,26,FALSE)</f>
        <v>21.9708059840979</v>
      </c>
      <c r="AC51" s="151">
        <f>VLOOKUP($B51,Snapshot!$D:$AJ,27,FALSE)</f>
        <v>19.77827242429354</v>
      </c>
      <c r="AD51" s="152">
        <f>VLOOKUP($B51,Snapshot!$D:$AJ,28,FALSE)</f>
        <v>22.05469853152427</v>
      </c>
      <c r="AE51" s="152">
        <f>VLOOKUP($B51,Snapshot!$D:$AJ,29,FALSE)</f>
        <v>0.31690401067123369</v>
      </c>
    </row>
    <row r="52" spans="2:31" ht="12.75">
      <c r="B52" s="252" t="s">
        <v>219</v>
      </c>
      <c r="C52" s="165" t="s">
        <v>472</v>
      </c>
      <c r="D52" s="177" t="s">
        <v>111</v>
      </c>
      <c r="E52" s="148">
        <f>VLOOKUP($B52,Snapshot!$D:$AJ,2,FALSE)</f>
        <v>249.45</v>
      </c>
      <c r="F52" s="148">
        <f>VLOOKUP($B52,Snapshot!$D:$AJ,3,FALSE)</f>
        <v>290</v>
      </c>
      <c r="G52" s="148">
        <f t="shared" ref="G52" si="18">IF(IFERROR(((IF(F52&lt;0,"-",F52))/E52*100-100),"-")=-100,"-",(IFERROR(((IF(F52&lt;0,"-",F52))/E52*100-100),"-")))</f>
        <v>16.255762677891369</v>
      </c>
      <c r="H52" s="149">
        <f>VLOOKUP($B52,Snapshot!$D:$AJ,8,FALSE)</f>
        <v>15.1586993130227</v>
      </c>
      <c r="I52" s="153">
        <f>IF(VLOOKUP($B52,Snapshot!$D:$AJ,28,FALSE)="#N/A N/A","NA",VLOOKUP($B52,Snapshot!$D:$AJ,30,FALSE))</f>
        <v>-10.878880000000001</v>
      </c>
      <c r="J52" s="154">
        <f>IF(VLOOKUP($B52,Snapshot!$D:$AJ,29,FALSE)="#N/A N/A","NA",VLOOKUP($B52,Snapshot!$D:$AJ,31,FALSE))</f>
        <v>-3.6314489999999999</v>
      </c>
      <c r="K52" s="154">
        <f>IF(VLOOKUP($B52,Snapshot!$D:$AJ,30,FALSE)="#N/A N/A","NA",VLOOKUP($B52,Snapshot!$D:$AJ,32,FALSE))</f>
        <v>16.15832</v>
      </c>
      <c r="L52" s="155">
        <f>IF(VLOOKUP($B52,Snapshot!$D:$AJ,31,FALSE)="#N/A N/A","NA",VLOOKUP($B52,Snapshot!$D:$AJ,33,FALSE))</f>
        <v>7.940283</v>
      </c>
      <c r="M52" s="150">
        <f>VLOOKUP($B52,Snapshot!$D:$AJ,11,FALSE)</f>
        <v>34.356857647774589</v>
      </c>
      <c r="N52" s="151">
        <f>VLOOKUP($B52,Snapshot!$D:$AJ,12,FALSE)</f>
        <v>37.532792928816441</v>
      </c>
      <c r="O52" s="152">
        <f>VLOOKUP($B52,Snapshot!$D:$AJ,13,FALSE)</f>
        <v>42.620990714923096</v>
      </c>
      <c r="P52" s="151">
        <f>VLOOKUP($B52,Snapshot!$D:$AJ,14,FALSE)</f>
        <v>26.075792592105017</v>
      </c>
      <c r="Q52" s="151">
        <f>VLOOKUP($B52,Snapshot!$D:$AJ,15,FALSE)</f>
        <v>9.243963209911211</v>
      </c>
      <c r="R52" s="151">
        <f>VLOOKUP($B52,Snapshot!$D:$AJ,16,FALSE)</f>
        <v>13.55667241645666</v>
      </c>
      <c r="S52" s="150">
        <f>VLOOKUP($B52,Snapshot!$D:$AJ,17,FALSE)</f>
        <v>7.2605592326677089</v>
      </c>
      <c r="T52" s="151">
        <f>VLOOKUP($B52,Snapshot!$D:$AJ,18,FALSE)</f>
        <v>6.6461880540864442</v>
      </c>
      <c r="U52" s="152">
        <f>VLOOKUP($B52,Snapshot!$D:$AJ,19,FALSE)</f>
        <v>5.8527499200683488</v>
      </c>
      <c r="V52" s="150">
        <f>VLOOKUP($B52,Snapshot!$D:$AJ,20,FALSE)</f>
        <v>1.1798689827755873</v>
      </c>
      <c r="W52" s="151">
        <f>VLOOKUP($B52,Snapshot!$D:$AJ,21,FALSE)</f>
        <v>1.0351298731863756</v>
      </c>
      <c r="X52" s="152">
        <f>VLOOKUP($B52,Snapshot!$D:$AJ,22,FALSE)</f>
        <v>0.90894390502903999</v>
      </c>
      <c r="Y52" s="150" t="str">
        <f>VLOOKUP($B52,Snapshot!$D:$AJ,23,FALSE)</f>
        <v>NA</v>
      </c>
      <c r="Z52" s="151" t="str">
        <f>VLOOKUP($B52,Snapshot!$D:$AJ,24,FALSE)</f>
        <v>NA</v>
      </c>
      <c r="AA52" s="152" t="str">
        <f>VLOOKUP($B52,Snapshot!$D:$AJ,25,FALSE)</f>
        <v>NA</v>
      </c>
      <c r="AB52" s="150">
        <f>VLOOKUP($B52,Snapshot!$D:$AJ,26,FALSE)</f>
        <v>17.826802550911243</v>
      </c>
      <c r="AC52" s="151">
        <f>VLOOKUP($B52,Snapshot!$D:$AJ,27,FALSE)</f>
        <v>16.918346979187714</v>
      </c>
      <c r="AD52" s="152">
        <f>VLOOKUP($B52,Snapshot!$D:$AJ,28,FALSE)</f>
        <v>16.822603958189191</v>
      </c>
      <c r="AE52" s="152">
        <f>VLOOKUP($B52,Snapshot!$D:$AJ,29,FALSE)</f>
        <v>3.043006454513586</v>
      </c>
    </row>
    <row r="53" spans="2:31" ht="12.75">
      <c r="B53" s="252" t="s">
        <v>626</v>
      </c>
      <c r="C53" s="165" t="s">
        <v>627</v>
      </c>
      <c r="D53" s="177" t="s">
        <v>111</v>
      </c>
      <c r="E53" s="148">
        <f>VLOOKUP($B53,Snapshot!$D:$AJ,2,FALSE)</f>
        <v>113.05</v>
      </c>
      <c r="F53" s="148">
        <f>VLOOKUP($B53,Snapshot!$D:$AJ,3,FALSE)</f>
        <v>133</v>
      </c>
      <c r="G53" s="148">
        <f t="shared" si="11"/>
        <v>17.64705882352942</v>
      </c>
      <c r="H53" s="149">
        <f>VLOOKUP($B53,Snapshot!$D:$AJ,8,FALSE)</f>
        <v>11.931643548387095</v>
      </c>
      <c r="I53" s="153">
        <f>IF(VLOOKUP($B53,Snapshot!$D:$AJ,28,FALSE)="#N/A N/A","NA",VLOOKUP($B53,Snapshot!$D:$AJ,30,FALSE))</f>
        <v>-4.1949149999999999</v>
      </c>
      <c r="J53" s="154">
        <f>IF(VLOOKUP($B53,Snapshot!$D:$AJ,29,FALSE)="#N/A N/A","NA",VLOOKUP($B53,Snapshot!$D:$AJ,31,FALSE))</f>
        <v>0.23940520000000001</v>
      </c>
      <c r="K53" s="154">
        <f>IF(VLOOKUP($B53,Snapshot!$D:$AJ,30,FALSE)="#N/A N/A","NA",VLOOKUP($B53,Snapshot!$D:$AJ,32,FALSE))</f>
        <v>51.035409999999999</v>
      </c>
      <c r="L53" s="155">
        <f>IF(VLOOKUP($B53,Snapshot!$D:$AJ,31,FALSE)="#N/A N/A","NA",VLOOKUP($B53,Snapshot!$D:$AJ,33,FALSE))</f>
        <v>29.14096</v>
      </c>
      <c r="M53" s="150">
        <f>VLOOKUP($B53,Snapshot!$D:$AJ,11,FALSE)</f>
        <v>16.045510409948573</v>
      </c>
      <c r="N53" s="151">
        <f>VLOOKUP($B53,Snapshot!$D:$AJ,12,FALSE)</f>
        <v>18.188109064636368</v>
      </c>
      <c r="O53" s="152">
        <f>VLOOKUP($B53,Snapshot!$D:$AJ,13,FALSE)</f>
        <v>20.835681785680737</v>
      </c>
      <c r="P53" s="151">
        <f>VLOOKUP($B53,Snapshot!$D:$AJ,14,FALSE)</f>
        <v>37.256237090966238</v>
      </c>
      <c r="Q53" s="151">
        <f>VLOOKUP($B53,Snapshot!$D:$AJ,15,FALSE)</f>
        <v>13.353259571969334</v>
      </c>
      <c r="R53" s="151">
        <f>VLOOKUP($B53,Snapshot!$D:$AJ,16,FALSE)</f>
        <v>14.556613398542439</v>
      </c>
      <c r="S53" s="150">
        <f>VLOOKUP($B53,Snapshot!$D:$AJ,17,FALSE)</f>
        <v>7.0455845349678929</v>
      </c>
      <c r="T53" s="151">
        <f>VLOOKUP($B53,Snapshot!$D:$AJ,18,FALSE)</f>
        <v>6.2155994115851314</v>
      </c>
      <c r="U53" s="152">
        <f>VLOOKUP($B53,Snapshot!$D:$AJ,19,FALSE)</f>
        <v>5.4257883741386994</v>
      </c>
      <c r="V53" s="150">
        <f>VLOOKUP($B53,Snapshot!$D:$AJ,20,FALSE)</f>
        <v>1.2513383202414941</v>
      </c>
      <c r="W53" s="151">
        <f>VLOOKUP($B53,Snapshot!$D:$AJ,21,FALSE)</f>
        <v>1.0784293134454799</v>
      </c>
      <c r="X53" s="152">
        <f>VLOOKUP($B53,Snapshot!$D:$AJ,22,FALSE)</f>
        <v>0.94413475762275434</v>
      </c>
      <c r="Y53" s="150" t="str">
        <f>VLOOKUP($B53,Snapshot!$D:$AJ,23,FALSE)</f>
        <v>NA</v>
      </c>
      <c r="Z53" s="151" t="str">
        <f>VLOOKUP($B53,Snapshot!$D:$AJ,24,FALSE)</f>
        <v>NA</v>
      </c>
      <c r="AA53" s="152" t="str">
        <f>VLOOKUP($B53,Snapshot!$D:$AJ,25,FALSE)</f>
        <v>NA</v>
      </c>
      <c r="AB53" s="150">
        <f>VLOOKUP($B53,Snapshot!$D:$AJ,26,FALSE)</f>
        <v>20.216802788204294</v>
      </c>
      <c r="AC53" s="151">
        <f>VLOOKUP($B53,Snapshot!$D:$AJ,27,FALSE)</f>
        <v>19.542579917902401</v>
      </c>
      <c r="AD53" s="152">
        <f>VLOOKUP($B53,Snapshot!$D:$AJ,28,FALSE)</f>
        <v>19.333986941730778</v>
      </c>
      <c r="AE53" s="152">
        <f>VLOOKUP($B53,Snapshot!$D:$AJ,29,FALSE)</f>
        <v>2.8482976036998937</v>
      </c>
    </row>
    <row r="54" spans="2:31" ht="12.75">
      <c r="B54" s="252" t="s">
        <v>220</v>
      </c>
      <c r="C54" s="165" t="s">
        <v>473</v>
      </c>
      <c r="D54" s="177" t="s">
        <v>111</v>
      </c>
      <c r="E54" s="148">
        <f>VLOOKUP($B54,Snapshot!$D:$AJ,2,FALSE)</f>
        <v>539.15</v>
      </c>
      <c r="F54" s="148">
        <f>VLOOKUP($B54,Snapshot!$D:$AJ,3,FALSE)</f>
        <v>670</v>
      </c>
      <c r="G54" s="148">
        <f t="shared" si="11"/>
        <v>24.269683761476401</v>
      </c>
      <c r="H54" s="149">
        <f>VLOOKUP($B54,Snapshot!$D:$AJ,8,FALSE)</f>
        <v>7.910850370370369</v>
      </c>
      <c r="I54" s="153">
        <f>IF(VLOOKUP($B54,Snapshot!$D:$AJ,28,FALSE)="#N/A N/A","NA",VLOOKUP($B54,Snapshot!$D:$AJ,30,FALSE))</f>
        <v>-0.29588530000000002</v>
      </c>
      <c r="J54" s="154">
        <f>IF(VLOOKUP($B54,Snapshot!$D:$AJ,29,FALSE)="#N/A N/A","NA",VLOOKUP($B54,Snapshot!$D:$AJ,31,FALSE))</f>
        <v>7.7761120000000004</v>
      </c>
      <c r="K54" s="154">
        <f>IF(VLOOKUP($B54,Snapshot!$D:$AJ,30,FALSE)="#N/A N/A","NA",VLOOKUP($B54,Snapshot!$D:$AJ,32,FALSE))</f>
        <v>24.918900000000001</v>
      </c>
      <c r="L54" s="155">
        <f>IF(VLOOKUP($B54,Snapshot!$D:$AJ,31,FALSE)="#N/A N/A","NA",VLOOKUP($B54,Snapshot!$D:$AJ,33,FALSE))</f>
        <v>28.125</v>
      </c>
      <c r="M54" s="150">
        <f>VLOOKUP($B54,Snapshot!$D:$AJ,11,FALSE)</f>
        <v>62.204336204093153</v>
      </c>
      <c r="N54" s="151">
        <f>VLOOKUP($B54,Snapshot!$D:$AJ,12,FALSE)</f>
        <v>75.569700558918385</v>
      </c>
      <c r="O54" s="152">
        <f>VLOOKUP($B54,Snapshot!$D:$AJ,13,FALSE)</f>
        <v>85.499722862009975</v>
      </c>
      <c r="P54" s="151">
        <f>VLOOKUP($B54,Snapshot!$D:$AJ,14,FALSE)</f>
        <v>46.679689295476877</v>
      </c>
      <c r="Q54" s="151">
        <f>VLOOKUP($B54,Snapshot!$D:$AJ,15,FALSE)</f>
        <v>21.486226154674036</v>
      </c>
      <c r="R54" s="151">
        <f>VLOOKUP($B54,Snapshot!$D:$AJ,16,FALSE)</f>
        <v>13.140216554582729</v>
      </c>
      <c r="S54" s="150">
        <f>VLOOKUP($B54,Snapshot!$D:$AJ,17,FALSE)</f>
        <v>8.6674021925262981</v>
      </c>
      <c r="T54" s="151">
        <f>VLOOKUP($B54,Snapshot!$D:$AJ,18,FALSE)</f>
        <v>7.1344731554103271</v>
      </c>
      <c r="U54" s="152">
        <f>VLOOKUP($B54,Snapshot!$D:$AJ,19,FALSE)</f>
        <v>6.3058683929320676</v>
      </c>
      <c r="V54" s="150">
        <f>VLOOKUP($B54,Snapshot!$D:$AJ,20,FALSE)</f>
        <v>1.3179522985402226</v>
      </c>
      <c r="W54" s="151">
        <f>VLOOKUP($B54,Snapshot!$D:$AJ,21,FALSE)</f>
        <v>1.1485663588334294</v>
      </c>
      <c r="X54" s="152">
        <f>VLOOKUP($B54,Snapshot!$D:$AJ,22,FALSE)</f>
        <v>1.0041387337449967</v>
      </c>
      <c r="Y54" s="150" t="str">
        <f>VLOOKUP($B54,Snapshot!$D:$AJ,23,FALSE)</f>
        <v>NA</v>
      </c>
      <c r="Z54" s="151" t="str">
        <f>VLOOKUP($B54,Snapshot!$D:$AJ,24,FALSE)</f>
        <v>NA</v>
      </c>
      <c r="AA54" s="152" t="str">
        <f>VLOOKUP($B54,Snapshot!$D:$AJ,25,FALSE)</f>
        <v>NA</v>
      </c>
      <c r="AB54" s="150">
        <f>VLOOKUP($B54,Snapshot!$D:$AJ,26,FALSE)</f>
        <v>17.10445173807998</v>
      </c>
      <c r="AC54" s="151">
        <f>VLOOKUP($B54,Snapshot!$D:$AJ,27,FALSE)</f>
        <v>18.023502525617381</v>
      </c>
      <c r="AD54" s="152">
        <f>VLOOKUP($B54,Snapshot!$D:$AJ,28,FALSE)</f>
        <v>17.694210843964541</v>
      </c>
      <c r="AE54" s="152">
        <f>VLOOKUP($B54,Snapshot!$D:$AJ,29,FALSE)</f>
        <v>2.2257256793100253</v>
      </c>
    </row>
    <row r="55" spans="2:31" ht="12.75">
      <c r="B55" s="252" t="s">
        <v>221</v>
      </c>
      <c r="C55" s="165" t="s">
        <v>620</v>
      </c>
      <c r="D55" s="177" t="s">
        <v>111</v>
      </c>
      <c r="E55" s="148">
        <f>VLOOKUP($B55,Snapshot!$D:$AJ,2,FALSE)</f>
        <v>109.25</v>
      </c>
      <c r="F55" s="148">
        <f>VLOOKUP($B55,Snapshot!$D:$AJ,3,FALSE)</f>
        <v>135</v>
      </c>
      <c r="G55" s="148">
        <f t="shared" si="11"/>
        <v>23.569794050343248</v>
      </c>
      <c r="H55" s="149">
        <f>VLOOKUP($B55,Snapshot!$D:$AJ,8,FALSE)</f>
        <v>14.115654719235364</v>
      </c>
      <c r="I55" s="153">
        <f>IF(VLOOKUP($B55,Snapshot!$D:$AJ,28,FALSE)="#N/A N/A","NA",VLOOKUP($B55,Snapshot!$D:$AJ,30,FALSE))</f>
        <v>-8.1932770000000001</v>
      </c>
      <c r="J55" s="154">
        <f>IF(VLOOKUP($B55,Snapshot!$D:$AJ,29,FALSE)="#N/A N/A","NA",VLOOKUP($B55,Snapshot!$D:$AJ,31,FALSE))</f>
        <v>-10.997960000000001</v>
      </c>
      <c r="K55" s="154">
        <f>IF(VLOOKUP($B55,Snapshot!$D:$AJ,30,FALSE)="#N/A N/A","NA",VLOOKUP($B55,Snapshot!$D:$AJ,32,FALSE))</f>
        <v>34.016199999999998</v>
      </c>
      <c r="L55" s="155">
        <f>IF(VLOOKUP($B55,Snapshot!$D:$AJ,31,FALSE)="#N/A N/A","NA",VLOOKUP($B55,Snapshot!$D:$AJ,33,FALSE))</f>
        <v>14.05157</v>
      </c>
      <c r="M55" s="150">
        <f>VLOOKUP($B55,Snapshot!$D:$AJ,11,FALSE)</f>
        <v>7.4876211061665527</v>
      </c>
      <c r="N55" s="151">
        <f>VLOOKUP($B55,Snapshot!$D:$AJ,12,FALSE)</f>
        <v>12.80044734165072</v>
      </c>
      <c r="O55" s="152">
        <f>VLOOKUP($B55,Snapshot!$D:$AJ,13,FALSE)</f>
        <v>15.360799297346723</v>
      </c>
      <c r="P55" s="151">
        <f>VLOOKUP($B55,Snapshot!$D:$AJ,14,FALSE)</f>
        <v>228.83818575125642</v>
      </c>
      <c r="Q55" s="151">
        <f>VLOOKUP($B55,Snapshot!$D:$AJ,15,FALSE)</f>
        <v>70.954795390337026</v>
      </c>
      <c r="R55" s="151">
        <f>VLOOKUP($B55,Snapshot!$D:$AJ,16,FALSE)</f>
        <v>20.002050610879873</v>
      </c>
      <c r="S55" s="150">
        <f>VLOOKUP($B55,Snapshot!$D:$AJ,17,FALSE)</f>
        <v>14.590748977672678</v>
      </c>
      <c r="T55" s="151">
        <f>VLOOKUP($B55,Snapshot!$D:$AJ,18,FALSE)</f>
        <v>8.5348579689490247</v>
      </c>
      <c r="U55" s="152">
        <f>VLOOKUP($B55,Snapshot!$D:$AJ,19,FALSE)</f>
        <v>7.1122601034746147</v>
      </c>
      <c r="V55" s="150">
        <f>VLOOKUP($B55,Snapshot!$D:$AJ,20,FALSE)</f>
        <v>1.1804236763008398</v>
      </c>
      <c r="W55" s="151">
        <f>VLOOKUP($B55,Snapshot!$D:$AJ,21,FALSE)</f>
        <v>1.0611745611873102</v>
      </c>
      <c r="X55" s="152">
        <f>VLOOKUP($B55,Snapshot!$D:$AJ,22,FALSE)</f>
        <v>0.94841034852907802</v>
      </c>
      <c r="Y55" s="150" t="str">
        <f>VLOOKUP($B55,Snapshot!$D:$AJ,23,FALSE)</f>
        <v>NA</v>
      </c>
      <c r="Z55" s="151" t="str">
        <f>VLOOKUP($B55,Snapshot!$D:$AJ,24,FALSE)</f>
        <v>NA</v>
      </c>
      <c r="AA55" s="152" t="str">
        <f>VLOOKUP($B55,Snapshot!$D:$AJ,25,FALSE)</f>
        <v>NA</v>
      </c>
      <c r="AB55" s="150">
        <f>VLOOKUP($B55,Snapshot!$D:$AJ,26,FALSE)</f>
        <v>8.698164847880081</v>
      </c>
      <c r="AC55" s="151">
        <f>VLOOKUP($B55,Snapshot!$D:$AJ,27,FALSE)</f>
        <v>13.565921573995347</v>
      </c>
      <c r="AD55" s="152">
        <f>VLOOKUP($B55,Snapshot!$D:$AJ,28,FALSE)</f>
        <v>14.535475956147318</v>
      </c>
      <c r="AE55" s="152">
        <f>VLOOKUP($B55,Snapshot!$D:$AJ,29,FALSE)</f>
        <v>1.3729996236341151</v>
      </c>
    </row>
    <row r="56" spans="2:31" ht="12.75">
      <c r="B56" s="252" t="s">
        <v>47</v>
      </c>
      <c r="C56" s="165" t="s">
        <v>474</v>
      </c>
      <c r="D56" s="177" t="s">
        <v>111</v>
      </c>
      <c r="E56" s="148">
        <f>VLOOKUP($B56,Snapshot!$D:$AJ,2,FALSE)</f>
        <v>802.65</v>
      </c>
      <c r="F56" s="148">
        <f>VLOOKUP($B56,Snapshot!$D:$AJ,3,FALSE)</f>
        <v>1015</v>
      </c>
      <c r="G56" s="148">
        <f t="shared" si="11"/>
        <v>26.45611412197097</v>
      </c>
      <c r="H56" s="149">
        <f>VLOOKUP($B56,Snapshot!$D:$AJ,8,FALSE)</f>
        <v>85.503425806451602</v>
      </c>
      <c r="I56" s="153">
        <f>IF(VLOOKUP($B56,Snapshot!$D:$AJ,28,FALSE)="#N/A N/A","NA",VLOOKUP($B56,Snapshot!$D:$AJ,30,FALSE))</f>
        <v>-4.9161910000000004</v>
      </c>
      <c r="J56" s="154">
        <f>IF(VLOOKUP($B56,Snapshot!$D:$AJ,29,FALSE)="#N/A N/A","NA",VLOOKUP($B56,Snapshot!$D:$AJ,31,FALSE))</f>
        <v>9.3454139999999999</v>
      </c>
      <c r="K56" s="154">
        <f>IF(VLOOKUP($B56,Snapshot!$D:$AJ,30,FALSE)="#N/A N/A","NA",VLOOKUP($B56,Snapshot!$D:$AJ,32,FALSE))</f>
        <v>36.157760000000003</v>
      </c>
      <c r="L56" s="155">
        <f>IF(VLOOKUP($B56,Snapshot!$D:$AJ,31,FALSE)="#N/A N/A","NA",VLOOKUP($B56,Snapshot!$D:$AJ,33,FALSE))</f>
        <v>25.033100000000001</v>
      </c>
      <c r="M56" s="150">
        <f>VLOOKUP($B56,Snapshot!$D:$AJ,11,FALSE)</f>
        <v>75.1791647636894</v>
      </c>
      <c r="N56" s="151">
        <f>VLOOKUP($B56,Snapshot!$D:$AJ,12,FALSE)</f>
        <v>89.354389439377186</v>
      </c>
      <c r="O56" s="152">
        <f>VLOOKUP($B56,Snapshot!$D:$AJ,13,FALSE)</f>
        <v>103.15196555522637</v>
      </c>
      <c r="P56" s="151">
        <f>VLOOKUP($B56,Snapshot!$D:$AJ,14,FALSE)</f>
        <v>20.569074636633044</v>
      </c>
      <c r="Q56" s="151">
        <f>VLOOKUP($B56,Snapshot!$D:$AJ,15,FALSE)</f>
        <v>18.855256932216214</v>
      </c>
      <c r="R56" s="151">
        <f>VLOOKUP($B56,Snapshot!$D:$AJ,16,FALSE)</f>
        <v>15.441408309560668</v>
      </c>
      <c r="S56" s="150">
        <f>VLOOKUP($B56,Snapshot!$D:$AJ,17,FALSE)</f>
        <v>10.676495309876998</v>
      </c>
      <c r="T56" s="151">
        <f>VLOOKUP($B56,Snapshot!$D:$AJ,18,FALSE)</f>
        <v>8.9827707965545525</v>
      </c>
      <c r="U56" s="152">
        <f>VLOOKUP($B56,Snapshot!$D:$AJ,19,FALSE)</f>
        <v>7.78123805668318</v>
      </c>
      <c r="V56" s="150">
        <f>VLOOKUP($B56,Snapshot!$D:$AJ,20,FALSE)</f>
        <v>1.7918044755424773</v>
      </c>
      <c r="W56" s="151">
        <f>VLOOKUP($B56,Snapshot!$D:$AJ,21,FALSE)</f>
        <v>1.534639867507942</v>
      </c>
      <c r="X56" s="152">
        <f>VLOOKUP($B56,Snapshot!$D:$AJ,22,FALSE)</f>
        <v>1.2904886563797253</v>
      </c>
      <c r="Y56" s="150" t="str">
        <f>VLOOKUP($B56,Snapshot!$D:$AJ,23,FALSE)</f>
        <v>NA</v>
      </c>
      <c r="Z56" s="151" t="str">
        <f>VLOOKUP($B56,Snapshot!$D:$AJ,24,FALSE)</f>
        <v>NA</v>
      </c>
      <c r="AA56" s="152" t="str">
        <f>VLOOKUP($B56,Snapshot!$D:$AJ,25,FALSE)</f>
        <v>NA</v>
      </c>
      <c r="AB56" s="150">
        <f>VLOOKUP($B56,Snapshot!$D:$AJ,26,FALSE)</f>
        <v>18.806025066021007</v>
      </c>
      <c r="AC56" s="151">
        <f>VLOOKUP($B56,Snapshot!$D:$AJ,27,FALSE)</f>
        <v>18.827496320833699</v>
      </c>
      <c r="AD56" s="152">
        <f>VLOOKUP($B56,Snapshot!$D:$AJ,28,FALSE)</f>
        <v>18.240696447899492</v>
      </c>
      <c r="AE56" s="152">
        <f>VLOOKUP($B56,Snapshot!$D:$AJ,29,FALSE)</f>
        <v>1.7068460528412679</v>
      </c>
    </row>
    <row r="57" spans="2:31" ht="12.75">
      <c r="B57" s="252" t="s">
        <v>222</v>
      </c>
      <c r="C57" s="165" t="s">
        <v>475</v>
      </c>
      <c r="D57" s="177" t="s">
        <v>111</v>
      </c>
      <c r="E57" s="148">
        <f>VLOOKUP($B57,Snapshot!$D:$AJ,2,FALSE)</f>
        <v>123.35</v>
      </c>
      <c r="F57" s="148">
        <f>VLOOKUP($B57,Snapshot!$D:$AJ,3,FALSE)</f>
        <v>165</v>
      </c>
      <c r="G57" s="148">
        <f t="shared" si="11"/>
        <v>33.76570733684639</v>
      </c>
      <c r="H57" s="149">
        <f>VLOOKUP($B57,Snapshot!$D:$AJ,8,FALSE)</f>
        <v>11.573522580645163</v>
      </c>
      <c r="I57" s="153">
        <f>IF(VLOOKUP($B57,Snapshot!$D:$AJ,28,FALSE)="#N/A N/A","NA",VLOOKUP($B57,Snapshot!$D:$AJ,30,FALSE))</f>
        <v>-10.874269999999999</v>
      </c>
      <c r="J57" s="154">
        <f>IF(VLOOKUP($B57,Snapshot!$D:$AJ,29,FALSE)="#N/A N/A","NA",VLOOKUP($B57,Snapshot!$D:$AJ,31,FALSE))</f>
        <v>-18.473230000000001</v>
      </c>
      <c r="K57" s="154">
        <f>IF(VLOOKUP($B57,Snapshot!$D:$AJ,30,FALSE)="#N/A N/A","NA",VLOOKUP($B57,Snapshot!$D:$AJ,32,FALSE))</f>
        <v>20.51783</v>
      </c>
      <c r="L57" s="155">
        <f>IF(VLOOKUP($B57,Snapshot!$D:$AJ,31,FALSE)="#N/A N/A","NA",VLOOKUP($B57,Snapshot!$D:$AJ,33,FALSE))</f>
        <v>3.5684309999999999</v>
      </c>
      <c r="M57" s="150">
        <f>VLOOKUP($B57,Snapshot!$D:$AJ,11,FALSE)</f>
        <v>18.866429990150369</v>
      </c>
      <c r="N57" s="151">
        <f>VLOOKUP($B57,Snapshot!$D:$AJ,12,FALSE)</f>
        <v>20.733370913522712</v>
      </c>
      <c r="O57" s="152">
        <f>VLOOKUP($B57,Snapshot!$D:$AJ,13,FALSE)</f>
        <v>23.442809228936266</v>
      </c>
      <c r="P57" s="151">
        <f>VLOOKUP($B57,Snapshot!$D:$AJ,14,FALSE)</f>
        <v>52.902984869833361</v>
      </c>
      <c r="Q57" s="151">
        <f>VLOOKUP($B57,Snapshot!$D:$AJ,15,FALSE)</f>
        <v>9.8955707271965121</v>
      </c>
      <c r="R57" s="151">
        <f>VLOOKUP($B57,Snapshot!$D:$AJ,16,FALSE)</f>
        <v>13.068006773787101</v>
      </c>
      <c r="S57" s="150">
        <f>VLOOKUP($B57,Snapshot!$D:$AJ,17,FALSE)</f>
        <v>6.538067883770144</v>
      </c>
      <c r="T57" s="151">
        <f>VLOOKUP($B57,Snapshot!$D:$AJ,18,FALSE)</f>
        <v>5.9493461296999559</v>
      </c>
      <c r="U57" s="152">
        <f>VLOOKUP($B57,Snapshot!$D:$AJ,19,FALSE)</f>
        <v>5.261741406304874</v>
      </c>
      <c r="V57" s="150">
        <f>VLOOKUP($B57,Snapshot!$D:$AJ,20,FALSE)</f>
        <v>1.0031533682451352</v>
      </c>
      <c r="W57" s="151">
        <f>VLOOKUP($B57,Snapshot!$D:$AJ,21,FALSE)</f>
        <v>0.88299114185759864</v>
      </c>
      <c r="X57" s="152">
        <f>VLOOKUP($B57,Snapshot!$D:$AJ,22,FALSE)</f>
        <v>0.77755431777120876</v>
      </c>
      <c r="Y57" s="150" t="str">
        <f>VLOOKUP($B57,Snapshot!$D:$AJ,23,FALSE)</f>
        <v>NA</v>
      </c>
      <c r="Z57" s="151" t="str">
        <f>VLOOKUP($B57,Snapshot!$D:$AJ,24,FALSE)</f>
        <v>NA</v>
      </c>
      <c r="AA57" s="152" t="str">
        <f>VLOOKUP($B57,Snapshot!$D:$AJ,25,FALSE)</f>
        <v>NA</v>
      </c>
      <c r="AB57" s="150">
        <f>VLOOKUP($B57,Snapshot!$D:$AJ,26,FALSE)</f>
        <v>16.692492240933532</v>
      </c>
      <c r="AC57" s="151">
        <f>VLOOKUP($B57,Snapshot!$D:$AJ,27,FALSE)</f>
        <v>16.197748123266123</v>
      </c>
      <c r="AD57" s="152">
        <f>VLOOKUP($B57,Snapshot!$D:$AJ,28,FALSE)</f>
        <v>16.074372498439534</v>
      </c>
      <c r="AE57" s="152">
        <f>VLOOKUP($B57,Snapshot!$D:$AJ,29,FALSE)</f>
        <v>2.9185245067207535</v>
      </c>
    </row>
    <row r="58" spans="2:31" ht="12.75">
      <c r="B58" s="252" t="s">
        <v>598</v>
      </c>
      <c r="C58" s="165" t="s">
        <v>1297</v>
      </c>
      <c r="D58" s="177" t="s">
        <v>1298</v>
      </c>
      <c r="E58" s="148">
        <f>VLOOKUP($B58,Snapshot!$D:$AJ,2,FALSE)</f>
        <v>1820.25</v>
      </c>
      <c r="F58" s="148">
        <f>VLOOKUP($B58,Snapshot!$D:$AJ,3,FALSE)</f>
        <v>1800</v>
      </c>
      <c r="G58" s="148">
        <f t="shared" si="11"/>
        <v>-1.1124845488257051</v>
      </c>
      <c r="H58" s="149">
        <f>VLOOKUP($B58,Snapshot!$D:$AJ,8,FALSE)</f>
        <v>1.7630561418160093</v>
      </c>
      <c r="I58" s="153">
        <f>IF(VLOOKUP($B58,Snapshot!$D:$AJ,28,FALSE)="#N/A N/A","NA",VLOOKUP($B58,Snapshot!$D:$AJ,30,FALSE))</f>
        <v>-2.7618230000000001</v>
      </c>
      <c r="J58" s="154">
        <f>IF(VLOOKUP($B58,Snapshot!$D:$AJ,29,FALSE)="#N/A N/A","NA",VLOOKUP($B58,Snapshot!$D:$AJ,31,FALSE))</f>
        <v>37.756839999999997</v>
      </c>
      <c r="K58" s="154">
        <f>IF(VLOOKUP($B58,Snapshot!$D:$AJ,30,FALSE)="#N/A N/A","NA",VLOOKUP($B58,Snapshot!$D:$AJ,32,FALSE))</f>
        <v>6.5190060000000001</v>
      </c>
      <c r="L58" s="155">
        <f>IF(VLOOKUP($B58,Snapshot!$D:$AJ,31,FALSE)="#N/A N/A","NA",VLOOKUP($B58,Snapshot!$D:$AJ,33,FALSE))</f>
        <v>18.799769999999999</v>
      </c>
      <c r="M58" s="150">
        <f>VLOOKUP($B58,Snapshot!$D:$AJ,11,FALSE)</f>
        <v>62.00354562880576</v>
      </c>
      <c r="N58" s="151">
        <f>VLOOKUP($B58,Snapshot!$D:$AJ,12,FALSE)</f>
        <v>74.436969662671373</v>
      </c>
      <c r="O58" s="152">
        <f>VLOOKUP($B58,Snapshot!$D:$AJ,13,FALSE)</f>
        <v>94.122845980667037</v>
      </c>
      <c r="P58" s="151">
        <f>VLOOKUP($B58,Snapshot!$D:$AJ,14,FALSE)</f>
        <v>13.976426427613697</v>
      </c>
      <c r="Q58" s="151">
        <f>VLOOKUP($B58,Snapshot!$D:$AJ,15,FALSE)</f>
        <v>20.052762963428439</v>
      </c>
      <c r="R58" s="151">
        <f>VLOOKUP($B58,Snapshot!$D:$AJ,16,FALSE)</f>
        <v>26.446369871324471</v>
      </c>
      <c r="S58" s="150">
        <f>VLOOKUP($B58,Snapshot!$D:$AJ,17,FALSE)</f>
        <v>29.357192101516592</v>
      </c>
      <c r="T58" s="151">
        <f>VLOOKUP($B58,Snapshot!$D:$AJ,18,FALSE)</f>
        <v>24.453574725689275</v>
      </c>
      <c r="U58" s="152">
        <f>VLOOKUP($B58,Snapshot!$D:$AJ,19,FALSE)</f>
        <v>19.339087986925957</v>
      </c>
      <c r="V58" s="150">
        <f>VLOOKUP($B58,Snapshot!$D:$AJ,20,FALSE)</f>
        <v>3.817704860163512</v>
      </c>
      <c r="W58" s="151">
        <f>VLOOKUP($B58,Snapshot!$D:$AJ,21,FALSE)</f>
        <v>3.3021685769522811</v>
      </c>
      <c r="X58" s="152">
        <f>VLOOKUP($B58,Snapshot!$D:$AJ,22,FALSE)</f>
        <v>2.8205558502095545</v>
      </c>
      <c r="Y58" s="150" t="str">
        <f>VLOOKUP($B58,Snapshot!$D:$AJ,23,FALSE)</f>
        <v>NA</v>
      </c>
      <c r="Z58" s="151" t="str">
        <f>VLOOKUP($B58,Snapshot!$D:$AJ,24,FALSE)</f>
        <v>NA</v>
      </c>
      <c r="AA58" s="152" t="str">
        <f>VLOOKUP($B58,Snapshot!$D:$AJ,25,FALSE)</f>
        <v>NA</v>
      </c>
      <c r="AB58" s="150">
        <f>VLOOKUP($B58,Snapshot!$D:$AJ,26,FALSE)</f>
        <v>13.934287257176678</v>
      </c>
      <c r="AC58" s="151">
        <f>VLOOKUP($B58,Snapshot!$D:$AJ,27,FALSE)</f>
        <v>14.481613690595911</v>
      </c>
      <c r="AD58" s="152">
        <f>VLOOKUP($B58,Snapshot!$D:$AJ,28,FALSE)</f>
        <v>15.731974629012532</v>
      </c>
      <c r="AE58" s="152">
        <f>VLOOKUP($B58,Snapshot!$D:$AJ,29,FALSE)</f>
        <v>0</v>
      </c>
    </row>
    <row r="59" spans="2:31" ht="12.75">
      <c r="B59" s="252" t="s">
        <v>519</v>
      </c>
      <c r="C59" s="165" t="s">
        <v>1299</v>
      </c>
      <c r="D59" s="177" t="s">
        <v>1298</v>
      </c>
      <c r="E59" s="148">
        <f>VLOOKUP($B59,Snapshot!$D:$AJ,2,FALSE)</f>
        <v>236.25</v>
      </c>
      <c r="F59" s="148">
        <f>VLOOKUP($B59,Snapshot!$D:$AJ,3,FALSE)</f>
        <v>270</v>
      </c>
      <c r="G59" s="148">
        <f t="shared" si="11"/>
        <v>14.285714285714278</v>
      </c>
      <c r="H59" s="149">
        <f>VLOOKUP($B59,Snapshot!$D:$AJ,8,FALSE)</f>
        <v>7.3190858960573477</v>
      </c>
      <c r="I59" s="153">
        <f>IF(VLOOKUP($B59,Snapshot!$D:$AJ,28,FALSE)="#N/A N/A","NA",VLOOKUP($B59,Snapshot!$D:$AJ,30,FALSE))</f>
        <v>0.36109010000000002</v>
      </c>
      <c r="J59" s="154">
        <f>IF(VLOOKUP($B59,Snapshot!$D:$AJ,29,FALSE)="#N/A N/A","NA",VLOOKUP($B59,Snapshot!$D:$AJ,31,FALSE))</f>
        <v>34.653750000000002</v>
      </c>
      <c r="K59" s="154">
        <f>IF(VLOOKUP($B59,Snapshot!$D:$AJ,30,FALSE)="#N/A N/A","NA",VLOOKUP($B59,Snapshot!$D:$AJ,32,FALSE))</f>
        <v>30.922699999999999</v>
      </c>
      <c r="L59" s="155">
        <f>IF(VLOOKUP($B59,Snapshot!$D:$AJ,31,FALSE)="#N/A N/A","NA",VLOOKUP($B59,Snapshot!$D:$AJ,33,FALSE))</f>
        <v>42.019829999999999</v>
      </c>
      <c r="M59" s="150">
        <f>VLOOKUP($B59,Snapshot!$D:$AJ,11,FALSE)</f>
        <v>10.119422158291091</v>
      </c>
      <c r="N59" s="151">
        <f>VLOOKUP($B59,Snapshot!$D:$AJ,12,FALSE)</f>
        <v>13.245500840460094</v>
      </c>
      <c r="O59" s="152">
        <f>VLOOKUP($B59,Snapshot!$D:$AJ,13,FALSE)</f>
        <v>17.158468374835486</v>
      </c>
      <c r="P59" s="151">
        <f>VLOOKUP($B59,Snapshot!$D:$AJ,14,FALSE)</f>
        <v>18.966445370781759</v>
      </c>
      <c r="Q59" s="151">
        <f>VLOOKUP($B59,Snapshot!$D:$AJ,15,FALSE)</f>
        <v>30.89186944936111</v>
      </c>
      <c r="R59" s="151">
        <f>VLOOKUP($B59,Snapshot!$D:$AJ,16,FALSE)</f>
        <v>29.541861659339652</v>
      </c>
      <c r="S59" s="150">
        <f>VLOOKUP($B59,Snapshot!$D:$AJ,17,FALSE)</f>
        <v>23.346194704055762</v>
      </c>
      <c r="T59" s="151">
        <f>VLOOKUP($B59,Snapshot!$D:$AJ,18,FALSE)</f>
        <v>17.83624514056455</v>
      </c>
      <c r="U59" s="152">
        <f>VLOOKUP($B59,Snapshot!$D:$AJ,19,FALSE)</f>
        <v>13.768711451336934</v>
      </c>
      <c r="V59" s="150">
        <f>VLOOKUP($B59,Snapshot!$D:$AJ,20,FALSE)</f>
        <v>2.2905200792325542</v>
      </c>
      <c r="W59" s="151">
        <f>VLOOKUP($B59,Snapshot!$D:$AJ,21,FALSE)</f>
        <v>2.0489035389691712</v>
      </c>
      <c r="X59" s="152">
        <f>VLOOKUP($B59,Snapshot!$D:$AJ,22,FALSE)</f>
        <v>1.8042107503909661</v>
      </c>
      <c r="Y59" s="150" t="str">
        <f>VLOOKUP($B59,Snapshot!$D:$AJ,23,FALSE)</f>
        <v>NA</v>
      </c>
      <c r="Z59" s="151" t="str">
        <f>VLOOKUP($B59,Snapshot!$D:$AJ,24,FALSE)</f>
        <v>NA</v>
      </c>
      <c r="AA59" s="152" t="str">
        <f>VLOOKUP($B59,Snapshot!$D:$AJ,25,FALSE)</f>
        <v>NA</v>
      </c>
      <c r="AB59" s="150">
        <f>VLOOKUP($B59,Snapshot!$D:$AJ,26,FALSE)</f>
        <v>11.165631648779572</v>
      </c>
      <c r="AC59" s="151">
        <f>VLOOKUP($B59,Snapshot!$D:$AJ,27,FALSE)</f>
        <v>12.112977079586855</v>
      </c>
      <c r="AD59" s="152">
        <f>VLOOKUP($B59,Snapshot!$D:$AJ,28,FALSE)</f>
        <v>13.935853906021157</v>
      </c>
      <c r="AE59" s="152">
        <f>VLOOKUP($B59,Snapshot!$D:$AJ,29,FALSE)</f>
        <v>0</v>
      </c>
    </row>
    <row r="60" spans="2:31" ht="12.75">
      <c r="B60" s="252" t="s">
        <v>223</v>
      </c>
      <c r="C60" s="165" t="s">
        <v>487</v>
      </c>
      <c r="D60" s="177" t="s">
        <v>1298</v>
      </c>
      <c r="E60" s="148">
        <f>VLOOKUP($B60,Snapshot!$D:$AJ,2,FALSE)</f>
        <v>7756.2</v>
      </c>
      <c r="F60" s="148">
        <f>VLOOKUP($B60,Snapshot!$D:$AJ,3,FALSE)</f>
        <v>7500</v>
      </c>
      <c r="G60" s="148">
        <f t="shared" si="11"/>
        <v>-3.3031639204765213</v>
      </c>
      <c r="H60" s="149">
        <f>VLOOKUP($B60,Snapshot!$D:$AJ,8,FALSE)</f>
        <v>57.358078853046599</v>
      </c>
      <c r="I60" s="153">
        <f>IF(VLOOKUP($B60,Snapshot!$D:$AJ,28,FALSE)="#N/A N/A","NA",VLOOKUP($B60,Snapshot!$D:$AJ,30,FALSE))</f>
        <v>8.1877999999999993</v>
      </c>
      <c r="J60" s="154">
        <f>IF(VLOOKUP($B60,Snapshot!$D:$AJ,29,FALSE)="#N/A N/A","NA",VLOOKUP($B60,Snapshot!$D:$AJ,31,FALSE))</f>
        <v>10.43683</v>
      </c>
      <c r="K60" s="154">
        <f>IF(VLOOKUP($B60,Snapshot!$D:$AJ,30,FALSE)="#N/A N/A","NA",VLOOKUP($B60,Snapshot!$D:$AJ,32,FALSE))</f>
        <v>-1.0518380000000001</v>
      </c>
      <c r="L60" s="155">
        <f>IF(VLOOKUP($B60,Snapshot!$D:$AJ,31,FALSE)="#N/A N/A","NA",VLOOKUP($B60,Snapshot!$D:$AJ,33,FALSE))</f>
        <v>5.8592320000000004</v>
      </c>
      <c r="M60" s="150">
        <f>VLOOKUP($B60,Snapshot!$D:$AJ,11,FALSE)</f>
        <v>233.71407766990285</v>
      </c>
      <c r="N60" s="151">
        <f>VLOOKUP($B60,Snapshot!$D:$AJ,12,FALSE)</f>
        <v>275.45706837396648</v>
      </c>
      <c r="O60" s="152">
        <f>VLOOKUP($B60,Snapshot!$D:$AJ,13,FALSE)</f>
        <v>359.2065414983432</v>
      </c>
      <c r="P60" s="151">
        <f>VLOOKUP($B60,Snapshot!$D:$AJ,14,FALSE)</f>
        <v>22.760062399641257</v>
      </c>
      <c r="Q60" s="151">
        <f>VLOOKUP($B60,Snapshot!$D:$AJ,15,FALSE)</f>
        <v>17.860708743022879</v>
      </c>
      <c r="R60" s="151">
        <f>VLOOKUP($B60,Snapshot!$D:$AJ,16,FALSE)</f>
        <v>30.403820682022452</v>
      </c>
      <c r="S60" s="150">
        <f>VLOOKUP($B60,Snapshot!$D:$AJ,17,FALSE)</f>
        <v>33.186704358283613</v>
      </c>
      <c r="T60" s="151">
        <f>VLOOKUP($B60,Snapshot!$D:$AJ,18,FALSE)</f>
        <v>28.157563883857264</v>
      </c>
      <c r="U60" s="152">
        <f>VLOOKUP($B60,Snapshot!$D:$AJ,19,FALSE)</f>
        <v>21.592591180680863</v>
      </c>
      <c r="V60" s="150">
        <f>VLOOKUP($B60,Snapshot!$D:$AJ,20,FALSE)</f>
        <v>6.2540663623657808</v>
      </c>
      <c r="W60" s="151">
        <f>VLOOKUP($B60,Snapshot!$D:$AJ,21,FALSE)</f>
        <v>5.2010883000535459</v>
      </c>
      <c r="X60" s="152">
        <f>VLOOKUP($B60,Snapshot!$D:$AJ,22,FALSE)</f>
        <v>4.3010109634227067</v>
      </c>
      <c r="Y60" s="150" t="str">
        <f>VLOOKUP($B60,Snapshot!$D:$AJ,23,FALSE)</f>
        <v>NA</v>
      </c>
      <c r="Z60" s="151" t="str">
        <f>VLOOKUP($B60,Snapshot!$D:$AJ,24,FALSE)</f>
        <v>NA</v>
      </c>
      <c r="AA60" s="152" t="str">
        <f>VLOOKUP($B60,Snapshot!$D:$AJ,25,FALSE)</f>
        <v>NA</v>
      </c>
      <c r="AB60" s="150">
        <f>VLOOKUP($B60,Snapshot!$D:$AJ,26,FALSE)</f>
        <v>22.034493403357615</v>
      </c>
      <c r="AC60" s="151">
        <f>VLOOKUP($B60,Snapshot!$D:$AJ,27,FALSE)</f>
        <v>20.191490770070981</v>
      </c>
      <c r="AD60" s="152">
        <f>VLOOKUP($B60,Snapshot!$D:$AJ,28,FALSE)</f>
        <v>21.805720797953494</v>
      </c>
      <c r="AE60" s="152">
        <f>VLOOKUP($B60,Snapshot!$D:$AJ,29,FALSE)</f>
        <v>0.46414481318171269</v>
      </c>
    </row>
    <row r="61" spans="2:31" ht="12.75">
      <c r="B61" s="252" t="s">
        <v>599</v>
      </c>
      <c r="C61" s="165" t="s">
        <v>1300</v>
      </c>
      <c r="D61" s="177" t="s">
        <v>1298</v>
      </c>
      <c r="E61" s="148">
        <f>VLOOKUP($B61,Snapshot!$D:$AJ,2,FALSE)</f>
        <v>883.6</v>
      </c>
      <c r="F61" s="148">
        <f>VLOOKUP($B61,Snapshot!$D:$AJ,3,FALSE)</f>
        <v>890</v>
      </c>
      <c r="G61" s="148">
        <f t="shared" si="11"/>
        <v>0.7243096423721056</v>
      </c>
      <c r="H61" s="149">
        <f>VLOOKUP($B61,Snapshot!$D:$AJ,8,FALSE)</f>
        <v>1.4085791568100361</v>
      </c>
      <c r="I61" s="153">
        <f>IF(VLOOKUP($B61,Snapshot!$D:$AJ,28,FALSE)="#N/A N/A","NA",VLOOKUP($B61,Snapshot!$D:$AJ,30,FALSE))</f>
        <v>-2.9490919999999998</v>
      </c>
      <c r="J61" s="154">
        <f>IF(VLOOKUP($B61,Snapshot!$D:$AJ,29,FALSE)="#N/A N/A","NA",VLOOKUP($B61,Snapshot!$D:$AJ,31,FALSE))</f>
        <v>16.855119999999999</v>
      </c>
      <c r="K61" s="154">
        <f>IF(VLOOKUP($B61,Snapshot!$D:$AJ,30,FALSE)="#N/A N/A","NA",VLOOKUP($B61,Snapshot!$D:$AJ,32,FALSE))</f>
        <v>14.812889999999999</v>
      </c>
      <c r="L61" s="155">
        <f>IF(VLOOKUP($B61,Snapshot!$D:$AJ,31,FALSE)="#N/A N/A","NA",VLOOKUP($B61,Snapshot!$D:$AJ,33,FALSE))</f>
        <v>13.573259999999999</v>
      </c>
      <c r="M61" s="150">
        <f>VLOOKUP($B61,Snapshot!$D:$AJ,11,FALSE)</f>
        <v>56.373369979461657</v>
      </c>
      <c r="N61" s="151">
        <f>VLOOKUP($B61,Snapshot!$D:$AJ,12,FALSE)</f>
        <v>64.754274736494139</v>
      </c>
      <c r="O61" s="152">
        <f>VLOOKUP($B61,Snapshot!$D:$AJ,13,FALSE)</f>
        <v>72.851989131919851</v>
      </c>
      <c r="P61" s="151">
        <f>VLOOKUP($B61,Snapshot!$D:$AJ,14,FALSE)</f>
        <v>20.842683886977873</v>
      </c>
      <c r="Q61" s="151">
        <f>VLOOKUP($B61,Snapshot!$D:$AJ,15,FALSE)</f>
        <v>14.866779758041559</v>
      </c>
      <c r="R61" s="151">
        <f>VLOOKUP($B61,Snapshot!$D:$AJ,16,FALSE)</f>
        <v>12.505297030007512</v>
      </c>
      <c r="S61" s="150">
        <f>VLOOKUP($B61,Snapshot!$D:$AJ,17,FALSE)</f>
        <v>15.674067388944804</v>
      </c>
      <c r="T61" s="151">
        <f>VLOOKUP($B61,Snapshot!$D:$AJ,18,FALSE)</f>
        <v>13.645431187294601</v>
      </c>
      <c r="U61" s="152">
        <f>VLOOKUP($B61,Snapshot!$D:$AJ,19,FALSE)</f>
        <v>12.1287010900963</v>
      </c>
      <c r="V61" s="150">
        <f>VLOOKUP($B61,Snapshot!$D:$AJ,20,FALSE)</f>
        <v>2.7087711255422318</v>
      </c>
      <c r="W61" s="151">
        <f>VLOOKUP($B61,Snapshot!$D:$AJ,21,FALSE)</f>
        <v>2.2953400571700433</v>
      </c>
      <c r="X61" s="152">
        <f>VLOOKUP($B61,Snapshot!$D:$AJ,22,FALSE)</f>
        <v>1.9557073342353879</v>
      </c>
      <c r="Y61" s="150" t="str">
        <f>VLOOKUP($B61,Snapshot!$D:$AJ,23,FALSE)</f>
        <v>NA</v>
      </c>
      <c r="Z61" s="151" t="str">
        <f>VLOOKUP($B61,Snapshot!$D:$AJ,24,FALSE)</f>
        <v>NA</v>
      </c>
      <c r="AA61" s="152" t="str">
        <f>VLOOKUP($B61,Snapshot!$D:$AJ,25,FALSE)</f>
        <v>NA</v>
      </c>
      <c r="AB61" s="150">
        <f>VLOOKUP($B61,Snapshot!$D:$AJ,26,FALSE)</f>
        <v>18.788291654518833</v>
      </c>
      <c r="AC61" s="151">
        <f>VLOOKUP($B61,Snapshot!$D:$AJ,27,FALSE)</f>
        <v>18.21105595690231</v>
      </c>
      <c r="AD61" s="152">
        <f>VLOOKUP($B61,Snapshot!$D:$AJ,28,FALSE)</f>
        <v>17.412881972283678</v>
      </c>
      <c r="AE61" s="152">
        <f>VLOOKUP($B61,Snapshot!$D:$AJ,29,FALSE)</f>
        <v>0.67904028972385688</v>
      </c>
    </row>
    <row r="62" spans="2:31" ht="12.75">
      <c r="B62" s="252" t="s">
        <v>502</v>
      </c>
      <c r="C62" s="165" t="s">
        <v>1301</v>
      </c>
      <c r="D62" s="177" t="s">
        <v>1298</v>
      </c>
      <c r="E62" s="148">
        <f>VLOOKUP($B62,Snapshot!$D:$AJ,2,FALSE)</f>
        <v>1606.6</v>
      </c>
      <c r="F62" s="148">
        <f>VLOOKUP($B62,Snapshot!$D:$AJ,3,FALSE)</f>
        <v>1675</v>
      </c>
      <c r="G62" s="148">
        <f t="shared" si="11"/>
        <v>4.2574380679696304</v>
      </c>
      <c r="H62" s="149">
        <f>VLOOKUP($B62,Snapshot!$D:$AJ,8,FALSE)</f>
        <v>16.145863799283156</v>
      </c>
      <c r="I62" s="153">
        <f>IF(VLOOKUP($B62,Snapshot!$D:$AJ,28,FALSE)="#N/A N/A","NA",VLOOKUP($B62,Snapshot!$D:$AJ,30,FALSE))</f>
        <v>11.406980000000001</v>
      </c>
      <c r="J62" s="154">
        <f>IF(VLOOKUP($B62,Snapshot!$D:$AJ,29,FALSE)="#N/A N/A","NA",VLOOKUP($B62,Snapshot!$D:$AJ,31,FALSE))</f>
        <v>42.334440000000001</v>
      </c>
      <c r="K62" s="154">
        <f>IF(VLOOKUP($B62,Snapshot!$D:$AJ,30,FALSE)="#N/A N/A","NA",VLOOKUP($B62,Snapshot!$D:$AJ,32,FALSE))</f>
        <v>34.067680000000003</v>
      </c>
      <c r="L62" s="155">
        <f>IF(VLOOKUP($B62,Snapshot!$D:$AJ,31,FALSE)="#N/A N/A","NA",VLOOKUP($B62,Snapshot!$D:$AJ,33,FALSE))</f>
        <v>27.48264</v>
      </c>
      <c r="M62" s="150">
        <f>VLOOKUP($B62,Snapshot!$D:$AJ,11,FALSE)</f>
        <v>40.732595501606568</v>
      </c>
      <c r="N62" s="151">
        <f>VLOOKUP($B62,Snapshot!$D:$AJ,12,FALSE)</f>
        <v>54.631758476658113</v>
      </c>
      <c r="O62" s="152">
        <f>VLOOKUP($B62,Snapshot!$D:$AJ,13,FALSE)</f>
        <v>72.249692595659766</v>
      </c>
      <c r="P62" s="151">
        <f>VLOOKUP($B62,Snapshot!$D:$AJ,14,FALSE)</f>
        <v>25.641311756512074</v>
      </c>
      <c r="Q62" s="151">
        <f>VLOOKUP($B62,Snapshot!$D:$AJ,15,FALSE)</f>
        <v>34.122949455807053</v>
      </c>
      <c r="R62" s="151">
        <f>VLOOKUP($B62,Snapshot!$D:$AJ,16,FALSE)</f>
        <v>32.248521025602848</v>
      </c>
      <c r="S62" s="150">
        <f>VLOOKUP($B62,Snapshot!$D:$AJ,17,FALSE)</f>
        <v>39.442612978999406</v>
      </c>
      <c r="T62" s="151">
        <f>VLOOKUP($B62,Snapshot!$D:$AJ,18,FALSE)</f>
        <v>29.40780316794001</v>
      </c>
      <c r="U62" s="152">
        <f>VLOOKUP($B62,Snapshot!$D:$AJ,19,FALSE)</f>
        <v>22.236772812186508</v>
      </c>
      <c r="V62" s="150">
        <f>VLOOKUP($B62,Snapshot!$D:$AJ,20,FALSE)</f>
        <v>6.9032050197095485</v>
      </c>
      <c r="W62" s="151">
        <f>VLOOKUP($B62,Snapshot!$D:$AJ,21,FALSE)</f>
        <v>5.6299977470939186</v>
      </c>
      <c r="X62" s="152">
        <f>VLOOKUP($B62,Snapshot!$D:$AJ,22,FALSE)</f>
        <v>4.3095230951733807</v>
      </c>
      <c r="Y62" s="150" t="str">
        <f>VLOOKUP($B62,Snapshot!$D:$AJ,23,FALSE)</f>
        <v>NA</v>
      </c>
      <c r="Z62" s="151" t="str">
        <f>VLOOKUP($B62,Snapshot!$D:$AJ,24,FALSE)</f>
        <v>NA</v>
      </c>
      <c r="AA62" s="152" t="str">
        <f>VLOOKUP($B62,Snapshot!$D:$AJ,25,FALSE)</f>
        <v>NA</v>
      </c>
      <c r="AB62" s="150">
        <f>VLOOKUP($B62,Snapshot!$D:$AJ,26,FALSE)</f>
        <v>20.221572607802781</v>
      </c>
      <c r="AC62" s="151">
        <f>VLOOKUP($B62,Snapshot!$D:$AJ,27,FALSE)</f>
        <v>21.089405613747008</v>
      </c>
      <c r="AD62" s="152">
        <f>VLOOKUP($B62,Snapshot!$D:$AJ,28,FALSE)</f>
        <v>22.144671188041514</v>
      </c>
      <c r="AE62" s="152">
        <f>VLOOKUP($B62,Snapshot!$D:$AJ,29,FALSE)</f>
        <v>0.12448649321548613</v>
      </c>
    </row>
    <row r="63" spans="2:31" ht="12.75">
      <c r="B63" s="252" t="s">
        <v>697</v>
      </c>
      <c r="C63" s="165" t="s">
        <v>727</v>
      </c>
      <c r="D63" s="177" t="s">
        <v>1298</v>
      </c>
      <c r="E63" s="148">
        <f>VLOOKUP($B63,Snapshot!$D:$AJ,2,FALSE)</f>
        <v>1205.8</v>
      </c>
      <c r="F63" s="148">
        <f>VLOOKUP($B63,Snapshot!$D:$AJ,3,FALSE)</f>
        <v>1520</v>
      </c>
      <c r="G63" s="148">
        <f t="shared" si="11"/>
        <v>26.057389285121914</v>
      </c>
      <c r="H63" s="149">
        <f>VLOOKUP($B63,Snapshot!$D:$AJ,8,FALSE)</f>
        <v>2.3194836081242531</v>
      </c>
      <c r="I63" s="153">
        <f>IF(VLOOKUP($B63,Snapshot!$D:$AJ,28,FALSE)="#N/A N/A","NA",VLOOKUP($B63,Snapshot!$D:$AJ,30,FALSE))</f>
        <v>-9.3485709999999997</v>
      </c>
      <c r="J63" s="154">
        <f>IF(VLOOKUP($B63,Snapshot!$D:$AJ,29,FALSE)="#N/A N/A","NA",VLOOKUP($B63,Snapshot!$D:$AJ,31,FALSE))</f>
        <v>-15.02467</v>
      </c>
      <c r="K63" s="154">
        <f>IF(VLOOKUP($B63,Snapshot!$D:$AJ,30,FALSE)="#N/A N/A","NA",VLOOKUP($B63,Snapshot!$D:$AJ,32,FALSE))</f>
        <v>-9.0477089999999993</v>
      </c>
      <c r="L63" s="155">
        <f>IF(VLOOKUP($B63,Snapshot!$D:$AJ,31,FALSE)="#N/A N/A","NA",VLOOKUP($B63,Snapshot!$D:$AJ,33,FALSE))</f>
        <v>-24.521930000000001</v>
      </c>
      <c r="M63" s="150">
        <f>VLOOKUP($B63,Snapshot!$D:$AJ,11,FALSE)</f>
        <v>90.722173422010286</v>
      </c>
      <c r="N63" s="151">
        <f>VLOOKUP($B63,Snapshot!$D:$AJ,12,FALSE)</f>
        <v>104.4681862474549</v>
      </c>
      <c r="O63" s="152">
        <f>VLOOKUP($B63,Snapshot!$D:$AJ,13,FALSE)</f>
        <v>124.01402145622826</v>
      </c>
      <c r="P63" s="151">
        <f>VLOOKUP($B63,Snapshot!$D:$AJ,14,FALSE)</f>
        <v>74.52316512712936</v>
      </c>
      <c r="Q63" s="151">
        <f>VLOOKUP($B63,Snapshot!$D:$AJ,15,FALSE)</f>
        <v>15.151767541439497</v>
      </c>
      <c r="R63" s="151">
        <f>VLOOKUP($B63,Snapshot!$D:$AJ,16,FALSE)</f>
        <v>18.709844509480568</v>
      </c>
      <c r="S63" s="150">
        <f>VLOOKUP($B63,Snapshot!$D:$AJ,17,FALSE)</f>
        <v>13.291127786269046</v>
      </c>
      <c r="T63" s="151">
        <f>VLOOKUP($B63,Snapshot!$D:$AJ,18,FALSE)</f>
        <v>11.542269884381918</v>
      </c>
      <c r="U63" s="152">
        <f>VLOOKUP($B63,Snapshot!$D:$AJ,19,FALSE)</f>
        <v>9.7230940972718685</v>
      </c>
      <c r="V63" s="150">
        <f>VLOOKUP($B63,Snapshot!$D:$AJ,20,FALSE)</f>
        <v>2.9251292089169216</v>
      </c>
      <c r="W63" s="151">
        <f>VLOOKUP($B63,Snapshot!$D:$AJ,21,FALSE)</f>
        <v>2.3797621472804762</v>
      </c>
      <c r="X63" s="152">
        <f>VLOOKUP($B63,Snapshot!$D:$AJ,22,FALSE)</f>
        <v>1.9118339356917369</v>
      </c>
      <c r="Y63" s="150" t="str">
        <f>VLOOKUP($B63,Snapshot!$D:$AJ,23,FALSE)</f>
        <v>NA</v>
      </c>
      <c r="Z63" s="151" t="str">
        <f>VLOOKUP($B63,Snapshot!$D:$AJ,24,FALSE)</f>
        <v>NA</v>
      </c>
      <c r="AA63" s="152" t="str">
        <f>VLOOKUP($B63,Snapshot!$D:$AJ,25,FALSE)</f>
        <v>NA</v>
      </c>
      <c r="AB63" s="150">
        <f>VLOOKUP($B63,Snapshot!$D:$AJ,26,FALSE)</f>
        <v>24.765542371937876</v>
      </c>
      <c r="AC63" s="151">
        <f>VLOOKUP($B63,Snapshot!$D:$AJ,27,FALSE)</f>
        <v>22.737404270828225</v>
      </c>
      <c r="AD63" s="152">
        <f>VLOOKUP($B63,Snapshot!$D:$AJ,28,FALSE)</f>
        <v>21.806721906814118</v>
      </c>
      <c r="AE63" s="152">
        <f>VLOOKUP($B63,Snapshot!$D:$AJ,29,FALSE)</f>
        <v>0.82932492950738101</v>
      </c>
    </row>
    <row r="64" spans="2:31" ht="12.75">
      <c r="B64" s="252" t="s">
        <v>746</v>
      </c>
      <c r="C64" s="165" t="s">
        <v>1302</v>
      </c>
      <c r="D64" s="177" t="s">
        <v>1298</v>
      </c>
      <c r="E64" s="148">
        <f>VLOOKUP($B64,Snapshot!$D:$AJ,2,FALSE)</f>
        <v>800.5</v>
      </c>
      <c r="F64" s="148">
        <f>VLOOKUP($B64,Snapshot!$D:$AJ,3,FALSE)</f>
        <v>950</v>
      </c>
      <c r="G64" s="148">
        <f t="shared" si="11"/>
        <v>18.675827607745148</v>
      </c>
      <c r="H64" s="149">
        <f>VLOOKUP($B64,Snapshot!$D:$AJ,8,FALSE)</f>
        <v>2.7854282293906811</v>
      </c>
      <c r="I64" s="153">
        <f>IF(VLOOKUP($B64,Snapshot!$D:$AJ,28,FALSE)="#N/A N/A","NA",VLOOKUP($B64,Snapshot!$D:$AJ,30,FALSE))</f>
        <v>1.073232</v>
      </c>
      <c r="J64" s="154">
        <f>IF(VLOOKUP($B64,Snapshot!$D:$AJ,29,FALSE)="#N/A N/A","NA",VLOOKUP($B64,Snapshot!$D:$AJ,31,FALSE))</f>
        <v>9.149165</v>
      </c>
      <c r="K64" s="154">
        <f>IF(VLOOKUP($B64,Snapshot!$D:$AJ,30,FALSE)="#N/A N/A","NA",VLOOKUP($B64,Snapshot!$D:$AJ,32,FALSE))</f>
        <v>15.32921</v>
      </c>
      <c r="L64" s="155">
        <f>IF(VLOOKUP($B64,Snapshot!$D:$AJ,31,FALSE)="#N/A N/A","NA",VLOOKUP($B64,Snapshot!$D:$AJ,33,FALSE))</f>
        <v>8.956035</v>
      </c>
      <c r="M64" s="150">
        <f>VLOOKUP($B64,Snapshot!$D:$AJ,11,FALSE)</f>
        <v>28.583845388426695</v>
      </c>
      <c r="N64" s="151">
        <f>VLOOKUP($B64,Snapshot!$D:$AJ,12,FALSE)</f>
        <v>37.252428087762546</v>
      </c>
      <c r="O64" s="152">
        <f>VLOOKUP($B64,Snapshot!$D:$AJ,13,FALSE)</f>
        <v>45.097469639387612</v>
      </c>
      <c r="P64" s="151">
        <f>VLOOKUP($B64,Snapshot!$D:$AJ,14,FALSE)</f>
        <v>37.998170301792179</v>
      </c>
      <c r="Q64" s="151">
        <f>VLOOKUP($B64,Snapshot!$D:$AJ,15,FALSE)</f>
        <v>30.326859740312173</v>
      </c>
      <c r="R64" s="151">
        <f>VLOOKUP($B64,Snapshot!$D:$AJ,16,FALSE)</f>
        <v>21.05914152264927</v>
      </c>
      <c r="S64" s="150">
        <f>VLOOKUP($B64,Snapshot!$D:$AJ,17,FALSE)</f>
        <v>28.005329203330852</v>
      </c>
      <c r="T64" s="151">
        <f>VLOOKUP($B64,Snapshot!$D:$AJ,18,FALSE)</f>
        <v>21.48853218679093</v>
      </c>
      <c r="U64" s="152">
        <f>VLOOKUP($B64,Snapshot!$D:$AJ,19,FALSE)</f>
        <v>17.750441574683215</v>
      </c>
      <c r="V64" s="150">
        <f>VLOOKUP($B64,Snapshot!$D:$AJ,20,FALSE)</f>
        <v>4.5053590205849723</v>
      </c>
      <c r="W64" s="151">
        <f>VLOOKUP($B64,Snapshot!$D:$AJ,21,FALSE)</f>
        <v>3.7244732446759525</v>
      </c>
      <c r="X64" s="152">
        <f>VLOOKUP($B64,Snapshot!$D:$AJ,22,FALSE)</f>
        <v>3.0904091349089557</v>
      </c>
      <c r="Y64" s="150" t="str">
        <f>VLOOKUP($B64,Snapshot!$D:$AJ,23,FALSE)</f>
        <v>NA</v>
      </c>
      <c r="Z64" s="151" t="str">
        <f>VLOOKUP($B64,Snapshot!$D:$AJ,24,FALSE)</f>
        <v>NA</v>
      </c>
      <c r="AA64" s="152" t="str">
        <f>VLOOKUP($B64,Snapshot!$D:$AJ,25,FALSE)</f>
        <v>NA</v>
      </c>
      <c r="AB64" s="150">
        <f>VLOOKUP($B64,Snapshot!$D:$AJ,26,FALSE)</f>
        <v>17.53269564337949</v>
      </c>
      <c r="AC64" s="151">
        <f>VLOOKUP($B64,Snapshot!$D:$AJ,27,FALSE)</f>
        <v>18.97695483309494</v>
      </c>
      <c r="AD64" s="152">
        <f>VLOOKUP($B64,Snapshot!$D:$AJ,28,FALSE)</f>
        <v>19.030198017712213</v>
      </c>
      <c r="AE64" s="152">
        <f>VLOOKUP($B64,Snapshot!$D:$AJ,29,FALSE)</f>
        <v>0</v>
      </c>
    </row>
    <row r="65" spans="2:31" ht="12.75">
      <c r="B65" s="252" t="s">
        <v>698</v>
      </c>
      <c r="C65" s="165" t="s">
        <v>1303</v>
      </c>
      <c r="D65" s="177" t="s">
        <v>1298</v>
      </c>
      <c r="E65" s="148">
        <f>VLOOKUP($B65,Snapshot!$D:$AJ,2,FALSE)</f>
        <v>250.65</v>
      </c>
      <c r="F65" s="148">
        <f>VLOOKUP($B65,Snapshot!$D:$AJ,3,FALSE)</f>
        <v>330</v>
      </c>
      <c r="G65" s="148">
        <f t="shared" si="11"/>
        <v>31.657690005984449</v>
      </c>
      <c r="H65" s="149">
        <f>VLOOKUP($B65,Snapshot!$D:$AJ,8,FALSE)</f>
        <v>0.29482741935483869</v>
      </c>
      <c r="I65" s="153">
        <f>IF(VLOOKUP($B65,Snapshot!$D:$AJ,28,FALSE)="#N/A N/A","NA",VLOOKUP($B65,Snapshot!$D:$AJ,30,FALSE))</f>
        <v>-44.626089999999998</v>
      </c>
      <c r="J65" s="154">
        <f>IF(VLOOKUP($B65,Snapshot!$D:$AJ,29,FALSE)="#N/A N/A","NA",VLOOKUP($B65,Snapshot!$D:$AJ,31,FALSE))</f>
        <v>-46.344859999999997</v>
      </c>
      <c r="K65" s="154">
        <f>IF(VLOOKUP($B65,Snapshot!$D:$AJ,30,FALSE)="#N/A N/A","NA",VLOOKUP($B65,Snapshot!$D:$AJ,32,FALSE))</f>
        <v>-58.231960000000001</v>
      </c>
      <c r="L65" s="155">
        <f>IF(VLOOKUP($B65,Snapshot!$D:$AJ,31,FALSE)="#N/A N/A","NA",VLOOKUP($B65,Snapshot!$D:$AJ,33,FALSE))</f>
        <v>-56.484380000000002</v>
      </c>
      <c r="M65" s="150">
        <f>VLOOKUP($B65,Snapshot!$D:$AJ,11,FALSE)</f>
        <v>50.217650566487798</v>
      </c>
      <c r="N65" s="151">
        <f>VLOOKUP($B65,Snapshot!$D:$AJ,12,FALSE)</f>
        <v>0.10187714711318038</v>
      </c>
      <c r="O65" s="152">
        <f>VLOOKUP($B65,Snapshot!$D:$AJ,13,FALSE)</f>
        <v>58.566997753806824</v>
      </c>
      <c r="P65" s="151">
        <f>VLOOKUP($B65,Snapshot!$D:$AJ,14,FALSE)</f>
        <v>30.161576766968047</v>
      </c>
      <c r="Q65" s="151">
        <f>VLOOKUP($B65,Snapshot!$D:$AJ,15,FALSE)</f>
        <v>-99.797128806377955</v>
      </c>
      <c r="R65" s="151">
        <f>VLOOKUP($B65,Snapshot!$D:$AJ,16,FALSE)</f>
        <v>57387.865937924071</v>
      </c>
      <c r="S65" s="150">
        <f>VLOOKUP($B65,Snapshot!$D:$AJ,17,FALSE)</f>
        <v>4.9912729323754652</v>
      </c>
      <c r="T65" s="151">
        <f>VLOOKUP($B65,Snapshot!$D:$AJ,18,FALSE)</f>
        <v>2460.3162446386573</v>
      </c>
      <c r="U65" s="152">
        <f>VLOOKUP($B65,Snapshot!$D:$AJ,19,FALSE)</f>
        <v>4.2797139961593453</v>
      </c>
      <c r="V65" s="150">
        <f>VLOOKUP($B65,Snapshot!$D:$AJ,20,FALSE)</f>
        <v>0.88550122009023402</v>
      </c>
      <c r="W65" s="151">
        <f>VLOOKUP($B65,Snapshot!$D:$AJ,21,FALSE)</f>
        <v>0.88518263084329396</v>
      </c>
      <c r="X65" s="152">
        <f>VLOOKUP($B65,Snapshot!$D:$AJ,22,FALSE)</f>
        <v>0.73347615024304724</v>
      </c>
      <c r="Y65" s="150" t="str">
        <f>VLOOKUP($B65,Snapshot!$D:$AJ,23,FALSE)</f>
        <v>NA</v>
      </c>
      <c r="Z65" s="151" t="str">
        <f>VLOOKUP($B65,Snapshot!$D:$AJ,24,FALSE)</f>
        <v>NA</v>
      </c>
      <c r="AA65" s="152" t="str">
        <f>VLOOKUP($B65,Snapshot!$D:$AJ,25,FALSE)</f>
        <v>NA</v>
      </c>
      <c r="AB65" s="150">
        <f>VLOOKUP($B65,Snapshot!$D:$AJ,26,FALSE)</f>
        <v>19.546741058968468</v>
      </c>
      <c r="AC65" s="151">
        <f>VLOOKUP($B65,Snapshot!$D:$AJ,27,FALSE)</f>
        <v>3.5984881973406699E-2</v>
      </c>
      <c r="AD65" s="152">
        <f>VLOOKUP($B65,Snapshot!$D:$AJ,28,FALSE)</f>
        <v>18.744714126646368</v>
      </c>
      <c r="AE65" s="152">
        <f>VLOOKUP($B65,Snapshot!$D:$AJ,29,FALSE)</f>
        <v>0</v>
      </c>
    </row>
    <row r="66" spans="2:31" ht="12.75">
      <c r="B66" s="252" t="s">
        <v>665</v>
      </c>
      <c r="C66" s="165" t="s">
        <v>730</v>
      </c>
      <c r="D66" s="177" t="s">
        <v>1298</v>
      </c>
      <c r="E66" s="148">
        <f>VLOOKUP($B66,Snapshot!$D:$AJ,2,FALSE)</f>
        <v>1208.4000000000001</v>
      </c>
      <c r="F66" s="148">
        <f>VLOOKUP($B66,Snapshot!$D:$AJ,3,FALSE)</f>
        <v>1215</v>
      </c>
      <c r="G66" s="148">
        <f t="shared" si="11"/>
        <v>0.54617676266136073</v>
      </c>
      <c r="H66" s="149">
        <f>VLOOKUP($B66,Snapshot!$D:$AJ,8,FALSE)</f>
        <v>1.3677523924731183</v>
      </c>
      <c r="I66" s="153">
        <f>IF(VLOOKUP($B66,Snapshot!$D:$AJ,28,FALSE)="#N/A N/A","NA",VLOOKUP($B66,Snapshot!$D:$AJ,30,FALSE))</f>
        <v>18.470590000000001</v>
      </c>
      <c r="J66" s="154">
        <f>IF(VLOOKUP($B66,Snapshot!$D:$AJ,29,FALSE)="#N/A N/A","NA",VLOOKUP($B66,Snapshot!$D:$AJ,31,FALSE))</f>
        <v>32.427399999999999</v>
      </c>
      <c r="K66" s="154">
        <f>IF(VLOOKUP($B66,Snapshot!$D:$AJ,30,FALSE)="#N/A N/A","NA",VLOOKUP($B66,Snapshot!$D:$AJ,32,FALSE))</f>
        <v>47.473759999999999</v>
      </c>
      <c r="L66" s="155">
        <f>IF(VLOOKUP($B66,Snapshot!$D:$AJ,31,FALSE)="#N/A N/A","NA",VLOOKUP($B66,Snapshot!$D:$AJ,33,FALSE))</f>
        <v>29.89358</v>
      </c>
      <c r="M66" s="150">
        <f>VLOOKUP($B66,Snapshot!$D:$AJ,11,FALSE)</f>
        <v>34.538439812461164</v>
      </c>
      <c r="N66" s="151">
        <f>VLOOKUP($B66,Snapshot!$D:$AJ,12,FALSE)</f>
        <v>43.013907716622981</v>
      </c>
      <c r="O66" s="152">
        <f>VLOOKUP($B66,Snapshot!$D:$AJ,13,FALSE)</f>
        <v>55.094197799139025</v>
      </c>
      <c r="P66" s="151">
        <f>VLOOKUP($B66,Snapshot!$D:$AJ,14,FALSE)</f>
        <v>33.156695507732039</v>
      </c>
      <c r="Q66" s="151">
        <f>VLOOKUP($B66,Snapshot!$D:$AJ,15,FALSE)</f>
        <v>24.539232085127203</v>
      </c>
      <c r="R66" s="151">
        <f>VLOOKUP($B66,Snapshot!$D:$AJ,16,FALSE)</f>
        <v>28.084614311495226</v>
      </c>
      <c r="S66" s="150">
        <f>VLOOKUP($B66,Snapshot!$D:$AJ,17,FALSE)</f>
        <v>34.987104413558946</v>
      </c>
      <c r="T66" s="151">
        <f>VLOOKUP($B66,Snapshot!$D:$AJ,18,FALSE)</f>
        <v>28.093239236969087</v>
      </c>
      <c r="U66" s="152">
        <f>VLOOKUP($B66,Snapshot!$D:$AJ,19,FALSE)</f>
        <v>21.933344131909372</v>
      </c>
      <c r="V66" s="150">
        <f>VLOOKUP($B66,Snapshot!$D:$AJ,20,FALSE)</f>
        <v>5.0418233454396342</v>
      </c>
      <c r="W66" s="151">
        <f>VLOOKUP($B66,Snapshot!$D:$AJ,21,FALSE)</f>
        <v>4.3412026277198246</v>
      </c>
      <c r="X66" s="152">
        <f>VLOOKUP($B66,Snapshot!$D:$AJ,22,FALSE)</f>
        <v>3.6775160930138093</v>
      </c>
      <c r="Y66" s="150" t="str">
        <f>VLOOKUP($B66,Snapshot!$D:$AJ,23,FALSE)</f>
        <v>NA</v>
      </c>
      <c r="Z66" s="151" t="str">
        <f>VLOOKUP($B66,Snapshot!$D:$AJ,24,FALSE)</f>
        <v>NA</v>
      </c>
      <c r="AA66" s="152" t="str">
        <f>VLOOKUP($B66,Snapshot!$D:$AJ,25,FALSE)</f>
        <v>NA</v>
      </c>
      <c r="AB66" s="150">
        <f>VLOOKUP($B66,Snapshot!$D:$AJ,26,FALSE)</f>
        <v>15.523262780972189</v>
      </c>
      <c r="AC66" s="151">
        <f>VLOOKUP($B66,Snapshot!$D:$AJ,27,FALSE)</f>
        <v>16.631572403673449</v>
      </c>
      <c r="AD66" s="152">
        <f>VLOOKUP($B66,Snapshot!$D:$AJ,28,FALSE)</f>
        <v>18.176034543726463</v>
      </c>
      <c r="AE66" s="152">
        <f>VLOOKUP($B66,Snapshot!$D:$AJ,29,FALSE)</f>
        <v>0.28136378682555446</v>
      </c>
    </row>
    <row r="67" spans="2:31" ht="12.75">
      <c r="B67" s="252" t="s">
        <v>719</v>
      </c>
      <c r="C67" s="165" t="s">
        <v>726</v>
      </c>
      <c r="D67" s="177" t="s">
        <v>1298</v>
      </c>
      <c r="E67" s="148">
        <f>VLOOKUP($B67,Snapshot!$D:$AJ,2,FALSE)</f>
        <v>477.85</v>
      </c>
      <c r="F67" s="148">
        <f>VLOOKUP($B67,Snapshot!$D:$AJ,3,FALSE)</f>
        <v>600</v>
      </c>
      <c r="G67" s="148">
        <f t="shared" ref="G67" si="19">IF(IFERROR(((IF(F67&lt;0,"-",F67))/E67*100-100),"-")=-100,"-",(IFERROR(((IF(F67&lt;0,"-",F67))/E67*100-100),"-")))</f>
        <v>25.562414983781508</v>
      </c>
      <c r="H67" s="149">
        <f>VLOOKUP($B67,Snapshot!$D:$AJ,8,FALSE)</f>
        <v>2.4779105196559139</v>
      </c>
      <c r="I67" s="153">
        <f>IF(VLOOKUP($B67,Snapshot!$D:$AJ,28,FALSE)="#N/A N/A","NA",VLOOKUP($B67,Snapshot!$D:$AJ,30,FALSE))</f>
        <v>-0.55150880000000002</v>
      </c>
      <c r="J67" s="154">
        <f>IF(VLOOKUP($B67,Snapshot!$D:$AJ,29,FALSE)="#N/A N/A","NA",VLOOKUP($B67,Snapshot!$D:$AJ,31,FALSE))</f>
        <v>39.735439999999997</v>
      </c>
      <c r="K67" s="154">
        <f>IF(VLOOKUP($B67,Snapshot!$D:$AJ,30,FALSE)="#N/A N/A","NA",VLOOKUP($B67,Snapshot!$D:$AJ,32,FALSE))</f>
        <v>-15.9223</v>
      </c>
      <c r="L67" s="155">
        <f>IF(VLOOKUP($B67,Snapshot!$D:$AJ,31,FALSE)="#N/A N/A","NA",VLOOKUP($B67,Snapshot!$D:$AJ,33,FALSE))</f>
        <v>-17.618919999999999</v>
      </c>
      <c r="M67" s="150">
        <f>VLOOKUP($B67,Snapshot!$D:$AJ,11,FALSE)</f>
        <v>46.22053674902638</v>
      </c>
      <c r="N67" s="151">
        <f>VLOOKUP($B67,Snapshot!$D:$AJ,12,FALSE)</f>
        <v>23.644189635134985</v>
      </c>
      <c r="O67" s="152">
        <f>VLOOKUP($B67,Snapshot!$D:$AJ,13,FALSE)</f>
        <v>48.283466778433755</v>
      </c>
      <c r="P67" s="151">
        <f>VLOOKUP($B67,Snapshot!$D:$AJ,14,FALSE)</f>
        <v>17.206677536637493</v>
      </c>
      <c r="Q67" s="151">
        <f>VLOOKUP($B67,Snapshot!$D:$AJ,15,FALSE)</f>
        <v>-48.84483976566316</v>
      </c>
      <c r="R67" s="151">
        <f>VLOOKUP($B67,Snapshot!$D:$AJ,16,FALSE)</f>
        <v>104.20859214682112</v>
      </c>
      <c r="S67" s="150">
        <f>VLOOKUP($B67,Snapshot!$D:$AJ,17,FALSE)</f>
        <v>10.338477949632763</v>
      </c>
      <c r="T67" s="151">
        <f>VLOOKUP($B67,Snapshot!$D:$AJ,18,FALSE)</f>
        <v>20.210039226293489</v>
      </c>
      <c r="U67" s="152">
        <f>VLOOKUP($B67,Snapshot!$D:$AJ,19,FALSE)</f>
        <v>9.8967624299387715</v>
      </c>
      <c r="V67" s="150">
        <f>VLOOKUP($B67,Snapshot!$D:$AJ,20,FALSE)</f>
        <v>1.7140532002004325</v>
      </c>
      <c r="W67" s="151">
        <f>VLOOKUP($B67,Snapshot!$D:$AJ,21,FALSE)</f>
        <v>1.5975643350102637</v>
      </c>
      <c r="X67" s="152">
        <f>VLOOKUP($B67,Snapshot!$D:$AJ,22,FALSE)</f>
        <v>1.3935750832708957</v>
      </c>
      <c r="Y67" s="150" t="str">
        <f>VLOOKUP($B67,Snapshot!$D:$AJ,23,FALSE)</f>
        <v>NA</v>
      </c>
      <c r="Z67" s="151" t="str">
        <f>VLOOKUP($B67,Snapshot!$D:$AJ,24,FALSE)</f>
        <v>NA</v>
      </c>
      <c r="AA67" s="152" t="str">
        <f>VLOOKUP($B67,Snapshot!$D:$AJ,25,FALSE)</f>
        <v>NA</v>
      </c>
      <c r="AB67" s="150">
        <f>VLOOKUP($B67,Snapshot!$D:$AJ,26,FALSE)</f>
        <v>17.968720642711709</v>
      </c>
      <c r="AC67" s="151">
        <f>VLOOKUP($B67,Snapshot!$D:$AJ,27,FALSE)</f>
        <v>8.5981659813137412</v>
      </c>
      <c r="AD67" s="152">
        <f>VLOOKUP($B67,Snapshot!$D:$AJ,28,FALSE)</f>
        <v>15.041422953790542</v>
      </c>
      <c r="AE67" s="152">
        <f>VLOOKUP($B67,Snapshot!$D:$AJ,29,FALSE)</f>
        <v>0.83708276655854352</v>
      </c>
    </row>
    <row r="68" spans="2:31" ht="12.75">
      <c r="B68" s="252" t="s">
        <v>589</v>
      </c>
      <c r="C68" s="165" t="s">
        <v>731</v>
      </c>
      <c r="D68" s="177" t="s">
        <v>1298</v>
      </c>
      <c r="E68" s="148">
        <f>VLOOKUP($B68,Snapshot!$D:$AJ,2,FALSE)</f>
        <v>302.55</v>
      </c>
      <c r="F68" s="148">
        <f>VLOOKUP($B68,Snapshot!$D:$AJ,3,FALSE)</f>
        <v>290</v>
      </c>
      <c r="G68" s="148">
        <f t="shared" si="11"/>
        <v>-4.1480746983969681</v>
      </c>
      <c r="H68" s="149">
        <f>VLOOKUP($B68,Snapshot!$D:$AJ,8,FALSE)</f>
        <v>0.4983416965352449</v>
      </c>
      <c r="I68" s="153">
        <f>IF(VLOOKUP($B68,Snapshot!$D:$AJ,28,FALSE)="#N/A N/A","NA",VLOOKUP($B68,Snapshot!$D:$AJ,30,FALSE))</f>
        <v>27.65823</v>
      </c>
      <c r="J68" s="154">
        <f>IF(VLOOKUP($B68,Snapshot!$D:$AJ,29,FALSE)="#N/A N/A","NA",VLOOKUP($B68,Snapshot!$D:$AJ,31,FALSE))</f>
        <v>60.888060000000003</v>
      </c>
      <c r="K68" s="154">
        <f>IF(VLOOKUP($B68,Snapshot!$D:$AJ,30,FALSE)="#N/A N/A","NA",VLOOKUP($B68,Snapshot!$D:$AJ,32,FALSE))</f>
        <v>71.416430000000005</v>
      </c>
      <c r="L68" s="155">
        <f>IF(VLOOKUP($B68,Snapshot!$D:$AJ,31,FALSE)="#N/A N/A","NA",VLOOKUP($B68,Snapshot!$D:$AJ,33,FALSE))</f>
        <v>80.357680000000002</v>
      </c>
      <c r="M68" s="150">
        <f>VLOOKUP($B68,Snapshot!$D:$AJ,11,FALSE)</f>
        <v>8.5126396237507311</v>
      </c>
      <c r="N68" s="151">
        <f>VLOOKUP($B68,Snapshot!$D:$AJ,12,FALSE)</f>
        <v>12.535994241240461</v>
      </c>
      <c r="O68" s="152">
        <f>VLOOKUP($B68,Snapshot!$D:$AJ,13,FALSE)</f>
        <v>18.542208373272846</v>
      </c>
      <c r="P68" s="151">
        <f>VLOOKUP($B68,Snapshot!$D:$AJ,14,FALSE)</f>
        <v>-48.549855651787702</v>
      </c>
      <c r="Q68" s="151">
        <f>VLOOKUP($B68,Snapshot!$D:$AJ,15,FALSE)</f>
        <v>47.263302516229523</v>
      </c>
      <c r="R68" s="151">
        <f>VLOOKUP($B68,Snapshot!$D:$AJ,16,FALSE)</f>
        <v>47.911749291279662</v>
      </c>
      <c r="S68" s="150">
        <f>VLOOKUP($B68,Snapshot!$D:$AJ,17,FALSE)</f>
        <v>35.54126726519339</v>
      </c>
      <c r="T68" s="151">
        <f>VLOOKUP($B68,Snapshot!$D:$AJ,18,FALSE)</f>
        <v>24.134503747990085</v>
      </c>
      <c r="U68" s="152">
        <f>VLOOKUP($B68,Snapshot!$D:$AJ,19,FALSE)</f>
        <v>16.316826664298645</v>
      </c>
      <c r="V68" s="150">
        <f>VLOOKUP($B68,Snapshot!$D:$AJ,20,FALSE)</f>
        <v>1.2725874592763395</v>
      </c>
      <c r="W68" s="151">
        <f>VLOOKUP($B68,Snapshot!$D:$AJ,21,FALSE)</f>
        <v>1.2088462451288404</v>
      </c>
      <c r="X68" s="152">
        <f>VLOOKUP($B68,Snapshot!$D:$AJ,22,FALSE)</f>
        <v>1.1463719354482726</v>
      </c>
      <c r="Y68" s="150" t="str">
        <f>VLOOKUP($B68,Snapshot!$D:$AJ,23,FALSE)</f>
        <v>NA</v>
      </c>
      <c r="Z68" s="151" t="str">
        <f>VLOOKUP($B68,Snapshot!$D:$AJ,24,FALSE)</f>
        <v>NA</v>
      </c>
      <c r="AA68" s="152" t="str">
        <f>VLOOKUP($B68,Snapshot!$D:$AJ,25,FALSE)</f>
        <v>NA</v>
      </c>
      <c r="AB68" s="150">
        <f>VLOOKUP($B68,Snapshot!$D:$AJ,26,FALSE)</f>
        <v>3.6503377287172589</v>
      </c>
      <c r="AC68" s="151">
        <f>VLOOKUP($B68,Snapshot!$D:$AJ,27,FALSE)</f>
        <v>5.1374505016468568</v>
      </c>
      <c r="AD68" s="152">
        <f>VLOOKUP($B68,Snapshot!$D:$AJ,28,FALSE)</f>
        <v>7.4814204668346314</v>
      </c>
      <c r="AE68" s="152">
        <f>VLOOKUP($B68,Snapshot!$D:$AJ,29,FALSE)</f>
        <v>0</v>
      </c>
    </row>
    <row r="69" spans="2:31" ht="12.75">
      <c r="B69" s="252" t="s">
        <v>745</v>
      </c>
      <c r="C69" s="165" t="s">
        <v>515</v>
      </c>
      <c r="D69" s="177" t="s">
        <v>1298</v>
      </c>
      <c r="E69" s="148">
        <f>VLOOKUP($B69,Snapshot!$D:$AJ,2,FALSE)</f>
        <v>187.8</v>
      </c>
      <c r="F69" s="148">
        <f>VLOOKUP($B69,Snapshot!$D:$AJ,3,FALSE)</f>
        <v>230</v>
      </c>
      <c r="G69" s="148">
        <f t="shared" si="11"/>
        <v>22.470713525026611</v>
      </c>
      <c r="H69" s="149">
        <f>VLOOKUP($B69,Snapshot!$D:$AJ,8,FALSE)</f>
        <v>5.5083191756272392</v>
      </c>
      <c r="I69" s="153">
        <f>IF(VLOOKUP($B69,Snapshot!$D:$AJ,28,FALSE)="#N/A N/A","NA",VLOOKUP($B69,Snapshot!$D:$AJ,30,FALSE))</f>
        <v>4.7698739999999997</v>
      </c>
      <c r="J69" s="154">
        <f>IF(VLOOKUP($B69,Snapshot!$D:$AJ,29,FALSE)="#N/A N/A","NA",VLOOKUP($B69,Snapshot!$D:$AJ,31,FALSE))</f>
        <v>18.224740000000001</v>
      </c>
      <c r="K69" s="154">
        <f>IF(VLOOKUP($B69,Snapshot!$D:$AJ,30,FALSE)="#N/A N/A","NA",VLOOKUP($B69,Snapshot!$D:$AJ,32,FALSE))</f>
        <v>49.047620000000002</v>
      </c>
      <c r="L69" s="155">
        <f>IF(VLOOKUP($B69,Snapshot!$D:$AJ,31,FALSE)="#N/A N/A","NA",VLOOKUP($B69,Snapshot!$D:$AJ,33,FALSE))</f>
        <v>13.74924</v>
      </c>
      <c r="M69" s="150">
        <f>VLOOKUP($B69,Snapshot!$D:$AJ,11,FALSE)</f>
        <v>9.3097061399631915</v>
      </c>
      <c r="N69" s="151">
        <f>VLOOKUP($B69,Snapshot!$D:$AJ,12,FALSE)</f>
        <v>11.731893361171073</v>
      </c>
      <c r="O69" s="152">
        <f>VLOOKUP($B69,Snapshot!$D:$AJ,13,FALSE)</f>
        <v>15.161062794797552</v>
      </c>
      <c r="P69" s="151">
        <f>VLOOKUP($B69,Snapshot!$D:$AJ,14,FALSE)</f>
        <v>42.35763633947851</v>
      </c>
      <c r="Q69" s="151">
        <f>VLOOKUP($B69,Snapshot!$D:$AJ,15,FALSE)</f>
        <v>26.017869788717718</v>
      </c>
      <c r="R69" s="151">
        <f>VLOOKUP($B69,Snapshot!$D:$AJ,16,FALSE)</f>
        <v>29.229463037705106</v>
      </c>
      <c r="S69" s="150">
        <f>VLOOKUP($B69,Snapshot!$D:$AJ,17,FALSE)</f>
        <v>20.172494939860961</v>
      </c>
      <c r="T69" s="151">
        <f>VLOOKUP($B69,Snapshot!$D:$AJ,18,FALSE)</f>
        <v>16.007646354983052</v>
      </c>
      <c r="U69" s="152">
        <f>VLOOKUP($B69,Snapshot!$D:$AJ,19,FALSE)</f>
        <v>12.38699440414182</v>
      </c>
      <c r="V69" s="150">
        <f>VLOOKUP($B69,Snapshot!$D:$AJ,20,FALSE)</f>
        <v>1.9942578601647554</v>
      </c>
      <c r="W69" s="151">
        <f>VLOOKUP($B69,Snapshot!$D:$AJ,21,FALSE)</f>
        <v>1.8162078315493737</v>
      </c>
      <c r="X69" s="152">
        <f>VLOOKUP($B69,Snapshot!$D:$AJ,22,FALSE)</f>
        <v>1.6257905636352539</v>
      </c>
      <c r="Y69" s="150" t="str">
        <f>VLOOKUP($B69,Snapshot!$D:$AJ,23,FALSE)</f>
        <v>NA</v>
      </c>
      <c r="Z69" s="151" t="str">
        <f>VLOOKUP($B69,Snapshot!$D:$AJ,24,FALSE)</f>
        <v>NA</v>
      </c>
      <c r="AA69" s="152" t="str">
        <f>VLOOKUP($B69,Snapshot!$D:$AJ,25,FALSE)</f>
        <v>NA</v>
      </c>
      <c r="AB69" s="150">
        <f>VLOOKUP($B69,Snapshot!$D:$AJ,26,FALSE)</f>
        <v>10.305956771227486</v>
      </c>
      <c r="AC69" s="151">
        <f>VLOOKUP($B69,Snapshot!$D:$AJ,27,FALSE)</f>
        <v>11.876030799769227</v>
      </c>
      <c r="AD69" s="152">
        <f>VLOOKUP($B69,Snapshot!$D:$AJ,28,FALSE)</f>
        <v>13.851076672217777</v>
      </c>
      <c r="AE69" s="152">
        <f>VLOOKUP($B69,Snapshot!$D:$AJ,29,FALSE)</f>
        <v>1.331203407880724</v>
      </c>
    </row>
    <row r="70" spans="2:31" ht="12.75">
      <c r="B70" s="252" t="s">
        <v>224</v>
      </c>
      <c r="C70" s="165" t="s">
        <v>488</v>
      </c>
      <c r="D70" s="177" t="s">
        <v>1298</v>
      </c>
      <c r="E70" s="148">
        <f>VLOOKUP($B70,Snapshot!$D:$AJ,2,FALSE)</f>
        <v>664.1</v>
      </c>
      <c r="F70" s="148">
        <f>VLOOKUP($B70,Snapshot!$D:$AJ,3,FALSE)</f>
        <v>860</v>
      </c>
      <c r="G70" s="148">
        <f t="shared" si="11"/>
        <v>29.498569492546295</v>
      </c>
      <c r="H70" s="149">
        <f>VLOOKUP($B70,Snapshot!$D:$AJ,8,FALSE)</f>
        <v>4.3818284348864989</v>
      </c>
      <c r="I70" s="153">
        <f>IF(VLOOKUP($B70,Snapshot!$D:$AJ,28,FALSE)="#N/A N/A","NA",VLOOKUP($B70,Snapshot!$D:$AJ,30,FALSE))</f>
        <v>-15.71266</v>
      </c>
      <c r="J70" s="154">
        <f>IF(VLOOKUP($B70,Snapshot!$D:$AJ,29,FALSE)="#N/A N/A","NA",VLOOKUP($B70,Snapshot!$D:$AJ,31,FALSE))</f>
        <v>12.24541</v>
      </c>
      <c r="K70" s="154">
        <f>IF(VLOOKUP($B70,Snapshot!$D:$AJ,30,FALSE)="#N/A N/A","NA",VLOOKUP($B70,Snapshot!$D:$AJ,32,FALSE))</f>
        <v>42.220790000000001</v>
      </c>
      <c r="L70" s="155">
        <f>IF(VLOOKUP($B70,Snapshot!$D:$AJ,31,FALSE)="#N/A N/A","NA",VLOOKUP($B70,Snapshot!$D:$AJ,33,FALSE))</f>
        <v>23.899249999999999</v>
      </c>
      <c r="M70" s="150">
        <f>VLOOKUP($B70,Snapshot!$D:$AJ,11,FALSE)</f>
        <v>86.580850290697697</v>
      </c>
      <c r="N70" s="151">
        <f>VLOOKUP($B70,Snapshot!$D:$AJ,12,FALSE)</f>
        <v>90.058336641608292</v>
      </c>
      <c r="O70" s="152">
        <f>VLOOKUP($B70,Snapshot!$D:$AJ,13,FALSE)</f>
        <v>93.031780520592037</v>
      </c>
      <c r="P70" s="151">
        <f>VLOOKUP($B70,Snapshot!$D:$AJ,14,FALSE)</f>
        <v>64.834332400563156</v>
      </c>
      <c r="Q70" s="151">
        <f>VLOOKUP($B70,Snapshot!$D:$AJ,15,FALSE)</f>
        <v>4.0164613066686616</v>
      </c>
      <c r="R70" s="151">
        <f>VLOOKUP($B70,Snapshot!$D:$AJ,16,FALSE)</f>
        <v>3.3016864288941017</v>
      </c>
      <c r="S70" s="150">
        <f>VLOOKUP($B70,Snapshot!$D:$AJ,17,FALSE)</f>
        <v>7.6702873414879287</v>
      </c>
      <c r="T70" s="151">
        <f>VLOOKUP($B70,Snapshot!$D:$AJ,18,FALSE)</f>
        <v>7.374109102667747</v>
      </c>
      <c r="U70" s="152">
        <f>VLOOKUP($B70,Snapshot!$D:$AJ,19,FALSE)</f>
        <v>7.1384208308579602</v>
      </c>
      <c r="V70" s="150">
        <f>VLOOKUP($B70,Snapshot!$D:$AJ,20,FALSE)</f>
        <v>1.164277585051966</v>
      </c>
      <c r="W70" s="151">
        <f>VLOOKUP($B70,Snapshot!$D:$AJ,21,FALSE)</f>
        <v>1.034425558064731</v>
      </c>
      <c r="X70" s="152">
        <f>VLOOKUP($B70,Snapshot!$D:$AJ,22,FALSE)</f>
        <v>0.92788574493474396</v>
      </c>
      <c r="Y70" s="150" t="str">
        <f>VLOOKUP($B70,Snapshot!$D:$AJ,23,FALSE)</f>
        <v>NA</v>
      </c>
      <c r="Z70" s="151" t="str">
        <f>VLOOKUP($B70,Snapshot!$D:$AJ,24,FALSE)</f>
        <v>NA</v>
      </c>
      <c r="AA70" s="152" t="str">
        <f>VLOOKUP($B70,Snapshot!$D:$AJ,25,FALSE)</f>
        <v>NA</v>
      </c>
      <c r="AB70" s="150">
        <f>VLOOKUP($B70,Snapshot!$D:$AJ,26,FALSE)</f>
        <v>16.293400953962372</v>
      </c>
      <c r="AC70" s="151">
        <f>VLOOKUP($B70,Snapshot!$D:$AJ,27,FALSE)</f>
        <v>14.856264340229828</v>
      </c>
      <c r="AD70" s="152">
        <f>VLOOKUP($B70,Snapshot!$D:$AJ,28,FALSE)</f>
        <v>13.70419999612624</v>
      </c>
      <c r="AE70" s="152">
        <f>VLOOKUP($B70,Snapshot!$D:$AJ,29,FALSE)</f>
        <v>1.3552175877126937</v>
      </c>
    </row>
    <row r="71" spans="2:31" ht="12.75">
      <c r="B71" s="252" t="s">
        <v>225</v>
      </c>
      <c r="C71" s="165" t="s">
        <v>489</v>
      </c>
      <c r="D71" s="177" t="s">
        <v>1298</v>
      </c>
      <c r="E71" s="148">
        <f>VLOOKUP($B71,Snapshot!$D:$AJ,2,FALSE)</f>
        <v>333.55</v>
      </c>
      <c r="F71" s="148">
        <f>VLOOKUP($B71,Snapshot!$D:$AJ,3,FALSE)</f>
        <v>350</v>
      </c>
      <c r="G71" s="148">
        <f t="shared" si="11"/>
        <v>4.9317943336830865</v>
      </c>
      <c r="H71" s="149">
        <f>VLOOKUP($B71,Snapshot!$D:$AJ,8,FALSE)</f>
        <v>5.0269977808363198</v>
      </c>
      <c r="I71" s="153">
        <f>IF(VLOOKUP($B71,Snapshot!$D:$AJ,28,FALSE)="#N/A N/A","NA",VLOOKUP($B71,Snapshot!$D:$AJ,30,FALSE))</f>
        <v>10.942959999999999</v>
      </c>
      <c r="J71" s="154">
        <f>IF(VLOOKUP($B71,Snapshot!$D:$AJ,29,FALSE)="#N/A N/A","NA",VLOOKUP($B71,Snapshot!$D:$AJ,31,FALSE))</f>
        <v>21.666969999999999</v>
      </c>
      <c r="K71" s="154">
        <f>IF(VLOOKUP($B71,Snapshot!$D:$AJ,30,FALSE)="#N/A N/A","NA",VLOOKUP($B71,Snapshot!$D:$AJ,32,FALSE))</f>
        <v>12.004709999999999</v>
      </c>
      <c r="L71" s="155">
        <f>IF(VLOOKUP($B71,Snapshot!$D:$AJ,31,FALSE)="#N/A N/A","NA",VLOOKUP($B71,Snapshot!$D:$AJ,33,FALSE))</f>
        <v>20.567509999999999</v>
      </c>
      <c r="M71" s="150">
        <f>VLOOKUP($B71,Snapshot!$D:$AJ,11,FALSE)</f>
        <v>14.254860661049905</v>
      </c>
      <c r="N71" s="151">
        <f>VLOOKUP($B71,Snapshot!$D:$AJ,12,FALSE)</f>
        <v>22.59013833393783</v>
      </c>
      <c r="O71" s="152">
        <f>VLOOKUP($B71,Snapshot!$D:$AJ,13,FALSE)</f>
        <v>28.104706616594981</v>
      </c>
      <c r="P71" s="151">
        <f>VLOOKUP($B71,Snapshot!$D:$AJ,14,FALSE)</f>
        <v>-11.381248430338008</v>
      </c>
      <c r="Q71" s="151">
        <f>VLOOKUP($B71,Snapshot!$D:$AJ,15,FALSE)</f>
        <v>58.473231489826503</v>
      </c>
      <c r="R71" s="151">
        <f>VLOOKUP($B71,Snapshot!$D:$AJ,16,FALSE)</f>
        <v>24.411396695045706</v>
      </c>
      <c r="S71" s="150">
        <f>VLOOKUP($B71,Snapshot!$D:$AJ,17,FALSE)</f>
        <v>23.399036155533576</v>
      </c>
      <c r="T71" s="151">
        <f>VLOOKUP($B71,Snapshot!$D:$AJ,18,FALSE)</f>
        <v>14.765292494862594</v>
      </c>
      <c r="U71" s="152">
        <f>VLOOKUP($B71,Snapshot!$D:$AJ,19,FALSE)</f>
        <v>11.868118907992756</v>
      </c>
      <c r="V71" s="150">
        <f>VLOOKUP($B71,Snapshot!$D:$AJ,20,FALSE)</f>
        <v>2.1494215418610705</v>
      </c>
      <c r="W71" s="151">
        <f>VLOOKUP($B71,Snapshot!$D:$AJ,21,FALSE)</f>
        <v>1.9533584862811337</v>
      </c>
      <c r="X71" s="152">
        <f>VLOOKUP($B71,Snapshot!$D:$AJ,22,FALSE)</f>
        <v>1.7476888321995958</v>
      </c>
      <c r="Y71" s="150" t="str">
        <f>VLOOKUP($B71,Snapshot!$D:$AJ,23,FALSE)</f>
        <v>NA</v>
      </c>
      <c r="Z71" s="151" t="str">
        <f>VLOOKUP($B71,Snapshot!$D:$AJ,24,FALSE)</f>
        <v>NA</v>
      </c>
      <c r="AA71" s="152" t="str">
        <f>VLOOKUP($B71,Snapshot!$D:$AJ,25,FALSE)</f>
        <v>NA</v>
      </c>
      <c r="AB71" s="150">
        <f>VLOOKUP($B71,Snapshot!$D:$AJ,26,FALSE)</f>
        <v>9.9121436687944087</v>
      </c>
      <c r="AC71" s="151">
        <f>VLOOKUP($B71,Snapshot!$D:$AJ,27,FALSE)</f>
        <v>13.86159670310397</v>
      </c>
      <c r="AD71" s="152">
        <f>VLOOKUP($B71,Snapshot!$D:$AJ,28,FALSE)</f>
        <v>15.544241459003244</v>
      </c>
      <c r="AE71" s="152">
        <f>VLOOKUP($B71,Snapshot!$D:$AJ,29,FALSE)</f>
        <v>1.8887722980062958</v>
      </c>
    </row>
    <row r="72" spans="2:31" ht="12.75">
      <c r="B72" s="252" t="s">
        <v>586</v>
      </c>
      <c r="C72" s="165" t="s">
        <v>1304</v>
      </c>
      <c r="D72" s="177" t="s">
        <v>1298</v>
      </c>
      <c r="E72" s="148">
        <f>VLOOKUP($B72,Snapshot!$D:$AJ,2,FALSE)</f>
        <v>202.65</v>
      </c>
      <c r="F72" s="148">
        <f>VLOOKUP($B72,Snapshot!$D:$AJ,3,FALSE)</f>
        <v>250</v>
      </c>
      <c r="G72" s="148">
        <f t="shared" si="11"/>
        <v>23.365408339501599</v>
      </c>
      <c r="H72" s="149">
        <f>VLOOKUP($B72,Snapshot!$D:$AJ,8,FALSE)</f>
        <v>2.0603823178016727</v>
      </c>
      <c r="I72" s="153">
        <f>IF(VLOOKUP($B72,Snapshot!$D:$AJ,28,FALSE)="#N/A N/A","NA",VLOOKUP($B72,Snapshot!$D:$AJ,30,FALSE))</f>
        <v>-3.9118040000000001</v>
      </c>
      <c r="J72" s="154">
        <f>IF(VLOOKUP($B72,Snapshot!$D:$AJ,29,FALSE)="#N/A N/A","NA",VLOOKUP($B72,Snapshot!$D:$AJ,31,FALSE))</f>
        <v>16.29842</v>
      </c>
      <c r="K72" s="154">
        <f>IF(VLOOKUP($B72,Snapshot!$D:$AJ,30,FALSE)="#N/A N/A","NA",VLOOKUP($B72,Snapshot!$D:$AJ,32,FALSE))</f>
        <v>37.810270000000003</v>
      </c>
      <c r="L72" s="155">
        <f>IF(VLOOKUP($B72,Snapshot!$D:$AJ,31,FALSE)="#N/A N/A","NA",VLOOKUP($B72,Snapshot!$D:$AJ,33,FALSE))</f>
        <v>17.854030000000002</v>
      </c>
      <c r="M72" s="150">
        <f>VLOOKUP($B72,Snapshot!$D:$AJ,11,FALSE)</f>
        <v>25.959950381003029</v>
      </c>
      <c r="N72" s="151">
        <f>VLOOKUP($B72,Snapshot!$D:$AJ,12,FALSE)</f>
        <v>28.59545399896809</v>
      </c>
      <c r="O72" s="152">
        <f>VLOOKUP($B72,Snapshot!$D:$AJ,13,FALSE)</f>
        <v>35.6925743550593</v>
      </c>
      <c r="P72" s="151">
        <f>VLOOKUP($B72,Snapshot!$D:$AJ,14,FALSE)</f>
        <v>46.467723459370738</v>
      </c>
      <c r="Q72" s="151">
        <f>VLOOKUP($B72,Snapshot!$D:$AJ,15,FALSE)</f>
        <v>10.15219050608691</v>
      </c>
      <c r="R72" s="151">
        <f>VLOOKUP($B72,Snapshot!$D:$AJ,16,FALSE)</f>
        <v>24.819051155289639</v>
      </c>
      <c r="S72" s="150">
        <f>VLOOKUP($B72,Snapshot!$D:$AJ,17,FALSE)</f>
        <v>7.8062552903912792</v>
      </c>
      <c r="T72" s="151">
        <f>VLOOKUP($B72,Snapshot!$D:$AJ,18,FALSE)</f>
        <v>7.0867907887496013</v>
      </c>
      <c r="U72" s="152">
        <f>VLOOKUP($B72,Snapshot!$D:$AJ,19,FALSE)</f>
        <v>5.6776515469043227</v>
      </c>
      <c r="V72" s="150">
        <f>VLOOKUP($B72,Snapshot!$D:$AJ,20,FALSE)</f>
        <v>1.4853787049909926</v>
      </c>
      <c r="W72" s="151">
        <f>VLOOKUP($B72,Snapshot!$D:$AJ,21,FALSE)</f>
        <v>1.2574522372054031</v>
      </c>
      <c r="X72" s="152">
        <f>VLOOKUP($B72,Snapshot!$D:$AJ,22,FALSE)</f>
        <v>1.0526250256909151</v>
      </c>
      <c r="Y72" s="150" t="str">
        <f>VLOOKUP($B72,Snapshot!$D:$AJ,23,FALSE)</f>
        <v>NA</v>
      </c>
      <c r="Z72" s="151" t="str">
        <f>VLOOKUP($B72,Snapshot!$D:$AJ,24,FALSE)</f>
        <v>NA</v>
      </c>
      <c r="AA72" s="152" t="str">
        <f>VLOOKUP($B72,Snapshot!$D:$AJ,25,FALSE)</f>
        <v>NA</v>
      </c>
      <c r="AB72" s="150">
        <f>VLOOKUP($B72,Snapshot!$D:$AJ,26,FALSE)</f>
        <v>20.736851964528856</v>
      </c>
      <c r="AC72" s="151">
        <f>VLOOKUP($B72,Snapshot!$D:$AJ,27,FALSE)</f>
        <v>19.218081676367309</v>
      </c>
      <c r="AD72" s="152">
        <f>VLOOKUP($B72,Snapshot!$D:$AJ,28,FALSE)</f>
        <v>20.183661024962475</v>
      </c>
      <c r="AE72" s="152">
        <f>VLOOKUP($B72,Snapshot!$D:$AJ,29,FALSE)</f>
        <v>1.7517887984209228</v>
      </c>
    </row>
    <row r="73" spans="2:31" ht="12.75">
      <c r="B73" s="252" t="s">
        <v>530</v>
      </c>
      <c r="C73" s="165" t="s">
        <v>732</v>
      </c>
      <c r="D73" s="177" t="s">
        <v>1298</v>
      </c>
      <c r="E73" s="148">
        <f>VLOOKUP($B73,Snapshot!$D:$AJ,2,FALSE)</f>
        <v>287.7</v>
      </c>
      <c r="F73" s="148">
        <f>VLOOKUP($B73,Snapshot!$D:$AJ,3,FALSE)</f>
        <v>360</v>
      </c>
      <c r="G73" s="148">
        <f t="shared" si="11"/>
        <v>25.130344108446295</v>
      </c>
      <c r="H73" s="149">
        <f>VLOOKUP($B73,Snapshot!$D:$AJ,8,FALSE)</f>
        <v>0.6522271605025225</v>
      </c>
      <c r="I73" s="153">
        <f>IF(VLOOKUP($B73,Snapshot!$D:$AJ,28,FALSE)="#N/A N/A","NA",VLOOKUP($B73,Snapshot!$D:$AJ,30,FALSE))</f>
        <v>-2.4910990000000002</v>
      </c>
      <c r="J73" s="154">
        <f>IF(VLOOKUP($B73,Snapshot!$D:$AJ,29,FALSE)="#N/A N/A","NA",VLOOKUP($B73,Snapshot!$D:$AJ,31,FALSE))</f>
        <v>3.081331</v>
      </c>
      <c r="K73" s="154">
        <f>IF(VLOOKUP($B73,Snapshot!$D:$AJ,30,FALSE)="#N/A N/A","NA",VLOOKUP($B73,Snapshot!$D:$AJ,32,FALSE))</f>
        <v>-5.6978999999999997</v>
      </c>
      <c r="L73" s="155">
        <f>IF(VLOOKUP($B73,Snapshot!$D:$AJ,31,FALSE)="#N/A N/A","NA",VLOOKUP($B73,Snapshot!$D:$AJ,33,FALSE))</f>
        <v>-0.76458400000000004</v>
      </c>
      <c r="M73" s="150">
        <f>VLOOKUP($B73,Snapshot!$D:$AJ,11,FALSE)</f>
        <v>15.10762851393377</v>
      </c>
      <c r="N73" s="151">
        <f>VLOOKUP($B73,Snapshot!$D:$AJ,12,FALSE)</f>
        <v>17.215534777418235</v>
      </c>
      <c r="O73" s="152">
        <f>VLOOKUP($B73,Snapshot!$D:$AJ,13,FALSE)</f>
        <v>22.150148332223054</v>
      </c>
      <c r="P73" s="151">
        <f>VLOOKUP($B73,Snapshot!$D:$AJ,14,FALSE)</f>
        <v>23.275722716702816</v>
      </c>
      <c r="Q73" s="151">
        <f>VLOOKUP($B73,Snapshot!$D:$AJ,15,FALSE)</f>
        <v>13.952595283504232</v>
      </c>
      <c r="R73" s="151">
        <f>VLOOKUP($B73,Snapshot!$D:$AJ,16,FALSE)</f>
        <v>28.663725051850243</v>
      </c>
      <c r="S73" s="150">
        <f>VLOOKUP($B73,Snapshot!$D:$AJ,17,FALSE)</f>
        <v>19.043359434914237</v>
      </c>
      <c r="T73" s="151">
        <f>VLOOKUP($B73,Snapshot!$D:$AJ,18,FALSE)</f>
        <v>16.7116504784608</v>
      </c>
      <c r="U73" s="152">
        <f>VLOOKUP($B73,Snapshot!$D:$AJ,19,FALSE)</f>
        <v>12.988626337163927</v>
      </c>
      <c r="V73" s="150">
        <f>VLOOKUP($B73,Snapshot!$D:$AJ,20,FALSE)</f>
        <v>2.73753908528098</v>
      </c>
      <c r="W73" s="151">
        <f>VLOOKUP($B73,Snapshot!$D:$AJ,21,FALSE)</f>
        <v>2.0849011610264823</v>
      </c>
      <c r="X73" s="152">
        <f>VLOOKUP($B73,Snapshot!$D:$AJ,22,FALSE)</f>
        <v>1.821239122233882</v>
      </c>
      <c r="Y73" s="150" t="str">
        <f>VLOOKUP($B73,Snapshot!$D:$AJ,23,FALSE)</f>
        <v>NA</v>
      </c>
      <c r="Z73" s="151" t="str">
        <f>VLOOKUP($B73,Snapshot!$D:$AJ,24,FALSE)</f>
        <v>NA</v>
      </c>
      <c r="AA73" s="152" t="str">
        <f>VLOOKUP($B73,Snapshot!$D:$AJ,25,FALSE)</f>
        <v>NA</v>
      </c>
      <c r="AB73" s="150">
        <f>VLOOKUP($B73,Snapshot!$D:$AJ,26,FALSE)</f>
        <v>15.563868430751837</v>
      </c>
      <c r="AC73" s="151">
        <f>VLOOKUP($B73,Snapshot!$D:$AJ,27,FALSE)</f>
        <v>14.779182412675542</v>
      </c>
      <c r="AD73" s="152">
        <f>VLOOKUP($B73,Snapshot!$D:$AJ,28,FALSE)</f>
        <v>14.968262073110333</v>
      </c>
      <c r="AE73" s="152">
        <f>VLOOKUP($B73,Snapshot!$D:$AJ,29,FALSE)</f>
        <v>0</v>
      </c>
    </row>
    <row r="74" spans="2:31" ht="12.75">
      <c r="B74" s="252" t="s">
        <v>226</v>
      </c>
      <c r="C74" s="165" t="s">
        <v>490</v>
      </c>
      <c r="D74" s="177" t="s">
        <v>1298</v>
      </c>
      <c r="E74" s="148">
        <f>VLOOKUP($B74,Snapshot!$D:$AJ,2,FALSE)</f>
        <v>2058.8000000000002</v>
      </c>
      <c r="F74" s="148">
        <f>VLOOKUP($B74,Snapshot!$D:$AJ,3,FALSE)</f>
        <v>1720</v>
      </c>
      <c r="G74" s="148">
        <f t="shared" si="11"/>
        <v>-16.456188070720813</v>
      </c>
      <c r="H74" s="149">
        <f>VLOOKUP($B74,Snapshot!$D:$AJ,8,FALSE)</f>
        <v>9.8204703930704902</v>
      </c>
      <c r="I74" s="153">
        <f>IF(VLOOKUP($B74,Snapshot!$D:$AJ,28,FALSE)="#N/A N/A","NA",VLOOKUP($B74,Snapshot!$D:$AJ,30,FALSE))</f>
        <v>12.56424</v>
      </c>
      <c r="J74" s="154">
        <f>IF(VLOOKUP($B74,Snapshot!$D:$AJ,29,FALSE)="#N/A N/A","NA",VLOOKUP($B74,Snapshot!$D:$AJ,31,FALSE))</f>
        <v>39.414250000000003</v>
      </c>
      <c r="K74" s="154">
        <f>IF(VLOOKUP($B74,Snapshot!$D:$AJ,30,FALSE)="#N/A N/A","NA",VLOOKUP($B74,Snapshot!$D:$AJ,32,FALSE))</f>
        <v>63.59158</v>
      </c>
      <c r="L74" s="155">
        <f>IF(VLOOKUP($B74,Snapshot!$D:$AJ,31,FALSE)="#N/A N/A","NA",VLOOKUP($B74,Snapshot!$D:$AJ,33,FALSE))</f>
        <v>39.357640000000004</v>
      </c>
      <c r="M74" s="150">
        <f>VLOOKUP($B74,Snapshot!$D:$AJ,11,FALSE)</f>
        <v>100.87293442467782</v>
      </c>
      <c r="N74" s="151">
        <f>VLOOKUP($B74,Snapshot!$D:$AJ,12,FALSE)</f>
        <v>126.72034395296852</v>
      </c>
      <c r="O74" s="152">
        <f>VLOOKUP($B74,Snapshot!$D:$AJ,13,FALSE)</f>
        <v>142.75386320888899</v>
      </c>
      <c r="P74" s="151">
        <f>VLOOKUP($B74,Snapshot!$D:$AJ,14,FALSE)</f>
        <v>16.582341654408971</v>
      </c>
      <c r="Q74" s="151">
        <f>VLOOKUP($B74,Snapshot!$D:$AJ,15,FALSE)</f>
        <v>25.623731158124528</v>
      </c>
      <c r="R74" s="151">
        <f>VLOOKUP($B74,Snapshot!$D:$AJ,16,FALSE)</f>
        <v>12.652679716424387</v>
      </c>
      <c r="S74" s="150">
        <f>VLOOKUP($B74,Snapshot!$D:$AJ,17,FALSE)</f>
        <v>20.409835519728173</v>
      </c>
      <c r="T74" s="151">
        <f>VLOOKUP($B74,Snapshot!$D:$AJ,18,FALSE)</f>
        <v>16.246799336056974</v>
      </c>
      <c r="U74" s="152">
        <f>VLOOKUP($B74,Snapshot!$D:$AJ,19,FALSE)</f>
        <v>14.422026512777435</v>
      </c>
      <c r="V74" s="150">
        <f>VLOOKUP($B74,Snapshot!$D:$AJ,20,FALSE)</f>
        <v>3.4027177099457324</v>
      </c>
      <c r="W74" s="151">
        <f>VLOOKUP($B74,Snapshot!$D:$AJ,21,FALSE)</f>
        <v>2.9222681249217386</v>
      </c>
      <c r="X74" s="152">
        <f>VLOOKUP($B74,Snapshot!$D:$AJ,22,FALSE)</f>
        <v>2.5168378816153303</v>
      </c>
      <c r="Y74" s="150" t="str">
        <f>VLOOKUP($B74,Snapshot!$D:$AJ,23,FALSE)</f>
        <v>NA</v>
      </c>
      <c r="Z74" s="151" t="str">
        <f>VLOOKUP($B74,Snapshot!$D:$AJ,24,FALSE)</f>
        <v>NA</v>
      </c>
      <c r="AA74" s="152" t="str">
        <f>VLOOKUP($B74,Snapshot!$D:$AJ,25,FALSE)</f>
        <v>NA</v>
      </c>
      <c r="AB74" s="150">
        <f>VLOOKUP($B74,Snapshot!$D:$AJ,26,FALSE)</f>
        <v>17.858730037387151</v>
      </c>
      <c r="AC74" s="151">
        <f>VLOOKUP($B74,Snapshot!$D:$AJ,27,FALSE)</f>
        <v>19.353013711262442</v>
      </c>
      <c r="AD74" s="152">
        <f>VLOOKUP($B74,Snapshot!$D:$AJ,28,FALSE)</f>
        <v>18.752168029090477</v>
      </c>
      <c r="AE74" s="152">
        <f>VLOOKUP($B74,Snapshot!$D:$AJ,29,FALSE)</f>
        <v>1.1657276083155235</v>
      </c>
    </row>
    <row r="75" spans="2:31" ht="12.75">
      <c r="B75" s="252" t="s">
        <v>587</v>
      </c>
      <c r="C75" s="165" t="s">
        <v>1305</v>
      </c>
      <c r="D75" s="177" t="s">
        <v>1298</v>
      </c>
      <c r="E75" s="148">
        <f>VLOOKUP($B75,Snapshot!$D:$AJ,2,FALSE)</f>
        <v>1091.95</v>
      </c>
      <c r="F75" s="148">
        <f>VLOOKUP($B75,Snapshot!$D:$AJ,3,FALSE)</f>
        <v>1000</v>
      </c>
      <c r="G75" s="148">
        <f t="shared" si="11"/>
        <v>-8.420715234214029</v>
      </c>
      <c r="H75" s="149">
        <f>VLOOKUP($B75,Snapshot!$D:$AJ,8,FALSE)</f>
        <v>2.9271505376344087</v>
      </c>
      <c r="I75" s="153">
        <f>IF(VLOOKUP($B75,Snapshot!$D:$AJ,28,FALSE)="#N/A N/A","NA",VLOOKUP($B75,Snapshot!$D:$AJ,30,FALSE))</f>
        <v>19.162990000000001</v>
      </c>
      <c r="J75" s="154">
        <f>IF(VLOOKUP($B75,Snapshot!$D:$AJ,29,FALSE)="#N/A N/A","NA",VLOOKUP($B75,Snapshot!$D:$AJ,31,FALSE))</f>
        <v>30.218830000000001</v>
      </c>
      <c r="K75" s="154">
        <f>IF(VLOOKUP($B75,Snapshot!$D:$AJ,30,FALSE)="#N/A N/A","NA",VLOOKUP($B75,Snapshot!$D:$AJ,32,FALSE))</f>
        <v>4.5929120000000001</v>
      </c>
      <c r="L75" s="155">
        <f>IF(VLOOKUP($B75,Snapshot!$D:$AJ,31,FALSE)="#N/A N/A","NA",VLOOKUP($B75,Snapshot!$D:$AJ,33,FALSE))</f>
        <v>17.237490000000001</v>
      </c>
      <c r="M75" s="150">
        <f>VLOOKUP($B75,Snapshot!$D:$AJ,11,FALSE)</f>
        <v>-74.980636545737823</v>
      </c>
      <c r="N75" s="151">
        <f>VLOOKUP($B75,Snapshot!$D:$AJ,12,FALSE)</f>
        <v>40.886297882706479</v>
      </c>
      <c r="O75" s="152">
        <f>VLOOKUP($B75,Snapshot!$D:$AJ,13,FALSE)</f>
        <v>78.327701186082123</v>
      </c>
      <c r="P75" s="151" t="str">
        <f>VLOOKUP($B75,Snapshot!$D:$AJ,14,FALSE)</f>
        <v>PL</v>
      </c>
      <c r="Q75" s="151" t="str">
        <f>VLOOKUP($B75,Snapshot!$D:$AJ,15,FALSE)</f>
        <v>LP</v>
      </c>
      <c r="R75" s="151">
        <f>VLOOKUP($B75,Snapshot!$D:$AJ,16,FALSE)</f>
        <v>91.574452181477866</v>
      </c>
      <c r="S75" s="150" t="str">
        <f>VLOOKUP($B75,Snapshot!$D:$AJ,17,FALSE)</f>
        <v>NM</v>
      </c>
      <c r="T75" s="151">
        <f>VLOOKUP($B75,Snapshot!$D:$AJ,18,FALSE)</f>
        <v>26.706991254932326</v>
      </c>
      <c r="U75" s="152">
        <f>VLOOKUP($B75,Snapshot!$D:$AJ,19,FALSE)</f>
        <v>13.940789573357558</v>
      </c>
      <c r="V75" s="150">
        <f>VLOOKUP($B75,Snapshot!$D:$AJ,20,FALSE)</f>
        <v>0.92369659845502428</v>
      </c>
      <c r="W75" s="151">
        <f>VLOOKUP($B75,Snapshot!$D:$AJ,21,FALSE)</f>
        <v>0.90017750365538096</v>
      </c>
      <c r="X75" s="152">
        <f>VLOOKUP($B75,Snapshot!$D:$AJ,22,FALSE)</f>
        <v>0.85642350236730946</v>
      </c>
      <c r="Y75" s="150" t="str">
        <f>VLOOKUP($B75,Snapshot!$D:$AJ,23,FALSE)</f>
        <v>NA</v>
      </c>
      <c r="Z75" s="151" t="str">
        <f>VLOOKUP($B75,Snapshot!$D:$AJ,24,FALSE)</f>
        <v>NA</v>
      </c>
      <c r="AA75" s="152" t="str">
        <f>VLOOKUP($B75,Snapshot!$D:$AJ,25,FALSE)</f>
        <v>NA</v>
      </c>
      <c r="AB75" s="150">
        <f>VLOOKUP($B75,Snapshot!$D:$AJ,26,FALSE)</f>
        <v>-5.8471126054457319</v>
      </c>
      <c r="AC75" s="151">
        <f>VLOOKUP($B75,Snapshot!$D:$AJ,27,FALSE)</f>
        <v>3.4140326832470849</v>
      </c>
      <c r="AD75" s="152">
        <f>VLOOKUP($B75,Snapshot!$D:$AJ,28,FALSE)</f>
        <v>6.2963118322269214</v>
      </c>
      <c r="AE75" s="152">
        <f>VLOOKUP($B75,Snapshot!$D:$AJ,29,FALSE)</f>
        <v>0.91579284765785973</v>
      </c>
    </row>
    <row r="76" spans="2:31" ht="12.75">
      <c r="B76" s="252" t="s">
        <v>507</v>
      </c>
      <c r="C76" s="165" t="s">
        <v>513</v>
      </c>
      <c r="D76" s="177" t="s">
        <v>1298</v>
      </c>
      <c r="E76" s="148">
        <f>VLOOKUP($B76,Snapshot!$D:$AJ,2,FALSE)</f>
        <v>969.95</v>
      </c>
      <c r="F76" s="148">
        <f>VLOOKUP($B76,Snapshot!$D:$AJ,3,FALSE)</f>
        <v>1015</v>
      </c>
      <c r="G76" s="148">
        <f t="shared" si="11"/>
        <v>4.6445693076962726</v>
      </c>
      <c r="H76" s="149">
        <f>VLOOKUP($B76,Snapshot!$D:$AJ,8,FALSE)</f>
        <v>3.1025214097968936</v>
      </c>
      <c r="I76" s="153">
        <f>IF(VLOOKUP($B76,Snapshot!$D:$AJ,28,FALSE)="#N/A N/A","NA",VLOOKUP($B76,Snapshot!$D:$AJ,30,FALSE))</f>
        <v>23.44257</v>
      </c>
      <c r="J76" s="154">
        <f>IF(VLOOKUP($B76,Snapshot!$D:$AJ,29,FALSE)="#N/A N/A","NA",VLOOKUP($B76,Snapshot!$D:$AJ,31,FALSE))</f>
        <v>53.789439999999999</v>
      </c>
      <c r="K76" s="154">
        <f>IF(VLOOKUP($B76,Snapshot!$D:$AJ,30,FALSE)="#N/A N/A","NA",VLOOKUP($B76,Snapshot!$D:$AJ,32,FALSE))</f>
        <v>46.58455</v>
      </c>
      <c r="L76" s="155">
        <f>IF(VLOOKUP($B76,Snapshot!$D:$AJ,31,FALSE)="#N/A N/A","NA",VLOOKUP($B76,Snapshot!$D:$AJ,33,FALSE))</f>
        <v>24.209240000000001</v>
      </c>
      <c r="M76" s="150">
        <f>VLOOKUP($B76,Snapshot!$D:$AJ,11,FALSE)</f>
        <v>58.062913907284759</v>
      </c>
      <c r="N76" s="151">
        <f>VLOOKUP($B76,Snapshot!$D:$AJ,12,FALSE)</f>
        <v>69.844480449663905</v>
      </c>
      <c r="O76" s="152">
        <f>VLOOKUP($B76,Snapshot!$D:$AJ,13,FALSE)</f>
        <v>88.793466654536118</v>
      </c>
      <c r="P76" s="151">
        <f>VLOOKUP($B76,Snapshot!$D:$AJ,14,FALSE)</f>
        <v>-6.2666955795018797</v>
      </c>
      <c r="Q76" s="151">
        <f>VLOOKUP($B76,Snapshot!$D:$AJ,15,FALSE)</f>
        <v>20.291035619039089</v>
      </c>
      <c r="R76" s="151">
        <f>VLOOKUP($B76,Snapshot!$D:$AJ,16,FALSE)</f>
        <v>27.130255795271509</v>
      </c>
      <c r="S76" s="150">
        <f>VLOOKUP($B76,Snapshot!$D:$AJ,17,FALSE)</f>
        <v>16.705155403478759</v>
      </c>
      <c r="T76" s="151">
        <f>VLOOKUP($B76,Snapshot!$D:$AJ,18,FALSE)</f>
        <v>13.887282055151539</v>
      </c>
      <c r="U76" s="152">
        <f>VLOOKUP($B76,Snapshot!$D:$AJ,19,FALSE)</f>
        <v>10.923664054853624</v>
      </c>
      <c r="V76" s="150">
        <f>VLOOKUP($B76,Snapshot!$D:$AJ,20,FALSE)</f>
        <v>1.6823027371975177</v>
      </c>
      <c r="W76" s="151">
        <f>VLOOKUP($B76,Snapshot!$D:$AJ,21,FALSE)</f>
        <v>1.5005289431414939</v>
      </c>
      <c r="X76" s="152">
        <f>VLOOKUP($B76,Snapshot!$D:$AJ,22,FALSE)</f>
        <v>1.3407006815566964</v>
      </c>
      <c r="Y76" s="150" t="str">
        <f>VLOOKUP($B76,Snapshot!$D:$AJ,23,FALSE)</f>
        <v>NA</v>
      </c>
      <c r="Z76" s="151" t="str">
        <f>VLOOKUP($B76,Snapshot!$D:$AJ,24,FALSE)</f>
        <v>NA</v>
      </c>
      <c r="AA76" s="152" t="str">
        <f>VLOOKUP($B76,Snapshot!$D:$AJ,25,FALSE)</f>
        <v>NA</v>
      </c>
      <c r="AB76" s="150">
        <f>VLOOKUP($B76,Snapshot!$D:$AJ,26,FALSE)</f>
        <v>11.605388620176155</v>
      </c>
      <c r="AC76" s="151">
        <f>VLOOKUP($B76,Snapshot!$D:$AJ,27,FALSE)</f>
        <v>11.422143067060512</v>
      </c>
      <c r="AD76" s="152">
        <f>VLOOKUP($B76,Snapshot!$D:$AJ,28,FALSE)</f>
        <v>12.963776435855131</v>
      </c>
      <c r="AE76" s="152">
        <f>VLOOKUP($B76,Snapshot!$D:$AJ,29,FALSE)</f>
        <v>0</v>
      </c>
    </row>
    <row r="77" spans="2:31" ht="12.75">
      <c r="B77" s="252" t="s">
        <v>675</v>
      </c>
      <c r="C77" s="165" t="s">
        <v>733</v>
      </c>
      <c r="D77" s="177" t="s">
        <v>1298</v>
      </c>
      <c r="E77" s="148">
        <f>VLOOKUP($B77,Snapshot!$D:$AJ,2,FALSE)</f>
        <v>395.85</v>
      </c>
      <c r="F77" s="148">
        <f>VLOOKUP($B77,Snapshot!$D:$AJ,3,FALSE)</f>
        <v>465</v>
      </c>
      <c r="G77" s="148">
        <f t="shared" ref="G77" si="20">IF(IFERROR(((IF(F77&lt;0,"-",F77))/E77*100-100),"-")=-100,"-",(IFERROR(((IF(F77&lt;0,"-",F77))/E77*100-100),"-")))</f>
        <v>17.468738158393322</v>
      </c>
      <c r="H77" s="149">
        <f>VLOOKUP($B77,Snapshot!$D:$AJ,8,FALSE)</f>
        <v>3.7009259259259255</v>
      </c>
      <c r="I77" s="153">
        <f>IF(VLOOKUP($B77,Snapshot!$D:$AJ,28,FALSE)="#N/A N/A","NA",VLOOKUP($B77,Snapshot!$D:$AJ,30,FALSE))</f>
        <v>-2.6079500000000002</v>
      </c>
      <c r="J77" s="154">
        <f>IF(VLOOKUP($B77,Snapshot!$D:$AJ,29,FALSE)="#N/A N/A","NA",VLOOKUP($B77,Snapshot!$D:$AJ,31,FALSE))</f>
        <v>-16.803280000000001</v>
      </c>
      <c r="K77" s="154">
        <f>IF(VLOOKUP($B77,Snapshot!$D:$AJ,30,FALSE)="#N/A N/A","NA",VLOOKUP($B77,Snapshot!$D:$AJ,32,FALSE))</f>
        <v>4.4045909999999999</v>
      </c>
      <c r="L77" s="155">
        <f>IF(VLOOKUP($B77,Snapshot!$D:$AJ,31,FALSE)="#N/A N/A","NA",VLOOKUP($B77,Snapshot!$D:$AJ,33,FALSE))</f>
        <v>-9.1878860000000007</v>
      </c>
      <c r="M77" s="150">
        <f>VLOOKUP($B77,Snapshot!$D:$AJ,11,FALSE)</f>
        <v>13.412886898968269</v>
      </c>
      <c r="N77" s="151">
        <f>VLOOKUP($B77,Snapshot!$D:$AJ,12,FALSE)</f>
        <v>17.195200108293449</v>
      </c>
      <c r="O77" s="152">
        <f>VLOOKUP($B77,Snapshot!$D:$AJ,13,FALSE)</f>
        <v>22.179128958960447</v>
      </c>
      <c r="P77" s="151">
        <f>VLOOKUP($B77,Snapshot!$D:$AJ,14,FALSE)</f>
        <v>73.273668439637405</v>
      </c>
      <c r="Q77" s="151">
        <f>VLOOKUP($B77,Snapshot!$D:$AJ,15,FALSE)</f>
        <v>28.199098656502631</v>
      </c>
      <c r="R77" s="151">
        <f>VLOOKUP($B77,Snapshot!$D:$AJ,16,FALSE)</f>
        <v>28.984419019719287</v>
      </c>
      <c r="S77" s="150">
        <f>VLOOKUP($B77,Snapshot!$D:$AJ,17,FALSE)</f>
        <v>29.512662186874113</v>
      </c>
      <c r="T77" s="151">
        <f>VLOOKUP($B77,Snapshot!$D:$AJ,18,FALSE)</f>
        <v>23.020959192506105</v>
      </c>
      <c r="U77" s="152">
        <f>VLOOKUP($B77,Snapshot!$D:$AJ,19,FALSE)</f>
        <v>17.847860514832131</v>
      </c>
      <c r="V77" s="150">
        <f>VLOOKUP($B77,Snapshot!$D:$AJ,20,FALSE)</f>
        <v>3.7347769031281683</v>
      </c>
      <c r="W77" s="151">
        <f>VLOOKUP($B77,Snapshot!$D:$AJ,21,FALSE)</f>
        <v>3.2664807955091297</v>
      </c>
      <c r="X77" s="152">
        <f>VLOOKUP($B77,Snapshot!$D:$AJ,22,FALSE)</f>
        <v>2.8201555944861401</v>
      </c>
      <c r="Y77" s="150" t="str">
        <f>VLOOKUP($B77,Snapshot!$D:$AJ,23,FALSE)</f>
        <v>NA</v>
      </c>
      <c r="Z77" s="151" t="str">
        <f>VLOOKUP($B77,Snapshot!$D:$AJ,24,FALSE)</f>
        <v>NA</v>
      </c>
      <c r="AA77" s="152" t="str">
        <f>VLOOKUP($B77,Snapshot!$D:$AJ,25,FALSE)</f>
        <v>NA</v>
      </c>
      <c r="AB77" s="150">
        <f>VLOOKUP($B77,Snapshot!$D:$AJ,26,FALSE)</f>
        <v>14.165920812950853</v>
      </c>
      <c r="AC77" s="151">
        <f>VLOOKUP($B77,Snapshot!$D:$AJ,27,FALSE)</f>
        <v>15.138236680356165</v>
      </c>
      <c r="AD77" s="152">
        <f>VLOOKUP($B77,Snapshot!$D:$AJ,28,FALSE)</f>
        <v>16.959758098934032</v>
      </c>
      <c r="AE77" s="152">
        <f>VLOOKUP($B77,Snapshot!$D:$AJ,29,FALSE)</f>
        <v>0.50524188455222929</v>
      </c>
    </row>
    <row r="78" spans="2:31" ht="12.75">
      <c r="B78" s="252" t="s">
        <v>227</v>
      </c>
      <c r="C78" s="165" t="s">
        <v>722</v>
      </c>
      <c r="D78" s="177" t="s">
        <v>1298</v>
      </c>
      <c r="E78" s="148">
        <f>VLOOKUP($B78,Snapshot!$D:$AJ,2,FALSE)</f>
        <v>532.95000000000005</v>
      </c>
      <c r="F78" s="148">
        <f>VLOOKUP($B78,Snapshot!$D:$AJ,3,FALSE)</f>
        <v>550</v>
      </c>
      <c r="G78" s="148">
        <f t="shared" si="11"/>
        <v>3.1991744066047261</v>
      </c>
      <c r="H78" s="149">
        <f>VLOOKUP($B78,Snapshot!$D:$AJ,8,FALSE)</f>
        <v>0.40115511332616494</v>
      </c>
      <c r="I78" s="153">
        <f>IF(VLOOKUP($B78,Snapshot!$D:$AJ,28,FALSE)="#N/A N/A","NA",VLOOKUP($B78,Snapshot!$D:$AJ,30,FALSE))</f>
        <v>-2.5596510000000001</v>
      </c>
      <c r="J78" s="154">
        <f>IF(VLOOKUP($B78,Snapshot!$D:$AJ,29,FALSE)="#N/A N/A","NA",VLOOKUP($B78,Snapshot!$D:$AJ,31,FALSE))</f>
        <v>32.838979999999999</v>
      </c>
      <c r="K78" s="154">
        <f>IF(VLOOKUP($B78,Snapshot!$D:$AJ,30,FALSE)="#N/A N/A","NA",VLOOKUP($B78,Snapshot!$D:$AJ,32,FALSE))</f>
        <v>38.69876</v>
      </c>
      <c r="L78" s="155">
        <f>IF(VLOOKUP($B78,Snapshot!$D:$AJ,31,FALSE)="#N/A N/A","NA",VLOOKUP($B78,Snapshot!$D:$AJ,33,FALSE))</f>
        <v>35.904629999999997</v>
      </c>
      <c r="M78" s="150">
        <f>VLOOKUP($B78,Snapshot!$D:$AJ,11,FALSE)</f>
        <v>63.091432225063933</v>
      </c>
      <c r="N78" s="151">
        <f>VLOOKUP($B78,Snapshot!$D:$AJ,12,FALSE)</f>
        <v>69.047473596327976</v>
      </c>
      <c r="O78" s="152">
        <f>VLOOKUP($B78,Snapshot!$D:$AJ,13,FALSE)</f>
        <v>73.075974720343709</v>
      </c>
      <c r="P78" s="151">
        <f>VLOOKUP($B78,Snapshot!$D:$AJ,14,FALSE)</f>
        <v>33.308565252634324</v>
      </c>
      <c r="Q78" s="151">
        <f>VLOOKUP($B78,Snapshot!$D:$AJ,15,FALSE)</f>
        <v>9.4403331184767847</v>
      </c>
      <c r="R78" s="151">
        <f>VLOOKUP($B78,Snapshot!$D:$AJ,16,FALSE)</f>
        <v>5.8343932285886968</v>
      </c>
      <c r="S78" s="150">
        <f>VLOOKUP($B78,Snapshot!$D:$AJ,17,FALSE)</f>
        <v>8.4472642513301253</v>
      </c>
      <c r="T78" s="151">
        <f>VLOOKUP($B78,Snapshot!$D:$AJ,18,FALSE)</f>
        <v>7.7186024664100517</v>
      </c>
      <c r="U78" s="152">
        <f>VLOOKUP($B78,Snapshot!$D:$AJ,19,FALSE)</f>
        <v>7.2930946462166242</v>
      </c>
      <c r="V78" s="150">
        <f>VLOOKUP($B78,Snapshot!$D:$AJ,20,FALSE)</f>
        <v>1.1521053231742082</v>
      </c>
      <c r="W78" s="151">
        <f>VLOOKUP($B78,Snapshot!$D:$AJ,21,FALSE)</f>
        <v>1.0086692301350961</v>
      </c>
      <c r="X78" s="152">
        <f>VLOOKUP($B78,Snapshot!$D:$AJ,22,FALSE)</f>
        <v>0.89124813314874973</v>
      </c>
      <c r="Y78" s="150" t="str">
        <f>VLOOKUP($B78,Snapshot!$D:$AJ,23,FALSE)</f>
        <v>NA</v>
      </c>
      <c r="Z78" s="151" t="str">
        <f>VLOOKUP($B78,Snapshot!$D:$AJ,24,FALSE)</f>
        <v>NA</v>
      </c>
      <c r="AA78" s="152" t="str">
        <f>VLOOKUP($B78,Snapshot!$D:$AJ,25,FALSE)</f>
        <v>NA</v>
      </c>
      <c r="AB78" s="150">
        <f>VLOOKUP($B78,Snapshot!$D:$AJ,26,FALSE)</f>
        <v>14.591173578404918</v>
      </c>
      <c r="AC78" s="151">
        <f>VLOOKUP($B78,Snapshot!$D:$AJ,27,FALSE)</f>
        <v>13.935508515783695</v>
      </c>
      <c r="AD78" s="152">
        <f>VLOOKUP($B78,Snapshot!$D:$AJ,28,FALSE)</f>
        <v>12.975701316645209</v>
      </c>
      <c r="AE78" s="152">
        <f>VLOOKUP($B78,Snapshot!$D:$AJ,29,FALSE)</f>
        <v>0.56290458767238949</v>
      </c>
    </row>
    <row r="79" spans="2:31" ht="12.75">
      <c r="B79" s="252" t="s">
        <v>679</v>
      </c>
      <c r="C79" s="165" t="s">
        <v>678</v>
      </c>
      <c r="D79" s="177" t="s">
        <v>1298</v>
      </c>
      <c r="E79" s="148">
        <f>VLOOKUP($B79,Snapshot!$D:$AJ,2,FALSE)</f>
        <v>3619.2</v>
      </c>
      <c r="F79" s="148">
        <f>VLOOKUP($B79,Snapshot!$D:$AJ,3,FALSE)</f>
        <v>3400</v>
      </c>
      <c r="G79" s="148">
        <f t="shared" ref="G79" si="21">IF(IFERROR(((IF(F79&lt;0,"-",F79))/E79*100-100),"-")=-100,"-",(IFERROR(((IF(F79&lt;0,"-",F79))/E79*100-100),"-")))</f>
        <v>-6.0565870910698436</v>
      </c>
      <c r="H79" s="149">
        <f>VLOOKUP($B79,Snapshot!$D:$AJ,8,FALSE)</f>
        <v>16.278172204301079</v>
      </c>
      <c r="I79" s="153">
        <f>IF(VLOOKUP($B79,Snapshot!$D:$AJ,28,FALSE)="#N/A N/A","NA",VLOOKUP($B79,Snapshot!$D:$AJ,30,FALSE))</f>
        <v>22.849240000000002</v>
      </c>
      <c r="J79" s="154">
        <f>IF(VLOOKUP($B79,Snapshot!$D:$AJ,29,FALSE)="#N/A N/A","NA",VLOOKUP($B79,Snapshot!$D:$AJ,31,FALSE))</f>
        <v>51.885339999999999</v>
      </c>
      <c r="K79" s="154">
        <f>IF(VLOOKUP($B79,Snapshot!$D:$AJ,30,FALSE)="#N/A N/A","NA",VLOOKUP($B79,Snapshot!$D:$AJ,32,FALSE))</f>
        <v>91.340209999999999</v>
      </c>
      <c r="L79" s="155">
        <f>IF(VLOOKUP($B79,Snapshot!$D:$AJ,31,FALSE)="#N/A N/A","NA",VLOOKUP($B79,Snapshot!$D:$AJ,33,FALSE))</f>
        <v>76.357079999999996</v>
      </c>
      <c r="M79" s="150">
        <f>VLOOKUP($B79,Snapshot!$D:$AJ,11,FALSE)</f>
        <v>191.3430373346815</v>
      </c>
      <c r="N79" s="151">
        <f>VLOOKUP($B79,Snapshot!$D:$AJ,12,FALSE)</f>
        <v>226.49752608117126</v>
      </c>
      <c r="O79" s="152">
        <f>VLOOKUP($B79,Snapshot!$D:$AJ,13,FALSE)</f>
        <v>279.18730394513165</v>
      </c>
      <c r="P79" s="151">
        <f>VLOOKUP($B79,Snapshot!$D:$AJ,14,FALSE)</f>
        <v>19.82020334890613</v>
      </c>
      <c r="Q79" s="151">
        <f>VLOOKUP($B79,Snapshot!$D:$AJ,15,FALSE)</f>
        <v>18.372494362050084</v>
      </c>
      <c r="R79" s="151">
        <f>VLOOKUP($B79,Snapshot!$D:$AJ,16,FALSE)</f>
        <v>23.262849169079946</v>
      </c>
      <c r="S79" s="150">
        <f>VLOOKUP($B79,Snapshot!$D:$AJ,17,FALSE)</f>
        <v>18.914720129949611</v>
      </c>
      <c r="T79" s="151">
        <f>VLOOKUP($B79,Snapshot!$D:$AJ,18,FALSE)</f>
        <v>15.978982475521457</v>
      </c>
      <c r="U79" s="152">
        <f>VLOOKUP($B79,Snapshot!$D:$AJ,19,FALSE)</f>
        <v>12.963340197988648</v>
      </c>
      <c r="V79" s="150">
        <f>VLOOKUP($B79,Snapshot!$D:$AJ,20,FALSE)</f>
        <v>2.800296999756426</v>
      </c>
      <c r="W79" s="151">
        <f>VLOOKUP($B79,Snapshot!$D:$AJ,21,FALSE)</f>
        <v>2.4554730699526517</v>
      </c>
      <c r="X79" s="152">
        <f>VLOOKUP($B79,Snapshot!$D:$AJ,22,FALSE)</f>
        <v>2.1317959411594223</v>
      </c>
      <c r="Y79" s="150" t="str">
        <f>VLOOKUP($B79,Snapshot!$D:$AJ,23,FALSE)</f>
        <v>NA</v>
      </c>
      <c r="Z79" s="151" t="str">
        <f>VLOOKUP($B79,Snapshot!$D:$AJ,24,FALSE)</f>
        <v>NA</v>
      </c>
      <c r="AA79" s="152" t="str">
        <f>VLOOKUP($B79,Snapshot!$D:$AJ,25,FALSE)</f>
        <v>NA</v>
      </c>
      <c r="AB79" s="150">
        <f>VLOOKUP($B79,Snapshot!$D:$AJ,26,FALSE)</f>
        <v>15.652740467132356</v>
      </c>
      <c r="AC79" s="151">
        <f>VLOOKUP($B79,Snapshot!$D:$AJ,27,FALSE)</f>
        <v>16.375093496818003</v>
      </c>
      <c r="AD79" s="152">
        <f>VLOOKUP($B79,Snapshot!$D:$AJ,28,FALSE)</f>
        <v>17.605147761289899</v>
      </c>
      <c r="AE79" s="152">
        <f>VLOOKUP($B79,Snapshot!$D:$AJ,29,FALSE)</f>
        <v>1.243368700265252</v>
      </c>
    </row>
    <row r="80" spans="2:31" ht="12.75">
      <c r="B80" s="252" t="s">
        <v>699</v>
      </c>
      <c r="C80" s="165" t="s">
        <v>729</v>
      </c>
      <c r="D80" s="177" t="s">
        <v>1298</v>
      </c>
      <c r="E80" s="148">
        <f>VLOOKUP($B80,Snapshot!$D:$AJ,2,FALSE)</f>
        <v>595.25</v>
      </c>
      <c r="F80" s="148">
        <f>VLOOKUP($B80,Snapshot!$D:$AJ,3,FALSE)</f>
        <v>830</v>
      </c>
      <c r="G80" s="148">
        <f t="shared" si="11"/>
        <v>39.437211255774884</v>
      </c>
      <c r="H80" s="149">
        <f>VLOOKUP($B80,Snapshot!$D:$AJ,8,FALSE)</f>
        <v>0.504637037037037</v>
      </c>
      <c r="I80" s="153">
        <f>IF(VLOOKUP($B80,Snapshot!$D:$AJ,28,FALSE)="#N/A N/A","NA",VLOOKUP($B80,Snapshot!$D:$AJ,30,FALSE))</f>
        <v>-14.84872</v>
      </c>
      <c r="J80" s="154">
        <f>IF(VLOOKUP($B80,Snapshot!$D:$AJ,29,FALSE)="#N/A N/A","NA",VLOOKUP($B80,Snapshot!$D:$AJ,31,FALSE))</f>
        <v>-29.726700000000001</v>
      </c>
      <c r="K80" s="154">
        <f>IF(VLOOKUP($B80,Snapshot!$D:$AJ,30,FALSE)="#N/A N/A","NA",VLOOKUP($B80,Snapshot!$D:$AJ,32,FALSE))</f>
        <v>-23.58793</v>
      </c>
      <c r="L80" s="155">
        <f>IF(VLOOKUP($B80,Snapshot!$D:$AJ,31,FALSE)="#N/A N/A","NA",VLOOKUP($B80,Snapshot!$D:$AJ,33,FALSE))</f>
        <v>-47.262329999999999</v>
      </c>
      <c r="M80" s="150">
        <f>VLOOKUP($B80,Snapshot!$D:$AJ,11,FALSE)</f>
        <v>70.227208976157087</v>
      </c>
      <c r="N80" s="151">
        <f>VLOOKUP($B80,Snapshot!$D:$AJ,12,FALSE)</f>
        <v>79.070887231031762</v>
      </c>
      <c r="O80" s="152">
        <f>VLOOKUP($B80,Snapshot!$D:$AJ,13,FALSE)</f>
        <v>104.17605860738362</v>
      </c>
      <c r="P80" s="151">
        <f>VLOOKUP($B80,Snapshot!$D:$AJ,14,FALSE)</f>
        <v>3922.0574267827737</v>
      </c>
      <c r="Q80" s="151">
        <f>VLOOKUP($B80,Snapshot!$D:$AJ,15,FALSE)</f>
        <v>12.592951341519498</v>
      </c>
      <c r="R80" s="151">
        <f>VLOOKUP($B80,Snapshot!$D:$AJ,16,FALSE)</f>
        <v>31.750208269446635</v>
      </c>
      <c r="S80" s="150">
        <f>VLOOKUP($B80,Snapshot!$D:$AJ,17,FALSE)</f>
        <v>8.4760594743569264</v>
      </c>
      <c r="T80" s="151">
        <f>VLOOKUP($B80,Snapshot!$D:$AJ,18,FALSE)</f>
        <v>7.5280551520913148</v>
      </c>
      <c r="U80" s="152">
        <f>VLOOKUP($B80,Snapshot!$D:$AJ,19,FALSE)</f>
        <v>5.713884821111967</v>
      </c>
      <c r="V80" s="150">
        <f>VLOOKUP($B80,Snapshot!$D:$AJ,20,FALSE)</f>
        <v>1.164498847610163</v>
      </c>
      <c r="W80" s="151">
        <f>VLOOKUP($B80,Snapshot!$D:$AJ,21,FALSE)</f>
        <v>1.0084966454803899</v>
      </c>
      <c r="X80" s="152">
        <f>VLOOKUP($B80,Snapshot!$D:$AJ,22,FALSE)</f>
        <v>0.8572012319428477</v>
      </c>
      <c r="Y80" s="150" t="str">
        <f>VLOOKUP($B80,Snapshot!$D:$AJ,23,FALSE)</f>
        <v>NA</v>
      </c>
      <c r="Z80" s="151" t="str">
        <f>VLOOKUP($B80,Snapshot!$D:$AJ,24,FALSE)</f>
        <v>NA</v>
      </c>
      <c r="AA80" s="152" t="str">
        <f>VLOOKUP($B80,Snapshot!$D:$AJ,25,FALSE)</f>
        <v>NA</v>
      </c>
      <c r="AB80" s="150">
        <f>VLOOKUP($B80,Snapshot!$D:$AJ,26,FALSE)</f>
        <v>14.849043717670069</v>
      </c>
      <c r="AC80" s="151">
        <f>VLOOKUP($B80,Snapshot!$D:$AJ,27,FALSE)</f>
        <v>14.3572024485595</v>
      </c>
      <c r="AD80" s="152">
        <f>VLOOKUP($B80,Snapshot!$D:$AJ,28,FALSE)</f>
        <v>16.217613327288053</v>
      </c>
      <c r="AE80" s="152">
        <f>VLOOKUP($B80,Snapshot!$D:$AJ,29,FALSE)</f>
        <v>0</v>
      </c>
    </row>
    <row r="81" spans="2:31" ht="12.75">
      <c r="B81" s="252" t="s">
        <v>680</v>
      </c>
      <c r="C81" s="165" t="s">
        <v>1306</v>
      </c>
      <c r="D81" s="177" t="s">
        <v>1307</v>
      </c>
      <c r="E81" s="148">
        <f>VLOOKUP($B81,Snapshot!$D:$AJ,2,FALSE)</f>
        <v>1065.75</v>
      </c>
      <c r="F81" s="148">
        <f>VLOOKUP($B81,Snapshot!$D:$AJ,3,FALSE)</f>
        <v>1300</v>
      </c>
      <c r="G81" s="148">
        <f t="shared" ref="G81:G148" si="22">IF(IFERROR(((IF(F81&lt;0,"-",F81))/E81*100-100),"-")=-100,"-",(IFERROR(((IF(F81&lt;0,"-",F81))/E81*100-100),"-")))</f>
        <v>21.979826413323948</v>
      </c>
      <c r="H81" s="149">
        <f>VLOOKUP($B81,Snapshot!$D:$AJ,8,FALSE)</f>
        <v>4.6286093787335725</v>
      </c>
      <c r="I81" s="153">
        <f>IF(VLOOKUP($B81,Snapshot!$D:$AJ,28,FALSE)="#N/A N/A","NA",VLOOKUP($B81,Snapshot!$D:$AJ,30,FALSE))</f>
        <v>14.15489</v>
      </c>
      <c r="J81" s="154">
        <f>IF(VLOOKUP($B81,Snapshot!$D:$AJ,29,FALSE)="#N/A N/A","NA",VLOOKUP($B81,Snapshot!$D:$AJ,31,FALSE))</f>
        <v>59.758659999999999</v>
      </c>
      <c r="K81" s="154">
        <f>IF(VLOOKUP($B81,Snapshot!$D:$AJ,30,FALSE)="#N/A N/A","NA",VLOOKUP($B81,Snapshot!$D:$AJ,32,FALSE))</f>
        <v>107.1831</v>
      </c>
      <c r="L81" s="155">
        <f>IF(VLOOKUP($B81,Snapshot!$D:$AJ,31,FALSE)="#N/A N/A","NA",VLOOKUP($B81,Snapshot!$D:$AJ,33,FALSE))</f>
        <v>50.200830000000003</v>
      </c>
      <c r="M81" s="150">
        <f>VLOOKUP($B81,Snapshot!$D:$AJ,11,FALSE)</f>
        <v>22.40763443856228</v>
      </c>
      <c r="N81" s="151">
        <f>VLOOKUP($B81,Snapshot!$D:$AJ,12,FALSE)</f>
        <v>29.843351859570912</v>
      </c>
      <c r="O81" s="152">
        <f>VLOOKUP($B81,Snapshot!$D:$AJ,13,FALSE)</f>
        <v>35.614864186458618</v>
      </c>
      <c r="P81" s="151">
        <f>VLOOKUP($B81,Snapshot!$D:$AJ,14,FALSE)</f>
        <v>21.282719120022442</v>
      </c>
      <c r="Q81" s="151">
        <f>VLOOKUP($B81,Snapshot!$D:$AJ,15,FALSE)</f>
        <v>33.183857231320161</v>
      </c>
      <c r="R81" s="151">
        <f>VLOOKUP($B81,Snapshot!$D:$AJ,16,FALSE)</f>
        <v>19.339356899472236</v>
      </c>
      <c r="S81" s="150">
        <f>VLOOKUP($B81,Snapshot!$D:$AJ,17,FALSE)</f>
        <v>47.561914798373543</v>
      </c>
      <c r="T81" s="151">
        <f>VLOOKUP($B81,Snapshot!$D:$AJ,18,FALSE)</f>
        <v>35.71147118510445</v>
      </c>
      <c r="U81" s="152">
        <f>VLOOKUP($B81,Snapshot!$D:$AJ,19,FALSE)</f>
        <v>29.924303358854768</v>
      </c>
      <c r="V81" s="150">
        <f>VLOOKUP($B81,Snapshot!$D:$AJ,20,FALSE)</f>
        <v>11.087756867928793</v>
      </c>
      <c r="W81" s="151">
        <f>VLOOKUP($B81,Snapshot!$D:$AJ,21,FALSE)</f>
        <v>10.439502080070387</v>
      </c>
      <c r="X81" s="152">
        <f>VLOOKUP($B81,Snapshot!$D:$AJ,22,FALSE)</f>
        <v>9.7586167249337237</v>
      </c>
      <c r="Y81" s="150" t="str">
        <f>VLOOKUP($B81,Snapshot!$D:$AJ,23,FALSE)</f>
        <v>NA</v>
      </c>
      <c r="Z81" s="151" t="str">
        <f>VLOOKUP($B81,Snapshot!$D:$AJ,24,FALSE)</f>
        <v>NA</v>
      </c>
      <c r="AA81" s="152" t="str">
        <f>VLOOKUP($B81,Snapshot!$D:$AJ,25,FALSE)</f>
        <v>NA</v>
      </c>
      <c r="AB81" s="150">
        <f>VLOOKUP($B81,Snapshot!$D:$AJ,26,FALSE)</f>
        <v>24.541512602888961</v>
      </c>
      <c r="AC81" s="151">
        <f>VLOOKUP($B81,Snapshot!$D:$AJ,27,FALSE)</f>
        <v>30.113206210986615</v>
      </c>
      <c r="AD81" s="152">
        <f>VLOOKUP($B81,Snapshot!$D:$AJ,28,FALSE)</f>
        <v>33.710335190620455</v>
      </c>
      <c r="AE81" s="152">
        <f>VLOOKUP($B81,Snapshot!$D:$AJ,29,FALSE)</f>
        <v>1.5745193745295316</v>
      </c>
    </row>
    <row r="82" spans="2:31" ht="12.75">
      <c r="B82" s="252" t="s">
        <v>744</v>
      </c>
      <c r="C82" s="165" t="s">
        <v>1308</v>
      </c>
      <c r="D82" s="177" t="s">
        <v>1307</v>
      </c>
      <c r="E82" s="148">
        <f>VLOOKUP($B82,Snapshot!$D:$AJ,2,FALSE)</f>
        <v>2531.15</v>
      </c>
      <c r="F82" s="148">
        <f>VLOOKUP($B82,Snapshot!$D:$AJ,3,FALSE)</f>
        <v>3000</v>
      </c>
      <c r="G82" s="148">
        <f t="shared" si="22"/>
        <v>18.523200916579412</v>
      </c>
      <c r="H82" s="149">
        <f>VLOOKUP($B82,Snapshot!$D:$AJ,8,FALSE)</f>
        <v>2.4842078948626045</v>
      </c>
      <c r="I82" s="153">
        <f>IF(VLOOKUP($B82,Snapshot!$D:$AJ,28,FALSE)="#N/A N/A","NA",VLOOKUP($B82,Snapshot!$D:$AJ,30,FALSE))</f>
        <v>-2.277857</v>
      </c>
      <c r="J82" s="154">
        <f>IF(VLOOKUP($B82,Snapshot!$D:$AJ,29,FALSE)="#N/A N/A","NA",VLOOKUP($B82,Snapshot!$D:$AJ,31,FALSE))</f>
        <v>-14.917899999999999</v>
      </c>
      <c r="K82" s="154">
        <f>IF(VLOOKUP($B82,Snapshot!$D:$AJ,30,FALSE)="#N/A N/A","NA",VLOOKUP($B82,Snapshot!$D:$AJ,32,FALSE))</f>
        <v>30.20654</v>
      </c>
      <c r="L82" s="155">
        <f>IF(VLOOKUP($B82,Snapshot!$D:$AJ,31,FALSE)="#N/A N/A","NA",VLOOKUP($B82,Snapshot!$D:$AJ,33,FALSE))</f>
        <v>-27.462779999999999</v>
      </c>
      <c r="M82" s="150">
        <f>VLOOKUP($B82,Snapshot!$D:$AJ,11,FALSE)</f>
        <v>135.85957469918776</v>
      </c>
      <c r="N82" s="151">
        <f>VLOOKUP($B82,Snapshot!$D:$AJ,12,FALSE)</f>
        <v>179.87625589266341</v>
      </c>
      <c r="O82" s="152">
        <f>VLOOKUP($B82,Snapshot!$D:$AJ,13,FALSE)</f>
        <v>205.09839045531248</v>
      </c>
      <c r="P82" s="151">
        <f>VLOOKUP($B82,Snapshot!$D:$AJ,14,FALSE)</f>
        <v>26.385149965476785</v>
      </c>
      <c r="Q82" s="151">
        <f>VLOOKUP($B82,Snapshot!$D:$AJ,15,FALSE)</f>
        <v>32.398659638773928</v>
      </c>
      <c r="R82" s="151">
        <f>VLOOKUP($B82,Snapshot!$D:$AJ,16,FALSE)</f>
        <v>14.021936601626695</v>
      </c>
      <c r="S82" s="150">
        <f>VLOOKUP($B82,Snapshot!$D:$AJ,17,FALSE)</f>
        <v>18.630633914498279</v>
      </c>
      <c r="T82" s="151">
        <f>VLOOKUP($B82,Snapshot!$D:$AJ,18,FALSE)</f>
        <v>14.071618221308762</v>
      </c>
      <c r="U82" s="152">
        <f>VLOOKUP($B82,Snapshot!$D:$AJ,19,FALSE)</f>
        <v>12.341149993332081</v>
      </c>
      <c r="V82" s="150">
        <f>VLOOKUP($B82,Snapshot!$D:$AJ,20,FALSE)</f>
        <v>6.9021375233947966</v>
      </c>
      <c r="W82" s="151">
        <f>VLOOKUP($B82,Snapshot!$D:$AJ,21,FALSE)</f>
        <v>3.4786562733880029</v>
      </c>
      <c r="X82" s="152">
        <f>VLOOKUP($B82,Snapshot!$D:$AJ,22,FALSE)</f>
        <v>2.975436374893218</v>
      </c>
      <c r="Y82" s="150" t="str">
        <f>VLOOKUP($B82,Snapshot!$D:$AJ,23,FALSE)</f>
        <v>NA</v>
      </c>
      <c r="Z82" s="151" t="str">
        <f>VLOOKUP($B82,Snapshot!$D:$AJ,24,FALSE)</f>
        <v>NA</v>
      </c>
      <c r="AA82" s="152" t="str">
        <f>VLOOKUP($B82,Snapshot!$D:$AJ,25,FALSE)</f>
        <v>NA</v>
      </c>
      <c r="AB82" s="150">
        <f>VLOOKUP($B82,Snapshot!$D:$AJ,26,FALSE)</f>
        <v>43.295538349678019</v>
      </c>
      <c r="AC82" s="151">
        <f>VLOOKUP($B82,Snapshot!$D:$AJ,27,FALSE)</f>
        <v>32.873845824411532</v>
      </c>
      <c r="AD82" s="152">
        <f>VLOOKUP($B82,Snapshot!$D:$AJ,28,FALSE)</f>
        <v>25.989705339851149</v>
      </c>
      <c r="AE82" s="152">
        <f>VLOOKUP($B82,Snapshot!$D:$AJ,29,FALSE)</f>
        <v>1.4294045958803645</v>
      </c>
    </row>
    <row r="83" spans="2:31" ht="12.75">
      <c r="B83" s="252" t="s">
        <v>504</v>
      </c>
      <c r="C83" s="165" t="s">
        <v>1309</v>
      </c>
      <c r="D83" s="177" t="s">
        <v>1307</v>
      </c>
      <c r="E83" s="148">
        <f>VLOOKUP($B83,Snapshot!$D:$AJ,2,FALSE)</f>
        <v>3645.95</v>
      </c>
      <c r="F83" s="148">
        <f>VLOOKUP($B83,Snapshot!$D:$AJ,3,FALSE)</f>
        <v>2700</v>
      </c>
      <c r="G83" s="148">
        <f t="shared" si="22"/>
        <v>-25.945226895596491</v>
      </c>
      <c r="H83" s="149">
        <f>VLOOKUP($B83,Snapshot!$D:$AJ,8,FALSE)</f>
        <v>6.0787027180406215</v>
      </c>
      <c r="I83" s="153">
        <f>IF(VLOOKUP($B83,Snapshot!$D:$AJ,28,FALSE)="#N/A N/A","NA",VLOOKUP($B83,Snapshot!$D:$AJ,30,FALSE))</f>
        <v>42.765680000000003</v>
      </c>
      <c r="J83" s="154">
        <f>IF(VLOOKUP($B83,Snapshot!$D:$AJ,29,FALSE)="#N/A N/A","NA",VLOOKUP($B83,Snapshot!$D:$AJ,31,FALSE))</f>
        <v>47.99277</v>
      </c>
      <c r="K83" s="154">
        <f>IF(VLOOKUP($B83,Snapshot!$D:$AJ,30,FALSE)="#N/A N/A","NA",VLOOKUP($B83,Snapshot!$D:$AJ,32,FALSE))</f>
        <v>178.79560000000001</v>
      </c>
      <c r="L83" s="155">
        <f>IF(VLOOKUP($B83,Snapshot!$D:$AJ,31,FALSE)="#N/A N/A","NA",VLOOKUP($B83,Snapshot!$D:$AJ,33,FALSE))</f>
        <v>64.143259999999998</v>
      </c>
      <c r="M83" s="150">
        <f>VLOOKUP($B83,Snapshot!$D:$AJ,11,FALSE)</f>
        <v>57.011451791651268</v>
      </c>
      <c r="N83" s="151">
        <f>VLOOKUP($B83,Snapshot!$D:$AJ,12,FALSE)</f>
        <v>85.607156070392392</v>
      </c>
      <c r="O83" s="152">
        <f>VLOOKUP($B83,Snapshot!$D:$AJ,13,FALSE)</f>
        <v>97.311429044146891</v>
      </c>
      <c r="P83" s="151">
        <f>VLOOKUP($B83,Snapshot!$D:$AJ,14,FALSE)</f>
        <v>275.49878345498769</v>
      </c>
      <c r="Q83" s="151">
        <f>VLOOKUP($B83,Snapshot!$D:$AJ,15,FALSE)</f>
        <v>50.157825103707786</v>
      </c>
      <c r="R83" s="151">
        <f>VLOOKUP($B83,Snapshot!$D:$AJ,16,FALSE)</f>
        <v>13.672073119834049</v>
      </c>
      <c r="S83" s="150">
        <f>VLOOKUP($B83,Snapshot!$D:$AJ,17,FALSE)</f>
        <v>63.951186742694233</v>
      </c>
      <c r="T83" s="151">
        <f>VLOOKUP($B83,Snapshot!$D:$AJ,18,FALSE)</f>
        <v>42.589313409757899</v>
      </c>
      <c r="U83" s="152">
        <f>VLOOKUP($B83,Snapshot!$D:$AJ,19,FALSE)</f>
        <v>37.466822096980572</v>
      </c>
      <c r="V83" s="150">
        <f>VLOOKUP($B83,Snapshot!$D:$AJ,20,FALSE)</f>
        <v>14.943549249157401</v>
      </c>
      <c r="W83" s="151">
        <f>VLOOKUP($B83,Snapshot!$D:$AJ,21,FALSE)</f>
        <v>13.520619377247987</v>
      </c>
      <c r="X83" s="152">
        <f>VLOOKUP($B83,Snapshot!$D:$AJ,22,FALSE)</f>
        <v>12.199854161443094</v>
      </c>
      <c r="Y83" s="150">
        <f>VLOOKUP($B83,Snapshot!$D:$AJ,23,FALSE)</f>
        <v>116.11520425776759</v>
      </c>
      <c r="Z83" s="151">
        <f>VLOOKUP($B83,Snapshot!$D:$AJ,24,FALSE)</f>
        <v>35.633063525227456</v>
      </c>
      <c r="AA83" s="152">
        <f>VLOOKUP($B83,Snapshot!$D:$AJ,25,FALSE)</f>
        <v>30.468975465714905</v>
      </c>
      <c r="AB83" s="150">
        <f>VLOOKUP($B83,Snapshot!$D:$AJ,26,FALSE)</f>
        <v>23.36711796965136</v>
      </c>
      <c r="AC83" s="151">
        <f>VLOOKUP($B83,Snapshot!$D:$AJ,27,FALSE)</f>
        <v>31.746507033734417</v>
      </c>
      <c r="AD83" s="152">
        <f>VLOOKUP($B83,Snapshot!$D:$AJ,28,FALSE)</f>
        <v>32.56175324895321</v>
      </c>
      <c r="AE83" s="152">
        <f>VLOOKUP($B83,Snapshot!$D:$AJ,29,FALSE)</f>
        <v>0.41141540613557515</v>
      </c>
    </row>
    <row r="84" spans="2:31" ht="12.75">
      <c r="B84" s="252" t="s">
        <v>666</v>
      </c>
      <c r="C84" s="165" t="s">
        <v>1310</v>
      </c>
      <c r="D84" s="177" t="s">
        <v>1307</v>
      </c>
      <c r="E84" s="148">
        <f>VLOOKUP($B84,Snapshot!$D:$AJ,2,FALSE)</f>
        <v>4455.1499999999996</v>
      </c>
      <c r="F84" s="148">
        <f>VLOOKUP($B84,Snapshot!$D:$AJ,3,FALSE)</f>
        <v>5100</v>
      </c>
      <c r="G84" s="148">
        <f t="shared" ref="G84" si="23">IF(IFERROR(((IF(F84&lt;0,"-",F84))/E84*100-100),"-")=-100,"-",(IFERROR(((IF(F84&lt;0,"-",F84))/E84*100-100),"-")))</f>
        <v>14.474260125921703</v>
      </c>
      <c r="H84" s="149">
        <f>VLOOKUP($B84,Snapshot!$D:$AJ,8,FALSE)</f>
        <v>2.6186406050179207</v>
      </c>
      <c r="I84" s="153">
        <f>IF(VLOOKUP($B84,Snapshot!$D:$AJ,28,FALSE)="#N/A N/A","NA",VLOOKUP($B84,Snapshot!$D:$AJ,30,FALSE))</f>
        <v>25.375340000000001</v>
      </c>
      <c r="J84" s="154">
        <f>IF(VLOOKUP($B84,Snapshot!$D:$AJ,29,FALSE)="#N/A N/A","NA",VLOOKUP($B84,Snapshot!$D:$AJ,31,FALSE))</f>
        <v>52.242550000000001</v>
      </c>
      <c r="K84" s="154">
        <f>IF(VLOOKUP($B84,Snapshot!$D:$AJ,30,FALSE)="#N/A N/A","NA",VLOOKUP($B84,Snapshot!$D:$AJ,32,FALSE))</f>
        <v>79.897030000000001</v>
      </c>
      <c r="L84" s="155">
        <f>IF(VLOOKUP($B84,Snapshot!$D:$AJ,31,FALSE)="#N/A N/A","NA",VLOOKUP($B84,Snapshot!$D:$AJ,33,FALSE))</f>
        <v>67.957250000000002</v>
      </c>
      <c r="M84" s="150">
        <f>VLOOKUP($B84,Snapshot!$D:$AJ,11,FALSE)</f>
        <v>71.637377126808389</v>
      </c>
      <c r="N84" s="151">
        <f>VLOOKUP($B84,Snapshot!$D:$AJ,12,FALSE)</f>
        <v>89.298915705102729</v>
      </c>
      <c r="O84" s="152">
        <f>VLOOKUP($B84,Snapshot!$D:$AJ,13,FALSE)</f>
        <v>108.34153548393317</v>
      </c>
      <c r="P84" s="151">
        <f>VLOOKUP($B84,Snapshot!$D:$AJ,14,FALSE)</f>
        <v>23.308630194931503</v>
      </c>
      <c r="Q84" s="151">
        <f>VLOOKUP($B84,Snapshot!$D:$AJ,15,FALSE)</f>
        <v>24.654083226736368</v>
      </c>
      <c r="R84" s="151">
        <f>VLOOKUP($B84,Snapshot!$D:$AJ,16,FALSE)</f>
        <v>21.324581187207304</v>
      </c>
      <c r="S84" s="150">
        <f>VLOOKUP($B84,Snapshot!$D:$AJ,17,FALSE)</f>
        <v>62.190300352757859</v>
      </c>
      <c r="T84" s="151">
        <f>VLOOKUP($B84,Snapshot!$D:$AJ,18,FALSE)</f>
        <v>49.890303424428062</v>
      </c>
      <c r="U84" s="152">
        <f>VLOOKUP($B84,Snapshot!$D:$AJ,19,FALSE)</f>
        <v>41.121348152396173</v>
      </c>
      <c r="V84" s="150">
        <f>VLOOKUP($B84,Snapshot!$D:$AJ,20,FALSE)</f>
        <v>23.838187241863082</v>
      </c>
      <c r="W84" s="151">
        <f>VLOOKUP($B84,Snapshot!$D:$AJ,21,FALSE)</f>
        <v>20.444123331164601</v>
      </c>
      <c r="X84" s="152">
        <f>VLOOKUP($B84,Snapshot!$D:$AJ,22,FALSE)</f>
        <v>17.413955861905091</v>
      </c>
      <c r="Y84" s="150" t="str">
        <f>VLOOKUP($B84,Snapshot!$D:$AJ,23,FALSE)</f>
        <v>NA</v>
      </c>
      <c r="Z84" s="151" t="str">
        <f>VLOOKUP($B84,Snapshot!$D:$AJ,24,FALSE)</f>
        <v>NA</v>
      </c>
      <c r="AA84" s="152" t="str">
        <f>VLOOKUP($B84,Snapshot!$D:$AJ,25,FALSE)</f>
        <v>NA</v>
      </c>
      <c r="AB84" s="150">
        <f>VLOOKUP($B84,Snapshot!$D:$AJ,26,FALSE)</f>
        <v>41.337165964380127</v>
      </c>
      <c r="AC84" s="151">
        <f>VLOOKUP($B84,Snapshot!$D:$AJ,27,FALSE)</f>
        <v>44.118962985400792</v>
      </c>
      <c r="AD84" s="152">
        <f>VLOOKUP($B84,Snapshot!$D:$AJ,28,FALSE)</f>
        <v>45.737245656807239</v>
      </c>
      <c r="AE84" s="152">
        <f>VLOOKUP($B84,Snapshot!$D:$AJ,29,FALSE)</f>
        <v>0.94560586279598768</v>
      </c>
    </row>
    <row r="85" spans="2:31" ht="12.75">
      <c r="B85" s="252" t="s">
        <v>209</v>
      </c>
      <c r="C85" s="165" t="s">
        <v>1311</v>
      </c>
      <c r="D85" s="177" t="s">
        <v>1307</v>
      </c>
      <c r="E85" s="148">
        <f>VLOOKUP($B85,Snapshot!$D:$AJ,2,FALSE)</f>
        <v>5699.05</v>
      </c>
      <c r="F85" s="148">
        <f>VLOOKUP($B85,Snapshot!$D:$AJ,3,FALSE)</f>
        <v>6500</v>
      </c>
      <c r="G85" s="148">
        <f t="shared" si="22"/>
        <v>14.054096735420814</v>
      </c>
      <c r="H85" s="149">
        <f>VLOOKUP($B85,Snapshot!$D:$AJ,8,FALSE)</f>
        <v>3.4812348673835118</v>
      </c>
      <c r="I85" s="153">
        <f>IF(VLOOKUP($B85,Snapshot!$D:$AJ,28,FALSE)="#N/A N/A","NA",VLOOKUP($B85,Snapshot!$D:$AJ,30,FALSE))</f>
        <v>47.662909999999997</v>
      </c>
      <c r="J85" s="154">
        <f>IF(VLOOKUP($B85,Snapshot!$D:$AJ,29,FALSE)="#N/A N/A","NA",VLOOKUP($B85,Snapshot!$D:$AJ,31,FALSE))</f>
        <v>69.498559999999998</v>
      </c>
      <c r="K85" s="154">
        <f>IF(VLOOKUP($B85,Snapshot!$D:$AJ,30,FALSE)="#N/A N/A","NA",VLOOKUP($B85,Snapshot!$D:$AJ,32,FALSE))</f>
        <v>194.4941</v>
      </c>
      <c r="L85" s="155">
        <f>IF(VLOOKUP($B85,Snapshot!$D:$AJ,31,FALSE)="#N/A N/A","NA",VLOOKUP($B85,Snapshot!$D:$AJ,33,FALSE))</f>
        <v>78.195549999999997</v>
      </c>
      <c r="M85" s="150">
        <f>VLOOKUP($B85,Snapshot!$D:$AJ,11,FALSE)</f>
        <v>16.296589696931658</v>
      </c>
      <c r="N85" s="151">
        <f>VLOOKUP($B85,Snapshot!$D:$AJ,12,FALSE)</f>
        <v>102.21701254542128</v>
      </c>
      <c r="O85" s="152">
        <f>VLOOKUP($B85,Snapshot!$D:$AJ,13,FALSE)</f>
        <v>137.68605294833679</v>
      </c>
      <c r="P85" s="151">
        <f>VLOOKUP($B85,Snapshot!$D:$AJ,14,FALSE)</f>
        <v>-44.210243673222863</v>
      </c>
      <c r="Q85" s="151">
        <f>VLOOKUP($B85,Snapshot!$D:$AJ,15,FALSE)</f>
        <v>527.22946608066616</v>
      </c>
      <c r="R85" s="151">
        <f>VLOOKUP($B85,Snapshot!$D:$AJ,16,FALSE)</f>
        <v>34.699742752855791</v>
      </c>
      <c r="S85" s="150">
        <f>VLOOKUP($B85,Snapshot!$D:$AJ,17,FALSE)</f>
        <v>349.70813562748191</v>
      </c>
      <c r="T85" s="151">
        <f>VLOOKUP($B85,Snapshot!$D:$AJ,18,FALSE)</f>
        <v>55.754417567893242</v>
      </c>
      <c r="U85" s="152">
        <f>VLOOKUP($B85,Snapshot!$D:$AJ,19,FALSE)</f>
        <v>41.391628839403396</v>
      </c>
      <c r="V85" s="150">
        <f>VLOOKUP($B85,Snapshot!$D:$AJ,20,FALSE)</f>
        <v>21.084421969284787</v>
      </c>
      <c r="W85" s="151">
        <f>VLOOKUP($B85,Snapshot!$D:$AJ,21,FALSE)</f>
        <v>19.60187003115146</v>
      </c>
      <c r="X85" s="152">
        <f>VLOOKUP($B85,Snapshot!$D:$AJ,22,FALSE)</f>
        <v>17.90592509564668</v>
      </c>
      <c r="Y85" s="150">
        <f>VLOOKUP($B85,Snapshot!$D:$AJ,23,FALSE)</f>
        <v>434.24810822578149</v>
      </c>
      <c r="Z85" s="151">
        <f>VLOOKUP($B85,Snapshot!$D:$AJ,24,FALSE)</f>
        <v>44.87162366572079</v>
      </c>
      <c r="AA85" s="152">
        <f>VLOOKUP($B85,Snapshot!$D:$AJ,25,FALSE)</f>
        <v>32.848127926476366</v>
      </c>
      <c r="AB85" s="150">
        <f>VLOOKUP($B85,Snapshot!$D:$AJ,26,FALSE)</f>
        <v>5.8164232950867243</v>
      </c>
      <c r="AC85" s="151">
        <f>VLOOKUP($B85,Snapshot!$D:$AJ,27,FALSE)</f>
        <v>36.438610284698136</v>
      </c>
      <c r="AD85" s="152">
        <f>VLOOKUP($B85,Snapshot!$D:$AJ,28,FALSE)</f>
        <v>45.215799269765213</v>
      </c>
      <c r="AE85" s="152">
        <f>VLOOKUP($B85,Snapshot!$D:$AJ,29,FALSE)</f>
        <v>0</v>
      </c>
    </row>
    <row r="86" spans="2:31" ht="12.75">
      <c r="B86" s="252" t="s">
        <v>75</v>
      </c>
      <c r="C86" s="165" t="s">
        <v>1312</v>
      </c>
      <c r="D86" s="177" t="s">
        <v>74</v>
      </c>
      <c r="E86" s="148">
        <f>VLOOKUP($B86,Snapshot!$D:$AJ,2,FALSE)</f>
        <v>8129.7</v>
      </c>
      <c r="F86" s="148">
        <f>VLOOKUP($B86,Snapshot!$D:$AJ,3,FALSE)</f>
        <v>9500</v>
      </c>
      <c r="G86" s="148">
        <f t="shared" si="22"/>
        <v>16.855480522036487</v>
      </c>
      <c r="H86" s="149">
        <f>VLOOKUP($B86,Snapshot!$D:$AJ,8,FALSE)</f>
        <v>20.427590382317803</v>
      </c>
      <c r="I86" s="153">
        <f>IF(VLOOKUP($B86,Snapshot!$D:$AJ,28,FALSE)="#N/A N/A","NA",VLOOKUP($B86,Snapshot!$D:$AJ,30,FALSE))</f>
        <v>-5.8626680000000002</v>
      </c>
      <c r="J86" s="154">
        <f>IF(VLOOKUP($B86,Snapshot!$D:$AJ,29,FALSE)="#N/A N/A","NA",VLOOKUP($B86,Snapshot!$D:$AJ,31,FALSE))</f>
        <v>29.45898</v>
      </c>
      <c r="K86" s="154">
        <f>IF(VLOOKUP($B86,Snapshot!$D:$AJ,30,FALSE)="#N/A N/A","NA",VLOOKUP($B86,Snapshot!$D:$AJ,32,FALSE))</f>
        <v>92.075710000000001</v>
      </c>
      <c r="L86" s="155">
        <f>IF(VLOOKUP($B86,Snapshot!$D:$AJ,31,FALSE)="#N/A N/A","NA",VLOOKUP($B86,Snapshot!$D:$AJ,33,FALSE))</f>
        <v>73.93638</v>
      </c>
      <c r="M86" s="150">
        <f>VLOOKUP($B86,Snapshot!$D:$AJ,11,FALSE)</f>
        <v>58.904200094384137</v>
      </c>
      <c r="N86" s="151">
        <f>VLOOKUP($B86,Snapshot!$D:$AJ,12,FALSE)</f>
        <v>96.987676472354053</v>
      </c>
      <c r="O86" s="152">
        <f>VLOOKUP($B86,Snapshot!$D:$AJ,13,FALSE)</f>
        <v>114.20429923836896</v>
      </c>
      <c r="P86" s="151">
        <f>VLOOKUP($B86,Snapshot!$D:$AJ,14,FALSE)</f>
        <v>81.857652801049554</v>
      </c>
      <c r="Q86" s="151">
        <f>VLOOKUP($B86,Snapshot!$D:$AJ,15,FALSE)</f>
        <v>64.653244279605701</v>
      </c>
      <c r="R86" s="151">
        <f>VLOOKUP($B86,Snapshot!$D:$AJ,16,FALSE)</f>
        <v>17.751350885204921</v>
      </c>
      <c r="S86" s="150">
        <f>VLOOKUP($B86,Snapshot!$D:$AJ,17,FALSE)</f>
        <v>138.01562515021874</v>
      </c>
      <c r="T86" s="151">
        <f>VLOOKUP($B86,Snapshot!$D:$AJ,18,FALSE)</f>
        <v>83.821989511392601</v>
      </c>
      <c r="U86" s="152">
        <f>VLOOKUP($B86,Snapshot!$D:$AJ,19,FALSE)</f>
        <v>71.185586306445131</v>
      </c>
      <c r="V86" s="150">
        <f>VLOOKUP($B86,Snapshot!$D:$AJ,20,FALSE)</f>
        <v>28.978962924334692</v>
      </c>
      <c r="W86" s="151">
        <f>VLOOKUP($B86,Snapshot!$D:$AJ,21,FALSE)</f>
        <v>21.945639605791278</v>
      </c>
      <c r="X86" s="152">
        <f>VLOOKUP($B86,Snapshot!$D:$AJ,22,FALSE)</f>
        <v>17.073560758107714</v>
      </c>
      <c r="Y86" s="150">
        <f>VLOOKUP($B86,Snapshot!$D:$AJ,23,FALSE)</f>
        <v>111.53405972693955</v>
      </c>
      <c r="Z86" s="151">
        <f>VLOOKUP($B86,Snapshot!$D:$AJ,24,FALSE)</f>
        <v>65.2117938461422</v>
      </c>
      <c r="AA86" s="152">
        <f>VLOOKUP($B86,Snapshot!$D:$AJ,25,FALSE)</f>
        <v>54.600010293979821</v>
      </c>
      <c r="AB86" s="150">
        <f>VLOOKUP($B86,Snapshot!$D:$AJ,26,FALSE)</f>
        <v>22.936031848555814</v>
      </c>
      <c r="AC86" s="151">
        <f>VLOOKUP($B86,Snapshot!$D:$AJ,27,FALSE)</f>
        <v>29.797200634135944</v>
      </c>
      <c r="AD86" s="152">
        <f>VLOOKUP($B86,Snapshot!$D:$AJ,28,FALSE)</f>
        <v>26.979376672292844</v>
      </c>
      <c r="AE86" s="152">
        <f>VLOOKUP($B86,Snapshot!$D:$AJ,29,FALSE)</f>
        <v>0.18517701760212552</v>
      </c>
    </row>
    <row r="87" spans="2:31" ht="12.75">
      <c r="B87" s="252" t="s">
        <v>76</v>
      </c>
      <c r="C87" s="165" t="s">
        <v>1313</v>
      </c>
      <c r="D87" s="177" t="s">
        <v>74</v>
      </c>
      <c r="E87" s="148">
        <f>VLOOKUP($B87,Snapshot!$D:$AJ,2,FALSE)</f>
        <v>293.35000000000002</v>
      </c>
      <c r="F87" s="148">
        <f>VLOOKUP($B87,Snapshot!$D:$AJ,3,FALSE)</f>
        <v>360</v>
      </c>
      <c r="G87" s="148">
        <f t="shared" si="22"/>
        <v>22.72029998295551</v>
      </c>
      <c r="H87" s="149">
        <f>VLOOKUP($B87,Snapshot!$D:$AJ,8,FALSE)</f>
        <v>25.357233333333333</v>
      </c>
      <c r="I87" s="153">
        <f>IF(VLOOKUP($B87,Snapshot!$D:$AJ,28,FALSE)="#N/A N/A","NA",VLOOKUP($B87,Snapshot!$D:$AJ,30,FALSE))</f>
        <v>-3.6617410000000001</v>
      </c>
      <c r="J87" s="154">
        <f>IF(VLOOKUP($B87,Snapshot!$D:$AJ,29,FALSE)="#N/A N/A","NA",VLOOKUP($B87,Snapshot!$D:$AJ,31,FALSE))</f>
        <v>46.932139999999997</v>
      </c>
      <c r="K87" s="154">
        <f>IF(VLOOKUP($B87,Snapshot!$D:$AJ,30,FALSE)="#N/A N/A","NA",VLOOKUP($B87,Snapshot!$D:$AJ,32,FALSE))</f>
        <v>114.8297</v>
      </c>
      <c r="L87" s="155">
        <f>IF(VLOOKUP($B87,Snapshot!$D:$AJ,31,FALSE)="#N/A N/A","NA",VLOOKUP($B87,Snapshot!$D:$AJ,33,FALSE))</f>
        <v>59.342739999999999</v>
      </c>
      <c r="M87" s="150">
        <f>VLOOKUP($B87,Snapshot!$D:$AJ,11,FALSE)</f>
        <v>5.4994664696708515</v>
      </c>
      <c r="N87" s="151">
        <f>VLOOKUP($B87,Snapshot!$D:$AJ,12,FALSE)</f>
        <v>6.6547834172889662</v>
      </c>
      <c r="O87" s="152">
        <f>VLOOKUP($B87,Snapshot!$D:$AJ,13,FALSE)</f>
        <v>8.1651454434386803</v>
      </c>
      <c r="P87" s="151">
        <f>VLOOKUP($B87,Snapshot!$D:$AJ,14,FALSE)</f>
        <v>33.70273425417485</v>
      </c>
      <c r="Q87" s="151">
        <f>VLOOKUP($B87,Snapshot!$D:$AJ,15,FALSE)</f>
        <v>21.007800556464918</v>
      </c>
      <c r="R87" s="151">
        <f>VLOOKUP($B87,Snapshot!$D:$AJ,16,FALSE)</f>
        <v>22.69588552237223</v>
      </c>
      <c r="S87" s="150">
        <f>VLOOKUP($B87,Snapshot!$D:$AJ,17,FALSE)</f>
        <v>53.341538059701513</v>
      </c>
      <c r="T87" s="151">
        <f>VLOOKUP($B87,Snapshot!$D:$AJ,18,FALSE)</f>
        <v>44.081073959204119</v>
      </c>
      <c r="U87" s="152">
        <f>VLOOKUP($B87,Snapshot!$D:$AJ,19,FALSE)</f>
        <v>35.92710038444315</v>
      </c>
      <c r="V87" s="150">
        <f>VLOOKUP($B87,Snapshot!$D:$AJ,20,FALSE)</f>
        <v>13.283687180116193</v>
      </c>
      <c r="W87" s="151">
        <f>VLOOKUP($B87,Snapshot!$D:$AJ,21,FALSE)</f>
        <v>10.563482482793626</v>
      </c>
      <c r="X87" s="152">
        <f>VLOOKUP($B87,Snapshot!$D:$AJ,22,FALSE)</f>
        <v>8.4423168051991517</v>
      </c>
      <c r="Y87" s="150">
        <f>VLOOKUP($B87,Snapshot!$D:$AJ,23,FALSE)</f>
        <v>40.269127100518801</v>
      </c>
      <c r="Z87" s="151">
        <f>VLOOKUP($B87,Snapshot!$D:$AJ,24,FALSE)</f>
        <v>33.447777565377784</v>
      </c>
      <c r="AA87" s="152">
        <f>VLOOKUP($B87,Snapshot!$D:$AJ,25,FALSE)</f>
        <v>27.089699350643304</v>
      </c>
      <c r="AB87" s="150">
        <f>VLOOKUP($B87,Snapshot!$D:$AJ,26,FALSE)</f>
        <v>24.903082406901497</v>
      </c>
      <c r="AC87" s="151">
        <f>VLOOKUP($B87,Snapshot!$D:$AJ,27,FALSE)</f>
        <v>23.963759350713314</v>
      </c>
      <c r="AD87" s="152">
        <f>VLOOKUP($B87,Snapshot!$D:$AJ,28,FALSE)</f>
        <v>23.498464153413206</v>
      </c>
      <c r="AE87" s="152">
        <f>VLOOKUP($B87,Snapshot!$D:$AJ,29,FALSE)</f>
        <v>0.27271177773990113</v>
      </c>
    </row>
    <row r="88" spans="2:31" ht="12.75">
      <c r="B88" s="252" t="s">
        <v>77</v>
      </c>
      <c r="C88" s="165" t="s">
        <v>250</v>
      </c>
      <c r="D88" s="177" t="s">
        <v>74</v>
      </c>
      <c r="E88" s="148">
        <f>VLOOKUP($B88,Snapshot!$D:$AJ,2,FALSE)</f>
        <v>3865.05</v>
      </c>
      <c r="F88" s="148">
        <f>VLOOKUP($B88,Snapshot!$D:$AJ,3,FALSE)</f>
        <v>4300</v>
      </c>
      <c r="G88" s="148">
        <f t="shared" si="22"/>
        <v>11.253411986908318</v>
      </c>
      <c r="H88" s="149">
        <f>VLOOKUP($B88,Snapshot!$D:$AJ,8,FALSE)</f>
        <v>12.565075268817203</v>
      </c>
      <c r="I88" s="153">
        <f>IF(VLOOKUP($B88,Snapshot!$D:$AJ,28,FALSE)="#N/A N/A","NA",VLOOKUP($B88,Snapshot!$D:$AJ,30,FALSE))</f>
        <v>-5.7913769999999998</v>
      </c>
      <c r="J88" s="154">
        <f>IF(VLOOKUP($B88,Snapshot!$D:$AJ,29,FALSE)="#N/A N/A","NA",VLOOKUP($B88,Snapshot!$D:$AJ,31,FALSE))</f>
        <v>30.250389999999999</v>
      </c>
      <c r="K88" s="154">
        <f>IF(VLOOKUP($B88,Snapshot!$D:$AJ,30,FALSE)="#N/A N/A","NA",VLOOKUP($B88,Snapshot!$D:$AJ,32,FALSE))</f>
        <v>123.5684</v>
      </c>
      <c r="L88" s="155">
        <f>IF(VLOOKUP($B88,Snapshot!$D:$AJ,31,FALSE)="#N/A N/A","NA",VLOOKUP($B88,Snapshot!$D:$AJ,33,FALSE))</f>
        <v>96.844920000000002</v>
      </c>
      <c r="M88" s="150">
        <f>VLOOKUP($B88,Snapshot!$D:$AJ,11,FALSE)</f>
        <v>59.968253968253933</v>
      </c>
      <c r="N88" s="151">
        <f>VLOOKUP($B88,Snapshot!$D:$AJ,12,FALSE)</f>
        <v>74.194876950233137</v>
      </c>
      <c r="O88" s="152">
        <f>VLOOKUP($B88,Snapshot!$D:$AJ,13,FALSE)</f>
        <v>88.971253698426807</v>
      </c>
      <c r="P88" s="151">
        <f>VLOOKUP($B88,Snapshot!$D:$AJ,14,FALSE)</f>
        <v>33.408237295752862</v>
      </c>
      <c r="Q88" s="151">
        <f>VLOOKUP($B88,Snapshot!$D:$AJ,15,FALSE)</f>
        <v>23.723590467567245</v>
      </c>
      <c r="R88" s="151">
        <f>VLOOKUP($B88,Snapshot!$D:$AJ,16,FALSE)</f>
        <v>19.915629428302783</v>
      </c>
      <c r="S88" s="150">
        <f>VLOOKUP($B88,Snapshot!$D:$AJ,17,FALSE)</f>
        <v>64.451601376389661</v>
      </c>
      <c r="T88" s="151">
        <f>VLOOKUP($B88,Snapshot!$D:$AJ,18,FALSE)</f>
        <v>52.09321935519236</v>
      </c>
      <c r="U88" s="152">
        <f>VLOOKUP($B88,Snapshot!$D:$AJ,19,FALSE)</f>
        <v>43.441559372657714</v>
      </c>
      <c r="V88" s="150">
        <f>VLOOKUP($B88,Snapshot!$D:$AJ,20,FALSE)</f>
        <v>17.384004776824611</v>
      </c>
      <c r="W88" s="151">
        <f>VLOOKUP($B88,Snapshot!$D:$AJ,21,FALSE)</f>
        <v>15.376251957592203</v>
      </c>
      <c r="X88" s="152">
        <f>VLOOKUP($B88,Snapshot!$D:$AJ,22,FALSE)</f>
        <v>13.50245416288873</v>
      </c>
      <c r="Y88" s="150">
        <f>VLOOKUP($B88,Snapshot!$D:$AJ,23,FALSE)</f>
        <v>57.666307100114722</v>
      </c>
      <c r="Z88" s="151">
        <f>VLOOKUP($B88,Snapshot!$D:$AJ,24,FALSE)</f>
        <v>46.460001358432542</v>
      </c>
      <c r="AA88" s="152">
        <f>VLOOKUP($B88,Snapshot!$D:$AJ,25,FALSE)</f>
        <v>38.969610050979227</v>
      </c>
      <c r="AB88" s="150">
        <f>VLOOKUP($B88,Snapshot!$D:$AJ,26,FALSE)</f>
        <v>28.832016456408621</v>
      </c>
      <c r="AC88" s="151">
        <f>VLOOKUP($B88,Snapshot!$D:$AJ,27,FALSE)</f>
        <v>31.325774760787219</v>
      </c>
      <c r="AD88" s="152">
        <f>VLOOKUP($B88,Snapshot!$D:$AJ,28,FALSE)</f>
        <v>33.098632938790438</v>
      </c>
      <c r="AE88" s="152">
        <f>VLOOKUP($B88,Snapshot!$D:$AJ,29,FALSE)</f>
        <v>0.91043707418189901</v>
      </c>
    </row>
    <row r="89" spans="2:31" ht="12.75">
      <c r="B89" s="252" t="s">
        <v>711</v>
      </c>
      <c r="C89" s="165" t="s">
        <v>1314</v>
      </c>
      <c r="D89" s="177" t="s">
        <v>74</v>
      </c>
      <c r="E89" s="148">
        <f>VLOOKUP($B89,Snapshot!$D:$AJ,2,FALSE)</f>
        <v>13638.4</v>
      </c>
      <c r="F89" s="148">
        <f>VLOOKUP($B89,Snapshot!$D:$AJ,3,FALSE)</f>
        <v>12000</v>
      </c>
      <c r="G89" s="148">
        <f t="shared" si="22"/>
        <v>-12.013139371187236</v>
      </c>
      <c r="H89" s="149">
        <f>VLOOKUP($B89,Snapshot!$D:$AJ,8,FALSE)</f>
        <v>6.8485371565113491</v>
      </c>
      <c r="I89" s="153">
        <f>IF(VLOOKUP($B89,Snapshot!$D:$AJ,28,FALSE)="#N/A N/A","NA",VLOOKUP($B89,Snapshot!$D:$AJ,30,FALSE))</f>
        <v>8.3225130000000007</v>
      </c>
      <c r="J89" s="154">
        <f>IF(VLOOKUP($B89,Snapshot!$D:$AJ,29,FALSE)="#N/A N/A","NA",VLOOKUP($B89,Snapshot!$D:$AJ,31,FALSE))</f>
        <v>95.089290000000005</v>
      </c>
      <c r="K89" s="154">
        <f>IF(VLOOKUP($B89,Snapshot!$D:$AJ,30,FALSE)="#N/A N/A","NA",VLOOKUP($B89,Snapshot!$D:$AJ,32,FALSE))</f>
        <v>228.58070000000001</v>
      </c>
      <c r="L89" s="155">
        <f>IF(VLOOKUP($B89,Snapshot!$D:$AJ,31,FALSE)="#N/A N/A","NA",VLOOKUP($B89,Snapshot!$D:$AJ,33,FALSE))</f>
        <v>159.76669999999999</v>
      </c>
      <c r="M89" s="150">
        <f>VLOOKUP($B89,Snapshot!$D:$AJ,11,FALSE)</f>
        <v>38.627358490566081</v>
      </c>
      <c r="N89" s="151">
        <f>VLOOKUP($B89,Snapshot!$D:$AJ,12,FALSE)</f>
        <v>75.436988244666992</v>
      </c>
      <c r="O89" s="152">
        <f>VLOOKUP($B89,Snapshot!$D:$AJ,13,FALSE)</f>
        <v>149.91342651201933</v>
      </c>
      <c r="P89" s="151">
        <f>VLOOKUP($B89,Snapshot!$D:$AJ,14,FALSE)</f>
        <v>74.419595314164127</v>
      </c>
      <c r="Q89" s="151">
        <f>VLOOKUP($B89,Snapshot!$D:$AJ,15,FALSE)</f>
        <v>95.294193526308277</v>
      </c>
      <c r="R89" s="151">
        <f>VLOOKUP($B89,Snapshot!$D:$AJ,16,FALSE)</f>
        <v>98.726685675468275</v>
      </c>
      <c r="S89" s="150">
        <f>VLOOKUP($B89,Snapshot!$D:$AJ,17,FALSE)</f>
        <v>353.07617535718606</v>
      </c>
      <c r="T89" s="151">
        <f>VLOOKUP($B89,Snapshot!$D:$AJ,18,FALSE)</f>
        <v>180.79194725757313</v>
      </c>
      <c r="U89" s="152">
        <f>VLOOKUP($B89,Snapshot!$D:$AJ,19,FALSE)</f>
        <v>90.975173587314003</v>
      </c>
      <c r="V89" s="150">
        <f>VLOOKUP($B89,Snapshot!$D:$AJ,20,FALSE)</f>
        <v>42.523782420378417</v>
      </c>
      <c r="W89" s="151">
        <f>VLOOKUP($B89,Snapshot!$D:$AJ,21,FALSE)</f>
        <v>34.426403548126864</v>
      </c>
      <c r="X89" s="152">
        <f>VLOOKUP($B89,Snapshot!$D:$AJ,22,FALSE)</f>
        <v>24.975348080312269</v>
      </c>
      <c r="Y89" s="150">
        <f>VLOOKUP($B89,Snapshot!$D:$AJ,23,FALSE)</f>
        <v>164.32374129581331</v>
      </c>
      <c r="Z89" s="151">
        <f>VLOOKUP($B89,Snapshot!$D:$AJ,24,FALSE)</f>
        <v>102.76279329547299</v>
      </c>
      <c r="AA89" s="152">
        <f>VLOOKUP($B89,Snapshot!$D:$AJ,25,FALSE)</f>
        <v>57.431748640093268</v>
      </c>
      <c r="AB89" s="150">
        <f>VLOOKUP($B89,Snapshot!$D:$AJ,26,FALSE)</f>
        <v>12.043798304249686</v>
      </c>
      <c r="AC89" s="151">
        <f>VLOOKUP($B89,Snapshot!$D:$AJ,27,FALSE)</f>
        <v>19.042000526206944</v>
      </c>
      <c r="AD89" s="152">
        <f>VLOOKUP($B89,Snapshot!$D:$AJ,28,FALSE)</f>
        <v>27.452927095920309</v>
      </c>
      <c r="AE89" s="152">
        <f>VLOOKUP($B89,Snapshot!$D:$AJ,29,FALSE)</f>
        <v>2.481547661209637E-2</v>
      </c>
    </row>
    <row r="90" spans="2:31" ht="12.75">
      <c r="B90" s="252" t="s">
        <v>712</v>
      </c>
      <c r="C90" s="165" t="s">
        <v>1315</v>
      </c>
      <c r="D90" s="177" t="s">
        <v>74</v>
      </c>
      <c r="E90" s="148">
        <f>VLOOKUP($B90,Snapshot!$D:$AJ,2,FALSE)</f>
        <v>1405.9</v>
      </c>
      <c r="F90" s="148">
        <f>VLOOKUP($B90,Snapshot!$D:$AJ,3,FALSE)</f>
        <v>1500</v>
      </c>
      <c r="G90" s="148">
        <f t="shared" si="22"/>
        <v>6.6932214239988639</v>
      </c>
      <c r="H90" s="149">
        <f>VLOOKUP($B90,Snapshot!$D:$AJ,8,FALSE)</f>
        <v>2.5611591397849462</v>
      </c>
      <c r="I90" s="153">
        <f>IF(VLOOKUP($B90,Snapshot!$D:$AJ,28,FALSE)="#N/A N/A","NA",VLOOKUP($B90,Snapshot!$D:$AJ,30,FALSE))</f>
        <v>18.98274</v>
      </c>
      <c r="J90" s="154">
        <f>IF(VLOOKUP($B90,Snapshot!$D:$AJ,29,FALSE)="#N/A N/A","NA",VLOOKUP($B90,Snapshot!$D:$AJ,31,FALSE))</f>
        <v>32.083799999999997</v>
      </c>
      <c r="K90" s="154">
        <f>IF(VLOOKUP($B90,Snapshot!$D:$AJ,30,FALSE)="#N/A N/A","NA",VLOOKUP($B90,Snapshot!$D:$AJ,32,FALSE))</f>
        <v>123.47799999999999</v>
      </c>
      <c r="L90" s="155">
        <f>IF(VLOOKUP($B90,Snapshot!$D:$AJ,31,FALSE)="#N/A N/A","NA",VLOOKUP($B90,Snapshot!$D:$AJ,33,FALSE))</f>
        <v>98.279390000000006</v>
      </c>
      <c r="M90" s="150">
        <f>VLOOKUP($B90,Snapshot!$D:$AJ,11,FALSE)</f>
        <v>32.593407937381521</v>
      </c>
      <c r="N90" s="151">
        <f>VLOOKUP($B90,Snapshot!$D:$AJ,12,FALSE)</f>
        <v>49.322114864063927</v>
      </c>
      <c r="O90" s="152">
        <f>VLOOKUP($B90,Snapshot!$D:$AJ,13,FALSE)</f>
        <v>69.586719760130933</v>
      </c>
      <c r="P90" s="151">
        <f>VLOOKUP($B90,Snapshot!$D:$AJ,14,FALSE)</f>
        <v>8.3011200317177014</v>
      </c>
      <c r="Q90" s="151">
        <f>VLOOKUP($B90,Snapshot!$D:$AJ,15,FALSE)</f>
        <v>51.32543046379687</v>
      </c>
      <c r="R90" s="151">
        <f>VLOOKUP($B90,Snapshot!$D:$AJ,16,FALSE)</f>
        <v>41.086244886128732</v>
      </c>
      <c r="S90" s="150">
        <f>VLOOKUP($B90,Snapshot!$D:$AJ,17,FALSE)</f>
        <v>43.134489118198879</v>
      </c>
      <c r="T90" s="151">
        <f>VLOOKUP($B90,Snapshot!$D:$AJ,18,FALSE)</f>
        <v>28.504454926046535</v>
      </c>
      <c r="U90" s="152">
        <f>VLOOKUP($B90,Snapshot!$D:$AJ,19,FALSE)</f>
        <v>20.203567646904624</v>
      </c>
      <c r="V90" s="150">
        <f>VLOOKUP($B90,Snapshot!$D:$AJ,20,FALSE)</f>
        <v>3.9983517853788846</v>
      </c>
      <c r="W90" s="151">
        <f>VLOOKUP($B90,Snapshot!$D:$AJ,21,FALSE)</f>
        <v>3.5683723919334915</v>
      </c>
      <c r="X90" s="152">
        <f>VLOOKUP($B90,Snapshot!$D:$AJ,22,FALSE)</f>
        <v>3.0789074406040879</v>
      </c>
      <c r="Y90" s="150">
        <f>VLOOKUP($B90,Snapshot!$D:$AJ,23,FALSE)</f>
        <v>16.831860907759886</v>
      </c>
      <c r="Z90" s="151">
        <f>VLOOKUP($B90,Snapshot!$D:$AJ,24,FALSE)</f>
        <v>13.256496290279188</v>
      </c>
      <c r="AA90" s="152">
        <f>VLOOKUP($B90,Snapshot!$D:$AJ,25,FALSE)</f>
        <v>10.372478408258669</v>
      </c>
      <c r="AB90" s="150">
        <f>VLOOKUP($B90,Snapshot!$D:$AJ,26,FALSE)</f>
        <v>9.6298297073922949</v>
      </c>
      <c r="AC90" s="151">
        <f>VLOOKUP($B90,Snapshot!$D:$AJ,27,FALSE)</f>
        <v>13.230020712992216</v>
      </c>
      <c r="AD90" s="152">
        <f>VLOOKUP($B90,Snapshot!$D:$AJ,28,FALSE)</f>
        <v>16.361562345277221</v>
      </c>
      <c r="AE90" s="152">
        <f>VLOOKUP($B90,Snapshot!$D:$AJ,29,FALSE)</f>
        <v>0.49783602240314628</v>
      </c>
    </row>
    <row r="91" spans="2:31" ht="12.75">
      <c r="B91" s="252" t="s">
        <v>79</v>
      </c>
      <c r="C91" s="165" t="s">
        <v>1316</v>
      </c>
      <c r="D91" s="177" t="s">
        <v>74</v>
      </c>
      <c r="E91" s="148">
        <f>VLOOKUP($B91,Snapshot!$D:$AJ,2,FALSE)</f>
        <v>1024.8</v>
      </c>
      <c r="F91" s="148">
        <f>VLOOKUP($B91,Snapshot!$D:$AJ,3,FALSE)</f>
        <v>830</v>
      </c>
      <c r="G91" s="148">
        <f t="shared" si="22"/>
        <v>-19.008587041373929</v>
      </c>
      <c r="H91" s="149">
        <f>VLOOKUP($B91,Snapshot!$D:$AJ,8,FALSE)</f>
        <v>3.1401831541218637</v>
      </c>
      <c r="I91" s="153">
        <f>IF(VLOOKUP($B91,Snapshot!$D:$AJ,28,FALSE)="#N/A N/A","NA",VLOOKUP($B91,Snapshot!$D:$AJ,30,FALSE))</f>
        <v>14.73996</v>
      </c>
      <c r="J91" s="154">
        <f>IF(VLOOKUP($B91,Snapshot!$D:$AJ,29,FALSE)="#N/A N/A","NA",VLOOKUP($B91,Snapshot!$D:$AJ,31,FALSE))</f>
        <v>50.894500000000001</v>
      </c>
      <c r="K91" s="154">
        <f>IF(VLOOKUP($B91,Snapshot!$D:$AJ,30,FALSE)="#N/A N/A","NA",VLOOKUP($B91,Snapshot!$D:$AJ,32,FALSE))</f>
        <v>55.09648</v>
      </c>
      <c r="L91" s="155">
        <f>IF(VLOOKUP($B91,Snapshot!$D:$AJ,31,FALSE)="#N/A N/A","NA",VLOOKUP($B91,Snapshot!$D:$AJ,33,FALSE))</f>
        <v>74.004580000000004</v>
      </c>
      <c r="M91" s="150">
        <f>VLOOKUP($B91,Snapshot!$D:$AJ,11,FALSE)</f>
        <v>13.488136911707663</v>
      </c>
      <c r="N91" s="151">
        <f>VLOOKUP($B91,Snapshot!$D:$AJ,12,FALSE)</f>
        <v>24.489949572010644</v>
      </c>
      <c r="O91" s="152">
        <f>VLOOKUP($B91,Snapshot!$D:$AJ,13,FALSE)</f>
        <v>39.570562634379307</v>
      </c>
      <c r="P91" s="151">
        <f>VLOOKUP($B91,Snapshot!$D:$AJ,14,FALSE)</f>
        <v>96.978131212724008</v>
      </c>
      <c r="Q91" s="151">
        <f>VLOOKUP($B91,Snapshot!$D:$AJ,15,FALSE)</f>
        <v>81.566585009627545</v>
      </c>
      <c r="R91" s="151">
        <f>VLOOKUP($B91,Snapshot!$D:$AJ,16,FALSE)</f>
        <v>61.578783647656699</v>
      </c>
      <c r="S91" s="150">
        <f>VLOOKUP($B91,Snapshot!$D:$AJ,17,FALSE)</f>
        <v>75.977876463462991</v>
      </c>
      <c r="T91" s="151">
        <f>VLOOKUP($B91,Snapshot!$D:$AJ,18,FALSE)</f>
        <v>41.845737451874349</v>
      </c>
      <c r="U91" s="152">
        <f>VLOOKUP($B91,Snapshot!$D:$AJ,19,FALSE)</f>
        <v>25.898039648029751</v>
      </c>
      <c r="V91" s="150">
        <f>VLOOKUP($B91,Snapshot!$D:$AJ,20,FALSE)</f>
        <v>6.4329926508289184</v>
      </c>
      <c r="W91" s="151">
        <f>VLOOKUP($B91,Snapshot!$D:$AJ,21,FALSE)</f>
        <v>5.805200058370378</v>
      </c>
      <c r="X91" s="152">
        <f>VLOOKUP($B91,Snapshot!$D:$AJ,22,FALSE)</f>
        <v>5.0144947613979296</v>
      </c>
      <c r="Y91" s="150">
        <f>VLOOKUP($B91,Snapshot!$D:$AJ,23,FALSE)</f>
        <v>24.553852803872893</v>
      </c>
      <c r="Z91" s="151">
        <f>VLOOKUP($B91,Snapshot!$D:$AJ,24,FALSE)</f>
        <v>18.248857634430522</v>
      </c>
      <c r="AA91" s="152">
        <f>VLOOKUP($B91,Snapshot!$D:$AJ,25,FALSE)</f>
        <v>13.669568902085487</v>
      </c>
      <c r="AB91" s="150">
        <f>VLOOKUP($B91,Snapshot!$D:$AJ,26,FALSE)</f>
        <v>8.815932641169935</v>
      </c>
      <c r="AC91" s="151">
        <f>VLOOKUP($B91,Snapshot!$D:$AJ,27,FALSE)</f>
        <v>14.584506166922589</v>
      </c>
      <c r="AD91" s="152">
        <f>VLOOKUP($B91,Snapshot!$D:$AJ,28,FALSE)</f>
        <v>20.777460527513846</v>
      </c>
      <c r="AE91" s="152">
        <f>VLOOKUP($B91,Snapshot!$D:$AJ,29,FALSE)</f>
        <v>1.5180964743711557E-3</v>
      </c>
    </row>
    <row r="92" spans="2:31" ht="12.75">
      <c r="B92" s="252" t="s">
        <v>713</v>
      </c>
      <c r="C92" s="165" t="s">
        <v>1317</v>
      </c>
      <c r="D92" s="177" t="s">
        <v>74</v>
      </c>
      <c r="E92" s="148">
        <f>VLOOKUP($B92,Snapshot!$D:$AJ,2,FALSE)</f>
        <v>1230.55</v>
      </c>
      <c r="F92" s="148">
        <f>VLOOKUP($B92,Snapshot!$D:$AJ,3,FALSE)</f>
        <v>1540</v>
      </c>
      <c r="G92" s="148">
        <f t="shared" si="22"/>
        <v>25.147291861362817</v>
      </c>
      <c r="H92" s="149">
        <f>VLOOKUP($B92,Snapshot!$D:$AJ,8,FALSE)</f>
        <v>2.0939462365591397</v>
      </c>
      <c r="I92" s="153">
        <f>IF(VLOOKUP($B92,Snapshot!$D:$AJ,28,FALSE)="#N/A N/A","NA",VLOOKUP($B92,Snapshot!$D:$AJ,30,FALSE))</f>
        <v>-10.244350000000001</v>
      </c>
      <c r="J92" s="154">
        <f>IF(VLOOKUP($B92,Snapshot!$D:$AJ,29,FALSE)="#N/A N/A","NA",VLOOKUP($B92,Snapshot!$D:$AJ,31,FALSE))</f>
        <v>43.128819999999997</v>
      </c>
      <c r="K92" s="154">
        <f>IF(VLOOKUP($B92,Snapshot!$D:$AJ,30,FALSE)="#N/A N/A","NA",VLOOKUP($B92,Snapshot!$D:$AJ,32,FALSE))</f>
        <v>135.8279</v>
      </c>
      <c r="L92" s="155">
        <f>IF(VLOOKUP($B92,Snapshot!$D:$AJ,31,FALSE)="#N/A N/A","NA",VLOOKUP($B92,Snapshot!$D:$AJ,33,FALSE))</f>
        <v>87.827209999999994</v>
      </c>
      <c r="M92" s="150">
        <f>VLOOKUP($B92,Snapshot!$D:$AJ,11,FALSE)</f>
        <v>24.983074265975826</v>
      </c>
      <c r="N92" s="151">
        <f>VLOOKUP($B92,Snapshot!$D:$AJ,12,FALSE)</f>
        <v>36.067109158133803</v>
      </c>
      <c r="O92" s="152">
        <f>VLOOKUP($B92,Snapshot!$D:$AJ,13,FALSE)</f>
        <v>46.220269986713923</v>
      </c>
      <c r="P92" s="151">
        <f>VLOOKUP($B92,Snapshot!$D:$AJ,14,FALSE)</f>
        <v>33.813135985198819</v>
      </c>
      <c r="Q92" s="151">
        <f>VLOOKUP($B92,Snapshot!$D:$AJ,15,FALSE)</f>
        <v>44.366176772941031</v>
      </c>
      <c r="R92" s="151">
        <f>VLOOKUP($B92,Snapshot!$D:$AJ,16,FALSE)</f>
        <v>28.150747497018045</v>
      </c>
      <c r="S92" s="150">
        <f>VLOOKUP($B92,Snapshot!$D:$AJ,17,FALSE)</f>
        <v>49.255347316317767</v>
      </c>
      <c r="T92" s="151">
        <f>VLOOKUP($B92,Snapshot!$D:$AJ,18,FALSE)</f>
        <v>34.118342964631196</v>
      </c>
      <c r="U92" s="152">
        <f>VLOOKUP($B92,Snapshot!$D:$AJ,19,FALSE)</f>
        <v>26.623600432315154</v>
      </c>
      <c r="V92" s="150">
        <f>VLOOKUP($B92,Snapshot!$D:$AJ,20,FALSE)</f>
        <v>6.7915808768859449</v>
      </c>
      <c r="W92" s="151">
        <f>VLOOKUP($B92,Snapshot!$D:$AJ,21,FALSE)</f>
        <v>5.9274962642339455</v>
      </c>
      <c r="X92" s="152">
        <f>VLOOKUP($B92,Snapshot!$D:$AJ,22,FALSE)</f>
        <v>5.096533733183116</v>
      </c>
      <c r="Y92" s="150">
        <f>VLOOKUP($B92,Snapshot!$D:$AJ,23,FALSE)</f>
        <v>27.93608536131444</v>
      </c>
      <c r="Z92" s="151">
        <f>VLOOKUP($B92,Snapshot!$D:$AJ,24,FALSE)</f>
        <v>19.94405758811709</v>
      </c>
      <c r="AA92" s="152">
        <f>VLOOKUP($B92,Snapshot!$D:$AJ,25,FALSE)</f>
        <v>15.488921605571177</v>
      </c>
      <c r="AB92" s="150">
        <f>VLOOKUP($B92,Snapshot!$D:$AJ,26,FALSE)</f>
        <v>14.597953791782473</v>
      </c>
      <c r="AC92" s="151">
        <f>VLOOKUP($B92,Snapshot!$D:$AJ,27,FALSE)</f>
        <v>18.553618808076806</v>
      </c>
      <c r="AD92" s="152">
        <f>VLOOKUP($B92,Snapshot!$D:$AJ,28,FALSE)</f>
        <v>20.585859986034961</v>
      </c>
      <c r="AE92" s="152">
        <f>VLOOKUP($B92,Snapshot!$D:$AJ,29,FALSE)</f>
        <v>0.54344977843047326</v>
      </c>
    </row>
    <row r="93" spans="2:31" ht="12.75">
      <c r="B93" s="252" t="s">
        <v>80</v>
      </c>
      <c r="C93" s="165" t="s">
        <v>254</v>
      </c>
      <c r="D93" s="177" t="s">
        <v>74</v>
      </c>
      <c r="E93" s="148">
        <f>VLOOKUP($B93,Snapshot!$D:$AJ,2,FALSE)</f>
        <v>3705.8</v>
      </c>
      <c r="F93" s="148">
        <f>VLOOKUP($B93,Snapshot!$D:$AJ,3,FALSE)</f>
        <v>4150</v>
      </c>
      <c r="G93" s="148">
        <f t="shared" si="22"/>
        <v>11.98661557558421</v>
      </c>
      <c r="H93" s="149">
        <f>VLOOKUP($B93,Snapshot!$D:$AJ,8,FALSE)</f>
        <v>61.780417025089605</v>
      </c>
      <c r="I93" s="153">
        <f>IF(VLOOKUP($B93,Snapshot!$D:$AJ,28,FALSE)="#N/A N/A","NA",VLOOKUP($B93,Snapshot!$D:$AJ,30,FALSE))</f>
        <v>3.9495089999999999</v>
      </c>
      <c r="J93" s="154">
        <f>IF(VLOOKUP($B93,Snapshot!$D:$AJ,29,FALSE)="#N/A N/A","NA",VLOOKUP($B93,Snapshot!$D:$AJ,31,FALSE))</f>
        <v>-8.0973969999999992E-3</v>
      </c>
      <c r="K93" s="154">
        <f>IF(VLOOKUP($B93,Snapshot!$D:$AJ,30,FALSE)="#N/A N/A","NA",VLOOKUP($B93,Snapshot!$D:$AJ,32,FALSE))</f>
        <v>25.124089999999999</v>
      </c>
      <c r="L93" s="155">
        <f>IF(VLOOKUP($B93,Snapshot!$D:$AJ,31,FALSE)="#N/A N/A","NA",VLOOKUP($B93,Snapshot!$D:$AJ,33,FALSE))</f>
        <v>5.0679730000000003</v>
      </c>
      <c r="M93" s="150">
        <f>VLOOKUP($B93,Snapshot!$D:$AJ,11,FALSE)</f>
        <v>94.483104790310392</v>
      </c>
      <c r="N93" s="151">
        <f>VLOOKUP($B93,Snapshot!$D:$AJ,12,FALSE)</f>
        <v>105.8269867739068</v>
      </c>
      <c r="O93" s="152">
        <f>VLOOKUP($B93,Snapshot!$D:$AJ,13,FALSE)</f>
        <v>136.02450703224341</v>
      </c>
      <c r="P93" s="151">
        <f>VLOOKUP($B93,Snapshot!$D:$AJ,14,FALSE)</f>
        <v>24.538140172192492</v>
      </c>
      <c r="Q93" s="151">
        <f>VLOOKUP($B93,Snapshot!$D:$AJ,15,FALSE)</f>
        <v>12.006254460807853</v>
      </c>
      <c r="R93" s="151">
        <f>VLOOKUP($B93,Snapshot!$D:$AJ,16,FALSE)</f>
        <v>28.534801168299207</v>
      </c>
      <c r="S93" s="150">
        <f>VLOOKUP($B93,Snapshot!$D:$AJ,17,FALSE)</f>
        <v>39.221827100457901</v>
      </c>
      <c r="T93" s="151">
        <f>VLOOKUP($B93,Snapshot!$D:$AJ,18,FALSE)</f>
        <v>35.017532984447783</v>
      </c>
      <c r="U93" s="152">
        <f>VLOOKUP($B93,Snapshot!$D:$AJ,19,FALSE)</f>
        <v>27.243620145019698</v>
      </c>
      <c r="V93" s="150">
        <f>VLOOKUP($B93,Snapshot!$D:$AJ,20,FALSE)</f>
        <v>5.8988221410934152</v>
      </c>
      <c r="W93" s="151">
        <f>VLOOKUP($B93,Snapshot!$D:$AJ,21,FALSE)</f>
        <v>5.2172142222837161</v>
      </c>
      <c r="X93" s="152">
        <f>VLOOKUP($B93,Snapshot!$D:$AJ,22,FALSE)</f>
        <v>4.5468663110379088</v>
      </c>
      <c r="Y93" s="150">
        <f>VLOOKUP($B93,Snapshot!$D:$AJ,23,FALSE)</f>
        <v>24.364831835196089</v>
      </c>
      <c r="Z93" s="151">
        <f>VLOOKUP($B93,Snapshot!$D:$AJ,24,FALSE)</f>
        <v>21.168497773959707</v>
      </c>
      <c r="AA93" s="152">
        <f>VLOOKUP($B93,Snapshot!$D:$AJ,25,FALSE)</f>
        <v>17.497949726949521</v>
      </c>
      <c r="AB93" s="150">
        <f>VLOOKUP($B93,Snapshot!$D:$AJ,26,FALSE)</f>
        <v>14.785674307549792</v>
      </c>
      <c r="AC93" s="151">
        <f>VLOOKUP($B93,Snapshot!$D:$AJ,27,FALSE)</f>
        <v>15.812424382829683</v>
      </c>
      <c r="AD93" s="152">
        <f>VLOOKUP($B93,Snapshot!$D:$AJ,28,FALSE)</f>
        <v>17.835475042616579</v>
      </c>
      <c r="AE93" s="152">
        <f>VLOOKUP($B93,Snapshot!$D:$AJ,29,FALSE)</f>
        <v>0.59366398618381999</v>
      </c>
    </row>
    <row r="94" spans="2:31" ht="12.75">
      <c r="B94" s="252" t="s">
        <v>82</v>
      </c>
      <c r="C94" s="165" t="s">
        <v>81</v>
      </c>
      <c r="D94" s="177" t="s">
        <v>74</v>
      </c>
      <c r="E94" s="148">
        <f>VLOOKUP($B94,Snapshot!$D:$AJ,2,FALSE)</f>
        <v>7300</v>
      </c>
      <c r="F94" s="148">
        <f>VLOOKUP($B94,Snapshot!$D:$AJ,3,FALSE)</f>
        <v>7800</v>
      </c>
      <c r="G94" s="148">
        <f t="shared" si="22"/>
        <v>6.849315068493155</v>
      </c>
      <c r="H94" s="149">
        <f>VLOOKUP($B94,Snapshot!$D:$AJ,8,FALSE)</f>
        <v>30.08667861409797</v>
      </c>
      <c r="I94" s="153">
        <f>IF(VLOOKUP($B94,Snapshot!$D:$AJ,28,FALSE)="#N/A N/A","NA",VLOOKUP($B94,Snapshot!$D:$AJ,30,FALSE))</f>
        <v>-6.6484209999999999</v>
      </c>
      <c r="J94" s="154">
        <f>IF(VLOOKUP($B94,Snapshot!$D:$AJ,29,FALSE)="#N/A N/A","NA",VLOOKUP($B94,Snapshot!$D:$AJ,31,FALSE))</f>
        <v>38.116320000000002</v>
      </c>
      <c r="K94" s="154">
        <f>IF(VLOOKUP($B94,Snapshot!$D:$AJ,30,FALSE)="#N/A N/A","NA",VLOOKUP($B94,Snapshot!$D:$AJ,32,FALSE))</f>
        <v>96.002099999999999</v>
      </c>
      <c r="L94" s="155">
        <f>IF(VLOOKUP($B94,Snapshot!$D:$AJ,31,FALSE)="#N/A N/A","NA",VLOOKUP($B94,Snapshot!$D:$AJ,33,FALSE))</f>
        <v>81.551400000000001</v>
      </c>
      <c r="M94" s="150">
        <f>VLOOKUP($B94,Snapshot!$D:$AJ,11,FALSE)</f>
        <v>55.090980568347746</v>
      </c>
      <c r="N94" s="151">
        <f>VLOOKUP($B94,Snapshot!$D:$AJ,12,FALSE)</f>
        <v>74.874074866817409</v>
      </c>
      <c r="O94" s="152">
        <f>VLOOKUP($B94,Snapshot!$D:$AJ,13,FALSE)</f>
        <v>87.687671097325421</v>
      </c>
      <c r="P94" s="151">
        <f>VLOOKUP($B94,Snapshot!$D:$AJ,14,FALSE)</f>
        <v>55.47190744116017</v>
      </c>
      <c r="Q94" s="151">
        <f>VLOOKUP($B94,Snapshot!$D:$AJ,15,FALSE)</f>
        <v>35.909860551358449</v>
      </c>
      <c r="R94" s="151">
        <f>VLOOKUP($B94,Snapshot!$D:$AJ,16,FALSE)</f>
        <v>17.113528618951545</v>
      </c>
      <c r="S94" s="150">
        <f>VLOOKUP($B94,Snapshot!$D:$AJ,17,FALSE)</f>
        <v>132.50807890310415</v>
      </c>
      <c r="T94" s="151">
        <f>VLOOKUP($B94,Snapshot!$D:$AJ,18,FALSE)</f>
        <v>97.497031021550612</v>
      </c>
      <c r="U94" s="152">
        <f>VLOOKUP($B94,Snapshot!$D:$AJ,19,FALSE)</f>
        <v>83.250015750762245</v>
      </c>
      <c r="V94" s="150">
        <f>VLOOKUP($B94,Snapshot!$D:$AJ,20,FALSE)</f>
        <v>19.864416104408161</v>
      </c>
      <c r="W94" s="151">
        <f>VLOOKUP($B94,Snapshot!$D:$AJ,21,FALSE)</f>
        <v>17.264897885529265</v>
      </c>
      <c r="X94" s="152">
        <f>VLOOKUP($B94,Snapshot!$D:$AJ,22,FALSE)</f>
        <v>14.970538022087853</v>
      </c>
      <c r="Y94" s="150">
        <f>VLOOKUP($B94,Snapshot!$D:$AJ,23,FALSE)</f>
        <v>98.149692412850314</v>
      </c>
      <c r="Z94" s="151">
        <f>VLOOKUP($B94,Snapshot!$D:$AJ,24,FALSE)</f>
        <v>76.101663311383561</v>
      </c>
      <c r="AA94" s="152">
        <f>VLOOKUP($B94,Snapshot!$D:$AJ,25,FALSE)</f>
        <v>62.176039446694944</v>
      </c>
      <c r="AB94" s="150">
        <f>VLOOKUP($B94,Snapshot!$D:$AJ,26,FALSE)</f>
        <v>15.887566657083973</v>
      </c>
      <c r="AC94" s="151">
        <f>VLOOKUP($B94,Snapshot!$D:$AJ,27,FALSE)</f>
        <v>18.947918046767821</v>
      </c>
      <c r="AD94" s="152">
        <f>VLOOKUP($B94,Snapshot!$D:$AJ,28,FALSE)</f>
        <v>19.262539689648758</v>
      </c>
      <c r="AE94" s="152">
        <f>VLOOKUP($B94,Snapshot!$D:$AJ,29,FALSE)</f>
        <v>0.13703247652762815</v>
      </c>
    </row>
    <row r="95" spans="2:31" ht="12.75">
      <c r="B95" s="252" t="s">
        <v>83</v>
      </c>
      <c r="C95" s="165" t="s">
        <v>256</v>
      </c>
      <c r="D95" s="177" t="s">
        <v>74</v>
      </c>
      <c r="E95" s="148">
        <f>VLOOKUP($B95,Snapshot!$D:$AJ,2,FALSE)</f>
        <v>5223.8500000000004</v>
      </c>
      <c r="F95" s="148">
        <f>VLOOKUP($B95,Snapshot!$D:$AJ,3,FALSE)</f>
        <v>4950</v>
      </c>
      <c r="G95" s="148">
        <f t="shared" si="22"/>
        <v>-5.2423021334839319</v>
      </c>
      <c r="H95" s="149">
        <f>VLOOKUP($B95,Snapshot!$D:$AJ,8,FALSE)</f>
        <v>7.1016698924731161</v>
      </c>
      <c r="I95" s="153">
        <f>IF(VLOOKUP($B95,Snapshot!$D:$AJ,28,FALSE)="#N/A N/A","NA",VLOOKUP($B95,Snapshot!$D:$AJ,30,FALSE))</f>
        <v>-2.450936</v>
      </c>
      <c r="J95" s="154">
        <f>IF(VLOOKUP($B95,Snapshot!$D:$AJ,29,FALSE)="#N/A N/A","NA",VLOOKUP($B95,Snapshot!$D:$AJ,31,FALSE))</f>
        <v>24.747170000000001</v>
      </c>
      <c r="K95" s="154">
        <f>IF(VLOOKUP($B95,Snapshot!$D:$AJ,30,FALSE)="#N/A N/A","NA",VLOOKUP($B95,Snapshot!$D:$AJ,32,FALSE))</f>
        <v>71.307479999999998</v>
      </c>
      <c r="L95" s="155">
        <f>IF(VLOOKUP($B95,Snapshot!$D:$AJ,31,FALSE)="#N/A N/A","NA",VLOOKUP($B95,Snapshot!$D:$AJ,33,FALSE))</f>
        <v>69.514709999999994</v>
      </c>
      <c r="M95" s="150">
        <f>VLOOKUP($B95,Snapshot!$D:$AJ,11,FALSE)</f>
        <v>52.15764155587491</v>
      </c>
      <c r="N95" s="151">
        <f>VLOOKUP($B95,Snapshot!$D:$AJ,12,FALSE)</f>
        <v>65.992901718777617</v>
      </c>
      <c r="O95" s="152">
        <f>VLOOKUP($B95,Snapshot!$D:$AJ,13,FALSE)</f>
        <v>83.639224546109716</v>
      </c>
      <c r="P95" s="151">
        <f>VLOOKUP($B95,Snapshot!$D:$AJ,14,FALSE)</f>
        <v>30.307309500588552</v>
      </c>
      <c r="Q95" s="151">
        <f>VLOOKUP($B95,Snapshot!$D:$AJ,15,FALSE)</f>
        <v>26.525854601921385</v>
      </c>
      <c r="R95" s="151">
        <f>VLOOKUP($B95,Snapshot!$D:$AJ,16,FALSE)</f>
        <v>26.739728618890268</v>
      </c>
      <c r="S95" s="150">
        <f>VLOOKUP($B95,Snapshot!$D:$AJ,17,FALSE)</f>
        <v>100.15502703288161</v>
      </c>
      <c r="T95" s="151">
        <f>VLOOKUP($B95,Snapshot!$D:$AJ,18,FALSE)</f>
        <v>79.157755818359576</v>
      </c>
      <c r="U95" s="152">
        <f>VLOOKUP($B95,Snapshot!$D:$AJ,19,FALSE)</f>
        <v>62.45693965180331</v>
      </c>
      <c r="V95" s="150">
        <f>VLOOKUP($B95,Snapshot!$D:$AJ,20,FALSE)</f>
        <v>13.248468624712824</v>
      </c>
      <c r="W95" s="151">
        <f>VLOOKUP($B95,Snapshot!$D:$AJ,21,FALSE)</f>
        <v>11.705023071812759</v>
      </c>
      <c r="X95" s="152">
        <f>VLOOKUP($B95,Snapshot!$D:$AJ,22,FALSE)</f>
        <v>10.144766563902413</v>
      </c>
      <c r="Y95" s="150">
        <f>VLOOKUP($B95,Snapshot!$D:$AJ,23,FALSE)</f>
        <v>72.678973902356475</v>
      </c>
      <c r="Z95" s="151">
        <f>VLOOKUP($B95,Snapshot!$D:$AJ,24,FALSE)</f>
        <v>54.959129172013711</v>
      </c>
      <c r="AA95" s="152">
        <f>VLOOKUP($B95,Snapshot!$D:$AJ,25,FALSE)</f>
        <v>42.706829516407069</v>
      </c>
      <c r="AB95" s="150">
        <f>VLOOKUP($B95,Snapshot!$D:$AJ,26,FALSE)</f>
        <v>14.139983987209417</v>
      </c>
      <c r="AC95" s="151">
        <f>VLOOKUP($B95,Snapshot!$D:$AJ,27,FALSE)</f>
        <v>15.701572684206605</v>
      </c>
      <c r="AD95" s="152">
        <f>VLOOKUP($B95,Snapshot!$D:$AJ,28,FALSE)</f>
        <v>17.402689340560002</v>
      </c>
      <c r="AE95" s="152">
        <f>VLOOKUP($B95,Snapshot!$D:$AJ,29,FALSE)</f>
        <v>0.19142969265962842</v>
      </c>
    </row>
    <row r="96" spans="2:31" ht="12.75">
      <c r="B96" s="252" t="s">
        <v>714</v>
      </c>
      <c r="C96" s="165" t="s">
        <v>717</v>
      </c>
      <c r="D96" s="177" t="s">
        <v>74</v>
      </c>
      <c r="E96" s="148">
        <f>VLOOKUP($B96,Snapshot!$D:$AJ,2,FALSE)</f>
        <v>699.1</v>
      </c>
      <c r="F96" s="148">
        <f>VLOOKUP($B96,Snapshot!$D:$AJ,3,FALSE)</f>
        <v>830</v>
      </c>
      <c r="G96" s="148">
        <f t="shared" ref="G96" si="24">IF(IFERROR(((IF(F96&lt;0,"-",F96))/E96*100-100),"-")=-100,"-",(IFERROR(((IF(F96&lt;0,"-",F96))/E96*100-100),"-")))</f>
        <v>18.724073809183238</v>
      </c>
      <c r="H96" s="149">
        <f>VLOOKUP($B96,Snapshot!$D:$AJ,8,FALSE)</f>
        <v>2.7015802867383507</v>
      </c>
      <c r="I96" s="153">
        <f>IF(VLOOKUP($B96,Snapshot!$D:$AJ,28,FALSE)="#N/A N/A","NA",VLOOKUP($B96,Snapshot!$D:$AJ,30,FALSE))</f>
        <v>15.305960000000001</v>
      </c>
      <c r="J96" s="154">
        <f>IF(VLOOKUP($B96,Snapshot!$D:$AJ,29,FALSE)="#N/A N/A","NA",VLOOKUP($B96,Snapshot!$D:$AJ,31,FALSE))</f>
        <v>28.228169999999999</v>
      </c>
      <c r="K96" s="154">
        <f>IF(VLOOKUP($B96,Snapshot!$D:$AJ,30,FALSE)="#N/A N/A","NA",VLOOKUP($B96,Snapshot!$D:$AJ,32,FALSE))</f>
        <v>57.162439999999997</v>
      </c>
      <c r="L96" s="155">
        <f>IF(VLOOKUP($B96,Snapshot!$D:$AJ,31,FALSE)="#N/A N/A","NA",VLOOKUP($B96,Snapshot!$D:$AJ,33,FALSE))</f>
        <v>65.262460000000004</v>
      </c>
      <c r="M96" s="150">
        <f>VLOOKUP($B96,Snapshot!$D:$AJ,11,FALSE)</f>
        <v>8.4662787039949734</v>
      </c>
      <c r="N96" s="151">
        <f>VLOOKUP($B96,Snapshot!$D:$AJ,12,FALSE)</f>
        <v>11.048754679179215</v>
      </c>
      <c r="O96" s="152">
        <f>VLOOKUP($B96,Snapshot!$D:$AJ,13,FALSE)</f>
        <v>14.296572030242718</v>
      </c>
      <c r="P96" s="151">
        <f>VLOOKUP($B96,Snapshot!$D:$AJ,14,FALSE)</f>
        <v>39.782595147083221</v>
      </c>
      <c r="Q96" s="151">
        <f>VLOOKUP($B96,Snapshot!$D:$AJ,15,FALSE)</f>
        <v>30.503082469581955</v>
      </c>
      <c r="R96" s="151">
        <f>VLOOKUP($B96,Snapshot!$D:$AJ,16,FALSE)</f>
        <v>29.39532504223159</v>
      </c>
      <c r="S96" s="150">
        <f>VLOOKUP($B96,Snapshot!$D:$AJ,17,FALSE)</f>
        <v>82.574649907298294</v>
      </c>
      <c r="T96" s="151">
        <f>VLOOKUP($B96,Snapshot!$D:$AJ,18,FALSE)</f>
        <v>63.274099235583215</v>
      </c>
      <c r="U96" s="152">
        <f>VLOOKUP($B96,Snapshot!$D:$AJ,19,FALSE)</f>
        <v>48.899834066595552</v>
      </c>
      <c r="V96" s="150">
        <f>VLOOKUP($B96,Snapshot!$D:$AJ,20,FALSE)</f>
        <v>23.15522921441967</v>
      </c>
      <c r="W96" s="151">
        <f>VLOOKUP($B96,Snapshot!$D:$AJ,21,FALSE)</f>
        <v>18.326479856273128</v>
      </c>
      <c r="X96" s="152">
        <f>VLOOKUP($B96,Snapshot!$D:$AJ,22,FALSE)</f>
        <v>14.432132595459278</v>
      </c>
      <c r="Y96" s="150">
        <f>VLOOKUP($B96,Snapshot!$D:$AJ,23,FALSE)</f>
        <v>68.205816940773431</v>
      </c>
      <c r="Z96" s="151">
        <f>VLOOKUP($B96,Snapshot!$D:$AJ,24,FALSE)</f>
        <v>51.576762374548359</v>
      </c>
      <c r="AA96" s="152">
        <f>VLOOKUP($B96,Snapshot!$D:$AJ,25,FALSE)</f>
        <v>38.832871391627961</v>
      </c>
      <c r="AB96" s="150">
        <f>VLOOKUP($B96,Snapshot!$D:$AJ,26,FALSE)</f>
        <v>31.292968636456148</v>
      </c>
      <c r="AC96" s="151">
        <f>VLOOKUP($B96,Snapshot!$D:$AJ,27,FALSE)</f>
        <v>32.335197758268663</v>
      </c>
      <c r="AD96" s="152">
        <f>VLOOKUP($B96,Snapshot!$D:$AJ,28,FALSE)</f>
        <v>33.022251159073086</v>
      </c>
      <c r="AE96" s="152">
        <f>VLOOKUP($B96,Snapshot!$D:$AJ,29,FALSE)</f>
        <v>0.33908711731062668</v>
      </c>
    </row>
    <row r="97" spans="2:31" ht="12.75">
      <c r="B97" s="252" t="s">
        <v>757</v>
      </c>
      <c r="C97" s="165" t="s">
        <v>758</v>
      </c>
      <c r="D97" s="177" t="s">
        <v>74</v>
      </c>
      <c r="E97" s="148">
        <f>VLOOKUP($B97,Snapshot!$D:$AJ,2,FALSE)</f>
        <v>1703.85</v>
      </c>
      <c r="F97" s="148">
        <f>VLOOKUP($B97,Snapshot!$D:$AJ,3,FALSE)</f>
        <v>1820</v>
      </c>
      <c r="G97" s="148">
        <f t="shared" ref="G97" si="25">IF(IFERROR(((IF(F97&lt;0,"-",F97))/E97*100-100),"-")=-100,"-",(IFERROR(((IF(F97&lt;0,"-",F97))/E97*100-100),"-")))</f>
        <v>6.8169146345042293</v>
      </c>
      <c r="H97" s="149">
        <f>VLOOKUP($B97,Snapshot!$D:$AJ,8,FALSE)</f>
        <v>1.6739014360812425</v>
      </c>
      <c r="I97" s="153">
        <f>IF(VLOOKUP($B97,Snapshot!$D:$AJ,28,FALSE)="#N/A N/A","NA",VLOOKUP($B97,Snapshot!$D:$AJ,30,FALSE))</f>
        <v>47.092849999999999</v>
      </c>
      <c r="J97" s="154">
        <f>IF(VLOOKUP($B97,Snapshot!$D:$AJ,29,FALSE)="#N/A N/A","NA",VLOOKUP($B97,Snapshot!$D:$AJ,31,FALSE))</f>
        <v>81.850679999999997</v>
      </c>
      <c r="K97" s="154">
        <f>IF(VLOOKUP($B97,Snapshot!$D:$AJ,30,FALSE)="#N/A N/A","NA",VLOOKUP($B97,Snapshot!$D:$AJ,32,FALSE))</f>
        <v>119.5966</v>
      </c>
      <c r="L97" s="155">
        <f>IF(VLOOKUP($B97,Snapshot!$D:$AJ,31,FALSE)="#N/A N/A","NA",VLOOKUP($B97,Snapshot!$D:$AJ,33,FALSE))</f>
        <v>113.99769999999999</v>
      </c>
      <c r="M97" s="150">
        <f>VLOOKUP($B97,Snapshot!$D:$AJ,11,FALSE)</f>
        <v>15.090357431821431</v>
      </c>
      <c r="N97" s="151">
        <f>VLOOKUP($B97,Snapshot!$D:$AJ,12,FALSE)</f>
        <v>28.43600282853409</v>
      </c>
      <c r="O97" s="152">
        <f>VLOOKUP($B97,Snapshot!$D:$AJ,13,FALSE)</f>
        <v>40.660394101540938</v>
      </c>
      <c r="P97" s="151">
        <f>VLOOKUP($B97,Snapshot!$D:$AJ,14,FALSE)</f>
        <v>218.81036827791735</v>
      </c>
      <c r="Q97" s="151">
        <f>VLOOKUP($B97,Snapshot!$D:$AJ,15,FALSE)</f>
        <v>88.438232540273347</v>
      </c>
      <c r="R97" s="151">
        <f>VLOOKUP($B97,Snapshot!$D:$AJ,16,FALSE)</f>
        <v>42.989133693362461</v>
      </c>
      <c r="S97" s="150">
        <f>VLOOKUP($B97,Snapshot!$D:$AJ,17,FALSE)</f>
        <v>112.90985039274463</v>
      </c>
      <c r="T97" s="151">
        <f>VLOOKUP($B97,Snapshot!$D:$AJ,18,FALSE)</f>
        <v>59.918758985713445</v>
      </c>
      <c r="U97" s="152">
        <f>VLOOKUP($B97,Snapshot!$D:$AJ,19,FALSE)</f>
        <v>41.904414299206898</v>
      </c>
      <c r="V97" s="150">
        <f>VLOOKUP($B97,Snapshot!$D:$AJ,20,FALSE)</f>
        <v>31.602294149646955</v>
      </c>
      <c r="W97" s="151">
        <f>VLOOKUP($B97,Snapshot!$D:$AJ,21,FALSE)</f>
        <v>20.689996254170193</v>
      </c>
      <c r="X97" s="152">
        <f>VLOOKUP($B97,Snapshot!$D:$AJ,22,FALSE)</f>
        <v>13.851111740152174</v>
      </c>
      <c r="Y97" s="150">
        <f>VLOOKUP($B97,Snapshot!$D:$AJ,23,FALSE)</f>
        <v>78.101582563812045</v>
      </c>
      <c r="Z97" s="151">
        <f>VLOOKUP($B97,Snapshot!$D:$AJ,24,FALSE)</f>
        <v>40.503505735774993</v>
      </c>
      <c r="AA97" s="152">
        <f>VLOOKUP($B97,Snapshot!$D:$AJ,25,FALSE)</f>
        <v>27.976797669238113</v>
      </c>
      <c r="AB97" s="150">
        <f>VLOOKUP($B97,Snapshot!$D:$AJ,26,FALSE)</f>
        <v>32.84285652320002</v>
      </c>
      <c r="AC97" s="151">
        <f>VLOOKUP($B97,Snapshot!$D:$AJ,27,FALSE)</f>
        <v>41.735780977305225</v>
      </c>
      <c r="AD97" s="152">
        <f>VLOOKUP($B97,Snapshot!$D:$AJ,28,FALSE)</f>
        <v>39.59852425777509</v>
      </c>
      <c r="AE97" s="152">
        <f>VLOOKUP($B97,Snapshot!$D:$AJ,29,FALSE)</f>
        <v>0</v>
      </c>
    </row>
    <row r="98" spans="2:31" ht="12.75">
      <c r="B98" s="252" t="s">
        <v>125</v>
      </c>
      <c r="C98" s="165" t="s">
        <v>244</v>
      </c>
      <c r="D98" s="177" t="s">
        <v>86</v>
      </c>
      <c r="E98" s="148">
        <f>VLOOKUP($B98,Snapshot!$D:$AJ,2,FALSE)</f>
        <v>2484.1</v>
      </c>
      <c r="F98" s="148">
        <f>VLOOKUP($B98,Snapshot!$D:$AJ,3,FALSE)</f>
        <v>3300</v>
      </c>
      <c r="G98" s="148">
        <f t="shared" si="22"/>
        <v>32.844893522805052</v>
      </c>
      <c r="H98" s="149">
        <f>VLOOKUP($B98,Snapshot!$D:$AJ,8,FALSE)</f>
        <v>5.5531167921146949</v>
      </c>
      <c r="I98" s="153">
        <f>IF(VLOOKUP($B98,Snapshot!$D:$AJ,28,FALSE)="#N/A N/A","NA",VLOOKUP($B98,Snapshot!$D:$AJ,30,FALSE))</f>
        <v>-5.8375380000000003</v>
      </c>
      <c r="J98" s="154">
        <f>IF(VLOOKUP($B98,Snapshot!$D:$AJ,29,FALSE)="#N/A N/A","NA",VLOOKUP($B98,Snapshot!$D:$AJ,31,FALSE))</f>
        <v>1.1214900000000001</v>
      </c>
      <c r="K98" s="154">
        <f>IF(VLOOKUP($B98,Snapshot!$D:$AJ,30,FALSE)="#N/A N/A","NA",VLOOKUP($B98,Snapshot!$D:$AJ,32,FALSE))</f>
        <v>23.063580000000002</v>
      </c>
      <c r="L98" s="155">
        <f>IF(VLOOKUP($B98,Snapshot!$D:$AJ,31,FALSE)="#N/A N/A","NA",VLOOKUP($B98,Snapshot!$D:$AJ,33,FALSE))</f>
        <v>12.458690000000001</v>
      </c>
      <c r="M98" s="150">
        <f>VLOOKUP($B98,Snapshot!$D:$AJ,11,FALSE)</f>
        <v>99.315389116442304</v>
      </c>
      <c r="N98" s="151">
        <f>VLOOKUP($B98,Snapshot!$D:$AJ,12,FALSE)</f>
        <v>110.4819497433725</v>
      </c>
      <c r="O98" s="152">
        <f>VLOOKUP($B98,Snapshot!$D:$AJ,13,FALSE)</f>
        <v>134.29858989077971</v>
      </c>
      <c r="P98" s="151">
        <f>VLOOKUP($B98,Snapshot!$D:$AJ,14,FALSE)</f>
        <v>88.661342467076736</v>
      </c>
      <c r="Q98" s="151">
        <f>VLOOKUP($B98,Snapshot!$D:$AJ,15,FALSE)</f>
        <v>11.243535091865731</v>
      </c>
      <c r="R98" s="151">
        <f>VLOOKUP($B98,Snapshot!$D:$AJ,16,FALSE)</f>
        <v>21.557041854102433</v>
      </c>
      <c r="S98" s="150">
        <f>VLOOKUP($B98,Snapshot!$D:$AJ,17,FALSE)</f>
        <v>25.012236493254004</v>
      </c>
      <c r="T98" s="151">
        <f>VLOOKUP($B98,Snapshot!$D:$AJ,18,FALSE)</f>
        <v>22.484215799685543</v>
      </c>
      <c r="U98" s="152">
        <f>VLOOKUP($B98,Snapshot!$D:$AJ,19,FALSE)</f>
        <v>18.496843503868735</v>
      </c>
      <c r="V98" s="150">
        <f>VLOOKUP($B98,Snapshot!$D:$AJ,20,FALSE)</f>
        <v>2.9146636895009661</v>
      </c>
      <c r="W98" s="151">
        <f>VLOOKUP($B98,Snapshot!$D:$AJ,21,FALSE)</f>
        <v>2.6004474880793191</v>
      </c>
      <c r="X98" s="152">
        <f>VLOOKUP($B98,Snapshot!$D:$AJ,22,FALSE)</f>
        <v>2.3095934549574215</v>
      </c>
      <c r="Y98" s="150">
        <f>VLOOKUP($B98,Snapshot!$D:$AJ,23,FALSE)</f>
        <v>13.724216975238997</v>
      </c>
      <c r="Z98" s="151">
        <f>VLOOKUP($B98,Snapshot!$D:$AJ,24,FALSE)</f>
        <v>11.527351712939952</v>
      </c>
      <c r="AA98" s="152">
        <f>VLOOKUP($B98,Snapshot!$D:$AJ,25,FALSE)</f>
        <v>9.202389131539995</v>
      </c>
      <c r="AB98" s="150">
        <f>VLOOKUP($B98,Snapshot!$D:$AJ,26,FALSE)</f>
        <v>12.419977415561966</v>
      </c>
      <c r="AC98" s="151">
        <f>VLOOKUP($B98,Snapshot!$D:$AJ,27,FALSE)</f>
        <v>12.22459607217359</v>
      </c>
      <c r="AD98" s="152">
        <f>VLOOKUP($B98,Snapshot!$D:$AJ,28,FALSE)</f>
        <v>13.226072177699514</v>
      </c>
      <c r="AE98" s="152">
        <f>VLOOKUP($B98,Snapshot!$D:$AJ,29,FALSE)</f>
        <v>0.30192021255182966</v>
      </c>
    </row>
    <row r="99" spans="2:31" ht="12.75">
      <c r="B99" s="252" t="s">
        <v>126</v>
      </c>
      <c r="C99" s="165" t="s">
        <v>245</v>
      </c>
      <c r="D99" s="177" t="s">
        <v>86</v>
      </c>
      <c r="E99" s="148">
        <f>VLOOKUP($B99,Snapshot!$D:$AJ,2,FALSE)</f>
        <v>633.79999999999995</v>
      </c>
      <c r="F99" s="148">
        <f>VLOOKUP($B99,Snapshot!$D:$AJ,3,FALSE)</f>
        <v>800</v>
      </c>
      <c r="G99" s="148">
        <f t="shared" si="22"/>
        <v>26.222783212369833</v>
      </c>
      <c r="H99" s="149">
        <f>VLOOKUP($B99,Snapshot!$D:$AJ,8,FALSE)</f>
        <v>18.373406478651734</v>
      </c>
      <c r="I99" s="153">
        <f>IF(VLOOKUP($B99,Snapshot!$D:$AJ,28,FALSE)="#N/A N/A","NA",VLOOKUP($B99,Snapshot!$D:$AJ,30,FALSE))</f>
        <v>-4.0496540000000003</v>
      </c>
      <c r="J99" s="154">
        <f>IF(VLOOKUP($B99,Snapshot!$D:$AJ,29,FALSE)="#N/A N/A","NA",VLOOKUP($B99,Snapshot!$D:$AJ,31,FALSE))</f>
        <v>5.3348820000000003</v>
      </c>
      <c r="K99" s="154">
        <f>IF(VLOOKUP($B99,Snapshot!$D:$AJ,30,FALSE)="#N/A N/A","NA",VLOOKUP($B99,Snapshot!$D:$AJ,32,FALSE))</f>
        <v>47.224159999999998</v>
      </c>
      <c r="L99" s="155">
        <f>IF(VLOOKUP($B99,Snapshot!$D:$AJ,31,FALSE)="#N/A N/A","NA",VLOOKUP($B99,Snapshot!$D:$AJ,33,FALSE))</f>
        <v>21.66234</v>
      </c>
      <c r="M99" s="150">
        <f>VLOOKUP($B99,Snapshot!$D:$AJ,11,FALSE)</f>
        <v>13.898451972516721</v>
      </c>
      <c r="N99" s="151">
        <f>VLOOKUP($B99,Snapshot!$D:$AJ,12,FALSE)</f>
        <v>12.633081025479475</v>
      </c>
      <c r="O99" s="152">
        <f>VLOOKUP($B99,Snapshot!$D:$AJ,13,FALSE)</f>
        <v>18.188768698201226</v>
      </c>
      <c r="P99" s="151">
        <f>VLOOKUP($B99,Snapshot!$D:$AJ,14,FALSE)</f>
        <v>-2.2295791261218945</v>
      </c>
      <c r="Q99" s="151">
        <f>VLOOKUP($B99,Snapshot!$D:$AJ,15,FALSE)</f>
        <v>-9.1044020552751732</v>
      </c>
      <c r="R99" s="151">
        <f>VLOOKUP($B99,Snapshot!$D:$AJ,16,FALSE)</f>
        <v>43.977297869906515</v>
      </c>
      <c r="S99" s="150">
        <f>VLOOKUP($B99,Snapshot!$D:$AJ,17,FALSE)</f>
        <v>45.602200968373886</v>
      </c>
      <c r="T99" s="151">
        <f>VLOOKUP($B99,Snapshot!$D:$AJ,18,FALSE)</f>
        <v>50.169867407776302</v>
      </c>
      <c r="U99" s="152">
        <f>VLOOKUP($B99,Snapshot!$D:$AJ,19,FALSE)</f>
        <v>34.845679249452409</v>
      </c>
      <c r="V99" s="150">
        <f>VLOOKUP($B99,Snapshot!$D:$AJ,20,FALSE)</f>
        <v>3.360029535598307</v>
      </c>
      <c r="W99" s="151">
        <f>VLOOKUP($B99,Snapshot!$D:$AJ,21,FALSE)</f>
        <v>2.8243903662297805</v>
      </c>
      <c r="X99" s="152">
        <f>VLOOKUP($B99,Snapshot!$D:$AJ,22,FALSE)</f>
        <v>2.641130661124516</v>
      </c>
      <c r="Y99" s="150">
        <f>VLOOKUP($B99,Snapshot!$D:$AJ,23,FALSE)</f>
        <v>21.533059910261091</v>
      </c>
      <c r="Z99" s="151">
        <f>VLOOKUP($B99,Snapshot!$D:$AJ,24,FALSE)</f>
        <v>18.774160149259277</v>
      </c>
      <c r="AA99" s="152">
        <f>VLOOKUP($B99,Snapshot!$D:$AJ,25,FALSE)</f>
        <v>14.282389819949971</v>
      </c>
      <c r="AB99" s="150">
        <f>VLOOKUP($B99,Snapshot!$D:$AJ,26,FALSE)</f>
        <v>8.37930151519204</v>
      </c>
      <c r="AC99" s="151">
        <f>VLOOKUP($B99,Snapshot!$D:$AJ,27,FALSE)</f>
        <v>6.4421732773867095</v>
      </c>
      <c r="AD99" s="152">
        <f>VLOOKUP($B99,Snapshot!$D:$AJ,28,FALSE)</f>
        <v>7.842186139377862</v>
      </c>
      <c r="AE99" s="152">
        <f>VLOOKUP($B99,Snapshot!$D:$AJ,29,FALSE)</f>
        <v>0.31555695803092459</v>
      </c>
    </row>
    <row r="100" spans="2:31" ht="12.75">
      <c r="B100" s="252" t="s">
        <v>127</v>
      </c>
      <c r="C100" s="165" t="s">
        <v>247</v>
      </c>
      <c r="D100" s="177" t="s">
        <v>86</v>
      </c>
      <c r="E100" s="148">
        <f>VLOOKUP($B100,Snapshot!$D:$AJ,2,FALSE)</f>
        <v>1237.75</v>
      </c>
      <c r="F100" s="148">
        <f>VLOOKUP($B100,Snapshot!$D:$AJ,3,FALSE)</f>
        <v>1850</v>
      </c>
      <c r="G100" s="148">
        <f t="shared" ref="G100" si="26">IF(IFERROR(((IF(F100&lt;0,"-",F100))/E100*100-100),"-")=-100,"-",(IFERROR(((IF(F100&lt;0,"-",F100))/E100*100-100),"-")))</f>
        <v>49.464754595031309</v>
      </c>
      <c r="H100" s="149">
        <f>VLOOKUP($B100,Snapshot!$D:$AJ,8,FALSE)</f>
        <v>1.1519592980286739</v>
      </c>
      <c r="I100" s="153">
        <f>IF(VLOOKUP($B100,Snapshot!$D:$AJ,28,FALSE)="#N/A N/A","NA",VLOOKUP($B100,Snapshot!$D:$AJ,30,FALSE))</f>
        <v>-22.63579</v>
      </c>
      <c r="J100" s="154">
        <f>IF(VLOOKUP($B100,Snapshot!$D:$AJ,29,FALSE)="#N/A N/A","NA",VLOOKUP($B100,Snapshot!$D:$AJ,31,FALSE))</f>
        <v>-13.30461</v>
      </c>
      <c r="K100" s="154">
        <f>IF(VLOOKUP($B100,Snapshot!$D:$AJ,30,FALSE)="#N/A N/A","NA",VLOOKUP($B100,Snapshot!$D:$AJ,32,FALSE))</f>
        <v>3.1888290000000001</v>
      </c>
      <c r="L100" s="155">
        <f>IF(VLOOKUP($B100,Snapshot!$D:$AJ,31,FALSE)="#N/A N/A","NA",VLOOKUP($B100,Snapshot!$D:$AJ,33,FALSE))</f>
        <v>-14.13458</v>
      </c>
      <c r="M100" s="150">
        <f>VLOOKUP($B100,Snapshot!$D:$AJ,11,FALSE)</f>
        <v>53.990075176476928</v>
      </c>
      <c r="N100" s="151">
        <f>VLOOKUP($B100,Snapshot!$D:$AJ,12,FALSE)</f>
        <v>42.127399001882054</v>
      </c>
      <c r="O100" s="152">
        <f>VLOOKUP($B100,Snapshot!$D:$AJ,13,FALSE)</f>
        <v>82.154050882834682</v>
      </c>
      <c r="P100" s="151">
        <f>VLOOKUP($B100,Snapshot!$D:$AJ,14,FALSE)</f>
        <v>1052.1848810245892</v>
      </c>
      <c r="Q100" s="151">
        <f>VLOOKUP($B100,Snapshot!$D:$AJ,15,FALSE)</f>
        <v>-21.971957134379682</v>
      </c>
      <c r="R100" s="151">
        <f>VLOOKUP($B100,Snapshot!$D:$AJ,16,FALSE)</f>
        <v>95.013347202290916</v>
      </c>
      <c r="S100" s="150">
        <f>VLOOKUP($B100,Snapshot!$D:$AJ,17,FALSE)</f>
        <v>22.925509845173885</v>
      </c>
      <c r="T100" s="151">
        <f>VLOOKUP($B100,Snapshot!$D:$AJ,18,FALSE)</f>
        <v>29.381116074711926</v>
      </c>
      <c r="U100" s="152">
        <f>VLOOKUP($B100,Snapshot!$D:$AJ,19,FALSE)</f>
        <v>15.066207773068149</v>
      </c>
      <c r="V100" s="150">
        <f>VLOOKUP($B100,Snapshot!$D:$AJ,20,FALSE)</f>
        <v>1.4282449303121656</v>
      </c>
      <c r="W100" s="151">
        <f>VLOOKUP($B100,Snapshot!$D:$AJ,21,FALSE)</f>
        <v>1.3802613422525352</v>
      </c>
      <c r="X100" s="152">
        <f>VLOOKUP($B100,Snapshot!$D:$AJ,22,FALSE)</f>
        <v>1.2801160612235398</v>
      </c>
      <c r="Y100" s="150">
        <f>VLOOKUP($B100,Snapshot!$D:$AJ,23,FALSE)</f>
        <v>8.8117413219950009</v>
      </c>
      <c r="Z100" s="151">
        <f>VLOOKUP($B100,Snapshot!$D:$AJ,24,FALSE)</f>
        <v>9.950348013314489</v>
      </c>
      <c r="AA100" s="152">
        <f>VLOOKUP($B100,Snapshot!$D:$AJ,25,FALSE)</f>
        <v>7.093369386069341</v>
      </c>
      <c r="AB100" s="150">
        <f>VLOOKUP($B100,Snapshot!$D:$AJ,26,FALSE)</f>
        <v>6.5710917448445674</v>
      </c>
      <c r="AC100" s="151">
        <f>VLOOKUP($B100,Snapshot!$D:$AJ,27,FALSE)</f>
        <v>4.7780459758718772</v>
      </c>
      <c r="AD100" s="152">
        <f>VLOOKUP($B100,Snapshot!$D:$AJ,28,FALSE)</f>
        <v>8.8164442191968053</v>
      </c>
      <c r="AE100" s="152">
        <f>VLOOKUP($B100,Snapshot!$D:$AJ,29,FALSE)</f>
        <v>0.80791759240557459</v>
      </c>
    </row>
    <row r="101" spans="2:31" ht="12.75">
      <c r="B101" s="252" t="s">
        <v>560</v>
      </c>
      <c r="C101" s="165" t="s">
        <v>1318</v>
      </c>
      <c r="D101" s="177" t="s">
        <v>86</v>
      </c>
      <c r="E101" s="148">
        <f>VLOOKUP($B101,Snapshot!$D:$AJ,2,FALSE)</f>
        <v>1892.7</v>
      </c>
      <c r="F101" s="148">
        <f>VLOOKUP($B101,Snapshot!$D:$AJ,3,FALSE)</f>
        <v>2300</v>
      </c>
      <c r="G101" s="148">
        <f t="shared" ref="G101" si="27">IF(IFERROR(((IF(F101&lt;0,"-",F101))/E101*100-100),"-")=-100,"-",(IFERROR(((IF(F101&lt;0,"-",F101))/E101*100-100),"-")))</f>
        <v>21.519522375442477</v>
      </c>
      <c r="H101" s="149">
        <f>VLOOKUP($B101,Snapshot!$D:$AJ,8,FALSE)</f>
        <v>4.2890892384808836</v>
      </c>
      <c r="I101" s="153">
        <f>IF(VLOOKUP($B101,Snapshot!$D:$AJ,28,FALSE)="#N/A N/A","NA",VLOOKUP($B101,Snapshot!$D:$AJ,30,FALSE))</f>
        <v>5.5781809999999998</v>
      </c>
      <c r="J101" s="154">
        <f>IF(VLOOKUP($B101,Snapshot!$D:$AJ,29,FALSE)="#N/A N/A","NA",VLOOKUP($B101,Snapshot!$D:$AJ,31,FALSE))</f>
        <v>-3.21888</v>
      </c>
      <c r="K101" s="154">
        <f>IF(VLOOKUP($B101,Snapshot!$D:$AJ,30,FALSE)="#N/A N/A","NA",VLOOKUP($B101,Snapshot!$D:$AJ,32,FALSE))</f>
        <v>-20.12744</v>
      </c>
      <c r="L101" s="155">
        <f>IF(VLOOKUP($B101,Snapshot!$D:$AJ,31,FALSE)="#N/A N/A","NA",VLOOKUP($B101,Snapshot!$D:$AJ,33,FALSE))</f>
        <v>-16.778790000000001</v>
      </c>
      <c r="M101" s="150">
        <f>VLOOKUP($B101,Snapshot!$D:$AJ,11,FALSE)</f>
        <v>40.75093497393042</v>
      </c>
      <c r="N101" s="151">
        <f>VLOOKUP($B101,Snapshot!$D:$AJ,12,FALSE)</f>
        <v>52.415450171303426</v>
      </c>
      <c r="O101" s="152">
        <f>VLOOKUP($B101,Snapshot!$D:$AJ,13,FALSE)</f>
        <v>69.651412069267167</v>
      </c>
      <c r="P101" s="151">
        <f>VLOOKUP($B101,Snapshot!$D:$AJ,14,FALSE)</f>
        <v>11.532846715328461</v>
      </c>
      <c r="Q101" s="151">
        <f>VLOOKUP($B101,Snapshot!$D:$AJ,15,FALSE)</f>
        <v>28.623920420071691</v>
      </c>
      <c r="R101" s="151">
        <f>VLOOKUP($B101,Snapshot!$D:$AJ,16,FALSE)</f>
        <v>32.883361378435971</v>
      </c>
      <c r="S101" s="150">
        <f>VLOOKUP($B101,Snapshot!$D:$AJ,17,FALSE)</f>
        <v>46.445560113180626</v>
      </c>
      <c r="T101" s="151">
        <f>VLOOKUP($B101,Snapshot!$D:$AJ,18,FALSE)</f>
        <v>36.109582075786911</v>
      </c>
      <c r="U101" s="152">
        <f>VLOOKUP($B101,Snapshot!$D:$AJ,19,FALSE)</f>
        <v>27.173892729091286</v>
      </c>
      <c r="V101" s="150">
        <f>VLOOKUP($B101,Snapshot!$D:$AJ,20,FALSE)</f>
        <v>2.1641452704217365</v>
      </c>
      <c r="W101" s="151">
        <f>VLOOKUP($B101,Snapshot!$D:$AJ,21,FALSE)</f>
        <v>2.081018468571588</v>
      </c>
      <c r="X101" s="152">
        <f>VLOOKUP($B101,Snapshot!$D:$AJ,22,FALSE)</f>
        <v>1.969187174645062</v>
      </c>
      <c r="Y101" s="150">
        <f>VLOOKUP($B101,Snapshot!$D:$AJ,23,FALSE)</f>
        <v>13.742204216023113</v>
      </c>
      <c r="Z101" s="151">
        <f>VLOOKUP($B101,Snapshot!$D:$AJ,24,FALSE)</f>
        <v>12.952969999110124</v>
      </c>
      <c r="AA101" s="152">
        <f>VLOOKUP($B101,Snapshot!$D:$AJ,25,FALSE)</f>
        <v>10.463378945059711</v>
      </c>
      <c r="AB101" s="150">
        <f>VLOOKUP($B101,Snapshot!$D:$AJ,26,FALSE)</f>
        <v>4.7713468865164206</v>
      </c>
      <c r="AC101" s="151">
        <f>VLOOKUP($B101,Snapshot!$D:$AJ,27,FALSE)</f>
        <v>5.875914016545873</v>
      </c>
      <c r="AD101" s="152">
        <f>VLOOKUP($B101,Snapshot!$D:$AJ,28,FALSE)</f>
        <v>7.4467023923962774</v>
      </c>
      <c r="AE101" s="152">
        <f>VLOOKUP($B101,Snapshot!$D:$AJ,29,FALSE)</f>
        <v>0.47551117451260105</v>
      </c>
    </row>
    <row r="102" spans="2:31" ht="12.75">
      <c r="B102" s="252" t="s">
        <v>128</v>
      </c>
      <c r="C102" s="165" t="s">
        <v>253</v>
      </c>
      <c r="D102" s="177" t="s">
        <v>86</v>
      </c>
      <c r="E102" s="148">
        <f>VLOOKUP($B102,Snapshot!$D:$AJ,2,FALSE)</f>
        <v>2781.45</v>
      </c>
      <c r="F102" s="148">
        <f>VLOOKUP($B102,Snapshot!$D:$AJ,3,FALSE)</f>
        <v>3160</v>
      </c>
      <c r="G102" s="148">
        <f t="shared" si="22"/>
        <v>13.609807834043394</v>
      </c>
      <c r="H102" s="149">
        <f>VLOOKUP($B102,Snapshot!$D:$AJ,8,FALSE)</f>
        <v>22.331836917562722</v>
      </c>
      <c r="I102" s="153">
        <f>IF(VLOOKUP($B102,Snapshot!$D:$AJ,28,FALSE)="#N/A N/A","NA",VLOOKUP($B102,Snapshot!$D:$AJ,30,FALSE))</f>
        <v>5.4978189999999998</v>
      </c>
      <c r="J102" s="154">
        <f>IF(VLOOKUP($B102,Snapshot!$D:$AJ,29,FALSE)="#N/A N/A","NA",VLOOKUP($B102,Snapshot!$D:$AJ,31,FALSE))</f>
        <v>26.082809999999998</v>
      </c>
      <c r="K102" s="154">
        <f>IF(VLOOKUP($B102,Snapshot!$D:$AJ,30,FALSE)="#N/A N/A","NA",VLOOKUP($B102,Snapshot!$D:$AJ,32,FALSE))</f>
        <v>44.723300000000002</v>
      </c>
      <c r="L102" s="155">
        <f>IF(VLOOKUP($B102,Snapshot!$D:$AJ,31,FALSE)="#N/A N/A","NA",VLOOKUP($B102,Snapshot!$D:$AJ,33,FALSE))</f>
        <v>30.833410000000001</v>
      </c>
      <c r="M102" s="150">
        <f>VLOOKUP($B102,Snapshot!$D:$AJ,11,FALSE)</f>
        <v>95.621654084467821</v>
      </c>
      <c r="N102" s="151">
        <f>VLOOKUP($B102,Snapshot!$D:$AJ,12,FALSE)</f>
        <v>91.158733465696258</v>
      </c>
      <c r="O102" s="152">
        <f>VLOOKUP($B102,Snapshot!$D:$AJ,13,FALSE)</f>
        <v>105.09283811983312</v>
      </c>
      <c r="P102" s="151">
        <f>VLOOKUP($B102,Snapshot!$D:$AJ,14,FALSE)</f>
        <v>-2.8518245730724701</v>
      </c>
      <c r="Q102" s="151">
        <f>VLOOKUP($B102,Snapshot!$D:$AJ,15,FALSE)</f>
        <v>-4.6672698370488597</v>
      </c>
      <c r="R102" s="151">
        <f>VLOOKUP($B102,Snapshot!$D:$AJ,16,FALSE)</f>
        <v>15.285539985458851</v>
      </c>
      <c r="S102" s="150">
        <f>VLOOKUP($B102,Snapshot!$D:$AJ,17,FALSE)</f>
        <v>29.088076614351319</v>
      </c>
      <c r="T102" s="151">
        <f>VLOOKUP($B102,Snapshot!$D:$AJ,18,FALSE)</f>
        <v>30.512161525880359</v>
      </c>
      <c r="U102" s="152">
        <f>VLOOKUP($B102,Snapshot!$D:$AJ,19,FALSE)</f>
        <v>26.466598959183354</v>
      </c>
      <c r="V102" s="150">
        <f>VLOOKUP($B102,Snapshot!$D:$AJ,20,FALSE)</f>
        <v>3.5438881894686305</v>
      </c>
      <c r="W102" s="151">
        <f>VLOOKUP($B102,Snapshot!$D:$AJ,21,FALSE)</f>
        <v>3.4075399408400751</v>
      </c>
      <c r="X102" s="152">
        <f>VLOOKUP($B102,Snapshot!$D:$AJ,22,FALSE)</f>
        <v>3.2767387691634973</v>
      </c>
      <c r="Y102" s="150">
        <f>VLOOKUP($B102,Snapshot!$D:$AJ,23,FALSE)</f>
        <v>84.653458057719234</v>
      </c>
      <c r="Z102" s="151">
        <f>VLOOKUP($B102,Snapshot!$D:$AJ,24,FALSE)</f>
        <v>90.465982286353338</v>
      </c>
      <c r="AA102" s="152">
        <f>VLOOKUP($B102,Snapshot!$D:$AJ,25,FALSE)</f>
        <v>60.713768876204469</v>
      </c>
      <c r="AB102" s="150">
        <f>VLOOKUP($B102,Snapshot!$D:$AJ,26,FALSE)</f>
        <v>5.7349892396151034</v>
      </c>
      <c r="AC102" s="151">
        <f>VLOOKUP($B102,Snapshot!$D:$AJ,27,FALSE)</f>
        <v>1.5065379795888092</v>
      </c>
      <c r="AD102" s="152">
        <f>VLOOKUP($B102,Snapshot!$D:$AJ,28,FALSE)</f>
        <v>2.9766278426083201</v>
      </c>
      <c r="AE102" s="152">
        <f>VLOOKUP($B102,Snapshot!$D:$AJ,29,FALSE)</f>
        <v>0.35952470833558037</v>
      </c>
    </row>
    <row r="103" spans="2:31" ht="12.75">
      <c r="B103" s="252" t="s">
        <v>129</v>
      </c>
      <c r="C103" s="165" t="s">
        <v>87</v>
      </c>
      <c r="D103" s="177" t="s">
        <v>86</v>
      </c>
      <c r="E103" s="148">
        <f>VLOOKUP($B103,Snapshot!$D:$AJ,2,FALSE)</f>
        <v>359.15</v>
      </c>
      <c r="F103" s="148">
        <f>VLOOKUP($B103,Snapshot!$D:$AJ,3,FALSE)</f>
        <v>310</v>
      </c>
      <c r="G103" s="148">
        <f t="shared" si="22"/>
        <v>-13.685089795350123</v>
      </c>
      <c r="H103" s="149">
        <f>VLOOKUP($B103,Snapshot!$D:$AJ,8,FALSE)</f>
        <v>1.3408636200716846</v>
      </c>
      <c r="I103" s="153">
        <f>IF(VLOOKUP($B103,Snapshot!$D:$AJ,28,FALSE)="#N/A N/A","NA",VLOOKUP($B103,Snapshot!$D:$AJ,30,FALSE))</f>
        <v>22.51407</v>
      </c>
      <c r="J103" s="154">
        <f>IF(VLOOKUP($B103,Snapshot!$D:$AJ,29,FALSE)="#N/A N/A","NA",VLOOKUP($B103,Snapshot!$D:$AJ,31,FALSE))</f>
        <v>68.773489999999995</v>
      </c>
      <c r="K103" s="154">
        <f>IF(VLOOKUP($B103,Snapshot!$D:$AJ,30,FALSE)="#N/A N/A","NA",VLOOKUP($B103,Snapshot!$D:$AJ,32,FALSE))</f>
        <v>54.473120000000002</v>
      </c>
      <c r="L103" s="155">
        <f>IF(VLOOKUP($B103,Snapshot!$D:$AJ,31,FALSE)="#N/A N/A","NA",VLOOKUP($B103,Snapshot!$D:$AJ,33,FALSE))</f>
        <v>38.721519999999998</v>
      </c>
      <c r="M103" s="150">
        <f>VLOOKUP($B103,Snapshot!$D:$AJ,11,FALSE)</f>
        <v>-7.5718432814795333</v>
      </c>
      <c r="N103" s="151">
        <f>VLOOKUP($B103,Snapshot!$D:$AJ,12,FALSE)</f>
        <v>-9.3979542329774794</v>
      </c>
      <c r="O103" s="152">
        <f>VLOOKUP($B103,Snapshot!$D:$AJ,13,FALSE)</f>
        <v>2.281131272773623</v>
      </c>
      <c r="P103" s="151" t="str">
        <f>VLOOKUP($B103,Snapshot!$D:$AJ,14,FALSE)</f>
        <v>Loss</v>
      </c>
      <c r="Q103" s="151" t="str">
        <f>VLOOKUP($B103,Snapshot!$D:$AJ,15,FALSE)</f>
        <v>Loss</v>
      </c>
      <c r="R103" s="151" t="str">
        <f>VLOOKUP($B103,Snapshot!$D:$AJ,16,FALSE)</f>
        <v>LP</v>
      </c>
      <c r="S103" s="150" t="str">
        <f>VLOOKUP($B103,Snapshot!$D:$AJ,17,FALSE)</f>
        <v>NM</v>
      </c>
      <c r="T103" s="151" t="str">
        <f>VLOOKUP($B103,Snapshot!$D:$AJ,18,FALSE)</f>
        <v>NM</v>
      </c>
      <c r="U103" s="152">
        <f>VLOOKUP($B103,Snapshot!$D:$AJ,19,FALSE)</f>
        <v>157.44381057180905</v>
      </c>
      <c r="V103" s="150">
        <f>VLOOKUP($B103,Snapshot!$D:$AJ,20,FALSE)</f>
        <v>2.0614998860902274</v>
      </c>
      <c r="W103" s="151">
        <f>VLOOKUP($B103,Snapshot!$D:$AJ,21,FALSE)</f>
        <v>2.1067699499651606</v>
      </c>
      <c r="X103" s="152">
        <f>VLOOKUP($B103,Snapshot!$D:$AJ,22,FALSE)</f>
        <v>2.0849858170379041</v>
      </c>
      <c r="Y103" s="150">
        <f>VLOOKUP($B103,Snapshot!$D:$AJ,23,FALSE)</f>
        <v>126.71528121846023</v>
      </c>
      <c r="Z103" s="151">
        <f>VLOOKUP($B103,Snapshot!$D:$AJ,24,FALSE)</f>
        <v>156.6593768484131</v>
      </c>
      <c r="AA103" s="152">
        <f>VLOOKUP($B103,Snapshot!$D:$AJ,25,FALSE)</f>
        <v>26.458410506054538</v>
      </c>
      <c r="AB103" s="150">
        <f>VLOOKUP($B103,Snapshot!$D:$AJ,26,FALSE)</f>
        <v>-4.2672119225350835</v>
      </c>
      <c r="AC103" s="151">
        <f>VLOOKUP($B103,Snapshot!$D:$AJ,27,FALSE)</f>
        <v>-5.4529567779037409</v>
      </c>
      <c r="AD103" s="152">
        <f>VLOOKUP($B103,Snapshot!$D:$AJ,28,FALSE)</f>
        <v>1.3311550774314123</v>
      </c>
      <c r="AE103" s="152">
        <f>VLOOKUP($B103,Snapshot!$D:$AJ,29,FALSE)</f>
        <v>0</v>
      </c>
    </row>
    <row r="104" spans="2:31" ht="12.75">
      <c r="B104" s="252" t="s">
        <v>544</v>
      </c>
      <c r="C104" s="165" t="s">
        <v>1319</v>
      </c>
      <c r="D104" s="177" t="s">
        <v>86</v>
      </c>
      <c r="E104" s="148">
        <f>VLOOKUP($B104,Snapshot!$D:$AJ,2,FALSE)</f>
        <v>4638.5</v>
      </c>
      <c r="F104" s="148">
        <f>VLOOKUP($B104,Snapshot!$D:$AJ,3,FALSE)</f>
        <v>5600</v>
      </c>
      <c r="G104" s="148">
        <f t="shared" ref="G104:G107" si="28">IF(IFERROR(((IF(F104&lt;0,"-",F104))/E104*100-100),"-")=-100,"-",(IFERROR(((IF(F104&lt;0,"-",F104))/E104*100-100),"-")))</f>
        <v>20.728683841759192</v>
      </c>
      <c r="H104" s="149">
        <f>VLOOKUP($B104,Snapshot!$D:$AJ,8,FALSE)</f>
        <v>4.2327242403225807</v>
      </c>
      <c r="I104" s="153">
        <f>IF(VLOOKUP($B104,Snapshot!$D:$AJ,28,FALSE)="#N/A N/A","NA",VLOOKUP($B104,Snapshot!$D:$AJ,30,FALSE))</f>
        <v>3.0402999999999998</v>
      </c>
      <c r="J104" s="154">
        <f>IF(VLOOKUP($B104,Snapshot!$D:$AJ,29,FALSE)="#N/A N/A","NA",VLOOKUP($B104,Snapshot!$D:$AJ,31,FALSE))</f>
        <v>14.566890000000001</v>
      </c>
      <c r="K104" s="154">
        <f>IF(VLOOKUP($B104,Snapshot!$D:$AJ,30,FALSE)="#N/A N/A","NA",VLOOKUP($B104,Snapshot!$D:$AJ,32,FALSE))</f>
        <v>44.928809999999999</v>
      </c>
      <c r="L104" s="155">
        <f>IF(VLOOKUP($B104,Snapshot!$D:$AJ,31,FALSE)="#N/A N/A","NA",VLOOKUP($B104,Snapshot!$D:$AJ,33,FALSE))</f>
        <v>22.553080000000001</v>
      </c>
      <c r="M104" s="150">
        <f>VLOOKUP($B104,Snapshot!$D:$AJ,11,FALSE)</f>
        <v>102.70893283009613</v>
      </c>
      <c r="N104" s="151">
        <f>VLOOKUP($B104,Snapshot!$D:$AJ,12,FALSE)</f>
        <v>112.00271697386883</v>
      </c>
      <c r="O104" s="152">
        <f>VLOOKUP($B104,Snapshot!$D:$AJ,13,FALSE)</f>
        <v>153.23420223497115</v>
      </c>
      <c r="P104" s="151">
        <f>VLOOKUP($B104,Snapshot!$D:$AJ,14,FALSE)</f>
        <v>86.151714978107634</v>
      </c>
      <c r="Q104" s="151">
        <f>VLOOKUP($B104,Snapshot!$D:$AJ,15,FALSE)</f>
        <v>9.0486619690097747</v>
      </c>
      <c r="R104" s="151">
        <f>VLOOKUP($B104,Snapshot!$D:$AJ,16,FALSE)</f>
        <v>36.812933092258795</v>
      </c>
      <c r="S104" s="150">
        <f>VLOOKUP($B104,Snapshot!$D:$AJ,17,FALSE)</f>
        <v>45.16160252266598</v>
      </c>
      <c r="T104" s="151">
        <f>VLOOKUP($B104,Snapshot!$D:$AJ,18,FALSE)</f>
        <v>41.414173917604167</v>
      </c>
      <c r="U104" s="152">
        <f>VLOOKUP($B104,Snapshot!$D:$AJ,19,FALSE)</f>
        <v>30.270657153207015</v>
      </c>
      <c r="V104" s="150">
        <f>VLOOKUP($B104,Snapshot!$D:$AJ,20,FALSE)</f>
        <v>6.6779866930991192</v>
      </c>
      <c r="W104" s="151">
        <f>VLOOKUP($B104,Snapshot!$D:$AJ,21,FALSE)</f>
        <v>5.9346342664712344</v>
      </c>
      <c r="X104" s="152">
        <f>VLOOKUP($B104,Snapshot!$D:$AJ,22,FALSE)</f>
        <v>5.1263632053575199</v>
      </c>
      <c r="Y104" s="150">
        <f>VLOOKUP($B104,Snapshot!$D:$AJ,23,FALSE)</f>
        <v>19.143427464559668</v>
      </c>
      <c r="Z104" s="151">
        <f>VLOOKUP($B104,Snapshot!$D:$AJ,24,FALSE)</f>
        <v>18.12659792482215</v>
      </c>
      <c r="AA104" s="152">
        <f>VLOOKUP($B104,Snapshot!$D:$AJ,25,FALSE)</f>
        <v>14.346321197493124</v>
      </c>
      <c r="AB104" s="150">
        <f>VLOOKUP($B104,Snapshot!$D:$AJ,26,FALSE)</f>
        <v>15.939331629377222</v>
      </c>
      <c r="AC104" s="151">
        <f>VLOOKUP($B104,Snapshot!$D:$AJ,27,FALSE)</f>
        <v>15.174526820256592</v>
      </c>
      <c r="AD104" s="152">
        <f>VLOOKUP($B104,Snapshot!$D:$AJ,28,FALSE)</f>
        <v>18.172604968930422</v>
      </c>
      <c r="AE104" s="152">
        <f>VLOOKUP($B104,Snapshot!$D:$AJ,29,FALSE)</f>
        <v>0.43117387086342568</v>
      </c>
    </row>
    <row r="105" spans="2:31" ht="12.75">
      <c r="B105" s="252" t="s">
        <v>130</v>
      </c>
      <c r="C105" s="165" t="s">
        <v>88</v>
      </c>
      <c r="D105" s="177" t="s">
        <v>86</v>
      </c>
      <c r="E105" s="148">
        <f>VLOOKUP($B105,Snapshot!$D:$AJ,2,FALSE)</f>
        <v>769.45</v>
      </c>
      <c r="F105" s="148">
        <f>VLOOKUP($B105,Snapshot!$D:$AJ,3,FALSE)</f>
        <v>1080</v>
      </c>
      <c r="G105" s="148">
        <f t="shared" si="28"/>
        <v>40.359997400740781</v>
      </c>
      <c r="H105" s="149">
        <f>VLOOKUP($B105,Snapshot!$D:$AJ,8,FALSE)</f>
        <v>1.0820806451612905</v>
      </c>
      <c r="I105" s="153">
        <f>IF(VLOOKUP($B105,Snapshot!$D:$AJ,28,FALSE)="#N/A N/A","NA",VLOOKUP($B105,Snapshot!$D:$AJ,30,FALSE))</f>
        <v>-13.58864</v>
      </c>
      <c r="J105" s="154">
        <f>IF(VLOOKUP($B105,Snapshot!$D:$AJ,29,FALSE)="#N/A N/A","NA",VLOOKUP($B105,Snapshot!$D:$AJ,31,FALSE))</f>
        <v>-11.07194</v>
      </c>
      <c r="K105" s="154">
        <f>IF(VLOOKUP($B105,Snapshot!$D:$AJ,30,FALSE)="#N/A N/A","NA",VLOOKUP($B105,Snapshot!$D:$AJ,32,FALSE))</f>
        <v>20.88767</v>
      </c>
      <c r="L105" s="155">
        <f>IF(VLOOKUP($B105,Snapshot!$D:$AJ,31,FALSE)="#N/A N/A","NA",VLOOKUP($B105,Snapshot!$D:$AJ,33,FALSE))</f>
        <v>-14.21006</v>
      </c>
      <c r="M105" s="150">
        <f>VLOOKUP($B105,Snapshot!$D:$AJ,11,FALSE)</f>
        <v>39.57924735007407</v>
      </c>
      <c r="N105" s="151">
        <f>VLOOKUP($B105,Snapshot!$D:$AJ,12,FALSE)</f>
        <v>34.45657796980251</v>
      </c>
      <c r="O105" s="152">
        <f>VLOOKUP($B105,Snapshot!$D:$AJ,13,FALSE)</f>
        <v>45.931783711396619</v>
      </c>
      <c r="P105" s="151">
        <f>VLOOKUP($B105,Snapshot!$D:$AJ,14,FALSE)</f>
        <v>29.900100750201286</v>
      </c>
      <c r="Q105" s="151">
        <f>VLOOKUP($B105,Snapshot!$D:$AJ,15,FALSE)</f>
        <v>-12.942816559804982</v>
      </c>
      <c r="R105" s="151">
        <f>VLOOKUP($B105,Snapshot!$D:$AJ,16,FALSE)</f>
        <v>33.303381872833967</v>
      </c>
      <c r="S105" s="150">
        <f>VLOOKUP($B105,Snapshot!$D:$AJ,17,FALSE)</f>
        <v>19.440743609758414</v>
      </c>
      <c r="T105" s="151">
        <f>VLOOKUP($B105,Snapshot!$D:$AJ,18,FALSE)</f>
        <v>22.331004566801159</v>
      </c>
      <c r="U105" s="152">
        <f>VLOOKUP($B105,Snapshot!$D:$AJ,19,FALSE)</f>
        <v>16.752016530311312</v>
      </c>
      <c r="V105" s="150">
        <f>VLOOKUP($B105,Snapshot!$D:$AJ,20,FALSE)</f>
        <v>2.8419897070591373</v>
      </c>
      <c r="W105" s="151">
        <f>VLOOKUP($B105,Snapshot!$D:$AJ,21,FALSE)</f>
        <v>2.5716912329167689</v>
      </c>
      <c r="X105" s="152">
        <f>VLOOKUP($B105,Snapshot!$D:$AJ,22,FALSE)</f>
        <v>2.2688820448481142</v>
      </c>
      <c r="Y105" s="150">
        <f>VLOOKUP($B105,Snapshot!$D:$AJ,23,FALSE)</f>
        <v>9.9246352706363172</v>
      </c>
      <c r="Z105" s="151">
        <f>VLOOKUP($B105,Snapshot!$D:$AJ,24,FALSE)</f>
        <v>10.209028746201092</v>
      </c>
      <c r="AA105" s="152">
        <f>VLOOKUP($B105,Snapshot!$D:$AJ,25,FALSE)</f>
        <v>8.178701785438486</v>
      </c>
      <c r="AB105" s="150">
        <f>VLOOKUP($B105,Snapshot!$D:$AJ,26,FALSE)</f>
        <v>15.552857479926477</v>
      </c>
      <c r="AC105" s="151">
        <f>VLOOKUP($B105,Snapshot!$D:$AJ,27,FALSE)</f>
        <v>12.091227806828398</v>
      </c>
      <c r="AD105" s="152">
        <f>VLOOKUP($B105,Snapshot!$D:$AJ,28,FALSE)</f>
        <v>14.391194619647996</v>
      </c>
      <c r="AE105" s="152">
        <f>VLOOKUP($B105,Snapshot!$D:$AJ,29,FALSE)</f>
        <v>0.84475924361556953</v>
      </c>
    </row>
    <row r="106" spans="2:31" ht="12.75">
      <c r="B106" s="252" t="s">
        <v>132</v>
      </c>
      <c r="C106" s="165" t="s">
        <v>89</v>
      </c>
      <c r="D106" s="177" t="s">
        <v>86</v>
      </c>
      <c r="E106" s="148">
        <f>VLOOKUP($B106,Snapshot!$D:$AJ,2,FALSE)</f>
        <v>26190.95</v>
      </c>
      <c r="F106" s="148">
        <f>VLOOKUP($B106,Snapshot!$D:$AJ,3,FALSE)</f>
        <v>27500</v>
      </c>
      <c r="G106" s="148">
        <f t="shared" si="28"/>
        <v>4.9981004889093441</v>
      </c>
      <c r="H106" s="149">
        <f>VLOOKUP($B106,Snapshot!$D:$AJ,8,FALSE)</f>
        <v>11.257110872162484</v>
      </c>
      <c r="I106" s="153">
        <f>IF(VLOOKUP($B106,Snapshot!$D:$AJ,28,FALSE)="#N/A N/A","NA",VLOOKUP($B106,Snapshot!$D:$AJ,30,FALSE))</f>
        <v>-5.9555749999999996</v>
      </c>
      <c r="J106" s="154">
        <f>IF(VLOOKUP($B106,Snapshot!$D:$AJ,29,FALSE)="#N/A N/A","NA",VLOOKUP($B106,Snapshot!$D:$AJ,31,FALSE))</f>
        <v>0.82516719999999999</v>
      </c>
      <c r="K106" s="154">
        <f>IF(VLOOKUP($B106,Snapshot!$D:$AJ,30,FALSE)="#N/A N/A","NA",VLOOKUP($B106,Snapshot!$D:$AJ,32,FALSE))</f>
        <v>-0.85231970000000001</v>
      </c>
      <c r="L106" s="155">
        <f>IF(VLOOKUP($B106,Snapshot!$D:$AJ,31,FALSE)="#N/A N/A","NA",VLOOKUP($B106,Snapshot!$D:$AJ,33,FALSE))</f>
        <v>-8.4843679999999999</v>
      </c>
      <c r="M106" s="150">
        <f>VLOOKUP($B106,Snapshot!$D:$AJ,11,FALSE)</f>
        <v>684.1574279379156</v>
      </c>
      <c r="N106" s="151">
        <f>VLOOKUP($B106,Snapshot!$D:$AJ,12,FALSE)</f>
        <v>509.37316908727985</v>
      </c>
      <c r="O106" s="152">
        <f>VLOOKUP($B106,Snapshot!$D:$AJ,13,FALSE)</f>
        <v>528.6945556896909</v>
      </c>
      <c r="P106" s="151">
        <f>VLOOKUP($B106,Snapshot!$D:$AJ,14,FALSE)</f>
        <v>110.2858116454406</v>
      </c>
      <c r="Q106" s="151">
        <f>VLOOKUP($B106,Snapshot!$D:$AJ,15,FALSE)</f>
        <v>-25.547374290365333</v>
      </c>
      <c r="R106" s="151">
        <f>VLOOKUP($B106,Snapshot!$D:$AJ,16,FALSE)</f>
        <v>3.7931692862881006</v>
      </c>
      <c r="S106" s="150">
        <f>VLOOKUP($B106,Snapshot!$D:$AJ,17,FALSE)</f>
        <v>38.28205166015784</v>
      </c>
      <c r="T106" s="151">
        <f>VLOOKUP($B106,Snapshot!$D:$AJ,18,FALSE)</f>
        <v>51.418000769318581</v>
      </c>
      <c r="U106" s="152">
        <f>VLOOKUP($B106,Snapshot!$D:$AJ,19,FALSE)</f>
        <v>49.538906194775294</v>
      </c>
      <c r="V106" s="150">
        <f>VLOOKUP($B106,Snapshot!$D:$AJ,20,FALSE)</f>
        <v>4.6357733136645924</v>
      </c>
      <c r="W106" s="151">
        <f>VLOOKUP($B106,Snapshot!$D:$AJ,21,FALSE)</f>
        <v>4.3368811800708631</v>
      </c>
      <c r="X106" s="152">
        <f>VLOOKUP($B106,Snapshot!$D:$AJ,22,FALSE)</f>
        <v>4.0809758350743888</v>
      </c>
      <c r="Y106" s="150">
        <f>VLOOKUP($B106,Snapshot!$D:$AJ,23,FALSE)</f>
        <v>21.187847023288434</v>
      </c>
      <c r="Z106" s="151">
        <f>VLOOKUP($B106,Snapshot!$D:$AJ,24,FALSE)</f>
        <v>21.363541293322658</v>
      </c>
      <c r="AA106" s="152">
        <f>VLOOKUP($B106,Snapshot!$D:$AJ,25,FALSE)</f>
        <v>17.998990337515412</v>
      </c>
      <c r="AB106" s="150">
        <f>VLOOKUP($B106,Snapshot!$D:$AJ,26,FALSE)</f>
        <v>12.765824305199825</v>
      </c>
      <c r="AC106" s="151">
        <f>VLOOKUP($B106,Snapshot!$D:$AJ,27,FALSE)</f>
        <v>8.7155255253053117</v>
      </c>
      <c r="AD106" s="152">
        <f>VLOOKUP($B106,Snapshot!$D:$AJ,28,FALSE)</f>
        <v>8.4883559841242793</v>
      </c>
      <c r="AE106" s="152">
        <f>VLOOKUP($B106,Snapshot!$D:$AJ,29,FALSE)</f>
        <v>0.40090183823038106</v>
      </c>
    </row>
    <row r="107" spans="2:31" ht="12.75">
      <c r="B107" s="252" t="s">
        <v>131</v>
      </c>
      <c r="C107" s="165" t="s">
        <v>260</v>
      </c>
      <c r="D107" s="177" t="s">
        <v>86</v>
      </c>
      <c r="E107" s="148">
        <f>VLOOKUP($B107,Snapshot!$D:$AJ,2,FALSE)</f>
        <v>862.5</v>
      </c>
      <c r="F107" s="148">
        <f>VLOOKUP($B107,Snapshot!$D:$AJ,3,FALSE)</f>
        <v>890</v>
      </c>
      <c r="G107" s="148">
        <f t="shared" si="28"/>
        <v>3.1884057971014386</v>
      </c>
      <c r="H107" s="149">
        <f>VLOOKUP($B107,Snapshot!$D:$AJ,8,FALSE)</f>
        <v>2.4296270011947434</v>
      </c>
      <c r="I107" s="153">
        <f>IF(VLOOKUP($B107,Snapshot!$D:$AJ,28,FALSE)="#N/A N/A","NA",VLOOKUP($B107,Snapshot!$D:$AJ,30,FALSE))</f>
        <v>2.9420570000000001</v>
      </c>
      <c r="J107" s="154">
        <f>IF(VLOOKUP($B107,Snapshot!$D:$AJ,29,FALSE)="#N/A N/A","NA",VLOOKUP($B107,Snapshot!$D:$AJ,31,FALSE))</f>
        <v>5.8022559999999999</v>
      </c>
      <c r="K107" s="154">
        <f>IF(VLOOKUP($B107,Snapshot!$D:$AJ,30,FALSE)="#N/A N/A","NA",VLOOKUP($B107,Snapshot!$D:$AJ,32,FALSE))</f>
        <v>-6.6760450000000002</v>
      </c>
      <c r="L107" s="155">
        <f>IF(VLOOKUP($B107,Snapshot!$D:$AJ,31,FALSE)="#N/A N/A","NA",VLOOKUP($B107,Snapshot!$D:$AJ,33,FALSE))</f>
        <v>-15.445320000000001</v>
      </c>
      <c r="M107" s="150">
        <f>VLOOKUP($B107,Snapshot!$D:$AJ,11,FALSE)</f>
        <v>16.715192551840822</v>
      </c>
      <c r="N107" s="151">
        <f>VLOOKUP($B107,Snapshot!$D:$AJ,12,FALSE)</f>
        <v>18.382150697947512</v>
      </c>
      <c r="O107" s="152">
        <f>VLOOKUP($B107,Snapshot!$D:$AJ,13,FALSE)</f>
        <v>28.200910749917771</v>
      </c>
      <c r="P107" s="151">
        <f>VLOOKUP($B107,Snapshot!$D:$AJ,14,FALSE)</f>
        <v>14.973511090411208</v>
      </c>
      <c r="Q107" s="151">
        <f>VLOOKUP($B107,Snapshot!$D:$AJ,15,FALSE)</f>
        <v>9.9727127936860782</v>
      </c>
      <c r="R107" s="151">
        <f>VLOOKUP($B107,Snapshot!$D:$AJ,16,FALSE)</f>
        <v>53.41464235230422</v>
      </c>
      <c r="S107" s="150">
        <f>VLOOKUP($B107,Snapshot!$D:$AJ,17,FALSE)</f>
        <v>51.599764545040436</v>
      </c>
      <c r="T107" s="151">
        <f>VLOOKUP($B107,Snapshot!$D:$AJ,18,FALSE)</f>
        <v>46.920516221004746</v>
      </c>
      <c r="U107" s="152">
        <f>VLOOKUP($B107,Snapshot!$D:$AJ,19,FALSE)</f>
        <v>30.584118635335738</v>
      </c>
      <c r="V107" s="150">
        <f>VLOOKUP($B107,Snapshot!$D:$AJ,20,FALSE)</f>
        <v>2.8528181217560737</v>
      </c>
      <c r="W107" s="151">
        <f>VLOOKUP($B107,Snapshot!$D:$AJ,21,FALSE)</f>
        <v>2.7189779855113589</v>
      </c>
      <c r="X107" s="152">
        <f>VLOOKUP($B107,Snapshot!$D:$AJ,22,FALSE)</f>
        <v>2.5225516891440627</v>
      </c>
      <c r="Y107" s="150">
        <f>VLOOKUP($B107,Snapshot!$D:$AJ,23,FALSE)</f>
        <v>16.124672631124692</v>
      </c>
      <c r="Z107" s="151">
        <f>VLOOKUP($B107,Snapshot!$D:$AJ,24,FALSE)</f>
        <v>15.229148492501649</v>
      </c>
      <c r="AA107" s="152">
        <f>VLOOKUP($B107,Snapshot!$D:$AJ,25,FALSE)</f>
        <v>12.557891334347325</v>
      </c>
      <c r="AB107" s="150">
        <f>VLOOKUP($B107,Snapshot!$D:$AJ,26,FALSE)</f>
        <v>5.667813440572818</v>
      </c>
      <c r="AC107" s="151">
        <f>VLOOKUP($B107,Snapshot!$D:$AJ,27,FALSE)</f>
        <v>5.9340578294133515</v>
      </c>
      <c r="AD107" s="152">
        <f>VLOOKUP($B107,Snapshot!$D:$AJ,28,FALSE)</f>
        <v>8.557004147584184</v>
      </c>
      <c r="AE107" s="152">
        <f>VLOOKUP($B107,Snapshot!$D:$AJ,29,FALSE)</f>
        <v>0.28985507246376813</v>
      </c>
    </row>
    <row r="108" spans="2:31" ht="12.75">
      <c r="B108" s="252" t="s">
        <v>133</v>
      </c>
      <c r="C108" s="165" t="s">
        <v>257</v>
      </c>
      <c r="D108" s="177" t="s">
        <v>86</v>
      </c>
      <c r="E108" s="148">
        <f>VLOOKUP($B108,Snapshot!$D:$AJ,2,FALSE)</f>
        <v>11952.85</v>
      </c>
      <c r="F108" s="148">
        <f>VLOOKUP($B108,Snapshot!$D:$AJ,3,FALSE)</f>
        <v>13000</v>
      </c>
      <c r="G108" s="148">
        <f t="shared" si="22"/>
        <v>8.7606721409538153</v>
      </c>
      <c r="H108" s="149">
        <f>VLOOKUP($B108,Snapshot!$D:$AJ,8,FALSE)</f>
        <v>41.502107526881716</v>
      </c>
      <c r="I108" s="153">
        <f>IF(VLOOKUP($B108,Snapshot!$D:$AJ,28,FALSE)="#N/A N/A","NA",VLOOKUP($B108,Snapshot!$D:$AJ,30,FALSE))</f>
        <v>2.0320469999999999</v>
      </c>
      <c r="J108" s="154">
        <f>IF(VLOOKUP($B108,Snapshot!$D:$AJ,29,FALSE)="#N/A N/A","NA",VLOOKUP($B108,Snapshot!$D:$AJ,31,FALSE))</f>
        <v>24.18094</v>
      </c>
      <c r="K108" s="154">
        <f>IF(VLOOKUP($B108,Snapshot!$D:$AJ,30,FALSE)="#N/A N/A","NA",VLOOKUP($B108,Snapshot!$D:$AJ,32,FALSE))</f>
        <v>44.650709999999997</v>
      </c>
      <c r="L108" s="155">
        <f>IF(VLOOKUP($B108,Snapshot!$D:$AJ,31,FALSE)="#N/A N/A","NA",VLOOKUP($B108,Snapshot!$D:$AJ,33,FALSE))</f>
        <v>13.802519999999999</v>
      </c>
      <c r="M108" s="150">
        <f>VLOOKUP($B108,Snapshot!$D:$AJ,11,FALSE)</f>
        <v>244.45676404102608</v>
      </c>
      <c r="N108" s="151">
        <f>VLOOKUP($B108,Snapshot!$D:$AJ,12,FALSE)</f>
        <v>261.27180361985592</v>
      </c>
      <c r="O108" s="152">
        <f>VLOOKUP($B108,Snapshot!$D:$AJ,13,FALSE)</f>
        <v>336.59526387363587</v>
      </c>
      <c r="P108" s="151">
        <f>VLOOKUP($B108,Snapshot!$D:$AJ,14,FALSE)</f>
        <v>39.361731157046378</v>
      </c>
      <c r="Q108" s="151">
        <f>VLOOKUP($B108,Snapshot!$D:$AJ,15,FALSE)</f>
        <v>6.8785331609837685</v>
      </c>
      <c r="R108" s="151">
        <f>VLOOKUP($B108,Snapshot!$D:$AJ,16,FALSE)</f>
        <v>28.829540428853061</v>
      </c>
      <c r="S108" s="150">
        <f>VLOOKUP($B108,Snapshot!$D:$AJ,17,FALSE)</f>
        <v>48.895558471820429</v>
      </c>
      <c r="T108" s="151">
        <f>VLOOKUP($B108,Snapshot!$D:$AJ,18,FALSE)</f>
        <v>45.748717750619214</v>
      </c>
      <c r="U108" s="152">
        <f>VLOOKUP($B108,Snapshot!$D:$AJ,19,FALSE)</f>
        <v>35.511046300661327</v>
      </c>
      <c r="V108" s="150">
        <f>VLOOKUP($B108,Snapshot!$D:$AJ,20,FALSE)</f>
        <v>5.7293917436027542</v>
      </c>
      <c r="W108" s="151">
        <f>VLOOKUP($B108,Snapshot!$D:$AJ,21,FALSE)</f>
        <v>5.1892300986167941</v>
      </c>
      <c r="X108" s="152">
        <f>VLOOKUP($B108,Snapshot!$D:$AJ,22,FALSE)</f>
        <v>4.3671609041479789</v>
      </c>
      <c r="Y108" s="150">
        <f>VLOOKUP($B108,Snapshot!$D:$AJ,23,FALSE)</f>
        <v>27.096533462466152</v>
      </c>
      <c r="Z108" s="151">
        <f>VLOOKUP($B108,Snapshot!$D:$AJ,24,FALSE)</f>
        <v>25.552078407181877</v>
      </c>
      <c r="AA108" s="152">
        <f>VLOOKUP($B108,Snapshot!$D:$AJ,25,FALSE)</f>
        <v>19.548500884670794</v>
      </c>
      <c r="AB108" s="150">
        <f>VLOOKUP($B108,Snapshot!$D:$AJ,26,FALSE)</f>
        <v>12.321427978485898</v>
      </c>
      <c r="AC108" s="151">
        <f>VLOOKUP($B108,Snapshot!$D:$AJ,27,FALSE)</f>
        <v>11.904048593338116</v>
      </c>
      <c r="AD108" s="152">
        <f>VLOOKUP($B108,Snapshot!$D:$AJ,28,FALSE)</f>
        <v>13.480854278558343</v>
      </c>
      <c r="AE108" s="152">
        <f>VLOOKUP($B108,Snapshot!$D:$AJ,29,FALSE)</f>
        <v>0.5856343884512899</v>
      </c>
    </row>
    <row r="109" spans="2:31" ht="12.75">
      <c r="B109" s="252" t="s">
        <v>608</v>
      </c>
      <c r="C109" s="165" t="s">
        <v>1320</v>
      </c>
      <c r="D109" s="177" t="s">
        <v>1321</v>
      </c>
      <c r="E109" s="148">
        <f>VLOOKUP($B109,Snapshot!$D:$AJ,2,FALSE)</f>
        <v>2293.35</v>
      </c>
      <c r="F109" s="148">
        <f>VLOOKUP($B109,Snapshot!$D:$AJ,3,FALSE)</f>
        <v>1955</v>
      </c>
      <c r="G109" s="148">
        <f t="shared" si="22"/>
        <v>-14.75352650053415</v>
      </c>
      <c r="H109" s="149">
        <f>VLOOKUP($B109,Snapshot!$D:$AJ,8,FALSE)</f>
        <v>1.4289182661290323</v>
      </c>
      <c r="I109" s="153">
        <f>IF(VLOOKUP($B109,Snapshot!$D:$AJ,28,FALSE)="#N/A N/A","NA",VLOOKUP($B109,Snapshot!$D:$AJ,30,FALSE))</f>
        <v>7.7044069999999998</v>
      </c>
      <c r="J109" s="154">
        <f>IF(VLOOKUP($B109,Snapshot!$D:$AJ,29,FALSE)="#N/A N/A","NA",VLOOKUP($B109,Snapshot!$D:$AJ,31,FALSE))</f>
        <v>24.337879999999998</v>
      </c>
      <c r="K109" s="154">
        <f>IF(VLOOKUP($B109,Snapshot!$D:$AJ,30,FALSE)="#N/A N/A","NA",VLOOKUP($B109,Snapshot!$D:$AJ,32,FALSE))</f>
        <v>-1.9831179999999999</v>
      </c>
      <c r="L109" s="155">
        <f>IF(VLOOKUP($B109,Snapshot!$D:$AJ,31,FALSE)="#N/A N/A","NA",VLOOKUP($B109,Snapshot!$D:$AJ,33,FALSE))</f>
        <v>-9.6234570000000001</v>
      </c>
      <c r="M109" s="150">
        <f>VLOOKUP($B109,Snapshot!$D:$AJ,11,FALSE)</f>
        <v>29.099226942660874</v>
      </c>
      <c r="N109" s="151">
        <f>VLOOKUP($B109,Snapshot!$D:$AJ,12,FALSE)</f>
        <v>41.512751216782902</v>
      </c>
      <c r="O109" s="152">
        <f>VLOOKUP($B109,Snapshot!$D:$AJ,13,FALSE)</f>
        <v>55.814528630757984</v>
      </c>
      <c r="P109" s="151">
        <f>VLOOKUP($B109,Snapshot!$D:$AJ,14,FALSE)</f>
        <v>-34.91863445832206</v>
      </c>
      <c r="Q109" s="151">
        <f>VLOOKUP($B109,Snapshot!$D:$AJ,15,FALSE)</f>
        <v>42.659292284920468</v>
      </c>
      <c r="R109" s="151">
        <f>VLOOKUP($B109,Snapshot!$D:$AJ,16,FALSE)</f>
        <v>34.451528734605084</v>
      </c>
      <c r="S109" s="150">
        <f>VLOOKUP($B109,Snapshot!$D:$AJ,17,FALSE)</f>
        <v>78.811372017510124</v>
      </c>
      <c r="T109" s="151">
        <f>VLOOKUP($B109,Snapshot!$D:$AJ,18,FALSE)</f>
        <v>55.244471464296431</v>
      </c>
      <c r="U109" s="152">
        <f>VLOOKUP($B109,Snapshot!$D:$AJ,19,FALSE)</f>
        <v>41.088764095307475</v>
      </c>
      <c r="V109" s="150">
        <f>VLOOKUP($B109,Snapshot!$D:$AJ,20,FALSE)</f>
        <v>9.2593182493644761</v>
      </c>
      <c r="W109" s="151">
        <f>VLOOKUP($B109,Snapshot!$D:$AJ,21,FALSE)</f>
        <v>8.3416675433043626</v>
      </c>
      <c r="X109" s="152">
        <f>VLOOKUP($B109,Snapshot!$D:$AJ,22,FALSE)</f>
        <v>7.3608422699535003</v>
      </c>
      <c r="Y109" s="150">
        <f>VLOOKUP($B109,Snapshot!$D:$AJ,23,FALSE)</f>
        <v>47.577430428429075</v>
      </c>
      <c r="Z109" s="151">
        <f>VLOOKUP($B109,Snapshot!$D:$AJ,24,FALSE)</f>
        <v>34.004736197567297</v>
      </c>
      <c r="AA109" s="152">
        <f>VLOOKUP($B109,Snapshot!$D:$AJ,25,FALSE)</f>
        <v>26.441953187723986</v>
      </c>
      <c r="AB109" s="150">
        <f>VLOOKUP($B109,Snapshot!$D:$AJ,26,FALSE)</f>
        <v>12.222395178333912</v>
      </c>
      <c r="AC109" s="151">
        <f>VLOOKUP($B109,Snapshot!$D:$AJ,27,FALSE)</f>
        <v>15.886786851661029</v>
      </c>
      <c r="AD109" s="152">
        <f>VLOOKUP($B109,Snapshot!$D:$AJ,28,FALSE)</f>
        <v>19.033481422348743</v>
      </c>
      <c r="AE109" s="152">
        <f>VLOOKUP($B109,Snapshot!$D:$AJ,29,FALSE)</f>
        <v>0.43604334270826528</v>
      </c>
    </row>
    <row r="110" spans="2:31" ht="12.75">
      <c r="B110" s="252" t="s">
        <v>609</v>
      </c>
      <c r="C110" s="165" t="s">
        <v>1322</v>
      </c>
      <c r="D110" s="177" t="s">
        <v>1321</v>
      </c>
      <c r="E110" s="148">
        <f>VLOOKUP($B110,Snapshot!$D:$AJ,2,FALSE)</f>
        <v>7675.9</v>
      </c>
      <c r="F110" s="148">
        <f>VLOOKUP($B110,Snapshot!$D:$AJ,3,FALSE)</f>
        <v>9100</v>
      </c>
      <c r="G110" s="148">
        <f t="shared" si="22"/>
        <v>18.552873278703473</v>
      </c>
      <c r="H110" s="149">
        <f>VLOOKUP($B110,Snapshot!$D:$AJ,8,FALSE)</f>
        <v>2.6799054241338114</v>
      </c>
      <c r="I110" s="153">
        <f>IF(VLOOKUP($B110,Snapshot!$D:$AJ,28,FALSE)="#N/A N/A","NA",VLOOKUP($B110,Snapshot!$D:$AJ,30,FALSE))</f>
        <v>21.209589999999999</v>
      </c>
      <c r="J110" s="154">
        <f>IF(VLOOKUP($B110,Snapshot!$D:$AJ,29,FALSE)="#N/A N/A","NA",VLOOKUP($B110,Snapshot!$D:$AJ,31,FALSE))</f>
        <v>32.65645</v>
      </c>
      <c r="K110" s="154">
        <f>IF(VLOOKUP($B110,Snapshot!$D:$AJ,30,FALSE)="#N/A N/A","NA",VLOOKUP($B110,Snapshot!$D:$AJ,32,FALSE))</f>
        <v>9.438402</v>
      </c>
      <c r="L110" s="155">
        <f>IF(VLOOKUP($B110,Snapshot!$D:$AJ,31,FALSE)="#N/A N/A","NA",VLOOKUP($B110,Snapshot!$D:$AJ,33,FALSE))</f>
        <v>7.4649609999999997</v>
      </c>
      <c r="M110" s="150">
        <f>VLOOKUP($B110,Snapshot!$D:$AJ,11,FALSE)</f>
        <v>103.43516632722337</v>
      </c>
      <c r="N110" s="151">
        <f>VLOOKUP($B110,Snapshot!$D:$AJ,12,FALSE)</f>
        <v>160.79149375214649</v>
      </c>
      <c r="O110" s="152">
        <f>VLOOKUP($B110,Snapshot!$D:$AJ,13,FALSE)</f>
        <v>214.3900272780846</v>
      </c>
      <c r="P110" s="151">
        <f>VLOOKUP($B110,Snapshot!$D:$AJ,14,FALSE)</f>
        <v>-38.785088048521828</v>
      </c>
      <c r="Q110" s="151">
        <f>VLOOKUP($B110,Snapshot!$D:$AJ,15,FALSE)</f>
        <v>55.451476960430398</v>
      </c>
      <c r="R110" s="151">
        <f>VLOOKUP($B110,Snapshot!$D:$AJ,16,FALSE)</f>
        <v>33.33418471039149</v>
      </c>
      <c r="S110" s="150">
        <f>VLOOKUP($B110,Snapshot!$D:$AJ,17,FALSE)</f>
        <v>74.20977093725385</v>
      </c>
      <c r="T110" s="151">
        <f>VLOOKUP($B110,Snapshot!$D:$AJ,18,FALSE)</f>
        <v>47.738221847929871</v>
      </c>
      <c r="U110" s="152">
        <f>VLOOKUP($B110,Snapshot!$D:$AJ,19,FALSE)</f>
        <v>35.803437769256007</v>
      </c>
      <c r="V110" s="150">
        <f>VLOOKUP($B110,Snapshot!$D:$AJ,20,FALSE)</f>
        <v>4.4215287603092479</v>
      </c>
      <c r="W110" s="151">
        <f>VLOOKUP($B110,Snapshot!$D:$AJ,21,FALSE)</f>
        <v>4.0982313041230558</v>
      </c>
      <c r="X110" s="152">
        <f>VLOOKUP($B110,Snapshot!$D:$AJ,22,FALSE)</f>
        <v>3.7374425719415112</v>
      </c>
      <c r="Y110" s="150">
        <f>VLOOKUP($B110,Snapshot!$D:$AJ,23,FALSE)</f>
        <v>35.480937976095106</v>
      </c>
      <c r="Z110" s="151">
        <f>VLOOKUP($B110,Snapshot!$D:$AJ,24,FALSE)</f>
        <v>25.053617606528675</v>
      </c>
      <c r="AA110" s="152">
        <f>VLOOKUP($B110,Snapshot!$D:$AJ,25,FALSE)</f>
        <v>20.226075361484526</v>
      </c>
      <c r="AB110" s="150">
        <f>VLOOKUP($B110,Snapshot!$D:$AJ,26,FALSE)</f>
        <v>6.2278503778975907</v>
      </c>
      <c r="AC110" s="151">
        <f>VLOOKUP($B110,Snapshot!$D:$AJ,27,FALSE)</f>
        <v>8.9105664579047588</v>
      </c>
      <c r="AD110" s="152">
        <f>VLOOKUP($B110,Snapshot!$D:$AJ,28,FALSE)</f>
        <v>10.919428510727979</v>
      </c>
      <c r="AE110" s="152">
        <f>VLOOKUP($B110,Snapshot!$D:$AJ,29,FALSE)</f>
        <v>0.26055576544769998</v>
      </c>
    </row>
    <row r="111" spans="2:31" ht="12.75">
      <c r="B111" s="252" t="s">
        <v>621</v>
      </c>
      <c r="C111" s="165" t="s">
        <v>1323</v>
      </c>
      <c r="D111" s="177" t="s">
        <v>1321</v>
      </c>
      <c r="E111" s="148">
        <f>VLOOKUP($B111,Snapshot!$D:$AJ,2,FALSE)</f>
        <v>1537.75</v>
      </c>
      <c r="F111" s="148">
        <f>VLOOKUP($B111,Snapshot!$D:$AJ,3,FALSE)</f>
        <v>1440</v>
      </c>
      <c r="G111" s="148">
        <f t="shared" si="22"/>
        <v>-6.3566899691107182</v>
      </c>
      <c r="H111" s="149">
        <f>VLOOKUP($B111,Snapshot!$D:$AJ,8,FALSE)</f>
        <v>1.9766054360812426</v>
      </c>
      <c r="I111" s="153">
        <f>IF(VLOOKUP($B111,Snapshot!$D:$AJ,28,FALSE)="#N/A N/A","NA",VLOOKUP($B111,Snapshot!$D:$AJ,30,FALSE))</f>
        <v>8.9984369999999991</v>
      </c>
      <c r="J111" s="154">
        <f>IF(VLOOKUP($B111,Snapshot!$D:$AJ,29,FALSE)="#N/A N/A","NA",VLOOKUP($B111,Snapshot!$D:$AJ,31,FALSE))</f>
        <v>14.16957</v>
      </c>
      <c r="K111" s="154">
        <f>IF(VLOOKUP($B111,Snapshot!$D:$AJ,30,FALSE)="#N/A N/A","NA",VLOOKUP($B111,Snapshot!$D:$AJ,32,FALSE))</f>
        <v>7.8290459999999999</v>
      </c>
      <c r="L111" s="155">
        <f>IF(VLOOKUP($B111,Snapshot!$D:$AJ,31,FALSE)="#N/A N/A","NA",VLOOKUP($B111,Snapshot!$D:$AJ,33,FALSE))</f>
        <v>-0.70384040000000003</v>
      </c>
      <c r="M111" s="150">
        <f>VLOOKUP($B111,Snapshot!$D:$AJ,11,FALSE)</f>
        <v>22.967152941176476</v>
      </c>
      <c r="N111" s="151">
        <f>VLOOKUP($B111,Snapshot!$D:$AJ,12,FALSE)</f>
        <v>27.512681133474356</v>
      </c>
      <c r="O111" s="152">
        <f>VLOOKUP($B111,Snapshot!$D:$AJ,13,FALSE)</f>
        <v>36.059621333573588</v>
      </c>
      <c r="P111" s="151">
        <f>VLOOKUP($B111,Snapshot!$D:$AJ,14,FALSE)</f>
        <v>-17.33642543870133</v>
      </c>
      <c r="Q111" s="151">
        <f>VLOOKUP($B111,Snapshot!$D:$AJ,15,FALSE)</f>
        <v>19.791430848829616</v>
      </c>
      <c r="R111" s="151">
        <f>VLOOKUP($B111,Snapshot!$D:$AJ,16,FALSE)</f>
        <v>31.065457265450846</v>
      </c>
      <c r="S111" s="150">
        <f>VLOOKUP($B111,Snapshot!$D:$AJ,17,FALSE)</f>
        <v>66.954315318859457</v>
      </c>
      <c r="T111" s="151">
        <f>VLOOKUP($B111,Snapshot!$D:$AJ,18,FALSE)</f>
        <v>55.892408033219183</v>
      </c>
      <c r="U111" s="152">
        <f>VLOOKUP($B111,Snapshot!$D:$AJ,19,FALSE)</f>
        <v>42.644651916193752</v>
      </c>
      <c r="V111" s="150">
        <f>VLOOKUP($B111,Snapshot!$D:$AJ,20,FALSE)</f>
        <v>13.579678389913271</v>
      </c>
      <c r="W111" s="151">
        <f>VLOOKUP($B111,Snapshot!$D:$AJ,21,FALSE)</f>
        <v>11.211522720373361</v>
      </c>
      <c r="X111" s="152">
        <f>VLOOKUP($B111,Snapshot!$D:$AJ,22,FALSE)</f>
        <v>9.1257085873231496</v>
      </c>
      <c r="Y111" s="150">
        <f>VLOOKUP($B111,Snapshot!$D:$AJ,23,FALSE)</f>
        <v>49.790123921521385</v>
      </c>
      <c r="Z111" s="151">
        <f>VLOOKUP($B111,Snapshot!$D:$AJ,24,FALSE)</f>
        <v>41.156206026025927</v>
      </c>
      <c r="AA111" s="152">
        <f>VLOOKUP($B111,Snapshot!$D:$AJ,25,FALSE)</f>
        <v>32.549928328958401</v>
      </c>
      <c r="AB111" s="150">
        <f>VLOOKUP($B111,Snapshot!$D:$AJ,26,FALSE)</f>
        <v>22.052229297060684</v>
      </c>
      <c r="AC111" s="151">
        <f>VLOOKUP($B111,Snapshot!$D:$AJ,27,FALSE)</f>
        <v>21.975243310687251</v>
      </c>
      <c r="AD111" s="152">
        <f>VLOOKUP($B111,Snapshot!$D:$AJ,28,FALSE)</f>
        <v>23.594174727724283</v>
      </c>
      <c r="AE111" s="152">
        <f>VLOOKUP($B111,Snapshot!$D:$AJ,29,FALSE)</f>
        <v>0.19509022923101935</v>
      </c>
    </row>
    <row r="112" spans="2:31" ht="12.75">
      <c r="B112" s="252" t="s">
        <v>610</v>
      </c>
      <c r="C112" s="165" t="s">
        <v>1324</v>
      </c>
      <c r="D112" s="177" t="s">
        <v>1321</v>
      </c>
      <c r="E112" s="148">
        <f>VLOOKUP($B112,Snapshot!$D:$AJ,2,FALSE)</f>
        <v>2897</v>
      </c>
      <c r="F112" s="148">
        <f>VLOOKUP($B112,Snapshot!$D:$AJ,3,FALSE)</f>
        <v>3060</v>
      </c>
      <c r="G112" s="148">
        <f t="shared" ref="G112" si="29">IF(IFERROR(((IF(F112&lt;0,"-",F112))/E112*100-100),"-")=-100,"-",(IFERROR(((IF(F112&lt;0,"-",F112))/E112*100-100),"-")))</f>
        <v>5.6265101829478823</v>
      </c>
      <c r="H112" s="149">
        <f>VLOOKUP($B112,Snapshot!$D:$AJ,8,FALSE)</f>
        <v>4.5927037037037035</v>
      </c>
      <c r="I112" s="153">
        <f>IF(VLOOKUP($B112,Snapshot!$D:$AJ,28,FALSE)="#N/A N/A","NA",VLOOKUP($B112,Snapshot!$D:$AJ,30,FALSE))</f>
        <v>15.337910000000001</v>
      </c>
      <c r="J112" s="154">
        <f>IF(VLOOKUP($B112,Snapshot!$D:$AJ,29,FALSE)="#N/A N/A","NA",VLOOKUP($B112,Snapshot!$D:$AJ,31,FALSE))</f>
        <v>34.394129999999997</v>
      </c>
      <c r="K112" s="154">
        <f>IF(VLOOKUP($B112,Snapshot!$D:$AJ,30,FALSE)="#N/A N/A","NA",VLOOKUP($B112,Snapshot!$D:$AJ,32,FALSE))</f>
        <v>35.313769999999998</v>
      </c>
      <c r="L112" s="155">
        <f>IF(VLOOKUP($B112,Snapshot!$D:$AJ,31,FALSE)="#N/A N/A","NA",VLOOKUP($B112,Snapshot!$D:$AJ,33,FALSE))</f>
        <v>16.708629999999999</v>
      </c>
      <c r="M112" s="150">
        <f>VLOOKUP($B112,Snapshot!$D:$AJ,11,FALSE)</f>
        <v>55.14340391963519</v>
      </c>
      <c r="N112" s="151">
        <f>VLOOKUP($B112,Snapshot!$D:$AJ,12,FALSE)</f>
        <v>65.322406941170271</v>
      </c>
      <c r="O112" s="152">
        <f>VLOOKUP($B112,Snapshot!$D:$AJ,13,FALSE)</f>
        <v>76.442542934998954</v>
      </c>
      <c r="P112" s="151">
        <f>VLOOKUP($B112,Snapshot!$D:$AJ,14,FALSE)</f>
        <v>-11.718775884527732</v>
      </c>
      <c r="Q112" s="151">
        <f>VLOOKUP($B112,Snapshot!$D:$AJ,15,FALSE)</f>
        <v>18.459148870043897</v>
      </c>
      <c r="R112" s="151">
        <f>VLOOKUP($B112,Snapshot!$D:$AJ,16,FALSE)</f>
        <v>17.023463332947198</v>
      </c>
      <c r="S112" s="150">
        <f>VLOOKUP($B112,Snapshot!$D:$AJ,17,FALSE)</f>
        <v>52.535748504427211</v>
      </c>
      <c r="T112" s="151">
        <f>VLOOKUP($B112,Snapshot!$D:$AJ,18,FALSE)</f>
        <v>44.34925373477212</v>
      </c>
      <c r="U112" s="152">
        <f>VLOOKUP($B112,Snapshot!$D:$AJ,19,FALSE)</f>
        <v>37.897745009129181</v>
      </c>
      <c r="V112" s="150">
        <f>VLOOKUP($B112,Snapshot!$D:$AJ,20,FALSE)</f>
        <v>8.2381093353236228</v>
      </c>
      <c r="W112" s="151">
        <f>VLOOKUP($B112,Snapshot!$D:$AJ,21,FALSE)</f>
        <v>7.0876379200620017</v>
      </c>
      <c r="X112" s="152">
        <f>VLOOKUP($B112,Snapshot!$D:$AJ,22,FALSE)</f>
        <v>6.0920400125560183</v>
      </c>
      <c r="Y112" s="150">
        <f>VLOOKUP($B112,Snapshot!$D:$AJ,23,FALSE)</f>
        <v>34.000801224983967</v>
      </c>
      <c r="Z112" s="151">
        <f>VLOOKUP($B112,Snapshot!$D:$AJ,24,FALSE)</f>
        <v>28.778687744986446</v>
      </c>
      <c r="AA112" s="152">
        <f>VLOOKUP($B112,Snapshot!$D:$AJ,25,FALSE)</f>
        <v>23.861867013200094</v>
      </c>
      <c r="AB112" s="150">
        <f>VLOOKUP($B112,Snapshot!$D:$AJ,26,FALSE)</f>
        <v>16.927907686957724</v>
      </c>
      <c r="AC112" s="151">
        <f>VLOOKUP($B112,Snapshot!$D:$AJ,27,FALSE)</f>
        <v>17.181105111623367</v>
      </c>
      <c r="AD112" s="152">
        <f>VLOOKUP($B112,Snapshot!$D:$AJ,28,FALSE)</f>
        <v>17.289247794388508</v>
      </c>
      <c r="AE112" s="152">
        <f>VLOOKUP($B112,Snapshot!$D:$AJ,29,FALSE)</f>
        <v>0.25888850535036245</v>
      </c>
    </row>
    <row r="113" spans="2:31" ht="12.75">
      <c r="B113" s="252" t="s">
        <v>611</v>
      </c>
      <c r="C113" s="165" t="s">
        <v>1325</v>
      </c>
      <c r="D113" s="177" t="s">
        <v>1321</v>
      </c>
      <c r="E113" s="148">
        <f>VLOOKUP($B113,Snapshot!$D:$AJ,2,FALSE)</f>
        <v>5285.2</v>
      </c>
      <c r="F113" s="148">
        <f>VLOOKUP($B113,Snapshot!$D:$AJ,3,FALSE)</f>
        <v>4095</v>
      </c>
      <c r="G113" s="148">
        <f t="shared" si="22"/>
        <v>-22.519488382653435</v>
      </c>
      <c r="H113" s="149">
        <f>VLOOKUP($B113,Snapshot!$D:$AJ,8,FALSE)</f>
        <v>1.9265249462365597</v>
      </c>
      <c r="I113" s="153">
        <f>IF(VLOOKUP($B113,Snapshot!$D:$AJ,28,FALSE)="#N/A N/A","NA",VLOOKUP($B113,Snapshot!$D:$AJ,30,FALSE))</f>
        <v>8.0497560000000004</v>
      </c>
      <c r="J113" s="154">
        <f>IF(VLOOKUP($B113,Snapshot!$D:$AJ,29,FALSE)="#N/A N/A","NA",VLOOKUP($B113,Snapshot!$D:$AJ,31,FALSE))</f>
        <v>29.472570000000001</v>
      </c>
      <c r="K113" s="154">
        <f>IF(VLOOKUP($B113,Snapshot!$D:$AJ,30,FALSE)="#N/A N/A","NA",VLOOKUP($B113,Snapshot!$D:$AJ,32,FALSE))</f>
        <v>7.4719129999999998</v>
      </c>
      <c r="L113" s="155">
        <f>IF(VLOOKUP($B113,Snapshot!$D:$AJ,31,FALSE)="#N/A N/A","NA",VLOOKUP($B113,Snapshot!$D:$AJ,33,FALSE))</f>
        <v>6.1487670000000003</v>
      </c>
      <c r="M113" s="150">
        <f>VLOOKUP($B113,Snapshot!$D:$AJ,11,FALSE)</f>
        <v>120.01662482025711</v>
      </c>
      <c r="N113" s="151">
        <f>VLOOKUP($B113,Snapshot!$D:$AJ,12,FALSE)</f>
        <v>119.16408180327208</v>
      </c>
      <c r="O113" s="152">
        <f>VLOOKUP($B113,Snapshot!$D:$AJ,13,FALSE)</f>
        <v>116.9488705973656</v>
      </c>
      <c r="P113" s="151">
        <f>VLOOKUP($B113,Snapshot!$D:$AJ,14,FALSE)</f>
        <v>-37.695283262649447</v>
      </c>
      <c r="Q113" s="151">
        <f>VLOOKUP($B113,Snapshot!$D:$AJ,15,FALSE)</f>
        <v>-0.7103541015770376</v>
      </c>
      <c r="R113" s="151">
        <f>VLOOKUP($B113,Snapshot!$D:$AJ,16,FALSE)</f>
        <v>-1.8589588174426352</v>
      </c>
      <c r="S113" s="150">
        <f>VLOOKUP($B113,Snapshot!$D:$AJ,17,FALSE)</f>
        <v>44.037232407721675</v>
      </c>
      <c r="T113" s="151">
        <f>VLOOKUP($B113,Snapshot!$D:$AJ,18,FALSE)</f>
        <v>44.352290724023149</v>
      </c>
      <c r="U113" s="152">
        <f>VLOOKUP($B113,Snapshot!$D:$AJ,19,FALSE)</f>
        <v>45.192398806449482</v>
      </c>
      <c r="V113" s="150">
        <f>VLOOKUP($B113,Snapshot!$D:$AJ,20,FALSE)</f>
        <v>8.7060642138743241</v>
      </c>
      <c r="W113" s="151">
        <f>VLOOKUP($B113,Snapshot!$D:$AJ,21,FALSE)</f>
        <v>7.3785253640678379</v>
      </c>
      <c r="X113" s="152">
        <f>VLOOKUP($B113,Snapshot!$D:$AJ,22,FALSE)</f>
        <v>6.4180636566888243</v>
      </c>
      <c r="Y113" s="150">
        <f>VLOOKUP($B113,Snapshot!$D:$AJ,23,FALSE)</f>
        <v>31.535989157479431</v>
      </c>
      <c r="Z113" s="151">
        <f>VLOOKUP($B113,Snapshot!$D:$AJ,24,FALSE)</f>
        <v>31.155047641433494</v>
      </c>
      <c r="AA113" s="152">
        <f>VLOOKUP($B113,Snapshot!$D:$AJ,25,FALSE)</f>
        <v>30.824907420019315</v>
      </c>
      <c r="AB113" s="150">
        <f>VLOOKUP($B113,Snapshot!$D:$AJ,26,FALSE)</f>
        <v>21.751472874063722</v>
      </c>
      <c r="AC113" s="151">
        <f>VLOOKUP($B113,Snapshot!$D:$AJ,27,FALSE)</f>
        <v>18.009240475796513</v>
      </c>
      <c r="AD113" s="152">
        <f>VLOOKUP($B113,Snapshot!$D:$AJ,28,FALSE)</f>
        <v>15.190304116276593</v>
      </c>
      <c r="AE113" s="152">
        <f>VLOOKUP($B113,Snapshot!$D:$AJ,29,FALSE)</f>
        <v>0.18920759857715888</v>
      </c>
    </row>
    <row r="114" spans="2:31" ht="12.75">
      <c r="B114" s="252" t="s">
        <v>612</v>
      </c>
      <c r="C114" s="165" t="s">
        <v>1326</v>
      </c>
      <c r="D114" s="177" t="s">
        <v>1321</v>
      </c>
      <c r="E114" s="148">
        <f>VLOOKUP($B114,Snapshot!$D:$AJ,2,FALSE)</f>
        <v>2999.15</v>
      </c>
      <c r="F114" s="148">
        <f>VLOOKUP($B114,Snapshot!$D:$AJ,3,FALSE)</f>
        <v>3450</v>
      </c>
      <c r="G114" s="148">
        <f t="shared" si="22"/>
        <v>15.032592567894241</v>
      </c>
      <c r="H114" s="149">
        <f>VLOOKUP($B114,Snapshot!$D:$AJ,8,FALSE)</f>
        <v>1.2837177718040622</v>
      </c>
      <c r="I114" s="153">
        <f>IF(VLOOKUP($B114,Snapshot!$D:$AJ,28,FALSE)="#N/A N/A","NA",VLOOKUP($B114,Snapshot!$D:$AJ,30,FALSE))</f>
        <v>9.0996729999999992</v>
      </c>
      <c r="J114" s="154">
        <f>IF(VLOOKUP($B114,Snapshot!$D:$AJ,29,FALSE)="#N/A N/A","NA",VLOOKUP($B114,Snapshot!$D:$AJ,31,FALSE))</f>
        <v>30.9358</v>
      </c>
      <c r="K114" s="154">
        <f>IF(VLOOKUP($B114,Snapshot!$D:$AJ,30,FALSE)="#N/A N/A","NA",VLOOKUP($B114,Snapshot!$D:$AJ,32,FALSE))</f>
        <v>15.47406</v>
      </c>
      <c r="L114" s="155">
        <f>IF(VLOOKUP($B114,Snapshot!$D:$AJ,31,FALSE)="#N/A N/A","NA",VLOOKUP($B114,Snapshot!$D:$AJ,33,FALSE))</f>
        <v>7.9899180000000003</v>
      </c>
      <c r="M114" s="150">
        <f>VLOOKUP($B114,Snapshot!$D:$AJ,11,FALSE)</f>
        <v>85.04090267983085</v>
      </c>
      <c r="N114" s="151">
        <f>VLOOKUP($B114,Snapshot!$D:$AJ,12,FALSE)</f>
        <v>97.687691841107252</v>
      </c>
      <c r="O114" s="152">
        <f>VLOOKUP($B114,Snapshot!$D:$AJ,13,FALSE)</f>
        <v>115.01586436905428</v>
      </c>
      <c r="P114" s="151">
        <f>VLOOKUP($B114,Snapshot!$D:$AJ,14,FALSE)</f>
        <v>-20.86986193500967</v>
      </c>
      <c r="Q114" s="151">
        <f>VLOOKUP($B114,Snapshot!$D:$AJ,15,FALSE)</f>
        <v>14.871419237975525</v>
      </c>
      <c r="R114" s="151">
        <f>VLOOKUP($B114,Snapshot!$D:$AJ,16,FALSE)</f>
        <v>17.738337554471006</v>
      </c>
      <c r="S114" s="150">
        <f>VLOOKUP($B114,Snapshot!$D:$AJ,17,FALSE)</f>
        <v>35.267146813944962</v>
      </c>
      <c r="T114" s="151">
        <f>VLOOKUP($B114,Snapshot!$D:$AJ,18,FALSE)</f>
        <v>30.701411236926671</v>
      </c>
      <c r="U114" s="152">
        <f>VLOOKUP($B114,Snapshot!$D:$AJ,19,FALSE)</f>
        <v>26.075968010608975</v>
      </c>
      <c r="V114" s="150">
        <f>VLOOKUP($B114,Snapshot!$D:$AJ,20,FALSE)</f>
        <v>4.8787366066307225</v>
      </c>
      <c r="W114" s="151">
        <f>VLOOKUP($B114,Snapshot!$D:$AJ,21,FALSE)</f>
        <v>4.3645899212789052</v>
      </c>
      <c r="X114" s="152">
        <f>VLOOKUP($B114,Snapshot!$D:$AJ,22,FALSE)</f>
        <v>3.8828149238064622</v>
      </c>
      <c r="Y114" s="150">
        <f>VLOOKUP($B114,Snapshot!$D:$AJ,23,FALSE)</f>
        <v>23.01304086798492</v>
      </c>
      <c r="Z114" s="151">
        <f>VLOOKUP($B114,Snapshot!$D:$AJ,24,FALSE)</f>
        <v>19.23249919763812</v>
      </c>
      <c r="AA114" s="152">
        <f>VLOOKUP($B114,Snapshot!$D:$AJ,25,FALSE)</f>
        <v>16.517526721188482</v>
      </c>
      <c r="AB114" s="150">
        <f>VLOOKUP($B114,Snapshot!$D:$AJ,26,FALSE)</f>
        <v>14.844157762568338</v>
      </c>
      <c r="AC114" s="151">
        <f>VLOOKUP($B114,Snapshot!$D:$AJ,27,FALSE)</f>
        <v>15.007010248085786</v>
      </c>
      <c r="AD114" s="152">
        <f>VLOOKUP($B114,Snapshot!$D:$AJ,28,FALSE)</f>
        <v>15.760223722400438</v>
      </c>
      <c r="AE114" s="152">
        <f>VLOOKUP($B114,Snapshot!$D:$AJ,29,FALSE)</f>
        <v>0.7335411699981661</v>
      </c>
    </row>
    <row r="115" spans="2:31" ht="12.75">
      <c r="B115" s="252" t="s">
        <v>613</v>
      </c>
      <c r="C115" s="165" t="s">
        <v>1327</v>
      </c>
      <c r="D115" s="177" t="s">
        <v>1321</v>
      </c>
      <c r="E115" s="148">
        <f>VLOOKUP($B115,Snapshot!$D:$AJ,2,FALSE)</f>
        <v>3429.05</v>
      </c>
      <c r="F115" s="148">
        <f>VLOOKUP($B115,Snapshot!$D:$AJ,3,FALSE)</f>
        <v>3450</v>
      </c>
      <c r="G115" s="148">
        <f t="shared" si="22"/>
        <v>0.61095638733759472</v>
      </c>
      <c r="H115" s="149">
        <f>VLOOKUP($B115,Snapshot!$D:$AJ,8,FALSE)</f>
        <v>2.0031638291517324</v>
      </c>
      <c r="I115" s="153">
        <f>IF(VLOOKUP($B115,Snapshot!$D:$AJ,28,FALSE)="#N/A N/A","NA",VLOOKUP($B115,Snapshot!$D:$AJ,30,FALSE))</f>
        <v>-5.3480749999999997</v>
      </c>
      <c r="J115" s="154">
        <f>IF(VLOOKUP($B115,Snapshot!$D:$AJ,29,FALSE)="#N/A N/A","NA",VLOOKUP($B115,Snapshot!$D:$AJ,31,FALSE))</f>
        <v>9.4005270000000003</v>
      </c>
      <c r="K115" s="154">
        <f>IF(VLOOKUP($B115,Snapshot!$D:$AJ,30,FALSE)="#N/A N/A","NA",VLOOKUP($B115,Snapshot!$D:$AJ,32,FALSE))</f>
        <v>-22.80631</v>
      </c>
      <c r="L115" s="155">
        <f>IF(VLOOKUP($B115,Snapshot!$D:$AJ,31,FALSE)="#N/A N/A","NA",VLOOKUP($B115,Snapshot!$D:$AJ,33,FALSE))</f>
        <v>-10.97885</v>
      </c>
      <c r="M115" s="150">
        <f>VLOOKUP($B115,Snapshot!$D:$AJ,11,FALSE)</f>
        <v>46.113654649610091</v>
      </c>
      <c r="N115" s="151">
        <f>VLOOKUP($B115,Snapshot!$D:$AJ,12,FALSE)</f>
        <v>60.314668312547091</v>
      </c>
      <c r="O115" s="152">
        <f>VLOOKUP($B115,Snapshot!$D:$AJ,13,FALSE)</f>
        <v>86.231105077520908</v>
      </c>
      <c r="P115" s="151">
        <f>VLOOKUP($B115,Snapshot!$D:$AJ,14,FALSE)</f>
        <v>-39.100970472063437</v>
      </c>
      <c r="Q115" s="151">
        <f>VLOOKUP($B115,Snapshot!$D:$AJ,15,FALSE)</f>
        <v>30.795680305198015</v>
      </c>
      <c r="R115" s="151">
        <f>VLOOKUP($B115,Snapshot!$D:$AJ,16,FALSE)</f>
        <v>42.968713067733958</v>
      </c>
      <c r="S115" s="150">
        <f>VLOOKUP($B115,Snapshot!$D:$AJ,17,FALSE)</f>
        <v>74.360837935212189</v>
      </c>
      <c r="T115" s="151">
        <f>VLOOKUP($B115,Snapshot!$D:$AJ,18,FALSE)</f>
        <v>56.852671098692994</v>
      </c>
      <c r="U115" s="152">
        <f>VLOOKUP($B115,Snapshot!$D:$AJ,19,FALSE)</f>
        <v>39.765813008163562</v>
      </c>
      <c r="V115" s="150">
        <f>VLOOKUP($B115,Snapshot!$D:$AJ,20,FALSE)</f>
        <v>7.1310516143653961</v>
      </c>
      <c r="W115" s="151">
        <f>VLOOKUP($B115,Snapshot!$D:$AJ,21,FALSE)</f>
        <v>6.5361521275082222</v>
      </c>
      <c r="X115" s="152">
        <f>VLOOKUP($B115,Snapshot!$D:$AJ,22,FALSE)</f>
        <v>5.8396566005612263</v>
      </c>
      <c r="Y115" s="150">
        <f>VLOOKUP($B115,Snapshot!$D:$AJ,23,FALSE)</f>
        <v>45.392289971879087</v>
      </c>
      <c r="Z115" s="151">
        <f>VLOOKUP($B115,Snapshot!$D:$AJ,24,FALSE)</f>
        <v>34.256651266763562</v>
      </c>
      <c r="AA115" s="152">
        <f>VLOOKUP($B115,Snapshot!$D:$AJ,25,FALSE)</f>
        <v>26.1022409903137</v>
      </c>
      <c r="AB115" s="150">
        <f>VLOOKUP($B115,Snapshot!$D:$AJ,26,FALSE)</f>
        <v>10.004911038519754</v>
      </c>
      <c r="AC115" s="151">
        <f>VLOOKUP($B115,Snapshot!$D:$AJ,27,FALSE)</f>
        <v>11.997069775988239</v>
      </c>
      <c r="AD115" s="152">
        <f>VLOOKUP($B115,Snapshot!$D:$AJ,28,FALSE)</f>
        <v>15.511578753340071</v>
      </c>
      <c r="AE115" s="152">
        <f>VLOOKUP($B115,Snapshot!$D:$AJ,29,FALSE)</f>
        <v>0.43679447981189862</v>
      </c>
    </row>
    <row r="116" spans="2:31" ht="12.75">
      <c r="B116" s="252" t="s">
        <v>614</v>
      </c>
      <c r="C116" s="165" t="s">
        <v>1328</v>
      </c>
      <c r="D116" s="177" t="s">
        <v>1321</v>
      </c>
      <c r="E116" s="148">
        <f>VLOOKUP($B116,Snapshot!$D:$AJ,2,FALSE)</f>
        <v>287.64999999999998</v>
      </c>
      <c r="F116" s="148">
        <f>VLOOKUP($B116,Snapshot!$D:$AJ,3,FALSE)</f>
        <v>305</v>
      </c>
      <c r="G116" s="148">
        <f t="shared" si="22"/>
        <v>6.031635668346965</v>
      </c>
      <c r="H116" s="149">
        <f>VLOOKUP($B116,Snapshot!$D:$AJ,8,FALSE)</f>
        <v>0.55752192951015522</v>
      </c>
      <c r="I116" s="153">
        <f>IF(VLOOKUP($B116,Snapshot!$D:$AJ,28,FALSE)="#N/A N/A","NA",VLOOKUP($B116,Snapshot!$D:$AJ,30,FALSE))</f>
        <v>4.8669390000000003</v>
      </c>
      <c r="J116" s="154">
        <f>IF(VLOOKUP($B116,Snapshot!$D:$AJ,29,FALSE)="#N/A N/A","NA",VLOOKUP($B116,Snapshot!$D:$AJ,31,FALSE))</f>
        <v>15.267480000000001</v>
      </c>
      <c r="K116" s="154">
        <f>IF(VLOOKUP($B116,Snapshot!$D:$AJ,30,FALSE)="#N/A N/A","NA",VLOOKUP($B116,Snapshot!$D:$AJ,32,FALSE))</f>
        <v>23.93365</v>
      </c>
      <c r="L116" s="155">
        <f>IF(VLOOKUP($B116,Snapshot!$D:$AJ,31,FALSE)="#N/A N/A","NA",VLOOKUP($B116,Snapshot!$D:$AJ,33,FALSE))</f>
        <v>5.1736750000000002</v>
      </c>
      <c r="M116" s="150">
        <f>VLOOKUP($B116,Snapshot!$D:$AJ,11,FALSE)</f>
        <v>7.8817881788178816</v>
      </c>
      <c r="N116" s="151">
        <f>VLOOKUP($B116,Snapshot!$D:$AJ,12,FALSE)</f>
        <v>9.393924352825751</v>
      </c>
      <c r="O116" s="152">
        <f>VLOOKUP($B116,Snapshot!$D:$AJ,13,FALSE)</f>
        <v>12.296183872456549</v>
      </c>
      <c r="P116" s="151">
        <f>VLOOKUP($B116,Snapshot!$D:$AJ,14,FALSE)</f>
        <v>-11.661206475772602</v>
      </c>
      <c r="Q116" s="151">
        <f>VLOOKUP($B116,Snapshot!$D:$AJ,15,FALSE)</f>
        <v>19.185191731892772</v>
      </c>
      <c r="R116" s="151">
        <f>VLOOKUP($B116,Snapshot!$D:$AJ,16,FALSE)</f>
        <v>30.895070160510496</v>
      </c>
      <c r="S116" s="150">
        <f>VLOOKUP($B116,Snapshot!$D:$AJ,17,FALSE)</f>
        <v>36.495525314046439</v>
      </c>
      <c r="T116" s="151">
        <f>VLOOKUP($B116,Snapshot!$D:$AJ,18,FALSE)</f>
        <v>30.620855480220367</v>
      </c>
      <c r="U116" s="152">
        <f>VLOOKUP($B116,Snapshot!$D:$AJ,19,FALSE)</f>
        <v>23.393436775480883</v>
      </c>
      <c r="V116" s="150">
        <f>VLOOKUP($B116,Snapshot!$D:$AJ,20,FALSE)</f>
        <v>2.8450026707023945</v>
      </c>
      <c r="W116" s="151">
        <f>VLOOKUP($B116,Snapshot!$D:$AJ,21,FALSE)</f>
        <v>2.690191354305941</v>
      </c>
      <c r="X116" s="152">
        <f>VLOOKUP($B116,Snapshot!$D:$AJ,22,FALSE)</f>
        <v>2.5113182407924559</v>
      </c>
      <c r="Y116" s="150">
        <f>VLOOKUP($B116,Snapshot!$D:$AJ,23,FALSE)</f>
        <v>24.021163908589436</v>
      </c>
      <c r="Z116" s="151">
        <f>VLOOKUP($B116,Snapshot!$D:$AJ,24,FALSE)</f>
        <v>20.304685217250448</v>
      </c>
      <c r="AA116" s="152">
        <f>VLOOKUP($B116,Snapshot!$D:$AJ,25,FALSE)</f>
        <v>16.009115202317105</v>
      </c>
      <c r="AB116" s="150">
        <f>VLOOKUP($B116,Snapshot!$D:$AJ,26,FALSE)</f>
        <v>8.1452060485983857</v>
      </c>
      <c r="AC116" s="151">
        <f>VLOOKUP($B116,Snapshot!$D:$AJ,27,FALSE)</f>
        <v>9.0312045355842177</v>
      </c>
      <c r="AD116" s="152">
        <f>VLOOKUP($B116,Snapshot!$D:$AJ,28,FALSE)</f>
        <v>11.104307657914134</v>
      </c>
      <c r="AE116" s="152">
        <f>VLOOKUP($B116,Snapshot!$D:$AJ,29,FALSE)</f>
        <v>1.042934121328003</v>
      </c>
    </row>
    <row r="117" spans="2:31" ht="12.75">
      <c r="B117" s="252" t="s">
        <v>210</v>
      </c>
      <c r="C117" s="165" t="s">
        <v>1329</v>
      </c>
      <c r="D117" s="177" t="s">
        <v>1321</v>
      </c>
      <c r="E117" s="148">
        <f>VLOOKUP($B117,Snapshot!$D:$AJ,2,FALSE)</f>
        <v>4648.8</v>
      </c>
      <c r="F117" s="148">
        <f>VLOOKUP($B117,Snapshot!$D:$AJ,3,FALSE)</f>
        <v>5200</v>
      </c>
      <c r="G117" s="148">
        <f t="shared" ref="G117" si="30">IF(IFERROR(((IF(F117&lt;0,"-",F117))/E117*100-100),"-")=-100,"-",(IFERROR(((IF(F117&lt;0,"-",F117))/E117*100-100),"-")))</f>
        <v>11.856823266219237</v>
      </c>
      <c r="H117" s="149">
        <f>VLOOKUP($B117,Snapshot!$D:$AJ,8,FALSE)</f>
        <v>8.3971373954599766</v>
      </c>
      <c r="I117" s="153">
        <f>IF(VLOOKUP($B117,Snapshot!$D:$AJ,28,FALSE)="#N/A N/A","NA",VLOOKUP($B117,Snapshot!$D:$AJ,30,FALSE))</f>
        <v>21.55791</v>
      </c>
      <c r="J117" s="154">
        <f>IF(VLOOKUP($B117,Snapshot!$D:$AJ,29,FALSE)="#N/A N/A","NA",VLOOKUP($B117,Snapshot!$D:$AJ,31,FALSE))</f>
        <v>21.076689999999999</v>
      </c>
      <c r="K117" s="154">
        <f>IF(VLOOKUP($B117,Snapshot!$D:$AJ,30,FALSE)="#N/A N/A","NA",VLOOKUP($B117,Snapshot!$D:$AJ,32,FALSE))</f>
        <v>34.619059999999998</v>
      </c>
      <c r="L117" s="155">
        <f>IF(VLOOKUP($B117,Snapshot!$D:$AJ,31,FALSE)="#N/A N/A","NA",VLOOKUP($B117,Snapshot!$D:$AJ,33,FALSE))</f>
        <v>32.352060000000002</v>
      </c>
      <c r="M117" s="150">
        <f>VLOOKUP($B117,Snapshot!$D:$AJ,11,FALSE)</f>
        <v>110.625</v>
      </c>
      <c r="N117" s="151">
        <f>VLOOKUP($B117,Snapshot!$D:$AJ,12,FALSE)</f>
        <v>113.79623590924291</v>
      </c>
      <c r="O117" s="152">
        <f>VLOOKUP($B117,Snapshot!$D:$AJ,13,FALSE)</f>
        <v>137.46323093240491</v>
      </c>
      <c r="P117" s="151">
        <f>VLOOKUP($B117,Snapshot!$D:$AJ,14,FALSE)</f>
        <v>36.762911752745019</v>
      </c>
      <c r="Q117" s="151">
        <f>VLOOKUP($B117,Snapshot!$D:$AJ,15,FALSE)</f>
        <v>2.8666539292591331</v>
      </c>
      <c r="R117" s="151">
        <f>VLOOKUP($B117,Snapshot!$D:$AJ,16,FALSE)</f>
        <v>20.79769584122042</v>
      </c>
      <c r="S117" s="150">
        <f>VLOOKUP($B117,Snapshot!$D:$AJ,17,FALSE)</f>
        <v>42.023050847457625</v>
      </c>
      <c r="T117" s="151">
        <f>VLOOKUP($B117,Snapshot!$D:$AJ,18,FALSE)</f>
        <v>40.85196634893623</v>
      </c>
      <c r="U117" s="152">
        <f>VLOOKUP($B117,Snapshot!$D:$AJ,19,FALSE)</f>
        <v>33.818497997373306</v>
      </c>
      <c r="V117" s="150">
        <f>VLOOKUP($B117,Snapshot!$D:$AJ,20,FALSE)</f>
        <v>8.0932035276600622</v>
      </c>
      <c r="W117" s="151">
        <f>VLOOKUP($B117,Snapshot!$D:$AJ,21,FALSE)</f>
        <v>6.8697674352328049</v>
      </c>
      <c r="X117" s="152">
        <f>VLOOKUP($B117,Snapshot!$D:$AJ,22,FALSE)</f>
        <v>5.7916893379816479</v>
      </c>
      <c r="Y117" s="150">
        <f>VLOOKUP($B117,Snapshot!$D:$AJ,23,FALSE)</f>
        <v>32.961997418842451</v>
      </c>
      <c r="Z117" s="151">
        <f>VLOOKUP($B117,Snapshot!$D:$AJ,24,FALSE)</f>
        <v>28.019740567369258</v>
      </c>
      <c r="AA117" s="152">
        <f>VLOOKUP($B117,Snapshot!$D:$AJ,25,FALSE)</f>
        <v>23.013811815539334</v>
      </c>
      <c r="AB117" s="150">
        <f>VLOOKUP($B117,Snapshot!$D:$AJ,26,FALSE)</f>
        <v>21.111773753099595</v>
      </c>
      <c r="AC117" s="151">
        <f>VLOOKUP($B117,Snapshot!$D:$AJ,27,FALSE)</f>
        <v>18.191214471687836</v>
      </c>
      <c r="AD117" s="152">
        <f>VLOOKUP($B117,Snapshot!$D:$AJ,28,FALSE)</f>
        <v>18.584004309248563</v>
      </c>
      <c r="AE117" s="152">
        <f>VLOOKUP($B117,Snapshot!$D:$AJ,29,FALSE)</f>
        <v>0.21510927551196007</v>
      </c>
    </row>
    <row r="118" spans="2:31" ht="12.75">
      <c r="B118" s="252" t="s">
        <v>211</v>
      </c>
      <c r="C118" s="165" t="s">
        <v>1330</v>
      </c>
      <c r="D118" s="177" t="s">
        <v>1321</v>
      </c>
      <c r="E118" s="148">
        <f>VLOOKUP($B118,Snapshot!$D:$AJ,2,FALSE)</f>
        <v>2462.25</v>
      </c>
      <c r="F118" s="148">
        <f>VLOOKUP($B118,Snapshot!$D:$AJ,3,FALSE)</f>
        <v>2130</v>
      </c>
      <c r="G118" s="148">
        <f t="shared" si="22"/>
        <v>-13.493755711239714</v>
      </c>
      <c r="H118" s="149">
        <f>VLOOKUP($B118,Snapshot!$D:$AJ,8,FALSE)</f>
        <v>8.7307701792114685</v>
      </c>
      <c r="I118" s="153">
        <f>IF(VLOOKUP($B118,Snapshot!$D:$AJ,28,FALSE)="#N/A N/A","NA",VLOOKUP($B118,Snapshot!$D:$AJ,30,FALSE))</f>
        <v>0.18309429999999999</v>
      </c>
      <c r="J118" s="154">
        <f>IF(VLOOKUP($B118,Snapshot!$D:$AJ,29,FALSE)="#N/A N/A","NA",VLOOKUP($B118,Snapshot!$D:$AJ,31,FALSE))</f>
        <v>-2.4020489999999999</v>
      </c>
      <c r="K118" s="154">
        <f>IF(VLOOKUP($B118,Snapshot!$D:$AJ,30,FALSE)="#N/A N/A","NA",VLOOKUP($B118,Snapshot!$D:$AJ,32,FALSE))</f>
        <v>8.8359400000000008</v>
      </c>
      <c r="L118" s="155">
        <f>IF(VLOOKUP($B118,Snapshot!$D:$AJ,31,FALSE)="#N/A N/A","NA",VLOOKUP($B118,Snapshot!$D:$AJ,33,FALSE))</f>
        <v>-0.71772939999999996</v>
      </c>
      <c r="M118" s="150">
        <f>VLOOKUP($B118,Snapshot!$D:$AJ,11,FALSE)</f>
        <v>47.485879505110375</v>
      </c>
      <c r="N118" s="151">
        <f>VLOOKUP($B118,Snapshot!$D:$AJ,12,FALSE)</f>
        <v>52.589630823429786</v>
      </c>
      <c r="O118" s="152">
        <f>VLOOKUP($B118,Snapshot!$D:$AJ,13,FALSE)</f>
        <v>73.990793548976612</v>
      </c>
      <c r="P118" s="151">
        <f>VLOOKUP($B118,Snapshot!$D:$AJ,14,FALSE)</f>
        <v>-37.67837129468645</v>
      </c>
      <c r="Q118" s="151">
        <f>VLOOKUP($B118,Snapshot!$D:$AJ,15,FALSE)</f>
        <v>10.747934694502504</v>
      </c>
      <c r="R118" s="151">
        <f>VLOOKUP($B118,Snapshot!$D:$AJ,16,FALSE)</f>
        <v>40.694643393488427</v>
      </c>
      <c r="S118" s="150">
        <f>VLOOKUP($B118,Snapshot!$D:$AJ,17,FALSE)</f>
        <v>51.852256410982456</v>
      </c>
      <c r="T118" s="151">
        <f>VLOOKUP($B118,Snapshot!$D:$AJ,18,FALSE)</f>
        <v>46.82006626490741</v>
      </c>
      <c r="U118" s="152">
        <f>VLOOKUP($B118,Snapshot!$D:$AJ,19,FALSE)</f>
        <v>33.277788788278997</v>
      </c>
      <c r="V118" s="150">
        <f>VLOOKUP($B118,Snapshot!$D:$AJ,20,FALSE)</f>
        <v>6.3800885441440123</v>
      </c>
      <c r="W118" s="151">
        <f>VLOOKUP($B118,Snapshot!$D:$AJ,21,FALSE)</f>
        <v>5.8217854273432863</v>
      </c>
      <c r="X118" s="152">
        <f>VLOOKUP($B118,Snapshot!$D:$AJ,22,FALSE)</f>
        <v>5.1304564537912762</v>
      </c>
      <c r="Y118" s="150">
        <f>VLOOKUP($B118,Snapshot!$D:$AJ,23,FALSE)</f>
        <v>29.007473786276378</v>
      </c>
      <c r="Z118" s="151">
        <f>VLOOKUP($B118,Snapshot!$D:$AJ,24,FALSE)</f>
        <v>24.940572380991043</v>
      </c>
      <c r="AA118" s="152">
        <f>VLOOKUP($B118,Snapshot!$D:$AJ,25,FALSE)</f>
        <v>19.426011031591507</v>
      </c>
      <c r="AB118" s="150">
        <f>VLOOKUP($B118,Snapshot!$D:$AJ,26,FALSE)</f>
        <v>12.954374630550145</v>
      </c>
      <c r="AC118" s="151">
        <f>VLOOKUP($B118,Snapshot!$D:$AJ,27,FALSE)</f>
        <v>13.003322605177273</v>
      </c>
      <c r="AD118" s="152">
        <f>VLOOKUP($B118,Snapshot!$D:$AJ,28,FALSE)</f>
        <v>16.390217187358651</v>
      </c>
      <c r="AE118" s="152">
        <f>VLOOKUP($B118,Snapshot!$D:$AJ,29,FALSE)</f>
        <v>0.29241547365214748</v>
      </c>
    </row>
    <row r="119" spans="2:31" ht="12.75">
      <c r="B119" s="252" t="s">
        <v>534</v>
      </c>
      <c r="C119" s="165" t="s">
        <v>1331</v>
      </c>
      <c r="D119" s="177" t="s">
        <v>1321</v>
      </c>
      <c r="E119" s="148">
        <f>VLOOKUP($B119,Snapshot!$D:$AJ,2,FALSE)</f>
        <v>1067</v>
      </c>
      <c r="F119" s="148">
        <f>VLOOKUP($B119,Snapshot!$D:$AJ,3,FALSE)</f>
        <v>980</v>
      </c>
      <c r="G119" s="148">
        <f t="shared" si="22"/>
        <v>-8.1537019681349676</v>
      </c>
      <c r="H119" s="149">
        <f>VLOOKUP($B119,Snapshot!$D:$AJ,8,FALSE)</f>
        <v>3.210062222222223</v>
      </c>
      <c r="I119" s="153">
        <f>IF(VLOOKUP($B119,Snapshot!$D:$AJ,28,FALSE)="#N/A N/A","NA",VLOOKUP($B119,Snapshot!$D:$AJ,30,FALSE))</f>
        <v>-2.2087780000000001</v>
      </c>
      <c r="J119" s="154">
        <f>IF(VLOOKUP($B119,Snapshot!$D:$AJ,29,FALSE)="#N/A N/A","NA",VLOOKUP($B119,Snapshot!$D:$AJ,31,FALSE))</f>
        <v>-3.9474260000000001</v>
      </c>
      <c r="K119" s="154">
        <f>IF(VLOOKUP($B119,Snapshot!$D:$AJ,30,FALSE)="#N/A N/A","NA",VLOOKUP($B119,Snapshot!$D:$AJ,32,FALSE))</f>
        <v>2.2569409999999999</v>
      </c>
      <c r="L119" s="155">
        <f>IF(VLOOKUP($B119,Snapshot!$D:$AJ,31,FALSE)="#N/A N/A","NA",VLOOKUP($B119,Snapshot!$D:$AJ,33,FALSE))</f>
        <v>-3.3251750000000002</v>
      </c>
      <c r="M119" s="150">
        <f>VLOOKUP($B119,Snapshot!$D:$AJ,11,FALSE)</f>
        <v>36.143159877560635</v>
      </c>
      <c r="N119" s="151">
        <f>VLOOKUP($B119,Snapshot!$D:$AJ,12,FALSE)</f>
        <v>29.649527841343581</v>
      </c>
      <c r="O119" s="152">
        <f>VLOOKUP($B119,Snapshot!$D:$AJ,13,FALSE)</f>
        <v>49.428973366470792</v>
      </c>
      <c r="P119" s="151">
        <f>VLOOKUP($B119,Snapshot!$D:$AJ,14,FALSE)</f>
        <v>-60.48058356575843</v>
      </c>
      <c r="Q119" s="151">
        <f>VLOOKUP($B119,Snapshot!$D:$AJ,15,FALSE)</f>
        <v>-17.96642036339663</v>
      </c>
      <c r="R119" s="151">
        <f>VLOOKUP($B119,Snapshot!$D:$AJ,16,FALSE)</f>
        <v>66.710828013748568</v>
      </c>
      <c r="S119" s="150">
        <f>VLOOKUP($B119,Snapshot!$D:$AJ,17,FALSE)</f>
        <v>29.521491856677521</v>
      </c>
      <c r="T119" s="151">
        <f>VLOOKUP($B119,Snapshot!$D:$AJ,18,FALSE)</f>
        <v>35.987082347806066</v>
      </c>
      <c r="U119" s="152">
        <f>VLOOKUP($B119,Snapshot!$D:$AJ,19,FALSE)</f>
        <v>21.58652966731005</v>
      </c>
      <c r="V119" s="150">
        <f>VLOOKUP($B119,Snapshot!$D:$AJ,20,FALSE)</f>
        <v>1.2224852299806661</v>
      </c>
      <c r="W119" s="151">
        <f>VLOOKUP($B119,Snapshot!$D:$AJ,21,FALSE)</f>
        <v>1.2023053943541371</v>
      </c>
      <c r="X119" s="152">
        <f>VLOOKUP($B119,Snapshot!$D:$AJ,22,FALSE)</f>
        <v>1.1586608708766781</v>
      </c>
      <c r="Y119" s="150">
        <f>VLOOKUP($B119,Snapshot!$D:$AJ,23,FALSE)</f>
        <v>10.948795504039341</v>
      </c>
      <c r="Z119" s="151">
        <f>VLOOKUP($B119,Snapshot!$D:$AJ,24,FALSE)</f>
        <v>11.871629881005605</v>
      </c>
      <c r="AA119" s="152">
        <f>VLOOKUP($B119,Snapshot!$D:$AJ,25,FALSE)</f>
        <v>9.254809826808982</v>
      </c>
      <c r="AB119" s="150">
        <f>VLOOKUP($B119,Snapshot!$D:$AJ,26,FALSE)</f>
        <v>4.3897047363531891</v>
      </c>
      <c r="AC119" s="151">
        <f>VLOOKUP($B119,Snapshot!$D:$AJ,27,FALSE)</f>
        <v>3.3687402860980722</v>
      </c>
      <c r="AD119" s="152">
        <f>VLOOKUP($B119,Snapshot!$D:$AJ,28,FALSE)</f>
        <v>5.4667412837307943</v>
      </c>
      <c r="AE119" s="152">
        <f>VLOOKUP($B119,Snapshot!$D:$AJ,29,FALSE)</f>
        <v>1.4058106841611997</v>
      </c>
    </row>
    <row r="120" spans="2:31" ht="12.75">
      <c r="B120" s="252" t="s">
        <v>615</v>
      </c>
      <c r="C120" s="165" t="s">
        <v>1332</v>
      </c>
      <c r="D120" s="177" t="s">
        <v>1321</v>
      </c>
      <c r="E120" s="148">
        <f>VLOOKUP($B120,Snapshot!$D:$AJ,2,FALSE)</f>
        <v>2061.4499999999998</v>
      </c>
      <c r="F120" s="148">
        <f>VLOOKUP($B120,Snapshot!$D:$AJ,3,FALSE)</f>
        <v>2425</v>
      </c>
      <c r="G120" s="148">
        <f t="shared" si="22"/>
        <v>17.635644813116997</v>
      </c>
      <c r="H120" s="149">
        <f>VLOOKUP($B120,Snapshot!$D:$AJ,8,FALSE)</f>
        <v>2.4290075878136199</v>
      </c>
      <c r="I120" s="153">
        <f>IF(VLOOKUP($B120,Snapshot!$D:$AJ,28,FALSE)="#N/A N/A","NA",VLOOKUP($B120,Snapshot!$D:$AJ,30,FALSE))</f>
        <v>7.9123669999999997</v>
      </c>
      <c r="J120" s="154">
        <f>IF(VLOOKUP($B120,Snapshot!$D:$AJ,29,FALSE)="#N/A N/A","NA",VLOOKUP($B120,Snapshot!$D:$AJ,31,FALSE))</f>
        <v>36.859749999999998</v>
      </c>
      <c r="K120" s="154">
        <f>IF(VLOOKUP($B120,Snapshot!$D:$AJ,30,FALSE)="#N/A N/A","NA",VLOOKUP($B120,Snapshot!$D:$AJ,32,FALSE))</f>
        <v>10.82469</v>
      </c>
      <c r="L120" s="155">
        <f>IF(VLOOKUP($B120,Snapshot!$D:$AJ,31,FALSE)="#N/A N/A","NA",VLOOKUP($B120,Snapshot!$D:$AJ,33,FALSE))</f>
        <v>18.293980000000001</v>
      </c>
      <c r="M120" s="150">
        <f>VLOOKUP($B120,Snapshot!$D:$AJ,11,FALSE)</f>
        <v>31.195261705863079</v>
      </c>
      <c r="N120" s="151">
        <f>VLOOKUP($B120,Snapshot!$D:$AJ,12,FALSE)</f>
        <v>42.671797423871162</v>
      </c>
      <c r="O120" s="152">
        <f>VLOOKUP($B120,Snapshot!$D:$AJ,13,FALSE)</f>
        <v>53.923327024170831</v>
      </c>
      <c r="P120" s="151">
        <f>VLOOKUP($B120,Snapshot!$D:$AJ,14,FALSE)</f>
        <v>-22.849578186811602</v>
      </c>
      <c r="Q120" s="151">
        <f>VLOOKUP($B120,Snapshot!$D:$AJ,15,FALSE)</f>
        <v>36.789355467567987</v>
      </c>
      <c r="R120" s="151">
        <f>VLOOKUP($B120,Snapshot!$D:$AJ,16,FALSE)</f>
        <v>26.367601740641501</v>
      </c>
      <c r="S120" s="150">
        <f>VLOOKUP($B120,Snapshot!$D:$AJ,17,FALSE)</f>
        <v>66.082151175303494</v>
      </c>
      <c r="T120" s="151">
        <f>VLOOKUP($B120,Snapshot!$D:$AJ,18,FALSE)</f>
        <v>48.309425064124383</v>
      </c>
      <c r="U120" s="152">
        <f>VLOOKUP($B120,Snapshot!$D:$AJ,19,FALSE)</f>
        <v>38.229280605700872</v>
      </c>
      <c r="V120" s="150">
        <f>VLOOKUP($B120,Snapshot!$D:$AJ,20,FALSE)</f>
        <v>8.6715858570984103</v>
      </c>
      <c r="W120" s="151">
        <f>VLOOKUP($B120,Snapshot!$D:$AJ,21,FALSE)</f>
        <v>7.6118479819697873</v>
      </c>
      <c r="X120" s="152">
        <f>VLOOKUP($B120,Snapshot!$D:$AJ,22,FALSE)</f>
        <v>6.5935904332736142</v>
      </c>
      <c r="Y120" s="150">
        <f>VLOOKUP($B120,Snapshot!$D:$AJ,23,FALSE)</f>
        <v>43.275372233271995</v>
      </c>
      <c r="Z120" s="151">
        <f>VLOOKUP($B120,Snapshot!$D:$AJ,24,FALSE)</f>
        <v>32.241734821350867</v>
      </c>
      <c r="AA120" s="152">
        <f>VLOOKUP($B120,Snapshot!$D:$AJ,25,FALSE)</f>
        <v>25.993109240199772</v>
      </c>
      <c r="AB120" s="150">
        <f>VLOOKUP($B120,Snapshot!$D:$AJ,26,FALSE)</f>
        <v>13.826296495872295</v>
      </c>
      <c r="AC120" s="151">
        <f>VLOOKUP($B120,Snapshot!$D:$AJ,27,FALSE)</f>
        <v>16.781886035288164</v>
      </c>
      <c r="AD120" s="152">
        <f>VLOOKUP($B120,Snapshot!$D:$AJ,28,FALSE)</f>
        <v>18.483801748187368</v>
      </c>
      <c r="AE120" s="152">
        <f>VLOOKUP($B120,Snapshot!$D:$AJ,29,FALSE)</f>
        <v>0.33956680976982229</v>
      </c>
    </row>
    <row r="121" spans="2:31" ht="12.75">
      <c r="B121" s="252" t="s">
        <v>134</v>
      </c>
      <c r="C121" s="165" t="s">
        <v>246</v>
      </c>
      <c r="D121" s="177" t="s">
        <v>90</v>
      </c>
      <c r="E121" s="148">
        <f>VLOOKUP($B121,Snapshot!$D:$AJ,2,FALSE)</f>
        <v>3310.05</v>
      </c>
      <c r="F121" s="148">
        <f>VLOOKUP($B121,Snapshot!$D:$AJ,3,FALSE)</f>
        <v>3150</v>
      </c>
      <c r="G121" s="148">
        <f t="shared" si="22"/>
        <v>-4.8352743916255037</v>
      </c>
      <c r="H121" s="149">
        <f>VLOOKUP($B121,Snapshot!$D:$AJ,8,FALSE)</f>
        <v>37.554914695340507</v>
      </c>
      <c r="I121" s="153">
        <f>IF(VLOOKUP($B121,Snapshot!$D:$AJ,28,FALSE)="#N/A N/A","NA",VLOOKUP($B121,Snapshot!$D:$AJ,30,FALSE))</f>
        <v>14.84656</v>
      </c>
      <c r="J121" s="154">
        <f>IF(VLOOKUP($B121,Snapshot!$D:$AJ,29,FALSE)="#N/A N/A","NA",VLOOKUP($B121,Snapshot!$D:$AJ,31,FALSE))</f>
        <v>16.960830000000001</v>
      </c>
      <c r="K121" s="154">
        <f>IF(VLOOKUP($B121,Snapshot!$D:$AJ,30,FALSE)="#N/A N/A","NA",VLOOKUP($B121,Snapshot!$D:$AJ,32,FALSE))</f>
        <v>0.28327469999999999</v>
      </c>
      <c r="L121" s="155">
        <f>IF(VLOOKUP($B121,Snapshot!$D:$AJ,31,FALSE)="#N/A N/A","NA",VLOOKUP($B121,Snapshot!$D:$AJ,33,FALSE))</f>
        <v>-2.7056849999999999</v>
      </c>
      <c r="M121" s="150">
        <f>VLOOKUP($B121,Snapshot!$D:$AJ,11,FALSE)</f>
        <v>57.940888240200159</v>
      </c>
      <c r="N121" s="151">
        <f>VLOOKUP($B121,Snapshot!$D:$AJ,12,FALSE)</f>
        <v>57.97841390714111</v>
      </c>
      <c r="O121" s="152">
        <f>VLOOKUP($B121,Snapshot!$D:$AJ,13,FALSE)</f>
        <v>65.687978958886518</v>
      </c>
      <c r="P121" s="151">
        <f>VLOOKUP($B121,Snapshot!$D:$AJ,14,FALSE)</f>
        <v>30.947881815183244</v>
      </c>
      <c r="Q121" s="151">
        <f>VLOOKUP($B121,Snapshot!$D:$AJ,15,FALSE)</f>
        <v>6.4765432634339426E-2</v>
      </c>
      <c r="R121" s="151">
        <f>VLOOKUP($B121,Snapshot!$D:$AJ,16,FALSE)</f>
        <v>13.29730244793026</v>
      </c>
      <c r="S121" s="150">
        <f>VLOOKUP($B121,Snapshot!$D:$AJ,17,FALSE)</f>
        <v>57.128050682927629</v>
      </c>
      <c r="T121" s="151">
        <f>VLOOKUP($B121,Snapshot!$D:$AJ,18,FALSE)</f>
        <v>57.091075400948604</v>
      </c>
      <c r="U121" s="152">
        <f>VLOOKUP($B121,Snapshot!$D:$AJ,19,FALSE)</f>
        <v>50.390498420901778</v>
      </c>
      <c r="V121" s="150">
        <f>VLOOKUP($B121,Snapshot!$D:$AJ,20,FALSE)</f>
        <v>16.952953337996508</v>
      </c>
      <c r="W121" s="151">
        <f>VLOOKUP($B121,Snapshot!$D:$AJ,21,FALSE)</f>
        <v>15.677129363322344</v>
      </c>
      <c r="X121" s="152">
        <f>VLOOKUP($B121,Snapshot!$D:$AJ,22,FALSE)</f>
        <v>14.098259489168413</v>
      </c>
      <c r="Y121" s="150">
        <f>VLOOKUP($B121,Snapshot!$D:$AJ,23,FALSE)</f>
        <v>41.022435919409162</v>
      </c>
      <c r="Z121" s="151">
        <f>VLOOKUP($B121,Snapshot!$D:$AJ,24,FALSE)</f>
        <v>39.5676665178677</v>
      </c>
      <c r="AA121" s="152">
        <f>VLOOKUP($B121,Snapshot!$D:$AJ,25,FALSE)</f>
        <v>34.406779694529746</v>
      </c>
      <c r="AB121" s="150">
        <f>VLOOKUP($B121,Snapshot!$D:$AJ,26,FALSE)</f>
        <v>32.013854627219104</v>
      </c>
      <c r="AC121" s="151">
        <f>VLOOKUP($B121,Snapshot!$D:$AJ,27,FALSE)</f>
        <v>28.533530183500446</v>
      </c>
      <c r="AD121" s="152">
        <f>VLOOKUP($B121,Snapshot!$D:$AJ,28,FALSE)</f>
        <v>29.461573732586345</v>
      </c>
      <c r="AE121" s="152">
        <f>VLOOKUP($B121,Snapshot!$D:$AJ,29,FALSE)</f>
        <v>1.3292850561169771</v>
      </c>
    </row>
    <row r="122" spans="2:31" ht="12.75">
      <c r="B122" s="252" t="s">
        <v>135</v>
      </c>
      <c r="C122" s="165" t="s">
        <v>248</v>
      </c>
      <c r="D122" s="177" t="s">
        <v>90</v>
      </c>
      <c r="E122" s="148">
        <f>VLOOKUP($B122,Snapshot!$D:$AJ,2,FALSE)</f>
        <v>6272.75</v>
      </c>
      <c r="F122" s="148">
        <f>VLOOKUP($B122,Snapshot!$D:$AJ,3,FALSE)</f>
        <v>5850</v>
      </c>
      <c r="G122" s="148">
        <f t="shared" si="22"/>
        <v>-6.7394683352596587</v>
      </c>
      <c r="H122" s="149">
        <f>VLOOKUP($B122,Snapshot!$D:$AJ,8,FALSE)</f>
        <v>17.948141935483871</v>
      </c>
      <c r="I122" s="153">
        <f>IF(VLOOKUP($B122,Snapshot!$D:$AJ,28,FALSE)="#N/A N/A","NA",VLOOKUP($B122,Snapshot!$D:$AJ,30,FALSE))</f>
        <v>15.541539999999999</v>
      </c>
      <c r="J122" s="154">
        <f>IF(VLOOKUP($B122,Snapshot!$D:$AJ,29,FALSE)="#N/A N/A","NA",VLOOKUP($B122,Snapshot!$D:$AJ,31,FALSE))</f>
        <v>27.505279999999999</v>
      </c>
      <c r="K122" s="154">
        <f>IF(VLOOKUP($B122,Snapshot!$D:$AJ,30,FALSE)="#N/A N/A","NA",VLOOKUP($B122,Snapshot!$D:$AJ,32,FALSE))</f>
        <v>35.550820000000002</v>
      </c>
      <c r="L122" s="155">
        <f>IF(VLOOKUP($B122,Snapshot!$D:$AJ,31,FALSE)="#N/A N/A","NA",VLOOKUP($B122,Snapshot!$D:$AJ,33,FALSE))</f>
        <v>17.49033</v>
      </c>
      <c r="M122" s="150">
        <f>VLOOKUP($B122,Snapshot!$D:$AJ,11,FALSE)</f>
        <v>88.713989207139988</v>
      </c>
      <c r="N122" s="151">
        <f>VLOOKUP($B122,Snapshot!$D:$AJ,12,FALSE)</f>
        <v>101.23217677268562</v>
      </c>
      <c r="O122" s="152">
        <f>VLOOKUP($B122,Snapshot!$D:$AJ,13,FALSE)</f>
        <v>113.86526753565715</v>
      </c>
      <c r="P122" s="151">
        <f>VLOOKUP($B122,Snapshot!$D:$AJ,14,FALSE)</f>
        <v>10.116551077402104</v>
      </c>
      <c r="Q122" s="151">
        <f>VLOOKUP($B122,Snapshot!$D:$AJ,15,FALSE)</f>
        <v>14.110725577131555</v>
      </c>
      <c r="R122" s="151">
        <f>VLOOKUP($B122,Snapshot!$D:$AJ,16,FALSE)</f>
        <v>12.479323438177993</v>
      </c>
      <c r="S122" s="150">
        <f>VLOOKUP($B122,Snapshot!$D:$AJ,17,FALSE)</f>
        <v>70.707563215916664</v>
      </c>
      <c r="T122" s="151">
        <f>VLOOKUP($B122,Snapshot!$D:$AJ,18,FALSE)</f>
        <v>61.963994057791595</v>
      </c>
      <c r="U122" s="152">
        <f>VLOOKUP($B122,Snapshot!$D:$AJ,19,FALSE)</f>
        <v>55.089230770354753</v>
      </c>
      <c r="V122" s="150">
        <f>VLOOKUP($B122,Snapshot!$D:$AJ,20,FALSE)</f>
        <v>38.338140488948426</v>
      </c>
      <c r="W122" s="151">
        <f>VLOOKUP($B122,Snapshot!$D:$AJ,21,FALSE)</f>
        <v>33.1469416809555</v>
      </c>
      <c r="X122" s="152">
        <f>VLOOKUP($B122,Snapshot!$D:$AJ,22,FALSE)</f>
        <v>27.81731674651563</v>
      </c>
      <c r="Y122" s="150">
        <f>VLOOKUP($B122,Snapshot!$D:$AJ,23,FALSE)</f>
        <v>47.022590414658147</v>
      </c>
      <c r="Z122" s="151">
        <f>VLOOKUP($B122,Snapshot!$D:$AJ,24,FALSE)</f>
        <v>42.429800419523431</v>
      </c>
      <c r="AA122" s="152">
        <f>VLOOKUP($B122,Snapshot!$D:$AJ,25,FALSE)</f>
        <v>37.948094317332405</v>
      </c>
      <c r="AB122" s="150">
        <f>VLOOKUP($B122,Snapshot!$D:$AJ,26,FALSE)</f>
        <v>57.174425712867858</v>
      </c>
      <c r="AC122" s="151">
        <f>VLOOKUP($B122,Snapshot!$D:$AJ,27,FALSE)</f>
        <v>57.378564656152989</v>
      </c>
      <c r="AD122" s="152">
        <f>VLOOKUP($B122,Snapshot!$D:$AJ,28,FALSE)</f>
        <v>54.90939921632868</v>
      </c>
      <c r="AE122" s="152">
        <f>VLOOKUP($B122,Snapshot!$D:$AJ,29,FALSE)</f>
        <v>1.1717348850185325</v>
      </c>
    </row>
    <row r="123" spans="2:31" ht="12.75">
      <c r="B123" s="252" t="s">
        <v>136</v>
      </c>
      <c r="C123" s="165" t="s">
        <v>249</v>
      </c>
      <c r="D123" s="177" t="s">
        <v>90</v>
      </c>
      <c r="E123" s="148">
        <f>VLOOKUP($B123,Snapshot!$D:$AJ,2,FALSE)</f>
        <v>3774.9</v>
      </c>
      <c r="F123" s="148">
        <f>VLOOKUP($B123,Snapshot!$D:$AJ,3,FALSE)</f>
        <v>3150</v>
      </c>
      <c r="G123" s="148">
        <f t="shared" si="22"/>
        <v>-16.554080902805381</v>
      </c>
      <c r="H123" s="149">
        <f>VLOOKUP($B123,Snapshot!$D:$AJ,8,FALSE)</f>
        <v>12.021001311827957</v>
      </c>
      <c r="I123" s="153">
        <f>IF(VLOOKUP($B123,Snapshot!$D:$AJ,28,FALSE)="#N/A N/A","NA",VLOOKUP($B123,Snapshot!$D:$AJ,30,FALSE))</f>
        <v>32.841839999999998</v>
      </c>
      <c r="J123" s="154">
        <f>IF(VLOOKUP($B123,Snapshot!$D:$AJ,29,FALSE)="#N/A N/A","NA",VLOOKUP($B123,Snapshot!$D:$AJ,31,FALSE))</f>
        <v>42.583579999999998</v>
      </c>
      <c r="K123" s="154">
        <f>IF(VLOOKUP($B123,Snapshot!$D:$AJ,30,FALSE)="#N/A N/A","NA",VLOOKUP($B123,Snapshot!$D:$AJ,32,FALSE))</f>
        <v>84.841120000000004</v>
      </c>
      <c r="L123" s="155">
        <f>IF(VLOOKUP($B123,Snapshot!$D:$AJ,31,FALSE)="#N/A N/A","NA",VLOOKUP($B123,Snapshot!$D:$AJ,33,FALSE))</f>
        <v>49.808169999999997</v>
      </c>
      <c r="M123" s="150">
        <f>VLOOKUP($B123,Snapshot!$D:$AJ,11,FALSE)</f>
        <v>49.201654411764714</v>
      </c>
      <c r="N123" s="151">
        <f>VLOOKUP($B123,Snapshot!$D:$AJ,12,FALSE)</f>
        <v>57.749971596056639</v>
      </c>
      <c r="O123" s="152">
        <f>VLOOKUP($B123,Snapshot!$D:$AJ,13,FALSE)</f>
        <v>62.244853150811274</v>
      </c>
      <c r="P123" s="151">
        <f>VLOOKUP($B123,Snapshot!$D:$AJ,14,FALSE)</f>
        <v>26.795892612159221</v>
      </c>
      <c r="Q123" s="151">
        <f>VLOOKUP($B123,Snapshot!$D:$AJ,15,FALSE)</f>
        <v>17.374044199310347</v>
      </c>
      <c r="R123" s="151">
        <f>VLOOKUP($B123,Snapshot!$D:$AJ,16,FALSE)</f>
        <v>7.7833485117446477</v>
      </c>
      <c r="S123" s="150">
        <f>VLOOKUP($B123,Snapshot!$D:$AJ,17,FALSE)</f>
        <v>76.723029847902339</v>
      </c>
      <c r="T123" s="151">
        <f>VLOOKUP($B123,Snapshot!$D:$AJ,18,FALSE)</f>
        <v>65.36626591618554</v>
      </c>
      <c r="U123" s="152">
        <f>VLOOKUP($B123,Snapshot!$D:$AJ,19,FALSE)</f>
        <v>60.64597808358392</v>
      </c>
      <c r="V123" s="150">
        <f>VLOOKUP($B123,Snapshot!$D:$AJ,20,FALSE)</f>
        <v>54.779914210717266</v>
      </c>
      <c r="W123" s="151">
        <f>VLOOKUP($B123,Snapshot!$D:$AJ,21,FALSE)</f>
        <v>46.226888524151853</v>
      </c>
      <c r="X123" s="152">
        <f>VLOOKUP($B123,Snapshot!$D:$AJ,22,FALSE)</f>
        <v>40.199086542304201</v>
      </c>
      <c r="Y123" s="150">
        <f>VLOOKUP($B123,Snapshot!$D:$AJ,23,FALSE)</f>
        <v>52.253944886653571</v>
      </c>
      <c r="Z123" s="151">
        <f>VLOOKUP($B123,Snapshot!$D:$AJ,24,FALSE)</f>
        <v>45.301446681803405</v>
      </c>
      <c r="AA123" s="152">
        <f>VLOOKUP($B123,Snapshot!$D:$AJ,25,FALSE)</f>
        <v>41.829943214840547</v>
      </c>
      <c r="AB123" s="150">
        <f>VLOOKUP($B123,Snapshot!$D:$AJ,26,FALSE)</f>
        <v>74.540694840910675</v>
      </c>
      <c r="AC123" s="151">
        <f>VLOOKUP($B123,Snapshot!$D:$AJ,27,FALSE)</f>
        <v>76.708184735104297</v>
      </c>
      <c r="AD123" s="152">
        <f>VLOOKUP($B123,Snapshot!$D:$AJ,28,FALSE)</f>
        <v>70.907888021718406</v>
      </c>
      <c r="AE123" s="152">
        <f>VLOOKUP($B123,Snapshot!$D:$AJ,29,FALSE)</f>
        <v>1.0596307186945348</v>
      </c>
    </row>
    <row r="124" spans="2:31" ht="12.75">
      <c r="B124" s="252" t="s">
        <v>137</v>
      </c>
      <c r="C124" s="165" t="s">
        <v>251</v>
      </c>
      <c r="D124" s="177" t="s">
        <v>90</v>
      </c>
      <c r="E124" s="148">
        <f>VLOOKUP($B124,Snapshot!$D:$AJ,2,FALSE)</f>
        <v>633.04999999999995</v>
      </c>
      <c r="F124" s="148">
        <f>VLOOKUP($B124,Snapshot!$D:$AJ,3,FALSE)</f>
        <v>750</v>
      </c>
      <c r="G124" s="148">
        <f t="shared" si="22"/>
        <v>18.474054182134125</v>
      </c>
      <c r="H124" s="149">
        <f>VLOOKUP($B124,Snapshot!$D:$AJ,8,FALSE)</f>
        <v>13.246858944381122</v>
      </c>
      <c r="I124" s="153">
        <f>IF(VLOOKUP($B124,Snapshot!$D:$AJ,28,FALSE)="#N/A N/A","NA",VLOOKUP($B124,Snapshot!$D:$AJ,30,FALSE))</f>
        <v>5.6668380000000003</v>
      </c>
      <c r="J124" s="154">
        <f>IF(VLOOKUP($B124,Snapshot!$D:$AJ,29,FALSE)="#N/A N/A","NA",VLOOKUP($B124,Snapshot!$D:$AJ,31,FALSE))</f>
        <v>21.401859999999999</v>
      </c>
      <c r="K124" s="154">
        <f>IF(VLOOKUP($B124,Snapshot!$D:$AJ,30,FALSE)="#N/A N/A","NA",VLOOKUP($B124,Snapshot!$D:$AJ,32,FALSE))</f>
        <v>12.87332</v>
      </c>
      <c r="L124" s="155">
        <f>IF(VLOOKUP($B124,Snapshot!$D:$AJ,31,FALSE)="#N/A N/A","NA",VLOOKUP($B124,Snapshot!$D:$AJ,33,FALSE))</f>
        <v>13.6637</v>
      </c>
      <c r="M124" s="150">
        <f>VLOOKUP($B124,Snapshot!$D:$AJ,11,FALSE)</f>
        <v>10.585101580135438</v>
      </c>
      <c r="N124" s="151">
        <f>VLOOKUP($B124,Snapshot!$D:$AJ,12,FALSE)</f>
        <v>11.838447648916574</v>
      </c>
      <c r="O124" s="152">
        <f>VLOOKUP($B124,Snapshot!$D:$AJ,13,FALSE)</f>
        <v>13.232065232886137</v>
      </c>
      <c r="P124" s="151">
        <f>VLOOKUP($B124,Snapshot!$D:$AJ,14,FALSE)</f>
        <v>9.2428938550140671</v>
      </c>
      <c r="Q124" s="151">
        <f>VLOOKUP($B124,Snapshot!$D:$AJ,15,FALSE)</f>
        <v>11.840661700717469</v>
      </c>
      <c r="R124" s="151">
        <f>VLOOKUP($B124,Snapshot!$D:$AJ,16,FALSE)</f>
        <v>11.77196221412613</v>
      </c>
      <c r="S124" s="150">
        <f>VLOOKUP($B124,Snapshot!$D:$AJ,17,FALSE)</f>
        <v>59.805755779237401</v>
      </c>
      <c r="T124" s="151">
        <f>VLOOKUP($B124,Snapshot!$D:$AJ,18,FALSE)</f>
        <v>53.474071835586919</v>
      </c>
      <c r="U124" s="152">
        <f>VLOOKUP($B124,Snapshot!$D:$AJ,19,FALSE)</f>
        <v>47.842116015771865</v>
      </c>
      <c r="V124" s="150">
        <f>VLOOKUP($B124,Snapshot!$D:$AJ,20,FALSE)</f>
        <v>11.369658331897469</v>
      </c>
      <c r="W124" s="151">
        <f>VLOOKUP($B124,Snapshot!$D:$AJ,21,FALSE)</f>
        <v>10.498079626246001</v>
      </c>
      <c r="X124" s="152">
        <f>VLOOKUP($B124,Snapshot!$D:$AJ,22,FALSE)</f>
        <v>9.7629860405621258</v>
      </c>
      <c r="Y124" s="150">
        <f>VLOOKUP($B124,Snapshot!$D:$AJ,23,FALSE)</f>
        <v>43.513563018739866</v>
      </c>
      <c r="Z124" s="151">
        <f>VLOOKUP($B124,Snapshot!$D:$AJ,24,FALSE)</f>
        <v>38.020816912108579</v>
      </c>
      <c r="AA124" s="152">
        <f>VLOOKUP($B124,Snapshot!$D:$AJ,25,FALSE)</f>
        <v>33.533523548937644</v>
      </c>
      <c r="AB124" s="150">
        <f>VLOOKUP($B124,Snapshot!$D:$AJ,26,FALSE)</f>
        <v>19.912142321795194</v>
      </c>
      <c r="AC124" s="151">
        <f>VLOOKUP($B124,Snapshot!$D:$AJ,27,FALSE)</f>
        <v>20.414566204452441</v>
      </c>
      <c r="AD124" s="152">
        <f>VLOOKUP($B124,Snapshot!$D:$AJ,28,FALSE)</f>
        <v>21.147053426934285</v>
      </c>
      <c r="AE124" s="152">
        <f>VLOOKUP($B124,Snapshot!$D:$AJ,29,FALSE)</f>
        <v>1.0583682173603983</v>
      </c>
    </row>
    <row r="125" spans="2:31" ht="12.75">
      <c r="B125" s="252" t="s">
        <v>138</v>
      </c>
      <c r="C125" s="165" t="s">
        <v>91</v>
      </c>
      <c r="D125" s="177" t="s">
        <v>90</v>
      </c>
      <c r="E125" s="148">
        <f>VLOOKUP($B125,Snapshot!$D:$AJ,2,FALSE)</f>
        <v>751.9</v>
      </c>
      <c r="F125" s="148">
        <f>VLOOKUP($B125,Snapshot!$D:$AJ,3,FALSE)</f>
        <v>950</v>
      </c>
      <c r="G125" s="148">
        <f t="shared" si="22"/>
        <v>26.346588642106667</v>
      </c>
      <c r="H125" s="149">
        <f>VLOOKUP($B125,Snapshot!$D:$AJ,8,FALSE)</f>
        <v>3.9407553763440855</v>
      </c>
      <c r="I125" s="153">
        <f>IF(VLOOKUP($B125,Snapshot!$D:$AJ,28,FALSE)="#N/A N/A","NA",VLOOKUP($B125,Snapshot!$D:$AJ,30,FALSE))</f>
        <v>9.7023600000000005</v>
      </c>
      <c r="J125" s="154">
        <f>IF(VLOOKUP($B125,Snapshot!$D:$AJ,29,FALSE)="#N/A N/A","NA",VLOOKUP($B125,Snapshot!$D:$AJ,31,FALSE))</f>
        <v>72.276319999999998</v>
      </c>
      <c r="K125" s="154">
        <f>IF(VLOOKUP($B125,Snapshot!$D:$AJ,30,FALSE)="#N/A N/A","NA",VLOOKUP($B125,Snapshot!$D:$AJ,32,FALSE))</f>
        <v>46.654960000000003</v>
      </c>
      <c r="L125" s="155">
        <f>IF(VLOOKUP($B125,Snapshot!$D:$AJ,31,FALSE)="#N/A N/A","NA",VLOOKUP($B125,Snapshot!$D:$AJ,33,FALSE))</f>
        <v>33.280149999999999</v>
      </c>
      <c r="M125" s="150">
        <f>VLOOKUP($B125,Snapshot!$D:$AJ,11,FALSE)</f>
        <v>18.043704840611422</v>
      </c>
      <c r="N125" s="151">
        <f>VLOOKUP($B125,Snapshot!$D:$AJ,12,FALSE)</f>
        <v>20.986010657634392</v>
      </c>
      <c r="O125" s="152">
        <f>VLOOKUP($B125,Snapshot!$D:$AJ,13,FALSE)</f>
        <v>23.446326053524857</v>
      </c>
      <c r="P125" s="151">
        <f>VLOOKUP($B125,Snapshot!$D:$AJ,14,FALSE)</f>
        <v>16.988524987640208</v>
      </c>
      <c r="Q125" s="151">
        <f>VLOOKUP($B125,Snapshot!$D:$AJ,15,FALSE)</f>
        <v>16.306550362099959</v>
      </c>
      <c r="R125" s="151">
        <f>VLOOKUP($B125,Snapshot!$D:$AJ,16,FALSE)</f>
        <v>11.723597381265227</v>
      </c>
      <c r="S125" s="150">
        <f>VLOOKUP($B125,Snapshot!$D:$AJ,17,FALSE)</f>
        <v>41.67104298379342</v>
      </c>
      <c r="T125" s="151">
        <f>VLOOKUP($B125,Snapshot!$D:$AJ,18,FALSE)</f>
        <v>35.828629474486149</v>
      </c>
      <c r="U125" s="152">
        <f>VLOOKUP($B125,Snapshot!$D:$AJ,19,FALSE)</f>
        <v>32.068990181383299</v>
      </c>
      <c r="V125" s="150">
        <f>VLOOKUP($B125,Snapshot!$D:$AJ,20,FALSE)</f>
        <v>13.414767083982195</v>
      </c>
      <c r="W125" s="151">
        <f>VLOOKUP($B125,Snapshot!$D:$AJ,21,FALSE)</f>
        <v>11.727374884485929</v>
      </c>
      <c r="X125" s="152">
        <f>VLOOKUP($B125,Snapshot!$D:$AJ,22,FALSE)</f>
        <v>10.237112980947431</v>
      </c>
      <c r="Y125" s="150">
        <f>VLOOKUP($B125,Snapshot!$D:$AJ,23,FALSE)</f>
        <v>34.424812802123142</v>
      </c>
      <c r="Z125" s="151">
        <f>VLOOKUP($B125,Snapshot!$D:$AJ,24,FALSE)</f>
        <v>29.954390783629119</v>
      </c>
      <c r="AA125" s="152">
        <f>VLOOKUP($B125,Snapshot!$D:$AJ,25,FALSE)</f>
        <v>26.561851236652149</v>
      </c>
      <c r="AB125" s="150">
        <f>VLOOKUP($B125,Snapshot!$D:$AJ,26,FALSE)</f>
        <v>33.166689460865022</v>
      </c>
      <c r="AC125" s="151">
        <f>VLOOKUP($B125,Snapshot!$D:$AJ,27,FALSE)</f>
        <v>34.928623462337029</v>
      </c>
      <c r="AD125" s="152">
        <f>VLOOKUP($B125,Snapshot!$D:$AJ,28,FALSE)</f>
        <v>34.08803241381198</v>
      </c>
      <c r="AE125" s="152">
        <f>VLOOKUP($B125,Snapshot!$D:$AJ,29,FALSE)</f>
        <v>1.2634658864210666</v>
      </c>
    </row>
    <row r="126" spans="2:31" ht="12.75">
      <c r="B126" s="252" t="s">
        <v>139</v>
      </c>
      <c r="C126" s="165" t="s">
        <v>92</v>
      </c>
      <c r="D126" s="177" t="s">
        <v>90</v>
      </c>
      <c r="E126" s="148">
        <f>VLOOKUP($B126,Snapshot!$D:$AJ,2,FALSE)</f>
        <v>1388.15</v>
      </c>
      <c r="F126" s="148">
        <f>VLOOKUP($B126,Snapshot!$D:$AJ,3,FALSE)</f>
        <v>1700</v>
      </c>
      <c r="G126" s="148">
        <f t="shared" si="22"/>
        <v>22.465151460577019</v>
      </c>
      <c r="H126" s="149">
        <f>VLOOKUP($B126,Snapshot!$D:$AJ,8,FALSE)</f>
        <v>17.364576702508959</v>
      </c>
      <c r="I126" s="153">
        <f>IF(VLOOKUP($B126,Snapshot!$D:$AJ,28,FALSE)="#N/A N/A","NA",VLOOKUP($B126,Snapshot!$D:$AJ,30,FALSE))</f>
        <v>1.9012659999999999</v>
      </c>
      <c r="J126" s="154">
        <f>IF(VLOOKUP($B126,Snapshot!$D:$AJ,29,FALSE)="#N/A N/A","NA",VLOOKUP($B126,Snapshot!$D:$AJ,31,FALSE))</f>
        <v>12.38716</v>
      </c>
      <c r="K126" s="154">
        <f>IF(VLOOKUP($B126,Snapshot!$D:$AJ,30,FALSE)="#N/A N/A","NA",VLOOKUP($B126,Snapshot!$D:$AJ,32,FALSE))</f>
        <v>38.863599999999998</v>
      </c>
      <c r="L126" s="155">
        <f>IF(VLOOKUP($B126,Snapshot!$D:$AJ,31,FALSE)="#N/A N/A","NA",VLOOKUP($B126,Snapshot!$D:$AJ,33,FALSE))</f>
        <v>22.74737</v>
      </c>
      <c r="M126" s="150">
        <f>VLOOKUP($B126,Snapshot!$D:$AJ,11,FALSE)</f>
        <v>19.317508962290002</v>
      </c>
      <c r="N126" s="151">
        <f>VLOOKUP($B126,Snapshot!$D:$AJ,12,FALSE)</f>
        <v>22.227788258394565</v>
      </c>
      <c r="O126" s="152">
        <f>VLOOKUP($B126,Snapshot!$D:$AJ,13,FALSE)</f>
        <v>26.959715982632286</v>
      </c>
      <c r="P126" s="151">
        <f>VLOOKUP($B126,Snapshot!$D:$AJ,14,FALSE)</f>
        <v>13.218186597645376</v>
      </c>
      <c r="Q126" s="151">
        <f>VLOOKUP($B126,Snapshot!$D:$AJ,15,FALSE)</f>
        <v>15.065499914019775</v>
      </c>
      <c r="R126" s="151">
        <f>VLOOKUP($B126,Snapshot!$D:$AJ,16,FALSE)</f>
        <v>21.288342633238177</v>
      </c>
      <c r="S126" s="150">
        <f>VLOOKUP($B126,Snapshot!$D:$AJ,17,FALSE)</f>
        <v>71.859679356682506</v>
      </c>
      <c r="T126" s="151">
        <f>VLOOKUP($B126,Snapshot!$D:$AJ,18,FALSE)</f>
        <v>62.451107769381878</v>
      </c>
      <c r="U126" s="152">
        <f>VLOOKUP($B126,Snapshot!$D:$AJ,19,FALSE)</f>
        <v>51.489785756432298</v>
      </c>
      <c r="V126" s="150">
        <f>VLOOKUP($B126,Snapshot!$D:$AJ,20,FALSE)</f>
        <v>11.257548933632942</v>
      </c>
      <c r="W126" s="151">
        <f>VLOOKUP($B126,Snapshot!$D:$AJ,21,FALSE)</f>
        <v>10.309199804904233</v>
      </c>
      <c r="X126" s="152">
        <f>VLOOKUP($B126,Snapshot!$D:$AJ,22,FALSE)</f>
        <v>9.298104427849049</v>
      </c>
      <c r="Y126" s="150">
        <f>VLOOKUP($B126,Snapshot!$D:$AJ,23,FALSE)</f>
        <v>47.627319597701963</v>
      </c>
      <c r="Z126" s="151">
        <f>VLOOKUP($B126,Snapshot!$D:$AJ,24,FALSE)</f>
        <v>42.72921233258743</v>
      </c>
      <c r="AA126" s="152">
        <f>VLOOKUP($B126,Snapshot!$D:$AJ,25,FALSE)</f>
        <v>37.951111310885132</v>
      </c>
      <c r="AB126" s="150">
        <f>VLOOKUP($B126,Snapshot!$D:$AJ,26,FALSE)</f>
        <v>14.964622463148034</v>
      </c>
      <c r="AC126" s="151">
        <f>VLOOKUP($B126,Snapshot!$D:$AJ,27,FALSE)</f>
        <v>17.233519142873167</v>
      </c>
      <c r="AD126" s="152">
        <f>VLOOKUP($B126,Snapshot!$D:$AJ,28,FALSE)</f>
        <v>18.989363138267315</v>
      </c>
      <c r="AE126" s="152">
        <f>VLOOKUP($B126,Snapshot!$D:$AJ,29,FALSE)</f>
        <v>1.0805748658286207</v>
      </c>
    </row>
    <row r="127" spans="2:31" ht="12.75">
      <c r="B127" s="252" t="s">
        <v>141</v>
      </c>
      <c r="C127" s="165" t="s">
        <v>93</v>
      </c>
      <c r="D127" s="177" t="s">
        <v>90</v>
      </c>
      <c r="E127" s="148">
        <f>VLOOKUP($B127,Snapshot!$D:$AJ,2,FALSE)</f>
        <v>2966</v>
      </c>
      <c r="F127" s="148">
        <f>VLOOKUP($B127,Snapshot!$D:$AJ,3,FALSE)</f>
        <v>3250</v>
      </c>
      <c r="G127" s="148">
        <f t="shared" ref="G127" si="31">IF(IFERROR(((IF(F127&lt;0,"-",F127))/E127*100-100),"-")=-100,"-",(IFERROR(((IF(F127&lt;0,"-",F127))/E127*100-100),"-")))</f>
        <v>9.575185434929196</v>
      </c>
      <c r="H127" s="149">
        <f>VLOOKUP($B127,Snapshot!$D:$AJ,8,FALSE)</f>
        <v>83.77959677419355</v>
      </c>
      <c r="I127" s="153">
        <f>IF(VLOOKUP($B127,Snapshot!$D:$AJ,28,FALSE)="#N/A N/A","NA",VLOOKUP($B127,Snapshot!$D:$AJ,30,FALSE))</f>
        <v>20.44425</v>
      </c>
      <c r="J127" s="154">
        <f>IF(VLOOKUP($B127,Snapshot!$D:$AJ,29,FALSE)="#N/A N/A","NA",VLOOKUP($B127,Snapshot!$D:$AJ,31,FALSE))</f>
        <v>32.410710000000002</v>
      </c>
      <c r="K127" s="154">
        <f>IF(VLOOKUP($B127,Snapshot!$D:$AJ,30,FALSE)="#N/A N/A","NA",VLOOKUP($B127,Snapshot!$D:$AJ,32,FALSE))</f>
        <v>18.578340000000001</v>
      </c>
      <c r="L127" s="155">
        <f>IF(VLOOKUP($B127,Snapshot!$D:$AJ,31,FALSE)="#N/A N/A","NA",VLOOKUP($B127,Snapshot!$D:$AJ,33,FALSE))</f>
        <v>11.3635</v>
      </c>
      <c r="M127" s="150">
        <f>VLOOKUP($B127,Snapshot!$D:$AJ,11,FALSE)</f>
        <v>43.707829406761668</v>
      </c>
      <c r="N127" s="151">
        <f>VLOOKUP($B127,Snapshot!$D:$AJ,12,FALSE)</f>
        <v>47.923531920608937</v>
      </c>
      <c r="O127" s="152">
        <f>VLOOKUP($B127,Snapshot!$D:$AJ,13,FALSE)</f>
        <v>53.648267474708042</v>
      </c>
      <c r="P127" s="151">
        <f>VLOOKUP($B127,Snapshot!$D:$AJ,14,FALSE)</f>
        <v>0.68411383333970566</v>
      </c>
      <c r="Q127" s="151">
        <f>VLOOKUP($B127,Snapshot!$D:$AJ,15,FALSE)</f>
        <v>9.6451884503674137</v>
      </c>
      <c r="R127" s="151">
        <f>VLOOKUP($B127,Snapshot!$D:$AJ,16,FALSE)</f>
        <v>11.945562700977085</v>
      </c>
      <c r="S127" s="150">
        <f>VLOOKUP($B127,Snapshot!$D:$AJ,17,FALSE)</f>
        <v>67.859695625634416</v>
      </c>
      <c r="T127" s="151">
        <f>VLOOKUP($B127,Snapshot!$D:$AJ,18,FALSE)</f>
        <v>61.890263115697188</v>
      </c>
      <c r="U127" s="152">
        <f>VLOOKUP($B127,Snapshot!$D:$AJ,19,FALSE)</f>
        <v>55.286035124960783</v>
      </c>
      <c r="V127" s="150">
        <f>VLOOKUP($B127,Snapshot!$D:$AJ,20,FALSE)</f>
        <v>13.60869225662853</v>
      </c>
      <c r="W127" s="151">
        <f>VLOOKUP($B127,Snapshot!$D:$AJ,21,FALSE)</f>
        <v>13.337982104819837</v>
      </c>
      <c r="X127" s="152">
        <f>VLOOKUP($B127,Snapshot!$D:$AJ,22,FALSE)</f>
        <v>12.922579708068193</v>
      </c>
      <c r="Y127" s="150">
        <f>VLOOKUP($B127,Snapshot!$D:$AJ,23,FALSE)</f>
        <v>47.011950146627569</v>
      </c>
      <c r="Z127" s="151">
        <f>VLOOKUP($B127,Snapshot!$D:$AJ,24,FALSE)</f>
        <v>43.527316653299245</v>
      </c>
      <c r="AA127" s="152">
        <f>VLOOKUP($B127,Snapshot!$D:$AJ,25,FALSE)</f>
        <v>39.247836634768127</v>
      </c>
      <c r="AB127" s="150">
        <f>VLOOKUP($B127,Snapshot!$D:$AJ,26,FALSE)</f>
        <v>20.234707571933161</v>
      </c>
      <c r="AC127" s="151">
        <f>VLOOKUP($B127,Snapshot!$D:$AJ,27,FALSE)</f>
        <v>21.767523203209336</v>
      </c>
      <c r="AD127" s="152">
        <f>VLOOKUP($B127,Snapshot!$D:$AJ,28,FALSE)</f>
        <v>23.743781513255787</v>
      </c>
      <c r="AE127" s="152">
        <f>VLOOKUP($B127,Snapshot!$D:$AJ,29,FALSE)</f>
        <v>1.4160485502360081</v>
      </c>
    </row>
    <row r="128" spans="2:31" ht="12.75">
      <c r="B128" s="252" t="s">
        <v>633</v>
      </c>
      <c r="C128" s="165" t="s">
        <v>1333</v>
      </c>
      <c r="D128" s="177" t="s">
        <v>90</v>
      </c>
      <c r="E128" s="148">
        <f>VLOOKUP($B128,Snapshot!$D:$AJ,2,FALSE)</f>
        <v>1470.05</v>
      </c>
      <c r="F128" s="148">
        <f>VLOOKUP($B128,Snapshot!$D:$AJ,3,FALSE)</f>
        <v>1700</v>
      </c>
      <c r="G128" s="148">
        <f t="shared" si="22"/>
        <v>15.642325090983306</v>
      </c>
      <c r="H128" s="149">
        <f>VLOOKUP($B128,Snapshot!$D:$AJ,8,FALSE)</f>
        <v>0.84118127191995218</v>
      </c>
      <c r="I128" s="153">
        <f>IF(VLOOKUP($B128,Snapshot!$D:$AJ,28,FALSE)="#N/A N/A","NA",VLOOKUP($B128,Snapshot!$D:$AJ,30,FALSE))</f>
        <v>7.9054589999999996</v>
      </c>
      <c r="J128" s="154">
        <f>IF(VLOOKUP($B128,Snapshot!$D:$AJ,29,FALSE)="#N/A N/A","NA",VLOOKUP($B128,Snapshot!$D:$AJ,31,FALSE))</f>
        <v>15.629060000000001</v>
      </c>
      <c r="K128" s="154">
        <f>IF(VLOOKUP($B128,Snapshot!$D:$AJ,30,FALSE)="#N/A N/A","NA",VLOOKUP($B128,Snapshot!$D:$AJ,32,FALSE))</f>
        <v>-2.2215539999999998</v>
      </c>
      <c r="L128" s="155">
        <f>IF(VLOOKUP($B128,Snapshot!$D:$AJ,31,FALSE)="#N/A N/A","NA",VLOOKUP($B128,Snapshot!$D:$AJ,33,FALSE))</f>
        <v>-1.2229129999999999</v>
      </c>
      <c r="M128" s="150">
        <f>VLOOKUP($B128,Snapshot!$D:$AJ,11,FALSE)</f>
        <v>30.979650612794035</v>
      </c>
      <c r="N128" s="151">
        <f>VLOOKUP($B128,Snapshot!$D:$AJ,12,FALSE)</f>
        <v>32.505521580780893</v>
      </c>
      <c r="O128" s="152">
        <f>VLOOKUP($B128,Snapshot!$D:$AJ,13,FALSE)</f>
        <v>38.319563069835496</v>
      </c>
      <c r="P128" s="151">
        <f>VLOOKUP($B128,Snapshot!$D:$AJ,14,FALSE)</f>
        <v>27.474015099614402</v>
      </c>
      <c r="Q128" s="151">
        <f>VLOOKUP($B128,Snapshot!$D:$AJ,15,FALSE)</f>
        <v>4.925397600696968</v>
      </c>
      <c r="R128" s="151">
        <f>VLOOKUP($B128,Snapshot!$D:$AJ,16,FALSE)</f>
        <v>17.886319635283733</v>
      </c>
      <c r="S128" s="150">
        <f>VLOOKUP($B128,Snapshot!$D:$AJ,17,FALSE)</f>
        <v>47.452116822547246</v>
      </c>
      <c r="T128" s="151">
        <f>VLOOKUP($B128,Snapshot!$D:$AJ,18,FALSE)</f>
        <v>45.224624264118155</v>
      </c>
      <c r="U128" s="152">
        <f>VLOOKUP($B128,Snapshot!$D:$AJ,19,FALSE)</f>
        <v>38.362911323412199</v>
      </c>
      <c r="V128" s="150">
        <f>VLOOKUP($B128,Snapshot!$D:$AJ,20,FALSE)</f>
        <v>7.7514682038623217</v>
      </c>
      <c r="W128" s="151">
        <f>VLOOKUP($B128,Snapshot!$D:$AJ,21,FALSE)</f>
        <v>6.791191848765922</v>
      </c>
      <c r="X128" s="152">
        <f>VLOOKUP($B128,Snapshot!$D:$AJ,22,FALSE)</f>
        <v>5.9493953099442365</v>
      </c>
      <c r="Y128" s="150">
        <f>VLOOKUP($B128,Snapshot!$D:$AJ,23,FALSE)</f>
        <v>28.748517637227252</v>
      </c>
      <c r="Z128" s="151">
        <f>VLOOKUP($B128,Snapshot!$D:$AJ,24,FALSE)</f>
        <v>25.802768257970918</v>
      </c>
      <c r="AA128" s="152">
        <f>VLOOKUP($B128,Snapshot!$D:$AJ,25,FALSE)</f>
        <v>22.013093745633483</v>
      </c>
      <c r="AB128" s="150">
        <f>VLOOKUP($B128,Snapshot!$D:$AJ,26,FALSE)</f>
        <v>17.561851718424716</v>
      </c>
      <c r="AC128" s="151">
        <f>VLOOKUP($B128,Snapshot!$D:$AJ,27,FALSE)</f>
        <v>16.008150008923774</v>
      </c>
      <c r="AD128" s="152">
        <f>VLOOKUP($B128,Snapshot!$D:$AJ,28,FALSE)</f>
        <v>16.532853620253768</v>
      </c>
      <c r="AE128" s="152">
        <f>VLOOKUP($B128,Snapshot!$D:$AJ,29,FALSE)</f>
        <v>0.23808713989320091</v>
      </c>
    </row>
    <row r="129" spans="2:31" ht="12.75">
      <c r="B129" s="252" t="s">
        <v>142</v>
      </c>
      <c r="C129" s="165" t="s">
        <v>94</v>
      </c>
      <c r="D129" s="177" t="s">
        <v>90</v>
      </c>
      <c r="E129" s="148">
        <f>VLOOKUP($B129,Snapshot!$D:$AJ,2,FALSE)</f>
        <v>522.75</v>
      </c>
      <c r="F129" s="148">
        <f>VLOOKUP($B129,Snapshot!$D:$AJ,3,FALSE)</f>
        <v>575</v>
      </c>
      <c r="G129" s="148">
        <f t="shared" si="22"/>
        <v>9.995217599234806</v>
      </c>
      <c r="H129" s="149">
        <f>VLOOKUP($B129,Snapshot!$D:$AJ,8,FALSE)</f>
        <v>76.554005017921156</v>
      </c>
      <c r="I129" s="153">
        <f>IF(VLOOKUP($B129,Snapshot!$D:$AJ,28,FALSE)="#N/A N/A","NA",VLOOKUP($B129,Snapshot!$D:$AJ,30,FALSE))</f>
        <v>22.956610000000001</v>
      </c>
      <c r="J129" s="154">
        <f>IF(VLOOKUP($B129,Snapshot!$D:$AJ,29,FALSE)="#N/A N/A","NA",VLOOKUP($B129,Snapshot!$D:$AJ,31,FALSE))</f>
        <v>22.13785</v>
      </c>
      <c r="K129" s="154">
        <f>IF(VLOOKUP($B129,Snapshot!$D:$AJ,30,FALSE)="#N/A N/A","NA",VLOOKUP($B129,Snapshot!$D:$AJ,32,FALSE))</f>
        <v>16.399460000000001</v>
      </c>
      <c r="L129" s="155">
        <f>IF(VLOOKUP($B129,Snapshot!$D:$AJ,31,FALSE)="#N/A N/A","NA",VLOOKUP($B129,Snapshot!$D:$AJ,33,FALSE))</f>
        <v>13.063689999999999</v>
      </c>
      <c r="M129" s="150">
        <f>VLOOKUP($B129,Snapshot!$D:$AJ,11,FALSE)</f>
        <v>16.387081788108645</v>
      </c>
      <c r="N129" s="151">
        <f>VLOOKUP($B129,Snapshot!$D:$AJ,12,FALSE)</f>
        <v>17.288114297170495</v>
      </c>
      <c r="O129" s="152">
        <f>VLOOKUP($B129,Snapshot!$D:$AJ,13,FALSE)</f>
        <v>18.794242075113047</v>
      </c>
      <c r="P129" s="151">
        <f>VLOOKUP($B129,Snapshot!$D:$AJ,14,FALSE)</f>
        <v>9.022406572122609</v>
      </c>
      <c r="Q129" s="151">
        <f>VLOOKUP($B129,Snapshot!$D:$AJ,15,FALSE)</f>
        <v>5.4984317568713692</v>
      </c>
      <c r="R129" s="151">
        <f>VLOOKUP($B129,Snapshot!$D:$AJ,16,FALSE)</f>
        <v>8.7119263099102451</v>
      </c>
      <c r="S129" s="150">
        <f>VLOOKUP($B129,Snapshot!$D:$AJ,17,FALSE)</f>
        <v>31.900127598028817</v>
      </c>
      <c r="T129" s="151">
        <f>VLOOKUP($B129,Snapshot!$D:$AJ,18,FALSE)</f>
        <v>30.237537247515611</v>
      </c>
      <c r="U129" s="152">
        <f>VLOOKUP($B129,Snapshot!$D:$AJ,19,FALSE)</f>
        <v>27.814369843209317</v>
      </c>
      <c r="V129" s="150">
        <f>VLOOKUP($B129,Snapshot!$D:$AJ,20,FALSE)</f>
        <v>8.7594144509911818</v>
      </c>
      <c r="W129" s="151">
        <f>VLOOKUP($B129,Snapshot!$D:$AJ,21,FALSE)</f>
        <v>8.3350924376926994</v>
      </c>
      <c r="X129" s="152">
        <f>VLOOKUP($B129,Snapshot!$D:$AJ,22,FALSE)</f>
        <v>7.8892557620591273</v>
      </c>
      <c r="Y129" s="150">
        <f>VLOOKUP($B129,Snapshot!$D:$AJ,23,FALSE)</f>
        <v>23.638223418214508</v>
      </c>
      <c r="Z129" s="151">
        <f>VLOOKUP($B129,Snapshot!$D:$AJ,24,FALSE)</f>
        <v>21.635965591460273</v>
      </c>
      <c r="AA129" s="152">
        <f>VLOOKUP($B129,Snapshot!$D:$AJ,25,FALSE)</f>
        <v>19.72951422583548</v>
      </c>
      <c r="AB129" s="150">
        <f>VLOOKUP($B129,Snapshot!$D:$AJ,26,FALSE)</f>
        <v>28.481773849304616</v>
      </c>
      <c r="AC129" s="151">
        <f>VLOOKUP($B129,Snapshot!$D:$AJ,27,FALSE)</f>
        <v>28.249612681958013</v>
      </c>
      <c r="AD129" s="152">
        <f>VLOOKUP($B129,Snapshot!$D:$AJ,28,FALSE)</f>
        <v>29.143383313150085</v>
      </c>
      <c r="AE129" s="152">
        <f>VLOOKUP($B129,Snapshot!$D:$AJ,29,FALSE)</f>
        <v>2.6303204208512674</v>
      </c>
    </row>
    <row r="130" spans="2:31" ht="12.75">
      <c r="B130" s="252" t="s">
        <v>143</v>
      </c>
      <c r="C130" s="165" t="s">
        <v>1334</v>
      </c>
      <c r="D130" s="177" t="s">
        <v>90</v>
      </c>
      <c r="E130" s="148">
        <f>VLOOKUP($B130,Snapshot!$D:$AJ,2,FALSE)</f>
        <v>543.15</v>
      </c>
      <c r="F130" s="148">
        <f>VLOOKUP($B130,Snapshot!$D:$AJ,3,FALSE)</f>
        <v>565</v>
      </c>
      <c r="G130" s="148">
        <f t="shared" si="22"/>
        <v>4.0228297891926843</v>
      </c>
      <c r="H130" s="149">
        <f>VLOOKUP($B130,Snapshot!$D:$AJ,8,FALSE)</f>
        <v>2.3617935483870967</v>
      </c>
      <c r="I130" s="153">
        <f>IF(VLOOKUP($B130,Snapshot!$D:$AJ,28,FALSE)="#N/A N/A","NA",VLOOKUP($B130,Snapshot!$D:$AJ,30,FALSE))</f>
        <v>31.5611</v>
      </c>
      <c r="J130" s="154">
        <f>IF(VLOOKUP($B130,Snapshot!$D:$AJ,29,FALSE)="#N/A N/A","NA",VLOOKUP($B130,Snapshot!$D:$AJ,31,FALSE))</f>
        <v>21.891829999999999</v>
      </c>
      <c r="K130" s="154">
        <f>IF(VLOOKUP($B130,Snapshot!$D:$AJ,30,FALSE)="#N/A N/A","NA",VLOOKUP($B130,Snapshot!$D:$AJ,32,FALSE))</f>
        <v>48.52337</v>
      </c>
      <c r="L130" s="155">
        <f>IF(VLOOKUP($B130,Snapshot!$D:$AJ,31,FALSE)="#N/A N/A","NA",VLOOKUP($B130,Snapshot!$D:$AJ,33,FALSE))</f>
        <v>13.428000000000001</v>
      </c>
      <c r="M130" s="150">
        <f>VLOOKUP($B130,Snapshot!$D:$AJ,11,FALSE)</f>
        <v>9.8118510167234447</v>
      </c>
      <c r="N130" s="151">
        <f>VLOOKUP($B130,Snapshot!$D:$AJ,12,FALSE)</f>
        <v>11.066166147520883</v>
      </c>
      <c r="O130" s="152">
        <f>VLOOKUP($B130,Snapshot!$D:$AJ,13,FALSE)</f>
        <v>12.424930562461096</v>
      </c>
      <c r="P130" s="151">
        <f>VLOOKUP($B130,Snapshot!$D:$AJ,14,FALSE)</f>
        <v>54.83854332299105</v>
      </c>
      <c r="Q130" s="151">
        <f>VLOOKUP($B130,Snapshot!$D:$AJ,15,FALSE)</f>
        <v>12.783674850541127</v>
      </c>
      <c r="R130" s="151">
        <f>VLOOKUP($B130,Snapshot!$D:$AJ,16,FALSE)</f>
        <v>12.278547030893904</v>
      </c>
      <c r="S130" s="150">
        <f>VLOOKUP($B130,Snapshot!$D:$AJ,17,FALSE)</f>
        <v>55.356527435470447</v>
      </c>
      <c r="T130" s="151">
        <f>VLOOKUP($B130,Snapshot!$D:$AJ,18,FALSE)</f>
        <v>49.082039141593775</v>
      </c>
      <c r="U130" s="152">
        <f>VLOOKUP($B130,Snapshot!$D:$AJ,19,FALSE)</f>
        <v>43.714530014436903</v>
      </c>
      <c r="V130" s="150">
        <f>VLOOKUP($B130,Snapshot!$D:$AJ,20,FALSE)</f>
        <v>11.029611535079715</v>
      </c>
      <c r="W130" s="151">
        <f>VLOOKUP($B130,Snapshot!$D:$AJ,21,FALSE)</f>
        <v>10.419403569274401</v>
      </c>
      <c r="X130" s="152">
        <f>VLOOKUP($B130,Snapshot!$D:$AJ,22,FALSE)</f>
        <v>9.3614861271776082</v>
      </c>
      <c r="Y130" s="150">
        <f>VLOOKUP($B130,Snapshot!$D:$AJ,23,FALSE)</f>
        <v>40.677036265110459</v>
      </c>
      <c r="Z130" s="151">
        <f>VLOOKUP($B130,Snapshot!$D:$AJ,24,FALSE)</f>
        <v>35.707213581149666</v>
      </c>
      <c r="AA130" s="152">
        <f>VLOOKUP($B130,Snapshot!$D:$AJ,25,FALSE)</f>
        <v>31.479642988561629</v>
      </c>
      <c r="AB130" s="150">
        <f>VLOOKUP($B130,Snapshot!$D:$AJ,26,FALSE)</f>
        <v>21.463627580624422</v>
      </c>
      <c r="AC130" s="151">
        <f>VLOOKUP($B130,Snapshot!$D:$AJ,27,FALSE)</f>
        <v>21.832482444044562</v>
      </c>
      <c r="AD130" s="152">
        <f>VLOOKUP($B130,Snapshot!$D:$AJ,28,FALSE)</f>
        <v>22.560359643132163</v>
      </c>
      <c r="AE130" s="152">
        <f>VLOOKUP($B130,Snapshot!$D:$AJ,29,FALSE)</f>
        <v>0.64438921108349456</v>
      </c>
    </row>
    <row r="131" spans="2:31" ht="12.75">
      <c r="B131" s="252" t="s">
        <v>144</v>
      </c>
      <c r="C131" s="165" t="s">
        <v>95</v>
      </c>
      <c r="D131" s="177" t="s">
        <v>90</v>
      </c>
      <c r="E131" s="148">
        <f>VLOOKUP($B131,Snapshot!$D:$AJ,2,FALSE)</f>
        <v>692.5</v>
      </c>
      <c r="F131" s="148">
        <f>VLOOKUP($B131,Snapshot!$D:$AJ,3,FALSE)</f>
        <v>750</v>
      </c>
      <c r="G131" s="148">
        <f t="shared" ref="G131" si="32">IF(IFERROR(((IF(F131&lt;0,"-",F131))/E131*100-100),"-")=-100,"-",(IFERROR(((IF(F131&lt;0,"-",F131))/E131*100-100),"-")))</f>
        <v>8.3032490974729285</v>
      </c>
      <c r="H131" s="149">
        <f>VLOOKUP($B131,Snapshot!$D:$AJ,8,FALSE)</f>
        <v>10.692204301075268</v>
      </c>
      <c r="I131" s="153">
        <f>IF(VLOOKUP($B131,Snapshot!$D:$AJ,28,FALSE)="#N/A N/A","NA",VLOOKUP($B131,Snapshot!$D:$AJ,30,FALSE))</f>
        <v>13.227600000000001</v>
      </c>
      <c r="J131" s="154">
        <f>IF(VLOOKUP($B131,Snapshot!$D:$AJ,29,FALSE)="#N/A N/A","NA",VLOOKUP($B131,Snapshot!$D:$AJ,31,FALSE))</f>
        <v>39.941389999999998</v>
      </c>
      <c r="K131" s="154">
        <f>IF(VLOOKUP($B131,Snapshot!$D:$AJ,30,FALSE)="#N/A N/A","NA",VLOOKUP($B131,Snapshot!$D:$AJ,32,FALSE))</f>
        <v>18.670210000000001</v>
      </c>
      <c r="L131" s="155">
        <f>IF(VLOOKUP($B131,Snapshot!$D:$AJ,31,FALSE)="#N/A N/A","NA",VLOOKUP($B131,Snapshot!$D:$AJ,33,FALSE))</f>
        <v>26.322510000000001</v>
      </c>
      <c r="M131" s="150">
        <f>VLOOKUP($B131,Snapshot!$D:$AJ,11,FALSE)</f>
        <v>11.480620155038761</v>
      </c>
      <c r="N131" s="151">
        <f>VLOOKUP($B131,Snapshot!$D:$AJ,12,FALSE)</f>
        <v>12.95124293946831</v>
      </c>
      <c r="O131" s="152">
        <f>VLOOKUP($B131,Snapshot!$D:$AJ,13,FALSE)</f>
        <v>14.334623437956452</v>
      </c>
      <c r="P131" s="151">
        <f>VLOOKUP($B131,Snapshot!$D:$AJ,14,FALSE)</f>
        <v>13.748079877112129</v>
      </c>
      <c r="Q131" s="151">
        <f>VLOOKUP($B131,Snapshot!$D:$AJ,15,FALSE)</f>
        <v>12.809611019001466</v>
      </c>
      <c r="R131" s="151">
        <f>VLOOKUP($B131,Snapshot!$D:$AJ,16,FALSE)</f>
        <v>10.681449687522694</v>
      </c>
      <c r="S131" s="150">
        <f>VLOOKUP($B131,Snapshot!$D:$AJ,17,FALSE)</f>
        <v>60.319041188386223</v>
      </c>
      <c r="T131" s="151">
        <f>VLOOKUP($B131,Snapshot!$D:$AJ,18,FALSE)</f>
        <v>53.469771452563712</v>
      </c>
      <c r="U131" s="152">
        <f>VLOOKUP($B131,Snapshot!$D:$AJ,19,FALSE)</f>
        <v>48.309605271271991</v>
      </c>
      <c r="V131" s="150">
        <f>VLOOKUP($B131,Snapshot!$D:$AJ,20,FALSE)</f>
        <v>23.312239039665972</v>
      </c>
      <c r="W131" s="151">
        <f>VLOOKUP($B131,Snapshot!$D:$AJ,21,FALSE)</f>
        <v>22.226380920878103</v>
      </c>
      <c r="X131" s="152">
        <f>VLOOKUP($B131,Snapshot!$D:$AJ,22,FALSE)</f>
        <v>20.990386935824276</v>
      </c>
      <c r="Y131" s="150">
        <f>VLOOKUP($B131,Snapshot!$D:$AJ,23,FALSE)</f>
        <v>43.599086870681148</v>
      </c>
      <c r="Z131" s="151">
        <f>VLOOKUP($B131,Snapshot!$D:$AJ,24,FALSE)</f>
        <v>38.832692223791952</v>
      </c>
      <c r="AA131" s="152">
        <f>VLOOKUP($B131,Snapshot!$D:$AJ,25,FALSE)</f>
        <v>34.6052507303135</v>
      </c>
      <c r="AB131" s="150">
        <f>VLOOKUP($B131,Snapshot!$D:$AJ,26,FALSE)</f>
        <v>38.815358406499804</v>
      </c>
      <c r="AC131" s="151">
        <f>VLOOKUP($B131,Snapshot!$D:$AJ,27,FALSE)</f>
        <v>42.559306578544081</v>
      </c>
      <c r="AD131" s="152">
        <f>VLOOKUP($B131,Snapshot!$D:$AJ,28,FALSE)</f>
        <v>44.692373644658105</v>
      </c>
      <c r="AE131" s="152">
        <f>VLOOKUP($B131,Snapshot!$D:$AJ,29,FALSE)</f>
        <v>1.5162454873646209</v>
      </c>
    </row>
    <row r="132" spans="2:31" ht="12.75">
      <c r="B132" s="252" t="s">
        <v>145</v>
      </c>
      <c r="C132" s="165" t="s">
        <v>255</v>
      </c>
      <c r="D132" s="177" t="s">
        <v>90</v>
      </c>
      <c r="E132" s="148">
        <f>VLOOKUP($B132,Snapshot!$D:$AJ,2,FALSE)</f>
        <v>2747.15</v>
      </c>
      <c r="F132" s="148">
        <f>VLOOKUP($B132,Snapshot!$D:$AJ,3,FALSE)</f>
        <v>2500</v>
      </c>
      <c r="G132" s="148">
        <f t="shared" si="22"/>
        <v>-8.9965964727080916</v>
      </c>
      <c r="H132" s="149">
        <f>VLOOKUP($B132,Snapshot!$D:$AJ,8,FALSE)</f>
        <v>31.716650537634408</v>
      </c>
      <c r="I132" s="153">
        <f>IF(VLOOKUP($B132,Snapshot!$D:$AJ,28,FALSE)="#N/A N/A","NA",VLOOKUP($B132,Snapshot!$D:$AJ,30,FALSE))</f>
        <v>8.4736709999999995</v>
      </c>
      <c r="J132" s="154">
        <f>IF(VLOOKUP($B132,Snapshot!$D:$AJ,29,FALSE)="#N/A N/A","NA",VLOOKUP($B132,Snapshot!$D:$AJ,31,FALSE))</f>
        <v>7.0012499999999998</v>
      </c>
      <c r="K132" s="154">
        <f>IF(VLOOKUP($B132,Snapshot!$D:$AJ,30,FALSE)="#N/A N/A","NA",VLOOKUP($B132,Snapshot!$D:$AJ,32,FALSE))</f>
        <v>20.1586</v>
      </c>
      <c r="L132" s="155">
        <f>IF(VLOOKUP($B132,Snapshot!$D:$AJ,31,FALSE)="#N/A N/A","NA",VLOOKUP($B132,Snapshot!$D:$AJ,33,FALSE))</f>
        <v>3.2937880000000002</v>
      </c>
      <c r="M132" s="150">
        <f>VLOOKUP($B132,Snapshot!$D:$AJ,11,FALSE)</f>
        <v>41.046359676415733</v>
      </c>
      <c r="N132" s="151">
        <f>VLOOKUP($B132,Snapshot!$D:$AJ,12,FALSE)</f>
        <v>36.84270083763753</v>
      </c>
      <c r="O132" s="152">
        <f>VLOOKUP($B132,Snapshot!$D:$AJ,13,FALSE)</f>
        <v>40.797910794706283</v>
      </c>
      <c r="P132" s="151">
        <f>VLOOKUP($B132,Snapshot!$D:$AJ,14,FALSE)</f>
        <v>62.450743769087261</v>
      </c>
      <c r="Q132" s="151">
        <f>VLOOKUP($B132,Snapshot!$D:$AJ,15,FALSE)</f>
        <v>-10.241246414827687</v>
      </c>
      <c r="R132" s="151">
        <f>VLOOKUP($B132,Snapshot!$D:$AJ,16,FALSE)</f>
        <v>10.73539633942422</v>
      </c>
      <c r="S132" s="150">
        <f>VLOOKUP($B132,Snapshot!$D:$AJ,17,FALSE)</f>
        <v>66.927981474041587</v>
      </c>
      <c r="T132" s="151">
        <f>VLOOKUP($B132,Snapshot!$D:$AJ,18,FALSE)</f>
        <v>74.564294623959384</v>
      </c>
      <c r="U132" s="152">
        <f>VLOOKUP($B132,Snapshot!$D:$AJ,19,FALSE)</f>
        <v>67.335555828423836</v>
      </c>
      <c r="V132" s="150">
        <f>VLOOKUP($B132,Snapshot!$D:$AJ,20,FALSE)</f>
        <v>79.284323338990518</v>
      </c>
      <c r="W132" s="151">
        <f>VLOOKUP($B132,Snapshot!$D:$AJ,21,FALSE)</f>
        <v>65.793578305894926</v>
      </c>
      <c r="X132" s="152">
        <f>VLOOKUP($B132,Snapshot!$D:$AJ,22,FALSE)</f>
        <v>55.330484597416387</v>
      </c>
      <c r="Y132" s="150">
        <f>VLOOKUP($B132,Snapshot!$D:$AJ,23,FALSE)</f>
        <v>44.722656415272809</v>
      </c>
      <c r="Z132" s="151">
        <f>VLOOKUP($B132,Snapshot!$D:$AJ,24,FALSE)</f>
        <v>50.519773685629922</v>
      </c>
      <c r="AA132" s="152">
        <f>VLOOKUP($B132,Snapshot!$D:$AJ,25,FALSE)</f>
        <v>44.982191593210224</v>
      </c>
      <c r="AB132" s="150">
        <f>VLOOKUP($B132,Snapshot!$D:$AJ,26,FALSE)</f>
        <v>136.47065720009809</v>
      </c>
      <c r="AC132" s="151">
        <f>VLOOKUP($B132,Snapshot!$D:$AJ,27,FALSE)</f>
        <v>96.442541668151875</v>
      </c>
      <c r="AD132" s="152">
        <f>VLOOKUP($B132,Snapshot!$D:$AJ,28,FALSE)</f>
        <v>89.269498916413212</v>
      </c>
      <c r="AE132" s="152">
        <f>VLOOKUP($B132,Snapshot!$D:$AJ,29,FALSE)</f>
        <v>1.1721238374315202</v>
      </c>
    </row>
    <row r="133" spans="2:31" ht="12.75">
      <c r="B133" s="252" t="s">
        <v>146</v>
      </c>
      <c r="C133" s="165" t="s">
        <v>261</v>
      </c>
      <c r="D133" s="177" t="s">
        <v>90</v>
      </c>
      <c r="E133" s="148">
        <f>VLOOKUP($B133,Snapshot!$D:$AJ,2,FALSE)</f>
        <v>16425.75</v>
      </c>
      <c r="F133" s="148">
        <f>VLOOKUP($B133,Snapshot!$D:$AJ,3,FALSE)</f>
        <v>17000</v>
      </c>
      <c r="G133" s="148">
        <f t="shared" si="22"/>
        <v>3.4960351886519589</v>
      </c>
      <c r="H133" s="149">
        <f>VLOOKUP($B133,Snapshot!$D:$AJ,8,FALSE)</f>
        <v>6.3669688888888887</v>
      </c>
      <c r="I133" s="153">
        <f>IF(VLOOKUP($B133,Snapshot!$D:$AJ,28,FALSE)="#N/A N/A","NA",VLOOKUP($B133,Snapshot!$D:$AJ,30,FALSE))</f>
        <v>-2.2300089999999999</v>
      </c>
      <c r="J133" s="154">
        <f>IF(VLOOKUP($B133,Snapshot!$D:$AJ,29,FALSE)="#N/A N/A","NA",VLOOKUP($B133,Snapshot!$D:$AJ,31,FALSE))</f>
        <v>-0.4503064</v>
      </c>
      <c r="K133" s="154">
        <f>IF(VLOOKUP($B133,Snapshot!$D:$AJ,30,FALSE)="#N/A N/A","NA",VLOOKUP($B133,Snapshot!$D:$AJ,32,FALSE))</f>
        <v>-9.7066789999999994</v>
      </c>
      <c r="L133" s="155">
        <f>IF(VLOOKUP($B133,Snapshot!$D:$AJ,31,FALSE)="#N/A N/A","NA",VLOOKUP($B133,Snapshot!$D:$AJ,33,FALSE))</f>
        <v>-4.9915349999999998</v>
      </c>
      <c r="M133" s="150">
        <f>VLOOKUP($B133,Snapshot!$D:$AJ,11,FALSE)</f>
        <v>220.26692307692318</v>
      </c>
      <c r="N133" s="151">
        <f>VLOOKUP($B133,Snapshot!$D:$AJ,12,FALSE)</f>
        <v>260.2490138472819</v>
      </c>
      <c r="O133" s="152">
        <f>VLOOKUP($B133,Snapshot!$D:$AJ,13,FALSE)</f>
        <v>296.44998848540382</v>
      </c>
      <c r="P133" s="151">
        <f>VLOOKUP($B133,Snapshot!$D:$AJ,14,FALSE)</f>
        <v>15.130983270698749</v>
      </c>
      <c r="Q133" s="151">
        <f>VLOOKUP($B133,Snapshot!$D:$AJ,15,FALSE)</f>
        <v>18.151654461707768</v>
      </c>
      <c r="R133" s="151">
        <f>VLOOKUP($B133,Snapshot!$D:$AJ,16,FALSE)</f>
        <v>13.910129419112893</v>
      </c>
      <c r="S133" s="150">
        <f>VLOOKUP($B133,Snapshot!$D:$AJ,17,FALSE)</f>
        <v>74.572022755607676</v>
      </c>
      <c r="T133" s="151">
        <f>VLOOKUP($B133,Snapshot!$D:$AJ,18,FALSE)</f>
        <v>63.115512935771896</v>
      </c>
      <c r="U133" s="152">
        <f>VLOOKUP($B133,Snapshot!$D:$AJ,19,FALSE)</f>
        <v>55.408165417448643</v>
      </c>
      <c r="V133" s="150">
        <f>VLOOKUP($B133,Snapshot!$D:$AJ,20,FALSE)</f>
        <v>68.809829517590273</v>
      </c>
      <c r="W133" s="151">
        <f>VLOOKUP($B133,Snapshot!$D:$AJ,21,FALSE)</f>
        <v>56.479607957847712</v>
      </c>
      <c r="X133" s="152">
        <f>VLOOKUP($B133,Snapshot!$D:$AJ,22,FALSE)</f>
        <v>46.90534999305671</v>
      </c>
      <c r="Y133" s="150">
        <f>VLOOKUP($B133,Snapshot!$D:$AJ,23,FALSE)</f>
        <v>53.60061387628906</v>
      </c>
      <c r="Z133" s="151">
        <f>VLOOKUP($B133,Snapshot!$D:$AJ,24,FALSE)</f>
        <v>45.823419467753133</v>
      </c>
      <c r="AA133" s="152">
        <f>VLOOKUP($B133,Snapshot!$D:$AJ,25,FALSE)</f>
        <v>40.486139267389568</v>
      </c>
      <c r="AB133" s="150">
        <f>VLOOKUP($B133,Snapshot!$D:$AJ,26,FALSE)</f>
        <v>83.197357181458457</v>
      </c>
      <c r="AC133" s="151">
        <f>VLOOKUP($B133,Snapshot!$D:$AJ,27,FALSE)</f>
        <v>98.413895123120881</v>
      </c>
      <c r="AD133" s="152">
        <f>VLOOKUP($B133,Snapshot!$D:$AJ,28,FALSE)</f>
        <v>92.607843099744088</v>
      </c>
      <c r="AE133" s="152">
        <f>VLOOKUP($B133,Snapshot!$D:$AJ,29,FALSE)</f>
        <v>1.2083741650061814</v>
      </c>
    </row>
    <row r="134" spans="2:31" ht="12.75">
      <c r="B134" s="252" t="s">
        <v>147</v>
      </c>
      <c r="C134" s="165" t="s">
        <v>96</v>
      </c>
      <c r="D134" s="177" t="s">
        <v>90</v>
      </c>
      <c r="E134" s="148">
        <f>VLOOKUP($B134,Snapshot!$D:$AJ,2,FALSE)</f>
        <v>42061.1</v>
      </c>
      <c r="F134" s="148">
        <f>VLOOKUP($B134,Snapshot!$D:$AJ,3,FALSE)</f>
        <v>38000</v>
      </c>
      <c r="G134" s="148">
        <f t="shared" ref="G134" si="33">IF(IFERROR(((IF(F134&lt;0,"-",F134))/E134*100-100),"-")=-100,"-",(IFERROR(((IF(F134&lt;0,"-",F134))/E134*100-100),"-")))</f>
        <v>-9.6552396394768607</v>
      </c>
      <c r="H134" s="149">
        <f>VLOOKUP($B134,Snapshot!$D:$AJ,8,FALSE)</f>
        <v>5.6002572534050179</v>
      </c>
      <c r="I134" s="153">
        <f>IF(VLOOKUP($B134,Snapshot!$D:$AJ,28,FALSE)="#N/A N/A","NA",VLOOKUP($B134,Snapshot!$D:$AJ,30,FALSE))</f>
        <v>4.997223</v>
      </c>
      <c r="J134" s="154">
        <f>IF(VLOOKUP($B134,Snapshot!$D:$AJ,29,FALSE)="#N/A N/A","NA",VLOOKUP($B134,Snapshot!$D:$AJ,31,FALSE))</f>
        <v>22.129159999999999</v>
      </c>
      <c r="K134" s="154">
        <f>IF(VLOOKUP($B134,Snapshot!$D:$AJ,30,FALSE)="#N/A N/A","NA",VLOOKUP($B134,Snapshot!$D:$AJ,32,FALSE))</f>
        <v>8.6993419999999997</v>
      </c>
      <c r="L134" s="155">
        <f>IF(VLOOKUP($B134,Snapshot!$D:$AJ,31,FALSE)="#N/A N/A","NA",VLOOKUP($B134,Snapshot!$D:$AJ,33,FALSE))</f>
        <v>9.2613830000000004</v>
      </c>
      <c r="M134" s="150">
        <f>VLOOKUP($B134,Snapshot!$D:$AJ,11,FALSE)</f>
        <v>510.30868126843512</v>
      </c>
      <c r="N134" s="151">
        <f>VLOOKUP($B134,Snapshot!$D:$AJ,12,FALSE)</f>
        <v>576.2108012767676</v>
      </c>
      <c r="O134" s="152">
        <f>VLOOKUP($B134,Snapshot!$D:$AJ,13,FALSE)</f>
        <v>699.43174309192239</v>
      </c>
      <c r="P134" s="151">
        <f>VLOOKUP($B134,Snapshot!$D:$AJ,14,FALSE)</f>
        <v>-0.35996530412718553</v>
      </c>
      <c r="Q134" s="151">
        <f>VLOOKUP($B134,Snapshot!$D:$AJ,15,FALSE)</f>
        <v>12.914167919801912</v>
      </c>
      <c r="R134" s="151">
        <f>VLOOKUP($B134,Snapshot!$D:$AJ,16,FALSE)</f>
        <v>21.384698367701873</v>
      </c>
      <c r="S134" s="150">
        <f>VLOOKUP($B134,Snapshot!$D:$AJ,17,FALSE)</f>
        <v>82.422858054172139</v>
      </c>
      <c r="T134" s="151">
        <f>VLOOKUP($B134,Snapshot!$D:$AJ,18,FALSE)</f>
        <v>72.996028375033987</v>
      </c>
      <c r="U134" s="152">
        <f>VLOOKUP($B134,Snapshot!$D:$AJ,19,FALSE)</f>
        <v>60.136103937839358</v>
      </c>
      <c r="V134" s="150">
        <f>VLOOKUP($B134,Snapshot!$D:$AJ,20,FALSE)</f>
        <v>29.377994549658982</v>
      </c>
      <c r="W134" s="151">
        <f>VLOOKUP($B134,Snapshot!$D:$AJ,21,FALSE)</f>
        <v>26.881375370886083</v>
      </c>
      <c r="X134" s="152">
        <f>VLOOKUP($B134,Snapshot!$D:$AJ,22,FALSE)</f>
        <v>23.164318883428997</v>
      </c>
      <c r="Y134" s="150">
        <f>VLOOKUP($B134,Snapshot!$D:$AJ,23,FALSE)</f>
        <v>53.582466911035119</v>
      </c>
      <c r="Z134" s="151">
        <f>VLOOKUP($B134,Snapshot!$D:$AJ,24,FALSE)</f>
        <v>48.883334130155767</v>
      </c>
      <c r="AA134" s="152">
        <f>VLOOKUP($B134,Snapshot!$D:$AJ,25,FALSE)</f>
        <v>40.39810582452472</v>
      </c>
      <c r="AB134" s="150">
        <f>VLOOKUP($B134,Snapshot!$D:$AJ,26,FALSE)</f>
        <v>35.643018506286694</v>
      </c>
      <c r="AC134" s="151">
        <f>VLOOKUP($B134,Snapshot!$D:$AJ,27,FALSE)</f>
        <v>36.825805416120438</v>
      </c>
      <c r="AD134" s="152">
        <f>VLOOKUP($B134,Snapshot!$D:$AJ,28,FALSE)</f>
        <v>38.519819819676314</v>
      </c>
      <c r="AE134" s="152">
        <f>VLOOKUP($B134,Snapshot!$D:$AJ,29,FALSE)</f>
        <v>0.87967266666825172</v>
      </c>
    </row>
    <row r="135" spans="2:31" ht="12.75">
      <c r="B135" s="252" t="s">
        <v>148</v>
      </c>
      <c r="C135" s="165" t="s">
        <v>97</v>
      </c>
      <c r="D135" s="177" t="s">
        <v>90</v>
      </c>
      <c r="E135" s="148">
        <f>VLOOKUP($B135,Snapshot!$D:$AJ,2,FALSE)</f>
        <v>3361.05</v>
      </c>
      <c r="F135" s="148">
        <f>VLOOKUP($B135,Snapshot!$D:$AJ,3,FALSE)</f>
        <v>2950</v>
      </c>
      <c r="G135" s="148">
        <f t="shared" si="22"/>
        <v>-12.22980913702564</v>
      </c>
      <c r="H135" s="149">
        <f>VLOOKUP($B135,Snapshot!$D:$AJ,8,FALSE)</f>
        <v>20.138329211469536</v>
      </c>
      <c r="I135" s="153">
        <f>IF(VLOOKUP($B135,Snapshot!$D:$AJ,28,FALSE)="#N/A N/A","NA",VLOOKUP($B135,Snapshot!$D:$AJ,30,FALSE))</f>
        <v>6.7881460000000002</v>
      </c>
      <c r="J135" s="154">
        <f>IF(VLOOKUP($B135,Snapshot!$D:$AJ,29,FALSE)="#N/A N/A","NA",VLOOKUP($B135,Snapshot!$D:$AJ,31,FALSE))</f>
        <v>12.41722</v>
      </c>
      <c r="K135" s="154">
        <f>IF(VLOOKUP($B135,Snapshot!$D:$AJ,30,FALSE)="#N/A N/A","NA",VLOOKUP($B135,Snapshot!$D:$AJ,32,FALSE))</f>
        <v>34.436619999999998</v>
      </c>
      <c r="L135" s="155">
        <f>IF(VLOOKUP($B135,Snapshot!$D:$AJ,31,FALSE)="#N/A N/A","NA",VLOOKUP($B135,Snapshot!$D:$AJ,33,FALSE))</f>
        <v>23.69763</v>
      </c>
      <c r="M135" s="150">
        <f>VLOOKUP($B135,Snapshot!$D:$AJ,11,FALSE)</f>
        <v>35.867401141058423</v>
      </c>
      <c r="N135" s="151">
        <f>VLOOKUP($B135,Snapshot!$D:$AJ,12,FALSE)</f>
        <v>43.317651856828967</v>
      </c>
      <c r="O135" s="152">
        <f>VLOOKUP($B135,Snapshot!$D:$AJ,13,FALSE)</f>
        <v>49.759133148269143</v>
      </c>
      <c r="P135" s="151">
        <f>VLOOKUP($B135,Snapshot!$D:$AJ,14,FALSE)</f>
        <v>42.185099397144057</v>
      </c>
      <c r="Q135" s="151">
        <f>VLOOKUP($B135,Snapshot!$D:$AJ,15,FALSE)</f>
        <v>20.771649126376303</v>
      </c>
      <c r="R135" s="151">
        <f>VLOOKUP($B135,Snapshot!$D:$AJ,16,FALSE)</f>
        <v>14.870338107730753</v>
      </c>
      <c r="S135" s="150">
        <f>VLOOKUP($B135,Snapshot!$D:$AJ,17,FALSE)</f>
        <v>93.707653553758917</v>
      </c>
      <c r="T135" s="151">
        <f>VLOOKUP($B135,Snapshot!$D:$AJ,18,FALSE)</f>
        <v>77.590770873470959</v>
      </c>
      <c r="U135" s="152">
        <f>VLOOKUP($B135,Snapshot!$D:$AJ,19,FALSE)</f>
        <v>67.54639374413847</v>
      </c>
      <c r="V135" s="150">
        <f>VLOOKUP($B135,Snapshot!$D:$AJ,20,FALSE)</f>
        <v>20.321105002539511</v>
      </c>
      <c r="W135" s="151">
        <f>VLOOKUP($B135,Snapshot!$D:$AJ,21,FALSE)</f>
        <v>17.810221915677161</v>
      </c>
      <c r="X135" s="152">
        <f>VLOOKUP($B135,Snapshot!$D:$AJ,22,FALSE)</f>
        <v>15.985116981497267</v>
      </c>
      <c r="Y135" s="150">
        <f>VLOOKUP($B135,Snapshot!$D:$AJ,23,FALSE)</f>
        <v>61.379897645968093</v>
      </c>
      <c r="Z135" s="151">
        <f>VLOOKUP($B135,Snapshot!$D:$AJ,24,FALSE)</f>
        <v>53.093668489939546</v>
      </c>
      <c r="AA135" s="152">
        <f>VLOOKUP($B135,Snapshot!$D:$AJ,25,FALSE)</f>
        <v>46.265487331593022</v>
      </c>
      <c r="AB135" s="150">
        <f>VLOOKUP($B135,Snapshot!$D:$AJ,26,FALSE)</f>
        <v>23.34454374396984</v>
      </c>
      <c r="AC135" s="151">
        <f>VLOOKUP($B135,Snapshot!$D:$AJ,27,FALSE)</f>
        <v>24.465531857658977</v>
      </c>
      <c r="AD135" s="152">
        <f>VLOOKUP($B135,Snapshot!$D:$AJ,28,FALSE)</f>
        <v>24.943429918274013</v>
      </c>
      <c r="AE135" s="152">
        <f>VLOOKUP($B135,Snapshot!$D:$AJ,29,FALSE)</f>
        <v>0.47604171315511523</v>
      </c>
    </row>
    <row r="136" spans="2:31" ht="12.75">
      <c r="B136" s="252" t="s">
        <v>575</v>
      </c>
      <c r="C136" s="165" t="s">
        <v>1335</v>
      </c>
      <c r="D136" s="177" t="s">
        <v>90</v>
      </c>
      <c r="E136" s="148">
        <f>VLOOKUP($B136,Snapshot!$D:$AJ,2,FALSE)</f>
        <v>1201.25</v>
      </c>
      <c r="F136" s="148">
        <f>VLOOKUP($B136,Snapshot!$D:$AJ,3,FALSE)</f>
        <v>1380</v>
      </c>
      <c r="G136" s="148">
        <f t="shared" si="22"/>
        <v>14.880332986472425</v>
      </c>
      <c r="H136" s="149">
        <f>VLOOKUP($B136,Snapshot!$D:$AJ,8,FALSE)</f>
        <v>13.81667402842533</v>
      </c>
      <c r="I136" s="153">
        <f>IF(VLOOKUP($B136,Snapshot!$D:$AJ,28,FALSE)="#N/A N/A","NA",VLOOKUP($B136,Snapshot!$D:$AJ,30,FALSE))</f>
        <v>12.08525</v>
      </c>
      <c r="J136" s="154">
        <f>IF(VLOOKUP($B136,Snapshot!$D:$AJ,29,FALSE)="#N/A N/A","NA",VLOOKUP($B136,Snapshot!$D:$AJ,31,FALSE))</f>
        <v>11.64282</v>
      </c>
      <c r="K136" s="154">
        <f>IF(VLOOKUP($B136,Snapshot!$D:$AJ,30,FALSE)="#N/A N/A","NA",VLOOKUP($B136,Snapshot!$D:$AJ,32,FALSE))</f>
        <v>36.857149999999997</v>
      </c>
      <c r="L136" s="155">
        <f>IF(VLOOKUP($B136,Snapshot!$D:$AJ,31,FALSE)="#N/A N/A","NA",VLOOKUP($B136,Snapshot!$D:$AJ,33,FALSE))</f>
        <v>11.904769999999999</v>
      </c>
      <c r="M136" s="150">
        <f>VLOOKUP($B136,Snapshot!$D:$AJ,11,FALSE)</f>
        <v>14.64681995835047</v>
      </c>
      <c r="N136" s="151">
        <f>VLOOKUP($B136,Snapshot!$D:$AJ,12,FALSE)</f>
        <v>16.571392516068162</v>
      </c>
      <c r="O136" s="152">
        <f>VLOOKUP($B136,Snapshot!$D:$AJ,13,FALSE)</f>
        <v>20.237032533387968</v>
      </c>
      <c r="P136" s="151">
        <f>VLOOKUP($B136,Snapshot!$D:$AJ,14,FALSE)</f>
        <v>28.723715795080796</v>
      </c>
      <c r="Q136" s="151">
        <f>VLOOKUP($B136,Snapshot!$D:$AJ,15,FALSE)</f>
        <v>13.139866286268177</v>
      </c>
      <c r="R136" s="151">
        <f>VLOOKUP($B136,Snapshot!$D:$AJ,16,FALSE)</f>
        <v>22.120289612146248</v>
      </c>
      <c r="S136" s="150">
        <f>VLOOKUP($B136,Snapshot!$D:$AJ,17,FALSE)</f>
        <v>82.014389704786481</v>
      </c>
      <c r="T136" s="151">
        <f>VLOOKUP($B136,Snapshot!$D:$AJ,18,FALSE)</f>
        <v>72.489381857030352</v>
      </c>
      <c r="U136" s="152">
        <f>VLOOKUP($B136,Snapshot!$D:$AJ,19,FALSE)</f>
        <v>59.358999300817629</v>
      </c>
      <c r="V136" s="150">
        <f>VLOOKUP($B136,Snapshot!$D:$AJ,20,FALSE)</f>
        <v>7.1284022182363262</v>
      </c>
      <c r="W136" s="151">
        <f>VLOOKUP($B136,Snapshot!$D:$AJ,21,FALSE)</f>
        <v>5.4082807540681364</v>
      </c>
      <c r="X136" s="152">
        <f>VLOOKUP($B136,Snapshot!$D:$AJ,22,FALSE)</f>
        <v>5.0855190774859809</v>
      </c>
      <c r="Y136" s="150">
        <f>VLOOKUP($B136,Snapshot!$D:$AJ,23,FALSE)</f>
        <v>50.745058915331725</v>
      </c>
      <c r="Z136" s="151">
        <f>VLOOKUP($B136,Snapshot!$D:$AJ,24,FALSE)</f>
        <v>41.70458652406306</v>
      </c>
      <c r="AA136" s="152">
        <f>VLOOKUP($B136,Snapshot!$D:$AJ,25,FALSE)</f>
        <v>35.716582791805969</v>
      </c>
      <c r="AB136" s="150">
        <f>VLOOKUP($B136,Snapshot!$D:$AJ,26,FALSE)</f>
        <v>8.6325302922947458</v>
      </c>
      <c r="AC136" s="151">
        <f>VLOOKUP($B136,Snapshot!$D:$AJ,27,FALSE)</f>
        <v>8.9944421173831657</v>
      </c>
      <c r="AD136" s="152">
        <f>VLOOKUP($B136,Snapshot!$D:$AJ,28,FALSE)</f>
        <v>9.4985826254012142</v>
      </c>
      <c r="AE136" s="152">
        <f>VLOOKUP($B136,Snapshot!$D:$AJ,29,FALSE)</f>
        <v>0.54110301768990643</v>
      </c>
    </row>
    <row r="137" spans="2:31" ht="12.75">
      <c r="B137" s="252" t="s">
        <v>149</v>
      </c>
      <c r="C137" s="165" t="s">
        <v>1336</v>
      </c>
      <c r="D137" s="177" t="s">
        <v>90</v>
      </c>
      <c r="E137" s="148">
        <f>VLOOKUP($B137,Snapshot!$D:$AJ,2,FALSE)</f>
        <v>2180.4499999999998</v>
      </c>
      <c r="F137" s="148">
        <f>VLOOKUP($B137,Snapshot!$D:$AJ,3,FALSE)</f>
        <v>1800</v>
      </c>
      <c r="G137" s="148">
        <f t="shared" si="22"/>
        <v>-17.448233162879205</v>
      </c>
      <c r="H137" s="149">
        <f>VLOOKUP($B137,Snapshot!$D:$AJ,8,FALSE)</f>
        <v>6.8031667861409781</v>
      </c>
      <c r="I137" s="153">
        <f>IF(VLOOKUP($B137,Snapshot!$D:$AJ,28,FALSE)="#N/A N/A","NA",VLOOKUP($B137,Snapshot!$D:$AJ,30,FALSE))</f>
        <v>9.4878230000000006</v>
      </c>
      <c r="J137" s="154">
        <f>IF(VLOOKUP($B137,Snapshot!$D:$AJ,29,FALSE)="#N/A N/A","NA",VLOOKUP($B137,Snapshot!$D:$AJ,31,FALSE))</f>
        <v>28.57564</v>
      </c>
      <c r="K137" s="154">
        <f>IF(VLOOKUP($B137,Snapshot!$D:$AJ,30,FALSE)="#N/A N/A","NA",VLOOKUP($B137,Snapshot!$D:$AJ,32,FALSE))</f>
        <v>37.841769999999997</v>
      </c>
      <c r="L137" s="155">
        <f>IF(VLOOKUP($B137,Snapshot!$D:$AJ,31,FALSE)="#N/A N/A","NA",VLOOKUP($B137,Snapshot!$D:$AJ,33,FALSE))</f>
        <v>22.205410000000001</v>
      </c>
      <c r="M137" s="150">
        <f>VLOOKUP($B137,Snapshot!$D:$AJ,11,FALSE)</f>
        <v>15.539334341906208</v>
      </c>
      <c r="N137" s="151">
        <f>VLOOKUP($B137,Snapshot!$D:$AJ,12,FALSE)</f>
        <v>24.74172359476713</v>
      </c>
      <c r="O137" s="152">
        <f>VLOOKUP($B137,Snapshot!$D:$AJ,13,FALSE)</f>
        <v>33.115598008867472</v>
      </c>
      <c r="P137" s="151">
        <f>VLOOKUP($B137,Snapshot!$D:$AJ,14,FALSE)</f>
        <v>24.709458468465883</v>
      </c>
      <c r="Q137" s="151">
        <f>VLOOKUP($B137,Snapshot!$D:$AJ,15,FALSE)</f>
        <v>59.219970755401533</v>
      </c>
      <c r="R137" s="151">
        <f>VLOOKUP($B137,Snapshot!$D:$AJ,16,FALSE)</f>
        <v>33.845153843168042</v>
      </c>
      <c r="S137" s="150">
        <f>VLOOKUP($B137,Snapshot!$D:$AJ,17,FALSE)</f>
        <v>140.31810835807812</v>
      </c>
      <c r="T137" s="151">
        <f>VLOOKUP($B137,Snapshot!$D:$AJ,18,FALSE)</f>
        <v>88.128460074671779</v>
      </c>
      <c r="U137" s="152">
        <f>VLOOKUP($B137,Snapshot!$D:$AJ,19,FALSE)</f>
        <v>65.843594291008529</v>
      </c>
      <c r="V137" s="150">
        <f>VLOOKUP($B137,Snapshot!$D:$AJ,20,FALSE)</f>
        <v>13.797608141032081</v>
      </c>
      <c r="W137" s="151">
        <f>VLOOKUP($B137,Snapshot!$D:$AJ,21,FALSE)</f>
        <v>12.729389867911724</v>
      </c>
      <c r="X137" s="152">
        <f>VLOOKUP($B137,Snapshot!$D:$AJ,22,FALSE)</f>
        <v>11.534176503990967</v>
      </c>
      <c r="Y137" s="150">
        <f>VLOOKUP($B137,Snapshot!$D:$AJ,23,FALSE)</f>
        <v>81.472494577629561</v>
      </c>
      <c r="Z137" s="151">
        <f>VLOOKUP($B137,Snapshot!$D:$AJ,24,FALSE)</f>
        <v>55.170496820789168</v>
      </c>
      <c r="AA137" s="152">
        <f>VLOOKUP($B137,Snapshot!$D:$AJ,25,FALSE)</f>
        <v>42.871702944673871</v>
      </c>
      <c r="AB137" s="150">
        <f>VLOOKUP($B137,Snapshot!$D:$AJ,26,FALSE)</f>
        <v>10.090836191535795</v>
      </c>
      <c r="AC137" s="151">
        <f>VLOOKUP($B137,Snapshot!$D:$AJ,27,FALSE)</f>
        <v>15.02578270433553</v>
      </c>
      <c r="AD137" s="152">
        <f>VLOOKUP($B137,Snapshot!$D:$AJ,28,FALSE)</f>
        <v>18.380444529694888</v>
      </c>
      <c r="AE137" s="152">
        <f>VLOOKUP($B137,Snapshot!$D:$AJ,29,FALSE)</f>
        <v>0.45862092687289324</v>
      </c>
    </row>
    <row r="138" spans="2:31" ht="12.75">
      <c r="B138" s="252" t="s">
        <v>748</v>
      </c>
      <c r="C138" s="165" t="s">
        <v>98</v>
      </c>
      <c r="D138" s="177" t="s">
        <v>90</v>
      </c>
      <c r="E138" s="148">
        <f>VLOOKUP($B138,Snapshot!$D:$AJ,2,FALSE)</f>
        <v>1595.6</v>
      </c>
      <c r="F138" s="148">
        <f>VLOOKUP($B138,Snapshot!$D:$AJ,3,FALSE)</f>
        <v>1400</v>
      </c>
      <c r="G138" s="148">
        <f t="shared" si="22"/>
        <v>-12.258711456505395</v>
      </c>
      <c r="H138" s="149">
        <f>VLOOKUP($B138,Snapshot!$D:$AJ,8,FALSE)</f>
        <v>14.270039725209079</v>
      </c>
      <c r="I138" s="153">
        <f>IF(VLOOKUP($B138,Snapshot!$D:$AJ,28,FALSE)="#N/A N/A","NA",VLOOKUP($B138,Snapshot!$D:$AJ,30,FALSE))</f>
        <v>23.80029</v>
      </c>
      <c r="J138" s="154">
        <f>IF(VLOOKUP($B138,Snapshot!$D:$AJ,29,FALSE)="#N/A N/A","NA",VLOOKUP($B138,Snapshot!$D:$AJ,31,FALSE))</f>
        <v>40.18627</v>
      </c>
      <c r="K138" s="154">
        <f>IF(VLOOKUP($B138,Snapshot!$D:$AJ,30,FALSE)="#N/A N/A","NA",VLOOKUP($B138,Snapshot!$D:$AJ,32,FALSE))</f>
        <v>56.784910000000004</v>
      </c>
      <c r="L138" s="155">
        <f>IF(VLOOKUP($B138,Snapshot!$D:$AJ,31,FALSE)="#N/A N/A","NA",VLOOKUP($B138,Snapshot!$D:$AJ,33,FALSE))</f>
        <v>42.783000000000001</v>
      </c>
      <c r="M138" s="150">
        <f>VLOOKUP($B138,Snapshot!$D:$AJ,11,FALSE)</f>
        <v>18.117241379310343</v>
      </c>
      <c r="N138" s="151">
        <f>VLOOKUP($B138,Snapshot!$D:$AJ,12,FALSE)</f>
        <v>19.265334152013082</v>
      </c>
      <c r="O138" s="152">
        <f>VLOOKUP($B138,Snapshot!$D:$AJ,13,FALSE)</f>
        <v>21.972714119796258</v>
      </c>
      <c r="P138" s="151">
        <f>VLOOKUP($B138,Snapshot!$D:$AJ,14,FALSE)</f>
        <v>42.717231297997074</v>
      </c>
      <c r="Q138" s="151">
        <f>VLOOKUP($B138,Snapshot!$D:$AJ,15,FALSE)</f>
        <v>6.3370175881955593</v>
      </c>
      <c r="R138" s="151">
        <f>VLOOKUP($B138,Snapshot!$D:$AJ,16,FALSE)</f>
        <v>14.05311709841417</v>
      </c>
      <c r="S138" s="150">
        <f>VLOOKUP($B138,Snapshot!$D:$AJ,17,FALSE)</f>
        <v>88.070803197563762</v>
      </c>
      <c r="T138" s="151">
        <f>VLOOKUP($B138,Snapshot!$D:$AJ,18,FALSE)</f>
        <v>82.822337126878836</v>
      </c>
      <c r="U138" s="152">
        <f>VLOOKUP($B138,Snapshot!$D:$AJ,19,FALSE)</f>
        <v>72.617337635246813</v>
      </c>
      <c r="V138" s="150">
        <f>VLOOKUP($B138,Snapshot!$D:$AJ,20,FALSE)</f>
        <v>16.648045382737326</v>
      </c>
      <c r="W138" s="151">
        <f>VLOOKUP($B138,Snapshot!$D:$AJ,21,FALSE)</f>
        <v>13.861217079645002</v>
      </c>
      <c r="X138" s="152">
        <f>VLOOKUP($B138,Snapshot!$D:$AJ,22,FALSE)</f>
        <v>11.639471589534994</v>
      </c>
      <c r="Y138" s="150">
        <f>VLOOKUP($B138,Snapshot!$D:$AJ,23,FALSE)</f>
        <v>68.6588012295082</v>
      </c>
      <c r="Z138" s="151">
        <f>VLOOKUP($B138,Snapshot!$D:$AJ,24,FALSE)</f>
        <v>59.202861529290189</v>
      </c>
      <c r="AA138" s="152">
        <f>VLOOKUP($B138,Snapshot!$D:$AJ,25,FALSE)</f>
        <v>52.347895997661873</v>
      </c>
      <c r="AB138" s="150">
        <f>VLOOKUP($B138,Snapshot!$D:$AJ,26,FALSE)</f>
        <v>18.863995404279766</v>
      </c>
      <c r="AC138" s="151">
        <f>VLOOKUP($B138,Snapshot!$D:$AJ,27,FALSE)</f>
        <v>16.736085409435439</v>
      </c>
      <c r="AD138" s="152">
        <f>VLOOKUP($B138,Snapshot!$D:$AJ,28,FALSE)</f>
        <v>16.028502240056593</v>
      </c>
      <c r="AE138" s="152">
        <f>VLOOKUP($B138,Snapshot!$D:$AJ,29,FALSE)</f>
        <v>0.43870644271747311</v>
      </c>
    </row>
    <row r="139" spans="2:31" ht="12.75">
      <c r="B139" s="252" t="s">
        <v>597</v>
      </c>
      <c r="C139" s="165" t="s">
        <v>1337</v>
      </c>
      <c r="D139" s="177" t="s">
        <v>90</v>
      </c>
      <c r="E139" s="148">
        <f>VLOOKUP($B139,Snapshot!$D:$AJ,2,FALSE)</f>
        <v>609.25</v>
      </c>
      <c r="F139" s="148">
        <f>VLOOKUP($B139,Snapshot!$D:$AJ,3,FALSE)</f>
        <v>740</v>
      </c>
      <c r="G139" s="148">
        <f t="shared" ref="G139" si="34">IF(IFERROR(((IF(F139&lt;0,"-",F139))/E139*100-100),"-")=-100,"-",(IFERROR(((IF(F139&lt;0,"-",F139))/E139*100-100),"-")))</f>
        <v>21.460812474353716</v>
      </c>
      <c r="H139" s="149">
        <f>VLOOKUP($B139,Snapshot!$D:$AJ,8,FALSE)</f>
        <v>24.31350238948626</v>
      </c>
      <c r="I139" s="153">
        <f>IF(VLOOKUP($B139,Snapshot!$D:$AJ,28,FALSE)="#N/A N/A","NA",VLOOKUP($B139,Snapshot!$D:$AJ,30,FALSE))</f>
        <v>-7.0811970000000004</v>
      </c>
      <c r="J139" s="154">
        <f>IF(VLOOKUP($B139,Snapshot!$D:$AJ,29,FALSE)="#N/A N/A","NA",VLOOKUP($B139,Snapshot!$D:$AJ,31,FALSE))</f>
        <v>10.17976</v>
      </c>
      <c r="K139" s="154">
        <f>IF(VLOOKUP($B139,Snapshot!$D:$AJ,30,FALSE)="#N/A N/A","NA",VLOOKUP($B139,Snapshot!$D:$AJ,32,FALSE))</f>
        <v>57.494059999999998</v>
      </c>
      <c r="L139" s="155">
        <f>IF(VLOOKUP($B139,Snapshot!$D:$AJ,31,FALSE)="#N/A N/A","NA",VLOOKUP($B139,Snapshot!$D:$AJ,33,FALSE))</f>
        <v>23.175370000000001</v>
      </c>
      <c r="M139" s="150">
        <f>VLOOKUP($B139,Snapshot!$D:$AJ,11,FALSE)</f>
        <v>6.3297409048855702</v>
      </c>
      <c r="N139" s="151">
        <f>VLOOKUP($B139,Snapshot!$D:$AJ,12,FALSE)</f>
        <v>8.2603451443385154</v>
      </c>
      <c r="O139" s="152">
        <f>VLOOKUP($B139,Snapshot!$D:$AJ,13,FALSE)</f>
        <v>10.359620215007135</v>
      </c>
      <c r="P139" s="151">
        <f>VLOOKUP($B139,Snapshot!$D:$AJ,14,FALSE)</f>
        <v>37.283829417038959</v>
      </c>
      <c r="Q139" s="151">
        <f>VLOOKUP($B139,Snapshot!$D:$AJ,15,FALSE)</f>
        <v>30.50052551065432</v>
      </c>
      <c r="R139" s="151">
        <f>VLOOKUP($B139,Snapshot!$D:$AJ,16,FALSE)</f>
        <v>25.413890509253399</v>
      </c>
      <c r="S139" s="150">
        <f>VLOOKUP($B139,Snapshot!$D:$AJ,17,FALSE)</f>
        <v>96.251964994294511</v>
      </c>
      <c r="T139" s="151">
        <f>VLOOKUP($B139,Snapshot!$D:$AJ,18,FALSE)</f>
        <v>73.755998006641221</v>
      </c>
      <c r="U139" s="152">
        <f>VLOOKUP($B139,Snapshot!$D:$AJ,19,FALSE)</f>
        <v>58.810070963550316</v>
      </c>
      <c r="V139" s="150">
        <f>VLOOKUP($B139,Snapshot!$D:$AJ,20,FALSE)</f>
        <v>28.528305259368626</v>
      </c>
      <c r="W139" s="151">
        <f>VLOOKUP($B139,Snapshot!$D:$AJ,21,FALSE)</f>
        <v>21.29029267914693</v>
      </c>
      <c r="X139" s="152">
        <f>VLOOKUP($B139,Snapshot!$D:$AJ,22,FALSE)</f>
        <v>16.043049022430001</v>
      </c>
      <c r="Y139" s="150">
        <f>VLOOKUP($B139,Snapshot!$D:$AJ,23,FALSE)</f>
        <v>57.686195399066619</v>
      </c>
      <c r="Z139" s="151">
        <f>VLOOKUP($B139,Snapshot!$D:$AJ,24,FALSE)</f>
        <v>43.801972659431073</v>
      </c>
      <c r="AA139" s="152">
        <f>VLOOKUP($B139,Snapshot!$D:$AJ,25,FALSE)</f>
        <v>37.667766589352802</v>
      </c>
      <c r="AB139" s="150">
        <f>VLOOKUP($B139,Snapshot!$D:$AJ,26,FALSE)</f>
        <v>34.154711095170164</v>
      </c>
      <c r="AC139" s="151">
        <f>VLOOKUP($B139,Snapshot!$D:$AJ,27,FALSE)</f>
        <v>33.059688375245379</v>
      </c>
      <c r="AD139" s="152">
        <f>VLOOKUP($B139,Snapshot!$D:$AJ,28,FALSE)</f>
        <v>31.113578878025745</v>
      </c>
      <c r="AE139" s="152">
        <f>VLOOKUP($B139,Snapshot!$D:$AJ,29,FALSE)</f>
        <v>0.16413623307345096</v>
      </c>
    </row>
    <row r="140" spans="2:31" ht="12.75">
      <c r="B140" s="252" t="s">
        <v>78</v>
      </c>
      <c r="C140" s="165" t="s">
        <v>1338</v>
      </c>
      <c r="D140" s="177" t="s">
        <v>743</v>
      </c>
      <c r="E140" s="148">
        <f>VLOOKUP($B140,Snapshot!$D:$AJ,2,FALSE)</f>
        <v>2030.7</v>
      </c>
      <c r="F140" s="148">
        <f>VLOOKUP($B140,Snapshot!$D:$AJ,3,FALSE)</f>
        <v>1820</v>
      </c>
      <c r="G140" s="148">
        <f t="shared" si="22"/>
        <v>-10.375732506032406</v>
      </c>
      <c r="H140" s="149">
        <f>VLOOKUP($B140,Snapshot!$D:$AJ,8,FALSE)</f>
        <v>15.087783870967742</v>
      </c>
      <c r="I140" s="153">
        <f>IF(VLOOKUP($B140,Snapshot!$D:$AJ,28,FALSE)="#N/A N/A","NA",VLOOKUP($B140,Snapshot!$D:$AJ,30,FALSE))</f>
        <v>9.6135179999999991</v>
      </c>
      <c r="J140" s="154">
        <f>IF(VLOOKUP($B140,Snapshot!$D:$AJ,29,FALSE)="#N/A N/A","NA",VLOOKUP($B140,Snapshot!$D:$AJ,31,FALSE))</f>
        <v>36.453440000000001</v>
      </c>
      <c r="K140" s="154">
        <f>IF(VLOOKUP($B140,Snapshot!$D:$AJ,30,FALSE)="#N/A N/A","NA",VLOOKUP($B140,Snapshot!$D:$AJ,32,FALSE))</f>
        <v>44.292470000000002</v>
      </c>
      <c r="L140" s="155">
        <f>IF(VLOOKUP($B140,Snapshot!$D:$AJ,31,FALSE)="#N/A N/A","NA",VLOOKUP($B140,Snapshot!$D:$AJ,33,FALSE))</f>
        <v>48.508110000000002</v>
      </c>
      <c r="M140" s="150">
        <f>VLOOKUP($B140,Snapshot!$D:$AJ,11,FALSE)</f>
        <v>20.277166108185714</v>
      </c>
      <c r="N140" s="151">
        <f>VLOOKUP($B140,Snapshot!$D:$AJ,12,FALSE)</f>
        <v>25.83186758038233</v>
      </c>
      <c r="O140" s="152">
        <f>VLOOKUP($B140,Snapshot!$D:$AJ,13,FALSE)</f>
        <v>31.358551279767035</v>
      </c>
      <c r="P140" s="151">
        <f>VLOOKUP($B140,Snapshot!$D:$AJ,14,FALSE)</f>
        <v>18.534001724112969</v>
      </c>
      <c r="Q140" s="151">
        <f>VLOOKUP($B140,Snapshot!$D:$AJ,15,FALSE)</f>
        <v>27.393874679333187</v>
      </c>
      <c r="R140" s="151">
        <f>VLOOKUP($B140,Snapshot!$D:$AJ,16,FALSE)</f>
        <v>21.394828237590801</v>
      </c>
      <c r="S140" s="150">
        <f>VLOOKUP($B140,Snapshot!$D:$AJ,17,FALSE)</f>
        <v>100.14713047994533</v>
      </c>
      <c r="T140" s="151">
        <f>VLOOKUP($B140,Snapshot!$D:$AJ,18,FALSE)</f>
        <v>78.612202299387306</v>
      </c>
      <c r="U140" s="152">
        <f>VLOOKUP($B140,Snapshot!$D:$AJ,19,FALSE)</f>
        <v>64.757455849378971</v>
      </c>
      <c r="V140" s="150">
        <f>VLOOKUP($B140,Snapshot!$D:$AJ,20,FALSE)</f>
        <v>17.08984430812864</v>
      </c>
      <c r="W140" s="151">
        <f>VLOOKUP($B140,Snapshot!$D:$AJ,21,FALSE)</f>
        <v>14.973933316866386</v>
      </c>
      <c r="X140" s="152">
        <f>VLOOKUP($B140,Snapshot!$D:$AJ,22,FALSE)</f>
        <v>13.017413802717213</v>
      </c>
      <c r="Y140" s="150">
        <f>VLOOKUP($B140,Snapshot!$D:$AJ,23,FALSE)</f>
        <v>66.886233807112731</v>
      </c>
      <c r="Z140" s="151">
        <f>VLOOKUP($B140,Snapshot!$D:$AJ,24,FALSE)</f>
        <v>54.031391202728216</v>
      </c>
      <c r="AA140" s="152">
        <f>VLOOKUP($B140,Snapshot!$D:$AJ,25,FALSE)</f>
        <v>44.735490743529823</v>
      </c>
      <c r="AB140" s="150">
        <f>VLOOKUP($B140,Snapshot!$D:$AJ,26,FALSE)</f>
        <v>17.064736878857367</v>
      </c>
      <c r="AC140" s="151">
        <f>VLOOKUP($B140,Snapshot!$D:$AJ,27,FALSE)</f>
        <v>19.047848653113096</v>
      </c>
      <c r="AD140" s="152">
        <f>VLOOKUP($B140,Snapshot!$D:$AJ,28,FALSE)</f>
        <v>20.10179929396045</v>
      </c>
      <c r="AE140" s="152">
        <f>VLOOKUP($B140,Snapshot!$D:$AJ,29,FALSE)</f>
        <v>0.4431969271679716</v>
      </c>
    </row>
    <row r="141" spans="2:31" ht="12.75">
      <c r="B141" s="252" t="s">
        <v>740</v>
      </c>
      <c r="C141" s="165" t="s">
        <v>1339</v>
      </c>
      <c r="D141" s="177" t="s">
        <v>743</v>
      </c>
      <c r="E141" s="148">
        <f>VLOOKUP($B141,Snapshot!$D:$AJ,2,FALSE)</f>
        <v>4200.7</v>
      </c>
      <c r="F141" s="148">
        <f>VLOOKUP($B141,Snapshot!$D:$AJ,3,FALSE)</f>
        <v>5450</v>
      </c>
      <c r="G141" s="148">
        <f t="shared" si="22"/>
        <v>29.740281381674492</v>
      </c>
      <c r="H141" s="149">
        <f>VLOOKUP($B141,Snapshot!$D:$AJ,8,FALSE)</f>
        <v>4.5263392114695344</v>
      </c>
      <c r="I141" s="153">
        <f>IF(VLOOKUP($B141,Snapshot!$D:$AJ,28,FALSE)="#N/A N/A","NA",VLOOKUP($B141,Snapshot!$D:$AJ,30,FALSE))</f>
        <v>-6.4869459999999997</v>
      </c>
      <c r="J141" s="154">
        <f>IF(VLOOKUP($B141,Snapshot!$D:$AJ,29,FALSE)="#N/A N/A","NA",VLOOKUP($B141,Snapshot!$D:$AJ,31,FALSE))</f>
        <v>20.7896</v>
      </c>
      <c r="K141" s="154">
        <f>IF(VLOOKUP($B141,Snapshot!$D:$AJ,30,FALSE)="#N/A N/A","NA",VLOOKUP($B141,Snapshot!$D:$AJ,32,FALSE))</f>
        <v>60.15784</v>
      </c>
      <c r="L141" s="155">
        <f>IF(VLOOKUP($B141,Snapshot!$D:$AJ,31,FALSE)="#N/A N/A","NA",VLOOKUP($B141,Snapshot!$D:$AJ,33,FALSE))</f>
        <v>29.139060000000001</v>
      </c>
      <c r="M141" s="150">
        <f>VLOOKUP($B141,Snapshot!$D:$AJ,11,FALSE)</f>
        <v>64.389738475177296</v>
      </c>
      <c r="N141" s="151">
        <f>VLOOKUP($B141,Snapshot!$D:$AJ,12,FALSE)</f>
        <v>79.9714058395151</v>
      </c>
      <c r="O141" s="152">
        <f>VLOOKUP($B141,Snapshot!$D:$AJ,13,FALSE)</f>
        <v>99.084943102962228</v>
      </c>
      <c r="P141" s="151">
        <f>VLOOKUP($B141,Snapshot!$D:$AJ,14,FALSE)</f>
        <v>21.670794349770752</v>
      </c>
      <c r="Q141" s="151">
        <f>VLOOKUP($B141,Snapshot!$D:$AJ,15,FALSE)</f>
        <v>24.198991537051583</v>
      </c>
      <c r="R141" s="151">
        <f>VLOOKUP($B141,Snapshot!$D:$AJ,16,FALSE)</f>
        <v>23.900464250689502</v>
      </c>
      <c r="S141" s="150">
        <f>VLOOKUP($B141,Snapshot!$D:$AJ,17,FALSE)</f>
        <v>65.238656026214485</v>
      </c>
      <c r="T141" s="151">
        <f>VLOOKUP($B141,Snapshot!$D:$AJ,18,FALSE)</f>
        <v>52.527524755909312</v>
      </c>
      <c r="U141" s="152">
        <f>VLOOKUP($B141,Snapshot!$D:$AJ,19,FALSE)</f>
        <v>42.394937802355322</v>
      </c>
      <c r="V141" s="150">
        <f>VLOOKUP($B141,Snapshot!$D:$AJ,20,FALSE)</f>
        <v>12.040641064408829</v>
      </c>
      <c r="W141" s="151">
        <f>VLOOKUP($B141,Snapshot!$D:$AJ,21,FALSE)</f>
        <v>9.9061856862684383</v>
      </c>
      <c r="X141" s="152">
        <f>VLOOKUP($B141,Snapshot!$D:$AJ,22,FALSE)</f>
        <v>8.1230534679694877</v>
      </c>
      <c r="Y141" s="150">
        <f>VLOOKUP($B141,Snapshot!$D:$AJ,23,FALSE)</f>
        <v>44.558411389586382</v>
      </c>
      <c r="Z141" s="151">
        <f>VLOOKUP($B141,Snapshot!$D:$AJ,24,FALSE)</f>
        <v>35.995131671792244</v>
      </c>
      <c r="AA141" s="152">
        <f>VLOOKUP($B141,Snapshot!$D:$AJ,25,FALSE)</f>
        <v>28.395669373220702</v>
      </c>
      <c r="AB141" s="150">
        <f>VLOOKUP($B141,Snapshot!$D:$AJ,26,FALSE)</f>
        <v>18.456298455275665</v>
      </c>
      <c r="AC141" s="151">
        <f>VLOOKUP($B141,Snapshot!$D:$AJ,27,FALSE)</f>
        <v>18.859037680343011</v>
      </c>
      <c r="AD141" s="152">
        <f>VLOOKUP($B141,Snapshot!$D:$AJ,28,FALSE)</f>
        <v>19.160432563526953</v>
      </c>
      <c r="AE141" s="152">
        <f>VLOOKUP($B141,Snapshot!$D:$AJ,29,FALSE)</f>
        <v>6.1668279310197145E-2</v>
      </c>
    </row>
    <row r="142" spans="2:31" ht="12.75">
      <c r="B142" s="252" t="s">
        <v>741</v>
      </c>
      <c r="C142" s="165" t="s">
        <v>1340</v>
      </c>
      <c r="D142" s="177" t="s">
        <v>743</v>
      </c>
      <c r="E142" s="148">
        <f>VLOOKUP($B142,Snapshot!$D:$AJ,2,FALSE)</f>
        <v>7055.45</v>
      </c>
      <c r="F142" s="148">
        <f>VLOOKUP($B142,Snapshot!$D:$AJ,3,FALSE)</f>
        <v>8200</v>
      </c>
      <c r="G142" s="148">
        <f t="shared" si="22"/>
        <v>16.222211198435261</v>
      </c>
      <c r="H142" s="149">
        <f>VLOOKUP($B142,Snapshot!$D:$AJ,8,FALSE)</f>
        <v>12.113293543608124</v>
      </c>
      <c r="I142" s="153">
        <f>IF(VLOOKUP($B142,Snapshot!$D:$AJ,28,FALSE)="#N/A N/A","NA",VLOOKUP($B142,Snapshot!$D:$AJ,30,FALSE))</f>
        <v>0.93850230000000001</v>
      </c>
      <c r="J142" s="154">
        <f>IF(VLOOKUP($B142,Snapshot!$D:$AJ,29,FALSE)="#N/A N/A","NA",VLOOKUP($B142,Snapshot!$D:$AJ,31,FALSE))</f>
        <v>40.097490000000001</v>
      </c>
      <c r="K142" s="154">
        <f>IF(VLOOKUP($B142,Snapshot!$D:$AJ,30,FALSE)="#N/A N/A","NA",VLOOKUP($B142,Snapshot!$D:$AJ,32,FALSE))</f>
        <v>31.615570000000002</v>
      </c>
      <c r="L142" s="155">
        <f>IF(VLOOKUP($B142,Snapshot!$D:$AJ,31,FALSE)="#N/A N/A","NA",VLOOKUP($B142,Snapshot!$D:$AJ,33,FALSE))</f>
        <v>28.482980000000001</v>
      </c>
      <c r="M142" s="150">
        <f>VLOOKUP($B142,Snapshot!$D:$AJ,11,FALSE)</f>
        <v>118.75063233845407</v>
      </c>
      <c r="N142" s="151">
        <f>VLOOKUP($B142,Snapshot!$D:$AJ,12,FALSE)</f>
        <v>130.11514261717949</v>
      </c>
      <c r="O142" s="152">
        <f>VLOOKUP($B142,Snapshot!$D:$AJ,13,FALSE)</f>
        <v>156.64351483546955</v>
      </c>
      <c r="P142" s="151">
        <f>VLOOKUP($B142,Snapshot!$D:$AJ,14,FALSE)</f>
        <v>39.950632422440016</v>
      </c>
      <c r="Q142" s="151">
        <f>VLOOKUP($B142,Snapshot!$D:$AJ,15,FALSE)</f>
        <v>9.5700629587682116</v>
      </c>
      <c r="R142" s="151">
        <f>VLOOKUP($B142,Snapshot!$D:$AJ,16,FALSE)</f>
        <v>20.38838192441672</v>
      </c>
      <c r="S142" s="150">
        <f>VLOOKUP($B142,Snapshot!$D:$AJ,17,FALSE)</f>
        <v>59.413999412576516</v>
      </c>
      <c r="T142" s="151">
        <f>VLOOKUP($B142,Snapshot!$D:$AJ,18,FALSE)</f>
        <v>54.224664847490608</v>
      </c>
      <c r="U142" s="152">
        <f>VLOOKUP($B142,Snapshot!$D:$AJ,19,FALSE)</f>
        <v>45.041443352510882</v>
      </c>
      <c r="V142" s="150">
        <f>VLOOKUP($B142,Snapshot!$D:$AJ,20,FALSE)</f>
        <v>12.946930955325758</v>
      </c>
      <c r="W142" s="151">
        <f>VLOOKUP($B142,Snapshot!$D:$AJ,21,FALSE)</f>
        <v>10.937551354523258</v>
      </c>
      <c r="X142" s="152">
        <f>VLOOKUP($B142,Snapshot!$D:$AJ,22,FALSE)</f>
        <v>9.2022383381637631</v>
      </c>
      <c r="Y142" s="150">
        <f>VLOOKUP($B142,Snapshot!$D:$AJ,23,FALSE)</f>
        <v>39.831875271138799</v>
      </c>
      <c r="Z142" s="151">
        <f>VLOOKUP($B142,Snapshot!$D:$AJ,24,FALSE)</f>
        <v>36.247992319933665</v>
      </c>
      <c r="AA142" s="152">
        <f>VLOOKUP($B142,Snapshot!$D:$AJ,25,FALSE)</f>
        <v>29.935642331864248</v>
      </c>
      <c r="AB142" s="150">
        <f>VLOOKUP($B142,Snapshot!$D:$AJ,26,FALSE)</f>
        <v>21.791044338592705</v>
      </c>
      <c r="AC142" s="151">
        <f>VLOOKUP($B142,Snapshot!$D:$AJ,27,FALSE)</f>
        <v>20.170804900842871</v>
      </c>
      <c r="AD142" s="152">
        <f>VLOOKUP($B142,Snapshot!$D:$AJ,28,FALSE)</f>
        <v>20.43060269215546</v>
      </c>
      <c r="AE142" s="152">
        <f>VLOOKUP($B142,Snapshot!$D:$AJ,29,FALSE)</f>
        <v>0.42520321170159242</v>
      </c>
    </row>
    <row r="143" spans="2:31" ht="12.75">
      <c r="B143" s="252" t="s">
        <v>742</v>
      </c>
      <c r="C143" s="165" t="s">
        <v>1341</v>
      </c>
      <c r="D143" s="177" t="s">
        <v>743</v>
      </c>
      <c r="E143" s="148">
        <f>VLOOKUP($B143,Snapshot!$D:$AJ,2,FALSE)</f>
        <v>1708.9</v>
      </c>
      <c r="F143" s="148">
        <f>VLOOKUP($B143,Snapshot!$D:$AJ,3,FALSE)</f>
        <v>2140</v>
      </c>
      <c r="G143" s="148">
        <f t="shared" si="22"/>
        <v>25.226754052314334</v>
      </c>
      <c r="H143" s="149">
        <f>VLOOKUP($B143,Snapshot!$D:$AJ,8,FALSE)</f>
        <v>2.3104265839904423</v>
      </c>
      <c r="I143" s="153">
        <f>IF(VLOOKUP($B143,Snapshot!$D:$AJ,28,FALSE)="#N/A N/A","NA",VLOOKUP($B143,Snapshot!$D:$AJ,30,FALSE))</f>
        <v>-3.0026139999999999</v>
      </c>
      <c r="J143" s="154">
        <f>IF(VLOOKUP($B143,Snapshot!$D:$AJ,29,FALSE)="#N/A N/A","NA",VLOOKUP($B143,Snapshot!$D:$AJ,31,FALSE))</f>
        <v>10.629899999999999</v>
      </c>
      <c r="K143" s="154">
        <f>IF(VLOOKUP($B143,Snapshot!$D:$AJ,30,FALSE)="#N/A N/A","NA",VLOOKUP($B143,Snapshot!$D:$AJ,32,FALSE))</f>
        <v>42.848779999999998</v>
      </c>
      <c r="L143" s="155">
        <f>IF(VLOOKUP($B143,Snapshot!$D:$AJ,31,FALSE)="#N/A N/A","NA",VLOOKUP($B143,Snapshot!$D:$AJ,33,FALSE))</f>
        <v>8.601566</v>
      </c>
      <c r="M143" s="150">
        <f>VLOOKUP($B143,Snapshot!$D:$AJ,11,FALSE)</f>
        <v>26.425764741513557</v>
      </c>
      <c r="N143" s="151">
        <f>VLOOKUP($B143,Snapshot!$D:$AJ,12,FALSE)</f>
        <v>34.218164926433516</v>
      </c>
      <c r="O143" s="152">
        <f>VLOOKUP($B143,Snapshot!$D:$AJ,13,FALSE)</f>
        <v>50.148071019889279</v>
      </c>
      <c r="P143" s="151">
        <f>VLOOKUP($B143,Snapshot!$D:$AJ,14,FALSE)</f>
        <v>57.017024426898089</v>
      </c>
      <c r="Q143" s="151">
        <f>VLOOKUP($B143,Snapshot!$D:$AJ,15,FALSE)</f>
        <v>29.487889039890259</v>
      </c>
      <c r="R143" s="151">
        <f>VLOOKUP($B143,Snapshot!$D:$AJ,16,FALSE)</f>
        <v>46.553946208698996</v>
      </c>
      <c r="S143" s="150">
        <f>VLOOKUP($B143,Snapshot!$D:$AJ,17,FALSE)</f>
        <v>64.667948750614713</v>
      </c>
      <c r="T143" s="151">
        <f>VLOOKUP($B143,Snapshot!$D:$AJ,18,FALSE)</f>
        <v>49.941310519544423</v>
      </c>
      <c r="U143" s="152">
        <f>VLOOKUP($B143,Snapshot!$D:$AJ,19,FALSE)</f>
        <v>34.077083430033262</v>
      </c>
      <c r="V143" s="150">
        <f>VLOOKUP($B143,Snapshot!$D:$AJ,20,FALSE)</f>
        <v>10.543971659760716</v>
      </c>
      <c r="W143" s="151">
        <f>VLOOKUP($B143,Snapshot!$D:$AJ,21,FALSE)</f>
        <v>9.0278598524060847</v>
      </c>
      <c r="X143" s="152">
        <f>VLOOKUP($B143,Snapshot!$D:$AJ,22,FALSE)</f>
        <v>7.415816812989191</v>
      </c>
      <c r="Y143" s="150">
        <f>VLOOKUP($B143,Snapshot!$D:$AJ,23,FALSE)</f>
        <v>41.787391068400552</v>
      </c>
      <c r="Z143" s="151">
        <f>VLOOKUP($B143,Snapshot!$D:$AJ,24,FALSE)</f>
        <v>33.624084120142605</v>
      </c>
      <c r="AA143" s="152">
        <f>VLOOKUP($B143,Snapshot!$D:$AJ,25,FALSE)</f>
        <v>22.923279568694099</v>
      </c>
      <c r="AB143" s="150">
        <f>VLOOKUP($B143,Snapshot!$D:$AJ,26,FALSE)</f>
        <v>18.356855088117641</v>
      </c>
      <c r="AC143" s="151">
        <f>VLOOKUP($B143,Snapshot!$D:$AJ,27,FALSE)</f>
        <v>19.477249662910552</v>
      </c>
      <c r="AD143" s="152">
        <f>VLOOKUP($B143,Snapshot!$D:$AJ,28,FALSE)</f>
        <v>23.895298015371893</v>
      </c>
      <c r="AE143" s="152">
        <f>VLOOKUP($B143,Snapshot!$D:$AJ,29,FALSE)</f>
        <v>0.17555152437240329</v>
      </c>
    </row>
    <row r="144" spans="2:31" ht="12.75">
      <c r="B144" s="252" t="s">
        <v>84</v>
      </c>
      <c r="C144" s="165" t="s">
        <v>1342</v>
      </c>
      <c r="D144" s="177" t="s">
        <v>743</v>
      </c>
      <c r="E144" s="148">
        <f>VLOOKUP($B144,Snapshot!$D:$AJ,2,FALSE)</f>
        <v>1866.35</v>
      </c>
      <c r="F144" s="148">
        <f>VLOOKUP($B144,Snapshot!$D:$AJ,3,FALSE)</f>
        <v>1800</v>
      </c>
      <c r="G144" s="148">
        <f t="shared" si="22"/>
        <v>-3.5550673775015298</v>
      </c>
      <c r="H144" s="149">
        <f>VLOOKUP($B144,Snapshot!$D:$AJ,8,FALSE)</f>
        <v>7.3438894862604531</v>
      </c>
      <c r="I144" s="153">
        <f>IF(VLOOKUP($B144,Snapshot!$D:$AJ,28,FALSE)="#N/A N/A","NA",VLOOKUP($B144,Snapshot!$D:$AJ,30,FALSE))</f>
        <v>24.386019999999998</v>
      </c>
      <c r="J144" s="154">
        <f>IF(VLOOKUP($B144,Snapshot!$D:$AJ,29,FALSE)="#N/A N/A","NA",VLOOKUP($B144,Snapshot!$D:$AJ,31,FALSE))</f>
        <v>70.606530000000006</v>
      </c>
      <c r="K144" s="154">
        <f>IF(VLOOKUP($B144,Snapshot!$D:$AJ,30,FALSE)="#N/A N/A","NA",VLOOKUP($B144,Snapshot!$D:$AJ,32,FALSE))</f>
        <v>114.3259</v>
      </c>
      <c r="L144" s="155">
        <f>IF(VLOOKUP($B144,Snapshot!$D:$AJ,31,FALSE)="#N/A N/A","NA",VLOOKUP($B144,Snapshot!$D:$AJ,33,FALSE))</f>
        <v>90.745559999999998</v>
      </c>
      <c r="M144" s="150">
        <f>VLOOKUP($B144,Snapshot!$D:$AJ,11,FALSE)</f>
        <v>7.2357920193470289</v>
      </c>
      <c r="N144" s="151">
        <f>VLOOKUP($B144,Snapshot!$D:$AJ,12,FALSE)</f>
        <v>25.08329533002809</v>
      </c>
      <c r="O144" s="152">
        <f>VLOOKUP($B144,Snapshot!$D:$AJ,13,FALSE)</f>
        <v>32.965138807285946</v>
      </c>
      <c r="P144" s="151">
        <f>VLOOKUP($B144,Snapshot!$D:$AJ,14,FALSE)</f>
        <v>-36.815986062349658</v>
      </c>
      <c r="Q144" s="151">
        <f>VLOOKUP($B144,Snapshot!$D:$AJ,15,FALSE)</f>
        <v>246.65583619540868</v>
      </c>
      <c r="R144" s="151">
        <f>VLOOKUP($B144,Snapshot!$D:$AJ,16,FALSE)</f>
        <v>31.422679410955332</v>
      </c>
      <c r="S144" s="150">
        <f>VLOOKUP($B144,Snapshot!$D:$AJ,17,FALSE)</f>
        <v>257.93306316844951</v>
      </c>
      <c r="T144" s="151">
        <f>VLOOKUP($B144,Snapshot!$D:$AJ,18,FALSE)</f>
        <v>74.406092797772345</v>
      </c>
      <c r="U144" s="152">
        <f>VLOOKUP($B144,Snapshot!$D:$AJ,19,FALSE)</f>
        <v>56.615869598204142</v>
      </c>
      <c r="V144" s="150">
        <f>VLOOKUP($B144,Snapshot!$D:$AJ,20,FALSE)</f>
        <v>10.607139936431579</v>
      </c>
      <c r="W144" s="151">
        <f>VLOOKUP($B144,Snapshot!$D:$AJ,21,FALSE)</f>
        <v>9.3850196188662505</v>
      </c>
      <c r="X144" s="152">
        <f>VLOOKUP($B144,Snapshot!$D:$AJ,22,FALSE)</f>
        <v>8.2743277470838734</v>
      </c>
      <c r="Y144" s="150">
        <f>VLOOKUP($B144,Snapshot!$D:$AJ,23,FALSE)</f>
        <v>122.32943196662595</v>
      </c>
      <c r="Z144" s="151">
        <f>VLOOKUP($B144,Snapshot!$D:$AJ,24,FALSE)</f>
        <v>54.228652186016824</v>
      </c>
      <c r="AA144" s="152">
        <f>VLOOKUP($B144,Snapshot!$D:$AJ,25,FALSE)</f>
        <v>42.149652152487924</v>
      </c>
      <c r="AB144" s="150">
        <f>VLOOKUP($B144,Snapshot!$D:$AJ,26,FALSE)</f>
        <v>4.11236148097242</v>
      </c>
      <c r="AC144" s="151">
        <f>VLOOKUP($B144,Snapshot!$D:$AJ,27,FALSE)</f>
        <v>12.61324075217027</v>
      </c>
      <c r="AD144" s="152">
        <f>VLOOKUP($B144,Snapshot!$D:$AJ,28,FALSE)</f>
        <v>14.614855880172392</v>
      </c>
      <c r="AE144" s="152">
        <f>VLOOKUP($B144,Snapshot!$D:$AJ,29,FALSE)</f>
        <v>0.11630924562938938</v>
      </c>
    </row>
    <row r="145" spans="2:31" ht="12.75">
      <c r="B145" s="252" t="s">
        <v>762</v>
      </c>
      <c r="C145" s="165" t="s">
        <v>1343</v>
      </c>
      <c r="D145" s="177" t="s">
        <v>708</v>
      </c>
      <c r="E145" s="148">
        <f>VLOOKUP($B145,Snapshot!$D:$AJ,2,FALSE)</f>
        <v>4653.6499999999996</v>
      </c>
      <c r="F145" s="148">
        <f>VLOOKUP($B145,Snapshot!$D:$AJ,3,FALSE)</f>
        <v>5000</v>
      </c>
      <c r="G145" s="148">
        <f t="shared" si="22"/>
        <v>7.4425450990083277</v>
      </c>
      <c r="H145" s="149">
        <f>VLOOKUP($B145,Snapshot!$D:$AJ,8,FALSE)</f>
        <v>1.8796012430107525</v>
      </c>
      <c r="I145" s="153">
        <f>IF(VLOOKUP($B145,Snapshot!$D:$AJ,28,FALSE)="#N/A N/A","NA",VLOOKUP($B145,Snapshot!$D:$AJ,30,FALSE))</f>
        <v>8.7555499999999995</v>
      </c>
      <c r="J145" s="154">
        <f>IF(VLOOKUP($B145,Snapshot!$D:$AJ,29,FALSE)="#N/A N/A","NA",VLOOKUP($B145,Snapshot!$D:$AJ,31,FALSE))</f>
        <v>27.87388</v>
      </c>
      <c r="K145" s="154">
        <f>IF(VLOOKUP($B145,Snapshot!$D:$AJ,30,FALSE)="#N/A N/A","NA",VLOOKUP($B145,Snapshot!$D:$AJ,32,FALSE))</f>
        <v>52.356400000000001</v>
      </c>
      <c r="L145" s="155">
        <f>IF(VLOOKUP($B145,Snapshot!$D:$AJ,31,FALSE)="#N/A N/A","NA",VLOOKUP($B145,Snapshot!$D:$AJ,33,FALSE))</f>
        <v>48.503369999999997</v>
      </c>
      <c r="M145" s="150">
        <f>VLOOKUP($B145,Snapshot!$D:$AJ,11,FALSE)</f>
        <v>40.133645162151957</v>
      </c>
      <c r="N145" s="151">
        <f>VLOOKUP($B145,Snapshot!$D:$AJ,12,FALSE)</f>
        <v>68.082850424020407</v>
      </c>
      <c r="O145" s="152">
        <f>VLOOKUP($B145,Snapshot!$D:$AJ,13,FALSE)</f>
        <v>105.05998546124529</v>
      </c>
      <c r="P145" s="151">
        <f>VLOOKUP($B145,Snapshot!$D:$AJ,14,FALSE)</f>
        <v>-13.980913923091375</v>
      </c>
      <c r="Q145" s="151">
        <f>VLOOKUP($B145,Snapshot!$D:$AJ,15,FALSE)</f>
        <v>69.640335805395409</v>
      </c>
      <c r="R145" s="151">
        <f>VLOOKUP($B145,Snapshot!$D:$AJ,16,FALSE)</f>
        <v>54.311966680200754</v>
      </c>
      <c r="S145" s="150">
        <f>VLOOKUP($B145,Snapshot!$D:$AJ,17,FALSE)</f>
        <v>115.95383327873306</v>
      </c>
      <c r="T145" s="151">
        <f>VLOOKUP($B145,Snapshot!$D:$AJ,18,FALSE)</f>
        <v>68.352749202141794</v>
      </c>
      <c r="U145" s="152">
        <f>VLOOKUP($B145,Snapshot!$D:$AJ,19,FALSE)</f>
        <v>44.295170797607298</v>
      </c>
      <c r="V145" s="150">
        <f>VLOOKUP($B145,Snapshot!$D:$AJ,20,FALSE)</f>
        <v>7.595519642769256</v>
      </c>
      <c r="W145" s="151">
        <f>VLOOKUP($B145,Snapshot!$D:$AJ,21,FALSE)</f>
        <v>6.8358983963455566</v>
      </c>
      <c r="X145" s="152">
        <f>VLOOKUP($B145,Snapshot!$D:$AJ,22,FALSE)</f>
        <v>5.9219823053695766</v>
      </c>
      <c r="Y145" s="150">
        <f>VLOOKUP($B145,Snapshot!$D:$AJ,23,FALSE)</f>
        <v>33.05040683351163</v>
      </c>
      <c r="Z145" s="151">
        <f>VLOOKUP($B145,Snapshot!$D:$AJ,24,FALSE)</f>
        <v>26.531278248939991</v>
      </c>
      <c r="AA145" s="152">
        <f>VLOOKUP($B145,Snapshot!$D:$AJ,25,FALSE)</f>
        <v>19.675687314660806</v>
      </c>
      <c r="AB145" s="150">
        <f>VLOOKUP($B145,Snapshot!$D:$AJ,26,FALSE)</f>
        <v>6.8069786669270123</v>
      </c>
      <c r="AC145" s="151">
        <f>VLOOKUP($B145,Snapshot!$D:$AJ,27,FALSE)</f>
        <v>10.527326481220742</v>
      </c>
      <c r="AD145" s="152">
        <f>VLOOKUP($B145,Snapshot!$D:$AJ,28,FALSE)</f>
        <v>14.3270831942035</v>
      </c>
      <c r="AE145" s="152">
        <f>VLOOKUP($B145,Snapshot!$D:$AJ,29,FALSE)</f>
        <v>0</v>
      </c>
    </row>
    <row r="146" spans="2:31" ht="12.75">
      <c r="B146" s="252" t="s">
        <v>703</v>
      </c>
      <c r="C146" s="165" t="s">
        <v>1344</v>
      </c>
      <c r="D146" s="177" t="s">
        <v>708</v>
      </c>
      <c r="E146" s="148">
        <f>VLOOKUP($B146,Snapshot!$D:$AJ,2,FALSE)</f>
        <v>608.20000000000005</v>
      </c>
      <c r="F146" s="148">
        <f>VLOOKUP($B146,Snapshot!$D:$AJ,3,FALSE)</f>
        <v>630</v>
      </c>
      <c r="G146" s="148">
        <f t="shared" si="22"/>
        <v>3.5843472541926928</v>
      </c>
      <c r="H146" s="149">
        <f>VLOOKUP($B146,Snapshot!$D:$AJ,8,FALSE)</f>
        <v>0.47221370071684599</v>
      </c>
      <c r="I146" s="153">
        <f>IF(VLOOKUP($B146,Snapshot!$D:$AJ,28,FALSE)="#N/A N/A","NA",VLOOKUP($B146,Snapshot!$D:$AJ,30,FALSE))</f>
        <v>10.62205</v>
      </c>
      <c r="J146" s="154">
        <f>IF(VLOOKUP($B146,Snapshot!$D:$AJ,29,FALSE)="#N/A N/A","NA",VLOOKUP($B146,Snapshot!$D:$AJ,31,FALSE))</f>
        <v>23.292120000000001</v>
      </c>
      <c r="K146" s="154">
        <f>IF(VLOOKUP($B146,Snapshot!$D:$AJ,30,FALSE)="#N/A N/A","NA",VLOOKUP($B146,Snapshot!$D:$AJ,32,FALSE))</f>
        <v>8.8111610000000002</v>
      </c>
      <c r="L146" s="155">
        <f>IF(VLOOKUP($B146,Snapshot!$D:$AJ,31,FALSE)="#N/A N/A","NA",VLOOKUP($B146,Snapshot!$D:$AJ,33,FALSE))</f>
        <v>10.21111</v>
      </c>
      <c r="M146" s="150">
        <f>VLOOKUP($B146,Snapshot!$D:$AJ,11,FALSE)</f>
        <v>4.2589971848131993</v>
      </c>
      <c r="N146" s="151">
        <f>VLOOKUP($B146,Snapshot!$D:$AJ,12,FALSE)</f>
        <v>6.4594981102030546</v>
      </c>
      <c r="O146" s="152">
        <f>VLOOKUP($B146,Snapshot!$D:$AJ,13,FALSE)</f>
        <v>14.046248157805604</v>
      </c>
      <c r="P146" s="151">
        <f>VLOOKUP($B146,Snapshot!$D:$AJ,14,FALSE)</f>
        <v>-52.987413700960275</v>
      </c>
      <c r="Q146" s="151">
        <f>VLOOKUP($B146,Snapshot!$D:$AJ,15,FALSE)</f>
        <v>51.667113874515749</v>
      </c>
      <c r="R146" s="151">
        <f>VLOOKUP($B146,Snapshot!$D:$AJ,16,FALSE)</f>
        <v>117.45107620078024</v>
      </c>
      <c r="S146" s="150">
        <f>VLOOKUP($B146,Snapshot!$D:$AJ,17,FALSE)</f>
        <v>142.80356938688041</v>
      </c>
      <c r="T146" s="151">
        <f>VLOOKUP($B146,Snapshot!$D:$AJ,18,FALSE)</f>
        <v>94.155921965411224</v>
      </c>
      <c r="U146" s="152">
        <f>VLOOKUP($B146,Snapshot!$D:$AJ,19,FALSE)</f>
        <v>43.299818796239819</v>
      </c>
      <c r="V146" s="150">
        <f>VLOOKUP($B146,Snapshot!$D:$AJ,20,FALSE)</f>
        <v>7.3021869364801839</v>
      </c>
      <c r="W146" s="151">
        <f>VLOOKUP($B146,Snapshot!$D:$AJ,21,FALSE)</f>
        <v>6.7766307770719365</v>
      </c>
      <c r="X146" s="152">
        <f>VLOOKUP($B146,Snapshot!$D:$AJ,22,FALSE)</f>
        <v>5.8595784484812707</v>
      </c>
      <c r="Y146" s="150">
        <f>VLOOKUP($B146,Snapshot!$D:$AJ,23,FALSE)</f>
        <v>62.892242247442518</v>
      </c>
      <c r="Z146" s="151">
        <f>VLOOKUP($B146,Snapshot!$D:$AJ,24,FALSE)</f>
        <v>49.236723259872889</v>
      </c>
      <c r="AA146" s="152">
        <f>VLOOKUP($B146,Snapshot!$D:$AJ,25,FALSE)</f>
        <v>26.453547568290308</v>
      </c>
      <c r="AB146" s="150">
        <f>VLOOKUP($B146,Snapshot!$D:$AJ,26,FALSE)</f>
        <v>5.1621232800914729</v>
      </c>
      <c r="AC146" s="151">
        <f>VLOOKUP($B146,Snapshot!$D:$AJ,27,FALSE)</f>
        <v>7.4659132620540092</v>
      </c>
      <c r="AD146" s="152">
        <f>VLOOKUP($B146,Snapshot!$D:$AJ,28,FALSE)</f>
        <v>14.514674649992077</v>
      </c>
      <c r="AE146" s="152">
        <f>VLOOKUP($B146,Snapshot!$D:$AJ,29,FALSE)</f>
        <v>0</v>
      </c>
    </row>
    <row r="147" spans="2:31" ht="12.75">
      <c r="B147" s="252" t="s">
        <v>704</v>
      </c>
      <c r="C147" s="165" t="s">
        <v>1345</v>
      </c>
      <c r="D147" s="177" t="s">
        <v>708</v>
      </c>
      <c r="E147" s="148">
        <f>VLOOKUP($B147,Snapshot!$D:$AJ,2,FALSE)</f>
        <v>673.35</v>
      </c>
      <c r="F147" s="148">
        <f>VLOOKUP($B147,Snapshot!$D:$AJ,3,FALSE)</f>
        <v>880</v>
      </c>
      <c r="G147" s="148">
        <f t="shared" si="22"/>
        <v>30.689834410039339</v>
      </c>
      <c r="H147" s="149">
        <f>VLOOKUP($B147,Snapshot!$D:$AJ,8,FALSE)</f>
        <v>0.63871176344086023</v>
      </c>
      <c r="I147" s="153">
        <f>IF(VLOOKUP($B147,Snapshot!$D:$AJ,28,FALSE)="#N/A N/A","NA",VLOOKUP($B147,Snapshot!$D:$AJ,30,FALSE))</f>
        <v>-9.0067570000000003</v>
      </c>
      <c r="J147" s="154">
        <f>IF(VLOOKUP($B147,Snapshot!$D:$AJ,29,FALSE)="#N/A N/A","NA",VLOOKUP($B147,Snapshot!$D:$AJ,31,FALSE))</f>
        <v>-4.1289920000000002</v>
      </c>
      <c r="K147" s="154">
        <f>IF(VLOOKUP($B147,Snapshot!$D:$AJ,30,FALSE)="#N/A N/A","NA",VLOOKUP($B147,Snapshot!$D:$AJ,32,FALSE))</f>
        <v>-3.6833040000000001</v>
      </c>
      <c r="L147" s="155">
        <f>IF(VLOOKUP($B147,Snapshot!$D:$AJ,31,FALSE)="#N/A N/A","NA",VLOOKUP($B147,Snapshot!$D:$AJ,33,FALSE))</f>
        <v>-0.25183139999999998</v>
      </c>
      <c r="M147" s="150">
        <f>VLOOKUP($B147,Snapshot!$D:$AJ,11,FALSE)</f>
        <v>7.7164401180238666</v>
      </c>
      <c r="N147" s="151">
        <f>VLOOKUP($B147,Snapshot!$D:$AJ,12,FALSE)</f>
        <v>14.50768868768613</v>
      </c>
      <c r="O147" s="152">
        <f>VLOOKUP($B147,Snapshot!$D:$AJ,13,FALSE)</f>
        <v>21.921738809485998</v>
      </c>
      <c r="P147" s="151">
        <f>VLOOKUP($B147,Snapshot!$D:$AJ,14,FALSE)</f>
        <v>92.925598991172137</v>
      </c>
      <c r="Q147" s="151">
        <f>VLOOKUP($B147,Snapshot!$D:$AJ,15,FALSE)</f>
        <v>88.010124692077071</v>
      </c>
      <c r="R147" s="151">
        <f>VLOOKUP($B147,Snapshot!$D:$AJ,16,FALSE)</f>
        <v>51.104281883941873</v>
      </c>
      <c r="S147" s="150">
        <f>VLOOKUP($B147,Snapshot!$D:$AJ,17,FALSE)</f>
        <v>87.26174112687093</v>
      </c>
      <c r="T147" s="151">
        <f>VLOOKUP($B147,Snapshot!$D:$AJ,18,FALSE)</f>
        <v>46.413320170808987</v>
      </c>
      <c r="U147" s="152">
        <f>VLOOKUP($B147,Snapshot!$D:$AJ,19,FALSE)</f>
        <v>30.716085336653464</v>
      </c>
      <c r="V147" s="150">
        <f>VLOOKUP($B147,Snapshot!$D:$AJ,20,FALSE)</f>
        <v>5.8748061119191011</v>
      </c>
      <c r="W147" s="151">
        <f>VLOOKUP($B147,Snapshot!$D:$AJ,21,FALSE)</f>
        <v>5.214745228000174</v>
      </c>
      <c r="X147" s="152">
        <f>VLOOKUP($B147,Snapshot!$D:$AJ,22,FALSE)</f>
        <v>4.4579141899862123</v>
      </c>
      <c r="Y147" s="150">
        <f>VLOOKUP($B147,Snapshot!$D:$AJ,23,FALSE)</f>
        <v>44.526658919756393</v>
      </c>
      <c r="Z147" s="151">
        <f>VLOOKUP($B147,Snapshot!$D:$AJ,24,FALSE)</f>
        <v>28.098692492223762</v>
      </c>
      <c r="AA147" s="152">
        <f>VLOOKUP($B147,Snapshot!$D:$AJ,25,FALSE)</f>
        <v>18.583483646755532</v>
      </c>
      <c r="AB147" s="150">
        <f>VLOOKUP($B147,Snapshot!$D:$AJ,26,FALSE)</f>
        <v>11.05768622667933</v>
      </c>
      <c r="AC147" s="151">
        <f>VLOOKUP($B147,Snapshot!$D:$AJ,27,FALSE)</f>
        <v>11.904194564533805</v>
      </c>
      <c r="AD147" s="152">
        <f>VLOOKUP($B147,Snapshot!$D:$AJ,28,FALSE)</f>
        <v>15.648871841938902</v>
      </c>
      <c r="AE147" s="152">
        <f>VLOOKUP($B147,Snapshot!$D:$AJ,29,FALSE)</f>
        <v>0</v>
      </c>
    </row>
    <row r="148" spans="2:31" ht="12.75">
      <c r="B148" s="252" t="s">
        <v>705</v>
      </c>
      <c r="C148" s="165" t="s">
        <v>1346</v>
      </c>
      <c r="D148" s="177" t="s">
        <v>708</v>
      </c>
      <c r="E148" s="148">
        <f>VLOOKUP($B148,Snapshot!$D:$AJ,2,FALSE)</f>
        <v>2385.25</v>
      </c>
      <c r="F148" s="148">
        <f>VLOOKUP($B148,Snapshot!$D:$AJ,3,FALSE)</f>
        <v>2900</v>
      </c>
      <c r="G148" s="148">
        <f t="shared" si="22"/>
        <v>21.580547112462</v>
      </c>
      <c r="H148" s="149">
        <f>VLOOKUP($B148,Snapshot!$D:$AJ,8,FALSE)</f>
        <v>1.6356081242532854</v>
      </c>
      <c r="I148" s="153">
        <f>IF(VLOOKUP($B148,Snapshot!$D:$AJ,28,FALSE)="#N/A N/A","NA",VLOOKUP($B148,Snapshot!$D:$AJ,30,FALSE))</f>
        <v>-20.868860000000002</v>
      </c>
      <c r="J148" s="154">
        <f>IF(VLOOKUP($B148,Snapshot!$D:$AJ,29,FALSE)="#N/A N/A","NA",VLOOKUP($B148,Snapshot!$D:$AJ,31,FALSE))</f>
        <v>-2.8905850000000002</v>
      </c>
      <c r="K148" s="154">
        <f>IF(VLOOKUP($B148,Snapshot!$D:$AJ,30,FALSE)="#N/A N/A","NA",VLOOKUP($B148,Snapshot!$D:$AJ,32,FALSE))</f>
        <v>14.59835</v>
      </c>
      <c r="L148" s="155">
        <f>IF(VLOOKUP($B148,Snapshot!$D:$AJ,31,FALSE)="#N/A N/A","NA",VLOOKUP($B148,Snapshot!$D:$AJ,33,FALSE))</f>
        <v>28.12903</v>
      </c>
      <c r="M148" s="150">
        <f>VLOOKUP($B148,Snapshot!$D:$AJ,11,FALSE)</f>
        <v>32.444642857142867</v>
      </c>
      <c r="N148" s="151">
        <f>VLOOKUP($B148,Snapshot!$D:$AJ,12,FALSE)</f>
        <v>39.946509979646372</v>
      </c>
      <c r="O148" s="152">
        <f>VLOOKUP($B148,Snapshot!$D:$AJ,13,FALSE)</f>
        <v>53.108308001318164</v>
      </c>
      <c r="P148" s="151">
        <f>VLOOKUP($B148,Snapshot!$D:$AJ,14,FALSE)</f>
        <v>46.559651528595694</v>
      </c>
      <c r="Q148" s="151">
        <f>VLOOKUP($B148,Snapshot!$D:$AJ,15,FALSE)</f>
        <v>23.122051783818385</v>
      </c>
      <c r="R148" s="151">
        <f>VLOOKUP($B148,Snapshot!$D:$AJ,16,FALSE)</f>
        <v>32.948555526823299</v>
      </c>
      <c r="S148" s="150">
        <f>VLOOKUP($B148,Snapshot!$D:$AJ,17,FALSE)</f>
        <v>73.517529858550262</v>
      </c>
      <c r="T148" s="151">
        <f>VLOOKUP($B148,Snapshot!$D:$AJ,18,FALSE)</f>
        <v>59.711098697116157</v>
      </c>
      <c r="U148" s="152">
        <f>VLOOKUP($B148,Snapshot!$D:$AJ,19,FALSE)</f>
        <v>44.912935278239281</v>
      </c>
      <c r="V148" s="150">
        <f>VLOOKUP($B148,Snapshot!$D:$AJ,20,FALSE)</f>
        <v>10.087070781824634</v>
      </c>
      <c r="W148" s="151">
        <f>VLOOKUP($B148,Snapshot!$D:$AJ,21,FALSE)</f>
        <v>8.6637885845953662</v>
      </c>
      <c r="X148" s="152">
        <f>VLOOKUP($B148,Snapshot!$D:$AJ,22,FALSE)</f>
        <v>7.2849658563371147</v>
      </c>
      <c r="Y148" s="150">
        <f>VLOOKUP($B148,Snapshot!$D:$AJ,23,FALSE)</f>
        <v>58.809790209790194</v>
      </c>
      <c r="Z148" s="151">
        <f>VLOOKUP($B148,Snapshot!$D:$AJ,24,FALSE)</f>
        <v>47.003744477270764</v>
      </c>
      <c r="AA148" s="152">
        <f>VLOOKUP($B148,Snapshot!$D:$AJ,25,FALSE)</f>
        <v>34.664869156173914</v>
      </c>
      <c r="AB148" s="150">
        <f>VLOOKUP($B148,Snapshot!$D:$AJ,26,FALSE)</f>
        <v>14.586017685616692</v>
      </c>
      <c r="AC148" s="151">
        <f>VLOOKUP($B148,Snapshot!$D:$AJ,27,FALSE)</f>
        <v>15.61085432470575</v>
      </c>
      <c r="AD148" s="152">
        <f>VLOOKUP($B148,Snapshot!$D:$AJ,28,FALSE)</f>
        <v>17.622485085908338</v>
      </c>
      <c r="AE148" s="152">
        <f>VLOOKUP($B148,Snapshot!$D:$AJ,29,FALSE)</f>
        <v>3.7731893931453722E-2</v>
      </c>
    </row>
    <row r="149" spans="2:31" ht="12.75">
      <c r="B149" s="252" t="s">
        <v>761</v>
      </c>
      <c r="C149" s="165" t="s">
        <v>1347</v>
      </c>
      <c r="D149" s="177" t="s">
        <v>708</v>
      </c>
      <c r="E149" s="148">
        <f>VLOOKUP($B149,Snapshot!$D:$AJ,2,FALSE)</f>
        <v>14040.15</v>
      </c>
      <c r="F149" s="148">
        <f>VLOOKUP($B149,Snapshot!$D:$AJ,3,FALSE)</f>
        <v>15500</v>
      </c>
      <c r="G149" s="148">
        <f t="shared" ref="G149:G171" si="35">IF(IFERROR(((IF(F149&lt;0,"-",F149))/E149*100-100),"-")=-100,"-",(IFERROR(((IF(F149&lt;0,"-",F149))/E149*100-100),"-")))</f>
        <v>10.397680936457235</v>
      </c>
      <c r="H149" s="149">
        <f>VLOOKUP($B149,Snapshot!$D:$AJ,8,FALSE)</f>
        <v>10.072477658303464</v>
      </c>
      <c r="I149" s="153">
        <f>IF(VLOOKUP($B149,Snapshot!$D:$AJ,28,FALSE)="#N/A N/A","NA",VLOOKUP($B149,Snapshot!$D:$AJ,30,FALSE))</f>
        <v>19.21922</v>
      </c>
      <c r="J149" s="154">
        <f>IF(VLOOKUP($B149,Snapshot!$D:$AJ,29,FALSE)="#N/A N/A","NA",VLOOKUP($B149,Snapshot!$D:$AJ,31,FALSE))</f>
        <v>89.466759999999994</v>
      </c>
      <c r="K149" s="154">
        <f>IF(VLOOKUP($B149,Snapshot!$D:$AJ,30,FALSE)="#N/A N/A","NA",VLOOKUP($B149,Snapshot!$D:$AJ,32,FALSE))</f>
        <v>165.70060000000001</v>
      </c>
      <c r="L149" s="155">
        <f>IF(VLOOKUP($B149,Snapshot!$D:$AJ,31,FALSE)="#N/A N/A","NA",VLOOKUP($B149,Snapshot!$D:$AJ,33,FALSE))</f>
        <v>114.0104</v>
      </c>
      <c r="M149" s="150">
        <f>VLOOKUP($B149,Snapshot!$D:$AJ,11,FALSE)</f>
        <v>61.496655518394469</v>
      </c>
      <c r="N149" s="151">
        <f>VLOOKUP($B149,Snapshot!$D:$AJ,12,FALSE)</f>
        <v>111.19562639595073</v>
      </c>
      <c r="O149" s="152">
        <f>VLOOKUP($B149,Snapshot!$D:$AJ,13,FALSE)</f>
        <v>162.78199091167733</v>
      </c>
      <c r="P149" s="151">
        <f>VLOOKUP($B149,Snapshot!$D:$AJ,14,FALSE)</f>
        <v>43.344980808692647</v>
      </c>
      <c r="Q149" s="151">
        <f>VLOOKUP($B149,Snapshot!$D:$AJ,15,FALSE)</f>
        <v>80.815729666291574</v>
      </c>
      <c r="R149" s="151">
        <f>VLOOKUP($B149,Snapshot!$D:$AJ,16,FALSE)</f>
        <v>46.392440231448838</v>
      </c>
      <c r="S149" s="150">
        <f>VLOOKUP($B149,Snapshot!$D:$AJ,17,FALSE)</f>
        <v>228.30753772943643</v>
      </c>
      <c r="T149" s="151">
        <f>VLOOKUP($B149,Snapshot!$D:$AJ,18,FALSE)</f>
        <v>126.26530786386471</v>
      </c>
      <c r="U149" s="152">
        <f>VLOOKUP($B149,Snapshot!$D:$AJ,19,FALSE)</f>
        <v>86.251248810551417</v>
      </c>
      <c r="V149" s="150">
        <f>VLOOKUP($B149,Snapshot!$D:$AJ,20,FALSE)</f>
        <v>49.538364457031591</v>
      </c>
      <c r="W149" s="151">
        <f>VLOOKUP($B149,Snapshot!$D:$AJ,21,FALSE)</f>
        <v>35.851888040552332</v>
      </c>
      <c r="X149" s="152">
        <f>VLOOKUP($B149,Snapshot!$D:$AJ,22,FALSE)</f>
        <v>25.46285361434661</v>
      </c>
      <c r="Y149" s="150">
        <f>VLOOKUP($B149,Snapshot!$D:$AJ,23,FALSE)</f>
        <v>120.74162234995649</v>
      </c>
      <c r="Z149" s="151">
        <f>VLOOKUP($B149,Snapshot!$D:$AJ,24,FALSE)</f>
        <v>63.703473334010987</v>
      </c>
      <c r="AA149" s="152">
        <f>VLOOKUP($B149,Snapshot!$D:$AJ,25,FALSE)</f>
        <v>47.233971711902541</v>
      </c>
      <c r="AB149" s="150">
        <f>VLOOKUP($B149,Snapshot!$D:$AJ,26,FALSE)</f>
        <v>24.683195962090835</v>
      </c>
      <c r="AC149" s="151">
        <f>VLOOKUP($B149,Snapshot!$D:$AJ,27,FALSE)</f>
        <v>32.945139543866972</v>
      </c>
      <c r="AD149" s="152">
        <f>VLOOKUP($B149,Snapshot!$D:$AJ,28,FALSE)</f>
        <v>34.52381700256629</v>
      </c>
      <c r="AE149" s="152">
        <f>VLOOKUP($B149,Snapshot!$D:$AJ,29,FALSE)</f>
        <v>2.1367293084475596E-2</v>
      </c>
    </row>
    <row r="150" spans="2:31" ht="12.75">
      <c r="B150" s="252" t="s">
        <v>706</v>
      </c>
      <c r="C150" s="165" t="s">
        <v>1348</v>
      </c>
      <c r="D150" s="177" t="s">
        <v>708</v>
      </c>
      <c r="E150" s="148">
        <f>VLOOKUP($B150,Snapshot!$D:$AJ,2,FALSE)</f>
        <v>5555.3</v>
      </c>
      <c r="F150" s="148">
        <f>VLOOKUP($B150,Snapshot!$D:$AJ,3,FALSE)</f>
        <v>5550</v>
      </c>
      <c r="G150" s="148">
        <f t="shared" si="35"/>
        <v>-9.5404388601878054E-2</v>
      </c>
      <c r="H150" s="149">
        <f>VLOOKUP($B150,Snapshot!$D:$AJ,8,FALSE)</f>
        <v>3.8069117048984467</v>
      </c>
      <c r="I150" s="153">
        <f>IF(VLOOKUP($B150,Snapshot!$D:$AJ,28,FALSE)="#N/A N/A","NA",VLOOKUP($B150,Snapshot!$D:$AJ,30,FALSE))</f>
        <v>42.936540000000001</v>
      </c>
      <c r="J150" s="154">
        <f>IF(VLOOKUP($B150,Snapshot!$D:$AJ,29,FALSE)="#N/A N/A","NA",VLOOKUP($B150,Snapshot!$D:$AJ,31,FALSE))</f>
        <v>99.300430000000006</v>
      </c>
      <c r="K150" s="154">
        <f>IF(VLOOKUP($B150,Snapshot!$D:$AJ,30,FALSE)="#N/A N/A","NA",VLOOKUP($B150,Snapshot!$D:$AJ,32,FALSE))</f>
        <v>149.06630000000001</v>
      </c>
      <c r="L150" s="155">
        <f>IF(VLOOKUP($B150,Snapshot!$D:$AJ,31,FALSE)="#N/A N/A","NA",VLOOKUP($B150,Snapshot!$D:$AJ,33,FALSE))</f>
        <v>112.9855</v>
      </c>
      <c r="M150" s="150">
        <f>VLOOKUP($B150,Snapshot!$D:$AJ,11,FALSE)</f>
        <v>28.694577427328777</v>
      </c>
      <c r="N150" s="151">
        <f>VLOOKUP($B150,Snapshot!$D:$AJ,12,FALSE)</f>
        <v>54.261113127150296</v>
      </c>
      <c r="O150" s="152">
        <f>VLOOKUP($B150,Snapshot!$D:$AJ,13,FALSE)</f>
        <v>90.639225538850411</v>
      </c>
      <c r="P150" s="151">
        <f>VLOOKUP($B150,Snapshot!$D:$AJ,14,FALSE)</f>
        <v>75.255275513651029</v>
      </c>
      <c r="Q150" s="151">
        <f>VLOOKUP($B150,Snapshot!$D:$AJ,15,FALSE)</f>
        <v>89.098840241055072</v>
      </c>
      <c r="R150" s="151">
        <f>VLOOKUP($B150,Snapshot!$D:$AJ,16,FALSE)</f>
        <v>67.042694694550647</v>
      </c>
      <c r="S150" s="150">
        <f>VLOOKUP($B150,Snapshot!$D:$AJ,17,FALSE)</f>
        <v>193.60103887465235</v>
      </c>
      <c r="T150" s="151">
        <f>VLOOKUP($B150,Snapshot!$D:$AJ,18,FALSE)</f>
        <v>102.38087056898819</v>
      </c>
      <c r="U150" s="152">
        <f>VLOOKUP($B150,Snapshot!$D:$AJ,19,FALSE)</f>
        <v>61.290241250118022</v>
      </c>
      <c r="V150" s="150">
        <f>VLOOKUP($B150,Snapshot!$D:$AJ,20,FALSE)</f>
        <v>14.278227351522323</v>
      </c>
      <c r="W150" s="151">
        <f>VLOOKUP($B150,Snapshot!$D:$AJ,21,FALSE)</f>
        <v>12.530675896592745</v>
      </c>
      <c r="X150" s="152">
        <f>VLOOKUP($B150,Snapshot!$D:$AJ,22,FALSE)</f>
        <v>10.403665768644931</v>
      </c>
      <c r="Y150" s="150">
        <f>VLOOKUP($B150,Snapshot!$D:$AJ,23,FALSE)</f>
        <v>120.56733329923514</v>
      </c>
      <c r="Z150" s="151">
        <f>VLOOKUP($B150,Snapshot!$D:$AJ,24,FALSE)</f>
        <v>66.336218768592531</v>
      </c>
      <c r="AA150" s="152">
        <f>VLOOKUP($B150,Snapshot!$D:$AJ,25,FALSE)</f>
        <v>41.001905107896505</v>
      </c>
      <c r="AB150" s="150">
        <f>VLOOKUP($B150,Snapshot!$D:$AJ,26,FALSE)</f>
        <v>10.645018719179234</v>
      </c>
      <c r="AC150" s="151">
        <f>VLOOKUP($B150,Snapshot!$D:$AJ,27,FALSE)</f>
        <v>13.037097704117734</v>
      </c>
      <c r="AD150" s="152">
        <f>VLOOKUP($B150,Snapshot!$D:$AJ,28,FALSE)</f>
        <v>18.54869138163922</v>
      </c>
      <c r="AE150" s="152">
        <f>VLOOKUP($B150,Snapshot!$D:$AJ,29,FALSE)</f>
        <v>0</v>
      </c>
    </row>
    <row r="151" spans="2:31" ht="12.75">
      <c r="B151" s="252" t="s">
        <v>707</v>
      </c>
      <c r="C151" s="165" t="s">
        <v>1349</v>
      </c>
      <c r="D151" s="177" t="s">
        <v>708</v>
      </c>
      <c r="E151" s="148">
        <f>VLOOKUP($B151,Snapshot!$D:$AJ,2,FALSE)</f>
        <v>440.95</v>
      </c>
      <c r="F151" s="148">
        <f>VLOOKUP($B151,Snapshot!$D:$AJ,3,FALSE)</f>
        <v>540</v>
      </c>
      <c r="G151" s="148">
        <f t="shared" ref="G151" si="36">IF(IFERROR(((IF(F151&lt;0,"-",F151))/E151*100-100),"-")=-100,"-",(IFERROR(((IF(F151&lt;0,"-",F151))/E151*100-100),"-")))</f>
        <v>22.46286427032544</v>
      </c>
      <c r="H151" s="149">
        <f>VLOOKUP($B151,Snapshot!$D:$AJ,8,FALSE)</f>
        <v>0.95221459139784936</v>
      </c>
      <c r="I151" s="153">
        <f>IF(VLOOKUP($B151,Snapshot!$D:$AJ,28,FALSE)="#N/A N/A","NA",VLOOKUP($B151,Snapshot!$D:$AJ,30,FALSE))</f>
        <v>-12.66587</v>
      </c>
      <c r="J151" s="154">
        <f>IF(VLOOKUP($B151,Snapshot!$D:$AJ,29,FALSE)="#N/A N/A","NA",VLOOKUP($B151,Snapshot!$D:$AJ,31,FALSE))</f>
        <v>-6.9431269999999996</v>
      </c>
      <c r="K151" s="154">
        <f>IF(VLOOKUP($B151,Snapshot!$D:$AJ,30,FALSE)="#N/A N/A","NA",VLOOKUP($B151,Snapshot!$D:$AJ,32,FALSE))</f>
        <v>-21.089829999999999</v>
      </c>
      <c r="L151" s="155">
        <f>IF(VLOOKUP($B151,Snapshot!$D:$AJ,31,FALSE)="#N/A N/A","NA",VLOOKUP($B151,Snapshot!$D:$AJ,33,FALSE))</f>
        <v>-34.250360000000001</v>
      </c>
      <c r="M151" s="150">
        <f>VLOOKUP($B151,Snapshot!$D:$AJ,11,FALSE)</f>
        <v>6.1251106088700977</v>
      </c>
      <c r="N151" s="151">
        <f>VLOOKUP($B151,Snapshot!$D:$AJ,12,FALSE)</f>
        <v>9.0078920258582524</v>
      </c>
      <c r="O151" s="152">
        <f>VLOOKUP($B151,Snapshot!$D:$AJ,13,FALSE)</f>
        <v>15.36376729462298</v>
      </c>
      <c r="P151" s="151">
        <f>VLOOKUP($B151,Snapshot!$D:$AJ,14,FALSE)</f>
        <v>-9.2537040550754845</v>
      </c>
      <c r="Q151" s="151">
        <f>VLOOKUP($B151,Snapshot!$D:$AJ,15,FALSE)</f>
        <v>47.064969125838239</v>
      </c>
      <c r="R151" s="151">
        <f>VLOOKUP($B151,Snapshot!$D:$AJ,16,FALSE)</f>
        <v>70.558963745562366</v>
      </c>
      <c r="S151" s="150">
        <f>VLOOKUP($B151,Snapshot!$D:$AJ,17,FALSE)</f>
        <v>71.990536687033355</v>
      </c>
      <c r="T151" s="151">
        <f>VLOOKUP($B151,Snapshot!$D:$AJ,18,FALSE)</f>
        <v>48.951519260466185</v>
      </c>
      <c r="U151" s="152">
        <f>VLOOKUP($B151,Snapshot!$D:$AJ,19,FALSE)</f>
        <v>28.700642983203991</v>
      </c>
      <c r="V151" s="150">
        <f>VLOOKUP($B151,Snapshot!$D:$AJ,20,FALSE)</f>
        <v>4.8515470374697376</v>
      </c>
      <c r="W151" s="151">
        <f>VLOOKUP($B151,Snapshot!$D:$AJ,21,FALSE)</f>
        <v>4.4813619339638384</v>
      </c>
      <c r="X151" s="152">
        <f>VLOOKUP($B151,Snapshot!$D:$AJ,22,FALSE)</f>
        <v>3.9279283709657027</v>
      </c>
      <c r="Y151" s="150">
        <f>VLOOKUP($B151,Snapshot!$D:$AJ,23,FALSE)</f>
        <v>42.467973154159559</v>
      </c>
      <c r="Z151" s="151">
        <f>VLOOKUP($B151,Snapshot!$D:$AJ,24,FALSE)</f>
        <v>28.31783790724279</v>
      </c>
      <c r="AA151" s="152">
        <f>VLOOKUP($B151,Snapshot!$D:$AJ,25,FALSE)</f>
        <v>19.104220051430762</v>
      </c>
      <c r="AB151" s="150">
        <f>VLOOKUP($B151,Snapshot!$D:$AJ,26,FALSE)</f>
        <v>6.8937475062529678</v>
      </c>
      <c r="AC151" s="151">
        <f>VLOOKUP($B151,Snapshot!$D:$AJ,27,FALSE)</f>
        <v>9.517810588644112</v>
      </c>
      <c r="AD151" s="152">
        <f>VLOOKUP($B151,Snapshot!$D:$AJ,28,FALSE)</f>
        <v>14.586550641689799</v>
      </c>
      <c r="AE151" s="152">
        <f>VLOOKUP($B151,Snapshot!$D:$AJ,29,FALSE)</f>
        <v>0.34017462297312617</v>
      </c>
    </row>
    <row r="152" spans="2:31" ht="12.75">
      <c r="B152" s="252" t="s">
        <v>500</v>
      </c>
      <c r="C152" s="165" t="s">
        <v>510</v>
      </c>
      <c r="D152" s="177" t="s">
        <v>99</v>
      </c>
      <c r="E152" s="148">
        <f>VLOOKUP($B152,Snapshot!$D:$AJ,2,FALSE)</f>
        <v>3338.3</v>
      </c>
      <c r="F152" s="148">
        <f>VLOOKUP($B152,Snapshot!$D:$AJ,3,FALSE)</f>
        <v>2935</v>
      </c>
      <c r="G152" s="148">
        <f t="shared" si="35"/>
        <v>-12.080999311026574</v>
      </c>
      <c r="H152" s="149">
        <f>VLOOKUP($B152,Snapshot!$D:$AJ,8,FALSE)</f>
        <v>4.8110806451612902</v>
      </c>
      <c r="I152" s="153">
        <f>IF(VLOOKUP($B152,Snapshot!$D:$AJ,28,FALSE)="#N/A N/A","NA",VLOOKUP($B152,Snapshot!$D:$AJ,30,FALSE))</f>
        <v>46.509839999999997</v>
      </c>
      <c r="J152" s="154">
        <f>IF(VLOOKUP($B152,Snapshot!$D:$AJ,29,FALSE)="#N/A N/A","NA",VLOOKUP($B152,Snapshot!$D:$AJ,31,FALSE))</f>
        <v>52.90157</v>
      </c>
      <c r="K152" s="154">
        <f>IF(VLOOKUP($B152,Snapshot!$D:$AJ,30,FALSE)="#N/A N/A","NA",VLOOKUP($B152,Snapshot!$D:$AJ,32,FALSE))</f>
        <v>92.520179999999996</v>
      </c>
      <c r="L152" s="155">
        <f>IF(VLOOKUP($B152,Snapshot!$D:$AJ,31,FALSE)="#N/A N/A","NA",VLOOKUP($B152,Snapshot!$D:$AJ,33,FALSE))</f>
        <v>60.156410000000001</v>
      </c>
      <c r="M152" s="150">
        <f>VLOOKUP($B152,Snapshot!$D:$AJ,11,FALSE)</f>
        <v>62.278627931862559</v>
      </c>
      <c r="N152" s="151">
        <f>VLOOKUP($B152,Snapshot!$D:$AJ,12,FALSE)</f>
        <v>75.824032849823283</v>
      </c>
      <c r="O152" s="152">
        <f>VLOOKUP($B152,Snapshot!$D:$AJ,13,FALSE)</f>
        <v>88.083344381356213</v>
      </c>
      <c r="P152" s="151">
        <f>VLOOKUP($B152,Snapshot!$D:$AJ,14,FALSE)</f>
        <v>26.559783162712414</v>
      </c>
      <c r="Q152" s="151">
        <f>VLOOKUP($B152,Snapshot!$D:$AJ,15,FALSE)</f>
        <v>21.749684230006494</v>
      </c>
      <c r="R152" s="151">
        <f>VLOOKUP($B152,Snapshot!$D:$AJ,16,FALSE)</f>
        <v>16.168108013739733</v>
      </c>
      <c r="S152" s="150">
        <f>VLOOKUP($B152,Snapshot!$D:$AJ,17,FALSE)</f>
        <v>53.602658100501962</v>
      </c>
      <c r="T152" s="151">
        <f>VLOOKUP($B152,Snapshot!$D:$AJ,18,FALSE)</f>
        <v>44.026938089824647</v>
      </c>
      <c r="U152" s="152">
        <f>VLOOKUP($B152,Snapshot!$D:$AJ,19,FALSE)</f>
        <v>37.899332994747041</v>
      </c>
      <c r="V152" s="150">
        <f>VLOOKUP($B152,Snapshot!$D:$AJ,20,FALSE)</f>
        <v>11.837744158144961</v>
      </c>
      <c r="W152" s="151">
        <f>VLOOKUP($B152,Snapshot!$D:$AJ,21,FALSE)</f>
        <v>9.8907466568911513</v>
      </c>
      <c r="X152" s="152">
        <f>VLOOKUP($B152,Snapshot!$D:$AJ,22,FALSE)</f>
        <v>8.2823533426091362</v>
      </c>
      <c r="Y152" s="150">
        <f>VLOOKUP($B152,Snapshot!$D:$AJ,23,FALSE)</f>
        <v>34.472298069867058</v>
      </c>
      <c r="Z152" s="151">
        <f>VLOOKUP($B152,Snapshot!$D:$AJ,24,FALSE)</f>
        <v>29.705398240993791</v>
      </c>
      <c r="AA152" s="152">
        <f>VLOOKUP($B152,Snapshot!$D:$AJ,25,FALSE)</f>
        <v>25.768650968255624</v>
      </c>
      <c r="AB152" s="150">
        <f>VLOOKUP($B152,Snapshot!$D:$AJ,26,FALSE)</f>
        <v>22.653741670828293</v>
      </c>
      <c r="AC152" s="151">
        <f>VLOOKUP($B152,Snapshot!$D:$AJ,27,FALSE)</f>
        <v>24.478228100875619</v>
      </c>
      <c r="AD152" s="152">
        <f>VLOOKUP($B152,Snapshot!$D:$AJ,28,FALSE)</f>
        <v>23.759481876376714</v>
      </c>
      <c r="AE152" s="152">
        <f>VLOOKUP($B152,Snapshot!$D:$AJ,29,FALSE)</f>
        <v>0.47738307076606062</v>
      </c>
    </row>
    <row r="153" spans="2:31" ht="12.75">
      <c r="B153" s="252" t="s">
        <v>151</v>
      </c>
      <c r="C153" s="165" t="s">
        <v>366</v>
      </c>
      <c r="D153" s="177" t="s">
        <v>99</v>
      </c>
      <c r="E153" s="148">
        <f>VLOOKUP($B153,Snapshot!$D:$AJ,2,FALSE)</f>
        <v>1192.6500000000001</v>
      </c>
      <c r="F153" s="148">
        <f>VLOOKUP($B153,Snapshot!$D:$AJ,3,FALSE)</f>
        <v>1155</v>
      </c>
      <c r="G153" s="148">
        <f t="shared" si="35"/>
        <v>-3.1568356181612529</v>
      </c>
      <c r="H153" s="149">
        <f>VLOOKUP($B153,Snapshot!$D:$AJ,8,FALSE)</f>
        <v>2.6932753882915175</v>
      </c>
      <c r="I153" s="153">
        <f>IF(VLOOKUP($B153,Snapshot!$D:$AJ,28,FALSE)="#N/A N/A","NA",VLOOKUP($B153,Snapshot!$D:$AJ,30,FALSE))</f>
        <v>35.590040000000002</v>
      </c>
      <c r="J153" s="154">
        <f>IF(VLOOKUP($B153,Snapshot!$D:$AJ,29,FALSE)="#N/A N/A","NA",VLOOKUP($B153,Snapshot!$D:$AJ,31,FALSE))</f>
        <v>21.222750000000001</v>
      </c>
      <c r="K153" s="154">
        <f>IF(VLOOKUP($B153,Snapshot!$D:$AJ,30,FALSE)="#N/A N/A","NA",VLOOKUP($B153,Snapshot!$D:$AJ,32,FALSE))</f>
        <v>57.507919999999999</v>
      </c>
      <c r="L153" s="155">
        <f>IF(VLOOKUP($B153,Snapshot!$D:$AJ,31,FALSE)="#N/A N/A","NA",VLOOKUP($B153,Snapshot!$D:$AJ,33,FALSE))</f>
        <v>56.999929999999999</v>
      </c>
      <c r="M153" s="150">
        <f>VLOOKUP($B153,Snapshot!$D:$AJ,11,FALSE)</f>
        <v>31.450521495802576</v>
      </c>
      <c r="N153" s="151">
        <f>VLOOKUP($B153,Snapshot!$D:$AJ,12,FALSE)</f>
        <v>37.630933517111735</v>
      </c>
      <c r="O153" s="152">
        <f>VLOOKUP($B153,Snapshot!$D:$AJ,13,FALSE)</f>
        <v>41.49395307623422</v>
      </c>
      <c r="P153" s="151">
        <f>VLOOKUP($B153,Snapshot!$D:$AJ,14,FALSE)</f>
        <v>43.901477749433027</v>
      </c>
      <c r="Q153" s="151">
        <f>VLOOKUP($B153,Snapshot!$D:$AJ,15,FALSE)</f>
        <v>19.651222705906491</v>
      </c>
      <c r="R153" s="151">
        <f>VLOOKUP($B153,Snapshot!$D:$AJ,16,FALSE)</f>
        <v>10.265542727941824</v>
      </c>
      <c r="S153" s="150">
        <f>VLOOKUP($B153,Snapshot!$D:$AJ,17,FALSE)</f>
        <v>37.921469765109386</v>
      </c>
      <c r="T153" s="151">
        <f>VLOOKUP($B153,Snapshot!$D:$AJ,18,FALSE)</f>
        <v>31.693340784588084</v>
      </c>
      <c r="U153" s="152">
        <f>VLOOKUP($B153,Snapshot!$D:$AJ,19,FALSE)</f>
        <v>28.742742293288362</v>
      </c>
      <c r="V153" s="150">
        <f>VLOOKUP($B153,Snapshot!$D:$AJ,20,FALSE)</f>
        <v>4.8652060416753153</v>
      </c>
      <c r="W153" s="151">
        <f>VLOOKUP($B153,Snapshot!$D:$AJ,21,FALSE)</f>
        <v>4.3039991725260673</v>
      </c>
      <c r="X153" s="152">
        <f>VLOOKUP($B153,Snapshot!$D:$AJ,22,FALSE)</f>
        <v>3.8112372635261913</v>
      </c>
      <c r="Y153" s="150">
        <f>VLOOKUP($B153,Snapshot!$D:$AJ,23,FALSE)</f>
        <v>24.535449219795886</v>
      </c>
      <c r="Z153" s="151">
        <f>VLOOKUP($B153,Snapshot!$D:$AJ,24,FALSE)</f>
        <v>19.292431904699914</v>
      </c>
      <c r="AA153" s="152">
        <f>VLOOKUP($B153,Snapshot!$D:$AJ,25,FALSE)</f>
        <v>17.21279286978287</v>
      </c>
      <c r="AB153" s="150">
        <f>VLOOKUP($B153,Snapshot!$D:$AJ,26,FALSE)</f>
        <v>13.476161403119269</v>
      </c>
      <c r="AC153" s="151">
        <f>VLOOKUP($B153,Snapshot!$D:$AJ,27,FALSE)</f>
        <v>14.276875988491284</v>
      </c>
      <c r="AD153" s="152">
        <f>VLOOKUP($B153,Snapshot!$D:$AJ,28,FALSE)</f>
        <v>13.945973744232576</v>
      </c>
      <c r="AE153" s="152">
        <f>VLOOKUP($B153,Snapshot!$D:$AJ,29,FALSE)</f>
        <v>0.43713812530573815</v>
      </c>
    </row>
    <row r="154" spans="2:31" ht="12.75">
      <c r="B154" s="252" t="s">
        <v>152</v>
      </c>
      <c r="C154" s="165" t="s">
        <v>367</v>
      </c>
      <c r="D154" s="177" t="s">
        <v>99</v>
      </c>
      <c r="E154" s="148">
        <f>VLOOKUP($B154,Snapshot!$D:$AJ,2,FALSE)</f>
        <v>6182.85</v>
      </c>
      <c r="F154" s="148">
        <f>VLOOKUP($B154,Snapshot!$D:$AJ,3,FALSE)</f>
        <v>6030</v>
      </c>
      <c r="G154" s="148">
        <f t="shared" si="35"/>
        <v>-2.47216089667387</v>
      </c>
      <c r="H154" s="149">
        <f>VLOOKUP($B154,Snapshot!$D:$AJ,8,FALSE)</f>
        <v>8.8548810483870959</v>
      </c>
      <c r="I154" s="153">
        <f>IF(VLOOKUP($B154,Snapshot!$D:$AJ,28,FALSE)="#N/A N/A","NA",VLOOKUP($B154,Snapshot!$D:$AJ,30,FALSE))</f>
        <v>25.714960000000001</v>
      </c>
      <c r="J154" s="154">
        <f>IF(VLOOKUP($B154,Snapshot!$D:$AJ,29,FALSE)="#N/A N/A","NA",VLOOKUP($B154,Snapshot!$D:$AJ,31,FALSE))</f>
        <v>23.681740000000001</v>
      </c>
      <c r="K154" s="154">
        <f>IF(VLOOKUP($B154,Snapshot!$D:$AJ,30,FALSE)="#N/A N/A","NA",VLOOKUP($B154,Snapshot!$D:$AJ,32,FALSE))</f>
        <v>73.96387</v>
      </c>
      <c r="L154" s="155">
        <f>IF(VLOOKUP($B154,Snapshot!$D:$AJ,31,FALSE)="#N/A N/A","NA",VLOOKUP($B154,Snapshot!$D:$AJ,33,FALSE))</f>
        <v>19.070409999999999</v>
      </c>
      <c r="M154" s="150">
        <f>VLOOKUP($B154,Snapshot!$D:$AJ,11,FALSE)</f>
        <v>159.68783972450046</v>
      </c>
      <c r="N154" s="151">
        <f>VLOOKUP($B154,Snapshot!$D:$AJ,12,FALSE)</f>
        <v>178.146279131744</v>
      </c>
      <c r="O154" s="152">
        <f>VLOOKUP($B154,Snapshot!$D:$AJ,13,FALSE)</f>
        <v>202.86531076571933</v>
      </c>
      <c r="P154" s="151">
        <f>VLOOKUP($B154,Snapshot!$D:$AJ,14,FALSE)</f>
        <v>50.584734315605793</v>
      </c>
      <c r="Q154" s="151">
        <f>VLOOKUP($B154,Snapshot!$D:$AJ,15,FALSE)</f>
        <v>11.55907640750149</v>
      </c>
      <c r="R154" s="151">
        <f>VLOOKUP($B154,Snapshot!$D:$AJ,16,FALSE)</f>
        <v>13.87569347754658</v>
      </c>
      <c r="S154" s="150">
        <f>VLOOKUP($B154,Snapshot!$D:$AJ,17,FALSE)</f>
        <v>38.718352071559664</v>
      </c>
      <c r="T154" s="151">
        <f>VLOOKUP($B154,Snapshot!$D:$AJ,18,FALSE)</f>
        <v>34.706590730573808</v>
      </c>
      <c r="U154" s="152">
        <f>VLOOKUP($B154,Snapshot!$D:$AJ,19,FALSE)</f>
        <v>30.477610867342005</v>
      </c>
      <c r="V154" s="150">
        <f>VLOOKUP($B154,Snapshot!$D:$AJ,20,FALSE)</f>
        <v>7.1679152128672641</v>
      </c>
      <c r="W154" s="151">
        <f>VLOOKUP($B154,Snapshot!$D:$AJ,21,FALSE)</f>
        <v>6.1790830678271087</v>
      </c>
      <c r="X154" s="152">
        <f>VLOOKUP($B154,Snapshot!$D:$AJ,22,FALSE)</f>
        <v>5.340171879046661</v>
      </c>
      <c r="Y154" s="150">
        <f>VLOOKUP($B154,Snapshot!$D:$AJ,23,FALSE)</f>
        <v>33.70505650189267</v>
      </c>
      <c r="Z154" s="151">
        <f>VLOOKUP($B154,Snapshot!$D:$AJ,24,FALSE)</f>
        <v>29.617707779554497</v>
      </c>
      <c r="AA154" s="152">
        <f>VLOOKUP($B154,Snapshot!$D:$AJ,25,FALSE)</f>
        <v>25.713667551871467</v>
      </c>
      <c r="AB154" s="150">
        <f>VLOOKUP($B154,Snapshot!$D:$AJ,26,FALSE)</f>
        <v>19.724478029341856</v>
      </c>
      <c r="AC154" s="151">
        <f>VLOOKUP($B154,Snapshot!$D:$AJ,27,FALSE)</f>
        <v>19.122793259979943</v>
      </c>
      <c r="AD154" s="152">
        <f>VLOOKUP($B154,Snapshot!$D:$AJ,28,FALSE)</f>
        <v>18.797667126019757</v>
      </c>
      <c r="AE154" s="152">
        <f>VLOOKUP($B154,Snapshot!$D:$AJ,29,FALSE)</f>
        <v>0.46160280643269763</v>
      </c>
    </row>
    <row r="155" spans="2:31" ht="12.75">
      <c r="B155" s="252" t="s">
        <v>630</v>
      </c>
      <c r="C155" s="165" t="s">
        <v>1350</v>
      </c>
      <c r="D155" s="177" t="s">
        <v>99</v>
      </c>
      <c r="E155" s="148">
        <f>VLOOKUP($B155,Snapshot!$D:$AJ,2,FALSE)</f>
        <v>7239</v>
      </c>
      <c r="F155" s="148">
        <f>VLOOKUP($B155,Snapshot!$D:$AJ,3,FALSE)</f>
        <v>7940</v>
      </c>
      <c r="G155" s="148">
        <f t="shared" si="35"/>
        <v>9.6836579638071498</v>
      </c>
      <c r="H155" s="149">
        <f>VLOOKUP($B155,Snapshot!$D:$AJ,8,FALSE)</f>
        <v>12.307871206690562</v>
      </c>
      <c r="I155" s="153">
        <f>IF(VLOOKUP($B155,Snapshot!$D:$AJ,28,FALSE)="#N/A N/A","NA",VLOOKUP($B155,Snapshot!$D:$AJ,30,FALSE))</f>
        <v>16.939129999999999</v>
      </c>
      <c r="J155" s="154">
        <f>IF(VLOOKUP($B155,Snapshot!$D:$AJ,29,FALSE)="#N/A N/A","NA",VLOOKUP($B155,Snapshot!$D:$AJ,31,FALSE))</f>
        <v>16.190239999999999</v>
      </c>
      <c r="K155" s="154">
        <f>IF(VLOOKUP($B155,Snapshot!$D:$AJ,30,FALSE)="#N/A N/A","NA",VLOOKUP($B155,Snapshot!$D:$AJ,32,FALSE))</f>
        <v>41.839669999999998</v>
      </c>
      <c r="L155" s="155">
        <f>IF(VLOOKUP($B155,Snapshot!$D:$AJ,31,FALSE)="#N/A N/A","NA",VLOOKUP($B155,Snapshot!$D:$AJ,33,FALSE))</f>
        <v>26.97326</v>
      </c>
      <c r="M155" s="150">
        <f>VLOOKUP($B155,Snapshot!$D:$AJ,11,FALSE)</f>
        <v>62.409323112145081</v>
      </c>
      <c r="N155" s="151">
        <f>VLOOKUP($B155,Snapshot!$D:$AJ,12,FALSE)</f>
        <v>92.384760572853878</v>
      </c>
      <c r="O155" s="152">
        <f>VLOOKUP($B155,Snapshot!$D:$AJ,13,FALSE)</f>
        <v>123.96349942364098</v>
      </c>
      <c r="P155" s="151">
        <f>VLOOKUP($B155,Snapshot!$D:$AJ,14,FALSE)</f>
        <v>29.612637071027148</v>
      </c>
      <c r="Q155" s="151">
        <f>VLOOKUP($B155,Snapshot!$D:$AJ,15,FALSE)</f>
        <v>48.030383868841334</v>
      </c>
      <c r="R155" s="151">
        <f>VLOOKUP($B155,Snapshot!$D:$AJ,16,FALSE)</f>
        <v>34.181761856582796</v>
      </c>
      <c r="S155" s="150">
        <f>VLOOKUP($B155,Snapshot!$D:$AJ,17,FALSE)</f>
        <v>115.99228511086454</v>
      </c>
      <c r="T155" s="151">
        <f>VLOOKUP($B155,Snapshot!$D:$AJ,18,FALSE)</f>
        <v>78.357079188308148</v>
      </c>
      <c r="U155" s="152">
        <f>VLOOKUP($B155,Snapshot!$D:$AJ,19,FALSE)</f>
        <v>58.396221739924968</v>
      </c>
      <c r="V155" s="150">
        <f>VLOOKUP($B155,Snapshot!$D:$AJ,20,FALSE)</f>
        <v>14.521003547019639</v>
      </c>
      <c r="W155" s="151">
        <f>VLOOKUP($B155,Snapshot!$D:$AJ,21,FALSE)</f>
        <v>12.312216679641184</v>
      </c>
      <c r="X155" s="152">
        <f>VLOOKUP($B155,Snapshot!$D:$AJ,22,FALSE)</f>
        <v>10.195451901222951</v>
      </c>
      <c r="Y155" s="150">
        <f>VLOOKUP($B155,Snapshot!$D:$AJ,23,FALSE)</f>
        <v>43.608768143221653</v>
      </c>
      <c r="Z155" s="151">
        <f>VLOOKUP($B155,Snapshot!$D:$AJ,24,FALSE)</f>
        <v>35.994506877830766</v>
      </c>
      <c r="AA155" s="152">
        <f>VLOOKUP($B155,Snapshot!$D:$AJ,25,FALSE)</f>
        <v>28.985498678477018</v>
      </c>
      <c r="AB155" s="150">
        <f>VLOOKUP($B155,Snapshot!$D:$AJ,26,FALSE)</f>
        <v>13.66561606066187</v>
      </c>
      <c r="AC155" s="151">
        <f>VLOOKUP($B155,Snapshot!$D:$AJ,27,FALSE)</f>
        <v>17.576028710949451</v>
      </c>
      <c r="AD155" s="152">
        <f>VLOOKUP($B155,Snapshot!$D:$AJ,28,FALSE)</f>
        <v>19.740873945533639</v>
      </c>
      <c r="AE155" s="152">
        <f>VLOOKUP($B155,Snapshot!$D:$AJ,29,FALSE)</f>
        <v>6.9070313579223649E-2</v>
      </c>
    </row>
    <row r="156" spans="2:31" ht="12.75">
      <c r="B156" s="252" t="s">
        <v>153</v>
      </c>
      <c r="C156" s="165" t="s">
        <v>368</v>
      </c>
      <c r="D156" s="177" t="s">
        <v>99</v>
      </c>
      <c r="E156" s="148">
        <f>VLOOKUP($B156,Snapshot!$D:$AJ,2,FALSE)</f>
        <v>1509.75</v>
      </c>
      <c r="F156" s="148">
        <f>VLOOKUP($B156,Snapshot!$D:$AJ,3,FALSE)</f>
        <v>1500</v>
      </c>
      <c r="G156" s="148">
        <f t="shared" si="35"/>
        <v>-0.64580228514654436</v>
      </c>
      <c r="H156" s="149">
        <f>VLOOKUP($B156,Snapshot!$D:$AJ,8,FALSE)</f>
        <v>10.60815</v>
      </c>
      <c r="I156" s="153">
        <f>IF(VLOOKUP($B156,Snapshot!$D:$AJ,28,FALSE)="#N/A N/A","NA",VLOOKUP($B156,Snapshot!$D:$AJ,30,FALSE))</f>
        <v>27.003150000000002</v>
      </c>
      <c r="J156" s="154">
        <f>IF(VLOOKUP($B156,Snapshot!$D:$AJ,29,FALSE)="#N/A N/A","NA",VLOOKUP($B156,Snapshot!$D:$AJ,31,FALSE))</f>
        <v>41.098129999999998</v>
      </c>
      <c r="K156" s="154">
        <f>IF(VLOOKUP($B156,Snapshot!$D:$AJ,30,FALSE)="#N/A N/A","NA",VLOOKUP($B156,Snapshot!$D:$AJ,32,FALSE))</f>
        <v>71.533259999999999</v>
      </c>
      <c r="L156" s="155">
        <f>IF(VLOOKUP($B156,Snapshot!$D:$AJ,31,FALSE)="#N/A N/A","NA",VLOOKUP($B156,Snapshot!$D:$AJ,33,FALSE))</f>
        <v>39.269399999999997</v>
      </c>
      <c r="M156" s="150">
        <f>VLOOKUP($B156,Snapshot!$D:$AJ,11,FALSE)</f>
        <v>56.047323123836385</v>
      </c>
      <c r="N156" s="151">
        <f>VLOOKUP($B156,Snapshot!$D:$AJ,12,FALSE)</f>
        <v>66.321897934801157</v>
      </c>
      <c r="O156" s="152">
        <f>VLOOKUP($B156,Snapshot!$D:$AJ,13,FALSE)</f>
        <v>73.791556310352078</v>
      </c>
      <c r="P156" s="151">
        <f>VLOOKUP($B156,Snapshot!$D:$AJ,14,FALSE)</f>
        <v>46.051877404043104</v>
      </c>
      <c r="Q156" s="151">
        <f>VLOOKUP($B156,Snapshot!$D:$AJ,15,FALSE)</f>
        <v>18.33196348782462</v>
      </c>
      <c r="R156" s="151">
        <f>VLOOKUP($B156,Snapshot!$D:$AJ,16,FALSE)</f>
        <v>11.262733136639259</v>
      </c>
      <c r="S156" s="150">
        <f>VLOOKUP($B156,Snapshot!$D:$AJ,17,FALSE)</f>
        <v>26.937058111842596</v>
      </c>
      <c r="T156" s="151">
        <f>VLOOKUP($B156,Snapshot!$D:$AJ,18,FALSE)</f>
        <v>22.763974599825005</v>
      </c>
      <c r="U156" s="152">
        <f>VLOOKUP($B156,Snapshot!$D:$AJ,19,FALSE)</f>
        <v>20.45965792685416</v>
      </c>
      <c r="V156" s="150">
        <f>VLOOKUP($B156,Snapshot!$D:$AJ,20,FALSE)</f>
        <v>2.9640744883437504</v>
      </c>
      <c r="W156" s="151">
        <f>VLOOKUP($B156,Snapshot!$D:$AJ,21,FALSE)</f>
        <v>2.6395242001864512</v>
      </c>
      <c r="X156" s="152">
        <f>VLOOKUP($B156,Snapshot!$D:$AJ,22,FALSE)</f>
        <v>2.3524796133098032</v>
      </c>
      <c r="Y156" s="150">
        <f>VLOOKUP($B156,Snapshot!$D:$AJ,23,FALSE)</f>
        <v>15.138607821324662</v>
      </c>
      <c r="Z156" s="151">
        <f>VLOOKUP($B156,Snapshot!$D:$AJ,24,FALSE)</f>
        <v>12.063906745448577</v>
      </c>
      <c r="AA156" s="152">
        <f>VLOOKUP($B156,Snapshot!$D:$AJ,25,FALSE)</f>
        <v>11.079977290336094</v>
      </c>
      <c r="AB156" s="150">
        <f>VLOOKUP($B156,Snapshot!$D:$AJ,26,FALSE)</f>
        <v>11.586669143001817</v>
      </c>
      <c r="AC156" s="151">
        <f>VLOOKUP($B156,Snapshot!$D:$AJ,27,FALSE)</f>
        <v>12.266753547576954</v>
      </c>
      <c r="AD156" s="152">
        <f>VLOOKUP($B156,Snapshot!$D:$AJ,28,FALSE)</f>
        <v>12.159290532613056</v>
      </c>
      <c r="AE156" s="152">
        <f>VLOOKUP($B156,Snapshot!$D:$AJ,29,FALSE)</f>
        <v>0.26512553118648513</v>
      </c>
    </row>
    <row r="157" spans="2:31" ht="12.75">
      <c r="B157" s="252" t="s">
        <v>154</v>
      </c>
      <c r="C157" s="165" t="s">
        <v>369</v>
      </c>
      <c r="D157" s="177" t="s">
        <v>99</v>
      </c>
      <c r="E157" s="148">
        <f>VLOOKUP($B157,Snapshot!$D:$AJ,2,FALSE)</f>
        <v>368.7</v>
      </c>
      <c r="F157" s="148">
        <f>VLOOKUP($B157,Snapshot!$D:$AJ,3,FALSE)</f>
        <v>340</v>
      </c>
      <c r="G157" s="148">
        <f t="shared" si="35"/>
        <v>-7.7841063195009497</v>
      </c>
      <c r="H157" s="149">
        <f>VLOOKUP($B157,Snapshot!$D:$AJ,8,FALSE)</f>
        <v>5.3405017921146953</v>
      </c>
      <c r="I157" s="153">
        <f>IF(VLOOKUP($B157,Snapshot!$D:$AJ,28,FALSE)="#N/A N/A","NA",VLOOKUP($B157,Snapshot!$D:$AJ,30,FALSE))</f>
        <v>6.5145189999999999</v>
      </c>
      <c r="J157" s="154">
        <f>IF(VLOOKUP($B157,Snapshot!$D:$AJ,29,FALSE)="#N/A N/A","NA",VLOOKUP($B157,Snapshot!$D:$AJ,31,FALSE))</f>
        <v>43.686669999999999</v>
      </c>
      <c r="K157" s="154">
        <f>IF(VLOOKUP($B157,Snapshot!$D:$AJ,30,FALSE)="#N/A N/A","NA",VLOOKUP($B157,Snapshot!$D:$AJ,32,FALSE))</f>
        <v>39.289760000000001</v>
      </c>
      <c r="L157" s="155">
        <f>IF(VLOOKUP($B157,Snapshot!$D:$AJ,31,FALSE)="#N/A N/A","NA",VLOOKUP($B157,Snapshot!$D:$AJ,33,FALSE))</f>
        <v>47.627630000000003</v>
      </c>
      <c r="M157" s="150">
        <f>VLOOKUP($B157,Snapshot!$D:$AJ,11,FALSE)</f>
        <v>1.8032391534286307</v>
      </c>
      <c r="N157" s="151">
        <f>VLOOKUP($B157,Snapshot!$D:$AJ,12,FALSE)</f>
        <v>5.0483641955586416</v>
      </c>
      <c r="O157" s="152">
        <f>VLOOKUP($B157,Snapshot!$D:$AJ,13,FALSE)</f>
        <v>10.404746021832231</v>
      </c>
      <c r="P157" s="151">
        <f>VLOOKUP($B157,Snapshot!$D:$AJ,14,FALSE)</f>
        <v>-71.113509756850135</v>
      </c>
      <c r="Q157" s="151">
        <f>VLOOKUP($B157,Snapshot!$D:$AJ,15,FALSE)</f>
        <v>179.96087961820356</v>
      </c>
      <c r="R157" s="151">
        <f>VLOOKUP($B157,Snapshot!$D:$AJ,16,FALSE)</f>
        <v>106.10133537881299</v>
      </c>
      <c r="S157" s="150">
        <f>VLOOKUP($B157,Snapshot!$D:$AJ,17,FALSE)</f>
        <v>204.46539179174525</v>
      </c>
      <c r="T157" s="151">
        <f>VLOOKUP($B157,Snapshot!$D:$AJ,18,FALSE)</f>
        <v>73.033558142332168</v>
      </c>
      <c r="U157" s="152">
        <f>VLOOKUP($B157,Snapshot!$D:$AJ,19,FALSE)</f>
        <v>35.435752033385384</v>
      </c>
      <c r="V157" s="150">
        <f>VLOOKUP($B157,Snapshot!$D:$AJ,20,FALSE)</f>
        <v>2.2364656523277562</v>
      </c>
      <c r="W157" s="151">
        <f>VLOOKUP($B157,Snapshot!$D:$AJ,21,FALSE)</f>
        <v>2.1279963893293647</v>
      </c>
      <c r="X157" s="152">
        <f>VLOOKUP($B157,Snapshot!$D:$AJ,22,FALSE)</f>
        <v>2.0412690682612755</v>
      </c>
      <c r="Y157" s="150">
        <f>VLOOKUP($B157,Snapshot!$D:$AJ,23,FALSE)</f>
        <v>19.584337144989991</v>
      </c>
      <c r="Z157" s="151">
        <f>VLOOKUP($B157,Snapshot!$D:$AJ,24,FALSE)</f>
        <v>16.566880017668524</v>
      </c>
      <c r="AA157" s="152">
        <f>VLOOKUP($B157,Snapshot!$D:$AJ,25,FALSE)</f>
        <v>12.861083102714163</v>
      </c>
      <c r="AB157" s="150">
        <f>VLOOKUP($B157,Snapshot!$D:$AJ,26,FALSE)</f>
        <v>1.1494751575640674</v>
      </c>
      <c r="AC157" s="151">
        <f>VLOOKUP($B157,Snapshot!$D:$AJ,27,FALSE)</f>
        <v>2.9861384161659119</v>
      </c>
      <c r="AD157" s="152">
        <f>VLOOKUP($B157,Snapshot!$D:$AJ,28,FALSE)</f>
        <v>5.8793641945878381</v>
      </c>
      <c r="AE157" s="152">
        <f>VLOOKUP($B157,Snapshot!$D:$AJ,29,FALSE)</f>
        <v>0.57651885001356118</v>
      </c>
    </row>
    <row r="158" spans="2:31" ht="12.75">
      <c r="B158" s="252" t="s">
        <v>155</v>
      </c>
      <c r="C158" s="165" t="s">
        <v>370</v>
      </c>
      <c r="D158" s="177" t="s">
        <v>99</v>
      </c>
      <c r="E158" s="148">
        <f>VLOOKUP($B158,Snapshot!$D:$AJ,2,FALSE)</f>
        <v>1671.6</v>
      </c>
      <c r="F158" s="148">
        <f>VLOOKUP($B158,Snapshot!$D:$AJ,3,FALSE)</f>
        <v>1830</v>
      </c>
      <c r="G158" s="148">
        <f t="shared" si="35"/>
        <v>9.4759511844939084</v>
      </c>
      <c r="H158" s="149">
        <f>VLOOKUP($B158,Snapshot!$D:$AJ,8,FALSE)</f>
        <v>15.591152329749104</v>
      </c>
      <c r="I158" s="153">
        <f>IF(VLOOKUP($B158,Snapshot!$D:$AJ,28,FALSE)="#N/A N/A","NA",VLOOKUP($B158,Snapshot!$D:$AJ,30,FALSE))</f>
        <v>12.8735</v>
      </c>
      <c r="J158" s="154">
        <f>IF(VLOOKUP($B158,Snapshot!$D:$AJ,29,FALSE)="#N/A N/A","NA",VLOOKUP($B158,Snapshot!$D:$AJ,31,FALSE))</f>
        <v>14.00901</v>
      </c>
      <c r="K158" s="154">
        <f>IF(VLOOKUP($B158,Snapshot!$D:$AJ,30,FALSE)="#N/A N/A","NA",VLOOKUP($B158,Snapshot!$D:$AJ,32,FALSE))</f>
        <v>41.601019999999998</v>
      </c>
      <c r="L158" s="155">
        <f>IF(VLOOKUP($B158,Snapshot!$D:$AJ,31,FALSE)="#N/A N/A","NA",VLOOKUP($B158,Snapshot!$D:$AJ,33,FALSE))</f>
        <v>34.076599999999999</v>
      </c>
      <c r="M158" s="150">
        <f>VLOOKUP($B158,Snapshot!$D:$AJ,11,FALSE)</f>
        <v>52.474261289723103</v>
      </c>
      <c r="N158" s="151">
        <f>VLOOKUP($B158,Snapshot!$D:$AJ,12,FALSE)</f>
        <v>58.713378843865918</v>
      </c>
      <c r="O158" s="152">
        <f>VLOOKUP($B158,Snapshot!$D:$AJ,13,FALSE)</f>
        <v>65.554710766471445</v>
      </c>
      <c r="P158" s="151">
        <f>VLOOKUP($B158,Snapshot!$D:$AJ,14,FALSE)</f>
        <v>38.968236000511801</v>
      </c>
      <c r="Q158" s="151">
        <f>VLOOKUP($B158,Snapshot!$D:$AJ,15,FALSE)</f>
        <v>11.889862574139221</v>
      </c>
      <c r="R158" s="151">
        <f>VLOOKUP($B158,Snapshot!$D:$AJ,16,FALSE)</f>
        <v>11.652083489860798</v>
      </c>
      <c r="S158" s="150">
        <f>VLOOKUP($B158,Snapshot!$D:$AJ,17,FALSE)</f>
        <v>31.855617571645109</v>
      </c>
      <c r="T158" s="151">
        <f>VLOOKUP($B158,Snapshot!$D:$AJ,18,FALSE)</f>
        <v>28.470512733481364</v>
      </c>
      <c r="U158" s="152">
        <f>VLOOKUP($B158,Snapshot!$D:$AJ,19,FALSE)</f>
        <v>25.499311650612224</v>
      </c>
      <c r="V158" s="150">
        <f>VLOOKUP($B158,Snapshot!$D:$AJ,20,FALSE)</f>
        <v>5.0520808074151349</v>
      </c>
      <c r="W158" s="151">
        <f>VLOOKUP($B158,Snapshot!$D:$AJ,21,FALSE)</f>
        <v>4.3783580278607968</v>
      </c>
      <c r="X158" s="152">
        <f>VLOOKUP($B158,Snapshot!$D:$AJ,22,FALSE)</f>
        <v>3.7875522501797998</v>
      </c>
      <c r="Y158" s="150">
        <f>VLOOKUP($B158,Snapshot!$D:$AJ,23,FALSE)</f>
        <v>20.537294251357086</v>
      </c>
      <c r="Z158" s="151">
        <f>VLOOKUP($B158,Snapshot!$D:$AJ,24,FALSE)</f>
        <v>18.027927109077329</v>
      </c>
      <c r="AA158" s="152">
        <f>VLOOKUP($B158,Snapshot!$D:$AJ,25,FALSE)</f>
        <v>15.699508330672582</v>
      </c>
      <c r="AB158" s="150">
        <f>VLOOKUP($B158,Snapshot!$D:$AJ,26,FALSE)</f>
        <v>15.859308946224996</v>
      </c>
      <c r="AC158" s="151">
        <f>VLOOKUP($B158,Snapshot!$D:$AJ,27,FALSE)</f>
        <v>15.378571045936384</v>
      </c>
      <c r="AD158" s="152">
        <f>VLOOKUP($B158,Snapshot!$D:$AJ,28,FALSE)</f>
        <v>14.853547037176051</v>
      </c>
      <c r="AE158" s="152">
        <f>VLOOKUP($B158,Snapshot!$D:$AJ,29,FALSE)</f>
        <v>0.23832818544156317</v>
      </c>
    </row>
    <row r="159" spans="2:31" ht="12.75">
      <c r="B159" s="252" t="s">
        <v>156</v>
      </c>
      <c r="C159" s="165" t="s">
        <v>371</v>
      </c>
      <c r="D159" s="177" t="s">
        <v>99</v>
      </c>
      <c r="E159" s="148">
        <f>VLOOKUP($B159,Snapshot!$D:$AJ,2,FALSE)</f>
        <v>5450.65</v>
      </c>
      <c r="F159" s="148">
        <f>VLOOKUP($B159,Snapshot!$D:$AJ,3,FALSE)</f>
        <v>4680</v>
      </c>
      <c r="G159" s="148">
        <f t="shared" si="35"/>
        <v>-14.138680707805491</v>
      </c>
      <c r="H159" s="149">
        <f>VLOOKUP($B159,Snapshot!$D:$AJ,8,FALSE)</f>
        <v>17.059364665471925</v>
      </c>
      <c r="I159" s="153">
        <f>IF(VLOOKUP($B159,Snapshot!$D:$AJ,28,FALSE)="#N/A N/A","NA",VLOOKUP($B159,Snapshot!$D:$AJ,30,FALSE))</f>
        <v>20.42708</v>
      </c>
      <c r="J159" s="154">
        <f>IF(VLOOKUP($B159,Snapshot!$D:$AJ,29,FALSE)="#N/A N/A","NA",VLOOKUP($B159,Snapshot!$D:$AJ,31,FALSE))</f>
        <v>61.992719999999998</v>
      </c>
      <c r="K159" s="154">
        <f>IF(VLOOKUP($B159,Snapshot!$D:$AJ,30,FALSE)="#N/A N/A","NA",VLOOKUP($B159,Snapshot!$D:$AJ,32,FALSE))</f>
        <v>44.729289999999999</v>
      </c>
      <c r="L159" s="155">
        <f>IF(VLOOKUP($B159,Snapshot!$D:$AJ,31,FALSE)="#N/A N/A","NA",VLOOKUP($B159,Snapshot!$D:$AJ,33,FALSE))</f>
        <v>39.697569999999999</v>
      </c>
      <c r="M159" s="150">
        <f>VLOOKUP($B159,Snapshot!$D:$AJ,11,FALSE)</f>
        <v>59.997700728409939</v>
      </c>
      <c r="N159" s="151">
        <f>VLOOKUP($B159,Snapshot!$D:$AJ,12,FALSE)</f>
        <v>77.734516223394223</v>
      </c>
      <c r="O159" s="152">
        <f>VLOOKUP($B159,Snapshot!$D:$AJ,13,FALSE)</f>
        <v>95.140334776739309</v>
      </c>
      <c r="P159" s="151">
        <f>VLOOKUP($B159,Snapshot!$D:$AJ,14,FALSE)</f>
        <v>-7.523475431124016</v>
      </c>
      <c r="Q159" s="151">
        <f>VLOOKUP($B159,Snapshot!$D:$AJ,15,FALSE)</f>
        <v>29.562492028274679</v>
      </c>
      <c r="R159" s="151">
        <f>VLOOKUP($B159,Snapshot!$D:$AJ,16,FALSE)</f>
        <v>22.391364092784816</v>
      </c>
      <c r="S159" s="150">
        <f>VLOOKUP($B159,Snapshot!$D:$AJ,17,FALSE)</f>
        <v>90.847648056936677</v>
      </c>
      <c r="T159" s="151">
        <f>VLOOKUP($B159,Snapshot!$D:$AJ,18,FALSE)</f>
        <v>70.118787185037178</v>
      </c>
      <c r="U159" s="152">
        <f>VLOOKUP($B159,Snapshot!$D:$AJ,19,FALSE)</f>
        <v>57.290632966456826</v>
      </c>
      <c r="V159" s="150">
        <f>VLOOKUP($B159,Snapshot!$D:$AJ,20,FALSE)</f>
        <v>10.661442642821878</v>
      </c>
      <c r="W159" s="151">
        <f>VLOOKUP($B159,Snapshot!$D:$AJ,21,FALSE)</f>
        <v>9.6487178375558234</v>
      </c>
      <c r="X159" s="152">
        <f>VLOOKUP($B159,Snapshot!$D:$AJ,22,FALSE)</f>
        <v>8.6441197323441106</v>
      </c>
      <c r="Y159" s="150">
        <f>VLOOKUP($B159,Snapshot!$D:$AJ,23,FALSE)</f>
        <v>62.404355488079176</v>
      </c>
      <c r="Z159" s="151">
        <f>VLOOKUP($B159,Snapshot!$D:$AJ,24,FALSE)</f>
        <v>48.544113978117068</v>
      </c>
      <c r="AA159" s="152">
        <f>VLOOKUP($B159,Snapshot!$D:$AJ,25,FALSE)</f>
        <v>40.491779142099595</v>
      </c>
      <c r="AB159" s="150">
        <f>VLOOKUP($B159,Snapshot!$D:$AJ,26,FALSE)</f>
        <v>12.093761688526369</v>
      </c>
      <c r="AC159" s="151">
        <f>VLOOKUP($B159,Snapshot!$D:$AJ,27,FALSE)</f>
        <v>14.446672448988634</v>
      </c>
      <c r="AD159" s="152">
        <f>VLOOKUP($B159,Snapshot!$D:$AJ,28,FALSE)</f>
        <v>15.916796990483201</v>
      </c>
      <c r="AE159" s="152">
        <f>VLOOKUP($B159,Snapshot!$D:$AJ,29,FALSE)</f>
        <v>0.28473156831026064</v>
      </c>
    </row>
    <row r="160" spans="2:31" ht="12.75">
      <c r="B160" s="252" t="s">
        <v>157</v>
      </c>
      <c r="C160" s="165" t="s">
        <v>372</v>
      </c>
      <c r="D160" s="177" t="s">
        <v>99</v>
      </c>
      <c r="E160" s="148">
        <f>VLOOKUP($B160,Snapshot!$D:$AJ,2,FALSE)</f>
        <v>6754.8</v>
      </c>
      <c r="F160" s="148">
        <f>VLOOKUP($B160,Snapshot!$D:$AJ,3,FALSE)</f>
        <v>7100</v>
      </c>
      <c r="G160" s="148">
        <f t="shared" si="35"/>
        <v>5.110439983419198</v>
      </c>
      <c r="H160" s="149">
        <f>VLOOKUP($B160,Snapshot!$D:$AJ,8,FALSE)</f>
        <v>13.418363851173236</v>
      </c>
      <c r="I160" s="153">
        <f>IF(VLOOKUP($B160,Snapshot!$D:$AJ,28,FALSE)="#N/A N/A","NA",VLOOKUP($B160,Snapshot!$D:$AJ,30,FALSE))</f>
        <v>8.2578099999999992</v>
      </c>
      <c r="J160" s="154">
        <f>IF(VLOOKUP($B160,Snapshot!$D:$AJ,29,FALSE)="#N/A N/A","NA",VLOOKUP($B160,Snapshot!$D:$AJ,31,FALSE))</f>
        <v>11.69389</v>
      </c>
      <c r="K160" s="154">
        <f>IF(VLOOKUP($B160,Snapshot!$D:$AJ,30,FALSE)="#N/A N/A","NA",VLOOKUP($B160,Snapshot!$D:$AJ,32,FALSE))</f>
        <v>22.929649999999999</v>
      </c>
      <c r="L160" s="155">
        <f>IF(VLOOKUP($B160,Snapshot!$D:$AJ,31,FALSE)="#N/A N/A","NA",VLOOKUP($B160,Snapshot!$D:$AJ,33,FALSE))</f>
        <v>16.504249999999999</v>
      </c>
      <c r="M160" s="150">
        <f>VLOOKUP($B160,Snapshot!$D:$AJ,11,FALSE)</f>
        <v>317.09145990140632</v>
      </c>
      <c r="N160" s="151">
        <f>VLOOKUP($B160,Snapshot!$D:$AJ,12,FALSE)</f>
        <v>353.81904284384552</v>
      </c>
      <c r="O160" s="152">
        <f>VLOOKUP($B160,Snapshot!$D:$AJ,13,FALSE)</f>
        <v>389.02165970813081</v>
      </c>
      <c r="P160" s="151">
        <f>VLOOKUP($B160,Snapshot!$D:$AJ,14,FALSE)</f>
        <v>29.557470863560265</v>
      </c>
      <c r="Q160" s="151">
        <f>VLOOKUP($B160,Snapshot!$D:$AJ,15,FALSE)</f>
        <v>11.582646519038686</v>
      </c>
      <c r="R160" s="151">
        <f>VLOOKUP($B160,Snapshot!$D:$AJ,16,FALSE)</f>
        <v>9.9493279336639873</v>
      </c>
      <c r="S160" s="150">
        <f>VLOOKUP($B160,Snapshot!$D:$AJ,17,FALSE)</f>
        <v>21.302371253077201</v>
      </c>
      <c r="T160" s="151">
        <f>VLOOKUP($B160,Snapshot!$D:$AJ,18,FALSE)</f>
        <v>19.091114897908881</v>
      </c>
      <c r="U160" s="152">
        <f>VLOOKUP($B160,Snapshot!$D:$AJ,19,FALSE)</f>
        <v>17.363557610308607</v>
      </c>
      <c r="V160" s="150">
        <f>VLOOKUP($B160,Snapshot!$D:$AJ,20,FALSE)</f>
        <v>4.0112268044911774</v>
      </c>
      <c r="W160" s="151">
        <f>VLOOKUP($B160,Snapshot!$D:$AJ,21,FALSE)</f>
        <v>3.3564137476618434</v>
      </c>
      <c r="X160" s="152">
        <f>VLOOKUP($B160,Snapshot!$D:$AJ,22,FALSE)</f>
        <v>2.8423950919401424</v>
      </c>
      <c r="Y160" s="150">
        <f>VLOOKUP($B160,Snapshot!$D:$AJ,23,FALSE)</f>
        <v>13.457260198305688</v>
      </c>
      <c r="Z160" s="151">
        <f>VLOOKUP($B160,Snapshot!$D:$AJ,24,FALSE)</f>
        <v>11.273627881405963</v>
      </c>
      <c r="AA160" s="152">
        <f>VLOOKUP($B160,Snapshot!$D:$AJ,25,FALSE)</f>
        <v>9.4080969058074793</v>
      </c>
      <c r="AB160" s="150">
        <f>VLOOKUP($B160,Snapshot!$D:$AJ,26,FALSE)</f>
        <v>20.654233861830935</v>
      </c>
      <c r="AC160" s="151">
        <f>VLOOKUP($B160,Snapshot!$D:$AJ,27,FALSE)</f>
        <v>19.143572379856995</v>
      </c>
      <c r="AD160" s="152">
        <f>VLOOKUP($B160,Snapshot!$D:$AJ,28,FALSE)</f>
        <v>17.727315557844385</v>
      </c>
      <c r="AE160" s="152">
        <f>VLOOKUP($B160,Snapshot!$D:$AJ,29,FALSE)</f>
        <v>0.31734669351840938</v>
      </c>
    </row>
    <row r="161" spans="2:31" ht="12.75">
      <c r="B161" s="252" t="s">
        <v>631</v>
      </c>
      <c r="C161" s="165" t="s">
        <v>632</v>
      </c>
      <c r="D161" s="177" t="s">
        <v>99</v>
      </c>
      <c r="E161" s="148">
        <f>VLOOKUP($B161,Snapshot!$D:$AJ,2,FALSE)</f>
        <v>1268.2</v>
      </c>
      <c r="F161" s="148">
        <f>VLOOKUP($B161,Snapshot!$D:$AJ,3,FALSE)</f>
        <v>1075</v>
      </c>
      <c r="G161" s="148">
        <f t="shared" si="35"/>
        <v>-15.234190190821636</v>
      </c>
      <c r="H161" s="149">
        <f>VLOOKUP($B161,Snapshot!$D:$AJ,8,FALSE)</f>
        <v>2.0960125448028673</v>
      </c>
      <c r="I161" s="153">
        <f>IF(VLOOKUP($B161,Snapshot!$D:$AJ,28,FALSE)="#N/A N/A","NA",VLOOKUP($B161,Snapshot!$D:$AJ,30,FALSE))</f>
        <v>23.114260000000002</v>
      </c>
      <c r="J161" s="154">
        <f>IF(VLOOKUP($B161,Snapshot!$D:$AJ,29,FALSE)="#N/A N/A","NA",VLOOKUP($B161,Snapshot!$D:$AJ,31,FALSE))</f>
        <v>50.787709999999997</v>
      </c>
      <c r="K161" s="154">
        <f>IF(VLOOKUP($B161,Snapshot!$D:$AJ,30,FALSE)="#N/A N/A","NA",VLOOKUP($B161,Snapshot!$D:$AJ,32,FALSE))</f>
        <v>53.786450000000002</v>
      </c>
      <c r="L161" s="155">
        <f>IF(VLOOKUP($B161,Snapshot!$D:$AJ,31,FALSE)="#N/A N/A","NA",VLOOKUP($B161,Snapshot!$D:$AJ,33,FALSE))</f>
        <v>39.270809999999997</v>
      </c>
      <c r="M161" s="150">
        <f>VLOOKUP($B161,Snapshot!$D:$AJ,11,FALSE)</f>
        <v>29.242911473041069</v>
      </c>
      <c r="N161" s="151">
        <f>VLOOKUP($B161,Snapshot!$D:$AJ,12,FALSE)</f>
        <v>30.42553371765689</v>
      </c>
      <c r="O161" s="152">
        <f>VLOOKUP($B161,Snapshot!$D:$AJ,13,FALSE)</f>
        <v>41.998446291162949</v>
      </c>
      <c r="P161" s="151">
        <f>VLOOKUP($B161,Snapshot!$D:$AJ,14,FALSE)</f>
        <v>5.2156523621943451</v>
      </c>
      <c r="Q161" s="151">
        <f>VLOOKUP($B161,Snapshot!$D:$AJ,15,FALSE)</f>
        <v>4.0441330395780684</v>
      </c>
      <c r="R161" s="151">
        <f>VLOOKUP($B161,Snapshot!$D:$AJ,16,FALSE)</f>
        <v>38.036843267567512</v>
      </c>
      <c r="S161" s="150">
        <f>VLOOKUP($B161,Snapshot!$D:$AJ,17,FALSE)</f>
        <v>43.367774825333271</v>
      </c>
      <c r="T161" s="151">
        <f>VLOOKUP($B161,Snapshot!$D:$AJ,18,FALSE)</f>
        <v>41.682095432364555</v>
      </c>
      <c r="U161" s="152">
        <f>VLOOKUP($B161,Snapshot!$D:$AJ,19,FALSE)</f>
        <v>30.196355151043928</v>
      </c>
      <c r="V161" s="150">
        <f>VLOOKUP($B161,Snapshot!$D:$AJ,20,FALSE)</f>
        <v>6.7428258328406399</v>
      </c>
      <c r="W161" s="151">
        <f>VLOOKUP($B161,Snapshot!$D:$AJ,21,FALSE)</f>
        <v>5.9537973065791077</v>
      </c>
      <c r="X161" s="152">
        <f>VLOOKUP($B161,Snapshot!$D:$AJ,22,FALSE)</f>
        <v>5.0828566998064186</v>
      </c>
      <c r="Y161" s="150">
        <f>VLOOKUP($B161,Snapshot!$D:$AJ,23,FALSE)</f>
        <v>25.198030823147526</v>
      </c>
      <c r="Z161" s="151">
        <f>VLOOKUP($B161,Snapshot!$D:$AJ,24,FALSE)</f>
        <v>16.191161193670133</v>
      </c>
      <c r="AA161" s="152">
        <f>VLOOKUP($B161,Snapshot!$D:$AJ,25,FALSE)</f>
        <v>14.073920955944724</v>
      </c>
      <c r="AB161" s="150">
        <f>VLOOKUP($B161,Snapshot!$D:$AJ,26,FALSE)</f>
        <v>16.816438141359644</v>
      </c>
      <c r="AC161" s="151">
        <f>VLOOKUP($B161,Snapshot!$D:$AJ,27,FALSE)</f>
        <v>15.171489130136251</v>
      </c>
      <c r="AD161" s="152">
        <f>VLOOKUP($B161,Snapshot!$D:$AJ,28,FALSE)</f>
        <v>18.161008192314519</v>
      </c>
      <c r="AE161" s="152">
        <f>VLOOKUP($B161,Snapshot!$D:$AJ,29,FALSE)</f>
        <v>0.43368553855858694</v>
      </c>
    </row>
    <row r="162" spans="2:31" ht="12.75">
      <c r="B162" s="252" t="s">
        <v>603</v>
      </c>
      <c r="C162" s="165" t="s">
        <v>604</v>
      </c>
      <c r="D162" s="177" t="s">
        <v>99</v>
      </c>
      <c r="E162" s="148">
        <f>VLOOKUP($B162,Snapshot!$D:$AJ,2,FALSE)</f>
        <v>1785.4</v>
      </c>
      <c r="F162" s="148">
        <f>VLOOKUP($B162,Snapshot!$D:$AJ,3,FALSE)</f>
        <v>2440</v>
      </c>
      <c r="G162" s="148">
        <f t="shared" si="35"/>
        <v>36.664052873305707</v>
      </c>
      <c r="H162" s="149">
        <f>VLOOKUP($B162,Snapshot!$D:$AJ,8,FALSE)</f>
        <v>3.6252981481481479</v>
      </c>
      <c r="I162" s="153">
        <f>IF(VLOOKUP($B162,Snapshot!$D:$AJ,28,FALSE)="#N/A N/A","NA",VLOOKUP($B162,Snapshot!$D:$AJ,30,FALSE))</f>
        <v>-1.7769680000000001</v>
      </c>
      <c r="J162" s="154">
        <f>IF(VLOOKUP($B162,Snapshot!$D:$AJ,29,FALSE)="#N/A N/A","NA",VLOOKUP($B162,Snapshot!$D:$AJ,31,FALSE))</f>
        <v>-1.8876219999999999</v>
      </c>
      <c r="K162" s="154">
        <f>IF(VLOOKUP($B162,Snapshot!$D:$AJ,30,FALSE)="#N/A N/A","NA",VLOOKUP($B162,Snapshot!$D:$AJ,32,FALSE))</f>
        <v>7.7554449999999999</v>
      </c>
      <c r="L162" s="155">
        <f>IF(VLOOKUP($B162,Snapshot!$D:$AJ,31,FALSE)="#N/A N/A","NA",VLOOKUP($B162,Snapshot!$D:$AJ,33,FALSE))</f>
        <v>-7.1820360000000001</v>
      </c>
      <c r="M162" s="150">
        <f>VLOOKUP($B162,Snapshot!$D:$AJ,11,FALSE)</f>
        <v>47.593531755066039</v>
      </c>
      <c r="N162" s="151">
        <f>VLOOKUP($B162,Snapshot!$D:$AJ,12,FALSE)</f>
        <v>56.08370734777327</v>
      </c>
      <c r="O162" s="152">
        <f>VLOOKUP($B162,Snapshot!$D:$AJ,13,FALSE)</f>
        <v>67.782594953043841</v>
      </c>
      <c r="P162" s="151">
        <f>VLOOKUP($B162,Snapshot!$D:$AJ,14,FALSE)</f>
        <v>-5.6413257481356283</v>
      </c>
      <c r="Q162" s="151">
        <f>VLOOKUP($B162,Snapshot!$D:$AJ,15,FALSE)</f>
        <v>17.83892743325044</v>
      </c>
      <c r="R162" s="151">
        <f>VLOOKUP($B162,Snapshot!$D:$AJ,16,FALSE)</f>
        <v>20.859690199733304</v>
      </c>
      <c r="S162" s="150">
        <f>VLOOKUP($B162,Snapshot!$D:$AJ,17,FALSE)</f>
        <v>37.513500977156525</v>
      </c>
      <c r="T162" s="151">
        <f>VLOOKUP($B162,Snapshot!$D:$AJ,18,FALSE)</f>
        <v>31.834557386315279</v>
      </c>
      <c r="U162" s="152">
        <f>VLOOKUP($B162,Snapshot!$D:$AJ,19,FALSE)</f>
        <v>26.340095141486245</v>
      </c>
      <c r="V162" s="150">
        <f>VLOOKUP($B162,Snapshot!$D:$AJ,20,FALSE)</f>
        <v>3.3707096024893621</v>
      </c>
      <c r="W162" s="151">
        <f>VLOOKUP($B162,Snapshot!$D:$AJ,21,FALSE)</f>
        <v>3.0479828006182941</v>
      </c>
      <c r="X162" s="152">
        <f>VLOOKUP($B162,Snapshot!$D:$AJ,22,FALSE)</f>
        <v>2.7318614410939683</v>
      </c>
      <c r="Y162" s="150">
        <f>VLOOKUP($B162,Snapshot!$D:$AJ,23,FALSE)</f>
        <v>20.890614069568343</v>
      </c>
      <c r="Z162" s="151">
        <f>VLOOKUP($B162,Snapshot!$D:$AJ,24,FALSE)</f>
        <v>18.562260991117657</v>
      </c>
      <c r="AA162" s="152">
        <f>VLOOKUP($B162,Snapshot!$D:$AJ,25,FALSE)</f>
        <v>15.424583980879566</v>
      </c>
      <c r="AB162" s="150">
        <f>VLOOKUP($B162,Snapshot!$D:$AJ,26,FALSE)</f>
        <v>9.3974219790907139</v>
      </c>
      <c r="AC162" s="151">
        <f>VLOOKUP($B162,Snapshot!$D:$AJ,27,FALSE)</f>
        <v>10.055842579863059</v>
      </c>
      <c r="AD162" s="152">
        <f>VLOOKUP($B162,Snapshot!$D:$AJ,28,FALSE)</f>
        <v>10.938750122120101</v>
      </c>
      <c r="AE162" s="152">
        <f>VLOOKUP($B162,Snapshot!$D:$AJ,29,FALSE)</f>
        <v>0</v>
      </c>
    </row>
    <row r="163" spans="2:31" ht="12.75">
      <c r="B163" s="252" t="s">
        <v>159</v>
      </c>
      <c r="C163" s="165" t="s">
        <v>374</v>
      </c>
      <c r="D163" s="177" t="s">
        <v>99</v>
      </c>
      <c r="E163" s="148">
        <f>VLOOKUP($B163,Snapshot!$D:$AJ,2,FALSE)</f>
        <v>2695.5</v>
      </c>
      <c r="F163" s="148">
        <f>VLOOKUP($B163,Snapshot!$D:$AJ,3,FALSE)</f>
        <v>2620</v>
      </c>
      <c r="G163" s="148">
        <f t="shared" si="35"/>
        <v>-2.8009645705806037</v>
      </c>
      <c r="H163" s="149">
        <f>VLOOKUP($B163,Snapshot!$D:$AJ,8,FALSE)</f>
        <v>5.5183447909199526</v>
      </c>
      <c r="I163" s="153">
        <f>IF(VLOOKUP($B163,Snapshot!$D:$AJ,28,FALSE)="#N/A N/A","NA",VLOOKUP($B163,Snapshot!$D:$AJ,30,FALSE))</f>
        <v>0.82289129999999999</v>
      </c>
      <c r="J163" s="154">
        <f>IF(VLOOKUP($B163,Snapshot!$D:$AJ,29,FALSE)="#N/A N/A","NA",VLOOKUP($B163,Snapshot!$D:$AJ,31,FALSE))</f>
        <v>43.248130000000003</v>
      </c>
      <c r="K163" s="154">
        <f>IF(VLOOKUP($B163,Snapshot!$D:$AJ,30,FALSE)="#N/A N/A","NA",VLOOKUP($B163,Snapshot!$D:$AJ,32,FALSE))</f>
        <v>76.68459</v>
      </c>
      <c r="L163" s="155">
        <f>IF(VLOOKUP($B163,Snapshot!$D:$AJ,31,FALSE)="#N/A N/A","NA",VLOOKUP($B163,Snapshot!$D:$AJ,33,FALSE))</f>
        <v>42.062820000000002</v>
      </c>
      <c r="M163" s="150">
        <f>VLOOKUP($B163,Snapshot!$D:$AJ,11,FALSE)</f>
        <v>43.301458001298634</v>
      </c>
      <c r="N163" s="151">
        <f>VLOOKUP($B163,Snapshot!$D:$AJ,12,FALSE)</f>
        <v>47.303425769446932</v>
      </c>
      <c r="O163" s="152">
        <f>VLOOKUP($B163,Snapshot!$D:$AJ,13,FALSE)</f>
        <v>51.523622437690626</v>
      </c>
      <c r="P163" s="151">
        <f>VLOOKUP($B163,Snapshot!$D:$AJ,14,FALSE)</f>
        <v>20.53203200736111</v>
      </c>
      <c r="Q163" s="151">
        <f>VLOOKUP($B163,Snapshot!$D:$AJ,15,FALSE)</f>
        <v>9.2421085868015673</v>
      </c>
      <c r="R163" s="151">
        <f>VLOOKUP($B163,Snapshot!$D:$AJ,16,FALSE)</f>
        <v>8.9215455320563741</v>
      </c>
      <c r="S163" s="150">
        <f>VLOOKUP($B163,Snapshot!$D:$AJ,17,FALSE)</f>
        <v>62.249636026555052</v>
      </c>
      <c r="T163" s="151">
        <f>VLOOKUP($B163,Snapshot!$D:$AJ,18,FALSE)</f>
        <v>56.983187922533325</v>
      </c>
      <c r="U163" s="152">
        <f>VLOOKUP($B163,Snapshot!$D:$AJ,19,FALSE)</f>
        <v>52.315809185578232</v>
      </c>
      <c r="V163" s="150">
        <f>VLOOKUP($B163,Snapshot!$D:$AJ,20,FALSE)</f>
        <v>25.688252683332959</v>
      </c>
      <c r="W163" s="151">
        <f>VLOOKUP($B163,Snapshot!$D:$AJ,21,FALSE)</f>
        <v>21.627097599575368</v>
      </c>
      <c r="X163" s="152">
        <f>VLOOKUP($B163,Snapshot!$D:$AJ,22,FALSE)</f>
        <v>18.144235039704025</v>
      </c>
      <c r="Y163" s="150">
        <f>VLOOKUP($B163,Snapshot!$D:$AJ,23,FALSE)</f>
        <v>48.763831339620765</v>
      </c>
      <c r="Z163" s="151">
        <f>VLOOKUP($B163,Snapshot!$D:$AJ,24,FALSE)</f>
        <v>43.117167940437831</v>
      </c>
      <c r="AA163" s="152">
        <f>VLOOKUP($B163,Snapshot!$D:$AJ,25,FALSE)</f>
        <v>39.09362951085722</v>
      </c>
      <c r="AB163" s="150">
        <f>VLOOKUP($B163,Snapshot!$D:$AJ,26,FALSE)</f>
        <v>41.266510654575747</v>
      </c>
      <c r="AC163" s="151">
        <f>VLOOKUP($B163,Snapshot!$D:$AJ,27,FALSE)</f>
        <v>37.953470818404647</v>
      </c>
      <c r="AD163" s="152">
        <f>VLOOKUP($B163,Snapshot!$D:$AJ,28,FALSE)</f>
        <v>34.682126344144933</v>
      </c>
      <c r="AE163" s="152">
        <f>VLOOKUP($B163,Snapshot!$D:$AJ,29,FALSE)</f>
        <v>0.81617510665924697</v>
      </c>
    </row>
    <row r="164" spans="2:31" ht="12.75">
      <c r="B164" s="252" t="s">
        <v>158</v>
      </c>
      <c r="C164" s="165" t="s">
        <v>373</v>
      </c>
      <c r="D164" s="177" t="s">
        <v>99</v>
      </c>
      <c r="E164" s="148">
        <f>VLOOKUP($B164,Snapshot!$D:$AJ,2,FALSE)</f>
        <v>1685.05</v>
      </c>
      <c r="F164" s="148">
        <f>VLOOKUP($B164,Snapshot!$D:$AJ,3,FALSE)</f>
        <v>1850</v>
      </c>
      <c r="G164" s="148">
        <f t="shared" si="35"/>
        <v>9.7890270318388133</v>
      </c>
      <c r="H164" s="149">
        <f>VLOOKUP($B164,Snapshot!$D:$AJ,8,FALSE)</f>
        <v>5.655148231780168</v>
      </c>
      <c r="I164" s="153">
        <f>IF(VLOOKUP($B164,Snapshot!$D:$AJ,28,FALSE)="#N/A N/A","NA",VLOOKUP($B164,Snapshot!$D:$AJ,30,FALSE))</f>
        <v>37.988779999999998</v>
      </c>
      <c r="J164" s="154">
        <f>IF(VLOOKUP($B164,Snapshot!$D:$AJ,29,FALSE)="#N/A N/A","NA",VLOOKUP($B164,Snapshot!$D:$AJ,31,FALSE))</f>
        <v>74.979230000000001</v>
      </c>
      <c r="K164" s="154">
        <f>IF(VLOOKUP($B164,Snapshot!$D:$AJ,30,FALSE)="#N/A N/A","NA",VLOOKUP($B164,Snapshot!$D:$AJ,32,FALSE))</f>
        <v>117.1036</v>
      </c>
      <c r="L164" s="155">
        <f>IF(VLOOKUP($B164,Snapshot!$D:$AJ,31,FALSE)="#N/A N/A","NA",VLOOKUP($B164,Snapshot!$D:$AJ,33,FALSE))</f>
        <v>97.312650000000005</v>
      </c>
      <c r="M164" s="150">
        <f>VLOOKUP($B164,Snapshot!$D:$AJ,11,FALSE)</f>
        <v>2.4844060107740287</v>
      </c>
      <c r="N164" s="151">
        <f>VLOOKUP($B164,Snapshot!$D:$AJ,12,FALSE)</f>
        <v>47.521364267834485</v>
      </c>
      <c r="O164" s="152">
        <f>VLOOKUP($B164,Snapshot!$D:$AJ,13,FALSE)</f>
        <v>59.18788287950165</v>
      </c>
      <c r="P164" s="151">
        <f>VLOOKUP($B164,Snapshot!$D:$AJ,14,FALSE)</f>
        <v>-87.988437920511785</v>
      </c>
      <c r="Q164" s="151">
        <f>VLOOKUP($B164,Snapshot!$D:$AJ,15,FALSE)</f>
        <v>1812.7857548947475</v>
      </c>
      <c r="R164" s="151">
        <f>VLOOKUP($B164,Snapshot!$D:$AJ,16,FALSE)</f>
        <v>24.550049838455102</v>
      </c>
      <c r="S164" s="150">
        <f>VLOOKUP($B164,Snapshot!$D:$AJ,17,FALSE)</f>
        <v>678.25065335235388</v>
      </c>
      <c r="T164" s="151">
        <f>VLOOKUP($B164,Snapshot!$D:$AJ,18,FALSE)</f>
        <v>35.45878839889599</v>
      </c>
      <c r="U164" s="152">
        <f>VLOOKUP($B164,Snapshot!$D:$AJ,19,FALSE)</f>
        <v>28.469509602675412</v>
      </c>
      <c r="V164" s="150">
        <f>VLOOKUP($B164,Snapshot!$D:$AJ,20,FALSE)</f>
        <v>6.0589791355092872</v>
      </c>
      <c r="W164" s="151">
        <f>VLOOKUP($B164,Snapshot!$D:$AJ,21,FALSE)</f>
        <v>5.2362337135636601</v>
      </c>
      <c r="X164" s="152">
        <f>VLOOKUP($B164,Snapshot!$D:$AJ,22,FALSE)</f>
        <v>4.4228917691111223</v>
      </c>
      <c r="Y164" s="150">
        <f>VLOOKUP($B164,Snapshot!$D:$AJ,23,FALSE)</f>
        <v>35.826195844858987</v>
      </c>
      <c r="Z164" s="151">
        <f>VLOOKUP($B164,Snapshot!$D:$AJ,24,FALSE)</f>
        <v>18.560949501118866</v>
      </c>
      <c r="AA164" s="152">
        <f>VLOOKUP($B164,Snapshot!$D:$AJ,25,FALSE)</f>
        <v>15.378934940846657</v>
      </c>
      <c r="AB164" s="150">
        <f>VLOOKUP($B164,Snapshot!$D:$AJ,26,FALSE)</f>
        <v>0.80938236966605759</v>
      </c>
      <c r="AC164" s="151">
        <f>VLOOKUP($B164,Snapshot!$D:$AJ,27,FALSE)</f>
        <v>15.841050959886424</v>
      </c>
      <c r="AD164" s="152">
        <f>VLOOKUP($B164,Snapshot!$D:$AJ,28,FALSE)</f>
        <v>16.84191080480598</v>
      </c>
      <c r="AE164" s="152">
        <f>VLOOKUP($B164,Snapshot!$D:$AJ,29,FALSE)</f>
        <v>0.17803626005163053</v>
      </c>
    </row>
    <row r="165" spans="2:31" ht="12.75">
      <c r="B165" s="252" t="s">
        <v>701</v>
      </c>
      <c r="C165" s="165" t="s">
        <v>1351</v>
      </c>
      <c r="D165" s="177" t="s">
        <v>99</v>
      </c>
      <c r="E165" s="148">
        <f>VLOOKUP($B165,Snapshot!$D:$AJ,2,FALSE)</f>
        <v>1030.75</v>
      </c>
      <c r="F165" s="148">
        <f>VLOOKUP($B165,Snapshot!$D:$AJ,3,FALSE)</f>
        <v>1380</v>
      </c>
      <c r="G165" s="148">
        <f t="shared" ref="G165" si="37">IF(IFERROR(((IF(F165&lt;0,"-",F165))/E165*100-100),"-")=-100,"-",(IFERROR(((IF(F165&lt;0,"-",F165))/E165*100-100),"-")))</f>
        <v>33.883094833858848</v>
      </c>
      <c r="H165" s="149">
        <f>VLOOKUP($B165,Snapshot!$D:$AJ,8,FALSE)</f>
        <v>3.4041254694505323</v>
      </c>
      <c r="I165" s="153">
        <f>IF(VLOOKUP($B165,Snapshot!$D:$AJ,28,FALSE)="#N/A N/A","NA",VLOOKUP($B165,Snapshot!$D:$AJ,30,FALSE))</f>
        <v>-19.109279999999998</v>
      </c>
      <c r="J165" s="154">
        <f>IF(VLOOKUP($B165,Snapshot!$D:$AJ,29,FALSE)="#N/A N/A","NA",VLOOKUP($B165,Snapshot!$D:$AJ,31,FALSE))</f>
        <v>-23.052520000000001</v>
      </c>
      <c r="K165" s="154">
        <f>IF(VLOOKUP($B165,Snapshot!$D:$AJ,30,FALSE)="#N/A N/A","NA",VLOOKUP($B165,Snapshot!$D:$AJ,32,FALSE))</f>
        <v>48.565869999999997</v>
      </c>
      <c r="L165" s="155">
        <f>IF(VLOOKUP($B165,Snapshot!$D:$AJ,31,FALSE)="#N/A N/A","NA",VLOOKUP($B165,Snapshot!$D:$AJ,33,FALSE))</f>
        <v>7.5153840000000001</v>
      </c>
      <c r="M165" s="150">
        <f>VLOOKUP($B165,Snapshot!$D:$AJ,11,FALSE)</f>
        <v>17.802756013872717</v>
      </c>
      <c r="N165" s="151">
        <f>VLOOKUP($B165,Snapshot!$D:$AJ,12,FALSE)</f>
        <v>19.115764712011714</v>
      </c>
      <c r="O165" s="152">
        <f>VLOOKUP($B165,Snapshot!$D:$AJ,13,FALSE)</f>
        <v>24.695530470172375</v>
      </c>
      <c r="P165" s="151">
        <f>VLOOKUP($B165,Snapshot!$D:$AJ,14,FALSE)</f>
        <v>46.704023420597984</v>
      </c>
      <c r="Q165" s="151">
        <f>VLOOKUP($B165,Snapshot!$D:$AJ,15,FALSE)</f>
        <v>7.3753114243426232</v>
      </c>
      <c r="R165" s="151">
        <f>VLOOKUP($B165,Snapshot!$D:$AJ,16,FALSE)</f>
        <v>29.189341060755591</v>
      </c>
      <c r="S165" s="150">
        <f>VLOOKUP($B165,Snapshot!$D:$AJ,17,FALSE)</f>
        <v>57.89833884128911</v>
      </c>
      <c r="T165" s="151">
        <f>VLOOKUP($B165,Snapshot!$D:$AJ,18,FALSE)</f>
        <v>53.921463019070892</v>
      </c>
      <c r="U165" s="152">
        <f>VLOOKUP($B165,Snapshot!$D:$AJ,19,FALSE)</f>
        <v>41.73832188966157</v>
      </c>
      <c r="V165" s="150">
        <f>VLOOKUP($B165,Snapshot!$D:$AJ,20,FALSE)</f>
        <v>9.525957690531742</v>
      </c>
      <c r="W165" s="151">
        <f>VLOOKUP($B165,Snapshot!$D:$AJ,21,FALSE)</f>
        <v>8.3157891038510474</v>
      </c>
      <c r="X165" s="152">
        <f>VLOOKUP($B165,Snapshot!$D:$AJ,22,FALSE)</f>
        <v>7.1434067104760564</v>
      </c>
      <c r="Y165" s="150">
        <f>VLOOKUP($B165,Snapshot!$D:$AJ,23,FALSE)</f>
        <v>33.882369489818139</v>
      </c>
      <c r="Z165" s="151">
        <f>VLOOKUP($B165,Snapshot!$D:$AJ,24,FALSE)</f>
        <v>32.760292240171957</v>
      </c>
      <c r="AA165" s="152">
        <f>VLOOKUP($B165,Snapshot!$D:$AJ,25,FALSE)</f>
        <v>25.962115370956269</v>
      </c>
      <c r="AB165" s="150">
        <f>VLOOKUP($B165,Snapshot!$D:$AJ,26,FALSE)</f>
        <v>17.925563876647853</v>
      </c>
      <c r="AC165" s="151">
        <f>VLOOKUP($B165,Snapshot!$D:$AJ,27,FALSE)</f>
        <v>16.468083932712609</v>
      </c>
      <c r="AD165" s="152">
        <f>VLOOKUP($B165,Snapshot!$D:$AJ,28,FALSE)</f>
        <v>18.412677966006349</v>
      </c>
      <c r="AE165" s="152">
        <f>VLOOKUP($B165,Snapshot!$D:$AJ,29,FALSE)</f>
        <v>0.25907479040319253</v>
      </c>
    </row>
    <row r="166" spans="2:31" ht="12.75">
      <c r="B166" s="252" t="s">
        <v>682</v>
      </c>
      <c r="C166" s="165" t="s">
        <v>1352</v>
      </c>
      <c r="D166" s="177" t="s">
        <v>99</v>
      </c>
      <c r="E166" s="148">
        <f>VLOOKUP($B166,Snapshot!$D:$AJ,2,FALSE)</f>
        <v>555.4</v>
      </c>
      <c r="F166" s="148">
        <f>VLOOKUP($B166,Snapshot!$D:$AJ,3,FALSE)</f>
        <v>680</v>
      </c>
      <c r="G166" s="148">
        <f t="shared" si="35"/>
        <v>22.43428159884769</v>
      </c>
      <c r="H166" s="149">
        <f>VLOOKUP($B166,Snapshot!$D:$AJ,8,FALSE)</f>
        <v>1.5754049999999997</v>
      </c>
      <c r="I166" s="153">
        <f>IF(VLOOKUP($B166,Snapshot!$D:$AJ,28,FALSE)="#N/A N/A","NA",VLOOKUP($B166,Snapshot!$D:$AJ,30,FALSE))</f>
        <v>11.50371</v>
      </c>
      <c r="J166" s="154">
        <f>IF(VLOOKUP($B166,Snapshot!$D:$AJ,29,FALSE)="#N/A N/A","NA",VLOOKUP($B166,Snapshot!$D:$AJ,31,FALSE))</f>
        <v>29.222899999999999</v>
      </c>
      <c r="K166" s="154">
        <f>IF(VLOOKUP($B166,Snapshot!$D:$AJ,30,FALSE)="#N/A N/A","NA",VLOOKUP($B166,Snapshot!$D:$AJ,32,FALSE))</f>
        <v>58.844560000000001</v>
      </c>
      <c r="L166" s="155">
        <f>IF(VLOOKUP($B166,Snapshot!$D:$AJ,31,FALSE)="#N/A N/A","NA",VLOOKUP($B166,Snapshot!$D:$AJ,33,FALSE))</f>
        <v>37.000500000000002</v>
      </c>
      <c r="M166" s="150">
        <f>VLOOKUP($B166,Snapshot!$D:$AJ,11,FALSE)</f>
        <v>17.356530577464067</v>
      </c>
      <c r="N166" s="151">
        <f>VLOOKUP($B166,Snapshot!$D:$AJ,12,FALSE)</f>
        <v>24.034273749283916</v>
      </c>
      <c r="O166" s="152">
        <f>VLOOKUP($B166,Snapshot!$D:$AJ,13,FALSE)</f>
        <v>31.855572533700315</v>
      </c>
      <c r="P166" s="151">
        <f>VLOOKUP($B166,Snapshot!$D:$AJ,14,FALSE)</f>
        <v>-19.473096820714453</v>
      </c>
      <c r="Q166" s="151">
        <f>VLOOKUP($B166,Snapshot!$D:$AJ,15,FALSE)</f>
        <v>38.473951588518005</v>
      </c>
      <c r="R166" s="151">
        <f>VLOOKUP($B166,Snapshot!$D:$AJ,16,FALSE)</f>
        <v>32.542272198465859</v>
      </c>
      <c r="S166" s="150">
        <f>VLOOKUP($B166,Snapshot!$D:$AJ,17,FALSE)</f>
        <v>31.999482703135278</v>
      </c>
      <c r="T166" s="151">
        <f>VLOOKUP($B166,Snapshot!$D:$AJ,18,FALSE)</f>
        <v>23.108665807576056</v>
      </c>
      <c r="U166" s="152">
        <f>VLOOKUP($B166,Snapshot!$D:$AJ,19,FALSE)</f>
        <v>17.4349401321366</v>
      </c>
      <c r="V166" s="150">
        <f>VLOOKUP($B166,Snapshot!$D:$AJ,20,FALSE)</f>
        <v>4.1733207793786109</v>
      </c>
      <c r="W166" s="151">
        <f>VLOOKUP($B166,Snapshot!$D:$AJ,21,FALSE)</f>
        <v>3.5671078690229181</v>
      </c>
      <c r="X166" s="152">
        <f>VLOOKUP($B166,Snapshot!$D:$AJ,22,FALSE)</f>
        <v>2.9798356498390715</v>
      </c>
      <c r="Y166" s="150">
        <f>VLOOKUP($B166,Snapshot!$D:$AJ,23,FALSE)</f>
        <v>16.050618234849413</v>
      </c>
      <c r="Z166" s="151">
        <f>VLOOKUP($B166,Snapshot!$D:$AJ,24,FALSE)</f>
        <v>12.964222430621939</v>
      </c>
      <c r="AA166" s="152">
        <f>VLOOKUP($B166,Snapshot!$D:$AJ,25,FALSE)</f>
        <v>10.503282338575124</v>
      </c>
      <c r="AB166" s="150">
        <f>VLOOKUP($B166,Snapshot!$D:$AJ,26,FALSE)</f>
        <v>13.882468244733406</v>
      </c>
      <c r="AC166" s="151">
        <f>VLOOKUP($B166,Snapshot!$D:$AJ,27,FALSE)</f>
        <v>16.645165681258899</v>
      </c>
      <c r="AD166" s="152">
        <f>VLOOKUP($B166,Snapshot!$D:$AJ,28,FALSE)</f>
        <v>18.624280124506615</v>
      </c>
      <c r="AE166" s="152">
        <f>VLOOKUP($B166,Snapshot!$D:$AJ,29,FALSE)</f>
        <v>0.17464890169247388</v>
      </c>
    </row>
    <row r="167" spans="2:31" ht="12.75">
      <c r="B167" s="252" t="s">
        <v>160</v>
      </c>
      <c r="C167" s="165" t="s">
        <v>375</v>
      </c>
      <c r="D167" s="177" t="s">
        <v>99</v>
      </c>
      <c r="E167" s="148">
        <f>VLOOKUP($B167,Snapshot!$D:$AJ,2,FALSE)</f>
        <v>1477.5</v>
      </c>
      <c r="F167" s="148">
        <f>VLOOKUP($B167,Snapshot!$D:$AJ,3,FALSE)</f>
        <v>1310</v>
      </c>
      <c r="G167" s="148">
        <f t="shared" si="35"/>
        <v>-11.336717428087979</v>
      </c>
      <c r="H167" s="149">
        <f>VLOOKUP($B167,Snapshot!$D:$AJ,8,FALSE)</f>
        <v>4.4823364396654721</v>
      </c>
      <c r="I167" s="153">
        <f>IF(VLOOKUP($B167,Snapshot!$D:$AJ,28,FALSE)="#N/A N/A","NA",VLOOKUP($B167,Snapshot!$D:$AJ,30,FALSE))</f>
        <v>35.519379999999998</v>
      </c>
      <c r="J167" s="154">
        <f>IF(VLOOKUP($B167,Snapshot!$D:$AJ,29,FALSE)="#N/A N/A","NA",VLOOKUP($B167,Snapshot!$D:$AJ,31,FALSE))</f>
        <v>23.315110000000001</v>
      </c>
      <c r="K167" s="154">
        <f>IF(VLOOKUP($B167,Snapshot!$D:$AJ,30,FALSE)="#N/A N/A","NA",VLOOKUP($B167,Snapshot!$D:$AJ,32,FALSE))</f>
        <v>60.127879999999998</v>
      </c>
      <c r="L167" s="155">
        <f>IF(VLOOKUP($B167,Snapshot!$D:$AJ,31,FALSE)="#N/A N/A","NA",VLOOKUP($B167,Snapshot!$D:$AJ,33,FALSE))</f>
        <v>32.707599999999999</v>
      </c>
      <c r="M167" s="150">
        <f>VLOOKUP($B167,Snapshot!$D:$AJ,11,FALSE)</f>
        <v>20.790219472724804</v>
      </c>
      <c r="N167" s="151">
        <f>VLOOKUP($B167,Snapshot!$D:$AJ,12,FALSE)</f>
        <v>33.52716295404074</v>
      </c>
      <c r="O167" s="152">
        <f>VLOOKUP($B167,Snapshot!$D:$AJ,13,FALSE)</f>
        <v>44.446761817795121</v>
      </c>
      <c r="P167" s="151">
        <f>VLOOKUP($B167,Snapshot!$D:$AJ,14,FALSE)</f>
        <v>-1.5167625501399939E-2</v>
      </c>
      <c r="Q167" s="151">
        <f>VLOOKUP($B167,Snapshot!$D:$AJ,15,FALSE)</f>
        <v>61.264112666178661</v>
      </c>
      <c r="R167" s="151">
        <f>VLOOKUP($B167,Snapshot!$D:$AJ,16,FALSE)</f>
        <v>32.569409104859368</v>
      </c>
      <c r="S167" s="150">
        <f>VLOOKUP($B167,Snapshot!$D:$AJ,17,FALSE)</f>
        <v>71.067070837725808</v>
      </c>
      <c r="T167" s="151">
        <f>VLOOKUP($B167,Snapshot!$D:$AJ,18,FALSE)</f>
        <v>44.068745155245225</v>
      </c>
      <c r="U167" s="152">
        <f>VLOOKUP($B167,Snapshot!$D:$AJ,19,FALSE)</f>
        <v>33.242016731316845</v>
      </c>
      <c r="V167" s="150">
        <f>VLOOKUP($B167,Snapshot!$D:$AJ,20,FALSE)</f>
        <v>5.9196225950263655</v>
      </c>
      <c r="W167" s="151">
        <f>VLOOKUP($B167,Snapshot!$D:$AJ,21,FALSE)</f>
        <v>5.3129316101669239</v>
      </c>
      <c r="X167" s="152">
        <f>VLOOKUP($B167,Snapshot!$D:$AJ,22,FALSE)</f>
        <v>4.6774365162719471</v>
      </c>
      <c r="Y167" s="150">
        <f>VLOOKUP($B167,Snapshot!$D:$AJ,23,FALSE)</f>
        <v>29.557375243776498</v>
      </c>
      <c r="Z167" s="151">
        <f>VLOOKUP($B167,Snapshot!$D:$AJ,24,FALSE)</f>
        <v>23.187837024651692</v>
      </c>
      <c r="AA167" s="152">
        <f>VLOOKUP($B167,Snapshot!$D:$AJ,25,FALSE)</f>
        <v>19.486068222199897</v>
      </c>
      <c r="AB167" s="150">
        <f>VLOOKUP($B167,Snapshot!$D:$AJ,26,FALSE)</f>
        <v>8.6650036104688226</v>
      </c>
      <c r="AC167" s="151">
        <f>VLOOKUP($B167,Snapshot!$D:$AJ,27,FALSE)</f>
        <v>12.707175647797641</v>
      </c>
      <c r="AD167" s="152">
        <f>VLOOKUP($B167,Snapshot!$D:$AJ,28,FALSE)</f>
        <v>14.965914777694289</v>
      </c>
      <c r="AE167" s="152">
        <f>VLOOKUP($B167,Snapshot!$D:$AJ,29,FALSE)</f>
        <v>0.5249788998865238</v>
      </c>
    </row>
    <row r="168" spans="2:31" ht="12.75">
      <c r="B168" s="252" t="s">
        <v>558</v>
      </c>
      <c r="C168" s="165" t="s">
        <v>1353</v>
      </c>
      <c r="D168" s="177" t="s">
        <v>99</v>
      </c>
      <c r="E168" s="148">
        <f>VLOOKUP($B168,Snapshot!$D:$AJ,2,FALSE)</f>
        <v>464</v>
      </c>
      <c r="F168" s="148">
        <f>VLOOKUP($B168,Snapshot!$D:$AJ,3,FALSE)</f>
        <v>505</v>
      </c>
      <c r="G168" s="148">
        <f t="shared" si="35"/>
        <v>8.8362068965517295</v>
      </c>
      <c r="H168" s="149">
        <f>VLOOKUP($B168,Snapshot!$D:$AJ,8,FALSE)</f>
        <v>2.9467280555555551</v>
      </c>
      <c r="I168" s="153">
        <f>IF(VLOOKUP($B168,Snapshot!$D:$AJ,28,FALSE)="#N/A N/A","NA",VLOOKUP($B168,Snapshot!$D:$AJ,30,FALSE))</f>
        <v>9.4985250000000008</v>
      </c>
      <c r="J168" s="154">
        <f>IF(VLOOKUP($B168,Snapshot!$D:$AJ,29,FALSE)="#N/A N/A","NA",VLOOKUP($B168,Snapshot!$D:$AJ,31,FALSE))</f>
        <v>18.306979999999999</v>
      </c>
      <c r="K168" s="154">
        <f>IF(VLOOKUP($B168,Snapshot!$D:$AJ,30,FALSE)="#N/A N/A","NA",VLOOKUP($B168,Snapshot!$D:$AJ,32,FALSE))</f>
        <v>17.587430000000001</v>
      </c>
      <c r="L168" s="155">
        <f>IF(VLOOKUP($B168,Snapshot!$D:$AJ,31,FALSE)="#N/A N/A","NA",VLOOKUP($B168,Snapshot!$D:$AJ,33,FALSE))</f>
        <v>7.8693489999999997</v>
      </c>
      <c r="M168" s="150">
        <f>VLOOKUP($B168,Snapshot!$D:$AJ,11,FALSE)</f>
        <v>3.0166156131068411</v>
      </c>
      <c r="N168" s="151">
        <f>VLOOKUP($B168,Snapshot!$D:$AJ,12,FALSE)</f>
        <v>7.2382927659178833</v>
      </c>
      <c r="O168" s="152">
        <f>VLOOKUP($B168,Snapshot!$D:$AJ,13,FALSE)</f>
        <v>12.897963918938544</v>
      </c>
      <c r="P168" s="151">
        <f>VLOOKUP($B168,Snapshot!$D:$AJ,14,FALSE)</f>
        <v>-79.599497802887626</v>
      </c>
      <c r="Q168" s="151">
        <f>VLOOKUP($B168,Snapshot!$D:$AJ,15,FALSE)</f>
        <v>139.94746743563712</v>
      </c>
      <c r="R168" s="151">
        <f>VLOOKUP($B168,Snapshot!$D:$AJ,16,FALSE)</f>
        <v>78.190691314251652</v>
      </c>
      <c r="S168" s="150">
        <f>VLOOKUP($B168,Snapshot!$D:$AJ,17,FALSE)</f>
        <v>153.81475783125114</v>
      </c>
      <c r="T168" s="151">
        <f>VLOOKUP($B168,Snapshot!$D:$AJ,18,FALSE)</f>
        <v>64.103513771200781</v>
      </c>
      <c r="U168" s="152">
        <f>VLOOKUP($B168,Snapshot!$D:$AJ,19,FALSE)</f>
        <v>35.974670336818988</v>
      </c>
      <c r="V168" s="150">
        <f>VLOOKUP($B168,Snapshot!$D:$AJ,20,FALSE)</f>
        <v>6.0729678703246979</v>
      </c>
      <c r="W168" s="151">
        <f>VLOOKUP($B168,Snapshot!$D:$AJ,21,FALSE)</f>
        <v>5.6234180639579714</v>
      </c>
      <c r="X168" s="152">
        <f>VLOOKUP($B168,Snapshot!$D:$AJ,22,FALSE)</f>
        <v>4.9680999551767826</v>
      </c>
      <c r="Y168" s="150">
        <f>VLOOKUP($B168,Snapshot!$D:$AJ,23,FALSE)</f>
        <v>34.678641575562693</v>
      </c>
      <c r="Z168" s="151">
        <f>VLOOKUP($B168,Snapshot!$D:$AJ,24,FALSE)</f>
        <v>23.972142277974832</v>
      </c>
      <c r="AA168" s="152">
        <f>VLOOKUP($B168,Snapshot!$D:$AJ,25,FALSE)</f>
        <v>18.159437643694513</v>
      </c>
      <c r="AB168" s="150">
        <f>VLOOKUP($B168,Snapshot!$D:$AJ,26,FALSE)</f>
        <v>3.9805638540108781</v>
      </c>
      <c r="AC168" s="151">
        <f>VLOOKUP($B168,Snapshot!$D:$AJ,27,FALSE)</f>
        <v>9.1095689071032595</v>
      </c>
      <c r="AD168" s="152">
        <f>VLOOKUP($B168,Snapshot!$D:$AJ,28,FALSE)</f>
        <v>14.664445978961632</v>
      </c>
      <c r="AE168" s="152">
        <f>VLOOKUP($B168,Snapshot!$D:$AJ,29,FALSE)</f>
        <v>8.4621275410749097E-2</v>
      </c>
    </row>
    <row r="169" spans="2:31" ht="12.75">
      <c r="B169" s="252" t="s">
        <v>161</v>
      </c>
      <c r="C169" s="165" t="s">
        <v>376</v>
      </c>
      <c r="D169" s="177" t="s">
        <v>99</v>
      </c>
      <c r="E169" s="148">
        <f>VLOOKUP($B169,Snapshot!$D:$AJ,2,FALSE)</f>
        <v>2221.5</v>
      </c>
      <c r="F169" s="148">
        <f>VLOOKUP($B169,Snapshot!$D:$AJ,3,FALSE)</f>
        <v>2050</v>
      </c>
      <c r="G169" s="148">
        <f t="shared" ref="G169" si="38">IF(IFERROR(((IF(F169&lt;0,"-",F169))/E169*100-100),"-")=-100,"-",(IFERROR(((IF(F169&lt;0,"-",F169))/E169*100-100),"-")))</f>
        <v>-7.7200090029259485</v>
      </c>
      <c r="H169" s="149">
        <f>VLOOKUP($B169,Snapshot!$D:$AJ,8,FALSE)</f>
        <v>11.825819892473117</v>
      </c>
      <c r="I169" s="153">
        <f>IF(VLOOKUP($B169,Snapshot!$D:$AJ,28,FALSE)="#N/A N/A","NA",VLOOKUP($B169,Snapshot!$D:$AJ,30,FALSE))</f>
        <v>40.219650000000001</v>
      </c>
      <c r="J169" s="154">
        <f>IF(VLOOKUP($B169,Snapshot!$D:$AJ,29,FALSE)="#N/A N/A","NA",VLOOKUP($B169,Snapshot!$D:$AJ,31,FALSE))</f>
        <v>39.000129999999999</v>
      </c>
      <c r="K169" s="154">
        <f>IF(VLOOKUP($B169,Snapshot!$D:$AJ,30,FALSE)="#N/A N/A","NA",VLOOKUP($B169,Snapshot!$D:$AJ,32,FALSE))</f>
        <v>96.193579999999997</v>
      </c>
      <c r="L169" s="155">
        <f>IF(VLOOKUP($B169,Snapshot!$D:$AJ,31,FALSE)="#N/A N/A","NA",VLOOKUP($B169,Snapshot!$D:$AJ,33,FALSE))</f>
        <v>67.907480000000007</v>
      </c>
      <c r="M169" s="150">
        <f>VLOOKUP($B169,Snapshot!$D:$AJ,11,FALSE)</f>
        <v>41.528712871287098</v>
      </c>
      <c r="N169" s="151">
        <f>VLOOKUP($B169,Snapshot!$D:$AJ,12,FALSE)</f>
        <v>59.157405444172085</v>
      </c>
      <c r="O169" s="152">
        <f>VLOOKUP($B169,Snapshot!$D:$AJ,13,FALSE)</f>
        <v>69.929240228020475</v>
      </c>
      <c r="P169" s="151">
        <f>VLOOKUP($B169,Snapshot!$D:$AJ,14,FALSE)</f>
        <v>382.60834052143576</v>
      </c>
      <c r="Q169" s="151">
        <f>VLOOKUP($B169,Snapshot!$D:$AJ,15,FALSE)</f>
        <v>42.449407540086412</v>
      </c>
      <c r="R169" s="151">
        <f>VLOOKUP($B169,Snapshot!$D:$AJ,16,FALSE)</f>
        <v>18.208768121201601</v>
      </c>
      <c r="S169" s="150">
        <f>VLOOKUP($B169,Snapshot!$D:$AJ,17,FALSE)</f>
        <v>53.493109860766779</v>
      </c>
      <c r="T169" s="151">
        <f>VLOOKUP($B169,Snapshot!$D:$AJ,18,FALSE)</f>
        <v>37.552356857443144</v>
      </c>
      <c r="U169" s="152">
        <f>VLOOKUP($B169,Snapshot!$D:$AJ,19,FALSE)</f>
        <v>31.767826916984728</v>
      </c>
      <c r="V169" s="150">
        <f>VLOOKUP($B169,Snapshot!$D:$AJ,20,FALSE)</f>
        <v>7.0655578531915566</v>
      </c>
      <c r="W169" s="151">
        <f>VLOOKUP($B169,Snapshot!$D:$AJ,21,FALSE)</f>
        <v>6.0285486685801901</v>
      </c>
      <c r="X169" s="152">
        <f>VLOOKUP($B169,Snapshot!$D:$AJ,22,FALSE)</f>
        <v>5.100945533536513</v>
      </c>
      <c r="Y169" s="150">
        <f>VLOOKUP($B169,Snapshot!$D:$AJ,23,FALSE)</f>
        <v>28.04196305820405</v>
      </c>
      <c r="Z169" s="151">
        <f>VLOOKUP($B169,Snapshot!$D:$AJ,24,FALSE)</f>
        <v>21.607443156169573</v>
      </c>
      <c r="AA169" s="152">
        <f>VLOOKUP($B169,Snapshot!$D:$AJ,25,FALSE)</f>
        <v>18.199705408657607</v>
      </c>
      <c r="AB169" s="150">
        <f>VLOOKUP($B169,Snapshot!$D:$AJ,26,FALSE)</f>
        <v>14.111709852694606</v>
      </c>
      <c r="AC169" s="151">
        <f>VLOOKUP($B169,Snapshot!$D:$AJ,27,FALSE)</f>
        <v>17.325116147183664</v>
      </c>
      <c r="AD169" s="152">
        <f>VLOOKUP($B169,Snapshot!$D:$AJ,28,FALSE)</f>
        <v>17.395243717449816</v>
      </c>
      <c r="AE169" s="152">
        <f>VLOOKUP($B169,Snapshot!$D:$AJ,29,FALSE)</f>
        <v>0.11253657438667568</v>
      </c>
    </row>
    <row r="170" spans="2:31" ht="12.75">
      <c r="B170" s="252" t="s">
        <v>751</v>
      </c>
      <c r="C170" s="165" t="s">
        <v>754</v>
      </c>
      <c r="D170" s="177" t="s">
        <v>99</v>
      </c>
      <c r="E170" s="148">
        <f>VLOOKUP($B170,Snapshot!$D:$AJ,2,FALSE)</f>
        <v>2591.1</v>
      </c>
      <c r="F170" s="148">
        <f>VLOOKUP($B170,Snapshot!$D:$AJ,3,FALSE)</f>
        <v>2760</v>
      </c>
      <c r="G170" s="148">
        <f t="shared" si="35"/>
        <v>6.5184670603218677</v>
      </c>
      <c r="H170" s="149">
        <f>VLOOKUP($B170,Snapshot!$D:$AJ,8,FALSE)</f>
        <v>12.847292685782556</v>
      </c>
      <c r="I170" s="153">
        <f>IF(VLOOKUP($B170,Snapshot!$D:$AJ,28,FALSE)="#N/A N/A","NA",VLOOKUP($B170,Snapshot!$D:$AJ,30,FALSE))</f>
        <v>21.291979999999999</v>
      </c>
      <c r="J170" s="154">
        <f>IF(VLOOKUP($B170,Snapshot!$D:$AJ,29,FALSE)="#N/A N/A","NA",VLOOKUP($B170,Snapshot!$D:$AJ,31,FALSE))</f>
        <v>11.06301</v>
      </c>
      <c r="K170" s="154">
        <f>IF(VLOOKUP($B170,Snapshot!$D:$AJ,30,FALSE)="#N/A N/A","NA",VLOOKUP($B170,Snapshot!$D:$AJ,32,FALSE))</f>
        <v>47.577959999999997</v>
      </c>
      <c r="L170" s="155">
        <f>IF(VLOOKUP($B170,Snapshot!$D:$AJ,31,FALSE)="#N/A N/A","NA",VLOOKUP($B170,Snapshot!$D:$AJ,33,FALSE))</f>
        <v>30.66236</v>
      </c>
      <c r="M170" s="150">
        <f>VLOOKUP($B170,Snapshot!$D:$AJ,11,FALSE)</f>
        <v>47.752251662579191</v>
      </c>
      <c r="N170" s="151">
        <f>VLOOKUP($B170,Snapshot!$D:$AJ,12,FALSE)</f>
        <v>54.487863286552226</v>
      </c>
      <c r="O170" s="152">
        <f>VLOOKUP($B170,Snapshot!$D:$AJ,13,FALSE)</f>
        <v>62.44612403559519</v>
      </c>
      <c r="P170" s="151">
        <f>VLOOKUP($B170,Snapshot!$D:$AJ,14,FALSE)</f>
        <v>38.45375146889667</v>
      </c>
      <c r="Q170" s="151">
        <f>VLOOKUP($B170,Snapshot!$D:$AJ,15,FALSE)</f>
        <v>14.1053277897079</v>
      </c>
      <c r="R170" s="151">
        <f>VLOOKUP($B170,Snapshot!$D:$AJ,16,FALSE)</f>
        <v>14.605565843517088</v>
      </c>
      <c r="S170" s="150">
        <f>VLOOKUP($B170,Snapshot!$D:$AJ,17,FALSE)</f>
        <v>54.261315640336647</v>
      </c>
      <c r="T170" s="151">
        <f>VLOOKUP($B170,Snapshot!$D:$AJ,18,FALSE)</f>
        <v>47.553709096159245</v>
      </c>
      <c r="U170" s="152">
        <f>VLOOKUP($B170,Snapshot!$D:$AJ,19,FALSE)</f>
        <v>41.493367923412436</v>
      </c>
      <c r="V170" s="150">
        <f>VLOOKUP($B170,Snapshot!$D:$AJ,20,FALSE)</f>
        <v>11.085709426798283</v>
      </c>
      <c r="W170" s="151">
        <f>VLOOKUP($B170,Snapshot!$D:$AJ,21,FALSE)</f>
        <v>9.4302884122746402</v>
      </c>
      <c r="X170" s="152">
        <f>VLOOKUP($B170,Snapshot!$D:$AJ,22,FALSE)</f>
        <v>8.0335495960653294</v>
      </c>
      <c r="Y170" s="150">
        <f>VLOOKUP($B170,Snapshot!$D:$AJ,23,FALSE)</f>
        <v>40.995625297820965</v>
      </c>
      <c r="Z170" s="151">
        <f>VLOOKUP($B170,Snapshot!$D:$AJ,24,FALSE)</f>
        <v>34.714653065323745</v>
      </c>
      <c r="AA170" s="152">
        <f>VLOOKUP($B170,Snapshot!$D:$AJ,25,FALSE)</f>
        <v>29.580486801839161</v>
      </c>
      <c r="AB170" s="150">
        <f>VLOOKUP($B170,Snapshot!$D:$AJ,26,FALSE)</f>
        <v>22.774926635721393</v>
      </c>
      <c r="AC170" s="151">
        <f>VLOOKUP($B170,Snapshot!$D:$AJ,27,FALSE)</f>
        <v>21.430939050279054</v>
      </c>
      <c r="AD170" s="152">
        <f>VLOOKUP($B170,Snapshot!$D:$AJ,28,FALSE)</f>
        <v>20.909520269918843</v>
      </c>
      <c r="AE170" s="152">
        <f>VLOOKUP($B170,Snapshot!$D:$AJ,29,FALSE)</f>
        <v>0.36858671346207539</v>
      </c>
    </row>
    <row r="171" spans="2:31" ht="12.75">
      <c r="B171" s="252" t="s">
        <v>688</v>
      </c>
      <c r="C171" s="165" t="s">
        <v>1354</v>
      </c>
      <c r="D171" s="177" t="s">
        <v>99</v>
      </c>
      <c r="E171" s="148">
        <f>VLOOKUP($B171,Snapshot!$D:$AJ,2,FALSE)</f>
        <v>995.3</v>
      </c>
      <c r="F171" s="148">
        <f>VLOOKUP($B171,Snapshot!$D:$AJ,3,FALSE)</f>
        <v>1240</v>
      </c>
      <c r="G171" s="148">
        <f t="shared" si="35"/>
        <v>24.585552094845781</v>
      </c>
      <c r="H171" s="149">
        <f>VLOOKUP($B171,Snapshot!$D:$AJ,8,FALSE)</f>
        <v>11.550175035842294</v>
      </c>
      <c r="I171" s="153">
        <f>IF(VLOOKUP($B171,Snapshot!$D:$AJ,28,FALSE)="#N/A N/A","NA",VLOOKUP($B171,Snapshot!$D:$AJ,30,FALSE))</f>
        <v>8.0321300000000004</v>
      </c>
      <c r="J171" s="154">
        <f>IF(VLOOKUP($B171,Snapshot!$D:$AJ,29,FALSE)="#N/A N/A","NA",VLOOKUP($B171,Snapshot!$D:$AJ,31,FALSE))</f>
        <v>23.839739999999999</v>
      </c>
      <c r="K171" s="154">
        <f>IF(VLOOKUP($B171,Snapshot!$D:$AJ,30,FALSE)="#N/A N/A","NA",VLOOKUP($B171,Snapshot!$D:$AJ,32,FALSE))</f>
        <v>73.654359999999997</v>
      </c>
      <c r="L171" s="155">
        <f>IF(VLOOKUP($B171,Snapshot!$D:$AJ,31,FALSE)="#N/A N/A","NA",VLOOKUP($B171,Snapshot!$D:$AJ,33,FALSE))</f>
        <v>44.749859999999998</v>
      </c>
      <c r="M171" s="150">
        <f>VLOOKUP($B171,Snapshot!$D:$AJ,11,FALSE)</f>
        <v>13.736845060842748</v>
      </c>
      <c r="N171" s="151">
        <f>VLOOKUP($B171,Snapshot!$D:$AJ,12,FALSE)</f>
        <v>15.649912751828095</v>
      </c>
      <c r="O171" s="152">
        <f>VLOOKUP($B171,Snapshot!$D:$AJ,13,FALSE)</f>
        <v>19.147766601958722</v>
      </c>
      <c r="P171" s="151">
        <f>VLOOKUP($B171,Snapshot!$D:$AJ,14,FALSE)</f>
        <v>18.619812828146909</v>
      </c>
      <c r="Q171" s="151">
        <f>VLOOKUP($B171,Snapshot!$D:$AJ,15,FALSE)</f>
        <v>13.926543413076686</v>
      </c>
      <c r="R171" s="151">
        <f>VLOOKUP($B171,Snapshot!$D:$AJ,16,FALSE)</f>
        <v>22.350628438628426</v>
      </c>
      <c r="S171" s="150">
        <f>VLOOKUP($B171,Snapshot!$D:$AJ,17,FALSE)</f>
        <v>72.454773682869131</v>
      </c>
      <c r="T171" s="151">
        <f>VLOOKUP($B171,Snapshot!$D:$AJ,18,FALSE)</f>
        <v>63.597798644835073</v>
      </c>
      <c r="U171" s="152">
        <f>VLOOKUP($B171,Snapshot!$D:$AJ,19,FALSE)</f>
        <v>51.979952580902342</v>
      </c>
      <c r="V171" s="150">
        <f>VLOOKUP($B171,Snapshot!$D:$AJ,20,FALSE)</f>
        <v>10.380060443572887</v>
      </c>
      <c r="W171" s="151">
        <f>VLOOKUP($B171,Snapshot!$D:$AJ,21,FALSE)</f>
        <v>8.9364796079332738</v>
      </c>
      <c r="X171" s="152">
        <f>VLOOKUP($B171,Snapshot!$D:$AJ,22,FALSE)</f>
        <v>7.6254923272690665</v>
      </c>
      <c r="Y171" s="150">
        <f>VLOOKUP($B171,Snapshot!$D:$AJ,23,FALSE)</f>
        <v>51.521604404698344</v>
      </c>
      <c r="Z171" s="151">
        <f>VLOOKUP($B171,Snapshot!$D:$AJ,24,FALSE)</f>
        <v>43.799748339757315</v>
      </c>
      <c r="AA171" s="152">
        <f>VLOOKUP($B171,Snapshot!$D:$AJ,25,FALSE)</f>
        <v>35.689258676071084</v>
      </c>
      <c r="AB171" s="150">
        <f>VLOOKUP($B171,Snapshot!$D:$AJ,26,FALSE)</f>
        <v>15.336896271912206</v>
      </c>
      <c r="AC171" s="151">
        <f>VLOOKUP($B171,Snapshot!$D:$AJ,27,FALSE)</f>
        <v>15.101668214190363</v>
      </c>
      <c r="AD171" s="152">
        <f>VLOOKUP($B171,Snapshot!$D:$AJ,28,FALSE)</f>
        <v>15.831294555906295</v>
      </c>
      <c r="AE171" s="152">
        <f>VLOOKUP($B171,Snapshot!$D:$AJ,29,FALSE)</f>
        <v>0</v>
      </c>
    </row>
    <row r="172" spans="2:31" ht="12.75">
      <c r="B172" s="252" t="s">
        <v>672</v>
      </c>
      <c r="C172" s="165" t="s">
        <v>1355</v>
      </c>
      <c r="D172" s="177" t="s">
        <v>99</v>
      </c>
      <c r="E172" s="148">
        <f>VLOOKUP($B172,Snapshot!$D:$AJ,2,FALSE)</f>
        <v>223.1</v>
      </c>
      <c r="F172" s="148">
        <f>VLOOKUP($B172,Snapshot!$D:$AJ,3,FALSE)</f>
        <v>260</v>
      </c>
      <c r="G172" s="148">
        <f t="shared" ref="G172:G201" si="39">IF(IFERROR(((IF(F172&lt;0,"-",F172))/E172*100-100),"-")=-100,"-",(IFERROR(((IF(F172&lt;0,"-",F172))/E172*100-100),"-")))</f>
        <v>16.539668310174818</v>
      </c>
      <c r="H172" s="149">
        <f>VLOOKUP($B172,Snapshot!$D:$AJ,8,FALSE)</f>
        <v>3.577582356419355</v>
      </c>
      <c r="I172" s="153">
        <f>IF(VLOOKUP($B172,Snapshot!$D:$AJ,28,FALSE)="#N/A N/A","NA",VLOOKUP($B172,Snapshot!$D:$AJ,30,FALSE))</f>
        <v>41.740789999999997</v>
      </c>
      <c r="J172" s="154">
        <f>IF(VLOOKUP($B172,Snapshot!$D:$AJ,29,FALSE)="#N/A N/A","NA",VLOOKUP($B172,Snapshot!$D:$AJ,31,FALSE))</f>
        <v>82.345730000000003</v>
      </c>
      <c r="K172" s="154">
        <f>IF(VLOOKUP($B172,Snapshot!$D:$AJ,30,FALSE)="#N/A N/A","NA",VLOOKUP($B172,Snapshot!$D:$AJ,32,FALSE))</f>
        <v>130.3562</v>
      </c>
      <c r="L172" s="155">
        <f>IF(VLOOKUP($B172,Snapshot!$D:$AJ,31,FALSE)="#N/A N/A","NA",VLOOKUP($B172,Snapshot!$D:$AJ,33,FALSE))</f>
        <v>60.734870000000001</v>
      </c>
      <c r="M172" s="150">
        <f>VLOOKUP($B172,Snapshot!$D:$AJ,11,FALSE)</f>
        <v>0.4234043095185247</v>
      </c>
      <c r="N172" s="151">
        <f>VLOOKUP($B172,Snapshot!$D:$AJ,12,FALSE)</f>
        <v>2.5796868740315144</v>
      </c>
      <c r="O172" s="152">
        <f>VLOOKUP($B172,Snapshot!$D:$AJ,13,FALSE)</f>
        <v>5.3448742268415241</v>
      </c>
      <c r="P172" s="151" t="str">
        <f>VLOOKUP($B172,Snapshot!$D:$AJ,14,FALSE)</f>
        <v>LP</v>
      </c>
      <c r="Q172" s="151">
        <f>VLOOKUP($B172,Snapshot!$D:$AJ,15,FALSE)</f>
        <v>509.27270130174441</v>
      </c>
      <c r="R172" s="151">
        <f>VLOOKUP($B172,Snapshot!$D:$AJ,16,FALSE)</f>
        <v>107.19081376293538</v>
      </c>
      <c r="S172" s="150">
        <f>VLOOKUP($B172,Snapshot!$D:$AJ,17,FALSE)</f>
        <v>526.919530539731</v>
      </c>
      <c r="T172" s="151">
        <f>VLOOKUP($B172,Snapshot!$D:$AJ,18,FALSE)</f>
        <v>86.483364413658876</v>
      </c>
      <c r="U172" s="152">
        <f>VLOOKUP($B172,Snapshot!$D:$AJ,19,FALSE)</f>
        <v>41.740926078224611</v>
      </c>
      <c r="V172" s="150">
        <f>VLOOKUP($B172,Snapshot!$D:$AJ,20,FALSE)</f>
        <v>3.3651528369928347</v>
      </c>
      <c r="W172" s="151">
        <f>VLOOKUP($B172,Snapshot!$D:$AJ,21,FALSE)</f>
        <v>3.2259904695397119</v>
      </c>
      <c r="X172" s="152">
        <f>VLOOKUP($B172,Snapshot!$D:$AJ,22,FALSE)</f>
        <v>2.9713964967849957</v>
      </c>
      <c r="Y172" s="150">
        <f>VLOOKUP($B172,Snapshot!$D:$AJ,23,FALSE)</f>
        <v>28.347411368122298</v>
      </c>
      <c r="Z172" s="151">
        <f>VLOOKUP($B172,Snapshot!$D:$AJ,24,FALSE)</f>
        <v>22.53825798612899</v>
      </c>
      <c r="AA172" s="152">
        <f>VLOOKUP($B172,Snapshot!$D:$AJ,25,FALSE)</f>
        <v>16.614847612925743</v>
      </c>
      <c r="AB172" s="150">
        <f>VLOOKUP($B172,Snapshot!$D:$AJ,26,FALSE)</f>
        <v>0.76288415393194786</v>
      </c>
      <c r="AC172" s="151">
        <f>VLOOKUP($B172,Snapshot!$D:$AJ,27,FALSE)</f>
        <v>4.2227079880116412</v>
      </c>
      <c r="AD172" s="152">
        <f>VLOOKUP($B172,Snapshot!$D:$AJ,28,FALSE)</f>
        <v>8.2161715619220246</v>
      </c>
      <c r="AE172" s="152">
        <f>VLOOKUP($B172,Snapshot!$D:$AJ,29,FALSE)</f>
        <v>2.8467344880223528E-2</v>
      </c>
    </row>
    <row r="173" spans="2:31" ht="12.75">
      <c r="B173" s="252" t="s">
        <v>162</v>
      </c>
      <c r="C173" s="165" t="s">
        <v>377</v>
      </c>
      <c r="D173" s="177" t="s">
        <v>99</v>
      </c>
      <c r="E173" s="148">
        <f>VLOOKUP($B173,Snapshot!$D:$AJ,2,FALSE)</f>
        <v>1948.9</v>
      </c>
      <c r="F173" s="148">
        <f>VLOOKUP($B173,Snapshot!$D:$AJ,3,FALSE)</f>
        <v>1980</v>
      </c>
      <c r="G173" s="148">
        <f t="shared" si="39"/>
        <v>1.5957719739340064</v>
      </c>
      <c r="H173" s="149">
        <f>VLOOKUP($B173,Snapshot!$D:$AJ,8,FALSE)</f>
        <v>54.412408028673831</v>
      </c>
      <c r="I173" s="153">
        <f>IF(VLOOKUP($B173,Snapshot!$D:$AJ,28,FALSE)="#N/A N/A","NA",VLOOKUP($B173,Snapshot!$D:$AJ,30,FALSE))</f>
        <v>28.619039999999998</v>
      </c>
      <c r="J173" s="154">
        <f>IF(VLOOKUP($B173,Snapshot!$D:$AJ,29,FALSE)="#N/A N/A","NA",VLOOKUP($B173,Snapshot!$D:$AJ,31,FALSE))</f>
        <v>21.192710000000002</v>
      </c>
      <c r="K173" s="154">
        <f>IF(VLOOKUP($B173,Snapshot!$D:$AJ,30,FALSE)="#N/A N/A","NA",VLOOKUP($B173,Snapshot!$D:$AJ,32,FALSE))</f>
        <v>70.941149999999993</v>
      </c>
      <c r="L173" s="155">
        <f>IF(VLOOKUP($B173,Snapshot!$D:$AJ,31,FALSE)="#N/A N/A","NA",VLOOKUP($B173,Snapshot!$D:$AJ,33,FALSE))</f>
        <v>54.674599999999998</v>
      </c>
      <c r="M173" s="150">
        <f>VLOOKUP($B173,Snapshot!$D:$AJ,11,FALSE)</f>
        <v>41.433622335590229</v>
      </c>
      <c r="N173" s="151">
        <f>VLOOKUP($B173,Snapshot!$D:$AJ,12,FALSE)</f>
        <v>49.348178241651226</v>
      </c>
      <c r="O173" s="152">
        <f>VLOOKUP($B173,Snapshot!$D:$AJ,13,FALSE)</f>
        <v>58.440119527486964</v>
      </c>
      <c r="P173" s="151">
        <f>VLOOKUP($B173,Snapshot!$D:$AJ,14,FALSE)</f>
        <v>15.827002483230412</v>
      </c>
      <c r="Q173" s="151">
        <f>VLOOKUP($B173,Snapshot!$D:$AJ,15,FALSE)</f>
        <v>19.101771604609709</v>
      </c>
      <c r="R173" s="151">
        <f>VLOOKUP($B173,Snapshot!$D:$AJ,16,FALSE)</f>
        <v>18.424066723018129</v>
      </c>
      <c r="S173" s="150">
        <f>VLOOKUP($B173,Snapshot!$D:$AJ,17,FALSE)</f>
        <v>47.036679154309759</v>
      </c>
      <c r="T173" s="151">
        <f>VLOOKUP($B173,Snapshot!$D:$AJ,18,FALSE)</f>
        <v>39.492845925466703</v>
      </c>
      <c r="U173" s="152">
        <f>VLOOKUP($B173,Snapshot!$D:$AJ,19,FALSE)</f>
        <v>33.348665535896906</v>
      </c>
      <c r="V173" s="150">
        <f>VLOOKUP($B173,Snapshot!$D:$AJ,20,FALSE)</f>
        <v>7.3648852253319044</v>
      </c>
      <c r="W173" s="151">
        <f>VLOOKUP($B173,Snapshot!$D:$AJ,21,FALSE)</f>
        <v>6.3476779255681395</v>
      </c>
      <c r="X173" s="152">
        <f>VLOOKUP($B173,Snapshot!$D:$AJ,22,FALSE)</f>
        <v>5.433252707405412</v>
      </c>
      <c r="Y173" s="150">
        <f>VLOOKUP($B173,Snapshot!$D:$AJ,23,FALSE)</f>
        <v>36.054239605640113</v>
      </c>
      <c r="Z173" s="151">
        <f>VLOOKUP($B173,Snapshot!$D:$AJ,24,FALSE)</f>
        <v>30.566449382572944</v>
      </c>
      <c r="AA173" s="152">
        <f>VLOOKUP($B173,Snapshot!$D:$AJ,25,FALSE)</f>
        <v>25.979116758233182</v>
      </c>
      <c r="AB173" s="150">
        <f>VLOOKUP($B173,Snapshot!$D:$AJ,26,FALSE)</f>
        <v>16.661545302594899</v>
      </c>
      <c r="AC173" s="151">
        <f>VLOOKUP($B173,Snapshot!$D:$AJ,27,FALSE)</f>
        <v>17.265286533694209</v>
      </c>
      <c r="AD173" s="152">
        <f>VLOOKUP($B173,Snapshot!$D:$AJ,28,FALSE)</f>
        <v>17.556855099735756</v>
      </c>
      <c r="AE173" s="152">
        <f>VLOOKUP($B173,Snapshot!$D:$AJ,29,FALSE)</f>
        <v>0.24561061198815273</v>
      </c>
    </row>
    <row r="174" spans="2:31" ht="12.75">
      <c r="B174" s="252" t="s">
        <v>163</v>
      </c>
      <c r="C174" s="165" t="s">
        <v>378</v>
      </c>
      <c r="D174" s="177" t="s">
        <v>99</v>
      </c>
      <c r="E174" s="148">
        <f>VLOOKUP($B174,Snapshot!$D:$AJ,2,FALSE)</f>
        <v>3480.5</v>
      </c>
      <c r="F174" s="148">
        <f>VLOOKUP($B174,Snapshot!$D:$AJ,3,FALSE)</f>
        <v>3340</v>
      </c>
      <c r="G174" s="148">
        <f t="shared" si="39"/>
        <v>-4.0367763252406235</v>
      </c>
      <c r="H174" s="149">
        <f>VLOOKUP($B174,Snapshot!$D:$AJ,8,FALSE)</f>
        <v>13.787507037514935</v>
      </c>
      <c r="I174" s="153">
        <f>IF(VLOOKUP($B174,Snapshot!$D:$AJ,28,FALSE)="#N/A N/A","NA",VLOOKUP($B174,Snapshot!$D:$AJ,30,FALSE))</f>
        <v>25.55463</v>
      </c>
      <c r="J174" s="154">
        <f>IF(VLOOKUP($B174,Snapshot!$D:$AJ,29,FALSE)="#N/A N/A","NA",VLOOKUP($B174,Snapshot!$D:$AJ,31,FALSE))</f>
        <v>35.742280000000001</v>
      </c>
      <c r="K174" s="154">
        <f>IF(VLOOKUP($B174,Snapshot!$D:$AJ,30,FALSE)="#N/A N/A","NA",VLOOKUP($B174,Snapshot!$D:$AJ,32,FALSE))</f>
        <v>88.262339999999995</v>
      </c>
      <c r="L174" s="155">
        <f>IF(VLOOKUP($B174,Snapshot!$D:$AJ,31,FALSE)="#N/A N/A","NA",VLOOKUP($B174,Snapshot!$D:$AJ,33,FALSE))</f>
        <v>50.99783</v>
      </c>
      <c r="M174" s="150">
        <f>VLOOKUP($B174,Snapshot!$D:$AJ,11,FALSE)</f>
        <v>47.103604055058327</v>
      </c>
      <c r="N174" s="151">
        <f>VLOOKUP($B174,Snapshot!$D:$AJ,12,FALSE)</f>
        <v>63.393810466936515</v>
      </c>
      <c r="O174" s="152">
        <f>VLOOKUP($B174,Snapshot!$D:$AJ,13,FALSE)</f>
        <v>81.969487846841872</v>
      </c>
      <c r="P174" s="151">
        <f>VLOOKUP($B174,Snapshot!$D:$AJ,14,FALSE)</f>
        <v>26.735034581445348</v>
      </c>
      <c r="Q174" s="151">
        <f>VLOOKUP($B174,Snapshot!$D:$AJ,15,FALSE)</f>
        <v>34.583779179268184</v>
      </c>
      <c r="R174" s="151">
        <f>VLOOKUP($B174,Snapshot!$D:$AJ,16,FALSE)</f>
        <v>29.302036339326264</v>
      </c>
      <c r="S174" s="150">
        <f>VLOOKUP($B174,Snapshot!$D:$AJ,17,FALSE)</f>
        <v>73.890312001003636</v>
      </c>
      <c r="T174" s="151">
        <f>VLOOKUP($B174,Snapshot!$D:$AJ,18,FALSE)</f>
        <v>54.902836323670421</v>
      </c>
      <c r="U174" s="152">
        <f>VLOOKUP($B174,Snapshot!$D:$AJ,19,FALSE)</f>
        <v>42.460921635904754</v>
      </c>
      <c r="V174" s="150">
        <f>VLOOKUP($B174,Snapshot!$D:$AJ,20,FALSE)</f>
        <v>17.181437484247375</v>
      </c>
      <c r="W174" s="151">
        <f>VLOOKUP($B174,Snapshot!$D:$AJ,21,FALSE)</f>
        <v>7.1714684474951174</v>
      </c>
      <c r="X174" s="152">
        <f>VLOOKUP($B174,Snapshot!$D:$AJ,22,FALSE)</f>
        <v>5.8984539554913136</v>
      </c>
      <c r="Y174" s="150">
        <f>VLOOKUP($B174,Snapshot!$D:$AJ,23,FALSE)</f>
        <v>35.184214342042758</v>
      </c>
      <c r="Z174" s="151">
        <f>VLOOKUP($B174,Snapshot!$D:$AJ,24,FALSE)</f>
        <v>28.952040884600045</v>
      </c>
      <c r="AA174" s="152">
        <f>VLOOKUP($B174,Snapshot!$D:$AJ,25,FALSE)</f>
        <v>24.208151251307427</v>
      </c>
      <c r="AB174" s="150">
        <f>VLOOKUP($B174,Snapshot!$D:$AJ,26,FALSE)</f>
        <v>24.424697410755325</v>
      </c>
      <c r="AC174" s="151">
        <f>VLOOKUP($B174,Snapshot!$D:$AJ,27,FALSE)</f>
        <v>28.476481130340662</v>
      </c>
      <c r="AD174" s="152">
        <f>VLOOKUP($B174,Snapshot!$D:$AJ,28,FALSE)</f>
        <v>30.489047100785427</v>
      </c>
      <c r="AE174" s="152">
        <f>VLOOKUP($B174,Snapshot!$D:$AJ,29,FALSE)</f>
        <v>0.40600721782840093</v>
      </c>
    </row>
    <row r="175" spans="2:31" ht="12.75">
      <c r="B175" s="252" t="s">
        <v>650</v>
      </c>
      <c r="C175" s="165" t="s">
        <v>1356</v>
      </c>
      <c r="D175" s="177" t="s">
        <v>99</v>
      </c>
      <c r="E175" s="148">
        <f>VLOOKUP($B175,Snapshot!$D:$AJ,2,FALSE)</f>
        <v>1074.5999999999999</v>
      </c>
      <c r="F175" s="148">
        <f>VLOOKUP($B175,Snapshot!$D:$AJ,3,FALSE)</f>
        <v>1210</v>
      </c>
      <c r="G175" s="148">
        <f t="shared" si="39"/>
        <v>12.60003722315281</v>
      </c>
      <c r="H175" s="149">
        <f>VLOOKUP($B175,Snapshot!$D:$AJ,8,FALSE)</f>
        <v>12.840622461170847</v>
      </c>
      <c r="I175" s="153">
        <f>IF(VLOOKUP($B175,Snapshot!$D:$AJ,28,FALSE)="#N/A N/A","NA",VLOOKUP($B175,Snapshot!$D:$AJ,30,FALSE))</f>
        <v>1.5834029999999999</v>
      </c>
      <c r="J175" s="154">
        <f>IF(VLOOKUP($B175,Snapshot!$D:$AJ,29,FALSE)="#N/A N/A","NA",VLOOKUP($B175,Snapshot!$D:$AJ,31,FALSE))</f>
        <v>7.5030039999999998</v>
      </c>
      <c r="K175" s="154">
        <f>IF(VLOOKUP($B175,Snapshot!$D:$AJ,30,FALSE)="#N/A N/A","NA",VLOOKUP($B175,Snapshot!$D:$AJ,32,FALSE))</f>
        <v>77.561130000000006</v>
      </c>
      <c r="L175" s="155">
        <f>IF(VLOOKUP($B175,Snapshot!$D:$AJ,31,FALSE)="#N/A N/A","NA",VLOOKUP($B175,Snapshot!$D:$AJ,33,FALSE))</f>
        <v>55.953850000000003</v>
      </c>
      <c r="M175" s="150">
        <f>VLOOKUP($B175,Snapshot!$D:$AJ,11,FALSE)</f>
        <v>37.647246520874752</v>
      </c>
      <c r="N175" s="151">
        <f>VLOOKUP($B175,Snapshot!$D:$AJ,12,FALSE)</f>
        <v>43.852455301721399</v>
      </c>
      <c r="O175" s="152">
        <f>VLOOKUP($B175,Snapshot!$D:$AJ,13,FALSE)</f>
        <v>47.320289256250845</v>
      </c>
      <c r="P175" s="151">
        <f>VLOOKUP($B175,Snapshot!$D:$AJ,14,FALSE)</f>
        <v>67.955084991067665</v>
      </c>
      <c r="Q175" s="151">
        <f>VLOOKUP($B175,Snapshot!$D:$AJ,15,FALSE)</f>
        <v>16.482503647128532</v>
      </c>
      <c r="R175" s="151">
        <f>VLOOKUP($B175,Snapshot!$D:$AJ,16,FALSE)</f>
        <v>7.907958472722787</v>
      </c>
      <c r="S175" s="150">
        <f>VLOOKUP($B175,Snapshot!$D:$AJ,17,FALSE)</f>
        <v>28.543920188270679</v>
      </c>
      <c r="T175" s="151">
        <f>VLOOKUP($B175,Snapshot!$D:$AJ,18,FALSE)</f>
        <v>24.504899272032716</v>
      </c>
      <c r="U175" s="152">
        <f>VLOOKUP($B175,Snapshot!$D:$AJ,19,FALSE)</f>
        <v>22.709075047719601</v>
      </c>
      <c r="V175" s="150">
        <f>VLOOKUP($B175,Snapshot!$D:$AJ,20,FALSE)</f>
        <v>5.4517138606621449</v>
      </c>
      <c r="W175" s="151">
        <f>VLOOKUP($B175,Snapshot!$D:$AJ,21,FALSE)</f>
        <v>4.2797375090829579</v>
      </c>
      <c r="X175" s="152">
        <f>VLOOKUP($B175,Snapshot!$D:$AJ,22,FALSE)</f>
        <v>3.6890074284520287</v>
      </c>
      <c r="Y175" s="150">
        <f>VLOOKUP($B175,Snapshot!$D:$AJ,23,FALSE)</f>
        <v>20.255031772669845</v>
      </c>
      <c r="Z175" s="151">
        <f>VLOOKUP($B175,Snapshot!$D:$AJ,24,FALSE)</f>
        <v>16.07873030073339</v>
      </c>
      <c r="AA175" s="152">
        <f>VLOOKUP($B175,Snapshot!$D:$AJ,25,FALSE)</f>
        <v>14.47929973015091</v>
      </c>
      <c r="AB175" s="150">
        <f>VLOOKUP($B175,Snapshot!$D:$AJ,26,FALSE)</f>
        <v>20.282675463846857</v>
      </c>
      <c r="AC175" s="151">
        <f>VLOOKUP($B175,Snapshot!$D:$AJ,27,FALSE)</f>
        <v>19.568144361784999</v>
      </c>
      <c r="AD175" s="152">
        <f>VLOOKUP($B175,Snapshot!$D:$AJ,28,FALSE)</f>
        <v>17.448869184948599</v>
      </c>
      <c r="AE175" s="152">
        <f>VLOOKUP($B175,Snapshot!$D:$AJ,29,FALSE)</f>
        <v>0.50251256281407042</v>
      </c>
    </row>
    <row r="176" spans="2:31" ht="12.75">
      <c r="B176" s="252" t="s">
        <v>635</v>
      </c>
      <c r="C176" s="165" t="s">
        <v>1357</v>
      </c>
      <c r="D176" s="177" t="s">
        <v>518</v>
      </c>
      <c r="E176" s="148">
        <f>VLOOKUP($B176,Snapshot!$D:$AJ,2,FALSE)</f>
        <v>1705.85</v>
      </c>
      <c r="F176" s="148">
        <f>VLOOKUP($B176,Snapshot!$D:$AJ,3,FALSE)</f>
        <v>1910</v>
      </c>
      <c r="G176" s="148">
        <f t="shared" si="39"/>
        <v>11.967640765600734</v>
      </c>
      <c r="H176" s="149">
        <f>VLOOKUP($B176,Snapshot!$D:$AJ,8,FALSE)</f>
        <v>1.9053663856630825</v>
      </c>
      <c r="I176" s="153">
        <f>IF(VLOOKUP($B176,Snapshot!$D:$AJ,28,FALSE)="#N/A N/A","NA",VLOOKUP($B176,Snapshot!$D:$AJ,30,FALSE))</f>
        <v>-2.388989</v>
      </c>
      <c r="J176" s="154">
        <f>IF(VLOOKUP($B176,Snapshot!$D:$AJ,29,FALSE)="#N/A N/A","NA",VLOOKUP($B176,Snapshot!$D:$AJ,31,FALSE))</f>
        <v>34.14461</v>
      </c>
      <c r="K176" s="154">
        <f>IF(VLOOKUP($B176,Snapshot!$D:$AJ,30,FALSE)="#N/A N/A","NA",VLOOKUP($B176,Snapshot!$D:$AJ,32,FALSE))</f>
        <v>43.054220000000001</v>
      </c>
      <c r="L176" s="155">
        <f>IF(VLOOKUP($B176,Snapshot!$D:$AJ,31,FALSE)="#N/A N/A","NA",VLOOKUP($B176,Snapshot!$D:$AJ,33,FALSE))</f>
        <v>49.073659999999997</v>
      </c>
      <c r="M176" s="150">
        <f>VLOOKUP($B176,Snapshot!$D:$AJ,11,FALSE)</f>
        <v>72.951736078072784</v>
      </c>
      <c r="N176" s="151">
        <f>VLOOKUP($B176,Snapshot!$D:$AJ,12,FALSE)</f>
        <v>79.00171119593503</v>
      </c>
      <c r="O176" s="152">
        <f>VLOOKUP($B176,Snapshot!$D:$AJ,13,FALSE)</f>
        <v>99.853509349528878</v>
      </c>
      <c r="P176" s="151">
        <f>VLOOKUP($B176,Snapshot!$D:$AJ,14,FALSE)</f>
        <v>-17.188238353496498</v>
      </c>
      <c r="Q176" s="151">
        <f>VLOOKUP($B176,Snapshot!$D:$AJ,15,FALSE)</f>
        <v>8.2931201409484956</v>
      </c>
      <c r="R176" s="151">
        <f>VLOOKUP($B176,Snapshot!$D:$AJ,16,FALSE)</f>
        <v>26.394109491981176</v>
      </c>
      <c r="S176" s="150">
        <f>VLOOKUP($B176,Snapshot!$D:$AJ,17,FALSE)</f>
        <v>23.383268057862299</v>
      </c>
      <c r="T176" s="151">
        <f>VLOOKUP($B176,Snapshot!$D:$AJ,18,FALSE)</f>
        <v>21.59257026432325</v>
      </c>
      <c r="U176" s="152">
        <f>VLOOKUP($B176,Snapshot!$D:$AJ,19,FALSE)</f>
        <v>17.083525768020976</v>
      </c>
      <c r="V176" s="150">
        <f>VLOOKUP($B176,Snapshot!$D:$AJ,20,FALSE)</f>
        <v>2.2921566009393022</v>
      </c>
      <c r="W176" s="151">
        <f>VLOOKUP($B176,Snapshot!$D:$AJ,21,FALSE)</f>
        <v>2.0851251744337338</v>
      </c>
      <c r="X176" s="152">
        <f>VLOOKUP($B176,Snapshot!$D:$AJ,22,FALSE)</f>
        <v>1.8583096825084298</v>
      </c>
      <c r="Y176" s="150">
        <f>VLOOKUP($B176,Snapshot!$D:$AJ,23,FALSE)</f>
        <v>13.219966435819982</v>
      </c>
      <c r="Z176" s="151">
        <f>VLOOKUP($B176,Snapshot!$D:$AJ,24,FALSE)</f>
        <v>11.980085523448851</v>
      </c>
      <c r="AA176" s="152">
        <f>VLOOKUP($B176,Snapshot!$D:$AJ,25,FALSE)</f>
        <v>8.7735339829538574</v>
      </c>
      <c r="AB176" s="150">
        <f>VLOOKUP($B176,Snapshot!$D:$AJ,26,FALSE)</f>
        <v>11.366868222255366</v>
      </c>
      <c r="AC176" s="151">
        <f>VLOOKUP($B176,Snapshot!$D:$AJ,27,FALSE)</f>
        <v>10.113408912556181</v>
      </c>
      <c r="AD176" s="152">
        <f>VLOOKUP($B176,Snapshot!$D:$AJ,28,FALSE)</f>
        <v>11.503448143742505</v>
      </c>
      <c r="AE176" s="152">
        <f>VLOOKUP($B176,Snapshot!$D:$AJ,29,FALSE)</f>
        <v>0</v>
      </c>
    </row>
    <row r="177" spans="2:31" ht="12.75">
      <c r="B177" s="252" t="s">
        <v>516</v>
      </c>
      <c r="C177" s="165" t="s">
        <v>1358</v>
      </c>
      <c r="D177" s="177" t="s">
        <v>518</v>
      </c>
      <c r="E177" s="148">
        <f>VLOOKUP($B177,Snapshot!$D:$AJ,2,FALSE)</f>
        <v>62.8</v>
      </c>
      <c r="F177" s="148">
        <f>VLOOKUP($B177,Snapshot!$D:$AJ,3,FALSE)</f>
        <v>61</v>
      </c>
      <c r="G177" s="148">
        <f t="shared" si="39"/>
        <v>-2.866242038216555</v>
      </c>
      <c r="H177" s="149">
        <f>VLOOKUP($B177,Snapshot!$D:$AJ,8,FALSE)</f>
        <v>4.4293081550738105</v>
      </c>
      <c r="I177" s="153">
        <f>IF(VLOOKUP($B177,Snapshot!$D:$AJ,28,FALSE)="#N/A N/A","NA",VLOOKUP($B177,Snapshot!$D:$AJ,30,FALSE))</f>
        <v>-3.1013700000000002</v>
      </c>
      <c r="J177" s="154">
        <f>IF(VLOOKUP($B177,Snapshot!$D:$AJ,29,FALSE)="#N/A N/A","NA",VLOOKUP($B177,Snapshot!$D:$AJ,31,FALSE))</f>
        <v>6.5490349999999999</v>
      </c>
      <c r="K177" s="154">
        <f>IF(VLOOKUP($B177,Snapshot!$D:$AJ,30,FALSE)="#N/A N/A","NA",VLOOKUP($B177,Snapshot!$D:$AJ,32,FALSE))</f>
        <v>99.872690000000006</v>
      </c>
      <c r="L177" s="155">
        <f>IF(VLOOKUP($B177,Snapshot!$D:$AJ,31,FALSE)="#N/A N/A","NA",VLOOKUP($B177,Snapshot!$D:$AJ,33,FALSE))</f>
        <v>51.252409999999998</v>
      </c>
      <c r="M177" s="150">
        <f>VLOOKUP($B177,Snapshot!$D:$AJ,11,FALSE)</f>
        <v>1.0031763967228491</v>
      </c>
      <c r="N177" s="151">
        <f>VLOOKUP($B177,Snapshot!$D:$AJ,12,FALSE)</f>
        <v>1.591517253525389</v>
      </c>
      <c r="O177" s="152">
        <f>VLOOKUP($B177,Snapshot!$D:$AJ,13,FALSE)</f>
        <v>2.0433160598296536</v>
      </c>
      <c r="P177" s="151">
        <f>VLOOKUP($B177,Snapshot!$D:$AJ,14,FALSE)</f>
        <v>-15.853176796884682</v>
      </c>
      <c r="Q177" s="151">
        <f>VLOOKUP($B177,Snapshot!$D:$AJ,15,FALSE)</f>
        <v>58.647797010029024</v>
      </c>
      <c r="R177" s="151">
        <f>VLOOKUP($B177,Snapshot!$D:$AJ,16,FALSE)</f>
        <v>28.387930153033516</v>
      </c>
      <c r="S177" s="150">
        <f>VLOOKUP($B177,Snapshot!$D:$AJ,17,FALSE)</f>
        <v>62.601153899905768</v>
      </c>
      <c r="T177" s="151">
        <f>VLOOKUP($B177,Snapshot!$D:$AJ,18,FALSE)</f>
        <v>39.459201501517477</v>
      </c>
      <c r="U177" s="152">
        <f>VLOOKUP($B177,Snapshot!$D:$AJ,19,FALSE)</f>
        <v>30.734354432292516</v>
      </c>
      <c r="V177" s="150">
        <f>VLOOKUP($B177,Snapshot!$D:$AJ,20,FALSE)</f>
        <v>2.7592707167013439</v>
      </c>
      <c r="W177" s="151">
        <f>VLOOKUP($B177,Snapshot!$D:$AJ,21,FALSE)</f>
        <v>2.6177623866420539</v>
      </c>
      <c r="X177" s="152">
        <f>VLOOKUP($B177,Snapshot!$D:$AJ,22,FALSE)</f>
        <v>2.446238232523251</v>
      </c>
      <c r="Y177" s="150">
        <f>VLOOKUP($B177,Snapshot!$D:$AJ,23,FALSE)</f>
        <v>13.301459320186925</v>
      </c>
      <c r="Z177" s="151">
        <f>VLOOKUP($B177,Snapshot!$D:$AJ,24,FALSE)</f>
        <v>11.48547012977294</v>
      </c>
      <c r="AA177" s="152">
        <f>VLOOKUP($B177,Snapshot!$D:$AJ,25,FALSE)</f>
        <v>9.973672049896722</v>
      </c>
      <c r="AB177" s="150">
        <f>VLOOKUP($B177,Snapshot!$D:$AJ,26,FALSE)</f>
        <v>4.467112322688843</v>
      </c>
      <c r="AC177" s="151">
        <f>VLOOKUP($B177,Snapshot!$D:$AJ,27,FALSE)</f>
        <v>6.8086894807241141</v>
      </c>
      <c r="AD177" s="152">
        <f>VLOOKUP($B177,Snapshot!$D:$AJ,28,FALSE)</f>
        <v>8.2288874631027493</v>
      </c>
      <c r="AE177" s="152">
        <f>VLOOKUP($B177,Snapshot!$D:$AJ,29,FALSE)</f>
        <v>0.47770700636942676</v>
      </c>
    </row>
    <row r="178" spans="2:31" ht="12.75">
      <c r="B178" s="252" t="s">
        <v>517</v>
      </c>
      <c r="C178" s="165" t="s">
        <v>1359</v>
      </c>
      <c r="D178" s="177" t="s">
        <v>518</v>
      </c>
      <c r="E178" s="148">
        <f>VLOOKUP($B178,Snapshot!$D:$AJ,2,FALSE)</f>
        <v>337.2</v>
      </c>
      <c r="F178" s="148">
        <f>VLOOKUP($B178,Snapshot!$D:$AJ,3,FALSE)</f>
        <v>390</v>
      </c>
      <c r="G178" s="148">
        <f t="shared" si="39"/>
        <v>15.658362989323834</v>
      </c>
      <c r="H178" s="149">
        <f>VLOOKUP($B178,Snapshot!$D:$AJ,8,FALSE)</f>
        <v>1.1501402688172044</v>
      </c>
      <c r="I178" s="153">
        <f>IF(VLOOKUP($B178,Snapshot!$D:$AJ,28,FALSE)="#N/A N/A","NA",VLOOKUP($B178,Snapshot!$D:$AJ,30,FALSE))</f>
        <v>-3.5744959999999999</v>
      </c>
      <c r="J178" s="154">
        <f>IF(VLOOKUP($B178,Snapshot!$D:$AJ,29,FALSE)="#N/A N/A","NA",VLOOKUP($B178,Snapshot!$D:$AJ,31,FALSE))</f>
        <v>36.187399999999997</v>
      </c>
      <c r="K178" s="154">
        <f>IF(VLOOKUP($B178,Snapshot!$D:$AJ,30,FALSE)="#N/A N/A","NA",VLOOKUP($B178,Snapshot!$D:$AJ,32,FALSE))</f>
        <v>20.428570000000001</v>
      </c>
      <c r="L178" s="155">
        <f>IF(VLOOKUP($B178,Snapshot!$D:$AJ,31,FALSE)="#N/A N/A","NA",VLOOKUP($B178,Snapshot!$D:$AJ,33,FALSE))</f>
        <v>31.590240000000001</v>
      </c>
      <c r="M178" s="150">
        <f>VLOOKUP($B178,Snapshot!$D:$AJ,11,FALSE)</f>
        <v>15.233978701086281</v>
      </c>
      <c r="N178" s="151">
        <f>VLOOKUP($B178,Snapshot!$D:$AJ,12,FALSE)</f>
        <v>15.026463496901805</v>
      </c>
      <c r="O178" s="152">
        <f>VLOOKUP($B178,Snapshot!$D:$AJ,13,FALSE)</f>
        <v>18.879839516355116</v>
      </c>
      <c r="P178" s="151">
        <f>VLOOKUP($B178,Snapshot!$D:$AJ,14,FALSE)</f>
        <v>3.2989300612538575</v>
      </c>
      <c r="Q178" s="151">
        <f>VLOOKUP($B178,Snapshot!$D:$AJ,15,FALSE)</f>
        <v>-1.3621865190718618</v>
      </c>
      <c r="R178" s="151">
        <f>VLOOKUP($B178,Snapshot!$D:$AJ,16,FALSE)</f>
        <v>25.643931589410982</v>
      </c>
      <c r="S178" s="150">
        <f>VLOOKUP($B178,Snapshot!$D:$AJ,17,FALSE)</f>
        <v>22.134729647216552</v>
      </c>
      <c r="T178" s="151">
        <f>VLOOKUP($B178,Snapshot!$D:$AJ,18,FALSE)</f>
        <v>22.440409885501321</v>
      </c>
      <c r="U178" s="152">
        <f>VLOOKUP($B178,Snapshot!$D:$AJ,19,FALSE)</f>
        <v>17.86032130770457</v>
      </c>
      <c r="V178" s="150">
        <f>VLOOKUP($B178,Snapshot!$D:$AJ,20,FALSE)</f>
        <v>2.939939995519055</v>
      </c>
      <c r="W178" s="151">
        <f>VLOOKUP($B178,Snapshot!$D:$AJ,21,FALSE)</f>
        <v>2.5718708496532838</v>
      </c>
      <c r="X178" s="152">
        <f>VLOOKUP($B178,Snapshot!$D:$AJ,22,FALSE)</f>
        <v>2.2556598874869276</v>
      </c>
      <c r="Y178" s="150">
        <f>VLOOKUP($B178,Snapshot!$D:$AJ,23,FALSE)</f>
        <v>12.649009425795123</v>
      </c>
      <c r="Z178" s="151">
        <f>VLOOKUP($B178,Snapshot!$D:$AJ,24,FALSE)</f>
        <v>11.600918249076088</v>
      </c>
      <c r="AA178" s="152">
        <f>VLOOKUP($B178,Snapshot!$D:$AJ,25,FALSE)</f>
        <v>9.5093218796479828</v>
      </c>
      <c r="AB178" s="150">
        <f>VLOOKUP($B178,Snapshot!$D:$AJ,26,FALSE)</f>
        <v>14.37709808311142</v>
      </c>
      <c r="AC178" s="151">
        <f>VLOOKUP($B178,Snapshot!$D:$AJ,27,FALSE)</f>
        <v>12.226229056205963</v>
      </c>
      <c r="AD178" s="152">
        <f>VLOOKUP($B178,Snapshot!$D:$AJ,28,FALSE)</f>
        <v>13.456696360651687</v>
      </c>
      <c r="AE178" s="152">
        <f>VLOOKUP($B178,Snapshot!$D:$AJ,29,FALSE)</f>
        <v>6.1783533248393349E-2</v>
      </c>
    </row>
    <row r="179" spans="2:31" ht="12.75">
      <c r="B179" s="252" t="s">
        <v>520</v>
      </c>
      <c r="C179" s="165" t="s">
        <v>1360</v>
      </c>
      <c r="D179" s="177" t="s">
        <v>564</v>
      </c>
      <c r="E179" s="148">
        <f>VLOOKUP($B179,Snapshot!$D:$AJ,2,FALSE)</f>
        <v>730.45</v>
      </c>
      <c r="F179" s="148">
        <f>VLOOKUP($B179,Snapshot!$D:$AJ,3,FALSE)</f>
        <v>900</v>
      </c>
      <c r="G179" s="148">
        <f t="shared" si="39"/>
        <v>23.211718803477297</v>
      </c>
      <c r="H179" s="149">
        <f>VLOOKUP($B179,Snapshot!$D:$AJ,8,FALSE)</f>
        <v>18.753159617682201</v>
      </c>
      <c r="I179" s="153">
        <f>IF(VLOOKUP($B179,Snapshot!$D:$AJ,28,FALSE)="#N/A N/A","NA",VLOOKUP($B179,Snapshot!$D:$AJ,30,FALSE))</f>
        <v>23.106100000000001</v>
      </c>
      <c r="J179" s="154">
        <f>IF(VLOOKUP($B179,Snapshot!$D:$AJ,29,FALSE)="#N/A N/A","NA",VLOOKUP($B179,Snapshot!$D:$AJ,31,FALSE))</f>
        <v>16.638719999999999</v>
      </c>
      <c r="K179" s="154">
        <f>IF(VLOOKUP($B179,Snapshot!$D:$AJ,30,FALSE)="#N/A N/A","NA",VLOOKUP($B179,Snapshot!$D:$AJ,32,FALSE))</f>
        <v>12.680289999999999</v>
      </c>
      <c r="L179" s="155">
        <f>IF(VLOOKUP($B179,Snapshot!$D:$AJ,31,FALSE)="#N/A N/A","NA",VLOOKUP($B179,Snapshot!$D:$AJ,33,FALSE))</f>
        <v>12.88927</v>
      </c>
      <c r="M179" s="150">
        <f>VLOOKUP($B179,Snapshot!$D:$AJ,11,FALSE)</f>
        <v>7.2939273062010095</v>
      </c>
      <c r="N179" s="151">
        <f>VLOOKUP($B179,Snapshot!$D:$AJ,12,FALSE)</f>
        <v>7.7327133901415186</v>
      </c>
      <c r="O179" s="152">
        <f>VLOOKUP($B179,Snapshot!$D:$AJ,13,FALSE)</f>
        <v>9.636909311051145</v>
      </c>
      <c r="P179" s="151">
        <f>VLOOKUP($B179,Snapshot!$D:$AJ,14,FALSE)</f>
        <v>15.433890489399825</v>
      </c>
      <c r="Q179" s="151">
        <f>VLOOKUP($B179,Snapshot!$D:$AJ,15,FALSE)</f>
        <v>6.015772649221085</v>
      </c>
      <c r="R179" s="151">
        <f>VLOOKUP($B179,Snapshot!$D:$AJ,16,FALSE)</f>
        <v>24.625197195816106</v>
      </c>
      <c r="S179" s="150">
        <f>VLOOKUP($B179,Snapshot!$D:$AJ,17,FALSE)</f>
        <v>100.14495200397737</v>
      </c>
      <c r="T179" s="151">
        <f>VLOOKUP($B179,Snapshot!$D:$AJ,18,FALSE)</f>
        <v>94.462313957123385</v>
      </c>
      <c r="U179" s="152">
        <f>VLOOKUP($B179,Snapshot!$D:$AJ,19,FALSE)</f>
        <v>75.797122959573258</v>
      </c>
      <c r="V179" s="150">
        <f>VLOOKUP($B179,Snapshot!$D:$AJ,20,FALSE)</f>
        <v>3.3137354271041288</v>
      </c>
      <c r="W179" s="151">
        <f>VLOOKUP($B179,Snapshot!$D:$AJ,21,FALSE)</f>
        <v>2.8385164573271187</v>
      </c>
      <c r="X179" s="152">
        <f>VLOOKUP($B179,Snapshot!$D:$AJ,22,FALSE)</f>
        <v>2.4375371326750188</v>
      </c>
      <c r="Y179" s="150" t="str">
        <f>VLOOKUP($B179,Snapshot!$D:$AJ,23,FALSE)</f>
        <v>NA</v>
      </c>
      <c r="Z179" s="151" t="str">
        <f>VLOOKUP($B179,Snapshot!$D:$AJ,24,FALSE)</f>
        <v>NA</v>
      </c>
      <c r="AA179" s="152" t="str">
        <f>VLOOKUP($B179,Snapshot!$D:$AJ,25,FALSE)</f>
        <v>NA</v>
      </c>
      <c r="AB179" s="150">
        <f>VLOOKUP($B179,Snapshot!$D:$AJ,26,FALSE)</f>
        <v>20.096750922337083</v>
      </c>
      <c r="AC179" s="151">
        <f>VLOOKUP($B179,Snapshot!$D:$AJ,27,FALSE)</f>
        <v>16.741807804225246</v>
      </c>
      <c r="AD179" s="152">
        <f>VLOOKUP($B179,Snapshot!$D:$AJ,28,FALSE)</f>
        <v>16.450183231139341</v>
      </c>
      <c r="AE179" s="152">
        <f>VLOOKUP($B179,Snapshot!$D:$AJ,29,FALSE)</f>
        <v>0.27380381956328287</v>
      </c>
    </row>
    <row r="180" spans="2:31" ht="12.75">
      <c r="B180" s="252" t="s">
        <v>661</v>
      </c>
      <c r="C180" s="165" t="s">
        <v>1361</v>
      </c>
      <c r="D180" s="177" t="s">
        <v>564</v>
      </c>
      <c r="E180" s="148">
        <f>VLOOKUP($B180,Snapshot!$D:$AJ,2,FALSE)</f>
        <v>2236.65</v>
      </c>
      <c r="F180" s="148">
        <f>VLOOKUP($B180,Snapshot!$D:$AJ,3,FALSE)</f>
        <v>2650</v>
      </c>
      <c r="G180" s="148">
        <f t="shared" si="39"/>
        <v>18.480763642053958</v>
      </c>
      <c r="H180" s="149">
        <f>VLOOKUP($B180,Snapshot!$D:$AJ,8,FALSE)</f>
        <v>13.283204946236555</v>
      </c>
      <c r="I180" s="153">
        <f>IF(VLOOKUP($B180,Snapshot!$D:$AJ,28,FALSE)="#N/A N/A","NA",VLOOKUP($B180,Snapshot!$D:$AJ,30,FALSE))</f>
        <v>24.63223</v>
      </c>
      <c r="J180" s="154">
        <f>IF(VLOOKUP($B180,Snapshot!$D:$AJ,29,FALSE)="#N/A N/A","NA",VLOOKUP($B180,Snapshot!$D:$AJ,31,FALSE))</f>
        <v>34.519159999999999</v>
      </c>
      <c r="K180" s="154">
        <f>IF(VLOOKUP($B180,Snapshot!$D:$AJ,30,FALSE)="#N/A N/A","NA",VLOOKUP($B180,Snapshot!$D:$AJ,32,FALSE))</f>
        <v>71.686819999999997</v>
      </c>
      <c r="L180" s="155">
        <f>IF(VLOOKUP($B180,Snapshot!$D:$AJ,31,FALSE)="#N/A N/A","NA",VLOOKUP($B180,Snapshot!$D:$AJ,33,FALSE))</f>
        <v>57.493920000000003</v>
      </c>
      <c r="M180" s="150">
        <f>VLOOKUP($B180,Snapshot!$D:$AJ,11,FALSE)</f>
        <v>38.940916194767524</v>
      </c>
      <c r="N180" s="151">
        <f>VLOOKUP($B180,Snapshot!$D:$AJ,12,FALSE)</f>
        <v>50.551394568265174</v>
      </c>
      <c r="O180" s="152">
        <f>VLOOKUP($B180,Snapshot!$D:$AJ,13,FALSE)</f>
        <v>60.365434023670524</v>
      </c>
      <c r="P180" s="151">
        <f>VLOOKUP($B180,Snapshot!$D:$AJ,14,FALSE)</f>
        <v>10.961510656140661</v>
      </c>
      <c r="Q180" s="151">
        <f>VLOOKUP($B180,Snapshot!$D:$AJ,15,FALSE)</f>
        <v>29.815627129640433</v>
      </c>
      <c r="R180" s="151">
        <f>VLOOKUP($B180,Snapshot!$D:$AJ,16,FALSE)</f>
        <v>19.4139836086072</v>
      </c>
      <c r="S180" s="150">
        <f>VLOOKUP($B180,Snapshot!$D:$AJ,17,FALSE)</f>
        <v>57.437015318621029</v>
      </c>
      <c r="T180" s="151">
        <f>VLOOKUP($B180,Snapshot!$D:$AJ,18,FALSE)</f>
        <v>44.245070172685395</v>
      </c>
      <c r="U180" s="152">
        <f>VLOOKUP($B180,Snapshot!$D:$AJ,19,FALSE)</f>
        <v>37.05183332439826</v>
      </c>
      <c r="V180" s="150">
        <f>VLOOKUP($B180,Snapshot!$D:$AJ,20,FALSE)</f>
        <v>9.2134687612871726</v>
      </c>
      <c r="W180" s="151">
        <f>VLOOKUP($B180,Snapshot!$D:$AJ,21,FALSE)</f>
        <v>8.0729190116202378</v>
      </c>
      <c r="X180" s="152">
        <f>VLOOKUP($B180,Snapshot!$D:$AJ,22,FALSE)</f>
        <v>6.9638226979894249</v>
      </c>
      <c r="Y180" s="150" t="str">
        <f>VLOOKUP($B180,Snapshot!$D:$AJ,23,FALSE)</f>
        <v>NA</v>
      </c>
      <c r="Z180" s="151" t="str">
        <f>VLOOKUP($B180,Snapshot!$D:$AJ,24,FALSE)</f>
        <v>NA</v>
      </c>
      <c r="AA180" s="152" t="str">
        <f>VLOOKUP($B180,Snapshot!$D:$AJ,25,FALSE)</f>
        <v>NA</v>
      </c>
      <c r="AB180" s="150">
        <f>VLOOKUP($B180,Snapshot!$D:$AJ,26,FALSE)</f>
        <v>17.166004943352767</v>
      </c>
      <c r="AC180" s="151">
        <f>VLOOKUP($B180,Snapshot!$D:$AJ,27,FALSE)</f>
        <v>19.449776705918843</v>
      </c>
      <c r="AD180" s="152">
        <f>VLOOKUP($B180,Snapshot!$D:$AJ,28,FALSE)</f>
        <v>20.181100958120755</v>
      </c>
      <c r="AE180" s="152">
        <f>VLOOKUP($B180,Snapshot!$D:$AJ,29,FALSE)</f>
        <v>0</v>
      </c>
    </row>
    <row r="181" spans="2:31" ht="12.75">
      <c r="B181" s="252" t="s">
        <v>535</v>
      </c>
      <c r="C181" s="165" t="s">
        <v>1362</v>
      </c>
      <c r="D181" s="177" t="s">
        <v>564</v>
      </c>
      <c r="E181" s="148">
        <f>VLOOKUP($B181,Snapshot!$D:$AJ,2,FALSE)</f>
        <v>789.75</v>
      </c>
      <c r="F181" s="148">
        <f>VLOOKUP($B181,Snapshot!$D:$AJ,3,FALSE)</f>
        <v>890</v>
      </c>
      <c r="G181" s="148">
        <f t="shared" si="39"/>
        <v>12.69389047166824</v>
      </c>
      <c r="H181" s="149">
        <f>VLOOKUP($B181,Snapshot!$D:$AJ,8,FALSE)</f>
        <v>13.478488912783753</v>
      </c>
      <c r="I181" s="153">
        <f>IF(VLOOKUP($B181,Snapshot!$D:$AJ,28,FALSE)="#N/A N/A","NA",VLOOKUP($B181,Snapshot!$D:$AJ,30,FALSE))</f>
        <v>31.690840000000001</v>
      </c>
      <c r="J181" s="154">
        <f>IF(VLOOKUP($B181,Snapshot!$D:$AJ,29,FALSE)="#N/A N/A","NA",VLOOKUP($B181,Snapshot!$D:$AJ,31,FALSE))</f>
        <v>31.844740000000002</v>
      </c>
      <c r="K181" s="154">
        <f>IF(VLOOKUP($B181,Snapshot!$D:$AJ,30,FALSE)="#N/A N/A","NA",VLOOKUP($B181,Snapshot!$D:$AJ,32,FALSE))</f>
        <v>36.210769999999997</v>
      </c>
      <c r="L181" s="155">
        <f>IF(VLOOKUP($B181,Snapshot!$D:$AJ,31,FALSE)="#N/A N/A","NA",VLOOKUP($B181,Snapshot!$D:$AJ,33,FALSE))</f>
        <v>47.74109</v>
      </c>
      <c r="M181" s="150">
        <f>VLOOKUP($B181,Snapshot!$D:$AJ,11,FALSE)</f>
        <v>5.9168656550651839</v>
      </c>
      <c r="N181" s="151">
        <f>VLOOKUP($B181,Snapshot!$D:$AJ,12,FALSE)</f>
        <v>6.1828732163485727</v>
      </c>
      <c r="O181" s="152">
        <f>VLOOKUP($B181,Snapshot!$D:$AJ,13,FALSE)</f>
        <v>8.1012721255368234</v>
      </c>
      <c r="P181" s="151">
        <f>VLOOKUP($B181,Snapshot!$D:$AJ,14,FALSE)</f>
        <v>4.9979069733895543</v>
      </c>
      <c r="Q181" s="151">
        <f>VLOOKUP($B181,Snapshot!$D:$AJ,15,FALSE)</f>
        <v>4.4957512438307701</v>
      </c>
      <c r="R181" s="151">
        <f>VLOOKUP($B181,Snapshot!$D:$AJ,16,FALSE)</f>
        <v>31.027628127901387</v>
      </c>
      <c r="S181" s="150">
        <f>VLOOKUP($B181,Snapshot!$D:$AJ,17,FALSE)</f>
        <v>133.47438425003409</v>
      </c>
      <c r="T181" s="151">
        <f>VLOOKUP($B181,Snapshot!$D:$AJ,18,FALSE)</f>
        <v>127.73187680959819</v>
      </c>
      <c r="U181" s="152">
        <f>VLOOKUP($B181,Snapshot!$D:$AJ,19,FALSE)</f>
        <v>97.484689782306006</v>
      </c>
      <c r="V181" s="150">
        <f>VLOOKUP($B181,Snapshot!$D:$AJ,20,FALSE)</f>
        <v>2.6876402846839573</v>
      </c>
      <c r="W181" s="151">
        <f>VLOOKUP($B181,Snapshot!$D:$AJ,21,FALSE)</f>
        <v>2.2486070680564967</v>
      </c>
      <c r="X181" s="152">
        <f>VLOOKUP($B181,Snapshot!$D:$AJ,22,FALSE)</f>
        <v>1.8756467881178622</v>
      </c>
      <c r="Y181" s="150" t="str">
        <f>VLOOKUP($B181,Snapshot!$D:$AJ,23,FALSE)</f>
        <v>NA</v>
      </c>
      <c r="Z181" s="151" t="str">
        <f>VLOOKUP($B181,Snapshot!$D:$AJ,24,FALSE)</f>
        <v>NA</v>
      </c>
      <c r="AA181" s="152" t="str">
        <f>VLOOKUP($B181,Snapshot!$D:$AJ,25,FALSE)</f>
        <v>NA</v>
      </c>
      <c r="AB181" s="150">
        <f>VLOOKUP($B181,Snapshot!$D:$AJ,26,FALSE)</f>
        <v>18.803366843722781</v>
      </c>
      <c r="AC181" s="151">
        <f>VLOOKUP($B181,Snapshot!$D:$AJ,27,FALSE)</f>
        <v>19.524674758179238</v>
      </c>
      <c r="AD181" s="152">
        <f>VLOOKUP($B181,Snapshot!$D:$AJ,28,FALSE)</f>
        <v>19.884355748711364</v>
      </c>
      <c r="AE181" s="152">
        <f>VLOOKUP($B181,Snapshot!$D:$AJ,29,FALSE)</f>
        <v>0.15194681861348527</v>
      </c>
    </row>
    <row r="182" spans="2:31" ht="12.75">
      <c r="B182" s="252" t="s">
        <v>660</v>
      </c>
      <c r="C182" s="165" t="s">
        <v>1363</v>
      </c>
      <c r="D182" s="177" t="s">
        <v>564</v>
      </c>
      <c r="E182" s="148">
        <f>VLOOKUP($B182,Snapshot!$D:$AJ,2,FALSE)</f>
        <v>1023.9</v>
      </c>
      <c r="F182" s="148">
        <f>VLOOKUP($B182,Snapshot!$D:$AJ,3,FALSE)</f>
        <v>1300</v>
      </c>
      <c r="G182" s="148">
        <f t="shared" si="39"/>
        <v>26.965523976950863</v>
      </c>
      <c r="H182" s="149">
        <f>VLOOKUP($B182,Snapshot!$D:$AJ,8,FALSE)</f>
        <v>77.683364821983275</v>
      </c>
      <c r="I182" s="153">
        <f>IF(VLOOKUP($B182,Snapshot!$D:$AJ,28,FALSE)="#N/A N/A","NA",VLOOKUP($B182,Snapshot!$D:$AJ,30,FALSE))</f>
        <v>3.2365409999999999</v>
      </c>
      <c r="J182" s="154">
        <f>IF(VLOOKUP($B182,Snapshot!$D:$AJ,29,FALSE)="#N/A N/A","NA",VLOOKUP($B182,Snapshot!$D:$AJ,31,FALSE))</f>
        <v>14.504580000000001</v>
      </c>
      <c r="K182" s="154">
        <f>IF(VLOOKUP($B182,Snapshot!$D:$AJ,30,FALSE)="#N/A N/A","NA",VLOOKUP($B182,Snapshot!$D:$AJ,32,FALSE))</f>
        <v>58.731879999999997</v>
      </c>
      <c r="L182" s="155">
        <f>IF(VLOOKUP($B182,Snapshot!$D:$AJ,31,FALSE)="#N/A N/A","NA",VLOOKUP($B182,Snapshot!$D:$AJ,33,FALSE))</f>
        <v>22.872920000000001</v>
      </c>
      <c r="M182" s="150">
        <f>VLOOKUP($B182,Snapshot!$D:$AJ,11,FALSE)</f>
        <v>64.326684480948614</v>
      </c>
      <c r="N182" s="151">
        <f>VLOOKUP($B182,Snapshot!$D:$AJ,12,FALSE)</f>
        <v>70.187285293202891</v>
      </c>
      <c r="O182" s="152">
        <f>VLOOKUP($B182,Snapshot!$D:$AJ,13,FALSE)</f>
        <v>76.176944031360648</v>
      </c>
      <c r="P182" s="151">
        <f>VLOOKUP($B182,Snapshot!$D:$AJ,14,FALSE)</f>
        <v>11.784425341616522</v>
      </c>
      <c r="Q182" s="151">
        <f>VLOOKUP($B182,Snapshot!$D:$AJ,15,FALSE)</f>
        <v>9.1106837847207736</v>
      </c>
      <c r="R182" s="151">
        <f>VLOOKUP($B182,Snapshot!$D:$AJ,16,FALSE)</f>
        <v>8.5338230608811081</v>
      </c>
      <c r="S182" s="150">
        <f>VLOOKUP($B182,Snapshot!$D:$AJ,17,FALSE)</f>
        <v>15.91718908353258</v>
      </c>
      <c r="T182" s="151">
        <f>VLOOKUP($B182,Snapshot!$D:$AJ,18,FALSE)</f>
        <v>14.588112301576038</v>
      </c>
      <c r="U182" s="152">
        <f>VLOOKUP($B182,Snapshot!$D:$AJ,19,FALSE)</f>
        <v>13.44107476375633</v>
      </c>
      <c r="V182" s="150">
        <f>VLOOKUP($B182,Snapshot!$D:$AJ,20,FALSE)</f>
        <v>0.89035088623779424</v>
      </c>
      <c r="W182" s="151">
        <f>VLOOKUP($B182,Snapshot!$D:$AJ,21,FALSE)</f>
        <v>0.79880353919341474</v>
      </c>
      <c r="X182" s="152">
        <f>VLOOKUP($B182,Snapshot!$D:$AJ,22,FALSE)</f>
        <v>0.71764833658870875</v>
      </c>
      <c r="Y182" s="150" t="str">
        <f>VLOOKUP($B182,Snapshot!$D:$AJ,23,FALSE)</f>
        <v>NA</v>
      </c>
      <c r="Z182" s="151" t="str">
        <f>VLOOKUP($B182,Snapshot!$D:$AJ,24,FALSE)</f>
        <v>NA</v>
      </c>
      <c r="AA182" s="152" t="str">
        <f>VLOOKUP($B182,Snapshot!$D:$AJ,25,FALSE)</f>
        <v>NA</v>
      </c>
      <c r="AB182" s="150">
        <f>VLOOKUP($B182,Snapshot!$D:$AJ,26,FALSE)</f>
        <v>24.920032871320107</v>
      </c>
      <c r="AC182" s="151">
        <f>VLOOKUP($B182,Snapshot!$D:$AJ,27,FALSE)</f>
        <v>11.460558516906266</v>
      </c>
      <c r="AD182" s="152">
        <f>VLOOKUP($B182,Snapshot!$D:$AJ,28,FALSE)</f>
        <v>11.308491703676403</v>
      </c>
      <c r="AE182" s="152">
        <f>VLOOKUP($B182,Snapshot!$D:$AJ,29,FALSE)</f>
        <v>0</v>
      </c>
    </row>
    <row r="183" spans="2:31" ht="12.75">
      <c r="B183" s="252" t="s">
        <v>601</v>
      </c>
      <c r="C183" s="165" t="s">
        <v>1364</v>
      </c>
      <c r="D183" s="177" t="s">
        <v>564</v>
      </c>
      <c r="E183" s="148">
        <f>VLOOKUP($B183,Snapshot!$D:$AJ,2,FALSE)</f>
        <v>1182.1500000000001</v>
      </c>
      <c r="F183" s="148">
        <f>VLOOKUP($B183,Snapshot!$D:$AJ,3,FALSE)</f>
        <v>1080</v>
      </c>
      <c r="G183" s="148">
        <f t="shared" si="39"/>
        <v>-8.6410354015987849</v>
      </c>
      <c r="H183" s="149">
        <f>VLOOKUP($B183,Snapshot!$D:$AJ,8,FALSE)</f>
        <v>4.9262350376612902</v>
      </c>
      <c r="I183" s="153">
        <f>IF(VLOOKUP($B183,Snapshot!$D:$AJ,28,FALSE)="#N/A N/A","NA",VLOOKUP($B183,Snapshot!$D:$AJ,30,FALSE))</f>
        <v>21.626629999999999</v>
      </c>
      <c r="J183" s="154">
        <f>IF(VLOOKUP($B183,Snapshot!$D:$AJ,29,FALSE)="#N/A N/A","NA",VLOOKUP($B183,Snapshot!$D:$AJ,31,FALSE))</f>
        <v>16.278949999999998</v>
      </c>
      <c r="K183" s="154">
        <f>IF(VLOOKUP($B183,Snapshot!$D:$AJ,30,FALSE)="#N/A N/A","NA",VLOOKUP($B183,Snapshot!$D:$AJ,32,FALSE))</f>
        <v>28.613389999999999</v>
      </c>
      <c r="L183" s="155">
        <f>IF(VLOOKUP($B183,Snapshot!$D:$AJ,31,FALSE)="#N/A N/A","NA",VLOOKUP($B183,Snapshot!$D:$AJ,33,FALSE))</f>
        <v>23.850180000000002</v>
      </c>
      <c r="M183" s="150">
        <f>VLOOKUP($B183,Snapshot!$D:$AJ,11,FALSE)</f>
        <v>7.5593767122194118</v>
      </c>
      <c r="N183" s="151">
        <f>VLOOKUP($B183,Snapshot!$D:$AJ,12,FALSE)</f>
        <v>9.8773857832733043</v>
      </c>
      <c r="O183" s="152">
        <f>VLOOKUP($B183,Snapshot!$D:$AJ,13,FALSE)</f>
        <v>13.206884416275788</v>
      </c>
      <c r="P183" s="151">
        <f>VLOOKUP($B183,Snapshot!$D:$AJ,14,FALSE)</f>
        <v>-17.772817774440963</v>
      </c>
      <c r="Q183" s="151">
        <f>VLOOKUP($B183,Snapshot!$D:$AJ,15,FALSE)</f>
        <v>30.664023758822978</v>
      </c>
      <c r="R183" s="151">
        <f>VLOOKUP($B183,Snapshot!$D:$AJ,16,FALSE)</f>
        <v>33.708297985492955</v>
      </c>
      <c r="S183" s="150">
        <f>VLOOKUP($B183,Snapshot!$D:$AJ,17,FALSE)</f>
        <v>156.38194060220664</v>
      </c>
      <c r="T183" s="151">
        <f>VLOOKUP($B183,Snapshot!$D:$AJ,18,FALSE)</f>
        <v>119.68247732126576</v>
      </c>
      <c r="U183" s="152">
        <f>VLOOKUP($B183,Snapshot!$D:$AJ,19,FALSE)</f>
        <v>89.510134467683542</v>
      </c>
      <c r="V183" s="150">
        <f>VLOOKUP($B183,Snapshot!$D:$AJ,20,FALSE)</f>
        <v>2.6160448505799865</v>
      </c>
      <c r="W183" s="151">
        <f>VLOOKUP($B183,Snapshot!$D:$AJ,21,FALSE)</f>
        <v>2.1941480067622798</v>
      </c>
      <c r="X183" s="152">
        <f>VLOOKUP($B183,Snapshot!$D:$AJ,22,FALSE)</f>
        <v>1.8349409080150867</v>
      </c>
      <c r="Y183" s="150" t="str">
        <f>VLOOKUP($B183,Snapshot!$D:$AJ,23,FALSE)</f>
        <v>NA</v>
      </c>
      <c r="Z183" s="151" t="str">
        <f>VLOOKUP($B183,Snapshot!$D:$AJ,24,FALSE)</f>
        <v>NA</v>
      </c>
      <c r="AA183" s="152" t="str">
        <f>VLOOKUP($B183,Snapshot!$D:$AJ,25,FALSE)</f>
        <v>NA</v>
      </c>
      <c r="AB183" s="150">
        <f>VLOOKUP($B183,Snapshot!$D:$AJ,26,FALSE)</f>
        <v>19.867183176535693</v>
      </c>
      <c r="AC183" s="151">
        <f>VLOOKUP($B183,Snapshot!$D:$AJ,27,FALSE)</f>
        <v>19.228276420616851</v>
      </c>
      <c r="AD183" s="152">
        <f>VLOOKUP($B183,Snapshot!$D:$AJ,28,FALSE)</f>
        <v>19.575949131558634</v>
      </c>
      <c r="AE183" s="152">
        <f>VLOOKUP($B183,Snapshot!$D:$AJ,29,FALSE)</f>
        <v>0.2537749016622256</v>
      </c>
    </row>
    <row r="184" spans="2:31" ht="12.75">
      <c r="B184" s="252" t="s">
        <v>585</v>
      </c>
      <c r="C184" s="165" t="s">
        <v>1365</v>
      </c>
      <c r="D184" s="177" t="s">
        <v>564</v>
      </c>
      <c r="E184" s="148">
        <f>VLOOKUP($B184,Snapshot!$D:$AJ,2,FALSE)</f>
        <v>1885.7</v>
      </c>
      <c r="F184" s="148">
        <f>VLOOKUP($B184,Snapshot!$D:$AJ,3,FALSE)</f>
        <v>2250</v>
      </c>
      <c r="G184" s="148">
        <f t="shared" si="39"/>
        <v>19.31908575064962</v>
      </c>
      <c r="H184" s="149">
        <f>VLOOKUP($B184,Snapshot!$D:$AJ,8,FALSE)</f>
        <v>22.716788530465948</v>
      </c>
      <c r="I184" s="153">
        <f>IF(VLOOKUP($B184,Snapshot!$D:$AJ,28,FALSE)="#N/A N/A","NA",VLOOKUP($B184,Snapshot!$D:$AJ,30,FALSE))</f>
        <v>28.633310000000002</v>
      </c>
      <c r="J184" s="154">
        <f>IF(VLOOKUP($B184,Snapshot!$D:$AJ,29,FALSE)="#N/A N/A","NA",VLOOKUP($B184,Snapshot!$D:$AJ,31,FALSE))</f>
        <v>27.476759999999999</v>
      </c>
      <c r="K184" s="154">
        <f>IF(VLOOKUP($B184,Snapshot!$D:$AJ,30,FALSE)="#N/A N/A","NA",VLOOKUP($B184,Snapshot!$D:$AJ,32,FALSE))</f>
        <v>44.947929999999999</v>
      </c>
      <c r="L184" s="155">
        <f>IF(VLOOKUP($B184,Snapshot!$D:$AJ,31,FALSE)="#N/A N/A","NA",VLOOKUP($B184,Snapshot!$D:$AJ,33,FALSE))</f>
        <v>31.669170000000001</v>
      </c>
      <c r="M184" s="150">
        <f>VLOOKUP($B184,Snapshot!$D:$AJ,11,FALSE)</f>
        <v>18.906599999999997</v>
      </c>
      <c r="N184" s="151">
        <f>VLOOKUP($B184,Snapshot!$D:$AJ,12,FALSE)</f>
        <v>19.90091980959599</v>
      </c>
      <c r="O184" s="152">
        <f>VLOOKUP($B184,Snapshot!$D:$AJ,13,FALSE)</f>
        <v>23.188518938901353</v>
      </c>
      <c r="P184" s="151">
        <f>VLOOKUP($B184,Snapshot!$D:$AJ,14,FALSE)</f>
        <v>9.9539604937826773</v>
      </c>
      <c r="Q184" s="151">
        <f>VLOOKUP($B184,Snapshot!$D:$AJ,15,FALSE)</f>
        <v>5.2591148572244339</v>
      </c>
      <c r="R184" s="151">
        <f>VLOOKUP($B184,Snapshot!$D:$AJ,16,FALSE)</f>
        <v>16.51983506671948</v>
      </c>
      <c r="S184" s="150">
        <f>VLOOKUP($B184,Snapshot!$D:$AJ,17,FALSE)</f>
        <v>99.737657749145811</v>
      </c>
      <c r="T184" s="151">
        <f>VLOOKUP($B184,Snapshot!$D:$AJ,18,FALSE)</f>
        <v>94.754414270376472</v>
      </c>
      <c r="U184" s="152">
        <f>VLOOKUP($B184,Snapshot!$D:$AJ,19,FALSE)</f>
        <v>81.32041571816498</v>
      </c>
      <c r="V184" s="150">
        <f>VLOOKUP($B184,Snapshot!$D:$AJ,20,FALSE)</f>
        <v>3.2369241314795745</v>
      </c>
      <c r="W184" s="151">
        <f>VLOOKUP($B184,Snapshot!$D:$AJ,21,FALSE)</f>
        <v>2.6543549992697604</v>
      </c>
      <c r="X184" s="152">
        <f>VLOOKUP($B184,Snapshot!$D:$AJ,22,FALSE)</f>
        <v>2.202149252852263</v>
      </c>
      <c r="Y184" s="150" t="str">
        <f>VLOOKUP($B184,Snapshot!$D:$AJ,23,FALSE)</f>
        <v>NA</v>
      </c>
      <c r="Z184" s="151" t="str">
        <f>VLOOKUP($B184,Snapshot!$D:$AJ,24,FALSE)</f>
        <v>NA</v>
      </c>
      <c r="AA184" s="152" t="str">
        <f>VLOOKUP($B184,Snapshot!$D:$AJ,25,FALSE)</f>
        <v>NA</v>
      </c>
      <c r="AB184" s="150">
        <f>VLOOKUP($B184,Snapshot!$D:$AJ,26,FALSE)</f>
        <v>26.51913830393061</v>
      </c>
      <c r="AC184" s="151">
        <f>VLOOKUP($B184,Snapshot!$D:$AJ,27,FALSE)</f>
        <v>21.947672122609234</v>
      </c>
      <c r="AD184" s="152">
        <f>VLOOKUP($B184,Snapshot!$D:$AJ,28,FALSE)</f>
        <v>20.534745582380147</v>
      </c>
      <c r="AE184" s="152">
        <f>VLOOKUP($B184,Snapshot!$D:$AJ,29,FALSE)</f>
        <v>0</v>
      </c>
    </row>
    <row r="185" spans="2:31" ht="12.75">
      <c r="B185" s="252" t="s">
        <v>651</v>
      </c>
      <c r="C185" s="165" t="s">
        <v>1366</v>
      </c>
      <c r="D185" s="177" t="s">
        <v>564</v>
      </c>
      <c r="E185" s="148">
        <f>VLOOKUP($B185,Snapshot!$D:$AJ,2,FALSE)</f>
        <v>614.15</v>
      </c>
      <c r="F185" s="148">
        <f>VLOOKUP($B185,Snapshot!$D:$AJ,3,FALSE)</f>
        <v>730</v>
      </c>
      <c r="G185" s="148">
        <f t="shared" si="39"/>
        <v>18.863469836359201</v>
      </c>
      <c r="H185" s="149">
        <f>VLOOKUP($B185,Snapshot!$D:$AJ,8,FALSE)</f>
        <v>4.2577896296296291</v>
      </c>
      <c r="I185" s="153">
        <f>IF(VLOOKUP($B185,Snapshot!$D:$AJ,28,FALSE)="#N/A N/A","NA",VLOOKUP($B185,Snapshot!$D:$AJ,30,FALSE))</f>
        <v>16.11835</v>
      </c>
      <c r="J185" s="154">
        <f>IF(VLOOKUP($B185,Snapshot!$D:$AJ,29,FALSE)="#N/A N/A","NA",VLOOKUP($B185,Snapshot!$D:$AJ,31,FALSE))</f>
        <v>11.238910000000001</v>
      </c>
      <c r="K185" s="154">
        <f>IF(VLOOKUP($B185,Snapshot!$D:$AJ,30,FALSE)="#N/A N/A","NA",VLOOKUP($B185,Snapshot!$D:$AJ,32,FALSE))</f>
        <v>0.41694320000000001</v>
      </c>
      <c r="L185" s="155">
        <f>IF(VLOOKUP($B185,Snapshot!$D:$AJ,31,FALSE)="#N/A N/A","NA",VLOOKUP($B185,Snapshot!$D:$AJ,33,FALSE))</f>
        <v>15.063230000000001</v>
      </c>
      <c r="M185" s="150">
        <f>VLOOKUP($B185,Snapshot!$D:$AJ,11,FALSE)</f>
        <v>14.437875888463644</v>
      </c>
      <c r="N185" s="151">
        <f>VLOOKUP($B185,Snapshot!$D:$AJ,12,FALSE)</f>
        <v>18.428973506680578</v>
      </c>
      <c r="O185" s="152">
        <f>VLOOKUP($B185,Snapshot!$D:$AJ,13,FALSE)</f>
        <v>24.586274855213407</v>
      </c>
      <c r="P185" s="151">
        <f>VLOOKUP($B185,Snapshot!$D:$AJ,14,FALSE)</f>
        <v>35.76368834805055</v>
      </c>
      <c r="Q185" s="151">
        <f>VLOOKUP($B185,Snapshot!$D:$AJ,15,FALSE)</f>
        <v>27.643246479255001</v>
      </c>
      <c r="R185" s="151">
        <f>VLOOKUP($B185,Snapshot!$D:$AJ,16,FALSE)</f>
        <v>33.410983776718673</v>
      </c>
      <c r="S185" s="150">
        <f>VLOOKUP($B185,Snapshot!$D:$AJ,17,FALSE)</f>
        <v>42.537420652765604</v>
      </c>
      <c r="T185" s="151">
        <f>VLOOKUP($B185,Snapshot!$D:$AJ,18,FALSE)</f>
        <v>33.325241895722954</v>
      </c>
      <c r="U185" s="152">
        <f>VLOOKUP($B185,Snapshot!$D:$AJ,19,FALSE)</f>
        <v>24.9793839699865</v>
      </c>
      <c r="V185" s="150">
        <f>VLOOKUP($B185,Snapshot!$D:$AJ,20,FALSE)</f>
        <v>5.4230202377108787</v>
      </c>
      <c r="W185" s="151">
        <f>VLOOKUP($B185,Snapshot!$D:$AJ,21,FALSE)</f>
        <v>4.6640404311495374</v>
      </c>
      <c r="X185" s="152">
        <f>VLOOKUP($B185,Snapshot!$D:$AJ,22,FALSE)</f>
        <v>3.9302091150022735</v>
      </c>
      <c r="Y185" s="150" t="str">
        <f>VLOOKUP($B185,Snapshot!$D:$AJ,23,FALSE)</f>
        <v>NA</v>
      </c>
      <c r="Z185" s="151" t="str">
        <f>VLOOKUP($B185,Snapshot!$D:$AJ,24,FALSE)</f>
        <v>NA</v>
      </c>
      <c r="AA185" s="152" t="str">
        <f>VLOOKUP($B185,Snapshot!$D:$AJ,25,FALSE)</f>
        <v>NA</v>
      </c>
      <c r="AB185" s="150">
        <f>VLOOKUP($B185,Snapshot!$D:$AJ,26,FALSE)</f>
        <v>12.809378972045144</v>
      </c>
      <c r="AC185" s="151">
        <f>VLOOKUP($B185,Snapshot!$D:$AJ,27,FALSE)</f>
        <v>15.048582168329256</v>
      </c>
      <c r="AD185" s="152">
        <f>VLOOKUP($B185,Snapshot!$D:$AJ,28,FALSE)</f>
        <v>17.077263400522181</v>
      </c>
      <c r="AE185" s="152">
        <f>VLOOKUP($B185,Snapshot!$D:$AJ,29,FALSE)</f>
        <v>0</v>
      </c>
    </row>
    <row r="186" spans="2:31" ht="12.75">
      <c r="B186" s="252" t="s">
        <v>702</v>
      </c>
      <c r="C186" s="165" t="s">
        <v>1367</v>
      </c>
      <c r="D186" s="177" t="s">
        <v>100</v>
      </c>
      <c r="E186" s="148">
        <f>VLOOKUP($B186,Snapshot!$D:$AJ,2,FALSE)</f>
        <v>1456.1</v>
      </c>
      <c r="F186" s="148">
        <f>VLOOKUP($B186,Snapshot!$D:$AJ,3,FALSE)</f>
        <v>1850</v>
      </c>
      <c r="G186" s="148">
        <f t="shared" si="39"/>
        <v>27.05171348121695</v>
      </c>
      <c r="H186" s="149">
        <f>VLOOKUP($B186,Snapshot!$D:$AJ,8,FALSE)</f>
        <v>38.004866875746714</v>
      </c>
      <c r="I186" s="153">
        <f>IF(VLOOKUP($B186,Snapshot!$D:$AJ,28,FALSE)="#N/A N/A","NA",VLOOKUP($B186,Snapshot!$D:$AJ,30,FALSE))</f>
        <v>-1.893273</v>
      </c>
      <c r="J186" s="154">
        <f>IF(VLOOKUP($B186,Snapshot!$D:$AJ,29,FALSE)="#N/A N/A","NA",VLOOKUP($B186,Snapshot!$D:$AJ,31,FALSE))</f>
        <v>9.9814989999999995</v>
      </c>
      <c r="K186" s="154">
        <f>IF(VLOOKUP($B186,Snapshot!$D:$AJ,30,FALSE)="#N/A N/A","NA",VLOOKUP($B186,Snapshot!$D:$AJ,32,FALSE))</f>
        <v>75.328119999999998</v>
      </c>
      <c r="L186" s="155">
        <f>IF(VLOOKUP($B186,Snapshot!$D:$AJ,31,FALSE)="#N/A N/A","NA",VLOOKUP($B186,Snapshot!$D:$AJ,33,FALSE))</f>
        <v>42.176439999999999</v>
      </c>
      <c r="M186" s="150">
        <f>VLOOKUP($B186,Snapshot!$D:$AJ,11,FALSE)</f>
        <v>41.261091952692837</v>
      </c>
      <c r="N186" s="151">
        <f>VLOOKUP($B186,Snapshot!$D:$AJ,12,FALSE)</f>
        <v>51.246918553698421</v>
      </c>
      <c r="O186" s="152">
        <f>VLOOKUP($B186,Snapshot!$D:$AJ,13,FALSE)</f>
        <v>61.082812723976502</v>
      </c>
      <c r="P186" s="151">
        <f>VLOOKUP($B186,Snapshot!$D:$AJ,14,FALSE)</f>
        <v>16.492978277341841</v>
      </c>
      <c r="Q186" s="151">
        <f>VLOOKUP($B186,Snapshot!$D:$AJ,15,FALSE)</f>
        <v>24.201556789758861</v>
      </c>
      <c r="R186" s="151">
        <f>VLOOKUP($B186,Snapshot!$D:$AJ,16,FALSE)</f>
        <v>19.193142627632653</v>
      </c>
      <c r="S186" s="150">
        <f>VLOOKUP($B186,Snapshot!$D:$AJ,17,FALSE)</f>
        <v>35.289904631449531</v>
      </c>
      <c r="T186" s="151">
        <f>VLOOKUP($B186,Snapshot!$D:$AJ,18,FALSE)</f>
        <v>28.413415695896806</v>
      </c>
      <c r="U186" s="152">
        <f>VLOOKUP($B186,Snapshot!$D:$AJ,19,FALSE)</f>
        <v>23.838129501008471</v>
      </c>
      <c r="V186" s="150">
        <f>VLOOKUP($B186,Snapshot!$D:$AJ,20,FALSE)</f>
        <v>5.9414473516458743</v>
      </c>
      <c r="W186" s="151">
        <f>VLOOKUP($B186,Snapshot!$D:$AJ,21,FALSE)</f>
        <v>5.0120968241158934</v>
      </c>
      <c r="X186" s="152">
        <f>VLOOKUP($B186,Snapshot!$D:$AJ,22,FALSE)</f>
        <v>4.2521625068666697</v>
      </c>
      <c r="Y186" s="150">
        <f>VLOOKUP($B186,Snapshot!$D:$AJ,23,FALSE)</f>
        <v>22.132872943761694</v>
      </c>
      <c r="Z186" s="151">
        <f>VLOOKUP($B186,Snapshot!$D:$AJ,24,FALSE)</f>
        <v>19.387074915823714</v>
      </c>
      <c r="AA186" s="152">
        <f>VLOOKUP($B186,Snapshot!$D:$AJ,25,FALSE)</f>
        <v>16.657915719477238</v>
      </c>
      <c r="AB186" s="150">
        <f>VLOOKUP($B186,Snapshot!$D:$AJ,26,FALSE)</f>
        <v>18.093959758790231</v>
      </c>
      <c r="AC186" s="151">
        <f>VLOOKUP($B186,Snapshot!$D:$AJ,27,FALSE)</f>
        <v>19.136547670075775</v>
      </c>
      <c r="AD186" s="152">
        <f>VLOOKUP($B186,Snapshot!$D:$AJ,28,FALSE)</f>
        <v>19.300849453651015</v>
      </c>
      <c r="AE186" s="152">
        <f>VLOOKUP($B186,Snapshot!$D:$AJ,29,FALSE)</f>
        <v>0.41205961129043339</v>
      </c>
    </row>
    <row r="187" spans="2:31" ht="12.75">
      <c r="B187" s="252" t="s">
        <v>623</v>
      </c>
      <c r="C187" s="165" t="s">
        <v>1368</v>
      </c>
      <c r="D187" s="177" t="s">
        <v>100</v>
      </c>
      <c r="E187" s="148">
        <f>VLOOKUP($B187,Snapshot!$D:$AJ,2,FALSE)</f>
        <v>8099.65</v>
      </c>
      <c r="F187" s="148">
        <f>VLOOKUP($B187,Snapshot!$D:$AJ,3,FALSE)</f>
        <v>9500</v>
      </c>
      <c r="G187" s="148">
        <f t="shared" si="39"/>
        <v>17.28901866130019</v>
      </c>
      <c r="H187" s="149">
        <f>VLOOKUP($B187,Snapshot!$D:$AJ,8,FALSE)</f>
        <v>2.3203800716845877</v>
      </c>
      <c r="I187" s="153">
        <f>IF(VLOOKUP($B187,Snapshot!$D:$AJ,28,FALSE)="#N/A N/A","NA",VLOOKUP($B187,Snapshot!$D:$AJ,30,FALSE))</f>
        <v>3.4405030000000001</v>
      </c>
      <c r="J187" s="154">
        <f>IF(VLOOKUP($B187,Snapshot!$D:$AJ,29,FALSE)="#N/A N/A","NA",VLOOKUP($B187,Snapshot!$D:$AJ,31,FALSE))</f>
        <v>34.489829999999998</v>
      </c>
      <c r="K187" s="154">
        <f>IF(VLOOKUP($B187,Snapshot!$D:$AJ,30,FALSE)="#N/A N/A","NA",VLOOKUP($B187,Snapshot!$D:$AJ,32,FALSE))</f>
        <v>22.341049999999999</v>
      </c>
      <c r="L187" s="155">
        <f>IF(VLOOKUP($B187,Snapshot!$D:$AJ,31,FALSE)="#N/A N/A","NA",VLOOKUP($B187,Snapshot!$D:$AJ,33,FALSE))</f>
        <v>10.221069999999999</v>
      </c>
      <c r="M187" s="150">
        <f>VLOOKUP($B187,Snapshot!$D:$AJ,11,FALSE)</f>
        <v>121.6350611040877</v>
      </c>
      <c r="N187" s="151">
        <f>VLOOKUP($B187,Snapshot!$D:$AJ,12,FALSE)</f>
        <v>137.13783132557936</v>
      </c>
      <c r="O187" s="152">
        <f>VLOOKUP($B187,Snapshot!$D:$AJ,13,FALSE)</f>
        <v>223.5180535214019</v>
      </c>
      <c r="P187" s="151">
        <f>VLOOKUP($B187,Snapshot!$D:$AJ,14,FALSE)</f>
        <v>-21.231306625914058</v>
      </c>
      <c r="Q187" s="151">
        <f>VLOOKUP($B187,Snapshot!$D:$AJ,15,FALSE)</f>
        <v>12.745313794207203</v>
      </c>
      <c r="R187" s="151">
        <f>VLOOKUP($B187,Snapshot!$D:$AJ,16,FALSE)</f>
        <v>62.987886975364951</v>
      </c>
      <c r="S187" s="150">
        <f>VLOOKUP($B187,Snapshot!$D:$AJ,17,FALSE)</f>
        <v>66.589763892738333</v>
      </c>
      <c r="T187" s="151">
        <f>VLOOKUP($B187,Snapshot!$D:$AJ,18,FALSE)</f>
        <v>59.062112341346534</v>
      </c>
      <c r="U187" s="152">
        <f>VLOOKUP($B187,Snapshot!$D:$AJ,19,FALSE)</f>
        <v>36.237117639468245</v>
      </c>
      <c r="V187" s="150">
        <f>VLOOKUP($B187,Snapshot!$D:$AJ,20,FALSE)</f>
        <v>13.36025903116159</v>
      </c>
      <c r="W187" s="151">
        <f>VLOOKUP($B187,Snapshot!$D:$AJ,21,FALSE)</f>
        <v>11.852210226734385</v>
      </c>
      <c r="X187" s="152">
        <f>VLOOKUP($B187,Snapshot!$D:$AJ,22,FALSE)</f>
        <v>9.5638195255840639</v>
      </c>
      <c r="Y187" s="150">
        <f>VLOOKUP($B187,Snapshot!$D:$AJ,23,FALSE)</f>
        <v>37.211415540997514</v>
      </c>
      <c r="Z187" s="151">
        <f>VLOOKUP($B187,Snapshot!$D:$AJ,24,FALSE)</f>
        <v>32.086611333614989</v>
      </c>
      <c r="AA187" s="152">
        <f>VLOOKUP($B187,Snapshot!$D:$AJ,25,FALSE)</f>
        <v>21.303773642266293</v>
      </c>
      <c r="AB187" s="150">
        <f>VLOOKUP($B187,Snapshot!$D:$AJ,26,FALSE)</f>
        <v>21.388741714493207</v>
      </c>
      <c r="AC187" s="151">
        <f>VLOOKUP($B187,Snapshot!$D:$AJ,27,FALSE)</f>
        <v>21.26766756121793</v>
      </c>
      <c r="AD187" s="152">
        <f>VLOOKUP($B187,Snapshot!$D:$AJ,28,FALSE)</f>
        <v>29.212458371692197</v>
      </c>
      <c r="AE187" s="152">
        <f>VLOOKUP($B187,Snapshot!$D:$AJ,29,FALSE)</f>
        <v>0.30865531226657944</v>
      </c>
    </row>
    <row r="188" spans="2:31" ht="12.75">
      <c r="B188" s="252" t="s">
        <v>164</v>
      </c>
      <c r="C188" s="165" t="s">
        <v>1369</v>
      </c>
      <c r="D188" s="177" t="s">
        <v>100</v>
      </c>
      <c r="E188" s="148">
        <f>VLOOKUP($B188,Snapshot!$D:$AJ,2,FALSE)</f>
        <v>911.3</v>
      </c>
      <c r="F188" s="148">
        <f>VLOOKUP($B188,Snapshot!$D:$AJ,3,FALSE)</f>
        <v>1180</v>
      </c>
      <c r="G188" s="148">
        <f t="shared" si="39"/>
        <v>29.48535059804675</v>
      </c>
      <c r="H188" s="149">
        <f>VLOOKUP($B188,Snapshot!$D:$AJ,8,FALSE)</f>
        <v>6.4930123655913983</v>
      </c>
      <c r="I188" s="153">
        <f>IF(VLOOKUP($B188,Snapshot!$D:$AJ,28,FALSE)="#N/A N/A","NA",VLOOKUP($B188,Snapshot!$D:$AJ,30,FALSE))</f>
        <v>-13.03144</v>
      </c>
      <c r="J188" s="154">
        <f>IF(VLOOKUP($B188,Snapshot!$D:$AJ,29,FALSE)="#N/A N/A","NA",VLOOKUP($B188,Snapshot!$D:$AJ,31,FALSE))</f>
        <v>5.0550449999999998</v>
      </c>
      <c r="K188" s="154">
        <f>IF(VLOOKUP($B188,Snapshot!$D:$AJ,30,FALSE)="#N/A N/A","NA",VLOOKUP($B188,Snapshot!$D:$AJ,32,FALSE))</f>
        <v>25.931039999999999</v>
      </c>
      <c r="L188" s="155">
        <f>IF(VLOOKUP($B188,Snapshot!$D:$AJ,31,FALSE)="#N/A N/A","NA",VLOOKUP($B188,Snapshot!$D:$AJ,33,FALSE))</f>
        <v>6.0267600000000003</v>
      </c>
      <c r="M188" s="150">
        <f>VLOOKUP($B188,Snapshot!$D:$AJ,11,FALSE)</f>
        <v>20.317249302478292</v>
      </c>
      <c r="N188" s="151">
        <f>VLOOKUP($B188,Snapshot!$D:$AJ,12,FALSE)</f>
        <v>22.330935117607254</v>
      </c>
      <c r="O188" s="152">
        <f>VLOOKUP($B188,Snapshot!$D:$AJ,13,FALSE)</f>
        <v>32.623838493901296</v>
      </c>
      <c r="P188" s="151">
        <f>VLOOKUP($B188,Snapshot!$D:$AJ,14,FALSE)</f>
        <v>5.776148607657805</v>
      </c>
      <c r="Q188" s="151">
        <f>VLOOKUP($B188,Snapshot!$D:$AJ,15,FALSE)</f>
        <v>9.9112128081400019</v>
      </c>
      <c r="R188" s="151">
        <f>VLOOKUP($B188,Snapshot!$D:$AJ,16,FALSE)</f>
        <v>46.092576607678225</v>
      </c>
      <c r="S188" s="150">
        <f>VLOOKUP($B188,Snapshot!$D:$AJ,17,FALSE)</f>
        <v>44.853512718812773</v>
      </c>
      <c r="T188" s="151">
        <f>VLOOKUP($B188,Snapshot!$D:$AJ,18,FALSE)</f>
        <v>40.808859781311533</v>
      </c>
      <c r="U188" s="152">
        <f>VLOOKUP($B188,Snapshot!$D:$AJ,19,FALSE)</f>
        <v>27.933561532630762</v>
      </c>
      <c r="V188" s="150">
        <f>VLOOKUP($B188,Snapshot!$D:$AJ,20,FALSE)</f>
        <v>4.7006358604645655</v>
      </c>
      <c r="W188" s="151">
        <f>VLOOKUP($B188,Snapshot!$D:$AJ,21,FALSE)</f>
        <v>4.4184471707486068</v>
      </c>
      <c r="X188" s="152">
        <f>VLOOKUP($B188,Snapshot!$D:$AJ,22,FALSE)</f>
        <v>4.0621841472791269</v>
      </c>
      <c r="Y188" s="150">
        <f>VLOOKUP($B188,Snapshot!$D:$AJ,23,FALSE)</f>
        <v>25.795551058272327</v>
      </c>
      <c r="Z188" s="151">
        <f>VLOOKUP($B188,Snapshot!$D:$AJ,24,FALSE)</f>
        <v>22.425970673562809</v>
      </c>
      <c r="AA188" s="152">
        <f>VLOOKUP($B188,Snapshot!$D:$AJ,25,FALSE)</f>
        <v>15.968986667508668</v>
      </c>
      <c r="AB188" s="150">
        <f>VLOOKUP($B188,Snapshot!$D:$AJ,26,FALSE)</f>
        <v>10.737848110708462</v>
      </c>
      <c r="AC188" s="151">
        <f>VLOOKUP($B188,Snapshot!$D:$AJ,27,FALSE)</f>
        <v>11.162221625809355</v>
      </c>
      <c r="AD188" s="152">
        <f>VLOOKUP($B188,Snapshot!$D:$AJ,28,FALSE)</f>
        <v>15.153214614473457</v>
      </c>
      <c r="AE188" s="152">
        <f>VLOOKUP($B188,Snapshot!$D:$AJ,29,FALSE)</f>
        <v>0.98760013168001748</v>
      </c>
    </row>
    <row r="189" spans="2:31" ht="12.75">
      <c r="B189" s="252" t="s">
        <v>735</v>
      </c>
      <c r="C189" s="165" t="s">
        <v>1370</v>
      </c>
      <c r="D189" s="177" t="s">
        <v>100</v>
      </c>
      <c r="E189" s="148">
        <f>VLOOKUP($B189,Snapshot!$D:$AJ,2,FALSE)</f>
        <v>352.7</v>
      </c>
      <c r="F189" s="148">
        <f>VLOOKUP($B189,Snapshot!$D:$AJ,3,FALSE)</f>
        <v>390</v>
      </c>
      <c r="G189" s="148">
        <f t="shared" si="39"/>
        <v>10.575559965976737</v>
      </c>
      <c r="H189" s="149">
        <f>VLOOKUP($B189,Snapshot!$D:$AJ,8,FALSE)</f>
        <v>8.3616394862604544</v>
      </c>
      <c r="I189" s="153">
        <f>IF(VLOOKUP($B189,Snapshot!$D:$AJ,28,FALSE)="#N/A N/A","NA",VLOOKUP($B189,Snapshot!$D:$AJ,30,FALSE))</f>
        <v>10.546939999999999</v>
      </c>
      <c r="J189" s="154">
        <f>IF(VLOOKUP($B189,Snapshot!$D:$AJ,29,FALSE)="#N/A N/A","NA",VLOOKUP($B189,Snapshot!$D:$AJ,31,FALSE))</f>
        <v>42.303809999999999</v>
      </c>
      <c r="K189" s="154" t="str">
        <f>IF(VLOOKUP($B189,Snapshot!$D:$AJ,30,FALSE)="#N/A N/A","NA",VLOOKUP($B189,Snapshot!$D:$AJ,32,FALSE))</f>
        <v>#N/A N/A</v>
      </c>
      <c r="L189" s="155">
        <f>IF(VLOOKUP($B189,Snapshot!$D:$AJ,31,FALSE)="#N/A N/A","NA",VLOOKUP($B189,Snapshot!$D:$AJ,33,FALSE))</f>
        <v>69.323089999999993</v>
      </c>
      <c r="M189" s="150">
        <f>VLOOKUP($B189,Snapshot!$D:$AJ,11,FALSE)</f>
        <v>5.7927613941018787</v>
      </c>
      <c r="N189" s="151">
        <f>VLOOKUP($B189,Snapshot!$D:$AJ,12,FALSE)</f>
        <v>6.4715875520589137</v>
      </c>
      <c r="O189" s="152">
        <f>VLOOKUP($B189,Snapshot!$D:$AJ,13,FALSE)</f>
        <v>9.3354985638402077</v>
      </c>
      <c r="P189" s="151">
        <f>VLOOKUP($B189,Snapshot!$D:$AJ,14,FALSE)</f>
        <v>6.7619815945137995</v>
      </c>
      <c r="Q189" s="151">
        <f>VLOOKUP($B189,Snapshot!$D:$AJ,15,FALSE)</f>
        <v>11.718524409588271</v>
      </c>
      <c r="R189" s="151">
        <f>VLOOKUP($B189,Snapshot!$D:$AJ,16,FALSE)</f>
        <v>44.253608388101775</v>
      </c>
      <c r="S189" s="150">
        <f>VLOOKUP($B189,Snapshot!$D:$AJ,17,FALSE)</f>
        <v>60.886333132781019</v>
      </c>
      <c r="T189" s="151">
        <f>VLOOKUP($B189,Snapshot!$D:$AJ,18,FALSE)</f>
        <v>54.499764881924477</v>
      </c>
      <c r="U189" s="152">
        <f>VLOOKUP($B189,Snapshot!$D:$AJ,19,FALSE)</f>
        <v>37.780521049634757</v>
      </c>
      <c r="V189" s="150">
        <f>VLOOKUP($B189,Snapshot!$D:$AJ,20,FALSE)</f>
        <v>9.0148467051066721</v>
      </c>
      <c r="W189" s="151">
        <f>VLOOKUP($B189,Snapshot!$D:$AJ,21,FALSE)</f>
        <v>8.1906458195153924</v>
      </c>
      <c r="X189" s="152">
        <f>VLOOKUP($B189,Snapshot!$D:$AJ,22,FALSE)</f>
        <v>7.0451313909422417</v>
      </c>
      <c r="Y189" s="150">
        <f>VLOOKUP($B189,Snapshot!$D:$AJ,23,FALSE)</f>
        <v>35.648131133688963</v>
      </c>
      <c r="Z189" s="151">
        <f>VLOOKUP($B189,Snapshot!$D:$AJ,24,FALSE)</f>
        <v>30.009633009670868</v>
      </c>
      <c r="AA189" s="152">
        <f>VLOOKUP($B189,Snapshot!$D:$AJ,25,FALSE)</f>
        <v>22.053348012250389</v>
      </c>
      <c r="AB189" s="150">
        <f>VLOOKUP($B189,Snapshot!$D:$AJ,26,FALSE)</f>
        <v>19.77184115374509</v>
      </c>
      <c r="AC189" s="151">
        <f>VLOOKUP($B189,Snapshot!$D:$AJ,27,FALSE)</f>
        <v>15.921991571698872</v>
      </c>
      <c r="AD189" s="152">
        <f>VLOOKUP($B189,Snapshot!$D:$AJ,28,FALSE)</f>
        <v>20.049552449251028</v>
      </c>
      <c r="AE189" s="152">
        <f>VLOOKUP($B189,Snapshot!$D:$AJ,29,FALSE)</f>
        <v>0</v>
      </c>
    </row>
    <row r="190" spans="2:31" ht="12.75">
      <c r="B190" s="252" t="s">
        <v>624</v>
      </c>
      <c r="C190" s="165" t="s">
        <v>642</v>
      </c>
      <c r="D190" s="177" t="s">
        <v>100</v>
      </c>
      <c r="E190" s="148">
        <f>VLOOKUP($B190,Snapshot!$D:$AJ,2,FALSE)</f>
        <v>498.75</v>
      </c>
      <c r="F190" s="148">
        <f>VLOOKUP($B190,Snapshot!$D:$AJ,3,FALSE)</f>
        <v>510</v>
      </c>
      <c r="G190" s="148">
        <f t="shared" si="39"/>
        <v>2.2556390977443499</v>
      </c>
      <c r="H190" s="149">
        <f>VLOOKUP($B190,Snapshot!$D:$AJ,8,FALSE)</f>
        <v>0.42584592831541201</v>
      </c>
      <c r="I190" s="153">
        <f>IF(VLOOKUP($B190,Snapshot!$D:$AJ,28,FALSE)="#N/A N/A","NA",VLOOKUP($B190,Snapshot!$D:$AJ,30,FALSE))</f>
        <v>1.952164</v>
      </c>
      <c r="J190" s="154">
        <f>IF(VLOOKUP($B190,Snapshot!$D:$AJ,29,FALSE)="#N/A N/A","NA",VLOOKUP($B190,Snapshot!$D:$AJ,31,FALSE))</f>
        <v>24.128920000000001</v>
      </c>
      <c r="K190" s="154">
        <f>IF(VLOOKUP($B190,Snapshot!$D:$AJ,30,FALSE)="#N/A N/A","NA",VLOOKUP($B190,Snapshot!$D:$AJ,32,FALSE))</f>
        <v>28.229849999999999</v>
      </c>
      <c r="L190" s="155">
        <f>IF(VLOOKUP($B190,Snapshot!$D:$AJ,31,FALSE)="#N/A N/A","NA",VLOOKUP($B190,Snapshot!$D:$AJ,33,FALSE))</f>
        <v>28.759519999999998</v>
      </c>
      <c r="M190" s="150">
        <f>VLOOKUP($B190,Snapshot!$D:$AJ,11,FALSE)</f>
        <v>-8.1818677180887764</v>
      </c>
      <c r="N190" s="151">
        <f>VLOOKUP($B190,Snapshot!$D:$AJ,12,FALSE)</f>
        <v>6.6262053724153755</v>
      </c>
      <c r="O190" s="152">
        <f>VLOOKUP($B190,Snapshot!$D:$AJ,13,FALSE)</f>
        <v>19.234015800834801</v>
      </c>
      <c r="P190" s="151" t="str">
        <f>VLOOKUP($B190,Snapshot!$D:$AJ,14,FALSE)</f>
        <v>PL</v>
      </c>
      <c r="Q190" s="151" t="str">
        <f>VLOOKUP($B190,Snapshot!$D:$AJ,15,FALSE)</f>
        <v>LP</v>
      </c>
      <c r="R190" s="151">
        <f>VLOOKUP($B190,Snapshot!$D:$AJ,16,FALSE)</f>
        <v>190.27195385318464</v>
      </c>
      <c r="S190" s="150" t="str">
        <f>VLOOKUP($B190,Snapshot!$D:$AJ,17,FALSE)</f>
        <v>NM</v>
      </c>
      <c r="T190" s="151">
        <f>VLOOKUP($B190,Snapshot!$D:$AJ,18,FALSE)</f>
        <v>75.269324140823656</v>
      </c>
      <c r="U190" s="152">
        <f>VLOOKUP($B190,Snapshot!$D:$AJ,19,FALSE)</f>
        <v>25.930622349720284</v>
      </c>
      <c r="V190" s="150">
        <f>VLOOKUP($B190,Snapshot!$D:$AJ,20,FALSE)</f>
        <v>7.2485600899547178</v>
      </c>
      <c r="W190" s="151">
        <f>VLOOKUP($B190,Snapshot!$D:$AJ,21,FALSE)</f>
        <v>6.8384705820826595</v>
      </c>
      <c r="X190" s="152">
        <f>VLOOKUP($B190,Snapshot!$D:$AJ,22,FALSE)</f>
        <v>5.5622475874354151</v>
      </c>
      <c r="Y190" s="150">
        <f>VLOOKUP($B190,Snapshot!$D:$AJ,23,FALSE)</f>
        <v>16.729874345092547</v>
      </c>
      <c r="Z190" s="151">
        <f>VLOOKUP($B190,Snapshot!$D:$AJ,24,FALSE)</f>
        <v>11.320700823775088</v>
      </c>
      <c r="AA190" s="152">
        <f>VLOOKUP($B190,Snapshot!$D:$AJ,25,FALSE)</f>
        <v>8.5096300624781858</v>
      </c>
      <c r="AB190" s="150">
        <f>VLOOKUP($B190,Snapshot!$D:$AJ,26,FALSE)</f>
        <v>-11.001935108121744</v>
      </c>
      <c r="AC190" s="151">
        <f>VLOOKUP($B190,Snapshot!$D:$AJ,27,FALSE)</f>
        <v>9.1377851047462197</v>
      </c>
      <c r="AD190" s="152">
        <f>VLOOKUP($B190,Snapshot!$D:$AJ,28,FALSE)</f>
        <v>23.189030250265411</v>
      </c>
      <c r="AE190" s="152">
        <f>VLOOKUP($B190,Snapshot!$D:$AJ,29,FALSE)</f>
        <v>0.50125313283208017</v>
      </c>
    </row>
    <row r="191" spans="2:31" ht="12.75">
      <c r="B191" s="252" t="s">
        <v>684</v>
      </c>
      <c r="C191" s="165" t="s">
        <v>685</v>
      </c>
      <c r="D191" s="177" t="s">
        <v>100</v>
      </c>
      <c r="E191" s="148">
        <f>VLOOKUP($B191,Snapshot!$D:$AJ,2,FALSE)</f>
        <v>1112.8</v>
      </c>
      <c r="F191" s="148">
        <f>VLOOKUP($B191,Snapshot!$D:$AJ,3,FALSE)</f>
        <v>1400</v>
      </c>
      <c r="G191" s="148">
        <f t="shared" si="39"/>
        <v>25.808770668583762</v>
      </c>
      <c r="H191" s="149">
        <f>VLOOKUP($B191,Snapshot!$D:$AJ,8,FALSE)</f>
        <v>0.48877555913978499</v>
      </c>
      <c r="I191" s="153">
        <f>IF(VLOOKUP($B191,Snapshot!$D:$AJ,28,FALSE)="#N/A N/A","NA",VLOOKUP($B191,Snapshot!$D:$AJ,30,FALSE))</f>
        <v>-10.75825</v>
      </c>
      <c r="J191" s="154">
        <f>IF(VLOOKUP($B191,Snapshot!$D:$AJ,29,FALSE)="#N/A N/A","NA",VLOOKUP($B191,Snapshot!$D:$AJ,31,FALSE))</f>
        <v>11.08006</v>
      </c>
      <c r="K191" s="154">
        <f>IF(VLOOKUP($B191,Snapshot!$D:$AJ,30,FALSE)="#N/A N/A","NA",VLOOKUP($B191,Snapshot!$D:$AJ,32,FALSE))</f>
        <v>-25.167280000000002</v>
      </c>
      <c r="L191" s="155">
        <f>IF(VLOOKUP($B191,Snapshot!$D:$AJ,31,FALSE)="#N/A N/A","NA",VLOOKUP($B191,Snapshot!$D:$AJ,33,FALSE))</f>
        <v>-19.019030000000001</v>
      </c>
      <c r="M191" s="150">
        <f>VLOOKUP($B191,Snapshot!$D:$AJ,11,FALSE)</f>
        <v>34.378673161779339</v>
      </c>
      <c r="N191" s="151">
        <f>VLOOKUP($B191,Snapshot!$D:$AJ,12,FALSE)</f>
        <v>32.840839148459622</v>
      </c>
      <c r="O191" s="152">
        <f>VLOOKUP($B191,Snapshot!$D:$AJ,13,FALSE)</f>
        <v>43.548306592509512</v>
      </c>
      <c r="P191" s="151">
        <f>VLOOKUP($B191,Snapshot!$D:$AJ,14,FALSE)</f>
        <v>-5.4494543365882002</v>
      </c>
      <c r="Q191" s="151">
        <f>VLOOKUP($B191,Snapshot!$D:$AJ,15,FALSE)</f>
        <v>-4.4732209590607859</v>
      </c>
      <c r="R191" s="151">
        <f>VLOOKUP($B191,Snapshot!$D:$AJ,16,FALSE)</f>
        <v>32.604122554986901</v>
      </c>
      <c r="S191" s="150">
        <f>VLOOKUP($B191,Snapshot!$D:$AJ,17,FALSE)</f>
        <v>32.368904837117476</v>
      </c>
      <c r="T191" s="151">
        <f>VLOOKUP($B191,Snapshot!$D:$AJ,18,FALSE)</f>
        <v>33.884639639367897</v>
      </c>
      <c r="U191" s="152">
        <f>VLOOKUP($B191,Snapshot!$D:$AJ,19,FALSE)</f>
        <v>25.553232423310948</v>
      </c>
      <c r="V191" s="150">
        <f>VLOOKUP($B191,Snapshot!$D:$AJ,20,FALSE)</f>
        <v>6.0550023125328494</v>
      </c>
      <c r="W191" s="151">
        <f>VLOOKUP($B191,Snapshot!$D:$AJ,21,FALSE)</f>
        <v>5.3340295230767287</v>
      </c>
      <c r="X191" s="152">
        <f>VLOOKUP($B191,Snapshot!$D:$AJ,22,FALSE)</f>
        <v>4.5574603995036158</v>
      </c>
      <c r="Y191" s="150">
        <f>VLOOKUP($B191,Snapshot!$D:$AJ,23,FALSE)</f>
        <v>21.776764740440083</v>
      </c>
      <c r="Z191" s="151">
        <f>VLOOKUP($B191,Snapshot!$D:$AJ,24,FALSE)</f>
        <v>22.24286407431568</v>
      </c>
      <c r="AA191" s="152">
        <f>VLOOKUP($B191,Snapshot!$D:$AJ,25,FALSE)</f>
        <v>16.918350331025188</v>
      </c>
      <c r="AB191" s="150">
        <f>VLOOKUP($B191,Snapshot!$D:$AJ,26,FALSE)</f>
        <v>20.254391091697684</v>
      </c>
      <c r="AC191" s="151">
        <f>VLOOKUP($B191,Snapshot!$D:$AJ,27,FALSE)</f>
        <v>16.738249836457836</v>
      </c>
      <c r="AD191" s="152">
        <f>VLOOKUP($B191,Snapshot!$D:$AJ,28,FALSE)</f>
        <v>19.235379384368581</v>
      </c>
      <c r="AE191" s="152">
        <f>VLOOKUP($B191,Snapshot!$D:$AJ,29,FALSE)</f>
        <v>0.71890726096333568</v>
      </c>
    </row>
    <row r="192" spans="2:31" ht="12.75">
      <c r="B192" s="252" t="s">
        <v>625</v>
      </c>
      <c r="C192" s="165" t="s">
        <v>1371</v>
      </c>
      <c r="D192" s="177" t="s">
        <v>100</v>
      </c>
      <c r="E192" s="148">
        <f>VLOOKUP($B192,Snapshot!$D:$AJ,2,FALSE)</f>
        <v>1086.2</v>
      </c>
      <c r="F192" s="148">
        <f>VLOOKUP($B192,Snapshot!$D:$AJ,3,FALSE)</f>
        <v>1160</v>
      </c>
      <c r="G192" s="148">
        <f t="shared" si="39"/>
        <v>6.7943288528816055</v>
      </c>
      <c r="H192" s="149">
        <f>VLOOKUP($B192,Snapshot!$D:$AJ,8,FALSE)</f>
        <v>1.0109094460872163</v>
      </c>
      <c r="I192" s="153">
        <f>IF(VLOOKUP($B192,Snapshot!$D:$AJ,28,FALSE)="#N/A N/A","NA",VLOOKUP($B192,Snapshot!$D:$AJ,30,FALSE))</f>
        <v>19.264340000000001</v>
      </c>
      <c r="J192" s="154">
        <f>IF(VLOOKUP($B192,Snapshot!$D:$AJ,29,FALSE)="#N/A N/A","NA",VLOOKUP($B192,Snapshot!$D:$AJ,31,FALSE))</f>
        <v>34.914920000000002</v>
      </c>
      <c r="K192" s="154">
        <f>IF(VLOOKUP($B192,Snapshot!$D:$AJ,30,FALSE)="#N/A N/A","NA",VLOOKUP($B192,Snapshot!$D:$AJ,32,FALSE))</f>
        <v>37.903889999999997</v>
      </c>
      <c r="L192" s="155">
        <f>IF(VLOOKUP($B192,Snapshot!$D:$AJ,31,FALSE)="#N/A N/A","NA",VLOOKUP($B192,Snapshot!$D:$AJ,33,FALSE))</f>
        <v>31.940480000000001</v>
      </c>
      <c r="M192" s="150">
        <f>VLOOKUP($B192,Snapshot!$D:$AJ,11,FALSE)</f>
        <v>45.810784081660444</v>
      </c>
      <c r="N192" s="151">
        <f>VLOOKUP($B192,Snapshot!$D:$AJ,12,FALSE)</f>
        <v>52.60011951096223</v>
      </c>
      <c r="O192" s="152">
        <f>VLOOKUP($B192,Snapshot!$D:$AJ,13,FALSE)</f>
        <v>64.465062056539367</v>
      </c>
      <c r="P192" s="151">
        <f>VLOOKUP($B192,Snapshot!$D:$AJ,14,FALSE)</f>
        <v>10.12721376901955</v>
      </c>
      <c r="Q192" s="151">
        <f>VLOOKUP($B192,Snapshot!$D:$AJ,15,FALSE)</f>
        <v>14.820386870478774</v>
      </c>
      <c r="R192" s="151">
        <f>VLOOKUP($B192,Snapshot!$D:$AJ,16,FALSE)</f>
        <v>22.556873740760985</v>
      </c>
      <c r="S192" s="150">
        <f>VLOOKUP($B192,Snapshot!$D:$AJ,17,FALSE)</f>
        <v>23.710574306342018</v>
      </c>
      <c r="T192" s="151">
        <f>VLOOKUP($B192,Snapshot!$D:$AJ,18,FALSE)</f>
        <v>20.650143195466093</v>
      </c>
      <c r="U192" s="152">
        <f>VLOOKUP($B192,Snapshot!$D:$AJ,19,FALSE)</f>
        <v>16.849436971724987</v>
      </c>
      <c r="V192" s="150">
        <f>VLOOKUP($B192,Snapshot!$D:$AJ,20,FALSE)</f>
        <v>4.1793195497783477</v>
      </c>
      <c r="W192" s="151">
        <f>VLOOKUP($B192,Snapshot!$D:$AJ,21,FALSE)</f>
        <v>3.5152230174256873</v>
      </c>
      <c r="X192" s="152">
        <f>VLOOKUP($B192,Snapshot!$D:$AJ,22,FALSE)</f>
        <v>2.9359617409235499</v>
      </c>
      <c r="Y192" s="150">
        <f>VLOOKUP($B192,Snapshot!$D:$AJ,23,FALSE)</f>
        <v>20.745461787454325</v>
      </c>
      <c r="Z192" s="151">
        <f>VLOOKUP($B192,Snapshot!$D:$AJ,24,FALSE)</f>
        <v>17.191285719881805</v>
      </c>
      <c r="AA192" s="152">
        <f>VLOOKUP($B192,Snapshot!$D:$AJ,25,FALSE)</f>
        <v>13.715071359413932</v>
      </c>
      <c r="AB192" s="150">
        <f>VLOOKUP($B192,Snapshot!$D:$AJ,26,FALSE)</f>
        <v>18.742282472516713</v>
      </c>
      <c r="AC192" s="151">
        <f>VLOOKUP($B192,Snapshot!$D:$AJ,27,FALSE)</f>
        <v>18.215361943103321</v>
      </c>
      <c r="AD192" s="152">
        <f>VLOOKUP($B192,Snapshot!$D:$AJ,28,FALSE)</f>
        <v>18.750718045639285</v>
      </c>
      <c r="AE192" s="152">
        <f>VLOOKUP($B192,Snapshot!$D:$AJ,29,FALSE)</f>
        <v>0.64444853618118203</v>
      </c>
    </row>
    <row r="193" spans="2:31" ht="12.75">
      <c r="B193" s="252" t="s">
        <v>691</v>
      </c>
      <c r="C193" s="165" t="s">
        <v>1372</v>
      </c>
      <c r="D193" s="177" t="s">
        <v>100</v>
      </c>
      <c r="E193" s="148">
        <f>VLOOKUP($B193,Snapshot!$D:$AJ,2,FALSE)</f>
        <v>568.45000000000005</v>
      </c>
      <c r="F193" s="148">
        <f>VLOOKUP($B193,Snapshot!$D:$AJ,3,FALSE)</f>
        <v>660</v>
      </c>
      <c r="G193" s="148">
        <f t="shared" si="39"/>
        <v>16.10519834638049</v>
      </c>
      <c r="H193" s="149">
        <f>VLOOKUP($B193,Snapshot!$D:$AJ,8,FALSE)</f>
        <v>0.61132328703703709</v>
      </c>
      <c r="I193" s="153">
        <f>IF(VLOOKUP($B193,Snapshot!$D:$AJ,28,FALSE)="#N/A N/A","NA",VLOOKUP($B193,Snapshot!$D:$AJ,30,FALSE))</f>
        <v>1.1476869999999999</v>
      </c>
      <c r="J193" s="154">
        <f>IF(VLOOKUP($B193,Snapshot!$D:$AJ,29,FALSE)="#N/A N/A","NA",VLOOKUP($B193,Snapshot!$D:$AJ,31,FALSE))</f>
        <v>4.0831229999999996</v>
      </c>
      <c r="K193" s="154">
        <f>IF(VLOOKUP($B193,Snapshot!$D:$AJ,30,FALSE)="#N/A N/A","NA",VLOOKUP($B193,Snapshot!$D:$AJ,32,FALSE))</f>
        <v>-20.602</v>
      </c>
      <c r="L193" s="155">
        <f>IF(VLOOKUP($B193,Snapshot!$D:$AJ,31,FALSE)="#N/A N/A","NA",VLOOKUP($B193,Snapshot!$D:$AJ,33,FALSE))</f>
        <v>-26.213660000000001</v>
      </c>
      <c r="M193" s="150">
        <f>VLOOKUP($B193,Snapshot!$D:$AJ,11,FALSE)</f>
        <v>10.129360855622322</v>
      </c>
      <c r="N193" s="151">
        <f>VLOOKUP($B193,Snapshot!$D:$AJ,12,FALSE)</f>
        <v>12.731367553369248</v>
      </c>
      <c r="O193" s="152">
        <f>VLOOKUP($B193,Snapshot!$D:$AJ,13,FALSE)</f>
        <v>23.379568063382401</v>
      </c>
      <c r="P193" s="151">
        <f>VLOOKUP($B193,Snapshot!$D:$AJ,14,FALSE)</f>
        <v>-46.145242269664422</v>
      </c>
      <c r="Q193" s="151">
        <f>VLOOKUP($B193,Snapshot!$D:$AJ,15,FALSE)</f>
        <v>25.687767815110242</v>
      </c>
      <c r="R193" s="151">
        <f>VLOOKUP($B193,Snapshot!$D:$AJ,16,FALSE)</f>
        <v>83.637523348347571</v>
      </c>
      <c r="S193" s="150">
        <f>VLOOKUP($B193,Snapshot!$D:$AJ,17,FALSE)</f>
        <v>56.119039305869016</v>
      </c>
      <c r="T193" s="151">
        <f>VLOOKUP($B193,Snapshot!$D:$AJ,18,FALSE)</f>
        <v>44.649563184558644</v>
      </c>
      <c r="U193" s="152">
        <f>VLOOKUP($B193,Snapshot!$D:$AJ,19,FALSE)</f>
        <v>24.313965016758331</v>
      </c>
      <c r="V193" s="150">
        <f>VLOOKUP($B193,Snapshot!$D:$AJ,20,FALSE)</f>
        <v>5.2571556926431073</v>
      </c>
      <c r="W193" s="151">
        <f>VLOOKUP($B193,Snapshot!$D:$AJ,21,FALSE)</f>
        <v>5.1276301540004292</v>
      </c>
      <c r="X193" s="152">
        <f>VLOOKUP($B193,Snapshot!$D:$AJ,22,FALSE)</f>
        <v>4.6502877392984203</v>
      </c>
      <c r="Y193" s="150">
        <f>VLOOKUP($B193,Snapshot!$D:$AJ,23,FALSE)</f>
        <v>13.667956367864592</v>
      </c>
      <c r="Z193" s="151">
        <f>VLOOKUP($B193,Snapshot!$D:$AJ,24,FALSE)</f>
        <v>11.979265293011231</v>
      </c>
      <c r="AA193" s="152">
        <f>VLOOKUP($B193,Snapshot!$D:$AJ,25,FALSE)</f>
        <v>9.5879211955797192</v>
      </c>
      <c r="AB193" s="150">
        <f>VLOOKUP($B193,Snapshot!$D:$AJ,26,FALSE)</f>
        <v>9.2214293111353012</v>
      </c>
      <c r="AC193" s="151">
        <f>VLOOKUP($B193,Snapshot!$D:$AJ,27,FALSE)</f>
        <v>11.627404147566837</v>
      </c>
      <c r="AD193" s="152">
        <f>VLOOKUP($B193,Snapshot!$D:$AJ,28,FALSE)</f>
        <v>20.059695710621504</v>
      </c>
      <c r="AE193" s="152">
        <f>VLOOKUP($B193,Snapshot!$D:$AJ,29,FALSE)</f>
        <v>0</v>
      </c>
    </row>
    <row r="194" spans="2:31" ht="12.75">
      <c r="B194" s="252" t="s">
        <v>692</v>
      </c>
      <c r="C194" s="165" t="s">
        <v>1373</v>
      </c>
      <c r="D194" s="177" t="s">
        <v>101</v>
      </c>
      <c r="E194" s="148">
        <f>VLOOKUP($B194,Snapshot!$D:$AJ,2,FALSE)</f>
        <v>1680.3</v>
      </c>
      <c r="F194" s="148">
        <f>VLOOKUP($B194,Snapshot!$D:$AJ,3,FALSE)</f>
        <v>1400</v>
      </c>
      <c r="G194" s="148">
        <f t="shared" si="39"/>
        <v>-16.681544962209131</v>
      </c>
      <c r="H194" s="149">
        <f>VLOOKUP($B194,Snapshot!$D:$AJ,8,FALSE)</f>
        <v>2.0361256093189963</v>
      </c>
      <c r="I194" s="153">
        <f>IF(VLOOKUP($B194,Snapshot!$D:$AJ,28,FALSE)="#N/A N/A","NA",VLOOKUP($B194,Snapshot!$D:$AJ,30,FALSE))</f>
        <v>14.407299999999999</v>
      </c>
      <c r="J194" s="154">
        <f>IF(VLOOKUP($B194,Snapshot!$D:$AJ,29,FALSE)="#N/A N/A","NA",VLOOKUP($B194,Snapshot!$D:$AJ,31,FALSE))</f>
        <v>26.69557</v>
      </c>
      <c r="K194" s="154">
        <f>IF(VLOOKUP($B194,Snapshot!$D:$AJ,30,FALSE)="#N/A N/A","NA",VLOOKUP($B194,Snapshot!$D:$AJ,32,FALSE))</f>
        <v>-2.0404620000000002</v>
      </c>
      <c r="L194" s="155">
        <f>IF(VLOOKUP($B194,Snapshot!$D:$AJ,31,FALSE)="#N/A N/A","NA",VLOOKUP($B194,Snapshot!$D:$AJ,33,FALSE))</f>
        <v>1.2320409999999999</v>
      </c>
      <c r="M194" s="150">
        <f>VLOOKUP($B194,Snapshot!$D:$AJ,11,FALSE)</f>
        <v>11.652100000000001</v>
      </c>
      <c r="N194" s="151">
        <f>VLOOKUP($B194,Snapshot!$D:$AJ,12,FALSE)</f>
        <v>2.1831912761440369</v>
      </c>
      <c r="O194" s="152">
        <f>VLOOKUP($B194,Snapshot!$D:$AJ,13,FALSE)</f>
        <v>27.111034902397595</v>
      </c>
      <c r="P194" s="151" t="str">
        <f>VLOOKUP($B194,Snapshot!$D:$AJ,14,FALSE)</f>
        <v>LP</v>
      </c>
      <c r="Q194" s="151">
        <f>VLOOKUP($B194,Snapshot!$D:$AJ,15,FALSE)</f>
        <v>-81.263538107774252</v>
      </c>
      <c r="R194" s="151">
        <f>VLOOKUP($B194,Snapshot!$D:$AJ,16,FALSE)</f>
        <v>1141.8075868405465</v>
      </c>
      <c r="S194" s="150">
        <f>VLOOKUP($B194,Snapshot!$D:$AJ,17,FALSE)</f>
        <v>144.20576548433328</v>
      </c>
      <c r="T194" s="151">
        <f>VLOOKUP($B194,Snapshot!$D:$AJ,18,FALSE)</f>
        <v>769.65313042462958</v>
      </c>
      <c r="U194" s="152">
        <f>VLOOKUP($B194,Snapshot!$D:$AJ,19,FALSE)</f>
        <v>61.978452908538756</v>
      </c>
      <c r="V194" s="150">
        <f>VLOOKUP($B194,Snapshot!$D:$AJ,20,FALSE)</f>
        <v>2.2485375645192125</v>
      </c>
      <c r="W194" s="151">
        <f>VLOOKUP($B194,Snapshot!$D:$AJ,21,FALSE)</f>
        <v>2.2419876095330742</v>
      </c>
      <c r="X194" s="152">
        <f>VLOOKUP($B194,Snapshot!$D:$AJ,22,FALSE)</f>
        <v>2.1637180056382621</v>
      </c>
      <c r="Y194" s="150">
        <f>VLOOKUP($B194,Snapshot!$D:$AJ,23,FALSE)</f>
        <v>35.003470509759865</v>
      </c>
      <c r="Z194" s="151">
        <f>VLOOKUP($B194,Snapshot!$D:$AJ,24,FALSE)</f>
        <v>38.74214843171422</v>
      </c>
      <c r="AA194" s="152">
        <f>VLOOKUP($B194,Snapshot!$D:$AJ,25,FALSE)</f>
        <v>24.937622501345359</v>
      </c>
      <c r="AB194" s="150">
        <f>VLOOKUP($B194,Snapshot!$D:$AJ,26,FALSE)</f>
        <v>1.5585700100660262</v>
      </c>
      <c r="AC194" s="151">
        <f>VLOOKUP($B194,Snapshot!$D:$AJ,27,FALSE)</f>
        <v>0.29172333890860075</v>
      </c>
      <c r="AD194" s="152">
        <f>VLOOKUP($B194,Snapshot!$D:$AJ,28,FALSE)</f>
        <v>3.5531018516210282</v>
      </c>
      <c r="AE194" s="152">
        <f>VLOOKUP($B194,Snapshot!$D:$AJ,29,FALSE)</f>
        <v>0</v>
      </c>
    </row>
    <row r="195" spans="2:31" ht="12.75">
      <c r="B195" s="252" t="s">
        <v>167</v>
      </c>
      <c r="C195" s="165" t="s">
        <v>379</v>
      </c>
      <c r="D195" s="177" t="s">
        <v>101</v>
      </c>
      <c r="E195" s="148">
        <f>VLOOKUP($B195,Snapshot!$D:$AJ,2,FALSE)</f>
        <v>835.2</v>
      </c>
      <c r="F195" s="148">
        <f>VLOOKUP($B195,Snapshot!$D:$AJ,3,FALSE)</f>
        <v>860</v>
      </c>
      <c r="G195" s="148">
        <f t="shared" si="39"/>
        <v>2.9693486590038276</v>
      </c>
      <c r="H195" s="149">
        <f>VLOOKUP($B195,Snapshot!$D:$AJ,8,FALSE)</f>
        <v>3.9323251612903229</v>
      </c>
      <c r="I195" s="153">
        <f>IF(VLOOKUP($B195,Snapshot!$D:$AJ,28,FALSE)="#N/A N/A","NA",VLOOKUP($B195,Snapshot!$D:$AJ,30,FALSE))</f>
        <v>10.637169999999999</v>
      </c>
      <c r="J195" s="154">
        <f>IF(VLOOKUP($B195,Snapshot!$D:$AJ,29,FALSE)="#N/A N/A","NA",VLOOKUP($B195,Snapshot!$D:$AJ,31,FALSE))</f>
        <v>40.134230000000002</v>
      </c>
      <c r="K195" s="154">
        <f>IF(VLOOKUP($B195,Snapshot!$D:$AJ,30,FALSE)="#N/A N/A","NA",VLOOKUP($B195,Snapshot!$D:$AJ,32,FALSE))</f>
        <v>41.655369999999998</v>
      </c>
      <c r="L195" s="155">
        <f>IF(VLOOKUP($B195,Snapshot!$D:$AJ,31,FALSE)="#N/A N/A","NA",VLOOKUP($B195,Snapshot!$D:$AJ,33,FALSE))</f>
        <v>17.484870000000001</v>
      </c>
      <c r="M195" s="150">
        <f>VLOOKUP($B195,Snapshot!$D:$AJ,11,FALSE)</f>
        <v>47.582978075517637</v>
      </c>
      <c r="N195" s="151">
        <f>VLOOKUP($B195,Snapshot!$D:$AJ,12,FALSE)</f>
        <v>47.724112578249787</v>
      </c>
      <c r="O195" s="152">
        <f>VLOOKUP($B195,Snapshot!$D:$AJ,13,FALSE)</f>
        <v>50.819184645842455</v>
      </c>
      <c r="P195" s="151">
        <f>VLOOKUP($B195,Snapshot!$D:$AJ,14,FALSE)</f>
        <v>11.980675174526523</v>
      </c>
      <c r="Q195" s="151">
        <f>VLOOKUP($B195,Snapshot!$D:$AJ,15,FALSE)</f>
        <v>0.29660712389241173</v>
      </c>
      <c r="R195" s="151">
        <f>VLOOKUP($B195,Snapshot!$D:$AJ,16,FALSE)</f>
        <v>6.4853423152036571</v>
      </c>
      <c r="S195" s="150">
        <f>VLOOKUP($B195,Snapshot!$D:$AJ,17,FALSE)</f>
        <v>17.55249532037438</v>
      </c>
      <c r="T195" s="151">
        <f>VLOOKUP($B195,Snapshot!$D:$AJ,18,FALSE)</f>
        <v>17.500587331625766</v>
      </c>
      <c r="U195" s="152">
        <f>VLOOKUP($B195,Snapshot!$D:$AJ,19,FALSE)</f>
        <v>16.434738294612291</v>
      </c>
      <c r="V195" s="150">
        <f>VLOOKUP($B195,Snapshot!$D:$AJ,20,FALSE)</f>
        <v>3.1790253009895348</v>
      </c>
      <c r="W195" s="151">
        <f>VLOOKUP($B195,Snapshot!$D:$AJ,21,FALSE)</f>
        <v>2.966216559935265</v>
      </c>
      <c r="X195" s="152">
        <f>VLOOKUP($B195,Snapshot!$D:$AJ,22,FALSE)</f>
        <v>2.7413296517658474</v>
      </c>
      <c r="Y195" s="150">
        <f>VLOOKUP($B195,Snapshot!$D:$AJ,23,FALSE)</f>
        <v>10.691233467054033</v>
      </c>
      <c r="Z195" s="151">
        <f>VLOOKUP($B195,Snapshot!$D:$AJ,24,FALSE)</f>
        <v>12.925059554355666</v>
      </c>
      <c r="AA195" s="152">
        <f>VLOOKUP($B195,Snapshot!$D:$AJ,25,FALSE)</f>
        <v>11.84747397618597</v>
      </c>
      <c r="AB195" s="150">
        <f>VLOOKUP($B195,Snapshot!$D:$AJ,26,FALSE)</f>
        <v>18.111529118594458</v>
      </c>
      <c r="AC195" s="151">
        <f>VLOOKUP($B195,Snapshot!$D:$AJ,27,FALSE)</f>
        <v>16.949240066788722</v>
      </c>
      <c r="AD195" s="152">
        <f>VLOOKUP($B195,Snapshot!$D:$AJ,28,FALSE)</f>
        <v>16.680093121193917</v>
      </c>
      <c r="AE195" s="152">
        <f>VLOOKUP($B195,Snapshot!$D:$AJ,29,FALSE)</f>
        <v>2.005531174420212</v>
      </c>
    </row>
    <row r="196" spans="2:31" ht="12.75">
      <c r="B196" s="252" t="s">
        <v>168</v>
      </c>
      <c r="C196" s="165" t="s">
        <v>1374</v>
      </c>
      <c r="D196" s="177" t="s">
        <v>101</v>
      </c>
      <c r="E196" s="148">
        <f>VLOOKUP($B196,Snapshot!$D:$AJ,2,FALSE)</f>
        <v>135.9</v>
      </c>
      <c r="F196" s="148">
        <f>VLOOKUP($B196,Snapshot!$D:$AJ,3,FALSE)</f>
        <v>155</v>
      </c>
      <c r="G196" s="148">
        <f t="shared" si="39"/>
        <v>14.054451802796166</v>
      </c>
      <c r="H196" s="149">
        <f>VLOOKUP($B196,Snapshot!$D:$AJ,8,FALSE)</f>
        <v>1.5606690561529268</v>
      </c>
      <c r="I196" s="153">
        <f>IF(VLOOKUP($B196,Snapshot!$D:$AJ,28,FALSE)="#N/A N/A","NA",VLOOKUP($B196,Snapshot!$D:$AJ,30,FALSE))</f>
        <v>-10.178459999999999</v>
      </c>
      <c r="J196" s="154">
        <f>IF(VLOOKUP($B196,Snapshot!$D:$AJ,29,FALSE)="#N/A N/A","NA",VLOOKUP($B196,Snapshot!$D:$AJ,31,FALSE))</f>
        <v>-3.8556819999999998</v>
      </c>
      <c r="K196" s="154">
        <f>IF(VLOOKUP($B196,Snapshot!$D:$AJ,30,FALSE)="#N/A N/A","NA",VLOOKUP($B196,Snapshot!$D:$AJ,32,FALSE))</f>
        <v>-48.040529999999997</v>
      </c>
      <c r="L196" s="155">
        <f>IF(VLOOKUP($B196,Snapshot!$D:$AJ,31,FALSE)="#N/A N/A","NA",VLOOKUP($B196,Snapshot!$D:$AJ,33,FALSE))</f>
        <v>-50.518839999999997</v>
      </c>
      <c r="M196" s="150">
        <f>VLOOKUP($B196,Snapshot!$D:$AJ,11,FALSE)</f>
        <v>4.5249020839025231</v>
      </c>
      <c r="N196" s="151">
        <f>VLOOKUP($B196,Snapshot!$D:$AJ,12,FALSE)</f>
        <v>7.1003433915166525</v>
      </c>
      <c r="O196" s="152">
        <f>VLOOKUP($B196,Snapshot!$D:$AJ,13,FALSE)</f>
        <v>10.185015422783236</v>
      </c>
      <c r="P196" s="151">
        <f>VLOOKUP($B196,Snapshot!$D:$AJ,14,FALSE)</f>
        <v>-4.8528763197260076</v>
      </c>
      <c r="Q196" s="151">
        <f>VLOOKUP($B196,Snapshot!$D:$AJ,15,FALSE)</f>
        <v>56.917061626070108</v>
      </c>
      <c r="R196" s="151">
        <f>VLOOKUP($B196,Snapshot!$D:$AJ,16,FALSE)</f>
        <v>43.443983779039307</v>
      </c>
      <c r="S196" s="150">
        <f>VLOOKUP($B196,Snapshot!$D:$AJ,17,FALSE)</f>
        <v>30.033799070143061</v>
      </c>
      <c r="T196" s="151">
        <f>VLOOKUP($B196,Snapshot!$D:$AJ,18,FALSE)</f>
        <v>19.139919368177402</v>
      </c>
      <c r="U196" s="152">
        <f>VLOOKUP($B196,Snapshot!$D:$AJ,19,FALSE)</f>
        <v>13.343131488637738</v>
      </c>
      <c r="V196" s="150">
        <f>VLOOKUP($B196,Snapshot!$D:$AJ,20,FALSE)</f>
        <v>1.2004006290869962</v>
      </c>
      <c r="W196" s="151">
        <f>VLOOKUP($B196,Snapshot!$D:$AJ,21,FALSE)</f>
        <v>1.1489518861039416</v>
      </c>
      <c r="X196" s="152">
        <f>VLOOKUP($B196,Snapshot!$D:$AJ,22,FALSE)</f>
        <v>1.0728883858300242</v>
      </c>
      <c r="Y196" s="150">
        <f>VLOOKUP($B196,Snapshot!$D:$AJ,23,FALSE)</f>
        <v>13.298610957998013</v>
      </c>
      <c r="Z196" s="151">
        <f>VLOOKUP($B196,Snapshot!$D:$AJ,24,FALSE)</f>
        <v>9.2336262849178237</v>
      </c>
      <c r="AA196" s="152">
        <f>VLOOKUP($B196,Snapshot!$D:$AJ,25,FALSE)</f>
        <v>6.6005407232811608</v>
      </c>
      <c r="AB196" s="150">
        <f>VLOOKUP($B196,Snapshot!$D:$AJ,26,FALSE)</f>
        <v>4.0252046690827203</v>
      </c>
      <c r="AC196" s="151">
        <f>VLOOKUP($B196,Snapshot!$D:$AJ,27,FALSE)</f>
        <v>6.1350058299917416</v>
      </c>
      <c r="AD196" s="152">
        <f>VLOOKUP($B196,Snapshot!$D:$AJ,28,FALSE)</f>
        <v>8.3168908107793342</v>
      </c>
      <c r="AE196" s="152">
        <f>VLOOKUP($B196,Snapshot!$D:$AJ,29,FALSE)</f>
        <v>0</v>
      </c>
    </row>
    <row r="197" spans="2:31" ht="12.75">
      <c r="B197" s="252" t="s">
        <v>203</v>
      </c>
      <c r="C197" s="165" t="s">
        <v>1375</v>
      </c>
      <c r="D197" s="177" t="s">
        <v>102</v>
      </c>
      <c r="E197" s="148">
        <f>VLOOKUP($B197,Snapshot!$D:$AJ,2,FALSE)</f>
        <v>516.04999999999995</v>
      </c>
      <c r="F197" s="148">
        <f>VLOOKUP($B197,Snapshot!$D:$AJ,3,FALSE)</f>
        <v>600</v>
      </c>
      <c r="G197" s="148">
        <f t="shared" si="39"/>
        <v>16.267803507412083</v>
      </c>
      <c r="H197" s="149">
        <f>VLOOKUP($B197,Snapshot!$D:$AJ,8,FALSE)</f>
        <v>37.552234808841092</v>
      </c>
      <c r="I197" s="153">
        <f>IF(VLOOKUP($B197,Snapshot!$D:$AJ,28,FALSE)="#N/A N/A","NA",VLOOKUP($B197,Snapshot!$D:$AJ,30,FALSE))</f>
        <v>10.4559</v>
      </c>
      <c r="J197" s="154">
        <f>IF(VLOOKUP($B197,Snapshot!$D:$AJ,29,FALSE)="#N/A N/A","NA",VLOOKUP($B197,Snapshot!$D:$AJ,31,FALSE))</f>
        <v>19.802669999999999</v>
      </c>
      <c r="K197" s="154">
        <f>IF(VLOOKUP($B197,Snapshot!$D:$AJ,30,FALSE)="#N/A N/A","NA",VLOOKUP($B197,Snapshot!$D:$AJ,32,FALSE))</f>
        <v>77.00224</v>
      </c>
      <c r="L197" s="155">
        <f>IF(VLOOKUP($B197,Snapshot!$D:$AJ,31,FALSE)="#N/A N/A","NA",VLOOKUP($B197,Snapshot!$D:$AJ,33,FALSE))</f>
        <v>37.265590000000003</v>
      </c>
      <c r="M197" s="150">
        <f>VLOOKUP($B197,Snapshot!$D:$AJ,11,FALSE)</f>
        <v>60.691106052025631</v>
      </c>
      <c r="N197" s="151">
        <f>VLOOKUP($B197,Snapshot!$D:$AJ,12,FALSE)</f>
        <v>61.933104841164621</v>
      </c>
      <c r="O197" s="152">
        <f>VLOOKUP($B197,Snapshot!$D:$AJ,13,FALSE)</f>
        <v>68.096819199136462</v>
      </c>
      <c r="P197" s="151">
        <f>VLOOKUP($B197,Snapshot!$D:$AJ,14,FALSE)</f>
        <v>17.753421172846796</v>
      </c>
      <c r="Q197" s="151">
        <f>VLOOKUP($B197,Snapshot!$D:$AJ,15,FALSE)</f>
        <v>2.0464263545869832</v>
      </c>
      <c r="R197" s="151">
        <f>VLOOKUP($B197,Snapshot!$D:$AJ,16,FALSE)</f>
        <v>9.9522127524196868</v>
      </c>
      <c r="S197" s="150">
        <f>VLOOKUP($B197,Snapshot!$D:$AJ,17,FALSE)</f>
        <v>8.5028933161579161</v>
      </c>
      <c r="T197" s="151">
        <f>VLOOKUP($B197,Snapshot!$D:$AJ,18,FALSE)</f>
        <v>8.3323773501017957</v>
      </c>
      <c r="U197" s="152">
        <f>VLOOKUP($B197,Snapshot!$D:$AJ,19,FALSE)</f>
        <v>7.5781806855164247</v>
      </c>
      <c r="V197" s="150">
        <f>VLOOKUP($B197,Snapshot!$D:$AJ,20,FALSE)</f>
        <v>3.8441741492603994</v>
      </c>
      <c r="W197" s="151">
        <f>VLOOKUP($B197,Snapshot!$D:$AJ,21,FALSE)</f>
        <v>3.1389412856380625</v>
      </c>
      <c r="X197" s="152">
        <f>VLOOKUP($B197,Snapshot!$D:$AJ,22,FALSE)</f>
        <v>2.6122156823057745</v>
      </c>
      <c r="Y197" s="150">
        <f>VLOOKUP($B197,Snapshot!$D:$AJ,23,FALSE)</f>
        <v>5.9851164796006957</v>
      </c>
      <c r="Z197" s="151">
        <f>VLOOKUP($B197,Snapshot!$D:$AJ,24,FALSE)</f>
        <v>5.4332280167705536</v>
      </c>
      <c r="AA197" s="152">
        <f>VLOOKUP($B197,Snapshot!$D:$AJ,25,FALSE)</f>
        <v>4.6326790520855337</v>
      </c>
      <c r="AB197" s="150">
        <f>VLOOKUP($B197,Snapshot!$D:$AJ,26,FALSE)</f>
        <v>45.210189124158191</v>
      </c>
      <c r="AC197" s="151">
        <f>VLOOKUP($B197,Snapshot!$D:$AJ,27,FALSE)</f>
        <v>37.671617039760278</v>
      </c>
      <c r="AD197" s="152">
        <f>VLOOKUP($B197,Snapshot!$D:$AJ,28,FALSE)</f>
        <v>34.470221689202695</v>
      </c>
      <c r="AE197" s="152">
        <f>VLOOKUP($B197,Snapshot!$D:$AJ,29,FALSE)</f>
        <v>4.941381649065014</v>
      </c>
    </row>
    <row r="198" spans="2:31" ht="12.75">
      <c r="B198" s="252" t="s">
        <v>170</v>
      </c>
      <c r="C198" s="165" t="s">
        <v>395</v>
      </c>
      <c r="D198" s="177" t="s">
        <v>102</v>
      </c>
      <c r="E198" s="148">
        <f>VLOOKUP($B198,Snapshot!$D:$AJ,2,FALSE)</f>
        <v>522.70000000000005</v>
      </c>
      <c r="F198" s="148">
        <f>VLOOKUP($B198,Snapshot!$D:$AJ,3,FALSE)</f>
        <v>610</v>
      </c>
      <c r="G198" s="148">
        <f t="shared" si="39"/>
        <v>16.701740960397913</v>
      </c>
      <c r="H198" s="149">
        <f>VLOOKUP($B198,Snapshot!$D:$AJ,8,FALSE)</f>
        <v>26.093877777777777</v>
      </c>
      <c r="I198" s="153">
        <f>IF(VLOOKUP($B198,Snapshot!$D:$AJ,28,FALSE)="#N/A N/A","NA",VLOOKUP($B198,Snapshot!$D:$AJ,30,FALSE))</f>
        <v>-22.257750000000001</v>
      </c>
      <c r="J198" s="154">
        <f>IF(VLOOKUP($B198,Snapshot!$D:$AJ,29,FALSE)="#N/A N/A","NA",VLOOKUP($B198,Snapshot!$D:$AJ,31,FALSE))</f>
        <v>77.940430000000006</v>
      </c>
      <c r="K198" s="154">
        <f>IF(VLOOKUP($B198,Snapshot!$D:$AJ,30,FALSE)="#N/A N/A","NA",VLOOKUP($B198,Snapshot!$D:$AJ,32,FALSE))</f>
        <v>68.070740000000001</v>
      </c>
      <c r="L198" s="155">
        <f>IF(VLOOKUP($B198,Snapshot!$D:$AJ,31,FALSE)="#N/A N/A","NA",VLOOKUP($B198,Snapshot!$D:$AJ,33,FALSE))</f>
        <v>64.371070000000003</v>
      </c>
      <c r="M198" s="150">
        <f>VLOOKUP($B198,Snapshot!$D:$AJ,11,FALSE)</f>
        <v>18.364497041420119</v>
      </c>
      <c r="N198" s="151">
        <f>VLOOKUP($B198,Snapshot!$D:$AJ,12,FALSE)</f>
        <v>23.050343272403353</v>
      </c>
      <c r="O198" s="152">
        <f>VLOOKUP($B198,Snapshot!$D:$AJ,13,FALSE)</f>
        <v>29.934460033391783</v>
      </c>
      <c r="P198" s="151">
        <f>VLOOKUP($B198,Snapshot!$D:$AJ,14,FALSE)</f>
        <v>-26.182094948149548</v>
      </c>
      <c r="Q198" s="151">
        <f>VLOOKUP($B198,Snapshot!$D:$AJ,15,FALSE)</f>
        <v>25.515788537059116</v>
      </c>
      <c r="R198" s="151">
        <f>VLOOKUP($B198,Snapshot!$D:$AJ,16,FALSE)</f>
        <v>29.865571543267766</v>
      </c>
      <c r="S198" s="150">
        <f>VLOOKUP($B198,Snapshot!$D:$AJ,17,FALSE)</f>
        <v>28.462527387549944</v>
      </c>
      <c r="T198" s="151">
        <f>VLOOKUP($B198,Snapshot!$D:$AJ,18,FALSE)</f>
        <v>22.676451878519053</v>
      </c>
      <c r="U198" s="152">
        <f>VLOOKUP($B198,Snapshot!$D:$AJ,19,FALSE)</f>
        <v>17.461480829015457</v>
      </c>
      <c r="V198" s="150">
        <f>VLOOKUP($B198,Snapshot!$D:$AJ,20,FALSE)</f>
        <v>14.533777558407373</v>
      </c>
      <c r="W198" s="151">
        <f>VLOOKUP($B198,Snapshot!$D:$AJ,21,FALSE)</f>
        <v>11.117766145986756</v>
      </c>
      <c r="X198" s="152">
        <f>VLOOKUP($B198,Snapshot!$D:$AJ,22,FALSE)</f>
        <v>8.0478157148064042</v>
      </c>
      <c r="Y198" s="150">
        <f>VLOOKUP($B198,Snapshot!$D:$AJ,23,FALSE)</f>
        <v>15.883183728763912</v>
      </c>
      <c r="Z198" s="151">
        <f>VLOOKUP($B198,Snapshot!$D:$AJ,24,FALSE)</f>
        <v>12.747340621760333</v>
      </c>
      <c r="AA198" s="152">
        <f>VLOOKUP($B198,Snapshot!$D:$AJ,25,FALSE)</f>
        <v>9.6074109886251744</v>
      </c>
      <c r="AB198" s="150">
        <f>VLOOKUP($B198,Snapshot!$D:$AJ,26,FALSE)</f>
        <v>55.171187826643454</v>
      </c>
      <c r="AC198" s="151">
        <f>VLOOKUP($B198,Snapshot!$D:$AJ,27,FALSE)</f>
        <v>55.556826571709827</v>
      </c>
      <c r="AD198" s="152">
        <f>VLOOKUP($B198,Snapshot!$D:$AJ,28,FALSE)</f>
        <v>53.471513033830419</v>
      </c>
      <c r="AE198" s="152">
        <f>VLOOKUP($B198,Snapshot!$D:$AJ,29,FALSE)</f>
        <v>2.869714941649129</v>
      </c>
    </row>
    <row r="199" spans="2:31" ht="12.75">
      <c r="B199" s="252" t="s">
        <v>169</v>
      </c>
      <c r="C199" s="165" t="s">
        <v>394</v>
      </c>
      <c r="D199" s="177" t="s">
        <v>102</v>
      </c>
      <c r="E199" s="148">
        <f>VLOOKUP($B199,Snapshot!$D:$AJ,2,FALSE)</f>
        <v>747.4</v>
      </c>
      <c r="F199" s="148">
        <f>VLOOKUP($B199,Snapshot!$D:$AJ,3,FALSE)</f>
        <v>750</v>
      </c>
      <c r="G199" s="148">
        <f t="shared" si="39"/>
        <v>0.34787262510033656</v>
      </c>
      <c r="H199" s="149">
        <f>VLOOKUP($B199,Snapshot!$D:$AJ,8,FALSE)</f>
        <v>19.718297491039426</v>
      </c>
      <c r="I199" s="153">
        <f>IF(VLOOKUP($B199,Snapshot!$D:$AJ,28,FALSE)="#N/A N/A","NA",VLOOKUP($B199,Snapshot!$D:$AJ,30,FALSE))</f>
        <v>9.0299049999999994</v>
      </c>
      <c r="J199" s="154">
        <f>IF(VLOOKUP($B199,Snapshot!$D:$AJ,29,FALSE)="#N/A N/A","NA",VLOOKUP($B199,Snapshot!$D:$AJ,31,FALSE))</f>
        <v>34.050759999999997</v>
      </c>
      <c r="K199" s="154">
        <f>IF(VLOOKUP($B199,Snapshot!$D:$AJ,30,FALSE)="#N/A N/A","NA",VLOOKUP($B199,Snapshot!$D:$AJ,32,FALSE))</f>
        <v>57.264600000000002</v>
      </c>
      <c r="L199" s="155">
        <f>IF(VLOOKUP($B199,Snapshot!$D:$AJ,31,FALSE)="#N/A N/A","NA",VLOOKUP($B199,Snapshot!$D:$AJ,33,FALSE))</f>
        <v>21.548210000000001</v>
      </c>
      <c r="M199" s="150">
        <f>VLOOKUP($B199,Snapshot!$D:$AJ,11,FALSE)</f>
        <v>45.648648648648646</v>
      </c>
      <c r="N199" s="151">
        <f>VLOOKUP($B199,Snapshot!$D:$AJ,12,FALSE)</f>
        <v>61.138463771987105</v>
      </c>
      <c r="O199" s="152">
        <f>VLOOKUP($B199,Snapshot!$D:$AJ,13,FALSE)</f>
        <v>63.697189592042122</v>
      </c>
      <c r="P199" s="151">
        <f>VLOOKUP($B199,Snapshot!$D:$AJ,14,FALSE)</f>
        <v>0.77565632458231892</v>
      </c>
      <c r="Q199" s="151">
        <f>VLOOKUP($B199,Snapshot!$D:$AJ,15,FALSE)</f>
        <v>33.932691507609427</v>
      </c>
      <c r="R199" s="151">
        <f>VLOOKUP($B199,Snapshot!$D:$AJ,16,FALSE)</f>
        <v>4.1851326680331091</v>
      </c>
      <c r="S199" s="150">
        <f>VLOOKUP($B199,Snapshot!$D:$AJ,17,FALSE)</f>
        <v>16.372883362936651</v>
      </c>
      <c r="T199" s="151">
        <f>VLOOKUP($B199,Snapshot!$D:$AJ,18,FALSE)</f>
        <v>12.224710172427484</v>
      </c>
      <c r="U199" s="152">
        <f>VLOOKUP($B199,Snapshot!$D:$AJ,19,FALSE)</f>
        <v>11.733641700471113</v>
      </c>
      <c r="V199" s="150">
        <f>VLOOKUP($B199,Snapshot!$D:$AJ,20,FALSE)</f>
        <v>2.0721959261155725</v>
      </c>
      <c r="W199" s="151">
        <f>VLOOKUP($B199,Snapshot!$D:$AJ,21,FALSE)</f>
        <v>1.803905967561839</v>
      </c>
      <c r="X199" s="152">
        <f>VLOOKUP($B199,Snapshot!$D:$AJ,22,FALSE)</f>
        <v>1.5834365703055611</v>
      </c>
      <c r="Y199" s="150">
        <f>VLOOKUP($B199,Snapshot!$D:$AJ,23,FALSE)</f>
        <v>8.4548487768096514</v>
      </c>
      <c r="Z199" s="151">
        <f>VLOOKUP($B199,Snapshot!$D:$AJ,24,FALSE)</f>
        <v>7.2700134603753304</v>
      </c>
      <c r="AA199" s="152">
        <f>VLOOKUP($B199,Snapshot!$D:$AJ,25,FALSE)</f>
        <v>6.9268530968398112</v>
      </c>
      <c r="AB199" s="150">
        <f>VLOOKUP($B199,Snapshot!$D:$AJ,26,FALSE)</f>
        <v>13.590644529678405</v>
      </c>
      <c r="AC199" s="151">
        <f>VLOOKUP($B199,Snapshot!$D:$AJ,27,FALSE)</f>
        <v>15.777600305155627</v>
      </c>
      <c r="AD199" s="152">
        <f>VLOOKUP($B199,Snapshot!$D:$AJ,28,FALSE)</f>
        <v>14.373172026877972</v>
      </c>
      <c r="AE199" s="152">
        <f>VLOOKUP($B199,Snapshot!$D:$AJ,29,FALSE)</f>
        <v>0</v>
      </c>
    </row>
    <row r="200" spans="2:31" ht="12.75">
      <c r="B200" s="252" t="s">
        <v>171</v>
      </c>
      <c r="C200" s="165" t="s">
        <v>396</v>
      </c>
      <c r="D200" s="177" t="s">
        <v>102</v>
      </c>
      <c r="E200" s="148">
        <f>VLOOKUP($B200,Snapshot!$D:$AJ,2,FALSE)</f>
        <v>1026.25</v>
      </c>
      <c r="F200" s="148">
        <f>VLOOKUP($B200,Snapshot!$D:$AJ,3,FALSE)</f>
        <v>1200</v>
      </c>
      <c r="G200" s="148">
        <f t="shared" si="39"/>
        <v>16.930572472594392</v>
      </c>
      <c r="H200" s="149">
        <f>VLOOKUP($B200,Snapshot!$D:$AJ,8,FALSE)</f>
        <v>12.350573476702507</v>
      </c>
      <c r="I200" s="153">
        <f>IF(VLOOKUP($B200,Snapshot!$D:$AJ,28,FALSE)="#N/A N/A","NA",VLOOKUP($B200,Snapshot!$D:$AJ,30,FALSE))</f>
        <v>-2.0333199999999998</v>
      </c>
      <c r="J200" s="154">
        <f>IF(VLOOKUP($B200,Snapshot!$D:$AJ,29,FALSE)="#N/A N/A","NA",VLOOKUP($B200,Snapshot!$D:$AJ,31,FALSE))</f>
        <v>23.08108</v>
      </c>
      <c r="K200" s="154">
        <f>IF(VLOOKUP($B200,Snapshot!$D:$AJ,30,FALSE)="#N/A N/A","NA",VLOOKUP($B200,Snapshot!$D:$AJ,32,FALSE))</f>
        <v>48.387799999999999</v>
      </c>
      <c r="L200" s="155">
        <f>IF(VLOOKUP($B200,Snapshot!$D:$AJ,31,FALSE)="#N/A N/A","NA",VLOOKUP($B200,Snapshot!$D:$AJ,33,FALSE))</f>
        <v>37.245069999999998</v>
      </c>
      <c r="M200" s="150">
        <f>VLOOKUP($B200,Snapshot!$D:$AJ,11,FALSE)</f>
        <v>58.415863966974641</v>
      </c>
      <c r="N200" s="151">
        <f>VLOOKUP($B200,Snapshot!$D:$AJ,12,FALSE)</f>
        <v>63.612581477937475</v>
      </c>
      <c r="O200" s="152">
        <f>VLOOKUP($B200,Snapshot!$D:$AJ,13,FALSE)</f>
        <v>95.663715503120244</v>
      </c>
      <c r="P200" s="151">
        <f>VLOOKUP($B200,Snapshot!$D:$AJ,14,FALSE)</f>
        <v>60.445527639863549</v>
      </c>
      <c r="Q200" s="151">
        <f>VLOOKUP($B200,Snapshot!$D:$AJ,15,FALSE)</f>
        <v>8.8960723304559721</v>
      </c>
      <c r="R200" s="151">
        <f>VLOOKUP($B200,Snapshot!$D:$AJ,16,FALSE)</f>
        <v>50.384897579261036</v>
      </c>
      <c r="S200" s="150">
        <f>VLOOKUP($B200,Snapshot!$D:$AJ,17,FALSE)</f>
        <v>17.568001743159865</v>
      </c>
      <c r="T200" s="151">
        <f>VLOOKUP($B200,Snapshot!$D:$AJ,18,FALSE)</f>
        <v>16.132814863926416</v>
      </c>
      <c r="U200" s="152">
        <f>VLOOKUP($B200,Snapshot!$D:$AJ,19,FALSE)</f>
        <v>10.727682848221873</v>
      </c>
      <c r="V200" s="150">
        <f>VLOOKUP($B200,Snapshot!$D:$AJ,20,FALSE)</f>
        <v>2.3213123203104251</v>
      </c>
      <c r="W200" s="151">
        <f>VLOOKUP($B200,Snapshot!$D:$AJ,21,FALSE)</f>
        <v>2.0557032961755279</v>
      </c>
      <c r="X200" s="152">
        <f>VLOOKUP($B200,Snapshot!$D:$AJ,22,FALSE)</f>
        <v>1.7539033655398317</v>
      </c>
      <c r="Y200" s="150">
        <f>VLOOKUP($B200,Snapshot!$D:$AJ,23,FALSE)</f>
        <v>11.181619804910072</v>
      </c>
      <c r="Z200" s="151">
        <f>VLOOKUP($B200,Snapshot!$D:$AJ,24,FALSE)</f>
        <v>8.4922439561265346</v>
      </c>
      <c r="AA200" s="152">
        <f>VLOOKUP($B200,Snapshot!$D:$AJ,25,FALSE)</f>
        <v>6.0891253043862408</v>
      </c>
      <c r="AB200" s="150">
        <f>VLOOKUP($B200,Snapshot!$D:$AJ,26,FALSE)</f>
        <v>14.123087890754061</v>
      </c>
      <c r="AC200" s="151">
        <f>VLOOKUP($B200,Snapshot!$D:$AJ,27,FALSE)</f>
        <v>13.515613321957801</v>
      </c>
      <c r="AD200" s="152">
        <f>VLOOKUP($B200,Snapshot!$D:$AJ,28,FALSE)</f>
        <v>17.644527228072459</v>
      </c>
      <c r="AE200" s="152">
        <f>VLOOKUP($B200,Snapshot!$D:$AJ,29,FALSE)</f>
        <v>0.19488428745432401</v>
      </c>
    </row>
    <row r="201" spans="2:31" ht="12.75">
      <c r="B201" s="252" t="s">
        <v>172</v>
      </c>
      <c r="C201" s="165" t="s">
        <v>397</v>
      </c>
      <c r="D201" s="177" t="s">
        <v>102</v>
      </c>
      <c r="E201" s="148">
        <f>VLOOKUP($B201,Snapshot!$D:$AJ,2,FALSE)</f>
        <v>1001.75</v>
      </c>
      <c r="F201" s="148">
        <f>VLOOKUP($B201,Snapshot!$D:$AJ,3,FALSE)</f>
        <v>1100</v>
      </c>
      <c r="G201" s="148">
        <f t="shared" si="39"/>
        <v>9.8078362864986133</v>
      </c>
      <c r="H201" s="149">
        <f>VLOOKUP($B201,Snapshot!$D:$AJ,8,FALSE)</f>
        <v>29.301863799283151</v>
      </c>
      <c r="I201" s="153">
        <f>IF(VLOOKUP($B201,Snapshot!$D:$AJ,28,FALSE)="#N/A N/A","NA",VLOOKUP($B201,Snapshot!$D:$AJ,30,FALSE))</f>
        <v>6.2019609999999998</v>
      </c>
      <c r="J201" s="154">
        <f>IF(VLOOKUP($B201,Snapshot!$D:$AJ,29,FALSE)="#N/A N/A","NA",VLOOKUP($B201,Snapshot!$D:$AJ,31,FALSE))</f>
        <v>22.493279999999999</v>
      </c>
      <c r="K201" s="154">
        <f>IF(VLOOKUP($B201,Snapshot!$D:$AJ,30,FALSE)="#N/A N/A","NA",VLOOKUP($B201,Snapshot!$D:$AJ,32,FALSE))</f>
        <v>28.478899999999999</v>
      </c>
      <c r="L201" s="155">
        <f>IF(VLOOKUP($B201,Snapshot!$D:$AJ,31,FALSE)="#N/A N/A","NA",VLOOKUP($B201,Snapshot!$D:$AJ,33,FALSE))</f>
        <v>13.7835</v>
      </c>
      <c r="M201" s="150">
        <f>VLOOKUP($B201,Snapshot!$D:$AJ,11,FALSE)</f>
        <v>36.815573770491802</v>
      </c>
      <c r="N201" s="151">
        <f>VLOOKUP($B201,Snapshot!$D:$AJ,12,FALSE)</f>
        <v>45.568412727214486</v>
      </c>
      <c r="O201" s="152">
        <f>VLOOKUP($B201,Snapshot!$D:$AJ,13,FALSE)</f>
        <v>76.607732397330622</v>
      </c>
      <c r="P201" s="151">
        <f>VLOOKUP($B201,Snapshot!$D:$AJ,14,FALSE)</f>
        <v>148.68386447841351</v>
      </c>
      <c r="Q201" s="151">
        <f>VLOOKUP($B201,Snapshot!$D:$AJ,15,FALSE)</f>
        <v>23.774826955809147</v>
      </c>
      <c r="R201" s="151">
        <f>VLOOKUP($B201,Snapshot!$D:$AJ,16,FALSE)</f>
        <v>68.115867576793505</v>
      </c>
      <c r="S201" s="150">
        <f>VLOOKUP($B201,Snapshot!$D:$AJ,17,FALSE)</f>
        <v>27.209952131804521</v>
      </c>
      <c r="T201" s="151">
        <f>VLOOKUP($B201,Snapshot!$D:$AJ,18,FALSE)</f>
        <v>21.983429749830464</v>
      </c>
      <c r="U201" s="152">
        <f>VLOOKUP($B201,Snapshot!$D:$AJ,19,FALSE)</f>
        <v>13.076356245664122</v>
      </c>
      <c r="V201" s="150">
        <f>VLOOKUP($B201,Snapshot!$D:$AJ,20,FALSE)</f>
        <v>3.1470342092726824</v>
      </c>
      <c r="W201" s="151">
        <f>VLOOKUP($B201,Snapshot!$D:$AJ,21,FALSE)</f>
        <v>2.7789787389723033</v>
      </c>
      <c r="X201" s="152">
        <f>VLOOKUP($B201,Snapshot!$D:$AJ,22,FALSE)</f>
        <v>2.3104055765955729</v>
      </c>
      <c r="Y201" s="150">
        <f>VLOOKUP($B201,Snapshot!$D:$AJ,23,FALSE)</f>
        <v>11.27934551636209</v>
      </c>
      <c r="Z201" s="151">
        <f>VLOOKUP($B201,Snapshot!$D:$AJ,24,FALSE)</f>
        <v>9.9720245021391474</v>
      </c>
      <c r="AA201" s="152">
        <f>VLOOKUP($B201,Snapshot!$D:$AJ,25,FALSE)</f>
        <v>7.1558069191100246</v>
      </c>
      <c r="AB201" s="150">
        <f>VLOOKUP($B201,Snapshot!$D:$AJ,26,FALSE)</f>
        <v>12.436753932923258</v>
      </c>
      <c r="AC201" s="151">
        <f>VLOOKUP($B201,Snapshot!$D:$AJ,27,FALSE)</f>
        <v>13.426370819252984</v>
      </c>
      <c r="AD201" s="152">
        <f>VLOOKUP($B201,Snapshot!$D:$AJ,28,FALSE)</f>
        <v>19.295296348965032</v>
      </c>
      <c r="AE201" s="152">
        <f>VLOOKUP($B201,Snapshot!$D:$AJ,29,FALSE)</f>
        <v>0.72872473171949081</v>
      </c>
    </row>
    <row r="202" spans="2:31" ht="12.75">
      <c r="B202" s="252" t="s">
        <v>173</v>
      </c>
      <c r="C202" s="165" t="s">
        <v>398</v>
      </c>
      <c r="D202" s="177" t="s">
        <v>102</v>
      </c>
      <c r="E202" s="148">
        <f>VLOOKUP($B202,Snapshot!$D:$AJ,2,FALSE)</f>
        <v>207</v>
      </c>
      <c r="F202" s="148">
        <f>VLOOKUP($B202,Snapshot!$D:$AJ,3,FALSE)</f>
        <v>185</v>
      </c>
      <c r="G202" s="148">
        <f t="shared" ref="G202" si="40">IF(IFERROR(((IF(F202&lt;0,"-",F202))/E202*100-100),"-")=-100,"-",(IFERROR(((IF(F202&lt;0,"-",F202))/E202*100-100),"-")))</f>
        <v>-10.628019323671495</v>
      </c>
      <c r="H202" s="149">
        <f>VLOOKUP($B202,Snapshot!$D:$AJ,8,FALSE)</f>
        <v>4.4522611230585429</v>
      </c>
      <c r="I202" s="153">
        <f>IF(VLOOKUP($B202,Snapshot!$D:$AJ,28,FALSE)="#N/A N/A","NA",VLOOKUP($B202,Snapshot!$D:$AJ,30,FALSE))</f>
        <v>11.620380000000001</v>
      </c>
      <c r="J202" s="154">
        <f>IF(VLOOKUP($B202,Snapshot!$D:$AJ,29,FALSE)="#N/A N/A","NA",VLOOKUP($B202,Snapshot!$D:$AJ,31,FALSE))</f>
        <v>36.453530000000001</v>
      </c>
      <c r="K202" s="154">
        <f>IF(VLOOKUP($B202,Snapshot!$D:$AJ,30,FALSE)="#N/A N/A","NA",VLOOKUP($B202,Snapshot!$D:$AJ,32,FALSE))</f>
        <v>122.55670000000001</v>
      </c>
      <c r="L202" s="155">
        <f>IF(VLOOKUP($B202,Snapshot!$D:$AJ,31,FALSE)="#N/A N/A","NA",VLOOKUP($B202,Snapshot!$D:$AJ,33,FALSE))</f>
        <v>56.794420000000002</v>
      </c>
      <c r="M202" s="150">
        <f>VLOOKUP($B202,Snapshot!$D:$AJ,11,FALSE)</f>
        <v>9.0837208162731926</v>
      </c>
      <c r="N202" s="151">
        <f>VLOOKUP($B202,Snapshot!$D:$AJ,12,FALSE)</f>
        <v>11.182400674030088</v>
      </c>
      <c r="O202" s="152">
        <f>VLOOKUP($B202,Snapshot!$D:$AJ,13,FALSE)</f>
        <v>13.922302967163203</v>
      </c>
      <c r="P202" s="151">
        <f>VLOOKUP($B202,Snapshot!$D:$AJ,14,FALSE)</f>
        <v>16.289051064363758</v>
      </c>
      <c r="Q202" s="151">
        <f>VLOOKUP($B202,Snapshot!$D:$AJ,15,FALSE)</f>
        <v>23.103746803811688</v>
      </c>
      <c r="R202" s="151">
        <f>VLOOKUP($B202,Snapshot!$D:$AJ,16,FALSE)</f>
        <v>24.501914866064855</v>
      </c>
      <c r="S202" s="150">
        <f>VLOOKUP($B202,Snapshot!$D:$AJ,17,FALSE)</f>
        <v>22.788018719065668</v>
      </c>
      <c r="T202" s="151">
        <f>VLOOKUP($B202,Snapshot!$D:$AJ,18,FALSE)</f>
        <v>18.511230820116744</v>
      </c>
      <c r="U202" s="152">
        <f>VLOOKUP($B202,Snapshot!$D:$AJ,19,FALSE)</f>
        <v>14.868229809983667</v>
      </c>
      <c r="V202" s="150">
        <f>VLOOKUP($B202,Snapshot!$D:$AJ,20,FALSE)</f>
        <v>2.6423554481519087</v>
      </c>
      <c r="W202" s="151">
        <f>VLOOKUP($B202,Snapshot!$D:$AJ,21,FALSE)</f>
        <v>2.4098775781215847</v>
      </c>
      <c r="X202" s="152">
        <f>VLOOKUP($B202,Snapshot!$D:$AJ,22,FALSE)</f>
        <v>2.1502147562105032</v>
      </c>
      <c r="Y202" s="150">
        <f>VLOOKUP($B202,Snapshot!$D:$AJ,23,FALSE)</f>
        <v>11.975610432214639</v>
      </c>
      <c r="Z202" s="151">
        <f>VLOOKUP($B202,Snapshot!$D:$AJ,24,FALSE)</f>
        <v>9.8996525332177612</v>
      </c>
      <c r="AA202" s="152">
        <f>VLOOKUP($B202,Snapshot!$D:$AJ,25,FALSE)</f>
        <v>7.9091021508369277</v>
      </c>
      <c r="AB202" s="150">
        <f>VLOOKUP($B202,Snapshot!$D:$AJ,26,FALSE)</f>
        <v>12.127096079661381</v>
      </c>
      <c r="AC202" s="151">
        <f>VLOOKUP($B202,Snapshot!$D:$AJ,27,FALSE)</f>
        <v>13.617505057301887</v>
      </c>
      <c r="AD202" s="152">
        <f>VLOOKUP($B202,Snapshot!$D:$AJ,28,FALSE)</f>
        <v>15.285298100761343</v>
      </c>
      <c r="AE202" s="152">
        <f>VLOOKUP($B202,Snapshot!$D:$AJ,29,FALSE)</f>
        <v>1.932367149758454</v>
      </c>
    </row>
    <row r="203" spans="2:31" ht="12.75">
      <c r="B203" s="252" t="s">
        <v>174</v>
      </c>
      <c r="C203" s="165" t="s">
        <v>399</v>
      </c>
      <c r="D203" s="177" t="s">
        <v>102</v>
      </c>
      <c r="E203" s="148">
        <f>VLOOKUP($B203,Snapshot!$D:$AJ,2,FALSE)</f>
        <v>235.1</v>
      </c>
      <c r="F203" s="148">
        <f>VLOOKUP($B203,Snapshot!$D:$AJ,3,FALSE)</f>
        <v>280</v>
      </c>
      <c r="G203" s="148">
        <f t="shared" ref="G203:G204" si="41">IF(IFERROR(((IF(F203&lt;0,"-",F203))/E203*100-100),"-")=-100,"-",(IFERROR(((IF(F203&lt;0,"-",F203))/E203*100-100),"-")))</f>
        <v>19.098256061250524</v>
      </c>
      <c r="H203" s="149">
        <f>VLOOKUP($B203,Snapshot!$D:$AJ,8,FALSE)</f>
        <v>8.2091112903225785</v>
      </c>
      <c r="I203" s="153">
        <f>IF(VLOOKUP($B203,Snapshot!$D:$AJ,28,FALSE)="#N/A N/A","NA",VLOOKUP($B203,Snapshot!$D:$AJ,30,FALSE))</f>
        <v>-4.2752470000000002</v>
      </c>
      <c r="J203" s="154">
        <f>IF(VLOOKUP($B203,Snapshot!$D:$AJ,29,FALSE)="#N/A N/A","NA",VLOOKUP($B203,Snapshot!$D:$AJ,31,FALSE))</f>
        <v>18.11103</v>
      </c>
      <c r="K203" s="154">
        <f>IF(VLOOKUP($B203,Snapshot!$D:$AJ,30,FALSE)="#N/A N/A","NA",VLOOKUP($B203,Snapshot!$D:$AJ,32,FALSE))</f>
        <v>65.098320000000001</v>
      </c>
      <c r="L203" s="155">
        <f>IF(VLOOKUP($B203,Snapshot!$D:$AJ,31,FALSE)="#N/A N/A","NA",VLOOKUP($B203,Snapshot!$D:$AJ,33,FALSE))</f>
        <v>12.29997</v>
      </c>
      <c r="M203" s="150">
        <f>VLOOKUP($B203,Snapshot!$D:$AJ,11,FALSE)</f>
        <v>19.738680178796873</v>
      </c>
      <c r="N203" s="151">
        <f>VLOOKUP($B203,Snapshot!$D:$AJ,12,FALSE)</f>
        <v>24.835739549295166</v>
      </c>
      <c r="O203" s="152">
        <f>VLOOKUP($B203,Snapshot!$D:$AJ,13,FALSE)</f>
        <v>27.113445853744619</v>
      </c>
      <c r="P203" s="151">
        <f>VLOOKUP($B203,Snapshot!$D:$AJ,14,FALSE)</f>
        <v>17.990724021170902</v>
      </c>
      <c r="Q203" s="151">
        <f>VLOOKUP($B203,Snapshot!$D:$AJ,15,FALSE)</f>
        <v>25.822695967147347</v>
      </c>
      <c r="R203" s="151">
        <f>VLOOKUP($B203,Snapshot!$D:$AJ,16,FALSE)</f>
        <v>9.1710830673213941</v>
      </c>
      <c r="S203" s="150">
        <f>VLOOKUP($B203,Snapshot!$D:$AJ,17,FALSE)</f>
        <v>11.910624108117547</v>
      </c>
      <c r="T203" s="151">
        <f>VLOOKUP($B203,Snapshot!$D:$AJ,18,FALSE)</f>
        <v>9.4661968705768658</v>
      </c>
      <c r="U203" s="152">
        <f>VLOOKUP($B203,Snapshot!$D:$AJ,19,FALSE)</f>
        <v>8.6709745883343885</v>
      </c>
      <c r="V203" s="150">
        <f>VLOOKUP($B203,Snapshot!$D:$AJ,20,FALSE)</f>
        <v>2.683792254169862</v>
      </c>
      <c r="W203" s="151">
        <f>VLOOKUP($B203,Snapshot!$D:$AJ,21,FALSE)</f>
        <v>2.2457707190714435</v>
      </c>
      <c r="X203" s="152">
        <f>VLOOKUP($B203,Snapshot!$D:$AJ,22,FALSE)</f>
        <v>1.9067453070829257</v>
      </c>
      <c r="Y203" s="150">
        <f>VLOOKUP($B203,Snapshot!$D:$AJ,23,FALSE)</f>
        <v>8.1865434453518784</v>
      </c>
      <c r="Z203" s="151">
        <f>VLOOKUP($B203,Snapshot!$D:$AJ,24,FALSE)</f>
        <v>6.1139876706716993</v>
      </c>
      <c r="AA203" s="152">
        <f>VLOOKUP($B203,Snapshot!$D:$AJ,25,FALSE)</f>
        <v>5.1864359018082915</v>
      </c>
      <c r="AB203" s="150">
        <f>VLOOKUP($B203,Snapshot!$D:$AJ,26,FALSE)</f>
        <v>23.949733346278059</v>
      </c>
      <c r="AC203" s="151">
        <f>VLOOKUP($B203,Snapshot!$D:$AJ,27,FALSE)</f>
        <v>25.83213814921524</v>
      </c>
      <c r="AD203" s="152">
        <f>VLOOKUP($B203,Snapshot!$D:$AJ,28,FALSE)</f>
        <v>23.785312747697464</v>
      </c>
      <c r="AE203" s="152">
        <f>VLOOKUP($B203,Snapshot!$D:$AJ,29,FALSE)</f>
        <v>8.9048005669952222</v>
      </c>
    </row>
    <row r="204" spans="2:31" ht="12.75">
      <c r="B204" s="252" t="s">
        <v>175</v>
      </c>
      <c r="C204" s="165" t="s">
        <v>400</v>
      </c>
      <c r="D204" s="177" t="s">
        <v>102</v>
      </c>
      <c r="E204" s="148">
        <f>VLOOKUP($B204,Snapshot!$D:$AJ,2,FALSE)</f>
        <v>140.44999999999999</v>
      </c>
      <c r="F204" s="148">
        <f>VLOOKUP($B204,Snapshot!$D:$AJ,3,FALSE)</f>
        <v>140</v>
      </c>
      <c r="G204" s="148">
        <f t="shared" si="41"/>
        <v>-0.32039871840513001</v>
      </c>
      <c r="H204" s="149">
        <f>VLOOKUP($B204,Snapshot!$D:$AJ,8,FALSE)</f>
        <v>6.8718715232168464</v>
      </c>
      <c r="I204" s="153">
        <f>IF(VLOOKUP($B204,Snapshot!$D:$AJ,28,FALSE)="#N/A N/A","NA",VLOOKUP($B204,Snapshot!$D:$AJ,30,FALSE))</f>
        <v>-1.7144809999999999</v>
      </c>
      <c r="J204" s="154">
        <f>IF(VLOOKUP($B204,Snapshot!$D:$AJ,29,FALSE)="#N/A N/A","NA",VLOOKUP($B204,Snapshot!$D:$AJ,31,FALSE))</f>
        <v>5.1666020000000001</v>
      </c>
      <c r="K204" s="154">
        <f>IF(VLOOKUP($B204,Snapshot!$D:$AJ,30,FALSE)="#N/A N/A","NA",VLOOKUP($B204,Snapshot!$D:$AJ,32,FALSE))</f>
        <v>51.330680000000001</v>
      </c>
      <c r="L204" s="155">
        <f>IF(VLOOKUP($B204,Snapshot!$D:$AJ,31,FALSE)="#N/A N/A","NA",VLOOKUP($B204,Snapshot!$D:$AJ,33,FALSE))</f>
        <v>13.63269</v>
      </c>
      <c r="M204" s="150">
        <f>VLOOKUP($B204,Snapshot!$D:$AJ,11,FALSE)</f>
        <v>2.6087689741147124</v>
      </c>
      <c r="N204" s="151">
        <f>VLOOKUP($B204,Snapshot!$D:$AJ,12,FALSE)</f>
        <v>9.046881785968182</v>
      </c>
      <c r="O204" s="152">
        <f>VLOOKUP($B204,Snapshot!$D:$AJ,13,FALSE)</f>
        <v>12.354465195334331</v>
      </c>
      <c r="P204" s="151">
        <f>VLOOKUP($B204,Snapshot!$D:$AJ,14,FALSE)</f>
        <v>-43.834089064804395</v>
      </c>
      <c r="Q204" s="151">
        <f>VLOOKUP($B204,Snapshot!$D:$AJ,15,FALSE)</f>
        <v>246.78738806445088</v>
      </c>
      <c r="R204" s="151">
        <f>VLOOKUP($B204,Snapshot!$D:$AJ,16,FALSE)</f>
        <v>36.560480037400822</v>
      </c>
      <c r="S204" s="150">
        <f>VLOOKUP($B204,Snapshot!$D:$AJ,17,FALSE)</f>
        <v>53.837653465524596</v>
      </c>
      <c r="T204" s="151">
        <f>VLOOKUP($B204,Snapshot!$D:$AJ,18,FALSE)</f>
        <v>15.524686109841687</v>
      </c>
      <c r="U204" s="152">
        <f>VLOOKUP($B204,Snapshot!$D:$AJ,19,FALSE)</f>
        <v>11.368359356667336</v>
      </c>
      <c r="V204" s="150">
        <f>VLOOKUP($B204,Snapshot!$D:$AJ,20,FALSE)</f>
        <v>1.0159729310512102</v>
      </c>
      <c r="W204" s="151">
        <f>VLOOKUP($B204,Snapshot!$D:$AJ,21,FALSE)</f>
        <v>0.98275039553078924</v>
      </c>
      <c r="X204" s="152">
        <f>VLOOKUP($B204,Snapshot!$D:$AJ,22,FALSE)</f>
        <v>0.93429090907570234</v>
      </c>
      <c r="Y204" s="150">
        <f>VLOOKUP($B204,Snapshot!$D:$AJ,23,FALSE)</f>
        <v>7.5390541070593216</v>
      </c>
      <c r="Z204" s="151">
        <f>VLOOKUP($B204,Snapshot!$D:$AJ,24,FALSE)</f>
        <v>5.1649412292731274</v>
      </c>
      <c r="AA204" s="152">
        <f>VLOOKUP($B204,Snapshot!$D:$AJ,25,FALSE)</f>
        <v>4.3801298073955914</v>
      </c>
      <c r="AB204" s="150">
        <f>VLOOKUP($B204,Snapshot!$D:$AJ,26,FALSE)</f>
        <v>1.9268308969708849</v>
      </c>
      <c r="AC204" s="151">
        <f>VLOOKUP($B204,Snapshot!$D:$AJ,27,FALSE)</f>
        <v>6.4354637881508774</v>
      </c>
      <c r="AD204" s="152">
        <f>VLOOKUP($B204,Snapshot!$D:$AJ,28,FALSE)</f>
        <v>8.4260897837103936</v>
      </c>
      <c r="AE204" s="152">
        <f>VLOOKUP($B204,Snapshot!$D:$AJ,29,FALSE)</f>
        <v>1.423994304022784</v>
      </c>
    </row>
    <row r="205" spans="2:31" ht="12.75">
      <c r="B205" s="252" t="s">
        <v>176</v>
      </c>
      <c r="C205" s="165" t="s">
        <v>401</v>
      </c>
      <c r="D205" s="177" t="s">
        <v>102</v>
      </c>
      <c r="E205" s="148">
        <f>VLOOKUP($B205,Snapshot!$D:$AJ,2,FALSE)</f>
        <v>166.5</v>
      </c>
      <c r="F205" s="148">
        <f>VLOOKUP($B205,Snapshot!$D:$AJ,3,FALSE)</f>
        <v>180</v>
      </c>
      <c r="G205" s="148">
        <f t="shared" ref="G205" si="42">IF(IFERROR(((IF(F205&lt;0,"-",F205))/E205*100-100),"-")=-100,"-",(IFERROR(((IF(F205&lt;0,"-",F205))/E205*100-100),"-")))</f>
        <v>8.1081081081081123</v>
      </c>
      <c r="H205" s="149">
        <f>VLOOKUP($B205,Snapshot!$D:$AJ,8,FALSE)</f>
        <v>24.680533333333333</v>
      </c>
      <c r="I205" s="153">
        <f>IF(VLOOKUP($B205,Snapshot!$D:$AJ,28,FALSE)="#N/A N/A","NA",VLOOKUP($B205,Snapshot!$D:$AJ,30,FALSE))</f>
        <v>-4.3927620000000003</v>
      </c>
      <c r="J205" s="154">
        <f>IF(VLOOKUP($B205,Snapshot!$D:$AJ,29,FALSE)="#N/A N/A","NA",VLOOKUP($B205,Snapshot!$D:$AJ,31,FALSE))</f>
        <v>8.9303190000000008</v>
      </c>
      <c r="K205" s="154">
        <f>IF(VLOOKUP($B205,Snapshot!$D:$AJ,30,FALSE)="#N/A N/A","NA",VLOOKUP($B205,Snapshot!$D:$AJ,32,FALSE))</f>
        <v>29.92587</v>
      </c>
      <c r="L205" s="155">
        <f>IF(VLOOKUP($B205,Snapshot!$D:$AJ,31,FALSE)="#N/A N/A","NA",VLOOKUP($B205,Snapshot!$D:$AJ,33,FALSE))</f>
        <v>19.354839999999999</v>
      </c>
      <c r="M205" s="150">
        <f>VLOOKUP($B205,Snapshot!$D:$AJ,11,FALSE)</f>
        <v>2.7068556403514394</v>
      </c>
      <c r="N205" s="151">
        <f>VLOOKUP($B205,Snapshot!$D:$AJ,12,FALSE)</f>
        <v>9.850958753586168</v>
      </c>
      <c r="O205" s="152">
        <f>VLOOKUP($B205,Snapshot!$D:$AJ,13,FALSE)</f>
        <v>13.734442864150529</v>
      </c>
      <c r="P205" s="151">
        <f>VLOOKUP($B205,Snapshot!$D:$AJ,14,FALSE)</f>
        <v>-61.770939498807607</v>
      </c>
      <c r="Q205" s="151">
        <f>VLOOKUP($B205,Snapshot!$D:$AJ,15,FALSE)</f>
        <v>263.92626953342761</v>
      </c>
      <c r="R205" s="151">
        <f>VLOOKUP($B205,Snapshot!$D:$AJ,16,FALSE)</f>
        <v>39.422397430611575</v>
      </c>
      <c r="S205" s="150">
        <f>VLOOKUP($B205,Snapshot!$D:$AJ,17,FALSE)</f>
        <v>61.510483794541329</v>
      </c>
      <c r="T205" s="151">
        <f>VLOOKUP($B205,Snapshot!$D:$AJ,18,FALSE)</f>
        <v>16.90190814568043</v>
      </c>
      <c r="U205" s="152">
        <f>VLOOKUP($B205,Snapshot!$D:$AJ,19,FALSE)</f>
        <v>12.122806993110453</v>
      </c>
      <c r="V205" s="150">
        <f>VLOOKUP($B205,Snapshot!$D:$AJ,20,FALSE)</f>
        <v>2.4069724509522841</v>
      </c>
      <c r="W205" s="151">
        <f>VLOOKUP($B205,Snapshot!$D:$AJ,21,FALSE)</f>
        <v>2.2492402680299302</v>
      </c>
      <c r="X205" s="152">
        <f>VLOOKUP($B205,Snapshot!$D:$AJ,22,FALSE)</f>
        <v>2.0616785360565353</v>
      </c>
      <c r="Y205" s="150">
        <f>VLOOKUP($B205,Snapshot!$D:$AJ,23,FALSE)</f>
        <v>12.743231342380266</v>
      </c>
      <c r="Z205" s="151">
        <f>VLOOKUP($B205,Snapshot!$D:$AJ,24,FALSE)</f>
        <v>8.4098810125852861</v>
      </c>
      <c r="AA205" s="152">
        <f>VLOOKUP($B205,Snapshot!$D:$AJ,25,FALSE)</f>
        <v>7.0167870785451605</v>
      </c>
      <c r="AB205" s="150">
        <f>VLOOKUP($B205,Snapshot!$D:$AJ,26,FALSE)</f>
        <v>3.6334872725249254</v>
      </c>
      <c r="AC205" s="151">
        <f>VLOOKUP($B205,Snapshot!$D:$AJ,27,FALSE)</f>
        <v>13.75841532313701</v>
      </c>
      <c r="AD205" s="152">
        <f>VLOOKUP($B205,Snapshot!$D:$AJ,28,FALSE)</f>
        <v>17.746542824791316</v>
      </c>
      <c r="AE205" s="152">
        <f>VLOOKUP($B205,Snapshot!$D:$AJ,29,FALSE)</f>
        <v>2.1621621621621623</v>
      </c>
    </row>
    <row r="206" spans="2:31" ht="12.75">
      <c r="B206" s="252" t="s">
        <v>177</v>
      </c>
      <c r="C206" s="165" t="s">
        <v>648</v>
      </c>
      <c r="D206" s="177" t="s">
        <v>102</v>
      </c>
      <c r="E206" s="148">
        <f>VLOOKUP($B206,Snapshot!$D:$AJ,2,FALSE)</f>
        <v>512.85</v>
      </c>
      <c r="F206" s="148">
        <f>VLOOKUP($B206,Snapshot!$D:$AJ,3,FALSE)</f>
        <v>460</v>
      </c>
      <c r="G206" s="148">
        <f t="shared" ref="G206" si="43">IF(IFERROR(((IF(F206&lt;0,"-",F206))/E206*100-100),"-")=-100,"-",(IFERROR(((IF(F206&lt;0,"-",F206))/E206*100-100),"-")))</f>
        <v>-10.305157453446441</v>
      </c>
      <c r="H206" s="149">
        <f>VLOOKUP($B206,Snapshot!$D:$AJ,8,FALSE)</f>
        <v>22.286173626869772</v>
      </c>
      <c r="I206" s="153">
        <f>IF(VLOOKUP($B206,Snapshot!$D:$AJ,28,FALSE)="#N/A N/A","NA",VLOOKUP($B206,Snapshot!$D:$AJ,30,FALSE))</f>
        <v>15.83286</v>
      </c>
      <c r="J206" s="154">
        <f>IF(VLOOKUP($B206,Snapshot!$D:$AJ,29,FALSE)="#N/A N/A","NA",VLOOKUP($B206,Snapshot!$D:$AJ,31,FALSE))</f>
        <v>88.825469999999996</v>
      </c>
      <c r="K206" s="154">
        <f>IF(VLOOKUP($B206,Snapshot!$D:$AJ,30,FALSE)="#N/A N/A","NA",VLOOKUP($B206,Snapshot!$D:$AJ,32,FALSE))</f>
        <v>145.44149999999999</v>
      </c>
      <c r="L206" s="155">
        <f>IF(VLOOKUP($B206,Snapshot!$D:$AJ,31,FALSE)="#N/A N/A","NA",VLOOKUP($B206,Snapshot!$D:$AJ,33,FALSE))</f>
        <v>98.394580000000005</v>
      </c>
      <c r="M206" s="150">
        <f>VLOOKUP($B206,Snapshot!$D:$AJ,11,FALSE)</f>
        <v>13.25258064516129</v>
      </c>
      <c r="N206" s="151">
        <f>VLOOKUP($B206,Snapshot!$D:$AJ,12,FALSE)</f>
        <v>33.641041081402321</v>
      </c>
      <c r="O206" s="152">
        <f>VLOOKUP($B206,Snapshot!$D:$AJ,13,FALSE)</f>
        <v>44.382414661215051</v>
      </c>
      <c r="P206" s="151">
        <f>VLOOKUP($B206,Snapshot!$D:$AJ,14,FALSE)</f>
        <v>-53.141716566866272</v>
      </c>
      <c r="Q206" s="151">
        <f>VLOOKUP($B206,Snapshot!$D:$AJ,15,FALSE)</f>
        <v>153.84520933804055</v>
      </c>
      <c r="R206" s="151">
        <f>VLOOKUP($B206,Snapshot!$D:$AJ,16,FALSE)</f>
        <v>31.929373273025298</v>
      </c>
      <c r="S206" s="150">
        <f>VLOOKUP($B206,Snapshot!$D:$AJ,17,FALSE)</f>
        <v>38.698123311345327</v>
      </c>
      <c r="T206" s="151">
        <f>VLOOKUP($B206,Snapshot!$D:$AJ,18,FALSE)</f>
        <v>15.244771966451342</v>
      </c>
      <c r="U206" s="152">
        <f>VLOOKUP($B206,Snapshot!$D:$AJ,19,FALSE)</f>
        <v>11.555252320423429</v>
      </c>
      <c r="V206" s="150">
        <f>VLOOKUP($B206,Snapshot!$D:$AJ,20,FALSE)</f>
        <v>6.2098886791224528</v>
      </c>
      <c r="W206" s="151">
        <f>VLOOKUP($B206,Snapshot!$D:$AJ,21,FALSE)</f>
        <v>5.4921286274207439</v>
      </c>
      <c r="X206" s="152">
        <f>VLOOKUP($B206,Snapshot!$D:$AJ,22,FALSE)</f>
        <v>4.4244183396933865</v>
      </c>
      <c r="Y206" s="150">
        <f>VLOOKUP($B206,Snapshot!$D:$AJ,23,FALSE)</f>
        <v>10.064238583439497</v>
      </c>
      <c r="Z206" s="151">
        <f>VLOOKUP($B206,Snapshot!$D:$AJ,24,FALSE)</f>
        <v>7.3737049432533412</v>
      </c>
      <c r="AA206" s="152">
        <f>VLOOKUP($B206,Snapshot!$D:$AJ,25,FALSE)</f>
        <v>6.2275606760740096</v>
      </c>
      <c r="AB206" s="150">
        <f>VLOOKUP($B206,Snapshot!$D:$AJ,26,FALSE)</f>
        <v>14.056482999501032</v>
      </c>
      <c r="AC206" s="151">
        <f>VLOOKUP($B206,Snapshot!$D:$AJ,27,FALSE)</f>
        <v>38.236034254024858</v>
      </c>
      <c r="AD206" s="152">
        <f>VLOOKUP($B206,Snapshot!$D:$AJ,28,FALSE)</f>
        <v>42.411826216454415</v>
      </c>
      <c r="AE206" s="152">
        <f>VLOOKUP($B206,Snapshot!$D:$AJ,29,FALSE)</f>
        <v>8.0062317787694948</v>
      </c>
    </row>
    <row r="207" spans="2:31" ht="12.75">
      <c r="B207" s="252" t="s">
        <v>749</v>
      </c>
      <c r="C207" s="165" t="s">
        <v>1376</v>
      </c>
      <c r="D207" s="177" t="s">
        <v>103</v>
      </c>
      <c r="E207" s="148">
        <f>VLOOKUP($B207,Snapshot!$D:$AJ,2,FALSE)</f>
        <v>740.3</v>
      </c>
      <c r="F207" s="148">
        <f>VLOOKUP($B207,Snapshot!$D:$AJ,3,FALSE)</f>
        <v>760</v>
      </c>
      <c r="G207" s="148">
        <f t="shared" ref="G207:G209" si="44">IF(IFERROR(((IF(F207&lt;0,"-",F207))/E207*100-100),"-")=-100,"-",(IFERROR(((IF(F207&lt;0,"-",F207))/E207*100-100),"-")))</f>
        <v>2.6610833445900255</v>
      </c>
      <c r="H207" s="149">
        <f>VLOOKUP($B207,Snapshot!$D:$AJ,8,FALSE)</f>
        <v>3.1371935483870974</v>
      </c>
      <c r="I207" s="153">
        <f>IF(VLOOKUP($B207,Snapshot!$D:$AJ,28,FALSE)="#N/A N/A","NA",VLOOKUP($B207,Snapshot!$D:$AJ,30,FALSE))</f>
        <v>-13.28336</v>
      </c>
      <c r="J207" s="154">
        <f>IF(VLOOKUP($B207,Snapshot!$D:$AJ,29,FALSE)="#N/A N/A","NA",VLOOKUP($B207,Snapshot!$D:$AJ,31,FALSE))</f>
        <v>87.204440000000005</v>
      </c>
      <c r="K207" s="154">
        <f>IF(VLOOKUP($B207,Snapshot!$D:$AJ,30,FALSE)="#N/A N/A","NA",VLOOKUP($B207,Snapshot!$D:$AJ,32,FALSE))</f>
        <v>126.1148</v>
      </c>
      <c r="L207" s="155">
        <f>IF(VLOOKUP($B207,Snapshot!$D:$AJ,31,FALSE)="#N/A N/A","NA",VLOOKUP($B207,Snapshot!$D:$AJ,33,FALSE))</f>
        <v>110.1036</v>
      </c>
      <c r="M207" s="150">
        <f>VLOOKUP($B207,Snapshot!$D:$AJ,11,FALSE)</f>
        <v>16.216809116809106</v>
      </c>
      <c r="N207" s="151">
        <f>VLOOKUP($B207,Snapshot!$D:$AJ,12,FALSE)</f>
        <v>17.496446731301827</v>
      </c>
      <c r="O207" s="152">
        <f>VLOOKUP($B207,Snapshot!$D:$AJ,13,FALSE)</f>
        <v>21.723430796720418</v>
      </c>
      <c r="P207" s="151">
        <f>VLOOKUP($B207,Snapshot!$D:$AJ,14,FALSE)</f>
        <v>10.80000955343181</v>
      </c>
      <c r="Q207" s="151">
        <f>VLOOKUP($B207,Snapshot!$D:$AJ,15,FALSE)</f>
        <v>7.8908101173019718</v>
      </c>
      <c r="R207" s="151">
        <f>VLOOKUP($B207,Snapshot!$D:$AJ,16,FALSE)</f>
        <v>24.15910001804167</v>
      </c>
      <c r="S207" s="150">
        <f>VLOOKUP($B207,Snapshot!$D:$AJ,17,FALSE)</f>
        <v>45.650164262750152</v>
      </c>
      <c r="T207" s="151">
        <f>VLOOKUP($B207,Snapshot!$D:$AJ,18,FALSE)</f>
        <v>42.311448225403069</v>
      </c>
      <c r="U207" s="152">
        <f>VLOOKUP($B207,Snapshot!$D:$AJ,19,FALSE)</f>
        <v>34.078410860947564</v>
      </c>
      <c r="V207" s="150">
        <f>VLOOKUP($B207,Snapshot!$D:$AJ,20,FALSE)</f>
        <v>6.6723663769306816</v>
      </c>
      <c r="W207" s="151">
        <f>VLOOKUP($B207,Snapshot!$D:$AJ,21,FALSE)</f>
        <v>6.0520181138720517</v>
      </c>
      <c r="X207" s="152">
        <f>VLOOKUP($B207,Snapshot!$D:$AJ,22,FALSE)</f>
        <v>5.4257064050951378</v>
      </c>
      <c r="Y207" s="150">
        <f>VLOOKUP($B207,Snapshot!$D:$AJ,23,FALSE)</f>
        <v>28.335843944730449</v>
      </c>
      <c r="Z207" s="151">
        <f>VLOOKUP($B207,Snapshot!$D:$AJ,24,FALSE)</f>
        <v>21.981198146101477</v>
      </c>
      <c r="AA207" s="152">
        <f>VLOOKUP($B207,Snapshot!$D:$AJ,25,FALSE)</f>
        <v>18.431171903585277</v>
      </c>
      <c r="AB207" s="150">
        <f>VLOOKUP($B207,Snapshot!$D:$AJ,26,FALSE)</f>
        <v>15.328766920391176</v>
      </c>
      <c r="AC207" s="151">
        <f>VLOOKUP($B207,Snapshot!$D:$AJ,27,FALSE)</f>
        <v>15.000834717890784</v>
      </c>
      <c r="AD207" s="152">
        <f>VLOOKUP($B207,Snapshot!$D:$AJ,28,FALSE)</f>
        <v>16.790026166756437</v>
      </c>
      <c r="AE207" s="152">
        <f>VLOOKUP($B207,Snapshot!$D:$AJ,29,FALSE)</f>
        <v>0.81624539654986927</v>
      </c>
    </row>
    <row r="208" spans="2:31" ht="12.75">
      <c r="B208" s="252" t="s">
        <v>178</v>
      </c>
      <c r="C208" s="165" t="s">
        <v>427</v>
      </c>
      <c r="D208" s="177" t="s">
        <v>103</v>
      </c>
      <c r="E208" s="148">
        <f>VLOOKUP($B208,Snapshot!$D:$AJ,2,FALSE)</f>
        <v>367.3</v>
      </c>
      <c r="F208" s="148">
        <f>VLOOKUP($B208,Snapshot!$D:$AJ,3,FALSE)</f>
        <v>320</v>
      </c>
      <c r="G208" s="148">
        <f t="shared" si="44"/>
        <v>-12.877756602232509</v>
      </c>
      <c r="H208" s="149">
        <f>VLOOKUP($B208,Snapshot!$D:$AJ,8,FALSE)</f>
        <v>18.137334528076465</v>
      </c>
      <c r="I208" s="153">
        <f>IF(VLOOKUP($B208,Snapshot!$D:$AJ,28,FALSE)="#N/A N/A","NA",VLOOKUP($B208,Snapshot!$D:$AJ,30,FALSE))</f>
        <v>20.60417</v>
      </c>
      <c r="J208" s="154">
        <f>IF(VLOOKUP($B208,Snapshot!$D:$AJ,29,FALSE)="#N/A N/A","NA",VLOOKUP($B208,Snapshot!$D:$AJ,31,FALSE))</f>
        <v>23.46218</v>
      </c>
      <c r="K208" s="154">
        <f>IF(VLOOKUP($B208,Snapshot!$D:$AJ,30,FALSE)="#N/A N/A","NA",VLOOKUP($B208,Snapshot!$D:$AJ,32,FALSE))</f>
        <v>110.4268</v>
      </c>
      <c r="L208" s="155">
        <f>IF(VLOOKUP($B208,Snapshot!$D:$AJ,31,FALSE)="#N/A N/A","NA",VLOOKUP($B208,Snapshot!$D:$AJ,33,FALSE))</f>
        <v>63.045169999999999</v>
      </c>
      <c r="M208" s="150">
        <f>VLOOKUP($B208,Snapshot!$D:$AJ,11,FALSE)</f>
        <v>63.323326942122051</v>
      </c>
      <c r="N208" s="151">
        <f>VLOOKUP($B208,Snapshot!$D:$AJ,12,FALSE)</f>
        <v>29.010569194435114</v>
      </c>
      <c r="O208" s="152">
        <f>VLOOKUP($B208,Snapshot!$D:$AJ,13,FALSE)</f>
        <v>35.425546186333023</v>
      </c>
      <c r="P208" s="151">
        <f>VLOOKUP($B208,Snapshot!$D:$AJ,14,FALSE)</f>
        <v>1271.8987430048223</v>
      </c>
      <c r="Q208" s="151">
        <f>VLOOKUP($B208,Snapshot!$D:$AJ,15,FALSE)</f>
        <v>-54.186599796073622</v>
      </c>
      <c r="R208" s="151">
        <f>VLOOKUP($B208,Snapshot!$D:$AJ,16,FALSE)</f>
        <v>22.112551287440606</v>
      </c>
      <c r="S208" s="150">
        <f>VLOOKUP($B208,Snapshot!$D:$AJ,17,FALSE)</f>
        <v>5.8003901206219739</v>
      </c>
      <c r="T208" s="151">
        <f>VLOOKUP($B208,Snapshot!$D:$AJ,18,FALSE)</f>
        <v>12.660902912255045</v>
      </c>
      <c r="U208" s="152">
        <f>VLOOKUP($B208,Snapshot!$D:$AJ,19,FALSE)</f>
        <v>10.368224051311939</v>
      </c>
      <c r="V208" s="150">
        <f>VLOOKUP($B208,Snapshot!$D:$AJ,20,FALSE)</f>
        <v>2.0748546990941112</v>
      </c>
      <c r="W208" s="151">
        <f>VLOOKUP($B208,Snapshot!$D:$AJ,21,FALSE)</f>
        <v>1.9180407048779529</v>
      </c>
      <c r="X208" s="152">
        <f>VLOOKUP($B208,Snapshot!$D:$AJ,22,FALSE)</f>
        <v>1.7577591470993223</v>
      </c>
      <c r="Y208" s="150">
        <f>VLOOKUP($B208,Snapshot!$D:$AJ,23,FALSE)</f>
        <v>4.3154184751310236</v>
      </c>
      <c r="Z208" s="151">
        <f>VLOOKUP($B208,Snapshot!$D:$AJ,24,FALSE)</f>
        <v>8.404210353660412</v>
      </c>
      <c r="AA208" s="152">
        <f>VLOOKUP($B208,Snapshot!$D:$AJ,25,FALSE)</f>
        <v>7.0927820138477493</v>
      </c>
      <c r="AB208" s="150">
        <f>VLOOKUP($B208,Snapshot!$D:$AJ,26,FALSE)</f>
        <v>41.895212135445483</v>
      </c>
      <c r="AC208" s="151">
        <f>VLOOKUP($B208,Snapshot!$D:$AJ,27,FALSE)</f>
        <v>15.744283151930036</v>
      </c>
      <c r="AD208" s="152">
        <f>VLOOKUP($B208,Snapshot!$D:$AJ,28,FALSE)</f>
        <v>17.692571217563692</v>
      </c>
      <c r="AE208" s="152">
        <f>VLOOKUP($B208,Snapshot!$D:$AJ,29,FALSE)</f>
        <v>5.7173972229784917</v>
      </c>
    </row>
    <row r="209" spans="2:31" ht="12.75">
      <c r="B209" s="252" t="s">
        <v>206</v>
      </c>
      <c r="C209" s="165" t="s">
        <v>1377</v>
      </c>
      <c r="D209" s="177" t="s">
        <v>103</v>
      </c>
      <c r="E209" s="148">
        <f>VLOOKUP($B209,Snapshot!$D:$AJ,2,FALSE)</f>
        <v>244.35</v>
      </c>
      <c r="F209" s="148">
        <f>VLOOKUP($B209,Snapshot!$D:$AJ,3,FALSE)</f>
        <v>310</v>
      </c>
      <c r="G209" s="148">
        <f t="shared" si="44"/>
        <v>26.8671986904031</v>
      </c>
      <c r="H209" s="149">
        <f>VLOOKUP($B209,Snapshot!$D:$AJ,8,FALSE)</f>
        <v>2.8958644683393073</v>
      </c>
      <c r="I209" s="153">
        <f>IF(VLOOKUP($B209,Snapshot!$D:$AJ,28,FALSE)="#N/A N/A","NA",VLOOKUP($B209,Snapshot!$D:$AJ,30,FALSE))</f>
        <v>20.636880000000001</v>
      </c>
      <c r="J209" s="154">
        <f>IF(VLOOKUP($B209,Snapshot!$D:$AJ,29,FALSE)="#N/A N/A","NA",VLOOKUP($B209,Snapshot!$D:$AJ,31,FALSE))</f>
        <v>28.639119999999998</v>
      </c>
      <c r="K209" s="154">
        <f>IF(VLOOKUP($B209,Snapshot!$D:$AJ,30,FALSE)="#N/A N/A","NA",VLOOKUP($B209,Snapshot!$D:$AJ,32,FALSE))</f>
        <v>76.808980000000005</v>
      </c>
      <c r="L209" s="155">
        <f>IF(VLOOKUP($B209,Snapshot!$D:$AJ,31,FALSE)="#N/A N/A","NA",VLOOKUP($B209,Snapshot!$D:$AJ,33,FALSE))</f>
        <v>35.901000000000003</v>
      </c>
      <c r="M209" s="150">
        <f>VLOOKUP($B209,Snapshot!$D:$AJ,11,FALSE)</f>
        <v>8.7363515043675193</v>
      </c>
      <c r="N209" s="151">
        <f>VLOOKUP($B209,Snapshot!$D:$AJ,12,FALSE)</f>
        <v>9.8402915087323795</v>
      </c>
      <c r="O209" s="152">
        <f>VLOOKUP($B209,Snapshot!$D:$AJ,13,FALSE)</f>
        <v>11.015464560978891</v>
      </c>
      <c r="P209" s="151">
        <f>VLOOKUP($B209,Snapshot!$D:$AJ,14,FALSE)</f>
        <v>6.0087100533644078</v>
      </c>
      <c r="Q209" s="151">
        <f>VLOOKUP($B209,Snapshot!$D:$AJ,15,FALSE)</f>
        <v>12.636167441442492</v>
      </c>
      <c r="R209" s="151">
        <f>VLOOKUP($B209,Snapshot!$D:$AJ,16,FALSE)</f>
        <v>11.942461777719204</v>
      </c>
      <c r="S209" s="150">
        <f>VLOOKUP($B209,Snapshot!$D:$AJ,17,FALSE)</f>
        <v>27.969341649983217</v>
      </c>
      <c r="T209" s="151">
        <f>VLOOKUP($B209,Snapshot!$D:$AJ,18,FALSE)</f>
        <v>24.831581440769433</v>
      </c>
      <c r="U209" s="152">
        <f>VLOOKUP($B209,Snapshot!$D:$AJ,19,FALSE)</f>
        <v>22.182450739806637</v>
      </c>
      <c r="V209" s="150">
        <f>VLOOKUP($B209,Snapshot!$D:$AJ,20,FALSE)</f>
        <v>11.391460203894066</v>
      </c>
      <c r="W209" s="151">
        <f>VLOOKUP($B209,Snapshot!$D:$AJ,21,FALSE)</f>
        <v>10.696997728744636</v>
      </c>
      <c r="X209" s="152">
        <f>VLOOKUP($B209,Snapshot!$D:$AJ,22,FALSE)</f>
        <v>10.013628063787651</v>
      </c>
      <c r="Y209" s="150">
        <f>VLOOKUP($B209,Snapshot!$D:$AJ,23,FALSE)</f>
        <v>19.160508649367934</v>
      </c>
      <c r="Z209" s="151">
        <f>VLOOKUP($B209,Snapshot!$D:$AJ,24,FALSE)</f>
        <v>17.348346358775633</v>
      </c>
      <c r="AA209" s="152">
        <f>VLOOKUP($B209,Snapshot!$D:$AJ,25,FALSE)</f>
        <v>15.417671813943963</v>
      </c>
      <c r="AB209" s="150">
        <f>VLOOKUP($B209,Snapshot!$D:$AJ,26,FALSE)</f>
        <v>43.12294928575885</v>
      </c>
      <c r="AC209" s="151">
        <f>VLOOKUP($B209,Snapshot!$D:$AJ,27,FALSE)</f>
        <v>44.432578815746552</v>
      </c>
      <c r="AD209" s="152">
        <f>VLOOKUP($B209,Snapshot!$D:$AJ,28,FALSE)</f>
        <v>46.631631257703063</v>
      </c>
      <c r="AE209" s="152">
        <f>VLOOKUP($B209,Snapshot!$D:$AJ,29,FALSE)</f>
        <v>3.0693677102516883</v>
      </c>
    </row>
    <row r="210" spans="2:31" ht="12.75">
      <c r="B210" s="252" t="s">
        <v>179</v>
      </c>
      <c r="C210" s="165" t="s">
        <v>428</v>
      </c>
      <c r="D210" s="177" t="s">
        <v>103</v>
      </c>
      <c r="E210" s="148">
        <f>VLOOKUP($B210,Snapshot!$D:$AJ,2,FALSE)</f>
        <v>236.95</v>
      </c>
      <c r="F210" s="148">
        <f>VLOOKUP($B210,Snapshot!$D:$AJ,3,FALSE)</f>
        <v>275</v>
      </c>
      <c r="G210" s="148">
        <f t="shared" ref="G210" si="45">IF(IFERROR(((IF(F210&lt;0,"-",F210))/E210*100-100),"-")=-100,"-",(IFERROR(((IF(F210&lt;0,"-",F210))/E210*100-100),"-")))</f>
        <v>16.058240135049601</v>
      </c>
      <c r="H210" s="149">
        <f>VLOOKUP($B210,Snapshot!$D:$AJ,8,FALSE)</f>
        <v>18.110983333333333</v>
      </c>
      <c r="I210" s="153">
        <f>IF(VLOOKUP($B210,Snapshot!$D:$AJ,28,FALSE)="#N/A N/A","NA",VLOOKUP($B210,Snapshot!$D:$AJ,30,FALSE))</f>
        <v>8.7425449999999998</v>
      </c>
      <c r="J210" s="154">
        <f>IF(VLOOKUP($B210,Snapshot!$D:$AJ,29,FALSE)="#N/A N/A","NA",VLOOKUP($B210,Snapshot!$D:$AJ,31,FALSE))</f>
        <v>31.456309999999998</v>
      </c>
      <c r="K210" s="154">
        <f>IF(VLOOKUP($B210,Snapshot!$D:$AJ,30,FALSE)="#N/A N/A","NA",VLOOKUP($B210,Snapshot!$D:$AJ,32,FALSE))</f>
        <v>95.42268</v>
      </c>
      <c r="L210" s="155">
        <f>IF(VLOOKUP($B210,Snapshot!$D:$AJ,31,FALSE)="#N/A N/A","NA",VLOOKUP($B210,Snapshot!$D:$AJ,33,FALSE))</f>
        <v>46.220300000000002</v>
      </c>
      <c r="M210" s="150">
        <f>VLOOKUP($B210,Snapshot!$D:$AJ,11,FALSE)</f>
        <v>13.713677358519273</v>
      </c>
      <c r="N210" s="151">
        <f>VLOOKUP($B210,Snapshot!$D:$AJ,12,FALSE)</f>
        <v>15.285424503341254</v>
      </c>
      <c r="O210" s="152">
        <f>VLOOKUP($B210,Snapshot!$D:$AJ,13,FALSE)</f>
        <v>16.952060232485739</v>
      </c>
      <c r="P210" s="151">
        <f>VLOOKUP($B210,Snapshot!$D:$AJ,14,FALSE)</f>
        <v>70.081033364016491</v>
      </c>
      <c r="Q210" s="151">
        <f>VLOOKUP($B210,Snapshot!$D:$AJ,15,FALSE)</f>
        <v>11.461164673278335</v>
      </c>
      <c r="R210" s="151">
        <f>VLOOKUP($B210,Snapshot!$D:$AJ,16,FALSE)</f>
        <v>10.903431100524386</v>
      </c>
      <c r="S210" s="150">
        <f>VLOOKUP($B210,Snapshot!$D:$AJ,17,FALSE)</f>
        <v>17.278370622654386</v>
      </c>
      <c r="T210" s="151">
        <f>VLOOKUP($B210,Snapshot!$D:$AJ,18,FALSE)</f>
        <v>15.501695746049112</v>
      </c>
      <c r="U210" s="152">
        <f>VLOOKUP($B210,Snapshot!$D:$AJ,19,FALSE)</f>
        <v>13.977652081835201</v>
      </c>
      <c r="V210" s="150">
        <f>VLOOKUP($B210,Snapshot!$D:$AJ,20,FALSE)</f>
        <v>2.3285617619874492</v>
      </c>
      <c r="W210" s="151">
        <f>VLOOKUP($B210,Snapshot!$D:$AJ,21,FALSE)</f>
        <v>2.136356208550509</v>
      </c>
      <c r="X210" s="152">
        <f>VLOOKUP($B210,Snapshot!$D:$AJ,22,FALSE)</f>
        <v>1.9571899858886557</v>
      </c>
      <c r="Y210" s="150">
        <f>VLOOKUP($B210,Snapshot!$D:$AJ,23,FALSE)</f>
        <v>12.773988360219173</v>
      </c>
      <c r="Z210" s="151">
        <f>VLOOKUP($B210,Snapshot!$D:$AJ,24,FALSE)</f>
        <v>11.855142025441884</v>
      </c>
      <c r="AA210" s="152">
        <f>VLOOKUP($B210,Snapshot!$D:$AJ,25,FALSE)</f>
        <v>10.820150887577549</v>
      </c>
      <c r="AB210" s="150">
        <f>VLOOKUP($B210,Snapshot!$D:$AJ,26,FALSE)</f>
        <v>15.04906784078887</v>
      </c>
      <c r="AC210" s="151">
        <f>VLOOKUP($B210,Snapshot!$D:$AJ,27,FALSE)</f>
        <v>14.958242796316743</v>
      </c>
      <c r="AD210" s="152">
        <f>VLOOKUP($B210,Snapshot!$D:$AJ,28,FALSE)</f>
        <v>15.157222474761234</v>
      </c>
      <c r="AE210" s="152">
        <f>VLOOKUP($B210,Snapshot!$D:$AJ,29,FALSE)</f>
        <v>2.3211648027009919</v>
      </c>
    </row>
    <row r="211" spans="2:31" ht="12.75">
      <c r="B211" s="252" t="s">
        <v>180</v>
      </c>
      <c r="C211" s="165" t="s">
        <v>429</v>
      </c>
      <c r="D211" s="177" t="s">
        <v>103</v>
      </c>
      <c r="E211" s="148">
        <f>VLOOKUP($B211,Snapshot!$D:$AJ,2,FALSE)</f>
        <v>417.85</v>
      </c>
      <c r="F211" s="148">
        <f>VLOOKUP($B211,Snapshot!$D:$AJ,3,FALSE)</f>
        <v>405</v>
      </c>
      <c r="G211" s="148">
        <f t="shared" ref="G211:G212" si="46">IF(IFERROR(((IF(F211&lt;0,"-",F211))/E211*100-100),"-")=-100,"-",(IFERROR(((IF(F211&lt;0,"-",F211))/E211*100-100),"-")))</f>
        <v>-3.0752662438674179</v>
      </c>
      <c r="H211" s="149">
        <f>VLOOKUP($B211,Snapshot!$D:$AJ,8,FALSE)</f>
        <v>2.7369794824372757</v>
      </c>
      <c r="I211" s="153">
        <f>IF(VLOOKUP($B211,Snapshot!$D:$AJ,28,FALSE)="#N/A N/A","NA",VLOOKUP($B211,Snapshot!$D:$AJ,30,FALSE))</f>
        <v>40.97504</v>
      </c>
      <c r="J211" s="154">
        <f>IF(VLOOKUP($B211,Snapshot!$D:$AJ,29,FALSE)="#N/A N/A","NA",VLOOKUP($B211,Snapshot!$D:$AJ,31,FALSE))</f>
        <v>18.304069999999999</v>
      </c>
      <c r="K211" s="154">
        <f>IF(VLOOKUP($B211,Snapshot!$D:$AJ,30,FALSE)="#N/A N/A","NA",VLOOKUP($B211,Snapshot!$D:$AJ,32,FALSE))</f>
        <v>45.339129999999997</v>
      </c>
      <c r="L211" s="155">
        <f>IF(VLOOKUP($B211,Snapshot!$D:$AJ,31,FALSE)="#N/A N/A","NA",VLOOKUP($B211,Snapshot!$D:$AJ,33,FALSE))</f>
        <v>36.663939999999997</v>
      </c>
      <c r="M211" s="150">
        <f>VLOOKUP($B211,Snapshot!$D:$AJ,11,FALSE)</f>
        <v>22.77847068131469</v>
      </c>
      <c r="N211" s="151">
        <f>VLOOKUP($B211,Snapshot!$D:$AJ,12,FALSE)</f>
        <v>11.638267104579075</v>
      </c>
      <c r="O211" s="152">
        <f>VLOOKUP($B211,Snapshot!$D:$AJ,13,FALSE)</f>
        <v>12.120796288964693</v>
      </c>
      <c r="P211" s="151">
        <f>VLOOKUP($B211,Snapshot!$D:$AJ,14,FALSE)</f>
        <v>35.947954088167378</v>
      </c>
      <c r="Q211" s="151">
        <f>VLOOKUP($B211,Snapshot!$D:$AJ,15,FALSE)</f>
        <v>-48.906723074582828</v>
      </c>
      <c r="R211" s="151">
        <f>VLOOKUP($B211,Snapshot!$D:$AJ,16,FALSE)</f>
        <v>4.1460569692180815</v>
      </c>
      <c r="S211" s="150">
        <f>VLOOKUP($B211,Snapshot!$D:$AJ,17,FALSE)</f>
        <v>18.344076116697543</v>
      </c>
      <c r="T211" s="151">
        <f>VLOOKUP($B211,Snapshot!$D:$AJ,18,FALSE)</f>
        <v>35.903111369182874</v>
      </c>
      <c r="U211" s="152">
        <f>VLOOKUP($B211,Snapshot!$D:$AJ,19,FALSE)</f>
        <v>34.473807663975762</v>
      </c>
      <c r="V211" s="150">
        <f>VLOOKUP($B211,Snapshot!$D:$AJ,20,FALSE)</f>
        <v>2.2945846696720147</v>
      </c>
      <c r="W211" s="151">
        <f>VLOOKUP($B211,Snapshot!$D:$AJ,21,FALSE)</f>
        <v>2.1962996155022485</v>
      </c>
      <c r="X211" s="152">
        <f>VLOOKUP($B211,Snapshot!$D:$AJ,22,FALSE)</f>
        <v>2.1025080276632848</v>
      </c>
      <c r="Y211" s="150">
        <f>VLOOKUP($B211,Snapshot!$D:$AJ,23,FALSE)</f>
        <v>14.91547563876369</v>
      </c>
      <c r="Z211" s="151">
        <f>VLOOKUP($B211,Snapshot!$D:$AJ,24,FALSE)</f>
        <v>22.595795999049791</v>
      </c>
      <c r="AA211" s="152">
        <f>VLOOKUP($B211,Snapshot!$D:$AJ,25,FALSE)</f>
        <v>21.685866734488734</v>
      </c>
      <c r="AB211" s="150">
        <f>VLOOKUP($B211,Snapshot!$D:$AJ,26,FALSE)</f>
        <v>13.146640226988207</v>
      </c>
      <c r="AC211" s="151">
        <f>VLOOKUP($B211,Snapshot!$D:$AJ,27,FALSE)</f>
        <v>6.2511758740172407</v>
      </c>
      <c r="AD211" s="152">
        <f>VLOOKUP($B211,Snapshot!$D:$AJ,28,FALSE)</f>
        <v>6.2319215442655853</v>
      </c>
      <c r="AE211" s="152">
        <f>VLOOKUP($B211,Snapshot!$D:$AJ,29,FALSE)</f>
        <v>1.1966016513102786</v>
      </c>
    </row>
    <row r="212" spans="2:31" ht="12.75">
      <c r="B212" s="252" t="s">
        <v>501</v>
      </c>
      <c r="C212" s="165" t="s">
        <v>739</v>
      </c>
      <c r="D212" s="177" t="s">
        <v>103</v>
      </c>
      <c r="E212" s="148">
        <f>VLOOKUP($B212,Snapshot!$D:$AJ,2,FALSE)</f>
        <v>611</v>
      </c>
      <c r="F212" s="148">
        <f>VLOOKUP($B212,Snapshot!$D:$AJ,3,FALSE)</f>
        <v>715</v>
      </c>
      <c r="G212" s="148">
        <f t="shared" si="46"/>
        <v>17.021276595744681</v>
      </c>
      <c r="H212" s="149">
        <f>VLOOKUP($B212,Snapshot!$D:$AJ,8,FALSE)</f>
        <v>4.9791799283154123</v>
      </c>
      <c r="I212" s="153">
        <f>IF(VLOOKUP($B212,Snapshot!$D:$AJ,28,FALSE)="#N/A N/A","NA",VLOOKUP($B212,Snapshot!$D:$AJ,30,FALSE))</f>
        <v>-2.575145</v>
      </c>
      <c r="J212" s="154">
        <f>IF(VLOOKUP($B212,Snapshot!$D:$AJ,29,FALSE)="#N/A N/A","NA",VLOOKUP($B212,Snapshot!$D:$AJ,31,FALSE))</f>
        <v>12.793060000000001</v>
      </c>
      <c r="K212" s="154">
        <f>IF(VLOOKUP($B212,Snapshot!$D:$AJ,30,FALSE)="#N/A N/A","NA",VLOOKUP($B212,Snapshot!$D:$AJ,32,FALSE))</f>
        <v>45.113410000000002</v>
      </c>
      <c r="L212" s="155">
        <f>IF(VLOOKUP($B212,Snapshot!$D:$AJ,31,FALSE)="#N/A N/A","NA",VLOOKUP($B212,Snapshot!$D:$AJ,33,FALSE))</f>
        <v>32.451770000000003</v>
      </c>
      <c r="M212" s="150">
        <f>VLOOKUP($B212,Snapshot!$D:$AJ,11,FALSE)</f>
        <v>15.998588196754506</v>
      </c>
      <c r="N212" s="151">
        <f>VLOOKUP($B212,Snapshot!$D:$AJ,12,FALSE)</f>
        <v>20.552313086238257</v>
      </c>
      <c r="O212" s="152">
        <f>VLOOKUP($B212,Snapshot!$D:$AJ,13,FALSE)</f>
        <v>23.789363852214223</v>
      </c>
      <c r="P212" s="151">
        <f>VLOOKUP($B212,Snapshot!$D:$AJ,14,FALSE)</f>
        <v>-27.803050111468707</v>
      </c>
      <c r="Q212" s="151">
        <f>VLOOKUP($B212,Snapshot!$D:$AJ,15,FALSE)</f>
        <v>28.463292094783242</v>
      </c>
      <c r="R212" s="151">
        <f>VLOOKUP($B212,Snapshot!$D:$AJ,16,FALSE)</f>
        <v>15.75029901691931</v>
      </c>
      <c r="S212" s="150">
        <f>VLOOKUP($B212,Snapshot!$D:$AJ,17,FALSE)</f>
        <v>38.190869874627325</v>
      </c>
      <c r="T212" s="151">
        <f>VLOOKUP($B212,Snapshot!$D:$AJ,18,FALSE)</f>
        <v>29.729013831008785</v>
      </c>
      <c r="U212" s="152">
        <f>VLOOKUP($B212,Snapshot!$D:$AJ,19,FALSE)</f>
        <v>25.683746896120994</v>
      </c>
      <c r="V212" s="150">
        <f>VLOOKUP($B212,Snapshot!$D:$AJ,20,FALSE)</f>
        <v>5.4701284648977921</v>
      </c>
      <c r="W212" s="151">
        <f>VLOOKUP($B212,Snapshot!$D:$AJ,21,FALSE)</f>
        <v>4.878538127136653</v>
      </c>
      <c r="X212" s="152">
        <f>VLOOKUP($B212,Snapshot!$D:$AJ,22,FALSE)</f>
        <v>4.3357727019868353</v>
      </c>
      <c r="Y212" s="150">
        <f>VLOOKUP($B212,Snapshot!$D:$AJ,23,FALSE)</f>
        <v>21.717144714823203</v>
      </c>
      <c r="Z212" s="151">
        <f>VLOOKUP($B212,Snapshot!$D:$AJ,24,FALSE)</f>
        <v>17.226770995837697</v>
      </c>
      <c r="AA212" s="152">
        <f>VLOOKUP($B212,Snapshot!$D:$AJ,25,FALSE)</f>
        <v>14.936092029034858</v>
      </c>
      <c r="AB212" s="150">
        <f>VLOOKUP($B212,Snapshot!$D:$AJ,26,FALSE)</f>
        <v>14.999694399263733</v>
      </c>
      <c r="AC212" s="151">
        <f>VLOOKUP($B212,Snapshot!$D:$AJ,27,FALSE)</f>
        <v>17.348116364139855</v>
      </c>
      <c r="AD212" s="152">
        <f>VLOOKUP($B212,Snapshot!$D:$AJ,28,FALSE)</f>
        <v>17.875778558040068</v>
      </c>
      <c r="AE212" s="152">
        <f>VLOOKUP($B212,Snapshot!$D:$AJ,29,FALSE)</f>
        <v>0.92635024549918166</v>
      </c>
    </row>
    <row r="213" spans="2:31" ht="12.75">
      <c r="B213" s="252" t="s">
        <v>181</v>
      </c>
      <c r="C213" s="165" t="s">
        <v>430</v>
      </c>
      <c r="D213" s="177" t="s">
        <v>103</v>
      </c>
      <c r="E213" s="148">
        <f>VLOOKUP($B213,Snapshot!$D:$AJ,2,FALSE)</f>
        <v>436.95</v>
      </c>
      <c r="F213" s="148">
        <f>VLOOKUP($B213,Snapshot!$D:$AJ,3,FALSE)</f>
        <v>460</v>
      </c>
      <c r="G213" s="148">
        <f t="shared" ref="G213" si="47">IF(IFERROR(((IF(F213&lt;0,"-",F213))/E213*100-100),"-")=-100,"-",(IFERROR(((IF(F213&lt;0,"-",F213))/E213*100-100),"-")))</f>
        <v>5.2752031124842631</v>
      </c>
      <c r="H213" s="149">
        <f>VLOOKUP($B213,Snapshot!$D:$AJ,8,FALSE)</f>
        <v>10.738680322580645</v>
      </c>
      <c r="I213" s="153">
        <f>IF(VLOOKUP($B213,Snapshot!$D:$AJ,28,FALSE)="#N/A N/A","NA",VLOOKUP($B213,Snapshot!$D:$AJ,30,FALSE))</f>
        <v>30.94096</v>
      </c>
      <c r="J213" s="154">
        <f>IF(VLOOKUP($B213,Snapshot!$D:$AJ,29,FALSE)="#N/A N/A","NA",VLOOKUP($B213,Snapshot!$D:$AJ,31,FALSE))</f>
        <v>39.259540000000001</v>
      </c>
      <c r="K213" s="154">
        <f>IF(VLOOKUP($B213,Snapshot!$D:$AJ,30,FALSE)="#N/A N/A","NA",VLOOKUP($B213,Snapshot!$D:$AJ,32,FALSE))</f>
        <v>155.72569999999999</v>
      </c>
      <c r="L213" s="155">
        <f>IF(VLOOKUP($B213,Snapshot!$D:$AJ,31,FALSE)="#N/A N/A","NA",VLOOKUP($B213,Snapshot!$D:$AJ,33,FALSE))</f>
        <v>64.369900000000001</v>
      </c>
      <c r="M213" s="150">
        <f>VLOOKUP($B213,Snapshot!$D:$AJ,11,FALSE)</f>
        <v>75.242129101066183</v>
      </c>
      <c r="N213" s="151">
        <f>VLOOKUP($B213,Snapshot!$D:$AJ,12,FALSE)</f>
        <v>26.729878149971835</v>
      </c>
      <c r="O213" s="152">
        <f>VLOOKUP($B213,Snapshot!$D:$AJ,13,FALSE)</f>
        <v>46.981054729533611</v>
      </c>
      <c r="P213" s="151" t="str">
        <f>VLOOKUP($B213,Snapshot!$D:$AJ,14,FALSE)</f>
        <v>LP</v>
      </c>
      <c r="Q213" s="151">
        <f>VLOOKUP($B213,Snapshot!$D:$AJ,15,FALSE)</f>
        <v>-64.47485143054908</v>
      </c>
      <c r="R213" s="151">
        <f>VLOOKUP($B213,Snapshot!$D:$AJ,16,FALSE)</f>
        <v>75.762322843148141</v>
      </c>
      <c r="S213" s="150">
        <f>VLOOKUP($B213,Snapshot!$D:$AJ,17,FALSE)</f>
        <v>5.8072519374496059</v>
      </c>
      <c r="T213" s="151">
        <f>VLOOKUP($B213,Snapshot!$D:$AJ,18,FALSE)</f>
        <v>16.346875864844165</v>
      </c>
      <c r="U213" s="152">
        <f>VLOOKUP($B213,Snapshot!$D:$AJ,19,FALSE)</f>
        <v>9.3005574803607161</v>
      </c>
      <c r="V213" s="150">
        <f>VLOOKUP($B213,Snapshot!$D:$AJ,20,FALSE)</f>
        <v>1.9820588058527728</v>
      </c>
      <c r="W213" s="151">
        <f>VLOOKUP($B213,Snapshot!$D:$AJ,21,FALSE)</f>
        <v>1.8203229177625118</v>
      </c>
      <c r="X213" s="152">
        <f>VLOOKUP($B213,Snapshot!$D:$AJ,22,FALSE)</f>
        <v>1.596573205720232</v>
      </c>
      <c r="Y213" s="150">
        <f>VLOOKUP($B213,Snapshot!$D:$AJ,23,FALSE)</f>
        <v>6.106538339956459</v>
      </c>
      <c r="Z213" s="151">
        <f>VLOOKUP($B213,Snapshot!$D:$AJ,24,FALSE)</f>
        <v>11.796585206228549</v>
      </c>
      <c r="AA213" s="152">
        <f>VLOOKUP($B213,Snapshot!$D:$AJ,25,FALSE)</f>
        <v>8.0668862492134075</v>
      </c>
      <c r="AB213" s="150">
        <f>VLOOKUP($B213,Snapshot!$D:$AJ,26,FALSE)</f>
        <v>40.448789171432601</v>
      </c>
      <c r="AC213" s="151">
        <f>VLOOKUP($B213,Snapshot!$D:$AJ,27,FALSE)</f>
        <v>11.609258710128451</v>
      </c>
      <c r="AD213" s="152">
        <f>VLOOKUP($B213,Snapshot!$D:$AJ,28,FALSE)</f>
        <v>18.29053933612532</v>
      </c>
      <c r="AE213" s="152">
        <f>VLOOKUP($B213,Snapshot!$D:$AJ,29,FALSE)</f>
        <v>4.8060418812221082</v>
      </c>
    </row>
    <row r="214" spans="2:31" ht="12.75">
      <c r="B214" s="252" t="s">
        <v>182</v>
      </c>
      <c r="C214" s="165" t="s">
        <v>432</v>
      </c>
      <c r="D214" s="177" t="s">
        <v>103</v>
      </c>
      <c r="E214" s="148">
        <f>VLOOKUP($B214,Snapshot!$D:$AJ,2,FALSE)</f>
        <v>179.9</v>
      </c>
      <c r="F214" s="148">
        <f>VLOOKUP($B214,Snapshot!$D:$AJ,3,FALSE)</f>
        <v>215</v>
      </c>
      <c r="G214" s="148">
        <f t="shared" ref="G214:G215" si="48">IF(IFERROR(((IF(F214&lt;0,"-",F214))/E214*100-100),"-")=-100,"-",(IFERROR(((IF(F214&lt;0,"-",F214))/E214*100-100),"-")))</f>
        <v>19.510839355197334</v>
      </c>
      <c r="H214" s="149">
        <f>VLOOKUP($B214,Snapshot!$D:$AJ,8,FALSE)</f>
        <v>28.934196742414183</v>
      </c>
      <c r="I214" s="153">
        <f>IF(VLOOKUP($B214,Snapshot!$D:$AJ,28,FALSE)="#N/A N/A","NA",VLOOKUP($B214,Snapshot!$D:$AJ,30,FALSE))</f>
        <v>9.9633210000000005</v>
      </c>
      <c r="J214" s="154">
        <f>IF(VLOOKUP($B214,Snapshot!$D:$AJ,29,FALSE)="#N/A N/A","NA",VLOOKUP($B214,Snapshot!$D:$AJ,31,FALSE))</f>
        <v>8.2105259999999998</v>
      </c>
      <c r="K214" s="154">
        <f>IF(VLOOKUP($B214,Snapshot!$D:$AJ,30,FALSE)="#N/A N/A","NA",VLOOKUP($B214,Snapshot!$D:$AJ,32,FALSE))</f>
        <v>99.004419999999996</v>
      </c>
      <c r="L214" s="155">
        <f>IF(VLOOKUP($B214,Snapshot!$D:$AJ,31,FALSE)="#N/A N/A","NA",VLOOKUP($B214,Snapshot!$D:$AJ,33,FALSE))</f>
        <v>38.597839999999998</v>
      </c>
      <c r="M214" s="150">
        <f>VLOOKUP($B214,Snapshot!$D:$AJ,11,FALSE)</f>
        <v>29.45561867779579</v>
      </c>
      <c r="N214" s="151">
        <f>VLOOKUP($B214,Snapshot!$D:$AJ,12,FALSE)</f>
        <v>9.4722739002673926</v>
      </c>
      <c r="O214" s="152">
        <f>VLOOKUP($B214,Snapshot!$D:$AJ,13,FALSE)</f>
        <v>13.311907920428702</v>
      </c>
      <c r="P214" s="151">
        <f>VLOOKUP($B214,Snapshot!$D:$AJ,14,FALSE)</f>
        <v>344.74011418231021</v>
      </c>
      <c r="Q214" s="151">
        <f>VLOOKUP($B214,Snapshot!$D:$AJ,15,FALSE)</f>
        <v>-67.842217120335775</v>
      </c>
      <c r="R214" s="151">
        <f>VLOOKUP($B214,Snapshot!$D:$AJ,16,FALSE)</f>
        <v>40.535504574597667</v>
      </c>
      <c r="S214" s="150">
        <f>VLOOKUP($B214,Snapshot!$D:$AJ,17,FALSE)</f>
        <v>6.1074935131344592</v>
      </c>
      <c r="T214" s="151">
        <f>VLOOKUP($B214,Snapshot!$D:$AJ,18,FALSE)</f>
        <v>18.992271749544912</v>
      </c>
      <c r="U214" s="152">
        <f>VLOOKUP($B214,Snapshot!$D:$AJ,19,FALSE)</f>
        <v>13.51421607446083</v>
      </c>
      <c r="V214" s="150">
        <f>VLOOKUP($B214,Snapshot!$D:$AJ,20,FALSE)</f>
        <v>1.3481842767933887</v>
      </c>
      <c r="W214" s="151">
        <f>VLOOKUP($B214,Snapshot!$D:$AJ,21,FALSE)</f>
        <v>1.3238410553199433</v>
      </c>
      <c r="X214" s="152">
        <f>VLOOKUP($B214,Snapshot!$D:$AJ,22,FALSE)</f>
        <v>1.2531018761151178</v>
      </c>
      <c r="Y214" s="150">
        <f>VLOOKUP($B214,Snapshot!$D:$AJ,23,FALSE)</f>
        <v>4.7214485157698158</v>
      </c>
      <c r="Z214" s="151">
        <f>VLOOKUP($B214,Snapshot!$D:$AJ,24,FALSE)</f>
        <v>9.7178218817032089</v>
      </c>
      <c r="AA214" s="152">
        <f>VLOOKUP($B214,Snapshot!$D:$AJ,25,FALSE)</f>
        <v>8.3344480005705908</v>
      </c>
      <c r="AB214" s="150">
        <f>VLOOKUP($B214,Snapshot!$D:$AJ,26,FALSE)</f>
        <v>25.079884860518181</v>
      </c>
      <c r="AC214" s="151">
        <f>VLOOKUP($B214,Snapshot!$D:$AJ,27,FALSE)</f>
        <v>6.944948573754063</v>
      </c>
      <c r="AD214" s="152">
        <f>VLOOKUP($B214,Snapshot!$D:$AJ,28,FALSE)</f>
        <v>9.2910942658289652</v>
      </c>
      <c r="AE214" s="152">
        <f>VLOOKUP($B214,Snapshot!$D:$AJ,29,FALSE)</f>
        <v>10.005558643690941</v>
      </c>
    </row>
    <row r="215" spans="2:31" ht="12.75">
      <c r="B215" s="252" t="s">
        <v>183</v>
      </c>
      <c r="C215" s="165" t="s">
        <v>431</v>
      </c>
      <c r="D215" s="177" t="s">
        <v>103</v>
      </c>
      <c r="E215" s="148">
        <f>VLOOKUP($B215,Snapshot!$D:$AJ,2,FALSE)</f>
        <v>549.20000000000005</v>
      </c>
      <c r="F215" s="148">
        <f>VLOOKUP($B215,Snapshot!$D:$AJ,3,FALSE)</f>
        <v>475</v>
      </c>
      <c r="G215" s="148">
        <f t="shared" si="48"/>
        <v>-13.510560815731978</v>
      </c>
      <c r="H215" s="149">
        <f>VLOOKUP($B215,Snapshot!$D:$AJ,8,FALSE)</f>
        <v>4.5897252090800471</v>
      </c>
      <c r="I215" s="153">
        <f>IF(VLOOKUP($B215,Snapshot!$D:$AJ,28,FALSE)="#N/A N/A","NA",VLOOKUP($B215,Snapshot!$D:$AJ,30,FALSE))</f>
        <v>13.83563</v>
      </c>
      <c r="J215" s="154">
        <f>IF(VLOOKUP($B215,Snapshot!$D:$AJ,29,FALSE)="#N/A N/A","NA",VLOOKUP($B215,Snapshot!$D:$AJ,31,FALSE))</f>
        <v>29.056519999999999</v>
      </c>
      <c r="K215" s="154">
        <f>IF(VLOOKUP($B215,Snapshot!$D:$AJ,30,FALSE)="#N/A N/A","NA",VLOOKUP($B215,Snapshot!$D:$AJ,32,FALSE))</f>
        <v>20.862680000000001</v>
      </c>
      <c r="L215" s="155">
        <f>IF(VLOOKUP($B215,Snapshot!$D:$AJ,31,FALSE)="#N/A N/A","NA",VLOOKUP($B215,Snapshot!$D:$AJ,33,FALSE))</f>
        <v>31.35613</v>
      </c>
      <c r="M215" s="150">
        <f>VLOOKUP($B215,Snapshot!$D:$AJ,11,FALSE)</f>
        <v>24.972571428571385</v>
      </c>
      <c r="N215" s="151">
        <f>VLOOKUP($B215,Snapshot!$D:$AJ,12,FALSE)</f>
        <v>23.361680405099968</v>
      </c>
      <c r="O215" s="152">
        <f>VLOOKUP($B215,Snapshot!$D:$AJ,13,FALSE)</f>
        <v>30.764986779951542</v>
      </c>
      <c r="P215" s="151">
        <f>VLOOKUP($B215,Snapshot!$D:$AJ,14,FALSE)</f>
        <v>20.970208643299326</v>
      </c>
      <c r="Q215" s="151">
        <f>VLOOKUP($B215,Snapshot!$D:$AJ,15,FALSE)</f>
        <v>-6.4506413689876529</v>
      </c>
      <c r="R215" s="151">
        <f>VLOOKUP($B215,Snapshot!$D:$AJ,16,FALSE)</f>
        <v>31.689956571939916</v>
      </c>
      <c r="S215" s="150">
        <f>VLOOKUP($B215,Snapshot!$D:$AJ,17,FALSE)</f>
        <v>21.992128506704539</v>
      </c>
      <c r="T215" s="151">
        <f>VLOOKUP($B215,Snapshot!$D:$AJ,18,FALSE)</f>
        <v>23.508582879171101</v>
      </c>
      <c r="U215" s="152">
        <f>VLOOKUP($B215,Snapshot!$D:$AJ,19,FALSE)</f>
        <v>17.851462245967689</v>
      </c>
      <c r="V215" s="150">
        <f>VLOOKUP($B215,Snapshot!$D:$AJ,20,FALSE)</f>
        <v>4.4954594035833644</v>
      </c>
      <c r="W215" s="151">
        <f>VLOOKUP($B215,Snapshot!$D:$AJ,21,FALSE)</f>
        <v>3.9647449402247785</v>
      </c>
      <c r="X215" s="152">
        <f>VLOOKUP($B215,Snapshot!$D:$AJ,22,FALSE)</f>
        <v>3.4312908706731569</v>
      </c>
      <c r="Y215" s="150">
        <f>VLOOKUP($B215,Snapshot!$D:$AJ,23,FALSE)</f>
        <v>15.322787671377583</v>
      </c>
      <c r="Z215" s="151">
        <f>VLOOKUP($B215,Snapshot!$D:$AJ,24,FALSE)</f>
        <v>15.238594386767094</v>
      </c>
      <c r="AA215" s="152">
        <f>VLOOKUP($B215,Snapshot!$D:$AJ,25,FALSE)</f>
        <v>11.540114915711355</v>
      </c>
      <c r="AB215" s="150">
        <f>VLOOKUP($B215,Snapshot!$D:$AJ,26,FALSE)</f>
        <v>22.356394237225246</v>
      </c>
      <c r="AC215" s="151">
        <f>VLOOKUP($B215,Snapshot!$D:$AJ,27,FALSE)</f>
        <v>17.923054533276829</v>
      </c>
      <c r="AD215" s="152">
        <f>VLOOKUP($B215,Snapshot!$D:$AJ,28,FALSE)</f>
        <v>20.60772180398844</v>
      </c>
      <c r="AE215" s="152">
        <f>VLOOKUP($B215,Snapshot!$D:$AJ,29,FALSE)</f>
        <v>1.3641244407449773</v>
      </c>
    </row>
    <row r="216" spans="2:31" ht="12.75">
      <c r="B216" s="252" t="s">
        <v>186</v>
      </c>
      <c r="C216" s="165" t="s">
        <v>435</v>
      </c>
      <c r="D216" s="177" t="s">
        <v>103</v>
      </c>
      <c r="E216" s="148">
        <f>VLOOKUP($B216,Snapshot!$D:$AJ,2,FALSE)</f>
        <v>296.64999999999998</v>
      </c>
      <c r="F216" s="148">
        <f>VLOOKUP($B216,Snapshot!$D:$AJ,3,FALSE)</f>
        <v>360</v>
      </c>
      <c r="G216" s="148">
        <f t="shared" ref="G216:G217" si="49">IF(IFERROR(((IF(F216&lt;0,"-",F216))/E216*100-100),"-")=-100,"-",(IFERROR(((IF(F216&lt;0,"-",F216))/E216*100-100),"-")))</f>
        <v>21.355132310803995</v>
      </c>
      <c r="H216" s="149">
        <f>VLOOKUP($B216,Snapshot!$D:$AJ,8,FALSE)</f>
        <v>45.246057658303471</v>
      </c>
      <c r="I216" s="153">
        <f>IF(VLOOKUP($B216,Snapshot!$D:$AJ,28,FALSE)="#N/A N/A","NA",VLOOKUP($B216,Snapshot!$D:$AJ,30,FALSE))</f>
        <v>10.85575</v>
      </c>
      <c r="J216" s="154">
        <f>IF(VLOOKUP($B216,Snapshot!$D:$AJ,29,FALSE)="#N/A N/A","NA",VLOOKUP($B216,Snapshot!$D:$AJ,31,FALSE))</f>
        <v>13.290050000000001</v>
      </c>
      <c r="K216" s="154">
        <f>IF(VLOOKUP($B216,Snapshot!$D:$AJ,30,FALSE)="#N/A N/A","NA",VLOOKUP($B216,Snapshot!$D:$AJ,32,FALSE))</f>
        <v>58.424570000000003</v>
      </c>
      <c r="L216" s="155">
        <f>IF(VLOOKUP($B216,Snapshot!$D:$AJ,31,FALSE)="#N/A N/A","NA",VLOOKUP($B216,Snapshot!$D:$AJ,33,FALSE))</f>
        <v>44.672029999999999</v>
      </c>
      <c r="M216" s="150">
        <f>VLOOKUP($B216,Snapshot!$D:$AJ,11,FALSE)</f>
        <v>46.344786420106544</v>
      </c>
      <c r="N216" s="151">
        <f>VLOOKUP($B216,Snapshot!$D:$AJ,12,FALSE)</f>
        <v>47.900010946120453</v>
      </c>
      <c r="O216" s="152">
        <f>VLOOKUP($B216,Snapshot!$D:$AJ,13,FALSE)</f>
        <v>53.543890794492349</v>
      </c>
      <c r="P216" s="151">
        <f>VLOOKUP($B216,Snapshot!$D:$AJ,14,FALSE)</f>
        <v>44.89910009779183</v>
      </c>
      <c r="Q216" s="151">
        <f>VLOOKUP($B216,Snapshot!$D:$AJ,15,FALSE)</f>
        <v>3.3557701872139356</v>
      </c>
      <c r="R216" s="151">
        <f>VLOOKUP($B216,Snapshot!$D:$AJ,16,FALSE)</f>
        <v>11.782627471046547</v>
      </c>
      <c r="S216" s="150">
        <f>VLOOKUP($B216,Snapshot!$D:$AJ,17,FALSE)</f>
        <v>6.4009357451974207</v>
      </c>
      <c r="T216" s="151">
        <f>VLOOKUP($B216,Snapshot!$D:$AJ,18,FALSE)</f>
        <v>6.1931092319306957</v>
      </c>
      <c r="U216" s="152">
        <f>VLOOKUP($B216,Snapshot!$D:$AJ,19,FALSE)</f>
        <v>5.5403146016896123</v>
      </c>
      <c r="V216" s="150">
        <f>VLOOKUP($B216,Snapshot!$D:$AJ,20,FALSE)</f>
        <v>1.1294342365981118</v>
      </c>
      <c r="W216" s="151">
        <f>VLOOKUP($B216,Snapshot!$D:$AJ,21,FALSE)</f>
        <v>1.0027339415594159</v>
      </c>
      <c r="X216" s="152">
        <f>VLOOKUP($B216,Snapshot!$D:$AJ,22,FALSE)</f>
        <v>0.89035993235186328</v>
      </c>
      <c r="Y216" s="150">
        <f>VLOOKUP($B216,Snapshot!$D:$AJ,23,FALSE)</f>
        <v>4.2502727674448861</v>
      </c>
      <c r="Z216" s="151">
        <f>VLOOKUP($B216,Snapshot!$D:$AJ,24,FALSE)</f>
        <v>3.6963069622300555</v>
      </c>
      <c r="AA216" s="152">
        <f>VLOOKUP($B216,Snapshot!$D:$AJ,25,FALSE)</f>
        <v>2.9886620604058254</v>
      </c>
      <c r="AB216" s="150">
        <f>VLOOKUP($B216,Snapshot!$D:$AJ,26,FALSE)</f>
        <v>18.81212828277156</v>
      </c>
      <c r="AC216" s="151">
        <f>VLOOKUP($B216,Snapshot!$D:$AJ,27,FALSE)</f>
        <v>16.815112471566554</v>
      </c>
      <c r="AD216" s="152">
        <f>VLOOKUP($B216,Snapshot!$D:$AJ,28,FALSE)</f>
        <v>16.68891323520311</v>
      </c>
      <c r="AE216" s="152">
        <f>VLOOKUP($B216,Snapshot!$D:$AJ,29,FALSE)</f>
        <v>4.1294454744648572</v>
      </c>
    </row>
    <row r="217" spans="2:31" ht="12.75">
      <c r="B217" s="252" t="s">
        <v>184</v>
      </c>
      <c r="C217" s="165" t="s">
        <v>433</v>
      </c>
      <c r="D217" s="177" t="s">
        <v>103</v>
      </c>
      <c r="E217" s="148">
        <f>VLOOKUP($B217,Snapshot!$D:$AJ,2,FALSE)</f>
        <v>180.05</v>
      </c>
      <c r="F217" s="148">
        <f>VLOOKUP($B217,Snapshot!$D:$AJ,3,FALSE)</f>
        <v>170</v>
      </c>
      <c r="G217" s="148">
        <f t="shared" si="49"/>
        <v>-5.581782838100537</v>
      </c>
      <c r="H217" s="149">
        <f>VLOOKUP($B217,Snapshot!$D:$AJ,8,FALSE)</f>
        <v>3.7272817204301072</v>
      </c>
      <c r="I217" s="153">
        <f>IF(VLOOKUP($B217,Snapshot!$D:$AJ,28,FALSE)="#N/A N/A","NA",VLOOKUP($B217,Snapshot!$D:$AJ,30,FALSE))</f>
        <v>-15.84482</v>
      </c>
      <c r="J217" s="154">
        <f>IF(VLOOKUP($B217,Snapshot!$D:$AJ,29,FALSE)="#N/A N/A","NA",VLOOKUP($B217,Snapshot!$D:$AJ,31,FALSE))</f>
        <v>-18.028680000000001</v>
      </c>
      <c r="K217" s="154">
        <f>IF(VLOOKUP($B217,Snapshot!$D:$AJ,30,FALSE)="#N/A N/A","NA",VLOOKUP($B217,Snapshot!$D:$AJ,32,FALSE))</f>
        <v>93.373429999999999</v>
      </c>
      <c r="L217" s="155">
        <f>IF(VLOOKUP($B217,Snapshot!$D:$AJ,31,FALSE)="#N/A N/A","NA",VLOOKUP($B217,Snapshot!$D:$AJ,33,FALSE))</f>
        <v>35.121949999999998</v>
      </c>
      <c r="M217" s="150">
        <f>VLOOKUP($B217,Snapshot!$D:$AJ,11,FALSE)</f>
        <v>20.547790388699529</v>
      </c>
      <c r="N217" s="151">
        <f>VLOOKUP($B217,Snapshot!$D:$AJ,12,FALSE)</f>
        <v>9.4203419379193249</v>
      </c>
      <c r="O217" s="152">
        <f>VLOOKUP($B217,Snapshot!$D:$AJ,13,FALSE)</f>
        <v>15.363321661283113</v>
      </c>
      <c r="P217" s="151">
        <f>VLOOKUP($B217,Snapshot!$D:$AJ,14,FALSE)</f>
        <v>36.577771666623391</v>
      </c>
      <c r="Q217" s="151">
        <f>VLOOKUP($B217,Snapshot!$D:$AJ,15,FALSE)</f>
        <v>-54.153990479189716</v>
      </c>
      <c r="R217" s="151">
        <f>VLOOKUP($B217,Snapshot!$D:$AJ,16,FALSE)</f>
        <v>63.086666731721806</v>
      </c>
      <c r="S217" s="150">
        <f>VLOOKUP($B217,Snapshot!$D:$AJ,17,FALSE)</f>
        <v>8.7624993536541229</v>
      </c>
      <c r="T217" s="151">
        <f>VLOOKUP($B217,Snapshot!$D:$AJ,18,FALSE)</f>
        <v>19.112894328734711</v>
      </c>
      <c r="U217" s="152">
        <f>VLOOKUP($B217,Snapshot!$D:$AJ,19,FALSE)</f>
        <v>11.719470826009029</v>
      </c>
      <c r="V217" s="150">
        <f>VLOOKUP($B217,Snapshot!$D:$AJ,20,FALSE)</f>
        <v>2.3813674623513754</v>
      </c>
      <c r="W217" s="151">
        <f>VLOOKUP($B217,Snapshot!$D:$AJ,21,FALSE)</f>
        <v>2.1655176517919399</v>
      </c>
      <c r="X217" s="152">
        <f>VLOOKUP($B217,Snapshot!$D:$AJ,22,FALSE)</f>
        <v>1.8866293491610735</v>
      </c>
      <c r="Y217" s="150">
        <f>VLOOKUP($B217,Snapshot!$D:$AJ,23,FALSE)</f>
        <v>5.5708474593592063</v>
      </c>
      <c r="Z217" s="151">
        <f>VLOOKUP($B217,Snapshot!$D:$AJ,24,FALSE)</f>
        <v>8.580305896582594</v>
      </c>
      <c r="AA217" s="152">
        <f>VLOOKUP($B217,Snapshot!$D:$AJ,25,FALSE)</f>
        <v>6.1513089354894896</v>
      </c>
      <c r="AB217" s="150">
        <f>VLOOKUP($B217,Snapshot!$D:$AJ,26,FALSE)</f>
        <v>31.199070872994401</v>
      </c>
      <c r="AC217" s="151">
        <f>VLOOKUP($B217,Snapshot!$D:$AJ,27,FALSE)</f>
        <v>11.868004421753712</v>
      </c>
      <c r="AD217" s="152">
        <f>VLOOKUP($B217,Snapshot!$D:$AJ,28,FALSE)</f>
        <v>17.206205905491405</v>
      </c>
      <c r="AE217" s="152">
        <f>VLOOKUP($B217,Snapshot!$D:$AJ,29,FALSE)</f>
        <v>1.666203832268814</v>
      </c>
    </row>
    <row r="218" spans="2:31" ht="12.75">
      <c r="B218" s="252" t="s">
        <v>521</v>
      </c>
      <c r="C218" s="165" t="s">
        <v>529</v>
      </c>
      <c r="D218" s="177" t="s">
        <v>103</v>
      </c>
      <c r="E218" s="148">
        <f>VLOOKUP($B218,Snapshot!$D:$AJ,2,FALSE)</f>
        <v>1946.45</v>
      </c>
      <c r="F218" s="148">
        <f>VLOOKUP($B218,Snapshot!$D:$AJ,3,FALSE)</f>
        <v>2200</v>
      </c>
      <c r="G218" s="148">
        <f t="shared" ref="G218" si="50">IF(IFERROR(((IF(F218&lt;0,"-",F218))/E218*100-100),"-")=-100,"-",(IFERROR(((IF(F218&lt;0,"-",F218))/E218*100-100),"-")))</f>
        <v>13.026278609776767</v>
      </c>
      <c r="H218" s="149">
        <f>VLOOKUP($B218,Snapshot!$D:$AJ,8,FALSE)</f>
        <v>2.3182025567502986</v>
      </c>
      <c r="I218" s="153">
        <f>IF(VLOOKUP($B218,Snapshot!$D:$AJ,28,FALSE)="#N/A N/A","NA",VLOOKUP($B218,Snapshot!$D:$AJ,30,FALSE))</f>
        <v>29.543109999999999</v>
      </c>
      <c r="J218" s="154">
        <f>IF(VLOOKUP($B218,Snapshot!$D:$AJ,29,FALSE)="#N/A N/A","NA",VLOOKUP($B218,Snapshot!$D:$AJ,31,FALSE))</f>
        <v>42.180419999999998</v>
      </c>
      <c r="K218" s="154">
        <f>IF(VLOOKUP($B218,Snapshot!$D:$AJ,30,FALSE)="#N/A N/A","NA",VLOOKUP($B218,Snapshot!$D:$AJ,32,FALSE))</f>
        <v>90.800370000000001</v>
      </c>
      <c r="L218" s="155">
        <f>IF(VLOOKUP($B218,Snapshot!$D:$AJ,31,FALSE)="#N/A N/A","NA",VLOOKUP($B218,Snapshot!$D:$AJ,33,FALSE))</f>
        <v>62.278550000000003</v>
      </c>
      <c r="M218" s="150">
        <f>VLOOKUP($B218,Snapshot!$D:$AJ,11,FALSE)</f>
        <v>132.31366009647601</v>
      </c>
      <c r="N218" s="151">
        <f>VLOOKUP($B218,Snapshot!$D:$AJ,12,FALSE)</f>
        <v>129.35125698813596</v>
      </c>
      <c r="O218" s="152">
        <f>VLOOKUP($B218,Snapshot!$D:$AJ,13,FALSE)</f>
        <v>136.93690559721526</v>
      </c>
      <c r="P218" s="151">
        <f>VLOOKUP($B218,Snapshot!$D:$AJ,14,FALSE)</f>
        <v>65.431850444021066</v>
      </c>
      <c r="Q218" s="151">
        <f>VLOOKUP($B218,Snapshot!$D:$AJ,15,FALSE)</f>
        <v>-2.2389246175943067</v>
      </c>
      <c r="R218" s="151">
        <f>VLOOKUP($B218,Snapshot!$D:$AJ,16,FALSE)</f>
        <v>5.8643795087163664</v>
      </c>
      <c r="S218" s="150">
        <f>VLOOKUP($B218,Snapshot!$D:$AJ,17,FALSE)</f>
        <v>14.710877157965045</v>
      </c>
      <c r="T218" s="151">
        <f>VLOOKUP($B218,Snapshot!$D:$AJ,18,FALSE)</f>
        <v>15.047785737238932</v>
      </c>
      <c r="U218" s="152">
        <f>VLOOKUP($B218,Snapshot!$D:$AJ,19,FALSE)</f>
        <v>14.214210489941019</v>
      </c>
      <c r="V218" s="150">
        <f>VLOOKUP($B218,Snapshot!$D:$AJ,20,FALSE)</f>
        <v>3.7385804229933863</v>
      </c>
      <c r="W218" s="151">
        <f>VLOOKUP($B218,Snapshot!$D:$AJ,21,FALSE)</f>
        <v>3.2535753820938185</v>
      </c>
      <c r="X218" s="152">
        <f>VLOOKUP($B218,Snapshot!$D:$AJ,22,FALSE)</f>
        <v>2.8606945269090032</v>
      </c>
      <c r="Y218" s="150">
        <f>VLOOKUP($B218,Snapshot!$D:$AJ,23,FALSE)</f>
        <v>10.326552482050111</v>
      </c>
      <c r="Z218" s="151">
        <f>VLOOKUP($B218,Snapshot!$D:$AJ,24,FALSE)</f>
        <v>10.150067344009731</v>
      </c>
      <c r="AA218" s="152">
        <f>VLOOKUP($B218,Snapshot!$D:$AJ,25,FALSE)</f>
        <v>9.3427853492629165</v>
      </c>
      <c r="AB218" s="150">
        <f>VLOOKUP($B218,Snapshot!$D:$AJ,26,FALSE)</f>
        <v>28.176816963789076</v>
      </c>
      <c r="AC218" s="151">
        <f>VLOOKUP($B218,Snapshot!$D:$AJ,27,FALSE)</f>
        <v>23.121387948606557</v>
      </c>
      <c r="AD218" s="152">
        <f>VLOOKUP($B218,Snapshot!$D:$AJ,28,FALSE)</f>
        <v>21.418793578081228</v>
      </c>
      <c r="AE218" s="152">
        <f>VLOOKUP($B218,Snapshot!$D:$AJ,29,FALSE)</f>
        <v>2.7190764745351998</v>
      </c>
    </row>
    <row r="219" spans="2:31" ht="12.75">
      <c r="B219" s="252" t="s">
        <v>185</v>
      </c>
      <c r="C219" s="165" t="s">
        <v>434</v>
      </c>
      <c r="D219" s="177" t="s">
        <v>103</v>
      </c>
      <c r="E219" s="148">
        <f>VLOOKUP($B219,Snapshot!$D:$AJ,2,FALSE)</f>
        <v>585.45000000000005</v>
      </c>
      <c r="F219" s="148">
        <f>VLOOKUP($B219,Snapshot!$D:$AJ,3,FALSE)</f>
        <v>740</v>
      </c>
      <c r="G219" s="148">
        <f t="shared" ref="G219:G226" si="51">IF(IFERROR(((IF(F219&lt;0,"-",F219))/E219*100-100),"-")=-100,"-",(IFERROR(((IF(F219&lt;0,"-",F219))/E219*100-100),"-")))</f>
        <v>26.398496882739764</v>
      </c>
      <c r="H219" s="149">
        <f>VLOOKUP($B219,Snapshot!$D:$AJ,8,FALSE)</f>
        <v>10.964590000000003</v>
      </c>
      <c r="I219" s="153">
        <f>IF(VLOOKUP($B219,Snapshot!$D:$AJ,28,FALSE)="#N/A N/A","NA",VLOOKUP($B219,Snapshot!$D:$AJ,30,FALSE))</f>
        <v>24.10613</v>
      </c>
      <c r="J219" s="154">
        <f>IF(VLOOKUP($B219,Snapshot!$D:$AJ,29,FALSE)="#N/A N/A","NA",VLOOKUP($B219,Snapshot!$D:$AJ,31,FALSE))</f>
        <v>46.509010000000004</v>
      </c>
      <c r="K219" s="154">
        <f>IF(VLOOKUP($B219,Snapshot!$D:$AJ,30,FALSE)="#N/A N/A","NA",VLOOKUP($B219,Snapshot!$D:$AJ,32,FALSE))</f>
        <v>205.2398</v>
      </c>
      <c r="L219" s="155">
        <f>IF(VLOOKUP($B219,Snapshot!$D:$AJ,31,FALSE)="#N/A N/A","NA",VLOOKUP($B219,Snapshot!$D:$AJ,33,FALSE))</f>
        <v>135.8466</v>
      </c>
      <c r="M219" s="150">
        <f>VLOOKUP($B219,Snapshot!$D:$AJ,11,FALSE)</f>
        <v>48.656688890733186</v>
      </c>
      <c r="N219" s="151">
        <f>VLOOKUP($B219,Snapshot!$D:$AJ,12,FALSE)</f>
        <v>48.673083140933841</v>
      </c>
      <c r="O219" s="152">
        <f>VLOOKUP($B219,Snapshot!$D:$AJ,13,FALSE)</f>
        <v>55.312464154144749</v>
      </c>
      <c r="P219" s="151">
        <f>VLOOKUP($B219,Snapshot!$D:$AJ,14,FALSE)</f>
        <v>16.212997768119266</v>
      </c>
      <c r="Q219" s="151">
        <f>VLOOKUP($B219,Snapshot!$D:$AJ,15,FALSE)</f>
        <v>3.369372346209154E-2</v>
      </c>
      <c r="R219" s="151">
        <f>VLOOKUP($B219,Snapshot!$D:$AJ,16,FALSE)</f>
        <v>13.640765254147658</v>
      </c>
      <c r="S219" s="150">
        <f>VLOOKUP($B219,Snapshot!$D:$AJ,17,FALSE)</f>
        <v>12.03226140838985</v>
      </c>
      <c r="T219" s="151">
        <f>VLOOKUP($B219,Snapshot!$D:$AJ,18,FALSE)</f>
        <v>12.028208657027507</v>
      </c>
      <c r="U219" s="152">
        <f>VLOOKUP($B219,Snapshot!$D:$AJ,19,FALSE)</f>
        <v>10.584413639003106</v>
      </c>
      <c r="V219" s="150">
        <f>VLOOKUP($B219,Snapshot!$D:$AJ,20,FALSE)</f>
        <v>2.1583156686675378</v>
      </c>
      <c r="W219" s="151">
        <f>VLOOKUP($B219,Snapshot!$D:$AJ,21,FALSE)</f>
        <v>1.9198059008278907</v>
      </c>
      <c r="X219" s="152">
        <f>VLOOKUP($B219,Snapshot!$D:$AJ,22,FALSE)</f>
        <v>1.7056126579476749</v>
      </c>
      <c r="Y219" s="150">
        <f>VLOOKUP($B219,Snapshot!$D:$AJ,23,FALSE)</f>
        <v>10.805322530649192</v>
      </c>
      <c r="Z219" s="151">
        <f>VLOOKUP($B219,Snapshot!$D:$AJ,24,FALSE)</f>
        <v>8.8449757134344882</v>
      </c>
      <c r="AA219" s="152">
        <f>VLOOKUP($B219,Snapshot!$D:$AJ,25,FALSE)</f>
        <v>7.6168603304941049</v>
      </c>
      <c r="AB219" s="150">
        <f>VLOOKUP($B219,Snapshot!$D:$AJ,26,FALSE)</f>
        <v>14.147055634570041</v>
      </c>
      <c r="AC219" s="151">
        <f>VLOOKUP($B219,Snapshot!$D:$AJ,27,FALSE)</f>
        <v>16.894337274952342</v>
      </c>
      <c r="AD219" s="152">
        <f>VLOOKUP($B219,Snapshot!$D:$AJ,28,FALSE)</f>
        <v>17.066433425454605</v>
      </c>
      <c r="AE219" s="152">
        <f>VLOOKUP($B219,Snapshot!$D:$AJ,29,FALSE)</f>
        <v>1.7934921854983341</v>
      </c>
    </row>
    <row r="220" spans="2:31" ht="12.75">
      <c r="B220" s="252" t="s">
        <v>187</v>
      </c>
      <c r="C220" s="165" t="s">
        <v>436</v>
      </c>
      <c r="D220" s="177" t="s">
        <v>103</v>
      </c>
      <c r="E220" s="148">
        <f>VLOOKUP($B220,Snapshot!$D:$AJ,2,FALSE)</f>
        <v>339.15</v>
      </c>
      <c r="F220" s="148">
        <f>VLOOKUP($B220,Snapshot!$D:$AJ,3,FALSE)</f>
        <v>380</v>
      </c>
      <c r="G220" s="148">
        <f t="shared" si="51"/>
        <v>12.044817927170868</v>
      </c>
      <c r="H220" s="149">
        <f>VLOOKUP($B220,Snapshot!$D:$AJ,8,FALSE)</f>
        <v>6.0232974910394264</v>
      </c>
      <c r="I220" s="153">
        <f>IF(VLOOKUP($B220,Snapshot!$D:$AJ,28,FALSE)="#N/A N/A","NA",VLOOKUP($B220,Snapshot!$D:$AJ,30,FALSE))</f>
        <v>5.8851120000000003</v>
      </c>
      <c r="J220" s="154">
        <f>IF(VLOOKUP($B220,Snapshot!$D:$AJ,29,FALSE)="#N/A N/A","NA",VLOOKUP($B220,Snapshot!$D:$AJ,31,FALSE))</f>
        <v>28.563310000000001</v>
      </c>
      <c r="K220" s="154">
        <f>IF(VLOOKUP($B220,Snapshot!$D:$AJ,30,FALSE)="#N/A N/A","NA",VLOOKUP($B220,Snapshot!$D:$AJ,32,FALSE))</f>
        <v>47.357439999999997</v>
      </c>
      <c r="L220" s="155">
        <f>IF(VLOOKUP($B220,Snapshot!$D:$AJ,31,FALSE)="#N/A N/A","NA",VLOOKUP($B220,Snapshot!$D:$AJ,33,FALSE))</f>
        <v>52.324280000000002</v>
      </c>
      <c r="M220" s="150">
        <f>VLOOKUP($B220,Snapshot!$D:$AJ,11,FALSE)</f>
        <v>23.57473333333337</v>
      </c>
      <c r="N220" s="151">
        <f>VLOOKUP($B220,Snapshot!$D:$AJ,12,FALSE)</f>
        <v>30.855834701389078</v>
      </c>
      <c r="O220" s="152">
        <f>VLOOKUP($B220,Snapshot!$D:$AJ,13,FALSE)</f>
        <v>31.325258406470446</v>
      </c>
      <c r="P220" s="151">
        <f>VLOOKUP($B220,Snapshot!$D:$AJ,14,FALSE)</f>
        <v>9.1443051414527901</v>
      </c>
      <c r="Q220" s="151">
        <f>VLOOKUP($B220,Snapshot!$D:$AJ,15,FALSE)</f>
        <v>30.885190789244831</v>
      </c>
      <c r="R220" s="151">
        <f>VLOOKUP($B220,Snapshot!$D:$AJ,16,FALSE)</f>
        <v>1.521345021530851</v>
      </c>
      <c r="S220" s="150">
        <f>VLOOKUP($B220,Snapshot!$D:$AJ,17,FALSE)</f>
        <v>14.386164848807033</v>
      </c>
      <c r="T220" s="151">
        <f>VLOOKUP($B220,Snapshot!$D:$AJ,18,FALSE)</f>
        <v>10.991438192554616</v>
      </c>
      <c r="U220" s="152">
        <f>VLOOKUP($B220,Snapshot!$D:$AJ,19,FALSE)</f>
        <v>10.826726330530324</v>
      </c>
      <c r="V220" s="150">
        <f>VLOOKUP($B220,Snapshot!$D:$AJ,20,FALSE)</f>
        <v>2.9990626547503947</v>
      </c>
      <c r="W220" s="151">
        <f>VLOOKUP($B220,Snapshot!$D:$AJ,21,FALSE)</f>
        <v>2.6157720172673842</v>
      </c>
      <c r="X220" s="152">
        <f>VLOOKUP($B220,Snapshot!$D:$AJ,22,FALSE)</f>
        <v>2.315359228741027</v>
      </c>
      <c r="Y220" s="150">
        <f>VLOOKUP($B220,Snapshot!$D:$AJ,23,FALSE)</f>
        <v>8.2598774999855884</v>
      </c>
      <c r="Z220" s="151">
        <f>VLOOKUP($B220,Snapshot!$D:$AJ,24,FALSE)</f>
        <v>6.1301784711209333</v>
      </c>
      <c r="AA220" s="152">
        <f>VLOOKUP($B220,Snapshot!$D:$AJ,25,FALSE)</f>
        <v>5.7366044414620951</v>
      </c>
      <c r="AB220" s="150">
        <f>VLOOKUP($B220,Snapshot!$D:$AJ,26,FALSE)</f>
        <v>22.172305450514397</v>
      </c>
      <c r="AC220" s="151">
        <f>VLOOKUP($B220,Snapshot!$D:$AJ,27,FALSE)</f>
        <v>25.422832080009833</v>
      </c>
      <c r="AD220" s="152">
        <f>VLOOKUP($B220,Snapshot!$D:$AJ,28,FALSE)</f>
        <v>22.688435289397916</v>
      </c>
      <c r="AE220" s="152">
        <f>VLOOKUP($B220,Snapshot!$D:$AJ,29,FALSE)</f>
        <v>3.2181720519372776</v>
      </c>
    </row>
    <row r="221" spans="2:31" ht="12.75">
      <c r="B221" s="252" t="s">
        <v>700</v>
      </c>
      <c r="C221" s="165" t="s">
        <v>437</v>
      </c>
      <c r="D221" s="177" t="s">
        <v>103</v>
      </c>
      <c r="E221" s="148">
        <f>VLOOKUP($B221,Snapshot!$D:$AJ,2,FALSE)</f>
        <v>3052.4</v>
      </c>
      <c r="F221" s="148">
        <f>VLOOKUP($B221,Snapshot!$D:$AJ,3,FALSE)</f>
        <v>3435</v>
      </c>
      <c r="G221" s="148">
        <f t="shared" si="51"/>
        <v>12.53439916131569</v>
      </c>
      <c r="H221" s="149">
        <f>VLOOKUP($B221,Snapshot!$D:$AJ,8,FALSE)</f>
        <v>242.56554599761049</v>
      </c>
      <c r="I221" s="153">
        <f>IF(VLOOKUP($B221,Snapshot!$D:$AJ,28,FALSE)="#N/A N/A","NA",VLOOKUP($B221,Snapshot!$D:$AJ,30,FALSE))</f>
        <v>-0.28421469999999999</v>
      </c>
      <c r="J221" s="154">
        <f>IF(VLOOKUP($B221,Snapshot!$D:$AJ,29,FALSE)="#N/A N/A","NA",VLOOKUP($B221,Snapshot!$D:$AJ,31,FALSE))</f>
        <v>2.1604130000000001</v>
      </c>
      <c r="K221" s="154">
        <f>IF(VLOOKUP($B221,Snapshot!$D:$AJ,30,FALSE)="#N/A N/A","NA",VLOOKUP($B221,Snapshot!$D:$AJ,32,FALSE))</f>
        <v>28.842169999999999</v>
      </c>
      <c r="L221" s="155">
        <f>IF(VLOOKUP($B221,Snapshot!$D:$AJ,31,FALSE)="#N/A N/A","NA",VLOOKUP($B221,Snapshot!$D:$AJ,33,FALSE))</f>
        <v>18.088090000000001</v>
      </c>
      <c r="M221" s="150">
        <f>VLOOKUP($B221,Snapshot!$D:$AJ,11,FALSE)</f>
        <v>102.89831510493644</v>
      </c>
      <c r="N221" s="151">
        <f>VLOOKUP($B221,Snapshot!$D:$AJ,12,FALSE)</f>
        <v>113.89213105071705</v>
      </c>
      <c r="O221" s="152">
        <f>VLOOKUP($B221,Snapshot!$D:$AJ,13,FALSE)</f>
        <v>144.76133502998346</v>
      </c>
      <c r="P221" s="151">
        <f>VLOOKUP($B221,Snapshot!$D:$AJ,14,FALSE)</f>
        <v>4.3761806242691215</v>
      </c>
      <c r="Q221" s="151">
        <f>VLOOKUP($B221,Snapshot!$D:$AJ,15,FALSE)</f>
        <v>10.684155454410549</v>
      </c>
      <c r="R221" s="151">
        <f>VLOOKUP($B221,Snapshot!$D:$AJ,16,FALSE)</f>
        <v>27.103895321372207</v>
      </c>
      <c r="S221" s="150">
        <f>VLOOKUP($B221,Snapshot!$D:$AJ,17,FALSE)</f>
        <v>29.664236940003736</v>
      </c>
      <c r="T221" s="151">
        <f>VLOOKUP($B221,Snapshot!$D:$AJ,18,FALSE)</f>
        <v>26.800798016859854</v>
      </c>
      <c r="U221" s="152">
        <f>VLOOKUP($B221,Snapshot!$D:$AJ,19,FALSE)</f>
        <v>21.085740880793733</v>
      </c>
      <c r="V221" s="150">
        <f>VLOOKUP($B221,Snapshot!$D:$AJ,20,FALSE)</f>
        <v>2.4792928879204421</v>
      </c>
      <c r="W221" s="151">
        <f>VLOOKUP($B221,Snapshot!$D:$AJ,21,FALSE)</f>
        <v>2.2731968338424222</v>
      </c>
      <c r="X221" s="152">
        <f>VLOOKUP($B221,Snapshot!$D:$AJ,22,FALSE)</f>
        <v>2.0543853770012839</v>
      </c>
      <c r="Y221" s="150">
        <f>VLOOKUP($B221,Snapshot!$D:$AJ,23,FALSE)</f>
        <v>14.048871807831945</v>
      </c>
      <c r="Z221" s="151">
        <f>VLOOKUP($B221,Snapshot!$D:$AJ,24,FALSE)</f>
        <v>12.745511747826548</v>
      </c>
      <c r="AA221" s="152">
        <f>VLOOKUP($B221,Snapshot!$D:$AJ,25,FALSE)</f>
        <v>10.24290006387753</v>
      </c>
      <c r="AB221" s="150">
        <f>VLOOKUP($B221,Snapshot!$D:$AJ,26,FALSE)</f>
        <v>8.6237500263217548</v>
      </c>
      <c r="AC221" s="151">
        <f>VLOOKUP($B221,Snapshot!$D:$AJ,27,FALSE)</f>
        <v>9.2904132515527724</v>
      </c>
      <c r="AD221" s="152">
        <f>VLOOKUP($B221,Snapshot!$D:$AJ,28,FALSE)</f>
        <v>10.745430829926656</v>
      </c>
      <c r="AE221" s="152">
        <f>VLOOKUP($B221,Snapshot!$D:$AJ,29,FALSE)</f>
        <v>0.226476306453954</v>
      </c>
    </row>
    <row r="222" spans="2:31" ht="12.75">
      <c r="B222" s="252" t="s">
        <v>662</v>
      </c>
      <c r="C222" s="165" t="s">
        <v>1378</v>
      </c>
      <c r="D222" s="177" t="s">
        <v>104</v>
      </c>
      <c r="E222" s="148">
        <f>VLOOKUP($B222,Snapshot!$D:$AJ,2,FALSE)</f>
        <v>1415</v>
      </c>
      <c r="F222" s="148">
        <f>VLOOKUP($B222,Snapshot!$D:$AJ,3,FALSE)</f>
        <v>1525</v>
      </c>
      <c r="G222" s="148">
        <f t="shared" si="51"/>
        <v>7.7738515901060197</v>
      </c>
      <c r="H222" s="149">
        <f>VLOOKUP($B222,Snapshot!$D:$AJ,8,FALSE)</f>
        <v>3.6994281362007166</v>
      </c>
      <c r="I222" s="153">
        <f>IF(VLOOKUP($B222,Snapshot!$D:$AJ,28,FALSE)="#N/A N/A","NA",VLOOKUP($B222,Snapshot!$D:$AJ,30,FALSE))</f>
        <v>5.2005460000000001</v>
      </c>
      <c r="J222" s="154">
        <f>IF(VLOOKUP($B222,Snapshot!$D:$AJ,29,FALSE)="#N/A N/A","NA",VLOOKUP($B222,Snapshot!$D:$AJ,31,FALSE))</f>
        <v>53.262929999999997</v>
      </c>
      <c r="K222" s="154">
        <f>IF(VLOOKUP($B222,Snapshot!$D:$AJ,30,FALSE)="#N/A N/A","NA",VLOOKUP($B222,Snapshot!$D:$AJ,32,FALSE))</f>
        <v>142.06659999999999</v>
      </c>
      <c r="L222" s="155">
        <f>IF(VLOOKUP($B222,Snapshot!$D:$AJ,31,FALSE)="#N/A N/A","NA",VLOOKUP($B222,Snapshot!$D:$AJ,33,FALSE))</f>
        <v>57.484699999999997</v>
      </c>
      <c r="M222" s="150">
        <f>VLOOKUP($B222,Snapshot!$D:$AJ,11,FALSE)</f>
        <v>22.097074077698437</v>
      </c>
      <c r="N222" s="151">
        <f>VLOOKUP($B222,Snapshot!$D:$AJ,12,FALSE)</f>
        <v>37.106257984001658</v>
      </c>
      <c r="O222" s="152">
        <f>VLOOKUP($B222,Snapshot!$D:$AJ,13,FALSE)</f>
        <v>42.009177647733551</v>
      </c>
      <c r="P222" s="151">
        <f>VLOOKUP($B222,Snapshot!$D:$AJ,14,FALSE)</f>
        <v>82.566232045485592</v>
      </c>
      <c r="Q222" s="151">
        <f>VLOOKUP($B222,Snapshot!$D:$AJ,15,FALSE)</f>
        <v>67.923852060808827</v>
      </c>
      <c r="R222" s="151">
        <f>VLOOKUP($B222,Snapshot!$D:$AJ,16,FALSE)</f>
        <v>13.213188098475959</v>
      </c>
      <c r="S222" s="150">
        <f>VLOOKUP($B222,Snapshot!$D:$AJ,17,FALSE)</f>
        <v>64.035627297285231</v>
      </c>
      <c r="T222" s="151">
        <f>VLOOKUP($B222,Snapshot!$D:$AJ,18,FALSE)</f>
        <v>38.133729372821058</v>
      </c>
      <c r="U222" s="152">
        <f>VLOOKUP($B222,Snapshot!$D:$AJ,19,FALSE)</f>
        <v>33.683115910181144</v>
      </c>
      <c r="V222" s="150">
        <f>VLOOKUP($B222,Snapshot!$D:$AJ,20,FALSE)</f>
        <v>7.9266993750685231</v>
      </c>
      <c r="W222" s="151">
        <f>VLOOKUP($B222,Snapshot!$D:$AJ,21,FALSE)</f>
        <v>6.6240085056233351</v>
      </c>
      <c r="X222" s="152">
        <f>VLOOKUP($B222,Snapshot!$D:$AJ,22,FALSE)</f>
        <v>5.5790798407921161</v>
      </c>
      <c r="Y222" s="150">
        <f>VLOOKUP($B222,Snapshot!$D:$AJ,23,FALSE)</f>
        <v>28.897404049030431</v>
      </c>
      <c r="Z222" s="151">
        <f>VLOOKUP($B222,Snapshot!$D:$AJ,24,FALSE)</f>
        <v>21.267829281249387</v>
      </c>
      <c r="AA222" s="152">
        <f>VLOOKUP($B222,Snapshot!$D:$AJ,25,FALSE)</f>
        <v>18.614746344232511</v>
      </c>
      <c r="AB222" s="150">
        <f>VLOOKUP($B222,Snapshot!$D:$AJ,26,FALSE)</f>
        <v>13.103842482308004</v>
      </c>
      <c r="AC222" s="151">
        <f>VLOOKUP($B222,Snapshot!$D:$AJ,27,FALSE)</f>
        <v>18.925608967602514</v>
      </c>
      <c r="AD222" s="152">
        <f>VLOOKUP($B222,Snapshot!$D:$AJ,28,FALSE)</f>
        <v>17.981728595136556</v>
      </c>
      <c r="AE222" s="152">
        <f>VLOOKUP($B222,Snapshot!$D:$AJ,29,FALSE)</f>
        <v>0.14134275618374559</v>
      </c>
    </row>
    <row r="223" spans="2:31" ht="12.75">
      <c r="B223" s="252" t="s">
        <v>636</v>
      </c>
      <c r="C223" s="165" t="s">
        <v>1379</v>
      </c>
      <c r="D223" s="177" t="s">
        <v>104</v>
      </c>
      <c r="E223" s="148">
        <f>VLOOKUP($B223,Snapshot!$D:$AJ,2,FALSE)</f>
        <v>913.7</v>
      </c>
      <c r="F223" s="148">
        <f>VLOOKUP($B223,Snapshot!$D:$AJ,3,FALSE)</f>
        <v>850</v>
      </c>
      <c r="G223" s="148">
        <f t="shared" si="51"/>
        <v>-6.9716537156616027</v>
      </c>
      <c r="H223" s="149">
        <f>VLOOKUP($B223,Snapshot!$D:$AJ,8,FALSE)</f>
        <v>27.331934149342889</v>
      </c>
      <c r="I223" s="153">
        <f>IF(VLOOKUP($B223,Snapshot!$D:$AJ,28,FALSE)="#N/A N/A","NA",VLOOKUP($B223,Snapshot!$D:$AJ,30,FALSE))</f>
        <v>11.842829999999999</v>
      </c>
      <c r="J223" s="154">
        <f>IF(VLOOKUP($B223,Snapshot!$D:$AJ,29,FALSE)="#N/A N/A","NA",VLOOKUP($B223,Snapshot!$D:$AJ,31,FALSE))</f>
        <v>3.7411300000000001</v>
      </c>
      <c r="K223" s="154">
        <f>IF(VLOOKUP($B223,Snapshot!$D:$AJ,30,FALSE)="#N/A N/A","NA",VLOOKUP($B223,Snapshot!$D:$AJ,32,FALSE))</f>
        <v>72.787450000000007</v>
      </c>
      <c r="L223" s="155">
        <f>IF(VLOOKUP($B223,Snapshot!$D:$AJ,31,FALSE)="#N/A N/A","NA",VLOOKUP($B223,Snapshot!$D:$AJ,33,FALSE))</f>
        <v>25.75872</v>
      </c>
      <c r="M223" s="150">
        <f>VLOOKUP($B223,Snapshot!$D:$AJ,11,FALSE)</f>
        <v>11.002827940047672</v>
      </c>
      <c r="N223" s="151">
        <f>VLOOKUP($B223,Snapshot!$D:$AJ,12,FALSE)</f>
        <v>16.564155214069959</v>
      </c>
      <c r="O223" s="152">
        <f>VLOOKUP($B223,Snapshot!$D:$AJ,13,FALSE)</f>
        <v>16.961142451645838</v>
      </c>
      <c r="P223" s="151">
        <f>VLOOKUP($B223,Snapshot!$D:$AJ,14,FALSE)</f>
        <v>-3.4929814152509175</v>
      </c>
      <c r="Q223" s="151">
        <f>VLOOKUP($B223,Snapshot!$D:$AJ,15,FALSE)</f>
        <v>50.54452641016389</v>
      </c>
      <c r="R223" s="151">
        <f>VLOOKUP($B223,Snapshot!$D:$AJ,16,FALSE)</f>
        <v>2.3966645593773928</v>
      </c>
      <c r="S223" s="150">
        <f>VLOOKUP($B223,Snapshot!$D:$AJ,17,FALSE)</f>
        <v>83.042287399073999</v>
      </c>
      <c r="T223" s="151">
        <f>VLOOKUP($B223,Snapshot!$D:$AJ,18,FALSE)</f>
        <v>55.161279775009781</v>
      </c>
      <c r="U223" s="152">
        <f>VLOOKUP($B223,Snapshot!$D:$AJ,19,FALSE)</f>
        <v>53.870191975855874</v>
      </c>
      <c r="V223" s="150">
        <f>VLOOKUP($B223,Snapshot!$D:$AJ,20,FALSE)</f>
        <v>4.1339267440866676</v>
      </c>
      <c r="W223" s="151">
        <f>VLOOKUP($B223,Snapshot!$D:$AJ,21,FALSE)</f>
        <v>3.8095442075909682</v>
      </c>
      <c r="X223" s="152">
        <f>VLOOKUP($B223,Snapshot!$D:$AJ,22,FALSE)</f>
        <v>3.5248591473437134</v>
      </c>
      <c r="Y223" s="150">
        <f>VLOOKUP($B223,Snapshot!$D:$AJ,23,FALSE)</f>
        <v>107.9383211668864</v>
      </c>
      <c r="Z223" s="151">
        <f>VLOOKUP($B223,Snapshot!$D:$AJ,24,FALSE)</f>
        <v>84.003178970129795</v>
      </c>
      <c r="AA223" s="152">
        <f>VLOOKUP($B223,Snapshot!$D:$AJ,25,FALSE)</f>
        <v>73.000040106532396</v>
      </c>
      <c r="AB223" s="150">
        <f>VLOOKUP($B223,Snapshot!$D:$AJ,26,FALSE)</f>
        <v>7.0632485087204948</v>
      </c>
      <c r="AC223" s="151">
        <f>VLOOKUP($B223,Snapshot!$D:$AJ,27,FALSE)</f>
        <v>9.9736502892107826</v>
      </c>
      <c r="AD223" s="152">
        <f>VLOOKUP($B223,Snapshot!$D:$AJ,28,FALSE)</f>
        <v>9.4311458030912281</v>
      </c>
      <c r="AE223" s="152">
        <f>VLOOKUP($B223,Snapshot!$D:$AJ,29,FALSE)</f>
        <v>0.32833686524072669</v>
      </c>
    </row>
    <row r="224" spans="2:31" ht="12.75">
      <c r="B224" s="252" t="s">
        <v>637</v>
      </c>
      <c r="C224" s="165" t="s">
        <v>1380</v>
      </c>
      <c r="D224" s="177" t="s">
        <v>104</v>
      </c>
      <c r="E224" s="148">
        <f>VLOOKUP($B224,Snapshot!$D:$AJ,2,FALSE)</f>
        <v>3191.3</v>
      </c>
      <c r="F224" s="148">
        <f>VLOOKUP($B224,Snapshot!$D:$AJ,3,FALSE)</f>
        <v>3725</v>
      </c>
      <c r="G224" s="148">
        <f t="shared" si="51"/>
        <v>16.723592266474469</v>
      </c>
      <c r="H224" s="149">
        <f>VLOOKUP($B224,Snapshot!$D:$AJ,8,FALSE)</f>
        <v>10.980290334528076</v>
      </c>
      <c r="I224" s="153">
        <f>IF(VLOOKUP($B224,Snapshot!$D:$AJ,28,FALSE)="#N/A N/A","NA",VLOOKUP($B224,Snapshot!$D:$AJ,30,FALSE))</f>
        <v>2.8174649999999999</v>
      </c>
      <c r="J224" s="154">
        <f>IF(VLOOKUP($B224,Snapshot!$D:$AJ,29,FALSE)="#N/A N/A","NA",VLOOKUP($B224,Snapshot!$D:$AJ,31,FALSE))</f>
        <v>40.162939999999999</v>
      </c>
      <c r="K224" s="154">
        <f>IF(VLOOKUP($B224,Snapshot!$D:$AJ,30,FALSE)="#N/A N/A","NA",VLOOKUP($B224,Snapshot!$D:$AJ,32,FALSE))</f>
        <v>101.91070000000001</v>
      </c>
      <c r="L224" s="155">
        <f>IF(VLOOKUP($B224,Snapshot!$D:$AJ,31,FALSE)="#N/A N/A","NA",VLOOKUP($B224,Snapshot!$D:$AJ,33,FALSE))</f>
        <v>58.546340000000001</v>
      </c>
      <c r="M224" s="150">
        <f>VLOOKUP($B224,Snapshot!$D:$AJ,11,FALSE)</f>
        <v>26.878462977621055</v>
      </c>
      <c r="N224" s="151">
        <f>VLOOKUP($B224,Snapshot!$D:$AJ,12,FALSE)</f>
        <v>51.989443177418487</v>
      </c>
      <c r="O224" s="152">
        <f>VLOOKUP($B224,Snapshot!$D:$AJ,13,FALSE)</f>
        <v>34.410548990175457</v>
      </c>
      <c r="P224" s="151">
        <f>VLOOKUP($B224,Snapshot!$D:$AJ,14,FALSE)</f>
        <v>20.260785576303842</v>
      </c>
      <c r="Q224" s="151">
        <f>VLOOKUP($B224,Snapshot!$D:$AJ,15,FALSE)</f>
        <v>93.424167225279106</v>
      </c>
      <c r="R224" s="151">
        <f>VLOOKUP($B224,Snapshot!$D:$AJ,16,FALSE)</f>
        <v>-33.81243020290394</v>
      </c>
      <c r="S224" s="150">
        <f>VLOOKUP($B224,Snapshot!$D:$AJ,17,FALSE)</f>
        <v>118.73074746338989</v>
      </c>
      <c r="T224" s="151">
        <f>VLOOKUP($B224,Snapshot!$D:$AJ,18,FALSE)</f>
        <v>61.383615691158916</v>
      </c>
      <c r="U224" s="152">
        <f>VLOOKUP($B224,Snapshot!$D:$AJ,19,FALSE)</f>
        <v>92.741908910292224</v>
      </c>
      <c r="V224" s="150">
        <f>VLOOKUP($B224,Snapshot!$D:$AJ,20,FALSE)</f>
        <v>8.8765477542679481</v>
      </c>
      <c r="W224" s="151">
        <f>VLOOKUP($B224,Snapshot!$D:$AJ,21,FALSE)</f>
        <v>7.7551000352486161</v>
      </c>
      <c r="X224" s="152">
        <f>VLOOKUP($B224,Snapshot!$D:$AJ,22,FALSE)</f>
        <v>7.1566585772615072</v>
      </c>
      <c r="Y224" s="150" t="str">
        <f>VLOOKUP($B224,Snapshot!$D:$AJ,23,FALSE)</f>
        <v>NM</v>
      </c>
      <c r="Z224" s="151">
        <f>VLOOKUP($B224,Snapshot!$D:$AJ,24,FALSE)</f>
        <v>458.86237617501877</v>
      </c>
      <c r="AA224" s="152">
        <f>VLOOKUP($B224,Snapshot!$D:$AJ,25,FALSE)</f>
        <v>467.86928600021253</v>
      </c>
      <c r="AB224" s="150">
        <f>VLOOKUP($B224,Snapshot!$D:$AJ,26,FALSE)</f>
        <v>7.7589577866624113</v>
      </c>
      <c r="AC224" s="151">
        <f>VLOOKUP($B224,Snapshot!$D:$AJ,27,FALSE)</f>
        <v>13.485707889103015</v>
      </c>
      <c r="AD224" s="152">
        <f>VLOOKUP($B224,Snapshot!$D:$AJ,28,FALSE)</f>
        <v>8.0264370358711599</v>
      </c>
      <c r="AE224" s="152">
        <f>VLOOKUP($B224,Snapshot!$D:$AJ,29,FALSE)</f>
        <v>0</v>
      </c>
    </row>
    <row r="225" spans="2:31" ht="12.75">
      <c r="B225" s="252" t="s">
        <v>738</v>
      </c>
      <c r="C225" s="165" t="s">
        <v>739</v>
      </c>
      <c r="D225" s="177" t="s">
        <v>104</v>
      </c>
      <c r="E225" s="148">
        <f>VLOOKUP($B225,Snapshot!$D:$AJ,2,FALSE)</f>
        <v>399.9</v>
      </c>
      <c r="F225" s="148">
        <f>VLOOKUP($B225,Snapshot!$D:$AJ,3,FALSE)</f>
        <v>620</v>
      </c>
      <c r="G225" s="148">
        <f t="shared" si="51"/>
        <v>55.0387596899225</v>
      </c>
      <c r="H225" s="149">
        <f>VLOOKUP($B225,Snapshot!$D:$AJ,8,FALSE)</f>
        <v>0.36615292712066905</v>
      </c>
      <c r="I225" s="153">
        <f>IF(VLOOKUP($B225,Snapshot!$D:$AJ,28,FALSE)="#N/A N/A","NA",VLOOKUP($B225,Snapshot!$D:$AJ,30,FALSE))</f>
        <v>-8.5420239999999996</v>
      </c>
      <c r="J225" s="154">
        <f>IF(VLOOKUP($B225,Snapshot!$D:$AJ,29,FALSE)="#N/A N/A","NA",VLOOKUP($B225,Snapshot!$D:$AJ,31,FALSE))</f>
        <v>-14.08315</v>
      </c>
      <c r="K225" s="154">
        <f>IF(VLOOKUP($B225,Snapshot!$D:$AJ,30,FALSE)="#N/A N/A","NA",VLOOKUP($B225,Snapshot!$D:$AJ,32,FALSE))</f>
        <v>-12.254530000000001</v>
      </c>
      <c r="L225" s="155">
        <f>IF(VLOOKUP($B225,Snapshot!$D:$AJ,31,FALSE)="#N/A N/A","NA",VLOOKUP($B225,Snapshot!$D:$AJ,33,FALSE))</f>
        <v>-20.33071</v>
      </c>
      <c r="M225" s="150">
        <f>VLOOKUP($B225,Snapshot!$D:$AJ,11,FALSE)</f>
        <v>-9.1526989573709905</v>
      </c>
      <c r="N225" s="151">
        <f>VLOOKUP($B225,Snapshot!$D:$AJ,12,FALSE)</f>
        <v>13.283066264416371</v>
      </c>
      <c r="O225" s="152">
        <f>VLOOKUP($B225,Snapshot!$D:$AJ,13,FALSE)</f>
        <v>42.125723270835678</v>
      </c>
      <c r="P225" s="151" t="str">
        <f>VLOOKUP($B225,Snapshot!$D:$AJ,14,FALSE)</f>
        <v>PL</v>
      </c>
      <c r="Q225" s="151" t="str">
        <f>VLOOKUP($B225,Snapshot!$D:$AJ,15,FALSE)</f>
        <v>LP</v>
      </c>
      <c r="R225" s="151">
        <f>VLOOKUP($B225,Snapshot!$D:$AJ,16,FALSE)</f>
        <v>217.13854641894756</v>
      </c>
      <c r="S225" s="150" t="str">
        <f>VLOOKUP($B225,Snapshot!$D:$AJ,17,FALSE)</f>
        <v>NM</v>
      </c>
      <c r="T225" s="151">
        <f>VLOOKUP($B225,Snapshot!$D:$AJ,18,FALSE)</f>
        <v>30.10600053026015</v>
      </c>
      <c r="U225" s="152">
        <f>VLOOKUP($B225,Snapshot!$D:$AJ,19,FALSE)</f>
        <v>9.4930120826401865</v>
      </c>
      <c r="V225" s="150">
        <f>VLOOKUP($B225,Snapshot!$D:$AJ,20,FALSE)</f>
        <v>4.128516752278828</v>
      </c>
      <c r="W225" s="151">
        <f>VLOOKUP($B225,Snapshot!$D:$AJ,21,FALSE)</f>
        <v>3.767885487294083</v>
      </c>
      <c r="X225" s="152">
        <f>VLOOKUP($B225,Snapshot!$D:$AJ,22,FALSE)</f>
        <v>2.7723207172443356</v>
      </c>
      <c r="Y225" s="150">
        <f>VLOOKUP($B225,Snapshot!$D:$AJ,23,FALSE)</f>
        <v>70.774755381604706</v>
      </c>
      <c r="Z225" s="151">
        <f>VLOOKUP($B225,Snapshot!$D:$AJ,24,FALSE)</f>
        <v>14.48091306103507</v>
      </c>
      <c r="AA225" s="152">
        <f>VLOOKUP($B225,Snapshot!$D:$AJ,25,FALSE)</f>
        <v>6.5637739779033453</v>
      </c>
      <c r="AB225" s="150">
        <f>VLOOKUP($B225,Snapshot!$D:$AJ,26,FALSE)</f>
        <v>-7.7908655331434762</v>
      </c>
      <c r="AC225" s="151">
        <f>VLOOKUP($B225,Snapshot!$D:$AJ,27,FALSE)</f>
        <v>13.086979262146151</v>
      </c>
      <c r="AD225" s="152">
        <f>VLOOKUP($B225,Snapshot!$D:$AJ,28,FALSE)</f>
        <v>33.649273065192141</v>
      </c>
      <c r="AE225" s="152">
        <f>VLOOKUP($B225,Snapshot!$D:$AJ,29,FALSE)</f>
        <v>1.0032863237585823</v>
      </c>
    </row>
    <row r="226" spans="2:31" ht="12.75">
      <c r="B226" s="252" t="s">
        <v>638</v>
      </c>
      <c r="C226" s="165" t="s">
        <v>1381</v>
      </c>
      <c r="D226" s="177" t="s">
        <v>104</v>
      </c>
      <c r="E226" s="148">
        <f>VLOOKUP($B226,Snapshot!$D:$AJ,2,FALSE)</f>
        <v>1299.9000000000001</v>
      </c>
      <c r="F226" s="148">
        <f>VLOOKUP($B226,Snapshot!$D:$AJ,3,FALSE)</f>
        <v>1770</v>
      </c>
      <c r="G226" s="148">
        <f t="shared" si="51"/>
        <v>36.164320332333261</v>
      </c>
      <c r="H226" s="149">
        <f>VLOOKUP($B226,Snapshot!$D:$AJ,8,FALSE)</f>
        <v>16.450008930704897</v>
      </c>
      <c r="I226" s="153">
        <f>IF(VLOOKUP($B226,Snapshot!$D:$AJ,28,FALSE)="#N/A N/A","NA",VLOOKUP($B226,Snapshot!$D:$AJ,30,FALSE))</f>
        <v>-15.62926</v>
      </c>
      <c r="J226" s="154">
        <f>IF(VLOOKUP($B226,Snapshot!$D:$AJ,29,FALSE)="#N/A N/A","NA",VLOOKUP($B226,Snapshot!$D:$AJ,31,FALSE))</f>
        <v>12.84834</v>
      </c>
      <c r="K226" s="154">
        <f>IF(VLOOKUP($B226,Snapshot!$D:$AJ,30,FALSE)="#N/A N/A","NA",VLOOKUP($B226,Snapshot!$D:$AJ,32,FALSE))</f>
        <v>64.763289999999998</v>
      </c>
      <c r="L226" s="155">
        <f>IF(VLOOKUP($B226,Snapshot!$D:$AJ,31,FALSE)="#N/A N/A","NA",VLOOKUP($B226,Snapshot!$D:$AJ,33,FALSE))</f>
        <v>26.702089999999998</v>
      </c>
      <c r="M226" s="150">
        <f>VLOOKUP($B226,Snapshot!$D:$AJ,11,FALSE)</f>
        <v>16.92242107499456</v>
      </c>
      <c r="N226" s="151">
        <f>VLOOKUP($B226,Snapshot!$D:$AJ,12,FALSE)</f>
        <v>23.401102762235798</v>
      </c>
      <c r="O226" s="152">
        <f>VLOOKUP($B226,Snapshot!$D:$AJ,13,FALSE)</f>
        <v>35.341188517941333</v>
      </c>
      <c r="P226" s="151">
        <f>VLOOKUP($B226,Snapshot!$D:$AJ,14,FALSE)</f>
        <v>6.0288220145820581</v>
      </c>
      <c r="Q226" s="151">
        <f>VLOOKUP($B226,Snapshot!$D:$AJ,15,FALSE)</f>
        <v>38.284602767711952</v>
      </c>
      <c r="R226" s="151">
        <f>VLOOKUP($B226,Snapshot!$D:$AJ,16,FALSE)</f>
        <v>51.023602934534317</v>
      </c>
      <c r="S226" s="150">
        <f>VLOOKUP($B226,Snapshot!$D:$AJ,17,FALSE)</f>
        <v>76.815249676111605</v>
      </c>
      <c r="T226" s="151">
        <f>VLOOKUP($B226,Snapshot!$D:$AJ,18,FALSE)</f>
        <v>55.548664232087006</v>
      </c>
      <c r="U226" s="152">
        <f>VLOOKUP($B226,Snapshot!$D:$AJ,19,FALSE)</f>
        <v>36.781445517603117</v>
      </c>
      <c r="V226" s="150">
        <f>VLOOKUP($B226,Snapshot!$D:$AJ,20,FALSE)</f>
        <v>7.0847724471258067</v>
      </c>
      <c r="W226" s="151">
        <f>VLOOKUP($B226,Snapshot!$D:$AJ,21,FALSE)</f>
        <v>6.3547487751012275</v>
      </c>
      <c r="X226" s="152">
        <f>VLOOKUP($B226,Snapshot!$D:$AJ,22,FALSE)</f>
        <v>5.4715711812250696</v>
      </c>
      <c r="Y226" s="150">
        <f>VLOOKUP($B226,Snapshot!$D:$AJ,23,FALSE)</f>
        <v>53.166077942220731</v>
      </c>
      <c r="Z226" s="151">
        <f>VLOOKUP($B226,Snapshot!$D:$AJ,24,FALSE)</f>
        <v>38.921948644421519</v>
      </c>
      <c r="AA226" s="152">
        <f>VLOOKUP($B226,Snapshot!$D:$AJ,25,FALSE)</f>
        <v>27.367606648810781</v>
      </c>
      <c r="AB226" s="150">
        <f>VLOOKUP($B226,Snapshot!$D:$AJ,26,FALSE)</f>
        <v>10.745619969913468</v>
      </c>
      <c r="AC226" s="151">
        <f>VLOOKUP($B226,Snapshot!$D:$AJ,27,FALSE)</f>
        <v>12.061376385620845</v>
      </c>
      <c r="AD226" s="152">
        <f>VLOOKUP($B226,Snapshot!$D:$AJ,28,FALSE)</f>
        <v>15.986817514657023</v>
      </c>
      <c r="AE226" s="152">
        <f>VLOOKUP($B226,Snapshot!$D:$AJ,29,FALSE)</f>
        <v>0.178739368747585</v>
      </c>
    </row>
    <row r="227" spans="2:31" ht="12.75">
      <c r="B227" s="252" t="s">
        <v>763</v>
      </c>
      <c r="C227" s="165" t="s">
        <v>1382</v>
      </c>
      <c r="D227" s="177" t="s">
        <v>104</v>
      </c>
      <c r="E227" s="148">
        <f>VLOOKUP($B227,Snapshot!$D:$AJ,2,FALSE)</f>
        <v>543.04999999999995</v>
      </c>
      <c r="F227" s="148">
        <f>VLOOKUP($B227,Snapshot!$D:$AJ,3,FALSE)</f>
        <v>600</v>
      </c>
      <c r="G227" s="148">
        <f t="shared" ref="G227" si="52">IF(IFERROR(((IF(F227&lt;0,"-",F227))/E227*100-100),"-")=-100,"-",(IFERROR(((IF(F227&lt;0,"-",F227))/E227*100-100),"-")))</f>
        <v>10.487063806279352</v>
      </c>
      <c r="H227" s="149">
        <f>VLOOKUP($B227,Snapshot!$D:$AJ,8,FALSE)</f>
        <v>1.0421330943847074</v>
      </c>
      <c r="I227" s="153">
        <f>IF(VLOOKUP($B227,Snapshot!$D:$AJ,28,FALSE)="#N/A N/A","NA",VLOOKUP($B227,Snapshot!$D:$AJ,30,FALSE))</f>
        <v>-9.7773749999999993</v>
      </c>
      <c r="J227" s="154">
        <f>IF(VLOOKUP($B227,Snapshot!$D:$AJ,29,FALSE)="#N/A N/A","NA",VLOOKUP($B227,Snapshot!$D:$AJ,31,FALSE))</f>
        <v>-3.8168570000000002</v>
      </c>
      <c r="K227" s="154">
        <f>IF(VLOOKUP($B227,Snapshot!$D:$AJ,30,FALSE)="#N/A N/A","NA",VLOOKUP($B227,Snapshot!$D:$AJ,32,FALSE))</f>
        <v>2.1634859999999998</v>
      </c>
      <c r="L227" s="155">
        <f>IF(VLOOKUP($B227,Snapshot!$D:$AJ,31,FALSE)="#N/A N/A","NA",VLOOKUP($B227,Snapshot!$D:$AJ,33,FALSE))</f>
        <v>-2.7616390000000001E-2</v>
      </c>
      <c r="M227" s="150">
        <f>VLOOKUP($B227,Snapshot!$D:$AJ,11,FALSE)</f>
        <v>6.3131410876717577</v>
      </c>
      <c r="N227" s="151">
        <f>VLOOKUP($B227,Snapshot!$D:$AJ,12,FALSE)</f>
        <v>6.3419148360272528</v>
      </c>
      <c r="O227" s="152">
        <f>VLOOKUP($B227,Snapshot!$D:$AJ,13,FALSE)</f>
        <v>5.717620840536676</v>
      </c>
      <c r="P227" s="151">
        <f>VLOOKUP($B227,Snapshot!$D:$AJ,14,FALSE)</f>
        <v>111.58821630523073</v>
      </c>
      <c r="Q227" s="151">
        <f>VLOOKUP($B227,Snapshot!$D:$AJ,15,FALSE)</f>
        <v>0.45577546827970661</v>
      </c>
      <c r="R227" s="151">
        <f>VLOOKUP($B227,Snapshot!$D:$AJ,16,FALSE)</f>
        <v>-9.8439353354932706</v>
      </c>
      <c r="S227" s="150">
        <f>VLOOKUP($B227,Snapshot!$D:$AJ,17,FALSE)</f>
        <v>86.018986817903198</v>
      </c>
      <c r="T227" s="151">
        <f>VLOOKUP($B227,Snapshot!$D:$AJ,18,FALSE)</f>
        <v>85.628712154100953</v>
      </c>
      <c r="U227" s="152">
        <f>VLOOKUP($B227,Snapshot!$D:$AJ,19,FALSE)</f>
        <v>94.978316181775241</v>
      </c>
      <c r="V227" s="150">
        <f>VLOOKUP($B227,Snapshot!$D:$AJ,20,FALSE)</f>
        <v>4.4948488335460306</v>
      </c>
      <c r="W227" s="151">
        <f>VLOOKUP($B227,Snapshot!$D:$AJ,21,FALSE)</f>
        <v>4.3490879091043064</v>
      </c>
      <c r="X227" s="152">
        <f>VLOOKUP($B227,Snapshot!$D:$AJ,22,FALSE)</f>
        <v>4.2329827119512533</v>
      </c>
      <c r="Y227" s="150" t="str">
        <f>VLOOKUP($B227,Snapshot!$D:$AJ,23,FALSE)</f>
        <v>NM</v>
      </c>
      <c r="Z227" s="151" t="str">
        <f>VLOOKUP($B227,Snapshot!$D:$AJ,24,FALSE)</f>
        <v>NM</v>
      </c>
      <c r="AA227" s="152" t="str">
        <f>VLOOKUP($B227,Snapshot!$D:$AJ,25,FALSE)</f>
        <v>NM</v>
      </c>
      <c r="AB227" s="150">
        <f>VLOOKUP($B227,Snapshot!$D:$AJ,26,FALSE)</f>
        <v>5.3205891467810558</v>
      </c>
      <c r="AC227" s="151">
        <f>VLOOKUP($B227,Snapshot!$D:$AJ,27,FALSE)</f>
        <v>5.1627159678449903</v>
      </c>
      <c r="AD227" s="152">
        <f>VLOOKUP($B227,Snapshot!$D:$AJ,28,FALSE)</f>
        <v>4.517083583350912</v>
      </c>
      <c r="AE227" s="152">
        <f>VLOOKUP($B227,Snapshot!$D:$AJ,29,FALSE)</f>
        <v>0.42219491783859603</v>
      </c>
    </row>
    <row r="228" spans="2:31" ht="12.75">
      <c r="B228" s="252" t="s">
        <v>639</v>
      </c>
      <c r="C228" s="165" t="s">
        <v>1383</v>
      </c>
      <c r="D228" s="177" t="s">
        <v>104</v>
      </c>
      <c r="E228" s="148">
        <f>VLOOKUP($B228,Snapshot!$D:$AJ,2,FALSE)</f>
        <v>1898.4</v>
      </c>
      <c r="F228" s="148">
        <f>VLOOKUP($B228,Snapshot!$D:$AJ,3,FALSE)</f>
        <v>1560</v>
      </c>
      <c r="G228" s="148">
        <f t="shared" ref="G228" si="53">IF(IFERROR(((IF(F228&lt;0,"-",F228))/E228*100-100),"-")=-100,"-",(IFERROR(((IF(F228&lt;0,"-",F228))/E228*100-100),"-")))</f>
        <v>-17.825537294563844</v>
      </c>
      <c r="H228" s="149">
        <f>VLOOKUP($B228,Snapshot!$D:$AJ,8,FALSE)</f>
        <v>8.4829139784946239</v>
      </c>
      <c r="I228" s="153">
        <f>IF(VLOOKUP($B228,Snapshot!$D:$AJ,28,FALSE)="#N/A N/A","NA",VLOOKUP($B228,Snapshot!$D:$AJ,30,FALSE))</f>
        <v>7.9126909999999997</v>
      </c>
      <c r="J228" s="154">
        <f>IF(VLOOKUP($B228,Snapshot!$D:$AJ,29,FALSE)="#N/A N/A","NA",VLOOKUP($B228,Snapshot!$D:$AJ,31,FALSE))</f>
        <v>25.377269999999999</v>
      </c>
      <c r="K228" s="154">
        <f>IF(VLOOKUP($B228,Snapshot!$D:$AJ,30,FALSE)="#N/A N/A","NA",VLOOKUP($B228,Snapshot!$D:$AJ,32,FALSE))</f>
        <v>66.8703</v>
      </c>
      <c r="L228" s="155">
        <f>IF(VLOOKUP($B228,Snapshot!$D:$AJ,31,FALSE)="#N/A N/A","NA",VLOOKUP($B228,Snapshot!$D:$AJ,33,FALSE))</f>
        <v>31.399899999999999</v>
      </c>
      <c r="M228" s="150">
        <f>VLOOKUP($B228,Snapshot!$D:$AJ,11,FALSE)</f>
        <v>52.986798679867988</v>
      </c>
      <c r="N228" s="151">
        <f>VLOOKUP($B228,Snapshot!$D:$AJ,12,FALSE)</f>
        <v>50.54471076556829</v>
      </c>
      <c r="O228" s="152">
        <f>VLOOKUP($B228,Snapshot!$D:$AJ,13,FALSE)</f>
        <v>70.774660117077815</v>
      </c>
      <c r="P228" s="151">
        <f>VLOOKUP($B228,Snapshot!$D:$AJ,14,FALSE)</f>
        <v>1.1535048802129522</v>
      </c>
      <c r="Q228" s="151">
        <f>VLOOKUP($B228,Snapshot!$D:$AJ,15,FALSE)</f>
        <v>-4.6088610279215736</v>
      </c>
      <c r="R228" s="151">
        <f>VLOOKUP($B228,Snapshot!$D:$AJ,16,FALSE)</f>
        <v>40.023870045153018</v>
      </c>
      <c r="S228" s="150">
        <f>VLOOKUP($B228,Snapshot!$D:$AJ,17,FALSE)</f>
        <v>35.8277919651199</v>
      </c>
      <c r="T228" s="151">
        <f>VLOOKUP($B228,Snapshot!$D:$AJ,18,FALSE)</f>
        <v>37.558826062038023</v>
      </c>
      <c r="U228" s="152">
        <f>VLOOKUP($B228,Snapshot!$D:$AJ,19,FALSE)</f>
        <v>26.823159544102413</v>
      </c>
      <c r="V228" s="150">
        <f>VLOOKUP($B228,Snapshot!$D:$AJ,20,FALSE)</f>
        <v>4.9858263371281266</v>
      </c>
      <c r="W228" s="151">
        <f>VLOOKUP($B228,Snapshot!$D:$AJ,21,FALSE)</f>
        <v>4.484719547393448</v>
      </c>
      <c r="X228" s="152">
        <f>VLOOKUP($B228,Snapshot!$D:$AJ,22,FALSE)</f>
        <v>3.9055402238154859</v>
      </c>
      <c r="Y228" s="150">
        <f>VLOOKUP($B228,Snapshot!$D:$AJ,23,FALSE)</f>
        <v>29.972712107757296</v>
      </c>
      <c r="Z228" s="151">
        <f>VLOOKUP($B228,Snapshot!$D:$AJ,24,FALSE)</f>
        <v>27.556183858222539</v>
      </c>
      <c r="AA228" s="152">
        <f>VLOOKUP($B228,Snapshot!$D:$AJ,25,FALSE)</f>
        <v>20.172770384757509</v>
      </c>
      <c r="AB228" s="150">
        <f>VLOOKUP($B228,Snapshot!$D:$AJ,26,FALSE)</f>
        <v>14.78898295229275</v>
      </c>
      <c r="AC228" s="151">
        <f>VLOOKUP($B228,Snapshot!$D:$AJ,27,FALSE)</f>
        <v>12.572319538798688</v>
      </c>
      <c r="AD228" s="152">
        <f>VLOOKUP($B228,Snapshot!$D:$AJ,28,FALSE)</f>
        <v>15.56542776040925</v>
      </c>
      <c r="AE228" s="152">
        <f>VLOOKUP($B228,Snapshot!$D:$AJ,29,FALSE)</f>
        <v>0.42140750105351876</v>
      </c>
    </row>
    <row r="229" spans="2:31" ht="12.75">
      <c r="B229" s="252" t="s">
        <v>683</v>
      </c>
      <c r="C229" s="165" t="s">
        <v>1384</v>
      </c>
      <c r="D229" s="177" t="s">
        <v>104</v>
      </c>
      <c r="E229" s="148">
        <f>VLOOKUP($B229,Snapshot!$D:$AJ,2,FALSE)</f>
        <v>1884.75</v>
      </c>
      <c r="F229" s="148">
        <f>VLOOKUP($B229,Snapshot!$D:$AJ,3,FALSE)</f>
        <v>1610</v>
      </c>
      <c r="G229" s="148">
        <f t="shared" ref="G229:G233" si="54">IF(IFERROR(((IF(F229&lt;0,"-",F229))/E229*100-100),"-")=-100,"-",(IFERROR(((IF(F229&lt;0,"-",F229))/E229*100-100),"-")))</f>
        <v>-14.577530176415962</v>
      </c>
      <c r="H229" s="149">
        <f>VLOOKUP($B229,Snapshot!$D:$AJ,8,FALSE)</f>
        <v>7.7381911344086012</v>
      </c>
      <c r="I229" s="153">
        <f>IF(VLOOKUP($B229,Snapshot!$D:$AJ,28,FALSE)="#N/A N/A","NA",VLOOKUP($B229,Snapshot!$D:$AJ,30,FALSE))</f>
        <v>5.9830759999999996</v>
      </c>
      <c r="J229" s="154">
        <f>IF(VLOOKUP($B229,Snapshot!$D:$AJ,29,FALSE)="#N/A N/A","NA",VLOOKUP($B229,Snapshot!$D:$AJ,31,FALSE))</f>
        <v>38.378509999999999</v>
      </c>
      <c r="K229" s="154">
        <f>IF(VLOOKUP($B229,Snapshot!$D:$AJ,30,FALSE)="#N/A N/A","NA",VLOOKUP($B229,Snapshot!$D:$AJ,32,FALSE))</f>
        <v>104.56950000000001</v>
      </c>
      <c r="L229" s="155">
        <f>IF(VLOOKUP($B229,Snapshot!$D:$AJ,31,FALSE)="#N/A N/A","NA",VLOOKUP($B229,Snapshot!$D:$AJ,33,FALSE))</f>
        <v>68.018720000000002</v>
      </c>
      <c r="M229" s="150">
        <f>VLOOKUP($B229,Snapshot!$D:$AJ,11,FALSE)</f>
        <v>30.789913706905971</v>
      </c>
      <c r="N229" s="151">
        <f>VLOOKUP($B229,Snapshot!$D:$AJ,12,FALSE)</f>
        <v>30.397484540388628</v>
      </c>
      <c r="O229" s="152">
        <f>VLOOKUP($B229,Snapshot!$D:$AJ,13,FALSE)</f>
        <v>41.489749784469012</v>
      </c>
      <c r="P229" s="151">
        <f>VLOOKUP($B229,Snapshot!$D:$AJ,14,FALSE)</f>
        <v>50.637797573779331</v>
      </c>
      <c r="Q229" s="151">
        <f>VLOOKUP($B229,Snapshot!$D:$AJ,15,FALSE)</f>
        <v>-1.2745380524704863</v>
      </c>
      <c r="R229" s="151">
        <f>VLOOKUP($B229,Snapshot!$D:$AJ,16,FALSE)</f>
        <v>36.490734058412876</v>
      </c>
      <c r="S229" s="150">
        <f>VLOOKUP($B229,Snapshot!$D:$AJ,17,FALSE)</f>
        <v>61.213227745333477</v>
      </c>
      <c r="T229" s="151">
        <f>VLOOKUP($B229,Snapshot!$D:$AJ,18,FALSE)</f>
        <v>62.003485765269957</v>
      </c>
      <c r="U229" s="152">
        <f>VLOOKUP($B229,Snapshot!$D:$AJ,19,FALSE)</f>
        <v>45.426882779262371</v>
      </c>
      <c r="V229" s="150">
        <f>VLOOKUP($B229,Snapshot!$D:$AJ,20,FALSE)</f>
        <v>7.115165103617052</v>
      </c>
      <c r="W229" s="151">
        <f>VLOOKUP($B229,Snapshot!$D:$AJ,21,FALSE)</f>
        <v>6.4153088618156389</v>
      </c>
      <c r="X229" s="152">
        <f>VLOOKUP($B229,Snapshot!$D:$AJ,22,FALSE)</f>
        <v>5.6466971455102275</v>
      </c>
      <c r="Y229" s="150">
        <f>VLOOKUP($B229,Snapshot!$D:$AJ,23,FALSE)</f>
        <v>31.191419519253959</v>
      </c>
      <c r="Z229" s="151">
        <f>VLOOKUP($B229,Snapshot!$D:$AJ,24,FALSE)</f>
        <v>27.95792780363573</v>
      </c>
      <c r="AA229" s="152">
        <f>VLOOKUP($B229,Snapshot!$D:$AJ,25,FALSE)</f>
        <v>22.316911881280504</v>
      </c>
      <c r="AB229" s="150">
        <f>VLOOKUP($B229,Snapshot!$D:$AJ,26,FALSE)</f>
        <v>12.325995883216942</v>
      </c>
      <c r="AC229" s="151">
        <f>VLOOKUP($B229,Snapshot!$D:$AJ,27,FALSE)</f>
        <v>10.881867465959402</v>
      </c>
      <c r="AD229" s="152">
        <f>VLOOKUP($B229,Snapshot!$D:$AJ,28,FALSE)</f>
        <v>13.222378485125105</v>
      </c>
      <c r="AE229" s="152">
        <f>VLOOKUP($B229,Snapshot!$D:$AJ,29,FALSE)</f>
        <v>7.1627536808595307E-2</v>
      </c>
    </row>
    <row r="230" spans="2:31" ht="12.75">
      <c r="B230" s="252" t="s">
        <v>663</v>
      </c>
      <c r="C230" s="165" t="s">
        <v>1385</v>
      </c>
      <c r="D230" s="177" t="s">
        <v>104</v>
      </c>
      <c r="E230" s="148">
        <f>VLOOKUP($B230,Snapshot!$D:$AJ,2,FALSE)</f>
        <v>1869.85</v>
      </c>
      <c r="F230" s="148">
        <f>VLOOKUP($B230,Snapshot!$D:$AJ,3,FALSE)</f>
        <v>2100</v>
      </c>
      <c r="G230" s="148">
        <f t="shared" si="54"/>
        <v>12.308473941760042</v>
      </c>
      <c r="H230" s="149">
        <f>VLOOKUP($B230,Snapshot!$D:$AJ,8,FALSE)</f>
        <v>8.7477146356033444</v>
      </c>
      <c r="I230" s="153">
        <f>IF(VLOOKUP($B230,Snapshot!$D:$AJ,28,FALSE)="#N/A N/A","NA",VLOOKUP($B230,Snapshot!$D:$AJ,30,FALSE))</f>
        <v>0.82771640000000002</v>
      </c>
      <c r="J230" s="154">
        <f>IF(VLOOKUP($B230,Snapshot!$D:$AJ,29,FALSE)="#N/A N/A","NA",VLOOKUP($B230,Snapshot!$D:$AJ,31,FALSE))</f>
        <v>57.143450000000001</v>
      </c>
      <c r="K230" s="154">
        <f>IF(VLOOKUP($B230,Snapshot!$D:$AJ,30,FALSE)="#N/A N/A","NA",VLOOKUP($B230,Snapshot!$D:$AJ,32,FALSE))</f>
        <v>209.01509999999999</v>
      </c>
      <c r="L230" s="155">
        <f>IF(VLOOKUP($B230,Snapshot!$D:$AJ,31,FALSE)="#N/A N/A","NA",VLOOKUP($B230,Snapshot!$D:$AJ,33,FALSE))</f>
        <v>59.359960000000001</v>
      </c>
      <c r="M230" s="150">
        <f>VLOOKUP($B230,Snapshot!$D:$AJ,11,FALSE)</f>
        <v>18.950133207010897</v>
      </c>
      <c r="N230" s="151">
        <f>VLOOKUP($B230,Snapshot!$D:$AJ,12,FALSE)</f>
        <v>19.893033391199022</v>
      </c>
      <c r="O230" s="152">
        <f>VLOOKUP($B230,Snapshot!$D:$AJ,13,FALSE)</f>
        <v>26.240034726241554</v>
      </c>
      <c r="P230" s="151">
        <f>VLOOKUP($B230,Snapshot!$D:$AJ,14,FALSE)</f>
        <v>-1.4839083969884537</v>
      </c>
      <c r="Q230" s="151">
        <f>VLOOKUP($B230,Snapshot!$D:$AJ,15,FALSE)</f>
        <v>4.9756915895413645</v>
      </c>
      <c r="R230" s="151">
        <f>VLOOKUP($B230,Snapshot!$D:$AJ,16,FALSE)</f>
        <v>31.905648626973804</v>
      </c>
      <c r="S230" s="150">
        <f>VLOOKUP($B230,Snapshot!$D:$AJ,17,FALSE)</f>
        <v>98.672129613749618</v>
      </c>
      <c r="T230" s="151">
        <f>VLOOKUP($B230,Snapshot!$D:$AJ,18,FALSE)</f>
        <v>93.995217482882708</v>
      </c>
      <c r="U230" s="152">
        <f>VLOOKUP($B230,Snapshot!$D:$AJ,19,FALSE)</f>
        <v>71.259433133678044</v>
      </c>
      <c r="V230" s="150">
        <f>VLOOKUP($B230,Snapshot!$D:$AJ,20,FALSE)</f>
        <v>6.2114108674084045</v>
      </c>
      <c r="W230" s="151">
        <f>VLOOKUP($B230,Snapshot!$D:$AJ,21,FALSE)</f>
        <v>5.8556494785741471</v>
      </c>
      <c r="X230" s="152">
        <f>VLOOKUP($B230,Snapshot!$D:$AJ,22,FALSE)</f>
        <v>5.4362341341678739</v>
      </c>
      <c r="Y230" s="150">
        <f>VLOOKUP($B230,Snapshot!$D:$AJ,23,FALSE)</f>
        <v>32.870025416266408</v>
      </c>
      <c r="Z230" s="151">
        <f>VLOOKUP($B230,Snapshot!$D:$AJ,24,FALSE)</f>
        <v>29.04906949141678</v>
      </c>
      <c r="AA230" s="152">
        <f>VLOOKUP($B230,Snapshot!$D:$AJ,25,FALSE)</f>
        <v>25.56887119623303</v>
      </c>
      <c r="AB230" s="150">
        <f>VLOOKUP($B230,Snapshot!$D:$AJ,26,FALSE)</f>
        <v>6.683847379037049</v>
      </c>
      <c r="AC230" s="151">
        <f>VLOOKUP($B230,Snapshot!$D:$AJ,27,FALSE)</f>
        <v>6.4133963951967301</v>
      </c>
      <c r="AD230" s="152">
        <f>VLOOKUP($B230,Snapshot!$D:$AJ,28,FALSE)</f>
        <v>7.9121491281019116</v>
      </c>
      <c r="AE230" s="152">
        <f>VLOOKUP($B230,Snapshot!$D:$AJ,29,FALSE)</f>
        <v>8.02203385298286E-2</v>
      </c>
    </row>
    <row r="231" spans="2:31" ht="12.75">
      <c r="B231" s="252" t="s">
        <v>664</v>
      </c>
      <c r="C231" s="165" t="s">
        <v>1386</v>
      </c>
      <c r="D231" s="177" t="s">
        <v>104</v>
      </c>
      <c r="E231" s="148">
        <f>VLOOKUP($B231,Snapshot!$D:$AJ,2,FALSE)</f>
        <v>1969.9</v>
      </c>
      <c r="F231" s="148">
        <f>VLOOKUP($B231,Snapshot!$D:$AJ,3,FALSE)</f>
        <v>2250</v>
      </c>
      <c r="G231" s="148">
        <f t="shared" si="54"/>
        <v>14.218995888116154</v>
      </c>
      <c r="H231" s="149">
        <f>VLOOKUP($B231,Snapshot!$D:$AJ,8,FALSE)</f>
        <v>2.2586231087168462</v>
      </c>
      <c r="I231" s="153">
        <f>IF(VLOOKUP($B231,Snapshot!$D:$AJ,28,FALSE)="#N/A N/A","NA",VLOOKUP($B231,Snapshot!$D:$AJ,30,FALSE))</f>
        <v>-2.0827140000000002</v>
      </c>
      <c r="J231" s="154">
        <f>IF(VLOOKUP($B231,Snapshot!$D:$AJ,29,FALSE)="#N/A N/A","NA",VLOOKUP($B231,Snapshot!$D:$AJ,31,FALSE))</f>
        <v>41.677729999999997</v>
      </c>
      <c r="K231" s="154">
        <f>IF(VLOOKUP($B231,Snapshot!$D:$AJ,30,FALSE)="#N/A N/A","NA",VLOOKUP($B231,Snapshot!$D:$AJ,32,FALSE))</f>
        <v>194.35919999999999</v>
      </c>
      <c r="L231" s="155">
        <f>IF(VLOOKUP($B231,Snapshot!$D:$AJ,31,FALSE)="#N/A N/A","NA",VLOOKUP($B231,Snapshot!$D:$AJ,33,FALSE))</f>
        <v>105.3436</v>
      </c>
      <c r="M231" s="150">
        <f>VLOOKUP($B231,Snapshot!$D:$AJ,11,FALSE)</f>
        <v>5.0994704599730358</v>
      </c>
      <c r="N231" s="151">
        <f>VLOOKUP($B231,Snapshot!$D:$AJ,12,FALSE)</f>
        <v>35.245954574432574</v>
      </c>
      <c r="O231" s="152">
        <f>VLOOKUP($B231,Snapshot!$D:$AJ,13,FALSE)</f>
        <v>74.182196064104261</v>
      </c>
      <c r="P231" s="151">
        <f>VLOOKUP($B231,Snapshot!$D:$AJ,14,FALSE)</f>
        <v>-52.86660268713981</v>
      </c>
      <c r="Q231" s="151">
        <f>VLOOKUP($B231,Snapshot!$D:$AJ,15,FALSE)</f>
        <v>591.16891353889594</v>
      </c>
      <c r="R231" s="151">
        <f>VLOOKUP($B231,Snapshot!$D:$AJ,16,FALSE)</f>
        <v>110.4701006393399</v>
      </c>
      <c r="S231" s="150">
        <f>VLOOKUP($B231,Snapshot!$D:$AJ,17,FALSE)</f>
        <v>386.29501150408004</v>
      </c>
      <c r="T231" s="151">
        <f>VLOOKUP($B231,Snapshot!$D:$AJ,18,FALSE)</f>
        <v>55.890102106327006</v>
      </c>
      <c r="U231" s="152">
        <f>VLOOKUP($B231,Snapshot!$D:$AJ,19,FALSE)</f>
        <v>26.554889239160815</v>
      </c>
      <c r="V231" s="150">
        <f>VLOOKUP($B231,Snapshot!$D:$AJ,20,FALSE)</f>
        <v>7.5463597730217975</v>
      </c>
      <c r="W231" s="151">
        <f>VLOOKUP($B231,Snapshot!$D:$AJ,21,FALSE)</f>
        <v>6.7156140621549296</v>
      </c>
      <c r="X231" s="152">
        <f>VLOOKUP($B231,Snapshot!$D:$AJ,22,FALSE)</f>
        <v>5.4035129649052109</v>
      </c>
      <c r="Y231" s="150">
        <f>VLOOKUP($B231,Snapshot!$D:$AJ,23,FALSE)</f>
        <v>72.813858127159037</v>
      </c>
      <c r="Z231" s="151">
        <f>VLOOKUP($B231,Snapshot!$D:$AJ,24,FALSE)</f>
        <v>29.801008508826264</v>
      </c>
      <c r="AA231" s="152">
        <f>VLOOKUP($B231,Snapshot!$D:$AJ,25,FALSE)</f>
        <v>16.637377175838722</v>
      </c>
      <c r="AB231" s="150">
        <f>VLOOKUP($B231,Snapshot!$D:$AJ,26,FALSE)</f>
        <v>1.9610900534964473</v>
      </c>
      <c r="AC231" s="151">
        <f>VLOOKUP($B231,Snapshot!$D:$AJ,27,FALSE)</f>
        <v>12.715653749748245</v>
      </c>
      <c r="AD231" s="152">
        <f>VLOOKUP($B231,Snapshot!$D:$AJ,28,FALSE)</f>
        <v>22.551534137644801</v>
      </c>
      <c r="AE231" s="152">
        <f>VLOOKUP($B231,Snapshot!$D:$AJ,29,FALSE)</f>
        <v>0.1522853360578017</v>
      </c>
    </row>
    <row r="232" spans="2:31" ht="12.75">
      <c r="B232" s="252" t="s">
        <v>759</v>
      </c>
      <c r="C232" s="165" t="s">
        <v>1387</v>
      </c>
      <c r="D232" s="177" t="s">
        <v>104</v>
      </c>
      <c r="E232" s="148">
        <f>VLOOKUP($B232,Snapshot!$D:$AJ,2,FALSE)</f>
        <v>1588.65</v>
      </c>
      <c r="F232" s="148">
        <f>VLOOKUP($B232,Snapshot!$D:$AJ,3,FALSE)</f>
        <v>2000</v>
      </c>
      <c r="G232" s="148">
        <f t="shared" si="54"/>
        <v>25.893053850753773</v>
      </c>
      <c r="H232" s="149">
        <f>VLOOKUP($B232,Snapshot!$D:$AJ,8,FALSE)</f>
        <v>2.687904259259259</v>
      </c>
      <c r="I232" s="153">
        <f>IF(VLOOKUP($B232,Snapshot!$D:$AJ,28,FALSE)="#N/A N/A","NA",VLOOKUP($B232,Snapshot!$D:$AJ,30,FALSE))</f>
        <v>13.507429999999999</v>
      </c>
      <c r="J232" s="154">
        <f>IF(VLOOKUP($B232,Snapshot!$D:$AJ,29,FALSE)="#N/A N/A","NA",VLOOKUP($B232,Snapshot!$D:$AJ,31,FALSE))</f>
        <v>20.161110000000001</v>
      </c>
      <c r="K232" s="154">
        <f>IF(VLOOKUP($B232,Snapshot!$D:$AJ,30,FALSE)="#N/A N/A","NA",VLOOKUP($B232,Snapshot!$D:$AJ,32,FALSE))</f>
        <v>246.5641</v>
      </c>
      <c r="L232" s="155">
        <f>IF(VLOOKUP($B232,Snapshot!$D:$AJ,31,FALSE)="#N/A N/A","NA",VLOOKUP($B232,Snapshot!$D:$AJ,33,FALSE))</f>
        <v>81.125299999999996</v>
      </c>
      <c r="M232" s="150">
        <f>VLOOKUP($B232,Snapshot!$D:$AJ,11,FALSE)</f>
        <v>1.1756458615045229</v>
      </c>
      <c r="N232" s="151">
        <f>VLOOKUP($B232,Snapshot!$D:$AJ,12,FALSE)</f>
        <v>47.390813349601466</v>
      </c>
      <c r="O232" s="152">
        <f>VLOOKUP($B232,Snapshot!$D:$AJ,13,FALSE)</f>
        <v>69.215234891045924</v>
      </c>
      <c r="P232" s="151" t="str">
        <f>VLOOKUP($B232,Snapshot!$D:$AJ,14,FALSE)</f>
        <v>LP</v>
      </c>
      <c r="Q232" s="151">
        <f>VLOOKUP($B232,Snapshot!$D:$AJ,15,FALSE)</f>
        <v>3931.0449686739398</v>
      </c>
      <c r="R232" s="151">
        <f>VLOOKUP($B232,Snapshot!$D:$AJ,16,FALSE)</f>
        <v>46.052008815392043</v>
      </c>
      <c r="S232" s="150">
        <f>VLOOKUP($B232,Snapshot!$D:$AJ,17,FALSE)</f>
        <v>1351.2997850959459</v>
      </c>
      <c r="T232" s="151">
        <f>VLOOKUP($B232,Snapshot!$D:$AJ,18,FALSE)</f>
        <v>33.522319785494034</v>
      </c>
      <c r="U232" s="152">
        <f>VLOOKUP($B232,Snapshot!$D:$AJ,19,FALSE)</f>
        <v>22.952316820144418</v>
      </c>
      <c r="V232" s="150">
        <f>VLOOKUP($B232,Snapshot!$D:$AJ,20,FALSE)</f>
        <v>35.621126091910369</v>
      </c>
      <c r="W232" s="151">
        <f>VLOOKUP($B232,Snapshot!$D:$AJ,21,FALSE)</f>
        <v>17.269934479251187</v>
      </c>
      <c r="X232" s="152">
        <f>VLOOKUP($B232,Snapshot!$D:$AJ,22,FALSE)</f>
        <v>9.8548687561122517</v>
      </c>
      <c r="Y232" s="150" t="str">
        <f>VLOOKUP($B232,Snapshot!$D:$AJ,23,FALSE)</f>
        <v>NM</v>
      </c>
      <c r="Z232" s="151">
        <f>VLOOKUP($B232,Snapshot!$D:$AJ,24,FALSE)</f>
        <v>25.976447544819035</v>
      </c>
      <c r="AA232" s="152">
        <f>VLOOKUP($B232,Snapshot!$D:$AJ,25,FALSE)</f>
        <v>17.107287196430153</v>
      </c>
      <c r="AB232" s="150">
        <f>VLOOKUP($B232,Snapshot!$D:$AJ,26,FALSE)</f>
        <v>4.900377191694381</v>
      </c>
      <c r="AC232" s="151">
        <f>VLOOKUP($B232,Snapshot!$D:$AJ,27,FALSE)</f>
        <v>69.392413063711658</v>
      </c>
      <c r="AD232" s="152">
        <f>VLOOKUP($B232,Snapshot!$D:$AJ,28,FALSE)</f>
        <v>54.673692257215642</v>
      </c>
      <c r="AE232" s="152">
        <f>VLOOKUP($B232,Snapshot!$D:$AJ,29,FALSE)</f>
        <v>0</v>
      </c>
    </row>
    <row r="233" spans="2:31" ht="12.75">
      <c r="B233" s="252" t="s">
        <v>710</v>
      </c>
      <c r="C233" s="165" t="s">
        <v>1388</v>
      </c>
      <c r="D233" s="177" t="s">
        <v>104</v>
      </c>
      <c r="E233" s="148">
        <f>VLOOKUP($B233,Snapshot!$D:$AJ,2,FALSE)</f>
        <v>580.85</v>
      </c>
      <c r="F233" s="148">
        <f>VLOOKUP($B233,Snapshot!$D:$AJ,3,FALSE)</f>
        <v>745</v>
      </c>
      <c r="G233" s="148">
        <f t="shared" si="54"/>
        <v>28.260308169062569</v>
      </c>
      <c r="H233" s="149">
        <f>VLOOKUP($B233,Snapshot!$D:$AJ,8,FALSE)</f>
        <v>0.99249880047789729</v>
      </c>
      <c r="I233" s="153">
        <f>IF(VLOOKUP($B233,Snapshot!$D:$AJ,28,FALSE)="#N/A N/A","NA",VLOOKUP($B233,Snapshot!$D:$AJ,30,FALSE))</f>
        <v>4.5634560000000004</v>
      </c>
      <c r="J233" s="154">
        <f>IF(VLOOKUP($B233,Snapshot!$D:$AJ,29,FALSE)="#N/A N/A","NA",VLOOKUP($B233,Snapshot!$D:$AJ,31,FALSE))</f>
        <v>46.920450000000002</v>
      </c>
      <c r="K233" s="154">
        <f>IF(VLOOKUP($B233,Snapshot!$D:$AJ,30,FALSE)="#N/A N/A","NA",VLOOKUP($B233,Snapshot!$D:$AJ,32,FALSE))</f>
        <v>32.041370000000001</v>
      </c>
      <c r="L233" s="155">
        <f>IF(VLOOKUP($B233,Snapshot!$D:$AJ,31,FALSE)="#N/A N/A","NA",VLOOKUP($B233,Snapshot!$D:$AJ,33,FALSE))</f>
        <v>30.425509999999999</v>
      </c>
      <c r="M233" s="150">
        <f>VLOOKUP($B233,Snapshot!$D:$AJ,11,FALSE)</f>
        <v>4.8440038777154255</v>
      </c>
      <c r="N233" s="151">
        <f>VLOOKUP($B233,Snapshot!$D:$AJ,12,FALSE)</f>
        <v>16.217687747988563</v>
      </c>
      <c r="O233" s="152">
        <f>VLOOKUP($B233,Snapshot!$D:$AJ,13,FALSE)</f>
        <v>23.209345007788059</v>
      </c>
      <c r="P233" s="151">
        <f>VLOOKUP($B233,Snapshot!$D:$AJ,14,FALSE)</f>
        <v>4699.7023608198497</v>
      </c>
      <c r="Q233" s="151">
        <f>VLOOKUP($B233,Snapshot!$D:$AJ,15,FALSE)</f>
        <v>234.79923132591094</v>
      </c>
      <c r="R233" s="151">
        <f>VLOOKUP($B233,Snapshot!$D:$AJ,16,FALSE)</f>
        <v>43.111307656460781</v>
      </c>
      <c r="S233" s="150">
        <f>VLOOKUP($B233,Snapshot!$D:$AJ,17,FALSE)</f>
        <v>119.91113439693321</v>
      </c>
      <c r="T233" s="151">
        <f>VLOOKUP($B233,Snapshot!$D:$AJ,18,FALSE)</f>
        <v>35.815833244911332</v>
      </c>
      <c r="U233" s="152">
        <f>VLOOKUP($B233,Snapshot!$D:$AJ,19,FALSE)</f>
        <v>25.026557182251018</v>
      </c>
      <c r="V233" s="150">
        <f>VLOOKUP($B233,Snapshot!$D:$AJ,20,FALSE)</f>
        <v>2.7233165364785057</v>
      </c>
      <c r="W233" s="151">
        <f>VLOOKUP($B233,Snapshot!$D:$AJ,21,FALSE)</f>
        <v>2.54752719359076</v>
      </c>
      <c r="X233" s="152">
        <f>VLOOKUP($B233,Snapshot!$D:$AJ,22,FALSE)</f>
        <v>2.3260539161367513</v>
      </c>
      <c r="Y233" s="150">
        <f>VLOOKUP($B233,Snapshot!$D:$AJ,23,FALSE)</f>
        <v>71.099595511749257</v>
      </c>
      <c r="Z233" s="151">
        <f>VLOOKUP($B233,Snapshot!$D:$AJ,24,FALSE)</f>
        <v>23.635858339508243</v>
      </c>
      <c r="AA233" s="152">
        <f>VLOOKUP($B233,Snapshot!$D:$AJ,25,FALSE)</f>
        <v>16.931811748355056</v>
      </c>
      <c r="AB233" s="150">
        <f>VLOOKUP($B233,Snapshot!$D:$AJ,26,FALSE)</f>
        <v>2.4003219734534289</v>
      </c>
      <c r="AC233" s="151">
        <f>VLOOKUP($B233,Snapshot!$D:$AJ,27,FALSE)</f>
        <v>7.3500746106873462</v>
      </c>
      <c r="AD233" s="152">
        <f>VLOOKUP($B233,Snapshot!$D:$AJ,28,FALSE)</f>
        <v>9.7167111758015032</v>
      </c>
      <c r="AE233" s="152">
        <f>VLOOKUP($B233,Snapshot!$D:$AJ,29,FALSE)</f>
        <v>0.2582422312128777</v>
      </c>
    </row>
    <row r="234" spans="2:31" ht="12.75">
      <c r="B234" s="252" t="s">
        <v>548</v>
      </c>
      <c r="C234" s="165" t="s">
        <v>1389</v>
      </c>
      <c r="D234" s="177" t="s">
        <v>105</v>
      </c>
      <c r="E234" s="148">
        <f>VLOOKUP($B234,Snapshot!$D:$AJ,2,FALSE)</f>
        <v>352.15</v>
      </c>
      <c r="F234" s="148">
        <f>VLOOKUP($B234,Snapshot!$D:$AJ,3,FALSE)</f>
        <v>340</v>
      </c>
      <c r="G234" s="148">
        <f t="shared" ref="G234" si="55">IF(IFERROR(((IF(F234&lt;0,"-",F234))/E234*100-100),"-")=-100,"-",(IFERROR(((IF(F234&lt;0,"-",F234))/E234*100-100),"-")))</f>
        <v>-3.4502342751668351</v>
      </c>
      <c r="H234" s="149">
        <f>VLOOKUP($B234,Snapshot!$D:$AJ,8,FALSE)</f>
        <v>4.1473526881720426</v>
      </c>
      <c r="I234" s="153">
        <f>IF(VLOOKUP($B234,Snapshot!$D:$AJ,28,FALSE)="#N/A N/A","NA",VLOOKUP($B234,Snapshot!$D:$AJ,30,FALSE))</f>
        <v>10.44378</v>
      </c>
      <c r="J234" s="154">
        <f>IF(VLOOKUP($B234,Snapshot!$D:$AJ,29,FALSE)="#N/A N/A","NA",VLOOKUP($B234,Snapshot!$D:$AJ,31,FALSE))</f>
        <v>71.948239999999998</v>
      </c>
      <c r="K234" s="154">
        <f>IF(VLOOKUP($B234,Snapshot!$D:$AJ,30,FALSE)="#N/A N/A","NA",VLOOKUP($B234,Snapshot!$D:$AJ,32,FALSE))</f>
        <v>63.334870000000002</v>
      </c>
      <c r="L234" s="155">
        <f>IF(VLOOKUP($B234,Snapshot!$D:$AJ,31,FALSE)="#N/A N/A","NA",VLOOKUP($B234,Snapshot!$D:$AJ,33,FALSE))</f>
        <v>57.491050000000001</v>
      </c>
      <c r="M234" s="150">
        <f>VLOOKUP($B234,Snapshot!$D:$AJ,11,FALSE)</f>
        <v>-7.3758879222864628</v>
      </c>
      <c r="N234" s="151">
        <f>VLOOKUP($B234,Snapshot!$D:$AJ,12,FALSE)</f>
        <v>-6.7989732717415743</v>
      </c>
      <c r="O234" s="152">
        <f>VLOOKUP($B234,Snapshot!$D:$AJ,13,FALSE)</f>
        <v>-6.3664340764119736</v>
      </c>
      <c r="P234" s="151" t="str">
        <f>VLOOKUP($B234,Snapshot!$D:$AJ,14,FALSE)</f>
        <v>Loss</v>
      </c>
      <c r="Q234" s="151" t="str">
        <f>VLOOKUP($B234,Snapshot!$D:$AJ,15,FALSE)</f>
        <v>Loss</v>
      </c>
      <c r="R234" s="151" t="str">
        <f>VLOOKUP($B234,Snapshot!$D:$AJ,16,FALSE)</f>
        <v>Loss</v>
      </c>
      <c r="S234" s="150" t="str">
        <f>VLOOKUP($B234,Snapshot!$D:$AJ,17,FALSE)</f>
        <v>NM</v>
      </c>
      <c r="T234" s="151" t="str">
        <f>VLOOKUP($B234,Snapshot!$D:$AJ,18,FALSE)</f>
        <v>NM</v>
      </c>
      <c r="U234" s="152" t="str">
        <f>VLOOKUP($B234,Snapshot!$D:$AJ,19,FALSE)</f>
        <v>NM</v>
      </c>
      <c r="V234" s="150">
        <f>VLOOKUP($B234,Snapshot!$D:$AJ,20,FALSE)</f>
        <v>7.5711716666560758</v>
      </c>
      <c r="W234" s="151">
        <f>VLOOKUP($B234,Snapshot!$D:$AJ,21,FALSE)</f>
        <v>8.8673773618180345</v>
      </c>
      <c r="X234" s="152">
        <f>VLOOKUP($B234,Snapshot!$D:$AJ,22,FALSE)</f>
        <v>10.560313406282024</v>
      </c>
      <c r="Y234" s="150">
        <f>VLOOKUP($B234,Snapshot!$D:$AJ,23,FALSE)</f>
        <v>30.085399384556034</v>
      </c>
      <c r="Z234" s="151">
        <f>VLOOKUP($B234,Snapshot!$D:$AJ,24,FALSE)</f>
        <v>25.062676751239707</v>
      </c>
      <c r="AA234" s="152">
        <f>VLOOKUP($B234,Snapshot!$D:$AJ,25,FALSE)</f>
        <v>21.001157049414974</v>
      </c>
      <c r="AB234" s="150">
        <f>VLOOKUP($B234,Snapshot!$D:$AJ,26,FALSE)</f>
        <v>-18.56102818764321</v>
      </c>
      <c r="AC234" s="151">
        <f>VLOOKUP($B234,Snapshot!$D:$AJ,27,FALSE)</f>
        <v>-15.770317598186187</v>
      </c>
      <c r="AD234" s="152">
        <f>VLOOKUP($B234,Snapshot!$D:$AJ,28,FALSE)</f>
        <v>-17.428072792302864</v>
      </c>
      <c r="AE234" s="152">
        <f>VLOOKUP($B234,Snapshot!$D:$AJ,29,FALSE)</f>
        <v>0</v>
      </c>
    </row>
    <row r="235" spans="2:31" ht="12.75">
      <c r="B235" s="252" t="s">
        <v>503</v>
      </c>
      <c r="C235" s="165" t="s">
        <v>1390</v>
      </c>
      <c r="D235" s="177" t="s">
        <v>105</v>
      </c>
      <c r="E235" s="148">
        <f>VLOOKUP($B235,Snapshot!$D:$AJ,2,FALSE)</f>
        <v>5102</v>
      </c>
      <c r="F235" s="148">
        <f>VLOOKUP($B235,Snapshot!$D:$AJ,3,FALSE)</f>
        <v>5500</v>
      </c>
      <c r="G235" s="148">
        <f t="shared" ref="G235" si="56">IF(IFERROR(((IF(F235&lt;0,"-",F235))/E235*100-100),"-")=-100,"-",(IFERROR(((IF(F235&lt;0,"-",F235))/E235*100-100),"-")))</f>
        <v>7.800862406899256</v>
      </c>
      <c r="H235" s="149">
        <f>VLOOKUP($B235,Snapshot!$D:$AJ,8,FALSE)</f>
        <v>40.23797099761051</v>
      </c>
      <c r="I235" s="153">
        <f>IF(VLOOKUP($B235,Snapshot!$D:$AJ,28,FALSE)="#N/A N/A","NA",VLOOKUP($B235,Snapshot!$D:$AJ,30,FALSE))</f>
        <v>4.3215139999999996</v>
      </c>
      <c r="J235" s="154">
        <f>IF(VLOOKUP($B235,Snapshot!$D:$AJ,29,FALSE)="#N/A N/A","NA",VLOOKUP($B235,Snapshot!$D:$AJ,31,FALSE))</f>
        <v>15.45599</v>
      </c>
      <c r="K235" s="154">
        <f>IF(VLOOKUP($B235,Snapshot!$D:$AJ,30,FALSE)="#N/A N/A","NA",VLOOKUP($B235,Snapshot!$D:$AJ,32,FALSE))</f>
        <v>40.110950000000003</v>
      </c>
      <c r="L235" s="155">
        <f>IF(VLOOKUP($B235,Snapshot!$D:$AJ,31,FALSE)="#N/A N/A","NA",VLOOKUP($B235,Snapshot!$D:$AJ,33,FALSE))</f>
        <v>25.087340000000001</v>
      </c>
      <c r="M235" s="150">
        <f>VLOOKUP($B235,Snapshot!$D:$AJ,11,FALSE)</f>
        <v>38.975919352112228</v>
      </c>
      <c r="N235" s="151">
        <f>VLOOKUP($B235,Snapshot!$D:$AJ,12,FALSE)</f>
        <v>49.848929162505442</v>
      </c>
      <c r="O235" s="152">
        <f>VLOOKUP($B235,Snapshot!$D:$AJ,13,FALSE)</f>
        <v>66.419170406804042</v>
      </c>
      <c r="P235" s="151">
        <f>VLOOKUP($B235,Snapshot!$D:$AJ,14,FALSE)</f>
        <v>6.2359859364106152</v>
      </c>
      <c r="Q235" s="151">
        <f>VLOOKUP($B235,Snapshot!$D:$AJ,15,FALSE)</f>
        <v>27.896737244772574</v>
      </c>
      <c r="R235" s="151">
        <f>VLOOKUP($B235,Snapshot!$D:$AJ,16,FALSE)</f>
        <v>33.240917152463403</v>
      </c>
      <c r="S235" s="150">
        <f>VLOOKUP($B235,Snapshot!$D:$AJ,17,FALSE)</f>
        <v>130.90133818032714</v>
      </c>
      <c r="T235" s="151">
        <f>VLOOKUP($B235,Snapshot!$D:$AJ,18,FALSE)</f>
        <v>102.34923970718992</v>
      </c>
      <c r="U235" s="152">
        <f>VLOOKUP($B235,Snapshot!$D:$AJ,19,FALSE)</f>
        <v>76.81517201662227</v>
      </c>
      <c r="V235" s="150">
        <f>VLOOKUP($B235,Snapshot!$D:$AJ,20,FALSE)</f>
        <v>17.756211472781324</v>
      </c>
      <c r="W235" s="151">
        <f>VLOOKUP($B235,Snapshot!$D:$AJ,21,FALSE)</f>
        <v>15.131159547422021</v>
      </c>
      <c r="X235" s="152">
        <f>VLOOKUP($B235,Snapshot!$D:$AJ,22,FALSE)</f>
        <v>12.64109838505725</v>
      </c>
      <c r="Y235" s="150">
        <f>VLOOKUP($B235,Snapshot!$D:$AJ,23,FALSE)</f>
        <v>82.031475188728464</v>
      </c>
      <c r="Z235" s="151">
        <f>VLOOKUP($B235,Snapshot!$D:$AJ,24,FALSE)</f>
        <v>64.415485842113839</v>
      </c>
      <c r="AA235" s="152">
        <f>VLOOKUP($B235,Snapshot!$D:$AJ,25,FALSE)</f>
        <v>48.947331387529054</v>
      </c>
      <c r="AB235" s="150">
        <f>VLOOKUP($B235,Snapshot!$D:$AJ,26,FALSE)</f>
        <v>14.586163307887043</v>
      </c>
      <c r="AC235" s="151">
        <f>VLOOKUP($B235,Snapshot!$D:$AJ,27,FALSE)</f>
        <v>15.963890356250616</v>
      </c>
      <c r="AD235" s="152">
        <f>VLOOKUP($B235,Snapshot!$D:$AJ,28,FALSE)</f>
        <v>17.932003716937082</v>
      </c>
      <c r="AE235" s="152">
        <f>VLOOKUP($B235,Snapshot!$D:$AJ,29,FALSE)</f>
        <v>0</v>
      </c>
    </row>
    <row r="236" spans="2:31" ht="12.75">
      <c r="B236" s="252" t="s">
        <v>628</v>
      </c>
      <c r="C236" s="165" t="s">
        <v>1391</v>
      </c>
      <c r="D236" s="177" t="s">
        <v>105</v>
      </c>
      <c r="E236" s="148">
        <f>VLOOKUP($B236,Snapshot!$D:$AJ,2,FALSE)</f>
        <v>638.79999999999995</v>
      </c>
      <c r="F236" s="148">
        <f>VLOOKUP($B236,Snapshot!$D:$AJ,3,FALSE)</f>
        <v>625</v>
      </c>
      <c r="G236" s="148">
        <f t="shared" ref="G236:G238" si="57">IF(IFERROR(((IF(F236&lt;0,"-",F236))/E236*100-100),"-")=-100,"-",(IFERROR(((IF(F236&lt;0,"-",F236))/E236*100-100),"-")))</f>
        <v>-2.1603005635566603</v>
      </c>
      <c r="H236" s="149">
        <f>VLOOKUP($B236,Snapshot!$D:$AJ,8,FALSE)</f>
        <v>0.29893980884109922</v>
      </c>
      <c r="I236" s="153">
        <f>IF(VLOOKUP($B236,Snapshot!$D:$AJ,28,FALSE)="#N/A N/A","NA",VLOOKUP($B236,Snapshot!$D:$AJ,30,FALSE))</f>
        <v>17.329409999999999</v>
      </c>
      <c r="J236" s="154">
        <f>IF(VLOOKUP($B236,Snapshot!$D:$AJ,29,FALSE)="#N/A N/A","NA",VLOOKUP($B236,Snapshot!$D:$AJ,31,FALSE))</f>
        <v>27.061160000000001</v>
      </c>
      <c r="K236" s="154">
        <f>IF(VLOOKUP($B236,Snapshot!$D:$AJ,30,FALSE)="#N/A N/A","NA",VLOOKUP($B236,Snapshot!$D:$AJ,32,FALSE))</f>
        <v>-16.768730000000001</v>
      </c>
      <c r="L236" s="155">
        <f>IF(VLOOKUP($B236,Snapshot!$D:$AJ,31,FALSE)="#N/A N/A","NA",VLOOKUP($B236,Snapshot!$D:$AJ,33,FALSE))</f>
        <v>-4.3712569999999999</v>
      </c>
      <c r="M236" s="150">
        <f>VLOOKUP($B236,Snapshot!$D:$AJ,11,FALSE)</f>
        <v>-2.8601044226044086</v>
      </c>
      <c r="N236" s="151">
        <f>VLOOKUP($B236,Snapshot!$D:$AJ,12,FALSE)</f>
        <v>-0.69122383954956035</v>
      </c>
      <c r="O236" s="152">
        <f>VLOOKUP($B236,Snapshot!$D:$AJ,13,FALSE)</f>
        <v>1.7064986739314711</v>
      </c>
      <c r="P236" s="151" t="str">
        <f>VLOOKUP($B236,Snapshot!$D:$AJ,14,FALSE)</f>
        <v>PL</v>
      </c>
      <c r="Q236" s="151" t="str">
        <f>VLOOKUP($B236,Snapshot!$D:$AJ,15,FALSE)</f>
        <v>Loss</v>
      </c>
      <c r="R236" s="151" t="str">
        <f>VLOOKUP($B236,Snapshot!$D:$AJ,16,FALSE)</f>
        <v>LP</v>
      </c>
      <c r="S236" s="150" t="str">
        <f>VLOOKUP($B236,Snapshot!$D:$AJ,17,FALSE)</f>
        <v>NM</v>
      </c>
      <c r="T236" s="151" t="str">
        <f>VLOOKUP($B236,Snapshot!$D:$AJ,18,FALSE)</f>
        <v>NM</v>
      </c>
      <c r="U236" s="152">
        <f>VLOOKUP($B236,Snapshot!$D:$AJ,19,FALSE)</f>
        <v>374.3337218823134</v>
      </c>
      <c r="V236" s="150">
        <f>VLOOKUP($B236,Snapshot!$D:$AJ,20,FALSE)</f>
        <v>6.3512307433928274</v>
      </c>
      <c r="W236" s="151">
        <f>VLOOKUP($B236,Snapshot!$D:$AJ,21,FALSE)</f>
        <v>6.3951813176541661</v>
      </c>
      <c r="X236" s="152">
        <f>VLOOKUP($B236,Snapshot!$D:$AJ,22,FALSE)</f>
        <v>6.2877601480452157</v>
      </c>
      <c r="Y236" s="150">
        <f>VLOOKUP($B236,Snapshot!$D:$AJ,23,FALSE)</f>
        <v>11.810529342175339</v>
      </c>
      <c r="Z236" s="151">
        <f>VLOOKUP($B236,Snapshot!$D:$AJ,24,FALSE)</f>
        <v>9.8828688074216231</v>
      </c>
      <c r="AA236" s="152">
        <f>VLOOKUP($B236,Snapshot!$D:$AJ,25,FALSE)</f>
        <v>8.2476989696177441</v>
      </c>
      <c r="AB236" s="150">
        <f>VLOOKUP($B236,Snapshot!$D:$AJ,26,FALSE)</f>
        <v>-2.8436416935126663</v>
      </c>
      <c r="AC236" s="151">
        <f>VLOOKUP($B236,Snapshot!$D:$AJ,27,FALSE)</f>
        <v>-0.69200090560496708</v>
      </c>
      <c r="AD236" s="152">
        <f>VLOOKUP($B236,Snapshot!$D:$AJ,28,FALSE)</f>
        <v>1.6797204687912199</v>
      </c>
      <c r="AE236" s="152">
        <f>VLOOKUP($B236,Snapshot!$D:$AJ,29,FALSE)</f>
        <v>0</v>
      </c>
    </row>
    <row r="237" spans="2:31" ht="12.75">
      <c r="B237" s="252" t="s">
        <v>667</v>
      </c>
      <c r="C237" s="165" t="s">
        <v>1392</v>
      </c>
      <c r="D237" s="177" t="s">
        <v>105</v>
      </c>
      <c r="E237" s="148">
        <f>VLOOKUP($B237,Snapshot!$D:$AJ,2,FALSE)</f>
        <v>1452.45</v>
      </c>
      <c r="F237" s="148">
        <f>VLOOKUP($B237,Snapshot!$D:$AJ,3,FALSE)</f>
        <v>1400</v>
      </c>
      <c r="G237" s="148">
        <f t="shared" si="57"/>
        <v>-3.6111397982718927</v>
      </c>
      <c r="H237" s="149">
        <f>VLOOKUP($B237,Snapshot!$D:$AJ,8,FALSE)</f>
        <v>2.188738169653524</v>
      </c>
      <c r="I237" s="153">
        <f>IF(VLOOKUP($B237,Snapshot!$D:$AJ,28,FALSE)="#N/A N/A","NA",VLOOKUP($B237,Snapshot!$D:$AJ,30,FALSE))</f>
        <v>0.7211921</v>
      </c>
      <c r="J237" s="154">
        <f>IF(VLOOKUP($B237,Snapshot!$D:$AJ,29,FALSE)="#N/A N/A","NA",VLOOKUP($B237,Snapshot!$D:$AJ,31,FALSE))</f>
        <v>6.2975680000000001</v>
      </c>
      <c r="K237" s="154">
        <f>IF(VLOOKUP($B237,Snapshot!$D:$AJ,30,FALSE)="#N/A N/A","NA",VLOOKUP($B237,Snapshot!$D:$AJ,32,FALSE))</f>
        <v>-9.6482250000000001</v>
      </c>
      <c r="L237" s="155">
        <f>IF(VLOOKUP($B237,Snapshot!$D:$AJ,31,FALSE)="#N/A N/A","NA",VLOOKUP($B237,Snapshot!$D:$AJ,33,FALSE))</f>
        <v>-12.034039999999999</v>
      </c>
      <c r="M237" s="150">
        <f>VLOOKUP($B237,Snapshot!$D:$AJ,11,FALSE)</f>
        <v>22.770490937309301</v>
      </c>
      <c r="N237" s="151">
        <f>VLOOKUP($B237,Snapshot!$D:$AJ,12,FALSE)</f>
        <v>27.584393891752036</v>
      </c>
      <c r="O237" s="152">
        <f>VLOOKUP($B237,Snapshot!$D:$AJ,13,FALSE)</f>
        <v>34.918006084510772</v>
      </c>
      <c r="P237" s="151">
        <f>VLOOKUP($B237,Snapshot!$D:$AJ,14,FALSE)</f>
        <v>-9.3031101377363807</v>
      </c>
      <c r="Q237" s="151">
        <f>VLOOKUP($B237,Snapshot!$D:$AJ,15,FALSE)</f>
        <v>21.140971302270817</v>
      </c>
      <c r="R237" s="151">
        <f>VLOOKUP($B237,Snapshot!$D:$AJ,16,FALSE)</f>
        <v>26.586091474540407</v>
      </c>
      <c r="S237" s="150">
        <f>VLOOKUP($B237,Snapshot!$D:$AJ,17,FALSE)</f>
        <v>63.786503505735581</v>
      </c>
      <c r="T237" s="151">
        <f>VLOOKUP($B237,Snapshot!$D:$AJ,18,FALSE)</f>
        <v>52.654773046664431</v>
      </c>
      <c r="U237" s="152">
        <f>VLOOKUP($B237,Snapshot!$D:$AJ,19,FALSE)</f>
        <v>41.596017724628616</v>
      </c>
      <c r="V237" s="150">
        <f>VLOOKUP($B237,Snapshot!$D:$AJ,20,FALSE)</f>
        <v>12.226167360777737</v>
      </c>
      <c r="W237" s="151">
        <f>VLOOKUP($B237,Snapshot!$D:$AJ,21,FALSE)</f>
        <v>9.473296930642805</v>
      </c>
      <c r="X237" s="152">
        <f>VLOOKUP($B237,Snapshot!$D:$AJ,22,FALSE)</f>
        <v>7.7160116539181631</v>
      </c>
      <c r="Y237" s="150">
        <f>VLOOKUP($B237,Snapshot!$D:$AJ,23,FALSE)</f>
        <v>24.28983301925566</v>
      </c>
      <c r="Z237" s="151">
        <f>VLOOKUP($B237,Snapshot!$D:$AJ,24,FALSE)</f>
        <v>21.766621874946928</v>
      </c>
      <c r="AA237" s="152">
        <f>VLOOKUP($B237,Snapshot!$D:$AJ,25,FALSE)</f>
        <v>17.725183947912544</v>
      </c>
      <c r="AB237" s="150">
        <f>VLOOKUP($B237,Snapshot!$D:$AJ,26,FALSE)</f>
        <v>19.74066688087348</v>
      </c>
      <c r="AC237" s="151">
        <f>VLOOKUP($B237,Snapshot!$D:$AJ,27,FALSE)</f>
        <v>20.27377977549359</v>
      </c>
      <c r="AD237" s="152">
        <f>VLOOKUP($B237,Snapshot!$D:$AJ,28,FALSE)</f>
        <v>20.446258999655083</v>
      </c>
      <c r="AE237" s="152">
        <f>VLOOKUP($B237,Snapshot!$D:$AJ,29,FALSE)</f>
        <v>0.82619023030052663</v>
      </c>
    </row>
    <row r="238" spans="2:31" ht="12.75">
      <c r="B238" s="252" t="s">
        <v>668</v>
      </c>
      <c r="C238" s="165" t="s">
        <v>1393</v>
      </c>
      <c r="D238" s="177" t="s">
        <v>105</v>
      </c>
      <c r="E238" s="148">
        <f>VLOOKUP($B238,Snapshot!$D:$AJ,2,FALSE)</f>
        <v>352.3</v>
      </c>
      <c r="F238" s="148">
        <f>VLOOKUP($B238,Snapshot!$D:$AJ,3,FALSE)</f>
        <v>400</v>
      </c>
      <c r="G238" s="148">
        <f t="shared" si="57"/>
        <v>13.539596934430875</v>
      </c>
      <c r="H238" s="149">
        <f>VLOOKUP($B238,Snapshot!$D:$AJ,8,FALSE)</f>
        <v>1.3086797262551684</v>
      </c>
      <c r="I238" s="153">
        <f>IF(VLOOKUP($B238,Snapshot!$D:$AJ,28,FALSE)="#N/A N/A","NA",VLOOKUP($B238,Snapshot!$D:$AJ,30,FALSE))</f>
        <v>19.12088</v>
      </c>
      <c r="J238" s="154">
        <f>IF(VLOOKUP($B238,Snapshot!$D:$AJ,29,FALSE)="#N/A N/A","NA",VLOOKUP($B238,Snapshot!$D:$AJ,31,FALSE))</f>
        <v>61.791040000000002</v>
      </c>
      <c r="K238" s="154">
        <f>IF(VLOOKUP($B238,Snapshot!$D:$AJ,30,FALSE)="#N/A N/A","NA",VLOOKUP($B238,Snapshot!$D:$AJ,32,FALSE))</f>
        <v>20.754069999999999</v>
      </c>
      <c r="L238" s="155">
        <f>IF(VLOOKUP($B238,Snapshot!$D:$AJ,31,FALSE)="#N/A N/A","NA",VLOOKUP($B238,Snapshot!$D:$AJ,33,FALSE))</f>
        <v>25.843900000000001</v>
      </c>
      <c r="M238" s="150">
        <f>VLOOKUP($B238,Snapshot!$D:$AJ,11,FALSE)</f>
        <v>2.9203250075233202</v>
      </c>
      <c r="N238" s="151">
        <f>VLOOKUP($B238,Snapshot!$D:$AJ,12,FALSE)</f>
        <v>4.286564089420609</v>
      </c>
      <c r="O238" s="152">
        <f>VLOOKUP($B238,Snapshot!$D:$AJ,13,FALSE)</f>
        <v>5.5963036153238512</v>
      </c>
      <c r="P238" s="151">
        <f>VLOOKUP($B238,Snapshot!$D:$AJ,14,FALSE)</f>
        <v>-23.620184630099416</v>
      </c>
      <c r="Q238" s="151">
        <f>VLOOKUP($B238,Snapshot!$D:$AJ,15,FALSE)</f>
        <v>46.783802432181119</v>
      </c>
      <c r="R238" s="151">
        <f>VLOOKUP($B238,Snapshot!$D:$AJ,16,FALSE)</f>
        <v>30.55453035534277</v>
      </c>
      <c r="S238" s="150">
        <f>VLOOKUP($B238,Snapshot!$D:$AJ,17,FALSE)</f>
        <v>120.63725752866797</v>
      </c>
      <c r="T238" s="151">
        <f>VLOOKUP($B238,Snapshot!$D:$AJ,18,FALSE)</f>
        <v>82.18703666871302</v>
      </c>
      <c r="U238" s="152">
        <f>VLOOKUP($B238,Snapshot!$D:$AJ,19,FALSE)</f>
        <v>62.952267106332265</v>
      </c>
      <c r="V238" s="150">
        <f>VLOOKUP($B238,Snapshot!$D:$AJ,20,FALSE)</f>
        <v>16.557401579602946</v>
      </c>
      <c r="W238" s="151">
        <f>VLOOKUP($B238,Snapshot!$D:$AJ,21,FALSE)</f>
        <v>13.781067520373906</v>
      </c>
      <c r="X238" s="152">
        <f>VLOOKUP($B238,Snapshot!$D:$AJ,22,FALSE)</f>
        <v>11.306030785361404</v>
      </c>
      <c r="Y238" s="150">
        <f>VLOOKUP($B238,Snapshot!$D:$AJ,23,FALSE)</f>
        <v>52.687852508329051</v>
      </c>
      <c r="Z238" s="151">
        <f>VLOOKUP($B238,Snapshot!$D:$AJ,24,FALSE)</f>
        <v>43.555365365523116</v>
      </c>
      <c r="AA238" s="152">
        <f>VLOOKUP($B238,Snapshot!$D:$AJ,25,FALSE)</f>
        <v>33.787587383793564</v>
      </c>
      <c r="AB238" s="150">
        <f>VLOOKUP($B238,Snapshot!$D:$AJ,26,FALSE)</f>
        <v>13.724948592824468</v>
      </c>
      <c r="AC238" s="151">
        <f>VLOOKUP($B238,Snapshot!$D:$AJ,27,FALSE)</f>
        <v>16.767933337131851</v>
      </c>
      <c r="AD238" s="152">
        <f>VLOOKUP($B238,Snapshot!$D:$AJ,28,FALSE)</f>
        <v>17.959688038342549</v>
      </c>
      <c r="AE238" s="152">
        <f>VLOOKUP($B238,Snapshot!$D:$AJ,29,FALSE)</f>
        <v>0</v>
      </c>
    </row>
    <row r="239" spans="2:31" ht="12.75">
      <c r="B239" s="252" t="s">
        <v>629</v>
      </c>
      <c r="C239" s="165" t="s">
        <v>1394</v>
      </c>
      <c r="D239" s="177" t="s">
        <v>105</v>
      </c>
      <c r="E239" s="148">
        <f>VLOOKUP($B239,Snapshot!$D:$AJ,2,FALSE)</f>
        <v>195.5</v>
      </c>
      <c r="F239" s="148">
        <f>VLOOKUP($B239,Snapshot!$D:$AJ,3,FALSE)</f>
        <v>210</v>
      </c>
      <c r="G239" s="148">
        <f t="shared" ref="G239" si="58">IF(IFERROR(((IF(F239&lt;0,"-",F239))/E239*100-100),"-")=-100,"-",(IFERROR(((IF(F239&lt;0,"-",F239))/E239*100-100),"-")))</f>
        <v>7.4168797953964258</v>
      </c>
      <c r="H239" s="149">
        <f>VLOOKUP($B239,Snapshot!$D:$AJ,8,FALSE)</f>
        <v>2.9181235722819592</v>
      </c>
      <c r="I239" s="153">
        <f>IF(VLOOKUP($B239,Snapshot!$D:$AJ,28,FALSE)="#N/A N/A","NA",VLOOKUP($B239,Snapshot!$D:$AJ,30,FALSE))</f>
        <v>19.645050000000001</v>
      </c>
      <c r="J239" s="154">
        <f>IF(VLOOKUP($B239,Snapshot!$D:$AJ,29,FALSE)="#N/A N/A","NA",VLOOKUP($B239,Snapshot!$D:$AJ,31,FALSE))</f>
        <v>28.787880000000001</v>
      </c>
      <c r="K239" s="154">
        <f>IF(VLOOKUP($B239,Snapshot!$D:$AJ,30,FALSE)="#N/A N/A","NA",VLOOKUP($B239,Snapshot!$D:$AJ,32,FALSE))</f>
        <v>-6.2574940000000003</v>
      </c>
      <c r="L239" s="155">
        <f>IF(VLOOKUP($B239,Snapshot!$D:$AJ,31,FALSE)="#N/A N/A","NA",VLOOKUP($B239,Snapshot!$D:$AJ,33,FALSE))</f>
        <v>1.059707</v>
      </c>
      <c r="M239" s="150">
        <f>VLOOKUP($B239,Snapshot!$D:$AJ,11,FALSE)</f>
        <v>0.77045220838239936</v>
      </c>
      <c r="N239" s="151">
        <f>VLOOKUP($B239,Snapshot!$D:$AJ,12,FALSE)</f>
        <v>0.98448649145623257</v>
      </c>
      <c r="O239" s="152">
        <f>VLOOKUP($B239,Snapshot!$D:$AJ,13,FALSE)</f>
        <v>2.084459647312455</v>
      </c>
      <c r="P239" s="151">
        <f>VLOOKUP($B239,Snapshot!$D:$AJ,14,FALSE)</f>
        <v>-66.486079199286081</v>
      </c>
      <c r="Q239" s="151">
        <f>VLOOKUP($B239,Snapshot!$D:$AJ,15,FALSE)</f>
        <v>27.780345197946566</v>
      </c>
      <c r="R239" s="151">
        <f>VLOOKUP($B239,Snapshot!$D:$AJ,16,FALSE)</f>
        <v>111.730649978667</v>
      </c>
      <c r="S239" s="150">
        <f>VLOOKUP($B239,Snapshot!$D:$AJ,17,FALSE)</f>
        <v>253.74708239263984</v>
      </c>
      <c r="T239" s="151">
        <f>VLOOKUP($B239,Snapshot!$D:$AJ,18,FALSE)</f>
        <v>198.58068312427562</v>
      </c>
      <c r="U239" s="152">
        <f>VLOOKUP($B239,Snapshot!$D:$AJ,19,FALSE)</f>
        <v>93.789294627057401</v>
      </c>
      <c r="V239" s="150">
        <f>VLOOKUP($B239,Snapshot!$D:$AJ,20,FALSE)</f>
        <v>22.329408209986518</v>
      </c>
      <c r="W239" s="151">
        <f>VLOOKUP($B239,Snapshot!$D:$AJ,21,FALSE)</f>
        <v>31.894923552725412</v>
      </c>
      <c r="X239" s="152">
        <f>VLOOKUP($B239,Snapshot!$D:$AJ,22,FALSE)</f>
        <v>32.365686351039599</v>
      </c>
      <c r="Y239" s="150">
        <f>VLOOKUP($B239,Snapshot!$D:$AJ,23,FALSE)</f>
        <v>41.576208148236717</v>
      </c>
      <c r="Z239" s="151">
        <f>VLOOKUP($B239,Snapshot!$D:$AJ,24,FALSE)</f>
        <v>30.424293011359033</v>
      </c>
      <c r="AA239" s="152">
        <f>VLOOKUP($B239,Snapshot!$D:$AJ,25,FALSE)</f>
        <v>25.938700945732077</v>
      </c>
      <c r="AB239" s="150">
        <f>VLOOKUP($B239,Snapshot!$D:$AJ,26,FALSE)</f>
        <v>9.1708540853428921</v>
      </c>
      <c r="AC239" s="151">
        <f>VLOOKUP($B239,Snapshot!$D:$AJ,27,FALSE)</f>
        <v>13.228102926111301</v>
      </c>
      <c r="AD239" s="152">
        <f>VLOOKUP($B239,Snapshot!$D:$AJ,28,FALSE)</f>
        <v>34.256127752865225</v>
      </c>
      <c r="AE239" s="152">
        <f>VLOOKUP($B239,Snapshot!$D:$AJ,29,FALSE)</f>
        <v>0</v>
      </c>
    </row>
    <row r="240" spans="2:31" ht="12.75">
      <c r="B240" s="252" t="s">
        <v>189</v>
      </c>
      <c r="C240" s="165" t="s">
        <v>439</v>
      </c>
      <c r="D240" s="177" t="s">
        <v>105</v>
      </c>
      <c r="E240" s="148">
        <f>VLOOKUP($B240,Snapshot!$D:$AJ,2,FALSE)</f>
        <v>688.25</v>
      </c>
      <c r="F240" s="148">
        <f>VLOOKUP($B240,Snapshot!$D:$AJ,3,FALSE)</f>
        <v>550</v>
      </c>
      <c r="G240" s="148">
        <f t="shared" ref="G240" si="59">IF(IFERROR(((IF(F240&lt;0,"-",F240))/E240*100-100),"-")=-100,"-",(IFERROR(((IF(F240&lt;0,"-",F240))/E240*100-100),"-")))</f>
        <v>-20.087177624409733</v>
      </c>
      <c r="H240" s="149">
        <f>VLOOKUP($B240,Snapshot!$D:$AJ,8,FALSE)</f>
        <v>5.4222388410991638</v>
      </c>
      <c r="I240" s="153">
        <f>IF(VLOOKUP($B240,Snapshot!$D:$AJ,28,FALSE)="#N/A N/A","NA",VLOOKUP($B240,Snapshot!$D:$AJ,30,FALSE))</f>
        <v>24.637810000000002</v>
      </c>
      <c r="J240" s="154">
        <f>IF(VLOOKUP($B240,Snapshot!$D:$AJ,29,FALSE)="#N/A N/A","NA",VLOOKUP($B240,Snapshot!$D:$AJ,31,FALSE))</f>
        <v>51.31362</v>
      </c>
      <c r="K240" s="154">
        <f>IF(VLOOKUP($B240,Snapshot!$D:$AJ,30,FALSE)="#N/A N/A","NA",VLOOKUP($B240,Snapshot!$D:$AJ,32,FALSE))</f>
        <v>24.581410000000002</v>
      </c>
      <c r="L240" s="155">
        <f>IF(VLOOKUP($B240,Snapshot!$D:$AJ,31,FALSE)="#N/A N/A","NA",VLOOKUP($B240,Snapshot!$D:$AJ,33,FALSE))</f>
        <v>21.97607</v>
      </c>
      <c r="M240" s="150">
        <f>VLOOKUP($B240,Snapshot!$D:$AJ,11,FALSE)</f>
        <v>3.9456714488032958</v>
      </c>
      <c r="N240" s="151">
        <f>VLOOKUP($B240,Snapshot!$D:$AJ,12,FALSE)</f>
        <v>5.5052650794714255</v>
      </c>
      <c r="O240" s="152">
        <f>VLOOKUP($B240,Snapshot!$D:$AJ,13,FALSE)</f>
        <v>8.3167470835705437</v>
      </c>
      <c r="P240" s="151">
        <f>VLOOKUP($B240,Snapshot!$D:$AJ,14,FALSE)</f>
        <v>-32.944615846081284</v>
      </c>
      <c r="Q240" s="151">
        <f>VLOOKUP($B240,Snapshot!$D:$AJ,15,FALSE)</f>
        <v>39.526697823285502</v>
      </c>
      <c r="R240" s="151">
        <f>VLOOKUP($B240,Snapshot!$D:$AJ,16,FALSE)</f>
        <v>51.068966952796679</v>
      </c>
      <c r="S240" s="150">
        <f>VLOOKUP($B240,Snapshot!$D:$AJ,17,FALSE)</f>
        <v>174.43165477164681</v>
      </c>
      <c r="T240" s="151">
        <f>VLOOKUP($B240,Snapshot!$D:$AJ,18,FALSE)</f>
        <v>125.01668676525938</v>
      </c>
      <c r="U240" s="152">
        <f>VLOOKUP($B240,Snapshot!$D:$AJ,19,FALSE)</f>
        <v>82.754710836357518</v>
      </c>
      <c r="V240" s="150">
        <f>VLOOKUP($B240,Snapshot!$D:$AJ,20,FALSE)</f>
        <v>20.92184345691275</v>
      </c>
      <c r="W240" s="151">
        <f>VLOOKUP($B240,Snapshot!$D:$AJ,21,FALSE)</f>
        <v>19.557522518611048</v>
      </c>
      <c r="X240" s="152">
        <f>VLOOKUP($B240,Snapshot!$D:$AJ,22,FALSE)</f>
        <v>18.203518474199658</v>
      </c>
      <c r="Y240" s="150">
        <f>VLOOKUP($B240,Snapshot!$D:$AJ,23,FALSE)</f>
        <v>42.953545364628496</v>
      </c>
      <c r="Z240" s="151">
        <f>VLOOKUP($B240,Snapshot!$D:$AJ,24,FALSE)</f>
        <v>30.479751425778026</v>
      </c>
      <c r="AA240" s="152">
        <f>VLOOKUP($B240,Snapshot!$D:$AJ,25,FALSE)</f>
        <v>25.339627796464551</v>
      </c>
      <c r="AB240" s="150">
        <f>VLOOKUP($B240,Snapshot!$D:$AJ,26,FALSE)</f>
        <v>11.994292827355276</v>
      </c>
      <c r="AC240" s="151">
        <f>VLOOKUP($B240,Snapshot!$D:$AJ,27,FALSE)</f>
        <v>15.643929642235443</v>
      </c>
      <c r="AD240" s="152">
        <f>VLOOKUP($B240,Snapshot!$D:$AJ,28,FALSE)</f>
        <v>21.996957381913916</v>
      </c>
      <c r="AE240" s="152">
        <f>VLOOKUP($B240,Snapshot!$D:$AJ,29,FALSE)</f>
        <v>0.25426807119505995</v>
      </c>
    </row>
    <row r="241" spans="2:31" ht="12.75">
      <c r="B241" s="252" t="s">
        <v>752</v>
      </c>
      <c r="C241" s="165" t="s">
        <v>755</v>
      </c>
      <c r="D241" s="177" t="s">
        <v>105</v>
      </c>
      <c r="E241" s="148">
        <f>VLOOKUP($B241,Snapshot!$D:$AJ,2,FALSE)</f>
        <v>706.75</v>
      </c>
      <c r="F241" s="148">
        <f>VLOOKUP($B241,Snapshot!$D:$AJ,3,FALSE)</f>
        <v>650</v>
      </c>
      <c r="G241" s="148">
        <f t="shared" ref="G241" si="60">IF(IFERROR(((IF(F241&lt;0,"-",F241))/E241*100-100),"-")=-100,"-",(IFERROR(((IF(F241&lt;0,"-",F241))/E241*100-100),"-")))</f>
        <v>-8.029713477184302</v>
      </c>
      <c r="H241" s="149">
        <f>VLOOKUP($B241,Snapshot!$D:$AJ,8,FALSE)</f>
        <v>8.814521639784946</v>
      </c>
      <c r="I241" s="153">
        <f>IF(VLOOKUP($B241,Snapshot!$D:$AJ,28,FALSE)="#N/A N/A","NA",VLOOKUP($B241,Snapshot!$D:$AJ,30,FALSE))</f>
        <v>49.150570000000002</v>
      </c>
      <c r="J241" s="154">
        <f>IF(VLOOKUP($B241,Snapshot!$D:$AJ,29,FALSE)="#N/A N/A","NA",VLOOKUP($B241,Snapshot!$D:$AJ,31,FALSE))</f>
        <v>70.137219999999999</v>
      </c>
      <c r="K241" s="154">
        <f>IF(VLOOKUP($B241,Snapshot!$D:$AJ,30,FALSE)="#N/A N/A","NA",VLOOKUP($B241,Snapshot!$D:$AJ,32,FALSE))</f>
        <v>215.51339999999999</v>
      </c>
      <c r="L241" s="155">
        <f>IF(VLOOKUP($B241,Snapshot!$D:$AJ,31,FALSE)="#N/A N/A","NA",VLOOKUP($B241,Snapshot!$D:$AJ,33,FALSE))</f>
        <v>99.393420000000006</v>
      </c>
      <c r="M241" s="150">
        <f>VLOOKUP($B241,Snapshot!$D:$AJ,11,FALSE)</f>
        <v>5.7991773238852522</v>
      </c>
      <c r="N241" s="151">
        <f>VLOOKUP($B241,Snapshot!$D:$AJ,12,FALSE)</f>
        <v>8.4310052472170902</v>
      </c>
      <c r="O241" s="152">
        <f>VLOOKUP($B241,Snapshot!$D:$AJ,13,FALSE)</f>
        <v>11.304012014272205</v>
      </c>
      <c r="P241" s="151">
        <f>VLOOKUP($B241,Snapshot!$D:$AJ,14,FALSE)</f>
        <v>29.882923500840299</v>
      </c>
      <c r="Q241" s="151">
        <f>VLOOKUP($B241,Snapshot!$D:$AJ,15,FALSE)</f>
        <v>45.382780631522458</v>
      </c>
      <c r="R241" s="151">
        <f>VLOOKUP($B241,Snapshot!$D:$AJ,16,FALSE)</f>
        <v>34.076681045874558</v>
      </c>
      <c r="S241" s="150">
        <f>VLOOKUP($B241,Snapshot!$D:$AJ,17,FALSE)</f>
        <v>121.87073450730448</v>
      </c>
      <c r="T241" s="151">
        <f>VLOOKUP($B241,Snapshot!$D:$AJ,18,FALSE)</f>
        <v>83.827489045067821</v>
      </c>
      <c r="U241" s="152">
        <f>VLOOKUP($B241,Snapshot!$D:$AJ,19,FALSE)</f>
        <v>62.52204961456804</v>
      </c>
      <c r="V241" s="150">
        <f>VLOOKUP($B241,Snapshot!$D:$AJ,20,FALSE)</f>
        <v>17.378389763748515</v>
      </c>
      <c r="W241" s="151">
        <f>VLOOKUP($B241,Snapshot!$D:$AJ,21,FALSE)</f>
        <v>15.069511627981759</v>
      </c>
      <c r="X241" s="152">
        <f>VLOOKUP($B241,Snapshot!$D:$AJ,22,FALSE)</f>
        <v>12.849219212461374</v>
      </c>
      <c r="Y241" s="150">
        <f>VLOOKUP($B241,Snapshot!$D:$AJ,23,FALSE)</f>
        <v>57.988933253850988</v>
      </c>
      <c r="Z241" s="151">
        <f>VLOOKUP($B241,Snapshot!$D:$AJ,24,FALSE)</f>
        <v>45.798929806972382</v>
      </c>
      <c r="AA241" s="152">
        <f>VLOOKUP($B241,Snapshot!$D:$AJ,25,FALSE)</f>
        <v>36.699359020057258</v>
      </c>
      <c r="AB241" s="150">
        <f>VLOOKUP($B241,Snapshot!$D:$AJ,26,FALSE)</f>
        <v>15.270041376503629</v>
      </c>
      <c r="AC241" s="151">
        <f>VLOOKUP($B241,Snapshot!$D:$AJ,27,FALSE)</f>
        <v>19.25598043118578</v>
      </c>
      <c r="AD241" s="152">
        <f>VLOOKUP($B241,Snapshot!$D:$AJ,28,FALSE)</f>
        <v>22.185899099331039</v>
      </c>
      <c r="AE241" s="152">
        <f>VLOOKUP($B241,Snapshot!$D:$AJ,29,FALSE)</f>
        <v>0.16979129819596747</v>
      </c>
    </row>
    <row r="242" spans="2:31" ht="12.75">
      <c r="B242" s="252" t="s">
        <v>669</v>
      </c>
      <c r="C242" s="165" t="s">
        <v>1395</v>
      </c>
      <c r="D242" s="177" t="s">
        <v>105</v>
      </c>
      <c r="E242" s="148">
        <f>VLOOKUP($B242,Snapshot!$D:$AJ,2,FALSE)</f>
        <v>1274.3499999999999</v>
      </c>
      <c r="F242" s="148">
        <f>VLOOKUP($B242,Snapshot!$D:$AJ,3,FALSE)</f>
        <v>1460</v>
      </c>
      <c r="G242" s="148">
        <f t="shared" ref="G242" si="61">IF(IFERROR(((IF(F242&lt;0,"-",F242))/E242*100-100),"-")=-100,"-",(IFERROR(((IF(F242&lt;0,"-",F242))/E242*100-100),"-")))</f>
        <v>14.568211244948401</v>
      </c>
      <c r="H242" s="149">
        <f>VLOOKUP($B242,Snapshot!$D:$AJ,8,FALSE)</f>
        <v>4.1415913978494627</v>
      </c>
      <c r="I242" s="153">
        <f>IF(VLOOKUP($B242,Snapshot!$D:$AJ,28,FALSE)="#N/A N/A","NA",VLOOKUP($B242,Snapshot!$D:$AJ,30,FALSE))</f>
        <v>4.3950230000000001</v>
      </c>
      <c r="J242" s="154">
        <f>IF(VLOOKUP($B242,Snapshot!$D:$AJ,29,FALSE)="#N/A N/A","NA",VLOOKUP($B242,Snapshot!$D:$AJ,31,FALSE))</f>
        <v>11.56001</v>
      </c>
      <c r="K242" s="154">
        <f>IF(VLOOKUP($B242,Snapshot!$D:$AJ,30,FALSE)="#N/A N/A","NA",VLOOKUP($B242,Snapshot!$D:$AJ,32,FALSE))</f>
        <v>16.32056</v>
      </c>
      <c r="L242" s="155">
        <f>IF(VLOOKUP($B242,Snapshot!$D:$AJ,31,FALSE)="#N/A N/A","NA",VLOOKUP($B242,Snapshot!$D:$AJ,33,FALSE))</f>
        <v>0.92262999999999995</v>
      </c>
      <c r="M242" s="150">
        <f>VLOOKUP($B242,Snapshot!$D:$AJ,11,FALSE)</f>
        <v>12.742184626700992</v>
      </c>
      <c r="N242" s="151">
        <f>VLOOKUP($B242,Snapshot!$D:$AJ,12,FALSE)</f>
        <v>14.789396891131908</v>
      </c>
      <c r="O242" s="152">
        <f>VLOOKUP($B242,Snapshot!$D:$AJ,13,FALSE)</f>
        <v>18.093906744969448</v>
      </c>
      <c r="P242" s="151">
        <f>VLOOKUP($B242,Snapshot!$D:$AJ,14,FALSE)</f>
        <v>-5.2417489816992795</v>
      </c>
      <c r="Q242" s="151">
        <f>VLOOKUP($B242,Snapshot!$D:$AJ,15,FALSE)</f>
        <v>16.066415017571046</v>
      </c>
      <c r="R242" s="151">
        <f>VLOOKUP($B242,Snapshot!$D:$AJ,16,FALSE)</f>
        <v>22.343776951574057</v>
      </c>
      <c r="S242" s="150">
        <f>VLOOKUP($B242,Snapshot!$D:$AJ,17,FALSE)</f>
        <v>100.01032298100792</v>
      </c>
      <c r="T242" s="151">
        <f>VLOOKUP($B242,Snapshot!$D:$AJ,18,FALSE)</f>
        <v>86.16646164686621</v>
      </c>
      <c r="U242" s="152">
        <f>VLOOKUP($B242,Snapshot!$D:$AJ,19,FALSE)</f>
        <v>70.429787107988744</v>
      </c>
      <c r="V242" s="150">
        <f>VLOOKUP($B242,Snapshot!$D:$AJ,20,FALSE)</f>
        <v>18.15643275509602</v>
      </c>
      <c r="W242" s="151">
        <f>VLOOKUP($B242,Snapshot!$D:$AJ,21,FALSE)</f>
        <v>15.415169106272844</v>
      </c>
      <c r="X242" s="152">
        <f>VLOOKUP($B242,Snapshot!$D:$AJ,22,FALSE)</f>
        <v>13.012935288425602</v>
      </c>
      <c r="Y242" s="150">
        <f>VLOOKUP($B242,Snapshot!$D:$AJ,23,FALSE)</f>
        <v>49.840242438103964</v>
      </c>
      <c r="Z242" s="151">
        <f>VLOOKUP($B242,Snapshot!$D:$AJ,24,FALSE)</f>
        <v>44.199588184315807</v>
      </c>
      <c r="AA242" s="152">
        <f>VLOOKUP($B242,Snapshot!$D:$AJ,25,FALSE)</f>
        <v>35.317285807672647</v>
      </c>
      <c r="AB242" s="150">
        <f>VLOOKUP($B242,Snapshot!$D:$AJ,26,FALSE)</f>
        <v>20.311776327746216</v>
      </c>
      <c r="AC242" s="151">
        <f>VLOOKUP($B242,Snapshot!$D:$AJ,27,FALSE)</f>
        <v>19.814702721005471</v>
      </c>
      <c r="AD242" s="152">
        <f>VLOOKUP($B242,Snapshot!$D:$AJ,28,FALSE)</f>
        <v>20.518157148410989</v>
      </c>
      <c r="AE242" s="152">
        <f>VLOOKUP($B242,Snapshot!$D:$AJ,29,FALSE)</f>
        <v>0.17630085608694238</v>
      </c>
    </row>
    <row r="243" spans="2:31" ht="12.75">
      <c r="B243" s="252" t="s">
        <v>670</v>
      </c>
      <c r="C243" s="165" t="s">
        <v>1396</v>
      </c>
      <c r="D243" s="177" t="s">
        <v>105</v>
      </c>
      <c r="E243" s="148">
        <f>VLOOKUP($B243,Snapshot!$D:$AJ,2,FALSE)</f>
        <v>804.65</v>
      </c>
      <c r="F243" s="148">
        <f>VLOOKUP($B243,Snapshot!$D:$AJ,3,FALSE)</f>
        <v>900</v>
      </c>
      <c r="G243" s="148">
        <f t="shared" ref="G243" si="62">IF(IFERROR(((IF(F243&lt;0,"-",F243))/E243*100-100),"-")=-100,"-",(IFERROR(((IF(F243&lt;0,"-",F243))/E243*100-100),"-")))</f>
        <v>11.849872615422854</v>
      </c>
      <c r="H243" s="149">
        <f>VLOOKUP($B243,Snapshot!$D:$AJ,8,FALSE)</f>
        <v>2.4046951612903222</v>
      </c>
      <c r="I243" s="153">
        <f>IF(VLOOKUP($B243,Snapshot!$D:$AJ,28,FALSE)="#N/A N/A","NA",VLOOKUP($B243,Snapshot!$D:$AJ,30,FALSE))</f>
        <v>-1.4090579999999999</v>
      </c>
      <c r="J243" s="154">
        <f>IF(VLOOKUP($B243,Snapshot!$D:$AJ,29,FALSE)="#N/A N/A","NA",VLOOKUP($B243,Snapshot!$D:$AJ,31,FALSE))</f>
        <v>3.772243</v>
      </c>
      <c r="K243" s="154">
        <f>IF(VLOOKUP($B243,Snapshot!$D:$AJ,30,FALSE)="#N/A N/A","NA",VLOOKUP($B243,Snapshot!$D:$AJ,32,FALSE))</f>
        <v>-10.81246</v>
      </c>
      <c r="L243" s="155">
        <f>IF(VLOOKUP($B243,Snapshot!$D:$AJ,31,FALSE)="#N/A N/A","NA",VLOOKUP($B243,Snapshot!$D:$AJ,33,FALSE))</f>
        <v>-10.896409999999999</v>
      </c>
      <c r="M243" s="150">
        <f>VLOOKUP($B243,Snapshot!$D:$AJ,11,FALSE)</f>
        <v>8.0542386500602543</v>
      </c>
      <c r="N243" s="151">
        <f>VLOOKUP($B243,Snapshot!$D:$AJ,12,FALSE)</f>
        <v>9.8333345451764647</v>
      </c>
      <c r="O243" s="152">
        <f>VLOOKUP($B243,Snapshot!$D:$AJ,13,FALSE)</f>
        <v>12.284692894134063</v>
      </c>
      <c r="P243" s="151">
        <f>VLOOKUP($B243,Snapshot!$D:$AJ,14,FALSE)</f>
        <v>29.779245160872492</v>
      </c>
      <c r="Q243" s="151">
        <f>VLOOKUP($B243,Snapshot!$D:$AJ,15,FALSE)</f>
        <v>22.088939407114538</v>
      </c>
      <c r="R243" s="151">
        <f>VLOOKUP($B243,Snapshot!$D:$AJ,16,FALSE)</f>
        <v>24.929064883285811</v>
      </c>
      <c r="S243" s="150">
        <f>VLOOKUP($B243,Snapshot!$D:$AJ,17,FALSE)</f>
        <v>99.903918292013898</v>
      </c>
      <c r="T243" s="151">
        <f>VLOOKUP($B243,Snapshot!$D:$AJ,18,FALSE)</f>
        <v>81.828803474880672</v>
      </c>
      <c r="U243" s="152">
        <f>VLOOKUP($B243,Snapshot!$D:$AJ,19,FALSE)</f>
        <v>65.500212901880531</v>
      </c>
      <c r="V243" s="150">
        <f>VLOOKUP($B243,Snapshot!$D:$AJ,20,FALSE)</f>
        <v>10.008314635377364</v>
      </c>
      <c r="W243" s="151">
        <f>VLOOKUP($B243,Snapshot!$D:$AJ,21,FALSE)</f>
        <v>9.1673817624323721</v>
      </c>
      <c r="X243" s="152">
        <f>VLOOKUP($B243,Snapshot!$D:$AJ,22,FALSE)</f>
        <v>8.2965007427580471</v>
      </c>
      <c r="Y243" s="150">
        <f>VLOOKUP($B243,Snapshot!$D:$AJ,23,FALSE)</f>
        <v>49.562700755060405</v>
      </c>
      <c r="Z243" s="151">
        <f>VLOOKUP($B243,Snapshot!$D:$AJ,24,FALSE)</f>
        <v>40.614957132866188</v>
      </c>
      <c r="AA243" s="152">
        <f>VLOOKUP($B243,Snapshot!$D:$AJ,25,FALSE)</f>
        <v>33.393066230110257</v>
      </c>
      <c r="AB243" s="150">
        <f>VLOOKUP($B243,Snapshot!$D:$AJ,26,FALSE)</f>
        <v>10.397390149786302</v>
      </c>
      <c r="AC243" s="151">
        <f>VLOOKUP($B243,Snapshot!$D:$AJ,27,FALSE)</f>
        <v>11.694426187529675</v>
      </c>
      <c r="AD243" s="152">
        <f>VLOOKUP($B243,Snapshot!$D:$AJ,28,FALSE)</f>
        <v>13.298013114254381</v>
      </c>
      <c r="AE243" s="152">
        <f>VLOOKUP($B243,Snapshot!$D:$AJ,29,FALSE)</f>
        <v>0.37283290871807623</v>
      </c>
    </row>
    <row r="244" spans="2:31" ht="12.75">
      <c r="B244" s="252" t="s">
        <v>652</v>
      </c>
      <c r="C244" s="165" t="s">
        <v>1397</v>
      </c>
      <c r="D244" s="177" t="s">
        <v>105</v>
      </c>
      <c r="E244" s="148">
        <f>VLOOKUP($B244,Snapshot!$D:$AJ,2,FALSE)</f>
        <v>111.48</v>
      </c>
      <c r="F244" s="148">
        <f>VLOOKUP($B244,Snapshot!$D:$AJ,3,FALSE)</f>
        <v>140</v>
      </c>
      <c r="G244" s="148">
        <f t="shared" ref="G244" si="63">IF(IFERROR(((IF(F244&lt;0,"-",F244))/E244*100-100),"-")=-100,"-",(IFERROR(((IF(F244&lt;0,"-",F244))/E244*100-100),"-")))</f>
        <v>25.583064226767121</v>
      </c>
      <c r="H244" s="149">
        <f>VLOOKUP($B244,Snapshot!$D:$AJ,8,FALSE)</f>
        <v>0.66472311827956987</v>
      </c>
      <c r="I244" s="153">
        <f>IF(VLOOKUP($B244,Snapshot!$D:$AJ,28,FALSE)="#N/A N/A","NA",VLOOKUP($B244,Snapshot!$D:$AJ,30,FALSE))</f>
        <v>9.0268949999999997</v>
      </c>
      <c r="J244" s="154">
        <f>IF(VLOOKUP($B244,Snapshot!$D:$AJ,29,FALSE)="#N/A N/A","NA",VLOOKUP($B244,Snapshot!$D:$AJ,31,FALSE))</f>
        <v>9.6165219999999998</v>
      </c>
      <c r="K244" s="154">
        <f>IF(VLOOKUP($B244,Snapshot!$D:$AJ,30,FALSE)="#N/A N/A","NA",VLOOKUP($B244,Snapshot!$D:$AJ,32,FALSE))</f>
        <v>-12.769959999999999</v>
      </c>
      <c r="L244" s="155">
        <f>IF(VLOOKUP($B244,Snapshot!$D:$AJ,31,FALSE)="#N/A N/A","NA",VLOOKUP($B244,Snapshot!$D:$AJ,33,FALSE))</f>
        <v>-0.28622809999999999</v>
      </c>
      <c r="M244" s="150">
        <f>VLOOKUP($B244,Snapshot!$D:$AJ,11,FALSE)</f>
        <v>-4.7693953490246148</v>
      </c>
      <c r="N244" s="151">
        <f>VLOOKUP($B244,Snapshot!$D:$AJ,12,FALSE)</f>
        <v>-2.2889064376114292</v>
      </c>
      <c r="O244" s="152">
        <f>VLOOKUP($B244,Snapshot!$D:$AJ,13,FALSE)</f>
        <v>-0.2073277236252857</v>
      </c>
      <c r="P244" s="151" t="str">
        <f>VLOOKUP($B244,Snapshot!$D:$AJ,14,FALSE)</f>
        <v>Loss</v>
      </c>
      <c r="Q244" s="151" t="str">
        <f>VLOOKUP($B244,Snapshot!$D:$AJ,15,FALSE)</f>
        <v>Loss</v>
      </c>
      <c r="R244" s="151" t="str">
        <f>VLOOKUP($B244,Snapshot!$D:$AJ,16,FALSE)</f>
        <v>Loss</v>
      </c>
      <c r="S244" s="150" t="str">
        <f>VLOOKUP($B244,Snapshot!$D:$AJ,17,FALSE)</f>
        <v>NM</v>
      </c>
      <c r="T244" s="151" t="str">
        <f>VLOOKUP($B244,Snapshot!$D:$AJ,18,FALSE)</f>
        <v>NM</v>
      </c>
      <c r="U244" s="152" t="str">
        <f>VLOOKUP($B244,Snapshot!$D:$AJ,19,FALSE)</f>
        <v>NM</v>
      </c>
      <c r="V244" s="150">
        <f>VLOOKUP($B244,Snapshot!$D:$AJ,20,FALSE)</f>
        <v>8.8001717756286997</v>
      </c>
      <c r="W244" s="151">
        <f>VLOOKUP($B244,Snapshot!$D:$AJ,21,FALSE)</f>
        <v>10.740890080790319</v>
      </c>
      <c r="X244" s="152">
        <f>VLOOKUP($B244,Snapshot!$D:$AJ,22,FALSE)</f>
        <v>10.959819483653009</v>
      </c>
      <c r="Y244" s="150">
        <f>VLOOKUP($B244,Snapshot!$D:$AJ,23,FALSE)</f>
        <v>23.541647050078033</v>
      </c>
      <c r="Z244" s="151">
        <f>VLOOKUP($B244,Snapshot!$D:$AJ,24,FALSE)</f>
        <v>15.956717964546598</v>
      </c>
      <c r="AA244" s="152">
        <f>VLOOKUP($B244,Snapshot!$D:$AJ,25,FALSE)</f>
        <v>11.431394884362712</v>
      </c>
      <c r="AB244" s="150">
        <f>VLOOKUP($B244,Snapshot!$D:$AJ,26,FALSE)</f>
        <v>-32.101112442981183</v>
      </c>
      <c r="AC244" s="151">
        <f>VLOOKUP($B244,Snapshot!$D:$AJ,27,FALSE)</f>
        <v>-19.862976939752265</v>
      </c>
      <c r="AD244" s="152">
        <f>VLOOKUP($B244,Snapshot!$D:$AJ,28,FALSE)</f>
        <v>-2.017716537909036</v>
      </c>
      <c r="AE244" s="152">
        <f>VLOOKUP($B244,Snapshot!$D:$AJ,29,FALSE)</f>
        <v>0</v>
      </c>
    </row>
    <row r="245" spans="2:31" ht="12.75">
      <c r="B245" s="252" t="s">
        <v>753</v>
      </c>
      <c r="C245" s="165" t="s">
        <v>756</v>
      </c>
      <c r="D245" s="177" t="s">
        <v>105</v>
      </c>
      <c r="E245" s="148">
        <f>VLOOKUP($B245,Snapshot!$D:$AJ,2,FALSE)</f>
        <v>1460.15</v>
      </c>
      <c r="F245" s="148">
        <f>VLOOKUP($B245,Snapshot!$D:$AJ,3,FALSE)</f>
        <v>1350</v>
      </c>
      <c r="G245" s="148">
        <f t="shared" ref="G245" si="64">IF(IFERROR(((IF(F245&lt;0,"-",F245))/E245*100-100),"-")=-100,"-",(IFERROR(((IF(F245&lt;0,"-",F245))/E245*100-100),"-")))</f>
        <v>-7.5437455055987357</v>
      </c>
      <c r="H245" s="149">
        <f>VLOOKUP($B245,Snapshot!$D:$AJ,8,FALSE)</f>
        <v>1.3480297873357228</v>
      </c>
      <c r="I245" s="153">
        <f>IF(VLOOKUP($B245,Snapshot!$D:$AJ,28,FALSE)="#N/A N/A","NA",VLOOKUP($B245,Snapshot!$D:$AJ,30,FALSE))</f>
        <v>31.078600000000002</v>
      </c>
      <c r="J245" s="154">
        <f>IF(VLOOKUP($B245,Snapshot!$D:$AJ,29,FALSE)="#N/A N/A","NA",VLOOKUP($B245,Snapshot!$D:$AJ,31,FALSE))</f>
        <v>87.692009999999996</v>
      </c>
      <c r="K245" s="154">
        <f>IF(VLOOKUP($B245,Snapshot!$D:$AJ,30,FALSE)="#N/A N/A","NA",VLOOKUP($B245,Snapshot!$D:$AJ,32,FALSE))</f>
        <v>139.8998</v>
      </c>
      <c r="L245" s="155">
        <f>IF(VLOOKUP($B245,Snapshot!$D:$AJ,31,FALSE)="#N/A N/A","NA",VLOOKUP($B245,Snapshot!$D:$AJ,33,FALSE))</f>
        <v>109.6712</v>
      </c>
      <c r="M245" s="150">
        <f>VLOOKUP($B245,Snapshot!$D:$AJ,11,FALSE)</f>
        <v>23.294038916915497</v>
      </c>
      <c r="N245" s="151">
        <f>VLOOKUP($B245,Snapshot!$D:$AJ,12,FALSE)</f>
        <v>31.311208144194168</v>
      </c>
      <c r="O245" s="152">
        <f>VLOOKUP($B245,Snapshot!$D:$AJ,13,FALSE)</f>
        <v>37.431314265516214</v>
      </c>
      <c r="P245" s="151">
        <f>VLOOKUP($B245,Snapshot!$D:$AJ,14,FALSE)</f>
        <v>1.6342616339730665</v>
      </c>
      <c r="Q245" s="151">
        <f>VLOOKUP($B245,Snapshot!$D:$AJ,15,FALSE)</f>
        <v>34.417256946612305</v>
      </c>
      <c r="R245" s="151">
        <f>VLOOKUP($B245,Snapshot!$D:$AJ,16,FALSE)</f>
        <v>19.546055499161106</v>
      </c>
      <c r="S245" s="150">
        <f>VLOOKUP($B245,Snapshot!$D:$AJ,17,FALSE)</f>
        <v>62.68341892996834</v>
      </c>
      <c r="T245" s="151">
        <f>VLOOKUP($B245,Snapshot!$D:$AJ,18,FALSE)</f>
        <v>46.633460876876008</v>
      </c>
      <c r="U245" s="152">
        <f>VLOOKUP($B245,Snapshot!$D:$AJ,19,FALSE)</f>
        <v>39.008782583548516</v>
      </c>
      <c r="V245" s="150">
        <f>VLOOKUP($B245,Snapshot!$D:$AJ,20,FALSE)</f>
        <v>8.3087518069748132</v>
      </c>
      <c r="W245" s="151">
        <f>VLOOKUP($B245,Snapshot!$D:$AJ,21,FALSE)</f>
        <v>7.1210297234527253</v>
      </c>
      <c r="X245" s="152">
        <f>VLOOKUP($B245,Snapshot!$D:$AJ,22,FALSE)</f>
        <v>6.0971967030610852</v>
      </c>
      <c r="Y245" s="150">
        <f>VLOOKUP($B245,Snapshot!$D:$AJ,23,FALSE)</f>
        <v>32.569003009240753</v>
      </c>
      <c r="Z245" s="151">
        <f>VLOOKUP($B245,Snapshot!$D:$AJ,24,FALSE)</f>
        <v>25.453064534943351</v>
      </c>
      <c r="AA245" s="152">
        <f>VLOOKUP($B245,Snapshot!$D:$AJ,25,FALSE)</f>
        <v>22.1556125286927</v>
      </c>
      <c r="AB245" s="150">
        <f>VLOOKUP($B245,Snapshot!$D:$AJ,26,FALSE)</f>
        <v>15.664140555294507</v>
      </c>
      <c r="AC245" s="151">
        <f>VLOOKUP($B245,Snapshot!$D:$AJ,27,FALSE)</f>
        <v>16.445654265111401</v>
      </c>
      <c r="AD245" s="152">
        <f>VLOOKUP($B245,Snapshot!$D:$AJ,28,FALSE)</f>
        <v>16.840982190713461</v>
      </c>
      <c r="AE245" s="152">
        <f>VLOOKUP($B245,Snapshot!$D:$AJ,29,FALSE)</f>
        <v>6.848611444029723E-2</v>
      </c>
    </row>
    <row r="246" spans="2:31" ht="12.75">
      <c r="B246" s="252" t="s">
        <v>654</v>
      </c>
      <c r="C246" s="165" t="s">
        <v>1398</v>
      </c>
      <c r="D246" s="177" t="s">
        <v>105</v>
      </c>
      <c r="E246" s="148">
        <f>VLOOKUP($B246,Snapshot!$D:$AJ,2,FALSE)</f>
        <v>372.5</v>
      </c>
      <c r="F246" s="148">
        <f>VLOOKUP($B246,Snapshot!$D:$AJ,3,FALSE)</f>
        <v>370</v>
      </c>
      <c r="G246" s="148">
        <f t="shared" ref="G246" si="65">IF(IFERROR(((IF(F246&lt;0,"-",F246))/E246*100-100),"-")=-100,"-",(IFERROR(((IF(F246&lt;0,"-",F246))/E246*100-100),"-")))</f>
        <v>-0.67114093959730781</v>
      </c>
      <c r="H246" s="149">
        <f>VLOOKUP($B246,Snapshot!$D:$AJ,8,FALSE)</f>
        <v>1.4516063799283152</v>
      </c>
      <c r="I246" s="153">
        <f>IF(VLOOKUP($B246,Snapshot!$D:$AJ,28,FALSE)="#N/A N/A","NA",VLOOKUP($B246,Snapshot!$D:$AJ,30,FALSE))</f>
        <v>19.794170000000001</v>
      </c>
      <c r="J246" s="154">
        <f>IF(VLOOKUP($B246,Snapshot!$D:$AJ,29,FALSE)="#N/A N/A","NA",VLOOKUP($B246,Snapshot!$D:$AJ,31,FALSE))</f>
        <v>16.101479999999999</v>
      </c>
      <c r="K246" s="154">
        <f>IF(VLOOKUP($B246,Snapshot!$D:$AJ,30,FALSE)="#N/A N/A","NA",VLOOKUP($B246,Snapshot!$D:$AJ,32,FALSE))</f>
        <v>30.53687</v>
      </c>
      <c r="L246" s="155">
        <f>IF(VLOOKUP($B246,Snapshot!$D:$AJ,31,FALSE)="#N/A N/A","NA",VLOOKUP($B246,Snapshot!$D:$AJ,33,FALSE))</f>
        <v>31.097339999999999</v>
      </c>
      <c r="M246" s="150">
        <f>VLOOKUP($B246,Snapshot!$D:$AJ,11,FALSE)</f>
        <v>1.631169157352754</v>
      </c>
      <c r="N246" s="151">
        <f>VLOOKUP($B246,Snapshot!$D:$AJ,12,FALSE)</f>
        <v>2.602098924129125</v>
      </c>
      <c r="O246" s="152">
        <f>VLOOKUP($B246,Snapshot!$D:$AJ,13,FALSE)</f>
        <v>4.7530974793951604</v>
      </c>
      <c r="P246" s="151">
        <f>VLOOKUP($B246,Snapshot!$D:$AJ,14,FALSE)</f>
        <v>-52.494943870978972</v>
      </c>
      <c r="Q246" s="151">
        <f>VLOOKUP($B246,Snapshot!$D:$AJ,15,FALSE)</f>
        <v>59.523548639928038</v>
      </c>
      <c r="R246" s="151">
        <f>VLOOKUP($B246,Snapshot!$D:$AJ,16,FALSE)</f>
        <v>82.663980808720993</v>
      </c>
      <c r="S246" s="150">
        <f>VLOOKUP($B246,Snapshot!$D:$AJ,17,FALSE)</f>
        <v>228.36380783740123</v>
      </c>
      <c r="T246" s="151">
        <f>VLOOKUP($B246,Snapshot!$D:$AJ,18,FALSE)</f>
        <v>143.15366589095723</v>
      </c>
      <c r="U246" s="152">
        <f>VLOOKUP($B246,Snapshot!$D:$AJ,19,FALSE)</f>
        <v>78.369947516288107</v>
      </c>
      <c r="V246" s="150">
        <f>VLOOKUP($B246,Snapshot!$D:$AJ,20,FALSE)</f>
        <v>8.8600602923814584</v>
      </c>
      <c r="W246" s="151">
        <f>VLOOKUP($B246,Snapshot!$D:$AJ,21,FALSE)</f>
        <v>8.3436551600583577</v>
      </c>
      <c r="X246" s="152">
        <f>VLOOKUP($B246,Snapshot!$D:$AJ,22,FALSE)</f>
        <v>7.5408217027770545</v>
      </c>
      <c r="Y246" s="150">
        <f>VLOOKUP($B246,Snapshot!$D:$AJ,23,FALSE)</f>
        <v>26.036640933420919</v>
      </c>
      <c r="Z246" s="151">
        <f>VLOOKUP($B246,Snapshot!$D:$AJ,24,FALSE)</f>
        <v>21.528904731308728</v>
      </c>
      <c r="AA246" s="152">
        <f>VLOOKUP($B246,Snapshot!$D:$AJ,25,FALSE)</f>
        <v>17.450591462468942</v>
      </c>
      <c r="AB246" s="150">
        <f>VLOOKUP($B246,Snapshot!$D:$AJ,26,FALSE)</f>
        <v>4.0041802050643307</v>
      </c>
      <c r="AC246" s="151">
        <f>VLOOKUP($B246,Snapshot!$D:$AJ,27,FALSE)</f>
        <v>6.0034140154284481</v>
      </c>
      <c r="AD246" s="152">
        <f>VLOOKUP($B246,Snapshot!$D:$AJ,28,FALSE)</f>
        <v>10.108402866696553</v>
      </c>
      <c r="AE246" s="152">
        <f>VLOOKUP($B246,Snapshot!$D:$AJ,29,FALSE)</f>
        <v>0</v>
      </c>
    </row>
    <row r="247" spans="2:31" ht="12.75">
      <c r="B247" s="252" t="s">
        <v>549</v>
      </c>
      <c r="C247" s="165" t="s">
        <v>1399</v>
      </c>
      <c r="D247" s="177" t="s">
        <v>105</v>
      </c>
      <c r="E247" s="148">
        <f>VLOOKUP($B247,Snapshot!$D:$AJ,2,FALSE)</f>
        <v>833.3</v>
      </c>
      <c r="F247" s="148">
        <f>VLOOKUP($B247,Snapshot!$D:$AJ,3,FALSE)</f>
        <v>780</v>
      </c>
      <c r="G247" s="148">
        <f t="shared" ref="G247" si="66">IF(IFERROR(((IF(F247&lt;0,"-",F247))/E247*100-100),"-")=-100,"-",(IFERROR(((IF(F247&lt;0,"-",F247))/E247*100-100),"-")))</f>
        <v>-6.3962558502339988</v>
      </c>
      <c r="H247" s="149">
        <f>VLOOKUP($B247,Snapshot!$D:$AJ,8,FALSE)</f>
        <v>1.1643677419354839</v>
      </c>
      <c r="I247" s="153">
        <f>IF(VLOOKUP($B247,Snapshot!$D:$AJ,28,FALSE)="#N/A N/A","NA",VLOOKUP($B247,Snapshot!$D:$AJ,30,FALSE))</f>
        <v>11.86736</v>
      </c>
      <c r="J247" s="154">
        <f>IF(VLOOKUP($B247,Snapshot!$D:$AJ,29,FALSE)="#N/A N/A","NA",VLOOKUP($B247,Snapshot!$D:$AJ,31,FALSE))</f>
        <v>7.7450190000000001</v>
      </c>
      <c r="K247" s="154">
        <f>IF(VLOOKUP($B247,Snapshot!$D:$AJ,30,FALSE)="#N/A N/A","NA",VLOOKUP($B247,Snapshot!$D:$AJ,32,FALSE))</f>
        <v>24.289650000000002</v>
      </c>
      <c r="L247" s="155">
        <f>IF(VLOOKUP($B247,Snapshot!$D:$AJ,31,FALSE)="#N/A N/A","NA",VLOOKUP($B247,Snapshot!$D:$AJ,33,FALSE))</f>
        <v>20.54101</v>
      </c>
      <c r="M247" s="150">
        <f>VLOOKUP($B247,Snapshot!$D:$AJ,11,FALSE)</f>
        <v>5.5025789621422767</v>
      </c>
      <c r="N247" s="151">
        <f>VLOOKUP($B247,Snapshot!$D:$AJ,12,FALSE)</f>
        <v>6.8656753784669089</v>
      </c>
      <c r="O247" s="152">
        <f>VLOOKUP($B247,Snapshot!$D:$AJ,13,FALSE)</f>
        <v>9.9888042361534826</v>
      </c>
      <c r="P247" s="151">
        <f>VLOOKUP($B247,Snapshot!$D:$AJ,14,FALSE)</f>
        <v>-50.229890383658862</v>
      </c>
      <c r="Q247" s="151">
        <f>VLOOKUP($B247,Snapshot!$D:$AJ,15,FALSE)</f>
        <v>24.771955581241635</v>
      </c>
      <c r="R247" s="151">
        <f>VLOOKUP($B247,Snapshot!$D:$AJ,16,FALSE)</f>
        <v>45.489025995632801</v>
      </c>
      <c r="S247" s="150">
        <f>VLOOKUP($B247,Snapshot!$D:$AJ,17,FALSE)</f>
        <v>151.43808125846098</v>
      </c>
      <c r="T247" s="151">
        <f>VLOOKUP($B247,Snapshot!$D:$AJ,18,FALSE)</f>
        <v>121.37189046448539</v>
      </c>
      <c r="U247" s="152">
        <f>VLOOKUP($B247,Snapshot!$D:$AJ,19,FALSE)</f>
        <v>83.423398867299213</v>
      </c>
      <c r="V247" s="150">
        <f>VLOOKUP($B247,Snapshot!$D:$AJ,20,FALSE)</f>
        <v>21.480027732674795</v>
      </c>
      <c r="W247" s="151">
        <f>VLOOKUP($B247,Snapshot!$D:$AJ,21,FALSE)</f>
        <v>17.420309600192581</v>
      </c>
      <c r="X247" s="152">
        <f>VLOOKUP($B247,Snapshot!$D:$AJ,22,FALSE)</f>
        <v>13.663268928291172</v>
      </c>
      <c r="Y247" s="150">
        <f>VLOOKUP($B247,Snapshot!$D:$AJ,23,FALSE)</f>
        <v>17.434949054880192</v>
      </c>
      <c r="Z247" s="151">
        <f>VLOOKUP($B247,Snapshot!$D:$AJ,24,FALSE)</f>
        <v>16.451920217276321</v>
      </c>
      <c r="AA247" s="152">
        <f>VLOOKUP($B247,Snapshot!$D:$AJ,25,FALSE)</f>
        <v>13.977933980384451</v>
      </c>
      <c r="AB247" s="150">
        <f>VLOOKUP($B247,Snapshot!$D:$AJ,26,FALSE)</f>
        <v>21.768792325136346</v>
      </c>
      <c r="AC247" s="151">
        <f>VLOOKUP($B247,Snapshot!$D:$AJ,27,FALSE)</f>
        <v>20.872405798147703</v>
      </c>
      <c r="AD247" s="152">
        <f>VLOOKUP($B247,Snapshot!$D:$AJ,28,FALSE)</f>
        <v>24.173797546885435</v>
      </c>
      <c r="AE247" s="152">
        <f>VLOOKUP($B247,Snapshot!$D:$AJ,29,FALSE)</f>
        <v>0</v>
      </c>
    </row>
    <row r="248" spans="2:31" ht="12.75">
      <c r="B248" s="252" t="s">
        <v>190</v>
      </c>
      <c r="C248" s="165" t="s">
        <v>440</v>
      </c>
      <c r="D248" s="177" t="s">
        <v>105</v>
      </c>
      <c r="E248" s="148">
        <f>VLOOKUP($B248,Snapshot!$D:$AJ,2,FALSE)</f>
        <v>3814.3</v>
      </c>
      <c r="F248" s="148">
        <f>VLOOKUP($B248,Snapshot!$D:$AJ,3,FALSE)</f>
        <v>4000</v>
      </c>
      <c r="G248" s="148">
        <f t="shared" ref="G248" si="67">IF(IFERROR(((IF(F248&lt;0,"-",F248))/E248*100-100),"-")=-100,"-",(IFERROR(((IF(F248&lt;0,"-",F248))/E248*100-100),"-")))</f>
        <v>4.868521091681302</v>
      </c>
      <c r="H248" s="149">
        <f>VLOOKUP($B248,Snapshot!$D:$AJ,8,FALSE)</f>
        <v>39.957491039426522</v>
      </c>
      <c r="I248" s="153">
        <f>IF(VLOOKUP($B248,Snapshot!$D:$AJ,28,FALSE)="#N/A N/A","NA",VLOOKUP($B248,Snapshot!$D:$AJ,30,FALSE))</f>
        <v>12.835760000000001</v>
      </c>
      <c r="J248" s="154">
        <f>IF(VLOOKUP($B248,Snapshot!$D:$AJ,29,FALSE)="#N/A N/A","NA",VLOOKUP($B248,Snapshot!$D:$AJ,31,FALSE))</f>
        <v>1.4117850000000001</v>
      </c>
      <c r="K248" s="154">
        <f>IF(VLOOKUP($B248,Snapshot!$D:$AJ,30,FALSE)="#N/A N/A","NA",VLOOKUP($B248,Snapshot!$D:$AJ,32,FALSE))</f>
        <v>18.681360000000002</v>
      </c>
      <c r="L248" s="155">
        <f>IF(VLOOKUP($B248,Snapshot!$D:$AJ,31,FALSE)="#N/A N/A","NA",VLOOKUP($B248,Snapshot!$D:$AJ,33,FALSE))</f>
        <v>3.7636539999999998</v>
      </c>
      <c r="M248" s="150">
        <f>VLOOKUP($B248,Snapshot!$D:$AJ,11,FALSE)</f>
        <v>39.269662921348313</v>
      </c>
      <c r="N248" s="151">
        <f>VLOOKUP($B248,Snapshot!$D:$AJ,12,FALSE)</f>
        <v>45.980704212726337</v>
      </c>
      <c r="O248" s="152">
        <f>VLOOKUP($B248,Snapshot!$D:$AJ,13,FALSE)</f>
        <v>56.918665996112125</v>
      </c>
      <c r="P248" s="151">
        <f>VLOOKUP($B248,Snapshot!$D:$AJ,14,FALSE)</f>
        <v>6.782768102658121</v>
      </c>
      <c r="Q248" s="151">
        <f>VLOOKUP($B248,Snapshot!$D:$AJ,15,FALSE)</f>
        <v>17.089633045283104</v>
      </c>
      <c r="R248" s="151">
        <f>VLOOKUP($B248,Snapshot!$D:$AJ,16,FALSE)</f>
        <v>23.788156294392792</v>
      </c>
      <c r="S248" s="150">
        <f>VLOOKUP($B248,Snapshot!$D:$AJ,17,FALSE)</f>
        <v>97.130958512160234</v>
      </c>
      <c r="T248" s="151">
        <f>VLOOKUP($B248,Snapshot!$D:$AJ,18,FALSE)</f>
        <v>82.954362385435047</v>
      </c>
      <c r="U248" s="152">
        <f>VLOOKUP($B248,Snapshot!$D:$AJ,19,FALSE)</f>
        <v>67.013165773430799</v>
      </c>
      <c r="V248" s="150">
        <f>VLOOKUP($B248,Snapshot!$D:$AJ,20,FALSE)</f>
        <v>36.141030554668376</v>
      </c>
      <c r="W248" s="151">
        <f>VLOOKUP($B248,Snapshot!$D:$AJ,21,FALSE)</f>
        <v>27.694879823306572</v>
      </c>
      <c r="X248" s="152">
        <f>VLOOKUP($B248,Snapshot!$D:$AJ,22,FALSE)</f>
        <v>21.480677767609954</v>
      </c>
      <c r="Y248" s="150">
        <f>VLOOKUP($B248,Snapshot!$D:$AJ,23,FALSE)</f>
        <v>64.390816326530611</v>
      </c>
      <c r="Z248" s="151">
        <f>VLOOKUP($B248,Snapshot!$D:$AJ,24,FALSE)</f>
        <v>54.438356294464739</v>
      </c>
      <c r="AA248" s="152">
        <f>VLOOKUP($B248,Snapshot!$D:$AJ,25,FALSE)</f>
        <v>45.474265382811275</v>
      </c>
      <c r="AB248" s="150">
        <f>VLOOKUP($B248,Snapshot!$D:$AJ,26,FALSE)</f>
        <v>32.90340802108831</v>
      </c>
      <c r="AC248" s="151">
        <f>VLOOKUP($B248,Snapshot!$D:$AJ,27,FALSE)</f>
        <v>37.802953055069786</v>
      </c>
      <c r="AD248" s="152">
        <f>VLOOKUP($B248,Snapshot!$D:$AJ,28,FALSE)</f>
        <v>36.10505683326636</v>
      </c>
      <c r="AE248" s="152">
        <f>VLOOKUP($B248,Snapshot!$D:$AJ,29,FALSE)</f>
        <v>0.28830594203158516</v>
      </c>
    </row>
    <row r="249" spans="2:31" ht="12.75">
      <c r="B249" s="252" t="s">
        <v>550</v>
      </c>
      <c r="C249" s="165" t="s">
        <v>556</v>
      </c>
      <c r="D249" s="177" t="s">
        <v>105</v>
      </c>
      <c r="E249" s="148">
        <f>VLOOKUP($B249,Snapshot!$D:$AJ,2,FALSE)</f>
        <v>7823</v>
      </c>
      <c r="F249" s="148">
        <f>VLOOKUP($B249,Snapshot!$D:$AJ,3,FALSE)</f>
        <v>7040</v>
      </c>
      <c r="G249" s="148">
        <f t="shared" ref="G249" si="68">IF(IFERROR(((IF(F249&lt;0,"-",F249))/E249*100-100),"-")=-100,"-",(IFERROR(((IF(F249&lt;0,"-",F249))/E249*100-100),"-")))</f>
        <v>-10.008947973923043</v>
      </c>
      <c r="H249" s="149">
        <f>VLOOKUP($B249,Snapshot!$D:$AJ,8,FALSE)</f>
        <v>33.339329182795701</v>
      </c>
      <c r="I249" s="153">
        <f>IF(VLOOKUP($B249,Snapshot!$D:$AJ,28,FALSE)="#N/A N/A","NA",VLOOKUP($B249,Snapshot!$D:$AJ,30,FALSE))</f>
        <v>46.793640000000003</v>
      </c>
      <c r="J249" s="154">
        <f>IF(VLOOKUP($B249,Snapshot!$D:$AJ,29,FALSE)="#N/A N/A","NA",VLOOKUP($B249,Snapshot!$D:$AJ,31,FALSE))</f>
        <v>101.96729999999999</v>
      </c>
      <c r="K249" s="154">
        <f>IF(VLOOKUP($B249,Snapshot!$D:$AJ,30,FALSE)="#N/A N/A","NA",VLOOKUP($B249,Snapshot!$D:$AJ,32,FALSE))</f>
        <v>270.28449999999998</v>
      </c>
      <c r="L249" s="155">
        <f>IF(VLOOKUP($B249,Snapshot!$D:$AJ,31,FALSE)="#N/A N/A","NA",VLOOKUP($B249,Snapshot!$D:$AJ,33,FALSE))</f>
        <v>155.97569999999999</v>
      </c>
      <c r="M249" s="150">
        <f>VLOOKUP($B249,Snapshot!$D:$AJ,11,FALSE)</f>
        <v>29.217158931082988</v>
      </c>
      <c r="N249" s="151">
        <f>VLOOKUP($B249,Snapshot!$D:$AJ,12,FALSE)</f>
        <v>55.52083275606676</v>
      </c>
      <c r="O249" s="152">
        <f>VLOOKUP($B249,Snapshot!$D:$AJ,13,FALSE)</f>
        <v>73.370684973788968</v>
      </c>
      <c r="P249" s="151">
        <f>VLOOKUP($B249,Snapshot!$D:$AJ,14,FALSE)</f>
        <v>162.5053208113253</v>
      </c>
      <c r="Q249" s="151">
        <f>VLOOKUP($B249,Snapshot!$D:$AJ,15,FALSE)</f>
        <v>90.028171072445801</v>
      </c>
      <c r="R249" s="151">
        <f>VLOOKUP($B249,Snapshot!$D:$AJ,16,FALSE)</f>
        <v>32.149827968442636</v>
      </c>
      <c r="S249" s="150">
        <f>VLOOKUP($B249,Snapshot!$D:$AJ,17,FALSE)</f>
        <v>267.75361760713213</v>
      </c>
      <c r="T249" s="151">
        <f>VLOOKUP($B249,Snapshot!$D:$AJ,18,FALSE)</f>
        <v>140.90206525486923</v>
      </c>
      <c r="U249" s="152">
        <f>VLOOKUP($B249,Snapshot!$D:$AJ,19,FALSE)</f>
        <v>106.62296532729248</v>
      </c>
      <c r="V249" s="150">
        <f>VLOOKUP($B249,Snapshot!$D:$AJ,20,FALSE)</f>
        <v>63.910571742540078</v>
      </c>
      <c r="W249" s="151">
        <f>VLOOKUP($B249,Snapshot!$D:$AJ,21,FALSE)</f>
        <v>43.030927407780609</v>
      </c>
      <c r="X249" s="152">
        <f>VLOOKUP($B249,Snapshot!$D:$AJ,22,FALSE)</f>
        <v>30.05509764362192</v>
      </c>
      <c r="Y249" s="150">
        <f>VLOOKUP($B249,Snapshot!$D:$AJ,23,FALSE)</f>
        <v>145.18683713380469</v>
      </c>
      <c r="Z249" s="151">
        <f>VLOOKUP($B249,Snapshot!$D:$AJ,24,FALSE)</f>
        <v>94.497627289985445</v>
      </c>
      <c r="AA249" s="152">
        <f>VLOOKUP($B249,Snapshot!$D:$AJ,25,FALSE)</f>
        <v>69.897100712409255</v>
      </c>
      <c r="AB249" s="150">
        <f>VLOOKUP($B249,Snapshot!$D:$AJ,26,FALSE)</f>
        <v>31.176171316313567</v>
      </c>
      <c r="AC249" s="151">
        <f>VLOOKUP($B249,Snapshot!$D:$AJ,27,FALSE)</f>
        <v>39.048721966035494</v>
      </c>
      <c r="AD249" s="152">
        <f>VLOOKUP($B249,Snapshot!$D:$AJ,28,FALSE)</f>
        <v>35.508374562804832</v>
      </c>
      <c r="AE249" s="152">
        <f>VLOOKUP($B249,Snapshot!$D:$AJ,29,FALSE)</f>
        <v>4.0903527824567222E-2</v>
      </c>
    </row>
    <row r="250" spans="2:31" ht="12.75">
      <c r="B250" s="252" t="s">
        <v>687</v>
      </c>
      <c r="C250" s="165" t="s">
        <v>1400</v>
      </c>
      <c r="D250" s="177" t="s">
        <v>105</v>
      </c>
      <c r="E250" s="148">
        <f>VLOOKUP($B250,Snapshot!$D:$AJ,2,FALSE)</f>
        <v>1351.75</v>
      </c>
      <c r="F250" s="148">
        <f>VLOOKUP($B250,Snapshot!$D:$AJ,3,FALSE)</f>
        <v>1050</v>
      </c>
      <c r="G250" s="148">
        <f t="shared" ref="G250:G251" si="69">IF(IFERROR(((IF(F250&lt;0,"-",F250))/E250*100-100),"-")=-100,"-",(IFERROR(((IF(F250&lt;0,"-",F250))/E250*100-100),"-")))</f>
        <v>-22.32291474015166</v>
      </c>
      <c r="H250" s="149">
        <f>VLOOKUP($B250,Snapshot!$D:$AJ,8,FALSE)</f>
        <v>3.8631606093189963</v>
      </c>
      <c r="I250" s="153">
        <f>IF(VLOOKUP($B250,Snapshot!$D:$AJ,28,FALSE)="#N/A N/A","NA",VLOOKUP($B250,Snapshot!$D:$AJ,30,FALSE))</f>
        <v>27.535609999999998</v>
      </c>
      <c r="J250" s="154">
        <f>IF(VLOOKUP($B250,Snapshot!$D:$AJ,29,FALSE)="#N/A N/A","NA",VLOOKUP($B250,Snapshot!$D:$AJ,31,FALSE))</f>
        <v>44.094450000000002</v>
      </c>
      <c r="K250" s="154">
        <f>IF(VLOOKUP($B250,Snapshot!$D:$AJ,30,FALSE)="#N/A N/A","NA",VLOOKUP($B250,Snapshot!$D:$AJ,32,FALSE))</f>
        <v>3.7732250000000001</v>
      </c>
      <c r="L250" s="155">
        <f>IF(VLOOKUP($B250,Snapshot!$D:$AJ,31,FALSE)="#N/A N/A","NA",VLOOKUP($B250,Snapshot!$D:$AJ,33,FALSE))</f>
        <v>6.7353670000000001</v>
      </c>
      <c r="M250" s="150">
        <f>VLOOKUP($B250,Snapshot!$D:$AJ,11,FALSE)</f>
        <v>17.059601285114095</v>
      </c>
      <c r="N250" s="151">
        <f>VLOOKUP($B250,Snapshot!$D:$AJ,12,FALSE)</f>
        <v>18.845129902444807</v>
      </c>
      <c r="O250" s="152">
        <f>VLOOKUP($B250,Snapshot!$D:$AJ,13,FALSE)</f>
        <v>23.290365849612872</v>
      </c>
      <c r="P250" s="151">
        <f>VLOOKUP($B250,Snapshot!$D:$AJ,14,FALSE)</f>
        <v>-3.4804757776597306</v>
      </c>
      <c r="Q250" s="151">
        <f>VLOOKUP($B250,Snapshot!$D:$AJ,15,FALSE)</f>
        <v>10.466414703893069</v>
      </c>
      <c r="R250" s="151">
        <f>VLOOKUP($B250,Snapshot!$D:$AJ,16,FALSE)</f>
        <v>23.588247840050069</v>
      </c>
      <c r="S250" s="150">
        <f>VLOOKUP($B250,Snapshot!$D:$AJ,17,FALSE)</f>
        <v>79.236904626810542</v>
      </c>
      <c r="T250" s="151">
        <f>VLOOKUP($B250,Snapshot!$D:$AJ,18,FALSE)</f>
        <v>71.729407385227702</v>
      </c>
      <c r="U250" s="152">
        <f>VLOOKUP($B250,Snapshot!$D:$AJ,19,FALSE)</f>
        <v>58.03901959841771</v>
      </c>
      <c r="V250" s="150">
        <f>VLOOKUP($B250,Snapshot!$D:$AJ,20,FALSE)</f>
        <v>21.135149181148627</v>
      </c>
      <c r="W250" s="151">
        <f>VLOOKUP($B250,Snapshot!$D:$AJ,21,FALSE)</f>
        <v>18.043108393184614</v>
      </c>
      <c r="X250" s="152">
        <f>VLOOKUP($B250,Snapshot!$D:$AJ,22,FALSE)</f>
        <v>15.28030977358536</v>
      </c>
      <c r="Y250" s="150">
        <f>VLOOKUP($B250,Snapshot!$D:$AJ,23,FALSE)</f>
        <v>48.194598754879664</v>
      </c>
      <c r="Z250" s="151">
        <f>VLOOKUP($B250,Snapshot!$D:$AJ,24,FALSE)</f>
        <v>43.031430632706972</v>
      </c>
      <c r="AA250" s="152">
        <f>VLOOKUP($B250,Snapshot!$D:$AJ,25,FALSE)</f>
        <v>35.003123010059255</v>
      </c>
      <c r="AB250" s="150">
        <f>VLOOKUP($B250,Snapshot!$D:$AJ,26,FALSE)</f>
        <v>27.595362450937078</v>
      </c>
      <c r="AC250" s="151">
        <f>VLOOKUP($B250,Snapshot!$D:$AJ,27,FALSE)</f>
        <v>26.307455371111182</v>
      </c>
      <c r="AD250" s="152">
        <f>VLOOKUP($B250,Snapshot!$D:$AJ,28,FALSE)</f>
        <v>25.520349740502969</v>
      </c>
      <c r="AE250" s="152">
        <f>VLOOKUP($B250,Snapshot!$D:$AJ,29,FALSE)</f>
        <v>0.62860729501058821</v>
      </c>
    </row>
    <row r="251" spans="2:31" ht="12.75">
      <c r="B251" s="252" t="s">
        <v>551</v>
      </c>
      <c r="C251" s="165" t="s">
        <v>1401</v>
      </c>
      <c r="D251" s="177" t="s">
        <v>105</v>
      </c>
      <c r="E251" s="148">
        <f>VLOOKUP($B251,Snapshot!$D:$AJ,2,FALSE)</f>
        <v>3991.4</v>
      </c>
      <c r="F251" s="148">
        <f>VLOOKUP($B251,Snapshot!$D:$AJ,3,FALSE)</f>
        <v>3500</v>
      </c>
      <c r="G251" s="148">
        <f t="shared" si="69"/>
        <v>-12.311469659768505</v>
      </c>
      <c r="H251" s="149">
        <f>VLOOKUP($B251,Snapshot!$D:$AJ,8,FALSE)</f>
        <v>0.93037748351254479</v>
      </c>
      <c r="I251" s="153">
        <f>IF(VLOOKUP($B251,Snapshot!$D:$AJ,28,FALSE)="#N/A N/A","NA",VLOOKUP($B251,Snapshot!$D:$AJ,30,FALSE))</f>
        <v>36.893369999999997</v>
      </c>
      <c r="J251" s="154">
        <f>IF(VLOOKUP($B251,Snapshot!$D:$AJ,29,FALSE)="#N/A N/A","NA",VLOOKUP($B251,Snapshot!$D:$AJ,31,FALSE))</f>
        <v>89.741389999999996</v>
      </c>
      <c r="K251" s="154">
        <f>IF(VLOOKUP($B251,Snapshot!$D:$AJ,30,FALSE)="#N/A N/A","NA",VLOOKUP($B251,Snapshot!$D:$AJ,32,FALSE))</f>
        <v>96.359530000000007</v>
      </c>
      <c r="L251" s="155">
        <f>IF(VLOOKUP($B251,Snapshot!$D:$AJ,31,FALSE)="#N/A N/A","NA",VLOOKUP($B251,Snapshot!$D:$AJ,33,FALSE))</f>
        <v>98.913589999999999</v>
      </c>
      <c r="M251" s="150">
        <f>VLOOKUP($B251,Snapshot!$D:$AJ,11,FALSE)</f>
        <v>-53.463536198569948</v>
      </c>
      <c r="N251" s="151">
        <f>VLOOKUP($B251,Snapshot!$D:$AJ,12,FALSE)</f>
        <v>-2.969675431178449</v>
      </c>
      <c r="O251" s="152">
        <f>VLOOKUP($B251,Snapshot!$D:$AJ,13,FALSE)</f>
        <v>29.518697240795049</v>
      </c>
      <c r="P251" s="151" t="str">
        <f>VLOOKUP($B251,Snapshot!$D:$AJ,14,FALSE)</f>
        <v>Loss</v>
      </c>
      <c r="Q251" s="151" t="str">
        <f>VLOOKUP($B251,Snapshot!$D:$AJ,15,FALSE)</f>
        <v>Loss</v>
      </c>
      <c r="R251" s="151" t="str">
        <f>VLOOKUP($B251,Snapshot!$D:$AJ,16,FALSE)</f>
        <v>LP</v>
      </c>
      <c r="S251" s="150" t="str">
        <f>VLOOKUP($B251,Snapshot!$D:$AJ,17,FALSE)</f>
        <v>NM</v>
      </c>
      <c r="T251" s="151" t="str">
        <f>VLOOKUP($B251,Snapshot!$D:$AJ,18,FALSE)</f>
        <v>NM</v>
      </c>
      <c r="U251" s="152">
        <f>VLOOKUP($B251,Snapshot!$D:$AJ,19,FALSE)</f>
        <v>135.21599437267363</v>
      </c>
      <c r="V251" s="150">
        <f>VLOOKUP($B251,Snapshot!$D:$AJ,20,FALSE)</f>
        <v>9.6700039304408349</v>
      </c>
      <c r="W251" s="151">
        <f>VLOOKUP($B251,Snapshot!$D:$AJ,21,FALSE)</f>
        <v>9.7400805156142312</v>
      </c>
      <c r="X251" s="152">
        <f>VLOOKUP($B251,Snapshot!$D:$AJ,22,FALSE)</f>
        <v>9.0856121290787932</v>
      </c>
      <c r="Y251" s="150">
        <f>VLOOKUP($B251,Snapshot!$D:$AJ,23,FALSE)</f>
        <v>42.930844401742647</v>
      </c>
      <c r="Z251" s="151">
        <f>VLOOKUP($B251,Snapshot!$D:$AJ,24,FALSE)</f>
        <v>25.736135243489915</v>
      </c>
      <c r="AA251" s="152">
        <f>VLOOKUP($B251,Snapshot!$D:$AJ,25,FALSE)</f>
        <v>19.830050894236678</v>
      </c>
      <c r="AB251" s="150" t="str">
        <f>VLOOKUP($B251,Snapshot!$D:$AJ,26,FALSE)</f>
        <v>NM</v>
      </c>
      <c r="AC251" s="151" t="str">
        <f>VLOOKUP($B251,Snapshot!$D:$AJ,27,FALSE)</f>
        <v>NM</v>
      </c>
      <c r="AD251" s="152">
        <f>VLOOKUP($B251,Snapshot!$D:$AJ,28,FALSE)</f>
        <v>6.9529275643404693</v>
      </c>
      <c r="AE251" s="152">
        <f>VLOOKUP($B251,Snapshot!$D:$AJ,29,FALSE)</f>
        <v>0</v>
      </c>
    </row>
    <row r="252" spans="2:31" ht="12.75">
      <c r="B252" s="252" t="s">
        <v>694</v>
      </c>
      <c r="C252" s="165" t="s">
        <v>1402</v>
      </c>
      <c r="D252" s="177" t="s">
        <v>105</v>
      </c>
      <c r="E252" s="148">
        <f>VLOOKUP($B252,Snapshot!$D:$AJ,2,FALSE)</f>
        <v>929.65</v>
      </c>
      <c r="F252" s="148">
        <f>VLOOKUP($B252,Snapshot!$D:$AJ,3,FALSE)</f>
        <v>775</v>
      </c>
      <c r="G252" s="148">
        <f t="shared" ref="G252:G253" si="70">IF(IFERROR(((IF(F252&lt;0,"-",F252))/E252*100-100),"-")=-100,"-",(IFERROR(((IF(F252&lt;0,"-",F252))/E252*100-100),"-")))</f>
        <v>-16.635292852148652</v>
      </c>
      <c r="H252" s="149">
        <f>VLOOKUP($B252,Snapshot!$D:$AJ,8,FALSE)</f>
        <v>1.6330022281959378</v>
      </c>
      <c r="I252" s="153">
        <f>IF(VLOOKUP($B252,Snapshot!$D:$AJ,28,FALSE)="#N/A N/A","NA",VLOOKUP($B252,Snapshot!$D:$AJ,30,FALSE))</f>
        <v>10.226459999999999</v>
      </c>
      <c r="J252" s="154">
        <f>IF(VLOOKUP($B252,Snapshot!$D:$AJ,29,FALSE)="#N/A N/A","NA",VLOOKUP($B252,Snapshot!$D:$AJ,31,FALSE))</f>
        <v>18.47203</v>
      </c>
      <c r="K252" s="154">
        <f>IF(VLOOKUP($B252,Snapshot!$D:$AJ,30,FALSE)="#N/A N/A","NA",VLOOKUP($B252,Snapshot!$D:$AJ,32,FALSE))</f>
        <v>-4.1548550000000004</v>
      </c>
      <c r="L252" s="155">
        <f>IF(VLOOKUP($B252,Snapshot!$D:$AJ,31,FALSE)="#N/A N/A","NA",VLOOKUP($B252,Snapshot!$D:$AJ,33,FALSE))</f>
        <v>14.025510000000001</v>
      </c>
      <c r="M252" s="150">
        <f>VLOOKUP($B252,Snapshot!$D:$AJ,11,FALSE)</f>
        <v>4.4373192425340227</v>
      </c>
      <c r="N252" s="151">
        <f>VLOOKUP($B252,Snapshot!$D:$AJ,12,FALSE)</f>
        <v>6.2357679451872015</v>
      </c>
      <c r="O252" s="152">
        <f>VLOOKUP($B252,Snapshot!$D:$AJ,13,FALSE)</f>
        <v>10.549023175131621</v>
      </c>
      <c r="P252" s="151">
        <f>VLOOKUP($B252,Snapshot!$D:$AJ,14,FALSE)</f>
        <v>-37.974184295446534</v>
      </c>
      <c r="Q252" s="151">
        <f>VLOOKUP($B252,Snapshot!$D:$AJ,15,FALSE)</f>
        <v>40.530072423325066</v>
      </c>
      <c r="R252" s="151">
        <f>VLOOKUP($B252,Snapshot!$D:$AJ,16,FALSE)</f>
        <v>69.169591746489118</v>
      </c>
      <c r="S252" s="150">
        <f>VLOOKUP($B252,Snapshot!$D:$AJ,17,FALSE)</f>
        <v>209.50712562864965</v>
      </c>
      <c r="T252" s="151">
        <f>VLOOKUP($B252,Snapshot!$D:$AJ,18,FALSE)</f>
        <v>149.08348228665383</v>
      </c>
      <c r="U252" s="152">
        <f>VLOOKUP($B252,Snapshot!$D:$AJ,19,FALSE)</f>
        <v>88.126643061280475</v>
      </c>
      <c r="V252" s="150">
        <f>VLOOKUP($B252,Snapshot!$D:$AJ,20,FALSE)</f>
        <v>24.643828696717506</v>
      </c>
      <c r="W252" s="151">
        <f>VLOOKUP($B252,Snapshot!$D:$AJ,21,FALSE)</f>
        <v>17.470254698275792</v>
      </c>
      <c r="X252" s="152">
        <f>VLOOKUP($B252,Snapshot!$D:$AJ,22,FALSE)</f>
        <v>16.498970437655238</v>
      </c>
      <c r="Y252" s="150">
        <f>VLOOKUP($B252,Snapshot!$D:$AJ,23,FALSE)</f>
        <v>39.357352076030317</v>
      </c>
      <c r="Z252" s="151">
        <f>VLOOKUP($B252,Snapshot!$D:$AJ,24,FALSE)</f>
        <v>35.188717139296351</v>
      </c>
      <c r="AA252" s="152">
        <f>VLOOKUP($B252,Snapshot!$D:$AJ,25,FALSE)</f>
        <v>28.680507982248944</v>
      </c>
      <c r="AB252" s="150">
        <f>VLOOKUP($B252,Snapshot!$D:$AJ,26,FALSE)</f>
        <v>11.99046564251424</v>
      </c>
      <c r="AC252" s="151">
        <f>VLOOKUP($B252,Snapshot!$D:$AJ,27,FALSE)</f>
        <v>13.714517478422945</v>
      </c>
      <c r="AD252" s="152">
        <f>VLOOKUP($B252,Snapshot!$D:$AJ,28,FALSE)</f>
        <v>19.257203022234815</v>
      </c>
      <c r="AE252" s="152">
        <f>VLOOKUP($B252,Snapshot!$D:$AJ,29,FALSE)</f>
        <v>0</v>
      </c>
    </row>
    <row r="253" spans="2:31" ht="12.75">
      <c r="B253" s="252" t="s">
        <v>583</v>
      </c>
      <c r="C253" s="165" t="s">
        <v>1403</v>
      </c>
      <c r="D253" s="177" t="s">
        <v>106</v>
      </c>
      <c r="E253" s="148">
        <f>VLOOKUP($B253,Snapshot!$D:$AJ,2,FALSE)</f>
        <v>6934.2</v>
      </c>
      <c r="F253" s="148">
        <f>VLOOKUP($B253,Snapshot!$D:$AJ,3,FALSE)</f>
        <v>8100</v>
      </c>
      <c r="G253" s="148">
        <f t="shared" si="70"/>
        <v>16.812321536730977</v>
      </c>
      <c r="H253" s="149">
        <f>VLOOKUP($B253,Snapshot!$D:$AJ,8,FALSE)</f>
        <v>5.0297171515100993</v>
      </c>
      <c r="I253" s="153">
        <f>IF(VLOOKUP($B253,Snapshot!$D:$AJ,28,FALSE)="#N/A N/A","NA",VLOOKUP($B253,Snapshot!$D:$AJ,30,FALSE))</f>
        <v>27.483319999999999</v>
      </c>
      <c r="J253" s="154">
        <f>IF(VLOOKUP($B253,Snapshot!$D:$AJ,29,FALSE)="#N/A N/A","NA",VLOOKUP($B253,Snapshot!$D:$AJ,31,FALSE))</f>
        <v>24.847190000000001</v>
      </c>
      <c r="K253" s="154">
        <f>IF(VLOOKUP($B253,Snapshot!$D:$AJ,30,FALSE)="#N/A N/A","NA",VLOOKUP($B253,Snapshot!$D:$AJ,32,FALSE))</f>
        <v>33.124720000000003</v>
      </c>
      <c r="L253" s="155">
        <f>IF(VLOOKUP($B253,Snapshot!$D:$AJ,31,FALSE)="#N/A N/A","NA",VLOOKUP($B253,Snapshot!$D:$AJ,33,FALSE))</f>
        <v>10.4999</v>
      </c>
      <c r="M253" s="150">
        <f>VLOOKUP($B253,Snapshot!$D:$AJ,11,FALSE)</f>
        <v>133.23517987533396</v>
      </c>
      <c r="N253" s="151">
        <f>VLOOKUP($B253,Snapshot!$D:$AJ,12,FALSE)</f>
        <v>150.79299882769067</v>
      </c>
      <c r="O253" s="152">
        <f>VLOOKUP($B253,Snapshot!$D:$AJ,13,FALSE)</f>
        <v>192.68994795223279</v>
      </c>
      <c r="P253" s="151">
        <f>VLOOKUP($B253,Snapshot!$D:$AJ,14,FALSE)</f>
        <v>2.0205386416537019</v>
      </c>
      <c r="Q253" s="151">
        <f>VLOOKUP($B253,Snapshot!$D:$AJ,15,FALSE)</f>
        <v>13.17806525932963</v>
      </c>
      <c r="R253" s="151">
        <f>VLOOKUP($B253,Snapshot!$D:$AJ,16,FALSE)</f>
        <v>27.78441270500711</v>
      </c>
      <c r="S253" s="150">
        <f>VLOOKUP($B253,Snapshot!$D:$AJ,17,FALSE)</f>
        <v>52.04481283763208</v>
      </c>
      <c r="T253" s="151">
        <f>VLOOKUP($B253,Snapshot!$D:$AJ,18,FALSE)</f>
        <v>45.984893555460268</v>
      </c>
      <c r="U253" s="152">
        <f>VLOOKUP($B253,Snapshot!$D:$AJ,19,FALSE)</f>
        <v>35.986308957429195</v>
      </c>
      <c r="V253" s="150">
        <f>VLOOKUP($B253,Snapshot!$D:$AJ,20,FALSE)</f>
        <v>11.86309171063532</v>
      </c>
      <c r="W253" s="151">
        <f>VLOOKUP($B253,Snapshot!$D:$AJ,21,FALSE)</f>
        <v>10.772146630915245</v>
      </c>
      <c r="X253" s="152">
        <f>VLOOKUP($B253,Snapshot!$D:$AJ,22,FALSE)</f>
        <v>9.3873398550953961</v>
      </c>
      <c r="Y253" s="150">
        <f>VLOOKUP($B253,Snapshot!$D:$AJ,23,FALSE)</f>
        <v>28.111178028157983</v>
      </c>
      <c r="Z253" s="151">
        <f>VLOOKUP($B253,Snapshot!$D:$AJ,24,FALSE)</f>
        <v>23.437526266670652</v>
      </c>
      <c r="AA253" s="152">
        <f>VLOOKUP($B253,Snapshot!$D:$AJ,25,FALSE)</f>
        <v>19.076700512610497</v>
      </c>
      <c r="AB253" s="150">
        <f>VLOOKUP($B253,Snapshot!$D:$AJ,26,FALSE)</f>
        <v>23.971900011599587</v>
      </c>
      <c r="AC253" s="151">
        <f>VLOOKUP($B253,Snapshot!$D:$AJ,27,FALSE)</f>
        <v>24.396834741880387</v>
      </c>
      <c r="AD253" s="152">
        <f>VLOOKUP($B253,Snapshot!$D:$AJ,28,FALSE)</f>
        <v>27.453032200752325</v>
      </c>
      <c r="AE253" s="152">
        <f>VLOOKUP($B253,Snapshot!$D:$AJ,29,FALSE)</f>
        <v>1.0094891984655765</v>
      </c>
    </row>
    <row r="254" spans="2:31" ht="12.75">
      <c r="B254" s="252" t="s">
        <v>191</v>
      </c>
      <c r="C254" s="165" t="s">
        <v>456</v>
      </c>
      <c r="D254" s="177" t="s">
        <v>106</v>
      </c>
      <c r="E254" s="148">
        <f>VLOOKUP($B254,Snapshot!$D:$AJ,2,FALSE)</f>
        <v>1901.45</v>
      </c>
      <c r="F254" s="148">
        <f>VLOOKUP($B254,Snapshot!$D:$AJ,3,FALSE)</f>
        <v>2300</v>
      </c>
      <c r="G254" s="148">
        <f t="shared" ref="G254" si="71">IF(IFERROR(((IF(F254&lt;0,"-",F254))/E254*100-100),"-")=-100,"-",(IFERROR(((IF(F254&lt;0,"-",F254))/E254*100-100),"-")))</f>
        <v>20.960319755975704</v>
      </c>
      <c r="H254" s="149">
        <f>VLOOKUP($B254,Snapshot!$D:$AJ,8,FALSE)</f>
        <v>2.6587401433691751</v>
      </c>
      <c r="I254" s="153">
        <f>IF(VLOOKUP($B254,Snapshot!$D:$AJ,28,FALSE)="#N/A N/A","NA",VLOOKUP($B254,Snapshot!$D:$AJ,30,FALSE))</f>
        <v>3.0065849999999998</v>
      </c>
      <c r="J254" s="154">
        <f>IF(VLOOKUP($B254,Snapshot!$D:$AJ,29,FALSE)="#N/A N/A","NA",VLOOKUP($B254,Snapshot!$D:$AJ,31,FALSE))</f>
        <v>-2.027517</v>
      </c>
      <c r="K254" s="154">
        <f>IF(VLOOKUP($B254,Snapshot!$D:$AJ,30,FALSE)="#N/A N/A","NA",VLOOKUP($B254,Snapshot!$D:$AJ,32,FALSE))</f>
        <v>13.36712</v>
      </c>
      <c r="L254" s="155">
        <f>IF(VLOOKUP($B254,Snapshot!$D:$AJ,31,FALSE)="#N/A N/A","NA",VLOOKUP($B254,Snapshot!$D:$AJ,33,FALSE))</f>
        <v>-17.054179999999999</v>
      </c>
      <c r="M254" s="150">
        <f>VLOOKUP($B254,Snapshot!$D:$AJ,11,FALSE)</f>
        <v>66.869881710646041</v>
      </c>
      <c r="N254" s="151">
        <f>VLOOKUP($B254,Snapshot!$D:$AJ,12,FALSE)</f>
        <v>71.860137805872043</v>
      </c>
      <c r="O254" s="152">
        <f>VLOOKUP($B254,Snapshot!$D:$AJ,13,FALSE)</f>
        <v>86.742714874362917</v>
      </c>
      <c r="P254" s="151">
        <f>VLOOKUP($B254,Snapshot!$D:$AJ,14,FALSE)</f>
        <v>27.73107128394221</v>
      </c>
      <c r="Q254" s="151">
        <f>VLOOKUP($B254,Snapshot!$D:$AJ,15,FALSE)</f>
        <v>7.4626363432485743</v>
      </c>
      <c r="R254" s="151">
        <f>VLOOKUP($B254,Snapshot!$D:$AJ,16,FALSE)</f>
        <v>20.71047666050363</v>
      </c>
      <c r="S254" s="150">
        <f>VLOOKUP($B254,Snapshot!$D:$AJ,17,FALSE)</f>
        <v>28.43507347938495</v>
      </c>
      <c r="T254" s="151">
        <f>VLOOKUP($B254,Snapshot!$D:$AJ,18,FALSE)</f>
        <v>26.460427965455743</v>
      </c>
      <c r="U254" s="152">
        <f>VLOOKUP($B254,Snapshot!$D:$AJ,19,FALSE)</f>
        <v>21.920572842964816</v>
      </c>
      <c r="V254" s="150">
        <f>VLOOKUP($B254,Snapshot!$D:$AJ,20,FALSE)</f>
        <v>4.9075727437119845</v>
      </c>
      <c r="W254" s="151">
        <f>VLOOKUP($B254,Snapshot!$D:$AJ,21,FALSE)</f>
        <v>4.6042680705237453</v>
      </c>
      <c r="X254" s="152">
        <f>VLOOKUP($B254,Snapshot!$D:$AJ,22,FALSE)</f>
        <v>4.2474120044939365</v>
      </c>
      <c r="Y254" s="150">
        <f>VLOOKUP($B254,Snapshot!$D:$AJ,23,FALSE)</f>
        <v>16.998507061713234</v>
      </c>
      <c r="Z254" s="151">
        <f>VLOOKUP($B254,Snapshot!$D:$AJ,24,FALSE)</f>
        <v>16.279696414867196</v>
      </c>
      <c r="AA254" s="152">
        <f>VLOOKUP($B254,Snapshot!$D:$AJ,25,FALSE)</f>
        <v>13.753852716402488</v>
      </c>
      <c r="AB254" s="150">
        <f>VLOOKUP($B254,Snapshot!$D:$AJ,26,FALSE)</f>
        <v>18.325769288314795</v>
      </c>
      <c r="AC254" s="151">
        <f>VLOOKUP($B254,Snapshot!$D:$AJ,27,FALSE)</f>
        <v>16.868417183077973</v>
      </c>
      <c r="AD254" s="152">
        <f>VLOOKUP($B254,Snapshot!$D:$AJ,28,FALSE)</f>
        <v>18.966775445768501</v>
      </c>
      <c r="AE254" s="152">
        <f>VLOOKUP($B254,Snapshot!$D:$AJ,29,FALSE)</f>
        <v>1.5777433011649005</v>
      </c>
    </row>
    <row r="255" spans="2:31" ht="12.75">
      <c r="B255" s="252" t="s">
        <v>192</v>
      </c>
      <c r="C255" s="165" t="s">
        <v>457</v>
      </c>
      <c r="D255" s="177" t="s">
        <v>106</v>
      </c>
      <c r="E255" s="148">
        <f>VLOOKUP($B255,Snapshot!$D:$AJ,2,FALSE)</f>
        <v>1808.7</v>
      </c>
      <c r="F255" s="148">
        <f>VLOOKUP($B255,Snapshot!$D:$AJ,3,FALSE)</f>
        <v>2200</v>
      </c>
      <c r="G255" s="148">
        <f t="shared" ref="G255" si="72">IF(IFERROR(((IF(F255&lt;0,"-",F255))/E255*100-100),"-")=-100,"-",(IFERROR(((IF(F255&lt;0,"-",F255))/E255*100-100),"-")))</f>
        <v>21.634322994415882</v>
      </c>
      <c r="H255" s="149">
        <f>VLOOKUP($B255,Snapshot!$D:$AJ,8,FALSE)</f>
        <v>57.881795649806449</v>
      </c>
      <c r="I255" s="153">
        <f>IF(VLOOKUP($B255,Snapshot!$D:$AJ,28,FALSE)="#N/A N/A","NA",VLOOKUP($B255,Snapshot!$D:$AJ,30,FALSE))</f>
        <v>24.202580000000001</v>
      </c>
      <c r="J255" s="154">
        <f>IF(VLOOKUP($B255,Snapshot!$D:$AJ,29,FALSE)="#N/A N/A","NA",VLOOKUP($B255,Snapshot!$D:$AJ,31,FALSE))</f>
        <v>16.89772</v>
      </c>
      <c r="K255" s="154">
        <f>IF(VLOOKUP($B255,Snapshot!$D:$AJ,30,FALSE)="#N/A N/A","NA",VLOOKUP($B255,Snapshot!$D:$AJ,32,FALSE))</f>
        <v>43.405349999999999</v>
      </c>
      <c r="L255" s="155">
        <f>IF(VLOOKUP($B255,Snapshot!$D:$AJ,31,FALSE)="#N/A N/A","NA",VLOOKUP($B255,Snapshot!$D:$AJ,33,FALSE))</f>
        <v>23.368120000000001</v>
      </c>
      <c r="M255" s="150">
        <f>VLOOKUP($B255,Snapshot!$D:$AJ,11,FALSE)</f>
        <v>57.893047670382131</v>
      </c>
      <c r="N255" s="151">
        <f>VLOOKUP($B255,Snapshot!$D:$AJ,12,FALSE)</f>
        <v>62.452721589449403</v>
      </c>
      <c r="O255" s="152">
        <f>VLOOKUP($B255,Snapshot!$D:$AJ,13,FALSE)</f>
        <v>69.447321495345534</v>
      </c>
      <c r="P255" s="151">
        <f>VLOOKUP($B255,Snapshot!$D:$AJ,14,FALSE)</f>
        <v>5.6465094849893704</v>
      </c>
      <c r="Q255" s="151">
        <f>VLOOKUP($B255,Snapshot!$D:$AJ,15,FALSE)</f>
        <v>7.8760302014640349</v>
      </c>
      <c r="R255" s="151">
        <f>VLOOKUP($B255,Snapshot!$D:$AJ,16,FALSE)</f>
        <v>11.199832013530342</v>
      </c>
      <c r="S255" s="150">
        <f>VLOOKUP($B255,Snapshot!$D:$AJ,17,FALSE)</f>
        <v>31.242093356320645</v>
      </c>
      <c r="T255" s="151">
        <f>VLOOKUP($B255,Snapshot!$D:$AJ,18,FALSE)</f>
        <v>28.961107762284566</v>
      </c>
      <c r="U255" s="152">
        <f>VLOOKUP($B255,Snapshot!$D:$AJ,19,FALSE)</f>
        <v>26.044201000915809</v>
      </c>
      <c r="V255" s="150">
        <f>VLOOKUP($B255,Snapshot!$D:$AJ,20,FALSE)</f>
        <v>7.17320043355023</v>
      </c>
      <c r="W255" s="151">
        <f>VLOOKUP($B255,Snapshot!$D:$AJ,21,FALSE)</f>
        <v>7.3961058247480738</v>
      </c>
      <c r="X255" s="152">
        <f>VLOOKUP($B255,Snapshot!$D:$AJ,22,FALSE)</f>
        <v>7.5091263601089935</v>
      </c>
      <c r="Y255" s="150">
        <f>VLOOKUP($B255,Snapshot!$D:$AJ,23,FALSE)</f>
        <v>18.983745024333874</v>
      </c>
      <c r="Z255" s="151">
        <f>VLOOKUP($B255,Snapshot!$D:$AJ,24,FALSE)</f>
        <v>18.072350476047205</v>
      </c>
      <c r="AA255" s="152">
        <f>VLOOKUP($B255,Snapshot!$D:$AJ,25,FALSE)</f>
        <v>16.074467223148922</v>
      </c>
      <c r="AB255" s="150">
        <f>VLOOKUP($B255,Snapshot!$D:$AJ,26,FALSE)</f>
        <v>23.493854221996123</v>
      </c>
      <c r="AC255" s="151">
        <f>VLOOKUP($B255,Snapshot!$D:$AJ,27,FALSE)</f>
        <v>25.366393318800952</v>
      </c>
      <c r="AD255" s="152">
        <f>VLOOKUP($B255,Snapshot!$D:$AJ,28,FALSE)</f>
        <v>28.61361574098207</v>
      </c>
      <c r="AE255" s="152">
        <f>VLOOKUP($B255,Snapshot!$D:$AJ,29,FALSE)</f>
        <v>2.6538397744236191</v>
      </c>
    </row>
    <row r="256" spans="2:31" ht="12.75">
      <c r="B256" s="252" t="s">
        <v>193</v>
      </c>
      <c r="C256" s="165" t="s">
        <v>458</v>
      </c>
      <c r="D256" s="177" t="s">
        <v>106</v>
      </c>
      <c r="E256" s="148">
        <f>VLOOKUP($B256,Snapshot!$D:$AJ,2,FALSE)</f>
        <v>1907.2</v>
      </c>
      <c r="F256" s="148">
        <f>VLOOKUP($B256,Snapshot!$D:$AJ,3,FALSE)</f>
        <v>2200</v>
      </c>
      <c r="G256" s="148">
        <f t="shared" ref="G256" si="73">IF(IFERROR(((IF(F256&lt;0,"-",F256))/E256*100-100),"-")=-100,"-",(IFERROR(((IF(F256&lt;0,"-",F256))/E256*100-100),"-")))</f>
        <v>15.352348993288587</v>
      </c>
      <c r="H256" s="149">
        <f>VLOOKUP($B256,Snapshot!$D:$AJ,8,FALSE)</f>
        <v>103.74333030861051</v>
      </c>
      <c r="I256" s="153">
        <f>IF(VLOOKUP($B256,Snapshot!$D:$AJ,28,FALSE)="#N/A N/A","NA",VLOOKUP($B256,Snapshot!$D:$AJ,30,FALSE))</f>
        <v>21.2075</v>
      </c>
      <c r="J256" s="154">
        <f>IF(VLOOKUP($B256,Snapshot!$D:$AJ,29,FALSE)="#N/A N/A","NA",VLOOKUP($B256,Snapshot!$D:$AJ,31,FALSE))</f>
        <v>29.243480000000002</v>
      </c>
      <c r="K256" s="154">
        <f>IF(VLOOKUP($B256,Snapshot!$D:$AJ,30,FALSE)="#N/A N/A","NA",VLOOKUP($B256,Snapshot!$D:$AJ,32,FALSE))</f>
        <v>30.700990000000001</v>
      </c>
      <c r="L256" s="155">
        <f>IF(VLOOKUP($B256,Snapshot!$D:$AJ,31,FALSE)="#N/A N/A","NA",VLOOKUP($B256,Snapshot!$D:$AJ,33,FALSE))</f>
        <v>24.322030000000002</v>
      </c>
      <c r="M256" s="150">
        <f>VLOOKUP($B256,Snapshot!$D:$AJ,11,FALSE)</f>
        <v>63.310150168148908</v>
      </c>
      <c r="N256" s="151">
        <f>VLOOKUP($B256,Snapshot!$D:$AJ,12,FALSE)</f>
        <v>63.945917473888045</v>
      </c>
      <c r="O256" s="152">
        <f>VLOOKUP($B256,Snapshot!$D:$AJ,13,FALSE)</f>
        <v>72.012579111477464</v>
      </c>
      <c r="P256" s="151">
        <f>VLOOKUP($B256,Snapshot!$D:$AJ,14,FALSE)</f>
        <v>9.9933515341533496</v>
      </c>
      <c r="Q256" s="151">
        <f>VLOOKUP($B256,Snapshot!$D:$AJ,15,FALSE)</f>
        <v>1.0042107056302374</v>
      </c>
      <c r="R256" s="151">
        <f>VLOOKUP($B256,Snapshot!$D:$AJ,16,FALSE)</f>
        <v>12.614818828556796</v>
      </c>
      <c r="S256" s="150">
        <f>VLOOKUP($B256,Snapshot!$D:$AJ,17,FALSE)</f>
        <v>30.124711360414764</v>
      </c>
      <c r="T256" s="151">
        <f>VLOOKUP($B256,Snapshot!$D:$AJ,18,FALSE)</f>
        <v>29.82520347415133</v>
      </c>
      <c r="U256" s="152">
        <f>VLOOKUP($B256,Snapshot!$D:$AJ,19,FALSE)</f>
        <v>26.484261826640061</v>
      </c>
      <c r="V256" s="150">
        <f>VLOOKUP($B256,Snapshot!$D:$AJ,20,FALSE)</f>
        <v>8.957595248412547</v>
      </c>
      <c r="W256" s="151">
        <f>VLOOKUP($B256,Snapshot!$D:$AJ,21,FALSE)</f>
        <v>8.9432737346086171</v>
      </c>
      <c r="X256" s="152">
        <f>VLOOKUP($B256,Snapshot!$D:$AJ,22,FALSE)</f>
        <v>8.9208180719757504</v>
      </c>
      <c r="Y256" s="150">
        <f>VLOOKUP($B256,Snapshot!$D:$AJ,23,FALSE)</f>
        <v>22.63106193821535</v>
      </c>
      <c r="Z256" s="151">
        <f>VLOOKUP($B256,Snapshot!$D:$AJ,24,FALSE)</f>
        <v>20.891350898438422</v>
      </c>
      <c r="AA256" s="152">
        <f>VLOOKUP($B256,Snapshot!$D:$AJ,25,FALSE)</f>
        <v>18.717119040406164</v>
      </c>
      <c r="AB256" s="150">
        <f>VLOOKUP($B256,Snapshot!$D:$AJ,26,FALSE)</f>
        <v>29.765843337022929</v>
      </c>
      <c r="AC256" s="151">
        <f>VLOOKUP($B256,Snapshot!$D:$AJ,27,FALSE)</f>
        <v>30.075071260462003</v>
      </c>
      <c r="AD256" s="152">
        <f>VLOOKUP($B256,Snapshot!$D:$AJ,28,FALSE)</f>
        <v>33.791723506698759</v>
      </c>
      <c r="AE256" s="152">
        <f>VLOOKUP($B256,Snapshot!$D:$AJ,29,FALSE)</f>
        <v>2.4119127516778525</v>
      </c>
    </row>
    <row r="257" spans="2:31" ht="12.75">
      <c r="B257" s="252" t="s">
        <v>600</v>
      </c>
      <c r="C257" s="165" t="s">
        <v>602</v>
      </c>
      <c r="D257" s="177" t="s">
        <v>106</v>
      </c>
      <c r="E257" s="148">
        <f>VLOOKUP($B257,Snapshot!$D:$AJ,2,FALSE)</f>
        <v>5358.15</v>
      </c>
      <c r="F257" s="148">
        <f>VLOOKUP($B257,Snapshot!$D:$AJ,3,FALSE)</f>
        <v>6600</v>
      </c>
      <c r="G257" s="148">
        <f t="shared" ref="G257" si="74">IF(IFERROR(((IF(F257&lt;0,"-",F257))/E257*100-100),"-")=-100,"-",(IFERROR(((IF(F257&lt;0,"-",F257))/E257*100-100),"-")))</f>
        <v>23.176842753562326</v>
      </c>
      <c r="H257" s="149">
        <f>VLOOKUP($B257,Snapshot!$D:$AJ,8,FALSE)</f>
        <v>6.9212174432497005</v>
      </c>
      <c r="I257" s="153">
        <f>IF(VLOOKUP($B257,Snapshot!$D:$AJ,28,FALSE)="#N/A N/A","NA",VLOOKUP($B257,Snapshot!$D:$AJ,30,FALSE))</f>
        <v>9.5086779999999997</v>
      </c>
      <c r="J257" s="154">
        <f>IF(VLOOKUP($B257,Snapshot!$D:$AJ,29,FALSE)="#N/A N/A","NA",VLOOKUP($B257,Snapshot!$D:$AJ,31,FALSE))</f>
        <v>-1.6275580000000001</v>
      </c>
      <c r="K257" s="154">
        <f>IF(VLOOKUP($B257,Snapshot!$D:$AJ,30,FALSE)="#N/A N/A","NA",VLOOKUP($B257,Snapshot!$D:$AJ,32,FALSE))</f>
        <v>13.13303</v>
      </c>
      <c r="L257" s="155">
        <f>IF(VLOOKUP($B257,Snapshot!$D:$AJ,31,FALSE)="#N/A N/A","NA",VLOOKUP($B257,Snapshot!$D:$AJ,33,FALSE))</f>
        <v>1.938644</v>
      </c>
      <c r="M257" s="150">
        <f>VLOOKUP($B257,Snapshot!$D:$AJ,11,FALSE)</f>
        <v>123.02154995483181</v>
      </c>
      <c r="N257" s="151">
        <f>VLOOKUP($B257,Snapshot!$D:$AJ,12,FALSE)</f>
        <v>129.78184222343853</v>
      </c>
      <c r="O257" s="152">
        <f>VLOOKUP($B257,Snapshot!$D:$AJ,13,FALSE)</f>
        <v>152.68649489791019</v>
      </c>
      <c r="P257" s="151">
        <f>VLOOKUP($B257,Snapshot!$D:$AJ,14,FALSE)</f>
        <v>11.316270798414884</v>
      </c>
      <c r="Q257" s="151">
        <f>VLOOKUP($B257,Snapshot!$D:$AJ,15,FALSE)</f>
        <v>5.4952097994935167</v>
      </c>
      <c r="R257" s="151">
        <f>VLOOKUP($B257,Snapshot!$D:$AJ,16,FALSE)</f>
        <v>17.648580326851835</v>
      </c>
      <c r="S257" s="150">
        <f>VLOOKUP($B257,Snapshot!$D:$AJ,17,FALSE)</f>
        <v>43.554564236650251</v>
      </c>
      <c r="T257" s="151">
        <f>VLOOKUP($B257,Snapshot!$D:$AJ,18,FALSE)</f>
        <v>41.285821715915823</v>
      </c>
      <c r="U257" s="152">
        <f>VLOOKUP($B257,Snapshot!$D:$AJ,19,FALSE)</f>
        <v>35.092494615077683</v>
      </c>
      <c r="V257" s="150">
        <f>VLOOKUP($B257,Snapshot!$D:$AJ,20,FALSE)</f>
        <v>10.701514547987419</v>
      </c>
      <c r="W257" s="151">
        <f>VLOOKUP($B257,Snapshot!$D:$AJ,21,FALSE)</f>
        <v>9.296547131863143</v>
      </c>
      <c r="X257" s="152">
        <f>VLOOKUP($B257,Snapshot!$D:$AJ,22,FALSE)</f>
        <v>7.9428113054039455</v>
      </c>
      <c r="Y257" s="150">
        <f>VLOOKUP($B257,Snapshot!$D:$AJ,23,FALSE)</f>
        <v>28.631516517404847</v>
      </c>
      <c r="Z257" s="151">
        <f>VLOOKUP($B257,Snapshot!$D:$AJ,24,FALSE)</f>
        <v>27.306041647229637</v>
      </c>
      <c r="AA257" s="152">
        <f>VLOOKUP($B257,Snapshot!$D:$AJ,25,FALSE)</f>
        <v>23.27912183029505</v>
      </c>
      <c r="AB257" s="150">
        <f>VLOOKUP($B257,Snapshot!$D:$AJ,26,FALSE)</f>
        <v>25.382143646878941</v>
      </c>
      <c r="AC257" s="151">
        <f>VLOOKUP($B257,Snapshot!$D:$AJ,27,FALSE)</f>
        <v>24.137767004479691</v>
      </c>
      <c r="AD257" s="152">
        <f>VLOOKUP($B257,Snapshot!$D:$AJ,28,FALSE)</f>
        <v>24.461861041371158</v>
      </c>
      <c r="AE257" s="152">
        <f>VLOOKUP($B257,Snapshot!$D:$AJ,29,FALSE)</f>
        <v>0.83984210968337958</v>
      </c>
    </row>
    <row r="258" spans="2:31" ht="12.75">
      <c r="B258" s="252" t="s">
        <v>673</v>
      </c>
      <c r="C258" s="165" t="s">
        <v>1404</v>
      </c>
      <c r="D258" s="177" t="s">
        <v>106</v>
      </c>
      <c r="E258" s="148">
        <f>VLOOKUP($B258,Snapshot!$D:$AJ,2,FALSE)</f>
        <v>6139.7</v>
      </c>
      <c r="F258" s="148">
        <f>VLOOKUP($B258,Snapshot!$D:$AJ,3,FALSE)</f>
        <v>7400</v>
      </c>
      <c r="G258" s="148">
        <f t="shared" ref="G258" si="75">IF(IFERROR(((IF(F258&lt;0,"-",F258))/E258*100-100),"-")=-100,"-",(IFERROR(((IF(F258&lt;0,"-",F258))/E258*100-100),"-")))</f>
        <v>20.527061582813502</v>
      </c>
      <c r="H258" s="149">
        <f>VLOOKUP($B258,Snapshot!$D:$AJ,8,FALSE)</f>
        <v>21.780229671259857</v>
      </c>
      <c r="I258" s="153">
        <f>IF(VLOOKUP($B258,Snapshot!$D:$AJ,28,FALSE)="#N/A N/A","NA",VLOOKUP($B258,Snapshot!$D:$AJ,30,FALSE))</f>
        <v>14.28119</v>
      </c>
      <c r="J258" s="154">
        <f>IF(VLOOKUP($B258,Snapshot!$D:$AJ,29,FALSE)="#N/A N/A","NA",VLOOKUP($B258,Snapshot!$D:$AJ,31,FALSE))</f>
        <v>24.569109999999998</v>
      </c>
      <c r="K258" s="154">
        <f>IF(VLOOKUP($B258,Snapshot!$D:$AJ,30,FALSE)="#N/A N/A","NA",VLOOKUP($B258,Snapshot!$D:$AJ,32,FALSE))</f>
        <v>12.929600000000001</v>
      </c>
      <c r="L258" s="155">
        <f>IF(VLOOKUP($B258,Snapshot!$D:$AJ,31,FALSE)="#N/A N/A","NA",VLOOKUP($B258,Snapshot!$D:$AJ,33,FALSE))</f>
        <v>-2.3933870000000002</v>
      </c>
      <c r="M258" s="150">
        <f>VLOOKUP($B258,Snapshot!$D:$AJ,11,FALSE)</f>
        <v>154.8290924944684</v>
      </c>
      <c r="N258" s="151">
        <f>VLOOKUP($B258,Snapshot!$D:$AJ,12,FALSE)</f>
        <v>167.29044510763745</v>
      </c>
      <c r="O258" s="152">
        <f>VLOOKUP($B258,Snapshot!$D:$AJ,13,FALSE)</f>
        <v>194.18399221527187</v>
      </c>
      <c r="P258" s="151">
        <f>VLOOKUP($B258,Snapshot!$D:$AJ,14,FALSE)</f>
        <v>1.9903830563851921</v>
      </c>
      <c r="Q258" s="151">
        <f>VLOOKUP($B258,Snapshot!$D:$AJ,15,FALSE)</f>
        <v>8.0484567934894216</v>
      </c>
      <c r="R258" s="151">
        <f>VLOOKUP($B258,Snapshot!$D:$AJ,16,FALSE)</f>
        <v>16.075961236357927</v>
      </c>
      <c r="S258" s="150">
        <f>VLOOKUP($B258,Snapshot!$D:$AJ,17,FALSE)</f>
        <v>39.654692158189548</v>
      </c>
      <c r="T258" s="151">
        <f>VLOOKUP($B258,Snapshot!$D:$AJ,18,FALSE)</f>
        <v>36.700840840309887</v>
      </c>
      <c r="U258" s="152">
        <f>VLOOKUP($B258,Snapshot!$D:$AJ,19,FALSE)</f>
        <v>31.617951253126694</v>
      </c>
      <c r="V258" s="150">
        <f>VLOOKUP($B258,Snapshot!$D:$AJ,20,FALSE)</f>
        <v>9.0822343618705812</v>
      </c>
      <c r="W258" s="151">
        <f>VLOOKUP($B258,Snapshot!$D:$AJ,21,FALSE)</f>
        <v>7.9482116263158069</v>
      </c>
      <c r="X258" s="152">
        <f>VLOOKUP($B258,Snapshot!$D:$AJ,22,FALSE)</f>
        <v>6.9365933381066629</v>
      </c>
      <c r="Y258" s="150">
        <f>VLOOKUP($B258,Snapshot!$D:$AJ,23,FALSE)</f>
        <v>27.042477745005009</v>
      </c>
      <c r="Z258" s="151">
        <f>VLOOKUP($B258,Snapshot!$D:$AJ,24,FALSE)</f>
        <v>24.973470371658596</v>
      </c>
      <c r="AA258" s="152">
        <f>VLOOKUP($B258,Snapshot!$D:$AJ,25,FALSE)</f>
        <v>21.446493086808321</v>
      </c>
      <c r="AB258" s="150">
        <f>VLOOKUP($B258,Snapshot!$D:$AJ,26,FALSE)</f>
        <v>24.389455005323054</v>
      </c>
      <c r="AC258" s="151">
        <f>VLOOKUP($B258,Snapshot!$D:$AJ,27,FALSE)</f>
        <v>23.098523839850593</v>
      </c>
      <c r="AD258" s="152">
        <f>VLOOKUP($B258,Snapshot!$D:$AJ,28,FALSE)</f>
        <v>23.421038300605758</v>
      </c>
      <c r="AE258" s="152">
        <f>VLOOKUP($B258,Snapshot!$D:$AJ,29,FALSE)</f>
        <v>1.0587837109738132</v>
      </c>
    </row>
    <row r="259" spans="2:31" ht="12.75">
      <c r="B259" s="252" t="s">
        <v>194</v>
      </c>
      <c r="C259" s="165" t="s">
        <v>459</v>
      </c>
      <c r="D259" s="177" t="s">
        <v>106</v>
      </c>
      <c r="E259" s="148">
        <f>VLOOKUP($B259,Snapshot!$D:$AJ,2,FALSE)</f>
        <v>3081.25</v>
      </c>
      <c r="F259" s="148">
        <f>VLOOKUP($B259,Snapshot!$D:$AJ,3,FALSE)</f>
        <v>3000</v>
      </c>
      <c r="G259" s="148">
        <f t="shared" ref="G259:G263" si="76">IF(IFERROR(((IF(F259&lt;0,"-",F259))/E259*100-100),"-")=-100,"-",(IFERROR(((IF(F259&lt;0,"-",F259))/E259*100-100),"-")))</f>
        <v>-2.6369168356997932</v>
      </c>
      <c r="H259" s="149">
        <f>VLOOKUP($B259,Snapshot!$D:$AJ,8,FALSE)</f>
        <v>7.0426704537534821</v>
      </c>
      <c r="I259" s="153">
        <f>IF(VLOOKUP($B259,Snapshot!$D:$AJ,28,FALSE)="#N/A N/A","NA",VLOOKUP($B259,Snapshot!$D:$AJ,30,FALSE))</f>
        <v>26.252279999999999</v>
      </c>
      <c r="J259" s="154">
        <f>IF(VLOOKUP($B259,Snapshot!$D:$AJ,29,FALSE)="#N/A N/A","NA",VLOOKUP($B259,Snapshot!$D:$AJ,31,FALSE))</f>
        <v>28.414850000000001</v>
      </c>
      <c r="K259" s="154">
        <f>IF(VLOOKUP($B259,Snapshot!$D:$AJ,30,FALSE)="#N/A N/A","NA",VLOOKUP($B259,Snapshot!$D:$AJ,32,FALSE))</f>
        <v>24.80002</v>
      </c>
      <c r="L259" s="155">
        <f>IF(VLOOKUP($B259,Snapshot!$D:$AJ,31,FALSE)="#N/A N/A","NA",VLOOKUP($B259,Snapshot!$D:$AJ,33,FALSE))</f>
        <v>12.43797</v>
      </c>
      <c r="M259" s="150">
        <f>VLOOKUP($B259,Snapshot!$D:$AJ,11,FALSE)</f>
        <v>81.759385844988955</v>
      </c>
      <c r="N259" s="151">
        <f>VLOOKUP($B259,Snapshot!$D:$AJ,12,FALSE)</f>
        <v>91.784488555284653</v>
      </c>
      <c r="O259" s="152">
        <f>VLOOKUP($B259,Snapshot!$D:$AJ,13,FALSE)</f>
        <v>104.28365724686734</v>
      </c>
      <c r="P259" s="151">
        <f>VLOOKUP($B259,Snapshot!$D:$AJ,14,FALSE)</f>
        <v>-5.9617320317709392</v>
      </c>
      <c r="Q259" s="151">
        <f>VLOOKUP($B259,Snapshot!$D:$AJ,15,FALSE)</f>
        <v>12.261714794803758</v>
      </c>
      <c r="R259" s="151">
        <f>VLOOKUP($B259,Snapshot!$D:$AJ,16,FALSE)</f>
        <v>13.617953194840805</v>
      </c>
      <c r="S259" s="150">
        <f>VLOOKUP($B259,Snapshot!$D:$AJ,17,FALSE)</f>
        <v>37.6868046176603</v>
      </c>
      <c r="T259" s="151">
        <f>VLOOKUP($B259,Snapshot!$D:$AJ,18,FALSE)</f>
        <v>33.570487219570516</v>
      </c>
      <c r="U259" s="152">
        <f>VLOOKUP($B259,Snapshot!$D:$AJ,19,FALSE)</f>
        <v>29.54681568853935</v>
      </c>
      <c r="V259" s="150">
        <f>VLOOKUP($B259,Snapshot!$D:$AJ,20,FALSE)</f>
        <v>6.610536579264549</v>
      </c>
      <c r="W259" s="151">
        <f>VLOOKUP($B259,Snapshot!$D:$AJ,21,FALSE)</f>
        <v>6.1348967884914387</v>
      </c>
      <c r="X259" s="152">
        <f>VLOOKUP($B259,Snapshot!$D:$AJ,22,FALSE)</f>
        <v>5.6613816774939494</v>
      </c>
      <c r="Y259" s="150">
        <f>VLOOKUP($B259,Snapshot!$D:$AJ,23,FALSE)</f>
        <v>24.639287241088628</v>
      </c>
      <c r="Z259" s="151">
        <f>VLOOKUP($B259,Snapshot!$D:$AJ,24,FALSE)</f>
        <v>23.839191070357771</v>
      </c>
      <c r="AA259" s="152">
        <f>VLOOKUP($B259,Snapshot!$D:$AJ,25,FALSE)</f>
        <v>21.355344508769399</v>
      </c>
      <c r="AB259" s="150">
        <f>VLOOKUP($B259,Snapshot!$D:$AJ,26,FALSE)</f>
        <v>18.588788303062643</v>
      </c>
      <c r="AC259" s="151">
        <f>VLOOKUP($B259,Snapshot!$D:$AJ,27,FALSE)</f>
        <v>19.106946677563968</v>
      </c>
      <c r="AD259" s="152">
        <f>VLOOKUP($B259,Snapshot!$D:$AJ,28,FALSE)</f>
        <v>20.07052954721571</v>
      </c>
      <c r="AE259" s="152">
        <f>VLOOKUP($B259,Snapshot!$D:$AJ,29,FALSE)</f>
        <v>1.604726076024702</v>
      </c>
    </row>
    <row r="260" spans="2:31" ht="12.75">
      <c r="B260" s="252" t="s">
        <v>196</v>
      </c>
      <c r="C260" s="165" t="s">
        <v>460</v>
      </c>
      <c r="D260" s="177" t="s">
        <v>106</v>
      </c>
      <c r="E260" s="148">
        <f>VLOOKUP($B260,Snapshot!$D:$AJ,2,FALSE)</f>
        <v>5436.7</v>
      </c>
      <c r="F260" s="148">
        <f>VLOOKUP($B260,Snapshot!$D:$AJ,3,FALSE)</f>
        <v>6300</v>
      </c>
      <c r="G260" s="148">
        <f t="shared" si="76"/>
        <v>15.879117847223512</v>
      </c>
      <c r="H260" s="149">
        <f>VLOOKUP($B260,Snapshot!$D:$AJ,8,FALSE)</f>
        <v>9.9872989247311814</v>
      </c>
      <c r="I260" s="153">
        <f>IF(VLOOKUP($B260,Snapshot!$D:$AJ,28,FALSE)="#N/A N/A","NA",VLOOKUP($B260,Snapshot!$D:$AJ,30,FALSE))</f>
        <v>34.81371</v>
      </c>
      <c r="J260" s="154">
        <f>IF(VLOOKUP($B260,Snapshot!$D:$AJ,29,FALSE)="#N/A N/A","NA",VLOOKUP($B260,Snapshot!$D:$AJ,31,FALSE))</f>
        <v>34.351469999999999</v>
      </c>
      <c r="K260" s="154">
        <f>IF(VLOOKUP($B260,Snapshot!$D:$AJ,30,FALSE)="#N/A N/A","NA",VLOOKUP($B260,Snapshot!$D:$AJ,32,FALSE))</f>
        <v>86.221829999999997</v>
      </c>
      <c r="L260" s="155">
        <f>IF(VLOOKUP($B260,Snapshot!$D:$AJ,31,FALSE)="#N/A N/A","NA",VLOOKUP($B260,Snapshot!$D:$AJ,33,FALSE))</f>
        <v>47.189450000000001</v>
      </c>
      <c r="M260" s="150">
        <f>VLOOKUP($B260,Snapshot!$D:$AJ,11,FALSE)</f>
        <v>75.084830237027617</v>
      </c>
      <c r="N260" s="151">
        <f>VLOOKUP($B260,Snapshot!$D:$AJ,12,FALSE)</f>
        <v>89.243812284989829</v>
      </c>
      <c r="O260" s="152">
        <f>VLOOKUP($B260,Snapshot!$D:$AJ,13,FALSE)</f>
        <v>114.69801578686705</v>
      </c>
      <c r="P260" s="151">
        <f>VLOOKUP($B260,Snapshot!$D:$AJ,14,FALSE)</f>
        <v>20.127436636665429</v>
      </c>
      <c r="Q260" s="151">
        <f>VLOOKUP($B260,Snapshot!$D:$AJ,15,FALSE)</f>
        <v>18.857313791967268</v>
      </c>
      <c r="R260" s="151">
        <f>VLOOKUP($B260,Snapshot!$D:$AJ,16,FALSE)</f>
        <v>28.522093409223892</v>
      </c>
      <c r="S260" s="150">
        <f>VLOOKUP($B260,Snapshot!$D:$AJ,17,FALSE)</f>
        <v>72.407435467822694</v>
      </c>
      <c r="T260" s="151">
        <f>VLOOKUP($B260,Snapshot!$D:$AJ,18,FALSE)</f>
        <v>60.919629728933195</v>
      </c>
      <c r="U260" s="152">
        <f>VLOOKUP($B260,Snapshot!$D:$AJ,19,FALSE)</f>
        <v>47.400122510423614</v>
      </c>
      <c r="V260" s="150">
        <f>VLOOKUP($B260,Snapshot!$D:$AJ,20,FALSE)</f>
        <v>16.680516074726487</v>
      </c>
      <c r="W260" s="151">
        <f>VLOOKUP($B260,Snapshot!$D:$AJ,21,FALSE)</f>
        <v>14.339139103680925</v>
      </c>
      <c r="X260" s="152">
        <f>VLOOKUP($B260,Snapshot!$D:$AJ,22,FALSE)</f>
        <v>12.11758846686236</v>
      </c>
      <c r="Y260" s="150">
        <f>VLOOKUP($B260,Snapshot!$D:$AJ,23,FALSE)</f>
        <v>47.780016493630477</v>
      </c>
      <c r="Z260" s="151">
        <f>VLOOKUP($B260,Snapshot!$D:$AJ,24,FALSE)</f>
        <v>41.521682243087561</v>
      </c>
      <c r="AA260" s="152">
        <f>VLOOKUP($B260,Snapshot!$D:$AJ,25,FALSE)</f>
        <v>33.105177123458702</v>
      </c>
      <c r="AB260" s="150">
        <f>VLOOKUP($B260,Snapshot!$D:$AJ,26,FALSE)</f>
        <v>25.599809924816068</v>
      </c>
      <c r="AC260" s="151">
        <f>VLOOKUP($B260,Snapshot!$D:$AJ,27,FALSE)</f>
        <v>25.600384525389934</v>
      </c>
      <c r="AD260" s="152">
        <f>VLOOKUP($B260,Snapshot!$D:$AJ,28,FALSE)</f>
        <v>27.989738223105331</v>
      </c>
      <c r="AE260" s="152">
        <f>VLOOKUP($B260,Snapshot!$D:$AJ,29,FALSE)</f>
        <v>0.47823128000441451</v>
      </c>
    </row>
    <row r="261" spans="2:31" ht="12.75">
      <c r="B261" s="252" t="s">
        <v>197</v>
      </c>
      <c r="C261" s="165" t="s">
        <v>461</v>
      </c>
      <c r="D261" s="177" t="s">
        <v>106</v>
      </c>
      <c r="E261" s="148">
        <f>VLOOKUP($B261,Snapshot!$D:$AJ,2,FALSE)</f>
        <v>4309.05</v>
      </c>
      <c r="F261" s="148">
        <f>VLOOKUP($B261,Snapshot!$D:$AJ,3,FALSE)</f>
        <v>5400</v>
      </c>
      <c r="G261" s="148">
        <f t="shared" si="76"/>
        <v>25.317645420684372</v>
      </c>
      <c r="H261" s="149">
        <f>VLOOKUP($B261,Snapshot!$D:$AJ,8,FALSE)</f>
        <v>185.49274193548388</v>
      </c>
      <c r="I261" s="153">
        <f>IF(VLOOKUP($B261,Snapshot!$D:$AJ,28,FALSE)="#N/A N/A","NA",VLOOKUP($B261,Snapshot!$D:$AJ,30,FALSE))</f>
        <v>9.5474770000000007</v>
      </c>
      <c r="J261" s="154">
        <f>IF(VLOOKUP($B261,Snapshot!$D:$AJ,29,FALSE)="#N/A N/A","NA",VLOOKUP($B261,Snapshot!$D:$AJ,31,FALSE))</f>
        <v>12.28795</v>
      </c>
      <c r="K261" s="154">
        <f>IF(VLOOKUP($B261,Snapshot!$D:$AJ,30,FALSE)="#N/A N/A","NA",VLOOKUP($B261,Snapshot!$D:$AJ,32,FALSE))</f>
        <v>20.665710000000001</v>
      </c>
      <c r="L261" s="155">
        <f>IF(VLOOKUP($B261,Snapshot!$D:$AJ,31,FALSE)="#N/A N/A","NA",VLOOKUP($B261,Snapshot!$D:$AJ,33,FALSE))</f>
        <v>14.074310000000001</v>
      </c>
      <c r="M261" s="150">
        <f>VLOOKUP($B261,Snapshot!$D:$AJ,11,FALSE)</f>
        <v>126.27090138710886</v>
      </c>
      <c r="N261" s="151">
        <f>VLOOKUP($B261,Snapshot!$D:$AJ,12,FALSE)</f>
        <v>143.48058338815483</v>
      </c>
      <c r="O261" s="152">
        <f>VLOOKUP($B261,Snapshot!$D:$AJ,13,FALSE)</f>
        <v>155.66354061680974</v>
      </c>
      <c r="P261" s="151">
        <f>VLOOKUP($B261,Snapshot!$D:$AJ,14,FALSE)</f>
        <v>9.5423735269894117</v>
      </c>
      <c r="Q261" s="151">
        <f>VLOOKUP($B261,Snapshot!$D:$AJ,15,FALSE)</f>
        <v>13.629174902526596</v>
      </c>
      <c r="R261" s="151">
        <f>VLOOKUP($B261,Snapshot!$D:$AJ,16,FALSE)</f>
        <v>8.4910145616683419</v>
      </c>
      <c r="S261" s="150">
        <f>VLOOKUP($B261,Snapshot!$D:$AJ,17,FALSE)</f>
        <v>34.125439453304764</v>
      </c>
      <c r="T261" s="151">
        <f>VLOOKUP($B261,Snapshot!$D:$AJ,18,FALSE)</f>
        <v>30.032286587118364</v>
      </c>
      <c r="U261" s="152">
        <f>VLOOKUP($B261,Snapshot!$D:$AJ,19,FALSE)</f>
        <v>27.681819281031284</v>
      </c>
      <c r="V261" s="150">
        <f>VLOOKUP($B261,Snapshot!$D:$AJ,20,FALSE)</f>
        <v>17.367271629221108</v>
      </c>
      <c r="W261" s="151">
        <f>VLOOKUP($B261,Snapshot!$D:$AJ,21,FALSE)</f>
        <v>16.483227437362554</v>
      </c>
      <c r="X261" s="152">
        <f>VLOOKUP($B261,Snapshot!$D:$AJ,22,FALSE)</f>
        <v>15.460157151442619</v>
      </c>
      <c r="Y261" s="150">
        <f>VLOOKUP($B261,Snapshot!$D:$AJ,23,FALSE)</f>
        <v>23.033969174559996</v>
      </c>
      <c r="Z261" s="151">
        <f>VLOOKUP($B261,Snapshot!$D:$AJ,24,FALSE)</f>
        <v>21.004572287797146</v>
      </c>
      <c r="AA261" s="152">
        <f>VLOOKUP($B261,Snapshot!$D:$AJ,25,FALSE)</f>
        <v>19.274942338531741</v>
      </c>
      <c r="AB261" s="150">
        <f>VLOOKUP($B261,Snapshot!$D:$AJ,26,FALSE)</f>
        <v>50.910733377567837</v>
      </c>
      <c r="AC261" s="151">
        <f>VLOOKUP($B261,Snapshot!$D:$AJ,27,FALSE)</f>
        <v>55.764696570607221</v>
      </c>
      <c r="AD261" s="152">
        <f>VLOOKUP($B261,Snapshot!$D:$AJ,28,FALSE)</f>
        <v>56.973470566469622</v>
      </c>
      <c r="AE261" s="152">
        <f>VLOOKUP($B261,Snapshot!$D:$AJ,29,FALSE)</f>
        <v>1.6910744997208134</v>
      </c>
    </row>
    <row r="262" spans="2:31" ht="12.75">
      <c r="B262" s="252" t="s">
        <v>198</v>
      </c>
      <c r="C262" s="165" t="s">
        <v>462</v>
      </c>
      <c r="D262" s="177" t="s">
        <v>106</v>
      </c>
      <c r="E262" s="148">
        <f>VLOOKUP($B262,Snapshot!$D:$AJ,2,FALSE)</f>
        <v>1609.85</v>
      </c>
      <c r="F262" s="148">
        <f>VLOOKUP($B262,Snapshot!$D:$AJ,3,FALSE)</f>
        <v>1600</v>
      </c>
      <c r="G262" s="148">
        <f t="shared" si="76"/>
        <v>-0.61185824766282337</v>
      </c>
      <c r="H262" s="149">
        <f>VLOOKUP($B262,Snapshot!$D:$AJ,8,FALSE)</f>
        <v>18.774211469534048</v>
      </c>
      <c r="I262" s="153">
        <f>IF(VLOOKUP($B262,Snapshot!$D:$AJ,28,FALSE)="#N/A N/A","NA",VLOOKUP($B262,Snapshot!$D:$AJ,30,FALSE))</f>
        <v>12.415760000000001</v>
      </c>
      <c r="J262" s="154">
        <f>IF(VLOOKUP($B262,Snapshot!$D:$AJ,29,FALSE)="#N/A N/A","NA",VLOOKUP($B262,Snapshot!$D:$AJ,31,FALSE))</f>
        <v>28.413029999999999</v>
      </c>
      <c r="K262" s="154">
        <f>IF(VLOOKUP($B262,Snapshot!$D:$AJ,30,FALSE)="#N/A N/A","NA",VLOOKUP($B262,Snapshot!$D:$AJ,32,FALSE))</f>
        <v>24.92531</v>
      </c>
      <c r="L262" s="155">
        <f>IF(VLOOKUP($B262,Snapshot!$D:$AJ,31,FALSE)="#N/A N/A","NA",VLOOKUP($B262,Snapshot!$D:$AJ,33,FALSE))</f>
        <v>26.500869999999999</v>
      </c>
      <c r="M262" s="150">
        <f>VLOOKUP($B262,Snapshot!$D:$AJ,11,FALSE)</f>
        <v>41.09374583963691</v>
      </c>
      <c r="N262" s="151">
        <f>VLOOKUP($B262,Snapshot!$D:$AJ,12,FALSE)</f>
        <v>44.518795952582821</v>
      </c>
      <c r="O262" s="152">
        <f>VLOOKUP($B262,Snapshot!$D:$AJ,13,FALSE)</f>
        <v>63.62834329399039</v>
      </c>
      <c r="P262" s="151">
        <f>VLOOKUP($B262,Snapshot!$D:$AJ,14,FALSE)</f>
        <v>-28.24566911041223</v>
      </c>
      <c r="Q262" s="151">
        <f>VLOOKUP($B262,Snapshot!$D:$AJ,15,FALSE)</f>
        <v>8.3347235521233021</v>
      </c>
      <c r="R262" s="151">
        <f>VLOOKUP($B262,Snapshot!$D:$AJ,16,FALSE)</f>
        <v>42.924672450174171</v>
      </c>
      <c r="S262" s="150">
        <f>VLOOKUP($B262,Snapshot!$D:$AJ,17,FALSE)</f>
        <v>39.175061000334061</v>
      </c>
      <c r="T262" s="151">
        <f>VLOOKUP($B262,Snapshot!$D:$AJ,18,FALSE)</f>
        <v>36.161130721384708</v>
      </c>
      <c r="U262" s="152">
        <f>VLOOKUP($B262,Snapshot!$D:$AJ,19,FALSE)</f>
        <v>25.300831620930293</v>
      </c>
      <c r="V262" s="150">
        <f>VLOOKUP($B262,Snapshot!$D:$AJ,20,FALSE)</f>
        <v>5.3200089490827187</v>
      </c>
      <c r="W262" s="151">
        <f>VLOOKUP($B262,Snapshot!$D:$AJ,21,FALSE)</f>
        <v>5.2172655146157378</v>
      </c>
      <c r="X262" s="152">
        <f>VLOOKUP($B262,Snapshot!$D:$AJ,22,FALSE)</f>
        <v>5.0508467877164129</v>
      </c>
      <c r="Y262" s="150">
        <f>VLOOKUP($B262,Snapshot!$D:$AJ,23,FALSE)</f>
        <v>26.665450423733599</v>
      </c>
      <c r="Z262" s="151">
        <f>VLOOKUP($B262,Snapshot!$D:$AJ,24,FALSE)</f>
        <v>22.862270513444319</v>
      </c>
      <c r="AA262" s="152">
        <f>VLOOKUP($B262,Snapshot!$D:$AJ,25,FALSE)</f>
        <v>17.356908321639295</v>
      </c>
      <c r="AB262" s="150">
        <f>VLOOKUP($B262,Snapshot!$D:$AJ,26,FALSE)</f>
        <v>13.267888170656427</v>
      </c>
      <c r="AC262" s="151">
        <f>VLOOKUP($B262,Snapshot!$D:$AJ,27,FALSE)</f>
        <v>14.629969313297753</v>
      </c>
      <c r="AD262" s="152">
        <f>VLOOKUP($B262,Snapshot!$D:$AJ,28,FALSE)</f>
        <v>20.328978774290835</v>
      </c>
      <c r="AE262" s="152">
        <f>VLOOKUP($B262,Snapshot!$D:$AJ,29,FALSE)</f>
        <v>2.4847035438084295</v>
      </c>
    </row>
    <row r="263" spans="2:31" ht="12.75">
      <c r="B263" s="252" t="s">
        <v>199</v>
      </c>
      <c r="C263" s="165" t="s">
        <v>463</v>
      </c>
      <c r="D263" s="177" t="s">
        <v>106</v>
      </c>
      <c r="E263" s="148">
        <f>VLOOKUP($B263,Snapshot!$D:$AJ,2,FALSE)</f>
        <v>541.70000000000005</v>
      </c>
      <c r="F263" s="148">
        <f>VLOOKUP($B263,Snapshot!$D:$AJ,3,FALSE)</f>
        <v>500</v>
      </c>
      <c r="G263" s="148">
        <f t="shared" si="76"/>
        <v>-7.6979878161344004</v>
      </c>
      <c r="H263" s="149">
        <f>VLOOKUP($B263,Snapshot!$D:$AJ,8,FALSE)</f>
        <v>33.860657108721625</v>
      </c>
      <c r="I263" s="153">
        <f>IF(VLOOKUP($B263,Snapshot!$D:$AJ,28,FALSE)="#N/A N/A","NA",VLOOKUP($B263,Snapshot!$D:$AJ,30,FALSE))</f>
        <v>6.0700969999999996</v>
      </c>
      <c r="J263" s="154">
        <f>IF(VLOOKUP($B263,Snapshot!$D:$AJ,29,FALSE)="#N/A N/A","NA",VLOOKUP($B263,Snapshot!$D:$AJ,31,FALSE))</f>
        <v>14.71834</v>
      </c>
      <c r="K263" s="154">
        <f>IF(VLOOKUP($B263,Snapshot!$D:$AJ,30,FALSE)="#N/A N/A","NA",VLOOKUP($B263,Snapshot!$D:$AJ,32,FALSE))</f>
        <v>30.341670000000001</v>
      </c>
      <c r="L263" s="155">
        <f>IF(VLOOKUP($B263,Snapshot!$D:$AJ,31,FALSE)="#N/A N/A","NA",VLOOKUP($B263,Snapshot!$D:$AJ,33,FALSE))</f>
        <v>14.83994</v>
      </c>
      <c r="M263" s="150">
        <f>VLOOKUP($B263,Snapshot!$D:$AJ,11,FALSE)</f>
        <v>20.388547935141567</v>
      </c>
      <c r="N263" s="151">
        <f>VLOOKUP($B263,Snapshot!$D:$AJ,12,FALSE)</f>
        <v>21.913661349829525</v>
      </c>
      <c r="O263" s="152">
        <f>VLOOKUP($B263,Snapshot!$D:$AJ,13,FALSE)</f>
        <v>24.433258581961482</v>
      </c>
      <c r="P263" s="151">
        <f>VLOOKUP($B263,Snapshot!$D:$AJ,14,FALSE)</f>
        <v>-1.5200089599025413</v>
      </c>
      <c r="Q263" s="151">
        <f>VLOOKUP($B263,Snapshot!$D:$AJ,15,FALSE)</f>
        <v>7.4802453786288581</v>
      </c>
      <c r="R263" s="151">
        <f>VLOOKUP($B263,Snapshot!$D:$AJ,16,FALSE)</f>
        <v>11.497837773018048</v>
      </c>
      <c r="S263" s="150">
        <f>VLOOKUP($B263,Snapshot!$D:$AJ,17,FALSE)</f>
        <v>26.56883666866386</v>
      </c>
      <c r="T263" s="151">
        <f>VLOOKUP($B263,Snapshot!$D:$AJ,18,FALSE)</f>
        <v>24.719739497307426</v>
      </c>
      <c r="U263" s="152">
        <f>VLOOKUP($B263,Snapshot!$D:$AJ,19,FALSE)</f>
        <v>22.170599888789489</v>
      </c>
      <c r="V263" s="150">
        <f>VLOOKUP($B263,Snapshot!$D:$AJ,20,FALSE)</f>
        <v>3.8207410930220451</v>
      </c>
      <c r="W263" s="151">
        <f>VLOOKUP($B263,Snapshot!$D:$AJ,21,FALSE)</f>
        <v>3.8505982924830526</v>
      </c>
      <c r="X263" s="152">
        <f>VLOOKUP($B263,Snapshot!$D:$AJ,22,FALSE)</f>
        <v>3.7865186015465193</v>
      </c>
      <c r="Y263" s="150">
        <f>VLOOKUP($B263,Snapshot!$D:$AJ,23,FALSE)</f>
        <v>16.942001289930367</v>
      </c>
      <c r="Z263" s="151">
        <f>VLOOKUP($B263,Snapshot!$D:$AJ,24,FALSE)</f>
        <v>16.563020859255545</v>
      </c>
      <c r="AA263" s="152">
        <f>VLOOKUP($B263,Snapshot!$D:$AJ,25,FALSE)</f>
        <v>15.298400562356194</v>
      </c>
      <c r="AB263" s="150">
        <f>VLOOKUP($B263,Snapshot!$D:$AJ,26,FALSE)</f>
        <v>14.399882893251561</v>
      </c>
      <c r="AC263" s="151">
        <f>VLOOKUP($B263,Snapshot!$D:$AJ,27,FALSE)</f>
        <v>15.594716203450568</v>
      </c>
      <c r="AD263" s="152">
        <f>VLOOKUP($B263,Snapshot!$D:$AJ,28,FALSE)</f>
        <v>17.264147617747696</v>
      </c>
      <c r="AE263" s="152">
        <f>VLOOKUP($B263,Snapshot!$D:$AJ,29,FALSE)</f>
        <v>0</v>
      </c>
    </row>
    <row r="264" spans="2:31" ht="12.75">
      <c r="B264" s="252" t="s">
        <v>200</v>
      </c>
      <c r="C264" s="165" t="s">
        <v>464</v>
      </c>
      <c r="D264" s="177" t="s">
        <v>106</v>
      </c>
      <c r="E264" s="148">
        <f>VLOOKUP($B264,Snapshot!$D:$AJ,2,FALSE)</f>
        <v>678</v>
      </c>
      <c r="F264" s="148">
        <f>VLOOKUP($B264,Snapshot!$D:$AJ,3,FALSE)</f>
        <v>760</v>
      </c>
      <c r="G264" s="148">
        <f t="shared" ref="G264" si="77">IF(IFERROR(((IF(F264&lt;0,"-",F264))/E264*100-100),"-")=-100,"-",(IFERROR(((IF(F264&lt;0,"-",F264))/E264*100-100),"-")))</f>
        <v>12.094395280235986</v>
      </c>
      <c r="H264" s="149">
        <f>VLOOKUP($B264,Snapshot!$D:$AJ,8,FALSE)</f>
        <v>1.8480967741935486</v>
      </c>
      <c r="I264" s="153">
        <f>IF(VLOOKUP($B264,Snapshot!$D:$AJ,28,FALSE)="#N/A N/A","NA",VLOOKUP($B264,Snapshot!$D:$AJ,30,FALSE))</f>
        <v>-8.7605939999999993</v>
      </c>
      <c r="J264" s="154">
        <f>IF(VLOOKUP($B264,Snapshot!$D:$AJ,29,FALSE)="#N/A N/A","NA",VLOOKUP($B264,Snapshot!$D:$AJ,31,FALSE))</f>
        <v>11.9366</v>
      </c>
      <c r="K264" s="154">
        <f>IF(VLOOKUP($B264,Snapshot!$D:$AJ,30,FALSE)="#N/A N/A","NA",VLOOKUP($B264,Snapshot!$D:$AJ,32,FALSE))</f>
        <v>29.192080000000001</v>
      </c>
      <c r="L264" s="155">
        <f>IF(VLOOKUP($B264,Snapshot!$D:$AJ,31,FALSE)="#N/A N/A","NA",VLOOKUP($B264,Snapshot!$D:$AJ,33,FALSE))</f>
        <v>11.047420000000001</v>
      </c>
      <c r="M264" s="150">
        <f>VLOOKUP($B264,Snapshot!$D:$AJ,11,FALSE)</f>
        <v>29.120081742768964</v>
      </c>
      <c r="N264" s="151">
        <f>VLOOKUP($B264,Snapshot!$D:$AJ,12,FALSE)</f>
        <v>28.130248959678688</v>
      </c>
      <c r="O264" s="152">
        <f>VLOOKUP($B264,Snapshot!$D:$AJ,13,FALSE)</f>
        <v>31.361539064483221</v>
      </c>
      <c r="P264" s="151">
        <f>VLOOKUP($B264,Snapshot!$D:$AJ,14,FALSE)</f>
        <v>102.74980485405614</v>
      </c>
      <c r="Q264" s="151">
        <f>VLOOKUP($B264,Snapshot!$D:$AJ,15,FALSE)</f>
        <v>-3.3991414990999114</v>
      </c>
      <c r="R264" s="151">
        <f>VLOOKUP($B264,Snapshot!$D:$AJ,16,FALSE)</f>
        <v>11.486887689604863</v>
      </c>
      <c r="S264" s="150">
        <f>VLOOKUP($B264,Snapshot!$D:$AJ,17,FALSE)</f>
        <v>23.282901675520176</v>
      </c>
      <c r="T264" s="151">
        <f>VLOOKUP($B264,Snapshot!$D:$AJ,18,FALSE)</f>
        <v>24.102168486735792</v>
      </c>
      <c r="U264" s="152">
        <f>VLOOKUP($B264,Snapshot!$D:$AJ,19,FALSE)</f>
        <v>21.61883696479142</v>
      </c>
      <c r="V264" s="150">
        <f>VLOOKUP($B264,Snapshot!$D:$AJ,20,FALSE)</f>
        <v>4.3092153355668703</v>
      </c>
      <c r="W264" s="151">
        <f>VLOOKUP($B264,Snapshot!$D:$AJ,21,FALSE)</f>
        <v>3.8213079046997298</v>
      </c>
      <c r="X264" s="152">
        <f>VLOOKUP($B264,Snapshot!$D:$AJ,22,FALSE)</f>
        <v>3.3865111860037085</v>
      </c>
      <c r="Y264" s="150">
        <f>VLOOKUP($B264,Snapshot!$D:$AJ,23,FALSE)</f>
        <v>16.171967871485943</v>
      </c>
      <c r="Z264" s="151">
        <f>VLOOKUP($B264,Snapshot!$D:$AJ,24,FALSE)</f>
        <v>15.912601299690023</v>
      </c>
      <c r="AA264" s="152">
        <f>VLOOKUP($B264,Snapshot!$D:$AJ,25,FALSE)</f>
        <v>13.393234865849195</v>
      </c>
      <c r="AB264" s="150">
        <f>VLOOKUP($B264,Snapshot!$D:$AJ,26,FALSE)</f>
        <v>20.339242287514722</v>
      </c>
      <c r="AC264" s="151">
        <f>VLOOKUP($B264,Snapshot!$D:$AJ,27,FALSE)</f>
        <v>16.945060336988384</v>
      </c>
      <c r="AD264" s="152">
        <f>VLOOKUP($B264,Snapshot!$D:$AJ,28,FALSE)</f>
        <v>16.729753073875226</v>
      </c>
      <c r="AE264" s="152">
        <f>VLOOKUP($B264,Snapshot!$D:$AJ,29,FALSE)</f>
        <v>1.0324483775811208</v>
      </c>
    </row>
    <row r="265" spans="2:31" ht="12.75">
      <c r="B265" s="252" t="s">
        <v>201</v>
      </c>
      <c r="C265" s="165" t="s">
        <v>441</v>
      </c>
      <c r="D265" s="177" t="s">
        <v>107</v>
      </c>
      <c r="E265" s="148">
        <f>VLOOKUP($B265,Snapshot!$D:$AJ,2,FALSE)</f>
        <v>1735.25</v>
      </c>
      <c r="F265" s="148">
        <f>VLOOKUP($B265,Snapshot!$D:$AJ,3,FALSE)</f>
        <v>1650</v>
      </c>
      <c r="G265" s="148">
        <f t="shared" ref="G265:G272" si="78">IF(IFERROR(((IF(F265&lt;0,"-",F265))/E265*100-100),"-")=-100,"-",(IFERROR(((IF(F265&lt;0,"-",F265))/E265*100-100),"-")))</f>
        <v>-4.9128367670364526</v>
      </c>
      <c r="H265" s="149">
        <f>VLOOKUP($B265,Snapshot!$D:$AJ,8,FALSE)</f>
        <v>121.65577873357226</v>
      </c>
      <c r="I265" s="153">
        <f>IF(VLOOKUP($B265,Snapshot!$D:$AJ,28,FALSE)="#N/A N/A","NA",VLOOKUP($B265,Snapshot!$D:$AJ,30,FALSE))</f>
        <v>17.899850000000001</v>
      </c>
      <c r="J265" s="154">
        <f>IF(VLOOKUP($B265,Snapshot!$D:$AJ,29,FALSE)="#N/A N/A","NA",VLOOKUP($B265,Snapshot!$D:$AJ,31,FALSE))</f>
        <v>41.68777</v>
      </c>
      <c r="K265" s="154">
        <f>IF(VLOOKUP($B265,Snapshot!$D:$AJ,30,FALSE)="#N/A N/A","NA",VLOOKUP($B265,Snapshot!$D:$AJ,32,FALSE))</f>
        <v>88.696179999999998</v>
      </c>
      <c r="L265" s="155">
        <f>IF(VLOOKUP($B265,Snapshot!$D:$AJ,31,FALSE)="#N/A N/A","NA",VLOOKUP($B265,Snapshot!$D:$AJ,33,FALSE))</f>
        <v>68.006010000000003</v>
      </c>
      <c r="M265" s="150">
        <f>VLOOKUP($B265,Snapshot!$D:$AJ,11,FALSE)</f>
        <v>19.650293360067973</v>
      </c>
      <c r="N265" s="151">
        <f>VLOOKUP($B265,Snapshot!$D:$AJ,12,FALSE)</f>
        <v>31.405206549657386</v>
      </c>
      <c r="O265" s="152">
        <f>VLOOKUP($B265,Snapshot!$D:$AJ,13,FALSE)</f>
        <v>53.760704295274508</v>
      </c>
      <c r="P265" s="151">
        <f>VLOOKUP($B265,Snapshot!$D:$AJ,14,FALSE)</f>
        <v>36.693804192442016</v>
      </c>
      <c r="Q265" s="151">
        <f>VLOOKUP($B265,Snapshot!$D:$AJ,15,FALSE)</f>
        <v>59.820548091546399</v>
      </c>
      <c r="R265" s="151">
        <f>VLOOKUP($B265,Snapshot!$D:$AJ,16,FALSE)</f>
        <v>71.184049403620335</v>
      </c>
      <c r="S265" s="150">
        <f>VLOOKUP($B265,Snapshot!$D:$AJ,17,FALSE)</f>
        <v>88.30656968848416</v>
      </c>
      <c r="T265" s="151">
        <f>VLOOKUP($B265,Snapshot!$D:$AJ,18,FALSE)</f>
        <v>55.253577054373189</v>
      </c>
      <c r="U265" s="152">
        <f>VLOOKUP($B265,Snapshot!$D:$AJ,19,FALSE)</f>
        <v>32.277292917692044</v>
      </c>
      <c r="V265" s="150">
        <f>VLOOKUP($B265,Snapshot!$D:$AJ,20,FALSE)</f>
        <v>11.826614751739847</v>
      </c>
      <c r="W265" s="151">
        <f>VLOOKUP($B265,Snapshot!$D:$AJ,21,FALSE)</f>
        <v>7.9411901236596014</v>
      </c>
      <c r="X265" s="152">
        <f>VLOOKUP($B265,Snapshot!$D:$AJ,22,FALSE)</f>
        <v>6.3366638784363385</v>
      </c>
      <c r="Y265" s="150">
        <f>VLOOKUP($B265,Snapshot!$D:$AJ,23,FALSE)</f>
        <v>15.546319895570161</v>
      </c>
      <c r="Z265" s="151">
        <f>VLOOKUP($B265,Snapshot!$D:$AJ,24,FALSE)</f>
        <v>13.406068182443111</v>
      </c>
      <c r="AA265" s="152">
        <f>VLOOKUP($B265,Snapshot!$D:$AJ,25,FALSE)</f>
        <v>10.524255548838484</v>
      </c>
      <c r="AB265" s="150">
        <f>VLOOKUP($B265,Snapshot!$D:$AJ,26,FALSE)</f>
        <v>14.168550373776325</v>
      </c>
      <c r="AC265" s="151">
        <f>VLOOKUP($B265,Snapshot!$D:$AJ,27,FALSE)</f>
        <v>17.699249802179573</v>
      </c>
      <c r="AD265" s="152">
        <f>VLOOKUP($B265,Snapshot!$D:$AJ,28,FALSE)</f>
        <v>22.475734028205139</v>
      </c>
      <c r="AE265" s="152">
        <f>VLOOKUP($B265,Snapshot!$D:$AJ,29,FALSE)</f>
        <v>0</v>
      </c>
    </row>
    <row r="266" spans="2:31" ht="12.75">
      <c r="B266" s="252" t="s">
        <v>591</v>
      </c>
      <c r="C266" s="165" t="s">
        <v>1405</v>
      </c>
      <c r="D266" s="177" t="s">
        <v>107</v>
      </c>
      <c r="E266" s="148">
        <f>VLOOKUP($B266,Snapshot!$D:$AJ,2,FALSE)</f>
        <v>392.4</v>
      </c>
      <c r="F266" s="148">
        <f>VLOOKUP($B266,Snapshot!$D:$AJ,3,FALSE)</f>
        <v>395</v>
      </c>
      <c r="G266" s="148">
        <f t="shared" si="78"/>
        <v>0.66258919469927946</v>
      </c>
      <c r="H266" s="149">
        <f>VLOOKUP($B266,Snapshot!$D:$AJ,8,FALSE)</f>
        <v>12.664742114695342</v>
      </c>
      <c r="I266" s="153">
        <f>IF(VLOOKUP($B266,Snapshot!$D:$AJ,28,FALSE)="#N/A N/A","NA",VLOOKUP($B266,Snapshot!$D:$AJ,30,FALSE))</f>
        <v>7.315741</v>
      </c>
      <c r="J266" s="154">
        <f>IF(VLOOKUP($B266,Snapshot!$D:$AJ,29,FALSE)="#N/A N/A","NA",VLOOKUP($B266,Snapshot!$D:$AJ,31,FALSE))</f>
        <v>38.58379</v>
      </c>
      <c r="K266" s="154">
        <f>IF(VLOOKUP($B266,Snapshot!$D:$AJ,30,FALSE)="#N/A N/A","NA",VLOOKUP($B266,Snapshot!$D:$AJ,32,FALSE))</f>
        <v>105.1765</v>
      </c>
      <c r="L266" s="155">
        <f>IF(VLOOKUP($B266,Snapshot!$D:$AJ,31,FALSE)="#N/A N/A","NA",VLOOKUP($B266,Snapshot!$D:$AJ,33,FALSE))</f>
        <v>96.987949999999998</v>
      </c>
      <c r="M266" s="150">
        <f>VLOOKUP($B266,Snapshot!$D:$AJ,11,FALSE)</f>
        <v>22.398604771976697</v>
      </c>
      <c r="N266" s="151">
        <f>VLOOKUP($B266,Snapshot!$D:$AJ,12,FALSE)</f>
        <v>23.730642178628656</v>
      </c>
      <c r="O266" s="152">
        <f>VLOOKUP($B266,Snapshot!$D:$AJ,13,FALSE)</f>
        <v>25.547526280193075</v>
      </c>
      <c r="P266" s="151">
        <f>VLOOKUP($B266,Snapshot!$D:$AJ,14,FALSE)</f>
        <v>151.05477335609993</v>
      </c>
      <c r="Q266" s="151">
        <f>VLOOKUP($B266,Snapshot!$D:$AJ,15,FALSE)</f>
        <v>5.9469659838745637</v>
      </c>
      <c r="R266" s="151">
        <f>VLOOKUP($B266,Snapshot!$D:$AJ,16,FALSE)</f>
        <v>7.6562786960761908</v>
      </c>
      <c r="S266" s="150">
        <f>VLOOKUP($B266,Snapshot!$D:$AJ,17,FALSE)</f>
        <v>17.518948344985255</v>
      </c>
      <c r="T266" s="151">
        <f>VLOOKUP($B266,Snapshot!$D:$AJ,18,FALSE)</f>
        <v>16.53558285723037</v>
      </c>
      <c r="U266" s="152">
        <f>VLOOKUP($B266,Snapshot!$D:$AJ,19,FALSE)</f>
        <v>15.359608429260197</v>
      </c>
      <c r="V266" s="150">
        <f>VLOOKUP($B266,Snapshot!$D:$AJ,20,FALSE)</f>
        <v>3.9109677944287466</v>
      </c>
      <c r="W266" s="151">
        <f>VLOOKUP($B266,Snapshot!$D:$AJ,21,FALSE)</f>
        <v>3.1628871352678964</v>
      </c>
      <c r="X266" s="152">
        <f>VLOOKUP($B266,Snapshot!$D:$AJ,22,FALSE)</f>
        <v>2.6227949540824809</v>
      </c>
      <c r="Y266" s="150">
        <f>VLOOKUP($B266,Snapshot!$D:$AJ,23,FALSE)</f>
        <v>7.5738696879765879</v>
      </c>
      <c r="Z266" s="151">
        <f>VLOOKUP($B266,Snapshot!$D:$AJ,24,FALSE)</f>
        <v>6.4545975235779247</v>
      </c>
      <c r="AA266" s="152">
        <f>VLOOKUP($B266,Snapshot!$D:$AJ,25,FALSE)</f>
        <v>5.7414829746040246</v>
      </c>
      <c r="AB266" s="150">
        <f>VLOOKUP($B266,Snapshot!$D:$AJ,26,FALSE)</f>
        <v>25.073367076303839</v>
      </c>
      <c r="AC266" s="151">
        <f>VLOOKUP($B266,Snapshot!$D:$AJ,27,FALSE)</f>
        <v>21.150579608873336</v>
      </c>
      <c r="AD266" s="152">
        <f>VLOOKUP($B266,Snapshot!$D:$AJ,28,FALSE)</f>
        <v>18.669957071424832</v>
      </c>
      <c r="AE266" s="152">
        <f>VLOOKUP($B266,Snapshot!$D:$AJ,29,FALSE)</f>
        <v>0</v>
      </c>
    </row>
    <row r="267" spans="2:31" ht="12.75">
      <c r="B267" s="252" t="s">
        <v>320</v>
      </c>
      <c r="C267" s="165" t="s">
        <v>442</v>
      </c>
      <c r="D267" s="177" t="s">
        <v>107</v>
      </c>
      <c r="E267" s="148">
        <f>VLOOKUP($B267,Snapshot!$D:$AJ,2,FALSE)</f>
        <v>2126.4499999999998</v>
      </c>
      <c r="F267" s="148">
        <f>VLOOKUP($B267,Snapshot!$D:$AJ,3,FALSE)</f>
        <v>1950</v>
      </c>
      <c r="G267" s="148">
        <f t="shared" si="78"/>
        <v>-8.2978673375814083</v>
      </c>
      <c r="H267" s="149">
        <f>VLOOKUP($B267,Snapshot!$D:$AJ,8,FALSE)</f>
        <v>7.300698924731182</v>
      </c>
      <c r="I267" s="153">
        <f>IF(VLOOKUP($B267,Snapshot!$D:$AJ,28,FALSE)="#N/A N/A","NA",VLOOKUP($B267,Snapshot!$D:$AJ,30,FALSE))</f>
        <v>14.36524</v>
      </c>
      <c r="J267" s="154">
        <f>IF(VLOOKUP($B267,Snapshot!$D:$AJ,29,FALSE)="#N/A N/A","NA",VLOOKUP($B267,Snapshot!$D:$AJ,31,FALSE))</f>
        <v>7.8622360000000002</v>
      </c>
      <c r="K267" s="154">
        <f>IF(VLOOKUP($B267,Snapshot!$D:$AJ,30,FALSE)="#N/A N/A","NA",VLOOKUP($B267,Snapshot!$D:$AJ,32,FALSE))</f>
        <v>13.50752</v>
      </c>
      <c r="L267" s="155">
        <f>IF(VLOOKUP($B267,Snapshot!$D:$AJ,31,FALSE)="#N/A N/A","NA",VLOOKUP($B267,Snapshot!$D:$AJ,33,FALSE))</f>
        <v>20.155390000000001</v>
      </c>
      <c r="M267" s="150">
        <f>VLOOKUP($B267,Snapshot!$D:$AJ,11,FALSE)</f>
        <v>42.264561403508779</v>
      </c>
      <c r="N267" s="151">
        <f>VLOOKUP($B267,Snapshot!$D:$AJ,12,FALSE)</f>
        <v>44.342748974098527</v>
      </c>
      <c r="O267" s="152">
        <f>VLOOKUP($B267,Snapshot!$D:$AJ,13,FALSE)</f>
        <v>77.514007924637809</v>
      </c>
      <c r="P267" s="151">
        <f>VLOOKUP($B267,Snapshot!$D:$AJ,14,FALSE)</f>
        <v>-29.955573129884606</v>
      </c>
      <c r="Q267" s="151">
        <f>VLOOKUP($B267,Snapshot!$D:$AJ,15,FALSE)</f>
        <v>4.9170924802669713</v>
      </c>
      <c r="R267" s="151">
        <f>VLOOKUP($B267,Snapshot!$D:$AJ,16,FALSE)</f>
        <v>74.806500990534587</v>
      </c>
      <c r="S267" s="150">
        <f>VLOOKUP($B267,Snapshot!$D:$AJ,17,FALSE)</f>
        <v>50.312837265678169</v>
      </c>
      <c r="T267" s="151">
        <f>VLOOKUP($B267,Snapshot!$D:$AJ,18,FALSE)</f>
        <v>47.954852804504775</v>
      </c>
      <c r="U267" s="152">
        <f>VLOOKUP($B267,Snapshot!$D:$AJ,19,FALSE)</f>
        <v>27.433106053133244</v>
      </c>
      <c r="V267" s="150">
        <f>VLOOKUP($B267,Snapshot!$D:$AJ,20,FALSE)</f>
        <v>33.924734944749829</v>
      </c>
      <c r="W267" s="151">
        <f>VLOOKUP($B267,Snapshot!$D:$AJ,21,FALSE)</f>
        <v>22.290030305896252</v>
      </c>
      <c r="X267" s="152">
        <f>VLOOKUP($B267,Snapshot!$D:$AJ,22,FALSE)</f>
        <v>13.184166739997176</v>
      </c>
      <c r="Y267" s="150">
        <f>VLOOKUP($B267,Snapshot!$D:$AJ,23,FALSE)</f>
        <v>16.528982766364862</v>
      </c>
      <c r="Z267" s="151">
        <f>VLOOKUP($B267,Snapshot!$D:$AJ,24,FALSE)</f>
        <v>14.050185488946894</v>
      </c>
      <c r="AA267" s="152">
        <f>VLOOKUP($B267,Snapshot!$D:$AJ,25,FALSE)</f>
        <v>10.797780607082892</v>
      </c>
      <c r="AB267" s="150">
        <f>VLOOKUP($B267,Snapshot!$D:$AJ,26,FALSE)</f>
        <v>72.899040149121859</v>
      </c>
      <c r="AC267" s="151">
        <f>VLOOKUP($B267,Snapshot!$D:$AJ,27,FALSE)</f>
        <v>56.101458773263545</v>
      </c>
      <c r="AD267" s="152">
        <f>VLOOKUP($B267,Snapshot!$D:$AJ,28,FALSE)</f>
        <v>60.395667438180759</v>
      </c>
      <c r="AE267" s="152">
        <f>VLOOKUP($B267,Snapshot!$D:$AJ,29,FALSE)</f>
        <v>0.78534646946789244</v>
      </c>
    </row>
    <row r="268" spans="2:31" ht="12.75">
      <c r="B268" s="252" t="s">
        <v>202</v>
      </c>
      <c r="C268" s="165" t="s">
        <v>538</v>
      </c>
      <c r="D268" s="177" t="s">
        <v>107</v>
      </c>
      <c r="E268" s="148">
        <f>VLOOKUP($B268,Snapshot!$D:$AJ,2,FALSE)</f>
        <v>10.67</v>
      </c>
      <c r="F268" s="148">
        <f>VLOOKUP($B268,Snapshot!$D:$AJ,3,FALSE)</f>
        <v>12</v>
      </c>
      <c r="G268" s="148">
        <f t="shared" si="78"/>
        <v>12.464854732895986</v>
      </c>
      <c r="H268" s="149">
        <f>VLOOKUP($B268,Snapshot!$D:$AJ,8,FALSE)</f>
        <v>8.4422815767322454</v>
      </c>
      <c r="I268" s="153">
        <f>IF(VLOOKUP($B268,Snapshot!$D:$AJ,28,FALSE)="#N/A N/A","NA",VLOOKUP($B268,Snapshot!$D:$AJ,30,FALSE))</f>
        <v>-42.386609999999997</v>
      </c>
      <c r="J268" s="154">
        <f>IF(VLOOKUP($B268,Snapshot!$D:$AJ,29,FALSE)="#N/A N/A","NA",VLOOKUP($B268,Snapshot!$D:$AJ,31,FALSE))</f>
        <v>-19.89489</v>
      </c>
      <c r="K268" s="154">
        <f>IF(VLOOKUP($B268,Snapshot!$D:$AJ,30,FALSE)="#N/A N/A","NA",VLOOKUP($B268,Snapshot!$D:$AJ,32,FALSE))</f>
        <v>-11.15737</v>
      </c>
      <c r="L268" s="155">
        <f>IF(VLOOKUP($B268,Snapshot!$D:$AJ,31,FALSE)="#N/A N/A","NA",VLOOKUP($B268,Snapshot!$D:$AJ,33,FALSE))</f>
        <v>-33.395760000000003</v>
      </c>
      <c r="M268" s="150">
        <f>VLOOKUP($B268,Snapshot!$D:$AJ,11,FALSE)</f>
        <v>-11.133967162454672</v>
      </c>
      <c r="N268" s="151">
        <f>VLOOKUP($B268,Snapshot!$D:$AJ,12,FALSE)</f>
        <v>-10.09829430100757</v>
      </c>
      <c r="O268" s="152">
        <f>VLOOKUP($B268,Snapshot!$D:$AJ,13,FALSE)</f>
        <v>-9.7295353135342477</v>
      </c>
      <c r="P268" s="151" t="str">
        <f>VLOOKUP($B268,Snapshot!$D:$AJ,14,FALSE)</f>
        <v>Loss</v>
      </c>
      <c r="Q268" s="151" t="str">
        <f>VLOOKUP($B268,Snapshot!$D:$AJ,15,FALSE)</f>
        <v>Loss</v>
      </c>
      <c r="R268" s="151" t="str">
        <f>VLOOKUP($B268,Snapshot!$D:$AJ,16,FALSE)</f>
        <v>Loss</v>
      </c>
      <c r="S268" s="150" t="str">
        <f>VLOOKUP($B268,Snapshot!$D:$AJ,17,FALSE)</f>
        <v>NM</v>
      </c>
      <c r="T268" s="151" t="str">
        <f>VLOOKUP($B268,Snapshot!$D:$AJ,18,FALSE)</f>
        <v>NM</v>
      </c>
      <c r="U268" s="152" t="str">
        <f>VLOOKUP($B268,Snapshot!$D:$AJ,19,FALSE)</f>
        <v>NM</v>
      </c>
      <c r="V268" s="150">
        <f>VLOOKUP($B268,Snapshot!$D:$AJ,20,FALSE)</f>
        <v>-0.3289988710414451</v>
      </c>
      <c r="W268" s="151">
        <f>VLOOKUP($B268,Snapshot!$D:$AJ,21,FALSE)</f>
        <v>-0.30545260312207961</v>
      </c>
      <c r="X268" s="152">
        <f>VLOOKUP($B268,Snapshot!$D:$AJ,22,FALSE)</f>
        <v>-0.24452066257733984</v>
      </c>
      <c r="Y268" s="150">
        <f>VLOOKUP($B268,Snapshot!$D:$AJ,23,FALSE)</f>
        <v>11.611445567981367</v>
      </c>
      <c r="Z268" s="151">
        <f>VLOOKUP($B268,Snapshot!$D:$AJ,24,FALSE)</f>
        <v>10.564223859128163</v>
      </c>
      <c r="AA268" s="152">
        <f>VLOOKUP($B268,Snapshot!$D:$AJ,25,FALSE)</f>
        <v>8.6187415435223027</v>
      </c>
      <c r="AB268" s="150" t="str">
        <f>VLOOKUP($B268,Snapshot!$D:$AJ,26,FALSE)</f>
        <v>NM</v>
      </c>
      <c r="AC268" s="151" t="str">
        <f>VLOOKUP($B268,Snapshot!$D:$AJ,27,FALSE)</f>
        <v>NM</v>
      </c>
      <c r="AD268" s="152" t="str">
        <f>VLOOKUP($B268,Snapshot!$D:$AJ,28,FALSE)</f>
        <v>NM</v>
      </c>
      <c r="AE268" s="152">
        <f>VLOOKUP($B268,Snapshot!$D:$AJ,29,FALSE)</f>
        <v>0</v>
      </c>
    </row>
    <row r="269" spans="2:31" ht="12.75">
      <c r="B269" s="252" t="s">
        <v>505</v>
      </c>
      <c r="C269" s="165" t="s">
        <v>509</v>
      </c>
      <c r="D269" s="177" t="s">
        <v>1406</v>
      </c>
      <c r="E269" s="148">
        <f>VLOOKUP($B269,Snapshot!$D:$AJ,2,FALSE)</f>
        <v>786.25</v>
      </c>
      <c r="F269" s="148">
        <f>VLOOKUP($B269,Snapshot!$D:$AJ,3,FALSE)</f>
        <v>680</v>
      </c>
      <c r="G269" s="148">
        <f t="shared" si="78"/>
        <v>-13.513513513513516</v>
      </c>
      <c r="H269" s="149">
        <f>VLOOKUP($B269,Snapshot!$D:$AJ,8,FALSE)</f>
        <v>1.4103406116030608</v>
      </c>
      <c r="I269" s="153">
        <f>IF(VLOOKUP($B269,Snapshot!$D:$AJ,28,FALSE)="#N/A N/A","NA",VLOOKUP($B269,Snapshot!$D:$AJ,30,FALSE))</f>
        <v>30.780100000000001</v>
      </c>
      <c r="J269" s="154">
        <f>IF(VLOOKUP($B269,Snapshot!$D:$AJ,29,FALSE)="#N/A N/A","NA",VLOOKUP($B269,Snapshot!$D:$AJ,31,FALSE))</f>
        <v>52.300240000000002</v>
      </c>
      <c r="K269" s="154">
        <f>IF(VLOOKUP($B269,Snapshot!$D:$AJ,30,FALSE)="#N/A N/A","NA",VLOOKUP($B269,Snapshot!$D:$AJ,32,FALSE))</f>
        <v>84.912980000000005</v>
      </c>
      <c r="L269" s="155">
        <f>IF(VLOOKUP($B269,Snapshot!$D:$AJ,31,FALSE)="#N/A N/A","NA",VLOOKUP($B269,Snapshot!$D:$AJ,33,FALSE))</f>
        <v>50.449680000000001</v>
      </c>
      <c r="M269" s="150">
        <f>VLOOKUP($B269,Snapshot!$D:$AJ,11,FALSE)</f>
        <v>20.427901805142429</v>
      </c>
      <c r="N269" s="151">
        <f>VLOOKUP($B269,Snapshot!$D:$AJ,12,FALSE)</f>
        <v>28.097453001609466</v>
      </c>
      <c r="O269" s="152">
        <f>VLOOKUP($B269,Snapshot!$D:$AJ,13,FALSE)</f>
        <v>33.680815034250081</v>
      </c>
      <c r="P269" s="151">
        <f>VLOOKUP($B269,Snapshot!$D:$AJ,14,FALSE)</f>
        <v>78.32177762746069</v>
      </c>
      <c r="Q269" s="151">
        <f>VLOOKUP($B269,Snapshot!$D:$AJ,15,FALSE)</f>
        <v>37.544488267200983</v>
      </c>
      <c r="R269" s="151">
        <f>VLOOKUP($B269,Snapshot!$D:$AJ,16,FALSE)</f>
        <v>19.87141692992882</v>
      </c>
      <c r="S269" s="150">
        <f>VLOOKUP($B269,Snapshot!$D:$AJ,17,FALSE)</f>
        <v>38.489023860594088</v>
      </c>
      <c r="T269" s="151">
        <f>VLOOKUP($B269,Snapshot!$D:$AJ,18,FALSE)</f>
        <v>27.982963436399817</v>
      </c>
      <c r="U269" s="152">
        <f>VLOOKUP($B269,Snapshot!$D:$AJ,19,FALSE)</f>
        <v>23.34415005101453</v>
      </c>
      <c r="V269" s="150">
        <f>VLOOKUP($B269,Snapshot!$D:$AJ,20,FALSE)</f>
        <v>3.1836350564292233</v>
      </c>
      <c r="W269" s="151">
        <f>VLOOKUP($B269,Snapshot!$D:$AJ,21,FALSE)</f>
        <v>3.0039912973335285</v>
      </c>
      <c r="X269" s="152">
        <f>VLOOKUP($B269,Snapshot!$D:$AJ,22,FALSE)</f>
        <v>2.7787740932913749</v>
      </c>
      <c r="Y269" s="150">
        <f>VLOOKUP($B269,Snapshot!$D:$AJ,23,FALSE)</f>
        <v>16.749382521118324</v>
      </c>
      <c r="Z269" s="151">
        <f>VLOOKUP($B269,Snapshot!$D:$AJ,24,FALSE)</f>
        <v>14.53537442416744</v>
      </c>
      <c r="AA269" s="152">
        <f>VLOOKUP($B269,Snapshot!$D:$AJ,25,FALSE)</f>
        <v>12.393012385129488</v>
      </c>
      <c r="AB269" s="150">
        <f>VLOOKUP($B269,Snapshot!$D:$AJ,26,FALSE)</f>
        <v>11.371592982079697</v>
      </c>
      <c r="AC269" s="151">
        <f>VLOOKUP($B269,Snapshot!$D:$AJ,27,FALSE)</f>
        <v>14.562269734683792</v>
      </c>
      <c r="AD269" s="152">
        <f>VLOOKUP($B269,Snapshot!$D:$AJ,28,FALSE)</f>
        <v>16.302836775907281</v>
      </c>
      <c r="AE269" s="152">
        <f>VLOOKUP($B269,Snapshot!$D:$AJ,29,FALSE)</f>
        <v>1.0174880763116056</v>
      </c>
    </row>
    <row r="270" spans="2:31" ht="12.75">
      <c r="B270" s="252" t="s">
        <v>590</v>
      </c>
      <c r="C270" s="165" t="s">
        <v>1407</v>
      </c>
      <c r="D270" s="177" t="s">
        <v>1406</v>
      </c>
      <c r="E270" s="148">
        <f>VLOOKUP($B270,Snapshot!$D:$AJ,2,FALSE)</f>
        <v>420.55</v>
      </c>
      <c r="F270" s="148">
        <f>VLOOKUP($B270,Snapshot!$D:$AJ,3,FALSE)</f>
        <v>540</v>
      </c>
      <c r="G270" s="148">
        <f t="shared" si="78"/>
        <v>28.403281417191778</v>
      </c>
      <c r="H270" s="149">
        <f>VLOOKUP($B270,Snapshot!$D:$AJ,8,FALSE)</f>
        <v>0.7327102090800478</v>
      </c>
      <c r="I270" s="153">
        <f>IF(VLOOKUP($B270,Snapshot!$D:$AJ,28,FALSE)="#N/A N/A","NA",VLOOKUP($B270,Snapshot!$D:$AJ,30,FALSE))</f>
        <v>-6.7723360000000001</v>
      </c>
      <c r="J270" s="154">
        <f>IF(VLOOKUP($B270,Snapshot!$D:$AJ,29,FALSE)="#N/A N/A","NA",VLOOKUP($B270,Snapshot!$D:$AJ,31,FALSE))</f>
        <v>0.39389020000000002</v>
      </c>
      <c r="K270" s="154">
        <f>IF(VLOOKUP($B270,Snapshot!$D:$AJ,30,FALSE)="#N/A N/A","NA",VLOOKUP($B270,Snapshot!$D:$AJ,32,FALSE))</f>
        <v>-2.4698540000000002</v>
      </c>
      <c r="L270" s="155">
        <f>IF(VLOOKUP($B270,Snapshot!$D:$AJ,31,FALSE)="#N/A N/A","NA",VLOOKUP($B270,Snapshot!$D:$AJ,33,FALSE))</f>
        <v>-7.388242</v>
      </c>
      <c r="M270" s="150">
        <f>VLOOKUP($B270,Snapshot!$D:$AJ,11,FALSE)</f>
        <v>12.970000000000004</v>
      </c>
      <c r="N270" s="151">
        <f>VLOOKUP($B270,Snapshot!$D:$AJ,12,FALSE)</f>
        <v>29.233161474413375</v>
      </c>
      <c r="O270" s="152">
        <f>VLOOKUP($B270,Snapshot!$D:$AJ,13,FALSE)</f>
        <v>38.411922053227286</v>
      </c>
      <c r="P270" s="151">
        <f>VLOOKUP($B270,Snapshot!$D:$AJ,14,FALSE)</f>
        <v>-44.182352465428146</v>
      </c>
      <c r="Q270" s="151">
        <f>VLOOKUP($B270,Snapshot!$D:$AJ,15,FALSE)</f>
        <v>125.39060504559262</v>
      </c>
      <c r="R270" s="151">
        <f>VLOOKUP($B270,Snapshot!$D:$AJ,16,FALSE)</f>
        <v>31.398453386055138</v>
      </c>
      <c r="S270" s="150">
        <f>VLOOKUP($B270,Snapshot!$D:$AJ,17,FALSE)</f>
        <v>32.424826522744787</v>
      </c>
      <c r="T270" s="151">
        <f>VLOOKUP($B270,Snapshot!$D:$AJ,18,FALSE)</f>
        <v>14.386059488231908</v>
      </c>
      <c r="U270" s="152">
        <f>VLOOKUP($B270,Snapshot!$D:$AJ,19,FALSE)</f>
        <v>10.948423758052126</v>
      </c>
      <c r="V270" s="150">
        <f>VLOOKUP($B270,Snapshot!$D:$AJ,20,FALSE)</f>
        <v>1.1911493278017242</v>
      </c>
      <c r="W270" s="151">
        <f>VLOOKUP($B270,Snapshot!$D:$AJ,21,FALSE)</f>
        <v>1.0073369161481589</v>
      </c>
      <c r="X270" s="152">
        <f>VLOOKUP($B270,Snapshot!$D:$AJ,22,FALSE)</f>
        <v>0.83957581873020937</v>
      </c>
      <c r="Y270" s="150">
        <f>VLOOKUP($B270,Snapshot!$D:$AJ,23,FALSE)</f>
        <v>12.96958750467407</v>
      </c>
      <c r="Z270" s="151">
        <f>VLOOKUP($B270,Snapshot!$D:$AJ,24,FALSE)</f>
        <v>9.5306824638779108</v>
      </c>
      <c r="AA270" s="152">
        <f>VLOOKUP($B270,Snapshot!$D:$AJ,25,FALSE)</f>
        <v>7.3552755870971813</v>
      </c>
      <c r="AB270" s="150">
        <f>VLOOKUP($B270,Snapshot!$D:$AJ,26,FALSE)</f>
        <v>8.0057638466092431</v>
      </c>
      <c r="AC270" s="151">
        <f>VLOOKUP($B270,Snapshot!$D:$AJ,27,FALSE)</f>
        <v>16.721724974118629</v>
      </c>
      <c r="AD270" s="152">
        <f>VLOOKUP($B270,Snapshot!$D:$AJ,28,FALSE)</f>
        <v>18.166651217443448</v>
      </c>
      <c r="AE270" s="152">
        <f>VLOOKUP($B270,Snapshot!$D:$AJ,29,FALSE)</f>
        <v>0</v>
      </c>
    </row>
    <row r="271" spans="2:31" ht="12.75">
      <c r="B271" s="252" t="s">
        <v>506</v>
      </c>
      <c r="C271" s="165" t="s">
        <v>1408</v>
      </c>
      <c r="D271" s="177" t="s">
        <v>1406</v>
      </c>
      <c r="E271" s="148">
        <f>VLOOKUP($B271,Snapshot!$D:$AJ,2,FALSE)</f>
        <v>3085.85</v>
      </c>
      <c r="F271" s="148">
        <f>VLOOKUP($B271,Snapshot!$D:$AJ,3,FALSE)</f>
        <v>4120</v>
      </c>
      <c r="G271" s="148">
        <f t="shared" si="78"/>
        <v>33.512646434531831</v>
      </c>
      <c r="H271" s="149">
        <f>VLOOKUP($B271,Snapshot!$D:$AJ,8,FALSE)</f>
        <v>0.62123367261827944</v>
      </c>
      <c r="I271" s="153">
        <f>IF(VLOOKUP($B271,Snapshot!$D:$AJ,28,FALSE)="#N/A N/A","NA",VLOOKUP($B271,Snapshot!$D:$AJ,30,FALSE))</f>
        <v>5.0680969999999999</v>
      </c>
      <c r="J271" s="154">
        <f>IF(VLOOKUP($B271,Snapshot!$D:$AJ,29,FALSE)="#N/A N/A","NA",VLOOKUP($B271,Snapshot!$D:$AJ,31,FALSE))</f>
        <v>8.8156949999999998</v>
      </c>
      <c r="K271" s="154">
        <f>IF(VLOOKUP($B271,Snapshot!$D:$AJ,30,FALSE)="#N/A N/A","NA",VLOOKUP($B271,Snapshot!$D:$AJ,32,FALSE))</f>
        <v>19.137889999999999</v>
      </c>
      <c r="L271" s="155">
        <f>IF(VLOOKUP($B271,Snapshot!$D:$AJ,31,FALSE)="#N/A N/A","NA",VLOOKUP($B271,Snapshot!$D:$AJ,33,FALSE))</f>
        <v>-3.364859</v>
      </c>
      <c r="M271" s="150">
        <f>VLOOKUP($B271,Snapshot!$D:$AJ,11,FALSE)</f>
        <v>64.789999999999992</v>
      </c>
      <c r="N271" s="151">
        <f>VLOOKUP($B271,Snapshot!$D:$AJ,12,FALSE)</f>
        <v>89.66430346852863</v>
      </c>
      <c r="O271" s="152">
        <f>VLOOKUP($B271,Snapshot!$D:$AJ,13,FALSE)</f>
        <v>137.40566101193758</v>
      </c>
      <c r="P271" s="151">
        <f>VLOOKUP($B271,Snapshot!$D:$AJ,14,FALSE)</f>
        <v>-0.49147596375366254</v>
      </c>
      <c r="Q271" s="151">
        <f>VLOOKUP($B271,Snapshot!$D:$AJ,15,FALSE)</f>
        <v>38.392195506295181</v>
      </c>
      <c r="R271" s="151">
        <f>VLOOKUP($B271,Snapshot!$D:$AJ,16,FALSE)</f>
        <v>53.244552956534989</v>
      </c>
      <c r="S271" s="150">
        <f>VLOOKUP($B271,Snapshot!$D:$AJ,17,FALSE)</f>
        <v>47.628492051242482</v>
      </c>
      <c r="T271" s="151">
        <f>VLOOKUP($B271,Snapshot!$D:$AJ,18,FALSE)</f>
        <v>34.415591050490967</v>
      </c>
      <c r="U271" s="152">
        <f>VLOOKUP($B271,Snapshot!$D:$AJ,19,FALSE)</f>
        <v>22.457953895596095</v>
      </c>
      <c r="V271" s="150">
        <f>VLOOKUP($B271,Snapshot!$D:$AJ,20,FALSE)</f>
        <v>6.5032790995377505</v>
      </c>
      <c r="W271" s="151">
        <f>VLOOKUP($B271,Snapshot!$D:$AJ,21,FALSE)</f>
        <v>5.545785512709914</v>
      </c>
      <c r="X271" s="152">
        <f>VLOOKUP($B271,Snapshot!$D:$AJ,22,FALSE)</f>
        <v>4.5248607342650233</v>
      </c>
      <c r="Y271" s="150">
        <f>VLOOKUP($B271,Snapshot!$D:$AJ,23,FALSE)</f>
        <v>40.146410652170864</v>
      </c>
      <c r="Z271" s="151">
        <f>VLOOKUP($B271,Snapshot!$D:$AJ,24,FALSE)</f>
        <v>36.26997192177523</v>
      </c>
      <c r="AA271" s="152">
        <f>VLOOKUP($B271,Snapshot!$D:$AJ,25,FALSE)</f>
        <v>23.164604580749511</v>
      </c>
      <c r="AB271" s="150">
        <f>VLOOKUP($B271,Snapshot!$D:$AJ,26,FALSE)</f>
        <v>13.268020280303707</v>
      </c>
      <c r="AC271" s="151">
        <f>VLOOKUP($B271,Snapshot!$D:$AJ,27,FALSE)</f>
        <v>15.893243461480994</v>
      </c>
      <c r="AD271" s="152">
        <f>VLOOKUP($B271,Snapshot!$D:$AJ,28,FALSE)</f>
        <v>20.275258477112324</v>
      </c>
      <c r="AE271" s="152">
        <f>VLOOKUP($B271,Snapshot!$D:$AJ,29,FALSE)</f>
        <v>0</v>
      </c>
    </row>
    <row r="272" spans="2:31" ht="12.75">
      <c r="B272" s="252" t="s">
        <v>737</v>
      </c>
      <c r="C272" s="165" t="s">
        <v>1409</v>
      </c>
      <c r="D272" s="177" t="s">
        <v>1406</v>
      </c>
      <c r="E272" s="148">
        <f>VLOOKUP($B272,Snapshot!$D:$AJ,2,FALSE)</f>
        <v>371.3</v>
      </c>
      <c r="F272" s="148">
        <f>VLOOKUP($B272,Snapshot!$D:$AJ,3,FALSE)</f>
        <v>400</v>
      </c>
      <c r="G272" s="148">
        <f t="shared" si="78"/>
        <v>7.7295987072448042</v>
      </c>
      <c r="H272" s="149">
        <f>VLOOKUP($B272,Snapshot!$D:$AJ,8,FALSE)</f>
        <v>0.30061947431302272</v>
      </c>
      <c r="I272" s="153">
        <f>IF(VLOOKUP($B272,Snapshot!$D:$AJ,28,FALSE)="#N/A N/A","NA",VLOOKUP($B272,Snapshot!$D:$AJ,30,FALSE))</f>
        <v>24.681000000000001</v>
      </c>
      <c r="J272" s="154">
        <f>IF(VLOOKUP($B272,Snapshot!$D:$AJ,29,FALSE)="#N/A N/A","NA",VLOOKUP($B272,Snapshot!$D:$AJ,31,FALSE))</f>
        <v>11.837350000000001</v>
      </c>
      <c r="K272" s="154" t="str">
        <f>IF(VLOOKUP($B272,Snapshot!$D:$AJ,30,FALSE)="#N/A N/A","NA",VLOOKUP($B272,Snapshot!$D:$AJ,32,FALSE))</f>
        <v>#N/A N/A</v>
      </c>
      <c r="L272" s="155">
        <f>IF(VLOOKUP($B272,Snapshot!$D:$AJ,31,FALSE)="#N/A N/A","NA",VLOOKUP($B272,Snapshot!$D:$AJ,33,FALSE))</f>
        <v>10.24347</v>
      </c>
      <c r="M272" s="150">
        <f>VLOOKUP($B272,Snapshot!$D:$AJ,11,FALSE)</f>
        <v>11.36000000000004</v>
      </c>
      <c r="N272" s="151">
        <f>VLOOKUP($B272,Snapshot!$D:$AJ,12,FALSE)</f>
        <v>15.340091954350781</v>
      </c>
      <c r="O272" s="152">
        <f>VLOOKUP($B272,Snapshot!$D:$AJ,13,FALSE)</f>
        <v>21.761472664063312</v>
      </c>
      <c r="P272" s="151">
        <f>VLOOKUP($B272,Snapshot!$D:$AJ,14,FALSE)</f>
        <v>67.799113737077036</v>
      </c>
      <c r="Q272" s="151">
        <f>VLOOKUP($B272,Snapshot!$D:$AJ,15,FALSE)</f>
        <v>35.036020724918359</v>
      </c>
      <c r="R272" s="151">
        <f>VLOOKUP($B272,Snapshot!$D:$AJ,16,FALSE)</f>
        <v>41.860118758227458</v>
      </c>
      <c r="S272" s="150">
        <f>VLOOKUP($B272,Snapshot!$D:$AJ,17,FALSE)</f>
        <v>32.684859154929462</v>
      </c>
      <c r="T272" s="151">
        <f>VLOOKUP($B272,Snapshot!$D:$AJ,18,FALSE)</f>
        <v>24.204548519325616</v>
      </c>
      <c r="U272" s="152">
        <f>VLOOKUP($B272,Snapshot!$D:$AJ,19,FALSE)</f>
        <v>17.062264384944925</v>
      </c>
      <c r="V272" s="150">
        <f>VLOOKUP($B272,Snapshot!$D:$AJ,20,FALSE)</f>
        <v>2.9379920362234824</v>
      </c>
      <c r="W272" s="151">
        <f>VLOOKUP($B272,Snapshot!$D:$AJ,21,FALSE)</f>
        <v>2.5689667888612755</v>
      </c>
      <c r="X272" s="152">
        <f>VLOOKUP($B272,Snapshot!$D:$AJ,22,FALSE)</f>
        <v>2.2328841606178109</v>
      </c>
      <c r="Y272" s="150">
        <f>VLOOKUP($B272,Snapshot!$D:$AJ,23,FALSE)</f>
        <v>19.350964117541825</v>
      </c>
      <c r="Z272" s="151">
        <f>VLOOKUP($B272,Snapshot!$D:$AJ,24,FALSE)</f>
        <v>13.085296862737454</v>
      </c>
      <c r="AA272" s="152">
        <f>VLOOKUP($B272,Snapshot!$D:$AJ,25,FALSE)</f>
        <v>9.3306980795872043</v>
      </c>
      <c r="AB272" s="150">
        <f>VLOOKUP($B272,Snapshot!$D:$AJ,26,FALSE)</f>
        <v>11.013263700123408</v>
      </c>
      <c r="AC272" s="151">
        <f>VLOOKUP($B272,Snapshot!$D:$AJ,27,FALSE)</f>
        <v>11.321092356891494</v>
      </c>
      <c r="AD272" s="152">
        <f>VLOOKUP($B272,Snapshot!$D:$AJ,28,FALSE)</f>
        <v>13.998044994708717</v>
      </c>
      <c r="AE272" s="152">
        <f>VLOOKUP($B272,Snapshot!$D:$AJ,29,FALSE)</f>
        <v>0</v>
      </c>
    </row>
    <row r="273" spans="2:31" ht="12.75">
      <c r="B273" s="252" t="s">
        <v>767</v>
      </c>
      <c r="C273" s="165" t="s">
        <v>774</v>
      </c>
      <c r="D273" s="177" t="s">
        <v>108</v>
      </c>
      <c r="E273" s="148">
        <f>VLOOKUP($B273,Snapshot!$D:$AJ,2,FALSE)</f>
        <v>205.9</v>
      </c>
      <c r="F273" s="148">
        <f>VLOOKUP($B273,Snapshot!$D:$AJ,3,FALSE)</f>
        <v>226</v>
      </c>
      <c r="G273" s="148">
        <f t="shared" ref="G273" si="79">IF(IFERROR(((IF(F273&lt;0,"-",F273))/E273*100-100),"-")=-100,"-",(IFERROR(((IF(F273&lt;0,"-",F273))/E273*100-100),"-")))</f>
        <v>9.762020398251579</v>
      </c>
      <c r="H273" s="149">
        <f>VLOOKUP($B273,Snapshot!$D:$AJ,8,FALSE)</f>
        <v>2.2207913279569893</v>
      </c>
      <c r="I273" s="153">
        <f>IF(VLOOKUP($B273,Snapshot!$D:$AJ,28,FALSE)="#N/A N/A","NA",VLOOKUP($B273,Snapshot!$D:$AJ,30,FALSE))</f>
        <v>14.547980000000001</v>
      </c>
      <c r="J273" s="154">
        <f>IF(VLOOKUP($B273,Snapshot!$D:$AJ,29,FALSE)="#N/A N/A","NA",VLOOKUP($B273,Snapshot!$D:$AJ,31,FALSE))</f>
        <v>54.116759999999999</v>
      </c>
      <c r="K273" s="154">
        <f>IF(VLOOKUP($B273,Snapshot!$D:$AJ,30,FALSE)="#N/A N/A","NA",VLOOKUP($B273,Snapshot!$D:$AJ,32,FALSE))</f>
        <v>55.925780000000003</v>
      </c>
      <c r="L273" s="155">
        <f>IF(VLOOKUP($B273,Snapshot!$D:$AJ,31,FALSE)="#N/A N/A","NA",VLOOKUP($B273,Snapshot!$D:$AJ,33,FALSE))</f>
        <v>22.63252</v>
      </c>
      <c r="M273" s="150">
        <f>VLOOKUP($B273,Snapshot!$D:$AJ,11,FALSE)</f>
        <v>3.8326603963985808</v>
      </c>
      <c r="N273" s="151">
        <f>VLOOKUP($B273,Snapshot!$D:$AJ,12,FALSE)</f>
        <v>4.1257528891238602</v>
      </c>
      <c r="O273" s="152">
        <f>VLOOKUP($B273,Snapshot!$D:$AJ,13,FALSE)</f>
        <v>4.9198815993331069</v>
      </c>
      <c r="P273" s="151">
        <f>VLOOKUP($B273,Snapshot!$D:$AJ,14,FALSE)</f>
        <v>16.653063316222383</v>
      </c>
      <c r="Q273" s="151">
        <f>VLOOKUP($B273,Snapshot!$D:$AJ,15,FALSE)</f>
        <v>7.6472335769871114</v>
      </c>
      <c r="R273" s="151">
        <f>VLOOKUP($B273,Snapshot!$D:$AJ,16,FALSE)</f>
        <v>19.248091961656154</v>
      </c>
      <c r="S273" s="150">
        <f>VLOOKUP($B273,Snapshot!$D:$AJ,17,FALSE)</f>
        <v>53.722474392324756</v>
      </c>
      <c r="T273" s="151">
        <f>VLOOKUP($B273,Snapshot!$D:$AJ,18,FALSE)</f>
        <v>49.90604273532356</v>
      </c>
      <c r="U273" s="152">
        <f>VLOOKUP($B273,Snapshot!$D:$AJ,19,FALSE)</f>
        <v>41.850600638013297</v>
      </c>
      <c r="V273" s="150">
        <f>VLOOKUP($B273,Snapshot!$D:$AJ,20,FALSE)</f>
        <v>19.345373808608027</v>
      </c>
      <c r="W273" s="151">
        <f>VLOOKUP($B273,Snapshot!$D:$AJ,21,FALSE)</f>
        <v>16.204626346733168</v>
      </c>
      <c r="X273" s="152">
        <f>VLOOKUP($B273,Snapshot!$D:$AJ,22,FALSE)</f>
        <v>13.576251993749805</v>
      </c>
      <c r="Y273" s="150">
        <f>VLOOKUP($B273,Snapshot!$D:$AJ,23,FALSE)</f>
        <v>48.620588295905158</v>
      </c>
      <c r="Z273" s="151">
        <f>VLOOKUP($B273,Snapshot!$D:$AJ,24,FALSE)</f>
        <v>41.967742067219604</v>
      </c>
      <c r="AA273" s="152">
        <f>VLOOKUP($B273,Snapshot!$D:$AJ,25,FALSE)</f>
        <v>34.679302875336077</v>
      </c>
      <c r="AB273" s="150">
        <f>VLOOKUP($B273,Snapshot!$D:$AJ,26,FALSE)</f>
        <v>39.412493544576414</v>
      </c>
      <c r="AC273" s="151">
        <f>VLOOKUP($B273,Snapshot!$D:$AJ,27,FALSE)</f>
        <v>35.338930499587953</v>
      </c>
      <c r="AD273" s="152">
        <f>VLOOKUP($B273,Snapshot!$D:$AJ,28,FALSE)</f>
        <v>35.302845308097638</v>
      </c>
      <c r="AE273" s="152">
        <f>VLOOKUP($B273,Snapshot!$D:$AJ,29,FALSE)</f>
        <v>0.93070917833865485</v>
      </c>
    </row>
    <row r="274" spans="2:31" ht="12.75">
      <c r="B274" s="252" t="s">
        <v>768</v>
      </c>
      <c r="C274" s="165" t="s">
        <v>773</v>
      </c>
      <c r="D274" s="177" t="s">
        <v>108</v>
      </c>
      <c r="E274" s="148">
        <f>VLOOKUP($B274,Snapshot!$D:$AJ,2,FALSE)</f>
        <v>738.25</v>
      </c>
      <c r="F274" s="148">
        <f>VLOOKUP($B274,Snapshot!$D:$AJ,3,FALSE)</f>
        <v>917</v>
      </c>
      <c r="G274" s="148">
        <f t="shared" ref="G274" si="80">IF(IFERROR(((IF(F274&lt;0,"-",F274))/E274*100-100),"-")=-100,"-",(IFERROR(((IF(F274&lt;0,"-",F274))/E274*100-100),"-")))</f>
        <v>24.212665086352871</v>
      </c>
      <c r="H274" s="149">
        <f>VLOOKUP($B274,Snapshot!$D:$AJ,8,FALSE)</f>
        <v>15.223853046594982</v>
      </c>
      <c r="I274" s="153">
        <f>IF(VLOOKUP($B274,Snapshot!$D:$AJ,28,FALSE)="#N/A N/A","NA",VLOOKUP($B274,Snapshot!$D:$AJ,30,FALSE))</f>
        <v>0.46951720000000002</v>
      </c>
      <c r="J274" s="154">
        <f>IF(VLOOKUP($B274,Snapshot!$D:$AJ,29,FALSE)="#N/A N/A","NA",VLOOKUP($B274,Snapshot!$D:$AJ,31,FALSE))</f>
        <v>42.850239999999999</v>
      </c>
      <c r="K274" s="154">
        <f>IF(VLOOKUP($B274,Snapshot!$D:$AJ,30,FALSE)="#N/A N/A","NA",VLOOKUP($B274,Snapshot!$D:$AJ,32,FALSE))</f>
        <v>70.673919999999995</v>
      </c>
      <c r="L274" s="155">
        <f>IF(VLOOKUP($B274,Snapshot!$D:$AJ,31,FALSE)="#N/A N/A","NA",VLOOKUP($B274,Snapshot!$D:$AJ,33,FALSE))</f>
        <v>80.457099999999997</v>
      </c>
      <c r="M274" s="150">
        <f>VLOOKUP($B274,Snapshot!$D:$AJ,11,FALSE)</f>
        <v>10.516158536585372</v>
      </c>
      <c r="N274" s="151">
        <f>VLOOKUP($B274,Snapshot!$D:$AJ,12,FALSE)</f>
        <v>17.904885426926825</v>
      </c>
      <c r="O274" s="152">
        <f>VLOOKUP($B274,Snapshot!$D:$AJ,13,FALSE)</f>
        <v>20.823478743564262</v>
      </c>
      <c r="P274" s="151">
        <f>VLOOKUP($B274,Snapshot!$D:$AJ,14,FALSE)</f>
        <v>24.166062272402279</v>
      </c>
      <c r="Q274" s="151">
        <f>VLOOKUP($B274,Snapshot!$D:$AJ,15,FALSE)</f>
        <v>70.260702752210435</v>
      </c>
      <c r="R274" s="151">
        <f>VLOOKUP($B274,Snapshot!$D:$AJ,16,FALSE)</f>
        <v>16.300541707171277</v>
      </c>
      <c r="S274" s="150">
        <f>VLOOKUP($B274,Snapshot!$D:$AJ,17,FALSE)</f>
        <v>70.201490157423194</v>
      </c>
      <c r="T274" s="151">
        <f>VLOOKUP($B274,Snapshot!$D:$AJ,18,FALSE)</f>
        <v>41.231763420823654</v>
      </c>
      <c r="U274" s="152">
        <f>VLOOKUP($B274,Snapshot!$D:$AJ,19,FALSE)</f>
        <v>35.452769880160623</v>
      </c>
      <c r="V274" s="150">
        <f>VLOOKUP($B274,Snapshot!$D:$AJ,20,FALSE)</f>
        <v>5.8119484978211133</v>
      </c>
      <c r="W274" s="151">
        <f>VLOOKUP($B274,Snapshot!$D:$AJ,21,FALSE)</f>
        <v>5.1974979351788564</v>
      </c>
      <c r="X274" s="152">
        <f>VLOOKUP($B274,Snapshot!$D:$AJ,22,FALSE)</f>
        <v>4.6212145828062861</v>
      </c>
      <c r="Y274" s="150">
        <f>VLOOKUP($B274,Snapshot!$D:$AJ,23,FALSE)</f>
        <v>28.513722225732003</v>
      </c>
      <c r="Z274" s="151">
        <f>VLOOKUP($B274,Snapshot!$D:$AJ,24,FALSE)</f>
        <v>19.597294977850623</v>
      </c>
      <c r="AA274" s="152">
        <f>VLOOKUP($B274,Snapshot!$D:$AJ,25,FALSE)</f>
        <v>17.366021967891005</v>
      </c>
      <c r="AB274" s="150">
        <f>VLOOKUP($B274,Snapshot!$D:$AJ,26,FALSE)</f>
        <v>8.7411351336968242</v>
      </c>
      <c r="AC274" s="151">
        <f>VLOOKUP($B274,Snapshot!$D:$AJ,27,FALSE)</f>
        <v>13.312929897335493</v>
      </c>
      <c r="AD274" s="152">
        <f>VLOOKUP($B274,Snapshot!$D:$AJ,28,FALSE)</f>
        <v>13.799893667623319</v>
      </c>
      <c r="AE274" s="152">
        <f>VLOOKUP($B274,Snapshot!$D:$AJ,29,FALSE)</f>
        <v>0.27091093802912292</v>
      </c>
    </row>
    <row r="275" spans="2:31" ht="12.75">
      <c r="B275" s="252" t="s">
        <v>204</v>
      </c>
      <c r="C275" s="165" t="s">
        <v>770</v>
      </c>
      <c r="D275" s="177" t="s">
        <v>108</v>
      </c>
      <c r="E275" s="148">
        <f>VLOOKUP($B275,Snapshot!$D:$AJ,2,FALSE)</f>
        <v>437.55</v>
      </c>
      <c r="F275" s="148">
        <f>VLOOKUP($B275,Snapshot!$D:$AJ,3,FALSE)</f>
        <v>450</v>
      </c>
      <c r="G275" s="148">
        <f t="shared" ref="G275:G276" si="81">IF(IFERROR(((IF(F275&lt;0,"-",F275))/E275*100-100),"-")=-100,"-",(IFERROR(((IF(F275&lt;0,"-",F275))/E275*100-100),"-")))</f>
        <v>2.8453890983887646</v>
      </c>
      <c r="H275" s="149">
        <f>VLOOKUP($B275,Snapshot!$D:$AJ,8,FALSE)</f>
        <v>50.325369749103942</v>
      </c>
      <c r="I275" s="153">
        <f>IF(VLOOKUP($B275,Snapshot!$D:$AJ,28,FALSE)="#N/A N/A","NA",VLOOKUP($B275,Snapshot!$D:$AJ,30,FALSE))</f>
        <v>16.184280000000001</v>
      </c>
      <c r="J275" s="154">
        <f>IF(VLOOKUP($B275,Snapshot!$D:$AJ,29,FALSE)="#N/A N/A","NA",VLOOKUP($B275,Snapshot!$D:$AJ,31,FALSE))</f>
        <v>32.330260000000003</v>
      </c>
      <c r="K275" s="154">
        <f>IF(VLOOKUP($B275,Snapshot!$D:$AJ,30,FALSE)="#N/A N/A","NA",VLOOKUP($B275,Snapshot!$D:$AJ,32,FALSE))</f>
        <v>82.807599999999994</v>
      </c>
      <c r="L275" s="155">
        <f>IF(VLOOKUP($B275,Snapshot!$D:$AJ,31,FALSE)="#N/A N/A","NA",VLOOKUP($B275,Snapshot!$D:$AJ,33,FALSE))</f>
        <v>40.6235</v>
      </c>
      <c r="M275" s="150">
        <f>VLOOKUP($B275,Snapshot!$D:$AJ,11,FALSE)</f>
        <v>21.99976899286046</v>
      </c>
      <c r="N275" s="151">
        <f>VLOOKUP($B275,Snapshot!$D:$AJ,12,FALSE)</f>
        <v>23.420135600470484</v>
      </c>
      <c r="O275" s="152">
        <f>VLOOKUP($B275,Snapshot!$D:$AJ,13,FALSE)</f>
        <v>26.437030809773333</v>
      </c>
      <c r="P275" s="151">
        <f>VLOOKUP($B275,Snapshot!$D:$AJ,14,FALSE)</f>
        <v>24.595607238915296</v>
      </c>
      <c r="Q275" s="151">
        <f>VLOOKUP($B275,Snapshot!$D:$AJ,15,FALSE)</f>
        <v>6.4562796458043303</v>
      </c>
      <c r="R275" s="151">
        <f>VLOOKUP($B275,Snapshot!$D:$AJ,16,FALSE)</f>
        <v>12.881629981861597</v>
      </c>
      <c r="S275" s="150">
        <f>VLOOKUP($B275,Snapshot!$D:$AJ,17,FALSE)</f>
        <v>19.888845202965413</v>
      </c>
      <c r="T275" s="151">
        <f>VLOOKUP($B275,Snapshot!$D:$AJ,18,FALSE)</f>
        <v>18.682641615072892</v>
      </c>
      <c r="U275" s="152">
        <f>VLOOKUP($B275,Snapshot!$D:$AJ,19,FALSE)</f>
        <v>16.550648336735495</v>
      </c>
      <c r="V275" s="150">
        <f>VLOOKUP($B275,Snapshot!$D:$AJ,20,FALSE)</f>
        <v>2.6400331222337079</v>
      </c>
      <c r="W275" s="151">
        <f>VLOOKUP($B275,Snapshot!$D:$AJ,21,FALSE)</f>
        <v>2.4484776952156944</v>
      </c>
      <c r="X275" s="152">
        <f>VLOOKUP($B275,Snapshot!$D:$AJ,22,FALSE)</f>
        <v>2.2575651433170303</v>
      </c>
      <c r="Y275" s="150">
        <f>VLOOKUP($B275,Snapshot!$D:$AJ,23,FALSE)</f>
        <v>13.054326158190571</v>
      </c>
      <c r="Z275" s="151">
        <f>VLOOKUP($B275,Snapshot!$D:$AJ,24,FALSE)</f>
        <v>11.527392558064481</v>
      </c>
      <c r="AA275" s="152">
        <f>VLOOKUP($B275,Snapshot!$D:$AJ,25,FALSE)</f>
        <v>10.611925626917024</v>
      </c>
      <c r="AB275" s="150">
        <f>VLOOKUP($B275,Snapshot!$D:$AJ,26,FALSE)</f>
        <v>13.864284181414233</v>
      </c>
      <c r="AC275" s="151">
        <f>VLOOKUP($B275,Snapshot!$D:$AJ,27,FALSE)</f>
        <v>13.598986366380153</v>
      </c>
      <c r="AD275" s="152">
        <f>VLOOKUP($B275,Snapshot!$D:$AJ,28,FALSE)</f>
        <v>14.19369770760944</v>
      </c>
      <c r="AE275" s="152">
        <f>VLOOKUP($B275,Snapshot!$D:$AJ,29,FALSE)</f>
        <v>1.7712261455833618</v>
      </c>
    </row>
    <row r="276" spans="2:31" ht="12.75">
      <c r="B276" s="252" t="s">
        <v>205</v>
      </c>
      <c r="C276" s="165" t="s">
        <v>1410</v>
      </c>
      <c r="D276" s="177" t="s">
        <v>108</v>
      </c>
      <c r="E276" s="148">
        <f>VLOOKUP($B276,Snapshot!$D:$AJ,2,FALSE)</f>
        <v>354.2</v>
      </c>
      <c r="F276" s="148">
        <f>VLOOKUP($B276,Snapshot!$D:$AJ,3,FALSE)</f>
        <v>425</v>
      </c>
      <c r="G276" s="148">
        <f t="shared" si="81"/>
        <v>19.988706945228699</v>
      </c>
      <c r="H276" s="149">
        <f>VLOOKUP($B276,Snapshot!$D:$AJ,8,FALSE)</f>
        <v>40.585951612903223</v>
      </c>
      <c r="I276" s="153">
        <f>IF(VLOOKUP($B276,Snapshot!$D:$AJ,28,FALSE)="#N/A N/A","NA",VLOOKUP($B276,Snapshot!$D:$AJ,30,FALSE))</f>
        <v>6.8315530000000004</v>
      </c>
      <c r="J276" s="154">
        <f>IF(VLOOKUP($B276,Snapshot!$D:$AJ,29,FALSE)="#N/A N/A","NA",VLOOKUP($B276,Snapshot!$D:$AJ,31,FALSE))</f>
        <v>30.677</v>
      </c>
      <c r="K276" s="154">
        <f>IF(VLOOKUP($B276,Snapshot!$D:$AJ,30,FALSE)="#N/A N/A","NA",VLOOKUP($B276,Snapshot!$D:$AJ,32,FALSE))</f>
        <v>77.722020000000001</v>
      </c>
      <c r="L276" s="155">
        <f>IF(VLOOKUP($B276,Snapshot!$D:$AJ,31,FALSE)="#N/A N/A","NA",VLOOKUP($B276,Snapshot!$D:$AJ,33,FALSE))</f>
        <v>49.325470000000003</v>
      </c>
      <c r="M276" s="150">
        <f>VLOOKUP($B276,Snapshot!$D:$AJ,11,FALSE)</f>
        <v>16.744253058942434</v>
      </c>
      <c r="N276" s="151">
        <f>VLOOKUP($B276,Snapshot!$D:$AJ,12,FALSE)</f>
        <v>18.352933738812812</v>
      </c>
      <c r="O276" s="152">
        <f>VLOOKUP($B276,Snapshot!$D:$AJ,13,FALSE)</f>
        <v>19.209660005338545</v>
      </c>
      <c r="P276" s="151">
        <f>VLOOKUP($B276,Snapshot!$D:$AJ,14,FALSE)</f>
        <v>0.99495841045282862</v>
      </c>
      <c r="Q276" s="151">
        <f>VLOOKUP($B276,Snapshot!$D:$AJ,15,FALSE)</f>
        <v>9.6073600548652003</v>
      </c>
      <c r="R276" s="151">
        <f>VLOOKUP($B276,Snapshot!$D:$AJ,16,FALSE)</f>
        <v>4.6680616773215222</v>
      </c>
      <c r="S276" s="150">
        <f>VLOOKUP($B276,Snapshot!$D:$AJ,17,FALSE)</f>
        <v>21.153526451921124</v>
      </c>
      <c r="T276" s="151">
        <f>VLOOKUP($B276,Snapshot!$D:$AJ,18,FALSE)</f>
        <v>19.299366795562353</v>
      </c>
      <c r="U276" s="152">
        <f>VLOOKUP($B276,Snapshot!$D:$AJ,19,FALSE)</f>
        <v>18.438639720930222</v>
      </c>
      <c r="V276" s="150">
        <f>VLOOKUP($B276,Snapshot!$D:$AJ,20,FALSE)</f>
        <v>3.7844060903908852</v>
      </c>
      <c r="W276" s="151">
        <f>VLOOKUP($B276,Snapshot!$D:$AJ,21,FALSE)</f>
        <v>3.6081738354747857</v>
      </c>
      <c r="X276" s="152">
        <f>VLOOKUP($B276,Snapshot!$D:$AJ,22,FALSE)</f>
        <v>3.4384829814072311</v>
      </c>
      <c r="Y276" s="150">
        <f>VLOOKUP($B276,Snapshot!$D:$AJ,23,FALSE)</f>
        <v>11.870168058680703</v>
      </c>
      <c r="Z276" s="151">
        <f>VLOOKUP($B276,Snapshot!$D:$AJ,24,FALSE)</f>
        <v>10.684751278871062</v>
      </c>
      <c r="AA276" s="152">
        <f>VLOOKUP($B276,Snapshot!$D:$AJ,25,FALSE)</f>
        <v>10.145546328000824</v>
      </c>
      <c r="AB276" s="150">
        <f>VLOOKUP($B276,Snapshot!$D:$AJ,26,FALSE)</f>
        <v>18.314565692700764</v>
      </c>
      <c r="AC276" s="151">
        <f>VLOOKUP($B276,Snapshot!$D:$AJ,27,FALSE)</f>
        <v>19.141505497261448</v>
      </c>
      <c r="AD276" s="152">
        <f>VLOOKUP($B276,Snapshot!$D:$AJ,28,FALSE)</f>
        <v>19.097315719921365</v>
      </c>
      <c r="AE276" s="152">
        <f>VLOOKUP($B276,Snapshot!$D:$AJ,29,FALSE)</f>
        <v>3.1761716544325238</v>
      </c>
    </row>
    <row r="277" spans="2:31" ht="12.75">
      <c r="B277" s="252" t="s">
        <v>769</v>
      </c>
      <c r="C277" s="165" t="s">
        <v>1411</v>
      </c>
      <c r="D277" s="177" t="s">
        <v>108</v>
      </c>
      <c r="E277" s="148">
        <f>VLOOKUP($B277,Snapshot!$D:$AJ,2,FALSE)</f>
        <v>485.1</v>
      </c>
      <c r="F277" s="148">
        <f>VLOOKUP($B277,Snapshot!$D:$AJ,3,FALSE)</f>
        <v>530</v>
      </c>
      <c r="G277" s="148">
        <f t="shared" ref="G277" si="82">IF(IFERROR(((IF(F277&lt;0,"-",F277))/E277*100-100),"-")=-100,"-",(IFERROR(((IF(F277&lt;0,"-",F277))/E277*100-100),"-")))</f>
        <v>9.2558235415378221</v>
      </c>
      <c r="H277" s="149">
        <f>VLOOKUP($B277,Snapshot!$D:$AJ,8,FALSE)</f>
        <v>18.169486738351249</v>
      </c>
      <c r="I277" s="153">
        <f>IF(VLOOKUP($B277,Snapshot!$D:$AJ,28,FALSE)="#N/A N/A","NA",VLOOKUP($B277,Snapshot!$D:$AJ,30,FALSE))</f>
        <v>10.81668</v>
      </c>
      <c r="J277" s="154">
        <f>IF(VLOOKUP($B277,Snapshot!$D:$AJ,29,FALSE)="#N/A N/A","NA",VLOOKUP($B277,Snapshot!$D:$AJ,31,FALSE))</f>
        <v>24.91309</v>
      </c>
      <c r="K277" s="154">
        <f>IF(VLOOKUP($B277,Snapshot!$D:$AJ,30,FALSE)="#N/A N/A","NA",VLOOKUP($B277,Snapshot!$D:$AJ,32,FALSE))</f>
        <v>86.828429999999997</v>
      </c>
      <c r="L277" s="155">
        <f>IF(VLOOKUP($B277,Snapshot!$D:$AJ,31,FALSE)="#N/A N/A","NA",VLOOKUP($B277,Snapshot!$D:$AJ,33,FALSE))</f>
        <v>46.092460000000003</v>
      </c>
      <c r="M277" s="150">
        <f>VLOOKUP($B277,Snapshot!$D:$AJ,11,FALSE)</f>
        <v>12.810913198254964</v>
      </c>
      <c r="N277" s="151">
        <f>VLOOKUP($B277,Snapshot!$D:$AJ,12,FALSE)</f>
        <v>15.684033652515495</v>
      </c>
      <c r="O277" s="152">
        <f>VLOOKUP($B277,Snapshot!$D:$AJ,13,FALSE)</f>
        <v>18.625781703979577</v>
      </c>
      <c r="P277" s="151">
        <f>VLOOKUP($B277,Snapshot!$D:$AJ,14,FALSE)</f>
        <v>7.4595810564786147</v>
      </c>
      <c r="Q277" s="151">
        <f>VLOOKUP($B277,Snapshot!$D:$AJ,15,FALSE)</f>
        <v>22.427132319122212</v>
      </c>
      <c r="R277" s="151">
        <f>VLOOKUP($B277,Snapshot!$D:$AJ,16,FALSE)</f>
        <v>18.756323256117646</v>
      </c>
      <c r="S277" s="150">
        <f>VLOOKUP($B277,Snapshot!$D:$AJ,17,FALSE)</f>
        <v>37.866153059727061</v>
      </c>
      <c r="T277" s="151">
        <f>VLOOKUP($B277,Snapshot!$D:$AJ,18,FALSE)</f>
        <v>30.929543429167335</v>
      </c>
      <c r="U277" s="152">
        <f>VLOOKUP($B277,Snapshot!$D:$AJ,19,FALSE)</f>
        <v>26.044544476560347</v>
      </c>
      <c r="V277" s="150">
        <f>VLOOKUP($B277,Snapshot!$D:$AJ,20,FALSE)</f>
        <v>4.7911348036132582</v>
      </c>
      <c r="W277" s="151">
        <f>VLOOKUP($B277,Snapshot!$D:$AJ,21,FALSE)</f>
        <v>4.3341267358925535</v>
      </c>
      <c r="X277" s="152">
        <f>VLOOKUP($B277,Snapshot!$D:$AJ,22,FALSE)</f>
        <v>3.8943706972174263</v>
      </c>
      <c r="Y277" s="150">
        <f>VLOOKUP($B277,Snapshot!$D:$AJ,23,FALSE)</f>
        <v>17.70508381530497</v>
      </c>
      <c r="Z277" s="151">
        <f>VLOOKUP($B277,Snapshot!$D:$AJ,24,FALSE)</f>
        <v>14.645899248549437</v>
      </c>
      <c r="AA277" s="152">
        <f>VLOOKUP($B277,Snapshot!$D:$AJ,25,FALSE)</f>
        <v>13.308179687334221</v>
      </c>
      <c r="AB277" s="150">
        <f>VLOOKUP($B277,Snapshot!$D:$AJ,26,FALSE)</f>
        <v>13.391145901374216</v>
      </c>
      <c r="AC277" s="151">
        <f>VLOOKUP($B277,Snapshot!$D:$AJ,27,FALSE)</f>
        <v>14.714691548238854</v>
      </c>
      <c r="AD277" s="152">
        <f>VLOOKUP($B277,Snapshot!$D:$AJ,28,FALSE)</f>
        <v>15.751850708026296</v>
      </c>
      <c r="AE277" s="152">
        <f>VLOOKUP($B277,Snapshot!$D:$AJ,29,FALSE)</f>
        <v>0.41228612657184083</v>
      </c>
    </row>
    <row r="278" spans="2:31" ht="12.75">
      <c r="B278" s="252" t="s">
        <v>622</v>
      </c>
      <c r="C278" s="165" t="s">
        <v>1412</v>
      </c>
      <c r="D278" s="177" t="s">
        <v>109</v>
      </c>
      <c r="E278" s="148">
        <f>VLOOKUP($B278,Snapshot!$D:$AJ,2,FALSE)</f>
        <v>1532.85</v>
      </c>
      <c r="F278" s="148">
        <f>VLOOKUP($B278,Snapshot!$D:$AJ,3,FALSE)</f>
        <v>1720</v>
      </c>
      <c r="G278" s="148">
        <f t="shared" ref="G278:G280" si="83">IF(IFERROR(((IF(F278&lt;0,"-",F278))/E278*100-100),"-")=-100,"-",(IFERROR(((IF(F278&lt;0,"-",F278))/E278*100-100),"-")))</f>
        <v>12.209283361059462</v>
      </c>
      <c r="H278" s="149">
        <f>VLOOKUP($B278,Snapshot!$D:$AJ,8,FALSE)</f>
        <v>5.0159923835125459</v>
      </c>
      <c r="I278" s="153">
        <f>IF(VLOOKUP($B278,Snapshot!$D:$AJ,28,FALSE)="#N/A N/A","NA",VLOOKUP($B278,Snapshot!$D:$AJ,30,FALSE))</f>
        <v>-0.78640779999999999</v>
      </c>
      <c r="J278" s="154">
        <f>IF(VLOOKUP($B278,Snapshot!$D:$AJ,29,FALSE)="#N/A N/A","NA",VLOOKUP($B278,Snapshot!$D:$AJ,31,FALSE))</f>
        <v>3.992537</v>
      </c>
      <c r="K278" s="154">
        <f>IF(VLOOKUP($B278,Snapshot!$D:$AJ,30,FALSE)="#N/A N/A","NA",VLOOKUP($B278,Snapshot!$D:$AJ,32,FALSE))</f>
        <v>-5.8735030000000004</v>
      </c>
      <c r="L278" s="155">
        <f>IF(VLOOKUP($B278,Snapshot!$D:$AJ,31,FALSE)="#N/A N/A","NA",VLOOKUP($B278,Snapshot!$D:$AJ,33,FALSE))</f>
        <v>-0.24729280000000001</v>
      </c>
      <c r="M278" s="150">
        <f>VLOOKUP($B278,Snapshot!$D:$AJ,11,FALSE)</f>
        <v>26.408509104020133</v>
      </c>
      <c r="N278" s="151">
        <f>VLOOKUP($B278,Snapshot!$D:$AJ,12,FALSE)</f>
        <v>32.912994572789223</v>
      </c>
      <c r="O278" s="152">
        <f>VLOOKUP($B278,Snapshot!$D:$AJ,13,FALSE)</f>
        <v>48.942894888420035</v>
      </c>
      <c r="P278" s="151">
        <f>VLOOKUP($B278,Snapshot!$D:$AJ,14,FALSE)</f>
        <v>14.112111675442485</v>
      </c>
      <c r="Q278" s="151">
        <f>VLOOKUP($B278,Snapshot!$D:$AJ,15,FALSE)</f>
        <v>24.630263840903165</v>
      </c>
      <c r="R278" s="151">
        <f>VLOOKUP($B278,Snapshot!$D:$AJ,16,FALSE)</f>
        <v>48.703864609401151</v>
      </c>
      <c r="S278" s="150">
        <f>VLOOKUP($B278,Snapshot!$D:$AJ,17,FALSE)</f>
        <v>58.043791641636297</v>
      </c>
      <c r="T278" s="151">
        <f>VLOOKUP($B278,Snapshot!$D:$AJ,18,FALSE)</f>
        <v>46.572790470645344</v>
      </c>
      <c r="U278" s="152">
        <f>VLOOKUP($B278,Snapshot!$D:$AJ,19,FALSE)</f>
        <v>31.319152728799345</v>
      </c>
      <c r="V278" s="150">
        <f>VLOOKUP($B278,Snapshot!$D:$AJ,20,FALSE)</f>
        <v>11.79419599014598</v>
      </c>
      <c r="W278" s="151">
        <f>VLOOKUP($B278,Snapshot!$D:$AJ,21,FALSE)</f>
        <v>9.7708774069696886</v>
      </c>
      <c r="X278" s="152">
        <f>VLOOKUP($B278,Snapshot!$D:$AJ,22,FALSE)</f>
        <v>7.6710635221396206</v>
      </c>
      <c r="Y278" s="150">
        <f>VLOOKUP($B278,Snapshot!$D:$AJ,23,FALSE)</f>
        <v>35.868044196716966</v>
      </c>
      <c r="Z278" s="151">
        <f>VLOOKUP($B278,Snapshot!$D:$AJ,24,FALSE)</f>
        <v>29.132109231043902</v>
      </c>
      <c r="AA278" s="152">
        <f>VLOOKUP($B278,Snapshot!$D:$AJ,25,FALSE)</f>
        <v>20.613067693665908</v>
      </c>
      <c r="AB278" s="150">
        <f>VLOOKUP($B278,Snapshot!$D:$AJ,26,FALSE)</f>
        <v>22.160802271630441</v>
      </c>
      <c r="AC278" s="151">
        <f>VLOOKUP($B278,Snapshot!$D:$AJ,27,FALSE)</f>
        <v>22.948203883639117</v>
      </c>
      <c r="AD278" s="152">
        <f>VLOOKUP($B278,Snapshot!$D:$AJ,28,FALSE)</f>
        <v>27.441909202826043</v>
      </c>
      <c r="AE278" s="152">
        <f>VLOOKUP($B278,Snapshot!$D:$AJ,29,FALSE)</f>
        <v>0.32618977721238218</v>
      </c>
    </row>
    <row r="279" spans="2:31" ht="12.75">
      <c r="B279" s="252" t="s">
        <v>734</v>
      </c>
      <c r="C279" s="165" t="s">
        <v>1413</v>
      </c>
      <c r="D279" s="177" t="s">
        <v>109</v>
      </c>
      <c r="E279" s="148">
        <f>VLOOKUP($B279,Snapshot!$D:$AJ,2,FALSE)</f>
        <v>880.2</v>
      </c>
      <c r="F279" s="148">
        <f>VLOOKUP($B279,Snapshot!$D:$AJ,3,FALSE)</f>
        <v>1070</v>
      </c>
      <c r="G279" s="148">
        <f t="shared" si="83"/>
        <v>21.563281072483534</v>
      </c>
      <c r="H279" s="149">
        <f>VLOOKUP($B279,Snapshot!$D:$AJ,8,FALSE)</f>
        <v>2.2163813273596178</v>
      </c>
      <c r="I279" s="153">
        <f>IF(VLOOKUP($B279,Snapshot!$D:$AJ,28,FALSE)="#N/A N/A","NA",VLOOKUP($B279,Snapshot!$D:$AJ,30,FALSE))</f>
        <v>-0.2040816</v>
      </c>
      <c r="J279" s="154">
        <f>IF(VLOOKUP($B279,Snapshot!$D:$AJ,29,FALSE)="#N/A N/A","NA",VLOOKUP($B279,Snapshot!$D:$AJ,31,FALSE))</f>
        <v>13.971259999999999</v>
      </c>
      <c r="K279" s="154" t="str">
        <f>IF(VLOOKUP($B279,Snapshot!$D:$AJ,30,FALSE)="#N/A N/A","NA",VLOOKUP($B279,Snapshot!$D:$AJ,32,FALSE))</f>
        <v>#N/A N/A</v>
      </c>
      <c r="L279" s="155">
        <f>IF(VLOOKUP($B279,Snapshot!$D:$AJ,31,FALSE)="#N/A N/A","NA",VLOOKUP($B279,Snapshot!$D:$AJ,33,FALSE))</f>
        <v>11.771430000000001</v>
      </c>
      <c r="M279" s="150">
        <f>VLOOKUP($B279,Snapshot!$D:$AJ,11,FALSE)</f>
        <v>15.597155929152667</v>
      </c>
      <c r="N279" s="151">
        <f>VLOOKUP($B279,Snapshot!$D:$AJ,12,FALSE)</f>
        <v>18.741162315357361</v>
      </c>
      <c r="O279" s="152">
        <f>VLOOKUP($B279,Snapshot!$D:$AJ,13,FALSE)</f>
        <v>23.637043428887331</v>
      </c>
      <c r="P279" s="151">
        <f>VLOOKUP($B279,Snapshot!$D:$AJ,14,FALSE)</f>
        <v>24.376744832665096</v>
      </c>
      <c r="Q279" s="151">
        <f>VLOOKUP($B279,Snapshot!$D:$AJ,15,FALSE)</f>
        <v>20.157562061223146</v>
      </c>
      <c r="R279" s="151">
        <f>VLOOKUP($B279,Snapshot!$D:$AJ,16,FALSE)</f>
        <v>26.123679156858181</v>
      </c>
      <c r="S279" s="150">
        <f>VLOOKUP($B279,Snapshot!$D:$AJ,17,FALSE)</f>
        <v>56.433365415986962</v>
      </c>
      <c r="T279" s="151">
        <f>VLOOKUP($B279,Snapshot!$D:$AJ,18,FALSE)</f>
        <v>46.966137168489496</v>
      </c>
      <c r="U279" s="152">
        <f>VLOOKUP($B279,Snapshot!$D:$AJ,19,FALSE)</f>
        <v>37.238159782889298</v>
      </c>
      <c r="V279" s="150">
        <f>VLOOKUP($B279,Snapshot!$D:$AJ,20,FALSE)</f>
        <v>16.255035269212723</v>
      </c>
      <c r="W279" s="151">
        <f>VLOOKUP($B279,Snapshot!$D:$AJ,21,FALSE)</f>
        <v>12.201184425278791</v>
      </c>
      <c r="X279" s="152">
        <f>VLOOKUP($B279,Snapshot!$D:$AJ,22,FALSE)</f>
        <v>9.2625740164263366</v>
      </c>
      <c r="Y279" s="150">
        <f>VLOOKUP($B279,Snapshot!$D:$AJ,23,FALSE)</f>
        <v>37.107897610951248</v>
      </c>
      <c r="Z279" s="151">
        <f>VLOOKUP($B279,Snapshot!$D:$AJ,24,FALSE)</f>
        <v>29.964510518365273</v>
      </c>
      <c r="AA279" s="152">
        <f>VLOOKUP($B279,Snapshot!$D:$AJ,25,FALSE)</f>
        <v>23.656818917092533</v>
      </c>
      <c r="AB279" s="150">
        <f>VLOOKUP($B279,Snapshot!$D:$AJ,26,FALSE)</f>
        <v>28.80394452712871</v>
      </c>
      <c r="AC279" s="151">
        <f>VLOOKUP($B279,Snapshot!$D:$AJ,27,FALSE)</f>
        <v>25.978684134714847</v>
      </c>
      <c r="AD279" s="152">
        <f>VLOOKUP($B279,Snapshot!$D:$AJ,28,FALSE)</f>
        <v>24.873876879067559</v>
      </c>
      <c r="AE279" s="152">
        <f>VLOOKUP($B279,Snapshot!$D:$AJ,29,FALSE)</f>
        <v>8.5207907293796861E-2</v>
      </c>
    </row>
    <row r="280" spans="2:31" ht="12.75">
      <c r="B280" s="252" t="s">
        <v>207</v>
      </c>
      <c r="C280" s="165" t="s">
        <v>1414</v>
      </c>
      <c r="D280" s="177" t="s">
        <v>109</v>
      </c>
      <c r="E280" s="148">
        <f>VLOOKUP($B280,Snapshot!$D:$AJ,2,FALSE)</f>
        <v>1656.35</v>
      </c>
      <c r="F280" s="148">
        <f>VLOOKUP($B280,Snapshot!$D:$AJ,3,FALSE)</f>
        <v>1960</v>
      </c>
      <c r="G280" s="148">
        <f t="shared" si="83"/>
        <v>18.332478039061797</v>
      </c>
      <c r="H280" s="149">
        <f>VLOOKUP($B280,Snapshot!$D:$AJ,8,FALSE)</f>
        <v>5.712804301075268</v>
      </c>
      <c r="I280" s="153">
        <f>IF(VLOOKUP($B280,Snapshot!$D:$AJ,28,FALSE)="#N/A N/A","NA",VLOOKUP($B280,Snapshot!$D:$AJ,30,FALSE))</f>
        <v>5.8573560000000002</v>
      </c>
      <c r="J280" s="154">
        <f>IF(VLOOKUP($B280,Snapshot!$D:$AJ,29,FALSE)="#N/A N/A","NA",VLOOKUP($B280,Snapshot!$D:$AJ,31,FALSE))</f>
        <v>54.510260000000002</v>
      </c>
      <c r="K280" s="154">
        <f>IF(VLOOKUP($B280,Snapshot!$D:$AJ,30,FALSE)="#N/A N/A","NA",VLOOKUP($B280,Snapshot!$D:$AJ,32,FALSE))</f>
        <v>46.87209</v>
      </c>
      <c r="L280" s="155">
        <f>IF(VLOOKUP($B280,Snapshot!$D:$AJ,31,FALSE)="#N/A N/A","NA",VLOOKUP($B280,Snapshot!$D:$AJ,33,FALSE))</f>
        <v>32.259349999999998</v>
      </c>
      <c r="M280" s="150">
        <f>VLOOKUP($B280,Snapshot!$D:$AJ,11,FALSE)</f>
        <v>55.780910326086953</v>
      </c>
      <c r="N280" s="151">
        <f>VLOOKUP($B280,Snapshot!$D:$AJ,12,FALSE)</f>
        <v>56.306502363502368</v>
      </c>
      <c r="O280" s="152">
        <f>VLOOKUP($B280,Snapshot!$D:$AJ,13,FALSE)</f>
        <v>71.829726076877108</v>
      </c>
      <c r="P280" s="151">
        <f>VLOOKUP($B280,Snapshot!$D:$AJ,14,FALSE)</f>
        <v>-18.528773301259449</v>
      </c>
      <c r="Q280" s="151">
        <f>VLOOKUP($B280,Snapshot!$D:$AJ,15,FALSE)</f>
        <v>0.94224356386958252</v>
      </c>
      <c r="R280" s="151">
        <f>VLOOKUP($B280,Snapshot!$D:$AJ,16,FALSE)</f>
        <v>27.569149319842733</v>
      </c>
      <c r="S280" s="150">
        <f>VLOOKUP($B280,Snapshot!$D:$AJ,17,FALSE)</f>
        <v>29.693850285289766</v>
      </c>
      <c r="T280" s="151">
        <f>VLOOKUP($B280,Snapshot!$D:$AJ,18,FALSE)</f>
        <v>29.416673571854446</v>
      </c>
      <c r="U280" s="152">
        <f>VLOOKUP($B280,Snapshot!$D:$AJ,19,FALSE)</f>
        <v>23.059394633180979</v>
      </c>
      <c r="V280" s="150">
        <f>VLOOKUP($B280,Snapshot!$D:$AJ,20,FALSE)</f>
        <v>5.1765882864998556</v>
      </c>
      <c r="W280" s="151">
        <f>VLOOKUP($B280,Snapshot!$D:$AJ,21,FALSE)</f>
        <v>4.5720674629851636</v>
      </c>
      <c r="X280" s="152">
        <f>VLOOKUP($B280,Snapshot!$D:$AJ,22,FALSE)</f>
        <v>3.9426986266274984</v>
      </c>
      <c r="Y280" s="150">
        <f>VLOOKUP($B280,Snapshot!$D:$AJ,23,FALSE)</f>
        <v>19.93377475919187</v>
      </c>
      <c r="Z280" s="151">
        <f>VLOOKUP($B280,Snapshot!$D:$AJ,24,FALSE)</f>
        <v>19.670184670010737</v>
      </c>
      <c r="AA280" s="152">
        <f>VLOOKUP($B280,Snapshot!$D:$AJ,25,FALSE)</f>
        <v>15.937273583573836</v>
      </c>
      <c r="AB280" s="150">
        <f>VLOOKUP($B280,Snapshot!$D:$AJ,26,FALSE)</f>
        <v>18.954517307269462</v>
      </c>
      <c r="AC280" s="151">
        <f>VLOOKUP($B280,Snapshot!$D:$AJ,27,FALSE)</f>
        <v>16.506232384222915</v>
      </c>
      <c r="AD280" s="152">
        <f>VLOOKUP($B280,Snapshot!$D:$AJ,28,FALSE)</f>
        <v>18.361813989724489</v>
      </c>
      <c r="AE280" s="152">
        <f>VLOOKUP($B280,Snapshot!$D:$AJ,29,FALSE)</f>
        <v>0.7244845594228273</v>
      </c>
    </row>
    <row r="281" spans="2:31" ht="12.75">
      <c r="B281" s="252" t="s">
        <v>764</v>
      </c>
      <c r="C281" s="165" t="s">
        <v>1415</v>
      </c>
      <c r="D281" s="177" t="s">
        <v>109</v>
      </c>
      <c r="E281" s="148">
        <f>VLOOKUP($B281,Snapshot!$D:$AJ,2,FALSE)</f>
        <v>460.8</v>
      </c>
      <c r="F281" s="148">
        <f>VLOOKUP($B281,Snapshot!$D:$AJ,3,FALSE)</f>
        <v>670</v>
      </c>
      <c r="G281" s="148">
        <f t="shared" ref="G281" si="84">IF(IFERROR(((IF(F281&lt;0,"-",F281))/E281*100-100),"-")=-100,"-",(IFERROR(((IF(F281&lt;0,"-",F281))/E281*100-100),"-")))</f>
        <v>45.399305555555571</v>
      </c>
      <c r="H281" s="149">
        <f>VLOOKUP($B281,Snapshot!$D:$AJ,8,FALSE)</f>
        <v>0.29219916810478364</v>
      </c>
      <c r="I281" s="153">
        <f>IF(VLOOKUP($B281,Snapshot!$D:$AJ,28,FALSE)="#N/A N/A","NA",VLOOKUP($B281,Snapshot!$D:$AJ,30,FALSE))</f>
        <v>-4.8621879999999997</v>
      </c>
      <c r="J281" s="154">
        <f>IF(VLOOKUP($B281,Snapshot!$D:$AJ,29,FALSE)="#N/A N/A","NA",VLOOKUP($B281,Snapshot!$D:$AJ,31,FALSE))</f>
        <v>-4.2394040000000004</v>
      </c>
      <c r="K281" s="154">
        <f>IF(VLOOKUP($B281,Snapshot!$D:$AJ,30,FALSE)="#N/A N/A","NA",VLOOKUP($B281,Snapshot!$D:$AJ,32,FALSE))</f>
        <v>-1.1264860000000001</v>
      </c>
      <c r="L281" s="155">
        <f>IF(VLOOKUP($B281,Snapshot!$D:$AJ,31,FALSE)="#N/A N/A","NA",VLOOKUP($B281,Snapshot!$D:$AJ,33,FALSE))</f>
        <v>-14.80077</v>
      </c>
      <c r="M281" s="150">
        <f>VLOOKUP($B281,Snapshot!$D:$AJ,11,FALSE)</f>
        <v>12.534926708841208</v>
      </c>
      <c r="N281" s="151">
        <f>VLOOKUP($B281,Snapshot!$D:$AJ,12,FALSE)</f>
        <v>16.131647566884929</v>
      </c>
      <c r="O281" s="152">
        <f>VLOOKUP($B281,Snapshot!$D:$AJ,13,FALSE)</f>
        <v>22.149805667983113</v>
      </c>
      <c r="P281" s="151">
        <f>VLOOKUP($B281,Snapshot!$D:$AJ,14,FALSE)</f>
        <v>-6.1688992963515155</v>
      </c>
      <c r="Q281" s="151">
        <f>VLOOKUP($B281,Snapshot!$D:$AJ,15,FALSE)</f>
        <v>28.693593042764753</v>
      </c>
      <c r="R281" s="151">
        <f>VLOOKUP($B281,Snapshot!$D:$AJ,16,FALSE)</f>
        <v>37.306531004633811</v>
      </c>
      <c r="S281" s="150">
        <f>VLOOKUP($B281,Snapshot!$D:$AJ,17,FALSE)</f>
        <v>36.761283947116006</v>
      </c>
      <c r="T281" s="151">
        <f>VLOOKUP($B281,Snapshot!$D:$AJ,18,FALSE)</f>
        <v>28.564968214773732</v>
      </c>
      <c r="U281" s="152">
        <f>VLOOKUP($B281,Snapshot!$D:$AJ,19,FALSE)</f>
        <v>20.803794259291074</v>
      </c>
      <c r="V281" s="150">
        <f>VLOOKUP($B281,Snapshot!$D:$AJ,20,FALSE)</f>
        <v>10.312098414422968</v>
      </c>
      <c r="W281" s="151">
        <f>VLOOKUP($B281,Snapshot!$D:$AJ,21,FALSE)</f>
        <v>7.5154062515993409</v>
      </c>
      <c r="X281" s="152">
        <f>VLOOKUP($B281,Snapshot!$D:$AJ,22,FALSE)</f>
        <v>5.4746825267170403</v>
      </c>
      <c r="Y281" s="150">
        <f>VLOOKUP($B281,Snapshot!$D:$AJ,23,FALSE)</f>
        <v>25.740226118367154</v>
      </c>
      <c r="Z281" s="151">
        <f>VLOOKUP($B281,Snapshot!$D:$AJ,24,FALSE)</f>
        <v>19.954125916774842</v>
      </c>
      <c r="AA281" s="152">
        <f>VLOOKUP($B281,Snapshot!$D:$AJ,25,FALSE)</f>
        <v>14.356272885776868</v>
      </c>
      <c r="AB281" s="150">
        <f>VLOOKUP($B281,Snapshot!$D:$AJ,26,FALSE)</f>
        <v>34.836959007271595</v>
      </c>
      <c r="AC281" s="151">
        <f>VLOOKUP($B281,Snapshot!$D:$AJ,27,FALSE)</f>
        <v>31.411528839842241</v>
      </c>
      <c r="AD281" s="152">
        <f>VLOOKUP($B281,Snapshot!$D:$AJ,28,FALSE)</f>
        <v>31.419704048347484</v>
      </c>
      <c r="AE281" s="152">
        <f>VLOOKUP($B281,Snapshot!$D:$AJ,29,FALSE)</f>
        <v>0.54253472222222221</v>
      </c>
    </row>
    <row r="282" spans="2:31" ht="12.75">
      <c r="B282" s="252" t="s">
        <v>588</v>
      </c>
      <c r="C282" s="165" t="s">
        <v>1416</v>
      </c>
      <c r="D282" s="177" t="s">
        <v>109</v>
      </c>
      <c r="E282" s="148">
        <f>VLOOKUP($B282,Snapshot!$D:$AJ,2,FALSE)</f>
        <v>256.14999999999998</v>
      </c>
      <c r="F282" s="148">
        <f>VLOOKUP($B282,Snapshot!$D:$AJ,3,FALSE)</f>
        <v>275</v>
      </c>
      <c r="G282" s="148">
        <f t="shared" ref="G282" si="85">IF(IFERROR(((IF(F282&lt;0,"-",F282))/E282*100-100),"-")=-100,"-",(IFERROR(((IF(F282&lt;0,"-",F282))/E282*100-100),"-")))</f>
        <v>7.3589693538942242</v>
      </c>
      <c r="H282" s="149">
        <f>VLOOKUP($B282,Snapshot!$D:$AJ,8,FALSE)</f>
        <v>0.92388351254480294</v>
      </c>
      <c r="I282" s="153">
        <f>IF(VLOOKUP($B282,Snapshot!$D:$AJ,28,FALSE)="#N/A N/A","NA",VLOOKUP($B282,Snapshot!$D:$AJ,30,FALSE))</f>
        <v>28.492599999999999</v>
      </c>
      <c r="J282" s="154">
        <f>IF(VLOOKUP($B282,Snapshot!$D:$AJ,29,FALSE)="#N/A N/A","NA",VLOOKUP($B282,Snapshot!$D:$AJ,31,FALSE))</f>
        <v>42.147620000000003</v>
      </c>
      <c r="K282" s="154">
        <f>IF(VLOOKUP($B282,Snapshot!$D:$AJ,30,FALSE)="#N/A N/A","NA",VLOOKUP($B282,Snapshot!$D:$AJ,32,FALSE))</f>
        <v>35.960729999999998</v>
      </c>
      <c r="L282" s="155">
        <f>IF(VLOOKUP($B282,Snapshot!$D:$AJ,31,FALSE)="#N/A N/A","NA",VLOOKUP($B282,Snapshot!$D:$AJ,33,FALSE))</f>
        <v>26.901160000000001</v>
      </c>
      <c r="M282" s="150">
        <f>VLOOKUP($B282,Snapshot!$D:$AJ,11,FALSE)</f>
        <v>8.1827531645569618</v>
      </c>
      <c r="N282" s="151">
        <f>VLOOKUP($B282,Snapshot!$D:$AJ,12,FALSE)</f>
        <v>10.234843588705743</v>
      </c>
      <c r="O282" s="152">
        <f>VLOOKUP($B282,Snapshot!$D:$AJ,13,FALSE)</f>
        <v>13.865833448037964</v>
      </c>
      <c r="P282" s="151">
        <f>VLOOKUP($B282,Snapshot!$D:$AJ,14,FALSE)</f>
        <v>13.50965759438103</v>
      </c>
      <c r="Q282" s="151">
        <f>VLOOKUP($B282,Snapshot!$D:$AJ,15,FALSE)</f>
        <v>25.078239351484676</v>
      </c>
      <c r="R282" s="151">
        <f>VLOOKUP($B282,Snapshot!$D:$AJ,16,FALSE)</f>
        <v>35.476749867863688</v>
      </c>
      <c r="S282" s="150">
        <f>VLOOKUP($B282,Snapshot!$D:$AJ,17,FALSE)</f>
        <v>31.303644977279319</v>
      </c>
      <c r="T282" s="151">
        <f>VLOOKUP($B282,Snapshot!$D:$AJ,18,FALSE)</f>
        <v>25.027251054687749</v>
      </c>
      <c r="U282" s="152">
        <f>VLOOKUP($B282,Snapshot!$D:$AJ,19,FALSE)</f>
        <v>18.473465800661668</v>
      </c>
      <c r="V282" s="150">
        <f>VLOOKUP($B282,Snapshot!$D:$AJ,20,FALSE)</f>
        <v>3.8701123595505615</v>
      </c>
      <c r="W282" s="151">
        <f>VLOOKUP($B282,Snapshot!$D:$AJ,21,FALSE)</f>
        <v>3.5864524252849375</v>
      </c>
      <c r="X282" s="152">
        <f>VLOOKUP($B282,Snapshot!$D:$AJ,22,FALSE)</f>
        <v>3.1904140001146275</v>
      </c>
      <c r="Y282" s="150">
        <f>VLOOKUP($B282,Snapshot!$D:$AJ,23,FALSE)</f>
        <v>11.661213775724486</v>
      </c>
      <c r="Z282" s="151">
        <f>VLOOKUP($B282,Snapshot!$D:$AJ,24,FALSE)</f>
        <v>9.7709642670678107</v>
      </c>
      <c r="AA282" s="152">
        <f>VLOOKUP($B282,Snapshot!$D:$AJ,25,FALSE)</f>
        <v>7.9574661966551972</v>
      </c>
      <c r="AB282" s="150">
        <f>VLOOKUP($B282,Snapshot!$D:$AJ,26,FALSE)</f>
        <v>12.673070796677042</v>
      </c>
      <c r="AC282" s="151">
        <f>VLOOKUP($B282,Snapshot!$D:$AJ,27,FALSE)</f>
        <v>14.875333052326361</v>
      </c>
      <c r="AD282" s="152">
        <f>VLOOKUP($B282,Snapshot!$D:$AJ,28,FALSE)</f>
        <v>18.279520770656084</v>
      </c>
      <c r="AE282" s="152">
        <f>VLOOKUP($B282,Snapshot!$D:$AJ,29,FALSE)</f>
        <v>1.6787038844427096</v>
      </c>
    </row>
    <row r="283" spans="2:31" ht="12.75">
      <c r="B283" s="252" t="s">
        <v>547</v>
      </c>
      <c r="C283" s="165" t="s">
        <v>1417</v>
      </c>
      <c r="D283" s="177" t="s">
        <v>109</v>
      </c>
      <c r="E283" s="148">
        <f>VLOOKUP($B283,Snapshot!$D:$AJ,2,FALSE)</f>
        <v>773.5</v>
      </c>
      <c r="F283" s="148">
        <f>VLOOKUP($B283,Snapshot!$D:$AJ,3,FALSE)</f>
        <v>970</v>
      </c>
      <c r="G283" s="148">
        <f t="shared" ref="G283" si="86">IF(IFERROR(((IF(F283&lt;0,"-",F283))/E283*100-100),"-")=-100,"-",(IFERROR(((IF(F283&lt;0,"-",F283))/E283*100-100),"-")))</f>
        <v>25.404007756948928</v>
      </c>
      <c r="H283" s="149">
        <f>VLOOKUP($B283,Snapshot!$D:$AJ,8,FALSE)</f>
        <v>1.7507419470728798</v>
      </c>
      <c r="I283" s="153">
        <f>IF(VLOOKUP($B283,Snapshot!$D:$AJ,28,FALSE)="#N/A N/A","NA",VLOOKUP($B283,Snapshot!$D:$AJ,30,FALSE))</f>
        <v>16.106269999999999</v>
      </c>
      <c r="J283" s="154">
        <f>IF(VLOOKUP($B283,Snapshot!$D:$AJ,29,FALSE)="#N/A N/A","NA",VLOOKUP($B283,Snapshot!$D:$AJ,31,FALSE))</f>
        <v>59.353110000000001</v>
      </c>
      <c r="K283" s="154">
        <f>IF(VLOOKUP($B283,Snapshot!$D:$AJ,30,FALSE)="#N/A N/A","NA",VLOOKUP($B283,Snapshot!$D:$AJ,32,FALSE))</f>
        <v>61.414850000000001</v>
      </c>
      <c r="L283" s="155">
        <f>IF(VLOOKUP($B283,Snapshot!$D:$AJ,31,FALSE)="#N/A N/A","NA",VLOOKUP($B283,Snapshot!$D:$AJ,33,FALSE))</f>
        <v>38.756839999999997</v>
      </c>
      <c r="M283" s="150">
        <f>VLOOKUP($B283,Snapshot!$D:$AJ,11,FALSE)</f>
        <v>18.725325953881004</v>
      </c>
      <c r="N283" s="151">
        <f>VLOOKUP($B283,Snapshot!$D:$AJ,12,FALSE)</f>
        <v>27.641387791746943</v>
      </c>
      <c r="O283" s="152">
        <f>VLOOKUP($B283,Snapshot!$D:$AJ,13,FALSE)</f>
        <v>35.194065872229871</v>
      </c>
      <c r="P283" s="151">
        <f>VLOOKUP($B283,Snapshot!$D:$AJ,14,FALSE)</f>
        <v>44.114117797001718</v>
      </c>
      <c r="Q283" s="151">
        <f>VLOOKUP($B283,Snapshot!$D:$AJ,15,FALSE)</f>
        <v>47.614988704738678</v>
      </c>
      <c r="R283" s="151">
        <f>VLOOKUP($B283,Snapshot!$D:$AJ,16,FALSE)</f>
        <v>27.323802036951193</v>
      </c>
      <c r="S283" s="150">
        <f>VLOOKUP($B283,Snapshot!$D:$AJ,17,FALSE)</f>
        <v>41.307692154735747</v>
      </c>
      <c r="T283" s="151">
        <f>VLOOKUP($B283,Snapshot!$D:$AJ,18,FALSE)</f>
        <v>27.983399597286088</v>
      </c>
      <c r="U283" s="152">
        <f>VLOOKUP($B283,Snapshot!$D:$AJ,19,FALSE)</f>
        <v>21.978136962297832</v>
      </c>
      <c r="V283" s="150">
        <f>VLOOKUP($B283,Snapshot!$D:$AJ,20,FALSE)</f>
        <v>5.9020602566904428</v>
      </c>
      <c r="W283" s="151">
        <f>VLOOKUP($B283,Snapshot!$D:$AJ,21,FALSE)</f>
        <v>5.2193926844398693</v>
      </c>
      <c r="X283" s="152">
        <f>VLOOKUP($B283,Snapshot!$D:$AJ,22,FALSE)</f>
        <v>4.473907146017992</v>
      </c>
      <c r="Y283" s="150">
        <f>VLOOKUP($B283,Snapshot!$D:$AJ,23,FALSE)</f>
        <v>22.669228165941888</v>
      </c>
      <c r="Z283" s="151">
        <f>VLOOKUP($B283,Snapshot!$D:$AJ,24,FALSE)</f>
        <v>16.886219439804194</v>
      </c>
      <c r="AA283" s="152">
        <f>VLOOKUP($B283,Snapshot!$D:$AJ,25,FALSE)</f>
        <v>13.849602343881269</v>
      </c>
      <c r="AB283" s="150">
        <f>VLOOKUP($B283,Snapshot!$D:$AJ,26,FALSE)</f>
        <v>14.815272610410119</v>
      </c>
      <c r="AC283" s="151">
        <f>VLOOKUP($B283,Snapshot!$D:$AJ,27,FALSE)</f>
        <v>19.796645425863087</v>
      </c>
      <c r="AD283" s="152">
        <f>VLOOKUP($B283,Snapshot!$D:$AJ,28,FALSE)</f>
        <v>21.921709209183739</v>
      </c>
      <c r="AE283" s="152">
        <f>VLOOKUP($B283,Snapshot!$D:$AJ,29,FALSE)</f>
        <v>1.2928248222365868</v>
      </c>
    </row>
    <row r="284" spans="2:31" ht="12.75">
      <c r="B284" s="252" t="s">
        <v>760</v>
      </c>
      <c r="C284" s="165" t="s">
        <v>1418</v>
      </c>
      <c r="D284" s="177" t="s">
        <v>109</v>
      </c>
      <c r="E284" s="148">
        <f>VLOOKUP($B284,Snapshot!$D:$AJ,2,FALSE)</f>
        <v>2581.6999999999998</v>
      </c>
      <c r="F284" s="148">
        <f>VLOOKUP($B284,Snapshot!$D:$AJ,3,FALSE)</f>
        <v>2900</v>
      </c>
      <c r="G284" s="148">
        <f t="shared" ref="G284" si="87">IF(IFERROR(((IF(F284&lt;0,"-",F284))/E284*100-100),"-")=-100,"-",(IFERROR(((IF(F284&lt;0,"-",F284))/E284*100-100),"-")))</f>
        <v>12.329085486307491</v>
      </c>
      <c r="H284" s="149">
        <f>VLOOKUP($B284,Snapshot!$D:$AJ,8,FALSE)</f>
        <v>2.0761610812425326</v>
      </c>
      <c r="I284" s="153">
        <f>IF(VLOOKUP($B284,Snapshot!$D:$AJ,28,FALSE)="#N/A N/A","NA",VLOOKUP($B284,Snapshot!$D:$AJ,30,FALSE))</f>
        <v>75.697559999999996</v>
      </c>
      <c r="J284" s="154">
        <f>IF(VLOOKUP($B284,Snapshot!$D:$AJ,29,FALSE)="#N/A N/A","NA",VLOOKUP($B284,Snapshot!$D:$AJ,31,FALSE))</f>
        <v>159.57169999999999</v>
      </c>
      <c r="K284" s="154">
        <f>IF(VLOOKUP($B284,Snapshot!$D:$AJ,30,FALSE)="#N/A N/A","NA",VLOOKUP($B284,Snapshot!$D:$AJ,32,FALSE))</f>
        <v>178.1405</v>
      </c>
      <c r="L284" s="155">
        <f>IF(VLOOKUP($B284,Snapshot!$D:$AJ,31,FALSE)="#N/A N/A","NA",VLOOKUP($B284,Snapshot!$D:$AJ,33,FALSE))</f>
        <v>136.0411</v>
      </c>
      <c r="M284" s="150">
        <f>VLOOKUP($B284,Snapshot!$D:$AJ,11,FALSE)</f>
        <v>34.640115858073813</v>
      </c>
      <c r="N284" s="151">
        <f>VLOOKUP($B284,Snapshot!$D:$AJ,12,FALSE)</f>
        <v>44.305137876279787</v>
      </c>
      <c r="O284" s="152">
        <f>VLOOKUP($B284,Snapshot!$D:$AJ,13,FALSE)</f>
        <v>60.473378183621321</v>
      </c>
      <c r="P284" s="151">
        <f>VLOOKUP($B284,Snapshot!$D:$AJ,14,FALSE)</f>
        <v>18.940825459969979</v>
      </c>
      <c r="Q284" s="151">
        <f>VLOOKUP($B284,Snapshot!$D:$AJ,15,FALSE)</f>
        <v>27.901240451403631</v>
      </c>
      <c r="R284" s="151">
        <f>VLOOKUP($B284,Snapshot!$D:$AJ,16,FALSE)</f>
        <v>36.492924031724392</v>
      </c>
      <c r="S284" s="150">
        <f>VLOOKUP($B284,Snapshot!$D:$AJ,17,FALSE)</f>
        <v>74.529196454701378</v>
      </c>
      <c r="T284" s="151">
        <f>VLOOKUP($B284,Snapshot!$D:$AJ,18,FALSE)</f>
        <v>58.270894161514342</v>
      </c>
      <c r="U284" s="152">
        <f>VLOOKUP($B284,Snapshot!$D:$AJ,19,FALSE)</f>
        <v>42.691512820086352</v>
      </c>
      <c r="V284" s="150">
        <f>VLOOKUP($B284,Snapshot!$D:$AJ,20,FALSE)</f>
        <v>21.288080367805108</v>
      </c>
      <c r="W284" s="151">
        <f>VLOOKUP($B284,Snapshot!$D:$AJ,21,FALSE)</f>
        <v>15.686636531352294</v>
      </c>
      <c r="X284" s="152">
        <f>VLOOKUP($B284,Snapshot!$D:$AJ,22,FALSE)</f>
        <v>11.522722391547157</v>
      </c>
      <c r="Y284" s="150">
        <f>VLOOKUP($B284,Snapshot!$D:$AJ,23,FALSE)</f>
        <v>62.801333979897805</v>
      </c>
      <c r="Z284" s="151">
        <f>VLOOKUP($B284,Snapshot!$D:$AJ,24,FALSE)</f>
        <v>41.698720698701656</v>
      </c>
      <c r="AA284" s="152">
        <f>VLOOKUP($B284,Snapshot!$D:$AJ,25,FALSE)</f>
        <v>31.638027669459305</v>
      </c>
      <c r="AB284" s="150">
        <f>VLOOKUP($B284,Snapshot!$D:$AJ,26,FALSE)</f>
        <v>33.539223040951207</v>
      </c>
      <c r="AC284" s="151">
        <f>VLOOKUP($B284,Snapshot!$D:$AJ,27,FALSE)</f>
        <v>30.998436596106139</v>
      </c>
      <c r="AD284" s="152">
        <f>VLOOKUP($B284,Snapshot!$D:$AJ,28,FALSE)</f>
        <v>31.121109671754439</v>
      </c>
      <c r="AE284" s="152">
        <f>VLOOKUP($B284,Snapshot!$D:$AJ,29,FALSE)</f>
        <v>3.3698725645892241E-2</v>
      </c>
    </row>
    <row r="285" spans="2:31" ht="12.75">
      <c r="B285" s="252" t="s">
        <v>545</v>
      </c>
      <c r="C285" s="165" t="s">
        <v>1419</v>
      </c>
      <c r="D285" s="177" t="s">
        <v>109</v>
      </c>
      <c r="E285" s="148">
        <f>VLOOKUP($B285,Snapshot!$D:$AJ,2,FALSE)</f>
        <v>709.6</v>
      </c>
      <c r="F285" s="148">
        <f>VLOOKUP($B285,Snapshot!$D:$AJ,3,FALSE)</f>
        <v>715</v>
      </c>
      <c r="G285" s="148">
        <f t="shared" ref="G285" si="88">IF(IFERROR(((IF(F285&lt;0,"-",F285))/E285*100-100),"-")=-100,"-",(IFERROR(((IF(F285&lt;0,"-",F285))/E285*100-100),"-")))</f>
        <v>0.76099210822999908</v>
      </c>
      <c r="H285" s="149">
        <f>VLOOKUP($B285,Snapshot!$D:$AJ,8,FALSE)</f>
        <v>12.036914217443249</v>
      </c>
      <c r="I285" s="153">
        <f>IF(VLOOKUP($B285,Snapshot!$D:$AJ,28,FALSE)="#N/A N/A","NA",VLOOKUP($B285,Snapshot!$D:$AJ,30,FALSE))</f>
        <v>13.72706</v>
      </c>
      <c r="J285" s="154">
        <f>IF(VLOOKUP($B285,Snapshot!$D:$AJ,29,FALSE)="#N/A N/A","NA",VLOOKUP($B285,Snapshot!$D:$AJ,31,FALSE))</f>
        <v>21.154170000000001</v>
      </c>
      <c r="K285" s="154">
        <f>IF(VLOOKUP($B285,Snapshot!$D:$AJ,30,FALSE)="#N/A N/A","NA",VLOOKUP($B285,Snapshot!$D:$AJ,32,FALSE))</f>
        <v>71.670490000000001</v>
      </c>
      <c r="L285" s="155">
        <f>IF(VLOOKUP($B285,Snapshot!$D:$AJ,31,FALSE)="#N/A N/A","NA",VLOOKUP($B285,Snapshot!$D:$AJ,33,FALSE))</f>
        <v>61.935180000000003</v>
      </c>
      <c r="M285" s="150">
        <f>VLOOKUP($B285,Snapshot!$D:$AJ,11,FALSE)</f>
        <v>8.8640523796113797</v>
      </c>
      <c r="N285" s="151">
        <f>VLOOKUP($B285,Snapshot!$D:$AJ,12,FALSE)</f>
        <v>10.503184368399545</v>
      </c>
      <c r="O285" s="152">
        <f>VLOOKUP($B285,Snapshot!$D:$AJ,13,FALSE)</f>
        <v>13.080888055851318</v>
      </c>
      <c r="P285" s="151">
        <f>VLOOKUP($B285,Snapshot!$D:$AJ,14,FALSE)</f>
        <v>25.88957852663054</v>
      </c>
      <c r="Q285" s="151">
        <f>VLOOKUP($B285,Snapshot!$D:$AJ,15,FALSE)</f>
        <v>18.491903235572128</v>
      </c>
      <c r="R285" s="151">
        <f>VLOOKUP($B285,Snapshot!$D:$AJ,16,FALSE)</f>
        <v>24.542115962537924</v>
      </c>
      <c r="S285" s="150">
        <f>VLOOKUP($B285,Snapshot!$D:$AJ,17,FALSE)</f>
        <v>80.053678567173648</v>
      </c>
      <c r="T285" s="151">
        <f>VLOOKUP($B285,Snapshot!$D:$AJ,18,FALSE)</f>
        <v>67.560463104403027</v>
      </c>
      <c r="U285" s="152">
        <f>VLOOKUP($B285,Snapshot!$D:$AJ,19,FALSE)</f>
        <v>54.247081464976155</v>
      </c>
      <c r="V285" s="150">
        <f>VLOOKUP($B285,Snapshot!$D:$AJ,20,FALSE)</f>
        <v>10.658275816488928</v>
      </c>
      <c r="W285" s="151">
        <f>VLOOKUP($B285,Snapshot!$D:$AJ,21,FALSE)</f>
        <v>9.302501560951411</v>
      </c>
      <c r="X285" s="152">
        <f>VLOOKUP($B285,Snapshot!$D:$AJ,22,FALSE)</f>
        <v>8.012516056362875</v>
      </c>
      <c r="Y285" s="150">
        <f>VLOOKUP($B285,Snapshot!$D:$AJ,23,FALSE)</f>
        <v>45.801934996360856</v>
      </c>
      <c r="Z285" s="151">
        <f>VLOOKUP($B285,Snapshot!$D:$AJ,24,FALSE)</f>
        <v>38.240217289626095</v>
      </c>
      <c r="AA285" s="152">
        <f>VLOOKUP($B285,Snapshot!$D:$AJ,25,FALSE)</f>
        <v>31.191831844746456</v>
      </c>
      <c r="AB285" s="150">
        <f>VLOOKUP($B285,Snapshot!$D:$AJ,26,FALSE)</f>
        <v>14.439797667359963</v>
      </c>
      <c r="AC285" s="151">
        <f>VLOOKUP($B285,Snapshot!$D:$AJ,27,FALSE)</f>
        <v>14.704377145014211</v>
      </c>
      <c r="AD285" s="152">
        <f>VLOOKUP($B285,Snapshot!$D:$AJ,28,FALSE)</f>
        <v>15.87081921150186</v>
      </c>
      <c r="AE285" s="152">
        <f>VLOOKUP($B285,Snapshot!$D:$AJ,29,FALSE)</f>
        <v>0.11273957158962795</v>
      </c>
    </row>
    <row r="286" spans="2:31" ht="12.75">
      <c r="B286" s="252" t="s">
        <v>765</v>
      </c>
      <c r="C286" s="165" t="s">
        <v>1420</v>
      </c>
      <c r="D286" s="177" t="s">
        <v>109</v>
      </c>
      <c r="E286" s="148">
        <f>VLOOKUP($B286,Snapshot!$D:$AJ,2,FALSE)</f>
        <v>2917.25</v>
      </c>
      <c r="F286" s="148">
        <f>VLOOKUP($B286,Snapshot!$D:$AJ,3,FALSE)</f>
        <v>3800</v>
      </c>
      <c r="G286" s="148">
        <f t="shared" ref="G286:G288" si="89">IF(IFERROR(((IF(F286&lt;0,"-",F286))/E286*100-100),"-")=-100,"-",(IFERROR(((IF(F286&lt;0,"-",F286))/E286*100-100),"-")))</f>
        <v>30.259662353243641</v>
      </c>
      <c r="H286" s="149">
        <f>VLOOKUP($B286,Snapshot!$D:$AJ,8,FALSE)</f>
        <v>2.0693023328931646</v>
      </c>
      <c r="I286" s="153">
        <f>IF(VLOOKUP($B286,Snapshot!$D:$AJ,28,FALSE)="#N/A N/A","NA",VLOOKUP($B286,Snapshot!$D:$AJ,30,FALSE))</f>
        <v>8.3593360000000008</v>
      </c>
      <c r="J286" s="154">
        <f>IF(VLOOKUP($B286,Snapshot!$D:$AJ,29,FALSE)="#N/A N/A","NA",VLOOKUP($B286,Snapshot!$D:$AJ,31,FALSE))</f>
        <v>8.6478819999999992</v>
      </c>
      <c r="K286" s="154">
        <f>IF(VLOOKUP($B286,Snapshot!$D:$AJ,30,FALSE)="#N/A N/A","NA",VLOOKUP($B286,Snapshot!$D:$AJ,32,FALSE))</f>
        <v>0.13558339999999999</v>
      </c>
      <c r="L286" s="155">
        <f>IF(VLOOKUP($B286,Snapshot!$D:$AJ,31,FALSE)="#N/A N/A","NA",VLOOKUP($B286,Snapshot!$D:$AJ,33,FALSE))</f>
        <v>7.1887819999999998</v>
      </c>
      <c r="M286" s="150">
        <f>VLOOKUP($B286,Snapshot!$D:$AJ,11,FALSE)</f>
        <v>55.19717974373949</v>
      </c>
      <c r="N286" s="151">
        <f>VLOOKUP($B286,Snapshot!$D:$AJ,12,FALSE)</f>
        <v>69.344228131766087</v>
      </c>
      <c r="O286" s="152">
        <f>VLOOKUP($B286,Snapshot!$D:$AJ,13,FALSE)</f>
        <v>82.049407607112968</v>
      </c>
      <c r="P286" s="151">
        <f>VLOOKUP($B286,Snapshot!$D:$AJ,14,FALSE)</f>
        <v>19.031320606678158</v>
      </c>
      <c r="Q286" s="151">
        <f>VLOOKUP($B286,Snapshot!$D:$AJ,15,FALSE)</f>
        <v>25.630020326593161</v>
      </c>
      <c r="R286" s="151">
        <f>VLOOKUP($B286,Snapshot!$D:$AJ,16,FALSE)</f>
        <v>18.321899050062008</v>
      </c>
      <c r="S286" s="150">
        <f>VLOOKUP($B286,Snapshot!$D:$AJ,17,FALSE)</f>
        <v>52.851432148231758</v>
      </c>
      <c r="T286" s="151">
        <f>VLOOKUP($B286,Snapshot!$D:$AJ,18,FALSE)</f>
        <v>42.069110560387493</v>
      </c>
      <c r="U286" s="152">
        <f>VLOOKUP($B286,Snapshot!$D:$AJ,19,FALSE)</f>
        <v>35.554796616802143</v>
      </c>
      <c r="V286" s="150">
        <f>VLOOKUP($B286,Snapshot!$D:$AJ,20,FALSE)</f>
        <v>10.155657948649338</v>
      </c>
      <c r="W286" s="151">
        <f>VLOOKUP($B286,Snapshot!$D:$AJ,21,FALSE)</f>
        <v>8.4245198387885214</v>
      </c>
      <c r="X286" s="152">
        <f>VLOOKUP($B286,Snapshot!$D:$AJ,22,FALSE)</f>
        <v>7.1776544870557757</v>
      </c>
      <c r="Y286" s="150">
        <f>VLOOKUP($B286,Snapshot!$D:$AJ,23,FALSE)</f>
        <v>45.356678327238036</v>
      </c>
      <c r="Z286" s="151">
        <f>VLOOKUP($B286,Snapshot!$D:$AJ,24,FALSE)</f>
        <v>31.563139475437545</v>
      </c>
      <c r="AA286" s="152">
        <f>VLOOKUP($B286,Snapshot!$D:$AJ,25,FALSE)</f>
        <v>25.329228175059082</v>
      </c>
      <c r="AB286" s="150">
        <f>VLOOKUP($B286,Snapshot!$D:$AJ,26,FALSE)</f>
        <v>17.677752595794022</v>
      </c>
      <c r="AC286" s="151">
        <f>VLOOKUP($B286,Snapshot!$D:$AJ,27,FALSE)</f>
        <v>21.801582980245811</v>
      </c>
      <c r="AD286" s="152">
        <f>VLOOKUP($B286,Snapshot!$D:$AJ,28,FALSE)</f>
        <v>21.800897699652801</v>
      </c>
      <c r="AE286" s="152">
        <f>VLOOKUP($B286,Snapshot!$D:$AJ,29,FALSE)</f>
        <v>0.45031049107050564</v>
      </c>
    </row>
    <row r="287" spans="2:31" ht="12.75">
      <c r="B287" s="252" t="s">
        <v>766</v>
      </c>
      <c r="C287" s="165" t="s">
        <v>1421</v>
      </c>
      <c r="D287" s="177" t="s">
        <v>109</v>
      </c>
      <c r="E287" s="148">
        <f>VLOOKUP($B287,Snapshot!$D:$AJ,2,FALSE)</f>
        <v>8176.2</v>
      </c>
      <c r="F287" s="148">
        <f>VLOOKUP($B287,Snapshot!$D:$AJ,3,FALSE)</f>
        <v>6600</v>
      </c>
      <c r="G287" s="148">
        <f t="shared" si="89"/>
        <v>-19.277904160857119</v>
      </c>
      <c r="H287" s="149">
        <f>VLOOKUP($B287,Snapshot!$D:$AJ,8,FALSE)</f>
        <v>12.257365899689365</v>
      </c>
      <c r="I287" s="153">
        <f>IF(VLOOKUP($B287,Snapshot!$D:$AJ,28,FALSE)="#N/A N/A","NA",VLOOKUP($B287,Snapshot!$D:$AJ,30,FALSE))</f>
        <v>21.365320000000001</v>
      </c>
      <c r="J287" s="154">
        <f>IF(VLOOKUP($B287,Snapshot!$D:$AJ,29,FALSE)="#N/A N/A","NA",VLOOKUP($B287,Snapshot!$D:$AJ,31,FALSE))</f>
        <v>49.384729999999998</v>
      </c>
      <c r="K287" s="154">
        <f>IF(VLOOKUP($B287,Snapshot!$D:$AJ,30,FALSE)="#N/A N/A","NA",VLOOKUP($B287,Snapshot!$D:$AJ,32,FALSE))</f>
        <v>92.887219999999999</v>
      </c>
      <c r="L287" s="155">
        <f>IF(VLOOKUP($B287,Snapshot!$D:$AJ,31,FALSE)="#N/A N/A","NA",VLOOKUP($B287,Snapshot!$D:$AJ,33,FALSE))</f>
        <v>59.162939999999999</v>
      </c>
      <c r="M287" s="150">
        <f>VLOOKUP($B287,Snapshot!$D:$AJ,11,FALSE)</f>
        <v>64.307856130387151</v>
      </c>
      <c r="N287" s="151">
        <f>VLOOKUP($B287,Snapshot!$D:$AJ,12,FALSE)</f>
        <v>76.224702326057596</v>
      </c>
      <c r="O287" s="152">
        <f>VLOOKUP($B287,Snapshot!$D:$AJ,13,FALSE)</f>
        <v>90.176494295251857</v>
      </c>
      <c r="P287" s="151">
        <f>VLOOKUP($B287,Snapshot!$D:$AJ,14,FALSE)</f>
        <v>102.18044056354091</v>
      </c>
      <c r="Q287" s="151">
        <f>VLOOKUP($B287,Snapshot!$D:$AJ,15,FALSE)</f>
        <v>18.530933719059895</v>
      </c>
      <c r="R287" s="151">
        <f>VLOOKUP($B287,Snapshot!$D:$AJ,16,FALSE)</f>
        <v>18.303504695255214</v>
      </c>
      <c r="S287" s="150">
        <f>VLOOKUP($B287,Snapshot!$D:$AJ,17,FALSE)</f>
        <v>127.14154213790577</v>
      </c>
      <c r="T287" s="151">
        <f>VLOOKUP($B287,Snapshot!$D:$AJ,18,FALSE)</f>
        <v>107.26443987968119</v>
      </c>
      <c r="U287" s="152">
        <f>VLOOKUP($B287,Snapshot!$D:$AJ,19,FALSE)</f>
        <v>90.66886070365355</v>
      </c>
      <c r="V287" s="150">
        <f>VLOOKUP($B287,Snapshot!$D:$AJ,20,FALSE)</f>
        <v>4.1288608069971362</v>
      </c>
      <c r="W287" s="151">
        <f>VLOOKUP($B287,Snapshot!$D:$AJ,21,FALSE)</f>
        <v>3.9912989190675123</v>
      </c>
      <c r="X287" s="152">
        <f>VLOOKUP($B287,Snapshot!$D:$AJ,22,FALSE)</f>
        <v>3.8475716088118443</v>
      </c>
      <c r="Y287" s="150">
        <f>VLOOKUP($B287,Snapshot!$D:$AJ,23,FALSE)</f>
        <v>109.09318400279669</v>
      </c>
      <c r="Z287" s="151">
        <f>VLOOKUP($B287,Snapshot!$D:$AJ,24,FALSE)</f>
        <v>96.523754662915181</v>
      </c>
      <c r="AA287" s="152">
        <f>VLOOKUP($B287,Snapshot!$D:$AJ,25,FALSE)</f>
        <v>80.695287760143188</v>
      </c>
      <c r="AB287" s="150">
        <f>VLOOKUP($B287,Snapshot!$D:$AJ,26,FALSE)</f>
        <v>0</v>
      </c>
      <c r="AC287" s="151">
        <f>VLOOKUP($B287,Snapshot!$D:$AJ,27,FALSE)</f>
        <v>0</v>
      </c>
      <c r="AD287" s="152">
        <f>VLOOKUP($B287,Snapshot!$D:$AJ,28,FALSE)</f>
        <v>0</v>
      </c>
      <c r="AE287" s="152">
        <f>VLOOKUP($B287,Snapshot!$D:$AJ,29,FALSE)</f>
        <v>0.39326249437628202</v>
      </c>
    </row>
    <row r="288" spans="2:31" ht="12.75">
      <c r="B288" s="252" t="s">
        <v>208</v>
      </c>
      <c r="C288" s="165" t="s">
        <v>1422</v>
      </c>
      <c r="D288" s="177" t="s">
        <v>109</v>
      </c>
      <c r="E288" s="148">
        <f>VLOOKUP($B288,Snapshot!$D:$AJ,2,FALSE)</f>
        <v>4941.3999999999996</v>
      </c>
      <c r="F288" s="148">
        <f>VLOOKUP($B288,Snapshot!$D:$AJ,3,FALSE)</f>
        <v>4970</v>
      </c>
      <c r="G288" s="148">
        <f t="shared" si="89"/>
        <v>0.57878334075363114</v>
      </c>
      <c r="H288" s="149">
        <f>VLOOKUP($B288,Snapshot!$D:$AJ,8,FALSE)</f>
        <v>22.448806104540026</v>
      </c>
      <c r="I288" s="153">
        <f>IF(VLOOKUP($B288,Snapshot!$D:$AJ,28,FALSE)="#N/A N/A","NA",VLOOKUP($B288,Snapshot!$D:$AJ,30,FALSE))</f>
        <v>16.989450000000001</v>
      </c>
      <c r="J288" s="154">
        <f>IF(VLOOKUP($B288,Snapshot!$D:$AJ,29,FALSE)="#N/A N/A","NA",VLOOKUP($B288,Snapshot!$D:$AJ,31,FALSE))</f>
        <v>39.388719999999999</v>
      </c>
      <c r="K288" s="154">
        <f>IF(VLOOKUP($B288,Snapshot!$D:$AJ,30,FALSE)="#N/A N/A","NA",VLOOKUP($B288,Snapshot!$D:$AJ,32,FALSE))</f>
        <v>107.0086</v>
      </c>
      <c r="L288" s="155">
        <f>IF(VLOOKUP($B288,Snapshot!$D:$AJ,31,FALSE)="#N/A N/A","NA",VLOOKUP($B288,Snapshot!$D:$AJ,33,FALSE))</f>
        <v>66.635199999999998</v>
      </c>
      <c r="M288" s="150">
        <f>VLOOKUP($B288,Snapshot!$D:$AJ,11,FALSE)</f>
        <v>211.84148754885933</v>
      </c>
      <c r="N288" s="151">
        <f>VLOOKUP($B288,Snapshot!$D:$AJ,12,FALSE)</f>
        <v>200.27905676089179</v>
      </c>
      <c r="O288" s="152">
        <f>VLOOKUP($B288,Snapshot!$D:$AJ,13,FALSE)</f>
        <v>204.01715296589302</v>
      </c>
      <c r="P288" s="151" t="str">
        <f>VLOOKUP($B288,Snapshot!$D:$AJ,14,FALSE)</f>
        <v>LP</v>
      </c>
      <c r="Q288" s="151">
        <f>VLOOKUP($B288,Snapshot!$D:$AJ,15,FALSE)</f>
        <v>-5.4580577778943207</v>
      </c>
      <c r="R288" s="151">
        <f>VLOOKUP($B288,Snapshot!$D:$AJ,16,FALSE)</f>
        <v>1.8664438835779285</v>
      </c>
      <c r="S288" s="150">
        <f>VLOOKUP($B288,Snapshot!$D:$AJ,17,FALSE)</f>
        <v>23.3259313705504</v>
      </c>
      <c r="T288" s="151">
        <f>VLOOKUP($B288,Snapshot!$D:$AJ,18,FALSE)</f>
        <v>24.672574756028609</v>
      </c>
      <c r="U288" s="152">
        <f>VLOOKUP($B288,Snapshot!$D:$AJ,19,FALSE)</f>
        <v>24.220512482232749</v>
      </c>
      <c r="V288" s="150">
        <f>VLOOKUP($B288,Snapshot!$D:$AJ,20,FALSE)</f>
        <v>98.32192244224423</v>
      </c>
      <c r="W288" s="151">
        <f>VLOOKUP($B288,Snapshot!$D:$AJ,21,FALSE)</f>
        <v>19.659013663615362</v>
      </c>
      <c r="X288" s="152">
        <f>VLOOKUP($B288,Snapshot!$D:$AJ,22,FALSE)</f>
        <v>10.831488901006599</v>
      </c>
      <c r="Y288" s="150">
        <f>VLOOKUP($B288,Snapshot!$D:$AJ,23,FALSE)</f>
        <v>12.145581150743906</v>
      </c>
      <c r="Z288" s="151">
        <f>VLOOKUP($B288,Snapshot!$D:$AJ,24,FALSE)</f>
        <v>11.133343678591769</v>
      </c>
      <c r="AA288" s="152">
        <f>VLOOKUP($B288,Snapshot!$D:$AJ,25,FALSE)</f>
        <v>9.8136307991654554</v>
      </c>
      <c r="AB288" s="150">
        <f>VLOOKUP($B288,Snapshot!$D:$AJ,26,FALSE)</f>
        <v>-373.69455452713458</v>
      </c>
      <c r="AC288" s="151">
        <f>VLOOKUP($B288,Snapshot!$D:$AJ,27,FALSE)</f>
        <v>133.34850760642851</v>
      </c>
      <c r="AD288" s="152">
        <f>VLOOKUP($B288,Snapshot!$D:$AJ,28,FALSE)</f>
        <v>57.903438907899861</v>
      </c>
      <c r="AE288" s="152">
        <f>VLOOKUP($B288,Snapshot!$D:$AJ,29,FALSE)</f>
        <v>0</v>
      </c>
    </row>
    <row r="289" spans="2:31" ht="12.75">
      <c r="B289" s="252" t="s">
        <v>693</v>
      </c>
      <c r="C289" s="165" t="s">
        <v>1423</v>
      </c>
      <c r="D289" s="177" t="s">
        <v>109</v>
      </c>
      <c r="E289" s="148">
        <f>VLOOKUP($B289,Snapshot!$D:$AJ,2,FALSE)</f>
        <v>1478</v>
      </c>
      <c r="F289" s="148">
        <f>VLOOKUP($B289,Snapshot!$D:$AJ,3,FALSE)</f>
        <v>1670</v>
      </c>
      <c r="G289" s="148">
        <f t="shared" ref="G289" si="90">IF(IFERROR(((IF(F289&lt;0,"-",F289))/E289*100-100),"-")=-100,"-",(IFERROR(((IF(F289&lt;0,"-",F289))/E289*100-100),"-")))</f>
        <v>12.990527740189449</v>
      </c>
      <c r="H289" s="149">
        <f>VLOOKUP($B289,Snapshot!$D:$AJ,8,FALSE)</f>
        <v>2.8455335722819592</v>
      </c>
      <c r="I289" s="153">
        <f>IF(VLOOKUP($B289,Snapshot!$D:$AJ,28,FALSE)="#N/A N/A","NA",VLOOKUP($B289,Snapshot!$D:$AJ,30,FALSE))</f>
        <v>3.6392980000000001</v>
      </c>
      <c r="J289" s="154">
        <f>IF(VLOOKUP($B289,Snapshot!$D:$AJ,29,FALSE)="#N/A N/A","NA",VLOOKUP($B289,Snapshot!$D:$AJ,31,FALSE))</f>
        <v>28.84104</v>
      </c>
      <c r="K289" s="154">
        <f>IF(VLOOKUP($B289,Snapshot!$D:$AJ,30,FALSE)="#N/A N/A","NA",VLOOKUP($B289,Snapshot!$D:$AJ,32,FALSE))</f>
        <v>10.39737</v>
      </c>
      <c r="L289" s="155">
        <f>IF(VLOOKUP($B289,Snapshot!$D:$AJ,31,FALSE)="#N/A N/A","NA",VLOOKUP($B289,Snapshot!$D:$AJ,33,FALSE))</f>
        <v>13.46973</v>
      </c>
      <c r="M289" s="150">
        <f>VLOOKUP($B289,Snapshot!$D:$AJ,11,FALSE)</f>
        <v>27.204017576898842</v>
      </c>
      <c r="N289" s="151">
        <f>VLOOKUP($B289,Snapshot!$D:$AJ,12,FALSE)</f>
        <v>30.742055527313525</v>
      </c>
      <c r="O289" s="152">
        <f>VLOOKUP($B289,Snapshot!$D:$AJ,13,FALSE)</f>
        <v>37.984515913062459</v>
      </c>
      <c r="P289" s="151">
        <f>VLOOKUP($B289,Snapshot!$D:$AJ,14,FALSE)</f>
        <v>27.244760007738165</v>
      </c>
      <c r="Q289" s="151">
        <f>VLOOKUP($B289,Snapshot!$D:$AJ,15,FALSE)</f>
        <v>13.005571476395161</v>
      </c>
      <c r="R289" s="151">
        <f>VLOOKUP($B289,Snapshot!$D:$AJ,16,FALSE)</f>
        <v>23.558803279482056</v>
      </c>
      <c r="S289" s="150">
        <f>VLOOKUP($B289,Snapshot!$D:$AJ,17,FALSE)</f>
        <v>54.330210448587962</v>
      </c>
      <c r="T289" s="151">
        <f>VLOOKUP($B289,Snapshot!$D:$AJ,18,FALSE)</f>
        <v>48.077461791285721</v>
      </c>
      <c r="U289" s="152">
        <f>VLOOKUP($B289,Snapshot!$D:$AJ,19,FALSE)</f>
        <v>38.910591973392293</v>
      </c>
      <c r="V289" s="150">
        <f>VLOOKUP($B289,Snapshot!$D:$AJ,20,FALSE)</f>
        <v>8.9983833550542123</v>
      </c>
      <c r="W289" s="151">
        <f>VLOOKUP($B289,Snapshot!$D:$AJ,21,FALSE)</f>
        <v>8.2001839825981158</v>
      </c>
      <c r="X289" s="152">
        <f>VLOOKUP($B289,Snapshot!$D:$AJ,22,FALSE)</f>
        <v>7.3382401102289307</v>
      </c>
      <c r="Y289" s="150">
        <f>VLOOKUP($B289,Snapshot!$D:$AJ,23,FALSE)</f>
        <v>33.54856579342286</v>
      </c>
      <c r="Z289" s="151">
        <f>VLOOKUP($B289,Snapshot!$D:$AJ,24,FALSE)</f>
        <v>29.659816756244197</v>
      </c>
      <c r="AA289" s="152">
        <f>VLOOKUP($B289,Snapshot!$D:$AJ,25,FALSE)</f>
        <v>24.454660801880486</v>
      </c>
      <c r="AB289" s="150">
        <f>VLOOKUP($B289,Snapshot!$D:$AJ,26,FALSE)</f>
        <v>17.078030712215035</v>
      </c>
      <c r="AC289" s="151">
        <f>VLOOKUP($B289,Snapshot!$D:$AJ,27,FALSE)</f>
        <v>17.404978811014779</v>
      </c>
      <c r="AD289" s="152">
        <f>VLOOKUP($B289,Snapshot!$D:$AJ,28,FALSE)</f>
        <v>19.473723963839799</v>
      </c>
      <c r="AE289" s="152">
        <f>VLOOKUP($B289,Snapshot!$D:$AJ,29,FALSE)</f>
        <v>0.81190798376184026</v>
      </c>
    </row>
    <row r="290" spans="2:31" ht="12.75">
      <c r="B290" s="252" t="s">
        <v>559</v>
      </c>
      <c r="C290" s="165" t="s">
        <v>1424</v>
      </c>
      <c r="D290" s="177" t="s">
        <v>109</v>
      </c>
      <c r="E290" s="148">
        <f>VLOOKUP($B290,Snapshot!$D:$AJ,2,FALSE)</f>
        <v>122.05</v>
      </c>
      <c r="F290" s="148">
        <f>VLOOKUP($B290,Snapshot!$D:$AJ,3,FALSE)</f>
        <v>170</v>
      </c>
      <c r="G290" s="148">
        <f t="shared" ref="G290:G294" si="91">IF(IFERROR(((IF(F290&lt;0,"-",F290))/E290*100-100),"-")=-100,"-",(IFERROR(((IF(F290&lt;0,"-",F290))/E290*100-100),"-")))</f>
        <v>39.287177386317097</v>
      </c>
      <c r="H290" s="149">
        <f>VLOOKUP($B290,Snapshot!$D:$AJ,8,FALSE)</f>
        <v>1.1537103790322583</v>
      </c>
      <c r="I290" s="153">
        <f>IF(VLOOKUP($B290,Snapshot!$D:$AJ,28,FALSE)="#N/A N/A","NA",VLOOKUP($B290,Snapshot!$D:$AJ,30,FALSE))</f>
        <v>-14.32081</v>
      </c>
      <c r="J290" s="154">
        <f>IF(VLOOKUP($B290,Snapshot!$D:$AJ,29,FALSE)="#N/A N/A","NA",VLOOKUP($B290,Snapshot!$D:$AJ,31,FALSE))</f>
        <v>-7.956264</v>
      </c>
      <c r="K290" s="154">
        <f>IF(VLOOKUP($B290,Snapshot!$D:$AJ,30,FALSE)="#N/A N/A","NA",VLOOKUP($B290,Snapshot!$D:$AJ,32,FALSE))</f>
        <v>3.1699039999999998</v>
      </c>
      <c r="L290" s="155">
        <f>IF(VLOOKUP($B290,Snapshot!$D:$AJ,31,FALSE)="#N/A N/A","NA",VLOOKUP($B290,Snapshot!$D:$AJ,33,FALSE))</f>
        <v>1.835629</v>
      </c>
      <c r="M290" s="150">
        <f>VLOOKUP($B290,Snapshot!$D:$AJ,11,FALSE)</f>
        <v>1.9010317460317459</v>
      </c>
      <c r="N290" s="151">
        <f>VLOOKUP($B290,Snapshot!$D:$AJ,12,FALSE)</f>
        <v>2.4675358077843739</v>
      </c>
      <c r="O290" s="152">
        <f>VLOOKUP($B290,Snapshot!$D:$AJ,13,FALSE)</f>
        <v>3.8756530580532838</v>
      </c>
      <c r="P290" s="151">
        <f>VLOOKUP($B290,Snapshot!$D:$AJ,14,FALSE)</f>
        <v>25.693900178584993</v>
      </c>
      <c r="Q290" s="151">
        <f>VLOOKUP($B290,Snapshot!$D:$AJ,15,FALSE)</f>
        <v>29.799821225245736</v>
      </c>
      <c r="R290" s="151">
        <f>VLOOKUP($B290,Snapshot!$D:$AJ,16,FALSE)</f>
        <v>57.06572710421063</v>
      </c>
      <c r="S290" s="150">
        <f>VLOOKUP($B290,Snapshot!$D:$AJ,17,FALSE)</f>
        <v>64.201978875297456</v>
      </c>
      <c r="T290" s="151">
        <f>VLOOKUP($B290,Snapshot!$D:$AJ,18,FALSE)</f>
        <v>49.462301464873157</v>
      </c>
      <c r="U290" s="152">
        <f>VLOOKUP($B290,Snapshot!$D:$AJ,19,FALSE)</f>
        <v>31.491466901659393</v>
      </c>
      <c r="V290" s="150">
        <f>VLOOKUP($B290,Snapshot!$D:$AJ,20,FALSE)</f>
        <v>9.8610421471805019</v>
      </c>
      <c r="W290" s="151">
        <f>VLOOKUP($B290,Snapshot!$D:$AJ,21,FALSE)</f>
        <v>8.2218871989298687</v>
      </c>
      <c r="X290" s="152">
        <f>VLOOKUP($B290,Snapshot!$D:$AJ,22,FALSE)</f>
        <v>6.5197033707720804</v>
      </c>
      <c r="Y290" s="150">
        <f>VLOOKUP($B290,Snapshot!$D:$AJ,23,FALSE)</f>
        <v>22.187627946799946</v>
      </c>
      <c r="Z290" s="151">
        <f>VLOOKUP($B290,Snapshot!$D:$AJ,24,FALSE)</f>
        <v>17.485565977144091</v>
      </c>
      <c r="AA290" s="152">
        <f>VLOOKUP($B290,Snapshot!$D:$AJ,25,FALSE)</f>
        <v>13.433274420712101</v>
      </c>
      <c r="AB290" s="150">
        <f>VLOOKUP($B290,Snapshot!$D:$AJ,26,FALSE)</f>
        <v>16.314086755156765</v>
      </c>
      <c r="AC290" s="151">
        <f>VLOOKUP($B290,Snapshot!$D:$AJ,27,FALSE)</f>
        <v>18.12930766776692</v>
      </c>
      <c r="AD290" s="152">
        <f>VLOOKUP($B290,Snapshot!$D:$AJ,28,FALSE)</f>
        <v>23.09362507538702</v>
      </c>
      <c r="AE290" s="152">
        <f>VLOOKUP($B290,Snapshot!$D:$AJ,29,FALSE)</f>
        <v>0</v>
      </c>
    </row>
    <row r="291" spans="2:31" ht="12.75">
      <c r="B291" s="252" t="s">
        <v>747</v>
      </c>
      <c r="C291" s="165" t="s">
        <v>1425</v>
      </c>
      <c r="D291" s="177" t="s">
        <v>109</v>
      </c>
      <c r="E291" s="148">
        <f>VLOOKUP($B291,Snapshot!$D:$AJ,2,FALSE)</f>
        <v>1730.4</v>
      </c>
      <c r="F291" s="148">
        <f>VLOOKUP($B291,Snapshot!$D:$AJ,3,FALSE)</f>
        <v>2100</v>
      </c>
      <c r="G291" s="148">
        <f t="shared" si="91"/>
        <v>21.359223300970868</v>
      </c>
      <c r="H291" s="149">
        <f>VLOOKUP($B291,Snapshot!$D:$AJ,8,FALSE)</f>
        <v>0.63921391397849459</v>
      </c>
      <c r="I291" s="153">
        <f>IF(VLOOKUP($B291,Snapshot!$D:$AJ,28,FALSE)="#N/A N/A","NA",VLOOKUP($B291,Snapshot!$D:$AJ,30,FALSE))</f>
        <v>-6.9477289999999998</v>
      </c>
      <c r="J291" s="154">
        <f>IF(VLOOKUP($B291,Snapshot!$D:$AJ,29,FALSE)="#N/A N/A","NA",VLOOKUP($B291,Snapshot!$D:$AJ,31,FALSE))</f>
        <v>3.2242690000000001</v>
      </c>
      <c r="K291" s="154">
        <f>IF(VLOOKUP($B291,Snapshot!$D:$AJ,30,FALSE)="#N/A N/A","NA",VLOOKUP($B291,Snapshot!$D:$AJ,32,FALSE))</f>
        <v>-33.177579999999999</v>
      </c>
      <c r="L291" s="155">
        <f>IF(VLOOKUP($B291,Snapshot!$D:$AJ,31,FALSE)="#N/A N/A","NA",VLOOKUP($B291,Snapshot!$D:$AJ,33,FALSE))</f>
        <v>-21.610910000000001</v>
      </c>
      <c r="M291" s="150">
        <f>VLOOKUP($B291,Snapshot!$D:$AJ,11,FALSE)</f>
        <v>18.244741376507669</v>
      </c>
      <c r="N291" s="151">
        <f>VLOOKUP($B291,Snapshot!$D:$AJ,12,FALSE)</f>
        <v>29.679651566412595</v>
      </c>
      <c r="O291" s="152">
        <f>VLOOKUP($B291,Snapshot!$D:$AJ,13,FALSE)</f>
        <v>52.06162538245308</v>
      </c>
      <c r="P291" s="151">
        <f>VLOOKUP($B291,Snapshot!$D:$AJ,14,FALSE)</f>
        <v>-45.736801392380613</v>
      </c>
      <c r="Q291" s="151">
        <f>VLOOKUP($B291,Snapshot!$D:$AJ,15,FALSE)</f>
        <v>62.67510157545324</v>
      </c>
      <c r="R291" s="151">
        <f>VLOOKUP($B291,Snapshot!$D:$AJ,16,FALSE)</f>
        <v>75.411848302725247</v>
      </c>
      <c r="S291" s="150">
        <f>VLOOKUP($B291,Snapshot!$D:$AJ,17,FALSE)</f>
        <v>94.843766995135439</v>
      </c>
      <c r="T291" s="151">
        <f>VLOOKUP($B291,Snapshot!$D:$AJ,18,FALSE)</f>
        <v>58.302571245756546</v>
      </c>
      <c r="U291" s="152">
        <f>VLOOKUP($B291,Snapshot!$D:$AJ,19,FALSE)</f>
        <v>33.237533159754484</v>
      </c>
      <c r="V291" s="150">
        <f>VLOOKUP($B291,Snapshot!$D:$AJ,20,FALSE)</f>
        <v>7.8697342421598915</v>
      </c>
      <c r="W291" s="151">
        <f>VLOOKUP($B291,Snapshot!$D:$AJ,21,FALSE)</f>
        <v>6.9338031666809918</v>
      </c>
      <c r="X291" s="152">
        <f>VLOOKUP($B291,Snapshot!$D:$AJ,22,FALSE)</f>
        <v>5.7369889516000505</v>
      </c>
      <c r="Y291" s="150">
        <f>VLOOKUP($B291,Snapshot!$D:$AJ,23,FALSE)</f>
        <v>48.715208780678267</v>
      </c>
      <c r="Z291" s="151">
        <f>VLOOKUP($B291,Snapshot!$D:$AJ,24,FALSE)</f>
        <v>34.242769754133271</v>
      </c>
      <c r="AA291" s="152">
        <f>VLOOKUP($B291,Snapshot!$D:$AJ,25,FALSE)</f>
        <v>22.112856137988654</v>
      </c>
      <c r="AB291" s="150">
        <f>VLOOKUP($B291,Snapshot!$D:$AJ,26,FALSE)</f>
        <v>8.65725335567104</v>
      </c>
      <c r="AC291" s="151">
        <f>VLOOKUP($B291,Snapshot!$D:$AJ,27,FALSE)</f>
        <v>12.644694975674508</v>
      </c>
      <c r="AD291" s="152">
        <f>VLOOKUP($B291,Snapshot!$D:$AJ,28,FALSE)</f>
        <v>18.890913905125355</v>
      </c>
      <c r="AE291" s="152">
        <f>VLOOKUP($B291,Snapshot!$D:$AJ,29,FALSE)</f>
        <v>0</v>
      </c>
    </row>
    <row r="292" spans="2:31" ht="12.75">
      <c r="B292" s="252" t="s">
        <v>690</v>
      </c>
      <c r="C292" s="165" t="s">
        <v>1426</v>
      </c>
      <c r="D292" s="177" t="s">
        <v>109</v>
      </c>
      <c r="E292" s="148">
        <f>VLOOKUP($B292,Snapshot!$D:$AJ,2,FALSE)</f>
        <v>672.4</v>
      </c>
      <c r="F292" s="148">
        <f>VLOOKUP($B292,Snapshot!$D:$AJ,3,FALSE)</f>
        <v>550</v>
      </c>
      <c r="G292" s="148">
        <f t="shared" si="91"/>
        <v>-18.203450327186204</v>
      </c>
      <c r="H292" s="149">
        <f>VLOOKUP($B292,Snapshot!$D:$AJ,8,FALSE)</f>
        <v>5.3588888888888881</v>
      </c>
      <c r="I292" s="153">
        <f>IF(VLOOKUP($B292,Snapshot!$D:$AJ,28,FALSE)="#N/A N/A","NA",VLOOKUP($B292,Snapshot!$D:$AJ,30,FALSE))</f>
        <v>66.373869999999997</v>
      </c>
      <c r="J292" s="154">
        <f>IF(VLOOKUP($B292,Snapshot!$D:$AJ,29,FALSE)="#N/A N/A","NA",VLOOKUP($B292,Snapshot!$D:$AJ,31,FALSE))</f>
        <v>69.434290000000004</v>
      </c>
      <c r="K292" s="154">
        <f>IF(VLOOKUP($B292,Snapshot!$D:$AJ,30,FALSE)="#N/A N/A","NA",VLOOKUP($B292,Snapshot!$D:$AJ,32,FALSE))</f>
        <v>-21.195430000000002</v>
      </c>
      <c r="L292" s="155">
        <f>IF(VLOOKUP($B292,Snapshot!$D:$AJ,31,FALSE)="#N/A N/A","NA",VLOOKUP($B292,Snapshot!$D:$AJ,33,FALSE))</f>
        <v>5.8397629999999996</v>
      </c>
      <c r="M292" s="150">
        <f>VLOOKUP($B292,Snapshot!$D:$AJ,11,FALSE)</f>
        <v>-22.374213836477988</v>
      </c>
      <c r="N292" s="151">
        <f>VLOOKUP($B292,Snapshot!$D:$AJ,12,FALSE)</f>
        <v>-33.163172796875017</v>
      </c>
      <c r="O292" s="152">
        <f>VLOOKUP($B292,Snapshot!$D:$AJ,13,FALSE)</f>
        <v>-13.822807082429106</v>
      </c>
      <c r="P292" s="151" t="str">
        <f>VLOOKUP($B292,Snapshot!$D:$AJ,14,FALSE)</f>
        <v>Loss</v>
      </c>
      <c r="Q292" s="151" t="str">
        <f>VLOOKUP($B292,Snapshot!$D:$AJ,15,FALSE)</f>
        <v>Loss</v>
      </c>
      <c r="R292" s="151" t="str">
        <f>VLOOKUP($B292,Snapshot!$D:$AJ,16,FALSE)</f>
        <v>Loss</v>
      </c>
      <c r="S292" s="150" t="str">
        <f>VLOOKUP($B292,Snapshot!$D:$AJ,17,FALSE)</f>
        <v>NM</v>
      </c>
      <c r="T292" s="151" t="str">
        <f>VLOOKUP($B292,Snapshot!$D:$AJ,18,FALSE)</f>
        <v>NM</v>
      </c>
      <c r="U292" s="152" t="str">
        <f>VLOOKUP($B292,Snapshot!$D:$AJ,19,FALSE)</f>
        <v>NM</v>
      </c>
      <c r="V292" s="150">
        <f>VLOOKUP($B292,Snapshot!$D:$AJ,20,FALSE)</f>
        <v>3.2157733261144195</v>
      </c>
      <c r="W292" s="151">
        <f>VLOOKUP($B292,Snapshot!$D:$AJ,21,FALSE)</f>
        <v>3.5649218425782774</v>
      </c>
      <c r="X292" s="152">
        <f>VLOOKUP($B292,Snapshot!$D:$AJ,22,FALSE)</f>
        <v>3.7723138429028902</v>
      </c>
      <c r="Y292" s="150" t="str">
        <f>VLOOKUP($B292,Snapshot!$D:$AJ,23,FALSE)</f>
        <v>NM</v>
      </c>
      <c r="Z292" s="151" t="str">
        <f>VLOOKUP($B292,Snapshot!$D:$AJ,24,FALSE)</f>
        <v>NM</v>
      </c>
      <c r="AA292" s="152" t="str">
        <f>VLOOKUP($B292,Snapshot!$D:$AJ,25,FALSE)</f>
        <v>NM</v>
      </c>
      <c r="AB292" s="150">
        <f>VLOOKUP($B292,Snapshot!$D:$AJ,26,FALSE)</f>
        <v>-10.824873627397656</v>
      </c>
      <c r="AC292" s="151">
        <f>VLOOKUP($B292,Snapshot!$D:$AJ,27,FALSE)</f>
        <v>-16.841028417842445</v>
      </c>
      <c r="AD292" s="152">
        <f>VLOOKUP($B292,Snapshot!$D:$AJ,28,FALSE)</f>
        <v>-7.6068126582415436</v>
      </c>
      <c r="AE292" s="152">
        <f>VLOOKUP($B292,Snapshot!$D:$AJ,29,FALSE)</f>
        <v>0</v>
      </c>
    </row>
    <row r="293" spans="2:31" ht="12.75">
      <c r="B293" s="252" t="s">
        <v>533</v>
      </c>
      <c r="C293" s="165" t="s">
        <v>1427</v>
      </c>
      <c r="D293" s="177" t="s">
        <v>109</v>
      </c>
      <c r="E293" s="148">
        <f>VLOOKUP($B293,Snapshot!$D:$AJ,2,FALSE)</f>
        <v>610.6</v>
      </c>
      <c r="F293" s="148">
        <f>VLOOKUP($B293,Snapshot!$D:$AJ,3,FALSE)</f>
        <v>550</v>
      </c>
      <c r="G293" s="148">
        <f t="shared" si="91"/>
        <v>-9.9246642646577072</v>
      </c>
      <c r="H293" s="149">
        <f>VLOOKUP($B293,Snapshot!$D:$AJ,8,FALSE)</f>
        <v>5.4998655913978496</v>
      </c>
      <c r="I293" s="153">
        <f>IF(VLOOKUP($B293,Snapshot!$D:$AJ,28,FALSE)="#N/A N/A","NA",VLOOKUP($B293,Snapshot!$D:$AJ,30,FALSE))</f>
        <v>7.4905400000000002</v>
      </c>
      <c r="J293" s="154">
        <f>IF(VLOOKUP($B293,Snapshot!$D:$AJ,29,FALSE)="#N/A N/A","NA",VLOOKUP($B293,Snapshot!$D:$AJ,31,FALSE))</f>
        <v>33.932879999999997</v>
      </c>
      <c r="K293" s="154">
        <f>IF(VLOOKUP($B293,Snapshot!$D:$AJ,30,FALSE)="#N/A N/A","NA",VLOOKUP($B293,Snapshot!$D:$AJ,32,FALSE))</f>
        <v>-0.69122159999999999</v>
      </c>
      <c r="L293" s="155">
        <f>IF(VLOOKUP($B293,Snapshot!$D:$AJ,31,FALSE)="#N/A N/A","NA",VLOOKUP($B293,Snapshot!$D:$AJ,33,FALSE))</f>
        <v>3.931915</v>
      </c>
      <c r="M293" s="150">
        <f>VLOOKUP($B293,Snapshot!$D:$AJ,11,FALSE)</f>
        <v>3.6601307189542482</v>
      </c>
      <c r="N293" s="151">
        <f>VLOOKUP($B293,Snapshot!$D:$AJ,12,FALSE)</f>
        <v>26.090180293873953</v>
      </c>
      <c r="O293" s="152">
        <f>VLOOKUP($B293,Snapshot!$D:$AJ,13,FALSE)</f>
        <v>45.005398251085005</v>
      </c>
      <c r="P293" s="151">
        <f>VLOOKUP($B293,Snapshot!$D:$AJ,14,FALSE)</f>
        <v>-93.742317577382948</v>
      </c>
      <c r="Q293" s="151">
        <f>VLOOKUP($B293,Snapshot!$D:$AJ,15,FALSE)</f>
        <v>612.82099731477058</v>
      </c>
      <c r="R293" s="151">
        <f>VLOOKUP($B293,Snapshot!$D:$AJ,16,FALSE)</f>
        <v>72.499376179674769</v>
      </c>
      <c r="S293" s="150">
        <f>VLOOKUP($B293,Snapshot!$D:$AJ,17,FALSE)</f>
        <v>166.82464285714286</v>
      </c>
      <c r="T293" s="151">
        <f>VLOOKUP($B293,Snapshot!$D:$AJ,18,FALSE)</f>
        <v>23.403441184473937</v>
      </c>
      <c r="U293" s="152">
        <f>VLOOKUP($B293,Snapshot!$D:$AJ,19,FALSE)</f>
        <v>13.567261344816107</v>
      </c>
      <c r="V293" s="150">
        <f>VLOOKUP($B293,Snapshot!$D:$AJ,20,FALSE)</f>
        <v>1.2430080219292943</v>
      </c>
      <c r="W293" s="151">
        <f>VLOOKUP($B293,Snapshot!$D:$AJ,21,FALSE)</f>
        <v>1.2068067956722772</v>
      </c>
      <c r="X293" s="152">
        <f>VLOOKUP($B293,Snapshot!$D:$AJ,22,FALSE)</f>
        <v>1.104295090075657</v>
      </c>
      <c r="Y293" s="150">
        <f>VLOOKUP($B293,Snapshot!$D:$AJ,23,FALSE)</f>
        <v>12.903150498640073</v>
      </c>
      <c r="Z293" s="151">
        <f>VLOOKUP($B293,Snapshot!$D:$AJ,24,FALSE)</f>
        <v>9.0089009382635687</v>
      </c>
      <c r="AA293" s="152">
        <f>VLOOKUP($B293,Snapshot!$D:$AJ,25,FALSE)</f>
        <v>7.235066306408255</v>
      </c>
      <c r="AB293" s="150">
        <f>VLOOKUP($B293,Snapshot!$D:$AJ,26,FALSE)</f>
        <v>1.083905932449434</v>
      </c>
      <c r="AC293" s="151">
        <f>VLOOKUP($B293,Snapshot!$D:$AJ,27,FALSE)</f>
        <v>7.9268155813517582</v>
      </c>
      <c r="AD293" s="152">
        <f>VLOOKUP($B293,Snapshot!$D:$AJ,28,FALSE)</f>
        <v>12.876909937411412</v>
      </c>
      <c r="AE293" s="152">
        <f>VLOOKUP($B293,Snapshot!$D:$AJ,29,FALSE)</f>
        <v>1.8375368490009827</v>
      </c>
    </row>
    <row r="294" spans="2:31" ht="12.75">
      <c r="B294" s="252" t="s">
        <v>689</v>
      </c>
      <c r="C294" s="165" t="s">
        <v>1428</v>
      </c>
      <c r="D294" s="177" t="s">
        <v>109</v>
      </c>
      <c r="E294" s="148">
        <f>VLOOKUP($B294,Snapshot!$D:$AJ,2,FALSE)</f>
        <v>278.25</v>
      </c>
      <c r="F294" s="148">
        <f>VLOOKUP($B294,Snapshot!$D:$AJ,3,FALSE)</f>
        <v>300</v>
      </c>
      <c r="G294" s="148">
        <f t="shared" si="91"/>
        <v>7.8167115902964923</v>
      </c>
      <c r="H294" s="149">
        <f>VLOOKUP($B294,Snapshot!$D:$AJ,8,FALSE)</f>
        <v>29.193130645664876</v>
      </c>
      <c r="I294" s="153">
        <f>IF(VLOOKUP($B294,Snapshot!$D:$AJ,28,FALSE)="#N/A N/A","NA",VLOOKUP($B294,Snapshot!$D:$AJ,30,FALSE))</f>
        <v>39.020740000000004</v>
      </c>
      <c r="J294" s="154">
        <f>IF(VLOOKUP($B294,Snapshot!$D:$AJ,29,FALSE)="#N/A N/A","NA",VLOOKUP($B294,Snapshot!$D:$AJ,31,FALSE))</f>
        <v>55.013930000000002</v>
      </c>
      <c r="K294" s="154">
        <f>IF(VLOOKUP($B294,Snapshot!$D:$AJ,30,FALSE)="#N/A N/A","NA",VLOOKUP($B294,Snapshot!$D:$AJ,32,FALSE))</f>
        <v>178.02760000000001</v>
      </c>
      <c r="L294" s="155">
        <f>IF(VLOOKUP($B294,Snapshot!$D:$AJ,31,FALSE)="#N/A N/A","NA",VLOOKUP($B294,Snapshot!$D:$AJ,33,FALSE))</f>
        <v>124.93940000000001</v>
      </c>
      <c r="M294" s="150">
        <f>VLOOKUP($B294,Snapshot!$D:$AJ,11,FALSE)</f>
        <v>0.40774616608451425</v>
      </c>
      <c r="N294" s="151">
        <f>VLOOKUP($B294,Snapshot!$D:$AJ,12,FALSE)</f>
        <v>0.94292094456082864</v>
      </c>
      <c r="O294" s="152">
        <f>VLOOKUP($B294,Snapshot!$D:$AJ,13,FALSE)</f>
        <v>3.1979723731231924</v>
      </c>
      <c r="P294" s="151" t="str">
        <f>VLOOKUP($B294,Snapshot!$D:$AJ,14,FALSE)</f>
        <v>LP</v>
      </c>
      <c r="Q294" s="151">
        <f>VLOOKUP($B294,Snapshot!$D:$AJ,15,FALSE)</f>
        <v>131.25194618393735</v>
      </c>
      <c r="R294" s="151">
        <f>VLOOKUP($B294,Snapshot!$D:$AJ,16,FALSE)</f>
        <v>239.15593789388865</v>
      </c>
      <c r="S294" s="150">
        <f>VLOOKUP($B294,Snapshot!$D:$AJ,17,FALSE)</f>
        <v>682.40984991217954</v>
      </c>
      <c r="T294" s="151">
        <f>VLOOKUP($B294,Snapshot!$D:$AJ,18,FALSE)</f>
        <v>295.09366782556378</v>
      </c>
      <c r="U294" s="152">
        <f>VLOOKUP($B294,Snapshot!$D:$AJ,19,FALSE)</f>
        <v>87.008256337204216</v>
      </c>
      <c r="V294" s="150">
        <f>VLOOKUP($B294,Snapshot!$D:$AJ,20,FALSE)</f>
        <v>11.73398605394479</v>
      </c>
      <c r="W294" s="151">
        <f>VLOOKUP($B294,Snapshot!$D:$AJ,21,FALSE)</f>
        <v>11.285244139800897</v>
      </c>
      <c r="X294" s="152">
        <f>VLOOKUP($B294,Snapshot!$D:$AJ,22,FALSE)</f>
        <v>9.9895660463678073</v>
      </c>
      <c r="Y294" s="150">
        <f>VLOOKUP($B294,Snapshot!$D:$AJ,23,FALSE)</f>
        <v>5938.7738929575007</v>
      </c>
      <c r="Z294" s="151">
        <f>VLOOKUP($B294,Snapshot!$D:$AJ,24,FALSE)</f>
        <v>354.34037713935965</v>
      </c>
      <c r="AA294" s="152">
        <f>VLOOKUP($B294,Snapshot!$D:$AJ,25,FALSE)</f>
        <v>77.469625751378402</v>
      </c>
      <c r="AB294" s="150">
        <f>VLOOKUP($B294,Snapshot!$D:$AJ,26,FALSE)</f>
        <v>1.7605987038783331</v>
      </c>
      <c r="AC294" s="151">
        <f>VLOOKUP($B294,Snapshot!$D:$AJ,27,FALSE)</f>
        <v>3.8988437959651421</v>
      </c>
      <c r="AD294" s="152">
        <f>VLOOKUP($B294,Snapshot!$D:$AJ,28,FALSE)</f>
        <v>12.180396272352583</v>
      </c>
      <c r="AE294" s="152">
        <f>VLOOKUP($B294,Snapshot!$D:$AJ,29,FALSE)</f>
        <v>0</v>
      </c>
    </row>
    <row r="295" spans="2:31" ht="12.75">
      <c r="B295" s="252"/>
      <c r="C295" s="165"/>
      <c r="D295" s="177"/>
      <c r="E295" s="148"/>
      <c r="F295" s="148"/>
      <c r="G295" s="148"/>
      <c r="H295" s="149"/>
      <c r="I295" s="153"/>
      <c r="J295" s="154"/>
      <c r="K295" s="154"/>
      <c r="L295" s="155"/>
      <c r="M295" s="150"/>
      <c r="N295" s="151"/>
      <c r="O295" s="152"/>
      <c r="P295" s="151"/>
      <c r="Q295" s="151"/>
      <c r="R295" s="151"/>
      <c r="S295" s="150"/>
      <c r="T295" s="151"/>
      <c r="U295" s="152"/>
      <c r="V295" s="150"/>
      <c r="W295" s="151"/>
      <c r="X295" s="152"/>
      <c r="Y295" s="150"/>
      <c r="Z295" s="151"/>
      <c r="AA295" s="152"/>
      <c r="AB295" s="150"/>
      <c r="AC295" s="151"/>
      <c r="AD295" s="152"/>
      <c r="AE295" s="152"/>
    </row>
    <row r="296" spans="2:31"/>
  </sheetData>
  <autoFilter ref="B13:CS14" xr:uid="{00000000-0009-0000-0000-000001000000}"/>
  <mergeCells count="16">
    <mergeCell ref="B11:B12"/>
    <mergeCell ref="E11:E12"/>
    <mergeCell ref="F11:F12"/>
    <mergeCell ref="G11:G12"/>
    <mergeCell ref="D11:D12"/>
    <mergeCell ref="Y11:AA11"/>
    <mergeCell ref="AB11:AD11"/>
    <mergeCell ref="C9:D9"/>
    <mergeCell ref="C10:D10"/>
    <mergeCell ref="V11:X11"/>
    <mergeCell ref="I11:L11"/>
    <mergeCell ref="M11:O11"/>
    <mergeCell ref="P11:R11"/>
    <mergeCell ref="S11:U11"/>
    <mergeCell ref="H11:H12"/>
    <mergeCell ref="C11:C12"/>
  </mergeCells>
  <conditionalFormatting sqref="P85:R95 P135:R138 P80:R83 P98:R99 P113:R116 P128:R130 P49:R51 P43:R47 P102:R103 P132:R133 P53:R66 P28:R35 P68:R76 P20:R26 I14:L35 P108:R111 P118:R126 I68:L76 P140:R150 I132:L150 I37:L51 P37:R40 P78:R78 P152:R164 P176:R184 P197:R201 I197:L201 I152:L192 I78:L130">
    <cfRule type="cellIs" dxfId="8758" priority="1105" operator="greaterThanOrEqual">
      <formula>0</formula>
    </cfRule>
    <cfRule type="cellIs" dxfId="8757" priority="1106" operator="lessThanOrEqual">
      <formula>0</formula>
    </cfRule>
  </conditionalFormatting>
  <conditionalFormatting sqref="AJ1:AL1">
    <cfRule type="cellIs" dxfId="8756" priority="1101" stopIfTrue="1" operator="equal">
      <formula>"#N/A N/A"</formula>
    </cfRule>
  </conditionalFormatting>
  <conditionalFormatting sqref="Q1 AE1:AH1 AC1">
    <cfRule type="cellIs" dxfId="8755" priority="1098" stopIfTrue="1" operator="lessThan">
      <formula>0</formula>
    </cfRule>
  </conditionalFormatting>
  <conditionalFormatting sqref="AI1">
    <cfRule type="cellIs" dxfId="8754" priority="1099" stopIfTrue="1" operator="equal">
      <formula>"#N/A N/A"</formula>
    </cfRule>
  </conditionalFormatting>
  <conditionalFormatting sqref="P14:R18 P166:R168 P188:R192 P170:R174">
    <cfRule type="cellIs" dxfId="8753" priority="1096" operator="greaterThanOrEqual">
      <formula>0</formula>
    </cfRule>
    <cfRule type="cellIs" dxfId="8752" priority="1097" operator="lessThanOrEqual">
      <formula>0</formula>
    </cfRule>
  </conditionalFormatting>
  <conditionalFormatting sqref="G14:G18 G166:G168 G85:G95 G135:G138 G80:G83 G98:G99 G113:G116 G128:G130 G49:G51 G43:G47 G102:G103 G132:G133 G53:G66 G28:G35 G68:G76 G20:G26 G108:G111 G118:G126 G140:G150 G37:G40 G78 G152:G164 G188:G192 G170:G174 G176:G184 G197:G201">
    <cfRule type="cellIs" dxfId="8751" priority="1087" operator="lessThanOrEqual">
      <formula>0</formula>
    </cfRule>
    <cfRule type="cellIs" dxfId="8750" priority="1088" operator="greaterThanOrEqual">
      <formula>0</formula>
    </cfRule>
  </conditionalFormatting>
  <conditionalFormatting sqref="M14:O18 M166:O168 M85:O95 M135:O138 M80:O83 M98:O99 M113:O116 M128:O130 M49:O51 M43:O47 M102:O103 M132:O133 M53:O66 M28:O35 M68:O76 M20:O26 M108:O111 M118:O126 M140:O150 M37:O40 M78:O78 M152:O164 M188:O192 M170:O174 M176:O184 M197:O201">
    <cfRule type="cellIs" dxfId="8749" priority="1086" operator="lessThan">
      <formula>0</formula>
    </cfRule>
  </conditionalFormatting>
  <conditionalFormatting sqref="P165:R165">
    <cfRule type="cellIs" dxfId="8748" priority="1082" operator="greaterThanOrEqual">
      <formula>0</formula>
    </cfRule>
    <cfRule type="cellIs" dxfId="8747" priority="1083" operator="lessThanOrEqual">
      <formula>0</formula>
    </cfRule>
  </conditionalFormatting>
  <conditionalFormatting sqref="G165">
    <cfRule type="cellIs" dxfId="8746" priority="1080" operator="lessThanOrEqual">
      <formula>0</formula>
    </cfRule>
    <cfRule type="cellIs" dxfId="8745" priority="1081" operator="greaterThanOrEqual">
      <formula>0</formula>
    </cfRule>
  </conditionalFormatting>
  <conditionalFormatting sqref="M165:O165">
    <cfRule type="cellIs" dxfId="8744" priority="1079" operator="lessThan">
      <formula>0</formula>
    </cfRule>
  </conditionalFormatting>
  <conditionalFormatting sqref="P19:R19">
    <cfRule type="cellIs" dxfId="8743" priority="1075" operator="greaterThanOrEqual">
      <formula>0</formula>
    </cfRule>
    <cfRule type="cellIs" dxfId="8742" priority="1076" operator="lessThanOrEqual">
      <formula>0</formula>
    </cfRule>
  </conditionalFormatting>
  <conditionalFormatting sqref="G19">
    <cfRule type="cellIs" dxfId="8741" priority="1073" operator="lessThanOrEqual">
      <formula>0</formula>
    </cfRule>
    <cfRule type="cellIs" dxfId="8740" priority="1074" operator="greaterThanOrEqual">
      <formula>0</formula>
    </cfRule>
  </conditionalFormatting>
  <conditionalFormatting sqref="M19:O19">
    <cfRule type="cellIs" dxfId="8739" priority="1072" operator="lessThan">
      <formula>0</formula>
    </cfRule>
  </conditionalFormatting>
  <conditionalFormatting sqref="P187:R187">
    <cfRule type="cellIs" dxfId="8738" priority="1068" operator="greaterThanOrEqual">
      <formula>0</formula>
    </cfRule>
    <cfRule type="cellIs" dxfId="8737" priority="1069" operator="lessThanOrEqual">
      <formula>0</formula>
    </cfRule>
  </conditionalFormatting>
  <conditionalFormatting sqref="G187">
    <cfRule type="cellIs" dxfId="8736" priority="1066" operator="lessThanOrEqual">
      <formula>0</formula>
    </cfRule>
    <cfRule type="cellIs" dxfId="8735" priority="1067" operator="greaterThanOrEqual">
      <formula>0</formula>
    </cfRule>
  </conditionalFormatting>
  <conditionalFormatting sqref="M187:O187">
    <cfRule type="cellIs" dxfId="8734" priority="1065" operator="lessThan">
      <formula>0</formula>
    </cfRule>
  </conditionalFormatting>
  <conditionalFormatting sqref="P84:R84">
    <cfRule type="cellIs" dxfId="8733" priority="1063" operator="greaterThanOrEqual">
      <formula>0</formula>
    </cfRule>
    <cfRule type="cellIs" dxfId="8732" priority="1064" operator="lessThanOrEqual">
      <formula>0</formula>
    </cfRule>
  </conditionalFormatting>
  <conditionalFormatting sqref="G84">
    <cfRule type="cellIs" dxfId="8731" priority="1061" operator="lessThanOrEqual">
      <formula>0</formula>
    </cfRule>
    <cfRule type="cellIs" dxfId="8730" priority="1062" operator="greaterThanOrEqual">
      <formula>0</formula>
    </cfRule>
  </conditionalFormatting>
  <conditionalFormatting sqref="M84:O84">
    <cfRule type="cellIs" dxfId="8729" priority="1060" operator="lessThan">
      <formula>0</formula>
    </cfRule>
  </conditionalFormatting>
  <conditionalFormatting sqref="P178:R178">
    <cfRule type="cellIs" dxfId="8728" priority="1056" operator="greaterThanOrEqual">
      <formula>0</formula>
    </cfRule>
    <cfRule type="cellIs" dxfId="8727" priority="1057" operator="lessThanOrEqual">
      <formula>0</formula>
    </cfRule>
  </conditionalFormatting>
  <conditionalFormatting sqref="G178">
    <cfRule type="cellIs" dxfId="8726" priority="1054" operator="lessThanOrEqual">
      <formula>0</formula>
    </cfRule>
    <cfRule type="cellIs" dxfId="8725" priority="1055" operator="greaterThanOrEqual">
      <formula>0</formula>
    </cfRule>
  </conditionalFormatting>
  <conditionalFormatting sqref="M178:O178">
    <cfRule type="cellIs" dxfId="8724" priority="1053" operator="lessThan">
      <formula>0</formula>
    </cfRule>
  </conditionalFormatting>
  <conditionalFormatting sqref="P184:R184">
    <cfRule type="cellIs" dxfId="8723" priority="1049" operator="greaterThanOrEqual">
      <formula>0</formula>
    </cfRule>
    <cfRule type="cellIs" dxfId="8722" priority="1050" operator="lessThanOrEqual">
      <formula>0</formula>
    </cfRule>
  </conditionalFormatting>
  <conditionalFormatting sqref="G184">
    <cfRule type="cellIs" dxfId="8721" priority="1047" operator="lessThanOrEqual">
      <formula>0</formula>
    </cfRule>
    <cfRule type="cellIs" dxfId="8720" priority="1048" operator="greaterThanOrEqual">
      <formula>0</formula>
    </cfRule>
  </conditionalFormatting>
  <conditionalFormatting sqref="M184:O184">
    <cfRule type="cellIs" dxfId="8719" priority="1046" operator="lessThan">
      <formula>0</formula>
    </cfRule>
  </conditionalFormatting>
  <conditionalFormatting sqref="P134:R134">
    <cfRule type="cellIs" dxfId="8718" priority="1044" operator="greaterThanOrEqual">
      <formula>0</formula>
    </cfRule>
    <cfRule type="cellIs" dxfId="8717" priority="1045" operator="lessThanOrEqual">
      <formula>0</formula>
    </cfRule>
  </conditionalFormatting>
  <conditionalFormatting sqref="G134">
    <cfRule type="cellIs" dxfId="8716" priority="1042" operator="lessThanOrEqual">
      <formula>0</formula>
    </cfRule>
    <cfRule type="cellIs" dxfId="8715" priority="1043" operator="greaterThanOrEqual">
      <formula>0</formula>
    </cfRule>
  </conditionalFormatting>
  <conditionalFormatting sqref="M134:O134">
    <cfRule type="cellIs" dxfId="8714" priority="1041" operator="lessThan">
      <formula>0</formula>
    </cfRule>
  </conditionalFormatting>
  <conditionalFormatting sqref="P48:R48">
    <cfRule type="cellIs" dxfId="8713" priority="1039" operator="greaterThanOrEqual">
      <formula>0</formula>
    </cfRule>
    <cfRule type="cellIs" dxfId="8712" priority="1040" operator="lessThanOrEqual">
      <formula>0</formula>
    </cfRule>
  </conditionalFormatting>
  <conditionalFormatting sqref="G48">
    <cfRule type="cellIs" dxfId="8711" priority="1037" operator="lessThanOrEqual">
      <formula>0</formula>
    </cfRule>
    <cfRule type="cellIs" dxfId="8710" priority="1038" operator="greaterThanOrEqual">
      <formula>0</formula>
    </cfRule>
  </conditionalFormatting>
  <conditionalFormatting sqref="M48:O48">
    <cfRule type="cellIs" dxfId="8709" priority="1036" operator="lessThan">
      <formula>0</formula>
    </cfRule>
  </conditionalFormatting>
  <conditionalFormatting sqref="P172:R172">
    <cfRule type="cellIs" dxfId="8708" priority="1032" operator="greaterThanOrEqual">
      <formula>0</formula>
    </cfRule>
    <cfRule type="cellIs" dxfId="8707" priority="1033" operator="lessThanOrEqual">
      <formula>0</formula>
    </cfRule>
  </conditionalFormatting>
  <conditionalFormatting sqref="G172">
    <cfRule type="cellIs" dxfId="8706" priority="1030" operator="lessThanOrEqual">
      <formula>0</formula>
    </cfRule>
    <cfRule type="cellIs" dxfId="8705" priority="1031" operator="greaterThanOrEqual">
      <formula>0</formula>
    </cfRule>
  </conditionalFormatting>
  <conditionalFormatting sqref="M172:O172">
    <cfRule type="cellIs" dxfId="8704" priority="1029" operator="lessThan">
      <formula>0</formula>
    </cfRule>
  </conditionalFormatting>
  <conditionalFormatting sqref="P79:R79">
    <cfRule type="cellIs" dxfId="8703" priority="1020" operator="greaterThanOrEqual">
      <formula>0</formula>
    </cfRule>
    <cfRule type="cellIs" dxfId="8702" priority="1021" operator="lessThanOrEqual">
      <formula>0</formula>
    </cfRule>
  </conditionalFormatting>
  <conditionalFormatting sqref="G79">
    <cfRule type="cellIs" dxfId="8701" priority="1018" operator="lessThanOrEqual">
      <formula>0</formula>
    </cfRule>
    <cfRule type="cellIs" dxfId="8700" priority="1019" operator="greaterThanOrEqual">
      <formula>0</formula>
    </cfRule>
  </conditionalFormatting>
  <conditionalFormatting sqref="M79:O79">
    <cfRule type="cellIs" dxfId="8699" priority="1017" operator="lessThan">
      <formula>0</formula>
    </cfRule>
  </conditionalFormatting>
  <conditionalFormatting sqref="P174:R174">
    <cfRule type="cellIs" dxfId="8698" priority="1013" operator="greaterThanOrEqual">
      <formula>0</formula>
    </cfRule>
    <cfRule type="cellIs" dxfId="8697" priority="1014" operator="lessThanOrEqual">
      <formula>0</formula>
    </cfRule>
  </conditionalFormatting>
  <conditionalFormatting sqref="G174">
    <cfRule type="cellIs" dxfId="8696" priority="1011" operator="lessThanOrEqual">
      <formula>0</formula>
    </cfRule>
    <cfRule type="cellIs" dxfId="8695" priority="1012" operator="greaterThanOrEqual">
      <formula>0</formula>
    </cfRule>
  </conditionalFormatting>
  <conditionalFormatting sqref="M174:O174">
    <cfRule type="cellIs" dxfId="8694" priority="1010" operator="lessThan">
      <formula>0</formula>
    </cfRule>
  </conditionalFormatting>
  <conditionalFormatting sqref="P96:R96">
    <cfRule type="cellIs" dxfId="8693" priority="1008" operator="greaterThanOrEqual">
      <formula>0</formula>
    </cfRule>
    <cfRule type="cellIs" dxfId="8692" priority="1009" operator="lessThanOrEqual">
      <formula>0</formula>
    </cfRule>
  </conditionalFormatting>
  <conditionalFormatting sqref="G96">
    <cfRule type="cellIs" dxfId="8691" priority="1006" operator="lessThanOrEqual">
      <formula>0</formula>
    </cfRule>
    <cfRule type="cellIs" dxfId="8690" priority="1007" operator="greaterThanOrEqual">
      <formula>0</formula>
    </cfRule>
  </conditionalFormatting>
  <conditionalFormatting sqref="M96:O96">
    <cfRule type="cellIs" dxfId="8689" priority="1005" operator="lessThan">
      <formula>0</formula>
    </cfRule>
  </conditionalFormatting>
  <conditionalFormatting sqref="P112:R112">
    <cfRule type="cellIs" dxfId="8688" priority="996" operator="greaterThanOrEqual">
      <formula>0</formula>
    </cfRule>
    <cfRule type="cellIs" dxfId="8687" priority="997" operator="lessThanOrEqual">
      <formula>0</formula>
    </cfRule>
  </conditionalFormatting>
  <conditionalFormatting sqref="G112">
    <cfRule type="cellIs" dxfId="8686" priority="994" operator="lessThanOrEqual">
      <formula>0</formula>
    </cfRule>
    <cfRule type="cellIs" dxfId="8685" priority="995" operator="greaterThanOrEqual">
      <formula>0</formula>
    </cfRule>
  </conditionalFormatting>
  <conditionalFormatting sqref="M112:O112">
    <cfRule type="cellIs" dxfId="8684" priority="993" operator="lessThan">
      <formula>0</formula>
    </cfRule>
  </conditionalFormatting>
  <conditionalFormatting sqref="P117:R117">
    <cfRule type="cellIs" dxfId="8683" priority="991" operator="greaterThanOrEqual">
      <formula>0</formula>
    </cfRule>
    <cfRule type="cellIs" dxfId="8682" priority="992" operator="lessThanOrEqual">
      <formula>0</formula>
    </cfRule>
  </conditionalFormatting>
  <conditionalFormatting sqref="G117">
    <cfRule type="cellIs" dxfId="8681" priority="989" operator="lessThanOrEqual">
      <formula>0</formula>
    </cfRule>
    <cfRule type="cellIs" dxfId="8680" priority="990" operator="greaterThanOrEqual">
      <formula>0</formula>
    </cfRule>
  </conditionalFormatting>
  <conditionalFormatting sqref="M117:O117">
    <cfRule type="cellIs" dxfId="8679" priority="988" operator="lessThan">
      <formula>0</formula>
    </cfRule>
  </conditionalFormatting>
  <conditionalFormatting sqref="P100:R100">
    <cfRule type="cellIs" dxfId="8678" priority="979" operator="greaterThanOrEqual">
      <formula>0</formula>
    </cfRule>
    <cfRule type="cellIs" dxfId="8677" priority="980" operator="lessThanOrEqual">
      <formula>0</formula>
    </cfRule>
  </conditionalFormatting>
  <conditionalFormatting sqref="G100">
    <cfRule type="cellIs" dxfId="8676" priority="977" operator="lessThanOrEqual">
      <formula>0</formula>
    </cfRule>
    <cfRule type="cellIs" dxfId="8675" priority="978" operator="greaterThanOrEqual">
      <formula>0</formula>
    </cfRule>
  </conditionalFormatting>
  <conditionalFormatting sqref="M100:O100">
    <cfRule type="cellIs" dxfId="8674" priority="976" operator="lessThan">
      <formula>0</formula>
    </cfRule>
  </conditionalFormatting>
  <conditionalFormatting sqref="P101:R101">
    <cfRule type="cellIs" dxfId="8673" priority="974" operator="greaterThanOrEqual">
      <formula>0</formula>
    </cfRule>
    <cfRule type="cellIs" dxfId="8672" priority="975" operator="lessThanOrEqual">
      <formula>0</formula>
    </cfRule>
  </conditionalFormatting>
  <conditionalFormatting sqref="G101">
    <cfRule type="cellIs" dxfId="8671" priority="972" operator="lessThanOrEqual">
      <formula>0</formula>
    </cfRule>
    <cfRule type="cellIs" dxfId="8670" priority="973" operator="greaterThanOrEqual">
      <formula>0</formula>
    </cfRule>
  </conditionalFormatting>
  <conditionalFormatting sqref="M101:O101">
    <cfRule type="cellIs" dxfId="8669" priority="971" operator="lessThan">
      <formula>0</formula>
    </cfRule>
  </conditionalFormatting>
  <conditionalFormatting sqref="P194:R194">
    <cfRule type="cellIs" dxfId="8668" priority="967" operator="greaterThanOrEqual">
      <formula>0</formula>
    </cfRule>
    <cfRule type="cellIs" dxfId="8667" priority="968" operator="lessThanOrEqual">
      <formula>0</formula>
    </cfRule>
  </conditionalFormatting>
  <conditionalFormatting sqref="G194">
    <cfRule type="cellIs" dxfId="8666" priority="965" operator="lessThanOrEqual">
      <formula>0</formula>
    </cfRule>
    <cfRule type="cellIs" dxfId="8665" priority="966" operator="greaterThanOrEqual">
      <formula>0</formula>
    </cfRule>
  </conditionalFormatting>
  <conditionalFormatting sqref="M194:O194">
    <cfRule type="cellIs" dxfId="8664" priority="964" operator="lessThan">
      <formula>0</formula>
    </cfRule>
  </conditionalFormatting>
  <conditionalFormatting sqref="P175:R175">
    <cfRule type="cellIs" dxfId="8663" priority="960" operator="greaterThanOrEqual">
      <formula>0</formula>
    </cfRule>
    <cfRule type="cellIs" dxfId="8662" priority="961" operator="lessThanOrEqual">
      <formula>0</formula>
    </cfRule>
  </conditionalFormatting>
  <conditionalFormatting sqref="G175">
    <cfRule type="cellIs" dxfId="8661" priority="958" operator="lessThanOrEqual">
      <formula>0</formula>
    </cfRule>
    <cfRule type="cellIs" dxfId="8660" priority="959" operator="greaterThanOrEqual">
      <formula>0</formula>
    </cfRule>
  </conditionalFormatting>
  <conditionalFormatting sqref="M175:O175">
    <cfRule type="cellIs" dxfId="8659" priority="957" operator="lessThan">
      <formula>0</formula>
    </cfRule>
  </conditionalFormatting>
  <conditionalFormatting sqref="P189:R189">
    <cfRule type="cellIs" dxfId="8658" priority="953" operator="greaterThanOrEqual">
      <formula>0</formula>
    </cfRule>
    <cfRule type="cellIs" dxfId="8657" priority="954" operator="lessThanOrEqual">
      <formula>0</formula>
    </cfRule>
  </conditionalFormatting>
  <conditionalFormatting sqref="G189">
    <cfRule type="cellIs" dxfId="8656" priority="951" operator="lessThanOrEqual">
      <formula>0</formula>
    </cfRule>
    <cfRule type="cellIs" dxfId="8655" priority="952" operator="greaterThanOrEqual">
      <formula>0</formula>
    </cfRule>
  </conditionalFormatting>
  <conditionalFormatting sqref="M189:O189">
    <cfRule type="cellIs" dxfId="8654" priority="950" operator="lessThan">
      <formula>0</formula>
    </cfRule>
  </conditionalFormatting>
  <conditionalFormatting sqref="P193:R193">
    <cfRule type="cellIs" dxfId="8653" priority="946" operator="greaterThanOrEqual">
      <formula>0</formula>
    </cfRule>
    <cfRule type="cellIs" dxfId="8652" priority="947" operator="lessThanOrEqual">
      <formula>0</formula>
    </cfRule>
  </conditionalFormatting>
  <conditionalFormatting sqref="G193">
    <cfRule type="cellIs" dxfId="8651" priority="944" operator="lessThanOrEqual">
      <formula>0</formula>
    </cfRule>
    <cfRule type="cellIs" dxfId="8650" priority="945" operator="greaterThanOrEqual">
      <formula>0</formula>
    </cfRule>
  </conditionalFormatting>
  <conditionalFormatting sqref="M193:O193">
    <cfRule type="cellIs" dxfId="8649" priority="943" operator="lessThan">
      <formula>0</formula>
    </cfRule>
  </conditionalFormatting>
  <conditionalFormatting sqref="P104:R107">
    <cfRule type="cellIs" dxfId="8648" priority="929" operator="greaterThanOrEqual">
      <formula>0</formula>
    </cfRule>
    <cfRule type="cellIs" dxfId="8647" priority="930" operator="lessThanOrEqual">
      <formula>0</formula>
    </cfRule>
  </conditionalFormatting>
  <conditionalFormatting sqref="G104:G107">
    <cfRule type="cellIs" dxfId="8646" priority="927" operator="lessThanOrEqual">
      <formula>0</formula>
    </cfRule>
    <cfRule type="cellIs" dxfId="8645" priority="928" operator="greaterThanOrEqual">
      <formula>0</formula>
    </cfRule>
  </conditionalFormatting>
  <conditionalFormatting sqref="M104:O107">
    <cfRule type="cellIs" dxfId="8644" priority="926" operator="lessThan">
      <formula>0</formula>
    </cfRule>
  </conditionalFormatting>
  <conditionalFormatting sqref="P127:R127">
    <cfRule type="cellIs" dxfId="8643" priority="924" operator="greaterThanOrEqual">
      <formula>0</formula>
    </cfRule>
    <cfRule type="cellIs" dxfId="8642" priority="925" operator="lessThanOrEqual">
      <formula>0</formula>
    </cfRule>
  </conditionalFormatting>
  <conditionalFormatting sqref="G127">
    <cfRule type="cellIs" dxfId="8641" priority="922" operator="lessThanOrEqual">
      <formula>0</formula>
    </cfRule>
    <cfRule type="cellIs" dxfId="8640" priority="923" operator="greaterThanOrEqual">
      <formula>0</formula>
    </cfRule>
  </conditionalFormatting>
  <conditionalFormatting sqref="M127:O127">
    <cfRule type="cellIs" dxfId="8639" priority="921" operator="lessThan">
      <formula>0</formula>
    </cfRule>
  </conditionalFormatting>
  <conditionalFormatting sqref="P139:R139">
    <cfRule type="cellIs" dxfId="8638" priority="900" operator="greaterThanOrEqual">
      <formula>0</formula>
    </cfRule>
    <cfRule type="cellIs" dxfId="8637" priority="901" operator="lessThanOrEqual">
      <formula>0</formula>
    </cfRule>
  </conditionalFormatting>
  <conditionalFormatting sqref="G139">
    <cfRule type="cellIs" dxfId="8636" priority="898" operator="lessThanOrEqual">
      <formula>0</formula>
    </cfRule>
    <cfRule type="cellIs" dxfId="8635" priority="899" operator="greaterThanOrEqual">
      <formula>0</formula>
    </cfRule>
  </conditionalFormatting>
  <conditionalFormatting sqref="M139:O139">
    <cfRule type="cellIs" dxfId="8634" priority="897" operator="lessThan">
      <formula>0</formula>
    </cfRule>
  </conditionalFormatting>
  <conditionalFormatting sqref="P41:R41">
    <cfRule type="cellIs" dxfId="8633" priority="895" operator="greaterThanOrEqual">
      <formula>0</formula>
    </cfRule>
    <cfRule type="cellIs" dxfId="8632" priority="896" operator="lessThanOrEqual">
      <formula>0</formula>
    </cfRule>
  </conditionalFormatting>
  <conditionalFormatting sqref="G41">
    <cfRule type="cellIs" dxfId="8631" priority="893" operator="lessThanOrEqual">
      <formula>0</formula>
    </cfRule>
    <cfRule type="cellIs" dxfId="8630" priority="894" operator="greaterThanOrEqual">
      <formula>0</formula>
    </cfRule>
  </conditionalFormatting>
  <conditionalFormatting sqref="M41:O41">
    <cfRule type="cellIs" dxfId="8629" priority="892" operator="lessThan">
      <formula>0</formula>
    </cfRule>
  </conditionalFormatting>
  <conditionalFormatting sqref="P185:R185">
    <cfRule type="cellIs" dxfId="8628" priority="888" operator="greaterThanOrEqual">
      <formula>0</formula>
    </cfRule>
    <cfRule type="cellIs" dxfId="8627" priority="889" operator="lessThanOrEqual">
      <formula>0</formula>
    </cfRule>
  </conditionalFormatting>
  <conditionalFormatting sqref="G185">
    <cfRule type="cellIs" dxfId="8626" priority="886" operator="lessThanOrEqual">
      <formula>0</formula>
    </cfRule>
    <cfRule type="cellIs" dxfId="8625" priority="887" operator="greaterThanOrEqual">
      <formula>0</formula>
    </cfRule>
  </conditionalFormatting>
  <conditionalFormatting sqref="M185:O185">
    <cfRule type="cellIs" dxfId="8624" priority="885" operator="lessThan">
      <formula>0</formula>
    </cfRule>
  </conditionalFormatting>
  <conditionalFormatting sqref="P169:R169">
    <cfRule type="cellIs" dxfId="8623" priority="881" operator="greaterThanOrEqual">
      <formula>0</formula>
    </cfRule>
    <cfRule type="cellIs" dxfId="8622" priority="882" operator="lessThanOrEqual">
      <formula>0</formula>
    </cfRule>
  </conditionalFormatting>
  <conditionalFormatting sqref="G169">
    <cfRule type="cellIs" dxfId="8621" priority="879" operator="lessThanOrEqual">
      <formula>0</formula>
    </cfRule>
    <cfRule type="cellIs" dxfId="8620" priority="880" operator="greaterThanOrEqual">
      <formula>0</formula>
    </cfRule>
  </conditionalFormatting>
  <conditionalFormatting sqref="M169:O169">
    <cfRule type="cellIs" dxfId="8619" priority="878" operator="lessThan">
      <formula>0</formula>
    </cfRule>
  </conditionalFormatting>
  <conditionalFormatting sqref="P42:R42">
    <cfRule type="cellIs" dxfId="8618" priority="876" operator="greaterThanOrEqual">
      <formula>0</formula>
    </cfRule>
    <cfRule type="cellIs" dxfId="8617" priority="877" operator="lessThanOrEqual">
      <formula>0</formula>
    </cfRule>
  </conditionalFormatting>
  <conditionalFormatting sqref="G42">
    <cfRule type="cellIs" dxfId="8616" priority="874" operator="lessThanOrEqual">
      <formula>0</formula>
    </cfRule>
    <cfRule type="cellIs" dxfId="8615" priority="875" operator="greaterThanOrEqual">
      <formula>0</formula>
    </cfRule>
  </conditionalFormatting>
  <conditionalFormatting sqref="M42:O42">
    <cfRule type="cellIs" dxfId="8614" priority="873" operator="lessThan">
      <formula>0</formula>
    </cfRule>
  </conditionalFormatting>
  <conditionalFormatting sqref="P27:R27">
    <cfRule type="cellIs" dxfId="8613" priority="871" operator="greaterThanOrEqual">
      <formula>0</formula>
    </cfRule>
    <cfRule type="cellIs" dxfId="8612" priority="872" operator="lessThanOrEqual">
      <formula>0</formula>
    </cfRule>
  </conditionalFormatting>
  <conditionalFormatting sqref="G27">
    <cfRule type="cellIs" dxfId="8611" priority="869" operator="lessThanOrEqual">
      <formula>0</formula>
    </cfRule>
    <cfRule type="cellIs" dxfId="8610" priority="870" operator="greaterThanOrEqual">
      <formula>0</formula>
    </cfRule>
  </conditionalFormatting>
  <conditionalFormatting sqref="M27:O27">
    <cfRule type="cellIs" dxfId="8609" priority="868" operator="lessThan">
      <formula>0</formula>
    </cfRule>
  </conditionalFormatting>
  <conditionalFormatting sqref="P97:R97">
    <cfRule type="cellIs" dxfId="8608" priority="854" operator="greaterThanOrEqual">
      <formula>0</formula>
    </cfRule>
    <cfRule type="cellIs" dxfId="8607" priority="855" operator="lessThanOrEqual">
      <formula>0</formula>
    </cfRule>
  </conditionalFormatting>
  <conditionalFormatting sqref="G97">
    <cfRule type="cellIs" dxfId="8606" priority="852" operator="lessThanOrEqual">
      <formula>0</formula>
    </cfRule>
    <cfRule type="cellIs" dxfId="8605" priority="853" operator="greaterThanOrEqual">
      <formula>0</formula>
    </cfRule>
  </conditionalFormatting>
  <conditionalFormatting sqref="M97:O97">
    <cfRule type="cellIs" dxfId="8604" priority="851" operator="lessThan">
      <formula>0</formula>
    </cfRule>
  </conditionalFormatting>
  <conditionalFormatting sqref="I53:L66 I193:L195">
    <cfRule type="cellIs" dxfId="8603" priority="847" operator="greaterThanOrEqual">
      <formula>0</formula>
    </cfRule>
    <cfRule type="cellIs" dxfId="8602" priority="848" operator="lessThanOrEqual">
      <formula>0</formula>
    </cfRule>
  </conditionalFormatting>
  <conditionalFormatting sqref="P195:R195">
    <cfRule type="cellIs" dxfId="8601" priority="845" operator="greaterThanOrEqual">
      <formula>0</formula>
    </cfRule>
    <cfRule type="cellIs" dxfId="8600" priority="846" operator="lessThanOrEqual">
      <formula>0</formula>
    </cfRule>
  </conditionalFormatting>
  <conditionalFormatting sqref="G195">
    <cfRule type="cellIs" dxfId="8599" priority="843" operator="lessThanOrEqual">
      <formula>0</formula>
    </cfRule>
    <cfRule type="cellIs" dxfId="8598" priority="844" operator="greaterThanOrEqual">
      <formula>0</formula>
    </cfRule>
  </conditionalFormatting>
  <conditionalFormatting sqref="M195:O195">
    <cfRule type="cellIs" dxfId="8597" priority="842" operator="lessThan">
      <formula>0</formula>
    </cfRule>
  </conditionalFormatting>
  <conditionalFormatting sqref="I195:L195">
    <cfRule type="cellIs" dxfId="8596" priority="840" operator="greaterThanOrEqual">
      <formula>0</formula>
    </cfRule>
    <cfRule type="cellIs" dxfId="8595" priority="841" operator="lessThanOrEqual">
      <formula>0</formula>
    </cfRule>
  </conditionalFormatting>
  <conditionalFormatting sqref="P131:R131">
    <cfRule type="cellIs" dxfId="8594" priority="831" operator="greaterThanOrEqual">
      <formula>0</formula>
    </cfRule>
    <cfRule type="cellIs" dxfId="8593" priority="832" operator="lessThanOrEqual">
      <formula>0</formula>
    </cfRule>
  </conditionalFormatting>
  <conditionalFormatting sqref="G131">
    <cfRule type="cellIs" dxfId="8592" priority="829" operator="lessThanOrEqual">
      <formula>0</formula>
    </cfRule>
    <cfRule type="cellIs" dxfId="8591" priority="830" operator="greaterThanOrEqual">
      <formula>0</formula>
    </cfRule>
  </conditionalFormatting>
  <conditionalFormatting sqref="M131:O131">
    <cfRule type="cellIs" dxfId="8590" priority="828" operator="lessThan">
      <formula>0</formula>
    </cfRule>
  </conditionalFormatting>
  <conditionalFormatting sqref="I131:L131">
    <cfRule type="cellIs" dxfId="8589" priority="826" operator="greaterThanOrEqual">
      <formula>0</formula>
    </cfRule>
    <cfRule type="cellIs" dxfId="8588" priority="827" operator="lessThanOrEqual">
      <formula>0</formula>
    </cfRule>
  </conditionalFormatting>
  <conditionalFormatting sqref="P67:R67">
    <cfRule type="cellIs" dxfId="8587" priority="824" operator="greaterThanOrEqual">
      <formula>0</formula>
    </cfRule>
    <cfRule type="cellIs" dxfId="8586" priority="825" operator="lessThanOrEqual">
      <formula>0</formula>
    </cfRule>
  </conditionalFormatting>
  <conditionalFormatting sqref="G67">
    <cfRule type="cellIs" dxfId="8585" priority="822" operator="lessThanOrEqual">
      <formula>0</formula>
    </cfRule>
    <cfRule type="cellIs" dxfId="8584" priority="823" operator="greaterThanOrEqual">
      <formula>0</formula>
    </cfRule>
  </conditionalFormatting>
  <conditionalFormatting sqref="M67:O67">
    <cfRule type="cellIs" dxfId="8583" priority="821" operator="lessThan">
      <formula>0</formula>
    </cfRule>
  </conditionalFormatting>
  <conditionalFormatting sqref="I67:L67">
    <cfRule type="cellIs" dxfId="8582" priority="819" operator="greaterThanOrEqual">
      <formula>0</formula>
    </cfRule>
    <cfRule type="cellIs" dxfId="8581" priority="820" operator="lessThanOrEqual">
      <formula>0</formula>
    </cfRule>
  </conditionalFormatting>
  <conditionalFormatting sqref="P52:R52">
    <cfRule type="cellIs" dxfId="8580" priority="817" operator="greaterThanOrEqual">
      <formula>0</formula>
    </cfRule>
    <cfRule type="cellIs" dxfId="8579" priority="818" operator="lessThanOrEqual">
      <formula>0</formula>
    </cfRule>
  </conditionalFormatting>
  <conditionalFormatting sqref="G52">
    <cfRule type="cellIs" dxfId="8578" priority="815" operator="lessThanOrEqual">
      <formula>0</formula>
    </cfRule>
    <cfRule type="cellIs" dxfId="8577" priority="816" operator="greaterThanOrEqual">
      <formula>0</formula>
    </cfRule>
  </conditionalFormatting>
  <conditionalFormatting sqref="M52:O52">
    <cfRule type="cellIs" dxfId="8576" priority="814" operator="lessThan">
      <formula>0</formula>
    </cfRule>
  </conditionalFormatting>
  <conditionalFormatting sqref="I52:L52">
    <cfRule type="cellIs" dxfId="8575" priority="812" operator="greaterThanOrEqual">
      <formula>0</formula>
    </cfRule>
    <cfRule type="cellIs" dxfId="8574" priority="813" operator="lessThanOrEqual">
      <formula>0</formula>
    </cfRule>
  </conditionalFormatting>
  <conditionalFormatting sqref="P192:R192">
    <cfRule type="cellIs" dxfId="8573" priority="810" operator="greaterThanOrEqual">
      <formula>0</formula>
    </cfRule>
    <cfRule type="cellIs" dxfId="8572" priority="811" operator="lessThanOrEqual">
      <formula>0</formula>
    </cfRule>
  </conditionalFormatting>
  <conditionalFormatting sqref="G192">
    <cfRule type="cellIs" dxfId="8571" priority="808" operator="lessThanOrEqual">
      <formula>0</formula>
    </cfRule>
    <cfRule type="cellIs" dxfId="8570" priority="809" operator="greaterThanOrEqual">
      <formula>0</formula>
    </cfRule>
  </conditionalFormatting>
  <conditionalFormatting sqref="M192:O192">
    <cfRule type="cellIs" dxfId="8569" priority="807" operator="lessThan">
      <formula>0</formula>
    </cfRule>
  </conditionalFormatting>
  <conditionalFormatting sqref="I192:L192">
    <cfRule type="cellIs" dxfId="8568" priority="805" operator="greaterThanOrEqual">
      <formula>0</formula>
    </cfRule>
    <cfRule type="cellIs" dxfId="8567" priority="806" operator="lessThanOrEqual">
      <formula>0</formula>
    </cfRule>
  </conditionalFormatting>
  <conditionalFormatting sqref="I186:L186">
    <cfRule type="cellIs" dxfId="8566" priority="803" operator="greaterThanOrEqual">
      <formula>0</formula>
    </cfRule>
    <cfRule type="cellIs" dxfId="8565" priority="804" operator="lessThanOrEqual">
      <formula>0</formula>
    </cfRule>
  </conditionalFormatting>
  <conditionalFormatting sqref="P186:R186">
    <cfRule type="cellIs" dxfId="8564" priority="801" operator="greaterThanOrEqual">
      <formula>0</formula>
    </cfRule>
    <cfRule type="cellIs" dxfId="8563" priority="802" operator="lessThanOrEqual">
      <formula>0</formula>
    </cfRule>
  </conditionalFormatting>
  <conditionalFormatting sqref="G186">
    <cfRule type="cellIs" dxfId="8562" priority="799" operator="lessThanOrEqual">
      <formula>0</formula>
    </cfRule>
    <cfRule type="cellIs" dxfId="8561" priority="800" operator="greaterThanOrEqual">
      <formula>0</formula>
    </cfRule>
  </conditionalFormatting>
  <conditionalFormatting sqref="M186:O186">
    <cfRule type="cellIs" dxfId="8560" priority="798" operator="lessThan">
      <formula>0</formula>
    </cfRule>
  </conditionalFormatting>
  <conditionalFormatting sqref="P196:R196 I196:L196">
    <cfRule type="cellIs" dxfId="8559" priority="782" operator="greaterThanOrEqual">
      <formula>0</formula>
    </cfRule>
    <cfRule type="cellIs" dxfId="8558" priority="783" operator="lessThanOrEqual">
      <formula>0</formula>
    </cfRule>
  </conditionalFormatting>
  <conditionalFormatting sqref="G196">
    <cfRule type="cellIs" dxfId="8557" priority="780" operator="lessThanOrEqual">
      <formula>0</formula>
    </cfRule>
    <cfRule type="cellIs" dxfId="8556" priority="781" operator="greaterThanOrEqual">
      <formula>0</formula>
    </cfRule>
  </conditionalFormatting>
  <conditionalFormatting sqref="M196:O196">
    <cfRule type="cellIs" dxfId="8555" priority="779" operator="lessThan">
      <formula>0</formula>
    </cfRule>
  </conditionalFormatting>
  <conditionalFormatting sqref="P36:R36 I36:L36">
    <cfRule type="cellIs" dxfId="8554" priority="777" operator="greaterThanOrEqual">
      <formula>0</formula>
    </cfRule>
    <cfRule type="cellIs" dxfId="8553" priority="778" operator="lessThanOrEqual">
      <formula>0</formula>
    </cfRule>
  </conditionalFormatting>
  <conditionalFormatting sqref="G36">
    <cfRule type="cellIs" dxfId="8552" priority="775" operator="lessThanOrEqual">
      <formula>0</formula>
    </cfRule>
    <cfRule type="cellIs" dxfId="8551" priority="776" operator="greaterThanOrEqual">
      <formula>0</formula>
    </cfRule>
  </conditionalFormatting>
  <conditionalFormatting sqref="M36:O36">
    <cfRule type="cellIs" dxfId="8550" priority="774" operator="lessThan">
      <formula>0</formula>
    </cfRule>
  </conditionalFormatting>
  <conditionalFormatting sqref="P77:R77 I77:L77">
    <cfRule type="cellIs" dxfId="8549" priority="772" operator="greaterThanOrEqual">
      <formula>0</formula>
    </cfRule>
    <cfRule type="cellIs" dxfId="8548" priority="773" operator="lessThanOrEqual">
      <formula>0</formula>
    </cfRule>
  </conditionalFormatting>
  <conditionalFormatting sqref="G77">
    <cfRule type="cellIs" dxfId="8547" priority="770" operator="lessThanOrEqual">
      <formula>0</formula>
    </cfRule>
    <cfRule type="cellIs" dxfId="8546" priority="771" operator="greaterThanOrEqual">
      <formula>0</formula>
    </cfRule>
  </conditionalFormatting>
  <conditionalFormatting sqref="M77:O77">
    <cfRule type="cellIs" dxfId="8545" priority="769" operator="lessThan">
      <formula>0</formula>
    </cfRule>
  </conditionalFormatting>
  <conditionalFormatting sqref="P151:R151 I151:L151">
    <cfRule type="cellIs" dxfId="8544" priority="767" operator="greaterThanOrEqual">
      <formula>0</formula>
    </cfRule>
    <cfRule type="cellIs" dxfId="8543" priority="768" operator="lessThanOrEqual">
      <formula>0</formula>
    </cfRule>
  </conditionalFormatting>
  <conditionalFormatting sqref="G151">
    <cfRule type="cellIs" dxfId="8542" priority="765" operator="lessThanOrEqual">
      <formula>0</formula>
    </cfRule>
    <cfRule type="cellIs" dxfId="8541" priority="766" operator="greaterThanOrEqual">
      <formula>0</formula>
    </cfRule>
  </conditionalFormatting>
  <conditionalFormatting sqref="M151:O151">
    <cfRule type="cellIs" dxfId="8540" priority="764" operator="lessThan">
      <formula>0</formula>
    </cfRule>
  </conditionalFormatting>
  <conditionalFormatting sqref="P188:R188">
    <cfRule type="cellIs" dxfId="8539" priority="747" operator="greaterThanOrEqual">
      <formula>0</formula>
    </cfRule>
    <cfRule type="cellIs" dxfId="8538" priority="748" operator="lessThanOrEqual">
      <formula>0</formula>
    </cfRule>
  </conditionalFormatting>
  <conditionalFormatting sqref="G188">
    <cfRule type="cellIs" dxfId="8537" priority="745" operator="lessThanOrEqual">
      <formula>0</formula>
    </cfRule>
    <cfRule type="cellIs" dxfId="8536" priority="746" operator="greaterThanOrEqual">
      <formula>0</formula>
    </cfRule>
  </conditionalFormatting>
  <conditionalFormatting sqref="M188:O188">
    <cfRule type="cellIs" dxfId="8535" priority="744" operator="lessThan">
      <formula>0</formula>
    </cfRule>
  </conditionalFormatting>
  <conditionalFormatting sqref="P179:R179">
    <cfRule type="cellIs" dxfId="8534" priority="742" operator="greaterThanOrEqual">
      <formula>0</formula>
    </cfRule>
    <cfRule type="cellIs" dxfId="8533" priority="743" operator="lessThanOrEqual">
      <formula>0</formula>
    </cfRule>
  </conditionalFormatting>
  <conditionalFormatting sqref="G179">
    <cfRule type="cellIs" dxfId="8532" priority="740" operator="lessThanOrEqual">
      <formula>0</formula>
    </cfRule>
    <cfRule type="cellIs" dxfId="8531" priority="741" operator="greaterThanOrEqual">
      <formula>0</formula>
    </cfRule>
  </conditionalFormatting>
  <conditionalFormatting sqref="M179:O179">
    <cfRule type="cellIs" dxfId="8530" priority="739" operator="lessThan">
      <formula>0</formula>
    </cfRule>
  </conditionalFormatting>
  <conditionalFormatting sqref="P185:R185">
    <cfRule type="cellIs" dxfId="8529" priority="737" operator="greaterThanOrEqual">
      <formula>0</formula>
    </cfRule>
    <cfRule type="cellIs" dxfId="8528" priority="738" operator="lessThanOrEqual">
      <formula>0</formula>
    </cfRule>
  </conditionalFormatting>
  <conditionalFormatting sqref="G185">
    <cfRule type="cellIs" dxfId="8527" priority="735" operator="lessThanOrEqual">
      <formula>0</formula>
    </cfRule>
    <cfRule type="cellIs" dxfId="8526" priority="736" operator="greaterThanOrEqual">
      <formula>0</formula>
    </cfRule>
  </conditionalFormatting>
  <conditionalFormatting sqref="M185:O185">
    <cfRule type="cellIs" dxfId="8525" priority="734" operator="lessThan">
      <formula>0</formula>
    </cfRule>
  </conditionalFormatting>
  <conditionalFormatting sqref="P173:R173">
    <cfRule type="cellIs" dxfId="8524" priority="732" operator="greaterThanOrEqual">
      <formula>0</formula>
    </cfRule>
    <cfRule type="cellIs" dxfId="8523" priority="733" operator="lessThanOrEqual">
      <formula>0</formula>
    </cfRule>
  </conditionalFormatting>
  <conditionalFormatting sqref="G173">
    <cfRule type="cellIs" dxfId="8522" priority="730" operator="lessThanOrEqual">
      <formula>0</formula>
    </cfRule>
    <cfRule type="cellIs" dxfId="8521" priority="731" operator="greaterThanOrEqual">
      <formula>0</formula>
    </cfRule>
  </conditionalFormatting>
  <conditionalFormatting sqref="M173:O173">
    <cfRule type="cellIs" dxfId="8520" priority="729" operator="lessThan">
      <formula>0</formula>
    </cfRule>
  </conditionalFormatting>
  <conditionalFormatting sqref="P175:R175">
    <cfRule type="cellIs" dxfId="8519" priority="722" operator="greaterThanOrEqual">
      <formula>0</formula>
    </cfRule>
    <cfRule type="cellIs" dxfId="8518" priority="723" operator="lessThanOrEqual">
      <formula>0</formula>
    </cfRule>
  </conditionalFormatting>
  <conditionalFormatting sqref="G175">
    <cfRule type="cellIs" dxfId="8517" priority="720" operator="lessThanOrEqual">
      <formula>0</formula>
    </cfRule>
    <cfRule type="cellIs" dxfId="8516" priority="721" operator="greaterThanOrEqual">
      <formula>0</formula>
    </cfRule>
  </conditionalFormatting>
  <conditionalFormatting sqref="M175:O175">
    <cfRule type="cellIs" dxfId="8515" priority="719" operator="lessThan">
      <formula>0</formula>
    </cfRule>
  </conditionalFormatting>
  <conditionalFormatting sqref="P195:R195">
    <cfRule type="cellIs" dxfId="8514" priority="712" operator="greaterThanOrEqual">
      <formula>0</formula>
    </cfRule>
    <cfRule type="cellIs" dxfId="8513" priority="713" operator="lessThanOrEqual">
      <formula>0</formula>
    </cfRule>
  </conditionalFormatting>
  <conditionalFormatting sqref="G195">
    <cfRule type="cellIs" dxfId="8512" priority="710" operator="lessThanOrEqual">
      <formula>0</formula>
    </cfRule>
    <cfRule type="cellIs" dxfId="8511" priority="711" operator="greaterThanOrEqual">
      <formula>0</formula>
    </cfRule>
  </conditionalFormatting>
  <conditionalFormatting sqref="M195:O195">
    <cfRule type="cellIs" dxfId="8510" priority="709" operator="lessThan">
      <formula>0</formula>
    </cfRule>
  </conditionalFormatting>
  <conditionalFormatting sqref="P176:R176">
    <cfRule type="cellIs" dxfId="8509" priority="707" operator="greaterThanOrEqual">
      <formula>0</formula>
    </cfRule>
    <cfRule type="cellIs" dxfId="8508" priority="708" operator="lessThanOrEqual">
      <formula>0</formula>
    </cfRule>
  </conditionalFormatting>
  <conditionalFormatting sqref="G176">
    <cfRule type="cellIs" dxfId="8507" priority="705" operator="lessThanOrEqual">
      <formula>0</formula>
    </cfRule>
    <cfRule type="cellIs" dxfId="8506" priority="706" operator="greaterThanOrEqual">
      <formula>0</formula>
    </cfRule>
  </conditionalFormatting>
  <conditionalFormatting sqref="M176:O176">
    <cfRule type="cellIs" dxfId="8505" priority="704" operator="lessThan">
      <formula>0</formula>
    </cfRule>
  </conditionalFormatting>
  <conditionalFormatting sqref="P190:R190">
    <cfRule type="cellIs" dxfId="8504" priority="702" operator="greaterThanOrEqual">
      <formula>0</formula>
    </cfRule>
    <cfRule type="cellIs" dxfId="8503" priority="703" operator="lessThanOrEqual">
      <formula>0</formula>
    </cfRule>
  </conditionalFormatting>
  <conditionalFormatting sqref="G190">
    <cfRule type="cellIs" dxfId="8502" priority="700" operator="lessThanOrEqual">
      <formula>0</formula>
    </cfRule>
    <cfRule type="cellIs" dxfId="8501" priority="701" operator="greaterThanOrEqual">
      <formula>0</formula>
    </cfRule>
  </conditionalFormatting>
  <conditionalFormatting sqref="M190:O190">
    <cfRule type="cellIs" dxfId="8500" priority="699" operator="lessThan">
      <formula>0</formula>
    </cfRule>
  </conditionalFormatting>
  <conditionalFormatting sqref="P194:R194">
    <cfRule type="cellIs" dxfId="8499" priority="697" operator="greaterThanOrEqual">
      <formula>0</formula>
    </cfRule>
    <cfRule type="cellIs" dxfId="8498" priority="698" operator="lessThanOrEqual">
      <formula>0</formula>
    </cfRule>
  </conditionalFormatting>
  <conditionalFormatting sqref="G194">
    <cfRule type="cellIs" dxfId="8497" priority="695" operator="lessThanOrEqual">
      <formula>0</formula>
    </cfRule>
    <cfRule type="cellIs" dxfId="8496" priority="696" operator="greaterThanOrEqual">
      <formula>0</formula>
    </cfRule>
  </conditionalFormatting>
  <conditionalFormatting sqref="M194:O194">
    <cfRule type="cellIs" dxfId="8495" priority="694" operator="lessThan">
      <formula>0</formula>
    </cfRule>
  </conditionalFormatting>
  <conditionalFormatting sqref="P186:R186">
    <cfRule type="cellIs" dxfId="8494" priority="677" operator="greaterThanOrEqual">
      <formula>0</formula>
    </cfRule>
    <cfRule type="cellIs" dxfId="8493" priority="678" operator="lessThanOrEqual">
      <formula>0</formula>
    </cfRule>
  </conditionalFormatting>
  <conditionalFormatting sqref="G186">
    <cfRule type="cellIs" dxfId="8492" priority="675" operator="lessThanOrEqual">
      <formula>0</formula>
    </cfRule>
    <cfRule type="cellIs" dxfId="8491" priority="676" operator="greaterThanOrEqual">
      <formula>0</formula>
    </cfRule>
  </conditionalFormatting>
  <conditionalFormatting sqref="M186:O186">
    <cfRule type="cellIs" dxfId="8490" priority="674" operator="lessThan">
      <formula>0</formula>
    </cfRule>
  </conditionalFormatting>
  <conditionalFormatting sqref="P196:R196">
    <cfRule type="cellIs" dxfId="8489" priority="667" operator="greaterThanOrEqual">
      <formula>0</formula>
    </cfRule>
    <cfRule type="cellIs" dxfId="8488" priority="668" operator="lessThanOrEqual">
      <formula>0</formula>
    </cfRule>
  </conditionalFormatting>
  <conditionalFormatting sqref="G196">
    <cfRule type="cellIs" dxfId="8487" priority="665" operator="lessThanOrEqual">
      <formula>0</formula>
    </cfRule>
    <cfRule type="cellIs" dxfId="8486" priority="666" operator="greaterThanOrEqual">
      <formula>0</formula>
    </cfRule>
  </conditionalFormatting>
  <conditionalFormatting sqref="M196:O196">
    <cfRule type="cellIs" dxfId="8485" priority="664" operator="lessThan">
      <formula>0</formula>
    </cfRule>
  </conditionalFormatting>
  <conditionalFormatting sqref="I196:L196">
    <cfRule type="cellIs" dxfId="8484" priority="662" operator="greaterThanOrEqual">
      <formula>0</formula>
    </cfRule>
    <cfRule type="cellIs" dxfId="8483" priority="663" operator="lessThanOrEqual">
      <formula>0</formula>
    </cfRule>
  </conditionalFormatting>
  <conditionalFormatting sqref="P193:R193">
    <cfRule type="cellIs" dxfId="8482" priority="660" operator="greaterThanOrEqual">
      <formula>0</formula>
    </cfRule>
    <cfRule type="cellIs" dxfId="8481" priority="661" operator="lessThanOrEqual">
      <formula>0</formula>
    </cfRule>
  </conditionalFormatting>
  <conditionalFormatting sqref="G193">
    <cfRule type="cellIs" dxfId="8480" priority="658" operator="lessThanOrEqual">
      <formula>0</formula>
    </cfRule>
    <cfRule type="cellIs" dxfId="8479" priority="659" operator="greaterThanOrEqual">
      <formula>0</formula>
    </cfRule>
  </conditionalFormatting>
  <conditionalFormatting sqref="M193:O193">
    <cfRule type="cellIs" dxfId="8478" priority="657" operator="lessThan">
      <formula>0</formula>
    </cfRule>
  </conditionalFormatting>
  <conditionalFormatting sqref="I193:L193">
    <cfRule type="cellIs" dxfId="8477" priority="655" operator="greaterThanOrEqual">
      <formula>0</formula>
    </cfRule>
    <cfRule type="cellIs" dxfId="8476" priority="656" operator="lessThanOrEqual">
      <formula>0</formula>
    </cfRule>
  </conditionalFormatting>
  <conditionalFormatting sqref="I187:L187">
    <cfRule type="cellIs" dxfId="8475" priority="653" operator="greaterThanOrEqual">
      <formula>0</formula>
    </cfRule>
    <cfRule type="cellIs" dxfId="8474" priority="654" operator="lessThanOrEqual">
      <formula>0</formula>
    </cfRule>
  </conditionalFormatting>
  <conditionalFormatting sqref="P187:R187">
    <cfRule type="cellIs" dxfId="8473" priority="651" operator="greaterThanOrEqual">
      <formula>0</formula>
    </cfRule>
    <cfRule type="cellIs" dxfId="8472" priority="652" operator="lessThanOrEqual">
      <formula>0</formula>
    </cfRule>
  </conditionalFormatting>
  <conditionalFormatting sqref="G187">
    <cfRule type="cellIs" dxfId="8471" priority="649" operator="lessThanOrEqual">
      <formula>0</formula>
    </cfRule>
    <cfRule type="cellIs" dxfId="8470" priority="650" operator="greaterThanOrEqual">
      <formula>0</formula>
    </cfRule>
  </conditionalFormatting>
  <conditionalFormatting sqref="M187:O187">
    <cfRule type="cellIs" dxfId="8469" priority="648" operator="lessThan">
      <formula>0</formula>
    </cfRule>
  </conditionalFormatting>
  <conditionalFormatting sqref="P197:R197 I197:L197">
    <cfRule type="cellIs" dxfId="8468" priority="632" operator="greaterThanOrEqual">
      <formula>0</formula>
    </cfRule>
    <cfRule type="cellIs" dxfId="8467" priority="633" operator="lessThanOrEqual">
      <formula>0</formula>
    </cfRule>
  </conditionalFormatting>
  <conditionalFormatting sqref="G197">
    <cfRule type="cellIs" dxfId="8466" priority="630" operator="lessThanOrEqual">
      <formula>0</formula>
    </cfRule>
    <cfRule type="cellIs" dxfId="8465" priority="631" operator="greaterThanOrEqual">
      <formula>0</formula>
    </cfRule>
  </conditionalFormatting>
  <conditionalFormatting sqref="M197:O197">
    <cfRule type="cellIs" dxfId="8464" priority="629" operator="lessThan">
      <formula>0</formula>
    </cfRule>
  </conditionalFormatting>
  <conditionalFormatting sqref="P202:R202 I202:L202">
    <cfRule type="cellIs" dxfId="8463" priority="449" operator="greaterThanOrEqual">
      <formula>0</formula>
    </cfRule>
    <cfRule type="cellIs" dxfId="8462" priority="450" operator="lessThanOrEqual">
      <formula>0</formula>
    </cfRule>
  </conditionalFormatting>
  <conditionalFormatting sqref="G202">
    <cfRule type="cellIs" dxfId="8461" priority="447" operator="lessThanOrEqual">
      <formula>0</formula>
    </cfRule>
    <cfRule type="cellIs" dxfId="8460" priority="448" operator="greaterThanOrEqual">
      <formula>0</formula>
    </cfRule>
  </conditionalFormatting>
  <conditionalFormatting sqref="M202:O202">
    <cfRule type="cellIs" dxfId="8459" priority="446" operator="lessThan">
      <formula>0</formula>
    </cfRule>
  </conditionalFormatting>
  <conditionalFormatting sqref="P203:R204 I203:L204">
    <cfRule type="cellIs" dxfId="8458" priority="444" operator="greaterThanOrEqual">
      <formula>0</formula>
    </cfRule>
    <cfRule type="cellIs" dxfId="8457" priority="445" operator="lessThanOrEqual">
      <formula>0</formula>
    </cfRule>
  </conditionalFormatting>
  <conditionalFormatting sqref="G203:G204">
    <cfRule type="cellIs" dxfId="8456" priority="442" operator="lessThanOrEqual">
      <formula>0</formula>
    </cfRule>
    <cfRule type="cellIs" dxfId="8455" priority="443" operator="greaterThanOrEqual">
      <formula>0</formula>
    </cfRule>
  </conditionalFormatting>
  <conditionalFormatting sqref="M203:O204">
    <cfRule type="cellIs" dxfId="8454" priority="441" operator="lessThan">
      <formula>0</formula>
    </cfRule>
  </conditionalFormatting>
  <conditionalFormatting sqref="P205:R205 I205:L205">
    <cfRule type="cellIs" dxfId="8453" priority="439" operator="greaterThanOrEqual">
      <formula>0</formula>
    </cfRule>
    <cfRule type="cellIs" dxfId="8452" priority="440" operator="lessThanOrEqual">
      <formula>0</formula>
    </cfRule>
  </conditionalFormatting>
  <conditionalFormatting sqref="G205">
    <cfRule type="cellIs" dxfId="8451" priority="437" operator="lessThanOrEqual">
      <formula>0</formula>
    </cfRule>
    <cfRule type="cellIs" dxfId="8450" priority="438" operator="greaterThanOrEqual">
      <formula>0</formula>
    </cfRule>
  </conditionalFormatting>
  <conditionalFormatting sqref="M205:O205">
    <cfRule type="cellIs" dxfId="8449" priority="436" operator="lessThan">
      <formula>0</formula>
    </cfRule>
  </conditionalFormatting>
  <conditionalFormatting sqref="P206:R206 I206:L206">
    <cfRule type="cellIs" dxfId="8448" priority="434" operator="greaterThanOrEqual">
      <formula>0</formula>
    </cfRule>
    <cfRule type="cellIs" dxfId="8447" priority="435" operator="lessThanOrEqual">
      <formula>0</formula>
    </cfRule>
  </conditionalFormatting>
  <conditionalFormatting sqref="G206">
    <cfRule type="cellIs" dxfId="8446" priority="432" operator="lessThanOrEqual">
      <formula>0</formula>
    </cfRule>
    <cfRule type="cellIs" dxfId="8445" priority="433" operator="greaterThanOrEqual">
      <formula>0</formula>
    </cfRule>
  </conditionalFormatting>
  <conditionalFormatting sqref="M206:O206">
    <cfRule type="cellIs" dxfId="8444" priority="431" operator="lessThan">
      <formula>0</formula>
    </cfRule>
  </conditionalFormatting>
  <conditionalFormatting sqref="P207:R209 I207:L209">
    <cfRule type="cellIs" dxfId="8443" priority="424" operator="greaterThanOrEqual">
      <formula>0</formula>
    </cfRule>
    <cfRule type="cellIs" dxfId="8442" priority="425" operator="lessThanOrEqual">
      <formula>0</formula>
    </cfRule>
  </conditionalFormatting>
  <conditionalFormatting sqref="G207:G209">
    <cfRule type="cellIs" dxfId="8441" priority="422" operator="lessThanOrEqual">
      <formula>0</formula>
    </cfRule>
    <cfRule type="cellIs" dxfId="8440" priority="423" operator="greaterThanOrEqual">
      <formula>0</formula>
    </cfRule>
  </conditionalFormatting>
  <conditionalFormatting sqref="M207:O209">
    <cfRule type="cellIs" dxfId="8439" priority="421" operator="lessThan">
      <formula>0</formula>
    </cfRule>
  </conditionalFormatting>
  <conditionalFormatting sqref="P210:R210 I210:L210">
    <cfRule type="cellIs" dxfId="8438" priority="414" operator="greaterThanOrEqual">
      <formula>0</formula>
    </cfRule>
    <cfRule type="cellIs" dxfId="8437" priority="415" operator="lessThanOrEqual">
      <formula>0</formula>
    </cfRule>
  </conditionalFormatting>
  <conditionalFormatting sqref="G210">
    <cfRule type="cellIs" dxfId="8436" priority="412" operator="lessThanOrEqual">
      <formula>0</formula>
    </cfRule>
    <cfRule type="cellIs" dxfId="8435" priority="413" operator="greaterThanOrEqual">
      <formula>0</formula>
    </cfRule>
  </conditionalFormatting>
  <conditionalFormatting sqref="M210:O210">
    <cfRule type="cellIs" dxfId="8434" priority="411" operator="lessThan">
      <formula>0</formula>
    </cfRule>
  </conditionalFormatting>
  <conditionalFormatting sqref="P211:R211 I211:L211">
    <cfRule type="cellIs" dxfId="8433" priority="409" operator="greaterThanOrEqual">
      <formula>0</formula>
    </cfRule>
    <cfRule type="cellIs" dxfId="8432" priority="410" operator="lessThanOrEqual">
      <formula>0</formula>
    </cfRule>
  </conditionalFormatting>
  <conditionalFormatting sqref="G211">
    <cfRule type="cellIs" dxfId="8431" priority="407" operator="lessThanOrEqual">
      <formula>0</formula>
    </cfRule>
    <cfRule type="cellIs" dxfId="8430" priority="408" operator="greaterThanOrEqual">
      <formula>0</formula>
    </cfRule>
  </conditionalFormatting>
  <conditionalFormatting sqref="M211:O211">
    <cfRule type="cellIs" dxfId="8429" priority="406" operator="lessThan">
      <formula>0</formula>
    </cfRule>
  </conditionalFormatting>
  <conditionalFormatting sqref="P213:R213 I213:L213">
    <cfRule type="cellIs" dxfId="8428" priority="404" operator="greaterThanOrEqual">
      <formula>0</formula>
    </cfRule>
    <cfRule type="cellIs" dxfId="8427" priority="405" operator="lessThanOrEqual">
      <formula>0</formula>
    </cfRule>
  </conditionalFormatting>
  <conditionalFormatting sqref="G213">
    <cfRule type="cellIs" dxfId="8426" priority="402" operator="lessThanOrEqual">
      <formula>0</formula>
    </cfRule>
    <cfRule type="cellIs" dxfId="8425" priority="403" operator="greaterThanOrEqual">
      <formula>0</formula>
    </cfRule>
  </conditionalFormatting>
  <conditionalFormatting sqref="M213:O213">
    <cfRule type="cellIs" dxfId="8424" priority="401" operator="lessThan">
      <formula>0</formula>
    </cfRule>
  </conditionalFormatting>
  <conditionalFormatting sqref="P214:R215 I214:L215">
    <cfRule type="cellIs" dxfId="8423" priority="399" operator="greaterThanOrEqual">
      <formula>0</formula>
    </cfRule>
    <cfRule type="cellIs" dxfId="8422" priority="400" operator="lessThanOrEqual">
      <formula>0</formula>
    </cfRule>
  </conditionalFormatting>
  <conditionalFormatting sqref="G214:G215">
    <cfRule type="cellIs" dxfId="8421" priority="397" operator="lessThanOrEqual">
      <formula>0</formula>
    </cfRule>
    <cfRule type="cellIs" dxfId="8420" priority="398" operator="greaterThanOrEqual">
      <formula>0</formula>
    </cfRule>
  </conditionalFormatting>
  <conditionalFormatting sqref="M214:O215">
    <cfRule type="cellIs" dxfId="8419" priority="396" operator="lessThan">
      <formula>0</formula>
    </cfRule>
  </conditionalFormatting>
  <conditionalFormatting sqref="P216:R217 I216:L217">
    <cfRule type="cellIs" dxfId="8418" priority="394" operator="greaterThanOrEqual">
      <formula>0</formula>
    </cfRule>
    <cfRule type="cellIs" dxfId="8417" priority="395" operator="lessThanOrEqual">
      <formula>0</formula>
    </cfRule>
  </conditionalFormatting>
  <conditionalFormatting sqref="G216:G217">
    <cfRule type="cellIs" dxfId="8416" priority="392" operator="lessThanOrEqual">
      <formula>0</formula>
    </cfRule>
    <cfRule type="cellIs" dxfId="8415" priority="393" operator="greaterThanOrEqual">
      <formula>0</formula>
    </cfRule>
  </conditionalFormatting>
  <conditionalFormatting sqref="M216:O217">
    <cfRule type="cellIs" dxfId="8414" priority="391" operator="lessThan">
      <formula>0</formula>
    </cfRule>
  </conditionalFormatting>
  <conditionalFormatting sqref="P218:R218 I218:L218">
    <cfRule type="cellIs" dxfId="8413" priority="369" operator="greaterThanOrEqual">
      <formula>0</formula>
    </cfRule>
    <cfRule type="cellIs" dxfId="8412" priority="370" operator="lessThanOrEqual">
      <formula>0</formula>
    </cfRule>
  </conditionalFormatting>
  <conditionalFormatting sqref="G218">
    <cfRule type="cellIs" dxfId="8411" priority="367" operator="lessThanOrEqual">
      <formula>0</formula>
    </cfRule>
    <cfRule type="cellIs" dxfId="8410" priority="368" operator="greaterThanOrEqual">
      <formula>0</formula>
    </cfRule>
  </conditionalFormatting>
  <conditionalFormatting sqref="M218:O218">
    <cfRule type="cellIs" dxfId="8409" priority="366" operator="lessThan">
      <formula>0</formula>
    </cfRule>
  </conditionalFormatting>
  <conditionalFormatting sqref="P219:R226 I219:L226">
    <cfRule type="cellIs" dxfId="8408" priority="359" operator="greaterThanOrEqual">
      <formula>0</formula>
    </cfRule>
    <cfRule type="cellIs" dxfId="8407" priority="360" operator="lessThanOrEqual">
      <formula>0</formula>
    </cfRule>
  </conditionalFormatting>
  <conditionalFormatting sqref="G219:G226">
    <cfRule type="cellIs" dxfId="8406" priority="357" operator="lessThanOrEqual">
      <formula>0</formula>
    </cfRule>
    <cfRule type="cellIs" dxfId="8405" priority="358" operator="greaterThanOrEqual">
      <formula>0</formula>
    </cfRule>
  </conditionalFormatting>
  <conditionalFormatting sqref="M219:O226">
    <cfRule type="cellIs" dxfId="8404" priority="356" operator="lessThan">
      <formula>0</formula>
    </cfRule>
  </conditionalFormatting>
  <conditionalFormatting sqref="P227:R227 I227:L227">
    <cfRule type="cellIs" dxfId="8403" priority="354" operator="greaterThanOrEqual">
      <formula>0</formula>
    </cfRule>
    <cfRule type="cellIs" dxfId="8402" priority="355" operator="lessThanOrEqual">
      <formula>0</formula>
    </cfRule>
  </conditionalFormatting>
  <conditionalFormatting sqref="G227">
    <cfRule type="cellIs" dxfId="8401" priority="352" operator="lessThanOrEqual">
      <formula>0</formula>
    </cfRule>
    <cfRule type="cellIs" dxfId="8400" priority="353" operator="greaterThanOrEqual">
      <formula>0</formula>
    </cfRule>
  </conditionalFormatting>
  <conditionalFormatting sqref="M227:O227">
    <cfRule type="cellIs" dxfId="8399" priority="351" operator="lessThan">
      <formula>0</formula>
    </cfRule>
  </conditionalFormatting>
  <conditionalFormatting sqref="P228:R228 I228:L228">
    <cfRule type="cellIs" dxfId="8398" priority="349" operator="greaterThanOrEqual">
      <formula>0</formula>
    </cfRule>
    <cfRule type="cellIs" dxfId="8397" priority="350" operator="lessThanOrEqual">
      <formula>0</formula>
    </cfRule>
  </conditionalFormatting>
  <conditionalFormatting sqref="G228">
    <cfRule type="cellIs" dxfId="8396" priority="347" operator="lessThanOrEqual">
      <formula>0</formula>
    </cfRule>
    <cfRule type="cellIs" dxfId="8395" priority="348" operator="greaterThanOrEqual">
      <formula>0</formula>
    </cfRule>
  </conditionalFormatting>
  <conditionalFormatting sqref="M228:O228">
    <cfRule type="cellIs" dxfId="8394" priority="346" operator="lessThan">
      <formula>0</formula>
    </cfRule>
  </conditionalFormatting>
  <conditionalFormatting sqref="P229:R233 I229:L233">
    <cfRule type="cellIs" dxfId="8393" priority="324" operator="greaterThanOrEqual">
      <formula>0</formula>
    </cfRule>
    <cfRule type="cellIs" dxfId="8392" priority="325" operator="lessThanOrEqual">
      <formula>0</formula>
    </cfRule>
  </conditionalFormatting>
  <conditionalFormatting sqref="G229:G233">
    <cfRule type="cellIs" dxfId="8391" priority="322" operator="lessThanOrEqual">
      <formula>0</formula>
    </cfRule>
    <cfRule type="cellIs" dxfId="8390" priority="323" operator="greaterThanOrEqual">
      <formula>0</formula>
    </cfRule>
  </conditionalFormatting>
  <conditionalFormatting sqref="M229:O233">
    <cfRule type="cellIs" dxfId="8389" priority="321" operator="lessThan">
      <formula>0</formula>
    </cfRule>
  </conditionalFormatting>
  <conditionalFormatting sqref="P234:R234 I234:L234">
    <cfRule type="cellIs" dxfId="8388" priority="319" operator="greaterThanOrEqual">
      <formula>0</formula>
    </cfRule>
    <cfRule type="cellIs" dxfId="8387" priority="320" operator="lessThanOrEqual">
      <formula>0</formula>
    </cfRule>
  </conditionalFormatting>
  <conditionalFormatting sqref="G234">
    <cfRule type="cellIs" dxfId="8386" priority="317" operator="lessThanOrEqual">
      <formula>0</formula>
    </cfRule>
    <cfRule type="cellIs" dxfId="8385" priority="318" operator="greaterThanOrEqual">
      <formula>0</formula>
    </cfRule>
  </conditionalFormatting>
  <conditionalFormatting sqref="M234:O234">
    <cfRule type="cellIs" dxfId="8384" priority="316" operator="lessThan">
      <formula>0</formula>
    </cfRule>
  </conditionalFormatting>
  <conditionalFormatting sqref="P235:R235 I235:L235">
    <cfRule type="cellIs" dxfId="8383" priority="239" operator="greaterThanOrEqual">
      <formula>0</formula>
    </cfRule>
    <cfRule type="cellIs" dxfId="8382" priority="240" operator="lessThanOrEqual">
      <formula>0</formula>
    </cfRule>
  </conditionalFormatting>
  <conditionalFormatting sqref="G235">
    <cfRule type="cellIs" dxfId="8381" priority="237" operator="lessThanOrEqual">
      <formula>0</formula>
    </cfRule>
    <cfRule type="cellIs" dxfId="8380" priority="238" operator="greaterThanOrEqual">
      <formula>0</formula>
    </cfRule>
  </conditionalFormatting>
  <conditionalFormatting sqref="M235:O235">
    <cfRule type="cellIs" dxfId="8379" priority="236" operator="lessThan">
      <formula>0</formula>
    </cfRule>
  </conditionalFormatting>
  <conditionalFormatting sqref="P236:R238 I236:L238">
    <cfRule type="cellIs" dxfId="8378" priority="234" operator="greaterThanOrEqual">
      <formula>0</formula>
    </cfRule>
    <cfRule type="cellIs" dxfId="8377" priority="235" operator="lessThanOrEqual">
      <formula>0</formula>
    </cfRule>
  </conditionalFormatting>
  <conditionalFormatting sqref="G236:G238">
    <cfRule type="cellIs" dxfId="8376" priority="232" operator="lessThanOrEqual">
      <formula>0</formula>
    </cfRule>
    <cfRule type="cellIs" dxfId="8375" priority="233" operator="greaterThanOrEqual">
      <formula>0</formula>
    </cfRule>
  </conditionalFormatting>
  <conditionalFormatting sqref="M236:O238">
    <cfRule type="cellIs" dxfId="8374" priority="231" operator="lessThan">
      <formula>0</formula>
    </cfRule>
  </conditionalFormatting>
  <conditionalFormatting sqref="P239:R239 I239:L239">
    <cfRule type="cellIs" dxfId="8373" priority="229" operator="greaterThanOrEqual">
      <formula>0</formula>
    </cfRule>
    <cfRule type="cellIs" dxfId="8372" priority="230" operator="lessThanOrEqual">
      <formula>0</formula>
    </cfRule>
  </conditionalFormatting>
  <conditionalFormatting sqref="G239">
    <cfRule type="cellIs" dxfId="8371" priority="227" operator="lessThanOrEqual">
      <formula>0</formula>
    </cfRule>
    <cfRule type="cellIs" dxfId="8370" priority="228" operator="greaterThanOrEqual">
      <formula>0</formula>
    </cfRule>
  </conditionalFormatting>
  <conditionalFormatting sqref="M239:O239">
    <cfRule type="cellIs" dxfId="8369" priority="226" operator="lessThan">
      <formula>0</formula>
    </cfRule>
  </conditionalFormatting>
  <conditionalFormatting sqref="P240:R240 I240:L240">
    <cfRule type="cellIs" dxfId="8368" priority="224" operator="greaterThanOrEqual">
      <formula>0</formula>
    </cfRule>
    <cfRule type="cellIs" dxfId="8367" priority="225" operator="lessThanOrEqual">
      <formula>0</formula>
    </cfRule>
  </conditionalFormatting>
  <conditionalFormatting sqref="G240">
    <cfRule type="cellIs" dxfId="8366" priority="222" operator="lessThanOrEqual">
      <formula>0</formula>
    </cfRule>
    <cfRule type="cellIs" dxfId="8365" priority="223" operator="greaterThanOrEqual">
      <formula>0</formula>
    </cfRule>
  </conditionalFormatting>
  <conditionalFormatting sqref="M240:O240">
    <cfRule type="cellIs" dxfId="8364" priority="221" operator="lessThan">
      <formula>0</formula>
    </cfRule>
  </conditionalFormatting>
  <conditionalFormatting sqref="P241:R241 I241:L241">
    <cfRule type="cellIs" dxfId="8363" priority="199" operator="greaterThanOrEqual">
      <formula>0</formula>
    </cfRule>
    <cfRule type="cellIs" dxfId="8362" priority="200" operator="lessThanOrEqual">
      <formula>0</formula>
    </cfRule>
  </conditionalFormatting>
  <conditionalFormatting sqref="G241">
    <cfRule type="cellIs" dxfId="8361" priority="197" operator="lessThanOrEqual">
      <formula>0</formula>
    </cfRule>
    <cfRule type="cellIs" dxfId="8360" priority="198" operator="greaterThanOrEqual">
      <formula>0</formula>
    </cfRule>
  </conditionalFormatting>
  <conditionalFormatting sqref="M241:O241">
    <cfRule type="cellIs" dxfId="8359" priority="196" operator="lessThan">
      <formula>0</formula>
    </cfRule>
  </conditionalFormatting>
  <conditionalFormatting sqref="P242:R242 I242:L242">
    <cfRule type="cellIs" dxfId="8358" priority="189" operator="greaterThanOrEqual">
      <formula>0</formula>
    </cfRule>
    <cfRule type="cellIs" dxfId="8357" priority="190" operator="lessThanOrEqual">
      <formula>0</formula>
    </cfRule>
  </conditionalFormatting>
  <conditionalFormatting sqref="G242">
    <cfRule type="cellIs" dxfId="8356" priority="187" operator="lessThanOrEqual">
      <formula>0</formula>
    </cfRule>
    <cfRule type="cellIs" dxfId="8355" priority="188" operator="greaterThanOrEqual">
      <formula>0</formula>
    </cfRule>
  </conditionalFormatting>
  <conditionalFormatting sqref="M242:O242">
    <cfRule type="cellIs" dxfId="8354" priority="186" operator="lessThan">
      <formula>0</formula>
    </cfRule>
  </conditionalFormatting>
  <conditionalFormatting sqref="P243:R243 I243:L243">
    <cfRule type="cellIs" dxfId="8353" priority="184" operator="greaterThanOrEqual">
      <formula>0</formula>
    </cfRule>
    <cfRule type="cellIs" dxfId="8352" priority="185" operator="lessThanOrEqual">
      <formula>0</formula>
    </cfRule>
  </conditionalFormatting>
  <conditionalFormatting sqref="G243">
    <cfRule type="cellIs" dxfId="8351" priority="182" operator="lessThanOrEqual">
      <formula>0</formula>
    </cfRule>
    <cfRule type="cellIs" dxfId="8350" priority="183" operator="greaterThanOrEqual">
      <formula>0</formula>
    </cfRule>
  </conditionalFormatting>
  <conditionalFormatting sqref="M243:O243">
    <cfRule type="cellIs" dxfId="8349" priority="181" operator="lessThan">
      <formula>0</formula>
    </cfRule>
  </conditionalFormatting>
  <conditionalFormatting sqref="P244:R244 I244:L244">
    <cfRule type="cellIs" dxfId="8348" priority="179" operator="greaterThanOrEqual">
      <formula>0</formula>
    </cfRule>
    <cfRule type="cellIs" dxfId="8347" priority="180" operator="lessThanOrEqual">
      <formula>0</formula>
    </cfRule>
  </conditionalFormatting>
  <conditionalFormatting sqref="G244">
    <cfRule type="cellIs" dxfId="8346" priority="177" operator="lessThanOrEqual">
      <formula>0</formula>
    </cfRule>
    <cfRule type="cellIs" dxfId="8345" priority="178" operator="greaterThanOrEqual">
      <formula>0</formula>
    </cfRule>
  </conditionalFormatting>
  <conditionalFormatting sqref="M244:O244">
    <cfRule type="cellIs" dxfId="8344" priority="176" operator="lessThan">
      <formula>0</formula>
    </cfRule>
  </conditionalFormatting>
  <conditionalFormatting sqref="P245:R245 I245:L245">
    <cfRule type="cellIs" dxfId="8343" priority="174" operator="greaterThanOrEqual">
      <formula>0</formula>
    </cfRule>
    <cfRule type="cellIs" dxfId="8342" priority="175" operator="lessThanOrEqual">
      <formula>0</formula>
    </cfRule>
  </conditionalFormatting>
  <conditionalFormatting sqref="G245">
    <cfRule type="cellIs" dxfId="8341" priority="172" operator="lessThanOrEqual">
      <formula>0</formula>
    </cfRule>
    <cfRule type="cellIs" dxfId="8340" priority="173" operator="greaterThanOrEqual">
      <formula>0</formula>
    </cfRule>
  </conditionalFormatting>
  <conditionalFormatting sqref="M245:O245">
    <cfRule type="cellIs" dxfId="8339" priority="171" operator="lessThan">
      <formula>0</formula>
    </cfRule>
  </conditionalFormatting>
  <conditionalFormatting sqref="P246:R246 I246:L246">
    <cfRule type="cellIs" dxfId="8338" priority="169" operator="greaterThanOrEqual">
      <formula>0</formula>
    </cfRule>
    <cfRule type="cellIs" dxfId="8337" priority="170" operator="lessThanOrEqual">
      <formula>0</formula>
    </cfRule>
  </conditionalFormatting>
  <conditionalFormatting sqref="G246">
    <cfRule type="cellIs" dxfId="8336" priority="167" operator="lessThanOrEqual">
      <formula>0</formula>
    </cfRule>
    <cfRule type="cellIs" dxfId="8335" priority="168" operator="greaterThanOrEqual">
      <formula>0</formula>
    </cfRule>
  </conditionalFormatting>
  <conditionalFormatting sqref="M246:O246">
    <cfRule type="cellIs" dxfId="8334" priority="166" operator="lessThan">
      <formula>0</formula>
    </cfRule>
  </conditionalFormatting>
  <conditionalFormatting sqref="P247:R247 I247:L247">
    <cfRule type="cellIs" dxfId="8333" priority="164" operator="greaterThanOrEqual">
      <formula>0</formula>
    </cfRule>
    <cfRule type="cellIs" dxfId="8332" priority="165" operator="lessThanOrEqual">
      <formula>0</formula>
    </cfRule>
  </conditionalFormatting>
  <conditionalFormatting sqref="G247">
    <cfRule type="cellIs" dxfId="8331" priority="162" operator="lessThanOrEqual">
      <formula>0</formula>
    </cfRule>
    <cfRule type="cellIs" dxfId="8330" priority="163" operator="greaterThanOrEqual">
      <formula>0</formula>
    </cfRule>
  </conditionalFormatting>
  <conditionalFormatting sqref="M247:O247">
    <cfRule type="cellIs" dxfId="8329" priority="161" operator="lessThan">
      <formula>0</formula>
    </cfRule>
  </conditionalFormatting>
  <conditionalFormatting sqref="P248:R248 I248:L248">
    <cfRule type="cellIs" dxfId="8328" priority="159" operator="greaterThanOrEqual">
      <formula>0</formula>
    </cfRule>
    <cfRule type="cellIs" dxfId="8327" priority="160" operator="lessThanOrEqual">
      <formula>0</formula>
    </cfRule>
  </conditionalFormatting>
  <conditionalFormatting sqref="G248">
    <cfRule type="cellIs" dxfId="8326" priority="157" operator="lessThanOrEqual">
      <formula>0</formula>
    </cfRule>
    <cfRule type="cellIs" dxfId="8325" priority="158" operator="greaterThanOrEqual">
      <formula>0</formula>
    </cfRule>
  </conditionalFormatting>
  <conditionalFormatting sqref="M248:O248">
    <cfRule type="cellIs" dxfId="8324" priority="156" operator="lessThan">
      <formula>0</formula>
    </cfRule>
  </conditionalFormatting>
  <conditionalFormatting sqref="P249:R249 I249:L249">
    <cfRule type="cellIs" dxfId="8323" priority="154" operator="greaterThanOrEqual">
      <formula>0</formula>
    </cfRule>
    <cfRule type="cellIs" dxfId="8322" priority="155" operator="lessThanOrEqual">
      <formula>0</formula>
    </cfRule>
  </conditionalFormatting>
  <conditionalFormatting sqref="G249">
    <cfRule type="cellIs" dxfId="8321" priority="152" operator="lessThanOrEqual">
      <formula>0</formula>
    </cfRule>
    <cfRule type="cellIs" dxfId="8320" priority="153" operator="greaterThanOrEqual">
      <formula>0</formula>
    </cfRule>
  </conditionalFormatting>
  <conditionalFormatting sqref="M249:O249">
    <cfRule type="cellIs" dxfId="8319" priority="151" operator="lessThan">
      <formula>0</formula>
    </cfRule>
  </conditionalFormatting>
  <conditionalFormatting sqref="P250:R250 I250:L250">
    <cfRule type="cellIs" dxfId="8318" priority="149" operator="greaterThanOrEqual">
      <formula>0</formula>
    </cfRule>
    <cfRule type="cellIs" dxfId="8317" priority="150" operator="lessThanOrEqual">
      <formula>0</formula>
    </cfRule>
  </conditionalFormatting>
  <conditionalFormatting sqref="G250">
    <cfRule type="cellIs" dxfId="8316" priority="147" operator="lessThanOrEqual">
      <formula>0</formula>
    </cfRule>
    <cfRule type="cellIs" dxfId="8315" priority="148" operator="greaterThanOrEqual">
      <formula>0</formula>
    </cfRule>
  </conditionalFormatting>
  <conditionalFormatting sqref="M250:O250">
    <cfRule type="cellIs" dxfId="8314" priority="146" operator="lessThan">
      <formula>0</formula>
    </cfRule>
  </conditionalFormatting>
  <conditionalFormatting sqref="P252:R253 I252:L253">
    <cfRule type="cellIs" dxfId="8313" priority="139" operator="greaterThanOrEqual">
      <formula>0</formula>
    </cfRule>
    <cfRule type="cellIs" dxfId="8312" priority="140" operator="lessThanOrEqual">
      <formula>0</formula>
    </cfRule>
  </conditionalFormatting>
  <conditionalFormatting sqref="G252:G253">
    <cfRule type="cellIs" dxfId="8311" priority="137" operator="lessThanOrEqual">
      <formula>0</formula>
    </cfRule>
    <cfRule type="cellIs" dxfId="8310" priority="138" operator="greaterThanOrEqual">
      <formula>0</formula>
    </cfRule>
  </conditionalFormatting>
  <conditionalFormatting sqref="M252:O253">
    <cfRule type="cellIs" dxfId="8309" priority="136" operator="lessThan">
      <formula>0</formula>
    </cfRule>
  </conditionalFormatting>
  <conditionalFormatting sqref="P251:R251 I251:L251">
    <cfRule type="cellIs" dxfId="8308" priority="134" operator="greaterThanOrEqual">
      <formula>0</formula>
    </cfRule>
    <cfRule type="cellIs" dxfId="8307" priority="135" operator="lessThanOrEqual">
      <formula>0</formula>
    </cfRule>
  </conditionalFormatting>
  <conditionalFormatting sqref="G251">
    <cfRule type="cellIs" dxfId="8306" priority="132" operator="lessThanOrEqual">
      <formula>0</formula>
    </cfRule>
    <cfRule type="cellIs" dxfId="8305" priority="133" operator="greaterThanOrEqual">
      <formula>0</formula>
    </cfRule>
  </conditionalFormatting>
  <conditionalFormatting sqref="M251:O251">
    <cfRule type="cellIs" dxfId="8304" priority="131" operator="lessThan">
      <formula>0</formula>
    </cfRule>
  </conditionalFormatting>
  <conditionalFormatting sqref="P254:R254 I254:L254">
    <cfRule type="cellIs" dxfId="8303" priority="129" operator="greaterThanOrEqual">
      <formula>0</formula>
    </cfRule>
    <cfRule type="cellIs" dxfId="8302" priority="130" operator="lessThanOrEqual">
      <formula>0</formula>
    </cfRule>
  </conditionalFormatting>
  <conditionalFormatting sqref="G254">
    <cfRule type="cellIs" dxfId="8301" priority="127" operator="lessThanOrEqual">
      <formula>0</formula>
    </cfRule>
    <cfRule type="cellIs" dxfId="8300" priority="128" operator="greaterThanOrEqual">
      <formula>0</formula>
    </cfRule>
  </conditionalFormatting>
  <conditionalFormatting sqref="M254:O254">
    <cfRule type="cellIs" dxfId="8299" priority="126" operator="lessThan">
      <formula>0</formula>
    </cfRule>
  </conditionalFormatting>
  <conditionalFormatting sqref="P255:R255 I255:L255">
    <cfRule type="cellIs" dxfId="8298" priority="124" operator="greaterThanOrEqual">
      <formula>0</formula>
    </cfRule>
    <cfRule type="cellIs" dxfId="8297" priority="125" operator="lessThanOrEqual">
      <formula>0</formula>
    </cfRule>
  </conditionalFormatting>
  <conditionalFormatting sqref="G255">
    <cfRule type="cellIs" dxfId="8296" priority="122" operator="lessThanOrEqual">
      <formula>0</formula>
    </cfRule>
    <cfRule type="cellIs" dxfId="8295" priority="123" operator="greaterThanOrEqual">
      <formula>0</formula>
    </cfRule>
  </conditionalFormatting>
  <conditionalFormatting sqref="M255:O255">
    <cfRule type="cellIs" dxfId="8294" priority="121" operator="lessThan">
      <formula>0</formula>
    </cfRule>
  </conditionalFormatting>
  <conditionalFormatting sqref="P256:R256 I256:L256">
    <cfRule type="cellIs" dxfId="8293" priority="119" operator="greaterThanOrEqual">
      <formula>0</formula>
    </cfRule>
    <cfRule type="cellIs" dxfId="8292" priority="120" operator="lessThanOrEqual">
      <formula>0</formula>
    </cfRule>
  </conditionalFormatting>
  <conditionalFormatting sqref="G256">
    <cfRule type="cellIs" dxfId="8291" priority="117" operator="lessThanOrEqual">
      <formula>0</formula>
    </cfRule>
    <cfRule type="cellIs" dxfId="8290" priority="118" operator="greaterThanOrEqual">
      <formula>0</formula>
    </cfRule>
  </conditionalFormatting>
  <conditionalFormatting sqref="M256:O256">
    <cfRule type="cellIs" dxfId="8289" priority="116" operator="lessThan">
      <formula>0</formula>
    </cfRule>
  </conditionalFormatting>
  <conditionalFormatting sqref="P257:R257 I257:L257">
    <cfRule type="cellIs" dxfId="8288" priority="114" operator="greaterThanOrEqual">
      <formula>0</formula>
    </cfRule>
    <cfRule type="cellIs" dxfId="8287" priority="115" operator="lessThanOrEqual">
      <formula>0</formula>
    </cfRule>
  </conditionalFormatting>
  <conditionalFormatting sqref="G257">
    <cfRule type="cellIs" dxfId="8286" priority="112" operator="lessThanOrEqual">
      <formula>0</formula>
    </cfRule>
    <cfRule type="cellIs" dxfId="8285" priority="113" operator="greaterThanOrEqual">
      <formula>0</formula>
    </cfRule>
  </conditionalFormatting>
  <conditionalFormatting sqref="M257:O257">
    <cfRule type="cellIs" dxfId="8284" priority="111" operator="lessThan">
      <formula>0</formula>
    </cfRule>
  </conditionalFormatting>
  <conditionalFormatting sqref="P258:R258 I258:L258">
    <cfRule type="cellIs" dxfId="8283" priority="109" operator="greaterThanOrEqual">
      <formula>0</formula>
    </cfRule>
    <cfRule type="cellIs" dxfId="8282" priority="110" operator="lessThanOrEqual">
      <formula>0</formula>
    </cfRule>
  </conditionalFormatting>
  <conditionalFormatting sqref="G258">
    <cfRule type="cellIs" dxfId="8281" priority="107" operator="lessThanOrEqual">
      <formula>0</formula>
    </cfRule>
    <cfRule type="cellIs" dxfId="8280" priority="108" operator="greaterThanOrEqual">
      <formula>0</formula>
    </cfRule>
  </conditionalFormatting>
  <conditionalFormatting sqref="M258:O258">
    <cfRule type="cellIs" dxfId="8279" priority="106" operator="lessThan">
      <formula>0</formula>
    </cfRule>
  </conditionalFormatting>
  <conditionalFormatting sqref="P259:R263 I259:L263">
    <cfRule type="cellIs" dxfId="8278" priority="104" operator="greaterThanOrEqual">
      <formula>0</formula>
    </cfRule>
    <cfRule type="cellIs" dxfId="8277" priority="105" operator="lessThanOrEqual">
      <formula>0</formula>
    </cfRule>
  </conditionalFormatting>
  <conditionalFormatting sqref="G259:G263">
    <cfRule type="cellIs" dxfId="8276" priority="102" operator="lessThanOrEqual">
      <formula>0</formula>
    </cfRule>
    <cfRule type="cellIs" dxfId="8275" priority="103" operator="greaterThanOrEqual">
      <formula>0</formula>
    </cfRule>
  </conditionalFormatting>
  <conditionalFormatting sqref="M259:O263">
    <cfRule type="cellIs" dxfId="8274" priority="101" operator="lessThan">
      <formula>0</formula>
    </cfRule>
  </conditionalFormatting>
  <conditionalFormatting sqref="P264:R264 I264:L264">
    <cfRule type="cellIs" dxfId="8273" priority="99" operator="greaterThanOrEqual">
      <formula>0</formula>
    </cfRule>
    <cfRule type="cellIs" dxfId="8272" priority="100" operator="lessThanOrEqual">
      <formula>0</formula>
    </cfRule>
  </conditionalFormatting>
  <conditionalFormatting sqref="G264">
    <cfRule type="cellIs" dxfId="8271" priority="97" operator="lessThanOrEqual">
      <formula>0</formula>
    </cfRule>
    <cfRule type="cellIs" dxfId="8270" priority="98" operator="greaterThanOrEqual">
      <formula>0</formula>
    </cfRule>
  </conditionalFormatting>
  <conditionalFormatting sqref="M264:O264">
    <cfRule type="cellIs" dxfId="8269" priority="96" operator="lessThan">
      <formula>0</formula>
    </cfRule>
  </conditionalFormatting>
  <conditionalFormatting sqref="P265:R272 I265:L272">
    <cfRule type="cellIs" dxfId="8268" priority="94" operator="greaterThanOrEqual">
      <formula>0</formula>
    </cfRule>
    <cfRule type="cellIs" dxfId="8267" priority="95" operator="lessThanOrEqual">
      <formula>0</formula>
    </cfRule>
  </conditionalFormatting>
  <conditionalFormatting sqref="G265:G272">
    <cfRule type="cellIs" dxfId="8266" priority="92" operator="lessThanOrEqual">
      <formula>0</formula>
    </cfRule>
    <cfRule type="cellIs" dxfId="8265" priority="93" operator="greaterThanOrEqual">
      <formula>0</formula>
    </cfRule>
  </conditionalFormatting>
  <conditionalFormatting sqref="M265:O272">
    <cfRule type="cellIs" dxfId="8264" priority="91" operator="lessThan">
      <formula>0</formula>
    </cfRule>
  </conditionalFormatting>
  <conditionalFormatting sqref="P273:R273 I273:L273">
    <cfRule type="cellIs" dxfId="8263" priority="89" operator="greaterThanOrEqual">
      <formula>0</formula>
    </cfRule>
    <cfRule type="cellIs" dxfId="8262" priority="90" operator="lessThanOrEqual">
      <formula>0</formula>
    </cfRule>
  </conditionalFormatting>
  <conditionalFormatting sqref="G273">
    <cfRule type="cellIs" dxfId="8261" priority="87" operator="lessThanOrEqual">
      <formula>0</formula>
    </cfRule>
    <cfRule type="cellIs" dxfId="8260" priority="88" operator="greaterThanOrEqual">
      <formula>0</formula>
    </cfRule>
  </conditionalFormatting>
  <conditionalFormatting sqref="M273:O273">
    <cfRule type="cellIs" dxfId="8259" priority="86" operator="lessThan">
      <formula>0</formula>
    </cfRule>
  </conditionalFormatting>
  <conditionalFormatting sqref="P274:R274 I274:L274">
    <cfRule type="cellIs" dxfId="8258" priority="84" operator="greaterThanOrEqual">
      <formula>0</formula>
    </cfRule>
    <cfRule type="cellIs" dxfId="8257" priority="85" operator="lessThanOrEqual">
      <formula>0</formula>
    </cfRule>
  </conditionalFormatting>
  <conditionalFormatting sqref="G274">
    <cfRule type="cellIs" dxfId="8256" priority="82" operator="lessThanOrEqual">
      <formula>0</formula>
    </cfRule>
    <cfRule type="cellIs" dxfId="8255" priority="83" operator="greaterThanOrEqual">
      <formula>0</formula>
    </cfRule>
  </conditionalFormatting>
  <conditionalFormatting sqref="M274:O274">
    <cfRule type="cellIs" dxfId="8254" priority="81" operator="lessThan">
      <formula>0</formula>
    </cfRule>
  </conditionalFormatting>
  <conditionalFormatting sqref="P275:R276 I275:L276">
    <cfRule type="cellIs" dxfId="8253" priority="79" operator="greaterThanOrEqual">
      <formula>0</formula>
    </cfRule>
    <cfRule type="cellIs" dxfId="8252" priority="80" operator="lessThanOrEqual">
      <formula>0</formula>
    </cfRule>
  </conditionalFormatting>
  <conditionalFormatting sqref="G275:G276">
    <cfRule type="cellIs" dxfId="8251" priority="77" operator="lessThanOrEqual">
      <formula>0</formula>
    </cfRule>
    <cfRule type="cellIs" dxfId="8250" priority="78" operator="greaterThanOrEqual">
      <formula>0</formula>
    </cfRule>
  </conditionalFormatting>
  <conditionalFormatting sqref="M275:O276">
    <cfRule type="cellIs" dxfId="8249" priority="76" operator="lessThan">
      <formula>0</formula>
    </cfRule>
  </conditionalFormatting>
  <conditionalFormatting sqref="P277:R277 I277:L277">
    <cfRule type="cellIs" dxfId="8248" priority="74" operator="greaterThanOrEqual">
      <formula>0</formula>
    </cfRule>
    <cfRule type="cellIs" dxfId="8247" priority="75" operator="lessThanOrEqual">
      <formula>0</formula>
    </cfRule>
  </conditionalFormatting>
  <conditionalFormatting sqref="G277">
    <cfRule type="cellIs" dxfId="8246" priority="72" operator="lessThanOrEqual">
      <formula>0</formula>
    </cfRule>
    <cfRule type="cellIs" dxfId="8245" priority="73" operator="greaterThanOrEqual">
      <formula>0</formula>
    </cfRule>
  </conditionalFormatting>
  <conditionalFormatting sqref="M277:O277">
    <cfRule type="cellIs" dxfId="8244" priority="71" operator="lessThan">
      <formula>0</formula>
    </cfRule>
  </conditionalFormatting>
  <conditionalFormatting sqref="P212:R212 I212:L212">
    <cfRule type="cellIs" dxfId="8243" priority="64" operator="greaterThanOrEqual">
      <formula>0</formula>
    </cfRule>
    <cfRule type="cellIs" dxfId="8242" priority="65" operator="lessThanOrEqual">
      <formula>0</formula>
    </cfRule>
  </conditionalFormatting>
  <conditionalFormatting sqref="G212">
    <cfRule type="cellIs" dxfId="8241" priority="62" operator="lessThanOrEqual">
      <formula>0</formula>
    </cfRule>
    <cfRule type="cellIs" dxfId="8240" priority="63" operator="greaterThanOrEqual">
      <formula>0</formula>
    </cfRule>
  </conditionalFormatting>
  <conditionalFormatting sqref="M212:O212">
    <cfRule type="cellIs" dxfId="8239" priority="61" operator="lessThan">
      <formula>0</formula>
    </cfRule>
  </conditionalFormatting>
  <conditionalFormatting sqref="P278:R280 I278:L280">
    <cfRule type="cellIs" dxfId="8238" priority="59" operator="greaterThanOrEqual">
      <formula>0</formula>
    </cfRule>
    <cfRule type="cellIs" dxfId="8237" priority="60" operator="lessThanOrEqual">
      <formula>0</formula>
    </cfRule>
  </conditionalFormatting>
  <conditionalFormatting sqref="G278:G280">
    <cfRule type="cellIs" dxfId="8236" priority="57" operator="lessThanOrEqual">
      <formula>0</formula>
    </cfRule>
    <cfRule type="cellIs" dxfId="8235" priority="58" operator="greaterThanOrEqual">
      <formula>0</formula>
    </cfRule>
  </conditionalFormatting>
  <conditionalFormatting sqref="M278:O280">
    <cfRule type="cellIs" dxfId="8234" priority="56" operator="lessThan">
      <formula>0</formula>
    </cfRule>
  </conditionalFormatting>
  <conditionalFormatting sqref="P281:R281 I281:L281">
    <cfRule type="cellIs" dxfId="8233" priority="54" operator="greaterThanOrEqual">
      <formula>0</formula>
    </cfRule>
    <cfRule type="cellIs" dxfId="8232" priority="55" operator="lessThanOrEqual">
      <formula>0</formula>
    </cfRule>
  </conditionalFormatting>
  <conditionalFormatting sqref="G281">
    <cfRule type="cellIs" dxfId="8231" priority="52" operator="lessThanOrEqual">
      <formula>0</formula>
    </cfRule>
    <cfRule type="cellIs" dxfId="8230" priority="53" operator="greaterThanOrEqual">
      <formula>0</formula>
    </cfRule>
  </conditionalFormatting>
  <conditionalFormatting sqref="M281:O281">
    <cfRule type="cellIs" dxfId="8229" priority="51" operator="lessThan">
      <formula>0</formula>
    </cfRule>
  </conditionalFormatting>
  <conditionalFormatting sqref="P282:R282 I282:L282">
    <cfRule type="cellIs" dxfId="8228" priority="49" operator="greaterThanOrEqual">
      <formula>0</formula>
    </cfRule>
    <cfRule type="cellIs" dxfId="8227" priority="50" operator="lessThanOrEqual">
      <formula>0</formula>
    </cfRule>
  </conditionalFormatting>
  <conditionalFormatting sqref="G282">
    <cfRule type="cellIs" dxfId="8226" priority="47" operator="lessThanOrEqual">
      <formula>0</formula>
    </cfRule>
    <cfRule type="cellIs" dxfId="8225" priority="48" operator="greaterThanOrEqual">
      <formula>0</formula>
    </cfRule>
  </conditionalFormatting>
  <conditionalFormatting sqref="M282:O282">
    <cfRule type="cellIs" dxfId="8224" priority="46" operator="lessThan">
      <formula>0</formula>
    </cfRule>
  </conditionalFormatting>
  <conditionalFormatting sqref="P283:R283 I283:L283">
    <cfRule type="cellIs" dxfId="8223" priority="29" operator="greaterThanOrEqual">
      <formula>0</formula>
    </cfRule>
    <cfRule type="cellIs" dxfId="8222" priority="30" operator="lessThanOrEqual">
      <formula>0</formula>
    </cfRule>
  </conditionalFormatting>
  <conditionalFormatting sqref="G283">
    <cfRule type="cellIs" dxfId="8221" priority="27" operator="lessThanOrEqual">
      <formula>0</formula>
    </cfRule>
    <cfRule type="cellIs" dxfId="8220" priority="28" operator="greaterThanOrEqual">
      <formula>0</formula>
    </cfRule>
  </conditionalFormatting>
  <conditionalFormatting sqref="M283:O283">
    <cfRule type="cellIs" dxfId="8219" priority="26" operator="lessThan">
      <formula>0</formula>
    </cfRule>
  </conditionalFormatting>
  <conditionalFormatting sqref="P284:R284 I284:L284">
    <cfRule type="cellIs" dxfId="8218" priority="24" operator="greaterThanOrEqual">
      <formula>0</formula>
    </cfRule>
    <cfRule type="cellIs" dxfId="8217" priority="25" operator="lessThanOrEqual">
      <formula>0</formula>
    </cfRule>
  </conditionalFormatting>
  <conditionalFormatting sqref="G284">
    <cfRule type="cellIs" dxfId="8216" priority="22" operator="lessThanOrEqual">
      <formula>0</formula>
    </cfRule>
    <cfRule type="cellIs" dxfId="8215" priority="23" operator="greaterThanOrEqual">
      <formula>0</formula>
    </cfRule>
  </conditionalFormatting>
  <conditionalFormatting sqref="M284:O284">
    <cfRule type="cellIs" dxfId="8214" priority="21" operator="lessThan">
      <formula>0</formula>
    </cfRule>
  </conditionalFormatting>
  <conditionalFormatting sqref="P285:R285 I285:L285">
    <cfRule type="cellIs" dxfId="8213" priority="19" operator="greaterThanOrEqual">
      <formula>0</formula>
    </cfRule>
    <cfRule type="cellIs" dxfId="8212" priority="20" operator="lessThanOrEqual">
      <formula>0</formula>
    </cfRule>
  </conditionalFormatting>
  <conditionalFormatting sqref="G285">
    <cfRule type="cellIs" dxfId="8211" priority="17" operator="lessThanOrEqual">
      <formula>0</formula>
    </cfRule>
    <cfRule type="cellIs" dxfId="8210" priority="18" operator="greaterThanOrEqual">
      <formula>0</formula>
    </cfRule>
  </conditionalFormatting>
  <conditionalFormatting sqref="M285:O285">
    <cfRule type="cellIs" dxfId="8209" priority="16" operator="lessThan">
      <formula>0</formula>
    </cfRule>
  </conditionalFormatting>
  <conditionalFormatting sqref="P289:R289 I289:L289 I295:L295 P295:R295">
    <cfRule type="cellIs" dxfId="8208" priority="14" operator="greaterThanOrEqual">
      <formula>0</formula>
    </cfRule>
    <cfRule type="cellIs" dxfId="8207" priority="15" operator="lessThanOrEqual">
      <formula>0</formula>
    </cfRule>
  </conditionalFormatting>
  <conditionalFormatting sqref="G289 G295">
    <cfRule type="cellIs" dxfId="8206" priority="12" operator="lessThanOrEqual">
      <formula>0</formula>
    </cfRule>
    <cfRule type="cellIs" dxfId="8205" priority="13" operator="greaterThanOrEqual">
      <formula>0</formula>
    </cfRule>
  </conditionalFormatting>
  <conditionalFormatting sqref="M289:O289 M295:O295">
    <cfRule type="cellIs" dxfId="8204" priority="11" operator="lessThan">
      <formula>0</formula>
    </cfRule>
  </conditionalFormatting>
  <conditionalFormatting sqref="P286:R288 I286:L288">
    <cfRule type="cellIs" dxfId="8203" priority="9" operator="greaterThanOrEqual">
      <formula>0</formula>
    </cfRule>
    <cfRule type="cellIs" dxfId="8202" priority="10" operator="lessThanOrEqual">
      <formula>0</formula>
    </cfRule>
  </conditionalFormatting>
  <conditionalFormatting sqref="G286:G288">
    <cfRule type="cellIs" dxfId="8201" priority="7" operator="lessThanOrEqual">
      <formula>0</formula>
    </cfRule>
    <cfRule type="cellIs" dxfId="8200" priority="8" operator="greaterThanOrEqual">
      <formula>0</formula>
    </cfRule>
  </conditionalFormatting>
  <conditionalFormatting sqref="M286:O288">
    <cfRule type="cellIs" dxfId="8199" priority="6" operator="lessThan">
      <formula>0</formula>
    </cfRule>
  </conditionalFormatting>
  <conditionalFormatting sqref="P290:R294 I290:L294">
    <cfRule type="cellIs" dxfId="8198" priority="4" operator="greaterThanOrEqual">
      <formula>0</formula>
    </cfRule>
    <cfRule type="cellIs" dxfId="8197" priority="5" operator="lessThanOrEqual">
      <formula>0</formula>
    </cfRule>
  </conditionalFormatting>
  <conditionalFormatting sqref="G290:G294">
    <cfRule type="cellIs" dxfId="8196" priority="2" operator="lessThanOrEqual">
      <formula>0</formula>
    </cfRule>
    <cfRule type="cellIs" dxfId="8195" priority="3" operator="greaterThanOrEqual">
      <formula>0</formula>
    </cfRule>
  </conditionalFormatting>
  <conditionalFormatting sqref="M290:O294">
    <cfRule type="cellIs" dxfId="8194" priority="1" operator="lessThan">
      <formula>0</formula>
    </cfRule>
  </conditionalFormatting>
  <pageMargins left="0.7" right="0.7" top="0.75" bottom="0.75" header="0.3" footer="0.3"/>
  <pageSetup paperSize="9" scale="55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11"/>
  <dimension ref="B5:AL65"/>
  <sheetViews>
    <sheetView showGridLines="0" zoomScaleNormal="100" workbookViewId="0">
      <pane xSplit="2" ySplit="8" topLeftCell="C9" activePane="bottomRight" state="frozen"/>
      <selection sqref="A1:XFD1048576"/>
      <selection pane="topRight" sqref="A1:XFD1048576"/>
      <selection pane="bottomLeft" sqref="A1:XFD1048576"/>
      <selection pane="bottomRight" activeCell="F9" sqref="F9"/>
    </sheetView>
  </sheetViews>
  <sheetFormatPr defaultColWidth="9.33203125" defaultRowHeight="12"/>
  <cols>
    <col min="1" max="1" width="1.33203125" style="1" customWidth="1"/>
    <col min="2" max="2" width="28.6640625" style="6" bestFit="1" customWidth="1"/>
    <col min="3" max="5" width="7.6640625" style="1" hidden="1" customWidth="1"/>
    <col min="6" max="7" width="9" style="1" bestFit="1" customWidth="1"/>
    <col min="8" max="8" width="9.1640625" style="1" bestFit="1" customWidth="1"/>
    <col min="9" max="11" width="6.6640625" style="1" hidden="1" customWidth="1"/>
    <col min="12" max="12" width="8.6640625" style="1" bestFit="1" customWidth="1"/>
    <col min="13" max="13" width="8.83203125" style="1" bestFit="1" customWidth="1"/>
    <col min="14" max="14" width="9.1640625" style="1" bestFit="1" customWidth="1"/>
    <col min="15" max="15" width="8.1640625" style="1" hidden="1" customWidth="1"/>
    <col min="16" max="17" width="7" style="1" hidden="1" customWidth="1"/>
    <col min="18" max="19" width="10.33203125" style="1" bestFit="1" customWidth="1"/>
    <col min="20" max="20" width="8.33203125" style="1" bestFit="1" customWidth="1"/>
    <col min="21" max="23" width="8.6640625" style="1" hidden="1" customWidth="1"/>
    <col min="24" max="26" width="9.1640625" style="1" bestFit="1" customWidth="1"/>
    <col min="27" max="28" width="7.1640625" style="1" hidden="1" customWidth="1"/>
    <col min="29" max="29" width="7" style="1" hidden="1" customWidth="1"/>
    <col min="30" max="32" width="8.33203125" style="1" customWidth="1"/>
    <col min="33" max="38" width="9.1640625" style="1" hidden="1" customWidth="1"/>
    <col min="39" max="16384" width="9.33203125" style="1"/>
  </cols>
  <sheetData>
    <row r="5" spans="2:38" ht="9" customHeight="1"/>
    <row r="6" spans="2:38" s="107" customFormat="1" ht="12.75">
      <c r="B6" s="23" t="s">
        <v>68</v>
      </c>
      <c r="C6" s="342" t="s">
        <v>1338</v>
      </c>
      <c r="D6" s="343"/>
      <c r="E6" s="343"/>
      <c r="F6" s="343"/>
      <c r="G6" s="343"/>
      <c r="H6" s="344"/>
      <c r="I6" s="342" t="s">
        <v>1339</v>
      </c>
      <c r="J6" s="343"/>
      <c r="K6" s="343"/>
      <c r="L6" s="343"/>
      <c r="M6" s="343"/>
      <c r="N6" s="344"/>
      <c r="O6" s="342" t="s">
        <v>1340</v>
      </c>
      <c r="P6" s="343"/>
      <c r="Q6" s="343"/>
      <c r="R6" s="343"/>
      <c r="S6" s="343"/>
      <c r="T6" s="344"/>
      <c r="U6" s="342" t="s">
        <v>1341</v>
      </c>
      <c r="V6" s="343"/>
      <c r="W6" s="343"/>
      <c r="X6" s="343"/>
      <c r="Y6" s="343"/>
      <c r="Z6" s="344"/>
      <c r="AA6" s="342" t="s">
        <v>1342</v>
      </c>
      <c r="AB6" s="343"/>
      <c r="AC6" s="343"/>
      <c r="AD6" s="343"/>
      <c r="AE6" s="343"/>
      <c r="AF6" s="344"/>
      <c r="AG6" s="359" t="s">
        <v>285</v>
      </c>
      <c r="AH6" s="360"/>
      <c r="AI6" s="360"/>
      <c r="AJ6" s="360"/>
      <c r="AK6" s="360"/>
      <c r="AL6" s="361"/>
    </row>
    <row r="7" spans="2:38" s="111" customFormat="1" ht="11.25" hidden="1">
      <c r="B7" s="31" t="s">
        <v>7</v>
      </c>
      <c r="C7" s="108" t="s">
        <v>78</v>
      </c>
      <c r="D7" s="109" t="str">
        <f>C7</f>
        <v>HAVL IN</v>
      </c>
      <c r="E7" s="109" t="str">
        <f t="shared" ref="E7:H7" si="0">D7</f>
        <v>HAVL IN</v>
      </c>
      <c r="F7" s="109" t="str">
        <f t="shared" si="0"/>
        <v>HAVL IN</v>
      </c>
      <c r="G7" s="109" t="str">
        <f t="shared" si="0"/>
        <v>HAVL IN</v>
      </c>
      <c r="H7" s="110" t="str">
        <f t="shared" si="0"/>
        <v>HAVL IN</v>
      </c>
      <c r="I7" s="108" t="s">
        <v>740</v>
      </c>
      <c r="J7" s="109" t="str">
        <f>I7</f>
        <v>KEII IN</v>
      </c>
      <c r="K7" s="109" t="str">
        <f t="shared" ref="K7:N7" si="1">J7</f>
        <v>KEII IN</v>
      </c>
      <c r="L7" s="109" t="str">
        <f t="shared" si="1"/>
        <v>KEII IN</v>
      </c>
      <c r="M7" s="109" t="str">
        <f t="shared" si="1"/>
        <v>KEII IN</v>
      </c>
      <c r="N7" s="110" t="str">
        <f t="shared" si="1"/>
        <v>KEII IN</v>
      </c>
      <c r="O7" s="108" t="s">
        <v>741</v>
      </c>
      <c r="P7" s="109" t="str">
        <f>O7</f>
        <v>POLYCAB IN</v>
      </c>
      <c r="Q7" s="109" t="str">
        <f t="shared" ref="Q7:T7" si="2">P7</f>
        <v>POLYCAB IN</v>
      </c>
      <c r="R7" s="109" t="str">
        <f t="shared" si="2"/>
        <v>POLYCAB IN</v>
      </c>
      <c r="S7" s="109" t="str">
        <f t="shared" si="2"/>
        <v>POLYCAB IN</v>
      </c>
      <c r="T7" s="110" t="str">
        <f t="shared" si="2"/>
        <v>POLYCAB IN</v>
      </c>
      <c r="U7" s="108" t="s">
        <v>742</v>
      </c>
      <c r="V7" s="109" t="str">
        <f>U7</f>
        <v>RRKABEL IN</v>
      </c>
      <c r="W7" s="109" t="str">
        <f t="shared" ref="W7:Z7" si="3">V7</f>
        <v>RRKABEL IN</v>
      </c>
      <c r="X7" s="109" t="str">
        <f t="shared" si="3"/>
        <v>RRKABEL IN</v>
      </c>
      <c r="Y7" s="109" t="str">
        <f t="shared" si="3"/>
        <v>RRKABEL IN</v>
      </c>
      <c r="Z7" s="110" t="str">
        <f t="shared" si="3"/>
        <v>RRKABEL IN</v>
      </c>
      <c r="AA7" s="108" t="s">
        <v>84</v>
      </c>
      <c r="AB7" s="109" t="str">
        <f>AA7</f>
        <v>VOLT IN</v>
      </c>
      <c r="AC7" s="109" t="str">
        <f t="shared" ref="AC7:AF7" si="4">AB7</f>
        <v>VOLT IN</v>
      </c>
      <c r="AD7" s="109" t="str">
        <f t="shared" si="4"/>
        <v>VOLT IN</v>
      </c>
      <c r="AE7" s="109" t="str">
        <f t="shared" si="4"/>
        <v>VOLT IN</v>
      </c>
      <c r="AF7" s="110" t="str">
        <f t="shared" si="4"/>
        <v>VOLT IN</v>
      </c>
      <c r="AG7" s="108" t="s">
        <v>743</v>
      </c>
      <c r="AH7" s="109" t="str">
        <f>AG7</f>
        <v>Consumer Durables</v>
      </c>
      <c r="AI7" s="109" t="str">
        <f t="shared" ref="AI7:AL7" si="5">AH7</f>
        <v>Consumer Durables</v>
      </c>
      <c r="AJ7" s="109" t="str">
        <f t="shared" si="5"/>
        <v>Consumer Durables</v>
      </c>
      <c r="AK7" s="109" t="str">
        <f t="shared" si="5"/>
        <v>Consumer Durables</v>
      </c>
      <c r="AL7" s="110" t="str">
        <f t="shared" si="5"/>
        <v>Consumer Durables</v>
      </c>
    </row>
    <row r="8" spans="2:38" s="115" customFormat="1">
      <c r="B8" s="23" t="s">
        <v>69</v>
      </c>
      <c r="C8" s="112" t="str">
        <f>'Column Code'!$C$8</f>
        <v>FY21</v>
      </c>
      <c r="D8" s="113" t="str">
        <f>'Column Code'!$D$8</f>
        <v>FY22</v>
      </c>
      <c r="E8" s="113" t="str">
        <f>'Column Code'!$E$8</f>
        <v>FY23</v>
      </c>
      <c r="F8" s="113" t="str">
        <f>'Column Code'!$F$8</f>
        <v>FY24</v>
      </c>
      <c r="G8" s="113" t="str">
        <f>'Column Code'!$G$8</f>
        <v>FY25E</v>
      </c>
      <c r="H8" s="114" t="str">
        <f>'Column Code'!$H$8</f>
        <v>FY26E</v>
      </c>
      <c r="I8" s="112" t="str">
        <f>'Column Code'!$C$8</f>
        <v>FY21</v>
      </c>
      <c r="J8" s="113" t="str">
        <f>'Column Code'!$D$8</f>
        <v>FY22</v>
      </c>
      <c r="K8" s="113" t="str">
        <f>'Column Code'!$E$8</f>
        <v>FY23</v>
      </c>
      <c r="L8" s="113" t="str">
        <f>'Column Code'!$F$8</f>
        <v>FY24</v>
      </c>
      <c r="M8" s="113" t="str">
        <f>'Column Code'!$G$8</f>
        <v>FY25E</v>
      </c>
      <c r="N8" s="114" t="str">
        <f>'Column Code'!$H$8</f>
        <v>FY26E</v>
      </c>
      <c r="O8" s="112" t="str">
        <f>'Column Code'!$C$8</f>
        <v>FY21</v>
      </c>
      <c r="P8" s="113" t="str">
        <f>'Column Code'!$D$8</f>
        <v>FY22</v>
      </c>
      <c r="Q8" s="113" t="str">
        <f>'Column Code'!$E$8</f>
        <v>FY23</v>
      </c>
      <c r="R8" s="113" t="str">
        <f>'Column Code'!$F$8</f>
        <v>FY24</v>
      </c>
      <c r="S8" s="113" t="str">
        <f>'Column Code'!$G$8</f>
        <v>FY25E</v>
      </c>
      <c r="T8" s="114" t="str">
        <f>'Column Code'!$H$8</f>
        <v>FY26E</v>
      </c>
      <c r="U8" s="112" t="str">
        <f>'Column Code'!$C$8</f>
        <v>FY21</v>
      </c>
      <c r="V8" s="113" t="str">
        <f>'Column Code'!$D$8</f>
        <v>FY22</v>
      </c>
      <c r="W8" s="113" t="str">
        <f>'Column Code'!$E$8</f>
        <v>FY23</v>
      </c>
      <c r="X8" s="113" t="str">
        <f>'Column Code'!$F$8</f>
        <v>FY24</v>
      </c>
      <c r="Y8" s="113" t="str">
        <f>'Column Code'!$G$8</f>
        <v>FY25E</v>
      </c>
      <c r="Z8" s="114" t="str">
        <f>'Column Code'!$H$8</f>
        <v>FY26E</v>
      </c>
      <c r="AA8" s="112" t="str">
        <f>'Column Code'!$C$8</f>
        <v>FY21</v>
      </c>
      <c r="AB8" s="113" t="str">
        <f>'Column Code'!$D$8</f>
        <v>FY22</v>
      </c>
      <c r="AC8" s="113" t="str">
        <f>'Column Code'!$E$8</f>
        <v>FY23</v>
      </c>
      <c r="AD8" s="113" t="str">
        <f>'Column Code'!$F$8</f>
        <v>FY24</v>
      </c>
      <c r="AE8" s="113" t="str">
        <f>'Column Code'!$G$8</f>
        <v>FY25E</v>
      </c>
      <c r="AF8" s="114" t="str">
        <f>'Column Code'!$H$8</f>
        <v>FY26E</v>
      </c>
      <c r="AG8" s="112" t="str">
        <f>'Column Code'!$C$8</f>
        <v>FY21</v>
      </c>
      <c r="AH8" s="113" t="str">
        <f>'Column Code'!$D$8</f>
        <v>FY22</v>
      </c>
      <c r="AI8" s="113" t="str">
        <f>'Column Code'!$E$8</f>
        <v>FY23</v>
      </c>
      <c r="AJ8" s="113" t="str">
        <f>'Column Code'!$F$8</f>
        <v>FY24</v>
      </c>
      <c r="AK8" s="113" t="str">
        <f>'Column Code'!$G$8</f>
        <v>FY25E</v>
      </c>
      <c r="AL8" s="114" t="str">
        <f>'Column Code'!$H$8</f>
        <v>FY26E</v>
      </c>
    </row>
    <row r="9" spans="2:38" s="5" customFormat="1" ht="12.75">
      <c r="B9" s="30" t="s">
        <v>8</v>
      </c>
      <c r="C9" s="66"/>
      <c r="D9" s="67"/>
      <c r="E9" s="67"/>
      <c r="F9" s="67"/>
      <c r="G9" s="67"/>
      <c r="H9" s="68"/>
      <c r="I9" s="66"/>
      <c r="J9" s="67"/>
      <c r="K9" s="67"/>
      <c r="L9" s="67"/>
      <c r="M9" s="67"/>
      <c r="N9" s="68"/>
      <c r="O9" s="66"/>
      <c r="P9" s="67"/>
      <c r="Q9" s="67"/>
      <c r="R9" s="67"/>
      <c r="S9" s="67"/>
      <c r="T9" s="68"/>
      <c r="U9" s="66"/>
      <c r="V9" s="67"/>
      <c r="W9" s="67"/>
      <c r="X9" s="67"/>
      <c r="Y9" s="67"/>
      <c r="Z9" s="68"/>
      <c r="AA9" s="66"/>
      <c r="AB9" s="67"/>
      <c r="AC9" s="67"/>
      <c r="AD9" s="67"/>
      <c r="AE9" s="67"/>
      <c r="AF9" s="68"/>
      <c r="AG9" s="66"/>
      <c r="AH9" s="138" t="s">
        <v>286</v>
      </c>
      <c r="AI9" s="138" t="s">
        <v>287</v>
      </c>
      <c r="AJ9" s="138" t="s">
        <v>288</v>
      </c>
      <c r="AK9" s="138" t="s">
        <v>289</v>
      </c>
      <c r="AL9" s="139" t="s">
        <v>290</v>
      </c>
    </row>
    <row r="10" spans="2:38">
      <c r="B10" s="24" t="s">
        <v>238</v>
      </c>
      <c r="C10" s="70"/>
      <c r="D10" s="71"/>
      <c r="E10" s="71"/>
      <c r="F10" s="71"/>
      <c r="G10" s="71"/>
      <c r="H10" s="65" t="s">
        <v>287</v>
      </c>
      <c r="I10" s="70"/>
      <c r="J10" s="71"/>
      <c r="K10" s="71"/>
      <c r="L10" s="71"/>
      <c r="M10" s="71"/>
      <c r="N10" s="65" t="s">
        <v>286</v>
      </c>
      <c r="O10" s="70"/>
      <c r="P10" s="71"/>
      <c r="Q10" s="71"/>
      <c r="R10" s="71"/>
      <c r="S10" s="71"/>
      <c r="T10" s="65" t="s">
        <v>286</v>
      </c>
      <c r="U10" s="70"/>
      <c r="V10" s="71"/>
      <c r="W10" s="71"/>
      <c r="X10" s="71"/>
      <c r="Y10" s="71"/>
      <c r="Z10" s="65" t="s">
        <v>286</v>
      </c>
      <c r="AA10" s="70"/>
      <c r="AB10" s="71"/>
      <c r="AC10" s="71"/>
      <c r="AD10" s="71"/>
      <c r="AE10" s="71"/>
      <c r="AF10" s="65" t="s">
        <v>286</v>
      </c>
      <c r="AG10" s="70"/>
      <c r="AH10" s="140">
        <f>COUNTIF($C$10:$AF$10,AH$9)</f>
        <v>4</v>
      </c>
      <c r="AI10" s="140">
        <f>COUNTIF($C$10:$AF$10,AI$9)</f>
        <v>1</v>
      </c>
      <c r="AJ10" s="140">
        <f>COUNTIF($C$10:$AF$10,AJ$9)</f>
        <v>0</v>
      </c>
      <c r="AK10" s="140">
        <f>COUNTIF($C$10:$AF$10,AK$9)</f>
        <v>0</v>
      </c>
      <c r="AL10" s="137">
        <f>COUNTIF($C$10:$AF$10,AL$9)</f>
        <v>0</v>
      </c>
    </row>
    <row r="11" spans="2:38">
      <c r="B11" s="24" t="s">
        <v>38</v>
      </c>
      <c r="C11" s="70">
        <v>2030.7</v>
      </c>
      <c r="D11" s="71">
        <v>2030.7</v>
      </c>
      <c r="E11" s="71">
        <v>2030.7</v>
      </c>
      <c r="F11" s="71">
        <v>2030.7</v>
      </c>
      <c r="G11" s="71">
        <v>2030.7</v>
      </c>
      <c r="H11" s="72">
        <v>2030.7</v>
      </c>
      <c r="I11" s="70">
        <v>4200.7</v>
      </c>
      <c r="J11" s="71">
        <v>4200.7</v>
      </c>
      <c r="K11" s="71">
        <v>4200.7</v>
      </c>
      <c r="L11" s="71">
        <v>4200.7</v>
      </c>
      <c r="M11" s="71">
        <v>4200.7</v>
      </c>
      <c r="N11" s="72">
        <v>4200.7</v>
      </c>
      <c r="O11" s="70">
        <v>7055.45</v>
      </c>
      <c r="P11" s="71">
        <v>7055.45</v>
      </c>
      <c r="Q11" s="71">
        <v>7055.45</v>
      </c>
      <c r="R11" s="71">
        <v>7055.45</v>
      </c>
      <c r="S11" s="71">
        <v>7055.45</v>
      </c>
      <c r="T11" s="72">
        <v>7055.45</v>
      </c>
      <c r="U11" s="70">
        <v>1708.9</v>
      </c>
      <c r="V11" s="71">
        <v>1708.9</v>
      </c>
      <c r="W11" s="71">
        <v>1708.9</v>
      </c>
      <c r="X11" s="71">
        <v>1708.9</v>
      </c>
      <c r="Y11" s="71">
        <v>1708.9</v>
      </c>
      <c r="Z11" s="72">
        <v>1708.9</v>
      </c>
      <c r="AA11" s="70">
        <v>1866.35</v>
      </c>
      <c r="AB11" s="71">
        <v>1866.35</v>
      </c>
      <c r="AC11" s="71">
        <v>1866.35</v>
      </c>
      <c r="AD11" s="71">
        <v>1866.35</v>
      </c>
      <c r="AE11" s="71">
        <v>1866.35</v>
      </c>
      <c r="AF11" s="72">
        <v>1866.35</v>
      </c>
      <c r="AG11" s="70"/>
      <c r="AH11" s="71"/>
      <c r="AI11" s="71"/>
      <c r="AJ11" s="71"/>
      <c r="AK11" s="71"/>
      <c r="AL11" s="72"/>
    </row>
    <row r="12" spans="2:38">
      <c r="B12" s="24" t="s">
        <v>39</v>
      </c>
      <c r="C12" s="70"/>
      <c r="D12" s="71"/>
      <c r="E12" s="71"/>
      <c r="F12" s="71"/>
      <c r="G12" s="71"/>
      <c r="H12" s="72">
        <v>1820</v>
      </c>
      <c r="I12" s="70"/>
      <c r="J12" s="71"/>
      <c r="K12" s="71"/>
      <c r="L12" s="71"/>
      <c r="M12" s="71"/>
      <c r="N12" s="72">
        <v>5450</v>
      </c>
      <c r="O12" s="70"/>
      <c r="P12" s="71"/>
      <c r="Q12" s="71"/>
      <c r="R12" s="71"/>
      <c r="S12" s="71"/>
      <c r="T12" s="72">
        <v>8200</v>
      </c>
      <c r="U12" s="70"/>
      <c r="V12" s="71"/>
      <c r="W12" s="71"/>
      <c r="X12" s="71"/>
      <c r="Y12" s="71"/>
      <c r="Z12" s="72">
        <v>2140</v>
      </c>
      <c r="AA12" s="70"/>
      <c r="AB12" s="71"/>
      <c r="AC12" s="71"/>
      <c r="AD12" s="71"/>
      <c r="AE12" s="71"/>
      <c r="AF12" s="72">
        <v>1800</v>
      </c>
      <c r="AG12" s="70"/>
      <c r="AH12" s="71"/>
      <c r="AI12" s="71"/>
      <c r="AJ12" s="71"/>
      <c r="AK12" s="71"/>
      <c r="AL12" s="72"/>
    </row>
    <row r="13" spans="2:38" s="17" customFormat="1">
      <c r="B13" s="27" t="s">
        <v>318</v>
      </c>
      <c r="C13" s="73"/>
      <c r="D13" s="74"/>
      <c r="E13" s="74"/>
      <c r="F13" s="74"/>
      <c r="G13" s="74"/>
      <c r="H13" s="75">
        <f t="shared" ref="H13" si="6">IF(IFERROR(((IF(H12&lt;0,"-",H12))/H11*100-100),"-")=-100,"-",(IFERROR(((IF(H12&lt;0,"-",H12))/H11*100-100),"-")))</f>
        <v>-10.375732506032406</v>
      </c>
      <c r="I13" s="73"/>
      <c r="J13" s="74"/>
      <c r="K13" s="74"/>
      <c r="L13" s="74"/>
      <c r="M13" s="74"/>
      <c r="N13" s="75">
        <f t="shared" ref="N13" si="7">IF(IFERROR(((IF(N12&lt;0,"-",N12))/N11*100-100),"-")=-100,"-",(IFERROR(((IF(N12&lt;0,"-",N12))/N11*100-100),"-")))</f>
        <v>29.740281381674492</v>
      </c>
      <c r="O13" s="73"/>
      <c r="P13" s="74"/>
      <c r="Q13" s="74"/>
      <c r="R13" s="74"/>
      <c r="S13" s="74"/>
      <c r="T13" s="75">
        <f t="shared" ref="T13" si="8">IF(IFERROR(((IF(T12&lt;0,"-",T12))/T11*100-100),"-")=-100,"-",(IFERROR(((IF(T12&lt;0,"-",T12))/T11*100-100),"-")))</f>
        <v>16.222211198435261</v>
      </c>
      <c r="U13" s="73"/>
      <c r="V13" s="74"/>
      <c r="W13" s="74"/>
      <c r="X13" s="74"/>
      <c r="Y13" s="74"/>
      <c r="Z13" s="75">
        <f t="shared" ref="Z13" si="9">IF(IFERROR(((IF(Z12&lt;0,"-",Z12))/Z11*100-100),"-")=-100,"-",(IFERROR(((IF(Z12&lt;0,"-",Z12))/Z11*100-100),"-")))</f>
        <v>25.226754052314334</v>
      </c>
      <c r="AA13" s="73"/>
      <c r="AB13" s="74"/>
      <c r="AC13" s="74"/>
      <c r="AD13" s="74"/>
      <c r="AE13" s="74"/>
      <c r="AF13" s="75">
        <f t="shared" ref="AF13" si="10">IF(IFERROR(((IF(AF12&lt;0,"-",AF12))/AF11*100-100),"-")=-100,"-",(IFERROR(((IF(AF12&lt;0,"-",AF12))/AF11*100-100),"-")))</f>
        <v>-3.5550673775015298</v>
      </c>
      <c r="AG13" s="73"/>
      <c r="AH13" s="74"/>
      <c r="AI13" s="74"/>
      <c r="AJ13" s="74"/>
      <c r="AK13" s="74"/>
      <c r="AL13" s="75"/>
    </row>
    <row r="14" spans="2:38">
      <c r="B14" s="24" t="s">
        <v>319</v>
      </c>
      <c r="C14" s="77"/>
      <c r="D14" s="78"/>
      <c r="E14" s="78"/>
      <c r="F14" s="78"/>
      <c r="G14" s="78"/>
      <c r="H14" s="79" t="s">
        <v>871</v>
      </c>
      <c r="I14" s="77"/>
      <c r="J14" s="78"/>
      <c r="K14" s="78"/>
      <c r="L14" s="78"/>
      <c r="M14" s="78"/>
      <c r="N14" s="79" t="s">
        <v>872</v>
      </c>
      <c r="O14" s="77"/>
      <c r="P14" s="78"/>
      <c r="Q14" s="78"/>
      <c r="R14" s="78"/>
      <c r="S14" s="78"/>
      <c r="T14" s="79" t="s">
        <v>873</v>
      </c>
      <c r="U14" s="77"/>
      <c r="V14" s="78"/>
      <c r="W14" s="78"/>
      <c r="X14" s="78"/>
      <c r="Y14" s="78"/>
      <c r="Z14" s="79" t="s">
        <v>874</v>
      </c>
      <c r="AA14" s="77"/>
      <c r="AB14" s="78"/>
      <c r="AC14" s="78"/>
      <c r="AD14" s="78"/>
      <c r="AE14" s="78"/>
      <c r="AF14" s="79" t="s">
        <v>872</v>
      </c>
      <c r="AG14" s="77"/>
      <c r="AH14" s="78"/>
      <c r="AI14" s="78"/>
      <c r="AJ14" s="78"/>
      <c r="AK14" s="78"/>
      <c r="AL14" s="79"/>
    </row>
    <row r="15" spans="2:38" s="17" customFormat="1">
      <c r="B15" s="27" t="s">
        <v>10</v>
      </c>
      <c r="C15" s="73"/>
      <c r="D15" s="74"/>
      <c r="E15" s="74"/>
      <c r="F15" s="74"/>
      <c r="G15" s="74"/>
      <c r="H15" s="75">
        <v>-3.5273997007054732</v>
      </c>
      <c r="I15" s="73"/>
      <c r="J15" s="74"/>
      <c r="K15" s="74"/>
      <c r="L15" s="74"/>
      <c r="M15" s="74"/>
      <c r="N15" s="75">
        <v>-16.659392111737162</v>
      </c>
      <c r="O15" s="73"/>
      <c r="P15" s="74"/>
      <c r="Q15" s="74"/>
      <c r="R15" s="74"/>
      <c r="S15" s="74"/>
      <c r="T15" s="75">
        <v>-3.7455661664392892</v>
      </c>
      <c r="U15" s="73"/>
      <c r="V15" s="74"/>
      <c r="W15" s="74"/>
      <c r="X15" s="74"/>
      <c r="Y15" s="74"/>
      <c r="Z15" s="75">
        <v>-10.213839121525766</v>
      </c>
      <c r="AA15" s="73"/>
      <c r="AB15" s="74"/>
      <c r="AC15" s="74"/>
      <c r="AD15" s="74"/>
      <c r="AE15" s="74"/>
      <c r="AF15" s="75">
        <v>-4.1028671256808167</v>
      </c>
      <c r="AG15" s="73"/>
      <c r="AH15" s="74"/>
      <c r="AI15" s="74"/>
      <c r="AJ15" s="74"/>
      <c r="AK15" s="74"/>
      <c r="AL15" s="75"/>
    </row>
    <row r="16" spans="2:38" s="17" customFormat="1">
      <c r="B16" s="27" t="s">
        <v>11</v>
      </c>
      <c r="C16" s="73"/>
      <c r="D16" s="74"/>
      <c r="E16" s="74"/>
      <c r="F16" s="74"/>
      <c r="G16" s="74"/>
      <c r="H16" s="75">
        <v>44.292470000000002</v>
      </c>
      <c r="I16" s="73"/>
      <c r="J16" s="74"/>
      <c r="K16" s="74"/>
      <c r="L16" s="74"/>
      <c r="M16" s="74"/>
      <c r="N16" s="75">
        <v>60.15784</v>
      </c>
      <c r="O16" s="73"/>
      <c r="P16" s="74"/>
      <c r="Q16" s="74"/>
      <c r="R16" s="74"/>
      <c r="S16" s="74"/>
      <c r="T16" s="75">
        <v>31.615570000000002</v>
      </c>
      <c r="U16" s="73"/>
      <c r="V16" s="74"/>
      <c r="W16" s="74"/>
      <c r="X16" s="74"/>
      <c r="Y16" s="74"/>
      <c r="Z16" s="75">
        <v>42.848779999999998</v>
      </c>
      <c r="AA16" s="73"/>
      <c r="AB16" s="74"/>
      <c r="AC16" s="74"/>
      <c r="AD16" s="74"/>
      <c r="AE16" s="74"/>
      <c r="AF16" s="75">
        <v>114.3259</v>
      </c>
      <c r="AG16" s="73"/>
      <c r="AH16" s="74"/>
      <c r="AI16" s="74"/>
      <c r="AJ16" s="74"/>
      <c r="AK16" s="74"/>
      <c r="AL16" s="75"/>
    </row>
    <row r="17" spans="2:38" s="15" customFormat="1">
      <c r="B17" s="28" t="s">
        <v>263</v>
      </c>
      <c r="C17" s="70">
        <v>657.25108999999998</v>
      </c>
      <c r="D17" s="71">
        <v>722.72242000000006</v>
      </c>
      <c r="E17" s="71">
        <v>744.57547</v>
      </c>
      <c r="F17" s="71">
        <v>1262.8475100000001</v>
      </c>
      <c r="G17" s="71">
        <v>1262.8475100000001</v>
      </c>
      <c r="H17" s="72">
        <v>1262.8475100000001</v>
      </c>
      <c r="I17" s="70">
        <v>47.096019999999996</v>
      </c>
      <c r="J17" s="71">
        <v>113.92932</v>
      </c>
      <c r="K17" s="71">
        <v>153.28205</v>
      </c>
      <c r="L17" s="71">
        <v>378.85459200000003</v>
      </c>
      <c r="M17" s="71">
        <v>378.85459200000003</v>
      </c>
      <c r="N17" s="72">
        <v>378.85459200000003</v>
      </c>
      <c r="O17" s="70">
        <v>205.80632999999997</v>
      </c>
      <c r="P17" s="71">
        <v>353.45519999999999</v>
      </c>
      <c r="Q17" s="71">
        <v>431.09934000000004</v>
      </c>
      <c r="R17" s="71">
        <v>1013.8826696</v>
      </c>
      <c r="S17" s="71">
        <v>1013.8826696</v>
      </c>
      <c r="T17" s="72">
        <v>1013.8826696</v>
      </c>
      <c r="U17" s="70">
        <v>0</v>
      </c>
      <c r="V17" s="71">
        <v>0</v>
      </c>
      <c r="W17" s="71">
        <v>0</v>
      </c>
      <c r="X17" s="71">
        <v>193.38270508000002</v>
      </c>
      <c r="Y17" s="71">
        <v>193.38270508000002</v>
      </c>
      <c r="Z17" s="72">
        <v>193.38270508000002</v>
      </c>
      <c r="AA17" s="70">
        <v>331.49688000000003</v>
      </c>
      <c r="AB17" s="71">
        <v>411.78604999999999</v>
      </c>
      <c r="AC17" s="71">
        <v>270.74645000000004</v>
      </c>
      <c r="AD17" s="71">
        <v>614.68354999999997</v>
      </c>
      <c r="AE17" s="71">
        <v>614.68354999999997</v>
      </c>
      <c r="AF17" s="72">
        <v>614.68354999999997</v>
      </c>
      <c r="AG17" s="70">
        <f t="shared" ref="AG17:AL18" ca="1" si="11">SUMIF($B$8:$AF$59,AG$8,$B17:$AF17)</f>
        <v>1241.65032</v>
      </c>
      <c r="AH17" s="71">
        <f t="shared" ca="1" si="11"/>
        <v>1601.8929900000001</v>
      </c>
      <c r="AI17" s="71">
        <f t="shared" ca="1" si="11"/>
        <v>1599.7033100000001</v>
      </c>
      <c r="AJ17" s="71">
        <f t="shared" ca="1" si="11"/>
        <v>3463.6510266800005</v>
      </c>
      <c r="AK17" s="71">
        <f t="shared" ca="1" si="11"/>
        <v>3463.6510266800005</v>
      </c>
      <c r="AL17" s="72">
        <f t="shared" ca="1" si="11"/>
        <v>3463.6510266800005</v>
      </c>
    </row>
    <row r="18" spans="2:38" s="17" customFormat="1">
      <c r="B18" s="27" t="s">
        <v>264</v>
      </c>
      <c r="C18" s="70">
        <f>C17/'Column Code'!$E$18</f>
        <v>7.8524622461170841</v>
      </c>
      <c r="D18" s="71">
        <f>D17/'Column Code'!$E$18</f>
        <v>8.6346764635603357</v>
      </c>
      <c r="E18" s="71">
        <f>E17/'Column Code'!$E$18</f>
        <v>8.8957642771804064</v>
      </c>
      <c r="F18" s="71">
        <f>F17/'Column Code'!$E$18</f>
        <v>15.087783870967742</v>
      </c>
      <c r="G18" s="71">
        <f>G17/'Column Code'!$E$18</f>
        <v>15.087783870967742</v>
      </c>
      <c r="H18" s="75">
        <f>H17/'Column Code'!$E$18</f>
        <v>15.087783870967742</v>
      </c>
      <c r="I18" s="70">
        <f>I17/'Column Code'!$E$18</f>
        <v>0.56267646356033441</v>
      </c>
      <c r="J18" s="71">
        <f>J17/'Column Code'!$E$18</f>
        <v>1.3611627240143369</v>
      </c>
      <c r="K18" s="71">
        <f>K17/'Column Code'!$E$18</f>
        <v>1.8313267622461169</v>
      </c>
      <c r="L18" s="71">
        <f>L17/'Column Code'!$E$18</f>
        <v>4.5263392114695344</v>
      </c>
      <c r="M18" s="71">
        <f>M17/'Column Code'!$E$18</f>
        <v>4.5263392114695344</v>
      </c>
      <c r="N18" s="75">
        <f>N17/'Column Code'!$E$18</f>
        <v>4.5263392114695344</v>
      </c>
      <c r="O18" s="70">
        <f>O17/'Column Code'!$E$18</f>
        <v>2.4588569892473116</v>
      </c>
      <c r="P18" s="71">
        <f>P17/'Column Code'!$E$18</f>
        <v>4.2228817204301077</v>
      </c>
      <c r="Q18" s="71">
        <f>Q17/'Column Code'!$E$18</f>
        <v>5.150529749103943</v>
      </c>
      <c r="R18" s="71">
        <f>R17/'Column Code'!$E$18</f>
        <v>12.113293543608124</v>
      </c>
      <c r="S18" s="71">
        <f>S17/'Column Code'!$E$18</f>
        <v>12.113293543608124</v>
      </c>
      <c r="T18" s="75">
        <f>T17/'Column Code'!$E$18</f>
        <v>12.113293543608124</v>
      </c>
      <c r="U18" s="70">
        <f>U17/'Column Code'!$E$18</f>
        <v>0</v>
      </c>
      <c r="V18" s="71">
        <f>V17/'Column Code'!$E$18</f>
        <v>0</v>
      </c>
      <c r="W18" s="71">
        <f>W17/'Column Code'!$E$18</f>
        <v>0</v>
      </c>
      <c r="X18" s="71">
        <f>X17/'Column Code'!$E$18</f>
        <v>2.3104265839904423</v>
      </c>
      <c r="Y18" s="71">
        <f>Y17/'Column Code'!$E$18</f>
        <v>2.3104265839904423</v>
      </c>
      <c r="Z18" s="75">
        <f>Z17/'Column Code'!$E$18</f>
        <v>2.3104265839904423</v>
      </c>
      <c r="AA18" s="70">
        <f>AA17/'Column Code'!$E$18</f>
        <v>3.9605362007168461</v>
      </c>
      <c r="AB18" s="71">
        <f>AB17/'Column Code'!$E$18</f>
        <v>4.9197855436081239</v>
      </c>
      <c r="AC18" s="71">
        <f>AC17/'Column Code'!$E$18</f>
        <v>3.2347246117084829</v>
      </c>
      <c r="AD18" s="71">
        <f>AD17/'Column Code'!$E$18</f>
        <v>7.3438894862604531</v>
      </c>
      <c r="AE18" s="71">
        <f>AE17/'Column Code'!$E$18</f>
        <v>7.3438894862604531</v>
      </c>
      <c r="AF18" s="75">
        <f>AF17/'Column Code'!$E$18</f>
        <v>7.3438894862604531</v>
      </c>
      <c r="AG18" s="70">
        <f t="shared" ca="1" si="11"/>
        <v>14.834531899641576</v>
      </c>
      <c r="AH18" s="71">
        <f t="shared" ca="1" si="11"/>
        <v>19.138506451612905</v>
      </c>
      <c r="AI18" s="71">
        <f t="shared" ca="1" si="11"/>
        <v>19.112345400238951</v>
      </c>
      <c r="AJ18" s="71">
        <f t="shared" ca="1" si="11"/>
        <v>41.381732696296297</v>
      </c>
      <c r="AK18" s="71">
        <f t="shared" ca="1" si="11"/>
        <v>41.381732696296297</v>
      </c>
      <c r="AL18" s="75">
        <f t="shared" ca="1" si="11"/>
        <v>41.381732696296297</v>
      </c>
    </row>
    <row r="19" spans="2:38" s="17" customFormat="1">
      <c r="B19" s="27" t="s">
        <v>241</v>
      </c>
      <c r="C19" s="70"/>
      <c r="D19" s="71"/>
      <c r="E19" s="71"/>
      <c r="F19" s="71"/>
      <c r="G19" s="71"/>
      <c r="H19" s="72">
        <v>624.6</v>
      </c>
      <c r="I19" s="70"/>
      <c r="J19" s="71"/>
      <c r="K19" s="71"/>
      <c r="L19" s="71"/>
      <c r="M19" s="71"/>
      <c r="N19" s="72">
        <v>90.24</v>
      </c>
      <c r="O19" s="70"/>
      <c r="P19" s="71"/>
      <c r="Q19" s="71"/>
      <c r="R19" s="71"/>
      <c r="S19" s="71"/>
      <c r="T19" s="72">
        <v>150.23599999999999</v>
      </c>
      <c r="U19" s="70"/>
      <c r="V19" s="71"/>
      <c r="W19" s="71"/>
      <c r="X19" s="71"/>
      <c r="Y19" s="71"/>
      <c r="Z19" s="72">
        <v>112.81880000000001</v>
      </c>
      <c r="AA19" s="70"/>
      <c r="AB19" s="71"/>
      <c r="AC19" s="71"/>
      <c r="AD19" s="71"/>
      <c r="AE19" s="71"/>
      <c r="AF19" s="72">
        <v>331</v>
      </c>
      <c r="AG19" s="70"/>
      <c r="AH19" s="71"/>
      <c r="AI19" s="71"/>
      <c r="AJ19" s="71"/>
      <c r="AK19" s="71"/>
      <c r="AL19" s="72"/>
    </row>
    <row r="20" spans="2:38" s="17" customFormat="1">
      <c r="B20" s="27" t="s">
        <v>240</v>
      </c>
      <c r="C20" s="73"/>
      <c r="D20" s="74"/>
      <c r="E20" s="74"/>
      <c r="F20" s="74"/>
      <c r="G20" s="74"/>
      <c r="H20" s="75">
        <v>22.506496439665472</v>
      </c>
      <c r="I20" s="73"/>
      <c r="J20" s="74"/>
      <c r="K20" s="74"/>
      <c r="L20" s="74"/>
      <c r="M20" s="74"/>
      <c r="N20" s="75">
        <v>13.348793070489844</v>
      </c>
      <c r="O20" s="73"/>
      <c r="P20" s="74"/>
      <c r="Q20" s="74"/>
      <c r="R20" s="74"/>
      <c r="S20" s="74"/>
      <c r="T20" s="75">
        <v>48.512541553166066</v>
      </c>
      <c r="U20" s="73"/>
      <c r="V20" s="74"/>
      <c r="W20" s="74"/>
      <c r="X20" s="74"/>
      <c r="Y20" s="74"/>
      <c r="Z20" s="75">
        <v>4.0092661887694145</v>
      </c>
      <c r="AA20" s="73"/>
      <c r="AB20" s="74"/>
      <c r="AC20" s="74"/>
      <c r="AD20" s="74"/>
      <c r="AE20" s="74"/>
      <c r="AF20" s="75">
        <v>34.71234551971326</v>
      </c>
      <c r="AG20" s="73"/>
      <c r="AH20" s="74"/>
      <c r="AI20" s="74"/>
      <c r="AJ20" s="74"/>
      <c r="AK20" s="74"/>
      <c r="AL20" s="75"/>
    </row>
    <row r="21" spans="2:38" s="5" customFormat="1" ht="12.75" hidden="1">
      <c r="B21" s="30" t="s">
        <v>41</v>
      </c>
      <c r="C21" s="66"/>
      <c r="D21" s="67"/>
      <c r="E21" s="67"/>
      <c r="F21" s="67"/>
      <c r="G21" s="67"/>
      <c r="H21" s="68"/>
      <c r="I21" s="66"/>
      <c r="J21" s="67"/>
      <c r="K21" s="67"/>
      <c r="L21" s="67"/>
      <c r="M21" s="67"/>
      <c r="N21" s="68"/>
      <c r="O21" s="66"/>
      <c r="P21" s="67"/>
      <c r="Q21" s="67"/>
      <c r="R21" s="67"/>
      <c r="S21" s="67"/>
      <c r="T21" s="68"/>
      <c r="U21" s="66"/>
      <c r="V21" s="67"/>
      <c r="W21" s="67"/>
      <c r="X21" s="67"/>
      <c r="Y21" s="67"/>
      <c r="Z21" s="68"/>
      <c r="AA21" s="66"/>
      <c r="AB21" s="67"/>
      <c r="AC21" s="67"/>
      <c r="AD21" s="67"/>
      <c r="AE21" s="67"/>
      <c r="AF21" s="68"/>
      <c r="AG21" s="66"/>
      <c r="AH21" s="67"/>
      <c r="AI21" s="67"/>
      <c r="AJ21" s="67"/>
      <c r="AK21" s="67"/>
      <c r="AL21" s="68"/>
    </row>
    <row r="22" spans="2:38" hidden="1">
      <c r="B22" s="24" t="s">
        <v>262</v>
      </c>
      <c r="C22" s="81"/>
      <c r="D22" s="82"/>
      <c r="E22" s="82"/>
      <c r="F22" s="82"/>
      <c r="G22" s="82"/>
      <c r="H22" s="75">
        <v>59.41</v>
      </c>
      <c r="I22" s="81"/>
      <c r="J22" s="82"/>
      <c r="K22" s="82"/>
      <c r="L22" s="82"/>
      <c r="M22" s="82"/>
      <c r="N22" s="75">
        <v>37.08</v>
      </c>
      <c r="O22" s="81"/>
      <c r="P22" s="82"/>
      <c r="Q22" s="82"/>
      <c r="R22" s="82"/>
      <c r="S22" s="82"/>
      <c r="T22" s="75">
        <v>65.02</v>
      </c>
      <c r="U22" s="81"/>
      <c r="V22" s="82"/>
      <c r="W22" s="82"/>
      <c r="X22" s="82"/>
      <c r="Y22" s="82"/>
      <c r="Z22" s="75">
        <v>61.88</v>
      </c>
      <c r="AA22" s="81"/>
      <c r="AB22" s="82"/>
      <c r="AC22" s="82"/>
      <c r="AD22" s="82"/>
      <c r="AE22" s="82"/>
      <c r="AF22" s="75">
        <v>30.3</v>
      </c>
      <c r="AG22" s="81"/>
      <c r="AH22" s="82"/>
      <c r="AI22" s="82"/>
      <c r="AJ22" s="82"/>
      <c r="AK22" s="82"/>
      <c r="AL22" s="75"/>
    </row>
    <row r="23" spans="2:38" hidden="1">
      <c r="B23" s="24" t="s">
        <v>14</v>
      </c>
      <c r="C23" s="81"/>
      <c r="D23" s="82"/>
      <c r="E23" s="82"/>
      <c r="F23" s="82"/>
      <c r="G23" s="82"/>
      <c r="H23" s="75">
        <v>25.369999999999997</v>
      </c>
      <c r="I23" s="81"/>
      <c r="J23" s="82"/>
      <c r="K23" s="82"/>
      <c r="L23" s="82"/>
      <c r="M23" s="82"/>
      <c r="N23" s="75">
        <v>30.76</v>
      </c>
      <c r="O23" s="81"/>
      <c r="P23" s="82"/>
      <c r="Q23" s="82"/>
      <c r="R23" s="82"/>
      <c r="S23" s="82"/>
      <c r="T23" s="75">
        <v>13.629999999999999</v>
      </c>
      <c r="U23" s="81"/>
      <c r="V23" s="82"/>
      <c r="W23" s="82"/>
      <c r="X23" s="82"/>
      <c r="Y23" s="82"/>
      <c r="Z23" s="75">
        <v>6.54</v>
      </c>
      <c r="AA23" s="81"/>
      <c r="AB23" s="82"/>
      <c r="AC23" s="82"/>
      <c r="AD23" s="82"/>
      <c r="AE23" s="82"/>
      <c r="AF23" s="75">
        <v>15.08</v>
      </c>
      <c r="AG23" s="81"/>
      <c r="AH23" s="82"/>
      <c r="AI23" s="82"/>
      <c r="AJ23" s="82"/>
      <c r="AK23" s="82"/>
      <c r="AL23" s="75"/>
    </row>
    <row r="24" spans="2:38" hidden="1">
      <c r="B24" s="24" t="s">
        <v>42</v>
      </c>
      <c r="C24" s="81"/>
      <c r="D24" s="82"/>
      <c r="E24" s="82"/>
      <c r="F24" s="82"/>
      <c r="G24" s="82"/>
      <c r="H24" s="75">
        <v>9.5600000000000023</v>
      </c>
      <c r="I24" s="81"/>
      <c r="J24" s="82"/>
      <c r="K24" s="82"/>
      <c r="L24" s="82"/>
      <c r="M24" s="82"/>
      <c r="N24" s="75">
        <v>16.55</v>
      </c>
      <c r="O24" s="81"/>
      <c r="P24" s="82"/>
      <c r="Q24" s="82"/>
      <c r="R24" s="82"/>
      <c r="S24" s="82"/>
      <c r="T24" s="75">
        <v>6.93</v>
      </c>
      <c r="U24" s="81"/>
      <c r="V24" s="82"/>
      <c r="W24" s="82"/>
      <c r="X24" s="82"/>
      <c r="Y24" s="82"/>
      <c r="Z24" s="75">
        <v>13.530000000000001</v>
      </c>
      <c r="AA24" s="81"/>
      <c r="AB24" s="82"/>
      <c r="AC24" s="82"/>
      <c r="AD24" s="82"/>
      <c r="AE24" s="82"/>
      <c r="AF24" s="75">
        <v>40.410000000000004</v>
      </c>
      <c r="AG24" s="81"/>
      <c r="AH24" s="82"/>
      <c r="AI24" s="82"/>
      <c r="AJ24" s="82"/>
      <c r="AK24" s="82"/>
      <c r="AL24" s="75"/>
    </row>
    <row r="25" spans="2:38" s="5" customFormat="1" ht="12.75">
      <c r="B25" s="30" t="s">
        <v>43</v>
      </c>
      <c r="C25" s="66"/>
      <c r="D25" s="67"/>
      <c r="E25" s="67"/>
      <c r="F25" s="67"/>
      <c r="G25" s="67"/>
      <c r="H25" s="68"/>
      <c r="I25" s="66"/>
      <c r="J25" s="67"/>
      <c r="K25" s="67"/>
      <c r="L25" s="67"/>
      <c r="M25" s="67"/>
      <c r="N25" s="68"/>
      <c r="O25" s="66"/>
      <c r="P25" s="67"/>
      <c r="Q25" s="67"/>
      <c r="R25" s="67"/>
      <c r="S25" s="67"/>
      <c r="T25" s="68"/>
      <c r="U25" s="66"/>
      <c r="V25" s="67"/>
      <c r="W25" s="67"/>
      <c r="X25" s="67"/>
      <c r="Y25" s="67"/>
      <c r="Z25" s="68"/>
      <c r="AA25" s="66"/>
      <c r="AB25" s="67"/>
      <c r="AC25" s="67"/>
      <c r="AD25" s="67"/>
      <c r="AE25" s="67"/>
      <c r="AF25" s="68"/>
      <c r="AG25" s="66"/>
      <c r="AH25" s="67"/>
      <c r="AI25" s="67"/>
      <c r="AJ25" s="67"/>
      <c r="AK25" s="67"/>
      <c r="AL25" s="68"/>
    </row>
    <row r="26" spans="2:38" s="15" customFormat="1">
      <c r="B26" s="28" t="s">
        <v>2</v>
      </c>
      <c r="C26" s="83">
        <v>104279.2</v>
      </c>
      <c r="D26" s="84">
        <v>138885.30000000002</v>
      </c>
      <c r="E26" s="84">
        <v>169107.3</v>
      </c>
      <c r="F26" s="84">
        <v>185900.19999999998</v>
      </c>
      <c r="G26" s="84">
        <v>210985.57499999998</v>
      </c>
      <c r="H26" s="72">
        <v>242058.24760999999</v>
      </c>
      <c r="I26" s="83">
        <v>41815.369999999995</v>
      </c>
      <c r="J26" s="84">
        <v>57269.91</v>
      </c>
      <c r="K26" s="84">
        <v>69081.739999999991</v>
      </c>
      <c r="L26" s="84">
        <v>81040.800000000003</v>
      </c>
      <c r="M26" s="84">
        <v>94449.2</v>
      </c>
      <c r="N26" s="72">
        <v>110072.61599999999</v>
      </c>
      <c r="O26" s="83">
        <v>87922.340000000011</v>
      </c>
      <c r="P26" s="84">
        <v>122037.61</v>
      </c>
      <c r="Q26" s="84">
        <v>141077.78</v>
      </c>
      <c r="R26" s="84">
        <v>180394.44</v>
      </c>
      <c r="S26" s="84">
        <v>212170.25889999999</v>
      </c>
      <c r="T26" s="72">
        <v>244253.48665999997</v>
      </c>
      <c r="U26" s="83">
        <v>27239.41</v>
      </c>
      <c r="V26" s="84">
        <v>43859.362000000001</v>
      </c>
      <c r="W26" s="84">
        <v>55992.012000000002</v>
      </c>
      <c r="X26" s="84">
        <v>65945.695999999996</v>
      </c>
      <c r="Y26" s="84">
        <v>76930.415914115845</v>
      </c>
      <c r="Z26" s="72">
        <v>94618.284142756689</v>
      </c>
      <c r="AA26" s="83">
        <v>75557.8</v>
      </c>
      <c r="AB26" s="84">
        <v>79344.5</v>
      </c>
      <c r="AC26" s="84">
        <v>94987.7</v>
      </c>
      <c r="AD26" s="84">
        <v>124812.1</v>
      </c>
      <c r="AE26" s="84">
        <v>146704.74620960926</v>
      </c>
      <c r="AF26" s="72">
        <v>162494.44583717524</v>
      </c>
      <c r="AG26" s="83">
        <f t="shared" ref="AG26:AL26" ca="1" si="12">SUMIF($B$8:$AF$59,AG$8,$B26:$AF26)</f>
        <v>336814.12000000005</v>
      </c>
      <c r="AH26" s="84">
        <f t="shared" ca="1" si="12"/>
        <v>441396.68200000003</v>
      </c>
      <c r="AI26" s="84">
        <f t="shared" ca="1" si="12"/>
        <v>530246.53199999989</v>
      </c>
      <c r="AJ26" s="84">
        <f t="shared" ca="1" si="12"/>
        <v>638093.23600000003</v>
      </c>
      <c r="AK26" s="84">
        <f t="shared" ca="1" si="12"/>
        <v>741240.19602372497</v>
      </c>
      <c r="AL26" s="72">
        <f t="shared" ca="1" si="12"/>
        <v>853497.0802499319</v>
      </c>
    </row>
    <row r="27" spans="2:38" s="17" customFormat="1">
      <c r="B27" s="89" t="s">
        <v>35</v>
      </c>
      <c r="C27" s="85"/>
      <c r="D27" s="86">
        <f t="shared" ref="D27:H27" si="13">IF(AND(C26&lt;0,D26&gt;0),"LP",IF(AND(C26&gt;0,D26&lt;0),"PL",IF(OR(C26&lt;0,D26&lt;0),"Loss",IF(ISERROR((+D26/C26-1)*100),"NA",(+D26/C26-1)*100))))</f>
        <v>33.186004495623301</v>
      </c>
      <c r="E27" s="86">
        <f t="shared" si="13"/>
        <v>21.76040228879512</v>
      </c>
      <c r="F27" s="86">
        <f t="shared" si="13"/>
        <v>9.9303223456349787</v>
      </c>
      <c r="G27" s="86">
        <f t="shared" si="13"/>
        <v>13.494001082301143</v>
      </c>
      <c r="H27" s="87">
        <f t="shared" si="13"/>
        <v>14.727391960327152</v>
      </c>
      <c r="I27" s="85"/>
      <c r="J27" s="86">
        <f t="shared" ref="J27:N27" si="14">IF(AND(I26&lt;0,J26&gt;0),"LP",IF(AND(I26&gt;0,J26&lt;0),"PL",IF(OR(I26&lt;0,J26&lt;0),"Loss",IF(ISERROR((+J26/I26-1)*100),"NA",(+J26/I26-1)*100))))</f>
        <v>36.95899378625613</v>
      </c>
      <c r="K27" s="86">
        <f t="shared" si="14"/>
        <v>20.624844704662504</v>
      </c>
      <c r="L27" s="86">
        <f t="shared" si="14"/>
        <v>17.311463202866651</v>
      </c>
      <c r="M27" s="86">
        <f t="shared" si="14"/>
        <v>16.545246345050877</v>
      </c>
      <c r="N27" s="87">
        <f t="shared" si="14"/>
        <v>16.541607551996208</v>
      </c>
      <c r="O27" s="85"/>
      <c r="P27" s="86">
        <f t="shared" ref="P27:T27" si="15">IF(AND(O26&lt;0,P26&gt;0),"LP",IF(AND(O26&gt;0,P26&lt;0),"PL",IF(OR(O26&lt;0,P26&lt;0),"Loss",IF(ISERROR((+P26/O26-1)*100),"NA",(+P26/O26-1)*100))))</f>
        <v>38.801594680032395</v>
      </c>
      <c r="Q27" s="86">
        <f t="shared" si="15"/>
        <v>15.60188699205105</v>
      </c>
      <c r="R27" s="86">
        <f t="shared" si="15"/>
        <v>27.868782738146301</v>
      </c>
      <c r="S27" s="86">
        <f t="shared" si="15"/>
        <v>17.614633189359918</v>
      </c>
      <c r="T27" s="87">
        <f t="shared" si="15"/>
        <v>15.121453839164811</v>
      </c>
      <c r="U27" s="85"/>
      <c r="V27" s="86">
        <f t="shared" ref="V27:Z27" si="16">IF(AND(U26&lt;0,V26&gt;0),"LP",IF(AND(U26&gt;0,V26&lt;0),"PL",IF(OR(U26&lt;0,V26&lt;0),"Loss",IF(ISERROR((+V26/U26-1)*100),"NA",(+V26/U26-1)*100))))</f>
        <v>61.01436117742638</v>
      </c>
      <c r="W27" s="86">
        <f t="shared" si="16"/>
        <v>27.662623090595794</v>
      </c>
      <c r="X27" s="86">
        <f t="shared" si="16"/>
        <v>17.776971472287851</v>
      </c>
      <c r="Y27" s="86">
        <f t="shared" si="16"/>
        <v>16.657220380410955</v>
      </c>
      <c r="Z27" s="87">
        <f t="shared" si="16"/>
        <v>22.992035098818864</v>
      </c>
      <c r="AA27" s="85"/>
      <c r="AB27" s="86">
        <f t="shared" ref="AB27:AF27" si="17">IF(AND(AA26&lt;0,AB26&gt;0),"LP",IF(AND(AA26&gt;0,AB26&lt;0),"PL",IF(OR(AA26&lt;0,AB26&lt;0),"Loss",IF(ISERROR((+AB26/AA26-1)*100),"NA",(+AB26/AA26-1)*100))))</f>
        <v>5.0116599477486146</v>
      </c>
      <c r="AC27" s="86">
        <f t="shared" si="17"/>
        <v>19.715544240621586</v>
      </c>
      <c r="AD27" s="86">
        <f t="shared" si="17"/>
        <v>31.39817049997</v>
      </c>
      <c r="AE27" s="86">
        <f t="shared" si="17"/>
        <v>17.540483822970089</v>
      </c>
      <c r="AF27" s="87">
        <f t="shared" si="17"/>
        <v>10.762909882278748</v>
      </c>
      <c r="AG27" s="85"/>
      <c r="AH27" s="86">
        <f t="shared" ref="AH27:AL27" ca="1" si="18">IF(AND(AG26&lt;0,AH26&gt;0),"LP",IF(AND(AG26&gt;0,AH26&lt;0),"PL",IF(OR(AG26&lt;0,AH26&lt;0),"Loss",IF(ISERROR((+AH26/AG26-1)*100),"NA",(+AH26/AG26-1)*100))))</f>
        <v>31.050527810413641</v>
      </c>
      <c r="AI27" s="86">
        <f t="shared" ca="1" si="18"/>
        <v>20.129251900448097</v>
      </c>
      <c r="AJ27" s="86">
        <f t="shared" ca="1" si="18"/>
        <v>20.338973947311011</v>
      </c>
      <c r="AK27" s="86">
        <f t="shared" ca="1" si="18"/>
        <v>16.164872812368269</v>
      </c>
      <c r="AL27" s="87">
        <f t="shared" ca="1" si="18"/>
        <v>15.144467991400434</v>
      </c>
    </row>
    <row r="28" spans="2:38" s="15" customFormat="1">
      <c r="B28" s="28" t="s">
        <v>3</v>
      </c>
      <c r="C28" s="83">
        <v>15652.599999999999</v>
      </c>
      <c r="D28" s="84">
        <v>17576.30000000001</v>
      </c>
      <c r="E28" s="84">
        <v>15991.399999999991</v>
      </c>
      <c r="F28" s="84">
        <v>18426.299999999981</v>
      </c>
      <c r="G28" s="84">
        <v>22734.276674999976</v>
      </c>
      <c r="H28" s="72">
        <v>27268.14108766002</v>
      </c>
      <c r="I28" s="83">
        <v>4605.4299999999957</v>
      </c>
      <c r="J28" s="84">
        <v>5887.4500000000071</v>
      </c>
      <c r="K28" s="84">
        <v>7020.1399999999894</v>
      </c>
      <c r="L28" s="84">
        <v>8375.369999999999</v>
      </c>
      <c r="M28" s="84">
        <v>10514.211599999997</v>
      </c>
      <c r="N28" s="72">
        <v>13269.898136000007</v>
      </c>
      <c r="O28" s="83">
        <v>11111.470000000012</v>
      </c>
      <c r="P28" s="84">
        <v>12651.989999999993</v>
      </c>
      <c r="Q28" s="84">
        <v>18521.140000000007</v>
      </c>
      <c r="R28" s="84">
        <v>24918.049999999996</v>
      </c>
      <c r="S28" s="84">
        <v>27308.806377074998</v>
      </c>
      <c r="T28" s="72">
        <v>32868.869419946604</v>
      </c>
      <c r="U28" s="83">
        <v>2301.4699999999975</v>
      </c>
      <c r="V28" s="84">
        <v>3032.4799999999959</v>
      </c>
      <c r="W28" s="84">
        <v>3223.2320000000036</v>
      </c>
      <c r="X28" s="84">
        <v>4617.03906721987</v>
      </c>
      <c r="Y28" s="84">
        <v>5743.8781360299054</v>
      </c>
      <c r="Z28" s="72">
        <v>8383.6586893606127</v>
      </c>
      <c r="AA28" s="83">
        <v>6413.6000000000022</v>
      </c>
      <c r="AB28" s="84">
        <v>6815.5000000000009</v>
      </c>
      <c r="AC28" s="84">
        <v>5723.6999999999935</v>
      </c>
      <c r="AD28" s="84">
        <v>4746.1999999999989</v>
      </c>
      <c r="AE28" s="84">
        <v>10651.961753458805</v>
      </c>
      <c r="AF28" s="72">
        <v>13561.135331797483</v>
      </c>
      <c r="AG28" s="83">
        <f t="shared" ref="AG28:AL28" ca="1" si="19">SUMIF($B$8:$AF$59,AG$8,$B28:$AF28)</f>
        <v>40084.570000000007</v>
      </c>
      <c r="AH28" s="84">
        <f t="shared" ca="1" si="19"/>
        <v>45963.720000000008</v>
      </c>
      <c r="AI28" s="84">
        <f t="shared" ca="1" si="19"/>
        <v>50479.611999999979</v>
      </c>
      <c r="AJ28" s="84">
        <f t="shared" ca="1" si="19"/>
        <v>61082.959067219839</v>
      </c>
      <c r="AK28" s="84">
        <f t="shared" ca="1" si="19"/>
        <v>76953.134541563675</v>
      </c>
      <c r="AL28" s="72">
        <f t="shared" ca="1" si="19"/>
        <v>95351.702664764744</v>
      </c>
    </row>
    <row r="29" spans="2:38" s="17" customFormat="1">
      <c r="B29" s="88" t="s">
        <v>35</v>
      </c>
      <c r="C29" s="85"/>
      <c r="D29" s="86">
        <f t="shared" ref="D29:H29" si="20">IF(AND(C28&lt;0,D28&gt;0),"LP",IF(AND(C28&gt;0,D28&lt;0),"PL",IF(OR(C28&lt;0,D28&lt;0),"Loss",IF(ISERROR((+D28/C28-1)*100),"NA",(+D28/C28-1)*100))))</f>
        <v>12.2899709952341</v>
      </c>
      <c r="E29" s="86">
        <f t="shared" si="20"/>
        <v>-9.0172561915762621</v>
      </c>
      <c r="F29" s="86">
        <f t="shared" si="20"/>
        <v>15.22630914116332</v>
      </c>
      <c r="G29" s="86">
        <f t="shared" si="20"/>
        <v>23.379499275492101</v>
      </c>
      <c r="H29" s="87">
        <f t="shared" si="20"/>
        <v>19.942857551504002</v>
      </c>
      <c r="I29" s="85"/>
      <c r="J29" s="86">
        <f t="shared" ref="J29:N29" si="21">IF(AND(I28&lt;0,J28&gt;0),"LP",IF(AND(I28&gt;0,J28&lt;0),"PL",IF(OR(I28&lt;0,J28&lt;0),"Loss",IF(ISERROR((+J28/I28-1)*100),"NA",(+J28/I28-1)*100))))</f>
        <v>27.837140071611401</v>
      </c>
      <c r="K29" s="86">
        <f t="shared" si="21"/>
        <v>19.239059355068513</v>
      </c>
      <c r="L29" s="86">
        <f t="shared" si="21"/>
        <v>19.304885657551154</v>
      </c>
      <c r="M29" s="86">
        <f t="shared" si="21"/>
        <v>25.53727895006428</v>
      </c>
      <c r="N29" s="87">
        <f t="shared" si="21"/>
        <v>26.209159952611284</v>
      </c>
      <c r="O29" s="85"/>
      <c r="P29" s="86">
        <f t="shared" ref="P29:T29" si="22">IF(AND(O28&lt;0,P28&gt;0),"LP",IF(AND(O28&gt;0,P28&lt;0),"PL",IF(OR(O28&lt;0,P28&lt;0),"Loss",IF(ISERROR((+P28/O28-1)*100),"NA",(+P28/O28-1)*100))))</f>
        <v>13.864232185300217</v>
      </c>
      <c r="Q29" s="86">
        <f t="shared" si="22"/>
        <v>46.389145106817331</v>
      </c>
      <c r="R29" s="86">
        <f t="shared" si="22"/>
        <v>34.538424740593655</v>
      </c>
      <c r="S29" s="86">
        <f t="shared" si="22"/>
        <v>9.5944762012878382</v>
      </c>
      <c r="T29" s="87">
        <f t="shared" si="22"/>
        <v>20.359963617959998</v>
      </c>
      <c r="U29" s="85"/>
      <c r="V29" s="86">
        <f t="shared" ref="V29:Z29" si="23">IF(AND(U28&lt;0,V28&gt;0),"LP",IF(AND(U28&gt;0,V28&lt;0),"PL",IF(OR(U28&lt;0,V28&lt;0),"Loss",IF(ISERROR((+V28/U28-1)*100),"NA",(+V28/U28-1)*100))))</f>
        <v>31.762742942554077</v>
      </c>
      <c r="W29" s="86">
        <f t="shared" si="23"/>
        <v>6.290297050599114</v>
      </c>
      <c r="X29" s="86">
        <f t="shared" si="23"/>
        <v>43.24253008222383</v>
      </c>
      <c r="Y29" s="86">
        <f t="shared" si="23"/>
        <v>24.406097769680702</v>
      </c>
      <c r="Z29" s="87">
        <f t="shared" si="23"/>
        <v>45.958157377539521</v>
      </c>
      <c r="AA29" s="85"/>
      <c r="AB29" s="86">
        <f t="shared" ref="AB29:AF29" si="24">IF(AND(AA28&lt;0,AB28&gt;0),"LP",IF(AND(AA28&gt;0,AB28&lt;0),"PL",IF(OR(AA28&lt;0,AB28&lt;0),"Loss",IF(ISERROR((+AB28/AA28-1)*100),"NA",(+AB28/AA28-1)*100))))</f>
        <v>6.266371460646103</v>
      </c>
      <c r="AC29" s="86">
        <f t="shared" si="24"/>
        <v>-16.019367617929824</v>
      </c>
      <c r="AD29" s="86">
        <f t="shared" si="24"/>
        <v>-17.07811380750206</v>
      </c>
      <c r="AE29" s="86">
        <f t="shared" si="24"/>
        <v>124.43137148579511</v>
      </c>
      <c r="AF29" s="87">
        <f t="shared" si="24"/>
        <v>27.311153059614</v>
      </c>
      <c r="AG29" s="85"/>
      <c r="AH29" s="86">
        <f t="shared" ref="AH29:AL29" ca="1" si="25">IF(AND(AG28&lt;0,AH28&gt;0),"LP",IF(AND(AG28&gt;0,AH28&lt;0),"PL",IF(OR(AG28&lt;0,AH28&lt;0),"Loss",IF(ISERROR((+AH28/AG28-1)*100),"NA",(+AH28/AG28-1)*100))))</f>
        <v>14.66686557944865</v>
      </c>
      <c r="AI29" s="86">
        <f t="shared" ca="1" si="25"/>
        <v>9.824905381896798</v>
      </c>
      <c r="AJ29" s="86">
        <f t="shared" ca="1" si="25"/>
        <v>21.005207146243254</v>
      </c>
      <c r="AK29" s="86">
        <f t="shared" ca="1" si="25"/>
        <v>25.981346871030286</v>
      </c>
      <c r="AL29" s="87">
        <f t="shared" ca="1" si="25"/>
        <v>23.908796220982651</v>
      </c>
    </row>
    <row r="30" spans="2:38" s="15" customFormat="1">
      <c r="B30" s="28" t="s">
        <v>15</v>
      </c>
      <c r="C30" s="83">
        <v>13163.999999999998</v>
      </c>
      <c r="D30" s="84">
        <v>14968.000000000011</v>
      </c>
      <c r="E30" s="84">
        <v>13029.69999999999</v>
      </c>
      <c r="F30" s="84">
        <v>15041.299999999981</v>
      </c>
      <c r="G30" s="84">
        <v>18915.324324999976</v>
      </c>
      <c r="H30" s="72">
        <v>22986.438737660021</v>
      </c>
      <c r="I30" s="83">
        <v>4027.2899999999959</v>
      </c>
      <c r="J30" s="84">
        <v>5332.9100000000071</v>
      </c>
      <c r="K30" s="84">
        <v>6449.3499999999894</v>
      </c>
      <c r="L30" s="84">
        <v>7761.8199999999988</v>
      </c>
      <c r="M30" s="84">
        <v>9846.4827199999963</v>
      </c>
      <c r="N30" s="72">
        <v>12257.769256000007</v>
      </c>
      <c r="O30" s="83">
        <v>9349.8100000000122</v>
      </c>
      <c r="P30" s="84">
        <v>10636.799999999992</v>
      </c>
      <c r="Q30" s="84">
        <v>16429.500000000007</v>
      </c>
      <c r="R30" s="84">
        <v>22467.649999999994</v>
      </c>
      <c r="S30" s="84">
        <v>24718.607907074998</v>
      </c>
      <c r="T30" s="72">
        <v>29721.133219946605</v>
      </c>
      <c r="U30" s="83">
        <v>1853.9699999999975</v>
      </c>
      <c r="V30" s="84">
        <v>2571.6289999999958</v>
      </c>
      <c r="W30" s="84">
        <v>2626.9500000000035</v>
      </c>
      <c r="X30" s="84">
        <v>3962.1790672198699</v>
      </c>
      <c r="Y30" s="84">
        <v>5009.9858666717819</v>
      </c>
      <c r="Z30" s="72">
        <v>7460.1815217768572</v>
      </c>
      <c r="AA30" s="83">
        <v>6074.7000000000025</v>
      </c>
      <c r="AB30" s="84">
        <v>6442.9000000000005</v>
      </c>
      <c r="AC30" s="84">
        <v>5327.4999999999936</v>
      </c>
      <c r="AD30" s="84">
        <v>4270.2999999999993</v>
      </c>
      <c r="AE30" s="84">
        <v>10047.137603458805</v>
      </c>
      <c r="AF30" s="72">
        <v>12792.771231797482</v>
      </c>
      <c r="AG30" s="83">
        <f t="shared" ref="AG30:AL32" ca="1" si="26">SUMIF($B$8:$AF$59,AG$8,$B30:$AF30)</f>
        <v>34469.770000000004</v>
      </c>
      <c r="AH30" s="84">
        <f t="shared" ca="1" si="26"/>
        <v>39952.239000000009</v>
      </c>
      <c r="AI30" s="84">
        <f t="shared" ca="1" si="26"/>
        <v>43862.999999999985</v>
      </c>
      <c r="AJ30" s="84">
        <f t="shared" ca="1" si="26"/>
        <v>53503.249067219847</v>
      </c>
      <c r="AK30" s="84">
        <f t="shared" ca="1" si="26"/>
        <v>68537.538422205558</v>
      </c>
      <c r="AL30" s="72">
        <f t="shared" ca="1" si="26"/>
        <v>85218.293967180973</v>
      </c>
    </row>
    <row r="31" spans="2:38" s="15" customFormat="1">
      <c r="B31" s="28" t="s">
        <v>4</v>
      </c>
      <c r="C31" s="83">
        <v>13887.8</v>
      </c>
      <c r="D31" s="84">
        <v>16038.100000000011</v>
      </c>
      <c r="E31" s="84">
        <v>14470.599999999989</v>
      </c>
      <c r="F31" s="84">
        <v>17073.799999999981</v>
      </c>
      <c r="G31" s="84">
        <v>21750.975374999976</v>
      </c>
      <c r="H31" s="72">
        <v>26404.559196481896</v>
      </c>
      <c r="I31" s="83">
        <v>3654.8099999999959</v>
      </c>
      <c r="J31" s="84">
        <v>5074.9300000000076</v>
      </c>
      <c r="K31" s="84">
        <v>6420.0699999999897</v>
      </c>
      <c r="L31" s="84">
        <v>7812.8799999999983</v>
      </c>
      <c r="M31" s="84">
        <v>9703.5181699999957</v>
      </c>
      <c r="N31" s="72">
        <v>12022.704061280006</v>
      </c>
      <c r="O31" s="83">
        <v>10121.550000000012</v>
      </c>
      <c r="P31" s="84">
        <v>11158.579999999993</v>
      </c>
      <c r="Q31" s="84">
        <v>17072.560000000005</v>
      </c>
      <c r="R31" s="84">
        <v>23592.999999999993</v>
      </c>
      <c r="S31" s="84">
        <v>26141.097438721288</v>
      </c>
      <c r="T31" s="72">
        <v>31419.927277909414</v>
      </c>
      <c r="U31" s="83">
        <v>1803.3599999999974</v>
      </c>
      <c r="V31" s="84">
        <v>2801.5979999999959</v>
      </c>
      <c r="W31" s="84">
        <v>2550.4740000000033</v>
      </c>
      <c r="X31" s="84">
        <v>4049.7940672198697</v>
      </c>
      <c r="Y31" s="84">
        <v>5203.3139259490781</v>
      </c>
      <c r="Z31" s="72">
        <v>7631.9529659171412</v>
      </c>
      <c r="AA31" s="83">
        <v>7701.8000000000029</v>
      </c>
      <c r="AB31" s="84">
        <v>8076.1</v>
      </c>
      <c r="AC31" s="84">
        <v>4277.8999999999942</v>
      </c>
      <c r="AD31" s="84">
        <v>6244.0999999999985</v>
      </c>
      <c r="AE31" s="84">
        <v>12366.847603458806</v>
      </c>
      <c r="AF31" s="72">
        <v>15460.863731797483</v>
      </c>
      <c r="AG31" s="83">
        <f t="shared" ca="1" si="26"/>
        <v>37169.320000000007</v>
      </c>
      <c r="AH31" s="84">
        <f t="shared" ca="1" si="26"/>
        <v>43149.308000000012</v>
      </c>
      <c r="AI31" s="84">
        <f t="shared" ca="1" si="26"/>
        <v>44791.603999999978</v>
      </c>
      <c r="AJ31" s="84">
        <f t="shared" ca="1" si="26"/>
        <v>58773.574067219837</v>
      </c>
      <c r="AK31" s="84">
        <f t="shared" ca="1" si="26"/>
        <v>75165.752513129148</v>
      </c>
      <c r="AL31" s="72">
        <f t="shared" ca="1" si="26"/>
        <v>92940.007233385928</v>
      </c>
    </row>
    <row r="32" spans="2:38" s="15" customFormat="1">
      <c r="B32" s="28" t="s">
        <v>16</v>
      </c>
      <c r="C32" s="83">
        <v>10297.999999999993</v>
      </c>
      <c r="D32" s="84">
        <v>11947.500000000018</v>
      </c>
      <c r="E32" s="84">
        <v>10717.299999999992</v>
      </c>
      <c r="F32" s="84">
        <v>12707.699999999988</v>
      </c>
      <c r="G32" s="84">
        <v>16188.831412625606</v>
      </c>
      <c r="H32" s="72">
        <v>19652.404087030001</v>
      </c>
      <c r="I32" s="83">
        <v>2733.5899999999956</v>
      </c>
      <c r="J32" s="84">
        <v>3759.8000000000075</v>
      </c>
      <c r="K32" s="84">
        <v>4772.9699999999893</v>
      </c>
      <c r="L32" s="84">
        <v>5810.5299999999988</v>
      </c>
      <c r="M32" s="84">
        <v>7216.6196629578426</v>
      </c>
      <c r="N32" s="72">
        <v>8941.4252656113113</v>
      </c>
      <c r="O32" s="83">
        <v>7379.8400000000156</v>
      </c>
      <c r="P32" s="84">
        <v>8365.2399999999907</v>
      </c>
      <c r="Q32" s="84">
        <v>12707.830000000011</v>
      </c>
      <c r="R32" s="84">
        <v>17840.619999999984</v>
      </c>
      <c r="S32" s="84">
        <v>19547.978566234575</v>
      </c>
      <c r="T32" s="72">
        <v>23533.495094821603</v>
      </c>
      <c r="U32" s="83">
        <v>1353.9799999999973</v>
      </c>
      <c r="V32" s="84">
        <v>2139.3479999999959</v>
      </c>
      <c r="W32" s="84">
        <v>1898.7260000000033</v>
      </c>
      <c r="X32" s="84">
        <v>2981.3230672198697</v>
      </c>
      <c r="Y32" s="84">
        <v>3860.4523052023178</v>
      </c>
      <c r="Z32" s="72">
        <v>5657.6451947786845</v>
      </c>
      <c r="AA32" s="83">
        <v>5251.4000000000069</v>
      </c>
      <c r="AB32" s="84">
        <v>5040.8999999999996</v>
      </c>
      <c r="AC32" s="84">
        <v>3788.2999999999829</v>
      </c>
      <c r="AD32" s="84">
        <v>2393.5999999999972</v>
      </c>
      <c r="AE32" s="84">
        <v>8297.5540951732928</v>
      </c>
      <c r="AF32" s="72">
        <v>10904.86791745019</v>
      </c>
      <c r="AG32" s="83">
        <f t="shared" ca="1" si="26"/>
        <v>27016.810000000005</v>
      </c>
      <c r="AH32" s="84">
        <f t="shared" ca="1" si="26"/>
        <v>31252.788000000008</v>
      </c>
      <c r="AI32" s="84">
        <f t="shared" ca="1" si="26"/>
        <v>33885.125999999975</v>
      </c>
      <c r="AJ32" s="84">
        <f t="shared" ca="1" si="26"/>
        <v>41733.773067219845</v>
      </c>
      <c r="AK32" s="84">
        <f t="shared" ca="1" si="26"/>
        <v>55111.436042193636</v>
      </c>
      <c r="AL32" s="72">
        <f t="shared" ca="1" si="26"/>
        <v>68689.83755969179</v>
      </c>
    </row>
    <row r="33" spans="2:38" s="17" customFormat="1">
      <c r="B33" s="88" t="s">
        <v>35</v>
      </c>
      <c r="C33" s="85"/>
      <c r="D33" s="86">
        <f t="shared" ref="D33:H33" si="27">IF(AND(C32&lt;0,D32&gt;0),"LP",IF(AND(C32&gt;0,D32&lt;0),"PL",IF(OR(C32&lt;0,D32&lt;0),"Loss",IF(ISERROR((+D32/C32-1)*100),"NA",(+D32/C32-1)*100))))</f>
        <v>16.017673334628334</v>
      </c>
      <c r="E33" s="86">
        <f t="shared" si="27"/>
        <v>-10.296714793890139</v>
      </c>
      <c r="F33" s="86">
        <f t="shared" si="27"/>
        <v>18.571841788510145</v>
      </c>
      <c r="G33" s="86">
        <f t="shared" si="27"/>
        <v>27.393874679333162</v>
      </c>
      <c r="H33" s="87">
        <f t="shared" si="27"/>
        <v>21.394828237590822</v>
      </c>
      <c r="I33" s="85"/>
      <c r="J33" s="86">
        <f t="shared" ref="J33:N33" si="28">IF(AND(I32&lt;0,J32&gt;0),"LP",IF(AND(I32&gt;0,J32&lt;0),"PL",IF(OR(I32&lt;0,J32&lt;0),"Loss",IF(ISERROR((+J32/I32-1)*100),"NA",(+J32/I32-1)*100))))</f>
        <v>37.540743125341166</v>
      </c>
      <c r="K33" s="86">
        <f t="shared" si="28"/>
        <v>26.947444012978885</v>
      </c>
      <c r="L33" s="86">
        <f t="shared" si="28"/>
        <v>21.738246835827834</v>
      </c>
      <c r="M33" s="86">
        <f t="shared" si="28"/>
        <v>24.198991537051583</v>
      </c>
      <c r="N33" s="87">
        <f t="shared" si="28"/>
        <v>23.900464250689502</v>
      </c>
      <c r="O33" s="85"/>
      <c r="P33" s="86">
        <f t="shared" ref="P33:T33" si="29">IF(AND(O32&lt;0,P32&gt;0),"LP",IF(AND(O32&gt;0,P32&lt;0),"PL",IF(OR(O32&lt;0,P32&lt;0),"Loss",IF(ISERROR((+P32/O32-1)*100),"NA",(+P32/O32-1)*100))))</f>
        <v>13.352593010146197</v>
      </c>
      <c r="Q33" s="86">
        <f t="shared" si="29"/>
        <v>51.91231811639625</v>
      </c>
      <c r="R33" s="86">
        <f t="shared" si="29"/>
        <v>40.390766952343313</v>
      </c>
      <c r="S33" s="86">
        <f t="shared" si="29"/>
        <v>9.5700629587682116</v>
      </c>
      <c r="T33" s="87">
        <f t="shared" si="29"/>
        <v>20.388381924416741</v>
      </c>
      <c r="U33" s="85"/>
      <c r="V33" s="86">
        <f t="shared" ref="V33:Z33" si="30">IF(AND(U32&lt;0,V32&gt;0),"LP",IF(AND(U32&gt;0,V32&lt;0),"PL",IF(OR(U32&lt;0,V32&lt;0),"Loss",IF(ISERROR((+V32/U32-1)*100),"NA",(+V32/U32-1)*100))))</f>
        <v>58.004401837545629</v>
      </c>
      <c r="W33" s="86">
        <f t="shared" si="30"/>
        <v>-11.247445483389939</v>
      </c>
      <c r="X33" s="86">
        <f t="shared" si="30"/>
        <v>57.017024426898068</v>
      </c>
      <c r="Y33" s="86">
        <f t="shared" si="30"/>
        <v>29.487889039890259</v>
      </c>
      <c r="Z33" s="87">
        <f t="shared" si="30"/>
        <v>46.553946208698974</v>
      </c>
      <c r="AA33" s="85"/>
      <c r="AB33" s="86">
        <f t="shared" ref="AB33:AF33" si="31">IF(AND(AA32&lt;0,AB32&gt;0),"LP",IF(AND(AA32&gt;0,AB32&lt;0),"PL",IF(OR(AA32&lt;0,AB32&lt;0),"Loss",IF(ISERROR((+AB32/AA32-1)*100),"NA",(+AB32/AA32-1)*100))))</f>
        <v>-4.0084548882204141</v>
      </c>
      <c r="AC33" s="86">
        <f t="shared" si="31"/>
        <v>-24.848737328651961</v>
      </c>
      <c r="AD33" s="86">
        <f t="shared" si="31"/>
        <v>-36.815986062349658</v>
      </c>
      <c r="AE33" s="86">
        <f t="shared" si="31"/>
        <v>246.65583619540871</v>
      </c>
      <c r="AF33" s="87">
        <f t="shared" si="31"/>
        <v>31.422679410955311</v>
      </c>
      <c r="AG33" s="85"/>
      <c r="AH33" s="86">
        <f t="shared" ref="AH33:AL33" ca="1" si="32">IF(AND(AG32&lt;0,AH32&gt;0),"LP",IF(AND(AG32&gt;0,AH32&lt;0),"PL",IF(OR(AG32&lt;0,AH32&lt;0),"Loss",IF(ISERROR((+AH32/AG32-1)*100),"NA",(+AH32/AG32-1)*100))))</f>
        <v>15.679045749664745</v>
      </c>
      <c r="AI33" s="86">
        <f t="shared" ca="1" si="32"/>
        <v>8.4227301577061375</v>
      </c>
      <c r="AJ33" s="86">
        <f t="shared" ca="1" si="32"/>
        <v>23.162514039994655</v>
      </c>
      <c r="AK33" s="86">
        <f t="shared" ca="1" si="32"/>
        <v>32.054765221986116</v>
      </c>
      <c r="AL33" s="87">
        <f t="shared" ca="1" si="32"/>
        <v>24.638083295638413</v>
      </c>
    </row>
    <row r="34" spans="2:38" s="15" customFormat="1">
      <c r="B34" s="28" t="s">
        <v>0</v>
      </c>
      <c r="C34" s="83">
        <v>626</v>
      </c>
      <c r="D34" s="84">
        <v>626.29999999999995</v>
      </c>
      <c r="E34" s="84">
        <v>626.5</v>
      </c>
      <c r="F34" s="84">
        <v>626.70000000000005</v>
      </c>
      <c r="G34" s="84">
        <v>626.70000000000005</v>
      </c>
      <c r="H34" s="72">
        <v>626.70000000000005</v>
      </c>
      <c r="I34" s="83">
        <v>179.71</v>
      </c>
      <c r="J34" s="84">
        <v>180.21</v>
      </c>
      <c r="K34" s="84">
        <v>180.38</v>
      </c>
      <c r="L34" s="84">
        <v>180.48</v>
      </c>
      <c r="M34" s="84">
        <v>180.48</v>
      </c>
      <c r="N34" s="72">
        <v>180.48</v>
      </c>
      <c r="O34" s="83">
        <v>1491.19</v>
      </c>
      <c r="P34" s="84">
        <v>1494.43</v>
      </c>
      <c r="Q34" s="84">
        <v>1497.65</v>
      </c>
      <c r="R34" s="84">
        <v>1502.36</v>
      </c>
      <c r="S34" s="84">
        <v>1502.36</v>
      </c>
      <c r="T34" s="72">
        <v>1502.36</v>
      </c>
      <c r="U34" s="83">
        <v>239.24</v>
      </c>
      <c r="V34" s="84">
        <v>239.24</v>
      </c>
      <c r="W34" s="84">
        <v>478.48199999999997</v>
      </c>
      <c r="X34" s="84">
        <v>564.09400000000005</v>
      </c>
      <c r="Y34" s="84">
        <v>564.09400000000005</v>
      </c>
      <c r="Z34" s="72">
        <v>564.09400000000005</v>
      </c>
      <c r="AA34" s="83">
        <v>330.79999999999995</v>
      </c>
      <c r="AB34" s="84">
        <v>330.8</v>
      </c>
      <c r="AC34" s="84">
        <v>330.8</v>
      </c>
      <c r="AD34" s="84">
        <v>330.8</v>
      </c>
      <c r="AE34" s="84">
        <v>330.8</v>
      </c>
      <c r="AF34" s="72">
        <v>330.8</v>
      </c>
      <c r="AG34" s="83">
        <f t="shared" ref="AG34:AL39" ca="1" si="33">SUMIF($B$8:$AF$59,AG$8,$B34:$AF34)</f>
        <v>2866.9400000000005</v>
      </c>
      <c r="AH34" s="84">
        <f t="shared" ca="1" si="33"/>
        <v>2870.9800000000005</v>
      </c>
      <c r="AI34" s="84">
        <f t="shared" ca="1" si="33"/>
        <v>3113.8120000000004</v>
      </c>
      <c r="AJ34" s="84">
        <f t="shared" ca="1" si="33"/>
        <v>3204.4340000000002</v>
      </c>
      <c r="AK34" s="84">
        <f t="shared" ca="1" si="33"/>
        <v>3204.4340000000002</v>
      </c>
      <c r="AL34" s="72">
        <f t="shared" ca="1" si="33"/>
        <v>3204.4340000000002</v>
      </c>
    </row>
    <row r="35" spans="2:38" s="15" customFormat="1">
      <c r="B35" s="28" t="s">
        <v>1</v>
      </c>
      <c r="C35" s="83">
        <v>51644.5</v>
      </c>
      <c r="D35" s="84">
        <v>59886.400000000001</v>
      </c>
      <c r="E35" s="84">
        <v>66254.5</v>
      </c>
      <c r="F35" s="84">
        <v>74467.599999999991</v>
      </c>
      <c r="G35" s="84">
        <v>84990.34041820663</v>
      </c>
      <c r="H35" s="72">
        <v>97764.403074776143</v>
      </c>
      <c r="I35" s="83">
        <v>17776.46</v>
      </c>
      <c r="J35" s="84">
        <v>21355.329999999998</v>
      </c>
      <c r="K35" s="84">
        <v>25891.84</v>
      </c>
      <c r="L35" s="84">
        <v>31482.639999999999</v>
      </c>
      <c r="M35" s="84">
        <v>38266.107662957838</v>
      </c>
      <c r="N35" s="72">
        <v>46666.092928569145</v>
      </c>
      <c r="O35" s="83">
        <v>47539.4</v>
      </c>
      <c r="P35" s="84">
        <v>55437.41</v>
      </c>
      <c r="Q35" s="84">
        <v>66372.069999999992</v>
      </c>
      <c r="R35" s="84">
        <v>81871.34</v>
      </c>
      <c r="S35" s="84">
        <v>96912.238566234562</v>
      </c>
      <c r="T35" s="72">
        <v>115187.47366105617</v>
      </c>
      <c r="U35" s="83">
        <v>10466.31</v>
      </c>
      <c r="V35" s="84">
        <v>12503.03</v>
      </c>
      <c r="W35" s="84">
        <v>14196.895</v>
      </c>
      <c r="X35" s="84">
        <v>18284.955000000002</v>
      </c>
      <c r="Y35" s="84">
        <v>21355.67570520232</v>
      </c>
      <c r="Z35" s="72">
        <v>25997.951699981004</v>
      </c>
      <c r="AA35" s="83">
        <v>49933.500000000007</v>
      </c>
      <c r="AB35" s="84">
        <v>54995.600000000006</v>
      </c>
      <c r="AC35" s="84">
        <v>54520.700000000004</v>
      </c>
      <c r="AD35" s="84">
        <v>58205</v>
      </c>
      <c r="AE35" s="84">
        <v>65784.474095173297</v>
      </c>
      <c r="AF35" s="72">
        <v>74614.953488830157</v>
      </c>
      <c r="AG35" s="83">
        <f t="shared" ca="1" si="33"/>
        <v>177360.16999999998</v>
      </c>
      <c r="AH35" s="84">
        <f t="shared" ca="1" si="33"/>
        <v>204177.77000000002</v>
      </c>
      <c r="AI35" s="84">
        <f t="shared" ca="1" si="33"/>
        <v>227236.00499999998</v>
      </c>
      <c r="AJ35" s="84">
        <f t="shared" ca="1" si="33"/>
        <v>264311.53499999997</v>
      </c>
      <c r="AK35" s="84">
        <f t="shared" ca="1" si="33"/>
        <v>307308.83644777467</v>
      </c>
      <c r="AL35" s="72">
        <f t="shared" ca="1" si="33"/>
        <v>360230.87485321262</v>
      </c>
    </row>
    <row r="36" spans="2:38" s="15" customFormat="1">
      <c r="B36" s="28" t="s">
        <v>17</v>
      </c>
      <c r="C36" s="83">
        <v>4922</v>
      </c>
      <c r="D36" s="84">
        <v>3955.2999999999997</v>
      </c>
      <c r="E36" s="84">
        <v>0</v>
      </c>
      <c r="F36" s="84">
        <v>0</v>
      </c>
      <c r="G36" s="84">
        <v>0</v>
      </c>
      <c r="H36" s="72">
        <v>0</v>
      </c>
      <c r="I36" s="83">
        <v>2849.6</v>
      </c>
      <c r="J36" s="84">
        <v>3313.71</v>
      </c>
      <c r="K36" s="84">
        <v>1352.55</v>
      </c>
      <c r="L36" s="84">
        <v>1342.3</v>
      </c>
      <c r="M36" s="84">
        <v>4342.3</v>
      </c>
      <c r="N36" s="72">
        <v>3842.3</v>
      </c>
      <c r="O36" s="83">
        <v>2486.8500000000004</v>
      </c>
      <c r="P36" s="84">
        <v>831.35</v>
      </c>
      <c r="Q36" s="84">
        <v>730.18000000000006</v>
      </c>
      <c r="R36" s="84">
        <v>897.74</v>
      </c>
      <c r="S36" s="84">
        <v>797.74</v>
      </c>
      <c r="T36" s="72">
        <v>697.74</v>
      </c>
      <c r="U36" s="83">
        <v>4987.13</v>
      </c>
      <c r="V36" s="84">
        <v>5211.1099999999997</v>
      </c>
      <c r="W36" s="84">
        <v>5158.4059999999999</v>
      </c>
      <c r="X36" s="84">
        <v>2889.62</v>
      </c>
      <c r="Y36" s="84">
        <v>2389.62</v>
      </c>
      <c r="Z36" s="72">
        <v>1889.62</v>
      </c>
      <c r="AA36" s="83">
        <v>2606.1</v>
      </c>
      <c r="AB36" s="84">
        <v>3431.9</v>
      </c>
      <c r="AC36" s="84">
        <v>6159.7</v>
      </c>
      <c r="AD36" s="84">
        <v>7133.1</v>
      </c>
      <c r="AE36" s="84">
        <v>6633.1</v>
      </c>
      <c r="AF36" s="72">
        <v>6133.1</v>
      </c>
      <c r="AG36" s="83">
        <f t="shared" ca="1" si="33"/>
        <v>17851.68</v>
      </c>
      <c r="AH36" s="84">
        <f t="shared" ca="1" si="33"/>
        <v>16743.370000000003</v>
      </c>
      <c r="AI36" s="84">
        <f t="shared" ca="1" si="33"/>
        <v>13400.835999999999</v>
      </c>
      <c r="AJ36" s="84">
        <f t="shared" ca="1" si="33"/>
        <v>12262.76</v>
      </c>
      <c r="AK36" s="84">
        <f t="shared" ca="1" si="33"/>
        <v>14162.76</v>
      </c>
      <c r="AL36" s="72">
        <f t="shared" ca="1" si="33"/>
        <v>12562.76</v>
      </c>
    </row>
    <row r="37" spans="2:38" s="15" customFormat="1">
      <c r="B37" s="28" t="s">
        <v>18</v>
      </c>
      <c r="C37" s="83">
        <v>16247.400000000001</v>
      </c>
      <c r="D37" s="84">
        <v>25358.400000000001</v>
      </c>
      <c r="E37" s="84">
        <v>18701.7</v>
      </c>
      <c r="F37" s="84">
        <v>30381.7</v>
      </c>
      <c r="G37" s="84">
        <v>34482.913262017057</v>
      </c>
      <c r="H37" s="72">
        <v>42993.836779719873</v>
      </c>
      <c r="I37" s="83">
        <v>2212.0700000000002</v>
      </c>
      <c r="J37" s="84">
        <v>3600.36</v>
      </c>
      <c r="K37" s="84">
        <v>5371.71</v>
      </c>
      <c r="L37" s="84">
        <v>7003.71</v>
      </c>
      <c r="M37" s="84">
        <v>4736.4610329147354</v>
      </c>
      <c r="N37" s="72">
        <v>5889.2519138261177</v>
      </c>
      <c r="O37" s="83">
        <v>5313.18</v>
      </c>
      <c r="P37" s="84">
        <v>4071.1800000000003</v>
      </c>
      <c r="Q37" s="84">
        <v>6952.43</v>
      </c>
      <c r="R37" s="84">
        <v>4023.58</v>
      </c>
      <c r="S37" s="84">
        <v>6566.8357772298932</v>
      </c>
      <c r="T37" s="72">
        <v>12405.520791728242</v>
      </c>
      <c r="U37" s="83">
        <v>84.66</v>
      </c>
      <c r="V37" s="84">
        <v>123</v>
      </c>
      <c r="W37" s="84">
        <v>810.75099999999998</v>
      </c>
      <c r="X37" s="84">
        <v>987.87400000000002</v>
      </c>
      <c r="Y37" s="84">
        <v>789.24945828257637</v>
      </c>
      <c r="Z37" s="72">
        <v>740.93913527513246</v>
      </c>
      <c r="AA37" s="83">
        <v>4587.8999999999996</v>
      </c>
      <c r="AB37" s="84">
        <v>5716.7</v>
      </c>
      <c r="AC37" s="84">
        <v>7083.8</v>
      </c>
      <c r="AD37" s="84">
        <v>8523.2000000000007</v>
      </c>
      <c r="AE37" s="84">
        <v>10981.620972928527</v>
      </c>
      <c r="AF37" s="72">
        <v>16526.012971922126</v>
      </c>
      <c r="AG37" s="83">
        <f t="shared" ca="1" si="33"/>
        <v>28445.21</v>
      </c>
      <c r="AH37" s="84">
        <f t="shared" ca="1" si="33"/>
        <v>38869.64</v>
      </c>
      <c r="AI37" s="84">
        <f t="shared" ca="1" si="33"/>
        <v>38920.391000000003</v>
      </c>
      <c r="AJ37" s="84">
        <f t="shared" ca="1" si="33"/>
        <v>50920.064000000013</v>
      </c>
      <c r="AK37" s="84">
        <f t="shared" ca="1" si="33"/>
        <v>57557.080503372781</v>
      </c>
      <c r="AL37" s="72">
        <f t="shared" ca="1" si="33"/>
        <v>78555.561592471495</v>
      </c>
    </row>
    <row r="38" spans="2:38" s="15" customFormat="1">
      <c r="B38" s="28" t="s">
        <v>19</v>
      </c>
      <c r="C38" s="83">
        <v>-11325.400000000001</v>
      </c>
      <c r="D38" s="84">
        <v>-21403.100000000002</v>
      </c>
      <c r="E38" s="84">
        <v>-18701.7</v>
      </c>
      <c r="F38" s="84">
        <v>-30381.7</v>
      </c>
      <c r="G38" s="84">
        <v>-34482.913262017057</v>
      </c>
      <c r="H38" s="72">
        <v>-42993.836779719873</v>
      </c>
      <c r="I38" s="83">
        <v>637.52999999999975</v>
      </c>
      <c r="J38" s="84">
        <v>-286.65000000000009</v>
      </c>
      <c r="K38" s="84">
        <v>-4019.16</v>
      </c>
      <c r="L38" s="84">
        <v>-5661.41</v>
      </c>
      <c r="M38" s="84">
        <v>-394.16103291473519</v>
      </c>
      <c r="N38" s="72">
        <v>-2046.9519138261176</v>
      </c>
      <c r="O38" s="83">
        <v>-9175.7800000000007</v>
      </c>
      <c r="P38" s="84">
        <v>-10972.970000000001</v>
      </c>
      <c r="Q38" s="84">
        <v>-19727.2</v>
      </c>
      <c r="R38" s="84">
        <v>-21350.01</v>
      </c>
      <c r="S38" s="84">
        <v>-23993.265777229892</v>
      </c>
      <c r="T38" s="72">
        <v>-29931.950791728239</v>
      </c>
      <c r="U38" s="83">
        <v>2942.2700000000004</v>
      </c>
      <c r="V38" s="84">
        <v>3033.37</v>
      </c>
      <c r="W38" s="84">
        <v>1498.4189999999999</v>
      </c>
      <c r="X38" s="84">
        <v>-448.68800000000033</v>
      </c>
      <c r="Y38" s="84">
        <v>-250.06345828257668</v>
      </c>
      <c r="Z38" s="72">
        <v>-1201.7531352751328</v>
      </c>
      <c r="AA38" s="83">
        <v>-23043.9</v>
      </c>
      <c r="AB38" s="84">
        <v>-35777.999999999993</v>
      </c>
      <c r="AC38" s="84">
        <v>-29305.299999999996</v>
      </c>
      <c r="AD38" s="84">
        <v>-34083.600000000006</v>
      </c>
      <c r="AE38" s="84">
        <v>-37042.020972928527</v>
      </c>
      <c r="AF38" s="72">
        <v>-43086.412971922124</v>
      </c>
      <c r="AG38" s="83">
        <f t="shared" ca="1" si="33"/>
        <v>-39965.279999999999</v>
      </c>
      <c r="AH38" s="84">
        <f t="shared" ca="1" si="33"/>
        <v>-65407.35</v>
      </c>
      <c r="AI38" s="84">
        <f t="shared" ca="1" si="33"/>
        <v>-70254.940999999992</v>
      </c>
      <c r="AJ38" s="84">
        <f t="shared" ca="1" si="33"/>
        <v>-91925.407999999996</v>
      </c>
      <c r="AK38" s="84">
        <f t="shared" ca="1" si="33"/>
        <v>-96162.424503372778</v>
      </c>
      <c r="AL38" s="72">
        <f t="shared" ca="1" si="33"/>
        <v>-119260.90559247149</v>
      </c>
    </row>
    <row r="39" spans="2:38" s="15" customFormat="1">
      <c r="B39" s="28" t="s">
        <v>25</v>
      </c>
      <c r="C39" s="83">
        <v>5352.6</v>
      </c>
      <c r="D39" s="84">
        <v>14955.699999999997</v>
      </c>
      <c r="E39" s="84">
        <v>-205.79999999999745</v>
      </c>
      <c r="F39" s="84">
        <v>12251.000000000002</v>
      </c>
      <c r="G39" s="84">
        <v>6931.6532064360181</v>
      </c>
      <c r="H39" s="72">
        <v>11971.144489341437</v>
      </c>
      <c r="I39" s="83">
        <v>1299.1899999999998</v>
      </c>
      <c r="J39" s="84">
        <v>1688.2099999999991</v>
      </c>
      <c r="K39" s="84">
        <v>4159.6900000000005</v>
      </c>
      <c r="L39" s="84">
        <v>2100.1199999999994</v>
      </c>
      <c r="M39" s="84">
        <v>-4691.132417085264</v>
      </c>
      <c r="N39" s="72">
        <v>2429.2960756313823</v>
      </c>
      <c r="O39" s="83">
        <v>10450.159999999996</v>
      </c>
      <c r="P39" s="84">
        <v>-150.81999999999971</v>
      </c>
      <c r="Q39" s="84">
        <v>9480.68</v>
      </c>
      <c r="R39" s="84">
        <v>4377.2099999999991</v>
      </c>
      <c r="S39" s="84">
        <v>5727.8462455836016</v>
      </c>
      <c r="T39" s="72">
        <v>9498.1509565355409</v>
      </c>
      <c r="U39" s="83">
        <v>-1184.7670000000021</v>
      </c>
      <c r="V39" s="84">
        <v>299.44599999999571</v>
      </c>
      <c r="W39" s="84">
        <v>2358.1769999999997</v>
      </c>
      <c r="X39" s="84">
        <v>1492.8379999999995</v>
      </c>
      <c r="Y39" s="84">
        <v>397.77899900528064</v>
      </c>
      <c r="Z39" s="72">
        <v>1795.2874328522719</v>
      </c>
      <c r="AA39" s="83">
        <v>5352.9000000000005</v>
      </c>
      <c r="AB39" s="84">
        <v>5360.7</v>
      </c>
      <c r="AC39" s="84">
        <v>-205.50000000000114</v>
      </c>
      <c r="AD39" s="84">
        <v>4684.6000000000004</v>
      </c>
      <c r="AE39" s="84">
        <v>4110.1109729285308</v>
      </c>
      <c r="AF39" s="72">
        <v>9598.7805227869212</v>
      </c>
      <c r="AG39" s="83">
        <f t="shared" ca="1" si="33"/>
        <v>21270.082999999995</v>
      </c>
      <c r="AH39" s="84">
        <f t="shared" ca="1" si="33"/>
        <v>22153.235999999994</v>
      </c>
      <c r="AI39" s="84">
        <f t="shared" ca="1" si="33"/>
        <v>15587.247000000001</v>
      </c>
      <c r="AJ39" s="84">
        <f t="shared" ca="1" si="33"/>
        <v>24905.768000000004</v>
      </c>
      <c r="AK39" s="84">
        <f t="shared" ca="1" si="33"/>
        <v>12476.257006868167</v>
      </c>
      <c r="AL39" s="72">
        <f t="shared" ca="1" si="33"/>
        <v>35292.65947714755</v>
      </c>
    </row>
    <row r="40" spans="2:38" s="5" customFormat="1" ht="12.75">
      <c r="B40" s="30" t="s">
        <v>20</v>
      </c>
      <c r="C40" s="66"/>
      <c r="D40" s="67"/>
      <c r="E40" s="67"/>
      <c r="F40" s="67"/>
      <c r="G40" s="67"/>
      <c r="H40" s="68"/>
      <c r="I40" s="66"/>
      <c r="J40" s="67"/>
      <c r="K40" s="67"/>
      <c r="L40" s="67"/>
      <c r="M40" s="67"/>
      <c r="N40" s="68"/>
      <c r="O40" s="66"/>
      <c r="P40" s="67"/>
      <c r="Q40" s="67"/>
      <c r="R40" s="67"/>
      <c r="S40" s="67"/>
      <c r="T40" s="68"/>
      <c r="U40" s="66"/>
      <c r="V40" s="67"/>
      <c r="W40" s="67"/>
      <c r="X40" s="67"/>
      <c r="Y40" s="67"/>
      <c r="Z40" s="68"/>
      <c r="AA40" s="66"/>
      <c r="AB40" s="67"/>
      <c r="AC40" s="67"/>
      <c r="AD40" s="67"/>
      <c r="AE40" s="67"/>
      <c r="AF40" s="68"/>
      <c r="AG40" s="66"/>
      <c r="AH40" s="67"/>
      <c r="AI40" s="67"/>
      <c r="AJ40" s="67"/>
      <c r="AK40" s="67"/>
      <c r="AL40" s="68"/>
    </row>
    <row r="41" spans="2:38" s="17" customFormat="1">
      <c r="B41" s="27" t="s">
        <v>21</v>
      </c>
      <c r="C41" s="117">
        <v>16.450479233226826</v>
      </c>
      <c r="D41" s="118">
        <v>19.076321251796294</v>
      </c>
      <c r="E41" s="118">
        <v>17.106624102154814</v>
      </c>
      <c r="F41" s="118">
        <v>20.277166108185714</v>
      </c>
      <c r="G41" s="118">
        <v>25.83186758038233</v>
      </c>
      <c r="H41" s="119">
        <v>31.358551279767035</v>
      </c>
      <c r="I41" s="117">
        <v>30.42223582438368</v>
      </c>
      <c r="J41" s="118">
        <v>41.7268742023196</v>
      </c>
      <c r="K41" s="118">
        <v>52.921277303470333</v>
      </c>
      <c r="L41" s="118">
        <v>64.389738475177296</v>
      </c>
      <c r="M41" s="118">
        <v>79.9714058395151</v>
      </c>
      <c r="N41" s="119">
        <v>99.084943102962228</v>
      </c>
      <c r="O41" s="117">
        <v>49.489602263963782</v>
      </c>
      <c r="P41" s="118">
        <v>55.976124676297921</v>
      </c>
      <c r="Q41" s="118">
        <v>84.851801155143121</v>
      </c>
      <c r="R41" s="118">
        <v>118.75063233845407</v>
      </c>
      <c r="S41" s="118">
        <v>130.11514261717949</v>
      </c>
      <c r="T41" s="119">
        <v>156.64351483546955</v>
      </c>
      <c r="U41" s="117">
        <v>12.001368566231847</v>
      </c>
      <c r="V41" s="118">
        <v>18.96269061539385</v>
      </c>
      <c r="W41" s="118">
        <v>16.829872326243525</v>
      </c>
      <c r="X41" s="118">
        <v>26.425764741513557</v>
      </c>
      <c r="Y41" s="118">
        <v>34.218164926433516</v>
      </c>
      <c r="Z41" s="119">
        <v>50.148071019889279</v>
      </c>
      <c r="AA41" s="117">
        <v>15.874848851269672</v>
      </c>
      <c r="AB41" s="118">
        <v>15.238512696493348</v>
      </c>
      <c r="AC41" s="118">
        <v>11.451934703748437</v>
      </c>
      <c r="AD41" s="118">
        <v>7.2357920193470289</v>
      </c>
      <c r="AE41" s="118">
        <v>25.08329533002809</v>
      </c>
      <c r="AF41" s="119">
        <v>32.965138807285946</v>
      </c>
      <c r="AG41" s="117"/>
      <c r="AH41" s="118"/>
      <c r="AI41" s="118"/>
      <c r="AJ41" s="118"/>
      <c r="AK41" s="118"/>
      <c r="AL41" s="119"/>
    </row>
    <row r="42" spans="2:38" s="17" customFormat="1">
      <c r="B42" s="27" t="s">
        <v>23</v>
      </c>
      <c r="C42" s="117">
        <v>82.499201277955265</v>
      </c>
      <c r="D42" s="118">
        <v>95.619351748363414</v>
      </c>
      <c r="E42" s="118">
        <v>105.75339185953712</v>
      </c>
      <c r="F42" s="118">
        <v>118.82495611935533</v>
      </c>
      <c r="G42" s="118">
        <v>135.61567004660384</v>
      </c>
      <c r="H42" s="119">
        <v>155.99872837845243</v>
      </c>
      <c r="I42" s="117">
        <v>197.83495631851315</v>
      </c>
      <c r="J42" s="118">
        <v>237.004938682648</v>
      </c>
      <c r="K42" s="118">
        <v>287.08105111431422</v>
      </c>
      <c r="L42" s="118">
        <v>348.87677304964541</v>
      </c>
      <c r="M42" s="118">
        <v>424.04817888916045</v>
      </c>
      <c r="N42" s="119">
        <v>517.1331219921226</v>
      </c>
      <c r="O42" s="117">
        <v>318.80176235087413</v>
      </c>
      <c r="P42" s="118">
        <v>370.96023232938308</v>
      </c>
      <c r="Q42" s="118">
        <v>443.17477381230583</v>
      </c>
      <c r="R42" s="118">
        <v>544.95154290582821</v>
      </c>
      <c r="S42" s="118">
        <v>645.06668552300755</v>
      </c>
      <c r="T42" s="119">
        <v>766.71020035847721</v>
      </c>
      <c r="U42" s="117">
        <v>218.74080421334224</v>
      </c>
      <c r="V42" s="118">
        <v>261.30726467145962</v>
      </c>
      <c r="W42" s="118">
        <v>148.35349083142106</v>
      </c>
      <c r="X42" s="118">
        <v>162.07365261818066</v>
      </c>
      <c r="Y42" s="118">
        <v>189.29181754461419</v>
      </c>
      <c r="Z42" s="119">
        <v>230.43988856450343</v>
      </c>
      <c r="AA42" s="117">
        <v>150.94770253929872</v>
      </c>
      <c r="AB42" s="118">
        <v>166.25030229746071</v>
      </c>
      <c r="AC42" s="118">
        <v>164.8146916565901</v>
      </c>
      <c r="AD42" s="118">
        <v>175.95223700120917</v>
      </c>
      <c r="AE42" s="118">
        <v>198.86479472543317</v>
      </c>
      <c r="AF42" s="119">
        <v>225.55910970021208</v>
      </c>
      <c r="AG42" s="117"/>
      <c r="AH42" s="118"/>
      <c r="AI42" s="118"/>
      <c r="AJ42" s="118"/>
      <c r="AK42" s="118"/>
      <c r="AL42" s="119"/>
    </row>
    <row r="43" spans="2:38" s="17" customFormat="1">
      <c r="B43" s="27" t="s">
        <v>22</v>
      </c>
      <c r="C43" s="117">
        <v>2.5</v>
      </c>
      <c r="D43" s="118">
        <v>6.5031135238703506</v>
      </c>
      <c r="E43" s="118">
        <v>7.5067837190742219</v>
      </c>
      <c r="F43" s="118">
        <v>9</v>
      </c>
      <c r="G43" s="118">
        <v>9.0411536531338133</v>
      </c>
      <c r="H43" s="119">
        <v>10.975492947918461</v>
      </c>
      <c r="I43" s="117">
        <v>2</v>
      </c>
      <c r="J43" s="118">
        <v>2.5</v>
      </c>
      <c r="K43" s="118">
        <v>3</v>
      </c>
      <c r="L43" s="118">
        <v>2.5904994089834514</v>
      </c>
      <c r="M43" s="118">
        <v>4</v>
      </c>
      <c r="N43" s="119">
        <v>5</v>
      </c>
      <c r="O43" s="117">
        <v>10</v>
      </c>
      <c r="P43" s="118">
        <v>14</v>
      </c>
      <c r="Q43" s="118">
        <v>20</v>
      </c>
      <c r="R43" s="118">
        <v>30</v>
      </c>
      <c r="S43" s="118">
        <v>35</v>
      </c>
      <c r="T43" s="119">
        <v>40</v>
      </c>
      <c r="U43" s="117">
        <v>0</v>
      </c>
      <c r="V43" s="118">
        <v>0</v>
      </c>
      <c r="W43" s="118">
        <v>0</v>
      </c>
      <c r="X43" s="118">
        <v>3</v>
      </c>
      <c r="Y43" s="118">
        <v>7</v>
      </c>
      <c r="Z43" s="119">
        <v>9</v>
      </c>
      <c r="AA43" s="117">
        <v>5</v>
      </c>
      <c r="AB43" s="118">
        <v>5.5</v>
      </c>
      <c r="AC43" s="118">
        <v>4.25</v>
      </c>
      <c r="AD43" s="118">
        <v>2.1707376058041086</v>
      </c>
      <c r="AE43" s="118">
        <v>6.2708238325070225</v>
      </c>
      <c r="AF43" s="119">
        <v>8.2412847018214865</v>
      </c>
      <c r="AG43" s="117"/>
      <c r="AH43" s="118"/>
      <c r="AI43" s="118"/>
      <c r="AJ43" s="118"/>
      <c r="AK43" s="118"/>
      <c r="AL43" s="119"/>
    </row>
    <row r="44" spans="2:38" s="5" customFormat="1" ht="12.75">
      <c r="B44" s="30" t="s">
        <v>297</v>
      </c>
      <c r="C44" s="123"/>
      <c r="D44" s="124"/>
      <c r="E44" s="124"/>
      <c r="F44" s="124"/>
      <c r="G44" s="124"/>
      <c r="H44" s="125"/>
      <c r="I44" s="123"/>
      <c r="J44" s="124"/>
      <c r="K44" s="124"/>
      <c r="L44" s="124"/>
      <c r="M44" s="124"/>
      <c r="N44" s="125"/>
      <c r="O44" s="123"/>
      <c r="P44" s="124"/>
      <c r="Q44" s="124"/>
      <c r="R44" s="124"/>
      <c r="S44" s="124"/>
      <c r="T44" s="125"/>
      <c r="U44" s="123"/>
      <c r="V44" s="124"/>
      <c r="W44" s="124"/>
      <c r="X44" s="124"/>
      <c r="Y44" s="124"/>
      <c r="Z44" s="125"/>
      <c r="AA44" s="123"/>
      <c r="AB44" s="124"/>
      <c r="AC44" s="124"/>
      <c r="AD44" s="124"/>
      <c r="AE44" s="124"/>
      <c r="AF44" s="125"/>
      <c r="AG44" s="123"/>
      <c r="AH44" s="124"/>
      <c r="AI44" s="124"/>
      <c r="AJ44" s="124"/>
      <c r="AK44" s="124"/>
      <c r="AL44" s="125"/>
    </row>
    <row r="45" spans="2:38" s="17" customFormat="1">
      <c r="B45" s="27" t="s">
        <v>6</v>
      </c>
      <c r="C45" s="117"/>
      <c r="D45" s="118"/>
      <c r="E45" s="118">
        <f t="shared" ref="E45:H46" si="34">IFERROR((IF((E$11/E41)&lt;0,"NM",(E$11/E41))),"NA")</f>
        <v>118.70840136974807</v>
      </c>
      <c r="F45" s="118">
        <f t="shared" si="34"/>
        <v>100.14713047994533</v>
      </c>
      <c r="G45" s="118">
        <f t="shared" si="34"/>
        <v>78.612202299387306</v>
      </c>
      <c r="H45" s="119">
        <f t="shared" si="34"/>
        <v>64.757455849378971</v>
      </c>
      <c r="I45" s="117"/>
      <c r="J45" s="118"/>
      <c r="K45" s="118">
        <f t="shared" ref="K45:N46" si="35">IFERROR((IF((K$11/K41)&lt;0,"NM",(K$11/K41))),"NA")</f>
        <v>79.376391010209744</v>
      </c>
      <c r="L45" s="118">
        <f t="shared" si="35"/>
        <v>65.238656026214485</v>
      </c>
      <c r="M45" s="118">
        <f t="shared" si="35"/>
        <v>52.527524755909312</v>
      </c>
      <c r="N45" s="119">
        <f t="shared" si="35"/>
        <v>42.394937802355322</v>
      </c>
      <c r="O45" s="117"/>
      <c r="P45" s="118"/>
      <c r="Q45" s="118">
        <f t="shared" ref="Q45:T46" si="36">IFERROR((IF((Q$11/Q41)&lt;0,"NM",(Q$11/Q41))),"NA")</f>
        <v>83.15026792536564</v>
      </c>
      <c r="R45" s="118">
        <f t="shared" si="36"/>
        <v>59.413999412576516</v>
      </c>
      <c r="S45" s="118">
        <f t="shared" si="36"/>
        <v>54.224664847490608</v>
      </c>
      <c r="T45" s="119">
        <f t="shared" si="36"/>
        <v>45.041443352510882</v>
      </c>
      <c r="U45" s="117"/>
      <c r="V45" s="118"/>
      <c r="W45" s="118">
        <f t="shared" ref="W45:Z46" si="37">IFERROR((IF((W$11/W41)&lt;0,"NM",(W$11/W41))),"NA")</f>
        <v>101.53968888612665</v>
      </c>
      <c r="X45" s="118">
        <f t="shared" si="37"/>
        <v>64.667948750614713</v>
      </c>
      <c r="Y45" s="118">
        <f t="shared" si="37"/>
        <v>49.941310519544423</v>
      </c>
      <c r="Z45" s="119">
        <f t="shared" si="37"/>
        <v>34.077083430033262</v>
      </c>
      <c r="AA45" s="117"/>
      <c r="AB45" s="118"/>
      <c r="AC45" s="118">
        <f t="shared" ref="AC45:AF46" si="38">IFERROR((IF((AC$11/AC41)&lt;0,"NM",(AC$11/AC41))),"NA")</f>
        <v>162.9724625821616</v>
      </c>
      <c r="AD45" s="118">
        <f t="shared" si="38"/>
        <v>257.93306316844951</v>
      </c>
      <c r="AE45" s="118">
        <f t="shared" si="38"/>
        <v>74.406092797772345</v>
      </c>
      <c r="AF45" s="119">
        <f t="shared" si="38"/>
        <v>56.615869598204142</v>
      </c>
      <c r="AG45" s="117">
        <f ca="1">(AG17*1000)/AG32</f>
        <v>45.958435507374844</v>
      </c>
      <c r="AH45" s="118">
        <f t="shared" ref="AH45:AL45" ca="1" si="39">(AH17*1000)/AH32</f>
        <v>51.256002824452004</v>
      </c>
      <c r="AI45" s="118">
        <f t="shared" ca="1" si="39"/>
        <v>47.20960193566939</v>
      </c>
      <c r="AJ45" s="118">
        <f t="shared" ca="1" si="39"/>
        <v>82.993958420705439</v>
      </c>
      <c r="AK45" s="118">
        <f t="shared" ca="1" si="39"/>
        <v>62.848135984484401</v>
      </c>
      <c r="AL45" s="119">
        <f t="shared" ca="1" si="39"/>
        <v>50.424504551638684</v>
      </c>
    </row>
    <row r="46" spans="2:38" s="17" customFormat="1">
      <c r="B46" s="27" t="s">
        <v>274</v>
      </c>
      <c r="C46" s="117"/>
      <c r="D46" s="118"/>
      <c r="E46" s="118">
        <f t="shared" si="34"/>
        <v>19.202220981216371</v>
      </c>
      <c r="F46" s="118">
        <f t="shared" si="34"/>
        <v>17.08984430812864</v>
      </c>
      <c r="G46" s="118">
        <f t="shared" si="34"/>
        <v>14.973933316866386</v>
      </c>
      <c r="H46" s="119">
        <f t="shared" si="34"/>
        <v>13.017413802717213</v>
      </c>
      <c r="I46" s="117"/>
      <c r="J46" s="118"/>
      <c r="K46" s="118">
        <f t="shared" si="35"/>
        <v>14.632453043120922</v>
      </c>
      <c r="L46" s="118">
        <f t="shared" si="35"/>
        <v>12.040641064408829</v>
      </c>
      <c r="M46" s="118">
        <f t="shared" si="35"/>
        <v>9.9061856862684383</v>
      </c>
      <c r="N46" s="119">
        <f t="shared" si="35"/>
        <v>8.1230534679694877</v>
      </c>
      <c r="O46" s="117"/>
      <c r="P46" s="118"/>
      <c r="Q46" s="118">
        <f t="shared" si="36"/>
        <v>15.92024279565185</v>
      </c>
      <c r="R46" s="118">
        <f t="shared" si="36"/>
        <v>12.946930955325758</v>
      </c>
      <c r="S46" s="118">
        <f t="shared" si="36"/>
        <v>10.937551354523258</v>
      </c>
      <c r="T46" s="119">
        <f t="shared" si="36"/>
        <v>9.2022383381637631</v>
      </c>
      <c r="U46" s="117"/>
      <c r="V46" s="118"/>
      <c r="W46" s="118">
        <f t="shared" si="37"/>
        <v>11.519108788224466</v>
      </c>
      <c r="X46" s="118">
        <f t="shared" si="37"/>
        <v>10.543971659760716</v>
      </c>
      <c r="Y46" s="118">
        <f t="shared" si="37"/>
        <v>9.0278598524060847</v>
      </c>
      <c r="Z46" s="119">
        <f t="shared" si="37"/>
        <v>7.415816812989191</v>
      </c>
      <c r="AA46" s="117"/>
      <c r="AB46" s="118"/>
      <c r="AC46" s="118">
        <f t="shared" si="38"/>
        <v>11.323929810145502</v>
      </c>
      <c r="AD46" s="118">
        <f t="shared" si="38"/>
        <v>10.607139936431579</v>
      </c>
      <c r="AE46" s="118">
        <f t="shared" si="38"/>
        <v>9.3850196188662505</v>
      </c>
      <c r="AF46" s="119">
        <f t="shared" si="38"/>
        <v>8.2743277470838734</v>
      </c>
      <c r="AG46" s="117">
        <f ca="1">(AG17*1000)/AG35</f>
        <v>7.0007280665100859</v>
      </c>
      <c r="AH46" s="118">
        <f t="shared" ref="AH46:AL46" ca="1" si="40">(AH17*1000)/AH35</f>
        <v>7.8455798101820777</v>
      </c>
      <c r="AI46" s="118">
        <f t="shared" ca="1" si="40"/>
        <v>7.0398320459823269</v>
      </c>
      <c r="AJ46" s="118">
        <f t="shared" ca="1" si="40"/>
        <v>13.104426284989797</v>
      </c>
      <c r="AK46" s="118">
        <f t="shared" ca="1" si="40"/>
        <v>11.270912567034589</v>
      </c>
      <c r="AL46" s="119">
        <f t="shared" ca="1" si="40"/>
        <v>9.6150865138680128</v>
      </c>
    </row>
    <row r="47" spans="2:38" s="17" customFormat="1">
      <c r="B47" s="27" t="s">
        <v>291</v>
      </c>
      <c r="C47" s="117"/>
      <c r="D47" s="118"/>
      <c r="E47" s="118">
        <f t="shared" ref="E47:F47" si="41">IFERROR((IF((((E$17*1000)+E$38)/E26)&lt;0,"NM",((E$17*1000)+E$38)/E26)),"NA")</f>
        <v>4.2923857810987469</v>
      </c>
      <c r="F47" s="118">
        <f t="shared" si="41"/>
        <v>6.6297175043383501</v>
      </c>
      <c r="G47" s="118">
        <f>IFERROR((IF((((G$17*1000)+G$38)/G26)&lt;0,"NM",((G$17*1000)+G$38)/G26)),"NA")</f>
        <v>5.8220311826435669</v>
      </c>
      <c r="H47" s="119">
        <f>IFERROR((IF((((H$17*1000)+H$38)/H26)&lt;0,"NM",((H$17*1000)+H$38)/H26)),"NA")</f>
        <v>5.0395046864326929</v>
      </c>
      <c r="I47" s="117"/>
      <c r="J47" s="118"/>
      <c r="K47" s="118">
        <f t="shared" ref="K47:L47" si="42">IFERROR((IF((((K$17*1000)+K$38)/K26)&lt;0,"NM",((K$17*1000)+K$38)/K26)),"NA")</f>
        <v>2.1606706779533926</v>
      </c>
      <c r="L47" s="118">
        <f t="shared" si="42"/>
        <v>4.6050036771601466</v>
      </c>
      <c r="M47" s="118">
        <f>IFERROR((IF((((M$17*1000)+M$38)/M26)&lt;0,"NM",((M$17*1000)+M$38)/M26)),"NA")</f>
        <v>4.0070263270317303</v>
      </c>
      <c r="N47" s="119">
        <f>IFERROR((IF((((N$17*1000)+N$38)/N26)&lt;0,"NM",((N$17*1000)+N$38)/N26)),"NA")</f>
        <v>3.423264148516048</v>
      </c>
      <c r="O47" s="117"/>
      <c r="P47" s="118"/>
      <c r="Q47" s="118">
        <f t="shared" ref="Q47:R47" si="43">IFERROR((IF((((Q$17*1000)+Q$38)/Q26)&lt;0,"NM",((Q$17*1000)+Q$38)/Q26)),"NA")</f>
        <v>2.9159243929129026</v>
      </c>
      <c r="R47" s="118">
        <f t="shared" si="43"/>
        <v>5.5020135853411007</v>
      </c>
      <c r="S47" s="118">
        <f>IFERROR((IF((((S$17*1000)+S$38)/S26)&lt;0,"NM",((S$17*1000)+S$38)/S26)),"NA")</f>
        <v>4.6655427059139543</v>
      </c>
      <c r="T47" s="119">
        <f>IFERROR((IF((((T$17*1000)+T$38)/T26)&lt;0,"NM",((T$17*1000)+T$38)/T26)),"NA")</f>
        <v>4.0283998900614586</v>
      </c>
      <c r="U47" s="117"/>
      <c r="V47" s="118"/>
      <c r="W47" s="118">
        <f t="shared" ref="W47:X47" si="44">IFERROR((IF((((W$17*1000)+W$38)/W26)&lt;0,"NM",((W$17*1000)+W$38)/W26)),"NA")</f>
        <v>2.6761299451071696E-2</v>
      </c>
      <c r="X47" s="118">
        <f t="shared" si="44"/>
        <v>2.9256498722827953</v>
      </c>
      <c r="Y47" s="118">
        <f>IFERROR((IF((((Y$17*1000)+Y$38)/Y26)&lt;0,"NM",((Y$17*1000)+Y$38)/Y26)),"NA")</f>
        <v>2.5104848235492225</v>
      </c>
      <c r="Z47" s="119">
        <f>IFERROR((IF((((Z$17*1000)+Z$38)/Z26)&lt;0,"NM",((Z$17*1000)+Z$38)/Z26)),"NA")</f>
        <v>2.0311185484485126</v>
      </c>
      <c r="AA47" s="117"/>
      <c r="AB47" s="118"/>
      <c r="AC47" s="118">
        <f t="shared" ref="AC47:AD47" si="45">IFERROR((IF((((AC$17*1000)+AC$38)/AC26)&lt;0,"NM",((AC$17*1000)+AC$38)/AC26)),"NA")</f>
        <v>2.541814887611765</v>
      </c>
      <c r="AD47" s="118">
        <f t="shared" si="45"/>
        <v>4.6517921739959505</v>
      </c>
      <c r="AE47" s="118">
        <f>IFERROR((IF((((AE$17*1000)+AE$38)/AE26)&lt;0,"NM",((AE$17*1000)+AE$38)/AE26)),"NA")</f>
        <v>3.9374426796100175</v>
      </c>
      <c r="AF47" s="119">
        <f>IFERROR((IF((((AF$17*1000)+AF$38)/AF26)&lt;0,"NM",((AF$17*1000)+AF$38)/AF26)),"NA")</f>
        <v>3.5176410743345463</v>
      </c>
      <c r="AG47" s="117">
        <f t="shared" ref="AG47:AL47" ca="1" si="46">IFERROR((IF((((AG$17*1000)+AG$38)/AG26)&lt;0,"NM",((AG$17*1000)+AG$38)/AG26)),"NA")</f>
        <v>3.567798879690673</v>
      </c>
      <c r="AH47" s="118">
        <f t="shared" ca="1" si="46"/>
        <v>3.480963275568981</v>
      </c>
      <c r="AI47" s="118">
        <f t="shared" ca="1" si="46"/>
        <v>2.8844099427320731</v>
      </c>
      <c r="AJ47" s="118">
        <f t="shared" ca="1" si="46"/>
        <v>5.2840641907070784</v>
      </c>
      <c r="AK47" s="118">
        <f t="shared" ca="1" si="46"/>
        <v>4.5430463974309943</v>
      </c>
      <c r="AL47" s="119">
        <f t="shared" ca="1" si="46"/>
        <v>3.9184552571734423</v>
      </c>
    </row>
    <row r="48" spans="2:38" s="17" customFormat="1">
      <c r="B48" s="27" t="s">
        <v>275</v>
      </c>
      <c r="C48" s="117"/>
      <c r="D48" s="118"/>
      <c r="E48" s="118">
        <f t="shared" ref="E48:F48" si="47">IFERROR((IF((((E$17*1000)+E$38)/E28)&lt;0,"NM",((E$17*1000)+E$38)/E28)),"NA")</f>
        <v>45.391508560851484</v>
      </c>
      <c r="F48" s="118">
        <f t="shared" si="47"/>
        <v>66.886233807112731</v>
      </c>
      <c r="G48" s="118">
        <f>IFERROR((IF((((G$17*1000)+G$38)/G28)&lt;0,"NM",((G$17*1000)+G$38)/G28)),"NA")</f>
        <v>54.031391202728216</v>
      </c>
      <c r="H48" s="119">
        <f>IFERROR((IF((((H$17*1000)+H$38)/H28)&lt;0,"NM",((H$17*1000)+H$38)/H28)),"NA")</f>
        <v>44.735490743529823</v>
      </c>
      <c r="I48" s="117"/>
      <c r="J48" s="118"/>
      <c r="K48" s="118">
        <f t="shared" ref="K48:L48" si="48">IFERROR((IF((((K$17*1000)+K$38)/K28)&lt;0,"NM",((K$17*1000)+K$38)/K28)),"NA")</f>
        <v>21.262095912617156</v>
      </c>
      <c r="L48" s="118">
        <f t="shared" si="48"/>
        <v>44.558411389586382</v>
      </c>
      <c r="M48" s="118">
        <f>IFERROR((IF((((M$17*1000)+M$38)/M28)&lt;0,"NM",((M$17*1000)+M$38)/M28)),"NA")</f>
        <v>35.995131671792244</v>
      </c>
      <c r="N48" s="119">
        <f>IFERROR((IF((((N$17*1000)+N$38)/N28)&lt;0,"NM",((N$17*1000)+N$38)/N28)),"NA")</f>
        <v>28.395669373220702</v>
      </c>
      <c r="O48" s="117"/>
      <c r="P48" s="118"/>
      <c r="Q48" s="118">
        <f t="shared" ref="Q48:R48" si="49">IFERROR((IF((((Q$17*1000)+Q$38)/Q28)&lt;0,"NM",((Q$17*1000)+Q$38)/Q28)),"NA")</f>
        <v>22.210951377722964</v>
      </c>
      <c r="R48" s="118">
        <f t="shared" si="49"/>
        <v>39.831875271138799</v>
      </c>
      <c r="S48" s="118">
        <f>IFERROR((IF((((S$17*1000)+S$38)/S28)&lt;0,"NM",((S$17*1000)+S$38)/S28)),"NA")</f>
        <v>36.247992319933665</v>
      </c>
      <c r="T48" s="119">
        <f>IFERROR((IF((((T$17*1000)+T$38)/T28)&lt;0,"NM",((T$17*1000)+T$38)/T28)),"NA")</f>
        <v>29.935642331864248</v>
      </c>
      <c r="U48" s="117"/>
      <c r="V48" s="118"/>
      <c r="W48" s="118">
        <f t="shared" ref="W48:X48" si="50">IFERROR((IF((((W$17*1000)+W$38)/W28)&lt;0,"NM",((W$17*1000)+W$38)/W28)),"NA")</f>
        <v>0.46488090215038763</v>
      </c>
      <c r="X48" s="118">
        <f t="shared" si="50"/>
        <v>41.787391068400552</v>
      </c>
      <c r="Y48" s="118">
        <f>IFERROR((IF((((Y$17*1000)+Y$38)/Y28)&lt;0,"NM",((Y$17*1000)+Y$38)/Y28)),"NA")</f>
        <v>33.624084120142605</v>
      </c>
      <c r="Z48" s="119">
        <f>IFERROR((IF((((Z$17*1000)+Z$38)/Z28)&lt;0,"NM",((Z$17*1000)+Z$38)/Z28)),"NA")</f>
        <v>22.923279568694099</v>
      </c>
      <c r="AA48" s="117"/>
      <c r="AB48" s="118"/>
      <c r="AC48" s="118">
        <f t="shared" ref="AC48:AD48" si="51">IFERROR((IF((((AC$17*1000)+AC$38)/AC28)&lt;0,"NM",((AC$17*1000)+AC$38)/AC28)),"NA")</f>
        <v>42.182705243112025</v>
      </c>
      <c r="AD48" s="118">
        <f t="shared" si="51"/>
        <v>122.32943196662595</v>
      </c>
      <c r="AE48" s="118">
        <f>IFERROR((IF((((AE$17*1000)+AE$38)/AE28)&lt;0,"NM",((AE$17*1000)+AE$38)/AE28)),"NA")</f>
        <v>54.228652186016824</v>
      </c>
      <c r="AF48" s="119">
        <f>IFERROR((IF((((AF$17*1000)+AF$38)/AF28)&lt;0,"NM",((AF$17*1000)+AF$38)/AF28)),"NA")</f>
        <v>42.149652152487924</v>
      </c>
      <c r="AG48" s="117">
        <f t="shared" ref="AG48:AL48" ca="1" si="52">IFERROR((IF((((AG$17*1000)+AG$38)/AG28)&lt;0,"NM",((AG$17*1000)+AG$38)/AG28)),"NA")</f>
        <v>29.978743441678429</v>
      </c>
      <c r="AH48" s="118">
        <f t="shared" ca="1" si="52"/>
        <v>33.42822643598037</v>
      </c>
      <c r="AI48" s="118">
        <f t="shared" ca="1" si="52"/>
        <v>30.298338446024516</v>
      </c>
      <c r="AJ48" s="118">
        <f t="shared" ca="1" si="52"/>
        <v>55.199120510346013</v>
      </c>
      <c r="AK48" s="118">
        <f t="shared" ca="1" si="52"/>
        <v>43.760252551607117</v>
      </c>
      <c r="AL48" s="119">
        <f t="shared" ca="1" si="52"/>
        <v>35.074256962622435</v>
      </c>
    </row>
    <row r="49" spans="2:38" s="17" customFormat="1">
      <c r="B49" s="27" t="s">
        <v>63</v>
      </c>
      <c r="C49" s="117"/>
      <c r="D49" s="118"/>
      <c r="E49" s="118">
        <f t="shared" ref="E49:H49" si="53">IFERROR((E43/E$11*100),"NA")</f>
        <v>0.369664830800917</v>
      </c>
      <c r="F49" s="118">
        <f t="shared" si="53"/>
        <v>0.4431969271679716</v>
      </c>
      <c r="G49" s="118">
        <f t="shared" si="53"/>
        <v>0.4452235019024875</v>
      </c>
      <c r="H49" s="119">
        <f t="shared" si="53"/>
        <v>0.54047830540791164</v>
      </c>
      <c r="I49" s="117"/>
      <c r="J49" s="118"/>
      <c r="K49" s="118">
        <f t="shared" ref="K49:N49" si="54">IFERROR((K43/K$11*100),"NA")</f>
        <v>7.1416668650463019E-2</v>
      </c>
      <c r="L49" s="118">
        <f t="shared" si="54"/>
        <v>6.1668279310197145E-2</v>
      </c>
      <c r="M49" s="118">
        <f t="shared" si="54"/>
        <v>9.522222486728403E-2</v>
      </c>
      <c r="N49" s="119">
        <f t="shared" si="54"/>
        <v>0.11902778108410503</v>
      </c>
      <c r="O49" s="117"/>
      <c r="P49" s="118"/>
      <c r="Q49" s="118">
        <f t="shared" ref="Q49:T49" si="55">IFERROR((Q43/Q$11*100),"NA")</f>
        <v>0.2834688078010616</v>
      </c>
      <c r="R49" s="118">
        <f t="shared" si="55"/>
        <v>0.42520321170159242</v>
      </c>
      <c r="S49" s="118">
        <f t="shared" si="55"/>
        <v>0.49607041365185783</v>
      </c>
      <c r="T49" s="119">
        <f t="shared" si="55"/>
        <v>0.56693761560212319</v>
      </c>
      <c r="U49" s="117"/>
      <c r="V49" s="118"/>
      <c r="W49" s="118">
        <f t="shared" ref="W49:Z49" si="56">IFERROR((W43/W$11*100),"NA")</f>
        <v>0</v>
      </c>
      <c r="X49" s="118">
        <f t="shared" si="56"/>
        <v>0.17555152437240329</v>
      </c>
      <c r="Y49" s="118">
        <f t="shared" si="56"/>
        <v>0.40962022353560767</v>
      </c>
      <c r="Z49" s="119">
        <f t="shared" si="56"/>
        <v>0.52665457311720987</v>
      </c>
      <c r="AA49" s="117"/>
      <c r="AB49" s="118"/>
      <c r="AC49" s="118">
        <f t="shared" ref="AC49:AF49" si="57">IFERROR((AC43/AC$11*100),"NA")</f>
        <v>0.22771720202534362</v>
      </c>
      <c r="AD49" s="118">
        <f t="shared" si="57"/>
        <v>0.11630924562938938</v>
      </c>
      <c r="AE49" s="118">
        <f t="shared" si="57"/>
        <v>0.33599399000760966</v>
      </c>
      <c r="AF49" s="119">
        <f t="shared" si="57"/>
        <v>0.44157230432777816</v>
      </c>
      <c r="AG49" s="117"/>
      <c r="AH49" s="118"/>
      <c r="AI49" s="118"/>
      <c r="AJ49" s="118"/>
      <c r="AK49" s="118"/>
      <c r="AL49" s="119"/>
    </row>
    <row r="50" spans="2:38" s="17" customFormat="1" hidden="1">
      <c r="B50" s="27" t="s">
        <v>46</v>
      </c>
      <c r="C50" s="117"/>
      <c r="D50" s="118"/>
      <c r="E50" s="118"/>
      <c r="F50" s="118"/>
      <c r="G50" s="118"/>
      <c r="H50" s="119"/>
      <c r="I50" s="117"/>
      <c r="J50" s="118"/>
      <c r="K50" s="118"/>
      <c r="L50" s="118"/>
      <c r="M50" s="118"/>
      <c r="N50" s="119"/>
      <c r="O50" s="117"/>
      <c r="P50" s="118"/>
      <c r="Q50" s="118"/>
      <c r="R50" s="118"/>
      <c r="S50" s="118"/>
      <c r="T50" s="119"/>
      <c r="U50" s="117"/>
      <c r="V50" s="118"/>
      <c r="W50" s="118"/>
      <c r="X50" s="118"/>
      <c r="Y50" s="118"/>
      <c r="Z50" s="119"/>
      <c r="AA50" s="117"/>
      <c r="AB50" s="118"/>
      <c r="AC50" s="118"/>
      <c r="AD50" s="118"/>
      <c r="AE50" s="118"/>
      <c r="AF50" s="119"/>
      <c r="AG50" s="117"/>
      <c r="AH50" s="118"/>
      <c r="AI50" s="118"/>
      <c r="AJ50" s="118"/>
      <c r="AK50" s="118"/>
      <c r="AL50" s="119"/>
    </row>
    <row r="51" spans="2:38" s="5" customFormat="1" ht="12.75">
      <c r="B51" s="30" t="s">
        <v>295</v>
      </c>
      <c r="C51" s="123"/>
      <c r="D51" s="124"/>
      <c r="E51" s="124"/>
      <c r="F51" s="124"/>
      <c r="G51" s="124"/>
      <c r="H51" s="125"/>
      <c r="I51" s="123"/>
      <c r="J51" s="124"/>
      <c r="K51" s="124"/>
      <c r="L51" s="124"/>
      <c r="M51" s="124"/>
      <c r="N51" s="125"/>
      <c r="O51" s="123"/>
      <c r="P51" s="124"/>
      <c r="Q51" s="124"/>
      <c r="R51" s="124"/>
      <c r="S51" s="124"/>
      <c r="T51" s="125"/>
      <c r="U51" s="123"/>
      <c r="V51" s="124"/>
      <c r="W51" s="124"/>
      <c r="X51" s="124"/>
      <c r="Y51" s="124"/>
      <c r="Z51" s="125"/>
      <c r="AA51" s="123"/>
      <c r="AB51" s="124"/>
      <c r="AC51" s="124"/>
      <c r="AD51" s="124"/>
      <c r="AE51" s="124"/>
      <c r="AF51" s="125"/>
      <c r="AG51" s="123"/>
      <c r="AH51" s="124"/>
      <c r="AI51" s="124"/>
      <c r="AJ51" s="124"/>
      <c r="AK51" s="124"/>
      <c r="AL51" s="125"/>
    </row>
    <row r="52" spans="2:38" s="17" customFormat="1">
      <c r="B52" s="27" t="s">
        <v>30</v>
      </c>
      <c r="C52" s="117">
        <f t="shared" ref="C52:AF52" si="58">IFERROR((C28/C$26*100),"NA")</f>
        <v>15.010280094208623</v>
      </c>
      <c r="D52" s="118">
        <f t="shared" si="58"/>
        <v>12.655263011996235</v>
      </c>
      <c r="E52" s="118">
        <f t="shared" si="58"/>
        <v>9.456362912777859</v>
      </c>
      <c r="F52" s="118">
        <f t="shared" si="58"/>
        <v>9.9119312405258224</v>
      </c>
      <c r="G52" s="118">
        <f t="shared" si="58"/>
        <v>10.775275359464729</v>
      </c>
      <c r="H52" s="119">
        <f t="shared" si="58"/>
        <v>11.265115465759287</v>
      </c>
      <c r="I52" s="117">
        <f t="shared" si="58"/>
        <v>11.013725335923121</v>
      </c>
      <c r="J52" s="118">
        <f t="shared" si="58"/>
        <v>10.280180290138411</v>
      </c>
      <c r="K52" s="118">
        <f t="shared" si="58"/>
        <v>10.162077562030127</v>
      </c>
      <c r="L52" s="118">
        <f t="shared" si="58"/>
        <v>10.33475730743033</v>
      </c>
      <c r="M52" s="118">
        <f t="shared" si="58"/>
        <v>11.132134099600629</v>
      </c>
      <c r="N52" s="119">
        <f t="shared" si="58"/>
        <v>12.055585320149026</v>
      </c>
      <c r="O52" s="117">
        <f t="shared" si="58"/>
        <v>12.637823333637401</v>
      </c>
      <c r="P52" s="118">
        <f t="shared" si="58"/>
        <v>10.367287592734725</v>
      </c>
      <c r="Q52" s="118">
        <f t="shared" si="58"/>
        <v>13.128318293639159</v>
      </c>
      <c r="R52" s="118">
        <f t="shared" si="58"/>
        <v>13.813092022126622</v>
      </c>
      <c r="S52" s="118">
        <f t="shared" si="58"/>
        <v>12.871175497762</v>
      </c>
      <c r="T52" s="119">
        <f t="shared" si="58"/>
        <v>13.456868055152867</v>
      </c>
      <c r="U52" s="117">
        <f t="shared" si="58"/>
        <v>8.4490449683014326</v>
      </c>
      <c r="V52" s="118">
        <f t="shared" si="58"/>
        <v>6.9140996624620215</v>
      </c>
      <c r="W52" s="118">
        <f t="shared" si="58"/>
        <v>5.756592565382368</v>
      </c>
      <c r="X52" s="118">
        <f t="shared" si="58"/>
        <v>7.0012743018435506</v>
      </c>
      <c r="Y52" s="118">
        <f t="shared" si="58"/>
        <v>7.4663292376350849</v>
      </c>
      <c r="Z52" s="119">
        <f t="shared" si="58"/>
        <v>8.8605059427115034</v>
      </c>
      <c r="AA52" s="117">
        <f t="shared" si="58"/>
        <v>8.4883360817811031</v>
      </c>
      <c r="AB52" s="118">
        <f t="shared" si="58"/>
        <v>8.5897573240741334</v>
      </c>
      <c r="AC52" s="118">
        <f t="shared" si="58"/>
        <v>6.0257275415659013</v>
      </c>
      <c r="AD52" s="118">
        <f t="shared" si="58"/>
        <v>3.8026761828380411</v>
      </c>
      <c r="AE52" s="118">
        <f t="shared" si="58"/>
        <v>7.260816046291688</v>
      </c>
      <c r="AF52" s="119">
        <f t="shared" si="58"/>
        <v>8.3455992984438279</v>
      </c>
      <c r="AG52" s="117">
        <f ca="1">IFERROR((AG28/AG$26*100),"NA")</f>
        <v>11.90109547663857</v>
      </c>
      <c r="AH52" s="118">
        <f t="shared" ref="AH52:AL52" ca="1" si="59">IFERROR((AH28/AH$26*100),"NA")</f>
        <v>10.413245471564284</v>
      </c>
      <c r="AI52" s="118">
        <f t="shared" ca="1" si="59"/>
        <v>9.5200268089636442</v>
      </c>
      <c r="AJ52" s="118">
        <f t="shared" ca="1" si="59"/>
        <v>9.5727325759052295</v>
      </c>
      <c r="AK52" s="118">
        <f t="shared" ca="1" si="59"/>
        <v>10.381673168072583</v>
      </c>
      <c r="AL52" s="119">
        <f t="shared" ca="1" si="59"/>
        <v>11.171883872976185</v>
      </c>
    </row>
    <row r="53" spans="2:38" s="17" customFormat="1">
      <c r="B53" s="27" t="s">
        <v>34</v>
      </c>
      <c r="C53" s="117">
        <f t="shared" ref="C53:AF53" si="60">IFERROR((C32/C$26*100),"NA")</f>
        <v>9.8754113955611409</v>
      </c>
      <c r="D53" s="118">
        <f t="shared" si="60"/>
        <v>8.6024222865918976</v>
      </c>
      <c r="E53" s="118">
        <f t="shared" si="60"/>
        <v>6.3375738362566212</v>
      </c>
      <c r="F53" s="118">
        <f t="shared" si="60"/>
        <v>6.8357645661489279</v>
      </c>
      <c r="G53" s="118">
        <f t="shared" si="60"/>
        <v>7.6729565102380146</v>
      </c>
      <c r="H53" s="119">
        <f t="shared" si="60"/>
        <v>8.1188739822216718</v>
      </c>
      <c r="I53" s="117">
        <f t="shared" si="60"/>
        <v>6.537285213547066</v>
      </c>
      <c r="J53" s="118">
        <f t="shared" si="60"/>
        <v>6.5650530968182199</v>
      </c>
      <c r="K53" s="118">
        <f t="shared" si="60"/>
        <v>6.9091629712858857</v>
      </c>
      <c r="L53" s="118">
        <f t="shared" si="60"/>
        <v>7.1698823308753106</v>
      </c>
      <c r="M53" s="118">
        <f t="shared" si="60"/>
        <v>7.6407419681244964</v>
      </c>
      <c r="N53" s="119">
        <f t="shared" si="60"/>
        <v>8.123205925814748</v>
      </c>
      <c r="O53" s="117">
        <f t="shared" si="60"/>
        <v>8.3935891606160791</v>
      </c>
      <c r="P53" s="118">
        <f t="shared" si="60"/>
        <v>6.8546409586356134</v>
      </c>
      <c r="Q53" s="118">
        <f t="shared" si="60"/>
        <v>9.0076764746369076</v>
      </c>
      <c r="R53" s="118">
        <f t="shared" si="60"/>
        <v>9.8897837427805335</v>
      </c>
      <c r="S53" s="118">
        <f t="shared" si="60"/>
        <v>9.2133452952272261</v>
      </c>
      <c r="T53" s="119">
        <f t="shared" si="60"/>
        <v>9.6348655720850154</v>
      </c>
      <c r="U53" s="117">
        <f t="shared" si="60"/>
        <v>4.9706656641975631</v>
      </c>
      <c r="V53" s="118">
        <f t="shared" si="60"/>
        <v>4.8777453716722912</v>
      </c>
      <c r="W53" s="118">
        <f t="shared" si="60"/>
        <v>3.3910658541793479</v>
      </c>
      <c r="X53" s="118">
        <f t="shared" si="60"/>
        <v>4.5208758843334822</v>
      </c>
      <c r="Y53" s="118">
        <f t="shared" si="60"/>
        <v>5.0181092345998479</v>
      </c>
      <c r="Z53" s="119">
        <f t="shared" si="60"/>
        <v>5.9794417601598351</v>
      </c>
      <c r="AA53" s="117">
        <f t="shared" si="60"/>
        <v>6.9501758918338101</v>
      </c>
      <c r="AB53" s="118">
        <f t="shared" si="60"/>
        <v>6.353181379931816</v>
      </c>
      <c r="AC53" s="118">
        <f t="shared" si="60"/>
        <v>3.9882005775484437</v>
      </c>
      <c r="AD53" s="118">
        <f t="shared" si="60"/>
        <v>1.9177627810124154</v>
      </c>
      <c r="AE53" s="118">
        <f t="shared" si="60"/>
        <v>5.6559547728046153</v>
      </c>
      <c r="AF53" s="119">
        <f t="shared" si="60"/>
        <v>6.7109173247541172</v>
      </c>
      <c r="AG53" s="117">
        <f ca="1">IFERROR((AG32/AG$26*100),"NA")</f>
        <v>8.021281886875764</v>
      </c>
      <c r="AH53" s="118">
        <f t="shared" ref="AH53:AL53" ca="1" si="61">IFERROR((AH32/AH$26*100),"NA")</f>
        <v>7.0804311120761909</v>
      </c>
      <c r="AI53" s="118">
        <f t="shared" ca="1" si="61"/>
        <v>6.3904474532235094</v>
      </c>
      <c r="AJ53" s="118">
        <f t="shared" ca="1" si="61"/>
        <v>6.5403879421815168</v>
      </c>
      <c r="AK53" s="118">
        <f t="shared" ca="1" si="61"/>
        <v>7.4350306874655354</v>
      </c>
      <c r="AL53" s="119">
        <f t="shared" ca="1" si="61"/>
        <v>8.0480459920937477</v>
      </c>
    </row>
    <row r="54" spans="2:38" s="17" customFormat="1">
      <c r="B54" s="27" t="s">
        <v>292</v>
      </c>
      <c r="C54" s="117">
        <v>19.940167878476881</v>
      </c>
      <c r="D54" s="118">
        <v>19.950272515963587</v>
      </c>
      <c r="E54" s="118">
        <v>16.175957859466138</v>
      </c>
      <c r="F54" s="118">
        <v>17.064736878857367</v>
      </c>
      <c r="G54" s="118">
        <v>19.047848653113096</v>
      </c>
      <c r="H54" s="119">
        <v>20.10179929396045</v>
      </c>
      <c r="I54" s="117">
        <v>15.377583613385317</v>
      </c>
      <c r="J54" s="118">
        <v>17.605909157105078</v>
      </c>
      <c r="K54" s="118">
        <v>18.434263459066599</v>
      </c>
      <c r="L54" s="118">
        <v>18.456298455275665</v>
      </c>
      <c r="M54" s="118">
        <v>18.859037680343011</v>
      </c>
      <c r="N54" s="119">
        <v>19.160432563526953</v>
      </c>
      <c r="O54" s="117">
        <v>15.523628821566984</v>
      </c>
      <c r="P54" s="118">
        <v>15.08952167859211</v>
      </c>
      <c r="Q54" s="118">
        <v>19.146351771159182</v>
      </c>
      <c r="R54" s="118">
        <v>21.791044338592705</v>
      </c>
      <c r="S54" s="118">
        <v>20.170804900842871</v>
      </c>
      <c r="T54" s="119">
        <v>20.43060269215546</v>
      </c>
      <c r="U54" s="117">
        <v>13.882161876190585</v>
      </c>
      <c r="V54" s="118">
        <v>18.627857831352539</v>
      </c>
      <c r="W54" s="118">
        <v>14.222706618089775</v>
      </c>
      <c r="X54" s="118">
        <v>18.356855088117641</v>
      </c>
      <c r="Y54" s="118">
        <v>19.477249662910552</v>
      </c>
      <c r="Z54" s="119">
        <v>23.895298015371893</v>
      </c>
      <c r="AA54" s="117">
        <v>10.516787327145115</v>
      </c>
      <c r="AB54" s="118">
        <v>9.1660060077533458</v>
      </c>
      <c r="AC54" s="118">
        <v>6.9483700686161081</v>
      </c>
      <c r="AD54" s="118">
        <v>4.11236148097242</v>
      </c>
      <c r="AE54" s="118">
        <v>12.61324075217027</v>
      </c>
      <c r="AF54" s="119">
        <v>14.614855880172392</v>
      </c>
      <c r="AG54" s="117">
        <f ca="1">AG32/AG35*100</f>
        <v>15.232737992977796</v>
      </c>
      <c r="AH54" s="118">
        <f t="shared" ref="AH54:AL54" ca="1" si="62">AH32/AH35*100</f>
        <v>15.306655567841693</v>
      </c>
      <c r="AI54" s="118">
        <f t="shared" ca="1" si="62"/>
        <v>14.911864869301841</v>
      </c>
      <c r="AJ54" s="118">
        <f t="shared" ca="1" si="62"/>
        <v>15.78961473142663</v>
      </c>
      <c r="AK54" s="118">
        <f t="shared" ca="1" si="62"/>
        <v>17.9335669872804</v>
      </c>
      <c r="AL54" s="119">
        <f t="shared" ca="1" si="62"/>
        <v>19.068281581272462</v>
      </c>
    </row>
    <row r="55" spans="2:38" s="17" customFormat="1">
      <c r="B55" s="27" t="s">
        <v>293</v>
      </c>
      <c r="C55" s="117">
        <v>18.073831953667266</v>
      </c>
      <c r="D55" s="118">
        <v>18.33074979980886</v>
      </c>
      <c r="E55" s="118">
        <v>15.695378821255018</v>
      </c>
      <c r="F55" s="118">
        <v>16.718916687900915</v>
      </c>
      <c r="G55" s="118">
        <v>18.615077172334509</v>
      </c>
      <c r="H55" s="119">
        <v>19.668035742030447</v>
      </c>
      <c r="I55" s="117">
        <v>15.114111415453438</v>
      </c>
      <c r="J55" s="118">
        <v>16.260104755027658</v>
      </c>
      <c r="K55" s="118">
        <v>18.287467474905473</v>
      </c>
      <c r="L55" s="118">
        <v>18.54211640500878</v>
      </c>
      <c r="M55" s="118">
        <v>18.073162468621977</v>
      </c>
      <c r="N55" s="119">
        <v>18.859883197164436</v>
      </c>
      <c r="O55" s="117">
        <v>15.260431724007628</v>
      </c>
      <c r="P55" s="118">
        <v>15.386567290607953</v>
      </c>
      <c r="Q55" s="118">
        <v>19.664915331658371</v>
      </c>
      <c r="R55" s="118">
        <v>22.516942207873722</v>
      </c>
      <c r="S55" s="118">
        <v>21.089171700982384</v>
      </c>
      <c r="T55" s="119">
        <v>21.329395066998426</v>
      </c>
      <c r="U55" s="117">
        <v>10.795017359531522</v>
      </c>
      <c r="V55" s="118">
        <v>13.717759807400315</v>
      </c>
      <c r="W55" s="118">
        <v>11.899584282438108</v>
      </c>
      <c r="X55" s="118">
        <v>16.605889540139714</v>
      </c>
      <c r="Y55" s="118">
        <v>18.610944270830316</v>
      </c>
      <c r="Z55" s="119">
        <v>23.251093609107926</v>
      </c>
      <c r="AA55" s="117">
        <v>11.649797419711208</v>
      </c>
      <c r="AB55" s="118">
        <v>10.874210190759454</v>
      </c>
      <c r="AC55" s="118">
        <v>6.9256929194087116</v>
      </c>
      <c r="AD55" s="118">
        <v>6.3982003674108761</v>
      </c>
      <c r="AE55" s="118">
        <v>13.146025095895574</v>
      </c>
      <c r="AF55" s="119">
        <v>14.589291810478045</v>
      </c>
      <c r="AG55" s="117"/>
      <c r="AH55" s="118"/>
      <c r="AI55" s="118"/>
      <c r="AJ55" s="118"/>
      <c r="AK55" s="118"/>
      <c r="AL55" s="119"/>
    </row>
    <row r="56" spans="2:38">
      <c r="B56" s="24" t="s">
        <v>294</v>
      </c>
      <c r="C56" s="117">
        <v>24.024306794331981</v>
      </c>
      <c r="D56" s="118">
        <v>29.554142136406007</v>
      </c>
      <c r="E56" s="118">
        <v>19.63036879171155</v>
      </c>
      <c r="F56" s="118">
        <v>23.587631671633769</v>
      </c>
      <c r="G56" s="118">
        <v>26.127736854313945</v>
      </c>
      <c r="H56" s="119">
        <v>29.423230705283636</v>
      </c>
      <c r="I56" s="117">
        <v>16.106935900808221</v>
      </c>
      <c r="J56" s="118">
        <v>18.511753004600635</v>
      </c>
      <c r="K56" s="118">
        <v>21.669937632497032</v>
      </c>
      <c r="L56" s="118">
        <v>22.135264738035485</v>
      </c>
      <c r="M56" s="118">
        <v>19.205572815365848</v>
      </c>
      <c r="N56" s="119">
        <v>20.314092927622767</v>
      </c>
      <c r="O56" s="117">
        <v>17.584112898934105</v>
      </c>
      <c r="P56" s="118">
        <v>17.909831840212096</v>
      </c>
      <c r="Q56" s="118">
        <v>26.034410779664235</v>
      </c>
      <c r="R56" s="118">
        <v>27.918125665181321</v>
      </c>
      <c r="S56" s="118">
        <v>25.190857139245843</v>
      </c>
      <c r="T56" s="119">
        <v>25.9087056608941</v>
      </c>
      <c r="U56" s="117">
        <v>10.176711690386339</v>
      </c>
      <c r="V56" s="118">
        <v>12.305516546044275</v>
      </c>
      <c r="W56" s="118">
        <v>12.306994762912407</v>
      </c>
      <c r="X56" s="118">
        <v>16.069513159118117</v>
      </c>
      <c r="Y56" s="118">
        <v>17.362442498352781</v>
      </c>
      <c r="Z56" s="119">
        <v>22.043770065605862</v>
      </c>
      <c r="AA56" s="117">
        <v>26.938500471075059</v>
      </c>
      <c r="AB56" s="118">
        <v>29.638133942952322</v>
      </c>
      <c r="AC56" s="118">
        <v>14.143216055638957</v>
      </c>
      <c r="AD56" s="118">
        <v>11.896155598808985</v>
      </c>
      <c r="AE56" s="118">
        <v>27.915273408909886</v>
      </c>
      <c r="AF56" s="119">
        <v>32.653609758572586</v>
      </c>
      <c r="AG56" s="117"/>
      <c r="AH56" s="118"/>
      <c r="AI56" s="118"/>
      <c r="AJ56" s="118"/>
      <c r="AK56" s="118"/>
      <c r="AL56" s="119"/>
    </row>
    <row r="57" spans="2:38" s="5" customFormat="1" ht="12.75">
      <c r="B57" s="30" t="s">
        <v>296</v>
      </c>
      <c r="C57" s="123"/>
      <c r="D57" s="124"/>
      <c r="E57" s="124"/>
      <c r="F57" s="124"/>
      <c r="G57" s="124"/>
      <c r="H57" s="125"/>
      <c r="I57" s="123"/>
      <c r="J57" s="124"/>
      <c r="K57" s="124"/>
      <c r="L57" s="124"/>
      <c r="M57" s="124"/>
      <c r="N57" s="125"/>
      <c r="O57" s="123"/>
      <c r="P57" s="124"/>
      <c r="Q57" s="124"/>
      <c r="R57" s="124"/>
      <c r="S57" s="124"/>
      <c r="T57" s="125"/>
      <c r="U57" s="123"/>
      <c r="V57" s="124"/>
      <c r="W57" s="124"/>
      <c r="X57" s="124"/>
      <c r="Y57" s="124"/>
      <c r="Z57" s="125"/>
      <c r="AA57" s="123"/>
      <c r="AB57" s="124"/>
      <c r="AC57" s="124"/>
      <c r="AD57" s="124"/>
      <c r="AE57" s="124"/>
      <c r="AF57" s="125"/>
      <c r="AG57" s="123"/>
      <c r="AH57" s="124"/>
      <c r="AI57" s="124"/>
      <c r="AJ57" s="124"/>
      <c r="AK57" s="124"/>
      <c r="AL57" s="125"/>
    </row>
    <row r="58" spans="2:38" s="17" customFormat="1">
      <c r="B58" s="27" t="s">
        <v>45</v>
      </c>
      <c r="C58" s="117">
        <f t="shared" ref="C58:AF58" si="63">IFERROR((C36/C35),"NA")</f>
        <v>9.5305405222240513E-2</v>
      </c>
      <c r="D58" s="118">
        <f t="shared" si="63"/>
        <v>6.6046715113949064E-2</v>
      </c>
      <c r="E58" s="118">
        <f t="shared" si="63"/>
        <v>0</v>
      </c>
      <c r="F58" s="118">
        <f t="shared" si="63"/>
        <v>0</v>
      </c>
      <c r="G58" s="118">
        <f t="shared" si="63"/>
        <v>0</v>
      </c>
      <c r="H58" s="119">
        <f t="shared" si="63"/>
        <v>0</v>
      </c>
      <c r="I58" s="117">
        <f t="shared" si="63"/>
        <v>0.16030188237703119</v>
      </c>
      <c r="J58" s="118">
        <f t="shared" si="63"/>
        <v>0.1551701612665316</v>
      </c>
      <c r="K58" s="118">
        <f t="shared" si="63"/>
        <v>5.2238465864148702E-2</v>
      </c>
      <c r="L58" s="118">
        <f t="shared" si="63"/>
        <v>4.2636195693880816E-2</v>
      </c>
      <c r="M58" s="118">
        <f t="shared" si="63"/>
        <v>0.11347639635173586</v>
      </c>
      <c r="N58" s="119">
        <f t="shared" si="63"/>
        <v>8.2336012270865094E-2</v>
      </c>
      <c r="O58" s="117">
        <f t="shared" si="63"/>
        <v>5.2311345957248102E-2</v>
      </c>
      <c r="P58" s="118">
        <f t="shared" si="63"/>
        <v>1.4996191200130019E-2</v>
      </c>
      <c r="Q58" s="118">
        <f t="shared" si="63"/>
        <v>1.1001314257638796E-2</v>
      </c>
      <c r="R58" s="118">
        <f t="shared" si="63"/>
        <v>1.0965253530722717E-2</v>
      </c>
      <c r="S58" s="118">
        <f t="shared" si="63"/>
        <v>8.2315712834843402E-3</v>
      </c>
      <c r="T58" s="119">
        <f t="shared" si="63"/>
        <v>6.0574294914491171E-3</v>
      </c>
      <c r="U58" s="117">
        <f t="shared" si="63"/>
        <v>0.47649362573820192</v>
      </c>
      <c r="V58" s="118">
        <f t="shared" si="63"/>
        <v>0.41678777064439576</v>
      </c>
      <c r="W58" s="118">
        <f t="shared" si="63"/>
        <v>0.36334747844511067</v>
      </c>
      <c r="X58" s="118">
        <f t="shared" si="63"/>
        <v>0.15803265580910641</v>
      </c>
      <c r="Y58" s="118">
        <f t="shared" si="63"/>
        <v>0.11189624870628091</v>
      </c>
      <c r="Z58" s="119">
        <f t="shared" si="63"/>
        <v>7.2683418363354388E-2</v>
      </c>
      <c r="AA58" s="117">
        <f t="shared" si="63"/>
        <v>5.2191414581393245E-2</v>
      </c>
      <c r="AB58" s="118">
        <f t="shared" si="63"/>
        <v>6.2403174072107583E-2</v>
      </c>
      <c r="AC58" s="118">
        <f t="shared" si="63"/>
        <v>0.11297910701806835</v>
      </c>
      <c r="AD58" s="118">
        <f t="shared" si="63"/>
        <v>0.12255132720556654</v>
      </c>
      <c r="AE58" s="118">
        <f t="shared" si="63"/>
        <v>0.10083078250961773</v>
      </c>
      <c r="AF58" s="119">
        <f t="shared" si="63"/>
        <v>8.2196660498061208E-2</v>
      </c>
      <c r="AG58" s="117"/>
      <c r="AH58" s="118"/>
      <c r="AI58" s="118"/>
      <c r="AJ58" s="118"/>
      <c r="AK58" s="118"/>
      <c r="AL58" s="119"/>
    </row>
    <row r="59" spans="2:38" s="17" customFormat="1">
      <c r="B59" s="27" t="s">
        <v>37</v>
      </c>
      <c r="C59" s="117">
        <f t="shared" ref="C59:AF59" si="64">IFERROR((C38/C35),"NA")</f>
        <v>-0.21929537511254832</v>
      </c>
      <c r="D59" s="118">
        <f t="shared" si="64"/>
        <v>-0.35739500120227635</v>
      </c>
      <c r="E59" s="118">
        <f t="shared" si="64"/>
        <v>-0.28227063822080012</v>
      </c>
      <c r="F59" s="118">
        <f t="shared" si="64"/>
        <v>-0.40798548630545373</v>
      </c>
      <c r="G59" s="118">
        <f t="shared" si="64"/>
        <v>-0.40572744022837359</v>
      </c>
      <c r="H59" s="119">
        <f t="shared" si="64"/>
        <v>-0.43976984901995037</v>
      </c>
      <c r="I59" s="117">
        <f t="shared" si="64"/>
        <v>3.5863720898311573E-2</v>
      </c>
      <c r="J59" s="118">
        <f t="shared" si="64"/>
        <v>-1.3422878503867659E-2</v>
      </c>
      <c r="K59" s="118">
        <f t="shared" si="64"/>
        <v>-0.15522882885109748</v>
      </c>
      <c r="L59" s="118">
        <f t="shared" si="64"/>
        <v>-0.17982640591767399</v>
      </c>
      <c r="M59" s="118">
        <f t="shared" si="64"/>
        <v>-1.0300525895825275E-2</v>
      </c>
      <c r="N59" s="119">
        <f t="shared" si="64"/>
        <v>-4.3863794574775003E-2</v>
      </c>
      <c r="O59" s="117">
        <f t="shared" si="64"/>
        <v>-0.19301421557697404</v>
      </c>
      <c r="P59" s="118">
        <f t="shared" si="64"/>
        <v>-0.19793439123508838</v>
      </c>
      <c r="Q59" s="118">
        <f t="shared" si="64"/>
        <v>-0.29722140653440526</v>
      </c>
      <c r="R59" s="118">
        <f t="shared" si="64"/>
        <v>-0.26077513816190134</v>
      </c>
      <c r="S59" s="118">
        <f t="shared" si="64"/>
        <v>-0.2475772526999438</v>
      </c>
      <c r="T59" s="119">
        <f t="shared" si="64"/>
        <v>-0.25985421713305584</v>
      </c>
      <c r="U59" s="117">
        <f t="shared" si="64"/>
        <v>0.28111817823091428</v>
      </c>
      <c r="V59" s="118">
        <f t="shared" si="64"/>
        <v>0.24261079114422662</v>
      </c>
      <c r="W59" s="118">
        <f t="shared" si="64"/>
        <v>0.10554554358541074</v>
      </c>
      <c r="X59" s="118">
        <f t="shared" si="64"/>
        <v>-2.4538643928847529E-2</v>
      </c>
      <c r="Y59" s="118">
        <f t="shared" si="64"/>
        <v>-1.1709461303613087E-2</v>
      </c>
      <c r="Z59" s="119">
        <f t="shared" si="64"/>
        <v>-4.6224916068138201E-2</v>
      </c>
      <c r="AA59" s="117">
        <f t="shared" si="64"/>
        <v>-0.46149178407281682</v>
      </c>
      <c r="AB59" s="118">
        <f t="shared" si="64"/>
        <v>-0.65056113579995467</v>
      </c>
      <c r="AC59" s="118">
        <f t="shared" si="64"/>
        <v>-0.53750777227731839</v>
      </c>
      <c r="AD59" s="118">
        <f t="shared" si="64"/>
        <v>-0.58557855854308061</v>
      </c>
      <c r="AE59" s="118">
        <f t="shared" si="64"/>
        <v>-0.56308150946586888</v>
      </c>
      <c r="AF59" s="119">
        <f t="shared" si="64"/>
        <v>-0.57745010828656684</v>
      </c>
      <c r="AG59" s="117"/>
      <c r="AH59" s="118"/>
      <c r="AI59" s="118"/>
      <c r="AJ59" s="118"/>
      <c r="AK59" s="118"/>
      <c r="AL59" s="119"/>
    </row>
    <row r="60" spans="2:38">
      <c r="B60" s="4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</row>
    <row r="61" spans="2:38">
      <c r="B61" s="3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</row>
    <row r="62" spans="2:38">
      <c r="B62" s="3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</row>
    <row r="63" spans="2:38">
      <c r="B63" s="3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</row>
    <row r="64" spans="2:38">
      <c r="B64" s="3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</row>
    <row r="65" spans="2:38">
      <c r="B65" s="3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</row>
  </sheetData>
  <mergeCells count="6">
    <mergeCell ref="AG6:AL6"/>
    <mergeCell ref="C6:H6"/>
    <mergeCell ref="I6:N6"/>
    <mergeCell ref="O6:T6"/>
    <mergeCell ref="U6:Z6"/>
    <mergeCell ref="AA6:AF6"/>
  </mergeCells>
  <conditionalFormatting sqref="AL15">
    <cfRule type="cellIs" dxfId="1699" priority="66" operator="greaterThanOrEqual">
      <formula>10</formula>
    </cfRule>
    <cfRule type="cellIs" dxfId="1698" priority="69" operator="lessThan">
      <formula>0</formula>
    </cfRule>
  </conditionalFormatting>
  <conditionalFormatting sqref="AL16">
    <cfRule type="cellIs" dxfId="1697" priority="64" operator="greaterThanOrEqual">
      <formula>10</formula>
    </cfRule>
    <cfRule type="cellIs" dxfId="1696" priority="68" operator="lessThan">
      <formula>0</formula>
    </cfRule>
  </conditionalFormatting>
  <conditionalFormatting sqref="AL13">
    <cfRule type="cellIs" priority="62" operator="equal">
      <formula>"-"</formula>
    </cfRule>
    <cfRule type="cellIs" dxfId="1695" priority="65" operator="lessThanOrEqual">
      <formula>5</formula>
    </cfRule>
    <cfRule type="cellIs" dxfId="1694" priority="67" operator="greaterThanOrEqual">
      <formula>10</formula>
    </cfRule>
  </conditionalFormatting>
  <conditionalFormatting sqref="I27:AL27 C29:AL29 C33:AL33">
    <cfRule type="cellIs" dxfId="1693" priority="60" operator="lessThanOrEqual">
      <formula>0</formula>
    </cfRule>
    <cfRule type="cellIs" dxfId="1692" priority="63" operator="greaterThanOrEqual">
      <formula>0</formula>
    </cfRule>
  </conditionalFormatting>
  <conditionalFormatting sqref="C41:AL41">
    <cfRule type="cellIs" dxfId="1691" priority="61" operator="lessThanOrEqual">
      <formula>0</formula>
    </cfRule>
  </conditionalFormatting>
  <conditionalFormatting sqref="AL10">
    <cfRule type="cellIs" dxfId="1690" priority="58" operator="equal">
      <formula>"Sell"</formula>
    </cfRule>
    <cfRule type="cellIs" dxfId="1689" priority="59" operator="equal">
      <formula>"Buy"</formula>
    </cfRule>
  </conditionalFormatting>
  <conditionalFormatting sqref="AL10">
    <cfRule type="cellIs" dxfId="1688" priority="56" operator="equal">
      <formula>"Sell"</formula>
    </cfRule>
    <cfRule type="cellIs" dxfId="1687" priority="57" operator="equal">
      <formula>"Buy"</formula>
    </cfRule>
  </conditionalFormatting>
  <conditionalFormatting sqref="AL10">
    <cfRule type="cellIs" dxfId="1686" priority="54" operator="equal">
      <formula>"Sell"</formula>
    </cfRule>
    <cfRule type="cellIs" dxfId="1685" priority="55" operator="equal">
      <formula>"Buy"</formula>
    </cfRule>
  </conditionalFormatting>
  <conditionalFormatting sqref="H10 N10 T10 Z10 AF10">
    <cfRule type="cellIs" dxfId="1684" priority="52" operator="equal">
      <formula>"Sell"</formula>
    </cfRule>
    <cfRule type="cellIs" dxfId="1683" priority="53" operator="equal">
      <formula>"Buy"</formula>
    </cfRule>
  </conditionalFormatting>
  <conditionalFormatting sqref="H15 N15 T15 Z15 AF15">
    <cfRule type="cellIs" dxfId="1682" priority="48" operator="greaterThan">
      <formula>0</formula>
    </cfRule>
    <cfRule type="cellIs" dxfId="1681" priority="51" operator="lessThan">
      <formula>0</formula>
    </cfRule>
  </conditionalFormatting>
  <conditionalFormatting sqref="N16 T16 Z16 AF16">
    <cfRule type="cellIs" dxfId="1680" priority="46" operator="greaterThan">
      <formula>0</formula>
    </cfRule>
    <cfRule type="cellIs" dxfId="1679" priority="50" operator="lessThan">
      <formula>0</formula>
    </cfRule>
  </conditionalFormatting>
  <conditionalFormatting sqref="H13 N13 T13 Z13 AF13">
    <cfRule type="cellIs" priority="45" operator="equal">
      <formula>"-"</formula>
    </cfRule>
    <cfRule type="cellIs" dxfId="1678" priority="47" operator="lessThanOrEqual">
      <formula>0</formula>
    </cfRule>
    <cfRule type="cellIs" dxfId="1677" priority="49" operator="greaterThanOrEqual">
      <formula>0</formula>
    </cfRule>
  </conditionalFormatting>
  <conditionalFormatting sqref="H16">
    <cfRule type="cellIs" dxfId="1676" priority="43" operator="greaterThan">
      <formula>0</formula>
    </cfRule>
    <cfRule type="cellIs" dxfId="1675" priority="44" operator="lessThan">
      <formula>0</formula>
    </cfRule>
  </conditionalFormatting>
  <conditionalFormatting sqref="C27:AL27">
    <cfRule type="cellIs" dxfId="1674" priority="41" operator="lessThanOrEqual">
      <formula>0</formula>
    </cfRule>
    <cfRule type="cellIs" dxfId="1673" priority="42" operator="greaterThanOrEqual">
      <formula>0</formula>
    </cfRule>
  </conditionalFormatting>
  <pageMargins left="0.75" right="0.25" top="0.5" bottom="0.25" header="0.3" footer="0.3"/>
  <pageSetup paperSize="9" scale="80" orientation="landscape" r:id="rId1"/>
  <headerFooter>
    <oddHeader>&amp;LMOSL: Consumer Valuations</oddHeader>
  </headerFooter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33"/>
  <dimension ref="B5:CB65"/>
  <sheetViews>
    <sheetView showGridLines="0" zoomScaleNormal="100" workbookViewId="0">
      <pane xSplit="2" ySplit="8" topLeftCell="F9" activePane="bottomRight" state="frozen"/>
      <selection sqref="A1:XFD1048576"/>
      <selection pane="topRight" sqref="A1:XFD1048576"/>
      <selection pane="bottomLeft" sqref="A1:XFD1048576"/>
      <selection pane="bottomRight" activeCell="F9" sqref="F9"/>
    </sheetView>
  </sheetViews>
  <sheetFormatPr defaultColWidth="9.33203125" defaultRowHeight="12"/>
  <cols>
    <col min="1" max="1" width="1.33203125" style="1" customWidth="1"/>
    <col min="2" max="2" width="28.6640625" style="6" bestFit="1" customWidth="1"/>
    <col min="3" max="5" width="7.6640625" style="1" hidden="1" customWidth="1"/>
    <col min="6" max="8" width="8.83203125" style="1" bestFit="1" customWidth="1"/>
    <col min="9" max="11" width="8.33203125" style="1" hidden="1" customWidth="1"/>
    <col min="12" max="12" width="9.83203125" style="1" bestFit="1" customWidth="1"/>
    <col min="13" max="13" width="9.6640625" style="1" bestFit="1" customWidth="1"/>
    <col min="14" max="14" width="9.83203125" style="1" bestFit="1" customWidth="1"/>
    <col min="15" max="17" width="7.6640625" style="1" hidden="1" customWidth="1"/>
    <col min="18" max="20" width="9" style="1" bestFit="1" customWidth="1"/>
    <col min="21" max="23" width="7.6640625" style="1" hidden="1" customWidth="1"/>
    <col min="24" max="26" width="9" style="1" bestFit="1" customWidth="1"/>
    <col min="27" max="29" width="7.6640625" style="1" hidden="1" customWidth="1"/>
    <col min="30" max="32" width="9" style="1" bestFit="1" customWidth="1"/>
    <col min="33" max="33" width="7.6640625" style="1" hidden="1" customWidth="1"/>
    <col min="34" max="35" width="9.1640625" style="1" hidden="1" customWidth="1"/>
    <col min="36" max="38" width="8.1640625" style="1" bestFit="1" customWidth="1"/>
    <col min="39" max="39" width="7.6640625" style="1" hidden="1" customWidth="1"/>
    <col min="40" max="41" width="9.1640625" style="1" hidden="1" customWidth="1"/>
    <col min="42" max="42" width="10" style="1" bestFit="1" customWidth="1"/>
    <col min="43" max="43" width="9.83203125" style="1" bestFit="1" customWidth="1"/>
    <col min="44" max="44" width="10" style="1" bestFit="1" customWidth="1"/>
    <col min="45" max="45" width="8.33203125" style="1" hidden="1" customWidth="1"/>
    <col min="46" max="46" width="8" style="1" hidden="1" customWidth="1"/>
    <col min="47" max="47" width="9.1640625" style="1" hidden="1" customWidth="1"/>
    <col min="48" max="48" width="10" style="1" bestFit="1" customWidth="1"/>
    <col min="49" max="50" width="9.83203125" style="1" bestFit="1" customWidth="1"/>
    <col min="51" max="51" width="8.33203125" style="1" hidden="1" customWidth="1"/>
    <col min="52" max="52" width="8" style="1" hidden="1" customWidth="1"/>
    <col min="53" max="53" width="9.1640625" style="1" hidden="1" customWidth="1"/>
    <col min="54" max="56" width="9.5" style="1" bestFit="1" customWidth="1"/>
    <col min="57" max="57" width="8.33203125" style="1" hidden="1" customWidth="1"/>
    <col min="58" max="58" width="8" style="1" hidden="1" customWidth="1"/>
    <col min="59" max="59" width="9.1640625" style="1" hidden="1" customWidth="1"/>
    <col min="60" max="62" width="9.5" style="1" bestFit="1" customWidth="1"/>
    <col min="63" max="63" width="8.33203125" style="1" hidden="1" customWidth="1"/>
    <col min="64" max="64" width="8" style="1" hidden="1" customWidth="1"/>
    <col min="65" max="65" width="9.1640625" style="1" hidden="1" customWidth="1"/>
    <col min="66" max="68" width="9.5" style="1" bestFit="1" customWidth="1"/>
    <col min="69" max="69" width="8.33203125" style="1" hidden="1" customWidth="1"/>
    <col min="70" max="70" width="8" style="1" hidden="1" customWidth="1"/>
    <col min="71" max="71" width="9.1640625" style="1" hidden="1" customWidth="1"/>
    <col min="72" max="74" width="9.5" style="1" bestFit="1" customWidth="1"/>
    <col min="75" max="80" width="9.1640625" style="1" hidden="1" customWidth="1"/>
    <col min="81" max="16384" width="9.33203125" style="1"/>
  </cols>
  <sheetData>
    <row r="5" spans="2:80" ht="9" customHeight="1"/>
    <row r="6" spans="2:80" s="21" customFormat="1" ht="12.75">
      <c r="B6" s="23" t="s">
        <v>68</v>
      </c>
      <c r="C6" s="345" t="s">
        <v>1320</v>
      </c>
      <c r="D6" s="346"/>
      <c r="E6" s="346"/>
      <c r="F6" s="346"/>
      <c r="G6" s="346"/>
      <c r="H6" s="347"/>
      <c r="I6" s="345" t="s">
        <v>1322</v>
      </c>
      <c r="J6" s="346"/>
      <c r="K6" s="346"/>
      <c r="L6" s="346"/>
      <c r="M6" s="346"/>
      <c r="N6" s="347"/>
      <c r="O6" s="345" t="s">
        <v>1323</v>
      </c>
      <c r="P6" s="346"/>
      <c r="Q6" s="346"/>
      <c r="R6" s="346"/>
      <c r="S6" s="346"/>
      <c r="T6" s="347"/>
      <c r="U6" s="345" t="s">
        <v>1324</v>
      </c>
      <c r="V6" s="346"/>
      <c r="W6" s="346"/>
      <c r="X6" s="346"/>
      <c r="Y6" s="346"/>
      <c r="Z6" s="347"/>
      <c r="AA6" s="345" t="s">
        <v>1325</v>
      </c>
      <c r="AB6" s="346"/>
      <c r="AC6" s="346"/>
      <c r="AD6" s="346"/>
      <c r="AE6" s="346"/>
      <c r="AF6" s="347"/>
      <c r="AG6" s="345" t="s">
        <v>1326</v>
      </c>
      <c r="AH6" s="346"/>
      <c r="AI6" s="346"/>
      <c r="AJ6" s="346"/>
      <c r="AK6" s="346"/>
      <c r="AL6" s="347"/>
      <c r="AM6" s="345" t="s">
        <v>1327</v>
      </c>
      <c r="AN6" s="346"/>
      <c r="AO6" s="346"/>
      <c r="AP6" s="346"/>
      <c r="AQ6" s="346"/>
      <c r="AR6" s="347"/>
      <c r="AS6" s="345" t="s">
        <v>1328</v>
      </c>
      <c r="AT6" s="346"/>
      <c r="AU6" s="346"/>
      <c r="AV6" s="346"/>
      <c r="AW6" s="346"/>
      <c r="AX6" s="347"/>
      <c r="AY6" s="345" t="s">
        <v>1329</v>
      </c>
      <c r="AZ6" s="346"/>
      <c r="BA6" s="346"/>
      <c r="BB6" s="346"/>
      <c r="BC6" s="346"/>
      <c r="BD6" s="347"/>
      <c r="BE6" s="345" t="s">
        <v>1330</v>
      </c>
      <c r="BF6" s="346"/>
      <c r="BG6" s="346"/>
      <c r="BH6" s="346"/>
      <c r="BI6" s="346"/>
      <c r="BJ6" s="347"/>
      <c r="BK6" s="345" t="s">
        <v>1331</v>
      </c>
      <c r="BL6" s="346"/>
      <c r="BM6" s="346"/>
      <c r="BN6" s="346"/>
      <c r="BO6" s="346"/>
      <c r="BP6" s="347"/>
      <c r="BQ6" s="345" t="s">
        <v>1332</v>
      </c>
      <c r="BR6" s="346"/>
      <c r="BS6" s="346"/>
      <c r="BT6" s="346"/>
      <c r="BU6" s="346"/>
      <c r="BV6" s="347"/>
      <c r="BW6" s="359" t="s">
        <v>285</v>
      </c>
      <c r="BX6" s="360"/>
      <c r="BY6" s="360"/>
      <c r="BZ6" s="360"/>
      <c r="CA6" s="360"/>
      <c r="CB6" s="361"/>
    </row>
    <row r="7" spans="2:80" s="35" customFormat="1" ht="11.25" hidden="1">
      <c r="B7" s="31" t="s">
        <v>7</v>
      </c>
      <c r="C7" s="32" t="s">
        <v>608</v>
      </c>
      <c r="D7" s="33" t="str">
        <f>C7</f>
        <v>AACL IN</v>
      </c>
      <c r="E7" s="33" t="str">
        <f t="shared" ref="E7:H7" si="0">D7</f>
        <v>AACL IN</v>
      </c>
      <c r="F7" s="33" t="str">
        <f t="shared" si="0"/>
        <v>AACL IN</v>
      </c>
      <c r="G7" s="33" t="str">
        <f t="shared" si="0"/>
        <v>AACL IN</v>
      </c>
      <c r="H7" s="34" t="str">
        <f t="shared" si="0"/>
        <v>AACL IN</v>
      </c>
      <c r="I7" s="32" t="s">
        <v>609</v>
      </c>
      <c r="J7" s="33" t="str">
        <f>I7</f>
        <v>ATLP IN</v>
      </c>
      <c r="K7" s="33" t="str">
        <f t="shared" ref="K7:N7" si="1">J7</f>
        <v>ATLP IN</v>
      </c>
      <c r="L7" s="33" t="str">
        <f t="shared" si="1"/>
        <v>ATLP IN</v>
      </c>
      <c r="M7" s="33" t="str">
        <f t="shared" si="1"/>
        <v>ATLP IN</v>
      </c>
      <c r="N7" s="34" t="str">
        <f t="shared" si="1"/>
        <v>ATLP IN</v>
      </c>
      <c r="O7" s="32" t="s">
        <v>621</v>
      </c>
      <c r="P7" s="33" t="str">
        <f>O7</f>
        <v>CLEAN IN</v>
      </c>
      <c r="Q7" s="33" t="str">
        <f t="shared" ref="Q7" si="2">P7</f>
        <v>CLEAN IN</v>
      </c>
      <c r="R7" s="33" t="str">
        <f t="shared" ref="R7" si="3">Q7</f>
        <v>CLEAN IN</v>
      </c>
      <c r="S7" s="33" t="str">
        <f t="shared" ref="S7" si="4">R7</f>
        <v>CLEAN IN</v>
      </c>
      <c r="T7" s="34" t="str">
        <f t="shared" ref="T7" si="5">S7</f>
        <v>CLEAN IN</v>
      </c>
      <c r="U7" s="32" t="s">
        <v>610</v>
      </c>
      <c r="V7" s="33" t="str">
        <f>U7</f>
        <v>DN IN</v>
      </c>
      <c r="W7" s="33" t="str">
        <f t="shared" ref="W7:Z7" si="6">V7</f>
        <v>DN IN</v>
      </c>
      <c r="X7" s="33" t="str">
        <f t="shared" si="6"/>
        <v>DN IN</v>
      </c>
      <c r="Y7" s="33" t="str">
        <f t="shared" si="6"/>
        <v>DN IN</v>
      </c>
      <c r="Z7" s="34" t="str">
        <f t="shared" si="6"/>
        <v>DN IN</v>
      </c>
      <c r="AA7" s="32" t="s">
        <v>611</v>
      </c>
      <c r="AB7" s="33" t="str">
        <f>AA7</f>
        <v>FINEORG IN</v>
      </c>
      <c r="AC7" s="33" t="str">
        <f t="shared" ref="AC7:AF7" si="7">AB7</f>
        <v>FINEORG IN</v>
      </c>
      <c r="AD7" s="33" t="str">
        <f t="shared" si="7"/>
        <v>FINEORG IN</v>
      </c>
      <c r="AE7" s="33" t="str">
        <f t="shared" si="7"/>
        <v>FINEORG IN</v>
      </c>
      <c r="AF7" s="34" t="str">
        <f t="shared" si="7"/>
        <v>FINEORG IN</v>
      </c>
      <c r="AG7" s="32" t="s">
        <v>612</v>
      </c>
      <c r="AH7" s="33" t="str">
        <f>AG7</f>
        <v>GALSURF IN</v>
      </c>
      <c r="AI7" s="33" t="str">
        <f t="shared" ref="AI7:AL7" si="8">AH7</f>
        <v>GALSURF IN</v>
      </c>
      <c r="AJ7" s="33" t="str">
        <f t="shared" si="8"/>
        <v>GALSURF IN</v>
      </c>
      <c r="AK7" s="33" t="str">
        <f t="shared" si="8"/>
        <v>GALSURF IN</v>
      </c>
      <c r="AL7" s="34" t="str">
        <f t="shared" si="8"/>
        <v>GALSURF IN</v>
      </c>
      <c r="AM7" s="32" t="s">
        <v>613</v>
      </c>
      <c r="AN7" s="33" t="str">
        <f>AM7</f>
        <v>NFIL IN</v>
      </c>
      <c r="AO7" s="33" t="str">
        <f t="shared" ref="AO7:AR7" si="9">AN7</f>
        <v>NFIL IN</v>
      </c>
      <c r="AP7" s="33" t="str">
        <f t="shared" si="9"/>
        <v>NFIL IN</v>
      </c>
      <c r="AQ7" s="33" t="str">
        <f t="shared" si="9"/>
        <v>NFIL IN</v>
      </c>
      <c r="AR7" s="34" t="str">
        <f t="shared" si="9"/>
        <v>NFIL IN</v>
      </c>
      <c r="AS7" s="32" t="s">
        <v>614</v>
      </c>
      <c r="AT7" s="33" t="str">
        <f>AS7</f>
        <v>NOCIL IN</v>
      </c>
      <c r="AU7" s="33" t="str">
        <f t="shared" ref="AU7:AX7" si="10">AT7</f>
        <v>NOCIL IN</v>
      </c>
      <c r="AV7" s="33" t="str">
        <f t="shared" si="10"/>
        <v>NOCIL IN</v>
      </c>
      <c r="AW7" s="33" t="str">
        <f t="shared" si="10"/>
        <v>NOCIL IN</v>
      </c>
      <c r="AX7" s="34" t="str">
        <f t="shared" si="10"/>
        <v>NOCIL IN</v>
      </c>
      <c r="AY7" s="32" t="s">
        <v>210</v>
      </c>
      <c r="AZ7" s="33" t="str">
        <f>AY7</f>
        <v>PI IN</v>
      </c>
      <c r="BA7" s="33" t="str">
        <f t="shared" ref="BA7" si="11">AZ7</f>
        <v>PI IN</v>
      </c>
      <c r="BB7" s="33" t="str">
        <f t="shared" ref="BB7" si="12">BA7</f>
        <v>PI IN</v>
      </c>
      <c r="BC7" s="33" t="str">
        <f t="shared" ref="BC7" si="13">BB7</f>
        <v>PI IN</v>
      </c>
      <c r="BD7" s="34" t="str">
        <f t="shared" ref="BD7" si="14">BC7</f>
        <v>PI IN</v>
      </c>
      <c r="BE7" s="32" t="s">
        <v>211</v>
      </c>
      <c r="BF7" s="33" t="str">
        <f>BE7</f>
        <v>SRF IN</v>
      </c>
      <c r="BG7" s="33" t="str">
        <f t="shared" ref="BG7" si="15">BF7</f>
        <v>SRF IN</v>
      </c>
      <c r="BH7" s="33" t="str">
        <f t="shared" ref="BH7" si="16">BG7</f>
        <v>SRF IN</v>
      </c>
      <c r="BI7" s="33" t="str">
        <f t="shared" ref="BI7" si="17">BH7</f>
        <v>SRF IN</v>
      </c>
      <c r="BJ7" s="34" t="str">
        <f t="shared" ref="BJ7" si="18">BI7</f>
        <v>SRF IN</v>
      </c>
      <c r="BK7" s="32" t="s">
        <v>534</v>
      </c>
      <c r="BL7" s="33" t="str">
        <f>BK7</f>
        <v>TTCH IN</v>
      </c>
      <c r="BM7" s="33" t="str">
        <f t="shared" ref="BM7" si="19">BL7</f>
        <v>TTCH IN</v>
      </c>
      <c r="BN7" s="33" t="str">
        <f t="shared" ref="BN7" si="20">BM7</f>
        <v>TTCH IN</v>
      </c>
      <c r="BO7" s="33" t="str">
        <f t="shared" ref="BO7" si="21">BN7</f>
        <v>TTCH IN</v>
      </c>
      <c r="BP7" s="34" t="str">
        <f t="shared" ref="BP7" si="22">BO7</f>
        <v>TTCH IN</v>
      </c>
      <c r="BQ7" s="32" t="s">
        <v>615</v>
      </c>
      <c r="BR7" s="33" t="str">
        <f>BQ7</f>
        <v>VO IN</v>
      </c>
      <c r="BS7" s="33" t="str">
        <f t="shared" ref="BS7:BV7" si="23">BR7</f>
        <v>VO IN</v>
      </c>
      <c r="BT7" s="33" t="str">
        <f t="shared" si="23"/>
        <v>VO IN</v>
      </c>
      <c r="BU7" s="33" t="str">
        <f t="shared" si="23"/>
        <v>VO IN</v>
      </c>
      <c r="BV7" s="34" t="str">
        <f t="shared" si="23"/>
        <v>VO IN</v>
      </c>
      <c r="BW7" s="108" t="s">
        <v>526</v>
      </c>
      <c r="BX7" s="109" t="str">
        <f>BW7</f>
        <v>Chemicals</v>
      </c>
      <c r="BY7" s="109" t="str">
        <f t="shared" ref="BY7:CB7" si="24">BX7</f>
        <v>Chemicals</v>
      </c>
      <c r="BZ7" s="109" t="str">
        <f t="shared" si="24"/>
        <v>Chemicals</v>
      </c>
      <c r="CA7" s="109" t="str">
        <f t="shared" si="24"/>
        <v>Chemicals</v>
      </c>
      <c r="CB7" s="110" t="str">
        <f t="shared" si="24"/>
        <v>Chemicals</v>
      </c>
    </row>
    <row r="8" spans="2:80" s="22" customFormat="1">
      <c r="B8" s="23" t="s">
        <v>69</v>
      </c>
      <c r="C8" s="112" t="str">
        <f>'Column Code'!$C$8</f>
        <v>FY21</v>
      </c>
      <c r="D8" s="113" t="str">
        <f>'Column Code'!$D$8</f>
        <v>FY22</v>
      </c>
      <c r="E8" s="113" t="str">
        <f>'Column Code'!$E$8</f>
        <v>FY23</v>
      </c>
      <c r="F8" s="113" t="str">
        <f>'Column Code'!$F$8</f>
        <v>FY24</v>
      </c>
      <c r="G8" s="113" t="str">
        <f>'Column Code'!$G$8</f>
        <v>FY25E</v>
      </c>
      <c r="H8" s="114" t="str">
        <f>'Column Code'!$H$8</f>
        <v>FY26E</v>
      </c>
      <c r="I8" s="112" t="str">
        <f>'Column Code'!$C$8</f>
        <v>FY21</v>
      </c>
      <c r="J8" s="113" t="str">
        <f>'Column Code'!$D$8</f>
        <v>FY22</v>
      </c>
      <c r="K8" s="113" t="str">
        <f>'Column Code'!$E$8</f>
        <v>FY23</v>
      </c>
      <c r="L8" s="113" t="str">
        <f>'Column Code'!$F$8</f>
        <v>FY24</v>
      </c>
      <c r="M8" s="113" t="str">
        <f>'Column Code'!$G$8</f>
        <v>FY25E</v>
      </c>
      <c r="N8" s="114" t="str">
        <f>'Column Code'!$H$8</f>
        <v>FY26E</v>
      </c>
      <c r="O8" s="112" t="str">
        <f>'Column Code'!$C$8</f>
        <v>FY21</v>
      </c>
      <c r="P8" s="113" t="str">
        <f>'Column Code'!$D$8</f>
        <v>FY22</v>
      </c>
      <c r="Q8" s="113" t="str">
        <f>'Column Code'!$E$8</f>
        <v>FY23</v>
      </c>
      <c r="R8" s="113" t="str">
        <f>'Column Code'!$F$8</f>
        <v>FY24</v>
      </c>
      <c r="S8" s="113" t="str">
        <f>'Column Code'!$G$8</f>
        <v>FY25E</v>
      </c>
      <c r="T8" s="114" t="str">
        <f>'Column Code'!$H$8</f>
        <v>FY26E</v>
      </c>
      <c r="U8" s="112" t="str">
        <f>'Column Code'!$C$8</f>
        <v>FY21</v>
      </c>
      <c r="V8" s="113" t="str">
        <f>'Column Code'!$D$8</f>
        <v>FY22</v>
      </c>
      <c r="W8" s="113" t="str">
        <f>'Column Code'!$E$8</f>
        <v>FY23</v>
      </c>
      <c r="X8" s="113" t="str">
        <f>'Column Code'!$F$8</f>
        <v>FY24</v>
      </c>
      <c r="Y8" s="113" t="str">
        <f>'Column Code'!$G$8</f>
        <v>FY25E</v>
      </c>
      <c r="Z8" s="114" t="str">
        <f>'Column Code'!$H$8</f>
        <v>FY26E</v>
      </c>
      <c r="AA8" s="112" t="str">
        <f>'Column Code'!$C$8</f>
        <v>FY21</v>
      </c>
      <c r="AB8" s="113" t="str">
        <f>'Column Code'!$D$8</f>
        <v>FY22</v>
      </c>
      <c r="AC8" s="113" t="str">
        <f>'Column Code'!$E$8</f>
        <v>FY23</v>
      </c>
      <c r="AD8" s="113" t="str">
        <f>'Column Code'!$F$8</f>
        <v>FY24</v>
      </c>
      <c r="AE8" s="113" t="str">
        <f>'Column Code'!$G$8</f>
        <v>FY25E</v>
      </c>
      <c r="AF8" s="114" t="str">
        <f>'Column Code'!$H$8</f>
        <v>FY26E</v>
      </c>
      <c r="AG8" s="112" t="str">
        <f>'Column Code'!$C$8</f>
        <v>FY21</v>
      </c>
      <c r="AH8" s="113" t="str">
        <f>'Column Code'!$D$8</f>
        <v>FY22</v>
      </c>
      <c r="AI8" s="113" t="str">
        <f>'Column Code'!$E$8</f>
        <v>FY23</v>
      </c>
      <c r="AJ8" s="113" t="str">
        <f>'Column Code'!$F$8</f>
        <v>FY24</v>
      </c>
      <c r="AK8" s="113" t="str">
        <f>'Column Code'!$G$8</f>
        <v>FY25E</v>
      </c>
      <c r="AL8" s="114" t="str">
        <f>'Column Code'!$H$8</f>
        <v>FY26E</v>
      </c>
      <c r="AM8" s="112" t="str">
        <f>'Column Code'!$C$8</f>
        <v>FY21</v>
      </c>
      <c r="AN8" s="113" t="str">
        <f>'Column Code'!$D$8</f>
        <v>FY22</v>
      </c>
      <c r="AO8" s="113" t="str">
        <f>'Column Code'!$E$8</f>
        <v>FY23</v>
      </c>
      <c r="AP8" s="113" t="str">
        <f>'Column Code'!$F$8</f>
        <v>FY24</v>
      </c>
      <c r="AQ8" s="113" t="str">
        <f>'Column Code'!$G$8</f>
        <v>FY25E</v>
      </c>
      <c r="AR8" s="114" t="str">
        <f>'Column Code'!$H$8</f>
        <v>FY26E</v>
      </c>
      <c r="AS8" s="112" t="str">
        <f>'Column Code'!$C$8</f>
        <v>FY21</v>
      </c>
      <c r="AT8" s="113" t="str">
        <f>'Column Code'!$D$8</f>
        <v>FY22</v>
      </c>
      <c r="AU8" s="113" t="str">
        <f>'Column Code'!$E$8</f>
        <v>FY23</v>
      </c>
      <c r="AV8" s="113" t="str">
        <f>'Column Code'!$F$8</f>
        <v>FY24</v>
      </c>
      <c r="AW8" s="113" t="str">
        <f>'Column Code'!$G$8</f>
        <v>FY25E</v>
      </c>
      <c r="AX8" s="114" t="str">
        <f>'Column Code'!$H$8</f>
        <v>FY26E</v>
      </c>
      <c r="AY8" s="112" t="str">
        <f>'Column Code'!$C$8</f>
        <v>FY21</v>
      </c>
      <c r="AZ8" s="113" t="str">
        <f>'Column Code'!$D$8</f>
        <v>FY22</v>
      </c>
      <c r="BA8" s="113" t="str">
        <f>'Column Code'!$E$8</f>
        <v>FY23</v>
      </c>
      <c r="BB8" s="113" t="str">
        <f>'Column Code'!$F$8</f>
        <v>FY24</v>
      </c>
      <c r="BC8" s="113" t="str">
        <f>'Column Code'!$G$8</f>
        <v>FY25E</v>
      </c>
      <c r="BD8" s="114" t="str">
        <f>'Column Code'!$H$8</f>
        <v>FY26E</v>
      </c>
      <c r="BE8" s="112" t="str">
        <f>'Column Code'!$C$8</f>
        <v>FY21</v>
      </c>
      <c r="BF8" s="113" t="str">
        <f>'Column Code'!$D$8</f>
        <v>FY22</v>
      </c>
      <c r="BG8" s="113" t="str">
        <f>'Column Code'!$E$8</f>
        <v>FY23</v>
      </c>
      <c r="BH8" s="113" t="str">
        <f>'Column Code'!$F$8</f>
        <v>FY24</v>
      </c>
      <c r="BI8" s="113" t="str">
        <f>'Column Code'!$G$8</f>
        <v>FY25E</v>
      </c>
      <c r="BJ8" s="114" t="str">
        <f>'Column Code'!$H$8</f>
        <v>FY26E</v>
      </c>
      <c r="BK8" s="112" t="str">
        <f>'Column Code'!$C$8</f>
        <v>FY21</v>
      </c>
      <c r="BL8" s="113" t="str">
        <f>'Column Code'!$D$8</f>
        <v>FY22</v>
      </c>
      <c r="BM8" s="113" t="str">
        <f>'Column Code'!$E$8</f>
        <v>FY23</v>
      </c>
      <c r="BN8" s="113" t="str">
        <f>'Column Code'!$F$8</f>
        <v>FY24</v>
      </c>
      <c r="BO8" s="113" t="str">
        <f>'Column Code'!$G$8</f>
        <v>FY25E</v>
      </c>
      <c r="BP8" s="114" t="str">
        <f>'Column Code'!$H$8</f>
        <v>FY26E</v>
      </c>
      <c r="BQ8" s="112" t="str">
        <f>'Column Code'!$C$8</f>
        <v>FY21</v>
      </c>
      <c r="BR8" s="113" t="str">
        <f>'Column Code'!$D$8</f>
        <v>FY22</v>
      </c>
      <c r="BS8" s="113" t="str">
        <f>'Column Code'!$E$8</f>
        <v>FY23</v>
      </c>
      <c r="BT8" s="113" t="str">
        <f>'Column Code'!$F$8</f>
        <v>FY24</v>
      </c>
      <c r="BU8" s="113" t="str">
        <f>'Column Code'!$G$8</f>
        <v>FY25E</v>
      </c>
      <c r="BV8" s="114" t="str">
        <f>'Column Code'!$H$8</f>
        <v>FY26E</v>
      </c>
      <c r="BW8" s="112" t="str">
        <f>'Column Code'!$C$8</f>
        <v>FY21</v>
      </c>
      <c r="BX8" s="113" t="str">
        <f>'Column Code'!$D$8</f>
        <v>FY22</v>
      </c>
      <c r="BY8" s="113" t="str">
        <f>'Column Code'!$E$8</f>
        <v>FY23</v>
      </c>
      <c r="BZ8" s="113" t="str">
        <f>'Column Code'!$F$8</f>
        <v>FY24</v>
      </c>
      <c r="CA8" s="113" t="str">
        <f>'Column Code'!$G$8</f>
        <v>FY25E</v>
      </c>
      <c r="CB8" s="114" t="str">
        <f>'Column Code'!$H$8</f>
        <v>FY26E</v>
      </c>
    </row>
    <row r="9" spans="2:80" s="5" customFormat="1" ht="12.75">
      <c r="B9" s="30" t="s">
        <v>8</v>
      </c>
      <c r="C9" s="66"/>
      <c r="D9" s="67"/>
      <c r="E9" s="67"/>
      <c r="F9" s="67"/>
      <c r="G9" s="67"/>
      <c r="H9" s="68"/>
      <c r="I9" s="66"/>
      <c r="J9" s="67"/>
      <c r="K9" s="67"/>
      <c r="L9" s="67"/>
      <c r="M9" s="67"/>
      <c r="N9" s="68"/>
      <c r="O9" s="66"/>
      <c r="P9" s="67"/>
      <c r="Q9" s="67"/>
      <c r="R9" s="67"/>
      <c r="S9" s="67"/>
      <c r="T9" s="68"/>
      <c r="U9" s="66"/>
      <c r="V9" s="67"/>
      <c r="W9" s="67"/>
      <c r="X9" s="67"/>
      <c r="Y9" s="67"/>
      <c r="Z9" s="68"/>
      <c r="AA9" s="66"/>
      <c r="AB9" s="67"/>
      <c r="AC9" s="67"/>
      <c r="AD9" s="67"/>
      <c r="AE9" s="67"/>
      <c r="AF9" s="68"/>
      <c r="AG9" s="66"/>
      <c r="AH9" s="67"/>
      <c r="AI9" s="67"/>
      <c r="AJ9" s="67"/>
      <c r="AK9" s="67"/>
      <c r="AL9" s="68"/>
      <c r="AM9" s="66"/>
      <c r="AN9" s="67"/>
      <c r="AO9" s="67"/>
      <c r="AP9" s="67"/>
      <c r="AQ9" s="67"/>
      <c r="AR9" s="68"/>
      <c r="AS9" s="66"/>
      <c r="AT9" s="67"/>
      <c r="AU9" s="67"/>
      <c r="AV9" s="67"/>
      <c r="AW9" s="67"/>
      <c r="AX9" s="68"/>
      <c r="AY9" s="66"/>
      <c r="AZ9" s="67"/>
      <c r="BA9" s="67"/>
      <c r="BB9" s="67"/>
      <c r="BC9" s="67"/>
      <c r="BD9" s="68"/>
      <c r="BE9" s="66"/>
      <c r="BF9" s="67"/>
      <c r="BG9" s="67"/>
      <c r="BH9" s="67"/>
      <c r="BI9" s="67"/>
      <c r="BJ9" s="68"/>
      <c r="BK9" s="66"/>
      <c r="BL9" s="67"/>
      <c r="BM9" s="67"/>
      <c r="BN9" s="67"/>
      <c r="BO9" s="67"/>
      <c r="BP9" s="68"/>
      <c r="BQ9" s="66"/>
      <c r="BR9" s="67"/>
      <c r="BS9" s="67"/>
      <c r="BT9" s="67"/>
      <c r="BU9" s="67"/>
      <c r="BV9" s="68"/>
      <c r="BW9" s="66"/>
      <c r="BX9" s="138" t="s">
        <v>286</v>
      </c>
      <c r="BY9" s="138" t="s">
        <v>287</v>
      </c>
      <c r="BZ9" s="138" t="s">
        <v>288</v>
      </c>
      <c r="CA9" s="138" t="s">
        <v>289</v>
      </c>
      <c r="CB9" s="139" t="s">
        <v>290</v>
      </c>
    </row>
    <row r="10" spans="2:80">
      <c r="B10" s="24" t="s">
        <v>238</v>
      </c>
      <c r="C10" s="70"/>
      <c r="D10" s="71"/>
      <c r="E10" s="71"/>
      <c r="F10" s="71"/>
      <c r="G10" s="71"/>
      <c r="H10" s="65" t="s">
        <v>287</v>
      </c>
      <c r="I10" s="70"/>
      <c r="J10" s="71"/>
      <c r="K10" s="71"/>
      <c r="L10" s="71"/>
      <c r="M10" s="71"/>
      <c r="N10" s="65" t="s">
        <v>286</v>
      </c>
      <c r="O10" s="70"/>
      <c r="P10" s="71"/>
      <c r="Q10" s="71"/>
      <c r="R10" s="71"/>
      <c r="S10" s="71"/>
      <c r="T10" s="65" t="s">
        <v>287</v>
      </c>
      <c r="U10" s="70"/>
      <c r="V10" s="71"/>
      <c r="W10" s="71"/>
      <c r="X10" s="71"/>
      <c r="Y10" s="71"/>
      <c r="Z10" s="65" t="s">
        <v>287</v>
      </c>
      <c r="AA10" s="70"/>
      <c r="AB10" s="71"/>
      <c r="AC10" s="71"/>
      <c r="AD10" s="71"/>
      <c r="AE10" s="71"/>
      <c r="AF10" s="65" t="s">
        <v>288</v>
      </c>
      <c r="AG10" s="70"/>
      <c r="AH10" s="71"/>
      <c r="AI10" s="71"/>
      <c r="AJ10" s="71"/>
      <c r="AK10" s="71"/>
      <c r="AL10" s="65" t="s">
        <v>286</v>
      </c>
      <c r="AM10" s="70"/>
      <c r="AN10" s="71"/>
      <c r="AO10" s="71"/>
      <c r="AP10" s="71"/>
      <c r="AQ10" s="71"/>
      <c r="AR10" s="65" t="s">
        <v>287</v>
      </c>
      <c r="AS10" s="70"/>
      <c r="AT10" s="71"/>
      <c r="AU10" s="71"/>
      <c r="AV10" s="71"/>
      <c r="AW10" s="71"/>
      <c r="AX10" s="65" t="s">
        <v>287</v>
      </c>
      <c r="AY10" s="70"/>
      <c r="AZ10" s="71"/>
      <c r="BA10" s="71"/>
      <c r="BB10" s="71"/>
      <c r="BC10" s="71"/>
      <c r="BD10" s="65" t="s">
        <v>286</v>
      </c>
      <c r="BE10" s="70"/>
      <c r="BF10" s="71"/>
      <c r="BG10" s="71"/>
      <c r="BH10" s="71"/>
      <c r="BI10" s="71"/>
      <c r="BJ10" s="65" t="s">
        <v>287</v>
      </c>
      <c r="BK10" s="70"/>
      <c r="BL10" s="71"/>
      <c r="BM10" s="71"/>
      <c r="BN10" s="71"/>
      <c r="BO10" s="71"/>
      <c r="BP10" s="65" t="s">
        <v>287</v>
      </c>
      <c r="BQ10" s="70"/>
      <c r="BR10" s="71"/>
      <c r="BS10" s="71"/>
      <c r="BT10" s="71"/>
      <c r="BU10" s="71"/>
      <c r="BV10" s="65" t="s">
        <v>286</v>
      </c>
      <c r="BW10" s="70"/>
      <c r="BX10" s="140">
        <f>COUNTIF($C$10:$AX$10,BX$9)</f>
        <v>2</v>
      </c>
      <c r="BY10" s="140">
        <f>COUNTIF($C$10:$AX$10,BY$9)</f>
        <v>5</v>
      </c>
      <c r="BZ10" s="140">
        <f>COUNTIF($C$10:$AX$10,BZ$9)</f>
        <v>1</v>
      </c>
      <c r="CA10" s="140">
        <f>COUNTIF($C$10:$AX$10,CA$9)</f>
        <v>0</v>
      </c>
      <c r="CB10" s="137">
        <f>COUNTIF($C$10:$AX$10,CB$9)</f>
        <v>0</v>
      </c>
    </row>
    <row r="11" spans="2:80">
      <c r="B11" s="24" t="s">
        <v>38</v>
      </c>
      <c r="C11" s="70">
        <v>2293.35</v>
      </c>
      <c r="D11" s="71">
        <v>2293.35</v>
      </c>
      <c r="E11" s="71">
        <v>2293.35</v>
      </c>
      <c r="F11" s="71">
        <v>2293.35</v>
      </c>
      <c r="G11" s="71">
        <v>2293.35</v>
      </c>
      <c r="H11" s="72">
        <v>2293.35</v>
      </c>
      <c r="I11" s="70">
        <v>7675.9</v>
      </c>
      <c r="J11" s="71">
        <v>7675.9</v>
      </c>
      <c r="K11" s="71">
        <v>7675.9</v>
      </c>
      <c r="L11" s="71">
        <v>7675.9</v>
      </c>
      <c r="M11" s="71">
        <v>7675.9</v>
      </c>
      <c r="N11" s="72">
        <v>7675.9</v>
      </c>
      <c r="O11" s="70">
        <v>1537.75</v>
      </c>
      <c r="P11" s="71">
        <v>1537.75</v>
      </c>
      <c r="Q11" s="71">
        <v>1537.75</v>
      </c>
      <c r="R11" s="71">
        <v>1537.75</v>
      </c>
      <c r="S11" s="71">
        <v>1537.75</v>
      </c>
      <c r="T11" s="72">
        <v>1537.75</v>
      </c>
      <c r="U11" s="70">
        <v>2897</v>
      </c>
      <c r="V11" s="71">
        <v>2897</v>
      </c>
      <c r="W11" s="71">
        <v>2897</v>
      </c>
      <c r="X11" s="71">
        <v>2897</v>
      </c>
      <c r="Y11" s="71">
        <v>2897</v>
      </c>
      <c r="Z11" s="72">
        <v>2897</v>
      </c>
      <c r="AA11" s="70">
        <v>5285.2</v>
      </c>
      <c r="AB11" s="71">
        <v>5285.2</v>
      </c>
      <c r="AC11" s="71">
        <v>5285.2</v>
      </c>
      <c r="AD11" s="71">
        <v>5285.2</v>
      </c>
      <c r="AE11" s="71">
        <v>5285.2</v>
      </c>
      <c r="AF11" s="72">
        <v>5285.2</v>
      </c>
      <c r="AG11" s="70">
        <v>2999.15</v>
      </c>
      <c r="AH11" s="71">
        <v>2999.15</v>
      </c>
      <c r="AI11" s="71">
        <v>2999.15</v>
      </c>
      <c r="AJ11" s="71">
        <v>2999.15</v>
      </c>
      <c r="AK11" s="71">
        <v>2999.15</v>
      </c>
      <c r="AL11" s="72">
        <v>2999.15</v>
      </c>
      <c r="AM11" s="70">
        <v>3429.05</v>
      </c>
      <c r="AN11" s="71">
        <v>3429.05</v>
      </c>
      <c r="AO11" s="71">
        <v>3429.05</v>
      </c>
      <c r="AP11" s="71">
        <v>3429.05</v>
      </c>
      <c r="AQ11" s="71">
        <v>3429.05</v>
      </c>
      <c r="AR11" s="72">
        <v>3429.05</v>
      </c>
      <c r="AS11" s="70">
        <v>287.64999999999998</v>
      </c>
      <c r="AT11" s="71">
        <v>287.64999999999998</v>
      </c>
      <c r="AU11" s="71">
        <v>287.64999999999998</v>
      </c>
      <c r="AV11" s="71">
        <v>287.64999999999998</v>
      </c>
      <c r="AW11" s="71">
        <v>287.64999999999998</v>
      </c>
      <c r="AX11" s="72">
        <v>287.64999999999998</v>
      </c>
      <c r="AY11" s="70">
        <v>4648.8</v>
      </c>
      <c r="AZ11" s="71">
        <v>4648.8</v>
      </c>
      <c r="BA11" s="71">
        <v>4648.8</v>
      </c>
      <c r="BB11" s="71">
        <v>4648.8</v>
      </c>
      <c r="BC11" s="71">
        <v>4648.8</v>
      </c>
      <c r="BD11" s="72">
        <v>4648.8</v>
      </c>
      <c r="BE11" s="70">
        <v>2462.25</v>
      </c>
      <c r="BF11" s="71">
        <v>2462.25</v>
      </c>
      <c r="BG11" s="71">
        <v>2462.25</v>
      </c>
      <c r="BH11" s="71">
        <v>2462.25</v>
      </c>
      <c r="BI11" s="71">
        <v>2462.25</v>
      </c>
      <c r="BJ11" s="72">
        <v>2462.25</v>
      </c>
      <c r="BK11" s="70">
        <v>1067</v>
      </c>
      <c r="BL11" s="71">
        <v>1067</v>
      </c>
      <c r="BM11" s="71">
        <v>1067</v>
      </c>
      <c r="BN11" s="71">
        <v>1067</v>
      </c>
      <c r="BO11" s="71">
        <v>1067</v>
      </c>
      <c r="BP11" s="72">
        <v>1067</v>
      </c>
      <c r="BQ11" s="70">
        <v>2061.4499999999998</v>
      </c>
      <c r="BR11" s="71">
        <v>2061.4499999999998</v>
      </c>
      <c r="BS11" s="71">
        <v>2061.4499999999998</v>
      </c>
      <c r="BT11" s="71">
        <v>2061.4499999999998</v>
      </c>
      <c r="BU11" s="71">
        <v>2061.4499999999998</v>
      </c>
      <c r="BV11" s="72">
        <v>2061.4499999999998</v>
      </c>
      <c r="BW11" s="70"/>
      <c r="BX11" s="71"/>
      <c r="BY11" s="71"/>
      <c r="BZ11" s="71"/>
      <c r="CA11" s="71"/>
      <c r="CB11" s="72"/>
    </row>
    <row r="12" spans="2:80">
      <c r="B12" s="24" t="s">
        <v>39</v>
      </c>
      <c r="C12" s="70"/>
      <c r="D12" s="71"/>
      <c r="E12" s="71"/>
      <c r="F12" s="71"/>
      <c r="G12" s="71"/>
      <c r="H12" s="72">
        <v>1955</v>
      </c>
      <c r="I12" s="70"/>
      <c r="J12" s="71"/>
      <c r="K12" s="71"/>
      <c r="L12" s="71"/>
      <c r="M12" s="71"/>
      <c r="N12" s="72">
        <v>9100</v>
      </c>
      <c r="O12" s="70"/>
      <c r="P12" s="71"/>
      <c r="Q12" s="71"/>
      <c r="R12" s="71"/>
      <c r="S12" s="71"/>
      <c r="T12" s="72">
        <v>1440</v>
      </c>
      <c r="U12" s="70"/>
      <c r="V12" s="71"/>
      <c r="W12" s="71"/>
      <c r="X12" s="71"/>
      <c r="Y12" s="71"/>
      <c r="Z12" s="72">
        <v>3060</v>
      </c>
      <c r="AA12" s="70"/>
      <c r="AB12" s="71"/>
      <c r="AC12" s="71"/>
      <c r="AD12" s="71"/>
      <c r="AE12" s="71"/>
      <c r="AF12" s="72">
        <v>4095</v>
      </c>
      <c r="AG12" s="70"/>
      <c r="AH12" s="71"/>
      <c r="AI12" s="71"/>
      <c r="AJ12" s="71"/>
      <c r="AK12" s="71"/>
      <c r="AL12" s="72">
        <v>3450</v>
      </c>
      <c r="AM12" s="70"/>
      <c r="AN12" s="71"/>
      <c r="AO12" s="71"/>
      <c r="AP12" s="71"/>
      <c r="AQ12" s="71"/>
      <c r="AR12" s="72">
        <v>3450</v>
      </c>
      <c r="AS12" s="70"/>
      <c r="AT12" s="71"/>
      <c r="AU12" s="71"/>
      <c r="AV12" s="71"/>
      <c r="AW12" s="71"/>
      <c r="AX12" s="72">
        <v>305</v>
      </c>
      <c r="AY12" s="70"/>
      <c r="AZ12" s="71"/>
      <c r="BA12" s="71"/>
      <c r="BB12" s="71"/>
      <c r="BC12" s="71"/>
      <c r="BD12" s="72">
        <v>5200</v>
      </c>
      <c r="BE12" s="70"/>
      <c r="BF12" s="71"/>
      <c r="BG12" s="71"/>
      <c r="BH12" s="71"/>
      <c r="BI12" s="71"/>
      <c r="BJ12" s="72">
        <v>2130</v>
      </c>
      <c r="BK12" s="70"/>
      <c r="BL12" s="71"/>
      <c r="BM12" s="71"/>
      <c r="BN12" s="71"/>
      <c r="BO12" s="71"/>
      <c r="BP12" s="72">
        <v>980</v>
      </c>
      <c r="BQ12" s="70"/>
      <c r="BR12" s="71"/>
      <c r="BS12" s="71"/>
      <c r="BT12" s="71"/>
      <c r="BU12" s="71"/>
      <c r="BV12" s="72">
        <v>2425</v>
      </c>
      <c r="BW12" s="70"/>
      <c r="BX12" s="71"/>
      <c r="BY12" s="71"/>
      <c r="BZ12" s="71"/>
      <c r="CA12" s="71"/>
      <c r="CB12" s="72"/>
    </row>
    <row r="13" spans="2:80" s="17" customFormat="1">
      <c r="B13" s="27" t="s">
        <v>318</v>
      </c>
      <c r="C13" s="73"/>
      <c r="D13" s="74"/>
      <c r="E13" s="74"/>
      <c r="F13" s="74"/>
      <c r="G13" s="74"/>
      <c r="H13" s="75">
        <f t="shared" ref="H13" si="25">IF(IFERROR(((IF(H12&lt;0,"-",H12))/H11*100-100),"-")=-100,"-",(IFERROR(((IF(H12&lt;0,"-",H12))/H11*100-100),"-")))</f>
        <v>-14.75352650053415</v>
      </c>
      <c r="I13" s="73"/>
      <c r="J13" s="74"/>
      <c r="K13" s="74"/>
      <c r="L13" s="74"/>
      <c r="M13" s="74"/>
      <c r="N13" s="75">
        <f t="shared" ref="N13" si="26">IF(IFERROR(((IF(N12&lt;0,"-",N12))/N11*100-100),"-")=-100,"-",(IFERROR(((IF(N12&lt;0,"-",N12))/N11*100-100),"-")))</f>
        <v>18.552873278703473</v>
      </c>
      <c r="O13" s="73"/>
      <c r="P13" s="74"/>
      <c r="Q13" s="74"/>
      <c r="R13" s="74"/>
      <c r="S13" s="74"/>
      <c r="T13" s="75">
        <f t="shared" ref="T13" si="27">IF(IFERROR(((IF(T12&lt;0,"-",T12))/T11*100-100),"-")=-100,"-",(IFERROR(((IF(T12&lt;0,"-",T12))/T11*100-100),"-")))</f>
        <v>-6.3566899691107182</v>
      </c>
      <c r="U13" s="73"/>
      <c r="V13" s="74"/>
      <c r="W13" s="74"/>
      <c r="X13" s="74"/>
      <c r="Y13" s="74"/>
      <c r="Z13" s="75">
        <f t="shared" ref="Z13" si="28">IF(IFERROR(((IF(Z12&lt;0,"-",Z12))/Z11*100-100),"-")=-100,"-",(IFERROR(((IF(Z12&lt;0,"-",Z12))/Z11*100-100),"-")))</f>
        <v>5.6265101829478823</v>
      </c>
      <c r="AA13" s="73"/>
      <c r="AB13" s="74"/>
      <c r="AC13" s="74"/>
      <c r="AD13" s="74"/>
      <c r="AE13" s="74"/>
      <c r="AF13" s="75">
        <f t="shared" ref="AF13" si="29">IF(IFERROR(((IF(AF12&lt;0,"-",AF12))/AF11*100-100),"-")=-100,"-",(IFERROR(((IF(AF12&lt;0,"-",AF12))/AF11*100-100),"-")))</f>
        <v>-22.519488382653435</v>
      </c>
      <c r="AG13" s="73"/>
      <c r="AH13" s="74"/>
      <c r="AI13" s="74"/>
      <c r="AJ13" s="74"/>
      <c r="AK13" s="74"/>
      <c r="AL13" s="75">
        <f t="shared" ref="AL13" si="30">IF(IFERROR(((IF(AL12&lt;0,"-",AL12))/AL11*100-100),"-")=-100,"-",(IFERROR(((IF(AL12&lt;0,"-",AL12))/AL11*100-100),"-")))</f>
        <v>15.032592567894241</v>
      </c>
      <c r="AM13" s="73"/>
      <c r="AN13" s="74"/>
      <c r="AO13" s="74"/>
      <c r="AP13" s="74"/>
      <c r="AQ13" s="74"/>
      <c r="AR13" s="75">
        <f t="shared" ref="AR13" si="31">IF(IFERROR(((IF(AR12&lt;0,"-",AR12))/AR11*100-100),"-")=-100,"-",(IFERROR(((IF(AR12&lt;0,"-",AR12))/AR11*100-100),"-")))</f>
        <v>0.61095638733759472</v>
      </c>
      <c r="AS13" s="73"/>
      <c r="AT13" s="74"/>
      <c r="AU13" s="74"/>
      <c r="AV13" s="74"/>
      <c r="AW13" s="74"/>
      <c r="AX13" s="75">
        <f t="shared" ref="AX13" si="32">IF(IFERROR(((IF(AX12&lt;0,"-",AX12))/AX11*100-100),"-")=-100,"-",(IFERROR(((IF(AX12&lt;0,"-",AX12))/AX11*100-100),"-")))</f>
        <v>6.031635668346965</v>
      </c>
      <c r="AY13" s="73"/>
      <c r="AZ13" s="74"/>
      <c r="BA13" s="74"/>
      <c r="BB13" s="74"/>
      <c r="BC13" s="74"/>
      <c r="BD13" s="75">
        <f t="shared" ref="BD13" si="33">IF(IFERROR(((IF(BD12&lt;0,"-",BD12))/BD11*100-100),"-")=-100,"-",(IFERROR(((IF(BD12&lt;0,"-",BD12))/BD11*100-100),"-")))</f>
        <v>11.856823266219237</v>
      </c>
      <c r="BE13" s="73"/>
      <c r="BF13" s="74"/>
      <c r="BG13" s="74"/>
      <c r="BH13" s="74"/>
      <c r="BI13" s="74"/>
      <c r="BJ13" s="75">
        <f t="shared" ref="BJ13" si="34">IF(IFERROR(((IF(BJ12&lt;0,"-",BJ12))/BJ11*100-100),"-")=-100,"-",(IFERROR(((IF(BJ12&lt;0,"-",BJ12))/BJ11*100-100),"-")))</f>
        <v>-13.493755711239714</v>
      </c>
      <c r="BK13" s="73"/>
      <c r="BL13" s="74"/>
      <c r="BM13" s="74"/>
      <c r="BN13" s="74"/>
      <c r="BO13" s="74"/>
      <c r="BP13" s="75">
        <f t="shared" ref="BP13" si="35">IF(IFERROR(((IF(BP12&lt;0,"-",BP12))/BP11*100-100),"-")=-100,"-",(IFERROR(((IF(BP12&lt;0,"-",BP12))/BP11*100-100),"-")))</f>
        <v>-8.1537019681349676</v>
      </c>
      <c r="BQ13" s="73"/>
      <c r="BR13" s="74"/>
      <c r="BS13" s="74"/>
      <c r="BT13" s="74"/>
      <c r="BU13" s="74"/>
      <c r="BV13" s="75">
        <f t="shared" ref="BV13" si="36">IF(IFERROR(((IF(BV12&lt;0,"-",BV12))/BV11*100-100),"-")=-100,"-",(IFERROR(((IF(BV12&lt;0,"-",BV12))/BV11*100-100),"-")))</f>
        <v>17.635644813116997</v>
      </c>
      <c r="BW13" s="73"/>
      <c r="BX13" s="74"/>
      <c r="BY13" s="74"/>
      <c r="BZ13" s="74"/>
      <c r="CA13" s="74"/>
      <c r="CB13" s="75"/>
    </row>
    <row r="14" spans="2:80">
      <c r="B14" s="24" t="s">
        <v>319</v>
      </c>
      <c r="C14" s="77"/>
      <c r="D14" s="78"/>
      <c r="E14" s="78"/>
      <c r="F14" s="78"/>
      <c r="G14" s="78"/>
      <c r="H14" s="79" t="s">
        <v>875</v>
      </c>
      <c r="I14" s="77"/>
      <c r="J14" s="78"/>
      <c r="K14" s="78"/>
      <c r="L14" s="78"/>
      <c r="M14" s="78"/>
      <c r="N14" s="79" t="s">
        <v>876</v>
      </c>
      <c r="O14" s="77"/>
      <c r="P14" s="78"/>
      <c r="Q14" s="78"/>
      <c r="R14" s="78"/>
      <c r="S14" s="78"/>
      <c r="T14" s="79" t="s">
        <v>877</v>
      </c>
      <c r="U14" s="77"/>
      <c r="V14" s="78"/>
      <c r="W14" s="78"/>
      <c r="X14" s="78"/>
      <c r="Y14" s="78"/>
      <c r="Z14" s="79" t="s">
        <v>877</v>
      </c>
      <c r="AA14" s="77"/>
      <c r="AB14" s="78"/>
      <c r="AC14" s="78"/>
      <c r="AD14" s="78"/>
      <c r="AE14" s="78"/>
      <c r="AF14" s="79" t="s">
        <v>878</v>
      </c>
      <c r="AG14" s="77"/>
      <c r="AH14" s="78"/>
      <c r="AI14" s="78"/>
      <c r="AJ14" s="78"/>
      <c r="AK14" s="78"/>
      <c r="AL14" s="79" t="s">
        <v>879</v>
      </c>
      <c r="AM14" s="77"/>
      <c r="AN14" s="78"/>
      <c r="AO14" s="78"/>
      <c r="AP14" s="78"/>
      <c r="AQ14" s="78"/>
      <c r="AR14" s="79" t="s">
        <v>877</v>
      </c>
      <c r="AS14" s="77"/>
      <c r="AT14" s="78"/>
      <c r="AU14" s="78"/>
      <c r="AV14" s="78"/>
      <c r="AW14" s="78"/>
      <c r="AX14" s="79" t="s">
        <v>880</v>
      </c>
      <c r="AY14" s="77"/>
      <c r="AZ14" s="78"/>
      <c r="BA14" s="78"/>
      <c r="BB14" s="78"/>
      <c r="BC14" s="78"/>
      <c r="BD14" s="79" t="s">
        <v>881</v>
      </c>
      <c r="BE14" s="77"/>
      <c r="BF14" s="78"/>
      <c r="BG14" s="78"/>
      <c r="BH14" s="78"/>
      <c r="BI14" s="78"/>
      <c r="BJ14" s="79" t="s">
        <v>882</v>
      </c>
      <c r="BK14" s="77"/>
      <c r="BL14" s="78"/>
      <c r="BM14" s="78"/>
      <c r="BN14" s="78"/>
      <c r="BO14" s="78"/>
      <c r="BP14" s="79" t="s">
        <v>882</v>
      </c>
      <c r="BQ14" s="77"/>
      <c r="BR14" s="78"/>
      <c r="BS14" s="78"/>
      <c r="BT14" s="78"/>
      <c r="BU14" s="78"/>
      <c r="BV14" s="79" t="s">
        <v>883</v>
      </c>
      <c r="BW14" s="77"/>
      <c r="BX14" s="78"/>
      <c r="BY14" s="78"/>
      <c r="BZ14" s="78"/>
      <c r="CA14" s="78"/>
      <c r="CB14" s="79"/>
    </row>
    <row r="15" spans="2:80" s="17" customFormat="1">
      <c r="B15" s="27" t="s">
        <v>10</v>
      </c>
      <c r="C15" s="73"/>
      <c r="D15" s="74"/>
      <c r="E15" s="74"/>
      <c r="F15" s="74"/>
      <c r="G15" s="74"/>
      <c r="H15" s="75">
        <v>-15.994505494505489</v>
      </c>
      <c r="I15" s="73"/>
      <c r="J15" s="74"/>
      <c r="K15" s="74"/>
      <c r="L15" s="74"/>
      <c r="M15" s="74"/>
      <c r="N15" s="75">
        <v>-5.6371358850321798</v>
      </c>
      <c r="O15" s="73"/>
      <c r="P15" s="74"/>
      <c r="Q15" s="74"/>
      <c r="R15" s="74"/>
      <c r="S15" s="74"/>
      <c r="T15" s="75">
        <v>-9.0088757396449779</v>
      </c>
      <c r="U15" s="73"/>
      <c r="V15" s="74"/>
      <c r="W15" s="74"/>
      <c r="X15" s="74"/>
      <c r="Y15" s="74"/>
      <c r="Z15" s="75">
        <v>-8.5730516150411091</v>
      </c>
      <c r="AA15" s="73"/>
      <c r="AB15" s="74"/>
      <c r="AC15" s="74"/>
      <c r="AD15" s="74"/>
      <c r="AE15" s="74"/>
      <c r="AF15" s="75">
        <v>-11.173109243697482</v>
      </c>
      <c r="AG15" s="73"/>
      <c r="AH15" s="74"/>
      <c r="AI15" s="74"/>
      <c r="AJ15" s="74"/>
      <c r="AK15" s="74"/>
      <c r="AL15" s="75">
        <v>-10.906633395716369</v>
      </c>
      <c r="AM15" s="73"/>
      <c r="AN15" s="74"/>
      <c r="AO15" s="74"/>
      <c r="AP15" s="74"/>
      <c r="AQ15" s="74"/>
      <c r="AR15" s="75">
        <v>-23.274941992763914</v>
      </c>
      <c r="AS15" s="73"/>
      <c r="AT15" s="74"/>
      <c r="AU15" s="74"/>
      <c r="AV15" s="74"/>
      <c r="AW15" s="74"/>
      <c r="AX15" s="75">
        <v>-14.415352573638813</v>
      </c>
      <c r="AY15" s="73"/>
      <c r="AZ15" s="74"/>
      <c r="BA15" s="74"/>
      <c r="BB15" s="74"/>
      <c r="BC15" s="74"/>
      <c r="BD15" s="75">
        <v>-3.1782396800932986</v>
      </c>
      <c r="BE15" s="73"/>
      <c r="BF15" s="74"/>
      <c r="BG15" s="74"/>
      <c r="BH15" s="74"/>
      <c r="BI15" s="74"/>
      <c r="BJ15" s="75">
        <v>-8.7193460490463224</v>
      </c>
      <c r="BK15" s="73"/>
      <c r="BL15" s="74"/>
      <c r="BM15" s="74"/>
      <c r="BN15" s="74"/>
      <c r="BO15" s="74"/>
      <c r="BP15" s="75">
        <v>-20.945395273023635</v>
      </c>
      <c r="BQ15" s="73"/>
      <c r="BR15" s="74"/>
      <c r="BS15" s="74"/>
      <c r="BT15" s="74"/>
      <c r="BU15" s="74"/>
      <c r="BV15" s="75">
        <v>-11.565603483408779</v>
      </c>
      <c r="BW15" s="73"/>
      <c r="BX15" s="74"/>
      <c r="BY15" s="74"/>
      <c r="BZ15" s="74"/>
      <c r="CA15" s="74"/>
      <c r="CB15" s="75"/>
    </row>
    <row r="16" spans="2:80" s="17" customFormat="1">
      <c r="B16" s="27" t="s">
        <v>11</v>
      </c>
      <c r="C16" s="73"/>
      <c r="D16" s="74"/>
      <c r="E16" s="74"/>
      <c r="F16" s="74"/>
      <c r="G16" s="74"/>
      <c r="H16" s="75">
        <v>-1.9831179999999999</v>
      </c>
      <c r="I16" s="73"/>
      <c r="J16" s="74"/>
      <c r="K16" s="74"/>
      <c r="L16" s="74"/>
      <c r="M16" s="74"/>
      <c r="N16" s="75">
        <v>9.438402</v>
      </c>
      <c r="O16" s="73"/>
      <c r="P16" s="74"/>
      <c r="Q16" s="74"/>
      <c r="R16" s="74"/>
      <c r="S16" s="74"/>
      <c r="T16" s="75">
        <v>7.8290459999999999</v>
      </c>
      <c r="U16" s="73"/>
      <c r="V16" s="74"/>
      <c r="W16" s="74"/>
      <c r="X16" s="74"/>
      <c r="Y16" s="74"/>
      <c r="Z16" s="75">
        <v>35.313769999999998</v>
      </c>
      <c r="AA16" s="73"/>
      <c r="AB16" s="74"/>
      <c r="AC16" s="74"/>
      <c r="AD16" s="74"/>
      <c r="AE16" s="74"/>
      <c r="AF16" s="75">
        <v>7.4719129999999998</v>
      </c>
      <c r="AG16" s="73"/>
      <c r="AH16" s="74"/>
      <c r="AI16" s="74"/>
      <c r="AJ16" s="74"/>
      <c r="AK16" s="74"/>
      <c r="AL16" s="75">
        <v>15.47406</v>
      </c>
      <c r="AM16" s="73"/>
      <c r="AN16" s="74"/>
      <c r="AO16" s="74"/>
      <c r="AP16" s="74"/>
      <c r="AQ16" s="74"/>
      <c r="AR16" s="75">
        <v>-22.80631</v>
      </c>
      <c r="AS16" s="73"/>
      <c r="AT16" s="74"/>
      <c r="AU16" s="74"/>
      <c r="AV16" s="74"/>
      <c r="AW16" s="74"/>
      <c r="AX16" s="75">
        <v>23.93365</v>
      </c>
      <c r="AY16" s="73"/>
      <c r="AZ16" s="74"/>
      <c r="BA16" s="74"/>
      <c r="BB16" s="74"/>
      <c r="BC16" s="74"/>
      <c r="BD16" s="75">
        <v>34.619059999999998</v>
      </c>
      <c r="BE16" s="73"/>
      <c r="BF16" s="74"/>
      <c r="BG16" s="74"/>
      <c r="BH16" s="74"/>
      <c r="BI16" s="74"/>
      <c r="BJ16" s="75">
        <v>8.8359400000000008</v>
      </c>
      <c r="BK16" s="73"/>
      <c r="BL16" s="74"/>
      <c r="BM16" s="74"/>
      <c r="BN16" s="74"/>
      <c r="BO16" s="74"/>
      <c r="BP16" s="75">
        <v>2.2569409999999999</v>
      </c>
      <c r="BQ16" s="73"/>
      <c r="BR16" s="74"/>
      <c r="BS16" s="74"/>
      <c r="BT16" s="74"/>
      <c r="BU16" s="74"/>
      <c r="BV16" s="75">
        <v>10.82469</v>
      </c>
      <c r="BW16" s="73"/>
      <c r="BX16" s="74"/>
      <c r="BY16" s="74"/>
      <c r="BZ16" s="74"/>
      <c r="CA16" s="74"/>
      <c r="CB16" s="75"/>
    </row>
    <row r="17" spans="2:80" s="15" customFormat="1">
      <c r="B17" s="28" t="s">
        <v>263</v>
      </c>
      <c r="C17" s="70">
        <v>116.15750999999999</v>
      </c>
      <c r="D17" s="71">
        <v>146.05698000000001</v>
      </c>
      <c r="E17" s="71">
        <v>110.24961</v>
      </c>
      <c r="F17" s="71">
        <v>119.600458875</v>
      </c>
      <c r="G17" s="71">
        <v>119.600458875</v>
      </c>
      <c r="H17" s="72">
        <v>119.600458875</v>
      </c>
      <c r="I17" s="70">
        <v>209.35354000000001</v>
      </c>
      <c r="J17" s="71">
        <v>304.39749999999998</v>
      </c>
      <c r="K17" s="71">
        <v>205.44229999999999</v>
      </c>
      <c r="L17" s="71">
        <v>224.30808400000001</v>
      </c>
      <c r="M17" s="71">
        <v>224.30808400000001</v>
      </c>
      <c r="N17" s="72">
        <v>224.30808400000001</v>
      </c>
      <c r="O17" s="70"/>
      <c r="P17" s="71"/>
      <c r="Q17" s="71"/>
      <c r="R17" s="71">
        <v>165.44187500000001</v>
      </c>
      <c r="S17" s="71">
        <v>165.44187500000001</v>
      </c>
      <c r="T17" s="72">
        <v>165.44187500000001</v>
      </c>
      <c r="U17" s="70">
        <v>225.99645000000001</v>
      </c>
      <c r="V17" s="71">
        <v>306.08645000000001</v>
      </c>
      <c r="W17" s="71">
        <v>251.28370999999999</v>
      </c>
      <c r="X17" s="71">
        <v>384.40929999999997</v>
      </c>
      <c r="Y17" s="71">
        <v>384.40929999999997</v>
      </c>
      <c r="Z17" s="72">
        <v>384.40929999999997</v>
      </c>
      <c r="AA17" s="70">
        <v>69.993660000000006</v>
      </c>
      <c r="AB17" s="71">
        <v>123.09061</v>
      </c>
      <c r="AC17" s="71">
        <v>132.04639</v>
      </c>
      <c r="AD17" s="71">
        <v>161.25013800000005</v>
      </c>
      <c r="AE17" s="71">
        <v>161.25013800000005</v>
      </c>
      <c r="AF17" s="72">
        <v>161.25013800000005</v>
      </c>
      <c r="AG17" s="70">
        <v>90.593980000000002</v>
      </c>
      <c r="AH17" s="71">
        <v>101.60269</v>
      </c>
      <c r="AI17" s="71">
        <v>82.723029999999994</v>
      </c>
      <c r="AJ17" s="71">
        <v>107.44717750000001</v>
      </c>
      <c r="AK17" s="71">
        <v>107.44717750000001</v>
      </c>
      <c r="AL17" s="72">
        <v>107.44717750000001</v>
      </c>
      <c r="AM17" s="70">
        <v>136.13881000000001</v>
      </c>
      <c r="AN17" s="71">
        <v>202.28092000000001</v>
      </c>
      <c r="AO17" s="71">
        <v>211.45993999999999</v>
      </c>
      <c r="AP17" s="71">
        <v>167.66481250000001</v>
      </c>
      <c r="AQ17" s="71">
        <v>167.66481250000001</v>
      </c>
      <c r="AR17" s="72">
        <v>167.66481250000001</v>
      </c>
      <c r="AS17" s="70">
        <v>29.02186</v>
      </c>
      <c r="AT17" s="71">
        <v>41.551850000000002</v>
      </c>
      <c r="AU17" s="71">
        <v>34.378419999999998</v>
      </c>
      <c r="AV17" s="71">
        <v>46.664585499999994</v>
      </c>
      <c r="AW17" s="71">
        <v>46.664585499999994</v>
      </c>
      <c r="AX17" s="72">
        <v>46.664585499999994</v>
      </c>
      <c r="AY17" s="70">
        <v>342.05609000000004</v>
      </c>
      <c r="AZ17" s="71">
        <v>428.00440999999995</v>
      </c>
      <c r="BA17" s="71">
        <v>459.26590000000004</v>
      </c>
      <c r="BB17" s="71">
        <v>702.84040000000005</v>
      </c>
      <c r="BC17" s="71">
        <v>702.84040000000005</v>
      </c>
      <c r="BD17" s="72">
        <v>702.84040000000005</v>
      </c>
      <c r="BE17" s="70">
        <v>320.30920000000003</v>
      </c>
      <c r="BF17" s="71">
        <v>793.94891000000007</v>
      </c>
      <c r="BG17" s="71">
        <v>713.25742000000002</v>
      </c>
      <c r="BH17" s="71">
        <v>730.76546399999995</v>
      </c>
      <c r="BI17" s="71">
        <v>730.76546399999995</v>
      </c>
      <c r="BJ17" s="72">
        <v>730.76546399999995</v>
      </c>
      <c r="BK17" s="70">
        <v>191.38845999999998</v>
      </c>
      <c r="BL17" s="71">
        <v>248.26361</v>
      </c>
      <c r="BM17" s="71">
        <v>247.67767999999998</v>
      </c>
      <c r="BN17" s="71">
        <v>268.68220800000006</v>
      </c>
      <c r="BO17" s="71">
        <v>268.68220800000006</v>
      </c>
      <c r="BP17" s="72">
        <v>268.68220800000006</v>
      </c>
      <c r="BQ17" s="70">
        <v>143.88973000000001</v>
      </c>
      <c r="BR17" s="71">
        <v>200.64084</v>
      </c>
      <c r="BS17" s="71">
        <v>185.86592000000002</v>
      </c>
      <c r="BT17" s="71">
        <v>203.30793510000001</v>
      </c>
      <c r="BU17" s="71">
        <v>203.30793510000001</v>
      </c>
      <c r="BV17" s="72">
        <v>203.30793510000001</v>
      </c>
      <c r="BW17" s="70">
        <f t="shared" ref="BW17:CB18" ca="1" si="37">SUMIF($B$8:$AX$59,BW$8,$B17:$AX17)</f>
        <v>877.25581</v>
      </c>
      <c r="BX17" s="71">
        <f t="shared" ca="1" si="37"/>
        <v>1225.067</v>
      </c>
      <c r="BY17" s="71">
        <f t="shared" ca="1" si="37"/>
        <v>1027.5833999999998</v>
      </c>
      <c r="BZ17" s="71">
        <f t="shared" ca="1" si="37"/>
        <v>1376.7864313749999</v>
      </c>
      <c r="CA17" s="71">
        <f t="shared" ca="1" si="37"/>
        <v>1376.7864313749999</v>
      </c>
      <c r="CB17" s="72">
        <f t="shared" ca="1" si="37"/>
        <v>1376.7864313749999</v>
      </c>
    </row>
    <row r="18" spans="2:80" s="17" customFormat="1">
      <c r="B18" s="27" t="s">
        <v>264</v>
      </c>
      <c r="C18" s="70">
        <f>C17/'Column Code'!$E$18</f>
        <v>1.3877838709677417</v>
      </c>
      <c r="D18" s="71">
        <f>D17/'Column Code'!$E$18</f>
        <v>1.7450057347670251</v>
      </c>
      <c r="E18" s="71">
        <f>E17/'Column Code'!$E$18</f>
        <v>1.317199641577061</v>
      </c>
      <c r="F18" s="71">
        <f>F17/'Column Code'!$E$18</f>
        <v>1.4289182661290323</v>
      </c>
      <c r="G18" s="71">
        <f>G17/'Column Code'!$E$18</f>
        <v>1.4289182661290323</v>
      </c>
      <c r="H18" s="75">
        <f>H17/'Column Code'!$E$18</f>
        <v>1.4289182661290323</v>
      </c>
      <c r="I18" s="70">
        <f>I17/'Column Code'!$E$18</f>
        <v>2.5012370370370371</v>
      </c>
      <c r="J18" s="71">
        <f>J17/'Column Code'!$E$18</f>
        <v>3.6367682198327356</v>
      </c>
      <c r="K18" s="71">
        <f>K17/'Column Code'!$E$18</f>
        <v>2.4545077658303462</v>
      </c>
      <c r="L18" s="71">
        <f>L17/'Column Code'!$E$18</f>
        <v>2.6799054241338114</v>
      </c>
      <c r="M18" s="71">
        <f>M17/'Column Code'!$E$18</f>
        <v>2.6799054241338114</v>
      </c>
      <c r="N18" s="75">
        <f>N17/'Column Code'!$E$18</f>
        <v>2.6799054241338114</v>
      </c>
      <c r="O18" s="70"/>
      <c r="P18" s="71"/>
      <c r="Q18" s="71"/>
      <c r="R18" s="71">
        <f>R17/'Column Code'!$E$18</f>
        <v>1.9766054360812426</v>
      </c>
      <c r="S18" s="71">
        <f>S17/'Column Code'!$E$18</f>
        <v>1.9766054360812426</v>
      </c>
      <c r="T18" s="75">
        <f>T17/'Column Code'!$E$18</f>
        <v>1.9766054360812426</v>
      </c>
      <c r="U18" s="70">
        <f>U17/'Column Code'!$E$18</f>
        <v>2.7000770609318998</v>
      </c>
      <c r="V18" s="71">
        <f>V17/'Column Code'!$E$18</f>
        <v>3.656946833930705</v>
      </c>
      <c r="W18" s="71">
        <f>W17/'Column Code'!$E$18</f>
        <v>3.0021948626045396</v>
      </c>
      <c r="X18" s="71">
        <f>X17/'Column Code'!$E$18</f>
        <v>4.5927037037037035</v>
      </c>
      <c r="Y18" s="71">
        <f>Y17/'Column Code'!$E$18</f>
        <v>4.5927037037037035</v>
      </c>
      <c r="Z18" s="75">
        <f>Z17/'Column Code'!$E$18</f>
        <v>4.5927037037037035</v>
      </c>
      <c r="AA18" s="70">
        <f>AA17/'Column Code'!$E$18</f>
        <v>0.83624444444444446</v>
      </c>
      <c r="AB18" s="71">
        <f>AB17/'Column Code'!$E$18</f>
        <v>1.4706166069295101</v>
      </c>
      <c r="AC18" s="71">
        <f>AC17/'Column Code'!$E$18</f>
        <v>1.5776151732377539</v>
      </c>
      <c r="AD18" s="71">
        <f>AD17/'Column Code'!$E$18</f>
        <v>1.9265249462365597</v>
      </c>
      <c r="AE18" s="71">
        <f>AE17/'Column Code'!$E$18</f>
        <v>1.9265249462365597</v>
      </c>
      <c r="AF18" s="75">
        <f>AF17/'Column Code'!$E$18</f>
        <v>1.9265249462365597</v>
      </c>
      <c r="AG18" s="70">
        <f>AG17/'Column Code'!$E$18</f>
        <v>1.0823653524492234</v>
      </c>
      <c r="AH18" s="71">
        <f>AH17/'Column Code'!$E$18</f>
        <v>1.2138911589008363</v>
      </c>
      <c r="AI18" s="71">
        <f>AI17/'Column Code'!$E$18</f>
        <v>0.98832771804062114</v>
      </c>
      <c r="AJ18" s="71">
        <f>AJ17/'Column Code'!$E$18</f>
        <v>1.2837177718040622</v>
      </c>
      <c r="AK18" s="71">
        <f>AK17/'Column Code'!$E$18</f>
        <v>1.2837177718040622</v>
      </c>
      <c r="AL18" s="75">
        <f>AL17/'Column Code'!$E$18</f>
        <v>1.2837177718040622</v>
      </c>
      <c r="AM18" s="70">
        <f>AM17/'Column Code'!$E$18</f>
        <v>1.6265090800477897</v>
      </c>
      <c r="AN18" s="71">
        <f>AN17/'Column Code'!$E$18</f>
        <v>2.4167373954599762</v>
      </c>
      <c r="AO18" s="71">
        <f>AO17/'Column Code'!$E$18</f>
        <v>2.5264031063321384</v>
      </c>
      <c r="AP18" s="71">
        <f>AP17/'Column Code'!$E$18</f>
        <v>2.0031638291517324</v>
      </c>
      <c r="AQ18" s="71">
        <f>AQ17/'Column Code'!$E$18</f>
        <v>2.0031638291517324</v>
      </c>
      <c r="AR18" s="75">
        <f>AR17/'Column Code'!$E$18</f>
        <v>2.0031638291517324</v>
      </c>
      <c r="AS18" s="70">
        <f>AS17/'Column Code'!$E$18</f>
        <v>0.34673667861409796</v>
      </c>
      <c r="AT18" s="71">
        <f>AT17/'Column Code'!$E$18</f>
        <v>0.49643787335722822</v>
      </c>
      <c r="AU18" s="71">
        <f>AU17/'Column Code'!$E$18</f>
        <v>0.41073381123058539</v>
      </c>
      <c r="AV18" s="71">
        <f>AV17/'Column Code'!$E$18</f>
        <v>0.55752192951015522</v>
      </c>
      <c r="AW18" s="71">
        <f>AW17/'Column Code'!$E$18</f>
        <v>0.55752192951015522</v>
      </c>
      <c r="AX18" s="75">
        <f>AX17/'Column Code'!$E$18</f>
        <v>0.55752192951015522</v>
      </c>
      <c r="AY18" s="70">
        <f>AY17/'Column Code'!$E$18</f>
        <v>4.086691636798089</v>
      </c>
      <c r="AZ18" s="71">
        <f>AZ17/'Column Code'!$E$18</f>
        <v>5.113553285543607</v>
      </c>
      <c r="BA18" s="71">
        <f>BA17/'Column Code'!$E$18</f>
        <v>5.4870477897252092</v>
      </c>
      <c r="BB18" s="71">
        <f>BB17/'Column Code'!$E$18</f>
        <v>8.3971373954599766</v>
      </c>
      <c r="BC18" s="71">
        <f>BC17/'Column Code'!$E$18</f>
        <v>8.3971373954599766</v>
      </c>
      <c r="BD18" s="75">
        <f>BD17/'Column Code'!$E$18</f>
        <v>8.3971373954599766</v>
      </c>
      <c r="BE18" s="70">
        <f>BE17/'Column Code'!$E$18</f>
        <v>3.8268721624850661</v>
      </c>
      <c r="BF18" s="71">
        <f>BF17/'Column Code'!$E$18</f>
        <v>9.4856500597371571</v>
      </c>
      <c r="BG18" s="71">
        <f>BG17/'Column Code'!$E$18</f>
        <v>8.5215940262843493</v>
      </c>
      <c r="BH18" s="71">
        <f>BH17/'Column Code'!$E$18</f>
        <v>8.7307701792114685</v>
      </c>
      <c r="BI18" s="71">
        <f>BI17/'Column Code'!$E$18</f>
        <v>8.7307701792114685</v>
      </c>
      <c r="BJ18" s="75">
        <f>BJ17/'Column Code'!$E$18</f>
        <v>8.7307701792114685</v>
      </c>
      <c r="BK18" s="70">
        <f>BK17/'Column Code'!$E$18</f>
        <v>2.286600477897252</v>
      </c>
      <c r="BL18" s="71">
        <f>BL17/'Column Code'!$E$18</f>
        <v>2.9661124253285545</v>
      </c>
      <c r="BM18" s="71">
        <f>BM17/'Column Code'!$E$18</f>
        <v>2.959112066905615</v>
      </c>
      <c r="BN18" s="71">
        <f>BN17/'Column Code'!$E$18</f>
        <v>3.210062222222223</v>
      </c>
      <c r="BO18" s="71">
        <f>BO17/'Column Code'!$E$18</f>
        <v>3.210062222222223</v>
      </c>
      <c r="BP18" s="75">
        <f>BP17/'Column Code'!$E$18</f>
        <v>3.210062222222223</v>
      </c>
      <c r="BQ18" s="70">
        <f>BQ17/'Column Code'!$E$18</f>
        <v>1.7191126642771806</v>
      </c>
      <c r="BR18" s="71">
        <f>BR17/'Column Code'!$E$18</f>
        <v>2.397142652329749</v>
      </c>
      <c r="BS18" s="71">
        <f>BS17/'Column Code'!$E$18</f>
        <v>2.2206203106332141</v>
      </c>
      <c r="BT18" s="71">
        <f>BT17/'Column Code'!$E$18</f>
        <v>2.4290075878136199</v>
      </c>
      <c r="BU18" s="71">
        <f>BU17/'Column Code'!$E$18</f>
        <v>2.4290075878136199</v>
      </c>
      <c r="BV18" s="75">
        <f>BV17/'Column Code'!$E$18</f>
        <v>2.4290075878136199</v>
      </c>
      <c r="BW18" s="70">
        <f t="shared" ca="1" si="37"/>
        <v>10.480953524492234</v>
      </c>
      <c r="BX18" s="71">
        <f t="shared" ca="1" si="37"/>
        <v>14.636403823178016</v>
      </c>
      <c r="BY18" s="71">
        <f t="shared" ca="1" si="37"/>
        <v>12.276982078853045</v>
      </c>
      <c r="BZ18" s="71">
        <f t="shared" ca="1" si="37"/>
        <v>16.449061306750298</v>
      </c>
      <c r="CA18" s="71">
        <f t="shared" ca="1" si="37"/>
        <v>16.449061306750298</v>
      </c>
      <c r="CB18" s="75">
        <f t="shared" ca="1" si="37"/>
        <v>16.449061306750298</v>
      </c>
    </row>
    <row r="19" spans="2:80" s="17" customFormat="1">
      <c r="B19" s="27" t="s">
        <v>241</v>
      </c>
      <c r="C19" s="70"/>
      <c r="D19" s="71"/>
      <c r="E19" s="71"/>
      <c r="F19" s="71"/>
      <c r="G19" s="71"/>
      <c r="H19" s="72">
        <v>51.160499999999999</v>
      </c>
      <c r="I19" s="70"/>
      <c r="J19" s="71"/>
      <c r="K19" s="71"/>
      <c r="L19" s="71"/>
      <c r="M19" s="71"/>
      <c r="N19" s="72">
        <v>29.68</v>
      </c>
      <c r="O19" s="70"/>
      <c r="P19" s="71"/>
      <c r="Q19" s="71"/>
      <c r="R19" s="71"/>
      <c r="S19" s="71"/>
      <c r="T19" s="72">
        <v>106.25</v>
      </c>
      <c r="U19" s="70"/>
      <c r="V19" s="71"/>
      <c r="W19" s="71"/>
      <c r="X19" s="71"/>
      <c r="Y19" s="71"/>
      <c r="Z19" s="72">
        <v>136.4</v>
      </c>
      <c r="AA19" s="70"/>
      <c r="AB19" s="71"/>
      <c r="AC19" s="71"/>
      <c r="AD19" s="71"/>
      <c r="AE19" s="71"/>
      <c r="AF19" s="72">
        <v>30.660000000000004</v>
      </c>
      <c r="AG19" s="70"/>
      <c r="AH19" s="71"/>
      <c r="AI19" s="71"/>
      <c r="AJ19" s="71"/>
      <c r="AK19" s="71"/>
      <c r="AL19" s="72">
        <v>35.450000000000003</v>
      </c>
      <c r="AM19" s="70"/>
      <c r="AN19" s="71"/>
      <c r="AO19" s="71"/>
      <c r="AP19" s="71"/>
      <c r="AQ19" s="71"/>
      <c r="AR19" s="72">
        <v>49.55</v>
      </c>
      <c r="AS19" s="70"/>
      <c r="AT19" s="71"/>
      <c r="AU19" s="71"/>
      <c r="AV19" s="71"/>
      <c r="AW19" s="71"/>
      <c r="AX19" s="72">
        <v>166.57</v>
      </c>
      <c r="AY19" s="70"/>
      <c r="AZ19" s="71"/>
      <c r="BA19" s="71"/>
      <c r="BB19" s="71"/>
      <c r="BC19" s="71"/>
      <c r="BD19" s="72">
        <v>152</v>
      </c>
      <c r="BE19" s="70"/>
      <c r="BF19" s="71"/>
      <c r="BG19" s="71"/>
      <c r="BH19" s="71"/>
      <c r="BI19" s="71"/>
      <c r="BJ19" s="72">
        <v>297.44</v>
      </c>
      <c r="BK19" s="70"/>
      <c r="BL19" s="71"/>
      <c r="BM19" s="71"/>
      <c r="BN19" s="71"/>
      <c r="BO19" s="71"/>
      <c r="BP19" s="72">
        <v>254.82</v>
      </c>
      <c r="BQ19" s="70"/>
      <c r="BR19" s="71"/>
      <c r="BS19" s="71"/>
      <c r="BT19" s="71"/>
      <c r="BU19" s="71"/>
      <c r="BV19" s="72">
        <v>102.782</v>
      </c>
      <c r="BW19" s="70"/>
      <c r="BX19" s="71"/>
      <c r="BY19" s="71"/>
      <c r="BZ19" s="71"/>
      <c r="CA19" s="71"/>
      <c r="CB19" s="72"/>
    </row>
    <row r="20" spans="2:80" s="17" customFormat="1">
      <c r="B20" s="27" t="s">
        <v>240</v>
      </c>
      <c r="C20" s="73"/>
      <c r="D20" s="74"/>
      <c r="E20" s="74"/>
      <c r="F20" s="74"/>
      <c r="G20" s="74"/>
      <c r="H20" s="75">
        <v>3.6086207646356034</v>
      </c>
      <c r="I20" s="73"/>
      <c r="J20" s="74"/>
      <c r="K20" s="74"/>
      <c r="L20" s="74"/>
      <c r="M20" s="74"/>
      <c r="N20" s="75">
        <v>7.857890155316607</v>
      </c>
      <c r="O20" s="73"/>
      <c r="P20" s="74"/>
      <c r="Q20" s="74"/>
      <c r="R20" s="74"/>
      <c r="S20" s="74"/>
      <c r="T20" s="75">
        <v>4.636284731182795</v>
      </c>
      <c r="U20" s="73"/>
      <c r="V20" s="74"/>
      <c r="W20" s="74"/>
      <c r="X20" s="74"/>
      <c r="Y20" s="74"/>
      <c r="Z20" s="75">
        <v>15.434377156511349</v>
      </c>
      <c r="AA20" s="73"/>
      <c r="AB20" s="74"/>
      <c r="AC20" s="74"/>
      <c r="AD20" s="74"/>
      <c r="AE20" s="74"/>
      <c r="AF20" s="75">
        <v>3.5436722102747908</v>
      </c>
      <c r="AG20" s="73"/>
      <c r="AH20" s="74"/>
      <c r="AI20" s="74"/>
      <c r="AJ20" s="74"/>
      <c r="AK20" s="74"/>
      <c r="AL20" s="75">
        <v>1.1518900597371564</v>
      </c>
      <c r="AM20" s="73"/>
      <c r="AN20" s="74"/>
      <c r="AO20" s="74"/>
      <c r="AP20" s="74"/>
      <c r="AQ20" s="74"/>
      <c r="AR20" s="75">
        <v>9.0774684826762257</v>
      </c>
      <c r="AS20" s="73"/>
      <c r="AT20" s="74"/>
      <c r="AU20" s="74"/>
      <c r="AV20" s="74"/>
      <c r="AW20" s="74"/>
      <c r="AX20" s="75">
        <v>4.8271319952210279</v>
      </c>
      <c r="AY20" s="73"/>
      <c r="AZ20" s="74"/>
      <c r="BA20" s="74"/>
      <c r="BB20" s="74"/>
      <c r="BC20" s="74"/>
      <c r="BD20" s="75">
        <v>18.488016439665472</v>
      </c>
      <c r="BE20" s="73"/>
      <c r="BF20" s="74"/>
      <c r="BG20" s="74"/>
      <c r="BH20" s="74"/>
      <c r="BI20" s="74"/>
      <c r="BJ20" s="75">
        <v>18.79268468339307</v>
      </c>
      <c r="BK20" s="73"/>
      <c r="BL20" s="74"/>
      <c r="BM20" s="74"/>
      <c r="BN20" s="74"/>
      <c r="BO20" s="74"/>
      <c r="BP20" s="75">
        <v>12.52185275985663</v>
      </c>
      <c r="BQ20" s="73"/>
      <c r="BR20" s="74"/>
      <c r="BS20" s="74"/>
      <c r="BT20" s="74"/>
      <c r="BU20" s="74"/>
      <c r="BV20" s="75">
        <v>2.2769930704898447</v>
      </c>
      <c r="BW20" s="73"/>
      <c r="BX20" s="74"/>
      <c r="BY20" s="74"/>
      <c r="BZ20" s="74"/>
      <c r="CA20" s="74"/>
      <c r="CB20" s="75"/>
    </row>
    <row r="21" spans="2:80" s="5" customFormat="1" ht="12.75" hidden="1">
      <c r="B21" s="30" t="s">
        <v>41</v>
      </c>
      <c r="C21" s="66"/>
      <c r="D21" s="67"/>
      <c r="E21" s="67"/>
      <c r="F21" s="67"/>
      <c r="G21" s="67"/>
      <c r="H21" s="68"/>
      <c r="I21" s="66"/>
      <c r="J21" s="67"/>
      <c r="K21" s="67"/>
      <c r="L21" s="67"/>
      <c r="M21" s="67"/>
      <c r="N21" s="68"/>
      <c r="O21" s="66"/>
      <c r="P21" s="67"/>
      <c r="Q21" s="67"/>
      <c r="R21" s="67"/>
      <c r="S21" s="67"/>
      <c r="T21" s="68"/>
      <c r="U21" s="66"/>
      <c r="V21" s="67"/>
      <c r="W21" s="67"/>
      <c r="X21" s="67"/>
      <c r="Y21" s="67"/>
      <c r="Z21" s="68"/>
      <c r="AA21" s="66"/>
      <c r="AB21" s="67"/>
      <c r="AC21" s="67"/>
      <c r="AD21" s="67"/>
      <c r="AE21" s="67"/>
      <c r="AF21" s="68"/>
      <c r="AG21" s="66"/>
      <c r="AH21" s="67"/>
      <c r="AI21" s="67"/>
      <c r="AJ21" s="67"/>
      <c r="AK21" s="67"/>
      <c r="AL21" s="68"/>
      <c r="AM21" s="66"/>
      <c r="AN21" s="67"/>
      <c r="AO21" s="67"/>
      <c r="AP21" s="67"/>
      <c r="AQ21" s="67"/>
      <c r="AR21" s="68"/>
      <c r="AS21" s="66"/>
      <c r="AT21" s="67"/>
      <c r="AU21" s="67"/>
      <c r="AV21" s="67"/>
      <c r="AW21" s="67"/>
      <c r="AX21" s="68"/>
      <c r="AY21" s="66"/>
      <c r="AZ21" s="67"/>
      <c r="BA21" s="67"/>
      <c r="BB21" s="67"/>
      <c r="BC21" s="67"/>
      <c r="BD21" s="68"/>
      <c r="BE21" s="66"/>
      <c r="BF21" s="67"/>
      <c r="BG21" s="67"/>
      <c r="BH21" s="67"/>
      <c r="BI21" s="67"/>
      <c r="BJ21" s="68"/>
      <c r="BK21" s="66"/>
      <c r="BL21" s="67"/>
      <c r="BM21" s="67"/>
      <c r="BN21" s="67"/>
      <c r="BO21" s="67"/>
      <c r="BP21" s="68"/>
      <c r="BQ21" s="66"/>
      <c r="BR21" s="67"/>
      <c r="BS21" s="67"/>
      <c r="BT21" s="67"/>
      <c r="BU21" s="67"/>
      <c r="BV21" s="68"/>
      <c r="BW21" s="66"/>
      <c r="BX21" s="67"/>
      <c r="BY21" s="67"/>
      <c r="BZ21" s="67"/>
      <c r="CA21" s="67"/>
      <c r="CB21" s="68"/>
    </row>
    <row r="22" spans="2:80" hidden="1">
      <c r="B22" s="24" t="s">
        <v>262</v>
      </c>
      <c r="C22" s="81"/>
      <c r="D22" s="82"/>
      <c r="E22" s="82"/>
      <c r="F22" s="82"/>
      <c r="G22" s="82"/>
      <c r="H22" s="75">
        <v>71.97</v>
      </c>
      <c r="I22" s="81"/>
      <c r="J22" s="82"/>
      <c r="K22" s="82"/>
      <c r="L22" s="82"/>
      <c r="M22" s="82"/>
      <c r="N22" s="75">
        <v>45.17</v>
      </c>
      <c r="O22" s="81"/>
      <c r="P22" s="82"/>
      <c r="Q22" s="82"/>
      <c r="R22" s="82"/>
      <c r="S22" s="82"/>
      <c r="T22" s="75">
        <v>74.98</v>
      </c>
      <c r="U22" s="81"/>
      <c r="V22" s="82"/>
      <c r="W22" s="82"/>
      <c r="X22" s="82"/>
      <c r="Y22" s="82"/>
      <c r="Z22" s="75">
        <v>49.24</v>
      </c>
      <c r="AA22" s="81"/>
      <c r="AB22" s="82"/>
      <c r="AC22" s="82"/>
      <c r="AD22" s="82"/>
      <c r="AE22" s="82"/>
      <c r="AF22" s="75">
        <v>75</v>
      </c>
      <c r="AG22" s="81"/>
      <c r="AH22" s="82"/>
      <c r="AI22" s="82"/>
      <c r="AJ22" s="82"/>
      <c r="AK22" s="82"/>
      <c r="AL22" s="75">
        <v>70.91</v>
      </c>
      <c r="AM22" s="81"/>
      <c r="AN22" s="82"/>
      <c r="AO22" s="82"/>
      <c r="AP22" s="82"/>
      <c r="AQ22" s="82"/>
      <c r="AR22" s="75">
        <v>28.8</v>
      </c>
      <c r="AS22" s="81"/>
      <c r="AT22" s="82"/>
      <c r="AU22" s="82"/>
      <c r="AV22" s="82"/>
      <c r="AW22" s="82"/>
      <c r="AX22" s="75">
        <v>33.840000000000003</v>
      </c>
      <c r="AY22" s="81"/>
      <c r="AZ22" s="82"/>
      <c r="BA22" s="82"/>
      <c r="BB22" s="82"/>
      <c r="BC22" s="82"/>
      <c r="BD22" s="75">
        <v>46.09</v>
      </c>
      <c r="BE22" s="81"/>
      <c r="BF22" s="82"/>
      <c r="BG22" s="82"/>
      <c r="BH22" s="82"/>
      <c r="BI22" s="82"/>
      <c r="BJ22" s="75">
        <v>50.26</v>
      </c>
      <c r="BK22" s="81"/>
      <c r="BL22" s="82"/>
      <c r="BM22" s="82"/>
      <c r="BN22" s="82"/>
      <c r="BO22" s="82"/>
      <c r="BP22" s="75">
        <v>37.979999999999997</v>
      </c>
      <c r="BQ22" s="81"/>
      <c r="BR22" s="82"/>
      <c r="BS22" s="82"/>
      <c r="BT22" s="82"/>
      <c r="BU22" s="82"/>
      <c r="BV22" s="75">
        <v>74.28</v>
      </c>
      <c r="BW22" s="81"/>
      <c r="BX22" s="82"/>
      <c r="BY22" s="82"/>
      <c r="BZ22" s="82"/>
      <c r="CA22" s="82"/>
      <c r="CB22" s="75"/>
    </row>
    <row r="23" spans="2:80" hidden="1">
      <c r="B23" s="24" t="s">
        <v>14</v>
      </c>
      <c r="C23" s="81"/>
      <c r="D23" s="82"/>
      <c r="E23" s="82"/>
      <c r="F23" s="82"/>
      <c r="G23" s="82"/>
      <c r="H23" s="75">
        <v>3.1</v>
      </c>
      <c r="I23" s="81"/>
      <c r="J23" s="82"/>
      <c r="K23" s="82"/>
      <c r="L23" s="82"/>
      <c r="M23" s="82"/>
      <c r="N23" s="75">
        <v>8.6300000000000008</v>
      </c>
      <c r="O23" s="81"/>
      <c r="P23" s="82"/>
      <c r="Q23" s="82"/>
      <c r="R23" s="82"/>
      <c r="S23" s="82"/>
      <c r="T23" s="75">
        <v>6.06</v>
      </c>
      <c r="U23" s="81"/>
      <c r="V23" s="82"/>
      <c r="W23" s="82"/>
      <c r="X23" s="82"/>
      <c r="Y23" s="82"/>
      <c r="Z23" s="75">
        <v>6.86</v>
      </c>
      <c r="AA23" s="81"/>
      <c r="AB23" s="82"/>
      <c r="AC23" s="82"/>
      <c r="AD23" s="82"/>
      <c r="AE23" s="82"/>
      <c r="AF23" s="75">
        <v>4.9400000000000004</v>
      </c>
      <c r="AG23" s="81"/>
      <c r="AH23" s="82"/>
      <c r="AI23" s="82"/>
      <c r="AJ23" s="82"/>
      <c r="AK23" s="82"/>
      <c r="AL23" s="75">
        <v>3.87</v>
      </c>
      <c r="AM23" s="81"/>
      <c r="AN23" s="82"/>
      <c r="AO23" s="82"/>
      <c r="AP23" s="82"/>
      <c r="AQ23" s="82"/>
      <c r="AR23" s="75">
        <v>18.02</v>
      </c>
      <c r="AS23" s="81"/>
      <c r="AT23" s="82"/>
      <c r="AU23" s="82"/>
      <c r="AV23" s="82"/>
      <c r="AW23" s="82"/>
      <c r="AX23" s="75">
        <v>7.77</v>
      </c>
      <c r="AY23" s="81"/>
      <c r="AZ23" s="82"/>
      <c r="BA23" s="82"/>
      <c r="BB23" s="82"/>
      <c r="BC23" s="82"/>
      <c r="BD23" s="75">
        <v>18.770000000000003</v>
      </c>
      <c r="BE23" s="81"/>
      <c r="BF23" s="82"/>
      <c r="BG23" s="82"/>
      <c r="BH23" s="82"/>
      <c r="BI23" s="82"/>
      <c r="BJ23" s="75">
        <v>18.740000000000002</v>
      </c>
      <c r="BK23" s="81"/>
      <c r="BL23" s="82"/>
      <c r="BM23" s="82"/>
      <c r="BN23" s="82"/>
      <c r="BO23" s="82"/>
      <c r="BP23" s="75">
        <v>13.76</v>
      </c>
      <c r="BQ23" s="81"/>
      <c r="BR23" s="82"/>
      <c r="BS23" s="82"/>
      <c r="BT23" s="82"/>
      <c r="BU23" s="82"/>
      <c r="BV23" s="75">
        <v>5.33</v>
      </c>
      <c r="BW23" s="81"/>
      <c r="BX23" s="82"/>
      <c r="BY23" s="82"/>
      <c r="BZ23" s="82"/>
      <c r="CA23" s="82"/>
      <c r="CB23" s="75"/>
    </row>
    <row r="24" spans="2:80" hidden="1">
      <c r="B24" s="24" t="s">
        <v>42</v>
      </c>
      <c r="C24" s="81"/>
      <c r="D24" s="82"/>
      <c r="E24" s="82"/>
      <c r="F24" s="82"/>
      <c r="G24" s="82"/>
      <c r="H24" s="75">
        <v>1.0699999999999998</v>
      </c>
      <c r="I24" s="81"/>
      <c r="J24" s="82"/>
      <c r="K24" s="82"/>
      <c r="L24" s="82"/>
      <c r="M24" s="82"/>
      <c r="N24" s="75">
        <v>25.82</v>
      </c>
      <c r="O24" s="81"/>
      <c r="P24" s="82"/>
      <c r="Q24" s="82"/>
      <c r="R24" s="82"/>
      <c r="S24" s="82"/>
      <c r="T24" s="75">
        <v>4.55</v>
      </c>
      <c r="U24" s="81"/>
      <c r="V24" s="82"/>
      <c r="W24" s="82"/>
      <c r="X24" s="82"/>
      <c r="Y24" s="82"/>
      <c r="Z24" s="75">
        <v>21.21</v>
      </c>
      <c r="AA24" s="81"/>
      <c r="AB24" s="82"/>
      <c r="AC24" s="82"/>
      <c r="AD24" s="82"/>
      <c r="AE24" s="82"/>
      <c r="AF24" s="75">
        <v>11.129999999999999</v>
      </c>
      <c r="AG24" s="81"/>
      <c r="AH24" s="82"/>
      <c r="AI24" s="82"/>
      <c r="AJ24" s="82"/>
      <c r="AK24" s="82"/>
      <c r="AL24" s="75">
        <v>12.709999999999997</v>
      </c>
      <c r="AM24" s="81"/>
      <c r="AN24" s="82"/>
      <c r="AO24" s="82"/>
      <c r="AP24" s="82"/>
      <c r="AQ24" s="82"/>
      <c r="AR24" s="75">
        <v>27.41</v>
      </c>
      <c r="AS24" s="81"/>
      <c r="AT24" s="82"/>
      <c r="AU24" s="82"/>
      <c r="AV24" s="82"/>
      <c r="AW24" s="82"/>
      <c r="AX24" s="75">
        <v>4.4500000000000011</v>
      </c>
      <c r="AY24" s="81"/>
      <c r="AZ24" s="82"/>
      <c r="BA24" s="82"/>
      <c r="BB24" s="82"/>
      <c r="BC24" s="82"/>
      <c r="BD24" s="75">
        <v>25.999999999999996</v>
      </c>
      <c r="BE24" s="81"/>
      <c r="BF24" s="82"/>
      <c r="BG24" s="82"/>
      <c r="BH24" s="82"/>
      <c r="BI24" s="82"/>
      <c r="BJ24" s="75">
        <v>16.579999999999998</v>
      </c>
      <c r="BK24" s="81"/>
      <c r="BL24" s="82"/>
      <c r="BM24" s="82"/>
      <c r="BN24" s="82"/>
      <c r="BO24" s="82"/>
      <c r="BP24" s="75">
        <v>19.950000000000003</v>
      </c>
      <c r="BQ24" s="81"/>
      <c r="BR24" s="82"/>
      <c r="BS24" s="82"/>
      <c r="BT24" s="82"/>
      <c r="BU24" s="82"/>
      <c r="BV24" s="75">
        <v>6.75</v>
      </c>
      <c r="BW24" s="81"/>
      <c r="BX24" s="82"/>
      <c r="BY24" s="82"/>
      <c r="BZ24" s="82"/>
      <c r="CA24" s="82"/>
      <c r="CB24" s="75"/>
    </row>
    <row r="25" spans="2:80" s="5" customFormat="1" ht="12.75">
      <c r="B25" s="30" t="s">
        <v>43</v>
      </c>
      <c r="C25" s="66"/>
      <c r="D25" s="67"/>
      <c r="E25" s="67"/>
      <c r="F25" s="67"/>
      <c r="G25" s="67"/>
      <c r="H25" s="68"/>
      <c r="I25" s="66"/>
      <c r="J25" s="67"/>
      <c r="K25" s="67"/>
      <c r="L25" s="67"/>
      <c r="M25" s="67"/>
      <c r="N25" s="68"/>
      <c r="O25" s="66"/>
      <c r="P25" s="67"/>
      <c r="Q25" s="67"/>
      <c r="R25" s="67"/>
      <c r="S25" s="67"/>
      <c r="T25" s="68"/>
      <c r="U25" s="66"/>
      <c r="V25" s="67"/>
      <c r="W25" s="67"/>
      <c r="X25" s="67"/>
      <c r="Y25" s="67"/>
      <c r="Z25" s="68"/>
      <c r="AA25" s="66"/>
      <c r="AB25" s="67"/>
      <c r="AC25" s="67"/>
      <c r="AD25" s="67"/>
      <c r="AE25" s="67"/>
      <c r="AF25" s="68"/>
      <c r="AG25" s="66"/>
      <c r="AH25" s="67"/>
      <c r="AI25" s="67"/>
      <c r="AJ25" s="67"/>
      <c r="AK25" s="67"/>
      <c r="AL25" s="68"/>
      <c r="AM25" s="66"/>
      <c r="AN25" s="67"/>
      <c r="AO25" s="67"/>
      <c r="AP25" s="67"/>
      <c r="AQ25" s="67"/>
      <c r="AR25" s="68"/>
      <c r="AS25" s="66"/>
      <c r="AT25" s="67"/>
      <c r="AU25" s="67"/>
      <c r="AV25" s="67"/>
      <c r="AW25" s="67"/>
      <c r="AX25" s="68"/>
      <c r="AY25" s="66"/>
      <c r="AZ25" s="67"/>
      <c r="BA25" s="67"/>
      <c r="BB25" s="67"/>
      <c r="BC25" s="67"/>
      <c r="BD25" s="68"/>
      <c r="BE25" s="66"/>
      <c r="BF25" s="67"/>
      <c r="BG25" s="67"/>
      <c r="BH25" s="67"/>
      <c r="BI25" s="67"/>
      <c r="BJ25" s="68"/>
      <c r="BK25" s="66"/>
      <c r="BL25" s="67"/>
      <c r="BM25" s="67"/>
      <c r="BN25" s="67"/>
      <c r="BO25" s="67"/>
      <c r="BP25" s="68"/>
      <c r="BQ25" s="66"/>
      <c r="BR25" s="67"/>
      <c r="BS25" s="67"/>
      <c r="BT25" s="67"/>
      <c r="BU25" s="67"/>
      <c r="BV25" s="68"/>
      <c r="BW25" s="66"/>
      <c r="BX25" s="67"/>
      <c r="BY25" s="67"/>
      <c r="BZ25" s="67"/>
      <c r="CA25" s="67"/>
      <c r="CB25" s="68"/>
    </row>
    <row r="26" spans="2:80" s="15" customFormat="1">
      <c r="B26" s="28" t="s">
        <v>2</v>
      </c>
      <c r="C26" s="83">
        <v>12424.362999999999</v>
      </c>
      <c r="D26" s="84">
        <v>15419.866</v>
      </c>
      <c r="E26" s="84">
        <v>16830.526000000002</v>
      </c>
      <c r="F26" s="84">
        <v>14406.064</v>
      </c>
      <c r="G26" s="84">
        <v>17287.276800000003</v>
      </c>
      <c r="H26" s="72">
        <v>21609.096000000005</v>
      </c>
      <c r="I26" s="83">
        <v>37314.699999999997</v>
      </c>
      <c r="J26" s="84">
        <v>50808.9</v>
      </c>
      <c r="K26" s="84">
        <v>54275.199999999997</v>
      </c>
      <c r="L26" s="84">
        <v>47256.800000000003</v>
      </c>
      <c r="M26" s="84">
        <v>53719.991999999998</v>
      </c>
      <c r="N26" s="72">
        <v>61017.267849999997</v>
      </c>
      <c r="O26" s="83">
        <v>5124.28</v>
      </c>
      <c r="P26" s="84">
        <v>6848.86</v>
      </c>
      <c r="Q26" s="84">
        <v>9357.99</v>
      </c>
      <c r="R26" s="84">
        <v>7914.85</v>
      </c>
      <c r="S26" s="84">
        <v>9480.1484999999993</v>
      </c>
      <c r="T26" s="72">
        <v>12719.148499999999</v>
      </c>
      <c r="U26" s="83">
        <v>43597.5</v>
      </c>
      <c r="V26" s="84">
        <v>68021.899999999994</v>
      </c>
      <c r="W26" s="84">
        <v>79720.600000000006</v>
      </c>
      <c r="X26" s="84">
        <v>76818.3</v>
      </c>
      <c r="Y26" s="84">
        <v>88130.690631214151</v>
      </c>
      <c r="Z26" s="72">
        <v>92059.087371023372</v>
      </c>
      <c r="AA26" s="83">
        <v>11212.901</v>
      </c>
      <c r="AB26" s="84">
        <v>18584.282999999999</v>
      </c>
      <c r="AC26" s="84">
        <v>30291.462</v>
      </c>
      <c r="AD26" s="84">
        <v>19511.429</v>
      </c>
      <c r="AE26" s="84">
        <v>21462.571899999999</v>
      </c>
      <c r="AF26" s="72">
        <v>22535.700495000001</v>
      </c>
      <c r="AG26" s="83">
        <v>27840.6</v>
      </c>
      <c r="AH26" s="84">
        <v>36857.1</v>
      </c>
      <c r="AI26" s="84">
        <v>44640.3</v>
      </c>
      <c r="AJ26" s="84">
        <v>37943.800000000003</v>
      </c>
      <c r="AK26" s="84">
        <v>43222.345390093906</v>
      </c>
      <c r="AL26" s="72">
        <v>49462.640809238459</v>
      </c>
      <c r="AM26" s="83">
        <v>11331.1</v>
      </c>
      <c r="AN26" s="84">
        <v>14533.6</v>
      </c>
      <c r="AO26" s="84">
        <v>20774</v>
      </c>
      <c r="AP26" s="84">
        <v>20650.099999999999</v>
      </c>
      <c r="AQ26" s="84">
        <v>25479.200833333332</v>
      </c>
      <c r="AR26" s="72">
        <v>30892.734791666666</v>
      </c>
      <c r="AS26" s="83">
        <v>9246.6</v>
      </c>
      <c r="AT26" s="84">
        <v>15713.1</v>
      </c>
      <c r="AU26" s="84">
        <v>16165.7</v>
      </c>
      <c r="AV26" s="84">
        <v>14446.7</v>
      </c>
      <c r="AW26" s="84">
        <v>16198.362375000001</v>
      </c>
      <c r="AX26" s="72">
        <v>18709.108543125003</v>
      </c>
      <c r="AY26" s="83">
        <v>45770</v>
      </c>
      <c r="AZ26" s="84">
        <v>52995</v>
      </c>
      <c r="BA26" s="84">
        <v>64920</v>
      </c>
      <c r="BB26" s="84">
        <v>76658</v>
      </c>
      <c r="BC26" s="84">
        <v>88290.519565217372</v>
      </c>
      <c r="BD26" s="72">
        <v>103547.61090278531</v>
      </c>
      <c r="BE26" s="83">
        <v>84000.4</v>
      </c>
      <c r="BF26" s="84">
        <v>124336.6</v>
      </c>
      <c r="BG26" s="84">
        <v>148702.5</v>
      </c>
      <c r="BH26" s="84">
        <v>131385.20000000001</v>
      </c>
      <c r="BI26" s="84">
        <v>153771.59671737059</v>
      </c>
      <c r="BJ26" s="72">
        <v>178622.3836080562</v>
      </c>
      <c r="BK26" s="83">
        <v>101998</v>
      </c>
      <c r="BL26" s="84">
        <v>126221.2</v>
      </c>
      <c r="BM26" s="84">
        <v>167890</v>
      </c>
      <c r="BN26" s="84">
        <v>154210</v>
      </c>
      <c r="BO26" s="84">
        <v>156917.6641865581</v>
      </c>
      <c r="BP26" s="72">
        <v>167003.03432443141</v>
      </c>
      <c r="BQ26" s="83">
        <v>9542.5810000000001</v>
      </c>
      <c r="BR26" s="84">
        <v>16155.118</v>
      </c>
      <c r="BS26" s="84">
        <v>20727.32</v>
      </c>
      <c r="BT26" s="84">
        <v>18999.571</v>
      </c>
      <c r="BU26" s="84">
        <v>25192.941827999999</v>
      </c>
      <c r="BV26" s="72">
        <v>29897.219738799999</v>
      </c>
      <c r="BW26" s="83">
        <f t="shared" ref="BW26:CB26" ca="1" si="38">SUMIF($B$8:$AX$59,BW$8,$B26:$AX26)</f>
        <v>158092.04399999999</v>
      </c>
      <c r="BX26" s="84">
        <f t="shared" ca="1" si="38"/>
        <v>226787.60900000003</v>
      </c>
      <c r="BY26" s="84">
        <f t="shared" ca="1" si="38"/>
        <v>272055.77799999999</v>
      </c>
      <c r="BZ26" s="84">
        <f t="shared" ca="1" si="38"/>
        <v>238948.04300000003</v>
      </c>
      <c r="CA26" s="84">
        <f t="shared" ca="1" si="38"/>
        <v>274980.58842964139</v>
      </c>
      <c r="CB26" s="72">
        <f t="shared" ca="1" si="38"/>
        <v>309004.78436005343</v>
      </c>
    </row>
    <row r="27" spans="2:80" s="17" customFormat="1">
      <c r="B27" s="89" t="s">
        <v>35</v>
      </c>
      <c r="C27" s="85"/>
      <c r="D27" s="86">
        <f t="shared" ref="D27:H27" si="39">IF(AND(C26&lt;0,D26&gt;0),"LP",IF(AND(C26&gt;0,D26&lt;0),"PL",IF(OR(C26&lt;0,D26&lt;0),"Loss",IF(ISERROR((+D26/C26-1)*100),"NA",(+D26/C26-1)*100))))</f>
        <v>24.109912113804157</v>
      </c>
      <c r="E27" s="86">
        <f t="shared" si="39"/>
        <v>9.1483285263309178</v>
      </c>
      <c r="F27" s="86">
        <f t="shared" si="39"/>
        <v>-14.405146933613366</v>
      </c>
      <c r="G27" s="86">
        <f t="shared" si="39"/>
        <v>20.000000000000018</v>
      </c>
      <c r="H27" s="87">
        <f t="shared" si="39"/>
        <v>25</v>
      </c>
      <c r="I27" s="85"/>
      <c r="J27" s="86">
        <f t="shared" ref="J27:N27" si="40">IF(AND(I26&lt;0,J26&gt;0),"LP",IF(AND(I26&gt;0,J26&lt;0),"PL",IF(OR(I26&lt;0,J26&lt;0),"Loss",IF(ISERROR((+J26/I26-1)*100),"NA",(+J26/I26-1)*100))))</f>
        <v>36.16322789678064</v>
      </c>
      <c r="K27" s="86">
        <f t="shared" si="40"/>
        <v>6.8222299636480965</v>
      </c>
      <c r="L27" s="86">
        <f t="shared" si="40"/>
        <v>-12.931136135841037</v>
      </c>
      <c r="M27" s="86">
        <f t="shared" si="40"/>
        <v>13.676744934062391</v>
      </c>
      <c r="N27" s="87">
        <f t="shared" si="40"/>
        <v>13.583910902295004</v>
      </c>
      <c r="O27" s="85"/>
      <c r="P27" s="86">
        <f t="shared" ref="P27" si="41">IF(AND(O26&lt;0,P26&gt;0),"LP",IF(AND(O26&gt;0,P26&lt;0),"PL",IF(OR(O26&lt;0,P26&lt;0),"Loss",IF(ISERROR((+P26/O26-1)*100),"NA",(+P26/O26-1)*100))))</f>
        <v>33.655069590264389</v>
      </c>
      <c r="Q27" s="86">
        <f t="shared" ref="Q27" si="42">IF(AND(P26&lt;0,Q26&gt;0),"LP",IF(AND(P26&gt;0,Q26&lt;0),"PL",IF(OR(P26&lt;0,Q26&lt;0),"Loss",IF(ISERROR((+Q26/P26-1)*100),"NA",(+Q26/P26-1)*100))))</f>
        <v>36.635732078039275</v>
      </c>
      <c r="R27" s="86">
        <f t="shared" ref="R27" si="43">IF(AND(Q26&lt;0,R26&gt;0),"LP",IF(AND(Q26&gt;0,R26&lt;0),"PL",IF(OR(Q26&lt;0,R26&lt;0),"Loss",IF(ISERROR((+R26/Q26-1)*100),"NA",(+R26/Q26-1)*100))))</f>
        <v>-15.421474055860285</v>
      </c>
      <c r="S27" s="86">
        <f t="shared" ref="S27" si="44">IF(AND(R26&lt;0,S26&gt;0),"LP",IF(AND(R26&gt;0,S26&lt;0),"PL",IF(OR(R26&lt;0,S26&lt;0),"Loss",IF(ISERROR((+S26/R26-1)*100),"NA",(+S26/R26-1)*100))))</f>
        <v>19.776729818000337</v>
      </c>
      <c r="T27" s="87">
        <f t="shared" ref="T27" si="45">IF(AND(S26&lt;0,T26&gt;0),"LP",IF(AND(S26&gt;0,T26&lt;0),"PL",IF(OR(S26&lt;0,T26&lt;0),"Loss",IF(ISERROR((+T26/S26-1)*100),"NA",(+T26/S26-1)*100))))</f>
        <v>34.166131469354099</v>
      </c>
      <c r="U27" s="85"/>
      <c r="V27" s="86">
        <f t="shared" ref="V27:Z27" si="46">IF(AND(U26&lt;0,V26&gt;0),"LP",IF(AND(U26&gt;0,V26&lt;0),"PL",IF(OR(U26&lt;0,V26&lt;0),"Loss",IF(ISERROR((+V26/U26-1)*100),"NA",(+V26/U26-1)*100))))</f>
        <v>56.022478353116554</v>
      </c>
      <c r="W27" s="86">
        <f t="shared" si="46"/>
        <v>17.198431681561388</v>
      </c>
      <c r="X27" s="86">
        <f t="shared" si="46"/>
        <v>-3.6405897597358794</v>
      </c>
      <c r="Y27" s="86">
        <f t="shared" si="46"/>
        <v>14.726166331738844</v>
      </c>
      <c r="Z27" s="87">
        <f t="shared" si="46"/>
        <v>4.4574673268449994</v>
      </c>
      <c r="AA27" s="85"/>
      <c r="AB27" s="86">
        <f t="shared" ref="AB27:AF27" si="47">IF(AND(AA26&lt;0,AB26&gt;0),"LP",IF(AND(AA26&gt;0,AB26&lt;0),"PL",IF(OR(AA26&lt;0,AB26&lt;0),"Loss",IF(ISERROR((+AB26/AA26-1)*100),"NA",(+AB26/AA26-1)*100))))</f>
        <v>65.740186237263657</v>
      </c>
      <c r="AC27" s="86">
        <f t="shared" si="47"/>
        <v>62.995053400768811</v>
      </c>
      <c r="AD27" s="86">
        <f t="shared" si="47"/>
        <v>-35.587694644781422</v>
      </c>
      <c r="AE27" s="86">
        <f t="shared" si="47"/>
        <v>9.9999999999999858</v>
      </c>
      <c r="AF27" s="87">
        <f t="shared" si="47"/>
        <v>5.0000000000000044</v>
      </c>
      <c r="AG27" s="85"/>
      <c r="AH27" s="86">
        <f t="shared" ref="AH27:AL27" si="48">IF(AND(AG26&lt;0,AH26&gt;0),"LP",IF(AND(AG26&gt;0,AH26&lt;0),"PL",IF(OR(AG26&lt;0,AH26&lt;0),"Loss",IF(ISERROR((+AH26/AG26-1)*100),"NA",(+AH26/AG26-1)*100))))</f>
        <v>32.386155470787273</v>
      </c>
      <c r="AI27" s="86">
        <f t="shared" si="48"/>
        <v>21.117233857248685</v>
      </c>
      <c r="AJ27" s="86">
        <f t="shared" si="48"/>
        <v>-15.001019258383119</v>
      </c>
      <c r="AK27" s="86">
        <f t="shared" si="48"/>
        <v>13.911483272876989</v>
      </c>
      <c r="AL27" s="87">
        <f t="shared" si="48"/>
        <v>14.437660341714743</v>
      </c>
      <c r="AM27" s="85"/>
      <c r="AN27" s="86">
        <f t="shared" ref="AN27:AR27" si="49">IF(AND(AM26&lt;0,AN26&gt;0),"LP",IF(AND(AM26&gt;0,AN26&lt;0),"PL",IF(OR(AM26&lt;0,AN26&lt;0),"Loss",IF(ISERROR((+AN26/AM26-1)*100),"NA",(+AN26/AM26-1)*100))))</f>
        <v>28.262922399413991</v>
      </c>
      <c r="AO27" s="86">
        <f t="shared" si="49"/>
        <v>42.937744261573172</v>
      </c>
      <c r="AP27" s="86">
        <f t="shared" si="49"/>
        <v>-0.59641860017329851</v>
      </c>
      <c r="AQ27" s="86">
        <f t="shared" si="49"/>
        <v>23.38536294416653</v>
      </c>
      <c r="AR27" s="87">
        <f t="shared" si="49"/>
        <v>21.246875024632029</v>
      </c>
      <c r="AS27" s="85"/>
      <c r="AT27" s="86">
        <f t="shared" ref="AT27:AX27" si="50">IF(AND(AS26&lt;0,AT26&gt;0),"LP",IF(AND(AS26&gt;0,AT26&lt;0),"PL",IF(OR(AS26&lt;0,AT26&lt;0),"Loss",IF(ISERROR((+AT26/AS26-1)*100),"NA",(+AT26/AS26-1)*100))))</f>
        <v>69.933813509830628</v>
      </c>
      <c r="AU27" s="86">
        <f t="shared" si="50"/>
        <v>2.8803991573909782</v>
      </c>
      <c r="AV27" s="86">
        <f t="shared" si="50"/>
        <v>-10.633625515752488</v>
      </c>
      <c r="AW27" s="86">
        <f t="shared" si="50"/>
        <v>12.125000000000007</v>
      </c>
      <c r="AX27" s="87">
        <f t="shared" si="50"/>
        <v>15.500000000000025</v>
      </c>
      <c r="AY27" s="85"/>
      <c r="AZ27" s="86">
        <f t="shared" ref="AZ27" si="51">IF(AND(AY26&lt;0,AZ26&gt;0),"LP",IF(AND(AY26&gt;0,AZ26&lt;0),"PL",IF(OR(AY26&lt;0,AZ26&lt;0),"Loss",IF(ISERROR((+AZ26/AY26-1)*100),"NA",(+AZ26/AY26-1)*100))))</f>
        <v>15.785448984050699</v>
      </c>
      <c r="BA27" s="86">
        <f t="shared" ref="BA27" si="52">IF(AND(AZ26&lt;0,BA26&gt;0),"LP",IF(AND(AZ26&gt;0,BA26&lt;0),"PL",IF(OR(AZ26&lt;0,BA26&lt;0),"Loss",IF(ISERROR((+BA26/AZ26-1)*100),"NA",(+BA26/AZ26-1)*100))))</f>
        <v>22.502122841777528</v>
      </c>
      <c r="BB27" s="86">
        <f t="shared" ref="BB27" si="53">IF(AND(BA26&lt;0,BB26&gt;0),"LP",IF(AND(BA26&gt;0,BB26&lt;0),"PL",IF(OR(BA26&lt;0,BB26&lt;0),"Loss",IF(ISERROR((+BB26/BA26-1)*100),"NA",(+BB26/BA26-1)*100))))</f>
        <v>18.080714725816382</v>
      </c>
      <c r="BC27" s="86">
        <f t="shared" ref="BC27" si="54">IF(AND(BB26&lt;0,BC26&gt;0),"LP",IF(AND(BB26&gt;0,BC26&lt;0),"PL",IF(OR(BB26&lt;0,BC26&lt;0),"Loss",IF(ISERROR((+BC26/BB26-1)*100),"NA",(+BC26/BB26-1)*100))))</f>
        <v>15.174566992639216</v>
      </c>
      <c r="BD27" s="87">
        <f t="shared" ref="BD27" si="55">IF(AND(BC26&lt;0,BD26&gt;0),"LP",IF(AND(BC26&gt;0,BD26&lt;0),"PL",IF(OR(BC26&lt;0,BD26&lt;0),"Loss",IF(ISERROR((+BD26/BC26-1)*100),"NA",(+BD26/BC26-1)*100))))</f>
        <v>17.280554483879797</v>
      </c>
      <c r="BE27" s="85"/>
      <c r="BF27" s="86">
        <f t="shared" ref="BF27" si="56">IF(AND(BE26&lt;0,BF26&gt;0),"LP",IF(AND(BE26&gt;0,BF26&lt;0),"PL",IF(OR(BE26&lt;0,BF26&lt;0),"Loss",IF(ISERROR((+BF26/BE26-1)*100),"NA",(+BF26/BE26-1)*100))))</f>
        <v>48.019057052109289</v>
      </c>
      <c r="BG27" s="86">
        <f t="shared" ref="BG27" si="57">IF(AND(BF26&lt;0,BG26&gt;0),"LP",IF(AND(BF26&gt;0,BG26&lt;0),"PL",IF(OR(BF26&lt;0,BG26&lt;0),"Loss",IF(ISERROR((+BG26/BF26-1)*100),"NA",(+BG26/BF26-1)*100))))</f>
        <v>19.596723732191478</v>
      </c>
      <c r="BH27" s="86">
        <f t="shared" ref="BH27" si="58">IF(AND(BG26&lt;0,BH26&gt;0),"LP",IF(AND(BG26&gt;0,BH26&lt;0),"PL",IF(OR(BG26&lt;0,BH26&lt;0),"Loss",IF(ISERROR((+BH26/BG26-1)*100),"NA",(+BH26/BG26-1)*100))))</f>
        <v>-11.645601116322856</v>
      </c>
      <c r="BI27" s="86">
        <f t="shared" ref="BI27" si="59">IF(AND(BH26&lt;0,BI26&gt;0),"LP",IF(AND(BH26&gt;0,BI26&lt;0),"PL",IF(OR(BH26&lt;0,BI26&lt;0),"Loss",IF(ISERROR((+BI26/BH26-1)*100),"NA",(+BI26/BH26-1)*100))))</f>
        <v>17.038750724869001</v>
      </c>
      <c r="BJ27" s="87">
        <f t="shared" ref="BJ27" si="60">IF(AND(BI26&lt;0,BJ26&gt;0),"LP",IF(AND(BI26&gt;0,BJ26&lt;0),"PL",IF(OR(BI26&lt;0,BJ26&lt;0),"Loss",IF(ISERROR((+BJ26/BI26-1)*100),"NA",(+BJ26/BI26-1)*100))))</f>
        <v>16.160843368467393</v>
      </c>
      <c r="BK27" s="85"/>
      <c r="BL27" s="86">
        <f t="shared" ref="BL27" si="61">IF(AND(BK26&lt;0,BL26&gt;0),"LP",IF(AND(BK26&gt;0,BL26&lt;0),"PL",IF(OR(BK26&lt;0,BL26&lt;0),"Loss",IF(ISERROR((+BL26/BK26-1)*100),"NA",(+BL26/BK26-1)*100))))</f>
        <v>23.748700954920675</v>
      </c>
      <c r="BM27" s="86">
        <f t="shared" ref="BM27" si="62">IF(AND(BL26&lt;0,BM26&gt;0),"LP",IF(AND(BL26&gt;0,BM26&lt;0),"PL",IF(OR(BL26&lt;0,BM26&lt;0),"Loss",IF(ISERROR((+BM26/BL26-1)*100),"NA",(+BM26/BL26-1)*100))))</f>
        <v>33.012520876049358</v>
      </c>
      <c r="BN27" s="86">
        <f t="shared" ref="BN27" si="63">IF(AND(BM26&lt;0,BN26&gt;0),"LP",IF(AND(BM26&gt;0,BN26&lt;0),"PL",IF(OR(BM26&lt;0,BN26&lt;0),"Loss",IF(ISERROR((+BN26/BM26-1)*100),"NA",(+BN26/BM26-1)*100))))</f>
        <v>-8.1481922687473904</v>
      </c>
      <c r="BO27" s="86">
        <f t="shared" ref="BO27" si="64">IF(AND(BN26&lt;0,BO26&gt;0),"LP",IF(AND(BN26&gt;0,BO26&lt;0),"PL",IF(OR(BN26&lt;0,BO26&lt;0),"Loss",IF(ISERROR((+BO26/BN26-1)*100),"NA",(+BO26/BN26-1)*100))))</f>
        <v>1.7558291852396657</v>
      </c>
      <c r="BP27" s="87">
        <f t="shared" ref="BP27" si="65">IF(AND(BO26&lt;0,BP26&gt;0),"LP",IF(AND(BO26&gt;0,BP26&lt;0),"PL",IF(OR(BO26&lt;0,BP26&lt;0),"Loss",IF(ISERROR((+BP26/BO26-1)*100),"NA",(+BP26/BO26-1)*100))))</f>
        <v>6.4271732504779688</v>
      </c>
      <c r="BQ27" s="85"/>
      <c r="BR27" s="86">
        <f t="shared" ref="BR27:BV27" si="66">IF(AND(BQ26&lt;0,BR26&gt;0),"LP",IF(AND(BQ26&gt;0,BR26&lt;0),"PL",IF(OR(BQ26&lt;0,BR26&lt;0),"Loss",IF(ISERROR((+BR26/BQ26-1)*100),"NA",(+BR26/BQ26-1)*100))))</f>
        <v>69.295057595004963</v>
      </c>
      <c r="BS27" s="86">
        <f t="shared" si="66"/>
        <v>28.301879317749325</v>
      </c>
      <c r="BT27" s="86">
        <f t="shared" si="66"/>
        <v>-8.3356121293056695</v>
      </c>
      <c r="BU27" s="86">
        <f t="shared" si="66"/>
        <v>32.597424583955068</v>
      </c>
      <c r="BV27" s="87">
        <f t="shared" si="66"/>
        <v>18.67299953660655</v>
      </c>
      <c r="BW27" s="85"/>
      <c r="BX27" s="86">
        <f t="shared" ref="BX27:CB27" ca="1" si="67">IF(AND(BW26&lt;0,BX26&gt;0),"LP",IF(AND(BW26&gt;0,BX26&lt;0),"PL",IF(OR(BW26&lt;0,BX26&lt;0),"Loss",IF(ISERROR((+BX26/BW26-1)*100),"NA",(+BX26/BW26-1)*100))))</f>
        <v>43.452891911499371</v>
      </c>
      <c r="BY27" s="86">
        <f t="shared" ca="1" si="67"/>
        <v>19.960600669324901</v>
      </c>
      <c r="BZ27" s="86">
        <f t="shared" ca="1" si="67"/>
        <v>-12.169465851227013</v>
      </c>
      <c r="CA27" s="86">
        <f t="shared" ca="1" si="67"/>
        <v>15.079657057346708</v>
      </c>
      <c r="CB27" s="87">
        <f t="shared" ca="1" si="67"/>
        <v>12.373308285038354</v>
      </c>
    </row>
    <row r="28" spans="2:80" s="15" customFormat="1">
      <c r="B28" s="28" t="s">
        <v>3</v>
      </c>
      <c r="C28" s="83">
        <v>4291.3349999999991</v>
      </c>
      <c r="D28" s="84">
        <v>3251.601999999999</v>
      </c>
      <c r="E28" s="84">
        <v>3438.591000000004</v>
      </c>
      <c r="F28" s="84">
        <v>2507.3460000000014</v>
      </c>
      <c r="G28" s="84">
        <v>3479.3972240000021</v>
      </c>
      <c r="H28" s="72">
        <v>4441.1609516000026</v>
      </c>
      <c r="I28" s="83">
        <v>9171.1999999999971</v>
      </c>
      <c r="J28" s="84">
        <v>9114.4000000000015</v>
      </c>
      <c r="K28" s="84">
        <v>7748.5</v>
      </c>
      <c r="L28" s="84">
        <v>6366.9000000000015</v>
      </c>
      <c r="M28" s="84">
        <v>9067.3141800000012</v>
      </c>
      <c r="N28" s="72">
        <v>11139.524646537502</v>
      </c>
      <c r="O28" s="83">
        <v>2589.54</v>
      </c>
      <c r="P28" s="84">
        <v>2998.88</v>
      </c>
      <c r="Q28" s="84">
        <v>4020.9499999999989</v>
      </c>
      <c r="R28" s="84">
        <v>3320.6500000000005</v>
      </c>
      <c r="S28" s="84">
        <v>4010.1028155000004</v>
      </c>
      <c r="T28" s="72">
        <v>5017.7040832500006</v>
      </c>
      <c r="U28" s="83">
        <v>12470.299999999996</v>
      </c>
      <c r="V28" s="84">
        <v>16035.799999999996</v>
      </c>
      <c r="W28" s="84">
        <v>12893.800000000003</v>
      </c>
      <c r="X28" s="84">
        <v>11232.800000000003</v>
      </c>
      <c r="Y28" s="84">
        <v>13447.554755653386</v>
      </c>
      <c r="Z28" s="72">
        <v>16372.806368013116</v>
      </c>
      <c r="AA28" s="83">
        <v>1920.6949999999997</v>
      </c>
      <c r="AB28" s="84">
        <v>3485.2400000000016</v>
      </c>
      <c r="AC28" s="84">
        <v>7812.7350000000006</v>
      </c>
      <c r="AD28" s="84">
        <v>4808.4759999999987</v>
      </c>
      <c r="AE28" s="84">
        <v>4772.4742619999997</v>
      </c>
      <c r="AF28" s="72">
        <v>4715.4550625999982</v>
      </c>
      <c r="AG28" s="83">
        <v>4488.299999999992</v>
      </c>
      <c r="AH28" s="84">
        <v>4007.1000000000058</v>
      </c>
      <c r="AI28" s="84">
        <v>5682.8000000000029</v>
      </c>
      <c r="AJ28" s="84">
        <v>4622.2000000000044</v>
      </c>
      <c r="AK28" s="84">
        <v>5473.9084203300008</v>
      </c>
      <c r="AL28" s="72">
        <v>6289.1931656175802</v>
      </c>
      <c r="AM28" s="83">
        <v>3108.4000000000015</v>
      </c>
      <c r="AN28" s="84">
        <v>3548.1000000000022</v>
      </c>
      <c r="AO28" s="84">
        <v>5503.0999999999985</v>
      </c>
      <c r="AP28" s="84">
        <v>3982.7999999999993</v>
      </c>
      <c r="AQ28" s="84">
        <v>5361.4762833333334</v>
      </c>
      <c r="AR28" s="72">
        <v>6966.265597083333</v>
      </c>
      <c r="AS28" s="83">
        <v>1269.3000000000002</v>
      </c>
      <c r="AT28" s="84">
        <v>2828.9999999999982</v>
      </c>
      <c r="AU28" s="84">
        <v>2490.2999999999993</v>
      </c>
      <c r="AV28" s="84">
        <v>1903.5</v>
      </c>
      <c r="AW28" s="84">
        <v>2244.5737306454412</v>
      </c>
      <c r="AX28" s="72">
        <v>2869.4145259332254</v>
      </c>
      <c r="AY28" s="83">
        <v>10122</v>
      </c>
      <c r="AZ28" s="84">
        <v>11424</v>
      </c>
      <c r="BA28" s="84">
        <v>15421</v>
      </c>
      <c r="BB28" s="84">
        <v>20146</v>
      </c>
      <c r="BC28" s="84">
        <v>23565.010274456552</v>
      </c>
      <c r="BD28" s="72">
        <v>28427.417606326242</v>
      </c>
      <c r="BE28" s="83">
        <v>21333.299999999996</v>
      </c>
      <c r="BF28" s="84">
        <v>31032.000000000015</v>
      </c>
      <c r="BG28" s="84">
        <v>36332</v>
      </c>
      <c r="BH28" s="84">
        <v>26608.200000000026</v>
      </c>
      <c r="BI28" s="84">
        <v>30982.78101248703</v>
      </c>
      <c r="BJ28" s="72">
        <v>39723.396875831968</v>
      </c>
      <c r="BK28" s="83">
        <v>15006.399999999994</v>
      </c>
      <c r="BL28" s="84">
        <v>23046.299999999988</v>
      </c>
      <c r="BM28" s="84">
        <v>38220</v>
      </c>
      <c r="BN28" s="84">
        <v>28470</v>
      </c>
      <c r="BO28" s="84">
        <v>25650.796535047004</v>
      </c>
      <c r="BP28" s="72">
        <v>31576.824195714522</v>
      </c>
      <c r="BQ28" s="83">
        <v>3525.26</v>
      </c>
      <c r="BR28" s="84">
        <v>4340.885000000002</v>
      </c>
      <c r="BS28" s="84">
        <v>5711.8339999999989</v>
      </c>
      <c r="BT28" s="84">
        <v>4700.9500000000007</v>
      </c>
      <c r="BU28" s="84">
        <v>6316.5386575399971</v>
      </c>
      <c r="BV28" s="72">
        <v>7845.2193277219994</v>
      </c>
      <c r="BW28" s="83">
        <f t="shared" ref="BW28:CB28" ca="1" si="68">SUMIF($B$8:$AX$59,BW$8,$B28:$AX28)</f>
        <v>39309.069999999985</v>
      </c>
      <c r="BX28" s="84">
        <f t="shared" ca="1" si="68"/>
        <v>45270.122000000003</v>
      </c>
      <c r="BY28" s="84">
        <f t="shared" ca="1" si="68"/>
        <v>49590.776000000013</v>
      </c>
      <c r="BZ28" s="84">
        <f t="shared" ca="1" si="68"/>
        <v>38744.672000000006</v>
      </c>
      <c r="CA28" s="84">
        <f t="shared" ca="1" si="68"/>
        <v>47856.801671462163</v>
      </c>
      <c r="CB28" s="72">
        <f t="shared" ca="1" si="68"/>
        <v>57811.524400634764</v>
      </c>
    </row>
    <row r="29" spans="2:80" s="17" customFormat="1">
      <c r="B29" s="88" t="s">
        <v>35</v>
      </c>
      <c r="C29" s="85"/>
      <c r="D29" s="86">
        <f t="shared" ref="D29:H29" si="69">IF(AND(C28&lt;0,D28&gt;0),"LP",IF(AND(C28&gt;0,D28&lt;0),"PL",IF(OR(C28&lt;0,D28&lt;0),"Loss",IF(ISERROR((+D28/C28-1)*100),"NA",(+D28/C28-1)*100))))</f>
        <v>-24.228660778056256</v>
      </c>
      <c r="E29" s="86">
        <f t="shared" si="69"/>
        <v>5.750673052852262</v>
      </c>
      <c r="F29" s="86">
        <f t="shared" si="69"/>
        <v>-27.082168248564642</v>
      </c>
      <c r="G29" s="86">
        <f t="shared" si="69"/>
        <v>38.768132678936219</v>
      </c>
      <c r="H29" s="87">
        <f t="shared" si="69"/>
        <v>27.641676580242034</v>
      </c>
      <c r="I29" s="85"/>
      <c r="J29" s="86">
        <f t="shared" ref="J29:N29" si="70">IF(AND(I28&lt;0,J28&gt;0),"LP",IF(AND(I28&gt;0,J28&lt;0),"PL",IF(OR(I28&lt;0,J28&lt;0),"Loss",IF(ISERROR((+J28/I28-1)*100),"NA",(+J28/I28-1)*100))))</f>
        <v>-0.61933007676199248</v>
      </c>
      <c r="K29" s="86">
        <f t="shared" si="70"/>
        <v>-14.986175721934536</v>
      </c>
      <c r="L29" s="86">
        <f t="shared" si="70"/>
        <v>-17.830547847970557</v>
      </c>
      <c r="M29" s="86">
        <f t="shared" si="70"/>
        <v>42.413327993214892</v>
      </c>
      <c r="N29" s="87">
        <f t="shared" si="70"/>
        <v>22.853630362872245</v>
      </c>
      <c r="O29" s="85"/>
      <c r="P29" s="86">
        <f t="shared" ref="P29" si="71">IF(AND(O28&lt;0,P28&gt;0),"LP",IF(AND(O28&gt;0,P28&lt;0),"PL",IF(OR(O28&lt;0,P28&lt;0),"Loss",IF(ISERROR((+P28/O28-1)*100),"NA",(+P28/O28-1)*100))))</f>
        <v>15.807440703754349</v>
      </c>
      <c r="Q29" s="86">
        <f t="shared" ref="Q29" si="72">IF(AND(P28&lt;0,Q28&gt;0),"LP",IF(AND(P28&gt;0,Q28&lt;0),"PL",IF(OR(P28&lt;0,Q28&lt;0),"Loss",IF(ISERROR((+Q28/P28-1)*100),"NA",(+Q28/P28-1)*100))))</f>
        <v>34.081723843568227</v>
      </c>
      <c r="R29" s="86">
        <f t="shared" ref="R29" si="73">IF(AND(Q28&lt;0,R28&gt;0),"LP",IF(AND(Q28&gt;0,R28&lt;0),"PL",IF(OR(Q28&lt;0,R28&lt;0),"Loss",IF(ISERROR((+R28/Q28-1)*100),"NA",(+R28/Q28-1)*100))))</f>
        <v>-17.416282221862957</v>
      </c>
      <c r="S29" s="86">
        <f t="shared" ref="S29" si="74">IF(AND(R28&lt;0,S28&gt;0),"LP",IF(AND(R28&gt;0,S28&lt;0),"PL",IF(OR(R28&lt;0,S28&lt;0),"Loss",IF(ISERROR((+S28/R28-1)*100),"NA",(+S28/R28-1)*100))))</f>
        <v>20.762586105130019</v>
      </c>
      <c r="T29" s="87">
        <f t="shared" ref="T29" si="75">IF(AND(S28&lt;0,T28&gt;0),"LP",IF(AND(S28&gt;0,T28&lt;0),"PL",IF(OR(S28&lt;0,T28&lt;0),"Loss",IF(ISERROR((+T28/S28-1)*100),"NA",(+T28/S28-1)*100))))</f>
        <v>25.126569420000443</v>
      </c>
      <c r="U29" s="85"/>
      <c r="V29" s="86">
        <f t="shared" ref="V29:Z29" si="76">IF(AND(U28&lt;0,V28&gt;0),"LP",IF(AND(U28&gt;0,V28&lt;0),"PL",IF(OR(U28&lt;0,V28&lt;0),"Loss",IF(ISERROR((+V28/U28-1)*100),"NA",(+V28/U28-1)*100))))</f>
        <v>28.591934436220477</v>
      </c>
      <c r="W29" s="86">
        <f t="shared" si="76"/>
        <v>-19.593659187567781</v>
      </c>
      <c r="X29" s="86">
        <f t="shared" si="76"/>
        <v>-12.882160418185485</v>
      </c>
      <c r="Y29" s="86">
        <f t="shared" si="76"/>
        <v>19.716853817867165</v>
      </c>
      <c r="Z29" s="87">
        <f t="shared" si="76"/>
        <v>21.753037377519856</v>
      </c>
      <c r="AA29" s="85"/>
      <c r="AB29" s="86">
        <f t="shared" ref="AB29:AF29" si="77">IF(AND(AA28&lt;0,AB28&gt;0),"LP",IF(AND(AA28&gt;0,AB28&lt;0),"PL",IF(OR(AA28&lt;0,AB28&lt;0),"Loss",IF(ISERROR((+AB28/AA28-1)*100),"NA",(+AB28/AA28-1)*100))))</f>
        <v>81.457232928705608</v>
      </c>
      <c r="AC29" s="86">
        <f t="shared" si="77"/>
        <v>124.16634148580866</v>
      </c>
      <c r="AD29" s="86">
        <f t="shared" si="77"/>
        <v>-38.453358522975648</v>
      </c>
      <c r="AE29" s="86">
        <f t="shared" si="77"/>
        <v>-0.74871410401131655</v>
      </c>
      <c r="AF29" s="87">
        <f t="shared" si="77"/>
        <v>-1.1947513233126705</v>
      </c>
      <c r="AG29" s="85"/>
      <c r="AH29" s="86">
        <f t="shared" ref="AH29:AL29" si="78">IF(AND(AG28&lt;0,AH28&gt;0),"LP",IF(AND(AG28&gt;0,AH28&lt;0),"PL",IF(OR(AG28&lt;0,AH28&lt;0),"Loss",IF(ISERROR((+AH28/AG28-1)*100),"NA",(+AH28/AG28-1)*100))))</f>
        <v>-10.721208475369004</v>
      </c>
      <c r="AI29" s="86">
        <f t="shared" si="78"/>
        <v>41.818272566194878</v>
      </c>
      <c r="AJ29" s="86">
        <f t="shared" si="78"/>
        <v>-18.663334975716161</v>
      </c>
      <c r="AK29" s="86">
        <f t="shared" si="78"/>
        <v>18.426472682488757</v>
      </c>
      <c r="AL29" s="87">
        <f t="shared" si="78"/>
        <v>14.894015074487289</v>
      </c>
      <c r="AM29" s="85"/>
      <c r="AN29" s="86">
        <f t="shared" ref="AN29:AR29" si="79">IF(AND(AM28&lt;0,AN28&gt;0),"LP",IF(AND(AM28&gt;0,AN28&lt;0),"PL",IF(OR(AM28&lt;0,AN28&lt;0),"Loss",IF(ISERROR((+AN28/AM28-1)*100),"NA",(+AN28/AM28-1)*100))))</f>
        <v>14.145541114399718</v>
      </c>
      <c r="AO29" s="86">
        <f t="shared" si="79"/>
        <v>55.099912629294408</v>
      </c>
      <c r="AP29" s="86">
        <f t="shared" si="79"/>
        <v>-27.626247024404414</v>
      </c>
      <c r="AQ29" s="86">
        <f t="shared" si="79"/>
        <v>34.615754829098492</v>
      </c>
      <c r="AR29" s="87">
        <f t="shared" si="79"/>
        <v>29.931855126145802</v>
      </c>
      <c r="AS29" s="85"/>
      <c r="AT29" s="86">
        <f t="shared" ref="AT29:AX29" si="80">IF(AND(AS28&lt;0,AT28&gt;0),"LP",IF(AND(AS28&gt;0,AT28&lt;0),"PL",IF(OR(AS28&lt;0,AT28&lt;0),"Loss",IF(ISERROR((+AT28/AS28-1)*100),"NA",(+AT28/AS28-1)*100))))</f>
        <v>122.87875206806885</v>
      </c>
      <c r="AU29" s="86">
        <f t="shared" si="80"/>
        <v>-11.972428419936342</v>
      </c>
      <c r="AV29" s="86">
        <f t="shared" si="80"/>
        <v>-23.563426093241759</v>
      </c>
      <c r="AW29" s="86">
        <f t="shared" si="80"/>
        <v>17.918241694007953</v>
      </c>
      <c r="AX29" s="87">
        <f t="shared" si="80"/>
        <v>27.837837837837796</v>
      </c>
      <c r="AY29" s="85"/>
      <c r="AZ29" s="86">
        <f t="shared" ref="AZ29" si="81">IF(AND(AY28&lt;0,AZ28&gt;0),"LP",IF(AND(AY28&gt;0,AZ28&lt;0),"PL",IF(OR(AY28&lt;0,AZ28&lt;0),"Loss",IF(ISERROR((+AZ28/AY28-1)*100),"NA",(+AZ28/AY28-1)*100))))</f>
        <v>12.863070539419086</v>
      </c>
      <c r="BA29" s="86">
        <f t="shared" ref="BA29" si="82">IF(AND(AZ28&lt;0,BA28&gt;0),"LP",IF(AND(AZ28&gt;0,BA28&lt;0),"PL",IF(OR(AZ28&lt;0,BA28&lt;0),"Loss",IF(ISERROR((+BA28/AZ28-1)*100),"NA",(+BA28/AZ28-1)*100))))</f>
        <v>34.987745098039213</v>
      </c>
      <c r="BB29" s="86">
        <f t="shared" ref="BB29" si="83">IF(AND(BA28&lt;0,BB28&gt;0),"LP",IF(AND(BA28&gt;0,BB28&lt;0),"PL",IF(OR(BA28&lt;0,BB28&lt;0),"Loss",IF(ISERROR((+BB28/BA28-1)*100),"NA",(+BB28/BA28-1)*100))))</f>
        <v>30.640036314117115</v>
      </c>
      <c r="BC29" s="86">
        <f t="shared" ref="BC29" si="84">IF(AND(BB28&lt;0,BC28&gt;0),"LP",IF(AND(BB28&gt;0,BC28&lt;0),"PL",IF(OR(BB28&lt;0,BC28&lt;0),"Loss",IF(ISERROR((+BC28/BB28-1)*100),"NA",(+BC28/BB28-1)*100))))</f>
        <v>16.971161890482243</v>
      </c>
      <c r="BD29" s="87">
        <f t="shared" ref="BD29" si="85">IF(AND(BC28&lt;0,BD28&gt;0),"LP",IF(AND(BC28&gt;0,BD28&lt;0),"PL",IF(OR(BC28&lt;0,BD28&lt;0),"Loss",IF(ISERROR((+BD28/BC28-1)*100),"NA",(+BD28/BC28-1)*100))))</f>
        <v>20.634013205334046</v>
      </c>
      <c r="BE29" s="85"/>
      <c r="BF29" s="86">
        <f t="shared" ref="BF29" si="86">IF(AND(BE28&lt;0,BF28&gt;0),"LP",IF(AND(BE28&gt;0,BF28&lt;0),"PL",IF(OR(BE28&lt;0,BF28&lt;0),"Loss",IF(ISERROR((+BF28/BE28-1)*100),"NA",(+BF28/BE28-1)*100))))</f>
        <v>45.462727285511484</v>
      </c>
      <c r="BG29" s="86">
        <f t="shared" ref="BG29" si="87">IF(AND(BF28&lt;0,BG28&gt;0),"LP",IF(AND(BF28&gt;0,BG28&lt;0),"PL",IF(OR(BF28&lt;0,BG28&lt;0),"Loss",IF(ISERROR((+BG28/BF28-1)*100),"NA",(+BG28/BF28-1)*100))))</f>
        <v>17.079144109306466</v>
      </c>
      <c r="BH29" s="86">
        <f t="shared" ref="BH29" si="88">IF(AND(BG28&lt;0,BH28&gt;0),"LP",IF(AND(BG28&gt;0,BH28&lt;0),"PL",IF(OR(BG28&lt;0,BH28&lt;0),"Loss",IF(ISERROR((+BH28/BG28-1)*100),"NA",(+BH28/BG28-1)*100))))</f>
        <v>-26.763734448970531</v>
      </c>
      <c r="BI29" s="86">
        <f t="shared" ref="BI29" si="89">IF(AND(BH28&lt;0,BI28&gt;0),"LP",IF(AND(BH28&gt;0,BI28&lt;0),"PL",IF(OR(BH28&lt;0,BI28&lt;0),"Loss",IF(ISERROR((+BI28/BH28-1)*100),"NA",(+BI28/BH28-1)*100))))</f>
        <v>16.440725086578567</v>
      </c>
      <c r="BJ29" s="87">
        <f t="shared" ref="BJ29" si="90">IF(AND(BI28&lt;0,BJ28&gt;0),"LP",IF(AND(BI28&gt;0,BJ28&lt;0),"PL",IF(OR(BI28&lt;0,BJ28&lt;0),"Loss",IF(ISERROR((+BJ28/BI28-1)*100),"NA",(+BJ28/BI28-1)*100))))</f>
        <v>28.211204990998695</v>
      </c>
      <c r="BK29" s="85"/>
      <c r="BL29" s="86">
        <f t="shared" ref="BL29" si="91">IF(AND(BK28&lt;0,BL28&gt;0),"LP",IF(AND(BK28&gt;0,BL28&lt;0),"PL",IF(OR(BK28&lt;0,BL28&lt;0),"Loss",IF(ISERROR((+BL28/BK28-1)*100),"NA",(+BL28/BK28-1)*100))))</f>
        <v>53.576474037743878</v>
      </c>
      <c r="BM29" s="86">
        <f t="shared" ref="BM29" si="92">IF(AND(BL28&lt;0,BM28&gt;0),"LP",IF(AND(BL28&gt;0,BM28&lt;0),"PL",IF(OR(BL28&lt;0,BM28&lt;0),"Loss",IF(ISERROR((+BM28/BL28-1)*100),"NA",(+BM28/BL28-1)*100))))</f>
        <v>65.840069772588322</v>
      </c>
      <c r="BN29" s="86">
        <f t="shared" ref="BN29" si="93">IF(AND(BM28&lt;0,BN28&gt;0),"LP",IF(AND(BM28&gt;0,BN28&lt;0),"PL",IF(OR(BM28&lt;0,BN28&lt;0),"Loss",IF(ISERROR((+BN28/BM28-1)*100),"NA",(+BN28/BM28-1)*100))))</f>
        <v>-25.510204081632647</v>
      </c>
      <c r="BO29" s="86">
        <f t="shared" ref="BO29" si="94">IF(AND(BN28&lt;0,BO28&gt;0),"LP",IF(AND(BN28&gt;0,BO28&lt;0),"PL",IF(OR(BN28&lt;0,BO28&lt;0),"Loss",IF(ISERROR((+BO28/BN28-1)*100),"NA",(+BO28/BN28-1)*100))))</f>
        <v>-9.9023655249490528</v>
      </c>
      <c r="BP29" s="87">
        <f t="shared" ref="BP29" si="95">IF(AND(BO28&lt;0,BP28&gt;0),"LP",IF(AND(BO28&gt;0,BP28&lt;0),"PL",IF(OR(BO28&lt;0,BP28&lt;0),"Loss",IF(ISERROR((+BP28/BO28-1)*100),"NA",(+BP28/BO28-1)*100))))</f>
        <v>23.102704247685679</v>
      </c>
      <c r="BQ29" s="85"/>
      <c r="BR29" s="86">
        <f t="shared" ref="BR29:BV29" si="96">IF(AND(BQ28&lt;0,BR28&gt;0),"LP",IF(AND(BQ28&gt;0,BR28&lt;0),"PL",IF(OR(BQ28&lt;0,BR28&lt;0),"Loss",IF(ISERROR((+BR28/BQ28-1)*100),"NA",(+BR28/BQ28-1)*100))))</f>
        <v>23.136591343617251</v>
      </c>
      <c r="BS29" s="86">
        <f t="shared" si="96"/>
        <v>31.582246477388743</v>
      </c>
      <c r="BT29" s="86">
        <f t="shared" si="96"/>
        <v>-17.698063354082038</v>
      </c>
      <c r="BU29" s="86">
        <f t="shared" si="96"/>
        <v>34.367280178261758</v>
      </c>
      <c r="BV29" s="87">
        <f t="shared" si="96"/>
        <v>24.201239841336665</v>
      </c>
      <c r="BW29" s="85"/>
      <c r="BX29" s="86">
        <f t="shared" ref="BX29:CB29" ca="1" si="97">IF(AND(BW28&lt;0,BX28&gt;0),"LP",IF(AND(BW28&gt;0,BX28&lt;0),"PL",IF(OR(BW28&lt;0,BX28&lt;0),"Loss",IF(ISERROR((+BX28/BW28-1)*100),"NA",(+BX28/BW28-1)*100))))</f>
        <v>15.164571433513995</v>
      </c>
      <c r="BY29" s="86">
        <f t="shared" ca="1" si="97"/>
        <v>9.5441624831495098</v>
      </c>
      <c r="BZ29" s="86">
        <f t="shared" ca="1" si="97"/>
        <v>-21.871212501292593</v>
      </c>
      <c r="CA29" s="86">
        <f t="shared" ca="1" si="97"/>
        <v>23.518407050812449</v>
      </c>
      <c r="CB29" s="87">
        <f t="shared" ca="1" si="97"/>
        <v>20.801061461465721</v>
      </c>
    </row>
    <row r="30" spans="2:80" s="15" customFormat="1">
      <c r="B30" s="28" t="s">
        <v>15</v>
      </c>
      <c r="C30" s="83">
        <v>4000.6999999999989</v>
      </c>
      <c r="D30" s="84">
        <v>2904.079999999999</v>
      </c>
      <c r="E30" s="84">
        <v>2986.859000000004</v>
      </c>
      <c r="F30" s="84">
        <v>1918.1210000000015</v>
      </c>
      <c r="G30" s="84">
        <v>2725.5143140000018</v>
      </c>
      <c r="H30" s="72">
        <v>3676.3989276000025</v>
      </c>
      <c r="I30" s="83">
        <v>7807.9999999999973</v>
      </c>
      <c r="J30" s="84">
        <v>7347.5000000000018</v>
      </c>
      <c r="K30" s="84">
        <v>5770.4</v>
      </c>
      <c r="L30" s="84">
        <v>3938.1000000000013</v>
      </c>
      <c r="M30" s="84">
        <v>5927.4756698760339</v>
      </c>
      <c r="N30" s="72">
        <v>7979.7998465375022</v>
      </c>
      <c r="O30" s="83">
        <v>93.5</v>
      </c>
      <c r="P30" s="84">
        <v>91.7</v>
      </c>
      <c r="Q30" s="84">
        <v>79</v>
      </c>
      <c r="R30" s="84">
        <v>110.8</v>
      </c>
      <c r="S30" s="84">
        <v>139.11000000000001</v>
      </c>
      <c r="T30" s="72">
        <v>142.00812500000001</v>
      </c>
      <c r="U30" s="83">
        <v>10943.999999999996</v>
      </c>
      <c r="V30" s="84">
        <v>14258.799999999996</v>
      </c>
      <c r="W30" s="84">
        <v>11230.800000000003</v>
      </c>
      <c r="X30" s="84">
        <v>9576.2000000000025</v>
      </c>
      <c r="Y30" s="84">
        <v>11533.773755653387</v>
      </c>
      <c r="Z30" s="72">
        <v>13434.070618013116</v>
      </c>
      <c r="AA30" s="83">
        <v>1453.0459999999998</v>
      </c>
      <c r="AB30" s="84">
        <v>3086.2390000000014</v>
      </c>
      <c r="AC30" s="84">
        <v>7333.8520000000008</v>
      </c>
      <c r="AD30" s="84">
        <v>4247.012999999999</v>
      </c>
      <c r="AE30" s="84">
        <v>4130.7808919999998</v>
      </c>
      <c r="AF30" s="72">
        <v>4077.3463610999984</v>
      </c>
      <c r="AG30" s="83">
        <v>3748.799999999992</v>
      </c>
      <c r="AH30" s="84">
        <v>3296.5000000000059</v>
      </c>
      <c r="AI30" s="84">
        <v>4848.0000000000027</v>
      </c>
      <c r="AJ30" s="84">
        <v>3624.1000000000045</v>
      </c>
      <c r="AK30" s="84">
        <v>4392.9832203300011</v>
      </c>
      <c r="AL30" s="72">
        <v>5163.6951656175806</v>
      </c>
      <c r="AM30" s="83">
        <v>2701.7000000000016</v>
      </c>
      <c r="AN30" s="84">
        <v>3069.1000000000022</v>
      </c>
      <c r="AO30" s="84">
        <v>4876.6999999999989</v>
      </c>
      <c r="AP30" s="84">
        <v>3021.1999999999994</v>
      </c>
      <c r="AQ30" s="84">
        <v>4238.5931458333334</v>
      </c>
      <c r="AR30" s="72">
        <v>5947.7789095833332</v>
      </c>
      <c r="AS30" s="83">
        <v>908.60000000000014</v>
      </c>
      <c r="AT30" s="84">
        <v>2358.199999999998</v>
      </c>
      <c r="AU30" s="84">
        <v>1946.3999999999992</v>
      </c>
      <c r="AV30" s="84">
        <v>1388.8</v>
      </c>
      <c r="AW30" s="84">
        <v>1703.987530645441</v>
      </c>
      <c r="AX30" s="72">
        <v>2281.0533259332251</v>
      </c>
      <c r="AY30" s="83">
        <v>8374</v>
      </c>
      <c r="AZ30" s="84">
        <v>9406</v>
      </c>
      <c r="BA30" s="84">
        <v>13156</v>
      </c>
      <c r="BB30" s="84">
        <v>17064</v>
      </c>
      <c r="BC30" s="84">
        <v>19807.956114456552</v>
      </c>
      <c r="BD30" s="72">
        <v>24129.170506326242</v>
      </c>
      <c r="BE30" s="83">
        <v>16802.499999999996</v>
      </c>
      <c r="BF30" s="84">
        <v>25859.700000000015</v>
      </c>
      <c r="BG30" s="84">
        <v>30578.799999999999</v>
      </c>
      <c r="BH30" s="84">
        <v>19882.000000000029</v>
      </c>
      <c r="BI30" s="84">
        <v>23021.181012487032</v>
      </c>
      <c r="BJ30" s="72">
        <v>30708.283250558015</v>
      </c>
      <c r="BK30" s="83">
        <v>7413.1999999999944</v>
      </c>
      <c r="BL30" s="84">
        <v>14985.099999999988</v>
      </c>
      <c r="BM30" s="84">
        <v>29300</v>
      </c>
      <c r="BN30" s="84">
        <v>18670</v>
      </c>
      <c r="BO30" s="84">
        <v>14725.796535047004</v>
      </c>
      <c r="BP30" s="72">
        <v>20241.207495714523</v>
      </c>
      <c r="BQ30" s="83">
        <v>3096.1150000000002</v>
      </c>
      <c r="BR30" s="84">
        <v>3886.0220000000022</v>
      </c>
      <c r="BS30" s="84">
        <v>5121.6119999999992</v>
      </c>
      <c r="BT30" s="84">
        <v>3973.063000000001</v>
      </c>
      <c r="BU30" s="84">
        <v>5447.6934175399974</v>
      </c>
      <c r="BV30" s="72">
        <v>6992.085463722</v>
      </c>
      <c r="BW30" s="83">
        <f t="shared" ref="BW30:CB32" ca="1" si="98">SUMIF($B$8:$AX$59,BW$8,$B30:$AX30)</f>
        <v>31658.345999999983</v>
      </c>
      <c r="BX30" s="84">
        <f t="shared" ca="1" si="98"/>
        <v>36412.119000000006</v>
      </c>
      <c r="BY30" s="84">
        <f t="shared" ca="1" si="98"/>
        <v>39072.011000000013</v>
      </c>
      <c r="BZ30" s="84">
        <f t="shared" ca="1" si="98"/>
        <v>27824.33400000001</v>
      </c>
      <c r="CA30" s="84">
        <f t="shared" ca="1" si="98"/>
        <v>34792.218528338199</v>
      </c>
      <c r="CB30" s="72">
        <f t="shared" ca="1" si="98"/>
        <v>42702.151279384758</v>
      </c>
    </row>
    <row r="31" spans="2:80" s="15" customFormat="1">
      <c r="B31" s="28" t="s">
        <v>4</v>
      </c>
      <c r="C31" s="83">
        <v>4006.9289999999987</v>
      </c>
      <c r="D31" s="84">
        <v>3021.146999999999</v>
      </c>
      <c r="E31" s="84">
        <v>3085.5870000000041</v>
      </c>
      <c r="F31" s="84">
        <v>2024.6800000000014</v>
      </c>
      <c r="G31" s="84">
        <v>2838.1840286331972</v>
      </c>
      <c r="H31" s="72">
        <v>3815.9818147987353</v>
      </c>
      <c r="I31" s="83">
        <v>8744.2999999999975</v>
      </c>
      <c r="J31" s="84">
        <v>8015.800000000002</v>
      </c>
      <c r="K31" s="84">
        <v>6840.0999999999995</v>
      </c>
      <c r="L31" s="84">
        <v>4409.2000000000007</v>
      </c>
      <c r="M31" s="84">
        <v>6459.865569876034</v>
      </c>
      <c r="N31" s="72">
        <v>8569.9989357375016</v>
      </c>
      <c r="O31" s="83">
        <v>2673.0099999999998</v>
      </c>
      <c r="P31" s="84">
        <v>3047.9600000000005</v>
      </c>
      <c r="Q31" s="84">
        <v>3956.349999999999</v>
      </c>
      <c r="R31" s="84">
        <v>3265.0000000000005</v>
      </c>
      <c r="S31" s="84">
        <v>3906.4845255</v>
      </c>
      <c r="T31" s="72">
        <v>4794.2623621250004</v>
      </c>
      <c r="U31" s="83">
        <v>10417.199999999997</v>
      </c>
      <c r="V31" s="84">
        <v>14344.499999999996</v>
      </c>
      <c r="W31" s="84">
        <v>11458.800000000003</v>
      </c>
      <c r="X31" s="84">
        <v>10218.900000000003</v>
      </c>
      <c r="Y31" s="84">
        <v>11906.957512729688</v>
      </c>
      <c r="Z31" s="72">
        <v>13933.93405897883</v>
      </c>
      <c r="AA31" s="83">
        <v>1562.3879999999999</v>
      </c>
      <c r="AB31" s="84">
        <v>3367.6720000000014</v>
      </c>
      <c r="AC31" s="84">
        <v>7930.2110000000002</v>
      </c>
      <c r="AD31" s="84">
        <v>4940.5299999999988</v>
      </c>
      <c r="AE31" s="84">
        <v>4882.4946519956202</v>
      </c>
      <c r="AF31" s="72">
        <v>4791.7310871511818</v>
      </c>
      <c r="AG31" s="83">
        <v>3723.1999999999921</v>
      </c>
      <c r="AH31" s="84">
        <v>3293.1000000000058</v>
      </c>
      <c r="AI31" s="84">
        <v>4729.5000000000027</v>
      </c>
      <c r="AJ31" s="84">
        <v>3754.7000000000044</v>
      </c>
      <c r="AK31" s="84">
        <v>4339.789836429386</v>
      </c>
      <c r="AL31" s="72">
        <v>5109.596406769856</v>
      </c>
      <c r="AM31" s="83">
        <v>3432.800000000002</v>
      </c>
      <c r="AN31" s="84">
        <v>3442.300000000002</v>
      </c>
      <c r="AO31" s="84">
        <v>4958.7999999999993</v>
      </c>
      <c r="AP31" s="84">
        <v>2834.0999999999995</v>
      </c>
      <c r="AQ31" s="84">
        <v>3993.8417945833335</v>
      </c>
      <c r="AR31" s="72">
        <v>5709.9442156770829</v>
      </c>
      <c r="AS31" s="83">
        <v>1041.8000000000002</v>
      </c>
      <c r="AT31" s="84">
        <v>2395.8999999999983</v>
      </c>
      <c r="AU31" s="84">
        <v>2006.9999999999991</v>
      </c>
      <c r="AV31" s="84">
        <v>1771.3999999999999</v>
      </c>
      <c r="AW31" s="84">
        <v>2092.0720211124035</v>
      </c>
      <c r="AX31" s="72">
        <v>2738.4191398434905</v>
      </c>
      <c r="AY31" s="83">
        <v>9341</v>
      </c>
      <c r="AZ31" s="84">
        <v>10292</v>
      </c>
      <c r="BA31" s="84">
        <v>14375</v>
      </c>
      <c r="BB31" s="84">
        <v>18842</v>
      </c>
      <c r="BC31" s="84">
        <v>22161.516698967422</v>
      </c>
      <c r="BD31" s="72">
        <v>26985.5988334098</v>
      </c>
      <c r="BE31" s="83">
        <v>16123.399999999996</v>
      </c>
      <c r="BF31" s="84">
        <v>25855.500000000015</v>
      </c>
      <c r="BG31" s="84">
        <v>28239.899999999998</v>
      </c>
      <c r="BH31" s="84">
        <v>16922.20000000003</v>
      </c>
      <c r="BI31" s="84">
        <v>20589.981012487027</v>
      </c>
      <c r="BJ31" s="72">
        <v>29150.471250558014</v>
      </c>
      <c r="BK31" s="83">
        <v>6083.6999999999944</v>
      </c>
      <c r="BL31" s="84">
        <v>14256.499999999989</v>
      </c>
      <c r="BM31" s="84">
        <v>27240</v>
      </c>
      <c r="BN31" s="84">
        <v>7710</v>
      </c>
      <c r="BO31" s="84">
        <v>12406.016800703541</v>
      </c>
      <c r="BP31" s="72">
        <v>19498.398666548459</v>
      </c>
      <c r="BQ31" s="83">
        <v>3352.5509999999999</v>
      </c>
      <c r="BR31" s="84">
        <v>4493.059000000002</v>
      </c>
      <c r="BS31" s="84">
        <v>5631.7159999999994</v>
      </c>
      <c r="BT31" s="84">
        <v>4324.7260000000015</v>
      </c>
      <c r="BU31" s="84">
        <v>5911.5522540999973</v>
      </c>
      <c r="BV31" s="72">
        <v>7470.2868091509999</v>
      </c>
      <c r="BW31" s="83">
        <f t="shared" ca="1" si="98"/>
        <v>35601.626999999986</v>
      </c>
      <c r="BX31" s="84">
        <f t="shared" ca="1" si="98"/>
        <v>40928.379000000008</v>
      </c>
      <c r="BY31" s="84">
        <f t="shared" ca="1" si="98"/>
        <v>44966.348000000013</v>
      </c>
      <c r="BZ31" s="84">
        <f t="shared" ca="1" si="98"/>
        <v>33218.510000000009</v>
      </c>
      <c r="CA31" s="84">
        <f t="shared" ca="1" si="98"/>
        <v>40419.689940859666</v>
      </c>
      <c r="CB31" s="72">
        <f t="shared" ca="1" si="98"/>
        <v>49463.868021081682</v>
      </c>
    </row>
    <row r="32" spans="2:80" s="15" customFormat="1">
      <c r="B32" s="28" t="s">
        <v>16</v>
      </c>
      <c r="C32" s="83">
        <v>2953.4109999999987</v>
      </c>
      <c r="D32" s="84">
        <v>2248.9649999999988</v>
      </c>
      <c r="E32" s="84">
        <v>2286.553000000004</v>
      </c>
      <c r="F32" s="84">
        <v>1488.7310000000016</v>
      </c>
      <c r="G32" s="84">
        <v>2123.8131086262215</v>
      </c>
      <c r="H32" s="72">
        <v>2855.4991920138937</v>
      </c>
      <c r="I32" s="83">
        <v>6455.199999999998</v>
      </c>
      <c r="J32" s="84">
        <v>5884.2000000000016</v>
      </c>
      <c r="K32" s="84">
        <v>4989.7</v>
      </c>
      <c r="L32" s="84">
        <v>3047.2000000000007</v>
      </c>
      <c r="M32" s="84">
        <v>4736.9174059382358</v>
      </c>
      <c r="N32" s="72">
        <v>6315.9302036123727</v>
      </c>
      <c r="O32" s="83">
        <v>1983.7999999999997</v>
      </c>
      <c r="P32" s="84">
        <v>2284.9500000000007</v>
      </c>
      <c r="Q32" s="84">
        <v>2951.7599999999989</v>
      </c>
      <c r="R32" s="84">
        <v>2440.2600000000007</v>
      </c>
      <c r="S32" s="84">
        <v>2923.2223704316502</v>
      </c>
      <c r="T32" s="72">
        <v>3831.3347666921936</v>
      </c>
      <c r="U32" s="83">
        <v>7758.0999999999976</v>
      </c>
      <c r="V32" s="84">
        <v>10666.399999999996</v>
      </c>
      <c r="W32" s="84">
        <v>8520.0000000000036</v>
      </c>
      <c r="X32" s="84">
        <v>7521.5602946382405</v>
      </c>
      <c r="Y32" s="84">
        <v>8909.9763067756248</v>
      </c>
      <c r="Z32" s="72">
        <v>10426.762856333859</v>
      </c>
      <c r="AA32" s="83">
        <v>1149.318</v>
      </c>
      <c r="AB32" s="84">
        <v>2506.6930000000011</v>
      </c>
      <c r="AC32" s="84">
        <v>5905.9890000000005</v>
      </c>
      <c r="AD32" s="84">
        <v>3679.7097169890835</v>
      </c>
      <c r="AE32" s="84">
        <v>3653.5707480883225</v>
      </c>
      <c r="AF32" s="72">
        <v>3585.6523725152297</v>
      </c>
      <c r="AG32" s="83">
        <v>3021.3999999999919</v>
      </c>
      <c r="AH32" s="84">
        <v>2627.8000000000056</v>
      </c>
      <c r="AI32" s="84">
        <v>3809.8000000000029</v>
      </c>
      <c r="AJ32" s="84">
        <v>3014.7000000000039</v>
      </c>
      <c r="AK32" s="84">
        <v>3463.0286757672525</v>
      </c>
      <c r="AL32" s="72">
        <v>4077.3123918829747</v>
      </c>
      <c r="AM32" s="83">
        <v>2508.1880491318911</v>
      </c>
      <c r="AN32" s="84">
        <v>2630.7000000000016</v>
      </c>
      <c r="AO32" s="84">
        <v>3751.9999999999995</v>
      </c>
      <c r="AP32" s="84">
        <v>2284.9315878881798</v>
      </c>
      <c r="AQ32" s="84">
        <v>2988.5918148867081</v>
      </c>
      <c r="AR32" s="72">
        <v>4272.7512565911611</v>
      </c>
      <c r="AS32" s="83">
        <v>864.90000000000032</v>
      </c>
      <c r="AT32" s="84">
        <v>1759.4999999999982</v>
      </c>
      <c r="AU32" s="84">
        <v>1486.7999999999988</v>
      </c>
      <c r="AV32" s="84">
        <v>1313.5</v>
      </c>
      <c r="AW32" s="84">
        <v>1565.4974933984115</v>
      </c>
      <c r="AX32" s="72">
        <v>2049.1590423448838</v>
      </c>
      <c r="AY32" s="83">
        <v>7383</v>
      </c>
      <c r="AZ32" s="84">
        <v>8438</v>
      </c>
      <c r="BA32" s="84">
        <v>12295</v>
      </c>
      <c r="BB32" s="84">
        <v>16815</v>
      </c>
      <c r="BC32" s="84">
        <v>17297.027858204921</v>
      </c>
      <c r="BD32" s="72">
        <v>20894.411101725545</v>
      </c>
      <c r="BE32" s="83">
        <v>11863.899999999996</v>
      </c>
      <c r="BF32" s="84">
        <v>18162.100000000013</v>
      </c>
      <c r="BG32" s="84">
        <v>22663.399999999998</v>
      </c>
      <c r="BH32" s="84">
        <v>14124.20000000003</v>
      </c>
      <c r="BI32" s="84">
        <v>15642.259792120954</v>
      </c>
      <c r="BJ32" s="72">
        <v>22007.821633207604</v>
      </c>
      <c r="BK32" s="83">
        <v>2563.6999999999944</v>
      </c>
      <c r="BL32" s="84">
        <v>12571.79999999999</v>
      </c>
      <c r="BM32" s="84">
        <v>23305</v>
      </c>
      <c r="BN32" s="84">
        <v>9210</v>
      </c>
      <c r="BO32" s="84">
        <v>7555.2926845311704</v>
      </c>
      <c r="BP32" s="72">
        <v>12595.490993244086</v>
      </c>
      <c r="BQ32" s="83">
        <v>2693.3649999999998</v>
      </c>
      <c r="BR32" s="84">
        <v>3466.751000000002</v>
      </c>
      <c r="BS32" s="84">
        <v>4191.6660000000002</v>
      </c>
      <c r="BT32" s="84">
        <v>3233.8880000000017</v>
      </c>
      <c r="BU32" s="84">
        <v>4423.6145517430277</v>
      </c>
      <c r="BV32" s="72">
        <v>5590.015619287693</v>
      </c>
      <c r="BW32" s="83">
        <f t="shared" ca="1" si="98"/>
        <v>26694.317049131878</v>
      </c>
      <c r="BX32" s="84">
        <f t="shared" ca="1" si="98"/>
        <v>30609.208000000006</v>
      </c>
      <c r="BY32" s="84">
        <f t="shared" ca="1" si="98"/>
        <v>33702.602000000006</v>
      </c>
      <c r="BZ32" s="84">
        <f t="shared" ca="1" si="98"/>
        <v>24790.592599515508</v>
      </c>
      <c r="CA32" s="84">
        <f t="shared" ca="1" si="98"/>
        <v>30364.617923912425</v>
      </c>
      <c r="CB32" s="72">
        <f t="shared" ca="1" si="98"/>
        <v>37414.402081986569</v>
      </c>
    </row>
    <row r="33" spans="2:80" s="17" customFormat="1">
      <c r="B33" s="88" t="s">
        <v>35</v>
      </c>
      <c r="C33" s="85"/>
      <c r="D33" s="86">
        <f t="shared" ref="D33:H33" si="99">IF(AND(C32&lt;0,D32&gt;0),"LP",IF(AND(C32&gt;0,D32&lt;0),"PL",IF(OR(C32&lt;0,D32&lt;0),"Loss",IF(ISERROR((+D32/C32-1)*100),"NA",(+D32/C32-1)*100))))</f>
        <v>-23.851946105706258</v>
      </c>
      <c r="E33" s="86">
        <f t="shared" si="99"/>
        <v>1.6713465972127306</v>
      </c>
      <c r="F33" s="86">
        <f t="shared" si="99"/>
        <v>-34.891909350012931</v>
      </c>
      <c r="G33" s="86">
        <f t="shared" si="99"/>
        <v>42.659292284920468</v>
      </c>
      <c r="H33" s="87">
        <f t="shared" si="99"/>
        <v>34.451528734605084</v>
      </c>
      <c r="I33" s="85"/>
      <c r="J33" s="86">
        <f t="shared" ref="J33:N33" si="100">IF(AND(I32&lt;0,J32&gt;0),"LP",IF(AND(I32&gt;0,J32&lt;0),"PL",IF(OR(I32&lt;0,J32&lt;0),"Loss",IF(ISERROR((+J32/I32-1)*100),"NA",(+J32/I32-1)*100))))</f>
        <v>-8.8455818564877386</v>
      </c>
      <c r="K33" s="86">
        <f t="shared" si="100"/>
        <v>-15.201726657829473</v>
      </c>
      <c r="L33" s="86">
        <f t="shared" si="100"/>
        <v>-38.930196204180604</v>
      </c>
      <c r="M33" s="86">
        <f t="shared" si="100"/>
        <v>55.451476960430377</v>
      </c>
      <c r="N33" s="87">
        <f t="shared" si="100"/>
        <v>33.33418471039149</v>
      </c>
      <c r="O33" s="85"/>
      <c r="P33" s="86">
        <f t="shared" ref="P33" si="101">IF(AND(O32&lt;0,P32&gt;0),"LP",IF(AND(O32&gt;0,P32&lt;0),"PL",IF(OR(O32&lt;0,P32&lt;0),"Loss",IF(ISERROR((+P32/O32-1)*100),"NA",(+P32/O32-1)*100))))</f>
        <v>15.18046174009482</v>
      </c>
      <c r="Q33" s="86">
        <f t="shared" ref="Q33" si="102">IF(AND(P32&lt;0,Q32&gt;0),"LP",IF(AND(P32&gt;0,Q32&lt;0),"PL",IF(OR(P32&lt;0,Q32&lt;0),"Loss",IF(ISERROR((+Q32/P32-1)*100),"NA",(+Q32/P32-1)*100))))</f>
        <v>29.182695463795618</v>
      </c>
      <c r="R33" s="86">
        <f t="shared" ref="R33" si="103">IF(AND(Q32&lt;0,R32&gt;0),"LP",IF(AND(Q32&gt;0,R32&lt;0),"PL",IF(OR(Q32&lt;0,R32&lt;0),"Loss",IF(ISERROR((+R32/Q32-1)*100),"NA",(+R32/Q32-1)*100))))</f>
        <v>-17.328644605252407</v>
      </c>
      <c r="S33" s="86">
        <f t="shared" ref="S33" si="104">IF(AND(R32&lt;0,S32&gt;0),"LP",IF(AND(R32&gt;0,S32&lt;0),"PL",IF(OR(R32&lt;0,S32&lt;0),"Loss",IF(ISERROR((+S32/R32-1)*100),"NA",(+S32/R32-1)*100))))</f>
        <v>19.791430848829616</v>
      </c>
      <c r="T33" s="87">
        <f t="shared" ref="T33" si="105">IF(AND(S32&lt;0,T32&gt;0),"LP",IF(AND(S32&gt;0,T32&lt;0),"PL",IF(OR(S32&lt;0,T32&lt;0),"Loss",IF(ISERROR((+T32/S32-1)*100),"NA",(+T32/S32-1)*100))))</f>
        <v>31.065457265450846</v>
      </c>
      <c r="U33" s="85"/>
      <c r="V33" s="86">
        <f t="shared" ref="V33:Z33" si="106">IF(AND(U32&lt;0,V32&gt;0),"LP",IF(AND(U32&gt;0,V32&lt;0),"PL",IF(OR(U32&lt;0,V32&lt;0),"Loss",IF(ISERROR((+V32/U32-1)*100),"NA",(+V32/U32-1)*100))))</f>
        <v>37.487271367989571</v>
      </c>
      <c r="W33" s="86">
        <f t="shared" si="106"/>
        <v>-20.123003075076817</v>
      </c>
      <c r="X33" s="86">
        <f t="shared" si="106"/>
        <v>-11.718775884527732</v>
      </c>
      <c r="Y33" s="86">
        <f t="shared" si="106"/>
        <v>18.459148870043897</v>
      </c>
      <c r="Z33" s="87">
        <f t="shared" si="106"/>
        <v>17.02346333294722</v>
      </c>
      <c r="AA33" s="85"/>
      <c r="AB33" s="86">
        <f t="shared" ref="AB33:AF33" si="107">IF(AND(AA32&lt;0,AB32&gt;0),"LP",IF(AND(AA32&gt;0,AB32&lt;0),"PL",IF(OR(AA32&lt;0,AB32&lt;0),"Loss",IF(ISERROR((+AB32/AA32-1)*100),"NA",(+AB32/AA32-1)*100))))</f>
        <v>118.10264870122987</v>
      </c>
      <c r="AC33" s="86">
        <f t="shared" si="107"/>
        <v>135.60878815235844</v>
      </c>
      <c r="AD33" s="86">
        <f t="shared" si="107"/>
        <v>-37.69528326264944</v>
      </c>
      <c r="AE33" s="86">
        <f t="shared" si="107"/>
        <v>-0.7103541015770487</v>
      </c>
      <c r="AF33" s="87">
        <f t="shared" si="107"/>
        <v>-1.8589588174426352</v>
      </c>
      <c r="AG33" s="85"/>
      <c r="AH33" s="86">
        <f t="shared" ref="AH33:AL33" si="108">IF(AND(AG32&lt;0,AH32&gt;0),"LP",IF(AND(AG32&gt;0,AH32&lt;0),"PL",IF(OR(AG32&lt;0,AH32&lt;0),"Loss",IF(ISERROR((+AH32/AG32-1)*100),"NA",(+AH32/AG32-1)*100))))</f>
        <v>-13.027073542066169</v>
      </c>
      <c r="AI33" s="86">
        <f t="shared" si="108"/>
        <v>44.980592130298902</v>
      </c>
      <c r="AJ33" s="86">
        <f t="shared" si="108"/>
        <v>-20.86986193500967</v>
      </c>
      <c r="AK33" s="86">
        <f t="shared" si="108"/>
        <v>14.871419237975525</v>
      </c>
      <c r="AL33" s="87">
        <f t="shared" si="108"/>
        <v>17.738337554471006</v>
      </c>
      <c r="AM33" s="85"/>
      <c r="AN33" s="86">
        <f t="shared" ref="AN33:AR33" si="109">IF(AND(AM32&lt;0,AN32&gt;0),"LP",IF(AND(AM32&gt;0,AN32&lt;0),"PL",IF(OR(AM32&lt;0,AN32&lt;0),"Loss",IF(ISERROR((+AN32/AM32-1)*100),"NA",(+AN32/AM32-1)*100))))</f>
        <v>4.8844802888887484</v>
      </c>
      <c r="AO33" s="86">
        <f t="shared" si="109"/>
        <v>42.623636294522257</v>
      </c>
      <c r="AP33" s="86">
        <f t="shared" si="109"/>
        <v>-39.100970472063437</v>
      </c>
      <c r="AQ33" s="86">
        <f t="shared" si="109"/>
        <v>30.795680305198015</v>
      </c>
      <c r="AR33" s="87">
        <f t="shared" si="109"/>
        <v>42.968713067733979</v>
      </c>
      <c r="AS33" s="85"/>
      <c r="AT33" s="86">
        <f t="shared" ref="AT33:AX33" si="110">IF(AND(AS32&lt;0,AT32&gt;0),"LP",IF(AND(AS32&gt;0,AT32&lt;0),"PL",IF(OR(AS32&lt;0,AT32&lt;0),"Loss",IF(ISERROR((+AT32/AS32-1)*100),"NA",(+AT32/AS32-1)*100))))</f>
        <v>103.43392299687797</v>
      </c>
      <c r="AU33" s="86">
        <f t="shared" si="110"/>
        <v>-15.498721227621459</v>
      </c>
      <c r="AV33" s="86">
        <f t="shared" si="110"/>
        <v>-11.655905299973025</v>
      </c>
      <c r="AW33" s="86">
        <f t="shared" si="110"/>
        <v>19.185191731892772</v>
      </c>
      <c r="AX33" s="87">
        <f t="shared" si="110"/>
        <v>30.895070160510496</v>
      </c>
      <c r="AY33" s="85"/>
      <c r="AZ33" s="86">
        <f t="shared" ref="AZ33" si="111">IF(AND(AY32&lt;0,AZ32&gt;0),"LP",IF(AND(AY32&gt;0,AZ32&lt;0),"PL",IF(OR(AY32&lt;0,AZ32&lt;0),"Loss",IF(ISERROR((+AZ32/AY32-1)*100),"NA",(+AZ32/AY32-1)*100))))</f>
        <v>14.289584179872673</v>
      </c>
      <c r="BA33" s="86">
        <f t="shared" ref="BA33" si="112">IF(AND(AZ32&lt;0,BA32&gt;0),"LP",IF(AND(AZ32&gt;0,BA32&lt;0),"PL",IF(OR(AZ32&lt;0,BA32&lt;0),"Loss",IF(ISERROR((+BA32/AZ32-1)*100),"NA",(+BA32/AZ32-1)*100))))</f>
        <v>45.709883858734287</v>
      </c>
      <c r="BB33" s="86">
        <f t="shared" ref="BB33" si="113">IF(AND(BA32&lt;0,BB32&gt;0),"LP",IF(AND(BA32&gt;0,BB32&lt;0),"PL",IF(OR(BA32&lt;0,BB32&lt;0),"Loss",IF(ISERROR((+BB32/BA32-1)*100),"NA",(+BB32/BA32-1)*100))))</f>
        <v>36.762911752745019</v>
      </c>
      <c r="BC33" s="86">
        <f t="shared" ref="BC33" si="114">IF(AND(BB32&lt;0,BC32&gt;0),"LP",IF(AND(BB32&gt;0,BC32&lt;0),"PL",IF(OR(BB32&lt;0,BC32&lt;0),"Loss",IF(ISERROR((+BC32/BB32-1)*100),"NA",(+BC32/BB32-1)*100))))</f>
        <v>2.8666539292591109</v>
      </c>
      <c r="BD33" s="87">
        <f t="shared" ref="BD33" si="115">IF(AND(BC32&lt;0,BD32&gt;0),"LP",IF(AND(BC32&gt;0,BD32&lt;0),"PL",IF(OR(BC32&lt;0,BD32&lt;0),"Loss",IF(ISERROR((+BD32/BC32-1)*100),"NA",(+BD32/BC32-1)*100))))</f>
        <v>20.79769584122042</v>
      </c>
      <c r="BE33" s="85"/>
      <c r="BF33" s="86">
        <f t="shared" ref="BF33" si="116">IF(AND(BE32&lt;0,BF32&gt;0),"LP",IF(AND(BE32&gt;0,BF32&lt;0),"PL",IF(OR(BE32&lt;0,BF32&lt;0),"Loss",IF(ISERROR((+BF32/BE32-1)*100),"NA",(+BF32/BE32-1)*100))))</f>
        <v>53.087096148821367</v>
      </c>
      <c r="BG33" s="86">
        <f t="shared" ref="BG33" si="117">IF(AND(BF32&lt;0,BG32&gt;0),"LP",IF(AND(BF32&gt;0,BG32&lt;0),"PL",IF(OR(BF32&lt;0,BG32&lt;0),"Loss",IF(ISERROR((+BG32/BF32-1)*100),"NA",(+BG32/BF32-1)*100))))</f>
        <v>24.784028278668124</v>
      </c>
      <c r="BH33" s="86">
        <f t="shared" ref="BH33" si="118">IF(AND(BG32&lt;0,BH32&gt;0),"LP",IF(AND(BG32&gt;0,BH32&lt;0),"PL",IF(OR(BG32&lt;0,BH32&lt;0),"Loss",IF(ISERROR((+BH32/BG32-1)*100),"NA",(+BH32/BG32-1)*100))))</f>
        <v>-37.67837129468645</v>
      </c>
      <c r="BI33" s="86">
        <f t="shared" ref="BI33" si="119">IF(AND(BH32&lt;0,BI32&gt;0),"LP",IF(AND(BH32&gt;0,BI32&lt;0),"PL",IF(OR(BH32&lt;0,BI32&lt;0),"Loss",IF(ISERROR((+BI32/BH32-1)*100),"NA",(+BI32/BH32-1)*100))))</f>
        <v>10.747934694502504</v>
      </c>
      <c r="BJ33" s="87">
        <f t="shared" ref="BJ33" si="120">IF(AND(BI32&lt;0,BJ32&gt;0),"LP",IF(AND(BI32&gt;0,BJ32&lt;0),"PL",IF(OR(BI32&lt;0,BJ32&lt;0),"Loss",IF(ISERROR((+BJ32/BI32-1)*100),"NA",(+BJ32/BI32-1)*100))))</f>
        <v>40.694643393488448</v>
      </c>
      <c r="BK33" s="85"/>
      <c r="BL33" s="86">
        <f t="shared" ref="BL33" si="121">IF(AND(BK32&lt;0,BL32&gt;0),"LP",IF(AND(BK32&gt;0,BL32&lt;0),"PL",IF(OR(BK32&lt;0,BL32&lt;0),"Loss",IF(ISERROR((+BL32/BK32-1)*100),"NA",(+BL32/BK32-1)*100))))</f>
        <v>390.37718921870805</v>
      </c>
      <c r="BM33" s="86">
        <f t="shared" ref="BM33" si="122">IF(AND(BL32&lt;0,BM32&gt;0),"LP",IF(AND(BL32&gt;0,BM32&lt;0),"PL",IF(OR(BL32&lt;0,BM32&lt;0),"Loss",IF(ISERROR((+BM32/BL32-1)*100),"NA",(+BM32/BL32-1)*100))))</f>
        <v>85.375204823493988</v>
      </c>
      <c r="BN33" s="86">
        <f t="shared" ref="BN33" si="123">IF(AND(BM32&lt;0,BN32&gt;0),"LP",IF(AND(BM32&gt;0,BN32&lt;0),"PL",IF(OR(BM32&lt;0,BN32&lt;0),"Loss",IF(ISERROR((+BN32/BM32-1)*100),"NA",(+BN32/BM32-1)*100))))</f>
        <v>-60.48058356575843</v>
      </c>
      <c r="BO33" s="86">
        <f t="shared" ref="BO33" si="124">IF(AND(BN32&lt;0,BO32&gt;0),"LP",IF(AND(BN32&gt;0,BO32&lt;0),"PL",IF(OR(BN32&lt;0,BO32&lt;0),"Loss",IF(ISERROR((+BO32/BN32-1)*100),"NA",(+BO32/BN32-1)*100))))</f>
        <v>-17.96642036339663</v>
      </c>
      <c r="BP33" s="87">
        <f t="shared" ref="BP33" si="125">IF(AND(BO32&lt;0,BP32&gt;0),"LP",IF(AND(BO32&gt;0,BP32&lt;0),"PL",IF(OR(BO32&lt;0,BP32&lt;0),"Loss",IF(ISERROR((+BP32/BO32-1)*100),"NA",(+BP32/BO32-1)*100))))</f>
        <v>66.710828013748568</v>
      </c>
      <c r="BQ33" s="85"/>
      <c r="BR33" s="86">
        <f t="shared" ref="BR33:BV33" si="126">IF(AND(BQ32&lt;0,BR32&gt;0),"LP",IF(AND(BQ32&gt;0,BR32&lt;0),"PL",IF(OR(BQ32&lt;0,BR32&lt;0),"Loss",IF(ISERROR((+BR32/BQ32-1)*100),"NA",(+BR32/BQ32-1)*100))))</f>
        <v>28.714489124199737</v>
      </c>
      <c r="BS33" s="86">
        <f t="shared" si="126"/>
        <v>20.910500927236985</v>
      </c>
      <c r="BT33" s="86">
        <f t="shared" si="126"/>
        <v>-22.849578186811602</v>
      </c>
      <c r="BU33" s="86">
        <f t="shared" si="126"/>
        <v>36.789355467568008</v>
      </c>
      <c r="BV33" s="87">
        <f t="shared" si="126"/>
        <v>26.367601740641501</v>
      </c>
      <c r="BW33" s="85"/>
      <c r="BX33" s="86">
        <f t="shared" ref="BX33:CB33" ca="1" si="127">IF(AND(BW32&lt;0,BX32&gt;0),"LP",IF(AND(BW32&gt;0,BX32&lt;0),"PL",IF(OR(BW32&lt;0,BX32&lt;0),"Loss",IF(ISERROR((+BX32/BW32-1)*100),"NA",(+BX32/BW32-1)*100))))</f>
        <v>14.665634425719244</v>
      </c>
      <c r="BY33" s="86">
        <f t="shared" ca="1" si="127"/>
        <v>10.106089644658557</v>
      </c>
      <c r="BZ33" s="86">
        <f t="shared" ca="1" si="127"/>
        <v>-26.443090063148521</v>
      </c>
      <c r="CA33" s="86">
        <f t="shared" ca="1" si="127"/>
        <v>22.484437602777806</v>
      </c>
      <c r="CB33" s="87">
        <f t="shared" ca="1" si="127"/>
        <v>23.217101482190472</v>
      </c>
    </row>
    <row r="34" spans="2:80" s="15" customFormat="1">
      <c r="B34" s="28" t="s">
        <v>0</v>
      </c>
      <c r="C34" s="83">
        <v>102.06</v>
      </c>
      <c r="D34" s="84">
        <v>102.223</v>
      </c>
      <c r="E34" s="84">
        <v>102.279</v>
      </c>
      <c r="F34" s="84">
        <v>102.321</v>
      </c>
      <c r="G34" s="84">
        <v>102.321</v>
      </c>
      <c r="H34" s="72">
        <v>102.321</v>
      </c>
      <c r="I34" s="83">
        <v>296.10000000000002</v>
      </c>
      <c r="J34" s="84">
        <v>296.10000000000002</v>
      </c>
      <c r="K34" s="84">
        <v>295.3</v>
      </c>
      <c r="L34" s="84">
        <v>294.60000000000002</v>
      </c>
      <c r="M34" s="84">
        <v>294.60000000000002</v>
      </c>
      <c r="N34" s="72">
        <v>294.60000000000002</v>
      </c>
      <c r="O34" s="83">
        <v>106.22</v>
      </c>
      <c r="P34" s="84">
        <v>106.22</v>
      </c>
      <c r="Q34" s="84">
        <v>106.24</v>
      </c>
      <c r="R34" s="84">
        <v>106.25</v>
      </c>
      <c r="S34" s="84">
        <v>106.25</v>
      </c>
      <c r="T34" s="72">
        <v>106.25</v>
      </c>
      <c r="U34" s="83">
        <v>272.8</v>
      </c>
      <c r="V34" s="84">
        <v>272.8</v>
      </c>
      <c r="W34" s="84">
        <v>272.8</v>
      </c>
      <c r="X34" s="84">
        <v>272.8</v>
      </c>
      <c r="Y34" s="84">
        <v>272.8</v>
      </c>
      <c r="Z34" s="72">
        <v>272.8</v>
      </c>
      <c r="AA34" s="83">
        <v>153.30000000000001</v>
      </c>
      <c r="AB34" s="84">
        <v>153.30000000000001</v>
      </c>
      <c r="AC34" s="84">
        <v>153.30000000000001</v>
      </c>
      <c r="AD34" s="84">
        <v>153.30000000000001</v>
      </c>
      <c r="AE34" s="84">
        <v>153.30000000000001</v>
      </c>
      <c r="AF34" s="72">
        <v>153.30000000000001</v>
      </c>
      <c r="AG34" s="83">
        <v>354.5</v>
      </c>
      <c r="AH34" s="84">
        <v>354.5</v>
      </c>
      <c r="AI34" s="84">
        <v>354.5</v>
      </c>
      <c r="AJ34" s="84">
        <v>354.5</v>
      </c>
      <c r="AK34" s="84">
        <v>354.5</v>
      </c>
      <c r="AL34" s="72">
        <v>354.5</v>
      </c>
      <c r="AM34" s="83">
        <v>98.953999999999994</v>
      </c>
      <c r="AN34" s="84">
        <v>99.1</v>
      </c>
      <c r="AO34" s="84">
        <v>99.1</v>
      </c>
      <c r="AP34" s="84">
        <v>99.1</v>
      </c>
      <c r="AQ34" s="84">
        <v>99.1</v>
      </c>
      <c r="AR34" s="72">
        <v>99.1</v>
      </c>
      <c r="AS34" s="83">
        <v>1662.2</v>
      </c>
      <c r="AT34" s="84">
        <v>1665.7</v>
      </c>
      <c r="AU34" s="84">
        <v>1666.4</v>
      </c>
      <c r="AV34" s="84">
        <v>1666.5</v>
      </c>
      <c r="AW34" s="84">
        <v>1666.5</v>
      </c>
      <c r="AX34" s="72">
        <v>1666.5</v>
      </c>
      <c r="AY34" s="83">
        <v>152</v>
      </c>
      <c r="AZ34" s="84">
        <v>152</v>
      </c>
      <c r="BA34" s="84">
        <v>152</v>
      </c>
      <c r="BB34" s="84">
        <v>152</v>
      </c>
      <c r="BC34" s="84">
        <v>152</v>
      </c>
      <c r="BD34" s="72">
        <v>152</v>
      </c>
      <c r="BE34" s="83">
        <v>602.6</v>
      </c>
      <c r="BF34" s="84">
        <v>2974.4</v>
      </c>
      <c r="BG34" s="84">
        <v>2974.4</v>
      </c>
      <c r="BH34" s="84">
        <v>2974.4</v>
      </c>
      <c r="BI34" s="84">
        <v>2974.4</v>
      </c>
      <c r="BJ34" s="72">
        <v>2974.4</v>
      </c>
      <c r="BK34" s="83">
        <v>2548.1999999999998</v>
      </c>
      <c r="BL34" s="84">
        <v>2548.1999999999998</v>
      </c>
      <c r="BM34" s="84">
        <v>2548.1999999999998</v>
      </c>
      <c r="BN34" s="84">
        <v>2550</v>
      </c>
      <c r="BO34" s="84">
        <v>2550</v>
      </c>
      <c r="BP34" s="72">
        <v>2550</v>
      </c>
      <c r="BQ34" s="83">
        <v>102.782</v>
      </c>
      <c r="BR34" s="84">
        <v>102.782</v>
      </c>
      <c r="BS34" s="84">
        <v>102.782</v>
      </c>
      <c r="BT34" s="84">
        <v>103.666</v>
      </c>
      <c r="BU34" s="84">
        <v>103.666</v>
      </c>
      <c r="BV34" s="72">
        <v>103.666</v>
      </c>
      <c r="BW34" s="83">
        <f t="shared" ref="BW34:CB39" ca="1" si="128">SUMIF($B$8:$AX$59,BW$8,$B34:$AX34)</f>
        <v>3046.134</v>
      </c>
      <c r="BX34" s="84">
        <f t="shared" ca="1" si="128"/>
        <v>3049.9430000000002</v>
      </c>
      <c r="BY34" s="84">
        <f t="shared" ca="1" si="128"/>
        <v>3049.9189999999999</v>
      </c>
      <c r="BZ34" s="84">
        <f t="shared" ca="1" si="128"/>
        <v>3049.3710000000001</v>
      </c>
      <c r="CA34" s="84">
        <f t="shared" ca="1" si="128"/>
        <v>3049.3710000000001</v>
      </c>
      <c r="CB34" s="72">
        <f t="shared" ca="1" si="128"/>
        <v>3049.3710000000001</v>
      </c>
    </row>
    <row r="35" spans="2:80" s="15" customFormat="1">
      <c r="B35" s="28" t="s">
        <v>1</v>
      </c>
      <c r="C35" s="83">
        <v>7924.4989999999998</v>
      </c>
      <c r="D35" s="84">
        <v>9898.0589999999993</v>
      </c>
      <c r="E35" s="84">
        <v>11689.264000000001</v>
      </c>
      <c r="F35" s="84">
        <v>12671.444</v>
      </c>
      <c r="G35" s="84">
        <v>14065.405036331955</v>
      </c>
      <c r="H35" s="72">
        <v>15939.606959645011</v>
      </c>
      <c r="I35" s="83">
        <v>38265.199999999997</v>
      </c>
      <c r="J35" s="84">
        <v>44289.599999999999</v>
      </c>
      <c r="K35" s="84">
        <v>46713.8</v>
      </c>
      <c r="L35" s="84">
        <v>51143.4</v>
      </c>
      <c r="M35" s="84">
        <v>55177.952931182343</v>
      </c>
      <c r="N35" s="72">
        <v>60504.478569828527</v>
      </c>
      <c r="O35" s="83">
        <v>5396.67</v>
      </c>
      <c r="P35" s="84">
        <v>7684.4900000000007</v>
      </c>
      <c r="Q35" s="84">
        <v>10099.99</v>
      </c>
      <c r="R35" s="84">
        <v>12031.65</v>
      </c>
      <c r="S35" s="84">
        <v>14573.037184601004</v>
      </c>
      <c r="T35" s="72">
        <v>17903.91791898388</v>
      </c>
      <c r="U35" s="83">
        <v>23466.5</v>
      </c>
      <c r="V35" s="84">
        <v>33384.400000000001</v>
      </c>
      <c r="W35" s="84">
        <v>40899.600000000006</v>
      </c>
      <c r="X35" s="84">
        <v>47966.200000000004</v>
      </c>
      <c r="Y35" s="84">
        <v>55752.114379531304</v>
      </c>
      <c r="Z35" s="72">
        <v>64863.46103859679</v>
      </c>
      <c r="AA35" s="83">
        <v>7388.3770000000004</v>
      </c>
      <c r="AB35" s="84">
        <v>9584.9599999999991</v>
      </c>
      <c r="AC35" s="84">
        <v>15221.32</v>
      </c>
      <c r="AD35" s="84">
        <v>18612.8</v>
      </c>
      <c r="AE35" s="84">
        <v>21961.60126915438</v>
      </c>
      <c r="AF35" s="72">
        <v>25248.149701837185</v>
      </c>
      <c r="AG35" s="83">
        <v>13014.1</v>
      </c>
      <c r="AH35" s="84">
        <v>15743.5</v>
      </c>
      <c r="AI35" s="84">
        <v>18825.5</v>
      </c>
      <c r="AJ35" s="84">
        <v>21792.5</v>
      </c>
      <c r="AK35" s="84">
        <v>24359.646477130282</v>
      </c>
      <c r="AL35" s="72">
        <v>27382.162061891646</v>
      </c>
      <c r="AM35" s="83">
        <v>16500.913</v>
      </c>
      <c r="AN35" s="84">
        <v>18442.2</v>
      </c>
      <c r="AO35" s="84">
        <v>21849.499999999996</v>
      </c>
      <c r="AP35" s="84">
        <v>23826.7</v>
      </c>
      <c r="AQ35" s="84">
        <v>25995.329390347986</v>
      </c>
      <c r="AR35" s="72">
        <v>29095.790920937146</v>
      </c>
      <c r="AS35" s="83">
        <v>12735</v>
      </c>
      <c r="AT35" s="84">
        <v>14338.7</v>
      </c>
      <c r="AU35" s="84">
        <v>15402.6</v>
      </c>
      <c r="AV35" s="84">
        <v>16849.5</v>
      </c>
      <c r="AW35" s="84">
        <v>17819.131127334815</v>
      </c>
      <c r="AX35" s="72">
        <v>19088.330471757869</v>
      </c>
      <c r="AY35" s="83">
        <v>53424</v>
      </c>
      <c r="AZ35" s="84">
        <v>61204</v>
      </c>
      <c r="BA35" s="84">
        <v>71985</v>
      </c>
      <c r="BB35" s="84">
        <v>87310</v>
      </c>
      <c r="BC35" s="84">
        <v>102859.02785820492</v>
      </c>
      <c r="BD35" s="72">
        <v>122005.43895993047</v>
      </c>
      <c r="BE35" s="83">
        <v>68564.200000000012</v>
      </c>
      <c r="BF35" s="84">
        <v>85653.599999999991</v>
      </c>
      <c r="BG35" s="84">
        <v>103270.5</v>
      </c>
      <c r="BH35" s="84">
        <v>114790.2</v>
      </c>
      <c r="BI35" s="84">
        <v>125798.45979212095</v>
      </c>
      <c r="BJ35" s="72">
        <v>142749.80142532857</v>
      </c>
      <c r="BK35" s="83">
        <v>142899.70000000001</v>
      </c>
      <c r="BL35" s="84">
        <v>182528.90000000002</v>
      </c>
      <c r="BM35" s="84">
        <v>197208.2</v>
      </c>
      <c r="BN35" s="84">
        <v>222410</v>
      </c>
      <c r="BO35" s="84">
        <v>226142.99268453117</v>
      </c>
      <c r="BP35" s="72">
        <v>234661.36367777525</v>
      </c>
      <c r="BQ35" s="83">
        <v>15434.14</v>
      </c>
      <c r="BR35" s="84">
        <v>18281.370999999999</v>
      </c>
      <c r="BS35" s="84">
        <v>22134.835999999999</v>
      </c>
      <c r="BT35" s="84">
        <v>24643.967000000001</v>
      </c>
      <c r="BU35" s="84">
        <v>28074.953179069966</v>
      </c>
      <c r="BV35" s="72">
        <v>32410.608129613556</v>
      </c>
      <c r="BW35" s="83">
        <f t="shared" ca="1" si="128"/>
        <v>124691.25899999999</v>
      </c>
      <c r="BX35" s="84">
        <f t="shared" ca="1" si="128"/>
        <v>153365.90900000001</v>
      </c>
      <c r="BY35" s="84">
        <f t="shared" ca="1" si="128"/>
        <v>180701.57400000002</v>
      </c>
      <c r="BZ35" s="84">
        <f t="shared" ca="1" si="128"/>
        <v>204894.19399999999</v>
      </c>
      <c r="CA35" s="84">
        <f t="shared" ca="1" si="128"/>
        <v>229704.21779561407</v>
      </c>
      <c r="CB35" s="72">
        <f t="shared" ca="1" si="128"/>
        <v>260025.89764347803</v>
      </c>
    </row>
    <row r="36" spans="2:80" s="15" customFormat="1">
      <c r="B36" s="28" t="s">
        <v>17</v>
      </c>
      <c r="C36" s="83">
        <v>215.92400000000001</v>
      </c>
      <c r="D36" s="84">
        <v>227.28</v>
      </c>
      <c r="E36" s="84">
        <v>854.85400000000004</v>
      </c>
      <c r="F36" s="84">
        <v>6.3719999999999999</v>
      </c>
      <c r="G36" s="84">
        <v>6.3719999999999999</v>
      </c>
      <c r="H36" s="72">
        <v>6.3719999999999999</v>
      </c>
      <c r="I36" s="83">
        <v>1017.2</v>
      </c>
      <c r="J36" s="84">
        <v>1383.8</v>
      </c>
      <c r="K36" s="84">
        <v>469.8</v>
      </c>
      <c r="L36" s="84">
        <v>2318.5</v>
      </c>
      <c r="M36" s="84">
        <v>4637</v>
      </c>
      <c r="N36" s="72">
        <v>3477.75</v>
      </c>
      <c r="O36" s="83">
        <v>3.3</v>
      </c>
      <c r="P36" s="84">
        <v>3.31</v>
      </c>
      <c r="Q36" s="84">
        <v>0.52</v>
      </c>
      <c r="R36" s="84">
        <v>0</v>
      </c>
      <c r="S36" s="84">
        <v>0</v>
      </c>
      <c r="T36" s="72">
        <v>0</v>
      </c>
      <c r="U36" s="83">
        <v>5775.4</v>
      </c>
      <c r="V36" s="84">
        <v>3006.8</v>
      </c>
      <c r="W36" s="84">
        <v>544.79999999999995</v>
      </c>
      <c r="X36" s="84">
        <v>2169.5</v>
      </c>
      <c r="Y36" s="84">
        <v>5423.75</v>
      </c>
      <c r="Z36" s="72">
        <v>9491.5625</v>
      </c>
      <c r="AA36" s="83">
        <v>891.72800000000007</v>
      </c>
      <c r="AB36" s="84">
        <v>585.27499999999998</v>
      </c>
      <c r="AC36" s="84">
        <v>272.041</v>
      </c>
      <c r="AD36" s="84">
        <v>0</v>
      </c>
      <c r="AE36" s="84">
        <v>0</v>
      </c>
      <c r="AF36" s="72">
        <v>0</v>
      </c>
      <c r="AG36" s="83">
        <v>2374.3000000000002</v>
      </c>
      <c r="AH36" s="84">
        <v>3659.8</v>
      </c>
      <c r="AI36" s="84">
        <v>2718</v>
      </c>
      <c r="AJ36" s="84">
        <v>1316.6</v>
      </c>
      <c r="AK36" s="84">
        <v>987.44999999999993</v>
      </c>
      <c r="AL36" s="72">
        <v>740.58749999999998</v>
      </c>
      <c r="AM36" s="83">
        <v>0</v>
      </c>
      <c r="AN36" s="84">
        <v>1000</v>
      </c>
      <c r="AO36" s="84">
        <v>8486.5</v>
      </c>
      <c r="AP36" s="84">
        <v>13399.400000000001</v>
      </c>
      <c r="AQ36" s="84">
        <v>16347.268000000002</v>
      </c>
      <c r="AR36" s="72">
        <v>14712.541200000001</v>
      </c>
      <c r="AS36" s="83">
        <v>0</v>
      </c>
      <c r="AT36" s="84">
        <v>0</v>
      </c>
      <c r="AU36" s="84">
        <v>0</v>
      </c>
      <c r="AV36" s="84">
        <v>0</v>
      </c>
      <c r="AW36" s="84">
        <v>0</v>
      </c>
      <c r="AX36" s="72">
        <v>0</v>
      </c>
      <c r="AY36" s="83">
        <v>3279</v>
      </c>
      <c r="AZ36" s="84">
        <v>2678</v>
      </c>
      <c r="BA36" s="84">
        <v>0</v>
      </c>
      <c r="BB36" s="84">
        <v>1279</v>
      </c>
      <c r="BC36" s="84">
        <v>1279</v>
      </c>
      <c r="BD36" s="72">
        <v>1279</v>
      </c>
      <c r="BE36" s="83">
        <v>33950</v>
      </c>
      <c r="BF36" s="84">
        <v>35393.5</v>
      </c>
      <c r="BG36" s="84">
        <v>43540.600000000006</v>
      </c>
      <c r="BH36" s="84">
        <v>49202.400000000001</v>
      </c>
      <c r="BI36" s="84">
        <v>52202.400000000001</v>
      </c>
      <c r="BJ36" s="72">
        <v>50202.400000000001</v>
      </c>
      <c r="BK36" s="83">
        <v>69330</v>
      </c>
      <c r="BL36" s="84">
        <v>70250</v>
      </c>
      <c r="BM36" s="84">
        <v>62960</v>
      </c>
      <c r="BN36" s="84">
        <v>55630</v>
      </c>
      <c r="BO36" s="84">
        <v>46825.883209327905</v>
      </c>
      <c r="BP36" s="72">
        <v>35330.151716221575</v>
      </c>
      <c r="BQ36" s="83">
        <v>20.248999999999999</v>
      </c>
      <c r="BR36" s="84">
        <v>188.614</v>
      </c>
      <c r="BS36" s="84">
        <v>352.161</v>
      </c>
      <c r="BT36" s="84">
        <v>46.457999999999998</v>
      </c>
      <c r="BU36" s="84">
        <v>4000</v>
      </c>
      <c r="BV36" s="72">
        <v>3000</v>
      </c>
      <c r="BW36" s="83">
        <f t="shared" ca="1" si="128"/>
        <v>10277.851999999999</v>
      </c>
      <c r="BX36" s="84">
        <f t="shared" ca="1" si="128"/>
        <v>9866.2649999999994</v>
      </c>
      <c r="BY36" s="84">
        <f t="shared" ca="1" si="128"/>
        <v>13346.514999999999</v>
      </c>
      <c r="BZ36" s="84">
        <f t="shared" ca="1" si="128"/>
        <v>19210.372000000003</v>
      </c>
      <c r="CA36" s="84">
        <f t="shared" ca="1" si="128"/>
        <v>27401.840000000004</v>
      </c>
      <c r="CB36" s="72">
        <f t="shared" ca="1" si="128"/>
        <v>28428.813200000001</v>
      </c>
    </row>
    <row r="37" spans="2:80" s="15" customFormat="1">
      <c r="B37" s="28" t="s">
        <v>18</v>
      </c>
      <c r="C37" s="83">
        <v>1260.3530000000001</v>
      </c>
      <c r="D37" s="84">
        <v>625.71199999999999</v>
      </c>
      <c r="E37" s="84">
        <v>182.321</v>
      </c>
      <c r="F37" s="84">
        <v>313.75099999999998</v>
      </c>
      <c r="G37" s="84">
        <v>1290.8461463319504</v>
      </c>
      <c r="H37" s="72">
        <v>2173.8608936450082</v>
      </c>
      <c r="I37" s="83">
        <v>3481.7999999999997</v>
      </c>
      <c r="J37" s="84">
        <v>689.19999999999993</v>
      </c>
      <c r="K37" s="84">
        <v>520.29999999999995</v>
      </c>
      <c r="L37" s="84">
        <v>723</v>
      </c>
      <c r="M37" s="84">
        <v>1776.0618160248696</v>
      </c>
      <c r="N37" s="72">
        <v>2476.9690080181954</v>
      </c>
      <c r="O37" s="83">
        <v>156.81</v>
      </c>
      <c r="P37" s="84">
        <v>746.86</v>
      </c>
      <c r="Q37" s="84">
        <v>124.81</v>
      </c>
      <c r="R37" s="84">
        <v>106.3</v>
      </c>
      <c r="S37" s="84">
        <v>401.25733973534352</v>
      </c>
      <c r="T37" s="72">
        <v>2115.966714290551</v>
      </c>
      <c r="U37" s="83">
        <v>334.3</v>
      </c>
      <c r="V37" s="84">
        <v>417.9</v>
      </c>
      <c r="W37" s="84">
        <v>399.5</v>
      </c>
      <c r="X37" s="84">
        <v>4654.6000000000004</v>
      </c>
      <c r="Y37" s="84">
        <v>2830.0707534437115</v>
      </c>
      <c r="Z37" s="72">
        <v>3215.1343135953603</v>
      </c>
      <c r="AA37" s="83">
        <v>2611.7730000000001</v>
      </c>
      <c r="AB37" s="84">
        <v>2157.9569999999999</v>
      </c>
      <c r="AC37" s="84">
        <v>4973.5059999999994</v>
      </c>
      <c r="AD37" s="84">
        <v>9610.0910000000003</v>
      </c>
      <c r="AE37" s="84">
        <v>12563.474999874878</v>
      </c>
      <c r="AF37" s="72">
        <v>15896.672252093707</v>
      </c>
      <c r="AG37" s="83">
        <v>1113.8</v>
      </c>
      <c r="AH37" s="84">
        <v>711.1</v>
      </c>
      <c r="AI37" s="84">
        <v>2475.6999999999998</v>
      </c>
      <c r="AJ37" s="84">
        <v>2392.9</v>
      </c>
      <c r="AK37" s="84">
        <v>3157.6881980587023</v>
      </c>
      <c r="AL37" s="72">
        <v>4305.848832195652</v>
      </c>
      <c r="AM37" s="83">
        <v>3888.6290000000035</v>
      </c>
      <c r="AN37" s="84">
        <v>902.100000000004</v>
      </c>
      <c r="AO37" s="84">
        <v>347.60000000000161</v>
      </c>
      <c r="AP37" s="84">
        <v>275.80000000000325</v>
      </c>
      <c r="AQ37" s="84">
        <v>345.85718682637469</v>
      </c>
      <c r="AR37" s="72">
        <v>542.21028239927216</v>
      </c>
      <c r="AS37" s="83">
        <v>796.5</v>
      </c>
      <c r="AT37" s="84">
        <v>153.69999999999999</v>
      </c>
      <c r="AU37" s="84">
        <v>551.1</v>
      </c>
      <c r="AV37" s="84">
        <v>940.3</v>
      </c>
      <c r="AW37" s="84">
        <v>1089.2224523348114</v>
      </c>
      <c r="AX37" s="72">
        <v>727.79779113286622</v>
      </c>
      <c r="AY37" s="83">
        <v>14757</v>
      </c>
      <c r="AZ37" s="84">
        <v>14102</v>
      </c>
      <c r="BA37" s="84">
        <v>22429</v>
      </c>
      <c r="BB37" s="84">
        <v>27039</v>
      </c>
      <c r="BC37" s="84">
        <v>29805.925642336348</v>
      </c>
      <c r="BD37" s="72">
        <v>34868.160806258165</v>
      </c>
      <c r="BE37" s="83">
        <v>12745.6</v>
      </c>
      <c r="BF37" s="84">
        <v>17924.5</v>
      </c>
      <c r="BG37" s="84">
        <v>17856.2</v>
      </c>
      <c r="BH37" s="84">
        <v>19428.2</v>
      </c>
      <c r="BI37" s="84">
        <v>20222.018198448735</v>
      </c>
      <c r="BJ37" s="72">
        <v>22021.93770510282</v>
      </c>
      <c r="BK37" s="83">
        <v>14110.099999999999</v>
      </c>
      <c r="BL37" s="84">
        <v>13103.8</v>
      </c>
      <c r="BM37" s="84">
        <v>6650</v>
      </c>
      <c r="BN37" s="84">
        <v>6450</v>
      </c>
      <c r="BO37" s="84">
        <v>4841.3285922689192</v>
      </c>
      <c r="BP37" s="72">
        <v>5624.8568503032129</v>
      </c>
      <c r="BQ37" s="83">
        <v>-48.205000000000013</v>
      </c>
      <c r="BR37" s="84">
        <v>145.809</v>
      </c>
      <c r="BS37" s="84">
        <v>255.42500000000001</v>
      </c>
      <c r="BT37" s="84">
        <v>-80.968000000000004</v>
      </c>
      <c r="BU37" s="84">
        <v>3651.7707147838378</v>
      </c>
      <c r="BV37" s="72">
        <v>2386.2921011954595</v>
      </c>
      <c r="BW37" s="83">
        <f t="shared" ca="1" si="128"/>
        <v>13643.965000000004</v>
      </c>
      <c r="BX37" s="84">
        <f t="shared" ca="1" si="128"/>
        <v>6404.5290000000041</v>
      </c>
      <c r="BY37" s="84">
        <f t="shared" ca="1" si="128"/>
        <v>9574.8370000000014</v>
      </c>
      <c r="BZ37" s="84">
        <f t="shared" ca="1" si="128"/>
        <v>19016.742000000002</v>
      </c>
      <c r="CA37" s="84">
        <f t="shared" ca="1" si="128"/>
        <v>23454.478892630643</v>
      </c>
      <c r="CB37" s="72">
        <f t="shared" ca="1" si="128"/>
        <v>31454.460087370615</v>
      </c>
    </row>
    <row r="38" spans="2:80" s="15" customFormat="1">
      <c r="B38" s="28" t="s">
        <v>19</v>
      </c>
      <c r="C38" s="83">
        <v>-1044.4290000000001</v>
      </c>
      <c r="D38" s="84">
        <v>-398.43200000000002</v>
      </c>
      <c r="E38" s="84">
        <v>672.53300000000002</v>
      </c>
      <c r="F38" s="84">
        <v>-307.37899999999996</v>
      </c>
      <c r="G38" s="84">
        <v>-1284.4741463319504</v>
      </c>
      <c r="H38" s="72">
        <v>-2167.4888936450084</v>
      </c>
      <c r="I38" s="83">
        <v>-2464.5999999999995</v>
      </c>
      <c r="J38" s="84">
        <v>694.6</v>
      </c>
      <c r="K38" s="84">
        <v>-50.499999999999943</v>
      </c>
      <c r="L38" s="84">
        <v>1595.5</v>
      </c>
      <c r="M38" s="84">
        <v>2860.9381839751304</v>
      </c>
      <c r="N38" s="72">
        <v>1000.7809919818046</v>
      </c>
      <c r="O38" s="83">
        <v>-153.51</v>
      </c>
      <c r="P38" s="84">
        <v>-743.55000000000007</v>
      </c>
      <c r="Q38" s="84">
        <v>-124.29</v>
      </c>
      <c r="R38" s="84">
        <v>-106.3</v>
      </c>
      <c r="S38" s="84">
        <v>-401.25733973534352</v>
      </c>
      <c r="T38" s="72">
        <v>-2115.966714290551</v>
      </c>
      <c r="U38" s="83">
        <v>5441.0999999999995</v>
      </c>
      <c r="V38" s="84">
        <v>2588.9</v>
      </c>
      <c r="W38" s="84">
        <v>145.29999999999995</v>
      </c>
      <c r="X38" s="84">
        <v>-2485.1000000000004</v>
      </c>
      <c r="Y38" s="84">
        <v>2593.6792465562885</v>
      </c>
      <c r="Z38" s="72">
        <v>6276.4281864046397</v>
      </c>
      <c r="AA38" s="83">
        <v>-1720.0450000000001</v>
      </c>
      <c r="AB38" s="84">
        <v>-1572.6819999999998</v>
      </c>
      <c r="AC38" s="84">
        <v>-4701.4649999999992</v>
      </c>
      <c r="AD38" s="84">
        <v>-9610.0910000000003</v>
      </c>
      <c r="AE38" s="84">
        <v>-12563.474999874878</v>
      </c>
      <c r="AF38" s="72">
        <v>-15896.672252093707</v>
      </c>
      <c r="AG38" s="83">
        <v>1260.5000000000002</v>
      </c>
      <c r="AH38" s="84">
        <v>2948.7000000000003</v>
      </c>
      <c r="AI38" s="84">
        <v>242.30000000000018</v>
      </c>
      <c r="AJ38" s="84">
        <v>-1076.3000000000002</v>
      </c>
      <c r="AK38" s="84">
        <v>-2170.2381980587024</v>
      </c>
      <c r="AL38" s="72">
        <v>-3565.2613321956519</v>
      </c>
      <c r="AM38" s="83">
        <v>-3888.6290000000035</v>
      </c>
      <c r="AN38" s="84">
        <v>97.899999999995998</v>
      </c>
      <c r="AO38" s="84">
        <v>8138.8999999999987</v>
      </c>
      <c r="AP38" s="84">
        <v>13123.599999999999</v>
      </c>
      <c r="AQ38" s="84">
        <v>16001.410813173627</v>
      </c>
      <c r="AR38" s="72">
        <v>14170.33091760073</v>
      </c>
      <c r="AS38" s="83">
        <v>-796.5</v>
      </c>
      <c r="AT38" s="84">
        <v>-153.69999999999999</v>
      </c>
      <c r="AU38" s="84">
        <v>-551.1</v>
      </c>
      <c r="AV38" s="84">
        <v>-940.3</v>
      </c>
      <c r="AW38" s="84">
        <v>-1089.2224523348114</v>
      </c>
      <c r="AX38" s="72">
        <v>-727.79779113286622</v>
      </c>
      <c r="AY38" s="83">
        <v>-19995</v>
      </c>
      <c r="AZ38" s="84">
        <v>-19971</v>
      </c>
      <c r="BA38" s="84">
        <v>-32272</v>
      </c>
      <c r="BB38" s="84">
        <v>-38788</v>
      </c>
      <c r="BC38" s="84">
        <v>-42554.925642336348</v>
      </c>
      <c r="BD38" s="72">
        <v>-48617.160806258165</v>
      </c>
      <c r="BE38" s="83">
        <v>27004.799999999999</v>
      </c>
      <c r="BF38" s="84">
        <v>27632.6</v>
      </c>
      <c r="BG38" s="84">
        <v>32475.500000000007</v>
      </c>
      <c r="BH38" s="84">
        <v>41071.199999999997</v>
      </c>
      <c r="BI38" s="84">
        <v>41962.828406327782</v>
      </c>
      <c r="BJ38" s="72">
        <v>40901.681922199532</v>
      </c>
      <c r="BK38" s="83">
        <v>39585</v>
      </c>
      <c r="BL38" s="84">
        <v>43895.6</v>
      </c>
      <c r="BM38" s="84">
        <v>43610</v>
      </c>
      <c r="BN38" s="84">
        <v>43030</v>
      </c>
      <c r="BO38" s="84">
        <v>35834.554617058988</v>
      </c>
      <c r="BP38" s="72">
        <v>23555.29486591836</v>
      </c>
      <c r="BQ38" s="83">
        <v>68.454000000000008</v>
      </c>
      <c r="BR38" s="84">
        <v>42.805</v>
      </c>
      <c r="BS38" s="84">
        <v>96.73599999999999</v>
      </c>
      <c r="BT38" s="84">
        <v>127.426</v>
      </c>
      <c r="BU38" s="84">
        <v>348.22928521616222</v>
      </c>
      <c r="BV38" s="72">
        <v>613.70789880454049</v>
      </c>
      <c r="BW38" s="83">
        <f t="shared" ca="1" si="128"/>
        <v>-3366.1130000000039</v>
      </c>
      <c r="BX38" s="84">
        <f t="shared" ca="1" si="128"/>
        <v>3461.7359999999967</v>
      </c>
      <c r="BY38" s="84">
        <f t="shared" ca="1" si="128"/>
        <v>3771.6780000000003</v>
      </c>
      <c r="BZ38" s="84">
        <f t="shared" ca="1" si="128"/>
        <v>193.6299999999967</v>
      </c>
      <c r="CA38" s="84">
        <f t="shared" ca="1" si="128"/>
        <v>3947.3611073693601</v>
      </c>
      <c r="CB38" s="72">
        <f t="shared" ca="1" si="128"/>
        <v>-3025.6468873706117</v>
      </c>
    </row>
    <row r="39" spans="2:80" s="15" customFormat="1">
      <c r="B39" s="28" t="s">
        <v>25</v>
      </c>
      <c r="C39" s="83">
        <v>2079.37</v>
      </c>
      <c r="D39" s="84">
        <v>-415.30899999999974</v>
      </c>
      <c r="E39" s="84">
        <v>-546.05299999999988</v>
      </c>
      <c r="F39" s="84">
        <v>1529.6119999999996</v>
      </c>
      <c r="G39" s="84">
        <v>1754.853218626221</v>
      </c>
      <c r="H39" s="72">
        <v>1915.288016013893</v>
      </c>
      <c r="I39" s="83">
        <v>3964.1</v>
      </c>
      <c r="J39" s="84">
        <v>-3591.2000000000016</v>
      </c>
      <c r="K39" s="84">
        <v>-1671.9999999999991</v>
      </c>
      <c r="L39" s="84">
        <v>1640.2000000000007</v>
      </c>
      <c r="M39" s="84">
        <v>-327.36370921923572</v>
      </c>
      <c r="N39" s="72">
        <v>3088.5698819595164</v>
      </c>
      <c r="O39" s="83">
        <v>1088.3000000000002</v>
      </c>
      <c r="P39" s="84">
        <v>-123.22000000000003</v>
      </c>
      <c r="Q39" s="84">
        <v>962.4399999999996</v>
      </c>
      <c r="R39" s="84">
        <v>103.30000000000064</v>
      </c>
      <c r="S39" s="84">
        <v>688.22452556598637</v>
      </c>
      <c r="T39" s="72">
        <v>2228.4978068645291</v>
      </c>
      <c r="U39" s="83">
        <v>7878.4999999999991</v>
      </c>
      <c r="V39" s="84">
        <v>6377.0999999999985</v>
      </c>
      <c r="W39" s="84">
        <v>2899.7999999999993</v>
      </c>
      <c r="X39" s="84">
        <v>1096.0000000000027</v>
      </c>
      <c r="Y39" s="84">
        <v>-3688.9535693119742</v>
      </c>
      <c r="Z39" s="72">
        <v>-2218.1796175799718</v>
      </c>
      <c r="AA39" s="83">
        <v>879.70600000000013</v>
      </c>
      <c r="AB39" s="84">
        <v>137.12399999999957</v>
      </c>
      <c r="AC39" s="84">
        <v>3529.2700000000004</v>
      </c>
      <c r="AD39" s="84">
        <v>5417.5219999999999</v>
      </c>
      <c r="AE39" s="84">
        <v>3282.8525288088194</v>
      </c>
      <c r="AF39" s="72">
        <v>3657.880294551253</v>
      </c>
      <c r="AG39" s="83">
        <v>2577.7999999999993</v>
      </c>
      <c r="AH39" s="84">
        <v>-1498.2000000000005</v>
      </c>
      <c r="AI39" s="84">
        <v>4290.6000000000004</v>
      </c>
      <c r="AJ39" s="84">
        <v>3621.6000000000004</v>
      </c>
      <c r="AK39" s="84">
        <v>2219.8253966956704</v>
      </c>
      <c r="AL39" s="72">
        <v>2687.4250975085524</v>
      </c>
      <c r="AM39" s="83">
        <v>2576.2070000000008</v>
      </c>
      <c r="AN39" s="84">
        <v>-5010.7999999999993</v>
      </c>
      <c r="AO39" s="84">
        <v>-8191.4000000000015</v>
      </c>
      <c r="AP39" s="84">
        <v>716.50000000000091</v>
      </c>
      <c r="AQ39" s="84">
        <v>-1239.8150186348967</v>
      </c>
      <c r="AR39" s="72">
        <v>3857.5143745748965</v>
      </c>
      <c r="AS39" s="83">
        <v>642.00000000000023</v>
      </c>
      <c r="AT39" s="84">
        <v>-647.09999999999991</v>
      </c>
      <c r="AU39" s="84">
        <v>2491.6000000000004</v>
      </c>
      <c r="AV39" s="84">
        <v>1794.8000000000002</v>
      </c>
      <c r="AW39" s="84">
        <v>762.40881839841131</v>
      </c>
      <c r="AX39" s="72">
        <v>438.13703671988424</v>
      </c>
      <c r="AY39" s="83">
        <v>2874</v>
      </c>
      <c r="AZ39" s="84">
        <v>1925</v>
      </c>
      <c r="BA39" s="84">
        <v>11751</v>
      </c>
      <c r="BB39" s="84">
        <v>9375</v>
      </c>
      <c r="BC39" s="84">
        <v>6109.8623090030105</v>
      </c>
      <c r="BD39" s="72">
        <v>8401.9018305884892</v>
      </c>
      <c r="BE39" s="83">
        <v>5669.9</v>
      </c>
      <c r="BF39" s="84">
        <v>2886</v>
      </c>
      <c r="BG39" s="84">
        <v>-2.3000000000065484</v>
      </c>
      <c r="BH39" s="84">
        <v>-1809.6999999999643</v>
      </c>
      <c r="BI39" s="84">
        <v>6877.3715936722219</v>
      </c>
      <c r="BJ39" s="72">
        <v>8933.7584841282551</v>
      </c>
      <c r="BK39" s="83">
        <v>11476.899999999992</v>
      </c>
      <c r="BL39" s="84">
        <v>-7571.799999999992</v>
      </c>
      <c r="BM39" s="84">
        <v>2412.1000000000058</v>
      </c>
      <c r="BN39" s="84">
        <v>9610</v>
      </c>
      <c r="BO39" s="84">
        <v>15715.915117284479</v>
      </c>
      <c r="BP39" s="72">
        <v>19714.988580306683</v>
      </c>
      <c r="BQ39" s="83">
        <v>1699.8029999999994</v>
      </c>
      <c r="BR39" s="84">
        <v>-347.44499999999948</v>
      </c>
      <c r="BS39" s="84">
        <v>2163.2610000000013</v>
      </c>
      <c r="BT39" s="84">
        <v>1087.3709999999996</v>
      </c>
      <c r="BU39" s="84">
        <v>-1810.0716252146422</v>
      </c>
      <c r="BV39" s="72">
        <v>3240.5374030202156</v>
      </c>
      <c r="BW39" s="83">
        <f t="shared" ca="1" si="128"/>
        <v>21685.983</v>
      </c>
      <c r="BX39" s="84">
        <f t="shared" ca="1" si="128"/>
        <v>-4771.6050000000032</v>
      </c>
      <c r="BY39" s="84">
        <f t="shared" ca="1" si="128"/>
        <v>3764.2569999999996</v>
      </c>
      <c r="BZ39" s="84">
        <f t="shared" ca="1" si="128"/>
        <v>15919.534000000003</v>
      </c>
      <c r="CA39" s="84">
        <f t="shared" ca="1" si="128"/>
        <v>3452.0321909290019</v>
      </c>
      <c r="CB39" s="72">
        <f t="shared" ca="1" si="128"/>
        <v>15655.132890612553</v>
      </c>
    </row>
    <row r="40" spans="2:80" s="5" customFormat="1" ht="12.75">
      <c r="B40" s="30" t="s">
        <v>20</v>
      </c>
      <c r="C40" s="66"/>
      <c r="D40" s="67"/>
      <c r="E40" s="67"/>
      <c r="F40" s="67"/>
      <c r="G40" s="67"/>
      <c r="H40" s="68"/>
      <c r="I40" s="66"/>
      <c r="J40" s="67"/>
      <c r="K40" s="67"/>
      <c r="L40" s="67"/>
      <c r="M40" s="67"/>
      <c r="N40" s="68"/>
      <c r="O40" s="66"/>
      <c r="P40" s="67"/>
      <c r="Q40" s="67"/>
      <c r="R40" s="67"/>
      <c r="S40" s="67"/>
      <c r="T40" s="68"/>
      <c r="U40" s="66"/>
      <c r="V40" s="67"/>
      <c r="W40" s="67"/>
      <c r="X40" s="67"/>
      <c r="Y40" s="67"/>
      <c r="Z40" s="68"/>
      <c r="AA40" s="66"/>
      <c r="AB40" s="67"/>
      <c r="AC40" s="67"/>
      <c r="AD40" s="67"/>
      <c r="AE40" s="67"/>
      <c r="AF40" s="68"/>
      <c r="AG40" s="66"/>
      <c r="AH40" s="67"/>
      <c r="AI40" s="67"/>
      <c r="AJ40" s="67"/>
      <c r="AK40" s="67"/>
      <c r="AL40" s="68"/>
      <c r="AM40" s="66"/>
      <c r="AN40" s="67"/>
      <c r="AO40" s="67"/>
      <c r="AP40" s="67"/>
      <c r="AQ40" s="67"/>
      <c r="AR40" s="68"/>
      <c r="AS40" s="66"/>
      <c r="AT40" s="67"/>
      <c r="AU40" s="67"/>
      <c r="AV40" s="67"/>
      <c r="AW40" s="67"/>
      <c r="AX40" s="68"/>
      <c r="AY40" s="66"/>
      <c r="AZ40" s="67"/>
      <c r="BA40" s="67"/>
      <c r="BB40" s="67"/>
      <c r="BC40" s="67"/>
      <c r="BD40" s="68"/>
      <c r="BE40" s="66"/>
      <c r="BF40" s="67"/>
      <c r="BG40" s="67"/>
      <c r="BH40" s="67"/>
      <c r="BI40" s="67"/>
      <c r="BJ40" s="68"/>
      <c r="BK40" s="66"/>
      <c r="BL40" s="67"/>
      <c r="BM40" s="67"/>
      <c r="BN40" s="67"/>
      <c r="BO40" s="67"/>
      <c r="BP40" s="68"/>
      <c r="BQ40" s="66"/>
      <c r="BR40" s="67"/>
      <c r="BS40" s="67"/>
      <c r="BT40" s="67"/>
      <c r="BU40" s="67"/>
      <c r="BV40" s="68"/>
      <c r="BW40" s="66"/>
      <c r="BX40" s="67"/>
      <c r="BY40" s="67"/>
      <c r="BZ40" s="67"/>
      <c r="CA40" s="67"/>
      <c r="CB40" s="68"/>
    </row>
    <row r="41" spans="2:80" s="17" customFormat="1">
      <c r="B41" s="27" t="s">
        <v>21</v>
      </c>
      <c r="C41" s="117">
        <v>57.875974916715627</v>
      </c>
      <c r="D41" s="118">
        <v>44.001154339043048</v>
      </c>
      <c r="E41" s="118">
        <v>44.71207188181355</v>
      </c>
      <c r="F41" s="118">
        <v>29.099226942660874</v>
      </c>
      <c r="G41" s="118">
        <v>41.512751216782902</v>
      </c>
      <c r="H41" s="119">
        <v>55.814528630757984</v>
      </c>
      <c r="I41" s="117">
        <v>218.00742992232344</v>
      </c>
      <c r="J41" s="118">
        <v>198.7234042553192</v>
      </c>
      <c r="K41" s="118">
        <v>168.97053843548932</v>
      </c>
      <c r="L41" s="118">
        <v>103.43516632722337</v>
      </c>
      <c r="M41" s="118">
        <v>160.79149375214649</v>
      </c>
      <c r="N41" s="119">
        <v>214.3900272780846</v>
      </c>
      <c r="O41" s="117">
        <v>18.676332140839765</v>
      </c>
      <c r="P41" s="118">
        <v>21.511485595932978</v>
      </c>
      <c r="Q41" s="118">
        <v>27.783885542168665</v>
      </c>
      <c r="R41" s="118">
        <v>22.967152941176476</v>
      </c>
      <c r="S41" s="118">
        <v>27.512681133474356</v>
      </c>
      <c r="T41" s="119">
        <v>36.059621333573588</v>
      </c>
      <c r="U41" s="117">
        <v>56.877565982404676</v>
      </c>
      <c r="V41" s="118">
        <v>78.199413489736031</v>
      </c>
      <c r="W41" s="118">
        <v>62.463343108504425</v>
      </c>
      <c r="X41" s="118">
        <v>55.14340391963519</v>
      </c>
      <c r="Y41" s="118">
        <v>65.322406941170271</v>
      </c>
      <c r="Z41" s="119">
        <v>76.442542934998954</v>
      </c>
      <c r="AA41" s="117">
        <v>37.48590998043052</v>
      </c>
      <c r="AB41" s="118">
        <v>81.757762557077655</v>
      </c>
      <c r="AC41" s="118">
        <v>192.62847358121331</v>
      </c>
      <c r="AD41" s="118">
        <v>120.01662482025711</v>
      </c>
      <c r="AE41" s="118">
        <v>119.16408180327208</v>
      </c>
      <c r="AF41" s="119">
        <v>116.9488705973656</v>
      </c>
      <c r="AG41" s="117">
        <v>85.229901269393281</v>
      </c>
      <c r="AH41" s="118">
        <v>74.126939351199027</v>
      </c>
      <c r="AI41" s="118">
        <v>107.4696755994359</v>
      </c>
      <c r="AJ41" s="118">
        <v>85.04090267983085</v>
      </c>
      <c r="AK41" s="118">
        <v>97.687691841107252</v>
      </c>
      <c r="AL41" s="119">
        <v>115.01586436905428</v>
      </c>
      <c r="AM41" s="117">
        <v>50.694020436402596</v>
      </c>
      <c r="AN41" s="118">
        <v>53.091826437941506</v>
      </c>
      <c r="AO41" s="118">
        <v>75.721493440968715</v>
      </c>
      <c r="AP41" s="118">
        <v>46.113654649610091</v>
      </c>
      <c r="AQ41" s="118">
        <v>60.314668312547091</v>
      </c>
      <c r="AR41" s="119">
        <v>86.231105077520908</v>
      </c>
      <c r="AS41" s="117">
        <v>5.2033449645048746</v>
      </c>
      <c r="AT41" s="118">
        <v>10.563126613435783</v>
      </c>
      <c r="AU41" s="118">
        <v>8.9222275564090179</v>
      </c>
      <c r="AV41" s="118">
        <v>7.8817881788178816</v>
      </c>
      <c r="AW41" s="118">
        <v>9.393924352825751</v>
      </c>
      <c r="AX41" s="119">
        <v>12.296183872456549</v>
      </c>
      <c r="AY41" s="117">
        <v>48.57236842105263</v>
      </c>
      <c r="AZ41" s="118">
        <v>55.513157894736842</v>
      </c>
      <c r="BA41" s="118">
        <v>80.888157894736835</v>
      </c>
      <c r="BB41" s="118">
        <v>110.625</v>
      </c>
      <c r="BC41" s="118">
        <v>113.79623590924291</v>
      </c>
      <c r="BD41" s="119">
        <v>137.46323093240491</v>
      </c>
      <c r="BE41" s="117">
        <v>39.886699838622903</v>
      </c>
      <c r="BF41" s="118">
        <v>61.061390532544422</v>
      </c>
      <c r="BG41" s="118">
        <v>76.194862829478211</v>
      </c>
      <c r="BH41" s="118">
        <v>47.485879505110375</v>
      </c>
      <c r="BI41" s="118">
        <v>52.589630823429786</v>
      </c>
      <c r="BJ41" s="119">
        <v>73.990793548976612</v>
      </c>
      <c r="BK41" s="117">
        <v>10.06082725060825</v>
      </c>
      <c r="BL41" s="118">
        <v>49.336001883682563</v>
      </c>
      <c r="BM41" s="118">
        <v>91.456714543599418</v>
      </c>
      <c r="BN41" s="118">
        <v>36.143159877560635</v>
      </c>
      <c r="BO41" s="118">
        <v>29.649527841343581</v>
      </c>
      <c r="BP41" s="119">
        <v>49.428973366470792</v>
      </c>
      <c r="BQ41" s="117">
        <v>25.981179943279376</v>
      </c>
      <c r="BR41" s="118">
        <v>33.441543032431099</v>
      </c>
      <c r="BS41" s="118">
        <v>40.434337198309962</v>
      </c>
      <c r="BT41" s="118">
        <v>31.195261705863079</v>
      </c>
      <c r="BU41" s="118">
        <v>42.671797423871162</v>
      </c>
      <c r="BV41" s="119">
        <v>53.923327024170831</v>
      </c>
      <c r="BW41" s="117"/>
      <c r="BX41" s="118"/>
      <c r="BY41" s="118"/>
      <c r="BZ41" s="118"/>
      <c r="CA41" s="118"/>
      <c r="CB41" s="119"/>
    </row>
    <row r="42" spans="2:80" s="17" customFormat="1">
      <c r="B42" s="27" t="s">
        <v>23</v>
      </c>
      <c r="C42" s="117">
        <v>155.2909856946894</v>
      </c>
      <c r="D42" s="118">
        <v>193.65620261584965</v>
      </c>
      <c r="E42" s="118">
        <v>228.57603222557907</v>
      </c>
      <c r="F42" s="118">
        <v>247.68022204630526</v>
      </c>
      <c r="G42" s="118">
        <v>274.92704403459612</v>
      </c>
      <c r="H42" s="119">
        <v>311.56081272944971</v>
      </c>
      <c r="I42" s="117">
        <v>1292.3066531577167</v>
      </c>
      <c r="J42" s="118">
        <v>1495.7649442755824</v>
      </c>
      <c r="K42" s="118">
        <v>1581.9099221131053</v>
      </c>
      <c r="L42" s="118">
        <v>1736.0285132382892</v>
      </c>
      <c r="M42" s="118">
        <v>1872.9787145683076</v>
      </c>
      <c r="N42" s="119">
        <v>2053.7840655067389</v>
      </c>
      <c r="O42" s="117">
        <v>50.80653360948974</v>
      </c>
      <c r="P42" s="118">
        <v>72.345038599133886</v>
      </c>
      <c r="Q42" s="118">
        <v>95.067676957831324</v>
      </c>
      <c r="R42" s="118">
        <v>113.2390588235294</v>
      </c>
      <c r="S42" s="118">
        <v>137.15799703153886</v>
      </c>
      <c r="T42" s="119">
        <v>168.50746276690711</v>
      </c>
      <c r="U42" s="117">
        <v>172.04178885630498</v>
      </c>
      <c r="V42" s="118">
        <v>244.75366568914956</v>
      </c>
      <c r="W42" s="118">
        <v>299.85043988269797</v>
      </c>
      <c r="X42" s="118">
        <v>351.65835777126102</v>
      </c>
      <c r="Y42" s="118">
        <v>408.73984149216494</v>
      </c>
      <c r="Z42" s="119">
        <v>475.53857066419931</v>
      </c>
      <c r="AA42" s="117">
        <v>240.97772341813436</v>
      </c>
      <c r="AB42" s="118">
        <v>312.62100456620999</v>
      </c>
      <c r="AC42" s="118">
        <v>496.4553163731245</v>
      </c>
      <c r="AD42" s="118">
        <v>607.07110241356804</v>
      </c>
      <c r="AE42" s="118">
        <v>716.29488810027328</v>
      </c>
      <c r="AF42" s="119">
        <v>823.48824859221077</v>
      </c>
      <c r="AG42" s="117">
        <v>367.1114245416079</v>
      </c>
      <c r="AH42" s="118">
        <v>444.10437235543014</v>
      </c>
      <c r="AI42" s="118">
        <v>531.04372355430178</v>
      </c>
      <c r="AJ42" s="118">
        <v>614.73906911142444</v>
      </c>
      <c r="AK42" s="118">
        <v>687.15504872017709</v>
      </c>
      <c r="AL42" s="119">
        <v>772.41641923530733</v>
      </c>
      <c r="AM42" s="117">
        <v>333.50674050568955</v>
      </c>
      <c r="AN42" s="118">
        <v>372.19374369323918</v>
      </c>
      <c r="AO42" s="118">
        <v>440.95862764883952</v>
      </c>
      <c r="AP42" s="118">
        <v>480.86175580222005</v>
      </c>
      <c r="AQ42" s="118">
        <v>524.62824198482315</v>
      </c>
      <c r="AR42" s="119">
        <v>587.20062403505847</v>
      </c>
      <c r="AS42" s="117">
        <v>76.615329081939592</v>
      </c>
      <c r="AT42" s="118">
        <v>86.082127634027742</v>
      </c>
      <c r="AU42" s="118">
        <v>92.430388862217953</v>
      </c>
      <c r="AV42" s="118">
        <v>101.1071107110711</v>
      </c>
      <c r="AW42" s="118">
        <v>106.92547931194008</v>
      </c>
      <c r="AX42" s="119">
        <v>114.54143697424463</v>
      </c>
      <c r="AY42" s="117">
        <v>351.4736842105263</v>
      </c>
      <c r="AZ42" s="118">
        <v>402.65789473684208</v>
      </c>
      <c r="BA42" s="118">
        <v>473.58552631578948</v>
      </c>
      <c r="BB42" s="118">
        <v>574.40789473684208</v>
      </c>
      <c r="BC42" s="118">
        <v>676.70413064608499</v>
      </c>
      <c r="BD42" s="119">
        <v>802.66736157848993</v>
      </c>
      <c r="BE42" s="117">
        <v>230.51438945669719</v>
      </c>
      <c r="BF42" s="118">
        <v>287.96933835395373</v>
      </c>
      <c r="BG42" s="118">
        <v>347.19775416890798</v>
      </c>
      <c r="BH42" s="118">
        <v>385.92724583109197</v>
      </c>
      <c r="BI42" s="118">
        <v>422.93726395952439</v>
      </c>
      <c r="BJ42" s="119">
        <v>479.92805750850107</v>
      </c>
      <c r="BK42" s="117">
        <v>560.78682991915866</v>
      </c>
      <c r="BL42" s="118">
        <v>716.3052350678912</v>
      </c>
      <c r="BM42" s="118">
        <v>773.91178086492437</v>
      </c>
      <c r="BN42" s="118">
        <v>872.81218114747674</v>
      </c>
      <c r="BO42" s="118">
        <v>887.46170898882031</v>
      </c>
      <c r="BP42" s="119">
        <v>920.89068235529112</v>
      </c>
      <c r="BQ42" s="117">
        <v>148.88333687033358</v>
      </c>
      <c r="BR42" s="118">
        <v>176.34876430073504</v>
      </c>
      <c r="BS42" s="118">
        <v>213.52069145139197</v>
      </c>
      <c r="BT42" s="118">
        <v>237.72468311693325</v>
      </c>
      <c r="BU42" s="118">
        <v>270.82122565807464</v>
      </c>
      <c r="BV42" s="119">
        <v>312.64453272638627</v>
      </c>
      <c r="BW42" s="117"/>
      <c r="BX42" s="118"/>
      <c r="BY42" s="118"/>
      <c r="BZ42" s="118"/>
      <c r="CA42" s="118"/>
      <c r="CB42" s="119"/>
    </row>
    <row r="43" spans="2:80" s="17" customFormat="1">
      <c r="B43" s="27" t="s">
        <v>22</v>
      </c>
      <c r="C43" s="117">
        <v>16.040917107583773</v>
      </c>
      <c r="D43" s="118">
        <v>10.009586883578061</v>
      </c>
      <c r="E43" s="118">
        <v>10.004106414806559</v>
      </c>
      <c r="F43" s="118">
        <v>10</v>
      </c>
      <c r="G43" s="118">
        <v>14.26592922849205</v>
      </c>
      <c r="H43" s="119">
        <v>19.180759935904415</v>
      </c>
      <c r="I43" s="117">
        <v>19.89868287740628</v>
      </c>
      <c r="J43" s="118">
        <v>24.873353596757848</v>
      </c>
      <c r="K43" s="118">
        <v>24.940738232306128</v>
      </c>
      <c r="L43" s="118">
        <v>20</v>
      </c>
      <c r="M43" s="118">
        <v>30.4264926936828</v>
      </c>
      <c r="N43" s="119">
        <v>40.169876611208011</v>
      </c>
      <c r="O43" s="117">
        <v>0.31255884014309926</v>
      </c>
      <c r="P43" s="118">
        <v>3.2509179062323481</v>
      </c>
      <c r="Q43" s="118">
        <v>5.0004706325301207</v>
      </c>
      <c r="R43" s="118">
        <v>3</v>
      </c>
      <c r="S43" s="118">
        <v>3.593742925464888</v>
      </c>
      <c r="T43" s="119">
        <v>4.7101555982053478</v>
      </c>
      <c r="U43" s="117">
        <v>5.5</v>
      </c>
      <c r="V43" s="118">
        <v>7</v>
      </c>
      <c r="W43" s="118">
        <v>7.5</v>
      </c>
      <c r="X43" s="118">
        <v>7.5</v>
      </c>
      <c r="Y43" s="118">
        <v>8.2409232202662697</v>
      </c>
      <c r="Z43" s="119">
        <v>9.6438137629646317</v>
      </c>
      <c r="AA43" s="117">
        <v>11</v>
      </c>
      <c r="AB43" s="118">
        <v>9</v>
      </c>
      <c r="AC43" s="118">
        <v>9</v>
      </c>
      <c r="AD43" s="118">
        <v>10</v>
      </c>
      <c r="AE43" s="118">
        <v>9.9402961165668575</v>
      </c>
      <c r="AF43" s="119">
        <v>9.7555101054280282</v>
      </c>
      <c r="AG43" s="117">
        <v>18</v>
      </c>
      <c r="AH43" s="118">
        <v>18</v>
      </c>
      <c r="AI43" s="118">
        <v>22</v>
      </c>
      <c r="AJ43" s="118">
        <v>22</v>
      </c>
      <c r="AK43" s="118">
        <v>25.271712232354609</v>
      </c>
      <c r="AL43" s="119">
        <v>29.754493853924213</v>
      </c>
      <c r="AM43" s="117">
        <v>11</v>
      </c>
      <c r="AN43" s="118">
        <v>10.983794147325932</v>
      </c>
      <c r="AO43" s="118">
        <v>11.982320887991927</v>
      </c>
      <c r="AP43" s="118">
        <v>14.97790110998991</v>
      </c>
      <c r="AQ43" s="118">
        <v>16.548182129943957</v>
      </c>
      <c r="AR43" s="119">
        <v>23.6587230272856</v>
      </c>
      <c r="AS43" s="117">
        <v>2.0051738659607747</v>
      </c>
      <c r="AT43" s="118">
        <v>3.0014408356846976</v>
      </c>
      <c r="AU43" s="118">
        <v>3.0001800288046088</v>
      </c>
      <c r="AV43" s="118">
        <v>3</v>
      </c>
      <c r="AW43" s="118">
        <v>3.5755557519567827</v>
      </c>
      <c r="AX43" s="119">
        <v>4.6802262101519991</v>
      </c>
      <c r="AY43" s="117">
        <v>5</v>
      </c>
      <c r="AZ43" s="118">
        <v>5</v>
      </c>
      <c r="BA43" s="118">
        <v>10</v>
      </c>
      <c r="BB43" s="118">
        <v>10</v>
      </c>
      <c r="BC43" s="118">
        <v>11.5</v>
      </c>
      <c r="BD43" s="119">
        <v>11.5</v>
      </c>
      <c r="BE43" s="117">
        <v>4.8622915545992473</v>
      </c>
      <c r="BF43" s="118">
        <v>16.75</v>
      </c>
      <c r="BG43" s="118">
        <v>7.2000000000000011</v>
      </c>
      <c r="BH43" s="118">
        <v>7.2000000000000011</v>
      </c>
      <c r="BI43" s="118">
        <v>15.000000000000002</v>
      </c>
      <c r="BJ43" s="119">
        <v>17</v>
      </c>
      <c r="BK43" s="117">
        <v>10</v>
      </c>
      <c r="BL43" s="118">
        <v>12.5</v>
      </c>
      <c r="BM43" s="118">
        <v>17.5</v>
      </c>
      <c r="BN43" s="118">
        <v>15</v>
      </c>
      <c r="BO43" s="118">
        <v>15</v>
      </c>
      <c r="BP43" s="119">
        <v>16</v>
      </c>
      <c r="BQ43" s="117">
        <v>6</v>
      </c>
      <c r="BR43" s="118">
        <v>6.5</v>
      </c>
      <c r="BS43" s="118">
        <v>7.0000000000000009</v>
      </c>
      <c r="BT43" s="118">
        <v>7.0000000000000009</v>
      </c>
      <c r="BU43" s="118">
        <v>9.5752548827297606</v>
      </c>
      <c r="BV43" s="119">
        <v>12.100019955859274</v>
      </c>
      <c r="BW43" s="117"/>
      <c r="BX43" s="118"/>
      <c r="BY43" s="118"/>
      <c r="BZ43" s="118"/>
      <c r="CA43" s="118"/>
      <c r="CB43" s="119"/>
    </row>
    <row r="44" spans="2:80" s="5" customFormat="1" ht="12.75">
      <c r="B44" s="30" t="s">
        <v>297</v>
      </c>
      <c r="C44" s="123"/>
      <c r="D44" s="124"/>
      <c r="E44" s="124"/>
      <c r="F44" s="124"/>
      <c r="G44" s="124"/>
      <c r="H44" s="125"/>
      <c r="I44" s="123"/>
      <c r="J44" s="124"/>
      <c r="K44" s="124"/>
      <c r="L44" s="124"/>
      <c r="M44" s="124"/>
      <c r="N44" s="125"/>
      <c r="O44" s="123"/>
      <c r="P44" s="124"/>
      <c r="Q44" s="124"/>
      <c r="R44" s="124"/>
      <c r="S44" s="124"/>
      <c r="T44" s="125"/>
      <c r="U44" s="123"/>
      <c r="V44" s="124"/>
      <c r="W44" s="124"/>
      <c r="X44" s="124"/>
      <c r="Y44" s="124"/>
      <c r="Z44" s="125"/>
      <c r="AA44" s="123"/>
      <c r="AB44" s="124"/>
      <c r="AC44" s="124"/>
      <c r="AD44" s="124"/>
      <c r="AE44" s="124"/>
      <c r="AF44" s="125"/>
      <c r="AG44" s="123"/>
      <c r="AH44" s="124"/>
      <c r="AI44" s="124"/>
      <c r="AJ44" s="124"/>
      <c r="AK44" s="124"/>
      <c r="AL44" s="125"/>
      <c r="AM44" s="123"/>
      <c r="AN44" s="124"/>
      <c r="AO44" s="124"/>
      <c r="AP44" s="124"/>
      <c r="AQ44" s="124"/>
      <c r="AR44" s="125"/>
      <c r="AS44" s="123"/>
      <c r="AT44" s="124"/>
      <c r="AU44" s="124"/>
      <c r="AV44" s="124"/>
      <c r="AW44" s="124"/>
      <c r="AX44" s="125"/>
      <c r="AY44" s="123"/>
      <c r="AZ44" s="124"/>
      <c r="BA44" s="124"/>
      <c r="BB44" s="124"/>
      <c r="BC44" s="124"/>
      <c r="BD44" s="125"/>
      <c r="BE44" s="123"/>
      <c r="BF44" s="124"/>
      <c r="BG44" s="124"/>
      <c r="BH44" s="124"/>
      <c r="BI44" s="124"/>
      <c r="BJ44" s="125"/>
      <c r="BK44" s="123"/>
      <c r="BL44" s="124"/>
      <c r="BM44" s="124"/>
      <c r="BN44" s="124"/>
      <c r="BO44" s="124"/>
      <c r="BP44" s="125"/>
      <c r="BQ44" s="123"/>
      <c r="BR44" s="124"/>
      <c r="BS44" s="124"/>
      <c r="BT44" s="124"/>
      <c r="BU44" s="124"/>
      <c r="BV44" s="125"/>
      <c r="BW44" s="123"/>
      <c r="BX44" s="124"/>
      <c r="BY44" s="124"/>
      <c r="BZ44" s="124"/>
      <c r="CA44" s="124"/>
      <c r="CB44" s="125"/>
    </row>
    <row r="45" spans="2:80" s="17" customFormat="1">
      <c r="B45" s="27" t="s">
        <v>6</v>
      </c>
      <c r="C45" s="117"/>
      <c r="D45" s="118"/>
      <c r="E45" s="118">
        <f t="shared" ref="E45:H46" si="129">IFERROR((IF((E$11/E41)&lt;0,"NM",(E$11/E41))),"NA")</f>
        <v>51.29151711112744</v>
      </c>
      <c r="F45" s="118">
        <f t="shared" si="129"/>
        <v>78.811372017510124</v>
      </c>
      <c r="G45" s="118">
        <f t="shared" si="129"/>
        <v>55.244471464296431</v>
      </c>
      <c r="H45" s="119">
        <f t="shared" si="129"/>
        <v>41.088764095307475</v>
      </c>
      <c r="I45" s="117"/>
      <c r="J45" s="118"/>
      <c r="K45" s="118">
        <f t="shared" ref="K45:N46" si="130">IFERROR((IF((K$11/K41)&lt;0,"NM",(K$11/K41))),"NA")</f>
        <v>45.427445938633589</v>
      </c>
      <c r="L45" s="118">
        <f t="shared" si="130"/>
        <v>74.20977093725385</v>
      </c>
      <c r="M45" s="118">
        <f t="shared" si="130"/>
        <v>47.738221847929871</v>
      </c>
      <c r="N45" s="119">
        <f t="shared" si="130"/>
        <v>35.803437769256007</v>
      </c>
      <c r="O45" s="117"/>
      <c r="P45" s="118"/>
      <c r="Q45" s="118">
        <f t="shared" ref="Q45:T45" si="131">IFERROR((IF((Q$11/Q41)&lt;0,"NM",(Q$11/Q41))),"NA")</f>
        <v>55.346830365612398</v>
      </c>
      <c r="R45" s="118">
        <f t="shared" si="131"/>
        <v>66.954315318859457</v>
      </c>
      <c r="S45" s="118">
        <f t="shared" si="131"/>
        <v>55.892408033219183</v>
      </c>
      <c r="T45" s="119">
        <f t="shared" si="131"/>
        <v>42.644651916193752</v>
      </c>
      <c r="U45" s="117"/>
      <c r="V45" s="118"/>
      <c r="W45" s="118">
        <f t="shared" ref="W45:Z46" si="132">IFERROR((IF((W$11/W41)&lt;0,"NM",(W$11/W41))),"NA")</f>
        <v>46.37920187793425</v>
      </c>
      <c r="X45" s="118">
        <f t="shared" si="132"/>
        <v>52.535748504427211</v>
      </c>
      <c r="Y45" s="118">
        <f t="shared" si="132"/>
        <v>44.34925373477212</v>
      </c>
      <c r="Z45" s="119">
        <f t="shared" si="132"/>
        <v>37.897745009129181</v>
      </c>
      <c r="AA45" s="117"/>
      <c r="AB45" s="118"/>
      <c r="AC45" s="118">
        <f t="shared" ref="AC45:AF46" si="133">IFERROR((IF((AC$11/AC41)&lt;0,"NM",(AC$11/AC41))),"NA")</f>
        <v>27.437272910599731</v>
      </c>
      <c r="AD45" s="118">
        <f t="shared" si="133"/>
        <v>44.037232407721675</v>
      </c>
      <c r="AE45" s="118">
        <f t="shared" si="133"/>
        <v>44.352290724023149</v>
      </c>
      <c r="AF45" s="119">
        <f t="shared" si="133"/>
        <v>45.192398806449482</v>
      </c>
      <c r="AG45" s="117"/>
      <c r="AH45" s="118"/>
      <c r="AI45" s="118">
        <f t="shared" ref="AI45:AL46" si="134">IFERROR((IF((AI$11/AI41)&lt;0,"NM",(AI$11/AI41))),"NA")</f>
        <v>27.906941965457484</v>
      </c>
      <c r="AJ45" s="118">
        <f t="shared" si="134"/>
        <v>35.267146813944962</v>
      </c>
      <c r="AK45" s="118">
        <f t="shared" si="134"/>
        <v>30.701411236926671</v>
      </c>
      <c r="AL45" s="119">
        <f t="shared" si="134"/>
        <v>26.075968010608975</v>
      </c>
      <c r="AM45" s="117"/>
      <c r="AN45" s="118"/>
      <c r="AO45" s="118">
        <f t="shared" ref="AO45:AR46" si="135">IFERROR((IF((AO$11/AO41)&lt;0,"NM",(AO$11/AO41))),"NA")</f>
        <v>45.285028651385929</v>
      </c>
      <c r="AP45" s="118">
        <f t="shared" si="135"/>
        <v>74.360837935212189</v>
      </c>
      <c r="AQ45" s="118">
        <f t="shared" si="135"/>
        <v>56.852671098692994</v>
      </c>
      <c r="AR45" s="119">
        <f t="shared" si="135"/>
        <v>39.765813008163562</v>
      </c>
      <c r="AS45" s="117"/>
      <c r="AT45" s="118"/>
      <c r="AU45" s="118">
        <f t="shared" ref="AU45:AX46" si="136">IFERROR((IF((AU$11/AU41)&lt;0,"NM",(AU$11/AU41))),"NA")</f>
        <v>32.239706752757627</v>
      </c>
      <c r="AV45" s="118">
        <f t="shared" si="136"/>
        <v>36.495525314046439</v>
      </c>
      <c r="AW45" s="118">
        <f t="shared" si="136"/>
        <v>30.620855480220367</v>
      </c>
      <c r="AX45" s="119">
        <f t="shared" si="136"/>
        <v>23.393436775480883</v>
      </c>
      <c r="AY45" s="117"/>
      <c r="AZ45" s="118"/>
      <c r="BA45" s="118">
        <f t="shared" ref="BA45:BD45" si="137">IFERROR((IF((BA$11/BA41)&lt;0,"NM",(BA$11/BA41))),"NA")</f>
        <v>57.471947946319652</v>
      </c>
      <c r="BB45" s="118">
        <f t="shared" si="137"/>
        <v>42.023050847457625</v>
      </c>
      <c r="BC45" s="118">
        <f t="shared" si="137"/>
        <v>40.85196634893623</v>
      </c>
      <c r="BD45" s="119">
        <f t="shared" si="137"/>
        <v>33.818497997373306</v>
      </c>
      <c r="BE45" s="117"/>
      <c r="BF45" s="118"/>
      <c r="BG45" s="118">
        <f t="shared" ref="BG45:BJ45" si="138">IFERROR((IF((BG$11/BG41)&lt;0,"NM",(BG$11/BG41))),"NA")</f>
        <v>32.31517071577963</v>
      </c>
      <c r="BH45" s="118">
        <f t="shared" si="138"/>
        <v>51.852256410982456</v>
      </c>
      <c r="BI45" s="118">
        <f t="shared" si="138"/>
        <v>46.82006626490741</v>
      </c>
      <c r="BJ45" s="119">
        <f t="shared" si="138"/>
        <v>33.277788788278997</v>
      </c>
      <c r="BK45" s="117"/>
      <c r="BL45" s="118"/>
      <c r="BM45" s="118">
        <f t="shared" ref="BM45:BP45" si="139">IFERROR((IF((BM$11/BM41)&lt;0,"NM",(BM$11/BM41))),"NA")</f>
        <v>11.666721304441106</v>
      </c>
      <c r="BN45" s="118">
        <f t="shared" si="139"/>
        <v>29.521491856677521</v>
      </c>
      <c r="BO45" s="118">
        <f t="shared" si="139"/>
        <v>35.987082347806066</v>
      </c>
      <c r="BP45" s="119">
        <f t="shared" si="139"/>
        <v>21.58652966731005</v>
      </c>
      <c r="BQ45" s="117"/>
      <c r="BR45" s="118"/>
      <c r="BS45" s="118">
        <f t="shared" ref="BS45:BV46" si="140">IFERROR((IF((BS$11/BS41)&lt;0,"NM",(BS$11/BS41))),"NA")</f>
        <v>50.982658374975479</v>
      </c>
      <c r="BT45" s="118">
        <f t="shared" si="140"/>
        <v>66.082151175303494</v>
      </c>
      <c r="BU45" s="118">
        <f t="shared" si="140"/>
        <v>48.309425064124383</v>
      </c>
      <c r="BV45" s="119">
        <f t="shared" si="140"/>
        <v>38.229280605700872</v>
      </c>
      <c r="BW45" s="117">
        <f ca="1">(BW17*1000)/BW32</f>
        <v>32.86301756232902</v>
      </c>
      <c r="BX45" s="118">
        <f t="shared" ref="BX45:CB45" ca="1" si="141">(BX17*1000)/BX32</f>
        <v>40.022825811108859</v>
      </c>
      <c r="BY45" s="118">
        <f t="shared" ca="1" si="141"/>
        <v>30.489734887531817</v>
      </c>
      <c r="BZ45" s="118">
        <f t="shared" ca="1" si="141"/>
        <v>55.536648664135079</v>
      </c>
      <c r="CA45" s="118">
        <f t="shared" ca="1" si="141"/>
        <v>45.341799947061659</v>
      </c>
      <c r="CB45" s="119">
        <f t="shared" ca="1" si="141"/>
        <v>36.798301048832307</v>
      </c>
    </row>
    <row r="46" spans="2:80" s="17" customFormat="1">
      <c r="B46" s="27" t="s">
        <v>274</v>
      </c>
      <c r="C46" s="117"/>
      <c r="D46" s="118"/>
      <c r="E46" s="118">
        <f t="shared" si="129"/>
        <v>10.033204171366135</v>
      </c>
      <c r="F46" s="118">
        <f t="shared" si="129"/>
        <v>9.2593182493644761</v>
      </c>
      <c r="G46" s="118">
        <f t="shared" si="129"/>
        <v>8.3416675433043626</v>
      </c>
      <c r="H46" s="119">
        <f t="shared" si="129"/>
        <v>7.3608422699535003</v>
      </c>
      <c r="I46" s="117"/>
      <c r="J46" s="118"/>
      <c r="K46" s="118">
        <f t="shared" si="130"/>
        <v>4.8522990422530388</v>
      </c>
      <c r="L46" s="118">
        <f t="shared" si="130"/>
        <v>4.4215287603092479</v>
      </c>
      <c r="M46" s="118">
        <f t="shared" si="130"/>
        <v>4.0982313041230558</v>
      </c>
      <c r="N46" s="119">
        <f t="shared" si="130"/>
        <v>3.7374425719415112</v>
      </c>
      <c r="O46" s="117"/>
      <c r="P46" s="118"/>
      <c r="Q46" s="118">
        <f t="shared" ref="Q46:T46" si="142">IFERROR((IF((Q$11/Q42)&lt;0,"NM",(Q$11/Q42))),"NA")</f>
        <v>16.175318985464344</v>
      </c>
      <c r="R46" s="118">
        <f t="shared" si="142"/>
        <v>13.579678389913271</v>
      </c>
      <c r="S46" s="118">
        <f t="shared" si="142"/>
        <v>11.211522720373361</v>
      </c>
      <c r="T46" s="119">
        <f t="shared" si="142"/>
        <v>9.1257085873231496</v>
      </c>
      <c r="U46" s="117"/>
      <c r="V46" s="118"/>
      <c r="W46" s="118">
        <f t="shared" si="132"/>
        <v>9.6614832418898953</v>
      </c>
      <c r="X46" s="118">
        <f t="shared" si="132"/>
        <v>8.2381093353236228</v>
      </c>
      <c r="Y46" s="118">
        <f t="shared" si="132"/>
        <v>7.0876379200620017</v>
      </c>
      <c r="Z46" s="119">
        <f t="shared" si="132"/>
        <v>6.0920400125560183</v>
      </c>
      <c r="AA46" s="117"/>
      <c r="AB46" s="118"/>
      <c r="AC46" s="118">
        <f t="shared" si="133"/>
        <v>10.645872499888316</v>
      </c>
      <c r="AD46" s="118">
        <f t="shared" si="133"/>
        <v>8.7060642138743241</v>
      </c>
      <c r="AE46" s="118">
        <f t="shared" si="133"/>
        <v>7.3785253640678379</v>
      </c>
      <c r="AF46" s="119">
        <f t="shared" si="133"/>
        <v>6.4180636566888243</v>
      </c>
      <c r="AG46" s="117"/>
      <c r="AH46" s="118"/>
      <c r="AI46" s="118">
        <f t="shared" si="134"/>
        <v>5.6476517223978124</v>
      </c>
      <c r="AJ46" s="118">
        <f t="shared" si="134"/>
        <v>4.8787366066307225</v>
      </c>
      <c r="AK46" s="118">
        <f t="shared" si="134"/>
        <v>4.3645899212789052</v>
      </c>
      <c r="AL46" s="119">
        <f t="shared" si="134"/>
        <v>3.8828149238064622</v>
      </c>
      <c r="AM46" s="117"/>
      <c r="AN46" s="118"/>
      <c r="AO46" s="118">
        <f t="shared" si="135"/>
        <v>7.7763531202087011</v>
      </c>
      <c r="AP46" s="118">
        <f t="shared" si="135"/>
        <v>7.1310516143653961</v>
      </c>
      <c r="AQ46" s="118">
        <f t="shared" si="135"/>
        <v>6.5361521275082222</v>
      </c>
      <c r="AR46" s="119">
        <f t="shared" si="135"/>
        <v>5.8396566005612263</v>
      </c>
      <c r="AS46" s="117"/>
      <c r="AT46" s="118"/>
      <c r="AU46" s="118">
        <f t="shared" si="136"/>
        <v>3.1120717281497927</v>
      </c>
      <c r="AV46" s="118">
        <f t="shared" si="136"/>
        <v>2.8450026707023945</v>
      </c>
      <c r="AW46" s="118">
        <f t="shared" si="136"/>
        <v>2.690191354305941</v>
      </c>
      <c r="AX46" s="119">
        <f t="shared" si="136"/>
        <v>2.5113182407924559</v>
      </c>
      <c r="AY46" s="117"/>
      <c r="AZ46" s="118"/>
      <c r="BA46" s="118">
        <f t="shared" ref="BA46:BD46" si="143">IFERROR((IF((BA$11/BA42)&lt;0,"NM",(BA$11/BA42))),"NA")</f>
        <v>9.8161783704938532</v>
      </c>
      <c r="BB46" s="118">
        <f t="shared" si="143"/>
        <v>8.0932035276600622</v>
      </c>
      <c r="BC46" s="118">
        <f t="shared" si="143"/>
        <v>6.8697674352328049</v>
      </c>
      <c r="BD46" s="119">
        <f t="shared" si="143"/>
        <v>5.7916893379816479</v>
      </c>
      <c r="BE46" s="117"/>
      <c r="BF46" s="118"/>
      <c r="BG46" s="118">
        <f t="shared" ref="BG46:BJ46" si="144">IFERROR((IF((BG$11/BG42)&lt;0,"NM",(BG$11/BG42))),"NA")</f>
        <v>7.0917797434891874</v>
      </c>
      <c r="BH46" s="118">
        <f t="shared" si="144"/>
        <v>6.3800885441440123</v>
      </c>
      <c r="BI46" s="118">
        <f t="shared" si="144"/>
        <v>5.8217854273432863</v>
      </c>
      <c r="BJ46" s="119">
        <f t="shared" si="144"/>
        <v>5.1304564537912762</v>
      </c>
      <c r="BK46" s="117"/>
      <c r="BL46" s="118"/>
      <c r="BM46" s="118">
        <f t="shared" ref="BM46:BP46" si="145">IFERROR((IF((BM$11/BM42)&lt;0,"NM",(BM$11/BM42))),"NA")</f>
        <v>1.3787101144881397</v>
      </c>
      <c r="BN46" s="118">
        <f t="shared" si="145"/>
        <v>1.2224852299806661</v>
      </c>
      <c r="BO46" s="118">
        <f t="shared" si="145"/>
        <v>1.2023053943541371</v>
      </c>
      <c r="BP46" s="119">
        <f t="shared" si="145"/>
        <v>1.1586608708766781</v>
      </c>
      <c r="BQ46" s="117"/>
      <c r="BR46" s="118"/>
      <c r="BS46" s="118">
        <f t="shared" si="140"/>
        <v>9.6545678359667981</v>
      </c>
      <c r="BT46" s="118">
        <f t="shared" si="140"/>
        <v>8.6715858570984103</v>
      </c>
      <c r="BU46" s="118">
        <f t="shared" si="140"/>
        <v>7.6118479819697873</v>
      </c>
      <c r="BV46" s="119">
        <f t="shared" si="140"/>
        <v>6.5935904332736142</v>
      </c>
      <c r="BW46" s="117">
        <f ca="1">(BW17*1000)/BW35</f>
        <v>7.0354234694189755</v>
      </c>
      <c r="BX46" s="118">
        <f t="shared" ref="BX46:CB46" ca="1" si="146">(BX17*1000)/BX35</f>
        <v>7.9878703682446135</v>
      </c>
      <c r="BY46" s="118">
        <f t="shared" ca="1" si="146"/>
        <v>5.6866322592187251</v>
      </c>
      <c r="BZ46" s="118">
        <f t="shared" ca="1" si="146"/>
        <v>6.7194994865252262</v>
      </c>
      <c r="CA46" s="118">
        <f t="shared" ca="1" si="146"/>
        <v>5.9937359643958965</v>
      </c>
      <c r="CB46" s="119">
        <f t="shared" ca="1" si="146"/>
        <v>5.2948050323153355</v>
      </c>
    </row>
    <row r="47" spans="2:80" s="17" customFormat="1">
      <c r="B47" s="27" t="s">
        <v>291</v>
      </c>
      <c r="C47" s="117"/>
      <c r="D47" s="118"/>
      <c r="E47" s="118">
        <f t="shared" ref="E47:F47" si="147">IFERROR((IF((((E$17*1000)+E$38)/E26)&lt;0,"NM",((E$17*1000)+E$38)/E26)),"NA")</f>
        <v>6.5905333558796668</v>
      </c>
      <c r="F47" s="118">
        <f t="shared" si="147"/>
        <v>8.2807545402408316</v>
      </c>
      <c r="G47" s="118">
        <f>IFERROR((IF((((G$17*1000)+G$38)/G26)&lt;0,"NM",((G$17*1000)+G$38)/G26)),"NA")</f>
        <v>6.8441077271735491</v>
      </c>
      <c r="H47" s="119">
        <f>IFERROR((IF((((H$17*1000)+H$38)/H26)&lt;0,"NM",((H$17*1000)+H$38)/H26)),"NA")</f>
        <v>5.4344230772705604</v>
      </c>
      <c r="I47" s="117"/>
      <c r="J47" s="118"/>
      <c r="K47" s="118">
        <f t="shared" ref="K47:L47" si="148">IFERROR((IF((((K$17*1000)+K$38)/K26)&lt;0,"NM",((K$17*1000)+K$38)/K26)),"NA")</f>
        <v>3.7842661104887685</v>
      </c>
      <c r="L47" s="118">
        <f t="shared" si="148"/>
        <v>4.7803402684904608</v>
      </c>
      <c r="M47" s="118">
        <f>IFERROR((IF((((M$17*1000)+M$38)/M26)&lt;0,"NM",((M$17*1000)+M$38)/M26)),"NA")</f>
        <v>4.2287612809766459</v>
      </c>
      <c r="N47" s="119">
        <f>IFERROR((IF((((N$17*1000)+N$38)/N26)&lt;0,"NM",((N$17*1000)+N$38)/N26)),"NA")</f>
        <v>3.6925426675259079</v>
      </c>
      <c r="O47" s="117"/>
      <c r="P47" s="118"/>
      <c r="Q47" s="118" t="str">
        <f t="shared" ref="Q47:R47" si="149">IFERROR((IF((((Q$17*1000)+Q$38)/Q26)&lt;0,"NM",((Q$17*1000)+Q$38)/Q26)),"NA")</f>
        <v>NM</v>
      </c>
      <c r="R47" s="118">
        <f t="shared" si="149"/>
        <v>20.889287225910788</v>
      </c>
      <c r="S47" s="118">
        <f>IFERROR((IF((((S$17*1000)+S$38)/S26)&lt;0,"NM",((S$17*1000)+S$38)/S26)),"NA")</f>
        <v>17.40907514900897</v>
      </c>
      <c r="T47" s="119">
        <f>IFERROR((IF((((T$17*1000)+T$38)/T26)&lt;0,"NM",((T$17*1000)+T$38)/T26)),"NA")</f>
        <v>12.840946725774092</v>
      </c>
      <c r="U47" s="117"/>
      <c r="V47" s="118"/>
      <c r="W47" s="118">
        <f t="shared" ref="W47:X47" si="150">IFERROR((IF((((W$17*1000)+W$38)/W26)&lt;0,"NM",((W$17*1000)+W$38)/W26)),"NA")</f>
        <v>3.1538775423165402</v>
      </c>
      <c r="X47" s="118">
        <f t="shared" si="150"/>
        <v>4.9717866706240565</v>
      </c>
      <c r="Y47" s="118">
        <f>IFERROR((IF((((Y$17*1000)+Y$38)/Y26)&lt;0,"NM",((Y$17*1000)+Y$38)/Y26)),"NA")</f>
        <v>4.3912396064837766</v>
      </c>
      <c r="Z47" s="119">
        <f>IFERROR((IF((((Z$17*1000)+Z$38)/Z26)&lt;0,"NM",((Z$17*1000)+Z$38)/Z26)),"NA")</f>
        <v>4.2438583668751138</v>
      </c>
      <c r="AA47" s="117"/>
      <c r="AB47" s="118"/>
      <c r="AC47" s="118">
        <f t="shared" ref="AC47:AD47" si="151">IFERROR((IF((((AC$17*1000)+AC$38)/AC26)&lt;0,"NM",((AC$17*1000)+AC$38)/AC26)),"NA")</f>
        <v>4.203987414011249</v>
      </c>
      <c r="AD47" s="118">
        <f t="shared" si="151"/>
        <v>7.7718575610223128</v>
      </c>
      <c r="AE47" s="118">
        <f>IFERROR((IF((((AE$17*1000)+AE$38)/AE26)&lt;0,"NM",((AE$17*1000)+AE$38)/AE26)),"NA")</f>
        <v>6.9277188070887794</v>
      </c>
      <c r="AF47" s="119">
        <f>IFERROR((IF((((AF$17*1000)+AF$38)/AF26)&lt;0,"NM",((AF$17*1000)+AF$38)/AF26)),"NA")</f>
        <v>6.4499200182464227</v>
      </c>
      <c r="AG47" s="117"/>
      <c r="AH47" s="118"/>
      <c r="AI47" s="118">
        <f t="shared" ref="AI47:AJ47" si="152">IFERROR((IF((((AI$17*1000)+AI$38)/AI26)&lt;0,"NM",((AI$17*1000)+AI$38)/AI26)),"NA")</f>
        <v>1.858529848589727</v>
      </c>
      <c r="AJ47" s="118">
        <f t="shared" si="152"/>
        <v>2.8033796694058051</v>
      </c>
      <c r="AK47" s="118">
        <f>IFERROR((IF((((AK$17*1000)+AK$38)/AK26)&lt;0,"NM",((AK$17*1000)+AK$38)/AK26)),"NA")</f>
        <v>2.4357063077393675</v>
      </c>
      <c r="AL47" s="119">
        <f>IFERROR((IF((((AL$17*1000)+AL$38)/AL26)&lt;0,"NM",((AL$17*1000)+AL$38)/AL26)),"NA")</f>
        <v>2.1002096626511229</v>
      </c>
      <c r="AM47" s="117"/>
      <c r="AN47" s="118"/>
      <c r="AO47" s="118">
        <f t="shared" ref="AO47:AP47" si="153">IFERROR((IF((((AO$17*1000)+AO$38)/AO26)&lt;0,"NM",((AO$17*1000)+AO$38)/AO26)),"NA")</f>
        <v>10.570850101087899</v>
      </c>
      <c r="AP47" s="118">
        <f t="shared" si="153"/>
        <v>8.7548444075331364</v>
      </c>
      <c r="AQ47" s="118">
        <f>IFERROR((IF((((AQ$17*1000)+AQ$38)/AQ26)&lt;0,"NM",((AQ$17*1000)+AQ$38)/AQ26)),"NA")</f>
        <v>7.208476612535315</v>
      </c>
      <c r="AR47" s="119">
        <f>IFERROR((IF((((AR$17*1000)+AR$38)/AR26)&lt;0,"NM",((AR$17*1000)+AR$38)/AR26)),"NA")</f>
        <v>5.8860163932993999</v>
      </c>
      <c r="AS47" s="117"/>
      <c r="AT47" s="118"/>
      <c r="AU47" s="118">
        <f t="shared" ref="AU47:AV47" si="154">IFERROR((IF((((AU$17*1000)+AU$38)/AU26)&lt;0,"NM",((AU$17*1000)+AU$38)/AU26)),"NA")</f>
        <v>2.0925366671409216</v>
      </c>
      <c r="AV47" s="118">
        <f t="shared" si="154"/>
        <v>3.1650332255809279</v>
      </c>
      <c r="AW47" s="118">
        <f>IFERROR((IF((((AW$17*1000)+AW$38)/AW26)&lt;0,"NM",((AW$17*1000)+AW$38)/AW26)),"NA")</f>
        <v>2.8135784342005241</v>
      </c>
      <c r="AX47" s="119">
        <f>IFERROR((IF((((AX$17*1000)+AX$38)/AX26)&lt;0,"NM",((AX$17*1000)+AX$38)/AX26)),"NA")</f>
        <v>2.4553167567007046</v>
      </c>
      <c r="AY47" s="117"/>
      <c r="AZ47" s="118"/>
      <c r="BA47" s="118">
        <f t="shared" ref="BA47:BB47" si="155">IFERROR((IF((((BA$17*1000)+BA$38)/BA26)&lt;0,"NM",((BA$17*1000)+BA$38)/BA26)),"NA")</f>
        <v>6.5772319778188546</v>
      </c>
      <c r="BB47" s="118">
        <f t="shared" si="155"/>
        <v>8.6625322862584468</v>
      </c>
      <c r="BC47" s="118">
        <f>IFERROR((IF((((BC$17*1000)+BC$38)/BC26)&lt;0,"NM",((BC$17*1000)+BC$38)/BC26)),"NA")</f>
        <v>7.4785546354150965</v>
      </c>
      <c r="BD47" s="119">
        <f>IFERROR((IF((((BD$17*1000)+BD$38)/BD26)&lt;0,"NM",((BD$17*1000)+BD$38)/BD26)),"NA")</f>
        <v>6.3180911031153881</v>
      </c>
      <c r="BE47" s="117"/>
      <c r="BF47" s="118"/>
      <c r="BG47" s="118">
        <f t="shared" ref="BG47:BH47" si="156">IFERROR((IF((((BG$17*1000)+BG$38)/BG26)&lt;0,"NM",((BG$17*1000)+BG$38)/BG26)),"NA")</f>
        <v>5.0149319614666874</v>
      </c>
      <c r="BH47" s="118">
        <f t="shared" si="156"/>
        <v>5.874608890499081</v>
      </c>
      <c r="BI47" s="118">
        <f>IFERROR((IF((((BI$17*1000)+BI$38)/BI26)&lt;0,"NM",((BI$17*1000)+BI$38)/BI26)),"NA")</f>
        <v>5.0251692048602985</v>
      </c>
      <c r="BJ47" s="119">
        <f>IFERROR((IF((((BJ$17*1000)+BJ$38)/BJ26)&lt;0,"NM",((BJ$17*1000)+BJ$38)/BJ26)),"NA")</f>
        <v>4.3201032834464757</v>
      </c>
      <c r="BK47" s="117"/>
      <c r="BL47" s="118"/>
      <c r="BM47" s="118">
        <f t="shared" ref="BM47:BN47" si="157">IFERROR((IF((((BM$17*1000)+BM$38)/BM26)&lt;0,"NM",((BM$17*1000)+BM$38)/BM26)),"NA")</f>
        <v>1.7349912442670796</v>
      </c>
      <c r="BN47" s="118">
        <f t="shared" si="157"/>
        <v>2.0213488619415085</v>
      </c>
      <c r="BO47" s="118">
        <f>IFERROR((IF((((BO$17*1000)+BO$38)/BO26)&lt;0,"NM",((BO$17*1000)+BO$38)/BO26)),"NA")</f>
        <v>1.940614934562253</v>
      </c>
      <c r="BP47" s="119">
        <f>IFERROR((IF((((BP$17*1000)+BP$38)/BP26)&lt;0,"NM",((BP$17*1000)+BP$38)/BP26)),"NA")</f>
        <v>1.7498933719862719</v>
      </c>
      <c r="BQ47" s="117"/>
      <c r="BR47" s="118"/>
      <c r="BS47" s="118">
        <f t="shared" ref="BS47:BT47" si="158">IFERROR((IF((((BS$17*1000)+BS$38)/BS26)&lt;0,"NM",((BS$17*1000)+BS$38)/BS26)),"NA")</f>
        <v>8.9718620641742408</v>
      </c>
      <c r="BT47" s="118">
        <f t="shared" si="158"/>
        <v>10.707366029475088</v>
      </c>
      <c r="BU47" s="118">
        <f>IFERROR((IF((((BU$17*1000)+BU$38)/BU26)&lt;0,"NM",((BU$17*1000)+BU$38)/BU26)),"NA")</f>
        <v>8.0838580018022412</v>
      </c>
      <c r="BV47" s="119">
        <f>IFERROR((IF((((BV$17*1000)+BV$38)/BV26)&lt;0,"NM",((BV$17*1000)+BV$38)/BV26)),"NA")</f>
        <v>6.8207560696407903</v>
      </c>
      <c r="BW47" s="117">
        <f t="shared" ref="BW47:CB47" ca="1" si="159">IFERROR((IF((((BW$17*1000)+BW$38)/BW26)&lt;0,"NM",((BW$17*1000)+BW$38)/BW26)),"NA")</f>
        <v>5.5277272333831045</v>
      </c>
      <c r="BX47" s="118">
        <f t="shared" ca="1" si="159"/>
        <v>5.4170893260751294</v>
      </c>
      <c r="BY47" s="118">
        <f t="shared" ca="1" si="159"/>
        <v>3.7909692107329542</v>
      </c>
      <c r="BZ47" s="118">
        <f t="shared" ca="1" si="159"/>
        <v>5.7626756180422021</v>
      </c>
      <c r="CA47" s="118">
        <f t="shared" ca="1" si="159"/>
        <v>5.0212045889037524</v>
      </c>
      <c r="CB47" s="119">
        <f t="shared" ca="1" si="159"/>
        <v>4.4457589462010354</v>
      </c>
    </row>
    <row r="48" spans="2:80" s="17" customFormat="1">
      <c r="B48" s="27" t="s">
        <v>275</v>
      </c>
      <c r="C48" s="117"/>
      <c r="D48" s="118"/>
      <c r="E48" s="118">
        <f t="shared" ref="E48:F48" si="160">IFERROR((IF((((E$17*1000)+E$38)/E28)&lt;0,"NM",((E$17*1000)+E$38)/E28)),"NA")</f>
        <v>32.258021672248859</v>
      </c>
      <c r="F48" s="118">
        <f t="shared" si="160"/>
        <v>47.577430428429075</v>
      </c>
      <c r="G48" s="118">
        <f>IFERROR((IF((((G$17*1000)+G$38)/G28)&lt;0,"NM",((G$17*1000)+G$38)/G28)),"NA")</f>
        <v>34.004736197567297</v>
      </c>
      <c r="H48" s="119">
        <f>IFERROR((IF((((H$17*1000)+H$38)/H28)&lt;0,"NM",((H$17*1000)+H$38)/H28)),"NA")</f>
        <v>26.441953187723986</v>
      </c>
      <c r="I48" s="117"/>
      <c r="J48" s="118"/>
      <c r="K48" s="118">
        <f t="shared" ref="K48:L48" si="161">IFERROR((IF((((K$17*1000)+K$38)/K28)&lt;0,"NM",((K$17*1000)+K$38)/K28)),"NA")</f>
        <v>26.507298186745821</v>
      </c>
      <c r="L48" s="118">
        <f t="shared" si="161"/>
        <v>35.480937976095106</v>
      </c>
      <c r="M48" s="118">
        <f>IFERROR((IF((((M$17*1000)+M$38)/M28)&lt;0,"NM",((M$17*1000)+M$38)/M28)),"NA")</f>
        <v>25.053617606528675</v>
      </c>
      <c r="N48" s="119">
        <f>IFERROR((IF((((N$17*1000)+N$38)/N28)&lt;0,"NM",((N$17*1000)+N$38)/N28)),"NA")</f>
        <v>20.226075361484526</v>
      </c>
      <c r="O48" s="117"/>
      <c r="P48" s="118"/>
      <c r="Q48" s="118" t="str">
        <f t="shared" ref="Q48:R48" si="162">IFERROR((IF((((Q$17*1000)+Q$38)/Q28)&lt;0,"NM",((Q$17*1000)+Q$38)/Q28)),"NA")</f>
        <v>NM</v>
      </c>
      <c r="R48" s="118">
        <f t="shared" si="162"/>
        <v>49.790123921521385</v>
      </c>
      <c r="S48" s="118">
        <f>IFERROR((IF((((S$17*1000)+S$38)/S28)&lt;0,"NM",((S$17*1000)+S$38)/S28)),"NA")</f>
        <v>41.156206026025927</v>
      </c>
      <c r="T48" s="119">
        <f>IFERROR((IF((((T$17*1000)+T$38)/T28)&lt;0,"NM",((T$17*1000)+T$38)/T28)),"NA")</f>
        <v>32.549928328958401</v>
      </c>
      <c r="U48" s="117"/>
      <c r="V48" s="118"/>
      <c r="W48" s="118">
        <f t="shared" ref="W48:X48" si="163">IFERROR((IF((((W$17*1000)+W$38)/W28)&lt;0,"NM",((W$17*1000)+W$38)/W28)),"NA")</f>
        <v>19.49999301990103</v>
      </c>
      <c r="X48" s="118">
        <f t="shared" si="163"/>
        <v>34.000801224983967</v>
      </c>
      <c r="Y48" s="118">
        <f>IFERROR((IF((((Y$17*1000)+Y$38)/Y28)&lt;0,"NM",((Y$17*1000)+Y$38)/Y28)),"NA")</f>
        <v>28.778687744986446</v>
      </c>
      <c r="Z48" s="119">
        <f>IFERROR((IF((((Z$17*1000)+Z$38)/Z28)&lt;0,"NM",((Z$17*1000)+Z$38)/Z28)),"NA")</f>
        <v>23.861867013200094</v>
      </c>
      <c r="AA48" s="117"/>
      <c r="AB48" s="118"/>
      <c r="AC48" s="118">
        <f t="shared" ref="AC48:AD48" si="164">IFERROR((IF((((AC$17*1000)+AC$38)/AC28)&lt;0,"NM",((AC$17*1000)+AC$38)/AC28)),"NA")</f>
        <v>16.299660106224007</v>
      </c>
      <c r="AD48" s="118">
        <f t="shared" si="164"/>
        <v>31.535989157479431</v>
      </c>
      <c r="AE48" s="118">
        <f>IFERROR((IF((((AE$17*1000)+AE$38)/AE28)&lt;0,"NM",((AE$17*1000)+AE$38)/AE28)),"NA")</f>
        <v>31.155047641433494</v>
      </c>
      <c r="AF48" s="119">
        <f>IFERROR((IF((((AF$17*1000)+AF$38)/AF28)&lt;0,"NM",((AF$17*1000)+AF$38)/AF28)),"NA")</f>
        <v>30.824907420019315</v>
      </c>
      <c r="AG48" s="117"/>
      <c r="AH48" s="118"/>
      <c r="AI48" s="118">
        <f t="shared" ref="AI48:AJ48" si="165">IFERROR((IF((((AI$17*1000)+AI$38)/AI28)&lt;0,"NM",((AI$17*1000)+AI$38)/AI28)),"NA")</f>
        <v>14.599375307946779</v>
      </c>
      <c r="AJ48" s="118">
        <f t="shared" si="165"/>
        <v>23.01304086798492</v>
      </c>
      <c r="AK48" s="118">
        <f>IFERROR((IF((((AK$17*1000)+AK$38)/AK28)&lt;0,"NM",((AK$17*1000)+AK$38)/AK28)),"NA")</f>
        <v>19.23249919763812</v>
      </c>
      <c r="AL48" s="119">
        <f>IFERROR((IF((((AL$17*1000)+AL$38)/AL28)&lt;0,"NM",((AL$17*1000)+AL$38)/AL28)),"NA")</f>
        <v>16.517526721188482</v>
      </c>
      <c r="AM48" s="117"/>
      <c r="AN48" s="118"/>
      <c r="AO48" s="118">
        <f t="shared" ref="AO48:AP48" si="166">IFERROR((IF((((AO$17*1000)+AO$38)/AO28)&lt;0,"NM",((AO$17*1000)+AO$38)/AO28)),"NA")</f>
        <v>39.904570151369235</v>
      </c>
      <c r="AP48" s="118">
        <f t="shared" si="166"/>
        <v>45.392289971879087</v>
      </c>
      <c r="AQ48" s="118">
        <f>IFERROR((IF((((AQ$17*1000)+AQ$38)/AQ28)&lt;0,"NM",((AQ$17*1000)+AQ$38)/AQ28)),"NA")</f>
        <v>34.256651266763562</v>
      </c>
      <c r="AR48" s="119">
        <f>IFERROR((IF((((AR$17*1000)+AR$38)/AR28)&lt;0,"NM",((AR$17*1000)+AR$38)/AR28)),"NA")</f>
        <v>26.1022409903137</v>
      </c>
      <c r="AS48" s="117"/>
      <c r="AT48" s="118"/>
      <c r="AU48" s="118">
        <f t="shared" ref="AU48:AV48" si="167">IFERROR((IF((((AU$17*1000)+AU$38)/AU28)&lt;0,"NM",((AU$17*1000)+AU$38)/AU28)),"NA")</f>
        <v>13.583632494077023</v>
      </c>
      <c r="AV48" s="118">
        <f t="shared" si="167"/>
        <v>24.021163908589436</v>
      </c>
      <c r="AW48" s="118">
        <f>IFERROR((IF((((AW$17*1000)+AW$38)/AW28)&lt;0,"NM",((AW$17*1000)+AW$38)/AW28)),"NA")</f>
        <v>20.304685217250448</v>
      </c>
      <c r="AX48" s="119">
        <f>IFERROR((IF((((AX$17*1000)+AX$38)/AX28)&lt;0,"NM",((AX$17*1000)+AX$38)/AX28)),"NA")</f>
        <v>16.009115202317105</v>
      </c>
      <c r="AY48" s="117"/>
      <c r="AZ48" s="118"/>
      <c r="BA48" s="118">
        <f t="shared" ref="BA48:BB48" si="168">IFERROR((IF((((BA$17*1000)+BA$38)/BA28)&lt;0,"NM",((BA$17*1000)+BA$38)/BA28)),"NA")</f>
        <v>27.689118734193634</v>
      </c>
      <c r="BB48" s="118">
        <f t="shared" si="168"/>
        <v>32.961997418842451</v>
      </c>
      <c r="BC48" s="118">
        <f>IFERROR((IF((((BC$17*1000)+BC$38)/BC28)&lt;0,"NM",((BC$17*1000)+BC$38)/BC28)),"NA")</f>
        <v>28.019740567369258</v>
      </c>
      <c r="BD48" s="119">
        <f>IFERROR((IF((((BD$17*1000)+BD$38)/BD28)&lt;0,"NM",((BD$17*1000)+BD$38)/BD28)),"NA")</f>
        <v>23.013811815539334</v>
      </c>
      <c r="BE48" s="117"/>
      <c r="BF48" s="118"/>
      <c r="BG48" s="118">
        <f t="shared" ref="BG48:BH48" si="169">IFERROR((IF((((BG$17*1000)+BG$38)/BG28)&lt;0,"NM",((BG$17*1000)+BG$38)/BG28)),"NA")</f>
        <v>20.525512495871411</v>
      </c>
      <c r="BH48" s="118">
        <f t="shared" si="169"/>
        <v>29.007473786276378</v>
      </c>
      <c r="BI48" s="118">
        <f>IFERROR((IF((((BI$17*1000)+BI$38)/BI28)&lt;0,"NM",((BI$17*1000)+BI$38)/BI28)),"NA")</f>
        <v>24.940572380991043</v>
      </c>
      <c r="BJ48" s="119">
        <f>IFERROR((IF((((BJ$17*1000)+BJ$38)/BJ28)&lt;0,"NM",((BJ$17*1000)+BJ$38)/BJ28)),"NA")</f>
        <v>19.426011031591507</v>
      </c>
      <c r="BK48" s="117"/>
      <c r="BL48" s="118"/>
      <c r="BM48" s="118">
        <f t="shared" ref="BM48:BN48" si="170">IFERROR((IF((((BM$17*1000)+BM$38)/BM28)&lt;0,"NM",((BM$17*1000)+BM$38)/BM28)),"NA")</f>
        <v>7.6213417059131343</v>
      </c>
      <c r="BN48" s="118">
        <f t="shared" si="170"/>
        <v>10.948795504039341</v>
      </c>
      <c r="BO48" s="118">
        <f>IFERROR((IF((((BO$17*1000)+BO$38)/BO28)&lt;0,"NM",((BO$17*1000)+BO$38)/BO28)),"NA")</f>
        <v>11.871629881005605</v>
      </c>
      <c r="BP48" s="119">
        <f>IFERROR((IF((((BP$17*1000)+BP$38)/BP28)&lt;0,"NM",((BP$17*1000)+BP$38)/BP28)),"NA")</f>
        <v>9.254809826808982</v>
      </c>
      <c r="BQ48" s="117"/>
      <c r="BR48" s="118"/>
      <c r="BS48" s="118">
        <f t="shared" ref="BS48:BT48" si="171">IFERROR((IF((((BS$17*1000)+BS$38)/BS28)&lt;0,"NM",((BS$17*1000)+BS$38)/BS28)),"NA")</f>
        <v>32.557433566871879</v>
      </c>
      <c r="BT48" s="118">
        <f t="shared" si="171"/>
        <v>43.275372233271995</v>
      </c>
      <c r="BU48" s="118">
        <f>IFERROR((IF((((BU$17*1000)+BU$38)/BU28)&lt;0,"NM",((BU$17*1000)+BU$38)/BU28)),"NA")</f>
        <v>32.241734821350867</v>
      </c>
      <c r="BV48" s="119">
        <f>IFERROR((IF((((BV$17*1000)+BV$38)/BV28)&lt;0,"NM",((BV$17*1000)+BV$38)/BV28)),"NA")</f>
        <v>25.993109240199772</v>
      </c>
      <c r="BW48" s="117">
        <f t="shared" ref="BW48:CB48" ca="1" si="172">IFERROR((IF((((BW$17*1000)+BW$38)/BW28)&lt;0,"NM",((BW$17*1000)+BW$38)/BW28)),"NA")</f>
        <v>22.231248335307864</v>
      </c>
      <c r="BX48" s="118">
        <f t="shared" ca="1" si="172"/>
        <v>27.137738572915708</v>
      </c>
      <c r="BY48" s="118">
        <f t="shared" ca="1" si="172"/>
        <v>20.797316783266297</v>
      </c>
      <c r="BZ48" s="118">
        <f t="shared" ca="1" si="172"/>
        <v>35.539855941353679</v>
      </c>
      <c r="CA48" s="118">
        <f t="shared" ca="1" si="172"/>
        <v>28.851359561408483</v>
      </c>
      <c r="CB48" s="119">
        <f t="shared" ca="1" si="172"/>
        <v>23.762749706571405</v>
      </c>
    </row>
    <row r="49" spans="2:80" s="17" customFormat="1">
      <c r="B49" s="27" t="s">
        <v>63</v>
      </c>
      <c r="C49" s="117"/>
      <c r="D49" s="118"/>
      <c r="E49" s="118">
        <f t="shared" ref="E49:H49" si="173">IFERROR((E43/E$11*100),"NA")</f>
        <v>0.43622240019214514</v>
      </c>
      <c r="F49" s="118">
        <f t="shared" si="173"/>
        <v>0.43604334270826528</v>
      </c>
      <c r="G49" s="118">
        <f t="shared" si="173"/>
        <v>0.62205634676312171</v>
      </c>
      <c r="H49" s="119">
        <f t="shared" si="173"/>
        <v>0.83636426781365325</v>
      </c>
      <c r="I49" s="117"/>
      <c r="J49" s="118"/>
      <c r="K49" s="118">
        <f t="shared" ref="K49:N49" si="174">IFERROR((K43/K$11*100),"NA")</f>
        <v>0.32492265704746187</v>
      </c>
      <c r="L49" s="118">
        <f t="shared" si="174"/>
        <v>0.26055576544769998</v>
      </c>
      <c r="M49" s="118">
        <f t="shared" si="174"/>
        <v>0.39638990468456858</v>
      </c>
      <c r="N49" s="119">
        <f t="shared" si="174"/>
        <v>0.52332464741864815</v>
      </c>
      <c r="O49" s="117"/>
      <c r="P49" s="118"/>
      <c r="Q49" s="118">
        <f t="shared" ref="Q49:T49" si="175">IFERROR((Q43/Q$11*100),"NA")</f>
        <v>0.32518098732109385</v>
      </c>
      <c r="R49" s="118">
        <f t="shared" si="175"/>
        <v>0.19509022923101935</v>
      </c>
      <c r="S49" s="118">
        <f t="shared" si="175"/>
        <v>0.23370137704209967</v>
      </c>
      <c r="T49" s="119">
        <f t="shared" si="175"/>
        <v>0.30630177845588347</v>
      </c>
      <c r="U49" s="117"/>
      <c r="V49" s="118"/>
      <c r="W49" s="118">
        <f t="shared" ref="W49:Z49" si="176">IFERROR((W43/W$11*100),"NA")</f>
        <v>0.25888850535036245</v>
      </c>
      <c r="X49" s="118">
        <f t="shared" si="176"/>
        <v>0.25888850535036245</v>
      </c>
      <c r="Y49" s="118">
        <f t="shared" si="176"/>
        <v>0.28446403936024406</v>
      </c>
      <c r="Z49" s="119">
        <f t="shared" si="176"/>
        <v>0.33288967079615572</v>
      </c>
      <c r="AA49" s="117"/>
      <c r="AB49" s="118"/>
      <c r="AC49" s="118">
        <f t="shared" ref="AC49:AF49" si="177">IFERROR((AC43/AC$11*100),"NA")</f>
        <v>0.17028683871944297</v>
      </c>
      <c r="AD49" s="118">
        <f t="shared" si="177"/>
        <v>0.18920759857715888</v>
      </c>
      <c r="AE49" s="118">
        <f t="shared" si="177"/>
        <v>0.1880779557361473</v>
      </c>
      <c r="AF49" s="119">
        <f t="shared" si="177"/>
        <v>0.1845816639943243</v>
      </c>
      <c r="AG49" s="117"/>
      <c r="AH49" s="118"/>
      <c r="AI49" s="118">
        <f t="shared" ref="AI49:AL49" si="178">IFERROR((AI43/AI$11*100),"NA")</f>
        <v>0.7335411699981661</v>
      </c>
      <c r="AJ49" s="118">
        <f t="shared" si="178"/>
        <v>0.7335411699981661</v>
      </c>
      <c r="AK49" s="118">
        <f t="shared" si="178"/>
        <v>0.84262915267174399</v>
      </c>
      <c r="AL49" s="119">
        <f t="shared" si="178"/>
        <v>0.9920975561050368</v>
      </c>
      <c r="AM49" s="117"/>
      <c r="AN49" s="118"/>
      <c r="AO49" s="118">
        <f t="shared" ref="AO49:AR49" si="179">IFERROR((AO43/AO$11*100),"NA")</f>
        <v>0.34943558384951884</v>
      </c>
      <c r="AP49" s="118">
        <f t="shared" si="179"/>
        <v>0.43679447981189862</v>
      </c>
      <c r="AQ49" s="118">
        <f t="shared" si="179"/>
        <v>0.48258795088855388</v>
      </c>
      <c r="AR49" s="119">
        <f t="shared" si="179"/>
        <v>0.68994978280531338</v>
      </c>
      <c r="AS49" s="117"/>
      <c r="AT49" s="118"/>
      <c r="AU49" s="118">
        <f t="shared" ref="AU49:AX49" si="180">IFERROR((AU43/AU$11*100),"NA")</f>
        <v>1.0429967073890525</v>
      </c>
      <c r="AV49" s="118">
        <f t="shared" si="180"/>
        <v>1.042934121328003</v>
      </c>
      <c r="AW49" s="118">
        <f t="shared" si="180"/>
        <v>1.2430230321421112</v>
      </c>
      <c r="AX49" s="119">
        <f t="shared" si="180"/>
        <v>1.6270558700337212</v>
      </c>
      <c r="AY49" s="117"/>
      <c r="AZ49" s="118"/>
      <c r="BA49" s="118">
        <f t="shared" ref="BA49:BD49" si="181">IFERROR((BA43/BA$11*100),"NA")</f>
        <v>0.21510927551196007</v>
      </c>
      <c r="BB49" s="118">
        <f t="shared" si="181"/>
        <v>0.21510927551196007</v>
      </c>
      <c r="BC49" s="118">
        <f t="shared" si="181"/>
        <v>0.24737566683875409</v>
      </c>
      <c r="BD49" s="119">
        <f t="shared" si="181"/>
        <v>0.24737566683875409</v>
      </c>
      <c r="BE49" s="117"/>
      <c r="BF49" s="118"/>
      <c r="BG49" s="118">
        <f t="shared" ref="BG49:BJ49" si="182">IFERROR((BG43/BG$11*100),"NA")</f>
        <v>0.29241547365214748</v>
      </c>
      <c r="BH49" s="118">
        <f t="shared" si="182"/>
        <v>0.29241547365214748</v>
      </c>
      <c r="BI49" s="118">
        <f t="shared" si="182"/>
        <v>0.60919890344197392</v>
      </c>
      <c r="BJ49" s="119">
        <f t="shared" si="182"/>
        <v>0.69042542390090367</v>
      </c>
      <c r="BK49" s="117"/>
      <c r="BL49" s="118"/>
      <c r="BM49" s="118">
        <f t="shared" ref="BM49:BP49" si="183">IFERROR((BM43/BM$11*100),"NA")</f>
        <v>1.6401124648547329</v>
      </c>
      <c r="BN49" s="118">
        <f t="shared" si="183"/>
        <v>1.4058106841611997</v>
      </c>
      <c r="BO49" s="118">
        <f t="shared" si="183"/>
        <v>1.4058106841611997</v>
      </c>
      <c r="BP49" s="119">
        <f t="shared" si="183"/>
        <v>1.499531396438613</v>
      </c>
      <c r="BQ49" s="117"/>
      <c r="BR49" s="118"/>
      <c r="BS49" s="118">
        <f t="shared" ref="BS49:BV49" si="184">IFERROR((BS43/BS$11*100),"NA")</f>
        <v>0.33956680976982229</v>
      </c>
      <c r="BT49" s="118">
        <f t="shared" si="184"/>
        <v>0.33956680976982229</v>
      </c>
      <c r="BU49" s="118">
        <f t="shared" si="184"/>
        <v>0.4644912504659226</v>
      </c>
      <c r="BV49" s="119">
        <f t="shared" si="184"/>
        <v>0.58696645350890275</v>
      </c>
      <c r="BW49" s="117"/>
      <c r="BX49" s="118"/>
      <c r="BY49" s="118"/>
      <c r="BZ49" s="118"/>
      <c r="CA49" s="118"/>
      <c r="CB49" s="119"/>
    </row>
    <row r="50" spans="2:80" s="17" customFormat="1" hidden="1">
      <c r="B50" s="27" t="s">
        <v>46</v>
      </c>
      <c r="C50" s="117"/>
      <c r="D50" s="118"/>
      <c r="E50" s="118"/>
      <c r="F50" s="118"/>
      <c r="G50" s="118"/>
      <c r="H50" s="119"/>
      <c r="I50" s="117"/>
      <c r="J50" s="118"/>
      <c r="K50" s="118"/>
      <c r="L50" s="118"/>
      <c r="M50" s="118"/>
      <c r="N50" s="119"/>
      <c r="O50" s="117"/>
      <c r="P50" s="118"/>
      <c r="Q50" s="118"/>
      <c r="R50" s="118"/>
      <c r="S50" s="118"/>
      <c r="T50" s="119"/>
      <c r="U50" s="117"/>
      <c r="V50" s="118"/>
      <c r="W50" s="118"/>
      <c r="X50" s="118"/>
      <c r="Y50" s="118"/>
      <c r="Z50" s="119"/>
      <c r="AA50" s="117"/>
      <c r="AB50" s="118"/>
      <c r="AC50" s="118"/>
      <c r="AD50" s="118"/>
      <c r="AE50" s="118"/>
      <c r="AF50" s="119"/>
      <c r="AG50" s="117"/>
      <c r="AH50" s="118"/>
      <c r="AI50" s="118"/>
      <c r="AJ50" s="118"/>
      <c r="AK50" s="118"/>
      <c r="AL50" s="119"/>
      <c r="AM50" s="117"/>
      <c r="AN50" s="118"/>
      <c r="AO50" s="118"/>
      <c r="AP50" s="118"/>
      <c r="AQ50" s="118"/>
      <c r="AR50" s="119"/>
      <c r="AS50" s="117"/>
      <c r="AT50" s="118"/>
      <c r="AU50" s="118"/>
      <c r="AV50" s="118"/>
      <c r="AW50" s="118"/>
      <c r="AX50" s="119"/>
      <c r="AY50" s="117"/>
      <c r="AZ50" s="118"/>
      <c r="BA50" s="118"/>
      <c r="BB50" s="118"/>
      <c r="BC50" s="118"/>
      <c r="BD50" s="119"/>
      <c r="BE50" s="117"/>
      <c r="BF50" s="118"/>
      <c r="BG50" s="118"/>
      <c r="BH50" s="118"/>
      <c r="BI50" s="118"/>
      <c r="BJ50" s="119"/>
      <c r="BK50" s="117"/>
      <c r="BL50" s="118"/>
      <c r="BM50" s="118"/>
      <c r="BN50" s="118"/>
      <c r="BO50" s="118"/>
      <c r="BP50" s="119"/>
      <c r="BQ50" s="117"/>
      <c r="BR50" s="118"/>
      <c r="BS50" s="118"/>
      <c r="BT50" s="118"/>
      <c r="BU50" s="118"/>
      <c r="BV50" s="119"/>
      <c r="BW50" s="117"/>
      <c r="BX50" s="118"/>
      <c r="BY50" s="118"/>
      <c r="BZ50" s="118"/>
      <c r="CA50" s="118"/>
      <c r="CB50" s="119"/>
    </row>
    <row r="51" spans="2:80" s="5" customFormat="1" ht="12.75">
      <c r="B51" s="30" t="s">
        <v>295</v>
      </c>
      <c r="C51" s="123"/>
      <c r="D51" s="124"/>
      <c r="E51" s="124"/>
      <c r="F51" s="124"/>
      <c r="G51" s="124"/>
      <c r="H51" s="125"/>
      <c r="I51" s="123"/>
      <c r="J51" s="124"/>
      <c r="K51" s="124"/>
      <c r="L51" s="124"/>
      <c r="M51" s="124"/>
      <c r="N51" s="125"/>
      <c r="O51" s="123"/>
      <c r="P51" s="124"/>
      <c r="Q51" s="124"/>
      <c r="R51" s="124"/>
      <c r="S51" s="124"/>
      <c r="T51" s="125"/>
      <c r="U51" s="123"/>
      <c r="V51" s="124"/>
      <c r="W51" s="124"/>
      <c r="X51" s="124"/>
      <c r="Y51" s="124"/>
      <c r="Z51" s="125"/>
      <c r="AA51" s="123"/>
      <c r="AB51" s="124"/>
      <c r="AC51" s="124"/>
      <c r="AD51" s="124"/>
      <c r="AE51" s="124"/>
      <c r="AF51" s="125"/>
      <c r="AG51" s="123"/>
      <c r="AH51" s="124"/>
      <c r="AI51" s="124"/>
      <c r="AJ51" s="124"/>
      <c r="AK51" s="124"/>
      <c r="AL51" s="125"/>
      <c r="AM51" s="123"/>
      <c r="AN51" s="124"/>
      <c r="AO51" s="124"/>
      <c r="AP51" s="124"/>
      <c r="AQ51" s="124"/>
      <c r="AR51" s="125"/>
      <c r="AS51" s="123"/>
      <c r="AT51" s="124"/>
      <c r="AU51" s="124"/>
      <c r="AV51" s="124"/>
      <c r="AW51" s="124"/>
      <c r="AX51" s="125"/>
      <c r="AY51" s="123"/>
      <c r="AZ51" s="124"/>
      <c r="BA51" s="124"/>
      <c r="BB51" s="124"/>
      <c r="BC51" s="124"/>
      <c r="BD51" s="125"/>
      <c r="BE51" s="123"/>
      <c r="BF51" s="124"/>
      <c r="BG51" s="124"/>
      <c r="BH51" s="124"/>
      <c r="BI51" s="124"/>
      <c r="BJ51" s="125"/>
      <c r="BK51" s="123"/>
      <c r="BL51" s="124"/>
      <c r="BM51" s="124"/>
      <c r="BN51" s="124"/>
      <c r="BO51" s="124"/>
      <c r="BP51" s="125"/>
      <c r="BQ51" s="123"/>
      <c r="BR51" s="124"/>
      <c r="BS51" s="124"/>
      <c r="BT51" s="124"/>
      <c r="BU51" s="124"/>
      <c r="BV51" s="125"/>
      <c r="BW51" s="123"/>
      <c r="BX51" s="124"/>
      <c r="BY51" s="124"/>
      <c r="BZ51" s="124"/>
      <c r="CA51" s="124"/>
      <c r="CB51" s="125"/>
    </row>
    <row r="52" spans="2:80" s="17" customFormat="1">
      <c r="B52" s="27" t="s">
        <v>30</v>
      </c>
      <c r="C52" s="117">
        <f t="shared" ref="C52:BV52" si="185">IFERROR((C28/C$26*100),"NA")</f>
        <v>34.539678211269262</v>
      </c>
      <c r="D52" s="118">
        <f t="shared" si="185"/>
        <v>21.087096347011052</v>
      </c>
      <c r="E52" s="118">
        <f t="shared" si="185"/>
        <v>20.430680538445465</v>
      </c>
      <c r="F52" s="118">
        <f t="shared" si="185"/>
        <v>17.404795647166367</v>
      </c>
      <c r="G52" s="118">
        <f t="shared" si="185"/>
        <v>20.126924930131281</v>
      </c>
      <c r="H52" s="119">
        <f t="shared" si="185"/>
        <v>20.552275539893021</v>
      </c>
      <c r="I52" s="117">
        <f t="shared" si="185"/>
        <v>24.577981331753968</v>
      </c>
      <c r="J52" s="118">
        <f t="shared" si="185"/>
        <v>17.938589499083825</v>
      </c>
      <c r="K52" s="118">
        <f t="shared" si="185"/>
        <v>14.276317728907495</v>
      </c>
      <c r="L52" s="118">
        <f t="shared" si="185"/>
        <v>13.47298166613059</v>
      </c>
      <c r="M52" s="118">
        <f t="shared" si="185"/>
        <v>16.878844993126584</v>
      </c>
      <c r="N52" s="119">
        <f t="shared" si="185"/>
        <v>18.256347816034673</v>
      </c>
      <c r="O52" s="117">
        <f t="shared" ref="O52:T52" si="186">IFERROR((O28/O$26*100),"NA")</f>
        <v>50.534709266472554</v>
      </c>
      <c r="P52" s="118">
        <f t="shared" si="186"/>
        <v>43.786557178858963</v>
      </c>
      <c r="Q52" s="118">
        <f t="shared" si="186"/>
        <v>42.968094644255864</v>
      </c>
      <c r="R52" s="118">
        <f t="shared" si="186"/>
        <v>41.954680126597474</v>
      </c>
      <c r="S52" s="118">
        <f t="shared" si="186"/>
        <v>42.300000000000004</v>
      </c>
      <c r="T52" s="119">
        <f t="shared" si="186"/>
        <v>39.45000000000001</v>
      </c>
      <c r="U52" s="117">
        <f t="shared" si="185"/>
        <v>28.603245598944881</v>
      </c>
      <c r="V52" s="118">
        <f t="shared" si="185"/>
        <v>23.574466458596419</v>
      </c>
      <c r="W52" s="118">
        <f t="shared" si="185"/>
        <v>16.173736775689097</v>
      </c>
      <c r="X52" s="118">
        <f t="shared" si="185"/>
        <v>14.622557385414678</v>
      </c>
      <c r="Y52" s="118">
        <f t="shared" si="185"/>
        <v>15.258651281793686</v>
      </c>
      <c r="Z52" s="119">
        <f t="shared" si="185"/>
        <v>17.785106104763145</v>
      </c>
      <c r="AA52" s="117">
        <f t="shared" si="185"/>
        <v>17.129331651104383</v>
      </c>
      <c r="AB52" s="118">
        <f t="shared" si="185"/>
        <v>18.753696335769327</v>
      </c>
      <c r="AC52" s="118">
        <f t="shared" si="185"/>
        <v>25.791871650169938</v>
      </c>
      <c r="AD52" s="118">
        <f t="shared" si="185"/>
        <v>24.644407131840516</v>
      </c>
      <c r="AE52" s="118">
        <f t="shared" si="185"/>
        <v>22.236264527085869</v>
      </c>
      <c r="AF52" s="119">
        <f t="shared" si="185"/>
        <v>20.924377583231625</v>
      </c>
      <c r="AG52" s="117">
        <f t="shared" si="185"/>
        <v>16.121419796987105</v>
      </c>
      <c r="AH52" s="118">
        <f t="shared" si="185"/>
        <v>10.871989386034187</v>
      </c>
      <c r="AI52" s="118">
        <f t="shared" si="185"/>
        <v>12.730201185923937</v>
      </c>
      <c r="AJ52" s="118">
        <f t="shared" si="185"/>
        <v>12.181700304134019</v>
      </c>
      <c r="AK52" s="118">
        <f t="shared" si="185"/>
        <v>12.664533520627877</v>
      </c>
      <c r="AL52" s="119">
        <f t="shared" si="185"/>
        <v>12.71503717295035</v>
      </c>
      <c r="AM52" s="117">
        <f t="shared" si="185"/>
        <v>27.432464632736465</v>
      </c>
      <c r="AN52" s="118">
        <f t="shared" si="185"/>
        <v>24.413084163593343</v>
      </c>
      <c r="AO52" s="118">
        <f t="shared" si="185"/>
        <v>26.490324444016551</v>
      </c>
      <c r="AP52" s="118">
        <f t="shared" si="185"/>
        <v>19.287073670345421</v>
      </c>
      <c r="AQ52" s="118">
        <f t="shared" si="185"/>
        <v>21.042560629763344</v>
      </c>
      <c r="AR52" s="119">
        <f t="shared" si="185"/>
        <v>22.549850779033285</v>
      </c>
      <c r="AS52" s="117">
        <f t="shared" si="185"/>
        <v>13.727207838556875</v>
      </c>
      <c r="AT52" s="118">
        <f t="shared" si="185"/>
        <v>18.004085762834819</v>
      </c>
      <c r="AU52" s="118">
        <f t="shared" si="185"/>
        <v>15.404838639836191</v>
      </c>
      <c r="AV52" s="118">
        <f t="shared" si="185"/>
        <v>13.176019436964841</v>
      </c>
      <c r="AW52" s="118">
        <f t="shared" si="185"/>
        <v>13.856794154140173</v>
      </c>
      <c r="AX52" s="119">
        <f t="shared" si="185"/>
        <v>15.33699224267766</v>
      </c>
      <c r="AY52" s="117">
        <f t="shared" ref="AY52:BP52" si="187">IFERROR((AY28/AY$26*100),"NA")</f>
        <v>22.114922438278349</v>
      </c>
      <c r="AZ52" s="118">
        <f t="shared" si="187"/>
        <v>21.556750636852534</v>
      </c>
      <c r="BA52" s="118">
        <f t="shared" si="187"/>
        <v>23.753850893407272</v>
      </c>
      <c r="BB52" s="118">
        <f t="shared" si="187"/>
        <v>26.280362127892719</v>
      </c>
      <c r="BC52" s="118">
        <f t="shared" si="187"/>
        <v>26.690306491004208</v>
      </c>
      <c r="BD52" s="119">
        <f t="shared" si="187"/>
        <v>27.453475129440747</v>
      </c>
      <c r="BE52" s="117">
        <f t="shared" si="187"/>
        <v>25.396664777786771</v>
      </c>
      <c r="BF52" s="118">
        <f t="shared" si="187"/>
        <v>24.958057402245206</v>
      </c>
      <c r="BG52" s="118">
        <f t="shared" si="187"/>
        <v>24.432675980565222</v>
      </c>
      <c r="BH52" s="118">
        <f t="shared" si="187"/>
        <v>20.252052742622475</v>
      </c>
      <c r="BI52" s="118">
        <f t="shared" si="187"/>
        <v>20.148572086061396</v>
      </c>
      <c r="BJ52" s="119">
        <f t="shared" si="187"/>
        <v>22.238756461225709</v>
      </c>
      <c r="BK52" s="117">
        <f t="shared" si="187"/>
        <v>14.712445342065525</v>
      </c>
      <c r="BL52" s="118">
        <f t="shared" si="187"/>
        <v>18.258660193374794</v>
      </c>
      <c r="BM52" s="118">
        <f t="shared" si="187"/>
        <v>22.764905592947763</v>
      </c>
      <c r="BN52" s="118">
        <f t="shared" si="187"/>
        <v>18.461837753712469</v>
      </c>
      <c r="BO52" s="118">
        <f t="shared" si="187"/>
        <v>16.346659675325643</v>
      </c>
      <c r="BP52" s="119">
        <f t="shared" si="187"/>
        <v>18.907934411761193</v>
      </c>
      <c r="BQ52" s="117">
        <f t="shared" si="185"/>
        <v>36.942416312735524</v>
      </c>
      <c r="BR52" s="118">
        <f t="shared" si="185"/>
        <v>26.870029671092478</v>
      </c>
      <c r="BS52" s="118">
        <f t="shared" si="185"/>
        <v>27.557031010280149</v>
      </c>
      <c r="BT52" s="118">
        <f t="shared" si="185"/>
        <v>24.742400762627749</v>
      </c>
      <c r="BU52" s="118">
        <f t="shared" si="185"/>
        <v>25.072652097023678</v>
      </c>
      <c r="BV52" s="119">
        <f t="shared" si="185"/>
        <v>26.240631725165514</v>
      </c>
      <c r="BW52" s="117">
        <f ca="1">IFERROR((BW28/BW$26*100),"NA")</f>
        <v>24.86467313940225</v>
      </c>
      <c r="BX52" s="118">
        <f t="shared" ref="BX52:CB52" ca="1" si="188">IFERROR((BX28/BX$26*100),"NA")</f>
        <v>19.961461827484587</v>
      </c>
      <c r="BY52" s="118">
        <f t="shared" ca="1" si="188"/>
        <v>18.228164961083831</v>
      </c>
      <c r="BZ52" s="118">
        <f t="shared" ca="1" si="188"/>
        <v>16.214684796560562</v>
      </c>
      <c r="CA52" s="118">
        <f t="shared" ca="1" si="188"/>
        <v>17.403701819376664</v>
      </c>
      <c r="CB52" s="119">
        <f t="shared" ca="1" si="188"/>
        <v>18.708941520229853</v>
      </c>
    </row>
    <row r="53" spans="2:80" s="17" customFormat="1">
      <c r="B53" s="27" t="s">
        <v>34</v>
      </c>
      <c r="C53" s="117">
        <f t="shared" ref="C53:BV53" si="189">IFERROR((C32/C$26*100),"NA")</f>
        <v>23.771126133388076</v>
      </c>
      <c r="D53" s="118">
        <f t="shared" si="189"/>
        <v>14.584854369032771</v>
      </c>
      <c r="E53" s="118">
        <f t="shared" si="189"/>
        <v>13.585748894597849</v>
      </c>
      <c r="F53" s="118">
        <f t="shared" si="189"/>
        <v>10.334057935602685</v>
      </c>
      <c r="G53" s="118">
        <f t="shared" si="189"/>
        <v>12.28541159603704</v>
      </c>
      <c r="H53" s="119">
        <f t="shared" si="189"/>
        <v>13.214338961768195</v>
      </c>
      <c r="I53" s="117">
        <f t="shared" si="189"/>
        <v>17.299348514124457</v>
      </c>
      <c r="J53" s="118">
        <f t="shared" si="189"/>
        <v>11.581041904075864</v>
      </c>
      <c r="K53" s="118">
        <f t="shared" si="189"/>
        <v>9.1933332350686872</v>
      </c>
      <c r="L53" s="118">
        <f t="shared" si="189"/>
        <v>6.4481725381320798</v>
      </c>
      <c r="M53" s="118">
        <f t="shared" si="189"/>
        <v>8.8177924634430997</v>
      </c>
      <c r="N53" s="119">
        <f t="shared" si="189"/>
        <v>10.351053769137868</v>
      </c>
      <c r="O53" s="117">
        <f t="shared" ref="O53:T53" si="190">IFERROR((O32/O$26*100),"NA")</f>
        <v>38.713731490082502</v>
      </c>
      <c r="P53" s="118">
        <f t="shared" si="190"/>
        <v>33.362486603609959</v>
      </c>
      <c r="Q53" s="118">
        <f t="shared" si="190"/>
        <v>31.542671022302855</v>
      </c>
      <c r="R53" s="118">
        <f t="shared" si="190"/>
        <v>30.831411839769558</v>
      </c>
      <c r="S53" s="118">
        <f t="shared" si="190"/>
        <v>30.835195993308023</v>
      </c>
      <c r="T53" s="119">
        <f t="shared" si="190"/>
        <v>30.122572801883663</v>
      </c>
      <c r="U53" s="117">
        <f t="shared" si="189"/>
        <v>17.794827685073681</v>
      </c>
      <c r="V53" s="118">
        <f t="shared" si="189"/>
        <v>15.68083220257005</v>
      </c>
      <c r="W53" s="118">
        <f t="shared" si="189"/>
        <v>10.68732548425376</v>
      </c>
      <c r="X53" s="118">
        <f t="shared" si="189"/>
        <v>9.7913652015707715</v>
      </c>
      <c r="Y53" s="118">
        <f t="shared" si="189"/>
        <v>10.109958566034303</v>
      </c>
      <c r="Z53" s="119">
        <f t="shared" si="189"/>
        <v>11.326163613062059</v>
      </c>
      <c r="AA53" s="117">
        <f t="shared" si="189"/>
        <v>10.249961183105068</v>
      </c>
      <c r="AB53" s="118">
        <f t="shared" si="189"/>
        <v>13.488241650215944</v>
      </c>
      <c r="AC53" s="118">
        <f t="shared" si="189"/>
        <v>19.497206836698737</v>
      </c>
      <c r="AD53" s="118">
        <f t="shared" si="189"/>
        <v>18.859252784555572</v>
      </c>
      <c r="AE53" s="118">
        <f t="shared" si="189"/>
        <v>17.022986644430635</v>
      </c>
      <c r="AF53" s="119">
        <f t="shared" si="189"/>
        <v>15.910986984011341</v>
      </c>
      <c r="AG53" s="117">
        <f t="shared" si="189"/>
        <v>10.85249599505755</v>
      </c>
      <c r="AH53" s="118">
        <f t="shared" si="189"/>
        <v>7.1296982128273942</v>
      </c>
      <c r="AI53" s="118">
        <f t="shared" si="189"/>
        <v>8.5344408527720539</v>
      </c>
      <c r="AJ53" s="118">
        <f t="shared" si="189"/>
        <v>7.9451715431770236</v>
      </c>
      <c r="AK53" s="118">
        <f t="shared" si="189"/>
        <v>8.012125775481266</v>
      </c>
      <c r="AL53" s="119">
        <f t="shared" si="189"/>
        <v>8.2432161428821811</v>
      </c>
      <c r="AM53" s="117">
        <f t="shared" si="189"/>
        <v>22.13543300413809</v>
      </c>
      <c r="AN53" s="118">
        <f t="shared" si="189"/>
        <v>18.10081466395113</v>
      </c>
      <c r="AO53" s="118">
        <f t="shared" si="189"/>
        <v>18.061037835756231</v>
      </c>
      <c r="AP53" s="118">
        <f t="shared" si="189"/>
        <v>11.064990425654985</v>
      </c>
      <c r="AQ53" s="118">
        <f t="shared" si="189"/>
        <v>11.729535139017639</v>
      </c>
      <c r="AR53" s="119">
        <f t="shared" si="189"/>
        <v>13.830925896996787</v>
      </c>
      <c r="AS53" s="117">
        <f t="shared" si="189"/>
        <v>9.3537083901109632</v>
      </c>
      <c r="AT53" s="118">
        <f t="shared" si="189"/>
        <v>11.197663096397262</v>
      </c>
      <c r="AU53" s="118">
        <f t="shared" si="189"/>
        <v>9.1972509696455997</v>
      </c>
      <c r="AV53" s="118">
        <f t="shared" si="189"/>
        <v>9.0920417811680174</v>
      </c>
      <c r="AW53" s="118">
        <f t="shared" si="189"/>
        <v>9.6645417429020295</v>
      </c>
      <c r="AX53" s="119">
        <f t="shared" si="189"/>
        <v>10.952734800920719</v>
      </c>
      <c r="AY53" s="117">
        <f t="shared" ref="AY53:BP53" si="191">IFERROR((AY32/AY$26*100),"NA")</f>
        <v>16.130653266331656</v>
      </c>
      <c r="AZ53" s="118">
        <f t="shared" si="191"/>
        <v>15.922256816680818</v>
      </c>
      <c r="BA53" s="118">
        <f t="shared" si="191"/>
        <v>18.938693776956253</v>
      </c>
      <c r="BB53" s="118">
        <f t="shared" si="191"/>
        <v>21.935088314331185</v>
      </c>
      <c r="BC53" s="118">
        <f t="shared" si="191"/>
        <v>19.591036436735614</v>
      </c>
      <c r="BD53" s="119">
        <f t="shared" si="191"/>
        <v>20.178554502181672</v>
      </c>
      <c r="BE53" s="117">
        <f t="shared" si="191"/>
        <v>14.123623220841802</v>
      </c>
      <c r="BF53" s="118">
        <f t="shared" si="191"/>
        <v>14.607203349617098</v>
      </c>
      <c r="BG53" s="118">
        <f t="shared" si="191"/>
        <v>15.240765958877622</v>
      </c>
      <c r="BH53" s="118">
        <f t="shared" si="191"/>
        <v>10.750221486133924</v>
      </c>
      <c r="BI53" s="118">
        <f t="shared" si="191"/>
        <v>10.172398626302323</v>
      </c>
      <c r="BJ53" s="119">
        <f t="shared" si="191"/>
        <v>12.320864378060516</v>
      </c>
      <c r="BK53" s="117">
        <f t="shared" si="191"/>
        <v>2.5134806564834551</v>
      </c>
      <c r="BL53" s="118">
        <f t="shared" si="191"/>
        <v>9.9601334799542318</v>
      </c>
      <c r="BM53" s="118">
        <f t="shared" si="191"/>
        <v>13.881112633271787</v>
      </c>
      <c r="BN53" s="118">
        <f t="shared" si="191"/>
        <v>5.9723753323390181</v>
      </c>
      <c r="BO53" s="118">
        <f t="shared" si="191"/>
        <v>4.8148133759808882</v>
      </c>
      <c r="BP53" s="119">
        <f t="shared" si="191"/>
        <v>7.5420731390875391</v>
      </c>
      <c r="BQ53" s="117">
        <f t="shared" si="189"/>
        <v>28.224701472274639</v>
      </c>
      <c r="BR53" s="118">
        <f t="shared" si="189"/>
        <v>21.45914997340163</v>
      </c>
      <c r="BS53" s="118">
        <f t="shared" si="189"/>
        <v>20.222903877587648</v>
      </c>
      <c r="BT53" s="118">
        <f t="shared" si="189"/>
        <v>17.020847470713953</v>
      </c>
      <c r="BU53" s="118">
        <f t="shared" si="189"/>
        <v>17.558944016718698</v>
      </c>
      <c r="BV53" s="119">
        <f t="shared" si="189"/>
        <v>18.697443000136516</v>
      </c>
      <c r="BW53" s="117">
        <f ca="1">IFERROR((BW32/BW$26*100),"NA")</f>
        <v>16.885300723375984</v>
      </c>
      <c r="BX53" s="118">
        <f t="shared" ref="BX53:CB53" ca="1" si="192">IFERROR((BX32/BX$26*100),"NA")</f>
        <v>13.496860844809207</v>
      </c>
      <c r="BY53" s="118">
        <f t="shared" ca="1" si="192"/>
        <v>12.388122115164196</v>
      </c>
      <c r="BZ53" s="118">
        <f t="shared" ca="1" si="192"/>
        <v>10.374888318091605</v>
      </c>
      <c r="CA53" s="118">
        <f t="shared" ca="1" si="192"/>
        <v>11.042458704928455</v>
      </c>
      <c r="CB53" s="119">
        <f t="shared" ca="1" si="192"/>
        <v>12.108033265397982</v>
      </c>
    </row>
    <row r="54" spans="2:80" s="17" customFormat="1">
      <c r="B54" s="27" t="s">
        <v>292</v>
      </c>
      <c r="C54" s="117">
        <v>44.443275707319813</v>
      </c>
      <c r="D54" s="118">
        <v>25.237286364841673</v>
      </c>
      <c r="E54" s="118">
        <v>21.184220016534741</v>
      </c>
      <c r="F54" s="118">
        <v>12.222395178333912</v>
      </c>
      <c r="G54" s="118">
        <v>15.886786851661029</v>
      </c>
      <c r="H54" s="119">
        <v>19.033481422348743</v>
      </c>
      <c r="I54" s="117">
        <v>18.492512984464472</v>
      </c>
      <c r="J54" s="118">
        <v>14.255258325379028</v>
      </c>
      <c r="K54" s="118">
        <v>10.965963909040761</v>
      </c>
      <c r="L54" s="118">
        <v>6.2278503778975907</v>
      </c>
      <c r="M54" s="118">
        <v>8.9105664579047588</v>
      </c>
      <c r="N54" s="119">
        <v>10.919428510727979</v>
      </c>
      <c r="O54" s="117">
        <v>44.996166774783269</v>
      </c>
      <c r="P54" s="118">
        <v>34.934975185686909</v>
      </c>
      <c r="Q54" s="118">
        <v>33.19478556584167</v>
      </c>
      <c r="R54" s="118">
        <v>22.052229297060684</v>
      </c>
      <c r="S54" s="118">
        <v>21.975243310687251</v>
      </c>
      <c r="T54" s="119">
        <v>23.594174727724283</v>
      </c>
      <c r="U54" s="117">
        <v>39.596688579478169</v>
      </c>
      <c r="V54" s="118">
        <v>37.524120110675454</v>
      </c>
      <c r="W54" s="118">
        <v>22.938990899790003</v>
      </c>
      <c r="X54" s="118">
        <v>16.927907686957724</v>
      </c>
      <c r="Y54" s="118">
        <v>17.181105111623367</v>
      </c>
      <c r="Z54" s="119">
        <v>17.289247794388508</v>
      </c>
      <c r="AA54" s="117">
        <v>16.783115687783738</v>
      </c>
      <c r="AB54" s="118">
        <v>29.536831796835251</v>
      </c>
      <c r="AC54" s="118">
        <v>47.616885724098907</v>
      </c>
      <c r="AD54" s="118">
        <v>21.751472874063722</v>
      </c>
      <c r="AE54" s="118">
        <v>18.009240475796513</v>
      </c>
      <c r="AF54" s="119">
        <v>15.190304116276593</v>
      </c>
      <c r="AG54" s="117">
        <v>25.506086545442198</v>
      </c>
      <c r="AH54" s="118">
        <v>18.275516732968018</v>
      </c>
      <c r="AI54" s="118">
        <v>22.041713674101089</v>
      </c>
      <c r="AJ54" s="118">
        <v>14.844157762568338</v>
      </c>
      <c r="AK54" s="118">
        <v>15.007010248085786</v>
      </c>
      <c r="AL54" s="119">
        <v>15.760223722400438</v>
      </c>
      <c r="AM54" s="117">
        <v>16.506481774139299</v>
      </c>
      <c r="AN54" s="118">
        <v>15.057044287954549</v>
      </c>
      <c r="AO54" s="118">
        <v>18.62418314441932</v>
      </c>
      <c r="AP54" s="118">
        <v>10.004911038519754</v>
      </c>
      <c r="AQ54" s="118">
        <v>11.997069775988239</v>
      </c>
      <c r="AR54" s="119">
        <v>15.511578753340071</v>
      </c>
      <c r="AS54" s="117">
        <v>7.0618205273707835</v>
      </c>
      <c r="AT54" s="118">
        <v>12.997854005917167</v>
      </c>
      <c r="AU54" s="118">
        <v>9.9982179662623931</v>
      </c>
      <c r="AV54" s="118">
        <v>8.1452060485983857</v>
      </c>
      <c r="AW54" s="118">
        <v>9.0312045355842177</v>
      </c>
      <c r="AX54" s="119">
        <v>11.104307657914134</v>
      </c>
      <c r="AY54" s="117">
        <v>18.546749124205142</v>
      </c>
      <c r="AZ54" s="118">
        <v>14.722406392853404</v>
      </c>
      <c r="BA54" s="118">
        <v>18.462485640706063</v>
      </c>
      <c r="BB54" s="118">
        <v>21.111773753099595</v>
      </c>
      <c r="BC54" s="118">
        <v>18.191214471687836</v>
      </c>
      <c r="BD54" s="119">
        <v>18.584004309248563</v>
      </c>
      <c r="BE54" s="117">
        <v>20.125804301027834</v>
      </c>
      <c r="BF54" s="118">
        <v>23.553831010428127</v>
      </c>
      <c r="BG54" s="118">
        <v>23.992068772591747</v>
      </c>
      <c r="BH54" s="118">
        <v>12.954374630550145</v>
      </c>
      <c r="BI54" s="118">
        <v>13.003322605177273</v>
      </c>
      <c r="BJ54" s="119">
        <v>16.390217187358651</v>
      </c>
      <c r="BK54" s="117">
        <v>1.8859312120990277</v>
      </c>
      <c r="BL54" s="118">
        <v>7.7263030969005104</v>
      </c>
      <c r="BM54" s="118">
        <v>12.27428133832591</v>
      </c>
      <c r="BN54" s="118">
        <v>4.3897047363531891</v>
      </c>
      <c r="BO54" s="118">
        <v>3.3687402860980722</v>
      </c>
      <c r="BP54" s="119">
        <v>5.4667412837307943</v>
      </c>
      <c r="BQ54" s="117">
        <v>19.082798664045029</v>
      </c>
      <c r="BR54" s="118">
        <v>20.564724645579314</v>
      </c>
      <c r="BS54" s="118">
        <v>20.742500650790909</v>
      </c>
      <c r="BT54" s="118">
        <v>13.826296495872295</v>
      </c>
      <c r="BU54" s="118">
        <v>16.781886035288164</v>
      </c>
      <c r="BV54" s="119">
        <v>18.483801748187368</v>
      </c>
      <c r="BW54" s="117">
        <f ca="1">BW32/BW35*100</f>
        <v>21.408330674672136</v>
      </c>
      <c r="BX54" s="118">
        <f t="shared" ref="BX54:CB54" ca="1" si="193">BX32/BX35*100</f>
        <v>19.958286818487153</v>
      </c>
      <c r="BY54" s="118">
        <f t="shared" ca="1" si="193"/>
        <v>18.650973123233562</v>
      </c>
      <c r="BZ54" s="118">
        <f t="shared" ca="1" si="193"/>
        <v>12.099216730131216</v>
      </c>
      <c r="CA54" s="118">
        <f t="shared" ca="1" si="193"/>
        <v>13.219007563426727</v>
      </c>
      <c r="CB54" s="119">
        <f t="shared" ca="1" si="193"/>
        <v>14.388721439310451</v>
      </c>
    </row>
    <row r="55" spans="2:80" s="17" customFormat="1">
      <c r="B55" s="27" t="s">
        <v>293</v>
      </c>
      <c r="C55" s="117">
        <v>39.500920886973006</v>
      </c>
      <c r="D55" s="118">
        <v>23.740910950866098</v>
      </c>
      <c r="E55" s="118">
        <v>19.502440845010074</v>
      </c>
      <c r="F55" s="118">
        <v>11.47166035657254</v>
      </c>
      <c r="G55" s="118">
        <v>15.30336603180174</v>
      </c>
      <c r="H55" s="119">
        <v>18.377197822660445</v>
      </c>
      <c r="I55" s="117">
        <v>17.686288749531581</v>
      </c>
      <c r="J55" s="118">
        <v>13.658212839885486</v>
      </c>
      <c r="K55" s="118">
        <v>10.549782164007098</v>
      </c>
      <c r="L55" s="118">
        <v>6.157271315613051</v>
      </c>
      <c r="M55" s="118">
        <v>8.3879355313052244</v>
      </c>
      <c r="N55" s="119">
        <v>10.16549950227691</v>
      </c>
      <c r="O55" s="117">
        <v>43.492633670553637</v>
      </c>
      <c r="P55" s="118">
        <v>33.93603822934525</v>
      </c>
      <c r="Q55" s="118">
        <v>32.396323774577027</v>
      </c>
      <c r="R55" s="118">
        <v>21.593550836733321</v>
      </c>
      <c r="S55" s="118">
        <v>21.552580254497393</v>
      </c>
      <c r="T55" s="119">
        <v>23.231393053452969</v>
      </c>
      <c r="U55" s="117">
        <v>29.102287844246344</v>
      </c>
      <c r="V55" s="118">
        <v>32.144637837543158</v>
      </c>
      <c r="W55" s="118">
        <v>21.590459107137065</v>
      </c>
      <c r="X55" s="118">
        <v>15.993447406920275</v>
      </c>
      <c r="Y55" s="118">
        <v>15.799547869197795</v>
      </c>
      <c r="Z55" s="119">
        <v>15.1061283893838</v>
      </c>
      <c r="AA55" s="117">
        <v>15.405509164368514</v>
      </c>
      <c r="AB55" s="118">
        <v>27.580302673155543</v>
      </c>
      <c r="AC55" s="118">
        <v>46.285100556522266</v>
      </c>
      <c r="AD55" s="118">
        <v>21.679307945273603</v>
      </c>
      <c r="AE55" s="118">
        <v>18.099097001806964</v>
      </c>
      <c r="AF55" s="119">
        <v>15.271392628743055</v>
      </c>
      <c r="AG55" s="117">
        <v>21.053969170210475</v>
      </c>
      <c r="AH55" s="118">
        <v>15.480878613991589</v>
      </c>
      <c r="AI55" s="118">
        <v>19.212531169301318</v>
      </c>
      <c r="AJ55" s="118">
        <v>14.125032508308392</v>
      </c>
      <c r="AK55" s="118">
        <v>14.870316192265607</v>
      </c>
      <c r="AL55" s="119">
        <v>15.785016333002687</v>
      </c>
      <c r="AM55" s="117">
        <v>16.37360108641505</v>
      </c>
      <c r="AN55" s="118">
        <v>14.570132690116647</v>
      </c>
      <c r="AO55" s="118">
        <v>15.737526348093381</v>
      </c>
      <c r="AP55" s="118">
        <v>8.4195682178913209</v>
      </c>
      <c r="AQ55" s="118">
        <v>8.906593140766903</v>
      </c>
      <c r="AR55" s="119">
        <v>11.235239153519553</v>
      </c>
      <c r="AS55" s="117">
        <v>6.6282421776453226</v>
      </c>
      <c r="AT55" s="118">
        <v>12.1643043512581</v>
      </c>
      <c r="AU55" s="118">
        <v>9.3951900431948392</v>
      </c>
      <c r="AV55" s="118">
        <v>7.6775202976141159</v>
      </c>
      <c r="AW55" s="118">
        <v>8.5142469788136452</v>
      </c>
      <c r="AX55" s="119">
        <v>10.496083905642418</v>
      </c>
      <c r="AY55" s="117">
        <v>17.188750866421199</v>
      </c>
      <c r="AZ55" s="118">
        <v>14.108710643206029</v>
      </c>
      <c r="BA55" s="118">
        <v>18.463001202262699</v>
      </c>
      <c r="BB55" s="118">
        <v>21.14421333337155</v>
      </c>
      <c r="BC55" s="118">
        <v>18.03923233889898</v>
      </c>
      <c r="BD55" s="119">
        <v>18.442690728964706</v>
      </c>
      <c r="BE55" s="117">
        <v>13.403811519468437</v>
      </c>
      <c r="BF55" s="118">
        <v>17.180926639945689</v>
      </c>
      <c r="BG55" s="118">
        <v>17.911004115439649</v>
      </c>
      <c r="BH55" s="118">
        <v>10.520234009546989</v>
      </c>
      <c r="BI55" s="118">
        <v>10.575837408451489</v>
      </c>
      <c r="BJ55" s="119">
        <v>13.011848700623654</v>
      </c>
      <c r="BK55" s="117">
        <v>3.1492266650385341</v>
      </c>
      <c r="BL55" s="118">
        <v>6.135558797785361</v>
      </c>
      <c r="BM55" s="118">
        <v>10.976460559646016</v>
      </c>
      <c r="BN55" s="118">
        <v>4.047006893837449</v>
      </c>
      <c r="BO55" s="118">
        <v>4.426195519330741</v>
      </c>
      <c r="BP55" s="119">
        <v>6.279402330486346</v>
      </c>
      <c r="BQ55" s="117">
        <v>18.126619698452824</v>
      </c>
      <c r="BR55" s="118">
        <v>19.485226565226522</v>
      </c>
      <c r="BS55" s="118">
        <v>19.565217544092608</v>
      </c>
      <c r="BT55" s="118">
        <v>13.146214060621883</v>
      </c>
      <c r="BU55" s="118">
        <v>14.986150324929321</v>
      </c>
      <c r="BV55" s="119">
        <v>16.032027668703208</v>
      </c>
      <c r="BW55" s="117"/>
      <c r="BX55" s="118"/>
      <c r="BY55" s="118"/>
      <c r="BZ55" s="118"/>
      <c r="CA55" s="118"/>
      <c r="CB55" s="119"/>
    </row>
    <row r="56" spans="2:80">
      <c r="B56" s="24" t="s">
        <v>294</v>
      </c>
      <c r="C56" s="117">
        <v>51.375739706584525</v>
      </c>
      <c r="D56" s="118">
        <v>30.532842280209437</v>
      </c>
      <c r="E56" s="118">
        <v>24.672409005464129</v>
      </c>
      <c r="F56" s="118">
        <v>12.739350361302931</v>
      </c>
      <c r="G56" s="118">
        <v>15.744519356748061</v>
      </c>
      <c r="H56" s="119">
        <v>20.142763003441445</v>
      </c>
      <c r="I56" s="117">
        <v>29.455876039371848</v>
      </c>
      <c r="J56" s="118">
        <v>21.690072503210995</v>
      </c>
      <c r="K56" s="118">
        <v>14.522126858678785</v>
      </c>
      <c r="L56" s="118">
        <v>8.3180183304161321</v>
      </c>
      <c r="M56" s="118">
        <v>10.855301638517552</v>
      </c>
      <c r="N56" s="119">
        <v>13.198052944396599</v>
      </c>
      <c r="O56" s="117">
        <v>77.31963119674279</v>
      </c>
      <c r="P56" s="118">
        <v>56.125115211677269</v>
      </c>
      <c r="Q56" s="118">
        <v>48.453150688838143</v>
      </c>
      <c r="R56" s="118">
        <v>29.034609405239664</v>
      </c>
      <c r="S56" s="118">
        <v>26.712665564774817</v>
      </c>
      <c r="T56" s="119">
        <v>30.750860878535725</v>
      </c>
      <c r="U56" s="117">
        <v>32.114600745681003</v>
      </c>
      <c r="V56" s="118">
        <v>36.687391533389999</v>
      </c>
      <c r="W56" s="118">
        <v>24.711321271020836</v>
      </c>
      <c r="X56" s="118">
        <v>18.963762463475</v>
      </c>
      <c r="Y56" s="118">
        <v>19.197879542144356</v>
      </c>
      <c r="Z56" s="119">
        <v>17.396441762517721</v>
      </c>
      <c r="AA56" s="117">
        <v>22.188649019656296</v>
      </c>
      <c r="AB56" s="118">
        <v>37.026525266619799</v>
      </c>
      <c r="AC56" s="118">
        <v>64.164199386843748</v>
      </c>
      <c r="AD56" s="118">
        <v>36.922055398898586</v>
      </c>
      <c r="AE56" s="118">
        <v>39.898291614458714</v>
      </c>
      <c r="AF56" s="119">
        <v>38.515244956483322</v>
      </c>
      <c r="AG56" s="117">
        <v>23.685292989560892</v>
      </c>
      <c r="AH56" s="118">
        <v>17.704653148391159</v>
      </c>
      <c r="AI56" s="118">
        <v>22.41759108045483</v>
      </c>
      <c r="AJ56" s="118">
        <v>16.436752987127232</v>
      </c>
      <c r="AK56" s="118">
        <v>19.277797420583699</v>
      </c>
      <c r="AL56" s="119">
        <v>20.879738729685521</v>
      </c>
      <c r="AM56" s="117">
        <v>25.322751648871144</v>
      </c>
      <c r="AN56" s="118">
        <v>25.989280662663361</v>
      </c>
      <c r="AO56" s="118">
        <v>20.088700114942018</v>
      </c>
      <c r="AP56" s="118">
        <v>9.4360291201459532</v>
      </c>
      <c r="AQ56" s="118">
        <v>11.511570367220308</v>
      </c>
      <c r="AR56" s="119">
        <v>14.492497557249898</v>
      </c>
      <c r="AS56" s="117">
        <v>6.8081976410530887</v>
      </c>
      <c r="AT56" s="118">
        <v>13.126265891507874</v>
      </c>
      <c r="AU56" s="118">
        <v>10.30714030052606</v>
      </c>
      <c r="AV56" s="118">
        <v>7.8006037903674414</v>
      </c>
      <c r="AW56" s="118">
        <v>9.5926864181217759</v>
      </c>
      <c r="AX56" s="119">
        <v>11.757196395266609</v>
      </c>
      <c r="AY56" s="117">
        <v>22.750212732970652</v>
      </c>
      <c r="AZ56" s="118">
        <v>21.431530520935276</v>
      </c>
      <c r="BA56" s="118">
        <v>28.399955332216642</v>
      </c>
      <c r="BB56" s="118">
        <v>36.066166932097055</v>
      </c>
      <c r="BC56" s="118">
        <v>29.388656529670008</v>
      </c>
      <c r="BD56" s="119">
        <v>28.385442150339497</v>
      </c>
      <c r="BE56" s="117">
        <v>26.270915755849483</v>
      </c>
      <c r="BF56" s="118">
        <v>34.231490317548023</v>
      </c>
      <c r="BG56" s="118">
        <v>34.673101316940198</v>
      </c>
      <c r="BH56" s="118">
        <v>18.188945102125093</v>
      </c>
      <c r="BI56" s="118">
        <v>18.05834020320955</v>
      </c>
      <c r="BJ56" s="119">
        <v>21.650154433282225</v>
      </c>
      <c r="BK56" s="117">
        <v>3.2041784221005751</v>
      </c>
      <c r="BL56" s="118">
        <v>7.3617628461198832</v>
      </c>
      <c r="BM56" s="118">
        <v>14.542717246557867</v>
      </c>
      <c r="BN56" s="118">
        <v>5.083987202562529</v>
      </c>
      <c r="BO56" s="118">
        <v>5.4946355922256229</v>
      </c>
      <c r="BP56" s="119">
        <v>7.7012273315407471</v>
      </c>
      <c r="BQ56" s="117">
        <v>21.52314683882237</v>
      </c>
      <c r="BR56" s="118">
        <v>19.592573376588565</v>
      </c>
      <c r="BS56" s="118">
        <v>20.876003161404807</v>
      </c>
      <c r="BT56" s="118">
        <v>14.963840791446009</v>
      </c>
      <c r="BU56" s="118">
        <v>16.540756250812137</v>
      </c>
      <c r="BV56" s="119">
        <v>17.579948053370213</v>
      </c>
      <c r="BW56" s="117"/>
      <c r="BX56" s="118"/>
      <c r="BY56" s="118"/>
      <c r="BZ56" s="118"/>
      <c r="CA56" s="118"/>
      <c r="CB56" s="119"/>
    </row>
    <row r="57" spans="2:80" s="5" customFormat="1" ht="12.75">
      <c r="B57" s="30" t="s">
        <v>296</v>
      </c>
      <c r="C57" s="123"/>
      <c r="D57" s="124"/>
      <c r="E57" s="124"/>
      <c r="F57" s="124"/>
      <c r="G57" s="124"/>
      <c r="H57" s="125"/>
      <c r="I57" s="123"/>
      <c r="J57" s="124"/>
      <c r="K57" s="124"/>
      <c r="L57" s="124"/>
      <c r="M57" s="124"/>
      <c r="N57" s="125"/>
      <c r="O57" s="123"/>
      <c r="P57" s="124"/>
      <c r="Q57" s="124"/>
      <c r="R57" s="124"/>
      <c r="S57" s="124"/>
      <c r="T57" s="125"/>
      <c r="U57" s="123"/>
      <c r="V57" s="124"/>
      <c r="W57" s="124"/>
      <c r="X57" s="124"/>
      <c r="Y57" s="124"/>
      <c r="Z57" s="125"/>
      <c r="AA57" s="123"/>
      <c r="AB57" s="124"/>
      <c r="AC57" s="124"/>
      <c r="AD57" s="124"/>
      <c r="AE57" s="124"/>
      <c r="AF57" s="125"/>
      <c r="AG57" s="123"/>
      <c r="AH57" s="124"/>
      <c r="AI57" s="124"/>
      <c r="AJ57" s="124"/>
      <c r="AK57" s="124"/>
      <c r="AL57" s="125"/>
      <c r="AM57" s="123"/>
      <c r="AN57" s="124"/>
      <c r="AO57" s="124"/>
      <c r="AP57" s="124"/>
      <c r="AQ57" s="124"/>
      <c r="AR57" s="125"/>
      <c r="AS57" s="123"/>
      <c r="AT57" s="124"/>
      <c r="AU57" s="124"/>
      <c r="AV57" s="124"/>
      <c r="AW57" s="124"/>
      <c r="AX57" s="125"/>
      <c r="AY57" s="123"/>
      <c r="AZ57" s="124"/>
      <c r="BA57" s="124"/>
      <c r="BB57" s="124"/>
      <c r="BC57" s="124"/>
      <c r="BD57" s="125"/>
      <c r="BE57" s="123"/>
      <c r="BF57" s="124"/>
      <c r="BG57" s="124"/>
      <c r="BH57" s="124"/>
      <c r="BI57" s="124"/>
      <c r="BJ57" s="125"/>
      <c r="BK57" s="123"/>
      <c r="BL57" s="124"/>
      <c r="BM57" s="124"/>
      <c r="BN57" s="124"/>
      <c r="BO57" s="124"/>
      <c r="BP57" s="125"/>
      <c r="BQ57" s="123"/>
      <c r="BR57" s="124"/>
      <c r="BS57" s="124"/>
      <c r="BT57" s="124"/>
      <c r="BU57" s="124"/>
      <c r="BV57" s="125"/>
      <c r="BW57" s="123"/>
      <c r="BX57" s="124"/>
      <c r="BY57" s="124"/>
      <c r="BZ57" s="124"/>
      <c r="CA57" s="124"/>
      <c r="CB57" s="125"/>
    </row>
    <row r="58" spans="2:80" s="17" customFormat="1">
      <c r="B58" s="27" t="s">
        <v>45</v>
      </c>
      <c r="C58" s="117">
        <f t="shared" ref="C58:BV58" si="194">IFERROR((C36/C35),"NA")</f>
        <v>2.7247653132393607E-2</v>
      </c>
      <c r="D58" s="118">
        <f t="shared" si="194"/>
        <v>2.2962077716449258E-2</v>
      </c>
      <c r="E58" s="118">
        <f t="shared" si="194"/>
        <v>7.3131550455186906E-2</v>
      </c>
      <c r="F58" s="118">
        <f t="shared" si="194"/>
        <v>5.0286297283877045E-4</v>
      </c>
      <c r="G58" s="118">
        <f t="shared" si="194"/>
        <v>4.5302641363975405E-4</v>
      </c>
      <c r="H58" s="119">
        <f t="shared" si="194"/>
        <v>3.9975891602172289E-4</v>
      </c>
      <c r="I58" s="117">
        <f t="shared" si="194"/>
        <v>2.658290038991042E-2</v>
      </c>
      <c r="J58" s="118">
        <f t="shared" si="194"/>
        <v>3.1244355333983599E-2</v>
      </c>
      <c r="K58" s="118">
        <f t="shared" si="194"/>
        <v>1.0056985301987849E-2</v>
      </c>
      <c r="L58" s="118">
        <f t="shared" si="194"/>
        <v>4.5333317691041264E-2</v>
      </c>
      <c r="M58" s="118">
        <f t="shared" si="194"/>
        <v>8.4037187928722959E-2</v>
      </c>
      <c r="N58" s="119">
        <f t="shared" si="194"/>
        <v>5.7479216120940715E-2</v>
      </c>
      <c r="O58" s="117">
        <f t="shared" ref="O58:T58" si="195">IFERROR((O36/O35),"NA")</f>
        <v>6.1148819549833506E-4</v>
      </c>
      <c r="P58" s="118">
        <f t="shared" si="195"/>
        <v>4.3073775878425238E-4</v>
      </c>
      <c r="Q58" s="118">
        <f t="shared" si="195"/>
        <v>5.1485199490296528E-5</v>
      </c>
      <c r="R58" s="118">
        <f t="shared" si="195"/>
        <v>0</v>
      </c>
      <c r="S58" s="118">
        <f t="shared" si="195"/>
        <v>0</v>
      </c>
      <c r="T58" s="119">
        <f t="shared" si="195"/>
        <v>0</v>
      </c>
      <c r="U58" s="117">
        <f t="shared" si="194"/>
        <v>0.24611254341295036</v>
      </c>
      <c r="V58" s="118">
        <f t="shared" si="194"/>
        <v>9.0066018859107852E-2</v>
      </c>
      <c r="W58" s="118">
        <f t="shared" si="194"/>
        <v>1.3320423671625147E-2</v>
      </c>
      <c r="X58" s="118">
        <f t="shared" si="194"/>
        <v>4.5229765960196969E-2</v>
      </c>
      <c r="Y58" s="118">
        <f t="shared" si="194"/>
        <v>9.7283305940254389E-2</v>
      </c>
      <c r="Z58" s="119">
        <f t="shared" si="194"/>
        <v>0.14633142216003672</v>
      </c>
      <c r="AA58" s="117">
        <f t="shared" si="194"/>
        <v>0.12069335389896861</v>
      </c>
      <c r="AB58" s="118">
        <f t="shared" si="194"/>
        <v>6.1061809334624247E-2</v>
      </c>
      <c r="AC58" s="118">
        <f t="shared" si="194"/>
        <v>1.7872365865772483E-2</v>
      </c>
      <c r="AD58" s="118">
        <f t="shared" si="194"/>
        <v>0</v>
      </c>
      <c r="AE58" s="118">
        <f t="shared" si="194"/>
        <v>0</v>
      </c>
      <c r="AF58" s="119">
        <f t="shared" si="194"/>
        <v>0</v>
      </c>
      <c r="AG58" s="117">
        <f t="shared" si="194"/>
        <v>0.18244058367462984</v>
      </c>
      <c r="AH58" s="118">
        <f t="shared" si="194"/>
        <v>0.23246419157112461</v>
      </c>
      <c r="AI58" s="118">
        <f t="shared" si="194"/>
        <v>0.14437863536161058</v>
      </c>
      <c r="AJ58" s="118">
        <f t="shared" si="194"/>
        <v>6.0415280486405869E-2</v>
      </c>
      <c r="AK58" s="118">
        <f t="shared" si="194"/>
        <v>4.0536302566092398E-2</v>
      </c>
      <c r="AL58" s="119">
        <f t="shared" si="194"/>
        <v>2.7046348580000986E-2</v>
      </c>
      <c r="AM58" s="117">
        <f t="shared" si="194"/>
        <v>0</v>
      </c>
      <c r="AN58" s="118">
        <f t="shared" si="194"/>
        <v>5.4223465747036688E-2</v>
      </c>
      <c r="AO58" s="118">
        <f t="shared" si="194"/>
        <v>0.38840705736973391</v>
      </c>
      <c r="AP58" s="118">
        <f t="shared" si="194"/>
        <v>0.56236910692626341</v>
      </c>
      <c r="AQ58" s="118">
        <f t="shared" si="194"/>
        <v>0.62885404352943919</v>
      </c>
      <c r="AR58" s="119">
        <f t="shared" si="194"/>
        <v>0.50565874768549257</v>
      </c>
      <c r="AS58" s="117">
        <f t="shared" si="194"/>
        <v>0</v>
      </c>
      <c r="AT58" s="118">
        <f t="shared" si="194"/>
        <v>0</v>
      </c>
      <c r="AU58" s="118">
        <f t="shared" si="194"/>
        <v>0</v>
      </c>
      <c r="AV58" s="118">
        <f t="shared" si="194"/>
        <v>0</v>
      </c>
      <c r="AW58" s="118">
        <f t="shared" si="194"/>
        <v>0</v>
      </c>
      <c r="AX58" s="119">
        <f t="shared" si="194"/>
        <v>0</v>
      </c>
      <c r="AY58" s="117">
        <f t="shared" ref="AY58:BP58" si="196">IFERROR((AY36/AY35),"NA")</f>
        <v>6.1376909254267746E-2</v>
      </c>
      <c r="AZ58" s="118">
        <f t="shared" si="196"/>
        <v>4.37553101104503E-2</v>
      </c>
      <c r="BA58" s="118">
        <f t="shared" si="196"/>
        <v>0</v>
      </c>
      <c r="BB58" s="118">
        <f t="shared" si="196"/>
        <v>1.4648952010079029E-2</v>
      </c>
      <c r="BC58" s="118">
        <f t="shared" si="196"/>
        <v>1.2434494342714868E-2</v>
      </c>
      <c r="BD58" s="119">
        <f t="shared" si="196"/>
        <v>1.0483139201851932E-2</v>
      </c>
      <c r="BE58" s="117">
        <f t="shared" si="196"/>
        <v>0.49515636440008043</v>
      </c>
      <c r="BF58" s="118">
        <f t="shared" si="196"/>
        <v>0.41321672410733468</v>
      </c>
      <c r="BG58" s="118">
        <f t="shared" si="196"/>
        <v>0.42161701550781688</v>
      </c>
      <c r="BH58" s="118">
        <f t="shared" si="196"/>
        <v>0.42862892476883918</v>
      </c>
      <c r="BI58" s="118">
        <f t="shared" si="196"/>
        <v>0.41496851460871031</v>
      </c>
      <c r="BJ58" s="119">
        <f t="shared" si="196"/>
        <v>0.35168104963186608</v>
      </c>
      <c r="BK58" s="117">
        <f t="shared" si="196"/>
        <v>0.48516546920672327</v>
      </c>
      <c r="BL58" s="118">
        <f t="shared" si="196"/>
        <v>0.38487056022361388</v>
      </c>
      <c r="BM58" s="118">
        <f t="shared" si="196"/>
        <v>0.3192565015045013</v>
      </c>
      <c r="BN58" s="118">
        <f t="shared" si="196"/>
        <v>0.25012364551953598</v>
      </c>
      <c r="BO58" s="118">
        <f t="shared" si="196"/>
        <v>0.20706316235343131</v>
      </c>
      <c r="BP58" s="119">
        <f t="shared" si="196"/>
        <v>0.15055802609557445</v>
      </c>
      <c r="BQ58" s="117">
        <f t="shared" si="194"/>
        <v>1.311961664206752E-3</v>
      </c>
      <c r="BR58" s="118">
        <f t="shared" si="194"/>
        <v>1.031727872050734E-2</v>
      </c>
      <c r="BS58" s="118">
        <f t="shared" si="194"/>
        <v>1.5909808412404775E-2</v>
      </c>
      <c r="BT58" s="118">
        <f t="shared" si="194"/>
        <v>1.8851672703505892E-3</v>
      </c>
      <c r="BU58" s="118">
        <f t="shared" si="194"/>
        <v>0.14247574962946055</v>
      </c>
      <c r="BV58" s="119">
        <f t="shared" si="194"/>
        <v>9.2562286644010908E-2</v>
      </c>
      <c r="BW58" s="117"/>
      <c r="BX58" s="118"/>
      <c r="BY58" s="118"/>
      <c r="BZ58" s="118"/>
      <c r="CA58" s="118"/>
      <c r="CB58" s="119"/>
    </row>
    <row r="59" spans="2:80" s="17" customFormat="1">
      <c r="B59" s="27" t="s">
        <v>37</v>
      </c>
      <c r="C59" s="117">
        <f t="shared" ref="C59:BV59" si="197">IFERROR((C38/C35),"NA")</f>
        <v>-0.13179748019401608</v>
      </c>
      <c r="D59" s="118">
        <f t="shared" si="197"/>
        <v>-4.0253548700810944E-2</v>
      </c>
      <c r="E59" s="118">
        <f t="shared" si="197"/>
        <v>5.7534246809722148E-2</v>
      </c>
      <c r="F59" s="118">
        <f t="shared" si="197"/>
        <v>-2.4257614207189013E-2</v>
      </c>
      <c r="G59" s="118">
        <f t="shared" si="197"/>
        <v>-9.1321518506865679E-2</v>
      </c>
      <c r="H59" s="119">
        <f t="shared" si="197"/>
        <v>-0.13598132621039738</v>
      </c>
      <c r="I59" s="117">
        <f t="shared" si="197"/>
        <v>-6.4408391959273698E-2</v>
      </c>
      <c r="J59" s="118">
        <f t="shared" si="197"/>
        <v>1.5683140059968934E-2</v>
      </c>
      <c r="K59" s="118">
        <f t="shared" si="197"/>
        <v>-1.0810509956372622E-3</v>
      </c>
      <c r="L59" s="118">
        <f t="shared" si="197"/>
        <v>3.1196596237246643E-2</v>
      </c>
      <c r="M59" s="118">
        <f t="shared" si="197"/>
        <v>5.184929907681203E-2</v>
      </c>
      <c r="N59" s="119">
        <f t="shared" si="197"/>
        <v>1.6540610143872213E-2</v>
      </c>
      <c r="O59" s="117">
        <f t="shared" ref="O59:T59" si="198">IFERROR((O38/O35),"NA")</f>
        <v>-2.8445319057863457E-2</v>
      </c>
      <c r="P59" s="118">
        <f t="shared" si="198"/>
        <v>-9.6759837022365833E-2</v>
      </c>
      <c r="Q59" s="118">
        <f t="shared" si="198"/>
        <v>-1.2305952778171068E-2</v>
      </c>
      <c r="R59" s="118">
        <f t="shared" si="198"/>
        <v>-8.8350309392311119E-3</v>
      </c>
      <c r="S59" s="118">
        <f t="shared" si="198"/>
        <v>-2.7534228771428856E-2</v>
      </c>
      <c r="T59" s="119">
        <f t="shared" si="198"/>
        <v>-0.11818456294680336</v>
      </c>
      <c r="U59" s="117">
        <f t="shared" si="197"/>
        <v>0.23186670359874711</v>
      </c>
      <c r="V59" s="118">
        <f t="shared" si="197"/>
        <v>7.7548196163477551E-2</v>
      </c>
      <c r="W59" s="118">
        <f t="shared" si="197"/>
        <v>3.5526019814374698E-3</v>
      </c>
      <c r="X59" s="118">
        <f t="shared" si="197"/>
        <v>-5.1809399118545978E-2</v>
      </c>
      <c r="Y59" s="118">
        <f t="shared" si="197"/>
        <v>4.6521630173519048E-2</v>
      </c>
      <c r="Z59" s="119">
        <f t="shared" si="197"/>
        <v>9.6763695398089711E-2</v>
      </c>
      <c r="AA59" s="117">
        <f t="shared" si="197"/>
        <v>-0.23280417336581499</v>
      </c>
      <c r="AB59" s="118">
        <f t="shared" si="197"/>
        <v>-0.16407809735251894</v>
      </c>
      <c r="AC59" s="118">
        <f t="shared" si="197"/>
        <v>-0.30887367192858434</v>
      </c>
      <c r="AD59" s="118">
        <f t="shared" si="197"/>
        <v>-0.5163162447348062</v>
      </c>
      <c r="AE59" s="118">
        <f t="shared" si="197"/>
        <v>-0.57206552682115186</v>
      </c>
      <c r="AF59" s="119">
        <f t="shared" si="197"/>
        <v>-0.62961731611314808</v>
      </c>
      <c r="AG59" s="117">
        <f t="shared" si="197"/>
        <v>9.6856486426260768E-2</v>
      </c>
      <c r="AH59" s="118">
        <f t="shared" si="197"/>
        <v>0.18729634452313654</v>
      </c>
      <c r="AI59" s="118">
        <f t="shared" si="197"/>
        <v>1.2870840083928723E-2</v>
      </c>
      <c r="AJ59" s="118">
        <f t="shared" si="197"/>
        <v>-4.9388551107032247E-2</v>
      </c>
      <c r="AK59" s="118">
        <f t="shared" si="197"/>
        <v>-8.9091530950426587E-2</v>
      </c>
      <c r="AL59" s="119">
        <f t="shared" si="197"/>
        <v>-0.13020379194809836</v>
      </c>
      <c r="AM59" s="117">
        <f t="shared" si="197"/>
        <v>-0.23566144491519975</v>
      </c>
      <c r="AN59" s="118">
        <f t="shared" si="197"/>
        <v>5.3084772966346741E-3</v>
      </c>
      <c r="AO59" s="118">
        <f t="shared" si="197"/>
        <v>0.37249822650403902</v>
      </c>
      <c r="AP59" s="118">
        <f t="shared" si="197"/>
        <v>0.55079385731133557</v>
      </c>
      <c r="AQ59" s="118">
        <f t="shared" si="197"/>
        <v>0.61554945401518624</v>
      </c>
      <c r="AR59" s="119">
        <f t="shared" si="197"/>
        <v>0.48702339648048026</v>
      </c>
      <c r="AS59" s="117">
        <f t="shared" si="197"/>
        <v>-6.2544169611307418E-2</v>
      </c>
      <c r="AT59" s="118">
        <f t="shared" si="197"/>
        <v>-1.0719242330197297E-2</v>
      </c>
      <c r="AU59" s="118">
        <f t="shared" si="197"/>
        <v>-3.5779673561606481E-2</v>
      </c>
      <c r="AV59" s="118">
        <f t="shared" si="197"/>
        <v>-5.5805810261432089E-2</v>
      </c>
      <c r="AW59" s="118">
        <f t="shared" si="197"/>
        <v>-6.1126574834163928E-2</v>
      </c>
      <c r="AX59" s="119">
        <f t="shared" si="197"/>
        <v>-3.8127891394675879E-2</v>
      </c>
      <c r="AY59" s="117">
        <f t="shared" ref="AY59:BP59" si="199">IFERROR((AY38/AY35),"NA")</f>
        <v>-0.37426999101527403</v>
      </c>
      <c r="AZ59" s="118">
        <f t="shared" si="199"/>
        <v>-0.32630220247042679</v>
      </c>
      <c r="BA59" s="118">
        <f t="shared" si="199"/>
        <v>-0.44831562130999514</v>
      </c>
      <c r="BB59" s="118">
        <f t="shared" si="199"/>
        <v>-0.44425609895773682</v>
      </c>
      <c r="BC59" s="118">
        <f t="shared" si="199"/>
        <v>-0.41372086173126127</v>
      </c>
      <c r="BD59" s="119">
        <f t="shared" si="199"/>
        <v>-0.39848355303426441</v>
      </c>
      <c r="BE59" s="117">
        <f t="shared" si="199"/>
        <v>0.39386151956852111</v>
      </c>
      <c r="BF59" s="118">
        <f t="shared" si="199"/>
        <v>0.32260874032148096</v>
      </c>
      <c r="BG59" s="118">
        <f t="shared" si="199"/>
        <v>0.31447025045874677</v>
      </c>
      <c r="BH59" s="118">
        <f t="shared" si="199"/>
        <v>0.35779360955900413</v>
      </c>
      <c r="BI59" s="118">
        <f t="shared" si="199"/>
        <v>0.33357187739556104</v>
      </c>
      <c r="BJ59" s="119">
        <f t="shared" si="199"/>
        <v>0.28652706703480019</v>
      </c>
      <c r="BK59" s="117">
        <f t="shared" si="199"/>
        <v>0.27701247798280892</v>
      </c>
      <c r="BL59" s="118">
        <f t="shared" si="199"/>
        <v>0.24048575321497032</v>
      </c>
      <c r="BM59" s="118">
        <f t="shared" si="199"/>
        <v>0.22113684927908675</v>
      </c>
      <c r="BN59" s="118">
        <f t="shared" si="199"/>
        <v>0.19347151656849962</v>
      </c>
      <c r="BO59" s="118">
        <f t="shared" si="199"/>
        <v>0.15845971697671876</v>
      </c>
      <c r="BP59" s="119">
        <f t="shared" si="199"/>
        <v>0.10037994536784191</v>
      </c>
      <c r="BQ59" s="117">
        <f t="shared" si="197"/>
        <v>4.435232542921083E-3</v>
      </c>
      <c r="BR59" s="118">
        <f t="shared" si="197"/>
        <v>2.3414545878424546E-3</v>
      </c>
      <c r="BS59" s="118">
        <f t="shared" si="197"/>
        <v>4.3703057027393378E-3</v>
      </c>
      <c r="BT59" s="118">
        <f t="shared" si="197"/>
        <v>5.1706772696132894E-3</v>
      </c>
      <c r="BU59" s="118">
        <f t="shared" si="197"/>
        <v>1.2403557113525985E-2</v>
      </c>
      <c r="BV59" s="119">
        <f t="shared" si="197"/>
        <v>1.8935402148279837E-2</v>
      </c>
      <c r="BW59" s="117"/>
      <c r="BX59" s="118"/>
      <c r="BY59" s="118"/>
      <c r="BZ59" s="118"/>
      <c r="CA59" s="118"/>
      <c r="CB59" s="119"/>
    </row>
    <row r="60" spans="2:80">
      <c r="B60" s="4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</row>
    <row r="61" spans="2:80">
      <c r="B61" s="3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</row>
    <row r="62" spans="2:80">
      <c r="B62" s="3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</row>
    <row r="63" spans="2:80">
      <c r="B63" s="3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</row>
    <row r="64" spans="2:80">
      <c r="B64" s="3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</row>
    <row r="65" spans="2:80">
      <c r="B65" s="3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</row>
  </sheetData>
  <mergeCells count="13">
    <mergeCell ref="AS6:AX6"/>
    <mergeCell ref="BQ6:BV6"/>
    <mergeCell ref="BW6:CB6"/>
    <mergeCell ref="C6:H6"/>
    <mergeCell ref="I6:N6"/>
    <mergeCell ref="U6:Z6"/>
    <mergeCell ref="AA6:AF6"/>
    <mergeCell ref="AG6:AL6"/>
    <mergeCell ref="AM6:AR6"/>
    <mergeCell ref="O6:T6"/>
    <mergeCell ref="AY6:BD6"/>
    <mergeCell ref="BE6:BJ6"/>
    <mergeCell ref="BK6:BP6"/>
  </mergeCells>
  <conditionalFormatting sqref="CB15">
    <cfRule type="cellIs" dxfId="1672" priority="220" operator="greaterThanOrEqual">
      <formula>10</formula>
    </cfRule>
    <cfRule type="cellIs" dxfId="1671" priority="223" operator="lessThan">
      <formula>0</formula>
    </cfRule>
  </conditionalFormatting>
  <conditionalFormatting sqref="CB16">
    <cfRule type="cellIs" dxfId="1670" priority="218" operator="greaterThanOrEqual">
      <formula>10</formula>
    </cfRule>
    <cfRule type="cellIs" dxfId="1669" priority="222" operator="lessThan">
      <formula>0</formula>
    </cfRule>
  </conditionalFormatting>
  <conditionalFormatting sqref="CB13">
    <cfRule type="cellIs" priority="216" operator="equal">
      <formula>"-"</formula>
    </cfRule>
    <cfRule type="cellIs" dxfId="1668" priority="219" operator="lessThanOrEqual">
      <formula>5</formula>
    </cfRule>
    <cfRule type="cellIs" dxfId="1667" priority="221" operator="greaterThanOrEqual">
      <formula>10</formula>
    </cfRule>
  </conditionalFormatting>
  <conditionalFormatting sqref="BW27:CB27">
    <cfRule type="cellIs" dxfId="1666" priority="214" operator="lessThanOrEqual">
      <formula>0</formula>
    </cfRule>
    <cfRule type="cellIs" dxfId="1665" priority="217" operator="greaterThanOrEqual">
      <formula>0</formula>
    </cfRule>
  </conditionalFormatting>
  <conditionalFormatting sqref="C41:H41 BW41:CB41">
    <cfRule type="cellIs" dxfId="1664" priority="215" operator="lessThanOrEqual">
      <formula>0</formula>
    </cfRule>
  </conditionalFormatting>
  <conditionalFormatting sqref="C29:H29 BW29:CB29">
    <cfRule type="cellIs" dxfId="1663" priority="212" operator="lessThanOrEqual">
      <formula>0</formula>
    </cfRule>
    <cfRule type="cellIs" dxfId="1662" priority="213" operator="greaterThanOrEqual">
      <formula>0</formula>
    </cfRule>
  </conditionalFormatting>
  <conditionalFormatting sqref="C33:H33 BW33:CB33">
    <cfRule type="cellIs" dxfId="1661" priority="210" operator="lessThanOrEqual">
      <formula>0</formula>
    </cfRule>
    <cfRule type="cellIs" dxfId="1660" priority="211" operator="greaterThanOrEqual">
      <formula>0</formula>
    </cfRule>
  </conditionalFormatting>
  <conditionalFormatting sqref="CB10">
    <cfRule type="cellIs" dxfId="1659" priority="208" operator="equal">
      <formula>"Sell"</formula>
    </cfRule>
    <cfRule type="cellIs" dxfId="1658" priority="209" operator="equal">
      <formula>"Buy"</formula>
    </cfRule>
  </conditionalFormatting>
  <conditionalFormatting sqref="CB10">
    <cfRule type="cellIs" dxfId="1657" priority="206" operator="equal">
      <formula>"Sell"</formula>
    </cfRule>
    <cfRule type="cellIs" dxfId="1656" priority="207" operator="equal">
      <formula>"Buy"</formula>
    </cfRule>
  </conditionalFormatting>
  <conditionalFormatting sqref="CB10">
    <cfRule type="cellIs" dxfId="1655" priority="204" operator="equal">
      <formula>"Sell"</formula>
    </cfRule>
    <cfRule type="cellIs" dxfId="1654" priority="205" operator="equal">
      <formula>"Buy"</formula>
    </cfRule>
  </conditionalFormatting>
  <conditionalFormatting sqref="H10">
    <cfRule type="cellIs" dxfId="1653" priority="202" operator="equal">
      <formula>"Sell"</formula>
    </cfRule>
    <cfRule type="cellIs" dxfId="1652" priority="203" operator="equal">
      <formula>"Buy"</formula>
    </cfRule>
  </conditionalFormatting>
  <conditionalFormatting sqref="H15">
    <cfRule type="cellIs" dxfId="1651" priority="199" operator="greaterThan">
      <formula>0</formula>
    </cfRule>
    <cfRule type="cellIs" dxfId="1650" priority="201" operator="lessThan">
      <formula>0</formula>
    </cfRule>
  </conditionalFormatting>
  <conditionalFormatting sqref="H13">
    <cfRule type="cellIs" priority="197" operator="equal">
      <formula>"-"</formula>
    </cfRule>
    <cfRule type="cellIs" dxfId="1649" priority="198" operator="lessThanOrEqual">
      <formula>0</formula>
    </cfRule>
    <cfRule type="cellIs" dxfId="1648" priority="200" operator="greaterThanOrEqual">
      <formula>0</formula>
    </cfRule>
  </conditionalFormatting>
  <conditionalFormatting sqref="H16">
    <cfRule type="cellIs" dxfId="1647" priority="195" operator="greaterThan">
      <formula>0</formula>
    </cfRule>
    <cfRule type="cellIs" dxfId="1646" priority="196" operator="lessThan">
      <formula>0</formula>
    </cfRule>
  </conditionalFormatting>
  <conditionalFormatting sqref="C27:H27">
    <cfRule type="cellIs" dxfId="1645" priority="193" operator="lessThanOrEqual">
      <formula>0</formula>
    </cfRule>
    <cfRule type="cellIs" dxfId="1644" priority="194" operator="greaterThanOrEqual">
      <formula>0</formula>
    </cfRule>
  </conditionalFormatting>
  <conditionalFormatting sqref="AA41:AF41">
    <cfRule type="cellIs" dxfId="1643" priority="192" operator="lessThanOrEqual">
      <formula>0</formula>
    </cfRule>
  </conditionalFormatting>
  <conditionalFormatting sqref="AA29:AF29">
    <cfRule type="cellIs" dxfId="1642" priority="190" operator="lessThanOrEqual">
      <formula>0</formula>
    </cfRule>
    <cfRule type="cellIs" dxfId="1641" priority="191" operator="greaterThanOrEqual">
      <formula>0</formula>
    </cfRule>
  </conditionalFormatting>
  <conditionalFormatting sqref="AA33:AF33">
    <cfRule type="cellIs" dxfId="1640" priority="188" operator="lessThanOrEqual">
      <formula>0</formula>
    </cfRule>
    <cfRule type="cellIs" dxfId="1639" priority="189" operator="greaterThanOrEqual">
      <formula>0</formula>
    </cfRule>
  </conditionalFormatting>
  <conditionalFormatting sqref="AF10">
    <cfRule type="cellIs" dxfId="1638" priority="186" operator="equal">
      <formula>"Sell"</formula>
    </cfRule>
    <cfRule type="cellIs" dxfId="1637" priority="187" operator="equal">
      <formula>"Buy"</formula>
    </cfRule>
  </conditionalFormatting>
  <conditionalFormatting sqref="AF15">
    <cfRule type="cellIs" dxfId="1636" priority="183" operator="greaterThan">
      <formula>0</formula>
    </cfRule>
    <cfRule type="cellIs" dxfId="1635" priority="185" operator="lessThan">
      <formula>0</formula>
    </cfRule>
  </conditionalFormatting>
  <conditionalFormatting sqref="AF13">
    <cfRule type="cellIs" priority="181" operator="equal">
      <formula>"-"</formula>
    </cfRule>
    <cfRule type="cellIs" dxfId="1634" priority="182" operator="lessThanOrEqual">
      <formula>0</formula>
    </cfRule>
    <cfRule type="cellIs" dxfId="1633" priority="184" operator="greaterThanOrEqual">
      <formula>0</formula>
    </cfRule>
  </conditionalFormatting>
  <conditionalFormatting sqref="AF16">
    <cfRule type="cellIs" dxfId="1632" priority="179" operator="greaterThan">
      <formula>0</formula>
    </cfRule>
    <cfRule type="cellIs" dxfId="1631" priority="180" operator="lessThan">
      <formula>0</formula>
    </cfRule>
  </conditionalFormatting>
  <conditionalFormatting sqref="AA27:AF27">
    <cfRule type="cellIs" dxfId="1630" priority="177" operator="lessThanOrEqual">
      <formula>0</formula>
    </cfRule>
    <cfRule type="cellIs" dxfId="1629" priority="178" operator="greaterThanOrEqual">
      <formula>0</formula>
    </cfRule>
  </conditionalFormatting>
  <conditionalFormatting sqref="AM41:AR41">
    <cfRule type="cellIs" dxfId="1628" priority="176" operator="lessThanOrEqual">
      <formula>0</formula>
    </cfRule>
  </conditionalFormatting>
  <conditionalFormatting sqref="AM29:AR29">
    <cfRule type="cellIs" dxfId="1627" priority="174" operator="lessThanOrEqual">
      <formula>0</formula>
    </cfRule>
    <cfRule type="cellIs" dxfId="1626" priority="175" operator="greaterThanOrEqual">
      <formula>0</formula>
    </cfRule>
  </conditionalFormatting>
  <conditionalFormatting sqref="AM33:AR33">
    <cfRule type="cellIs" dxfId="1625" priority="172" operator="lessThanOrEqual">
      <formula>0</formula>
    </cfRule>
    <cfRule type="cellIs" dxfId="1624" priority="173" operator="greaterThanOrEqual">
      <formula>0</formula>
    </cfRule>
  </conditionalFormatting>
  <conditionalFormatting sqref="AR10">
    <cfRule type="cellIs" dxfId="1623" priority="170" operator="equal">
      <formula>"Sell"</formula>
    </cfRule>
    <cfRule type="cellIs" dxfId="1622" priority="171" operator="equal">
      <formula>"Buy"</formula>
    </cfRule>
  </conditionalFormatting>
  <conditionalFormatting sqref="AR15">
    <cfRule type="cellIs" dxfId="1621" priority="167" operator="greaterThan">
      <formula>0</formula>
    </cfRule>
    <cfRule type="cellIs" dxfId="1620" priority="169" operator="lessThan">
      <formula>0</formula>
    </cfRule>
  </conditionalFormatting>
  <conditionalFormatting sqref="AR13">
    <cfRule type="cellIs" priority="165" operator="equal">
      <formula>"-"</formula>
    </cfRule>
    <cfRule type="cellIs" dxfId="1619" priority="166" operator="lessThanOrEqual">
      <formula>0</formula>
    </cfRule>
    <cfRule type="cellIs" dxfId="1618" priority="168" operator="greaterThanOrEqual">
      <formula>0</formula>
    </cfRule>
  </conditionalFormatting>
  <conditionalFormatting sqref="AR16">
    <cfRule type="cellIs" dxfId="1617" priority="163" operator="greaterThan">
      <formula>0</formula>
    </cfRule>
    <cfRule type="cellIs" dxfId="1616" priority="164" operator="lessThan">
      <formula>0</formula>
    </cfRule>
  </conditionalFormatting>
  <conditionalFormatting sqref="AM27:AR27">
    <cfRule type="cellIs" dxfId="1615" priority="161" operator="lessThanOrEqual">
      <formula>0</formula>
    </cfRule>
    <cfRule type="cellIs" dxfId="1614" priority="162" operator="greaterThanOrEqual">
      <formula>0</formula>
    </cfRule>
  </conditionalFormatting>
  <conditionalFormatting sqref="AS41:AX41">
    <cfRule type="cellIs" dxfId="1613" priority="160" operator="lessThanOrEqual">
      <formula>0</formula>
    </cfRule>
  </conditionalFormatting>
  <conditionalFormatting sqref="AS29:AX29">
    <cfRule type="cellIs" dxfId="1612" priority="158" operator="lessThanOrEqual">
      <formula>0</formula>
    </cfRule>
    <cfRule type="cellIs" dxfId="1611" priority="159" operator="greaterThanOrEqual">
      <formula>0</formula>
    </cfRule>
  </conditionalFormatting>
  <conditionalFormatting sqref="AS33:AX33">
    <cfRule type="cellIs" dxfId="1610" priority="156" operator="lessThanOrEqual">
      <formula>0</formula>
    </cfRule>
    <cfRule type="cellIs" dxfId="1609" priority="157" operator="greaterThanOrEqual">
      <formula>0</formula>
    </cfRule>
  </conditionalFormatting>
  <conditionalFormatting sqref="AX10">
    <cfRule type="cellIs" dxfId="1608" priority="154" operator="equal">
      <formula>"Sell"</formula>
    </cfRule>
    <cfRule type="cellIs" dxfId="1607" priority="155" operator="equal">
      <formula>"Buy"</formula>
    </cfRule>
  </conditionalFormatting>
  <conditionalFormatting sqref="AX15">
    <cfRule type="cellIs" dxfId="1606" priority="151" operator="greaterThan">
      <formula>0</formula>
    </cfRule>
    <cfRule type="cellIs" dxfId="1605" priority="153" operator="lessThan">
      <formula>0</formula>
    </cfRule>
  </conditionalFormatting>
  <conditionalFormatting sqref="AX13">
    <cfRule type="cellIs" priority="149" operator="equal">
      <formula>"-"</formula>
    </cfRule>
    <cfRule type="cellIs" dxfId="1604" priority="150" operator="lessThanOrEqual">
      <formula>0</formula>
    </cfRule>
    <cfRule type="cellIs" dxfId="1603" priority="152" operator="greaterThanOrEqual">
      <formula>0</formula>
    </cfRule>
  </conditionalFormatting>
  <conditionalFormatting sqref="AX16">
    <cfRule type="cellIs" dxfId="1602" priority="147" operator="greaterThan">
      <formula>0</formula>
    </cfRule>
    <cfRule type="cellIs" dxfId="1601" priority="148" operator="lessThan">
      <formula>0</formula>
    </cfRule>
  </conditionalFormatting>
  <conditionalFormatting sqref="AS27:AX27">
    <cfRule type="cellIs" dxfId="1600" priority="145" operator="lessThanOrEqual">
      <formula>0</formula>
    </cfRule>
    <cfRule type="cellIs" dxfId="1599" priority="146" operator="greaterThanOrEqual">
      <formula>0</formula>
    </cfRule>
  </conditionalFormatting>
  <conditionalFormatting sqref="BQ41:BV41">
    <cfRule type="cellIs" dxfId="1598" priority="144" operator="lessThanOrEqual">
      <formula>0</formula>
    </cfRule>
  </conditionalFormatting>
  <conditionalFormatting sqref="BQ29:BV29">
    <cfRule type="cellIs" dxfId="1597" priority="142" operator="lessThanOrEqual">
      <formula>0</formula>
    </cfRule>
    <cfRule type="cellIs" dxfId="1596" priority="143" operator="greaterThanOrEqual">
      <formula>0</formula>
    </cfRule>
  </conditionalFormatting>
  <conditionalFormatting sqref="BQ33:BV33">
    <cfRule type="cellIs" dxfId="1595" priority="140" operator="lessThanOrEqual">
      <formula>0</formula>
    </cfRule>
    <cfRule type="cellIs" dxfId="1594" priority="141" operator="greaterThanOrEqual">
      <formula>0</formula>
    </cfRule>
  </conditionalFormatting>
  <conditionalFormatting sqref="BV10">
    <cfRule type="cellIs" dxfId="1593" priority="138" operator="equal">
      <formula>"Sell"</formula>
    </cfRule>
    <cfRule type="cellIs" dxfId="1592" priority="139" operator="equal">
      <formula>"Buy"</formula>
    </cfRule>
  </conditionalFormatting>
  <conditionalFormatting sqref="BV15">
    <cfRule type="cellIs" dxfId="1591" priority="135" operator="greaterThan">
      <formula>0</formula>
    </cfRule>
    <cfRule type="cellIs" dxfId="1590" priority="137" operator="lessThan">
      <formula>0</formula>
    </cfRule>
  </conditionalFormatting>
  <conditionalFormatting sqref="BV13">
    <cfRule type="cellIs" priority="133" operator="equal">
      <formula>"-"</formula>
    </cfRule>
    <cfRule type="cellIs" dxfId="1589" priority="134" operator="lessThanOrEqual">
      <formula>0</formula>
    </cfRule>
    <cfRule type="cellIs" dxfId="1588" priority="136" operator="greaterThanOrEqual">
      <formula>0</formula>
    </cfRule>
  </conditionalFormatting>
  <conditionalFormatting sqref="BV16">
    <cfRule type="cellIs" dxfId="1587" priority="131" operator="greaterThan">
      <formula>0</formula>
    </cfRule>
    <cfRule type="cellIs" dxfId="1586" priority="132" operator="lessThan">
      <formula>0</formula>
    </cfRule>
  </conditionalFormatting>
  <conditionalFormatting sqref="BQ27:BV27">
    <cfRule type="cellIs" dxfId="1585" priority="129" operator="lessThanOrEqual">
      <formula>0</formula>
    </cfRule>
    <cfRule type="cellIs" dxfId="1584" priority="130" operator="greaterThanOrEqual">
      <formula>0</formula>
    </cfRule>
  </conditionalFormatting>
  <conditionalFormatting sqref="I41:N41">
    <cfRule type="cellIs" dxfId="1583" priority="128" operator="lessThanOrEqual">
      <formula>0</formula>
    </cfRule>
  </conditionalFormatting>
  <conditionalFormatting sqref="I29:N29">
    <cfRule type="cellIs" dxfId="1582" priority="126" operator="lessThanOrEqual">
      <formula>0</formula>
    </cfRule>
    <cfRule type="cellIs" dxfId="1581" priority="127" operator="greaterThanOrEqual">
      <formula>0</formula>
    </cfRule>
  </conditionalFormatting>
  <conditionalFormatting sqref="I33:N33">
    <cfRule type="cellIs" dxfId="1580" priority="124" operator="lessThanOrEqual">
      <formula>0</formula>
    </cfRule>
    <cfRule type="cellIs" dxfId="1579" priority="125" operator="greaterThanOrEqual">
      <formula>0</formula>
    </cfRule>
  </conditionalFormatting>
  <conditionalFormatting sqref="N10">
    <cfRule type="cellIs" dxfId="1578" priority="122" operator="equal">
      <formula>"Sell"</formula>
    </cfRule>
    <cfRule type="cellIs" dxfId="1577" priority="123" operator="equal">
      <formula>"Buy"</formula>
    </cfRule>
  </conditionalFormatting>
  <conditionalFormatting sqref="N15">
    <cfRule type="cellIs" dxfId="1576" priority="119" operator="greaterThan">
      <formula>0</formula>
    </cfRule>
    <cfRule type="cellIs" dxfId="1575" priority="121" operator="lessThan">
      <formula>0</formula>
    </cfRule>
  </conditionalFormatting>
  <conditionalFormatting sqref="N13">
    <cfRule type="cellIs" priority="117" operator="equal">
      <formula>"-"</formula>
    </cfRule>
    <cfRule type="cellIs" dxfId="1574" priority="118" operator="lessThanOrEqual">
      <formula>0</formula>
    </cfRule>
    <cfRule type="cellIs" dxfId="1573" priority="120" operator="greaterThanOrEqual">
      <formula>0</formula>
    </cfRule>
  </conditionalFormatting>
  <conditionalFormatting sqref="N16">
    <cfRule type="cellIs" dxfId="1572" priority="115" operator="greaterThan">
      <formula>0</formula>
    </cfRule>
    <cfRule type="cellIs" dxfId="1571" priority="116" operator="lessThan">
      <formula>0</formula>
    </cfRule>
  </conditionalFormatting>
  <conditionalFormatting sqref="I27:N27">
    <cfRule type="cellIs" dxfId="1570" priority="113" operator="lessThanOrEqual">
      <formula>0</formula>
    </cfRule>
    <cfRule type="cellIs" dxfId="1569" priority="114" operator="greaterThanOrEqual">
      <formula>0</formula>
    </cfRule>
  </conditionalFormatting>
  <conditionalFormatting sqref="AG41:AL41">
    <cfRule type="cellIs" dxfId="1568" priority="112" operator="lessThanOrEqual">
      <formula>0</formula>
    </cfRule>
  </conditionalFormatting>
  <conditionalFormatting sqref="AG29:AL29">
    <cfRule type="cellIs" dxfId="1567" priority="110" operator="lessThanOrEqual">
      <formula>0</formula>
    </cfRule>
    <cfRule type="cellIs" dxfId="1566" priority="111" operator="greaterThanOrEqual">
      <formula>0</formula>
    </cfRule>
  </conditionalFormatting>
  <conditionalFormatting sqref="AG33:AL33">
    <cfRule type="cellIs" dxfId="1565" priority="108" operator="lessThanOrEqual">
      <formula>0</formula>
    </cfRule>
    <cfRule type="cellIs" dxfId="1564" priority="109" operator="greaterThanOrEqual">
      <formula>0</formula>
    </cfRule>
  </conditionalFormatting>
  <conditionalFormatting sqref="AL10">
    <cfRule type="cellIs" dxfId="1563" priority="106" operator="equal">
      <formula>"Sell"</formula>
    </cfRule>
    <cfRule type="cellIs" dxfId="1562" priority="107" operator="equal">
      <formula>"Buy"</formula>
    </cfRule>
  </conditionalFormatting>
  <conditionalFormatting sqref="AL15">
    <cfRule type="cellIs" dxfId="1561" priority="103" operator="greaterThan">
      <formula>0</formula>
    </cfRule>
    <cfRule type="cellIs" dxfId="1560" priority="105" operator="lessThan">
      <formula>0</formula>
    </cfRule>
  </conditionalFormatting>
  <conditionalFormatting sqref="AL13">
    <cfRule type="cellIs" priority="101" operator="equal">
      <formula>"-"</formula>
    </cfRule>
    <cfRule type="cellIs" dxfId="1559" priority="102" operator="lessThanOrEqual">
      <formula>0</formula>
    </cfRule>
    <cfRule type="cellIs" dxfId="1558" priority="104" operator="greaterThanOrEqual">
      <formula>0</formula>
    </cfRule>
  </conditionalFormatting>
  <conditionalFormatting sqref="AL16">
    <cfRule type="cellIs" dxfId="1557" priority="99" operator="greaterThan">
      <formula>0</formula>
    </cfRule>
    <cfRule type="cellIs" dxfId="1556" priority="100" operator="lessThan">
      <formula>0</formula>
    </cfRule>
  </conditionalFormatting>
  <conditionalFormatting sqref="AG27:AL27">
    <cfRule type="cellIs" dxfId="1555" priority="97" operator="lessThanOrEqual">
      <formula>0</formula>
    </cfRule>
    <cfRule type="cellIs" dxfId="1554" priority="98" operator="greaterThanOrEqual">
      <formula>0</formula>
    </cfRule>
  </conditionalFormatting>
  <conditionalFormatting sqref="U41:Z41">
    <cfRule type="cellIs" dxfId="1553" priority="80" operator="lessThanOrEqual">
      <formula>0</formula>
    </cfRule>
  </conditionalFormatting>
  <conditionalFormatting sqref="U29:Z29">
    <cfRule type="cellIs" dxfId="1552" priority="78" operator="lessThanOrEqual">
      <formula>0</formula>
    </cfRule>
    <cfRule type="cellIs" dxfId="1551" priority="79" operator="greaterThanOrEqual">
      <formula>0</formula>
    </cfRule>
  </conditionalFormatting>
  <conditionalFormatting sqref="U33:Z33">
    <cfRule type="cellIs" dxfId="1550" priority="76" operator="lessThanOrEqual">
      <formula>0</formula>
    </cfRule>
    <cfRule type="cellIs" dxfId="1549" priority="77" operator="greaterThanOrEqual">
      <formula>0</formula>
    </cfRule>
  </conditionalFormatting>
  <conditionalFormatting sqref="Z10">
    <cfRule type="cellIs" dxfId="1548" priority="74" operator="equal">
      <formula>"Sell"</formula>
    </cfRule>
    <cfRule type="cellIs" dxfId="1547" priority="75" operator="equal">
      <formula>"Buy"</formula>
    </cfRule>
  </conditionalFormatting>
  <conditionalFormatting sqref="Z15">
    <cfRule type="cellIs" dxfId="1546" priority="71" operator="greaterThan">
      <formula>0</formula>
    </cfRule>
    <cfRule type="cellIs" dxfId="1545" priority="73" operator="lessThan">
      <formula>0</formula>
    </cfRule>
  </conditionalFormatting>
  <conditionalFormatting sqref="Z13">
    <cfRule type="cellIs" priority="69" operator="equal">
      <formula>"-"</formula>
    </cfRule>
    <cfRule type="cellIs" dxfId="1544" priority="70" operator="lessThanOrEqual">
      <formula>0</formula>
    </cfRule>
    <cfRule type="cellIs" dxfId="1543" priority="72" operator="greaterThanOrEqual">
      <formula>0</formula>
    </cfRule>
  </conditionalFormatting>
  <conditionalFormatting sqref="Z16">
    <cfRule type="cellIs" dxfId="1542" priority="67" operator="greaterThan">
      <formula>0</formula>
    </cfRule>
    <cfRule type="cellIs" dxfId="1541" priority="68" operator="lessThan">
      <formula>0</formula>
    </cfRule>
  </conditionalFormatting>
  <conditionalFormatting sqref="U27:Z27">
    <cfRule type="cellIs" dxfId="1540" priority="65" operator="lessThanOrEqual">
      <formula>0</formula>
    </cfRule>
    <cfRule type="cellIs" dxfId="1539" priority="66" operator="greaterThanOrEqual">
      <formula>0</formula>
    </cfRule>
  </conditionalFormatting>
  <conditionalFormatting sqref="O41:T41">
    <cfRule type="cellIs" dxfId="1538" priority="64" operator="lessThanOrEqual">
      <formula>0</formula>
    </cfRule>
  </conditionalFormatting>
  <conditionalFormatting sqref="O29:T29">
    <cfRule type="cellIs" dxfId="1537" priority="62" operator="lessThanOrEqual">
      <formula>0</formula>
    </cfRule>
    <cfRule type="cellIs" dxfId="1536" priority="63" operator="greaterThanOrEqual">
      <formula>0</formula>
    </cfRule>
  </conditionalFormatting>
  <conditionalFormatting sqref="O33:T33">
    <cfRule type="cellIs" dxfId="1535" priority="60" operator="lessThanOrEqual">
      <formula>0</formula>
    </cfRule>
    <cfRule type="cellIs" dxfId="1534" priority="61" operator="greaterThanOrEqual">
      <formula>0</formula>
    </cfRule>
  </conditionalFormatting>
  <conditionalFormatting sqref="T10">
    <cfRule type="cellIs" dxfId="1533" priority="58" operator="equal">
      <formula>"Sell"</formula>
    </cfRule>
    <cfRule type="cellIs" dxfId="1532" priority="59" operator="equal">
      <formula>"Buy"</formula>
    </cfRule>
  </conditionalFormatting>
  <conditionalFormatting sqref="T15">
    <cfRule type="cellIs" dxfId="1531" priority="55" operator="greaterThan">
      <formula>0</formula>
    </cfRule>
    <cfRule type="cellIs" dxfId="1530" priority="57" operator="lessThan">
      <formula>0</formula>
    </cfRule>
  </conditionalFormatting>
  <conditionalFormatting sqref="T13">
    <cfRule type="cellIs" priority="53" operator="equal">
      <formula>"-"</formula>
    </cfRule>
    <cfRule type="cellIs" dxfId="1529" priority="54" operator="lessThanOrEqual">
      <formula>0</formula>
    </cfRule>
    <cfRule type="cellIs" dxfId="1528" priority="56" operator="greaterThanOrEqual">
      <formula>0</formula>
    </cfRule>
  </conditionalFormatting>
  <conditionalFormatting sqref="T16">
    <cfRule type="cellIs" dxfId="1527" priority="51" operator="greaterThan">
      <formula>0</formula>
    </cfRule>
    <cfRule type="cellIs" dxfId="1526" priority="52" operator="lessThan">
      <formula>0</formula>
    </cfRule>
  </conditionalFormatting>
  <conditionalFormatting sqref="O27:T27">
    <cfRule type="cellIs" dxfId="1525" priority="49" operator="lessThanOrEqual">
      <formula>0</formula>
    </cfRule>
    <cfRule type="cellIs" dxfId="1524" priority="50" operator="greaterThanOrEqual">
      <formula>0</formula>
    </cfRule>
  </conditionalFormatting>
  <conditionalFormatting sqref="AY41:BD41">
    <cfRule type="cellIs" dxfId="1523" priority="48" operator="lessThanOrEqual">
      <formula>0</formula>
    </cfRule>
  </conditionalFormatting>
  <conditionalFormatting sqref="AY29:BD29">
    <cfRule type="cellIs" dxfId="1522" priority="46" operator="lessThanOrEqual">
      <formula>0</formula>
    </cfRule>
    <cfRule type="cellIs" dxfId="1521" priority="47" operator="greaterThanOrEqual">
      <formula>0</formula>
    </cfRule>
  </conditionalFormatting>
  <conditionalFormatting sqref="AY33:BD33">
    <cfRule type="cellIs" dxfId="1520" priority="44" operator="lessThanOrEqual">
      <formula>0</formula>
    </cfRule>
    <cfRule type="cellIs" dxfId="1519" priority="45" operator="greaterThanOrEqual">
      <formula>0</formula>
    </cfRule>
  </conditionalFormatting>
  <conditionalFormatting sqref="BD10">
    <cfRule type="cellIs" dxfId="1518" priority="42" operator="equal">
      <formula>"Sell"</formula>
    </cfRule>
    <cfRule type="cellIs" dxfId="1517" priority="43" operator="equal">
      <formula>"Buy"</formula>
    </cfRule>
  </conditionalFormatting>
  <conditionalFormatting sqref="BD15">
    <cfRule type="cellIs" dxfId="1516" priority="39" operator="greaterThan">
      <formula>0</formula>
    </cfRule>
    <cfRule type="cellIs" dxfId="1515" priority="41" operator="lessThan">
      <formula>0</formula>
    </cfRule>
  </conditionalFormatting>
  <conditionalFormatting sqref="BD13">
    <cfRule type="cellIs" priority="37" operator="equal">
      <formula>"-"</formula>
    </cfRule>
    <cfRule type="cellIs" dxfId="1514" priority="38" operator="lessThanOrEqual">
      <formula>0</formula>
    </cfRule>
    <cfRule type="cellIs" dxfId="1513" priority="40" operator="greaterThanOrEqual">
      <formula>0</formula>
    </cfRule>
  </conditionalFormatting>
  <conditionalFormatting sqref="BD16">
    <cfRule type="cellIs" dxfId="1512" priority="35" operator="greaterThan">
      <formula>0</formula>
    </cfRule>
    <cfRule type="cellIs" dxfId="1511" priority="36" operator="lessThan">
      <formula>0</formula>
    </cfRule>
  </conditionalFormatting>
  <conditionalFormatting sqref="AY27:BD27">
    <cfRule type="cellIs" dxfId="1510" priority="33" operator="lessThanOrEqual">
      <formula>0</formula>
    </cfRule>
    <cfRule type="cellIs" dxfId="1509" priority="34" operator="greaterThanOrEqual">
      <formula>0</formula>
    </cfRule>
  </conditionalFormatting>
  <conditionalFormatting sqref="BE41:BJ41">
    <cfRule type="cellIs" dxfId="1508" priority="32" operator="lessThanOrEqual">
      <formula>0</formula>
    </cfRule>
  </conditionalFormatting>
  <conditionalFormatting sqref="BE29:BJ29">
    <cfRule type="cellIs" dxfId="1507" priority="30" operator="lessThanOrEqual">
      <formula>0</formula>
    </cfRule>
    <cfRule type="cellIs" dxfId="1506" priority="31" operator="greaterThanOrEqual">
      <formula>0</formula>
    </cfRule>
  </conditionalFormatting>
  <conditionalFormatting sqref="BE33:BJ33">
    <cfRule type="cellIs" dxfId="1505" priority="28" operator="lessThanOrEqual">
      <formula>0</formula>
    </cfRule>
    <cfRule type="cellIs" dxfId="1504" priority="29" operator="greaterThanOrEqual">
      <formula>0</formula>
    </cfRule>
  </conditionalFormatting>
  <conditionalFormatting sqref="BJ10">
    <cfRule type="cellIs" dxfId="1503" priority="26" operator="equal">
      <formula>"Sell"</formula>
    </cfRule>
    <cfRule type="cellIs" dxfId="1502" priority="27" operator="equal">
      <formula>"Buy"</formula>
    </cfRule>
  </conditionalFormatting>
  <conditionalFormatting sqref="BJ15">
    <cfRule type="cellIs" dxfId="1501" priority="23" operator="greaterThan">
      <formula>0</formula>
    </cfRule>
    <cfRule type="cellIs" dxfId="1500" priority="25" operator="lessThan">
      <formula>0</formula>
    </cfRule>
  </conditionalFormatting>
  <conditionalFormatting sqref="BJ13">
    <cfRule type="cellIs" priority="21" operator="equal">
      <formula>"-"</formula>
    </cfRule>
    <cfRule type="cellIs" dxfId="1499" priority="22" operator="lessThanOrEqual">
      <formula>0</formula>
    </cfRule>
    <cfRule type="cellIs" dxfId="1498" priority="24" operator="greaterThanOrEqual">
      <formula>0</formula>
    </cfRule>
  </conditionalFormatting>
  <conditionalFormatting sqref="BJ16">
    <cfRule type="cellIs" dxfId="1497" priority="19" operator="greaterThan">
      <formula>0</formula>
    </cfRule>
    <cfRule type="cellIs" dxfId="1496" priority="20" operator="lessThan">
      <formula>0</formula>
    </cfRule>
  </conditionalFormatting>
  <conditionalFormatting sqref="BE27:BJ27">
    <cfRule type="cellIs" dxfId="1495" priority="17" operator="lessThanOrEqual">
      <formula>0</formula>
    </cfRule>
    <cfRule type="cellIs" dxfId="1494" priority="18" operator="greaterThanOrEqual">
      <formula>0</formula>
    </cfRule>
  </conditionalFormatting>
  <conditionalFormatting sqref="BK41:BP41">
    <cfRule type="cellIs" dxfId="1493" priority="16" operator="lessThanOrEqual">
      <formula>0</formula>
    </cfRule>
  </conditionalFormatting>
  <conditionalFormatting sqref="BK29:BP29">
    <cfRule type="cellIs" dxfId="1492" priority="14" operator="lessThanOrEqual">
      <formula>0</formula>
    </cfRule>
    <cfRule type="cellIs" dxfId="1491" priority="15" operator="greaterThanOrEqual">
      <formula>0</formula>
    </cfRule>
  </conditionalFormatting>
  <conditionalFormatting sqref="BK33:BP33">
    <cfRule type="cellIs" dxfId="1490" priority="12" operator="lessThanOrEqual">
      <formula>0</formula>
    </cfRule>
    <cfRule type="cellIs" dxfId="1489" priority="13" operator="greaterThanOrEqual">
      <formula>0</formula>
    </cfRule>
  </conditionalFormatting>
  <conditionalFormatting sqref="BP10">
    <cfRule type="cellIs" dxfId="1488" priority="10" operator="equal">
      <formula>"Sell"</formula>
    </cfRule>
    <cfRule type="cellIs" dxfId="1487" priority="11" operator="equal">
      <formula>"Buy"</formula>
    </cfRule>
  </conditionalFormatting>
  <conditionalFormatting sqref="BP15">
    <cfRule type="cellIs" dxfId="1486" priority="7" operator="greaterThan">
      <formula>0</formula>
    </cfRule>
    <cfRule type="cellIs" dxfId="1485" priority="9" operator="lessThan">
      <formula>0</formula>
    </cfRule>
  </conditionalFormatting>
  <conditionalFormatting sqref="BP13">
    <cfRule type="cellIs" priority="5" operator="equal">
      <formula>"-"</formula>
    </cfRule>
    <cfRule type="cellIs" dxfId="1484" priority="6" operator="lessThanOrEqual">
      <formula>0</formula>
    </cfRule>
    <cfRule type="cellIs" dxfId="1483" priority="8" operator="greaterThanOrEqual">
      <formula>0</formula>
    </cfRule>
  </conditionalFormatting>
  <conditionalFormatting sqref="BP16">
    <cfRule type="cellIs" dxfId="1482" priority="3" operator="greaterThan">
      <formula>0</formula>
    </cfRule>
    <cfRule type="cellIs" dxfId="1481" priority="4" operator="lessThan">
      <formula>0</formula>
    </cfRule>
  </conditionalFormatting>
  <conditionalFormatting sqref="BK27:BP27">
    <cfRule type="cellIs" dxfId="1480" priority="1" operator="lessThanOrEqual">
      <formula>0</formula>
    </cfRule>
    <cfRule type="cellIs" dxfId="1479" priority="2" operator="greaterThanOrEqual">
      <formula>0</formula>
    </cfRule>
  </conditionalFormatting>
  <pageMargins left="0.74803149606299213" right="0.23622047244094491" top="0.51181102362204722" bottom="0.23622047244094491" header="0.31496062992125984" footer="0.31496062992125984"/>
  <pageSetup paperSize="9" scale="85" orientation="landscape" r:id="rId1"/>
  <headerFooter>
    <oddHeader>&amp;LMOSL: Utilities Valuations</oddHeader>
  </headerFooter>
  <colBreaks count="3" manualBreakCount="3">
    <brk id="26" min="5" max="58" man="1"/>
    <brk id="53" min="5" max="58" man="1"/>
    <brk id="74" min="5" max="58" man="1"/>
  </colBreaks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35"/>
  <dimension ref="B5:AX65"/>
  <sheetViews>
    <sheetView showGridLines="0" zoomScaleNormal="100" workbookViewId="0">
      <pane xSplit="2" ySplit="8" topLeftCell="F9" activePane="bottomRight" state="frozen"/>
      <selection sqref="A1:XFD1048576"/>
      <selection pane="topRight" sqref="A1:XFD1048576"/>
      <selection pane="bottomLeft" sqref="A1:XFD1048576"/>
      <selection pane="bottomRight" activeCell="T13" sqref="T13"/>
    </sheetView>
  </sheetViews>
  <sheetFormatPr defaultColWidth="9.33203125" defaultRowHeight="12"/>
  <cols>
    <col min="1" max="1" width="1.33203125" style="1" customWidth="1"/>
    <col min="2" max="2" width="27.6640625" style="6" bestFit="1" customWidth="1"/>
    <col min="3" max="4" width="7.6640625" style="1" hidden="1" customWidth="1"/>
    <col min="5" max="5" width="7.83203125" style="1" hidden="1" customWidth="1"/>
    <col min="6" max="6" width="8" style="1" bestFit="1" customWidth="1"/>
    <col min="7" max="8" width="8.1640625" style="1" bestFit="1" customWidth="1"/>
    <col min="9" max="10" width="7.6640625" style="1" hidden="1" customWidth="1"/>
    <col min="11" max="11" width="7.83203125" style="1" hidden="1" customWidth="1"/>
    <col min="12" max="12" width="8" style="1" bestFit="1" customWidth="1"/>
    <col min="13" max="14" width="8.1640625" style="1" bestFit="1" customWidth="1"/>
    <col min="15" max="16" width="7.6640625" style="1" hidden="1" customWidth="1"/>
    <col min="17" max="17" width="7.83203125" style="1" hidden="1" customWidth="1"/>
    <col min="18" max="18" width="8.1640625" style="1" bestFit="1" customWidth="1"/>
    <col min="19" max="20" width="8" style="1" bestFit="1" customWidth="1"/>
    <col min="21" max="22" width="7.6640625" style="1" hidden="1" customWidth="1"/>
    <col min="23" max="23" width="7.83203125" style="1" hidden="1" customWidth="1"/>
    <col min="24" max="24" width="8.1640625" style="1" bestFit="1" customWidth="1"/>
    <col min="25" max="26" width="8" style="1" bestFit="1" customWidth="1"/>
    <col min="27" max="28" width="7.6640625" style="1" hidden="1" customWidth="1"/>
    <col min="29" max="29" width="7.83203125" style="1" hidden="1" customWidth="1"/>
    <col min="30" max="30" width="8.1640625" style="1" bestFit="1" customWidth="1"/>
    <col min="31" max="32" width="8" style="1" bestFit="1" customWidth="1"/>
    <col min="33" max="35" width="7.6640625" style="1" hidden="1" customWidth="1"/>
    <col min="36" max="36" width="8.83203125" style="1" bestFit="1" customWidth="1"/>
    <col min="37" max="38" width="9" style="1" bestFit="1" customWidth="1"/>
    <col min="39" max="39" width="6.6640625" style="1" hidden="1" customWidth="1"/>
    <col min="40" max="40" width="8.83203125" style="1" hidden="1" customWidth="1"/>
    <col min="41" max="41" width="6.6640625" style="1" hidden="1" customWidth="1"/>
    <col min="42" max="42" width="7.33203125" style="1" bestFit="1" customWidth="1"/>
    <col min="43" max="43" width="8" style="1" bestFit="1" customWidth="1"/>
    <col min="44" max="44" width="9" style="1" bestFit="1" customWidth="1"/>
    <col min="45" max="48" width="9.1640625" style="1" hidden="1" customWidth="1"/>
    <col min="49" max="49" width="13.6640625" style="1" hidden="1" customWidth="1"/>
    <col min="50" max="50" width="10" style="1" hidden="1" customWidth="1"/>
    <col min="51" max="16384" width="9.33203125" style="1"/>
  </cols>
  <sheetData>
    <row r="5" spans="2:50" ht="9" customHeight="1"/>
    <row r="6" spans="2:50" s="21" customFormat="1" ht="12.75">
      <c r="B6" s="23" t="s">
        <v>68</v>
      </c>
      <c r="C6" s="345" t="s">
        <v>1343</v>
      </c>
      <c r="D6" s="346"/>
      <c r="E6" s="346"/>
      <c r="F6" s="346"/>
      <c r="G6" s="346"/>
      <c r="H6" s="347"/>
      <c r="I6" s="345" t="s">
        <v>1344</v>
      </c>
      <c r="J6" s="346"/>
      <c r="K6" s="346"/>
      <c r="L6" s="346"/>
      <c r="M6" s="346"/>
      <c r="N6" s="347"/>
      <c r="O6" s="345" t="s">
        <v>1345</v>
      </c>
      <c r="P6" s="346"/>
      <c r="Q6" s="346"/>
      <c r="R6" s="346"/>
      <c r="S6" s="346"/>
      <c r="T6" s="347"/>
      <c r="U6" s="345" t="s">
        <v>1346</v>
      </c>
      <c r="V6" s="346"/>
      <c r="W6" s="346"/>
      <c r="X6" s="346"/>
      <c r="Y6" s="346"/>
      <c r="Z6" s="347"/>
      <c r="AA6" s="345" t="s">
        <v>1347</v>
      </c>
      <c r="AB6" s="346"/>
      <c r="AC6" s="346"/>
      <c r="AD6" s="346"/>
      <c r="AE6" s="346"/>
      <c r="AF6" s="347"/>
      <c r="AG6" s="345" t="s">
        <v>1348</v>
      </c>
      <c r="AH6" s="346"/>
      <c r="AI6" s="346"/>
      <c r="AJ6" s="346"/>
      <c r="AK6" s="346"/>
      <c r="AL6" s="347"/>
      <c r="AM6" s="345" t="s">
        <v>1349</v>
      </c>
      <c r="AN6" s="346"/>
      <c r="AO6" s="346"/>
      <c r="AP6" s="346"/>
      <c r="AQ6" s="346"/>
      <c r="AR6" s="347"/>
      <c r="AS6" s="359" t="s">
        <v>285</v>
      </c>
      <c r="AT6" s="360"/>
      <c r="AU6" s="360"/>
      <c r="AV6" s="360"/>
      <c r="AW6" s="360"/>
      <c r="AX6" s="361"/>
    </row>
    <row r="7" spans="2:50" s="35" customFormat="1" ht="11.25">
      <c r="B7" s="31" t="s">
        <v>7</v>
      </c>
      <c r="C7" s="32" t="s">
        <v>762</v>
      </c>
      <c r="D7" s="33" t="str">
        <f>C7</f>
        <v>AMBER IN</v>
      </c>
      <c r="E7" s="33" t="str">
        <f t="shared" ref="E7:H7" si="0">D7</f>
        <v>AMBER IN</v>
      </c>
      <c r="F7" s="33" t="str">
        <f t="shared" si="0"/>
        <v>AMBER IN</v>
      </c>
      <c r="G7" s="33" t="str">
        <f t="shared" si="0"/>
        <v>AMBER IN</v>
      </c>
      <c r="H7" s="34" t="str">
        <f t="shared" si="0"/>
        <v>AMBER IN</v>
      </c>
      <c r="I7" s="32" t="s">
        <v>703</v>
      </c>
      <c r="J7" s="33" t="str">
        <f>I7</f>
        <v>AVALON IN</v>
      </c>
      <c r="K7" s="33" t="str">
        <f t="shared" ref="K7" si="1">J7</f>
        <v>AVALON IN</v>
      </c>
      <c r="L7" s="33" t="str">
        <f t="shared" ref="L7" si="2">K7</f>
        <v>AVALON IN</v>
      </c>
      <c r="M7" s="33" t="str">
        <f t="shared" ref="M7" si="3">L7</f>
        <v>AVALON IN</v>
      </c>
      <c r="N7" s="34" t="str">
        <f t="shared" ref="N7" si="4">M7</f>
        <v>AVALON IN</v>
      </c>
      <c r="O7" s="32" t="s">
        <v>704</v>
      </c>
      <c r="P7" s="33" t="str">
        <f>O7</f>
        <v>CYIENTDL IN</v>
      </c>
      <c r="Q7" s="33" t="str">
        <f t="shared" ref="Q7:T7" si="5">P7</f>
        <v>CYIENTDL IN</v>
      </c>
      <c r="R7" s="33" t="str">
        <f t="shared" si="5"/>
        <v>CYIENTDL IN</v>
      </c>
      <c r="S7" s="33" t="str">
        <f t="shared" si="5"/>
        <v>CYIENTDL IN</v>
      </c>
      <c r="T7" s="34" t="str">
        <f t="shared" si="5"/>
        <v>CYIENTDL IN</v>
      </c>
      <c r="U7" s="32" t="s">
        <v>705</v>
      </c>
      <c r="V7" s="33" t="str">
        <f>U7</f>
        <v>DATAPATT IN</v>
      </c>
      <c r="W7" s="33" t="str">
        <f t="shared" ref="W7:Z7" si="6">V7</f>
        <v>DATAPATT IN</v>
      </c>
      <c r="X7" s="33" t="str">
        <f t="shared" si="6"/>
        <v>DATAPATT IN</v>
      </c>
      <c r="Y7" s="33" t="str">
        <f t="shared" si="6"/>
        <v>DATAPATT IN</v>
      </c>
      <c r="Z7" s="34" t="str">
        <f t="shared" si="6"/>
        <v>DATAPATT IN</v>
      </c>
      <c r="AA7" s="32" t="s">
        <v>761</v>
      </c>
      <c r="AB7" s="33" t="str">
        <f>AA7</f>
        <v>DIXON IN</v>
      </c>
      <c r="AC7" s="33" t="str">
        <f t="shared" ref="AC7" si="7">AB7</f>
        <v>DIXON IN</v>
      </c>
      <c r="AD7" s="33" t="str">
        <f t="shared" ref="AD7" si="8">AC7</f>
        <v>DIXON IN</v>
      </c>
      <c r="AE7" s="33" t="str">
        <f t="shared" ref="AE7" si="9">AD7</f>
        <v>DIXON IN</v>
      </c>
      <c r="AF7" s="34" t="str">
        <f t="shared" ref="AF7" si="10">AE7</f>
        <v>DIXON IN</v>
      </c>
      <c r="AG7" s="32" t="s">
        <v>706</v>
      </c>
      <c r="AH7" s="33" t="str">
        <f>AG7</f>
        <v>KAYNES IN</v>
      </c>
      <c r="AI7" s="33" t="str">
        <f t="shared" ref="AI7:AL7" si="11">AH7</f>
        <v>KAYNES IN</v>
      </c>
      <c r="AJ7" s="33" t="str">
        <f t="shared" si="11"/>
        <v>KAYNES IN</v>
      </c>
      <c r="AK7" s="33" t="str">
        <f t="shared" si="11"/>
        <v>KAYNES IN</v>
      </c>
      <c r="AL7" s="34" t="str">
        <f t="shared" si="11"/>
        <v>KAYNES IN</v>
      </c>
      <c r="AM7" s="32" t="s">
        <v>707</v>
      </c>
      <c r="AN7" s="33" t="str">
        <f>AM7</f>
        <v>SYRMA IN</v>
      </c>
      <c r="AO7" s="33" t="str">
        <f t="shared" ref="AO7:AR7" si="12">AN7</f>
        <v>SYRMA IN</v>
      </c>
      <c r="AP7" s="33" t="str">
        <f t="shared" si="12"/>
        <v>SYRMA IN</v>
      </c>
      <c r="AQ7" s="33" t="str">
        <f t="shared" si="12"/>
        <v>SYRMA IN</v>
      </c>
      <c r="AR7" s="34" t="str">
        <f t="shared" si="12"/>
        <v>SYRMA IN</v>
      </c>
      <c r="AS7" s="108" t="s">
        <v>708</v>
      </c>
      <c r="AT7" s="109" t="str">
        <f>AS7</f>
        <v>EMS</v>
      </c>
      <c r="AU7" s="109" t="str">
        <f t="shared" ref="AU7:AX7" si="13">AT7</f>
        <v>EMS</v>
      </c>
      <c r="AV7" s="109" t="str">
        <f t="shared" si="13"/>
        <v>EMS</v>
      </c>
      <c r="AW7" s="109" t="str">
        <f t="shared" si="13"/>
        <v>EMS</v>
      </c>
      <c r="AX7" s="110" t="str">
        <f t="shared" si="13"/>
        <v>EMS</v>
      </c>
    </row>
    <row r="8" spans="2:50" s="22" customFormat="1">
      <c r="B8" s="23" t="s">
        <v>69</v>
      </c>
      <c r="C8" s="112" t="str">
        <f>'Column Code'!$C$8</f>
        <v>FY21</v>
      </c>
      <c r="D8" s="113" t="str">
        <f>'Column Code'!$D$8</f>
        <v>FY22</v>
      </c>
      <c r="E8" s="113" t="str">
        <f>'Column Code'!$E$8</f>
        <v>FY23</v>
      </c>
      <c r="F8" s="113" t="str">
        <f>'Column Code'!$F$8</f>
        <v>FY24</v>
      </c>
      <c r="G8" s="113" t="str">
        <f>'Column Code'!$G$8</f>
        <v>FY25E</v>
      </c>
      <c r="H8" s="114" t="str">
        <f>'Column Code'!$H$8</f>
        <v>FY26E</v>
      </c>
      <c r="I8" s="112" t="str">
        <f>'Column Code'!$C$8</f>
        <v>FY21</v>
      </c>
      <c r="J8" s="113" t="str">
        <f>'Column Code'!$D$8</f>
        <v>FY22</v>
      </c>
      <c r="K8" s="113" t="str">
        <f>'Column Code'!$E$8</f>
        <v>FY23</v>
      </c>
      <c r="L8" s="113" t="str">
        <f>'Column Code'!$F$8</f>
        <v>FY24</v>
      </c>
      <c r="M8" s="113" t="str">
        <f>'Column Code'!$G$8</f>
        <v>FY25E</v>
      </c>
      <c r="N8" s="114" t="str">
        <f>'Column Code'!$H$8</f>
        <v>FY26E</v>
      </c>
      <c r="O8" s="112" t="str">
        <f>'Column Code'!$C$8</f>
        <v>FY21</v>
      </c>
      <c r="P8" s="113" t="str">
        <f>'Column Code'!$D$8</f>
        <v>FY22</v>
      </c>
      <c r="Q8" s="113" t="str">
        <f>'Column Code'!$E$8</f>
        <v>FY23</v>
      </c>
      <c r="R8" s="113" t="str">
        <f>'Column Code'!$F$8</f>
        <v>FY24</v>
      </c>
      <c r="S8" s="113" t="str">
        <f>'Column Code'!$G$8</f>
        <v>FY25E</v>
      </c>
      <c r="T8" s="114" t="str">
        <f>'Column Code'!$H$8</f>
        <v>FY26E</v>
      </c>
      <c r="U8" s="112" t="str">
        <f>'Column Code'!$C$8</f>
        <v>FY21</v>
      </c>
      <c r="V8" s="113" t="str">
        <f>'Column Code'!$D$8</f>
        <v>FY22</v>
      </c>
      <c r="W8" s="113" t="str">
        <f>'Column Code'!$E$8</f>
        <v>FY23</v>
      </c>
      <c r="X8" s="113" t="str">
        <f>'Column Code'!$F$8</f>
        <v>FY24</v>
      </c>
      <c r="Y8" s="113" t="str">
        <f>'Column Code'!$G$8</f>
        <v>FY25E</v>
      </c>
      <c r="Z8" s="114" t="str">
        <f>'Column Code'!$H$8</f>
        <v>FY26E</v>
      </c>
      <c r="AA8" s="112" t="str">
        <f>'Column Code'!$C$8</f>
        <v>FY21</v>
      </c>
      <c r="AB8" s="113" t="str">
        <f>'Column Code'!$D$8</f>
        <v>FY22</v>
      </c>
      <c r="AC8" s="113" t="str">
        <f>'Column Code'!$E$8</f>
        <v>FY23</v>
      </c>
      <c r="AD8" s="113" t="str">
        <f>'Column Code'!$F$8</f>
        <v>FY24</v>
      </c>
      <c r="AE8" s="113" t="str">
        <f>'Column Code'!$G$8</f>
        <v>FY25E</v>
      </c>
      <c r="AF8" s="114" t="str">
        <f>'Column Code'!$H$8</f>
        <v>FY26E</v>
      </c>
      <c r="AG8" s="112" t="str">
        <f>'Column Code'!$C$8</f>
        <v>FY21</v>
      </c>
      <c r="AH8" s="113" t="str">
        <f>'Column Code'!$D$8</f>
        <v>FY22</v>
      </c>
      <c r="AI8" s="113" t="str">
        <f>'Column Code'!$E$8</f>
        <v>FY23</v>
      </c>
      <c r="AJ8" s="113" t="str">
        <f>'Column Code'!$F$8</f>
        <v>FY24</v>
      </c>
      <c r="AK8" s="113" t="str">
        <f>'Column Code'!$G$8</f>
        <v>FY25E</v>
      </c>
      <c r="AL8" s="114" t="str">
        <f>'Column Code'!$H$8</f>
        <v>FY26E</v>
      </c>
      <c r="AM8" s="112" t="str">
        <f>'Column Code'!$C$8</f>
        <v>FY21</v>
      </c>
      <c r="AN8" s="113" t="str">
        <f>'Column Code'!$D$8</f>
        <v>FY22</v>
      </c>
      <c r="AO8" s="113" t="str">
        <f>'Column Code'!$E$8</f>
        <v>FY23</v>
      </c>
      <c r="AP8" s="113" t="str">
        <f>'Column Code'!$F$8</f>
        <v>FY24</v>
      </c>
      <c r="AQ8" s="113" t="str">
        <f>'Column Code'!$G$8</f>
        <v>FY25E</v>
      </c>
      <c r="AR8" s="114" t="str">
        <f>'Column Code'!$H$8</f>
        <v>FY26E</v>
      </c>
      <c r="AS8" s="112" t="str">
        <f>'Column Code'!$C$8</f>
        <v>FY21</v>
      </c>
      <c r="AT8" s="113" t="str">
        <f>'Column Code'!$D$8</f>
        <v>FY22</v>
      </c>
      <c r="AU8" s="113" t="str">
        <f>'Column Code'!$E$8</f>
        <v>FY23</v>
      </c>
      <c r="AV8" s="113" t="str">
        <f>'Column Code'!$F$8</f>
        <v>FY24</v>
      </c>
      <c r="AW8" s="113" t="str">
        <f>'Column Code'!$G$8</f>
        <v>FY25E</v>
      </c>
      <c r="AX8" s="114" t="str">
        <f>'Column Code'!$H$8</f>
        <v>FY26E</v>
      </c>
    </row>
    <row r="9" spans="2:50" s="5" customFormat="1" ht="12.75">
      <c r="B9" s="30" t="s">
        <v>8</v>
      </c>
      <c r="C9" s="66"/>
      <c r="D9" s="67"/>
      <c r="E9" s="67"/>
      <c r="F9" s="67"/>
      <c r="G9" s="67"/>
      <c r="H9" s="68"/>
      <c r="I9" s="66"/>
      <c r="J9" s="67"/>
      <c r="K9" s="67"/>
      <c r="L9" s="67"/>
      <c r="M9" s="67"/>
      <c r="N9" s="68"/>
      <c r="O9" s="66"/>
      <c r="P9" s="67"/>
      <c r="Q9" s="67"/>
      <c r="R9" s="67"/>
      <c r="S9" s="67"/>
      <c r="T9" s="68"/>
      <c r="U9" s="66"/>
      <c r="V9" s="67"/>
      <c r="W9" s="67"/>
      <c r="X9" s="67"/>
      <c r="Y9" s="67"/>
      <c r="Z9" s="68"/>
      <c r="AA9" s="66"/>
      <c r="AB9" s="67"/>
      <c r="AC9" s="67"/>
      <c r="AD9" s="67"/>
      <c r="AE9" s="67"/>
      <c r="AF9" s="68"/>
      <c r="AG9" s="66"/>
      <c r="AH9" s="67"/>
      <c r="AI9" s="67"/>
      <c r="AJ9" s="67"/>
      <c r="AK9" s="67"/>
      <c r="AL9" s="68"/>
      <c r="AM9" s="66"/>
      <c r="AN9" s="67"/>
      <c r="AO9" s="67"/>
      <c r="AP9" s="67"/>
      <c r="AQ9" s="67"/>
      <c r="AR9" s="68"/>
      <c r="AS9" s="66"/>
      <c r="AT9" s="138" t="s">
        <v>286</v>
      </c>
      <c r="AU9" s="138" t="s">
        <v>287</v>
      </c>
      <c r="AV9" s="138" t="s">
        <v>288</v>
      </c>
      <c r="AW9" s="138" t="s">
        <v>289</v>
      </c>
      <c r="AX9" s="139" t="s">
        <v>290</v>
      </c>
    </row>
    <row r="10" spans="2:50">
      <c r="B10" s="24" t="s">
        <v>238</v>
      </c>
      <c r="C10" s="70"/>
      <c r="D10" s="71"/>
      <c r="E10" s="71"/>
      <c r="F10" s="71"/>
      <c r="G10" s="71"/>
      <c r="H10" s="65" t="s">
        <v>286</v>
      </c>
      <c r="I10" s="70"/>
      <c r="J10" s="71"/>
      <c r="K10" s="71"/>
      <c r="L10" s="71"/>
      <c r="M10" s="71"/>
      <c r="N10" s="65" t="s">
        <v>286</v>
      </c>
      <c r="O10" s="70"/>
      <c r="P10" s="71"/>
      <c r="Q10" s="71"/>
      <c r="R10" s="71"/>
      <c r="S10" s="71"/>
      <c r="T10" s="65" t="s">
        <v>286</v>
      </c>
      <c r="U10" s="70"/>
      <c r="V10" s="71"/>
      <c r="W10" s="71"/>
      <c r="X10" s="71"/>
      <c r="Y10" s="71"/>
      <c r="Z10" s="65" t="s">
        <v>287</v>
      </c>
      <c r="AA10" s="70"/>
      <c r="AB10" s="71"/>
      <c r="AC10" s="71"/>
      <c r="AD10" s="71"/>
      <c r="AE10" s="71"/>
      <c r="AF10" s="65" t="s">
        <v>286</v>
      </c>
      <c r="AG10" s="70"/>
      <c r="AH10" s="71"/>
      <c r="AI10" s="71"/>
      <c r="AJ10" s="71"/>
      <c r="AK10" s="71"/>
      <c r="AL10" s="65" t="s">
        <v>286</v>
      </c>
      <c r="AM10" s="70"/>
      <c r="AN10" s="71"/>
      <c r="AO10" s="71"/>
      <c r="AP10" s="71"/>
      <c r="AQ10" s="71"/>
      <c r="AR10" s="65" t="s">
        <v>286</v>
      </c>
      <c r="AS10" s="70"/>
      <c r="AT10" s="140">
        <f>COUNTIF($C$10:$AR$10,AT$9)</f>
        <v>6</v>
      </c>
      <c r="AU10" s="140">
        <f>COUNTIF($C$10:$AR$10,AU$9)</f>
        <v>1</v>
      </c>
      <c r="AV10" s="140">
        <f>COUNTIF($C$10:$AR$10,AV$9)</f>
        <v>0</v>
      </c>
      <c r="AW10" s="140">
        <f>COUNTIF($C$10:$AR$10,AW$9)</f>
        <v>0</v>
      </c>
      <c r="AX10" s="137">
        <f>COUNTIF($C$10:$AR$10,AX$9)</f>
        <v>0</v>
      </c>
    </row>
    <row r="11" spans="2:50">
      <c r="B11" s="24" t="s">
        <v>38</v>
      </c>
      <c r="C11" s="70">
        <v>4653.6499999999996</v>
      </c>
      <c r="D11" s="71">
        <v>4653.6499999999996</v>
      </c>
      <c r="E11" s="71">
        <v>4653.6499999999996</v>
      </c>
      <c r="F11" s="71">
        <v>4653.6499999999996</v>
      </c>
      <c r="G11" s="71">
        <v>4653.6499999999996</v>
      </c>
      <c r="H11" s="72">
        <v>4653.6499999999996</v>
      </c>
      <c r="I11" s="70">
        <v>608.20000000000005</v>
      </c>
      <c r="J11" s="71">
        <v>608.20000000000005</v>
      </c>
      <c r="K11" s="71">
        <v>608.20000000000005</v>
      </c>
      <c r="L11" s="71">
        <v>608.20000000000005</v>
      </c>
      <c r="M11" s="71">
        <v>608.20000000000005</v>
      </c>
      <c r="N11" s="72">
        <v>608.20000000000005</v>
      </c>
      <c r="O11" s="70">
        <v>673.35</v>
      </c>
      <c r="P11" s="71">
        <v>673.35</v>
      </c>
      <c r="Q11" s="71">
        <v>673.35</v>
      </c>
      <c r="R11" s="71">
        <v>673.35</v>
      </c>
      <c r="S11" s="71">
        <v>673.35</v>
      </c>
      <c r="T11" s="72">
        <v>673.35</v>
      </c>
      <c r="U11" s="70">
        <v>2385.25</v>
      </c>
      <c r="V11" s="71">
        <v>2385.25</v>
      </c>
      <c r="W11" s="71">
        <v>2385.25</v>
      </c>
      <c r="X11" s="71">
        <v>2385.25</v>
      </c>
      <c r="Y11" s="71">
        <v>2385.25</v>
      </c>
      <c r="Z11" s="72">
        <v>2385.25</v>
      </c>
      <c r="AA11" s="70">
        <v>14040.15</v>
      </c>
      <c r="AB11" s="71">
        <v>14040.15</v>
      </c>
      <c r="AC11" s="71">
        <v>14040.15</v>
      </c>
      <c r="AD11" s="71">
        <v>14040.15</v>
      </c>
      <c r="AE11" s="71">
        <v>14040.15</v>
      </c>
      <c r="AF11" s="72">
        <v>14040.15</v>
      </c>
      <c r="AG11" s="70">
        <v>5555.3</v>
      </c>
      <c r="AH11" s="71">
        <v>5555.3</v>
      </c>
      <c r="AI11" s="71">
        <v>5555.3</v>
      </c>
      <c r="AJ11" s="71">
        <v>5555.3</v>
      </c>
      <c r="AK11" s="71">
        <v>5555.3</v>
      </c>
      <c r="AL11" s="72">
        <v>5555.3</v>
      </c>
      <c r="AM11" s="70">
        <v>440.95</v>
      </c>
      <c r="AN11" s="71">
        <v>440.95</v>
      </c>
      <c r="AO11" s="71">
        <v>440.95</v>
      </c>
      <c r="AP11" s="71">
        <v>440.95</v>
      </c>
      <c r="AQ11" s="71">
        <v>440.95</v>
      </c>
      <c r="AR11" s="72">
        <v>440.95</v>
      </c>
      <c r="AS11" s="70"/>
      <c r="AT11" s="71"/>
      <c r="AU11" s="71"/>
      <c r="AV11" s="71"/>
      <c r="AW11" s="71"/>
      <c r="AX11" s="72"/>
    </row>
    <row r="12" spans="2:50">
      <c r="B12" s="24" t="s">
        <v>39</v>
      </c>
      <c r="C12" s="70"/>
      <c r="D12" s="71"/>
      <c r="E12" s="71"/>
      <c r="F12" s="71"/>
      <c r="G12" s="71"/>
      <c r="H12" s="72">
        <v>5000</v>
      </c>
      <c r="I12" s="70"/>
      <c r="J12" s="71"/>
      <c r="K12" s="71"/>
      <c r="L12" s="71"/>
      <c r="M12" s="71"/>
      <c r="N12" s="72">
        <v>630</v>
      </c>
      <c r="O12" s="70"/>
      <c r="P12" s="71"/>
      <c r="Q12" s="71"/>
      <c r="R12" s="71"/>
      <c r="S12" s="71"/>
      <c r="T12" s="72">
        <v>880</v>
      </c>
      <c r="U12" s="70"/>
      <c r="V12" s="71"/>
      <c r="W12" s="71"/>
      <c r="X12" s="71"/>
      <c r="Y12" s="71"/>
      <c r="Z12" s="72">
        <v>2900</v>
      </c>
      <c r="AA12" s="70"/>
      <c r="AB12" s="71"/>
      <c r="AC12" s="71"/>
      <c r="AD12" s="71"/>
      <c r="AE12" s="71"/>
      <c r="AF12" s="72">
        <v>15500</v>
      </c>
      <c r="AG12" s="70"/>
      <c r="AH12" s="71"/>
      <c r="AI12" s="71"/>
      <c r="AJ12" s="71"/>
      <c r="AK12" s="71"/>
      <c r="AL12" s="72">
        <v>5550</v>
      </c>
      <c r="AM12" s="70"/>
      <c r="AN12" s="71"/>
      <c r="AO12" s="71"/>
      <c r="AP12" s="71"/>
      <c r="AQ12" s="71"/>
      <c r="AR12" s="72">
        <v>540</v>
      </c>
      <c r="AS12" s="70"/>
      <c r="AT12" s="71"/>
      <c r="AU12" s="71"/>
      <c r="AV12" s="71"/>
      <c r="AW12" s="71"/>
      <c r="AX12" s="72"/>
    </row>
    <row r="13" spans="2:50" s="17" customFormat="1">
      <c r="B13" s="27" t="s">
        <v>318</v>
      </c>
      <c r="C13" s="73"/>
      <c r="D13" s="74"/>
      <c r="E13" s="74"/>
      <c r="F13" s="74"/>
      <c r="G13" s="74"/>
      <c r="H13" s="75">
        <f t="shared" ref="H13" si="14">IF(IFERROR(((IF(H12&lt;0,"-",H12))/H11*100-100),"-")=-100,"-",(IFERROR(((IF(H12&lt;0,"-",H12))/H11*100-100),"-")))</f>
        <v>7.4425450990083277</v>
      </c>
      <c r="I13" s="73"/>
      <c r="J13" s="74"/>
      <c r="K13" s="74"/>
      <c r="L13" s="74"/>
      <c r="M13" s="74"/>
      <c r="N13" s="75">
        <f t="shared" ref="N13" si="15">IF(IFERROR(((IF(N12&lt;0,"-",N12))/N11*100-100),"-")=-100,"-",(IFERROR(((IF(N12&lt;0,"-",N12))/N11*100-100),"-")))</f>
        <v>3.5843472541926928</v>
      </c>
      <c r="O13" s="73"/>
      <c r="P13" s="74"/>
      <c r="Q13" s="74"/>
      <c r="R13" s="74"/>
      <c r="S13" s="74"/>
      <c r="T13" s="75">
        <f t="shared" ref="T13" si="16">IF(IFERROR(((IF(T12&lt;0,"-",T12))/T11*100-100),"-")=-100,"-",(IFERROR(((IF(T12&lt;0,"-",T12))/T11*100-100),"-")))</f>
        <v>30.689834410039339</v>
      </c>
      <c r="U13" s="73"/>
      <c r="V13" s="74"/>
      <c r="W13" s="74"/>
      <c r="X13" s="74"/>
      <c r="Y13" s="74"/>
      <c r="Z13" s="75">
        <f t="shared" ref="Z13" si="17">IF(IFERROR(((IF(Z12&lt;0,"-",Z12))/Z11*100-100),"-")=-100,"-",(IFERROR(((IF(Z12&lt;0,"-",Z12))/Z11*100-100),"-")))</f>
        <v>21.580547112462</v>
      </c>
      <c r="AA13" s="73"/>
      <c r="AB13" s="74"/>
      <c r="AC13" s="74"/>
      <c r="AD13" s="74"/>
      <c r="AE13" s="74"/>
      <c r="AF13" s="75">
        <f t="shared" ref="AF13" si="18">IF(IFERROR(((IF(AF12&lt;0,"-",AF12))/AF11*100-100),"-")=-100,"-",(IFERROR(((IF(AF12&lt;0,"-",AF12))/AF11*100-100),"-")))</f>
        <v>10.397680936457235</v>
      </c>
      <c r="AG13" s="73"/>
      <c r="AH13" s="74"/>
      <c r="AI13" s="74"/>
      <c r="AJ13" s="74"/>
      <c r="AK13" s="74"/>
      <c r="AL13" s="75">
        <f t="shared" ref="AL13" si="19">IF(IFERROR(((IF(AL12&lt;0,"-",AL12))/AL11*100-100),"-")=-100,"-",(IFERROR(((IF(AL12&lt;0,"-",AL12))/AL11*100-100),"-")))</f>
        <v>-9.5404388601878054E-2</v>
      </c>
      <c r="AM13" s="73"/>
      <c r="AN13" s="74"/>
      <c r="AO13" s="74"/>
      <c r="AP13" s="74"/>
      <c r="AQ13" s="74"/>
      <c r="AR13" s="75">
        <f t="shared" ref="AR13" si="20">IF(IFERROR(((IF(AR12&lt;0,"-",AR12))/AR11*100-100),"-")=-100,"-",(IFERROR(((IF(AR12&lt;0,"-",AR12))/AR11*100-100),"-")))</f>
        <v>22.46286427032544</v>
      </c>
      <c r="AS13" s="73"/>
      <c r="AT13" s="74"/>
      <c r="AU13" s="74"/>
      <c r="AV13" s="74"/>
      <c r="AW13" s="74"/>
      <c r="AX13" s="75"/>
    </row>
    <row r="14" spans="2:50">
      <c r="B14" s="24" t="s">
        <v>319</v>
      </c>
      <c r="C14" s="77"/>
      <c r="D14" s="78"/>
      <c r="E14" s="78"/>
      <c r="F14" s="78"/>
      <c r="G14" s="78"/>
      <c r="H14" s="79" t="s">
        <v>884</v>
      </c>
      <c r="I14" s="77"/>
      <c r="J14" s="78"/>
      <c r="K14" s="78"/>
      <c r="L14" s="78"/>
      <c r="M14" s="78"/>
      <c r="N14" s="79" t="s">
        <v>885</v>
      </c>
      <c r="O14" s="77"/>
      <c r="P14" s="78"/>
      <c r="Q14" s="78"/>
      <c r="R14" s="78"/>
      <c r="S14" s="78"/>
      <c r="T14" s="79" t="s">
        <v>885</v>
      </c>
      <c r="U14" s="77"/>
      <c r="V14" s="78"/>
      <c r="W14" s="78"/>
      <c r="X14" s="78"/>
      <c r="Y14" s="78"/>
      <c r="Z14" s="79" t="s">
        <v>886</v>
      </c>
      <c r="AA14" s="77"/>
      <c r="AB14" s="78"/>
      <c r="AC14" s="78"/>
      <c r="AD14" s="78"/>
      <c r="AE14" s="78"/>
      <c r="AF14" s="79" t="s">
        <v>887</v>
      </c>
      <c r="AG14" s="77"/>
      <c r="AH14" s="78"/>
      <c r="AI14" s="78"/>
      <c r="AJ14" s="78"/>
      <c r="AK14" s="78"/>
      <c r="AL14" s="79" t="s">
        <v>888</v>
      </c>
      <c r="AM14" s="77"/>
      <c r="AN14" s="78"/>
      <c r="AO14" s="78"/>
      <c r="AP14" s="78"/>
      <c r="AQ14" s="78"/>
      <c r="AR14" s="79" t="s">
        <v>889</v>
      </c>
      <c r="AS14" s="77"/>
      <c r="AT14" s="78"/>
      <c r="AU14" s="78"/>
      <c r="AV14" s="78"/>
      <c r="AW14" s="78"/>
      <c r="AX14" s="79"/>
    </row>
    <row r="15" spans="2:50" s="17" customFormat="1">
      <c r="B15" s="27" t="s">
        <v>10</v>
      </c>
      <c r="C15" s="73"/>
      <c r="D15" s="74"/>
      <c r="E15" s="74"/>
      <c r="F15" s="74"/>
      <c r="G15" s="74"/>
      <c r="H15" s="75">
        <v>-13.251810496686588</v>
      </c>
      <c r="I15" s="73"/>
      <c r="J15" s="74"/>
      <c r="K15" s="74"/>
      <c r="L15" s="74"/>
      <c r="M15" s="74"/>
      <c r="N15" s="75">
        <v>-8.9111876591283448</v>
      </c>
      <c r="O15" s="73"/>
      <c r="P15" s="74"/>
      <c r="Q15" s="74"/>
      <c r="R15" s="74"/>
      <c r="S15" s="74"/>
      <c r="T15" s="75">
        <v>-23.734284743459057</v>
      </c>
      <c r="U15" s="73"/>
      <c r="V15" s="74"/>
      <c r="W15" s="74"/>
      <c r="X15" s="74"/>
      <c r="Y15" s="74"/>
      <c r="Z15" s="75">
        <v>-34.735618031329096</v>
      </c>
      <c r="AA15" s="73"/>
      <c r="AB15" s="74"/>
      <c r="AC15" s="74"/>
      <c r="AD15" s="74"/>
      <c r="AE15" s="74"/>
      <c r="AF15" s="75">
        <v>-3.1647010138630236</v>
      </c>
      <c r="AG15" s="73"/>
      <c r="AH15" s="74"/>
      <c r="AI15" s="74"/>
      <c r="AJ15" s="74"/>
      <c r="AK15" s="74"/>
      <c r="AL15" s="75">
        <v>-4.401097908295398</v>
      </c>
      <c r="AM15" s="73"/>
      <c r="AN15" s="74"/>
      <c r="AO15" s="74"/>
      <c r="AP15" s="74"/>
      <c r="AQ15" s="74"/>
      <c r="AR15" s="75">
        <v>-37.453900709219859</v>
      </c>
      <c r="AS15" s="73"/>
      <c r="AT15" s="74"/>
      <c r="AU15" s="74"/>
      <c r="AV15" s="74"/>
      <c r="AW15" s="74"/>
      <c r="AX15" s="75"/>
    </row>
    <row r="16" spans="2:50" s="17" customFormat="1">
      <c r="B16" s="27" t="s">
        <v>11</v>
      </c>
      <c r="C16" s="73"/>
      <c r="D16" s="74"/>
      <c r="E16" s="74"/>
      <c r="F16" s="74"/>
      <c r="G16" s="74"/>
      <c r="H16" s="75">
        <v>52.356400000000001</v>
      </c>
      <c r="I16" s="73"/>
      <c r="J16" s="74"/>
      <c r="K16" s="74"/>
      <c r="L16" s="74"/>
      <c r="M16" s="74"/>
      <c r="N16" s="75">
        <v>8.8111610000000002</v>
      </c>
      <c r="O16" s="73"/>
      <c r="P16" s="74"/>
      <c r="Q16" s="74"/>
      <c r="R16" s="74"/>
      <c r="S16" s="74"/>
      <c r="T16" s="75">
        <v>-3.6833040000000001</v>
      </c>
      <c r="U16" s="73"/>
      <c r="V16" s="74"/>
      <c r="W16" s="74"/>
      <c r="X16" s="74"/>
      <c r="Y16" s="74"/>
      <c r="Z16" s="75">
        <v>14.59835</v>
      </c>
      <c r="AA16" s="73"/>
      <c r="AB16" s="74"/>
      <c r="AC16" s="74"/>
      <c r="AD16" s="74"/>
      <c r="AE16" s="74"/>
      <c r="AF16" s="75">
        <v>165.70060000000001</v>
      </c>
      <c r="AG16" s="73"/>
      <c r="AH16" s="74"/>
      <c r="AI16" s="74"/>
      <c r="AJ16" s="74"/>
      <c r="AK16" s="74"/>
      <c r="AL16" s="75">
        <v>149.06630000000001</v>
      </c>
      <c r="AM16" s="73"/>
      <c r="AN16" s="74"/>
      <c r="AO16" s="74"/>
      <c r="AP16" s="74"/>
      <c r="AQ16" s="74"/>
      <c r="AR16" s="75">
        <v>-21.089829999999999</v>
      </c>
      <c r="AS16" s="73"/>
      <c r="AT16" s="74"/>
      <c r="AU16" s="74"/>
      <c r="AV16" s="74"/>
      <c r="AW16" s="74"/>
      <c r="AX16" s="75"/>
    </row>
    <row r="17" spans="2:50" s="15" customFormat="1">
      <c r="B17" s="28" t="s">
        <v>263</v>
      </c>
      <c r="C17" s="70">
        <v>111.88678</v>
      </c>
      <c r="D17" s="71">
        <v>118.80409</v>
      </c>
      <c r="E17" s="71">
        <v>61.393349999999998</v>
      </c>
      <c r="F17" s="71">
        <v>157.32262403999999</v>
      </c>
      <c r="G17" s="71">
        <v>157.32262403999999</v>
      </c>
      <c r="H17" s="72">
        <v>157.32262403999999</v>
      </c>
      <c r="I17" s="70">
        <v>0</v>
      </c>
      <c r="J17" s="71">
        <v>0</v>
      </c>
      <c r="K17" s="71">
        <v>0</v>
      </c>
      <c r="L17" s="71">
        <v>39.524286750000009</v>
      </c>
      <c r="M17" s="71">
        <v>39.524286750000009</v>
      </c>
      <c r="N17" s="72">
        <v>39.524286750000009</v>
      </c>
      <c r="O17" s="70">
        <v>0</v>
      </c>
      <c r="P17" s="71">
        <v>0</v>
      </c>
      <c r="Q17" s="71">
        <v>0</v>
      </c>
      <c r="R17" s="71">
        <v>53.460174600000002</v>
      </c>
      <c r="S17" s="71">
        <v>53.460174600000002</v>
      </c>
      <c r="T17" s="72">
        <v>53.460174600000002</v>
      </c>
      <c r="U17" s="70">
        <v>0</v>
      </c>
      <c r="V17" s="71">
        <v>36.489290000000004</v>
      </c>
      <c r="W17" s="71">
        <v>77.017150000000001</v>
      </c>
      <c r="X17" s="71">
        <v>136.90039999999999</v>
      </c>
      <c r="Y17" s="71">
        <v>136.90039999999999</v>
      </c>
      <c r="Z17" s="72">
        <v>136.90039999999999</v>
      </c>
      <c r="AA17" s="70">
        <v>214.94953000000001</v>
      </c>
      <c r="AB17" s="71">
        <v>255.83198999999999</v>
      </c>
      <c r="AC17" s="71">
        <v>170.43735999999998</v>
      </c>
      <c r="AD17" s="71">
        <v>843.06637999999998</v>
      </c>
      <c r="AE17" s="71">
        <v>843.06637999999998</v>
      </c>
      <c r="AF17" s="72">
        <v>843.06637999999998</v>
      </c>
      <c r="AG17" s="70">
        <v>0</v>
      </c>
      <c r="AH17" s="71">
        <v>0</v>
      </c>
      <c r="AI17" s="71">
        <v>56.011569999999999</v>
      </c>
      <c r="AJ17" s="71">
        <v>318.63850969999999</v>
      </c>
      <c r="AK17" s="71">
        <v>318.63850969999999</v>
      </c>
      <c r="AL17" s="72">
        <v>318.63850969999999</v>
      </c>
      <c r="AM17" s="70">
        <v>0</v>
      </c>
      <c r="AN17" s="71">
        <v>0</v>
      </c>
      <c r="AO17" s="71">
        <v>46.430699999999995</v>
      </c>
      <c r="AP17" s="71">
        <v>79.700361299999997</v>
      </c>
      <c r="AQ17" s="71">
        <v>79.700361299999997</v>
      </c>
      <c r="AR17" s="72">
        <v>79.700361299999997</v>
      </c>
      <c r="AS17" s="70">
        <f t="shared" ref="AS17:AX18" ca="1" si="21">SUMIF($B$8:$AR$59,AS$8,$B17:$AR17)</f>
        <v>326.83631000000003</v>
      </c>
      <c r="AT17" s="71">
        <f t="shared" ca="1" si="21"/>
        <v>411.12536999999998</v>
      </c>
      <c r="AU17" s="71">
        <f t="shared" ca="1" si="21"/>
        <v>411.29012999999998</v>
      </c>
      <c r="AV17" s="71">
        <f t="shared" ca="1" si="21"/>
        <v>1628.61273639</v>
      </c>
      <c r="AW17" s="71">
        <f t="shared" ca="1" si="21"/>
        <v>1628.61273639</v>
      </c>
      <c r="AX17" s="72">
        <f t="shared" ca="1" si="21"/>
        <v>1628.61273639</v>
      </c>
    </row>
    <row r="18" spans="2:50" s="17" customFormat="1">
      <c r="B18" s="27" t="s">
        <v>264</v>
      </c>
      <c r="C18" s="70">
        <f>C17/'Column Code'!$E$18</f>
        <v>1.3367596176821983</v>
      </c>
      <c r="D18" s="71">
        <f>D17/'Column Code'!$E$18</f>
        <v>1.4194037037037037</v>
      </c>
      <c r="E18" s="71">
        <f>E17/'Column Code'!$E$18</f>
        <v>0.73349283154121858</v>
      </c>
      <c r="F18" s="71">
        <f>F17/'Column Code'!$E$18</f>
        <v>1.8796012430107525</v>
      </c>
      <c r="G18" s="71">
        <f>G17/'Column Code'!$E$18</f>
        <v>1.8796012430107525</v>
      </c>
      <c r="H18" s="75">
        <f>H17/'Column Code'!$E$18</f>
        <v>1.8796012430107525</v>
      </c>
      <c r="I18" s="70">
        <f>I17/'Column Code'!$E$18</f>
        <v>0</v>
      </c>
      <c r="J18" s="71">
        <f>J17/'Column Code'!$E$18</f>
        <v>0</v>
      </c>
      <c r="K18" s="71">
        <f>K17/'Column Code'!$E$18</f>
        <v>0</v>
      </c>
      <c r="L18" s="71">
        <f>L17/'Column Code'!$E$18</f>
        <v>0.47221370071684599</v>
      </c>
      <c r="M18" s="71">
        <f>M17/'Column Code'!$E$18</f>
        <v>0.47221370071684599</v>
      </c>
      <c r="N18" s="75">
        <f>N17/'Column Code'!$E$18</f>
        <v>0.47221370071684599</v>
      </c>
      <c r="O18" s="70">
        <f>O17/'Column Code'!$E$18</f>
        <v>0</v>
      </c>
      <c r="P18" s="71">
        <f>P17/'Column Code'!$E$18</f>
        <v>0</v>
      </c>
      <c r="Q18" s="71">
        <f>Q17/'Column Code'!$E$18</f>
        <v>0</v>
      </c>
      <c r="R18" s="71">
        <f>R17/'Column Code'!$E$18</f>
        <v>0.63871176344086023</v>
      </c>
      <c r="S18" s="71">
        <f>S17/'Column Code'!$E$18</f>
        <v>0.63871176344086023</v>
      </c>
      <c r="T18" s="75">
        <f>T17/'Column Code'!$E$18</f>
        <v>0.63871176344086023</v>
      </c>
      <c r="U18" s="70">
        <f>U17/'Column Code'!$E$18</f>
        <v>0</v>
      </c>
      <c r="V18" s="71">
        <f>V17/'Column Code'!$E$18</f>
        <v>0.43595328554360818</v>
      </c>
      <c r="W18" s="71">
        <f>W17/'Column Code'!$E$18</f>
        <v>0.92015710872162482</v>
      </c>
      <c r="X18" s="71">
        <f>X17/'Column Code'!$E$18</f>
        <v>1.6356081242532854</v>
      </c>
      <c r="Y18" s="71">
        <f>Y17/'Column Code'!$E$18</f>
        <v>1.6356081242532854</v>
      </c>
      <c r="Z18" s="75">
        <f>Z17/'Column Code'!$E$18</f>
        <v>1.6356081242532854</v>
      </c>
      <c r="AA18" s="70">
        <f>AA17/'Column Code'!$E$18</f>
        <v>2.568094743130227</v>
      </c>
      <c r="AB18" s="71">
        <f>AB17/'Column Code'!$E$18</f>
        <v>3.0565351254480286</v>
      </c>
      <c r="AC18" s="71">
        <f>AC17/'Column Code'!$E$18</f>
        <v>2.0362886499402624</v>
      </c>
      <c r="AD18" s="71">
        <f>AD17/'Column Code'!$E$18</f>
        <v>10.072477658303464</v>
      </c>
      <c r="AE18" s="71">
        <f>AE17/'Column Code'!$E$18</f>
        <v>10.072477658303464</v>
      </c>
      <c r="AF18" s="75">
        <f>AF17/'Column Code'!$E$18</f>
        <v>10.072477658303464</v>
      </c>
      <c r="AG18" s="70">
        <f>AG17/'Column Code'!$E$18</f>
        <v>0</v>
      </c>
      <c r="AH18" s="71">
        <f>AH17/'Column Code'!$E$18</f>
        <v>0</v>
      </c>
      <c r="AI18" s="71">
        <f>AI17/'Column Code'!$E$18</f>
        <v>0.66919438470728787</v>
      </c>
      <c r="AJ18" s="71">
        <f>AJ17/'Column Code'!$E$18</f>
        <v>3.8069117048984467</v>
      </c>
      <c r="AK18" s="71">
        <f>AK17/'Column Code'!$E$18</f>
        <v>3.8069117048984467</v>
      </c>
      <c r="AL18" s="75">
        <f>AL17/'Column Code'!$E$18</f>
        <v>3.8069117048984467</v>
      </c>
      <c r="AM18" s="70">
        <f>AM17/'Column Code'!$E$18</f>
        <v>0</v>
      </c>
      <c r="AN18" s="71">
        <f>AN17/'Column Code'!$E$18</f>
        <v>0</v>
      </c>
      <c r="AO18" s="71">
        <f>AO17/'Column Code'!$E$18</f>
        <v>0.55472759856630816</v>
      </c>
      <c r="AP18" s="71">
        <f>AP17/'Column Code'!$E$18</f>
        <v>0.95221459139784936</v>
      </c>
      <c r="AQ18" s="71">
        <f>AQ17/'Column Code'!$E$18</f>
        <v>0.95221459139784936</v>
      </c>
      <c r="AR18" s="75">
        <f>AR17/'Column Code'!$E$18</f>
        <v>0.95221459139784936</v>
      </c>
      <c r="AS18" s="70">
        <f t="shared" ca="1" si="21"/>
        <v>3.9048543608124255</v>
      </c>
      <c r="AT18" s="71">
        <f t="shared" ca="1" si="21"/>
        <v>4.9118921146953403</v>
      </c>
      <c r="AU18" s="71">
        <f t="shared" ca="1" si="21"/>
        <v>4.9138605734767014</v>
      </c>
      <c r="AV18" s="71">
        <f t="shared" ca="1" si="21"/>
        <v>19.457738786021501</v>
      </c>
      <c r="AW18" s="71">
        <f t="shared" ca="1" si="21"/>
        <v>19.457738786021501</v>
      </c>
      <c r="AX18" s="75">
        <f t="shared" ca="1" si="21"/>
        <v>19.457738786021501</v>
      </c>
    </row>
    <row r="19" spans="2:50" s="17" customFormat="1">
      <c r="B19" s="27" t="s">
        <v>241</v>
      </c>
      <c r="C19" s="70"/>
      <c r="D19" s="71"/>
      <c r="E19" s="71"/>
      <c r="F19" s="71"/>
      <c r="G19" s="71"/>
      <c r="H19" s="72">
        <v>33.6937</v>
      </c>
      <c r="I19" s="70"/>
      <c r="J19" s="71"/>
      <c r="K19" s="71"/>
      <c r="L19" s="71"/>
      <c r="M19" s="71"/>
      <c r="N19" s="72">
        <v>65.715000000000003</v>
      </c>
      <c r="O19" s="70"/>
      <c r="P19" s="71"/>
      <c r="Q19" s="71"/>
      <c r="R19" s="71"/>
      <c r="S19" s="71"/>
      <c r="T19" s="72">
        <v>79.305999999999997</v>
      </c>
      <c r="U19" s="70"/>
      <c r="V19" s="71"/>
      <c r="W19" s="71"/>
      <c r="X19" s="71"/>
      <c r="Y19" s="71"/>
      <c r="Z19" s="72">
        <v>56</v>
      </c>
      <c r="AA19" s="70"/>
      <c r="AB19" s="71"/>
      <c r="AC19" s="71"/>
      <c r="AD19" s="71"/>
      <c r="AE19" s="71"/>
      <c r="AF19" s="72">
        <v>59.8</v>
      </c>
      <c r="AG19" s="70"/>
      <c r="AH19" s="71"/>
      <c r="AI19" s="71"/>
      <c r="AJ19" s="71"/>
      <c r="AK19" s="71"/>
      <c r="AL19" s="72">
        <v>58.141999999999996</v>
      </c>
      <c r="AM19" s="70"/>
      <c r="AN19" s="71"/>
      <c r="AO19" s="71"/>
      <c r="AP19" s="71"/>
      <c r="AQ19" s="71"/>
      <c r="AR19" s="72">
        <v>176.77799999999999</v>
      </c>
      <c r="AS19" s="70"/>
      <c r="AT19" s="71"/>
      <c r="AU19" s="71"/>
      <c r="AV19" s="71"/>
      <c r="AW19" s="71"/>
      <c r="AX19" s="72"/>
    </row>
    <row r="20" spans="2:50" s="17" customFormat="1">
      <c r="B20" s="27" t="s">
        <v>240</v>
      </c>
      <c r="C20" s="73"/>
      <c r="D20" s="74"/>
      <c r="E20" s="74"/>
      <c r="F20" s="74"/>
      <c r="G20" s="74"/>
      <c r="H20" s="75">
        <v>14.719962246117085</v>
      </c>
      <c r="I20" s="73"/>
      <c r="J20" s="74"/>
      <c r="K20" s="74"/>
      <c r="L20" s="74"/>
      <c r="M20" s="74"/>
      <c r="N20" s="75">
        <v>1.8118246356033452</v>
      </c>
      <c r="O20" s="73"/>
      <c r="P20" s="74"/>
      <c r="Q20" s="74"/>
      <c r="R20" s="74"/>
      <c r="S20" s="74"/>
      <c r="T20" s="75">
        <v>5.6998075029868573</v>
      </c>
      <c r="U20" s="73"/>
      <c r="V20" s="74"/>
      <c r="W20" s="74"/>
      <c r="X20" s="74"/>
      <c r="Y20" s="74"/>
      <c r="Z20" s="75">
        <v>18.513098685782555</v>
      </c>
      <c r="AA20" s="73"/>
      <c r="AB20" s="74"/>
      <c r="AC20" s="74"/>
      <c r="AD20" s="74"/>
      <c r="AE20" s="74"/>
      <c r="AF20" s="75">
        <v>92.743872688172033</v>
      </c>
      <c r="AG20" s="73"/>
      <c r="AH20" s="74"/>
      <c r="AI20" s="74"/>
      <c r="AJ20" s="74"/>
      <c r="AK20" s="74"/>
      <c r="AL20" s="75">
        <v>26.264214002389483</v>
      </c>
      <c r="AM20" s="73"/>
      <c r="AN20" s="74"/>
      <c r="AO20" s="74"/>
      <c r="AP20" s="74"/>
      <c r="AQ20" s="74"/>
      <c r="AR20" s="75">
        <v>3.7309768697729986</v>
      </c>
      <c r="AS20" s="73"/>
      <c r="AT20" s="74"/>
      <c r="AU20" s="74"/>
      <c r="AV20" s="74"/>
      <c r="AW20" s="74"/>
      <c r="AX20" s="75"/>
    </row>
    <row r="21" spans="2:50" s="5" customFormat="1" ht="12.75" hidden="1">
      <c r="B21" s="30" t="s">
        <v>41</v>
      </c>
      <c r="C21" s="66"/>
      <c r="D21" s="67"/>
      <c r="E21" s="67"/>
      <c r="F21" s="67"/>
      <c r="G21" s="67"/>
      <c r="H21" s="68"/>
      <c r="I21" s="66"/>
      <c r="J21" s="67"/>
      <c r="K21" s="67"/>
      <c r="L21" s="67"/>
      <c r="M21" s="67"/>
      <c r="N21" s="68"/>
      <c r="O21" s="66"/>
      <c r="P21" s="67"/>
      <c r="Q21" s="67"/>
      <c r="R21" s="67"/>
      <c r="S21" s="67"/>
      <c r="T21" s="68"/>
      <c r="U21" s="66"/>
      <c r="V21" s="67"/>
      <c r="W21" s="67"/>
      <c r="X21" s="67"/>
      <c r="Y21" s="67"/>
      <c r="Z21" s="68"/>
      <c r="AA21" s="66"/>
      <c r="AB21" s="67"/>
      <c r="AC21" s="67"/>
      <c r="AD21" s="67"/>
      <c r="AE21" s="67"/>
      <c r="AF21" s="68"/>
      <c r="AG21" s="66"/>
      <c r="AH21" s="67"/>
      <c r="AI21" s="67"/>
      <c r="AJ21" s="67"/>
      <c r="AK21" s="67"/>
      <c r="AL21" s="68"/>
      <c r="AM21" s="66"/>
      <c r="AN21" s="67"/>
      <c r="AO21" s="67"/>
      <c r="AP21" s="67"/>
      <c r="AQ21" s="67"/>
      <c r="AR21" s="68"/>
      <c r="AS21" s="66"/>
      <c r="AT21" s="67"/>
      <c r="AU21" s="67"/>
      <c r="AV21" s="67"/>
      <c r="AW21" s="67"/>
      <c r="AX21" s="68"/>
    </row>
    <row r="22" spans="2:50" hidden="1">
      <c r="B22" s="24" t="s">
        <v>262</v>
      </c>
      <c r="C22" s="81"/>
      <c r="D22" s="82"/>
      <c r="E22" s="82"/>
      <c r="F22" s="82"/>
      <c r="G22" s="82"/>
      <c r="H22" s="75">
        <v>39.869999999999997</v>
      </c>
      <c r="I22" s="81"/>
      <c r="J22" s="82"/>
      <c r="K22" s="82"/>
      <c r="L22" s="82"/>
      <c r="M22" s="82"/>
      <c r="N22" s="75">
        <v>50.87</v>
      </c>
      <c r="O22" s="81"/>
      <c r="P22" s="82"/>
      <c r="Q22" s="82"/>
      <c r="R22" s="82"/>
      <c r="S22" s="82"/>
      <c r="T22" s="75">
        <v>66.66</v>
      </c>
      <c r="U22" s="81"/>
      <c r="V22" s="82"/>
      <c r="W22" s="82"/>
      <c r="X22" s="82"/>
      <c r="Y22" s="82"/>
      <c r="Z22" s="75">
        <v>42.41</v>
      </c>
      <c r="AA22" s="81"/>
      <c r="AB22" s="82"/>
      <c r="AC22" s="82"/>
      <c r="AD22" s="82"/>
      <c r="AE22" s="82"/>
      <c r="AF22" s="75">
        <v>33.24</v>
      </c>
      <c r="AG22" s="81"/>
      <c r="AH22" s="82"/>
      <c r="AI22" s="82"/>
      <c r="AJ22" s="82"/>
      <c r="AK22" s="82"/>
      <c r="AL22" s="75">
        <v>57.83</v>
      </c>
      <c r="AM22" s="81"/>
      <c r="AN22" s="82"/>
      <c r="AO22" s="82"/>
      <c r="AP22" s="82"/>
      <c r="AQ22" s="82"/>
      <c r="AR22" s="75">
        <v>46.89</v>
      </c>
      <c r="AS22" s="81"/>
      <c r="AT22" s="82"/>
      <c r="AU22" s="82"/>
      <c r="AV22" s="82"/>
      <c r="AW22" s="82"/>
      <c r="AX22" s="75"/>
    </row>
    <row r="23" spans="2:50" hidden="1">
      <c r="B23" s="24" t="s">
        <v>14</v>
      </c>
      <c r="C23" s="81"/>
      <c r="D23" s="82"/>
      <c r="E23" s="82"/>
      <c r="F23" s="82"/>
      <c r="G23" s="82"/>
      <c r="H23" s="75">
        <v>28.42</v>
      </c>
      <c r="I23" s="81"/>
      <c r="J23" s="82"/>
      <c r="K23" s="82"/>
      <c r="L23" s="82"/>
      <c r="M23" s="82"/>
      <c r="N23" s="75">
        <v>2.56</v>
      </c>
      <c r="O23" s="81"/>
      <c r="P23" s="82"/>
      <c r="Q23" s="82"/>
      <c r="R23" s="82"/>
      <c r="S23" s="82"/>
      <c r="T23" s="75">
        <v>5.14</v>
      </c>
      <c r="U23" s="81"/>
      <c r="V23" s="82"/>
      <c r="W23" s="82"/>
      <c r="X23" s="82"/>
      <c r="Y23" s="82"/>
      <c r="Z23" s="75">
        <v>14.95</v>
      </c>
      <c r="AA23" s="81"/>
      <c r="AB23" s="82"/>
      <c r="AC23" s="82"/>
      <c r="AD23" s="82"/>
      <c r="AE23" s="82"/>
      <c r="AF23" s="75">
        <v>19.329999999999998</v>
      </c>
      <c r="AG23" s="81"/>
      <c r="AH23" s="82"/>
      <c r="AI23" s="82"/>
      <c r="AJ23" s="82"/>
      <c r="AK23" s="82"/>
      <c r="AL23" s="75">
        <v>14.27</v>
      </c>
      <c r="AM23" s="81"/>
      <c r="AN23" s="82"/>
      <c r="AO23" s="82"/>
      <c r="AP23" s="82"/>
      <c r="AQ23" s="82"/>
      <c r="AR23" s="75">
        <v>10.44</v>
      </c>
      <c r="AS23" s="81"/>
      <c r="AT23" s="82"/>
      <c r="AU23" s="82"/>
      <c r="AV23" s="82"/>
      <c r="AW23" s="82"/>
      <c r="AX23" s="75"/>
    </row>
    <row r="24" spans="2:50" hidden="1">
      <c r="B24" s="24" t="s">
        <v>42</v>
      </c>
      <c r="C24" s="81"/>
      <c r="D24" s="82"/>
      <c r="E24" s="82"/>
      <c r="F24" s="82"/>
      <c r="G24" s="82"/>
      <c r="H24" s="75">
        <v>15.729999999999997</v>
      </c>
      <c r="I24" s="81"/>
      <c r="J24" s="82"/>
      <c r="K24" s="82"/>
      <c r="L24" s="82"/>
      <c r="M24" s="82"/>
      <c r="N24" s="75">
        <v>23.19</v>
      </c>
      <c r="O24" s="81"/>
      <c r="P24" s="82"/>
      <c r="Q24" s="82"/>
      <c r="R24" s="82"/>
      <c r="S24" s="82"/>
      <c r="T24" s="75">
        <v>17.439999999999998</v>
      </c>
      <c r="U24" s="81"/>
      <c r="V24" s="82"/>
      <c r="W24" s="82"/>
      <c r="X24" s="82"/>
      <c r="Y24" s="82"/>
      <c r="Z24" s="75">
        <v>8.52</v>
      </c>
      <c r="AA24" s="81"/>
      <c r="AB24" s="82"/>
      <c r="AC24" s="82"/>
      <c r="AD24" s="82"/>
      <c r="AE24" s="82"/>
      <c r="AF24" s="75">
        <v>26.08</v>
      </c>
      <c r="AG24" s="81"/>
      <c r="AH24" s="82"/>
      <c r="AI24" s="82"/>
      <c r="AJ24" s="82"/>
      <c r="AK24" s="82"/>
      <c r="AL24" s="75">
        <v>17.860000000000003</v>
      </c>
      <c r="AM24" s="81"/>
      <c r="AN24" s="82"/>
      <c r="AO24" s="82"/>
      <c r="AP24" s="82"/>
      <c r="AQ24" s="82"/>
      <c r="AR24" s="75">
        <v>6.4500000000000011</v>
      </c>
      <c r="AS24" s="81"/>
      <c r="AT24" s="82"/>
      <c r="AU24" s="82"/>
      <c r="AV24" s="82"/>
      <c r="AW24" s="82"/>
      <c r="AX24" s="75"/>
    </row>
    <row r="25" spans="2:50" s="5" customFormat="1" ht="12.75">
      <c r="B25" s="30" t="s">
        <v>43</v>
      </c>
      <c r="C25" s="66"/>
      <c r="D25" s="67"/>
      <c r="E25" s="67"/>
      <c r="F25" s="67"/>
      <c r="G25" s="67"/>
      <c r="H25" s="68"/>
      <c r="I25" s="66"/>
      <c r="J25" s="67"/>
      <c r="K25" s="67"/>
      <c r="L25" s="67"/>
      <c r="M25" s="67"/>
      <c r="N25" s="68"/>
      <c r="O25" s="66"/>
      <c r="P25" s="67"/>
      <c r="Q25" s="67"/>
      <c r="R25" s="67"/>
      <c r="S25" s="67"/>
      <c r="T25" s="68"/>
      <c r="U25" s="66"/>
      <c r="V25" s="67"/>
      <c r="W25" s="67"/>
      <c r="X25" s="67"/>
      <c r="Y25" s="67"/>
      <c r="Z25" s="68"/>
      <c r="AA25" s="66"/>
      <c r="AB25" s="67"/>
      <c r="AC25" s="67"/>
      <c r="AD25" s="67"/>
      <c r="AE25" s="67"/>
      <c r="AF25" s="68"/>
      <c r="AG25" s="66"/>
      <c r="AH25" s="67"/>
      <c r="AI25" s="67"/>
      <c r="AJ25" s="67"/>
      <c r="AK25" s="67"/>
      <c r="AL25" s="68"/>
      <c r="AM25" s="66"/>
      <c r="AN25" s="67"/>
      <c r="AO25" s="67"/>
      <c r="AP25" s="67"/>
      <c r="AQ25" s="67"/>
      <c r="AR25" s="68"/>
      <c r="AS25" s="66"/>
      <c r="AT25" s="67"/>
      <c r="AU25" s="67"/>
      <c r="AV25" s="67"/>
      <c r="AW25" s="67"/>
      <c r="AX25" s="68"/>
    </row>
    <row r="26" spans="2:50" s="15" customFormat="1">
      <c r="B26" s="28" t="s">
        <v>2</v>
      </c>
      <c r="C26" s="83">
        <v>30305.201000000001</v>
      </c>
      <c r="D26" s="84">
        <v>42063.972999999998</v>
      </c>
      <c r="E26" s="84">
        <v>69270.951000000001</v>
      </c>
      <c r="F26" s="84">
        <v>67292.688999999998</v>
      </c>
      <c r="G26" s="84">
        <v>84617.598583027648</v>
      </c>
      <c r="H26" s="72">
        <v>102225.73419639897</v>
      </c>
      <c r="I26" s="83">
        <v>6904.7</v>
      </c>
      <c r="J26" s="84">
        <v>8407.1</v>
      </c>
      <c r="K26" s="84">
        <v>9447.19</v>
      </c>
      <c r="L26" s="84">
        <v>8671.68</v>
      </c>
      <c r="M26" s="84">
        <v>10301.097199999998</v>
      </c>
      <c r="N26" s="72">
        <v>13391.426359999998</v>
      </c>
      <c r="O26" s="83">
        <v>6280.3</v>
      </c>
      <c r="P26" s="84">
        <v>7205.4000000000005</v>
      </c>
      <c r="Q26" s="84">
        <v>8320.3000000000011</v>
      </c>
      <c r="R26" s="84">
        <v>11918.710000000001</v>
      </c>
      <c r="S26" s="84">
        <v>15944.145399999998</v>
      </c>
      <c r="T26" s="72">
        <v>21205.52</v>
      </c>
      <c r="U26" s="83">
        <v>2239.5</v>
      </c>
      <c r="V26" s="84">
        <v>3108.5</v>
      </c>
      <c r="W26" s="84">
        <v>4534.5</v>
      </c>
      <c r="X26" s="84">
        <v>5198</v>
      </c>
      <c r="Y26" s="84">
        <v>6449.5740000000005</v>
      </c>
      <c r="Z26" s="72">
        <v>8681.5586600000006</v>
      </c>
      <c r="AA26" s="83">
        <v>64481.700000000004</v>
      </c>
      <c r="AB26" s="84">
        <v>106970.8</v>
      </c>
      <c r="AC26" s="84">
        <v>121920.1</v>
      </c>
      <c r="AD26" s="84">
        <v>176909</v>
      </c>
      <c r="AE26" s="84">
        <v>333818.19004999998</v>
      </c>
      <c r="AF26" s="72">
        <v>434813.96488494996</v>
      </c>
      <c r="AG26" s="83">
        <v>4206.2700000000004</v>
      </c>
      <c r="AH26" s="84">
        <v>7062.49</v>
      </c>
      <c r="AI26" s="84">
        <v>11261.14</v>
      </c>
      <c r="AJ26" s="84">
        <v>18046.189999999999</v>
      </c>
      <c r="AK26" s="84">
        <v>30507.111200000003</v>
      </c>
      <c r="AL26" s="72">
        <v>47286.022360000003</v>
      </c>
      <c r="AM26" s="83">
        <v>8857.9</v>
      </c>
      <c r="AN26" s="84">
        <v>12666.499999999998</v>
      </c>
      <c r="AO26" s="84">
        <v>20483.879999999997</v>
      </c>
      <c r="AP26" s="84">
        <v>31538.400000000001</v>
      </c>
      <c r="AQ26" s="84">
        <v>45765.723100000032</v>
      </c>
      <c r="AR26" s="72">
        <v>61783.72618500005</v>
      </c>
      <c r="AS26" s="83">
        <f t="shared" ref="AS26:AX26" ca="1" si="22">SUMIF($B$8:$AR$59,AS$8,$B26:$AR26)</f>
        <v>123275.57100000001</v>
      </c>
      <c r="AT26" s="84">
        <f t="shared" ca="1" si="22"/>
        <v>187484.76299999998</v>
      </c>
      <c r="AU26" s="84">
        <f t="shared" ca="1" si="22"/>
        <v>245238.06100000005</v>
      </c>
      <c r="AV26" s="84">
        <f t="shared" ca="1" si="22"/>
        <v>319574.66900000005</v>
      </c>
      <c r="AW26" s="84">
        <f t="shared" ca="1" si="22"/>
        <v>527403.43953302759</v>
      </c>
      <c r="AX26" s="72">
        <f t="shared" ca="1" si="22"/>
        <v>689387.95264634909</v>
      </c>
    </row>
    <row r="27" spans="2:50" s="17" customFormat="1">
      <c r="B27" s="89" t="s">
        <v>35</v>
      </c>
      <c r="C27" s="85"/>
      <c r="D27" s="86">
        <f t="shared" ref="D27:H27" si="23">IF(AND(C26&lt;0,D26&gt;0),"LP",IF(AND(C26&gt;0,D26&lt;0),"PL",IF(OR(C26&lt;0,D26&lt;0),"Loss",IF(ISERROR((+D26/C26-1)*100),"NA",(+D26/C26-1)*100))))</f>
        <v>38.801168155921474</v>
      </c>
      <c r="E27" s="86">
        <f t="shared" si="23"/>
        <v>64.680000626664551</v>
      </c>
      <c r="F27" s="86">
        <f t="shared" si="23"/>
        <v>-2.8558320211310551</v>
      </c>
      <c r="G27" s="86">
        <f t="shared" si="23"/>
        <v>25.745604523290268</v>
      </c>
      <c r="H27" s="87">
        <f t="shared" si="23"/>
        <v>20.809070344975634</v>
      </c>
      <c r="I27" s="85"/>
      <c r="J27" s="86">
        <f t="shared" ref="J27" si="24">IF(AND(I26&lt;0,J26&gt;0),"LP",IF(AND(I26&gt;0,J26&lt;0),"PL",IF(OR(I26&lt;0,J26&lt;0),"Loss",IF(ISERROR((+J26/I26-1)*100),"NA",(+J26/I26-1)*100))))</f>
        <v>21.75909163323535</v>
      </c>
      <c r="K27" s="86">
        <f t="shared" ref="K27" si="25">IF(AND(J26&lt;0,K26&gt;0),"LP",IF(AND(J26&gt;0,K26&lt;0),"PL",IF(OR(J26&lt;0,K26&lt;0),"Loss",IF(ISERROR((+K26/J26-1)*100),"NA",(+K26/J26-1)*100))))</f>
        <v>12.371566889890694</v>
      </c>
      <c r="L27" s="86">
        <f t="shared" ref="L27" si="26">IF(AND(K26&lt;0,L26&gt;0),"LP",IF(AND(K26&gt;0,L26&lt;0),"PL",IF(OR(K26&lt;0,L26&lt;0),"Loss",IF(ISERROR((+L26/K26-1)*100),"NA",(+L26/K26-1)*100))))</f>
        <v>-8.2088959785925795</v>
      </c>
      <c r="M27" s="86">
        <f t="shared" ref="M27" si="27">IF(AND(L26&lt;0,M26&gt;0),"LP",IF(AND(L26&gt;0,M26&lt;0),"PL",IF(OR(L26&lt;0,M26&lt;0),"Loss",IF(ISERROR((+M26/L26-1)*100),"NA",(+M26/L26-1)*100))))</f>
        <v>18.79009834311227</v>
      </c>
      <c r="N27" s="87">
        <f t="shared" ref="N27" si="28">IF(AND(M26&lt;0,N26&gt;0),"LP",IF(AND(M26&gt;0,N26&lt;0),"PL",IF(OR(M26&lt;0,N26&lt;0),"Loss",IF(ISERROR((+N26/M26-1)*100),"NA",(+N26/M26-1)*100))))</f>
        <v>30.000000000000004</v>
      </c>
      <c r="O27" s="85"/>
      <c r="P27" s="86">
        <f t="shared" ref="P27:T27" si="29">IF(AND(O26&lt;0,P26&gt;0),"LP",IF(AND(O26&gt;0,P26&lt;0),"PL",IF(OR(O26&lt;0,P26&lt;0),"Loss",IF(ISERROR((+P26/O26-1)*100),"NA",(+P26/O26-1)*100))))</f>
        <v>14.730188048341653</v>
      </c>
      <c r="Q27" s="86">
        <f t="shared" si="29"/>
        <v>15.473117384184087</v>
      </c>
      <c r="R27" s="86">
        <f t="shared" si="29"/>
        <v>43.248560749011446</v>
      </c>
      <c r="S27" s="86">
        <f t="shared" si="29"/>
        <v>33.774086289539682</v>
      </c>
      <c r="T27" s="87">
        <f t="shared" si="29"/>
        <v>32.998787128471641</v>
      </c>
      <c r="U27" s="85"/>
      <c r="V27" s="86">
        <f t="shared" ref="V27:Z27" si="30">IF(AND(U26&lt;0,V26&gt;0),"LP",IF(AND(U26&gt;0,V26&lt;0),"PL",IF(OR(U26&lt;0,V26&lt;0),"Loss",IF(ISERROR((+V26/U26-1)*100),"NA",(+V26/U26-1)*100))))</f>
        <v>38.803304308997546</v>
      </c>
      <c r="W27" s="86">
        <f t="shared" si="30"/>
        <v>45.874215859739429</v>
      </c>
      <c r="X27" s="86">
        <f t="shared" si="30"/>
        <v>14.63226375565112</v>
      </c>
      <c r="Y27" s="86">
        <f t="shared" si="30"/>
        <v>24.077991535205868</v>
      </c>
      <c r="Z27" s="87">
        <f t="shared" si="30"/>
        <v>34.606698985080264</v>
      </c>
      <c r="AA27" s="85"/>
      <c r="AB27" s="86">
        <f t="shared" ref="AB27" si="31">IF(AND(AA26&lt;0,AB26&gt;0),"LP",IF(AND(AA26&gt;0,AB26&lt;0),"PL",IF(OR(AA26&lt;0,AB26&lt;0),"Loss",IF(ISERROR((+AB26/AA26-1)*100),"NA",(+AB26/AA26-1)*100))))</f>
        <v>65.893268942971403</v>
      </c>
      <c r="AC27" s="86">
        <f t="shared" ref="AC27" si="32">IF(AND(AB26&lt;0,AC26&gt;0),"LP",IF(AND(AB26&gt;0,AC26&lt;0),"PL",IF(OR(AB26&lt;0,AC26&lt;0),"Loss",IF(ISERROR((+AC26/AB26-1)*100),"NA",(+AC26/AB26-1)*100))))</f>
        <v>13.975122182876088</v>
      </c>
      <c r="AD27" s="86">
        <f t="shared" ref="AD27" si="33">IF(AND(AC26&lt;0,AD26&gt;0),"LP",IF(AND(AC26&gt;0,AD26&lt;0),"PL",IF(OR(AC26&lt;0,AD26&lt;0),"Loss",IF(ISERROR((+AD26/AC26-1)*100),"NA",(+AD26/AC26-1)*100))))</f>
        <v>45.102407232277521</v>
      </c>
      <c r="AE27" s="86">
        <f t="shared" ref="AE27" si="34">IF(AND(AD26&lt;0,AE26&gt;0),"LP",IF(AND(AD26&gt;0,AE26&lt;0),"PL",IF(OR(AD26&lt;0,AE26&lt;0),"Loss",IF(ISERROR((+AE26/AD26-1)*100),"NA",(+AE26/AD26-1)*100))))</f>
        <v>88.694860097564259</v>
      </c>
      <c r="AF27" s="87">
        <f t="shared" ref="AF27" si="35">IF(AND(AE26&lt;0,AF26&gt;0),"LP",IF(AND(AE26&gt;0,AF26&lt;0),"PL",IF(OR(AE26&lt;0,AF26&lt;0),"Loss",IF(ISERROR((+AF26/AE26-1)*100),"NA",(+AF26/AE26-1)*100))))</f>
        <v>30.25472483084959</v>
      </c>
      <c r="AG27" s="85"/>
      <c r="AH27" s="86">
        <f t="shared" ref="AH27:AL27" si="36">IF(AND(AG26&lt;0,AH26&gt;0),"LP",IF(AND(AG26&gt;0,AH26&lt;0),"PL",IF(OR(AG26&lt;0,AH26&lt;0),"Loss",IF(ISERROR((+AH26/AG26-1)*100),"NA",(+AH26/AG26-1)*100))))</f>
        <v>67.903867321878991</v>
      </c>
      <c r="AI27" s="86">
        <f t="shared" si="36"/>
        <v>59.449995681409803</v>
      </c>
      <c r="AJ27" s="86">
        <f t="shared" si="36"/>
        <v>60.251892792381589</v>
      </c>
      <c r="AK27" s="86">
        <f t="shared" si="36"/>
        <v>69.050149643775256</v>
      </c>
      <c r="AL27" s="87">
        <f t="shared" si="36"/>
        <v>55.000000000000007</v>
      </c>
      <c r="AM27" s="85"/>
      <c r="AN27" s="86">
        <f t="shared" ref="AN27:AR27" si="37">IF(AND(AM26&lt;0,AN26&gt;0),"LP",IF(AND(AM26&gt;0,AN26&lt;0),"PL",IF(OR(AM26&lt;0,AN26&lt;0),"Loss",IF(ISERROR((+AN26/AM26-1)*100),"NA",(+AN26/AM26-1)*100))))</f>
        <v>42.996647060815761</v>
      </c>
      <c r="AO27" s="86">
        <f t="shared" si="37"/>
        <v>61.716969960131053</v>
      </c>
      <c r="AP27" s="86">
        <f t="shared" si="37"/>
        <v>53.966924235057064</v>
      </c>
      <c r="AQ27" s="86">
        <f t="shared" si="37"/>
        <v>45.111112485097628</v>
      </c>
      <c r="AR27" s="87">
        <f t="shared" si="37"/>
        <v>35.000000000000007</v>
      </c>
      <c r="AS27" s="85"/>
      <c r="AT27" s="86">
        <f t="shared" ref="AT27:AX27" ca="1" si="38">IF(AND(AS26&lt;0,AT26&gt;0),"LP",IF(AND(AS26&gt;0,AT26&lt;0),"PL",IF(OR(AS26&lt;0,AT26&lt;0),"Loss",IF(ISERROR((+AT26/AS26-1)*100),"NA",(+AT26/AS26-1)*100))))</f>
        <v>52.08590110687863</v>
      </c>
      <c r="AU27" s="86">
        <f t="shared" ca="1" si="38"/>
        <v>30.804262210897669</v>
      </c>
      <c r="AV27" s="86">
        <f t="shared" ca="1" si="38"/>
        <v>30.312019144532385</v>
      </c>
      <c r="AW27" s="86">
        <f t="shared" ca="1" si="38"/>
        <v>65.032929920058052</v>
      </c>
      <c r="AX27" s="87">
        <f t="shared" ca="1" si="38"/>
        <v>30.713586785999247</v>
      </c>
    </row>
    <row r="28" spans="2:50" s="15" customFormat="1">
      <c r="B28" s="28" t="s">
        <v>3</v>
      </c>
      <c r="C28" s="83">
        <v>2202.8789999999972</v>
      </c>
      <c r="D28" s="84">
        <v>2753.8269999999975</v>
      </c>
      <c r="E28" s="84">
        <v>4179.3320000000094</v>
      </c>
      <c r="F28" s="84">
        <v>4918.8179999999993</v>
      </c>
      <c r="G28" s="84">
        <v>6260.0238578711142</v>
      </c>
      <c r="H28" s="72">
        <v>8365.6594790894596</v>
      </c>
      <c r="I28" s="83">
        <v>661.5</v>
      </c>
      <c r="J28" s="84">
        <v>975.30000000000109</v>
      </c>
      <c r="K28" s="84">
        <v>1127.9000000000015</v>
      </c>
      <c r="L28" s="84">
        <v>625.59999999999945</v>
      </c>
      <c r="M28" s="84">
        <v>796.74994399999377</v>
      </c>
      <c r="N28" s="72">
        <v>1473.0568996000002</v>
      </c>
      <c r="O28" s="83">
        <v>459.50000000000091</v>
      </c>
      <c r="P28" s="84">
        <v>840.10000000000127</v>
      </c>
      <c r="Q28" s="84">
        <v>877.90000000000146</v>
      </c>
      <c r="R28" s="84">
        <v>1110.1200000000008</v>
      </c>
      <c r="S28" s="84">
        <v>1706.8564907999953</v>
      </c>
      <c r="T28" s="72">
        <v>2502.2513599999984</v>
      </c>
      <c r="U28" s="83">
        <v>919.89999999999986</v>
      </c>
      <c r="V28" s="84">
        <v>1410.4</v>
      </c>
      <c r="W28" s="84">
        <v>1718.1</v>
      </c>
      <c r="X28" s="84">
        <v>2216.5000000000005</v>
      </c>
      <c r="Y28" s="84">
        <v>2737.0842631535443</v>
      </c>
      <c r="Z28" s="72">
        <v>3689.6624305000005</v>
      </c>
      <c r="AA28" s="83">
        <v>2865.9000000000015</v>
      </c>
      <c r="AB28" s="84">
        <v>3791.1000000000058</v>
      </c>
      <c r="AC28" s="84">
        <v>5127.5000000000146</v>
      </c>
      <c r="AD28" s="84">
        <v>6976.2999999999884</v>
      </c>
      <c r="AE28" s="84">
        <v>13137.814925771148</v>
      </c>
      <c r="AF28" s="72">
        <v>17531.045126243553</v>
      </c>
      <c r="AG28" s="83">
        <v>408.91000000000031</v>
      </c>
      <c r="AH28" s="84">
        <v>936.71</v>
      </c>
      <c r="AI28" s="84">
        <v>1683.1799999999985</v>
      </c>
      <c r="AJ28" s="84">
        <v>2541.6800000000003</v>
      </c>
      <c r="AK28" s="84">
        <v>4623.8006787732011</v>
      </c>
      <c r="AL28" s="72">
        <v>7471.1915328799951</v>
      </c>
      <c r="AM28" s="83">
        <v>1016.1999999999989</v>
      </c>
      <c r="AN28" s="84">
        <v>1286.9000000000015</v>
      </c>
      <c r="AO28" s="84">
        <v>1877.6899999999987</v>
      </c>
      <c r="AP28" s="84">
        <v>1983.9199999999946</v>
      </c>
      <c r="AQ28" s="84">
        <v>2923.4121824000322</v>
      </c>
      <c r="AR28" s="72">
        <v>4324.8608329500057</v>
      </c>
      <c r="AS28" s="83">
        <f t="shared" ref="AS28:AX28" ca="1" si="39">SUMIF($B$8:$AR$59,AS$8,$B28:$AR28)</f>
        <v>8534.7889999999989</v>
      </c>
      <c r="AT28" s="84">
        <f t="shared" ca="1" si="39"/>
        <v>11994.337000000007</v>
      </c>
      <c r="AU28" s="84">
        <f t="shared" ca="1" si="39"/>
        <v>16591.602000000024</v>
      </c>
      <c r="AV28" s="84">
        <f t="shared" ca="1" si="39"/>
        <v>20372.937999999984</v>
      </c>
      <c r="AW28" s="84">
        <f t="shared" ca="1" si="39"/>
        <v>32185.74234276903</v>
      </c>
      <c r="AX28" s="72">
        <f t="shared" ca="1" si="39"/>
        <v>45357.727661263016</v>
      </c>
    </row>
    <row r="29" spans="2:50" s="17" customFormat="1">
      <c r="B29" s="88" t="s">
        <v>35</v>
      </c>
      <c r="C29" s="85"/>
      <c r="D29" s="86">
        <f t="shared" ref="D29:H29" si="40">IF(AND(C28&lt;0,D28&gt;0),"LP",IF(AND(C28&gt;0,D28&lt;0),"PL",IF(OR(C28&lt;0,D28&lt;0),"Loss",IF(ISERROR((+D28/C28-1)*100),"NA",(+D28/C28-1)*100))))</f>
        <v>25.010361440642036</v>
      </c>
      <c r="E29" s="86">
        <f t="shared" si="40"/>
        <v>51.764508082752236</v>
      </c>
      <c r="F29" s="86">
        <f t="shared" si="40"/>
        <v>17.693880266032668</v>
      </c>
      <c r="G29" s="86">
        <f t="shared" si="40"/>
        <v>27.266832354258995</v>
      </c>
      <c r="H29" s="87">
        <f t="shared" si="40"/>
        <v>33.636223583569901</v>
      </c>
      <c r="I29" s="85"/>
      <c r="J29" s="86">
        <f t="shared" ref="J29" si="41">IF(AND(I28&lt;0,J28&gt;0),"LP",IF(AND(I28&gt;0,J28&lt;0),"PL",IF(OR(I28&lt;0,J28&lt;0),"Loss",IF(ISERROR((+J28/I28-1)*100),"NA",(+J28/I28-1)*100))))</f>
        <v>47.43764172335618</v>
      </c>
      <c r="K29" s="86">
        <f t="shared" ref="K29" si="42">IF(AND(J28&lt;0,K28&gt;0),"LP",IF(AND(J28&gt;0,K28&lt;0),"PL",IF(OR(J28&lt;0,K28&lt;0),"Loss",IF(ISERROR((+K28/J28-1)*100),"NA",(+K28/J28-1)*100))))</f>
        <v>15.64646775351175</v>
      </c>
      <c r="L29" s="86">
        <f t="shared" ref="L29" si="43">IF(AND(K28&lt;0,L28&gt;0),"LP",IF(AND(K28&gt;0,L28&lt;0),"PL",IF(OR(K28&lt;0,L28&lt;0),"Loss",IF(ISERROR((+L28/K28-1)*100),"NA",(+L28/K28-1)*100))))</f>
        <v>-44.534089901587137</v>
      </c>
      <c r="M29" s="86">
        <f t="shared" ref="M29" si="44">IF(AND(L28&lt;0,M28&gt;0),"LP",IF(AND(L28&gt;0,M28&lt;0),"PL",IF(OR(L28&lt;0,M28&lt;0),"Loss",IF(ISERROR((+M28/L28-1)*100),"NA",(+M28/L28-1)*100))))</f>
        <v>27.357727621482496</v>
      </c>
      <c r="N29" s="87">
        <f t="shared" ref="N29" si="45">IF(AND(M28&lt;0,N28&gt;0),"LP",IF(AND(M28&gt;0,N28&lt;0),"PL",IF(OR(M28&lt;0,N28&lt;0),"Loss",IF(ISERROR((+N28/M28-1)*100),"NA",(+N28/M28-1)*100))))</f>
        <v>84.883213446452615</v>
      </c>
      <c r="O29" s="85"/>
      <c r="P29" s="86">
        <f t="shared" ref="P29:T29" si="46">IF(AND(O28&lt;0,P28&gt;0),"LP",IF(AND(O28&gt;0,P28&lt;0),"PL",IF(OR(O28&lt;0,P28&lt;0),"Loss",IF(ISERROR((+P28/O28-1)*100),"NA",(+P28/O28-1)*100))))</f>
        <v>82.829162132752913</v>
      </c>
      <c r="Q29" s="86">
        <f t="shared" si="46"/>
        <v>4.4994643494822295</v>
      </c>
      <c r="R29" s="86">
        <f t="shared" si="46"/>
        <v>26.451759881535363</v>
      </c>
      <c r="S29" s="86">
        <f t="shared" si="46"/>
        <v>53.754232947788893</v>
      </c>
      <c r="T29" s="87">
        <f t="shared" si="46"/>
        <v>46.59998503021221</v>
      </c>
      <c r="U29" s="85"/>
      <c r="V29" s="86">
        <f t="shared" ref="V29:Z29" si="47">IF(AND(U28&lt;0,V28&gt;0),"LP",IF(AND(U28&gt;0,V28&lt;0),"PL",IF(OR(U28&lt;0,V28&lt;0),"Loss",IF(ISERROR((+V28/U28-1)*100),"NA",(+V28/U28-1)*100))))</f>
        <v>53.321013153603694</v>
      </c>
      <c r="W29" s="86">
        <f t="shared" si="47"/>
        <v>21.816505955757215</v>
      </c>
      <c r="X29" s="86">
        <f t="shared" si="47"/>
        <v>29.008788778301643</v>
      </c>
      <c r="Y29" s="86">
        <f t="shared" si="47"/>
        <v>23.486770275368542</v>
      </c>
      <c r="Z29" s="87">
        <f t="shared" si="47"/>
        <v>34.802661363773254</v>
      </c>
      <c r="AA29" s="85"/>
      <c r="AB29" s="86">
        <f t="shared" ref="AB29" si="48">IF(AND(AA28&lt;0,AB28&gt;0),"LP",IF(AND(AA28&gt;0,AB28&lt;0),"PL",IF(OR(AA28&lt;0,AB28&lt;0),"Loss",IF(ISERROR((+AB28/AA28-1)*100),"NA",(+AB28/AA28-1)*100))))</f>
        <v>32.283052444258487</v>
      </c>
      <c r="AC29" s="86">
        <f t="shared" ref="AC29" si="49">IF(AND(AB28&lt;0,AC28&gt;0),"LP",IF(AND(AB28&gt;0,AC28&lt;0),"PL",IF(OR(AB28&lt;0,AC28&lt;0),"Loss",IF(ISERROR((+AC28/AB28-1)*100),"NA",(+AC28/AB28-1)*100))))</f>
        <v>35.250982564427382</v>
      </c>
      <c r="AD29" s="86">
        <f t="shared" ref="AD29" si="50">IF(AND(AC28&lt;0,AD28&gt;0),"LP",IF(AND(AC28&gt;0,AD28&lt;0),"PL",IF(OR(AC28&lt;0,AD28&lt;0),"Loss",IF(ISERROR((+AD28/AC28-1)*100),"NA",(+AD28/AC28-1)*100))))</f>
        <v>36.05655777669368</v>
      </c>
      <c r="AE29" s="86">
        <f t="shared" ref="AE29" si="51">IF(AND(AD28&lt;0,AE28&gt;0),"LP",IF(AND(AD28&gt;0,AE28&lt;0),"PL",IF(OR(AD28&lt;0,AE28&lt;0),"Loss",IF(ISERROR((+AE28/AD28-1)*100),"NA",(+AE28/AD28-1)*100))))</f>
        <v>88.320670352065861</v>
      </c>
      <c r="AF29" s="87">
        <f t="shared" ref="AF29" si="52">IF(AND(AE28&lt;0,AF28&gt;0),"LP",IF(AND(AE28&gt;0,AF28&lt;0),"PL",IF(OR(AE28&lt;0,AF28&lt;0),"Loss",IF(ISERROR((+AF28/AE28-1)*100),"NA",(+AF28/AE28-1)*100))))</f>
        <v>33.439580518482103</v>
      </c>
      <c r="AG29" s="85"/>
      <c r="AH29" s="86">
        <f t="shared" ref="AH29:AL29" si="53">IF(AND(AG28&lt;0,AH28&gt;0),"LP",IF(AND(AG28&gt;0,AH28&lt;0),"PL",IF(OR(AG28&lt;0,AH28&lt;0),"Loss",IF(ISERROR((+AH28/AG28-1)*100),"NA",(+AH28/AG28-1)*100))))</f>
        <v>129.07485754811555</v>
      </c>
      <c r="AI29" s="86">
        <f t="shared" si="53"/>
        <v>79.69061929519259</v>
      </c>
      <c r="AJ29" s="86">
        <f t="shared" si="53"/>
        <v>51.004645967751671</v>
      </c>
      <c r="AK29" s="86">
        <f t="shared" si="53"/>
        <v>81.919072376270833</v>
      </c>
      <c r="AL29" s="87">
        <f t="shared" si="53"/>
        <v>61.581176437351772</v>
      </c>
      <c r="AM29" s="85"/>
      <c r="AN29" s="86">
        <f t="shared" ref="AN29:AR29" si="54">IF(AND(AM28&lt;0,AN28&gt;0),"LP",IF(AND(AM28&gt;0,AN28&lt;0),"PL",IF(OR(AM28&lt;0,AN28&lt;0),"Loss",IF(ISERROR((+AN28/AM28-1)*100),"NA",(+AN28/AM28-1)*100))))</f>
        <v>26.63845699665448</v>
      </c>
      <c r="AO29" s="86">
        <f t="shared" si="54"/>
        <v>45.90799595928172</v>
      </c>
      <c r="AP29" s="86">
        <f t="shared" si="54"/>
        <v>5.6574833971526628</v>
      </c>
      <c r="AQ29" s="86">
        <f t="shared" si="54"/>
        <v>47.355346102667454</v>
      </c>
      <c r="AR29" s="87">
        <f t="shared" si="54"/>
        <v>47.938797648418728</v>
      </c>
      <c r="AS29" s="85"/>
      <c r="AT29" s="86">
        <f t="shared" ref="AT29:AX29" ca="1" si="55">IF(AND(AS28&lt;0,AT28&gt;0),"LP",IF(AND(AS28&gt;0,AT28&lt;0),"PL",IF(OR(AS28&lt;0,AT28&lt;0),"Loss",IF(ISERROR((+AT28/AS28-1)*100),"NA",(+AT28/AS28-1)*100))))</f>
        <v>40.534663481428865</v>
      </c>
      <c r="AU29" s="86">
        <f t="shared" ca="1" si="55"/>
        <v>38.328629585778806</v>
      </c>
      <c r="AV29" s="86">
        <f t="shared" ca="1" si="55"/>
        <v>22.790662408608608</v>
      </c>
      <c r="AW29" s="86">
        <f t="shared" ca="1" si="55"/>
        <v>57.982821833400045</v>
      </c>
      <c r="AX29" s="87">
        <f t="shared" ca="1" si="55"/>
        <v>40.924907613489459</v>
      </c>
    </row>
    <row r="30" spans="2:50" s="15" customFormat="1">
      <c r="B30" s="28" t="s">
        <v>15</v>
      </c>
      <c r="C30" s="83">
        <v>1279.9119999999971</v>
      </c>
      <c r="D30" s="84">
        <v>1674.7639999999974</v>
      </c>
      <c r="E30" s="84">
        <v>2788.1620000000094</v>
      </c>
      <c r="F30" s="84">
        <v>3053.5289999999995</v>
      </c>
      <c r="G30" s="84">
        <v>4097.6584219267424</v>
      </c>
      <c r="H30" s="72">
        <v>5961.0757537950876</v>
      </c>
      <c r="I30" s="83">
        <v>504</v>
      </c>
      <c r="J30" s="84">
        <v>803.40000000000111</v>
      </c>
      <c r="K30" s="84">
        <v>931.3500000000015</v>
      </c>
      <c r="L30" s="84">
        <v>396.61999999999944</v>
      </c>
      <c r="M30" s="84">
        <v>521.68994399999383</v>
      </c>
      <c r="N30" s="72">
        <v>1154.3164249388901</v>
      </c>
      <c r="O30" s="83">
        <v>274.90000000000089</v>
      </c>
      <c r="P30" s="84">
        <v>647.2000000000013</v>
      </c>
      <c r="Q30" s="84">
        <v>683.70000000000141</v>
      </c>
      <c r="R30" s="84">
        <v>887.0000000000008</v>
      </c>
      <c r="S30" s="84">
        <v>1426.9264907999952</v>
      </c>
      <c r="T30" s="72">
        <v>2201.6290374516861</v>
      </c>
      <c r="U30" s="83">
        <v>864.19999999999982</v>
      </c>
      <c r="V30" s="84">
        <v>1344.1000000000001</v>
      </c>
      <c r="W30" s="84">
        <v>1633.6999999999998</v>
      </c>
      <c r="X30" s="84">
        <v>2054.9000000000005</v>
      </c>
      <c r="Y30" s="84">
        <v>2563.1842631535442</v>
      </c>
      <c r="Z30" s="72">
        <v>3413.2020305000005</v>
      </c>
      <c r="AA30" s="83">
        <v>2428.8000000000015</v>
      </c>
      <c r="AB30" s="84">
        <v>2951.6000000000058</v>
      </c>
      <c r="AC30" s="84">
        <v>3981.2000000000144</v>
      </c>
      <c r="AD30" s="84">
        <v>5357.4999999999882</v>
      </c>
      <c r="AE30" s="84">
        <v>10852.914825771149</v>
      </c>
      <c r="AF30" s="72">
        <v>14786.594516243553</v>
      </c>
      <c r="AG30" s="83">
        <v>308.15000000000032</v>
      </c>
      <c r="AH30" s="84">
        <v>805.09</v>
      </c>
      <c r="AI30" s="84">
        <v>1495.7699999999984</v>
      </c>
      <c r="AJ30" s="84">
        <v>2290.2700000000004</v>
      </c>
      <c r="AK30" s="84">
        <v>4206.3226887732008</v>
      </c>
      <c r="AL30" s="72">
        <v>6889.6384147302997</v>
      </c>
      <c r="AM30" s="83">
        <v>788.69999999999891</v>
      </c>
      <c r="AN30" s="84">
        <v>1037.5000000000014</v>
      </c>
      <c r="AO30" s="84">
        <v>1565.6999999999987</v>
      </c>
      <c r="AP30" s="84">
        <v>1469.0599999999945</v>
      </c>
      <c r="AQ30" s="84">
        <v>2211.7021824000321</v>
      </c>
      <c r="AR30" s="72">
        <v>3563.5547073500056</v>
      </c>
      <c r="AS30" s="83">
        <f t="shared" ref="AS30:AX32" ca="1" si="56">SUMIF($B$8:$AR$59,AS$8,$B30:$AR30)</f>
        <v>6448.6619999999994</v>
      </c>
      <c r="AT30" s="84">
        <f t="shared" ca="1" si="56"/>
        <v>9263.6540000000077</v>
      </c>
      <c r="AU30" s="84">
        <f t="shared" ca="1" si="56"/>
        <v>13079.582000000024</v>
      </c>
      <c r="AV30" s="84">
        <f t="shared" ca="1" si="56"/>
        <v>15508.878999999983</v>
      </c>
      <c r="AW30" s="84">
        <f t="shared" ca="1" si="56"/>
        <v>25880.398816824658</v>
      </c>
      <c r="AX30" s="72">
        <f t="shared" ca="1" si="56"/>
        <v>37970.010885009528</v>
      </c>
    </row>
    <row r="31" spans="2:50" s="15" customFormat="1">
      <c r="B31" s="28" t="s">
        <v>4</v>
      </c>
      <c r="C31" s="83">
        <v>1201.3239999999971</v>
      </c>
      <c r="D31" s="84">
        <v>1542.7149999999974</v>
      </c>
      <c r="E31" s="84">
        <v>2196.5370000000094</v>
      </c>
      <c r="F31" s="84">
        <v>1936.7639999999994</v>
      </c>
      <c r="G31" s="84">
        <v>3180.6633566287851</v>
      </c>
      <c r="H31" s="72">
        <v>4864.9933765262886</v>
      </c>
      <c r="I31" s="83">
        <v>288.3</v>
      </c>
      <c r="J31" s="84">
        <v>864.20000000000118</v>
      </c>
      <c r="K31" s="84">
        <v>726.93000000000143</v>
      </c>
      <c r="L31" s="84">
        <v>380.57999999999947</v>
      </c>
      <c r="M31" s="84">
        <v>597.18230111999378</v>
      </c>
      <c r="N31" s="72">
        <v>1273.1713071588902</v>
      </c>
      <c r="O31" s="83">
        <v>156.10000000000088</v>
      </c>
      <c r="P31" s="84">
        <v>506.90000000000128</v>
      </c>
      <c r="Q31" s="84">
        <v>431.50000000000136</v>
      </c>
      <c r="R31" s="84">
        <v>821.39000000000078</v>
      </c>
      <c r="S31" s="84">
        <v>1537.5364907999951</v>
      </c>
      <c r="T31" s="72">
        <v>2323.300037451686</v>
      </c>
      <c r="U31" s="83">
        <v>745.19999999999982</v>
      </c>
      <c r="V31" s="84">
        <v>1273.8</v>
      </c>
      <c r="W31" s="84">
        <v>1648.5999999999997</v>
      </c>
      <c r="X31" s="84">
        <v>2421.9000000000005</v>
      </c>
      <c r="Y31" s="84">
        <v>2985.7555911535442</v>
      </c>
      <c r="Z31" s="72">
        <v>3969.5189300000002</v>
      </c>
      <c r="AA31" s="83">
        <v>2170.2000000000016</v>
      </c>
      <c r="AB31" s="84">
        <v>2547.7000000000057</v>
      </c>
      <c r="AC31" s="84">
        <v>3431.6000000000145</v>
      </c>
      <c r="AD31" s="84">
        <v>4835.8999999999887</v>
      </c>
      <c r="AE31" s="84">
        <v>10411.453842040131</v>
      </c>
      <c r="AF31" s="72">
        <v>14728.882495320291</v>
      </c>
      <c r="AG31" s="83">
        <v>108.72000000000033</v>
      </c>
      <c r="AH31" s="84">
        <v>590.27</v>
      </c>
      <c r="AI31" s="84">
        <v>1260.3899999999985</v>
      </c>
      <c r="AJ31" s="84">
        <v>2316.9000000000005</v>
      </c>
      <c r="AK31" s="84">
        <v>4365.1326887732012</v>
      </c>
      <c r="AL31" s="72">
        <v>7241.8475224902995</v>
      </c>
      <c r="AM31" s="83">
        <v>868.69999999999891</v>
      </c>
      <c r="AN31" s="84">
        <v>1107.6000000000013</v>
      </c>
      <c r="AO31" s="84">
        <v>1787.3099999999988</v>
      </c>
      <c r="AP31" s="84">
        <v>1664.3999999999946</v>
      </c>
      <c r="AQ31" s="84">
        <v>2455.1493224000324</v>
      </c>
      <c r="AR31" s="72">
        <v>4057.7344477550064</v>
      </c>
      <c r="AS31" s="83">
        <f t="shared" ca="1" si="56"/>
        <v>5538.543999999999</v>
      </c>
      <c r="AT31" s="84">
        <f t="shared" ca="1" si="56"/>
        <v>8433.1850000000086</v>
      </c>
      <c r="AU31" s="84">
        <f t="shared" ca="1" si="56"/>
        <v>11482.867000000026</v>
      </c>
      <c r="AV31" s="84">
        <f t="shared" ca="1" si="56"/>
        <v>14377.833999999984</v>
      </c>
      <c r="AW31" s="84">
        <f t="shared" ca="1" si="56"/>
        <v>25532.873592915679</v>
      </c>
      <c r="AX31" s="72">
        <f t="shared" ca="1" si="56"/>
        <v>38459.448116702464</v>
      </c>
    </row>
    <row r="32" spans="2:50" s="15" customFormat="1">
      <c r="B32" s="28" t="s">
        <v>16</v>
      </c>
      <c r="C32" s="83">
        <v>815.92499999999723</v>
      </c>
      <c r="D32" s="84">
        <v>1091.9189999999974</v>
      </c>
      <c r="E32" s="84">
        <v>1572.0360000000094</v>
      </c>
      <c r="F32" s="84">
        <v>1352.2509999999993</v>
      </c>
      <c r="G32" s="84">
        <v>2293.9631373318166</v>
      </c>
      <c r="H32" s="72">
        <v>3539.8596321355603</v>
      </c>
      <c r="I32" s="83">
        <v>214.9</v>
      </c>
      <c r="J32" s="84">
        <v>631.50000000000114</v>
      </c>
      <c r="K32" s="84">
        <v>525.03000000000145</v>
      </c>
      <c r="L32" s="84">
        <v>279.87999999999943</v>
      </c>
      <c r="M32" s="84">
        <v>424.48591831199377</v>
      </c>
      <c r="N32" s="72">
        <v>923.04919769019534</v>
      </c>
      <c r="O32" s="83">
        <v>118.30000000000088</v>
      </c>
      <c r="P32" s="84">
        <v>397.50000000000125</v>
      </c>
      <c r="Q32" s="84">
        <v>317.20000000000141</v>
      </c>
      <c r="R32" s="84">
        <v>611.96000000000072</v>
      </c>
      <c r="S32" s="84">
        <v>1150.5467590656363</v>
      </c>
      <c r="T32" s="72">
        <v>1738.5254180250965</v>
      </c>
      <c r="U32" s="83">
        <v>555.5999999999998</v>
      </c>
      <c r="V32" s="84">
        <v>939.69999999999993</v>
      </c>
      <c r="W32" s="84">
        <v>1239.6999999999998</v>
      </c>
      <c r="X32" s="84">
        <v>1816.9000000000005</v>
      </c>
      <c r="Y32" s="84">
        <v>2237.004558860197</v>
      </c>
      <c r="Z32" s="72">
        <v>2974.0652480738172</v>
      </c>
      <c r="AA32" s="83">
        <v>1598.1000000000015</v>
      </c>
      <c r="AB32" s="84">
        <v>1901.700000000006</v>
      </c>
      <c r="AC32" s="84">
        <v>2555.2000000000144</v>
      </c>
      <c r="AD32" s="84">
        <v>3677.4999999999891</v>
      </c>
      <c r="AE32" s="84">
        <v>6649.4984584778531</v>
      </c>
      <c r="AF32" s="72">
        <v>9734.363056518303</v>
      </c>
      <c r="AG32" s="83">
        <v>97.330000000000325</v>
      </c>
      <c r="AH32" s="84">
        <v>416.75</v>
      </c>
      <c r="AI32" s="84">
        <v>951.95999999999844</v>
      </c>
      <c r="AJ32" s="84">
        <v>1834.1000000000006</v>
      </c>
      <c r="AK32" s="84">
        <v>3468.261828861192</v>
      </c>
      <c r="AL32" s="72">
        <v>5793.47801799224</v>
      </c>
      <c r="AM32" s="83">
        <v>630.4599999999989</v>
      </c>
      <c r="AN32" s="84">
        <v>722.0700000000013</v>
      </c>
      <c r="AO32" s="84">
        <v>1193.1999999999987</v>
      </c>
      <c r="AP32" s="84">
        <v>1086.7599999999948</v>
      </c>
      <c r="AQ32" s="84">
        <v>1598.2432584719522</v>
      </c>
      <c r="AR32" s="72">
        <v>2725.9471397830712</v>
      </c>
      <c r="AS32" s="83">
        <f t="shared" ca="1" si="56"/>
        <v>4030.6149999999989</v>
      </c>
      <c r="AT32" s="84">
        <f t="shared" ca="1" si="56"/>
        <v>6101.1390000000074</v>
      </c>
      <c r="AU32" s="84">
        <f t="shared" ca="1" si="56"/>
        <v>8354.3260000000228</v>
      </c>
      <c r="AV32" s="84">
        <f t="shared" ca="1" si="56"/>
        <v>10659.350999999984</v>
      </c>
      <c r="AW32" s="84">
        <f t="shared" ca="1" si="56"/>
        <v>17822.003919380641</v>
      </c>
      <c r="AX32" s="72">
        <f t="shared" ca="1" si="56"/>
        <v>27429.287710218283</v>
      </c>
    </row>
    <row r="33" spans="2:50" s="17" customFormat="1">
      <c r="B33" s="88" t="s">
        <v>35</v>
      </c>
      <c r="C33" s="85"/>
      <c r="D33" s="86">
        <f t="shared" ref="D33:H33" si="57">IF(AND(C32&lt;0,D32&gt;0),"LP",IF(AND(C32&gt;0,D32&lt;0),"PL",IF(OR(C32&lt;0,D32&lt;0),"Loss",IF(ISERROR((+D32/C32-1)*100),"NA",(+D32/C32-1)*100))))</f>
        <v>33.825903116095368</v>
      </c>
      <c r="E33" s="86">
        <f t="shared" si="57"/>
        <v>43.970019754213752</v>
      </c>
      <c r="F33" s="86">
        <f t="shared" si="57"/>
        <v>-13.980913923091375</v>
      </c>
      <c r="G33" s="86">
        <f t="shared" si="57"/>
        <v>69.640335805395438</v>
      </c>
      <c r="H33" s="87">
        <f t="shared" si="57"/>
        <v>54.311966680200726</v>
      </c>
      <c r="I33" s="85"/>
      <c r="J33" s="86">
        <f t="shared" ref="J33" si="58">IF(AND(I32&lt;0,J32&gt;0),"LP",IF(AND(I32&gt;0,J32&lt;0),"PL",IF(OR(I32&lt;0,J32&lt;0),"Loss",IF(ISERROR((+J32/I32-1)*100),"NA",(+J32/I32-1)*100))))</f>
        <v>193.85760818985628</v>
      </c>
      <c r="K33" s="86">
        <f t="shared" ref="K33" si="59">IF(AND(J32&lt;0,K32&gt;0),"LP",IF(AND(J32&gt;0,K32&lt;0),"PL",IF(OR(J32&lt;0,K32&lt;0),"Loss",IF(ISERROR((+K32/J32-1)*100),"NA",(+K32/J32-1)*100))))</f>
        <v>-16.859857482185191</v>
      </c>
      <c r="L33" s="86">
        <f t="shared" ref="L33" si="60">IF(AND(K32&lt;0,L32&gt;0),"LP",IF(AND(K32&gt;0,L32&lt;0),"PL",IF(OR(K32&lt;0,L32&lt;0),"Loss",IF(ISERROR((+L32/K32-1)*100),"NA",(+L32/K32-1)*100))))</f>
        <v>-46.692569948384154</v>
      </c>
      <c r="M33" s="86">
        <f t="shared" ref="M33" si="61">IF(AND(L32&lt;0,M32&gt;0),"LP",IF(AND(L32&gt;0,M32&lt;0),"PL",IF(OR(L32&lt;0,M32&lt;0),"Loss",IF(ISERROR((+M32/L32-1)*100),"NA",(+M32/L32-1)*100))))</f>
        <v>51.667113874515721</v>
      </c>
      <c r="N33" s="87">
        <f t="shared" ref="N33" si="62">IF(AND(M32&lt;0,N32&gt;0),"LP",IF(AND(M32&gt;0,N32&lt;0),"PL",IF(OR(M32&lt;0,N32&lt;0),"Loss",IF(ISERROR((+N32/M32-1)*100),"NA",(+N32/M32-1)*100))))</f>
        <v>117.45107620078024</v>
      </c>
      <c r="O33" s="85"/>
      <c r="P33" s="86">
        <f t="shared" ref="P33:T33" si="63">IF(AND(O32&lt;0,P32&gt;0),"LP",IF(AND(O32&gt;0,P32&lt;0),"PL",IF(OR(O32&lt;0,P32&lt;0),"Loss",IF(ISERROR((+P32/O32-1)*100),"NA",(+P32/O32-1)*100))))</f>
        <v>236.01014370244994</v>
      </c>
      <c r="Q33" s="86">
        <f t="shared" si="63"/>
        <v>-20.201257861635113</v>
      </c>
      <c r="R33" s="86">
        <f t="shared" si="63"/>
        <v>92.925598991172123</v>
      </c>
      <c r="S33" s="86">
        <f t="shared" si="63"/>
        <v>88.010124692077071</v>
      </c>
      <c r="T33" s="87">
        <f t="shared" si="63"/>
        <v>51.104281883941873</v>
      </c>
      <c r="U33" s="85"/>
      <c r="V33" s="86">
        <f t="shared" ref="V33:Z33" si="64">IF(AND(U32&lt;0,V32&gt;0),"LP",IF(AND(U32&gt;0,V32&lt;0),"PL",IF(OR(U32&lt;0,V32&lt;0),"Loss",IF(ISERROR((+V32/U32-1)*100),"NA",(+V32/U32-1)*100))))</f>
        <v>69.132469402447867</v>
      </c>
      <c r="W33" s="86">
        <f t="shared" si="64"/>
        <v>31.925082473129706</v>
      </c>
      <c r="X33" s="86">
        <f t="shared" si="64"/>
        <v>46.559651528595694</v>
      </c>
      <c r="Y33" s="86">
        <f t="shared" si="64"/>
        <v>23.122051783818385</v>
      </c>
      <c r="Z33" s="87">
        <f t="shared" si="64"/>
        <v>32.948555526823277</v>
      </c>
      <c r="AA33" s="85"/>
      <c r="AB33" s="86">
        <f t="shared" ref="AB33" si="65">IF(AND(AA32&lt;0,AB32&gt;0),"LP",IF(AND(AA32&gt;0,AB32&lt;0),"PL",IF(OR(AA32&lt;0,AB32&lt;0),"Loss",IF(ISERROR((+AB32/AA32-1)*100),"NA",(+AB32/AA32-1)*100))))</f>
        <v>18.997559602027671</v>
      </c>
      <c r="AC33" s="86">
        <f t="shared" ref="AC33" si="66">IF(AND(AB32&lt;0,AC32&gt;0),"LP",IF(AND(AB32&gt;0,AC32&lt;0),"PL",IF(OR(AB32&lt;0,AC32&lt;0),"Loss",IF(ISERROR((+AC32/AB32-1)*100),"NA",(+AC32/AB32-1)*100))))</f>
        <v>34.363990114108759</v>
      </c>
      <c r="AD33" s="86">
        <f t="shared" ref="AD33" si="67">IF(AND(AC32&lt;0,AD32&gt;0),"LP",IF(AND(AC32&gt;0,AD32&lt;0),"PL",IF(OR(AC32&lt;0,AD32&lt;0),"Loss",IF(ISERROR((+AD32/AC32-1)*100),"NA",(+AD32/AC32-1)*100))))</f>
        <v>43.922197871006908</v>
      </c>
      <c r="AE33" s="86">
        <f t="shared" ref="AE33" si="68">IF(AND(AD32&lt;0,AE32&gt;0),"LP",IF(AND(AD32&gt;0,AE32&lt;0),"PL",IF(OR(AD32&lt;0,AE32&lt;0),"Loss",IF(ISERROR((+AE32/AD32-1)*100),"NA",(+AE32/AD32-1)*100))))</f>
        <v>80.815729666291574</v>
      </c>
      <c r="AF33" s="87">
        <f t="shared" ref="AF33" si="69">IF(AND(AE32&lt;0,AF32&gt;0),"LP",IF(AND(AE32&gt;0,AF32&lt;0),"PL",IF(OR(AE32&lt;0,AF32&lt;0),"Loss",IF(ISERROR((+AF32/AE32-1)*100),"NA",(+AF32/AE32-1)*100))))</f>
        <v>46.392440231448838</v>
      </c>
      <c r="AG33" s="85"/>
      <c r="AH33" s="86">
        <f t="shared" ref="AH33:AL33" si="70">IF(AND(AG32&lt;0,AH32&gt;0),"LP",IF(AND(AG32&gt;0,AH32&lt;0),"PL",IF(OR(AG32&lt;0,AH32&lt;0),"Loss",IF(ISERROR((+AH32/AG32-1)*100),"NA",(+AH32/AG32-1)*100))))</f>
        <v>328.18247200246435</v>
      </c>
      <c r="AI33" s="86">
        <f t="shared" si="70"/>
        <v>128.42471505698825</v>
      </c>
      <c r="AJ33" s="86">
        <f t="shared" si="70"/>
        <v>92.66565822093402</v>
      </c>
      <c r="AK33" s="86">
        <f t="shared" si="70"/>
        <v>89.098840241055058</v>
      </c>
      <c r="AL33" s="87">
        <f t="shared" si="70"/>
        <v>67.042694694550661</v>
      </c>
      <c r="AM33" s="85"/>
      <c r="AN33" s="86">
        <f t="shared" ref="AN33:AR33" si="71">IF(AND(AM32&lt;0,AN32&gt;0),"LP",IF(AND(AM32&gt;0,AN32&lt;0),"PL",IF(OR(AM32&lt;0,AN32&lt;0),"Loss",IF(ISERROR((+AN32/AM32-1)*100),"NA",(+AN32/AM32-1)*100))))</f>
        <v>14.530660152904629</v>
      </c>
      <c r="AO33" s="86">
        <f t="shared" si="71"/>
        <v>65.247136704197175</v>
      </c>
      <c r="AP33" s="86">
        <f t="shared" si="71"/>
        <v>-8.920549782098897</v>
      </c>
      <c r="AQ33" s="86">
        <f t="shared" si="71"/>
        <v>47.06496912583826</v>
      </c>
      <c r="AR33" s="87">
        <f t="shared" si="71"/>
        <v>70.558963745562338</v>
      </c>
      <c r="AS33" s="85"/>
      <c r="AT33" s="86">
        <f t="shared" ref="AT33:AX33" ca="1" si="72">IF(AND(AS32&lt;0,AT32&gt;0),"LP",IF(AND(AS32&gt;0,AT32&lt;0),"PL",IF(OR(AS32&lt;0,AT32&lt;0),"Loss",IF(ISERROR((+AT32/AS32-1)*100),"NA",(+AT32/AS32-1)*100))))</f>
        <v>51.369927418024531</v>
      </c>
      <c r="AU33" s="86">
        <f t="shared" ca="1" si="72"/>
        <v>36.930596073946397</v>
      </c>
      <c r="AV33" s="86">
        <f t="shared" ca="1" si="72"/>
        <v>27.590795475301721</v>
      </c>
      <c r="AW33" s="86">
        <f t="shared" ca="1" si="72"/>
        <v>67.195957046359283</v>
      </c>
      <c r="AX33" s="87">
        <f t="shared" ca="1" si="72"/>
        <v>53.906866109428606</v>
      </c>
    </row>
    <row r="34" spans="2:50" s="15" customFormat="1">
      <c r="B34" s="28" t="s">
        <v>0</v>
      </c>
      <c r="C34" s="83">
        <v>336.93700000000001</v>
      </c>
      <c r="D34" s="84">
        <v>336.93700000000001</v>
      </c>
      <c r="E34" s="84">
        <v>336.93700000000001</v>
      </c>
      <c r="F34" s="84">
        <v>336.93700000000001</v>
      </c>
      <c r="G34" s="84">
        <v>336.93700000000001</v>
      </c>
      <c r="H34" s="72">
        <v>336.93700000000001</v>
      </c>
      <c r="I34" s="83">
        <v>16</v>
      </c>
      <c r="J34" s="84">
        <v>16</v>
      </c>
      <c r="K34" s="84">
        <v>115.91</v>
      </c>
      <c r="L34" s="84">
        <v>131.43</v>
      </c>
      <c r="M34" s="84">
        <v>131.43</v>
      </c>
      <c r="N34" s="72">
        <v>131.43</v>
      </c>
      <c r="O34" s="83">
        <v>13.7</v>
      </c>
      <c r="P34" s="84">
        <v>13.7</v>
      </c>
      <c r="Q34" s="84">
        <v>528.66</v>
      </c>
      <c r="R34" s="84">
        <v>793.06</v>
      </c>
      <c r="S34" s="84">
        <v>793.06</v>
      </c>
      <c r="T34" s="72">
        <v>793.06</v>
      </c>
      <c r="U34" s="83">
        <v>17</v>
      </c>
      <c r="V34" s="84">
        <v>103.8</v>
      </c>
      <c r="W34" s="84">
        <v>112</v>
      </c>
      <c r="X34" s="84">
        <v>112</v>
      </c>
      <c r="Y34" s="84">
        <v>112</v>
      </c>
      <c r="Z34" s="72">
        <v>112</v>
      </c>
      <c r="AA34" s="83">
        <v>117.1</v>
      </c>
      <c r="AB34" s="84">
        <v>118.7</v>
      </c>
      <c r="AC34" s="84">
        <v>119.1</v>
      </c>
      <c r="AD34" s="84">
        <v>119.6</v>
      </c>
      <c r="AE34" s="84">
        <v>119.6</v>
      </c>
      <c r="AF34" s="72">
        <v>119.6</v>
      </c>
      <c r="AG34" s="83">
        <v>68</v>
      </c>
      <c r="AH34" s="84">
        <v>461.58</v>
      </c>
      <c r="AI34" s="84">
        <v>581.41999999999996</v>
      </c>
      <c r="AJ34" s="84">
        <v>639.17999999999995</v>
      </c>
      <c r="AK34" s="84">
        <v>639.17999999999995</v>
      </c>
      <c r="AL34" s="72">
        <v>639.17999999999995</v>
      </c>
      <c r="AM34" s="83">
        <v>46.2</v>
      </c>
      <c r="AN34" s="84">
        <v>1376.2</v>
      </c>
      <c r="AO34" s="84">
        <v>1767.78</v>
      </c>
      <c r="AP34" s="84">
        <v>1774.27</v>
      </c>
      <c r="AQ34" s="84">
        <v>1774.27</v>
      </c>
      <c r="AR34" s="72">
        <v>1774.27</v>
      </c>
      <c r="AS34" s="83">
        <f t="shared" ref="AS34:AX39" ca="1" si="73">SUMIF($B$8:$AR$59,AS$8,$B34:$AR34)</f>
        <v>614.93700000000001</v>
      </c>
      <c r="AT34" s="84">
        <f t="shared" ca="1" si="73"/>
        <v>2426.9170000000004</v>
      </c>
      <c r="AU34" s="84">
        <f t="shared" ca="1" si="73"/>
        <v>3561.8069999999998</v>
      </c>
      <c r="AV34" s="84">
        <f t="shared" ca="1" si="73"/>
        <v>3906.4769999999999</v>
      </c>
      <c r="AW34" s="84">
        <f t="shared" ca="1" si="73"/>
        <v>3906.4769999999999</v>
      </c>
      <c r="AX34" s="72">
        <f t="shared" ca="1" si="73"/>
        <v>3906.4769999999999</v>
      </c>
    </row>
    <row r="35" spans="2:50" s="15" customFormat="1">
      <c r="B35" s="28" t="s">
        <v>1</v>
      </c>
      <c r="C35" s="83">
        <v>16041.409</v>
      </c>
      <c r="D35" s="84">
        <v>17342.097000000002</v>
      </c>
      <c r="E35" s="84">
        <v>19087.737000000001</v>
      </c>
      <c r="F35" s="84">
        <v>20643.576000000001</v>
      </c>
      <c r="G35" s="84">
        <v>22937.539137331816</v>
      </c>
      <c r="H35" s="72">
        <v>26477.398769467371</v>
      </c>
      <c r="I35" s="83">
        <v>987.7</v>
      </c>
      <c r="J35" s="84">
        <v>1259.9000000000001</v>
      </c>
      <c r="K35" s="84">
        <v>5370.19</v>
      </c>
      <c r="L35" s="84">
        <v>5473.41</v>
      </c>
      <c r="M35" s="84">
        <v>5897.8959183119932</v>
      </c>
      <c r="N35" s="72">
        <v>6820.945116002189</v>
      </c>
      <c r="O35" s="83">
        <v>376.5</v>
      </c>
      <c r="P35" s="84">
        <v>771.1</v>
      </c>
      <c r="Q35" s="84">
        <v>1978.7199999999998</v>
      </c>
      <c r="R35" s="84">
        <v>9089.7799999999988</v>
      </c>
      <c r="S35" s="84">
        <v>10240.326759065634</v>
      </c>
      <c r="T35" s="72">
        <v>11978.85217709073</v>
      </c>
      <c r="U35" s="83">
        <v>2079.3000000000002</v>
      </c>
      <c r="V35" s="84">
        <v>5745.0999999999995</v>
      </c>
      <c r="W35" s="84">
        <v>11670.8</v>
      </c>
      <c r="X35" s="84">
        <v>13242.1</v>
      </c>
      <c r="Y35" s="84">
        <v>15417.504558860197</v>
      </c>
      <c r="Z35" s="72">
        <v>18335.569806934014</v>
      </c>
      <c r="AA35" s="83">
        <v>7373</v>
      </c>
      <c r="AB35" s="84">
        <v>9967.8000000000011</v>
      </c>
      <c r="AC35" s="84">
        <v>12849.1</v>
      </c>
      <c r="AD35" s="84">
        <v>16948.5</v>
      </c>
      <c r="AE35" s="84">
        <v>23418.598458477867</v>
      </c>
      <c r="AF35" s="72">
        <v>32973.561514996145</v>
      </c>
      <c r="AG35" s="83">
        <v>1386.6</v>
      </c>
      <c r="AH35" s="84">
        <v>2025.85</v>
      </c>
      <c r="AI35" s="84">
        <v>9590.42</v>
      </c>
      <c r="AJ35" s="84">
        <v>24868.89</v>
      </c>
      <c r="AK35" s="84">
        <v>28337.151828861191</v>
      </c>
      <c r="AL35" s="72">
        <v>34130.62984685343</v>
      </c>
      <c r="AM35" s="83">
        <v>5991.8</v>
      </c>
      <c r="AN35" s="84">
        <v>5720.5</v>
      </c>
      <c r="AO35" s="84">
        <v>15402.78</v>
      </c>
      <c r="AP35" s="84">
        <v>16126.08</v>
      </c>
      <c r="AQ35" s="84">
        <v>17458.18275847195</v>
      </c>
      <c r="AR35" s="72">
        <v>19917.989398255024</v>
      </c>
      <c r="AS35" s="83">
        <f t="shared" ca="1" si="73"/>
        <v>34236.309000000001</v>
      </c>
      <c r="AT35" s="84">
        <f t="shared" ca="1" si="73"/>
        <v>42832.347000000002</v>
      </c>
      <c r="AU35" s="84">
        <f t="shared" ca="1" si="73"/>
        <v>75949.747000000003</v>
      </c>
      <c r="AV35" s="84">
        <f t="shared" ca="1" si="73"/>
        <v>106392.336</v>
      </c>
      <c r="AW35" s="84">
        <f t="shared" ca="1" si="73"/>
        <v>123707.19941938066</v>
      </c>
      <c r="AX35" s="72">
        <f t="shared" ca="1" si="73"/>
        <v>150634.94662959888</v>
      </c>
    </row>
    <row r="36" spans="2:50" s="15" customFormat="1">
      <c r="B36" s="28" t="s">
        <v>17</v>
      </c>
      <c r="C36" s="83">
        <v>3494.7560000000003</v>
      </c>
      <c r="D36" s="84">
        <v>10318.269</v>
      </c>
      <c r="E36" s="84">
        <v>13437.168000000001</v>
      </c>
      <c r="F36" s="84">
        <v>14332.231</v>
      </c>
      <c r="G36" s="84">
        <v>14332.231</v>
      </c>
      <c r="H36" s="72">
        <v>14332.231</v>
      </c>
      <c r="I36" s="83">
        <v>2774.7</v>
      </c>
      <c r="J36" s="84">
        <v>2788.7</v>
      </c>
      <c r="K36" s="84">
        <v>3062.6499999999996</v>
      </c>
      <c r="L36" s="84">
        <v>1641.51</v>
      </c>
      <c r="M36" s="84">
        <v>1141.51</v>
      </c>
      <c r="N36" s="72">
        <v>741.51</v>
      </c>
      <c r="O36" s="83">
        <v>2790.2</v>
      </c>
      <c r="P36" s="84">
        <v>3368.8</v>
      </c>
      <c r="Q36" s="84">
        <v>3144.7400000000002</v>
      </c>
      <c r="R36" s="84">
        <v>1335.63</v>
      </c>
      <c r="S36" s="84">
        <v>-0.36999999999989086</v>
      </c>
      <c r="T36" s="72">
        <v>-0.36999999999989086</v>
      </c>
      <c r="U36" s="83">
        <v>371.7</v>
      </c>
      <c r="V36" s="84">
        <v>92</v>
      </c>
      <c r="W36" s="84">
        <v>7.1999999999999993</v>
      </c>
      <c r="X36" s="84">
        <v>0</v>
      </c>
      <c r="Y36" s="84">
        <v>0</v>
      </c>
      <c r="Z36" s="72">
        <v>0</v>
      </c>
      <c r="AA36" s="83">
        <v>1513.018</v>
      </c>
      <c r="AB36" s="84">
        <v>4579.8999999999996</v>
      </c>
      <c r="AC36" s="84">
        <v>1826.1999999999998</v>
      </c>
      <c r="AD36" s="84">
        <v>1550.3</v>
      </c>
      <c r="AE36" s="84">
        <v>1705.3300000000002</v>
      </c>
      <c r="AF36" s="72">
        <v>1705.3300000000002</v>
      </c>
      <c r="AG36" s="83">
        <v>1526.2</v>
      </c>
      <c r="AH36" s="84">
        <v>1779.06</v>
      </c>
      <c r="AI36" s="84">
        <v>1358.99</v>
      </c>
      <c r="AJ36" s="84">
        <v>3060.67</v>
      </c>
      <c r="AK36" s="84">
        <v>2560.67</v>
      </c>
      <c r="AL36" s="72">
        <v>2060.67</v>
      </c>
      <c r="AM36" s="83">
        <v>1029.4000000000001</v>
      </c>
      <c r="AN36" s="84">
        <v>2182.9</v>
      </c>
      <c r="AO36" s="84">
        <v>3468.38</v>
      </c>
      <c r="AP36" s="84">
        <v>5763.1</v>
      </c>
      <c r="AQ36" s="84">
        <v>4263.1000000000004</v>
      </c>
      <c r="AR36" s="72">
        <v>3763.1000000000004</v>
      </c>
      <c r="AS36" s="83">
        <f t="shared" ca="1" si="73"/>
        <v>13499.974</v>
      </c>
      <c r="AT36" s="84">
        <f t="shared" ca="1" si="73"/>
        <v>25109.629000000004</v>
      </c>
      <c r="AU36" s="84">
        <f t="shared" ca="1" si="73"/>
        <v>26305.328000000005</v>
      </c>
      <c r="AV36" s="84">
        <f t="shared" ca="1" si="73"/>
        <v>27683.440999999999</v>
      </c>
      <c r="AW36" s="84">
        <f t="shared" ca="1" si="73"/>
        <v>24002.470999999998</v>
      </c>
      <c r="AX36" s="72">
        <f t="shared" ca="1" si="73"/>
        <v>22602.470999999998</v>
      </c>
    </row>
    <row r="37" spans="2:50" s="15" customFormat="1">
      <c r="B37" s="28" t="s">
        <v>18</v>
      </c>
      <c r="C37" s="83">
        <v>2899.3159999999998</v>
      </c>
      <c r="D37" s="84">
        <v>5625.9110000000001</v>
      </c>
      <c r="E37" s="84">
        <v>5594.4750000000004</v>
      </c>
      <c r="F37" s="84">
        <v>6912.9009999999998</v>
      </c>
      <c r="G37" s="84">
        <v>3395.4022218187101</v>
      </c>
      <c r="H37" s="72">
        <v>4881.7369485075951</v>
      </c>
      <c r="I37" s="83">
        <v>335.20000000000005</v>
      </c>
      <c r="J37" s="84">
        <v>101.39999999999999</v>
      </c>
      <c r="K37" s="84">
        <v>4222.4799999999996</v>
      </c>
      <c r="L37" s="84">
        <v>1065.49</v>
      </c>
      <c r="M37" s="84">
        <v>681.52024995308921</v>
      </c>
      <c r="N37" s="72">
        <v>543.29598563316256</v>
      </c>
      <c r="O37" s="83">
        <v>341.8</v>
      </c>
      <c r="P37" s="84">
        <v>1218.0999999999999</v>
      </c>
      <c r="Q37" s="84">
        <v>1676.01</v>
      </c>
      <c r="R37" s="84">
        <v>5365.87</v>
      </c>
      <c r="S37" s="84">
        <v>5499.3689366547687</v>
      </c>
      <c r="T37" s="72">
        <v>6959.2573713682395</v>
      </c>
      <c r="U37" s="83">
        <v>88</v>
      </c>
      <c r="V37" s="84">
        <v>1770.8</v>
      </c>
      <c r="W37" s="84">
        <v>5445.3</v>
      </c>
      <c r="X37" s="84">
        <v>3926.9</v>
      </c>
      <c r="Y37" s="84">
        <v>5625.5906819718748</v>
      </c>
      <c r="Z37" s="72">
        <v>6377.1346162668506</v>
      </c>
      <c r="AA37" s="83">
        <v>688.8</v>
      </c>
      <c r="AB37" s="84">
        <v>1823.3999999999999</v>
      </c>
      <c r="AC37" s="84">
        <v>2291.8000000000002</v>
      </c>
      <c r="AD37" s="84">
        <v>2086.5</v>
      </c>
      <c r="AE37" s="84">
        <v>7646.8672089660986</v>
      </c>
      <c r="AF37" s="72">
        <v>16510.420426925175</v>
      </c>
      <c r="AG37" s="83">
        <v>142.6</v>
      </c>
      <c r="AH37" s="84">
        <v>215.94</v>
      </c>
      <c r="AI37" s="84">
        <v>4859.96</v>
      </c>
      <c r="AJ37" s="84">
        <v>15255.6</v>
      </c>
      <c r="AK37" s="84">
        <v>14473.726330534297</v>
      </c>
      <c r="AL37" s="72">
        <v>14366.093425934627</v>
      </c>
      <c r="AM37" s="83">
        <v>728.6</v>
      </c>
      <c r="AN37" s="84">
        <v>369.1</v>
      </c>
      <c r="AO37" s="84">
        <v>544.29</v>
      </c>
      <c r="AP37" s="84">
        <v>855.68000000000006</v>
      </c>
      <c r="AQ37" s="84">
        <v>824.02898273699088</v>
      </c>
      <c r="AR37" s="72">
        <v>485.64825550895</v>
      </c>
      <c r="AS37" s="83">
        <f t="shared" ca="1" si="73"/>
        <v>5224.3160000000007</v>
      </c>
      <c r="AT37" s="84">
        <f t="shared" ca="1" si="73"/>
        <v>11124.651</v>
      </c>
      <c r="AU37" s="84">
        <f t="shared" ca="1" si="73"/>
        <v>24634.314999999999</v>
      </c>
      <c r="AV37" s="84">
        <f t="shared" ca="1" si="73"/>
        <v>35468.940999999999</v>
      </c>
      <c r="AW37" s="84">
        <f t="shared" ca="1" si="73"/>
        <v>38146.504612635828</v>
      </c>
      <c r="AX37" s="72">
        <f t="shared" ca="1" si="73"/>
        <v>50123.587030144605</v>
      </c>
    </row>
    <row r="38" spans="2:50" s="15" customFormat="1">
      <c r="B38" s="28" t="s">
        <v>19</v>
      </c>
      <c r="C38" s="83">
        <v>-485.27399999999943</v>
      </c>
      <c r="D38" s="84">
        <v>2438.2660000000001</v>
      </c>
      <c r="E38" s="84">
        <v>5908.3320000000012</v>
      </c>
      <c r="F38" s="84">
        <v>5246.3119999999999</v>
      </c>
      <c r="G38" s="84">
        <v>8763.8107781812905</v>
      </c>
      <c r="H38" s="72">
        <v>7277.4760514924055</v>
      </c>
      <c r="I38" s="83">
        <v>2439.5</v>
      </c>
      <c r="J38" s="84">
        <v>2687.2999999999997</v>
      </c>
      <c r="K38" s="84">
        <v>-1159.83</v>
      </c>
      <c r="L38" s="84">
        <v>-178.89999999999998</v>
      </c>
      <c r="M38" s="84">
        <v>-294.93024995308917</v>
      </c>
      <c r="N38" s="72">
        <v>-556.70598563316253</v>
      </c>
      <c r="O38" s="83">
        <v>2448.3999999999996</v>
      </c>
      <c r="P38" s="84">
        <v>2150.7000000000003</v>
      </c>
      <c r="Q38" s="84">
        <v>1468.7300000000002</v>
      </c>
      <c r="R38" s="84">
        <v>-4030.24</v>
      </c>
      <c r="S38" s="84">
        <v>-5499.7389366547686</v>
      </c>
      <c r="T38" s="72">
        <v>-6959.6273713682394</v>
      </c>
      <c r="U38" s="83">
        <v>283.7</v>
      </c>
      <c r="V38" s="84">
        <v>-1678.8</v>
      </c>
      <c r="W38" s="84">
        <v>-5994.9000000000005</v>
      </c>
      <c r="X38" s="84">
        <v>-6548.5</v>
      </c>
      <c r="Y38" s="84">
        <v>-8247.1906819718752</v>
      </c>
      <c r="Z38" s="72">
        <v>-8998.7346162668509</v>
      </c>
      <c r="AA38" s="83">
        <v>-128.28199999999993</v>
      </c>
      <c r="AB38" s="84">
        <v>1346.8999999999999</v>
      </c>
      <c r="AC38" s="84">
        <v>-907.10000000000036</v>
      </c>
      <c r="AD38" s="84">
        <v>-736.6</v>
      </c>
      <c r="AE38" s="84">
        <v>-6141.9372089660983</v>
      </c>
      <c r="AF38" s="72">
        <v>-15005.490426925175</v>
      </c>
      <c r="AG38" s="83">
        <v>1383.6000000000001</v>
      </c>
      <c r="AH38" s="84">
        <v>1563.12</v>
      </c>
      <c r="AI38" s="84">
        <v>-3500.9700000000003</v>
      </c>
      <c r="AJ38" s="84">
        <v>-12194.93</v>
      </c>
      <c r="AK38" s="84">
        <v>-11913.056330534297</v>
      </c>
      <c r="AL38" s="72">
        <v>-12305.423425934627</v>
      </c>
      <c r="AM38" s="83">
        <v>300.80000000000007</v>
      </c>
      <c r="AN38" s="84">
        <v>1813.8000000000002</v>
      </c>
      <c r="AO38" s="84">
        <v>2143.65</v>
      </c>
      <c r="AP38" s="84">
        <v>4552.7</v>
      </c>
      <c r="AQ38" s="84">
        <v>3084.3510172630095</v>
      </c>
      <c r="AR38" s="72">
        <v>2922.7317444910504</v>
      </c>
      <c r="AS38" s="83">
        <f t="shared" ca="1" si="73"/>
        <v>6242.4440000000004</v>
      </c>
      <c r="AT38" s="84">
        <f t="shared" ca="1" si="73"/>
        <v>10321.286</v>
      </c>
      <c r="AU38" s="84">
        <f t="shared" ca="1" si="73"/>
        <v>-2042.0879999999993</v>
      </c>
      <c r="AV38" s="84">
        <f t="shared" ca="1" si="73"/>
        <v>-13890.157999999999</v>
      </c>
      <c r="AW38" s="84">
        <f t="shared" ca="1" si="73"/>
        <v>-20248.69161263583</v>
      </c>
      <c r="AX38" s="72">
        <f t="shared" ca="1" si="73"/>
        <v>-33625.774030144596</v>
      </c>
    </row>
    <row r="39" spans="2:50" s="15" customFormat="1">
      <c r="B39" s="28" t="s">
        <v>25</v>
      </c>
      <c r="C39" s="83">
        <v>499.08500000000004</v>
      </c>
      <c r="D39" s="84">
        <v>-1670.1130000000016</v>
      </c>
      <c r="E39" s="84">
        <v>-3329.1659999999915</v>
      </c>
      <c r="F39" s="84">
        <v>5671.3809999999994</v>
      </c>
      <c r="G39" s="84">
        <v>-1813.0218812344788</v>
      </c>
      <c r="H39" s="72">
        <v>3125.3964628075391</v>
      </c>
      <c r="I39" s="83">
        <v>-137.00000000000003</v>
      </c>
      <c r="J39" s="84">
        <v>-20.830000000000069</v>
      </c>
      <c r="K39" s="84">
        <v>-406.31000000000012</v>
      </c>
      <c r="L39" s="84">
        <v>-182.30999999999995</v>
      </c>
      <c r="M39" s="84">
        <v>40.537892833089472</v>
      </c>
      <c r="N39" s="72">
        <v>142.92085346007343</v>
      </c>
      <c r="O39" s="83">
        <v>75.199999999999932</v>
      </c>
      <c r="P39" s="84">
        <v>408.59999999999991</v>
      </c>
      <c r="Q39" s="84">
        <v>463.00000000000006</v>
      </c>
      <c r="R39" s="84">
        <v>-1235.6199999999994</v>
      </c>
      <c r="S39" s="84">
        <v>1358.9991216547676</v>
      </c>
      <c r="T39" s="72">
        <v>1338.2174347134712</v>
      </c>
      <c r="U39" s="83">
        <v>384.30000000000013</v>
      </c>
      <c r="V39" s="84">
        <v>120.49999999999989</v>
      </c>
      <c r="W39" s="84">
        <v>-555.39999999999964</v>
      </c>
      <c r="X39" s="84">
        <v>473.2000000000005</v>
      </c>
      <c r="Y39" s="84">
        <v>1337.7193539718737</v>
      </c>
      <c r="Z39" s="72">
        <v>251.22703479497625</v>
      </c>
      <c r="AA39" s="83">
        <v>21.600000000001046</v>
      </c>
      <c r="AB39" s="84">
        <v>-1446.2999999999993</v>
      </c>
      <c r="AC39" s="84">
        <v>2755.3</v>
      </c>
      <c r="AD39" s="84">
        <v>157.39999999999964</v>
      </c>
      <c r="AE39" s="84">
        <v>5269.1732089660945</v>
      </c>
      <c r="AF39" s="72">
        <v>8652.5683679590766</v>
      </c>
      <c r="AG39" s="83">
        <v>27.239999999999952</v>
      </c>
      <c r="AH39" s="84">
        <v>-211.20000000000022</v>
      </c>
      <c r="AI39" s="84">
        <v>-1000.6400000000003</v>
      </c>
      <c r="AJ39" s="84">
        <v>-2090.6499999999996</v>
      </c>
      <c r="AK39" s="84">
        <v>-440.68366946569427</v>
      </c>
      <c r="AL39" s="72">
        <v>40.157987640329793</v>
      </c>
      <c r="AM39" s="83">
        <v>183.79999999999995</v>
      </c>
      <c r="AN39" s="84">
        <v>-1027.3999999999999</v>
      </c>
      <c r="AO39" s="84">
        <v>-2136.3399999999992</v>
      </c>
      <c r="AP39" s="84">
        <v>-4505.79</v>
      </c>
      <c r="AQ39" s="84">
        <v>1491.0423427369908</v>
      </c>
      <c r="AR39" s="72">
        <v>-66.419967633041551</v>
      </c>
      <c r="AS39" s="83">
        <f t="shared" ca="1" si="73"/>
        <v>1054.225000000001</v>
      </c>
      <c r="AT39" s="84">
        <f t="shared" ca="1" si="73"/>
        <v>-3846.7430000000013</v>
      </c>
      <c r="AU39" s="84">
        <f t="shared" ca="1" si="73"/>
        <v>-4209.5559999999905</v>
      </c>
      <c r="AV39" s="84">
        <f t="shared" ca="1" si="73"/>
        <v>-1712.3889999999983</v>
      </c>
      <c r="AW39" s="84">
        <f t="shared" ca="1" si="73"/>
        <v>7243.7663694626435</v>
      </c>
      <c r="AX39" s="72">
        <f t="shared" ca="1" si="73"/>
        <v>13484.068173742426</v>
      </c>
    </row>
    <row r="40" spans="2:50" s="5" customFormat="1" ht="12.75">
      <c r="B40" s="30" t="s">
        <v>20</v>
      </c>
      <c r="C40" s="66"/>
      <c r="D40" s="67"/>
      <c r="E40" s="67"/>
      <c r="F40" s="67"/>
      <c r="G40" s="67"/>
      <c r="H40" s="68"/>
      <c r="I40" s="66"/>
      <c r="J40" s="67"/>
      <c r="K40" s="67"/>
      <c r="L40" s="67"/>
      <c r="M40" s="67"/>
      <c r="N40" s="68"/>
      <c r="O40" s="66"/>
      <c r="P40" s="67"/>
      <c r="Q40" s="67"/>
      <c r="R40" s="67"/>
      <c r="S40" s="67"/>
      <c r="T40" s="68"/>
      <c r="U40" s="66"/>
      <c r="V40" s="67"/>
      <c r="W40" s="67"/>
      <c r="X40" s="67"/>
      <c r="Y40" s="67"/>
      <c r="Z40" s="68"/>
      <c r="AA40" s="66"/>
      <c r="AB40" s="67"/>
      <c r="AC40" s="67"/>
      <c r="AD40" s="67"/>
      <c r="AE40" s="67"/>
      <c r="AF40" s="68"/>
      <c r="AG40" s="66"/>
      <c r="AH40" s="67"/>
      <c r="AI40" s="67"/>
      <c r="AJ40" s="67"/>
      <c r="AK40" s="67"/>
      <c r="AL40" s="68"/>
      <c r="AM40" s="66"/>
      <c r="AN40" s="67"/>
      <c r="AO40" s="67"/>
      <c r="AP40" s="67"/>
      <c r="AQ40" s="67"/>
      <c r="AR40" s="68"/>
      <c r="AS40" s="66"/>
      <c r="AT40" s="67"/>
      <c r="AU40" s="67"/>
      <c r="AV40" s="67"/>
      <c r="AW40" s="67"/>
      <c r="AX40" s="68"/>
    </row>
    <row r="41" spans="2:50" s="17" customFormat="1">
      <c r="B41" s="27" t="s">
        <v>21</v>
      </c>
      <c r="C41" s="117">
        <v>24.215951349955546</v>
      </c>
      <c r="D41" s="118">
        <v>32.407215592232298</v>
      </c>
      <c r="E41" s="118">
        <v>46.656674689927478</v>
      </c>
      <c r="F41" s="118">
        <v>40.133645162151957</v>
      </c>
      <c r="G41" s="118">
        <v>68.082850424020407</v>
      </c>
      <c r="H41" s="119">
        <v>105.05998546124529</v>
      </c>
      <c r="I41" s="117">
        <v>3.7080493486325601</v>
      </c>
      <c r="J41" s="118">
        <v>10.896385126391186</v>
      </c>
      <c r="K41" s="118">
        <v>9.059270123371606</v>
      </c>
      <c r="L41" s="118">
        <v>4.2589971848131993</v>
      </c>
      <c r="M41" s="118">
        <v>6.4594981102030546</v>
      </c>
      <c r="N41" s="119">
        <v>14.046248157805604</v>
      </c>
      <c r="O41" s="117">
        <v>1.4916904143444492</v>
      </c>
      <c r="P41" s="118">
        <v>5.0122311048344548</v>
      </c>
      <c r="Q41" s="118">
        <v>3.9996973747257636</v>
      </c>
      <c r="R41" s="118">
        <v>7.7164401180238666</v>
      </c>
      <c r="S41" s="118">
        <v>14.50768868768613</v>
      </c>
      <c r="T41" s="119">
        <v>21.921738809485998</v>
      </c>
      <c r="U41" s="117">
        <v>65.364705882352922</v>
      </c>
      <c r="V41" s="118">
        <v>18.105973025048169</v>
      </c>
      <c r="W41" s="118">
        <v>22.137499999999996</v>
      </c>
      <c r="X41" s="118">
        <v>32.444642857142867</v>
      </c>
      <c r="Y41" s="118">
        <v>39.946509979646372</v>
      </c>
      <c r="Z41" s="119">
        <v>53.108308001318164</v>
      </c>
      <c r="AA41" s="117">
        <v>27.285600123136092</v>
      </c>
      <c r="AB41" s="118">
        <v>32.046477756412997</v>
      </c>
      <c r="AC41" s="118">
        <v>42.901157174430502</v>
      </c>
      <c r="AD41" s="118">
        <v>61.496655518394469</v>
      </c>
      <c r="AE41" s="118">
        <v>111.19562639595073</v>
      </c>
      <c r="AF41" s="119">
        <v>162.78199091167733</v>
      </c>
      <c r="AG41" s="117">
        <v>14.313235294117696</v>
      </c>
      <c r="AH41" s="118">
        <v>9.0287707439663762</v>
      </c>
      <c r="AI41" s="118">
        <v>16.373017784045931</v>
      </c>
      <c r="AJ41" s="118">
        <v>28.694577427328777</v>
      </c>
      <c r="AK41" s="118">
        <v>54.261113127150296</v>
      </c>
      <c r="AL41" s="119">
        <v>90.639225538850411</v>
      </c>
      <c r="AM41" s="117">
        <v>4.581165528266232</v>
      </c>
      <c r="AN41" s="118">
        <v>5.2468391222206163</v>
      </c>
      <c r="AO41" s="118">
        <v>6.7497086741562793</v>
      </c>
      <c r="AP41" s="118">
        <v>6.1251106088700977</v>
      </c>
      <c r="AQ41" s="118">
        <v>9.0078920258582524</v>
      </c>
      <c r="AR41" s="119">
        <v>15.36376729462298</v>
      </c>
      <c r="AS41" s="117"/>
      <c r="AT41" s="118"/>
      <c r="AU41" s="118"/>
      <c r="AV41" s="118"/>
      <c r="AW41" s="118"/>
      <c r="AX41" s="119"/>
    </row>
    <row r="42" spans="2:50" s="17" customFormat="1">
      <c r="B42" s="27" t="s">
        <v>23</v>
      </c>
      <c r="C42" s="117">
        <v>476.09520474153919</v>
      </c>
      <c r="D42" s="118">
        <v>514.69850446819441</v>
      </c>
      <c r="E42" s="118">
        <v>566.5075963755836</v>
      </c>
      <c r="F42" s="118">
        <v>612.68355805387955</v>
      </c>
      <c r="G42" s="118">
        <v>680.76640847789986</v>
      </c>
      <c r="H42" s="119">
        <v>785.82639393914508</v>
      </c>
      <c r="I42" s="117">
        <v>17.04253299974118</v>
      </c>
      <c r="J42" s="118">
        <v>21.73928047623156</v>
      </c>
      <c r="K42" s="118">
        <v>92.661375204900352</v>
      </c>
      <c r="L42" s="118">
        <v>83.290116411778129</v>
      </c>
      <c r="M42" s="118">
        <v>89.749614521981172</v>
      </c>
      <c r="N42" s="119">
        <v>103.79586267978678</v>
      </c>
      <c r="O42" s="117">
        <v>4.7474339898620537</v>
      </c>
      <c r="P42" s="118">
        <v>9.7230978740574496</v>
      </c>
      <c r="Q42" s="118">
        <v>24.95044511134088</v>
      </c>
      <c r="R42" s="118">
        <v>114.61654855874713</v>
      </c>
      <c r="S42" s="118">
        <v>129.12423724643324</v>
      </c>
      <c r="T42" s="119">
        <v>151.04597605591923</v>
      </c>
      <c r="U42" s="117">
        <v>244.62352941176474</v>
      </c>
      <c r="V42" s="118">
        <v>110.69556840077071</v>
      </c>
      <c r="W42" s="118">
        <v>208.40714285714284</v>
      </c>
      <c r="X42" s="118">
        <v>236.46607142857144</v>
      </c>
      <c r="Y42" s="118">
        <v>275.3125814082178</v>
      </c>
      <c r="Z42" s="119">
        <v>327.42088940953596</v>
      </c>
      <c r="AA42" s="117">
        <v>125.88494443894763</v>
      </c>
      <c r="AB42" s="118">
        <v>167.9722779515026</v>
      </c>
      <c r="AC42" s="118">
        <v>215.73311625311987</v>
      </c>
      <c r="AD42" s="118">
        <v>283.41973244147158</v>
      </c>
      <c r="AE42" s="118">
        <v>391.61535883742255</v>
      </c>
      <c r="AF42" s="119">
        <v>551.39734974909948</v>
      </c>
      <c r="AG42" s="117">
        <v>203.91176470588235</v>
      </c>
      <c r="AH42" s="118">
        <v>43.889466614671342</v>
      </c>
      <c r="AI42" s="118">
        <v>164.94823019503974</v>
      </c>
      <c r="AJ42" s="118">
        <v>389.07490847648552</v>
      </c>
      <c r="AK42" s="118">
        <v>443.33602160363586</v>
      </c>
      <c r="AL42" s="119">
        <v>533.97524714248618</v>
      </c>
      <c r="AM42" s="117">
        <v>43.538729835779684</v>
      </c>
      <c r="AN42" s="118">
        <v>41.567359395436711</v>
      </c>
      <c r="AO42" s="118">
        <v>87.130638427858685</v>
      </c>
      <c r="AP42" s="118">
        <v>90.888534439515979</v>
      </c>
      <c r="AQ42" s="118">
        <v>98.396426465374219</v>
      </c>
      <c r="AR42" s="119">
        <v>112.26019375999721</v>
      </c>
      <c r="AS42" s="117"/>
      <c r="AT42" s="118"/>
      <c r="AU42" s="118"/>
      <c r="AV42" s="118"/>
      <c r="AW42" s="118"/>
      <c r="AX42" s="119"/>
    </row>
    <row r="43" spans="2:50" s="17" customFormat="1">
      <c r="B43" s="27" t="s">
        <v>22</v>
      </c>
      <c r="C43" s="117">
        <v>0</v>
      </c>
      <c r="D43" s="118">
        <v>0</v>
      </c>
      <c r="E43" s="118">
        <v>0</v>
      </c>
      <c r="F43" s="118">
        <v>0</v>
      </c>
      <c r="G43" s="118">
        <v>0</v>
      </c>
      <c r="H43" s="119">
        <v>0</v>
      </c>
      <c r="I43" s="117">
        <v>0</v>
      </c>
      <c r="J43" s="118">
        <v>0</v>
      </c>
      <c r="K43" s="118">
        <v>0</v>
      </c>
      <c r="L43" s="118">
        <v>0</v>
      </c>
      <c r="M43" s="118">
        <v>0</v>
      </c>
      <c r="N43" s="119">
        <v>0</v>
      </c>
      <c r="O43" s="117">
        <v>0</v>
      </c>
      <c r="P43" s="118">
        <v>0</v>
      </c>
      <c r="Q43" s="118">
        <v>0</v>
      </c>
      <c r="R43" s="118">
        <v>0</v>
      </c>
      <c r="S43" s="118">
        <v>0</v>
      </c>
      <c r="T43" s="119">
        <v>0</v>
      </c>
      <c r="U43" s="117">
        <v>0</v>
      </c>
      <c r="V43" s="118">
        <v>0</v>
      </c>
      <c r="W43" s="118">
        <v>0.7</v>
      </c>
      <c r="X43" s="118">
        <v>0.9</v>
      </c>
      <c r="Y43" s="118">
        <v>1.0999999999999999</v>
      </c>
      <c r="Z43" s="119">
        <v>1</v>
      </c>
      <c r="AA43" s="117">
        <v>1.0005232258405441</v>
      </c>
      <c r="AB43" s="118">
        <v>2.0036421124454402</v>
      </c>
      <c r="AC43" s="118">
        <v>3.0003274839819531</v>
      </c>
      <c r="AD43" s="118">
        <v>3</v>
      </c>
      <c r="AE43" s="118">
        <v>3</v>
      </c>
      <c r="AF43" s="119">
        <v>3</v>
      </c>
      <c r="AG43" s="117">
        <v>0</v>
      </c>
      <c r="AH43" s="118">
        <v>0</v>
      </c>
      <c r="AI43" s="118">
        <v>0</v>
      </c>
      <c r="AJ43" s="118">
        <v>0</v>
      </c>
      <c r="AK43" s="118">
        <v>0</v>
      </c>
      <c r="AL43" s="119">
        <v>0</v>
      </c>
      <c r="AM43" s="117">
        <v>0</v>
      </c>
      <c r="AN43" s="118">
        <v>0</v>
      </c>
      <c r="AO43" s="118">
        <v>0</v>
      </c>
      <c r="AP43" s="118">
        <v>1.5</v>
      </c>
      <c r="AQ43" s="118">
        <v>1.5</v>
      </c>
      <c r="AR43" s="119">
        <v>1.5</v>
      </c>
      <c r="AS43" s="117"/>
      <c r="AT43" s="118"/>
      <c r="AU43" s="118"/>
      <c r="AV43" s="118"/>
      <c r="AW43" s="118"/>
      <c r="AX43" s="119"/>
    </row>
    <row r="44" spans="2:50" s="5" customFormat="1" ht="12.75">
      <c r="B44" s="30" t="s">
        <v>297</v>
      </c>
      <c r="C44" s="123"/>
      <c r="D44" s="124"/>
      <c r="E44" s="124"/>
      <c r="F44" s="124"/>
      <c r="G44" s="124"/>
      <c r="H44" s="125"/>
      <c r="I44" s="123"/>
      <c r="J44" s="124"/>
      <c r="K44" s="124"/>
      <c r="L44" s="124"/>
      <c r="M44" s="124"/>
      <c r="N44" s="125"/>
      <c r="O44" s="123"/>
      <c r="P44" s="124"/>
      <c r="Q44" s="124"/>
      <c r="R44" s="124"/>
      <c r="S44" s="124"/>
      <c r="T44" s="125"/>
      <c r="U44" s="123"/>
      <c r="V44" s="124"/>
      <c r="W44" s="124"/>
      <c r="X44" s="124"/>
      <c r="Y44" s="124"/>
      <c r="Z44" s="125"/>
      <c r="AA44" s="123"/>
      <c r="AB44" s="124"/>
      <c r="AC44" s="124"/>
      <c r="AD44" s="124"/>
      <c r="AE44" s="124"/>
      <c r="AF44" s="125"/>
      <c r="AG44" s="123"/>
      <c r="AH44" s="124"/>
      <c r="AI44" s="124"/>
      <c r="AJ44" s="124"/>
      <c r="AK44" s="124"/>
      <c r="AL44" s="125"/>
      <c r="AM44" s="123"/>
      <c r="AN44" s="124"/>
      <c r="AO44" s="124"/>
      <c r="AP44" s="124"/>
      <c r="AQ44" s="124"/>
      <c r="AR44" s="125"/>
      <c r="AS44" s="123"/>
      <c r="AT44" s="124"/>
      <c r="AU44" s="124"/>
      <c r="AV44" s="124"/>
      <c r="AW44" s="124"/>
      <c r="AX44" s="125"/>
    </row>
    <row r="45" spans="2:50" s="17" customFormat="1">
      <c r="B45" s="27" t="s">
        <v>6</v>
      </c>
      <c r="C45" s="117"/>
      <c r="D45" s="118"/>
      <c r="E45" s="118">
        <f t="shared" ref="E45:H46" si="74">IFERROR((IF((E$11/E41)&lt;0,"NM",(E$11/E41))),"NA")</f>
        <v>99.742427657508514</v>
      </c>
      <c r="F45" s="118">
        <f t="shared" si="74"/>
        <v>115.95383327873306</v>
      </c>
      <c r="G45" s="118">
        <f t="shared" si="74"/>
        <v>68.352749202141794</v>
      </c>
      <c r="H45" s="119">
        <f t="shared" si="74"/>
        <v>44.295170797607298</v>
      </c>
      <c r="I45" s="117"/>
      <c r="J45" s="118"/>
      <c r="K45" s="118">
        <f t="shared" ref="K45:N45" si="75">IFERROR((IF((K$11/K41)&lt;0,"NM",(K$11/K41))),"NA")</f>
        <v>67.135651296116237</v>
      </c>
      <c r="L45" s="118">
        <f t="shared" si="75"/>
        <v>142.80356938688041</v>
      </c>
      <c r="M45" s="118">
        <f t="shared" si="75"/>
        <v>94.155921965411224</v>
      </c>
      <c r="N45" s="119">
        <f t="shared" si="75"/>
        <v>43.299818796239819</v>
      </c>
      <c r="O45" s="117"/>
      <c r="P45" s="118"/>
      <c r="Q45" s="118">
        <f t="shared" ref="Q45:T46" si="76">IFERROR((IF((Q$11/Q41)&lt;0,"NM",(Q$11/Q41))),"NA")</f>
        <v>168.35023675914175</v>
      </c>
      <c r="R45" s="118">
        <f t="shared" si="76"/>
        <v>87.26174112687093</v>
      </c>
      <c r="S45" s="118">
        <f t="shared" si="76"/>
        <v>46.413320170808987</v>
      </c>
      <c r="T45" s="119">
        <f t="shared" si="76"/>
        <v>30.716085336653464</v>
      </c>
      <c r="U45" s="117"/>
      <c r="V45" s="118"/>
      <c r="W45" s="118">
        <f t="shared" ref="W45:Z46" si="77">IFERROR((IF((W$11/W41)&lt;0,"NM",(W$11/W41))),"NA")</f>
        <v>107.74703557312255</v>
      </c>
      <c r="X45" s="118">
        <f t="shared" si="77"/>
        <v>73.517529858550262</v>
      </c>
      <c r="Y45" s="118">
        <f t="shared" si="77"/>
        <v>59.711098697116157</v>
      </c>
      <c r="Z45" s="119">
        <f t="shared" si="77"/>
        <v>44.912935278239281</v>
      </c>
      <c r="AA45" s="117"/>
      <c r="AB45" s="118"/>
      <c r="AC45" s="118">
        <f t="shared" ref="AC45:AF45" si="78">IFERROR((IF((AC$11/AC41)&lt;0,"NM",(AC$11/AC41))),"NA")</f>
        <v>327.26739614305933</v>
      </c>
      <c r="AD45" s="118">
        <f t="shared" si="78"/>
        <v>228.30753772943643</v>
      </c>
      <c r="AE45" s="118">
        <f t="shared" si="78"/>
        <v>126.26530786386471</v>
      </c>
      <c r="AF45" s="119">
        <f t="shared" si="78"/>
        <v>86.251248810551417</v>
      </c>
      <c r="AG45" s="117"/>
      <c r="AH45" s="118"/>
      <c r="AI45" s="118">
        <f t="shared" ref="AI45:AL46" si="79">IFERROR((IF((AI$11/AI41)&lt;0,"NM",(AI$11/AI41))),"NA")</f>
        <v>339.29603407706259</v>
      </c>
      <c r="AJ45" s="118">
        <f t="shared" si="79"/>
        <v>193.60103887465235</v>
      </c>
      <c r="AK45" s="118">
        <f t="shared" si="79"/>
        <v>102.38087056898819</v>
      </c>
      <c r="AL45" s="119">
        <f t="shared" si="79"/>
        <v>61.290241250118022</v>
      </c>
      <c r="AM45" s="117"/>
      <c r="AN45" s="118"/>
      <c r="AO45" s="118">
        <f t="shared" ref="AO45:AR46" si="80">IFERROR((IF((AO$11/AO41)&lt;0,"NM",(AO$11/AO41))),"NA")</f>
        <v>65.328745474354747</v>
      </c>
      <c r="AP45" s="118">
        <f t="shared" si="80"/>
        <v>71.990536687033355</v>
      </c>
      <c r="AQ45" s="118">
        <f t="shared" si="80"/>
        <v>48.951519260466185</v>
      </c>
      <c r="AR45" s="119">
        <f t="shared" si="80"/>
        <v>28.700642983203991</v>
      </c>
      <c r="AS45" s="117">
        <f ca="1">(AS17*1000)/AS32</f>
        <v>81.088446800302208</v>
      </c>
      <c r="AT45" s="118">
        <f t="shared" ref="AT45:AX45" ca="1" si="81">(AT17*1000)/AT32</f>
        <v>67.38501942014426</v>
      </c>
      <c r="AU45" s="118">
        <f t="shared" ca="1" si="81"/>
        <v>49.230797313870546</v>
      </c>
      <c r="AV45" s="118">
        <f t="shared" ca="1" si="81"/>
        <v>152.78723220485023</v>
      </c>
      <c r="AW45" s="118">
        <f t="shared" ca="1" si="81"/>
        <v>91.382133218978581</v>
      </c>
      <c r="AX45" s="119">
        <f t="shared" ca="1" si="81"/>
        <v>59.374955470801012</v>
      </c>
    </row>
    <row r="46" spans="2:50" s="17" customFormat="1">
      <c r="B46" s="27" t="s">
        <v>274</v>
      </c>
      <c r="C46" s="117"/>
      <c r="D46" s="118"/>
      <c r="E46" s="118">
        <f t="shared" si="74"/>
        <v>8.2146294767682502</v>
      </c>
      <c r="F46" s="118">
        <f t="shared" si="74"/>
        <v>7.595519642769256</v>
      </c>
      <c r="G46" s="118">
        <f t="shared" si="74"/>
        <v>6.8358983963455566</v>
      </c>
      <c r="H46" s="119">
        <f t="shared" si="74"/>
        <v>5.9219823053695766</v>
      </c>
      <c r="I46" s="117"/>
      <c r="J46" s="118"/>
      <c r="K46" s="118">
        <f t="shared" ref="K46:N46" si="82">IFERROR((IF((K$11/K42)&lt;0,"NM",(K$11/K42))),"NA")</f>
        <v>6.5636841527022325</v>
      </c>
      <c r="L46" s="118">
        <f t="shared" si="82"/>
        <v>7.3021869364801839</v>
      </c>
      <c r="M46" s="118">
        <f t="shared" si="82"/>
        <v>6.7766307770719365</v>
      </c>
      <c r="N46" s="119">
        <f t="shared" si="82"/>
        <v>5.8595784484812707</v>
      </c>
      <c r="O46" s="117"/>
      <c r="P46" s="118"/>
      <c r="Q46" s="118">
        <f t="shared" si="76"/>
        <v>26.987494491388375</v>
      </c>
      <c r="R46" s="118">
        <f t="shared" si="76"/>
        <v>5.8748061119191011</v>
      </c>
      <c r="S46" s="118">
        <f t="shared" si="76"/>
        <v>5.214745228000174</v>
      </c>
      <c r="T46" s="119">
        <f t="shared" si="76"/>
        <v>4.4579141899862123</v>
      </c>
      <c r="U46" s="117"/>
      <c r="V46" s="118"/>
      <c r="W46" s="118">
        <f t="shared" si="77"/>
        <v>11.445145148575934</v>
      </c>
      <c r="X46" s="118">
        <f t="shared" si="77"/>
        <v>10.087070781824634</v>
      </c>
      <c r="Y46" s="118">
        <f t="shared" si="77"/>
        <v>8.6637885845953662</v>
      </c>
      <c r="Z46" s="119">
        <f t="shared" si="77"/>
        <v>7.2849658563371147</v>
      </c>
      <c r="AA46" s="117"/>
      <c r="AB46" s="118"/>
      <c r="AC46" s="118">
        <f t="shared" ref="AC46:AF46" si="83">IFERROR((IF((AC$11/AC42)&lt;0,"NM",(AC$11/AC42))),"NA")</f>
        <v>65.081106896572507</v>
      </c>
      <c r="AD46" s="118">
        <f t="shared" si="83"/>
        <v>49.538364457031591</v>
      </c>
      <c r="AE46" s="118">
        <f t="shared" si="83"/>
        <v>35.851888040552332</v>
      </c>
      <c r="AF46" s="119">
        <f t="shared" si="83"/>
        <v>25.46285361434661</v>
      </c>
      <c r="AG46" s="117"/>
      <c r="AH46" s="118"/>
      <c r="AI46" s="118">
        <f t="shared" si="79"/>
        <v>33.679051866341617</v>
      </c>
      <c r="AJ46" s="118">
        <f t="shared" si="79"/>
        <v>14.278227351522323</v>
      </c>
      <c r="AK46" s="118">
        <f t="shared" si="79"/>
        <v>12.530675896592745</v>
      </c>
      <c r="AL46" s="119">
        <f t="shared" si="79"/>
        <v>10.403665768644931</v>
      </c>
      <c r="AM46" s="117"/>
      <c r="AN46" s="118"/>
      <c r="AO46" s="118">
        <f t="shared" si="80"/>
        <v>5.060791564899322</v>
      </c>
      <c r="AP46" s="118">
        <f t="shared" si="80"/>
        <v>4.8515470374697376</v>
      </c>
      <c r="AQ46" s="118">
        <f t="shared" si="80"/>
        <v>4.4813619339638384</v>
      </c>
      <c r="AR46" s="119">
        <f t="shared" si="80"/>
        <v>3.9279283709657027</v>
      </c>
      <c r="AS46" s="117">
        <f ca="1">(AS17*1000)/AS35</f>
        <v>9.5464820696646946</v>
      </c>
      <c r="AT46" s="118">
        <f t="shared" ref="AT46:AX46" ca="1" si="84">(AT17*1000)/AT35</f>
        <v>9.5984786918167231</v>
      </c>
      <c r="AU46" s="118">
        <f t="shared" ca="1" si="84"/>
        <v>5.4152929568020811</v>
      </c>
      <c r="AV46" s="118">
        <f t="shared" ca="1" si="84"/>
        <v>15.307613288893291</v>
      </c>
      <c r="AW46" s="118">
        <f t="shared" ca="1" si="84"/>
        <v>13.165060271624357</v>
      </c>
      <c r="AX46" s="119">
        <f t="shared" ca="1" si="84"/>
        <v>10.81165275940017</v>
      </c>
    </row>
    <row r="47" spans="2:50" s="17" customFormat="1">
      <c r="B47" s="27" t="s">
        <v>291</v>
      </c>
      <c r="C47" s="117"/>
      <c r="D47" s="118"/>
      <c r="E47" s="118">
        <f t="shared" ref="E47:F47" si="85">IFERROR((IF((((E$17*1000)+E$38)/E26)&lt;0,"NM",((E$17*1000)+E$38)/E26)),"NA")</f>
        <v>0.9715715033275637</v>
      </c>
      <c r="F47" s="118">
        <f t="shared" si="85"/>
        <v>2.4158484146769643</v>
      </c>
      <c r="G47" s="118">
        <f>IFERROR((IF((((G$17*1000)+G$38)/G26)&lt;0,"NM",((G$17*1000)+G$38)/G26)),"NA")</f>
        <v>1.96278832771667</v>
      </c>
      <c r="H47" s="119">
        <f>IFERROR((IF((((H$17*1000)+H$38)/H26)&lt;0,"NM",((H$17*1000)+H$38)/H26)),"NA")</f>
        <v>1.6101630512651348</v>
      </c>
      <c r="I47" s="117"/>
      <c r="J47" s="118"/>
      <c r="K47" s="118" t="str">
        <f t="shared" ref="K47:L47" si="86">IFERROR((IF((((K$17*1000)+K$38)/K26)&lt;0,"NM",((K$17*1000)+K$38)/K26)),"NA")</f>
        <v>NM</v>
      </c>
      <c r="L47" s="118">
        <f t="shared" si="86"/>
        <v>4.5372277055887675</v>
      </c>
      <c r="M47" s="118">
        <f>IFERROR((IF((((M$17*1000)+M$38)/M26)&lt;0,"NM",((M$17*1000)+M$38)/M26)),"NA")</f>
        <v>3.8082697151956708</v>
      </c>
      <c r="N47" s="119">
        <f>IFERROR((IF((((N$17*1000)+N$38)/N26)&lt;0,"NM",((N$17*1000)+N$38)/N26)),"NA")</f>
        <v>2.9098902325119349</v>
      </c>
      <c r="O47" s="117"/>
      <c r="P47" s="118"/>
      <c r="Q47" s="118">
        <f t="shared" ref="Q47:R47" si="87">IFERROR((IF((((Q$17*1000)+Q$38)/Q26)&lt;0,"NM",((Q$17*1000)+Q$38)/Q26)),"NA")</f>
        <v>0.17652368304027499</v>
      </c>
      <c r="R47" s="118">
        <f t="shared" si="87"/>
        <v>4.147255416064322</v>
      </c>
      <c r="S47" s="118">
        <f>IFERROR((IF((((S$17*1000)+S$38)/S26)&lt;0,"NM",((S$17*1000)+S$38)/S26)),"NA")</f>
        <v>3.0080279914748664</v>
      </c>
      <c r="T47" s="119">
        <f>IFERROR((IF((((T$17*1000)+T$38)/T26)&lt;0,"NM",((T$17*1000)+T$38)/T26)),"NA")</f>
        <v>2.1928510703171513</v>
      </c>
      <c r="U47" s="117"/>
      <c r="V47" s="118"/>
      <c r="W47" s="118">
        <f t="shared" ref="W47:X47" si="88">IFERROR((IF((((W$17*1000)+W$38)/W26)&lt;0,"NM",((W$17*1000)+W$38)/W26)),"NA")</f>
        <v>15.662641967140809</v>
      </c>
      <c r="X47" s="118">
        <f t="shared" si="88"/>
        <v>25.077318199307424</v>
      </c>
      <c r="Y47" s="118">
        <f>IFERROR((IF((((Y$17*1000)+Y$38)/Y26)&lt;0,"NM",((Y$17*1000)+Y$38)/Y26)),"NA")</f>
        <v>19.9475514689851</v>
      </c>
      <c r="Z47" s="119">
        <f>IFERROR((IF((((Z$17*1000)+Z$38)/Z26)&lt;0,"NM",((Z$17*1000)+Z$38)/Z26)),"NA")</f>
        <v>14.732569391373914</v>
      </c>
      <c r="AA47" s="117"/>
      <c r="AB47" s="118"/>
      <c r="AC47" s="118">
        <f t="shared" ref="AC47:AD47" si="89">IFERROR((IF((((AC$17*1000)+AC$38)/AC26)&lt;0,"NM",((AC$17*1000)+AC$38)/AC26)),"NA")</f>
        <v>1.3905029605454717</v>
      </c>
      <c r="AD47" s="118">
        <f t="shared" si="89"/>
        <v>4.7613732483932418</v>
      </c>
      <c r="AE47" s="118">
        <f>IFERROR((IF((((AE$17*1000)+AE$38)/AE26)&lt;0,"NM",((AE$17*1000)+AE$38)/AE26)),"NA")</f>
        <v>2.5071265369501812</v>
      </c>
      <c r="AF47" s="119">
        <f>IFERROR((IF((((AF$17*1000)+AF$38)/AF26)&lt;0,"NM",((AF$17*1000)+AF$38)/AF26)),"NA")</f>
        <v>1.9044027019513425</v>
      </c>
      <c r="AG47" s="117"/>
      <c r="AH47" s="118"/>
      <c r="AI47" s="118">
        <f t="shared" ref="AI47:AJ47" si="90">IFERROR((IF((((AI$17*1000)+AI$38)/AI26)&lt;0,"NM",((AI$17*1000)+AI$38)/AI26)),"NA")</f>
        <v>4.6629914910923764</v>
      </c>
      <c r="AJ47" s="118">
        <f t="shared" si="90"/>
        <v>16.981068009369292</v>
      </c>
      <c r="AK47" s="118">
        <f>IFERROR((IF((((AK$17*1000)+AK$38)/AK26)&lt;0,"NM",((AK$17*1000)+AK$38)/AK26)),"NA")</f>
        <v>10.054228057144449</v>
      </c>
      <c r="AL47" s="119">
        <f>IFERROR((IF((((AL$17*1000)+AL$38)/AL26)&lt;0,"NM",((AL$17*1000)+AL$38)/AL26)),"NA")</f>
        <v>6.4783010070476426</v>
      </c>
      <c r="AM47" s="117"/>
      <c r="AN47" s="118"/>
      <c r="AO47" s="118">
        <f t="shared" ref="AO47:AP47" si="91">IFERROR((IF((((AO$17*1000)+AO$38)/AO26)&lt;0,"NM",((AO$17*1000)+AO$38)/AO26)),"NA")</f>
        <v>2.3713451748399232</v>
      </c>
      <c r="AP47" s="118">
        <f t="shared" si="91"/>
        <v>2.6714437415975443</v>
      </c>
      <c r="AQ47" s="118">
        <f>IFERROR((IF((((AQ$17*1000)+AQ$38)/AQ26)&lt;0,"NM",((AQ$17*1000)+AQ$38)/AQ26)),"NA")</f>
        <v>1.8088802428921515</v>
      </c>
      <c r="AR47" s="119">
        <f>IFERROR((IF((((AR$17*1000)+AR$38)/AR26)&lt;0,"NM",((AR$17*1000)+AR$38)/AR26)),"NA")</f>
        <v>1.3372954036001541</v>
      </c>
      <c r="AS47" s="117">
        <f t="shared" ref="AS47:AX47" ca="1" si="92">IFERROR((IF((((AS$17*1000)+AS$38)/AS26)&lt;0,"NM",((AS$17*1000)+AS$38)/AS26)),"NA")</f>
        <v>2.7019039644115703</v>
      </c>
      <c r="AT47" s="118">
        <f t="shared" ca="1" si="92"/>
        <v>2.2478981718637052</v>
      </c>
      <c r="AU47" s="118">
        <f t="shared" ca="1" si="92"/>
        <v>1.6687786566702627</v>
      </c>
      <c r="AV47" s="118">
        <f t="shared" ca="1" si="92"/>
        <v>5.0527239328533877</v>
      </c>
      <c r="AW47" s="118">
        <f t="shared" ca="1" si="92"/>
        <v>3.0495896010868613</v>
      </c>
      <c r="AX47" s="119">
        <f t="shared" ca="1" si="92"/>
        <v>2.3136275535961852</v>
      </c>
    </row>
    <row r="48" spans="2:50" s="17" customFormat="1">
      <c r="B48" s="27" t="s">
        <v>275</v>
      </c>
      <c r="C48" s="117"/>
      <c r="D48" s="118"/>
      <c r="E48" s="118">
        <f t="shared" ref="E48:F48" si="93">IFERROR((IF((((E$17*1000)+E$38)/E28)&lt;0,"NM",((E$17*1000)+E$38)/E28)),"NA")</f>
        <v>16.103454331936263</v>
      </c>
      <c r="F48" s="118">
        <f t="shared" si="93"/>
        <v>33.05040683351163</v>
      </c>
      <c r="G48" s="118">
        <f>IFERROR((IF((((G$17*1000)+G$38)/G28)&lt;0,"NM",((G$17*1000)+G$38)/G28)),"NA")</f>
        <v>26.531278248939991</v>
      </c>
      <c r="H48" s="119">
        <f>IFERROR((IF((((H$17*1000)+H$38)/H28)&lt;0,"NM",((H$17*1000)+H$38)/H28)),"NA")</f>
        <v>19.675687314660806</v>
      </c>
      <c r="I48" s="117"/>
      <c r="J48" s="118"/>
      <c r="K48" s="118" t="str">
        <f t="shared" ref="K48:L48" si="94">IFERROR((IF((((K$17*1000)+K$38)/K28)&lt;0,"NM",((K$17*1000)+K$38)/K28)),"NA")</f>
        <v>NM</v>
      </c>
      <c r="L48" s="118">
        <f t="shared" si="94"/>
        <v>62.892242247442518</v>
      </c>
      <c r="M48" s="118">
        <f>IFERROR((IF((((M$17*1000)+M$38)/M28)&lt;0,"NM",((M$17*1000)+M$38)/M28)),"NA")</f>
        <v>49.236723259872889</v>
      </c>
      <c r="N48" s="119">
        <f>IFERROR((IF((((N$17*1000)+N$38)/N28)&lt;0,"NM",((N$17*1000)+N$38)/N28)),"NA")</f>
        <v>26.453547568290308</v>
      </c>
      <c r="O48" s="117"/>
      <c r="P48" s="118"/>
      <c r="Q48" s="118">
        <f t="shared" ref="Q48:R48" si="95">IFERROR((IF((((Q$17*1000)+Q$38)/Q28)&lt;0,"NM",((Q$17*1000)+Q$38)/Q28)),"NA")</f>
        <v>1.6730037589702675</v>
      </c>
      <c r="R48" s="118">
        <f t="shared" si="95"/>
        <v>44.526658919756393</v>
      </c>
      <c r="S48" s="118">
        <f>IFERROR((IF((((S$17*1000)+S$38)/S28)&lt;0,"NM",((S$17*1000)+S$38)/S28)),"NA")</f>
        <v>28.098692492223762</v>
      </c>
      <c r="T48" s="119">
        <f>IFERROR((IF((((T$17*1000)+T$38)/T28)&lt;0,"NM",((T$17*1000)+T$38)/T28)),"NA")</f>
        <v>18.583483646755532</v>
      </c>
      <c r="U48" s="117"/>
      <c r="V48" s="118"/>
      <c r="W48" s="118">
        <f t="shared" ref="W48:X48" si="96">IFERROR((IF((((W$17*1000)+W$38)/W28)&lt;0,"NM",((W$17*1000)+W$38)/W28)),"NA")</f>
        <v>41.33766951865433</v>
      </c>
      <c r="X48" s="118">
        <f t="shared" si="96"/>
        <v>58.809790209790194</v>
      </c>
      <c r="Y48" s="118">
        <f>IFERROR((IF((((Y$17*1000)+Y$38)/Y28)&lt;0,"NM",((Y$17*1000)+Y$38)/Y28)),"NA")</f>
        <v>47.003744477270764</v>
      </c>
      <c r="Z48" s="119">
        <f>IFERROR((IF((((Z$17*1000)+Z$38)/Z28)&lt;0,"NM",((Z$17*1000)+Z$38)/Z28)),"NA")</f>
        <v>34.664869156173914</v>
      </c>
      <c r="AA48" s="117"/>
      <c r="AB48" s="118"/>
      <c r="AC48" s="118">
        <f t="shared" ref="AC48:AD48" si="97">IFERROR((IF((((AC$17*1000)+AC$38)/AC28)&lt;0,"NM",((AC$17*1000)+AC$38)/AC28)),"NA")</f>
        <v>33.062946855192493</v>
      </c>
      <c r="AD48" s="118">
        <f t="shared" si="97"/>
        <v>120.74162234995649</v>
      </c>
      <c r="AE48" s="118">
        <f>IFERROR((IF((((AE$17*1000)+AE$38)/AE28)&lt;0,"NM",((AE$17*1000)+AE$38)/AE28)),"NA")</f>
        <v>63.703473334010987</v>
      </c>
      <c r="AF48" s="119">
        <f>IFERROR((IF((((AF$17*1000)+AF$38)/AF28)&lt;0,"NM",((AF$17*1000)+AF$38)/AF28)),"NA")</f>
        <v>47.233971711902541</v>
      </c>
      <c r="AG48" s="117"/>
      <c r="AH48" s="118"/>
      <c r="AI48" s="118">
        <f t="shared" ref="AI48:AJ48" si="98">IFERROR((IF((((AI$17*1000)+AI$38)/AI28)&lt;0,"NM",((AI$17*1000)+AI$38)/AI28)),"NA")</f>
        <v>31.197257571976881</v>
      </c>
      <c r="AJ48" s="118">
        <f t="shared" si="98"/>
        <v>120.56733329923514</v>
      </c>
      <c r="AK48" s="118">
        <f>IFERROR((IF((((AK$17*1000)+AK$38)/AK28)&lt;0,"NM",((AK$17*1000)+AK$38)/AK28)),"NA")</f>
        <v>66.336218768592531</v>
      </c>
      <c r="AL48" s="119">
        <f>IFERROR((IF((((AL$17*1000)+AL$38)/AL28)&lt;0,"NM",((AL$17*1000)+AL$38)/AL28)),"NA")</f>
        <v>41.001905107896505</v>
      </c>
      <c r="AM48" s="117"/>
      <c r="AN48" s="118"/>
      <c r="AO48" s="118">
        <f t="shared" ref="AO48:AP48" si="99">IFERROR((IF((((AO$17*1000)+AO$38)/AO28)&lt;0,"NM",((AO$17*1000)+AO$38)/AO28)),"NA")</f>
        <v>25.869206312011052</v>
      </c>
      <c r="AP48" s="118">
        <f t="shared" si="99"/>
        <v>42.467973154159559</v>
      </c>
      <c r="AQ48" s="118">
        <f>IFERROR((IF((((AQ$17*1000)+AQ$38)/AQ28)&lt;0,"NM",((AQ$17*1000)+AQ$38)/AQ28)),"NA")</f>
        <v>28.31783790724279</v>
      </c>
      <c r="AR48" s="119">
        <f>IFERROR((IF((((AR$17*1000)+AR$38)/AR28)&lt;0,"NM",((AR$17*1000)+AR$38)/AR28)),"NA")</f>
        <v>19.104220051430762</v>
      </c>
      <c r="AS48" s="117">
        <f t="shared" ref="AS48:AX48" ca="1" si="100">IFERROR((IF((((AS$17*1000)+AS$38)/AS28)&lt;0,"NM",((AS$17*1000)+AS$38)/AS28)),"NA")</f>
        <v>39.026009196009419</v>
      </c>
      <c r="AT48" s="118">
        <f t="shared" ca="1" si="100"/>
        <v>35.137136466984359</v>
      </c>
      <c r="AU48" s="118">
        <f t="shared" ca="1" si="100"/>
        <v>24.665975111987343</v>
      </c>
      <c r="AV48" s="118">
        <f t="shared" ca="1" si="100"/>
        <v>79.258209021693446</v>
      </c>
      <c r="AW48" s="118">
        <f t="shared" ca="1" si="100"/>
        <v>49.971320457634413</v>
      </c>
      <c r="AX48" s="119">
        <f t="shared" ca="1" si="100"/>
        <v>35.164613498088144</v>
      </c>
    </row>
    <row r="49" spans="2:50" s="17" customFormat="1">
      <c r="B49" s="27" t="s">
        <v>63</v>
      </c>
      <c r="C49" s="117"/>
      <c r="D49" s="118"/>
      <c r="E49" s="118">
        <f t="shared" ref="E49:H49" si="101">IFERROR((E43/E$11*100),"NA")</f>
        <v>0</v>
      </c>
      <c r="F49" s="118">
        <f t="shared" si="101"/>
        <v>0</v>
      </c>
      <c r="G49" s="118">
        <f t="shared" si="101"/>
        <v>0</v>
      </c>
      <c r="H49" s="119">
        <f t="shared" si="101"/>
        <v>0</v>
      </c>
      <c r="I49" s="117"/>
      <c r="J49" s="118"/>
      <c r="K49" s="118">
        <f t="shared" ref="K49:N49" si="102">IFERROR((K43/K$11*100),"NA")</f>
        <v>0</v>
      </c>
      <c r="L49" s="118">
        <f t="shared" si="102"/>
        <v>0</v>
      </c>
      <c r="M49" s="118">
        <f t="shared" si="102"/>
        <v>0</v>
      </c>
      <c r="N49" s="119">
        <f t="shared" si="102"/>
        <v>0</v>
      </c>
      <c r="O49" s="117"/>
      <c r="P49" s="118"/>
      <c r="Q49" s="118">
        <f t="shared" ref="Q49:T49" si="103">IFERROR((Q43/Q$11*100),"NA")</f>
        <v>0</v>
      </c>
      <c r="R49" s="118">
        <f t="shared" si="103"/>
        <v>0</v>
      </c>
      <c r="S49" s="118">
        <f t="shared" si="103"/>
        <v>0</v>
      </c>
      <c r="T49" s="119">
        <f t="shared" si="103"/>
        <v>0</v>
      </c>
      <c r="U49" s="117"/>
      <c r="V49" s="118"/>
      <c r="W49" s="118">
        <f t="shared" ref="W49:Z49" si="104">IFERROR((W43/W$11*100),"NA")</f>
        <v>2.9347028613352897E-2</v>
      </c>
      <c r="X49" s="118">
        <f t="shared" si="104"/>
        <v>3.7731893931453722E-2</v>
      </c>
      <c r="Y49" s="118">
        <f t="shared" si="104"/>
        <v>4.6116759249554551E-2</v>
      </c>
      <c r="Z49" s="119">
        <f t="shared" si="104"/>
        <v>4.1924326590504137E-2</v>
      </c>
      <c r="AA49" s="117"/>
      <c r="AB49" s="118"/>
      <c r="AC49" s="118">
        <f t="shared" ref="AC49:AF49" si="105">IFERROR((AC43/AC$11*100),"NA")</f>
        <v>2.1369625566549883E-2</v>
      </c>
      <c r="AD49" s="118">
        <f t="shared" si="105"/>
        <v>2.1367293084475596E-2</v>
      </c>
      <c r="AE49" s="118">
        <f t="shared" si="105"/>
        <v>2.1367293084475596E-2</v>
      </c>
      <c r="AF49" s="119">
        <f t="shared" si="105"/>
        <v>2.1367293084475596E-2</v>
      </c>
      <c r="AG49" s="117"/>
      <c r="AH49" s="118"/>
      <c r="AI49" s="118">
        <f t="shared" ref="AI49:AL49" si="106">IFERROR((AI43/AI$11*100),"NA")</f>
        <v>0</v>
      </c>
      <c r="AJ49" s="118">
        <f t="shared" si="106"/>
        <v>0</v>
      </c>
      <c r="AK49" s="118">
        <f t="shared" si="106"/>
        <v>0</v>
      </c>
      <c r="AL49" s="119">
        <f t="shared" si="106"/>
        <v>0</v>
      </c>
      <c r="AM49" s="117"/>
      <c r="AN49" s="118"/>
      <c r="AO49" s="118">
        <f t="shared" ref="AO49:AR49" si="107">IFERROR((AO43/AO$11*100),"NA")</f>
        <v>0</v>
      </c>
      <c r="AP49" s="118">
        <f t="shared" si="107"/>
        <v>0.34017462297312617</v>
      </c>
      <c r="AQ49" s="118">
        <f t="shared" si="107"/>
        <v>0.34017462297312617</v>
      </c>
      <c r="AR49" s="119">
        <f t="shared" si="107"/>
        <v>0.34017462297312617</v>
      </c>
      <c r="AS49" s="117"/>
      <c r="AT49" s="118"/>
      <c r="AU49" s="118"/>
      <c r="AV49" s="118"/>
      <c r="AW49" s="118"/>
      <c r="AX49" s="119"/>
    </row>
    <row r="50" spans="2:50" s="17" customFormat="1" hidden="1">
      <c r="B50" s="27" t="s">
        <v>46</v>
      </c>
      <c r="C50" s="117"/>
      <c r="D50" s="118"/>
      <c r="E50" s="118"/>
      <c r="F50" s="118"/>
      <c r="G50" s="118"/>
      <c r="H50" s="119"/>
      <c r="I50" s="117"/>
      <c r="J50" s="118"/>
      <c r="K50" s="118"/>
      <c r="L50" s="118"/>
      <c r="M50" s="118"/>
      <c r="N50" s="119"/>
      <c r="O50" s="117"/>
      <c r="P50" s="118"/>
      <c r="Q50" s="118"/>
      <c r="R50" s="118"/>
      <c r="S50" s="118"/>
      <c r="T50" s="119"/>
      <c r="U50" s="117"/>
      <c r="V50" s="118"/>
      <c r="W50" s="118"/>
      <c r="X50" s="118"/>
      <c r="Y50" s="118"/>
      <c r="Z50" s="119"/>
      <c r="AA50" s="117"/>
      <c r="AB50" s="118"/>
      <c r="AC50" s="118"/>
      <c r="AD50" s="118"/>
      <c r="AE50" s="118"/>
      <c r="AF50" s="119"/>
      <c r="AG50" s="117"/>
      <c r="AH50" s="118"/>
      <c r="AI50" s="118"/>
      <c r="AJ50" s="118"/>
      <c r="AK50" s="118"/>
      <c r="AL50" s="119"/>
      <c r="AM50" s="117"/>
      <c r="AN50" s="118"/>
      <c r="AO50" s="118"/>
      <c r="AP50" s="118"/>
      <c r="AQ50" s="118"/>
      <c r="AR50" s="119"/>
      <c r="AS50" s="117"/>
      <c r="AT50" s="118"/>
      <c r="AU50" s="118"/>
      <c r="AV50" s="118"/>
      <c r="AW50" s="118"/>
      <c r="AX50" s="119"/>
    </row>
    <row r="51" spans="2:50" s="5" customFormat="1" ht="12.75">
      <c r="B51" s="30" t="s">
        <v>295</v>
      </c>
      <c r="C51" s="123"/>
      <c r="D51" s="124"/>
      <c r="E51" s="124"/>
      <c r="F51" s="124"/>
      <c r="G51" s="124"/>
      <c r="H51" s="125"/>
      <c r="I51" s="123"/>
      <c r="J51" s="124"/>
      <c r="K51" s="124"/>
      <c r="L51" s="124"/>
      <c r="M51" s="124"/>
      <c r="N51" s="125"/>
      <c r="O51" s="123"/>
      <c r="P51" s="124"/>
      <c r="Q51" s="124"/>
      <c r="R51" s="124"/>
      <c r="S51" s="124"/>
      <c r="T51" s="125"/>
      <c r="U51" s="123"/>
      <c r="V51" s="124"/>
      <c r="W51" s="124"/>
      <c r="X51" s="124"/>
      <c r="Y51" s="124"/>
      <c r="Z51" s="125"/>
      <c r="AA51" s="123"/>
      <c r="AB51" s="124"/>
      <c r="AC51" s="124"/>
      <c r="AD51" s="124"/>
      <c r="AE51" s="124"/>
      <c r="AF51" s="125"/>
      <c r="AG51" s="123"/>
      <c r="AH51" s="124"/>
      <c r="AI51" s="124"/>
      <c r="AJ51" s="124"/>
      <c r="AK51" s="124"/>
      <c r="AL51" s="125"/>
      <c r="AM51" s="123"/>
      <c r="AN51" s="124"/>
      <c r="AO51" s="124"/>
      <c r="AP51" s="124"/>
      <c r="AQ51" s="124"/>
      <c r="AR51" s="125"/>
      <c r="AS51" s="123"/>
      <c r="AT51" s="124"/>
      <c r="AU51" s="124"/>
      <c r="AV51" s="124"/>
      <c r="AW51" s="124"/>
      <c r="AX51" s="125"/>
    </row>
    <row r="52" spans="2:50" s="17" customFormat="1">
      <c r="B52" s="27" t="s">
        <v>30</v>
      </c>
      <c r="C52" s="117">
        <f t="shared" ref="C52:AR52" si="108">IFERROR((C28/C$26*100),"NA")</f>
        <v>7.2689800011555672</v>
      </c>
      <c r="D52" s="118">
        <f t="shared" si="108"/>
        <v>6.5467591470734288</v>
      </c>
      <c r="E52" s="118">
        <f t="shared" si="108"/>
        <v>6.0333111349951141</v>
      </c>
      <c r="F52" s="118">
        <f t="shared" si="108"/>
        <v>7.3095875244337458</v>
      </c>
      <c r="G52" s="118">
        <f t="shared" si="108"/>
        <v>7.3980164442136882</v>
      </c>
      <c r="H52" s="119">
        <f t="shared" si="108"/>
        <v>8.1835161614169643</v>
      </c>
      <c r="I52" s="117">
        <f t="shared" ref="I52:N52" si="109">IFERROR((I28/I$26*100),"NA")</f>
        <v>9.5804307211030171</v>
      </c>
      <c r="J52" s="118">
        <f t="shared" si="109"/>
        <v>11.600908755694604</v>
      </c>
      <c r="K52" s="118">
        <f t="shared" si="109"/>
        <v>11.938999850749285</v>
      </c>
      <c r="L52" s="118">
        <f t="shared" si="109"/>
        <v>7.2142883501236144</v>
      </c>
      <c r="M52" s="118">
        <f t="shared" si="109"/>
        <v>7.734612425557871</v>
      </c>
      <c r="N52" s="119">
        <f t="shared" si="109"/>
        <v>11.000000000000004</v>
      </c>
      <c r="O52" s="117">
        <f t="shared" si="108"/>
        <v>7.3165294651529527</v>
      </c>
      <c r="P52" s="118">
        <f t="shared" si="108"/>
        <v>11.659311072251384</v>
      </c>
      <c r="Q52" s="118">
        <f t="shared" si="108"/>
        <v>10.551302236698213</v>
      </c>
      <c r="R52" s="118">
        <f t="shared" si="108"/>
        <v>9.3140952334606748</v>
      </c>
      <c r="S52" s="118">
        <f t="shared" si="108"/>
        <v>10.705224068014305</v>
      </c>
      <c r="T52" s="119">
        <f t="shared" si="108"/>
        <v>11.799999999999992</v>
      </c>
      <c r="U52" s="117">
        <f t="shared" si="108"/>
        <v>41.076133065416379</v>
      </c>
      <c r="V52" s="118">
        <f t="shared" si="108"/>
        <v>45.372366092970893</v>
      </c>
      <c r="W52" s="118">
        <f t="shared" si="108"/>
        <v>37.889513728084687</v>
      </c>
      <c r="X52" s="118">
        <f t="shared" si="108"/>
        <v>42.641400538668726</v>
      </c>
      <c r="Y52" s="118">
        <f t="shared" si="108"/>
        <v>42.438217828860388</v>
      </c>
      <c r="Z52" s="119">
        <f t="shared" si="108"/>
        <v>42.500000000000007</v>
      </c>
      <c r="AA52" s="117">
        <f t="shared" ref="AA52:AF52" si="110">IFERROR((AA28/AA$26*100),"NA")</f>
        <v>4.4445168163990729</v>
      </c>
      <c r="AB52" s="118">
        <f t="shared" si="110"/>
        <v>3.5440512738055672</v>
      </c>
      <c r="AC52" s="118">
        <f t="shared" si="110"/>
        <v>4.2056231909258726</v>
      </c>
      <c r="AD52" s="118">
        <f t="shared" si="110"/>
        <v>3.9434398476052595</v>
      </c>
      <c r="AE52" s="118">
        <f t="shared" si="110"/>
        <v>3.9356198425865707</v>
      </c>
      <c r="AF52" s="119">
        <f t="shared" si="110"/>
        <v>4.0318496051253083</v>
      </c>
      <c r="AG52" s="117">
        <f t="shared" si="108"/>
        <v>9.7214396603166282</v>
      </c>
      <c r="AH52" s="118">
        <f t="shared" si="108"/>
        <v>13.263169222186511</v>
      </c>
      <c r="AI52" s="118">
        <f t="shared" si="108"/>
        <v>14.946799347135356</v>
      </c>
      <c r="AJ52" s="118">
        <f t="shared" si="108"/>
        <v>14.084302559155148</v>
      </c>
      <c r="AK52" s="118">
        <f t="shared" si="108"/>
        <v>15.156468432754133</v>
      </c>
      <c r="AL52" s="119">
        <f t="shared" si="108"/>
        <v>15.799999999999988</v>
      </c>
      <c r="AM52" s="117">
        <f t="shared" si="108"/>
        <v>11.472245114530519</v>
      </c>
      <c r="AN52" s="118">
        <f t="shared" si="108"/>
        <v>10.159870524612179</v>
      </c>
      <c r="AO52" s="118">
        <f t="shared" si="108"/>
        <v>9.1666715485542731</v>
      </c>
      <c r="AP52" s="118">
        <f t="shared" si="108"/>
        <v>6.2904903229079299</v>
      </c>
      <c r="AQ52" s="118">
        <f t="shared" si="108"/>
        <v>6.3877766686046975</v>
      </c>
      <c r="AR52" s="119">
        <f t="shared" si="108"/>
        <v>7.0000000000000036</v>
      </c>
      <c r="AS52" s="117">
        <f ca="1">IFERROR((AS28/AS$26*100),"NA")</f>
        <v>6.9233416894901243</v>
      </c>
      <c r="AT52" s="118">
        <f t="shared" ref="AT52:AX52" ca="1" si="111">IFERROR((AT28/AT$26*100),"NA")</f>
        <v>6.3974996197424359</v>
      </c>
      <c r="AU52" s="118">
        <f t="shared" ca="1" si="111"/>
        <v>6.7655085561943107</v>
      </c>
      <c r="AV52" s="118">
        <f t="shared" ca="1" si="111"/>
        <v>6.3750165379972525</v>
      </c>
      <c r="AW52" s="118">
        <f t="shared" ca="1" si="111"/>
        <v>6.1026796433612303</v>
      </c>
      <c r="AX52" s="119">
        <f t="shared" ca="1" si="111"/>
        <v>6.5794198298865822</v>
      </c>
    </row>
    <row r="53" spans="2:50" s="17" customFormat="1">
      <c r="B53" s="27" t="s">
        <v>34</v>
      </c>
      <c r="C53" s="117">
        <f t="shared" ref="C53:AR53" si="112">IFERROR((C32/C$26*100),"NA")</f>
        <v>2.6923596382020274</v>
      </c>
      <c r="D53" s="118">
        <f t="shared" si="112"/>
        <v>2.5958532257521116</v>
      </c>
      <c r="E53" s="118">
        <f t="shared" si="112"/>
        <v>2.2694014984722952</v>
      </c>
      <c r="F53" s="118">
        <f t="shared" si="112"/>
        <v>2.0095065602148838</v>
      </c>
      <c r="G53" s="118">
        <f t="shared" si="112"/>
        <v>2.7109764112260364</v>
      </c>
      <c r="H53" s="119">
        <f t="shared" si="112"/>
        <v>3.4627871934230199</v>
      </c>
      <c r="I53" s="117">
        <f t="shared" ref="I53:N53" si="113">IFERROR((I32/I$26*100),"NA")</f>
        <v>3.1123727316175942</v>
      </c>
      <c r="J53" s="118">
        <f t="shared" si="113"/>
        <v>7.5115081300329605</v>
      </c>
      <c r="K53" s="118">
        <f t="shared" si="113"/>
        <v>5.5575255710957592</v>
      </c>
      <c r="L53" s="118">
        <f t="shared" si="113"/>
        <v>3.2275176205763985</v>
      </c>
      <c r="M53" s="118">
        <f t="shared" si="113"/>
        <v>4.1207835444169367</v>
      </c>
      <c r="N53" s="119">
        <f t="shared" si="113"/>
        <v>6.8928370501840668</v>
      </c>
      <c r="O53" s="117">
        <f t="shared" si="112"/>
        <v>1.8836679776443939</v>
      </c>
      <c r="P53" s="118">
        <f t="shared" si="112"/>
        <v>5.5166958114747446</v>
      </c>
      <c r="Q53" s="118">
        <f t="shared" si="112"/>
        <v>3.8123625350047639</v>
      </c>
      <c r="R53" s="118">
        <f t="shared" si="112"/>
        <v>5.1344482750230576</v>
      </c>
      <c r="S53" s="118">
        <f t="shared" si="112"/>
        <v>7.2161080459391469</v>
      </c>
      <c r="T53" s="119">
        <f t="shared" si="112"/>
        <v>8.1984569019061855</v>
      </c>
      <c r="U53" s="117">
        <f t="shared" si="112"/>
        <v>24.809109176155385</v>
      </c>
      <c r="V53" s="118">
        <f t="shared" si="112"/>
        <v>30.230014476435578</v>
      </c>
      <c r="W53" s="118">
        <f t="shared" si="112"/>
        <v>27.339287683316787</v>
      </c>
      <c r="X53" s="118">
        <f t="shared" si="112"/>
        <v>34.95382839553676</v>
      </c>
      <c r="Y53" s="118">
        <f t="shared" si="112"/>
        <v>34.684532014985749</v>
      </c>
      <c r="Z53" s="119">
        <f t="shared" si="112"/>
        <v>34.257272968467355</v>
      </c>
      <c r="AA53" s="117">
        <f t="shared" ref="AA53:AF53" si="114">IFERROR((AA32/AA$26*100),"NA")</f>
        <v>2.4783775861988775</v>
      </c>
      <c r="AB53" s="118">
        <f t="shared" si="114"/>
        <v>1.7777748694036186</v>
      </c>
      <c r="AC53" s="118">
        <f t="shared" si="114"/>
        <v>2.0957988059393111</v>
      </c>
      <c r="AD53" s="118">
        <f t="shared" si="114"/>
        <v>2.0787523529045946</v>
      </c>
      <c r="AE53" s="118">
        <f t="shared" si="114"/>
        <v>1.9919521034734138</v>
      </c>
      <c r="AF53" s="119">
        <f t="shared" si="114"/>
        <v>2.2387420466345826</v>
      </c>
      <c r="AG53" s="117">
        <f t="shared" si="112"/>
        <v>2.3139265905422217</v>
      </c>
      <c r="AH53" s="118">
        <f t="shared" si="112"/>
        <v>5.9008933109993782</v>
      </c>
      <c r="AI53" s="118">
        <f t="shared" si="112"/>
        <v>8.4534958272430547</v>
      </c>
      <c r="AJ53" s="118">
        <f t="shared" si="112"/>
        <v>10.163364122842554</v>
      </c>
      <c r="AK53" s="118">
        <f t="shared" si="112"/>
        <v>11.368699599656592</v>
      </c>
      <c r="AL53" s="119">
        <f t="shared" si="112"/>
        <v>12.251988492254817</v>
      </c>
      <c r="AM53" s="117">
        <f t="shared" si="112"/>
        <v>7.117488343738346</v>
      </c>
      <c r="AN53" s="118">
        <f t="shared" si="112"/>
        <v>5.7006276398373776</v>
      </c>
      <c r="AO53" s="118">
        <f t="shared" si="112"/>
        <v>5.8250682976076735</v>
      </c>
      <c r="AP53" s="118">
        <f t="shared" si="112"/>
        <v>3.4458311138167907</v>
      </c>
      <c r="AQ53" s="118">
        <f t="shared" si="112"/>
        <v>3.4922276984015386</v>
      </c>
      <c r="AR53" s="119">
        <f t="shared" si="112"/>
        <v>4.4120795363178997</v>
      </c>
      <c r="AS53" s="117">
        <f ca="1">IFERROR((AS32/AS$26*100),"NA")</f>
        <v>3.2695975101182038</v>
      </c>
      <c r="AT53" s="118">
        <f t="shared" ref="AT53:AX53" ca="1" si="115">IFERROR((AT32/AT$26*100),"NA")</f>
        <v>3.2542052497354188</v>
      </c>
      <c r="AU53" s="118">
        <f t="shared" ca="1" si="115"/>
        <v>3.4066188445357271</v>
      </c>
      <c r="AV53" s="118">
        <f t="shared" ca="1" si="115"/>
        <v>3.3354805727734269</v>
      </c>
      <c r="AW53" s="118">
        <f t="shared" ca="1" si="115"/>
        <v>3.3791975143659587</v>
      </c>
      <c r="AX53" s="119">
        <f t="shared" ca="1" si="115"/>
        <v>3.9787883737923835</v>
      </c>
    </row>
    <row r="54" spans="2:50" s="17" customFormat="1">
      <c r="B54" s="27" t="s">
        <v>292</v>
      </c>
      <c r="C54" s="117">
        <v>5.9719055302622639</v>
      </c>
      <c r="D54" s="118">
        <v>6.5416676127426356</v>
      </c>
      <c r="E54" s="118">
        <v>8.63048675983541</v>
      </c>
      <c r="F54" s="118">
        <v>6.8069786669270123</v>
      </c>
      <c r="G54" s="118">
        <v>10.527326481220742</v>
      </c>
      <c r="H54" s="119">
        <v>14.3270831942035</v>
      </c>
      <c r="I54" s="117">
        <v>23.756356400619058</v>
      </c>
      <c r="J54" s="118">
        <v>56.19327282434606</v>
      </c>
      <c r="K54" s="118">
        <v>15.837794057094289</v>
      </c>
      <c r="L54" s="118">
        <v>5.1621232800914729</v>
      </c>
      <c r="M54" s="118">
        <v>7.4659132620540092</v>
      </c>
      <c r="N54" s="119">
        <v>14.514674649992077</v>
      </c>
      <c r="O54" s="117">
        <v>37.342171717172</v>
      </c>
      <c r="P54" s="118">
        <v>69.275008713837792</v>
      </c>
      <c r="Q54" s="118">
        <v>23.070600984791838</v>
      </c>
      <c r="R54" s="118">
        <v>11.05768622667933</v>
      </c>
      <c r="S54" s="118">
        <v>11.904194564533805</v>
      </c>
      <c r="T54" s="119">
        <v>15.648871841938902</v>
      </c>
      <c r="U54" s="117">
        <v>30.745393171379543</v>
      </c>
      <c r="V54" s="118">
        <v>24.019733142477378</v>
      </c>
      <c r="W54" s="118">
        <v>14.236416148462036</v>
      </c>
      <c r="X54" s="118">
        <v>14.586017685616692</v>
      </c>
      <c r="Y54" s="118">
        <v>15.61085432470575</v>
      </c>
      <c r="Z54" s="119">
        <v>17.622485085908338</v>
      </c>
      <c r="AA54" s="117">
        <v>24.997067173459119</v>
      </c>
      <c r="AB54" s="118">
        <v>21.933244140985487</v>
      </c>
      <c r="AC54" s="118">
        <v>22.39743348132318</v>
      </c>
      <c r="AD54" s="118">
        <v>24.683195962090835</v>
      </c>
      <c r="AE54" s="118">
        <v>32.945139543866972</v>
      </c>
      <c r="AF54" s="119">
        <v>34.52381700256629</v>
      </c>
      <c r="AG54" s="117">
        <v>8.0651309247597229</v>
      </c>
      <c r="AH54" s="118">
        <v>24.425266304268195</v>
      </c>
      <c r="AI54" s="118">
        <v>16.390114899188781</v>
      </c>
      <c r="AJ54" s="118">
        <v>10.645018719179234</v>
      </c>
      <c r="AK54" s="118">
        <v>13.037097704117734</v>
      </c>
      <c r="AL54" s="119">
        <v>18.54869138163922</v>
      </c>
      <c r="AM54" s="117">
        <v>12.282007324865559</v>
      </c>
      <c r="AN54" s="118">
        <v>12.330114495018082</v>
      </c>
      <c r="AO54" s="118">
        <v>11.297487890138262</v>
      </c>
      <c r="AP54" s="118">
        <v>6.8937475062529678</v>
      </c>
      <c r="AQ54" s="118">
        <v>9.517810588644112</v>
      </c>
      <c r="AR54" s="119">
        <v>14.586550641689799</v>
      </c>
      <c r="AS54" s="117">
        <f ca="1">AS32/AS35*100</f>
        <v>11.772925054508647</v>
      </c>
      <c r="AT54" s="118">
        <f t="shared" ref="AT54:AX54" ca="1" si="116">AT32/AT35*100</f>
        <v>14.244232285473423</v>
      </c>
      <c r="AU54" s="118">
        <f t="shared" ca="1" si="116"/>
        <v>10.999807543796061</v>
      </c>
      <c r="AV54" s="118">
        <f t="shared" ca="1" si="116"/>
        <v>10.01890869282162</v>
      </c>
      <c r="AW54" s="118">
        <f t="shared" ca="1" si="116"/>
        <v>14.406602043396147</v>
      </c>
      <c r="AX54" s="119">
        <f t="shared" ca="1" si="116"/>
        <v>18.209113040458693</v>
      </c>
    </row>
    <row r="55" spans="2:50" s="17" customFormat="1">
      <c r="B55" s="27" t="s">
        <v>293</v>
      </c>
      <c r="C55" s="117">
        <v>6.5641075776167899</v>
      </c>
      <c r="D55" s="118">
        <v>6.137409452051716</v>
      </c>
      <c r="E55" s="118">
        <v>8.2130631296876331</v>
      </c>
      <c r="F55" s="118">
        <v>7.8244772170788988</v>
      </c>
      <c r="G55" s="118">
        <v>9.8144457223203112</v>
      </c>
      <c r="H55" s="119">
        <v>12.139908948339988</v>
      </c>
      <c r="I55" s="117">
        <v>12.819719674532266</v>
      </c>
      <c r="J55" s="118">
        <v>22.465392550000509</v>
      </c>
      <c r="K55" s="118">
        <v>12.439550579808847</v>
      </c>
      <c r="L55" s="118">
        <v>5.1537716229342099</v>
      </c>
      <c r="M55" s="118">
        <v>7.2554484522894676</v>
      </c>
      <c r="N55" s="119">
        <v>13.390851692023567</v>
      </c>
      <c r="O55" s="117">
        <v>8.4789240150516569</v>
      </c>
      <c r="P55" s="118">
        <v>15.596419156963698</v>
      </c>
      <c r="Q55" s="118">
        <v>11.851136036311441</v>
      </c>
      <c r="R55" s="118">
        <v>11.16677142256569</v>
      </c>
      <c r="S55" s="118">
        <v>12.332146298910942</v>
      </c>
      <c r="T55" s="119">
        <v>16.874172055126277</v>
      </c>
      <c r="U55" s="117">
        <v>28.909656350692337</v>
      </c>
      <c r="V55" s="118">
        <v>24.632298368961706</v>
      </c>
      <c r="W55" s="118">
        <v>14.818667204146665</v>
      </c>
      <c r="X55" s="118">
        <v>15.143545159528424</v>
      </c>
      <c r="Y55" s="118">
        <v>16.106510765697411</v>
      </c>
      <c r="Z55" s="119">
        <v>18.043345047935048</v>
      </c>
      <c r="AA55" s="117">
        <v>23.799842739628836</v>
      </c>
      <c r="AB55" s="118">
        <v>19.068312228784208</v>
      </c>
      <c r="AC55" s="118">
        <v>20.408401550103086</v>
      </c>
      <c r="AD55" s="118">
        <v>25.382879458212404</v>
      </c>
      <c r="AE55" s="118">
        <v>37.670678951250132</v>
      </c>
      <c r="AF55" s="119">
        <v>38.319896053423754</v>
      </c>
      <c r="AG55" s="117">
        <v>11.177113772209948</v>
      </c>
      <c r="AH55" s="118">
        <v>17.785900874986663</v>
      </c>
      <c r="AI55" s="118">
        <v>16.480978108487406</v>
      </c>
      <c r="AJ55" s="118">
        <v>11.603457993632452</v>
      </c>
      <c r="AK55" s="118">
        <v>13.59640179953187</v>
      </c>
      <c r="AL55" s="119">
        <v>18.235361159025292</v>
      </c>
      <c r="AM55" s="117">
        <v>11.661741989954624</v>
      </c>
      <c r="AN55" s="118">
        <v>11.237144583186573</v>
      </c>
      <c r="AO55" s="118">
        <v>10.306701895200041</v>
      </c>
      <c r="AP55" s="118">
        <v>7.5378474506822473</v>
      </c>
      <c r="AQ55" s="118">
        <v>9.8131013086051588</v>
      </c>
      <c r="AR55" s="119">
        <v>14.39411089000083</v>
      </c>
      <c r="AS55" s="117"/>
      <c r="AT55" s="118"/>
      <c r="AU55" s="118"/>
      <c r="AV55" s="118"/>
      <c r="AW55" s="118"/>
      <c r="AX55" s="119"/>
    </row>
    <row r="56" spans="2:50">
      <c r="B56" s="24" t="s">
        <v>294</v>
      </c>
      <c r="C56" s="117">
        <v>5.8272417055765597</v>
      </c>
      <c r="D56" s="118">
        <v>6.6960161249565431</v>
      </c>
      <c r="E56" s="118">
        <v>9.0916736209521503</v>
      </c>
      <c r="F56" s="118">
        <v>8.4786154207816029</v>
      </c>
      <c r="G56" s="118">
        <v>10.233959840471801</v>
      </c>
      <c r="H56" s="119">
        <v>13.122124854675048</v>
      </c>
      <c r="I56" s="117">
        <v>17.677095668645642</v>
      </c>
      <c r="J56" s="118">
        <v>20.237452605735932</v>
      </c>
      <c r="K56" s="118">
        <v>17.708510181861527</v>
      </c>
      <c r="L56" s="118">
        <v>6.361413058673306</v>
      </c>
      <c r="M56" s="118">
        <v>7.0695410501687332</v>
      </c>
      <c r="N56" s="119">
        <v>14.670388425032977</v>
      </c>
      <c r="O56" s="117">
        <v>9.0901362216339106</v>
      </c>
      <c r="P56" s="118">
        <v>18.14710984198803</v>
      </c>
      <c r="Q56" s="118">
        <v>18.667824130495934</v>
      </c>
      <c r="R56" s="118">
        <v>19.080657588550572</v>
      </c>
      <c r="S56" s="118">
        <v>25.762224990319638</v>
      </c>
      <c r="T56" s="119">
        <v>40.93985087581013</v>
      </c>
      <c r="U56" s="117">
        <v>28.606065857538677</v>
      </c>
      <c r="V56" s="118">
        <v>31.692437403917506</v>
      </c>
      <c r="W56" s="118">
        <v>25.732776711434944</v>
      </c>
      <c r="X56" s="118">
        <v>25.962982036313775</v>
      </c>
      <c r="Y56" s="118">
        <v>29.746130066861436</v>
      </c>
      <c r="Z56" s="119">
        <v>32.855377233762447</v>
      </c>
      <c r="AA56" s="117">
        <v>29.816978816898992</v>
      </c>
      <c r="AB56" s="118">
        <v>24.505255412684257</v>
      </c>
      <c r="AC56" s="118">
        <v>26.415535617247748</v>
      </c>
      <c r="AD56" s="118">
        <v>29.915245990721189</v>
      </c>
      <c r="AE56" s="118">
        <v>46.362428285745757</v>
      </c>
      <c r="AF56" s="119">
        <v>55.920376664055112</v>
      </c>
      <c r="AG56" s="117">
        <v>10.663435525021184</v>
      </c>
      <c r="AH56" s="118">
        <v>18.208142542040768</v>
      </c>
      <c r="AI56" s="118">
        <v>23.988435490052854</v>
      </c>
      <c r="AJ56" s="118">
        <v>22.278122264429605</v>
      </c>
      <c r="AK56" s="118">
        <v>27.493541722139568</v>
      </c>
      <c r="AL56" s="119">
        <v>32.908908799695737</v>
      </c>
      <c r="AM56" s="117">
        <v>12.630596272310868</v>
      </c>
      <c r="AN56" s="118">
        <v>11.939387389998975</v>
      </c>
      <c r="AO56" s="118">
        <v>12.926909436851714</v>
      </c>
      <c r="AP56" s="118">
        <v>7.0795022650192632</v>
      </c>
      <c r="AQ56" s="118">
        <v>7.7972675649423868</v>
      </c>
      <c r="AR56" s="119">
        <v>12.115528877737168</v>
      </c>
      <c r="AS56" s="117"/>
      <c r="AT56" s="118"/>
      <c r="AU56" s="118"/>
      <c r="AV56" s="118"/>
      <c r="AW56" s="118"/>
      <c r="AX56" s="119"/>
    </row>
    <row r="57" spans="2:50" s="5" customFormat="1" ht="12.75">
      <c r="B57" s="30" t="s">
        <v>296</v>
      </c>
      <c r="C57" s="123"/>
      <c r="D57" s="124"/>
      <c r="E57" s="124"/>
      <c r="F57" s="124"/>
      <c r="G57" s="124"/>
      <c r="H57" s="125"/>
      <c r="I57" s="123"/>
      <c r="J57" s="124"/>
      <c r="K57" s="124"/>
      <c r="L57" s="124"/>
      <c r="M57" s="124"/>
      <c r="N57" s="125"/>
      <c r="O57" s="123"/>
      <c r="P57" s="124"/>
      <c r="Q57" s="124"/>
      <c r="R57" s="124"/>
      <c r="S57" s="124"/>
      <c r="T57" s="125"/>
      <c r="U57" s="123"/>
      <c r="V57" s="124"/>
      <c r="W57" s="124"/>
      <c r="X57" s="124"/>
      <c r="Y57" s="124"/>
      <c r="Z57" s="125"/>
      <c r="AA57" s="123"/>
      <c r="AB57" s="124"/>
      <c r="AC57" s="124"/>
      <c r="AD57" s="124"/>
      <c r="AE57" s="124"/>
      <c r="AF57" s="125"/>
      <c r="AG57" s="123"/>
      <c r="AH57" s="124"/>
      <c r="AI57" s="124"/>
      <c r="AJ57" s="124"/>
      <c r="AK57" s="124"/>
      <c r="AL57" s="125"/>
      <c r="AM57" s="123"/>
      <c r="AN57" s="124"/>
      <c r="AO57" s="124"/>
      <c r="AP57" s="124"/>
      <c r="AQ57" s="124"/>
      <c r="AR57" s="125"/>
      <c r="AS57" s="123"/>
      <c r="AT57" s="124"/>
      <c r="AU57" s="124"/>
      <c r="AV57" s="124"/>
      <c r="AW57" s="124"/>
      <c r="AX57" s="125"/>
    </row>
    <row r="58" spans="2:50" s="17" customFormat="1">
      <c r="B58" s="27" t="s">
        <v>45</v>
      </c>
      <c r="C58" s="117">
        <f t="shared" ref="C58:AR58" si="117">IFERROR((C36/C35),"NA")</f>
        <v>0.21785841879600479</v>
      </c>
      <c r="D58" s="118">
        <f t="shared" si="117"/>
        <v>0.59498392841419345</v>
      </c>
      <c r="E58" s="118">
        <f t="shared" si="117"/>
        <v>0.70396862655850723</v>
      </c>
      <c r="F58" s="118">
        <f t="shared" si="117"/>
        <v>0.69427075037774455</v>
      </c>
      <c r="G58" s="118">
        <f t="shared" si="117"/>
        <v>0.6248373425845708</v>
      </c>
      <c r="H58" s="119">
        <f t="shared" si="117"/>
        <v>0.54130056826153672</v>
      </c>
      <c r="I58" s="117">
        <f t="shared" ref="I58:N58" si="118">IFERROR((I36/I35),"NA")</f>
        <v>2.8092538220107315</v>
      </c>
      <c r="J58" s="118">
        <f t="shared" si="118"/>
        <v>2.2134296372727991</v>
      </c>
      <c r="K58" s="118">
        <f t="shared" si="118"/>
        <v>0.5703057061295782</v>
      </c>
      <c r="L58" s="118">
        <f t="shared" si="118"/>
        <v>0.29990627415084931</v>
      </c>
      <c r="M58" s="118">
        <f t="shared" si="118"/>
        <v>0.1935452940862859</v>
      </c>
      <c r="N58" s="119">
        <f t="shared" si="118"/>
        <v>0.10871074131067118</v>
      </c>
      <c r="O58" s="117">
        <f t="shared" si="117"/>
        <v>7.4108897742363871</v>
      </c>
      <c r="P58" s="118">
        <f t="shared" si="117"/>
        <v>4.3688237582674105</v>
      </c>
      <c r="Q58" s="118">
        <f t="shared" si="117"/>
        <v>1.5892799385461311</v>
      </c>
      <c r="R58" s="118">
        <f t="shared" si="117"/>
        <v>0.14693754964366579</v>
      </c>
      <c r="S58" s="118">
        <f t="shared" si="117"/>
        <v>-3.613165953638486E-5</v>
      </c>
      <c r="T58" s="119">
        <f t="shared" si="117"/>
        <v>-3.0887767419611959E-5</v>
      </c>
      <c r="U58" s="117">
        <f t="shared" si="117"/>
        <v>0.17876208339344971</v>
      </c>
      <c r="V58" s="118">
        <f t="shared" si="117"/>
        <v>1.6013646411724775E-2</v>
      </c>
      <c r="W58" s="118">
        <f t="shared" si="117"/>
        <v>6.1692428968022754E-4</v>
      </c>
      <c r="X58" s="118">
        <f t="shared" si="117"/>
        <v>0</v>
      </c>
      <c r="Y58" s="118">
        <f t="shared" si="117"/>
        <v>0</v>
      </c>
      <c r="Z58" s="119">
        <f t="shared" si="117"/>
        <v>0</v>
      </c>
      <c r="AA58" s="117">
        <f t="shared" ref="AA58:AF58" si="119">IFERROR((AA36/AA35),"NA")</f>
        <v>0.20521063339210635</v>
      </c>
      <c r="AB58" s="118">
        <f t="shared" si="119"/>
        <v>0.45946949176347829</v>
      </c>
      <c r="AC58" s="118">
        <f t="shared" si="119"/>
        <v>0.14212668591574507</v>
      </c>
      <c r="AD58" s="118">
        <f t="shared" si="119"/>
        <v>9.147122164203321E-2</v>
      </c>
      <c r="AE58" s="118">
        <f t="shared" si="119"/>
        <v>7.2819473079211813E-2</v>
      </c>
      <c r="AF58" s="119">
        <f t="shared" si="119"/>
        <v>5.171810146211922E-2</v>
      </c>
      <c r="AG58" s="117">
        <f t="shared" si="117"/>
        <v>1.1006779172075583</v>
      </c>
      <c r="AH58" s="118">
        <f t="shared" si="117"/>
        <v>0.8781795295801762</v>
      </c>
      <c r="AI58" s="118">
        <f t="shared" si="117"/>
        <v>0.14170286598501422</v>
      </c>
      <c r="AJ58" s="118">
        <f t="shared" si="117"/>
        <v>0.12307224005574838</v>
      </c>
      <c r="AK58" s="118">
        <f t="shared" si="117"/>
        <v>9.0364409784895017E-2</v>
      </c>
      <c r="AL58" s="119">
        <f t="shared" si="117"/>
        <v>6.0375973407064951E-2</v>
      </c>
      <c r="AM58" s="117">
        <f t="shared" si="117"/>
        <v>0.17180146199806404</v>
      </c>
      <c r="AN58" s="118">
        <f t="shared" si="117"/>
        <v>0.38159251813652656</v>
      </c>
      <c r="AO58" s="118">
        <f t="shared" si="117"/>
        <v>0.22517883135382055</v>
      </c>
      <c r="AP58" s="118">
        <f t="shared" si="117"/>
        <v>0.35737761439853954</v>
      </c>
      <c r="AQ58" s="118">
        <f t="shared" si="117"/>
        <v>0.24418921825819709</v>
      </c>
      <c r="AR58" s="119">
        <f t="shared" si="117"/>
        <v>0.1889297119683013</v>
      </c>
      <c r="AS58" s="117"/>
      <c r="AT58" s="118"/>
      <c r="AU58" s="118"/>
      <c r="AV58" s="118"/>
      <c r="AW58" s="118"/>
      <c r="AX58" s="119"/>
    </row>
    <row r="59" spans="2:50" s="17" customFormat="1">
      <c r="B59" s="27" t="s">
        <v>37</v>
      </c>
      <c r="C59" s="117">
        <f t="shared" ref="C59:AR59" si="120">IFERROR((C38/C35),"NA")</f>
        <v>-3.0251332660366646E-2</v>
      </c>
      <c r="D59" s="118">
        <f t="shared" si="120"/>
        <v>0.14059810644583523</v>
      </c>
      <c r="E59" s="118">
        <f t="shared" si="120"/>
        <v>0.30953548867526837</v>
      </c>
      <c r="F59" s="118">
        <f t="shared" si="120"/>
        <v>0.25413775210263956</v>
      </c>
      <c r="G59" s="118">
        <f t="shared" si="120"/>
        <v>0.38207284250113027</v>
      </c>
      <c r="H59" s="119">
        <f t="shared" si="120"/>
        <v>0.27485615618270198</v>
      </c>
      <c r="I59" s="117">
        <f t="shared" ref="I59:N59" si="121">IFERROR((I38/I35),"NA")</f>
        <v>2.4698795180722892</v>
      </c>
      <c r="J59" s="118">
        <f t="shared" si="121"/>
        <v>2.1329470592904194</v>
      </c>
      <c r="K59" s="118">
        <f t="shared" si="121"/>
        <v>-0.21597559862872637</v>
      </c>
      <c r="L59" s="118">
        <f t="shared" si="121"/>
        <v>-3.2685291253532985E-2</v>
      </c>
      <c r="M59" s="118">
        <f t="shared" si="121"/>
        <v>-5.0006011302671419E-2</v>
      </c>
      <c r="N59" s="119">
        <f t="shared" si="121"/>
        <v>-8.1617133134103334E-2</v>
      </c>
      <c r="O59" s="117">
        <f t="shared" si="120"/>
        <v>6.5030544488711808</v>
      </c>
      <c r="P59" s="118">
        <f t="shared" si="120"/>
        <v>2.7891324082479576</v>
      </c>
      <c r="Q59" s="118">
        <f t="shared" si="120"/>
        <v>0.74226267486051611</v>
      </c>
      <c r="R59" s="118">
        <f t="shared" si="120"/>
        <v>-0.44338146797832295</v>
      </c>
      <c r="S59" s="118">
        <f t="shared" si="120"/>
        <v>-0.53706674269802157</v>
      </c>
      <c r="T59" s="119">
        <f t="shared" si="120"/>
        <v>-0.58099284209202962</v>
      </c>
      <c r="U59" s="117">
        <f t="shared" si="120"/>
        <v>0.13644014812677341</v>
      </c>
      <c r="V59" s="118">
        <f t="shared" si="120"/>
        <v>-0.29221423473916908</v>
      </c>
      <c r="W59" s="118">
        <f t="shared" si="120"/>
        <v>-0.51366658669499954</v>
      </c>
      <c r="X59" s="118">
        <f t="shared" si="120"/>
        <v>-0.49452126173341088</v>
      </c>
      <c r="Y59" s="118">
        <f t="shared" si="120"/>
        <v>-0.53492383611667849</v>
      </c>
      <c r="Z59" s="119">
        <f t="shared" si="120"/>
        <v>-0.49078019996213995</v>
      </c>
      <c r="AA59" s="117">
        <f t="shared" ref="AA59:AF59" si="122">IFERROR((AA38/AA35),"NA")</f>
        <v>-1.7398887833988869E-2</v>
      </c>
      <c r="AB59" s="118">
        <f t="shared" si="122"/>
        <v>0.13512510283111617</v>
      </c>
      <c r="AC59" s="118">
        <f t="shared" si="122"/>
        <v>-7.0596384182549779E-2</v>
      </c>
      <c r="AD59" s="118">
        <f t="shared" si="122"/>
        <v>-4.3461073251320176E-2</v>
      </c>
      <c r="AE59" s="118">
        <f t="shared" si="122"/>
        <v>-0.26226749734216609</v>
      </c>
      <c r="AF59" s="119">
        <f t="shared" si="122"/>
        <v>-0.45507642297301681</v>
      </c>
      <c r="AG59" s="117">
        <f t="shared" si="120"/>
        <v>0.99783643444396386</v>
      </c>
      <c r="AH59" s="118">
        <f t="shared" si="120"/>
        <v>0.77158723498778292</v>
      </c>
      <c r="AI59" s="118">
        <f t="shared" si="120"/>
        <v>-0.36504866314509687</v>
      </c>
      <c r="AJ59" s="118">
        <f t="shared" si="120"/>
        <v>-0.49036889060991468</v>
      </c>
      <c r="AK59" s="118">
        <f t="shared" si="120"/>
        <v>-0.42040415361719352</v>
      </c>
      <c r="AL59" s="119">
        <f t="shared" si="120"/>
        <v>-0.36053900795707372</v>
      </c>
      <c r="AM59" s="117">
        <f t="shared" si="120"/>
        <v>5.0201942654961793E-2</v>
      </c>
      <c r="AN59" s="118">
        <f t="shared" si="120"/>
        <v>0.3170701861725374</v>
      </c>
      <c r="AO59" s="118">
        <f t="shared" si="120"/>
        <v>0.13917292852329255</v>
      </c>
      <c r="AP59" s="118">
        <f t="shared" si="120"/>
        <v>0.28231907568361314</v>
      </c>
      <c r="AQ59" s="118">
        <f t="shared" si="120"/>
        <v>0.17667079443112504</v>
      </c>
      <c r="AR59" s="119">
        <f t="shared" si="120"/>
        <v>0.1467382920058741</v>
      </c>
      <c r="AS59" s="117"/>
      <c r="AT59" s="118"/>
      <c r="AU59" s="118"/>
      <c r="AV59" s="118"/>
      <c r="AW59" s="118"/>
      <c r="AX59" s="119"/>
    </row>
    <row r="60" spans="2:50">
      <c r="B60" s="4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</row>
    <row r="61" spans="2:50">
      <c r="B61" s="3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</row>
    <row r="62" spans="2:50">
      <c r="B62" s="3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</row>
    <row r="63" spans="2:50">
      <c r="B63" s="3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</row>
    <row r="64" spans="2:50">
      <c r="B64" s="3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</row>
    <row r="65" spans="2:50">
      <c r="B65" s="3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</row>
  </sheetData>
  <mergeCells count="8">
    <mergeCell ref="AS6:AX6"/>
    <mergeCell ref="C6:H6"/>
    <mergeCell ref="O6:T6"/>
    <mergeCell ref="U6:Z6"/>
    <mergeCell ref="AG6:AL6"/>
    <mergeCell ref="AM6:AR6"/>
    <mergeCell ref="AA6:AF6"/>
    <mergeCell ref="I6:N6"/>
  </mergeCells>
  <conditionalFormatting sqref="AX15">
    <cfRule type="cellIs" dxfId="1478" priority="298" operator="greaterThanOrEqual">
      <formula>10</formula>
    </cfRule>
    <cfRule type="cellIs" dxfId="1477" priority="301" operator="lessThan">
      <formula>0</formula>
    </cfRule>
  </conditionalFormatting>
  <conditionalFormatting sqref="AX16">
    <cfRule type="cellIs" dxfId="1476" priority="296" operator="greaterThanOrEqual">
      <formula>10</formula>
    </cfRule>
    <cfRule type="cellIs" dxfId="1475" priority="300" operator="lessThan">
      <formula>0</formula>
    </cfRule>
  </conditionalFormatting>
  <conditionalFormatting sqref="AX13">
    <cfRule type="cellIs" priority="294" operator="equal">
      <formula>"-"</formula>
    </cfRule>
    <cfRule type="cellIs" dxfId="1474" priority="297" operator="lessThanOrEqual">
      <formula>5</formula>
    </cfRule>
    <cfRule type="cellIs" dxfId="1473" priority="299" operator="greaterThanOrEqual">
      <formula>10</formula>
    </cfRule>
  </conditionalFormatting>
  <conditionalFormatting sqref="AS33:AX33 AS29:AX29 AS27:AX27 U33:Z33 U29:Z29 U27:Z27 AG27:AL27 AG29:AL29 AG33:AL33">
    <cfRule type="cellIs" dxfId="1472" priority="292" operator="lessThanOrEqual">
      <formula>0</formula>
    </cfRule>
    <cfRule type="cellIs" dxfId="1471" priority="295" operator="greaterThanOrEqual">
      <formula>0</formula>
    </cfRule>
  </conditionalFormatting>
  <conditionalFormatting sqref="AS41:AX41 U41:Z41 AG41:AL41">
    <cfRule type="cellIs" dxfId="1470" priority="293" operator="lessThanOrEqual">
      <formula>0</formula>
    </cfRule>
  </conditionalFormatting>
  <conditionalFormatting sqref="AX10">
    <cfRule type="cellIs" dxfId="1469" priority="286" operator="equal">
      <formula>"Sell"</formula>
    </cfRule>
    <cfRule type="cellIs" dxfId="1468" priority="287" operator="equal">
      <formula>"Buy"</formula>
    </cfRule>
  </conditionalFormatting>
  <conditionalFormatting sqref="AX10">
    <cfRule type="cellIs" dxfId="1467" priority="284" operator="equal">
      <formula>"Sell"</formula>
    </cfRule>
    <cfRule type="cellIs" dxfId="1466" priority="285" operator="equal">
      <formula>"Buy"</formula>
    </cfRule>
  </conditionalFormatting>
  <conditionalFormatting sqref="AX10">
    <cfRule type="cellIs" dxfId="1465" priority="282" operator="equal">
      <formula>"Sell"</formula>
    </cfRule>
    <cfRule type="cellIs" dxfId="1464" priority="283" operator="equal">
      <formula>"Buy"</formula>
    </cfRule>
  </conditionalFormatting>
  <conditionalFormatting sqref="Z10 AL10">
    <cfRule type="cellIs" dxfId="1463" priority="280" operator="equal">
      <formula>"Sell"</formula>
    </cfRule>
    <cfRule type="cellIs" dxfId="1462" priority="281" operator="equal">
      <formula>"Buy"</formula>
    </cfRule>
  </conditionalFormatting>
  <conditionalFormatting sqref="Z15 AL15">
    <cfRule type="cellIs" dxfId="1461" priority="276" operator="greaterThan">
      <formula>0</formula>
    </cfRule>
    <cfRule type="cellIs" dxfId="1460" priority="279" operator="lessThan">
      <formula>0</formula>
    </cfRule>
  </conditionalFormatting>
  <conditionalFormatting sqref="Z16 AL16">
    <cfRule type="cellIs" dxfId="1459" priority="274" operator="greaterThan">
      <formula>0</formula>
    </cfRule>
    <cfRule type="cellIs" dxfId="1458" priority="278" operator="lessThan">
      <formula>0</formula>
    </cfRule>
  </conditionalFormatting>
  <conditionalFormatting sqref="Z13 AL13">
    <cfRule type="cellIs" priority="273" operator="equal">
      <formula>"-"</formula>
    </cfRule>
    <cfRule type="cellIs" dxfId="1457" priority="275" operator="lessThanOrEqual">
      <formula>0</formula>
    </cfRule>
    <cfRule type="cellIs" dxfId="1456" priority="277" operator="greaterThanOrEqual">
      <formula>0</formula>
    </cfRule>
  </conditionalFormatting>
  <conditionalFormatting sqref="C27:H27">
    <cfRule type="cellIs" dxfId="1455" priority="254" operator="lessThanOrEqual">
      <formula>0</formula>
    </cfRule>
    <cfRule type="cellIs" dxfId="1454" priority="256" operator="greaterThanOrEqual">
      <formula>0</formula>
    </cfRule>
  </conditionalFormatting>
  <conditionalFormatting sqref="C41:H41">
    <cfRule type="cellIs" dxfId="1453" priority="255" operator="lessThanOrEqual">
      <formula>0</formula>
    </cfRule>
  </conditionalFormatting>
  <conditionalFormatting sqref="C29:H29">
    <cfRule type="cellIs" dxfId="1452" priority="252" operator="lessThanOrEqual">
      <formula>0</formula>
    </cfRule>
    <cfRule type="cellIs" dxfId="1451" priority="253" operator="greaterThanOrEqual">
      <formula>0</formula>
    </cfRule>
  </conditionalFormatting>
  <conditionalFormatting sqref="C33:H33">
    <cfRule type="cellIs" dxfId="1450" priority="250" operator="lessThanOrEqual">
      <formula>0</formula>
    </cfRule>
    <cfRule type="cellIs" dxfId="1449" priority="251" operator="greaterThanOrEqual">
      <formula>0</formula>
    </cfRule>
  </conditionalFormatting>
  <conditionalFormatting sqref="H10">
    <cfRule type="cellIs" dxfId="1448" priority="248" operator="equal">
      <formula>"Sell"</formula>
    </cfRule>
    <cfRule type="cellIs" dxfId="1447" priority="249" operator="equal">
      <formula>"Buy"</formula>
    </cfRule>
  </conditionalFormatting>
  <conditionalFormatting sqref="H15">
    <cfRule type="cellIs" dxfId="1446" priority="244" operator="greaterThan">
      <formula>0</formula>
    </cfRule>
    <cfRule type="cellIs" dxfId="1445" priority="247" operator="lessThan">
      <formula>0</formula>
    </cfRule>
  </conditionalFormatting>
  <conditionalFormatting sqref="H16">
    <cfRule type="cellIs" dxfId="1444" priority="242" operator="greaterThan">
      <formula>0</formula>
    </cfRule>
    <cfRule type="cellIs" dxfId="1443" priority="246" operator="lessThan">
      <formula>0</formula>
    </cfRule>
  </conditionalFormatting>
  <conditionalFormatting sqref="H13">
    <cfRule type="cellIs" priority="241" operator="equal">
      <formula>"-"</formula>
    </cfRule>
    <cfRule type="cellIs" dxfId="1442" priority="243" operator="lessThanOrEqual">
      <formula>0</formula>
    </cfRule>
    <cfRule type="cellIs" dxfId="1441" priority="245" operator="greaterThanOrEqual">
      <formula>0</formula>
    </cfRule>
  </conditionalFormatting>
  <conditionalFormatting sqref="AM27:AR27 AM29:AR29 AM33:AR33">
    <cfRule type="cellIs" dxfId="1440" priority="142" operator="lessThanOrEqual">
      <formula>0</formula>
    </cfRule>
    <cfRule type="cellIs" dxfId="1439" priority="144" operator="greaterThanOrEqual">
      <formula>0</formula>
    </cfRule>
  </conditionalFormatting>
  <conditionalFormatting sqref="AM41:AR41">
    <cfRule type="cellIs" dxfId="1438" priority="143" operator="lessThanOrEqual">
      <formula>0</formula>
    </cfRule>
  </conditionalFormatting>
  <conditionalFormatting sqref="AR10">
    <cfRule type="cellIs" dxfId="1437" priority="140" operator="equal">
      <formula>"Sell"</formula>
    </cfRule>
    <cfRule type="cellIs" dxfId="1436" priority="141" operator="equal">
      <formula>"Buy"</formula>
    </cfRule>
  </conditionalFormatting>
  <conditionalFormatting sqref="AR15">
    <cfRule type="cellIs" dxfId="1435" priority="136" operator="greaterThan">
      <formula>0</formula>
    </cfRule>
    <cfRule type="cellIs" dxfId="1434" priority="139" operator="lessThan">
      <formula>0</formula>
    </cfRule>
  </conditionalFormatting>
  <conditionalFormatting sqref="AR16">
    <cfRule type="cellIs" dxfId="1433" priority="134" operator="greaterThan">
      <formula>0</formula>
    </cfRule>
    <cfRule type="cellIs" dxfId="1432" priority="138" operator="lessThan">
      <formula>0</formula>
    </cfRule>
  </conditionalFormatting>
  <conditionalFormatting sqref="AR13">
    <cfRule type="cellIs" priority="133" operator="equal">
      <formula>"-"</formula>
    </cfRule>
    <cfRule type="cellIs" dxfId="1431" priority="135" operator="lessThanOrEqual">
      <formula>0</formula>
    </cfRule>
    <cfRule type="cellIs" dxfId="1430" priority="137" operator="greaterThanOrEqual">
      <formula>0</formula>
    </cfRule>
  </conditionalFormatting>
  <conditionalFormatting sqref="O27:T27 O29:T29 O33:T33">
    <cfRule type="cellIs" dxfId="1429" priority="102" operator="lessThanOrEqual">
      <formula>0</formula>
    </cfRule>
    <cfRule type="cellIs" dxfId="1428" priority="104" operator="greaterThanOrEqual">
      <formula>0</formula>
    </cfRule>
  </conditionalFormatting>
  <conditionalFormatting sqref="O41:T41">
    <cfRule type="cellIs" dxfId="1427" priority="103" operator="lessThanOrEqual">
      <formula>0</formula>
    </cfRule>
  </conditionalFormatting>
  <conditionalFormatting sqref="T10">
    <cfRule type="cellIs" dxfId="1426" priority="100" operator="equal">
      <formula>"Sell"</formula>
    </cfRule>
    <cfRule type="cellIs" dxfId="1425" priority="101" operator="equal">
      <formula>"Buy"</formula>
    </cfRule>
  </conditionalFormatting>
  <conditionalFormatting sqref="T15">
    <cfRule type="cellIs" dxfId="1424" priority="96" operator="greaterThan">
      <formula>0</formula>
    </cfRule>
    <cfRule type="cellIs" dxfId="1423" priority="99" operator="lessThan">
      <formula>0</formula>
    </cfRule>
  </conditionalFormatting>
  <conditionalFormatting sqref="T16">
    <cfRule type="cellIs" dxfId="1422" priority="94" operator="greaterThan">
      <formula>0</formula>
    </cfRule>
    <cfRule type="cellIs" dxfId="1421" priority="98" operator="lessThan">
      <formula>0</formula>
    </cfRule>
  </conditionalFormatting>
  <conditionalFormatting sqref="T13">
    <cfRule type="cellIs" priority="93" operator="equal">
      <formula>"-"</formula>
    </cfRule>
    <cfRule type="cellIs" dxfId="1420" priority="95" operator="lessThanOrEqual">
      <formula>0</formula>
    </cfRule>
    <cfRule type="cellIs" dxfId="1419" priority="97" operator="greaterThanOrEqual">
      <formula>0</formula>
    </cfRule>
  </conditionalFormatting>
  <conditionalFormatting sqref="AA33:AF33 AA29:AF29 AA27:AF27">
    <cfRule type="cellIs" dxfId="1418" priority="26" operator="lessThanOrEqual">
      <formula>0</formula>
    </cfRule>
    <cfRule type="cellIs" dxfId="1417" priority="28" operator="greaterThanOrEqual">
      <formula>0</formula>
    </cfRule>
  </conditionalFormatting>
  <conditionalFormatting sqref="AA41:AF41">
    <cfRule type="cellIs" dxfId="1416" priority="27" operator="lessThanOrEqual">
      <formula>0</formula>
    </cfRule>
  </conditionalFormatting>
  <conditionalFormatting sqref="AF10">
    <cfRule type="cellIs" dxfId="1415" priority="24" operator="equal">
      <formula>"Sell"</formula>
    </cfRule>
    <cfRule type="cellIs" dxfId="1414" priority="25" operator="equal">
      <formula>"Buy"</formula>
    </cfRule>
  </conditionalFormatting>
  <conditionalFormatting sqref="AF15">
    <cfRule type="cellIs" dxfId="1413" priority="20" operator="greaterThan">
      <formula>0</formula>
    </cfRule>
    <cfRule type="cellIs" dxfId="1412" priority="23" operator="lessThan">
      <formula>0</formula>
    </cfRule>
  </conditionalFormatting>
  <conditionalFormatting sqref="AF16">
    <cfRule type="cellIs" dxfId="1411" priority="18" operator="greaterThan">
      <formula>0</formula>
    </cfRule>
    <cfRule type="cellIs" dxfId="1410" priority="22" operator="lessThan">
      <formula>0</formula>
    </cfRule>
  </conditionalFormatting>
  <conditionalFormatting sqref="AF13">
    <cfRule type="cellIs" priority="17" operator="equal">
      <formula>"-"</formula>
    </cfRule>
    <cfRule type="cellIs" dxfId="1409" priority="19" operator="lessThanOrEqual">
      <formula>0</formula>
    </cfRule>
    <cfRule type="cellIs" dxfId="1408" priority="21" operator="greaterThanOrEqual">
      <formula>0</formula>
    </cfRule>
  </conditionalFormatting>
  <conditionalFormatting sqref="I27:N27">
    <cfRule type="cellIs" dxfId="1407" priority="14" operator="lessThanOrEqual">
      <formula>0</formula>
    </cfRule>
    <cfRule type="cellIs" dxfId="1406" priority="16" operator="greaterThanOrEqual">
      <formula>0</formula>
    </cfRule>
  </conditionalFormatting>
  <conditionalFormatting sqref="I41:N41">
    <cfRule type="cellIs" dxfId="1405" priority="15" operator="lessThanOrEqual">
      <formula>0</formula>
    </cfRule>
  </conditionalFormatting>
  <conditionalFormatting sqref="I29:N29">
    <cfRule type="cellIs" dxfId="1404" priority="12" operator="lessThanOrEqual">
      <formula>0</formula>
    </cfRule>
    <cfRule type="cellIs" dxfId="1403" priority="13" operator="greaterThanOrEqual">
      <formula>0</formula>
    </cfRule>
  </conditionalFormatting>
  <conditionalFormatting sqref="I33:N33">
    <cfRule type="cellIs" dxfId="1402" priority="10" operator="lessThanOrEqual">
      <formula>0</formula>
    </cfRule>
    <cfRule type="cellIs" dxfId="1401" priority="11" operator="greaterThanOrEqual">
      <formula>0</formula>
    </cfRule>
  </conditionalFormatting>
  <conditionalFormatting sqref="N10">
    <cfRule type="cellIs" dxfId="1400" priority="8" operator="equal">
      <formula>"Sell"</formula>
    </cfRule>
    <cfRule type="cellIs" dxfId="1399" priority="9" operator="equal">
      <formula>"Buy"</formula>
    </cfRule>
  </conditionalFormatting>
  <conditionalFormatting sqref="N15">
    <cfRule type="cellIs" dxfId="1398" priority="4" operator="greaterThan">
      <formula>0</formula>
    </cfRule>
    <cfRule type="cellIs" dxfId="1397" priority="7" operator="lessThan">
      <formula>0</formula>
    </cfRule>
  </conditionalFormatting>
  <conditionalFormatting sqref="N16">
    <cfRule type="cellIs" dxfId="1396" priority="2" operator="greaterThan">
      <formula>0</formula>
    </cfRule>
    <cfRule type="cellIs" dxfId="1395" priority="6" operator="lessThan">
      <formula>0</formula>
    </cfRule>
  </conditionalFormatting>
  <conditionalFormatting sqref="N13">
    <cfRule type="cellIs" priority="1" operator="equal">
      <formula>"-"</formula>
    </cfRule>
    <cfRule type="cellIs" dxfId="1394" priority="3" operator="lessThanOrEqual">
      <formula>0</formula>
    </cfRule>
    <cfRule type="cellIs" dxfId="1393" priority="5" operator="greaterThanOrEqual">
      <formula>0</formula>
    </cfRule>
  </conditionalFormatting>
  <pageMargins left="0.74803149606299213" right="0.23622047244094491" top="0.51181102362204722" bottom="0.23622047244094491" header="0.31496062992125984" footer="0.31496062992125984"/>
  <pageSetup paperSize="9" scale="85" orientation="landscape" r:id="rId1"/>
  <headerFooter>
    <oddHeader>&amp;LMOSL: Others Valuations</oddHeader>
  </headerFooter>
  <colBreaks count="1" manualBreakCount="1">
    <brk id="26" min="5" max="58" man="1"/>
  </colBreaks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10"/>
  <dimension ref="B5:EV65"/>
  <sheetViews>
    <sheetView showGridLines="0" zoomScaleNormal="100" workbookViewId="0">
      <pane xSplit="2" ySplit="8" topLeftCell="F9" activePane="bottomRight" state="frozen"/>
      <selection sqref="A1:XFD1048576"/>
      <selection pane="topRight" sqref="A1:XFD1048576"/>
      <selection pane="bottomLeft" sqref="A1:XFD1048576"/>
      <selection pane="bottomRight" activeCell="F9" sqref="F9"/>
    </sheetView>
  </sheetViews>
  <sheetFormatPr defaultColWidth="9.33203125" defaultRowHeight="12"/>
  <cols>
    <col min="1" max="1" width="1.33203125" style="1" customWidth="1"/>
    <col min="2" max="2" width="28.6640625" style="6" bestFit="1" customWidth="1"/>
    <col min="3" max="5" width="7.83203125" style="1" hidden="1" customWidth="1"/>
    <col min="6" max="8" width="8.33203125" style="1" bestFit="1" customWidth="1"/>
    <col min="9" max="11" width="8.6640625" style="1" hidden="1" customWidth="1"/>
    <col min="12" max="14" width="9.1640625" style="1" bestFit="1" customWidth="1"/>
    <col min="15" max="15" width="7.33203125" style="1" hidden="1" customWidth="1"/>
    <col min="16" max="17" width="7.6640625" style="1" hidden="1" customWidth="1"/>
    <col min="18" max="18" width="8.5" style="1" bestFit="1" customWidth="1"/>
    <col min="19" max="19" width="8.83203125" style="1" bestFit="1" customWidth="1"/>
    <col min="20" max="20" width="8.5" style="1" bestFit="1" customWidth="1"/>
    <col min="21" max="21" width="7.33203125" style="1" hidden="1" customWidth="1"/>
    <col min="22" max="23" width="7.6640625" style="1" hidden="1" customWidth="1"/>
    <col min="24" max="24" width="9" style="1" bestFit="1" customWidth="1"/>
    <col min="25" max="26" width="8.83203125" style="1" bestFit="1" customWidth="1"/>
    <col min="27" max="27" width="7.33203125" style="1" hidden="1" customWidth="1"/>
    <col min="28" max="29" width="7.6640625" style="1" hidden="1" customWidth="1"/>
    <col min="30" max="30" width="9.1640625" style="1" bestFit="1" customWidth="1"/>
    <col min="31" max="31" width="9" style="1" bestFit="1" customWidth="1"/>
    <col min="32" max="32" width="9.1640625" style="1" bestFit="1" customWidth="1"/>
    <col min="33" max="35" width="6.6640625" style="1" hidden="1" customWidth="1"/>
    <col min="36" max="36" width="8.1640625" style="1" bestFit="1" customWidth="1"/>
    <col min="37" max="38" width="8.83203125" style="1" bestFit="1" customWidth="1"/>
    <col min="39" max="41" width="7.6640625" style="1" hidden="1" customWidth="1"/>
    <col min="42" max="44" width="9.1640625" style="1" bestFit="1" customWidth="1"/>
    <col min="45" max="47" width="6.6640625" style="1" hidden="1" customWidth="1"/>
    <col min="48" max="49" width="8.1640625" style="1" bestFit="1" customWidth="1"/>
    <col min="50" max="50" width="8.5" style="1" bestFit="1" customWidth="1"/>
    <col min="51" max="53" width="7.6640625" style="1" hidden="1" customWidth="1"/>
    <col min="54" max="54" width="9.1640625" style="1" bestFit="1" customWidth="1"/>
    <col min="55" max="56" width="9" style="1" bestFit="1" customWidth="1"/>
    <col min="57" max="59" width="6.6640625" style="1" hidden="1" customWidth="1"/>
    <col min="60" max="60" width="7.6640625" style="1" bestFit="1" customWidth="1"/>
    <col min="61" max="61" width="9.1640625" style="1" bestFit="1" customWidth="1"/>
    <col min="62" max="62" width="9.33203125" style="1" bestFit="1" customWidth="1"/>
    <col min="63" max="65" width="6.6640625" style="1" hidden="1" customWidth="1"/>
    <col min="66" max="66" width="7.6640625" style="1" bestFit="1" customWidth="1"/>
    <col min="67" max="67" width="9.1640625" style="1" bestFit="1" customWidth="1"/>
    <col min="68" max="68" width="9.33203125" style="1" bestFit="1" customWidth="1"/>
    <col min="69" max="71" width="6.6640625" style="1" hidden="1" customWidth="1"/>
    <col min="72" max="72" width="8.83203125" style="1" bestFit="1" customWidth="1"/>
    <col min="73" max="73" width="9.1640625" style="1" bestFit="1" customWidth="1"/>
    <col min="74" max="74" width="9.33203125" style="1" bestFit="1" customWidth="1"/>
    <col min="75" max="77" width="7.33203125" style="1" hidden="1" customWidth="1"/>
    <col min="78" max="80" width="8" style="1" bestFit="1" customWidth="1"/>
    <col min="81" max="83" width="6.83203125" style="1" hidden="1" customWidth="1"/>
    <col min="84" max="85" width="7.83203125" style="1" bestFit="1" customWidth="1"/>
    <col min="86" max="86" width="8" style="1" bestFit="1" customWidth="1"/>
    <col min="87" max="89" width="6.83203125" style="1" hidden="1" customWidth="1"/>
    <col min="90" max="91" width="7.83203125" style="1" bestFit="1" customWidth="1"/>
    <col min="92" max="92" width="8" style="1" bestFit="1" customWidth="1"/>
    <col min="93" max="95" width="6.83203125" style="1" hidden="1" customWidth="1"/>
    <col min="96" max="97" width="7.83203125" style="1" bestFit="1" customWidth="1"/>
    <col min="98" max="98" width="8" style="1" bestFit="1" customWidth="1"/>
    <col min="99" max="101" width="7.6640625" style="1" hidden="1" customWidth="1"/>
    <col min="102" max="103" width="9.33203125" style="1" bestFit="1" customWidth="1"/>
    <col min="104" max="104" width="9.6640625" style="1" bestFit="1" customWidth="1"/>
    <col min="105" max="107" width="7.6640625" style="1" hidden="1" customWidth="1"/>
    <col min="108" max="109" width="9.5" style="1" bestFit="1" customWidth="1"/>
    <col min="110" max="110" width="9.6640625" style="1" bestFit="1" customWidth="1"/>
    <col min="111" max="113" width="7.6640625" style="1" hidden="1" customWidth="1"/>
    <col min="114" max="114" width="10.33203125" style="1" bestFit="1" customWidth="1"/>
    <col min="115" max="116" width="10.5" style="1" bestFit="1" customWidth="1"/>
    <col min="117" max="119" width="7.6640625" style="1" hidden="1" customWidth="1"/>
    <col min="120" max="120" width="10.33203125" style="1" bestFit="1" customWidth="1"/>
    <col min="121" max="122" width="10.5" style="1" bestFit="1" customWidth="1"/>
    <col min="123" max="125" width="7.6640625" style="1" hidden="1" customWidth="1"/>
    <col min="126" max="126" width="10.33203125" style="1" bestFit="1" customWidth="1"/>
    <col min="127" max="128" width="10.5" style="1" bestFit="1" customWidth="1"/>
    <col min="129" max="131" width="7.6640625" style="1" hidden="1" customWidth="1"/>
    <col min="132" max="132" width="10.33203125" style="1" bestFit="1" customWidth="1"/>
    <col min="133" max="134" width="10.5" style="1" bestFit="1" customWidth="1"/>
    <col min="135" max="135" width="6.6640625" style="1" hidden="1" customWidth="1"/>
    <col min="136" max="136" width="7.33203125" style="1" hidden="1" customWidth="1"/>
    <col min="137" max="137" width="6.6640625" style="1" hidden="1" customWidth="1"/>
    <col min="138" max="140" width="8.83203125" style="1" bestFit="1" customWidth="1"/>
    <col min="141" max="141" width="6.6640625" style="1" hidden="1" customWidth="1"/>
    <col min="142" max="142" width="7.33203125" style="1" hidden="1" customWidth="1"/>
    <col min="143" max="143" width="6.6640625" style="1" hidden="1" customWidth="1"/>
    <col min="144" max="144" width="10.5" style="1" bestFit="1" customWidth="1"/>
    <col min="145" max="145" width="10.33203125" style="1" bestFit="1" customWidth="1"/>
    <col min="146" max="146" width="8" style="1" bestFit="1" customWidth="1"/>
    <col min="147" max="152" width="9.6640625" style="1" hidden="1" customWidth="1"/>
    <col min="153" max="16384" width="9.33203125" style="1"/>
  </cols>
  <sheetData>
    <row r="5" spans="2:152" ht="9" customHeight="1"/>
    <row r="6" spans="2:152" s="107" customFormat="1" ht="12.75">
      <c r="B6" s="23" t="s">
        <v>68</v>
      </c>
      <c r="C6" s="342" t="s">
        <v>510</v>
      </c>
      <c r="D6" s="343"/>
      <c r="E6" s="343"/>
      <c r="F6" s="343"/>
      <c r="G6" s="343"/>
      <c r="H6" s="344"/>
      <c r="I6" s="342" t="s">
        <v>366</v>
      </c>
      <c r="J6" s="343"/>
      <c r="K6" s="343"/>
      <c r="L6" s="343"/>
      <c r="M6" s="343"/>
      <c r="N6" s="344"/>
      <c r="O6" s="342" t="s">
        <v>367</v>
      </c>
      <c r="P6" s="343"/>
      <c r="Q6" s="343"/>
      <c r="R6" s="343"/>
      <c r="S6" s="343"/>
      <c r="T6" s="344"/>
      <c r="U6" s="342" t="s">
        <v>1350</v>
      </c>
      <c r="V6" s="343"/>
      <c r="W6" s="343"/>
      <c r="X6" s="343"/>
      <c r="Y6" s="343"/>
      <c r="Z6" s="344"/>
      <c r="AA6" s="342" t="s">
        <v>368</v>
      </c>
      <c r="AB6" s="343"/>
      <c r="AC6" s="343"/>
      <c r="AD6" s="343"/>
      <c r="AE6" s="343"/>
      <c r="AF6" s="344"/>
      <c r="AG6" s="342" t="s">
        <v>369</v>
      </c>
      <c r="AH6" s="343"/>
      <c r="AI6" s="343"/>
      <c r="AJ6" s="343"/>
      <c r="AK6" s="343"/>
      <c r="AL6" s="344"/>
      <c r="AM6" s="342" t="s">
        <v>370</v>
      </c>
      <c r="AN6" s="343"/>
      <c r="AO6" s="343"/>
      <c r="AP6" s="343"/>
      <c r="AQ6" s="343"/>
      <c r="AR6" s="344"/>
      <c r="AS6" s="342" t="s">
        <v>371</v>
      </c>
      <c r="AT6" s="343"/>
      <c r="AU6" s="343"/>
      <c r="AV6" s="343"/>
      <c r="AW6" s="343"/>
      <c r="AX6" s="344"/>
      <c r="AY6" s="342" t="s">
        <v>372</v>
      </c>
      <c r="AZ6" s="343"/>
      <c r="BA6" s="343"/>
      <c r="BB6" s="343"/>
      <c r="BC6" s="343"/>
      <c r="BD6" s="344"/>
      <c r="BE6" s="342" t="s">
        <v>632</v>
      </c>
      <c r="BF6" s="343"/>
      <c r="BG6" s="343"/>
      <c r="BH6" s="343"/>
      <c r="BI6" s="343"/>
      <c r="BJ6" s="344"/>
      <c r="BK6" s="342" t="s">
        <v>604</v>
      </c>
      <c r="BL6" s="343"/>
      <c r="BM6" s="343"/>
      <c r="BN6" s="343"/>
      <c r="BO6" s="343"/>
      <c r="BP6" s="344"/>
      <c r="BQ6" s="342" t="s">
        <v>373</v>
      </c>
      <c r="BR6" s="343"/>
      <c r="BS6" s="343"/>
      <c r="BT6" s="343"/>
      <c r="BU6" s="343"/>
      <c r="BV6" s="344"/>
      <c r="BW6" s="342" t="s">
        <v>374</v>
      </c>
      <c r="BX6" s="343"/>
      <c r="BY6" s="343"/>
      <c r="BZ6" s="343"/>
      <c r="CA6" s="343"/>
      <c r="CB6" s="344"/>
      <c r="CC6" s="342" t="s">
        <v>1351</v>
      </c>
      <c r="CD6" s="343"/>
      <c r="CE6" s="343"/>
      <c r="CF6" s="343"/>
      <c r="CG6" s="343"/>
      <c r="CH6" s="344"/>
      <c r="CI6" s="342" t="s">
        <v>1352</v>
      </c>
      <c r="CJ6" s="343"/>
      <c r="CK6" s="343"/>
      <c r="CL6" s="343"/>
      <c r="CM6" s="343"/>
      <c r="CN6" s="344"/>
      <c r="CO6" s="342" t="s">
        <v>375</v>
      </c>
      <c r="CP6" s="343"/>
      <c r="CQ6" s="343"/>
      <c r="CR6" s="343"/>
      <c r="CS6" s="343"/>
      <c r="CT6" s="344"/>
      <c r="CU6" s="342" t="s">
        <v>1353</v>
      </c>
      <c r="CV6" s="343"/>
      <c r="CW6" s="343"/>
      <c r="CX6" s="343"/>
      <c r="CY6" s="343"/>
      <c r="CZ6" s="344"/>
      <c r="DA6" s="342" t="s">
        <v>376</v>
      </c>
      <c r="DB6" s="343"/>
      <c r="DC6" s="343"/>
      <c r="DD6" s="343"/>
      <c r="DE6" s="343"/>
      <c r="DF6" s="344"/>
      <c r="DG6" s="342" t="s">
        <v>754</v>
      </c>
      <c r="DH6" s="343"/>
      <c r="DI6" s="343"/>
      <c r="DJ6" s="343"/>
      <c r="DK6" s="343"/>
      <c r="DL6" s="344"/>
      <c r="DM6" s="342" t="s">
        <v>1354</v>
      </c>
      <c r="DN6" s="343"/>
      <c r="DO6" s="343"/>
      <c r="DP6" s="343"/>
      <c r="DQ6" s="343"/>
      <c r="DR6" s="344"/>
      <c r="DS6" s="342" t="s">
        <v>1355</v>
      </c>
      <c r="DT6" s="343"/>
      <c r="DU6" s="343"/>
      <c r="DV6" s="343"/>
      <c r="DW6" s="343"/>
      <c r="DX6" s="344"/>
      <c r="DY6" s="342" t="s">
        <v>377</v>
      </c>
      <c r="DZ6" s="343"/>
      <c r="EA6" s="343"/>
      <c r="EB6" s="343"/>
      <c r="EC6" s="343"/>
      <c r="ED6" s="344"/>
      <c r="EE6" s="342" t="s">
        <v>378</v>
      </c>
      <c r="EF6" s="343"/>
      <c r="EG6" s="343"/>
      <c r="EH6" s="343"/>
      <c r="EI6" s="343"/>
      <c r="EJ6" s="344"/>
      <c r="EK6" s="342" t="s">
        <v>1356</v>
      </c>
      <c r="EL6" s="343"/>
      <c r="EM6" s="343"/>
      <c r="EN6" s="343"/>
      <c r="EO6" s="343"/>
      <c r="EP6" s="344"/>
      <c r="EQ6" s="359" t="s">
        <v>285</v>
      </c>
      <c r="ER6" s="360"/>
      <c r="ES6" s="360"/>
      <c r="ET6" s="360"/>
      <c r="EU6" s="360"/>
      <c r="EV6" s="361"/>
    </row>
    <row r="7" spans="2:152" s="111" customFormat="1" ht="11.25" hidden="1">
      <c r="B7" s="31" t="s">
        <v>7</v>
      </c>
      <c r="C7" s="108" t="s">
        <v>500</v>
      </c>
      <c r="D7" s="109" t="str">
        <f>C7</f>
        <v>AJP IN</v>
      </c>
      <c r="E7" s="109" t="str">
        <f t="shared" ref="E7:H7" si="0">D7</f>
        <v>AJP IN</v>
      </c>
      <c r="F7" s="109" t="str">
        <f t="shared" si="0"/>
        <v>AJP IN</v>
      </c>
      <c r="G7" s="109" t="str">
        <f t="shared" si="0"/>
        <v>AJP IN</v>
      </c>
      <c r="H7" s="110" t="str">
        <f t="shared" si="0"/>
        <v>AJP IN</v>
      </c>
      <c r="I7" s="108" t="s">
        <v>151</v>
      </c>
      <c r="J7" s="109" t="str">
        <f>I7</f>
        <v>ALPM IN</v>
      </c>
      <c r="K7" s="109" t="str">
        <f t="shared" ref="K7:N7" si="1">J7</f>
        <v>ALPM IN</v>
      </c>
      <c r="L7" s="109" t="str">
        <f t="shared" si="1"/>
        <v>ALPM IN</v>
      </c>
      <c r="M7" s="109" t="str">
        <f t="shared" si="1"/>
        <v>ALPM IN</v>
      </c>
      <c r="N7" s="110" t="str">
        <f t="shared" si="1"/>
        <v>ALPM IN</v>
      </c>
      <c r="O7" s="108" t="s">
        <v>152</v>
      </c>
      <c r="P7" s="109" t="str">
        <f>O7</f>
        <v>ALKEM IN</v>
      </c>
      <c r="Q7" s="109" t="str">
        <f t="shared" ref="Q7" si="2">P7</f>
        <v>ALKEM IN</v>
      </c>
      <c r="R7" s="109" t="str">
        <f t="shared" ref="R7" si="3">Q7</f>
        <v>ALKEM IN</v>
      </c>
      <c r="S7" s="109" t="str">
        <f t="shared" ref="S7" si="4">R7</f>
        <v>ALKEM IN</v>
      </c>
      <c r="T7" s="110" t="str">
        <f t="shared" ref="T7" si="5">S7</f>
        <v>ALKEM IN</v>
      </c>
      <c r="U7" s="108" t="s">
        <v>630</v>
      </c>
      <c r="V7" s="109" t="str">
        <f>U7</f>
        <v>APHS IN</v>
      </c>
      <c r="W7" s="109" t="str">
        <f t="shared" ref="W7" si="6">V7</f>
        <v>APHS IN</v>
      </c>
      <c r="X7" s="109" t="str">
        <f t="shared" ref="X7" si="7">W7</f>
        <v>APHS IN</v>
      </c>
      <c r="Y7" s="109" t="str">
        <f t="shared" ref="Y7" si="8">X7</f>
        <v>APHS IN</v>
      </c>
      <c r="Z7" s="110" t="str">
        <f t="shared" ref="Z7" si="9">Y7</f>
        <v>APHS IN</v>
      </c>
      <c r="AA7" s="108" t="s">
        <v>153</v>
      </c>
      <c r="AB7" s="109" t="str">
        <f>AA7</f>
        <v>ARBP IN</v>
      </c>
      <c r="AC7" s="109" t="str">
        <f t="shared" ref="AC7:AF7" si="10">AB7</f>
        <v>ARBP IN</v>
      </c>
      <c r="AD7" s="109" t="str">
        <f t="shared" si="10"/>
        <v>ARBP IN</v>
      </c>
      <c r="AE7" s="109" t="str">
        <f t="shared" si="10"/>
        <v>ARBP IN</v>
      </c>
      <c r="AF7" s="110" t="str">
        <f t="shared" si="10"/>
        <v>ARBP IN</v>
      </c>
      <c r="AG7" s="108" t="s">
        <v>154</v>
      </c>
      <c r="AH7" s="109" t="str">
        <f>AG7</f>
        <v>BIOS IN</v>
      </c>
      <c r="AI7" s="109" t="str">
        <f t="shared" ref="AI7:AL7" si="11">AH7</f>
        <v>BIOS IN</v>
      </c>
      <c r="AJ7" s="109" t="str">
        <f t="shared" si="11"/>
        <v>BIOS IN</v>
      </c>
      <c r="AK7" s="109" t="str">
        <f t="shared" si="11"/>
        <v>BIOS IN</v>
      </c>
      <c r="AL7" s="110" t="str">
        <f t="shared" si="11"/>
        <v>BIOS IN</v>
      </c>
      <c r="AM7" s="108" t="s">
        <v>155</v>
      </c>
      <c r="AN7" s="109" t="str">
        <f>AM7</f>
        <v>CIPLA IN</v>
      </c>
      <c r="AO7" s="109" t="str">
        <f t="shared" ref="AO7:AR7" si="12">AN7</f>
        <v>CIPLA IN</v>
      </c>
      <c r="AP7" s="109" t="str">
        <f t="shared" si="12"/>
        <v>CIPLA IN</v>
      </c>
      <c r="AQ7" s="109" t="str">
        <f t="shared" si="12"/>
        <v>CIPLA IN</v>
      </c>
      <c r="AR7" s="110" t="str">
        <f t="shared" si="12"/>
        <v>CIPLA IN</v>
      </c>
      <c r="AS7" s="108" t="s">
        <v>156</v>
      </c>
      <c r="AT7" s="109" t="str">
        <f>AS7</f>
        <v>DIVI IN</v>
      </c>
      <c r="AU7" s="109" t="str">
        <f t="shared" ref="AU7:AX7" si="13">AT7</f>
        <v>DIVI IN</v>
      </c>
      <c r="AV7" s="109" t="str">
        <f t="shared" si="13"/>
        <v>DIVI IN</v>
      </c>
      <c r="AW7" s="109" t="str">
        <f t="shared" si="13"/>
        <v>DIVI IN</v>
      </c>
      <c r="AX7" s="110" t="str">
        <f t="shared" si="13"/>
        <v>DIVI IN</v>
      </c>
      <c r="AY7" s="108" t="s">
        <v>157</v>
      </c>
      <c r="AZ7" s="109" t="str">
        <f>AY7</f>
        <v>DRRD IN</v>
      </c>
      <c r="BA7" s="109" t="str">
        <f t="shared" ref="BA7:BD7" si="14">AZ7</f>
        <v>DRRD IN</v>
      </c>
      <c r="BB7" s="109" t="str">
        <f t="shared" si="14"/>
        <v>DRRD IN</v>
      </c>
      <c r="BC7" s="109" t="str">
        <f t="shared" si="14"/>
        <v>DRRD IN</v>
      </c>
      <c r="BD7" s="110" t="str">
        <f t="shared" si="14"/>
        <v>DRRD IN</v>
      </c>
      <c r="BE7" s="108" t="s">
        <v>631</v>
      </c>
      <c r="BF7" s="109" t="str">
        <f>BE7</f>
        <v>ERIS IN</v>
      </c>
      <c r="BG7" s="109" t="str">
        <f t="shared" ref="BG7" si="15">BF7</f>
        <v>ERIS IN</v>
      </c>
      <c r="BH7" s="109" t="str">
        <f t="shared" ref="BH7" si="16">BG7</f>
        <v>ERIS IN</v>
      </c>
      <c r="BI7" s="109" t="str">
        <f t="shared" ref="BI7" si="17">BH7</f>
        <v>ERIS IN</v>
      </c>
      <c r="BJ7" s="110" t="str">
        <f t="shared" ref="BJ7" si="18">BI7</f>
        <v>ERIS IN</v>
      </c>
      <c r="BK7" s="108" t="s">
        <v>603</v>
      </c>
      <c r="BL7" s="109" t="str">
        <f>BK7</f>
        <v>GLAND IN</v>
      </c>
      <c r="BM7" s="109" t="str">
        <f t="shared" ref="BM7" si="19">BL7</f>
        <v>GLAND IN</v>
      </c>
      <c r="BN7" s="109" t="str">
        <f t="shared" ref="BN7" si="20">BM7</f>
        <v>GLAND IN</v>
      </c>
      <c r="BO7" s="109" t="str">
        <f t="shared" ref="BO7" si="21">BN7</f>
        <v>GLAND IN</v>
      </c>
      <c r="BP7" s="110" t="str">
        <f t="shared" ref="BP7" si="22">BO7</f>
        <v>GLAND IN</v>
      </c>
      <c r="BQ7" s="108" t="s">
        <v>158</v>
      </c>
      <c r="BR7" s="109" t="str">
        <f>BQ7</f>
        <v>GNP IN</v>
      </c>
      <c r="BS7" s="109" t="str">
        <f t="shared" ref="BS7:BV7" si="23">BR7</f>
        <v>GNP IN</v>
      </c>
      <c r="BT7" s="109" t="str">
        <f t="shared" si="23"/>
        <v>GNP IN</v>
      </c>
      <c r="BU7" s="109" t="str">
        <f t="shared" si="23"/>
        <v>GNP IN</v>
      </c>
      <c r="BV7" s="110" t="str">
        <f t="shared" si="23"/>
        <v>GNP IN</v>
      </c>
      <c r="BW7" s="108" t="s">
        <v>159</v>
      </c>
      <c r="BX7" s="109" t="str">
        <f>BW7</f>
        <v>GLXO IN</v>
      </c>
      <c r="BY7" s="109" t="str">
        <f t="shared" ref="BY7:CB7" si="24">BX7</f>
        <v>GLXO IN</v>
      </c>
      <c r="BZ7" s="109" t="str">
        <f t="shared" si="24"/>
        <v>GLXO IN</v>
      </c>
      <c r="CA7" s="109" t="str">
        <f t="shared" si="24"/>
        <v>GLXO IN</v>
      </c>
      <c r="CB7" s="110" t="str">
        <f t="shared" si="24"/>
        <v>GLXO IN</v>
      </c>
      <c r="CC7" s="108" t="s">
        <v>701</v>
      </c>
      <c r="CD7" s="109" t="str">
        <f>CC7</f>
        <v>MEDANTA IN</v>
      </c>
      <c r="CE7" s="109" t="str">
        <f t="shared" ref="CE7" si="25">CD7</f>
        <v>MEDANTA IN</v>
      </c>
      <c r="CF7" s="109" t="str">
        <f t="shared" ref="CF7" si="26">CE7</f>
        <v>MEDANTA IN</v>
      </c>
      <c r="CG7" s="109" t="str">
        <f t="shared" ref="CG7" si="27">CF7</f>
        <v>MEDANTA IN</v>
      </c>
      <c r="CH7" s="110" t="str">
        <f t="shared" ref="CH7" si="28">CG7</f>
        <v>MEDANTA IN</v>
      </c>
      <c r="CI7" s="108" t="s">
        <v>682</v>
      </c>
      <c r="CJ7" s="109" t="str">
        <f>CI7</f>
        <v>GRAN IN</v>
      </c>
      <c r="CK7" s="109" t="str">
        <f t="shared" ref="CK7" si="29">CJ7</f>
        <v>GRAN IN</v>
      </c>
      <c r="CL7" s="109" t="str">
        <f t="shared" ref="CL7" si="30">CK7</f>
        <v>GRAN IN</v>
      </c>
      <c r="CM7" s="109" t="str">
        <f t="shared" ref="CM7" si="31">CL7</f>
        <v>GRAN IN</v>
      </c>
      <c r="CN7" s="110" t="str">
        <f t="shared" ref="CN7" si="32">CM7</f>
        <v>GRAN IN</v>
      </c>
      <c r="CO7" s="108" t="s">
        <v>160</v>
      </c>
      <c r="CP7" s="109" t="str">
        <f>CO7</f>
        <v>IPCA IN</v>
      </c>
      <c r="CQ7" s="109" t="str">
        <f t="shared" ref="CQ7:CT7" si="33">CP7</f>
        <v>IPCA IN</v>
      </c>
      <c r="CR7" s="109" t="str">
        <f t="shared" si="33"/>
        <v>IPCA IN</v>
      </c>
      <c r="CS7" s="109" t="str">
        <f t="shared" si="33"/>
        <v>IPCA IN</v>
      </c>
      <c r="CT7" s="110" t="str">
        <f t="shared" si="33"/>
        <v>IPCA IN</v>
      </c>
      <c r="CU7" s="108" t="s">
        <v>558</v>
      </c>
      <c r="CV7" s="109" t="str">
        <f>CU7</f>
        <v>LAURUS IN</v>
      </c>
      <c r="CW7" s="109" t="str">
        <f t="shared" ref="CW7" si="34">CV7</f>
        <v>LAURUS IN</v>
      </c>
      <c r="CX7" s="109" t="str">
        <f t="shared" ref="CX7" si="35">CW7</f>
        <v>LAURUS IN</v>
      </c>
      <c r="CY7" s="109" t="str">
        <f t="shared" ref="CY7" si="36">CX7</f>
        <v>LAURUS IN</v>
      </c>
      <c r="CZ7" s="110" t="str">
        <f t="shared" ref="CZ7" si="37">CY7</f>
        <v>LAURUS IN</v>
      </c>
      <c r="DA7" s="108" t="s">
        <v>161</v>
      </c>
      <c r="DB7" s="109" t="str">
        <f>DA7</f>
        <v>LPC IN</v>
      </c>
      <c r="DC7" s="109" t="str">
        <f t="shared" ref="DC7:DE7" si="38">DB7</f>
        <v>LPC IN</v>
      </c>
      <c r="DD7" s="109" t="str">
        <f t="shared" si="38"/>
        <v>LPC IN</v>
      </c>
      <c r="DE7" s="109" t="str">
        <f t="shared" si="38"/>
        <v>LPC IN</v>
      </c>
      <c r="DF7" s="110" t="str">
        <f>DE7</f>
        <v>LPC IN</v>
      </c>
      <c r="DG7" s="108" t="s">
        <v>751</v>
      </c>
      <c r="DH7" s="109" t="str">
        <f>DG7</f>
        <v>MANKIND IN</v>
      </c>
      <c r="DI7" s="109" t="str">
        <f t="shared" ref="DI7" si="39">DH7</f>
        <v>MANKIND IN</v>
      </c>
      <c r="DJ7" s="109" t="str">
        <f t="shared" ref="DJ7" si="40">DI7</f>
        <v>MANKIND IN</v>
      </c>
      <c r="DK7" s="109" t="str">
        <f t="shared" ref="DK7" si="41">DJ7</f>
        <v>MANKIND IN</v>
      </c>
      <c r="DL7" s="110" t="str">
        <f t="shared" ref="DL7" si="42">DK7</f>
        <v>MANKIND IN</v>
      </c>
      <c r="DM7" s="108" t="s">
        <v>688</v>
      </c>
      <c r="DN7" s="109" t="str">
        <f>DM7</f>
        <v>MAXHEALT IN</v>
      </c>
      <c r="DO7" s="109" t="str">
        <f t="shared" ref="DO7" si="43">DN7</f>
        <v>MAXHEALT IN</v>
      </c>
      <c r="DP7" s="109" t="str">
        <f t="shared" ref="DP7" si="44">DO7</f>
        <v>MAXHEALT IN</v>
      </c>
      <c r="DQ7" s="109" t="str">
        <f t="shared" ref="DQ7" si="45">DP7</f>
        <v>MAXHEALT IN</v>
      </c>
      <c r="DR7" s="110" t="str">
        <f t="shared" ref="DR7" si="46">DQ7</f>
        <v>MAXHEALT IN</v>
      </c>
      <c r="DS7" s="108" t="s">
        <v>672</v>
      </c>
      <c r="DT7" s="109" t="str">
        <f>DS7</f>
        <v>PIRPHARM IN</v>
      </c>
      <c r="DU7" s="109" t="str">
        <f t="shared" ref="DU7" si="47">DT7</f>
        <v>PIRPHARM IN</v>
      </c>
      <c r="DV7" s="109" t="str">
        <f t="shared" ref="DV7" si="48">DU7</f>
        <v>PIRPHARM IN</v>
      </c>
      <c r="DW7" s="109" t="str">
        <f t="shared" ref="DW7" si="49">DV7</f>
        <v>PIRPHARM IN</v>
      </c>
      <c r="DX7" s="110" t="str">
        <f t="shared" ref="DX7" si="50">DW7</f>
        <v>PIRPHARM IN</v>
      </c>
      <c r="DY7" s="108" t="s">
        <v>162</v>
      </c>
      <c r="DZ7" s="109" t="str">
        <f>DY7</f>
        <v>SUNP IN</v>
      </c>
      <c r="EA7" s="109" t="str">
        <f t="shared" ref="EA7:ED7" si="51">DZ7</f>
        <v>SUNP IN</v>
      </c>
      <c r="EB7" s="109" t="str">
        <f t="shared" si="51"/>
        <v>SUNP IN</v>
      </c>
      <c r="EC7" s="109" t="str">
        <f t="shared" si="51"/>
        <v>SUNP IN</v>
      </c>
      <c r="ED7" s="110" t="str">
        <f t="shared" si="51"/>
        <v>SUNP IN</v>
      </c>
      <c r="EE7" s="108" t="s">
        <v>163</v>
      </c>
      <c r="EF7" s="109" t="str">
        <f>EE7</f>
        <v>TRP IN</v>
      </c>
      <c r="EG7" s="109" t="str">
        <f t="shared" ref="EG7" si="52">EF7</f>
        <v>TRP IN</v>
      </c>
      <c r="EH7" s="109" t="str">
        <f t="shared" ref="EH7" si="53">EG7</f>
        <v>TRP IN</v>
      </c>
      <c r="EI7" s="109" t="str">
        <f t="shared" ref="EI7" si="54">EH7</f>
        <v>TRP IN</v>
      </c>
      <c r="EJ7" s="110" t="str">
        <f t="shared" ref="EJ7" si="55">EI7</f>
        <v>TRP IN</v>
      </c>
      <c r="EK7" s="108" t="s">
        <v>650</v>
      </c>
      <c r="EL7" s="109" t="str">
        <f>EK7</f>
        <v>ZYDUSLIF IN</v>
      </c>
      <c r="EM7" s="109" t="str">
        <f t="shared" ref="EM7:EP7" si="56">EL7</f>
        <v>ZYDUSLIF IN</v>
      </c>
      <c r="EN7" s="109" t="str">
        <f t="shared" si="56"/>
        <v>ZYDUSLIF IN</v>
      </c>
      <c r="EO7" s="109" t="str">
        <f t="shared" si="56"/>
        <v>ZYDUSLIF IN</v>
      </c>
      <c r="EP7" s="110" t="str">
        <f t="shared" si="56"/>
        <v>ZYDUSLIF IN</v>
      </c>
      <c r="EQ7" s="108" t="s">
        <v>266</v>
      </c>
      <c r="ER7" s="109" t="str">
        <f>EQ7</f>
        <v>Health care</v>
      </c>
      <c r="ES7" s="109" t="str">
        <f t="shared" ref="ES7:EV7" si="57">ER7</f>
        <v>Health care</v>
      </c>
      <c r="ET7" s="109" t="str">
        <f t="shared" si="57"/>
        <v>Health care</v>
      </c>
      <c r="EU7" s="109" t="str">
        <f t="shared" si="57"/>
        <v>Health care</v>
      </c>
      <c r="EV7" s="110" t="str">
        <f t="shared" si="57"/>
        <v>Health care</v>
      </c>
    </row>
    <row r="8" spans="2:152" s="115" customFormat="1">
      <c r="B8" s="23" t="s">
        <v>69</v>
      </c>
      <c r="C8" s="112" t="str">
        <f>'Column Code'!$C$8</f>
        <v>FY21</v>
      </c>
      <c r="D8" s="113" t="str">
        <f>'Column Code'!$D$8</f>
        <v>FY22</v>
      </c>
      <c r="E8" s="113" t="str">
        <f>'Column Code'!$E$8</f>
        <v>FY23</v>
      </c>
      <c r="F8" s="113" t="str">
        <f>'Column Code'!$F$8</f>
        <v>FY24</v>
      </c>
      <c r="G8" s="113" t="str">
        <f>'Column Code'!$G$8</f>
        <v>FY25E</v>
      </c>
      <c r="H8" s="114" t="str">
        <f>'Column Code'!$H$8</f>
        <v>FY26E</v>
      </c>
      <c r="I8" s="112" t="str">
        <f>'Column Code'!$C$8</f>
        <v>FY21</v>
      </c>
      <c r="J8" s="113" t="str">
        <f>'Column Code'!$D$8</f>
        <v>FY22</v>
      </c>
      <c r="K8" s="113" t="str">
        <f>'Column Code'!$E$8</f>
        <v>FY23</v>
      </c>
      <c r="L8" s="113" t="str">
        <f>'Column Code'!$F$8</f>
        <v>FY24</v>
      </c>
      <c r="M8" s="113" t="str">
        <f>'Column Code'!$G$8</f>
        <v>FY25E</v>
      </c>
      <c r="N8" s="114" t="str">
        <f>'Column Code'!$H$8</f>
        <v>FY26E</v>
      </c>
      <c r="O8" s="112" t="str">
        <f>'Column Code'!$C$8</f>
        <v>FY21</v>
      </c>
      <c r="P8" s="113" t="str">
        <f>'Column Code'!$D$8</f>
        <v>FY22</v>
      </c>
      <c r="Q8" s="113" t="str">
        <f>'Column Code'!$E$8</f>
        <v>FY23</v>
      </c>
      <c r="R8" s="113" t="str">
        <f>'Column Code'!$F$8</f>
        <v>FY24</v>
      </c>
      <c r="S8" s="113" t="str">
        <f>'Column Code'!$G$8</f>
        <v>FY25E</v>
      </c>
      <c r="T8" s="114" t="str">
        <f>'Column Code'!$H$8</f>
        <v>FY26E</v>
      </c>
      <c r="U8" s="112" t="str">
        <f>'Column Code'!$C$8</f>
        <v>FY21</v>
      </c>
      <c r="V8" s="113" t="str">
        <f>'Column Code'!$D$8</f>
        <v>FY22</v>
      </c>
      <c r="W8" s="113" t="str">
        <f>'Column Code'!$E$8</f>
        <v>FY23</v>
      </c>
      <c r="X8" s="113" t="str">
        <f>'Column Code'!$F$8</f>
        <v>FY24</v>
      </c>
      <c r="Y8" s="113" t="str">
        <f>'Column Code'!$G$8</f>
        <v>FY25E</v>
      </c>
      <c r="Z8" s="114" t="str">
        <f>'Column Code'!$H$8</f>
        <v>FY26E</v>
      </c>
      <c r="AA8" s="112" t="str">
        <f>'Column Code'!$C$8</f>
        <v>FY21</v>
      </c>
      <c r="AB8" s="113" t="str">
        <f>'Column Code'!$D$8</f>
        <v>FY22</v>
      </c>
      <c r="AC8" s="113" t="str">
        <f>'Column Code'!$E$8</f>
        <v>FY23</v>
      </c>
      <c r="AD8" s="113" t="str">
        <f>'Column Code'!$F$8</f>
        <v>FY24</v>
      </c>
      <c r="AE8" s="113" t="str">
        <f>'Column Code'!$G$8</f>
        <v>FY25E</v>
      </c>
      <c r="AF8" s="114" t="str">
        <f>'Column Code'!$H$8</f>
        <v>FY26E</v>
      </c>
      <c r="AG8" s="112" t="str">
        <f>'Column Code'!$C$8</f>
        <v>FY21</v>
      </c>
      <c r="AH8" s="113" t="str">
        <f>'Column Code'!$D$8</f>
        <v>FY22</v>
      </c>
      <c r="AI8" s="113" t="str">
        <f>'Column Code'!$E$8</f>
        <v>FY23</v>
      </c>
      <c r="AJ8" s="113" t="str">
        <f>'Column Code'!$F$8</f>
        <v>FY24</v>
      </c>
      <c r="AK8" s="113" t="str">
        <f>'Column Code'!$G$8</f>
        <v>FY25E</v>
      </c>
      <c r="AL8" s="114" t="str">
        <f>'Column Code'!$H$8</f>
        <v>FY26E</v>
      </c>
      <c r="AM8" s="112" t="str">
        <f>'Column Code'!$C$8</f>
        <v>FY21</v>
      </c>
      <c r="AN8" s="113" t="str">
        <f>'Column Code'!$D$8</f>
        <v>FY22</v>
      </c>
      <c r="AO8" s="113" t="str">
        <f>'Column Code'!$E$8</f>
        <v>FY23</v>
      </c>
      <c r="AP8" s="113" t="str">
        <f>'Column Code'!$F$8</f>
        <v>FY24</v>
      </c>
      <c r="AQ8" s="113" t="str">
        <f>'Column Code'!$G$8</f>
        <v>FY25E</v>
      </c>
      <c r="AR8" s="114" t="str">
        <f>'Column Code'!$H$8</f>
        <v>FY26E</v>
      </c>
      <c r="AS8" s="112" t="str">
        <f>'Column Code'!$C$8</f>
        <v>FY21</v>
      </c>
      <c r="AT8" s="113" t="str">
        <f>'Column Code'!$D$8</f>
        <v>FY22</v>
      </c>
      <c r="AU8" s="113" t="str">
        <f>'Column Code'!$E$8</f>
        <v>FY23</v>
      </c>
      <c r="AV8" s="113" t="str">
        <f>'Column Code'!$F$8</f>
        <v>FY24</v>
      </c>
      <c r="AW8" s="113" t="str">
        <f>'Column Code'!$G$8</f>
        <v>FY25E</v>
      </c>
      <c r="AX8" s="114" t="str">
        <f>'Column Code'!$H$8</f>
        <v>FY26E</v>
      </c>
      <c r="AY8" s="112" t="str">
        <f>'Column Code'!$C$8</f>
        <v>FY21</v>
      </c>
      <c r="AZ8" s="113" t="str">
        <f>'Column Code'!$D$8</f>
        <v>FY22</v>
      </c>
      <c r="BA8" s="113" t="str">
        <f>'Column Code'!$E$8</f>
        <v>FY23</v>
      </c>
      <c r="BB8" s="113" t="str">
        <f>'Column Code'!$F$8</f>
        <v>FY24</v>
      </c>
      <c r="BC8" s="113" t="str">
        <f>'Column Code'!$G$8</f>
        <v>FY25E</v>
      </c>
      <c r="BD8" s="114" t="str">
        <f>'Column Code'!$H$8</f>
        <v>FY26E</v>
      </c>
      <c r="BE8" s="112" t="str">
        <f>'Column Code'!$C$8</f>
        <v>FY21</v>
      </c>
      <c r="BF8" s="113" t="str">
        <f>'Column Code'!$D$8</f>
        <v>FY22</v>
      </c>
      <c r="BG8" s="113" t="str">
        <f>'Column Code'!$E$8</f>
        <v>FY23</v>
      </c>
      <c r="BH8" s="113" t="str">
        <f>'Column Code'!$F$8</f>
        <v>FY24</v>
      </c>
      <c r="BI8" s="113" t="str">
        <f>'Column Code'!$G$8</f>
        <v>FY25E</v>
      </c>
      <c r="BJ8" s="114" t="str">
        <f>'Column Code'!$H$8</f>
        <v>FY26E</v>
      </c>
      <c r="BK8" s="112" t="str">
        <f>'Column Code'!$C$8</f>
        <v>FY21</v>
      </c>
      <c r="BL8" s="113" t="str">
        <f>'Column Code'!$D$8</f>
        <v>FY22</v>
      </c>
      <c r="BM8" s="113" t="str">
        <f>'Column Code'!$E$8</f>
        <v>FY23</v>
      </c>
      <c r="BN8" s="113" t="str">
        <f>'Column Code'!$F$8</f>
        <v>FY24</v>
      </c>
      <c r="BO8" s="113" t="str">
        <f>'Column Code'!$G$8</f>
        <v>FY25E</v>
      </c>
      <c r="BP8" s="114" t="str">
        <f>'Column Code'!$H$8</f>
        <v>FY26E</v>
      </c>
      <c r="BQ8" s="112" t="str">
        <f>'Column Code'!$C$8</f>
        <v>FY21</v>
      </c>
      <c r="BR8" s="113" t="str">
        <f>'Column Code'!$D$8</f>
        <v>FY22</v>
      </c>
      <c r="BS8" s="113" t="str">
        <f>'Column Code'!$E$8</f>
        <v>FY23</v>
      </c>
      <c r="BT8" s="113" t="str">
        <f>'Column Code'!$F$8</f>
        <v>FY24</v>
      </c>
      <c r="BU8" s="113" t="str">
        <f>'Column Code'!$G$8</f>
        <v>FY25E</v>
      </c>
      <c r="BV8" s="114" t="str">
        <f>'Column Code'!$H$8</f>
        <v>FY26E</v>
      </c>
      <c r="BW8" s="112" t="str">
        <f>'Column Code'!$C$8</f>
        <v>FY21</v>
      </c>
      <c r="BX8" s="113" t="str">
        <f>'Column Code'!$D$8</f>
        <v>FY22</v>
      </c>
      <c r="BY8" s="113" t="str">
        <f>'Column Code'!$E$8</f>
        <v>FY23</v>
      </c>
      <c r="BZ8" s="113" t="str">
        <f>'Column Code'!$F$8</f>
        <v>FY24</v>
      </c>
      <c r="CA8" s="113" t="str">
        <f>'Column Code'!$G$8</f>
        <v>FY25E</v>
      </c>
      <c r="CB8" s="114" t="str">
        <f>'Column Code'!$H$8</f>
        <v>FY26E</v>
      </c>
      <c r="CC8" s="112" t="str">
        <f>'Column Code'!$C$8</f>
        <v>FY21</v>
      </c>
      <c r="CD8" s="113" t="str">
        <f>'Column Code'!$D$8</f>
        <v>FY22</v>
      </c>
      <c r="CE8" s="113" t="str">
        <f>'Column Code'!$E$8</f>
        <v>FY23</v>
      </c>
      <c r="CF8" s="113" t="str">
        <f>'Column Code'!$F$8</f>
        <v>FY24</v>
      </c>
      <c r="CG8" s="113" t="str">
        <f>'Column Code'!$G$8</f>
        <v>FY25E</v>
      </c>
      <c r="CH8" s="114" t="str">
        <f>'Column Code'!$H$8</f>
        <v>FY26E</v>
      </c>
      <c r="CI8" s="112" t="str">
        <f>'Column Code'!$C$8</f>
        <v>FY21</v>
      </c>
      <c r="CJ8" s="113" t="str">
        <f>'Column Code'!$D$8</f>
        <v>FY22</v>
      </c>
      <c r="CK8" s="113" t="str">
        <f>'Column Code'!$E$8</f>
        <v>FY23</v>
      </c>
      <c r="CL8" s="113" t="str">
        <f>'Column Code'!$F$8</f>
        <v>FY24</v>
      </c>
      <c r="CM8" s="113" t="str">
        <f>'Column Code'!$G$8</f>
        <v>FY25E</v>
      </c>
      <c r="CN8" s="114" t="str">
        <f>'Column Code'!$H$8</f>
        <v>FY26E</v>
      </c>
      <c r="CO8" s="112" t="str">
        <f>'Column Code'!$C$8</f>
        <v>FY21</v>
      </c>
      <c r="CP8" s="113" t="str">
        <f>'Column Code'!$D$8</f>
        <v>FY22</v>
      </c>
      <c r="CQ8" s="113" t="str">
        <f>'Column Code'!$E$8</f>
        <v>FY23</v>
      </c>
      <c r="CR8" s="113" t="str">
        <f>'Column Code'!$F$8</f>
        <v>FY24</v>
      </c>
      <c r="CS8" s="113" t="str">
        <f>'Column Code'!$G$8</f>
        <v>FY25E</v>
      </c>
      <c r="CT8" s="114" t="str">
        <f>'Column Code'!$H$8</f>
        <v>FY26E</v>
      </c>
      <c r="CU8" s="112" t="str">
        <f>'Column Code'!$C$8</f>
        <v>FY21</v>
      </c>
      <c r="CV8" s="113" t="str">
        <f>'Column Code'!$D$8</f>
        <v>FY22</v>
      </c>
      <c r="CW8" s="113" t="str">
        <f>'Column Code'!$E$8</f>
        <v>FY23</v>
      </c>
      <c r="CX8" s="113" t="str">
        <f>'Column Code'!$F$8</f>
        <v>FY24</v>
      </c>
      <c r="CY8" s="113" t="str">
        <f>'Column Code'!$G$8</f>
        <v>FY25E</v>
      </c>
      <c r="CZ8" s="114" t="str">
        <f>'Column Code'!$H$8</f>
        <v>FY26E</v>
      </c>
      <c r="DA8" s="112" t="str">
        <f>'Column Code'!$C$8</f>
        <v>FY21</v>
      </c>
      <c r="DB8" s="113" t="str">
        <f>'Column Code'!$D$8</f>
        <v>FY22</v>
      </c>
      <c r="DC8" s="113" t="str">
        <f>'Column Code'!$E$8</f>
        <v>FY23</v>
      </c>
      <c r="DD8" s="113" t="str">
        <f>'Column Code'!$F$8</f>
        <v>FY24</v>
      </c>
      <c r="DE8" s="113" t="str">
        <f>'Column Code'!$G$8</f>
        <v>FY25E</v>
      </c>
      <c r="DF8" s="114" t="str">
        <f>'Column Code'!$H$8</f>
        <v>FY26E</v>
      </c>
      <c r="DG8" s="112" t="str">
        <f>'Column Code'!$C$8</f>
        <v>FY21</v>
      </c>
      <c r="DH8" s="113" t="str">
        <f>'Column Code'!$D$8</f>
        <v>FY22</v>
      </c>
      <c r="DI8" s="113" t="str">
        <f>'Column Code'!$E$8</f>
        <v>FY23</v>
      </c>
      <c r="DJ8" s="113" t="str">
        <f>'Column Code'!$F$8</f>
        <v>FY24</v>
      </c>
      <c r="DK8" s="113" t="str">
        <f>'Column Code'!$G$8</f>
        <v>FY25E</v>
      </c>
      <c r="DL8" s="114" t="str">
        <f>'Column Code'!$H$8</f>
        <v>FY26E</v>
      </c>
      <c r="DM8" s="112" t="str">
        <f>'Column Code'!$C$8</f>
        <v>FY21</v>
      </c>
      <c r="DN8" s="113" t="str">
        <f>'Column Code'!$D$8</f>
        <v>FY22</v>
      </c>
      <c r="DO8" s="113" t="str">
        <f>'Column Code'!$E$8</f>
        <v>FY23</v>
      </c>
      <c r="DP8" s="113" t="str">
        <f>'Column Code'!$F$8</f>
        <v>FY24</v>
      </c>
      <c r="DQ8" s="113" t="str">
        <f>'Column Code'!$G$8</f>
        <v>FY25E</v>
      </c>
      <c r="DR8" s="114" t="str">
        <f>'Column Code'!$H$8</f>
        <v>FY26E</v>
      </c>
      <c r="DS8" s="112" t="str">
        <f>'Column Code'!$C$8</f>
        <v>FY21</v>
      </c>
      <c r="DT8" s="113" t="str">
        <f>'Column Code'!$D$8</f>
        <v>FY22</v>
      </c>
      <c r="DU8" s="113" t="str">
        <f>'Column Code'!$E$8</f>
        <v>FY23</v>
      </c>
      <c r="DV8" s="113" t="str">
        <f>'Column Code'!$F$8</f>
        <v>FY24</v>
      </c>
      <c r="DW8" s="113" t="str">
        <f>'Column Code'!$G$8</f>
        <v>FY25E</v>
      </c>
      <c r="DX8" s="114" t="str">
        <f>'Column Code'!$H$8</f>
        <v>FY26E</v>
      </c>
      <c r="DY8" s="112" t="str">
        <f>'Column Code'!$C$8</f>
        <v>FY21</v>
      </c>
      <c r="DZ8" s="113" t="str">
        <f>'Column Code'!$D$8</f>
        <v>FY22</v>
      </c>
      <c r="EA8" s="113" t="str">
        <f>'Column Code'!$E$8</f>
        <v>FY23</v>
      </c>
      <c r="EB8" s="113" t="str">
        <f>'Column Code'!$F$8</f>
        <v>FY24</v>
      </c>
      <c r="EC8" s="113" t="str">
        <f>'Column Code'!$G$8</f>
        <v>FY25E</v>
      </c>
      <c r="ED8" s="114" t="str">
        <f>'Column Code'!$H$8</f>
        <v>FY26E</v>
      </c>
      <c r="EE8" s="112" t="str">
        <f>'Column Code'!$C$8</f>
        <v>FY21</v>
      </c>
      <c r="EF8" s="113" t="str">
        <f>'Column Code'!$D$8</f>
        <v>FY22</v>
      </c>
      <c r="EG8" s="113" t="str">
        <f>'Column Code'!$E$8</f>
        <v>FY23</v>
      </c>
      <c r="EH8" s="113" t="str">
        <f>'Column Code'!$F$8</f>
        <v>FY24</v>
      </c>
      <c r="EI8" s="113" t="str">
        <f>'Column Code'!$G$8</f>
        <v>FY25E</v>
      </c>
      <c r="EJ8" s="114" t="str">
        <f>'Column Code'!$H$8</f>
        <v>FY26E</v>
      </c>
      <c r="EK8" s="112" t="str">
        <f>'Column Code'!$C$8</f>
        <v>FY21</v>
      </c>
      <c r="EL8" s="113" t="str">
        <f>'Column Code'!$D$8</f>
        <v>FY22</v>
      </c>
      <c r="EM8" s="113" t="str">
        <f>'Column Code'!$E$8</f>
        <v>FY23</v>
      </c>
      <c r="EN8" s="113" t="str">
        <f>'Column Code'!$F$8</f>
        <v>FY24</v>
      </c>
      <c r="EO8" s="113" t="str">
        <f>'Column Code'!$G$8</f>
        <v>FY25E</v>
      </c>
      <c r="EP8" s="114" t="str">
        <f>'Column Code'!$H$8</f>
        <v>FY26E</v>
      </c>
      <c r="EQ8" s="112" t="str">
        <f>'Column Code'!$C$8</f>
        <v>FY21</v>
      </c>
      <c r="ER8" s="113" t="str">
        <f>'Column Code'!$D$8</f>
        <v>FY22</v>
      </c>
      <c r="ES8" s="113" t="str">
        <f>'Column Code'!$E$8</f>
        <v>FY23</v>
      </c>
      <c r="ET8" s="113" t="str">
        <f>'Column Code'!$F$8</f>
        <v>FY24</v>
      </c>
      <c r="EU8" s="113" t="str">
        <f>'Column Code'!$G$8</f>
        <v>FY25E</v>
      </c>
      <c r="EV8" s="114" t="str">
        <f>'Column Code'!$H$8</f>
        <v>FY26E</v>
      </c>
    </row>
    <row r="9" spans="2:152" s="5" customFormat="1" ht="12.75">
      <c r="B9" s="30" t="s">
        <v>8</v>
      </c>
      <c r="C9" s="66"/>
      <c r="D9" s="67"/>
      <c r="E9" s="67"/>
      <c r="F9" s="67"/>
      <c r="G9" s="67"/>
      <c r="H9" s="68"/>
      <c r="I9" s="66"/>
      <c r="J9" s="67"/>
      <c r="K9" s="67"/>
      <c r="L9" s="67"/>
      <c r="M9" s="67"/>
      <c r="N9" s="68"/>
      <c r="O9" s="66"/>
      <c r="P9" s="67"/>
      <c r="Q9" s="67"/>
      <c r="R9" s="67"/>
      <c r="S9" s="67"/>
      <c r="T9" s="68"/>
      <c r="U9" s="66"/>
      <c r="V9" s="67"/>
      <c r="W9" s="67"/>
      <c r="X9" s="67"/>
      <c r="Y9" s="67"/>
      <c r="Z9" s="68"/>
      <c r="AA9" s="66"/>
      <c r="AB9" s="67"/>
      <c r="AC9" s="67"/>
      <c r="AD9" s="67"/>
      <c r="AE9" s="67"/>
      <c r="AF9" s="68"/>
      <c r="AG9" s="66"/>
      <c r="AH9" s="67"/>
      <c r="AI9" s="67"/>
      <c r="AJ9" s="67"/>
      <c r="AK9" s="67"/>
      <c r="AL9" s="68"/>
      <c r="AM9" s="66"/>
      <c r="AN9" s="67"/>
      <c r="AO9" s="67"/>
      <c r="AP9" s="67"/>
      <c r="AQ9" s="67"/>
      <c r="AR9" s="68"/>
      <c r="AS9" s="66"/>
      <c r="AT9" s="67"/>
      <c r="AU9" s="67"/>
      <c r="AV9" s="67"/>
      <c r="AW9" s="67"/>
      <c r="AX9" s="68"/>
      <c r="AY9" s="66"/>
      <c r="AZ9" s="67"/>
      <c r="BA9" s="67"/>
      <c r="BB9" s="67"/>
      <c r="BC9" s="67"/>
      <c r="BD9" s="68"/>
      <c r="BE9" s="66"/>
      <c r="BF9" s="67"/>
      <c r="BG9" s="67"/>
      <c r="BH9" s="67"/>
      <c r="BI9" s="67"/>
      <c r="BJ9" s="68"/>
      <c r="BK9" s="66"/>
      <c r="BL9" s="67"/>
      <c r="BM9" s="67"/>
      <c r="BN9" s="67"/>
      <c r="BO9" s="67"/>
      <c r="BP9" s="68"/>
      <c r="BQ9" s="66"/>
      <c r="BR9" s="67"/>
      <c r="BS9" s="67"/>
      <c r="BT9" s="67"/>
      <c r="BU9" s="67"/>
      <c r="BV9" s="68"/>
      <c r="BW9" s="66"/>
      <c r="BX9" s="67"/>
      <c r="BY9" s="67"/>
      <c r="BZ9" s="67"/>
      <c r="CA9" s="67"/>
      <c r="CB9" s="68"/>
      <c r="CC9" s="66"/>
      <c r="CD9" s="67"/>
      <c r="CE9" s="67"/>
      <c r="CF9" s="67"/>
      <c r="CG9" s="67"/>
      <c r="CH9" s="68"/>
      <c r="CI9" s="66"/>
      <c r="CJ9" s="67"/>
      <c r="CK9" s="67"/>
      <c r="CL9" s="67"/>
      <c r="CM9" s="67"/>
      <c r="CN9" s="68"/>
      <c r="CO9" s="66"/>
      <c r="CP9" s="67"/>
      <c r="CQ9" s="67"/>
      <c r="CR9" s="67"/>
      <c r="CS9" s="67"/>
      <c r="CT9" s="68"/>
      <c r="CU9" s="66"/>
      <c r="CV9" s="67"/>
      <c r="CW9" s="67"/>
      <c r="CX9" s="67"/>
      <c r="CY9" s="67"/>
      <c r="CZ9" s="68"/>
      <c r="DA9" s="66"/>
      <c r="DB9" s="67"/>
      <c r="DC9" s="67"/>
      <c r="DD9" s="67"/>
      <c r="DE9" s="67"/>
      <c r="DF9" s="68"/>
      <c r="DG9" s="66"/>
      <c r="DH9" s="67"/>
      <c r="DI9" s="67"/>
      <c r="DJ9" s="67"/>
      <c r="DK9" s="67"/>
      <c r="DL9" s="68"/>
      <c r="DM9" s="66"/>
      <c r="DN9" s="67"/>
      <c r="DO9" s="67"/>
      <c r="DP9" s="67"/>
      <c r="DQ9" s="67"/>
      <c r="DR9" s="68"/>
      <c r="DS9" s="66"/>
      <c r="DT9" s="67"/>
      <c r="DU9" s="67"/>
      <c r="DV9" s="67"/>
      <c r="DW9" s="67"/>
      <c r="DX9" s="68"/>
      <c r="DY9" s="66"/>
      <c r="DZ9" s="67"/>
      <c r="EA9" s="67"/>
      <c r="EB9" s="67"/>
      <c r="EC9" s="67"/>
      <c r="ED9" s="68"/>
      <c r="EE9" s="66"/>
      <c r="EF9" s="67"/>
      <c r="EG9" s="67"/>
      <c r="EH9" s="67"/>
      <c r="EI9" s="67"/>
      <c r="EJ9" s="68"/>
      <c r="EK9" s="66"/>
      <c r="EL9" s="67"/>
      <c r="EM9" s="67"/>
      <c r="EN9" s="67"/>
      <c r="EO9" s="67"/>
      <c r="EP9" s="68"/>
      <c r="EQ9" s="66"/>
      <c r="ER9" s="138" t="s">
        <v>286</v>
      </c>
      <c r="ES9" s="138" t="s">
        <v>287</v>
      </c>
      <c r="ET9" s="138" t="s">
        <v>288</v>
      </c>
      <c r="EU9" s="138" t="s">
        <v>289</v>
      </c>
      <c r="EV9" s="139" t="s">
        <v>290</v>
      </c>
    </row>
    <row r="10" spans="2:152">
      <c r="B10" s="24" t="s">
        <v>238</v>
      </c>
      <c r="C10" s="70"/>
      <c r="D10" s="71"/>
      <c r="E10" s="71"/>
      <c r="F10" s="71"/>
      <c r="G10" s="71"/>
      <c r="H10" s="65" t="s">
        <v>286</v>
      </c>
      <c r="I10" s="70"/>
      <c r="J10" s="71"/>
      <c r="K10" s="71"/>
      <c r="L10" s="71"/>
      <c r="M10" s="71"/>
      <c r="N10" s="65" t="s">
        <v>287</v>
      </c>
      <c r="O10" s="70"/>
      <c r="P10" s="71"/>
      <c r="Q10" s="71"/>
      <c r="R10" s="71"/>
      <c r="S10" s="71"/>
      <c r="T10" s="65" t="s">
        <v>287</v>
      </c>
      <c r="U10" s="70"/>
      <c r="V10" s="71"/>
      <c r="W10" s="71"/>
      <c r="X10" s="71"/>
      <c r="Y10" s="71"/>
      <c r="Z10" s="65" t="s">
        <v>286</v>
      </c>
      <c r="AA10" s="70"/>
      <c r="AB10" s="71"/>
      <c r="AC10" s="71"/>
      <c r="AD10" s="71"/>
      <c r="AE10" s="71"/>
      <c r="AF10" s="65" t="s">
        <v>287</v>
      </c>
      <c r="AG10" s="70"/>
      <c r="AH10" s="71"/>
      <c r="AI10" s="71"/>
      <c r="AJ10" s="71"/>
      <c r="AK10" s="71"/>
      <c r="AL10" s="65" t="s">
        <v>287</v>
      </c>
      <c r="AM10" s="70"/>
      <c r="AN10" s="71"/>
      <c r="AO10" s="71"/>
      <c r="AP10" s="71"/>
      <c r="AQ10" s="71"/>
      <c r="AR10" s="65" t="s">
        <v>286</v>
      </c>
      <c r="AS10" s="70"/>
      <c r="AT10" s="71"/>
      <c r="AU10" s="71"/>
      <c r="AV10" s="71"/>
      <c r="AW10" s="71"/>
      <c r="AX10" s="65" t="s">
        <v>287</v>
      </c>
      <c r="AY10" s="70"/>
      <c r="AZ10" s="71"/>
      <c r="BA10" s="71"/>
      <c r="BB10" s="71"/>
      <c r="BC10" s="71"/>
      <c r="BD10" s="65" t="s">
        <v>287</v>
      </c>
      <c r="BE10" s="70"/>
      <c r="BF10" s="71"/>
      <c r="BG10" s="71"/>
      <c r="BH10" s="71"/>
      <c r="BI10" s="71"/>
      <c r="BJ10" s="65" t="s">
        <v>287</v>
      </c>
      <c r="BK10" s="70"/>
      <c r="BL10" s="71"/>
      <c r="BM10" s="71"/>
      <c r="BN10" s="71"/>
      <c r="BO10" s="71"/>
      <c r="BP10" s="65" t="s">
        <v>286</v>
      </c>
      <c r="BQ10" s="70"/>
      <c r="BR10" s="71"/>
      <c r="BS10" s="71"/>
      <c r="BT10" s="71"/>
      <c r="BU10" s="71"/>
      <c r="BV10" s="65" t="s">
        <v>286</v>
      </c>
      <c r="BW10" s="70"/>
      <c r="BX10" s="71"/>
      <c r="BY10" s="71"/>
      <c r="BZ10" s="71"/>
      <c r="CA10" s="71"/>
      <c r="CB10" s="65" t="s">
        <v>287</v>
      </c>
      <c r="CC10" s="70"/>
      <c r="CD10" s="71"/>
      <c r="CE10" s="71"/>
      <c r="CF10" s="71"/>
      <c r="CG10" s="71"/>
      <c r="CH10" s="65" t="s">
        <v>286</v>
      </c>
      <c r="CI10" s="70"/>
      <c r="CJ10" s="71"/>
      <c r="CK10" s="71"/>
      <c r="CL10" s="71"/>
      <c r="CM10" s="71"/>
      <c r="CN10" s="65" t="s">
        <v>286</v>
      </c>
      <c r="CO10" s="70"/>
      <c r="CP10" s="71"/>
      <c r="CQ10" s="71"/>
      <c r="CR10" s="71"/>
      <c r="CS10" s="71"/>
      <c r="CT10" s="65" t="s">
        <v>287</v>
      </c>
      <c r="CU10" s="70"/>
      <c r="CV10" s="71"/>
      <c r="CW10" s="71"/>
      <c r="CX10" s="71"/>
      <c r="CY10" s="71"/>
      <c r="CZ10" s="65" t="s">
        <v>286</v>
      </c>
      <c r="DA10" s="70"/>
      <c r="DB10" s="71"/>
      <c r="DC10" s="71"/>
      <c r="DD10" s="71"/>
      <c r="DE10" s="71"/>
      <c r="DF10" s="65" t="s">
        <v>287</v>
      </c>
      <c r="DG10" s="70"/>
      <c r="DH10" s="71"/>
      <c r="DI10" s="71"/>
      <c r="DJ10" s="71"/>
      <c r="DK10" s="71"/>
      <c r="DL10" s="65" t="s">
        <v>286</v>
      </c>
      <c r="DM10" s="70"/>
      <c r="DN10" s="71"/>
      <c r="DO10" s="71"/>
      <c r="DP10" s="71"/>
      <c r="DQ10" s="71"/>
      <c r="DR10" s="65" t="s">
        <v>286</v>
      </c>
      <c r="DS10" s="70"/>
      <c r="DT10" s="71"/>
      <c r="DU10" s="71"/>
      <c r="DV10" s="71"/>
      <c r="DW10" s="71"/>
      <c r="DX10" s="65" t="s">
        <v>286</v>
      </c>
      <c r="DY10" s="70"/>
      <c r="DZ10" s="71"/>
      <c r="EA10" s="71"/>
      <c r="EB10" s="71"/>
      <c r="EC10" s="71"/>
      <c r="ED10" s="65" t="s">
        <v>286</v>
      </c>
      <c r="EE10" s="70"/>
      <c r="EF10" s="71"/>
      <c r="EG10" s="71"/>
      <c r="EH10" s="71"/>
      <c r="EI10" s="71"/>
      <c r="EJ10" s="65" t="s">
        <v>287</v>
      </c>
      <c r="EK10" s="70"/>
      <c r="EL10" s="71"/>
      <c r="EM10" s="71"/>
      <c r="EN10" s="71"/>
      <c r="EO10" s="71"/>
      <c r="EP10" s="65" t="s">
        <v>287</v>
      </c>
      <c r="EQ10" s="70"/>
      <c r="ER10" s="140">
        <f>COUNTIF($C$10:$EP$10,ER$9)</f>
        <v>12</v>
      </c>
      <c r="ES10" s="140">
        <f>COUNTIF($C$10:$EP$10,ES$9)</f>
        <v>12</v>
      </c>
      <c r="ET10" s="140">
        <f>COUNTIF($C$10:$EP$10,ET$9)</f>
        <v>0</v>
      </c>
      <c r="EU10" s="140">
        <f>COUNTIF($C$10:$EP$10,EU$9)</f>
        <v>0</v>
      </c>
      <c r="EV10" s="137">
        <f>COUNTIF($C$10:$EP$10,EV$9)</f>
        <v>0</v>
      </c>
    </row>
    <row r="11" spans="2:152">
      <c r="B11" s="24" t="s">
        <v>38</v>
      </c>
      <c r="C11" s="70">
        <v>3338.3</v>
      </c>
      <c r="D11" s="71">
        <v>3338.3</v>
      </c>
      <c r="E11" s="71">
        <v>3338.3</v>
      </c>
      <c r="F11" s="71">
        <v>3338.3</v>
      </c>
      <c r="G11" s="71">
        <v>3338.3</v>
      </c>
      <c r="H11" s="72">
        <v>3338.3</v>
      </c>
      <c r="I11" s="70">
        <v>1192.6500000000001</v>
      </c>
      <c r="J11" s="71">
        <v>1192.6500000000001</v>
      </c>
      <c r="K11" s="71">
        <v>1192.6500000000001</v>
      </c>
      <c r="L11" s="71">
        <v>1192.6500000000001</v>
      </c>
      <c r="M11" s="71">
        <v>1192.6500000000001</v>
      </c>
      <c r="N11" s="72">
        <v>1192.6500000000001</v>
      </c>
      <c r="O11" s="70">
        <v>6182.85</v>
      </c>
      <c r="P11" s="71">
        <v>6182.85</v>
      </c>
      <c r="Q11" s="71">
        <v>6182.85</v>
      </c>
      <c r="R11" s="71">
        <v>6182.85</v>
      </c>
      <c r="S11" s="71">
        <v>6182.85</v>
      </c>
      <c r="T11" s="72">
        <v>6182.85</v>
      </c>
      <c r="U11" s="70">
        <v>7239</v>
      </c>
      <c r="V11" s="71">
        <v>7239</v>
      </c>
      <c r="W11" s="71">
        <v>7239</v>
      </c>
      <c r="X11" s="71">
        <v>7239</v>
      </c>
      <c r="Y11" s="71">
        <v>7239</v>
      </c>
      <c r="Z11" s="72">
        <v>7239</v>
      </c>
      <c r="AA11" s="70">
        <v>1509.75</v>
      </c>
      <c r="AB11" s="71">
        <v>1509.75</v>
      </c>
      <c r="AC11" s="71">
        <v>1509.75</v>
      </c>
      <c r="AD11" s="71">
        <v>1509.75</v>
      </c>
      <c r="AE11" s="71">
        <v>1509.75</v>
      </c>
      <c r="AF11" s="72">
        <v>1509.75</v>
      </c>
      <c r="AG11" s="70">
        <v>368.7</v>
      </c>
      <c r="AH11" s="71">
        <v>368.7</v>
      </c>
      <c r="AI11" s="71">
        <v>368.7</v>
      </c>
      <c r="AJ11" s="71">
        <v>368.7</v>
      </c>
      <c r="AK11" s="71">
        <v>368.7</v>
      </c>
      <c r="AL11" s="72">
        <v>368.7</v>
      </c>
      <c r="AM11" s="70">
        <v>1671.6</v>
      </c>
      <c r="AN11" s="71">
        <v>1671.6</v>
      </c>
      <c r="AO11" s="71">
        <v>1671.6</v>
      </c>
      <c r="AP11" s="71">
        <v>1671.6</v>
      </c>
      <c r="AQ11" s="71">
        <v>1671.6</v>
      </c>
      <c r="AR11" s="72">
        <v>1671.6</v>
      </c>
      <c r="AS11" s="70">
        <v>5450.65</v>
      </c>
      <c r="AT11" s="71">
        <v>5450.65</v>
      </c>
      <c r="AU11" s="71">
        <v>5450.65</v>
      </c>
      <c r="AV11" s="71">
        <v>5450.65</v>
      </c>
      <c r="AW11" s="71">
        <v>5450.65</v>
      </c>
      <c r="AX11" s="72">
        <v>5450.65</v>
      </c>
      <c r="AY11" s="70">
        <v>6754.8</v>
      </c>
      <c r="AZ11" s="71">
        <v>6754.8</v>
      </c>
      <c r="BA11" s="71">
        <v>6754.8</v>
      </c>
      <c r="BB11" s="71">
        <v>6754.8</v>
      </c>
      <c r="BC11" s="71">
        <v>6754.8</v>
      </c>
      <c r="BD11" s="72">
        <v>6754.8</v>
      </c>
      <c r="BE11" s="70">
        <v>1268.2</v>
      </c>
      <c r="BF11" s="71">
        <v>1268.2</v>
      </c>
      <c r="BG11" s="71">
        <v>1268.2</v>
      </c>
      <c r="BH11" s="71">
        <v>1268.2</v>
      </c>
      <c r="BI11" s="71">
        <v>1268.2</v>
      </c>
      <c r="BJ11" s="72">
        <v>1268.2</v>
      </c>
      <c r="BK11" s="70">
        <v>1785.4</v>
      </c>
      <c r="BL11" s="71">
        <v>1785.4</v>
      </c>
      <c r="BM11" s="71">
        <v>1785.4</v>
      </c>
      <c r="BN11" s="71">
        <v>1785.4</v>
      </c>
      <c r="BO11" s="71">
        <v>1785.4</v>
      </c>
      <c r="BP11" s="72">
        <v>1785.4</v>
      </c>
      <c r="BQ11" s="70">
        <v>1685.05</v>
      </c>
      <c r="BR11" s="71">
        <v>1685.05</v>
      </c>
      <c r="BS11" s="71">
        <v>1685.05</v>
      </c>
      <c r="BT11" s="71">
        <v>1685.05</v>
      </c>
      <c r="BU11" s="71">
        <v>1685.05</v>
      </c>
      <c r="BV11" s="72">
        <v>1685.05</v>
      </c>
      <c r="BW11" s="70">
        <v>2695.5</v>
      </c>
      <c r="BX11" s="71">
        <v>2695.5</v>
      </c>
      <c r="BY11" s="71">
        <v>2695.5</v>
      </c>
      <c r="BZ11" s="71">
        <v>2695.5</v>
      </c>
      <c r="CA11" s="71">
        <v>2695.5</v>
      </c>
      <c r="CB11" s="72">
        <v>2695.5</v>
      </c>
      <c r="CC11" s="70">
        <v>1030.75</v>
      </c>
      <c r="CD11" s="71">
        <v>1030.75</v>
      </c>
      <c r="CE11" s="71">
        <v>1030.75</v>
      </c>
      <c r="CF11" s="71">
        <v>1030.75</v>
      </c>
      <c r="CG11" s="71">
        <v>1030.75</v>
      </c>
      <c r="CH11" s="72">
        <v>1030.75</v>
      </c>
      <c r="CI11" s="70">
        <v>555.4</v>
      </c>
      <c r="CJ11" s="71">
        <v>555.4</v>
      </c>
      <c r="CK11" s="71">
        <v>555.4</v>
      </c>
      <c r="CL11" s="71">
        <v>555.4</v>
      </c>
      <c r="CM11" s="71">
        <v>555.4</v>
      </c>
      <c r="CN11" s="72">
        <v>555.4</v>
      </c>
      <c r="CO11" s="70">
        <v>1477.5</v>
      </c>
      <c r="CP11" s="71">
        <v>1477.5</v>
      </c>
      <c r="CQ11" s="71">
        <v>1477.5</v>
      </c>
      <c r="CR11" s="71">
        <v>1477.5</v>
      </c>
      <c r="CS11" s="71">
        <v>1477.5</v>
      </c>
      <c r="CT11" s="72">
        <v>1477.5</v>
      </c>
      <c r="CU11" s="70">
        <v>464</v>
      </c>
      <c r="CV11" s="71">
        <v>464</v>
      </c>
      <c r="CW11" s="71">
        <v>464</v>
      </c>
      <c r="CX11" s="71">
        <v>464</v>
      </c>
      <c r="CY11" s="71">
        <v>464</v>
      </c>
      <c r="CZ11" s="72">
        <v>464</v>
      </c>
      <c r="DA11" s="70">
        <v>2221.5</v>
      </c>
      <c r="DB11" s="71">
        <v>2221.5</v>
      </c>
      <c r="DC11" s="71">
        <v>2221.5</v>
      </c>
      <c r="DD11" s="71">
        <v>2221.5</v>
      </c>
      <c r="DE11" s="71">
        <v>2221.5</v>
      </c>
      <c r="DF11" s="72">
        <v>2221.5</v>
      </c>
      <c r="DG11" s="70">
        <v>2591.1</v>
      </c>
      <c r="DH11" s="71">
        <v>2591.1</v>
      </c>
      <c r="DI11" s="71">
        <v>2591.1</v>
      </c>
      <c r="DJ11" s="71">
        <v>2591.1</v>
      </c>
      <c r="DK11" s="71">
        <v>2591.1</v>
      </c>
      <c r="DL11" s="72">
        <v>2591.1</v>
      </c>
      <c r="DM11" s="70">
        <v>995.3</v>
      </c>
      <c r="DN11" s="71">
        <v>995.3</v>
      </c>
      <c r="DO11" s="71">
        <v>995.3</v>
      </c>
      <c r="DP11" s="71">
        <v>995.3</v>
      </c>
      <c r="DQ11" s="71">
        <v>995.3</v>
      </c>
      <c r="DR11" s="72">
        <v>995.3</v>
      </c>
      <c r="DS11" s="70">
        <v>223.1</v>
      </c>
      <c r="DT11" s="71">
        <v>223.1</v>
      </c>
      <c r="DU11" s="71">
        <v>223.1</v>
      </c>
      <c r="DV11" s="71">
        <v>223.1</v>
      </c>
      <c r="DW11" s="71">
        <v>223.1</v>
      </c>
      <c r="DX11" s="72">
        <v>223.1</v>
      </c>
      <c r="DY11" s="70">
        <v>1948.9</v>
      </c>
      <c r="DZ11" s="71">
        <v>1948.9</v>
      </c>
      <c r="EA11" s="71">
        <v>1948.9</v>
      </c>
      <c r="EB11" s="71">
        <v>1948.9</v>
      </c>
      <c r="EC11" s="71">
        <v>1948.9</v>
      </c>
      <c r="ED11" s="72">
        <v>1948.9</v>
      </c>
      <c r="EE11" s="70">
        <v>3480.5</v>
      </c>
      <c r="EF11" s="71">
        <v>3480.5</v>
      </c>
      <c r="EG11" s="71">
        <v>3480.5</v>
      </c>
      <c r="EH11" s="71">
        <v>3480.5</v>
      </c>
      <c r="EI11" s="71">
        <v>3480.5</v>
      </c>
      <c r="EJ11" s="72">
        <v>3480.5</v>
      </c>
      <c r="EK11" s="70">
        <v>1074.5999999999999</v>
      </c>
      <c r="EL11" s="71">
        <v>1074.5999999999999</v>
      </c>
      <c r="EM11" s="71">
        <v>1074.5999999999999</v>
      </c>
      <c r="EN11" s="71">
        <v>1074.5999999999999</v>
      </c>
      <c r="EO11" s="71">
        <v>1074.5999999999999</v>
      </c>
      <c r="EP11" s="72">
        <v>1074.5999999999999</v>
      </c>
      <c r="EQ11" s="70"/>
      <c r="ER11" s="71"/>
      <c r="ES11" s="71"/>
      <c r="ET11" s="71"/>
      <c r="EU11" s="71"/>
      <c r="EV11" s="72"/>
    </row>
    <row r="12" spans="2:152">
      <c r="B12" s="24" t="s">
        <v>39</v>
      </c>
      <c r="C12" s="70"/>
      <c r="D12" s="71"/>
      <c r="E12" s="71"/>
      <c r="F12" s="71"/>
      <c r="G12" s="71"/>
      <c r="H12" s="72">
        <v>2935</v>
      </c>
      <c r="I12" s="70"/>
      <c r="J12" s="71"/>
      <c r="K12" s="71"/>
      <c r="L12" s="71"/>
      <c r="M12" s="71"/>
      <c r="N12" s="72">
        <v>1155</v>
      </c>
      <c r="O12" s="70"/>
      <c r="P12" s="71"/>
      <c r="Q12" s="71"/>
      <c r="R12" s="71"/>
      <c r="S12" s="71"/>
      <c r="T12" s="72">
        <v>6030</v>
      </c>
      <c r="U12" s="70"/>
      <c r="V12" s="71"/>
      <c r="W12" s="71"/>
      <c r="X12" s="71"/>
      <c r="Y12" s="71"/>
      <c r="Z12" s="72">
        <v>7940</v>
      </c>
      <c r="AA12" s="70"/>
      <c r="AB12" s="71"/>
      <c r="AC12" s="71"/>
      <c r="AD12" s="71"/>
      <c r="AE12" s="71"/>
      <c r="AF12" s="72">
        <v>1500</v>
      </c>
      <c r="AG12" s="70"/>
      <c r="AH12" s="71"/>
      <c r="AI12" s="71"/>
      <c r="AJ12" s="71"/>
      <c r="AK12" s="71"/>
      <c r="AL12" s="72">
        <v>340</v>
      </c>
      <c r="AM12" s="70"/>
      <c r="AN12" s="71"/>
      <c r="AO12" s="71"/>
      <c r="AP12" s="71"/>
      <c r="AQ12" s="71"/>
      <c r="AR12" s="72">
        <v>1830</v>
      </c>
      <c r="AS12" s="70"/>
      <c r="AT12" s="71"/>
      <c r="AU12" s="71"/>
      <c r="AV12" s="71"/>
      <c r="AW12" s="71"/>
      <c r="AX12" s="72">
        <v>4680</v>
      </c>
      <c r="AY12" s="70"/>
      <c r="AZ12" s="71"/>
      <c r="BA12" s="71"/>
      <c r="BB12" s="71"/>
      <c r="BC12" s="71"/>
      <c r="BD12" s="72">
        <v>7100</v>
      </c>
      <c r="BE12" s="70"/>
      <c r="BF12" s="71"/>
      <c r="BG12" s="71"/>
      <c r="BH12" s="71"/>
      <c r="BI12" s="71"/>
      <c r="BJ12" s="72">
        <v>1075</v>
      </c>
      <c r="BK12" s="70"/>
      <c r="BL12" s="71"/>
      <c r="BM12" s="71"/>
      <c r="BN12" s="71"/>
      <c r="BO12" s="71"/>
      <c r="BP12" s="72">
        <v>2440</v>
      </c>
      <c r="BQ12" s="70"/>
      <c r="BR12" s="71"/>
      <c r="BS12" s="71"/>
      <c r="BT12" s="71"/>
      <c r="BU12" s="71"/>
      <c r="BV12" s="72">
        <v>1850</v>
      </c>
      <c r="BW12" s="70"/>
      <c r="BX12" s="71"/>
      <c r="BY12" s="71"/>
      <c r="BZ12" s="71"/>
      <c r="CA12" s="71"/>
      <c r="CB12" s="72">
        <v>2620</v>
      </c>
      <c r="CC12" s="70"/>
      <c r="CD12" s="71"/>
      <c r="CE12" s="71"/>
      <c r="CF12" s="71"/>
      <c r="CG12" s="71"/>
      <c r="CH12" s="72">
        <v>1380</v>
      </c>
      <c r="CI12" s="70"/>
      <c r="CJ12" s="71"/>
      <c r="CK12" s="71"/>
      <c r="CL12" s="71"/>
      <c r="CM12" s="71"/>
      <c r="CN12" s="72">
        <v>680</v>
      </c>
      <c r="CO12" s="70"/>
      <c r="CP12" s="71"/>
      <c r="CQ12" s="71"/>
      <c r="CR12" s="71"/>
      <c r="CS12" s="71"/>
      <c r="CT12" s="72">
        <v>1310</v>
      </c>
      <c r="CU12" s="70"/>
      <c r="CV12" s="71"/>
      <c r="CW12" s="71"/>
      <c r="CX12" s="71"/>
      <c r="CY12" s="71"/>
      <c r="CZ12" s="72">
        <v>505</v>
      </c>
      <c r="DA12" s="70"/>
      <c r="DB12" s="71"/>
      <c r="DC12" s="71"/>
      <c r="DD12" s="71"/>
      <c r="DE12" s="71"/>
      <c r="DF12" s="72">
        <v>2050</v>
      </c>
      <c r="DG12" s="70"/>
      <c r="DH12" s="71"/>
      <c r="DI12" s="71"/>
      <c r="DJ12" s="71"/>
      <c r="DK12" s="71"/>
      <c r="DL12" s="72">
        <v>2760</v>
      </c>
      <c r="DM12" s="70"/>
      <c r="DN12" s="71"/>
      <c r="DO12" s="71"/>
      <c r="DP12" s="71"/>
      <c r="DQ12" s="71"/>
      <c r="DR12" s="72">
        <v>1240</v>
      </c>
      <c r="DS12" s="70"/>
      <c r="DT12" s="71"/>
      <c r="DU12" s="71"/>
      <c r="DV12" s="71"/>
      <c r="DW12" s="71"/>
      <c r="DX12" s="72">
        <v>260</v>
      </c>
      <c r="DY12" s="70"/>
      <c r="DZ12" s="71"/>
      <c r="EA12" s="71"/>
      <c r="EB12" s="71"/>
      <c r="EC12" s="71"/>
      <c r="ED12" s="72">
        <v>1980</v>
      </c>
      <c r="EE12" s="70"/>
      <c r="EF12" s="71"/>
      <c r="EG12" s="71"/>
      <c r="EH12" s="71"/>
      <c r="EI12" s="71"/>
      <c r="EJ12" s="72">
        <v>3340</v>
      </c>
      <c r="EK12" s="70"/>
      <c r="EL12" s="71"/>
      <c r="EM12" s="71"/>
      <c r="EN12" s="71"/>
      <c r="EO12" s="71"/>
      <c r="EP12" s="72">
        <v>1210</v>
      </c>
      <c r="EQ12" s="70"/>
      <c r="ER12" s="71"/>
      <c r="ES12" s="71"/>
      <c r="ET12" s="71"/>
      <c r="EU12" s="71"/>
      <c r="EV12" s="72"/>
    </row>
    <row r="13" spans="2:152" s="17" customFormat="1">
      <c r="B13" s="27" t="s">
        <v>318</v>
      </c>
      <c r="C13" s="73"/>
      <c r="D13" s="74"/>
      <c r="E13" s="74"/>
      <c r="F13" s="74"/>
      <c r="G13" s="74"/>
      <c r="H13" s="75">
        <f t="shared" ref="H13" si="58">IF(IFERROR(((IF(H12&lt;0,"-",H12))/H11*100-100),"-")=-100,"-",(IFERROR(((IF(H12&lt;0,"-",H12))/H11*100-100),"-")))</f>
        <v>-12.080999311026574</v>
      </c>
      <c r="I13" s="73"/>
      <c r="J13" s="74"/>
      <c r="K13" s="74"/>
      <c r="L13" s="74"/>
      <c r="M13" s="74"/>
      <c r="N13" s="75">
        <f t="shared" ref="N13" si="59">IF(IFERROR(((IF(N12&lt;0,"-",N12))/N11*100-100),"-")=-100,"-",(IFERROR(((IF(N12&lt;0,"-",N12))/N11*100-100),"-")))</f>
        <v>-3.1568356181612529</v>
      </c>
      <c r="O13" s="73"/>
      <c r="P13" s="74"/>
      <c r="Q13" s="74"/>
      <c r="R13" s="74"/>
      <c r="S13" s="74"/>
      <c r="T13" s="75">
        <f t="shared" ref="T13" si="60">IF(IFERROR(((IF(T12&lt;0,"-",T12))/T11*100-100),"-")=-100,"-",(IFERROR(((IF(T12&lt;0,"-",T12))/T11*100-100),"-")))</f>
        <v>-2.47216089667387</v>
      </c>
      <c r="U13" s="73"/>
      <c r="V13" s="74"/>
      <c r="W13" s="74"/>
      <c r="X13" s="74"/>
      <c r="Y13" s="74"/>
      <c r="Z13" s="75">
        <f t="shared" ref="Z13" si="61">IF(IFERROR(((IF(Z12&lt;0,"-",Z12))/Z11*100-100),"-")=-100,"-",(IFERROR(((IF(Z12&lt;0,"-",Z12))/Z11*100-100),"-")))</f>
        <v>9.6836579638071498</v>
      </c>
      <c r="AA13" s="73"/>
      <c r="AB13" s="74"/>
      <c r="AC13" s="74"/>
      <c r="AD13" s="74"/>
      <c r="AE13" s="74"/>
      <c r="AF13" s="75">
        <f t="shared" ref="AF13" si="62">IF(IFERROR(((IF(AF12&lt;0,"-",AF12))/AF11*100-100),"-")=-100,"-",(IFERROR(((IF(AF12&lt;0,"-",AF12))/AF11*100-100),"-")))</f>
        <v>-0.64580228514654436</v>
      </c>
      <c r="AG13" s="73"/>
      <c r="AH13" s="74"/>
      <c r="AI13" s="74"/>
      <c r="AJ13" s="74"/>
      <c r="AK13" s="74"/>
      <c r="AL13" s="75">
        <f t="shared" ref="AL13" si="63">IF(IFERROR(((IF(AL12&lt;0,"-",AL12))/AL11*100-100),"-")=-100,"-",(IFERROR(((IF(AL12&lt;0,"-",AL12))/AL11*100-100),"-")))</f>
        <v>-7.7841063195009497</v>
      </c>
      <c r="AM13" s="73"/>
      <c r="AN13" s="74"/>
      <c r="AO13" s="74"/>
      <c r="AP13" s="74"/>
      <c r="AQ13" s="74"/>
      <c r="AR13" s="75">
        <f t="shared" ref="AR13" si="64">IF(IFERROR(((IF(AR12&lt;0,"-",AR12))/AR11*100-100),"-")=-100,"-",(IFERROR(((IF(AR12&lt;0,"-",AR12))/AR11*100-100),"-")))</f>
        <v>9.4759511844939084</v>
      </c>
      <c r="AS13" s="73"/>
      <c r="AT13" s="74"/>
      <c r="AU13" s="74"/>
      <c r="AV13" s="74"/>
      <c r="AW13" s="74"/>
      <c r="AX13" s="75">
        <f t="shared" ref="AX13" si="65">IF(IFERROR(((IF(AX12&lt;0,"-",AX12))/AX11*100-100),"-")=-100,"-",(IFERROR(((IF(AX12&lt;0,"-",AX12))/AX11*100-100),"-")))</f>
        <v>-14.138680707805491</v>
      </c>
      <c r="AY13" s="73"/>
      <c r="AZ13" s="74"/>
      <c r="BA13" s="74"/>
      <c r="BB13" s="74"/>
      <c r="BC13" s="74"/>
      <c r="BD13" s="75">
        <f t="shared" ref="BD13" si="66">IF(IFERROR(((IF(BD12&lt;0,"-",BD12))/BD11*100-100),"-")=-100,"-",(IFERROR(((IF(BD12&lt;0,"-",BD12))/BD11*100-100),"-")))</f>
        <v>5.110439983419198</v>
      </c>
      <c r="BE13" s="73"/>
      <c r="BF13" s="74"/>
      <c r="BG13" s="74"/>
      <c r="BH13" s="74"/>
      <c r="BI13" s="74"/>
      <c r="BJ13" s="75">
        <f t="shared" ref="BJ13" si="67">IF(IFERROR(((IF(BJ12&lt;0,"-",BJ12))/BJ11*100-100),"-")=-100,"-",(IFERROR(((IF(BJ12&lt;0,"-",BJ12))/BJ11*100-100),"-")))</f>
        <v>-15.234190190821636</v>
      </c>
      <c r="BK13" s="73"/>
      <c r="BL13" s="74"/>
      <c r="BM13" s="74"/>
      <c r="BN13" s="74"/>
      <c r="BO13" s="74"/>
      <c r="BP13" s="75">
        <f t="shared" ref="BP13" si="68">IF(IFERROR(((IF(BP12&lt;0,"-",BP12))/BP11*100-100),"-")=-100,"-",(IFERROR(((IF(BP12&lt;0,"-",BP12))/BP11*100-100),"-")))</f>
        <v>36.664052873305707</v>
      </c>
      <c r="BQ13" s="73"/>
      <c r="BR13" s="74"/>
      <c r="BS13" s="74"/>
      <c r="BT13" s="74"/>
      <c r="BU13" s="74"/>
      <c r="BV13" s="75">
        <f t="shared" ref="BV13" si="69">IF(IFERROR(((IF(BV12&lt;0,"-",BV12))/BV11*100-100),"-")=-100,"-",(IFERROR(((IF(BV12&lt;0,"-",BV12))/BV11*100-100),"-")))</f>
        <v>9.7890270318388133</v>
      </c>
      <c r="BW13" s="73"/>
      <c r="BX13" s="74"/>
      <c r="BY13" s="74"/>
      <c r="BZ13" s="74"/>
      <c r="CA13" s="74"/>
      <c r="CB13" s="75">
        <f t="shared" ref="CB13" si="70">IF(IFERROR(((IF(CB12&lt;0,"-",CB12))/CB11*100-100),"-")=-100,"-",(IFERROR(((IF(CB12&lt;0,"-",CB12))/CB11*100-100),"-")))</f>
        <v>-2.8009645705806037</v>
      </c>
      <c r="CC13" s="73"/>
      <c r="CD13" s="74"/>
      <c r="CE13" s="74"/>
      <c r="CF13" s="74"/>
      <c r="CG13" s="74"/>
      <c r="CH13" s="75">
        <f t="shared" ref="CH13" si="71">IF(IFERROR(((IF(CH12&lt;0,"-",CH12))/CH11*100-100),"-")=-100,"-",(IFERROR(((IF(CH12&lt;0,"-",CH12))/CH11*100-100),"-")))</f>
        <v>33.883094833858848</v>
      </c>
      <c r="CI13" s="73"/>
      <c r="CJ13" s="74"/>
      <c r="CK13" s="74"/>
      <c r="CL13" s="74"/>
      <c r="CM13" s="74"/>
      <c r="CN13" s="75">
        <f t="shared" ref="CN13" si="72">IF(IFERROR(((IF(CN12&lt;0,"-",CN12))/CN11*100-100),"-")=-100,"-",(IFERROR(((IF(CN12&lt;0,"-",CN12))/CN11*100-100),"-")))</f>
        <v>22.43428159884769</v>
      </c>
      <c r="CO13" s="73"/>
      <c r="CP13" s="74"/>
      <c r="CQ13" s="74"/>
      <c r="CR13" s="74"/>
      <c r="CS13" s="74"/>
      <c r="CT13" s="75">
        <f t="shared" ref="CT13" si="73">IF(IFERROR(((IF(CT12&lt;0,"-",CT12))/CT11*100-100),"-")=-100,"-",(IFERROR(((IF(CT12&lt;0,"-",CT12))/CT11*100-100),"-")))</f>
        <v>-11.336717428087979</v>
      </c>
      <c r="CU13" s="73"/>
      <c r="CV13" s="74"/>
      <c r="CW13" s="74"/>
      <c r="CX13" s="74"/>
      <c r="CY13" s="74"/>
      <c r="CZ13" s="75">
        <f t="shared" ref="CZ13" si="74">IF(IFERROR(((IF(CZ12&lt;0,"-",CZ12))/CZ11*100-100),"-")=-100,"-",(IFERROR(((IF(CZ12&lt;0,"-",CZ12))/CZ11*100-100),"-")))</f>
        <v>8.8362068965517295</v>
      </c>
      <c r="DA13" s="73"/>
      <c r="DB13" s="74"/>
      <c r="DC13" s="74"/>
      <c r="DD13" s="74"/>
      <c r="DE13" s="74"/>
      <c r="DF13" s="75">
        <f t="shared" ref="DF13" si="75">IF(IFERROR(((IF(DF12&lt;0,"-",DF12))/DF11*100-100),"-")=-100,"-",(IFERROR(((IF(DF12&lt;0,"-",DF12))/DF11*100-100),"-")))</f>
        <v>-7.7200090029259485</v>
      </c>
      <c r="DG13" s="73"/>
      <c r="DH13" s="74"/>
      <c r="DI13" s="74"/>
      <c r="DJ13" s="74"/>
      <c r="DK13" s="74"/>
      <c r="DL13" s="75">
        <f t="shared" ref="DL13" si="76">IF(IFERROR(((IF(DL12&lt;0,"-",DL12))/DL11*100-100),"-")=-100,"-",(IFERROR(((IF(DL12&lt;0,"-",DL12))/DL11*100-100),"-")))</f>
        <v>6.5184670603218677</v>
      </c>
      <c r="DM13" s="73"/>
      <c r="DN13" s="74"/>
      <c r="DO13" s="74"/>
      <c r="DP13" s="74"/>
      <c r="DQ13" s="74"/>
      <c r="DR13" s="75">
        <f t="shared" ref="DR13" si="77">IF(IFERROR(((IF(DR12&lt;0,"-",DR12))/DR11*100-100),"-")=-100,"-",(IFERROR(((IF(DR12&lt;0,"-",DR12))/DR11*100-100),"-")))</f>
        <v>24.585552094845781</v>
      </c>
      <c r="DS13" s="73"/>
      <c r="DT13" s="74"/>
      <c r="DU13" s="74"/>
      <c r="DV13" s="74"/>
      <c r="DW13" s="74"/>
      <c r="DX13" s="75">
        <f t="shared" ref="DX13" si="78">IF(IFERROR(((IF(DX12&lt;0,"-",DX12))/DX11*100-100),"-")=-100,"-",(IFERROR(((IF(DX12&lt;0,"-",DX12))/DX11*100-100),"-")))</f>
        <v>16.539668310174818</v>
      </c>
      <c r="DY13" s="73"/>
      <c r="DZ13" s="74"/>
      <c r="EA13" s="74"/>
      <c r="EB13" s="74"/>
      <c r="EC13" s="74"/>
      <c r="ED13" s="75">
        <f t="shared" ref="ED13" si="79">IF(IFERROR(((IF(ED12&lt;0,"-",ED12))/ED11*100-100),"-")=-100,"-",(IFERROR(((IF(ED12&lt;0,"-",ED12))/ED11*100-100),"-")))</f>
        <v>1.5957719739340064</v>
      </c>
      <c r="EE13" s="73"/>
      <c r="EF13" s="74"/>
      <c r="EG13" s="74"/>
      <c r="EH13" s="74"/>
      <c r="EI13" s="74"/>
      <c r="EJ13" s="75">
        <f t="shared" ref="EJ13" si="80">IF(IFERROR(((IF(EJ12&lt;0,"-",EJ12))/EJ11*100-100),"-")=-100,"-",(IFERROR(((IF(EJ12&lt;0,"-",EJ12))/EJ11*100-100),"-")))</f>
        <v>-4.0367763252406235</v>
      </c>
      <c r="EK13" s="73"/>
      <c r="EL13" s="74"/>
      <c r="EM13" s="74"/>
      <c r="EN13" s="74"/>
      <c r="EO13" s="74"/>
      <c r="EP13" s="75">
        <f t="shared" ref="EP13" si="81">IF(IFERROR(((IF(EP12&lt;0,"-",EP12))/EP11*100-100),"-")=-100,"-",(IFERROR(((IF(EP12&lt;0,"-",EP12))/EP11*100-100),"-")))</f>
        <v>12.60003722315281</v>
      </c>
      <c r="EQ13" s="73"/>
      <c r="ER13" s="74"/>
      <c r="ES13" s="74"/>
      <c r="ET13" s="74"/>
      <c r="EU13" s="74"/>
      <c r="EV13" s="75"/>
    </row>
    <row r="14" spans="2:152">
      <c r="B14" s="24" t="s">
        <v>319</v>
      </c>
      <c r="C14" s="77"/>
      <c r="D14" s="78"/>
      <c r="E14" s="78"/>
      <c r="F14" s="78"/>
      <c r="G14" s="78"/>
      <c r="H14" s="79" t="s">
        <v>890</v>
      </c>
      <c r="I14" s="77"/>
      <c r="J14" s="78"/>
      <c r="K14" s="78"/>
      <c r="L14" s="78"/>
      <c r="M14" s="78"/>
      <c r="N14" s="79" t="s">
        <v>891</v>
      </c>
      <c r="O14" s="77"/>
      <c r="P14" s="78"/>
      <c r="Q14" s="78"/>
      <c r="R14" s="78"/>
      <c r="S14" s="78"/>
      <c r="T14" s="79" t="s">
        <v>892</v>
      </c>
      <c r="U14" s="77"/>
      <c r="V14" s="78"/>
      <c r="W14" s="78"/>
      <c r="X14" s="78"/>
      <c r="Y14" s="78"/>
      <c r="Z14" s="79" t="s">
        <v>893</v>
      </c>
      <c r="AA14" s="77"/>
      <c r="AB14" s="78"/>
      <c r="AC14" s="78"/>
      <c r="AD14" s="78"/>
      <c r="AE14" s="78"/>
      <c r="AF14" s="79" t="s">
        <v>894</v>
      </c>
      <c r="AG14" s="77"/>
      <c r="AH14" s="78"/>
      <c r="AI14" s="78"/>
      <c r="AJ14" s="78"/>
      <c r="AK14" s="78"/>
      <c r="AL14" s="79" t="s">
        <v>893</v>
      </c>
      <c r="AM14" s="77"/>
      <c r="AN14" s="78"/>
      <c r="AO14" s="78"/>
      <c r="AP14" s="78"/>
      <c r="AQ14" s="78"/>
      <c r="AR14" s="79" t="s">
        <v>893</v>
      </c>
      <c r="AS14" s="77"/>
      <c r="AT14" s="78"/>
      <c r="AU14" s="78"/>
      <c r="AV14" s="78"/>
      <c r="AW14" s="78"/>
      <c r="AX14" s="79" t="s">
        <v>895</v>
      </c>
      <c r="AY14" s="77"/>
      <c r="AZ14" s="78"/>
      <c r="BA14" s="78"/>
      <c r="BB14" s="78"/>
      <c r="BC14" s="78"/>
      <c r="BD14" s="79" t="s">
        <v>893</v>
      </c>
      <c r="BE14" s="77"/>
      <c r="BF14" s="78"/>
      <c r="BG14" s="78"/>
      <c r="BH14" s="78"/>
      <c r="BI14" s="78"/>
      <c r="BJ14" s="79" t="s">
        <v>896</v>
      </c>
      <c r="BK14" s="77"/>
      <c r="BL14" s="78"/>
      <c r="BM14" s="78"/>
      <c r="BN14" s="78"/>
      <c r="BO14" s="78"/>
      <c r="BP14" s="79" t="s">
        <v>890</v>
      </c>
      <c r="BQ14" s="77"/>
      <c r="BR14" s="78"/>
      <c r="BS14" s="78"/>
      <c r="BT14" s="78"/>
      <c r="BU14" s="78"/>
      <c r="BV14" s="79" t="s">
        <v>897</v>
      </c>
      <c r="BW14" s="77"/>
      <c r="BX14" s="78"/>
      <c r="BY14" s="78"/>
      <c r="BZ14" s="78"/>
      <c r="CA14" s="78"/>
      <c r="CB14" s="79" t="s">
        <v>898</v>
      </c>
      <c r="CC14" s="77"/>
      <c r="CD14" s="78"/>
      <c r="CE14" s="78"/>
      <c r="CF14" s="78"/>
      <c r="CG14" s="78"/>
      <c r="CH14" s="79" t="s">
        <v>899</v>
      </c>
      <c r="CI14" s="77"/>
      <c r="CJ14" s="78"/>
      <c r="CK14" s="78"/>
      <c r="CL14" s="78"/>
      <c r="CM14" s="78"/>
      <c r="CN14" s="79" t="s">
        <v>894</v>
      </c>
      <c r="CO14" s="77"/>
      <c r="CP14" s="78"/>
      <c r="CQ14" s="78"/>
      <c r="CR14" s="78"/>
      <c r="CS14" s="78"/>
      <c r="CT14" s="79" t="s">
        <v>890</v>
      </c>
      <c r="CU14" s="77"/>
      <c r="CV14" s="78"/>
      <c r="CW14" s="78"/>
      <c r="CX14" s="78"/>
      <c r="CY14" s="78"/>
      <c r="CZ14" s="79" t="s">
        <v>900</v>
      </c>
      <c r="DA14" s="77"/>
      <c r="DB14" s="78"/>
      <c r="DC14" s="78"/>
      <c r="DD14" s="78"/>
      <c r="DE14" s="78"/>
      <c r="DF14" s="79" t="s">
        <v>901</v>
      </c>
      <c r="DG14" s="77"/>
      <c r="DH14" s="78"/>
      <c r="DI14" s="78"/>
      <c r="DJ14" s="78"/>
      <c r="DK14" s="78"/>
      <c r="DL14" s="79" t="s">
        <v>902</v>
      </c>
      <c r="DM14" s="77"/>
      <c r="DN14" s="78"/>
      <c r="DO14" s="78"/>
      <c r="DP14" s="78"/>
      <c r="DQ14" s="78"/>
      <c r="DR14" s="79" t="s">
        <v>893</v>
      </c>
      <c r="DS14" s="77"/>
      <c r="DT14" s="78"/>
      <c r="DU14" s="78"/>
      <c r="DV14" s="78"/>
      <c r="DW14" s="78"/>
      <c r="DX14" s="79" t="s">
        <v>893</v>
      </c>
      <c r="DY14" s="77"/>
      <c r="DZ14" s="78"/>
      <c r="EA14" s="78"/>
      <c r="EB14" s="78"/>
      <c r="EC14" s="78"/>
      <c r="ED14" s="79" t="s">
        <v>900</v>
      </c>
      <c r="EE14" s="77"/>
      <c r="EF14" s="78"/>
      <c r="EG14" s="78"/>
      <c r="EH14" s="78"/>
      <c r="EI14" s="78"/>
      <c r="EJ14" s="79" t="s">
        <v>903</v>
      </c>
      <c r="EK14" s="77"/>
      <c r="EL14" s="78"/>
      <c r="EM14" s="78"/>
      <c r="EN14" s="78"/>
      <c r="EO14" s="78"/>
      <c r="EP14" s="79" t="s">
        <v>892</v>
      </c>
      <c r="EQ14" s="77"/>
      <c r="ER14" s="78"/>
      <c r="ES14" s="78"/>
      <c r="ET14" s="78"/>
      <c r="EU14" s="78"/>
      <c r="EV14" s="79"/>
    </row>
    <row r="15" spans="2:152" s="17" customFormat="1">
      <c r="B15" s="27" t="s">
        <v>10</v>
      </c>
      <c r="C15" s="73"/>
      <c r="D15" s="74"/>
      <c r="E15" s="74"/>
      <c r="F15" s="74"/>
      <c r="G15" s="74"/>
      <c r="H15" s="75">
        <v>-4.230079609840061</v>
      </c>
      <c r="I15" s="73"/>
      <c r="J15" s="74"/>
      <c r="K15" s="74"/>
      <c r="L15" s="74"/>
      <c r="M15" s="74"/>
      <c r="N15" s="75">
        <v>-7.2300871188549962</v>
      </c>
      <c r="O15" s="73"/>
      <c r="P15" s="74"/>
      <c r="Q15" s="74"/>
      <c r="R15" s="74"/>
      <c r="S15" s="74"/>
      <c r="T15" s="75">
        <v>-3.9930124223602377</v>
      </c>
      <c r="U15" s="73"/>
      <c r="V15" s="74"/>
      <c r="W15" s="74"/>
      <c r="X15" s="74"/>
      <c r="Y15" s="74"/>
      <c r="Z15" s="75">
        <v>-0.54679342748804061</v>
      </c>
      <c r="AA15" s="73"/>
      <c r="AB15" s="74"/>
      <c r="AC15" s="74"/>
      <c r="AD15" s="74"/>
      <c r="AE15" s="74"/>
      <c r="AF15" s="75">
        <v>-5.1992088160497332</v>
      </c>
      <c r="AG15" s="73"/>
      <c r="AH15" s="74"/>
      <c r="AI15" s="74"/>
      <c r="AJ15" s="74"/>
      <c r="AK15" s="74"/>
      <c r="AL15" s="75">
        <v>-6.8115758877795969</v>
      </c>
      <c r="AM15" s="73"/>
      <c r="AN15" s="74"/>
      <c r="AO15" s="74"/>
      <c r="AP15" s="74"/>
      <c r="AQ15" s="74"/>
      <c r="AR15" s="75">
        <v>-0.6626058535135968</v>
      </c>
      <c r="AS15" s="73"/>
      <c r="AT15" s="74"/>
      <c r="AU15" s="74"/>
      <c r="AV15" s="74"/>
      <c r="AW15" s="74"/>
      <c r="AX15" s="75">
        <v>-2.3679661821471143</v>
      </c>
      <c r="AY15" s="73"/>
      <c r="AZ15" s="74"/>
      <c r="BA15" s="74"/>
      <c r="BB15" s="74"/>
      <c r="BC15" s="74"/>
      <c r="BD15" s="75">
        <v>-4.8753696662441826</v>
      </c>
      <c r="BE15" s="73"/>
      <c r="BF15" s="74"/>
      <c r="BG15" s="74"/>
      <c r="BH15" s="74"/>
      <c r="BI15" s="74"/>
      <c r="BJ15" s="75">
        <v>-16.62338516156602</v>
      </c>
      <c r="BK15" s="73"/>
      <c r="BL15" s="74"/>
      <c r="BM15" s="74"/>
      <c r="BN15" s="74"/>
      <c r="BO15" s="74"/>
      <c r="BP15" s="75">
        <v>-19.610977284495362</v>
      </c>
      <c r="BQ15" s="73"/>
      <c r="BR15" s="74"/>
      <c r="BS15" s="74"/>
      <c r="BT15" s="74"/>
      <c r="BU15" s="74"/>
      <c r="BV15" s="75">
        <v>-5.0114152033597321</v>
      </c>
      <c r="BW15" s="73"/>
      <c r="BX15" s="74"/>
      <c r="BY15" s="74"/>
      <c r="BZ15" s="74"/>
      <c r="CA15" s="74"/>
      <c r="CB15" s="75">
        <v>-12.709078838711761</v>
      </c>
      <c r="CC15" s="73"/>
      <c r="CD15" s="74"/>
      <c r="CE15" s="74"/>
      <c r="CF15" s="74"/>
      <c r="CG15" s="74"/>
      <c r="CH15" s="75">
        <v>-31.907514450867041</v>
      </c>
      <c r="CI15" s="73"/>
      <c r="CJ15" s="74"/>
      <c r="CK15" s="74"/>
      <c r="CL15" s="74"/>
      <c r="CM15" s="74"/>
      <c r="CN15" s="75">
        <v>-23.345524808501821</v>
      </c>
      <c r="CO15" s="73"/>
      <c r="CP15" s="74"/>
      <c r="CQ15" s="74"/>
      <c r="CR15" s="74"/>
      <c r="CS15" s="74"/>
      <c r="CT15" s="75">
        <v>-3.3018096141889401</v>
      </c>
      <c r="CU15" s="73"/>
      <c r="CV15" s="74"/>
      <c r="CW15" s="74"/>
      <c r="CX15" s="74"/>
      <c r="CY15" s="74"/>
      <c r="CZ15" s="75">
        <v>-10.407414558795125</v>
      </c>
      <c r="DA15" s="73"/>
      <c r="DB15" s="74"/>
      <c r="DC15" s="74"/>
      <c r="DD15" s="74"/>
      <c r="DE15" s="74"/>
      <c r="DF15" s="75">
        <v>-3.9143598615916915</v>
      </c>
      <c r="DG15" s="73"/>
      <c r="DH15" s="74"/>
      <c r="DI15" s="74"/>
      <c r="DJ15" s="74"/>
      <c r="DK15" s="74"/>
      <c r="DL15" s="75">
        <v>-6.7949640287769881</v>
      </c>
      <c r="DM15" s="73"/>
      <c r="DN15" s="74"/>
      <c r="DO15" s="74"/>
      <c r="DP15" s="74"/>
      <c r="DQ15" s="74"/>
      <c r="DR15" s="75">
        <v>-10.899243543261278</v>
      </c>
      <c r="DS15" s="73"/>
      <c r="DT15" s="74"/>
      <c r="DU15" s="74"/>
      <c r="DV15" s="74"/>
      <c r="DW15" s="74"/>
      <c r="DX15" s="75">
        <v>-8.6030315444489958</v>
      </c>
      <c r="DY15" s="73"/>
      <c r="DZ15" s="74"/>
      <c r="EA15" s="74"/>
      <c r="EB15" s="74"/>
      <c r="EC15" s="74"/>
      <c r="ED15" s="75">
        <v>-0.53334013831116067</v>
      </c>
      <c r="EE15" s="73"/>
      <c r="EF15" s="74"/>
      <c r="EG15" s="74"/>
      <c r="EH15" s="74"/>
      <c r="EI15" s="74"/>
      <c r="EJ15" s="75">
        <v>-2.6161163961947409</v>
      </c>
      <c r="EK15" s="73"/>
      <c r="EL15" s="74"/>
      <c r="EM15" s="74"/>
      <c r="EN15" s="74"/>
      <c r="EO15" s="74"/>
      <c r="EP15" s="75">
        <v>-18.830727396329038</v>
      </c>
      <c r="EQ15" s="73"/>
      <c r="ER15" s="74"/>
      <c r="ES15" s="74"/>
      <c r="ET15" s="74"/>
      <c r="EU15" s="74"/>
      <c r="EV15" s="75"/>
    </row>
    <row r="16" spans="2:152" s="17" customFormat="1">
      <c r="B16" s="27" t="s">
        <v>11</v>
      </c>
      <c r="C16" s="73"/>
      <c r="D16" s="74"/>
      <c r="E16" s="74"/>
      <c r="F16" s="74"/>
      <c r="G16" s="74"/>
      <c r="H16" s="75">
        <v>92.520179999999996</v>
      </c>
      <c r="I16" s="73"/>
      <c r="J16" s="74"/>
      <c r="K16" s="74"/>
      <c r="L16" s="74"/>
      <c r="M16" s="74"/>
      <c r="N16" s="75">
        <v>57.507919999999999</v>
      </c>
      <c r="O16" s="73"/>
      <c r="P16" s="74"/>
      <c r="Q16" s="74"/>
      <c r="R16" s="74"/>
      <c r="S16" s="74"/>
      <c r="T16" s="75">
        <v>73.96387</v>
      </c>
      <c r="U16" s="73"/>
      <c r="V16" s="74"/>
      <c r="W16" s="74"/>
      <c r="X16" s="74"/>
      <c r="Y16" s="74"/>
      <c r="Z16" s="75">
        <v>41.839669999999998</v>
      </c>
      <c r="AA16" s="73"/>
      <c r="AB16" s="74"/>
      <c r="AC16" s="74"/>
      <c r="AD16" s="74"/>
      <c r="AE16" s="74"/>
      <c r="AF16" s="75">
        <v>71.533259999999999</v>
      </c>
      <c r="AG16" s="73"/>
      <c r="AH16" s="74"/>
      <c r="AI16" s="74"/>
      <c r="AJ16" s="74"/>
      <c r="AK16" s="74"/>
      <c r="AL16" s="75">
        <v>39.289760000000001</v>
      </c>
      <c r="AM16" s="73"/>
      <c r="AN16" s="74"/>
      <c r="AO16" s="74"/>
      <c r="AP16" s="74"/>
      <c r="AQ16" s="74"/>
      <c r="AR16" s="75">
        <v>41.601019999999998</v>
      </c>
      <c r="AS16" s="73"/>
      <c r="AT16" s="74"/>
      <c r="AU16" s="74"/>
      <c r="AV16" s="74"/>
      <c r="AW16" s="74"/>
      <c r="AX16" s="75">
        <v>44.729289999999999</v>
      </c>
      <c r="AY16" s="73"/>
      <c r="AZ16" s="74"/>
      <c r="BA16" s="74"/>
      <c r="BB16" s="74"/>
      <c r="BC16" s="74"/>
      <c r="BD16" s="75">
        <v>22.929649999999999</v>
      </c>
      <c r="BE16" s="73"/>
      <c r="BF16" s="74"/>
      <c r="BG16" s="74"/>
      <c r="BH16" s="74"/>
      <c r="BI16" s="74"/>
      <c r="BJ16" s="75">
        <v>53.786450000000002</v>
      </c>
      <c r="BK16" s="73"/>
      <c r="BL16" s="74"/>
      <c r="BM16" s="74"/>
      <c r="BN16" s="74"/>
      <c r="BO16" s="74"/>
      <c r="BP16" s="75">
        <v>7.7554449999999999</v>
      </c>
      <c r="BQ16" s="73"/>
      <c r="BR16" s="74"/>
      <c r="BS16" s="74"/>
      <c r="BT16" s="74"/>
      <c r="BU16" s="74"/>
      <c r="BV16" s="75">
        <v>117.1036</v>
      </c>
      <c r="BW16" s="73"/>
      <c r="BX16" s="74"/>
      <c r="BY16" s="74"/>
      <c r="BZ16" s="74"/>
      <c r="CA16" s="74"/>
      <c r="CB16" s="75">
        <v>76.68459</v>
      </c>
      <c r="CC16" s="73"/>
      <c r="CD16" s="74"/>
      <c r="CE16" s="74"/>
      <c r="CF16" s="74"/>
      <c r="CG16" s="74"/>
      <c r="CH16" s="75">
        <v>48.565869999999997</v>
      </c>
      <c r="CI16" s="73"/>
      <c r="CJ16" s="74"/>
      <c r="CK16" s="74"/>
      <c r="CL16" s="74"/>
      <c r="CM16" s="74"/>
      <c r="CN16" s="75">
        <v>58.844560000000001</v>
      </c>
      <c r="CO16" s="73"/>
      <c r="CP16" s="74"/>
      <c r="CQ16" s="74"/>
      <c r="CR16" s="74"/>
      <c r="CS16" s="74"/>
      <c r="CT16" s="75">
        <v>60.127879999999998</v>
      </c>
      <c r="CU16" s="73"/>
      <c r="CV16" s="74"/>
      <c r="CW16" s="74"/>
      <c r="CX16" s="74"/>
      <c r="CY16" s="74"/>
      <c r="CZ16" s="75">
        <v>17.587430000000001</v>
      </c>
      <c r="DA16" s="73"/>
      <c r="DB16" s="74"/>
      <c r="DC16" s="74"/>
      <c r="DD16" s="74"/>
      <c r="DE16" s="74"/>
      <c r="DF16" s="75">
        <v>96.193579999999997</v>
      </c>
      <c r="DG16" s="73"/>
      <c r="DH16" s="74"/>
      <c r="DI16" s="74"/>
      <c r="DJ16" s="74"/>
      <c r="DK16" s="74"/>
      <c r="DL16" s="75">
        <v>47.577959999999997</v>
      </c>
      <c r="DM16" s="73"/>
      <c r="DN16" s="74"/>
      <c r="DO16" s="74"/>
      <c r="DP16" s="74"/>
      <c r="DQ16" s="74"/>
      <c r="DR16" s="75">
        <v>73.654359999999997</v>
      </c>
      <c r="DS16" s="73"/>
      <c r="DT16" s="74"/>
      <c r="DU16" s="74"/>
      <c r="DV16" s="74"/>
      <c r="DW16" s="74"/>
      <c r="DX16" s="75">
        <v>130.3562</v>
      </c>
      <c r="DY16" s="73"/>
      <c r="DZ16" s="74"/>
      <c r="EA16" s="74"/>
      <c r="EB16" s="74"/>
      <c r="EC16" s="74"/>
      <c r="ED16" s="75">
        <v>70.941149999999993</v>
      </c>
      <c r="EE16" s="73"/>
      <c r="EF16" s="74"/>
      <c r="EG16" s="74"/>
      <c r="EH16" s="74"/>
      <c r="EI16" s="74"/>
      <c r="EJ16" s="75">
        <v>88.262339999999995</v>
      </c>
      <c r="EK16" s="73"/>
      <c r="EL16" s="74"/>
      <c r="EM16" s="74"/>
      <c r="EN16" s="74"/>
      <c r="EO16" s="74"/>
      <c r="EP16" s="75">
        <v>77.561130000000006</v>
      </c>
      <c r="EQ16" s="73"/>
      <c r="ER16" s="74"/>
      <c r="ES16" s="74"/>
      <c r="ET16" s="74"/>
      <c r="EU16" s="74"/>
      <c r="EV16" s="75"/>
    </row>
    <row r="17" spans="2:152" s="15" customFormat="1">
      <c r="B17" s="28" t="s">
        <v>263</v>
      </c>
      <c r="C17" s="70">
        <v>155.17310000000001</v>
      </c>
      <c r="D17" s="71">
        <v>154.52994000000001</v>
      </c>
      <c r="E17" s="71">
        <v>154.89689999999999</v>
      </c>
      <c r="F17" s="71">
        <v>402.68745000000001</v>
      </c>
      <c r="G17" s="71">
        <v>402.68745000000001</v>
      </c>
      <c r="H17" s="72">
        <v>402.68745000000001</v>
      </c>
      <c r="I17" s="70">
        <v>189.71289000000002</v>
      </c>
      <c r="J17" s="71">
        <v>145.72207</v>
      </c>
      <c r="K17" s="71">
        <v>97.485479999999995</v>
      </c>
      <c r="L17" s="71">
        <v>225.42715000000001</v>
      </c>
      <c r="M17" s="71">
        <v>225.42715000000001</v>
      </c>
      <c r="N17" s="72">
        <v>225.42715000000001</v>
      </c>
      <c r="O17" s="70">
        <v>331.45809000000003</v>
      </c>
      <c r="P17" s="71">
        <v>432.47854999999998</v>
      </c>
      <c r="Q17" s="71">
        <v>406.26395000000002</v>
      </c>
      <c r="R17" s="71">
        <v>741.15354374999993</v>
      </c>
      <c r="S17" s="71">
        <v>741.15354374999993</v>
      </c>
      <c r="T17" s="72">
        <v>741.15354374999993</v>
      </c>
      <c r="U17" s="70">
        <v>417.39249999999998</v>
      </c>
      <c r="V17" s="71">
        <v>649.36745999999994</v>
      </c>
      <c r="W17" s="71">
        <v>619.62558999999999</v>
      </c>
      <c r="X17" s="71">
        <v>1030.1688200000001</v>
      </c>
      <c r="Y17" s="71">
        <v>1030.1688200000001</v>
      </c>
      <c r="Z17" s="72">
        <v>1030.1688200000001</v>
      </c>
      <c r="AA17" s="70">
        <v>516.53417999999999</v>
      </c>
      <c r="AB17" s="71">
        <v>391.96363000000002</v>
      </c>
      <c r="AC17" s="71">
        <v>303.51618999999999</v>
      </c>
      <c r="AD17" s="71">
        <v>887.90215499999999</v>
      </c>
      <c r="AE17" s="71">
        <v>887.90215499999999</v>
      </c>
      <c r="AF17" s="72">
        <v>887.90215499999999</v>
      </c>
      <c r="AG17" s="70">
        <v>490.56</v>
      </c>
      <c r="AH17" s="71">
        <v>401.66073999999998</v>
      </c>
      <c r="AI17" s="71">
        <v>247.74381</v>
      </c>
      <c r="AJ17" s="71">
        <v>447</v>
      </c>
      <c r="AK17" s="71">
        <v>447</v>
      </c>
      <c r="AL17" s="72">
        <v>447</v>
      </c>
      <c r="AM17" s="70">
        <v>657.46921999999995</v>
      </c>
      <c r="AN17" s="71">
        <v>821.74007999999992</v>
      </c>
      <c r="AO17" s="71">
        <v>726.96016000000009</v>
      </c>
      <c r="AP17" s="71">
        <v>1304.97945</v>
      </c>
      <c r="AQ17" s="71">
        <v>1304.97945</v>
      </c>
      <c r="AR17" s="72">
        <v>1304.97945</v>
      </c>
      <c r="AS17" s="70">
        <v>963.66422</v>
      </c>
      <c r="AT17" s="71">
        <v>1169.08383</v>
      </c>
      <c r="AU17" s="71">
        <v>750.14781000000005</v>
      </c>
      <c r="AV17" s="71">
        <v>1427.8688225000001</v>
      </c>
      <c r="AW17" s="71">
        <v>1427.8688225000001</v>
      </c>
      <c r="AX17" s="72">
        <v>1427.8688225000001</v>
      </c>
      <c r="AY17" s="70">
        <v>750.95069999999998</v>
      </c>
      <c r="AZ17" s="71">
        <v>716.53069999999991</v>
      </c>
      <c r="BA17" s="71">
        <v>769.60953000000006</v>
      </c>
      <c r="BB17" s="71">
        <v>1123.1170543431999</v>
      </c>
      <c r="BC17" s="71">
        <v>1123.1170543431999</v>
      </c>
      <c r="BD17" s="72">
        <v>1123.1170543431999</v>
      </c>
      <c r="BE17" s="70">
        <v>82.072620000000001</v>
      </c>
      <c r="BF17" s="71">
        <v>93.669499999999999</v>
      </c>
      <c r="BG17" s="71">
        <v>77.794359999999998</v>
      </c>
      <c r="BH17" s="71">
        <v>175.43625</v>
      </c>
      <c r="BI17" s="71">
        <v>175.43625</v>
      </c>
      <c r="BJ17" s="72">
        <v>175.43625</v>
      </c>
      <c r="BK17" s="70">
        <v>405.35055</v>
      </c>
      <c r="BL17" s="71">
        <v>537.13022999999998</v>
      </c>
      <c r="BM17" s="71">
        <v>208.93947</v>
      </c>
      <c r="BN17" s="71">
        <v>303.437455</v>
      </c>
      <c r="BO17" s="71">
        <v>303.437455</v>
      </c>
      <c r="BP17" s="72">
        <v>303.437455</v>
      </c>
      <c r="BQ17" s="70">
        <v>131.08122</v>
      </c>
      <c r="BR17" s="71">
        <v>124.77476</v>
      </c>
      <c r="BS17" s="71">
        <v>131.20819</v>
      </c>
      <c r="BT17" s="71">
        <v>473.33590700000008</v>
      </c>
      <c r="BU17" s="71">
        <v>473.33590700000008</v>
      </c>
      <c r="BV17" s="72">
        <v>473.33590700000008</v>
      </c>
      <c r="BW17" s="70">
        <v>244.01246</v>
      </c>
      <c r="BX17" s="71">
        <v>281.71377000000001</v>
      </c>
      <c r="BY17" s="71">
        <v>224.31899999999999</v>
      </c>
      <c r="BZ17" s="71">
        <v>461.88545900000003</v>
      </c>
      <c r="CA17" s="71">
        <v>461.88545900000003</v>
      </c>
      <c r="CB17" s="72">
        <v>461.88545900000003</v>
      </c>
      <c r="CC17" s="70">
        <v>0</v>
      </c>
      <c r="CD17" s="71">
        <v>0</v>
      </c>
      <c r="CE17" s="71">
        <v>141.11089000000001</v>
      </c>
      <c r="CF17" s="71">
        <v>284.92530179300957</v>
      </c>
      <c r="CG17" s="71">
        <v>284.92530179300957</v>
      </c>
      <c r="CH17" s="72">
        <v>284.92530179300957</v>
      </c>
      <c r="CI17" s="70">
        <v>75.119770000000003</v>
      </c>
      <c r="CJ17" s="71">
        <v>75.964169999999996</v>
      </c>
      <c r="CK17" s="71">
        <v>72.191119999999998</v>
      </c>
      <c r="CL17" s="71">
        <v>131.86139849999998</v>
      </c>
      <c r="CM17" s="71">
        <v>131.86139849999998</v>
      </c>
      <c r="CN17" s="72">
        <v>131.86139849999998</v>
      </c>
      <c r="CO17" s="70">
        <v>241.3742</v>
      </c>
      <c r="CP17" s="71">
        <v>269.21821999999997</v>
      </c>
      <c r="CQ17" s="71">
        <v>205.57651999999999</v>
      </c>
      <c r="CR17" s="71">
        <v>375.17156</v>
      </c>
      <c r="CS17" s="71">
        <v>375.17156</v>
      </c>
      <c r="CT17" s="72">
        <v>375.17156</v>
      </c>
      <c r="CU17" s="70">
        <v>194.27689000000001</v>
      </c>
      <c r="CV17" s="71">
        <v>317.06887</v>
      </c>
      <c r="CW17" s="71">
        <v>157.82472000000001</v>
      </c>
      <c r="CX17" s="71">
        <v>246.64113824999995</v>
      </c>
      <c r="CY17" s="71">
        <v>246.64113824999995</v>
      </c>
      <c r="CZ17" s="72">
        <v>246.64113824999995</v>
      </c>
      <c r="DA17" s="70">
        <v>463.18473</v>
      </c>
      <c r="DB17" s="71">
        <v>339.06109000000004</v>
      </c>
      <c r="DC17" s="71">
        <v>294.75965000000002</v>
      </c>
      <c r="DD17" s="71">
        <v>989.82112499999994</v>
      </c>
      <c r="DE17" s="71">
        <v>989.82112499999994</v>
      </c>
      <c r="DF17" s="72">
        <v>989.82112499999994</v>
      </c>
      <c r="DG17" s="70"/>
      <c r="DH17" s="71"/>
      <c r="DI17" s="71"/>
      <c r="DJ17" s="71">
        <v>1075.3183978</v>
      </c>
      <c r="DK17" s="71">
        <v>1075.3183978</v>
      </c>
      <c r="DL17" s="72">
        <v>1075.3183978</v>
      </c>
      <c r="DM17" s="70"/>
      <c r="DN17" s="71"/>
      <c r="DO17" s="71"/>
      <c r="DP17" s="71">
        <v>966.74965050000003</v>
      </c>
      <c r="DQ17" s="71">
        <v>966.74965050000003</v>
      </c>
      <c r="DR17" s="72">
        <v>966.74965050000003</v>
      </c>
      <c r="DS17" s="70"/>
      <c r="DT17" s="71"/>
      <c r="DU17" s="71"/>
      <c r="DV17" s="71">
        <v>299.44364323230002</v>
      </c>
      <c r="DW17" s="71">
        <v>299.44364323230002</v>
      </c>
      <c r="DX17" s="72">
        <v>299.44364323230002</v>
      </c>
      <c r="DY17" s="70">
        <v>1433.8425</v>
      </c>
      <c r="DZ17" s="71">
        <v>2194.91156</v>
      </c>
      <c r="EA17" s="71">
        <v>2358.7862500000001</v>
      </c>
      <c r="EB17" s="71">
        <v>4554.3185519999997</v>
      </c>
      <c r="EC17" s="71">
        <v>4554.3185519999997</v>
      </c>
      <c r="ED17" s="72">
        <v>4554.3185519999997</v>
      </c>
      <c r="EE17" s="70">
        <v>430.02188000000001</v>
      </c>
      <c r="EF17" s="71">
        <v>473.18988000000002</v>
      </c>
      <c r="EG17" s="71">
        <v>520.30909999999994</v>
      </c>
      <c r="EH17" s="71">
        <v>1154.0143390400001</v>
      </c>
      <c r="EI17" s="71">
        <v>1154.0143390400001</v>
      </c>
      <c r="EJ17" s="72">
        <v>1154.0143390400001</v>
      </c>
      <c r="EK17" s="70">
        <v>451.31690999999995</v>
      </c>
      <c r="EL17" s="71">
        <v>356.97906</v>
      </c>
      <c r="EM17" s="71">
        <v>497.49832000000004</v>
      </c>
      <c r="EN17" s="71">
        <v>1074.7601</v>
      </c>
      <c r="EO17" s="71">
        <v>1074.7601</v>
      </c>
      <c r="EP17" s="72">
        <v>1074.7601</v>
      </c>
      <c r="EQ17" s="70">
        <f t="shared" ref="EQ17:EV18" ca="1" si="82">SUMIF($B$8:$EP$59,EQ$8,$B17:$EP17)</f>
        <v>8624.5686299999998</v>
      </c>
      <c r="ER17" s="71">
        <f t="shared" ca="1" si="82"/>
        <v>9946.7581100000007</v>
      </c>
      <c r="ES17" s="71">
        <f t="shared" ca="1" si="82"/>
        <v>8966.5670100000007</v>
      </c>
      <c r="ET17" s="71">
        <f t="shared" ca="1" si="82"/>
        <v>20157.424722708507</v>
      </c>
      <c r="EU17" s="71">
        <f t="shared" ca="1" si="82"/>
        <v>20157.424722708507</v>
      </c>
      <c r="EV17" s="72">
        <f t="shared" ca="1" si="82"/>
        <v>20157.424722708507</v>
      </c>
    </row>
    <row r="18" spans="2:152" s="17" customFormat="1">
      <c r="B18" s="27" t="s">
        <v>264</v>
      </c>
      <c r="C18" s="70">
        <f>C17/'Column Code'!$E$18</f>
        <v>1.8539199522102747</v>
      </c>
      <c r="D18" s="71">
        <f>D17/'Column Code'!$E$18</f>
        <v>1.8462358422939069</v>
      </c>
      <c r="E18" s="71">
        <f>E17/'Column Code'!$E$18</f>
        <v>1.8506200716845875</v>
      </c>
      <c r="F18" s="71">
        <f>F17/'Column Code'!$E$18</f>
        <v>4.8110806451612902</v>
      </c>
      <c r="G18" s="71">
        <f>G17/'Column Code'!$E$18</f>
        <v>4.8110806451612902</v>
      </c>
      <c r="H18" s="75">
        <f>H17/'Column Code'!$E$18</f>
        <v>4.8110806451612902</v>
      </c>
      <c r="I18" s="70">
        <f>I17/'Column Code'!$E$18</f>
        <v>2.2665817204301075</v>
      </c>
      <c r="J18" s="71">
        <f>J17/'Column Code'!$E$18</f>
        <v>1.7410044205495818</v>
      </c>
      <c r="K18" s="71">
        <f>K17/'Column Code'!$E$18</f>
        <v>1.1647010752688172</v>
      </c>
      <c r="L18" s="71">
        <f>L17/'Column Code'!$E$18</f>
        <v>2.6932753882915175</v>
      </c>
      <c r="M18" s="71">
        <f>M17/'Column Code'!$E$18</f>
        <v>2.6932753882915175</v>
      </c>
      <c r="N18" s="75">
        <f>N17/'Column Code'!$E$18</f>
        <v>2.6932753882915175</v>
      </c>
      <c r="O18" s="70">
        <f>O17/'Column Code'!$E$18</f>
        <v>3.9600727598566312</v>
      </c>
      <c r="P18" s="71">
        <f>P17/'Column Code'!$E$18</f>
        <v>5.1670077658303457</v>
      </c>
      <c r="Q18" s="71">
        <f>Q17/'Column Code'!$E$18</f>
        <v>4.8538106332138593</v>
      </c>
      <c r="R18" s="71">
        <f>R17/'Column Code'!$E$18</f>
        <v>8.8548810483870959</v>
      </c>
      <c r="S18" s="71">
        <f>S17/'Column Code'!$E$18</f>
        <v>8.8548810483870959</v>
      </c>
      <c r="T18" s="75">
        <f>T17/'Column Code'!$E$18</f>
        <v>8.8548810483870959</v>
      </c>
      <c r="U18" s="70">
        <f>U17/'Column Code'!$E$18</f>
        <v>4.9867682198327357</v>
      </c>
      <c r="V18" s="71">
        <f>V17/'Column Code'!$E$18</f>
        <v>7.7582731182795692</v>
      </c>
      <c r="W18" s="71">
        <f>W17/'Column Code'!$E$18</f>
        <v>7.4029341696535242</v>
      </c>
      <c r="X18" s="71">
        <f>X17/'Column Code'!$E$18</f>
        <v>12.307871206690562</v>
      </c>
      <c r="Y18" s="71">
        <f>Y17/'Column Code'!$E$18</f>
        <v>12.307871206690562</v>
      </c>
      <c r="Z18" s="75">
        <f>Z17/'Column Code'!$E$18</f>
        <v>12.307871206690562</v>
      </c>
      <c r="AA18" s="70">
        <f>AA17/'Column Code'!$E$18</f>
        <v>6.1712566308243728</v>
      </c>
      <c r="AB18" s="71">
        <f>AB17/'Column Code'!$E$18</f>
        <v>4.6829585424133811</v>
      </c>
      <c r="AC18" s="71">
        <f>AC17/'Column Code'!$E$18</f>
        <v>3.626238829151732</v>
      </c>
      <c r="AD18" s="71">
        <f>AD17/'Column Code'!$E$18</f>
        <v>10.60815</v>
      </c>
      <c r="AE18" s="71">
        <f>AE17/'Column Code'!$E$18</f>
        <v>10.60815</v>
      </c>
      <c r="AF18" s="75">
        <f>AF17/'Column Code'!$E$18</f>
        <v>10.60815</v>
      </c>
      <c r="AG18" s="70">
        <f>AG17/'Column Code'!$E$18</f>
        <v>5.8609318996415771</v>
      </c>
      <c r="AH18" s="71">
        <f>AH17/'Column Code'!$E$18</f>
        <v>4.7988140979689362</v>
      </c>
      <c r="AI18" s="71">
        <f>AI17/'Column Code'!$E$18</f>
        <v>2.9599021505376344</v>
      </c>
      <c r="AJ18" s="71">
        <f>AJ17/'Column Code'!$E$18</f>
        <v>5.3405017921146953</v>
      </c>
      <c r="AK18" s="71">
        <f>AK17/'Column Code'!$E$18</f>
        <v>5.3405017921146953</v>
      </c>
      <c r="AL18" s="75">
        <f>AL17/'Column Code'!$E$18</f>
        <v>5.3405017921146953</v>
      </c>
      <c r="AM18" s="70">
        <f>AM17/'Column Code'!$E$18</f>
        <v>7.8550683393070484</v>
      </c>
      <c r="AN18" s="71">
        <f>AN17/'Column Code'!$E$18</f>
        <v>9.8176831541218625</v>
      </c>
      <c r="AO18" s="71">
        <f>AO17/'Column Code'!$E$18</f>
        <v>8.6853065710872173</v>
      </c>
      <c r="AP18" s="71">
        <f>AP17/'Column Code'!$E$18</f>
        <v>15.591152329749104</v>
      </c>
      <c r="AQ18" s="71">
        <f>AQ17/'Column Code'!$E$18</f>
        <v>15.591152329749104</v>
      </c>
      <c r="AR18" s="75">
        <f>AR17/'Column Code'!$E$18</f>
        <v>15.591152329749104</v>
      </c>
      <c r="AS18" s="70">
        <f>AS17/'Column Code'!$E$18</f>
        <v>11.513312066905614</v>
      </c>
      <c r="AT18" s="71">
        <f>AT17/'Column Code'!$E$18</f>
        <v>13.967548745519712</v>
      </c>
      <c r="AU18" s="71">
        <f>AU17/'Column Code'!$E$18</f>
        <v>8.9623394265232985</v>
      </c>
      <c r="AV18" s="71">
        <f>AV17/'Column Code'!$E$18</f>
        <v>17.059364665471925</v>
      </c>
      <c r="AW18" s="71">
        <f>AW17/'Column Code'!$E$18</f>
        <v>17.059364665471925</v>
      </c>
      <c r="AX18" s="75">
        <f>AX17/'Column Code'!$E$18</f>
        <v>17.059364665471925</v>
      </c>
      <c r="AY18" s="70">
        <f>AY17/'Column Code'!$E$18</f>
        <v>8.9719318996415769</v>
      </c>
      <c r="AZ18" s="71">
        <f>AZ17/'Column Code'!$E$18</f>
        <v>8.5607013142174413</v>
      </c>
      <c r="BA18" s="71">
        <f>BA17/'Column Code'!$E$18</f>
        <v>9.1948569892473131</v>
      </c>
      <c r="BB18" s="71">
        <f>BB17/'Column Code'!$E$18</f>
        <v>13.418363851173236</v>
      </c>
      <c r="BC18" s="71">
        <f>BC17/'Column Code'!$E$18</f>
        <v>13.418363851173236</v>
      </c>
      <c r="BD18" s="75">
        <f>BD17/'Column Code'!$E$18</f>
        <v>13.418363851173236</v>
      </c>
      <c r="BE18" s="70">
        <f>BE17/'Column Code'!$E$18</f>
        <v>0.98055698924731183</v>
      </c>
      <c r="BF18" s="71">
        <f>BF17/'Column Code'!$E$18</f>
        <v>1.1191099163679807</v>
      </c>
      <c r="BG18" s="71">
        <f>BG17/'Column Code'!$E$18</f>
        <v>0.9294427718040621</v>
      </c>
      <c r="BH18" s="71">
        <f>BH17/'Column Code'!$E$18</f>
        <v>2.0960125448028673</v>
      </c>
      <c r="BI18" s="71">
        <f>BI17/'Column Code'!$E$18</f>
        <v>2.0960125448028673</v>
      </c>
      <c r="BJ18" s="75">
        <f>BJ17/'Column Code'!$E$18</f>
        <v>2.0960125448028673</v>
      </c>
      <c r="BK18" s="70">
        <f>BK17/'Column Code'!$E$18</f>
        <v>4.8428978494623651</v>
      </c>
      <c r="BL18" s="71">
        <f>BL17/'Column Code'!$E$18</f>
        <v>6.4173265232974908</v>
      </c>
      <c r="BM18" s="71">
        <f>BM17/'Column Code'!$E$18</f>
        <v>2.4962899641577061</v>
      </c>
      <c r="BN18" s="71">
        <f>BN17/'Column Code'!$E$18</f>
        <v>3.6252981481481479</v>
      </c>
      <c r="BO18" s="71">
        <f>BO17/'Column Code'!$E$18</f>
        <v>3.6252981481481479</v>
      </c>
      <c r="BP18" s="75">
        <f>BP17/'Column Code'!$E$18</f>
        <v>3.6252981481481479</v>
      </c>
      <c r="BQ18" s="70">
        <f>BQ17/'Column Code'!$E$18</f>
        <v>1.5660838709677418</v>
      </c>
      <c r="BR18" s="71">
        <f>BR17/'Column Code'!$E$18</f>
        <v>1.4907378733572281</v>
      </c>
      <c r="BS18" s="71">
        <f>BS17/'Column Code'!$E$18</f>
        <v>1.5676008363201912</v>
      </c>
      <c r="BT18" s="71">
        <f>BT17/'Column Code'!$E$18</f>
        <v>5.655148231780168</v>
      </c>
      <c r="BU18" s="71">
        <f>BU17/'Column Code'!$E$18</f>
        <v>5.655148231780168</v>
      </c>
      <c r="BV18" s="75">
        <f>BV17/'Column Code'!$E$18</f>
        <v>5.655148231780168</v>
      </c>
      <c r="BW18" s="70">
        <f>BW17/'Column Code'!$E$18</f>
        <v>2.915322102747909</v>
      </c>
      <c r="BX18" s="71">
        <f>BX17/'Column Code'!$E$18</f>
        <v>3.3657559139784947</v>
      </c>
      <c r="BY18" s="71">
        <f>BY17/'Column Code'!$E$18</f>
        <v>2.6800358422939068</v>
      </c>
      <c r="BZ18" s="71">
        <f>BZ17/'Column Code'!$E$18</f>
        <v>5.5183447909199526</v>
      </c>
      <c r="CA18" s="71">
        <f>CA17/'Column Code'!$E$18</f>
        <v>5.5183447909199526</v>
      </c>
      <c r="CB18" s="75">
        <f>CB17/'Column Code'!$E$18</f>
        <v>5.5183447909199526</v>
      </c>
      <c r="CC18" s="70">
        <f>CC17/'Column Code'!$E$18</f>
        <v>0</v>
      </c>
      <c r="CD18" s="71">
        <f>CD17/'Column Code'!$E$18</f>
        <v>0</v>
      </c>
      <c r="CE18" s="71">
        <f>CE17/'Column Code'!$E$18</f>
        <v>1.6859126642771805</v>
      </c>
      <c r="CF18" s="71">
        <f>CF17/'Column Code'!$E$18</f>
        <v>3.4041254694505323</v>
      </c>
      <c r="CG18" s="71">
        <f>CG17/'Column Code'!$E$18</f>
        <v>3.4041254694505323</v>
      </c>
      <c r="CH18" s="75">
        <f>CH17/'Column Code'!$E$18</f>
        <v>3.4041254694505323</v>
      </c>
      <c r="CI18" s="70">
        <f>CI17/'Column Code'!$E$18</f>
        <v>0.89748829151732379</v>
      </c>
      <c r="CJ18" s="71">
        <f>CJ17/'Column Code'!$E$18</f>
        <v>0.9075767025089605</v>
      </c>
      <c r="CK18" s="71">
        <f>CK17/'Column Code'!$E$18</f>
        <v>0.86249844683393062</v>
      </c>
      <c r="CL18" s="71">
        <f>CL17/'Column Code'!$E$18</f>
        <v>1.5754049999999997</v>
      </c>
      <c r="CM18" s="71">
        <f>CM17/'Column Code'!$E$18</f>
        <v>1.5754049999999997</v>
      </c>
      <c r="CN18" s="75">
        <f>CN17/'Column Code'!$E$18</f>
        <v>1.5754049999999997</v>
      </c>
      <c r="CO18" s="70">
        <f>CO17/'Column Code'!$E$18</f>
        <v>2.8838016726403821</v>
      </c>
      <c r="CP18" s="71">
        <f>CP17/'Column Code'!$E$18</f>
        <v>3.2164661887694144</v>
      </c>
      <c r="CQ18" s="71">
        <f>CQ17/'Column Code'!$E$18</f>
        <v>2.4561113500597371</v>
      </c>
      <c r="CR18" s="71">
        <f>CR17/'Column Code'!$E$18</f>
        <v>4.4823364396654721</v>
      </c>
      <c r="CS18" s="71">
        <f>CS17/'Column Code'!$E$18</f>
        <v>4.4823364396654721</v>
      </c>
      <c r="CT18" s="75">
        <f>CT17/'Column Code'!$E$18</f>
        <v>4.4823364396654721</v>
      </c>
      <c r="CU18" s="70">
        <f>CU17/'Column Code'!$E$18</f>
        <v>2.3211097968936678</v>
      </c>
      <c r="CV18" s="71">
        <f>CV17/'Column Code'!$E$18</f>
        <v>3.788158542413381</v>
      </c>
      <c r="CW18" s="71">
        <f>CW17/'Column Code'!$E$18</f>
        <v>1.8856000000000002</v>
      </c>
      <c r="CX18" s="71">
        <f>CX17/'Column Code'!$E$18</f>
        <v>2.9467280555555551</v>
      </c>
      <c r="CY18" s="71">
        <f>CY17/'Column Code'!$E$18</f>
        <v>2.9467280555555551</v>
      </c>
      <c r="CZ18" s="75">
        <f>CZ17/'Column Code'!$E$18</f>
        <v>2.9467280555555551</v>
      </c>
      <c r="DA18" s="70">
        <f>DA17/'Column Code'!$E$18</f>
        <v>5.5338677419354836</v>
      </c>
      <c r="DB18" s="71">
        <f>DB17/'Column Code'!$E$18</f>
        <v>4.0509090800477896</v>
      </c>
      <c r="DC18" s="71">
        <f>DC17/'Column Code'!$E$18</f>
        <v>3.5216206690561531</v>
      </c>
      <c r="DD18" s="71">
        <f>DD17/'Column Code'!$E$18</f>
        <v>11.825819892473117</v>
      </c>
      <c r="DE18" s="71">
        <f>DE17/'Column Code'!$E$18</f>
        <v>11.825819892473117</v>
      </c>
      <c r="DF18" s="75">
        <f>DF17/'Column Code'!$E$18</f>
        <v>11.825819892473117</v>
      </c>
      <c r="DG18" s="70"/>
      <c r="DH18" s="71"/>
      <c r="DI18" s="71"/>
      <c r="DJ18" s="71">
        <f>DJ17/'Column Code'!$E$18</f>
        <v>12.847292685782556</v>
      </c>
      <c r="DK18" s="71">
        <f>DK17/'Column Code'!$E$18</f>
        <v>12.847292685782556</v>
      </c>
      <c r="DL18" s="75">
        <f>DL17/'Column Code'!$E$18</f>
        <v>12.847292685782556</v>
      </c>
      <c r="DM18" s="70"/>
      <c r="DN18" s="71"/>
      <c r="DO18" s="71"/>
      <c r="DP18" s="71">
        <f>DP17/'Column Code'!$E$18</f>
        <v>11.550175035842294</v>
      </c>
      <c r="DQ18" s="71">
        <f>DQ17/'Column Code'!$E$18</f>
        <v>11.550175035842294</v>
      </c>
      <c r="DR18" s="75">
        <f>DR17/'Column Code'!$E$18</f>
        <v>11.550175035842294</v>
      </c>
      <c r="DS18" s="70"/>
      <c r="DT18" s="71"/>
      <c r="DU18" s="71"/>
      <c r="DV18" s="71">
        <f>DV17/'Column Code'!$E$18</f>
        <v>3.577582356419355</v>
      </c>
      <c r="DW18" s="71">
        <f>DW17/'Column Code'!$E$18</f>
        <v>3.577582356419355</v>
      </c>
      <c r="DX18" s="75">
        <f>DX17/'Column Code'!$E$18</f>
        <v>3.577582356419355</v>
      </c>
      <c r="DY18" s="70">
        <f>DY17/'Column Code'!$E$18</f>
        <v>17.130734767025089</v>
      </c>
      <c r="DZ18" s="71">
        <f>DZ17/'Column Code'!$E$18</f>
        <v>26.223555077658304</v>
      </c>
      <c r="EA18" s="71">
        <f>EA17/'Column Code'!$E$18</f>
        <v>28.181436678614098</v>
      </c>
      <c r="EB18" s="71">
        <f>EB17/'Column Code'!$E$18</f>
        <v>54.412408028673831</v>
      </c>
      <c r="EC18" s="71">
        <f>EC17/'Column Code'!$E$18</f>
        <v>54.412408028673831</v>
      </c>
      <c r="ED18" s="75">
        <f>ED17/'Column Code'!$E$18</f>
        <v>54.412408028673831</v>
      </c>
      <c r="EE18" s="70">
        <f>EE17/'Column Code'!$E$18</f>
        <v>5.1376568697729992</v>
      </c>
      <c r="EF18" s="71">
        <f>EF17/'Column Code'!$E$18</f>
        <v>5.653403584229391</v>
      </c>
      <c r="EG18" s="71">
        <f>EG17/'Column Code'!$E$18</f>
        <v>6.2163572281959372</v>
      </c>
      <c r="EH18" s="71">
        <f>EH17/'Column Code'!$E$18</f>
        <v>13.787507037514935</v>
      </c>
      <c r="EI18" s="71">
        <f>EI17/'Column Code'!$E$18</f>
        <v>13.787507037514935</v>
      </c>
      <c r="EJ18" s="75">
        <f>EJ17/'Column Code'!$E$18</f>
        <v>13.787507037514935</v>
      </c>
      <c r="EK18" s="70">
        <f>EK17/'Column Code'!$E$18</f>
        <v>5.3920777777777769</v>
      </c>
      <c r="EL18" s="71">
        <f>EL17/'Column Code'!$E$18</f>
        <v>4.2649827956989244</v>
      </c>
      <c r="EM18" s="71">
        <f>EM17/'Column Code'!$E$18</f>
        <v>5.9438270011947436</v>
      </c>
      <c r="EN18" s="71">
        <f>EN17/'Column Code'!$E$18</f>
        <v>12.840622461170847</v>
      </c>
      <c r="EO18" s="71">
        <f>EO17/'Column Code'!$E$18</f>
        <v>12.840622461170847</v>
      </c>
      <c r="EP18" s="75">
        <f>EP17/'Column Code'!$E$18</f>
        <v>12.840622461170847</v>
      </c>
      <c r="EQ18" s="70">
        <f t="shared" ca="1" si="82"/>
        <v>103.04144121863798</v>
      </c>
      <c r="ER18" s="71">
        <f t="shared" ca="1" si="82"/>
        <v>118.83820919952211</v>
      </c>
      <c r="ES18" s="71">
        <f t="shared" ca="1" si="82"/>
        <v>107.12744336917562</v>
      </c>
      <c r="ET18" s="71">
        <f t="shared" ca="1" si="82"/>
        <v>240.82944710523907</v>
      </c>
      <c r="EU18" s="71">
        <f t="shared" ca="1" si="82"/>
        <v>240.82944710523907</v>
      </c>
      <c r="EV18" s="75">
        <f t="shared" ca="1" si="82"/>
        <v>240.82944710523907</v>
      </c>
    </row>
    <row r="19" spans="2:152" s="17" customFormat="1">
      <c r="B19" s="27" t="s">
        <v>241</v>
      </c>
      <c r="C19" s="70"/>
      <c r="D19" s="71"/>
      <c r="E19" s="71"/>
      <c r="F19" s="71"/>
      <c r="G19" s="71"/>
      <c r="H19" s="72">
        <v>126.5</v>
      </c>
      <c r="I19" s="70"/>
      <c r="J19" s="71"/>
      <c r="K19" s="71"/>
      <c r="L19" s="71"/>
      <c r="M19" s="71"/>
      <c r="N19" s="72">
        <v>188.5</v>
      </c>
      <c r="O19" s="70"/>
      <c r="P19" s="71"/>
      <c r="Q19" s="71"/>
      <c r="R19" s="71"/>
      <c r="S19" s="71"/>
      <c r="T19" s="72">
        <v>119.565</v>
      </c>
      <c r="U19" s="70"/>
      <c r="V19" s="71"/>
      <c r="W19" s="71"/>
      <c r="X19" s="71"/>
      <c r="Y19" s="71"/>
      <c r="Z19" s="72">
        <v>143.80000000000001</v>
      </c>
      <c r="AA19" s="70"/>
      <c r="AB19" s="71"/>
      <c r="AC19" s="71"/>
      <c r="AD19" s="71"/>
      <c r="AE19" s="71"/>
      <c r="AF19" s="72">
        <v>585.9</v>
      </c>
      <c r="AG19" s="70"/>
      <c r="AH19" s="71"/>
      <c r="AI19" s="71"/>
      <c r="AJ19" s="71"/>
      <c r="AK19" s="71"/>
      <c r="AL19" s="72">
        <v>1200</v>
      </c>
      <c r="AM19" s="70"/>
      <c r="AN19" s="71"/>
      <c r="AO19" s="71"/>
      <c r="AP19" s="71"/>
      <c r="AQ19" s="71"/>
      <c r="AR19" s="72">
        <v>804.5</v>
      </c>
      <c r="AS19" s="70"/>
      <c r="AT19" s="71"/>
      <c r="AU19" s="71"/>
      <c r="AV19" s="71"/>
      <c r="AW19" s="71"/>
      <c r="AX19" s="72">
        <v>265.45</v>
      </c>
      <c r="AY19" s="70"/>
      <c r="AZ19" s="71"/>
      <c r="BA19" s="71"/>
      <c r="BB19" s="71"/>
      <c r="BC19" s="71"/>
      <c r="BD19" s="72">
        <v>166.55550099999999</v>
      </c>
      <c r="BE19" s="70"/>
      <c r="BF19" s="71"/>
      <c r="BG19" s="71"/>
      <c r="BH19" s="71"/>
      <c r="BI19" s="71"/>
      <c r="BJ19" s="72">
        <v>137.5</v>
      </c>
      <c r="BK19" s="70"/>
      <c r="BL19" s="71"/>
      <c r="BM19" s="71"/>
      <c r="BN19" s="71"/>
      <c r="BO19" s="71"/>
      <c r="BP19" s="72">
        <v>164.3</v>
      </c>
      <c r="BQ19" s="70"/>
      <c r="BR19" s="71"/>
      <c r="BS19" s="71"/>
      <c r="BT19" s="71"/>
      <c r="BU19" s="71"/>
      <c r="BV19" s="72">
        <v>282.26000000000005</v>
      </c>
      <c r="BW19" s="70"/>
      <c r="BX19" s="71"/>
      <c r="BY19" s="71"/>
      <c r="BZ19" s="71"/>
      <c r="CA19" s="71"/>
      <c r="CB19" s="72">
        <v>169.40600000000001</v>
      </c>
      <c r="CC19" s="70"/>
      <c r="CD19" s="71"/>
      <c r="CE19" s="71"/>
      <c r="CF19" s="71"/>
      <c r="CG19" s="71"/>
      <c r="CH19" s="72">
        <v>268.53145638095242</v>
      </c>
      <c r="CI19" s="70"/>
      <c r="CJ19" s="71"/>
      <c r="CK19" s="71"/>
      <c r="CL19" s="71"/>
      <c r="CM19" s="71"/>
      <c r="CN19" s="72">
        <v>242.37</v>
      </c>
      <c r="CO19" s="70"/>
      <c r="CP19" s="71"/>
      <c r="CQ19" s="71"/>
      <c r="CR19" s="71"/>
      <c r="CS19" s="71"/>
      <c r="CT19" s="72">
        <v>253.7</v>
      </c>
      <c r="CU19" s="70"/>
      <c r="CV19" s="71"/>
      <c r="CW19" s="71"/>
      <c r="CX19" s="71"/>
      <c r="CY19" s="71"/>
      <c r="CZ19" s="72">
        <v>532.18499999999995</v>
      </c>
      <c r="DA19" s="70"/>
      <c r="DB19" s="71"/>
      <c r="DC19" s="71"/>
      <c r="DD19" s="71"/>
      <c r="DE19" s="71"/>
      <c r="DF19" s="72">
        <v>452.5</v>
      </c>
      <c r="DG19" s="70"/>
      <c r="DH19" s="71"/>
      <c r="DI19" s="71"/>
      <c r="DJ19" s="71"/>
      <c r="DK19" s="71"/>
      <c r="DL19" s="72">
        <v>400.58800000000002</v>
      </c>
      <c r="DM19" s="70"/>
      <c r="DN19" s="71"/>
      <c r="DO19" s="71"/>
      <c r="DP19" s="71"/>
      <c r="DQ19" s="71"/>
      <c r="DR19" s="72">
        <v>969.61</v>
      </c>
      <c r="DS19" s="70"/>
      <c r="DT19" s="71"/>
      <c r="DU19" s="71"/>
      <c r="DV19" s="71"/>
      <c r="DW19" s="71"/>
      <c r="DX19" s="72">
        <v>1322.923098</v>
      </c>
      <c r="DY19" s="70"/>
      <c r="DZ19" s="71"/>
      <c r="EA19" s="71"/>
      <c r="EB19" s="71"/>
      <c r="EC19" s="71"/>
      <c r="ED19" s="72">
        <v>2399.0300000000002</v>
      </c>
      <c r="EE19" s="70"/>
      <c r="EF19" s="71"/>
      <c r="EG19" s="71"/>
      <c r="EH19" s="71"/>
      <c r="EI19" s="71"/>
      <c r="EJ19" s="72">
        <v>338.44544000000002</v>
      </c>
      <c r="EK19" s="70"/>
      <c r="EL19" s="71"/>
      <c r="EM19" s="71"/>
      <c r="EN19" s="71"/>
      <c r="EO19" s="71"/>
      <c r="EP19" s="72">
        <v>1006</v>
      </c>
      <c r="EQ19" s="70"/>
      <c r="ER19" s="71"/>
      <c r="ES19" s="71"/>
      <c r="ET19" s="71"/>
      <c r="EU19" s="71"/>
      <c r="EV19" s="72"/>
    </row>
    <row r="20" spans="2:152" s="17" customFormat="1">
      <c r="B20" s="27" t="s">
        <v>240</v>
      </c>
      <c r="C20" s="73"/>
      <c r="D20" s="74"/>
      <c r="E20" s="74"/>
      <c r="F20" s="74"/>
      <c r="G20" s="74"/>
      <c r="H20" s="75">
        <v>7.6525837275985662</v>
      </c>
      <c r="I20" s="73"/>
      <c r="J20" s="74"/>
      <c r="K20" s="74"/>
      <c r="L20" s="74"/>
      <c r="M20" s="74"/>
      <c r="N20" s="75">
        <v>6.7582266666666673</v>
      </c>
      <c r="O20" s="73"/>
      <c r="P20" s="74"/>
      <c r="Q20" s="74"/>
      <c r="R20" s="74"/>
      <c r="S20" s="74"/>
      <c r="T20" s="75">
        <v>18.085039569892473</v>
      </c>
      <c r="U20" s="73"/>
      <c r="V20" s="74"/>
      <c r="W20" s="74"/>
      <c r="X20" s="74"/>
      <c r="Y20" s="74"/>
      <c r="Z20" s="75">
        <v>31.031397945041814</v>
      </c>
      <c r="AA20" s="73"/>
      <c r="AB20" s="74"/>
      <c r="AC20" s="74"/>
      <c r="AD20" s="74"/>
      <c r="AE20" s="74"/>
      <c r="AF20" s="75">
        <v>26.073503655913978</v>
      </c>
      <c r="AG20" s="73"/>
      <c r="AH20" s="74"/>
      <c r="AI20" s="74"/>
      <c r="AJ20" s="74"/>
      <c r="AK20" s="74"/>
      <c r="AL20" s="75">
        <v>23.416508769414577</v>
      </c>
      <c r="AM20" s="73"/>
      <c r="AN20" s="74"/>
      <c r="AO20" s="74"/>
      <c r="AP20" s="74"/>
      <c r="AQ20" s="74"/>
      <c r="AR20" s="75">
        <v>30.569398661887693</v>
      </c>
      <c r="AS20" s="73"/>
      <c r="AT20" s="74"/>
      <c r="AU20" s="74"/>
      <c r="AV20" s="74"/>
      <c r="AW20" s="74"/>
      <c r="AX20" s="75">
        <v>34.149285352449226</v>
      </c>
      <c r="AY20" s="73"/>
      <c r="AZ20" s="74"/>
      <c r="BA20" s="74"/>
      <c r="BB20" s="74"/>
      <c r="BC20" s="74"/>
      <c r="BD20" s="75">
        <v>35.776128649940262</v>
      </c>
      <c r="BE20" s="73"/>
      <c r="BF20" s="74"/>
      <c r="BG20" s="74"/>
      <c r="BH20" s="74"/>
      <c r="BI20" s="74"/>
      <c r="BJ20" s="75">
        <v>4.4099261409796888</v>
      </c>
      <c r="BK20" s="73"/>
      <c r="BL20" s="74"/>
      <c r="BM20" s="74"/>
      <c r="BN20" s="74"/>
      <c r="BO20" s="74"/>
      <c r="BP20" s="75">
        <v>8.7125007646356032</v>
      </c>
      <c r="BQ20" s="73"/>
      <c r="BR20" s="74"/>
      <c r="BS20" s="74"/>
      <c r="BT20" s="74"/>
      <c r="BU20" s="74"/>
      <c r="BV20" s="75">
        <v>20.840892903225807</v>
      </c>
      <c r="BW20" s="73"/>
      <c r="BX20" s="74"/>
      <c r="BY20" s="74"/>
      <c r="BZ20" s="74"/>
      <c r="CA20" s="74"/>
      <c r="CB20" s="75">
        <v>4.4690915173237746</v>
      </c>
      <c r="CC20" s="73"/>
      <c r="CD20" s="74"/>
      <c r="CE20" s="74"/>
      <c r="CF20" s="74"/>
      <c r="CG20" s="74"/>
      <c r="CH20" s="75">
        <v>6.8319234647550777</v>
      </c>
      <c r="CI20" s="73"/>
      <c r="CJ20" s="74"/>
      <c r="CK20" s="74"/>
      <c r="CL20" s="74"/>
      <c r="CM20" s="74"/>
      <c r="CN20" s="75">
        <v>25.746388339307046</v>
      </c>
      <c r="CO20" s="73"/>
      <c r="CP20" s="74"/>
      <c r="CQ20" s="74"/>
      <c r="CR20" s="74"/>
      <c r="CS20" s="74"/>
      <c r="CT20" s="75">
        <v>8.4093513978494627</v>
      </c>
      <c r="CU20" s="73"/>
      <c r="CV20" s="74"/>
      <c r="CW20" s="74"/>
      <c r="CX20" s="74"/>
      <c r="CY20" s="74"/>
      <c r="CZ20" s="75">
        <v>15.197867718040619</v>
      </c>
      <c r="DA20" s="73"/>
      <c r="DB20" s="74"/>
      <c r="DC20" s="74"/>
      <c r="DD20" s="74"/>
      <c r="DE20" s="74"/>
      <c r="DF20" s="75">
        <v>37.574380310633217</v>
      </c>
      <c r="DG20" s="73"/>
      <c r="DH20" s="74"/>
      <c r="DI20" s="74"/>
      <c r="DJ20" s="74"/>
      <c r="DK20" s="74"/>
      <c r="DL20" s="75">
        <v>19.73392009557945</v>
      </c>
      <c r="DM20" s="73"/>
      <c r="DN20" s="74"/>
      <c r="DO20" s="74"/>
      <c r="DP20" s="74"/>
      <c r="DQ20" s="74"/>
      <c r="DR20" s="75">
        <v>20.293666523297489</v>
      </c>
      <c r="DS20" s="73"/>
      <c r="DT20" s="74"/>
      <c r="DU20" s="74"/>
      <c r="DV20" s="74"/>
      <c r="DW20" s="74"/>
      <c r="DX20" s="75">
        <v>20.47727789725209</v>
      </c>
      <c r="DY20" s="73"/>
      <c r="DZ20" s="74"/>
      <c r="EA20" s="74"/>
      <c r="EB20" s="74"/>
      <c r="EC20" s="74"/>
      <c r="ED20" s="75">
        <v>43.820802389486261</v>
      </c>
      <c r="EE20" s="73"/>
      <c r="EF20" s="74"/>
      <c r="EG20" s="74"/>
      <c r="EH20" s="74"/>
      <c r="EI20" s="74"/>
      <c r="EJ20" s="75">
        <v>11.747717694145758</v>
      </c>
      <c r="EK20" s="73"/>
      <c r="EL20" s="74"/>
      <c r="EM20" s="74"/>
      <c r="EN20" s="74"/>
      <c r="EO20" s="74"/>
      <c r="EP20" s="75">
        <v>35.731663560334525</v>
      </c>
      <c r="EQ20" s="73"/>
      <c r="ER20" s="74"/>
      <c r="ES20" s="74"/>
      <c r="ET20" s="74"/>
      <c r="EU20" s="74"/>
      <c r="EV20" s="75"/>
    </row>
    <row r="21" spans="2:152" s="5" customFormat="1" ht="12.75" hidden="1">
      <c r="B21" s="30" t="s">
        <v>41</v>
      </c>
      <c r="C21" s="66"/>
      <c r="D21" s="67"/>
      <c r="E21" s="67"/>
      <c r="F21" s="67"/>
      <c r="G21" s="67"/>
      <c r="H21" s="68"/>
      <c r="I21" s="66"/>
      <c r="J21" s="67"/>
      <c r="K21" s="67"/>
      <c r="L21" s="67"/>
      <c r="M21" s="67"/>
      <c r="N21" s="68"/>
      <c r="O21" s="66"/>
      <c r="P21" s="67"/>
      <c r="Q21" s="67"/>
      <c r="R21" s="67"/>
      <c r="S21" s="67"/>
      <c r="T21" s="68"/>
      <c r="U21" s="66"/>
      <c r="V21" s="67"/>
      <c r="W21" s="67"/>
      <c r="X21" s="67"/>
      <c r="Y21" s="67"/>
      <c r="Z21" s="68"/>
      <c r="AA21" s="66"/>
      <c r="AB21" s="67"/>
      <c r="AC21" s="67"/>
      <c r="AD21" s="67"/>
      <c r="AE21" s="67"/>
      <c r="AF21" s="68"/>
      <c r="AG21" s="66"/>
      <c r="AH21" s="67"/>
      <c r="AI21" s="67"/>
      <c r="AJ21" s="67"/>
      <c r="AK21" s="67"/>
      <c r="AL21" s="68"/>
      <c r="AM21" s="66"/>
      <c r="AN21" s="67"/>
      <c r="AO21" s="67"/>
      <c r="AP21" s="67"/>
      <c r="AQ21" s="67"/>
      <c r="AR21" s="68"/>
      <c r="AS21" s="66"/>
      <c r="AT21" s="67"/>
      <c r="AU21" s="67"/>
      <c r="AV21" s="67"/>
      <c r="AW21" s="67"/>
      <c r="AX21" s="68"/>
      <c r="AY21" s="66"/>
      <c r="AZ21" s="67"/>
      <c r="BA21" s="67"/>
      <c r="BB21" s="67"/>
      <c r="BC21" s="67"/>
      <c r="BD21" s="68"/>
      <c r="BE21" s="66"/>
      <c r="BF21" s="67"/>
      <c r="BG21" s="67"/>
      <c r="BH21" s="67"/>
      <c r="BI21" s="67"/>
      <c r="BJ21" s="68"/>
      <c r="BK21" s="66"/>
      <c r="BL21" s="67"/>
      <c r="BM21" s="67"/>
      <c r="BN21" s="67"/>
      <c r="BO21" s="67"/>
      <c r="BP21" s="68"/>
      <c r="BQ21" s="66"/>
      <c r="BR21" s="67"/>
      <c r="BS21" s="67"/>
      <c r="BT21" s="67"/>
      <c r="BU21" s="67"/>
      <c r="BV21" s="68"/>
      <c r="BW21" s="66"/>
      <c r="BX21" s="67"/>
      <c r="BY21" s="67"/>
      <c r="BZ21" s="67"/>
      <c r="CA21" s="67"/>
      <c r="CB21" s="68"/>
      <c r="CC21" s="66"/>
      <c r="CD21" s="67"/>
      <c r="CE21" s="67"/>
      <c r="CF21" s="67"/>
      <c r="CG21" s="67"/>
      <c r="CH21" s="68"/>
      <c r="CI21" s="66"/>
      <c r="CJ21" s="67"/>
      <c r="CK21" s="67"/>
      <c r="CL21" s="67"/>
      <c r="CM21" s="67"/>
      <c r="CN21" s="68"/>
      <c r="CO21" s="66"/>
      <c r="CP21" s="67"/>
      <c r="CQ21" s="67"/>
      <c r="CR21" s="67"/>
      <c r="CS21" s="67"/>
      <c r="CT21" s="68"/>
      <c r="CU21" s="66"/>
      <c r="CV21" s="67"/>
      <c r="CW21" s="67"/>
      <c r="CX21" s="67"/>
      <c r="CY21" s="67"/>
      <c r="CZ21" s="68"/>
      <c r="DA21" s="66"/>
      <c r="DB21" s="67"/>
      <c r="DC21" s="67"/>
      <c r="DD21" s="67"/>
      <c r="DE21" s="67"/>
      <c r="DF21" s="68"/>
      <c r="DG21" s="66"/>
      <c r="DH21" s="67"/>
      <c r="DI21" s="67"/>
      <c r="DJ21" s="67"/>
      <c r="DK21" s="67"/>
      <c r="DL21" s="68"/>
      <c r="DM21" s="66"/>
      <c r="DN21" s="67"/>
      <c r="DO21" s="67"/>
      <c r="DP21" s="67"/>
      <c r="DQ21" s="67"/>
      <c r="DR21" s="68"/>
      <c r="DS21" s="66"/>
      <c r="DT21" s="67"/>
      <c r="DU21" s="67"/>
      <c r="DV21" s="67"/>
      <c r="DW21" s="67"/>
      <c r="DX21" s="68"/>
      <c r="DY21" s="66"/>
      <c r="DZ21" s="67"/>
      <c r="EA21" s="67"/>
      <c r="EB21" s="67"/>
      <c r="EC21" s="67"/>
      <c r="ED21" s="68"/>
      <c r="EE21" s="66"/>
      <c r="EF21" s="67"/>
      <c r="EG21" s="67"/>
      <c r="EH21" s="67"/>
      <c r="EI21" s="67"/>
      <c r="EJ21" s="68"/>
      <c r="EK21" s="66"/>
      <c r="EL21" s="67"/>
      <c r="EM21" s="67"/>
      <c r="EN21" s="67"/>
      <c r="EO21" s="67"/>
      <c r="EP21" s="68"/>
      <c r="EQ21" s="66"/>
      <c r="ER21" s="67"/>
      <c r="ES21" s="67"/>
      <c r="ET21" s="67"/>
      <c r="EU21" s="67"/>
      <c r="EV21" s="68"/>
    </row>
    <row r="22" spans="2:152" hidden="1">
      <c r="B22" s="24" t="s">
        <v>262</v>
      </c>
      <c r="C22" s="81"/>
      <c r="D22" s="82"/>
      <c r="E22" s="82"/>
      <c r="F22" s="82"/>
      <c r="G22" s="82"/>
      <c r="H22" s="75">
        <v>66.27</v>
      </c>
      <c r="I22" s="81"/>
      <c r="J22" s="82"/>
      <c r="K22" s="82"/>
      <c r="L22" s="82"/>
      <c r="M22" s="82"/>
      <c r="N22" s="75">
        <v>69.61</v>
      </c>
      <c r="O22" s="81"/>
      <c r="P22" s="82"/>
      <c r="Q22" s="82"/>
      <c r="R22" s="82"/>
      <c r="S22" s="82"/>
      <c r="T22" s="75">
        <v>56.38</v>
      </c>
      <c r="U22" s="81"/>
      <c r="V22" s="82"/>
      <c r="W22" s="82"/>
      <c r="X22" s="82"/>
      <c r="Y22" s="82"/>
      <c r="Z22" s="75">
        <v>29.33</v>
      </c>
      <c r="AA22" s="81"/>
      <c r="AB22" s="82"/>
      <c r="AC22" s="82"/>
      <c r="AD22" s="82"/>
      <c r="AE22" s="82"/>
      <c r="AF22" s="75">
        <v>51.8</v>
      </c>
      <c r="AG22" s="81"/>
      <c r="AH22" s="82"/>
      <c r="AI22" s="82"/>
      <c r="AJ22" s="82"/>
      <c r="AK22" s="82"/>
      <c r="AL22" s="75">
        <v>60.64</v>
      </c>
      <c r="AM22" s="81"/>
      <c r="AN22" s="82"/>
      <c r="AO22" s="82"/>
      <c r="AP22" s="82"/>
      <c r="AQ22" s="82"/>
      <c r="AR22" s="75">
        <v>30.85</v>
      </c>
      <c r="AS22" s="81"/>
      <c r="AT22" s="82"/>
      <c r="AU22" s="82"/>
      <c r="AV22" s="82"/>
      <c r="AW22" s="82"/>
      <c r="AX22" s="75">
        <v>51.9</v>
      </c>
      <c r="AY22" s="81"/>
      <c r="AZ22" s="82"/>
      <c r="BA22" s="82"/>
      <c r="BB22" s="82"/>
      <c r="BC22" s="82"/>
      <c r="BD22" s="75">
        <v>26.65</v>
      </c>
      <c r="BE22" s="81"/>
      <c r="BF22" s="82"/>
      <c r="BG22" s="82"/>
      <c r="BH22" s="82"/>
      <c r="BI22" s="82"/>
      <c r="BJ22" s="75">
        <v>54.88</v>
      </c>
      <c r="BK22" s="81"/>
      <c r="BL22" s="82"/>
      <c r="BM22" s="82"/>
      <c r="BN22" s="82"/>
      <c r="BO22" s="82"/>
      <c r="BP22" s="75">
        <v>51.83</v>
      </c>
      <c r="BQ22" s="81"/>
      <c r="BR22" s="82"/>
      <c r="BS22" s="82"/>
      <c r="BT22" s="82"/>
      <c r="BU22" s="82"/>
      <c r="BV22" s="75">
        <v>46.65</v>
      </c>
      <c r="BW22" s="81"/>
      <c r="BX22" s="82"/>
      <c r="BY22" s="82"/>
      <c r="BZ22" s="82"/>
      <c r="CA22" s="82"/>
      <c r="CB22" s="75">
        <v>75</v>
      </c>
      <c r="CC22" s="81"/>
      <c r="CD22" s="82"/>
      <c r="CE22" s="82"/>
      <c r="CF22" s="82"/>
      <c r="CG22" s="82"/>
      <c r="CH22" s="75">
        <v>33.04</v>
      </c>
      <c r="CI22" s="81"/>
      <c r="CJ22" s="82"/>
      <c r="CK22" s="82"/>
      <c r="CL22" s="82"/>
      <c r="CM22" s="82"/>
      <c r="CN22" s="75">
        <v>38.86</v>
      </c>
      <c r="CO22" s="81"/>
      <c r="CP22" s="82"/>
      <c r="CQ22" s="82"/>
      <c r="CR22" s="82"/>
      <c r="CS22" s="82"/>
      <c r="CT22" s="75">
        <v>46.3</v>
      </c>
      <c r="CU22" s="81"/>
      <c r="CV22" s="82"/>
      <c r="CW22" s="82"/>
      <c r="CX22" s="82"/>
      <c r="CY22" s="82"/>
      <c r="CZ22" s="75">
        <v>27.18</v>
      </c>
      <c r="DA22" s="81"/>
      <c r="DB22" s="82"/>
      <c r="DC22" s="82"/>
      <c r="DD22" s="82"/>
      <c r="DE22" s="82"/>
      <c r="DF22" s="75">
        <v>46.98</v>
      </c>
      <c r="DG22" s="81"/>
      <c r="DH22" s="82"/>
      <c r="DI22" s="82"/>
      <c r="DJ22" s="82"/>
      <c r="DK22" s="82"/>
      <c r="DL22" s="75"/>
      <c r="DM22" s="81"/>
      <c r="DN22" s="82"/>
      <c r="DO22" s="82"/>
      <c r="DP22" s="82"/>
      <c r="DQ22" s="82"/>
      <c r="DR22" s="75"/>
      <c r="DS22" s="81"/>
      <c r="DT22" s="82"/>
      <c r="DU22" s="82"/>
      <c r="DV22" s="82"/>
      <c r="DW22" s="82"/>
      <c r="DX22" s="75"/>
      <c r="DY22" s="81"/>
      <c r="DZ22" s="82"/>
      <c r="EA22" s="82"/>
      <c r="EB22" s="82"/>
      <c r="EC22" s="82"/>
      <c r="ED22" s="75">
        <v>54.48</v>
      </c>
      <c r="EE22" s="81"/>
      <c r="EF22" s="82"/>
      <c r="EG22" s="82"/>
      <c r="EH22" s="82"/>
      <c r="EI22" s="82"/>
      <c r="EJ22" s="75">
        <v>71.25</v>
      </c>
      <c r="EK22" s="81"/>
      <c r="EL22" s="82"/>
      <c r="EM22" s="82"/>
      <c r="EN22" s="82"/>
      <c r="EO22" s="82"/>
      <c r="EP22" s="75">
        <v>74.98</v>
      </c>
      <c r="EQ22" s="81"/>
      <c r="ER22" s="82"/>
      <c r="ES22" s="82"/>
      <c r="ET22" s="82"/>
      <c r="EU22" s="82"/>
      <c r="EV22" s="75"/>
    </row>
    <row r="23" spans="2:152" hidden="1">
      <c r="B23" s="24" t="s">
        <v>14</v>
      </c>
      <c r="C23" s="81"/>
      <c r="D23" s="82"/>
      <c r="E23" s="82"/>
      <c r="F23" s="82"/>
      <c r="G23" s="82"/>
      <c r="H23" s="75">
        <v>8.36</v>
      </c>
      <c r="I23" s="81"/>
      <c r="J23" s="82"/>
      <c r="K23" s="82"/>
      <c r="L23" s="82"/>
      <c r="M23" s="82"/>
      <c r="N23" s="75">
        <v>4.32</v>
      </c>
      <c r="O23" s="81"/>
      <c r="P23" s="82"/>
      <c r="Q23" s="82"/>
      <c r="R23" s="82"/>
      <c r="S23" s="82"/>
      <c r="T23" s="75">
        <v>8.69</v>
      </c>
      <c r="U23" s="81"/>
      <c r="V23" s="82"/>
      <c r="W23" s="82"/>
      <c r="X23" s="82"/>
      <c r="Y23" s="82"/>
      <c r="Z23" s="75">
        <v>43.92</v>
      </c>
      <c r="AA23" s="81"/>
      <c r="AB23" s="82"/>
      <c r="AC23" s="82"/>
      <c r="AD23" s="82"/>
      <c r="AE23" s="82"/>
      <c r="AF23" s="75">
        <v>16.73</v>
      </c>
      <c r="AG23" s="81"/>
      <c r="AH23" s="82"/>
      <c r="AI23" s="82"/>
      <c r="AJ23" s="82"/>
      <c r="AK23" s="82"/>
      <c r="AL23" s="75">
        <v>6.1800000000000006</v>
      </c>
      <c r="AM23" s="81"/>
      <c r="AN23" s="82"/>
      <c r="AO23" s="82"/>
      <c r="AP23" s="82"/>
      <c r="AQ23" s="82"/>
      <c r="AR23" s="75">
        <v>27.93</v>
      </c>
      <c r="AS23" s="81"/>
      <c r="AT23" s="82"/>
      <c r="AU23" s="82"/>
      <c r="AV23" s="82"/>
      <c r="AW23" s="82"/>
      <c r="AX23" s="75">
        <v>16.16</v>
      </c>
      <c r="AY23" s="81"/>
      <c r="AZ23" s="82"/>
      <c r="BA23" s="82"/>
      <c r="BB23" s="82"/>
      <c r="BC23" s="82"/>
      <c r="BD23" s="75">
        <v>42.44</v>
      </c>
      <c r="BE23" s="81"/>
      <c r="BF23" s="82"/>
      <c r="BG23" s="82"/>
      <c r="BH23" s="82"/>
      <c r="BI23" s="82"/>
      <c r="BJ23" s="75">
        <v>14.59</v>
      </c>
      <c r="BK23" s="81"/>
      <c r="BL23" s="82"/>
      <c r="BM23" s="82"/>
      <c r="BN23" s="82"/>
      <c r="BO23" s="82"/>
      <c r="BP23" s="75">
        <v>6.88</v>
      </c>
      <c r="BQ23" s="81"/>
      <c r="BR23" s="82"/>
      <c r="BS23" s="82"/>
      <c r="BT23" s="82"/>
      <c r="BU23" s="82"/>
      <c r="BV23" s="75">
        <v>20.98</v>
      </c>
      <c r="BW23" s="81"/>
      <c r="BX23" s="82"/>
      <c r="BY23" s="82"/>
      <c r="BZ23" s="82"/>
      <c r="CA23" s="82"/>
      <c r="CB23" s="75">
        <v>4.0199999999999996</v>
      </c>
      <c r="CC23" s="81"/>
      <c r="CD23" s="82"/>
      <c r="CE23" s="82"/>
      <c r="CF23" s="82"/>
      <c r="CG23" s="82"/>
      <c r="CH23" s="75">
        <v>12.94</v>
      </c>
      <c r="CI23" s="81"/>
      <c r="CJ23" s="82"/>
      <c r="CK23" s="82"/>
      <c r="CL23" s="82"/>
      <c r="CM23" s="82"/>
      <c r="CN23" s="75">
        <v>20.39</v>
      </c>
      <c r="CO23" s="81"/>
      <c r="CP23" s="82"/>
      <c r="CQ23" s="82"/>
      <c r="CR23" s="82"/>
      <c r="CS23" s="82"/>
      <c r="CT23" s="75">
        <v>10.85</v>
      </c>
      <c r="CU23" s="81"/>
      <c r="CV23" s="82"/>
      <c r="CW23" s="82"/>
      <c r="CX23" s="82"/>
      <c r="CY23" s="82"/>
      <c r="CZ23" s="75">
        <v>25.67</v>
      </c>
      <c r="DA23" s="81"/>
      <c r="DB23" s="82"/>
      <c r="DC23" s="82"/>
      <c r="DD23" s="82"/>
      <c r="DE23" s="82"/>
      <c r="DF23" s="75">
        <v>19.32</v>
      </c>
      <c r="DG23" s="81"/>
      <c r="DH23" s="82"/>
      <c r="DI23" s="82"/>
      <c r="DJ23" s="82"/>
      <c r="DK23" s="82"/>
      <c r="DL23" s="75"/>
      <c r="DM23" s="81"/>
      <c r="DN23" s="82"/>
      <c r="DO23" s="82"/>
      <c r="DP23" s="82"/>
      <c r="DQ23" s="82"/>
      <c r="DR23" s="75"/>
      <c r="DS23" s="81"/>
      <c r="DT23" s="82"/>
      <c r="DU23" s="82"/>
      <c r="DV23" s="82"/>
      <c r="DW23" s="82"/>
      <c r="DX23" s="75"/>
      <c r="DY23" s="81"/>
      <c r="DZ23" s="82"/>
      <c r="EA23" s="82"/>
      <c r="EB23" s="82"/>
      <c r="EC23" s="82"/>
      <c r="ED23" s="75">
        <v>17.23</v>
      </c>
      <c r="EE23" s="81"/>
      <c r="EF23" s="82"/>
      <c r="EG23" s="82"/>
      <c r="EH23" s="82"/>
      <c r="EI23" s="82"/>
      <c r="EJ23" s="75">
        <v>14.22</v>
      </c>
      <c r="EK23" s="81"/>
      <c r="EL23" s="82"/>
      <c r="EM23" s="82"/>
      <c r="EN23" s="82"/>
      <c r="EO23" s="82"/>
      <c r="EP23" s="75">
        <v>5.59</v>
      </c>
      <c r="EQ23" s="81"/>
      <c r="ER23" s="82"/>
      <c r="ES23" s="82"/>
      <c r="ET23" s="82"/>
      <c r="EU23" s="82"/>
      <c r="EV23" s="75"/>
    </row>
    <row r="24" spans="2:152" hidden="1">
      <c r="B24" s="24" t="s">
        <v>42</v>
      </c>
      <c r="C24" s="81"/>
      <c r="D24" s="82"/>
      <c r="E24" s="82"/>
      <c r="F24" s="82"/>
      <c r="G24" s="82"/>
      <c r="H24" s="75">
        <v>17.43</v>
      </c>
      <c r="I24" s="81"/>
      <c r="J24" s="82"/>
      <c r="K24" s="82"/>
      <c r="L24" s="82"/>
      <c r="M24" s="82"/>
      <c r="N24" s="75">
        <v>15.469999999999999</v>
      </c>
      <c r="O24" s="81"/>
      <c r="P24" s="82"/>
      <c r="Q24" s="82"/>
      <c r="R24" s="82"/>
      <c r="S24" s="82"/>
      <c r="T24" s="75">
        <v>18.579999999999998</v>
      </c>
      <c r="U24" s="81"/>
      <c r="V24" s="82"/>
      <c r="W24" s="82"/>
      <c r="X24" s="82"/>
      <c r="Y24" s="82"/>
      <c r="Z24" s="75">
        <v>21.370000000000005</v>
      </c>
      <c r="AA24" s="81"/>
      <c r="AB24" s="82"/>
      <c r="AC24" s="82"/>
      <c r="AD24" s="82"/>
      <c r="AE24" s="82"/>
      <c r="AF24" s="75">
        <v>24.77</v>
      </c>
      <c r="AG24" s="81"/>
      <c r="AH24" s="82"/>
      <c r="AI24" s="82"/>
      <c r="AJ24" s="82"/>
      <c r="AK24" s="82"/>
      <c r="AL24" s="75">
        <v>14.290000000000001</v>
      </c>
      <c r="AM24" s="81"/>
      <c r="AN24" s="82"/>
      <c r="AO24" s="82"/>
      <c r="AP24" s="82"/>
      <c r="AQ24" s="82"/>
      <c r="AR24" s="75">
        <v>24.91</v>
      </c>
      <c r="AS24" s="81"/>
      <c r="AT24" s="82"/>
      <c r="AU24" s="82"/>
      <c r="AV24" s="82"/>
      <c r="AW24" s="82"/>
      <c r="AX24" s="75">
        <v>21.77</v>
      </c>
      <c r="AY24" s="81"/>
      <c r="AZ24" s="82"/>
      <c r="BA24" s="82"/>
      <c r="BB24" s="82"/>
      <c r="BC24" s="82"/>
      <c r="BD24" s="75">
        <v>20.720000000000002</v>
      </c>
      <c r="BE24" s="81"/>
      <c r="BF24" s="82"/>
      <c r="BG24" s="82"/>
      <c r="BH24" s="82"/>
      <c r="BI24" s="82"/>
      <c r="BJ24" s="75">
        <v>16.23</v>
      </c>
      <c r="BK24" s="81"/>
      <c r="BL24" s="82"/>
      <c r="BM24" s="82"/>
      <c r="BN24" s="82"/>
      <c r="BO24" s="82"/>
      <c r="BP24" s="75">
        <v>32.83</v>
      </c>
      <c r="BQ24" s="81"/>
      <c r="BR24" s="82"/>
      <c r="BS24" s="82"/>
      <c r="BT24" s="82"/>
      <c r="BU24" s="82"/>
      <c r="BV24" s="75">
        <v>13.970000000000002</v>
      </c>
      <c r="BW24" s="81"/>
      <c r="BX24" s="82"/>
      <c r="BY24" s="82"/>
      <c r="BZ24" s="82"/>
      <c r="CA24" s="82"/>
      <c r="CB24" s="75">
        <v>7.5</v>
      </c>
      <c r="CC24" s="81"/>
      <c r="CD24" s="82"/>
      <c r="CE24" s="82"/>
      <c r="CF24" s="82"/>
      <c r="CG24" s="82"/>
      <c r="CH24" s="75">
        <v>10.570000000000002</v>
      </c>
      <c r="CI24" s="81"/>
      <c r="CJ24" s="82"/>
      <c r="CK24" s="82"/>
      <c r="CL24" s="82"/>
      <c r="CM24" s="82"/>
      <c r="CN24" s="75">
        <v>14.119999999999997</v>
      </c>
      <c r="CO24" s="81"/>
      <c r="CP24" s="82"/>
      <c r="CQ24" s="82"/>
      <c r="CR24" s="82"/>
      <c r="CS24" s="82"/>
      <c r="CT24" s="75">
        <v>33.79</v>
      </c>
      <c r="CU24" s="81"/>
      <c r="CV24" s="82"/>
      <c r="CW24" s="82"/>
      <c r="CX24" s="82"/>
      <c r="CY24" s="82"/>
      <c r="CZ24" s="75">
        <v>13.559999999999995</v>
      </c>
      <c r="DA24" s="81"/>
      <c r="DB24" s="82"/>
      <c r="DC24" s="82"/>
      <c r="DD24" s="82"/>
      <c r="DE24" s="82"/>
      <c r="DF24" s="75">
        <v>26.78</v>
      </c>
      <c r="DG24" s="81"/>
      <c r="DH24" s="82"/>
      <c r="DI24" s="82"/>
      <c r="DJ24" s="82"/>
      <c r="DK24" s="82"/>
      <c r="DL24" s="75"/>
      <c r="DM24" s="81"/>
      <c r="DN24" s="82"/>
      <c r="DO24" s="82"/>
      <c r="DP24" s="82"/>
      <c r="DQ24" s="82"/>
      <c r="DR24" s="75"/>
      <c r="DS24" s="81"/>
      <c r="DT24" s="82"/>
      <c r="DU24" s="82"/>
      <c r="DV24" s="82"/>
      <c r="DW24" s="82"/>
      <c r="DX24" s="75"/>
      <c r="DY24" s="81"/>
      <c r="DZ24" s="82"/>
      <c r="EA24" s="82"/>
      <c r="EB24" s="82"/>
      <c r="EC24" s="82"/>
      <c r="ED24" s="75">
        <v>19.279999999999998</v>
      </c>
      <c r="EE24" s="81"/>
      <c r="EF24" s="82"/>
      <c r="EG24" s="82"/>
      <c r="EH24" s="82"/>
      <c r="EI24" s="82"/>
      <c r="EJ24" s="75">
        <v>7.2799999999999994</v>
      </c>
      <c r="EK24" s="81"/>
      <c r="EL24" s="82"/>
      <c r="EM24" s="82"/>
      <c r="EN24" s="82"/>
      <c r="EO24" s="82"/>
      <c r="EP24" s="75">
        <v>12.629999999999999</v>
      </c>
      <c r="EQ24" s="81"/>
      <c r="ER24" s="82"/>
      <c r="ES24" s="82"/>
      <c r="ET24" s="82"/>
      <c r="EU24" s="82"/>
      <c r="EV24" s="75"/>
    </row>
    <row r="25" spans="2:152" s="5" customFormat="1" ht="12.75">
      <c r="B25" s="30" t="s">
        <v>43</v>
      </c>
      <c r="C25" s="66"/>
      <c r="D25" s="67"/>
      <c r="E25" s="67"/>
      <c r="F25" s="67"/>
      <c r="G25" s="67"/>
      <c r="H25" s="68"/>
      <c r="I25" s="66"/>
      <c r="J25" s="67"/>
      <c r="K25" s="67"/>
      <c r="L25" s="67"/>
      <c r="M25" s="67"/>
      <c r="N25" s="68"/>
      <c r="O25" s="66"/>
      <c r="P25" s="67"/>
      <c r="Q25" s="67"/>
      <c r="R25" s="67"/>
      <c r="S25" s="67"/>
      <c r="T25" s="68"/>
      <c r="U25" s="66"/>
      <c r="V25" s="67"/>
      <c r="W25" s="67"/>
      <c r="X25" s="67"/>
      <c r="Y25" s="67"/>
      <c r="Z25" s="68"/>
      <c r="AA25" s="66"/>
      <c r="AB25" s="67"/>
      <c r="AC25" s="67"/>
      <c r="AD25" s="67"/>
      <c r="AE25" s="67"/>
      <c r="AF25" s="68"/>
      <c r="AG25" s="66"/>
      <c r="AH25" s="67"/>
      <c r="AI25" s="67"/>
      <c r="AJ25" s="67"/>
      <c r="AK25" s="67"/>
      <c r="AL25" s="68"/>
      <c r="AM25" s="66"/>
      <c r="AN25" s="67"/>
      <c r="AO25" s="67"/>
      <c r="AP25" s="67"/>
      <c r="AQ25" s="67"/>
      <c r="AR25" s="68"/>
      <c r="AS25" s="66"/>
      <c r="AT25" s="67"/>
      <c r="AU25" s="67"/>
      <c r="AV25" s="67"/>
      <c r="AW25" s="67"/>
      <c r="AX25" s="68"/>
      <c r="AY25" s="66"/>
      <c r="AZ25" s="67"/>
      <c r="BA25" s="67"/>
      <c r="BB25" s="67"/>
      <c r="BC25" s="67"/>
      <c r="BD25" s="68"/>
      <c r="BE25" s="66"/>
      <c r="BF25" s="67"/>
      <c r="BG25" s="67"/>
      <c r="BH25" s="67"/>
      <c r="BI25" s="67"/>
      <c r="BJ25" s="68"/>
      <c r="BK25" s="66"/>
      <c r="BL25" s="67"/>
      <c r="BM25" s="67"/>
      <c r="BN25" s="67"/>
      <c r="BO25" s="67"/>
      <c r="BP25" s="68"/>
      <c r="BQ25" s="66"/>
      <c r="BR25" s="67"/>
      <c r="BS25" s="67"/>
      <c r="BT25" s="67"/>
      <c r="BU25" s="67"/>
      <c r="BV25" s="68"/>
      <c r="BW25" s="66"/>
      <c r="BX25" s="67"/>
      <c r="BY25" s="67"/>
      <c r="BZ25" s="67"/>
      <c r="CA25" s="67"/>
      <c r="CB25" s="68"/>
      <c r="CC25" s="66"/>
      <c r="CD25" s="67"/>
      <c r="CE25" s="67"/>
      <c r="CF25" s="67"/>
      <c r="CG25" s="67"/>
      <c r="CH25" s="68"/>
      <c r="CI25" s="66"/>
      <c r="CJ25" s="67"/>
      <c r="CK25" s="67"/>
      <c r="CL25" s="67"/>
      <c r="CM25" s="67"/>
      <c r="CN25" s="68"/>
      <c r="CO25" s="66"/>
      <c r="CP25" s="67"/>
      <c r="CQ25" s="67"/>
      <c r="CR25" s="67"/>
      <c r="CS25" s="67"/>
      <c r="CT25" s="68"/>
      <c r="CU25" s="66"/>
      <c r="CV25" s="67"/>
      <c r="CW25" s="67"/>
      <c r="CX25" s="67"/>
      <c r="CY25" s="67"/>
      <c r="CZ25" s="68"/>
      <c r="DA25" s="66"/>
      <c r="DB25" s="67"/>
      <c r="DC25" s="67"/>
      <c r="DD25" s="67"/>
      <c r="DE25" s="67"/>
      <c r="DF25" s="68"/>
      <c r="DG25" s="66"/>
      <c r="DH25" s="67"/>
      <c r="DI25" s="67"/>
      <c r="DJ25" s="67"/>
      <c r="DK25" s="67"/>
      <c r="DL25" s="68"/>
      <c r="DM25" s="66"/>
      <c r="DN25" s="67"/>
      <c r="DO25" s="67"/>
      <c r="DP25" s="67"/>
      <c r="DQ25" s="67"/>
      <c r="DR25" s="68"/>
      <c r="DS25" s="66"/>
      <c r="DT25" s="67"/>
      <c r="DU25" s="67"/>
      <c r="DV25" s="67"/>
      <c r="DW25" s="67"/>
      <c r="DX25" s="68"/>
      <c r="DY25" s="66"/>
      <c r="DZ25" s="67"/>
      <c r="EA25" s="67"/>
      <c r="EB25" s="67"/>
      <c r="EC25" s="67"/>
      <c r="ED25" s="68"/>
      <c r="EE25" s="66"/>
      <c r="EF25" s="67"/>
      <c r="EG25" s="67"/>
      <c r="EH25" s="67"/>
      <c r="EI25" s="67"/>
      <c r="EJ25" s="68"/>
      <c r="EK25" s="66"/>
      <c r="EL25" s="67"/>
      <c r="EM25" s="67"/>
      <c r="EN25" s="67"/>
      <c r="EO25" s="67"/>
      <c r="EP25" s="68"/>
      <c r="EQ25" s="66"/>
      <c r="ER25" s="67"/>
      <c r="ES25" s="67"/>
      <c r="ET25" s="67"/>
      <c r="EU25" s="67"/>
      <c r="EV25" s="68"/>
    </row>
    <row r="26" spans="2:152" s="15" customFormat="1">
      <c r="B26" s="28" t="s">
        <v>2</v>
      </c>
      <c r="C26" s="83">
        <v>28896.9</v>
      </c>
      <c r="D26" s="84">
        <v>33409.9</v>
      </c>
      <c r="E26" s="84">
        <v>37426</v>
      </c>
      <c r="F26" s="84">
        <v>42087.1</v>
      </c>
      <c r="G26" s="84">
        <v>46067.415126225002</v>
      </c>
      <c r="H26" s="72">
        <v>52276.041458025749</v>
      </c>
      <c r="I26" s="83">
        <v>53931</v>
      </c>
      <c r="J26" s="84">
        <v>53058</v>
      </c>
      <c r="K26" s="84">
        <v>56526</v>
      </c>
      <c r="L26" s="84">
        <v>62290</v>
      </c>
      <c r="M26" s="84">
        <v>66270.265319955841</v>
      </c>
      <c r="N26" s="72">
        <v>72813.735051967364</v>
      </c>
      <c r="O26" s="83">
        <v>88505</v>
      </c>
      <c r="P26" s="84">
        <v>106341.9</v>
      </c>
      <c r="Q26" s="84">
        <v>115992.6</v>
      </c>
      <c r="R26" s="84">
        <v>126675.8</v>
      </c>
      <c r="S26" s="84">
        <v>133585.23000000001</v>
      </c>
      <c r="T26" s="72">
        <v>147776.08920000002</v>
      </c>
      <c r="U26" s="83">
        <v>105600</v>
      </c>
      <c r="V26" s="84">
        <v>146626.4</v>
      </c>
      <c r="W26" s="84">
        <v>166124.09999999998</v>
      </c>
      <c r="X26" s="84">
        <v>190592</v>
      </c>
      <c r="Y26" s="84">
        <v>212868.24800473836</v>
      </c>
      <c r="Z26" s="72">
        <v>247987.04974421114</v>
      </c>
      <c r="AA26" s="83">
        <v>247746</v>
      </c>
      <c r="AB26" s="84">
        <v>234554.9</v>
      </c>
      <c r="AC26" s="84">
        <v>248554</v>
      </c>
      <c r="AD26" s="84">
        <v>290018.7</v>
      </c>
      <c r="AE26" s="84">
        <v>309351.46019154059</v>
      </c>
      <c r="AF26" s="72">
        <v>339795.13678158302</v>
      </c>
      <c r="AG26" s="83">
        <v>71058</v>
      </c>
      <c r="AH26" s="84">
        <v>81845</v>
      </c>
      <c r="AI26" s="84">
        <v>110774</v>
      </c>
      <c r="AJ26" s="84">
        <v>144051</v>
      </c>
      <c r="AK26" s="84">
        <v>153616.07914036798</v>
      </c>
      <c r="AL26" s="72">
        <v>178233.76218563423</v>
      </c>
      <c r="AM26" s="83">
        <v>191596</v>
      </c>
      <c r="AN26" s="84">
        <v>217121.4</v>
      </c>
      <c r="AO26" s="84">
        <v>227531</v>
      </c>
      <c r="AP26" s="84">
        <v>257740.6</v>
      </c>
      <c r="AQ26" s="84">
        <v>277088.63490599999</v>
      </c>
      <c r="AR26" s="72">
        <v>303824.95714202005</v>
      </c>
      <c r="AS26" s="83">
        <v>69694</v>
      </c>
      <c r="AT26" s="84">
        <v>89598.3</v>
      </c>
      <c r="AU26" s="84">
        <v>77675.100000000006</v>
      </c>
      <c r="AV26" s="84">
        <v>78450</v>
      </c>
      <c r="AW26" s="84">
        <v>91355.055999999997</v>
      </c>
      <c r="AX26" s="72">
        <v>106195.07412999999</v>
      </c>
      <c r="AY26" s="83">
        <v>189722</v>
      </c>
      <c r="AZ26" s="84">
        <v>212227</v>
      </c>
      <c r="BA26" s="84">
        <v>240936</v>
      </c>
      <c r="BB26" s="84">
        <v>279164</v>
      </c>
      <c r="BC26" s="84">
        <v>324440.24375269987</v>
      </c>
      <c r="BD26" s="72">
        <v>377366.89210229495</v>
      </c>
      <c r="BE26" s="83">
        <v>12118.63</v>
      </c>
      <c r="BF26" s="84">
        <v>13470.43</v>
      </c>
      <c r="BG26" s="84">
        <v>16851.490000000002</v>
      </c>
      <c r="BH26" s="84">
        <v>20091.43</v>
      </c>
      <c r="BI26" s="84">
        <v>31046.733383950785</v>
      </c>
      <c r="BJ26" s="72">
        <v>35513.797301615246</v>
      </c>
      <c r="BK26" s="83">
        <v>34628.76</v>
      </c>
      <c r="BL26" s="84">
        <v>44007.08</v>
      </c>
      <c r="BM26" s="84">
        <v>36246.01</v>
      </c>
      <c r="BN26" s="84">
        <v>56647.22</v>
      </c>
      <c r="BO26" s="84">
        <v>63664.733856597151</v>
      </c>
      <c r="BP26" s="72">
        <v>69647.811976821467</v>
      </c>
      <c r="BQ26" s="83">
        <v>109439</v>
      </c>
      <c r="BR26" s="84">
        <v>121339.03</v>
      </c>
      <c r="BS26" s="84">
        <v>115832.35</v>
      </c>
      <c r="BT26" s="84">
        <v>118130.97</v>
      </c>
      <c r="BU26" s="84">
        <v>135409.10929408</v>
      </c>
      <c r="BV26" s="72">
        <v>149428.63377877438</v>
      </c>
      <c r="BW26" s="83">
        <v>29256</v>
      </c>
      <c r="BX26" s="84">
        <v>32780.300000000003</v>
      </c>
      <c r="BY26" s="84">
        <v>32517.200000000001</v>
      </c>
      <c r="BZ26" s="84">
        <v>34537.1</v>
      </c>
      <c r="CA26" s="84">
        <v>36313.065711299998</v>
      </c>
      <c r="CB26" s="72">
        <v>39944.372282429998</v>
      </c>
      <c r="CC26" s="83">
        <v>14467.43</v>
      </c>
      <c r="CD26" s="84">
        <v>21665.89</v>
      </c>
      <c r="CE26" s="84">
        <v>27098.75</v>
      </c>
      <c r="CF26" s="84">
        <v>32751.11</v>
      </c>
      <c r="CG26" s="84">
        <v>35269.373899566788</v>
      </c>
      <c r="CH26" s="72">
        <v>40316.702648970102</v>
      </c>
      <c r="CI26" s="83">
        <v>32375.4</v>
      </c>
      <c r="CJ26" s="84">
        <v>37476.71</v>
      </c>
      <c r="CK26" s="84">
        <v>45119</v>
      </c>
      <c r="CL26" s="84">
        <v>45063</v>
      </c>
      <c r="CM26" s="84">
        <v>49553.97</v>
      </c>
      <c r="CN26" s="72">
        <v>56878.291900000004</v>
      </c>
      <c r="CO26" s="83">
        <v>54199.899999999994</v>
      </c>
      <c r="CP26" s="84">
        <v>58297.9</v>
      </c>
      <c r="CQ26" s="84">
        <v>62568.800000000003</v>
      </c>
      <c r="CR26" s="84">
        <v>77074.000000000015</v>
      </c>
      <c r="CS26" s="84">
        <v>89081.549460611408</v>
      </c>
      <c r="CT26" s="72">
        <v>101013.16184837726</v>
      </c>
      <c r="CU26" s="83">
        <v>48135.1</v>
      </c>
      <c r="CV26" s="84">
        <v>49355.7</v>
      </c>
      <c r="CW26" s="84">
        <v>60406</v>
      </c>
      <c r="CX26" s="84">
        <v>50408.3</v>
      </c>
      <c r="CY26" s="84">
        <v>58119.654259360002</v>
      </c>
      <c r="CZ26" s="72">
        <v>68270.127648156005</v>
      </c>
      <c r="DA26" s="83">
        <v>150930.20000000001</v>
      </c>
      <c r="DB26" s="84">
        <v>160321</v>
      </c>
      <c r="DC26" s="84">
        <v>166417</v>
      </c>
      <c r="DD26" s="84">
        <v>198053.8</v>
      </c>
      <c r="DE26" s="84">
        <v>218264.7672000989</v>
      </c>
      <c r="DF26" s="72">
        <v>244226.74415309905</v>
      </c>
      <c r="DG26" s="83">
        <v>62144.31</v>
      </c>
      <c r="DH26" s="84">
        <v>77815.55</v>
      </c>
      <c r="DI26" s="84">
        <v>87490</v>
      </c>
      <c r="DJ26" s="84">
        <v>103347.7</v>
      </c>
      <c r="DK26" s="84">
        <v>114303.42045184401</v>
      </c>
      <c r="DL26" s="72">
        <v>127807.53886552216</v>
      </c>
      <c r="DM26" s="83">
        <v>36010</v>
      </c>
      <c r="DN26" s="84">
        <v>51710</v>
      </c>
      <c r="DO26" s="84">
        <v>58750</v>
      </c>
      <c r="DP26" s="84">
        <v>68150</v>
      </c>
      <c r="DQ26" s="84">
        <v>83587.746794141538</v>
      </c>
      <c r="DR26" s="72">
        <v>100595.15362957164</v>
      </c>
      <c r="DS26" s="83">
        <v>0</v>
      </c>
      <c r="DT26" s="84">
        <v>65591</v>
      </c>
      <c r="DU26" s="84">
        <v>70815.5</v>
      </c>
      <c r="DV26" s="84">
        <v>81711.600000000006</v>
      </c>
      <c r="DW26" s="84">
        <v>93307.799999999988</v>
      </c>
      <c r="DX26" s="72">
        <v>107376.07799999999</v>
      </c>
      <c r="DY26" s="83">
        <v>331582</v>
      </c>
      <c r="DZ26" s="84">
        <v>383094.9</v>
      </c>
      <c r="EA26" s="84">
        <v>432269.614</v>
      </c>
      <c r="EB26" s="84">
        <v>477584.5</v>
      </c>
      <c r="EC26" s="84">
        <v>530592.05722514354</v>
      </c>
      <c r="ED26" s="72">
        <v>592376.62177659199</v>
      </c>
      <c r="EE26" s="83">
        <v>80050</v>
      </c>
      <c r="EF26" s="84">
        <v>85080</v>
      </c>
      <c r="EG26" s="84">
        <v>95820</v>
      </c>
      <c r="EH26" s="84">
        <v>107280</v>
      </c>
      <c r="EI26" s="84">
        <v>122978.71555594935</v>
      </c>
      <c r="EJ26" s="72">
        <v>141240.88620340254</v>
      </c>
      <c r="EK26" s="83">
        <v>144988</v>
      </c>
      <c r="EL26" s="84">
        <v>152652</v>
      </c>
      <c r="EM26" s="84">
        <v>172374</v>
      </c>
      <c r="EN26" s="84">
        <v>195474</v>
      </c>
      <c r="EO26" s="84">
        <v>226291.00204837997</v>
      </c>
      <c r="EP26" s="72">
        <v>245240.73488968366</v>
      </c>
      <c r="EQ26" s="83">
        <f t="shared" ref="EQ26:EV26" ca="1" si="83">SUMIF($B$8:$EP$59,EQ$8,$B26:$EP26)</f>
        <v>2187073.63</v>
      </c>
      <c r="ER26" s="84">
        <f t="shared" ca="1" si="83"/>
        <v>2529440.29</v>
      </c>
      <c r="ES26" s="84">
        <f t="shared" ca="1" si="83"/>
        <v>2762114.514</v>
      </c>
      <c r="ET26" s="84">
        <f t="shared" ca="1" si="83"/>
        <v>3137373.9300000006</v>
      </c>
      <c r="EU26" s="84">
        <f t="shared" ca="1" si="83"/>
        <v>3502426.33158255</v>
      </c>
      <c r="EV26" s="72">
        <f t="shared" ca="1" si="83"/>
        <v>3946145.394698753</v>
      </c>
    </row>
    <row r="27" spans="2:152" s="17" customFormat="1">
      <c r="B27" s="89" t="s">
        <v>35</v>
      </c>
      <c r="C27" s="85"/>
      <c r="D27" s="86">
        <f t="shared" ref="D27:H27" si="84">IF(AND(C26&lt;0,D26&gt;0),"LP",IF(AND(C26&gt;0,D26&lt;0),"PL",IF(OR(C26&lt;0,D26&lt;0),"Loss",IF(ISERROR((+D26/C26-1)*100),"NA",(+D26/C26-1)*100))))</f>
        <v>15.617592198471119</v>
      </c>
      <c r="E27" s="86">
        <f t="shared" si="84"/>
        <v>12.020688478564722</v>
      </c>
      <c r="F27" s="86">
        <f t="shared" si="84"/>
        <v>12.4541762411158</v>
      </c>
      <c r="G27" s="86">
        <f t="shared" si="84"/>
        <v>9.457328079684757</v>
      </c>
      <c r="H27" s="87">
        <f t="shared" si="84"/>
        <v>13.477262214059715</v>
      </c>
      <c r="I27" s="85"/>
      <c r="J27" s="86">
        <f t="shared" ref="J27:N27" si="85">IF(AND(I26&lt;0,J26&gt;0),"LP",IF(AND(I26&gt;0,J26&lt;0),"PL",IF(OR(I26&lt;0,J26&lt;0),"Loss",IF(ISERROR((+J26/I26-1)*100),"NA",(+J26/I26-1)*100))))</f>
        <v>-1.6187350503421016</v>
      </c>
      <c r="K27" s="86">
        <f t="shared" si="85"/>
        <v>6.5362433563270317</v>
      </c>
      <c r="L27" s="86">
        <f t="shared" si="85"/>
        <v>10.197077451084446</v>
      </c>
      <c r="M27" s="86">
        <f t="shared" si="85"/>
        <v>6.3898945576430277</v>
      </c>
      <c r="N27" s="87">
        <f t="shared" si="85"/>
        <v>9.8739150966415501</v>
      </c>
      <c r="O27" s="85"/>
      <c r="P27" s="86">
        <f t="shared" ref="P27" si="86">IF(AND(O26&lt;0,P26&gt;0),"LP",IF(AND(O26&gt;0,P26&lt;0),"PL",IF(OR(O26&lt;0,P26&lt;0),"Loss",IF(ISERROR((+P26/O26-1)*100),"NA",(+P26/O26-1)*100))))</f>
        <v>20.153550646856111</v>
      </c>
      <c r="Q27" s="86">
        <f t="shared" ref="Q27" si="87">IF(AND(P26&lt;0,Q26&gt;0),"LP",IF(AND(P26&gt;0,Q26&lt;0),"PL",IF(OR(P26&lt;0,Q26&lt;0),"Loss",IF(ISERROR((+Q26/P26-1)*100),"NA",(+Q26/P26-1)*100))))</f>
        <v>9.0751622831640297</v>
      </c>
      <c r="R27" s="86">
        <f t="shared" ref="R27" si="88">IF(AND(Q26&lt;0,R26&gt;0),"LP",IF(AND(Q26&gt;0,R26&lt;0),"PL",IF(OR(Q26&lt;0,R26&lt;0),"Loss",IF(ISERROR((+R26/Q26-1)*100),"NA",(+R26/Q26-1)*100))))</f>
        <v>9.2102427223805563</v>
      </c>
      <c r="S27" s="86">
        <f t="shared" ref="S27" si="89">IF(AND(R26&lt;0,S26&gt;0),"LP",IF(AND(R26&gt;0,S26&lt;0),"PL",IF(OR(R26&lt;0,S26&lt;0),"Loss",IF(ISERROR((+S26/R26-1)*100),"NA",(+S26/R26-1)*100))))</f>
        <v>5.4544198655149589</v>
      </c>
      <c r="T27" s="87">
        <f t="shared" ref="T27" si="90">IF(AND(S26&lt;0,T26&gt;0),"LP",IF(AND(S26&gt;0,T26&lt;0),"PL",IF(OR(S26&lt;0,T26&lt;0),"Loss",IF(ISERROR((+T26/S26-1)*100),"NA",(+T26/S26-1)*100))))</f>
        <v>10.623075021093275</v>
      </c>
      <c r="U27" s="85"/>
      <c r="V27" s="86">
        <f t="shared" ref="V27:Z27" si="91">IF(AND(U26&lt;0,V26&gt;0),"LP",IF(AND(U26&gt;0,V26&lt;0),"PL",IF(OR(U26&lt;0,V26&lt;0),"Loss",IF(ISERROR((+V26/U26-1)*100),"NA",(+V26/U26-1)*100))))</f>
        <v>38.850757575757576</v>
      </c>
      <c r="W27" s="86">
        <f t="shared" si="91"/>
        <v>13.297537142015337</v>
      </c>
      <c r="X27" s="86">
        <f t="shared" si="91"/>
        <v>14.728687770167026</v>
      </c>
      <c r="Y27" s="86">
        <f t="shared" si="91"/>
        <v>11.687923944729238</v>
      </c>
      <c r="Z27" s="87">
        <f t="shared" si="91"/>
        <v>16.497905191896468</v>
      </c>
      <c r="AA27" s="85"/>
      <c r="AB27" s="86">
        <f t="shared" ref="AB27:AF27" si="92">IF(AND(AA26&lt;0,AB26&gt;0),"LP",IF(AND(AA26&gt;0,AB26&lt;0),"PL",IF(OR(AA26&lt;0,AB26&lt;0),"Loss",IF(ISERROR((+AB26/AA26-1)*100),"NA",(+AB26/AA26-1)*100))))</f>
        <v>-5.3244451979043035</v>
      </c>
      <c r="AC27" s="86">
        <f t="shared" si="92"/>
        <v>5.9683681730801741</v>
      </c>
      <c r="AD27" s="86">
        <f t="shared" si="92"/>
        <v>16.682370832897476</v>
      </c>
      <c r="AE27" s="86">
        <f t="shared" si="92"/>
        <v>6.6660391869698632</v>
      </c>
      <c r="AF27" s="87">
        <f t="shared" si="92"/>
        <v>9.8411291064191673</v>
      </c>
      <c r="AG27" s="85"/>
      <c r="AH27" s="86">
        <f t="shared" ref="AH27:AL27" si="93">IF(AND(AG26&lt;0,AH26&gt;0),"LP",IF(AND(AG26&gt;0,AH26&lt;0),"PL",IF(OR(AG26&lt;0,AH26&lt;0),"Loss",IF(ISERROR((+AH26/AG26-1)*100),"NA",(+AH26/AG26-1)*100))))</f>
        <v>15.180556728306449</v>
      </c>
      <c r="AI27" s="86">
        <f t="shared" si="93"/>
        <v>35.34608100678112</v>
      </c>
      <c r="AJ27" s="86">
        <f t="shared" si="93"/>
        <v>30.040442703161396</v>
      </c>
      <c r="AK27" s="86">
        <f t="shared" si="93"/>
        <v>6.6400643802319914</v>
      </c>
      <c r="AL27" s="87">
        <f t="shared" si="93"/>
        <v>16.025459823624089</v>
      </c>
      <c r="AM27" s="85"/>
      <c r="AN27" s="86">
        <f t="shared" ref="AN27:AR27" si="94">IF(AND(AM26&lt;0,AN26&gt;0),"LP",IF(AND(AM26&gt;0,AN26&lt;0),"PL",IF(OR(AM26&lt;0,AN26&lt;0),"Loss",IF(ISERROR((+AN26/AM26-1)*100),"NA",(+AN26/AM26-1)*100))))</f>
        <v>13.322511952232819</v>
      </c>
      <c r="AO27" s="86">
        <f t="shared" si="94"/>
        <v>4.7943684961500921</v>
      </c>
      <c r="AP27" s="86">
        <f t="shared" si="94"/>
        <v>13.277135862805501</v>
      </c>
      <c r="AQ27" s="86">
        <f t="shared" si="94"/>
        <v>7.5067858560118106</v>
      </c>
      <c r="AR27" s="87">
        <f t="shared" si="94"/>
        <v>9.649014383101683</v>
      </c>
      <c r="AS27" s="85"/>
      <c r="AT27" s="86">
        <f t="shared" ref="AT27:AX27" si="95">IF(AND(AS26&lt;0,AT26&gt;0),"LP",IF(AND(AS26&gt;0,AT26&lt;0),"PL",IF(OR(AS26&lt;0,AT26&lt;0),"Loss",IF(ISERROR((+AT26/AS26-1)*100),"NA",(+AT26/AS26-1)*100))))</f>
        <v>28.559560363876368</v>
      </c>
      <c r="AU27" s="86">
        <f t="shared" si="95"/>
        <v>-13.307395341206252</v>
      </c>
      <c r="AV27" s="86">
        <f t="shared" si="95"/>
        <v>0.99761699695268824</v>
      </c>
      <c r="AW27" s="86">
        <f t="shared" si="95"/>
        <v>16.450039515615032</v>
      </c>
      <c r="AX27" s="87">
        <f t="shared" si="95"/>
        <v>16.244331490530751</v>
      </c>
      <c r="AY27" s="85"/>
      <c r="AZ27" s="86">
        <f t="shared" ref="AZ27:BD27" si="96">IF(AND(AY26&lt;0,AZ26&gt;0),"LP",IF(AND(AY26&gt;0,AZ26&lt;0),"PL",IF(OR(AY26&lt;0,AZ26&lt;0),"Loss",IF(ISERROR((+AZ26/AY26-1)*100),"NA",(+AZ26/AY26-1)*100))))</f>
        <v>11.862092957063485</v>
      </c>
      <c r="BA27" s="86">
        <f t="shared" si="96"/>
        <v>13.52749650138767</v>
      </c>
      <c r="BB27" s="86">
        <f t="shared" si="96"/>
        <v>15.866454162101128</v>
      </c>
      <c r="BC27" s="86">
        <f t="shared" si="96"/>
        <v>16.218510894205519</v>
      </c>
      <c r="BD27" s="87">
        <f t="shared" si="96"/>
        <v>16.313219265714054</v>
      </c>
      <c r="BE27" s="85"/>
      <c r="BF27" s="86">
        <f t="shared" ref="BF27" si="97">IF(AND(BE26&lt;0,BF26&gt;0),"LP",IF(AND(BE26&gt;0,BF26&lt;0),"PL",IF(OR(BE26&lt;0,BF26&lt;0),"Loss",IF(ISERROR((+BF26/BE26-1)*100),"NA",(+BF26/BE26-1)*100))))</f>
        <v>11.154726235556334</v>
      </c>
      <c r="BG27" s="86">
        <f t="shared" ref="BG27" si="98">IF(AND(BF26&lt;0,BG26&gt;0),"LP",IF(AND(BF26&gt;0,BG26&lt;0),"PL",IF(OR(BF26&lt;0,BG26&lt;0),"Loss",IF(ISERROR((+BG26/BF26-1)*100),"NA",(+BG26/BF26-1)*100))))</f>
        <v>25.099866893632949</v>
      </c>
      <c r="BH27" s="86">
        <f t="shared" ref="BH27" si="99">IF(AND(BG26&lt;0,BH26&gt;0),"LP",IF(AND(BG26&gt;0,BH26&lt;0),"PL",IF(OR(BG26&lt;0,BH26&lt;0),"Loss",IF(ISERROR((+BH26/BG26-1)*100),"NA",(+BH26/BG26-1)*100))))</f>
        <v>19.22643042247303</v>
      </c>
      <c r="BI27" s="86">
        <f t="shared" ref="BI27" si="100">IF(AND(BH26&lt;0,BI26&gt;0),"LP",IF(AND(BH26&gt;0,BI26&lt;0),"PL",IF(OR(BH26&lt;0,BI26&lt;0),"Loss",IF(ISERROR((+BI26/BH26-1)*100),"NA",(+BI26/BH26-1)*100))))</f>
        <v>54.527245616418462</v>
      </c>
      <c r="BJ27" s="87">
        <f t="shared" ref="BJ27" si="101">IF(AND(BI26&lt;0,BJ26&gt;0),"LP",IF(AND(BI26&gt;0,BJ26&lt;0),"PL",IF(OR(BI26&lt;0,BJ26&lt;0),"Loss",IF(ISERROR((+BJ26/BI26-1)*100),"NA",(+BJ26/BI26-1)*100))))</f>
        <v>14.388192994157812</v>
      </c>
      <c r="BK27" s="85"/>
      <c r="BL27" s="86">
        <f t="shared" ref="BL27" si="102">IF(AND(BK26&lt;0,BL26&gt;0),"LP",IF(AND(BK26&gt;0,BL26&lt;0),"PL",IF(OR(BK26&lt;0,BL26&lt;0),"Loss",IF(ISERROR((+BL26/BK26-1)*100),"NA",(+BL26/BK26-1)*100))))</f>
        <v>27.082459781984692</v>
      </c>
      <c r="BM27" s="86">
        <f t="shared" ref="BM27" si="103">IF(AND(BL26&lt;0,BM26&gt;0),"LP",IF(AND(BL26&gt;0,BM26&lt;0),"PL",IF(OR(BL26&lt;0,BM26&lt;0),"Loss",IF(ISERROR((+BM26/BL26-1)*100),"NA",(+BM26/BL26-1)*100))))</f>
        <v>-17.635957668629686</v>
      </c>
      <c r="BN27" s="86">
        <f t="shared" ref="BN27" si="104">IF(AND(BM26&lt;0,BN26&gt;0),"LP",IF(AND(BM26&gt;0,BN26&lt;0),"PL",IF(OR(BM26&lt;0,BN26&lt;0),"Loss",IF(ISERROR((+BN26/BM26-1)*100),"NA",(+BN26/BM26-1)*100))))</f>
        <v>56.285395275231664</v>
      </c>
      <c r="BO27" s="86">
        <f t="shared" ref="BO27" si="105">IF(AND(BN26&lt;0,BO26&gt;0),"LP",IF(AND(BN26&gt;0,BO26&lt;0),"PL",IF(OR(BN26&lt;0,BO26&lt;0),"Loss",IF(ISERROR((+BO26/BN26-1)*100),"NA",(+BO26/BN26-1)*100))))</f>
        <v>12.388099286420683</v>
      </c>
      <c r="BP27" s="87">
        <f t="shared" ref="BP27" si="106">IF(AND(BO26&lt;0,BP26&gt;0),"LP",IF(AND(BO26&gt;0,BP26&lt;0),"PL",IF(OR(BO26&lt;0,BP26&lt;0),"Loss",IF(ISERROR((+BP26/BO26-1)*100),"NA",(+BP26/BO26-1)*100))))</f>
        <v>9.3977902015596406</v>
      </c>
      <c r="BQ27" s="85"/>
      <c r="BR27" s="86">
        <f t="shared" ref="BR27:BV27" si="107">IF(AND(BQ26&lt;0,BR26&gt;0),"LP",IF(AND(BQ26&gt;0,BR26&lt;0),"PL",IF(OR(BQ26&lt;0,BR26&lt;0),"Loss",IF(ISERROR((+BR26/BQ26-1)*100),"NA",(+BR26/BQ26-1)*100))))</f>
        <v>10.87366478129368</v>
      </c>
      <c r="BS27" s="86">
        <f t="shared" si="107"/>
        <v>-4.5382594536976235</v>
      </c>
      <c r="BT27" s="86">
        <f t="shared" si="107"/>
        <v>1.9844369901845127</v>
      </c>
      <c r="BU27" s="86">
        <f t="shared" si="107"/>
        <v>14.626257021405987</v>
      </c>
      <c r="BV27" s="87">
        <f t="shared" si="107"/>
        <v>10.353457428219937</v>
      </c>
      <c r="BW27" s="85"/>
      <c r="BX27" s="86">
        <f t="shared" ref="BX27:CB27" si="108">IF(AND(BW26&lt;0,BX26&gt;0),"LP",IF(AND(BW26&gt;0,BX26&lt;0),"PL",IF(OR(BW26&lt;0,BX26&lt;0),"Loss",IF(ISERROR((+BX26/BW26-1)*100),"NA",(+BX26/BW26-1)*100))))</f>
        <v>12.046417828821454</v>
      </c>
      <c r="BY27" s="86">
        <f t="shared" si="108"/>
        <v>-0.80261620546487888</v>
      </c>
      <c r="BZ27" s="86">
        <f t="shared" si="108"/>
        <v>6.2117894529664319</v>
      </c>
      <c r="CA27" s="86">
        <f t="shared" si="108"/>
        <v>5.1421969745578</v>
      </c>
      <c r="CB27" s="87">
        <f t="shared" si="108"/>
        <v>10.000000000000009</v>
      </c>
      <c r="CC27" s="85"/>
      <c r="CD27" s="86">
        <f t="shared" ref="CD27" si="109">IF(AND(CC26&lt;0,CD26&gt;0),"LP",IF(AND(CC26&gt;0,CD26&lt;0),"PL",IF(OR(CC26&lt;0,CD26&lt;0),"Loss",IF(ISERROR((+CD26/CC26-1)*100),"NA",(+CD26/CC26-1)*100))))</f>
        <v>49.756314701367145</v>
      </c>
      <c r="CE27" s="86">
        <f t="shared" ref="CE27" si="110">IF(AND(CD26&lt;0,CE26&gt;0),"LP",IF(AND(CD26&gt;0,CE26&lt;0),"PL",IF(OR(CD26&lt;0,CE26&lt;0),"Loss",IF(ISERROR((+CE26/CD26-1)*100),"NA",(+CE26/CD26-1)*100))))</f>
        <v>25.075637326691869</v>
      </c>
      <c r="CF27" s="86">
        <f t="shared" ref="CF27" si="111">IF(AND(CE26&lt;0,CF26&gt;0),"LP",IF(AND(CE26&gt;0,CF26&lt;0),"PL",IF(OR(CE26&lt;0,CF26&lt;0),"Loss",IF(ISERROR((+CF26/CE26-1)*100),"NA",(+CF26/CE26-1)*100))))</f>
        <v>20.858379076525679</v>
      </c>
      <c r="CG27" s="86">
        <f t="shared" ref="CG27" si="112">IF(AND(CF26&lt;0,CG26&gt;0),"LP",IF(AND(CF26&gt;0,CG26&lt;0),"PL",IF(OR(CF26&lt;0,CG26&lt;0),"Loss",IF(ISERROR((+CG26/CF26-1)*100),"NA",(+CG26/CF26-1)*100))))</f>
        <v>7.6890948110363011</v>
      </c>
      <c r="CH27" s="87">
        <f t="shared" ref="CH27" si="113">IF(AND(CG26&lt;0,CH26&gt;0),"LP",IF(AND(CG26&gt;0,CH26&lt;0),"PL",IF(OR(CG26&lt;0,CH26&lt;0),"Loss",IF(ISERROR((+CH26/CG26-1)*100),"NA",(+CH26/CG26-1)*100))))</f>
        <v>14.310797701643674</v>
      </c>
      <c r="CI27" s="85"/>
      <c r="CJ27" s="86">
        <f t="shared" ref="CJ27" si="114">IF(AND(CI26&lt;0,CJ26&gt;0),"LP",IF(AND(CI26&gt;0,CJ26&lt;0),"PL",IF(OR(CI26&lt;0,CJ26&lt;0),"Loss",IF(ISERROR((+CJ26/CI26-1)*100),"NA",(+CJ26/CI26-1)*100))))</f>
        <v>15.75674740698183</v>
      </c>
      <c r="CK27" s="86">
        <f t="shared" ref="CK27" si="115">IF(AND(CJ26&lt;0,CK26&gt;0),"LP",IF(AND(CJ26&gt;0,CK26&lt;0),"PL",IF(OR(CJ26&lt;0,CK26&lt;0),"Loss",IF(ISERROR((+CK26/CJ26-1)*100),"NA",(+CK26/CJ26-1)*100))))</f>
        <v>20.392104856589597</v>
      </c>
      <c r="CL27" s="86">
        <f t="shared" ref="CL27" si="116">IF(AND(CK26&lt;0,CL26&gt;0),"LP",IF(AND(CK26&gt;0,CL26&lt;0),"PL",IF(OR(CK26&lt;0,CL26&lt;0),"Loss",IF(ISERROR((+CL26/CK26-1)*100),"NA",(+CL26/CK26-1)*100))))</f>
        <v>-0.12411622598018646</v>
      </c>
      <c r="CM27" s="86">
        <f t="shared" ref="CM27" si="117">IF(AND(CL26&lt;0,CM26&gt;0),"LP",IF(AND(CL26&gt;0,CM26&lt;0),"PL",IF(OR(CL26&lt;0,CM26&lt;0),"Loss",IF(ISERROR((+CM26/CL26-1)*100),"NA",(+CM26/CL26-1)*100))))</f>
        <v>9.9659809599893521</v>
      </c>
      <c r="CN27" s="87">
        <f t="shared" ref="CN27" si="118">IF(AND(CM26&lt;0,CN26&gt;0),"LP",IF(AND(CM26&gt;0,CN26&lt;0),"PL",IF(OR(CM26&lt;0,CN26&lt;0),"Loss",IF(ISERROR((+CN26/CM26-1)*100),"NA",(+CN26/CM26-1)*100))))</f>
        <v>14.780494680849987</v>
      </c>
      <c r="CO27" s="85"/>
      <c r="CP27" s="86">
        <f t="shared" ref="CP27:CT27" si="119">IF(AND(CO26&lt;0,CP26&gt;0),"LP",IF(AND(CO26&gt;0,CP26&lt;0),"PL",IF(OR(CO26&lt;0,CP26&lt;0),"Loss",IF(ISERROR((+CP26/CO26-1)*100),"NA",(+CP26/CO26-1)*100))))</f>
        <v>7.560899558855283</v>
      </c>
      <c r="CQ27" s="86">
        <f t="shared" si="119"/>
        <v>7.3259928745289304</v>
      </c>
      <c r="CR27" s="86">
        <f t="shared" si="119"/>
        <v>23.182800373349032</v>
      </c>
      <c r="CS27" s="86">
        <f t="shared" si="119"/>
        <v>15.579247814582597</v>
      </c>
      <c r="CT27" s="87">
        <f t="shared" si="119"/>
        <v>13.394033287489648</v>
      </c>
      <c r="CU27" s="85"/>
      <c r="CV27" s="86">
        <f t="shared" ref="CV27" si="120">IF(AND(CU26&lt;0,CV26&gt;0),"LP",IF(AND(CU26&gt;0,CV26&lt;0),"PL",IF(OR(CU26&lt;0,CV26&lt;0),"Loss",IF(ISERROR((+CV26/CU26-1)*100),"NA",(+CV26/CU26-1)*100))))</f>
        <v>2.5357795039378628</v>
      </c>
      <c r="CW27" s="86">
        <f t="shared" ref="CW27" si="121">IF(AND(CV26&lt;0,CW26&gt;0),"LP",IF(AND(CV26&gt;0,CW26&lt;0),"PL",IF(OR(CV26&lt;0,CW26&lt;0),"Loss",IF(ISERROR((+CW26/CV26-1)*100),"NA",(+CW26/CV26-1)*100))))</f>
        <v>22.389106020175987</v>
      </c>
      <c r="CX27" s="86">
        <f t="shared" ref="CX27" si="122">IF(AND(CW26&lt;0,CX26&gt;0),"LP",IF(AND(CW26&gt;0,CX26&lt;0),"PL",IF(OR(CW26&lt;0,CX26&lt;0),"Loss",IF(ISERROR((+CX26/CW26-1)*100),"NA",(+CX26/CW26-1)*100))))</f>
        <v>-16.550839320597287</v>
      </c>
      <c r="CY27" s="86">
        <f t="shared" ref="CY27" si="123">IF(AND(CX26&lt;0,CY26&gt;0),"LP",IF(AND(CX26&gt;0,CY26&lt;0),"PL",IF(OR(CX26&lt;0,CY26&lt;0),"Loss",IF(ISERROR((+CY26/CX26-1)*100),"NA",(+CY26/CX26-1)*100))))</f>
        <v>15.297786791778334</v>
      </c>
      <c r="CZ27" s="87">
        <f t="shared" ref="CZ27" si="124">IF(AND(CY26&lt;0,CZ26&gt;0),"LP",IF(AND(CY26&gt;0,CZ26&lt;0),"PL",IF(OR(CY26&lt;0,CZ26&lt;0),"Loss",IF(ISERROR((+CZ26/CY26-1)*100),"NA",(+CZ26/CY26-1)*100))))</f>
        <v>17.464786255436636</v>
      </c>
      <c r="DA27" s="85"/>
      <c r="DB27" s="86">
        <f t="shared" ref="DB27:DE27" si="125">IF(AND(DA26&lt;0,DB26&gt;0),"LP",IF(AND(DA26&gt;0,DB26&lt;0),"PL",IF(OR(DA26&lt;0,DB26&lt;0),"Loss",IF(ISERROR((+DB26/DA26-1)*100),"NA",(+DB26/DA26-1)*100))))</f>
        <v>6.2219489538872796</v>
      </c>
      <c r="DC27" s="86">
        <f t="shared" si="125"/>
        <v>3.802371492193779</v>
      </c>
      <c r="DD27" s="86">
        <f t="shared" si="125"/>
        <v>19.010557815607765</v>
      </c>
      <c r="DE27" s="86">
        <f t="shared" si="125"/>
        <v>10.204786376276997</v>
      </c>
      <c r="DF27" s="87">
        <f>IF(AND(DE26&lt;0,DF26&gt;0),"LP",IF(AND(DE26&gt;0,DF26&lt;0),"PL",IF(OR(DE26&lt;0,DF26&lt;0),"Loss",IF(ISERROR((+DF26/DE26-1)*100),"NA",(+DF26/DE26-1)*100))))</f>
        <v>11.894717267491428</v>
      </c>
      <c r="DG27" s="85"/>
      <c r="DH27" s="86">
        <f t="shared" ref="DH27" si="126">IF(AND(DG26&lt;0,DH26&gt;0),"LP",IF(AND(DG26&gt;0,DH26&lt;0),"PL",IF(OR(DG26&lt;0,DH26&lt;0),"Loss",IF(ISERROR((+DH26/DG26-1)*100),"NA",(+DH26/DG26-1)*100))))</f>
        <v>25.217497788614928</v>
      </c>
      <c r="DI27" s="86">
        <f t="shared" ref="DI27" si="127">IF(AND(DH26&lt;0,DI26&gt;0),"LP",IF(AND(DH26&gt;0,DI26&lt;0),"PL",IF(OR(DH26&lt;0,DI26&lt;0),"Loss",IF(ISERROR((+DI26/DH26-1)*100),"NA",(+DI26/DH26-1)*100))))</f>
        <v>12.432540796794477</v>
      </c>
      <c r="DJ27" s="86">
        <f t="shared" ref="DJ27" si="128">IF(AND(DI26&lt;0,DJ26&gt;0),"LP",IF(AND(DI26&gt;0,DJ26&lt;0),"PL",IF(OR(DI26&lt;0,DJ26&lt;0),"Loss",IF(ISERROR((+DJ26/DI26-1)*100),"NA",(+DJ26/DI26-1)*100))))</f>
        <v>18.125157160818372</v>
      </c>
      <c r="DK27" s="86">
        <f t="shared" ref="DK27" si="129">IF(AND(DJ26&lt;0,DK26&gt;0),"LP",IF(AND(DJ26&gt;0,DK26&lt;0),"PL",IF(OR(DJ26&lt;0,DK26&lt;0),"Loss",IF(ISERROR((+DK26/DJ26-1)*100),"NA",(+DK26/DJ26-1)*100))))</f>
        <v>10.600836256485646</v>
      </c>
      <c r="DL27" s="87">
        <f t="shared" ref="DL27" si="130">IF(AND(DK26&lt;0,DL26&gt;0),"LP",IF(AND(DK26&gt;0,DL26&lt;0),"PL",IF(OR(DK26&lt;0,DL26&lt;0),"Loss",IF(ISERROR((+DL26/DK26-1)*100),"NA",(+DL26/DK26-1)*100))))</f>
        <v>11.814273238977503</v>
      </c>
      <c r="DM27" s="85"/>
      <c r="DN27" s="86">
        <f t="shared" ref="DN27" si="131">IF(AND(DM26&lt;0,DN26&gt;0),"LP",IF(AND(DM26&gt;0,DN26&lt;0),"PL",IF(OR(DM26&lt;0,DN26&lt;0),"Loss",IF(ISERROR((+DN26/DM26-1)*100),"NA",(+DN26/DM26-1)*100))))</f>
        <v>43.599000277700625</v>
      </c>
      <c r="DO27" s="86">
        <f t="shared" ref="DO27" si="132">IF(AND(DN26&lt;0,DO26&gt;0),"LP",IF(AND(DN26&gt;0,DO26&lt;0),"PL",IF(OR(DN26&lt;0,DO26&lt;0),"Loss",IF(ISERROR((+DO26/DN26-1)*100),"NA",(+DO26/DN26-1)*100))))</f>
        <v>13.6143879327016</v>
      </c>
      <c r="DP27" s="86">
        <f t="shared" ref="DP27" si="133">IF(AND(DO26&lt;0,DP26&gt;0),"LP",IF(AND(DO26&gt;0,DP26&lt;0),"PL",IF(OR(DO26&lt;0,DP26&lt;0),"Loss",IF(ISERROR((+DP26/DO26-1)*100),"NA",(+DP26/DO26-1)*100))))</f>
        <v>15.999999999999993</v>
      </c>
      <c r="DQ27" s="86">
        <f t="shared" ref="DQ27" si="134">IF(AND(DP26&lt;0,DQ26&gt;0),"LP",IF(AND(DP26&gt;0,DQ26&lt;0),"PL",IF(OR(DP26&lt;0,DQ26&lt;0),"Loss",IF(ISERROR((+DQ26/DP26-1)*100),"NA",(+DQ26/DP26-1)*100))))</f>
        <v>22.65259984466843</v>
      </c>
      <c r="DR27" s="87">
        <f t="shared" ref="DR27" si="135">IF(AND(DQ26&lt;0,DR26&gt;0),"LP",IF(AND(DQ26&gt;0,DR26&lt;0),"PL",IF(OR(DQ26&lt;0,DR26&lt;0),"Loss",IF(ISERROR((+DR26/DQ26-1)*100),"NA",(+DR26/DQ26-1)*100))))</f>
        <v>20.346770295550186</v>
      </c>
      <c r="DS27" s="85"/>
      <c r="DT27" s="86" t="str">
        <f t="shared" ref="DT27" si="136">IF(AND(DS26&lt;0,DT26&gt;0),"LP",IF(AND(DS26&gt;0,DT26&lt;0),"PL",IF(OR(DS26&lt;0,DT26&lt;0),"Loss",IF(ISERROR((+DT26/DS26-1)*100),"NA",(+DT26/DS26-1)*100))))</f>
        <v>NA</v>
      </c>
      <c r="DU27" s="86">
        <f t="shared" ref="DU27" si="137">IF(AND(DT26&lt;0,DU26&gt;0),"LP",IF(AND(DT26&gt;0,DU26&lt;0),"PL",IF(OR(DT26&lt;0,DU26&lt;0),"Loss",IF(ISERROR((+DU26/DT26-1)*100),"NA",(+DU26/DT26-1)*100))))</f>
        <v>7.9652696254059352</v>
      </c>
      <c r="DV27" s="86">
        <f t="shared" ref="DV27" si="138">IF(AND(DU26&lt;0,DV26&gt;0),"LP",IF(AND(DU26&gt;0,DV26&lt;0),"PL",IF(OR(DU26&lt;0,DV26&lt;0),"Loss",IF(ISERROR((+DV26/DU26-1)*100),"NA",(+DV26/DU26-1)*100))))</f>
        <v>15.386603215397777</v>
      </c>
      <c r="DW27" s="86">
        <f t="shared" ref="DW27" si="139">IF(AND(DV26&lt;0,DW26&gt;0),"LP",IF(AND(DV26&gt;0,DW26&lt;0),"PL",IF(OR(DV26&lt;0,DW26&lt;0),"Loss",IF(ISERROR((+DW26/DV26-1)*100),"NA",(+DW26/DV26-1)*100))))</f>
        <v>14.191620284023298</v>
      </c>
      <c r="DX27" s="87">
        <f t="shared" ref="DX27" si="140">IF(AND(DW26&lt;0,DX26&gt;0),"LP",IF(AND(DW26&gt;0,DX26&lt;0),"PL",IF(OR(DW26&lt;0,DX26&lt;0),"Loss",IF(ISERROR((+DX26/DW26-1)*100),"NA",(+DX26/DW26-1)*100))))</f>
        <v>15.077279712950054</v>
      </c>
      <c r="DY27" s="85"/>
      <c r="DZ27" s="86">
        <f t="shared" ref="DZ27:ED27" si="141">IF(AND(DY26&lt;0,DZ26&gt;0),"LP",IF(AND(DY26&gt;0,DZ26&lt;0),"PL",IF(OR(DY26&lt;0,DZ26&lt;0),"Loss",IF(ISERROR((+DZ26/DY26-1)*100),"NA",(+DZ26/DY26-1)*100))))</f>
        <v>15.535493482758422</v>
      </c>
      <c r="EA27" s="86">
        <f t="shared" si="141"/>
        <v>12.836170358832755</v>
      </c>
      <c r="EB27" s="86">
        <f t="shared" si="141"/>
        <v>10.48301442719497</v>
      </c>
      <c r="EC27" s="86">
        <f t="shared" si="141"/>
        <v>11.099094971705226</v>
      </c>
      <c r="ED27" s="87">
        <f t="shared" si="141"/>
        <v>11.644457113543204</v>
      </c>
      <c r="EE27" s="85"/>
      <c r="EF27" s="86">
        <f t="shared" ref="EF27" si="142">IF(AND(EE26&lt;0,EF26&gt;0),"LP",IF(AND(EE26&gt;0,EF26&lt;0),"PL",IF(OR(EE26&lt;0,EF26&lt;0),"Loss",IF(ISERROR((+EF26/EE26-1)*100),"NA",(+EF26/EE26-1)*100))))</f>
        <v>6.2835727670206065</v>
      </c>
      <c r="EG27" s="86">
        <f t="shared" ref="EG27" si="143">IF(AND(EF26&lt;0,EG26&gt;0),"LP",IF(AND(EF26&gt;0,EG26&lt;0),"PL",IF(OR(EF26&lt;0,EG26&lt;0),"Loss",IF(ISERROR((+EG26/EF26-1)*100),"NA",(+EG26/EF26-1)*100))))</f>
        <v>12.623413258110006</v>
      </c>
      <c r="EH27" s="86">
        <f t="shared" ref="EH27" si="144">IF(AND(EG26&lt;0,EH26&gt;0),"LP",IF(AND(EG26&gt;0,EH26&lt;0),"PL",IF(OR(EG26&lt;0,EH26&lt;0),"Loss",IF(ISERROR((+EH26/EG26-1)*100),"NA",(+EH26/EG26-1)*100))))</f>
        <v>11.959924859110838</v>
      </c>
      <c r="EI27" s="86">
        <f t="shared" ref="EI27" si="145">IF(AND(EH26&lt;0,EI26&gt;0),"LP",IF(AND(EH26&gt;0,EI26&lt;0),"PL",IF(OR(EH26&lt;0,EI26&lt;0),"Loss",IF(ISERROR((+EI26/EH26-1)*100),"NA",(+EI26/EH26-1)*100))))</f>
        <v>14.633403762070607</v>
      </c>
      <c r="EJ27" s="87">
        <f t="shared" ref="EJ27" si="146">IF(AND(EI26&lt;0,EJ26&gt;0),"LP",IF(AND(EI26&gt;0,EJ26&lt;0),"PL",IF(OR(EI26&lt;0,EJ26&lt;0),"Loss",IF(ISERROR((+EJ26/EI26-1)*100),"NA",(+EJ26/EI26-1)*100))))</f>
        <v>14.849862892855459</v>
      </c>
      <c r="EK27" s="85"/>
      <c r="EL27" s="86">
        <f t="shared" ref="EL27:EP27" si="147">IF(AND(EK26&lt;0,EL26&gt;0),"LP",IF(AND(EK26&gt;0,EL26&lt;0),"PL",IF(OR(EK26&lt;0,EL26&lt;0),"Loss",IF(ISERROR((+EL26/EK26-1)*100),"NA",(+EL26/EK26-1)*100))))</f>
        <v>5.2859546996992801</v>
      </c>
      <c r="EM27" s="86">
        <f t="shared" si="147"/>
        <v>12.919581793884127</v>
      </c>
      <c r="EN27" s="86">
        <f t="shared" si="147"/>
        <v>13.401092972257999</v>
      </c>
      <c r="EO27" s="86">
        <f t="shared" si="147"/>
        <v>15.765269063087661</v>
      </c>
      <c r="EP27" s="87">
        <f t="shared" si="147"/>
        <v>8.3740549424286428</v>
      </c>
      <c r="EQ27" s="85"/>
      <c r="ER27" s="86">
        <f t="shared" ref="ER27" ca="1" si="148">IF(AND(EQ26&lt;0,ER26&gt;0),"LP",IF(AND(EQ26&gt;0,ER26&lt;0),"PL",IF(OR(EQ26&lt;0,ER26&lt;0),"Loss",IF(ISERROR((+ER26/EQ26-1)*100),"NA",(+ER26/EQ26-1)*100))))</f>
        <v>15.654098485929801</v>
      </c>
      <c r="ES27" s="86">
        <f t="shared" ref="ES27" ca="1" si="149">IF(AND(ER26&lt;0,ES26&gt;0),"LP",IF(AND(ER26&gt;0,ES26&lt;0),"PL",IF(OR(ER26&lt;0,ES26&lt;0),"Loss",IF(ISERROR((+ES26/ER26-1)*100),"NA",(+ES26/ER26-1)*100))))</f>
        <v>9.1986446535174071</v>
      </c>
      <c r="ET27" s="86">
        <f t="shared" ref="ET27" ca="1" si="150">IF(AND(ES26&lt;0,ET26&gt;0),"LP",IF(AND(ES26&gt;0,ET26&lt;0),"PL",IF(OR(ES26&lt;0,ET26&lt;0),"Loss",IF(ISERROR((+ET26/ES26-1)*100),"NA",(+ET26/ES26-1)*100))))</f>
        <v>13.585947074169734</v>
      </c>
      <c r="EU27" s="86">
        <f t="shared" ref="EU27" ca="1" si="151">IF(AND(ET26&lt;0,EU26&gt;0),"LP",IF(AND(ET26&gt;0,EU26&lt;0),"PL",IF(OR(ET26&lt;0,EU26&lt;0),"Loss",IF(ISERROR((+EU26/ET26-1)*100),"NA",(+EU26/ET26-1)*100))))</f>
        <v>11.635603843452259</v>
      </c>
      <c r="EV27" s="87">
        <f t="shared" ref="EV27" ca="1" si="152">IF(AND(EU26&lt;0,EV26&gt;0),"LP",IF(AND(EU26&gt;0,EV26&lt;0),"PL",IF(OR(EU26&lt;0,EV26&lt;0),"Loss",IF(ISERROR((+EV26/EU26-1)*100),"NA",(+EV26/EU26-1)*100))))</f>
        <v>12.668904956402361</v>
      </c>
    </row>
    <row r="28" spans="2:152" s="15" customFormat="1">
      <c r="B28" s="28" t="s">
        <v>3</v>
      </c>
      <c r="C28" s="83">
        <v>9985.6000000000022</v>
      </c>
      <c r="D28" s="84">
        <v>9424</v>
      </c>
      <c r="E28" s="84">
        <v>8454.476999999999</v>
      </c>
      <c r="F28" s="84">
        <v>11719.400000000001</v>
      </c>
      <c r="G28" s="84">
        <v>13774.157122741275</v>
      </c>
      <c r="H28" s="72">
        <v>16101.020769071925</v>
      </c>
      <c r="I28" s="83">
        <v>15575.299999999996</v>
      </c>
      <c r="J28" s="84">
        <v>9971.9000000000015</v>
      </c>
      <c r="K28" s="84">
        <v>8193.5</v>
      </c>
      <c r="L28" s="84">
        <v>9337.2999999999956</v>
      </c>
      <c r="M28" s="84">
        <v>11729.83696163218</v>
      </c>
      <c r="N28" s="72">
        <v>13033.658574302157</v>
      </c>
      <c r="O28" s="83">
        <v>20079</v>
      </c>
      <c r="P28" s="84">
        <v>20529.199999999997</v>
      </c>
      <c r="Q28" s="84">
        <v>16794.500000000015</v>
      </c>
      <c r="R28" s="84">
        <v>22455</v>
      </c>
      <c r="S28" s="84">
        <v>25781.949389999994</v>
      </c>
      <c r="T28" s="72">
        <v>29998.546107600007</v>
      </c>
      <c r="U28" s="83">
        <v>11374</v>
      </c>
      <c r="V28" s="84">
        <v>21851.199999999983</v>
      </c>
      <c r="W28" s="84">
        <v>20495.699999999953</v>
      </c>
      <c r="X28" s="84">
        <v>23907</v>
      </c>
      <c r="Y28" s="84">
        <v>28524.345232634922</v>
      </c>
      <c r="Z28" s="72">
        <v>34718.186964189576</v>
      </c>
      <c r="AA28" s="83">
        <v>53934.200000000012</v>
      </c>
      <c r="AB28" s="84">
        <v>43867.699999999983</v>
      </c>
      <c r="AC28" s="84">
        <v>40336.299999999988</v>
      </c>
      <c r="AD28" s="84">
        <v>58430</v>
      </c>
      <c r="AE28" s="84">
        <v>70222.781463479681</v>
      </c>
      <c r="AF28" s="72">
        <v>75094.725228729832</v>
      </c>
      <c r="AG28" s="83">
        <v>16554</v>
      </c>
      <c r="AH28" s="84">
        <v>19923</v>
      </c>
      <c r="AI28" s="84">
        <v>24964</v>
      </c>
      <c r="AJ28" s="84">
        <v>29471</v>
      </c>
      <c r="AK28" s="84">
        <v>34665.782123144265</v>
      </c>
      <c r="AL28" s="72">
        <v>44101.040546408563</v>
      </c>
      <c r="AM28" s="83">
        <v>42526</v>
      </c>
      <c r="AN28" s="84">
        <v>47015.799999999988</v>
      </c>
      <c r="AO28" s="84">
        <v>51143.700000000012</v>
      </c>
      <c r="AP28" s="84">
        <v>62910.5</v>
      </c>
      <c r="AQ28" s="84">
        <v>69549.247361405985</v>
      </c>
      <c r="AR28" s="72">
        <v>77779.189028357127</v>
      </c>
      <c r="AS28" s="83">
        <v>28982.699999999997</v>
      </c>
      <c r="AT28" s="84">
        <v>38819.4</v>
      </c>
      <c r="AU28" s="84">
        <v>23678.200000000019</v>
      </c>
      <c r="AV28" s="84">
        <v>22230</v>
      </c>
      <c r="AW28" s="84">
        <v>28594.132527999995</v>
      </c>
      <c r="AX28" s="72">
        <v>34194.813869859994</v>
      </c>
      <c r="AY28" s="83">
        <v>44684</v>
      </c>
      <c r="AZ28" s="84">
        <v>44921</v>
      </c>
      <c r="BA28" s="84">
        <v>62123</v>
      </c>
      <c r="BB28" s="84">
        <v>78380</v>
      </c>
      <c r="BC28" s="84">
        <v>89545.507275745185</v>
      </c>
      <c r="BD28" s="72">
        <v>103775.8953281311</v>
      </c>
      <c r="BE28" s="83">
        <v>4305.4999999999991</v>
      </c>
      <c r="BF28" s="84">
        <v>4849.5500000000011</v>
      </c>
      <c r="BG28" s="84">
        <v>5367.5800000000017</v>
      </c>
      <c r="BH28" s="84">
        <v>6962.2999999999993</v>
      </c>
      <c r="BI28" s="84">
        <v>10835.309950998824</v>
      </c>
      <c r="BJ28" s="72">
        <v>12465.342852866954</v>
      </c>
      <c r="BK28" s="83">
        <v>13022.25</v>
      </c>
      <c r="BL28" s="84">
        <v>15101.52</v>
      </c>
      <c r="BM28" s="84">
        <v>10357.630000000001</v>
      </c>
      <c r="BN28" s="84">
        <v>13508.730000000003</v>
      </c>
      <c r="BO28" s="84">
        <v>15534.195061009705</v>
      </c>
      <c r="BP28" s="72">
        <v>18526.31798583451</v>
      </c>
      <c r="BQ28" s="83">
        <v>21544</v>
      </c>
      <c r="BR28" s="84">
        <v>21880.990000000005</v>
      </c>
      <c r="BS28" s="84">
        <v>16350.050000000017</v>
      </c>
      <c r="BT28" s="84">
        <v>13025.309999999998</v>
      </c>
      <c r="BU28" s="84">
        <v>25659.26565658109</v>
      </c>
      <c r="BV28" s="72">
        <v>30400.700657091191</v>
      </c>
      <c r="BW28" s="83">
        <v>5981.4000000000015</v>
      </c>
      <c r="BX28" s="84">
        <v>7638.8000000000029</v>
      </c>
      <c r="BY28" s="84">
        <v>8042.8999999999978</v>
      </c>
      <c r="BZ28" s="84">
        <v>9086.9000000000015</v>
      </c>
      <c r="CA28" s="84">
        <v>10282.980358620604</v>
      </c>
      <c r="CB28" s="72">
        <v>11226.477468505647</v>
      </c>
      <c r="CC28" s="83">
        <v>1976.9699999999993</v>
      </c>
      <c r="CD28" s="84">
        <v>4538.6500000000015</v>
      </c>
      <c r="CE28" s="84">
        <v>6352.43</v>
      </c>
      <c r="CF28" s="84">
        <v>8283.89</v>
      </c>
      <c r="CG28" s="84">
        <v>8535.1884836951649</v>
      </c>
      <c r="CH28" s="72">
        <v>10683.926201977076</v>
      </c>
      <c r="CI28" s="83">
        <v>8710.010000000002</v>
      </c>
      <c r="CJ28" s="84">
        <v>7049.8299999999981</v>
      </c>
      <c r="CK28" s="84">
        <v>9218.0299999999988</v>
      </c>
      <c r="CL28" s="84">
        <v>8770.1300000000047</v>
      </c>
      <c r="CM28" s="84">
        <v>10802.765460000002</v>
      </c>
      <c r="CN28" s="72">
        <v>13025.128845100007</v>
      </c>
      <c r="CO28" s="83">
        <v>15443.499999999993</v>
      </c>
      <c r="CP28" s="84">
        <v>13508.599999999999</v>
      </c>
      <c r="CQ28" s="84">
        <v>9812.1999999999971</v>
      </c>
      <c r="CR28" s="84">
        <v>13075.500000000015</v>
      </c>
      <c r="CS28" s="84">
        <v>17192.739045898008</v>
      </c>
      <c r="CT28" s="72">
        <v>20101.619207827069</v>
      </c>
      <c r="CU28" s="83">
        <v>15506.799999999996</v>
      </c>
      <c r="CV28" s="84">
        <v>14224.300000000003</v>
      </c>
      <c r="CW28" s="84">
        <v>15923</v>
      </c>
      <c r="CX28" s="84">
        <v>7775</v>
      </c>
      <c r="CY28" s="84">
        <v>11217.093272056482</v>
      </c>
      <c r="CZ28" s="72">
        <v>14882.887827298007</v>
      </c>
      <c r="DA28" s="83">
        <v>25316.400000000023</v>
      </c>
      <c r="DB28" s="84">
        <v>19968</v>
      </c>
      <c r="DC28" s="84">
        <v>17582.399999999994</v>
      </c>
      <c r="DD28" s="84">
        <v>35932.200000000012</v>
      </c>
      <c r="DE28" s="84">
        <v>45835.601112020755</v>
      </c>
      <c r="DF28" s="72">
        <v>52994.203481222474</v>
      </c>
      <c r="DG28" s="83">
        <v>16658.14</v>
      </c>
      <c r="DH28" s="84">
        <v>19893.520000000004</v>
      </c>
      <c r="DI28" s="84">
        <v>20288.990000000005</v>
      </c>
      <c r="DJ28" s="84">
        <v>25350.800000000003</v>
      </c>
      <c r="DK28" s="84">
        <v>29261.675635672073</v>
      </c>
      <c r="DL28" s="72">
        <v>33613.382721632326</v>
      </c>
      <c r="DM28" s="83">
        <v>6090</v>
      </c>
      <c r="DN28" s="84">
        <v>13440</v>
      </c>
      <c r="DO28" s="84">
        <v>16070</v>
      </c>
      <c r="DP28" s="84">
        <v>18730</v>
      </c>
      <c r="DQ28" s="84">
        <v>22217.623097882817</v>
      </c>
      <c r="DR28" s="72">
        <v>26758.310865466061</v>
      </c>
      <c r="DS28" s="83">
        <v>0</v>
      </c>
      <c r="DT28" s="84">
        <v>9496.5999999999985</v>
      </c>
      <c r="DU28" s="84">
        <v>7286.4000000000015</v>
      </c>
      <c r="DV28" s="84">
        <v>11962.600000000006</v>
      </c>
      <c r="DW28" s="84">
        <v>15095.353999999985</v>
      </c>
      <c r="DX28" s="72">
        <v>20231.439129999992</v>
      </c>
      <c r="DY28" s="83">
        <v>81278</v>
      </c>
      <c r="DZ28" s="84">
        <v>98987.600000000035</v>
      </c>
      <c r="EA28" s="84">
        <v>111141.71400000004</v>
      </c>
      <c r="EB28" s="84">
        <v>122487.09999999998</v>
      </c>
      <c r="EC28" s="84">
        <v>143193.99985136476</v>
      </c>
      <c r="ED28" s="72">
        <v>164743.73720632872</v>
      </c>
      <c r="EE28" s="83">
        <v>25010</v>
      </c>
      <c r="EF28" s="84">
        <v>24310</v>
      </c>
      <c r="EG28" s="84">
        <v>28288</v>
      </c>
      <c r="EH28" s="84">
        <v>33680</v>
      </c>
      <c r="EI28" s="84">
        <v>40582.976133463293</v>
      </c>
      <c r="EJ28" s="72">
        <v>47598.178650546644</v>
      </c>
      <c r="EK28" s="83">
        <v>31760</v>
      </c>
      <c r="EL28" s="84">
        <v>35239</v>
      </c>
      <c r="EM28" s="84">
        <v>37403</v>
      </c>
      <c r="EN28" s="84">
        <v>53033</v>
      </c>
      <c r="EO28" s="84">
        <v>64338.86510836886</v>
      </c>
      <c r="EP28" s="72">
        <v>68802.979732015403</v>
      </c>
      <c r="EQ28" s="83">
        <f t="shared" ref="EQ28:EV28" ca="1" si="153">SUMIF($B$8:$EP$59,EQ$8,$B28:$EP28)</f>
        <v>516297.77</v>
      </c>
      <c r="ER28" s="84">
        <f t="shared" ca="1" si="153"/>
        <v>566450.15999999992</v>
      </c>
      <c r="ES28" s="84">
        <f t="shared" ca="1" si="153"/>
        <v>575667.701</v>
      </c>
      <c r="ET28" s="84">
        <f t="shared" ca="1" si="153"/>
        <v>700503.66</v>
      </c>
      <c r="EU28" s="84">
        <f t="shared" ca="1" si="153"/>
        <v>842973.37168641575</v>
      </c>
      <c r="EV28" s="72">
        <f t="shared" ca="1" si="153"/>
        <v>974851.70925036236</v>
      </c>
    </row>
    <row r="29" spans="2:152" s="17" customFormat="1">
      <c r="B29" s="88" t="s">
        <v>35</v>
      </c>
      <c r="C29" s="85"/>
      <c r="D29" s="86">
        <f t="shared" ref="D29:H29" si="154">IF(AND(C28&lt;0,D28&gt;0),"LP",IF(AND(C28&gt;0,D28&lt;0),"PL",IF(OR(C28&lt;0,D28&lt;0),"Loss",IF(ISERROR((+D28/C28-1)*100),"NA",(+D28/C28-1)*100))))</f>
        <v>-5.6240987021310858</v>
      </c>
      <c r="E29" s="86">
        <f t="shared" si="154"/>
        <v>-10.287807724957565</v>
      </c>
      <c r="F29" s="86">
        <f t="shared" si="154"/>
        <v>38.617681495851272</v>
      </c>
      <c r="G29" s="86">
        <f t="shared" si="154"/>
        <v>17.532954952824142</v>
      </c>
      <c r="H29" s="87">
        <f t="shared" si="154"/>
        <v>16.892965758964486</v>
      </c>
      <c r="I29" s="85"/>
      <c r="J29" s="86">
        <f t="shared" ref="J29:N29" si="155">IF(AND(I28&lt;0,J28&gt;0),"LP",IF(AND(I28&gt;0,J28&lt;0),"PL",IF(OR(I28&lt;0,J28&lt;0),"Loss",IF(ISERROR((+J28/I28-1)*100),"NA",(+J28/I28-1)*100))))</f>
        <v>-35.976193074932716</v>
      </c>
      <c r="K29" s="86">
        <f t="shared" si="155"/>
        <v>-17.834113859946466</v>
      </c>
      <c r="L29" s="86">
        <f t="shared" si="155"/>
        <v>13.959846219564231</v>
      </c>
      <c r="M29" s="86">
        <f t="shared" si="155"/>
        <v>25.623434629198872</v>
      </c>
      <c r="N29" s="87">
        <f t="shared" si="155"/>
        <v>11.115428261575367</v>
      </c>
      <c r="O29" s="85"/>
      <c r="P29" s="86">
        <f t="shared" ref="P29" si="156">IF(AND(O28&lt;0,P28&gt;0),"LP",IF(AND(O28&gt;0,P28&lt;0),"PL",IF(OR(O28&lt;0,P28&lt;0),"Loss",IF(ISERROR((+P28/O28-1)*100),"NA",(+P28/O28-1)*100))))</f>
        <v>2.2421435330444606</v>
      </c>
      <c r="Q29" s="86">
        <f t="shared" ref="Q29" si="157">IF(AND(P28&lt;0,Q28&gt;0),"LP",IF(AND(P28&gt;0,Q28&lt;0),"PL",IF(OR(P28&lt;0,Q28&lt;0),"Loss",IF(ISERROR((+Q28/P28-1)*100),"NA",(+Q28/P28-1)*100))))</f>
        <v>-18.19213607934056</v>
      </c>
      <c r="R29" s="86">
        <f t="shared" ref="R29" si="158">IF(AND(Q28&lt;0,R28&gt;0),"LP",IF(AND(Q28&gt;0,R28&lt;0),"PL",IF(OR(Q28&lt;0,R28&lt;0),"Loss",IF(ISERROR((+R28/Q28-1)*100),"NA",(+R28/Q28-1)*100))))</f>
        <v>33.70448658787091</v>
      </c>
      <c r="S29" s="86">
        <f t="shared" ref="S29" si="159">IF(AND(R28&lt;0,S28&gt;0),"LP",IF(AND(R28&gt;0,S28&lt;0),"PL",IF(OR(R28&lt;0,S28&lt;0),"Loss",IF(ISERROR((+S28/R28-1)*100),"NA",(+S28/R28-1)*100))))</f>
        <v>14.816073881095493</v>
      </c>
      <c r="T29" s="87">
        <f t="shared" ref="T29" si="160">IF(AND(S28&lt;0,T28&gt;0),"LP",IF(AND(S28&gt;0,T28&lt;0),"PL",IF(OR(S28&lt;0,T28&lt;0),"Loss",IF(ISERROR((+T28/S28-1)*100),"NA",(+T28/S28-1)*100))))</f>
        <v>16.35484056622769</v>
      </c>
      <c r="U29" s="85"/>
      <c r="V29" s="86">
        <f t="shared" ref="V29:Z29" si="161">IF(AND(U28&lt;0,V28&gt;0),"LP",IF(AND(U28&gt;0,V28&lt;0),"PL",IF(OR(U28&lt;0,V28&lt;0),"Loss",IF(ISERROR((+V28/U28-1)*100),"NA",(+V28/U28-1)*100))))</f>
        <v>92.115350800070189</v>
      </c>
      <c r="W29" s="86">
        <f t="shared" si="161"/>
        <v>-6.2033206414294444</v>
      </c>
      <c r="X29" s="86">
        <f t="shared" si="161"/>
        <v>16.643978980957243</v>
      </c>
      <c r="Y29" s="86">
        <f t="shared" si="161"/>
        <v>19.313779364349017</v>
      </c>
      <c r="Z29" s="87">
        <f t="shared" si="161"/>
        <v>21.714229304966604</v>
      </c>
      <c r="AA29" s="85"/>
      <c r="AB29" s="86">
        <f t="shared" ref="AB29:AF29" si="162">IF(AND(AA28&lt;0,AB28&gt;0),"LP",IF(AND(AA28&gt;0,AB28&lt;0),"PL",IF(OR(AA28&lt;0,AB28&lt;0),"Loss",IF(ISERROR((+AB28/AA28-1)*100),"NA",(+AB28/AA28-1)*100))))</f>
        <v>-18.664409595395924</v>
      </c>
      <c r="AC29" s="86">
        <f t="shared" si="162"/>
        <v>-8.0501143210152222</v>
      </c>
      <c r="AD29" s="86">
        <f t="shared" si="162"/>
        <v>44.857113815595426</v>
      </c>
      <c r="AE29" s="86">
        <f t="shared" si="162"/>
        <v>20.182751092725802</v>
      </c>
      <c r="AF29" s="87">
        <f t="shared" si="162"/>
        <v>6.9378393503023883</v>
      </c>
      <c r="AG29" s="85"/>
      <c r="AH29" s="86">
        <f t="shared" ref="AH29:AL29" si="163">IF(AND(AG28&lt;0,AH28&gt;0),"LP",IF(AND(AG28&gt;0,AH28&lt;0),"PL",IF(OR(AG28&lt;0,AH28&lt;0),"Loss",IF(ISERROR((+AH28/AG28-1)*100),"NA",(+AH28/AG28-1)*100))))</f>
        <v>20.351576658209503</v>
      </c>
      <c r="AI29" s="86">
        <f t="shared" si="163"/>
        <v>25.302414295035881</v>
      </c>
      <c r="AJ29" s="86">
        <f t="shared" si="163"/>
        <v>18.053997756769746</v>
      </c>
      <c r="AK29" s="86">
        <f t="shared" si="163"/>
        <v>17.626758926213103</v>
      </c>
      <c r="AL29" s="87">
        <f t="shared" si="163"/>
        <v>27.217786085850172</v>
      </c>
      <c r="AM29" s="85"/>
      <c r="AN29" s="86">
        <f t="shared" ref="AN29:AR29" si="164">IF(AND(AM28&lt;0,AN28&gt;0),"LP",IF(AND(AM28&gt;0,AN28&lt;0),"PL",IF(OR(AM28&lt;0,AN28&lt;0),"Loss",IF(ISERROR((+AN28/AM28-1)*100),"NA",(+AN28/AM28-1)*100))))</f>
        <v>10.557776419131804</v>
      </c>
      <c r="AO29" s="86">
        <f t="shared" si="164"/>
        <v>8.7798144453567151</v>
      </c>
      <c r="AP29" s="86">
        <f t="shared" si="164"/>
        <v>23.0073303261203</v>
      </c>
      <c r="AQ29" s="86">
        <f t="shared" si="164"/>
        <v>10.552685738320289</v>
      </c>
      <c r="AR29" s="87">
        <f t="shared" si="164"/>
        <v>11.833257697506117</v>
      </c>
      <c r="AS29" s="85"/>
      <c r="AT29" s="86">
        <f t="shared" ref="AT29:AX29" si="165">IF(AND(AS28&lt;0,AT28&gt;0),"LP",IF(AND(AS28&gt;0,AT28&lt;0),"PL",IF(OR(AS28&lt;0,AT28&lt;0),"Loss",IF(ISERROR((+AT28/AS28-1)*100),"NA",(+AT28/AS28-1)*100))))</f>
        <v>33.939902079516429</v>
      </c>
      <c r="AU29" s="86">
        <f t="shared" si="165"/>
        <v>-39.004209235588348</v>
      </c>
      <c r="AV29" s="86">
        <f t="shared" si="165"/>
        <v>-6.1161743713627592</v>
      </c>
      <c r="AW29" s="86">
        <f t="shared" si="165"/>
        <v>28.628576374268988</v>
      </c>
      <c r="AX29" s="87">
        <f t="shared" si="165"/>
        <v>19.586820255434191</v>
      </c>
      <c r="AY29" s="85"/>
      <c r="AZ29" s="86">
        <f t="shared" ref="AZ29:BD29" si="166">IF(AND(AY28&lt;0,AZ28&gt;0),"LP",IF(AND(AY28&gt;0,AZ28&lt;0),"PL",IF(OR(AY28&lt;0,AZ28&lt;0),"Loss",IF(ISERROR((+AZ28/AY28-1)*100),"NA",(+AZ28/AY28-1)*100))))</f>
        <v>0.53039119147793024</v>
      </c>
      <c r="BA29" s="86">
        <f t="shared" si="166"/>
        <v>38.293893724538641</v>
      </c>
      <c r="BB29" s="86">
        <f t="shared" si="166"/>
        <v>26.169051719974878</v>
      </c>
      <c r="BC29" s="86">
        <f t="shared" si="166"/>
        <v>14.245352482451112</v>
      </c>
      <c r="BD29" s="87">
        <f t="shared" si="166"/>
        <v>15.891794558229533</v>
      </c>
      <c r="BE29" s="85"/>
      <c r="BF29" s="86">
        <f t="shared" ref="BF29" si="167">IF(AND(BE28&lt;0,BF28&gt;0),"LP",IF(AND(BE28&gt;0,BF28&lt;0),"PL",IF(OR(BE28&lt;0,BF28&lt;0),"Loss",IF(ISERROR((+BF28/BE28-1)*100),"NA",(+BF28/BE28-1)*100))))</f>
        <v>12.636163047265182</v>
      </c>
      <c r="BG29" s="86">
        <f t="shared" ref="BG29" si="168">IF(AND(BF28&lt;0,BG28&gt;0),"LP",IF(AND(BF28&gt;0,BG28&lt;0),"PL",IF(OR(BF28&lt;0,BG28&lt;0),"Loss",IF(ISERROR((+BG28/BF28-1)*100),"NA",(+BG28/BF28-1)*100))))</f>
        <v>10.68202204328237</v>
      </c>
      <c r="BH29" s="86">
        <f t="shared" ref="BH29" si="169">IF(AND(BG28&lt;0,BH28&gt;0),"LP",IF(AND(BG28&gt;0,BH28&lt;0),"PL",IF(OR(BG28&lt;0,BH28&lt;0),"Loss",IF(ISERROR((+BH28/BG28-1)*100),"NA",(+BH28/BG28-1)*100))))</f>
        <v>29.71022322909014</v>
      </c>
      <c r="BI29" s="86">
        <f t="shared" ref="BI29" si="170">IF(AND(BH28&lt;0,BI28&gt;0),"LP",IF(AND(BH28&gt;0,BI28&lt;0),"PL",IF(OR(BH28&lt;0,BI28&lt;0),"Loss",IF(ISERROR((+BI28/BH28-1)*100),"NA",(+BI28/BH28-1)*100))))</f>
        <v>55.628311779136567</v>
      </c>
      <c r="BJ29" s="87">
        <f t="shared" ref="BJ29" si="171">IF(AND(BI28&lt;0,BJ28&gt;0),"LP",IF(AND(BI28&gt;0,BJ28&lt;0),"PL",IF(OR(BI28&lt;0,BJ28&lt;0),"Loss",IF(ISERROR((+BJ28/BI28-1)*100),"NA",(+BJ28/BI28-1)*100))))</f>
        <v>15.043712724783376</v>
      </c>
      <c r="BK29" s="85"/>
      <c r="BL29" s="86">
        <f t="shared" ref="BL29" si="172">IF(AND(BK28&lt;0,BL28&gt;0),"LP",IF(AND(BK28&gt;0,BL28&lt;0),"PL",IF(OR(BK28&lt;0,BL28&lt;0),"Loss",IF(ISERROR((+BL28/BK28-1)*100),"NA",(+BL28/BK28-1)*100))))</f>
        <v>15.967056384265387</v>
      </c>
      <c r="BM29" s="86">
        <f t="shared" ref="BM29" si="173">IF(AND(BL28&lt;0,BM28&gt;0),"LP",IF(AND(BL28&gt;0,BM28&lt;0),"PL",IF(OR(BL28&lt;0,BM28&lt;0),"Loss",IF(ISERROR((+BM28/BL28-1)*100),"NA",(+BM28/BL28-1)*100))))</f>
        <v>-31.413327929903744</v>
      </c>
      <c r="BN29" s="86">
        <f t="shared" ref="BN29" si="174">IF(AND(BM28&lt;0,BN28&gt;0),"LP",IF(AND(BM28&gt;0,BN28&lt;0),"PL",IF(OR(BM28&lt;0,BN28&lt;0),"Loss",IF(ISERROR((+BN28/BM28-1)*100),"NA",(+BN28/BM28-1)*100))))</f>
        <v>30.422982863840488</v>
      </c>
      <c r="BO29" s="86">
        <f t="shared" ref="BO29" si="175">IF(AND(BN28&lt;0,BO28&gt;0),"LP",IF(AND(BN28&gt;0,BO28&lt;0),"PL",IF(OR(BN28&lt;0,BO28&lt;0),"Loss",IF(ISERROR((+BO28/BN28-1)*100),"NA",(+BO28/BN28-1)*100))))</f>
        <v>14.993748938721119</v>
      </c>
      <c r="BP29" s="87">
        <f t="shared" ref="BP29" si="176">IF(AND(BO28&lt;0,BP28&gt;0),"LP",IF(AND(BO28&gt;0,BP28&lt;0),"PL",IF(OR(BO28&lt;0,BP28&lt;0),"Loss",IF(ISERROR((+BP28/BO28-1)*100),"NA",(+BP28/BO28-1)*100))))</f>
        <v>19.261525383667475</v>
      </c>
      <c r="BQ29" s="85"/>
      <c r="BR29" s="86">
        <f t="shared" ref="BR29:BV29" si="177">IF(AND(BQ28&lt;0,BR28&gt;0),"LP",IF(AND(BQ28&gt;0,BR28&lt;0),"PL",IF(OR(BQ28&lt;0,BR28&lt;0),"Loss",IF(ISERROR((+BR28/BQ28-1)*100),"NA",(+BR28/BQ28-1)*100))))</f>
        <v>1.5641942072038839</v>
      </c>
      <c r="BS29" s="86">
        <f t="shared" si="177"/>
        <v>-25.277375475241236</v>
      </c>
      <c r="BT29" s="86">
        <f t="shared" si="177"/>
        <v>-20.334739037495396</v>
      </c>
      <c r="BU29" s="86">
        <f t="shared" si="177"/>
        <v>96.995431637182492</v>
      </c>
      <c r="BV29" s="87">
        <f t="shared" si="177"/>
        <v>18.47845165940678</v>
      </c>
      <c r="BW29" s="85"/>
      <c r="BX29" s="86">
        <f t="shared" ref="BX29:CB29" si="178">IF(AND(BW28&lt;0,BX28&gt;0),"LP",IF(AND(BW28&gt;0,BX28&lt;0),"PL",IF(OR(BW28&lt;0,BX28&lt;0),"Loss",IF(ISERROR((+BX28/BW28-1)*100),"NA",(+BX28/BW28-1)*100))))</f>
        <v>27.70923195238575</v>
      </c>
      <c r="BY29" s="86">
        <f t="shared" si="178"/>
        <v>5.2900979211393695</v>
      </c>
      <c r="BZ29" s="86">
        <f t="shared" si="178"/>
        <v>12.980392644444215</v>
      </c>
      <c r="CA29" s="86">
        <f t="shared" si="178"/>
        <v>13.162688690539159</v>
      </c>
      <c r="CB29" s="87">
        <f t="shared" si="178"/>
        <v>9.1753273562763749</v>
      </c>
      <c r="CC29" s="85"/>
      <c r="CD29" s="86">
        <f t="shared" ref="CD29" si="179">IF(AND(CC28&lt;0,CD28&gt;0),"LP",IF(AND(CC28&gt;0,CD28&lt;0),"PL",IF(OR(CC28&lt;0,CD28&lt;0),"Loss",IF(ISERROR((+CD28/CC28-1)*100),"NA",(+CD28/CC28-1)*100))))</f>
        <v>129.57606842794797</v>
      </c>
      <c r="CE29" s="86">
        <f t="shared" ref="CE29" si="180">IF(AND(CD28&lt;0,CE28&gt;0),"LP",IF(AND(CD28&gt;0,CE28&lt;0),"PL",IF(OR(CD28&lt;0,CE28&lt;0),"Loss",IF(ISERROR((+CE28/CD28-1)*100),"NA",(+CE28/CD28-1)*100))))</f>
        <v>39.962984587928084</v>
      </c>
      <c r="CF29" s="86">
        <f t="shared" ref="CF29" si="181">IF(AND(CE28&lt;0,CF28&gt;0),"LP",IF(AND(CE28&gt;0,CF28&lt;0),"PL",IF(OR(CE28&lt;0,CF28&lt;0),"Loss",IF(ISERROR((+CF28/CE28-1)*100),"NA",(+CF28/CE28-1)*100))))</f>
        <v>30.40505759213401</v>
      </c>
      <c r="CG29" s="86">
        <f t="shared" ref="CG29" si="182">IF(AND(CF28&lt;0,CG28&gt;0),"LP",IF(AND(CF28&gt;0,CG28&lt;0),"PL",IF(OR(CF28&lt;0,CG28&lt;0),"Loss",IF(ISERROR((+CG28/CF28-1)*100),"NA",(+CG28/CF28-1)*100))))</f>
        <v>3.033580645025058</v>
      </c>
      <c r="CH29" s="87">
        <f t="shared" ref="CH29" si="183">IF(AND(CG28&lt;0,CH28&gt;0),"LP",IF(AND(CG28&gt;0,CH28&lt;0),"PL",IF(OR(CG28&lt;0,CH28&lt;0),"Loss",IF(ISERROR((+CH28/CG28-1)*100),"NA",(+CH28/CG28-1)*100))))</f>
        <v>25.175047069981659</v>
      </c>
      <c r="CI29" s="85"/>
      <c r="CJ29" s="86">
        <f t="shared" ref="CJ29" si="184">IF(AND(CI28&lt;0,CJ28&gt;0),"LP",IF(AND(CI28&gt;0,CJ28&lt;0),"PL",IF(OR(CI28&lt;0,CJ28&lt;0),"Loss",IF(ISERROR((+CJ28/CI28-1)*100),"NA",(+CJ28/CI28-1)*100))))</f>
        <v>-19.060598093458026</v>
      </c>
      <c r="CK29" s="86">
        <f t="shared" ref="CK29" si="185">IF(AND(CJ28&lt;0,CK28&gt;0),"LP",IF(AND(CJ28&gt;0,CK28&lt;0),"PL",IF(OR(CJ28&lt;0,CK28&lt;0),"Loss",IF(ISERROR((+CK28/CJ28-1)*100),"NA",(+CK28/CJ28-1)*100))))</f>
        <v>30.755351547484146</v>
      </c>
      <c r="CL29" s="86">
        <f t="shared" ref="CL29" si="186">IF(AND(CK28&lt;0,CL28&gt;0),"LP",IF(AND(CK28&gt;0,CL28&lt;0),"PL",IF(OR(CK28&lt;0,CL28&lt;0),"Loss",IF(ISERROR((+CL28/CK28-1)*100),"NA",(+CL28/CK28-1)*100))))</f>
        <v>-4.8589557638670566</v>
      </c>
      <c r="CM29" s="86">
        <f t="shared" ref="CM29" si="187">IF(AND(CL28&lt;0,CM28&gt;0),"LP",IF(AND(CL28&gt;0,CM28&lt;0),"PL",IF(OR(CL28&lt;0,CM28&lt;0),"Loss",IF(ISERROR((+CM28/CL28-1)*100),"NA",(+CM28/CL28-1)*100))))</f>
        <v>23.176799659754145</v>
      </c>
      <c r="CN29" s="87">
        <f t="shared" ref="CN29" si="188">IF(AND(CM28&lt;0,CN28&gt;0),"LP",IF(AND(CM28&gt;0,CN28&lt;0),"PL",IF(OR(CM28&lt;0,CN28&lt;0),"Loss",IF(ISERROR((+CN28/CM28-1)*100),"NA",(+CN28/CM28-1)*100))))</f>
        <v>20.572171017957142</v>
      </c>
      <c r="CO29" s="85"/>
      <c r="CP29" s="86">
        <f t="shared" ref="CP29:CT29" si="189">IF(AND(CO28&lt;0,CP28&gt;0),"LP",IF(AND(CO28&gt;0,CP28&lt;0),"PL",IF(OR(CO28&lt;0,CP28&lt;0),"Loss",IF(ISERROR((+CP28/CO28-1)*100),"NA",(+CP28/CO28-1)*100))))</f>
        <v>-12.528895651892347</v>
      </c>
      <c r="CQ29" s="86">
        <f t="shared" si="189"/>
        <v>-27.363309299261228</v>
      </c>
      <c r="CR29" s="86">
        <f t="shared" si="189"/>
        <v>33.257577301726606</v>
      </c>
      <c r="CS29" s="86">
        <f t="shared" si="189"/>
        <v>31.488195831119192</v>
      </c>
      <c r="CT29" s="87">
        <f t="shared" si="189"/>
        <v>16.919236394872673</v>
      </c>
      <c r="CU29" s="85"/>
      <c r="CV29" s="86">
        <f t="shared" ref="CV29" si="190">IF(AND(CU28&lt;0,CV28&gt;0),"LP",IF(AND(CU28&gt;0,CV28&lt;0),"PL",IF(OR(CU28&lt;0,CV28&lt;0),"Loss",IF(ISERROR((+CV28/CU28-1)*100),"NA",(+CV28/CU28-1)*100))))</f>
        <v>-8.2705651714086272</v>
      </c>
      <c r="CW29" s="86">
        <f t="shared" ref="CW29" si="191">IF(AND(CV28&lt;0,CW28&gt;0),"LP",IF(AND(CV28&gt;0,CW28&lt;0),"PL",IF(OR(CV28&lt;0,CW28&lt;0),"Loss",IF(ISERROR((+CW28/CV28-1)*100),"NA",(+CW28/CV28-1)*100))))</f>
        <v>11.942239688420496</v>
      </c>
      <c r="CX29" s="86">
        <f t="shared" ref="CX29" si="192">IF(AND(CW28&lt;0,CX28&gt;0),"LP",IF(AND(CW28&gt;0,CX28&lt;0),"PL",IF(OR(CW28&lt;0,CX28&lt;0),"Loss",IF(ISERROR((+CX28/CW28-1)*100),"NA",(+CX28/CW28-1)*100))))</f>
        <v>-51.171261696916417</v>
      </c>
      <c r="CY29" s="86">
        <f t="shared" ref="CY29" si="193">IF(AND(CX28&lt;0,CY28&gt;0),"LP",IF(AND(CX28&gt;0,CY28&lt;0),"PL",IF(OR(CX28&lt;0,CY28&lt;0),"Loss",IF(ISERROR((+CY28/CX28-1)*100),"NA",(+CY28/CX28-1)*100))))</f>
        <v>44.271296103620351</v>
      </c>
      <c r="CZ29" s="87">
        <f t="shared" ref="CZ29" si="194">IF(AND(CY28&lt;0,CZ28&gt;0),"LP",IF(AND(CY28&gt;0,CZ28&lt;0),"PL",IF(OR(CY28&lt;0,CZ28&lt;0),"Loss",IF(ISERROR((+CZ28/CY28-1)*100),"NA",(+CZ28/CY28-1)*100))))</f>
        <v>32.680432143446538</v>
      </c>
      <c r="DA29" s="85"/>
      <c r="DB29" s="86">
        <f t="shared" ref="DB29:DE29" si="195">IF(AND(DA28&lt;0,DB28&gt;0),"LP",IF(AND(DA28&gt;0,DB28&lt;0),"PL",IF(OR(DA28&lt;0,DB28&lt;0),"Loss",IF(ISERROR((+DB28/DA28-1)*100),"NA",(+DB28/DA28-1)*100))))</f>
        <v>-21.126226477698328</v>
      </c>
      <c r="DC29" s="86">
        <f t="shared" si="195"/>
        <v>-11.947115384615415</v>
      </c>
      <c r="DD29" s="86">
        <f t="shared" si="195"/>
        <v>104.364591864592</v>
      </c>
      <c r="DE29" s="86">
        <f t="shared" si="195"/>
        <v>27.561354751506272</v>
      </c>
      <c r="DF29" s="87">
        <f>IF(AND(DE28&lt;0,DF28&gt;0),"LP",IF(AND(DE28&gt;0,DF28&lt;0),"PL",IF(OR(DE28&lt;0,DF28&lt;0),"Loss",IF(ISERROR((+DF28/DE28-1)*100),"NA",(+DF28/DE28-1)*100))))</f>
        <v>15.617996045707617</v>
      </c>
      <c r="DG29" s="85"/>
      <c r="DH29" s="86">
        <f t="shared" ref="DH29" si="196">IF(AND(DG28&lt;0,DH28&gt;0),"LP",IF(AND(DG28&gt;0,DH28&lt;0),"PL",IF(OR(DG28&lt;0,DH28&lt;0),"Loss",IF(ISERROR((+DH28/DG28-1)*100),"NA",(+DH28/DG28-1)*100))))</f>
        <v>19.422216405913282</v>
      </c>
      <c r="DI29" s="86">
        <f t="shared" ref="DI29" si="197">IF(AND(DH28&lt;0,DI28&gt;0),"LP",IF(AND(DH28&gt;0,DI28&lt;0),"PL",IF(OR(DH28&lt;0,DI28&lt;0),"Loss",IF(ISERROR((+DI28/DH28-1)*100),"NA",(+DI28/DH28-1)*100))))</f>
        <v>1.9879337593347035</v>
      </c>
      <c r="DJ29" s="86">
        <f t="shared" ref="DJ29" si="198">IF(AND(DI28&lt;0,DJ28&gt;0),"LP",IF(AND(DI28&gt;0,DJ28&lt;0),"PL",IF(OR(DI28&lt;0,DJ28&lt;0),"Loss",IF(ISERROR((+DJ28/DI28-1)*100),"NA",(+DJ28/DI28-1)*100))))</f>
        <v>24.948555842355869</v>
      </c>
      <c r="DK29" s="86">
        <f t="shared" ref="DK29" si="199">IF(AND(DJ28&lt;0,DK28&gt;0),"LP",IF(AND(DJ28&gt;0,DK28&lt;0),"PL",IF(OR(DJ28&lt;0,DK28&lt;0),"Loss",IF(ISERROR((+DK28/DJ28-1)*100),"NA",(+DK28/DJ28-1)*100))))</f>
        <v>15.427030451394309</v>
      </c>
      <c r="DL29" s="87">
        <f t="shared" ref="DL29" si="200">IF(AND(DK28&lt;0,DL28&gt;0),"LP",IF(AND(DK28&gt;0,DL28&lt;0),"PL",IF(OR(DK28&lt;0,DL28&lt;0),"Loss",IF(ISERROR((+DL28/DK28-1)*100),"NA",(+DL28/DK28-1)*100))))</f>
        <v>14.87169477285577</v>
      </c>
      <c r="DM29" s="85"/>
      <c r="DN29" s="86">
        <f t="shared" ref="DN29" si="201">IF(AND(DM28&lt;0,DN28&gt;0),"LP",IF(AND(DM28&gt;0,DN28&lt;0),"PL",IF(OR(DM28&lt;0,DN28&lt;0),"Loss",IF(ISERROR((+DN28/DM28-1)*100),"NA",(+DN28/DM28-1)*100))))</f>
        <v>120.68965517241379</v>
      </c>
      <c r="DO29" s="86">
        <f t="shared" ref="DO29" si="202">IF(AND(DN28&lt;0,DO28&gt;0),"LP",IF(AND(DN28&gt;0,DO28&lt;0),"PL",IF(OR(DN28&lt;0,DO28&lt;0),"Loss",IF(ISERROR((+DO28/DN28-1)*100),"NA",(+DO28/DN28-1)*100))))</f>
        <v>19.568452380952372</v>
      </c>
      <c r="DP29" s="86">
        <f t="shared" ref="DP29" si="203">IF(AND(DO28&lt;0,DP28&gt;0),"LP",IF(AND(DO28&gt;0,DP28&lt;0),"PL",IF(OR(DO28&lt;0,DP28&lt;0),"Loss",IF(ISERROR((+DP28/DO28-1)*100),"NA",(+DP28/DO28-1)*100))))</f>
        <v>16.552582451773489</v>
      </c>
      <c r="DQ29" s="86">
        <f t="shared" ref="DQ29" si="204">IF(AND(DP28&lt;0,DQ28&gt;0),"LP",IF(AND(DP28&gt;0,DQ28&lt;0),"PL",IF(OR(DP28&lt;0,DQ28&lt;0),"Loss",IF(ISERROR((+DQ28/DP28-1)*100),"NA",(+DQ28/DP28-1)*100))))</f>
        <v>18.620518408343933</v>
      </c>
      <c r="DR29" s="87">
        <f t="shared" ref="DR29" si="205">IF(AND(DQ28&lt;0,DR28&gt;0),"LP",IF(AND(DQ28&gt;0,DR28&lt;0),"PL",IF(OR(DQ28&lt;0,DR28&lt;0),"Loss",IF(ISERROR((+DR28/DQ28-1)*100),"NA",(+DR28/DQ28-1)*100))))</f>
        <v>20.437324675005119</v>
      </c>
      <c r="DS29" s="85"/>
      <c r="DT29" s="86" t="str">
        <f t="shared" ref="DT29" si="206">IF(AND(DS28&lt;0,DT28&gt;0),"LP",IF(AND(DS28&gt;0,DT28&lt;0),"PL",IF(OR(DS28&lt;0,DT28&lt;0),"Loss",IF(ISERROR((+DT28/DS28-1)*100),"NA",(+DT28/DS28-1)*100))))</f>
        <v>NA</v>
      </c>
      <c r="DU29" s="86">
        <f t="shared" ref="DU29" si="207">IF(AND(DT28&lt;0,DU28&gt;0),"LP",IF(AND(DT28&gt;0,DU28&lt;0),"PL",IF(OR(DT28&lt;0,DU28&lt;0),"Loss",IF(ISERROR((+DU28/DT28-1)*100),"NA",(+DU28/DT28-1)*100))))</f>
        <v>-23.273592654213061</v>
      </c>
      <c r="DV29" s="86">
        <f t="shared" ref="DV29" si="208">IF(AND(DU28&lt;0,DV28&gt;0),"LP",IF(AND(DU28&gt;0,DV28&lt;0),"PL",IF(OR(DU28&lt;0,DV28&lt;0),"Loss",IF(ISERROR((+DV28/DU28-1)*100),"NA",(+DV28/DU28-1)*100))))</f>
        <v>64.177097057531896</v>
      </c>
      <c r="DW29" s="86">
        <f t="shared" ref="DW29" si="209">IF(AND(DV28&lt;0,DW28&gt;0),"LP",IF(AND(DV28&gt;0,DW28&lt;0),"PL",IF(OR(DV28&lt;0,DW28&lt;0),"Loss",IF(ISERROR((+DW28/DV28-1)*100),"NA",(+DW28/DV28-1)*100))))</f>
        <v>26.187902295487419</v>
      </c>
      <c r="DX29" s="87">
        <f t="shared" ref="DX29" si="210">IF(AND(DW28&lt;0,DX28&gt;0),"LP",IF(AND(DW28&gt;0,DX28&lt;0),"PL",IF(OR(DW28&lt;0,DX28&lt;0),"Loss",IF(ISERROR((+DX28/DW28-1)*100),"NA",(+DX28/DW28-1)*100))))</f>
        <v>34.02427746974341</v>
      </c>
      <c r="DY29" s="85"/>
      <c r="DZ29" s="86">
        <f t="shared" ref="DZ29:ED29" si="211">IF(AND(DY28&lt;0,DZ28&gt;0),"LP",IF(AND(DY28&gt;0,DZ28&lt;0),"PL",IF(OR(DY28&lt;0,DZ28&lt;0),"Loss",IF(ISERROR((+DZ28/DY28-1)*100),"NA",(+DZ28/DY28-1)*100))))</f>
        <v>21.788921971505239</v>
      </c>
      <c r="EA29" s="86">
        <f t="shared" si="211"/>
        <v>12.27842073148555</v>
      </c>
      <c r="EB29" s="86">
        <f t="shared" si="211"/>
        <v>10.208035841520257</v>
      </c>
      <c r="EC29" s="86">
        <f t="shared" si="211"/>
        <v>16.905371954568913</v>
      </c>
      <c r="ED29" s="87">
        <f t="shared" si="211"/>
        <v>15.049329844359804</v>
      </c>
      <c r="EE29" s="85"/>
      <c r="EF29" s="86">
        <f t="shared" ref="EF29" si="212">IF(AND(EE28&lt;0,EF28&gt;0),"LP",IF(AND(EE28&gt;0,EF28&lt;0),"PL",IF(OR(EE28&lt;0,EF28&lt;0),"Loss",IF(ISERROR((+EF28/EE28-1)*100),"NA",(+EF28/EE28-1)*100))))</f>
        <v>-2.7988804478208729</v>
      </c>
      <c r="EG29" s="86">
        <f t="shared" ref="EG29" si="213">IF(AND(EF28&lt;0,EG28&gt;0),"LP",IF(AND(EF28&gt;0,EG28&lt;0),"PL",IF(OR(EF28&lt;0,EG28&lt;0),"Loss",IF(ISERROR((+EG28/EF28-1)*100),"NA",(+EG28/EF28-1)*100))))</f>
        <v>16.36363636363636</v>
      </c>
      <c r="EH29" s="86">
        <f t="shared" ref="EH29" si="214">IF(AND(EG28&lt;0,EH28&gt;0),"LP",IF(AND(EG28&gt;0,EH28&lt;0),"PL",IF(OR(EG28&lt;0,EH28&lt;0),"Loss",IF(ISERROR((+EH28/EG28-1)*100),"NA",(+EH28/EG28-1)*100))))</f>
        <v>19.061085972850677</v>
      </c>
      <c r="EI29" s="86">
        <f t="shared" ref="EI29" si="215">IF(AND(EH28&lt;0,EI28&gt;0),"LP",IF(AND(EH28&gt;0,EI28&lt;0),"PL",IF(OR(EH28&lt;0,EI28&lt;0),"Loss",IF(ISERROR((+EI28/EH28-1)*100),"NA",(+EI28/EH28-1)*100))))</f>
        <v>20.49577236776512</v>
      </c>
      <c r="EJ29" s="87">
        <f t="shared" ref="EJ29" si="216">IF(AND(EI28&lt;0,EJ28&gt;0),"LP",IF(AND(EI28&gt;0,EJ28&lt;0),"PL",IF(OR(EI28&lt;0,EJ28&lt;0),"Loss",IF(ISERROR((+EJ28/EI28-1)*100),"NA",(+EJ28/EI28-1)*100))))</f>
        <v>17.286072105734164</v>
      </c>
      <c r="EK29" s="85"/>
      <c r="EL29" s="86">
        <f t="shared" ref="EL29:EP29" si="217">IF(AND(EK28&lt;0,EL28&gt;0),"LP",IF(AND(EK28&gt;0,EL28&lt;0),"PL",IF(OR(EK28&lt;0,EL28&lt;0),"Loss",IF(ISERROR((+EL28/EK28-1)*100),"NA",(+EL28/EK28-1)*100))))</f>
        <v>10.954030226700251</v>
      </c>
      <c r="EM29" s="86">
        <f t="shared" si="217"/>
        <v>6.1409234087232978</v>
      </c>
      <c r="EN29" s="86">
        <f t="shared" si="217"/>
        <v>41.788091864288958</v>
      </c>
      <c r="EO29" s="86">
        <f t="shared" si="217"/>
        <v>21.318547146812094</v>
      </c>
      <c r="EP29" s="87">
        <f t="shared" si="217"/>
        <v>6.9384416652787273</v>
      </c>
      <c r="EQ29" s="85"/>
      <c r="ER29" s="86">
        <f t="shared" ref="ER29" ca="1" si="218">IF(AND(EQ28&lt;0,ER28&gt;0),"LP",IF(AND(EQ28&gt;0,ER28&lt;0),"PL",IF(OR(EQ28&lt;0,ER28&lt;0),"Loss",IF(ISERROR((+ER28/EQ28-1)*100),"NA",(+ER28/EQ28-1)*100))))</f>
        <v>9.7138498196495995</v>
      </c>
      <c r="ES29" s="86">
        <f t="shared" ref="ES29" ca="1" si="219">IF(AND(ER28&lt;0,ES28&gt;0),"LP",IF(AND(ER28&gt;0,ES28&lt;0),"PL",IF(OR(ER28&lt;0,ES28&lt;0),"Loss",IF(ISERROR((+ES28/ER28-1)*100),"NA",(+ES28/ER28-1)*100))))</f>
        <v>1.6272466054206847</v>
      </c>
      <c r="ET29" s="86">
        <f t="shared" ref="ET29" ca="1" si="220">IF(AND(ES28&lt;0,ET28&gt;0),"LP",IF(AND(ES28&gt;0,ET28&lt;0),"PL",IF(OR(ES28&lt;0,ET28&lt;0),"Loss",IF(ISERROR((+ET28/ES28-1)*100),"NA",(+ET28/ES28-1)*100))))</f>
        <v>21.685420040614712</v>
      </c>
      <c r="EU29" s="86">
        <f t="shared" ref="EU29" ca="1" si="221">IF(AND(ET28&lt;0,EU28&gt;0),"LP",IF(AND(ET28&gt;0,EU28&lt;0),"PL",IF(OR(ET28&lt;0,EU28&lt;0),"Loss",IF(ISERROR((+EU28/ET28-1)*100),"NA",(+EU28/ET28-1)*100))))</f>
        <v>20.338182342461387</v>
      </c>
      <c r="EV29" s="87">
        <f t="shared" ref="EV29" ca="1" si="222">IF(AND(EU28&lt;0,EV28&gt;0),"LP",IF(AND(EU28&gt;0,EV28&lt;0),"PL",IF(OR(EU28&lt;0,EV28&lt;0),"Loss",IF(ISERROR((+EV28/EU28-1)*100),"NA",(+EV28/EU28-1)*100))))</f>
        <v>15.644425078352908</v>
      </c>
    </row>
    <row r="30" spans="2:152" s="15" customFormat="1">
      <c r="B30" s="28" t="s">
        <v>15</v>
      </c>
      <c r="C30" s="83">
        <v>8824.7000000000025</v>
      </c>
      <c r="D30" s="84">
        <v>8171</v>
      </c>
      <c r="E30" s="84">
        <v>7146.476999999999</v>
      </c>
      <c r="F30" s="84">
        <v>10365.400000000001</v>
      </c>
      <c r="G30" s="84">
        <v>12391.362722741274</v>
      </c>
      <c r="H30" s="72">
        <v>14686.235929071925</v>
      </c>
      <c r="I30" s="83">
        <v>13740.599999999995</v>
      </c>
      <c r="J30" s="84">
        <v>7754.1000000000013</v>
      </c>
      <c r="K30" s="84">
        <v>5879.5</v>
      </c>
      <c r="L30" s="84">
        <v>6610.5999999999958</v>
      </c>
      <c r="M30" s="84">
        <v>8921.4181427771073</v>
      </c>
      <c r="N30" s="72">
        <v>10093.184574860043</v>
      </c>
      <c r="O30" s="83">
        <v>17333.2</v>
      </c>
      <c r="P30" s="84">
        <v>17489.599999999999</v>
      </c>
      <c r="Q30" s="84">
        <v>13690.300000000014</v>
      </c>
      <c r="R30" s="84">
        <v>19462</v>
      </c>
      <c r="S30" s="84">
        <v>22468.985669999995</v>
      </c>
      <c r="T30" s="72">
        <v>26543.819355600008</v>
      </c>
      <c r="U30" s="83">
        <v>5643</v>
      </c>
      <c r="V30" s="84">
        <v>15844.199999999983</v>
      </c>
      <c r="W30" s="84">
        <v>14343.299999999954</v>
      </c>
      <c r="X30" s="84">
        <v>17037</v>
      </c>
      <c r="Y30" s="84">
        <v>21401.060932634922</v>
      </c>
      <c r="Z30" s="72">
        <v>27277.942824189573</v>
      </c>
      <c r="AA30" s="83">
        <v>43380.200000000012</v>
      </c>
      <c r="AB30" s="84">
        <v>32602.499999999982</v>
      </c>
      <c r="AC30" s="84">
        <v>27890.499999999989</v>
      </c>
      <c r="AD30" s="84">
        <v>43213.4</v>
      </c>
      <c r="AE30" s="84">
        <v>53476.30886347968</v>
      </c>
      <c r="AF30" s="72">
        <v>57295.144428729829</v>
      </c>
      <c r="AG30" s="83">
        <v>9409</v>
      </c>
      <c r="AH30" s="84">
        <v>11773</v>
      </c>
      <c r="AI30" s="84">
        <v>13833</v>
      </c>
      <c r="AJ30" s="84">
        <v>13781</v>
      </c>
      <c r="AK30" s="84">
        <v>18113.302123144265</v>
      </c>
      <c r="AL30" s="72">
        <v>26414.140546408562</v>
      </c>
      <c r="AM30" s="83">
        <v>31849</v>
      </c>
      <c r="AN30" s="84">
        <v>36496.299999999988</v>
      </c>
      <c r="AO30" s="84">
        <v>39422.700000000012</v>
      </c>
      <c r="AP30" s="84">
        <v>52831.5</v>
      </c>
      <c r="AQ30" s="84">
        <v>59008.327361405987</v>
      </c>
      <c r="AR30" s="72">
        <v>66642.368228357125</v>
      </c>
      <c r="AS30" s="83">
        <v>26426.699999999997</v>
      </c>
      <c r="AT30" s="84">
        <v>35704.300000000003</v>
      </c>
      <c r="AU30" s="84">
        <v>20246.40000000002</v>
      </c>
      <c r="AV30" s="84">
        <v>18450</v>
      </c>
      <c r="AW30" s="84">
        <v>24694.185827999994</v>
      </c>
      <c r="AX30" s="72">
        <v>30182.503769859995</v>
      </c>
      <c r="AY30" s="83">
        <v>31886</v>
      </c>
      <c r="AZ30" s="84">
        <v>33096</v>
      </c>
      <c r="BA30" s="84">
        <v>49460</v>
      </c>
      <c r="BB30" s="84">
        <v>63533</v>
      </c>
      <c r="BC30" s="84">
        <v>74264.371794993014</v>
      </c>
      <c r="BD30" s="72">
        <v>84152.816938811753</v>
      </c>
      <c r="BE30" s="83">
        <v>3875.6499999999992</v>
      </c>
      <c r="BF30" s="84">
        <v>4202.5000000000009</v>
      </c>
      <c r="BG30" s="84">
        <v>4196.58</v>
      </c>
      <c r="BH30" s="84">
        <v>5132.2999999999993</v>
      </c>
      <c r="BI30" s="84">
        <v>7953.5269144988233</v>
      </c>
      <c r="BJ30" s="72">
        <v>9597.5113249669521</v>
      </c>
      <c r="BK30" s="83">
        <v>12034.45</v>
      </c>
      <c r="BL30" s="84">
        <v>13998.560000000001</v>
      </c>
      <c r="BM30" s="84">
        <v>8890.27</v>
      </c>
      <c r="BN30" s="84">
        <v>10063.070000000003</v>
      </c>
      <c r="BO30" s="84">
        <v>11551.428286009705</v>
      </c>
      <c r="BP30" s="72">
        <v>14275.064117434511</v>
      </c>
      <c r="BQ30" s="83">
        <v>17108.400000000001</v>
      </c>
      <c r="BR30" s="84">
        <v>17013.840000000004</v>
      </c>
      <c r="BS30" s="84">
        <v>10658.310000000018</v>
      </c>
      <c r="BT30" s="84">
        <v>7206.2499999999973</v>
      </c>
      <c r="BU30" s="84">
        <v>20721.52011658109</v>
      </c>
      <c r="BV30" s="72">
        <v>25309.955117091191</v>
      </c>
      <c r="BW30" s="83">
        <v>5195.4000000000015</v>
      </c>
      <c r="BX30" s="84">
        <v>6956.9000000000033</v>
      </c>
      <c r="BY30" s="84">
        <v>7385.199999999998</v>
      </c>
      <c r="BZ30" s="84">
        <v>8390.1000000000022</v>
      </c>
      <c r="CA30" s="84">
        <v>9570.6359886206028</v>
      </c>
      <c r="CB30" s="72">
        <v>10489.394142505647</v>
      </c>
      <c r="CC30" s="83">
        <v>744.82999999999925</v>
      </c>
      <c r="CD30" s="84">
        <v>3241.5400000000018</v>
      </c>
      <c r="CE30" s="84">
        <v>4777.09</v>
      </c>
      <c r="CF30" s="84">
        <v>6263.48</v>
      </c>
      <c r="CG30" s="84">
        <v>6363.5420836951653</v>
      </c>
      <c r="CH30" s="72">
        <v>8101.0298019770762</v>
      </c>
      <c r="CI30" s="83">
        <v>7195.4100000000017</v>
      </c>
      <c r="CJ30" s="84">
        <v>5463.5099999999984</v>
      </c>
      <c r="CK30" s="84">
        <v>7373.0899999999983</v>
      </c>
      <c r="CL30" s="84">
        <v>6696.8100000000049</v>
      </c>
      <c r="CM30" s="84">
        <v>8578.7200800000028</v>
      </c>
      <c r="CN30" s="72">
        <v>10738.920580100006</v>
      </c>
      <c r="CO30" s="83">
        <v>13351.799999999992</v>
      </c>
      <c r="CP30" s="84">
        <v>11184.399999999998</v>
      </c>
      <c r="CQ30" s="84">
        <v>7196.5999999999967</v>
      </c>
      <c r="CR30" s="84">
        <v>9503.1000000000149</v>
      </c>
      <c r="CS30" s="84">
        <v>13290.381045898008</v>
      </c>
      <c r="CT30" s="72">
        <v>16175.800507827069</v>
      </c>
      <c r="CU30" s="83">
        <v>13456.099999999995</v>
      </c>
      <c r="CV30" s="84">
        <v>11709.400000000003</v>
      </c>
      <c r="CW30" s="84">
        <v>12682</v>
      </c>
      <c r="CX30" s="84">
        <v>3929.2</v>
      </c>
      <c r="CY30" s="84">
        <v>7027.6933520564817</v>
      </c>
      <c r="CZ30" s="72">
        <v>10968.443307298008</v>
      </c>
      <c r="DA30" s="83">
        <v>16442.200000000023</v>
      </c>
      <c r="DB30" s="84">
        <v>11748.1</v>
      </c>
      <c r="DC30" s="84">
        <v>8775.4999999999945</v>
      </c>
      <c r="DD30" s="84">
        <v>25976.600000000013</v>
      </c>
      <c r="DE30" s="84">
        <v>35593.725012020754</v>
      </c>
      <c r="DF30" s="72">
        <v>42594.001403422473</v>
      </c>
      <c r="DG30" s="83">
        <v>15468.43</v>
      </c>
      <c r="DH30" s="84">
        <v>18227.320000000003</v>
      </c>
      <c r="DI30" s="84">
        <v>17029.990000000005</v>
      </c>
      <c r="DJ30" s="84">
        <v>21368.300000000003</v>
      </c>
      <c r="DK30" s="84">
        <v>24959.466428186457</v>
      </c>
      <c r="DL30" s="72">
        <v>29185.856327142315</v>
      </c>
      <c r="DM30" s="83">
        <v>3930</v>
      </c>
      <c r="DN30" s="84">
        <v>10960</v>
      </c>
      <c r="DO30" s="84">
        <v>13470</v>
      </c>
      <c r="DP30" s="84">
        <v>15890</v>
      </c>
      <c r="DQ30" s="84">
        <v>17908.921436075238</v>
      </c>
      <c r="DR30" s="72">
        <v>21995.716365757606</v>
      </c>
      <c r="DS30" s="83">
        <v>0</v>
      </c>
      <c r="DT30" s="84">
        <v>3634.7999999999984</v>
      </c>
      <c r="DU30" s="84">
        <v>519.50000000000182</v>
      </c>
      <c r="DV30" s="84">
        <v>4556.900000000006</v>
      </c>
      <c r="DW30" s="84">
        <v>7541.5399999999845</v>
      </c>
      <c r="DX30" s="72">
        <v>12299.93442999999</v>
      </c>
      <c r="DY30" s="83">
        <v>60478</v>
      </c>
      <c r="DZ30" s="84">
        <v>77550.200000000041</v>
      </c>
      <c r="EA30" s="84">
        <v>85847.414000000033</v>
      </c>
      <c r="EB30" s="84">
        <v>96920.699999999983</v>
      </c>
      <c r="EC30" s="84">
        <v>117482.85985136476</v>
      </c>
      <c r="ED30" s="72">
        <v>138131.11720632872</v>
      </c>
      <c r="EE30" s="83">
        <v>22636</v>
      </c>
      <c r="EF30" s="84">
        <v>17690</v>
      </c>
      <c r="EG30" s="84">
        <v>21218</v>
      </c>
      <c r="EH30" s="84">
        <v>25600</v>
      </c>
      <c r="EI30" s="84">
        <v>32064.904333463292</v>
      </c>
      <c r="EJ30" s="72">
        <v>38785.812850546645</v>
      </c>
      <c r="EK30" s="83">
        <v>24679</v>
      </c>
      <c r="EL30" s="84">
        <v>28109</v>
      </c>
      <c r="EM30" s="84">
        <v>30176</v>
      </c>
      <c r="EN30" s="84">
        <v>45392</v>
      </c>
      <c r="EO30" s="84">
        <v>56433.49760836886</v>
      </c>
      <c r="EP30" s="72">
        <v>60970.326982015402</v>
      </c>
      <c r="EQ30" s="83">
        <f t="shared" ref="EQ30:EV32" ca="1" si="223">SUMIF($B$8:$EP$59,EQ$8,$B30:$EP30)</f>
        <v>405088.07</v>
      </c>
      <c r="ER30" s="84">
        <f t="shared" ca="1" si="223"/>
        <v>440621.06999999995</v>
      </c>
      <c r="ES30" s="84">
        <f t="shared" ca="1" si="223"/>
        <v>432107.72100000002</v>
      </c>
      <c r="ET30" s="84">
        <f t="shared" ca="1" si="223"/>
        <v>538172.71</v>
      </c>
      <c r="EU30" s="84">
        <f t="shared" ca="1" si="223"/>
        <v>671781.68597601552</v>
      </c>
      <c r="EV30" s="72">
        <f t="shared" ca="1" si="223"/>
        <v>792907.04106030264</v>
      </c>
    </row>
    <row r="31" spans="2:152" s="15" customFormat="1">
      <c r="B31" s="28" t="s">
        <v>4</v>
      </c>
      <c r="C31" s="83">
        <v>9001.8000000000011</v>
      </c>
      <c r="D31" s="84">
        <v>9094.7999999999993</v>
      </c>
      <c r="E31" s="84">
        <v>7452.4999999999991</v>
      </c>
      <c r="F31" s="84">
        <v>11139.400000000001</v>
      </c>
      <c r="G31" s="84">
        <v>12567.986874003525</v>
      </c>
      <c r="H31" s="72">
        <v>15141.946343652184</v>
      </c>
      <c r="I31" s="83">
        <v>13680.599999999995</v>
      </c>
      <c r="J31" s="84">
        <v>6201.3000000000011</v>
      </c>
      <c r="K31" s="84">
        <v>3855.2</v>
      </c>
      <c r="L31" s="84">
        <v>6331.7999999999965</v>
      </c>
      <c r="M31" s="84">
        <v>8680.6511427771075</v>
      </c>
      <c r="N31" s="72">
        <v>9909.2005748600423</v>
      </c>
      <c r="O31" s="83">
        <v>18421.2</v>
      </c>
      <c r="P31" s="84">
        <v>18442.8</v>
      </c>
      <c r="Q31" s="84">
        <v>13047.700000000015</v>
      </c>
      <c r="R31" s="84">
        <v>20231.400000000001</v>
      </c>
      <c r="S31" s="84">
        <v>24970.563569999995</v>
      </c>
      <c r="T31" s="72">
        <v>29820.601843953347</v>
      </c>
      <c r="U31" s="83">
        <v>1601</v>
      </c>
      <c r="V31" s="84">
        <v>12839.199999999983</v>
      </c>
      <c r="W31" s="84">
        <v>11438.799999999954</v>
      </c>
      <c r="X31" s="84">
        <v>13606</v>
      </c>
      <c r="Y31" s="84">
        <v>18717.056771062405</v>
      </c>
      <c r="Z31" s="72">
        <v>25211.653072910631</v>
      </c>
      <c r="AA31" s="83">
        <v>73990.200000000012</v>
      </c>
      <c r="AB31" s="84">
        <v>34039.89999999998</v>
      </c>
      <c r="AC31" s="84">
        <v>28395.799999999992</v>
      </c>
      <c r="AD31" s="84">
        <v>47808.700000000004</v>
      </c>
      <c r="AE31" s="84">
        <v>54652.834638479682</v>
      </c>
      <c r="AF31" s="72">
        <v>59389.688824979828</v>
      </c>
      <c r="AG31" s="83">
        <v>10747</v>
      </c>
      <c r="AH31" s="84">
        <v>9815</v>
      </c>
      <c r="AI31" s="84">
        <v>9616</v>
      </c>
      <c r="AJ31" s="84">
        <v>15231</v>
      </c>
      <c r="AK31" s="84">
        <v>22357.762123144268</v>
      </c>
      <c r="AL31" s="72">
        <v>21081.660546408562</v>
      </c>
      <c r="AM31" s="83">
        <v>32902</v>
      </c>
      <c r="AN31" s="84">
        <v>34932.69999999999</v>
      </c>
      <c r="AO31" s="84">
        <v>40383.900000000009</v>
      </c>
      <c r="AP31" s="84">
        <v>57019.199999999997</v>
      </c>
      <c r="AQ31" s="84">
        <v>64507.539361405987</v>
      </c>
      <c r="AR31" s="72">
        <v>71874.97922835713</v>
      </c>
      <c r="AS31" s="83">
        <v>26660.1</v>
      </c>
      <c r="AT31" s="84">
        <v>36835.200000000004</v>
      </c>
      <c r="AU31" s="84">
        <v>23686.800000000021</v>
      </c>
      <c r="AV31" s="84">
        <v>21660</v>
      </c>
      <c r="AW31" s="84">
        <v>28084.322899999996</v>
      </c>
      <c r="AX31" s="72">
        <v>33899.331364409998</v>
      </c>
      <c r="AY31" s="83">
        <v>27298</v>
      </c>
      <c r="AZ31" s="84">
        <v>32298</v>
      </c>
      <c r="BA31" s="84">
        <v>59388</v>
      </c>
      <c r="BB31" s="84">
        <v>71870</v>
      </c>
      <c r="BC31" s="84">
        <v>77362.286794993008</v>
      </c>
      <c r="BD31" s="72">
        <v>85053.816938811753</v>
      </c>
      <c r="BE31" s="83">
        <v>3944.7099999999991</v>
      </c>
      <c r="BF31" s="84">
        <v>4421.9800000000005</v>
      </c>
      <c r="BG31" s="84">
        <v>4046.4300000000003</v>
      </c>
      <c r="BH31" s="84">
        <v>4522.4399999999987</v>
      </c>
      <c r="BI31" s="84">
        <v>5773.6871815704299</v>
      </c>
      <c r="BJ31" s="72">
        <v>7905.171453379874</v>
      </c>
      <c r="BK31" s="83">
        <v>13348.1</v>
      </c>
      <c r="BL31" s="84">
        <v>16185.52</v>
      </c>
      <c r="BM31" s="84">
        <v>11220.43</v>
      </c>
      <c r="BN31" s="84">
        <v>11503.070000000003</v>
      </c>
      <c r="BO31" s="84">
        <v>13386.937101707619</v>
      </c>
      <c r="BP31" s="72">
        <v>16297.508596739155</v>
      </c>
      <c r="BQ31" s="83">
        <v>13823.600000000002</v>
      </c>
      <c r="BR31" s="84">
        <v>14412.460000000003</v>
      </c>
      <c r="BS31" s="84">
        <v>2398.320000000017</v>
      </c>
      <c r="BT31" s="84">
        <v>364.49999999999818</v>
      </c>
      <c r="BU31" s="84">
        <v>20185.072068581092</v>
      </c>
      <c r="BV31" s="72">
        <v>25303.716717091193</v>
      </c>
      <c r="BW31" s="83">
        <v>6265.9000000000015</v>
      </c>
      <c r="BX31" s="84">
        <v>7694.7000000000035</v>
      </c>
      <c r="BY31" s="84">
        <v>8373.6999999999971</v>
      </c>
      <c r="BZ31" s="84">
        <v>9598.0000000000018</v>
      </c>
      <c r="CA31" s="84">
        <v>10858.635988620603</v>
      </c>
      <c r="CB31" s="72">
        <v>11827.394142505647</v>
      </c>
      <c r="CC31" s="83">
        <v>324.63999999999919</v>
      </c>
      <c r="CD31" s="84">
        <v>2805.6100000000019</v>
      </c>
      <c r="CE31" s="84">
        <v>4490.78</v>
      </c>
      <c r="CF31" s="84">
        <v>6270.99</v>
      </c>
      <c r="CG31" s="84">
        <v>7071.5684201800032</v>
      </c>
      <c r="CH31" s="72">
        <v>9135.7126446910297</v>
      </c>
      <c r="CI31" s="83">
        <v>7044.6100000000015</v>
      </c>
      <c r="CJ31" s="84">
        <v>5579.9829999999984</v>
      </c>
      <c r="CK31" s="84">
        <v>6871.5899999999983</v>
      </c>
      <c r="CL31" s="84">
        <v>5471.6200000000053</v>
      </c>
      <c r="CM31" s="84">
        <v>7606.9159048185902</v>
      </c>
      <c r="CN31" s="72">
        <v>10053.170722647064</v>
      </c>
      <c r="CO31" s="83">
        <v>13889.799999999992</v>
      </c>
      <c r="CP31" s="84">
        <v>11357.199999999999</v>
      </c>
      <c r="CQ31" s="84">
        <v>7578.7999999999965</v>
      </c>
      <c r="CR31" s="84">
        <v>8426.1000000000149</v>
      </c>
      <c r="CS31" s="84">
        <v>13221.666045898008</v>
      </c>
      <c r="CT31" s="72">
        <v>16175.370307827068</v>
      </c>
      <c r="CU31" s="83">
        <v>13011.099999999995</v>
      </c>
      <c r="CV31" s="84">
        <v>10838.500000000004</v>
      </c>
      <c r="CW31" s="84">
        <v>11090</v>
      </c>
      <c r="CX31" s="84">
        <v>2363.6</v>
      </c>
      <c r="CY31" s="84">
        <v>5261.7904233532809</v>
      </c>
      <c r="CZ31" s="72">
        <v>9294.8889455387871</v>
      </c>
      <c r="DA31" s="83">
        <v>16751.100000000024</v>
      </c>
      <c r="DB31" s="84">
        <v>-13725.500000000002</v>
      </c>
      <c r="DC31" s="84">
        <v>7165.1999999999944</v>
      </c>
      <c r="DD31" s="84">
        <v>24226.700000000015</v>
      </c>
      <c r="DE31" s="84">
        <v>33682.831762020753</v>
      </c>
      <c r="DF31" s="72">
        <v>41403.285303422475</v>
      </c>
      <c r="DG31" s="83">
        <v>16976.45</v>
      </c>
      <c r="DH31" s="84">
        <v>19601.510000000006</v>
      </c>
      <c r="DI31" s="84">
        <v>17871.390000000007</v>
      </c>
      <c r="DJ31" s="84">
        <v>23841.500000000004</v>
      </c>
      <c r="DK31" s="84">
        <v>27604.466428186457</v>
      </c>
      <c r="DL31" s="72">
        <v>32245.856327142315</v>
      </c>
      <c r="DM31" s="83">
        <v>-450</v>
      </c>
      <c r="DN31" s="84">
        <v>9810</v>
      </c>
      <c r="DO31" s="84">
        <v>12980</v>
      </c>
      <c r="DP31" s="84">
        <v>15950</v>
      </c>
      <c r="DQ31" s="84">
        <v>18310.920663634228</v>
      </c>
      <c r="DR31" s="72">
        <v>22498.804864349822</v>
      </c>
      <c r="DS31" s="83">
        <v>0</v>
      </c>
      <c r="DT31" s="84">
        <v>5000.5999999999985</v>
      </c>
      <c r="DU31" s="84">
        <v>-127.8999999999985</v>
      </c>
      <c r="DV31" s="84">
        <v>2420.8000000000065</v>
      </c>
      <c r="DW31" s="84">
        <v>6205.0849999999846</v>
      </c>
      <c r="DX31" s="72">
        <v>11223.81167999999</v>
      </c>
      <c r="DY31" s="83">
        <v>27994</v>
      </c>
      <c r="DZ31" s="84">
        <v>43313.200000000048</v>
      </c>
      <c r="EA31" s="84">
        <v>94083.614000000031</v>
      </c>
      <c r="EB31" s="84">
        <v>110880.79999999999</v>
      </c>
      <c r="EC31" s="84">
        <v>140743.65985136476</v>
      </c>
      <c r="ED31" s="72">
        <v>159746.41720632871</v>
      </c>
      <c r="EE31" s="83">
        <v>19466</v>
      </c>
      <c r="EF31" s="84">
        <v>12260</v>
      </c>
      <c r="EG31" s="84">
        <v>18471</v>
      </c>
      <c r="EH31" s="84">
        <v>23520</v>
      </c>
      <c r="EI31" s="84">
        <v>30103.304333463289</v>
      </c>
      <c r="EJ31" s="72">
        <v>38003.012850546642</v>
      </c>
      <c r="EK31" s="83">
        <v>23515</v>
      </c>
      <c r="EL31" s="84">
        <v>28381</v>
      </c>
      <c r="EM31" s="84">
        <v>25897</v>
      </c>
      <c r="EN31" s="84">
        <v>48089</v>
      </c>
      <c r="EO31" s="84">
        <v>57422.818225365882</v>
      </c>
      <c r="EP31" s="72">
        <v>62358.445740899806</v>
      </c>
      <c r="EQ31" s="83">
        <f t="shared" ca="1" si="223"/>
        <v>390206.91000000003</v>
      </c>
      <c r="ER31" s="84">
        <f t="shared" ca="1" si="223"/>
        <v>372435.66300000006</v>
      </c>
      <c r="ES31" s="84">
        <f t="shared" ca="1" si="223"/>
        <v>429675.05399999989</v>
      </c>
      <c r="ET31" s="84">
        <f t="shared" ca="1" si="223"/>
        <v>562346.62</v>
      </c>
      <c r="EU31" s="84">
        <f t="shared" ca="1" si="223"/>
        <v>709340.36357463081</v>
      </c>
      <c r="EV31" s="72">
        <f t="shared" ca="1" si="223"/>
        <v>824855.44624145306</v>
      </c>
    </row>
    <row r="32" spans="2:152" s="15" customFormat="1">
      <c r="B32" s="28" t="s">
        <v>16</v>
      </c>
      <c r="C32" s="83">
        <v>6538.7000000000007</v>
      </c>
      <c r="D32" s="84">
        <v>6916.0082068874508</v>
      </c>
      <c r="E32" s="84">
        <v>6224.9209318349531</v>
      </c>
      <c r="F32" s="84">
        <v>7878.2464333806138</v>
      </c>
      <c r="G32" s="84">
        <v>9591.7401555026445</v>
      </c>
      <c r="H32" s="72">
        <v>11129.330562584357</v>
      </c>
      <c r="I32" s="83">
        <v>11780.899999999996</v>
      </c>
      <c r="J32" s="84">
        <v>6889</v>
      </c>
      <c r="K32" s="84">
        <v>4295.7168311805972</v>
      </c>
      <c r="L32" s="84">
        <v>6181.5999999999967</v>
      </c>
      <c r="M32" s="84">
        <v>7396.3599827883127</v>
      </c>
      <c r="N32" s="72">
        <v>8155.6364771338358</v>
      </c>
      <c r="O32" s="83">
        <v>16100.06524222092</v>
      </c>
      <c r="P32" s="84">
        <v>16515.500275446244</v>
      </c>
      <c r="Q32" s="84">
        <v>12677.700250181053</v>
      </c>
      <c r="R32" s="84">
        <v>19090.68123906403</v>
      </c>
      <c r="S32" s="84">
        <v>21297.387670199994</v>
      </c>
      <c r="T32" s="72">
        <v>24252.547902041744</v>
      </c>
      <c r="U32" s="83">
        <v>870.05623560753145</v>
      </c>
      <c r="V32" s="84">
        <v>9787.4695929596564</v>
      </c>
      <c r="W32" s="84">
        <v>6923.099999999954</v>
      </c>
      <c r="X32" s="84">
        <v>8973.2124770642204</v>
      </c>
      <c r="Y32" s="84">
        <v>13283.080875164931</v>
      </c>
      <c r="Z32" s="72">
        <v>17823.4719471311</v>
      </c>
      <c r="AA32" s="83">
        <v>31650</v>
      </c>
      <c r="AB32" s="84">
        <v>25799.770115284242</v>
      </c>
      <c r="AC32" s="84">
        <v>22483.87846971058</v>
      </c>
      <c r="AD32" s="84">
        <v>32838.126618255737</v>
      </c>
      <c r="AE32" s="84">
        <v>38858</v>
      </c>
      <c r="AF32" s="72">
        <v>43234.472842235278</v>
      </c>
      <c r="AG32" s="83">
        <v>6077</v>
      </c>
      <c r="AH32" s="84">
        <v>8824.8317752187286</v>
      </c>
      <c r="AI32" s="84">
        <v>7491</v>
      </c>
      <c r="AJ32" s="84">
        <v>2163.8869841143569</v>
      </c>
      <c r="AK32" s="84">
        <v>6058.0370346703694</v>
      </c>
      <c r="AL32" s="72">
        <v>12483.695226198681</v>
      </c>
      <c r="AM32" s="83">
        <v>24050</v>
      </c>
      <c r="AN32" s="84">
        <v>28381.900000000005</v>
      </c>
      <c r="AO32" s="84">
        <v>30477.900000000012</v>
      </c>
      <c r="AP32" s="84">
        <v>42354.6</v>
      </c>
      <c r="AQ32" s="84">
        <v>47390.503733826372</v>
      </c>
      <c r="AR32" s="72">
        <v>52912.484795157419</v>
      </c>
      <c r="AS32" s="83">
        <v>20061.504668024496</v>
      </c>
      <c r="AT32" s="84">
        <v>29303.395047128834</v>
      </c>
      <c r="AU32" s="84">
        <v>17222.08931683471</v>
      </c>
      <c r="AV32" s="84">
        <v>15926.389658356418</v>
      </c>
      <c r="AW32" s="84">
        <v>20634.627331499996</v>
      </c>
      <c r="AX32" s="72">
        <v>25255.001866485447</v>
      </c>
      <c r="AY32" s="83">
        <v>23834</v>
      </c>
      <c r="AZ32" s="84">
        <v>29264.58</v>
      </c>
      <c r="BA32" s="84">
        <v>40775.292129010442</v>
      </c>
      <c r="BB32" s="84">
        <v>52827.437219574291</v>
      </c>
      <c r="BC32" s="84">
        <v>58946.252537784661</v>
      </c>
      <c r="BD32" s="72">
        <v>64811.008507374587</v>
      </c>
      <c r="BE32" s="83">
        <v>3551.1099999999992</v>
      </c>
      <c r="BF32" s="84">
        <v>4057.8900000000008</v>
      </c>
      <c r="BG32" s="84">
        <v>3821.58</v>
      </c>
      <c r="BH32" s="84">
        <v>4020.9003275431469</v>
      </c>
      <c r="BI32" s="84">
        <v>4183.5108861778226</v>
      </c>
      <c r="BJ32" s="72">
        <v>5774.7863650349054</v>
      </c>
      <c r="BK32" s="83">
        <v>9969.630000000001</v>
      </c>
      <c r="BL32" s="84">
        <v>12116.64</v>
      </c>
      <c r="BM32" s="84">
        <v>8307.2963267121122</v>
      </c>
      <c r="BN32" s="84">
        <v>7838.654680059376</v>
      </c>
      <c r="BO32" s="84">
        <v>9236.9866001782575</v>
      </c>
      <c r="BP32" s="72">
        <v>11163.79338876632</v>
      </c>
      <c r="BQ32" s="83">
        <v>9871.3854162446823</v>
      </c>
      <c r="BR32" s="84">
        <v>9751.900577846518</v>
      </c>
      <c r="BS32" s="84">
        <v>5836.0436000000109</v>
      </c>
      <c r="BT32" s="84">
        <v>701</v>
      </c>
      <c r="BU32" s="84">
        <v>13408.62814181218</v>
      </c>
      <c r="BV32" s="72">
        <v>16700.453033280188</v>
      </c>
      <c r="BW32" s="83">
        <v>4595.7000000000016</v>
      </c>
      <c r="BX32" s="84">
        <v>5738.9000000000033</v>
      </c>
      <c r="BY32" s="84">
        <v>6086.0999999999967</v>
      </c>
      <c r="BZ32" s="84">
        <v>7335.7000000000016</v>
      </c>
      <c r="CA32" s="84">
        <v>8013.6733596020049</v>
      </c>
      <c r="CB32" s="72">
        <v>8728.6168771691682</v>
      </c>
      <c r="CC32" s="83">
        <v>350.64999999999918</v>
      </c>
      <c r="CD32" s="84">
        <v>1995.3500000000017</v>
      </c>
      <c r="CE32" s="84">
        <v>3258.6699999999996</v>
      </c>
      <c r="CF32" s="84">
        <v>4780.5999999999995</v>
      </c>
      <c r="CG32" s="84">
        <v>5133.1841379521229</v>
      </c>
      <c r="CH32" s="72">
        <v>6631.5267632555742</v>
      </c>
      <c r="CI32" s="83">
        <v>5523.8347366710159</v>
      </c>
      <c r="CJ32" s="84">
        <v>3999.9806609846287</v>
      </c>
      <c r="CK32" s="84">
        <v>5223.9713064516345</v>
      </c>
      <c r="CL32" s="84">
        <v>4206.7023160599656</v>
      </c>
      <c r="CM32" s="84">
        <v>5825.1869286139427</v>
      </c>
      <c r="CN32" s="72">
        <v>7720.8351149929458</v>
      </c>
      <c r="CO32" s="83">
        <v>11254.899999999992</v>
      </c>
      <c r="CP32" s="84">
        <v>9217.9999999999982</v>
      </c>
      <c r="CQ32" s="84">
        <v>5275.2788147650608</v>
      </c>
      <c r="CR32" s="84">
        <v>5274.4786802302824</v>
      </c>
      <c r="CS32" s="84">
        <v>8505.8412414401355</v>
      </c>
      <c r="CT32" s="72">
        <v>11276.143473174621</v>
      </c>
      <c r="CU32" s="83">
        <v>9838.1999999999935</v>
      </c>
      <c r="CV32" s="84">
        <v>8322.3000000000047</v>
      </c>
      <c r="CW32" s="84">
        <v>7965</v>
      </c>
      <c r="CX32" s="84">
        <v>1624.8999999999999</v>
      </c>
      <c r="CY32" s="84">
        <v>3898.9063983616675</v>
      </c>
      <c r="CZ32" s="72">
        <v>6947.4882649362462</v>
      </c>
      <c r="DA32" s="83">
        <v>11790</v>
      </c>
      <c r="DB32" s="84">
        <v>8699</v>
      </c>
      <c r="DC32" s="84">
        <v>3915.2999999999706</v>
      </c>
      <c r="DD32" s="84">
        <v>18874.799999999985</v>
      </c>
      <c r="DE32" s="84">
        <v>26887.040774376212</v>
      </c>
      <c r="DF32" s="72">
        <v>31782.839683635306</v>
      </c>
      <c r="DG32" s="83">
        <v>12789.35931795535</v>
      </c>
      <c r="DH32" s="84">
        <v>14334.750000000007</v>
      </c>
      <c r="DI32" s="84">
        <v>13816.165901649327</v>
      </c>
      <c r="DJ32" s="84">
        <v>19129.000000000004</v>
      </c>
      <c r="DK32" s="84">
        <v>21827.184178233383</v>
      </c>
      <c r="DL32" s="72">
        <v>25015.167935171008</v>
      </c>
      <c r="DM32" s="83">
        <v>1755</v>
      </c>
      <c r="DN32" s="84">
        <v>8807.1151885830786</v>
      </c>
      <c r="DO32" s="84">
        <v>11226</v>
      </c>
      <c r="DP32" s="84">
        <v>13316.260188087774</v>
      </c>
      <c r="DQ32" s="84">
        <v>15170.754944180066</v>
      </c>
      <c r="DR32" s="72">
        <v>18561.514013088603</v>
      </c>
      <c r="DS32" s="83">
        <v>0</v>
      </c>
      <c r="DT32" s="84">
        <v>3878.5012495360625</v>
      </c>
      <c r="DU32" s="84">
        <v>-797.60000801700016</v>
      </c>
      <c r="DV32" s="84">
        <v>560.14273127753222</v>
      </c>
      <c r="DW32" s="84">
        <v>3412.7967499999918</v>
      </c>
      <c r="DX32" s="72">
        <v>7071.0013583999935</v>
      </c>
      <c r="DY32" s="83">
        <v>60242</v>
      </c>
      <c r="DZ32" s="84">
        <v>75265</v>
      </c>
      <c r="EA32" s="84">
        <v>86066.11400000006</v>
      </c>
      <c r="EB32" s="84">
        <v>99687.8</v>
      </c>
      <c r="EC32" s="84">
        <v>118729.9358736601</v>
      </c>
      <c r="ED32" s="72">
        <v>140604.81847921989</v>
      </c>
      <c r="EE32" s="83">
        <v>12680</v>
      </c>
      <c r="EF32" s="84">
        <v>11616.6</v>
      </c>
      <c r="EG32" s="84">
        <v>12580.999999999991</v>
      </c>
      <c r="EH32" s="84">
        <v>15942</v>
      </c>
      <c r="EI32" s="84">
        <v>21455.346076758935</v>
      </c>
      <c r="EJ32" s="72">
        <v>27742.199380899052</v>
      </c>
      <c r="EK32" s="83">
        <v>20282</v>
      </c>
      <c r="EL32" s="84">
        <v>22078.52</v>
      </c>
      <c r="EM32" s="84">
        <v>22947.260000000002</v>
      </c>
      <c r="EN32" s="84">
        <v>37873.129999999997</v>
      </c>
      <c r="EO32" s="84">
        <v>44115.570033531731</v>
      </c>
      <c r="EP32" s="72">
        <v>47604.21099178835</v>
      </c>
      <c r="EQ32" s="83">
        <f t="shared" ca="1" si="223"/>
        <v>315455.99561672396</v>
      </c>
      <c r="ER32" s="84">
        <f t="shared" ca="1" si="223"/>
        <v>361562.90268987545</v>
      </c>
      <c r="ES32" s="84">
        <f t="shared" ca="1" si="223"/>
        <v>344099.7778703135</v>
      </c>
      <c r="ET32" s="84">
        <f t="shared" ca="1" si="223"/>
        <v>429400.24955306767</v>
      </c>
      <c r="EU32" s="84">
        <f t="shared" ca="1" si="223"/>
        <v>533260.53564631578</v>
      </c>
      <c r="EV32" s="72">
        <f t="shared" ca="1" si="223"/>
        <v>633383.04524915456</v>
      </c>
    </row>
    <row r="33" spans="2:152" s="17" customFormat="1">
      <c r="B33" s="88" t="s">
        <v>35</v>
      </c>
      <c r="C33" s="85"/>
      <c r="D33" s="86">
        <f t="shared" ref="D33:H33" si="224">IF(AND(C32&lt;0,D32&gt;0),"LP",IF(AND(C32&gt;0,D32&lt;0),"PL",IF(OR(C32&lt;0,D32&lt;0),"Loss",IF(ISERROR((+D32/C32-1)*100),"NA",(+D32/C32-1)*100))))</f>
        <v>5.7703856559782496</v>
      </c>
      <c r="E33" s="86">
        <f t="shared" si="224"/>
        <v>-9.9925745369165995</v>
      </c>
      <c r="F33" s="86">
        <f t="shared" si="224"/>
        <v>26.559783162712414</v>
      </c>
      <c r="G33" s="86">
        <f t="shared" si="224"/>
        <v>21.749684230006473</v>
      </c>
      <c r="H33" s="87">
        <f t="shared" si="224"/>
        <v>16.030359269059424</v>
      </c>
      <c r="I33" s="85"/>
      <c r="J33" s="86">
        <f t="shared" ref="J33:N33" si="225">IF(AND(I32&lt;0,J32&gt;0),"LP",IF(AND(I32&gt;0,J32&lt;0),"PL",IF(OR(I32&lt;0,J32&lt;0),"Loss",IF(ISERROR((+J32/I32-1)*100),"NA",(+J32/I32-1)*100))))</f>
        <v>-41.523992224702674</v>
      </c>
      <c r="K33" s="86">
        <f t="shared" si="225"/>
        <v>-37.643825937282656</v>
      </c>
      <c r="L33" s="86">
        <f t="shared" si="225"/>
        <v>43.901477749433027</v>
      </c>
      <c r="M33" s="86">
        <f t="shared" si="225"/>
        <v>19.651222705906513</v>
      </c>
      <c r="N33" s="87">
        <f t="shared" si="225"/>
        <v>10.265542727941801</v>
      </c>
      <c r="O33" s="85"/>
      <c r="P33" s="86">
        <f t="shared" ref="P33" si="226">IF(AND(O32&lt;0,P32&gt;0),"LP",IF(AND(O32&gt;0,P32&lt;0),"PL",IF(OR(O32&lt;0,P32&lt;0),"Loss",IF(ISERROR((+P32/O32-1)*100),"NA",(+P32/O32-1)*100))))</f>
        <v>2.5803313649679138</v>
      </c>
      <c r="Q33" s="86">
        <f t="shared" ref="Q33" si="227">IF(AND(P32&lt;0,Q32&gt;0),"LP",IF(AND(P32&gt;0,Q32&lt;0),"PL",IF(OR(P32&lt;0,Q32&lt;0),"Loss",IF(ISERROR((+Q32/P32-1)*100),"NA",(+Q32/P32-1)*100))))</f>
        <v>-23.237564477358795</v>
      </c>
      <c r="R33" s="86">
        <f t="shared" ref="R33" si="228">IF(AND(Q32&lt;0,R32&gt;0),"LP",IF(AND(Q32&gt;0,R32&lt;0),"PL",IF(OR(Q32&lt;0,R32&lt;0),"Loss",IF(ISERROR((+R32/Q32-1)*100),"NA",(+R32/Q32-1)*100))))</f>
        <v>50.584734315605793</v>
      </c>
      <c r="S33" s="86">
        <f t="shared" ref="S33" si="229">IF(AND(R32&lt;0,S32&gt;0),"LP",IF(AND(R32&gt;0,S32&lt;0),"PL",IF(OR(R32&lt;0,S32&lt;0),"Loss",IF(ISERROR((+S32/R32-1)*100),"NA",(+S32/R32-1)*100))))</f>
        <v>11.55907640750149</v>
      </c>
      <c r="T33" s="87">
        <f t="shared" ref="T33" si="230">IF(AND(S32&lt;0,T32&gt;0),"LP",IF(AND(S32&gt;0,T32&lt;0),"PL",IF(OR(S32&lt;0,T32&lt;0),"Loss",IF(ISERROR((+T32/S32-1)*100),"NA",(+T32/S32-1)*100))))</f>
        <v>13.87569347754658</v>
      </c>
      <c r="U33" s="85"/>
      <c r="V33" s="86">
        <f t="shared" ref="V33:Z33" si="231">IF(AND(U32&lt;0,V32&gt;0),"LP",IF(AND(U32&gt;0,V32&lt;0),"PL",IF(OR(U32&lt;0,V32&lt;0),"Loss",IF(ISERROR((+V32/U32-1)*100),"NA",(+V32/U32-1)*100))))</f>
        <v>1024.9237914058958</v>
      </c>
      <c r="W33" s="86">
        <f t="shared" si="231"/>
        <v>-29.265680631284997</v>
      </c>
      <c r="X33" s="86">
        <f t="shared" si="231"/>
        <v>29.612637071027148</v>
      </c>
      <c r="Y33" s="86">
        <f t="shared" si="231"/>
        <v>48.030383868841334</v>
      </c>
      <c r="Z33" s="87">
        <f t="shared" si="231"/>
        <v>34.181761856582796</v>
      </c>
      <c r="AA33" s="85"/>
      <c r="AB33" s="86">
        <f t="shared" ref="AB33:AF33" si="232">IF(AND(AA32&lt;0,AB32&gt;0),"LP",IF(AND(AA32&gt;0,AB32&lt;0),"PL",IF(OR(AA32&lt;0,AB32&lt;0),"Loss",IF(ISERROR((+AB32/AA32-1)*100),"NA",(+AB32/AA32-1)*100))))</f>
        <v>-18.484138656289918</v>
      </c>
      <c r="AC33" s="86">
        <f t="shared" si="232"/>
        <v>-12.852407718196169</v>
      </c>
      <c r="AD33" s="86">
        <f t="shared" si="232"/>
        <v>46.051877404043083</v>
      </c>
      <c r="AE33" s="86">
        <f t="shared" si="232"/>
        <v>18.33196348782462</v>
      </c>
      <c r="AF33" s="87">
        <f t="shared" si="232"/>
        <v>11.262733136639236</v>
      </c>
      <c r="AG33" s="85"/>
      <c r="AH33" s="86">
        <f t="shared" ref="AH33:AL33" si="233">IF(AND(AG32&lt;0,AH32&gt;0),"LP",IF(AND(AG32&gt;0,AH32&lt;0),"PL",IF(OR(AG32&lt;0,AH32&lt;0),"Loss",IF(ISERROR((+AH32/AG32-1)*100),"NA",(+AH32/AG32-1)*100))))</f>
        <v>45.216912542681072</v>
      </c>
      <c r="AI33" s="86">
        <f t="shared" si="233"/>
        <v>-15.114529196627869</v>
      </c>
      <c r="AJ33" s="86">
        <f t="shared" si="233"/>
        <v>-71.113509756850135</v>
      </c>
      <c r="AK33" s="86">
        <f t="shared" si="233"/>
        <v>179.96087961820351</v>
      </c>
      <c r="AL33" s="87">
        <f t="shared" si="233"/>
        <v>106.06832138453481</v>
      </c>
      <c r="AM33" s="85"/>
      <c r="AN33" s="86">
        <f t="shared" ref="AN33:AR33" si="234">IF(AND(AM32&lt;0,AN32&gt;0),"LP",IF(AND(AM32&gt;0,AN32&lt;0),"PL",IF(OR(AM32&lt;0,AN32&lt;0),"Loss",IF(ISERROR((+AN32/AM32-1)*100),"NA",(+AN32/AM32-1)*100))))</f>
        <v>18.012058212058225</v>
      </c>
      <c r="AO33" s="86">
        <f t="shared" si="234"/>
        <v>7.3849883200208799</v>
      </c>
      <c r="AP33" s="86">
        <f t="shared" si="234"/>
        <v>38.96823600051178</v>
      </c>
      <c r="AQ33" s="86">
        <f t="shared" si="234"/>
        <v>11.889862574139221</v>
      </c>
      <c r="AR33" s="87">
        <f t="shared" si="234"/>
        <v>11.652083489860798</v>
      </c>
      <c r="AS33" s="85"/>
      <c r="AT33" s="86">
        <f t="shared" ref="AT33:AX33" si="235">IF(AND(AS32&lt;0,AT32&gt;0),"LP",IF(AND(AS32&gt;0,AT32&lt;0),"PL",IF(OR(AS32&lt;0,AT32&lt;0),"Loss",IF(ISERROR((+AT32/AS32-1)*100),"NA",(+AT32/AS32-1)*100))))</f>
        <v>46.067782711407212</v>
      </c>
      <c r="AU33" s="86">
        <f t="shared" si="235"/>
        <v>-41.228348151685779</v>
      </c>
      <c r="AV33" s="86">
        <f t="shared" si="235"/>
        <v>-7.5234754311240053</v>
      </c>
      <c r="AW33" s="86">
        <f t="shared" si="235"/>
        <v>29.562492028274679</v>
      </c>
      <c r="AX33" s="87">
        <f t="shared" si="235"/>
        <v>22.391364092784816</v>
      </c>
      <c r="AY33" s="85"/>
      <c r="AZ33" s="86">
        <f t="shared" ref="AZ33:BD33" si="236">IF(AND(AY32&lt;0,AZ32&gt;0),"LP",IF(AND(AY32&gt;0,AZ32&lt;0),"PL",IF(OR(AY32&lt;0,AZ32&lt;0),"Loss",IF(ISERROR((+AZ32/AY32-1)*100),"NA",(+AZ32/AY32-1)*100))))</f>
        <v>22.785013006629185</v>
      </c>
      <c r="BA33" s="86">
        <f t="shared" si="236"/>
        <v>39.333255864292063</v>
      </c>
      <c r="BB33" s="86">
        <f t="shared" si="236"/>
        <v>29.557470863560287</v>
      </c>
      <c r="BC33" s="86">
        <f t="shared" si="236"/>
        <v>11.582646519038686</v>
      </c>
      <c r="BD33" s="87">
        <f t="shared" si="236"/>
        <v>9.9493279336639873</v>
      </c>
      <c r="BE33" s="85"/>
      <c r="BF33" s="86">
        <f t="shared" ref="BF33" si="237">IF(AND(BE32&lt;0,BF32&gt;0),"LP",IF(AND(BE32&gt;0,BF32&lt;0),"PL",IF(OR(BE32&lt;0,BF32&lt;0),"Loss",IF(ISERROR((+BF32/BE32-1)*100),"NA",(+BF32/BE32-1)*100))))</f>
        <v>14.271030748132318</v>
      </c>
      <c r="BG33" s="86">
        <f t="shared" ref="BG33" si="238">IF(AND(BF32&lt;0,BG32&gt;0),"LP",IF(AND(BF32&gt;0,BG32&lt;0),"PL",IF(OR(BF32&lt;0,BG32&lt;0),"Loss",IF(ISERROR((+BG32/BF32-1)*100),"NA",(+BG32/BF32-1)*100))))</f>
        <v>-5.8234698328441858</v>
      </c>
      <c r="BH33" s="86">
        <f t="shared" ref="BH33" si="239">IF(AND(BG32&lt;0,BH32&gt;0),"LP",IF(AND(BG32&gt;0,BH32&lt;0),"PL",IF(OR(BG32&lt;0,BH32&lt;0),"Loss",IF(ISERROR((+BH32/BG32-1)*100),"NA",(+BH32/BG32-1)*100))))</f>
        <v>5.2156523621943451</v>
      </c>
      <c r="BI33" s="86">
        <f t="shared" ref="BI33" si="240">IF(AND(BH32&lt;0,BI32&gt;0),"LP",IF(AND(BH32&gt;0,BI32&lt;0),"PL",IF(OR(BH32&lt;0,BI32&lt;0),"Loss",IF(ISERROR((+BI32/BH32-1)*100),"NA",(+BI32/BH32-1)*100))))</f>
        <v>4.0441330395780906</v>
      </c>
      <c r="BJ33" s="87">
        <f t="shared" ref="BJ33" si="241">IF(AND(BI32&lt;0,BJ32&gt;0),"LP",IF(AND(BI32&gt;0,BJ32&lt;0),"PL",IF(OR(BI32&lt;0,BJ32&lt;0),"Loss",IF(ISERROR((+BJ32/BI32-1)*100),"NA",(+BJ32/BI32-1)*100))))</f>
        <v>38.036843267567512</v>
      </c>
      <c r="BK33" s="85"/>
      <c r="BL33" s="86">
        <f t="shared" ref="BL33" si="242">IF(AND(BK32&lt;0,BL32&gt;0),"LP",IF(AND(BK32&gt;0,BL32&lt;0),"PL",IF(OR(BK32&lt;0,BL32&lt;0),"Loss",IF(ISERROR((+BL32/BK32-1)*100),"NA",(+BL32/BK32-1)*100))))</f>
        <v>21.53550332359373</v>
      </c>
      <c r="BM33" s="86">
        <f t="shared" ref="BM33" si="243">IF(AND(BL32&lt;0,BM32&gt;0),"LP",IF(AND(BL32&gt;0,BM32&lt;0),"PL",IF(OR(BL32&lt;0,BM32&lt;0),"Loss",IF(ISERROR((+BM32/BL32-1)*100),"NA",(+BM32/BL32-1)*100))))</f>
        <v>-31.43894407432991</v>
      </c>
      <c r="BN33" s="86">
        <f t="shared" ref="BN33" si="244">IF(AND(BM32&lt;0,BN32&gt;0),"LP",IF(AND(BM32&gt;0,BN32&lt;0),"PL",IF(OR(BM32&lt;0,BN32&lt;0),"Loss",IF(ISERROR((+BN32/BM32-1)*100),"NA",(+BN32/BM32-1)*100))))</f>
        <v>-5.6413257481356389</v>
      </c>
      <c r="BO33" s="86">
        <f t="shared" ref="BO33" si="245">IF(AND(BN32&lt;0,BO32&gt;0),"LP",IF(AND(BN32&gt;0,BO32&lt;0),"PL",IF(OR(BN32&lt;0,BO32&lt;0),"Loss",IF(ISERROR((+BO32/BN32-1)*100),"NA",(+BO32/BN32-1)*100))))</f>
        <v>17.83892743325044</v>
      </c>
      <c r="BP33" s="87">
        <f t="shared" ref="BP33" si="246">IF(AND(BO32&lt;0,BP32&gt;0),"LP",IF(AND(BO32&gt;0,BP32&lt;0),"PL",IF(OR(BO32&lt;0,BP32&lt;0),"Loss",IF(ISERROR((+BP32/BO32-1)*100),"NA",(+BP32/BO32-1)*100))))</f>
        <v>20.859690199733304</v>
      </c>
      <c r="BQ33" s="85"/>
      <c r="BR33" s="86">
        <f t="shared" ref="BR33:BV33" si="247">IF(AND(BQ32&lt;0,BR32&gt;0),"LP",IF(AND(BQ32&gt;0,BR32&lt;0),"PL",IF(OR(BQ32&lt;0,BR32&lt;0),"Loss",IF(ISERROR((+BR32/BQ32-1)*100),"NA",(+BR32/BQ32-1)*100))))</f>
        <v>-1.2104161002723712</v>
      </c>
      <c r="BS33" s="86">
        <f t="shared" si="247"/>
        <v>-40.154808250836716</v>
      </c>
      <c r="BT33" s="86">
        <f t="shared" si="247"/>
        <v>-87.988437920511785</v>
      </c>
      <c r="BU33" s="86">
        <f t="shared" si="247"/>
        <v>1812.7857548947475</v>
      </c>
      <c r="BV33" s="87">
        <f t="shared" si="247"/>
        <v>24.550049838455124</v>
      </c>
      <c r="BW33" s="85"/>
      <c r="BX33" s="86">
        <f t="shared" ref="BX33:CB33" si="248">IF(AND(BW32&lt;0,BX32&gt;0),"LP",IF(AND(BW32&gt;0,BX32&lt;0),"PL",IF(OR(BW32&lt;0,BX32&lt;0),"Loss",IF(ISERROR((+BX32/BW32-1)*100),"NA",(+BX32/BW32-1)*100))))</f>
        <v>24.87542702961467</v>
      </c>
      <c r="BY33" s="86">
        <f t="shared" si="248"/>
        <v>6.0499398839497731</v>
      </c>
      <c r="BZ33" s="86">
        <f t="shared" si="248"/>
        <v>20.532032007361135</v>
      </c>
      <c r="CA33" s="86">
        <f t="shared" si="248"/>
        <v>9.2421085868015673</v>
      </c>
      <c r="CB33" s="87">
        <f t="shared" si="248"/>
        <v>8.9215455320563528</v>
      </c>
      <c r="CC33" s="85"/>
      <c r="CD33" s="86">
        <f t="shared" ref="CD33" si="249">IF(AND(CC32&lt;0,CD32&gt;0),"LP",IF(AND(CC32&gt;0,CD32&lt;0),"PL",IF(OR(CC32&lt;0,CD32&lt;0),"Loss",IF(ISERROR((+CD32/CC32-1)*100),"NA",(+CD32/CC32-1)*100))))</f>
        <v>469.04320547554727</v>
      </c>
      <c r="CE33" s="86">
        <f t="shared" ref="CE33" si="250">IF(AND(CD32&lt;0,CE32&gt;0),"LP",IF(AND(CD32&gt;0,CE32&lt;0),"PL",IF(OR(CD32&lt;0,CE32&lt;0),"Loss",IF(ISERROR((+CE32/CD32-1)*100),"NA",(+CE32/CD32-1)*100))))</f>
        <v>63.313203197433879</v>
      </c>
      <c r="CF33" s="86">
        <f t="shared" ref="CF33" si="251">IF(AND(CE32&lt;0,CF32&gt;0),"LP",IF(AND(CE32&gt;0,CF32&lt;0),"PL",IF(OR(CE32&lt;0,CF32&lt;0),"Loss",IF(ISERROR((+CF32/CE32-1)*100),"NA",(+CF32/CE32-1)*100))))</f>
        <v>46.704023420597984</v>
      </c>
      <c r="CG33" s="86">
        <f t="shared" ref="CG33" si="252">IF(AND(CF32&lt;0,CG32&gt;0),"LP",IF(AND(CF32&gt;0,CG32&lt;0),"PL",IF(OR(CF32&lt;0,CG32&lt;0),"Loss",IF(ISERROR((+CG32/CF32-1)*100),"NA",(+CG32/CF32-1)*100))))</f>
        <v>7.3753114243426232</v>
      </c>
      <c r="CH33" s="87">
        <f t="shared" ref="CH33" si="253">IF(AND(CG32&lt;0,CH32&gt;0),"LP",IF(AND(CG32&gt;0,CH32&lt;0),"PL",IF(OR(CG32&lt;0,CH32&lt;0),"Loss",IF(ISERROR((+CH32/CG32-1)*100),"NA",(+CH32/CG32-1)*100))))</f>
        <v>29.18934106075557</v>
      </c>
      <c r="CI33" s="85"/>
      <c r="CJ33" s="86">
        <f t="shared" ref="CJ33" si="254">IF(AND(CI32&lt;0,CJ32&gt;0),"LP",IF(AND(CI32&gt;0,CJ32&lt;0),"PL",IF(OR(CI32&lt;0,CJ32&lt;0),"Loss",IF(ISERROR((+CJ32/CI32-1)*100),"NA",(+CJ32/CI32-1)*100))))</f>
        <v>-27.586887521634118</v>
      </c>
      <c r="CK33" s="86">
        <f t="shared" ref="CK33" si="255">IF(AND(CJ32&lt;0,CK32&gt;0),"LP",IF(AND(CJ32&gt;0,CK32&lt;0),"PL",IF(OR(CJ32&lt;0,CK32&lt;0),"Loss",IF(ISERROR((+CK32/CJ32-1)*100),"NA",(+CK32/CJ32-1)*100))))</f>
        <v>30.599914079727331</v>
      </c>
      <c r="CL33" s="86">
        <f t="shared" ref="CL33" si="256">IF(AND(CK32&lt;0,CL32&gt;0),"LP",IF(AND(CK32&gt;0,CL32&lt;0),"PL",IF(OR(CK32&lt;0,CL32&lt;0),"Loss",IF(ISERROR((+CL32/CK32-1)*100),"NA",(+CL32/CK32-1)*100))))</f>
        <v>-19.473096820714463</v>
      </c>
      <c r="CM33" s="86">
        <f t="shared" ref="CM33" si="257">IF(AND(CL32&lt;0,CM32&gt;0),"LP",IF(AND(CL32&gt;0,CM32&lt;0),"PL",IF(OR(CL32&lt;0,CM32&lt;0),"Loss",IF(ISERROR((+CM32/CL32-1)*100),"NA",(+CM32/CL32-1)*100))))</f>
        <v>38.473951588518005</v>
      </c>
      <c r="CN33" s="87">
        <f t="shared" ref="CN33" si="258">IF(AND(CM32&lt;0,CN32&gt;0),"LP",IF(AND(CM32&gt;0,CN32&lt;0),"PL",IF(OR(CM32&lt;0,CN32&lt;0),"Loss",IF(ISERROR((+CN32/CM32-1)*100),"NA",(+CN32/CM32-1)*100))))</f>
        <v>32.542272198465881</v>
      </c>
      <c r="CO33" s="85"/>
      <c r="CP33" s="86">
        <f t="shared" ref="CP33:CT33" si="259">IF(AND(CO32&lt;0,CP32&gt;0),"LP",IF(AND(CO32&gt;0,CP32&lt;0),"PL",IF(OR(CO32&lt;0,CP32&lt;0),"Loss",IF(ISERROR((+CP32/CO32-1)*100),"NA",(+CP32/CO32-1)*100))))</f>
        <v>-18.097895139006081</v>
      </c>
      <c r="CQ33" s="86">
        <f t="shared" si="259"/>
        <v>-42.771980746744831</v>
      </c>
      <c r="CR33" s="86">
        <f t="shared" si="259"/>
        <v>-1.5167625501399939E-2</v>
      </c>
      <c r="CS33" s="86">
        <f t="shared" si="259"/>
        <v>61.264112666178661</v>
      </c>
      <c r="CT33" s="87">
        <f t="shared" si="259"/>
        <v>32.569409104859346</v>
      </c>
      <c r="CU33" s="85"/>
      <c r="CV33" s="86">
        <f t="shared" ref="CV33" si="260">IF(AND(CU32&lt;0,CV32&gt;0),"LP",IF(AND(CU32&gt;0,CV32&lt;0),"PL",IF(OR(CU32&lt;0,CV32&lt;0),"Loss",IF(ISERROR((+CV32/CU32-1)*100),"NA",(+CV32/CU32-1)*100))))</f>
        <v>-15.408306397511639</v>
      </c>
      <c r="CW33" s="86">
        <f t="shared" ref="CW33" si="261">IF(AND(CV32&lt;0,CW32&gt;0),"LP",IF(AND(CV32&gt;0,CW32&lt;0),"PL",IF(OR(CV32&lt;0,CW32&lt;0),"Loss",IF(ISERROR((+CW32/CV32-1)*100),"NA",(+CW32/CV32-1)*100))))</f>
        <v>-4.2932843084244059</v>
      </c>
      <c r="CX33" s="86">
        <f t="shared" ref="CX33" si="262">IF(AND(CW32&lt;0,CX32&gt;0),"LP",IF(AND(CW32&gt;0,CX32&lt;0),"PL",IF(OR(CW32&lt;0,CX32&lt;0),"Loss",IF(ISERROR((+CX32/CW32-1)*100),"NA",(+CX32/CW32-1)*100))))</f>
        <v>-79.599497802887626</v>
      </c>
      <c r="CY33" s="86">
        <f t="shared" ref="CY33" si="263">IF(AND(CX32&lt;0,CY32&gt;0),"LP",IF(AND(CX32&gt;0,CY32&lt;0),"PL",IF(OR(CX32&lt;0,CY32&lt;0),"Loss",IF(ISERROR((+CY32/CX32-1)*100),"NA",(+CY32/CX32-1)*100))))</f>
        <v>139.94746743563712</v>
      </c>
      <c r="CZ33" s="87">
        <f t="shared" ref="CZ33" si="264">IF(AND(CY32&lt;0,CZ32&gt;0),"LP",IF(AND(CY32&gt;0,CZ32&lt;0),"PL",IF(OR(CY32&lt;0,CZ32&lt;0),"Loss",IF(ISERROR((+CZ32/CY32-1)*100),"NA",(+CZ32/CY32-1)*100))))</f>
        <v>78.190691314251666</v>
      </c>
      <c r="DA33" s="85"/>
      <c r="DB33" s="86">
        <f t="shared" ref="DB33:DE33" si="265">IF(AND(DA32&lt;0,DB32&gt;0),"LP",IF(AND(DA32&gt;0,DB32&lt;0),"PL",IF(OR(DA32&lt;0,DB32&lt;0),"Loss",IF(ISERROR((+DB32/DA32-1)*100),"NA",(+DB32/DA32-1)*100))))</f>
        <v>-26.217133163698048</v>
      </c>
      <c r="DC33" s="86">
        <f t="shared" si="265"/>
        <v>-54.991378319347398</v>
      </c>
      <c r="DD33" s="86">
        <f t="shared" si="265"/>
        <v>382.07800168569781</v>
      </c>
      <c r="DE33" s="86">
        <f t="shared" si="265"/>
        <v>42.44940754008644</v>
      </c>
      <c r="DF33" s="87">
        <f>IF(AND(DE32&lt;0,DF32&gt;0),"LP",IF(AND(DE32&gt;0,DF32&lt;0),"PL",IF(OR(DE32&lt;0,DF32&lt;0),"Loss",IF(ISERROR((+DF32/DE32-1)*100),"NA",(+DF32/DE32-1)*100))))</f>
        <v>18.208768121201601</v>
      </c>
      <c r="DG33" s="85"/>
      <c r="DH33" s="86">
        <f t="shared" ref="DH33" si="266">IF(AND(DG32&lt;0,DH32&gt;0),"LP",IF(AND(DG32&gt;0,DH32&lt;0),"PL",IF(OR(DG32&lt;0,DH32&lt;0),"Loss",IF(ISERROR((+DH32/DG32-1)*100),"NA",(+DH32/DG32-1)*100))))</f>
        <v>12.083409681633061</v>
      </c>
      <c r="DI33" s="86">
        <f t="shared" ref="DI33" si="267">IF(AND(DH32&lt;0,DI32&gt;0),"LP",IF(AND(DH32&gt;0,DI32&lt;0),"PL",IF(OR(DH32&lt;0,DI32&lt;0),"Loss",IF(ISERROR((+DI32/DH32-1)*100),"NA",(+DI32/DH32-1)*100))))</f>
        <v>-3.617671032635239</v>
      </c>
      <c r="DJ33" s="86">
        <f t="shared" ref="DJ33" si="268">IF(AND(DI32&lt;0,DJ32&gt;0),"LP",IF(AND(DI32&gt;0,DJ32&lt;0),"PL",IF(OR(DI32&lt;0,DJ32&lt;0),"Loss",IF(ISERROR((+DJ32/DI32-1)*100),"NA",(+DJ32/DI32-1)*100))))</f>
        <v>38.453751468896648</v>
      </c>
      <c r="DK33" s="86">
        <f t="shared" ref="DK33" si="269">IF(AND(DJ32&lt;0,DK32&gt;0),"LP",IF(AND(DJ32&gt;0,DK32&lt;0),"PL",IF(OR(DJ32&lt;0,DK32&lt;0),"Loss",IF(ISERROR((+DK32/DJ32-1)*100),"NA",(+DK32/DJ32-1)*100))))</f>
        <v>14.105202458222488</v>
      </c>
      <c r="DL33" s="87">
        <f t="shared" ref="DL33" si="270">IF(AND(DK32&lt;0,DL32&gt;0),"LP",IF(AND(DK32&gt;0,DL32&lt;0),"PL",IF(OR(DK32&lt;0,DL32&lt;0),"Loss",IF(ISERROR((+DL32/DK32-1)*100),"NA",(+DL32/DK32-1)*100))))</f>
        <v>14.605565843517109</v>
      </c>
      <c r="DM33" s="85"/>
      <c r="DN33" s="86">
        <f t="shared" ref="DN33" si="271">IF(AND(DM32&lt;0,DN32&gt;0),"LP",IF(AND(DM32&gt;0,DN32&lt;0),"PL",IF(OR(DM32&lt;0,DN32&lt;0),"Loss",IF(ISERROR((+DN32/DM32-1)*100),"NA",(+DN32/DM32-1)*100))))</f>
        <v>401.82992527538903</v>
      </c>
      <c r="DO33" s="86">
        <f t="shared" ref="DO33" si="272">IF(AND(DN32&lt;0,DO32&gt;0),"LP",IF(AND(DN32&gt;0,DO32&lt;0),"PL",IF(OR(DN32&lt;0,DO32&lt;0),"Loss",IF(ISERROR((+DO32/DN32-1)*100),"NA",(+DO32/DN32-1)*100))))</f>
        <v>27.465120639645924</v>
      </c>
      <c r="DP33" s="86">
        <f t="shared" ref="DP33" si="273">IF(AND(DO32&lt;0,DP32&gt;0),"LP",IF(AND(DO32&gt;0,DP32&lt;0),"PL",IF(OR(DO32&lt;0,DP32&lt;0),"Loss",IF(ISERROR((+DP32/DO32-1)*100),"NA",(+DP32/DO32-1)*100))))</f>
        <v>18.61981282814693</v>
      </c>
      <c r="DQ33" s="86">
        <f t="shared" ref="DQ33" si="274">IF(AND(DP32&lt;0,DQ32&gt;0),"LP",IF(AND(DP32&gt;0,DQ32&lt;0),"PL",IF(OR(DP32&lt;0,DQ32&lt;0),"Loss",IF(ISERROR((+DQ32/DP32-1)*100),"NA",(+DQ32/DP32-1)*100))))</f>
        <v>13.926543413076686</v>
      </c>
      <c r="DR33" s="87">
        <f t="shared" ref="DR33" si="275">IF(AND(DQ32&lt;0,DR32&gt;0),"LP",IF(AND(DQ32&gt;0,DR32&lt;0),"PL",IF(OR(DQ32&lt;0,DR32&lt;0),"Loss",IF(ISERROR((+DR32/DQ32-1)*100),"NA",(+DR32/DQ32-1)*100))))</f>
        <v>22.350628438628426</v>
      </c>
      <c r="DS33" s="85"/>
      <c r="DT33" s="86" t="str">
        <f t="shared" ref="DT33" si="276">IF(AND(DS32&lt;0,DT32&gt;0),"LP",IF(AND(DS32&gt;0,DT32&lt;0),"PL",IF(OR(DS32&lt;0,DT32&lt;0),"Loss",IF(ISERROR((+DT32/DS32-1)*100),"NA",(+DT32/DS32-1)*100))))</f>
        <v>NA</v>
      </c>
      <c r="DU33" s="86" t="str">
        <f t="shared" ref="DU33" si="277">IF(AND(DT32&lt;0,DU32&gt;0),"LP",IF(AND(DT32&gt;0,DU32&lt;0),"PL",IF(OR(DT32&lt;0,DU32&lt;0),"Loss",IF(ISERROR((+DU32/DT32-1)*100),"NA",(+DU32/DT32-1)*100))))</f>
        <v>PL</v>
      </c>
      <c r="DV33" s="86" t="str">
        <f t="shared" ref="DV33" si="278">IF(AND(DU32&lt;0,DV32&gt;0),"LP",IF(AND(DU32&gt;0,DV32&lt;0),"PL",IF(OR(DU32&lt;0,DV32&lt;0),"Loss",IF(ISERROR((+DV32/DU32-1)*100),"NA",(+DV32/DU32-1)*100))))</f>
        <v>LP</v>
      </c>
      <c r="DW33" s="86">
        <f t="shared" ref="DW33" si="279">IF(AND(DV32&lt;0,DW32&gt;0),"LP",IF(AND(DV32&gt;0,DW32&lt;0),"PL",IF(OR(DV32&lt;0,DW32&lt;0),"Loss",IF(ISERROR((+DW32/DV32-1)*100),"NA",(+DW32/DV32-1)*100))))</f>
        <v>509.27270130174441</v>
      </c>
      <c r="DX33" s="87">
        <f t="shared" ref="DX33" si="280">IF(AND(DW32&lt;0,DX32&gt;0),"LP",IF(AND(DW32&gt;0,DX32&lt;0),"PL",IF(OR(DW32&lt;0,DX32&lt;0),"Loss",IF(ISERROR((+DX32/DW32-1)*100),"NA",(+DX32/DW32-1)*100))))</f>
        <v>107.19081376293533</v>
      </c>
      <c r="DY33" s="85"/>
      <c r="DZ33" s="86">
        <f t="shared" ref="DZ33:ED33" si="281">IF(AND(DY32&lt;0,DZ32&gt;0),"LP",IF(AND(DY32&gt;0,DZ32&lt;0),"PL",IF(OR(DY32&lt;0,DZ32&lt;0),"Loss",IF(ISERROR((+DZ32/DY32-1)*100),"NA",(+DZ32/DY32-1)*100))))</f>
        <v>24.937751070681593</v>
      </c>
      <c r="EA33" s="86">
        <f t="shared" si="281"/>
        <v>14.350779246661883</v>
      </c>
      <c r="EB33" s="86">
        <f t="shared" si="281"/>
        <v>15.827002483230434</v>
      </c>
      <c r="EC33" s="86">
        <f t="shared" si="281"/>
        <v>19.101771604609684</v>
      </c>
      <c r="ED33" s="87">
        <f t="shared" si="281"/>
        <v>18.42406672301815</v>
      </c>
      <c r="EE33" s="85"/>
      <c r="EF33" s="86">
        <f t="shared" ref="EF33" si="282">IF(AND(EE32&lt;0,EF32&gt;0),"LP",IF(AND(EE32&gt;0,EF32&lt;0),"PL",IF(OR(EE32&lt;0,EF32&lt;0),"Loss",IF(ISERROR((+EF32/EE32-1)*100),"NA",(+EF32/EE32-1)*100))))</f>
        <v>-8.3864353312302793</v>
      </c>
      <c r="EG33" s="86">
        <f t="shared" ref="EG33" si="283">IF(AND(EF32&lt;0,EG32&gt;0),"LP",IF(AND(EF32&gt;0,EG32&lt;0),"PL",IF(OR(EF32&lt;0,EG32&lt;0),"Loss",IF(ISERROR((+EG32/EF32-1)*100),"NA",(+EG32/EF32-1)*100))))</f>
        <v>8.301912779987175</v>
      </c>
      <c r="EH33" s="86">
        <f t="shared" ref="EH33" si="284">IF(AND(EG32&lt;0,EH32&gt;0),"LP",IF(AND(EG32&gt;0,EH32&lt;0),"PL",IF(OR(EG32&lt;0,EH32&lt;0),"Loss",IF(ISERROR((+EH32/EG32-1)*100),"NA",(+EH32/EG32-1)*100))))</f>
        <v>26.714887528813392</v>
      </c>
      <c r="EI33" s="86">
        <f t="shared" ref="EI33" si="285">IF(AND(EH32&lt;0,EI32&gt;0),"LP",IF(AND(EH32&gt;0,EI32&lt;0),"PL",IF(OR(EH32&lt;0,EI32&lt;0),"Loss",IF(ISERROR((+EI32/EH32-1)*100),"NA",(+EI32/EH32-1)*100))))</f>
        <v>34.583779179268184</v>
      </c>
      <c r="EJ33" s="87">
        <f t="shared" ref="EJ33" si="286">IF(AND(EI32&lt;0,EJ32&gt;0),"LP",IF(AND(EI32&gt;0,EJ32&lt;0),"PL",IF(OR(EI32&lt;0,EJ32&lt;0),"Loss",IF(ISERROR((+EJ32/EI32-1)*100),"NA",(+EJ32/EI32-1)*100))))</f>
        <v>29.302036339326264</v>
      </c>
      <c r="EK33" s="85"/>
      <c r="EL33" s="86">
        <f t="shared" ref="EL33:EP33" si="287">IF(AND(EK32&lt;0,EL32&gt;0),"LP",IF(AND(EK32&gt;0,EL32&lt;0),"PL",IF(OR(EK32&lt;0,EL32&lt;0),"Loss",IF(ISERROR((+EL32/EK32-1)*100),"NA",(+EL32/EK32-1)*100))))</f>
        <v>8.85770634059757</v>
      </c>
      <c r="EM33" s="86">
        <f t="shared" si="287"/>
        <v>3.934774613515768</v>
      </c>
      <c r="EN33" s="86">
        <f t="shared" si="287"/>
        <v>65.044236218180274</v>
      </c>
      <c r="EO33" s="86">
        <f t="shared" si="287"/>
        <v>16.482503647128532</v>
      </c>
      <c r="EP33" s="87">
        <f t="shared" si="287"/>
        <v>7.9079584727227648</v>
      </c>
      <c r="EQ33" s="85"/>
      <c r="ER33" s="86">
        <f t="shared" ref="ER33" ca="1" si="288">IF(AND(EQ32&lt;0,ER32&gt;0),"LP",IF(AND(EQ32&gt;0,ER32&lt;0),"PL",IF(OR(EQ32&lt;0,ER32&lt;0),"Loss",IF(ISERROR((+ER32/EQ32-1)*100),"NA",(+ER32/EQ32-1)*100))))</f>
        <v>14.615955224756917</v>
      </c>
      <c r="ES33" s="86">
        <f t="shared" ref="ES33" ca="1" si="289">IF(AND(ER32&lt;0,ES32&gt;0),"LP",IF(AND(ER32&gt;0,ES32&lt;0),"PL",IF(OR(ER32&lt;0,ES32&lt;0),"Loss",IF(ISERROR((+ES32/ER32-1)*100),"NA",(+ES32/ER32-1)*100))))</f>
        <v>-4.8298994973332903</v>
      </c>
      <c r="ET33" s="86">
        <f t="shared" ref="ET33" ca="1" si="290">IF(AND(ES32&lt;0,ET32&gt;0),"LP",IF(AND(ES32&gt;0,ET32&lt;0),"PL",IF(OR(ES32&lt;0,ET32&lt;0),"Loss",IF(ISERROR((+ET32/ES32-1)*100),"NA",(+ET32/ES32-1)*100))))</f>
        <v>24.789458514240238</v>
      </c>
      <c r="EU33" s="86">
        <f t="shared" ref="EU33" ca="1" si="291">IF(AND(ET32&lt;0,EU32&gt;0),"LP",IF(AND(ET32&gt;0,EU32&lt;0),"PL",IF(OR(ET32&lt;0,EU32&lt;0),"Loss",IF(ISERROR((+EU32/ET32-1)*100),"NA",(+EU32/ET32-1)*100))))</f>
        <v>24.187290575948417</v>
      </c>
      <c r="EV33" s="87">
        <f t="shared" ref="EV33" ca="1" si="292">IF(AND(EU32&lt;0,EV32&gt;0),"LP",IF(AND(EU32&gt;0,EV32&lt;0),"PL",IF(OR(EU32&lt;0,EV32&lt;0),"Loss",IF(ISERROR((+EV32/EU32-1)*100),"NA",(+EV32/EU32-1)*100))))</f>
        <v>18.775533329405203</v>
      </c>
    </row>
    <row r="34" spans="2:152" s="15" customFormat="1">
      <c r="B34" s="28" t="s">
        <v>0</v>
      </c>
      <c r="C34" s="83">
        <v>173.9</v>
      </c>
      <c r="D34" s="84">
        <v>171.7</v>
      </c>
      <c r="E34" s="84">
        <v>253</v>
      </c>
      <c r="F34" s="84">
        <v>252.7</v>
      </c>
      <c r="G34" s="84">
        <v>252.7</v>
      </c>
      <c r="H34" s="72">
        <v>252.7</v>
      </c>
      <c r="I34" s="83">
        <v>393.1</v>
      </c>
      <c r="J34" s="84">
        <v>393.1</v>
      </c>
      <c r="K34" s="84">
        <v>393.1</v>
      </c>
      <c r="L34" s="84">
        <v>393.1</v>
      </c>
      <c r="M34" s="84">
        <v>393.1</v>
      </c>
      <c r="N34" s="72">
        <v>393.1</v>
      </c>
      <c r="O34" s="83">
        <v>239.1</v>
      </c>
      <c r="P34" s="84">
        <v>239.1</v>
      </c>
      <c r="Q34" s="84">
        <v>239.1</v>
      </c>
      <c r="R34" s="84">
        <v>239.1</v>
      </c>
      <c r="S34" s="84">
        <v>239.1</v>
      </c>
      <c r="T34" s="72">
        <v>239.1</v>
      </c>
      <c r="U34" s="83">
        <v>718.9</v>
      </c>
      <c r="V34" s="84">
        <v>718.9</v>
      </c>
      <c r="W34" s="84">
        <v>718.9</v>
      </c>
      <c r="X34" s="84">
        <v>719</v>
      </c>
      <c r="Y34" s="84">
        <v>719</v>
      </c>
      <c r="Z34" s="72">
        <v>719</v>
      </c>
      <c r="AA34" s="83">
        <v>585.9</v>
      </c>
      <c r="AB34" s="84">
        <v>585.9</v>
      </c>
      <c r="AC34" s="84">
        <v>585.5</v>
      </c>
      <c r="AD34" s="84">
        <v>585.9</v>
      </c>
      <c r="AE34" s="84">
        <v>585.9</v>
      </c>
      <c r="AF34" s="72">
        <v>585.9</v>
      </c>
      <c r="AG34" s="83">
        <v>6000</v>
      </c>
      <c r="AH34" s="84">
        <v>6003</v>
      </c>
      <c r="AI34" s="84">
        <v>6000</v>
      </c>
      <c r="AJ34" s="84">
        <v>6000</v>
      </c>
      <c r="AK34" s="84">
        <v>6000</v>
      </c>
      <c r="AL34" s="72">
        <v>6000</v>
      </c>
      <c r="AM34" s="83">
        <v>1612.9</v>
      </c>
      <c r="AN34" s="84">
        <v>1613.6</v>
      </c>
      <c r="AO34" s="84">
        <v>1614.3</v>
      </c>
      <c r="AP34" s="84">
        <v>1614.3</v>
      </c>
      <c r="AQ34" s="84">
        <v>1614.3</v>
      </c>
      <c r="AR34" s="72">
        <v>1614.3</v>
      </c>
      <c r="AS34" s="83">
        <v>530.9</v>
      </c>
      <c r="AT34" s="84">
        <v>530.9</v>
      </c>
      <c r="AU34" s="84">
        <v>530.9</v>
      </c>
      <c r="AV34" s="84">
        <v>531</v>
      </c>
      <c r="AW34" s="84">
        <v>531</v>
      </c>
      <c r="AX34" s="72">
        <v>531</v>
      </c>
      <c r="AY34" s="83">
        <v>830</v>
      </c>
      <c r="AZ34" s="84">
        <v>832</v>
      </c>
      <c r="BA34" s="84">
        <v>833</v>
      </c>
      <c r="BB34" s="84">
        <v>833</v>
      </c>
      <c r="BC34" s="84">
        <v>833</v>
      </c>
      <c r="BD34" s="72">
        <v>833</v>
      </c>
      <c r="BE34" s="83">
        <v>135.78</v>
      </c>
      <c r="BF34" s="84">
        <v>135.93</v>
      </c>
      <c r="BG34" s="84">
        <v>135.99</v>
      </c>
      <c r="BH34" s="84">
        <v>136.03</v>
      </c>
      <c r="BI34" s="84">
        <v>136.03</v>
      </c>
      <c r="BJ34" s="72">
        <v>136.03</v>
      </c>
      <c r="BK34" s="83">
        <v>163.59</v>
      </c>
      <c r="BL34" s="84">
        <v>164.3</v>
      </c>
      <c r="BM34" s="84">
        <v>164.7</v>
      </c>
      <c r="BN34" s="84">
        <v>164.7</v>
      </c>
      <c r="BO34" s="84">
        <v>164.7</v>
      </c>
      <c r="BP34" s="72">
        <v>164.7</v>
      </c>
      <c r="BQ34" s="83">
        <v>282.17</v>
      </c>
      <c r="BR34" s="84">
        <v>282.17</v>
      </c>
      <c r="BS34" s="84">
        <v>282.17</v>
      </c>
      <c r="BT34" s="84">
        <v>282.19</v>
      </c>
      <c r="BU34" s="84">
        <v>282.19</v>
      </c>
      <c r="BV34" s="72">
        <v>282.19</v>
      </c>
      <c r="BW34" s="83">
        <v>1694.1</v>
      </c>
      <c r="BX34" s="84">
        <v>1694.1</v>
      </c>
      <c r="BY34" s="84">
        <v>1694.1</v>
      </c>
      <c r="BZ34" s="84">
        <v>1694.1</v>
      </c>
      <c r="CA34" s="84">
        <v>1694.1</v>
      </c>
      <c r="CB34" s="72">
        <v>1694.1</v>
      </c>
      <c r="CC34" s="83">
        <v>495.86</v>
      </c>
      <c r="CD34" s="84">
        <v>506.45</v>
      </c>
      <c r="CE34" s="84">
        <v>536.39</v>
      </c>
      <c r="CF34" s="84">
        <v>537.01</v>
      </c>
      <c r="CG34" s="84">
        <v>537.01</v>
      </c>
      <c r="CH34" s="72">
        <v>537.01</v>
      </c>
      <c r="CI34" s="83">
        <v>247.68</v>
      </c>
      <c r="CJ34" s="84">
        <v>248.006</v>
      </c>
      <c r="CK34" s="84">
        <v>242.04</v>
      </c>
      <c r="CL34" s="84">
        <v>242.37</v>
      </c>
      <c r="CM34" s="84">
        <v>242.37</v>
      </c>
      <c r="CN34" s="72">
        <v>242.37</v>
      </c>
      <c r="CO34" s="83">
        <v>253.7</v>
      </c>
      <c r="CP34" s="84">
        <v>253.7</v>
      </c>
      <c r="CQ34" s="84">
        <v>253.7</v>
      </c>
      <c r="CR34" s="84">
        <v>253.7</v>
      </c>
      <c r="CS34" s="84">
        <v>253.7</v>
      </c>
      <c r="CT34" s="72">
        <v>253.7</v>
      </c>
      <c r="CU34" s="83">
        <v>1073.2</v>
      </c>
      <c r="CV34" s="84">
        <v>1074.7</v>
      </c>
      <c r="CW34" s="84">
        <v>1077.3</v>
      </c>
      <c r="CX34" s="84">
        <v>1077.3</v>
      </c>
      <c r="CY34" s="84">
        <v>1077.3</v>
      </c>
      <c r="CZ34" s="72">
        <v>1077.3</v>
      </c>
      <c r="DA34" s="83">
        <v>907.4</v>
      </c>
      <c r="DB34" s="84">
        <v>909</v>
      </c>
      <c r="DC34" s="84">
        <v>910</v>
      </c>
      <c r="DD34" s="84">
        <v>909</v>
      </c>
      <c r="DE34" s="84">
        <v>909</v>
      </c>
      <c r="DF34" s="72">
        <v>909</v>
      </c>
      <c r="DG34" s="83">
        <v>400.59</v>
      </c>
      <c r="DH34" s="84">
        <v>400.59</v>
      </c>
      <c r="DI34" s="84">
        <v>400.5</v>
      </c>
      <c r="DJ34" s="84">
        <v>400.58800000000002</v>
      </c>
      <c r="DK34" s="84">
        <v>400.58800000000002</v>
      </c>
      <c r="DL34" s="72">
        <v>400.58800000000002</v>
      </c>
      <c r="DM34" s="83">
        <v>9659.5</v>
      </c>
      <c r="DN34" s="84">
        <v>9696.1</v>
      </c>
      <c r="DO34" s="84">
        <v>9696.1</v>
      </c>
      <c r="DP34" s="84">
        <v>9696.1</v>
      </c>
      <c r="DQ34" s="84">
        <v>9696.1</v>
      </c>
      <c r="DR34" s="72">
        <v>9696.1</v>
      </c>
      <c r="DS34" s="83">
        <v>0</v>
      </c>
      <c r="DT34" s="84">
        <v>11859.1</v>
      </c>
      <c r="DU34" s="84">
        <v>11933.2</v>
      </c>
      <c r="DV34" s="84">
        <v>13229.5</v>
      </c>
      <c r="DW34" s="84">
        <v>13229.5</v>
      </c>
      <c r="DX34" s="72">
        <v>13229.5</v>
      </c>
      <c r="DY34" s="83">
        <v>2399.3000000000002</v>
      </c>
      <c r="DZ34" s="84">
        <v>2399.3000000000002</v>
      </c>
      <c r="EA34" s="84">
        <v>2399.3000000000002</v>
      </c>
      <c r="EB34" s="84">
        <v>2399.3000000000002</v>
      </c>
      <c r="EC34" s="84">
        <v>2399.3000000000002</v>
      </c>
      <c r="ED34" s="72">
        <v>2399.3000000000002</v>
      </c>
      <c r="EE34" s="83">
        <v>850</v>
      </c>
      <c r="EF34" s="84">
        <v>850</v>
      </c>
      <c r="EG34" s="84">
        <v>1692.2272</v>
      </c>
      <c r="EH34" s="84">
        <v>1692.2272</v>
      </c>
      <c r="EI34" s="84">
        <v>1692.2272</v>
      </c>
      <c r="EJ34" s="72">
        <v>1692.2272</v>
      </c>
      <c r="EK34" s="83">
        <v>1023.7426</v>
      </c>
      <c r="EL34" s="84">
        <v>1023.7426</v>
      </c>
      <c r="EM34" s="84">
        <v>1023.7426</v>
      </c>
      <c r="EN34" s="84">
        <v>1006</v>
      </c>
      <c r="EO34" s="84">
        <v>1006</v>
      </c>
      <c r="EP34" s="72">
        <v>1006</v>
      </c>
      <c r="EQ34" s="83">
        <f t="shared" ref="EQ34:EV39" ca="1" si="293">SUMIF($B$8:$EP$59,EQ$8,$B34:$EP34)</f>
        <v>30671.312600000001</v>
      </c>
      <c r="ER34" s="84">
        <f t="shared" ca="1" si="293"/>
        <v>42585.388599999998</v>
      </c>
      <c r="ES34" s="84">
        <f t="shared" ca="1" si="293"/>
        <v>43609.259800000007</v>
      </c>
      <c r="ET34" s="84">
        <f t="shared" ca="1" si="293"/>
        <v>44888.215200000006</v>
      </c>
      <c r="EU34" s="84">
        <f t="shared" ca="1" si="293"/>
        <v>44888.215200000006</v>
      </c>
      <c r="EV34" s="72">
        <f t="shared" ca="1" si="293"/>
        <v>44888.215200000006</v>
      </c>
    </row>
    <row r="35" spans="2:152" s="15" customFormat="1">
      <c r="B35" s="28" t="s">
        <v>1</v>
      </c>
      <c r="C35" s="83">
        <v>29956.300000000003</v>
      </c>
      <c r="D35" s="84">
        <v>32643.5</v>
      </c>
      <c r="E35" s="84">
        <v>33880</v>
      </c>
      <c r="F35" s="84">
        <v>35673.599999999999</v>
      </c>
      <c r="G35" s="84">
        <v>42695.962665849467</v>
      </c>
      <c r="H35" s="72">
        <v>50987.313934974816</v>
      </c>
      <c r="I35" s="83">
        <v>51276.1</v>
      </c>
      <c r="J35" s="84">
        <v>52375.4</v>
      </c>
      <c r="K35" s="84">
        <v>43704.7</v>
      </c>
      <c r="L35" s="84">
        <v>48182</v>
      </c>
      <c r="M35" s="84">
        <v>54464.545206317722</v>
      </c>
      <c r="N35" s="72">
        <v>61506.366906980969</v>
      </c>
      <c r="O35" s="83">
        <v>73767.3</v>
      </c>
      <c r="P35" s="84">
        <v>86379</v>
      </c>
      <c r="Q35" s="84">
        <v>90452.900000000009</v>
      </c>
      <c r="R35" s="84">
        <v>103120.6</v>
      </c>
      <c r="S35" s="84">
        <v>119622.88083625448</v>
      </c>
      <c r="T35" s="72">
        <v>138414.96757815153</v>
      </c>
      <c r="U35" s="83">
        <v>46024.7</v>
      </c>
      <c r="V35" s="84">
        <v>56451.5</v>
      </c>
      <c r="W35" s="84">
        <v>61971.4</v>
      </c>
      <c r="X35" s="84">
        <v>69354</v>
      </c>
      <c r="Y35" s="84">
        <v>81795.967875164934</v>
      </c>
      <c r="Z35" s="72">
        <v>98778.326822296032</v>
      </c>
      <c r="AA35" s="83">
        <v>219298.6</v>
      </c>
      <c r="AB35" s="84">
        <v>245759.8</v>
      </c>
      <c r="AC35" s="84">
        <v>268398.09999999998</v>
      </c>
      <c r="AD35" s="84">
        <v>298427.90000000002</v>
      </c>
      <c r="AE35" s="84">
        <v>335121.9605933206</v>
      </c>
      <c r="AF35" s="72">
        <v>376012.83343555592</v>
      </c>
      <c r="AG35" s="83">
        <v>76269</v>
      </c>
      <c r="AH35" s="84">
        <v>84325</v>
      </c>
      <c r="AI35" s="84">
        <v>178670</v>
      </c>
      <c r="AJ35" s="84">
        <v>197830</v>
      </c>
      <c r="AK35" s="84">
        <v>207913.88661116778</v>
      </c>
      <c r="AL35" s="72">
        <v>216747.51598370334</v>
      </c>
      <c r="AM35" s="83">
        <v>183265.3</v>
      </c>
      <c r="AN35" s="84">
        <v>208416.9</v>
      </c>
      <c r="AO35" s="84">
        <v>234077.8</v>
      </c>
      <c r="AP35" s="84">
        <v>267064.59999999998</v>
      </c>
      <c r="AQ35" s="84">
        <v>308159.3445338264</v>
      </c>
      <c r="AR35" s="72">
        <v>356227.9411289838</v>
      </c>
      <c r="AS35" s="83">
        <v>92946.099999999991</v>
      </c>
      <c r="AT35" s="84">
        <v>117281.79999999999</v>
      </c>
      <c r="AU35" s="84">
        <v>127670.9</v>
      </c>
      <c r="AV35" s="84">
        <v>135711</v>
      </c>
      <c r="AW35" s="84">
        <v>149955.16159342026</v>
      </c>
      <c r="AX35" s="72">
        <v>167382.5776714035</v>
      </c>
      <c r="AY35" s="83">
        <v>176417</v>
      </c>
      <c r="AZ35" s="84">
        <v>190527</v>
      </c>
      <c r="BA35" s="84">
        <v>230991</v>
      </c>
      <c r="BB35" s="84">
        <v>280550</v>
      </c>
      <c r="BC35" s="84">
        <v>335283.36033778463</v>
      </c>
      <c r="BD35" s="72">
        <v>395915.99464515917</v>
      </c>
      <c r="BE35" s="83">
        <v>15764.210000000001</v>
      </c>
      <c r="BF35" s="84">
        <v>19083.11</v>
      </c>
      <c r="BG35" s="84">
        <v>21959.88</v>
      </c>
      <c r="BH35" s="84">
        <v>25861.19</v>
      </c>
      <c r="BI35" s="84">
        <v>29288.450886177823</v>
      </c>
      <c r="BJ35" s="72">
        <v>34306.987251212726</v>
      </c>
      <c r="BK35" s="83">
        <v>59032.42</v>
      </c>
      <c r="BL35" s="84">
        <v>71576.210000000006</v>
      </c>
      <c r="BM35" s="84">
        <v>79587.22</v>
      </c>
      <c r="BN35" s="84">
        <v>87238.42</v>
      </c>
      <c r="BO35" s="84">
        <v>96475.406600178263</v>
      </c>
      <c r="BP35" s="72">
        <v>107639.19998894459</v>
      </c>
      <c r="BQ35" s="83">
        <v>70646.27</v>
      </c>
      <c r="BR35" s="84">
        <v>90866.47</v>
      </c>
      <c r="BS35" s="84">
        <v>94739.23</v>
      </c>
      <c r="BT35" s="84">
        <v>78479.27</v>
      </c>
      <c r="BU35" s="84">
        <v>90810.358267294127</v>
      </c>
      <c r="BV35" s="72">
        <v>107509.81130057431</v>
      </c>
      <c r="BW35" s="83">
        <v>14990.800000000001</v>
      </c>
      <c r="BX35" s="84">
        <v>26629.599999999999</v>
      </c>
      <c r="BY35" s="84">
        <v>18633.8</v>
      </c>
      <c r="BZ35" s="84">
        <v>17776.399999999998</v>
      </c>
      <c r="CA35" s="84">
        <v>21114.467759602005</v>
      </c>
      <c r="CB35" s="72">
        <v>25167.479036771172</v>
      </c>
      <c r="CC35" s="83">
        <v>13823.42</v>
      </c>
      <c r="CD35" s="84">
        <v>16160.11</v>
      </c>
      <c r="CE35" s="84">
        <v>24282.079999999998</v>
      </c>
      <c r="CF35" s="84">
        <v>29056.269999999997</v>
      </c>
      <c r="CG35" s="84">
        <v>33284.730433638055</v>
      </c>
      <c r="CH35" s="72">
        <v>38747.450604869839</v>
      </c>
      <c r="CI35" s="83">
        <v>21732.75</v>
      </c>
      <c r="CJ35" s="84">
        <v>25865.329000000002</v>
      </c>
      <c r="CK35" s="84">
        <v>28349.09</v>
      </c>
      <c r="CL35" s="84">
        <v>32255.439999999999</v>
      </c>
      <c r="CM35" s="84">
        <v>37737.097655213947</v>
      </c>
      <c r="CN35" s="72">
        <v>45174.403496806895</v>
      </c>
      <c r="CO35" s="83">
        <v>47016.5</v>
      </c>
      <c r="CP35" s="84">
        <v>54919.7</v>
      </c>
      <c r="CQ35" s="84">
        <v>58420.2</v>
      </c>
      <c r="CR35" s="84">
        <v>63321.899999999994</v>
      </c>
      <c r="CS35" s="84">
        <v>70552.715055224107</v>
      </c>
      <c r="CT35" s="72">
        <v>80138.28700742255</v>
      </c>
      <c r="CU35" s="83">
        <v>26007</v>
      </c>
      <c r="CV35" s="84">
        <v>33590.5</v>
      </c>
      <c r="CW35" s="84">
        <v>40486.600000000006</v>
      </c>
      <c r="CX35" s="84">
        <v>41155.1</v>
      </c>
      <c r="CY35" s="84">
        <v>44445.139443196123</v>
      </c>
      <c r="CZ35" s="72">
        <v>50307.683471538869</v>
      </c>
      <c r="DA35" s="83">
        <v>138031.4</v>
      </c>
      <c r="DB35" s="84">
        <v>121532.7</v>
      </c>
      <c r="DC35" s="84">
        <v>124605</v>
      </c>
      <c r="DD35" s="84">
        <v>142900.5</v>
      </c>
      <c r="DE35" s="84">
        <v>167481.72827437622</v>
      </c>
      <c r="DF35" s="72">
        <v>197938.15545801155</v>
      </c>
      <c r="DG35" s="83">
        <v>47220.02</v>
      </c>
      <c r="DH35" s="84">
        <v>61552.289999999994</v>
      </c>
      <c r="DI35" s="84">
        <v>74352.100000000006</v>
      </c>
      <c r="DJ35" s="84">
        <v>93630.877999999997</v>
      </c>
      <c r="DK35" s="84">
        <v>110067.00128587447</v>
      </c>
      <c r="DL35" s="72">
        <v>129203.6047562803</v>
      </c>
      <c r="DM35" s="83">
        <v>57380</v>
      </c>
      <c r="DN35" s="84">
        <v>67180</v>
      </c>
      <c r="DO35" s="84">
        <v>80700</v>
      </c>
      <c r="DP35" s="84">
        <v>92950</v>
      </c>
      <c r="DQ35" s="84">
        <v>107964.95494418006</v>
      </c>
      <c r="DR35" s="72">
        <v>126526.46895726866</v>
      </c>
      <c r="DS35" s="83">
        <v>0</v>
      </c>
      <c r="DT35" s="84">
        <v>66966</v>
      </c>
      <c r="DU35" s="84">
        <v>67735</v>
      </c>
      <c r="DV35" s="84">
        <v>79113.7</v>
      </c>
      <c r="DW35" s="84">
        <v>82526.496749999991</v>
      </c>
      <c r="DX35" s="72">
        <v>89597.498108399988</v>
      </c>
      <c r="DY35" s="83">
        <v>464627.8</v>
      </c>
      <c r="DZ35" s="84">
        <v>480112.2</v>
      </c>
      <c r="EA35" s="84">
        <v>559953.80000000005</v>
      </c>
      <c r="EB35" s="84">
        <v>636667.5</v>
      </c>
      <c r="EC35" s="84">
        <v>738692.65567366034</v>
      </c>
      <c r="ED35" s="72">
        <v>863015.82435288024</v>
      </c>
      <c r="EE35" s="83">
        <v>58380</v>
      </c>
      <c r="EF35" s="84">
        <v>59530</v>
      </c>
      <c r="EG35" s="84">
        <v>61980</v>
      </c>
      <c r="EH35" s="84">
        <v>68560</v>
      </c>
      <c r="EI35" s="84">
        <v>82128.183547362816</v>
      </c>
      <c r="EJ35" s="72">
        <v>99853.229575806836</v>
      </c>
      <c r="EK35" s="83">
        <v>129923</v>
      </c>
      <c r="EL35" s="84">
        <v>169996</v>
      </c>
      <c r="EM35" s="84">
        <v>175158</v>
      </c>
      <c r="EN35" s="84">
        <v>198295</v>
      </c>
      <c r="EO35" s="84">
        <v>252596.70662176702</v>
      </c>
      <c r="EP35" s="72">
        <v>293045.65549590834</v>
      </c>
      <c r="EQ35" s="83">
        <f t="shared" ca="1" si="293"/>
        <v>2113795.9900000002</v>
      </c>
      <c r="ER35" s="84">
        <f t="shared" ca="1" si="293"/>
        <v>2439720.1189999999</v>
      </c>
      <c r="ES35" s="84">
        <f t="shared" ca="1" si="293"/>
        <v>2780758.8</v>
      </c>
      <c r="ET35" s="84">
        <f t="shared" ca="1" si="293"/>
        <v>3123175.2680000002</v>
      </c>
      <c r="EU35" s="84">
        <f t="shared" ca="1" si="293"/>
        <v>3600179.1634508511</v>
      </c>
      <c r="EV35" s="72">
        <f t="shared" ca="1" si="293"/>
        <v>4150145.5769699067</v>
      </c>
    </row>
    <row r="36" spans="2:152" s="15" customFormat="1">
      <c r="B36" s="28" t="s">
        <v>17</v>
      </c>
      <c r="C36" s="83">
        <v>16</v>
      </c>
      <c r="D36" s="84">
        <v>18.7</v>
      </c>
      <c r="E36" s="84">
        <v>15</v>
      </c>
      <c r="F36" s="84">
        <v>14.9</v>
      </c>
      <c r="G36" s="84">
        <v>14.9</v>
      </c>
      <c r="H36" s="72">
        <v>14.9</v>
      </c>
      <c r="I36" s="83">
        <v>2714.5</v>
      </c>
      <c r="J36" s="84">
        <v>7021.2999999999993</v>
      </c>
      <c r="K36" s="84">
        <v>7051</v>
      </c>
      <c r="L36" s="84">
        <v>4933.3</v>
      </c>
      <c r="M36" s="84">
        <v>4835.3</v>
      </c>
      <c r="N36" s="72">
        <v>4737.3</v>
      </c>
      <c r="O36" s="83">
        <v>17336</v>
      </c>
      <c r="P36" s="84">
        <v>26465.9</v>
      </c>
      <c r="Q36" s="84">
        <v>13774.8</v>
      </c>
      <c r="R36" s="84">
        <v>14032.300000000001</v>
      </c>
      <c r="S36" s="84">
        <v>14032.300000000001</v>
      </c>
      <c r="T36" s="72">
        <v>14032.300000000001</v>
      </c>
      <c r="U36" s="83">
        <v>30846.400000000001</v>
      </c>
      <c r="V36" s="84">
        <v>26357.100000000002</v>
      </c>
      <c r="W36" s="84">
        <v>27103.100000000002</v>
      </c>
      <c r="X36" s="84">
        <v>31619</v>
      </c>
      <c r="Y36" s="84">
        <v>26719</v>
      </c>
      <c r="Z36" s="72">
        <v>21819</v>
      </c>
      <c r="AA36" s="83">
        <v>49711.1</v>
      </c>
      <c r="AB36" s="84">
        <v>23727.699999999997</v>
      </c>
      <c r="AC36" s="84">
        <v>48615.199999999997</v>
      </c>
      <c r="AD36" s="84">
        <v>63152</v>
      </c>
      <c r="AE36" s="84">
        <v>49454.15</v>
      </c>
      <c r="AF36" s="72">
        <v>38762.732499999998</v>
      </c>
      <c r="AG36" s="83">
        <v>36783</v>
      </c>
      <c r="AH36" s="84">
        <v>51466</v>
      </c>
      <c r="AI36" s="84">
        <v>180190</v>
      </c>
      <c r="AJ36" s="84">
        <v>162760</v>
      </c>
      <c r="AK36" s="84">
        <v>161260</v>
      </c>
      <c r="AL36" s="72">
        <v>159760</v>
      </c>
      <c r="AM36" s="83">
        <v>15374.8</v>
      </c>
      <c r="AN36" s="84">
        <v>8975</v>
      </c>
      <c r="AO36" s="84">
        <v>5943</v>
      </c>
      <c r="AP36" s="84">
        <v>3339.8999999999996</v>
      </c>
      <c r="AQ36" s="84">
        <v>3339.8999999999996</v>
      </c>
      <c r="AR36" s="72">
        <v>3339.8999999999996</v>
      </c>
      <c r="AS36" s="83">
        <v>3.5</v>
      </c>
      <c r="AT36" s="84">
        <v>0</v>
      </c>
      <c r="AU36" s="84">
        <v>0</v>
      </c>
      <c r="AV36" s="84">
        <v>0</v>
      </c>
      <c r="AW36" s="84">
        <v>0</v>
      </c>
      <c r="AX36" s="72">
        <v>0</v>
      </c>
      <c r="AY36" s="83">
        <v>29444</v>
      </c>
      <c r="AZ36" s="84">
        <v>33845</v>
      </c>
      <c r="BA36" s="84">
        <v>13472</v>
      </c>
      <c r="BB36" s="84">
        <v>20020</v>
      </c>
      <c r="BC36" s="84">
        <v>19020</v>
      </c>
      <c r="BD36" s="72">
        <v>18020</v>
      </c>
      <c r="BE36" s="83">
        <v>0.1</v>
      </c>
      <c r="BF36" s="84">
        <v>450.11</v>
      </c>
      <c r="BG36" s="84">
        <v>8300.16</v>
      </c>
      <c r="BH36" s="84">
        <v>27352.67</v>
      </c>
      <c r="BI36" s="84">
        <v>30352.67</v>
      </c>
      <c r="BJ36" s="72">
        <v>26352.67</v>
      </c>
      <c r="BK36" s="83">
        <v>39.340000000000003</v>
      </c>
      <c r="BL36" s="84">
        <v>45.94</v>
      </c>
      <c r="BM36" s="84">
        <v>44.53</v>
      </c>
      <c r="BN36" s="84">
        <v>3721.6600000000003</v>
      </c>
      <c r="BO36" s="84">
        <v>3721.6600000000003</v>
      </c>
      <c r="BP36" s="72">
        <v>3721.6600000000003</v>
      </c>
      <c r="BQ36" s="83">
        <v>44018.310000000005</v>
      </c>
      <c r="BR36" s="84">
        <v>36703.49</v>
      </c>
      <c r="BS36" s="84">
        <v>43477.2</v>
      </c>
      <c r="BT36" s="84">
        <v>9905.9599999999991</v>
      </c>
      <c r="BU36" s="84">
        <v>9905.9599999999991</v>
      </c>
      <c r="BV36" s="72">
        <v>9905.9599999999991</v>
      </c>
      <c r="BW36" s="83">
        <v>0</v>
      </c>
      <c r="BX36" s="84">
        <v>0.2</v>
      </c>
      <c r="BY36" s="84">
        <v>0.2</v>
      </c>
      <c r="BZ36" s="84">
        <v>0.2</v>
      </c>
      <c r="CA36" s="84">
        <v>0.2</v>
      </c>
      <c r="CB36" s="72">
        <v>0.2</v>
      </c>
      <c r="CC36" s="83">
        <v>9313.7799999999988</v>
      </c>
      <c r="CD36" s="84">
        <v>11089.249999999998</v>
      </c>
      <c r="CE36" s="84">
        <v>11220</v>
      </c>
      <c r="CF36" s="84">
        <v>8018.69</v>
      </c>
      <c r="CG36" s="84">
        <v>6018.69</v>
      </c>
      <c r="CH36" s="72">
        <v>4018.6899999999996</v>
      </c>
      <c r="CI36" s="83">
        <v>7504.1399999999994</v>
      </c>
      <c r="CJ36" s="84">
        <v>10927.572999999999</v>
      </c>
      <c r="CK36" s="84">
        <v>11362.35</v>
      </c>
      <c r="CL36" s="84">
        <v>13150.639999999998</v>
      </c>
      <c r="CM36" s="84">
        <v>12354.639999999998</v>
      </c>
      <c r="CN36" s="72">
        <v>11558.639999999998</v>
      </c>
      <c r="CO36" s="83">
        <v>1987.9</v>
      </c>
      <c r="CP36" s="84">
        <v>8027.4</v>
      </c>
      <c r="CQ36" s="84">
        <v>14746.1</v>
      </c>
      <c r="CR36" s="84">
        <v>14274.3</v>
      </c>
      <c r="CS36" s="84">
        <v>24474.300000000003</v>
      </c>
      <c r="CT36" s="72">
        <v>23047.21</v>
      </c>
      <c r="CU36" s="83">
        <v>13871.2</v>
      </c>
      <c r="CV36" s="84">
        <v>17320.3</v>
      </c>
      <c r="CW36" s="84">
        <v>21006.1</v>
      </c>
      <c r="CX36" s="84">
        <v>26115.4</v>
      </c>
      <c r="CY36" s="84">
        <v>26615.4</v>
      </c>
      <c r="CZ36" s="72">
        <v>27115.4</v>
      </c>
      <c r="DA36" s="83">
        <v>36627.300000000003</v>
      </c>
      <c r="DB36" s="84">
        <v>43170.400000000001</v>
      </c>
      <c r="DC36" s="84">
        <v>46318</v>
      </c>
      <c r="DD36" s="84">
        <v>29813.699999999997</v>
      </c>
      <c r="DE36" s="84">
        <v>25563.699999999997</v>
      </c>
      <c r="DF36" s="72">
        <v>21313.699999999997</v>
      </c>
      <c r="DG36" s="83">
        <v>2345.2600000000002</v>
      </c>
      <c r="DH36" s="84">
        <v>8680.2800000000007</v>
      </c>
      <c r="DI36" s="84">
        <v>1626.3</v>
      </c>
      <c r="DJ36" s="84">
        <v>1960.1999999999998</v>
      </c>
      <c r="DK36" s="84">
        <v>1960.1999999999998</v>
      </c>
      <c r="DL36" s="72">
        <v>1960.1999999999998</v>
      </c>
      <c r="DM36" s="83">
        <v>11280</v>
      </c>
      <c r="DN36" s="84">
        <v>9180</v>
      </c>
      <c r="DO36" s="84">
        <v>6820</v>
      </c>
      <c r="DP36" s="84">
        <v>11770</v>
      </c>
      <c r="DQ36" s="84">
        <v>15770</v>
      </c>
      <c r="DR36" s="72">
        <v>5770</v>
      </c>
      <c r="DS36" s="83">
        <v>0</v>
      </c>
      <c r="DT36" s="84">
        <v>41283.200000000004</v>
      </c>
      <c r="DU36" s="84">
        <v>56420.6</v>
      </c>
      <c r="DV36" s="84">
        <v>47101.599999999999</v>
      </c>
      <c r="DW36" s="84">
        <v>47101.599999999999</v>
      </c>
      <c r="DX36" s="72">
        <v>47101.599999999999</v>
      </c>
      <c r="DY36" s="83">
        <v>33430.300000000003</v>
      </c>
      <c r="DZ36" s="84">
        <v>11824.8</v>
      </c>
      <c r="EA36" s="84">
        <v>67577.900000000009</v>
      </c>
      <c r="EB36" s="84">
        <v>31479.8</v>
      </c>
      <c r="EC36" s="84">
        <v>22339.479999999996</v>
      </c>
      <c r="ED36" s="72">
        <v>15880.531999999999</v>
      </c>
      <c r="EE36" s="83">
        <v>36450</v>
      </c>
      <c r="EF36" s="84">
        <v>40180</v>
      </c>
      <c r="EG36" s="84">
        <v>52970</v>
      </c>
      <c r="EH36" s="84">
        <v>39380</v>
      </c>
      <c r="EI36" s="84">
        <v>32380</v>
      </c>
      <c r="EJ36" s="72">
        <v>25380</v>
      </c>
      <c r="EK36" s="83">
        <v>40450</v>
      </c>
      <c r="EL36" s="84">
        <v>45823</v>
      </c>
      <c r="EM36" s="84">
        <v>17046</v>
      </c>
      <c r="EN36" s="84">
        <v>18519</v>
      </c>
      <c r="EO36" s="84">
        <v>22596</v>
      </c>
      <c r="EP36" s="72">
        <v>22597</v>
      </c>
      <c r="EQ36" s="83">
        <f t="shared" ca="1" si="293"/>
        <v>419546.93</v>
      </c>
      <c r="ER36" s="84">
        <f t="shared" ca="1" si="293"/>
        <v>462582.64300000004</v>
      </c>
      <c r="ES36" s="84">
        <f t="shared" ca="1" si="293"/>
        <v>655099.53999999992</v>
      </c>
      <c r="ET36" s="84">
        <f t="shared" ca="1" si="293"/>
        <v>582435.22000000009</v>
      </c>
      <c r="EU36" s="84">
        <f t="shared" ca="1" si="293"/>
        <v>559830.05000000005</v>
      </c>
      <c r="EV36" s="72">
        <f t="shared" ca="1" si="293"/>
        <v>506209.59450000006</v>
      </c>
    </row>
    <row r="37" spans="2:152" s="15" customFormat="1">
      <c r="B37" s="28" t="s">
        <v>18</v>
      </c>
      <c r="C37" s="83">
        <v>2096.1</v>
      </c>
      <c r="D37" s="84">
        <v>2117.9</v>
      </c>
      <c r="E37" s="84">
        <v>3309</v>
      </c>
      <c r="F37" s="84">
        <v>1307.7</v>
      </c>
      <c r="G37" s="84">
        <v>6479.3727650507135</v>
      </c>
      <c r="H37" s="72">
        <v>12214.134430849152</v>
      </c>
      <c r="I37" s="83">
        <v>1058.4000000000001</v>
      </c>
      <c r="J37" s="84">
        <v>694.3</v>
      </c>
      <c r="K37" s="84">
        <v>822.69999999999993</v>
      </c>
      <c r="L37" s="84">
        <v>1265.5999999999999</v>
      </c>
      <c r="M37" s="84">
        <v>3965.3691644790592</v>
      </c>
      <c r="N37" s="72">
        <v>5818.7846250675129</v>
      </c>
      <c r="O37" s="83">
        <v>19904.5</v>
      </c>
      <c r="P37" s="84">
        <v>25785.8</v>
      </c>
      <c r="Q37" s="84">
        <v>25785.8</v>
      </c>
      <c r="R37" s="84">
        <v>15693.5</v>
      </c>
      <c r="S37" s="84">
        <v>22448.699270283272</v>
      </c>
      <c r="T37" s="72">
        <v>30219.097900314329</v>
      </c>
      <c r="U37" s="83">
        <v>7244</v>
      </c>
      <c r="V37" s="84">
        <v>10358.700000000001</v>
      </c>
      <c r="W37" s="84">
        <v>7758.2999999999993</v>
      </c>
      <c r="X37" s="84">
        <v>9338</v>
      </c>
      <c r="Y37" s="84">
        <v>20273.079338303083</v>
      </c>
      <c r="Z37" s="72">
        <v>35768.857630365048</v>
      </c>
      <c r="AA37" s="83">
        <v>54742.7</v>
      </c>
      <c r="AB37" s="84">
        <v>41900.1</v>
      </c>
      <c r="AC37" s="84">
        <v>60842</v>
      </c>
      <c r="AD37" s="84">
        <v>62783</v>
      </c>
      <c r="AE37" s="84">
        <v>86472.918018566226</v>
      </c>
      <c r="AF37" s="72">
        <v>90894.73734164449</v>
      </c>
      <c r="AG37" s="83">
        <v>20154</v>
      </c>
      <c r="AH37" s="84">
        <v>17475</v>
      </c>
      <c r="AI37" s="84">
        <v>24010</v>
      </c>
      <c r="AJ37" s="84">
        <v>22590</v>
      </c>
      <c r="AK37" s="84">
        <v>5050.3916429710016</v>
      </c>
      <c r="AL37" s="72">
        <v>5859.7401266509887</v>
      </c>
      <c r="AM37" s="83">
        <v>14012.3</v>
      </c>
      <c r="AN37" s="84">
        <v>19284.8</v>
      </c>
      <c r="AO37" s="84">
        <v>15646.2</v>
      </c>
      <c r="AP37" s="84">
        <v>8749.7000000000007</v>
      </c>
      <c r="AQ37" s="84">
        <v>46932.388077384108</v>
      </c>
      <c r="AR37" s="72">
        <v>79666.123896349702</v>
      </c>
      <c r="AS37" s="83">
        <v>21560.3</v>
      </c>
      <c r="AT37" s="84">
        <v>28188.800000000003</v>
      </c>
      <c r="AU37" s="84">
        <v>42130.9</v>
      </c>
      <c r="AV37" s="84">
        <v>39800</v>
      </c>
      <c r="AW37" s="84">
        <v>38971.993955383557</v>
      </c>
      <c r="AX37" s="72">
        <v>42439.971476425271</v>
      </c>
      <c r="AY37" s="83">
        <v>14829</v>
      </c>
      <c r="AZ37" s="84">
        <v>14852</v>
      </c>
      <c r="BA37" s="84">
        <v>5779</v>
      </c>
      <c r="BB37" s="84">
        <v>7107</v>
      </c>
      <c r="BC37" s="84">
        <v>51384.326864718445</v>
      </c>
      <c r="BD37" s="72">
        <v>83553.374609208899</v>
      </c>
      <c r="BE37" s="83">
        <v>382.76</v>
      </c>
      <c r="BF37" s="84">
        <v>523.27</v>
      </c>
      <c r="BG37" s="84">
        <v>560.22</v>
      </c>
      <c r="BH37" s="84">
        <v>942.45</v>
      </c>
      <c r="BI37" s="84">
        <v>396.78142499353896</v>
      </c>
      <c r="BJ37" s="72">
        <v>180.28331817654532</v>
      </c>
      <c r="BK37" s="83">
        <v>30057.5</v>
      </c>
      <c r="BL37" s="84">
        <v>30934.41</v>
      </c>
      <c r="BM37" s="84">
        <v>37706.75</v>
      </c>
      <c r="BN37" s="84">
        <v>18394.32</v>
      </c>
      <c r="BO37" s="84">
        <v>12250.201990606998</v>
      </c>
      <c r="BP37" s="72">
        <v>14839.237371016054</v>
      </c>
      <c r="BQ37" s="83">
        <v>11391.570000000002</v>
      </c>
      <c r="BR37" s="84">
        <v>14115.15</v>
      </c>
      <c r="BS37" s="84">
        <v>11602.96</v>
      </c>
      <c r="BT37" s="84">
        <v>16594.560000000001</v>
      </c>
      <c r="BU37" s="84">
        <v>6981.5329124048603</v>
      </c>
      <c r="BV37" s="72">
        <v>15711.469438440427</v>
      </c>
      <c r="BW37" s="83">
        <v>11579.8</v>
      </c>
      <c r="BX37" s="84">
        <v>24845.100000000002</v>
      </c>
      <c r="BY37" s="84">
        <v>11559.3</v>
      </c>
      <c r="BZ37" s="84">
        <v>10632.2</v>
      </c>
      <c r="CA37" s="84">
        <v>10371.267949131823</v>
      </c>
      <c r="CB37" s="72">
        <v>14860.508134253974</v>
      </c>
      <c r="CC37" s="83">
        <v>2893.0099999999998</v>
      </c>
      <c r="CD37" s="84">
        <v>5118.09</v>
      </c>
      <c r="CE37" s="84">
        <v>7672</v>
      </c>
      <c r="CF37" s="84">
        <v>4246.08</v>
      </c>
      <c r="CG37" s="84">
        <v>3295.6658527165082</v>
      </c>
      <c r="CH37" s="72">
        <v>3507.620838441675</v>
      </c>
      <c r="CI37" s="83">
        <v>2710.44</v>
      </c>
      <c r="CJ37" s="84">
        <v>4094.5610000000001</v>
      </c>
      <c r="CK37" s="84">
        <v>3127.9</v>
      </c>
      <c r="CL37" s="84">
        <v>3863.85</v>
      </c>
      <c r="CM37" s="84">
        <v>3784.4042107200153</v>
      </c>
      <c r="CN37" s="72">
        <v>6231.2527435956545</v>
      </c>
      <c r="CO37" s="83">
        <v>3650.7</v>
      </c>
      <c r="CP37" s="84">
        <v>6406.6</v>
      </c>
      <c r="CQ37" s="84">
        <v>18532.400000000001</v>
      </c>
      <c r="CR37" s="84">
        <v>2968.3999999999996</v>
      </c>
      <c r="CS37" s="84">
        <v>983.42899635137883</v>
      </c>
      <c r="CT37" s="72">
        <v>6517.2467395978383</v>
      </c>
      <c r="CU37" s="83">
        <v>484.6</v>
      </c>
      <c r="CV37" s="84">
        <v>759.4</v>
      </c>
      <c r="CW37" s="84">
        <v>484.59999999999997</v>
      </c>
      <c r="CX37" s="84">
        <v>1416.5</v>
      </c>
      <c r="CY37" s="84">
        <v>2645.1823869477703</v>
      </c>
      <c r="CZ37" s="72">
        <v>1778.0647920816859</v>
      </c>
      <c r="DA37" s="83">
        <v>17424.599999999999</v>
      </c>
      <c r="DB37" s="84">
        <v>10981.300000000001</v>
      </c>
      <c r="DC37" s="84">
        <v>12931.300000000001</v>
      </c>
      <c r="DD37" s="84">
        <v>12025.4</v>
      </c>
      <c r="DE37" s="84">
        <v>24994.679443148478</v>
      </c>
      <c r="DF37" s="72">
        <v>46655.933275293479</v>
      </c>
      <c r="DG37" s="83">
        <v>7007.42</v>
      </c>
      <c r="DH37" s="84">
        <v>4059.41</v>
      </c>
      <c r="DI37" s="84">
        <v>4531.8999999999996</v>
      </c>
      <c r="DJ37" s="84">
        <v>11979.6</v>
      </c>
      <c r="DK37" s="84">
        <v>35442.579997607194</v>
      </c>
      <c r="DL37" s="72">
        <v>56951.273837586399</v>
      </c>
      <c r="DM37" s="83">
        <v>6660</v>
      </c>
      <c r="DN37" s="84">
        <v>6150</v>
      </c>
      <c r="DO37" s="84">
        <v>15650</v>
      </c>
      <c r="DP37" s="84">
        <v>12860</v>
      </c>
      <c r="DQ37" s="84">
        <v>8733.3501051532803</v>
      </c>
      <c r="DR37" s="72">
        <v>16875.372287658232</v>
      </c>
      <c r="DS37" s="83">
        <v>0</v>
      </c>
      <c r="DT37" s="84">
        <v>3289.9</v>
      </c>
      <c r="DU37" s="84">
        <v>3075.6000000000004</v>
      </c>
      <c r="DV37" s="84">
        <v>4825.6000000000004</v>
      </c>
      <c r="DW37" s="84">
        <v>3711.3603883561586</v>
      </c>
      <c r="DX37" s="72">
        <v>7792.0650971671112</v>
      </c>
      <c r="DY37" s="83">
        <v>64455.100000000006</v>
      </c>
      <c r="DZ37" s="84">
        <v>50333.5</v>
      </c>
      <c r="EA37" s="84">
        <v>57702.9</v>
      </c>
      <c r="EB37" s="84">
        <v>105206.8</v>
      </c>
      <c r="EC37" s="84">
        <v>135313.58365510154</v>
      </c>
      <c r="ED37" s="72">
        <v>225889.9999291022</v>
      </c>
      <c r="EE37" s="83">
        <v>6040</v>
      </c>
      <c r="EF37" s="84">
        <v>4030</v>
      </c>
      <c r="EG37" s="84">
        <v>5710</v>
      </c>
      <c r="EH37" s="84">
        <v>8390</v>
      </c>
      <c r="EI37" s="84">
        <v>11434.354805222969</v>
      </c>
      <c r="EJ37" s="72">
        <v>27130.430980814839</v>
      </c>
      <c r="EK37" s="83">
        <v>8883</v>
      </c>
      <c r="EL37" s="84">
        <v>11069</v>
      </c>
      <c r="EM37" s="84">
        <v>5731</v>
      </c>
      <c r="EN37" s="84">
        <v>11051</v>
      </c>
      <c r="EO37" s="84">
        <v>54825.840067271187</v>
      </c>
      <c r="EP37" s="72">
        <v>93095.134132650652</v>
      </c>
      <c r="EQ37" s="83">
        <f t="shared" ca="1" si="293"/>
        <v>329221.80000000005</v>
      </c>
      <c r="ER37" s="84">
        <f t="shared" ca="1" si="293"/>
        <v>337367.09099999996</v>
      </c>
      <c r="ES37" s="84">
        <f t="shared" ca="1" si="293"/>
        <v>382662.73</v>
      </c>
      <c r="ET37" s="84">
        <f t="shared" ca="1" si="293"/>
        <v>394031.25999999995</v>
      </c>
      <c r="EU37" s="84">
        <f t="shared" ca="1" si="293"/>
        <v>597142.75328287319</v>
      </c>
      <c r="EV37" s="72">
        <f t="shared" ca="1" si="293"/>
        <v>924450.71495275223</v>
      </c>
    </row>
    <row r="38" spans="2:152" s="15" customFormat="1">
      <c r="B38" s="28" t="s">
        <v>19</v>
      </c>
      <c r="C38" s="83">
        <v>2096.1</v>
      </c>
      <c r="D38" s="84">
        <v>2117.9</v>
      </c>
      <c r="E38" s="84">
        <v>3308.6000000000004</v>
      </c>
      <c r="F38" s="84">
        <v>1307.2000000000025</v>
      </c>
      <c r="G38" s="84">
        <v>6479.3727650507135</v>
      </c>
      <c r="H38" s="72">
        <v>12214.134430849152</v>
      </c>
      <c r="I38" s="83">
        <v>1656.1</v>
      </c>
      <c r="J38" s="84">
        <v>6326.9999999999991</v>
      </c>
      <c r="K38" s="84">
        <v>6228.3</v>
      </c>
      <c r="L38" s="84">
        <v>3667.7000000000003</v>
      </c>
      <c r="M38" s="84">
        <v>869.93083552094095</v>
      </c>
      <c r="N38" s="72">
        <v>-1081.4846250675128</v>
      </c>
      <c r="O38" s="83">
        <v>19904.699999999997</v>
      </c>
      <c r="P38" s="84">
        <v>25785.600000000002</v>
      </c>
      <c r="Q38" s="84">
        <v>25786.000000000004</v>
      </c>
      <c r="R38" s="84">
        <v>15693.500000000002</v>
      </c>
      <c r="S38" s="84">
        <v>22448.699270283272</v>
      </c>
      <c r="T38" s="72">
        <v>30219.097900314329</v>
      </c>
      <c r="U38" s="83">
        <v>9943.4000000000015</v>
      </c>
      <c r="V38" s="84">
        <v>7935.300000000002</v>
      </c>
      <c r="W38" s="84">
        <v>13567.500000000004</v>
      </c>
      <c r="X38" s="84">
        <v>12386</v>
      </c>
      <c r="Y38" s="84">
        <v>-3449.0793383030832</v>
      </c>
      <c r="Z38" s="72">
        <v>-23844.857630365048</v>
      </c>
      <c r="AA38" s="83">
        <v>-10941.699999999999</v>
      </c>
      <c r="AB38" s="84">
        <v>-28143.9</v>
      </c>
      <c r="AC38" s="84">
        <v>-17654.200000000004</v>
      </c>
      <c r="AD38" s="84">
        <v>-3353.3</v>
      </c>
      <c r="AE38" s="84">
        <v>-40741.068018566228</v>
      </c>
      <c r="AF38" s="72">
        <v>-55854.304841644494</v>
      </c>
      <c r="AG38" s="83">
        <v>-2890</v>
      </c>
      <c r="AH38" s="84">
        <v>18112</v>
      </c>
      <c r="AI38" s="84">
        <v>135480</v>
      </c>
      <c r="AJ38" s="84">
        <v>130170</v>
      </c>
      <c r="AK38" s="84">
        <v>127303.85315276946</v>
      </c>
      <c r="AL38" s="72">
        <v>120187.14738352739</v>
      </c>
      <c r="AM38" s="83">
        <v>-2138.8000000000002</v>
      </c>
      <c r="AN38" s="84">
        <v>-14480.3</v>
      </c>
      <c r="AO38" s="84">
        <v>-16026.7</v>
      </c>
      <c r="AP38" s="84">
        <v>-12968.000000000002</v>
      </c>
      <c r="AQ38" s="84">
        <v>-51150.688077384111</v>
      </c>
      <c r="AR38" s="72">
        <v>-83884.423896349705</v>
      </c>
      <c r="AS38" s="83">
        <v>-21556.899999999998</v>
      </c>
      <c r="AT38" s="84">
        <v>-28908.9</v>
      </c>
      <c r="AU38" s="84">
        <v>-42901.4</v>
      </c>
      <c r="AV38" s="84">
        <v>-40620</v>
      </c>
      <c r="AW38" s="84">
        <v>-39791.993955383557</v>
      </c>
      <c r="AX38" s="72">
        <v>-43259.971476425271</v>
      </c>
      <c r="AY38" s="83">
        <v>-18500</v>
      </c>
      <c r="AZ38" s="84">
        <v>-19400</v>
      </c>
      <c r="BA38" s="84">
        <v>-54487</v>
      </c>
      <c r="BB38" s="84">
        <v>-68337</v>
      </c>
      <c r="BC38" s="84">
        <v>-113614.32686471844</v>
      </c>
      <c r="BD38" s="72">
        <v>-146783.3746092089</v>
      </c>
      <c r="BE38" s="83">
        <v>0</v>
      </c>
      <c r="BF38" s="84">
        <v>0</v>
      </c>
      <c r="BG38" s="84">
        <v>0</v>
      </c>
      <c r="BH38" s="84">
        <v>0</v>
      </c>
      <c r="BI38" s="84">
        <v>0</v>
      </c>
      <c r="BJ38" s="72">
        <v>0</v>
      </c>
      <c r="BK38" s="83">
        <v>-30018.16</v>
      </c>
      <c r="BL38" s="84">
        <v>-32437.210000000003</v>
      </c>
      <c r="BM38" s="84">
        <v>-37662.22</v>
      </c>
      <c r="BN38" s="84">
        <v>-21231.79</v>
      </c>
      <c r="BO38" s="84">
        <v>-15087.671990606999</v>
      </c>
      <c r="BP38" s="72">
        <v>-17676.707371016055</v>
      </c>
      <c r="BQ38" s="83">
        <v>32626.740000000005</v>
      </c>
      <c r="BR38" s="84">
        <v>22588.339999999997</v>
      </c>
      <c r="BS38" s="84">
        <v>31874.239999999998</v>
      </c>
      <c r="BT38" s="84">
        <v>-6688.6000000000022</v>
      </c>
      <c r="BU38" s="84">
        <v>2924.4270875951388</v>
      </c>
      <c r="BV38" s="72">
        <v>-5805.5094384404274</v>
      </c>
      <c r="BW38" s="83">
        <v>-11593.3</v>
      </c>
      <c r="BX38" s="84">
        <v>-28512.9</v>
      </c>
      <c r="BY38" s="84">
        <v>-16752.599999999999</v>
      </c>
      <c r="BZ38" s="84">
        <v>-18773.400000000001</v>
      </c>
      <c r="CA38" s="84">
        <v>-18512.467949131824</v>
      </c>
      <c r="CB38" s="72">
        <v>-23001.708134253975</v>
      </c>
      <c r="CC38" s="83">
        <v>6025.829999999999</v>
      </c>
      <c r="CD38" s="84">
        <v>5307.3799999999983</v>
      </c>
      <c r="CE38" s="84">
        <v>-2029.5</v>
      </c>
      <c r="CF38" s="84">
        <v>-4247.4800000000005</v>
      </c>
      <c r="CG38" s="84">
        <v>-5310.0327422058399</v>
      </c>
      <c r="CH38" s="72">
        <v>-7547.9771224980723</v>
      </c>
      <c r="CI38" s="83">
        <v>4603.8099999999986</v>
      </c>
      <c r="CJ38" s="84">
        <v>6636.3319999999985</v>
      </c>
      <c r="CK38" s="84">
        <v>7873.8600000000006</v>
      </c>
      <c r="CL38" s="84">
        <v>8904.6099999999969</v>
      </c>
      <c r="CM38" s="84">
        <v>8188.0557892799825</v>
      </c>
      <c r="CN38" s="72">
        <v>4945.2072564043428</v>
      </c>
      <c r="CO38" s="83">
        <v>-1662.7999999999997</v>
      </c>
      <c r="CP38" s="84">
        <v>1620.7999999999993</v>
      </c>
      <c r="CQ38" s="84">
        <v>-3786.3000000000011</v>
      </c>
      <c r="CR38" s="84">
        <v>11305.9</v>
      </c>
      <c r="CS38" s="84">
        <v>23490.871003648623</v>
      </c>
      <c r="CT38" s="72">
        <v>16529.963260402161</v>
      </c>
      <c r="CU38" s="83">
        <v>13352.5</v>
      </c>
      <c r="CV38" s="84">
        <v>16252.799999999997</v>
      </c>
      <c r="CW38" s="84">
        <v>19528.5</v>
      </c>
      <c r="CX38" s="84">
        <v>22985.300000000003</v>
      </c>
      <c r="CY38" s="84">
        <v>22256.617613052233</v>
      </c>
      <c r="CZ38" s="72">
        <v>23623.735207918318</v>
      </c>
      <c r="DA38" s="83">
        <v>19202.700000000004</v>
      </c>
      <c r="DB38" s="84">
        <v>32189.1</v>
      </c>
      <c r="DC38" s="84">
        <v>33386.699999999997</v>
      </c>
      <c r="DD38" s="84">
        <v>17788.299999999996</v>
      </c>
      <c r="DE38" s="84">
        <v>569.02055685151936</v>
      </c>
      <c r="DF38" s="72">
        <v>-25342.233275293482</v>
      </c>
      <c r="DG38" s="83">
        <v>-19836.93</v>
      </c>
      <c r="DH38" s="84">
        <v>-6528.0599999999995</v>
      </c>
      <c r="DI38" s="84">
        <v>-17525</v>
      </c>
      <c r="DJ38" s="84">
        <v>-36046.5</v>
      </c>
      <c r="DK38" s="84">
        <v>-59509.479997607195</v>
      </c>
      <c r="DL38" s="72">
        <v>-81018.173837586393</v>
      </c>
      <c r="DM38" s="83">
        <v>4600</v>
      </c>
      <c r="DN38" s="84">
        <v>3010</v>
      </c>
      <c r="DO38" s="84">
        <v>-8850</v>
      </c>
      <c r="DP38" s="84">
        <v>-1750</v>
      </c>
      <c r="DQ38" s="84">
        <v>6376.6498948467197</v>
      </c>
      <c r="DR38" s="72">
        <v>-11765.372287658232</v>
      </c>
      <c r="DS38" s="83">
        <v>0</v>
      </c>
      <c r="DT38" s="84">
        <v>34869.9</v>
      </c>
      <c r="DU38" s="84">
        <v>51010.8</v>
      </c>
      <c r="DV38" s="84">
        <v>39665.1</v>
      </c>
      <c r="DW38" s="84">
        <v>40779.339611643838</v>
      </c>
      <c r="DX38" s="72">
        <v>36698.634902832884</v>
      </c>
      <c r="DY38" s="83">
        <v>-95848.700000000012</v>
      </c>
      <c r="DZ38" s="84">
        <v>-90655.2</v>
      </c>
      <c r="EA38" s="84">
        <v>-44699.799999999996</v>
      </c>
      <c r="EB38" s="84">
        <v>-138139.29999999999</v>
      </c>
      <c r="EC38" s="84">
        <v>-177386.40365510155</v>
      </c>
      <c r="ED38" s="72">
        <v>-274421.76792910218</v>
      </c>
      <c r="EE38" s="83">
        <v>30410</v>
      </c>
      <c r="EF38" s="84">
        <v>36150</v>
      </c>
      <c r="EG38" s="84">
        <v>47260</v>
      </c>
      <c r="EH38" s="84">
        <v>30990</v>
      </c>
      <c r="EI38" s="84">
        <v>20945.645194777033</v>
      </c>
      <c r="EJ38" s="72">
        <v>-1750.4309808148391</v>
      </c>
      <c r="EK38" s="83">
        <v>23266</v>
      </c>
      <c r="EL38" s="84">
        <v>1874</v>
      </c>
      <c r="EM38" s="84">
        <v>-4171</v>
      </c>
      <c r="EN38" s="84">
        <v>-575</v>
      </c>
      <c r="EO38" s="84">
        <v>-40272.840067271187</v>
      </c>
      <c r="EP38" s="72">
        <v>-78541.134132650652</v>
      </c>
      <c r="EQ38" s="83">
        <f t="shared" ca="1" si="293"/>
        <v>-47299.41</v>
      </c>
      <c r="ER38" s="84">
        <f t="shared" ca="1" si="293"/>
        <v>-28290.018000000011</v>
      </c>
      <c r="ES38" s="84">
        <f t="shared" ca="1" si="293"/>
        <v>108758.78</v>
      </c>
      <c r="ET38" s="84">
        <f t="shared" ca="1" si="293"/>
        <v>-57866.759999999995</v>
      </c>
      <c r="EU38" s="84">
        <f t="shared" ca="1" si="293"/>
        <v>-282193.56988096057</v>
      </c>
      <c r="EV38" s="72">
        <f t="shared" ca="1" si="293"/>
        <v>-637161.51124612673</v>
      </c>
    </row>
    <row r="39" spans="2:152" s="15" customFormat="1">
      <c r="B39" s="28" t="s">
        <v>25</v>
      </c>
      <c r="C39" s="83">
        <v>4369.2000000000016</v>
      </c>
      <c r="D39" s="84">
        <v>4211.8999999999969</v>
      </c>
      <c r="E39" s="84">
        <v>6173.2</v>
      </c>
      <c r="F39" s="84">
        <v>6460.2999999999984</v>
      </c>
      <c r="G39" s="84">
        <v>7181.6761034416359</v>
      </c>
      <c r="H39" s="72">
        <v>8117.0305446771908</v>
      </c>
      <c r="I39" s="83">
        <v>8041.3</v>
      </c>
      <c r="J39" s="84">
        <v>1281.2000000000016</v>
      </c>
      <c r="K39" s="84">
        <v>2805.2999999999993</v>
      </c>
      <c r="L39" s="84">
        <v>4473.6999999999989</v>
      </c>
      <c r="M39" s="84">
        <v>4221.3509409496473</v>
      </c>
      <c r="N39" s="72">
        <v>3318.2142370590418</v>
      </c>
      <c r="O39" s="83">
        <v>10804.5</v>
      </c>
      <c r="P39" s="84">
        <v>7830.4000000000005</v>
      </c>
      <c r="Q39" s="84">
        <v>14527.9</v>
      </c>
      <c r="R39" s="84">
        <v>17613.5</v>
      </c>
      <c r="S39" s="84">
        <v>9226.0252042288012</v>
      </c>
      <c r="T39" s="72">
        <v>10154.422911822418</v>
      </c>
      <c r="U39" s="83">
        <v>9930.2000000000007</v>
      </c>
      <c r="V39" s="84">
        <v>9638.7000000000007</v>
      </c>
      <c r="W39" s="84">
        <v>2485.3000000000029</v>
      </c>
      <c r="X39" s="84">
        <v>7853</v>
      </c>
      <c r="Y39" s="84">
        <v>19553.396499875598</v>
      </c>
      <c r="Z39" s="72">
        <v>23506.041043340905</v>
      </c>
      <c r="AA39" s="83">
        <v>7337.6000000000204</v>
      </c>
      <c r="AB39" s="84">
        <v>20921.799999999948</v>
      </c>
      <c r="AC39" s="84">
        <v>-7911.5000000000182</v>
      </c>
      <c r="AD39" s="84">
        <v>-5207.5999999999549</v>
      </c>
      <c r="AE39" s="84">
        <v>38106.158243566191</v>
      </c>
      <c r="AF39" s="72">
        <v>15655.300746828238</v>
      </c>
      <c r="AG39" s="83">
        <v>-17559</v>
      </c>
      <c r="AH39" s="84">
        <v>-19269</v>
      </c>
      <c r="AI39" s="84">
        <v>17242</v>
      </c>
      <c r="AJ39" s="84">
        <v>-24615</v>
      </c>
      <c r="AK39" s="84">
        <v>-6500.0000000000036</v>
      </c>
      <c r="AL39" s="72">
        <v>-6499.9999999999927</v>
      </c>
      <c r="AM39" s="83">
        <v>-7381.1999999999971</v>
      </c>
      <c r="AN39" s="84">
        <v>-10687.100000000006</v>
      </c>
      <c r="AO39" s="84">
        <v>-20939.999999999971</v>
      </c>
      <c r="AP39" s="84">
        <v>-33030.500000000015</v>
      </c>
      <c r="AQ39" s="84">
        <v>-6876.4512964423047</v>
      </c>
      <c r="AR39" s="72">
        <v>-18270.681576191855</v>
      </c>
      <c r="AS39" s="83">
        <v>10367.9</v>
      </c>
      <c r="AT39" s="84">
        <v>11985.999999999996</v>
      </c>
      <c r="AU39" s="84">
        <v>18533.600000000013</v>
      </c>
      <c r="AV39" s="84">
        <v>2148.2000000000044</v>
      </c>
      <c r="AW39" s="84">
        <v>2189.2126340633113</v>
      </c>
      <c r="AX39" s="72">
        <v>7578.7357149939453</v>
      </c>
      <c r="AY39" s="83">
        <v>10872</v>
      </c>
      <c r="AZ39" s="84">
        <v>21980</v>
      </c>
      <c r="BA39" s="84">
        <v>19833</v>
      </c>
      <c r="BB39" s="84">
        <v>16799.157846131187</v>
      </c>
      <c r="BC39" s="84">
        <v>47437.893168794748</v>
      </c>
      <c r="BD39" s="72">
        <v>56069.500333809767</v>
      </c>
      <c r="BE39" s="83">
        <v>3496.6499999999996</v>
      </c>
      <c r="BF39" s="84">
        <v>2579.889999999999</v>
      </c>
      <c r="BG39" s="84">
        <v>-5495.4599999999991</v>
      </c>
      <c r="BH39" s="84">
        <v>-2099.5700000000006</v>
      </c>
      <c r="BI39" s="84">
        <v>-463.88434207806677</v>
      </c>
      <c r="BJ39" s="72">
        <v>6386.1839897700847</v>
      </c>
      <c r="BK39" s="83">
        <v>3765.83</v>
      </c>
      <c r="BL39" s="84">
        <v>2794.42</v>
      </c>
      <c r="BM39" s="84">
        <v>1409.8900000000012</v>
      </c>
      <c r="BN39" s="84">
        <v>-4224.4800000000014</v>
      </c>
      <c r="BO39" s="84">
        <v>-7980.1668250909161</v>
      </c>
      <c r="BP39" s="72">
        <v>566.59090110441321</v>
      </c>
      <c r="BQ39" s="83">
        <v>6205.26</v>
      </c>
      <c r="BR39" s="84">
        <v>-532.59999999996762</v>
      </c>
      <c r="BS39" s="84">
        <v>-10752.559999999969</v>
      </c>
      <c r="BT39" s="84">
        <v>52781.01999999996</v>
      </c>
      <c r="BU39" s="84">
        <v>-7794.0391650770862</v>
      </c>
      <c r="BV39" s="72">
        <v>9127.1749260355755</v>
      </c>
      <c r="BW39" s="83">
        <v>8176.8000000000011</v>
      </c>
      <c r="BX39" s="84">
        <v>11086.200000000003</v>
      </c>
      <c r="BY39" s="84">
        <v>3222.7</v>
      </c>
      <c r="BZ39" s="84">
        <v>10231.977999999997</v>
      </c>
      <c r="CA39" s="84">
        <v>4426.3735491318257</v>
      </c>
      <c r="CB39" s="72">
        <v>9176.8457851221483</v>
      </c>
      <c r="CC39" s="83">
        <v>998.3</v>
      </c>
      <c r="CD39" s="84">
        <v>381.70999999999958</v>
      </c>
      <c r="CE39" s="84">
        <v>4093</v>
      </c>
      <c r="CF39" s="84">
        <v>3349.2599999999993</v>
      </c>
      <c r="CG39" s="84">
        <v>1246.4032205457361</v>
      </c>
      <c r="CH39" s="72">
        <v>2346.0787350350001</v>
      </c>
      <c r="CI39" s="83">
        <v>2710.6210000000019</v>
      </c>
      <c r="CJ39" s="84">
        <v>4095.396000000002</v>
      </c>
      <c r="CK39" s="84">
        <v>3128.2159999999985</v>
      </c>
      <c r="CL39" s="84">
        <v>3863.3959999999979</v>
      </c>
      <c r="CM39" s="84">
        <v>3784.4042107200153</v>
      </c>
      <c r="CN39" s="72">
        <v>6231.2527435956545</v>
      </c>
      <c r="CO39" s="83">
        <v>7001.5999999999931</v>
      </c>
      <c r="CP39" s="84">
        <v>2556.6999999999953</v>
      </c>
      <c r="CQ39" s="84">
        <v>3813.2799999999934</v>
      </c>
      <c r="CR39" s="84">
        <v>-24174.399999999972</v>
      </c>
      <c r="CS39" s="84">
        <v>4557.8701825673706</v>
      </c>
      <c r="CT39" s="72">
        <v>10052.909464222663</v>
      </c>
      <c r="CU39" s="83">
        <v>491.19999999999891</v>
      </c>
      <c r="CV39" s="84">
        <v>343.80000000000109</v>
      </c>
      <c r="CW39" s="84">
        <v>64.100000000004002</v>
      </c>
      <c r="CX39" s="84">
        <v>-861.5</v>
      </c>
      <c r="CY39" s="84">
        <v>3161.6088745900834</v>
      </c>
      <c r="CZ39" s="72">
        <v>1452.2390034866421</v>
      </c>
      <c r="DA39" s="83">
        <v>7834.3000000000284</v>
      </c>
      <c r="DB39" s="84">
        <v>-293.50000000001637</v>
      </c>
      <c r="DC39" s="84">
        <v>1336.2999999999956</v>
      </c>
      <c r="DD39" s="84">
        <v>23730.000000000007</v>
      </c>
      <c r="DE39" s="84">
        <v>22559.331680828451</v>
      </c>
      <c r="DF39" s="72">
        <v>29878.382432144994</v>
      </c>
      <c r="DG39" s="83">
        <v>8256.7099999999991</v>
      </c>
      <c r="DH39" s="84">
        <v>-14225.970000000003</v>
      </c>
      <c r="DI39" s="84">
        <v>10303.399999999994</v>
      </c>
      <c r="DJ39" s="84">
        <v>18377.27</v>
      </c>
      <c r="DK39" s="84">
        <v>31800.685190000018</v>
      </c>
      <c r="DL39" s="72">
        <v>30875.158304744386</v>
      </c>
      <c r="DM39" s="83">
        <v>4085.2602739726026</v>
      </c>
      <c r="DN39" s="84">
        <v>4300.1095890410961</v>
      </c>
      <c r="DO39" s="84">
        <v>17279.154934129485</v>
      </c>
      <c r="DP39" s="84">
        <v>-3219.4491831420237</v>
      </c>
      <c r="DQ39" s="84">
        <v>-4718.6491224057081</v>
      </c>
      <c r="DR39" s="72">
        <v>17638.933683912739</v>
      </c>
      <c r="DS39" s="83">
        <v>0</v>
      </c>
      <c r="DT39" s="84">
        <v>0</v>
      </c>
      <c r="DU39" s="84">
        <v>-4611.699999999998</v>
      </c>
      <c r="DV39" s="84">
        <v>2941.1000000000022</v>
      </c>
      <c r="DW39" s="84">
        <v>2646.8603883561591</v>
      </c>
      <c r="DX39" s="72">
        <v>7362.7047088109521</v>
      </c>
      <c r="DY39" s="83">
        <v>75008.299999999974</v>
      </c>
      <c r="DZ39" s="84">
        <v>12775.400000000118</v>
      </c>
      <c r="EA39" s="84">
        <v>-41121.286000000036</v>
      </c>
      <c r="EB39" s="84">
        <v>114405.69999999998</v>
      </c>
      <c r="EC39" s="84">
        <v>57763.152655101178</v>
      </c>
      <c r="ED39" s="72">
        <v>115401.71407400054</v>
      </c>
      <c r="EE39" s="83">
        <v>12564</v>
      </c>
      <c r="EF39" s="84">
        <v>16060</v>
      </c>
      <c r="EG39" s="84">
        <v>19530</v>
      </c>
      <c r="EH39" s="84">
        <v>29670</v>
      </c>
      <c r="EI39" s="84">
        <v>19553.117334619077</v>
      </c>
      <c r="EJ39" s="72">
        <v>33496.0295280469</v>
      </c>
      <c r="EK39" s="83">
        <v>27622</v>
      </c>
      <c r="EL39" s="84">
        <v>4557</v>
      </c>
      <c r="EM39" s="84">
        <v>16973</v>
      </c>
      <c r="EN39" s="84">
        <v>16249</v>
      </c>
      <c r="EO39" s="84">
        <v>30331.011402565309</v>
      </c>
      <c r="EP39" s="72">
        <v>46169.801783026502</v>
      </c>
      <c r="EQ39" s="83">
        <f t="shared" ca="1" si="293"/>
        <v>204999.33127397264</v>
      </c>
      <c r="ER39" s="84">
        <f t="shared" ca="1" si="293"/>
        <v>94372.455589041172</v>
      </c>
      <c r="ES39" s="84">
        <f t="shared" ca="1" si="293"/>
        <v>71920.834934129496</v>
      </c>
      <c r="ET39" s="84">
        <f t="shared" ca="1" si="293"/>
        <v>233514.08266298918</v>
      </c>
      <c r="EU39" s="84">
        <f t="shared" ca="1" si="293"/>
        <v>275413.34073285107</v>
      </c>
      <c r="EV39" s="72">
        <f t="shared" ca="1" si="293"/>
        <v>425790.56401939888</v>
      </c>
    </row>
    <row r="40" spans="2:152" s="5" customFormat="1" ht="12.75">
      <c r="B40" s="30" t="s">
        <v>20</v>
      </c>
      <c r="C40" s="66"/>
      <c r="D40" s="67"/>
      <c r="E40" s="67"/>
      <c r="F40" s="67"/>
      <c r="G40" s="67"/>
      <c r="H40" s="68"/>
      <c r="I40" s="66"/>
      <c r="J40" s="67"/>
      <c r="K40" s="67"/>
      <c r="L40" s="67"/>
      <c r="M40" s="67"/>
      <c r="N40" s="68"/>
      <c r="O40" s="66"/>
      <c r="P40" s="67"/>
      <c r="Q40" s="67"/>
      <c r="R40" s="67"/>
      <c r="S40" s="67"/>
      <c r="T40" s="68"/>
      <c r="U40" s="66"/>
      <c r="V40" s="67"/>
      <c r="W40" s="67"/>
      <c r="X40" s="67"/>
      <c r="Y40" s="67"/>
      <c r="Z40" s="68"/>
      <c r="AA40" s="66"/>
      <c r="AB40" s="67"/>
      <c r="AC40" s="67"/>
      <c r="AD40" s="67"/>
      <c r="AE40" s="67"/>
      <c r="AF40" s="68"/>
      <c r="AG40" s="66"/>
      <c r="AH40" s="67"/>
      <c r="AI40" s="67"/>
      <c r="AJ40" s="67"/>
      <c r="AK40" s="67"/>
      <c r="AL40" s="68"/>
      <c r="AM40" s="66"/>
      <c r="AN40" s="67"/>
      <c r="AO40" s="67"/>
      <c r="AP40" s="67"/>
      <c r="AQ40" s="67"/>
      <c r="AR40" s="68"/>
      <c r="AS40" s="66"/>
      <c r="AT40" s="67"/>
      <c r="AU40" s="67"/>
      <c r="AV40" s="67"/>
      <c r="AW40" s="67"/>
      <c r="AX40" s="68"/>
      <c r="AY40" s="66"/>
      <c r="AZ40" s="67"/>
      <c r="BA40" s="67"/>
      <c r="BB40" s="67"/>
      <c r="BC40" s="67"/>
      <c r="BD40" s="68"/>
      <c r="BE40" s="66"/>
      <c r="BF40" s="67"/>
      <c r="BG40" s="67"/>
      <c r="BH40" s="67"/>
      <c r="BI40" s="67"/>
      <c r="BJ40" s="68"/>
      <c r="BK40" s="66"/>
      <c r="BL40" s="67"/>
      <c r="BM40" s="67"/>
      <c r="BN40" s="67"/>
      <c r="BO40" s="67"/>
      <c r="BP40" s="68"/>
      <c r="BQ40" s="66"/>
      <c r="BR40" s="67"/>
      <c r="BS40" s="67"/>
      <c r="BT40" s="67"/>
      <c r="BU40" s="67"/>
      <c r="BV40" s="68"/>
      <c r="BW40" s="66"/>
      <c r="BX40" s="67"/>
      <c r="BY40" s="67"/>
      <c r="BZ40" s="67"/>
      <c r="CA40" s="67"/>
      <c r="CB40" s="68"/>
      <c r="CC40" s="66"/>
      <c r="CD40" s="67"/>
      <c r="CE40" s="67"/>
      <c r="CF40" s="67"/>
      <c r="CG40" s="67"/>
      <c r="CH40" s="68"/>
      <c r="CI40" s="66"/>
      <c r="CJ40" s="67"/>
      <c r="CK40" s="67"/>
      <c r="CL40" s="67"/>
      <c r="CM40" s="67"/>
      <c r="CN40" s="68"/>
      <c r="CO40" s="66"/>
      <c r="CP40" s="67"/>
      <c r="CQ40" s="67"/>
      <c r="CR40" s="67"/>
      <c r="CS40" s="67"/>
      <c r="CT40" s="68"/>
      <c r="CU40" s="66"/>
      <c r="CV40" s="67"/>
      <c r="CW40" s="67"/>
      <c r="CX40" s="67"/>
      <c r="CY40" s="67"/>
      <c r="CZ40" s="68"/>
      <c r="DA40" s="66"/>
      <c r="DB40" s="67"/>
      <c r="DC40" s="67"/>
      <c r="DD40" s="67"/>
      <c r="DE40" s="67"/>
      <c r="DF40" s="68"/>
      <c r="DG40" s="66"/>
      <c r="DH40" s="67"/>
      <c r="DI40" s="67"/>
      <c r="DJ40" s="67"/>
      <c r="DK40" s="67"/>
      <c r="DL40" s="68"/>
      <c r="DM40" s="66"/>
      <c r="DN40" s="67"/>
      <c r="DO40" s="67"/>
      <c r="DP40" s="67"/>
      <c r="DQ40" s="67"/>
      <c r="DR40" s="68"/>
      <c r="DS40" s="66"/>
      <c r="DT40" s="67"/>
      <c r="DU40" s="67"/>
      <c r="DV40" s="67"/>
      <c r="DW40" s="67"/>
      <c r="DX40" s="68"/>
      <c r="DY40" s="66"/>
      <c r="DZ40" s="67"/>
      <c r="EA40" s="67"/>
      <c r="EB40" s="67"/>
      <c r="EC40" s="67"/>
      <c r="ED40" s="68"/>
      <c r="EE40" s="66"/>
      <c r="EF40" s="67"/>
      <c r="EG40" s="67"/>
      <c r="EH40" s="67"/>
      <c r="EI40" s="67"/>
      <c r="EJ40" s="68"/>
      <c r="EK40" s="66"/>
      <c r="EL40" s="67"/>
      <c r="EM40" s="67"/>
      <c r="EN40" s="67"/>
      <c r="EO40" s="67"/>
      <c r="EP40" s="68"/>
      <c r="EQ40" s="66"/>
      <c r="ER40" s="67"/>
      <c r="ES40" s="67"/>
      <c r="ET40" s="67"/>
      <c r="EU40" s="67"/>
      <c r="EV40" s="68"/>
    </row>
    <row r="41" spans="2:152" s="17" customFormat="1">
      <c r="B41" s="27" t="s">
        <v>21</v>
      </c>
      <c r="C41" s="117">
        <v>51.689328063241113</v>
      </c>
      <c r="D41" s="118">
        <v>54.672001635473919</v>
      </c>
      <c r="E41" s="118">
        <v>49.208861121224928</v>
      </c>
      <c r="F41" s="118">
        <v>62.278627931862559</v>
      </c>
      <c r="G41" s="118">
        <v>75.824032849823283</v>
      </c>
      <c r="H41" s="119">
        <v>88.083344381356213</v>
      </c>
      <c r="I41" s="117">
        <v>59.938438056474155</v>
      </c>
      <c r="J41" s="118">
        <v>35.049605698295601</v>
      </c>
      <c r="K41" s="118">
        <v>21.855593137525297</v>
      </c>
      <c r="L41" s="118">
        <v>31.450521495802576</v>
      </c>
      <c r="M41" s="118">
        <v>37.630933517111735</v>
      </c>
      <c r="N41" s="119">
        <v>41.49395307623422</v>
      </c>
      <c r="O41" s="117">
        <v>134.67223121891192</v>
      </c>
      <c r="P41" s="118">
        <v>138.14722104095563</v>
      </c>
      <c r="Q41" s="118">
        <v>106.04517147788418</v>
      </c>
      <c r="R41" s="118">
        <v>159.68783972450046</v>
      </c>
      <c r="S41" s="118">
        <v>178.146279131744</v>
      </c>
      <c r="T41" s="119">
        <v>202.86531076571933</v>
      </c>
      <c r="U41" s="117">
        <v>6.0513022368029725</v>
      </c>
      <c r="V41" s="118">
        <v>68.072538551673787</v>
      </c>
      <c r="W41" s="118">
        <v>48.150646821532575</v>
      </c>
      <c r="X41" s="118">
        <v>62.409323112145081</v>
      </c>
      <c r="Y41" s="118">
        <v>92.384760572853878</v>
      </c>
      <c r="Z41" s="119">
        <v>123.96349942364098</v>
      </c>
      <c r="AA41" s="117">
        <v>54.019457245263702</v>
      </c>
      <c r="AB41" s="118">
        <v>44.034425866673907</v>
      </c>
      <c r="AC41" s="118">
        <v>38.374941917922136</v>
      </c>
      <c r="AD41" s="118">
        <v>56.047323123836385</v>
      </c>
      <c r="AE41" s="118">
        <v>66.321897934801157</v>
      </c>
      <c r="AF41" s="119">
        <v>73.791556310352078</v>
      </c>
      <c r="AG41" s="117">
        <v>5.0641666666666669</v>
      </c>
      <c r="AH41" s="118">
        <v>7.3540264793489403</v>
      </c>
      <c r="AI41" s="118">
        <v>6.2424999999999997</v>
      </c>
      <c r="AJ41" s="118">
        <v>1.8032391534286307</v>
      </c>
      <c r="AK41" s="118">
        <v>5.0483641955586416</v>
      </c>
      <c r="AL41" s="119">
        <v>10.404746021832231</v>
      </c>
      <c r="AM41" s="117">
        <v>29.952051808954479</v>
      </c>
      <c r="AN41" s="118">
        <v>35.347032816489204</v>
      </c>
      <c r="AO41" s="118">
        <v>37.759895930124529</v>
      </c>
      <c r="AP41" s="118">
        <v>52.474261289723103</v>
      </c>
      <c r="AQ41" s="118">
        <v>58.713378843865918</v>
      </c>
      <c r="AR41" s="119">
        <v>65.554710766471445</v>
      </c>
      <c r="AS41" s="117">
        <v>75.57545552090599</v>
      </c>
      <c r="AT41" s="118">
        <v>110.39139215343317</v>
      </c>
      <c r="AU41" s="118">
        <v>64.878844666923001</v>
      </c>
      <c r="AV41" s="118">
        <v>59.997700728409939</v>
      </c>
      <c r="AW41" s="118">
        <v>77.734516223394223</v>
      </c>
      <c r="AX41" s="119">
        <v>95.140334776739309</v>
      </c>
      <c r="AY41" s="117">
        <v>143.57831325301206</v>
      </c>
      <c r="AZ41" s="118">
        <v>175.8688701923077</v>
      </c>
      <c r="BA41" s="118">
        <v>244.74965263511672</v>
      </c>
      <c r="BB41" s="118">
        <v>317.09145990140632</v>
      </c>
      <c r="BC41" s="118">
        <v>353.81904284384552</v>
      </c>
      <c r="BD41" s="119">
        <v>389.02165970813081</v>
      </c>
      <c r="BE41" s="117">
        <v>25.826254545454539</v>
      </c>
      <c r="BF41" s="118">
        <v>29.511927272727277</v>
      </c>
      <c r="BG41" s="118">
        <v>27.793309090909091</v>
      </c>
      <c r="BH41" s="118">
        <v>29.242911473041069</v>
      </c>
      <c r="BI41" s="118">
        <v>30.42553371765689</v>
      </c>
      <c r="BJ41" s="119">
        <v>41.998446291162949</v>
      </c>
      <c r="BK41" s="117">
        <v>60.532058287796005</v>
      </c>
      <c r="BL41" s="118">
        <v>73.567941712204004</v>
      </c>
      <c r="BM41" s="118">
        <v>50.438957660668564</v>
      </c>
      <c r="BN41" s="118">
        <v>47.593531755066039</v>
      </c>
      <c r="BO41" s="118">
        <v>56.08370734777327</v>
      </c>
      <c r="BP41" s="119">
        <v>67.782594953043841</v>
      </c>
      <c r="BQ41" s="117">
        <v>34.985063142347187</v>
      </c>
      <c r="BR41" s="118">
        <v>34.561598305381757</v>
      </c>
      <c r="BS41" s="118">
        <v>20.683454777431283</v>
      </c>
      <c r="BT41" s="118">
        <v>2.4844060107740287</v>
      </c>
      <c r="BU41" s="118">
        <v>47.521364267834485</v>
      </c>
      <c r="BV41" s="119">
        <v>59.18788287950165</v>
      </c>
      <c r="BW41" s="117">
        <v>27.127678413316815</v>
      </c>
      <c r="BX41" s="118">
        <v>33.875804261849972</v>
      </c>
      <c r="BY41" s="118">
        <v>35.925270054896387</v>
      </c>
      <c r="BZ41" s="118">
        <v>43.301458001298634</v>
      </c>
      <c r="CA41" s="118">
        <v>47.303425769446932</v>
      </c>
      <c r="CB41" s="119">
        <v>51.523622437690626</v>
      </c>
      <c r="CC41" s="117">
        <v>1.3911569825933954</v>
      </c>
      <c r="CD41" s="118">
        <v>7.9018534009316133</v>
      </c>
      <c r="CE41" s="118">
        <v>12.135151851174873</v>
      </c>
      <c r="CF41" s="118">
        <v>17.802756013872717</v>
      </c>
      <c r="CG41" s="118">
        <v>19.115764712011714</v>
      </c>
      <c r="CH41" s="119">
        <v>24.695530470172375</v>
      </c>
      <c r="CI41" s="117">
        <v>22.790917756615983</v>
      </c>
      <c r="CJ41" s="118">
        <v>16.503612909950196</v>
      </c>
      <c r="CK41" s="118">
        <v>21.553704280445743</v>
      </c>
      <c r="CL41" s="118">
        <v>17.356530577464067</v>
      </c>
      <c r="CM41" s="118">
        <v>24.034273749283916</v>
      </c>
      <c r="CN41" s="119">
        <v>31.855572533700315</v>
      </c>
      <c r="CO41" s="117">
        <v>44.363027197477308</v>
      </c>
      <c r="CP41" s="118">
        <v>36.334253054789116</v>
      </c>
      <c r="CQ41" s="118">
        <v>20.793373333721171</v>
      </c>
      <c r="CR41" s="118">
        <v>20.790219472724804</v>
      </c>
      <c r="CS41" s="118">
        <v>33.52716295404074</v>
      </c>
      <c r="CT41" s="119">
        <v>44.446761817795121</v>
      </c>
      <c r="CU41" s="117">
        <v>18.264550264550252</v>
      </c>
      <c r="CV41" s="118">
        <v>15.450292397660828</v>
      </c>
      <c r="CW41" s="118">
        <v>14.786967418546366</v>
      </c>
      <c r="CX41" s="118">
        <v>3.0166156131068411</v>
      </c>
      <c r="CY41" s="118">
        <v>7.2382927659178833</v>
      </c>
      <c r="CZ41" s="119">
        <v>12.897963918938544</v>
      </c>
      <c r="DA41" s="117">
        <v>25.986334582323121</v>
      </c>
      <c r="DB41" s="118">
        <v>19.139713971397139</v>
      </c>
      <c r="DC41" s="118">
        <v>8.6050549450548797</v>
      </c>
      <c r="DD41" s="118">
        <v>41.528712871287098</v>
      </c>
      <c r="DE41" s="118">
        <v>59.157405444172085</v>
      </c>
      <c r="DF41" s="119">
        <v>69.929240228020475</v>
      </c>
      <c r="DG41" s="117">
        <v>31.92643132177092</v>
      </c>
      <c r="DH41" s="118">
        <v>35.784232815105717</v>
      </c>
      <c r="DI41" s="118">
        <v>34.489676990302883</v>
      </c>
      <c r="DJ41" s="118">
        <v>47.752251662579191</v>
      </c>
      <c r="DK41" s="118">
        <v>54.487863286552226</v>
      </c>
      <c r="DL41" s="119">
        <v>62.44612403559519</v>
      </c>
      <c r="DM41" s="117">
        <v>1.8104304618007752</v>
      </c>
      <c r="DN41" s="118">
        <v>9.0852818336177119</v>
      </c>
      <c r="DO41" s="118">
        <v>11.580565449672651</v>
      </c>
      <c r="DP41" s="118">
        <v>13.736845060842748</v>
      </c>
      <c r="DQ41" s="118">
        <v>15.649912751828095</v>
      </c>
      <c r="DR41" s="119">
        <v>19.147766601958722</v>
      </c>
      <c r="DS41" s="117">
        <v>0</v>
      </c>
      <c r="DT41" s="118">
        <v>2.9317066023175951</v>
      </c>
      <c r="DU41" s="118">
        <v>-0.60289505122415832</v>
      </c>
      <c r="DV41" s="118">
        <v>0.4234043095185247</v>
      </c>
      <c r="DW41" s="118">
        <v>2.5796868740315144</v>
      </c>
      <c r="DX41" s="119">
        <v>5.3448742268415241</v>
      </c>
      <c r="DY41" s="117">
        <v>25.038613318185643</v>
      </c>
      <c r="DZ41" s="118">
        <v>31.282680379025305</v>
      </c>
      <c r="EA41" s="118">
        <v>35.771988782658035</v>
      </c>
      <c r="EB41" s="118">
        <v>41.433622335590229</v>
      </c>
      <c r="EC41" s="118">
        <v>49.348178241651226</v>
      </c>
      <c r="ED41" s="119">
        <v>58.440119527486964</v>
      </c>
      <c r="EE41" s="117">
        <v>37.465418355171217</v>
      </c>
      <c r="EF41" s="118">
        <v>34.323405273239906</v>
      </c>
      <c r="EG41" s="118">
        <v>37.166995070165491</v>
      </c>
      <c r="EH41" s="118">
        <v>47.103604055058327</v>
      </c>
      <c r="EI41" s="118">
        <v>63.393810466936515</v>
      </c>
      <c r="EJ41" s="119">
        <v>81.969487846841872</v>
      </c>
      <c r="EK41" s="117">
        <v>19.811620616354148</v>
      </c>
      <c r="EL41" s="118">
        <v>21.566475791864086</v>
      </c>
      <c r="EM41" s="118">
        <v>22.415068006352378</v>
      </c>
      <c r="EN41" s="118">
        <v>37.647246520874752</v>
      </c>
      <c r="EO41" s="118">
        <v>43.852455301721399</v>
      </c>
      <c r="EP41" s="119">
        <v>47.320289256250845</v>
      </c>
      <c r="EQ41" s="117"/>
      <c r="ER41" s="118"/>
      <c r="ES41" s="118"/>
      <c r="ET41" s="118"/>
      <c r="EU41" s="118"/>
      <c r="EV41" s="119"/>
    </row>
    <row r="42" spans="2:152" s="17" customFormat="1">
      <c r="B42" s="27" t="s">
        <v>23</v>
      </c>
      <c r="C42" s="117">
        <v>236.80869565217392</v>
      </c>
      <c r="D42" s="118">
        <v>258.0513833992095</v>
      </c>
      <c r="E42" s="118">
        <v>267.82608695652175</v>
      </c>
      <c r="F42" s="118">
        <v>282.00474308300392</v>
      </c>
      <c r="G42" s="118">
        <v>337.51749142964007</v>
      </c>
      <c r="H42" s="119">
        <v>403.06177023695506</v>
      </c>
      <c r="I42" s="117">
        <v>260.88069193589416</v>
      </c>
      <c r="J42" s="118">
        <v>266.47367082167386</v>
      </c>
      <c r="K42" s="118">
        <v>222.35919613329938</v>
      </c>
      <c r="L42" s="118">
        <v>245.13864156703127</v>
      </c>
      <c r="M42" s="118">
        <v>277.10274844221681</v>
      </c>
      <c r="N42" s="119">
        <v>312.92987487652488</v>
      </c>
      <c r="O42" s="117">
        <v>617.04140526976164</v>
      </c>
      <c r="P42" s="118">
        <v>722.53450439146798</v>
      </c>
      <c r="Q42" s="118">
        <v>756.611459640318</v>
      </c>
      <c r="R42" s="118">
        <v>862.57298201589299</v>
      </c>
      <c r="S42" s="118">
        <v>1000.609626401125</v>
      </c>
      <c r="T42" s="119">
        <v>1157.7998124479425</v>
      </c>
      <c r="U42" s="117">
        <v>330.82734330074754</v>
      </c>
      <c r="V42" s="118">
        <v>405.77558941920643</v>
      </c>
      <c r="W42" s="118">
        <v>445.45284646348478</v>
      </c>
      <c r="X42" s="118">
        <v>498.51926394479585</v>
      </c>
      <c r="Y42" s="118">
        <v>587.95261554891408</v>
      </c>
      <c r="Z42" s="119">
        <v>710.02247572093177</v>
      </c>
      <c r="AA42" s="117">
        <v>374.29356545485581</v>
      </c>
      <c r="AB42" s="118">
        <v>419.45690390851684</v>
      </c>
      <c r="AC42" s="118">
        <v>458.40836891545683</v>
      </c>
      <c r="AD42" s="118">
        <v>509.34954770438645</v>
      </c>
      <c r="AE42" s="118">
        <v>571.97808601010513</v>
      </c>
      <c r="AF42" s="119">
        <v>641.76964232045725</v>
      </c>
      <c r="AG42" s="117">
        <v>63.557499999999997</v>
      </c>
      <c r="AH42" s="118">
        <v>70.270833333333343</v>
      </c>
      <c r="AI42" s="118">
        <v>148.89166666666665</v>
      </c>
      <c r="AJ42" s="118">
        <v>164.85833333333332</v>
      </c>
      <c r="AK42" s="118">
        <v>173.26157217597316</v>
      </c>
      <c r="AL42" s="119">
        <v>180.62292998641942</v>
      </c>
      <c r="AM42" s="117">
        <v>227.24942649885298</v>
      </c>
      <c r="AN42" s="118">
        <v>258.11824491819533</v>
      </c>
      <c r="AO42" s="118">
        <v>284.18373288731959</v>
      </c>
      <c r="AP42" s="118">
        <v>330.87356749055317</v>
      </c>
      <c r="AQ42" s="118">
        <v>381.78695971483171</v>
      </c>
      <c r="AR42" s="119">
        <v>441.34044617355363</v>
      </c>
      <c r="AS42" s="117">
        <v>350.14541344886038</v>
      </c>
      <c r="AT42" s="118">
        <v>441.82256545488792</v>
      </c>
      <c r="AU42" s="118">
        <v>480.96025616877</v>
      </c>
      <c r="AV42" s="118">
        <v>511.2488227538143</v>
      </c>
      <c r="AW42" s="118">
        <v>564.90925444874836</v>
      </c>
      <c r="AX42" s="119">
        <v>630.56160358411569</v>
      </c>
      <c r="AY42" s="117">
        <v>1062.7530120481927</v>
      </c>
      <c r="AZ42" s="118">
        <v>1144.9939903846152</v>
      </c>
      <c r="BA42" s="118">
        <v>1386.500600240096</v>
      </c>
      <c r="BB42" s="118">
        <v>1683.9735894357746</v>
      </c>
      <c r="BC42" s="118">
        <v>2012.5051640923448</v>
      </c>
      <c r="BD42" s="119">
        <v>2376.4465464895507</v>
      </c>
      <c r="BE42" s="117">
        <v>114.64880000000001</v>
      </c>
      <c r="BF42" s="118">
        <v>138.78625454545454</v>
      </c>
      <c r="BG42" s="118">
        <v>159.70821818181818</v>
      </c>
      <c r="BH42" s="118">
        <v>188.0813818181818</v>
      </c>
      <c r="BI42" s="118">
        <v>213.00691553583871</v>
      </c>
      <c r="BJ42" s="119">
        <v>249.50536182700165</v>
      </c>
      <c r="BK42" s="117">
        <v>360.85592028852619</v>
      </c>
      <c r="BL42" s="118">
        <v>435.64339622641512</v>
      </c>
      <c r="BM42" s="118">
        <v>483.22537947783854</v>
      </c>
      <c r="BN42" s="118">
        <v>529.68075288403156</v>
      </c>
      <c r="BO42" s="118">
        <v>585.76446023180495</v>
      </c>
      <c r="BP42" s="119">
        <v>653.54705518484877</v>
      </c>
      <c r="BQ42" s="117">
        <v>250.36775702590637</v>
      </c>
      <c r="BR42" s="118">
        <v>322.02739483290213</v>
      </c>
      <c r="BS42" s="118">
        <v>335.75231243576565</v>
      </c>
      <c r="BT42" s="118">
        <v>278.10790602076617</v>
      </c>
      <c r="BU42" s="118">
        <v>321.80572758529405</v>
      </c>
      <c r="BV42" s="119">
        <v>380.98377440934939</v>
      </c>
      <c r="BW42" s="117">
        <v>88.488282864057624</v>
      </c>
      <c r="BX42" s="118">
        <v>157.19024850953309</v>
      </c>
      <c r="BY42" s="118">
        <v>109.99232630895462</v>
      </c>
      <c r="BZ42" s="118">
        <v>104.93123192255474</v>
      </c>
      <c r="CA42" s="118">
        <v>124.63530936545661</v>
      </c>
      <c r="CB42" s="119">
        <v>148.55958347660217</v>
      </c>
      <c r="CC42" s="117">
        <v>54.842570244749005</v>
      </c>
      <c r="CD42" s="118">
        <v>63.996201249369221</v>
      </c>
      <c r="CE42" s="118">
        <v>90.425458258239217</v>
      </c>
      <c r="CF42" s="118">
        <v>108.20434369811517</v>
      </c>
      <c r="CG42" s="118">
        <v>123.95095487963481</v>
      </c>
      <c r="CH42" s="119">
        <v>144.29389810443931</v>
      </c>
      <c r="CI42" s="117">
        <v>87.745276162790702</v>
      </c>
      <c r="CJ42" s="118">
        <v>104.29315823004283</v>
      </c>
      <c r="CK42" s="118">
        <v>117.12564039001818</v>
      </c>
      <c r="CL42" s="118">
        <v>133.08346742583652</v>
      </c>
      <c r="CM42" s="118">
        <v>155.70036578460184</v>
      </c>
      <c r="CN42" s="119">
        <v>186.38611831830215</v>
      </c>
      <c r="CO42" s="117">
        <v>185.32321639731967</v>
      </c>
      <c r="CP42" s="118">
        <v>216.47497043752463</v>
      </c>
      <c r="CQ42" s="118">
        <v>230.27276310603074</v>
      </c>
      <c r="CR42" s="118">
        <v>249.59361450532123</v>
      </c>
      <c r="CS42" s="118">
        <v>278.09505343013052</v>
      </c>
      <c r="CT42" s="119">
        <v>315.87815138913106</v>
      </c>
      <c r="CU42" s="117">
        <v>48.281815650236702</v>
      </c>
      <c r="CV42" s="118">
        <v>62.360530957022185</v>
      </c>
      <c r="CW42" s="118">
        <v>75.163092917478892</v>
      </c>
      <c r="CX42" s="118">
        <v>76.404158544509428</v>
      </c>
      <c r="CY42" s="118">
        <v>82.512094018743383</v>
      </c>
      <c r="CZ42" s="119">
        <v>93.395866465309325</v>
      </c>
      <c r="DA42" s="117">
        <v>304.23495702005732</v>
      </c>
      <c r="DB42" s="118">
        <v>267.3986798679868</v>
      </c>
      <c r="DC42" s="118">
        <v>273.85714285714283</v>
      </c>
      <c r="DD42" s="118">
        <v>314.41254125412541</v>
      </c>
      <c r="DE42" s="118">
        <v>368.49665186881458</v>
      </c>
      <c r="DF42" s="119">
        <v>435.50749275690112</v>
      </c>
      <c r="DG42" s="117">
        <v>117.87664167243567</v>
      </c>
      <c r="DH42" s="118">
        <v>153.65468359496344</v>
      </c>
      <c r="DI42" s="118">
        <v>185.60720324330879</v>
      </c>
      <c r="DJ42" s="118">
        <v>233.7333498690077</v>
      </c>
      <c r="DK42" s="118">
        <v>274.76360072162538</v>
      </c>
      <c r="DL42" s="119">
        <v>322.53488560885569</v>
      </c>
      <c r="DM42" s="117">
        <v>59.19230763426124</v>
      </c>
      <c r="DN42" s="118">
        <v>69.30183385970146</v>
      </c>
      <c r="DO42" s="118">
        <v>83.248853713574107</v>
      </c>
      <c r="DP42" s="118">
        <v>95.885761495374382</v>
      </c>
      <c r="DQ42" s="118">
        <v>111.37495341190416</v>
      </c>
      <c r="DR42" s="119">
        <v>130.52272001386288</v>
      </c>
      <c r="DS42" s="117">
        <v>0</v>
      </c>
      <c r="DT42" s="118">
        <v>56.117386786444534</v>
      </c>
      <c r="DU42" s="118">
        <v>56.761807394496024</v>
      </c>
      <c r="DV42" s="118">
        <v>66.29713739818321</v>
      </c>
      <c r="DW42" s="118">
        <v>69.157054897261418</v>
      </c>
      <c r="DX42" s="119">
        <v>75.082541236550114</v>
      </c>
      <c r="DY42" s="117">
        <v>193.11503305134781</v>
      </c>
      <c r="DZ42" s="118">
        <v>199.55087356235532</v>
      </c>
      <c r="EA42" s="118">
        <v>232.73574373773548</v>
      </c>
      <c r="EB42" s="118">
        <v>264.62055284943989</v>
      </c>
      <c r="EC42" s="118">
        <v>307.02565928084113</v>
      </c>
      <c r="ED42" s="119">
        <v>358.69857430774192</v>
      </c>
      <c r="EE42" s="117">
        <v>172.49456810527568</v>
      </c>
      <c r="EF42" s="118">
        <v>175.89245699395445</v>
      </c>
      <c r="EG42" s="118">
        <v>183.13143766983535</v>
      </c>
      <c r="EH42" s="118">
        <v>202.57327148505826</v>
      </c>
      <c r="EI42" s="118">
        <v>485.32598664861791</v>
      </c>
      <c r="EJ42" s="119">
        <v>590.06987699882632</v>
      </c>
      <c r="EK42" s="117">
        <v>126.90983065469777</v>
      </c>
      <c r="EL42" s="118">
        <v>166.05345914099891</v>
      </c>
      <c r="EM42" s="118">
        <v>171.09574223051771</v>
      </c>
      <c r="EN42" s="118">
        <v>197.11232604373757</v>
      </c>
      <c r="EO42" s="118">
        <v>251.09016562799903</v>
      </c>
      <c r="EP42" s="119">
        <v>291.2978682861912</v>
      </c>
      <c r="EQ42" s="117"/>
      <c r="ER42" s="118"/>
      <c r="ES42" s="118"/>
      <c r="ET42" s="118"/>
      <c r="EU42" s="118"/>
      <c r="EV42" s="119"/>
    </row>
    <row r="43" spans="2:152" s="17" customFormat="1">
      <c r="B43" s="27" t="s">
        <v>22</v>
      </c>
      <c r="C43" s="117">
        <v>6.5533596837944668</v>
      </c>
      <c r="D43" s="118">
        <v>6.4472332015810272</v>
      </c>
      <c r="E43" s="118">
        <v>11.478177865612645</v>
      </c>
      <c r="F43" s="118">
        <v>15.936479051383401</v>
      </c>
      <c r="G43" s="118">
        <v>19.001007823345255</v>
      </c>
      <c r="H43" s="119">
        <v>22.43461892062459</v>
      </c>
      <c r="I43" s="117">
        <v>10.427055702917771</v>
      </c>
      <c r="J43" s="118">
        <v>10.427055702917771</v>
      </c>
      <c r="K43" s="118">
        <v>4.1708222811671094</v>
      </c>
      <c r="L43" s="118">
        <v>5.2135278514588856</v>
      </c>
      <c r="M43" s="118">
        <v>5.2135278514588856</v>
      </c>
      <c r="N43" s="119">
        <v>5.2135278514588856</v>
      </c>
      <c r="O43" s="117">
        <v>27.842258469259725</v>
      </c>
      <c r="P43" s="118">
        <v>27.608866583019662</v>
      </c>
      <c r="Q43" s="118">
        <v>16.464575491426206</v>
      </c>
      <c r="R43" s="118">
        <v>28.54020911752405</v>
      </c>
      <c r="S43" s="118">
        <v>33.84779303503138</v>
      </c>
      <c r="T43" s="119">
        <v>38.544409045486674</v>
      </c>
      <c r="U43" s="117">
        <v>3.0017397355601951</v>
      </c>
      <c r="V43" s="118">
        <v>5</v>
      </c>
      <c r="W43" s="118">
        <v>5</v>
      </c>
      <c r="X43" s="118">
        <v>5</v>
      </c>
      <c r="Y43" s="118">
        <v>5</v>
      </c>
      <c r="Z43" s="119">
        <v>5</v>
      </c>
      <c r="AA43" s="117">
        <v>2.5</v>
      </c>
      <c r="AB43" s="118">
        <v>3.5000000000000004</v>
      </c>
      <c r="AC43" s="118">
        <v>4</v>
      </c>
      <c r="AD43" s="118">
        <v>4.0027327070879588</v>
      </c>
      <c r="AE43" s="118">
        <v>4.0027327070879588</v>
      </c>
      <c r="AF43" s="119">
        <v>4.0027327070879588</v>
      </c>
      <c r="AG43" s="117">
        <v>0</v>
      </c>
      <c r="AH43" s="118">
        <v>1.3497916666666667</v>
      </c>
      <c r="AI43" s="118">
        <v>1.0929166666666668</v>
      </c>
      <c r="AJ43" s="118">
        <v>2.1256249999999999</v>
      </c>
      <c r="AK43" s="118">
        <v>2.9693423472225517</v>
      </c>
      <c r="AL43" s="119">
        <v>2.6011865054580579</v>
      </c>
      <c r="AM43" s="117">
        <v>2.4889949779899561</v>
      </c>
      <c r="AN43" s="118">
        <v>2.9854982647496282</v>
      </c>
      <c r="AO43" s="118">
        <v>2.9842036796134548</v>
      </c>
      <c r="AP43" s="118">
        <v>3.9838939478411697</v>
      </c>
      <c r="AQ43" s="118">
        <v>4.9860620702471659</v>
      </c>
      <c r="AR43" s="119">
        <v>4.9860620702471659</v>
      </c>
      <c r="AS43" s="117">
        <v>20.033113580711998</v>
      </c>
      <c r="AT43" s="118">
        <v>29.889092484460356</v>
      </c>
      <c r="AU43" s="118">
        <v>16.966932002260325</v>
      </c>
      <c r="AV43" s="118">
        <v>15.519721228103222</v>
      </c>
      <c r="AW43" s="118">
        <v>19.984886698796384</v>
      </c>
      <c r="AX43" s="119">
        <v>24.451066037621999</v>
      </c>
      <c r="AY43" s="117">
        <v>24.981927710843372</v>
      </c>
      <c r="AZ43" s="118">
        <v>20.439903846153843</v>
      </c>
      <c r="BA43" s="118">
        <v>20.415366146458584</v>
      </c>
      <c r="BB43" s="118">
        <v>21.436134453781516</v>
      </c>
      <c r="BC43" s="118">
        <v>21.436134453781516</v>
      </c>
      <c r="BD43" s="119">
        <v>21.436134453781516</v>
      </c>
      <c r="BE43" s="117">
        <v>5.5</v>
      </c>
      <c r="BF43" s="118">
        <v>5.5</v>
      </c>
      <c r="BG43" s="118">
        <v>5.5</v>
      </c>
      <c r="BH43" s="118">
        <v>5.5</v>
      </c>
      <c r="BI43" s="118">
        <v>5.5</v>
      </c>
      <c r="BJ43" s="119">
        <v>5.5</v>
      </c>
      <c r="BK43" s="117">
        <v>0</v>
      </c>
      <c r="BL43" s="118">
        <v>0</v>
      </c>
      <c r="BM43" s="118">
        <v>0</v>
      </c>
      <c r="BN43" s="118">
        <v>0</v>
      </c>
      <c r="BO43" s="118">
        <v>0</v>
      </c>
      <c r="BP43" s="119">
        <v>0</v>
      </c>
      <c r="BQ43" s="117">
        <v>3</v>
      </c>
      <c r="BR43" s="118">
        <v>3</v>
      </c>
      <c r="BS43" s="118">
        <v>3</v>
      </c>
      <c r="BT43" s="118">
        <v>3</v>
      </c>
      <c r="BU43" s="118">
        <v>3</v>
      </c>
      <c r="BV43" s="119">
        <v>3</v>
      </c>
      <c r="BW43" s="117">
        <v>30</v>
      </c>
      <c r="BX43" s="118">
        <v>30</v>
      </c>
      <c r="BY43" s="118">
        <v>20</v>
      </c>
      <c r="BZ43" s="118">
        <v>22</v>
      </c>
      <c r="CA43" s="118">
        <v>24</v>
      </c>
      <c r="CB43" s="119">
        <v>24</v>
      </c>
      <c r="CC43" s="117">
        <v>0</v>
      </c>
      <c r="CD43" s="118">
        <v>0</v>
      </c>
      <c r="CE43" s="118">
        <v>0</v>
      </c>
      <c r="CF43" s="118">
        <v>2.6704134020809072</v>
      </c>
      <c r="CG43" s="118">
        <v>2.8673647068017569</v>
      </c>
      <c r="CH43" s="119">
        <v>3.7043295705258559</v>
      </c>
      <c r="CI43" s="117">
        <v>0.97</v>
      </c>
      <c r="CJ43" s="118">
        <v>0.97</v>
      </c>
      <c r="CK43" s="118">
        <v>0.97</v>
      </c>
      <c r="CL43" s="118">
        <v>0.97</v>
      </c>
      <c r="CM43" s="118">
        <v>0.97</v>
      </c>
      <c r="CN43" s="119">
        <v>0.97</v>
      </c>
      <c r="CO43" s="117">
        <v>6.8006563245823353</v>
      </c>
      <c r="CP43" s="118">
        <v>6.6431990544256472</v>
      </c>
      <c r="CQ43" s="118">
        <v>7.6871743685110827</v>
      </c>
      <c r="CR43" s="118">
        <v>7.7565632458233891</v>
      </c>
      <c r="CS43" s="118">
        <v>7.9116945107398564</v>
      </c>
      <c r="CT43" s="119">
        <v>8.0699284009546535</v>
      </c>
      <c r="CU43" s="117">
        <v>1.9864476004826883</v>
      </c>
      <c r="CV43" s="118">
        <v>2.0085380116959071</v>
      </c>
      <c r="CW43" s="118">
        <v>1.9150654413812309</v>
      </c>
      <c r="CX43" s="118">
        <v>0.39264271790587579</v>
      </c>
      <c r="CY43" s="118">
        <v>0.94097805956932468</v>
      </c>
      <c r="CZ43" s="119">
        <v>1.6767353094620105</v>
      </c>
      <c r="DA43" s="117">
        <v>6.9672428543090144</v>
      </c>
      <c r="DB43" s="118">
        <v>9</v>
      </c>
      <c r="DC43" s="118">
        <v>1.9978021978021978</v>
      </c>
      <c r="DD43" s="118">
        <v>2.5</v>
      </c>
      <c r="DE43" s="118">
        <v>2.5</v>
      </c>
      <c r="DF43" s="119">
        <v>2.5</v>
      </c>
      <c r="DG43" s="117">
        <v>0</v>
      </c>
      <c r="DH43" s="118">
        <v>0</v>
      </c>
      <c r="DI43" s="118">
        <v>0</v>
      </c>
      <c r="DJ43" s="118">
        <v>9.550450332515835</v>
      </c>
      <c r="DK43" s="118">
        <v>10.726795849235272</v>
      </c>
      <c r="DL43" s="119">
        <v>12.489224807119035</v>
      </c>
      <c r="DM43" s="117">
        <v>0</v>
      </c>
      <c r="DN43" s="118">
        <v>0</v>
      </c>
      <c r="DO43" s="118">
        <v>0</v>
      </c>
      <c r="DP43" s="118">
        <v>0</v>
      </c>
      <c r="DQ43" s="118">
        <v>0</v>
      </c>
      <c r="DR43" s="119">
        <v>0</v>
      </c>
      <c r="DS43" s="117">
        <v>0</v>
      </c>
      <c r="DT43" s="118">
        <v>0.37794323292641446</v>
      </c>
      <c r="DU43" s="118">
        <v>0.50644393212139538</v>
      </c>
      <c r="DV43" s="118">
        <v>6.3510646427778691E-2</v>
      </c>
      <c r="DW43" s="118">
        <v>0.38695303110472712</v>
      </c>
      <c r="DX43" s="119">
        <v>0.80173113402622842</v>
      </c>
      <c r="DY43" s="117">
        <v>3.4903058874228923</v>
      </c>
      <c r="DZ43" s="118">
        <v>3.7894749634877112</v>
      </c>
      <c r="EA43" s="118">
        <v>3.7894749634877112</v>
      </c>
      <c r="EB43" s="118">
        <v>4.7867052170371087</v>
      </c>
      <c r="EC43" s="118">
        <v>5.7839354705865063</v>
      </c>
      <c r="ED43" s="119">
        <v>5.7839354705865063</v>
      </c>
      <c r="EE43" s="117">
        <v>11.239625506551366</v>
      </c>
      <c r="EF43" s="118">
        <v>10.297021581971972</v>
      </c>
      <c r="EG43" s="118">
        <v>11.150098521049648</v>
      </c>
      <c r="EH43" s="118">
        <v>14.131081216517495</v>
      </c>
      <c r="EI43" s="118">
        <v>19.018143140080955</v>
      </c>
      <c r="EJ43" s="119">
        <v>24.590846354052559</v>
      </c>
      <c r="EK43" s="117">
        <v>3.6</v>
      </c>
      <c r="EL43" s="118">
        <v>4.5999999999999996</v>
      </c>
      <c r="EM43" s="118">
        <v>6</v>
      </c>
      <c r="EN43" s="118">
        <v>5.4</v>
      </c>
      <c r="EO43" s="118">
        <v>5.8</v>
      </c>
      <c r="EP43" s="119">
        <v>5.8</v>
      </c>
      <c r="EQ43" s="117"/>
      <c r="ER43" s="118"/>
      <c r="ES43" s="118"/>
      <c r="ET43" s="118"/>
      <c r="EU43" s="118"/>
      <c r="EV43" s="119"/>
    </row>
    <row r="44" spans="2:152" s="5" customFormat="1" ht="12.75">
      <c r="B44" s="30" t="s">
        <v>297</v>
      </c>
      <c r="C44" s="123"/>
      <c r="D44" s="124"/>
      <c r="E44" s="124"/>
      <c r="F44" s="124"/>
      <c r="G44" s="124"/>
      <c r="H44" s="125"/>
      <c r="I44" s="123"/>
      <c r="J44" s="124"/>
      <c r="K44" s="124"/>
      <c r="L44" s="124"/>
      <c r="M44" s="124"/>
      <c r="N44" s="125"/>
      <c r="O44" s="123"/>
      <c r="P44" s="124"/>
      <c r="Q44" s="124"/>
      <c r="R44" s="124"/>
      <c r="S44" s="124"/>
      <c r="T44" s="125"/>
      <c r="U44" s="123"/>
      <c r="V44" s="124"/>
      <c r="W44" s="124"/>
      <c r="X44" s="124"/>
      <c r="Y44" s="124"/>
      <c r="Z44" s="125"/>
      <c r="AA44" s="123"/>
      <c r="AB44" s="124"/>
      <c r="AC44" s="124"/>
      <c r="AD44" s="124"/>
      <c r="AE44" s="124"/>
      <c r="AF44" s="125"/>
      <c r="AG44" s="123"/>
      <c r="AH44" s="124"/>
      <c r="AI44" s="124"/>
      <c r="AJ44" s="124"/>
      <c r="AK44" s="124"/>
      <c r="AL44" s="125"/>
      <c r="AM44" s="123"/>
      <c r="AN44" s="124"/>
      <c r="AO44" s="124"/>
      <c r="AP44" s="124"/>
      <c r="AQ44" s="124"/>
      <c r="AR44" s="125"/>
      <c r="AS44" s="123"/>
      <c r="AT44" s="124"/>
      <c r="AU44" s="124"/>
      <c r="AV44" s="124"/>
      <c r="AW44" s="124"/>
      <c r="AX44" s="125"/>
      <c r="AY44" s="123"/>
      <c r="AZ44" s="124"/>
      <c r="BA44" s="124"/>
      <c r="BB44" s="124"/>
      <c r="BC44" s="124"/>
      <c r="BD44" s="125"/>
      <c r="BE44" s="123"/>
      <c r="BF44" s="124"/>
      <c r="BG44" s="124"/>
      <c r="BH44" s="124"/>
      <c r="BI44" s="124"/>
      <c r="BJ44" s="125"/>
      <c r="BK44" s="123"/>
      <c r="BL44" s="124"/>
      <c r="BM44" s="124"/>
      <c r="BN44" s="124"/>
      <c r="BO44" s="124"/>
      <c r="BP44" s="125"/>
      <c r="BQ44" s="123"/>
      <c r="BR44" s="124"/>
      <c r="BS44" s="124"/>
      <c r="BT44" s="124"/>
      <c r="BU44" s="124"/>
      <c r="BV44" s="125"/>
      <c r="BW44" s="123"/>
      <c r="BX44" s="124"/>
      <c r="BY44" s="124"/>
      <c r="BZ44" s="124"/>
      <c r="CA44" s="124"/>
      <c r="CB44" s="125"/>
      <c r="CC44" s="123"/>
      <c r="CD44" s="124"/>
      <c r="CE44" s="124"/>
      <c r="CF44" s="124"/>
      <c r="CG44" s="124"/>
      <c r="CH44" s="125"/>
      <c r="CI44" s="123"/>
      <c r="CJ44" s="124"/>
      <c r="CK44" s="124"/>
      <c r="CL44" s="124"/>
      <c r="CM44" s="124"/>
      <c r="CN44" s="125"/>
      <c r="CO44" s="123"/>
      <c r="CP44" s="124"/>
      <c r="CQ44" s="124"/>
      <c r="CR44" s="124"/>
      <c r="CS44" s="124"/>
      <c r="CT44" s="125"/>
      <c r="CU44" s="123"/>
      <c r="CV44" s="124"/>
      <c r="CW44" s="124"/>
      <c r="CX44" s="124"/>
      <c r="CY44" s="124"/>
      <c r="CZ44" s="125"/>
      <c r="DA44" s="123"/>
      <c r="DB44" s="124"/>
      <c r="DC44" s="124"/>
      <c r="DD44" s="124"/>
      <c r="DE44" s="124"/>
      <c r="DF44" s="125"/>
      <c r="DG44" s="123"/>
      <c r="DH44" s="124"/>
      <c r="DI44" s="124"/>
      <c r="DJ44" s="124"/>
      <c r="DK44" s="124"/>
      <c r="DL44" s="125"/>
      <c r="DM44" s="123"/>
      <c r="DN44" s="124"/>
      <c r="DO44" s="124"/>
      <c r="DP44" s="124"/>
      <c r="DQ44" s="124"/>
      <c r="DR44" s="125"/>
      <c r="DS44" s="123"/>
      <c r="DT44" s="124"/>
      <c r="DU44" s="124"/>
      <c r="DV44" s="124"/>
      <c r="DW44" s="124"/>
      <c r="DX44" s="125"/>
      <c r="DY44" s="123"/>
      <c r="DZ44" s="124"/>
      <c r="EA44" s="124"/>
      <c r="EB44" s="124"/>
      <c r="EC44" s="124"/>
      <c r="ED44" s="125"/>
      <c r="EE44" s="123"/>
      <c r="EF44" s="124"/>
      <c r="EG44" s="124"/>
      <c r="EH44" s="124"/>
      <c r="EI44" s="124"/>
      <c r="EJ44" s="125"/>
      <c r="EK44" s="123"/>
      <c r="EL44" s="124"/>
      <c r="EM44" s="124"/>
      <c r="EN44" s="124"/>
      <c r="EO44" s="124"/>
      <c r="EP44" s="125"/>
      <c r="EQ44" s="123"/>
      <c r="ER44" s="124"/>
      <c r="ES44" s="124"/>
      <c r="ET44" s="124"/>
      <c r="EU44" s="124"/>
      <c r="EV44" s="125"/>
    </row>
    <row r="45" spans="2:152" s="17" customFormat="1">
      <c r="B45" s="27" t="s">
        <v>6</v>
      </c>
      <c r="C45" s="117"/>
      <c r="D45" s="118"/>
      <c r="E45" s="118">
        <f t="shared" ref="E45:H46" si="294">IFERROR((IF((E$11/E41)&lt;0,"NM",(E$11/E41))),"NA")</f>
        <v>67.83940786144538</v>
      </c>
      <c r="F45" s="118">
        <f t="shared" si="294"/>
        <v>53.602658100501962</v>
      </c>
      <c r="G45" s="118">
        <f t="shared" si="294"/>
        <v>44.026938089824647</v>
      </c>
      <c r="H45" s="119">
        <f t="shared" si="294"/>
        <v>37.899332994747041</v>
      </c>
      <c r="I45" s="117"/>
      <c r="J45" s="118"/>
      <c r="K45" s="118">
        <f t="shared" ref="K45:N46" si="295">IFERROR((IF((K$11/K41)&lt;0,"NM",(K$11/K41))),"NA")</f>
        <v>54.569555376296847</v>
      </c>
      <c r="L45" s="118">
        <f t="shared" si="295"/>
        <v>37.921469765109386</v>
      </c>
      <c r="M45" s="118">
        <f t="shared" si="295"/>
        <v>31.693340784588084</v>
      </c>
      <c r="N45" s="119">
        <f t="shared" si="295"/>
        <v>28.742742293288362</v>
      </c>
      <c r="O45" s="117"/>
      <c r="P45" s="118"/>
      <c r="Q45" s="118">
        <f t="shared" ref="Q45:T45" si="296">IFERROR((IF((Q$11/Q41)&lt;0,"NM",(Q$11/Q41))),"NA")</f>
        <v>58.303927598338973</v>
      </c>
      <c r="R45" s="118">
        <f t="shared" si="296"/>
        <v>38.718352071559664</v>
      </c>
      <c r="S45" s="118">
        <f t="shared" si="296"/>
        <v>34.706590730573808</v>
      </c>
      <c r="T45" s="119">
        <f t="shared" si="296"/>
        <v>30.477610867342005</v>
      </c>
      <c r="U45" s="117"/>
      <c r="V45" s="118"/>
      <c r="W45" s="118">
        <f t="shared" ref="W45:Z46" si="297">IFERROR((IF((W$11/W41)&lt;0,"NM",(W$11/W41))),"NA")</f>
        <v>150.34065953113591</v>
      </c>
      <c r="X45" s="118">
        <f t="shared" si="297"/>
        <v>115.99228511086454</v>
      </c>
      <c r="Y45" s="118">
        <f t="shared" si="297"/>
        <v>78.357079188308148</v>
      </c>
      <c r="Z45" s="119">
        <f t="shared" si="297"/>
        <v>58.396221739924968</v>
      </c>
      <c r="AA45" s="117"/>
      <c r="AB45" s="118"/>
      <c r="AC45" s="118">
        <f t="shared" ref="AC45:AF46" si="298">IFERROR((IF((AC$11/AC41)&lt;0,"NM",(AC$11/AC41))),"NA")</f>
        <v>39.342079089764198</v>
      </c>
      <c r="AD45" s="118">
        <f t="shared" si="298"/>
        <v>26.937058111842596</v>
      </c>
      <c r="AE45" s="118">
        <f t="shared" si="298"/>
        <v>22.763974599825005</v>
      </c>
      <c r="AF45" s="119">
        <f t="shared" si="298"/>
        <v>20.45965792685416</v>
      </c>
      <c r="AG45" s="117"/>
      <c r="AH45" s="118"/>
      <c r="AI45" s="118">
        <f t="shared" ref="AI45:AL46" si="299">IFERROR((IF((AI$11/AI41)&lt;0,"NM",(AI$11/AI41))),"NA")</f>
        <v>59.062875450540652</v>
      </c>
      <c r="AJ45" s="118">
        <f t="shared" si="299"/>
        <v>204.46539179174525</v>
      </c>
      <c r="AK45" s="118">
        <f t="shared" si="299"/>
        <v>73.033558142332168</v>
      </c>
      <c r="AL45" s="119">
        <f t="shared" si="299"/>
        <v>35.435752033385384</v>
      </c>
      <c r="AM45" s="117"/>
      <c r="AN45" s="118"/>
      <c r="AO45" s="118">
        <f t="shared" ref="AO45:AR46" si="300">IFERROR((IF((AO$11/AO41)&lt;0,"NM",(AO$11/AO41))),"NA")</f>
        <v>44.269189806384276</v>
      </c>
      <c r="AP45" s="118">
        <f t="shared" si="300"/>
        <v>31.855617571645109</v>
      </c>
      <c r="AQ45" s="118">
        <f t="shared" si="300"/>
        <v>28.470512733481364</v>
      </c>
      <c r="AR45" s="119">
        <f t="shared" si="300"/>
        <v>25.499311650612224</v>
      </c>
      <c r="AS45" s="117"/>
      <c r="AT45" s="118"/>
      <c r="AU45" s="118">
        <f t="shared" ref="AU45:AX46" si="301">IFERROR((IF((AU$11/AU41)&lt;0,"NM",(AU$11/AU41))),"NA")</f>
        <v>84.012747575619045</v>
      </c>
      <c r="AV45" s="118">
        <f t="shared" si="301"/>
        <v>90.847648056936677</v>
      </c>
      <c r="AW45" s="118">
        <f t="shared" si="301"/>
        <v>70.118787185037178</v>
      </c>
      <c r="AX45" s="119">
        <f t="shared" si="301"/>
        <v>57.290632966456826</v>
      </c>
      <c r="AY45" s="117"/>
      <c r="AZ45" s="118"/>
      <c r="BA45" s="118">
        <f t="shared" ref="BA45:BD46" si="302">IFERROR((IF((BA$11/BA41)&lt;0,"NM",(BA$11/BA41))),"NA")</f>
        <v>27.598813429452935</v>
      </c>
      <c r="BB45" s="118">
        <f t="shared" si="302"/>
        <v>21.302371253077201</v>
      </c>
      <c r="BC45" s="118">
        <f t="shared" si="302"/>
        <v>19.091114897908881</v>
      </c>
      <c r="BD45" s="119">
        <f t="shared" si="302"/>
        <v>17.363557610308607</v>
      </c>
      <c r="BE45" s="117"/>
      <c r="BF45" s="118"/>
      <c r="BG45" s="118">
        <f t="shared" ref="BG45:BJ45" si="303">IFERROR((IF((BG$11/BG41)&lt;0,"NM",(BG$11/BG41))),"NA")</f>
        <v>45.629687197441896</v>
      </c>
      <c r="BH45" s="118">
        <f t="shared" si="303"/>
        <v>43.367774825333271</v>
      </c>
      <c r="BI45" s="118">
        <f t="shared" si="303"/>
        <v>41.682095432364555</v>
      </c>
      <c r="BJ45" s="119">
        <f t="shared" si="303"/>
        <v>30.196355151043928</v>
      </c>
      <c r="BK45" s="117"/>
      <c r="BL45" s="118"/>
      <c r="BM45" s="118">
        <f t="shared" ref="BM45:BP45" si="304">IFERROR((IF((BM$11/BM41)&lt;0,"NM",(BM$11/BM41))),"NA")</f>
        <v>35.397242187505086</v>
      </c>
      <c r="BN45" s="118">
        <f t="shared" si="304"/>
        <v>37.513500977156525</v>
      </c>
      <c r="BO45" s="118">
        <f t="shared" si="304"/>
        <v>31.834557386315279</v>
      </c>
      <c r="BP45" s="119">
        <f t="shared" si="304"/>
        <v>26.340095141486245</v>
      </c>
      <c r="BQ45" s="117"/>
      <c r="BR45" s="118"/>
      <c r="BS45" s="118">
        <f t="shared" ref="BS45:BV46" si="305">IFERROR((IF((BS$11/BS41)&lt;0,"NM",(BS$11/BS41))),"NA")</f>
        <v>81.468498281952364</v>
      </c>
      <c r="BT45" s="118">
        <f t="shared" si="305"/>
        <v>678.25065335235388</v>
      </c>
      <c r="BU45" s="118">
        <f t="shared" si="305"/>
        <v>35.45878839889599</v>
      </c>
      <c r="BV45" s="119">
        <f t="shared" si="305"/>
        <v>28.469509602675412</v>
      </c>
      <c r="BW45" s="117"/>
      <c r="BX45" s="118"/>
      <c r="BY45" s="118">
        <f t="shared" ref="BY45:CB46" si="306">IFERROR((IF((BY$11/BY41)&lt;0,"NM",(BY$11/BY41))),"NA")</f>
        <v>75.030751219993135</v>
      </c>
      <c r="BZ45" s="118">
        <f t="shared" si="306"/>
        <v>62.249636026555052</v>
      </c>
      <c r="CA45" s="118">
        <f t="shared" si="306"/>
        <v>56.983187922533325</v>
      </c>
      <c r="CB45" s="119">
        <f t="shared" si="306"/>
        <v>52.315809185578232</v>
      </c>
      <c r="CC45" s="117"/>
      <c r="CD45" s="118"/>
      <c r="CE45" s="118">
        <f t="shared" ref="CE45:CH45" si="307">IFERROR((IF((CE$11/CE41)&lt;0,"NM",(CE$11/CE41))),"NA")</f>
        <v>84.939192573861959</v>
      </c>
      <c r="CF45" s="118">
        <f t="shared" si="307"/>
        <v>57.89833884128911</v>
      </c>
      <c r="CG45" s="118">
        <f t="shared" si="307"/>
        <v>53.921463019070892</v>
      </c>
      <c r="CH45" s="119">
        <f t="shared" si="307"/>
        <v>41.73832188966157</v>
      </c>
      <c r="CI45" s="117"/>
      <c r="CJ45" s="118"/>
      <c r="CK45" s="118">
        <f t="shared" ref="CK45:CN45" si="308">IFERROR((IF((CK$11/CK41)&lt;0,"NM",(CK$11/CK41))),"NA")</f>
        <v>25.768192454225971</v>
      </c>
      <c r="CL45" s="118">
        <f t="shared" si="308"/>
        <v>31.999482703135278</v>
      </c>
      <c r="CM45" s="118">
        <f t="shared" si="308"/>
        <v>23.108665807576056</v>
      </c>
      <c r="CN45" s="119">
        <f t="shared" si="308"/>
        <v>17.4349401321366</v>
      </c>
      <c r="CO45" s="117"/>
      <c r="CP45" s="118"/>
      <c r="CQ45" s="118">
        <f t="shared" ref="CQ45:CT46" si="309">IFERROR((IF((CQ$11/CQ41)&lt;0,"NM",(CQ$11/CQ41))),"NA")</f>
        <v>71.056291650566322</v>
      </c>
      <c r="CR45" s="118">
        <f t="shared" si="309"/>
        <v>71.067070837725808</v>
      </c>
      <c r="CS45" s="118">
        <f t="shared" si="309"/>
        <v>44.068745155245225</v>
      </c>
      <c r="CT45" s="119">
        <f t="shared" si="309"/>
        <v>33.242016731316845</v>
      </c>
      <c r="CU45" s="117"/>
      <c r="CV45" s="118"/>
      <c r="CW45" s="118">
        <f t="shared" ref="CW45:CZ45" si="310">IFERROR((IF((CW$11/CW41)&lt;0,"NM",(CW$11/CW41))),"NA")</f>
        <v>31.378983050847456</v>
      </c>
      <c r="CX45" s="118">
        <f t="shared" si="310"/>
        <v>153.81475783125114</v>
      </c>
      <c r="CY45" s="118">
        <f t="shared" si="310"/>
        <v>64.103513771200781</v>
      </c>
      <c r="CZ45" s="119">
        <f t="shared" si="310"/>
        <v>35.974670336818988</v>
      </c>
      <c r="DA45" s="117"/>
      <c r="DB45" s="118"/>
      <c r="DC45" s="118">
        <f t="shared" ref="DC45:DF46" si="311">IFERROR((IF((DC$11/DC41)&lt;0,"NM",(DC$11/DC41))),"NA")</f>
        <v>258.16220979235504</v>
      </c>
      <c r="DD45" s="118">
        <f t="shared" si="311"/>
        <v>53.493109860766779</v>
      </c>
      <c r="DE45" s="118">
        <f t="shared" si="311"/>
        <v>37.552356857443144</v>
      </c>
      <c r="DF45" s="119">
        <f t="shared" si="311"/>
        <v>31.767826916984728</v>
      </c>
      <c r="DG45" s="117"/>
      <c r="DH45" s="118"/>
      <c r="DI45" s="118">
        <f t="shared" ref="DI45:DL45" si="312">IFERROR((IF((DI$11/DI41)&lt;0,"NM",(DI$11/DI41))),"NA")</f>
        <v>75.12682710042526</v>
      </c>
      <c r="DJ45" s="118">
        <f t="shared" si="312"/>
        <v>54.261315640336647</v>
      </c>
      <c r="DK45" s="118">
        <f t="shared" si="312"/>
        <v>47.553709096159245</v>
      </c>
      <c r="DL45" s="119">
        <f t="shared" si="312"/>
        <v>41.493367923412436</v>
      </c>
      <c r="DM45" s="117"/>
      <c r="DN45" s="118"/>
      <c r="DO45" s="118">
        <f t="shared" ref="DO45:DR45" si="313">IFERROR((IF((DO$11/DO41)&lt;0,"NM",(DO$11/DO41))),"NA")</f>
        <v>85.945716927676813</v>
      </c>
      <c r="DP45" s="118">
        <f t="shared" si="313"/>
        <v>72.454773682869131</v>
      </c>
      <c r="DQ45" s="118">
        <f t="shared" si="313"/>
        <v>63.597798644835073</v>
      </c>
      <c r="DR45" s="119">
        <f t="shared" si="313"/>
        <v>51.979952580902342</v>
      </c>
      <c r="DS45" s="117"/>
      <c r="DT45" s="118"/>
      <c r="DU45" s="118" t="str">
        <f t="shared" ref="DU45:DX45" si="314">IFERROR((IF((DU$11/DU41)&lt;0,"NM",(DU$11/DU41))),"NA")</f>
        <v>NM</v>
      </c>
      <c r="DV45" s="118">
        <f t="shared" si="314"/>
        <v>526.919530539731</v>
      </c>
      <c r="DW45" s="118">
        <f t="shared" si="314"/>
        <v>86.483364413658876</v>
      </c>
      <c r="DX45" s="119">
        <f t="shared" si="314"/>
        <v>41.740926078224611</v>
      </c>
      <c r="DY45" s="117"/>
      <c r="DZ45" s="118"/>
      <c r="EA45" s="118">
        <f t="shared" ref="EA45:ED46" si="315">IFERROR((IF((EA$11/EA41)&lt;0,"NM",(EA$11/EA41))),"NA")</f>
        <v>54.481175532091491</v>
      </c>
      <c r="EB45" s="118">
        <f t="shared" si="315"/>
        <v>47.036679154309759</v>
      </c>
      <c r="EC45" s="118">
        <f t="shared" si="315"/>
        <v>39.492845925466703</v>
      </c>
      <c r="ED45" s="119">
        <f t="shared" si="315"/>
        <v>33.348665535896906</v>
      </c>
      <c r="EE45" s="117"/>
      <c r="EF45" s="118"/>
      <c r="EG45" s="118">
        <f t="shared" ref="EG45:EJ45" si="316">IFERROR((IF((EG$11/EG41)&lt;0,"NM",(EG$11/EG41))),"NA")</f>
        <v>93.644912466809828</v>
      </c>
      <c r="EH45" s="118">
        <f t="shared" si="316"/>
        <v>73.890312001003636</v>
      </c>
      <c r="EI45" s="118">
        <f t="shared" si="316"/>
        <v>54.902836323670421</v>
      </c>
      <c r="EJ45" s="119">
        <f t="shared" si="316"/>
        <v>42.460921635904754</v>
      </c>
      <c r="EK45" s="117"/>
      <c r="EL45" s="118"/>
      <c r="EM45" s="118">
        <f t="shared" ref="EM45:EP46" si="317">IFERROR((IF((EM$11/EM41)&lt;0,"NM",(EM$11/EM41))),"NA")</f>
        <v>47.940965411992536</v>
      </c>
      <c r="EN45" s="118">
        <f t="shared" si="317"/>
        <v>28.543920188270679</v>
      </c>
      <c r="EO45" s="118">
        <f t="shared" si="317"/>
        <v>24.504899272032716</v>
      </c>
      <c r="EP45" s="119">
        <f t="shared" si="317"/>
        <v>22.709075047719601</v>
      </c>
      <c r="EQ45" s="117">
        <f ca="1">(EQ17*1000)/EQ32</f>
        <v>27.340005420213245</v>
      </c>
      <c r="ER45" s="118">
        <f t="shared" ref="ER45:EV45" ca="1" si="318">(ER17*1000)/ER32</f>
        <v>27.510449871931876</v>
      </c>
      <c r="ES45" s="118">
        <f t="shared" ca="1" si="318"/>
        <v>26.058043586937089</v>
      </c>
      <c r="ET45" s="118">
        <f t="shared" ca="1" si="318"/>
        <v>46.943206818554359</v>
      </c>
      <c r="EU45" s="118">
        <f t="shared" ca="1" si="318"/>
        <v>37.800330936317195</v>
      </c>
      <c r="EV45" s="119">
        <f t="shared" ca="1" si="318"/>
        <v>31.825014695142592</v>
      </c>
    </row>
    <row r="46" spans="2:152" s="17" customFormat="1">
      <c r="B46" s="27" t="s">
        <v>274</v>
      </c>
      <c r="C46" s="117"/>
      <c r="D46" s="118"/>
      <c r="E46" s="118">
        <f t="shared" si="294"/>
        <v>12.464431818181819</v>
      </c>
      <c r="F46" s="118">
        <f t="shared" si="294"/>
        <v>11.837744158144961</v>
      </c>
      <c r="G46" s="118">
        <f t="shared" si="294"/>
        <v>9.8907466568911513</v>
      </c>
      <c r="H46" s="119">
        <f t="shared" si="294"/>
        <v>8.2823533426091362</v>
      </c>
      <c r="I46" s="117"/>
      <c r="J46" s="118"/>
      <c r="K46" s="118">
        <f t="shared" si="295"/>
        <v>5.363618958601708</v>
      </c>
      <c r="L46" s="118">
        <f t="shared" si="295"/>
        <v>4.8652060416753153</v>
      </c>
      <c r="M46" s="118">
        <f t="shared" si="295"/>
        <v>4.3039991725260673</v>
      </c>
      <c r="N46" s="119">
        <f t="shared" si="295"/>
        <v>3.8112372635261913</v>
      </c>
      <c r="O46" s="117"/>
      <c r="P46" s="118"/>
      <c r="Q46" s="118">
        <f t="shared" ref="Q46:T46" si="319">IFERROR((IF((Q$11/Q42)&lt;0,"NM",(Q$11/Q42))),"NA")</f>
        <v>8.1717636195191083</v>
      </c>
      <c r="R46" s="118">
        <f t="shared" si="319"/>
        <v>7.1679152128672641</v>
      </c>
      <c r="S46" s="118">
        <f t="shared" si="319"/>
        <v>6.1790830678271087</v>
      </c>
      <c r="T46" s="119">
        <f t="shared" si="319"/>
        <v>5.340171879046661</v>
      </c>
      <c r="U46" s="117"/>
      <c r="V46" s="118"/>
      <c r="W46" s="118">
        <f t="shared" si="297"/>
        <v>16.250878308380962</v>
      </c>
      <c r="X46" s="118">
        <f t="shared" si="297"/>
        <v>14.521003547019639</v>
      </c>
      <c r="Y46" s="118">
        <f t="shared" si="297"/>
        <v>12.312216679641184</v>
      </c>
      <c r="Z46" s="119">
        <f t="shared" si="297"/>
        <v>10.195451901222951</v>
      </c>
      <c r="AA46" s="117"/>
      <c r="AB46" s="118"/>
      <c r="AC46" s="118">
        <f t="shared" si="298"/>
        <v>3.2934608143649307</v>
      </c>
      <c r="AD46" s="118">
        <f t="shared" si="298"/>
        <v>2.9640744883437504</v>
      </c>
      <c r="AE46" s="118">
        <f t="shared" si="298"/>
        <v>2.6395242001864512</v>
      </c>
      <c r="AF46" s="119">
        <f t="shared" si="298"/>
        <v>2.3524796133098032</v>
      </c>
      <c r="AG46" s="117"/>
      <c r="AH46" s="118"/>
      <c r="AI46" s="118">
        <f t="shared" si="299"/>
        <v>2.476297084009627</v>
      </c>
      <c r="AJ46" s="118">
        <f t="shared" si="299"/>
        <v>2.2364656523277562</v>
      </c>
      <c r="AK46" s="118">
        <f t="shared" si="299"/>
        <v>2.1279963893293647</v>
      </c>
      <c r="AL46" s="119">
        <f t="shared" si="299"/>
        <v>2.0412690682612755</v>
      </c>
      <c r="AM46" s="117"/>
      <c r="AN46" s="118"/>
      <c r="AO46" s="118">
        <f t="shared" si="300"/>
        <v>5.8821100807441304</v>
      </c>
      <c r="AP46" s="118">
        <f t="shared" si="300"/>
        <v>5.0520808074151349</v>
      </c>
      <c r="AQ46" s="118">
        <f t="shared" si="300"/>
        <v>4.3783580278607968</v>
      </c>
      <c r="AR46" s="119">
        <f t="shared" si="300"/>
        <v>3.7875522501797998</v>
      </c>
      <c r="AS46" s="117"/>
      <c r="AT46" s="118"/>
      <c r="AU46" s="118">
        <f t="shared" si="301"/>
        <v>11.332849086988499</v>
      </c>
      <c r="AV46" s="118">
        <f t="shared" si="301"/>
        <v>10.661442642821878</v>
      </c>
      <c r="AW46" s="118">
        <f t="shared" si="301"/>
        <v>9.6487178375558234</v>
      </c>
      <c r="AX46" s="119">
        <f t="shared" si="301"/>
        <v>8.6441197323441106</v>
      </c>
      <c r="AY46" s="117"/>
      <c r="AZ46" s="118"/>
      <c r="BA46" s="118">
        <f t="shared" si="302"/>
        <v>4.8718334480564183</v>
      </c>
      <c r="BB46" s="118">
        <f t="shared" si="302"/>
        <v>4.0112268044911774</v>
      </c>
      <c r="BC46" s="118">
        <f t="shared" si="302"/>
        <v>3.3564137476618434</v>
      </c>
      <c r="BD46" s="119">
        <f t="shared" si="302"/>
        <v>2.8423950919401424</v>
      </c>
      <c r="BE46" s="117"/>
      <c r="BF46" s="118"/>
      <c r="BG46" s="118">
        <f t="shared" ref="BG46:BJ46" si="320">IFERROR((IF((BG$11/BG42)&lt;0,"NM",(BG$11/BG42))),"NA")</f>
        <v>7.940731005816061</v>
      </c>
      <c r="BH46" s="118">
        <f t="shared" si="320"/>
        <v>6.7428258328406399</v>
      </c>
      <c r="BI46" s="118">
        <f t="shared" si="320"/>
        <v>5.9537973065791077</v>
      </c>
      <c r="BJ46" s="119">
        <f t="shared" si="320"/>
        <v>5.0828566998064186</v>
      </c>
      <c r="BK46" s="117"/>
      <c r="BL46" s="118"/>
      <c r="BM46" s="118">
        <f t="shared" ref="BM46:BP46" si="321">IFERROR((IF((BM$11/BM42)&lt;0,"NM",(BM$11/BM42))),"NA")</f>
        <v>3.694756268657204</v>
      </c>
      <c r="BN46" s="118">
        <f t="shared" si="321"/>
        <v>3.3707096024893621</v>
      </c>
      <c r="BO46" s="118">
        <f t="shared" si="321"/>
        <v>3.0479828006182941</v>
      </c>
      <c r="BP46" s="119">
        <f t="shared" si="321"/>
        <v>2.7318614410939683</v>
      </c>
      <c r="BQ46" s="117"/>
      <c r="BR46" s="118"/>
      <c r="BS46" s="118">
        <f t="shared" si="305"/>
        <v>5.0187293954151837</v>
      </c>
      <c r="BT46" s="118">
        <f t="shared" si="305"/>
        <v>6.0589791355092872</v>
      </c>
      <c r="BU46" s="118">
        <f t="shared" si="305"/>
        <v>5.2362337135636601</v>
      </c>
      <c r="BV46" s="119">
        <f t="shared" si="305"/>
        <v>4.4228917691111223</v>
      </c>
      <c r="BW46" s="117"/>
      <c r="BX46" s="118"/>
      <c r="BY46" s="118">
        <f t="shared" si="306"/>
        <v>24.506255031179897</v>
      </c>
      <c r="BZ46" s="118">
        <f t="shared" si="306"/>
        <v>25.688252683332959</v>
      </c>
      <c r="CA46" s="118">
        <f t="shared" si="306"/>
        <v>21.627097599575368</v>
      </c>
      <c r="CB46" s="119">
        <f t="shared" si="306"/>
        <v>18.144235039704025</v>
      </c>
      <c r="CC46" s="117"/>
      <c r="CD46" s="118"/>
      <c r="CE46" s="118">
        <f t="shared" ref="CE46:CH46" si="322">IFERROR((IF((CE$11/CE42)&lt;0,"NM",(CE$11/CE42))),"NA")</f>
        <v>11.398891637976101</v>
      </c>
      <c r="CF46" s="118">
        <f t="shared" si="322"/>
        <v>9.525957690531742</v>
      </c>
      <c r="CG46" s="118">
        <f t="shared" si="322"/>
        <v>8.3157891038510474</v>
      </c>
      <c r="CH46" s="119">
        <f t="shared" si="322"/>
        <v>7.1434067104760564</v>
      </c>
      <c r="CI46" s="117"/>
      <c r="CJ46" s="118"/>
      <c r="CK46" s="118">
        <f t="shared" ref="CK46:CN46" si="323">IFERROR((IF((CK$11/CK42)&lt;0,"NM",(CK$11/CK42))),"NA")</f>
        <v>4.7419164424678177</v>
      </c>
      <c r="CL46" s="118">
        <f t="shared" si="323"/>
        <v>4.1733207793786109</v>
      </c>
      <c r="CM46" s="118">
        <f t="shared" si="323"/>
        <v>3.5671078690229181</v>
      </c>
      <c r="CN46" s="119">
        <f t="shared" si="323"/>
        <v>2.9798356498390715</v>
      </c>
      <c r="CO46" s="117"/>
      <c r="CP46" s="118"/>
      <c r="CQ46" s="118">
        <f t="shared" si="309"/>
        <v>6.4163037784875785</v>
      </c>
      <c r="CR46" s="118">
        <f t="shared" si="309"/>
        <v>5.9196225950263655</v>
      </c>
      <c r="CS46" s="118">
        <f t="shared" si="309"/>
        <v>5.3129316101669239</v>
      </c>
      <c r="CT46" s="119">
        <f t="shared" si="309"/>
        <v>4.6774365162719471</v>
      </c>
      <c r="CU46" s="117"/>
      <c r="CV46" s="118"/>
      <c r="CW46" s="118">
        <f t="shared" ref="CW46:CZ46" si="324">IFERROR((IF((CW$11/CW42)&lt;0,"NM",(CW$11/CW42))),"NA")</f>
        <v>6.1732425049275559</v>
      </c>
      <c r="CX46" s="118">
        <f t="shared" si="324"/>
        <v>6.0729678703246979</v>
      </c>
      <c r="CY46" s="118">
        <f t="shared" si="324"/>
        <v>5.6234180639579714</v>
      </c>
      <c r="CZ46" s="119">
        <f t="shared" si="324"/>
        <v>4.9680999551767826</v>
      </c>
      <c r="DA46" s="117"/>
      <c r="DB46" s="118"/>
      <c r="DC46" s="118">
        <f t="shared" si="311"/>
        <v>8.1118935837245711</v>
      </c>
      <c r="DD46" s="118">
        <f t="shared" si="311"/>
        <v>7.0655578531915566</v>
      </c>
      <c r="DE46" s="118">
        <f t="shared" si="311"/>
        <v>6.0285486685801901</v>
      </c>
      <c r="DF46" s="119">
        <f t="shared" si="311"/>
        <v>5.100945533536513</v>
      </c>
      <c r="DG46" s="117"/>
      <c r="DH46" s="118"/>
      <c r="DI46" s="118">
        <f t="shared" ref="DI46:DL46" si="325">IFERROR((IF((DI$11/DI42)&lt;0,"NM",(DI$11/DI42))),"NA")</f>
        <v>13.960126302875102</v>
      </c>
      <c r="DJ46" s="118">
        <f t="shared" si="325"/>
        <v>11.085709426798283</v>
      </c>
      <c r="DK46" s="118">
        <f t="shared" si="325"/>
        <v>9.4302884122746402</v>
      </c>
      <c r="DL46" s="119">
        <f t="shared" si="325"/>
        <v>8.0335495960653294</v>
      </c>
      <c r="DM46" s="117"/>
      <c r="DN46" s="118"/>
      <c r="DO46" s="118">
        <f t="shared" ref="DO46:DR46" si="326">IFERROR((IF((DO$11/DO42)&lt;0,"NM",(DO$11/DO42))),"NA")</f>
        <v>11.955720176333331</v>
      </c>
      <c r="DP46" s="118">
        <f t="shared" si="326"/>
        <v>10.380060443572887</v>
      </c>
      <c r="DQ46" s="118">
        <f t="shared" si="326"/>
        <v>8.9364796079332738</v>
      </c>
      <c r="DR46" s="119">
        <f t="shared" si="326"/>
        <v>7.6254923272690665</v>
      </c>
      <c r="DS46" s="117"/>
      <c r="DT46" s="118"/>
      <c r="DU46" s="118">
        <f t="shared" ref="DU46:DX46" si="327">IFERROR((IF((DU$11/DU42)&lt;0,"NM",(DU$11/DU42))),"NA")</f>
        <v>3.9304597623089985</v>
      </c>
      <c r="DV46" s="118">
        <f t="shared" si="327"/>
        <v>3.3651528369928347</v>
      </c>
      <c r="DW46" s="118">
        <f t="shared" si="327"/>
        <v>3.2259904695397119</v>
      </c>
      <c r="DX46" s="119">
        <f t="shared" si="327"/>
        <v>2.9713964967849957</v>
      </c>
      <c r="DY46" s="117"/>
      <c r="DZ46" s="118"/>
      <c r="EA46" s="118">
        <f t="shared" si="315"/>
        <v>8.3738748878907501</v>
      </c>
      <c r="EB46" s="118">
        <f t="shared" si="315"/>
        <v>7.3648852253319044</v>
      </c>
      <c r="EC46" s="118">
        <f t="shared" si="315"/>
        <v>6.3476779255681395</v>
      </c>
      <c r="ED46" s="119">
        <f t="shared" si="315"/>
        <v>5.433252707405412</v>
      </c>
      <c r="EE46" s="117"/>
      <c r="EF46" s="118"/>
      <c r="EG46" s="118">
        <f t="shared" ref="EG46:EJ46" si="328">IFERROR((IF((EG$11/EG42)&lt;0,"NM",(EG$11/EG42))),"NA")</f>
        <v>19.005475216521457</v>
      </c>
      <c r="EH46" s="118">
        <f t="shared" si="328"/>
        <v>17.181437484247375</v>
      </c>
      <c r="EI46" s="118">
        <f t="shared" si="328"/>
        <v>7.1714684474951174</v>
      </c>
      <c r="EJ46" s="119">
        <f t="shared" si="328"/>
        <v>5.8984539554913136</v>
      </c>
      <c r="EK46" s="117"/>
      <c r="EL46" s="118"/>
      <c r="EM46" s="118">
        <f t="shared" si="317"/>
        <v>6.2806939903401497</v>
      </c>
      <c r="EN46" s="118">
        <f t="shared" si="317"/>
        <v>5.4517138606621449</v>
      </c>
      <c r="EO46" s="118">
        <f t="shared" si="317"/>
        <v>4.2797375090829579</v>
      </c>
      <c r="EP46" s="119">
        <f t="shared" si="317"/>
        <v>3.6890074284520287</v>
      </c>
      <c r="EQ46" s="117">
        <f ca="1">(EQ17*1000)/EQ35</f>
        <v>4.0801329318445712</v>
      </c>
      <c r="ER46" s="118">
        <f t="shared" ref="ER46:EV46" ca="1" si="329">(ER17*1000)/ER35</f>
        <v>4.0770078635401052</v>
      </c>
      <c r="ES46" s="118">
        <f t="shared" ca="1" si="329"/>
        <v>3.2245036894246275</v>
      </c>
      <c r="ET46" s="118">
        <f t="shared" ca="1" si="329"/>
        <v>6.4541445781929481</v>
      </c>
      <c r="EU46" s="118">
        <f t="shared" ca="1" si="329"/>
        <v>5.5990059959647045</v>
      </c>
      <c r="EV46" s="119">
        <f t="shared" ca="1" si="329"/>
        <v>4.8570403974662</v>
      </c>
    </row>
    <row r="47" spans="2:152" s="17" customFormat="1">
      <c r="B47" s="27" t="s">
        <v>291</v>
      </c>
      <c r="C47" s="117"/>
      <c r="D47" s="118"/>
      <c r="E47" s="118">
        <f t="shared" ref="E47:F47" si="330">IFERROR((IF((((E$17*1000)+E$38)/E26)&lt;0,"NM",((E$17*1000)+E$38)/E26)),"NA")</f>
        <v>4.2271549190402391</v>
      </c>
      <c r="F47" s="118">
        <f t="shared" si="330"/>
        <v>9.5990137120400316</v>
      </c>
      <c r="G47" s="118">
        <f>IFERROR((IF((((G$17*1000)+G$38)/G26)&lt;0,"NM",((G$17*1000)+G$38)/G26)),"NA")</f>
        <v>8.8819140740571427</v>
      </c>
      <c r="H47" s="119">
        <f>IFERROR((IF((((H$17*1000)+H$38)/H26)&lt;0,"NM",((H$17*1000)+H$38)/H26)),"NA")</f>
        <v>7.9367444982227298</v>
      </c>
      <c r="I47" s="117"/>
      <c r="J47" s="118"/>
      <c r="K47" s="118">
        <f t="shared" ref="K47:L47" si="331">IFERROR((IF((((K$17*1000)+K$38)/K26)&lt;0,"NM",((K$17*1000)+K$38)/K26)),"NA")</f>
        <v>1.8347977921664367</v>
      </c>
      <c r="L47" s="118">
        <f t="shared" si="331"/>
        <v>3.6778752608765459</v>
      </c>
      <c r="M47" s="118">
        <f>IFERROR((IF((((M$17*1000)+M$38)/M26)&lt;0,"NM",((M$17*1000)+M$38)/M26)),"NA")</f>
        <v>3.4147604471318833</v>
      </c>
      <c r="N47" s="119">
        <f>IFERROR((IF((((N$17*1000)+N$38)/N26)&lt;0,"NM",((N$17*1000)+N$38)/N26)),"NA")</f>
        <v>3.0810899236911333</v>
      </c>
      <c r="O47" s="117"/>
      <c r="P47" s="118"/>
      <c r="Q47" s="118">
        <f t="shared" ref="Q47:R47" si="332">IFERROR((IF((((Q$17*1000)+Q$38)/Q26)&lt;0,"NM",((Q$17*1000)+Q$38)/Q26)),"NA")</f>
        <v>3.7248061514269013</v>
      </c>
      <c r="R47" s="118">
        <f t="shared" si="332"/>
        <v>5.9746774344428841</v>
      </c>
      <c r="S47" s="118">
        <f>IFERROR((IF((((S$17*1000)+S$38)/S26)&lt;0,"NM",((S$17*1000)+S$38)/S26)),"NA")</f>
        <v>5.7162176014540167</v>
      </c>
      <c r="T47" s="119">
        <f>IFERROR((IF((((T$17*1000)+T$38)/T26)&lt;0,"NM",((T$17*1000)+T$38)/T26)),"NA")</f>
        <v>5.2198745130299082</v>
      </c>
      <c r="U47" s="117"/>
      <c r="V47" s="118"/>
      <c r="W47" s="118">
        <f t="shared" ref="W47:X47" si="333">IFERROR((IF((((W$17*1000)+W$38)/W26)&lt;0,"NM",((W$17*1000)+W$38)/W26)),"NA")</f>
        <v>3.8115667142816729</v>
      </c>
      <c r="X47" s="118">
        <f t="shared" si="333"/>
        <v>5.470086992108798</v>
      </c>
      <c r="Y47" s="118">
        <f>IFERROR((IF((((Y$17*1000)+Y$38)/Y26)&lt;0,"NM",((Y$17*1000)+Y$38)/Y26)),"NA")</f>
        <v>4.8232639216293203</v>
      </c>
      <c r="Z47" s="119">
        <f>IFERROR((IF((((Z$17*1000)+Z$38)/Z26)&lt;0,"NM",((Z$17*1000)+Z$38)/Z26)),"NA")</f>
        <v>4.0579698149867847</v>
      </c>
      <c r="AA47" s="117"/>
      <c r="AB47" s="118"/>
      <c r="AC47" s="118">
        <f t="shared" ref="AC47:AD47" si="334">IFERROR((IF((((AC$17*1000)+AC$38)/AC26)&lt;0,"NM",((AC$17*1000)+AC$38)/AC26)),"NA")</f>
        <v>1.1501001392051626</v>
      </c>
      <c r="AD47" s="118">
        <f t="shared" si="334"/>
        <v>3.0499717949221892</v>
      </c>
      <c r="AE47" s="118">
        <f>IFERROR((IF((((AE$17*1000)+AE$38)/AE26)&lt;0,"NM",((AE$17*1000)+AE$38)/AE26)),"NA")</f>
        <v>2.7385068312168257</v>
      </c>
      <c r="AF47" s="119">
        <f>IFERROR((IF((((AF$17*1000)+AF$38)/AF26)&lt;0,"NM",((AF$17*1000)+AF$38)/AF26)),"NA")</f>
        <v>2.4486749811642765</v>
      </c>
      <c r="AG47" s="117"/>
      <c r="AH47" s="118"/>
      <c r="AI47" s="118">
        <f t="shared" ref="AI47:AJ47" si="335">IFERROR((IF((((AI$17*1000)+AI$38)/AI26)&lt;0,"NM",((AI$17*1000)+AI$38)/AI26)),"NA")</f>
        <v>3.4595104446891871</v>
      </c>
      <c r="AJ47" s="118">
        <f t="shared" si="335"/>
        <v>4.0067059583064335</v>
      </c>
      <c r="AK47" s="118">
        <f>IFERROR((IF((((AK$17*1000)+AK$38)/AK26)&lt;0,"NM",((AK$17*1000)+AK$38)/AK26)),"NA")</f>
        <v>3.7385660170898811</v>
      </c>
      <c r="AL47" s="119">
        <f>IFERROR((IF((((AL$17*1000)+AL$38)/AL26)&lt;0,"NM",((AL$17*1000)+AL$38)/AL26)),"NA")</f>
        <v>3.1822654721993131</v>
      </c>
      <c r="AM47" s="117"/>
      <c r="AN47" s="118"/>
      <c r="AO47" s="118">
        <f t="shared" ref="AO47:AP47" si="336">IFERROR((IF((((AO$17*1000)+AO$38)/AO26)&lt;0,"NM",((AO$17*1000)+AO$38)/AO26)),"NA")</f>
        <v>3.1245564780183801</v>
      </c>
      <c r="AP47" s="118">
        <f t="shared" si="336"/>
        <v>5.0128363556226683</v>
      </c>
      <c r="AQ47" s="118">
        <f>IFERROR((IF((((AQ$17*1000)+AQ$38)/AQ26)&lt;0,"NM",((AQ$17*1000)+AQ$38)/AQ26)),"NA")</f>
        <v>4.5250097043784088</v>
      </c>
      <c r="AR47" s="119">
        <f>IFERROR((IF((((AR$17*1000)+AR$38)/AR26)&lt;0,"NM",((AR$17*1000)+AR$38)/AR26)),"NA")</f>
        <v>4.0190741326521806</v>
      </c>
      <c r="AS47" s="117"/>
      <c r="AT47" s="118"/>
      <c r="AU47" s="118">
        <f t="shared" ref="AU47:AV47" si="337">IFERROR((IF((((AU$17*1000)+AU$38)/AU26)&lt;0,"NM",((AU$17*1000)+AU$38)/AU26)),"NA")</f>
        <v>9.1051882778393587</v>
      </c>
      <c r="AV47" s="118">
        <f t="shared" si="337"/>
        <v>17.68322272147865</v>
      </c>
      <c r="AW47" s="118">
        <f>IFERROR((IF((((AW$17*1000)+AW$38)/AW26)&lt;0,"NM",((AW$17*1000)+AW$38)/AW26)),"NA")</f>
        <v>15.19430767515064</v>
      </c>
      <c r="AX47" s="119">
        <f>IFERROR((IF((((AX$17*1000)+AX$38)/AX26)&lt;0,"NM",((AX$17*1000)+AX$38)/AX26)),"NA")</f>
        <v>13.038352883756067</v>
      </c>
      <c r="AY47" s="117"/>
      <c r="AZ47" s="118"/>
      <c r="BA47" s="118">
        <f t="shared" ref="BA47:BB47" si="338">IFERROR((IF((((BA$17*1000)+BA$38)/BA26)&lt;0,"NM",((BA$17*1000)+BA$38)/BA26)),"NA")</f>
        <v>2.9681016120463526</v>
      </c>
      <c r="BB47" s="118">
        <f t="shared" si="338"/>
        <v>3.7783527042999809</v>
      </c>
      <c r="BC47" s="118">
        <f>IFERROR((IF((((BC$17*1000)+BC$38)/BC26)&lt;0,"NM",((BC$17*1000)+BC$38)/BC26)),"NA")</f>
        <v>3.1115212952680462</v>
      </c>
      <c r="BD47" s="119">
        <f>IFERROR((IF((((BD$17*1000)+BD$38)/BD26)&lt;0,"NM",((BD$17*1000)+BD$38)/BD26)),"NA")</f>
        <v>2.5872266490970564</v>
      </c>
      <c r="BE47" s="117"/>
      <c r="BF47" s="118"/>
      <c r="BG47" s="118">
        <f t="shared" ref="BG47:BH47" si="339">IFERROR((IF((((BG$17*1000)+BG$38)/BG26)&lt;0,"NM",((BG$17*1000)+BG$38)/BG26)),"NA")</f>
        <v>4.6164677426150442</v>
      </c>
      <c r="BH47" s="118">
        <f t="shared" si="339"/>
        <v>8.7318946436366147</v>
      </c>
      <c r="BI47" s="118">
        <f>IFERROR((IF((((BI$17*1000)+BI$38)/BI26)&lt;0,"NM",((BI$17*1000)+BI$38)/BI26)),"NA")</f>
        <v>5.6507152565908765</v>
      </c>
      <c r="BJ47" s="119">
        <f>IFERROR((IF((((BJ$17*1000)+BJ$38)/BJ26)&lt;0,"NM",((BJ$17*1000)+BJ$38)/BJ26)),"NA")</f>
        <v>4.9399462555365989</v>
      </c>
      <c r="BK47" s="117"/>
      <c r="BL47" s="118"/>
      <c r="BM47" s="118">
        <f t="shared" ref="BM47:BN47" si="340">IFERROR((IF((((BM$17*1000)+BM$38)/BM26)&lt;0,"NM",((BM$17*1000)+BM$38)/BM26)),"NA")</f>
        <v>4.7254097761381182</v>
      </c>
      <c r="BN47" s="118">
        <f t="shared" si="340"/>
        <v>4.9818096104274847</v>
      </c>
      <c r="BO47" s="118">
        <f>IFERROR((IF((((BO$17*1000)+BO$38)/BO26)&lt;0,"NM",((BO$17*1000)+BO$38)/BO26)),"NA")</f>
        <v>4.5291916818327085</v>
      </c>
      <c r="BP47" s="119">
        <f>IFERROR((IF((((BP$17*1000)+BP$38)/BP26)&lt;0,"NM",((BP$17*1000)+BP$38)/BP26)),"NA")</f>
        <v>4.1029393389139646</v>
      </c>
      <c r="BQ47" s="117"/>
      <c r="BR47" s="118"/>
      <c r="BS47" s="118">
        <f t="shared" ref="BS47:BT47" si="341">IFERROR((IF((((BS$17*1000)+BS$38)/BS26)&lt;0,"NM",((BS$17*1000)+BS$38)/BS26)),"NA")</f>
        <v>1.4079178226117315</v>
      </c>
      <c r="BT47" s="118">
        <f t="shared" si="341"/>
        <v>3.9502537480222171</v>
      </c>
      <c r="BU47" s="118">
        <f>IFERROR((IF((((BU$17*1000)+BU$38)/BU26)&lt;0,"NM",((BU$17*1000)+BU$38)/BU26)),"NA")</f>
        <v>3.5171956788612966</v>
      </c>
      <c r="BV47" s="119">
        <f>IFERROR((IF((((BV$17*1000)+BV$38)/BV26)&lt;0,"NM",((BV$17*1000)+BV$38)/BV26)),"NA")</f>
        <v>3.1287872058960766</v>
      </c>
      <c r="BW47" s="117"/>
      <c r="BX47" s="118"/>
      <c r="BY47" s="118">
        <f t="shared" ref="BY47:BZ47" si="342">IFERROR((IF((((BY$17*1000)+BY$38)/BY26)&lt;0,"NM",((BY$17*1000)+BY$38)/BY26)),"NA")</f>
        <v>6.3832802332304128</v>
      </c>
      <c r="BZ47" s="118">
        <f t="shared" si="342"/>
        <v>12.830030865359282</v>
      </c>
      <c r="CA47" s="118">
        <f>IFERROR((IF((((CA$17*1000)+CA$38)/CA26)&lt;0,"NM",((CA$17*1000)+CA$38)/CA26)),"NA")</f>
        <v>12.209737249281549</v>
      </c>
      <c r="CB47" s="119">
        <f>IFERROR((IF((((CB$17*1000)+CB$38)/CB26)&lt;0,"NM",((CB$17*1000)+CB$38)/CB26)),"NA")</f>
        <v>10.987373834856687</v>
      </c>
      <c r="CC47" s="117"/>
      <c r="CD47" s="118"/>
      <c r="CE47" s="118">
        <f t="shared" ref="CE47:CF47" si="343">IFERROR((IF((((CE$17*1000)+CE$38)/CE26)&lt;0,"NM",((CE$17*1000)+CE$38)/CE26)),"NA")</f>
        <v>5.1323913464643205</v>
      </c>
      <c r="CF47" s="118">
        <f t="shared" si="343"/>
        <v>8.5700247042927575</v>
      </c>
      <c r="CG47" s="118">
        <f>IFERROR((IF((((CG$17*1000)+CG$38)/CG26)&lt;0,"NM",((CG$17*1000)+CG$38)/CG26)),"NA")</f>
        <v>7.9279907221216144</v>
      </c>
      <c r="CH47" s="119">
        <f>IFERROR((IF((((CH$17*1000)+CH$38)/CH26)&lt;0,"NM",((CH$17*1000)+CH$38)/CH26)),"NA")</f>
        <v>6.8799605733034106</v>
      </c>
      <c r="CI47" s="117"/>
      <c r="CJ47" s="118"/>
      <c r="CK47" s="118">
        <f t="shared" ref="CK47:CL47" si="344">IFERROR((IF((((CK$17*1000)+CK$38)/CK26)&lt;0,"NM",((CK$17*1000)+CK$38)/CK26)),"NA")</f>
        <v>1.7745291340676876</v>
      </c>
      <c r="CL47" s="118">
        <f t="shared" si="344"/>
        <v>3.1237602578612158</v>
      </c>
      <c r="CM47" s="118">
        <f>IFERROR((IF((((CM$17*1000)+CM$38)/CM26)&lt;0,"NM",((CM$17*1000)+CM$38)/CM26)),"NA")</f>
        <v>2.8262004898755833</v>
      </c>
      <c r="CN47" s="119">
        <f>IFERROR((IF((((CN$17*1000)+CN$38)/CN26)&lt;0,"NM",((CN$17*1000)+CN$38)/CN26)),"NA")</f>
        <v>2.4052516555337049</v>
      </c>
      <c r="CO47" s="117"/>
      <c r="CP47" s="118"/>
      <c r="CQ47" s="118">
        <f t="shared" ref="CQ47:CR47" si="345">IFERROR((IF((((CQ$17*1000)+CQ$38)/CQ26)&lt;0,"NM",((CQ$17*1000)+CQ$38)/CQ26)),"NA")</f>
        <v>3.2250933372543504</v>
      </c>
      <c r="CR47" s="118">
        <f t="shared" si="345"/>
        <v>5.0143687884370856</v>
      </c>
      <c r="CS47" s="118">
        <f>IFERROR((IF((((CS$17*1000)+CS$38)/CS26)&lt;0,"NM",((CS$17*1000)+CS$38)/CS26)),"NA")</f>
        <v>4.4752525457577779</v>
      </c>
      <c r="CT47" s="119">
        <f>IFERROR((IF((((CT$17*1000)+CT$38)/CT26)&lt;0,"NM",((CT$17*1000)+CT$38)/CT26)),"NA")</f>
        <v>3.8777275762177785</v>
      </c>
      <c r="CU47" s="117"/>
      <c r="CV47" s="118"/>
      <c r="CW47" s="118">
        <f t="shared" ref="CW47:CX47" si="346">IFERROR((IF((((CW$17*1000)+CW$38)/CW26)&lt;0,"NM",((CW$17*1000)+CW$38)/CW26)),"NA")</f>
        <v>2.936019931794855</v>
      </c>
      <c r="CX47" s="118">
        <f t="shared" si="346"/>
        <v>5.3488500554472163</v>
      </c>
      <c r="CY47" s="118">
        <f>IFERROR((IF((((CY$17*1000)+CY$38)/CY26)&lt;0,"NM",((CY$17*1000)+CY$38)/CY26)),"NA")</f>
        <v>4.6266234596491431</v>
      </c>
      <c r="CZ47" s="119">
        <f>IFERROR((IF((((CZ$17*1000)+CZ$38)/CZ26)&lt;0,"NM",((CZ$17*1000)+CZ$38)/CZ26)),"NA")</f>
        <v>3.9587574063254034</v>
      </c>
      <c r="DA47" s="117"/>
      <c r="DB47" s="118"/>
      <c r="DC47" s="118">
        <f t="shared" ref="DC47:DD47" si="347">IFERROR((IF((((DC$17*1000)+DC$38)/DC26)&lt;0,"NM",((DC$17*1000)+DC$38)/DC26)),"NA")</f>
        <v>1.9718319041924806</v>
      </c>
      <c r="DD47" s="118">
        <f t="shared" si="347"/>
        <v>5.0875541140841527</v>
      </c>
      <c r="DE47" s="118">
        <f>IFERROR((IF((((DE$17*1000)+DE$38)/DE26)&lt;0,"NM",((DE$17*1000)+DE$38)/DE26)),"NA")</f>
        <v>4.5375630627956092</v>
      </c>
      <c r="DF47" s="119">
        <f>IFERROR((IF((((DF$17*1000)+DF$38)/DF26)&lt;0,"NM",((DF$17*1000)+DF$38)/DF26)),"NA")</f>
        <v>3.9491125145577874</v>
      </c>
      <c r="DG47" s="117"/>
      <c r="DH47" s="118"/>
      <c r="DI47" s="118" t="str">
        <f t="shared" ref="DI47:DJ47" si="348">IFERROR((IF((((DI$17*1000)+DI$38)/DI26)&lt;0,"NM",((DI$17*1000)+DI$38)/DI26)),"NA")</f>
        <v>NM</v>
      </c>
      <c r="DJ47" s="118">
        <f t="shared" si="348"/>
        <v>10.056071860331675</v>
      </c>
      <c r="DK47" s="118">
        <f>IFERROR((IF((((DK$17*1000)+DK$38)/DK26)&lt;0,"NM",((DK$17*1000)+DK$38)/DK26)),"NA")</f>
        <v>8.8869511847228821</v>
      </c>
      <c r="DL47" s="119">
        <f>IFERROR((IF((((DL$17*1000)+DL$38)/DL26)&lt;0,"NM",((DL$17*1000)+DL$38)/DL26)),"NA")</f>
        <v>7.779668028883699</v>
      </c>
      <c r="DM47" s="117"/>
      <c r="DN47" s="118"/>
      <c r="DO47" s="118" t="str">
        <f t="shared" ref="DO47:DP47" si="349">IFERROR((IF((((DO$17*1000)+DO$38)/DO26)&lt;0,"NM",((DO$17*1000)+DO$38)/DO26)),"NA")</f>
        <v>NM</v>
      </c>
      <c r="DP47" s="118">
        <f t="shared" si="349"/>
        <v>14.159936177549524</v>
      </c>
      <c r="DQ47" s="118">
        <f>IFERROR((IF((((DQ$17*1000)+DQ$38)/DQ26)&lt;0,"NM",((DQ$17*1000)+DQ$38)/DQ26)),"NA")</f>
        <v>11.641973108707493</v>
      </c>
      <c r="DR47" s="119">
        <f>IFERROR((IF((((DR$17*1000)+DR$38)/DR26)&lt;0,"NM",((DR$17*1000)+DR$38)/DR26)),"NA")</f>
        <v>9.4933428078349102</v>
      </c>
      <c r="DS47" s="117"/>
      <c r="DT47" s="118"/>
      <c r="DU47" s="118">
        <f t="shared" ref="DU47:DV47" si="350">IFERROR((IF((((DU$17*1000)+DU$38)/DU26)&lt;0,"NM",((DU$17*1000)+DU$38)/DU26)),"NA")</f>
        <v>0.72033382522187939</v>
      </c>
      <c r="DV47" s="118">
        <f t="shared" si="350"/>
        <v>4.1500685732784568</v>
      </c>
      <c r="DW47" s="118">
        <f>IFERROR((IF((((DW$17*1000)+DW$38)/DW26)&lt;0,"NM",((DW$17*1000)+DW$38)/DW26)),"NA")</f>
        <v>3.646243752868934</v>
      </c>
      <c r="DX47" s="119">
        <f>IFERROR((IF((((DX$17*1000)+DX$38)/DX26)&lt;0,"NM",((DX$17*1000)+DX$38)/DX26)),"NA")</f>
        <v>3.1305136525393755</v>
      </c>
      <c r="DY47" s="117"/>
      <c r="DZ47" s="118"/>
      <c r="EA47" s="118">
        <f t="shared" ref="EA47:EB47" si="351">IFERROR((IF((((EA$17*1000)+EA$38)/EA26)&lt;0,"NM",((EA$17*1000)+EA$38)/EA26)),"NA")</f>
        <v>5.3533405426919511</v>
      </c>
      <c r="EB47" s="118">
        <f t="shared" si="351"/>
        <v>9.2469065725541775</v>
      </c>
      <c r="EC47" s="118">
        <f>IFERROR((IF((((EC$17*1000)+EC$38)/EC26)&lt;0,"NM",((EC$17*1000)+EC$38)/EC26)),"NA")</f>
        <v>8.2491475112445123</v>
      </c>
      <c r="ED47" s="119">
        <f>IFERROR((IF((((ED$17*1000)+ED$38)/ED26)&lt;0,"NM",((ED$17*1000)+ED$38)/ED26)),"NA")</f>
        <v>7.2249589648475556</v>
      </c>
      <c r="EE47" s="117"/>
      <c r="EF47" s="118"/>
      <c r="EG47" s="118">
        <f t="shared" ref="EG47:EH47" si="352">IFERROR((IF((((EG$17*1000)+EG$38)/EG26)&lt;0,"NM",((EG$17*1000)+EG$38)/EG26)),"NA")</f>
        <v>5.9232842830306813</v>
      </c>
      <c r="EH47" s="118">
        <f t="shared" si="352"/>
        <v>11.045901743475019</v>
      </c>
      <c r="EI47" s="118">
        <f>IFERROR((IF((((EI$17*1000)+EI$38)/EI26)&lt;0,"NM",((EI$17*1000)+EI$38)/EI26)),"NA")</f>
        <v>9.5541734919180161</v>
      </c>
      <c r="EJ47" s="119">
        <f>IFERROR((IF((((EJ$17*1000)+EJ$38)/EJ26)&lt;0,"NM",((EJ$17*1000)+EJ$38)/EJ26)),"NA")</f>
        <v>8.1581469716906003</v>
      </c>
      <c r="EK47" s="117"/>
      <c r="EL47" s="118"/>
      <c r="EM47" s="118">
        <f t="shared" ref="EM47:EN47" si="353">IFERROR((IF((((EM$17*1000)+EM$38)/EM26)&lt;0,"NM",((EM$17*1000)+EM$38)/EM26)),"NA")</f>
        <v>2.8619589961363081</v>
      </c>
      <c r="EN47" s="118">
        <f t="shared" si="353"/>
        <v>5.4952837717548109</v>
      </c>
      <c r="EO47" s="118">
        <f>IFERROR((IF((((EO$17*1000)+EO$38)/EO26)&lt;0,"NM",((EO$17*1000)+EO$38)/EO26)),"NA")</f>
        <v>4.5714909146566951</v>
      </c>
      <c r="EP47" s="119">
        <f>IFERROR((IF((((EP$17*1000)+EP$38)/EP26)&lt;0,"NM",((EP$17*1000)+EP$38)/EP26)),"NA")</f>
        <v>4.0622083697289408</v>
      </c>
      <c r="EQ47" s="117">
        <f t="shared" ref="EQ47:EV47" ca="1" si="354">IFERROR((IF((((EQ$17*1000)+EQ$38)/EQ26)&lt;0,"NM",((EQ$17*1000)+EQ$38)/EQ26)),"NA")</f>
        <v>3.9218017639396985</v>
      </c>
      <c r="ER47" s="118">
        <f t="shared" ca="1" si="354"/>
        <v>3.9212106058451379</v>
      </c>
      <c r="ES47" s="118">
        <f t="shared" ca="1" si="354"/>
        <v>3.2856442931677812</v>
      </c>
      <c r="ET47" s="118">
        <f t="shared" ca="1" si="354"/>
        <v>6.4064910371421693</v>
      </c>
      <c r="EU47" s="118">
        <f t="shared" ca="1" si="354"/>
        <v>5.6747035543919759</v>
      </c>
      <c r="EV47" s="119">
        <f t="shared" ca="1" si="354"/>
        <v>4.9466659889637823</v>
      </c>
    </row>
    <row r="48" spans="2:152" s="17" customFormat="1">
      <c r="B48" s="27" t="s">
        <v>275</v>
      </c>
      <c r="C48" s="117"/>
      <c r="D48" s="118"/>
      <c r="E48" s="118">
        <f t="shared" ref="E48:F48" si="355">IFERROR((IF((((E$17*1000)+E$38)/E28)&lt;0,"NM",((E$17*1000)+E$38)/E28)),"NA")</f>
        <v>18.712630006563387</v>
      </c>
      <c r="F48" s="118">
        <f t="shared" si="355"/>
        <v>34.472298069867058</v>
      </c>
      <c r="G48" s="118">
        <f>IFERROR((IF((((G$17*1000)+G$38)/G28)&lt;0,"NM",((G$17*1000)+G$38)/G28)),"NA")</f>
        <v>29.705398240993791</v>
      </c>
      <c r="H48" s="119">
        <f>IFERROR((IF((((H$17*1000)+H$38)/H28)&lt;0,"NM",((H$17*1000)+H$38)/H28)),"NA")</f>
        <v>25.768650968255624</v>
      </c>
      <c r="I48" s="117"/>
      <c r="J48" s="118"/>
      <c r="K48" s="118">
        <f t="shared" ref="K48:L48" si="356">IFERROR((IF((((K$17*1000)+K$38)/K28)&lt;0,"NM",((K$17*1000)+K$38)/K28)),"NA")</f>
        <v>12.658055775919937</v>
      </c>
      <c r="L48" s="118">
        <f t="shared" si="356"/>
        <v>24.535449219795886</v>
      </c>
      <c r="M48" s="118">
        <f>IFERROR((IF((((M$17*1000)+M$38)/M28)&lt;0,"NM",((M$17*1000)+M$38)/M28)),"NA")</f>
        <v>19.292431904699914</v>
      </c>
      <c r="N48" s="119">
        <f>IFERROR((IF((((N$17*1000)+N$38)/N28)&lt;0,"NM",((N$17*1000)+N$38)/N28)),"NA")</f>
        <v>17.21279286978287</v>
      </c>
      <c r="O48" s="117"/>
      <c r="P48" s="118"/>
      <c r="Q48" s="118">
        <f t="shared" ref="Q48:R48" si="357">IFERROR((IF((((Q$17*1000)+Q$38)/Q28)&lt;0,"NM",((Q$17*1000)+Q$38)/Q28)),"NA")</f>
        <v>25.725681026526519</v>
      </c>
      <c r="R48" s="118">
        <f t="shared" si="357"/>
        <v>33.70505650189267</v>
      </c>
      <c r="S48" s="118">
        <f>IFERROR((IF((((S$17*1000)+S$38)/S28)&lt;0,"NM",((S$17*1000)+S$38)/S28)),"NA")</f>
        <v>29.617707779554497</v>
      </c>
      <c r="T48" s="119">
        <f>IFERROR((IF((((T$17*1000)+T$38)/T28)&lt;0,"NM",((T$17*1000)+T$38)/T28)),"NA")</f>
        <v>25.713667551871467</v>
      </c>
      <c r="U48" s="117"/>
      <c r="V48" s="118"/>
      <c r="W48" s="118">
        <f t="shared" ref="W48:X48" si="358">IFERROR((IF((((W$17*1000)+W$38)/W28)&lt;0,"NM",((W$17*1000)+W$38)/W28)),"NA")</f>
        <v>30.893947998848606</v>
      </c>
      <c r="X48" s="118">
        <f t="shared" si="358"/>
        <v>43.608768143221653</v>
      </c>
      <c r="Y48" s="118">
        <f>IFERROR((IF((((Y$17*1000)+Y$38)/Y28)&lt;0,"NM",((Y$17*1000)+Y$38)/Y28)),"NA")</f>
        <v>35.994506877830766</v>
      </c>
      <c r="Z48" s="119">
        <f>IFERROR((IF((((Z$17*1000)+Z$38)/Z28)&lt;0,"NM",((Z$17*1000)+Z$38)/Z28)),"NA")</f>
        <v>28.985498678477018</v>
      </c>
      <c r="AA48" s="117"/>
      <c r="AB48" s="118"/>
      <c r="AC48" s="118">
        <f t="shared" ref="AC48:AD48" si="359">IFERROR((IF((((AC$17*1000)+AC$38)/AC28)&lt;0,"NM",((AC$17*1000)+AC$38)/AC28)),"NA")</f>
        <v>7.0869660826600374</v>
      </c>
      <c r="AD48" s="118">
        <f t="shared" si="359"/>
        <v>15.138607821324662</v>
      </c>
      <c r="AE48" s="118">
        <f>IFERROR((IF((((AE$17*1000)+AE$38)/AE28)&lt;0,"NM",((AE$17*1000)+AE$38)/AE28)),"NA")</f>
        <v>12.063906745448577</v>
      </c>
      <c r="AF48" s="119">
        <f>IFERROR((IF((((AF$17*1000)+AF$38)/AF28)&lt;0,"NM",((AF$17*1000)+AF$38)/AF28)),"NA")</f>
        <v>11.079977290336094</v>
      </c>
      <c r="AG48" s="117"/>
      <c r="AH48" s="118"/>
      <c r="AI48" s="118">
        <f t="shared" ref="AI48:AJ48" si="360">IFERROR((IF((((AI$17*1000)+AI$38)/AI28)&lt;0,"NM",((AI$17*1000)+AI$38)/AI28)),"NA")</f>
        <v>15.35105792340971</v>
      </c>
      <c r="AJ48" s="118">
        <f t="shared" si="360"/>
        <v>19.584337144989991</v>
      </c>
      <c r="AK48" s="118">
        <f>IFERROR((IF((((AK$17*1000)+AK$38)/AK28)&lt;0,"NM",((AK$17*1000)+AK$38)/AK28)),"NA")</f>
        <v>16.566880017668524</v>
      </c>
      <c r="AL48" s="119">
        <f>IFERROR((IF((((AL$17*1000)+AL$38)/AL28)&lt;0,"NM",((AL$17*1000)+AL$38)/AL28)),"NA")</f>
        <v>12.861083102714163</v>
      </c>
      <c r="AM48" s="117"/>
      <c r="AN48" s="118"/>
      <c r="AO48" s="118">
        <f t="shared" ref="AO48:AP48" si="361">IFERROR((IF((((AO$17*1000)+AO$38)/AO28)&lt;0,"NM",((AO$17*1000)+AO$38)/AO28)),"NA")</f>
        <v>13.900704485596465</v>
      </c>
      <c r="AP48" s="118">
        <f t="shared" si="361"/>
        <v>20.537294251357086</v>
      </c>
      <c r="AQ48" s="118">
        <f>IFERROR((IF((((AQ$17*1000)+AQ$38)/AQ28)&lt;0,"NM",((AQ$17*1000)+AQ$38)/AQ28)),"NA")</f>
        <v>18.027927109077329</v>
      </c>
      <c r="AR48" s="119">
        <f>IFERROR((IF((((AR$17*1000)+AR$38)/AR28)&lt;0,"NM",((AR$17*1000)+AR$38)/AR28)),"NA")</f>
        <v>15.699508330672582</v>
      </c>
      <c r="AS48" s="117"/>
      <c r="AT48" s="118"/>
      <c r="AU48" s="118">
        <f t="shared" ref="AU48:AV48" si="362">IFERROR((IF((((AU$17*1000)+AU$38)/AU28)&lt;0,"NM",((AU$17*1000)+AU$38)/AU28)),"NA")</f>
        <v>29.869095201493334</v>
      </c>
      <c r="AV48" s="118">
        <f t="shared" si="362"/>
        <v>62.404355488079176</v>
      </c>
      <c r="AW48" s="118">
        <f>IFERROR((IF((((AW$17*1000)+AW$38)/AW28)&lt;0,"NM",((AW$17*1000)+AW$38)/AW28)),"NA")</f>
        <v>48.544113978117068</v>
      </c>
      <c r="AX48" s="119">
        <f>IFERROR((IF((((AX$17*1000)+AX$38)/AX28)&lt;0,"NM",((AX$17*1000)+AX$38)/AX28)),"NA")</f>
        <v>40.491779142099595</v>
      </c>
      <c r="AY48" s="117"/>
      <c r="AZ48" s="118"/>
      <c r="BA48" s="118">
        <f t="shared" ref="BA48:BB48" si="363">IFERROR((IF((((BA$17*1000)+BA$38)/BA28)&lt;0,"NM",((BA$17*1000)+BA$38)/BA28)),"NA")</f>
        <v>11.511397228079778</v>
      </c>
      <c r="BB48" s="118">
        <f t="shared" si="363"/>
        <v>13.457260198305688</v>
      </c>
      <c r="BC48" s="118">
        <f>IFERROR((IF((((BC$17*1000)+BC$38)/BC28)&lt;0,"NM",((BC$17*1000)+BC$38)/BC28)),"NA")</f>
        <v>11.273627881405963</v>
      </c>
      <c r="BD48" s="119">
        <f>IFERROR((IF((((BD$17*1000)+BD$38)/BD28)&lt;0,"NM",((BD$17*1000)+BD$38)/BD28)),"NA")</f>
        <v>9.4080969058074793</v>
      </c>
      <c r="BE48" s="117"/>
      <c r="BF48" s="118"/>
      <c r="BG48" s="118">
        <f t="shared" ref="BG48:BH48" si="364">IFERROR((IF((((BG$17*1000)+BG$38)/BG28)&lt;0,"NM",((BG$17*1000)+BG$38)/BG28)),"NA")</f>
        <v>14.493376903558023</v>
      </c>
      <c r="BH48" s="118">
        <f t="shared" si="364"/>
        <v>25.198030823147526</v>
      </c>
      <c r="BI48" s="118">
        <f>IFERROR((IF((((BI$17*1000)+BI$38)/BI28)&lt;0,"NM",((BI$17*1000)+BI$38)/BI28)),"NA")</f>
        <v>16.191161193670133</v>
      </c>
      <c r="BJ48" s="119">
        <f>IFERROR((IF((((BJ$17*1000)+BJ$38)/BJ28)&lt;0,"NM",((BJ$17*1000)+BJ$38)/BJ28)),"NA")</f>
        <v>14.073920955944724</v>
      </c>
      <c r="BK48" s="117"/>
      <c r="BL48" s="118"/>
      <c r="BM48" s="118">
        <f t="shared" ref="BM48:BN48" si="365">IFERROR((IF((((BM$17*1000)+BM$38)/BM28)&lt;0,"NM",((BM$17*1000)+BM$38)/BM28)),"NA")</f>
        <v>16.536336015092253</v>
      </c>
      <c r="BN48" s="118">
        <f t="shared" si="365"/>
        <v>20.890614069568343</v>
      </c>
      <c r="BO48" s="118">
        <f>IFERROR((IF((((BO$17*1000)+BO$38)/BO28)&lt;0,"NM",((BO$17*1000)+BO$38)/BO28)),"NA")</f>
        <v>18.562260991117657</v>
      </c>
      <c r="BP48" s="119">
        <f>IFERROR((IF((((BP$17*1000)+BP$38)/BP28)&lt;0,"NM",((BP$17*1000)+BP$38)/BP28)),"NA")</f>
        <v>15.424583980879566</v>
      </c>
      <c r="BQ48" s="117"/>
      <c r="BR48" s="118"/>
      <c r="BS48" s="118">
        <f t="shared" ref="BS48:BT48" si="366">IFERROR((IF((((BS$17*1000)+BS$38)/BS28)&lt;0,"NM",((BS$17*1000)+BS$38)/BS28)),"NA")</f>
        <v>9.974430047614522</v>
      </c>
      <c r="BT48" s="118">
        <f t="shared" si="366"/>
        <v>35.826195844858987</v>
      </c>
      <c r="BU48" s="118">
        <f>IFERROR((IF((((BU$17*1000)+BU$38)/BU28)&lt;0,"NM",((BU$17*1000)+BU$38)/BU28)),"NA")</f>
        <v>18.560949501118866</v>
      </c>
      <c r="BV48" s="119">
        <f>IFERROR((IF((((BV$17*1000)+BV$38)/BV28)&lt;0,"NM",((BV$17*1000)+BV$38)/BV28)),"NA")</f>
        <v>15.378934940846657</v>
      </c>
      <c r="BW48" s="117"/>
      <c r="BX48" s="118"/>
      <c r="BY48" s="118">
        <f t="shared" ref="BY48:BZ48" si="367">IFERROR((IF((((BY$17*1000)+BY$38)/BY28)&lt;0,"NM",((BY$17*1000)+BY$38)/BY28)),"NA")</f>
        <v>25.807407775802268</v>
      </c>
      <c r="BZ48" s="118">
        <f t="shared" si="367"/>
        <v>48.763831339620765</v>
      </c>
      <c r="CA48" s="118">
        <f>IFERROR((IF((((CA$17*1000)+CA$38)/CA28)&lt;0,"NM",((CA$17*1000)+CA$38)/CA28)),"NA")</f>
        <v>43.117167940437831</v>
      </c>
      <c r="CB48" s="119">
        <f>IFERROR((IF((((CB$17*1000)+CB$38)/CB28)&lt;0,"NM",((CB$17*1000)+CB$38)/CB28)),"NA")</f>
        <v>39.09362951085722</v>
      </c>
      <c r="CC48" s="117"/>
      <c r="CD48" s="118"/>
      <c r="CE48" s="118">
        <f t="shared" ref="CE48:CF48" si="368">IFERROR((IF((((CE$17*1000)+CE$38)/CE28)&lt;0,"NM",((CE$17*1000)+CE$38)/CE28)),"NA")</f>
        <v>21.894202690938744</v>
      </c>
      <c r="CF48" s="118">
        <f t="shared" si="368"/>
        <v>33.882369489818139</v>
      </c>
      <c r="CG48" s="118">
        <f>IFERROR((IF((((CG$17*1000)+CG$38)/CG28)&lt;0,"NM",((CG$17*1000)+CG$38)/CG28)),"NA")</f>
        <v>32.760292240171957</v>
      </c>
      <c r="CH48" s="119">
        <f>IFERROR((IF((((CH$17*1000)+CH$38)/CH28)&lt;0,"NM",((CH$17*1000)+CH$38)/CH28)),"NA")</f>
        <v>25.962115370956269</v>
      </c>
      <c r="CI48" s="117"/>
      <c r="CJ48" s="118"/>
      <c r="CK48" s="118">
        <f t="shared" ref="CK48:CL48" si="369">IFERROR((IF((((CK$17*1000)+CK$38)/CK28)&lt;0,"NM",((CK$17*1000)+CK$38)/CK28)),"NA")</f>
        <v>8.6856931470173127</v>
      </c>
      <c r="CL48" s="118">
        <f t="shared" si="369"/>
        <v>16.050618234849413</v>
      </c>
      <c r="CM48" s="118">
        <f>IFERROR((IF((((CM$17*1000)+CM$38)/CM28)&lt;0,"NM",((CM$17*1000)+CM$38)/CM28)),"NA")</f>
        <v>12.964222430621939</v>
      </c>
      <c r="CN48" s="119">
        <f>IFERROR((IF((((CN$17*1000)+CN$38)/CN28)&lt;0,"NM",((CN$17*1000)+CN$38)/CN28)),"NA")</f>
        <v>10.503282338575124</v>
      </c>
      <c r="CO48" s="117"/>
      <c r="CP48" s="118"/>
      <c r="CQ48" s="118">
        <f t="shared" ref="CQ48:CR48" si="370">IFERROR((IF((((CQ$17*1000)+CQ$38)/CQ28)&lt;0,"NM",((CQ$17*1000)+CQ$38)/CQ28)),"NA")</f>
        <v>20.565237153747383</v>
      </c>
      <c r="CR48" s="118">
        <f t="shared" si="370"/>
        <v>29.557375243776498</v>
      </c>
      <c r="CS48" s="118">
        <f>IFERROR((IF((((CS$17*1000)+CS$38)/CS28)&lt;0,"NM",((CS$17*1000)+CS$38)/CS28)),"NA")</f>
        <v>23.187837024651692</v>
      </c>
      <c r="CT48" s="119">
        <f>IFERROR((IF((((CT$17*1000)+CT$38)/CT28)&lt;0,"NM",((CT$17*1000)+CT$38)/CT28)),"NA")</f>
        <v>19.486068222199897</v>
      </c>
      <c r="CU48" s="117"/>
      <c r="CV48" s="118"/>
      <c r="CW48" s="118">
        <f t="shared" ref="CW48:CX48" si="371">IFERROR((IF((((CW$17*1000)+CW$38)/CW28)&lt;0,"NM",((CW$17*1000)+CW$38)/CW28)),"NA")</f>
        <v>11.138178735162972</v>
      </c>
      <c r="CX48" s="118">
        <f t="shared" si="371"/>
        <v>34.678641575562693</v>
      </c>
      <c r="CY48" s="118">
        <f>IFERROR((IF((((CY$17*1000)+CY$38)/CY28)&lt;0,"NM",((CY$17*1000)+CY$38)/CY28)),"NA")</f>
        <v>23.972142277974832</v>
      </c>
      <c r="CZ48" s="119">
        <f>IFERROR((IF((((CZ$17*1000)+CZ$38)/CZ28)&lt;0,"NM",((CZ$17*1000)+CZ$38)/CZ28)),"NA")</f>
        <v>18.159437643694513</v>
      </c>
      <c r="DA48" s="117"/>
      <c r="DB48" s="118"/>
      <c r="DC48" s="118">
        <f t="shared" ref="DC48:DD48" si="372">IFERROR((IF((((DC$17*1000)+DC$38)/DC28)&lt;0,"NM",((DC$17*1000)+DC$38)/DC28)),"NA")</f>
        <v>18.663342319592328</v>
      </c>
      <c r="DD48" s="118">
        <f t="shared" si="372"/>
        <v>28.04196305820405</v>
      </c>
      <c r="DE48" s="118">
        <f>IFERROR((IF((((DE$17*1000)+DE$38)/DE28)&lt;0,"NM",((DE$17*1000)+DE$38)/DE28)),"NA")</f>
        <v>21.607443156169573</v>
      </c>
      <c r="DF48" s="119">
        <f>IFERROR((IF((((DF$17*1000)+DF$38)/DF28)&lt;0,"NM",((DF$17*1000)+DF$38)/DF28)),"NA")</f>
        <v>18.199705408657607</v>
      </c>
      <c r="DG48" s="117"/>
      <c r="DH48" s="118"/>
      <c r="DI48" s="118" t="str">
        <f t="shared" ref="DI48:DJ48" si="373">IFERROR((IF((((DI$17*1000)+DI$38)/DI28)&lt;0,"NM",((DI$17*1000)+DI$38)/DI28)),"NA")</f>
        <v>NM</v>
      </c>
      <c r="DJ48" s="118">
        <f t="shared" si="373"/>
        <v>40.995625297820965</v>
      </c>
      <c r="DK48" s="118">
        <f>IFERROR((IF((((DK$17*1000)+DK$38)/DK28)&lt;0,"NM",((DK$17*1000)+DK$38)/DK28)),"NA")</f>
        <v>34.714653065323745</v>
      </c>
      <c r="DL48" s="119">
        <f>IFERROR((IF((((DL$17*1000)+DL$38)/DL28)&lt;0,"NM",((DL$17*1000)+DL$38)/DL28)),"NA")</f>
        <v>29.580486801839161</v>
      </c>
      <c r="DM48" s="117"/>
      <c r="DN48" s="118"/>
      <c r="DO48" s="118" t="str">
        <f t="shared" ref="DO48:DP48" si="374">IFERROR((IF((((DO$17*1000)+DO$38)/DO28)&lt;0,"NM",((DO$17*1000)+DO$38)/DO28)),"NA")</f>
        <v>NM</v>
      </c>
      <c r="DP48" s="118">
        <f t="shared" si="374"/>
        <v>51.521604404698344</v>
      </c>
      <c r="DQ48" s="118">
        <f>IFERROR((IF((((DQ$17*1000)+DQ$38)/DQ28)&lt;0,"NM",((DQ$17*1000)+DQ$38)/DQ28)),"NA")</f>
        <v>43.799748339757315</v>
      </c>
      <c r="DR48" s="119">
        <f>IFERROR((IF((((DR$17*1000)+DR$38)/DR28)&lt;0,"NM",((DR$17*1000)+DR$38)/DR28)),"NA")</f>
        <v>35.689258676071084</v>
      </c>
      <c r="DS48" s="117"/>
      <c r="DT48" s="118"/>
      <c r="DU48" s="118">
        <f t="shared" ref="DU48:DV48" si="375">IFERROR((IF((((DU$17*1000)+DU$38)/DU28)&lt;0,"NM",((DU$17*1000)+DU$38)/DU28)),"NA")</f>
        <v>7.0008234519104073</v>
      </c>
      <c r="DV48" s="118">
        <f t="shared" si="375"/>
        <v>28.347411368122298</v>
      </c>
      <c r="DW48" s="118">
        <f>IFERROR((IF((((DW$17*1000)+DW$38)/DW28)&lt;0,"NM",((DW$17*1000)+DW$38)/DW28)),"NA")</f>
        <v>22.53825798612899</v>
      </c>
      <c r="DX48" s="119">
        <f>IFERROR((IF((((DX$17*1000)+DX$38)/DX28)&lt;0,"NM",((DX$17*1000)+DX$38)/DX28)),"NA")</f>
        <v>16.614847612925743</v>
      </c>
      <c r="DY48" s="117"/>
      <c r="DZ48" s="118"/>
      <c r="EA48" s="118">
        <f t="shared" ref="EA48:EB48" si="376">IFERROR((IF((((EA$17*1000)+EA$38)/EA28)&lt;0,"NM",((EA$17*1000)+EA$38)/EA28)),"NA")</f>
        <v>20.82104339330235</v>
      </c>
      <c r="EB48" s="118">
        <f t="shared" si="376"/>
        <v>36.054239605640113</v>
      </c>
      <c r="EC48" s="118">
        <f>IFERROR((IF((((EC$17*1000)+EC$38)/EC28)&lt;0,"NM",((EC$17*1000)+EC$38)/EC28)),"NA")</f>
        <v>30.566449382572944</v>
      </c>
      <c r="ED48" s="119">
        <f>IFERROR((IF((((ED$17*1000)+ED$38)/ED28)&lt;0,"NM",((ED$17*1000)+ED$38)/ED28)),"NA")</f>
        <v>25.979116758233182</v>
      </c>
      <c r="EE48" s="117"/>
      <c r="EF48" s="118"/>
      <c r="EG48" s="118">
        <f t="shared" ref="EG48:EH48" si="377">IFERROR((IF((((EG$17*1000)+EG$38)/EG28)&lt;0,"NM",((EG$17*1000)+EG$38)/EG28)),"NA")</f>
        <v>20.063952912895921</v>
      </c>
      <c r="EH48" s="118">
        <f t="shared" si="377"/>
        <v>35.184214342042758</v>
      </c>
      <c r="EI48" s="118">
        <f>IFERROR((IF((((EI$17*1000)+EI$38)/EI28)&lt;0,"NM",((EI$17*1000)+EI$38)/EI28)),"NA")</f>
        <v>28.952040884600045</v>
      </c>
      <c r="EJ48" s="119">
        <f>IFERROR((IF((((EJ$17*1000)+EJ$38)/EJ28)&lt;0,"NM",((EJ$17*1000)+EJ$38)/EJ28)),"NA")</f>
        <v>24.208151251307427</v>
      </c>
      <c r="EK48" s="117"/>
      <c r="EL48" s="118"/>
      <c r="EM48" s="118">
        <f t="shared" ref="EM48:EN48" si="378">IFERROR((IF((((EM$17*1000)+EM$38)/EM28)&lt;0,"NM",((EM$17*1000)+EM$38)/EM28)),"NA")</f>
        <v>13.189512071224234</v>
      </c>
      <c r="EN48" s="118">
        <f t="shared" si="378"/>
        <v>20.255031772669845</v>
      </c>
      <c r="EO48" s="118">
        <f>IFERROR((IF((((EO$17*1000)+EO$38)/EO28)&lt;0,"NM",((EO$17*1000)+EO$38)/EO28)),"NA")</f>
        <v>16.07873030073339</v>
      </c>
      <c r="EP48" s="119">
        <f>IFERROR((IF((((EP$17*1000)+EP$38)/EP28)&lt;0,"NM",((EP$17*1000)+EP$38)/EP28)),"NA")</f>
        <v>14.47929973015091</v>
      </c>
      <c r="EQ48" s="117">
        <f t="shared" ref="EQ48:EV48" ca="1" si="379">IFERROR((IF((((EQ$17*1000)+EQ$38)/EQ28)&lt;0,"NM",((EQ$17*1000)+EQ$38)/EQ28)),"NA")</f>
        <v>16.613027826945675</v>
      </c>
      <c r="ER48" s="118">
        <f t="shared" ca="1" si="379"/>
        <v>17.50986899182799</v>
      </c>
      <c r="ES48" s="118">
        <f t="shared" ca="1" si="379"/>
        <v>15.764868819694296</v>
      </c>
      <c r="ET48" s="118">
        <f t="shared" ca="1" si="379"/>
        <v>28.69300920241945</v>
      </c>
      <c r="EU48" s="118">
        <f t="shared" ca="1" si="379"/>
        <v>23.57753141486074</v>
      </c>
      <c r="EV48" s="119">
        <f t="shared" ca="1" si="379"/>
        <v>20.023828266632467</v>
      </c>
    </row>
    <row r="49" spans="2:152" s="17" customFormat="1">
      <c r="B49" s="27" t="s">
        <v>63</v>
      </c>
      <c r="C49" s="117"/>
      <c r="D49" s="118"/>
      <c r="E49" s="118">
        <f t="shared" ref="E49:H49" si="380">IFERROR((E43/E$11*100),"NA")</f>
        <v>0.34383302476148475</v>
      </c>
      <c r="F49" s="118">
        <f t="shared" si="380"/>
        <v>0.47738307076606062</v>
      </c>
      <c r="G49" s="118">
        <f t="shared" si="380"/>
        <v>0.56918215329195254</v>
      </c>
      <c r="H49" s="119">
        <f t="shared" si="380"/>
        <v>0.67203723214284483</v>
      </c>
      <c r="I49" s="117"/>
      <c r="J49" s="118"/>
      <c r="K49" s="118">
        <f t="shared" ref="K49:N49" si="381">IFERROR((K43/K$11*100),"NA")</f>
        <v>0.34971050024459055</v>
      </c>
      <c r="L49" s="118">
        <f t="shared" si="381"/>
        <v>0.43713812530573815</v>
      </c>
      <c r="M49" s="118">
        <f t="shared" si="381"/>
        <v>0.43713812530573815</v>
      </c>
      <c r="N49" s="119">
        <f t="shared" si="381"/>
        <v>0.43713812530573815</v>
      </c>
      <c r="O49" s="117"/>
      <c r="P49" s="118"/>
      <c r="Q49" s="118">
        <f t="shared" ref="Q49:T49" si="382">IFERROR((Q43/Q$11*100),"NA")</f>
        <v>0.2662942735377084</v>
      </c>
      <c r="R49" s="118">
        <f t="shared" si="382"/>
        <v>0.46160280643269763</v>
      </c>
      <c r="S49" s="118">
        <f t="shared" si="382"/>
        <v>0.54744645325426589</v>
      </c>
      <c r="T49" s="119">
        <f t="shared" si="382"/>
        <v>0.62340844506152782</v>
      </c>
      <c r="U49" s="117"/>
      <c r="V49" s="118"/>
      <c r="W49" s="118">
        <f t="shared" ref="W49:Z49" si="383">IFERROR((W43/W$11*100),"NA")</f>
        <v>6.9070313579223649E-2</v>
      </c>
      <c r="X49" s="118">
        <f t="shared" si="383"/>
        <v>6.9070313579223649E-2</v>
      </c>
      <c r="Y49" s="118">
        <f t="shared" si="383"/>
        <v>6.9070313579223649E-2</v>
      </c>
      <c r="Z49" s="119">
        <f t="shared" si="383"/>
        <v>6.9070313579223649E-2</v>
      </c>
      <c r="AA49" s="117"/>
      <c r="AB49" s="118"/>
      <c r="AC49" s="118">
        <f t="shared" ref="AC49:AF49" si="384">IFERROR((AC43/AC$11*100),"NA")</f>
        <v>0.26494452723960921</v>
      </c>
      <c r="AD49" s="118">
        <f t="shared" si="384"/>
        <v>0.26512553118648513</v>
      </c>
      <c r="AE49" s="118">
        <f t="shared" si="384"/>
        <v>0.26512553118648513</v>
      </c>
      <c r="AF49" s="119">
        <f t="shared" si="384"/>
        <v>0.26512553118648513</v>
      </c>
      <c r="AG49" s="117"/>
      <c r="AH49" s="118"/>
      <c r="AI49" s="118">
        <f t="shared" ref="AI49:AL49" si="385">IFERROR((AI43/AI$11*100),"NA")</f>
        <v>0.29642437392640814</v>
      </c>
      <c r="AJ49" s="118">
        <f t="shared" si="385"/>
        <v>0.57651885001356118</v>
      </c>
      <c r="AK49" s="118">
        <f t="shared" si="385"/>
        <v>0.80535458291905393</v>
      </c>
      <c r="AL49" s="119">
        <f t="shared" si="385"/>
        <v>0.70550217126608572</v>
      </c>
      <c r="AM49" s="117"/>
      <c r="AN49" s="118"/>
      <c r="AO49" s="118">
        <f t="shared" ref="AO49:AR49" si="386">IFERROR((AO43/AO$11*100),"NA")</f>
        <v>0.17852379035734953</v>
      </c>
      <c r="AP49" s="118">
        <f t="shared" si="386"/>
        <v>0.23832818544156317</v>
      </c>
      <c r="AQ49" s="118">
        <f t="shared" si="386"/>
        <v>0.29828081300832532</v>
      </c>
      <c r="AR49" s="119">
        <f t="shared" si="386"/>
        <v>0.29828081300832532</v>
      </c>
      <c r="AS49" s="117"/>
      <c r="AT49" s="118"/>
      <c r="AU49" s="118">
        <f t="shared" ref="AU49:AX49" si="387">IFERROR((AU43/AU$11*100),"NA")</f>
        <v>0.3112827277895357</v>
      </c>
      <c r="AV49" s="118">
        <f t="shared" si="387"/>
        <v>0.28473156831026064</v>
      </c>
      <c r="AW49" s="118">
        <f t="shared" si="387"/>
        <v>0.36665143971446312</v>
      </c>
      <c r="AX49" s="119">
        <f t="shared" si="387"/>
        <v>0.44858991198521281</v>
      </c>
      <c r="AY49" s="117"/>
      <c r="AZ49" s="118"/>
      <c r="BA49" s="118">
        <f t="shared" ref="BA49:BD49" si="388">IFERROR((BA43/BA$11*100),"NA")</f>
        <v>0.30223494620800889</v>
      </c>
      <c r="BB49" s="118">
        <f t="shared" si="388"/>
        <v>0.31734669351840938</v>
      </c>
      <c r="BC49" s="118">
        <f t="shared" si="388"/>
        <v>0.31734669351840938</v>
      </c>
      <c r="BD49" s="119">
        <f t="shared" si="388"/>
        <v>0.31734669351840938</v>
      </c>
      <c r="BE49" s="117"/>
      <c r="BF49" s="118"/>
      <c r="BG49" s="118">
        <f t="shared" ref="BG49:BJ49" si="389">IFERROR((BG43/BG$11*100),"NA")</f>
        <v>0.43368553855858694</v>
      </c>
      <c r="BH49" s="118">
        <f t="shared" si="389"/>
        <v>0.43368553855858694</v>
      </c>
      <c r="BI49" s="118">
        <f t="shared" si="389"/>
        <v>0.43368553855858694</v>
      </c>
      <c r="BJ49" s="119">
        <f t="shared" si="389"/>
        <v>0.43368553855858694</v>
      </c>
      <c r="BK49" s="117"/>
      <c r="BL49" s="118"/>
      <c r="BM49" s="118">
        <f t="shared" ref="BM49:BP49" si="390">IFERROR((BM43/BM$11*100),"NA")</f>
        <v>0</v>
      </c>
      <c r="BN49" s="118">
        <f t="shared" si="390"/>
        <v>0</v>
      </c>
      <c r="BO49" s="118">
        <f t="shared" si="390"/>
        <v>0</v>
      </c>
      <c r="BP49" s="119">
        <f t="shared" si="390"/>
        <v>0</v>
      </c>
      <c r="BQ49" s="117"/>
      <c r="BR49" s="118"/>
      <c r="BS49" s="118">
        <f t="shared" ref="BS49:BV49" si="391">IFERROR((BS43/BS$11*100),"NA")</f>
        <v>0.17803626005163053</v>
      </c>
      <c r="BT49" s="118">
        <f t="shared" si="391"/>
        <v>0.17803626005163053</v>
      </c>
      <c r="BU49" s="118">
        <f t="shared" si="391"/>
        <v>0.17803626005163053</v>
      </c>
      <c r="BV49" s="119">
        <f t="shared" si="391"/>
        <v>0.17803626005163053</v>
      </c>
      <c r="BW49" s="117"/>
      <c r="BX49" s="118"/>
      <c r="BY49" s="118">
        <f t="shared" ref="BY49:CB49" si="392">IFERROR((BY43/BY$11*100),"NA")</f>
        <v>0.74197736969022443</v>
      </c>
      <c r="BZ49" s="118">
        <f t="shared" si="392"/>
        <v>0.81617510665924697</v>
      </c>
      <c r="CA49" s="118">
        <f t="shared" si="392"/>
        <v>0.89037284362826941</v>
      </c>
      <c r="CB49" s="119">
        <f t="shared" si="392"/>
        <v>0.89037284362826941</v>
      </c>
      <c r="CC49" s="117"/>
      <c r="CD49" s="118"/>
      <c r="CE49" s="118">
        <f t="shared" ref="CE49:CH49" si="393">IFERROR((CE43/CE$11*100),"NA")</f>
        <v>0</v>
      </c>
      <c r="CF49" s="118">
        <f t="shared" si="393"/>
        <v>0.25907479040319253</v>
      </c>
      <c r="CG49" s="118">
        <f t="shared" si="393"/>
        <v>0.27818236301739091</v>
      </c>
      <c r="CH49" s="119">
        <f t="shared" si="393"/>
        <v>0.35938196172940634</v>
      </c>
      <c r="CI49" s="117"/>
      <c r="CJ49" s="118"/>
      <c r="CK49" s="118">
        <f t="shared" ref="CK49:CN49" si="394">IFERROR((CK43/CK$11*100),"NA")</f>
        <v>0.17464890169247388</v>
      </c>
      <c r="CL49" s="118">
        <f t="shared" si="394"/>
        <v>0.17464890169247388</v>
      </c>
      <c r="CM49" s="118">
        <f t="shared" si="394"/>
        <v>0.17464890169247388</v>
      </c>
      <c r="CN49" s="119">
        <f t="shared" si="394"/>
        <v>0.17464890169247388</v>
      </c>
      <c r="CO49" s="117"/>
      <c r="CP49" s="118"/>
      <c r="CQ49" s="118">
        <f t="shared" ref="CQ49:CT49" si="395">IFERROR((CQ43/CQ$11*100),"NA")</f>
        <v>0.52028252917164686</v>
      </c>
      <c r="CR49" s="118">
        <f t="shared" si="395"/>
        <v>0.5249788998865238</v>
      </c>
      <c r="CS49" s="118">
        <f t="shared" si="395"/>
        <v>0.53547847788425418</v>
      </c>
      <c r="CT49" s="119">
        <f t="shared" si="395"/>
        <v>0.54618804744193927</v>
      </c>
      <c r="CU49" s="117"/>
      <c r="CV49" s="118"/>
      <c r="CW49" s="118">
        <f t="shared" ref="CW49:CZ49" si="396">IFERROR((CW43/CW$11*100),"NA")</f>
        <v>0.41272962098733423</v>
      </c>
      <c r="CX49" s="118">
        <f t="shared" si="396"/>
        <v>8.4621275410749097E-2</v>
      </c>
      <c r="CY49" s="118">
        <f t="shared" si="396"/>
        <v>0.20279699559683723</v>
      </c>
      <c r="CZ49" s="119">
        <f t="shared" si="396"/>
        <v>0.36136536841853678</v>
      </c>
      <c r="DA49" s="117"/>
      <c r="DB49" s="118"/>
      <c r="DC49" s="118">
        <f t="shared" ref="DC49:DF49" si="397">IFERROR((DC43/DC$11*100),"NA")</f>
        <v>8.9930326257132459E-2</v>
      </c>
      <c r="DD49" s="118">
        <f t="shared" si="397"/>
        <v>0.11253657438667568</v>
      </c>
      <c r="DE49" s="118">
        <f t="shared" si="397"/>
        <v>0.11253657438667568</v>
      </c>
      <c r="DF49" s="119">
        <f t="shared" si="397"/>
        <v>0.11253657438667568</v>
      </c>
      <c r="DG49" s="117"/>
      <c r="DH49" s="118"/>
      <c r="DI49" s="118">
        <f t="shared" ref="DI49:DL49" si="398">IFERROR((DI43/DI$11*100),"NA")</f>
        <v>0</v>
      </c>
      <c r="DJ49" s="118">
        <f t="shared" si="398"/>
        <v>0.36858671346207539</v>
      </c>
      <c r="DK49" s="118">
        <f t="shared" si="398"/>
        <v>0.41398617765563939</v>
      </c>
      <c r="DL49" s="119">
        <f t="shared" si="398"/>
        <v>0.48200473957466072</v>
      </c>
      <c r="DM49" s="117"/>
      <c r="DN49" s="118"/>
      <c r="DO49" s="118">
        <f t="shared" ref="DO49:DR49" si="399">IFERROR((DO43/DO$11*100),"NA")</f>
        <v>0</v>
      </c>
      <c r="DP49" s="118">
        <f t="shared" si="399"/>
        <v>0</v>
      </c>
      <c r="DQ49" s="118">
        <f t="shared" si="399"/>
        <v>0</v>
      </c>
      <c r="DR49" s="119">
        <f t="shared" si="399"/>
        <v>0</v>
      </c>
      <c r="DS49" s="117"/>
      <c r="DT49" s="118"/>
      <c r="DU49" s="118">
        <f t="shared" ref="DU49:DX49" si="400">IFERROR((DU43/DU$11*100),"NA")</f>
        <v>0.22700310718126193</v>
      </c>
      <c r="DV49" s="118">
        <f t="shared" si="400"/>
        <v>2.8467344880223528E-2</v>
      </c>
      <c r="DW49" s="118">
        <f t="shared" si="400"/>
        <v>0.17344376114062174</v>
      </c>
      <c r="DX49" s="119">
        <f t="shared" si="400"/>
        <v>0.35935954012829602</v>
      </c>
      <c r="DY49" s="117"/>
      <c r="DZ49" s="118"/>
      <c r="EA49" s="118">
        <f t="shared" ref="EA49:ED49" si="401">IFERROR((EA43/EA$11*100),"NA")</f>
        <v>0.19444173449062091</v>
      </c>
      <c r="EB49" s="118">
        <f t="shared" si="401"/>
        <v>0.24561061198815273</v>
      </c>
      <c r="EC49" s="118">
        <f t="shared" si="401"/>
        <v>0.29677948948568456</v>
      </c>
      <c r="ED49" s="119">
        <f t="shared" si="401"/>
        <v>0.29677948948568456</v>
      </c>
      <c r="EE49" s="117"/>
      <c r="EF49" s="118"/>
      <c r="EG49" s="118">
        <f t="shared" ref="EG49:EJ49" si="402">IFERROR((EG43/EG$11*100),"NA")</f>
        <v>0.32035910130870993</v>
      </c>
      <c r="EH49" s="118">
        <f t="shared" si="402"/>
        <v>0.40600721782840093</v>
      </c>
      <c r="EI49" s="118">
        <f t="shared" si="402"/>
        <v>0.54641985749406563</v>
      </c>
      <c r="EJ49" s="119">
        <f t="shared" si="402"/>
        <v>0.70653200270227146</v>
      </c>
      <c r="EK49" s="117"/>
      <c r="EL49" s="118"/>
      <c r="EM49" s="118">
        <f t="shared" ref="EM49:EP49" si="403">IFERROR((EM43/EM$11*100),"NA")</f>
        <v>0.55834729201563371</v>
      </c>
      <c r="EN49" s="118">
        <f t="shared" si="403"/>
        <v>0.50251256281407042</v>
      </c>
      <c r="EO49" s="118">
        <f t="shared" si="403"/>
        <v>0.53973571561511258</v>
      </c>
      <c r="EP49" s="119">
        <f t="shared" si="403"/>
        <v>0.53973571561511258</v>
      </c>
      <c r="EQ49" s="117"/>
      <c r="ER49" s="118"/>
      <c r="ES49" s="118"/>
      <c r="ET49" s="118"/>
      <c r="EU49" s="118"/>
      <c r="EV49" s="119"/>
    </row>
    <row r="50" spans="2:152" s="17" customFormat="1" hidden="1">
      <c r="B50" s="27" t="s">
        <v>46</v>
      </c>
      <c r="C50" s="117"/>
      <c r="D50" s="118"/>
      <c r="E50" s="118"/>
      <c r="F50" s="118"/>
      <c r="G50" s="118"/>
      <c r="H50" s="119"/>
      <c r="I50" s="117"/>
      <c r="J50" s="118"/>
      <c r="K50" s="118"/>
      <c r="L50" s="118"/>
      <c r="M50" s="118"/>
      <c r="N50" s="119"/>
      <c r="O50" s="117"/>
      <c r="P50" s="118"/>
      <c r="Q50" s="118"/>
      <c r="R50" s="118"/>
      <c r="S50" s="118"/>
      <c r="T50" s="119"/>
      <c r="U50" s="117"/>
      <c r="V50" s="118"/>
      <c r="W50" s="118"/>
      <c r="X50" s="118"/>
      <c r="Y50" s="118"/>
      <c r="Z50" s="119"/>
      <c r="AA50" s="117"/>
      <c r="AB50" s="118"/>
      <c r="AC50" s="118"/>
      <c r="AD50" s="118"/>
      <c r="AE50" s="118"/>
      <c r="AF50" s="119"/>
      <c r="AG50" s="117"/>
      <c r="AH50" s="118"/>
      <c r="AI50" s="118"/>
      <c r="AJ50" s="118"/>
      <c r="AK50" s="118"/>
      <c r="AL50" s="119"/>
      <c r="AM50" s="117"/>
      <c r="AN50" s="118"/>
      <c r="AO50" s="118"/>
      <c r="AP50" s="118"/>
      <c r="AQ50" s="118"/>
      <c r="AR50" s="119"/>
      <c r="AS50" s="117"/>
      <c r="AT50" s="118"/>
      <c r="AU50" s="118"/>
      <c r="AV50" s="118"/>
      <c r="AW50" s="118"/>
      <c r="AX50" s="119"/>
      <c r="AY50" s="117"/>
      <c r="AZ50" s="118"/>
      <c r="BA50" s="118"/>
      <c r="BB50" s="118"/>
      <c r="BC50" s="118"/>
      <c r="BD50" s="119"/>
      <c r="BE50" s="117"/>
      <c r="BF50" s="118"/>
      <c r="BG50" s="118"/>
      <c r="BH50" s="118"/>
      <c r="BI50" s="118"/>
      <c r="BJ50" s="119"/>
      <c r="BK50" s="117"/>
      <c r="BL50" s="118"/>
      <c r="BM50" s="118"/>
      <c r="BN50" s="118"/>
      <c r="BO50" s="118"/>
      <c r="BP50" s="119"/>
      <c r="BQ50" s="117"/>
      <c r="BR50" s="118"/>
      <c r="BS50" s="118"/>
      <c r="BT50" s="118"/>
      <c r="BU50" s="118"/>
      <c r="BV50" s="119"/>
      <c r="BW50" s="117"/>
      <c r="BX50" s="118"/>
      <c r="BY50" s="118"/>
      <c r="BZ50" s="118"/>
      <c r="CA50" s="118"/>
      <c r="CB50" s="119"/>
      <c r="CC50" s="117"/>
      <c r="CD50" s="118"/>
      <c r="CE50" s="118"/>
      <c r="CF50" s="118"/>
      <c r="CG50" s="118"/>
      <c r="CH50" s="119"/>
      <c r="CI50" s="117"/>
      <c r="CJ50" s="118"/>
      <c r="CK50" s="118"/>
      <c r="CL50" s="118"/>
      <c r="CM50" s="118"/>
      <c r="CN50" s="119"/>
      <c r="CO50" s="117"/>
      <c r="CP50" s="118"/>
      <c r="CQ50" s="118"/>
      <c r="CR50" s="118"/>
      <c r="CS50" s="118"/>
      <c r="CT50" s="119"/>
      <c r="CU50" s="117"/>
      <c r="CV50" s="118"/>
      <c r="CW50" s="118"/>
      <c r="CX50" s="118"/>
      <c r="CY50" s="118"/>
      <c r="CZ50" s="119"/>
      <c r="DA50" s="117"/>
      <c r="DB50" s="118"/>
      <c r="DC50" s="118"/>
      <c r="DD50" s="118"/>
      <c r="DE50" s="118"/>
      <c r="DF50" s="119"/>
      <c r="DG50" s="117"/>
      <c r="DH50" s="118"/>
      <c r="DI50" s="118"/>
      <c r="DJ50" s="118"/>
      <c r="DK50" s="118"/>
      <c r="DL50" s="119"/>
      <c r="DM50" s="117"/>
      <c r="DN50" s="118"/>
      <c r="DO50" s="118"/>
      <c r="DP50" s="118"/>
      <c r="DQ50" s="118"/>
      <c r="DR50" s="119"/>
      <c r="DS50" s="117"/>
      <c r="DT50" s="118"/>
      <c r="DU50" s="118"/>
      <c r="DV50" s="118"/>
      <c r="DW50" s="118"/>
      <c r="DX50" s="119"/>
      <c r="DY50" s="117"/>
      <c r="DZ50" s="118"/>
      <c r="EA50" s="118"/>
      <c r="EB50" s="118"/>
      <c r="EC50" s="118"/>
      <c r="ED50" s="119"/>
      <c r="EE50" s="117"/>
      <c r="EF50" s="118"/>
      <c r="EG50" s="118"/>
      <c r="EH50" s="118"/>
      <c r="EI50" s="118"/>
      <c r="EJ50" s="119"/>
      <c r="EK50" s="117"/>
      <c r="EL50" s="118"/>
      <c r="EM50" s="118"/>
      <c r="EN50" s="118"/>
      <c r="EO50" s="118"/>
      <c r="EP50" s="119"/>
      <c r="EQ50" s="117"/>
      <c r="ER50" s="118"/>
      <c r="ES50" s="118"/>
      <c r="ET50" s="118"/>
      <c r="EU50" s="118"/>
      <c r="EV50" s="119"/>
    </row>
    <row r="51" spans="2:152" s="5" customFormat="1" ht="12.75">
      <c r="B51" s="30" t="s">
        <v>295</v>
      </c>
      <c r="C51" s="123"/>
      <c r="D51" s="124"/>
      <c r="E51" s="124"/>
      <c r="F51" s="124"/>
      <c r="G51" s="124"/>
      <c r="H51" s="125"/>
      <c r="I51" s="123"/>
      <c r="J51" s="124"/>
      <c r="K51" s="124"/>
      <c r="L51" s="124"/>
      <c r="M51" s="124"/>
      <c r="N51" s="125"/>
      <c r="O51" s="123"/>
      <c r="P51" s="124"/>
      <c r="Q51" s="124"/>
      <c r="R51" s="124"/>
      <c r="S51" s="124"/>
      <c r="T51" s="125"/>
      <c r="U51" s="123"/>
      <c r="V51" s="124"/>
      <c r="W51" s="124"/>
      <c r="X51" s="124"/>
      <c r="Y51" s="124"/>
      <c r="Z51" s="125"/>
      <c r="AA51" s="123"/>
      <c r="AB51" s="124"/>
      <c r="AC51" s="124"/>
      <c r="AD51" s="124"/>
      <c r="AE51" s="124"/>
      <c r="AF51" s="125"/>
      <c r="AG51" s="123"/>
      <c r="AH51" s="124"/>
      <c r="AI51" s="124"/>
      <c r="AJ51" s="124"/>
      <c r="AK51" s="124"/>
      <c r="AL51" s="125"/>
      <c r="AM51" s="123"/>
      <c r="AN51" s="124"/>
      <c r="AO51" s="124"/>
      <c r="AP51" s="124"/>
      <c r="AQ51" s="124"/>
      <c r="AR51" s="125"/>
      <c r="AS51" s="123"/>
      <c r="AT51" s="124"/>
      <c r="AU51" s="124"/>
      <c r="AV51" s="124"/>
      <c r="AW51" s="124"/>
      <c r="AX51" s="125"/>
      <c r="AY51" s="123"/>
      <c r="AZ51" s="124"/>
      <c r="BA51" s="124"/>
      <c r="BB51" s="124"/>
      <c r="BC51" s="124"/>
      <c r="BD51" s="125"/>
      <c r="BE51" s="123"/>
      <c r="BF51" s="124"/>
      <c r="BG51" s="124"/>
      <c r="BH51" s="124"/>
      <c r="BI51" s="124"/>
      <c r="BJ51" s="125"/>
      <c r="BK51" s="123"/>
      <c r="BL51" s="124"/>
      <c r="BM51" s="124"/>
      <c r="BN51" s="124"/>
      <c r="BO51" s="124"/>
      <c r="BP51" s="125"/>
      <c r="BQ51" s="123"/>
      <c r="BR51" s="124"/>
      <c r="BS51" s="124"/>
      <c r="BT51" s="124"/>
      <c r="BU51" s="124"/>
      <c r="BV51" s="125"/>
      <c r="BW51" s="123"/>
      <c r="BX51" s="124"/>
      <c r="BY51" s="124"/>
      <c r="BZ51" s="124"/>
      <c r="CA51" s="124"/>
      <c r="CB51" s="125"/>
      <c r="CC51" s="123"/>
      <c r="CD51" s="124"/>
      <c r="CE51" s="124"/>
      <c r="CF51" s="124"/>
      <c r="CG51" s="124"/>
      <c r="CH51" s="125"/>
      <c r="CI51" s="123"/>
      <c r="CJ51" s="124"/>
      <c r="CK51" s="124"/>
      <c r="CL51" s="124"/>
      <c r="CM51" s="124"/>
      <c r="CN51" s="125"/>
      <c r="CO51" s="123"/>
      <c r="CP51" s="124"/>
      <c r="CQ51" s="124"/>
      <c r="CR51" s="124"/>
      <c r="CS51" s="124"/>
      <c r="CT51" s="125"/>
      <c r="CU51" s="123"/>
      <c r="CV51" s="124"/>
      <c r="CW51" s="124"/>
      <c r="CX51" s="124"/>
      <c r="CY51" s="124"/>
      <c r="CZ51" s="125"/>
      <c r="DA51" s="123"/>
      <c r="DB51" s="124"/>
      <c r="DC51" s="124"/>
      <c r="DD51" s="124"/>
      <c r="DE51" s="124"/>
      <c r="DF51" s="125"/>
      <c r="DG51" s="123"/>
      <c r="DH51" s="124"/>
      <c r="DI51" s="124"/>
      <c r="DJ51" s="124"/>
      <c r="DK51" s="124"/>
      <c r="DL51" s="125"/>
      <c r="DM51" s="123"/>
      <c r="DN51" s="124"/>
      <c r="DO51" s="124"/>
      <c r="DP51" s="124"/>
      <c r="DQ51" s="124"/>
      <c r="DR51" s="125"/>
      <c r="DS51" s="123"/>
      <c r="DT51" s="124"/>
      <c r="DU51" s="124"/>
      <c r="DV51" s="124"/>
      <c r="DW51" s="124"/>
      <c r="DX51" s="125"/>
      <c r="DY51" s="123"/>
      <c r="DZ51" s="124"/>
      <c r="EA51" s="124"/>
      <c r="EB51" s="124"/>
      <c r="EC51" s="124"/>
      <c r="ED51" s="125"/>
      <c r="EE51" s="123"/>
      <c r="EF51" s="124"/>
      <c r="EG51" s="124"/>
      <c r="EH51" s="124"/>
      <c r="EI51" s="124"/>
      <c r="EJ51" s="125"/>
      <c r="EK51" s="123"/>
      <c r="EL51" s="124"/>
      <c r="EM51" s="124"/>
      <c r="EN51" s="124"/>
      <c r="EO51" s="124"/>
      <c r="EP51" s="125"/>
      <c r="EQ51" s="123"/>
      <c r="ER51" s="124"/>
      <c r="ES51" s="124"/>
      <c r="ET51" s="124"/>
      <c r="EU51" s="124"/>
      <c r="EV51" s="125"/>
    </row>
    <row r="52" spans="2:152" s="17" customFormat="1">
      <c r="B52" s="27" t="s">
        <v>30</v>
      </c>
      <c r="C52" s="117">
        <f t="shared" ref="C52:BT52" si="404">IFERROR((C28/C$26*100),"NA")</f>
        <v>34.555955829171992</v>
      </c>
      <c r="D52" s="118">
        <f t="shared" si="404"/>
        <v>28.207208043124943</v>
      </c>
      <c r="E52" s="118">
        <f t="shared" si="404"/>
        <v>22.58984930262384</v>
      </c>
      <c r="F52" s="118">
        <f t="shared" si="404"/>
        <v>27.8455868900447</v>
      </c>
      <c r="G52" s="118">
        <f t="shared" si="404"/>
        <v>29.9</v>
      </c>
      <c r="H52" s="119">
        <f t="shared" si="404"/>
        <v>30.79999999999999</v>
      </c>
      <c r="I52" s="117">
        <f t="shared" si="404"/>
        <v>28.880050434814848</v>
      </c>
      <c r="J52" s="118">
        <f t="shared" si="404"/>
        <v>18.794338271325721</v>
      </c>
      <c r="K52" s="118">
        <f t="shared" si="404"/>
        <v>14.495099600183986</v>
      </c>
      <c r="L52" s="118">
        <f t="shared" si="404"/>
        <v>14.990046556429595</v>
      </c>
      <c r="M52" s="118">
        <f t="shared" si="404"/>
        <v>17.699999999999992</v>
      </c>
      <c r="N52" s="119">
        <f t="shared" si="404"/>
        <v>17.899999999999999</v>
      </c>
      <c r="O52" s="117">
        <f t="shared" ref="O52:T52" si="405">IFERROR((O28/O$26*100),"NA")</f>
        <v>22.686853850064967</v>
      </c>
      <c r="P52" s="118">
        <f t="shared" si="405"/>
        <v>19.30490239501081</v>
      </c>
      <c r="Q52" s="118">
        <f t="shared" si="405"/>
        <v>14.478940897953846</v>
      </c>
      <c r="R52" s="118">
        <f t="shared" si="405"/>
        <v>17.726353415569509</v>
      </c>
      <c r="S52" s="118">
        <f t="shared" si="405"/>
        <v>19.299999999999994</v>
      </c>
      <c r="T52" s="119">
        <f t="shared" si="405"/>
        <v>20.3</v>
      </c>
      <c r="U52" s="117">
        <f t="shared" si="404"/>
        <v>10.770833333333334</v>
      </c>
      <c r="V52" s="118">
        <f t="shared" si="404"/>
        <v>14.902636905768663</v>
      </c>
      <c r="W52" s="118">
        <f t="shared" si="404"/>
        <v>12.337583770205502</v>
      </c>
      <c r="X52" s="118">
        <f t="shared" si="404"/>
        <v>12.543548522498321</v>
      </c>
      <c r="Y52" s="118">
        <f t="shared" si="404"/>
        <v>13.399999999999993</v>
      </c>
      <c r="Z52" s="119">
        <f t="shared" si="404"/>
        <v>14.000000000000007</v>
      </c>
      <c r="AA52" s="117">
        <f t="shared" si="404"/>
        <v>21.769957940794203</v>
      </c>
      <c r="AB52" s="118">
        <f t="shared" si="404"/>
        <v>18.702529770215836</v>
      </c>
      <c r="AC52" s="118">
        <f t="shared" si="404"/>
        <v>16.228384978716896</v>
      </c>
      <c r="AD52" s="118">
        <f t="shared" si="404"/>
        <v>20.146976729431586</v>
      </c>
      <c r="AE52" s="118">
        <f t="shared" si="404"/>
        <v>22.699999999999989</v>
      </c>
      <c r="AF52" s="119">
        <f t="shared" si="404"/>
        <v>22.099999999999994</v>
      </c>
      <c r="AG52" s="117">
        <f t="shared" si="404"/>
        <v>23.296462045089928</v>
      </c>
      <c r="AH52" s="118">
        <f t="shared" si="404"/>
        <v>24.342354450485672</v>
      </c>
      <c r="AI52" s="118">
        <f t="shared" si="404"/>
        <v>22.535974145557621</v>
      </c>
      <c r="AJ52" s="118">
        <f t="shared" si="404"/>
        <v>20.458726423280645</v>
      </c>
      <c r="AK52" s="118">
        <f t="shared" si="404"/>
        <v>22.566506264925636</v>
      </c>
      <c r="AL52" s="119">
        <f t="shared" si="404"/>
        <v>24.743370731565662</v>
      </c>
      <c r="AM52" s="117">
        <f t="shared" si="404"/>
        <v>22.19566170483726</v>
      </c>
      <c r="AN52" s="118">
        <f t="shared" si="404"/>
        <v>21.654152930111906</v>
      </c>
      <c r="AO52" s="118">
        <f t="shared" si="404"/>
        <v>22.477684359493878</v>
      </c>
      <c r="AP52" s="118">
        <f t="shared" si="404"/>
        <v>24.408455633299525</v>
      </c>
      <c r="AQ52" s="118">
        <f t="shared" si="404"/>
        <v>25.099999999999994</v>
      </c>
      <c r="AR52" s="119">
        <f t="shared" si="404"/>
        <v>25.6</v>
      </c>
      <c r="AS52" s="117">
        <f t="shared" si="404"/>
        <v>41.585645823169855</v>
      </c>
      <c r="AT52" s="118">
        <f t="shared" si="404"/>
        <v>43.326045248626372</v>
      </c>
      <c r="AU52" s="118">
        <f t="shared" si="404"/>
        <v>30.483642763253627</v>
      </c>
      <c r="AV52" s="118">
        <f t="shared" si="404"/>
        <v>28.336520076481836</v>
      </c>
      <c r="AW52" s="118">
        <f t="shared" si="404"/>
        <v>31.299999999999994</v>
      </c>
      <c r="AX52" s="119">
        <f t="shared" si="404"/>
        <v>32.199999999999996</v>
      </c>
      <c r="AY52" s="117">
        <f t="shared" si="404"/>
        <v>23.552355551807381</v>
      </c>
      <c r="AZ52" s="118">
        <f t="shared" si="404"/>
        <v>21.166486827783459</v>
      </c>
      <c r="BA52" s="118">
        <f t="shared" si="404"/>
        <v>25.784025633363218</v>
      </c>
      <c r="BB52" s="118">
        <f t="shared" si="404"/>
        <v>28.076686105658322</v>
      </c>
      <c r="BC52" s="118">
        <f t="shared" si="404"/>
        <v>27.600000000000009</v>
      </c>
      <c r="BD52" s="119">
        <f t="shared" si="404"/>
        <v>27.499999999999996</v>
      </c>
      <c r="BE52" s="117">
        <f t="shared" si="404"/>
        <v>35.527943340130022</v>
      </c>
      <c r="BF52" s="118">
        <f t="shared" si="404"/>
        <v>36.001449099991618</v>
      </c>
      <c r="BG52" s="118">
        <f t="shared" si="404"/>
        <v>31.852257574849475</v>
      </c>
      <c r="BH52" s="118">
        <f t="shared" si="404"/>
        <v>34.653083429103845</v>
      </c>
      <c r="BI52" s="118">
        <f t="shared" si="404"/>
        <v>34.900000000000006</v>
      </c>
      <c r="BJ52" s="119">
        <f t="shared" si="404"/>
        <v>35.100000000000009</v>
      </c>
      <c r="BK52" s="117">
        <f t="shared" ref="BK52:BP52" si="406">IFERROR((BK28/BK$26*100),"NA")</f>
        <v>37.605302644391536</v>
      </c>
      <c r="BL52" s="118">
        <f t="shared" si="406"/>
        <v>34.316114588834338</v>
      </c>
      <c r="BM52" s="118">
        <f t="shared" si="406"/>
        <v>28.575917735496958</v>
      </c>
      <c r="BN52" s="118">
        <f t="shared" si="406"/>
        <v>23.847119064271826</v>
      </c>
      <c r="BO52" s="118">
        <f t="shared" si="406"/>
        <v>24.4</v>
      </c>
      <c r="BP52" s="119">
        <f t="shared" si="406"/>
        <v>26.6</v>
      </c>
      <c r="BQ52" s="117">
        <f t="shared" si="404"/>
        <v>19.685852392657097</v>
      </c>
      <c r="BR52" s="118">
        <f t="shared" si="404"/>
        <v>18.032936310764974</v>
      </c>
      <c r="BS52" s="118">
        <f t="shared" si="404"/>
        <v>14.115270906616345</v>
      </c>
      <c r="BT52" s="118">
        <f t="shared" si="404"/>
        <v>11.026160201681233</v>
      </c>
      <c r="BU52" s="118">
        <f t="shared" ref="BU52:EL52" si="407">IFERROR((BU28/BU$26*100),"NA")</f>
        <v>18.949438328299305</v>
      </c>
      <c r="BV52" s="119">
        <f t="shared" si="407"/>
        <v>20.344628662066683</v>
      </c>
      <c r="BW52" s="117">
        <f t="shared" si="407"/>
        <v>20.445036915504517</v>
      </c>
      <c r="BX52" s="118">
        <f t="shared" si="407"/>
        <v>23.303020411649687</v>
      </c>
      <c r="BY52" s="118">
        <f t="shared" si="407"/>
        <v>24.734294465698145</v>
      </c>
      <c r="BZ52" s="118">
        <f t="shared" si="407"/>
        <v>26.31054720865389</v>
      </c>
      <c r="CA52" s="118">
        <f t="shared" si="407"/>
        <v>28.31757704065377</v>
      </c>
      <c r="CB52" s="119">
        <f t="shared" si="407"/>
        <v>28.105279484999556</v>
      </c>
      <c r="CC52" s="117">
        <f t="shared" si="407"/>
        <v>13.664970212401231</v>
      </c>
      <c r="CD52" s="118">
        <f t="shared" si="407"/>
        <v>20.948366302976716</v>
      </c>
      <c r="CE52" s="118">
        <f t="shared" si="407"/>
        <v>23.441782370035519</v>
      </c>
      <c r="CF52" s="118">
        <f t="shared" si="407"/>
        <v>25.293463336051815</v>
      </c>
      <c r="CG52" s="118">
        <f t="shared" si="407"/>
        <v>24.200000000000006</v>
      </c>
      <c r="CH52" s="119">
        <f t="shared" si="407"/>
        <v>26.499999999999996</v>
      </c>
      <c r="CI52" s="117">
        <f t="shared" ref="CI52:CN52" si="408">IFERROR((CI28/CI$26*100),"NA")</f>
        <v>26.903173397085446</v>
      </c>
      <c r="CJ52" s="118">
        <f t="shared" si="408"/>
        <v>18.811229694388857</v>
      </c>
      <c r="CK52" s="118">
        <f t="shared" si="408"/>
        <v>20.430483831645201</v>
      </c>
      <c r="CL52" s="118">
        <f t="shared" si="408"/>
        <v>19.461931074273807</v>
      </c>
      <c r="CM52" s="118">
        <f t="shared" si="408"/>
        <v>21.800000000000004</v>
      </c>
      <c r="CN52" s="119">
        <f t="shared" si="408"/>
        <v>22.900000000000013</v>
      </c>
      <c r="CO52" s="117">
        <f t="shared" si="407"/>
        <v>28.493595006632845</v>
      </c>
      <c r="CP52" s="118">
        <f t="shared" si="407"/>
        <v>23.171675137526389</v>
      </c>
      <c r="CQ52" s="118">
        <f t="shared" si="407"/>
        <v>15.68225697152574</v>
      </c>
      <c r="CR52" s="118">
        <f t="shared" si="407"/>
        <v>16.96486493499755</v>
      </c>
      <c r="CS52" s="118">
        <f t="shared" si="407"/>
        <v>19.300000000000004</v>
      </c>
      <c r="CT52" s="119">
        <f t="shared" si="407"/>
        <v>19.899999999999991</v>
      </c>
      <c r="CU52" s="117">
        <f t="shared" ref="CU52:CZ52" si="409">IFERROR((CU28/CU$26*100),"NA")</f>
        <v>32.215161077882868</v>
      </c>
      <c r="CV52" s="118">
        <f t="shared" si="409"/>
        <v>28.819974187378566</v>
      </c>
      <c r="CW52" s="118">
        <f t="shared" si="409"/>
        <v>26.359964241962718</v>
      </c>
      <c r="CX52" s="118">
        <f t="shared" si="409"/>
        <v>15.424047230317228</v>
      </c>
      <c r="CY52" s="118">
        <f t="shared" si="409"/>
        <v>19.3</v>
      </c>
      <c r="CZ52" s="119">
        <f t="shared" si="409"/>
        <v>21.799999999999997</v>
      </c>
      <c r="DA52" s="117">
        <f t="shared" si="407"/>
        <v>16.773581430356561</v>
      </c>
      <c r="DB52" s="118">
        <f t="shared" si="407"/>
        <v>12.455012131910355</v>
      </c>
      <c r="DC52" s="118">
        <f t="shared" si="407"/>
        <v>10.565266769620889</v>
      </c>
      <c r="DD52" s="118">
        <f t="shared" si="407"/>
        <v>18.14264608909297</v>
      </c>
      <c r="DE52" s="118">
        <f t="shared" si="407"/>
        <v>20.999999999999993</v>
      </c>
      <c r="DF52" s="119">
        <f t="shared" si="407"/>
        <v>21.698771633299039</v>
      </c>
      <c r="DG52" s="117">
        <f t="shared" si="407"/>
        <v>26.80557560297958</v>
      </c>
      <c r="DH52" s="118">
        <f t="shared" si="407"/>
        <v>25.56496741332549</v>
      </c>
      <c r="DI52" s="118">
        <f t="shared" si="407"/>
        <v>23.19006743627844</v>
      </c>
      <c r="DJ52" s="118">
        <f t="shared" si="407"/>
        <v>24.529621849349336</v>
      </c>
      <c r="DK52" s="118">
        <f t="shared" si="407"/>
        <v>25.600000000000005</v>
      </c>
      <c r="DL52" s="119">
        <f t="shared" si="407"/>
        <v>26.299999999999997</v>
      </c>
      <c r="DM52" s="117">
        <f t="shared" ref="DM52:DR52" si="410">IFERROR((DM28/DM$26*100),"NA")</f>
        <v>16.911968897528464</v>
      </c>
      <c r="DN52" s="118">
        <f t="shared" si="410"/>
        <v>25.991104235157607</v>
      </c>
      <c r="DO52" s="118">
        <f t="shared" si="410"/>
        <v>27.353191489361699</v>
      </c>
      <c r="DP52" s="118">
        <f t="shared" si="410"/>
        <v>27.483492296404989</v>
      </c>
      <c r="DQ52" s="118">
        <f t="shared" si="410"/>
        <v>26.58</v>
      </c>
      <c r="DR52" s="119">
        <f t="shared" si="410"/>
        <v>26.600000000000009</v>
      </c>
      <c r="DS52" s="117" t="str">
        <f t="shared" si="407"/>
        <v>NA</v>
      </c>
      <c r="DT52" s="118">
        <f t="shared" si="407"/>
        <v>14.47851077129484</v>
      </c>
      <c r="DU52" s="118">
        <f t="shared" si="407"/>
        <v>10.289272828688636</v>
      </c>
      <c r="DV52" s="118">
        <f t="shared" si="407"/>
        <v>14.640026630245895</v>
      </c>
      <c r="DW52" s="118">
        <f t="shared" si="407"/>
        <v>16.178019415311461</v>
      </c>
      <c r="DX52" s="119">
        <f t="shared" si="407"/>
        <v>18.841663345163337</v>
      </c>
      <c r="DY52" s="117">
        <f t="shared" si="407"/>
        <v>24.512187030659081</v>
      </c>
      <c r="DZ52" s="118">
        <f t="shared" si="407"/>
        <v>25.838923984631489</v>
      </c>
      <c r="EA52" s="118">
        <f t="shared" si="407"/>
        <v>25.711202083244288</v>
      </c>
      <c r="EB52" s="118">
        <f t="shared" si="407"/>
        <v>25.647210074866329</v>
      </c>
      <c r="EC52" s="118">
        <f t="shared" si="407"/>
        <v>26.987588280199969</v>
      </c>
      <c r="ED52" s="119">
        <f t="shared" si="407"/>
        <v>27.810641262689789</v>
      </c>
      <c r="EE52" s="117">
        <f t="shared" ref="EE52:EJ52" si="411">IFERROR((EE28/EE$26*100),"NA")</f>
        <v>31.242973141786383</v>
      </c>
      <c r="EF52" s="118">
        <f t="shared" si="411"/>
        <v>28.573107663375648</v>
      </c>
      <c r="EG52" s="118">
        <f t="shared" si="411"/>
        <v>29.522020455019828</v>
      </c>
      <c r="EH52" s="118">
        <f t="shared" si="411"/>
        <v>31.394481730052199</v>
      </c>
      <c r="EI52" s="118">
        <f t="shared" si="411"/>
        <v>33.000000000000007</v>
      </c>
      <c r="EJ52" s="119">
        <f t="shared" si="411"/>
        <v>33.699999999999989</v>
      </c>
      <c r="EK52" s="117">
        <f t="shared" si="407"/>
        <v>21.905261125058626</v>
      </c>
      <c r="EL52" s="118">
        <f t="shared" si="407"/>
        <v>23.084532138458716</v>
      </c>
      <c r="EM52" s="118">
        <f t="shared" ref="EM52:EP52" si="412">IFERROR((EM28/EM$26*100),"NA")</f>
        <v>21.698748071054798</v>
      </c>
      <c r="EN52" s="118">
        <f t="shared" si="412"/>
        <v>27.130462363281048</v>
      </c>
      <c r="EO52" s="118">
        <f t="shared" si="412"/>
        <v>28.431914890992221</v>
      </c>
      <c r="EP52" s="119">
        <f t="shared" si="412"/>
        <v>28.055281991780429</v>
      </c>
      <c r="EQ52" s="117">
        <f ca="1">IFERROR((EQ28/EQ$26*100),"NA")</f>
        <v>23.606785017109829</v>
      </c>
      <c r="ER52" s="118">
        <f t="shared" ref="ER52:EV52" ca="1" si="413">IFERROR((ER28/ER$26*100),"NA")</f>
        <v>22.394288659013963</v>
      </c>
      <c r="ES52" s="118">
        <f t="shared" ca="1" si="413"/>
        <v>20.841558091895969</v>
      </c>
      <c r="ET52" s="118">
        <f t="shared" ca="1" si="413"/>
        <v>22.327707045108262</v>
      </c>
      <c r="EU52" s="118">
        <f t="shared" ca="1" si="413"/>
        <v>24.068268448219534</v>
      </c>
      <c r="EV52" s="119">
        <f t="shared" ca="1" si="413"/>
        <v>24.703897392122879</v>
      </c>
    </row>
    <row r="53" spans="2:152" s="17" customFormat="1">
      <c r="B53" s="27" t="s">
        <v>34</v>
      </c>
      <c r="C53" s="117">
        <f t="shared" ref="C53:BT53" si="414">IFERROR((C32/C$26*100),"NA")</f>
        <v>22.627686706878595</v>
      </c>
      <c r="D53" s="118">
        <f t="shared" si="414"/>
        <v>20.700475628144506</v>
      </c>
      <c r="E53" s="118">
        <f t="shared" si="414"/>
        <v>16.632610836944782</v>
      </c>
      <c r="F53" s="118">
        <f t="shared" si="414"/>
        <v>18.718910149144545</v>
      </c>
      <c r="G53" s="118">
        <f t="shared" si="414"/>
        <v>20.821094756936585</v>
      </c>
      <c r="H53" s="119">
        <f t="shared" si="414"/>
        <v>21.289543454663612</v>
      </c>
      <c r="I53" s="117">
        <f t="shared" si="414"/>
        <v>21.844393762400095</v>
      </c>
      <c r="J53" s="118">
        <f t="shared" si="414"/>
        <v>12.983904406498548</v>
      </c>
      <c r="K53" s="118">
        <f t="shared" si="414"/>
        <v>7.5995415051137476</v>
      </c>
      <c r="L53" s="118">
        <f t="shared" si="414"/>
        <v>9.9239043185101892</v>
      </c>
      <c r="M53" s="118">
        <f t="shared" si="414"/>
        <v>11.16090292845268</v>
      </c>
      <c r="N53" s="119">
        <f t="shared" si="414"/>
        <v>11.200684144705853</v>
      </c>
      <c r="O53" s="117">
        <f t="shared" ref="O53:T53" si="415">IFERROR((O32/O$26*100),"NA")</f>
        <v>18.191136367686482</v>
      </c>
      <c r="P53" s="118">
        <f t="shared" si="415"/>
        <v>15.530567232150494</v>
      </c>
      <c r="Q53" s="118">
        <f t="shared" si="415"/>
        <v>10.929749182431509</v>
      </c>
      <c r="R53" s="118">
        <f t="shared" si="415"/>
        <v>15.070503789251008</v>
      </c>
      <c r="S53" s="118">
        <f t="shared" si="415"/>
        <v>15.94292098774692</v>
      </c>
      <c r="T53" s="119">
        <f t="shared" si="415"/>
        <v>16.411686107905027</v>
      </c>
      <c r="U53" s="117">
        <f t="shared" si="414"/>
        <v>0.82391688977985944</v>
      </c>
      <c r="V53" s="118">
        <f t="shared" si="414"/>
        <v>6.6751073428520771</v>
      </c>
      <c r="W53" s="118">
        <f t="shared" si="414"/>
        <v>4.1674266406860623</v>
      </c>
      <c r="X53" s="118">
        <f t="shared" si="414"/>
        <v>4.7080740414415194</v>
      </c>
      <c r="Y53" s="118">
        <f t="shared" si="414"/>
        <v>6.2400480107626271</v>
      </c>
      <c r="Z53" s="119">
        <f t="shared" si="414"/>
        <v>7.1872591595066382</v>
      </c>
      <c r="AA53" s="117">
        <f t="shared" si="414"/>
        <v>12.775181032186191</v>
      </c>
      <c r="AB53" s="118">
        <f t="shared" si="414"/>
        <v>10.999459024426368</v>
      </c>
      <c r="AC53" s="118">
        <f t="shared" si="414"/>
        <v>9.0458727156716776</v>
      </c>
      <c r="AD53" s="118">
        <f t="shared" si="414"/>
        <v>11.322761814412566</v>
      </c>
      <c r="AE53" s="118">
        <f t="shared" si="414"/>
        <v>12.561117369848636</v>
      </c>
      <c r="AF53" s="119">
        <f t="shared" si="414"/>
        <v>12.723687940838888</v>
      </c>
      <c r="AG53" s="117">
        <f t="shared" si="414"/>
        <v>8.5521686509611872</v>
      </c>
      <c r="AH53" s="118">
        <f t="shared" si="414"/>
        <v>10.782371281347338</v>
      </c>
      <c r="AI53" s="118">
        <f t="shared" si="414"/>
        <v>6.7624171737050212</v>
      </c>
      <c r="AJ53" s="118">
        <f t="shared" si="414"/>
        <v>1.502167276946607</v>
      </c>
      <c r="AK53" s="118">
        <f t="shared" si="414"/>
        <v>3.9436217019539912</v>
      </c>
      <c r="AL53" s="119">
        <f t="shared" si="414"/>
        <v>7.0041136275834468</v>
      </c>
      <c r="AM53" s="117">
        <f t="shared" si="414"/>
        <v>12.552454122215496</v>
      </c>
      <c r="AN53" s="118">
        <f t="shared" si="414"/>
        <v>13.071903552574737</v>
      </c>
      <c r="AO53" s="118">
        <f t="shared" si="414"/>
        <v>13.395053860792599</v>
      </c>
      <c r="AP53" s="118">
        <f t="shared" si="414"/>
        <v>16.433033833241637</v>
      </c>
      <c r="AQ53" s="118">
        <f t="shared" si="414"/>
        <v>17.10301245300198</v>
      </c>
      <c r="AR53" s="119">
        <f t="shared" si="414"/>
        <v>17.415450426748183</v>
      </c>
      <c r="AS53" s="117">
        <f t="shared" si="414"/>
        <v>28.785124498557259</v>
      </c>
      <c r="AT53" s="118">
        <f t="shared" si="414"/>
        <v>32.705302496954552</v>
      </c>
      <c r="AU53" s="118">
        <f t="shared" si="414"/>
        <v>22.171956414391108</v>
      </c>
      <c r="AV53" s="118">
        <f t="shared" si="414"/>
        <v>20.301325249657641</v>
      </c>
      <c r="AW53" s="118">
        <f t="shared" si="414"/>
        <v>22.587285515428938</v>
      </c>
      <c r="AX53" s="119">
        <f t="shared" si="414"/>
        <v>23.781707459961119</v>
      </c>
      <c r="AY53" s="117">
        <f t="shared" si="414"/>
        <v>12.562591581366419</v>
      </c>
      <c r="AZ53" s="118">
        <f t="shared" si="414"/>
        <v>13.789282230818889</v>
      </c>
      <c r="BA53" s="118">
        <f t="shared" si="414"/>
        <v>16.92370261356146</v>
      </c>
      <c r="BB53" s="118">
        <f t="shared" si="414"/>
        <v>18.923441854814481</v>
      </c>
      <c r="BC53" s="118">
        <f t="shared" si="414"/>
        <v>18.168600743228279</v>
      </c>
      <c r="BD53" s="119">
        <f t="shared" si="414"/>
        <v>17.174534879388919</v>
      </c>
      <c r="BE53" s="117">
        <f t="shared" si="414"/>
        <v>29.302899750219286</v>
      </c>
      <c r="BF53" s="118">
        <f t="shared" si="414"/>
        <v>30.124428099177241</v>
      </c>
      <c r="BG53" s="118">
        <f t="shared" si="414"/>
        <v>22.677994646170752</v>
      </c>
      <c r="BH53" s="118">
        <f t="shared" si="414"/>
        <v>20.013012152659851</v>
      </c>
      <c r="BI53" s="118">
        <f t="shared" si="414"/>
        <v>13.474882637219526</v>
      </c>
      <c r="BJ53" s="119">
        <f t="shared" si="414"/>
        <v>16.260684026521307</v>
      </c>
      <c r="BK53" s="117">
        <f t="shared" ref="BK53:BP53" si="416">IFERROR((BK32/BK$26*100),"NA")</f>
        <v>28.790028866179441</v>
      </c>
      <c r="BL53" s="118">
        <f t="shared" si="416"/>
        <v>27.533387809416119</v>
      </c>
      <c r="BM53" s="118">
        <f t="shared" si="416"/>
        <v>22.919202214842716</v>
      </c>
      <c r="BN53" s="118">
        <f t="shared" si="416"/>
        <v>13.837668785969331</v>
      </c>
      <c r="BO53" s="118">
        <f t="shared" si="416"/>
        <v>14.508796378516692</v>
      </c>
      <c r="BP53" s="119">
        <f t="shared" si="416"/>
        <v>16.02892190278941</v>
      </c>
      <c r="BQ53" s="117">
        <f t="shared" si="414"/>
        <v>9.0199886843307073</v>
      </c>
      <c r="BR53" s="118">
        <f t="shared" si="414"/>
        <v>8.0369033589987637</v>
      </c>
      <c r="BS53" s="118">
        <f t="shared" si="414"/>
        <v>5.0383537932192608</v>
      </c>
      <c r="BT53" s="118">
        <f t="shared" si="414"/>
        <v>0.59340916272845301</v>
      </c>
      <c r="BU53" s="118">
        <f t="shared" ref="BU53:EL53" si="417">IFERROR((BU32/BU$26*100),"NA")</f>
        <v>9.9023087971810444</v>
      </c>
      <c r="BV53" s="119">
        <f t="shared" si="417"/>
        <v>11.176206735587787</v>
      </c>
      <c r="BW53" s="117">
        <f t="shared" si="417"/>
        <v>15.708572600492213</v>
      </c>
      <c r="BX53" s="118">
        <f t="shared" si="417"/>
        <v>17.507161313349794</v>
      </c>
      <c r="BY53" s="118">
        <f t="shared" si="417"/>
        <v>18.716556161047066</v>
      </c>
      <c r="BZ53" s="118">
        <f t="shared" si="417"/>
        <v>21.240057792924137</v>
      </c>
      <c r="CA53" s="118">
        <f t="shared" si="417"/>
        <v>22.068291956711018</v>
      </c>
      <c r="CB53" s="119">
        <f t="shared" si="417"/>
        <v>21.851931519796477</v>
      </c>
      <c r="CC53" s="117">
        <f t="shared" si="417"/>
        <v>2.4237200387352775</v>
      </c>
      <c r="CD53" s="118">
        <f t="shared" si="417"/>
        <v>9.2096378224019499</v>
      </c>
      <c r="CE53" s="118">
        <f t="shared" si="417"/>
        <v>12.0251672125098</v>
      </c>
      <c r="CF53" s="118">
        <f t="shared" si="417"/>
        <v>14.596757178611655</v>
      </c>
      <c r="CG53" s="118">
        <f t="shared" si="417"/>
        <v>14.554225296341802</v>
      </c>
      <c r="CH53" s="119">
        <f t="shared" si="417"/>
        <v>16.448584153805985</v>
      </c>
      <c r="CI53" s="117">
        <f t="shared" ref="CI53:CN53" si="418">IFERROR((CI32/CI$26*100),"NA")</f>
        <v>17.06182699417155</v>
      </c>
      <c r="CJ53" s="118">
        <f t="shared" si="418"/>
        <v>10.673243891965512</v>
      </c>
      <c r="CK53" s="118">
        <f t="shared" si="418"/>
        <v>11.578207199742092</v>
      </c>
      <c r="CL53" s="118">
        <f t="shared" si="418"/>
        <v>9.3351581476154841</v>
      </c>
      <c r="CM53" s="118">
        <f t="shared" si="418"/>
        <v>11.755237630030333</v>
      </c>
      <c r="CN53" s="119">
        <f t="shared" si="418"/>
        <v>13.574309032639825</v>
      </c>
      <c r="CO53" s="117">
        <f t="shared" si="417"/>
        <v>20.765536467779448</v>
      </c>
      <c r="CP53" s="118">
        <f t="shared" si="417"/>
        <v>15.811890308227222</v>
      </c>
      <c r="CQ53" s="118">
        <f t="shared" si="417"/>
        <v>8.4311650771072166</v>
      </c>
      <c r="CR53" s="118">
        <f t="shared" si="417"/>
        <v>6.8433955422454797</v>
      </c>
      <c r="CS53" s="118">
        <f t="shared" si="417"/>
        <v>9.5483759464703812</v>
      </c>
      <c r="CT53" s="119">
        <f t="shared" si="417"/>
        <v>11.163043772553456</v>
      </c>
      <c r="CU53" s="117">
        <f t="shared" ref="CU53:CZ53" si="419">IFERROR((CU32/CU$26*100),"NA")</f>
        <v>20.438723509455663</v>
      </c>
      <c r="CV53" s="118">
        <f t="shared" si="419"/>
        <v>16.861882214212351</v>
      </c>
      <c r="CW53" s="118">
        <f t="shared" si="419"/>
        <v>13.185776247392644</v>
      </c>
      <c r="CX53" s="118">
        <f t="shared" si="419"/>
        <v>3.2234770861147863</v>
      </c>
      <c r="CY53" s="118">
        <f t="shared" si="419"/>
        <v>6.7084129251057263</v>
      </c>
      <c r="CZ53" s="119">
        <f t="shared" si="419"/>
        <v>10.176468836767876</v>
      </c>
      <c r="DA53" s="117">
        <f t="shared" si="417"/>
        <v>7.8115579254516314</v>
      </c>
      <c r="DB53" s="118">
        <f t="shared" si="417"/>
        <v>5.4259891093493673</v>
      </c>
      <c r="DC53" s="118">
        <f t="shared" si="417"/>
        <v>2.3527043511179571</v>
      </c>
      <c r="DD53" s="118">
        <f t="shared" si="417"/>
        <v>9.5301377706461512</v>
      </c>
      <c r="DE53" s="118">
        <f t="shared" si="417"/>
        <v>12.318543720676157</v>
      </c>
      <c r="DF53" s="119">
        <f t="shared" si="417"/>
        <v>13.013660643042236</v>
      </c>
      <c r="DG53" s="117">
        <f t="shared" si="417"/>
        <v>20.580097064325521</v>
      </c>
      <c r="DH53" s="118">
        <f t="shared" si="417"/>
        <v>18.421446613176936</v>
      </c>
      <c r="DI53" s="118">
        <f t="shared" si="417"/>
        <v>15.79170865430258</v>
      </c>
      <c r="DJ53" s="118">
        <f t="shared" si="417"/>
        <v>18.509362085464893</v>
      </c>
      <c r="DK53" s="118">
        <f t="shared" si="417"/>
        <v>19.09582765935615</v>
      </c>
      <c r="DL53" s="119">
        <f t="shared" si="417"/>
        <v>19.572529255486035</v>
      </c>
      <c r="DM53" s="117">
        <f t="shared" ref="DM53:DR53" si="420">IFERROR((DM32/DM$26*100),"NA")</f>
        <v>4.8736462093862816</v>
      </c>
      <c r="DN53" s="118">
        <f t="shared" si="420"/>
        <v>17.03174470814751</v>
      </c>
      <c r="DO53" s="118">
        <f t="shared" si="420"/>
        <v>19.10808510638298</v>
      </c>
      <c r="DP53" s="118">
        <f t="shared" si="420"/>
        <v>19.539633438133198</v>
      </c>
      <c r="DQ53" s="118">
        <f t="shared" si="420"/>
        <v>18.149496219275225</v>
      </c>
      <c r="DR53" s="119">
        <f t="shared" si="420"/>
        <v>18.451698062352911</v>
      </c>
      <c r="DS53" s="117" t="str">
        <f t="shared" si="417"/>
        <v>NA</v>
      </c>
      <c r="DT53" s="118">
        <f t="shared" si="417"/>
        <v>5.9131607225626412</v>
      </c>
      <c r="DU53" s="118">
        <f t="shared" si="417"/>
        <v>-1.1263071051069331</v>
      </c>
      <c r="DV53" s="118">
        <f t="shared" si="417"/>
        <v>0.6855118872687993</v>
      </c>
      <c r="DW53" s="118">
        <f t="shared" si="417"/>
        <v>3.6575685526826183</v>
      </c>
      <c r="DX53" s="119">
        <f t="shared" si="417"/>
        <v>6.5852669329196338</v>
      </c>
      <c r="DY53" s="117">
        <f t="shared" si="417"/>
        <v>18.16805496076385</v>
      </c>
      <c r="DZ53" s="118">
        <f t="shared" si="417"/>
        <v>19.646567991377591</v>
      </c>
      <c r="EA53" s="118">
        <f t="shared" si="417"/>
        <v>19.910285435885406</v>
      </c>
      <c r="EB53" s="118">
        <f t="shared" si="417"/>
        <v>20.873332363173429</v>
      </c>
      <c r="EC53" s="118">
        <f t="shared" si="417"/>
        <v>22.376877726852214</v>
      </c>
      <c r="ED53" s="119">
        <f t="shared" si="417"/>
        <v>23.73571361704537</v>
      </c>
      <c r="EE53" s="117">
        <f t="shared" ref="EE53:EJ53" si="421">IFERROR((EE32/EE$26*100),"NA")</f>
        <v>15.840099937539037</v>
      </c>
      <c r="EF53" s="118">
        <f t="shared" si="421"/>
        <v>13.653737658674189</v>
      </c>
      <c r="EG53" s="118">
        <f t="shared" si="421"/>
        <v>13.129826758505523</v>
      </c>
      <c r="EH53" s="118">
        <f t="shared" si="421"/>
        <v>14.860178970917225</v>
      </c>
      <c r="EI53" s="118">
        <f t="shared" si="421"/>
        <v>17.446389791734155</v>
      </c>
      <c r="EJ53" s="119">
        <f t="shared" si="421"/>
        <v>19.641762471631061</v>
      </c>
      <c r="EK53" s="117">
        <f t="shared" si="417"/>
        <v>13.988743896046568</v>
      </c>
      <c r="EL53" s="118">
        <f t="shared" si="417"/>
        <v>14.463302151298379</v>
      </c>
      <c r="EM53" s="118">
        <f t="shared" ref="EM53:EP53" si="422">IFERROR((EM32/EM$26*100),"NA")</f>
        <v>13.312483321150523</v>
      </c>
      <c r="EN53" s="118">
        <f t="shared" si="422"/>
        <v>19.375021742021957</v>
      </c>
      <c r="EO53" s="118">
        <f t="shared" si="422"/>
        <v>19.495061506731947</v>
      </c>
      <c r="EP53" s="119">
        <f t="shared" si="422"/>
        <v>19.411216906197126</v>
      </c>
      <c r="EQ53" s="117">
        <f ca="1">IFERROR((EQ32/EQ$26*100),"NA")</f>
        <v>14.423656857712833</v>
      </c>
      <c r="ER53" s="118">
        <f t="shared" ref="ER53:EV53" ca="1" si="423">IFERROR((ER32/ER$26*100),"NA")</f>
        <v>14.294186113793398</v>
      </c>
      <c r="ES53" s="118">
        <f t="shared" ca="1" si="423"/>
        <v>12.457838953679005</v>
      </c>
      <c r="ET53" s="118">
        <f t="shared" ca="1" si="423"/>
        <v>13.686613681814702</v>
      </c>
      <c r="EU53" s="118">
        <f t="shared" ca="1" si="423"/>
        <v>15.225460442600239</v>
      </c>
      <c r="EV53" s="119">
        <f t="shared" ca="1" si="423"/>
        <v>16.05067684784348</v>
      </c>
    </row>
    <row r="54" spans="2:152" s="17" customFormat="1">
      <c r="B54" s="27" t="s">
        <v>292</v>
      </c>
      <c r="C54" s="117">
        <v>23.375458039145592</v>
      </c>
      <c r="D54" s="118">
        <v>22.095943459523674</v>
      </c>
      <c r="E54" s="118">
        <v>18.714953157410399</v>
      </c>
      <c r="F54" s="118">
        <v>22.653741670828293</v>
      </c>
      <c r="G54" s="118">
        <v>24.478228100875619</v>
      </c>
      <c r="H54" s="119">
        <v>23.759481876376714</v>
      </c>
      <c r="I54" s="117">
        <v>29.744672235726227</v>
      </c>
      <c r="J54" s="118">
        <v>13.872061668186181</v>
      </c>
      <c r="K54" s="118">
        <v>8.2983194879701347</v>
      </c>
      <c r="L54" s="118">
        <v>13.476161403119269</v>
      </c>
      <c r="M54" s="118">
        <v>14.276875988491284</v>
      </c>
      <c r="N54" s="119">
        <v>13.945973744232576</v>
      </c>
      <c r="O54" s="117">
        <v>23.786052332384237</v>
      </c>
      <c r="P54" s="118">
        <v>20.625515888217517</v>
      </c>
      <c r="Q54" s="118">
        <v>14.338702745580465</v>
      </c>
      <c r="R54" s="118">
        <v>19.724478029341856</v>
      </c>
      <c r="S54" s="118">
        <v>19.122793259979943</v>
      </c>
      <c r="T54" s="119">
        <v>18.797667126019757</v>
      </c>
      <c r="U54" s="117">
        <v>2.191160712780142</v>
      </c>
      <c r="V54" s="118">
        <v>19.101937021395518</v>
      </c>
      <c r="W54" s="118">
        <v>11.692164268903994</v>
      </c>
      <c r="X54" s="118">
        <v>13.66561606066187</v>
      </c>
      <c r="Y54" s="118">
        <v>17.576028710949451</v>
      </c>
      <c r="Z54" s="119">
        <v>19.740873945533639</v>
      </c>
      <c r="AA54" s="117">
        <v>16.339599341666442</v>
      </c>
      <c r="AB54" s="118">
        <v>11.095281846445197</v>
      </c>
      <c r="AC54" s="118">
        <v>8.745904116113195</v>
      </c>
      <c r="AD54" s="118">
        <v>11.586669143001817</v>
      </c>
      <c r="AE54" s="118">
        <v>12.266753547576954</v>
      </c>
      <c r="AF54" s="119">
        <v>12.159290532613056</v>
      </c>
      <c r="AG54" s="117">
        <v>8.4799095773999316</v>
      </c>
      <c r="AH54" s="118">
        <v>10.990238458745319</v>
      </c>
      <c r="AI54" s="118">
        <v>5.6966862487879997</v>
      </c>
      <c r="AJ54" s="118">
        <v>1.1494751575640674</v>
      </c>
      <c r="AK54" s="118">
        <v>2.9861384161659119</v>
      </c>
      <c r="AL54" s="119">
        <v>5.8793641945878381</v>
      </c>
      <c r="AM54" s="117">
        <v>14.109904125988242</v>
      </c>
      <c r="AN54" s="118">
        <v>14.492310347521542</v>
      </c>
      <c r="AO54" s="118">
        <v>13.287141929793897</v>
      </c>
      <c r="AP54" s="118">
        <v>15.859308946224996</v>
      </c>
      <c r="AQ54" s="118">
        <v>15.378571045936384</v>
      </c>
      <c r="AR54" s="119">
        <v>14.853547037176051</v>
      </c>
      <c r="AS54" s="117">
        <v>24.163893429111809</v>
      </c>
      <c r="AT54" s="118">
        <v>27.87774129611611</v>
      </c>
      <c r="AU54" s="118">
        <v>14.061563164508668</v>
      </c>
      <c r="AV54" s="118">
        <v>12.093761688526369</v>
      </c>
      <c r="AW54" s="118">
        <v>14.446672448988634</v>
      </c>
      <c r="AX54" s="119">
        <v>15.916796990483201</v>
      </c>
      <c r="AY54" s="117">
        <v>14.340337840886869</v>
      </c>
      <c r="AZ54" s="118">
        <v>15.950433853667045</v>
      </c>
      <c r="BA54" s="118">
        <v>19.34688062147308</v>
      </c>
      <c r="BB54" s="118">
        <v>20.654233861830935</v>
      </c>
      <c r="BC54" s="118">
        <v>19.143572379856995</v>
      </c>
      <c r="BD54" s="119">
        <v>17.727315557844385</v>
      </c>
      <c r="BE54" s="117">
        <v>24.721198972337266</v>
      </c>
      <c r="BF54" s="118">
        <v>23.289538478138354</v>
      </c>
      <c r="BG54" s="118">
        <v>18.622327466882894</v>
      </c>
      <c r="BH54" s="118">
        <v>16.816438141359644</v>
      </c>
      <c r="BI54" s="118">
        <v>15.171489130136251</v>
      </c>
      <c r="BJ54" s="119">
        <v>18.161008192314519</v>
      </c>
      <c r="BK54" s="117">
        <v>20.879938828095597</v>
      </c>
      <c r="BL54" s="118">
        <v>18.55411851422069</v>
      </c>
      <c r="BM54" s="118">
        <v>10.991145578943415</v>
      </c>
      <c r="BN54" s="118">
        <v>9.3974219790907139</v>
      </c>
      <c r="BO54" s="118">
        <v>10.055842579863059</v>
      </c>
      <c r="BP54" s="119">
        <v>10.938750122120101</v>
      </c>
      <c r="BQ54" s="117">
        <v>15.030508130781909</v>
      </c>
      <c r="BR54" s="118">
        <v>12.075704464980928</v>
      </c>
      <c r="BS54" s="118">
        <v>6.2886469542691961</v>
      </c>
      <c r="BT54" s="118">
        <v>0.80938236966605759</v>
      </c>
      <c r="BU54" s="118">
        <v>15.841050959886424</v>
      </c>
      <c r="BV54" s="119">
        <v>16.84191080480598</v>
      </c>
      <c r="BW54" s="117">
        <v>30.656802839074643</v>
      </c>
      <c r="BX54" s="118">
        <v>21.550830654609921</v>
      </c>
      <c r="BY54" s="118">
        <v>32.661614914832171</v>
      </c>
      <c r="BZ54" s="118">
        <v>41.266510654575747</v>
      </c>
      <c r="CA54" s="118">
        <v>37.953470818404647</v>
      </c>
      <c r="CB54" s="119">
        <v>34.682126344144933</v>
      </c>
      <c r="CC54" s="117">
        <v>2.5670975910719265</v>
      </c>
      <c r="CD54" s="118">
        <v>13.309640325872248</v>
      </c>
      <c r="CE54" s="118">
        <v>16.115200487411784</v>
      </c>
      <c r="CF54" s="118">
        <v>17.925563876647853</v>
      </c>
      <c r="CG54" s="118">
        <v>16.468083932712609</v>
      </c>
      <c r="CH54" s="119">
        <v>18.412677966006349</v>
      </c>
      <c r="CI54" s="117">
        <v>27.502297171067198</v>
      </c>
      <c r="CJ54" s="118">
        <v>16.807319728111839</v>
      </c>
      <c r="CK54" s="118">
        <v>19.271520022935722</v>
      </c>
      <c r="CL54" s="118">
        <v>13.882468244733406</v>
      </c>
      <c r="CM54" s="118">
        <v>16.645165681258899</v>
      </c>
      <c r="CN54" s="119">
        <v>18.624280124506615</v>
      </c>
      <c r="CO54" s="117">
        <v>27.064286366981015</v>
      </c>
      <c r="CP54" s="118">
        <v>18.085822308463527</v>
      </c>
      <c r="CQ54" s="118">
        <v>9.3087761940235723</v>
      </c>
      <c r="CR54" s="118">
        <v>8.6650036104688226</v>
      </c>
      <c r="CS54" s="118">
        <v>12.707175647797641</v>
      </c>
      <c r="CT54" s="119">
        <v>14.965914777694289</v>
      </c>
      <c r="CU54" s="117">
        <v>45.021162444931626</v>
      </c>
      <c r="CV54" s="118">
        <v>27.928352699358211</v>
      </c>
      <c r="CW54" s="118">
        <v>21.504621536210244</v>
      </c>
      <c r="CX54" s="118">
        <v>3.9805638540108781</v>
      </c>
      <c r="CY54" s="118">
        <v>9.1095689071032595</v>
      </c>
      <c r="CZ54" s="119">
        <v>14.664445978961632</v>
      </c>
      <c r="DA54" s="117">
        <v>8.9522183885703175</v>
      </c>
      <c r="DB54" s="118">
        <v>6.7027759231727355</v>
      </c>
      <c r="DC54" s="118">
        <v>3.1813899292956505</v>
      </c>
      <c r="DD54" s="118">
        <v>14.111709852694606</v>
      </c>
      <c r="DE54" s="118">
        <v>17.325116147183664</v>
      </c>
      <c r="DF54" s="119">
        <v>17.395243717449816</v>
      </c>
      <c r="DG54" s="117">
        <v>31.165772365529591</v>
      </c>
      <c r="DH54" s="118">
        <v>26.357351425192693</v>
      </c>
      <c r="DI54" s="118">
        <v>20.332184856794289</v>
      </c>
      <c r="DJ54" s="118">
        <v>22.774926635721393</v>
      </c>
      <c r="DK54" s="118">
        <v>21.430939050279054</v>
      </c>
      <c r="DL54" s="119">
        <v>20.909520269918843</v>
      </c>
      <c r="DM54" s="117">
        <v>3.8469969311705392</v>
      </c>
      <c r="DN54" s="118">
        <v>14.141161189118623</v>
      </c>
      <c r="DO54" s="118">
        <v>15.18258047065188</v>
      </c>
      <c r="DP54" s="118">
        <v>15.336896271912206</v>
      </c>
      <c r="DQ54" s="118">
        <v>15.101668214190363</v>
      </c>
      <c r="DR54" s="119">
        <v>15.831294555906295</v>
      </c>
      <c r="DS54" s="117">
        <v>0</v>
      </c>
      <c r="DT54" s="118">
        <v>5.7917469305857638</v>
      </c>
      <c r="DU54" s="118">
        <v>-1.184252541580241</v>
      </c>
      <c r="DV54" s="118">
        <v>0.76288415393194786</v>
      </c>
      <c r="DW54" s="118">
        <v>4.2227079880116412</v>
      </c>
      <c r="DX54" s="119">
        <v>8.2161715619220246</v>
      </c>
      <c r="DY54" s="117">
        <v>13.135030895405867</v>
      </c>
      <c r="DZ54" s="118">
        <v>15.933484344899126</v>
      </c>
      <c r="EA54" s="118">
        <v>16.550125472806545</v>
      </c>
      <c r="EB54" s="118">
        <v>16.661545302594899</v>
      </c>
      <c r="EC54" s="118">
        <v>17.265286533694209</v>
      </c>
      <c r="ED54" s="119">
        <v>17.556855099735756</v>
      </c>
      <c r="EE54" s="117">
        <v>23.785406115175391</v>
      </c>
      <c r="EF54" s="118">
        <v>19.704181155118309</v>
      </c>
      <c r="EG54" s="118">
        <v>20.707760678133472</v>
      </c>
      <c r="EH54" s="118">
        <v>24.424697410755325</v>
      </c>
      <c r="EI54" s="118">
        <v>28.476481130340662</v>
      </c>
      <c r="EJ54" s="119">
        <v>30.489047100785427</v>
      </c>
      <c r="EK54" s="117">
        <v>17.35878123930161</v>
      </c>
      <c r="EL54" s="118">
        <v>14.722988540239198</v>
      </c>
      <c r="EM54" s="118">
        <v>13.296824026376633</v>
      </c>
      <c r="EN54" s="118">
        <v>20.282675463846857</v>
      </c>
      <c r="EO54" s="118">
        <v>19.568144361784999</v>
      </c>
      <c r="EP54" s="119">
        <v>17.448869184948599</v>
      </c>
      <c r="EQ54" s="117">
        <f ca="1">EQ32/EQ35*100</f>
        <v>14.923672724761103</v>
      </c>
      <c r="ER54" s="118">
        <f t="shared" ref="ER54:EV54" ca="1" si="424">ER32/ER35*100</f>
        <v>14.81985166552932</v>
      </c>
      <c r="ES54" s="118">
        <f t="shared" ca="1" si="424"/>
        <v>12.374312287362482</v>
      </c>
      <c r="ET54" s="118">
        <f t="shared" ca="1" si="424"/>
        <v>13.748836126896085</v>
      </c>
      <c r="EU54" s="118">
        <f t="shared" ca="1" si="424"/>
        <v>14.812055496015198</v>
      </c>
      <c r="EV54" s="119">
        <f t="shared" ca="1" si="424"/>
        <v>15.261706692024008</v>
      </c>
    </row>
    <row r="55" spans="2:152" s="17" customFormat="1">
      <c r="B55" s="27" t="s">
        <v>293</v>
      </c>
      <c r="C55" s="117">
        <v>23.580346672419005</v>
      </c>
      <c r="D55" s="118">
        <v>22.338924054619046</v>
      </c>
      <c r="E55" s="118">
        <v>18.842953377819406</v>
      </c>
      <c r="F55" s="118">
        <v>22.795846299669492</v>
      </c>
      <c r="G55" s="118">
        <v>24.589556158984884</v>
      </c>
      <c r="H55" s="119">
        <v>23.857102376865154</v>
      </c>
      <c r="I55" s="117">
        <v>21.606173054932217</v>
      </c>
      <c r="J55" s="118">
        <v>12.113409439938639</v>
      </c>
      <c r="K55" s="118">
        <v>10.374155814358136</v>
      </c>
      <c r="L55" s="118">
        <v>12.938165982754136</v>
      </c>
      <c r="M55" s="118">
        <v>13.940861061749427</v>
      </c>
      <c r="N55" s="119">
        <v>13.603559520347824</v>
      </c>
      <c r="O55" s="117">
        <v>19.915668405528329</v>
      </c>
      <c r="P55" s="118">
        <v>17.079476405595035</v>
      </c>
      <c r="Q55" s="118">
        <v>11.269326230811332</v>
      </c>
      <c r="R55" s="118">
        <v>18.257230585820462</v>
      </c>
      <c r="S55" s="118">
        <v>17.788391249454072</v>
      </c>
      <c r="T55" s="119">
        <v>17.608593533989065</v>
      </c>
      <c r="U55" s="117">
        <v>5.0565014368451111</v>
      </c>
      <c r="V55" s="118">
        <v>14.52928871950809</v>
      </c>
      <c r="W55" s="118">
        <v>13.767295724282333</v>
      </c>
      <c r="X55" s="118">
        <v>12.819740501861499</v>
      </c>
      <c r="Y55" s="118">
        <v>15.559558709239878</v>
      </c>
      <c r="Z55" s="119">
        <v>17.79937898929094</v>
      </c>
      <c r="AA55" s="117">
        <v>13.565136043670964</v>
      </c>
      <c r="AB55" s="118">
        <v>10.259200508440752</v>
      </c>
      <c r="AC55" s="118">
        <v>7.9693012360258049</v>
      </c>
      <c r="AD55" s="118">
        <v>10.651381415112727</v>
      </c>
      <c r="AE55" s="118">
        <v>11.181866412990972</v>
      </c>
      <c r="AF55" s="119">
        <v>11.268495896210409</v>
      </c>
      <c r="AG55" s="117">
        <v>6.5176155076521605</v>
      </c>
      <c r="AH55" s="118">
        <v>7.1258580663651871</v>
      </c>
      <c r="AI55" s="118">
        <v>3.8481993448000198</v>
      </c>
      <c r="AJ55" s="118">
        <v>3.4147802449796991</v>
      </c>
      <c r="AK55" s="118">
        <v>3.6150943029114182</v>
      </c>
      <c r="AL55" s="119">
        <v>4.9714756079482658</v>
      </c>
      <c r="AM55" s="117">
        <v>12.881956828412569</v>
      </c>
      <c r="AN55" s="118">
        <v>13.74138902213258</v>
      </c>
      <c r="AO55" s="118">
        <v>13.464725810855299</v>
      </c>
      <c r="AP55" s="118">
        <v>16.961452080931664</v>
      </c>
      <c r="AQ55" s="118">
        <v>16.458957421177498</v>
      </c>
      <c r="AR55" s="119">
        <v>15.905741955603659</v>
      </c>
      <c r="AS55" s="117">
        <v>24.194940871161048</v>
      </c>
      <c r="AT55" s="118">
        <v>27.859610601815533</v>
      </c>
      <c r="AU55" s="118">
        <v>14.0772051369844</v>
      </c>
      <c r="AV55" s="118">
        <v>12.11062102173528</v>
      </c>
      <c r="AW55" s="118">
        <v>14.446672448988634</v>
      </c>
      <c r="AX55" s="119">
        <v>15.916796990483201</v>
      </c>
      <c r="AY55" s="117">
        <v>11.78471861267403</v>
      </c>
      <c r="AZ55" s="118">
        <v>12.346269242262325</v>
      </c>
      <c r="BA55" s="118">
        <v>15.924281497053547</v>
      </c>
      <c r="BB55" s="118">
        <v>18.432098077823415</v>
      </c>
      <c r="BC55" s="118">
        <v>17.989931376124972</v>
      </c>
      <c r="BD55" s="119">
        <v>17.317354305839345</v>
      </c>
      <c r="BE55" s="117">
        <v>24.834042506693955</v>
      </c>
      <c r="BF55" s="118">
        <v>23.20806204881956</v>
      </c>
      <c r="BG55" s="118">
        <v>16.000425928661205</v>
      </c>
      <c r="BH55" s="118">
        <v>11.846422889989894</v>
      </c>
      <c r="BI55" s="118">
        <v>10.9014693686971</v>
      </c>
      <c r="BJ55" s="119">
        <v>12.321144372101838</v>
      </c>
      <c r="BK55" s="117">
        <v>20.913817557759575</v>
      </c>
      <c r="BL55" s="118">
        <v>18.602063599307179</v>
      </c>
      <c r="BM55" s="118">
        <v>11.057476014755807</v>
      </c>
      <c r="BN55" s="118">
        <v>9.4076620859586804</v>
      </c>
      <c r="BO55" s="118">
        <v>9.7180206687282631</v>
      </c>
      <c r="BP55" s="119">
        <v>10.597269161497502</v>
      </c>
      <c r="BQ55" s="117">
        <v>12.954048496446024</v>
      </c>
      <c r="BR55" s="118">
        <v>11.35254297359948</v>
      </c>
      <c r="BS55" s="118">
        <v>-4.2454218577514924</v>
      </c>
      <c r="BT55" s="118">
        <v>-777.28599563253761</v>
      </c>
      <c r="BU55" s="118">
        <v>16.746298612178002</v>
      </c>
      <c r="BV55" s="119">
        <v>17.208163304822406</v>
      </c>
      <c r="BW55" s="117">
        <v>27.8615488768937</v>
      </c>
      <c r="BX55" s="118">
        <v>27.663341223063377</v>
      </c>
      <c r="BY55" s="118">
        <v>26.949815459592251</v>
      </c>
      <c r="BZ55" s="118">
        <v>40.369877473070581</v>
      </c>
      <c r="CA55" s="118">
        <v>41.256198739478187</v>
      </c>
      <c r="CB55" s="119">
        <v>37.757259438943841</v>
      </c>
      <c r="CC55" s="117">
        <v>4.0922900067337338</v>
      </c>
      <c r="CD55" s="118">
        <v>10.086678676981025</v>
      </c>
      <c r="CE55" s="118">
        <v>12.188016819902991</v>
      </c>
      <c r="CF55" s="118">
        <v>14.726600144679198</v>
      </c>
      <c r="CG55" s="118">
        <v>14.442029593667554</v>
      </c>
      <c r="CH55" s="119">
        <v>16.826587396918448</v>
      </c>
      <c r="CI55" s="117">
        <v>20.615844556918706</v>
      </c>
      <c r="CJ55" s="118">
        <v>12.635729701389087</v>
      </c>
      <c r="CK55" s="118">
        <v>14.761081704830914</v>
      </c>
      <c r="CL55" s="118">
        <v>11.730701997238011</v>
      </c>
      <c r="CM55" s="118">
        <v>13.835791106903223</v>
      </c>
      <c r="CN55" s="119">
        <v>15.521047449533887</v>
      </c>
      <c r="CO55" s="117">
        <v>25.426446239104273</v>
      </c>
      <c r="CP55" s="118">
        <v>17.128343093190374</v>
      </c>
      <c r="CQ55" s="118">
        <v>8.3314395100948868</v>
      </c>
      <c r="CR55" s="118">
        <v>9.2487707647227104</v>
      </c>
      <c r="CS55" s="118">
        <v>11.261997424078176</v>
      </c>
      <c r="CT55" s="119">
        <v>12.528175178215164</v>
      </c>
      <c r="CU55" s="117">
        <v>30.587224534910995</v>
      </c>
      <c r="CV55" s="118">
        <v>20.070022940309691</v>
      </c>
      <c r="CW55" s="118">
        <v>16.287372649553323</v>
      </c>
      <c r="CX55" s="118">
        <v>4.628953466979703</v>
      </c>
      <c r="CY55" s="118">
        <v>7.9567902083487922</v>
      </c>
      <c r="CZ55" s="119">
        <v>11.486229211733487</v>
      </c>
      <c r="DA55" s="117">
        <v>7.4959559138380749</v>
      </c>
      <c r="DB55" s="118">
        <v>8.590286962394778</v>
      </c>
      <c r="DC55" s="118">
        <v>3.5495469798478991</v>
      </c>
      <c r="DD55" s="118">
        <v>12.647947518855606</v>
      </c>
      <c r="DE55" s="118">
        <v>15.914597090068089</v>
      </c>
      <c r="DF55" s="119">
        <v>16.450822457615224</v>
      </c>
      <c r="DG55" s="117">
        <v>30.58165072896319</v>
      </c>
      <c r="DH55" s="118">
        <v>24.73367391951389</v>
      </c>
      <c r="DI55" s="118">
        <v>19.596219407971361</v>
      </c>
      <c r="DJ55" s="118">
        <v>22.773917699128678</v>
      </c>
      <c r="DK55" s="118">
        <v>21.383832215948999</v>
      </c>
      <c r="DL55" s="119">
        <v>20.870811259172953</v>
      </c>
      <c r="DM55" s="117">
        <v>14.595250476685734</v>
      </c>
      <c r="DN55" s="118">
        <v>13.4655264253333</v>
      </c>
      <c r="DO55" s="118">
        <v>17.180897894772869</v>
      </c>
      <c r="DP55" s="118">
        <v>13.548216244845456</v>
      </c>
      <c r="DQ55" s="118">
        <v>13.276235788263349</v>
      </c>
      <c r="DR55" s="119">
        <v>14.596573520819971</v>
      </c>
      <c r="DS55" s="117">
        <v>0</v>
      </c>
      <c r="DT55" s="118">
        <v>9.1561780562572999</v>
      </c>
      <c r="DU55" s="118">
        <v>3.7001611311689615</v>
      </c>
      <c r="DV55" s="118">
        <v>0.48809987560852247</v>
      </c>
      <c r="DW55" s="118">
        <v>4.0163999268822188</v>
      </c>
      <c r="DX55" s="119">
        <v>6.5524353947700451</v>
      </c>
      <c r="DY55" s="117">
        <v>9.9</v>
      </c>
      <c r="DZ55" s="118">
        <v>11.5</v>
      </c>
      <c r="EA55" s="118">
        <v>11.5</v>
      </c>
      <c r="EB55" s="118">
        <v>12.5</v>
      </c>
      <c r="EC55" s="118">
        <v>13.5</v>
      </c>
      <c r="ED55" s="119">
        <v>13.5</v>
      </c>
      <c r="EE55" s="117">
        <v>21.33710245333393</v>
      </c>
      <c r="EF55" s="118">
        <v>14.907813225065322</v>
      </c>
      <c r="EG55" s="118">
        <v>13.856556626753354</v>
      </c>
      <c r="EH55" s="118">
        <v>16.269667951692092</v>
      </c>
      <c r="EI55" s="118">
        <v>20.947423984514838</v>
      </c>
      <c r="EJ55" s="119">
        <v>24.198692251802427</v>
      </c>
      <c r="EK55" s="117">
        <v>13.789764392618601</v>
      </c>
      <c r="EL55" s="118">
        <v>12.886291824908195</v>
      </c>
      <c r="EM55" s="118">
        <v>12.141095908877961</v>
      </c>
      <c r="EN55" s="118">
        <v>18.790727680838824</v>
      </c>
      <c r="EO55" s="118">
        <v>18.277651118726631</v>
      </c>
      <c r="EP55" s="119">
        <v>16.315404244943867</v>
      </c>
      <c r="EQ55" s="117"/>
      <c r="ER55" s="118"/>
      <c r="ES55" s="118"/>
      <c r="ET55" s="118"/>
      <c r="EU55" s="118"/>
      <c r="EV55" s="119"/>
    </row>
    <row r="56" spans="2:152">
      <c r="B56" s="24" t="s">
        <v>294</v>
      </c>
      <c r="C56" s="117">
        <v>23.580346672419005</v>
      </c>
      <c r="D56" s="118">
        <v>22.338924054619046</v>
      </c>
      <c r="E56" s="118">
        <v>18.842953377819406</v>
      </c>
      <c r="F56" s="118">
        <v>22.795846299669492</v>
      </c>
      <c r="G56" s="118">
        <v>24.589556158984884</v>
      </c>
      <c r="H56" s="119">
        <v>23.857102376865154</v>
      </c>
      <c r="I56" s="117">
        <v>37.968262125355842</v>
      </c>
      <c r="J56" s="118">
        <v>20.576430328326406</v>
      </c>
      <c r="K56" s="118">
        <v>14.687698541733191</v>
      </c>
      <c r="L56" s="118">
        <v>14.539888000671153</v>
      </c>
      <c r="M56" s="118">
        <v>15.986638112104199</v>
      </c>
      <c r="N56" s="119">
        <v>15.989174438115898</v>
      </c>
      <c r="O56" s="117">
        <v>23.729353564826873</v>
      </c>
      <c r="P56" s="118">
        <v>21.562601969798525</v>
      </c>
      <c r="Q56" s="118">
        <v>13.625028323929087</v>
      </c>
      <c r="R56" s="118">
        <v>20.253453635248015</v>
      </c>
      <c r="S56" s="118">
        <v>18.635398082974874</v>
      </c>
      <c r="T56" s="119">
        <v>19.128756960268639</v>
      </c>
      <c r="U56" s="117">
        <v>4.5549120304888504</v>
      </c>
      <c r="V56" s="118">
        <v>14.236327725826778</v>
      </c>
      <c r="W56" s="118">
        <v>12.570581488278396</v>
      </c>
      <c r="X56" s="118">
        <v>11.8566983461617</v>
      </c>
      <c r="Y56" s="118">
        <v>15.065386903971431</v>
      </c>
      <c r="Z56" s="119">
        <v>19.115579841459976</v>
      </c>
      <c r="AA56" s="117">
        <v>17.61189863150549</v>
      </c>
      <c r="AB56" s="118">
        <v>13.691520698782581</v>
      </c>
      <c r="AC56" s="118">
        <v>10.785576973140969</v>
      </c>
      <c r="AD56" s="118">
        <v>13.961890481180969</v>
      </c>
      <c r="AE56" s="118">
        <v>14.617961425489757</v>
      </c>
      <c r="AF56" s="119">
        <v>15.425841482022681</v>
      </c>
      <c r="AG56" s="117">
        <v>12.033262999389768</v>
      </c>
      <c r="AH56" s="118">
        <v>9.5765638563021689</v>
      </c>
      <c r="AI56" s="118">
        <v>9.8087381684720842</v>
      </c>
      <c r="AJ56" s="118">
        <v>4.1314774609487408</v>
      </c>
      <c r="AK56" s="118">
        <v>3.1353920069871366</v>
      </c>
      <c r="AL56" s="119">
        <v>3.8870929730472481</v>
      </c>
      <c r="AM56" s="117">
        <v>13.283966024360044</v>
      </c>
      <c r="AN56" s="118">
        <v>14.507410716204635</v>
      </c>
      <c r="AO56" s="118">
        <v>13.76825744612086</v>
      </c>
      <c r="AP56" s="118">
        <v>16.97329745863264</v>
      </c>
      <c r="AQ56" s="118">
        <v>17.538857432663928</v>
      </c>
      <c r="AR56" s="119">
        <v>19.019408836429392</v>
      </c>
      <c r="AS56" s="117">
        <v>31.806442118426677</v>
      </c>
      <c r="AT56" s="118">
        <v>36.937648595410977</v>
      </c>
      <c r="AU56" s="118">
        <v>17.749183432238858</v>
      </c>
      <c r="AV56" s="118">
        <v>15.095082875801552</v>
      </c>
      <c r="AW56" s="118">
        <v>18.005447692145637</v>
      </c>
      <c r="AX56" s="119">
        <v>19.450805768808269</v>
      </c>
      <c r="AY56" s="117">
        <v>17.034036803557953</v>
      </c>
      <c r="AZ56" s="118">
        <v>18.002139847307809</v>
      </c>
      <c r="BA56" s="118">
        <v>23.088200783598882</v>
      </c>
      <c r="BB56" s="118">
        <v>27.620701139088737</v>
      </c>
      <c r="BC56" s="118">
        <v>28.351418031340316</v>
      </c>
      <c r="BD56" s="119">
        <v>29.351372602499133</v>
      </c>
      <c r="BE56" s="117">
        <v>32.945771711966373</v>
      </c>
      <c r="BF56" s="118">
        <v>34.311353562022894</v>
      </c>
      <c r="BG56" s="118">
        <v>19.038501208087848</v>
      </c>
      <c r="BH56" s="118">
        <v>10.519313259441915</v>
      </c>
      <c r="BI56" s="118">
        <v>9.2955556979599105</v>
      </c>
      <c r="BJ56" s="119">
        <v>10.534075422738741</v>
      </c>
      <c r="BK56" s="117">
        <v>37.12180397034728</v>
      </c>
      <c r="BL56" s="118">
        <v>32.502936152085773</v>
      </c>
      <c r="BM56" s="118">
        <v>16.641868414593041</v>
      </c>
      <c r="BN56" s="118">
        <v>12.911210227143544</v>
      </c>
      <c r="BO56" s="118">
        <v>11.441986628323795</v>
      </c>
      <c r="BP56" s="119">
        <v>12.299552849971548</v>
      </c>
      <c r="BQ56" s="117">
        <v>17.821820778079712</v>
      </c>
      <c r="BR56" s="118">
        <v>15.304338502692197</v>
      </c>
      <c r="BS56" s="118">
        <v>2.230708726252717</v>
      </c>
      <c r="BT56" s="118">
        <v>-512.56349773917805</v>
      </c>
      <c r="BU56" s="118">
        <v>19.435261438369857</v>
      </c>
      <c r="BV56" s="119">
        <v>17.568775975483124</v>
      </c>
      <c r="BW56" s="117">
        <v>80.925539813633719</v>
      </c>
      <c r="BX56" s="118">
        <v>963.9481249174811</v>
      </c>
      <c r="BY56" s="118">
        <v>-2104.1344587656235</v>
      </c>
      <c r="BZ56" s="118">
        <v>2367.1127717406939</v>
      </c>
      <c r="CA56" s="118">
        <v>1065.0075948213935</v>
      </c>
      <c r="CB56" s="119">
        <v>344.88208945913266</v>
      </c>
      <c r="CC56" s="117">
        <v>4.0097562727797724</v>
      </c>
      <c r="CD56" s="118">
        <v>13.147484838944882</v>
      </c>
      <c r="CE56" s="118">
        <v>15.945236918622383</v>
      </c>
      <c r="CF56" s="118">
        <v>15.550712444595014</v>
      </c>
      <c r="CG56" s="118">
        <v>13.116047119205373</v>
      </c>
      <c r="CH56" s="119">
        <v>15.075197576519592</v>
      </c>
      <c r="CI56" s="117">
        <v>23.969026229994313</v>
      </c>
      <c r="CJ56" s="118">
        <v>15.084483593072454</v>
      </c>
      <c r="CK56" s="118">
        <v>17.599189552997256</v>
      </c>
      <c r="CL56" s="118">
        <v>13.667295276496397</v>
      </c>
      <c r="CM56" s="118">
        <v>16.449182002899441</v>
      </c>
      <c r="CN56" s="119">
        <v>19.210712442484432</v>
      </c>
      <c r="CO56" s="117">
        <v>28.737507826386548</v>
      </c>
      <c r="CP56" s="118">
        <v>21.139080133930133</v>
      </c>
      <c r="CQ56" s="118">
        <v>10.245823208946652</v>
      </c>
      <c r="CR56" s="118">
        <v>9.6997291808276174</v>
      </c>
      <c r="CS56" s="118">
        <v>11.041017892201118</v>
      </c>
      <c r="CT56" s="119">
        <v>13.511592959636944</v>
      </c>
      <c r="CU56" s="117">
        <v>32.670012919467879</v>
      </c>
      <c r="CV56" s="118">
        <v>22.961754682038464</v>
      </c>
      <c r="CW56" s="118">
        <v>18.643838911834134</v>
      </c>
      <c r="CX56" s="118">
        <v>4.8231383541967814</v>
      </c>
      <c r="CY56" s="118">
        <v>8.5646716888596064</v>
      </c>
      <c r="CZ56" s="119">
        <v>12.45427088035294</v>
      </c>
      <c r="DA56" s="117">
        <v>9.8075384558154859</v>
      </c>
      <c r="DB56" s="118">
        <v>9.8318395278042523</v>
      </c>
      <c r="DC56" s="118">
        <v>3.8746381873934173</v>
      </c>
      <c r="DD56" s="118">
        <v>14.333441507085306</v>
      </c>
      <c r="DE56" s="118">
        <v>18.595643212804195</v>
      </c>
      <c r="DF56" s="119">
        <v>21.35685582323298</v>
      </c>
      <c r="DG56" s="117">
        <v>48.870681828798809</v>
      </c>
      <c r="DH56" s="118">
        <v>35.02449794476987</v>
      </c>
      <c r="DI56" s="118">
        <v>25.119320270830137</v>
      </c>
      <c r="DJ56" s="118">
        <v>24.810748053416766</v>
      </c>
      <c r="DK56" s="118">
        <v>29.46802134201625</v>
      </c>
      <c r="DL56" s="119">
        <v>36.554178119703643</v>
      </c>
      <c r="DM56" s="117">
        <v>18.190455309508145</v>
      </c>
      <c r="DN56" s="118">
        <v>13.808797837376224</v>
      </c>
      <c r="DO56" s="118">
        <v>19.222156517975321</v>
      </c>
      <c r="DP56" s="118">
        <v>16.4093846069999</v>
      </c>
      <c r="DQ56" s="118">
        <v>15.366223292323294</v>
      </c>
      <c r="DR56" s="119">
        <v>16.681504492168354</v>
      </c>
      <c r="DS56" s="117">
        <v>0</v>
      </c>
      <c r="DT56" s="118">
        <v>5.8082715635249764</v>
      </c>
      <c r="DU56" s="118">
        <v>1.434412462720019</v>
      </c>
      <c r="DV56" s="118">
        <v>0.76457596402407335</v>
      </c>
      <c r="DW56" s="118">
        <v>6.9164999049920723</v>
      </c>
      <c r="DX56" s="119">
        <v>12.607011923015227</v>
      </c>
      <c r="DY56" s="117">
        <v>12.880577954406808</v>
      </c>
      <c r="DZ56" s="118">
        <v>15.801071609852036</v>
      </c>
      <c r="EA56" s="118">
        <v>17.536294838869559</v>
      </c>
      <c r="EB56" s="118">
        <v>17.040599631906094</v>
      </c>
      <c r="EC56" s="118">
        <v>19.499095234566525</v>
      </c>
      <c r="ED56" s="119">
        <v>22.107559817651811</v>
      </c>
      <c r="EE56" s="117">
        <v>26.037127983123991</v>
      </c>
      <c r="EF56" s="118">
        <v>16.411290623444426</v>
      </c>
      <c r="EG56" s="118">
        <v>16.012769833432266</v>
      </c>
      <c r="EH56" s="118">
        <v>19.078914597749971</v>
      </c>
      <c r="EI56" s="118">
        <v>24.584893553638416</v>
      </c>
      <c r="EJ56" s="119">
        <v>30.816459565241157</v>
      </c>
      <c r="EK56" s="117">
        <v>14.953135339481035</v>
      </c>
      <c r="EL56" s="118">
        <v>13.898355192038025</v>
      </c>
      <c r="EM56" s="118">
        <v>13.440485652063186</v>
      </c>
      <c r="EN56" s="118">
        <v>19.650790361883395</v>
      </c>
      <c r="EO56" s="118">
        <v>20.973964469428282</v>
      </c>
      <c r="EP56" s="119">
        <v>21.262409900814959</v>
      </c>
      <c r="EQ56" s="117"/>
      <c r="ER56" s="118"/>
      <c r="ES56" s="118"/>
      <c r="ET56" s="118"/>
      <c r="EU56" s="118"/>
      <c r="EV56" s="119"/>
    </row>
    <row r="57" spans="2:152" s="5" customFormat="1" ht="12.75">
      <c r="B57" s="30" t="s">
        <v>296</v>
      </c>
      <c r="C57" s="123"/>
      <c r="D57" s="124"/>
      <c r="E57" s="124"/>
      <c r="F57" s="124"/>
      <c r="G57" s="124"/>
      <c r="H57" s="125"/>
      <c r="I57" s="123"/>
      <c r="J57" s="124"/>
      <c r="K57" s="124"/>
      <c r="L57" s="124"/>
      <c r="M57" s="124"/>
      <c r="N57" s="125"/>
      <c r="O57" s="123"/>
      <c r="P57" s="124"/>
      <c r="Q57" s="124"/>
      <c r="R57" s="124"/>
      <c r="S57" s="124"/>
      <c r="T57" s="125"/>
      <c r="U57" s="123"/>
      <c r="V57" s="124"/>
      <c r="W57" s="124"/>
      <c r="X57" s="124"/>
      <c r="Y57" s="124"/>
      <c r="Z57" s="125"/>
      <c r="AA57" s="123"/>
      <c r="AB57" s="124"/>
      <c r="AC57" s="124"/>
      <c r="AD57" s="124"/>
      <c r="AE57" s="124"/>
      <c r="AF57" s="125"/>
      <c r="AG57" s="123"/>
      <c r="AH57" s="124"/>
      <c r="AI57" s="124"/>
      <c r="AJ57" s="124"/>
      <c r="AK57" s="124"/>
      <c r="AL57" s="125"/>
      <c r="AM57" s="123"/>
      <c r="AN57" s="124"/>
      <c r="AO57" s="124"/>
      <c r="AP57" s="124"/>
      <c r="AQ57" s="124"/>
      <c r="AR57" s="125"/>
      <c r="AS57" s="123"/>
      <c r="AT57" s="124"/>
      <c r="AU57" s="124"/>
      <c r="AV57" s="124"/>
      <c r="AW57" s="124"/>
      <c r="AX57" s="125"/>
      <c r="AY57" s="123"/>
      <c r="AZ57" s="124"/>
      <c r="BA57" s="124"/>
      <c r="BB57" s="124"/>
      <c r="BC57" s="124"/>
      <c r="BD57" s="125"/>
      <c r="BE57" s="123"/>
      <c r="BF57" s="124"/>
      <c r="BG57" s="124"/>
      <c r="BH57" s="124"/>
      <c r="BI57" s="124"/>
      <c r="BJ57" s="125"/>
      <c r="BK57" s="123"/>
      <c r="BL57" s="124"/>
      <c r="BM57" s="124"/>
      <c r="BN57" s="124"/>
      <c r="BO57" s="124"/>
      <c r="BP57" s="125"/>
      <c r="BQ57" s="123"/>
      <c r="BR57" s="124"/>
      <c r="BS57" s="124"/>
      <c r="BT57" s="124"/>
      <c r="BU57" s="124"/>
      <c r="BV57" s="125"/>
      <c r="BW57" s="123"/>
      <c r="BX57" s="124"/>
      <c r="BY57" s="124"/>
      <c r="BZ57" s="124"/>
      <c r="CA57" s="124"/>
      <c r="CB57" s="125"/>
      <c r="CC57" s="123"/>
      <c r="CD57" s="124"/>
      <c r="CE57" s="124"/>
      <c r="CF57" s="124"/>
      <c r="CG57" s="124"/>
      <c r="CH57" s="125"/>
      <c r="CI57" s="123"/>
      <c r="CJ57" s="124"/>
      <c r="CK57" s="124"/>
      <c r="CL57" s="124"/>
      <c r="CM57" s="124"/>
      <c r="CN57" s="125"/>
      <c r="CO57" s="123"/>
      <c r="CP57" s="124"/>
      <c r="CQ57" s="124"/>
      <c r="CR57" s="124"/>
      <c r="CS57" s="124"/>
      <c r="CT57" s="125"/>
      <c r="CU57" s="123"/>
      <c r="CV57" s="124"/>
      <c r="CW57" s="124"/>
      <c r="CX57" s="124"/>
      <c r="CY57" s="124"/>
      <c r="CZ57" s="125"/>
      <c r="DA57" s="123"/>
      <c r="DB57" s="124"/>
      <c r="DC57" s="124"/>
      <c r="DD57" s="124"/>
      <c r="DE57" s="124"/>
      <c r="DF57" s="125"/>
      <c r="DG57" s="123"/>
      <c r="DH57" s="124"/>
      <c r="DI57" s="124"/>
      <c r="DJ57" s="124"/>
      <c r="DK57" s="124"/>
      <c r="DL57" s="125"/>
      <c r="DM57" s="123"/>
      <c r="DN57" s="124"/>
      <c r="DO57" s="124"/>
      <c r="DP57" s="124"/>
      <c r="DQ57" s="124"/>
      <c r="DR57" s="125"/>
      <c r="DS57" s="123"/>
      <c r="DT57" s="124"/>
      <c r="DU57" s="124"/>
      <c r="DV57" s="124"/>
      <c r="DW57" s="124"/>
      <c r="DX57" s="125"/>
      <c r="DY57" s="123"/>
      <c r="DZ57" s="124"/>
      <c r="EA57" s="124"/>
      <c r="EB57" s="124"/>
      <c r="EC57" s="124"/>
      <c r="ED57" s="125"/>
      <c r="EE57" s="123"/>
      <c r="EF57" s="124"/>
      <c r="EG57" s="124"/>
      <c r="EH57" s="124"/>
      <c r="EI57" s="124"/>
      <c r="EJ57" s="125"/>
      <c r="EK57" s="123"/>
      <c r="EL57" s="124"/>
      <c r="EM57" s="124"/>
      <c r="EN57" s="124"/>
      <c r="EO57" s="124"/>
      <c r="EP57" s="125"/>
      <c r="EQ57" s="123"/>
      <c r="ER57" s="124"/>
      <c r="ES57" s="124"/>
      <c r="ET57" s="124"/>
      <c r="EU57" s="124"/>
      <c r="EV57" s="125"/>
    </row>
    <row r="58" spans="2:152" s="17" customFormat="1">
      <c r="B58" s="27" t="s">
        <v>45</v>
      </c>
      <c r="C58" s="117">
        <f t="shared" ref="C58:BT58" si="425">IFERROR((C36/C35),"NA")</f>
        <v>5.3411135554123836E-4</v>
      </c>
      <c r="D58" s="118">
        <f t="shared" si="425"/>
        <v>5.7285523917472087E-4</v>
      </c>
      <c r="E58" s="118">
        <f t="shared" si="425"/>
        <v>4.4273907910271547E-4</v>
      </c>
      <c r="F58" s="118">
        <f t="shared" si="425"/>
        <v>4.176758162899175E-4</v>
      </c>
      <c r="G58" s="118">
        <f t="shared" si="425"/>
        <v>3.4897913221003033E-4</v>
      </c>
      <c r="H58" s="119">
        <f t="shared" si="425"/>
        <v>2.9222955378669843E-4</v>
      </c>
      <c r="I58" s="117">
        <f t="shared" si="425"/>
        <v>5.2938893558597475E-2</v>
      </c>
      <c r="J58" s="118">
        <f t="shared" si="425"/>
        <v>0.1340572100642668</v>
      </c>
      <c r="K58" s="118">
        <f t="shared" si="425"/>
        <v>0.16133276283786413</v>
      </c>
      <c r="L58" s="118">
        <f t="shared" si="425"/>
        <v>0.10238885890996638</v>
      </c>
      <c r="M58" s="118">
        <f t="shared" si="425"/>
        <v>8.8778855706650062E-2</v>
      </c>
      <c r="N58" s="119">
        <f t="shared" si="425"/>
        <v>7.7021294513532984E-2</v>
      </c>
      <c r="O58" s="117">
        <f t="shared" ref="O58:T58" si="426">IFERROR((O36/O35),"NA")</f>
        <v>0.23500927917925693</v>
      </c>
      <c r="P58" s="118">
        <f t="shared" si="426"/>
        <v>0.30639275749892914</v>
      </c>
      <c r="Q58" s="118">
        <f t="shared" si="426"/>
        <v>0.15228699135129994</v>
      </c>
      <c r="R58" s="118">
        <f t="shared" si="426"/>
        <v>0.13607659381345727</v>
      </c>
      <c r="S58" s="118">
        <f t="shared" si="426"/>
        <v>0.1173044813994079</v>
      </c>
      <c r="T58" s="119">
        <f t="shared" si="426"/>
        <v>0.10137848706338148</v>
      </c>
      <c r="U58" s="117">
        <f t="shared" si="425"/>
        <v>0.67021403724521844</v>
      </c>
      <c r="V58" s="118">
        <f t="shared" si="425"/>
        <v>0.46689813379626766</v>
      </c>
      <c r="W58" s="118">
        <f t="shared" si="425"/>
        <v>0.43734851883288101</v>
      </c>
      <c r="X58" s="118">
        <f t="shared" si="425"/>
        <v>0.4559073737635897</v>
      </c>
      <c r="Y58" s="118">
        <f t="shared" si="425"/>
        <v>0.32665424340693544</v>
      </c>
      <c r="Z58" s="119">
        <f t="shared" si="425"/>
        <v>0.22088853599689706</v>
      </c>
      <c r="AA58" s="117">
        <f t="shared" si="425"/>
        <v>0.22668224968148451</v>
      </c>
      <c r="AB58" s="118">
        <f t="shared" si="425"/>
        <v>9.6548337034779483E-2</v>
      </c>
      <c r="AC58" s="118">
        <f t="shared" si="425"/>
        <v>0.18113093945150879</v>
      </c>
      <c r="AD58" s="118">
        <f t="shared" si="425"/>
        <v>0.21161560296473619</v>
      </c>
      <c r="AE58" s="118">
        <f t="shared" si="425"/>
        <v>0.14757060358695478</v>
      </c>
      <c r="AF58" s="119">
        <f t="shared" si="425"/>
        <v>0.10308885509527022</v>
      </c>
      <c r="AG58" s="117">
        <f t="shared" si="425"/>
        <v>0.48227982535499353</v>
      </c>
      <c r="AH58" s="118">
        <f t="shared" si="425"/>
        <v>0.61032908390157126</v>
      </c>
      <c r="AI58" s="118">
        <f t="shared" si="425"/>
        <v>1.0085073039682095</v>
      </c>
      <c r="AJ58" s="118">
        <f t="shared" si="425"/>
        <v>0.82272658343021787</v>
      </c>
      <c r="AK58" s="118">
        <f t="shared" si="425"/>
        <v>0.7756095690788658</v>
      </c>
      <c r="AL58" s="119">
        <f t="shared" si="425"/>
        <v>0.73707880468633336</v>
      </c>
      <c r="AM58" s="117">
        <f t="shared" si="425"/>
        <v>8.3893677635646244E-2</v>
      </c>
      <c r="AN58" s="118">
        <f t="shared" si="425"/>
        <v>4.3062726679074494E-2</v>
      </c>
      <c r="AO58" s="118">
        <f t="shared" si="425"/>
        <v>2.5388994599231537E-2</v>
      </c>
      <c r="AP58" s="118">
        <f t="shared" si="425"/>
        <v>1.2505962976747947E-2</v>
      </c>
      <c r="AQ58" s="118">
        <f t="shared" si="425"/>
        <v>1.0838223987828419E-2</v>
      </c>
      <c r="AR58" s="119">
        <f t="shared" si="425"/>
        <v>9.3757384370662857E-3</v>
      </c>
      <c r="AS58" s="117">
        <f t="shared" si="425"/>
        <v>3.7656233021073506E-5</v>
      </c>
      <c r="AT58" s="118">
        <f t="shared" si="425"/>
        <v>0</v>
      </c>
      <c r="AU58" s="118">
        <f t="shared" si="425"/>
        <v>0</v>
      </c>
      <c r="AV58" s="118">
        <f t="shared" si="425"/>
        <v>0</v>
      </c>
      <c r="AW58" s="118">
        <f t="shared" si="425"/>
        <v>0</v>
      </c>
      <c r="AX58" s="119">
        <f t="shared" si="425"/>
        <v>0</v>
      </c>
      <c r="AY58" s="117">
        <f t="shared" si="425"/>
        <v>0.16690001530464751</v>
      </c>
      <c r="AZ58" s="118">
        <f t="shared" si="425"/>
        <v>0.17763886483280586</v>
      </c>
      <c r="BA58" s="118">
        <f t="shared" si="425"/>
        <v>5.8322618630163081E-2</v>
      </c>
      <c r="BB58" s="118">
        <f t="shared" si="425"/>
        <v>7.1359828907503114E-2</v>
      </c>
      <c r="BC58" s="118">
        <f t="shared" si="425"/>
        <v>5.6728135809776266E-2</v>
      </c>
      <c r="BD58" s="119">
        <f t="shared" si="425"/>
        <v>4.5514705755069267E-2</v>
      </c>
      <c r="BE58" s="117">
        <f t="shared" si="425"/>
        <v>6.3434831177712048E-6</v>
      </c>
      <c r="BF58" s="118">
        <f t="shared" si="425"/>
        <v>2.3586826256307279E-2</v>
      </c>
      <c r="BG58" s="118">
        <f t="shared" si="425"/>
        <v>0.37796927852064766</v>
      </c>
      <c r="BH58" s="118">
        <f t="shared" si="425"/>
        <v>1.0576725200967163</v>
      </c>
      <c r="BI58" s="118">
        <f t="shared" si="425"/>
        <v>1.0363357938580635</v>
      </c>
      <c r="BJ58" s="119">
        <f t="shared" si="425"/>
        <v>0.76814293855163429</v>
      </c>
      <c r="BK58" s="117">
        <f t="shared" ref="BK58:BP58" si="427">IFERROR((BK36/BK35),"NA")</f>
        <v>6.6641347246140347E-4</v>
      </c>
      <c r="BL58" s="118">
        <f t="shared" si="427"/>
        <v>6.4183336893641047E-4</v>
      </c>
      <c r="BM58" s="118">
        <f t="shared" si="427"/>
        <v>5.595119417414002E-4</v>
      </c>
      <c r="BN58" s="118">
        <f t="shared" si="427"/>
        <v>4.2660790968016157E-2</v>
      </c>
      <c r="BO58" s="118">
        <f t="shared" si="427"/>
        <v>3.8576256179190062E-2</v>
      </c>
      <c r="BP58" s="119">
        <f t="shared" si="427"/>
        <v>3.4575322005201123E-2</v>
      </c>
      <c r="BQ58" s="117">
        <f t="shared" si="425"/>
        <v>0.62308045421223235</v>
      </c>
      <c r="BR58" s="118">
        <f t="shared" si="425"/>
        <v>0.40392776345333981</v>
      </c>
      <c r="BS58" s="118">
        <f t="shared" si="425"/>
        <v>0.45891443280676864</v>
      </c>
      <c r="BT58" s="118">
        <f t="shared" si="425"/>
        <v>0.12622390600728062</v>
      </c>
      <c r="BU58" s="118">
        <f t="shared" ref="BU58:EL58" si="428">IFERROR((BU36/BU35),"NA")</f>
        <v>0.1090840317009044</v>
      </c>
      <c r="BV58" s="119">
        <f t="shared" si="428"/>
        <v>9.2140055685755659E-2</v>
      </c>
      <c r="BW58" s="117">
        <f t="shared" si="428"/>
        <v>0</v>
      </c>
      <c r="BX58" s="118">
        <f t="shared" si="428"/>
        <v>7.5104395109201798E-6</v>
      </c>
      <c r="BY58" s="118">
        <f t="shared" si="428"/>
        <v>1.073318378430594E-5</v>
      </c>
      <c r="BZ58" s="118">
        <f t="shared" si="428"/>
        <v>1.1250871942575551E-5</v>
      </c>
      <c r="CA58" s="118">
        <f t="shared" si="428"/>
        <v>9.4721781423568264E-6</v>
      </c>
      <c r="CB58" s="119">
        <f t="shared" si="428"/>
        <v>7.9467633491534136E-6</v>
      </c>
      <c r="CC58" s="117">
        <f t="shared" si="428"/>
        <v>0.67376814131379925</v>
      </c>
      <c r="CD58" s="118">
        <f t="shared" si="428"/>
        <v>0.68621129435381301</v>
      </c>
      <c r="CE58" s="118">
        <f t="shared" si="428"/>
        <v>0.46206914728886489</v>
      </c>
      <c r="CF58" s="118">
        <f t="shared" si="428"/>
        <v>0.27597107268069854</v>
      </c>
      <c r="CG58" s="118">
        <f t="shared" si="428"/>
        <v>0.18082435764351032</v>
      </c>
      <c r="CH58" s="119">
        <f t="shared" si="428"/>
        <v>0.10371495252631988</v>
      </c>
      <c r="CI58" s="117">
        <f t="shared" ref="CI58:CN58" si="429">IFERROR((CI36/CI35),"NA")</f>
        <v>0.34529178313835107</v>
      </c>
      <c r="CJ58" s="118">
        <f t="shared" si="429"/>
        <v>0.42247956714565654</v>
      </c>
      <c r="CK58" s="118">
        <f t="shared" si="429"/>
        <v>0.40080122501286636</v>
      </c>
      <c r="CL58" s="118">
        <f t="shared" si="429"/>
        <v>0.40770301071695186</v>
      </c>
      <c r="CM58" s="118">
        <f t="shared" si="429"/>
        <v>0.32738712745952309</v>
      </c>
      <c r="CN58" s="119">
        <f t="shared" si="429"/>
        <v>0.25586701993346761</v>
      </c>
      <c r="CO58" s="117">
        <f t="shared" si="428"/>
        <v>4.2280901385683752E-2</v>
      </c>
      <c r="CP58" s="118">
        <f t="shared" si="428"/>
        <v>0.14616612982226779</v>
      </c>
      <c r="CQ58" s="118">
        <f t="shared" si="428"/>
        <v>0.25241440460662579</v>
      </c>
      <c r="CR58" s="118">
        <f t="shared" si="428"/>
        <v>0.22542437924320022</v>
      </c>
      <c r="CS58" s="118">
        <f t="shared" si="428"/>
        <v>0.34689380813825665</v>
      </c>
      <c r="CT58" s="119">
        <f t="shared" si="428"/>
        <v>0.28759299531652488</v>
      </c>
      <c r="CU58" s="117">
        <f t="shared" ref="CU58:CZ58" si="430">IFERROR((CU36/CU35),"NA")</f>
        <v>0.53336409428230869</v>
      </c>
      <c r="CV58" s="118">
        <f t="shared" si="430"/>
        <v>0.51563090754826513</v>
      </c>
      <c r="CW58" s="118">
        <f t="shared" si="430"/>
        <v>0.51884080164795254</v>
      </c>
      <c r="CX58" s="118">
        <f t="shared" si="430"/>
        <v>0.63456047974613117</v>
      </c>
      <c r="CY58" s="118">
        <f t="shared" si="430"/>
        <v>0.59883713570111019</v>
      </c>
      <c r="CZ58" s="119">
        <f t="shared" si="430"/>
        <v>0.53899122616807238</v>
      </c>
      <c r="DA58" s="117">
        <f t="shared" si="428"/>
        <v>0.26535483955100075</v>
      </c>
      <c r="DB58" s="118">
        <f t="shared" si="428"/>
        <v>0.35521633272362091</v>
      </c>
      <c r="DC58" s="118">
        <f t="shared" si="428"/>
        <v>0.37171863087356044</v>
      </c>
      <c r="DD58" s="118">
        <f t="shared" si="428"/>
        <v>0.20863258001196636</v>
      </c>
      <c r="DE58" s="118">
        <f t="shared" si="428"/>
        <v>0.15263575473809524</v>
      </c>
      <c r="DF58" s="119">
        <f t="shared" si="428"/>
        <v>0.10767858248795925</v>
      </c>
      <c r="DG58" s="117">
        <f t="shared" si="428"/>
        <v>4.9666645630391526E-2</v>
      </c>
      <c r="DH58" s="118">
        <f t="shared" si="428"/>
        <v>0.14102286040048229</v>
      </c>
      <c r="DI58" s="118">
        <f t="shared" si="428"/>
        <v>2.1872953151289606E-2</v>
      </c>
      <c r="DJ58" s="118">
        <f t="shared" si="428"/>
        <v>2.0935401246584485E-2</v>
      </c>
      <c r="DK58" s="118">
        <f t="shared" si="428"/>
        <v>1.7809152398990301E-2</v>
      </c>
      <c r="DL58" s="119">
        <f t="shared" si="428"/>
        <v>1.51714033342767E-2</v>
      </c>
      <c r="DM58" s="117">
        <f t="shared" ref="DM58:DR58" si="431">IFERROR((DM36/DM35),"NA")</f>
        <v>0.19658417567096551</v>
      </c>
      <c r="DN58" s="118">
        <f t="shared" si="431"/>
        <v>0.13664781184876451</v>
      </c>
      <c r="DO58" s="118">
        <f t="shared" si="431"/>
        <v>8.4510532837670391E-2</v>
      </c>
      <c r="DP58" s="118">
        <f t="shared" si="431"/>
        <v>0.12662721893491125</v>
      </c>
      <c r="DQ58" s="118">
        <f t="shared" si="431"/>
        <v>0.14606591563117299</v>
      </c>
      <c r="DR58" s="119">
        <f t="shared" si="431"/>
        <v>4.5603106192338948E-2</v>
      </c>
      <c r="DS58" s="117" t="str">
        <f t="shared" si="428"/>
        <v>NA</v>
      </c>
      <c r="DT58" s="118">
        <f t="shared" si="428"/>
        <v>0.61648000477854437</v>
      </c>
      <c r="DU58" s="118">
        <f t="shared" si="428"/>
        <v>0.83296080312984422</v>
      </c>
      <c r="DV58" s="118">
        <f t="shared" si="428"/>
        <v>0.59536591007625739</v>
      </c>
      <c r="DW58" s="118">
        <f t="shared" si="428"/>
        <v>0.57074517706338967</v>
      </c>
      <c r="DX58" s="119">
        <f t="shared" si="428"/>
        <v>0.52570217912796946</v>
      </c>
      <c r="DY58" s="117">
        <f t="shared" si="428"/>
        <v>7.195070979394691E-2</v>
      </c>
      <c r="DZ58" s="118">
        <f t="shared" si="428"/>
        <v>2.4629242914468739E-2</v>
      </c>
      <c r="EA58" s="118">
        <f t="shared" si="428"/>
        <v>0.12068477792275006</v>
      </c>
      <c r="EB58" s="118">
        <f t="shared" si="428"/>
        <v>4.9444647323760048E-2</v>
      </c>
      <c r="EC58" s="118">
        <f t="shared" si="428"/>
        <v>3.0241914317703913E-2</v>
      </c>
      <c r="ED58" s="119">
        <f t="shared" si="428"/>
        <v>1.8401206040350167E-2</v>
      </c>
      <c r="EE58" s="117">
        <f t="shared" ref="EE58:EJ58" si="432">IFERROR((EE36/EE35),"NA")</f>
        <v>0.62435765673175747</v>
      </c>
      <c r="EF58" s="118">
        <f t="shared" si="432"/>
        <v>0.67495380480430034</v>
      </c>
      <c r="EG58" s="118">
        <f t="shared" si="432"/>
        <v>0.85463052597612132</v>
      </c>
      <c r="EH58" s="118">
        <f t="shared" si="432"/>
        <v>0.57438739789964999</v>
      </c>
      <c r="EI58" s="118">
        <f t="shared" si="432"/>
        <v>0.39426173332235764</v>
      </c>
      <c r="EJ58" s="119">
        <f t="shared" si="432"/>
        <v>0.25417305086493919</v>
      </c>
      <c r="EK58" s="117">
        <f t="shared" si="428"/>
        <v>0.31133825419671651</v>
      </c>
      <c r="EL58" s="118">
        <f t="shared" si="428"/>
        <v>0.26955340125650018</v>
      </c>
      <c r="EM58" s="118">
        <f t="shared" ref="EM58:EP58" si="433">IFERROR((EM36/EM35),"NA")</f>
        <v>9.7317850169561196E-2</v>
      </c>
      <c r="EN58" s="118">
        <f t="shared" si="433"/>
        <v>9.3391159635896018E-2</v>
      </c>
      <c r="EO58" s="118">
        <f t="shared" si="433"/>
        <v>8.9454848015238675E-2</v>
      </c>
      <c r="EP58" s="119">
        <f t="shared" si="433"/>
        <v>7.7110851419244161E-2</v>
      </c>
      <c r="EQ58" s="117"/>
      <c r="ER58" s="118"/>
      <c r="ES58" s="118"/>
      <c r="ET58" s="118"/>
      <c r="EU58" s="118"/>
      <c r="EV58" s="119"/>
    </row>
    <row r="59" spans="2:152" s="17" customFormat="1">
      <c r="B59" s="27" t="s">
        <v>37</v>
      </c>
      <c r="C59" s="117">
        <f t="shared" ref="C59:BT59" si="434">IFERROR((C38/C35),"NA")</f>
        <v>6.997192577187436E-2</v>
      </c>
      <c r="D59" s="118">
        <f t="shared" si="434"/>
        <v>6.487968508278831E-2</v>
      </c>
      <c r="E59" s="118">
        <f t="shared" si="434"/>
        <v>9.7656434474616305E-2</v>
      </c>
      <c r="F59" s="118">
        <f t="shared" si="434"/>
        <v>3.6643344097596058E-2</v>
      </c>
      <c r="G59" s="118">
        <f t="shared" si="434"/>
        <v>0.15175609965185924</v>
      </c>
      <c r="H59" s="119">
        <f t="shared" si="434"/>
        <v>0.23955241977300651</v>
      </c>
      <c r="I59" s="117">
        <f t="shared" si="434"/>
        <v>3.2297698147870056E-2</v>
      </c>
      <c r="J59" s="118">
        <f t="shared" si="434"/>
        <v>0.12080098672277441</v>
      </c>
      <c r="K59" s="118">
        <f t="shared" si="434"/>
        <v>0.14250870043725275</v>
      </c>
      <c r="L59" s="118">
        <f t="shared" si="434"/>
        <v>7.61217882196671E-2</v>
      </c>
      <c r="M59" s="118">
        <f t="shared" si="434"/>
        <v>1.5972424486894121E-2</v>
      </c>
      <c r="N59" s="119">
        <f t="shared" si="434"/>
        <v>-1.7583295509928164E-2</v>
      </c>
      <c r="O59" s="117">
        <f t="shared" ref="O59:T59" si="435">IFERROR((O38/O35),"NA")</f>
        <v>0.26983094135206243</v>
      </c>
      <c r="P59" s="118">
        <f t="shared" si="435"/>
        <v>0.29851700065988263</v>
      </c>
      <c r="Q59" s="118">
        <f t="shared" si="435"/>
        <v>0.28507654259841309</v>
      </c>
      <c r="R59" s="118">
        <f t="shared" si="435"/>
        <v>0.15218588720391465</v>
      </c>
      <c r="S59" s="118">
        <f t="shared" si="435"/>
        <v>0.18766225251682514</v>
      </c>
      <c r="T59" s="119">
        <f t="shared" si="435"/>
        <v>0.21832247212175299</v>
      </c>
      <c r="U59" s="117">
        <f t="shared" si="434"/>
        <v>0.21604486286711269</v>
      </c>
      <c r="V59" s="118">
        <f t="shared" si="434"/>
        <v>0.14056845256547659</v>
      </c>
      <c r="W59" s="118">
        <f t="shared" si="434"/>
        <v>0.21893163620637912</v>
      </c>
      <c r="X59" s="118">
        <f t="shared" si="434"/>
        <v>0.17859099691438129</v>
      </c>
      <c r="Y59" s="118">
        <f t="shared" si="434"/>
        <v>-4.216686259605102E-2</v>
      </c>
      <c r="Z59" s="119">
        <f t="shared" si="434"/>
        <v>-0.24139766685117445</v>
      </c>
      <c r="AA59" s="117">
        <f t="shared" si="434"/>
        <v>-4.9894071371180661E-2</v>
      </c>
      <c r="AB59" s="118">
        <f t="shared" si="434"/>
        <v>-0.1145179154605432</v>
      </c>
      <c r="AC59" s="118">
        <f t="shared" si="434"/>
        <v>-6.5776173527308898E-2</v>
      </c>
      <c r="AD59" s="118">
        <f t="shared" si="434"/>
        <v>-1.1236549933836614E-2</v>
      </c>
      <c r="AE59" s="118">
        <f t="shared" si="434"/>
        <v>-0.12157086914398485</v>
      </c>
      <c r="AF59" s="119">
        <f t="shared" si="434"/>
        <v>-0.14854361307648625</v>
      </c>
      <c r="AG59" s="117">
        <f t="shared" si="434"/>
        <v>-3.7892197354101931E-2</v>
      </c>
      <c r="AH59" s="118">
        <f t="shared" si="434"/>
        <v>0.21478802253187074</v>
      </c>
      <c r="AI59" s="118">
        <f t="shared" si="434"/>
        <v>0.75826943527172996</v>
      </c>
      <c r="AJ59" s="118">
        <f t="shared" si="434"/>
        <v>0.65798918263155237</v>
      </c>
      <c r="AK59" s="118">
        <f t="shared" si="434"/>
        <v>0.61229124820723502</v>
      </c>
      <c r="AL59" s="119">
        <f t="shared" si="434"/>
        <v>0.55450299782242463</v>
      </c>
      <c r="AM59" s="117">
        <f t="shared" si="434"/>
        <v>-1.1670512639326705E-2</v>
      </c>
      <c r="AN59" s="118">
        <f t="shared" si="434"/>
        <v>-6.9477571156657633E-2</v>
      </c>
      <c r="AO59" s="118">
        <f t="shared" si="434"/>
        <v>-6.8467406990325441E-2</v>
      </c>
      <c r="AP59" s="118">
        <f t="shared" si="434"/>
        <v>-4.8557540010918721E-2</v>
      </c>
      <c r="AQ59" s="118">
        <f t="shared" si="434"/>
        <v>-0.16598778841110023</v>
      </c>
      <c r="AR59" s="119">
        <f t="shared" si="434"/>
        <v>-0.23547963034706659</v>
      </c>
      <c r="AS59" s="117">
        <f t="shared" si="434"/>
        <v>-0.23192904274627982</v>
      </c>
      <c r="AT59" s="118">
        <f t="shared" si="434"/>
        <v>-0.24649093039158679</v>
      </c>
      <c r="AU59" s="118">
        <f t="shared" si="434"/>
        <v>-0.33603115510268983</v>
      </c>
      <c r="AV59" s="118">
        <f t="shared" si="434"/>
        <v>-0.29931250967128675</v>
      </c>
      <c r="AW59" s="118">
        <f t="shared" si="434"/>
        <v>-0.26535928161828309</v>
      </c>
      <c r="AX59" s="119">
        <f t="shared" si="434"/>
        <v>-0.25844966709349482</v>
      </c>
      <c r="AY59" s="117">
        <f t="shared" si="434"/>
        <v>-0.10486517739220143</v>
      </c>
      <c r="AZ59" s="118">
        <f t="shared" si="434"/>
        <v>-0.10182283875776137</v>
      </c>
      <c r="BA59" s="118">
        <f t="shared" si="434"/>
        <v>-0.23588364914650353</v>
      </c>
      <c r="BB59" s="118">
        <f t="shared" si="434"/>
        <v>-0.24358224915344859</v>
      </c>
      <c r="BC59" s="118">
        <f t="shared" si="434"/>
        <v>-0.33886061852355731</v>
      </c>
      <c r="BD59" s="119">
        <f t="shared" si="434"/>
        <v>-0.37074373502076852</v>
      </c>
      <c r="BE59" s="117">
        <f t="shared" si="434"/>
        <v>0</v>
      </c>
      <c r="BF59" s="118">
        <f t="shared" si="434"/>
        <v>0</v>
      </c>
      <c r="BG59" s="118">
        <f t="shared" si="434"/>
        <v>0</v>
      </c>
      <c r="BH59" s="118">
        <f t="shared" si="434"/>
        <v>0</v>
      </c>
      <c r="BI59" s="118">
        <f t="shared" si="434"/>
        <v>0</v>
      </c>
      <c r="BJ59" s="119">
        <f t="shared" si="434"/>
        <v>0</v>
      </c>
      <c r="BK59" s="117">
        <f t="shared" ref="BK59:BP59" si="436">IFERROR((BK38/BK35),"NA")</f>
        <v>-0.50850295481703101</v>
      </c>
      <c r="BL59" s="118">
        <f t="shared" si="436"/>
        <v>-0.45318423537653085</v>
      </c>
      <c r="BM59" s="118">
        <f t="shared" si="436"/>
        <v>-0.47321944402631477</v>
      </c>
      <c r="BN59" s="118">
        <f t="shared" si="436"/>
        <v>-0.24337659943864184</v>
      </c>
      <c r="BO59" s="118">
        <f t="shared" si="436"/>
        <v>-0.15638878883542451</v>
      </c>
      <c r="BP59" s="119">
        <f t="shared" si="436"/>
        <v>-0.16422183900318466</v>
      </c>
      <c r="BQ59" s="117">
        <f t="shared" si="434"/>
        <v>0.46183245060213374</v>
      </c>
      <c r="BR59" s="118">
        <f t="shared" si="434"/>
        <v>0.24858828564595936</v>
      </c>
      <c r="BS59" s="118">
        <f t="shared" si="434"/>
        <v>0.33644183090785096</v>
      </c>
      <c r="BT59" s="118">
        <f t="shared" si="434"/>
        <v>-8.5227602142578573E-2</v>
      </c>
      <c r="BU59" s="118">
        <f t="shared" ref="BU59:EL59" si="437">IFERROR((BU38/BU35),"NA")</f>
        <v>3.2203673054424981E-2</v>
      </c>
      <c r="BV59" s="119">
        <f t="shared" si="437"/>
        <v>-5.3999810512265448E-2</v>
      </c>
      <c r="BW59" s="117">
        <f t="shared" si="437"/>
        <v>-0.77336099474344255</v>
      </c>
      <c r="BX59" s="118">
        <f t="shared" si="437"/>
        <v>-1.0707220536545801</v>
      </c>
      <c r="BY59" s="118">
        <f t="shared" si="437"/>
        <v>-0.89904367332481827</v>
      </c>
      <c r="BZ59" s="118">
        <f t="shared" si="437"/>
        <v>-1.0560855966337392</v>
      </c>
      <c r="CA59" s="118">
        <f t="shared" si="437"/>
        <v>-0.87676697134423875</v>
      </c>
      <c r="CB59" s="119">
        <f t="shared" si="437"/>
        <v>-0.91394565584606713</v>
      </c>
      <c r="CC59" s="117">
        <f t="shared" si="437"/>
        <v>0.43591455660032025</v>
      </c>
      <c r="CD59" s="118">
        <f t="shared" si="437"/>
        <v>0.3284247446335451</v>
      </c>
      <c r="CE59" s="118">
        <f t="shared" si="437"/>
        <v>-8.3580154583132921E-2</v>
      </c>
      <c r="CF59" s="118">
        <f t="shared" si="437"/>
        <v>-0.14618118567868488</v>
      </c>
      <c r="CG59" s="118">
        <f t="shared" si="437"/>
        <v>-0.15953359612729326</v>
      </c>
      <c r="CH59" s="119">
        <f t="shared" si="437"/>
        <v>-0.19479932239850203</v>
      </c>
      <c r="CI59" s="117">
        <f t="shared" ref="CI59:CN59" si="438">IFERROR((CI38/CI35),"NA")</f>
        <v>0.21183743428696317</v>
      </c>
      <c r="CJ59" s="118">
        <f t="shared" si="438"/>
        <v>0.25657249517297842</v>
      </c>
      <c r="CK59" s="118">
        <f t="shared" si="438"/>
        <v>0.27774648145672404</v>
      </c>
      <c r="CL59" s="118">
        <f t="shared" si="438"/>
        <v>0.2760653706785583</v>
      </c>
      <c r="CM59" s="118">
        <f t="shared" si="438"/>
        <v>0.21697629913382274</v>
      </c>
      <c r="CN59" s="119">
        <f t="shared" si="438"/>
        <v>0.10946923199005582</v>
      </c>
      <c r="CO59" s="117">
        <f t="shared" si="437"/>
        <v>-3.5366307572873346E-2</v>
      </c>
      <c r="CP59" s="118">
        <f t="shared" si="437"/>
        <v>2.9512178689978266E-2</v>
      </c>
      <c r="CQ59" s="118">
        <f t="shared" si="437"/>
        <v>-6.4811486437910196E-2</v>
      </c>
      <c r="CR59" s="118">
        <f t="shared" si="437"/>
        <v>0.17854644285784224</v>
      </c>
      <c r="CS59" s="118">
        <f t="shared" si="437"/>
        <v>0.33295488324243067</v>
      </c>
      <c r="CT59" s="119">
        <f t="shared" si="437"/>
        <v>0.20626798846937078</v>
      </c>
      <c r="CU59" s="117">
        <f t="shared" ref="CU59:CZ59" si="439">IFERROR((CU38/CU35),"NA")</f>
        <v>0.51341946399046412</v>
      </c>
      <c r="CV59" s="118">
        <f t="shared" si="439"/>
        <v>0.48385108884952582</v>
      </c>
      <c r="CW59" s="118">
        <f t="shared" si="439"/>
        <v>0.48234477580236418</v>
      </c>
      <c r="CX59" s="118">
        <f t="shared" si="439"/>
        <v>0.5585042922991319</v>
      </c>
      <c r="CY59" s="118">
        <f t="shared" si="439"/>
        <v>0.50076606557838987</v>
      </c>
      <c r="CZ59" s="119">
        <f t="shared" si="439"/>
        <v>0.46958503309505872</v>
      </c>
      <c r="DA59" s="117">
        <f t="shared" si="437"/>
        <v>0.13911834553587085</v>
      </c>
      <c r="DB59" s="118">
        <f t="shared" si="437"/>
        <v>0.26485958100165635</v>
      </c>
      <c r="DC59" s="118">
        <f t="shared" si="437"/>
        <v>0.26794029132057301</v>
      </c>
      <c r="DD59" s="118">
        <f t="shared" si="437"/>
        <v>0.12448032022281234</v>
      </c>
      <c r="DE59" s="118">
        <f t="shared" si="437"/>
        <v>3.3975082697936094E-3</v>
      </c>
      <c r="DF59" s="119">
        <f t="shared" si="437"/>
        <v>-0.12803106716162821</v>
      </c>
      <c r="DG59" s="117">
        <f t="shared" si="437"/>
        <v>-0.4200957559950208</v>
      </c>
      <c r="DH59" s="118">
        <f t="shared" si="437"/>
        <v>-0.10605714263433579</v>
      </c>
      <c r="DI59" s="118">
        <f t="shared" si="437"/>
        <v>-0.23570282480252741</v>
      </c>
      <c r="DJ59" s="118">
        <f t="shared" si="437"/>
        <v>-0.38498517551015599</v>
      </c>
      <c r="DK59" s="118">
        <f t="shared" si="437"/>
        <v>-0.54066595166924369</v>
      </c>
      <c r="DL59" s="119">
        <f t="shared" si="437"/>
        <v>-0.62705815360502382</v>
      </c>
      <c r="DM59" s="117">
        <f t="shared" ref="DM59:DR59" si="440">IFERROR((DM38/DM35),"NA")</f>
        <v>8.0167305681422094E-2</v>
      </c>
      <c r="DN59" s="118">
        <f t="shared" si="440"/>
        <v>4.4805001488538256E-2</v>
      </c>
      <c r="DO59" s="118">
        <f t="shared" si="440"/>
        <v>-0.10966542750929369</v>
      </c>
      <c r="DP59" s="118">
        <f t="shared" si="440"/>
        <v>-1.8827326519634213E-2</v>
      </c>
      <c r="DQ59" s="118">
        <f t="shared" si="440"/>
        <v>5.9062219755878831E-2</v>
      </c>
      <c r="DR59" s="119">
        <f t="shared" si="440"/>
        <v>-9.2987438791417701E-2</v>
      </c>
      <c r="DS59" s="117" t="str">
        <f t="shared" si="437"/>
        <v>NA</v>
      </c>
      <c r="DT59" s="118">
        <f t="shared" si="437"/>
        <v>0.52071050981094891</v>
      </c>
      <c r="DU59" s="118">
        <f t="shared" si="437"/>
        <v>0.75309367387613502</v>
      </c>
      <c r="DV59" s="118">
        <f t="shared" si="437"/>
        <v>0.50136828387497989</v>
      </c>
      <c r="DW59" s="118">
        <f t="shared" si="437"/>
        <v>0.49413632248534578</v>
      </c>
      <c r="DX59" s="119">
        <f t="shared" si="437"/>
        <v>0.40959441588907824</v>
      </c>
      <c r="DY59" s="117">
        <f t="shared" si="437"/>
        <v>-0.20629135837330442</v>
      </c>
      <c r="DZ59" s="118">
        <f t="shared" si="437"/>
        <v>-0.18882086312324492</v>
      </c>
      <c r="EA59" s="118">
        <f t="shared" si="437"/>
        <v>-7.9827657210291267E-2</v>
      </c>
      <c r="EB59" s="118">
        <f t="shared" si="437"/>
        <v>-0.21697243851775061</v>
      </c>
      <c r="EC59" s="118">
        <f t="shared" si="437"/>
        <v>-0.24013559941696147</v>
      </c>
      <c r="ED59" s="119">
        <f t="shared" si="437"/>
        <v>-0.31797999548255479</v>
      </c>
      <c r="EE59" s="117">
        <f t="shared" ref="EE59:EJ59" si="441">IFERROR((EE38/EE35),"NA")</f>
        <v>0.5208975676601576</v>
      </c>
      <c r="EF59" s="118">
        <f t="shared" si="441"/>
        <v>0.60725684528808999</v>
      </c>
      <c r="EG59" s="118">
        <f t="shared" si="441"/>
        <v>0.7625040335592127</v>
      </c>
      <c r="EH59" s="118">
        <f t="shared" si="441"/>
        <v>0.45201283547257876</v>
      </c>
      <c r="EI59" s="118">
        <f t="shared" si="441"/>
        <v>0.25503602161976235</v>
      </c>
      <c r="EJ59" s="119">
        <f t="shared" si="441"/>
        <v>-1.7530038720339459E-2</v>
      </c>
      <c r="EK59" s="117">
        <f t="shared" si="437"/>
        <v>0.17907529844600265</v>
      </c>
      <c r="EL59" s="118">
        <f t="shared" si="437"/>
        <v>1.1023788795030472E-2</v>
      </c>
      <c r="EM59" s="118">
        <f t="shared" ref="EM59:EP59" si="442">IFERROR((EM38/EM35),"NA")</f>
        <v>-2.381278617020062E-2</v>
      </c>
      <c r="EN59" s="118">
        <f t="shared" si="442"/>
        <v>-2.8997201139716079E-3</v>
      </c>
      <c r="EO59" s="118">
        <f t="shared" si="442"/>
        <v>-0.15943533312797656</v>
      </c>
      <c r="EP59" s="119">
        <f t="shared" si="442"/>
        <v>-0.26801671568800067</v>
      </c>
      <c r="EQ59" s="117"/>
      <c r="ER59" s="118"/>
      <c r="ES59" s="118"/>
      <c r="ET59" s="118"/>
      <c r="EU59" s="118"/>
      <c r="EV59" s="119"/>
    </row>
    <row r="60" spans="2:152">
      <c r="B60" s="4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</row>
    <row r="61" spans="2:152">
      <c r="B61" s="3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</row>
    <row r="62" spans="2:152">
      <c r="B62" s="3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</row>
    <row r="63" spans="2:152">
      <c r="B63" s="3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</row>
    <row r="64" spans="2:152">
      <c r="B64" s="3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</row>
    <row r="65" spans="2:152">
      <c r="B65" s="3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</row>
  </sheetData>
  <mergeCells count="25">
    <mergeCell ref="EQ6:EV6"/>
    <mergeCell ref="AM6:AR6"/>
    <mergeCell ref="EK6:EP6"/>
    <mergeCell ref="AS6:AX6"/>
    <mergeCell ref="AY6:BD6"/>
    <mergeCell ref="BQ6:BV6"/>
    <mergeCell ref="BW6:CB6"/>
    <mergeCell ref="CO6:CT6"/>
    <mergeCell ref="DA6:DF6"/>
    <mergeCell ref="DY6:ED6"/>
    <mergeCell ref="CU6:CZ6"/>
    <mergeCell ref="BK6:BP6"/>
    <mergeCell ref="EE6:EJ6"/>
    <mergeCell ref="BE6:BJ6"/>
    <mergeCell ref="DS6:DX6"/>
    <mergeCell ref="DM6:DR6"/>
    <mergeCell ref="DG6:DL6"/>
    <mergeCell ref="CI6:CN6"/>
    <mergeCell ref="C6:H6"/>
    <mergeCell ref="I6:N6"/>
    <mergeCell ref="AA6:AF6"/>
    <mergeCell ref="AG6:AL6"/>
    <mergeCell ref="U6:Z6"/>
    <mergeCell ref="O6:T6"/>
    <mergeCell ref="CC6:CH6"/>
  </mergeCells>
  <conditionalFormatting sqref="EV15">
    <cfRule type="cellIs" dxfId="1392" priority="338" operator="greaterThanOrEqual">
      <formula>10</formula>
    </cfRule>
    <cfRule type="cellIs" dxfId="1391" priority="341" operator="lessThan">
      <formula>0</formula>
    </cfRule>
  </conditionalFormatting>
  <conditionalFormatting sqref="EV16">
    <cfRule type="cellIs" dxfId="1390" priority="336" operator="greaterThanOrEqual">
      <formula>10</formula>
    </cfRule>
    <cfRule type="cellIs" dxfId="1389" priority="340" operator="lessThan">
      <formula>0</formula>
    </cfRule>
  </conditionalFormatting>
  <conditionalFormatting sqref="EV13">
    <cfRule type="cellIs" priority="334" operator="equal">
      <formula>"-"</formula>
    </cfRule>
    <cfRule type="cellIs" dxfId="1388" priority="337" operator="lessThanOrEqual">
      <formula>5</formula>
    </cfRule>
    <cfRule type="cellIs" dxfId="1387" priority="339" operator="greaterThanOrEqual">
      <formula>10</formula>
    </cfRule>
  </conditionalFormatting>
  <conditionalFormatting sqref="DA27:DF27 DY29:ED29 DY33:ED33 DY27:ED27 C27:N27 BQ27:CB27 BQ33:CB33 BQ29:CB29 EK27:EV27 EK33:EV33 EK29:EV29 AA29:BD29 AA33:BD33 U27:BD27 CO29:CT29 CO33:CT33 CO27:CT27">
    <cfRule type="cellIs" dxfId="1386" priority="332" operator="lessThanOrEqual">
      <formula>0</formula>
    </cfRule>
    <cfRule type="cellIs" dxfId="1385" priority="335" operator="greaterThanOrEqual">
      <formula>0</formula>
    </cfRule>
  </conditionalFormatting>
  <conditionalFormatting sqref="C41:N41 DA41:DF41 DY41:ED41 BQ41:CB41 EK41:EV41 AA41:BD41 CO41:CT41">
    <cfRule type="cellIs" dxfId="1384" priority="333" operator="lessThanOrEqual">
      <formula>0</formula>
    </cfRule>
  </conditionalFormatting>
  <conditionalFormatting sqref="C29:N29 DA29:DF29">
    <cfRule type="cellIs" dxfId="1383" priority="330" operator="lessThanOrEqual">
      <formula>0</formula>
    </cfRule>
    <cfRule type="cellIs" dxfId="1382" priority="331" operator="greaterThanOrEqual">
      <formula>0</formula>
    </cfRule>
  </conditionalFormatting>
  <conditionalFormatting sqref="C33:N33 DA33:DF33">
    <cfRule type="cellIs" dxfId="1381" priority="328" operator="lessThanOrEqual">
      <formula>0</formula>
    </cfRule>
    <cfRule type="cellIs" dxfId="1380" priority="329" operator="greaterThanOrEqual">
      <formula>0</formula>
    </cfRule>
  </conditionalFormatting>
  <conditionalFormatting sqref="EV10">
    <cfRule type="cellIs" dxfId="1379" priority="326" operator="equal">
      <formula>"Sell"</formula>
    </cfRule>
    <cfRule type="cellIs" dxfId="1378" priority="327" operator="equal">
      <formula>"Buy"</formula>
    </cfRule>
  </conditionalFormatting>
  <conditionalFormatting sqref="EV10">
    <cfRule type="cellIs" dxfId="1377" priority="324" operator="equal">
      <formula>"Sell"</formula>
    </cfRule>
    <cfRule type="cellIs" dxfId="1376" priority="325" operator="equal">
      <formula>"Buy"</formula>
    </cfRule>
  </conditionalFormatting>
  <conditionalFormatting sqref="EV10">
    <cfRule type="cellIs" dxfId="1375" priority="322" operator="equal">
      <formula>"Sell"</formula>
    </cfRule>
    <cfRule type="cellIs" dxfId="1374" priority="323" operator="equal">
      <formula>"Buy"</formula>
    </cfRule>
  </conditionalFormatting>
  <conditionalFormatting sqref="H10 N10 AF10 AL10 AR10 AX10 BD10 BV10 CB10 CT10 DF10 ED10 EP10">
    <cfRule type="cellIs" dxfId="1373" priority="320" operator="equal">
      <formula>"Sell"</formula>
    </cfRule>
    <cfRule type="cellIs" dxfId="1372" priority="321" operator="equal">
      <formula>"Buy"</formula>
    </cfRule>
  </conditionalFormatting>
  <conditionalFormatting sqref="H15 N15 AF15 AL15 AR15 AX15 BD15 BV15 CB15 CT15 DF15 ED15 EP15">
    <cfRule type="cellIs" dxfId="1371" priority="316" operator="greaterThan">
      <formula>0</formula>
    </cfRule>
    <cfRule type="cellIs" dxfId="1370" priority="319" operator="lessThan">
      <formula>0</formula>
    </cfRule>
  </conditionalFormatting>
  <conditionalFormatting sqref="N16 AF16 AL16 AR16 AX16 BD16 BV16 CB16 CT16 DF16 ED16 EP16">
    <cfRule type="cellIs" dxfId="1369" priority="314" operator="greaterThan">
      <formula>0</formula>
    </cfRule>
    <cfRule type="cellIs" dxfId="1368" priority="318" operator="lessThan">
      <formula>0</formula>
    </cfRule>
  </conditionalFormatting>
  <conditionalFormatting sqref="H13 N13 AF13 AL13 AR13 AX13 BD13 BV13 CB13 CT13 DF13 ED13 EP13">
    <cfRule type="cellIs" priority="313" operator="equal">
      <formula>"-"</formula>
    </cfRule>
    <cfRule type="cellIs" dxfId="1367" priority="315" operator="lessThanOrEqual">
      <formula>0</formula>
    </cfRule>
    <cfRule type="cellIs" dxfId="1366" priority="317" operator="greaterThanOrEqual">
      <formula>0</formula>
    </cfRule>
  </conditionalFormatting>
  <conditionalFormatting sqref="H16 N16 AF16 AL16 AR16 AX16 BD16 BV16 CB16 CT16 DF16 ED16 EP16">
    <cfRule type="cellIs" dxfId="1365" priority="311" operator="greaterThan">
      <formula>0</formula>
    </cfRule>
    <cfRule type="cellIs" dxfId="1364" priority="312" operator="lessThan">
      <formula>0</formula>
    </cfRule>
  </conditionalFormatting>
  <conditionalFormatting sqref="U27:Z27">
    <cfRule type="cellIs" dxfId="1363" priority="308" operator="lessThanOrEqual">
      <formula>0</formula>
    </cfRule>
    <cfRule type="cellIs" dxfId="1362" priority="310" operator="greaterThanOrEqual">
      <formula>0</formula>
    </cfRule>
  </conditionalFormatting>
  <conditionalFormatting sqref="U41:Z41">
    <cfRule type="cellIs" dxfId="1361" priority="309" operator="lessThanOrEqual">
      <formula>0</formula>
    </cfRule>
  </conditionalFormatting>
  <conditionalFormatting sqref="U29:Z29">
    <cfRule type="cellIs" dxfId="1360" priority="306" operator="lessThanOrEqual">
      <formula>0</formula>
    </cfRule>
    <cfRule type="cellIs" dxfId="1359" priority="307" operator="greaterThanOrEqual">
      <formula>0</formula>
    </cfRule>
  </conditionalFormatting>
  <conditionalFormatting sqref="U33:Z33">
    <cfRule type="cellIs" dxfId="1358" priority="304" operator="lessThanOrEqual">
      <formula>0</formula>
    </cfRule>
    <cfRule type="cellIs" dxfId="1357" priority="305" operator="greaterThanOrEqual">
      <formula>0</formula>
    </cfRule>
  </conditionalFormatting>
  <conditionalFormatting sqref="Z10">
    <cfRule type="cellIs" dxfId="1356" priority="302" operator="equal">
      <formula>"Sell"</formula>
    </cfRule>
    <cfRule type="cellIs" dxfId="1355" priority="303" operator="equal">
      <formula>"Buy"</formula>
    </cfRule>
  </conditionalFormatting>
  <conditionalFormatting sqref="Z15">
    <cfRule type="cellIs" dxfId="1354" priority="298" operator="greaterThan">
      <formula>0</formula>
    </cfRule>
    <cfRule type="cellIs" dxfId="1353" priority="301" operator="lessThan">
      <formula>0</formula>
    </cfRule>
  </conditionalFormatting>
  <conditionalFormatting sqref="Z16">
    <cfRule type="cellIs" dxfId="1352" priority="296" operator="greaterThan">
      <formula>0</formula>
    </cfRule>
    <cfRule type="cellIs" dxfId="1351" priority="300" operator="lessThan">
      <formula>0</formula>
    </cfRule>
  </conditionalFormatting>
  <conditionalFormatting sqref="Z13">
    <cfRule type="cellIs" priority="295" operator="equal">
      <formula>"-"</formula>
    </cfRule>
    <cfRule type="cellIs" dxfId="1350" priority="297" operator="lessThanOrEqual">
      <formula>0</formula>
    </cfRule>
    <cfRule type="cellIs" dxfId="1349" priority="299" operator="greaterThanOrEqual">
      <formula>0</formula>
    </cfRule>
  </conditionalFormatting>
  <conditionalFormatting sqref="Z16">
    <cfRule type="cellIs" dxfId="1348" priority="293" operator="greaterThan">
      <formula>0</formula>
    </cfRule>
    <cfRule type="cellIs" dxfId="1347" priority="294" operator="lessThan">
      <formula>0</formula>
    </cfRule>
  </conditionalFormatting>
  <conditionalFormatting sqref="DA27:DF27">
    <cfRule type="cellIs" dxfId="1346" priority="291" operator="lessThanOrEqual">
      <formula>0</formula>
    </cfRule>
    <cfRule type="cellIs" dxfId="1345" priority="292" operator="greaterThanOrEqual">
      <formula>0</formula>
    </cfRule>
  </conditionalFormatting>
  <conditionalFormatting sqref="CU27:CZ27">
    <cfRule type="cellIs" dxfId="1344" priority="208" operator="lessThanOrEqual">
      <formula>0</formula>
    </cfRule>
    <cfRule type="cellIs" dxfId="1343" priority="210" operator="greaterThanOrEqual">
      <formula>0</formula>
    </cfRule>
  </conditionalFormatting>
  <conditionalFormatting sqref="CU41:CZ41">
    <cfRule type="cellIs" dxfId="1342" priority="209" operator="lessThanOrEqual">
      <formula>0</formula>
    </cfRule>
  </conditionalFormatting>
  <conditionalFormatting sqref="CU29:CZ29">
    <cfRule type="cellIs" dxfId="1341" priority="206" operator="lessThanOrEqual">
      <formula>0</formula>
    </cfRule>
    <cfRule type="cellIs" dxfId="1340" priority="207" operator="greaterThanOrEqual">
      <formula>0</formula>
    </cfRule>
  </conditionalFormatting>
  <conditionalFormatting sqref="CU33:CZ33">
    <cfRule type="cellIs" dxfId="1339" priority="204" operator="lessThanOrEqual">
      <formula>0</formula>
    </cfRule>
    <cfRule type="cellIs" dxfId="1338" priority="205" operator="greaterThanOrEqual">
      <formula>0</formula>
    </cfRule>
  </conditionalFormatting>
  <conditionalFormatting sqref="CZ10">
    <cfRule type="cellIs" dxfId="1337" priority="202" operator="equal">
      <formula>"Sell"</formula>
    </cfRule>
    <cfRule type="cellIs" dxfId="1336" priority="203" operator="equal">
      <formula>"Buy"</formula>
    </cfRule>
  </conditionalFormatting>
  <conditionalFormatting sqref="CZ15">
    <cfRule type="cellIs" dxfId="1335" priority="198" operator="greaterThan">
      <formula>0</formula>
    </cfRule>
    <cfRule type="cellIs" dxfId="1334" priority="201" operator="lessThan">
      <formula>0</formula>
    </cfRule>
  </conditionalFormatting>
  <conditionalFormatting sqref="CZ16">
    <cfRule type="cellIs" dxfId="1333" priority="196" operator="greaterThan">
      <formula>0</formula>
    </cfRule>
    <cfRule type="cellIs" dxfId="1332" priority="200" operator="lessThan">
      <formula>0</formula>
    </cfRule>
  </conditionalFormatting>
  <conditionalFormatting sqref="CZ13">
    <cfRule type="cellIs" priority="195" operator="equal">
      <formula>"-"</formula>
    </cfRule>
    <cfRule type="cellIs" dxfId="1331" priority="197" operator="lessThanOrEqual">
      <formula>0</formula>
    </cfRule>
    <cfRule type="cellIs" dxfId="1330" priority="199" operator="greaterThanOrEqual">
      <formula>0</formula>
    </cfRule>
  </conditionalFormatting>
  <conditionalFormatting sqref="CZ16">
    <cfRule type="cellIs" dxfId="1329" priority="193" operator="greaterThan">
      <formula>0</formula>
    </cfRule>
    <cfRule type="cellIs" dxfId="1328" priority="194" operator="lessThan">
      <formula>0</formula>
    </cfRule>
  </conditionalFormatting>
  <conditionalFormatting sqref="CU27:CZ27">
    <cfRule type="cellIs" dxfId="1327" priority="191" operator="lessThanOrEqual">
      <formula>0</formula>
    </cfRule>
    <cfRule type="cellIs" dxfId="1326" priority="192" operator="greaterThanOrEqual">
      <formula>0</formula>
    </cfRule>
  </conditionalFormatting>
  <conditionalFormatting sqref="BK27:BP27 BK33:BP33 BK29:BP29">
    <cfRule type="cellIs" dxfId="1325" priority="174" operator="lessThanOrEqual">
      <formula>0</formula>
    </cfRule>
    <cfRule type="cellIs" dxfId="1324" priority="176" operator="greaterThanOrEqual">
      <formula>0</formula>
    </cfRule>
  </conditionalFormatting>
  <conditionalFormatting sqref="BK41:BP41">
    <cfRule type="cellIs" dxfId="1323" priority="175" operator="lessThanOrEqual">
      <formula>0</formula>
    </cfRule>
  </conditionalFormatting>
  <conditionalFormatting sqref="BP10">
    <cfRule type="cellIs" dxfId="1322" priority="172" operator="equal">
      <formula>"Sell"</formula>
    </cfRule>
    <cfRule type="cellIs" dxfId="1321" priority="173" operator="equal">
      <formula>"Buy"</formula>
    </cfRule>
  </conditionalFormatting>
  <conditionalFormatting sqref="BP15">
    <cfRule type="cellIs" dxfId="1320" priority="168" operator="greaterThan">
      <formula>0</formula>
    </cfRule>
    <cfRule type="cellIs" dxfId="1319" priority="171" operator="lessThan">
      <formula>0</formula>
    </cfRule>
  </conditionalFormatting>
  <conditionalFormatting sqref="BP16">
    <cfRule type="cellIs" dxfId="1318" priority="166" operator="greaterThan">
      <formula>0</formula>
    </cfRule>
    <cfRule type="cellIs" dxfId="1317" priority="170" operator="lessThan">
      <formula>0</formula>
    </cfRule>
  </conditionalFormatting>
  <conditionalFormatting sqref="BP13">
    <cfRule type="cellIs" priority="165" operator="equal">
      <formula>"-"</formula>
    </cfRule>
    <cfRule type="cellIs" dxfId="1316" priority="167" operator="lessThanOrEqual">
      <formula>0</formula>
    </cfRule>
    <cfRule type="cellIs" dxfId="1315" priority="169" operator="greaterThanOrEqual">
      <formula>0</formula>
    </cfRule>
  </conditionalFormatting>
  <conditionalFormatting sqref="BP16">
    <cfRule type="cellIs" dxfId="1314" priority="163" operator="greaterThan">
      <formula>0</formula>
    </cfRule>
    <cfRule type="cellIs" dxfId="1313" priority="164" operator="lessThan">
      <formula>0</formula>
    </cfRule>
  </conditionalFormatting>
  <conditionalFormatting sqref="O27:T27">
    <cfRule type="cellIs" dxfId="1312" priority="141" operator="lessThanOrEqual">
      <formula>0</formula>
    </cfRule>
    <cfRule type="cellIs" dxfId="1311" priority="142" operator="greaterThanOrEqual">
      <formula>0</formula>
    </cfRule>
  </conditionalFormatting>
  <conditionalFormatting sqref="O27:T27">
    <cfRule type="cellIs" dxfId="1310" priority="138" operator="lessThanOrEqual">
      <formula>0</formula>
    </cfRule>
    <cfRule type="cellIs" dxfId="1309" priority="140" operator="greaterThanOrEqual">
      <formula>0</formula>
    </cfRule>
  </conditionalFormatting>
  <conditionalFormatting sqref="O41:T41">
    <cfRule type="cellIs" dxfId="1308" priority="139" operator="lessThanOrEqual">
      <formula>0</formula>
    </cfRule>
  </conditionalFormatting>
  <conditionalFormatting sqref="O29:T29">
    <cfRule type="cellIs" dxfId="1307" priority="136" operator="lessThanOrEqual">
      <formula>0</formula>
    </cfRule>
    <cfRule type="cellIs" dxfId="1306" priority="137" operator="greaterThanOrEqual">
      <formula>0</formula>
    </cfRule>
  </conditionalFormatting>
  <conditionalFormatting sqref="O33:T33">
    <cfRule type="cellIs" dxfId="1305" priority="134" operator="lessThanOrEqual">
      <formula>0</formula>
    </cfRule>
    <cfRule type="cellIs" dxfId="1304" priority="135" operator="greaterThanOrEqual">
      <formula>0</formula>
    </cfRule>
  </conditionalFormatting>
  <conditionalFormatting sqref="T10">
    <cfRule type="cellIs" dxfId="1303" priority="132" operator="equal">
      <formula>"Sell"</formula>
    </cfRule>
    <cfRule type="cellIs" dxfId="1302" priority="133" operator="equal">
      <formula>"Buy"</formula>
    </cfRule>
  </conditionalFormatting>
  <conditionalFormatting sqref="T15">
    <cfRule type="cellIs" dxfId="1301" priority="128" operator="greaterThan">
      <formula>0</formula>
    </cfRule>
    <cfRule type="cellIs" dxfId="1300" priority="131" operator="lessThan">
      <formula>0</formula>
    </cfRule>
  </conditionalFormatting>
  <conditionalFormatting sqref="T16">
    <cfRule type="cellIs" dxfId="1299" priority="126" operator="greaterThan">
      <formula>0</formula>
    </cfRule>
    <cfRule type="cellIs" dxfId="1298" priority="130" operator="lessThan">
      <formula>0</formula>
    </cfRule>
  </conditionalFormatting>
  <conditionalFormatting sqref="T13">
    <cfRule type="cellIs" priority="125" operator="equal">
      <formula>"-"</formula>
    </cfRule>
    <cfRule type="cellIs" dxfId="1297" priority="127" operator="lessThanOrEqual">
      <formula>0</formula>
    </cfRule>
    <cfRule type="cellIs" dxfId="1296" priority="129" operator="greaterThanOrEqual">
      <formula>0</formula>
    </cfRule>
  </conditionalFormatting>
  <conditionalFormatting sqref="T16">
    <cfRule type="cellIs" dxfId="1295" priority="123" operator="greaterThan">
      <formula>0</formula>
    </cfRule>
    <cfRule type="cellIs" dxfId="1294" priority="124" operator="lessThan">
      <formula>0</formula>
    </cfRule>
  </conditionalFormatting>
  <conditionalFormatting sqref="BE27:BJ27 BE33:BJ33 BE29:BJ29">
    <cfRule type="cellIs" dxfId="1293" priority="120" operator="lessThanOrEqual">
      <formula>0</formula>
    </cfRule>
    <cfRule type="cellIs" dxfId="1292" priority="122" operator="greaterThanOrEqual">
      <formula>0</formula>
    </cfRule>
  </conditionalFormatting>
  <conditionalFormatting sqref="BE41:BJ41">
    <cfRule type="cellIs" dxfId="1291" priority="121" operator="lessThanOrEqual">
      <formula>0</formula>
    </cfRule>
  </conditionalFormatting>
  <conditionalFormatting sqref="BJ10">
    <cfRule type="cellIs" dxfId="1290" priority="118" operator="equal">
      <formula>"Sell"</formula>
    </cfRule>
    <cfRule type="cellIs" dxfId="1289" priority="119" operator="equal">
      <formula>"Buy"</formula>
    </cfRule>
  </conditionalFormatting>
  <conditionalFormatting sqref="BJ15">
    <cfRule type="cellIs" dxfId="1288" priority="114" operator="greaterThan">
      <formula>0</formula>
    </cfRule>
    <cfRule type="cellIs" dxfId="1287" priority="117" operator="lessThan">
      <formula>0</formula>
    </cfRule>
  </conditionalFormatting>
  <conditionalFormatting sqref="BJ16">
    <cfRule type="cellIs" dxfId="1286" priority="112" operator="greaterThan">
      <formula>0</formula>
    </cfRule>
    <cfRule type="cellIs" dxfId="1285" priority="116" operator="lessThan">
      <formula>0</formula>
    </cfRule>
  </conditionalFormatting>
  <conditionalFormatting sqref="BJ13">
    <cfRule type="cellIs" priority="111" operator="equal">
      <formula>"-"</formula>
    </cfRule>
    <cfRule type="cellIs" dxfId="1284" priority="113" operator="lessThanOrEqual">
      <formula>0</formula>
    </cfRule>
    <cfRule type="cellIs" dxfId="1283" priority="115" operator="greaterThanOrEqual">
      <formula>0</formula>
    </cfRule>
  </conditionalFormatting>
  <conditionalFormatting sqref="BJ16">
    <cfRule type="cellIs" dxfId="1282" priority="109" operator="greaterThan">
      <formula>0</formula>
    </cfRule>
    <cfRule type="cellIs" dxfId="1281" priority="110" operator="lessThan">
      <formula>0</formula>
    </cfRule>
  </conditionalFormatting>
  <conditionalFormatting sqref="EE27:EJ27 EE33:EJ33 EE29:EJ29">
    <cfRule type="cellIs" dxfId="1280" priority="106" operator="lessThanOrEqual">
      <formula>0</formula>
    </cfRule>
    <cfRule type="cellIs" dxfId="1279" priority="108" operator="greaterThanOrEqual">
      <formula>0</formula>
    </cfRule>
  </conditionalFormatting>
  <conditionalFormatting sqref="EE41:EJ41">
    <cfRule type="cellIs" dxfId="1278" priority="107" operator="lessThanOrEqual">
      <formula>0</formula>
    </cfRule>
  </conditionalFormatting>
  <conditionalFormatting sqref="EJ10">
    <cfRule type="cellIs" dxfId="1277" priority="104" operator="equal">
      <formula>"Sell"</formula>
    </cfRule>
    <cfRule type="cellIs" dxfId="1276" priority="105" operator="equal">
      <formula>"Buy"</formula>
    </cfRule>
  </conditionalFormatting>
  <conditionalFormatting sqref="EJ15">
    <cfRule type="cellIs" dxfId="1275" priority="100" operator="greaterThan">
      <formula>0</formula>
    </cfRule>
    <cfRule type="cellIs" dxfId="1274" priority="103" operator="lessThan">
      <formula>0</formula>
    </cfRule>
  </conditionalFormatting>
  <conditionalFormatting sqref="EJ16">
    <cfRule type="cellIs" dxfId="1273" priority="98" operator="greaterThan">
      <formula>0</formula>
    </cfRule>
    <cfRule type="cellIs" dxfId="1272" priority="102" operator="lessThan">
      <formula>0</formula>
    </cfRule>
  </conditionalFormatting>
  <conditionalFormatting sqref="EJ13">
    <cfRule type="cellIs" priority="97" operator="equal">
      <formula>"-"</formula>
    </cfRule>
    <cfRule type="cellIs" dxfId="1271" priority="99" operator="lessThanOrEqual">
      <formula>0</formula>
    </cfRule>
    <cfRule type="cellIs" dxfId="1270" priority="101" operator="greaterThanOrEqual">
      <formula>0</formula>
    </cfRule>
  </conditionalFormatting>
  <conditionalFormatting sqref="EJ16">
    <cfRule type="cellIs" dxfId="1269" priority="95" operator="greaterThan">
      <formula>0</formula>
    </cfRule>
    <cfRule type="cellIs" dxfId="1268" priority="96" operator="lessThan">
      <formula>0</formula>
    </cfRule>
  </conditionalFormatting>
  <conditionalFormatting sqref="DS27:DX27">
    <cfRule type="cellIs" dxfId="1267" priority="92" operator="lessThanOrEqual">
      <formula>0</formula>
    </cfRule>
    <cfRule type="cellIs" dxfId="1266" priority="94" operator="greaterThanOrEqual">
      <formula>0</formula>
    </cfRule>
  </conditionalFormatting>
  <conditionalFormatting sqref="DS41:DX41">
    <cfRule type="cellIs" dxfId="1265" priority="93" operator="lessThanOrEqual">
      <formula>0</formula>
    </cfRule>
  </conditionalFormatting>
  <conditionalFormatting sqref="DS29:DX29">
    <cfRule type="cellIs" dxfId="1264" priority="90" operator="lessThanOrEqual">
      <formula>0</formula>
    </cfRule>
    <cfRule type="cellIs" dxfId="1263" priority="91" operator="greaterThanOrEqual">
      <formula>0</formula>
    </cfRule>
  </conditionalFormatting>
  <conditionalFormatting sqref="DS33:DX33">
    <cfRule type="cellIs" dxfId="1262" priority="88" operator="lessThanOrEqual">
      <formula>0</formula>
    </cfRule>
    <cfRule type="cellIs" dxfId="1261" priority="89" operator="greaterThanOrEqual">
      <formula>0</formula>
    </cfRule>
  </conditionalFormatting>
  <conditionalFormatting sqref="DX10">
    <cfRule type="cellIs" dxfId="1260" priority="86" operator="equal">
      <formula>"Sell"</formula>
    </cfRule>
    <cfRule type="cellIs" dxfId="1259" priority="87" operator="equal">
      <formula>"Buy"</formula>
    </cfRule>
  </conditionalFormatting>
  <conditionalFormatting sqref="DX13">
    <cfRule type="cellIs" priority="79" operator="equal">
      <formula>"-"</formula>
    </cfRule>
    <cfRule type="cellIs" dxfId="1258" priority="81" operator="lessThanOrEqual">
      <formula>0</formula>
    </cfRule>
    <cfRule type="cellIs" dxfId="1257" priority="83" operator="greaterThanOrEqual">
      <formula>0</formula>
    </cfRule>
  </conditionalFormatting>
  <conditionalFormatting sqref="DS27:DX27">
    <cfRule type="cellIs" dxfId="1256" priority="75" operator="lessThanOrEqual">
      <formula>0</formula>
    </cfRule>
    <cfRule type="cellIs" dxfId="1255" priority="76" operator="greaterThanOrEqual">
      <formula>0</formula>
    </cfRule>
  </conditionalFormatting>
  <conditionalFormatting sqref="DX15">
    <cfRule type="cellIs" dxfId="1254" priority="72" operator="greaterThan">
      <formula>0</formula>
    </cfRule>
    <cfRule type="cellIs" dxfId="1253" priority="74" operator="lessThan">
      <formula>0</formula>
    </cfRule>
  </conditionalFormatting>
  <conditionalFormatting sqref="DX16">
    <cfRule type="cellIs" dxfId="1252" priority="71" operator="greaterThan">
      <formula>0</formula>
    </cfRule>
    <cfRule type="cellIs" dxfId="1251" priority="73" operator="lessThan">
      <formula>0</formula>
    </cfRule>
  </conditionalFormatting>
  <conditionalFormatting sqref="DX16">
    <cfRule type="cellIs" dxfId="1250" priority="69" operator="greaterThan">
      <formula>0</formula>
    </cfRule>
    <cfRule type="cellIs" dxfId="1249" priority="70" operator="lessThan">
      <formula>0</formula>
    </cfRule>
  </conditionalFormatting>
  <conditionalFormatting sqref="CI29:CN29 CI33:CN33 CI27:CN27">
    <cfRule type="cellIs" dxfId="1248" priority="66" operator="lessThanOrEqual">
      <formula>0</formula>
    </cfRule>
    <cfRule type="cellIs" dxfId="1247" priority="68" operator="greaterThanOrEqual">
      <formula>0</formula>
    </cfRule>
  </conditionalFormatting>
  <conditionalFormatting sqref="CI41:CN41">
    <cfRule type="cellIs" dxfId="1246" priority="67" operator="lessThanOrEqual">
      <formula>0</formula>
    </cfRule>
  </conditionalFormatting>
  <conditionalFormatting sqref="CN10">
    <cfRule type="cellIs" dxfId="1245" priority="64" operator="equal">
      <formula>"Sell"</formula>
    </cfRule>
    <cfRule type="cellIs" dxfId="1244" priority="65" operator="equal">
      <formula>"Buy"</formula>
    </cfRule>
  </conditionalFormatting>
  <conditionalFormatting sqref="CN15">
    <cfRule type="cellIs" dxfId="1243" priority="60" operator="greaterThan">
      <formula>0</formula>
    </cfRule>
    <cfRule type="cellIs" dxfId="1242" priority="63" operator="lessThan">
      <formula>0</formula>
    </cfRule>
  </conditionalFormatting>
  <conditionalFormatting sqref="CN16">
    <cfRule type="cellIs" dxfId="1241" priority="58" operator="greaterThan">
      <formula>0</formula>
    </cfRule>
    <cfRule type="cellIs" dxfId="1240" priority="62" operator="lessThan">
      <formula>0</formula>
    </cfRule>
  </conditionalFormatting>
  <conditionalFormatting sqref="CN13">
    <cfRule type="cellIs" priority="57" operator="equal">
      <formula>"-"</formula>
    </cfRule>
    <cfRule type="cellIs" dxfId="1239" priority="59" operator="lessThanOrEqual">
      <formula>0</formula>
    </cfRule>
    <cfRule type="cellIs" dxfId="1238" priority="61" operator="greaterThanOrEqual">
      <formula>0</formula>
    </cfRule>
  </conditionalFormatting>
  <conditionalFormatting sqref="CN16">
    <cfRule type="cellIs" dxfId="1237" priority="55" operator="greaterThan">
      <formula>0</formula>
    </cfRule>
    <cfRule type="cellIs" dxfId="1236" priority="56" operator="lessThan">
      <formula>0</formula>
    </cfRule>
  </conditionalFormatting>
  <conditionalFormatting sqref="DM27:DR27">
    <cfRule type="cellIs" dxfId="1235" priority="52" operator="lessThanOrEqual">
      <formula>0</formula>
    </cfRule>
    <cfRule type="cellIs" dxfId="1234" priority="54" operator="greaterThanOrEqual">
      <formula>0</formula>
    </cfRule>
  </conditionalFormatting>
  <conditionalFormatting sqref="DM41:DR41">
    <cfRule type="cellIs" dxfId="1233" priority="53" operator="lessThanOrEqual">
      <formula>0</formula>
    </cfRule>
  </conditionalFormatting>
  <conditionalFormatting sqref="DM29:DR29">
    <cfRule type="cellIs" dxfId="1232" priority="50" operator="lessThanOrEqual">
      <formula>0</formula>
    </cfRule>
    <cfRule type="cellIs" dxfId="1231" priority="51" operator="greaterThanOrEqual">
      <formula>0</formula>
    </cfRule>
  </conditionalFormatting>
  <conditionalFormatting sqref="DM33:DR33">
    <cfRule type="cellIs" dxfId="1230" priority="48" operator="lessThanOrEqual">
      <formula>0</formula>
    </cfRule>
    <cfRule type="cellIs" dxfId="1229" priority="49" operator="greaterThanOrEqual">
      <formula>0</formula>
    </cfRule>
  </conditionalFormatting>
  <conditionalFormatting sqref="DR10">
    <cfRule type="cellIs" dxfId="1228" priority="46" operator="equal">
      <formula>"Sell"</formula>
    </cfRule>
    <cfRule type="cellIs" dxfId="1227" priority="47" operator="equal">
      <formula>"Buy"</formula>
    </cfRule>
  </conditionalFormatting>
  <conditionalFormatting sqref="DR13">
    <cfRule type="cellIs" priority="43" operator="equal">
      <formula>"-"</formula>
    </cfRule>
    <cfRule type="cellIs" dxfId="1226" priority="44" operator="lessThanOrEqual">
      <formula>0</formula>
    </cfRule>
    <cfRule type="cellIs" dxfId="1225" priority="45" operator="greaterThanOrEqual">
      <formula>0</formula>
    </cfRule>
  </conditionalFormatting>
  <conditionalFormatting sqref="DM27:DR27">
    <cfRule type="cellIs" dxfId="1224" priority="41" operator="lessThanOrEqual">
      <formula>0</formula>
    </cfRule>
    <cfRule type="cellIs" dxfId="1223" priority="42" operator="greaterThanOrEqual">
      <formula>0</formula>
    </cfRule>
  </conditionalFormatting>
  <conditionalFormatting sqref="DR15">
    <cfRule type="cellIs" dxfId="1222" priority="38" operator="greaterThan">
      <formula>0</formula>
    </cfRule>
    <cfRule type="cellIs" dxfId="1221" priority="40" operator="lessThan">
      <formula>0</formula>
    </cfRule>
  </conditionalFormatting>
  <conditionalFormatting sqref="DR16">
    <cfRule type="cellIs" dxfId="1220" priority="37" operator="greaterThan">
      <formula>0</formula>
    </cfRule>
    <cfRule type="cellIs" dxfId="1219" priority="39" operator="lessThan">
      <formula>0</formula>
    </cfRule>
  </conditionalFormatting>
  <conditionalFormatting sqref="DR16">
    <cfRule type="cellIs" dxfId="1218" priority="35" operator="greaterThan">
      <formula>0</formula>
    </cfRule>
    <cfRule type="cellIs" dxfId="1217" priority="36" operator="lessThan">
      <formula>0</formula>
    </cfRule>
  </conditionalFormatting>
  <conditionalFormatting sqref="CC29:CH29 CC33:CH33 CC27:CH27">
    <cfRule type="cellIs" dxfId="1216" priority="32" operator="lessThanOrEqual">
      <formula>0</formula>
    </cfRule>
    <cfRule type="cellIs" dxfId="1215" priority="34" operator="greaterThanOrEqual">
      <formula>0</formula>
    </cfRule>
  </conditionalFormatting>
  <conditionalFormatting sqref="CC41:CH41">
    <cfRule type="cellIs" dxfId="1214" priority="33" operator="lessThanOrEqual">
      <formula>0</formula>
    </cfRule>
  </conditionalFormatting>
  <conditionalFormatting sqref="CH10">
    <cfRule type="cellIs" dxfId="1213" priority="30" operator="equal">
      <formula>"Sell"</formula>
    </cfRule>
    <cfRule type="cellIs" dxfId="1212" priority="31" operator="equal">
      <formula>"Buy"</formula>
    </cfRule>
  </conditionalFormatting>
  <conditionalFormatting sqref="CH15">
    <cfRule type="cellIs" dxfId="1211" priority="26" operator="greaterThan">
      <formula>0</formula>
    </cfRule>
    <cfRule type="cellIs" dxfId="1210" priority="29" operator="lessThan">
      <formula>0</formula>
    </cfRule>
  </conditionalFormatting>
  <conditionalFormatting sqref="CH16">
    <cfRule type="cellIs" dxfId="1209" priority="24" operator="greaterThan">
      <formula>0</formula>
    </cfRule>
    <cfRule type="cellIs" dxfId="1208" priority="28" operator="lessThan">
      <formula>0</formula>
    </cfRule>
  </conditionalFormatting>
  <conditionalFormatting sqref="CH13">
    <cfRule type="cellIs" priority="23" operator="equal">
      <formula>"-"</formula>
    </cfRule>
    <cfRule type="cellIs" dxfId="1207" priority="25" operator="lessThanOrEqual">
      <formula>0</formula>
    </cfRule>
    <cfRule type="cellIs" dxfId="1206" priority="27" operator="greaterThanOrEqual">
      <formula>0</formula>
    </cfRule>
  </conditionalFormatting>
  <conditionalFormatting sqref="CH16">
    <cfRule type="cellIs" dxfId="1205" priority="21" operator="greaterThan">
      <formula>0</formula>
    </cfRule>
    <cfRule type="cellIs" dxfId="1204" priority="22" operator="lessThan">
      <formula>0</formula>
    </cfRule>
  </conditionalFormatting>
  <conditionalFormatting sqref="DG27:DL27">
    <cfRule type="cellIs" dxfId="1203" priority="18" operator="lessThanOrEqual">
      <formula>0</formula>
    </cfRule>
    <cfRule type="cellIs" dxfId="1202" priority="20" operator="greaterThanOrEqual">
      <formula>0</formula>
    </cfRule>
  </conditionalFormatting>
  <conditionalFormatting sqref="DG41:DL41">
    <cfRule type="cellIs" dxfId="1201" priority="19" operator="lessThanOrEqual">
      <formula>0</formula>
    </cfRule>
  </conditionalFormatting>
  <conditionalFormatting sqref="DG29:DL29">
    <cfRule type="cellIs" dxfId="1200" priority="16" operator="lessThanOrEqual">
      <formula>0</formula>
    </cfRule>
    <cfRule type="cellIs" dxfId="1199" priority="17" operator="greaterThanOrEqual">
      <formula>0</formula>
    </cfRule>
  </conditionalFormatting>
  <conditionalFormatting sqref="DG33:DL33">
    <cfRule type="cellIs" dxfId="1198" priority="14" operator="lessThanOrEqual">
      <formula>0</formula>
    </cfRule>
    <cfRule type="cellIs" dxfId="1197" priority="15" operator="greaterThanOrEqual">
      <formula>0</formula>
    </cfRule>
  </conditionalFormatting>
  <conditionalFormatting sqref="DL10">
    <cfRule type="cellIs" dxfId="1196" priority="12" operator="equal">
      <formula>"Sell"</formula>
    </cfRule>
    <cfRule type="cellIs" dxfId="1195" priority="13" operator="equal">
      <formula>"Buy"</formula>
    </cfRule>
  </conditionalFormatting>
  <conditionalFormatting sqref="DL13">
    <cfRule type="cellIs" priority="9" operator="equal">
      <formula>"-"</formula>
    </cfRule>
    <cfRule type="cellIs" dxfId="1194" priority="10" operator="lessThanOrEqual">
      <formula>0</formula>
    </cfRule>
    <cfRule type="cellIs" dxfId="1193" priority="11" operator="greaterThanOrEqual">
      <formula>0</formula>
    </cfRule>
  </conditionalFormatting>
  <conditionalFormatting sqref="DG27:DL27">
    <cfRule type="cellIs" dxfId="1192" priority="7" operator="lessThanOrEqual">
      <formula>0</formula>
    </cfRule>
    <cfRule type="cellIs" dxfId="1191" priority="8" operator="greaterThanOrEqual">
      <formula>0</formula>
    </cfRule>
  </conditionalFormatting>
  <conditionalFormatting sqref="DL15">
    <cfRule type="cellIs" dxfId="1190" priority="4" operator="greaterThan">
      <formula>0</formula>
    </cfRule>
    <cfRule type="cellIs" dxfId="1189" priority="6" operator="lessThan">
      <formula>0</formula>
    </cfRule>
  </conditionalFormatting>
  <conditionalFormatting sqref="DL16">
    <cfRule type="cellIs" dxfId="1188" priority="3" operator="greaterThan">
      <formula>0</formula>
    </cfRule>
    <cfRule type="cellIs" dxfId="1187" priority="5" operator="lessThan">
      <formula>0</formula>
    </cfRule>
  </conditionalFormatting>
  <conditionalFormatting sqref="DL16">
    <cfRule type="cellIs" dxfId="1186" priority="1" operator="greaterThan">
      <formula>0</formula>
    </cfRule>
    <cfRule type="cellIs" dxfId="1185" priority="2" operator="lessThan">
      <formula>0</formula>
    </cfRule>
  </conditionalFormatting>
  <pageMargins left="0.74803149606299213" right="0.23622047244094491" top="0.51181102362204722" bottom="0.23622047244094491" header="0.31496062992125984" footer="0.31496062992125984"/>
  <pageSetup paperSize="9" scale="80" orientation="landscape" r:id="rId1"/>
  <headerFooter>
    <oddHeader>&amp;LMOSL: Healthcare Valuations</oddHeader>
  </headerFooter>
  <colBreaks count="4" manualBreakCount="4">
    <brk id="32" min="5" max="58" man="1"/>
    <brk id="62" min="5" max="58" man="1"/>
    <brk id="95" min="5" max="58" man="1"/>
    <brk id="122" min="5" max="58" man="1"/>
  </colBreaks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5"/>
  <dimension ref="B5:Z65"/>
  <sheetViews>
    <sheetView showGridLines="0" zoomScaleNormal="100" workbookViewId="0">
      <pane xSplit="2" ySplit="8" topLeftCell="C9" activePane="bottomRight" state="frozen"/>
      <selection sqref="A1:XFD1048576"/>
      <selection pane="topRight" sqref="A1:XFD1048576"/>
      <selection pane="bottomLeft" sqref="A1:XFD1048576"/>
      <selection pane="bottomRight" activeCell="F9" sqref="F9"/>
    </sheetView>
  </sheetViews>
  <sheetFormatPr defaultColWidth="9.33203125" defaultRowHeight="12"/>
  <cols>
    <col min="1" max="1" width="1.33203125" style="1" customWidth="1"/>
    <col min="2" max="2" width="28.6640625" style="6" bestFit="1" customWidth="1"/>
    <col min="3" max="5" width="7.6640625" style="1" hidden="1" customWidth="1"/>
    <col min="6" max="8" width="8.83203125" style="1" bestFit="1" customWidth="1"/>
    <col min="9" max="11" width="7.6640625" style="1" hidden="1" customWidth="1"/>
    <col min="12" max="14" width="8.83203125" style="1" bestFit="1" customWidth="1"/>
    <col min="15" max="17" width="7.6640625" style="1" hidden="1" customWidth="1"/>
    <col min="18" max="18" width="8.5" style="1" bestFit="1" customWidth="1"/>
    <col min="19" max="20" width="7.83203125" style="1" bestFit="1" customWidth="1"/>
    <col min="21" max="26" width="9.1640625" style="1" hidden="1" customWidth="1"/>
    <col min="27" max="16384" width="9.33203125" style="1"/>
  </cols>
  <sheetData>
    <row r="5" spans="2:26" ht="9" customHeight="1"/>
    <row r="6" spans="2:26" s="21" customFormat="1" ht="12.75">
      <c r="B6" s="23" t="s">
        <v>68</v>
      </c>
      <c r="C6" s="345" t="s">
        <v>1357</v>
      </c>
      <c r="D6" s="346"/>
      <c r="E6" s="346"/>
      <c r="F6" s="346"/>
      <c r="G6" s="346"/>
      <c r="H6" s="347"/>
      <c r="I6" s="345" t="s">
        <v>1358</v>
      </c>
      <c r="J6" s="346"/>
      <c r="K6" s="346"/>
      <c r="L6" s="346"/>
      <c r="M6" s="346"/>
      <c r="N6" s="347"/>
      <c r="O6" s="345" t="s">
        <v>1359</v>
      </c>
      <c r="P6" s="346"/>
      <c r="Q6" s="346"/>
      <c r="R6" s="346"/>
      <c r="S6" s="346"/>
      <c r="T6" s="347"/>
      <c r="U6" s="359" t="s">
        <v>285</v>
      </c>
      <c r="V6" s="360"/>
      <c r="W6" s="360"/>
      <c r="X6" s="360"/>
      <c r="Y6" s="360"/>
      <c r="Z6" s="361"/>
    </row>
    <row r="7" spans="2:26" s="35" customFormat="1" ht="11.25" hidden="1">
      <c r="B7" s="31" t="s">
        <v>7</v>
      </c>
      <c r="C7" s="32" t="s">
        <v>635</v>
      </c>
      <c r="D7" s="33" t="str">
        <f>C7</f>
        <v>GRINFRA IN</v>
      </c>
      <c r="E7" s="33" t="str">
        <f t="shared" ref="E7" si="0">D7</f>
        <v>GRINFRA IN</v>
      </c>
      <c r="F7" s="33" t="str">
        <f t="shared" ref="F7" si="1">E7</f>
        <v>GRINFRA IN</v>
      </c>
      <c r="G7" s="33" t="str">
        <f t="shared" ref="G7" si="2">F7</f>
        <v>GRINFRA IN</v>
      </c>
      <c r="H7" s="34" t="str">
        <f t="shared" ref="H7" si="3">G7</f>
        <v>GRINFRA IN</v>
      </c>
      <c r="I7" s="32" t="s">
        <v>516</v>
      </c>
      <c r="J7" s="33" t="str">
        <f>I7</f>
        <v>IRB IN</v>
      </c>
      <c r="K7" s="33" t="str">
        <f t="shared" ref="K7:N7" si="4">J7</f>
        <v>IRB IN</v>
      </c>
      <c r="L7" s="33" t="str">
        <f t="shared" si="4"/>
        <v>IRB IN</v>
      </c>
      <c r="M7" s="33" t="str">
        <f t="shared" si="4"/>
        <v>IRB IN</v>
      </c>
      <c r="N7" s="34" t="str">
        <f t="shared" si="4"/>
        <v>IRB IN</v>
      </c>
      <c r="O7" s="32" t="s">
        <v>517</v>
      </c>
      <c r="P7" s="33" t="str">
        <f>O7</f>
        <v>KNRC IN</v>
      </c>
      <c r="Q7" s="33" t="str">
        <f t="shared" ref="Q7:T7" si="5">P7</f>
        <v>KNRC IN</v>
      </c>
      <c r="R7" s="33" t="str">
        <f t="shared" si="5"/>
        <v>KNRC IN</v>
      </c>
      <c r="S7" s="33" t="str">
        <f t="shared" si="5"/>
        <v>KNRC IN</v>
      </c>
      <c r="T7" s="34" t="str">
        <f t="shared" si="5"/>
        <v>KNRC IN</v>
      </c>
      <c r="U7" s="108" t="s">
        <v>518</v>
      </c>
      <c r="V7" s="109" t="str">
        <f>U7</f>
        <v>Infrastructure</v>
      </c>
      <c r="W7" s="109" t="str">
        <f t="shared" ref="W7:Z7" si="6">V7</f>
        <v>Infrastructure</v>
      </c>
      <c r="X7" s="109" t="str">
        <f t="shared" si="6"/>
        <v>Infrastructure</v>
      </c>
      <c r="Y7" s="109" t="str">
        <f t="shared" si="6"/>
        <v>Infrastructure</v>
      </c>
      <c r="Z7" s="110" t="str">
        <f t="shared" si="6"/>
        <v>Infrastructure</v>
      </c>
    </row>
    <row r="8" spans="2:26" s="22" customFormat="1">
      <c r="B8" s="23" t="s">
        <v>69</v>
      </c>
      <c r="C8" s="112" t="str">
        <f>'Column Code'!$C$8</f>
        <v>FY21</v>
      </c>
      <c r="D8" s="113" t="str">
        <f>'Column Code'!$D$8</f>
        <v>FY22</v>
      </c>
      <c r="E8" s="113" t="str">
        <f>'Column Code'!$E$8</f>
        <v>FY23</v>
      </c>
      <c r="F8" s="113" t="str">
        <f>'Column Code'!$F$8</f>
        <v>FY24</v>
      </c>
      <c r="G8" s="113" t="str">
        <f>'Column Code'!$G$8</f>
        <v>FY25E</v>
      </c>
      <c r="H8" s="114" t="str">
        <f>'Column Code'!$H$8</f>
        <v>FY26E</v>
      </c>
      <c r="I8" s="112" t="str">
        <f>'Column Code'!$C$8</f>
        <v>FY21</v>
      </c>
      <c r="J8" s="113" t="str">
        <f>'Column Code'!$D$8</f>
        <v>FY22</v>
      </c>
      <c r="K8" s="113" t="str">
        <f>'Column Code'!$E$8</f>
        <v>FY23</v>
      </c>
      <c r="L8" s="113" t="str">
        <f>'Column Code'!$F$8</f>
        <v>FY24</v>
      </c>
      <c r="M8" s="113" t="str">
        <f>'Column Code'!$G$8</f>
        <v>FY25E</v>
      </c>
      <c r="N8" s="114" t="str">
        <f>'Column Code'!$H$8</f>
        <v>FY26E</v>
      </c>
      <c r="O8" s="112" t="str">
        <f>'Column Code'!$C$8</f>
        <v>FY21</v>
      </c>
      <c r="P8" s="113" t="str">
        <f>'Column Code'!$D$8</f>
        <v>FY22</v>
      </c>
      <c r="Q8" s="113" t="str">
        <f>'Column Code'!$E$8</f>
        <v>FY23</v>
      </c>
      <c r="R8" s="113" t="str">
        <f>'Column Code'!$F$8</f>
        <v>FY24</v>
      </c>
      <c r="S8" s="113" t="str">
        <f>'Column Code'!$G$8</f>
        <v>FY25E</v>
      </c>
      <c r="T8" s="114" t="str">
        <f>'Column Code'!$H$8</f>
        <v>FY26E</v>
      </c>
      <c r="U8" s="112" t="str">
        <f>'Column Code'!$C$8</f>
        <v>FY21</v>
      </c>
      <c r="V8" s="113" t="str">
        <f>'Column Code'!$D$8</f>
        <v>FY22</v>
      </c>
      <c r="W8" s="113" t="str">
        <f>'Column Code'!$E$8</f>
        <v>FY23</v>
      </c>
      <c r="X8" s="113" t="str">
        <f>'Column Code'!$F$8</f>
        <v>FY24</v>
      </c>
      <c r="Y8" s="113" t="str">
        <f>'Column Code'!$G$8</f>
        <v>FY25E</v>
      </c>
      <c r="Z8" s="114" t="str">
        <f>'Column Code'!$H$8</f>
        <v>FY26E</v>
      </c>
    </row>
    <row r="9" spans="2:26" s="5" customFormat="1" ht="12.75">
      <c r="B9" s="30" t="s">
        <v>8</v>
      </c>
      <c r="C9" s="66"/>
      <c r="D9" s="67"/>
      <c r="E9" s="67"/>
      <c r="F9" s="67"/>
      <c r="G9" s="67"/>
      <c r="H9" s="68"/>
      <c r="I9" s="66"/>
      <c r="J9" s="67"/>
      <c r="K9" s="67"/>
      <c r="L9" s="67"/>
      <c r="M9" s="67"/>
      <c r="N9" s="68"/>
      <c r="O9" s="66"/>
      <c r="P9" s="67"/>
      <c r="Q9" s="67"/>
      <c r="R9" s="67"/>
      <c r="S9" s="67"/>
      <c r="T9" s="68"/>
      <c r="U9" s="66"/>
      <c r="V9" s="138" t="s">
        <v>286</v>
      </c>
      <c r="W9" s="138" t="s">
        <v>287</v>
      </c>
      <c r="X9" s="138" t="s">
        <v>288</v>
      </c>
      <c r="Y9" s="138" t="s">
        <v>289</v>
      </c>
      <c r="Z9" s="139" t="s">
        <v>290</v>
      </c>
    </row>
    <row r="10" spans="2:26">
      <c r="B10" s="24" t="s">
        <v>238</v>
      </c>
      <c r="C10" s="70"/>
      <c r="D10" s="71"/>
      <c r="E10" s="71"/>
      <c r="F10" s="71"/>
      <c r="G10" s="71"/>
      <c r="H10" s="65" t="s">
        <v>286</v>
      </c>
      <c r="I10" s="70"/>
      <c r="J10" s="71"/>
      <c r="K10" s="71"/>
      <c r="L10" s="71"/>
      <c r="M10" s="71"/>
      <c r="N10" s="65" t="s">
        <v>287</v>
      </c>
      <c r="O10" s="70"/>
      <c r="P10" s="71"/>
      <c r="Q10" s="71"/>
      <c r="R10" s="71"/>
      <c r="S10" s="71"/>
      <c r="T10" s="65" t="s">
        <v>286</v>
      </c>
      <c r="U10" s="70"/>
      <c r="V10" s="140">
        <f>COUNTIF($C$10:$T$10,V$9)</f>
        <v>2</v>
      </c>
      <c r="W10" s="140">
        <f>COUNTIF($C$10:$T$10,W$9)</f>
        <v>1</v>
      </c>
      <c r="X10" s="140">
        <f>COUNTIF($C$10:$T$10,X$9)</f>
        <v>0</v>
      </c>
      <c r="Y10" s="140">
        <f>COUNTIF($C$10:$T$10,Y$9)</f>
        <v>0</v>
      </c>
      <c r="Z10" s="137">
        <f>COUNTIF($C$10:$T$10,Z$9)</f>
        <v>0</v>
      </c>
    </row>
    <row r="11" spans="2:26">
      <c r="B11" s="24" t="s">
        <v>38</v>
      </c>
      <c r="C11" s="70">
        <v>1705.85</v>
      </c>
      <c r="D11" s="71">
        <v>1705.85</v>
      </c>
      <c r="E11" s="71">
        <v>1705.85</v>
      </c>
      <c r="F11" s="71">
        <v>1705.85</v>
      </c>
      <c r="G11" s="71">
        <v>1705.85</v>
      </c>
      <c r="H11" s="72">
        <v>1705.85</v>
      </c>
      <c r="I11" s="70">
        <v>62.8</v>
      </c>
      <c r="J11" s="71">
        <v>62.8</v>
      </c>
      <c r="K11" s="71">
        <v>62.8</v>
      </c>
      <c r="L11" s="71">
        <v>62.8</v>
      </c>
      <c r="M11" s="71">
        <v>62.8</v>
      </c>
      <c r="N11" s="72">
        <v>62.8</v>
      </c>
      <c r="O11" s="70">
        <v>337.2</v>
      </c>
      <c r="P11" s="71">
        <v>337.2</v>
      </c>
      <c r="Q11" s="71">
        <v>337.2</v>
      </c>
      <c r="R11" s="71">
        <v>337.2</v>
      </c>
      <c r="S11" s="71">
        <v>337.2</v>
      </c>
      <c r="T11" s="72">
        <v>337.2</v>
      </c>
      <c r="U11" s="70"/>
      <c r="V11" s="71"/>
      <c r="W11" s="71"/>
      <c r="X11" s="71"/>
      <c r="Y11" s="71"/>
      <c r="Z11" s="72"/>
    </row>
    <row r="12" spans="2:26">
      <c r="B12" s="24" t="s">
        <v>39</v>
      </c>
      <c r="C12" s="70"/>
      <c r="D12" s="71"/>
      <c r="E12" s="71"/>
      <c r="F12" s="71"/>
      <c r="G12" s="71"/>
      <c r="H12" s="72">
        <v>1910</v>
      </c>
      <c r="I12" s="70"/>
      <c r="J12" s="71"/>
      <c r="K12" s="71"/>
      <c r="L12" s="71"/>
      <c r="M12" s="71"/>
      <c r="N12" s="72">
        <v>61</v>
      </c>
      <c r="O12" s="70"/>
      <c r="P12" s="71"/>
      <c r="Q12" s="71"/>
      <c r="R12" s="71"/>
      <c r="S12" s="71"/>
      <c r="T12" s="72">
        <v>390</v>
      </c>
      <c r="U12" s="70"/>
      <c r="V12" s="71"/>
      <c r="W12" s="71"/>
      <c r="X12" s="71"/>
      <c r="Y12" s="71"/>
      <c r="Z12" s="72"/>
    </row>
    <row r="13" spans="2:26" s="17" customFormat="1">
      <c r="B13" s="27" t="s">
        <v>318</v>
      </c>
      <c r="C13" s="73"/>
      <c r="D13" s="74"/>
      <c r="E13" s="74"/>
      <c r="F13" s="74"/>
      <c r="G13" s="74"/>
      <c r="H13" s="75">
        <f t="shared" ref="H13" si="7">IF(IFERROR(((IF(H12&lt;0,"-",H12))/H11*100-100),"-")=-100,"-",(IFERROR(((IF(H12&lt;0,"-",H12))/H11*100-100),"-")))</f>
        <v>11.967640765600734</v>
      </c>
      <c r="I13" s="73"/>
      <c r="J13" s="74"/>
      <c r="K13" s="74"/>
      <c r="L13" s="74"/>
      <c r="M13" s="74"/>
      <c r="N13" s="75">
        <f t="shared" ref="N13" si="8">IF(IFERROR(((IF(N12&lt;0,"-",N12))/N11*100-100),"-")=-100,"-",(IFERROR(((IF(N12&lt;0,"-",N12))/N11*100-100),"-")))</f>
        <v>-2.866242038216555</v>
      </c>
      <c r="O13" s="73"/>
      <c r="P13" s="74"/>
      <c r="Q13" s="74"/>
      <c r="R13" s="74"/>
      <c r="S13" s="74"/>
      <c r="T13" s="75">
        <f t="shared" ref="T13" si="9">IF(IFERROR(((IF(T12&lt;0,"-",T12))/T11*100-100),"-")=-100,"-",(IFERROR(((IF(T12&lt;0,"-",T12))/T11*100-100),"-")))</f>
        <v>15.658362989323834</v>
      </c>
      <c r="U13" s="73"/>
      <c r="V13" s="74"/>
      <c r="W13" s="74"/>
      <c r="X13" s="74"/>
      <c r="Y13" s="74"/>
      <c r="Z13" s="75"/>
    </row>
    <row r="14" spans="2:26">
      <c r="B14" s="24" t="s">
        <v>319</v>
      </c>
      <c r="C14" s="77"/>
      <c r="D14" s="78"/>
      <c r="E14" s="78"/>
      <c r="F14" s="78"/>
      <c r="G14" s="78"/>
      <c r="H14" s="79" t="s">
        <v>812</v>
      </c>
      <c r="I14" s="77"/>
      <c r="J14" s="78"/>
      <c r="K14" s="78"/>
      <c r="L14" s="78"/>
      <c r="M14" s="78"/>
      <c r="N14" s="79" t="s">
        <v>812</v>
      </c>
      <c r="O14" s="77"/>
      <c r="P14" s="78"/>
      <c r="Q14" s="78"/>
      <c r="R14" s="78"/>
      <c r="S14" s="78"/>
      <c r="T14" s="79" t="s">
        <v>812</v>
      </c>
      <c r="U14" s="77"/>
      <c r="V14" s="78"/>
      <c r="W14" s="78"/>
      <c r="X14" s="78"/>
      <c r="Y14" s="78"/>
      <c r="Z14" s="79"/>
    </row>
    <row r="15" spans="2:26" s="17" customFormat="1">
      <c r="B15" s="27" t="s">
        <v>10</v>
      </c>
      <c r="C15" s="73"/>
      <c r="D15" s="74"/>
      <c r="E15" s="74"/>
      <c r="F15" s="74"/>
      <c r="G15" s="74"/>
      <c r="H15" s="75">
        <v>-8.2851689561547488</v>
      </c>
      <c r="I15" s="73"/>
      <c r="J15" s="74"/>
      <c r="K15" s="74"/>
      <c r="L15" s="74"/>
      <c r="M15" s="74"/>
      <c r="N15" s="75">
        <v>-19.538757206918646</v>
      </c>
      <c r="O15" s="73"/>
      <c r="P15" s="74"/>
      <c r="Q15" s="74"/>
      <c r="R15" s="74"/>
      <c r="S15" s="74"/>
      <c r="T15" s="75">
        <v>-18.746987951807242</v>
      </c>
      <c r="U15" s="73"/>
      <c r="V15" s="74"/>
      <c r="W15" s="74"/>
      <c r="X15" s="74"/>
      <c r="Y15" s="74"/>
      <c r="Z15" s="75"/>
    </row>
    <row r="16" spans="2:26" s="17" customFormat="1">
      <c r="B16" s="27" t="s">
        <v>11</v>
      </c>
      <c r="C16" s="73"/>
      <c r="D16" s="74"/>
      <c r="E16" s="74"/>
      <c r="F16" s="74"/>
      <c r="G16" s="74"/>
      <c r="H16" s="75">
        <v>43.054220000000001</v>
      </c>
      <c r="I16" s="73"/>
      <c r="J16" s="74"/>
      <c r="K16" s="74"/>
      <c r="L16" s="74"/>
      <c r="M16" s="74"/>
      <c r="N16" s="75">
        <v>99.872690000000006</v>
      </c>
      <c r="O16" s="73"/>
      <c r="P16" s="74"/>
      <c r="Q16" s="74"/>
      <c r="R16" s="74"/>
      <c r="S16" s="74"/>
      <c r="T16" s="75">
        <v>20.428570000000001</v>
      </c>
      <c r="U16" s="73"/>
      <c r="V16" s="74"/>
      <c r="W16" s="74"/>
      <c r="X16" s="74"/>
      <c r="Y16" s="74"/>
      <c r="Z16" s="75"/>
    </row>
    <row r="17" spans="2:26" s="15" customFormat="1">
      <c r="B17" s="28" t="s">
        <v>263</v>
      </c>
      <c r="C17" s="70"/>
      <c r="D17" s="71"/>
      <c r="E17" s="71"/>
      <c r="F17" s="71">
        <v>159.47916648</v>
      </c>
      <c r="G17" s="71">
        <v>159.47916648</v>
      </c>
      <c r="H17" s="72">
        <v>159.47916648</v>
      </c>
      <c r="I17" s="70">
        <v>38.185040000000001</v>
      </c>
      <c r="J17" s="71">
        <v>151.91104000000001</v>
      </c>
      <c r="K17" s="71">
        <v>151.69968</v>
      </c>
      <c r="L17" s="71">
        <v>370.73309257967799</v>
      </c>
      <c r="M17" s="71">
        <v>370.73309257967799</v>
      </c>
      <c r="N17" s="72">
        <v>370.73309257967799</v>
      </c>
      <c r="O17" s="70">
        <v>59.945160000000001</v>
      </c>
      <c r="P17" s="71">
        <v>79.926880000000011</v>
      </c>
      <c r="Q17" s="71">
        <v>71.335160000000002</v>
      </c>
      <c r="R17" s="71">
        <v>96.266740500000012</v>
      </c>
      <c r="S17" s="71">
        <v>96.266740500000012</v>
      </c>
      <c r="T17" s="72">
        <v>96.266740500000012</v>
      </c>
      <c r="U17" s="70">
        <f t="shared" ref="U17:Z18" ca="1" si="10">SUMIF($B$8:$T$59,U$8,$B17:$T17)</f>
        <v>98.130200000000002</v>
      </c>
      <c r="V17" s="71">
        <f t="shared" ca="1" si="10"/>
        <v>231.83792000000003</v>
      </c>
      <c r="W17" s="71">
        <f t="shared" ca="1" si="10"/>
        <v>223.03484</v>
      </c>
      <c r="X17" s="71">
        <f t="shared" ca="1" si="10"/>
        <v>626.47899955967796</v>
      </c>
      <c r="Y17" s="71">
        <f t="shared" ca="1" si="10"/>
        <v>626.47899955967796</v>
      </c>
      <c r="Z17" s="72">
        <f t="shared" ca="1" si="10"/>
        <v>626.47899955967796</v>
      </c>
    </row>
    <row r="18" spans="2:26" s="17" customFormat="1">
      <c r="B18" s="27" t="s">
        <v>264</v>
      </c>
      <c r="C18" s="70"/>
      <c r="D18" s="71"/>
      <c r="E18" s="71"/>
      <c r="F18" s="71">
        <f>F17/'Column Code'!$E$18</f>
        <v>1.9053663856630825</v>
      </c>
      <c r="G18" s="71">
        <f>G17/'Column Code'!$E$18</f>
        <v>1.9053663856630825</v>
      </c>
      <c r="H18" s="75">
        <f>H17/'Column Code'!$E$18</f>
        <v>1.9053663856630825</v>
      </c>
      <c r="I18" s="70">
        <f>I17/'Column Code'!$E$18</f>
        <v>0.45621314217443248</v>
      </c>
      <c r="J18" s="71">
        <f>J17/'Column Code'!$E$18</f>
        <v>1.814946714456392</v>
      </c>
      <c r="K18" s="71">
        <f>K17/'Column Code'!$E$18</f>
        <v>1.8124215053763439</v>
      </c>
      <c r="L18" s="71">
        <f>L17/'Column Code'!$E$18</f>
        <v>4.4293081550738105</v>
      </c>
      <c r="M18" s="71">
        <f>M17/'Column Code'!$E$18</f>
        <v>4.4293081550738105</v>
      </c>
      <c r="N18" s="75">
        <f>N17/'Column Code'!$E$18</f>
        <v>4.4293081550738105</v>
      </c>
      <c r="O18" s="70">
        <f>O17/'Column Code'!$E$18</f>
        <v>0.71619068100358418</v>
      </c>
      <c r="P18" s="71">
        <f>P17/'Column Code'!$E$18</f>
        <v>0.95492090800477902</v>
      </c>
      <c r="Q18" s="71">
        <f>Q17/'Column Code'!$E$18</f>
        <v>0.85227192353643966</v>
      </c>
      <c r="R18" s="71">
        <f>R17/'Column Code'!$E$18</f>
        <v>1.1501402688172044</v>
      </c>
      <c r="S18" s="71">
        <f>S17/'Column Code'!$E$18</f>
        <v>1.1501402688172044</v>
      </c>
      <c r="T18" s="75">
        <f>T17/'Column Code'!$E$18</f>
        <v>1.1501402688172044</v>
      </c>
      <c r="U18" s="70">
        <f t="shared" ca="1" si="10"/>
        <v>1.1724038231780167</v>
      </c>
      <c r="V18" s="71">
        <f t="shared" ca="1" si="10"/>
        <v>2.7698676224611711</v>
      </c>
      <c r="W18" s="71">
        <f t="shared" ca="1" si="10"/>
        <v>2.6646934289127837</v>
      </c>
      <c r="X18" s="71">
        <f t="shared" ca="1" si="10"/>
        <v>7.4848148095540976</v>
      </c>
      <c r="Y18" s="71">
        <f t="shared" ca="1" si="10"/>
        <v>7.4848148095540976</v>
      </c>
      <c r="Z18" s="75">
        <f t="shared" ca="1" si="10"/>
        <v>7.4848148095540976</v>
      </c>
    </row>
    <row r="19" spans="2:26" s="17" customFormat="1">
      <c r="B19" s="27" t="s">
        <v>241</v>
      </c>
      <c r="C19" s="70"/>
      <c r="D19" s="71"/>
      <c r="E19" s="71"/>
      <c r="F19" s="71"/>
      <c r="G19" s="71"/>
      <c r="H19" s="72">
        <v>96.6892</v>
      </c>
      <c r="I19" s="70"/>
      <c r="J19" s="71"/>
      <c r="K19" s="71"/>
      <c r="L19" s="71"/>
      <c r="M19" s="71"/>
      <c r="N19" s="72">
        <v>6038.9817980074604</v>
      </c>
      <c r="O19" s="70"/>
      <c r="P19" s="71"/>
      <c r="Q19" s="71"/>
      <c r="R19" s="71"/>
      <c r="S19" s="71"/>
      <c r="T19" s="72">
        <v>281.23500000000001</v>
      </c>
      <c r="U19" s="70"/>
      <c r="V19" s="71"/>
      <c r="W19" s="71"/>
      <c r="X19" s="71"/>
      <c r="Y19" s="71"/>
      <c r="Z19" s="72"/>
    </row>
    <row r="20" spans="2:26" s="17" customFormat="1">
      <c r="B20" s="27" t="s">
        <v>240</v>
      </c>
      <c r="C20" s="73"/>
      <c r="D20" s="74"/>
      <c r="E20" s="74"/>
      <c r="F20" s="74"/>
      <c r="G20" s="74"/>
      <c r="H20" s="75">
        <v>1.6690602031063322</v>
      </c>
      <c r="I20" s="73"/>
      <c r="J20" s="74"/>
      <c r="K20" s="74"/>
      <c r="L20" s="74"/>
      <c r="M20" s="74"/>
      <c r="N20" s="75">
        <v>30.857327789725208</v>
      </c>
      <c r="O20" s="73"/>
      <c r="P20" s="74"/>
      <c r="Q20" s="74"/>
      <c r="R20" s="74"/>
      <c r="S20" s="74"/>
      <c r="T20" s="75">
        <v>8.2086302508960571</v>
      </c>
      <c r="U20" s="73"/>
      <c r="V20" s="74"/>
      <c r="W20" s="74"/>
      <c r="X20" s="74"/>
      <c r="Y20" s="74"/>
      <c r="Z20" s="75"/>
    </row>
    <row r="21" spans="2:26" s="5" customFormat="1" ht="12.75" hidden="1">
      <c r="B21" s="30" t="s">
        <v>41</v>
      </c>
      <c r="C21" s="66"/>
      <c r="D21" s="67"/>
      <c r="E21" s="67"/>
      <c r="F21" s="67"/>
      <c r="G21" s="67"/>
      <c r="H21" s="68"/>
      <c r="I21" s="66"/>
      <c r="J21" s="67"/>
      <c r="K21" s="67"/>
      <c r="L21" s="67"/>
      <c r="M21" s="67"/>
      <c r="N21" s="68"/>
      <c r="O21" s="66"/>
      <c r="P21" s="67"/>
      <c r="Q21" s="67"/>
      <c r="R21" s="67"/>
      <c r="S21" s="67"/>
      <c r="T21" s="68"/>
      <c r="U21" s="66"/>
      <c r="V21" s="67"/>
      <c r="W21" s="67"/>
      <c r="X21" s="67"/>
      <c r="Y21" s="67"/>
      <c r="Z21" s="68"/>
    </row>
    <row r="22" spans="2:26" hidden="1">
      <c r="B22" s="24" t="s">
        <v>262</v>
      </c>
      <c r="C22" s="81"/>
      <c r="D22" s="82"/>
      <c r="E22" s="82"/>
      <c r="F22" s="82"/>
      <c r="G22" s="82"/>
      <c r="H22" s="75">
        <v>74.739999999999995</v>
      </c>
      <c r="I22" s="81"/>
      <c r="J22" s="82"/>
      <c r="K22" s="82"/>
      <c r="L22" s="82"/>
      <c r="M22" s="82"/>
      <c r="N22" s="75">
        <v>30.42</v>
      </c>
      <c r="O22" s="81"/>
      <c r="P22" s="82"/>
      <c r="Q22" s="82"/>
      <c r="R22" s="82"/>
      <c r="S22" s="82"/>
      <c r="T22" s="75">
        <v>48.81</v>
      </c>
      <c r="U22" s="81"/>
      <c r="V22" s="82"/>
      <c r="W22" s="82"/>
      <c r="X22" s="82"/>
      <c r="Y22" s="82"/>
      <c r="Z22" s="75"/>
    </row>
    <row r="23" spans="2:26" hidden="1">
      <c r="B23" s="24" t="s">
        <v>14</v>
      </c>
      <c r="C23" s="81"/>
      <c r="D23" s="82"/>
      <c r="E23" s="82"/>
      <c r="F23" s="82"/>
      <c r="G23" s="82"/>
      <c r="H23" s="75">
        <v>1.4</v>
      </c>
      <c r="I23" s="81"/>
      <c r="J23" s="82"/>
      <c r="K23" s="82"/>
      <c r="L23" s="82"/>
      <c r="M23" s="82"/>
      <c r="N23" s="75">
        <v>7.67</v>
      </c>
      <c r="O23" s="81"/>
      <c r="P23" s="82"/>
      <c r="Q23" s="82"/>
      <c r="R23" s="82"/>
      <c r="S23" s="82"/>
      <c r="T23" s="75">
        <v>8.18</v>
      </c>
      <c r="U23" s="81"/>
      <c r="V23" s="82"/>
      <c r="W23" s="82"/>
      <c r="X23" s="82"/>
      <c r="Y23" s="82"/>
      <c r="Z23" s="75"/>
    </row>
    <row r="24" spans="2:26" hidden="1">
      <c r="B24" s="24" t="s">
        <v>42</v>
      </c>
      <c r="C24" s="81"/>
      <c r="D24" s="82"/>
      <c r="E24" s="82"/>
      <c r="F24" s="82"/>
      <c r="G24" s="82"/>
      <c r="H24" s="75">
        <v>20.5</v>
      </c>
      <c r="I24" s="81"/>
      <c r="J24" s="82"/>
      <c r="K24" s="82"/>
      <c r="L24" s="82"/>
      <c r="M24" s="82"/>
      <c r="N24" s="75">
        <v>44.46</v>
      </c>
      <c r="O24" s="81"/>
      <c r="P24" s="82"/>
      <c r="Q24" s="82"/>
      <c r="R24" s="82"/>
      <c r="S24" s="82"/>
      <c r="T24" s="75">
        <v>30.75</v>
      </c>
      <c r="U24" s="81"/>
      <c r="V24" s="82"/>
      <c r="W24" s="82"/>
      <c r="X24" s="82"/>
      <c r="Y24" s="82"/>
      <c r="Z24" s="75"/>
    </row>
    <row r="25" spans="2:26" s="5" customFormat="1" ht="12.75">
      <c r="B25" s="30" t="s">
        <v>43</v>
      </c>
      <c r="C25" s="66"/>
      <c r="D25" s="67"/>
      <c r="E25" s="67"/>
      <c r="F25" s="67"/>
      <c r="G25" s="67"/>
      <c r="H25" s="68"/>
      <c r="I25" s="66"/>
      <c r="J25" s="67"/>
      <c r="K25" s="67"/>
      <c r="L25" s="67"/>
      <c r="M25" s="67"/>
      <c r="N25" s="68"/>
      <c r="O25" s="66"/>
      <c r="P25" s="67"/>
      <c r="Q25" s="67"/>
      <c r="R25" s="67"/>
      <c r="S25" s="67"/>
      <c r="T25" s="68"/>
      <c r="U25" s="66"/>
      <c r="V25" s="67"/>
      <c r="W25" s="67"/>
      <c r="X25" s="67"/>
      <c r="Y25" s="67"/>
      <c r="Z25" s="68"/>
    </row>
    <row r="26" spans="2:26" s="15" customFormat="1">
      <c r="B26" s="28" t="s">
        <v>2</v>
      </c>
      <c r="C26" s="83">
        <v>72444.55</v>
      </c>
      <c r="D26" s="84">
        <v>79191.752999999997</v>
      </c>
      <c r="E26" s="84">
        <v>81475.883000000002</v>
      </c>
      <c r="F26" s="84">
        <v>76879.644</v>
      </c>
      <c r="G26" s="84">
        <v>78168.789999999994</v>
      </c>
      <c r="H26" s="72">
        <v>91776.65519200002</v>
      </c>
      <c r="I26" s="83">
        <v>52986.374000000011</v>
      </c>
      <c r="J26" s="84">
        <v>58037.004000000008</v>
      </c>
      <c r="K26" s="84">
        <v>64015.720999999998</v>
      </c>
      <c r="L26" s="84">
        <v>74089.972999999998</v>
      </c>
      <c r="M26" s="84">
        <v>82829.820758632821</v>
      </c>
      <c r="N26" s="72">
        <v>94572.616388188122</v>
      </c>
      <c r="O26" s="83">
        <v>27026.293000000001</v>
      </c>
      <c r="P26" s="84">
        <v>32725.917000000001</v>
      </c>
      <c r="Q26" s="84">
        <v>37437.962</v>
      </c>
      <c r="R26" s="84">
        <v>39558.098000000005</v>
      </c>
      <c r="S26" s="84">
        <v>40335.96</v>
      </c>
      <c r="T26" s="72">
        <v>46597.12200000001</v>
      </c>
      <c r="U26" s="83">
        <f t="shared" ref="U26:Z26" ca="1" si="11">SUMIF($B$8:$T$59,U$8,$B26:$T26)</f>
        <v>152457.217</v>
      </c>
      <c r="V26" s="84">
        <f t="shared" ca="1" si="11"/>
        <v>169954.674</v>
      </c>
      <c r="W26" s="84">
        <f t="shared" ca="1" si="11"/>
        <v>182929.56599999999</v>
      </c>
      <c r="X26" s="84">
        <f t="shared" ca="1" si="11"/>
        <v>190527.715</v>
      </c>
      <c r="Y26" s="84">
        <f t="shared" ca="1" si="11"/>
        <v>201334.57075863282</v>
      </c>
      <c r="Z26" s="72">
        <f t="shared" ca="1" si="11"/>
        <v>232946.39358018813</v>
      </c>
    </row>
    <row r="27" spans="2:26" s="17" customFormat="1">
      <c r="B27" s="89" t="s">
        <v>35</v>
      </c>
      <c r="C27" s="85"/>
      <c r="D27" s="86">
        <f t="shared" ref="D27" si="12">IF(AND(C26&lt;0,D26&gt;0),"LP",IF(AND(C26&gt;0,D26&lt;0),"PL",IF(OR(C26&lt;0,D26&lt;0),"Loss",IF(ISERROR((+D26/C26-1)*100),"NA",(+D26/C26-1)*100))))</f>
        <v>9.3136102025618062</v>
      </c>
      <c r="E27" s="86">
        <f t="shared" ref="E27" si="13">IF(AND(D26&lt;0,E26&gt;0),"LP",IF(AND(D26&gt;0,E26&lt;0),"PL",IF(OR(D26&lt;0,E26&lt;0),"Loss",IF(ISERROR((+E26/D26-1)*100),"NA",(+E26/D26-1)*100))))</f>
        <v>2.8843028642136614</v>
      </c>
      <c r="F27" s="86">
        <f t="shared" ref="F27" si="14">IF(AND(E26&lt;0,F26&gt;0),"LP",IF(AND(E26&gt;0,F26&lt;0),"PL",IF(OR(E26&lt;0,F26&lt;0),"Loss",IF(ISERROR((+F26/E26-1)*100),"NA",(+F26/E26-1)*100))))</f>
        <v>-5.6412263736988262</v>
      </c>
      <c r="G27" s="86">
        <f t="shared" ref="G27" si="15">IF(AND(F26&lt;0,G26&gt;0),"LP",IF(AND(F26&gt;0,G26&lt;0),"PL",IF(OR(F26&lt;0,G26&lt;0),"Loss",IF(ISERROR((+G26/F26-1)*100),"NA",(+G26/F26-1)*100))))</f>
        <v>1.6768365888895076</v>
      </c>
      <c r="H27" s="87">
        <f t="shared" ref="H27" si="16">IF(AND(G26&lt;0,H26&gt;0),"LP",IF(AND(G26&gt;0,H26&lt;0),"PL",IF(OR(G26&lt;0,H26&lt;0),"Loss",IF(ISERROR((+H26/G26-1)*100),"NA",(+H26/G26-1)*100))))</f>
        <v>17.408309879173032</v>
      </c>
      <c r="I27" s="85"/>
      <c r="J27" s="86">
        <f t="shared" ref="J27:N27" si="17">IF(AND(I26&lt;0,J26&gt;0),"LP",IF(AND(I26&gt;0,J26&lt;0),"PL",IF(OR(I26&lt;0,J26&lt;0),"Loss",IF(ISERROR((+J26/I26-1)*100),"NA",(+J26/I26-1)*100))))</f>
        <v>9.5319411741592308</v>
      </c>
      <c r="K27" s="86">
        <f t="shared" si="17"/>
        <v>10.301560363109008</v>
      </c>
      <c r="L27" s="86">
        <f t="shared" si="17"/>
        <v>15.737153065885167</v>
      </c>
      <c r="M27" s="86">
        <f t="shared" si="17"/>
        <v>11.796262577437865</v>
      </c>
      <c r="N27" s="87">
        <f t="shared" si="17"/>
        <v>14.177014415827305</v>
      </c>
      <c r="O27" s="85"/>
      <c r="P27" s="86">
        <f t="shared" ref="P27:T27" si="18">IF(AND(O26&lt;0,P26&gt;0),"LP",IF(AND(O26&gt;0,P26&lt;0),"PL",IF(OR(O26&lt;0,P26&lt;0),"Loss",IF(ISERROR((+P26/O26-1)*100),"NA",(+P26/O26-1)*100))))</f>
        <v>21.089181561082015</v>
      </c>
      <c r="Q27" s="86">
        <f t="shared" si="18"/>
        <v>14.398511736126451</v>
      </c>
      <c r="R27" s="86">
        <f t="shared" si="18"/>
        <v>5.6630646721635314</v>
      </c>
      <c r="S27" s="86">
        <f t="shared" si="18"/>
        <v>1.9663786666386018</v>
      </c>
      <c r="T27" s="87">
        <f t="shared" si="18"/>
        <v>15.522531259947737</v>
      </c>
      <c r="U27" s="85"/>
      <c r="V27" s="86">
        <f t="shared" ref="V27:Z27" ca="1" si="19">IF(AND(U26&lt;0,V26&gt;0),"LP",IF(AND(U26&gt;0,V26&lt;0),"PL",IF(OR(U26&lt;0,V26&lt;0),"Loss",IF(ISERROR((+V26/U26-1)*100),"NA",(+V26/U26-1)*100))))</f>
        <v>11.476962090945154</v>
      </c>
      <c r="W27" s="86">
        <f t="shared" ca="1" si="19"/>
        <v>7.6343249024148685</v>
      </c>
      <c r="X27" s="86">
        <f t="shared" ca="1" si="19"/>
        <v>4.1535926455978256</v>
      </c>
      <c r="Y27" s="86">
        <f t="shared" ca="1" si="19"/>
        <v>5.6720649584407257</v>
      </c>
      <c r="Z27" s="87">
        <f t="shared" ca="1" si="19"/>
        <v>15.701139999177149</v>
      </c>
    </row>
    <row r="28" spans="2:26" s="15" customFormat="1">
      <c r="B28" s="28" t="s">
        <v>3</v>
      </c>
      <c r="C28" s="83">
        <v>13103.78100000001</v>
      </c>
      <c r="D28" s="84">
        <v>12810.548999999999</v>
      </c>
      <c r="E28" s="84">
        <v>13130.864000000016</v>
      </c>
      <c r="F28" s="84">
        <v>10354.490999999995</v>
      </c>
      <c r="G28" s="84">
        <v>10709.124230000001</v>
      </c>
      <c r="H28" s="72">
        <v>13537.056640819996</v>
      </c>
      <c r="I28" s="83">
        <v>25126.609</v>
      </c>
      <c r="J28" s="84">
        <v>27974.958000000006</v>
      </c>
      <c r="K28" s="84">
        <v>32289.649999999998</v>
      </c>
      <c r="L28" s="84">
        <v>33317.896999999997</v>
      </c>
      <c r="M28" s="84">
        <v>37733.344467998781</v>
      </c>
      <c r="N28" s="72">
        <v>42568.383921666064</v>
      </c>
      <c r="O28" s="83">
        <v>5358.362000000001</v>
      </c>
      <c r="P28" s="84">
        <v>6777.3629999999976</v>
      </c>
      <c r="Q28" s="84">
        <v>7217.1940000000031</v>
      </c>
      <c r="R28" s="84">
        <v>6901.8050000000076</v>
      </c>
      <c r="S28" s="84">
        <v>7099.1289600000018</v>
      </c>
      <c r="T28" s="72">
        <v>8527.2733260000023</v>
      </c>
      <c r="U28" s="83">
        <f t="shared" ref="U28:Z28" ca="1" si="20">SUMIF($B$8:$T$59,U$8,$B28:$T28)</f>
        <v>43588.752000000015</v>
      </c>
      <c r="V28" s="84">
        <f t="shared" ca="1" si="20"/>
        <v>47562.87</v>
      </c>
      <c r="W28" s="84">
        <f t="shared" ca="1" si="20"/>
        <v>52637.708000000013</v>
      </c>
      <c r="X28" s="84">
        <f t="shared" ca="1" si="20"/>
        <v>50574.192999999999</v>
      </c>
      <c r="Y28" s="84">
        <f t="shared" ca="1" si="20"/>
        <v>55541.597657998784</v>
      </c>
      <c r="Z28" s="72">
        <f t="shared" ca="1" si="20"/>
        <v>64632.713888486061</v>
      </c>
    </row>
    <row r="29" spans="2:26" s="17" customFormat="1">
      <c r="B29" s="88" t="s">
        <v>35</v>
      </c>
      <c r="C29" s="85"/>
      <c r="D29" s="86">
        <f t="shared" ref="D29" si="21">IF(AND(C28&lt;0,D28&gt;0),"LP",IF(AND(C28&gt;0,D28&lt;0),"PL",IF(OR(C28&lt;0,D28&lt;0),"Loss",IF(ISERROR((+D28/C28-1)*100),"NA",(+D28/C28-1)*100))))</f>
        <v>-2.2377663362964539</v>
      </c>
      <c r="E29" s="86">
        <f t="shared" ref="E29" si="22">IF(AND(D28&lt;0,E28&gt;0),"LP",IF(AND(D28&gt;0,E28&lt;0),"PL",IF(OR(D28&lt;0,E28&lt;0),"Loss",IF(ISERROR((+E28/D28-1)*100),"NA",(+E28/D28-1)*100))))</f>
        <v>2.5004002560703453</v>
      </c>
      <c r="F29" s="86">
        <f t="shared" ref="F29" si="23">IF(AND(E28&lt;0,F28&gt;0),"LP",IF(AND(E28&gt;0,F28&lt;0),"PL",IF(OR(E28&lt;0,F28&lt;0),"Loss",IF(ISERROR((+F28/E28-1)*100),"NA",(+F28/E28-1)*100))))</f>
        <v>-21.143871416229864</v>
      </c>
      <c r="G29" s="86">
        <f t="shared" ref="G29" si="24">IF(AND(F28&lt;0,G28&gt;0),"LP",IF(AND(F28&gt;0,G28&lt;0),"PL",IF(OR(F28&lt;0,G28&lt;0),"Loss",IF(ISERROR((+G28/F28-1)*100),"NA",(+G28/F28-1)*100))))</f>
        <v>3.4249219010379806</v>
      </c>
      <c r="H29" s="87">
        <f t="shared" ref="H29" si="25">IF(AND(G28&lt;0,H28&gt;0),"LP",IF(AND(G28&gt;0,H28&lt;0),"PL",IF(OR(G28&lt;0,H28&lt;0),"Loss",IF(ISERROR((+H28/G28-1)*100),"NA",(+H28/G28-1)*100))))</f>
        <v>26.406756986700806</v>
      </c>
      <c r="I29" s="85"/>
      <c r="J29" s="86">
        <f t="shared" ref="J29:N29" si="26">IF(AND(I28&lt;0,J28&gt;0),"LP",IF(AND(I28&gt;0,J28&lt;0),"PL",IF(OR(I28&lt;0,J28&lt;0),"Loss",IF(ISERROR((+J28/I28-1)*100),"NA",(+J28/I28-1)*100))))</f>
        <v>11.335986483492476</v>
      </c>
      <c r="K29" s="86">
        <f t="shared" si="26"/>
        <v>15.423408321113442</v>
      </c>
      <c r="L29" s="86">
        <f t="shared" si="26"/>
        <v>3.1844476480853645</v>
      </c>
      <c r="M29" s="86">
        <f t="shared" si="26"/>
        <v>13.252479494725566</v>
      </c>
      <c r="N29" s="87">
        <f t="shared" si="26"/>
        <v>12.813705018297084</v>
      </c>
      <c r="O29" s="85"/>
      <c r="P29" s="86">
        <f t="shared" ref="P29:T29" si="27">IF(AND(O28&lt;0,P28&gt;0),"LP",IF(AND(O28&gt;0,P28&lt;0),"PL",IF(OR(O28&lt;0,P28&lt;0),"Loss",IF(ISERROR((+P28/O28-1)*100),"NA",(+P28/O28-1)*100))))</f>
        <v>26.481992071457583</v>
      </c>
      <c r="Q29" s="86">
        <f t="shared" si="27"/>
        <v>6.4897069848554034</v>
      </c>
      <c r="R29" s="86">
        <f t="shared" si="27"/>
        <v>-4.3699670536775814</v>
      </c>
      <c r="S29" s="86">
        <f t="shared" si="27"/>
        <v>2.8590196332697548</v>
      </c>
      <c r="T29" s="87">
        <f t="shared" si="27"/>
        <v>20.117177389604702</v>
      </c>
      <c r="U29" s="85"/>
      <c r="V29" s="86">
        <f t="shared" ref="V29:Z29" ca="1" si="28">IF(AND(U28&lt;0,V28&gt;0),"LP",IF(AND(U28&gt;0,V28&lt;0),"PL",IF(OR(U28&lt;0,V28&lt;0),"Loss",IF(ISERROR((+V28/U28-1)*100),"NA",(+V28/U28-1)*100))))</f>
        <v>9.117301637816988</v>
      </c>
      <c r="W29" s="86">
        <f t="shared" ca="1" si="28"/>
        <v>10.669747220888915</v>
      </c>
      <c r="X29" s="86">
        <f t="shared" ca="1" si="28"/>
        <v>-3.9202219823097462</v>
      </c>
      <c r="Y29" s="86">
        <f t="shared" ca="1" si="28"/>
        <v>9.8220146745570105</v>
      </c>
      <c r="Z29" s="87">
        <f t="shared" ca="1" si="28"/>
        <v>16.368121577032134</v>
      </c>
    </row>
    <row r="30" spans="2:26" s="15" customFormat="1">
      <c r="B30" s="28" t="s">
        <v>15</v>
      </c>
      <c r="C30" s="83">
        <v>10835.393000000011</v>
      </c>
      <c r="D30" s="84">
        <v>9994.2479999999996</v>
      </c>
      <c r="E30" s="84">
        <v>10674.348000000016</v>
      </c>
      <c r="F30" s="84">
        <v>7912.1889999999948</v>
      </c>
      <c r="G30" s="84">
        <v>8212.2128460000004</v>
      </c>
      <c r="H30" s="72">
        <v>10957.143242819995</v>
      </c>
      <c r="I30" s="83">
        <v>19309.529000000002</v>
      </c>
      <c r="J30" s="84">
        <v>21147.265000000007</v>
      </c>
      <c r="K30" s="84">
        <v>23968.458999999995</v>
      </c>
      <c r="L30" s="84">
        <v>23368.402999999998</v>
      </c>
      <c r="M30" s="84">
        <v>27727.203243882002</v>
      </c>
      <c r="N30" s="72">
        <v>32088.248738755283</v>
      </c>
      <c r="O30" s="83">
        <v>3914.6140000000009</v>
      </c>
      <c r="P30" s="84">
        <v>5431.4659999999976</v>
      </c>
      <c r="Q30" s="84">
        <v>5742.8590000000031</v>
      </c>
      <c r="R30" s="84">
        <v>5656.8050000000076</v>
      </c>
      <c r="S30" s="84">
        <v>5735.7098974005112</v>
      </c>
      <c r="T30" s="72">
        <v>7002.451441396408</v>
      </c>
      <c r="U30" s="83">
        <f t="shared" ref="U30:Z32" ca="1" si="29">SUMIF($B$8:$T$59,U$8,$B30:$T30)</f>
        <v>34059.536000000015</v>
      </c>
      <c r="V30" s="84">
        <f t="shared" ca="1" si="29"/>
        <v>36572.979000000007</v>
      </c>
      <c r="W30" s="84">
        <f t="shared" ca="1" si="29"/>
        <v>40385.666000000019</v>
      </c>
      <c r="X30" s="84">
        <f t="shared" ca="1" si="29"/>
        <v>36937.396999999997</v>
      </c>
      <c r="Y30" s="84">
        <f t="shared" ca="1" si="29"/>
        <v>41675.125987282518</v>
      </c>
      <c r="Z30" s="72">
        <f t="shared" ca="1" si="29"/>
        <v>50047.84342297168</v>
      </c>
    </row>
    <row r="31" spans="2:26" s="15" customFormat="1">
      <c r="B31" s="28" t="s">
        <v>4</v>
      </c>
      <c r="C31" s="83">
        <v>10714.518000000011</v>
      </c>
      <c r="D31" s="84">
        <v>10049.6</v>
      </c>
      <c r="E31" s="84">
        <v>11461.145000000017</v>
      </c>
      <c r="F31" s="84">
        <v>9127.0309999999954</v>
      </c>
      <c r="G31" s="84">
        <v>10171.254666000001</v>
      </c>
      <c r="H31" s="72">
        <v>12902.253021780662</v>
      </c>
      <c r="I31" s="83">
        <v>4274.1650000000018</v>
      </c>
      <c r="J31" s="84">
        <v>7758.4910000000073</v>
      </c>
      <c r="K31" s="84">
        <v>11838.912999999997</v>
      </c>
      <c r="L31" s="84">
        <v>12662.877999999997</v>
      </c>
      <c r="M31" s="84">
        <v>15585.616083945722</v>
      </c>
      <c r="N31" s="72">
        <v>18564.837753747161</v>
      </c>
      <c r="O31" s="83">
        <v>3833.8250000000007</v>
      </c>
      <c r="P31" s="84">
        <v>5787.8589999999976</v>
      </c>
      <c r="Q31" s="84">
        <v>7050.7470000000039</v>
      </c>
      <c r="R31" s="84">
        <v>6345.597000000007</v>
      </c>
      <c r="S31" s="84">
        <v>6226.3739374005117</v>
      </c>
      <c r="T31" s="72">
        <v>7095.6456853964082</v>
      </c>
      <c r="U31" s="83">
        <f t="shared" ca="1" si="29"/>
        <v>18822.508000000013</v>
      </c>
      <c r="V31" s="84">
        <f t="shared" ca="1" si="29"/>
        <v>23595.950000000004</v>
      </c>
      <c r="W31" s="84">
        <f t="shared" ca="1" si="29"/>
        <v>30350.805000000015</v>
      </c>
      <c r="X31" s="84">
        <f t="shared" ca="1" si="29"/>
        <v>28135.506000000001</v>
      </c>
      <c r="Y31" s="84">
        <f t="shared" ca="1" si="29"/>
        <v>31983.244687346236</v>
      </c>
      <c r="Z31" s="72">
        <f t="shared" ca="1" si="29"/>
        <v>38562.736460924236</v>
      </c>
    </row>
    <row r="32" spans="2:26" s="15" customFormat="1">
      <c r="B32" s="28" t="s">
        <v>16</v>
      </c>
      <c r="C32" s="83">
        <v>7806.0920000000115</v>
      </c>
      <c r="D32" s="84">
        <v>7638.9830000000002</v>
      </c>
      <c r="E32" s="84">
        <v>8517.6850000000159</v>
      </c>
      <c r="F32" s="84">
        <v>7053.644999999995</v>
      </c>
      <c r="G32" s="84">
        <v>7638.6122541660006</v>
      </c>
      <c r="H32" s="72">
        <v>9654.7559361984677</v>
      </c>
      <c r="I32" s="83">
        <v>1171.6490000000019</v>
      </c>
      <c r="J32" s="84">
        <v>3613.9960000000074</v>
      </c>
      <c r="K32" s="84">
        <v>7199.515999999996</v>
      </c>
      <c r="L32" s="84">
        <v>6058.1639999999961</v>
      </c>
      <c r="M32" s="84">
        <v>9611.1437252546493</v>
      </c>
      <c r="N32" s="72">
        <v>12339.548492887601</v>
      </c>
      <c r="O32" s="83">
        <v>2531.7410000000009</v>
      </c>
      <c r="P32" s="84">
        <v>3603.9689999999978</v>
      </c>
      <c r="Q32" s="84">
        <v>4147.5047199999981</v>
      </c>
      <c r="R32" s="84">
        <v>4284.3280000000004</v>
      </c>
      <c r="S32" s="84">
        <v>4225.9674615511794</v>
      </c>
      <c r="T32" s="72">
        <v>5309.6716663821317</v>
      </c>
      <c r="U32" s="83">
        <f t="shared" ca="1" si="29"/>
        <v>11509.482000000015</v>
      </c>
      <c r="V32" s="84">
        <f t="shared" ca="1" si="29"/>
        <v>14856.948000000004</v>
      </c>
      <c r="W32" s="84">
        <f t="shared" ca="1" si="29"/>
        <v>19864.705720000009</v>
      </c>
      <c r="X32" s="84">
        <f t="shared" ca="1" si="29"/>
        <v>17396.136999999992</v>
      </c>
      <c r="Y32" s="84">
        <f t="shared" ca="1" si="29"/>
        <v>21475.723440971829</v>
      </c>
      <c r="Z32" s="72">
        <f t="shared" ca="1" si="29"/>
        <v>27303.976095468202</v>
      </c>
    </row>
    <row r="33" spans="2:26" s="17" customFormat="1">
      <c r="B33" s="88" t="s">
        <v>35</v>
      </c>
      <c r="C33" s="85"/>
      <c r="D33" s="86">
        <f t="shared" ref="D33" si="30">IF(AND(C32&lt;0,D32&gt;0),"LP",IF(AND(C32&gt;0,D32&lt;0),"PL",IF(OR(C32&lt;0,D32&lt;0),"Loss",IF(ISERROR((+D32/C32-1)*100),"NA",(+D32/C32-1)*100))))</f>
        <v>-2.1407510954266407</v>
      </c>
      <c r="E33" s="86">
        <f t="shared" ref="E33" si="31">IF(AND(D32&lt;0,E32&gt;0),"LP",IF(AND(D32&gt;0,E32&lt;0),"PL",IF(OR(D32&lt;0,E32&lt;0),"Loss",IF(ISERROR((+E32/D32-1)*100),"NA",(+E32/D32-1)*100))))</f>
        <v>11.502866284687574</v>
      </c>
      <c r="F33" s="86">
        <f t="shared" ref="F33" si="32">IF(AND(E32&lt;0,F32&gt;0),"LP",IF(AND(E32&gt;0,F32&lt;0),"PL",IF(OR(E32&lt;0,F32&lt;0),"Loss",IF(ISERROR((+F32/E32-1)*100),"NA",(+F32/E32-1)*100))))</f>
        <v>-17.188238353496498</v>
      </c>
      <c r="G33" s="86">
        <f t="shared" ref="G33" si="33">IF(AND(F32&lt;0,G32&gt;0),"LP",IF(AND(F32&gt;0,G32&lt;0),"PL",IF(OR(F32&lt;0,G32&lt;0),"Loss",IF(ISERROR((+G32/F32-1)*100),"NA",(+G32/F32-1)*100))))</f>
        <v>8.2931201409484956</v>
      </c>
      <c r="H33" s="87">
        <f t="shared" ref="H33" si="34">IF(AND(G32&lt;0,H32&gt;0),"LP",IF(AND(G32&gt;0,H32&lt;0),"PL",IF(OR(G32&lt;0,H32&lt;0),"Loss",IF(ISERROR((+H32/G32-1)*100),"NA",(+H32/G32-1)*100))))</f>
        <v>26.394109491981197</v>
      </c>
      <c r="I33" s="85"/>
      <c r="J33" s="86">
        <f t="shared" ref="J33:N33" si="35">IF(AND(I32&lt;0,J32&gt;0),"LP",IF(AND(I32&gt;0,J32&lt;0),"PL",IF(OR(I32&lt;0,J32&lt;0),"Loss",IF(ISERROR((+J32/I32-1)*100),"NA",(+J32/I32-1)*100))))</f>
        <v>208.45381167909514</v>
      </c>
      <c r="K33" s="86">
        <f t="shared" si="35"/>
        <v>99.212063322703756</v>
      </c>
      <c r="L33" s="86">
        <f t="shared" si="35"/>
        <v>-15.853176796884682</v>
      </c>
      <c r="M33" s="86">
        <f t="shared" si="35"/>
        <v>58.647797010029045</v>
      </c>
      <c r="N33" s="87">
        <f t="shared" si="35"/>
        <v>28.387930153033491</v>
      </c>
      <c r="O33" s="85"/>
      <c r="P33" s="86">
        <f t="shared" ref="P33:T33" si="36">IF(AND(O32&lt;0,P32&gt;0),"LP",IF(AND(O32&gt;0,P32&lt;0),"PL",IF(OR(O32&lt;0,P32&lt;0),"Loss",IF(ISERROR((+P32/O32-1)*100),"NA",(+P32/O32-1)*100))))</f>
        <v>42.351409563616357</v>
      </c>
      <c r="Q33" s="86">
        <f t="shared" si="36"/>
        <v>15.081586994782725</v>
      </c>
      <c r="R33" s="86">
        <f t="shared" si="36"/>
        <v>3.2989300612538575</v>
      </c>
      <c r="S33" s="86">
        <f t="shared" si="36"/>
        <v>-1.3621865190718618</v>
      </c>
      <c r="T33" s="87">
        <f t="shared" si="36"/>
        <v>25.643931589410982</v>
      </c>
      <c r="U33" s="85"/>
      <c r="V33" s="86">
        <f t="shared" ref="V33:Z33" ca="1" si="37">IF(AND(U32&lt;0,V32&gt;0),"LP",IF(AND(U32&gt;0,V32&lt;0),"PL",IF(OR(U32&lt;0,V32&lt;0),"Loss",IF(ISERROR((+V32/U32-1)*100),"NA",(+V32/U32-1)*100))))</f>
        <v>29.08441926404668</v>
      </c>
      <c r="W33" s="86">
        <f t="shared" ca="1" si="37"/>
        <v>33.706503650682528</v>
      </c>
      <c r="X33" s="86">
        <f t="shared" ca="1" si="37"/>
        <v>-12.426908079059206</v>
      </c>
      <c r="Y33" s="86">
        <f t="shared" ca="1" si="37"/>
        <v>23.45110550101921</v>
      </c>
      <c r="Z33" s="87">
        <f t="shared" ca="1" si="37"/>
        <v>27.138795442751483</v>
      </c>
    </row>
    <row r="34" spans="2:26" s="15" customFormat="1">
      <c r="B34" s="28" t="s">
        <v>0</v>
      </c>
      <c r="C34" s="83">
        <v>483.44600000000003</v>
      </c>
      <c r="D34" s="84">
        <v>483.44600000000003</v>
      </c>
      <c r="E34" s="84">
        <v>483.44600000000003</v>
      </c>
      <c r="F34" s="84">
        <v>483.44600000000003</v>
      </c>
      <c r="G34" s="84">
        <v>483.44600000000003</v>
      </c>
      <c r="H34" s="72">
        <v>483.44600000000003</v>
      </c>
      <c r="I34" s="83">
        <v>3514.5</v>
      </c>
      <c r="J34" s="84">
        <v>6038.9817980074604</v>
      </c>
      <c r="K34" s="84">
        <v>6038.9817980074604</v>
      </c>
      <c r="L34" s="84">
        <v>6038.9817980074604</v>
      </c>
      <c r="M34" s="84">
        <v>6038.9817980074604</v>
      </c>
      <c r="N34" s="72">
        <v>6038.9817980074604</v>
      </c>
      <c r="O34" s="83">
        <v>562.47</v>
      </c>
      <c r="P34" s="84">
        <v>562.47</v>
      </c>
      <c r="Q34" s="84">
        <v>562.47</v>
      </c>
      <c r="R34" s="84">
        <v>562.47</v>
      </c>
      <c r="S34" s="84">
        <v>562.47</v>
      </c>
      <c r="T34" s="72">
        <v>562.47</v>
      </c>
      <c r="U34" s="83">
        <f t="shared" ref="U34:Z39" ca="1" si="38">SUMIF($B$8:$T$59,U$8,$B34:$T34)</f>
        <v>4560.4160000000002</v>
      </c>
      <c r="V34" s="84">
        <f t="shared" ca="1" si="38"/>
        <v>7084.8977980074606</v>
      </c>
      <c r="W34" s="84">
        <f t="shared" ca="1" si="38"/>
        <v>7084.8977980074606</v>
      </c>
      <c r="X34" s="84">
        <f t="shared" ca="1" si="38"/>
        <v>7084.8977980074606</v>
      </c>
      <c r="Y34" s="84">
        <f t="shared" ca="1" si="38"/>
        <v>7084.8977980074606</v>
      </c>
      <c r="Z34" s="72">
        <f t="shared" ca="1" si="38"/>
        <v>7084.8977980074606</v>
      </c>
    </row>
    <row r="35" spans="2:26" s="15" customFormat="1">
      <c r="B35" s="28" t="s">
        <v>1</v>
      </c>
      <c r="C35" s="83">
        <v>36044.266000000003</v>
      </c>
      <c r="D35" s="84">
        <v>43635.530000000006</v>
      </c>
      <c r="E35" s="84">
        <v>52151.611000000004</v>
      </c>
      <c r="F35" s="84">
        <v>71957.243999999992</v>
      </c>
      <c r="G35" s="84">
        <v>79101.856254165992</v>
      </c>
      <c r="H35" s="72">
        <v>88756.612190364453</v>
      </c>
      <c r="I35" s="83">
        <v>69007.68299999999</v>
      </c>
      <c r="J35" s="84">
        <v>125656.39479800746</v>
      </c>
      <c r="K35" s="84">
        <v>133788.97879800748</v>
      </c>
      <c r="L35" s="84">
        <v>137445.03379800747</v>
      </c>
      <c r="M35" s="84">
        <v>144874.89729782182</v>
      </c>
      <c r="N35" s="72">
        <v>155033.16556526913</v>
      </c>
      <c r="O35" s="83">
        <v>18678.315000000002</v>
      </c>
      <c r="P35" s="84">
        <v>22419.694</v>
      </c>
      <c r="Q35" s="84">
        <v>27342.752</v>
      </c>
      <c r="R35" s="84">
        <v>32256.591000000004</v>
      </c>
      <c r="S35" s="84">
        <v>36872.940961551183</v>
      </c>
      <c r="T35" s="72">
        <v>42041.995127933311</v>
      </c>
      <c r="U35" s="83">
        <f t="shared" ca="1" si="38"/>
        <v>123730.264</v>
      </c>
      <c r="V35" s="84">
        <f t="shared" ca="1" si="38"/>
        <v>191711.61879800746</v>
      </c>
      <c r="W35" s="84">
        <f t="shared" ca="1" si="38"/>
        <v>213283.34179800749</v>
      </c>
      <c r="X35" s="84">
        <f t="shared" ca="1" si="38"/>
        <v>241658.86879800749</v>
      </c>
      <c r="Y35" s="84">
        <f t="shared" ca="1" si="38"/>
        <v>260849.694513539</v>
      </c>
      <c r="Z35" s="72">
        <f t="shared" ca="1" si="38"/>
        <v>285831.77288356691</v>
      </c>
    </row>
    <row r="36" spans="2:26" s="15" customFormat="1">
      <c r="B36" s="28" t="s">
        <v>17</v>
      </c>
      <c r="C36" s="83">
        <v>13511.103999999999</v>
      </c>
      <c r="D36" s="84">
        <v>11019.862000000001</v>
      </c>
      <c r="E36" s="84">
        <v>10758.801000000001</v>
      </c>
      <c r="F36" s="84">
        <v>7389.3239999999987</v>
      </c>
      <c r="G36" s="84">
        <v>7139.3239999999987</v>
      </c>
      <c r="H36" s="72">
        <v>6639.3239999999987</v>
      </c>
      <c r="I36" s="83">
        <v>166640.43000000002</v>
      </c>
      <c r="J36" s="84">
        <v>166852.67499999999</v>
      </c>
      <c r="K36" s="84">
        <v>167396.87099999998</v>
      </c>
      <c r="L36" s="84">
        <v>186489.96899999998</v>
      </c>
      <c r="M36" s="84">
        <v>188923.73845971315</v>
      </c>
      <c r="N36" s="72">
        <v>190662.34575525564</v>
      </c>
      <c r="O36" s="83">
        <v>7.1239999999999997</v>
      </c>
      <c r="P36" s="84">
        <v>0</v>
      </c>
      <c r="Q36" s="84">
        <v>2.5449999999999999</v>
      </c>
      <c r="R36" s="84">
        <v>0</v>
      </c>
      <c r="S36" s="84">
        <v>0</v>
      </c>
      <c r="T36" s="72">
        <v>0</v>
      </c>
      <c r="U36" s="83">
        <f t="shared" ca="1" si="38"/>
        <v>180158.65800000002</v>
      </c>
      <c r="V36" s="84">
        <f t="shared" ca="1" si="38"/>
        <v>177872.53699999998</v>
      </c>
      <c r="W36" s="84">
        <f t="shared" ca="1" si="38"/>
        <v>178158.217</v>
      </c>
      <c r="X36" s="84">
        <f t="shared" ca="1" si="38"/>
        <v>193879.29299999998</v>
      </c>
      <c r="Y36" s="84">
        <f t="shared" ca="1" si="38"/>
        <v>196063.06245971314</v>
      </c>
      <c r="Z36" s="72">
        <f t="shared" ca="1" si="38"/>
        <v>197301.66975525563</v>
      </c>
    </row>
    <row r="37" spans="2:26" s="15" customFormat="1">
      <c r="B37" s="28" t="s">
        <v>18</v>
      </c>
      <c r="C37" s="83">
        <v>5415.5159999999996</v>
      </c>
      <c r="D37" s="84">
        <v>4450.2960000000003</v>
      </c>
      <c r="E37" s="84">
        <v>2418.0690000000004</v>
      </c>
      <c r="F37" s="84">
        <v>4106.2300000000005</v>
      </c>
      <c r="G37" s="84">
        <v>3446.0293233616685</v>
      </c>
      <c r="H37" s="72">
        <v>3474.4270125945905</v>
      </c>
      <c r="I37" s="83">
        <v>23389.72</v>
      </c>
      <c r="J37" s="84">
        <v>17438.455999999998</v>
      </c>
      <c r="K37" s="84">
        <v>24171.394</v>
      </c>
      <c r="L37" s="84">
        <v>17626.045000000002</v>
      </c>
      <c r="M37" s="84">
        <v>24851.265255758171</v>
      </c>
      <c r="N37" s="72">
        <v>30411.972406139779</v>
      </c>
      <c r="O37" s="83">
        <v>1173.2810000000002</v>
      </c>
      <c r="P37" s="84">
        <v>1733.0419999999999</v>
      </c>
      <c r="Q37" s="84">
        <v>1998.4950000000001</v>
      </c>
      <c r="R37" s="84">
        <v>2346.0439999999999</v>
      </c>
      <c r="S37" s="84">
        <v>4290.6257953914401</v>
      </c>
      <c r="T37" s="72">
        <v>4058.4536873295697</v>
      </c>
      <c r="U37" s="83">
        <f t="shared" ca="1" si="38"/>
        <v>29978.517</v>
      </c>
      <c r="V37" s="84">
        <f t="shared" ca="1" si="38"/>
        <v>23621.794000000002</v>
      </c>
      <c r="W37" s="84">
        <f t="shared" ca="1" si="38"/>
        <v>28587.957999999999</v>
      </c>
      <c r="X37" s="84">
        <f t="shared" ca="1" si="38"/>
        <v>24078.319000000003</v>
      </c>
      <c r="Y37" s="84">
        <f t="shared" ca="1" si="38"/>
        <v>32587.920374511279</v>
      </c>
      <c r="Z37" s="72">
        <f t="shared" ca="1" si="38"/>
        <v>37944.853106063943</v>
      </c>
    </row>
    <row r="38" spans="2:26" s="15" customFormat="1">
      <c r="B38" s="28" t="s">
        <v>19</v>
      </c>
      <c r="C38" s="83">
        <v>4459.12</v>
      </c>
      <c r="D38" s="84">
        <v>3333.3160000000007</v>
      </c>
      <c r="E38" s="84">
        <v>7478.4880000000003</v>
      </c>
      <c r="F38" s="84">
        <v>-22593.143000000004</v>
      </c>
      <c r="G38" s="84">
        <v>-31182.942323361669</v>
      </c>
      <c r="H38" s="72">
        <v>-40711.340012594592</v>
      </c>
      <c r="I38" s="83">
        <v>95261.502000000022</v>
      </c>
      <c r="J38" s="84">
        <v>100371.98899999997</v>
      </c>
      <c r="K38" s="84">
        <v>91816.138999999981</v>
      </c>
      <c r="L38" s="84">
        <v>72443.558999999965</v>
      </c>
      <c r="M38" s="84">
        <v>62652.10820395498</v>
      </c>
      <c r="N38" s="72">
        <v>53830.008349115858</v>
      </c>
      <c r="O38" s="83">
        <v>-6064.4319999999998</v>
      </c>
      <c r="P38" s="84">
        <v>-6560.6149999999998</v>
      </c>
      <c r="Q38" s="84">
        <v>-7239.8369999999995</v>
      </c>
      <c r="R38" s="84">
        <v>-8965.7439999999988</v>
      </c>
      <c r="S38" s="84">
        <v>-13910.32579539144</v>
      </c>
      <c r="T38" s="72">
        <v>-15178.15368732957</v>
      </c>
      <c r="U38" s="83">
        <f t="shared" ca="1" si="38"/>
        <v>93656.190000000017</v>
      </c>
      <c r="V38" s="84">
        <f t="shared" ca="1" si="38"/>
        <v>97144.689999999973</v>
      </c>
      <c r="W38" s="84">
        <f t="shared" ca="1" si="38"/>
        <v>92054.789999999979</v>
      </c>
      <c r="X38" s="84">
        <f t="shared" ca="1" si="38"/>
        <v>40884.671999999962</v>
      </c>
      <c r="Y38" s="84">
        <f t="shared" ca="1" si="38"/>
        <v>17558.840085201871</v>
      </c>
      <c r="Z38" s="72">
        <f t="shared" ca="1" si="38"/>
        <v>-2059.4853508083033</v>
      </c>
    </row>
    <row r="39" spans="2:26" s="15" customFormat="1">
      <c r="B39" s="28" t="s">
        <v>25</v>
      </c>
      <c r="C39" s="83">
        <v>-673.98199999998906</v>
      </c>
      <c r="D39" s="84">
        <v>1259.3599999999988</v>
      </c>
      <c r="E39" s="84">
        <v>4668.8120000000017</v>
      </c>
      <c r="F39" s="84">
        <v>7294.113000000003</v>
      </c>
      <c r="G39" s="84">
        <v>6630.4135033616694</v>
      </c>
      <c r="H39" s="72">
        <v>7583.2879102722545</v>
      </c>
      <c r="I39" s="83">
        <v>-67915.078000000067</v>
      </c>
      <c r="J39" s="84">
        <v>-42745.916999999987</v>
      </c>
      <c r="K39" s="84">
        <v>17740.103999999999</v>
      </c>
      <c r="L39" s="84">
        <v>32296.194000000007</v>
      </c>
      <c r="M39" s="84">
        <v>25845.992581421589</v>
      </c>
      <c r="N39" s="72">
        <v>25912.129745287537</v>
      </c>
      <c r="O39" s="83">
        <v>2041.1450000000004</v>
      </c>
      <c r="P39" s="84">
        <v>493.35099999999875</v>
      </c>
      <c r="Q39" s="84">
        <v>-387.41600000000108</v>
      </c>
      <c r="R39" s="84">
        <v>1450.0219999999993</v>
      </c>
      <c r="S39" s="84">
        <v>5367.5510153914402</v>
      </c>
      <c r="T39" s="72">
        <v>1688.0281239381293</v>
      </c>
      <c r="U39" s="83">
        <f t="shared" ca="1" si="38"/>
        <v>-66547.915000000052</v>
      </c>
      <c r="V39" s="84">
        <f t="shared" ca="1" si="38"/>
        <v>-40993.205999999991</v>
      </c>
      <c r="W39" s="84">
        <f t="shared" ca="1" si="38"/>
        <v>22021.5</v>
      </c>
      <c r="X39" s="84">
        <f t="shared" ca="1" si="38"/>
        <v>41040.329000000005</v>
      </c>
      <c r="Y39" s="84">
        <f t="shared" ca="1" si="38"/>
        <v>37843.957100174695</v>
      </c>
      <c r="Z39" s="72">
        <f t="shared" ca="1" si="38"/>
        <v>35183.445779497924</v>
      </c>
    </row>
    <row r="40" spans="2:26" s="5" customFormat="1" ht="12.75">
      <c r="B40" s="30" t="s">
        <v>20</v>
      </c>
      <c r="C40" s="66"/>
      <c r="D40" s="67"/>
      <c r="E40" s="67"/>
      <c r="F40" s="67"/>
      <c r="G40" s="67"/>
      <c r="H40" s="68"/>
      <c r="I40" s="66"/>
      <c r="J40" s="67"/>
      <c r="K40" s="67"/>
      <c r="L40" s="67"/>
      <c r="M40" s="67"/>
      <c r="N40" s="68"/>
      <c r="O40" s="66"/>
      <c r="P40" s="67"/>
      <c r="Q40" s="67"/>
      <c r="R40" s="67"/>
      <c r="S40" s="67"/>
      <c r="T40" s="68"/>
      <c r="U40" s="66"/>
      <c r="V40" s="67"/>
      <c r="W40" s="67"/>
      <c r="X40" s="67"/>
      <c r="Y40" s="67"/>
      <c r="Z40" s="68"/>
    </row>
    <row r="41" spans="2:26" s="17" customFormat="1">
      <c r="B41" s="27" t="s">
        <v>21</v>
      </c>
      <c r="C41" s="117">
        <v>80.733856521721265</v>
      </c>
      <c r="D41" s="118">
        <v>79.00554560385234</v>
      </c>
      <c r="E41" s="118">
        <v>88.093447872151344</v>
      </c>
      <c r="F41" s="118">
        <v>72.951736078072784</v>
      </c>
      <c r="G41" s="118">
        <v>79.00171119593503</v>
      </c>
      <c r="H41" s="119">
        <v>99.853509349528878</v>
      </c>
      <c r="I41" s="117">
        <v>0.33337572912220853</v>
      </c>
      <c r="J41" s="118">
        <v>0.59844459229740221</v>
      </c>
      <c r="K41" s="118">
        <v>1.1921738201587972</v>
      </c>
      <c r="L41" s="118">
        <v>1.0031763967228491</v>
      </c>
      <c r="M41" s="118">
        <v>1.591517253525389</v>
      </c>
      <c r="N41" s="119">
        <v>2.0433160598296536</v>
      </c>
      <c r="O41" s="117">
        <v>9.0022258964922592</v>
      </c>
      <c r="P41" s="118">
        <v>12.814795455757633</v>
      </c>
      <c r="Q41" s="118">
        <v>14.747469980621181</v>
      </c>
      <c r="R41" s="118">
        <v>15.233978701086281</v>
      </c>
      <c r="S41" s="118">
        <v>15.026463496901805</v>
      </c>
      <c r="T41" s="119">
        <v>18.879839516355116</v>
      </c>
      <c r="U41" s="117"/>
      <c r="V41" s="118"/>
      <c r="W41" s="118"/>
      <c r="X41" s="118"/>
      <c r="Y41" s="118"/>
      <c r="Z41" s="119"/>
    </row>
    <row r="42" spans="2:26" s="17" customFormat="1">
      <c r="B42" s="27" t="s">
        <v>23</v>
      </c>
      <c r="C42" s="117">
        <v>372.7848198144157</v>
      </c>
      <c r="D42" s="118">
        <v>451.29683563417638</v>
      </c>
      <c r="E42" s="118">
        <v>539.37369426988744</v>
      </c>
      <c r="F42" s="118">
        <v>744.21180442076252</v>
      </c>
      <c r="G42" s="118">
        <v>818.10436175049529</v>
      </c>
      <c r="H42" s="119">
        <v>917.95787110002414</v>
      </c>
      <c r="I42" s="117">
        <v>19.635135296628253</v>
      </c>
      <c r="J42" s="118">
        <v>20.807546536978688</v>
      </c>
      <c r="K42" s="118">
        <v>22.154227860423532</v>
      </c>
      <c r="L42" s="118">
        <v>22.759637037382188</v>
      </c>
      <c r="M42" s="118">
        <v>23.989954290907576</v>
      </c>
      <c r="N42" s="119">
        <v>25.672070350737229</v>
      </c>
      <c r="O42" s="117">
        <v>66.415328817536945</v>
      </c>
      <c r="P42" s="118">
        <v>79.718719220580653</v>
      </c>
      <c r="Q42" s="118">
        <v>97.223859050260458</v>
      </c>
      <c r="R42" s="118">
        <v>114.69621846498481</v>
      </c>
      <c r="S42" s="118">
        <v>131.11078266059053</v>
      </c>
      <c r="T42" s="119">
        <v>149.49062217694564</v>
      </c>
      <c r="U42" s="117"/>
      <c r="V42" s="118"/>
      <c r="W42" s="118"/>
      <c r="X42" s="118"/>
      <c r="Y42" s="118"/>
      <c r="Z42" s="119"/>
    </row>
    <row r="43" spans="2:26" s="17" customFormat="1">
      <c r="B43" s="27" t="s">
        <v>22</v>
      </c>
      <c r="C43" s="117">
        <v>0</v>
      </c>
      <c r="D43" s="118">
        <v>0</v>
      </c>
      <c r="E43" s="118">
        <v>0</v>
      </c>
      <c r="F43" s="118">
        <v>0</v>
      </c>
      <c r="G43" s="118">
        <v>0</v>
      </c>
      <c r="H43" s="119">
        <v>0</v>
      </c>
      <c r="I43" s="117">
        <v>0</v>
      </c>
      <c r="J43" s="118">
        <v>0</v>
      </c>
      <c r="K43" s="118">
        <v>0</v>
      </c>
      <c r="L43" s="118">
        <v>0.3</v>
      </c>
      <c r="M43" s="118">
        <v>0.3</v>
      </c>
      <c r="N43" s="119">
        <v>0.3</v>
      </c>
      <c r="O43" s="117">
        <v>0</v>
      </c>
      <c r="P43" s="118">
        <v>0.20833407411358235</v>
      </c>
      <c r="Q43" s="118">
        <v>0.20833407411358235</v>
      </c>
      <c r="R43" s="118">
        <v>0.20833407411358235</v>
      </c>
      <c r="S43" s="118">
        <v>0.41666666666666669</v>
      </c>
      <c r="T43" s="119">
        <v>0.41666666666666669</v>
      </c>
      <c r="U43" s="117"/>
      <c r="V43" s="118"/>
      <c r="W43" s="118"/>
      <c r="X43" s="118"/>
      <c r="Y43" s="118"/>
      <c r="Z43" s="119"/>
    </row>
    <row r="44" spans="2:26" s="5" customFormat="1" ht="12.75">
      <c r="B44" s="30" t="s">
        <v>297</v>
      </c>
      <c r="C44" s="123"/>
      <c r="D44" s="124"/>
      <c r="E44" s="124"/>
      <c r="F44" s="124"/>
      <c r="G44" s="124"/>
      <c r="H44" s="125"/>
      <c r="I44" s="123"/>
      <c r="J44" s="124"/>
      <c r="K44" s="124"/>
      <c r="L44" s="124"/>
      <c r="M44" s="124"/>
      <c r="N44" s="125"/>
      <c r="O44" s="123"/>
      <c r="P44" s="124"/>
      <c r="Q44" s="124"/>
      <c r="R44" s="124"/>
      <c r="S44" s="124"/>
      <c r="T44" s="125"/>
      <c r="U44" s="123"/>
      <c r="V44" s="124"/>
      <c r="W44" s="124"/>
      <c r="X44" s="124"/>
      <c r="Y44" s="124"/>
      <c r="Z44" s="125"/>
    </row>
    <row r="45" spans="2:26" s="17" customFormat="1">
      <c r="B45" s="27" t="s">
        <v>6</v>
      </c>
      <c r="C45" s="117"/>
      <c r="D45" s="118"/>
      <c r="E45" s="118">
        <f t="shared" ref="E45:H45" si="39">IFERROR((IF((E$11/E41)&lt;0,"NM",(E$11/E41))),"NA")</f>
        <v>19.364096209239914</v>
      </c>
      <c r="F45" s="118">
        <f t="shared" si="39"/>
        <v>23.383268057862299</v>
      </c>
      <c r="G45" s="118">
        <f t="shared" si="39"/>
        <v>21.59257026432325</v>
      </c>
      <c r="H45" s="119">
        <f t="shared" si="39"/>
        <v>17.083525768020976</v>
      </c>
      <c r="I45" s="117"/>
      <c r="J45" s="118"/>
      <c r="K45" s="118">
        <f t="shared" ref="K45:N46" si="40">IFERROR((IF((K$11/K41)&lt;0,"NM",(K$11/K41))),"NA")</f>
        <v>52.676882295263837</v>
      </c>
      <c r="L45" s="118">
        <f t="shared" si="40"/>
        <v>62.601153899905768</v>
      </c>
      <c r="M45" s="118">
        <f t="shared" si="40"/>
        <v>39.459201501517477</v>
      </c>
      <c r="N45" s="119">
        <f t="shared" si="40"/>
        <v>30.734354432292516</v>
      </c>
      <c r="O45" s="117"/>
      <c r="P45" s="118"/>
      <c r="Q45" s="118">
        <f t="shared" ref="Q45:T46" si="41">IFERROR((IF((Q$11/Q41)&lt;0,"NM",(Q$11/Q41))),"NA")</f>
        <v>22.864938897525846</v>
      </c>
      <c r="R45" s="118">
        <f t="shared" si="41"/>
        <v>22.134729647216552</v>
      </c>
      <c r="S45" s="118">
        <f t="shared" si="41"/>
        <v>22.440409885501321</v>
      </c>
      <c r="T45" s="119">
        <f t="shared" si="41"/>
        <v>17.86032130770457</v>
      </c>
      <c r="U45" s="117">
        <f ca="1">(U17*1000)/U32</f>
        <v>8.5260309716805569</v>
      </c>
      <c r="V45" s="118">
        <f t="shared" ref="V45:Z45" ca="1" si="42">(V17*1000)/V32</f>
        <v>15.604680045995984</v>
      </c>
      <c r="W45" s="118">
        <f t="shared" ca="1" si="42"/>
        <v>11.227694139734776</v>
      </c>
      <c r="X45" s="118">
        <f t="shared" ca="1" si="42"/>
        <v>36.012535401375501</v>
      </c>
      <c r="Y45" s="118">
        <f t="shared" ca="1" si="42"/>
        <v>29.171496889574779</v>
      </c>
      <c r="Z45" s="119">
        <f t="shared" ca="1" si="42"/>
        <v>22.944606945493856</v>
      </c>
    </row>
    <row r="46" spans="2:26" s="17" customFormat="1">
      <c r="B46" s="27" t="s">
        <v>274</v>
      </c>
      <c r="C46" s="117"/>
      <c r="D46" s="118"/>
      <c r="E46" s="118">
        <f t="shared" ref="E46:H46" si="43">IFERROR((IF((E$11/E42)&lt;0,"NM",(E$11/E42))),"NA")</f>
        <v>3.1626496029048843</v>
      </c>
      <c r="F46" s="118">
        <f t="shared" si="43"/>
        <v>2.2921566009393022</v>
      </c>
      <c r="G46" s="118">
        <f t="shared" si="43"/>
        <v>2.0851251744337338</v>
      </c>
      <c r="H46" s="119">
        <f t="shared" si="43"/>
        <v>1.8583096825084298</v>
      </c>
      <c r="I46" s="117"/>
      <c r="J46" s="118"/>
      <c r="K46" s="118">
        <f t="shared" si="40"/>
        <v>2.8346733813362262</v>
      </c>
      <c r="L46" s="118">
        <f t="shared" si="40"/>
        <v>2.7592707167013439</v>
      </c>
      <c r="M46" s="118">
        <f t="shared" si="40"/>
        <v>2.6177623866420539</v>
      </c>
      <c r="N46" s="119">
        <f t="shared" si="40"/>
        <v>2.446238232523251</v>
      </c>
      <c r="O46" s="117"/>
      <c r="P46" s="118"/>
      <c r="Q46" s="118">
        <f t="shared" si="41"/>
        <v>3.4682844652944955</v>
      </c>
      <c r="R46" s="118">
        <f t="shared" si="41"/>
        <v>2.939939995519055</v>
      </c>
      <c r="S46" s="118">
        <f t="shared" si="41"/>
        <v>2.5718708496532838</v>
      </c>
      <c r="T46" s="119">
        <f t="shared" si="41"/>
        <v>2.2556598874869276</v>
      </c>
      <c r="U46" s="117">
        <f ca="1">(U17*1000)/U35</f>
        <v>0.79309779861134055</v>
      </c>
      <c r="V46" s="118">
        <f t="shared" ref="V46:Z46" ca="1" si="44">(V17*1000)/V35</f>
        <v>1.2093055259434782</v>
      </c>
      <c r="W46" s="118">
        <f t="shared" ca="1" si="44"/>
        <v>1.0457208618347127</v>
      </c>
      <c r="X46" s="118">
        <f t="shared" ca="1" si="44"/>
        <v>2.5924105441514973</v>
      </c>
      <c r="Y46" s="118">
        <f t="shared" ca="1" si="44"/>
        <v>2.4016857705277532</v>
      </c>
      <c r="Z46" s="119">
        <f t="shared" ca="1" si="44"/>
        <v>2.1917752293229942</v>
      </c>
    </row>
    <row r="47" spans="2:26" s="17" customFormat="1">
      <c r="B47" s="27" t="s">
        <v>291</v>
      </c>
      <c r="C47" s="117"/>
      <c r="D47" s="118"/>
      <c r="E47" s="118">
        <f t="shared" ref="E47:F47" si="45">IFERROR((IF((((E$17*1000)+E$38)/E26)&lt;0,"NM",((E$17*1000)+E$38)/E26)),"NA")</f>
        <v>9.1787750247518035E-2</v>
      </c>
      <c r="F47" s="118">
        <f t="shared" si="45"/>
        <v>1.7805236387410952</v>
      </c>
      <c r="G47" s="118">
        <f>IFERROR((IF((((G$17*1000)+G$38)/G26)&lt;0,"NM",((G$17*1000)+G$38)/G26)),"NA")</f>
        <v>1.6412717167124931</v>
      </c>
      <c r="H47" s="119">
        <f>IFERROR((IF((((H$17*1000)+H$38)/H26)&lt;0,"NM",((H$17*1000)+H$38)/H26)),"NA")</f>
        <v>1.2940962624856933</v>
      </c>
      <c r="I47" s="117"/>
      <c r="J47" s="118"/>
      <c r="K47" s="118">
        <f t="shared" ref="K47:L47" si="46">IFERROR((IF((((K$17*1000)+K$38)/K26)&lt;0,"NM",((K$17*1000)+K$38)/K26)),"NA")</f>
        <v>3.8040002548748917</v>
      </c>
      <c r="L47" s="118">
        <f t="shared" si="46"/>
        <v>5.981600932418722</v>
      </c>
      <c r="M47" s="118">
        <f>IFERROR((IF((((M$17*1000)+M$38)/M26)&lt;0,"NM",((M$17*1000)+M$38)/M26)),"NA")</f>
        <v>5.2322363710833457</v>
      </c>
      <c r="N47" s="119">
        <f>IFERROR((IF((((N$17*1000)+N$38)/N26)&lt;0,"NM",((N$17*1000)+N$38)/N26)),"NA")</f>
        <v>4.4892815398709924</v>
      </c>
      <c r="O47" s="117"/>
      <c r="P47" s="118"/>
      <c r="Q47" s="118">
        <f t="shared" ref="Q47:R47" si="47">IFERROR((IF((((Q$17*1000)+Q$38)/Q26)&lt;0,"NM",((Q$17*1000)+Q$38)/Q26)),"NA")</f>
        <v>1.7120409225267124</v>
      </c>
      <c r="R47" s="118">
        <f t="shared" si="47"/>
        <v>2.206905814834677</v>
      </c>
      <c r="S47" s="118">
        <f>IFERROR((IF((((S$17*1000)+S$38)/S26)&lt;0,"NM",((S$17*1000)+S$38)/S26)),"NA")</f>
        <v>2.041761611837392</v>
      </c>
      <c r="T47" s="119">
        <f>IFERROR((IF((((T$17*1000)+T$38)/T26)&lt;0,"NM",((T$17*1000)+T$38)/T26)),"NA")</f>
        <v>1.7402059039755808</v>
      </c>
      <c r="U47" s="117">
        <f t="shared" ref="U47:Z47" ca="1" si="48">IFERROR((IF((((U$17*1000)+U$38)/U26)&lt;0,"NM",((U$17*1000)+U$38)/U26)),"NA")</f>
        <v>1.2579685880006586</v>
      </c>
      <c r="V47" s="118">
        <f t="shared" ca="1" si="48"/>
        <v>1.9357079288093011</v>
      </c>
      <c r="W47" s="118">
        <f t="shared" ca="1" si="48"/>
        <v>1.7224642078908121</v>
      </c>
      <c r="X47" s="118">
        <f t="shared" ca="1" si="48"/>
        <v>3.502711779016916</v>
      </c>
      <c r="Y47" s="118">
        <f t="shared" ca="1" si="48"/>
        <v>3.1988437813641837</v>
      </c>
      <c r="Z47" s="119">
        <f t="shared" ca="1" si="48"/>
        <v>2.6805287886713858</v>
      </c>
    </row>
    <row r="48" spans="2:26" s="17" customFormat="1">
      <c r="B48" s="27" t="s">
        <v>275</v>
      </c>
      <c r="C48" s="117"/>
      <c r="D48" s="118"/>
      <c r="E48" s="118">
        <f t="shared" ref="E48:F48" si="49">IFERROR((IF((((E$17*1000)+E$38)/E28)&lt;0,"NM",((E$17*1000)+E$38)/E28)),"NA")</f>
        <v>0.56953510446837252</v>
      </c>
      <c r="F48" s="118">
        <f t="shared" si="49"/>
        <v>13.219966435819982</v>
      </c>
      <c r="G48" s="118">
        <f>IFERROR((IF((((G$17*1000)+G$38)/G28)&lt;0,"NM",((G$17*1000)+G$38)/G28)),"NA")</f>
        <v>11.980085523448851</v>
      </c>
      <c r="H48" s="119">
        <f>IFERROR((IF((((H$17*1000)+H$38)/H28)&lt;0,"NM",((H$17*1000)+H$38)/H28)),"NA")</f>
        <v>8.7735339829538574</v>
      </c>
      <c r="I48" s="117"/>
      <c r="J48" s="118"/>
      <c r="K48" s="118">
        <f t="shared" ref="K48:L48" si="50">IFERROR((IF((((K$17*1000)+K$38)/K28)&lt;0,"NM",((K$17*1000)+K$38)/K28)),"NA")</f>
        <v>7.5416060254601698</v>
      </c>
      <c r="L48" s="118">
        <f t="shared" si="50"/>
        <v>13.301459320186925</v>
      </c>
      <c r="M48" s="118">
        <f>IFERROR((IF((((M$17*1000)+M$38)/M28)&lt;0,"NM",((M$17*1000)+M$38)/M28)),"NA")</f>
        <v>11.48547012977294</v>
      </c>
      <c r="N48" s="119">
        <f>IFERROR((IF((((N$17*1000)+N$38)/N28)&lt;0,"NM",((N$17*1000)+N$38)/N28)),"NA")</f>
        <v>9.973672049896722</v>
      </c>
      <c r="O48" s="117"/>
      <c r="P48" s="118"/>
      <c r="Q48" s="118">
        <f t="shared" ref="Q48:R48" si="51">IFERROR((IF((((Q$17*1000)+Q$38)/Q28)&lt;0,"NM",((Q$17*1000)+Q$38)/Q28)),"NA")</f>
        <v>8.8809200639472863</v>
      </c>
      <c r="R48" s="118">
        <f t="shared" si="51"/>
        <v>12.649009425795123</v>
      </c>
      <c r="S48" s="118">
        <f>IFERROR((IF((((S$17*1000)+S$38)/S28)&lt;0,"NM",((S$17*1000)+S$38)/S28)),"NA")</f>
        <v>11.600918249076088</v>
      </c>
      <c r="T48" s="119">
        <f>IFERROR((IF((((T$17*1000)+T$38)/T28)&lt;0,"NM",((T$17*1000)+T$38)/T28)),"NA")</f>
        <v>9.5093218796479828</v>
      </c>
      <c r="U48" s="117">
        <f t="shared" ref="U48:Z48" ca="1" si="52">IFERROR((IF((((U$17*1000)+U$38)/U28)&lt;0,"NM",((U$17*1000)+U$38)/U28)),"NA")</f>
        <v>4.3999055077328197</v>
      </c>
      <c r="V48" s="118">
        <f t="shared" ca="1" si="52"/>
        <v>6.9167947602825475</v>
      </c>
      <c r="W48" s="118">
        <f t="shared" ca="1" si="52"/>
        <v>5.9860058876423707</v>
      </c>
      <c r="X48" s="118">
        <f t="shared" ca="1" si="52"/>
        <v>13.195735452658194</v>
      </c>
      <c r="Y48" s="118">
        <f t="shared" ca="1" si="52"/>
        <v>11.595594415749204</v>
      </c>
      <c r="Z48" s="119">
        <f t="shared" ca="1" si="52"/>
        <v>9.6610443325373989</v>
      </c>
    </row>
    <row r="49" spans="2:26" s="17" customFormat="1">
      <c r="B49" s="27" t="s">
        <v>63</v>
      </c>
      <c r="C49" s="117"/>
      <c r="D49" s="118"/>
      <c r="E49" s="118">
        <f t="shared" ref="E49:H49" si="53">IFERROR((E43/E$11*100),"NA")</f>
        <v>0</v>
      </c>
      <c r="F49" s="118">
        <f t="shared" si="53"/>
        <v>0</v>
      </c>
      <c r="G49" s="118">
        <f t="shared" si="53"/>
        <v>0</v>
      </c>
      <c r="H49" s="119">
        <f t="shared" si="53"/>
        <v>0</v>
      </c>
      <c r="I49" s="117"/>
      <c r="J49" s="118"/>
      <c r="K49" s="118">
        <f t="shared" ref="K49:N49" si="54">IFERROR((K43/K$11*100),"NA")</f>
        <v>0</v>
      </c>
      <c r="L49" s="118">
        <f t="shared" si="54"/>
        <v>0.47770700636942676</v>
      </c>
      <c r="M49" s="118">
        <f t="shared" si="54"/>
        <v>0.47770700636942676</v>
      </c>
      <c r="N49" s="119">
        <f t="shared" si="54"/>
        <v>0.47770700636942676</v>
      </c>
      <c r="O49" s="117"/>
      <c r="P49" s="118"/>
      <c r="Q49" s="118">
        <f t="shared" ref="Q49:T49" si="55">IFERROR((Q43/Q$11*100),"NA")</f>
        <v>6.1783533248393349E-2</v>
      </c>
      <c r="R49" s="118">
        <f t="shared" si="55"/>
        <v>6.1783533248393349E-2</v>
      </c>
      <c r="S49" s="118">
        <f t="shared" si="55"/>
        <v>0.12356662712534598</v>
      </c>
      <c r="T49" s="119">
        <f t="shared" si="55"/>
        <v>0.12356662712534598</v>
      </c>
      <c r="U49" s="117"/>
      <c r="V49" s="118"/>
      <c r="W49" s="118"/>
      <c r="X49" s="118"/>
      <c r="Y49" s="118"/>
      <c r="Z49" s="119"/>
    </row>
    <row r="50" spans="2:26" s="17" customFormat="1" hidden="1">
      <c r="B50" s="27" t="s">
        <v>46</v>
      </c>
      <c r="C50" s="117"/>
      <c r="D50" s="118"/>
      <c r="E50" s="118"/>
      <c r="F50" s="118"/>
      <c r="G50" s="118"/>
      <c r="H50" s="119"/>
      <c r="I50" s="117"/>
      <c r="J50" s="118"/>
      <c r="K50" s="118"/>
      <c r="L50" s="118"/>
      <c r="M50" s="118"/>
      <c r="N50" s="119"/>
      <c r="O50" s="117"/>
      <c r="P50" s="118"/>
      <c r="Q50" s="118"/>
      <c r="R50" s="118"/>
      <c r="S50" s="118"/>
      <c r="T50" s="119"/>
      <c r="U50" s="117"/>
      <c r="V50" s="118"/>
      <c r="W50" s="118"/>
      <c r="X50" s="118"/>
      <c r="Y50" s="118"/>
      <c r="Z50" s="119"/>
    </row>
    <row r="51" spans="2:26" s="5" customFormat="1" ht="12.75">
      <c r="B51" s="30" t="s">
        <v>295</v>
      </c>
      <c r="C51" s="123"/>
      <c r="D51" s="124"/>
      <c r="E51" s="124"/>
      <c r="F51" s="124"/>
      <c r="G51" s="124"/>
      <c r="H51" s="125"/>
      <c r="I51" s="123"/>
      <c r="J51" s="124"/>
      <c r="K51" s="124"/>
      <c r="L51" s="124"/>
      <c r="M51" s="124"/>
      <c r="N51" s="125"/>
      <c r="O51" s="123"/>
      <c r="P51" s="124"/>
      <c r="Q51" s="124"/>
      <c r="R51" s="124"/>
      <c r="S51" s="124"/>
      <c r="T51" s="125"/>
      <c r="U51" s="123"/>
      <c r="V51" s="124"/>
      <c r="W51" s="124"/>
      <c r="X51" s="124"/>
      <c r="Y51" s="124"/>
      <c r="Z51" s="125"/>
    </row>
    <row r="52" spans="2:26" s="17" customFormat="1">
      <c r="B52" s="27" t="s">
        <v>30</v>
      </c>
      <c r="C52" s="117">
        <f t="shared" ref="C52:H52" si="56">IFERROR((C28/C$26*100),"NA")</f>
        <v>18.088014902432288</v>
      </c>
      <c r="D52" s="118">
        <f t="shared" si="56"/>
        <v>16.176620057899211</v>
      </c>
      <c r="E52" s="118">
        <f t="shared" si="56"/>
        <v>16.116258598878904</v>
      </c>
      <c r="F52" s="118">
        <f t="shared" si="56"/>
        <v>13.468442960011618</v>
      </c>
      <c r="G52" s="118">
        <f t="shared" si="56"/>
        <v>13.700000000000005</v>
      </c>
      <c r="H52" s="119">
        <f t="shared" si="56"/>
        <v>14.749999999999991</v>
      </c>
      <c r="I52" s="117">
        <f t="shared" ref="I52:T52" si="57">IFERROR((I28/I$26*100),"NA")</f>
        <v>47.420887868265901</v>
      </c>
      <c r="J52" s="118">
        <f t="shared" si="57"/>
        <v>48.201933373404323</v>
      </c>
      <c r="K52" s="118">
        <f t="shared" si="57"/>
        <v>50.440187965702989</v>
      </c>
      <c r="L52" s="118">
        <f t="shared" si="57"/>
        <v>44.969508896973146</v>
      </c>
      <c r="M52" s="118">
        <f t="shared" si="57"/>
        <v>45.555265147747015</v>
      </c>
      <c r="N52" s="119">
        <f t="shared" si="57"/>
        <v>45.011320979994316</v>
      </c>
      <c r="O52" s="117">
        <f t="shared" si="57"/>
        <v>19.826477867312402</v>
      </c>
      <c r="P52" s="118">
        <f t="shared" si="57"/>
        <v>20.709467056339466</v>
      </c>
      <c r="Q52" s="118">
        <f t="shared" si="57"/>
        <v>19.277742736103004</v>
      </c>
      <c r="R52" s="118">
        <f t="shared" si="57"/>
        <v>17.447261999300387</v>
      </c>
      <c r="S52" s="118">
        <f t="shared" si="57"/>
        <v>17.600000000000005</v>
      </c>
      <c r="T52" s="119">
        <f t="shared" si="57"/>
        <v>18.3</v>
      </c>
      <c r="U52" s="117">
        <f ca="1">IFERROR((U28/U$26*100),"NA")</f>
        <v>28.590809184192317</v>
      </c>
      <c r="V52" s="118">
        <f t="shared" ref="V52:Z52" ca="1" si="58">IFERROR((V28/V$26*100),"NA")</f>
        <v>27.98562044842615</v>
      </c>
      <c r="W52" s="118">
        <f t="shared" ca="1" si="58"/>
        <v>28.774849878559277</v>
      </c>
      <c r="X52" s="118">
        <f t="shared" ca="1" si="58"/>
        <v>26.54427100015344</v>
      </c>
      <c r="Y52" s="118">
        <f t="shared" ca="1" si="58"/>
        <v>27.586716701814744</v>
      </c>
      <c r="Z52" s="119">
        <f t="shared" ca="1" si="58"/>
        <v>27.7457456606802</v>
      </c>
    </row>
    <row r="53" spans="2:26" s="17" customFormat="1">
      <c r="B53" s="27" t="s">
        <v>34</v>
      </c>
      <c r="C53" s="117">
        <f t="shared" ref="C53:H53" si="59">IFERROR((C32/C$26*100),"NA")</f>
        <v>10.775264667942601</v>
      </c>
      <c r="D53" s="118">
        <f t="shared" si="59"/>
        <v>9.6461850011073746</v>
      </c>
      <c r="E53" s="118">
        <f t="shared" si="59"/>
        <v>10.454240796629373</v>
      </c>
      <c r="F53" s="118">
        <f t="shared" si="59"/>
        <v>9.1749189161177629</v>
      </c>
      <c r="G53" s="118">
        <f t="shared" si="59"/>
        <v>9.7719463921163445</v>
      </c>
      <c r="H53" s="119">
        <f t="shared" si="59"/>
        <v>10.519838531923369</v>
      </c>
      <c r="I53" s="117">
        <f t="shared" ref="I53:T53" si="60">IFERROR((I32/I$26*100),"NA")</f>
        <v>2.2112269845073786</v>
      </c>
      <c r="J53" s="118">
        <f t="shared" si="60"/>
        <v>6.227054725292172</v>
      </c>
      <c r="K53" s="118">
        <f t="shared" si="60"/>
        <v>11.246481157339455</v>
      </c>
      <c r="L53" s="118">
        <f t="shared" si="60"/>
        <v>8.1767663756605717</v>
      </c>
      <c r="M53" s="118">
        <f t="shared" si="60"/>
        <v>11.603482462266395</v>
      </c>
      <c r="N53" s="119">
        <f t="shared" si="60"/>
        <v>13.047697065118713</v>
      </c>
      <c r="O53" s="117">
        <f t="shared" si="60"/>
        <v>9.367696117258852</v>
      </c>
      <c r="P53" s="118">
        <f t="shared" si="60"/>
        <v>11.012583696279611</v>
      </c>
      <c r="Q53" s="118">
        <f t="shared" si="60"/>
        <v>11.078340001520377</v>
      </c>
      <c r="R53" s="118">
        <f t="shared" si="60"/>
        <v>10.830470160622991</v>
      </c>
      <c r="S53" s="118">
        <f t="shared" si="60"/>
        <v>10.476922977787511</v>
      </c>
      <c r="T53" s="119">
        <f t="shared" si="60"/>
        <v>11.39484894878729</v>
      </c>
      <c r="U53" s="117">
        <f ca="1">IFERROR((U32/U$26*100),"NA")</f>
        <v>7.5493192296695364</v>
      </c>
      <c r="V53" s="118">
        <f t="shared" ref="V53:Z53" ca="1" si="61">IFERROR((V32/V$26*100),"NA")</f>
        <v>8.7417119225564832</v>
      </c>
      <c r="W53" s="118">
        <f t="shared" ca="1" si="61"/>
        <v>10.859209997797738</v>
      </c>
      <c r="X53" s="118">
        <f t="shared" ca="1" si="61"/>
        <v>9.1305020899452831</v>
      </c>
      <c r="Y53" s="118">
        <f t="shared" ca="1" si="61"/>
        <v>10.666684494396993</v>
      </c>
      <c r="Z53" s="119">
        <f t="shared" ca="1" si="61"/>
        <v>11.721141364684504</v>
      </c>
    </row>
    <row r="54" spans="2:26" s="17" customFormat="1">
      <c r="B54" s="27" t="s">
        <v>292</v>
      </c>
      <c r="C54" s="117">
        <v>24.274850260985804</v>
      </c>
      <c r="D54" s="118">
        <v>19.174203207046364</v>
      </c>
      <c r="E54" s="118">
        <v>17.784610566881863</v>
      </c>
      <c r="F54" s="118">
        <v>11.366868222255366</v>
      </c>
      <c r="G54" s="118">
        <v>10.113408912556181</v>
      </c>
      <c r="H54" s="119">
        <v>11.503448143742505</v>
      </c>
      <c r="I54" s="117">
        <v>1.7250875261997047</v>
      </c>
      <c r="J54" s="118">
        <v>3.7130589689486091</v>
      </c>
      <c r="K54" s="118">
        <v>5.5499282181924254</v>
      </c>
      <c r="L54" s="118">
        <v>4.467112322688843</v>
      </c>
      <c r="M54" s="118">
        <v>6.8086894807241141</v>
      </c>
      <c r="N54" s="119">
        <v>8.2288874631027493</v>
      </c>
      <c r="O54" s="117">
        <v>14.50139800732585</v>
      </c>
      <c r="P54" s="118">
        <v>17.538411653956267</v>
      </c>
      <c r="Q54" s="118">
        <v>16.669215657124241</v>
      </c>
      <c r="R54" s="118">
        <v>14.37709808311142</v>
      </c>
      <c r="S54" s="118">
        <v>12.226229056205963</v>
      </c>
      <c r="T54" s="119">
        <v>13.456696360651687</v>
      </c>
      <c r="U54" s="117">
        <f ca="1">U32/U35*100</f>
        <v>9.3020750363872295</v>
      </c>
      <c r="V54" s="118">
        <f t="shared" ref="V54:Z54" ca="1" si="62">V32/V35*100</f>
        <v>7.7496335867121777</v>
      </c>
      <c r="W54" s="118">
        <f t="shared" ca="1" si="62"/>
        <v>9.3137633499821622</v>
      </c>
      <c r="X54" s="118">
        <f t="shared" ca="1" si="62"/>
        <v>7.1986337958656472</v>
      </c>
      <c r="Y54" s="118">
        <f t="shared" ca="1" si="62"/>
        <v>8.2329877675425713</v>
      </c>
      <c r="Z54" s="119">
        <f t="shared" ca="1" si="62"/>
        <v>9.5524636117309569</v>
      </c>
    </row>
    <row r="55" spans="2:26" s="17" customFormat="1">
      <c r="B55" s="27" t="s">
        <v>293</v>
      </c>
      <c r="C55" s="117">
        <v>19.924301936280557</v>
      </c>
      <c r="D55" s="118">
        <v>16.511411579237802</v>
      </c>
      <c r="E55" s="118">
        <v>15.782420959642154</v>
      </c>
      <c r="F55" s="118">
        <v>7.7846283224369497</v>
      </c>
      <c r="G55" s="118">
        <v>10.026795577174767</v>
      </c>
      <c r="H55" s="119">
        <v>11.349703403188117</v>
      </c>
      <c r="I55" s="117">
        <v>8.9685164527340273</v>
      </c>
      <c r="J55" s="118">
        <v>8.0778134596186302</v>
      </c>
      <c r="K55" s="118">
        <v>7.272472405419891</v>
      </c>
      <c r="L55" s="118">
        <v>8.0102345317794317</v>
      </c>
      <c r="M55" s="118">
        <v>7.8732014038695519</v>
      </c>
      <c r="N55" s="119">
        <v>8.3478994367245143</v>
      </c>
      <c r="O55" s="117">
        <v>15.094513164303432</v>
      </c>
      <c r="P55" s="118">
        <v>18.770572374282281</v>
      </c>
      <c r="Q55" s="118">
        <v>17.241149262748596</v>
      </c>
      <c r="R55" s="118">
        <v>15.62846010972507</v>
      </c>
      <c r="S55" s="118">
        <v>13.212875413063877</v>
      </c>
      <c r="T55" s="119">
        <v>13.986917301636465</v>
      </c>
      <c r="U55" s="117"/>
      <c r="V55" s="118"/>
      <c r="W55" s="118"/>
      <c r="X55" s="118"/>
      <c r="Y55" s="118"/>
      <c r="Z55" s="119"/>
    </row>
    <row r="56" spans="2:26">
      <c r="B56" s="24" t="s">
        <v>294</v>
      </c>
      <c r="C56" s="117">
        <v>22.878240341255683</v>
      </c>
      <c r="D56" s="118">
        <v>17.384214015086343</v>
      </c>
      <c r="E56" s="118">
        <v>14.94559113865493</v>
      </c>
      <c r="F56" s="118">
        <v>7.8524070391048824</v>
      </c>
      <c r="G56" s="118">
        <v>12.40771733531899</v>
      </c>
      <c r="H56" s="119">
        <v>16.717251865222838</v>
      </c>
      <c r="I56" s="117">
        <v>10.957630654683591</v>
      </c>
      <c r="J56" s="118">
        <v>8.3306860412278549</v>
      </c>
      <c r="K56" s="118">
        <v>7.4221916079542556</v>
      </c>
      <c r="L56" s="118">
        <v>7.7579164719176807</v>
      </c>
      <c r="M56" s="118">
        <v>9.5789319224095273</v>
      </c>
      <c r="N56" s="119">
        <v>11.288493378931827</v>
      </c>
      <c r="O56" s="117">
        <v>24.380560960141036</v>
      </c>
      <c r="P56" s="118">
        <v>28.019196183637778</v>
      </c>
      <c r="Q56" s="118">
        <v>24.388754906010195</v>
      </c>
      <c r="R56" s="118">
        <v>21.606852847137731</v>
      </c>
      <c r="S56" s="118">
        <v>20.159177167238767</v>
      </c>
      <c r="T56" s="119">
        <v>22.274858388232602</v>
      </c>
      <c r="U56" s="117"/>
      <c r="V56" s="118"/>
      <c r="W56" s="118"/>
      <c r="X56" s="118"/>
      <c r="Y56" s="118"/>
      <c r="Z56" s="119"/>
    </row>
    <row r="57" spans="2:26" s="5" customFormat="1" ht="12.75">
      <c r="B57" s="30" t="s">
        <v>296</v>
      </c>
      <c r="C57" s="123"/>
      <c r="D57" s="124"/>
      <c r="E57" s="124"/>
      <c r="F57" s="124"/>
      <c r="G57" s="124"/>
      <c r="H57" s="125"/>
      <c r="I57" s="123"/>
      <c r="J57" s="124"/>
      <c r="K57" s="124"/>
      <c r="L57" s="124"/>
      <c r="M57" s="124"/>
      <c r="N57" s="125"/>
      <c r="O57" s="123"/>
      <c r="P57" s="124"/>
      <c r="Q57" s="124"/>
      <c r="R57" s="124"/>
      <c r="S57" s="124"/>
      <c r="T57" s="125"/>
      <c r="U57" s="123"/>
      <c r="V57" s="124"/>
      <c r="W57" s="124"/>
      <c r="X57" s="124"/>
      <c r="Y57" s="124"/>
      <c r="Z57" s="125"/>
    </row>
    <row r="58" spans="2:26" s="17" customFormat="1">
      <c r="B58" s="27" t="s">
        <v>45</v>
      </c>
      <c r="C58" s="117">
        <f t="shared" ref="C58:H58" si="63">IFERROR((C36/C35),"NA")</f>
        <v>0.37484752775933899</v>
      </c>
      <c r="D58" s="118">
        <f t="shared" si="63"/>
        <v>0.25254332879651054</v>
      </c>
      <c r="E58" s="118">
        <f t="shared" si="63"/>
        <v>0.20629853601262674</v>
      </c>
      <c r="F58" s="118">
        <f t="shared" si="63"/>
        <v>0.10269048103065204</v>
      </c>
      <c r="G58" s="118">
        <f t="shared" si="63"/>
        <v>9.0254822555115424E-2</v>
      </c>
      <c r="H58" s="119">
        <f t="shared" si="63"/>
        <v>7.4803711364737888E-2</v>
      </c>
      <c r="I58" s="117">
        <f t="shared" ref="I58:T58" si="64">IFERROR((I36/I35),"NA")</f>
        <v>2.4148098118292141</v>
      </c>
      <c r="J58" s="118">
        <f t="shared" si="64"/>
        <v>1.3278486563952079</v>
      </c>
      <c r="K58" s="118">
        <f t="shared" si="64"/>
        <v>1.2512007528866274</v>
      </c>
      <c r="L58" s="118">
        <f t="shared" si="64"/>
        <v>1.3568330833551261</v>
      </c>
      <c r="M58" s="118">
        <f t="shared" si="64"/>
        <v>1.3040474366745494</v>
      </c>
      <c r="N58" s="119">
        <f t="shared" si="64"/>
        <v>1.2298165044884322</v>
      </c>
      <c r="O58" s="117">
        <f t="shared" si="64"/>
        <v>3.8140485370334522E-4</v>
      </c>
      <c r="P58" s="118">
        <f t="shared" si="64"/>
        <v>0</v>
      </c>
      <c r="Q58" s="118">
        <f t="shared" si="64"/>
        <v>9.3077682890149461E-5</v>
      </c>
      <c r="R58" s="118">
        <f t="shared" si="64"/>
        <v>0</v>
      </c>
      <c r="S58" s="118">
        <f t="shared" si="64"/>
        <v>0</v>
      </c>
      <c r="T58" s="119">
        <f t="shared" si="64"/>
        <v>0</v>
      </c>
      <c r="U58" s="117"/>
      <c r="V58" s="118"/>
      <c r="W58" s="118"/>
      <c r="X58" s="118"/>
      <c r="Y58" s="118"/>
      <c r="Z58" s="119"/>
    </row>
    <row r="59" spans="2:26" s="17" customFormat="1">
      <c r="B59" s="27" t="s">
        <v>37</v>
      </c>
      <c r="C59" s="117">
        <f t="shared" ref="C59:H59" si="65">IFERROR((C38/C35),"NA")</f>
        <v>0.12371232639332978</v>
      </c>
      <c r="D59" s="118">
        <f t="shared" si="65"/>
        <v>7.638995103302286E-2</v>
      </c>
      <c r="E59" s="118">
        <f t="shared" si="65"/>
        <v>0.14339898339861445</v>
      </c>
      <c r="F59" s="118">
        <f t="shared" si="65"/>
        <v>-0.31398010462991061</v>
      </c>
      <c r="G59" s="118">
        <f t="shared" si="65"/>
        <v>-0.39421252294214504</v>
      </c>
      <c r="H59" s="119">
        <f t="shared" si="65"/>
        <v>-0.45868515041197433</v>
      </c>
      <c r="I59" s="117">
        <f t="shared" ref="I59:T59" si="66">IFERROR((I38/I35),"NA")</f>
        <v>1.3804477684028318</v>
      </c>
      <c r="J59" s="118">
        <f t="shared" si="66"/>
        <v>0.79878138443608737</v>
      </c>
      <c r="K59" s="118">
        <f t="shared" si="66"/>
        <v>0.68627580406770694</v>
      </c>
      <c r="L59" s="118">
        <f t="shared" si="66"/>
        <v>0.52707294689500939</v>
      </c>
      <c r="M59" s="118">
        <f t="shared" si="66"/>
        <v>0.43245661858976137</v>
      </c>
      <c r="N59" s="119">
        <f t="shared" si="66"/>
        <v>0.3472160821385884</v>
      </c>
      <c r="O59" s="117">
        <f t="shared" si="66"/>
        <v>-0.32467768104349881</v>
      </c>
      <c r="P59" s="118">
        <f t="shared" si="66"/>
        <v>-0.29262732131848007</v>
      </c>
      <c r="Q59" s="118">
        <f t="shared" si="66"/>
        <v>-0.26478084576124594</v>
      </c>
      <c r="R59" s="118">
        <f t="shared" si="66"/>
        <v>-0.27795076051278939</v>
      </c>
      <c r="S59" s="118">
        <f t="shared" si="66"/>
        <v>-0.37725023913596328</v>
      </c>
      <c r="T59" s="119">
        <f t="shared" si="66"/>
        <v>-0.36102362985254677</v>
      </c>
      <c r="U59" s="117"/>
      <c r="V59" s="118"/>
      <c r="W59" s="118"/>
      <c r="X59" s="118"/>
      <c r="Y59" s="118"/>
      <c r="Z59" s="119"/>
    </row>
    <row r="60" spans="2:26">
      <c r="B60" s="4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2:26">
      <c r="B61" s="3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2:26">
      <c r="B62" s="3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2:26">
      <c r="B63" s="3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2:26">
      <c r="B64" s="3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2:26">
      <c r="B65" s="3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</sheetData>
  <mergeCells count="4">
    <mergeCell ref="I6:N6"/>
    <mergeCell ref="O6:T6"/>
    <mergeCell ref="U6:Z6"/>
    <mergeCell ref="C6:H6"/>
  </mergeCells>
  <conditionalFormatting sqref="Z15">
    <cfRule type="cellIs" dxfId="1184" priority="62" operator="greaterThanOrEqual">
      <formula>10</formula>
    </cfRule>
    <cfRule type="cellIs" dxfId="1183" priority="65" operator="lessThan">
      <formula>0</formula>
    </cfRule>
  </conditionalFormatting>
  <conditionalFormatting sqref="Z16">
    <cfRule type="cellIs" dxfId="1182" priority="60" operator="greaterThanOrEqual">
      <formula>10</formula>
    </cfRule>
    <cfRule type="cellIs" dxfId="1181" priority="64" operator="lessThan">
      <formula>0</formula>
    </cfRule>
  </conditionalFormatting>
  <conditionalFormatting sqref="Z13">
    <cfRule type="cellIs" priority="58" operator="equal">
      <formula>"-"</formula>
    </cfRule>
    <cfRule type="cellIs" dxfId="1180" priority="61" operator="lessThanOrEqual">
      <formula>5</formula>
    </cfRule>
    <cfRule type="cellIs" dxfId="1179" priority="63" operator="greaterThanOrEqual">
      <formula>10</formula>
    </cfRule>
  </conditionalFormatting>
  <conditionalFormatting sqref="U27:Z27 U29:Z29 U33:Z33 I27:N27">
    <cfRule type="cellIs" dxfId="1178" priority="56" operator="lessThanOrEqual">
      <formula>0</formula>
    </cfRule>
    <cfRule type="cellIs" dxfId="1177" priority="59" operator="greaterThanOrEqual">
      <formula>0</formula>
    </cfRule>
  </conditionalFormatting>
  <conditionalFormatting sqref="U41:Z41 I41:N41">
    <cfRule type="cellIs" dxfId="1176" priority="57" operator="lessThanOrEqual">
      <formula>0</formula>
    </cfRule>
  </conditionalFormatting>
  <conditionalFormatting sqref="I29:N29">
    <cfRule type="cellIs" dxfId="1175" priority="54" operator="lessThanOrEqual">
      <formula>0</formula>
    </cfRule>
    <cfRule type="cellIs" dxfId="1174" priority="55" operator="greaterThanOrEqual">
      <formula>0</formula>
    </cfRule>
  </conditionalFormatting>
  <conditionalFormatting sqref="I33:N33">
    <cfRule type="cellIs" dxfId="1173" priority="52" operator="lessThanOrEqual">
      <formula>0</formula>
    </cfRule>
    <cfRule type="cellIs" dxfId="1172" priority="53" operator="greaterThanOrEqual">
      <formula>0</formula>
    </cfRule>
  </conditionalFormatting>
  <conditionalFormatting sqref="Z10">
    <cfRule type="cellIs" dxfId="1171" priority="50" operator="equal">
      <formula>"Sell"</formula>
    </cfRule>
    <cfRule type="cellIs" dxfId="1170" priority="51" operator="equal">
      <formula>"Buy"</formula>
    </cfRule>
  </conditionalFormatting>
  <conditionalFormatting sqref="Z10">
    <cfRule type="cellIs" dxfId="1169" priority="48" operator="equal">
      <formula>"Sell"</formula>
    </cfRule>
    <cfRule type="cellIs" dxfId="1168" priority="49" operator="equal">
      <formula>"Buy"</formula>
    </cfRule>
  </conditionalFormatting>
  <conditionalFormatting sqref="Z10">
    <cfRule type="cellIs" dxfId="1167" priority="46" operator="equal">
      <formula>"Sell"</formula>
    </cfRule>
    <cfRule type="cellIs" dxfId="1166" priority="47" operator="equal">
      <formula>"Buy"</formula>
    </cfRule>
  </conditionalFormatting>
  <conditionalFormatting sqref="N10">
    <cfRule type="cellIs" dxfId="1165" priority="44" operator="equal">
      <formula>"Sell"</formula>
    </cfRule>
    <cfRule type="cellIs" dxfId="1164" priority="45" operator="equal">
      <formula>"Buy"</formula>
    </cfRule>
  </conditionalFormatting>
  <conditionalFormatting sqref="N15">
    <cfRule type="cellIs" dxfId="1163" priority="41" operator="greaterThan">
      <formula>0</formula>
    </cfRule>
    <cfRule type="cellIs" dxfId="1162" priority="43" operator="lessThan">
      <formula>0</formula>
    </cfRule>
  </conditionalFormatting>
  <conditionalFormatting sqref="N13">
    <cfRule type="cellIs" priority="39" operator="equal">
      <formula>"-"</formula>
    </cfRule>
    <cfRule type="cellIs" dxfId="1161" priority="40" operator="lessThanOrEqual">
      <formula>0</formula>
    </cfRule>
    <cfRule type="cellIs" dxfId="1160" priority="42" operator="greaterThanOrEqual">
      <formula>0</formula>
    </cfRule>
  </conditionalFormatting>
  <conditionalFormatting sqref="O27:T27">
    <cfRule type="cellIs" dxfId="1159" priority="36" operator="lessThanOrEqual">
      <formula>0</formula>
    </cfRule>
    <cfRule type="cellIs" dxfId="1158" priority="38" operator="greaterThanOrEqual">
      <formula>0</formula>
    </cfRule>
  </conditionalFormatting>
  <conditionalFormatting sqref="O41:T41">
    <cfRule type="cellIs" dxfId="1157" priority="37" operator="lessThanOrEqual">
      <formula>0</formula>
    </cfRule>
  </conditionalFormatting>
  <conditionalFormatting sqref="O29:T29">
    <cfRule type="cellIs" dxfId="1156" priority="34" operator="lessThanOrEqual">
      <formula>0</formula>
    </cfRule>
    <cfRule type="cellIs" dxfId="1155" priority="35" operator="greaterThanOrEqual">
      <formula>0</formula>
    </cfRule>
  </conditionalFormatting>
  <conditionalFormatting sqref="O33:T33">
    <cfRule type="cellIs" dxfId="1154" priority="32" operator="lessThanOrEqual">
      <formula>0</formula>
    </cfRule>
    <cfRule type="cellIs" dxfId="1153" priority="33" operator="greaterThanOrEqual">
      <formula>0</formula>
    </cfRule>
  </conditionalFormatting>
  <conditionalFormatting sqref="T10">
    <cfRule type="cellIs" dxfId="1152" priority="30" operator="equal">
      <formula>"Sell"</formula>
    </cfRule>
    <cfRule type="cellIs" dxfId="1151" priority="31" operator="equal">
      <formula>"Buy"</formula>
    </cfRule>
  </conditionalFormatting>
  <conditionalFormatting sqref="T15">
    <cfRule type="cellIs" dxfId="1150" priority="27" operator="greaterThan">
      <formula>0</formula>
    </cfRule>
    <cfRule type="cellIs" dxfId="1149" priority="29" operator="lessThan">
      <formula>0</formula>
    </cfRule>
  </conditionalFormatting>
  <conditionalFormatting sqref="T13">
    <cfRule type="cellIs" priority="25" operator="equal">
      <formula>"-"</formula>
    </cfRule>
    <cfRule type="cellIs" dxfId="1148" priority="26" operator="lessThanOrEqual">
      <formula>0</formula>
    </cfRule>
    <cfRule type="cellIs" dxfId="1147" priority="28" operator="greaterThanOrEqual">
      <formula>0</formula>
    </cfRule>
  </conditionalFormatting>
  <conditionalFormatting sqref="N16">
    <cfRule type="cellIs" dxfId="1146" priority="21" operator="greaterThan">
      <formula>0</formula>
    </cfRule>
    <cfRule type="cellIs" dxfId="1145" priority="22" operator="lessThan">
      <formula>0</formula>
    </cfRule>
  </conditionalFormatting>
  <conditionalFormatting sqref="T16">
    <cfRule type="cellIs" dxfId="1144" priority="19" operator="greaterThan">
      <formula>0</formula>
    </cfRule>
    <cfRule type="cellIs" dxfId="1143" priority="20" operator="lessThan">
      <formula>0</formula>
    </cfRule>
  </conditionalFormatting>
  <conditionalFormatting sqref="C27:H27">
    <cfRule type="cellIs" dxfId="1142" priority="14" operator="lessThanOrEqual">
      <formula>0</formula>
    </cfRule>
    <cfRule type="cellIs" dxfId="1141" priority="16" operator="greaterThanOrEqual">
      <formula>0</formula>
    </cfRule>
  </conditionalFormatting>
  <conditionalFormatting sqref="C41:H41">
    <cfRule type="cellIs" dxfId="1140" priority="15" operator="lessThanOrEqual">
      <formula>0</formula>
    </cfRule>
  </conditionalFormatting>
  <conditionalFormatting sqref="C29:H29">
    <cfRule type="cellIs" dxfId="1139" priority="12" operator="lessThanOrEqual">
      <formula>0</formula>
    </cfRule>
    <cfRule type="cellIs" dxfId="1138" priority="13" operator="greaterThanOrEqual">
      <formula>0</formula>
    </cfRule>
  </conditionalFormatting>
  <conditionalFormatting sqref="C33:H33">
    <cfRule type="cellIs" dxfId="1137" priority="10" operator="lessThanOrEqual">
      <formula>0</formula>
    </cfRule>
    <cfRule type="cellIs" dxfId="1136" priority="11" operator="greaterThanOrEqual">
      <formula>0</formula>
    </cfRule>
  </conditionalFormatting>
  <conditionalFormatting sqref="H10">
    <cfRule type="cellIs" dxfId="1135" priority="8" operator="equal">
      <formula>"Sell"</formula>
    </cfRule>
    <cfRule type="cellIs" dxfId="1134" priority="9" operator="equal">
      <formula>"Buy"</formula>
    </cfRule>
  </conditionalFormatting>
  <conditionalFormatting sqref="H15">
    <cfRule type="cellIs" dxfId="1133" priority="5" operator="greaterThan">
      <formula>0</formula>
    </cfRule>
    <cfRule type="cellIs" dxfId="1132" priority="7" operator="lessThan">
      <formula>0</formula>
    </cfRule>
  </conditionalFormatting>
  <conditionalFormatting sqref="H13">
    <cfRule type="cellIs" priority="3" operator="equal">
      <formula>"-"</formula>
    </cfRule>
    <cfRule type="cellIs" dxfId="1131" priority="4" operator="lessThanOrEqual">
      <formula>0</formula>
    </cfRule>
    <cfRule type="cellIs" dxfId="1130" priority="6" operator="greaterThanOrEqual">
      <formula>0</formula>
    </cfRule>
  </conditionalFormatting>
  <conditionalFormatting sqref="H16">
    <cfRule type="cellIs" dxfId="1129" priority="1" operator="greaterThan">
      <formula>0</formula>
    </cfRule>
    <cfRule type="cellIs" dxfId="1128" priority="2" operator="lessThan">
      <formula>0</formula>
    </cfRule>
  </conditionalFormatting>
  <pageMargins left="0.75" right="0.25" top="0.5" bottom="0.25" header="0.3" footer="0.3"/>
  <pageSetup paperSize="9" scale="85" orientation="landscape" r:id="rId1"/>
  <headerFooter>
    <oddHeader>&amp;LMOSL: Infrastructure Valuations</oddHeader>
  </headerFooter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13"/>
  <dimension ref="B5:BD65"/>
  <sheetViews>
    <sheetView showGridLines="0" zoomScaleNormal="100" workbookViewId="0">
      <pane xSplit="2" ySplit="8" topLeftCell="F9" activePane="bottomRight" state="frozen"/>
      <selection pane="topRight" activeCell="C1" sqref="C1"/>
      <selection pane="bottomLeft" activeCell="A9" sqref="A9"/>
      <selection pane="bottomRight" activeCell="F9" sqref="F9"/>
    </sheetView>
  </sheetViews>
  <sheetFormatPr defaultColWidth="9.33203125" defaultRowHeight="12"/>
  <cols>
    <col min="1" max="1" width="1.33203125" style="1" customWidth="1"/>
    <col min="2" max="2" width="28.6640625" style="6" bestFit="1" customWidth="1"/>
    <col min="3" max="5" width="12.1640625" style="1" hidden="1" customWidth="1"/>
    <col min="6" max="7" width="8.1640625" style="1" bestFit="1" customWidth="1"/>
    <col min="8" max="8" width="9.5" style="1" customWidth="1"/>
    <col min="9" max="11" width="12.1640625" style="1" hidden="1" customWidth="1"/>
    <col min="12" max="14" width="8.1640625" style="1" bestFit="1" customWidth="1"/>
    <col min="15" max="17" width="12.1640625" style="1" hidden="1" customWidth="1"/>
    <col min="18" max="20" width="8.1640625" style="1" bestFit="1" customWidth="1"/>
    <col min="21" max="23" width="7.5" style="1" hidden="1" customWidth="1"/>
    <col min="24" max="24" width="8.6640625" style="1" bestFit="1" customWidth="1"/>
    <col min="25" max="25" width="8.5" style="1" bestFit="1" customWidth="1"/>
    <col min="26" max="26" width="9.1640625" style="1" bestFit="1" customWidth="1"/>
    <col min="27" max="29" width="7.5" style="1" hidden="1" customWidth="1"/>
    <col min="30" max="30" width="8.6640625" style="1" bestFit="1" customWidth="1"/>
    <col min="31" max="31" width="8.5" style="1" bestFit="1" customWidth="1"/>
    <col min="32" max="32" width="9.1640625" style="1" bestFit="1" customWidth="1"/>
    <col min="33" max="33" width="7.1640625" style="1" hidden="1" customWidth="1"/>
    <col min="34" max="35" width="7.33203125" style="1" hidden="1" customWidth="1"/>
    <col min="36" max="37" width="8.1640625" style="1" customWidth="1"/>
    <col min="38" max="38" width="7.33203125" style="1" customWidth="1"/>
    <col min="39" max="39" width="7.1640625" style="1" hidden="1" customWidth="1"/>
    <col min="40" max="41" width="7.33203125" style="1" hidden="1" customWidth="1"/>
    <col min="42" max="43" width="8.1640625" style="1" bestFit="1" customWidth="1"/>
    <col min="44" max="44" width="7.33203125" style="1" bestFit="1" customWidth="1"/>
    <col min="45" max="45" width="7.1640625" style="1" hidden="1" customWidth="1"/>
    <col min="46" max="47" width="7.33203125" style="1" hidden="1" customWidth="1"/>
    <col min="48" max="49" width="8.1640625" style="1" bestFit="1" customWidth="1"/>
    <col min="50" max="50" width="7.33203125" style="1" bestFit="1" customWidth="1"/>
    <col min="51" max="56" width="11.6640625" style="1" hidden="1" customWidth="1"/>
    <col min="57" max="58" width="9.33203125" style="1"/>
    <col min="59" max="59" width="12.6640625" style="1" bestFit="1" customWidth="1"/>
    <col min="60" max="16384" width="9.33203125" style="1"/>
  </cols>
  <sheetData>
    <row r="5" spans="2:56" ht="9" customHeight="1"/>
    <row r="6" spans="2:56" s="107" customFormat="1" ht="12.75">
      <c r="B6" s="23" t="s">
        <v>68</v>
      </c>
      <c r="C6" s="342" t="s">
        <v>1367</v>
      </c>
      <c r="D6" s="343"/>
      <c r="E6" s="343"/>
      <c r="F6" s="343"/>
      <c r="G6" s="343"/>
      <c r="H6" s="344"/>
      <c r="I6" s="342" t="s">
        <v>1368</v>
      </c>
      <c r="J6" s="343"/>
      <c r="K6" s="343"/>
      <c r="L6" s="343"/>
      <c r="M6" s="343"/>
      <c r="N6" s="344"/>
      <c r="O6" s="342" t="s">
        <v>1369</v>
      </c>
      <c r="P6" s="343"/>
      <c r="Q6" s="343"/>
      <c r="R6" s="343"/>
      <c r="S6" s="343"/>
      <c r="T6" s="344"/>
      <c r="U6" s="342" t="s">
        <v>1370</v>
      </c>
      <c r="V6" s="343"/>
      <c r="W6" s="343"/>
      <c r="X6" s="343"/>
      <c r="Y6" s="343"/>
      <c r="Z6" s="344"/>
      <c r="AA6" s="342" t="s">
        <v>642</v>
      </c>
      <c r="AB6" s="343"/>
      <c r="AC6" s="343"/>
      <c r="AD6" s="343"/>
      <c r="AE6" s="343"/>
      <c r="AF6" s="344"/>
      <c r="AG6" s="342" t="s">
        <v>685</v>
      </c>
      <c r="AH6" s="343"/>
      <c r="AI6" s="343"/>
      <c r="AJ6" s="343"/>
      <c r="AK6" s="343"/>
      <c r="AL6" s="344"/>
      <c r="AM6" s="342" t="s">
        <v>1371</v>
      </c>
      <c r="AN6" s="343"/>
      <c r="AO6" s="343"/>
      <c r="AP6" s="343"/>
      <c r="AQ6" s="343"/>
      <c r="AR6" s="344"/>
      <c r="AS6" s="342" t="s">
        <v>1372</v>
      </c>
      <c r="AT6" s="343"/>
      <c r="AU6" s="343"/>
      <c r="AV6" s="343"/>
      <c r="AW6" s="343"/>
      <c r="AX6" s="344"/>
      <c r="AY6" s="359" t="s">
        <v>285</v>
      </c>
      <c r="AZ6" s="360"/>
      <c r="BA6" s="360"/>
      <c r="BB6" s="360"/>
      <c r="BC6" s="360"/>
      <c r="BD6" s="361"/>
    </row>
    <row r="7" spans="2:56" s="111" customFormat="1" ht="11.25" hidden="1" customHeight="1">
      <c r="B7" s="31" t="s">
        <v>7</v>
      </c>
      <c r="C7" s="108" t="s">
        <v>702</v>
      </c>
      <c r="D7" s="109" t="str">
        <f>C7</f>
        <v>ADSEZ IN</v>
      </c>
      <c r="E7" s="109" t="str">
        <f t="shared" ref="E7:H7" si="0">D7</f>
        <v>ADSEZ IN</v>
      </c>
      <c r="F7" s="109" t="str">
        <f t="shared" si="0"/>
        <v>ADSEZ IN</v>
      </c>
      <c r="G7" s="109" t="str">
        <f t="shared" si="0"/>
        <v>ADSEZ IN</v>
      </c>
      <c r="H7" s="110" t="str">
        <f t="shared" si="0"/>
        <v>ADSEZ IN</v>
      </c>
      <c r="I7" s="108" t="s">
        <v>623</v>
      </c>
      <c r="J7" s="109" t="str">
        <f>I7</f>
        <v>BDE IN</v>
      </c>
      <c r="K7" s="109" t="str">
        <f t="shared" ref="K7" si="1">J7</f>
        <v>BDE IN</v>
      </c>
      <c r="L7" s="109" t="str">
        <f t="shared" ref="L7" si="2">K7</f>
        <v>BDE IN</v>
      </c>
      <c r="M7" s="109" t="str">
        <f t="shared" ref="M7" si="3">L7</f>
        <v>BDE IN</v>
      </c>
      <c r="N7" s="110" t="str">
        <f t="shared" ref="N7" si="4">M7</f>
        <v>BDE IN</v>
      </c>
      <c r="O7" s="108" t="s">
        <v>164</v>
      </c>
      <c r="P7" s="109" t="str">
        <f>O7</f>
        <v>CCRI IN</v>
      </c>
      <c r="Q7" s="109" t="str">
        <f t="shared" ref="Q7:T7" si="5">P7</f>
        <v>CCRI IN</v>
      </c>
      <c r="R7" s="109" t="str">
        <f t="shared" si="5"/>
        <v>CCRI IN</v>
      </c>
      <c r="S7" s="109" t="str">
        <f t="shared" si="5"/>
        <v>CCRI IN</v>
      </c>
      <c r="T7" s="110" t="str">
        <f t="shared" si="5"/>
        <v>CCRI IN</v>
      </c>
      <c r="U7" s="108" t="s">
        <v>735</v>
      </c>
      <c r="V7" s="109" t="str">
        <f>U7</f>
        <v>JSWINFRA IN</v>
      </c>
      <c r="W7" s="109" t="str">
        <f t="shared" ref="W7" si="6">V7</f>
        <v>JSWINFRA IN</v>
      </c>
      <c r="X7" s="109" t="str">
        <f t="shared" ref="X7" si="7">W7</f>
        <v>JSWINFRA IN</v>
      </c>
      <c r="Y7" s="109" t="str">
        <f t="shared" ref="Y7" si="8">X7</f>
        <v>JSWINFRA IN</v>
      </c>
      <c r="Z7" s="110" t="str">
        <f t="shared" ref="Z7" si="9">Y7</f>
        <v>JSWINFRA IN</v>
      </c>
      <c r="AA7" s="108" t="s">
        <v>624</v>
      </c>
      <c r="AB7" s="109" t="str">
        <f>AA7</f>
        <v>MAHLOG IN</v>
      </c>
      <c r="AC7" s="109" t="str">
        <f t="shared" ref="AC7:AF7" si="10">AB7</f>
        <v>MAHLOG IN</v>
      </c>
      <c r="AD7" s="109" t="str">
        <f t="shared" si="10"/>
        <v>MAHLOG IN</v>
      </c>
      <c r="AE7" s="109" t="str">
        <f t="shared" si="10"/>
        <v>MAHLOG IN</v>
      </c>
      <c r="AF7" s="110" t="str">
        <f t="shared" si="10"/>
        <v>MAHLOG IN</v>
      </c>
      <c r="AG7" s="108" t="s">
        <v>684</v>
      </c>
      <c r="AH7" s="109" t="str">
        <f>AG7</f>
        <v>TCIEXP IN</v>
      </c>
      <c r="AI7" s="109" t="str">
        <f t="shared" ref="AI7:AL7" si="11">AH7</f>
        <v>TCIEXP IN</v>
      </c>
      <c r="AJ7" s="109" t="str">
        <f t="shared" si="11"/>
        <v>TCIEXP IN</v>
      </c>
      <c r="AK7" s="109" t="str">
        <f t="shared" si="11"/>
        <v>TCIEXP IN</v>
      </c>
      <c r="AL7" s="110" t="str">
        <f t="shared" si="11"/>
        <v>TCIEXP IN</v>
      </c>
      <c r="AM7" s="108" t="s">
        <v>625</v>
      </c>
      <c r="AN7" s="109" t="str">
        <f>AM7</f>
        <v>TRPC IN</v>
      </c>
      <c r="AO7" s="109" t="str">
        <f t="shared" ref="AO7" si="12">AN7</f>
        <v>TRPC IN</v>
      </c>
      <c r="AP7" s="109" t="str">
        <f t="shared" ref="AP7" si="13">AO7</f>
        <v>TRPC IN</v>
      </c>
      <c r="AQ7" s="109" t="str">
        <f t="shared" ref="AQ7" si="14">AP7</f>
        <v>TRPC IN</v>
      </c>
      <c r="AR7" s="110" t="str">
        <f t="shared" ref="AR7" si="15">AQ7</f>
        <v>TRPC IN</v>
      </c>
      <c r="AS7" s="108" t="s">
        <v>691</v>
      </c>
      <c r="AT7" s="109" t="str">
        <f>AS7</f>
        <v>VRLL IN</v>
      </c>
      <c r="AU7" s="109" t="str">
        <f t="shared" ref="AU7:AX7" si="16">AT7</f>
        <v>VRLL IN</v>
      </c>
      <c r="AV7" s="109" t="str">
        <f t="shared" si="16"/>
        <v>VRLL IN</v>
      </c>
      <c r="AW7" s="109" t="str">
        <f t="shared" si="16"/>
        <v>VRLL IN</v>
      </c>
      <c r="AX7" s="110" t="str">
        <f t="shared" si="16"/>
        <v>VRLL IN</v>
      </c>
      <c r="AY7" s="108" t="s">
        <v>100</v>
      </c>
      <c r="AZ7" s="109" t="str">
        <f>AY7</f>
        <v>Logistics</v>
      </c>
      <c r="BA7" s="109" t="str">
        <f t="shared" ref="BA7:BD7" si="17">AZ7</f>
        <v>Logistics</v>
      </c>
      <c r="BB7" s="109" t="str">
        <f t="shared" si="17"/>
        <v>Logistics</v>
      </c>
      <c r="BC7" s="109" t="str">
        <f t="shared" si="17"/>
        <v>Logistics</v>
      </c>
      <c r="BD7" s="110" t="str">
        <f t="shared" si="17"/>
        <v>Logistics</v>
      </c>
    </row>
    <row r="8" spans="2:56" s="115" customFormat="1">
      <c r="B8" s="23" t="s">
        <v>69</v>
      </c>
      <c r="C8" s="112" t="str">
        <f>'Column Code'!$C$8</f>
        <v>FY21</v>
      </c>
      <c r="D8" s="113" t="str">
        <f>'Column Code'!$D$8</f>
        <v>FY22</v>
      </c>
      <c r="E8" s="113" t="str">
        <f>'Column Code'!$E$8</f>
        <v>FY23</v>
      </c>
      <c r="F8" s="113" t="str">
        <f>'Column Code'!$F$8</f>
        <v>FY24</v>
      </c>
      <c r="G8" s="113" t="str">
        <f>'Column Code'!$G$8</f>
        <v>FY25E</v>
      </c>
      <c r="H8" s="114" t="str">
        <f>'Column Code'!$H$8</f>
        <v>FY26E</v>
      </c>
      <c r="I8" s="112" t="str">
        <f>'Column Code'!$C$8</f>
        <v>FY21</v>
      </c>
      <c r="J8" s="113" t="str">
        <f>'Column Code'!$D$8</f>
        <v>FY22</v>
      </c>
      <c r="K8" s="113" t="str">
        <f>'Column Code'!$E$8</f>
        <v>FY23</v>
      </c>
      <c r="L8" s="113" t="str">
        <f>'Column Code'!$F$8</f>
        <v>FY24</v>
      </c>
      <c r="M8" s="113" t="str">
        <f>'Column Code'!$G$8</f>
        <v>FY25E</v>
      </c>
      <c r="N8" s="114" t="str">
        <f>'Column Code'!$H$8</f>
        <v>FY26E</v>
      </c>
      <c r="O8" s="112" t="str">
        <f>'Column Code'!$C$8</f>
        <v>FY21</v>
      </c>
      <c r="P8" s="113" t="str">
        <f>'Column Code'!$D$8</f>
        <v>FY22</v>
      </c>
      <c r="Q8" s="113" t="str">
        <f>'Column Code'!$E$8</f>
        <v>FY23</v>
      </c>
      <c r="R8" s="113" t="str">
        <f>'Column Code'!$F$8</f>
        <v>FY24</v>
      </c>
      <c r="S8" s="113" t="str">
        <f>'Column Code'!$G$8</f>
        <v>FY25E</v>
      </c>
      <c r="T8" s="114" t="str">
        <f>'Column Code'!$H$8</f>
        <v>FY26E</v>
      </c>
      <c r="U8" s="112" t="str">
        <f>'Column Code'!$C$8</f>
        <v>FY21</v>
      </c>
      <c r="V8" s="113" t="str">
        <f>'Column Code'!$D$8</f>
        <v>FY22</v>
      </c>
      <c r="W8" s="113" t="str">
        <f>'Column Code'!$E$8</f>
        <v>FY23</v>
      </c>
      <c r="X8" s="113" t="str">
        <f>'Column Code'!$F$8</f>
        <v>FY24</v>
      </c>
      <c r="Y8" s="113" t="str">
        <f>'Column Code'!$G$8</f>
        <v>FY25E</v>
      </c>
      <c r="Z8" s="114" t="str">
        <f>'Column Code'!$H$8</f>
        <v>FY26E</v>
      </c>
      <c r="AA8" s="112" t="str">
        <f>'Column Code'!$C$8</f>
        <v>FY21</v>
      </c>
      <c r="AB8" s="113" t="str">
        <f>'Column Code'!$D$8</f>
        <v>FY22</v>
      </c>
      <c r="AC8" s="113" t="str">
        <f>'Column Code'!$E$8</f>
        <v>FY23</v>
      </c>
      <c r="AD8" s="113" t="str">
        <f>'Column Code'!$F$8</f>
        <v>FY24</v>
      </c>
      <c r="AE8" s="113" t="str">
        <f>'Column Code'!$G$8</f>
        <v>FY25E</v>
      </c>
      <c r="AF8" s="114" t="str">
        <f>'Column Code'!$H$8</f>
        <v>FY26E</v>
      </c>
      <c r="AG8" s="112" t="str">
        <f>'Column Code'!$C$8</f>
        <v>FY21</v>
      </c>
      <c r="AH8" s="113" t="str">
        <f>'Column Code'!$D$8</f>
        <v>FY22</v>
      </c>
      <c r="AI8" s="113" t="str">
        <f>'Column Code'!$E$8</f>
        <v>FY23</v>
      </c>
      <c r="AJ8" s="113" t="str">
        <f>'Column Code'!$F$8</f>
        <v>FY24</v>
      </c>
      <c r="AK8" s="113" t="str">
        <f>'Column Code'!$G$8</f>
        <v>FY25E</v>
      </c>
      <c r="AL8" s="114" t="str">
        <f>'Column Code'!$H$8</f>
        <v>FY26E</v>
      </c>
      <c r="AM8" s="112" t="str">
        <f>'Column Code'!$C$8</f>
        <v>FY21</v>
      </c>
      <c r="AN8" s="113" t="str">
        <f>'Column Code'!$D$8</f>
        <v>FY22</v>
      </c>
      <c r="AO8" s="113" t="str">
        <f>'Column Code'!$E$8</f>
        <v>FY23</v>
      </c>
      <c r="AP8" s="113" t="str">
        <f>'Column Code'!$F$8</f>
        <v>FY24</v>
      </c>
      <c r="AQ8" s="113" t="str">
        <f>'Column Code'!$G$8</f>
        <v>FY25E</v>
      </c>
      <c r="AR8" s="114" t="str">
        <f>'Column Code'!$H$8</f>
        <v>FY26E</v>
      </c>
      <c r="AS8" s="112" t="str">
        <f>'Column Code'!$C$8</f>
        <v>FY21</v>
      </c>
      <c r="AT8" s="113" t="str">
        <f>'Column Code'!$D$8</f>
        <v>FY22</v>
      </c>
      <c r="AU8" s="113" t="str">
        <f>'Column Code'!$E$8</f>
        <v>FY23</v>
      </c>
      <c r="AV8" s="113" t="str">
        <f>'Column Code'!$F$8</f>
        <v>FY24</v>
      </c>
      <c r="AW8" s="113" t="str">
        <f>'Column Code'!$G$8</f>
        <v>FY25E</v>
      </c>
      <c r="AX8" s="114" t="str">
        <f>'Column Code'!$H$8</f>
        <v>FY26E</v>
      </c>
      <c r="AY8" s="112" t="str">
        <f>'Column Code'!$C$8</f>
        <v>FY21</v>
      </c>
      <c r="AZ8" s="113" t="str">
        <f>'Column Code'!$D$8</f>
        <v>FY22</v>
      </c>
      <c r="BA8" s="113" t="str">
        <f>'Column Code'!$E$8</f>
        <v>FY23</v>
      </c>
      <c r="BB8" s="113" t="str">
        <f>'Column Code'!$F$8</f>
        <v>FY24</v>
      </c>
      <c r="BC8" s="113" t="str">
        <f>'Column Code'!$G$8</f>
        <v>FY25E</v>
      </c>
      <c r="BD8" s="114" t="str">
        <f>'Column Code'!$H$8</f>
        <v>FY26E</v>
      </c>
    </row>
    <row r="9" spans="2:56" s="5" customFormat="1" ht="12.75">
      <c r="B9" s="30" t="s">
        <v>8</v>
      </c>
      <c r="C9" s="66"/>
      <c r="D9" s="67"/>
      <c r="E9" s="67"/>
      <c r="F9" s="67"/>
      <c r="G9" s="67"/>
      <c r="H9" s="68"/>
      <c r="I9" s="66"/>
      <c r="J9" s="67"/>
      <c r="K9" s="67"/>
      <c r="L9" s="67"/>
      <c r="M9" s="67"/>
      <c r="N9" s="68"/>
      <c r="O9" s="66"/>
      <c r="P9" s="67"/>
      <c r="Q9" s="67"/>
      <c r="R9" s="67"/>
      <c r="S9" s="67"/>
      <c r="T9" s="68"/>
      <c r="U9" s="66"/>
      <c r="V9" s="67"/>
      <c r="W9" s="67"/>
      <c r="X9" s="67"/>
      <c r="Y9" s="67"/>
      <c r="Z9" s="68"/>
      <c r="AA9" s="66"/>
      <c r="AB9" s="67"/>
      <c r="AC9" s="67"/>
      <c r="AD9" s="67"/>
      <c r="AE9" s="67"/>
      <c r="AF9" s="68"/>
      <c r="AG9" s="66"/>
      <c r="AH9" s="67"/>
      <c r="AI9" s="67"/>
      <c r="AJ9" s="67"/>
      <c r="AK9" s="67"/>
      <c r="AL9" s="68"/>
      <c r="AM9" s="66"/>
      <c r="AN9" s="67"/>
      <c r="AO9" s="67"/>
      <c r="AP9" s="67"/>
      <c r="AQ9" s="67"/>
      <c r="AR9" s="68"/>
      <c r="AS9" s="66"/>
      <c r="AT9" s="67"/>
      <c r="AU9" s="67"/>
      <c r="AV9" s="67"/>
      <c r="AW9" s="67"/>
      <c r="AX9" s="68"/>
      <c r="AY9" s="66"/>
      <c r="AZ9" s="138" t="s">
        <v>286</v>
      </c>
      <c r="BA9" s="138" t="s">
        <v>287</v>
      </c>
      <c r="BB9" s="138" t="s">
        <v>288</v>
      </c>
      <c r="BC9" s="138" t="s">
        <v>289</v>
      </c>
      <c r="BD9" s="139" t="s">
        <v>290</v>
      </c>
    </row>
    <row r="10" spans="2:56">
      <c r="B10" s="24" t="s">
        <v>238</v>
      </c>
      <c r="C10" s="70"/>
      <c r="D10" s="71"/>
      <c r="E10" s="71"/>
      <c r="F10" s="71"/>
      <c r="G10" s="71"/>
      <c r="H10" s="65" t="s">
        <v>286</v>
      </c>
      <c r="I10" s="70"/>
      <c r="J10" s="71"/>
      <c r="K10" s="71"/>
      <c r="L10" s="71"/>
      <c r="M10" s="71"/>
      <c r="N10" s="65" t="s">
        <v>286</v>
      </c>
      <c r="O10" s="70"/>
      <c r="P10" s="71"/>
      <c r="Q10" s="71"/>
      <c r="R10" s="71"/>
      <c r="S10" s="71"/>
      <c r="T10" s="65" t="s">
        <v>286</v>
      </c>
      <c r="U10" s="70"/>
      <c r="V10" s="71"/>
      <c r="W10" s="71"/>
      <c r="X10" s="71"/>
      <c r="Y10" s="71"/>
      <c r="Z10" s="65" t="s">
        <v>286</v>
      </c>
      <c r="AA10" s="70"/>
      <c r="AB10" s="71"/>
      <c r="AC10" s="71"/>
      <c r="AD10" s="71"/>
      <c r="AE10" s="71"/>
      <c r="AF10" s="65" t="s">
        <v>287</v>
      </c>
      <c r="AG10" s="70"/>
      <c r="AH10" s="71"/>
      <c r="AI10" s="71"/>
      <c r="AJ10" s="71"/>
      <c r="AK10" s="71"/>
      <c r="AL10" s="65" t="s">
        <v>286</v>
      </c>
      <c r="AM10" s="70"/>
      <c r="AN10" s="71"/>
      <c r="AO10" s="71"/>
      <c r="AP10" s="71"/>
      <c r="AQ10" s="71"/>
      <c r="AR10" s="65" t="s">
        <v>286</v>
      </c>
      <c r="AS10" s="70"/>
      <c r="AT10" s="71"/>
      <c r="AU10" s="71"/>
      <c r="AV10" s="71"/>
      <c r="AW10" s="71"/>
      <c r="AX10" s="65" t="s">
        <v>286</v>
      </c>
      <c r="AY10" s="70"/>
      <c r="AZ10" s="140">
        <f>COUNTIF($C$10:$AX$10,AZ$9)</f>
        <v>7</v>
      </c>
      <c r="BA10" s="140">
        <f>COUNTIF($C$10:$AX$10,BA$9)</f>
        <v>1</v>
      </c>
      <c r="BB10" s="140">
        <f>COUNTIF($C$10:$AX$10,BB$9)</f>
        <v>0</v>
      </c>
      <c r="BC10" s="140">
        <f>COUNTIF($C$10:$AX$10,BC$9)</f>
        <v>0</v>
      </c>
      <c r="BD10" s="137">
        <f>COUNTIF($C$10:$AX$10,BD$9)</f>
        <v>0</v>
      </c>
    </row>
    <row r="11" spans="2:56">
      <c r="B11" s="24" t="s">
        <v>38</v>
      </c>
      <c r="C11" s="70">
        <v>1456.1</v>
      </c>
      <c r="D11" s="71">
        <v>1456.1</v>
      </c>
      <c r="E11" s="71">
        <v>1456.1</v>
      </c>
      <c r="F11" s="71">
        <v>1456.1</v>
      </c>
      <c r="G11" s="71">
        <v>1456.1</v>
      </c>
      <c r="H11" s="72">
        <v>1456.1</v>
      </c>
      <c r="I11" s="70">
        <v>8099.65</v>
      </c>
      <c r="J11" s="71">
        <v>8099.65</v>
      </c>
      <c r="K11" s="71">
        <v>8099.65</v>
      </c>
      <c r="L11" s="71">
        <v>8099.65</v>
      </c>
      <c r="M11" s="71">
        <v>8099.65</v>
      </c>
      <c r="N11" s="72">
        <v>8099.65</v>
      </c>
      <c r="O11" s="70">
        <v>911.3</v>
      </c>
      <c r="P11" s="71">
        <v>911.3</v>
      </c>
      <c r="Q11" s="71">
        <v>911.3</v>
      </c>
      <c r="R11" s="71">
        <v>911.3</v>
      </c>
      <c r="S11" s="71">
        <v>911.3</v>
      </c>
      <c r="T11" s="72">
        <v>911.3</v>
      </c>
      <c r="U11" s="70">
        <v>352.7</v>
      </c>
      <c r="V11" s="71">
        <v>352.7</v>
      </c>
      <c r="W11" s="71">
        <v>352.7</v>
      </c>
      <c r="X11" s="71">
        <v>352.7</v>
      </c>
      <c r="Y11" s="71">
        <v>352.7</v>
      </c>
      <c r="Z11" s="72">
        <v>352.7</v>
      </c>
      <c r="AA11" s="70">
        <v>498.75</v>
      </c>
      <c r="AB11" s="71">
        <v>498.75</v>
      </c>
      <c r="AC11" s="71">
        <v>498.75</v>
      </c>
      <c r="AD11" s="71">
        <v>498.75</v>
      </c>
      <c r="AE11" s="71">
        <v>498.75</v>
      </c>
      <c r="AF11" s="72">
        <v>498.75</v>
      </c>
      <c r="AG11" s="70">
        <v>1112.8</v>
      </c>
      <c r="AH11" s="71">
        <v>1112.8</v>
      </c>
      <c r="AI11" s="71">
        <v>1112.8</v>
      </c>
      <c r="AJ11" s="71">
        <v>1112.8</v>
      </c>
      <c r="AK11" s="71">
        <v>1112.8</v>
      </c>
      <c r="AL11" s="72">
        <v>1112.8</v>
      </c>
      <c r="AM11" s="70">
        <v>1086.2</v>
      </c>
      <c r="AN11" s="71">
        <v>1086.2</v>
      </c>
      <c r="AO11" s="71">
        <v>1086.2</v>
      </c>
      <c r="AP11" s="71">
        <v>1086.2</v>
      </c>
      <c r="AQ11" s="71">
        <v>1086.2</v>
      </c>
      <c r="AR11" s="72">
        <v>1086.2</v>
      </c>
      <c r="AS11" s="70">
        <v>568.45000000000005</v>
      </c>
      <c r="AT11" s="71">
        <v>568.45000000000005</v>
      </c>
      <c r="AU11" s="71">
        <v>568.45000000000005</v>
      </c>
      <c r="AV11" s="71">
        <v>568.45000000000005</v>
      </c>
      <c r="AW11" s="71">
        <v>568.45000000000005</v>
      </c>
      <c r="AX11" s="72">
        <v>568.45000000000005</v>
      </c>
      <c r="AY11" s="70"/>
      <c r="AZ11" s="71"/>
      <c r="BA11" s="71"/>
      <c r="BB11" s="71"/>
      <c r="BC11" s="71"/>
      <c r="BD11" s="72"/>
    </row>
    <row r="12" spans="2:56">
      <c r="B12" s="24" t="s">
        <v>39</v>
      </c>
      <c r="C12" s="70"/>
      <c r="D12" s="71"/>
      <c r="E12" s="71"/>
      <c r="F12" s="71"/>
      <c r="G12" s="71"/>
      <c r="H12" s="72">
        <v>1850</v>
      </c>
      <c r="I12" s="70"/>
      <c r="J12" s="71"/>
      <c r="K12" s="71"/>
      <c r="L12" s="71"/>
      <c r="M12" s="71"/>
      <c r="N12" s="72">
        <v>9500</v>
      </c>
      <c r="O12" s="70"/>
      <c r="P12" s="71"/>
      <c r="Q12" s="71"/>
      <c r="R12" s="71"/>
      <c r="S12" s="71"/>
      <c r="T12" s="72">
        <v>1180</v>
      </c>
      <c r="U12" s="70"/>
      <c r="V12" s="71"/>
      <c r="W12" s="71"/>
      <c r="X12" s="71"/>
      <c r="Y12" s="71"/>
      <c r="Z12" s="72">
        <v>390</v>
      </c>
      <c r="AA12" s="70"/>
      <c r="AB12" s="71"/>
      <c r="AC12" s="71"/>
      <c r="AD12" s="71"/>
      <c r="AE12" s="71"/>
      <c r="AF12" s="72">
        <v>510</v>
      </c>
      <c r="AG12" s="70"/>
      <c r="AH12" s="71"/>
      <c r="AI12" s="71"/>
      <c r="AJ12" s="71"/>
      <c r="AK12" s="71"/>
      <c r="AL12" s="72">
        <v>1400</v>
      </c>
      <c r="AM12" s="70"/>
      <c r="AN12" s="71"/>
      <c r="AO12" s="71"/>
      <c r="AP12" s="71"/>
      <c r="AQ12" s="71"/>
      <c r="AR12" s="72">
        <v>1160</v>
      </c>
      <c r="AS12" s="70"/>
      <c r="AT12" s="71"/>
      <c r="AU12" s="71"/>
      <c r="AV12" s="71"/>
      <c r="AW12" s="71"/>
      <c r="AX12" s="72">
        <v>660</v>
      </c>
      <c r="AY12" s="70"/>
      <c r="AZ12" s="71"/>
      <c r="BA12" s="71"/>
      <c r="BB12" s="71"/>
      <c r="BC12" s="71"/>
      <c r="BD12" s="72"/>
    </row>
    <row r="13" spans="2:56" s="17" customFormat="1">
      <c r="B13" s="27" t="s">
        <v>318</v>
      </c>
      <c r="C13" s="73"/>
      <c r="D13" s="74"/>
      <c r="E13" s="74"/>
      <c r="F13" s="74"/>
      <c r="G13" s="74"/>
      <c r="H13" s="75">
        <f t="shared" ref="H13" si="18">IF(IFERROR(((IF(H12&lt;0,"-",H12))/H11*100-100),"-")=-100,"-",(IFERROR(((IF(H12&lt;0,"-",H12))/H11*100-100),"-")))</f>
        <v>27.05171348121695</v>
      </c>
      <c r="I13" s="73"/>
      <c r="J13" s="74"/>
      <c r="K13" s="74"/>
      <c r="L13" s="74"/>
      <c r="M13" s="74"/>
      <c r="N13" s="75">
        <f t="shared" ref="N13" si="19">IF(IFERROR(((IF(N12&lt;0,"-",N12))/N11*100-100),"-")=-100,"-",(IFERROR(((IF(N12&lt;0,"-",N12))/N11*100-100),"-")))</f>
        <v>17.28901866130019</v>
      </c>
      <c r="O13" s="73"/>
      <c r="P13" s="74"/>
      <c r="Q13" s="74"/>
      <c r="R13" s="74"/>
      <c r="S13" s="74"/>
      <c r="T13" s="75">
        <f t="shared" ref="T13" si="20">IF(IFERROR(((IF(T12&lt;0,"-",T12))/T11*100-100),"-")=-100,"-",(IFERROR(((IF(T12&lt;0,"-",T12))/T11*100-100),"-")))</f>
        <v>29.48535059804675</v>
      </c>
      <c r="U13" s="73"/>
      <c r="V13" s="74"/>
      <c r="W13" s="74"/>
      <c r="X13" s="74"/>
      <c r="Y13" s="74"/>
      <c r="Z13" s="75">
        <f t="shared" ref="Z13" si="21">IF(IFERROR(((IF(Z12&lt;0,"-",Z12))/Z11*100-100),"-")=-100,"-",(IFERROR(((IF(Z12&lt;0,"-",Z12))/Z11*100-100),"-")))</f>
        <v>10.575559965976737</v>
      </c>
      <c r="AA13" s="73"/>
      <c r="AB13" s="74"/>
      <c r="AC13" s="74"/>
      <c r="AD13" s="74"/>
      <c r="AE13" s="74"/>
      <c r="AF13" s="75">
        <f t="shared" ref="AF13" si="22">IF(IFERROR(((IF(AF12&lt;0,"-",AF12))/AF11*100-100),"-")=-100,"-",(IFERROR(((IF(AF12&lt;0,"-",AF12))/AF11*100-100),"-")))</f>
        <v>2.2556390977443499</v>
      </c>
      <c r="AG13" s="73"/>
      <c r="AH13" s="74"/>
      <c r="AI13" s="74"/>
      <c r="AJ13" s="74"/>
      <c r="AK13" s="74"/>
      <c r="AL13" s="75">
        <f t="shared" ref="AL13" si="23">IF(IFERROR(((IF(AL12&lt;0,"-",AL12))/AL11*100-100),"-")=-100,"-",(IFERROR(((IF(AL12&lt;0,"-",AL12))/AL11*100-100),"-")))</f>
        <v>25.808770668583762</v>
      </c>
      <c r="AM13" s="73"/>
      <c r="AN13" s="74"/>
      <c r="AO13" s="74"/>
      <c r="AP13" s="74"/>
      <c r="AQ13" s="74"/>
      <c r="AR13" s="75">
        <f t="shared" ref="AR13" si="24">IF(IFERROR(((IF(AR12&lt;0,"-",AR12))/AR11*100-100),"-")=-100,"-",(IFERROR(((IF(AR12&lt;0,"-",AR12))/AR11*100-100),"-")))</f>
        <v>6.7943288528816055</v>
      </c>
      <c r="AS13" s="73"/>
      <c r="AT13" s="74"/>
      <c r="AU13" s="74"/>
      <c r="AV13" s="74"/>
      <c r="AW13" s="74"/>
      <c r="AX13" s="75">
        <f t="shared" ref="AX13" si="25">IF(IFERROR(((IF(AX12&lt;0,"-",AX12))/AX11*100-100),"-")=-100,"-",(IFERROR(((IF(AX12&lt;0,"-",AX12))/AX11*100-100),"-")))</f>
        <v>16.10519834638049</v>
      </c>
      <c r="AY13" s="73"/>
      <c r="AZ13" s="74"/>
      <c r="BA13" s="74"/>
      <c r="BB13" s="74"/>
      <c r="BC13" s="74"/>
      <c r="BD13" s="75"/>
    </row>
    <row r="14" spans="2:56">
      <c r="B14" s="24" t="s">
        <v>319</v>
      </c>
      <c r="C14" s="77"/>
      <c r="D14" s="78"/>
      <c r="E14" s="78"/>
      <c r="F14" s="78"/>
      <c r="G14" s="78"/>
      <c r="H14" s="79" t="s">
        <v>904</v>
      </c>
      <c r="I14" s="77"/>
      <c r="J14" s="78"/>
      <c r="K14" s="78"/>
      <c r="L14" s="78"/>
      <c r="M14" s="78"/>
      <c r="N14" s="79" t="s">
        <v>905</v>
      </c>
      <c r="O14" s="77"/>
      <c r="P14" s="78"/>
      <c r="Q14" s="78"/>
      <c r="R14" s="78"/>
      <c r="S14" s="78"/>
      <c r="T14" s="79" t="s">
        <v>906</v>
      </c>
      <c r="U14" s="77"/>
      <c r="V14" s="78"/>
      <c r="W14" s="78"/>
      <c r="X14" s="78"/>
      <c r="Y14" s="78"/>
      <c r="Z14" s="79" t="s">
        <v>907</v>
      </c>
      <c r="AA14" s="77"/>
      <c r="AB14" s="78"/>
      <c r="AC14" s="78"/>
      <c r="AD14" s="78"/>
      <c r="AE14" s="78"/>
      <c r="AF14" s="79" t="s">
        <v>908</v>
      </c>
      <c r="AG14" s="77"/>
      <c r="AH14" s="78"/>
      <c r="AI14" s="78"/>
      <c r="AJ14" s="78"/>
      <c r="AK14" s="78"/>
      <c r="AL14" s="79" t="s">
        <v>909</v>
      </c>
      <c r="AM14" s="77"/>
      <c r="AN14" s="78"/>
      <c r="AO14" s="78"/>
      <c r="AP14" s="78"/>
      <c r="AQ14" s="78"/>
      <c r="AR14" s="79" t="s">
        <v>910</v>
      </c>
      <c r="AS14" s="77"/>
      <c r="AT14" s="78"/>
      <c r="AU14" s="78"/>
      <c r="AV14" s="78"/>
      <c r="AW14" s="78"/>
      <c r="AX14" s="79" t="s">
        <v>911</v>
      </c>
      <c r="AY14" s="77"/>
      <c r="AZ14" s="78"/>
      <c r="BA14" s="78"/>
      <c r="BB14" s="78"/>
      <c r="BC14" s="78"/>
      <c r="BD14" s="79"/>
    </row>
    <row r="15" spans="2:56" s="17" customFormat="1">
      <c r="B15" s="27" t="s">
        <v>10</v>
      </c>
      <c r="C15" s="73"/>
      <c r="D15" s="74"/>
      <c r="E15" s="74"/>
      <c r="F15" s="74"/>
      <c r="G15" s="74"/>
      <c r="H15" s="75">
        <v>-9.4437016076370526</v>
      </c>
      <c r="I15" s="73"/>
      <c r="J15" s="74"/>
      <c r="K15" s="74"/>
      <c r="L15" s="74"/>
      <c r="M15" s="74"/>
      <c r="N15" s="75">
        <v>-14.59533839105427</v>
      </c>
      <c r="O15" s="73"/>
      <c r="P15" s="74"/>
      <c r="Q15" s="74"/>
      <c r="R15" s="74"/>
      <c r="S15" s="74"/>
      <c r="T15" s="75">
        <v>-23.673520666694586</v>
      </c>
      <c r="U15" s="73"/>
      <c r="V15" s="74"/>
      <c r="W15" s="74"/>
      <c r="X15" s="74"/>
      <c r="Y15" s="74"/>
      <c r="Z15" s="75">
        <v>-2.2991689750692501</v>
      </c>
      <c r="AA15" s="73"/>
      <c r="AB15" s="74"/>
      <c r="AC15" s="74"/>
      <c r="AD15" s="74"/>
      <c r="AE15" s="74"/>
      <c r="AF15" s="75">
        <v>-9.9810486418193278</v>
      </c>
      <c r="AG15" s="73"/>
      <c r="AH15" s="74"/>
      <c r="AI15" s="74"/>
      <c r="AJ15" s="74"/>
      <c r="AK15" s="74"/>
      <c r="AL15" s="75">
        <v>-25.65969670652683</v>
      </c>
      <c r="AM15" s="73"/>
      <c r="AN15" s="74"/>
      <c r="AO15" s="74"/>
      <c r="AP15" s="74"/>
      <c r="AQ15" s="74"/>
      <c r="AR15" s="75">
        <v>-13.100524020960833</v>
      </c>
      <c r="AS15" s="73"/>
      <c r="AT15" s="74"/>
      <c r="AU15" s="74"/>
      <c r="AV15" s="74"/>
      <c r="AW15" s="74"/>
      <c r="AX15" s="75">
        <v>-28.801352705410807</v>
      </c>
      <c r="AY15" s="73"/>
      <c r="AZ15" s="74"/>
      <c r="BA15" s="74"/>
      <c r="BB15" s="74"/>
      <c r="BC15" s="74"/>
      <c r="BD15" s="75"/>
    </row>
    <row r="16" spans="2:56" s="17" customFormat="1">
      <c r="B16" s="27" t="s">
        <v>11</v>
      </c>
      <c r="C16" s="73"/>
      <c r="D16" s="74"/>
      <c r="E16" s="74"/>
      <c r="F16" s="74"/>
      <c r="G16" s="74"/>
      <c r="H16" s="75">
        <v>75.328119999999998</v>
      </c>
      <c r="I16" s="73"/>
      <c r="J16" s="74"/>
      <c r="K16" s="74"/>
      <c r="L16" s="74"/>
      <c r="M16" s="74"/>
      <c r="N16" s="75">
        <v>22.341049999999999</v>
      </c>
      <c r="O16" s="73"/>
      <c r="P16" s="74"/>
      <c r="Q16" s="74"/>
      <c r="R16" s="74"/>
      <c r="S16" s="74"/>
      <c r="T16" s="75">
        <v>25.931039999999999</v>
      </c>
      <c r="U16" s="73"/>
      <c r="V16" s="74"/>
      <c r="W16" s="74"/>
      <c r="X16" s="74"/>
      <c r="Y16" s="74"/>
      <c r="Z16" s="75" t="s">
        <v>311</v>
      </c>
      <c r="AA16" s="73"/>
      <c r="AB16" s="74"/>
      <c r="AC16" s="74"/>
      <c r="AD16" s="74"/>
      <c r="AE16" s="74"/>
      <c r="AF16" s="75">
        <v>28.229849999999999</v>
      </c>
      <c r="AG16" s="73"/>
      <c r="AH16" s="74"/>
      <c r="AI16" s="74"/>
      <c r="AJ16" s="74"/>
      <c r="AK16" s="74"/>
      <c r="AL16" s="75">
        <v>-25.167280000000002</v>
      </c>
      <c r="AM16" s="73"/>
      <c r="AN16" s="74"/>
      <c r="AO16" s="74"/>
      <c r="AP16" s="74"/>
      <c r="AQ16" s="74"/>
      <c r="AR16" s="75">
        <v>37.903889999999997</v>
      </c>
      <c r="AS16" s="73"/>
      <c r="AT16" s="74"/>
      <c r="AU16" s="74"/>
      <c r="AV16" s="74"/>
      <c r="AW16" s="74"/>
      <c r="AX16" s="75">
        <v>-20.602</v>
      </c>
      <c r="AY16" s="73"/>
      <c r="AZ16" s="74"/>
      <c r="BA16" s="74"/>
      <c r="BB16" s="74"/>
      <c r="BC16" s="74"/>
      <c r="BD16" s="75"/>
    </row>
    <row r="17" spans="2:56" s="15" customFormat="1">
      <c r="B17" s="28" t="s">
        <v>263</v>
      </c>
      <c r="C17" s="70">
        <v>1427.81359</v>
      </c>
      <c r="D17" s="71">
        <v>1635.18813</v>
      </c>
      <c r="E17" s="71">
        <v>1364.7757799999999</v>
      </c>
      <c r="F17" s="71">
        <v>3181.0073575000001</v>
      </c>
      <c r="G17" s="71">
        <v>3181.0073575000001</v>
      </c>
      <c r="H17" s="72">
        <v>3181.0073575000001</v>
      </c>
      <c r="I17" s="70">
        <v>132.29712000000001</v>
      </c>
      <c r="J17" s="71">
        <v>162.38676999999998</v>
      </c>
      <c r="K17" s="71">
        <v>147.21974</v>
      </c>
      <c r="L17" s="71">
        <v>194.215812</v>
      </c>
      <c r="M17" s="71">
        <v>194.215812</v>
      </c>
      <c r="N17" s="72">
        <v>194.215812</v>
      </c>
      <c r="O17" s="70">
        <v>363.90105</v>
      </c>
      <c r="P17" s="71">
        <v>409.68953000000005</v>
      </c>
      <c r="Q17" s="71">
        <v>353.87815999999998</v>
      </c>
      <c r="R17" s="71">
        <v>543.46513500000003</v>
      </c>
      <c r="S17" s="71">
        <v>543.46513500000003</v>
      </c>
      <c r="T17" s="72">
        <v>543.46513500000003</v>
      </c>
      <c r="U17" s="70">
        <v>0</v>
      </c>
      <c r="V17" s="71">
        <v>0</v>
      </c>
      <c r="W17" s="71">
        <v>0</v>
      </c>
      <c r="X17" s="71">
        <v>699.86922500000003</v>
      </c>
      <c r="Y17" s="71">
        <v>699.86922500000003</v>
      </c>
      <c r="Z17" s="72">
        <v>699.86922500000003</v>
      </c>
      <c r="AA17" s="70">
        <v>41.536550000000005</v>
      </c>
      <c r="AB17" s="71">
        <v>36.406570000000002</v>
      </c>
      <c r="AC17" s="71">
        <v>25.469069999999999</v>
      </c>
      <c r="AD17" s="71">
        <v>35.643304199999989</v>
      </c>
      <c r="AE17" s="71">
        <v>35.643304199999989</v>
      </c>
      <c r="AF17" s="72">
        <v>35.643304199999989</v>
      </c>
      <c r="AG17" s="70">
        <v>36.457070000000002</v>
      </c>
      <c r="AH17" s="71">
        <v>65.589919999999992</v>
      </c>
      <c r="AI17" s="71">
        <v>57.214620000000004</v>
      </c>
      <c r="AJ17" s="71">
        <v>40.910514300000003</v>
      </c>
      <c r="AK17" s="71">
        <v>40.910514300000003</v>
      </c>
      <c r="AL17" s="72">
        <v>40.910514300000003</v>
      </c>
      <c r="AM17" s="70">
        <v>19.749099999999999</v>
      </c>
      <c r="AN17" s="71">
        <v>46.369690000000006</v>
      </c>
      <c r="AO17" s="71">
        <v>48.698209999999996</v>
      </c>
      <c r="AP17" s="71">
        <v>84.613120637500003</v>
      </c>
      <c r="AQ17" s="71">
        <v>84.613120637500003</v>
      </c>
      <c r="AR17" s="72">
        <v>84.613120637500003</v>
      </c>
      <c r="AS17" s="70">
        <v>20.36759</v>
      </c>
      <c r="AT17" s="71">
        <v>43.668190000000003</v>
      </c>
      <c r="AU17" s="71">
        <v>55.872839999999997</v>
      </c>
      <c r="AV17" s="71">
        <v>51.167759125000003</v>
      </c>
      <c r="AW17" s="71">
        <v>51.167759125000003</v>
      </c>
      <c r="AX17" s="72">
        <v>51.167759125000003</v>
      </c>
      <c r="AY17" s="70">
        <f t="shared" ref="AY17:BD18" ca="1" si="26">SUMIF($B$8:$AX$59,AY$8,$B17:$AX17)</f>
        <v>2042.1220699999999</v>
      </c>
      <c r="AZ17" s="71">
        <f t="shared" ca="1" si="26"/>
        <v>2399.2988</v>
      </c>
      <c r="BA17" s="71">
        <f t="shared" ca="1" si="26"/>
        <v>2053.12842</v>
      </c>
      <c r="BB17" s="71">
        <f t="shared" ca="1" si="26"/>
        <v>4830.8922277624997</v>
      </c>
      <c r="BC17" s="71">
        <f t="shared" ca="1" si="26"/>
        <v>4830.8922277624997</v>
      </c>
      <c r="BD17" s="72">
        <f t="shared" ca="1" si="26"/>
        <v>4830.8922277624997</v>
      </c>
    </row>
    <row r="18" spans="2:56" s="17" customFormat="1">
      <c r="B18" s="27" t="s">
        <v>264</v>
      </c>
      <c r="C18" s="70">
        <f>C17/'Column Code'!$E$18</f>
        <v>17.058704778972519</v>
      </c>
      <c r="D18" s="71">
        <f>D17/'Column Code'!$E$18</f>
        <v>19.536297849462365</v>
      </c>
      <c r="E18" s="71">
        <f>E17/'Column Code'!$E$18</f>
        <v>16.305564874551969</v>
      </c>
      <c r="F18" s="71">
        <f>F17/'Column Code'!$E$18</f>
        <v>38.004866875746714</v>
      </c>
      <c r="G18" s="71">
        <f>G17/'Column Code'!$E$18</f>
        <v>38.004866875746714</v>
      </c>
      <c r="H18" s="75">
        <f>H17/'Column Code'!$E$18</f>
        <v>38.004866875746714</v>
      </c>
      <c r="I18" s="70">
        <f>I17/'Column Code'!$E$18</f>
        <v>1.5806107526881721</v>
      </c>
      <c r="J18" s="71">
        <f>J17/'Column Code'!$E$18</f>
        <v>1.9401047789725208</v>
      </c>
      <c r="K18" s="71">
        <f>K17/'Column Code'!$E$18</f>
        <v>1.7588977299880526</v>
      </c>
      <c r="L18" s="71">
        <f>L17/'Column Code'!$E$18</f>
        <v>2.3203800716845877</v>
      </c>
      <c r="M18" s="71">
        <f>M17/'Column Code'!$E$18</f>
        <v>2.3203800716845877</v>
      </c>
      <c r="N18" s="75">
        <f>N17/'Column Code'!$E$18</f>
        <v>2.3203800716845877</v>
      </c>
      <c r="O18" s="70">
        <f>O17/'Column Code'!$E$18</f>
        <v>4.3476827956989244</v>
      </c>
      <c r="P18" s="71">
        <f>P17/'Column Code'!$E$18</f>
        <v>4.8947375149342891</v>
      </c>
      <c r="Q18" s="71">
        <f>Q17/'Column Code'!$E$18</f>
        <v>4.2279350059737153</v>
      </c>
      <c r="R18" s="71">
        <f>R17/'Column Code'!$E$18</f>
        <v>6.4930123655913983</v>
      </c>
      <c r="S18" s="71">
        <f>S17/'Column Code'!$E$18</f>
        <v>6.4930123655913983</v>
      </c>
      <c r="T18" s="75">
        <f>T17/'Column Code'!$E$18</f>
        <v>6.4930123655913983</v>
      </c>
      <c r="U18" s="70">
        <f>U17/'Column Code'!$E$18</f>
        <v>0</v>
      </c>
      <c r="V18" s="71">
        <f>V17/'Column Code'!$E$18</f>
        <v>0</v>
      </c>
      <c r="W18" s="71">
        <f>W17/'Column Code'!$E$18</f>
        <v>0</v>
      </c>
      <c r="X18" s="71">
        <f>X17/'Column Code'!$E$18</f>
        <v>8.3616394862604544</v>
      </c>
      <c r="Y18" s="71">
        <f>Y17/'Column Code'!$E$18</f>
        <v>8.3616394862604544</v>
      </c>
      <c r="Z18" s="75">
        <f>Z17/'Column Code'!$E$18</f>
        <v>8.3616394862604544</v>
      </c>
      <c r="AA18" s="70">
        <f>AA17/'Column Code'!$E$18</f>
        <v>0.49625507765830351</v>
      </c>
      <c r="AB18" s="71">
        <f>AB17/'Column Code'!$E$18</f>
        <v>0.43496499402628436</v>
      </c>
      <c r="AC18" s="71">
        <f>AC17/'Column Code'!$E$18</f>
        <v>0.30428996415770604</v>
      </c>
      <c r="AD18" s="71">
        <f>AD17/'Column Code'!$E$18</f>
        <v>0.42584592831541201</v>
      </c>
      <c r="AE18" s="71">
        <f>AE17/'Column Code'!$E$18</f>
        <v>0.42584592831541201</v>
      </c>
      <c r="AF18" s="75">
        <f>AF17/'Column Code'!$E$18</f>
        <v>0.42584592831541201</v>
      </c>
      <c r="AG18" s="70">
        <f>AG17/'Column Code'!$E$18</f>
        <v>0.43556833930704897</v>
      </c>
      <c r="AH18" s="71">
        <f>AH17/'Column Code'!$E$18</f>
        <v>0.78363106332138577</v>
      </c>
      <c r="AI18" s="71">
        <f>AI17/'Column Code'!$E$18</f>
        <v>0.68356774193548386</v>
      </c>
      <c r="AJ18" s="71">
        <f>AJ17/'Column Code'!$E$18</f>
        <v>0.48877555913978499</v>
      </c>
      <c r="AK18" s="71">
        <f>AK17/'Column Code'!$E$18</f>
        <v>0.48877555913978499</v>
      </c>
      <c r="AL18" s="75">
        <f>AL17/'Column Code'!$E$18</f>
        <v>0.48877555913978499</v>
      </c>
      <c r="AM18" s="70">
        <f>AM17/'Column Code'!$E$18</f>
        <v>0.23595101553166067</v>
      </c>
      <c r="AN18" s="71">
        <f>AN17/'Column Code'!$E$18</f>
        <v>0.55399868578255684</v>
      </c>
      <c r="AO18" s="71">
        <f>AO17/'Column Code'!$E$18</f>
        <v>0.5818185185185184</v>
      </c>
      <c r="AP18" s="71">
        <f>AP17/'Column Code'!$E$18</f>
        <v>1.0109094460872163</v>
      </c>
      <c r="AQ18" s="71">
        <f>AQ17/'Column Code'!$E$18</f>
        <v>1.0109094460872163</v>
      </c>
      <c r="AR18" s="75">
        <f>AR17/'Column Code'!$E$18</f>
        <v>1.0109094460872163</v>
      </c>
      <c r="AS18" s="70">
        <f>AS17/'Column Code'!$E$18</f>
        <v>0.24334038231780167</v>
      </c>
      <c r="AT18" s="71">
        <f>AT17/'Column Code'!$E$18</f>
        <v>0.5217227001194743</v>
      </c>
      <c r="AU18" s="71">
        <f>AU17/'Column Code'!$E$18</f>
        <v>0.66753691756272393</v>
      </c>
      <c r="AV18" s="71">
        <f>AV17/'Column Code'!$E$18</f>
        <v>0.61132328703703709</v>
      </c>
      <c r="AW18" s="71">
        <f>AW17/'Column Code'!$E$18</f>
        <v>0.61132328703703709</v>
      </c>
      <c r="AX18" s="75">
        <f>AX17/'Column Code'!$E$18</f>
        <v>0.61132328703703709</v>
      </c>
      <c r="AY18" s="70">
        <f t="shared" ca="1" si="26"/>
        <v>24.398113142174431</v>
      </c>
      <c r="AZ18" s="71">
        <f t="shared" ca="1" si="26"/>
        <v>28.665457586618878</v>
      </c>
      <c r="BA18" s="71">
        <f t="shared" ca="1" si="26"/>
        <v>24.529610752688171</v>
      </c>
      <c r="BB18" s="71">
        <f t="shared" ca="1" si="26"/>
        <v>57.716753019862601</v>
      </c>
      <c r="BC18" s="71">
        <f t="shared" ca="1" si="26"/>
        <v>57.716753019862601</v>
      </c>
      <c r="BD18" s="75">
        <f t="shared" ca="1" si="26"/>
        <v>57.716753019862601</v>
      </c>
    </row>
    <row r="19" spans="2:56" s="17" customFormat="1">
      <c r="B19" s="27" t="s">
        <v>241</v>
      </c>
      <c r="C19" s="70"/>
      <c r="D19" s="71"/>
      <c r="E19" s="71"/>
      <c r="F19" s="71"/>
      <c r="G19" s="71"/>
      <c r="H19" s="72">
        <v>2160.35</v>
      </c>
      <c r="I19" s="70"/>
      <c r="J19" s="71"/>
      <c r="K19" s="71"/>
      <c r="L19" s="71"/>
      <c r="M19" s="71"/>
      <c r="N19" s="72">
        <v>23.73</v>
      </c>
      <c r="O19" s="70"/>
      <c r="P19" s="71"/>
      <c r="Q19" s="71"/>
      <c r="R19" s="71"/>
      <c r="S19" s="71"/>
      <c r="T19" s="72">
        <v>609.29999999999995</v>
      </c>
      <c r="U19" s="70"/>
      <c r="V19" s="71"/>
      <c r="W19" s="71"/>
      <c r="X19" s="71"/>
      <c r="Y19" s="71"/>
      <c r="Z19" s="72">
        <v>2051.5</v>
      </c>
      <c r="AA19" s="70"/>
      <c r="AB19" s="71"/>
      <c r="AC19" s="71"/>
      <c r="AD19" s="71"/>
      <c r="AE19" s="71"/>
      <c r="AF19" s="72">
        <v>71.57289999999999</v>
      </c>
      <c r="AG19" s="70"/>
      <c r="AH19" s="71"/>
      <c r="AI19" s="71"/>
      <c r="AJ19" s="71"/>
      <c r="AK19" s="71"/>
      <c r="AL19" s="72">
        <v>38.305725000000002</v>
      </c>
      <c r="AM19" s="70"/>
      <c r="AN19" s="71"/>
      <c r="AO19" s="71"/>
      <c r="AP19" s="71"/>
      <c r="AQ19" s="71"/>
      <c r="AR19" s="72">
        <v>77.09975</v>
      </c>
      <c r="AS19" s="70"/>
      <c r="AT19" s="71"/>
      <c r="AU19" s="71"/>
      <c r="AV19" s="71"/>
      <c r="AW19" s="71"/>
      <c r="AX19" s="72">
        <v>88.334500000000006</v>
      </c>
      <c r="AY19" s="70"/>
      <c r="AZ19" s="71"/>
      <c r="BA19" s="71"/>
      <c r="BB19" s="71"/>
      <c r="BC19" s="71"/>
      <c r="BD19" s="72"/>
    </row>
    <row r="20" spans="2:56" s="17" customFormat="1">
      <c r="B20" s="27" t="s">
        <v>240</v>
      </c>
      <c r="C20" s="73"/>
      <c r="D20" s="74"/>
      <c r="E20" s="74"/>
      <c r="F20" s="74"/>
      <c r="G20" s="74"/>
      <c r="H20" s="75">
        <v>51.866765495818392</v>
      </c>
      <c r="I20" s="73"/>
      <c r="J20" s="74"/>
      <c r="K20" s="74"/>
      <c r="L20" s="74"/>
      <c r="M20" s="74"/>
      <c r="N20" s="75">
        <v>4.9662726403823179</v>
      </c>
      <c r="O20" s="73"/>
      <c r="P20" s="74"/>
      <c r="Q20" s="74"/>
      <c r="R20" s="74"/>
      <c r="S20" s="74"/>
      <c r="T20" s="75">
        <v>26.500574719235367</v>
      </c>
      <c r="U20" s="73"/>
      <c r="V20" s="74"/>
      <c r="W20" s="74"/>
      <c r="X20" s="74"/>
      <c r="Y20" s="74"/>
      <c r="Z20" s="75">
        <v>11.83891789725209</v>
      </c>
      <c r="AA20" s="73"/>
      <c r="AB20" s="74"/>
      <c r="AC20" s="74"/>
      <c r="AD20" s="74"/>
      <c r="AE20" s="74"/>
      <c r="AF20" s="75">
        <v>1.3818268458781362</v>
      </c>
      <c r="AG20" s="73"/>
      <c r="AH20" s="74"/>
      <c r="AI20" s="74"/>
      <c r="AJ20" s="74"/>
      <c r="AK20" s="74"/>
      <c r="AL20" s="75">
        <v>0.69618946236559132</v>
      </c>
      <c r="AM20" s="73"/>
      <c r="AN20" s="74"/>
      <c r="AO20" s="74"/>
      <c r="AP20" s="74"/>
      <c r="AQ20" s="74"/>
      <c r="AR20" s="75">
        <v>1.0806778614097969</v>
      </c>
      <c r="AS20" s="73"/>
      <c r="AT20" s="74"/>
      <c r="AU20" s="74"/>
      <c r="AV20" s="74"/>
      <c r="AW20" s="74"/>
      <c r="AX20" s="75">
        <v>1.5836774551971324</v>
      </c>
      <c r="AY20" s="73"/>
      <c r="AZ20" s="74"/>
      <c r="BA20" s="74"/>
      <c r="BB20" s="74"/>
      <c r="BC20" s="74"/>
      <c r="BD20" s="75"/>
    </row>
    <row r="21" spans="2:56" s="5" customFormat="1" ht="12.75" hidden="1">
      <c r="B21" s="30" t="s">
        <v>41</v>
      </c>
      <c r="C21" s="66"/>
      <c r="D21" s="67"/>
      <c r="E21" s="67"/>
      <c r="F21" s="67"/>
      <c r="G21" s="67"/>
      <c r="H21" s="68"/>
      <c r="I21" s="66"/>
      <c r="J21" s="67"/>
      <c r="K21" s="67"/>
      <c r="L21" s="67"/>
      <c r="M21" s="67"/>
      <c r="N21" s="68"/>
      <c r="O21" s="66"/>
      <c r="P21" s="67"/>
      <c r="Q21" s="67"/>
      <c r="R21" s="67"/>
      <c r="S21" s="67"/>
      <c r="T21" s="68"/>
      <c r="U21" s="66"/>
      <c r="V21" s="67"/>
      <c r="W21" s="67"/>
      <c r="X21" s="67"/>
      <c r="Y21" s="67"/>
      <c r="Z21" s="68"/>
      <c r="AA21" s="66"/>
      <c r="AB21" s="67"/>
      <c r="AC21" s="67"/>
      <c r="AD21" s="67"/>
      <c r="AE21" s="67"/>
      <c r="AF21" s="68"/>
      <c r="AG21" s="66"/>
      <c r="AH21" s="67"/>
      <c r="AI21" s="67"/>
      <c r="AJ21" s="67"/>
      <c r="AK21" s="67"/>
      <c r="AL21" s="68"/>
      <c r="AM21" s="66"/>
      <c r="AN21" s="67"/>
      <c r="AO21" s="67"/>
      <c r="AP21" s="67"/>
      <c r="AQ21" s="67"/>
      <c r="AR21" s="68"/>
      <c r="AS21" s="66"/>
      <c r="AT21" s="67"/>
      <c r="AU21" s="67"/>
      <c r="AV21" s="67"/>
      <c r="AW21" s="67"/>
      <c r="AX21" s="68"/>
      <c r="AY21" s="66"/>
      <c r="AZ21" s="67"/>
      <c r="BA21" s="67"/>
      <c r="BB21" s="67"/>
      <c r="BC21" s="67"/>
      <c r="BD21" s="68"/>
    </row>
    <row r="22" spans="2:56" hidden="1">
      <c r="B22" s="24" t="s">
        <v>262</v>
      </c>
      <c r="C22" s="81"/>
      <c r="D22" s="82"/>
      <c r="E22" s="82"/>
      <c r="F22" s="82"/>
      <c r="G22" s="82"/>
      <c r="H22" s="75">
        <v>65.89</v>
      </c>
      <c r="I22" s="81"/>
      <c r="J22" s="82"/>
      <c r="K22" s="82"/>
      <c r="L22" s="82"/>
      <c r="M22" s="82"/>
      <c r="N22" s="75">
        <v>75</v>
      </c>
      <c r="O22" s="81"/>
      <c r="P22" s="82"/>
      <c r="Q22" s="82"/>
      <c r="R22" s="82"/>
      <c r="S22" s="82"/>
      <c r="T22" s="75">
        <v>54.8</v>
      </c>
      <c r="U22" s="81"/>
      <c r="V22" s="82"/>
      <c r="W22" s="82"/>
      <c r="X22" s="82"/>
      <c r="Y22" s="82"/>
      <c r="Z22" s="75">
        <v>85.61</v>
      </c>
      <c r="AA22" s="81"/>
      <c r="AB22" s="82"/>
      <c r="AC22" s="82"/>
      <c r="AD22" s="82"/>
      <c r="AE22" s="82"/>
      <c r="AF22" s="75">
        <v>58.03</v>
      </c>
      <c r="AG22" s="81"/>
      <c r="AH22" s="82"/>
      <c r="AI22" s="82"/>
      <c r="AJ22" s="82"/>
      <c r="AK22" s="82"/>
      <c r="AL22" s="75">
        <v>69.599999999999994</v>
      </c>
      <c r="AM22" s="81"/>
      <c r="AN22" s="82"/>
      <c r="AO22" s="82"/>
      <c r="AP22" s="82"/>
      <c r="AQ22" s="82"/>
      <c r="AR22" s="75">
        <v>68.94</v>
      </c>
      <c r="AS22" s="81"/>
      <c r="AT22" s="82"/>
      <c r="AU22" s="82"/>
      <c r="AV22" s="82"/>
      <c r="AW22" s="82"/>
      <c r="AX22" s="75">
        <v>60.24</v>
      </c>
      <c r="AY22" s="81"/>
      <c r="AZ22" s="82"/>
      <c r="BA22" s="82"/>
      <c r="BB22" s="82"/>
      <c r="BC22" s="82"/>
      <c r="BD22" s="75"/>
    </row>
    <row r="23" spans="2:56" hidden="1">
      <c r="B23" s="24" t="s">
        <v>14</v>
      </c>
      <c r="C23" s="81"/>
      <c r="D23" s="82"/>
      <c r="E23" s="82"/>
      <c r="F23" s="82"/>
      <c r="G23" s="82"/>
      <c r="H23" s="75">
        <v>15.19</v>
      </c>
      <c r="I23" s="81"/>
      <c r="J23" s="82"/>
      <c r="K23" s="82"/>
      <c r="L23" s="82"/>
      <c r="M23" s="82"/>
      <c r="N23" s="75">
        <v>5.36</v>
      </c>
      <c r="O23" s="81"/>
      <c r="P23" s="82"/>
      <c r="Q23" s="82"/>
      <c r="R23" s="82"/>
      <c r="S23" s="82"/>
      <c r="T23" s="75">
        <v>16.149999999999999</v>
      </c>
      <c r="U23" s="81"/>
      <c r="V23" s="82"/>
      <c r="W23" s="82"/>
      <c r="X23" s="82"/>
      <c r="Y23" s="82"/>
      <c r="Z23" s="75">
        <v>5.86</v>
      </c>
      <c r="AA23" s="81"/>
      <c r="AB23" s="82"/>
      <c r="AC23" s="82"/>
      <c r="AD23" s="82"/>
      <c r="AE23" s="82"/>
      <c r="AF23" s="75">
        <v>5.51</v>
      </c>
      <c r="AG23" s="81"/>
      <c r="AH23" s="82"/>
      <c r="AI23" s="82"/>
      <c r="AJ23" s="82"/>
      <c r="AK23" s="82"/>
      <c r="AL23" s="75">
        <v>1.6</v>
      </c>
      <c r="AM23" s="81"/>
      <c r="AN23" s="82"/>
      <c r="AO23" s="82"/>
      <c r="AP23" s="82"/>
      <c r="AQ23" s="82"/>
      <c r="AR23" s="75">
        <v>2.91</v>
      </c>
      <c r="AS23" s="81"/>
      <c r="AT23" s="82"/>
      <c r="AU23" s="82"/>
      <c r="AV23" s="82"/>
      <c r="AW23" s="82"/>
      <c r="AX23" s="75">
        <v>3.84</v>
      </c>
      <c r="AY23" s="81"/>
      <c r="AZ23" s="82"/>
      <c r="BA23" s="82"/>
      <c r="BB23" s="82"/>
      <c r="BC23" s="82"/>
      <c r="BD23" s="75"/>
    </row>
    <row r="24" spans="2:56" hidden="1">
      <c r="B24" s="24" t="s">
        <v>42</v>
      </c>
      <c r="C24" s="81"/>
      <c r="D24" s="82"/>
      <c r="E24" s="82"/>
      <c r="F24" s="82"/>
      <c r="G24" s="82"/>
      <c r="H24" s="75">
        <v>12.47</v>
      </c>
      <c r="I24" s="81"/>
      <c r="J24" s="82"/>
      <c r="K24" s="82"/>
      <c r="L24" s="82"/>
      <c r="M24" s="82"/>
      <c r="N24" s="75">
        <v>12.650000000000002</v>
      </c>
      <c r="O24" s="81"/>
      <c r="P24" s="82"/>
      <c r="Q24" s="82"/>
      <c r="R24" s="82"/>
      <c r="S24" s="82"/>
      <c r="T24" s="75">
        <v>24.83</v>
      </c>
      <c r="U24" s="81"/>
      <c r="V24" s="82"/>
      <c r="W24" s="82"/>
      <c r="X24" s="82"/>
      <c r="Y24" s="82"/>
      <c r="Z24" s="75">
        <v>2.74</v>
      </c>
      <c r="AA24" s="81"/>
      <c r="AB24" s="82"/>
      <c r="AC24" s="82"/>
      <c r="AD24" s="82"/>
      <c r="AE24" s="82"/>
      <c r="AF24" s="75">
        <v>17.5</v>
      </c>
      <c r="AG24" s="81"/>
      <c r="AH24" s="82"/>
      <c r="AI24" s="82"/>
      <c r="AJ24" s="82"/>
      <c r="AK24" s="82"/>
      <c r="AL24" s="75">
        <v>10.210000000000001</v>
      </c>
      <c r="AM24" s="81"/>
      <c r="AN24" s="82"/>
      <c r="AO24" s="82"/>
      <c r="AP24" s="82"/>
      <c r="AQ24" s="82"/>
      <c r="AR24" s="75">
        <v>12.19</v>
      </c>
      <c r="AS24" s="81"/>
      <c r="AT24" s="82"/>
      <c r="AU24" s="82"/>
      <c r="AV24" s="82"/>
      <c r="AW24" s="82"/>
      <c r="AX24" s="75">
        <v>25.63</v>
      </c>
      <c r="AY24" s="81"/>
      <c r="AZ24" s="82"/>
      <c r="BA24" s="82"/>
      <c r="BB24" s="82"/>
      <c r="BC24" s="82"/>
      <c r="BD24" s="75"/>
    </row>
    <row r="25" spans="2:56" s="5" customFormat="1" ht="12.75">
      <c r="B25" s="30" t="s">
        <v>43</v>
      </c>
      <c r="C25" s="66"/>
      <c r="D25" s="67"/>
      <c r="E25" s="67"/>
      <c r="F25" s="67"/>
      <c r="G25" s="67"/>
      <c r="H25" s="68"/>
      <c r="I25" s="66"/>
      <c r="J25" s="67"/>
      <c r="K25" s="67"/>
      <c r="L25" s="67"/>
      <c r="M25" s="67"/>
      <c r="N25" s="68"/>
      <c r="O25" s="66"/>
      <c r="P25" s="67"/>
      <c r="Q25" s="67"/>
      <c r="R25" s="67"/>
      <c r="S25" s="67"/>
      <c r="T25" s="68"/>
      <c r="U25" s="66"/>
      <c r="V25" s="67"/>
      <c r="W25" s="67"/>
      <c r="X25" s="67"/>
      <c r="Y25" s="67"/>
      <c r="Z25" s="68"/>
      <c r="AA25" s="66"/>
      <c r="AB25" s="67"/>
      <c r="AC25" s="67"/>
      <c r="AD25" s="67"/>
      <c r="AE25" s="67"/>
      <c r="AF25" s="68"/>
      <c r="AG25" s="66"/>
      <c r="AH25" s="67"/>
      <c r="AI25" s="67"/>
      <c r="AJ25" s="67"/>
      <c r="AK25" s="67"/>
      <c r="AL25" s="68"/>
      <c r="AM25" s="66"/>
      <c r="AN25" s="67"/>
      <c r="AO25" s="67"/>
      <c r="AP25" s="67"/>
      <c r="AQ25" s="67"/>
      <c r="AR25" s="68"/>
      <c r="AS25" s="66"/>
      <c r="AT25" s="67"/>
      <c r="AU25" s="67"/>
      <c r="AV25" s="67"/>
      <c r="AW25" s="67"/>
      <c r="AX25" s="68"/>
      <c r="AY25" s="66"/>
      <c r="AZ25" s="67"/>
      <c r="BA25" s="67"/>
      <c r="BB25" s="67"/>
      <c r="BC25" s="67"/>
      <c r="BD25" s="68"/>
    </row>
    <row r="26" spans="2:56" s="15" customFormat="1">
      <c r="B26" s="28" t="s">
        <v>2</v>
      </c>
      <c r="C26" s="83">
        <v>125496</v>
      </c>
      <c r="D26" s="84">
        <v>171187.9</v>
      </c>
      <c r="E26" s="84">
        <v>208519.1</v>
      </c>
      <c r="F26" s="84">
        <v>267105.59999999998</v>
      </c>
      <c r="G26" s="84">
        <v>307745.46468745329</v>
      </c>
      <c r="H26" s="72">
        <v>349938.55447885086</v>
      </c>
      <c r="I26" s="83">
        <v>32797</v>
      </c>
      <c r="J26" s="84">
        <v>44090.2</v>
      </c>
      <c r="K26" s="84">
        <v>51722.2</v>
      </c>
      <c r="L26" s="84">
        <v>52678.3</v>
      </c>
      <c r="M26" s="84">
        <v>59684.513899999998</v>
      </c>
      <c r="N26" s="72">
        <v>72003.397568960005</v>
      </c>
      <c r="O26" s="83">
        <v>63849.599999999999</v>
      </c>
      <c r="P26" s="84">
        <v>75944.5</v>
      </c>
      <c r="Q26" s="84">
        <v>81034</v>
      </c>
      <c r="R26" s="84">
        <v>86324.900000000009</v>
      </c>
      <c r="S26" s="84">
        <v>95846.913239999994</v>
      </c>
      <c r="T26" s="72">
        <v>116494.61987279999</v>
      </c>
      <c r="U26" s="83">
        <v>16035.704999999998</v>
      </c>
      <c r="V26" s="84">
        <v>22730.5</v>
      </c>
      <c r="W26" s="84">
        <v>31947.396000000001</v>
      </c>
      <c r="X26" s="84">
        <v>37628.9</v>
      </c>
      <c r="Y26" s="84">
        <v>43363.69519279716</v>
      </c>
      <c r="Z26" s="72">
        <v>56217.965167342656</v>
      </c>
      <c r="AA26" s="83">
        <v>32637.200000000001</v>
      </c>
      <c r="AB26" s="84">
        <v>41407.599999999999</v>
      </c>
      <c r="AC26" s="84">
        <v>51282.9</v>
      </c>
      <c r="AD26" s="84">
        <v>55059.700000000004</v>
      </c>
      <c r="AE26" s="84">
        <v>63055.59</v>
      </c>
      <c r="AF26" s="72">
        <v>79160.263499999986</v>
      </c>
      <c r="AG26" s="83">
        <v>8439.9</v>
      </c>
      <c r="AH26" s="84">
        <v>10814.71</v>
      </c>
      <c r="AI26" s="84">
        <v>12410.1</v>
      </c>
      <c r="AJ26" s="84">
        <v>12538.2</v>
      </c>
      <c r="AK26" s="84">
        <v>13586.39352</v>
      </c>
      <c r="AL26" s="72">
        <v>15243.933529440001</v>
      </c>
      <c r="AM26" s="83">
        <v>28023.9</v>
      </c>
      <c r="AN26" s="84">
        <v>32588</v>
      </c>
      <c r="AO26" s="84">
        <v>37825.800000000003</v>
      </c>
      <c r="AP26" s="84">
        <v>40242</v>
      </c>
      <c r="AQ26" s="84">
        <v>45082.058150000004</v>
      </c>
      <c r="AR26" s="72">
        <v>52629.013357750002</v>
      </c>
      <c r="AS26" s="83">
        <v>17629.223999999998</v>
      </c>
      <c r="AT26" s="84">
        <v>21635.58</v>
      </c>
      <c r="AU26" s="84">
        <v>26485.200000000001</v>
      </c>
      <c r="AV26" s="84">
        <v>28886.2</v>
      </c>
      <c r="AW26" s="84">
        <v>32208.116345000002</v>
      </c>
      <c r="AX26" s="72">
        <v>37683.66612365</v>
      </c>
      <c r="AY26" s="83">
        <f t="shared" ref="AY26:BD26" ca="1" si="27">SUMIF($B$8:$AX$59,AY$8,$B26:$AX26)</f>
        <v>324908.52900000004</v>
      </c>
      <c r="AZ26" s="84">
        <f t="shared" ca="1" si="27"/>
        <v>420398.99</v>
      </c>
      <c r="BA26" s="84">
        <f t="shared" ca="1" si="27"/>
        <v>501226.696</v>
      </c>
      <c r="BB26" s="84">
        <f t="shared" ca="1" si="27"/>
        <v>580463.80000000005</v>
      </c>
      <c r="BC26" s="84">
        <f t="shared" ca="1" si="27"/>
        <v>660572.74503525055</v>
      </c>
      <c r="BD26" s="72">
        <f t="shared" ca="1" si="27"/>
        <v>779371.41359879356</v>
      </c>
    </row>
    <row r="27" spans="2:56" s="17" customFormat="1">
      <c r="B27" s="89" t="s">
        <v>35</v>
      </c>
      <c r="C27" s="85"/>
      <c r="D27" s="86">
        <f t="shared" ref="D27:H27" si="28">IF(AND(C26&lt;0,D26&gt;0),"LP",IF(AND(C26&gt;0,D26&lt;0),"PL",IF(OR(C26&lt;0,D26&lt;0),"Loss",IF(ISERROR((+D26/C26-1)*100),"NA",(+D26/C26-1)*100))))</f>
        <v>36.40904889398864</v>
      </c>
      <c r="E27" s="86">
        <f t="shared" si="28"/>
        <v>21.807148752920046</v>
      </c>
      <c r="F27" s="86">
        <f t="shared" si="28"/>
        <v>28.096466942356834</v>
      </c>
      <c r="G27" s="86">
        <f t="shared" si="28"/>
        <v>15.214905523303646</v>
      </c>
      <c r="H27" s="87">
        <f t="shared" si="28"/>
        <v>13.710385572781369</v>
      </c>
      <c r="I27" s="85"/>
      <c r="J27" s="86">
        <f t="shared" ref="J27" si="29">IF(AND(I26&lt;0,J26&gt;0),"LP",IF(AND(I26&gt;0,J26&lt;0),"PL",IF(OR(I26&lt;0,J26&lt;0),"Loss",IF(ISERROR((+J26/I26-1)*100),"NA",(+J26/I26-1)*100))))</f>
        <v>34.433637222916722</v>
      </c>
      <c r="K27" s="86">
        <f t="shared" ref="K27" si="30">IF(AND(J26&lt;0,K26&gt;0),"LP",IF(AND(J26&gt;0,K26&lt;0),"PL",IF(OR(J26&lt;0,K26&lt;0),"Loss",IF(ISERROR((+K26/J26-1)*100),"NA",(+K26/J26-1)*100))))</f>
        <v>17.309969108781551</v>
      </c>
      <c r="L27" s="86">
        <f t="shared" ref="L27" si="31">IF(AND(K26&lt;0,L26&gt;0),"LP",IF(AND(K26&gt;0,L26&lt;0),"PL",IF(OR(K26&lt;0,L26&lt;0),"Loss",IF(ISERROR((+L26/K26-1)*100),"NA",(+L26/K26-1)*100))))</f>
        <v>1.8485292582295587</v>
      </c>
      <c r="M27" s="86">
        <f t="shared" ref="M27" si="32">IF(AND(L26&lt;0,M26&gt;0),"LP",IF(AND(L26&gt;0,M26&lt;0),"PL",IF(OR(L26&lt;0,M26&lt;0),"Loss",IF(ISERROR((+M26/L26-1)*100),"NA",(+M26/L26-1)*100))))</f>
        <v>13.3</v>
      </c>
      <c r="N27" s="87">
        <f t="shared" ref="N27" si="33">IF(AND(M26&lt;0,N26&gt;0),"LP",IF(AND(M26&gt;0,N26&lt;0),"PL",IF(OR(M26&lt;0,N26&lt;0),"Loss",IF(ISERROR((+N26/M26-1)*100),"NA",(+N26/M26-1)*100))))</f>
        <v>20.640000000000015</v>
      </c>
      <c r="O27" s="85"/>
      <c r="P27" s="86">
        <f t="shared" ref="P27:T27" si="34">IF(AND(O26&lt;0,P26&gt;0),"LP",IF(AND(O26&gt;0,P26&lt;0),"PL",IF(OR(O26&lt;0,P26&lt;0),"Loss",IF(ISERROR((+P26/O26-1)*100),"NA",(+P26/O26-1)*100))))</f>
        <v>18.942796822532948</v>
      </c>
      <c r="Q27" s="86">
        <f t="shared" si="34"/>
        <v>6.7016044611525549</v>
      </c>
      <c r="R27" s="86">
        <f t="shared" si="34"/>
        <v>6.5292346422489489</v>
      </c>
      <c r="S27" s="86">
        <f t="shared" si="34"/>
        <v>11.030436455761873</v>
      </c>
      <c r="T27" s="87">
        <f t="shared" si="34"/>
        <v>21.542380380157145</v>
      </c>
      <c r="U27" s="85"/>
      <c r="V27" s="86">
        <f t="shared" ref="V27" si="35">IF(AND(U26&lt;0,V26&gt;0),"LP",IF(AND(U26&gt;0,V26&lt;0),"PL",IF(OR(U26&lt;0,V26&lt;0),"Loss",IF(ISERROR((+V26/U26-1)*100),"NA",(+V26/U26-1)*100))))</f>
        <v>41.749302571979243</v>
      </c>
      <c r="W27" s="86">
        <f t="shared" ref="W27" si="36">IF(AND(V26&lt;0,W26&gt;0),"LP",IF(AND(V26&gt;0,W26&lt;0),"PL",IF(OR(V26&lt;0,W26&lt;0),"Loss",IF(ISERROR((+W26/V26-1)*100),"NA",(+W26/V26-1)*100))))</f>
        <v>40.548584501000853</v>
      </c>
      <c r="X27" s="86">
        <f t="shared" ref="X27" si="37">IF(AND(W26&lt;0,X26&gt;0),"LP",IF(AND(W26&gt;0,X26&lt;0),"PL",IF(OR(W26&lt;0,X26&lt;0),"Loss",IF(ISERROR((+X26/W26-1)*100),"NA",(+X26/W26-1)*100))))</f>
        <v>17.783934565433746</v>
      </c>
      <c r="Y27" s="86">
        <f t="shared" ref="Y27" si="38">IF(AND(X26&lt;0,Y26&gt;0),"LP",IF(AND(X26&gt;0,Y26&lt;0),"PL",IF(OR(X26&lt;0,Y26&lt;0),"Loss",IF(ISERROR((+Y26/X26-1)*100),"NA",(+Y26/X26-1)*100))))</f>
        <v>15.240400842961543</v>
      </c>
      <c r="Z27" s="87">
        <f t="shared" ref="Z27" si="39">IF(AND(Y26&lt;0,Z26&gt;0),"LP",IF(AND(Y26&gt;0,Z26&lt;0),"PL",IF(OR(Y26&lt;0,Z26&lt;0),"Loss",IF(ISERROR((+Z26/Y26-1)*100),"NA",(+Z26/Y26-1)*100))))</f>
        <v>29.642930376193188</v>
      </c>
      <c r="AA27" s="85"/>
      <c r="AB27" s="86">
        <f t="shared" ref="AB27:AF27" si="40">IF(AND(AA26&lt;0,AB26&gt;0),"LP",IF(AND(AA26&gt;0,AB26&lt;0),"PL",IF(OR(AA26&lt;0,AB26&lt;0),"Loss",IF(ISERROR((+AB26/AA26-1)*100),"NA",(+AB26/AA26-1)*100))))</f>
        <v>26.872403269888334</v>
      </c>
      <c r="AC27" s="86">
        <f t="shared" si="40"/>
        <v>23.849003564563031</v>
      </c>
      <c r="AD27" s="86">
        <f t="shared" si="40"/>
        <v>7.3646381152391971</v>
      </c>
      <c r="AE27" s="86">
        <f t="shared" si="40"/>
        <v>14.522218609981508</v>
      </c>
      <c r="AF27" s="87">
        <f t="shared" si="40"/>
        <v>25.54043741403418</v>
      </c>
      <c r="AG27" s="85"/>
      <c r="AH27" s="86">
        <f t="shared" ref="AH27:AL27" si="41">IF(AND(AG26&lt;0,AH26&gt;0),"LP",IF(AND(AG26&gt;0,AH26&lt;0),"PL",IF(OR(AG26&lt;0,AH26&lt;0),"Loss",IF(ISERROR((+AH26/AG26-1)*100),"NA",(+AH26/AG26-1)*100))))</f>
        <v>28.137892629059593</v>
      </c>
      <c r="AI27" s="86">
        <f t="shared" si="41"/>
        <v>14.752036809123892</v>
      </c>
      <c r="AJ27" s="86">
        <f t="shared" si="41"/>
        <v>1.0322237532332634</v>
      </c>
      <c r="AK27" s="86">
        <f t="shared" si="41"/>
        <v>8.3599999999999888</v>
      </c>
      <c r="AL27" s="87">
        <f t="shared" si="41"/>
        <v>12.20000000000001</v>
      </c>
      <c r="AM27" s="85"/>
      <c r="AN27" s="86">
        <f t="shared" ref="AN27" si="42">IF(AND(AM26&lt;0,AN26&gt;0),"LP",IF(AND(AM26&gt;0,AN26&lt;0),"PL",IF(OR(AM26&lt;0,AN26&lt;0),"Loss",IF(ISERROR((+AN26/AM26-1)*100),"NA",(+AN26/AM26-1)*100))))</f>
        <v>16.286455489778362</v>
      </c>
      <c r="AO27" s="86">
        <f t="shared" ref="AO27" si="43">IF(AND(AN26&lt;0,AO26&gt;0),"LP",IF(AND(AN26&gt;0,AO26&lt;0),"PL",IF(OR(AN26&lt;0,AO26&lt;0),"Loss",IF(ISERROR((+AO26/AN26-1)*100),"NA",(+AO26/AN26-1)*100))))</f>
        <v>16.072787529151846</v>
      </c>
      <c r="AP27" s="86">
        <f t="shared" ref="AP27" si="44">IF(AND(AO26&lt;0,AP26&gt;0),"LP",IF(AND(AO26&gt;0,AP26&lt;0),"PL",IF(OR(AO26&lt;0,AP26&lt;0),"Loss",IF(ISERROR((+AP26/AO26-1)*100),"NA",(+AP26/AO26-1)*100))))</f>
        <v>6.3877036308551238</v>
      </c>
      <c r="AQ27" s="86">
        <f t="shared" ref="AQ27" si="45">IF(AND(AP26&lt;0,AQ26&gt;0),"LP",IF(AND(AP26&gt;0,AQ26&lt;0),"PL",IF(OR(AP26&lt;0,AQ26&lt;0),"Loss",IF(ISERROR((+AQ26/AP26-1)*100),"NA",(+AQ26/AP26-1)*100))))</f>
        <v>12.027379727647736</v>
      </c>
      <c r="AR27" s="87">
        <f t="shared" ref="AR27" si="46">IF(AND(AQ26&lt;0,AR26&gt;0),"LP",IF(AND(AQ26&gt;0,AR26&lt;0),"PL",IF(OR(AQ26&lt;0,AR26&lt;0),"Loss",IF(ISERROR((+AR26/AQ26-1)*100),"NA",(+AR26/AQ26-1)*100))))</f>
        <v>16.740485056470298</v>
      </c>
      <c r="AS27" s="85"/>
      <c r="AT27" s="86">
        <f t="shared" ref="AT27:AX27" si="47">IF(AND(AS26&lt;0,AT26&gt;0),"LP",IF(AND(AS26&gt;0,AT26&lt;0),"PL",IF(OR(AS26&lt;0,AT26&lt;0),"Loss",IF(ISERROR((+AT26/AS26-1)*100),"NA",(+AT26/AS26-1)*100))))</f>
        <v>22.725651452383854</v>
      </c>
      <c r="AU27" s="86">
        <f t="shared" si="47"/>
        <v>22.415021922222557</v>
      </c>
      <c r="AV27" s="86">
        <f t="shared" si="47"/>
        <v>9.0654403213870296</v>
      </c>
      <c r="AW27" s="86">
        <f t="shared" si="47"/>
        <v>11.500011579923974</v>
      </c>
      <c r="AX27" s="87">
        <f t="shared" si="47"/>
        <v>17.000527817268729</v>
      </c>
      <c r="AY27" s="85"/>
      <c r="AZ27" s="86">
        <f t="shared" ref="AZ27:BD27" ca="1" si="48">IF(AND(AY26&lt;0,AZ26&gt;0),"LP",IF(AND(AY26&gt;0,AZ26&lt;0),"PL",IF(OR(AY26&lt;0,AZ26&lt;0),"Loss",IF(ISERROR((+AZ26/AY26-1)*100),"NA",(+AZ26/AY26-1)*100))))</f>
        <v>29.389952087099559</v>
      </c>
      <c r="BA27" s="86">
        <f t="shared" ca="1" si="48"/>
        <v>19.226427256640164</v>
      </c>
      <c r="BB27" s="86">
        <f t="shared" ca="1" si="48"/>
        <v>15.808636018860422</v>
      </c>
      <c r="BC27" s="86">
        <f t="shared" ca="1" si="48"/>
        <v>13.800851153034955</v>
      </c>
      <c r="BD27" s="87">
        <f t="shared" ca="1" si="48"/>
        <v>17.984191666461125</v>
      </c>
    </row>
    <row r="28" spans="2:56" s="15" customFormat="1">
      <c r="B28" s="28" t="s">
        <v>3</v>
      </c>
      <c r="C28" s="83">
        <v>79834.399999999994</v>
      </c>
      <c r="D28" s="84">
        <v>103965.1</v>
      </c>
      <c r="E28" s="84">
        <v>128334.5</v>
      </c>
      <c r="F28" s="84">
        <v>158639.19999999998</v>
      </c>
      <c r="G28" s="84">
        <v>182512.72453690553</v>
      </c>
      <c r="H28" s="72">
        <v>210929.19312692259</v>
      </c>
      <c r="I28" s="83">
        <v>3766.2999999999993</v>
      </c>
      <c r="J28" s="84">
        <v>7037.6999999999971</v>
      </c>
      <c r="K28" s="84">
        <v>6322.5999999999985</v>
      </c>
      <c r="L28" s="84">
        <v>5174.7000000000044</v>
      </c>
      <c r="M28" s="84">
        <v>6012.309196999995</v>
      </c>
      <c r="N28" s="72">
        <v>9015.3316016883255</v>
      </c>
      <c r="O28" s="83">
        <v>10328.599999999999</v>
      </c>
      <c r="P28" s="84">
        <v>17283.699999999997</v>
      </c>
      <c r="Q28" s="84">
        <v>18420.600000000006</v>
      </c>
      <c r="R28" s="84">
        <v>19295.60000000002</v>
      </c>
      <c r="S28" s="84">
        <v>21777.670521600026</v>
      </c>
      <c r="T28" s="72">
        <v>29726.646150179222</v>
      </c>
      <c r="U28" s="83">
        <v>8164.3879999999981</v>
      </c>
      <c r="V28" s="84">
        <v>11094.240999999998</v>
      </c>
      <c r="W28" s="84">
        <v>16201.895</v>
      </c>
      <c r="X28" s="84">
        <v>19645.600000000002</v>
      </c>
      <c r="Y28" s="84">
        <v>23286.648156098956</v>
      </c>
      <c r="Z28" s="72">
        <v>31306.219401866259</v>
      </c>
      <c r="AA28" s="83">
        <v>1342.2000000000007</v>
      </c>
      <c r="AB28" s="84">
        <v>1842.7000000000044</v>
      </c>
      <c r="AC28" s="84">
        <v>2597.6000000000131</v>
      </c>
      <c r="AD28" s="84">
        <v>2290.4000000000015</v>
      </c>
      <c r="AE28" s="84">
        <v>3239.8853985064925</v>
      </c>
      <c r="AF28" s="72">
        <v>4199.5771581071458</v>
      </c>
      <c r="AG28" s="83">
        <v>1343.1999999999998</v>
      </c>
      <c r="AH28" s="84">
        <v>1747.3099999999995</v>
      </c>
      <c r="AI28" s="84">
        <v>1944.8000000000011</v>
      </c>
      <c r="AJ28" s="84">
        <v>1872.3999999999996</v>
      </c>
      <c r="AK28" s="84">
        <v>1830.509788092606</v>
      </c>
      <c r="AL28" s="72">
        <v>2399.6826890406555</v>
      </c>
      <c r="AM28" s="83">
        <v>2612.1999999999971</v>
      </c>
      <c r="AN28" s="84">
        <v>4108.5999999999985</v>
      </c>
      <c r="AO28" s="84">
        <v>4240.2000000000044</v>
      </c>
      <c r="AP28" s="84">
        <v>4105</v>
      </c>
      <c r="AQ28" s="84">
        <v>4870.4342620205207</v>
      </c>
      <c r="AR28" s="72">
        <v>5943.7983615248741</v>
      </c>
      <c r="AS28" s="83">
        <v>2474.8549999999977</v>
      </c>
      <c r="AT28" s="84">
        <v>3745.4900000000016</v>
      </c>
      <c r="AU28" s="84">
        <v>4016.5499999999993</v>
      </c>
      <c r="AV28" s="84">
        <v>3934.5999999999985</v>
      </c>
      <c r="AW28" s="84">
        <v>4421.7401251225019</v>
      </c>
      <c r="AX28" s="72">
        <v>5433.5908983315021</v>
      </c>
      <c r="AY28" s="83">
        <f t="shared" ref="AY28:BD28" ca="1" si="49">SUMIF($B$8:$AX$59,AY$8,$B28:$AX28)</f>
        <v>109866.14299999997</v>
      </c>
      <c r="AZ28" s="84">
        <f t="shared" ca="1" si="49"/>
        <v>150824.84100000001</v>
      </c>
      <c r="BA28" s="84">
        <f t="shared" ca="1" si="49"/>
        <v>182078.745</v>
      </c>
      <c r="BB28" s="84">
        <f t="shared" ca="1" si="49"/>
        <v>214957.5</v>
      </c>
      <c r="BC28" s="84">
        <f t="shared" ca="1" si="49"/>
        <v>247951.92198534665</v>
      </c>
      <c r="BD28" s="72">
        <f t="shared" ca="1" si="49"/>
        <v>298954.03938766057</v>
      </c>
    </row>
    <row r="29" spans="2:56" s="17" customFormat="1">
      <c r="B29" s="88" t="s">
        <v>35</v>
      </c>
      <c r="C29" s="85"/>
      <c r="D29" s="86">
        <f t="shared" ref="D29:H29" si="50">IF(AND(C28&lt;0,D28&gt;0),"LP",IF(AND(C28&gt;0,D28&lt;0),"PL",IF(OR(C28&lt;0,D28&lt;0),"Loss",IF(ISERROR((+D28/C28-1)*100),"NA",(+D28/C28-1)*100))))</f>
        <v>30.225942701391894</v>
      </c>
      <c r="E29" s="86">
        <f t="shared" si="50"/>
        <v>23.43998130141749</v>
      </c>
      <c r="F29" s="86">
        <f t="shared" si="50"/>
        <v>23.613837276803974</v>
      </c>
      <c r="G29" s="86">
        <f t="shared" si="50"/>
        <v>15.048944105180539</v>
      </c>
      <c r="H29" s="87">
        <f t="shared" si="50"/>
        <v>15.569582154953277</v>
      </c>
      <c r="I29" s="85"/>
      <c r="J29" s="86">
        <f t="shared" ref="J29" si="51">IF(AND(I28&lt;0,J28&gt;0),"LP",IF(AND(I28&gt;0,J28&lt;0),"PL",IF(OR(I28&lt;0,J28&lt;0),"Loss",IF(ISERROR((+J28/I28-1)*100),"NA",(+J28/I28-1)*100))))</f>
        <v>86.859782810716041</v>
      </c>
      <c r="K29" s="86">
        <f t="shared" ref="K29" si="52">IF(AND(J28&lt;0,K28&gt;0),"LP",IF(AND(J28&gt;0,K28&lt;0),"PL",IF(OR(J28&lt;0,K28&lt;0),"Loss",IF(ISERROR((+K28/J28-1)*100),"NA",(+K28/J28-1)*100))))</f>
        <v>-10.160990096196187</v>
      </c>
      <c r="L29" s="86">
        <f t="shared" ref="L29" si="53">IF(AND(K28&lt;0,L28&gt;0),"LP",IF(AND(K28&gt;0,L28&lt;0),"PL",IF(OR(K28&lt;0,L28&lt;0),"Loss",IF(ISERROR((+L28/K28-1)*100),"NA",(+L28/K28-1)*100))))</f>
        <v>-18.155505646411196</v>
      </c>
      <c r="M29" s="86">
        <f t="shared" ref="M29" si="54">IF(AND(L28&lt;0,M28&gt;0),"LP",IF(AND(L28&gt;0,M28&lt;0),"PL",IF(OR(L28&lt;0,M28&lt;0),"Loss",IF(ISERROR((+M28/L28-1)*100),"NA",(+M28/L28-1)*100))))</f>
        <v>16.186623321158521</v>
      </c>
      <c r="N29" s="87">
        <f t="shared" ref="N29" si="55">IF(AND(M28&lt;0,N28&gt;0),"LP",IF(AND(M28&gt;0,N28&lt;0),"PL",IF(OR(M28&lt;0,N28&lt;0),"Loss",IF(ISERROR((+N28/M28-1)*100),"NA",(+N28/M28-1)*100))))</f>
        <v>49.947903647183843</v>
      </c>
      <c r="O29" s="85"/>
      <c r="P29" s="86">
        <f t="shared" ref="P29:T29" si="56">IF(AND(O28&lt;0,P28&gt;0),"LP",IF(AND(O28&gt;0,P28&lt;0),"PL",IF(OR(O28&lt;0,P28&lt;0),"Loss",IF(ISERROR((+P28/O28-1)*100),"NA",(+P28/O28-1)*100))))</f>
        <v>67.338264624440853</v>
      </c>
      <c r="Q29" s="86">
        <f t="shared" si="56"/>
        <v>6.5778739506008987</v>
      </c>
      <c r="R29" s="86">
        <f t="shared" si="56"/>
        <v>4.7501167171537073</v>
      </c>
      <c r="S29" s="86">
        <f t="shared" si="56"/>
        <v>12.863401612802928</v>
      </c>
      <c r="T29" s="87">
        <f t="shared" si="56"/>
        <v>36.500578060886092</v>
      </c>
      <c r="U29" s="85"/>
      <c r="V29" s="86">
        <f t="shared" ref="V29" si="57">IF(AND(U28&lt;0,V28&gt;0),"LP",IF(AND(U28&gt;0,V28&lt;0),"PL",IF(OR(U28&lt;0,V28&lt;0),"Loss",IF(ISERROR((+V28/U28-1)*100),"NA",(+V28/U28-1)*100))))</f>
        <v>35.885763880893464</v>
      </c>
      <c r="W29" s="86">
        <f t="shared" ref="W29" si="58">IF(AND(V28&lt;0,W28&gt;0),"LP",IF(AND(V28&gt;0,W28&lt;0),"PL",IF(OR(V28&lt;0,W28&lt;0),"Loss",IF(ISERROR((+W28/V28-1)*100),"NA",(+W28/V28-1)*100))))</f>
        <v>46.038787150919134</v>
      </c>
      <c r="X29" s="86">
        <f t="shared" ref="X29" si="59">IF(AND(W28&lt;0,X28&gt;0),"LP",IF(AND(W28&gt;0,X28&lt;0),"PL",IF(OR(W28&lt;0,X28&lt;0),"Loss",IF(ISERROR((+X28/W28-1)*100),"NA",(+X28/W28-1)*100))))</f>
        <v>21.254951967038437</v>
      </c>
      <c r="Y29" s="86">
        <f t="shared" ref="Y29" si="60">IF(AND(X28&lt;0,Y28&gt;0),"LP",IF(AND(X28&gt;0,Y28&lt;0),"PL",IF(OR(X28&lt;0,Y28&lt;0),"Loss",IF(ISERROR((+Y28/X28-1)*100),"NA",(+Y28/X28-1)*100))))</f>
        <v>18.533657185827622</v>
      </c>
      <c r="Z29" s="87">
        <f t="shared" ref="Z29" si="61">IF(AND(Y28&lt;0,Z28&gt;0),"LP",IF(AND(Y28&gt;0,Z28&lt;0),"PL",IF(OR(Y28&lt;0,Z28&lt;0),"Loss",IF(ISERROR((+Z28/Y28-1)*100),"NA",(+Z28/Y28-1)*100))))</f>
        <v>34.438495364421584</v>
      </c>
      <c r="AA29" s="85"/>
      <c r="AB29" s="86">
        <f t="shared" ref="AB29:AF29" si="62">IF(AND(AA28&lt;0,AB28&gt;0),"LP",IF(AND(AA28&gt;0,AB28&lt;0),"PL",IF(OR(AA28&lt;0,AB28&lt;0),"Loss",IF(ISERROR((+AB28/AA28-1)*100),"NA",(+AB28/AA28-1)*100))))</f>
        <v>37.28952466100457</v>
      </c>
      <c r="AC29" s="86">
        <f t="shared" si="62"/>
        <v>40.967059206599401</v>
      </c>
      <c r="AD29" s="86">
        <f t="shared" si="62"/>
        <v>-11.826301201109102</v>
      </c>
      <c r="AE29" s="86">
        <f t="shared" si="62"/>
        <v>41.455003427632306</v>
      </c>
      <c r="AF29" s="87">
        <f t="shared" si="62"/>
        <v>29.621163762244418</v>
      </c>
      <c r="AG29" s="85"/>
      <c r="AH29" s="86">
        <f t="shared" ref="AH29:AL29" si="63">IF(AND(AG28&lt;0,AH28&gt;0),"LP",IF(AND(AG28&gt;0,AH28&lt;0),"PL",IF(OR(AG28&lt;0,AH28&lt;0),"Loss",IF(ISERROR((+AH28/AG28-1)*100),"NA",(+AH28/AG28-1)*100))))</f>
        <v>30.085616438356144</v>
      </c>
      <c r="AI29" s="86">
        <f t="shared" si="63"/>
        <v>11.302516439555754</v>
      </c>
      <c r="AJ29" s="86">
        <f t="shared" si="63"/>
        <v>-3.7227478403949688</v>
      </c>
      <c r="AK29" s="86">
        <f t="shared" si="63"/>
        <v>-2.2372469508328163</v>
      </c>
      <c r="AL29" s="87">
        <f t="shared" si="63"/>
        <v>31.093682462147811</v>
      </c>
      <c r="AM29" s="85"/>
      <c r="AN29" s="86">
        <f t="shared" ref="AN29" si="64">IF(AND(AM28&lt;0,AN28&gt;0),"LP",IF(AND(AM28&gt;0,AN28&lt;0),"PL",IF(OR(AM28&lt;0,AN28&lt;0),"Loss",IF(ISERROR((+AN28/AM28-1)*100),"NA",(+AN28/AM28-1)*100))))</f>
        <v>57.285047086746928</v>
      </c>
      <c r="AO29" s="86">
        <f t="shared" ref="AO29" si="65">IF(AND(AN28&lt;0,AO28&gt;0),"LP",IF(AND(AN28&gt;0,AO28&lt;0),"PL",IF(OR(AN28&lt;0,AO28&lt;0),"Loss",IF(ISERROR((+AO28/AN28-1)*100),"NA",(+AO28/AN28-1)*100))))</f>
        <v>3.2030375310326153</v>
      </c>
      <c r="AP29" s="86">
        <f t="shared" ref="AP29" si="66">IF(AND(AO28&lt;0,AP28&gt;0),"LP",IF(AND(AO28&gt;0,AP28&lt;0),"PL",IF(OR(AO28&lt;0,AP28&lt;0),"Loss",IF(ISERROR((+AP28/AO28-1)*100),"NA",(+AP28/AO28-1)*100))))</f>
        <v>-3.1885288429791991</v>
      </c>
      <c r="AQ29" s="86">
        <f t="shared" ref="AQ29" si="67">IF(AND(AP28&lt;0,AQ28&gt;0),"LP",IF(AND(AP28&gt;0,AQ28&lt;0),"PL",IF(OR(AP28&lt;0,AQ28&lt;0),"Loss",IF(ISERROR((+AQ28/AP28-1)*100),"NA",(+AQ28/AP28-1)*100))))</f>
        <v>18.646388843374439</v>
      </c>
      <c r="AR29" s="87">
        <f t="shared" ref="AR29" si="68">IF(AND(AQ28&lt;0,AR28&gt;0),"LP",IF(AND(AQ28&gt;0,AR28&lt;0),"PL",IF(OR(AQ28&lt;0,AR28&lt;0),"Loss",IF(ISERROR((+AR28/AQ28-1)*100),"NA",(+AR28/AQ28-1)*100))))</f>
        <v>22.038365405615057</v>
      </c>
      <c r="AS29" s="85"/>
      <c r="AT29" s="86">
        <f t="shared" ref="AT29:AX29" si="69">IF(AND(AS28&lt;0,AT28&gt;0),"LP",IF(AND(AS28&gt;0,AT28&lt;0),"PL",IF(OR(AS28&lt;0,AT28&lt;0),"Loss",IF(ISERROR((+AT28/AS28-1)*100),"NA",(+AT28/AS28-1)*100))))</f>
        <v>51.341795781975307</v>
      </c>
      <c r="AU29" s="86">
        <f t="shared" si="69"/>
        <v>7.2369703296497168</v>
      </c>
      <c r="AV29" s="86">
        <f t="shared" si="69"/>
        <v>-2.0403082247202331</v>
      </c>
      <c r="AW29" s="86">
        <f t="shared" si="69"/>
        <v>12.380931355728752</v>
      </c>
      <c r="AX29" s="87">
        <f t="shared" si="69"/>
        <v>22.883542328959638</v>
      </c>
      <c r="AY29" s="85"/>
      <c r="AZ29" s="86">
        <f t="shared" ref="AZ29:BD29" ca="1" si="70">IF(AND(AY28&lt;0,AZ28&gt;0),"LP",IF(AND(AY28&gt;0,AZ28&lt;0),"PL",IF(OR(AY28&lt;0,AZ28&lt;0),"Loss",IF(ISERROR((+AZ28/AY28-1)*100),"NA",(+AZ28/AY28-1)*100))))</f>
        <v>37.280546018622005</v>
      </c>
      <c r="BA29" s="86">
        <f t="shared" ca="1" si="70"/>
        <v>20.721987036604929</v>
      </c>
      <c r="BB29" s="86">
        <f t="shared" ca="1" si="70"/>
        <v>18.057437181918189</v>
      </c>
      <c r="BC29" s="86">
        <f t="shared" ca="1" si="70"/>
        <v>15.349276943277923</v>
      </c>
      <c r="BD29" s="87">
        <f t="shared" ca="1" si="70"/>
        <v>20.5693575568767</v>
      </c>
    </row>
    <row r="30" spans="2:56" s="15" customFormat="1">
      <c r="B30" s="28" t="s">
        <v>15</v>
      </c>
      <c r="C30" s="83">
        <v>58760.999999999993</v>
      </c>
      <c r="D30" s="84">
        <v>72972.100000000006</v>
      </c>
      <c r="E30" s="84">
        <v>94087.5</v>
      </c>
      <c r="F30" s="84">
        <v>119754.59999999998</v>
      </c>
      <c r="G30" s="84">
        <v>140155.92160781939</v>
      </c>
      <c r="H30" s="72">
        <v>164396.49959077282</v>
      </c>
      <c r="I30" s="83">
        <v>1759.5999999999992</v>
      </c>
      <c r="J30" s="84">
        <v>5351.0999999999967</v>
      </c>
      <c r="K30" s="84">
        <v>4656.1999999999989</v>
      </c>
      <c r="L30" s="84">
        <v>3302.2000000000044</v>
      </c>
      <c r="M30" s="84">
        <v>3855.4126969999948</v>
      </c>
      <c r="N30" s="72">
        <v>6538.0746016883249</v>
      </c>
      <c r="O30" s="83">
        <v>5109.3999999999987</v>
      </c>
      <c r="P30" s="84">
        <v>11985.499999999996</v>
      </c>
      <c r="Q30" s="84">
        <v>12879.700000000006</v>
      </c>
      <c r="R30" s="84">
        <v>13286.800000000021</v>
      </c>
      <c r="S30" s="84">
        <v>15133.974021600026</v>
      </c>
      <c r="T30" s="72">
        <v>23091.771650179224</v>
      </c>
      <c r="U30" s="83">
        <v>5457.8349999999982</v>
      </c>
      <c r="V30" s="84">
        <v>7399.1889999999985</v>
      </c>
      <c r="W30" s="84">
        <v>12289.663</v>
      </c>
      <c r="X30" s="84">
        <v>15280.800000000003</v>
      </c>
      <c r="Y30" s="84">
        <v>17548.168156098956</v>
      </c>
      <c r="Z30" s="72">
        <v>23934.084401866261</v>
      </c>
      <c r="AA30" s="83">
        <v>445.70000000000073</v>
      </c>
      <c r="AB30" s="84">
        <v>425.50000000000432</v>
      </c>
      <c r="AC30" s="84">
        <v>702.6000000000131</v>
      </c>
      <c r="AD30" s="84">
        <v>200.50000000000136</v>
      </c>
      <c r="AE30" s="84">
        <v>1106.1576485064925</v>
      </c>
      <c r="AF30" s="72">
        <v>2114.4031581071458</v>
      </c>
      <c r="AG30" s="83">
        <v>1253.4999999999998</v>
      </c>
      <c r="AH30" s="84">
        <v>1647.5099999999995</v>
      </c>
      <c r="AI30" s="84">
        <v>1791.7000000000012</v>
      </c>
      <c r="AJ30" s="84">
        <v>1682.8999999999996</v>
      </c>
      <c r="AK30" s="84">
        <v>1617.8921880926059</v>
      </c>
      <c r="AL30" s="72">
        <v>2160.4554890406557</v>
      </c>
      <c r="AM30" s="83">
        <v>1684.0999999999972</v>
      </c>
      <c r="AN30" s="84">
        <v>2978.3999999999987</v>
      </c>
      <c r="AO30" s="84">
        <v>3026.1000000000045</v>
      </c>
      <c r="AP30" s="84">
        <v>2821</v>
      </c>
      <c r="AQ30" s="84">
        <v>3498.8297620205208</v>
      </c>
      <c r="AR30" s="72">
        <v>4426.6739615248744</v>
      </c>
      <c r="AS30" s="83">
        <v>876.95399999999768</v>
      </c>
      <c r="AT30" s="84">
        <v>2300.4900000000016</v>
      </c>
      <c r="AU30" s="84">
        <v>2425.1499999999992</v>
      </c>
      <c r="AV30" s="84">
        <v>1772.9999999999986</v>
      </c>
      <c r="AW30" s="84">
        <v>1967.2922971225021</v>
      </c>
      <c r="AX30" s="72">
        <v>3148.9375983315022</v>
      </c>
      <c r="AY30" s="83">
        <f t="shared" ref="AY30:BD32" ca="1" si="71">SUMIF($B$8:$AX$59,AY$8,$B30:$AX30)</f>
        <v>75348.088999999964</v>
      </c>
      <c r="AZ30" s="84">
        <f t="shared" ca="1" si="71"/>
        <v>105059.78899999999</v>
      </c>
      <c r="BA30" s="84">
        <f t="shared" ca="1" si="71"/>
        <v>131858.61300000004</v>
      </c>
      <c r="BB30" s="84">
        <f t="shared" ca="1" si="71"/>
        <v>158101.80000000002</v>
      </c>
      <c r="BC30" s="84">
        <f t="shared" ca="1" si="71"/>
        <v>184883.64837826049</v>
      </c>
      <c r="BD30" s="72">
        <f t="shared" ca="1" si="71"/>
        <v>229810.9004515108</v>
      </c>
    </row>
    <row r="31" spans="2:56" s="15" customFormat="1">
      <c r="B31" s="28" t="s">
        <v>4</v>
      </c>
      <c r="C31" s="83">
        <v>63062.799999999996</v>
      </c>
      <c r="D31" s="84">
        <v>56997.500000000015</v>
      </c>
      <c r="E31" s="84">
        <v>54391.100000000006</v>
      </c>
      <c r="F31" s="84">
        <v>102554.19999999997</v>
      </c>
      <c r="G31" s="84">
        <v>137455.45578675281</v>
      </c>
      <c r="H31" s="72">
        <v>157050.30371499449</v>
      </c>
      <c r="I31" s="83">
        <v>1568.9999999999991</v>
      </c>
      <c r="J31" s="84">
        <v>5394.7999999999965</v>
      </c>
      <c r="K31" s="84">
        <v>4987.3999999999987</v>
      </c>
      <c r="L31" s="84">
        <v>3827.9000000000046</v>
      </c>
      <c r="M31" s="84">
        <v>4350.6426969999948</v>
      </c>
      <c r="N31" s="72">
        <v>7091.0206016883249</v>
      </c>
      <c r="O31" s="83">
        <v>6790.9999999999982</v>
      </c>
      <c r="P31" s="84">
        <v>14070.199999999997</v>
      </c>
      <c r="Q31" s="84">
        <v>15537.300000000007</v>
      </c>
      <c r="R31" s="84">
        <v>16344.800000000023</v>
      </c>
      <c r="S31" s="84">
        <v>18416.674021600025</v>
      </c>
      <c r="T31" s="72">
        <v>26574.471650179225</v>
      </c>
      <c r="U31" s="83">
        <v>3682.6309999999985</v>
      </c>
      <c r="V31" s="84">
        <v>4976.0569999999989</v>
      </c>
      <c r="W31" s="84">
        <v>11252.192999999999</v>
      </c>
      <c r="X31" s="84">
        <v>15083.300000000003</v>
      </c>
      <c r="Y31" s="84">
        <v>17941.74745466801</v>
      </c>
      <c r="Z31" s="72">
        <v>24559.599043478142</v>
      </c>
      <c r="AA31" s="83">
        <v>419.50000000000068</v>
      </c>
      <c r="AB31" s="84">
        <v>263.10000000000434</v>
      </c>
      <c r="AC31" s="84">
        <v>345.40000000001305</v>
      </c>
      <c r="AD31" s="84">
        <v>-302.09999999999866</v>
      </c>
      <c r="AE31" s="84">
        <v>698.89064850649243</v>
      </c>
      <c r="AF31" s="72">
        <v>1831.6641581071458</v>
      </c>
      <c r="AG31" s="83">
        <v>1322.1999999999998</v>
      </c>
      <c r="AH31" s="84">
        <v>1720.1099999999997</v>
      </c>
      <c r="AI31" s="84">
        <v>1845.3000000000013</v>
      </c>
      <c r="AJ31" s="84">
        <v>1739.6999999999996</v>
      </c>
      <c r="AK31" s="84">
        <v>1680.9088097142276</v>
      </c>
      <c r="AL31" s="72">
        <v>2230.146332283899</v>
      </c>
      <c r="AM31" s="83">
        <v>1671.7999999999972</v>
      </c>
      <c r="AN31" s="84">
        <v>3027.9999999999986</v>
      </c>
      <c r="AO31" s="84">
        <v>3230.5000000000045</v>
      </c>
      <c r="AP31" s="84">
        <v>3146</v>
      </c>
      <c r="AQ31" s="84">
        <v>3862.2197620205211</v>
      </c>
      <c r="AR31" s="72">
        <v>4845.1939615248748</v>
      </c>
      <c r="AS31" s="83">
        <v>637.40699999999765</v>
      </c>
      <c r="AT31" s="84">
        <v>2047.0900000000015</v>
      </c>
      <c r="AU31" s="84">
        <v>2025.2499999999993</v>
      </c>
      <c r="AV31" s="84">
        <v>1205.2999999999986</v>
      </c>
      <c r="AW31" s="84">
        <v>1484.7914971225021</v>
      </c>
      <c r="AX31" s="72">
        <v>2733.9247983315017</v>
      </c>
      <c r="AY31" s="83">
        <f t="shared" ca="1" si="71"/>
        <v>79156.337999999974</v>
      </c>
      <c r="AZ31" s="84">
        <f t="shared" ca="1" si="71"/>
        <v>88496.857000000004</v>
      </c>
      <c r="BA31" s="84">
        <f t="shared" ca="1" si="71"/>
        <v>93614.443000000028</v>
      </c>
      <c r="BB31" s="84">
        <f t="shared" ca="1" si="71"/>
        <v>143599.1</v>
      </c>
      <c r="BC31" s="84">
        <f t="shared" ca="1" si="71"/>
        <v>185891.33067738457</v>
      </c>
      <c r="BD31" s="72">
        <f t="shared" ca="1" si="71"/>
        <v>226916.32426058763</v>
      </c>
    </row>
    <row r="32" spans="2:56" s="15" customFormat="1">
      <c r="B32" s="28" t="s">
        <v>16</v>
      </c>
      <c r="C32" s="83">
        <v>45230.119999999995</v>
      </c>
      <c r="D32" s="84">
        <v>58952.860000000015</v>
      </c>
      <c r="E32" s="84">
        <v>76518.260000000009</v>
      </c>
      <c r="F32" s="84">
        <v>89138.399999999965</v>
      </c>
      <c r="G32" s="84">
        <v>110711.28049748238</v>
      </c>
      <c r="H32" s="72">
        <v>131960.25446824264</v>
      </c>
      <c r="I32" s="83">
        <v>1221.599999999999</v>
      </c>
      <c r="J32" s="84">
        <v>4123.899999999996</v>
      </c>
      <c r="K32" s="84">
        <v>3664.3999999999987</v>
      </c>
      <c r="L32" s="84">
        <v>2886.4000000000046</v>
      </c>
      <c r="M32" s="84">
        <v>3254.2807373559954</v>
      </c>
      <c r="N32" s="72">
        <v>5304.0834100628672</v>
      </c>
      <c r="O32" s="83">
        <v>5866.8999999999987</v>
      </c>
      <c r="P32" s="84">
        <v>10624.199999999997</v>
      </c>
      <c r="Q32" s="84">
        <v>11703.300000000007</v>
      </c>
      <c r="R32" s="84">
        <v>12379.300000000023</v>
      </c>
      <c r="S32" s="84">
        <v>13606.238767158102</v>
      </c>
      <c r="T32" s="72">
        <v>19877.704794334059</v>
      </c>
      <c r="U32" s="83">
        <v>2731.1664999999989</v>
      </c>
      <c r="V32" s="84">
        <v>3816.6127499999989</v>
      </c>
      <c r="W32" s="84">
        <v>9755.0249999999978</v>
      </c>
      <c r="X32" s="84">
        <v>11883.850000000004</v>
      </c>
      <c r="Y32" s="84">
        <v>13587.098065547689</v>
      </c>
      <c r="Z32" s="72">
        <v>19599.879234782515</v>
      </c>
      <c r="AA32" s="83">
        <v>327.50000000000068</v>
      </c>
      <c r="AB32" s="84">
        <v>175.60000000000434</v>
      </c>
      <c r="AC32" s="84">
        <v>262.80000000001303</v>
      </c>
      <c r="AD32" s="84">
        <v>-585.59999999999877</v>
      </c>
      <c r="AE32" s="84">
        <v>474.25673449935067</v>
      </c>
      <c r="AF32" s="72">
        <v>1376.6342895115799</v>
      </c>
      <c r="AG32" s="83">
        <v>1005.9999999999998</v>
      </c>
      <c r="AH32" s="84">
        <v>1288.5099999999998</v>
      </c>
      <c r="AI32" s="84">
        <v>1392.8000000000013</v>
      </c>
      <c r="AJ32" s="84">
        <v>1316.8999999999996</v>
      </c>
      <c r="AK32" s="84">
        <v>1257.9921531901277</v>
      </c>
      <c r="AL32" s="72">
        <v>1668.1494565483565</v>
      </c>
      <c r="AM32" s="83">
        <v>1601.8999999999971</v>
      </c>
      <c r="AN32" s="84">
        <v>2896.0999999999985</v>
      </c>
      <c r="AO32" s="84">
        <v>3207.2000000000044</v>
      </c>
      <c r="AP32" s="84">
        <v>3532</v>
      </c>
      <c r="AQ32" s="84">
        <v>4055.4560642653073</v>
      </c>
      <c r="AR32" s="72">
        <v>4970.2401682936706</v>
      </c>
      <c r="AS32" s="83">
        <v>450.67899999999764</v>
      </c>
      <c r="AT32" s="84">
        <v>1561.8900000000015</v>
      </c>
      <c r="AU32" s="84">
        <v>1661.4539999999993</v>
      </c>
      <c r="AV32" s="84">
        <v>885.99999999999864</v>
      </c>
      <c r="AW32" s="84">
        <v>1113.5936228418761</v>
      </c>
      <c r="AX32" s="72">
        <v>2044.9757491519633</v>
      </c>
      <c r="AY32" s="83">
        <f t="shared" ca="1" si="71"/>
        <v>58435.865499999985</v>
      </c>
      <c r="AZ32" s="84">
        <f t="shared" ca="1" si="71"/>
        <v>83439.672750000012</v>
      </c>
      <c r="BA32" s="84">
        <f t="shared" ca="1" si="71"/>
        <v>108165.23900000003</v>
      </c>
      <c r="BB32" s="84">
        <f t="shared" ca="1" si="71"/>
        <v>121437.24999999999</v>
      </c>
      <c r="BC32" s="84">
        <f t="shared" ca="1" si="71"/>
        <v>148060.19664234083</v>
      </c>
      <c r="BD32" s="72">
        <f t="shared" ca="1" si="71"/>
        <v>186801.9215709276</v>
      </c>
    </row>
    <row r="33" spans="2:56" s="17" customFormat="1">
      <c r="B33" s="88" t="s">
        <v>35</v>
      </c>
      <c r="C33" s="85"/>
      <c r="D33" s="86">
        <f t="shared" ref="D33:H33" si="72">IF(AND(C32&lt;0,D32&gt;0),"LP",IF(AND(C32&gt;0,D32&lt;0),"PL",IF(OR(C32&lt;0,D32&lt;0),"Loss",IF(ISERROR((+D32/C32-1)*100),"NA",(+D32/C32-1)*100))))</f>
        <v>30.339826646491375</v>
      </c>
      <c r="E33" s="86">
        <f t="shared" si="72"/>
        <v>29.795670642611725</v>
      </c>
      <c r="F33" s="86">
        <f t="shared" si="72"/>
        <v>16.492978277341841</v>
      </c>
      <c r="G33" s="86">
        <f t="shared" si="72"/>
        <v>24.201556789758882</v>
      </c>
      <c r="H33" s="87">
        <f t="shared" si="72"/>
        <v>19.193142627632653</v>
      </c>
      <c r="I33" s="85"/>
      <c r="J33" s="86">
        <f t="shared" ref="J33" si="73">IF(AND(I32&lt;0,J32&gt;0),"LP",IF(AND(I32&gt;0,J32&lt;0),"PL",IF(OR(I32&lt;0,J32&lt;0),"Loss",IF(ISERROR((+J32/I32-1)*100),"NA",(+J32/I32-1)*100))))</f>
        <v>237.58185985592658</v>
      </c>
      <c r="K33" s="86">
        <f t="shared" ref="K33" si="74">IF(AND(J32&lt;0,K32&gt;0),"LP",IF(AND(J32&gt;0,K32&lt;0),"PL",IF(OR(J32&lt;0,K32&lt;0),"Loss",IF(ISERROR((+K32/J32-1)*100),"NA",(+K32/J32-1)*100))))</f>
        <v>-11.142365236790363</v>
      </c>
      <c r="L33" s="86">
        <f t="shared" ref="L33" si="75">IF(AND(K32&lt;0,L32&gt;0),"LP",IF(AND(K32&gt;0,L32&lt;0),"PL",IF(OR(K32&lt;0,L32&lt;0),"Loss",IF(ISERROR((+L32/K32-1)*100),"NA",(+L32/K32-1)*100))))</f>
        <v>-21.231306625914048</v>
      </c>
      <c r="M33" s="86">
        <f t="shared" ref="M33" si="76">IF(AND(L32&lt;0,M32&gt;0),"LP",IF(AND(L32&gt;0,M32&lt;0),"PL",IF(OR(L32&lt;0,M32&lt;0),"Loss",IF(ISERROR((+M32/L32-1)*100),"NA",(+M32/L32-1)*100))))</f>
        <v>12.745313794206981</v>
      </c>
      <c r="N33" s="87">
        <f t="shared" ref="N33" si="77">IF(AND(M32&lt;0,N32&gt;0),"LP",IF(AND(M32&gt;0,N32&lt;0),"PL",IF(OR(M32&lt;0,N32&lt;0),"Loss",IF(ISERROR((+N32/M32-1)*100),"NA",(+N32/M32-1)*100))))</f>
        <v>62.987886975365079</v>
      </c>
      <c r="O33" s="85"/>
      <c r="P33" s="86">
        <f t="shared" ref="P33:T33" si="78">IF(AND(O32&lt;0,P32&gt;0),"LP",IF(AND(O32&gt;0,P32&lt;0),"PL",IF(OR(O32&lt;0,P32&lt;0),"Loss",IF(ISERROR((+P32/O32-1)*100),"NA",(+P32/O32-1)*100))))</f>
        <v>81.087115853346731</v>
      </c>
      <c r="Q33" s="86">
        <f t="shared" si="78"/>
        <v>10.15700005647493</v>
      </c>
      <c r="R33" s="86">
        <f t="shared" si="78"/>
        <v>5.776148607657805</v>
      </c>
      <c r="S33" s="86">
        <f t="shared" si="78"/>
        <v>9.911212808140025</v>
      </c>
      <c r="T33" s="87">
        <f t="shared" si="78"/>
        <v>46.092576607678183</v>
      </c>
      <c r="U33" s="85"/>
      <c r="V33" s="86">
        <f t="shared" ref="V33" si="79">IF(AND(U32&lt;0,V32&gt;0),"LP",IF(AND(U32&gt;0,V32&lt;0),"PL",IF(OR(U32&lt;0,V32&lt;0),"Loss",IF(ISERROR((+V32/U32-1)*100),"NA",(+V32/U32-1)*100))))</f>
        <v>39.742954155303245</v>
      </c>
      <c r="W33" s="86">
        <f t="shared" ref="W33" si="80">IF(AND(V32&lt;0,W32&gt;0),"LP",IF(AND(V32&gt;0,W32&lt;0),"PL",IF(OR(V32&lt;0,W32&lt;0),"Loss",IF(ISERROR((+W32/V32-1)*100),"NA",(+W32/V32-1)*100))))</f>
        <v>155.59378535325598</v>
      </c>
      <c r="X33" s="86">
        <f t="shared" ref="X33" si="81">IF(AND(W32&lt;0,X32&gt;0),"LP",IF(AND(W32&gt;0,X32&lt;0),"PL",IF(OR(W32&lt;0,X32&lt;0),"Loss",IF(ISERROR((+X32/W32-1)*100),"NA",(+X32/W32-1)*100))))</f>
        <v>21.822855400165619</v>
      </c>
      <c r="Y33" s="86">
        <f t="shared" ref="Y33" si="82">IF(AND(X32&lt;0,Y32&gt;0),"LP",IF(AND(X32&gt;0,Y32&lt;0),"PL",IF(OR(X32&lt;0,Y32&lt;0),"Loss",IF(ISERROR((+Y32/X32-1)*100),"NA",(+Y32/X32-1)*100))))</f>
        <v>14.332460150100212</v>
      </c>
      <c r="Z33" s="87">
        <f t="shared" ref="Z33" si="83">IF(AND(Y32&lt;0,Z32&gt;0),"LP",IF(AND(Y32&gt;0,Z32&lt;0),"PL",IF(OR(Y32&lt;0,Z32&lt;0),"Loss",IF(ISERROR((+Z32/Y32-1)*100),"NA",(+Z32/Y32-1)*100))))</f>
        <v>44.253608388101775</v>
      </c>
      <c r="AA33" s="85"/>
      <c r="AB33" s="86">
        <f t="shared" ref="AB33:AF33" si="84">IF(AND(AA32&lt;0,AB32&gt;0),"LP",IF(AND(AA32&gt;0,AB32&lt;0),"PL",IF(OR(AA32&lt;0,AB32&lt;0),"Loss",IF(ISERROR((+AB32/AA32-1)*100),"NA",(+AB32/AA32-1)*100))))</f>
        <v>-46.381679389311756</v>
      </c>
      <c r="AC33" s="86">
        <f t="shared" si="84"/>
        <v>49.658314350800993</v>
      </c>
      <c r="AD33" s="86" t="str">
        <f t="shared" si="84"/>
        <v>PL</v>
      </c>
      <c r="AE33" s="86" t="str">
        <f t="shared" si="84"/>
        <v>LP</v>
      </c>
      <c r="AF33" s="87">
        <f t="shared" si="84"/>
        <v>190.27195385318555</v>
      </c>
      <c r="AG33" s="85"/>
      <c r="AH33" s="86">
        <f t="shared" ref="AH33:AL33" si="85">IF(AND(AG32&lt;0,AH32&gt;0),"LP",IF(AND(AG32&gt;0,AH32&lt;0),"PL",IF(OR(AG32&lt;0,AH32&lt;0),"Loss",IF(ISERROR((+AH32/AG32-1)*100),"NA",(+AH32/AG32-1)*100))))</f>
        <v>28.082504970178924</v>
      </c>
      <c r="AI33" s="86">
        <f t="shared" si="85"/>
        <v>8.0938448285230002</v>
      </c>
      <c r="AJ33" s="86">
        <f t="shared" si="85"/>
        <v>-5.449454336588289</v>
      </c>
      <c r="AK33" s="86">
        <f t="shared" si="85"/>
        <v>-4.4732209590608196</v>
      </c>
      <c r="AL33" s="87">
        <f t="shared" si="85"/>
        <v>32.604122554986972</v>
      </c>
      <c r="AM33" s="85"/>
      <c r="AN33" s="86">
        <f t="shared" ref="AN33" si="86">IF(AND(AM32&lt;0,AN32&gt;0),"LP",IF(AND(AM32&gt;0,AN32&lt;0),"PL",IF(OR(AM32&lt;0,AN32&lt;0),"Loss",IF(ISERROR((+AN32/AM32-1)*100),"NA",(+AN32/AM32-1)*100))))</f>
        <v>80.791560022473547</v>
      </c>
      <c r="AO33" s="86">
        <f t="shared" ref="AO33" si="87">IF(AND(AN32&lt;0,AO32&gt;0),"LP",IF(AND(AN32&gt;0,AO32&lt;0),"PL",IF(OR(AN32&lt;0,AO32&lt;0),"Loss",IF(ISERROR((+AO32/AN32-1)*100),"NA",(+AO32/AN32-1)*100))))</f>
        <v>10.742032388384581</v>
      </c>
      <c r="AP33" s="86">
        <f t="shared" ref="AP33" si="88">IF(AND(AO32&lt;0,AP32&gt;0),"LP",IF(AND(AO32&gt;0,AP32&lt;0),"PL",IF(OR(AO32&lt;0,AP32&lt;0),"Loss",IF(ISERROR((+AP32/AO32-1)*100),"NA",(+AP32/AO32-1)*100))))</f>
        <v>10.12721376901955</v>
      </c>
      <c r="AQ33" s="86">
        <f t="shared" ref="AQ33" si="89">IF(AND(AP32&lt;0,AQ32&gt;0),"LP",IF(AND(AP32&gt;0,AQ32&lt;0),"PL",IF(OR(AP32&lt;0,AQ32&lt;0),"Loss",IF(ISERROR((+AQ32/AP32-1)*100),"NA",(+AQ32/AP32-1)*100))))</f>
        <v>14.820386870478686</v>
      </c>
      <c r="AR33" s="87">
        <f t="shared" ref="AR33" si="90">IF(AND(AQ32&lt;0,AR32&gt;0),"LP",IF(AND(AQ32&gt;0,AR32&lt;0),"PL",IF(OR(AQ32&lt;0,AR32&lt;0),"Loss",IF(ISERROR((+AR32/AQ32-1)*100),"NA",(+AR32/AQ32-1)*100))))</f>
        <v>22.556873740761073</v>
      </c>
      <c r="AS33" s="85"/>
      <c r="AT33" s="86">
        <f t="shared" ref="AT33:AX33" si="91">IF(AND(AS32&lt;0,AT32&gt;0),"LP",IF(AND(AS32&gt;0,AT32&lt;0),"PL",IF(OR(AS32&lt;0,AT32&lt;0),"Loss",IF(ISERROR((+AT32/AS32-1)*100),"NA",(+AT32/AS32-1)*100))))</f>
        <v>246.56374048935263</v>
      </c>
      <c r="AU33" s="86">
        <f t="shared" si="91"/>
        <v>6.374584637842462</v>
      </c>
      <c r="AV33" s="86">
        <f t="shared" si="91"/>
        <v>-46.673215147695991</v>
      </c>
      <c r="AW33" s="86">
        <f t="shared" si="91"/>
        <v>25.687767815110373</v>
      </c>
      <c r="AX33" s="87">
        <f t="shared" si="91"/>
        <v>83.637523348347884</v>
      </c>
      <c r="AY33" s="85"/>
      <c r="AZ33" s="86">
        <f t="shared" ref="AZ33:BD33" ca="1" si="92">IF(AND(AY32&lt;0,AZ32&gt;0),"LP",IF(AND(AY32&gt;0,AZ32&lt;0),"PL",IF(OR(AY32&lt;0,AZ32&lt;0),"Loss",IF(ISERROR((+AZ32/AY32-1)*100),"NA",(+AZ32/AY32-1)*100))))</f>
        <v>42.788460538844994</v>
      </c>
      <c r="BA33" s="86">
        <f t="shared" ca="1" si="92"/>
        <v>29.632865800039966</v>
      </c>
      <c r="BB33" s="86">
        <f t="shared" ca="1" si="92"/>
        <v>12.270125895066863</v>
      </c>
      <c r="BC33" s="86">
        <f t="shared" ca="1" si="92"/>
        <v>21.923212722900786</v>
      </c>
      <c r="BD33" s="87">
        <f t="shared" ca="1" si="92"/>
        <v>26.166198483561786</v>
      </c>
    </row>
    <row r="34" spans="2:56" s="15" customFormat="1">
      <c r="B34" s="28" t="s">
        <v>0</v>
      </c>
      <c r="C34" s="83">
        <v>4063.5</v>
      </c>
      <c r="D34" s="84">
        <v>4224.7</v>
      </c>
      <c r="E34" s="84">
        <v>4320.3</v>
      </c>
      <c r="F34" s="84">
        <v>4320.3</v>
      </c>
      <c r="G34" s="84">
        <v>4320.3</v>
      </c>
      <c r="H34" s="72">
        <v>4320.3</v>
      </c>
      <c r="I34" s="83">
        <v>237.6</v>
      </c>
      <c r="J34" s="84">
        <v>237.6</v>
      </c>
      <c r="K34" s="84">
        <v>237.6</v>
      </c>
      <c r="L34" s="84">
        <v>237.6</v>
      </c>
      <c r="M34" s="84">
        <v>237.6</v>
      </c>
      <c r="N34" s="72">
        <v>237.6</v>
      </c>
      <c r="O34" s="83">
        <v>3046.5</v>
      </c>
      <c r="P34" s="84">
        <v>3046.5</v>
      </c>
      <c r="Q34" s="84">
        <v>3046.5</v>
      </c>
      <c r="R34" s="84">
        <v>3046.5</v>
      </c>
      <c r="S34" s="84">
        <v>3046.5</v>
      </c>
      <c r="T34" s="72">
        <v>3046.5</v>
      </c>
      <c r="U34" s="83">
        <v>599.29200000000003</v>
      </c>
      <c r="V34" s="84">
        <v>599.29099999999994</v>
      </c>
      <c r="W34" s="84">
        <v>3595.7489999999998</v>
      </c>
      <c r="X34" s="84">
        <v>4103</v>
      </c>
      <c r="Y34" s="84">
        <v>4103</v>
      </c>
      <c r="Z34" s="72">
        <v>4103</v>
      </c>
      <c r="AA34" s="83">
        <v>716.7</v>
      </c>
      <c r="AB34" s="84">
        <v>718.7</v>
      </c>
      <c r="AC34" s="84">
        <v>719.80000000000007</v>
      </c>
      <c r="AD34" s="84">
        <v>720.4</v>
      </c>
      <c r="AE34" s="84">
        <v>720.4</v>
      </c>
      <c r="AF34" s="72">
        <v>720.4</v>
      </c>
      <c r="AG34" s="83">
        <v>76.900000000000006</v>
      </c>
      <c r="AH34" s="84">
        <v>77</v>
      </c>
      <c r="AI34" s="84">
        <v>76.599999999999994</v>
      </c>
      <c r="AJ34" s="84">
        <v>76.7</v>
      </c>
      <c r="AK34" s="84">
        <v>76.7</v>
      </c>
      <c r="AL34" s="72">
        <v>76.7</v>
      </c>
      <c r="AM34" s="83">
        <v>154.19999999999999</v>
      </c>
      <c r="AN34" s="84">
        <v>154.66</v>
      </c>
      <c r="AO34" s="84">
        <v>155.13</v>
      </c>
      <c r="AP34" s="84">
        <v>155.13</v>
      </c>
      <c r="AQ34" s="84">
        <v>155.13</v>
      </c>
      <c r="AR34" s="72">
        <v>155.13</v>
      </c>
      <c r="AS34" s="83">
        <v>883.43499999999995</v>
      </c>
      <c r="AT34" s="84">
        <v>883.34500000000003</v>
      </c>
      <c r="AU34" s="84">
        <v>883.34500000000003</v>
      </c>
      <c r="AV34" s="84">
        <v>874.68499999999995</v>
      </c>
      <c r="AW34" s="84">
        <v>874.68499999999995</v>
      </c>
      <c r="AX34" s="72">
        <v>874.68499999999995</v>
      </c>
      <c r="AY34" s="83">
        <f t="shared" ref="AY34:BD39" ca="1" si="93">SUMIF($B$8:$AX$59,AY$8,$B34:$AX34)</f>
        <v>9778.1270000000004</v>
      </c>
      <c r="AZ34" s="84">
        <f t="shared" ca="1" si="93"/>
        <v>9941.7960000000003</v>
      </c>
      <c r="BA34" s="84">
        <f t="shared" ca="1" si="93"/>
        <v>13035.023999999999</v>
      </c>
      <c r="BB34" s="84">
        <f t="shared" ca="1" si="93"/>
        <v>13534.315000000001</v>
      </c>
      <c r="BC34" s="84">
        <f t="shared" ca="1" si="93"/>
        <v>13534.315000000001</v>
      </c>
      <c r="BD34" s="72">
        <f t="shared" ca="1" si="93"/>
        <v>13534.315000000001</v>
      </c>
    </row>
    <row r="35" spans="2:56" s="15" customFormat="1">
      <c r="B35" s="28" t="s">
        <v>1</v>
      </c>
      <c r="C35" s="83">
        <v>306282.59999999998</v>
      </c>
      <c r="D35" s="84">
        <v>419882.2</v>
      </c>
      <c r="E35" s="84">
        <v>455835.8</v>
      </c>
      <c r="F35" s="84">
        <v>529447.70000000007</v>
      </c>
      <c r="G35" s="84">
        <v>627618.68842286011</v>
      </c>
      <c r="H35" s="72">
        <v>739784.90472086635</v>
      </c>
      <c r="I35" s="83">
        <v>6791.8</v>
      </c>
      <c r="J35" s="84">
        <v>9548.8000000000011</v>
      </c>
      <c r="K35" s="84">
        <v>12603.6</v>
      </c>
      <c r="L35" s="84">
        <v>14386.300000000001</v>
      </c>
      <c r="M35" s="84">
        <v>16216.780737356001</v>
      </c>
      <c r="N35" s="72">
        <v>20097.064147418867</v>
      </c>
      <c r="O35" s="83">
        <v>102037.4</v>
      </c>
      <c r="P35" s="84">
        <v>107773</v>
      </c>
      <c r="Q35" s="84">
        <v>112449.8</v>
      </c>
      <c r="R35" s="84">
        <v>118123.4</v>
      </c>
      <c r="S35" s="84">
        <v>125667.47287960093</v>
      </c>
      <c r="T35" s="72">
        <v>136688.80333057101</v>
      </c>
      <c r="U35" s="83">
        <v>28911.676000000003</v>
      </c>
      <c r="V35" s="84">
        <v>32721.17</v>
      </c>
      <c r="W35" s="84">
        <v>39946.247000000003</v>
      </c>
      <c r="X35" s="84">
        <v>80263.600000000006</v>
      </c>
      <c r="Y35" s="84">
        <v>90407.236049160769</v>
      </c>
      <c r="Z35" s="72">
        <v>105107.14547524764</v>
      </c>
      <c r="AA35" s="83">
        <v>5680.5999999999995</v>
      </c>
      <c r="AB35" s="84">
        <v>5464.8</v>
      </c>
      <c r="AC35" s="84">
        <v>5616.7</v>
      </c>
      <c r="AD35" s="84">
        <v>4924.7</v>
      </c>
      <c r="AE35" s="84">
        <v>5220.0244844993485</v>
      </c>
      <c r="AF35" s="72">
        <v>6417.7265240109173</v>
      </c>
      <c r="AG35" s="83">
        <v>4338.7</v>
      </c>
      <c r="AH35" s="84">
        <v>5361.9</v>
      </c>
      <c r="AI35" s="84">
        <v>5963.7000000000007</v>
      </c>
      <c r="AJ35" s="84">
        <v>7039.9</v>
      </c>
      <c r="AK35" s="84">
        <v>7991.4463531901274</v>
      </c>
      <c r="AL35" s="72">
        <v>9353.1500097384851</v>
      </c>
      <c r="AM35" s="83">
        <v>11697.1</v>
      </c>
      <c r="AN35" s="84">
        <v>14302.76</v>
      </c>
      <c r="AO35" s="84">
        <v>17017.88</v>
      </c>
      <c r="AP35" s="84">
        <v>20038.13</v>
      </c>
      <c r="AQ35" s="84">
        <v>23823.736939265309</v>
      </c>
      <c r="AR35" s="72">
        <v>28524.127982558977</v>
      </c>
      <c r="AS35" s="83">
        <v>5971.4009999999998</v>
      </c>
      <c r="AT35" s="84">
        <v>6516.1450000000004</v>
      </c>
      <c r="AU35" s="84">
        <v>9758.244999999999</v>
      </c>
      <c r="AV35" s="84">
        <v>9457.8649999999998</v>
      </c>
      <c r="AW35" s="84">
        <v>9696.773622841878</v>
      </c>
      <c r="AX35" s="72">
        <v>10692.127371993842</v>
      </c>
      <c r="AY35" s="83">
        <f t="shared" ca="1" si="93"/>
        <v>471711.27699999989</v>
      </c>
      <c r="AZ35" s="84">
        <f t="shared" ca="1" si="93"/>
        <v>601570.77500000014</v>
      </c>
      <c r="BA35" s="84">
        <f t="shared" ca="1" si="93"/>
        <v>659191.97199999983</v>
      </c>
      <c r="BB35" s="84">
        <f t="shared" ca="1" si="93"/>
        <v>783681.59500000009</v>
      </c>
      <c r="BC35" s="84">
        <f t="shared" ca="1" si="93"/>
        <v>906642.1594887746</v>
      </c>
      <c r="BD35" s="72">
        <f t="shared" ca="1" si="93"/>
        <v>1056665.049562406</v>
      </c>
    </row>
    <row r="36" spans="2:56" s="15" customFormat="1">
      <c r="B36" s="28" t="s">
        <v>17</v>
      </c>
      <c r="C36" s="83">
        <v>344009.8</v>
      </c>
      <c r="D36" s="84">
        <v>454530.39999999997</v>
      </c>
      <c r="E36" s="84">
        <v>498193.10000000003</v>
      </c>
      <c r="F36" s="84">
        <v>462792.3</v>
      </c>
      <c r="G36" s="84">
        <v>457792.3</v>
      </c>
      <c r="H36" s="72">
        <v>447792.3</v>
      </c>
      <c r="I36" s="83">
        <v>1425</v>
      </c>
      <c r="J36" s="84">
        <v>0</v>
      </c>
      <c r="K36" s="84">
        <v>0</v>
      </c>
      <c r="L36" s="84">
        <v>0</v>
      </c>
      <c r="M36" s="84">
        <v>0</v>
      </c>
      <c r="N36" s="72">
        <v>0</v>
      </c>
      <c r="O36" s="83">
        <v>0</v>
      </c>
      <c r="P36" s="84">
        <v>0</v>
      </c>
      <c r="Q36" s="84">
        <v>0</v>
      </c>
      <c r="R36" s="84">
        <v>0</v>
      </c>
      <c r="S36" s="84">
        <v>0</v>
      </c>
      <c r="T36" s="72">
        <v>0</v>
      </c>
      <c r="U36" s="83">
        <v>34807.303999999996</v>
      </c>
      <c r="V36" s="84">
        <v>44086.94</v>
      </c>
      <c r="W36" s="84">
        <v>42436.988999999994</v>
      </c>
      <c r="X36" s="84">
        <v>43806.8</v>
      </c>
      <c r="Y36" s="84">
        <v>42806.8</v>
      </c>
      <c r="Z36" s="72">
        <v>41806.800000000003</v>
      </c>
      <c r="AA36" s="83">
        <v>291.90000000000003</v>
      </c>
      <c r="AB36" s="84">
        <v>405</v>
      </c>
      <c r="AC36" s="84">
        <v>4014</v>
      </c>
      <c r="AD36" s="84">
        <v>3385.5</v>
      </c>
      <c r="AE36" s="84">
        <v>2885.5</v>
      </c>
      <c r="AF36" s="72">
        <v>2385.5</v>
      </c>
      <c r="AG36" s="83">
        <v>20.900000000000002</v>
      </c>
      <c r="AH36" s="84">
        <v>11.1</v>
      </c>
      <c r="AI36" s="84">
        <v>45.699999999999996</v>
      </c>
      <c r="AJ36" s="84">
        <v>68.2</v>
      </c>
      <c r="AK36" s="84">
        <v>70.426960000000008</v>
      </c>
      <c r="AL36" s="72">
        <v>74.529849120000009</v>
      </c>
      <c r="AM36" s="83">
        <v>2766.84</v>
      </c>
      <c r="AN36" s="84">
        <v>824.71</v>
      </c>
      <c r="AO36" s="84">
        <v>794.79000000000008</v>
      </c>
      <c r="AP36" s="84">
        <v>1503</v>
      </c>
      <c r="AQ36" s="84">
        <v>1453</v>
      </c>
      <c r="AR36" s="72">
        <v>1403</v>
      </c>
      <c r="AS36" s="83">
        <v>1195.7049999999999</v>
      </c>
      <c r="AT36" s="84">
        <v>1712.4189999999999</v>
      </c>
      <c r="AU36" s="84">
        <v>2071.37</v>
      </c>
      <c r="AV36" s="84">
        <v>2792.79</v>
      </c>
      <c r="AW36" s="84">
        <v>2442.79</v>
      </c>
      <c r="AX36" s="72">
        <v>1942.79</v>
      </c>
      <c r="AY36" s="83">
        <f t="shared" ca="1" si="93"/>
        <v>384517.44900000008</v>
      </c>
      <c r="AZ36" s="84">
        <f t="shared" ca="1" si="93"/>
        <v>501570.56899999996</v>
      </c>
      <c r="BA36" s="84">
        <f t="shared" ca="1" si="93"/>
        <v>547555.94900000002</v>
      </c>
      <c r="BB36" s="84">
        <f t="shared" ca="1" si="93"/>
        <v>514348.58999999997</v>
      </c>
      <c r="BC36" s="84">
        <f t="shared" ca="1" si="93"/>
        <v>507450.81695999997</v>
      </c>
      <c r="BD36" s="72">
        <f t="shared" ca="1" si="93"/>
        <v>495404.91984911996</v>
      </c>
    </row>
    <row r="37" spans="2:56" s="15" customFormat="1">
      <c r="B37" s="28" t="s">
        <v>18</v>
      </c>
      <c r="C37" s="83">
        <v>47007.8</v>
      </c>
      <c r="D37" s="84">
        <v>106674.1</v>
      </c>
      <c r="E37" s="84">
        <v>42487.8</v>
      </c>
      <c r="F37" s="84">
        <v>76318.8</v>
      </c>
      <c r="G37" s="84">
        <v>100411.79381191585</v>
      </c>
      <c r="H37" s="72">
        <v>115158.93561438605</v>
      </c>
      <c r="I37" s="83">
        <v>3077.3</v>
      </c>
      <c r="J37" s="84">
        <v>1829</v>
      </c>
      <c r="K37" s="84">
        <v>947.6</v>
      </c>
      <c r="L37" s="84">
        <v>1657.9</v>
      </c>
      <c r="M37" s="84">
        <v>1301.1835783423062</v>
      </c>
      <c r="N37" s="72">
        <v>2155.2282476618907</v>
      </c>
      <c r="O37" s="83">
        <v>24732.1</v>
      </c>
      <c r="P37" s="84">
        <v>28878.5</v>
      </c>
      <c r="Q37" s="84">
        <v>30478.800000000003</v>
      </c>
      <c r="R37" s="84">
        <v>32388.799999999999</v>
      </c>
      <c r="S37" s="84">
        <v>41744.034544084527</v>
      </c>
      <c r="T37" s="72">
        <v>55425.018958040135</v>
      </c>
      <c r="U37" s="83">
        <v>3144.7889999999998</v>
      </c>
      <c r="V37" s="84">
        <v>10382.337</v>
      </c>
      <c r="W37" s="84">
        <v>16316.43</v>
      </c>
      <c r="X37" s="84">
        <v>40902.200000000004</v>
      </c>
      <c r="Y37" s="84">
        <v>43852.259810141513</v>
      </c>
      <c r="Z37" s="72">
        <v>51269.073582778154</v>
      </c>
      <c r="AA37" s="83">
        <v>1977.7</v>
      </c>
      <c r="AB37" s="84">
        <v>1343.2999999999997</v>
      </c>
      <c r="AC37" s="84">
        <v>1262.3</v>
      </c>
      <c r="AD37" s="84">
        <v>710.69999999999993</v>
      </c>
      <c r="AE37" s="84">
        <v>1851.0309001906678</v>
      </c>
      <c r="AF37" s="72">
        <v>2291.9561656747182</v>
      </c>
      <c r="AG37" s="83">
        <v>272.2</v>
      </c>
      <c r="AH37" s="84">
        <v>180</v>
      </c>
      <c r="AI37" s="84">
        <v>166.8</v>
      </c>
      <c r="AJ37" s="84">
        <v>203.89999999999998</v>
      </c>
      <c r="AK37" s="84">
        <v>265.1608567517726</v>
      </c>
      <c r="AL37" s="72">
        <v>386.37173263360955</v>
      </c>
      <c r="AM37" s="83">
        <v>395</v>
      </c>
      <c r="AN37" s="84">
        <v>744.5</v>
      </c>
      <c r="AO37" s="84">
        <v>1845.81</v>
      </c>
      <c r="AP37" s="84">
        <v>956</v>
      </c>
      <c r="AQ37" s="84">
        <v>2337.0936592035382</v>
      </c>
      <c r="AR37" s="72">
        <v>4496.5019632187505</v>
      </c>
      <c r="AS37" s="83">
        <v>184.53300000000002</v>
      </c>
      <c r="AT37" s="84">
        <v>139.9</v>
      </c>
      <c r="AU37" s="84">
        <v>116.1</v>
      </c>
      <c r="AV37" s="84">
        <v>182.608</v>
      </c>
      <c r="AW37" s="84">
        <v>641.35110940487994</v>
      </c>
      <c r="AX37" s="72">
        <v>1013.7077827783505</v>
      </c>
      <c r="AY37" s="83">
        <f t="shared" ca="1" si="93"/>
        <v>80791.422000000006</v>
      </c>
      <c r="AZ37" s="84">
        <f t="shared" ca="1" si="93"/>
        <v>150171.63699999999</v>
      </c>
      <c r="BA37" s="84">
        <f t="shared" ca="1" si="93"/>
        <v>93621.640000000014</v>
      </c>
      <c r="BB37" s="84">
        <f t="shared" ca="1" si="93"/>
        <v>153320.90800000002</v>
      </c>
      <c r="BC37" s="84">
        <f t="shared" ca="1" si="93"/>
        <v>192403.90827003506</v>
      </c>
      <c r="BD37" s="72">
        <f t="shared" ca="1" si="93"/>
        <v>232196.79404717166</v>
      </c>
    </row>
    <row r="38" spans="2:56" s="15" customFormat="1">
      <c r="B38" s="28" t="s">
        <v>19</v>
      </c>
      <c r="C38" s="83">
        <v>297002</v>
      </c>
      <c r="D38" s="84">
        <v>316248.89999999991</v>
      </c>
      <c r="E38" s="84">
        <v>355106.10000000003</v>
      </c>
      <c r="F38" s="84">
        <v>330133.90000000002</v>
      </c>
      <c r="G38" s="84">
        <v>357380.50618808414</v>
      </c>
      <c r="H38" s="72">
        <v>332633.36438561394</v>
      </c>
      <c r="I38" s="83">
        <v>-1652.3000000000002</v>
      </c>
      <c r="J38" s="84">
        <v>-1829</v>
      </c>
      <c r="K38" s="84">
        <v>-947.6</v>
      </c>
      <c r="L38" s="84">
        <v>-1657.9</v>
      </c>
      <c r="M38" s="84">
        <v>-1301.1835783423062</v>
      </c>
      <c r="N38" s="72">
        <v>-2155.2282476618907</v>
      </c>
      <c r="O38" s="83">
        <v>-39183.800000000003</v>
      </c>
      <c r="P38" s="84">
        <v>-43234.1</v>
      </c>
      <c r="Q38" s="84">
        <v>-44904</v>
      </c>
      <c r="R38" s="84">
        <v>-45724.5</v>
      </c>
      <c r="S38" s="84">
        <v>-55079.734544084524</v>
      </c>
      <c r="T38" s="72">
        <v>-68760.718958040132</v>
      </c>
      <c r="U38" s="83">
        <v>31662.514999999996</v>
      </c>
      <c r="V38" s="84">
        <v>30874.519000000004</v>
      </c>
      <c r="W38" s="84">
        <v>23050.276999999995</v>
      </c>
      <c r="X38" s="84">
        <v>459.69999999999845</v>
      </c>
      <c r="Y38" s="84">
        <v>-1045.4598101415104</v>
      </c>
      <c r="Z38" s="72">
        <v>-9462.2735827781507</v>
      </c>
      <c r="AA38" s="83">
        <v>-1685.8</v>
      </c>
      <c r="AB38" s="84">
        <v>-938.29999999999973</v>
      </c>
      <c r="AC38" s="84">
        <v>2751.7</v>
      </c>
      <c r="AD38" s="84">
        <v>2674.8</v>
      </c>
      <c r="AE38" s="84">
        <v>1034.4690998093322</v>
      </c>
      <c r="AF38" s="72">
        <v>93.54383432528175</v>
      </c>
      <c r="AG38" s="83">
        <v>-251.29999999999998</v>
      </c>
      <c r="AH38" s="84">
        <v>-168.9</v>
      </c>
      <c r="AI38" s="84">
        <v>-121.10000000000002</v>
      </c>
      <c r="AJ38" s="84">
        <v>-135.69999999999999</v>
      </c>
      <c r="AK38" s="84">
        <v>-194.73389675177259</v>
      </c>
      <c r="AL38" s="72">
        <v>-311.84188351360956</v>
      </c>
      <c r="AM38" s="83">
        <v>2371.84</v>
      </c>
      <c r="AN38" s="84">
        <v>80.210000000000036</v>
      </c>
      <c r="AO38" s="84">
        <v>-1051.02</v>
      </c>
      <c r="AP38" s="84">
        <v>547</v>
      </c>
      <c r="AQ38" s="84">
        <v>-884.09365920353821</v>
      </c>
      <c r="AR38" s="72">
        <v>-3093.5019632187505</v>
      </c>
      <c r="AS38" s="83">
        <v>1011.1719999999999</v>
      </c>
      <c r="AT38" s="84">
        <v>1572.5189999999998</v>
      </c>
      <c r="AU38" s="84">
        <v>1955.27</v>
      </c>
      <c r="AV38" s="84">
        <v>2610.1819999999998</v>
      </c>
      <c r="AW38" s="84">
        <v>1801.43889059512</v>
      </c>
      <c r="AX38" s="72">
        <v>929.08221722164944</v>
      </c>
      <c r="AY38" s="83">
        <f t="shared" ca="1" si="93"/>
        <v>289274.32700000011</v>
      </c>
      <c r="AZ38" s="84">
        <f t="shared" ca="1" si="93"/>
        <v>302605.84799999994</v>
      </c>
      <c r="BA38" s="84">
        <f t="shared" ca="1" si="93"/>
        <v>335839.62700000009</v>
      </c>
      <c r="BB38" s="84">
        <f t="shared" ca="1" si="93"/>
        <v>288907.48199999996</v>
      </c>
      <c r="BC38" s="84">
        <f t="shared" ca="1" si="93"/>
        <v>301711.2086899649</v>
      </c>
      <c r="BD38" s="72">
        <f t="shared" ca="1" si="93"/>
        <v>249872.42580194832</v>
      </c>
    </row>
    <row r="39" spans="2:56" s="15" customFormat="1">
      <c r="B39" s="28" t="s">
        <v>25</v>
      </c>
      <c r="C39" s="83">
        <v>56060.700000000019</v>
      </c>
      <c r="D39" s="84">
        <v>67743.399999999994</v>
      </c>
      <c r="E39" s="84">
        <v>30122.599999999991</v>
      </c>
      <c r="F39" s="84">
        <v>75745.699999999983</v>
      </c>
      <c r="G39" s="84">
        <v>75097.751707604912</v>
      </c>
      <c r="H39" s="72">
        <v>81887.375848484895</v>
      </c>
      <c r="I39" s="83">
        <v>4230.1000000000004</v>
      </c>
      <c r="J39" s="84">
        <v>5309.8000000000011</v>
      </c>
      <c r="K39" s="84">
        <v>2274.8000000000011</v>
      </c>
      <c r="L39" s="84">
        <v>3695.4000000000005</v>
      </c>
      <c r="M39" s="84">
        <v>2471.8535783423017</v>
      </c>
      <c r="N39" s="72">
        <v>3424.8986693195857</v>
      </c>
      <c r="O39" s="83">
        <v>5741.4000000000024</v>
      </c>
      <c r="P39" s="84">
        <v>7460.5000000000027</v>
      </c>
      <c r="Q39" s="84">
        <v>8101.2999999999984</v>
      </c>
      <c r="R39" s="84">
        <v>5882.8999999999987</v>
      </c>
      <c r="S39" s="84">
        <v>12134.700431641679</v>
      </c>
      <c r="T39" s="72">
        <v>19054.658757319572</v>
      </c>
      <c r="U39" s="83">
        <v>-5817.0159999999996</v>
      </c>
      <c r="V39" s="84">
        <v>6694.2870000000003</v>
      </c>
      <c r="W39" s="84">
        <v>15281.823999999999</v>
      </c>
      <c r="X39" s="84">
        <v>15542.699999999999</v>
      </c>
      <c r="Y39" s="84">
        <v>6937.6925279593816</v>
      </c>
      <c r="Z39" s="72">
        <v>12691.268939720398</v>
      </c>
      <c r="AA39" s="83">
        <v>2247.3000000000002</v>
      </c>
      <c r="AB39" s="84">
        <v>350.79999999999927</v>
      </c>
      <c r="AC39" s="84">
        <v>998.89999999999941</v>
      </c>
      <c r="AD39" s="84">
        <v>2187.6999999999989</v>
      </c>
      <c r="AE39" s="84">
        <v>2041.8073669770502</v>
      </c>
      <c r="AF39" s="72">
        <v>1296.9063693246599</v>
      </c>
      <c r="AG39" s="83">
        <v>478.10000000000014</v>
      </c>
      <c r="AH39" s="84">
        <v>475.39999999999986</v>
      </c>
      <c r="AI39" s="84">
        <v>410</v>
      </c>
      <c r="AJ39" s="84">
        <v>1301.2999999999997</v>
      </c>
      <c r="AK39" s="84">
        <v>302.46307513015154</v>
      </c>
      <c r="AL39" s="72">
        <v>353.86294351859283</v>
      </c>
      <c r="AM39" s="83">
        <v>1806.6</v>
      </c>
      <c r="AN39" s="84">
        <v>2972.9000000000005</v>
      </c>
      <c r="AO39" s="84">
        <v>2076.6999999999998</v>
      </c>
      <c r="AP39" s="84">
        <v>577</v>
      </c>
      <c r="AQ39" s="84">
        <v>647.83376757101269</v>
      </c>
      <c r="AR39" s="72">
        <v>1247.1912184282785</v>
      </c>
      <c r="AS39" s="83">
        <v>2381.1650000000004</v>
      </c>
      <c r="AT39" s="84">
        <v>1774.6000000000008</v>
      </c>
      <c r="AU39" s="84">
        <v>-940.69999999999982</v>
      </c>
      <c r="AV39" s="84">
        <v>1391.6979999999994</v>
      </c>
      <c r="AW39" s="84">
        <v>1852.0112014870692</v>
      </c>
      <c r="AX39" s="72">
        <v>1923.1126907486755</v>
      </c>
      <c r="AY39" s="83">
        <f t="shared" ca="1" si="93"/>
        <v>67128.349000000017</v>
      </c>
      <c r="AZ39" s="84">
        <f t="shared" ca="1" si="93"/>
        <v>92781.686999999991</v>
      </c>
      <c r="BA39" s="84">
        <f t="shared" ca="1" si="93"/>
        <v>58325.423999999992</v>
      </c>
      <c r="BB39" s="84">
        <f t="shared" ca="1" si="93"/>
        <v>106324.39799999997</v>
      </c>
      <c r="BC39" s="84">
        <f t="shared" ca="1" si="93"/>
        <v>101486.11365671355</v>
      </c>
      <c r="BD39" s="72">
        <f t="shared" ca="1" si="93"/>
        <v>121879.27543686466</v>
      </c>
    </row>
    <row r="40" spans="2:56" s="5" customFormat="1" ht="12.75">
      <c r="B40" s="30" t="s">
        <v>20</v>
      </c>
      <c r="C40" s="66"/>
      <c r="D40" s="67"/>
      <c r="E40" s="67"/>
      <c r="F40" s="67"/>
      <c r="G40" s="67"/>
      <c r="H40" s="68"/>
      <c r="I40" s="66"/>
      <c r="J40" s="67"/>
      <c r="K40" s="67"/>
      <c r="L40" s="67"/>
      <c r="M40" s="67"/>
      <c r="N40" s="68"/>
      <c r="O40" s="66"/>
      <c r="P40" s="67"/>
      <c r="Q40" s="67"/>
      <c r="R40" s="67"/>
      <c r="S40" s="67"/>
      <c r="T40" s="68"/>
      <c r="U40" s="66"/>
      <c r="V40" s="67"/>
      <c r="W40" s="67"/>
      <c r="X40" s="67"/>
      <c r="Y40" s="67"/>
      <c r="Z40" s="68"/>
      <c r="AA40" s="66"/>
      <c r="AB40" s="67"/>
      <c r="AC40" s="67"/>
      <c r="AD40" s="67"/>
      <c r="AE40" s="67"/>
      <c r="AF40" s="68"/>
      <c r="AG40" s="66"/>
      <c r="AH40" s="67"/>
      <c r="AI40" s="67"/>
      <c r="AJ40" s="67"/>
      <c r="AK40" s="67"/>
      <c r="AL40" s="68"/>
      <c r="AM40" s="66"/>
      <c r="AN40" s="67"/>
      <c r="AO40" s="67"/>
      <c r="AP40" s="67"/>
      <c r="AQ40" s="67"/>
      <c r="AR40" s="68"/>
      <c r="AS40" s="66"/>
      <c r="AT40" s="67"/>
      <c r="AU40" s="67"/>
      <c r="AV40" s="67"/>
      <c r="AW40" s="67"/>
      <c r="AX40" s="68"/>
      <c r="AY40" s="66"/>
      <c r="AZ40" s="67"/>
      <c r="BA40" s="67"/>
      <c r="BB40" s="67"/>
      <c r="BC40" s="67"/>
      <c r="BD40" s="68"/>
    </row>
    <row r="41" spans="2:56" s="17" customFormat="1">
      <c r="B41" s="27" t="s">
        <v>21</v>
      </c>
      <c r="C41" s="117">
        <v>22.261656207702718</v>
      </c>
      <c r="D41" s="118">
        <v>27.908660970009713</v>
      </c>
      <c r="E41" s="118">
        <v>35.419381118800203</v>
      </c>
      <c r="F41" s="118">
        <v>41.261091952692837</v>
      </c>
      <c r="G41" s="118">
        <v>51.246918553698421</v>
      </c>
      <c r="H41" s="119">
        <v>61.082812723976502</v>
      </c>
      <c r="I41" s="117">
        <v>51.479140328697824</v>
      </c>
      <c r="J41" s="118">
        <v>173.78423935946043</v>
      </c>
      <c r="K41" s="118">
        <v>154.42056468605119</v>
      </c>
      <c r="L41" s="118">
        <v>121.6350611040877</v>
      </c>
      <c r="M41" s="118">
        <v>137.13783132557936</v>
      </c>
      <c r="N41" s="119">
        <v>223.5180535214019</v>
      </c>
      <c r="O41" s="117">
        <v>9.628918430986376</v>
      </c>
      <c r="P41" s="118">
        <v>17.436730674544552</v>
      </c>
      <c r="Q41" s="118">
        <v>19.207779419005426</v>
      </c>
      <c r="R41" s="118">
        <v>20.317249302478292</v>
      </c>
      <c r="S41" s="118">
        <v>22.330935117607254</v>
      </c>
      <c r="T41" s="119">
        <v>32.623838493901296</v>
      </c>
      <c r="U41" s="117">
        <v>45.573218063982146</v>
      </c>
      <c r="V41" s="118">
        <v>63.68546749408884</v>
      </c>
      <c r="W41" s="118">
        <v>5.4258653760315294</v>
      </c>
      <c r="X41" s="118">
        <v>5.7927613941018787</v>
      </c>
      <c r="Y41" s="118">
        <v>6.4715875520589137</v>
      </c>
      <c r="Z41" s="119">
        <v>9.3354985638402077</v>
      </c>
      <c r="AA41" s="117">
        <v>4.5757542310008494</v>
      </c>
      <c r="AB41" s="118">
        <v>2.4534425739351264</v>
      </c>
      <c r="AC41" s="118">
        <v>3.6717807997162382</v>
      </c>
      <c r="AD41" s="118">
        <v>-8.1818677180887764</v>
      </c>
      <c r="AE41" s="118">
        <v>6.6262053724153755</v>
      </c>
      <c r="AF41" s="119">
        <v>19.234015800834801</v>
      </c>
      <c r="AG41" s="117">
        <v>26.262392892968329</v>
      </c>
      <c r="AH41" s="118">
        <v>33.637530682424064</v>
      </c>
      <c r="AI41" s="118">
        <v>36.360100220006288</v>
      </c>
      <c r="AJ41" s="118">
        <v>34.378673161779339</v>
      </c>
      <c r="AK41" s="118">
        <v>32.840839148459622</v>
      </c>
      <c r="AL41" s="119">
        <v>43.548306592509512</v>
      </c>
      <c r="AM41" s="117">
        <v>20.776980470105283</v>
      </c>
      <c r="AN41" s="118">
        <v>37.563027117467939</v>
      </c>
      <c r="AO41" s="118">
        <v>41.598059656484025</v>
      </c>
      <c r="AP41" s="118">
        <v>45.810784081660444</v>
      </c>
      <c r="AQ41" s="118">
        <v>52.60011951096223</v>
      </c>
      <c r="AR41" s="119">
        <v>64.465062056539367</v>
      </c>
      <c r="AS41" s="117">
        <v>5.1014392683106076</v>
      </c>
      <c r="AT41" s="118">
        <v>17.681540055131364</v>
      </c>
      <c r="AU41" s="118">
        <v>18.808664791219744</v>
      </c>
      <c r="AV41" s="118">
        <v>10.129360855622322</v>
      </c>
      <c r="AW41" s="118">
        <v>12.731367553369248</v>
      </c>
      <c r="AX41" s="119">
        <v>23.379568063382401</v>
      </c>
      <c r="AY41" s="117"/>
      <c r="AZ41" s="118"/>
      <c r="BA41" s="118"/>
      <c r="BB41" s="118"/>
      <c r="BC41" s="118"/>
      <c r="BD41" s="119"/>
    </row>
    <row r="42" spans="2:56" s="17" customFormat="1">
      <c r="B42" s="27" t="s">
        <v>23</v>
      </c>
      <c r="C42" s="117">
        <v>150.74817275747506</v>
      </c>
      <c r="D42" s="118">
        <v>198.77491892915475</v>
      </c>
      <c r="E42" s="118">
        <v>211.00090263151804</v>
      </c>
      <c r="F42" s="118">
        <v>245.07496470479325</v>
      </c>
      <c r="G42" s="118">
        <v>290.51713306772518</v>
      </c>
      <c r="H42" s="119">
        <v>342.43752388310526</v>
      </c>
      <c r="I42" s="117">
        <v>286.21154656552886</v>
      </c>
      <c r="J42" s="118">
        <v>402.39359460598405</v>
      </c>
      <c r="K42" s="118">
        <v>531.12515802781286</v>
      </c>
      <c r="L42" s="118">
        <v>606.24947324062373</v>
      </c>
      <c r="M42" s="118">
        <v>683.38730456620317</v>
      </c>
      <c r="N42" s="119">
        <v>846.90535808760501</v>
      </c>
      <c r="O42" s="117">
        <v>167.46660101756112</v>
      </c>
      <c r="P42" s="118">
        <v>176.88002625964219</v>
      </c>
      <c r="Q42" s="118">
        <v>184.55571967831941</v>
      </c>
      <c r="R42" s="118">
        <v>193.86738880682748</v>
      </c>
      <c r="S42" s="118">
        <v>206.24892972197756</v>
      </c>
      <c r="T42" s="119">
        <v>224.33744186865422</v>
      </c>
      <c r="U42" s="117">
        <v>482.43053469760986</v>
      </c>
      <c r="V42" s="118">
        <v>545.99802099480894</v>
      </c>
      <c r="W42" s="118">
        <v>22.218595903106699</v>
      </c>
      <c r="X42" s="118">
        <v>39.124348038020962</v>
      </c>
      <c r="Y42" s="118">
        <v>43.061317479952734</v>
      </c>
      <c r="Z42" s="119">
        <v>50.062941402832884</v>
      </c>
      <c r="AA42" s="117">
        <v>79.368028960682054</v>
      </c>
      <c r="AB42" s="118">
        <v>76.352921287247</v>
      </c>
      <c r="AC42" s="118">
        <v>78.475232944312737</v>
      </c>
      <c r="AD42" s="118">
        <v>68.80676904247278</v>
      </c>
      <c r="AE42" s="118">
        <v>72.932974414888164</v>
      </c>
      <c r="AF42" s="119">
        <v>89.666990215722961</v>
      </c>
      <c r="AG42" s="117">
        <v>113.26505372238744</v>
      </c>
      <c r="AH42" s="118">
        <v>139.97646565885384</v>
      </c>
      <c r="AI42" s="118">
        <v>155.68691102961765</v>
      </c>
      <c r="AJ42" s="118">
        <v>183.7819281582583</v>
      </c>
      <c r="AK42" s="118">
        <v>208.62276730671792</v>
      </c>
      <c r="AL42" s="119">
        <v>244.17107389922745</v>
      </c>
      <c r="AM42" s="117">
        <v>151.71385121222832</v>
      </c>
      <c r="AN42" s="118">
        <v>185.5098103430945</v>
      </c>
      <c r="AO42" s="118">
        <v>220.72548873375078</v>
      </c>
      <c r="AP42" s="118">
        <v>259.8987675057312</v>
      </c>
      <c r="AQ42" s="118">
        <v>308.9988870166934</v>
      </c>
      <c r="AR42" s="119">
        <v>369.96394907323275</v>
      </c>
      <c r="AS42" s="117">
        <v>67.592986467595239</v>
      </c>
      <c r="AT42" s="118">
        <v>73.766704968047591</v>
      </c>
      <c r="AU42" s="118">
        <v>110.46923908552149</v>
      </c>
      <c r="AV42" s="118">
        <v>108.12881208663691</v>
      </c>
      <c r="AW42" s="118">
        <v>110.86017964000617</v>
      </c>
      <c r="AX42" s="119">
        <v>122.23974770338856</v>
      </c>
      <c r="AY42" s="117"/>
      <c r="AZ42" s="118"/>
      <c r="BA42" s="118"/>
      <c r="BB42" s="118"/>
      <c r="BC42" s="118"/>
      <c r="BD42" s="119"/>
    </row>
    <row r="43" spans="2:56" s="17" customFormat="1">
      <c r="B43" s="27" t="s">
        <v>22</v>
      </c>
      <c r="C43" s="117">
        <v>5</v>
      </c>
      <c r="D43" s="118">
        <v>5</v>
      </c>
      <c r="E43" s="118">
        <v>5</v>
      </c>
      <c r="F43" s="118">
        <v>6</v>
      </c>
      <c r="G43" s="118">
        <v>8.0199486492245242</v>
      </c>
      <c r="H43" s="119">
        <v>8.0199486492245242</v>
      </c>
      <c r="I43" s="117">
        <v>15</v>
      </c>
      <c r="J43" s="118">
        <v>60</v>
      </c>
      <c r="K43" s="118">
        <v>30</v>
      </c>
      <c r="L43" s="118">
        <v>25</v>
      </c>
      <c r="M43" s="118">
        <v>60</v>
      </c>
      <c r="N43" s="119">
        <v>60</v>
      </c>
      <c r="O43" s="117">
        <v>5</v>
      </c>
      <c r="P43" s="118">
        <v>9</v>
      </c>
      <c r="Q43" s="118">
        <v>9</v>
      </c>
      <c r="R43" s="118">
        <v>9</v>
      </c>
      <c r="S43" s="118">
        <v>9.9493942024571727</v>
      </c>
      <c r="T43" s="119">
        <v>14.535326347224641</v>
      </c>
      <c r="U43" s="117">
        <v>0</v>
      </c>
      <c r="V43" s="118">
        <v>0</v>
      </c>
      <c r="W43" s="118">
        <v>0</v>
      </c>
      <c r="X43" s="118">
        <v>0</v>
      </c>
      <c r="Y43" s="118">
        <v>0</v>
      </c>
      <c r="Z43" s="119">
        <v>0</v>
      </c>
      <c r="AA43" s="117">
        <v>2.5</v>
      </c>
      <c r="AB43" s="118">
        <v>2</v>
      </c>
      <c r="AC43" s="118">
        <v>2.5</v>
      </c>
      <c r="AD43" s="118">
        <v>2.5</v>
      </c>
      <c r="AE43" s="118">
        <v>2.5</v>
      </c>
      <c r="AF43" s="119">
        <v>2.5</v>
      </c>
      <c r="AG43" s="117">
        <v>4</v>
      </c>
      <c r="AH43" s="118">
        <v>8</v>
      </c>
      <c r="AI43" s="118">
        <v>8</v>
      </c>
      <c r="AJ43" s="118">
        <v>8</v>
      </c>
      <c r="AK43" s="118">
        <v>8</v>
      </c>
      <c r="AL43" s="119">
        <v>8</v>
      </c>
      <c r="AM43" s="117">
        <v>2.5</v>
      </c>
      <c r="AN43" s="118">
        <v>2.5</v>
      </c>
      <c r="AO43" s="118">
        <v>7</v>
      </c>
      <c r="AP43" s="118">
        <v>7</v>
      </c>
      <c r="AQ43" s="118">
        <v>3.5</v>
      </c>
      <c r="AR43" s="119">
        <v>3.5</v>
      </c>
      <c r="AS43" s="117">
        <v>4</v>
      </c>
      <c r="AT43" s="118">
        <v>8</v>
      </c>
      <c r="AU43" s="118">
        <v>5</v>
      </c>
      <c r="AV43" s="118">
        <v>0</v>
      </c>
      <c r="AW43" s="118">
        <v>10</v>
      </c>
      <c r="AX43" s="119">
        <v>12</v>
      </c>
      <c r="AY43" s="117"/>
      <c r="AZ43" s="118"/>
      <c r="BA43" s="118"/>
      <c r="BB43" s="118"/>
      <c r="BC43" s="118"/>
      <c r="BD43" s="119"/>
    </row>
    <row r="44" spans="2:56" s="5" customFormat="1" ht="12.75">
      <c r="B44" s="30" t="s">
        <v>297</v>
      </c>
      <c r="C44" s="123"/>
      <c r="D44" s="124"/>
      <c r="E44" s="124"/>
      <c r="F44" s="124"/>
      <c r="G44" s="124"/>
      <c r="H44" s="125"/>
      <c r="I44" s="123"/>
      <c r="J44" s="124"/>
      <c r="K44" s="124"/>
      <c r="L44" s="124"/>
      <c r="M44" s="124"/>
      <c r="N44" s="125"/>
      <c r="O44" s="123"/>
      <c r="P44" s="124"/>
      <c r="Q44" s="124"/>
      <c r="R44" s="124"/>
      <c r="S44" s="124"/>
      <c r="T44" s="125"/>
      <c r="U44" s="123"/>
      <c r="V44" s="124"/>
      <c r="W44" s="124"/>
      <c r="X44" s="124"/>
      <c r="Y44" s="124"/>
      <c r="Z44" s="125"/>
      <c r="AA44" s="123"/>
      <c r="AB44" s="124"/>
      <c r="AC44" s="124"/>
      <c r="AD44" s="124"/>
      <c r="AE44" s="124"/>
      <c r="AF44" s="125"/>
      <c r="AG44" s="123"/>
      <c r="AH44" s="124"/>
      <c r="AI44" s="124"/>
      <c r="AJ44" s="124"/>
      <c r="AK44" s="124"/>
      <c r="AL44" s="125"/>
      <c r="AM44" s="123"/>
      <c r="AN44" s="124"/>
      <c r="AO44" s="124"/>
      <c r="AP44" s="124"/>
      <c r="AQ44" s="124"/>
      <c r="AR44" s="125"/>
      <c r="AS44" s="123"/>
      <c r="AT44" s="124"/>
      <c r="AU44" s="124"/>
      <c r="AV44" s="124"/>
      <c r="AW44" s="124"/>
      <c r="AX44" s="125"/>
      <c r="AY44" s="123"/>
      <c r="AZ44" s="124"/>
      <c r="BA44" s="124"/>
      <c r="BB44" s="124"/>
      <c r="BC44" s="124"/>
      <c r="BD44" s="125"/>
    </row>
    <row r="45" spans="2:56" s="17" customFormat="1">
      <c r="B45" s="27" t="s">
        <v>6</v>
      </c>
      <c r="C45" s="117"/>
      <c r="D45" s="118"/>
      <c r="E45" s="118">
        <f t="shared" ref="E45:H46" si="94">IFERROR((IF((E$11/E41)&lt;0,"NM",(E$11/E41))),"NA")</f>
        <v>41.110260936409155</v>
      </c>
      <c r="F45" s="118">
        <f t="shared" si="94"/>
        <v>35.289904631449531</v>
      </c>
      <c r="G45" s="118">
        <f t="shared" si="94"/>
        <v>28.413415695896806</v>
      </c>
      <c r="H45" s="119">
        <f t="shared" si="94"/>
        <v>23.838129501008471</v>
      </c>
      <c r="I45" s="117"/>
      <c r="J45" s="118"/>
      <c r="K45" s="118">
        <f t="shared" ref="K45:N45" si="95">IFERROR((IF((K$11/K41)&lt;0,"NM",(K$11/K41))),"NA")</f>
        <v>52.45188693919885</v>
      </c>
      <c r="L45" s="118">
        <f t="shared" si="95"/>
        <v>66.589763892738333</v>
      </c>
      <c r="M45" s="118">
        <f t="shared" si="95"/>
        <v>59.062112341346534</v>
      </c>
      <c r="N45" s="119">
        <f t="shared" si="95"/>
        <v>36.237117639468245</v>
      </c>
      <c r="O45" s="117"/>
      <c r="P45" s="118"/>
      <c r="Q45" s="118">
        <f t="shared" ref="Q45:T46" si="96">IFERROR((IF((Q$11/Q41)&lt;0,"NM",(Q$11/Q41))),"NA")</f>
        <v>47.444318269206093</v>
      </c>
      <c r="R45" s="118">
        <f t="shared" si="96"/>
        <v>44.853512718812773</v>
      </c>
      <c r="S45" s="118">
        <f t="shared" si="96"/>
        <v>40.808859781311533</v>
      </c>
      <c r="T45" s="119">
        <f t="shared" si="96"/>
        <v>27.933561532630762</v>
      </c>
      <c r="U45" s="117"/>
      <c r="V45" s="118"/>
      <c r="W45" s="118">
        <f t="shared" ref="W45:Z45" si="97">IFERROR((IF((W$11/W41)&lt;0,"NM",(W$11/W41))),"NA")</f>
        <v>65.003455772794027</v>
      </c>
      <c r="X45" s="118">
        <f t="shared" si="97"/>
        <v>60.886333132781019</v>
      </c>
      <c r="Y45" s="118">
        <f t="shared" si="97"/>
        <v>54.499764881924477</v>
      </c>
      <c r="Z45" s="119">
        <f t="shared" si="97"/>
        <v>37.780521049634757</v>
      </c>
      <c r="AA45" s="117"/>
      <c r="AB45" s="118"/>
      <c r="AC45" s="118">
        <f t="shared" ref="AC45:AF46" si="98">IFERROR((IF((AC$11/AC41)&lt;0,"NM",(AC$11/AC41))),"NA")</f>
        <v>135.83327197488049</v>
      </c>
      <c r="AD45" s="118" t="str">
        <f t="shared" si="98"/>
        <v>NM</v>
      </c>
      <c r="AE45" s="118">
        <f t="shared" si="98"/>
        <v>75.269324140823656</v>
      </c>
      <c r="AF45" s="119">
        <f t="shared" si="98"/>
        <v>25.930622349720284</v>
      </c>
      <c r="AG45" s="117"/>
      <c r="AH45" s="118"/>
      <c r="AI45" s="118">
        <f t="shared" ref="AI45:AL46" si="99">IFERROR((IF((AI$11/AI41)&lt;0,"NM",(AI$11/AI41))),"NA")</f>
        <v>30.604976148765068</v>
      </c>
      <c r="AJ45" s="118">
        <f t="shared" si="99"/>
        <v>32.368904837117476</v>
      </c>
      <c r="AK45" s="118">
        <f t="shared" si="99"/>
        <v>33.884639639367897</v>
      </c>
      <c r="AL45" s="119">
        <f t="shared" si="99"/>
        <v>25.553232423310948</v>
      </c>
      <c r="AM45" s="117"/>
      <c r="AN45" s="118"/>
      <c r="AO45" s="118">
        <f t="shared" ref="AO45:AR45" si="100">IFERROR((IF((AO$11/AO41)&lt;0,"NM",(AO$11/AO41))),"NA")</f>
        <v>26.111794852207499</v>
      </c>
      <c r="AP45" s="118">
        <f t="shared" si="100"/>
        <v>23.710574306342018</v>
      </c>
      <c r="AQ45" s="118">
        <f t="shared" si="100"/>
        <v>20.650143195466093</v>
      </c>
      <c r="AR45" s="119">
        <f t="shared" si="100"/>
        <v>16.849436971724987</v>
      </c>
      <c r="AS45" s="117"/>
      <c r="AT45" s="118"/>
      <c r="AU45" s="118">
        <f t="shared" ref="AU45:AX46" si="101">IFERROR((IF((AU$11/AU41)&lt;0,"NM",(AU$11/AU41))),"NA")</f>
        <v>30.222772658767553</v>
      </c>
      <c r="AV45" s="118">
        <f t="shared" si="101"/>
        <v>56.119039305869016</v>
      </c>
      <c r="AW45" s="118">
        <f t="shared" si="101"/>
        <v>44.649563184558644</v>
      </c>
      <c r="AX45" s="119">
        <f t="shared" si="101"/>
        <v>24.313965016758331</v>
      </c>
      <c r="AY45" s="117">
        <f ca="1">(AY17*1000)/AY32</f>
        <v>34.946381858586491</v>
      </c>
      <c r="AZ45" s="118">
        <f t="shared" ref="AZ45:BD45" ca="1" si="102">(AZ17*1000)/AZ32</f>
        <v>28.754892258371179</v>
      </c>
      <c r="BA45" s="118">
        <f t="shared" ca="1" si="102"/>
        <v>18.981406956443738</v>
      </c>
      <c r="BB45" s="118">
        <f t="shared" ca="1" si="102"/>
        <v>39.78097517658297</v>
      </c>
      <c r="BC45" s="118">
        <f t="shared" ca="1" si="102"/>
        <v>32.627892825457778</v>
      </c>
      <c r="BD45" s="119">
        <f t="shared" ca="1" si="102"/>
        <v>25.861041402233319</v>
      </c>
    </row>
    <row r="46" spans="2:56" s="17" customFormat="1">
      <c r="B46" s="27" t="s">
        <v>274</v>
      </c>
      <c r="C46" s="117"/>
      <c r="D46" s="118"/>
      <c r="E46" s="118">
        <f t="shared" si="94"/>
        <v>6.900918346036006</v>
      </c>
      <c r="F46" s="118">
        <f t="shared" si="94"/>
        <v>5.9414473516458743</v>
      </c>
      <c r="G46" s="118">
        <f t="shared" si="94"/>
        <v>5.0120968241158934</v>
      </c>
      <c r="H46" s="119">
        <f t="shared" si="94"/>
        <v>4.2521625068666697</v>
      </c>
      <c r="I46" s="117"/>
      <c r="J46" s="118"/>
      <c r="K46" s="118">
        <f t="shared" ref="K46:N46" si="103">IFERROR((IF((K$11/K42)&lt;0,"NM",(K$11/K42))),"NA")</f>
        <v>15.249983695134723</v>
      </c>
      <c r="L46" s="118">
        <f t="shared" si="103"/>
        <v>13.36025903116159</v>
      </c>
      <c r="M46" s="118">
        <f t="shared" si="103"/>
        <v>11.852210226734385</v>
      </c>
      <c r="N46" s="119">
        <f t="shared" si="103"/>
        <v>9.5638195255840639</v>
      </c>
      <c r="O46" s="117"/>
      <c r="P46" s="118"/>
      <c r="Q46" s="118">
        <f t="shared" si="96"/>
        <v>4.9378041579442549</v>
      </c>
      <c r="R46" s="118">
        <f t="shared" si="96"/>
        <v>4.7006358604645655</v>
      </c>
      <c r="S46" s="118">
        <f t="shared" si="96"/>
        <v>4.4184471707486068</v>
      </c>
      <c r="T46" s="119">
        <f t="shared" si="96"/>
        <v>4.0621841472791269</v>
      </c>
      <c r="U46" s="117"/>
      <c r="V46" s="118"/>
      <c r="W46" s="118">
        <f t="shared" ref="W46:Z46" si="104">IFERROR((IF((W$11/W42)&lt;0,"NM",(W$11/W42))),"NA")</f>
        <v>15.874090403286193</v>
      </c>
      <c r="X46" s="118">
        <f t="shared" si="104"/>
        <v>9.0148467051066721</v>
      </c>
      <c r="Y46" s="118">
        <f t="shared" si="104"/>
        <v>8.1906458195153924</v>
      </c>
      <c r="Z46" s="119">
        <f t="shared" si="104"/>
        <v>7.0451313909422417</v>
      </c>
      <c r="AA46" s="117"/>
      <c r="AB46" s="118"/>
      <c r="AC46" s="118">
        <f t="shared" si="98"/>
        <v>6.3555083723538717</v>
      </c>
      <c r="AD46" s="118">
        <f t="shared" si="98"/>
        <v>7.2485600899547178</v>
      </c>
      <c r="AE46" s="118">
        <f t="shared" si="98"/>
        <v>6.8384705820826595</v>
      </c>
      <c r="AF46" s="119">
        <f t="shared" si="98"/>
        <v>5.5622475874354151</v>
      </c>
      <c r="AG46" s="117"/>
      <c r="AH46" s="118"/>
      <c r="AI46" s="118">
        <f t="shared" si="99"/>
        <v>7.1476785854419225</v>
      </c>
      <c r="AJ46" s="118">
        <f t="shared" si="99"/>
        <v>6.0550023125328494</v>
      </c>
      <c r="AK46" s="118">
        <f t="shared" si="99"/>
        <v>5.3340295230767287</v>
      </c>
      <c r="AL46" s="119">
        <f t="shared" si="99"/>
        <v>4.5574603995036158</v>
      </c>
      <c r="AM46" s="117"/>
      <c r="AN46" s="118"/>
      <c r="AO46" s="118">
        <f t="shared" ref="AO46:AR46" si="105">IFERROR((IF((AO$11/AO42)&lt;0,"NM",(AO$11/AO42))),"NA")</f>
        <v>4.9210447159105595</v>
      </c>
      <c r="AP46" s="118">
        <f t="shared" si="105"/>
        <v>4.1793195497783477</v>
      </c>
      <c r="AQ46" s="118">
        <f t="shared" si="105"/>
        <v>3.5152230174256873</v>
      </c>
      <c r="AR46" s="119">
        <f t="shared" si="105"/>
        <v>2.9359617409235499</v>
      </c>
      <c r="AS46" s="117"/>
      <c r="AT46" s="118"/>
      <c r="AU46" s="118">
        <f t="shared" si="101"/>
        <v>5.1457763691114549</v>
      </c>
      <c r="AV46" s="118">
        <f t="shared" si="101"/>
        <v>5.2571556926431073</v>
      </c>
      <c r="AW46" s="118">
        <f t="shared" si="101"/>
        <v>5.1276301540004292</v>
      </c>
      <c r="AX46" s="119">
        <f t="shared" si="101"/>
        <v>4.6502877392984203</v>
      </c>
      <c r="AY46" s="117">
        <f ca="1">(AY17*1000)/AY35</f>
        <v>4.3291779729913058</v>
      </c>
      <c r="AZ46" s="118">
        <f t="shared" ref="AZ46:BD46" ca="1" si="106">(AZ17*1000)/AZ35</f>
        <v>3.988389894771732</v>
      </c>
      <c r="BA46" s="118">
        <f t="shared" ca="1" si="106"/>
        <v>3.1146138108611559</v>
      </c>
      <c r="BB46" s="118">
        <f t="shared" ca="1" si="106"/>
        <v>6.1643558539389955</v>
      </c>
      <c r="BC46" s="118">
        <f t="shared" ca="1" si="106"/>
        <v>5.3283339818285969</v>
      </c>
      <c r="BD46" s="119">
        <f t="shared" ca="1" si="106"/>
        <v>4.5718292942149503</v>
      </c>
    </row>
    <row r="47" spans="2:56" s="17" customFormat="1">
      <c r="B47" s="27" t="s">
        <v>291</v>
      </c>
      <c r="C47" s="117"/>
      <c r="D47" s="118"/>
      <c r="E47" s="118">
        <f t="shared" ref="E47:F47" si="107">IFERROR((IF((((E$17*1000)+E$38)/E26)&lt;0,"NM",((E$17*1000)+E$38)/E26)),"NA")</f>
        <v>8.2480783774723765</v>
      </c>
      <c r="F47" s="118">
        <f t="shared" si="107"/>
        <v>13.14514281055882</v>
      </c>
      <c r="G47" s="118">
        <f>IFERROR((IF((((G$17*1000)+G$38)/G26)&lt;0,"NM",((G$17*1000)+G$38)/G26)),"NA")</f>
        <v>11.49777419882264</v>
      </c>
      <c r="H47" s="119">
        <f>IFERROR((IF((((H$17*1000)+H$38)/H26)&lt;0,"NM",((H$17*1000)+H$38)/H26)),"NA")</f>
        <v>10.040736229016934</v>
      </c>
      <c r="I47" s="117"/>
      <c r="J47" s="118"/>
      <c r="K47" s="118">
        <f t="shared" ref="K47:L47" si="108">IFERROR((IF((((K$17*1000)+K$38)/K26)&lt;0,"NM",((K$17*1000)+K$38)/K26)),"NA")</f>
        <v>2.8280339970070876</v>
      </c>
      <c r="L47" s="118">
        <f t="shared" si="108"/>
        <v>3.655355468950213</v>
      </c>
      <c r="M47" s="118">
        <f>IFERROR((IF((((M$17*1000)+M$38)/M26)&lt;0,"NM",((M$17*1000)+M$38)/M26)),"NA")</f>
        <v>3.2322392496130843</v>
      </c>
      <c r="N47" s="119">
        <f>IFERROR((IF((((N$17*1000)+N$38)/N26)&lt;0,"NM",((N$17*1000)+N$38)/N26)),"NA")</f>
        <v>2.6673822380172467</v>
      </c>
      <c r="O47" s="117"/>
      <c r="P47" s="118"/>
      <c r="Q47" s="118">
        <f t="shared" ref="Q47:R47" si="109">IFERROR((IF((((Q$17*1000)+Q$38)/Q26)&lt;0,"NM",((Q$17*1000)+Q$38)/Q26)),"NA")</f>
        <v>3.8128953278870594</v>
      </c>
      <c r="R47" s="118">
        <f t="shared" si="109"/>
        <v>5.7658987731233973</v>
      </c>
      <c r="S47" s="118">
        <f>IFERROR((IF((((S$17*1000)+S$38)/S26)&lt;0,"NM",((S$17*1000)+S$38)/S26)),"NA")</f>
        <v>5.0954734372405079</v>
      </c>
      <c r="T47" s="119">
        <f>IFERROR((IF((((T$17*1000)+T$38)/T26)&lt;0,"NM",((T$17*1000)+T$38)/T26)),"NA")</f>
        <v>4.074904202102104</v>
      </c>
      <c r="U47" s="117"/>
      <c r="V47" s="118"/>
      <c r="W47" s="118">
        <f t="shared" ref="W47:X47" si="110">IFERROR((IF((((W$17*1000)+W$38)/W26)&lt;0,"NM",((W$17*1000)+W$38)/W26)),"NA")</f>
        <v>0.72150722393775046</v>
      </c>
      <c r="X47" s="118">
        <f t="shared" si="110"/>
        <v>18.611464193744698</v>
      </c>
      <c r="Y47" s="118">
        <f>IFERROR((IF((((Y$17*1000)+Y$38)/Y26)&lt;0,"NM",((Y$17*1000)+Y$38)/Y26)),"NA")</f>
        <v>16.115410877298466</v>
      </c>
      <c r="Z47" s="119">
        <f>IFERROR((IF((((Z$17*1000)+Z$38)/Z26)&lt;0,"NM",((Z$17*1000)+Z$38)/Z26)),"NA")</f>
        <v>12.280895428393826</v>
      </c>
      <c r="AA47" s="117"/>
      <c r="AB47" s="118"/>
      <c r="AC47" s="118">
        <f t="shared" ref="AC47:AD47" si="111">IFERROR((IF((((AC$17*1000)+AC$38)/AC26)&lt;0,"NM",((AC$17*1000)+AC$38)/AC26)),"NA")</f>
        <v>0.55029590760272917</v>
      </c>
      <c r="AD47" s="118">
        <f t="shared" si="111"/>
        <v>0.69593739522736209</v>
      </c>
      <c r="AE47" s="118">
        <f>IFERROR((IF((((AE$17*1000)+AE$38)/AE26)&lt;0,"NM",((AE$17*1000)+AE$38)/AE26)),"NA")</f>
        <v>0.58167362005191492</v>
      </c>
      <c r="AF47" s="119">
        <f>IFERROR((IF((((AF$17*1000)+AF$38)/AF26)&lt;0,"NM",((AF$17*1000)+AF$38)/AF26)),"NA")</f>
        <v>0.4514493314480349</v>
      </c>
      <c r="AG47" s="117"/>
      <c r="AH47" s="118"/>
      <c r="AI47" s="118">
        <f t="shared" ref="AI47:AJ47" si="112">IFERROR((IF((((AI$17*1000)+AI$38)/AI26)&lt;0,"NM",((AI$17*1000)+AI$38)/AI26)),"NA")</f>
        <v>4.6005688914674341</v>
      </c>
      <c r="AJ47" s="118">
        <f t="shared" si="112"/>
        <v>3.2520468887081084</v>
      </c>
      <c r="AK47" s="118">
        <f>IFERROR((IF((((AK$17*1000)+AK$38)/AK26)&lt;0,"NM",((AK$17*1000)+AK$38)/AK26)),"NA")</f>
        <v>2.996805616097614</v>
      </c>
      <c r="AL47" s="119">
        <f>IFERROR((IF((((AL$17*1000)+AL$38)/AL26)&lt;0,"NM",((AL$17*1000)+AL$38)/AL26)),"NA")</f>
        <v>2.6632674787042201</v>
      </c>
      <c r="AM47" s="117"/>
      <c r="AN47" s="118"/>
      <c r="AO47" s="118">
        <f t="shared" ref="AO47:AP47" si="113">IFERROR((IF((((AO$17*1000)+AO$38)/AO26)&lt;0,"NM",((AO$17*1000)+AO$38)/AO26)),"NA")</f>
        <v>1.2596479122715183</v>
      </c>
      <c r="AP47" s="118">
        <f t="shared" si="113"/>
        <v>2.1162000059017942</v>
      </c>
      <c r="AQ47" s="118">
        <f>IFERROR((IF((((AQ$17*1000)+AQ$38)/AQ26)&lt;0,"NM",((AQ$17*1000)+AQ$38)/AQ26)),"NA")</f>
        <v>1.8572583066129702</v>
      </c>
      <c r="AR47" s="119">
        <f>IFERROR((IF((((AR$17*1000)+AR$38)/AR26)&lt;0,"NM",((AR$17*1000)+AR$38)/AR26)),"NA")</f>
        <v>1.5489482601572828</v>
      </c>
      <c r="AS47" s="117"/>
      <c r="AT47" s="118"/>
      <c r="AU47" s="118">
        <f t="shared" ref="AU47:AV47" si="114">IFERROR((IF((((AU$17*1000)+AU$38)/AU26)&lt;0,"NM",((AU$17*1000)+AU$38)/AU26)),"NA")</f>
        <v>2.1834122453294666</v>
      </c>
      <c r="AV47" s="118">
        <f t="shared" si="114"/>
        <v>1.8617173987925031</v>
      </c>
      <c r="AW47" s="118">
        <f>IFERROR((IF((((AW$17*1000)+AW$38)/AW26)&lt;0,"NM",((AW$17*1000)+AW$38)/AW26)),"NA")</f>
        <v>1.6445916131266731</v>
      </c>
      <c r="AX47" s="119">
        <f>IFERROR((IF((((AX$17*1000)+AX$38)/AX26)&lt;0,"NM",((AX$17*1000)+AX$38)/AX26)),"NA")</f>
        <v>1.3824780521958304</v>
      </c>
      <c r="AY47" s="117">
        <f t="shared" ref="AY47:BD47" ca="1" si="115">IFERROR((IF((((AY$17*1000)+AY$38)/AY26)&lt;0,"NM",((AY$17*1000)+AY$38)/AY26)),"NA")</f>
        <v>7.1755469275477211</v>
      </c>
      <c r="AZ47" s="118">
        <f t="shared" ca="1" si="115"/>
        <v>6.4270008070190645</v>
      </c>
      <c r="BA47" s="118">
        <f t="shared" ca="1" si="115"/>
        <v>4.7662426324554756</v>
      </c>
      <c r="BB47" s="118">
        <f t="shared" ca="1" si="115"/>
        <v>8.8201877701288165</v>
      </c>
      <c r="BC47" s="118">
        <f t="shared" ca="1" si="115"/>
        <v>7.76992916378736</v>
      </c>
      <c r="BD47" s="119">
        <f t="shared" ca="1" si="115"/>
        <v>6.5190544134839605</v>
      </c>
    </row>
    <row r="48" spans="2:56" s="17" customFormat="1">
      <c r="B48" s="27" t="s">
        <v>275</v>
      </c>
      <c r="C48" s="117"/>
      <c r="D48" s="118"/>
      <c r="E48" s="118">
        <f t="shared" ref="E48:F48" si="116">IFERROR((IF((((E$17*1000)+E$38)/E28)&lt;0,"NM",((E$17*1000)+E$38)/E28)),"NA")</f>
        <v>13.4015551546934</v>
      </c>
      <c r="F48" s="118">
        <f t="shared" si="116"/>
        <v>22.132872943761694</v>
      </c>
      <c r="G48" s="118">
        <f>IFERROR((IF((((G$17*1000)+G$38)/G28)&lt;0,"NM",((G$17*1000)+G$38)/G28)),"NA")</f>
        <v>19.387074915823714</v>
      </c>
      <c r="H48" s="119">
        <f>IFERROR((IF((((H$17*1000)+H$38)/H28)&lt;0,"NM",((H$17*1000)+H$38)/H28)),"NA")</f>
        <v>16.657915719477238</v>
      </c>
      <c r="I48" s="117"/>
      <c r="J48" s="118"/>
      <c r="K48" s="118">
        <f t="shared" ref="K48:L48" si="117">IFERROR((IF((((K$17*1000)+K$38)/K28)&lt;0,"NM",((K$17*1000)+K$38)/K28)),"NA")</f>
        <v>23.134808464872048</v>
      </c>
      <c r="L48" s="118">
        <f t="shared" si="117"/>
        <v>37.211415540997514</v>
      </c>
      <c r="M48" s="118">
        <f>IFERROR((IF((((M$17*1000)+M$38)/M28)&lt;0,"NM",((M$17*1000)+M$38)/M28)),"NA")</f>
        <v>32.086611333614989</v>
      </c>
      <c r="N48" s="119">
        <f>IFERROR((IF((((N$17*1000)+N$38)/N28)&lt;0,"NM",((N$17*1000)+N$38)/N28)),"NA")</f>
        <v>21.303773642266293</v>
      </c>
      <c r="O48" s="117"/>
      <c r="P48" s="118"/>
      <c r="Q48" s="118">
        <f t="shared" ref="Q48:R48" si="118">IFERROR((IF((((Q$17*1000)+Q$38)/Q28)&lt;0,"NM",((Q$17*1000)+Q$38)/Q28)),"NA")</f>
        <v>16.773295115251397</v>
      </c>
      <c r="R48" s="118">
        <f t="shared" si="118"/>
        <v>25.795551058272327</v>
      </c>
      <c r="S48" s="118">
        <f>IFERROR((IF((((S$17*1000)+S$38)/S28)&lt;0,"NM",((S$17*1000)+S$38)/S28)),"NA")</f>
        <v>22.425970673562809</v>
      </c>
      <c r="T48" s="119">
        <f>IFERROR((IF((((T$17*1000)+T$38)/T28)&lt;0,"NM",((T$17*1000)+T$38)/T28)),"NA")</f>
        <v>15.968986667508668</v>
      </c>
      <c r="U48" s="117"/>
      <c r="V48" s="118"/>
      <c r="W48" s="118">
        <f t="shared" ref="W48:X48" si="119">IFERROR((IF((((W$17*1000)+W$38)/W28)&lt;0,"NM",((W$17*1000)+W$38)/W28)),"NA")</f>
        <v>1.4226901853147422</v>
      </c>
      <c r="X48" s="118">
        <f t="shared" si="119"/>
        <v>35.648131133688963</v>
      </c>
      <c r="Y48" s="118">
        <f>IFERROR((IF((((Y$17*1000)+Y$38)/Y28)&lt;0,"NM",((Y$17*1000)+Y$38)/Y28)),"NA")</f>
        <v>30.009633009670868</v>
      </c>
      <c r="Z48" s="119">
        <f>IFERROR((IF((((Z$17*1000)+Z$38)/Z28)&lt;0,"NM",((Z$17*1000)+Z$38)/Z28)),"NA")</f>
        <v>22.053348012250389</v>
      </c>
      <c r="AA48" s="117"/>
      <c r="AB48" s="118"/>
      <c r="AC48" s="118">
        <f t="shared" ref="AC48:AD48" si="120">IFERROR((IF((((AC$17*1000)+AC$38)/AC28)&lt;0,"NM",((AC$17*1000)+AC$38)/AC28)),"NA")</f>
        <v>10.864170773021195</v>
      </c>
      <c r="AD48" s="118">
        <f t="shared" si="120"/>
        <v>16.729874345092547</v>
      </c>
      <c r="AE48" s="118">
        <f>IFERROR((IF((((AE$17*1000)+AE$38)/AE28)&lt;0,"NM",((AE$17*1000)+AE$38)/AE28)),"NA")</f>
        <v>11.320700823775088</v>
      </c>
      <c r="AF48" s="119">
        <f>IFERROR((IF((((AF$17*1000)+AF$38)/AF28)&lt;0,"NM",((AF$17*1000)+AF$38)/AF28)),"NA")</f>
        <v>8.5096300624781858</v>
      </c>
      <c r="AG48" s="117"/>
      <c r="AH48" s="118"/>
      <c r="AI48" s="118">
        <f t="shared" ref="AI48:AJ48" si="121">IFERROR((IF((((AI$17*1000)+AI$38)/AI28)&lt;0,"NM",((AI$17*1000)+AI$38)/AI28)),"NA")</f>
        <v>29.35701357466062</v>
      </c>
      <c r="AJ48" s="118">
        <f t="shared" si="121"/>
        <v>21.776764740440083</v>
      </c>
      <c r="AK48" s="118">
        <f>IFERROR((IF((((AK$17*1000)+AK$38)/AK28)&lt;0,"NM",((AK$17*1000)+AK$38)/AK28)),"NA")</f>
        <v>22.24286407431568</v>
      </c>
      <c r="AL48" s="119">
        <f>IFERROR((IF((((AL$17*1000)+AL$38)/AL28)&lt;0,"NM",((AL$17*1000)+AL$38)/AL28)),"NA")</f>
        <v>16.918350331025188</v>
      </c>
      <c r="AM48" s="117"/>
      <c r="AN48" s="118"/>
      <c r="AO48" s="118">
        <f t="shared" ref="AO48:AP48" si="122">IFERROR((IF((((AO$17*1000)+AO$38)/AO28)&lt;0,"NM",((AO$17*1000)+AO$38)/AO28)),"NA")</f>
        <v>11.237014763454543</v>
      </c>
      <c r="AP48" s="118">
        <f t="shared" si="122"/>
        <v>20.745461787454325</v>
      </c>
      <c r="AQ48" s="118">
        <f>IFERROR((IF((((AQ$17*1000)+AQ$38)/AQ28)&lt;0,"NM",((AQ$17*1000)+AQ$38)/AQ28)),"NA")</f>
        <v>17.191285719881805</v>
      </c>
      <c r="AR48" s="119">
        <f>IFERROR((IF((((AR$17*1000)+AR$38)/AR28)&lt;0,"NM",((AR$17*1000)+AR$38)/AR28)),"NA")</f>
        <v>13.715071359413932</v>
      </c>
      <c r="AS48" s="117"/>
      <c r="AT48" s="118"/>
      <c r="AU48" s="118">
        <f t="shared" ref="AU48:AV48" si="123">IFERROR((IF((((AU$17*1000)+AU$38)/AU28)&lt;0,"NM",((AU$17*1000)+AU$38)/AU28)),"NA")</f>
        <v>14.39745801745279</v>
      </c>
      <c r="AV48" s="118">
        <f t="shared" si="123"/>
        <v>13.667956367864592</v>
      </c>
      <c r="AW48" s="118">
        <f>IFERROR((IF((((AW$17*1000)+AW$38)/AW28)&lt;0,"NM",((AW$17*1000)+AW$38)/AW28)),"NA")</f>
        <v>11.979265293011231</v>
      </c>
      <c r="AX48" s="119">
        <f>IFERROR((IF((((AX$17*1000)+AX$38)/AX28)&lt;0,"NM",((AX$17*1000)+AX$38)/AX28)),"NA")</f>
        <v>9.5879211955797192</v>
      </c>
      <c r="AY48" s="117">
        <f t="shared" ref="AY48:BD48" ca="1" si="124">IFERROR((IF((((AY$17*1000)+AY$38)/AY28)&lt;0,"NM",((AY$17*1000)+AY$38)/AY28)),"NA")</f>
        <v>21.220335340251278</v>
      </c>
      <c r="AZ48" s="118">
        <f t="shared" ca="1" si="124"/>
        <v>17.914188605045499</v>
      </c>
      <c r="BA48" s="118">
        <f t="shared" ca="1" si="124"/>
        <v>13.12052127226602</v>
      </c>
      <c r="BB48" s="118">
        <f t="shared" ca="1" si="124"/>
        <v>23.817730061814544</v>
      </c>
      <c r="BC48" s="118">
        <f t="shared" ca="1" si="124"/>
        <v>20.699994560864059</v>
      </c>
      <c r="BD48" s="119">
        <f t="shared" ca="1" si="124"/>
        <v>16.995136322530517</v>
      </c>
    </row>
    <row r="49" spans="2:56" s="17" customFormat="1">
      <c r="B49" s="27" t="s">
        <v>63</v>
      </c>
      <c r="C49" s="117"/>
      <c r="D49" s="118"/>
      <c r="E49" s="118">
        <f t="shared" ref="E49:H49" si="125">IFERROR((E43/E$11*100),"NA")</f>
        <v>0.34338300940869448</v>
      </c>
      <c r="F49" s="118">
        <f t="shared" si="125"/>
        <v>0.41205961129043339</v>
      </c>
      <c r="G49" s="118">
        <f t="shared" si="125"/>
        <v>0.55078282049478233</v>
      </c>
      <c r="H49" s="119">
        <f t="shared" si="125"/>
        <v>0.55078282049478233</v>
      </c>
      <c r="I49" s="117"/>
      <c r="J49" s="118"/>
      <c r="K49" s="118">
        <f t="shared" ref="K49:N49" si="126">IFERROR((K43/K$11*100),"NA")</f>
        <v>0.37038637471989533</v>
      </c>
      <c r="L49" s="118">
        <f t="shared" si="126"/>
        <v>0.30865531226657944</v>
      </c>
      <c r="M49" s="118">
        <f t="shared" si="126"/>
        <v>0.74077274943979066</v>
      </c>
      <c r="N49" s="119">
        <f t="shared" si="126"/>
        <v>0.74077274943979066</v>
      </c>
      <c r="O49" s="117"/>
      <c r="P49" s="118"/>
      <c r="Q49" s="118">
        <f t="shared" ref="Q49:T49" si="127">IFERROR((Q43/Q$11*100),"NA")</f>
        <v>0.98760013168001748</v>
      </c>
      <c r="R49" s="118">
        <f t="shared" si="127"/>
        <v>0.98760013168001748</v>
      </c>
      <c r="S49" s="118">
        <f t="shared" si="127"/>
        <v>1.0917803360536786</v>
      </c>
      <c r="T49" s="119">
        <f t="shared" si="127"/>
        <v>1.5950100238367872</v>
      </c>
      <c r="U49" s="117"/>
      <c r="V49" s="118"/>
      <c r="W49" s="118">
        <f t="shared" ref="W49:Z49" si="128">IFERROR((W43/W$11*100),"NA")</f>
        <v>0</v>
      </c>
      <c r="X49" s="118">
        <f t="shared" si="128"/>
        <v>0</v>
      </c>
      <c r="Y49" s="118">
        <f t="shared" si="128"/>
        <v>0</v>
      </c>
      <c r="Z49" s="119">
        <f t="shared" si="128"/>
        <v>0</v>
      </c>
      <c r="AA49" s="117"/>
      <c r="AB49" s="118"/>
      <c r="AC49" s="118">
        <f t="shared" ref="AC49:AF49" si="129">IFERROR((AC43/AC$11*100),"NA")</f>
        <v>0.50125313283208017</v>
      </c>
      <c r="AD49" s="118">
        <f t="shared" si="129"/>
        <v>0.50125313283208017</v>
      </c>
      <c r="AE49" s="118">
        <f t="shared" si="129"/>
        <v>0.50125313283208017</v>
      </c>
      <c r="AF49" s="119">
        <f t="shared" si="129"/>
        <v>0.50125313283208017</v>
      </c>
      <c r="AG49" s="117"/>
      <c r="AH49" s="118"/>
      <c r="AI49" s="118">
        <f t="shared" ref="AI49:AL49" si="130">IFERROR((AI43/AI$11*100),"NA")</f>
        <v>0.71890726096333568</v>
      </c>
      <c r="AJ49" s="118">
        <f t="shared" si="130"/>
        <v>0.71890726096333568</v>
      </c>
      <c r="AK49" s="118">
        <f t="shared" si="130"/>
        <v>0.71890726096333568</v>
      </c>
      <c r="AL49" s="119">
        <f t="shared" si="130"/>
        <v>0.71890726096333568</v>
      </c>
      <c r="AM49" s="117"/>
      <c r="AN49" s="118"/>
      <c r="AO49" s="118">
        <f t="shared" ref="AO49:AR49" si="131">IFERROR((AO43/AO$11*100),"NA")</f>
        <v>0.64444853618118203</v>
      </c>
      <c r="AP49" s="118">
        <f t="shared" si="131"/>
        <v>0.64444853618118203</v>
      </c>
      <c r="AQ49" s="118">
        <f t="shared" si="131"/>
        <v>0.32222426809059102</v>
      </c>
      <c r="AR49" s="119">
        <f t="shared" si="131"/>
        <v>0.32222426809059102</v>
      </c>
      <c r="AS49" s="117"/>
      <c r="AT49" s="118"/>
      <c r="AU49" s="118">
        <f t="shared" ref="AU49:AX49" si="132">IFERROR((AU43/AU$11*100),"NA")</f>
        <v>0.87958483595742798</v>
      </c>
      <c r="AV49" s="118">
        <f t="shared" si="132"/>
        <v>0</v>
      </c>
      <c r="AW49" s="118">
        <f t="shared" si="132"/>
        <v>1.759169671914856</v>
      </c>
      <c r="AX49" s="119">
        <f t="shared" si="132"/>
        <v>2.1110036062978272</v>
      </c>
      <c r="AY49" s="117"/>
      <c r="AZ49" s="118"/>
      <c r="BA49" s="118"/>
      <c r="BB49" s="118"/>
      <c r="BC49" s="118"/>
      <c r="BD49" s="119"/>
    </row>
    <row r="50" spans="2:56" s="17" customFormat="1" hidden="1">
      <c r="B50" s="27" t="s">
        <v>46</v>
      </c>
      <c r="C50" s="117"/>
      <c r="D50" s="118"/>
      <c r="E50" s="118"/>
      <c r="F50" s="118"/>
      <c r="G50" s="118"/>
      <c r="H50" s="119"/>
      <c r="I50" s="117"/>
      <c r="J50" s="118"/>
      <c r="K50" s="118"/>
      <c r="L50" s="118"/>
      <c r="M50" s="118"/>
      <c r="N50" s="119"/>
      <c r="O50" s="117"/>
      <c r="P50" s="118"/>
      <c r="Q50" s="118"/>
      <c r="R50" s="118"/>
      <c r="S50" s="118"/>
      <c r="T50" s="119"/>
      <c r="U50" s="117"/>
      <c r="V50" s="118"/>
      <c r="W50" s="118"/>
      <c r="X50" s="118"/>
      <c r="Y50" s="118"/>
      <c r="Z50" s="119"/>
      <c r="AA50" s="117"/>
      <c r="AB50" s="118"/>
      <c r="AC50" s="118"/>
      <c r="AD50" s="118"/>
      <c r="AE50" s="118"/>
      <c r="AF50" s="119"/>
      <c r="AG50" s="117"/>
      <c r="AH50" s="118"/>
      <c r="AI50" s="118"/>
      <c r="AJ50" s="118"/>
      <c r="AK50" s="118"/>
      <c r="AL50" s="119"/>
      <c r="AM50" s="117"/>
      <c r="AN50" s="118"/>
      <c r="AO50" s="118"/>
      <c r="AP50" s="118"/>
      <c r="AQ50" s="118"/>
      <c r="AR50" s="119"/>
      <c r="AS50" s="117"/>
      <c r="AT50" s="118"/>
      <c r="AU50" s="118"/>
      <c r="AV50" s="118"/>
      <c r="AW50" s="118"/>
      <c r="AX50" s="119"/>
      <c r="AY50" s="117"/>
      <c r="AZ50" s="118"/>
      <c r="BA50" s="118"/>
      <c r="BB50" s="118"/>
      <c r="BC50" s="118"/>
      <c r="BD50" s="119"/>
    </row>
    <row r="51" spans="2:56" s="5" customFormat="1" ht="12.75">
      <c r="B51" s="30" t="s">
        <v>295</v>
      </c>
      <c r="C51" s="123"/>
      <c r="D51" s="124"/>
      <c r="E51" s="124"/>
      <c r="F51" s="124"/>
      <c r="G51" s="124"/>
      <c r="H51" s="125"/>
      <c r="I51" s="123"/>
      <c r="J51" s="124"/>
      <c r="K51" s="124"/>
      <c r="L51" s="124"/>
      <c r="M51" s="124"/>
      <c r="N51" s="125"/>
      <c r="O51" s="123"/>
      <c r="P51" s="124"/>
      <c r="Q51" s="124"/>
      <c r="R51" s="124"/>
      <c r="S51" s="124"/>
      <c r="T51" s="125"/>
      <c r="U51" s="123"/>
      <c r="V51" s="124"/>
      <c r="W51" s="124"/>
      <c r="X51" s="124"/>
      <c r="Y51" s="124"/>
      <c r="Z51" s="125"/>
      <c r="AA51" s="123"/>
      <c r="AB51" s="124"/>
      <c r="AC51" s="124"/>
      <c r="AD51" s="124"/>
      <c r="AE51" s="124"/>
      <c r="AF51" s="125"/>
      <c r="AG51" s="123"/>
      <c r="AH51" s="124"/>
      <c r="AI51" s="124"/>
      <c r="AJ51" s="124"/>
      <c r="AK51" s="124"/>
      <c r="AL51" s="125"/>
      <c r="AM51" s="123"/>
      <c r="AN51" s="124"/>
      <c r="AO51" s="124"/>
      <c r="AP51" s="124"/>
      <c r="AQ51" s="124"/>
      <c r="AR51" s="125"/>
      <c r="AS51" s="123"/>
      <c r="AT51" s="124"/>
      <c r="AU51" s="124"/>
      <c r="AV51" s="124"/>
      <c r="AW51" s="124"/>
      <c r="AX51" s="125"/>
      <c r="AY51" s="123"/>
      <c r="AZ51" s="124"/>
      <c r="BA51" s="124"/>
      <c r="BB51" s="124"/>
      <c r="BC51" s="124"/>
      <c r="BD51" s="125"/>
    </row>
    <row r="52" spans="2:56" s="17" customFormat="1">
      <c r="B52" s="27" t="s">
        <v>30</v>
      </c>
      <c r="C52" s="117">
        <f t="shared" ref="C52:AX52" si="133">IFERROR((C28/C$26*100),"NA")</f>
        <v>63.615095301842281</v>
      </c>
      <c r="D52" s="118">
        <f t="shared" si="133"/>
        <v>60.731570397206816</v>
      </c>
      <c r="E52" s="118">
        <f t="shared" si="133"/>
        <v>61.545680947212986</v>
      </c>
      <c r="F52" s="118">
        <f t="shared" si="133"/>
        <v>59.391940865335656</v>
      </c>
      <c r="G52" s="118">
        <f t="shared" si="133"/>
        <v>59.306389688720742</v>
      </c>
      <c r="H52" s="119">
        <f t="shared" si="133"/>
        <v>60.276065734183192</v>
      </c>
      <c r="I52" s="117">
        <f t="shared" ref="I52:N52" si="134">IFERROR((I28/I$26*100),"NA")</f>
        <v>11.483672287099427</v>
      </c>
      <c r="J52" s="118">
        <f t="shared" si="134"/>
        <v>15.962050523699139</v>
      </c>
      <c r="K52" s="118">
        <f t="shared" si="134"/>
        <v>12.224151331536552</v>
      </c>
      <c r="L52" s="118">
        <f t="shared" si="134"/>
        <v>9.8232099365393406</v>
      </c>
      <c r="M52" s="118">
        <f t="shared" si="134"/>
        <v>10.073482724636875</v>
      </c>
      <c r="N52" s="119">
        <f t="shared" si="134"/>
        <v>12.520703058566157</v>
      </c>
      <c r="O52" s="117">
        <f t="shared" si="133"/>
        <v>16.176452162582066</v>
      </c>
      <c r="P52" s="118">
        <f t="shared" si="133"/>
        <v>22.758330096320336</v>
      </c>
      <c r="Q52" s="118">
        <f t="shared" si="133"/>
        <v>22.731939679640654</v>
      </c>
      <c r="R52" s="118">
        <f t="shared" si="133"/>
        <v>22.352299278655426</v>
      </c>
      <c r="S52" s="118">
        <f t="shared" si="133"/>
        <v>22.721306075938923</v>
      </c>
      <c r="T52" s="119">
        <f t="shared" si="133"/>
        <v>25.517612901469295</v>
      </c>
      <c r="U52" s="117">
        <f t="shared" ref="U52:Z52" si="135">IFERROR((U28/U$26*100),"NA")</f>
        <v>50.913807656102428</v>
      </c>
      <c r="V52" s="118">
        <f t="shared" si="135"/>
        <v>48.807729702382254</v>
      </c>
      <c r="W52" s="118">
        <f t="shared" si="135"/>
        <v>50.714289828191319</v>
      </c>
      <c r="X52" s="118">
        <f t="shared" si="135"/>
        <v>52.208807592036976</v>
      </c>
      <c r="Y52" s="118">
        <f t="shared" si="135"/>
        <v>53.70079291574519</v>
      </c>
      <c r="Z52" s="119">
        <f t="shared" si="135"/>
        <v>55.68721548116833</v>
      </c>
      <c r="AA52" s="117">
        <f t="shared" si="133"/>
        <v>4.1124851396565898</v>
      </c>
      <c r="AB52" s="118">
        <f t="shared" si="133"/>
        <v>4.450149247964152</v>
      </c>
      <c r="AC52" s="118">
        <f t="shared" si="133"/>
        <v>5.0652361703414064</v>
      </c>
      <c r="AD52" s="118">
        <f t="shared" si="133"/>
        <v>4.1598483101070318</v>
      </c>
      <c r="AE52" s="118">
        <f t="shared" si="133"/>
        <v>5.1381414375894234</v>
      </c>
      <c r="AF52" s="119">
        <f t="shared" si="133"/>
        <v>5.3051581341781997</v>
      </c>
      <c r="AG52" s="117">
        <f t="shared" si="133"/>
        <v>15.91488050806289</v>
      </c>
      <c r="AH52" s="118">
        <f t="shared" si="133"/>
        <v>16.156790149712748</v>
      </c>
      <c r="AI52" s="118">
        <f t="shared" si="133"/>
        <v>15.671106598657552</v>
      </c>
      <c r="AJ52" s="118">
        <f t="shared" si="133"/>
        <v>14.93356303137611</v>
      </c>
      <c r="AK52" s="118">
        <f t="shared" si="133"/>
        <v>13.47311032466404</v>
      </c>
      <c r="AL52" s="119">
        <f t="shared" si="133"/>
        <v>15.741886334037366</v>
      </c>
      <c r="AM52" s="117">
        <f t="shared" ref="AM52:AR52" si="136">IFERROR((AM28/AM$26*100),"NA")</f>
        <v>9.3213292939241033</v>
      </c>
      <c r="AN52" s="118">
        <f t="shared" si="136"/>
        <v>12.607708358905114</v>
      </c>
      <c r="AO52" s="118">
        <f t="shared" si="136"/>
        <v>11.20980917786274</v>
      </c>
      <c r="AP52" s="118">
        <f t="shared" si="136"/>
        <v>10.200785249242085</v>
      </c>
      <c r="AQ52" s="118">
        <f t="shared" si="136"/>
        <v>10.803486934459135</v>
      </c>
      <c r="AR52" s="119">
        <f t="shared" si="136"/>
        <v>11.293767415173491</v>
      </c>
      <c r="AS52" s="117">
        <f t="shared" si="133"/>
        <v>14.038366067615899</v>
      </c>
      <c r="AT52" s="118">
        <f t="shared" si="133"/>
        <v>17.311715239434307</v>
      </c>
      <c r="AU52" s="118">
        <f t="shared" si="133"/>
        <v>15.165262108649355</v>
      </c>
      <c r="AV52" s="118">
        <f t="shared" si="133"/>
        <v>13.621037034985559</v>
      </c>
      <c r="AW52" s="118">
        <f t="shared" si="133"/>
        <v>13.728651740321146</v>
      </c>
      <c r="AX52" s="119">
        <f t="shared" si="133"/>
        <v>14.418955099810256</v>
      </c>
      <c r="AY52" s="117">
        <f ca="1">IFERROR((AY28/AY$26*100),"NA")</f>
        <v>33.814484137472412</v>
      </c>
      <c r="AZ52" s="118">
        <f t="shared" ref="AZ52:BD52" ca="1" si="137">IFERROR((AZ28/AZ$26*100),"NA")</f>
        <v>35.876594517983982</v>
      </c>
      <c r="BA52" s="118">
        <f t="shared" ca="1" si="137"/>
        <v>36.326625547494778</v>
      </c>
      <c r="BB52" s="118">
        <f t="shared" ca="1" si="137"/>
        <v>37.032025080633794</v>
      </c>
      <c r="BC52" s="118">
        <f t="shared" ca="1" si="137"/>
        <v>37.535899543072283</v>
      </c>
      <c r="BD52" s="119">
        <f t="shared" ca="1" si="137"/>
        <v>38.358353176853463</v>
      </c>
    </row>
    <row r="53" spans="2:56" s="17" customFormat="1">
      <c r="B53" s="27" t="s">
        <v>34</v>
      </c>
      <c r="C53" s="117">
        <f t="shared" ref="C53:AX53" si="138">IFERROR((C32/C$26*100),"NA")</f>
        <v>36.04108497481991</v>
      </c>
      <c r="D53" s="118">
        <f t="shared" si="138"/>
        <v>34.437515735633198</v>
      </c>
      <c r="E53" s="118">
        <f t="shared" si="138"/>
        <v>36.696043671778753</v>
      </c>
      <c r="F53" s="118">
        <f t="shared" si="138"/>
        <v>33.371969737811554</v>
      </c>
      <c r="G53" s="118">
        <f t="shared" si="138"/>
        <v>35.974951120699991</v>
      </c>
      <c r="H53" s="119">
        <f t="shared" si="138"/>
        <v>37.709550085090122</v>
      </c>
      <c r="I53" s="117">
        <f t="shared" ref="I53:N53" si="139">IFERROR((I32/I$26*100),"NA")</f>
        <v>3.7247309205110191</v>
      </c>
      <c r="J53" s="118">
        <f t="shared" si="139"/>
        <v>9.353325682351171</v>
      </c>
      <c r="K53" s="118">
        <f t="shared" si="139"/>
        <v>7.0847721094616993</v>
      </c>
      <c r="L53" s="118">
        <f t="shared" si="139"/>
        <v>5.4792960289151402</v>
      </c>
      <c r="M53" s="118">
        <f t="shared" si="139"/>
        <v>5.452470875122593</v>
      </c>
      <c r="N53" s="119">
        <f t="shared" si="139"/>
        <v>7.3664349032737979</v>
      </c>
      <c r="O53" s="117">
        <f t="shared" si="138"/>
        <v>9.1886245176163968</v>
      </c>
      <c r="P53" s="118">
        <f t="shared" si="138"/>
        <v>13.98942648908084</v>
      </c>
      <c r="Q53" s="118">
        <f t="shared" si="138"/>
        <v>14.442456252930876</v>
      </c>
      <c r="R53" s="118">
        <f t="shared" si="138"/>
        <v>14.340358343884581</v>
      </c>
      <c r="S53" s="118">
        <f t="shared" si="138"/>
        <v>14.195802772581914</v>
      </c>
      <c r="T53" s="119">
        <f t="shared" si="138"/>
        <v>17.06319555017944</v>
      </c>
      <c r="U53" s="117">
        <f t="shared" ref="U53:Z53" si="140">IFERROR((U32/U$26*100),"NA")</f>
        <v>17.031783136444574</v>
      </c>
      <c r="V53" s="118">
        <f t="shared" si="140"/>
        <v>16.790711818921707</v>
      </c>
      <c r="W53" s="118">
        <f t="shared" si="140"/>
        <v>30.534648269924713</v>
      </c>
      <c r="X53" s="118">
        <f t="shared" si="140"/>
        <v>31.581709802837722</v>
      </c>
      <c r="Y53" s="118">
        <f t="shared" si="140"/>
        <v>31.332888041802644</v>
      </c>
      <c r="Z53" s="119">
        <f t="shared" si="140"/>
        <v>34.864085130865249</v>
      </c>
      <c r="AA53" s="117">
        <f t="shared" si="138"/>
        <v>1.0034561788388729</v>
      </c>
      <c r="AB53" s="118">
        <f t="shared" si="138"/>
        <v>0.42407673953574787</v>
      </c>
      <c r="AC53" s="118">
        <f t="shared" si="138"/>
        <v>0.51245151892738716</v>
      </c>
      <c r="AD53" s="118">
        <f t="shared" si="138"/>
        <v>-1.0635728127832129</v>
      </c>
      <c r="AE53" s="118">
        <f t="shared" si="138"/>
        <v>0.75212480685590399</v>
      </c>
      <c r="AF53" s="119">
        <f t="shared" si="138"/>
        <v>1.7390471287549214</v>
      </c>
      <c r="AG53" s="117">
        <f t="shared" si="138"/>
        <v>11.919572506783254</v>
      </c>
      <c r="AH53" s="118">
        <f t="shared" si="138"/>
        <v>11.914420266470389</v>
      </c>
      <c r="AI53" s="118">
        <f t="shared" si="138"/>
        <v>11.223116654982645</v>
      </c>
      <c r="AJ53" s="118">
        <f t="shared" si="138"/>
        <v>10.503102518702841</v>
      </c>
      <c r="AK53" s="118">
        <f t="shared" si="138"/>
        <v>9.259205920528407</v>
      </c>
      <c r="AL53" s="119">
        <f t="shared" si="138"/>
        <v>10.943038116288857</v>
      </c>
      <c r="AM53" s="117">
        <f t="shared" ref="AM53:AR53" si="141">IFERROR((AM32/AM$26*100),"NA")</f>
        <v>5.7161922501864373</v>
      </c>
      <c r="AN53" s="118">
        <f t="shared" si="141"/>
        <v>8.8870136246471052</v>
      </c>
      <c r="AO53" s="118">
        <f t="shared" si="141"/>
        <v>8.4788689201550369</v>
      </c>
      <c r="AP53" s="118">
        <f t="shared" si="141"/>
        <v>8.7768997564733358</v>
      </c>
      <c r="AQ53" s="118">
        <f t="shared" si="141"/>
        <v>8.9957207605112561</v>
      </c>
      <c r="AR53" s="119">
        <f t="shared" si="141"/>
        <v>9.4439166748349592</v>
      </c>
      <c r="AS53" s="117">
        <f t="shared" si="138"/>
        <v>2.5564312983940627</v>
      </c>
      <c r="AT53" s="118">
        <f t="shared" si="138"/>
        <v>7.2190807919177633</v>
      </c>
      <c r="AU53" s="118">
        <f t="shared" si="138"/>
        <v>6.2731412260432222</v>
      </c>
      <c r="AV53" s="118">
        <f t="shared" si="138"/>
        <v>3.0672085632585753</v>
      </c>
      <c r="AW53" s="118">
        <f t="shared" si="138"/>
        <v>3.4574937910479533</v>
      </c>
      <c r="AX53" s="119">
        <f t="shared" si="138"/>
        <v>5.426690021193429</v>
      </c>
      <c r="AY53" s="117">
        <f ca="1">IFERROR((AY32/AY$26*100),"NA")</f>
        <v>17.985328264497475</v>
      </c>
      <c r="AZ53" s="118">
        <f t="shared" ref="AZ53:BD53" ca="1" si="142">IFERROR((AZ32/AZ$26*100),"NA")</f>
        <v>19.847733875383479</v>
      </c>
      <c r="BA53" s="118">
        <f t="shared" ca="1" si="142"/>
        <v>21.580103347089086</v>
      </c>
      <c r="BB53" s="118">
        <f t="shared" ca="1" si="142"/>
        <v>20.92072752857284</v>
      </c>
      <c r="BC53" s="118">
        <f t="shared" ca="1" si="142"/>
        <v>22.413912435100514</v>
      </c>
      <c r="BD53" s="119">
        <f t="shared" ca="1" si="142"/>
        <v>23.968279861376836</v>
      </c>
    </row>
    <row r="54" spans="2:56" s="17" customFormat="1">
      <c r="B54" s="27" t="s">
        <v>292</v>
      </c>
      <c r="C54" s="117">
        <v>16.081320036019484</v>
      </c>
      <c r="D54" s="118">
        <v>16.236771597852169</v>
      </c>
      <c r="E54" s="118">
        <v>17.475548064559597</v>
      </c>
      <c r="F54" s="118">
        <v>18.093959758790231</v>
      </c>
      <c r="G54" s="118">
        <v>19.136547670075775</v>
      </c>
      <c r="H54" s="119">
        <v>19.300849453651015</v>
      </c>
      <c r="I54" s="117">
        <v>19.349320492919812</v>
      </c>
      <c r="J54" s="118">
        <v>50.474278790252448</v>
      </c>
      <c r="K54" s="118">
        <v>33.083548509416538</v>
      </c>
      <c r="L54" s="118">
        <v>21.388741714493207</v>
      </c>
      <c r="M54" s="118">
        <v>21.26766756121793</v>
      </c>
      <c r="N54" s="119">
        <v>29.212458371692197</v>
      </c>
      <c r="O54" s="117">
        <v>5.7891859675713215</v>
      </c>
      <c r="P54" s="118">
        <v>10.127429336200681</v>
      </c>
      <c r="Q54" s="118">
        <v>10.628599763512231</v>
      </c>
      <c r="R54" s="118">
        <v>10.737848110708462</v>
      </c>
      <c r="S54" s="118">
        <v>11.162221625809355</v>
      </c>
      <c r="T54" s="119">
        <v>15.153214614473457</v>
      </c>
      <c r="U54" s="117">
        <v>10.042190993071509</v>
      </c>
      <c r="V54" s="118">
        <v>12.384995980876816</v>
      </c>
      <c r="W54" s="118">
        <v>26.848415432187434</v>
      </c>
      <c r="X54" s="118">
        <v>19.77184115374509</v>
      </c>
      <c r="Y54" s="118">
        <v>15.921991571698872</v>
      </c>
      <c r="Z54" s="119">
        <v>20.049552449251028</v>
      </c>
      <c r="AA54" s="117">
        <v>5.8434664692080664</v>
      </c>
      <c r="AB54" s="118">
        <v>3.1424762211544737</v>
      </c>
      <c r="AC54" s="118">
        <v>4.7477101512115025</v>
      </c>
      <c r="AD54" s="118">
        <v>-11.001935108121744</v>
      </c>
      <c r="AE54" s="118">
        <v>9.1377851047462197</v>
      </c>
      <c r="AF54" s="119">
        <v>23.189030250265411</v>
      </c>
      <c r="AG54" s="117">
        <v>26.090947180485418</v>
      </c>
      <c r="AH54" s="118">
        <v>26.565573263509449</v>
      </c>
      <c r="AI54" s="118">
        <v>24.595606413788236</v>
      </c>
      <c r="AJ54" s="118">
        <v>20.254391091697684</v>
      </c>
      <c r="AK54" s="118">
        <v>16.738249836457836</v>
      </c>
      <c r="AL54" s="119">
        <v>19.235379384368581</v>
      </c>
      <c r="AM54" s="117">
        <v>14.510544058442193</v>
      </c>
      <c r="AN54" s="118">
        <v>21.973502964537449</v>
      </c>
      <c r="AO54" s="118">
        <v>20.11062347823745</v>
      </c>
      <c r="AP54" s="118">
        <v>18.742282472516713</v>
      </c>
      <c r="AQ54" s="118">
        <v>18.215361943103321</v>
      </c>
      <c r="AR54" s="119">
        <v>18.750718045639285</v>
      </c>
      <c r="AS54" s="117">
        <v>7.4246377334475016</v>
      </c>
      <c r="AT54" s="118">
        <v>25.649395005231636</v>
      </c>
      <c r="AU54" s="118">
        <v>39.719510224346358</v>
      </c>
      <c r="AV54" s="118">
        <v>9.2214293111353012</v>
      </c>
      <c r="AW54" s="118">
        <v>11.627404147566837</v>
      </c>
      <c r="AX54" s="119">
        <v>20.059695710621504</v>
      </c>
      <c r="AY54" s="117">
        <f ca="1">AY32/AY35*100</f>
        <v>12.388057769498692</v>
      </c>
      <c r="AZ54" s="118">
        <f t="shared" ref="AZ54:BD54" ca="1" si="143">AZ32/AZ35*100</f>
        <v>13.870300256856725</v>
      </c>
      <c r="BA54" s="118">
        <f t="shared" ca="1" si="143"/>
        <v>16.408761573934953</v>
      </c>
      <c r="BB54" s="118">
        <f t="shared" ca="1" si="143"/>
        <v>15.495738419121604</v>
      </c>
      <c r="BC54" s="118">
        <f t="shared" ca="1" si="143"/>
        <v>16.330610163311515</v>
      </c>
      <c r="BD54" s="119">
        <f t="shared" ca="1" si="143"/>
        <v>17.678442345404289</v>
      </c>
    </row>
    <row r="55" spans="2:56" s="17" customFormat="1">
      <c r="B55" s="27" t="s">
        <v>293</v>
      </c>
      <c r="C55" s="117">
        <v>10.284291020325254</v>
      </c>
      <c r="D55" s="118">
        <v>10.379398084228388</v>
      </c>
      <c r="E55" s="118">
        <v>10.89619259761483</v>
      </c>
      <c r="F55" s="118">
        <v>11.113497049723543</v>
      </c>
      <c r="G55" s="118">
        <v>12.351207085444001</v>
      </c>
      <c r="H55" s="119">
        <v>13.090982355536848</v>
      </c>
      <c r="I55" s="117">
        <v>20.41832199521421</v>
      </c>
      <c r="J55" s="118">
        <v>50.128662950012483</v>
      </c>
      <c r="K55" s="118">
        <v>35.267058464414156</v>
      </c>
      <c r="L55" s="118">
        <v>23.074699651075274</v>
      </c>
      <c r="M55" s="118">
        <v>23.103115847779542</v>
      </c>
      <c r="N55" s="119">
        <v>30.837373296101134</v>
      </c>
      <c r="O55" s="117">
        <v>5.8246530121396782</v>
      </c>
      <c r="P55" s="118">
        <v>10.520068119003328</v>
      </c>
      <c r="Q55" s="118">
        <v>11.015361096870874</v>
      </c>
      <c r="R55" s="118">
        <v>11.14926702343725</v>
      </c>
      <c r="S55" s="118">
        <v>11.586486893734627</v>
      </c>
      <c r="T55" s="119">
        <v>15.495344794458532</v>
      </c>
      <c r="U55" s="117">
        <v>7.6895982891040511</v>
      </c>
      <c r="V55" s="118">
        <v>9.1283471226781145</v>
      </c>
      <c r="W55" s="118">
        <v>15.543028815348068</v>
      </c>
      <c r="X55" s="118">
        <v>13.801670371640471</v>
      </c>
      <c r="Y55" s="118">
        <v>12.262812932222515</v>
      </c>
      <c r="Z55" s="119">
        <v>15.591334514266872</v>
      </c>
      <c r="AA55" s="117">
        <v>8.2402338494900373</v>
      </c>
      <c r="AB55" s="118">
        <v>5.833357727218317</v>
      </c>
      <c r="AC55" s="118">
        <v>8.6793039296944219</v>
      </c>
      <c r="AD55" s="118">
        <v>7.4857033632585797</v>
      </c>
      <c r="AE55" s="118">
        <v>10.702479887515409</v>
      </c>
      <c r="AF55" s="119">
        <v>20.496546773758745</v>
      </c>
      <c r="AG55" s="117">
        <v>25.731992242878359</v>
      </c>
      <c r="AH55" s="118">
        <v>26.267714695258615</v>
      </c>
      <c r="AI55" s="118">
        <v>24.40438929761795</v>
      </c>
      <c r="AJ55" s="118">
        <v>19.999811044985684</v>
      </c>
      <c r="AK55" s="118">
        <v>16.519003001739286</v>
      </c>
      <c r="AL55" s="119">
        <v>18.996338095135471</v>
      </c>
      <c r="AM55" s="117">
        <v>12.367650532737994</v>
      </c>
      <c r="AN55" s="118">
        <v>19.727335329626214</v>
      </c>
      <c r="AO55" s="118">
        <v>19.314194376406832</v>
      </c>
      <c r="AP55" s="118">
        <v>17.977031322035764</v>
      </c>
      <c r="AQ55" s="118">
        <v>17.350312453227758</v>
      </c>
      <c r="AR55" s="119">
        <v>17.998513690427924</v>
      </c>
      <c r="AS55" s="117">
        <v>8.8273205436367164</v>
      </c>
      <c r="AT55" s="118">
        <v>23.709675565178049</v>
      </c>
      <c r="AU55" s="118">
        <v>35.184492418218717</v>
      </c>
      <c r="AV55" s="118">
        <v>11.567964358447123</v>
      </c>
      <c r="AW55" s="118">
        <v>13.433932354950686</v>
      </c>
      <c r="AX55" s="119">
        <v>20.35574672706084</v>
      </c>
      <c r="AY55" s="117"/>
      <c r="AZ55" s="118"/>
      <c r="BA55" s="118"/>
      <c r="BB55" s="118"/>
      <c r="BC55" s="118"/>
      <c r="BD55" s="119"/>
    </row>
    <row r="56" spans="2:56">
      <c r="B56" s="24" t="s">
        <v>294</v>
      </c>
      <c r="C56" s="117">
        <v>9.5440497794180779</v>
      </c>
      <c r="D56" s="118">
        <v>9.8874702571512252</v>
      </c>
      <c r="E56" s="118">
        <v>12.469704766106702</v>
      </c>
      <c r="F56" s="118">
        <v>12.416013905893507</v>
      </c>
      <c r="G56" s="118">
        <v>14.468607472585632</v>
      </c>
      <c r="H56" s="119">
        <v>15.91111179965379</v>
      </c>
      <c r="I56" s="117">
        <v>44.767300197281187</v>
      </c>
      <c r="J56" s="118">
        <v>137.85057768168502</v>
      </c>
      <c r="K56" s="118">
        <v>56.789982145516383</v>
      </c>
      <c r="L56" s="118">
        <v>31.182489711146765</v>
      </c>
      <c r="M56" s="118">
        <v>35.776215829132227</v>
      </c>
      <c r="N56" s="119">
        <v>53.934059962440237</v>
      </c>
      <c r="O56" s="117">
        <v>6.9612382435338001</v>
      </c>
      <c r="P56" s="118">
        <v>16.347656496384531</v>
      </c>
      <c r="Q56" s="118">
        <v>16.640761450216992</v>
      </c>
      <c r="R56" s="118">
        <v>16.263885314500772</v>
      </c>
      <c r="S56" s="118">
        <v>17.829143143253827</v>
      </c>
      <c r="T56" s="119">
        <v>28.560962543265834</v>
      </c>
      <c r="U56" s="117">
        <v>8.9557675866800022</v>
      </c>
      <c r="V56" s="118">
        <v>10.29405642553559</v>
      </c>
      <c r="W56" s="118">
        <v>18.130557795877056</v>
      </c>
      <c r="X56" s="118">
        <v>17.155962481789498</v>
      </c>
      <c r="Y56" s="118">
        <v>16.090255875053472</v>
      </c>
      <c r="Z56" s="119">
        <v>21.47220869490431</v>
      </c>
      <c r="AA56" s="117">
        <v>7.8205151024545438</v>
      </c>
      <c r="AB56" s="118">
        <v>5.7127814166873314</v>
      </c>
      <c r="AC56" s="118">
        <v>8.6830994119724494</v>
      </c>
      <c r="AD56" s="118">
        <v>4.6720485085593282</v>
      </c>
      <c r="AE56" s="118">
        <v>10.765607766239105</v>
      </c>
      <c r="AF56" s="119">
        <v>24.955637645826158</v>
      </c>
      <c r="AG56" s="117">
        <v>27.476338232027548</v>
      </c>
      <c r="AH56" s="118">
        <v>27.262666119186203</v>
      </c>
      <c r="AI56" s="118">
        <v>25.680662025771699</v>
      </c>
      <c r="AJ56" s="118">
        <v>20.874776769710589</v>
      </c>
      <c r="AK56" s="118">
        <v>16.542177334783016</v>
      </c>
      <c r="AL56" s="119">
        <v>19.265381406477232</v>
      </c>
      <c r="AM56" s="117">
        <v>11.571072358266052</v>
      </c>
      <c r="AN56" s="118">
        <v>21.379098609793683</v>
      </c>
      <c r="AO56" s="118">
        <v>21.036112493427851</v>
      </c>
      <c r="AP56" s="118">
        <v>19.026636148579239</v>
      </c>
      <c r="AQ56" s="118">
        <v>20.145715410112132</v>
      </c>
      <c r="AR56" s="119">
        <v>21.892936173357359</v>
      </c>
      <c r="AS56" s="117">
        <v>7.9063184398021225</v>
      </c>
      <c r="AT56" s="118">
        <v>22.673785125554879</v>
      </c>
      <c r="AU56" s="118">
        <v>19.98293502910143</v>
      </c>
      <c r="AV56" s="118">
        <v>10.728804022708974</v>
      </c>
      <c r="AW56" s="118">
        <v>12.07473423751944</v>
      </c>
      <c r="AX56" s="119">
        <v>19.634829289942051</v>
      </c>
      <c r="AY56" s="117"/>
      <c r="AZ56" s="118"/>
      <c r="BA56" s="118"/>
      <c r="BB56" s="118"/>
      <c r="BC56" s="118"/>
      <c r="BD56" s="119"/>
    </row>
    <row r="57" spans="2:56" s="5" customFormat="1" ht="12.75">
      <c r="B57" s="30" t="s">
        <v>296</v>
      </c>
      <c r="C57" s="123"/>
      <c r="D57" s="124"/>
      <c r="E57" s="124"/>
      <c r="F57" s="124"/>
      <c r="G57" s="124"/>
      <c r="H57" s="125"/>
      <c r="I57" s="123"/>
      <c r="J57" s="124"/>
      <c r="K57" s="124"/>
      <c r="L57" s="124"/>
      <c r="M57" s="124"/>
      <c r="N57" s="125"/>
      <c r="O57" s="123"/>
      <c r="P57" s="124"/>
      <c r="Q57" s="124"/>
      <c r="R57" s="124"/>
      <c r="S57" s="124"/>
      <c r="T57" s="125"/>
      <c r="U57" s="123"/>
      <c r="V57" s="124"/>
      <c r="W57" s="124"/>
      <c r="X57" s="124"/>
      <c r="Y57" s="124"/>
      <c r="Z57" s="125"/>
      <c r="AA57" s="123"/>
      <c r="AB57" s="124"/>
      <c r="AC57" s="124"/>
      <c r="AD57" s="124"/>
      <c r="AE57" s="124"/>
      <c r="AF57" s="125"/>
      <c r="AG57" s="123"/>
      <c r="AH57" s="124"/>
      <c r="AI57" s="124"/>
      <c r="AJ57" s="124"/>
      <c r="AK57" s="124"/>
      <c r="AL57" s="125"/>
      <c r="AM57" s="123"/>
      <c r="AN57" s="124"/>
      <c r="AO57" s="124"/>
      <c r="AP57" s="124"/>
      <c r="AQ57" s="124"/>
      <c r="AR57" s="125"/>
      <c r="AS57" s="123"/>
      <c r="AT57" s="124"/>
      <c r="AU57" s="124"/>
      <c r="AV57" s="124"/>
      <c r="AW57" s="124"/>
      <c r="AX57" s="125"/>
      <c r="AY57" s="123"/>
      <c r="AZ57" s="124"/>
      <c r="BA57" s="124"/>
      <c r="BB57" s="124"/>
      <c r="BC57" s="124"/>
      <c r="BD57" s="125"/>
    </row>
    <row r="58" spans="2:56" s="17" customFormat="1">
      <c r="B58" s="27" t="s">
        <v>45</v>
      </c>
      <c r="C58" s="117">
        <f t="shared" ref="C58:AX58" si="144">IFERROR((C36/C35),"NA")</f>
        <v>1.1231777449975937</v>
      </c>
      <c r="D58" s="118">
        <f t="shared" si="144"/>
        <v>1.0825188588608898</v>
      </c>
      <c r="E58" s="118">
        <f t="shared" si="144"/>
        <v>1.0929222759598962</v>
      </c>
      <c r="F58" s="118">
        <f t="shared" si="144"/>
        <v>0.87410390110297942</v>
      </c>
      <c r="G58" s="118">
        <f t="shared" si="144"/>
        <v>0.72941151760535361</v>
      </c>
      <c r="H58" s="119">
        <f t="shared" si="144"/>
        <v>0.60530067205001947</v>
      </c>
      <c r="I58" s="117">
        <f t="shared" ref="I58:N58" si="145">IFERROR((I36/I35),"NA")</f>
        <v>0.20981183191495625</v>
      </c>
      <c r="J58" s="118">
        <f t="shared" si="145"/>
        <v>0</v>
      </c>
      <c r="K58" s="118">
        <f t="shared" si="145"/>
        <v>0</v>
      </c>
      <c r="L58" s="118">
        <f t="shared" si="145"/>
        <v>0</v>
      </c>
      <c r="M58" s="118">
        <f t="shared" si="145"/>
        <v>0</v>
      </c>
      <c r="N58" s="119">
        <f t="shared" si="145"/>
        <v>0</v>
      </c>
      <c r="O58" s="117">
        <f t="shared" si="144"/>
        <v>0</v>
      </c>
      <c r="P58" s="118">
        <f t="shared" si="144"/>
        <v>0</v>
      </c>
      <c r="Q58" s="118">
        <f t="shared" si="144"/>
        <v>0</v>
      </c>
      <c r="R58" s="118">
        <f t="shared" si="144"/>
        <v>0</v>
      </c>
      <c r="S58" s="118">
        <f t="shared" si="144"/>
        <v>0</v>
      </c>
      <c r="T58" s="119">
        <f t="shared" si="144"/>
        <v>0</v>
      </c>
      <c r="U58" s="117">
        <f t="shared" ref="U58:Z58" si="146">IFERROR((U36/U35),"NA")</f>
        <v>1.2039185829282257</v>
      </c>
      <c r="V58" s="118">
        <f t="shared" si="146"/>
        <v>1.3473521882010944</v>
      </c>
      <c r="W58" s="118">
        <f t="shared" si="146"/>
        <v>1.0623523406341524</v>
      </c>
      <c r="X58" s="118">
        <f t="shared" si="146"/>
        <v>0.54578663304411967</v>
      </c>
      <c r="Y58" s="118">
        <f t="shared" si="146"/>
        <v>0.4734886483723818</v>
      </c>
      <c r="Z58" s="119">
        <f t="shared" si="146"/>
        <v>0.39775411853274384</v>
      </c>
      <c r="AA58" s="117">
        <f t="shared" si="144"/>
        <v>5.1385417033411977E-2</v>
      </c>
      <c r="AB58" s="118">
        <f t="shared" si="144"/>
        <v>7.4110671936758896E-2</v>
      </c>
      <c r="AC58" s="118">
        <f t="shared" si="144"/>
        <v>0.71465451243612799</v>
      </c>
      <c r="AD58" s="118">
        <f t="shared" si="144"/>
        <v>0.68745304282494368</v>
      </c>
      <c r="AE58" s="118">
        <f t="shared" si="144"/>
        <v>0.55277518497631106</v>
      </c>
      <c r="AF58" s="119">
        <f t="shared" si="144"/>
        <v>0.3717048383216433</v>
      </c>
      <c r="AG58" s="117">
        <f t="shared" si="144"/>
        <v>4.8171111162329736E-3</v>
      </c>
      <c r="AH58" s="118">
        <f t="shared" si="144"/>
        <v>2.0701616964135848E-3</v>
      </c>
      <c r="AI58" s="118">
        <f t="shared" si="144"/>
        <v>7.6630279859818554E-3</v>
      </c>
      <c r="AJ58" s="118">
        <f t="shared" si="144"/>
        <v>9.6876376084887583E-3</v>
      </c>
      <c r="AK58" s="118">
        <f t="shared" si="144"/>
        <v>8.8127926895093366E-3</v>
      </c>
      <c r="AL58" s="119">
        <f t="shared" si="144"/>
        <v>7.9684223007649452E-3</v>
      </c>
      <c r="AM58" s="117">
        <f t="shared" ref="AM58:AR58" si="147">IFERROR((AM36/AM35),"NA")</f>
        <v>0.23654068102350156</v>
      </c>
      <c r="AN58" s="118">
        <f t="shared" si="147"/>
        <v>5.7660899015294954E-2</v>
      </c>
      <c r="AO58" s="118">
        <f t="shared" si="147"/>
        <v>4.6703232129971538E-2</v>
      </c>
      <c r="AP58" s="118">
        <f t="shared" si="147"/>
        <v>7.5006999156108881E-2</v>
      </c>
      <c r="AQ58" s="118">
        <f t="shared" si="147"/>
        <v>6.0989592174568751E-2</v>
      </c>
      <c r="AR58" s="119">
        <f t="shared" si="147"/>
        <v>4.9186429147206938E-2</v>
      </c>
      <c r="AS58" s="117">
        <f t="shared" si="144"/>
        <v>0.20023860397250159</v>
      </c>
      <c r="AT58" s="118">
        <f t="shared" si="144"/>
        <v>0.26279633126641594</v>
      </c>
      <c r="AU58" s="118">
        <f t="shared" si="144"/>
        <v>0.21226870200532985</v>
      </c>
      <c r="AV58" s="118">
        <f t="shared" si="144"/>
        <v>0.29528757282959739</v>
      </c>
      <c r="AW58" s="118">
        <f t="shared" si="144"/>
        <v>0.25191781256455487</v>
      </c>
      <c r="AX58" s="119">
        <f t="shared" si="144"/>
        <v>0.18170284849849419</v>
      </c>
      <c r="AY58" s="117"/>
      <c r="AZ58" s="118"/>
      <c r="BA58" s="118"/>
      <c r="BB58" s="118"/>
      <c r="BC58" s="118"/>
      <c r="BD58" s="119"/>
    </row>
    <row r="59" spans="2:56" s="17" customFormat="1">
      <c r="B59" s="27" t="s">
        <v>37</v>
      </c>
      <c r="C59" s="117">
        <f t="shared" ref="C59:AX59" si="148">IFERROR((C38/C35),"NA")</f>
        <v>0.96969922548652787</v>
      </c>
      <c r="D59" s="118">
        <f t="shared" si="148"/>
        <v>0.75318482183812485</v>
      </c>
      <c r="E59" s="118">
        <f t="shared" si="148"/>
        <v>0.77902196361058096</v>
      </c>
      <c r="F59" s="118">
        <f t="shared" si="148"/>
        <v>0.62354393077918746</v>
      </c>
      <c r="G59" s="118">
        <f t="shared" si="148"/>
        <v>0.56942298370073052</v>
      </c>
      <c r="H59" s="119">
        <f t="shared" si="148"/>
        <v>0.44963524162624308</v>
      </c>
      <c r="I59" s="117">
        <f t="shared" ref="I59:N59" si="149">IFERROR((I38/I35),"NA")</f>
        <v>-0.24327865956005773</v>
      </c>
      <c r="J59" s="118">
        <f t="shared" si="149"/>
        <v>-0.19154239276139409</v>
      </c>
      <c r="K59" s="118">
        <f t="shared" si="149"/>
        <v>-7.5184867815544759E-2</v>
      </c>
      <c r="L59" s="118">
        <f t="shared" si="149"/>
        <v>-0.11524158400700667</v>
      </c>
      <c r="M59" s="118">
        <f t="shared" si="149"/>
        <v>-8.0236860781189329E-2</v>
      </c>
      <c r="N59" s="119">
        <f t="shared" si="149"/>
        <v>-0.10724094981498548</v>
      </c>
      <c r="O59" s="117">
        <f t="shared" si="148"/>
        <v>-0.38401409679196064</v>
      </c>
      <c r="P59" s="118">
        <f t="shared" si="148"/>
        <v>-0.40115891735406828</v>
      </c>
      <c r="Q59" s="118">
        <f t="shared" si="148"/>
        <v>-0.39932485429053677</v>
      </c>
      <c r="R59" s="118">
        <f t="shared" si="148"/>
        <v>-0.38709095742249211</v>
      </c>
      <c r="S59" s="118">
        <f t="shared" si="148"/>
        <v>-0.43829746299470135</v>
      </c>
      <c r="T59" s="119">
        <f t="shared" si="148"/>
        <v>-0.50304573075929115</v>
      </c>
      <c r="U59" s="117">
        <f t="shared" ref="U59:Z59" si="150">IFERROR((U38/U35),"NA")</f>
        <v>1.0951463000622998</v>
      </c>
      <c r="V59" s="118">
        <f t="shared" si="150"/>
        <v>0.94356402903685921</v>
      </c>
      <c r="W59" s="118">
        <f t="shared" si="150"/>
        <v>0.57703235550513654</v>
      </c>
      <c r="X59" s="118">
        <f t="shared" si="150"/>
        <v>5.7273782885392437E-3</v>
      </c>
      <c r="Y59" s="118">
        <f t="shared" si="150"/>
        <v>-1.1563895279057313E-2</v>
      </c>
      <c r="Z59" s="119">
        <f t="shared" si="150"/>
        <v>-9.0025026747648493E-2</v>
      </c>
      <c r="AA59" s="117">
        <f t="shared" si="148"/>
        <v>-0.29676442629299726</v>
      </c>
      <c r="AB59" s="118">
        <f t="shared" si="148"/>
        <v>-0.17169887278582927</v>
      </c>
      <c r="AC59" s="118">
        <f t="shared" si="148"/>
        <v>0.48991400644506561</v>
      </c>
      <c r="AD59" s="118">
        <f t="shared" si="148"/>
        <v>0.54313968363555143</v>
      </c>
      <c r="AE59" s="118">
        <f t="shared" si="148"/>
        <v>0.19817322751668048</v>
      </c>
      <c r="AF59" s="119">
        <f t="shared" si="148"/>
        <v>1.4575852363808612E-2</v>
      </c>
      <c r="AG59" s="117">
        <f t="shared" si="148"/>
        <v>-5.7920575287528524E-2</v>
      </c>
      <c r="AH59" s="118">
        <f t="shared" si="148"/>
        <v>-3.1500027975158065E-2</v>
      </c>
      <c r="AI59" s="118">
        <f t="shared" si="148"/>
        <v>-2.0306185757164179E-2</v>
      </c>
      <c r="AJ59" s="118">
        <f t="shared" si="148"/>
        <v>-1.9275841986391852E-2</v>
      </c>
      <c r="AK59" s="118">
        <f t="shared" si="148"/>
        <v>-2.4367791278988721E-2</v>
      </c>
      <c r="AL59" s="119">
        <f t="shared" si="148"/>
        <v>-3.3340840592626042E-2</v>
      </c>
      <c r="AM59" s="117">
        <f t="shared" ref="AM59:AR59" si="151">IFERROR((AM38/AM35),"NA")</f>
        <v>0.2027716271554488</v>
      </c>
      <c r="AN59" s="118">
        <f t="shared" si="151"/>
        <v>5.6080085242288923E-3</v>
      </c>
      <c r="AO59" s="118">
        <f t="shared" si="151"/>
        <v>-6.1759749157944466E-2</v>
      </c>
      <c r="AP59" s="118">
        <f t="shared" si="151"/>
        <v>2.729795644603563E-2</v>
      </c>
      <c r="AQ59" s="118">
        <f t="shared" si="151"/>
        <v>-3.7109780949033701E-2</v>
      </c>
      <c r="AR59" s="119">
        <f t="shared" si="151"/>
        <v>-0.10845211342167116</v>
      </c>
      <c r="AS59" s="117">
        <f t="shared" si="148"/>
        <v>0.16933580578494056</v>
      </c>
      <c r="AT59" s="118">
        <f t="shared" si="148"/>
        <v>0.24132658189773243</v>
      </c>
      <c r="AU59" s="118">
        <f t="shared" si="148"/>
        <v>0.20037107082267355</v>
      </c>
      <c r="AV59" s="118">
        <f t="shared" si="148"/>
        <v>0.27598004412200849</v>
      </c>
      <c r="AW59" s="118">
        <f t="shared" si="148"/>
        <v>0.1857771420332657</v>
      </c>
      <c r="AX59" s="119">
        <f t="shared" si="148"/>
        <v>8.6894046890539089E-2</v>
      </c>
      <c r="AY59" s="117"/>
      <c r="AZ59" s="118"/>
      <c r="BA59" s="118"/>
      <c r="BB59" s="118"/>
      <c r="BC59" s="118"/>
      <c r="BD59" s="119"/>
    </row>
    <row r="60" spans="2:56">
      <c r="B60" s="4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</row>
    <row r="61" spans="2:56">
      <c r="B61" s="3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</row>
    <row r="62" spans="2:56">
      <c r="B62" s="3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</row>
    <row r="63" spans="2:56">
      <c r="B63" s="3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</row>
    <row r="64" spans="2:56">
      <c r="B64" s="3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</row>
    <row r="65" spans="2:56">
      <c r="B65" s="3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</row>
  </sheetData>
  <mergeCells count="9">
    <mergeCell ref="AY6:BD6"/>
    <mergeCell ref="C6:H6"/>
    <mergeCell ref="O6:T6"/>
    <mergeCell ref="AA6:AF6"/>
    <mergeCell ref="AG6:AL6"/>
    <mergeCell ref="AS6:AX6"/>
    <mergeCell ref="AM6:AR6"/>
    <mergeCell ref="I6:N6"/>
    <mergeCell ref="U6:Z6"/>
  </mergeCells>
  <conditionalFormatting sqref="BD15">
    <cfRule type="cellIs" dxfId="1127" priority="98" operator="greaterThanOrEqual">
      <formula>10</formula>
    </cfRule>
    <cfRule type="cellIs" dxfId="1126" priority="101" operator="lessThan">
      <formula>0</formula>
    </cfRule>
  </conditionalFormatting>
  <conditionalFormatting sqref="BD16">
    <cfRule type="cellIs" dxfId="1125" priority="96" operator="greaterThanOrEqual">
      <formula>10</formula>
    </cfRule>
    <cfRule type="cellIs" dxfId="1124" priority="100" operator="lessThan">
      <formula>0</formula>
    </cfRule>
  </conditionalFormatting>
  <conditionalFormatting sqref="BD13">
    <cfRule type="cellIs" priority="94" operator="equal">
      <formula>"-"</formula>
    </cfRule>
    <cfRule type="cellIs" dxfId="1123" priority="97" operator="lessThanOrEqual">
      <formula>5</formula>
    </cfRule>
    <cfRule type="cellIs" dxfId="1122" priority="99" operator="greaterThanOrEqual">
      <formula>10</formula>
    </cfRule>
  </conditionalFormatting>
  <conditionalFormatting sqref="O27:T27 O29:T29 O33:T33 AS33:BD33 AS29:BD29 AS27:BD27 AA33:AF33 AA29:AF29 AA27:AF27">
    <cfRule type="cellIs" dxfId="1121" priority="92" operator="lessThanOrEqual">
      <formula>0</formula>
    </cfRule>
    <cfRule type="cellIs" dxfId="1120" priority="95" operator="greaterThanOrEqual">
      <formula>0</formula>
    </cfRule>
  </conditionalFormatting>
  <conditionalFormatting sqref="O41:T41 AS41:BD41 AA41:AF41">
    <cfRule type="cellIs" dxfId="1119" priority="93" operator="lessThanOrEqual">
      <formula>0</formula>
    </cfRule>
  </conditionalFormatting>
  <conditionalFormatting sqref="BD10">
    <cfRule type="cellIs" dxfId="1118" priority="90" operator="equal">
      <formula>"Sell"</formula>
    </cfRule>
    <cfRule type="cellIs" dxfId="1117" priority="91" operator="equal">
      <formula>"Buy"</formula>
    </cfRule>
  </conditionalFormatting>
  <conditionalFormatting sqref="BD10">
    <cfRule type="cellIs" dxfId="1116" priority="88" operator="equal">
      <formula>"Sell"</formula>
    </cfRule>
    <cfRule type="cellIs" dxfId="1115" priority="89" operator="equal">
      <formula>"Buy"</formula>
    </cfRule>
  </conditionalFormatting>
  <conditionalFormatting sqref="BD10">
    <cfRule type="cellIs" dxfId="1114" priority="86" operator="equal">
      <formula>"Sell"</formula>
    </cfRule>
    <cfRule type="cellIs" dxfId="1113" priority="87" operator="equal">
      <formula>"Buy"</formula>
    </cfRule>
  </conditionalFormatting>
  <conditionalFormatting sqref="T10 AF10 AX10">
    <cfRule type="cellIs" dxfId="1112" priority="84" operator="equal">
      <formula>"Sell"</formula>
    </cfRule>
    <cfRule type="cellIs" dxfId="1111" priority="85" operator="equal">
      <formula>"Buy"</formula>
    </cfRule>
  </conditionalFormatting>
  <conditionalFormatting sqref="T15 AF15 AX15">
    <cfRule type="cellIs" dxfId="1110" priority="80" operator="greaterThan">
      <formula>0</formula>
    </cfRule>
    <cfRule type="cellIs" dxfId="1109" priority="83" operator="lessThan">
      <formula>0</formula>
    </cfRule>
  </conditionalFormatting>
  <conditionalFormatting sqref="T16 AF16 AX16">
    <cfRule type="cellIs" dxfId="1108" priority="78" operator="greaterThan">
      <formula>0</formula>
    </cfRule>
    <cfRule type="cellIs" dxfId="1107" priority="82" operator="lessThan">
      <formula>0</formula>
    </cfRule>
  </conditionalFormatting>
  <conditionalFormatting sqref="T13 AF13 AX13">
    <cfRule type="cellIs" priority="77" operator="equal">
      <formula>"-"</formula>
    </cfRule>
    <cfRule type="cellIs" dxfId="1106" priority="79" operator="lessThanOrEqual">
      <formula>0</formula>
    </cfRule>
    <cfRule type="cellIs" dxfId="1105" priority="81" operator="greaterThanOrEqual">
      <formula>0</formula>
    </cfRule>
  </conditionalFormatting>
  <conditionalFormatting sqref="C27:H27">
    <cfRule type="cellIs" dxfId="1104" priority="74" operator="lessThanOrEqual">
      <formula>0</formula>
    </cfRule>
    <cfRule type="cellIs" dxfId="1103" priority="76" operator="greaterThanOrEqual">
      <formula>0</formula>
    </cfRule>
  </conditionalFormatting>
  <conditionalFormatting sqref="C41:H41">
    <cfRule type="cellIs" dxfId="1102" priority="75" operator="lessThanOrEqual">
      <formula>0</formula>
    </cfRule>
  </conditionalFormatting>
  <conditionalFormatting sqref="C29:H29">
    <cfRule type="cellIs" dxfId="1101" priority="72" operator="lessThanOrEqual">
      <formula>0</formula>
    </cfRule>
    <cfRule type="cellIs" dxfId="1100" priority="73" operator="greaterThanOrEqual">
      <formula>0</formula>
    </cfRule>
  </conditionalFormatting>
  <conditionalFormatting sqref="C33:H33">
    <cfRule type="cellIs" dxfId="1099" priority="70" operator="lessThanOrEqual">
      <formula>0</formula>
    </cfRule>
    <cfRule type="cellIs" dxfId="1098" priority="71" operator="greaterThanOrEqual">
      <formula>0</formula>
    </cfRule>
  </conditionalFormatting>
  <conditionalFormatting sqref="H10">
    <cfRule type="cellIs" dxfId="1097" priority="68" operator="equal">
      <formula>"Sell"</formula>
    </cfRule>
    <cfRule type="cellIs" dxfId="1096" priority="69" operator="equal">
      <formula>"Buy"</formula>
    </cfRule>
  </conditionalFormatting>
  <conditionalFormatting sqref="H15">
    <cfRule type="cellIs" dxfId="1095" priority="64" operator="greaterThan">
      <formula>0</formula>
    </cfRule>
    <cfRule type="cellIs" dxfId="1094" priority="67" operator="lessThan">
      <formula>0</formula>
    </cfRule>
  </conditionalFormatting>
  <conditionalFormatting sqref="H16">
    <cfRule type="cellIs" dxfId="1093" priority="62" operator="greaterThan">
      <formula>0</formula>
    </cfRule>
    <cfRule type="cellIs" dxfId="1092" priority="66" operator="lessThan">
      <formula>0</formula>
    </cfRule>
  </conditionalFormatting>
  <conditionalFormatting sqref="H13">
    <cfRule type="cellIs" priority="61" operator="equal">
      <formula>"-"</formula>
    </cfRule>
    <cfRule type="cellIs" dxfId="1091" priority="63" operator="lessThanOrEqual">
      <formula>0</formula>
    </cfRule>
    <cfRule type="cellIs" dxfId="1090" priority="65" operator="greaterThanOrEqual">
      <formula>0</formula>
    </cfRule>
  </conditionalFormatting>
  <conditionalFormatting sqref="AG33:AL33 AG29:AL29 AG27:AL27">
    <cfRule type="cellIs" dxfId="1089" priority="58" operator="lessThanOrEqual">
      <formula>0</formula>
    </cfRule>
    <cfRule type="cellIs" dxfId="1088" priority="60" operator="greaterThanOrEqual">
      <formula>0</formula>
    </cfRule>
  </conditionalFormatting>
  <conditionalFormatting sqref="AG41:AL41">
    <cfRule type="cellIs" dxfId="1087" priority="59" operator="lessThanOrEqual">
      <formula>0</formula>
    </cfRule>
  </conditionalFormatting>
  <conditionalFormatting sqref="AL10">
    <cfRule type="cellIs" dxfId="1086" priority="56" operator="equal">
      <formula>"Sell"</formula>
    </cfRule>
    <cfRule type="cellIs" dxfId="1085" priority="57" operator="equal">
      <formula>"Buy"</formula>
    </cfRule>
  </conditionalFormatting>
  <conditionalFormatting sqref="AL15">
    <cfRule type="cellIs" dxfId="1084" priority="52" operator="greaterThan">
      <formula>0</formula>
    </cfRule>
    <cfRule type="cellIs" dxfId="1083" priority="55" operator="lessThan">
      <formula>0</formula>
    </cfRule>
  </conditionalFormatting>
  <conditionalFormatting sqref="AL16">
    <cfRule type="cellIs" dxfId="1082" priority="50" operator="greaterThan">
      <formula>0</formula>
    </cfRule>
    <cfRule type="cellIs" dxfId="1081" priority="54" operator="lessThan">
      <formula>0</formula>
    </cfRule>
  </conditionalFormatting>
  <conditionalFormatting sqref="AL13">
    <cfRule type="cellIs" priority="49" operator="equal">
      <formula>"-"</formula>
    </cfRule>
    <cfRule type="cellIs" dxfId="1080" priority="51" operator="lessThanOrEqual">
      <formula>0</formula>
    </cfRule>
    <cfRule type="cellIs" dxfId="1079" priority="53" operator="greaterThanOrEqual">
      <formula>0</formula>
    </cfRule>
  </conditionalFormatting>
  <conditionalFormatting sqref="AM33:AR33 AM29:AR29 AM27:AR27">
    <cfRule type="cellIs" dxfId="1078" priority="34" operator="lessThanOrEqual">
      <formula>0</formula>
    </cfRule>
    <cfRule type="cellIs" dxfId="1077" priority="36" operator="greaterThanOrEqual">
      <formula>0</formula>
    </cfRule>
  </conditionalFormatting>
  <conditionalFormatting sqref="AM41:AR41">
    <cfRule type="cellIs" dxfId="1076" priority="35" operator="lessThanOrEqual">
      <formula>0</formula>
    </cfRule>
  </conditionalFormatting>
  <conditionalFormatting sqref="AR10">
    <cfRule type="cellIs" dxfId="1075" priority="32" operator="equal">
      <formula>"Sell"</formula>
    </cfRule>
    <cfRule type="cellIs" dxfId="1074" priority="33" operator="equal">
      <formula>"Buy"</formula>
    </cfRule>
  </conditionalFormatting>
  <conditionalFormatting sqref="AR15">
    <cfRule type="cellIs" dxfId="1073" priority="28" operator="greaterThan">
      <formula>0</formula>
    </cfRule>
    <cfRule type="cellIs" dxfId="1072" priority="31" operator="lessThan">
      <formula>0</formula>
    </cfRule>
  </conditionalFormatting>
  <conditionalFormatting sqref="AR16">
    <cfRule type="cellIs" dxfId="1071" priority="26" operator="greaterThan">
      <formula>0</formula>
    </cfRule>
    <cfRule type="cellIs" dxfId="1070" priority="30" operator="lessThan">
      <formula>0</formula>
    </cfRule>
  </conditionalFormatting>
  <conditionalFormatting sqref="AR13">
    <cfRule type="cellIs" priority="25" operator="equal">
      <formula>"-"</formula>
    </cfRule>
    <cfRule type="cellIs" dxfId="1069" priority="27" operator="lessThanOrEqual">
      <formula>0</formula>
    </cfRule>
    <cfRule type="cellIs" dxfId="1068" priority="29" operator="greaterThanOrEqual">
      <formula>0</formula>
    </cfRule>
  </conditionalFormatting>
  <conditionalFormatting sqref="I27:N27 I29:N29 I33:N33">
    <cfRule type="cellIs" dxfId="1067" priority="22" operator="lessThanOrEqual">
      <formula>0</formula>
    </cfRule>
    <cfRule type="cellIs" dxfId="1066" priority="24" operator="greaterThanOrEqual">
      <formula>0</formula>
    </cfRule>
  </conditionalFormatting>
  <conditionalFormatting sqref="I41:N41">
    <cfRule type="cellIs" dxfId="1065" priority="23" operator="lessThanOrEqual">
      <formula>0</formula>
    </cfRule>
  </conditionalFormatting>
  <conditionalFormatting sqref="N10">
    <cfRule type="cellIs" dxfId="1064" priority="20" operator="equal">
      <formula>"Sell"</formula>
    </cfRule>
    <cfRule type="cellIs" dxfId="1063" priority="21" operator="equal">
      <formula>"Buy"</formula>
    </cfRule>
  </conditionalFormatting>
  <conditionalFormatting sqref="N15">
    <cfRule type="cellIs" dxfId="1062" priority="16" operator="greaterThan">
      <formula>0</formula>
    </cfRule>
    <cfRule type="cellIs" dxfId="1061" priority="19" operator="lessThan">
      <formula>0</formula>
    </cfRule>
  </conditionalFormatting>
  <conditionalFormatting sqref="N16">
    <cfRule type="cellIs" dxfId="1060" priority="14" operator="greaterThan">
      <formula>0</formula>
    </cfRule>
    <cfRule type="cellIs" dxfId="1059" priority="18" operator="lessThan">
      <formula>0</formula>
    </cfRule>
  </conditionalFormatting>
  <conditionalFormatting sqref="N13">
    <cfRule type="cellIs" priority="13" operator="equal">
      <formula>"-"</formula>
    </cfRule>
    <cfRule type="cellIs" dxfId="1058" priority="15" operator="lessThanOrEqual">
      <formula>0</formula>
    </cfRule>
    <cfRule type="cellIs" dxfId="1057" priority="17" operator="greaterThanOrEqual">
      <formula>0</formula>
    </cfRule>
  </conditionalFormatting>
  <conditionalFormatting sqref="U33:Z33 U29:Z29 U27:Z27">
    <cfRule type="cellIs" dxfId="1056" priority="10" operator="lessThanOrEqual">
      <formula>0</formula>
    </cfRule>
    <cfRule type="cellIs" dxfId="1055" priority="12" operator="greaterThanOrEqual">
      <formula>0</formula>
    </cfRule>
  </conditionalFormatting>
  <conditionalFormatting sqref="U41:Z41">
    <cfRule type="cellIs" dxfId="1054" priority="11" operator="lessThanOrEqual">
      <formula>0</formula>
    </cfRule>
  </conditionalFormatting>
  <conditionalFormatting sqref="Z10">
    <cfRule type="cellIs" dxfId="1053" priority="8" operator="equal">
      <formula>"Sell"</formula>
    </cfRule>
    <cfRule type="cellIs" dxfId="1052" priority="9" operator="equal">
      <formula>"Buy"</formula>
    </cfRule>
  </conditionalFormatting>
  <conditionalFormatting sqref="Z15">
    <cfRule type="cellIs" dxfId="1051" priority="4" operator="greaterThan">
      <formula>0</formula>
    </cfRule>
    <cfRule type="cellIs" dxfId="1050" priority="7" operator="lessThan">
      <formula>0</formula>
    </cfRule>
  </conditionalFormatting>
  <conditionalFormatting sqref="Z16">
    <cfRule type="cellIs" dxfId="1049" priority="2" operator="greaterThan">
      <formula>0</formula>
    </cfRule>
    <cfRule type="cellIs" dxfId="1048" priority="6" operator="lessThan">
      <formula>0</formula>
    </cfRule>
  </conditionalFormatting>
  <conditionalFormatting sqref="Z13">
    <cfRule type="cellIs" priority="1" operator="equal">
      <formula>"-"</formula>
    </cfRule>
    <cfRule type="cellIs" dxfId="1047" priority="3" operator="lessThanOrEqual">
      <formula>0</formula>
    </cfRule>
    <cfRule type="cellIs" dxfId="1046" priority="5" operator="greaterThanOrEqual">
      <formula>0</formula>
    </cfRule>
  </conditionalFormatting>
  <pageMargins left="0.75" right="0.25" top="0.5" bottom="0.25" header="0.3" footer="0.3"/>
  <pageSetup paperSize="9" scale="75" orientation="landscape" r:id="rId1"/>
  <headerFooter>
    <oddHeader>&amp;LMOSL: Capital Goods Valuations</oddHeader>
  </headerFooter>
  <colBreaks count="1" manualBreakCount="1">
    <brk id="26" min="5" max="58" man="1"/>
  </colBreaks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12"/>
  <dimension ref="B5:Z65"/>
  <sheetViews>
    <sheetView showGridLines="0" zoomScaleNormal="100" workbookViewId="0">
      <pane xSplit="2" ySplit="8" topLeftCell="F9" activePane="bottomRight" state="frozen"/>
      <selection sqref="A1:XFD1048576"/>
      <selection pane="topRight" sqref="A1:XFD1048576"/>
      <selection pane="bottomLeft" sqref="A1:XFD1048576"/>
      <selection pane="bottomRight" activeCell="F9" sqref="F9"/>
    </sheetView>
  </sheetViews>
  <sheetFormatPr defaultColWidth="9.33203125" defaultRowHeight="12"/>
  <cols>
    <col min="1" max="1" width="1.33203125" style="1" customWidth="1"/>
    <col min="2" max="2" width="28.6640625" style="6" bestFit="1" customWidth="1"/>
    <col min="3" max="5" width="7.1640625" style="1" hidden="1" customWidth="1"/>
    <col min="6" max="8" width="7.1640625" style="1" bestFit="1" customWidth="1"/>
    <col min="9" max="11" width="8.33203125" style="1" hidden="1" customWidth="1"/>
    <col min="12" max="14" width="9.33203125" style="1" customWidth="1"/>
    <col min="15" max="17" width="7.33203125" style="1" hidden="1" customWidth="1"/>
    <col min="18" max="20" width="10.33203125" style="1" customWidth="1"/>
    <col min="21" max="26" width="7.6640625" style="1" hidden="1" customWidth="1"/>
    <col min="27" max="16384" width="9.33203125" style="1"/>
  </cols>
  <sheetData>
    <row r="5" spans="2:26" ht="9" customHeight="1"/>
    <row r="6" spans="2:26" s="107" customFormat="1" ht="12.75">
      <c r="B6" s="23" t="s">
        <v>68</v>
      </c>
      <c r="C6" s="342" t="s">
        <v>1373</v>
      </c>
      <c r="D6" s="343"/>
      <c r="E6" s="343"/>
      <c r="F6" s="343"/>
      <c r="G6" s="343"/>
      <c r="H6" s="344"/>
      <c r="I6" s="342" t="s">
        <v>379</v>
      </c>
      <c r="J6" s="343"/>
      <c r="K6" s="343"/>
      <c r="L6" s="343"/>
      <c r="M6" s="343"/>
      <c r="N6" s="344"/>
      <c r="O6" s="342" t="s">
        <v>1374</v>
      </c>
      <c r="P6" s="343"/>
      <c r="Q6" s="343"/>
      <c r="R6" s="343"/>
      <c r="S6" s="343"/>
      <c r="T6" s="344"/>
      <c r="U6" s="359" t="s">
        <v>285</v>
      </c>
      <c r="V6" s="360"/>
      <c r="W6" s="360"/>
      <c r="X6" s="360"/>
      <c r="Y6" s="360"/>
      <c r="Z6" s="361"/>
    </row>
    <row r="7" spans="2:26" s="111" customFormat="1" ht="11.25" hidden="1">
      <c r="B7" s="31" t="s">
        <v>7</v>
      </c>
      <c r="C7" s="108" t="s">
        <v>692</v>
      </c>
      <c r="D7" s="109" t="str">
        <f>C7</f>
        <v>PVRINOX IN</v>
      </c>
      <c r="E7" s="109" t="str">
        <f t="shared" ref="E7:H7" si="0">D7</f>
        <v>PVRINOX IN</v>
      </c>
      <c r="F7" s="109" t="str">
        <f t="shared" si="0"/>
        <v>PVRINOX IN</v>
      </c>
      <c r="G7" s="109" t="str">
        <f t="shared" si="0"/>
        <v>PVRINOX IN</v>
      </c>
      <c r="H7" s="110" t="str">
        <f t="shared" si="0"/>
        <v>PVRINOX IN</v>
      </c>
      <c r="I7" s="108" t="s">
        <v>167</v>
      </c>
      <c r="J7" s="109" t="str">
        <f>I7</f>
        <v>SUNTV IN</v>
      </c>
      <c r="K7" s="109" t="str">
        <f t="shared" ref="K7:N7" si="1">J7</f>
        <v>SUNTV IN</v>
      </c>
      <c r="L7" s="109" t="str">
        <f t="shared" si="1"/>
        <v>SUNTV IN</v>
      </c>
      <c r="M7" s="109" t="str">
        <f t="shared" si="1"/>
        <v>SUNTV IN</v>
      </c>
      <c r="N7" s="110" t="str">
        <f t="shared" si="1"/>
        <v>SUNTV IN</v>
      </c>
      <c r="O7" s="108" t="s">
        <v>168</v>
      </c>
      <c r="P7" s="109" t="str">
        <f>O7</f>
        <v>Z IN</v>
      </c>
      <c r="Q7" s="109" t="str">
        <f t="shared" ref="Q7:T7" si="2">P7</f>
        <v>Z IN</v>
      </c>
      <c r="R7" s="109" t="str">
        <f t="shared" si="2"/>
        <v>Z IN</v>
      </c>
      <c r="S7" s="109" t="str">
        <f t="shared" si="2"/>
        <v>Z IN</v>
      </c>
      <c r="T7" s="110" t="str">
        <f t="shared" si="2"/>
        <v>Z IN</v>
      </c>
      <c r="U7" s="108" t="s">
        <v>101</v>
      </c>
      <c r="V7" s="109" t="str">
        <f>U7</f>
        <v>Media</v>
      </c>
      <c r="W7" s="109" t="str">
        <f t="shared" ref="W7:Z7" si="3">V7</f>
        <v>Media</v>
      </c>
      <c r="X7" s="109" t="str">
        <f t="shared" si="3"/>
        <v>Media</v>
      </c>
      <c r="Y7" s="109" t="str">
        <f t="shared" si="3"/>
        <v>Media</v>
      </c>
      <c r="Z7" s="110" t="str">
        <f t="shared" si="3"/>
        <v>Media</v>
      </c>
    </row>
    <row r="8" spans="2:26" s="115" customFormat="1">
      <c r="B8" s="23" t="s">
        <v>69</v>
      </c>
      <c r="C8" s="112" t="str">
        <f>'Column Code'!$C$8</f>
        <v>FY21</v>
      </c>
      <c r="D8" s="113" t="str">
        <f>'Column Code'!$D$8</f>
        <v>FY22</v>
      </c>
      <c r="E8" s="113" t="str">
        <f>'Column Code'!$E$8</f>
        <v>FY23</v>
      </c>
      <c r="F8" s="113" t="str">
        <f>'Column Code'!$F$8</f>
        <v>FY24</v>
      </c>
      <c r="G8" s="113" t="str">
        <f>'Column Code'!$G$8</f>
        <v>FY25E</v>
      </c>
      <c r="H8" s="114" t="str">
        <f>'Column Code'!$H$8</f>
        <v>FY26E</v>
      </c>
      <c r="I8" s="112" t="str">
        <f>'Column Code'!$C$8</f>
        <v>FY21</v>
      </c>
      <c r="J8" s="113" t="str">
        <f>'Column Code'!$D$8</f>
        <v>FY22</v>
      </c>
      <c r="K8" s="113" t="str">
        <f>'Column Code'!$E$8</f>
        <v>FY23</v>
      </c>
      <c r="L8" s="113" t="str">
        <f>'Column Code'!$F$8</f>
        <v>FY24</v>
      </c>
      <c r="M8" s="113" t="str">
        <f>'Column Code'!$G$8</f>
        <v>FY25E</v>
      </c>
      <c r="N8" s="114" t="str">
        <f>'Column Code'!$H$8</f>
        <v>FY26E</v>
      </c>
      <c r="O8" s="112" t="str">
        <f>'Column Code'!$C$8</f>
        <v>FY21</v>
      </c>
      <c r="P8" s="113" t="str">
        <f>'Column Code'!$D$8</f>
        <v>FY22</v>
      </c>
      <c r="Q8" s="113" t="str">
        <f>'Column Code'!$E$8</f>
        <v>FY23</v>
      </c>
      <c r="R8" s="113" t="str">
        <f>'Column Code'!$F$8</f>
        <v>FY24</v>
      </c>
      <c r="S8" s="113" t="str">
        <f>'Column Code'!$G$8</f>
        <v>FY25E</v>
      </c>
      <c r="T8" s="114" t="str">
        <f>'Column Code'!$H$8</f>
        <v>FY26E</v>
      </c>
      <c r="U8" s="112" t="str">
        <f>'Column Code'!$C$8</f>
        <v>FY21</v>
      </c>
      <c r="V8" s="113" t="str">
        <f>'Column Code'!$D$8</f>
        <v>FY22</v>
      </c>
      <c r="W8" s="113" t="str">
        <f>'Column Code'!$E$8</f>
        <v>FY23</v>
      </c>
      <c r="X8" s="113" t="str">
        <f>'Column Code'!$F$8</f>
        <v>FY24</v>
      </c>
      <c r="Y8" s="113" t="str">
        <f>'Column Code'!$G$8</f>
        <v>FY25E</v>
      </c>
      <c r="Z8" s="114" t="str">
        <f>'Column Code'!$H$8</f>
        <v>FY26E</v>
      </c>
    </row>
    <row r="9" spans="2:26" s="5" customFormat="1" ht="12.75">
      <c r="B9" s="30" t="s">
        <v>8</v>
      </c>
      <c r="C9" s="66"/>
      <c r="D9" s="67"/>
      <c r="E9" s="67"/>
      <c r="F9" s="67"/>
      <c r="G9" s="67"/>
      <c r="H9" s="68"/>
      <c r="I9" s="66"/>
      <c r="J9" s="67"/>
      <c r="K9" s="67"/>
      <c r="L9" s="67"/>
      <c r="M9" s="67"/>
      <c r="N9" s="68"/>
      <c r="O9" s="66"/>
      <c r="P9" s="67"/>
      <c r="Q9" s="67"/>
      <c r="R9" s="67"/>
      <c r="S9" s="67"/>
      <c r="T9" s="68"/>
      <c r="U9" s="66"/>
      <c r="V9" s="138" t="s">
        <v>286</v>
      </c>
      <c r="W9" s="138" t="s">
        <v>287</v>
      </c>
      <c r="X9" s="138" t="s">
        <v>288</v>
      </c>
      <c r="Y9" s="138" t="s">
        <v>289</v>
      </c>
      <c r="Z9" s="139" t="s">
        <v>290</v>
      </c>
    </row>
    <row r="10" spans="2:26">
      <c r="B10" s="24" t="s">
        <v>238</v>
      </c>
      <c r="C10" s="70"/>
      <c r="D10" s="71"/>
      <c r="E10" s="71"/>
      <c r="F10" s="71"/>
      <c r="G10" s="71"/>
      <c r="H10" s="65" t="s">
        <v>287</v>
      </c>
      <c r="I10" s="70"/>
      <c r="J10" s="71"/>
      <c r="K10" s="71"/>
      <c r="L10" s="71"/>
      <c r="M10" s="71"/>
      <c r="N10" s="65" t="s">
        <v>287</v>
      </c>
      <c r="O10" s="70"/>
      <c r="P10" s="71"/>
      <c r="Q10" s="71"/>
      <c r="R10" s="71"/>
      <c r="S10" s="71"/>
      <c r="T10" s="65" t="s">
        <v>287</v>
      </c>
      <c r="U10" s="70"/>
      <c r="V10" s="140">
        <f>COUNTIF($C$10:$T$10,V$9)</f>
        <v>0</v>
      </c>
      <c r="W10" s="140">
        <f>COUNTIF($C$10:$T$10,W$9)</f>
        <v>3</v>
      </c>
      <c r="X10" s="140">
        <f>COUNTIF($C$10:$T$10,X$9)</f>
        <v>0</v>
      </c>
      <c r="Y10" s="140">
        <f>COUNTIF($C$10:$T$10,Y$9)</f>
        <v>0</v>
      </c>
      <c r="Z10" s="137">
        <f>COUNTIF($C$10:$T$10,Z$9)</f>
        <v>0</v>
      </c>
    </row>
    <row r="11" spans="2:26">
      <c r="B11" s="24" t="s">
        <v>38</v>
      </c>
      <c r="C11" s="70">
        <v>1680.3</v>
      </c>
      <c r="D11" s="71">
        <v>1680.3</v>
      </c>
      <c r="E11" s="71">
        <v>1680.3</v>
      </c>
      <c r="F11" s="71">
        <v>1680.3</v>
      </c>
      <c r="G11" s="71">
        <v>1680.3</v>
      </c>
      <c r="H11" s="72">
        <v>1680.3</v>
      </c>
      <c r="I11" s="70">
        <v>835.2</v>
      </c>
      <c r="J11" s="71">
        <v>835.2</v>
      </c>
      <c r="K11" s="71">
        <v>835.2</v>
      </c>
      <c r="L11" s="71">
        <v>835.2</v>
      </c>
      <c r="M11" s="71">
        <v>835.2</v>
      </c>
      <c r="N11" s="72">
        <v>835.2</v>
      </c>
      <c r="O11" s="70">
        <v>135.9</v>
      </c>
      <c r="P11" s="71">
        <v>135.9</v>
      </c>
      <c r="Q11" s="71">
        <v>135.9</v>
      </c>
      <c r="R11" s="71">
        <v>135.9</v>
      </c>
      <c r="S11" s="71">
        <v>135.9</v>
      </c>
      <c r="T11" s="72">
        <v>135.9</v>
      </c>
      <c r="U11" s="70"/>
      <c r="V11" s="71"/>
      <c r="W11" s="71"/>
      <c r="X11" s="71"/>
      <c r="Y11" s="71"/>
      <c r="Z11" s="72"/>
    </row>
    <row r="12" spans="2:26">
      <c r="B12" s="24" t="s">
        <v>39</v>
      </c>
      <c r="C12" s="70"/>
      <c r="D12" s="71"/>
      <c r="E12" s="71"/>
      <c r="F12" s="71"/>
      <c r="G12" s="71"/>
      <c r="H12" s="72">
        <v>1400</v>
      </c>
      <c r="I12" s="70"/>
      <c r="J12" s="71"/>
      <c r="K12" s="71"/>
      <c r="L12" s="71"/>
      <c r="M12" s="71"/>
      <c r="N12" s="72">
        <v>860</v>
      </c>
      <c r="O12" s="70"/>
      <c r="P12" s="71"/>
      <c r="Q12" s="71"/>
      <c r="R12" s="71"/>
      <c r="S12" s="71"/>
      <c r="T12" s="72">
        <v>155</v>
      </c>
      <c r="U12" s="70"/>
      <c r="V12" s="71"/>
      <c r="W12" s="71"/>
      <c r="X12" s="71"/>
      <c r="Y12" s="71"/>
      <c r="Z12" s="72"/>
    </row>
    <row r="13" spans="2:26" s="17" customFormat="1">
      <c r="B13" s="27" t="s">
        <v>318</v>
      </c>
      <c r="C13" s="73"/>
      <c r="D13" s="74"/>
      <c r="E13" s="74"/>
      <c r="F13" s="74"/>
      <c r="G13" s="74"/>
      <c r="H13" s="75">
        <f t="shared" ref="H13" si="4">IF(IFERROR(((IF(H12&lt;0,"-",H12))/H11*100-100),"-")=-100,"-",(IFERROR(((IF(H12&lt;0,"-",H12))/H11*100-100),"-")))</f>
        <v>-16.681544962209131</v>
      </c>
      <c r="I13" s="73"/>
      <c r="J13" s="74"/>
      <c r="K13" s="74"/>
      <c r="L13" s="74"/>
      <c r="M13" s="74"/>
      <c r="N13" s="75">
        <f t="shared" ref="N13" si="5">IF(IFERROR(((IF(N12&lt;0,"-",N12))/N11*100-100),"-")=-100,"-",(IFERROR(((IF(N12&lt;0,"-",N12))/N11*100-100),"-")))</f>
        <v>2.9693486590038276</v>
      </c>
      <c r="O13" s="73"/>
      <c r="P13" s="74"/>
      <c r="Q13" s="74"/>
      <c r="R13" s="74"/>
      <c r="S13" s="74"/>
      <c r="T13" s="75">
        <f t="shared" ref="T13" si="6">IF(IFERROR(((IF(T12&lt;0,"-",T12))/T11*100-100),"-")=-100,"-",(IFERROR(((IF(T12&lt;0,"-",T12))/T11*100-100),"-")))</f>
        <v>14.054451802796166</v>
      </c>
      <c r="U13" s="73"/>
      <c r="V13" s="74"/>
      <c r="W13" s="74"/>
      <c r="X13" s="74"/>
      <c r="Y13" s="74"/>
      <c r="Z13" s="75"/>
    </row>
    <row r="14" spans="2:26">
      <c r="B14" s="24" t="s">
        <v>319</v>
      </c>
      <c r="C14" s="77"/>
      <c r="D14" s="78"/>
      <c r="E14" s="78"/>
      <c r="F14" s="78"/>
      <c r="G14" s="78"/>
      <c r="H14" s="79" t="s">
        <v>912</v>
      </c>
      <c r="I14" s="77"/>
      <c r="J14" s="78"/>
      <c r="K14" s="78"/>
      <c r="L14" s="78"/>
      <c r="M14" s="78"/>
      <c r="N14" s="79" t="s">
        <v>913</v>
      </c>
      <c r="O14" s="77"/>
      <c r="P14" s="78"/>
      <c r="Q14" s="78"/>
      <c r="R14" s="78"/>
      <c r="S14" s="78"/>
      <c r="T14" s="79" t="s">
        <v>914</v>
      </c>
      <c r="U14" s="77"/>
      <c r="V14" s="78"/>
      <c r="W14" s="78"/>
      <c r="X14" s="78"/>
      <c r="Y14" s="78"/>
      <c r="Z14" s="79"/>
    </row>
    <row r="15" spans="2:26" s="17" customFormat="1">
      <c r="B15" s="27" t="s">
        <v>10</v>
      </c>
      <c r="C15" s="73"/>
      <c r="D15" s="74"/>
      <c r="E15" s="74"/>
      <c r="F15" s="74"/>
      <c r="G15" s="74"/>
      <c r="H15" s="75">
        <v>-8.1301257517769301</v>
      </c>
      <c r="I15" s="73"/>
      <c r="J15" s="74"/>
      <c r="K15" s="74"/>
      <c r="L15" s="74"/>
      <c r="M15" s="74"/>
      <c r="N15" s="75">
        <v>-9.375</v>
      </c>
      <c r="O15" s="73"/>
      <c r="P15" s="74"/>
      <c r="Q15" s="74"/>
      <c r="R15" s="74"/>
      <c r="S15" s="74"/>
      <c r="T15" s="75">
        <v>-54.624373956594326</v>
      </c>
      <c r="U15" s="73"/>
      <c r="V15" s="74"/>
      <c r="W15" s="74"/>
      <c r="X15" s="74"/>
      <c r="Y15" s="74"/>
      <c r="Z15" s="75"/>
    </row>
    <row r="16" spans="2:26" s="17" customFormat="1">
      <c r="B16" s="27" t="s">
        <v>11</v>
      </c>
      <c r="C16" s="73"/>
      <c r="D16" s="74"/>
      <c r="E16" s="74"/>
      <c r="F16" s="74"/>
      <c r="G16" s="74"/>
      <c r="H16" s="75">
        <v>-2.0404620000000002</v>
      </c>
      <c r="I16" s="73"/>
      <c r="J16" s="74"/>
      <c r="K16" s="74"/>
      <c r="L16" s="74"/>
      <c r="M16" s="74"/>
      <c r="N16" s="75">
        <v>41.655369999999998</v>
      </c>
      <c r="O16" s="73"/>
      <c r="P16" s="74"/>
      <c r="Q16" s="74"/>
      <c r="R16" s="74"/>
      <c r="S16" s="74"/>
      <c r="T16" s="75">
        <v>-48.040529999999997</v>
      </c>
      <c r="U16" s="73"/>
      <c r="V16" s="74"/>
      <c r="W16" s="74"/>
      <c r="X16" s="74"/>
      <c r="Y16" s="74"/>
      <c r="Z16" s="75"/>
    </row>
    <row r="17" spans="2:26" s="15" customFormat="1">
      <c r="B17" s="28" t="s">
        <v>263</v>
      </c>
      <c r="C17" s="70">
        <v>74.369860000000003</v>
      </c>
      <c r="D17" s="71">
        <v>117.17444</v>
      </c>
      <c r="E17" s="71">
        <v>150.32595000000001</v>
      </c>
      <c r="F17" s="71">
        <v>170.42371349999999</v>
      </c>
      <c r="G17" s="71">
        <v>170.42371349999999</v>
      </c>
      <c r="H17" s="72">
        <v>170.42371349999999</v>
      </c>
      <c r="I17" s="70">
        <v>185.25917999999999</v>
      </c>
      <c r="J17" s="71">
        <v>193.16058999999998</v>
      </c>
      <c r="K17" s="71">
        <v>163.78157000000002</v>
      </c>
      <c r="L17" s="71">
        <v>329.13561600000003</v>
      </c>
      <c r="M17" s="71">
        <v>329.13561600000003</v>
      </c>
      <c r="N17" s="72">
        <v>329.13561600000003</v>
      </c>
      <c r="O17" s="70">
        <v>195.12648000000002</v>
      </c>
      <c r="P17" s="71">
        <v>276.86865</v>
      </c>
      <c r="Q17" s="71">
        <v>203.34195000000003</v>
      </c>
      <c r="R17" s="71">
        <v>130.62799999999999</v>
      </c>
      <c r="S17" s="71">
        <v>130.62799999999999</v>
      </c>
      <c r="T17" s="72">
        <v>130.62799999999999</v>
      </c>
      <c r="U17" s="70">
        <f t="shared" ref="U17:Z18" ca="1" si="7">SUMIF($B$8:$T$59,U$8,$B17:$T17)</f>
        <v>454.75551999999999</v>
      </c>
      <c r="V17" s="71">
        <f t="shared" ca="1" si="7"/>
        <v>587.20367999999996</v>
      </c>
      <c r="W17" s="71">
        <f t="shared" ca="1" si="7"/>
        <v>517.44947000000002</v>
      </c>
      <c r="X17" s="71">
        <f t="shared" ca="1" si="7"/>
        <v>630.18732950000003</v>
      </c>
      <c r="Y17" s="71">
        <f t="shared" ca="1" si="7"/>
        <v>630.18732950000003</v>
      </c>
      <c r="Z17" s="72">
        <f t="shared" ca="1" si="7"/>
        <v>630.18732950000003</v>
      </c>
    </row>
    <row r="18" spans="2:26" s="17" customFormat="1">
      <c r="B18" s="27" t="s">
        <v>264</v>
      </c>
      <c r="C18" s="70">
        <f>C17/'Column Code'!$E$18</f>
        <v>0.88852879330943846</v>
      </c>
      <c r="D18" s="71">
        <f>D17/'Column Code'!$E$18</f>
        <v>1.3999335722819595</v>
      </c>
      <c r="E18" s="71">
        <f>E17/'Column Code'!$E$18</f>
        <v>1.7960089605734768</v>
      </c>
      <c r="F18" s="71">
        <f>F17/'Column Code'!$E$18</f>
        <v>2.0361256093189963</v>
      </c>
      <c r="G18" s="71">
        <f>G17/'Column Code'!$E$18</f>
        <v>2.0361256093189963</v>
      </c>
      <c r="H18" s="75">
        <f>H17/'Column Code'!$E$18</f>
        <v>2.0361256093189963</v>
      </c>
      <c r="I18" s="70">
        <f>I17/'Column Code'!$E$18</f>
        <v>2.2133713261648742</v>
      </c>
      <c r="J18" s="71">
        <f>J17/'Column Code'!$E$18</f>
        <v>2.3077728793309435</v>
      </c>
      <c r="K18" s="71">
        <f>K17/'Column Code'!$E$18</f>
        <v>1.9567690561529272</v>
      </c>
      <c r="L18" s="71">
        <f>L17/'Column Code'!$E$18</f>
        <v>3.9323251612903229</v>
      </c>
      <c r="M18" s="71">
        <f>M17/'Column Code'!$E$18</f>
        <v>3.9323251612903229</v>
      </c>
      <c r="N18" s="75">
        <f>N17/'Column Code'!$E$18</f>
        <v>3.9323251612903229</v>
      </c>
      <c r="O18" s="70">
        <f>O17/'Column Code'!$E$18</f>
        <v>2.3312602150537636</v>
      </c>
      <c r="P18" s="71">
        <f>P17/'Column Code'!$E$18</f>
        <v>3.30786917562724</v>
      </c>
      <c r="Q18" s="71">
        <f>Q17/'Column Code'!$E$18</f>
        <v>2.4294139784946238</v>
      </c>
      <c r="R18" s="71">
        <f>R17/'Column Code'!$E$18</f>
        <v>1.5606690561529268</v>
      </c>
      <c r="S18" s="71">
        <f>S17/'Column Code'!$E$18</f>
        <v>1.5606690561529268</v>
      </c>
      <c r="T18" s="75">
        <f>T17/'Column Code'!$E$18</f>
        <v>1.5606690561529268</v>
      </c>
      <c r="U18" s="70">
        <f t="shared" ca="1" si="7"/>
        <v>5.4331603345280763</v>
      </c>
      <c r="V18" s="71">
        <f t="shared" ca="1" si="7"/>
        <v>7.0155756272401426</v>
      </c>
      <c r="W18" s="71">
        <f t="shared" ca="1" si="7"/>
        <v>6.1821919952210278</v>
      </c>
      <c r="X18" s="71">
        <f t="shared" ca="1" si="7"/>
        <v>7.5291198267622459</v>
      </c>
      <c r="Y18" s="71">
        <f t="shared" ca="1" si="7"/>
        <v>7.5291198267622459</v>
      </c>
      <c r="Z18" s="75">
        <f t="shared" ca="1" si="7"/>
        <v>7.5291198267622459</v>
      </c>
    </row>
    <row r="19" spans="2:26" s="17" customFormat="1">
      <c r="B19" s="27" t="s">
        <v>241</v>
      </c>
      <c r="C19" s="70"/>
      <c r="D19" s="71"/>
      <c r="E19" s="71"/>
      <c r="F19" s="71"/>
      <c r="G19" s="71"/>
      <c r="H19" s="72">
        <v>97.97</v>
      </c>
      <c r="I19" s="70"/>
      <c r="J19" s="71"/>
      <c r="K19" s="71"/>
      <c r="L19" s="71"/>
      <c r="M19" s="71"/>
      <c r="N19" s="72">
        <v>394.08000000000004</v>
      </c>
      <c r="O19" s="70"/>
      <c r="P19" s="71"/>
      <c r="Q19" s="71"/>
      <c r="R19" s="71"/>
      <c r="S19" s="71"/>
      <c r="T19" s="72">
        <v>960.5</v>
      </c>
      <c r="U19" s="70"/>
      <c r="V19" s="71"/>
      <c r="W19" s="71"/>
      <c r="X19" s="71"/>
      <c r="Y19" s="71"/>
      <c r="Z19" s="72"/>
    </row>
    <row r="20" spans="2:26" s="17" customFormat="1">
      <c r="B20" s="27" t="s">
        <v>240</v>
      </c>
      <c r="C20" s="73"/>
      <c r="D20" s="74"/>
      <c r="E20" s="74"/>
      <c r="F20" s="74"/>
      <c r="G20" s="74"/>
      <c r="H20" s="75">
        <v>10.713936344086022</v>
      </c>
      <c r="I20" s="73"/>
      <c r="J20" s="74"/>
      <c r="K20" s="74"/>
      <c r="L20" s="74"/>
      <c r="M20" s="74"/>
      <c r="N20" s="75">
        <v>11.492376009557946</v>
      </c>
      <c r="O20" s="73"/>
      <c r="P20" s="74"/>
      <c r="Q20" s="74"/>
      <c r="R20" s="74"/>
      <c r="S20" s="74"/>
      <c r="T20" s="75">
        <v>33.535461887694147</v>
      </c>
      <c r="U20" s="73"/>
      <c r="V20" s="74"/>
      <c r="W20" s="74"/>
      <c r="X20" s="74"/>
      <c r="Y20" s="74"/>
      <c r="Z20" s="75"/>
    </row>
    <row r="21" spans="2:26" s="5" customFormat="1" ht="12.75" hidden="1">
      <c r="B21" s="30" t="s">
        <v>41</v>
      </c>
      <c r="C21" s="66"/>
      <c r="D21" s="67"/>
      <c r="E21" s="67"/>
      <c r="F21" s="67"/>
      <c r="G21" s="67"/>
      <c r="H21" s="68"/>
      <c r="I21" s="66"/>
      <c r="J21" s="67"/>
      <c r="K21" s="67"/>
      <c r="L21" s="67"/>
      <c r="M21" s="67"/>
      <c r="N21" s="68"/>
      <c r="O21" s="66"/>
      <c r="P21" s="67"/>
      <c r="Q21" s="67"/>
      <c r="R21" s="67"/>
      <c r="S21" s="67"/>
      <c r="T21" s="68"/>
      <c r="U21" s="66"/>
      <c r="V21" s="67"/>
      <c r="W21" s="67"/>
      <c r="X21" s="67"/>
      <c r="Y21" s="67"/>
      <c r="Z21" s="68"/>
    </row>
    <row r="22" spans="2:26" hidden="1">
      <c r="B22" s="24" t="s">
        <v>262</v>
      </c>
      <c r="C22" s="81"/>
      <c r="D22" s="82"/>
      <c r="E22" s="82"/>
      <c r="F22" s="82"/>
      <c r="G22" s="82"/>
      <c r="H22" s="75">
        <v>27.84</v>
      </c>
      <c r="I22" s="81"/>
      <c r="J22" s="82"/>
      <c r="K22" s="82"/>
      <c r="L22" s="82"/>
      <c r="M22" s="82"/>
      <c r="N22" s="75">
        <v>75</v>
      </c>
      <c r="O22" s="81"/>
      <c r="P22" s="82"/>
      <c r="Q22" s="82"/>
      <c r="R22" s="82"/>
      <c r="S22" s="82"/>
      <c r="T22" s="75">
        <v>3.99</v>
      </c>
      <c r="U22" s="81"/>
      <c r="V22" s="82"/>
      <c r="W22" s="82"/>
      <c r="X22" s="82"/>
      <c r="Y22" s="82"/>
      <c r="Z22" s="75"/>
    </row>
    <row r="23" spans="2:26" hidden="1">
      <c r="B23" s="24" t="s">
        <v>14</v>
      </c>
      <c r="C23" s="81"/>
      <c r="D23" s="82"/>
      <c r="E23" s="82"/>
      <c r="F23" s="82"/>
      <c r="G23" s="82"/>
      <c r="H23" s="75">
        <v>18.079999999999998</v>
      </c>
      <c r="I23" s="81"/>
      <c r="J23" s="82"/>
      <c r="K23" s="82"/>
      <c r="L23" s="82"/>
      <c r="M23" s="82"/>
      <c r="N23" s="75">
        <v>7.89</v>
      </c>
      <c r="O23" s="81"/>
      <c r="P23" s="82"/>
      <c r="Q23" s="82"/>
      <c r="R23" s="82"/>
      <c r="S23" s="82"/>
      <c r="T23" s="75">
        <v>18.91</v>
      </c>
      <c r="U23" s="81"/>
      <c r="V23" s="82"/>
      <c r="W23" s="82"/>
      <c r="X23" s="82"/>
      <c r="Y23" s="82"/>
      <c r="Z23" s="75"/>
    </row>
    <row r="24" spans="2:26" hidden="1">
      <c r="B24" s="24" t="s">
        <v>42</v>
      </c>
      <c r="C24" s="81"/>
      <c r="D24" s="82"/>
      <c r="E24" s="82"/>
      <c r="F24" s="82"/>
      <c r="G24" s="82"/>
      <c r="H24" s="75">
        <v>38.78</v>
      </c>
      <c r="I24" s="81"/>
      <c r="J24" s="82"/>
      <c r="K24" s="82"/>
      <c r="L24" s="82"/>
      <c r="M24" s="82"/>
      <c r="N24" s="75">
        <v>8.23</v>
      </c>
      <c r="O24" s="81"/>
      <c r="P24" s="82"/>
      <c r="Q24" s="82"/>
      <c r="R24" s="82"/>
      <c r="S24" s="82"/>
      <c r="T24" s="75">
        <v>22.51</v>
      </c>
      <c r="U24" s="81"/>
      <c r="V24" s="82"/>
      <c r="W24" s="82"/>
      <c r="X24" s="82"/>
      <c r="Y24" s="82"/>
      <c r="Z24" s="75"/>
    </row>
    <row r="25" spans="2:26" s="5" customFormat="1" ht="12.75">
      <c r="B25" s="30" t="s">
        <v>43</v>
      </c>
      <c r="C25" s="66"/>
      <c r="D25" s="67"/>
      <c r="E25" s="67"/>
      <c r="F25" s="67"/>
      <c r="G25" s="67"/>
      <c r="H25" s="68"/>
      <c r="I25" s="66"/>
      <c r="J25" s="67"/>
      <c r="K25" s="67"/>
      <c r="L25" s="67"/>
      <c r="M25" s="67"/>
      <c r="N25" s="68"/>
      <c r="O25" s="66"/>
      <c r="P25" s="67"/>
      <c r="Q25" s="67"/>
      <c r="R25" s="67"/>
      <c r="S25" s="67"/>
      <c r="T25" s="68"/>
      <c r="U25" s="66"/>
      <c r="V25" s="67"/>
      <c r="W25" s="67"/>
      <c r="X25" s="67"/>
      <c r="Y25" s="67"/>
      <c r="Z25" s="68"/>
    </row>
    <row r="26" spans="2:26" s="15" customFormat="1">
      <c r="B26" s="28" t="s">
        <v>2</v>
      </c>
      <c r="C26" s="83">
        <v>2768.6</v>
      </c>
      <c r="D26" s="84">
        <v>13294</v>
      </c>
      <c r="E26" s="84">
        <v>52224</v>
      </c>
      <c r="F26" s="84">
        <v>61071</v>
      </c>
      <c r="G26" s="84">
        <v>62525.66313705936</v>
      </c>
      <c r="H26" s="72">
        <v>71314.129242570649</v>
      </c>
      <c r="I26" s="83">
        <v>31165.9</v>
      </c>
      <c r="J26" s="84">
        <v>35048.800000000003</v>
      </c>
      <c r="K26" s="84">
        <v>36613.700000000004</v>
      </c>
      <c r="L26" s="84">
        <v>41483.599999999999</v>
      </c>
      <c r="M26" s="84">
        <v>41401.518988299991</v>
      </c>
      <c r="N26" s="72">
        <v>44070.402062621004</v>
      </c>
      <c r="O26" s="83">
        <v>77299.199999999997</v>
      </c>
      <c r="P26" s="84">
        <v>81893.100000000006</v>
      </c>
      <c r="Q26" s="84">
        <v>80879</v>
      </c>
      <c r="R26" s="84">
        <v>86371.6</v>
      </c>
      <c r="S26" s="84">
        <v>89404.144</v>
      </c>
      <c r="T26" s="72">
        <v>98621.008800000025</v>
      </c>
      <c r="U26" s="83">
        <f t="shared" ref="U26:Z26" ca="1" si="8">SUMIF($B$8:$T$59,U$8,$B26:$T26)</f>
        <v>111233.7</v>
      </c>
      <c r="V26" s="84">
        <f t="shared" ca="1" si="8"/>
        <v>130235.90000000001</v>
      </c>
      <c r="W26" s="84">
        <f t="shared" ca="1" si="8"/>
        <v>169716.7</v>
      </c>
      <c r="X26" s="84">
        <f t="shared" ca="1" si="8"/>
        <v>188926.2</v>
      </c>
      <c r="Y26" s="84">
        <f t="shared" ca="1" si="8"/>
        <v>193331.32612535934</v>
      </c>
      <c r="Z26" s="72">
        <f t="shared" ca="1" si="8"/>
        <v>214005.5401051917</v>
      </c>
    </row>
    <row r="27" spans="2:26" s="17" customFormat="1">
      <c r="B27" s="89" t="s">
        <v>35</v>
      </c>
      <c r="C27" s="85"/>
      <c r="D27" s="86">
        <f t="shared" ref="D27:H27" si="9">IF(AND(C26&lt;0,D26&gt;0),"LP",IF(AND(C26&gt;0,D26&lt;0),"PL",IF(OR(C26&lt;0,D26&lt;0),"Loss",IF(ISERROR((+D26/C26-1)*100),"NA",(+D26/C26-1)*100))))</f>
        <v>380.17048327674638</v>
      </c>
      <c r="E27" s="86">
        <f t="shared" si="9"/>
        <v>292.8388746803069</v>
      </c>
      <c r="F27" s="86">
        <f t="shared" si="9"/>
        <v>16.940487132352942</v>
      </c>
      <c r="G27" s="86">
        <f t="shared" si="9"/>
        <v>2.3819212671470247</v>
      </c>
      <c r="H27" s="87">
        <f t="shared" si="9"/>
        <v>14.055774324610582</v>
      </c>
      <c r="I27" s="85"/>
      <c r="J27" s="86">
        <f t="shared" ref="J27:N27" si="10">IF(AND(I26&lt;0,J26&gt;0),"LP",IF(AND(I26&gt;0,J26&lt;0),"PL",IF(OR(I26&lt;0,J26&lt;0),"Loss",IF(ISERROR((+J26/I26-1)*100),"NA",(+J26/I26-1)*100))))</f>
        <v>12.458809147176897</v>
      </c>
      <c r="K27" s="86">
        <f t="shared" si="10"/>
        <v>4.4649174864759944</v>
      </c>
      <c r="L27" s="86">
        <f t="shared" si="10"/>
        <v>13.300759005508844</v>
      </c>
      <c r="M27" s="86">
        <f t="shared" si="10"/>
        <v>-0.19786376230608305</v>
      </c>
      <c r="N27" s="87">
        <f t="shared" si="10"/>
        <v>6.4463409544834205</v>
      </c>
      <c r="O27" s="85"/>
      <c r="P27" s="86">
        <f t="shared" ref="P27:T27" si="11">IF(AND(O26&lt;0,P26&gt;0),"LP",IF(AND(O26&gt;0,P26&lt;0),"PL",IF(OR(O26&lt;0,P26&lt;0),"Loss",IF(ISERROR((+P26/O26-1)*100),"NA",(+P26/O26-1)*100))))</f>
        <v>5.9430110531545122</v>
      </c>
      <c r="Q27" s="86">
        <f t="shared" si="11"/>
        <v>-1.2383216656836837</v>
      </c>
      <c r="R27" s="86">
        <f t="shared" si="11"/>
        <v>6.7911324323990163</v>
      </c>
      <c r="S27" s="86">
        <f t="shared" si="11"/>
        <v>3.5110429817208466</v>
      </c>
      <c r="T27" s="87">
        <f t="shared" si="11"/>
        <v>10.309214302191648</v>
      </c>
      <c r="U27" s="85"/>
      <c r="V27" s="86">
        <f t="shared" ref="V27" ca="1" si="12">IF(AND(U26&lt;0,V26&gt;0),"LP",IF(AND(U26&gt;0,V26&lt;0),"PL",IF(OR(U26&lt;0,V26&lt;0),"Loss",IF(ISERROR((+V26/U26-1)*100),"NA",(+V26/U26-1)*100))))</f>
        <v>17.083132180265515</v>
      </c>
      <c r="W27" s="86">
        <f t="shared" ref="W27" ca="1" si="13">IF(AND(V26&lt;0,W26&gt;0),"LP",IF(AND(V26&gt;0,W26&lt;0),"PL",IF(OR(V26&lt;0,W26&lt;0),"Loss",IF(ISERROR((+W26/V26-1)*100),"NA",(+W26/V26-1)*100))))</f>
        <v>30.31483638535919</v>
      </c>
      <c r="X27" s="86">
        <f t="shared" ref="X27" ca="1" si="14">IF(AND(W26&lt;0,X26&gt;0),"LP",IF(AND(W26&gt;0,X26&lt;0),"PL",IF(OR(W26&lt;0,X26&lt;0),"Loss",IF(ISERROR((+X26/W26-1)*100),"NA",(+X26/W26-1)*100))))</f>
        <v>11.31856794293078</v>
      </c>
      <c r="Y27" s="86">
        <f t="shared" ref="Y27" ca="1" si="15">IF(AND(X26&lt;0,Y26&gt;0),"LP",IF(AND(X26&gt;0,Y26&lt;0),"PL",IF(OR(X26&lt;0,Y26&lt;0),"Loss",IF(ISERROR((+Y26/X26-1)*100),"NA",(+Y26/X26-1)*100))))</f>
        <v>2.3316650233579761</v>
      </c>
      <c r="Z27" s="87">
        <f t="shared" ref="Z27" ca="1" si="16">IF(AND(Y26&lt;0,Z26&gt;0),"LP",IF(AND(Y26&gt;0,Z26&lt;0),"PL",IF(OR(Y26&lt;0,Z26&lt;0),"Loss",IF(ISERROR((+Z26/Y26-1)*100),"NA",(+Z26/Y26-1)*100))))</f>
        <v>10.693669977945962</v>
      </c>
    </row>
    <row r="28" spans="2:26" s="15" customFormat="1">
      <c r="B28" s="28" t="s">
        <v>3</v>
      </c>
      <c r="C28" s="83">
        <v>-5002.7333333333336</v>
      </c>
      <c r="D28" s="84">
        <v>-2331</v>
      </c>
      <c r="E28" s="84">
        <v>5212</v>
      </c>
      <c r="F28" s="84">
        <v>7121</v>
      </c>
      <c r="G28" s="84">
        <v>6421.692608475365</v>
      </c>
      <c r="H28" s="72">
        <v>9909.8112886208255</v>
      </c>
      <c r="I28" s="83">
        <v>20674</v>
      </c>
      <c r="J28" s="84">
        <v>22637.9</v>
      </c>
      <c r="K28" s="84">
        <v>23492.800000000003</v>
      </c>
      <c r="L28" s="84">
        <v>25849.899999999998</v>
      </c>
      <c r="M28" s="84">
        <v>24559.077988299989</v>
      </c>
      <c r="N28" s="72">
        <v>26008.817402621004</v>
      </c>
      <c r="O28" s="83">
        <v>17901.100000000006</v>
      </c>
      <c r="P28" s="84">
        <v>17220.699999999997</v>
      </c>
      <c r="Q28" s="84">
        <v>11011.300000000003</v>
      </c>
      <c r="R28" s="84">
        <v>9071</v>
      </c>
      <c r="S28" s="84">
        <v>11959.575169307122</v>
      </c>
      <c r="T28" s="72">
        <v>15911.761165820251</v>
      </c>
      <c r="U28" s="83">
        <f t="shared" ref="U28:Z28" ca="1" si="17">SUMIF($B$8:$T$59,U$8,$B28:$T28)</f>
        <v>33572.366666666669</v>
      </c>
      <c r="V28" s="84">
        <f t="shared" ca="1" si="17"/>
        <v>37527.599999999999</v>
      </c>
      <c r="W28" s="84">
        <f t="shared" ca="1" si="17"/>
        <v>39716.100000000006</v>
      </c>
      <c r="X28" s="84">
        <f t="shared" ca="1" si="17"/>
        <v>42041.899999999994</v>
      </c>
      <c r="Y28" s="84">
        <f t="shared" ca="1" si="17"/>
        <v>42940.345766082479</v>
      </c>
      <c r="Z28" s="72">
        <f t="shared" ca="1" si="17"/>
        <v>51830.38985706208</v>
      </c>
    </row>
    <row r="29" spans="2:26" s="17" customFormat="1">
      <c r="B29" s="88" t="s">
        <v>35</v>
      </c>
      <c r="C29" s="85"/>
      <c r="D29" s="86" t="str">
        <f t="shared" ref="D29:H29" si="18">IF(AND(C28&lt;0,D28&gt;0),"LP",IF(AND(C28&gt;0,D28&lt;0),"PL",IF(OR(C28&lt;0,D28&lt;0),"Loss",IF(ISERROR((+D28/C28-1)*100),"NA",(+D28/C28-1)*100))))</f>
        <v>Loss</v>
      </c>
      <c r="E29" s="86" t="str">
        <f t="shared" si="18"/>
        <v>LP</v>
      </c>
      <c r="F29" s="86">
        <f t="shared" si="18"/>
        <v>36.62701458173445</v>
      </c>
      <c r="G29" s="86">
        <f t="shared" si="18"/>
        <v>-9.8203537638623111</v>
      </c>
      <c r="H29" s="87">
        <f t="shared" si="18"/>
        <v>54.31774600269457</v>
      </c>
      <c r="I29" s="85"/>
      <c r="J29" s="86">
        <f t="shared" ref="J29:N29" si="19">IF(AND(I28&lt;0,J28&gt;0),"LP",IF(AND(I28&gt;0,J28&lt;0),"PL",IF(OR(I28&lt;0,J28&lt;0),"Loss",IF(ISERROR((+J28/I28-1)*100),"NA",(+J28/I28-1)*100))))</f>
        <v>9.499371190867766</v>
      </c>
      <c r="K29" s="86">
        <f t="shared" si="19"/>
        <v>3.7764103560842699</v>
      </c>
      <c r="L29" s="86">
        <f t="shared" si="19"/>
        <v>10.03328679425184</v>
      </c>
      <c r="M29" s="86">
        <f t="shared" si="19"/>
        <v>-4.9935280666463244</v>
      </c>
      <c r="N29" s="87">
        <f t="shared" si="19"/>
        <v>5.9030693864471351</v>
      </c>
      <c r="O29" s="85"/>
      <c r="P29" s="86">
        <f t="shared" ref="P29:T29" si="20">IF(AND(O28&lt;0,P28&gt;0),"LP",IF(AND(O28&gt;0,P28&lt;0),"PL",IF(OR(O28&lt;0,P28&lt;0),"Loss",IF(ISERROR((+P28/O28-1)*100),"NA",(+P28/O28-1)*100))))</f>
        <v>-3.8008837445744015</v>
      </c>
      <c r="Q29" s="86">
        <f t="shared" si="20"/>
        <v>-36.057767686563238</v>
      </c>
      <c r="R29" s="86">
        <f t="shared" si="20"/>
        <v>-17.620989347306882</v>
      </c>
      <c r="S29" s="86">
        <f t="shared" si="20"/>
        <v>31.844065365528841</v>
      </c>
      <c r="T29" s="87">
        <f t="shared" si="20"/>
        <v>33.046207248698622</v>
      </c>
      <c r="U29" s="85"/>
      <c r="V29" s="86">
        <f t="shared" ref="V29" ca="1" si="21">IF(AND(U28&lt;0,V28&gt;0),"LP",IF(AND(U28&gt;0,V28&lt;0),"PL",IF(OR(U28&lt;0,V28&lt;0),"Loss",IF(ISERROR((+V28/U28-1)*100),"NA",(+V28/U28-1)*100))))</f>
        <v>11.781216893655589</v>
      </c>
      <c r="W29" s="86">
        <f t="shared" ref="W29" ca="1" si="22">IF(AND(V28&lt;0,W28&gt;0),"LP",IF(AND(V28&gt;0,W28&lt;0),"PL",IF(OR(V28&lt;0,W28&lt;0),"Loss",IF(ISERROR((+W28/V28-1)*100),"NA",(+W28/V28-1)*100))))</f>
        <v>5.8317078630128361</v>
      </c>
      <c r="X29" s="86">
        <f t="shared" ref="X29" ca="1" si="23">IF(AND(W28&lt;0,X28&gt;0),"LP",IF(AND(W28&gt;0,X28&lt;0),"PL",IF(OR(W28&lt;0,X28&lt;0),"Loss",IF(ISERROR((+X28/W28-1)*100),"NA",(+X28/W28-1)*100))))</f>
        <v>5.8560634100528253</v>
      </c>
      <c r="Y29" s="86">
        <f t="shared" ref="Y29" ca="1" si="24">IF(AND(X28&lt;0,Y28&gt;0),"LP",IF(AND(X28&gt;0,Y28&lt;0),"PL",IF(OR(X28&lt;0,Y28&lt;0),"Loss",IF(ISERROR((+Y28/X28-1)*100),"NA",(+Y28/X28-1)*100))))</f>
        <v>2.1370246494151868</v>
      </c>
      <c r="Z29" s="87">
        <f t="shared" ref="Z29" ca="1" si="25">IF(AND(Y28&lt;0,Z28&gt;0),"LP",IF(AND(Y28&gt;0,Z28&lt;0),"PL",IF(OR(Y28&lt;0,Z28&lt;0),"Loss",IF(ISERROR((+Z28/Y28-1)*100),"NA",(+Z28/Y28-1)*100))))</f>
        <v>20.703242911475648</v>
      </c>
    </row>
    <row r="30" spans="2:26" s="15" customFormat="1">
      <c r="B30" s="28" t="s">
        <v>15</v>
      </c>
      <c r="C30" s="83">
        <v>-7385.5333333333338</v>
      </c>
      <c r="D30" s="84">
        <v>-4973</v>
      </c>
      <c r="E30" s="84">
        <v>1297</v>
      </c>
      <c r="F30" s="84">
        <v>2414</v>
      </c>
      <c r="G30" s="84">
        <v>1247.8558084753649</v>
      </c>
      <c r="H30" s="72">
        <v>4488.9744886208255</v>
      </c>
      <c r="I30" s="83">
        <v>16853.400000000001</v>
      </c>
      <c r="J30" s="84">
        <v>19771.2</v>
      </c>
      <c r="K30" s="84">
        <v>18814.600000000002</v>
      </c>
      <c r="L30" s="84">
        <v>20709.799999999996</v>
      </c>
      <c r="M30" s="84">
        <v>19853.981988299987</v>
      </c>
      <c r="N30" s="72">
        <v>20983.721402621002</v>
      </c>
      <c r="O30" s="83">
        <v>15252.000000000005</v>
      </c>
      <c r="P30" s="84">
        <v>14762.199999999997</v>
      </c>
      <c r="Q30" s="84">
        <v>7883.8000000000029</v>
      </c>
      <c r="R30" s="84">
        <v>5980.1</v>
      </c>
      <c r="S30" s="84">
        <v>8879.2571693071222</v>
      </c>
      <c r="T30" s="72">
        <v>12768.565165820251</v>
      </c>
      <c r="U30" s="83">
        <f t="shared" ref="U30:Z32" ca="1" si="26">SUMIF($B$8:$T$59,U$8,$B30:$T30)</f>
        <v>24719.866666666676</v>
      </c>
      <c r="V30" s="84">
        <f t="shared" ca="1" si="26"/>
        <v>29560.399999999998</v>
      </c>
      <c r="W30" s="84">
        <f t="shared" ca="1" si="26"/>
        <v>27995.400000000005</v>
      </c>
      <c r="X30" s="84">
        <f t="shared" ca="1" si="26"/>
        <v>29103.899999999994</v>
      </c>
      <c r="Y30" s="84">
        <f t="shared" ca="1" si="26"/>
        <v>29981.094966082474</v>
      </c>
      <c r="Z30" s="72">
        <f t="shared" ca="1" si="26"/>
        <v>38241.261057062075</v>
      </c>
    </row>
    <row r="31" spans="2:26" s="15" customFormat="1">
      <c r="B31" s="28" t="s">
        <v>4</v>
      </c>
      <c r="C31" s="83">
        <v>-8540.1333333333332</v>
      </c>
      <c r="D31" s="84">
        <v>-5738</v>
      </c>
      <c r="E31" s="84">
        <v>157</v>
      </c>
      <c r="F31" s="84">
        <v>1526</v>
      </c>
      <c r="G31" s="84">
        <v>285.91840847536491</v>
      </c>
      <c r="H31" s="72">
        <v>3550.5564886208258</v>
      </c>
      <c r="I31" s="83">
        <v>19348.100000000002</v>
      </c>
      <c r="J31" s="84">
        <v>21931.399999999998</v>
      </c>
      <c r="K31" s="84">
        <v>22381.200000000001</v>
      </c>
      <c r="L31" s="84">
        <v>25485.399999999994</v>
      </c>
      <c r="M31" s="84">
        <v>25129.581988299986</v>
      </c>
      <c r="N31" s="72">
        <v>26759.321402621004</v>
      </c>
      <c r="O31" s="83">
        <v>12557.800000000007</v>
      </c>
      <c r="P31" s="84">
        <v>14154.099999999997</v>
      </c>
      <c r="Q31" s="84">
        <v>4681.7000000000025</v>
      </c>
      <c r="R31" s="84">
        <v>3806.2</v>
      </c>
      <c r="S31" s="84">
        <v>8932.3571693071226</v>
      </c>
      <c r="T31" s="72">
        <v>13068.565165820251</v>
      </c>
      <c r="U31" s="83">
        <f t="shared" ca="1" si="26"/>
        <v>23365.766666666677</v>
      </c>
      <c r="V31" s="84">
        <f t="shared" ca="1" si="26"/>
        <v>30347.499999999993</v>
      </c>
      <c r="W31" s="84">
        <f t="shared" ca="1" si="26"/>
        <v>27219.9</v>
      </c>
      <c r="X31" s="84">
        <f t="shared" ca="1" si="26"/>
        <v>30817.599999999995</v>
      </c>
      <c r="Y31" s="84">
        <f t="shared" ca="1" si="26"/>
        <v>34347.857566082472</v>
      </c>
      <c r="Z31" s="72">
        <f t="shared" ca="1" si="26"/>
        <v>43378.443057062083</v>
      </c>
    </row>
    <row r="32" spans="2:26" s="15" customFormat="1">
      <c r="B32" s="28" t="s">
        <v>16</v>
      </c>
      <c r="C32" s="83">
        <v>-6010.0333333333328</v>
      </c>
      <c r="D32" s="84">
        <v>-4190</v>
      </c>
      <c r="E32" s="84">
        <v>-539.09999999999991</v>
      </c>
      <c r="F32" s="84">
        <v>1141.9058</v>
      </c>
      <c r="G32" s="84">
        <v>213.95274506211558</v>
      </c>
      <c r="H32" s="72">
        <v>2656.8814204349637</v>
      </c>
      <c r="I32" s="83">
        <v>15204.100000000002</v>
      </c>
      <c r="J32" s="84">
        <v>16448.099999999999</v>
      </c>
      <c r="K32" s="84">
        <v>16745.3</v>
      </c>
      <c r="L32" s="84">
        <v>18751.499999999993</v>
      </c>
      <c r="M32" s="84">
        <v>18807.118284836677</v>
      </c>
      <c r="N32" s="72">
        <v>20026.824285233597</v>
      </c>
      <c r="O32" s="83">
        <v>10620.056164190039</v>
      </c>
      <c r="P32" s="84">
        <v>11129.158328258889</v>
      </c>
      <c r="Q32" s="84">
        <v>4567.8400812124873</v>
      </c>
      <c r="R32" s="84">
        <v>4346.1684515883735</v>
      </c>
      <c r="S32" s="84">
        <v>6819.8798275517447</v>
      </c>
      <c r="T32" s="72">
        <v>9782.7073135832979</v>
      </c>
      <c r="U32" s="83">
        <f t="shared" ca="1" si="26"/>
        <v>19814.122830856708</v>
      </c>
      <c r="V32" s="84">
        <f t="shared" ca="1" si="26"/>
        <v>23387.258328258889</v>
      </c>
      <c r="W32" s="84">
        <f t="shared" ca="1" si="26"/>
        <v>20774.040081212486</v>
      </c>
      <c r="X32" s="84">
        <f t="shared" ca="1" si="26"/>
        <v>24239.574251588368</v>
      </c>
      <c r="Y32" s="84">
        <f t="shared" ca="1" si="26"/>
        <v>25840.950857450538</v>
      </c>
      <c r="Z32" s="72">
        <f t="shared" ca="1" si="26"/>
        <v>32466.413019251857</v>
      </c>
    </row>
    <row r="33" spans="2:26" s="17" customFormat="1">
      <c r="B33" s="88" t="s">
        <v>35</v>
      </c>
      <c r="C33" s="85"/>
      <c r="D33" s="86" t="str">
        <f t="shared" ref="D33:H33" si="27">IF(AND(C32&lt;0,D32&gt;0),"LP",IF(AND(C32&gt;0,D32&lt;0),"PL",IF(OR(C32&lt;0,D32&lt;0),"Loss",IF(ISERROR((+D32/C32-1)*100),"NA",(+D32/C32-1)*100))))</f>
        <v>Loss</v>
      </c>
      <c r="E33" s="86" t="str">
        <f t="shared" si="27"/>
        <v>Loss</v>
      </c>
      <c r="F33" s="86" t="str">
        <f t="shared" si="27"/>
        <v>LP</v>
      </c>
      <c r="G33" s="86">
        <f t="shared" si="27"/>
        <v>-81.263538107774252</v>
      </c>
      <c r="H33" s="87">
        <f t="shared" si="27"/>
        <v>1141.8075868405463</v>
      </c>
      <c r="I33" s="85"/>
      <c r="J33" s="86">
        <f t="shared" ref="J33:N33" si="28">IF(AND(I32&lt;0,J32&gt;0),"LP",IF(AND(I32&gt;0,J32&lt;0),"PL",IF(OR(I32&lt;0,J32&lt;0),"Loss",IF(ISERROR((+J32/I32-1)*100),"NA",(+J32/I32-1)*100))))</f>
        <v>8.18200353851919</v>
      </c>
      <c r="K33" s="86">
        <f t="shared" si="28"/>
        <v>1.8068956292824234</v>
      </c>
      <c r="L33" s="86">
        <f t="shared" si="28"/>
        <v>11.980675174526546</v>
      </c>
      <c r="M33" s="86">
        <f t="shared" si="28"/>
        <v>0.29660712389241173</v>
      </c>
      <c r="N33" s="87">
        <f t="shared" si="28"/>
        <v>6.4853423152036793</v>
      </c>
      <c r="O33" s="85"/>
      <c r="P33" s="86">
        <f t="shared" ref="P33:T33" si="29">IF(AND(O32&lt;0,P32&gt;0),"LP",IF(AND(O32&gt;0,P32&lt;0),"PL",IF(OR(O32&lt;0,P32&lt;0),"Loss",IF(ISERROR((+P32/O32-1)*100),"NA",(+P32/O32-1)*100))))</f>
        <v>4.7937803359788367</v>
      </c>
      <c r="Q33" s="86">
        <f t="shared" si="29"/>
        <v>-58.956104797126144</v>
      </c>
      <c r="R33" s="86">
        <f t="shared" si="29"/>
        <v>-4.8528763197260076</v>
      </c>
      <c r="S33" s="86">
        <f t="shared" si="29"/>
        <v>56.917061626070108</v>
      </c>
      <c r="T33" s="87">
        <f t="shared" si="29"/>
        <v>43.443983779039307</v>
      </c>
      <c r="U33" s="85"/>
      <c r="V33" s="86">
        <f t="shared" ref="V33" ca="1" si="30">IF(AND(U32&lt;0,V32&gt;0),"LP",IF(AND(U32&gt;0,V32&lt;0),"PL",IF(OR(U32&lt;0,V32&lt;0),"Loss",IF(ISERROR((+V32/U32-1)*100),"NA",(+V32/U32-1)*100))))</f>
        <v>18.033276203565805</v>
      </c>
      <c r="W33" s="86">
        <f t="shared" ref="W33" ca="1" si="31">IF(AND(V32&lt;0,W32&gt;0),"LP",IF(AND(V32&gt;0,W32&lt;0),"PL",IF(OR(V32&lt;0,W32&lt;0),"Loss",IF(ISERROR((+W32/V32-1)*100),"NA",(+W32/V32-1)*100))))</f>
        <v>-11.173683594578698</v>
      </c>
      <c r="X33" s="86">
        <f t="shared" ref="X33" ca="1" si="32">IF(AND(W32&lt;0,X32&gt;0),"LP",IF(AND(W32&gt;0,X32&lt;0),"PL",IF(OR(W32&lt;0,X32&lt;0),"Loss",IF(ISERROR((+X32/W32-1)*100),"NA",(+X32/W32-1)*100))))</f>
        <v>16.682042379951035</v>
      </c>
      <c r="Y33" s="86">
        <f t="shared" ref="Y33" ca="1" si="33">IF(AND(X32&lt;0,Y32&gt;0),"LP",IF(AND(X32&gt;0,Y32&lt;0),"PL",IF(OR(X32&lt;0,Y32&lt;0),"Loss",IF(ISERROR((+Y32/X32-1)*100),"NA",(+Y32/X32-1)*100))))</f>
        <v>6.6064551680697692</v>
      </c>
      <c r="Z33" s="87">
        <f t="shared" ref="Z33" ca="1" si="34">IF(AND(Y32&lt;0,Z32&gt;0),"LP",IF(AND(Y32&gt;0,Z32&lt;0),"PL",IF(OR(Y32&lt;0,Z32&lt;0),"Loss",IF(ISERROR((+Z32/Y32-1)*100),"NA",(+Z32/Y32-1)*100))))</f>
        <v>25.639389968078685</v>
      </c>
    </row>
    <row r="34" spans="2:26" s="15" customFormat="1">
      <c r="B34" s="28" t="s">
        <v>0</v>
      </c>
      <c r="C34" s="83">
        <v>607.6</v>
      </c>
      <c r="D34" s="84">
        <v>610</v>
      </c>
      <c r="E34" s="84">
        <v>979.7</v>
      </c>
      <c r="F34" s="84">
        <v>980</v>
      </c>
      <c r="G34" s="84">
        <v>980</v>
      </c>
      <c r="H34" s="72">
        <v>980</v>
      </c>
      <c r="I34" s="83">
        <v>1970.4</v>
      </c>
      <c r="J34" s="84">
        <v>1970.4</v>
      </c>
      <c r="K34" s="84">
        <v>1970.4</v>
      </c>
      <c r="L34" s="84">
        <v>1970.4</v>
      </c>
      <c r="M34" s="84">
        <v>1970.4</v>
      </c>
      <c r="N34" s="72">
        <v>1970.4</v>
      </c>
      <c r="O34" s="83">
        <v>960.5</v>
      </c>
      <c r="P34" s="84">
        <v>960.5</v>
      </c>
      <c r="Q34" s="84">
        <v>960.6</v>
      </c>
      <c r="R34" s="84">
        <v>960.6</v>
      </c>
      <c r="S34" s="84">
        <v>960.6</v>
      </c>
      <c r="T34" s="72">
        <v>960.6</v>
      </c>
      <c r="U34" s="83">
        <f t="shared" ref="U34:Z39" ca="1" si="35">SUMIF($B$8:$T$59,U$8,$B34:$T34)</f>
        <v>3538.5</v>
      </c>
      <c r="V34" s="84">
        <f t="shared" ca="1" si="35"/>
        <v>3540.9</v>
      </c>
      <c r="W34" s="84">
        <f t="shared" ca="1" si="35"/>
        <v>3910.7000000000003</v>
      </c>
      <c r="X34" s="84">
        <f t="shared" ca="1" si="35"/>
        <v>3911</v>
      </c>
      <c r="Y34" s="84">
        <f t="shared" ca="1" si="35"/>
        <v>3911</v>
      </c>
      <c r="Z34" s="72">
        <f t="shared" ca="1" si="35"/>
        <v>3911</v>
      </c>
    </row>
    <row r="35" spans="2:26" s="15" customFormat="1">
      <c r="B35" s="28" t="s">
        <v>1</v>
      </c>
      <c r="C35" s="83">
        <v>18333.899999999998</v>
      </c>
      <c r="D35" s="84">
        <v>13703.7</v>
      </c>
      <c r="E35" s="84">
        <v>73298.5</v>
      </c>
      <c r="F35" s="84">
        <v>73234</v>
      </c>
      <c r="G35" s="84">
        <v>73447.95274506211</v>
      </c>
      <c r="H35" s="72">
        <v>76104.834165497072</v>
      </c>
      <c r="I35" s="83">
        <v>69489.899999999994</v>
      </c>
      <c r="J35" s="84">
        <v>80532.099999999991</v>
      </c>
      <c r="K35" s="84">
        <v>91381.4</v>
      </c>
      <c r="L35" s="84">
        <v>103533.5</v>
      </c>
      <c r="M35" s="84">
        <v>110961.42488233668</v>
      </c>
      <c r="N35" s="72">
        <v>120064.22350117029</v>
      </c>
      <c r="O35" s="83">
        <v>100945</v>
      </c>
      <c r="P35" s="84">
        <v>108627.4</v>
      </c>
      <c r="Q35" s="84">
        <v>107218.70000000001</v>
      </c>
      <c r="R35" s="84">
        <v>108729</v>
      </c>
      <c r="S35" s="84">
        <v>113597.75946979252</v>
      </c>
      <c r="T35" s="72">
        <v>121651.38678337581</v>
      </c>
      <c r="U35" s="83">
        <f t="shared" ca="1" si="35"/>
        <v>188768.8</v>
      </c>
      <c r="V35" s="84">
        <f t="shared" ca="1" si="35"/>
        <v>202863.19999999998</v>
      </c>
      <c r="W35" s="84">
        <f t="shared" ca="1" si="35"/>
        <v>271898.59999999998</v>
      </c>
      <c r="X35" s="84">
        <f t="shared" ca="1" si="35"/>
        <v>285496.5</v>
      </c>
      <c r="Y35" s="84">
        <f t="shared" ca="1" si="35"/>
        <v>298007.1370971913</v>
      </c>
      <c r="Z35" s="72">
        <f t="shared" ca="1" si="35"/>
        <v>317820.44445004314</v>
      </c>
    </row>
    <row r="36" spans="2:26" s="15" customFormat="1">
      <c r="B36" s="28" t="s">
        <v>17</v>
      </c>
      <c r="C36" s="83">
        <v>47524</v>
      </c>
      <c r="D36" s="84">
        <v>51958.7</v>
      </c>
      <c r="E36" s="84">
        <v>80519.100000000006</v>
      </c>
      <c r="F36" s="84">
        <v>83035</v>
      </c>
      <c r="G36" s="84">
        <v>81035</v>
      </c>
      <c r="H36" s="72">
        <v>79035</v>
      </c>
      <c r="I36" s="83">
        <v>0</v>
      </c>
      <c r="J36" s="84">
        <v>0</v>
      </c>
      <c r="K36" s="84">
        <v>0</v>
      </c>
      <c r="L36" s="84">
        <v>0</v>
      </c>
      <c r="M36" s="84">
        <v>0</v>
      </c>
      <c r="N36" s="72">
        <v>0</v>
      </c>
      <c r="O36" s="83">
        <v>4027.6000000000004</v>
      </c>
      <c r="P36" s="84">
        <v>555.80000000000007</v>
      </c>
      <c r="Q36" s="84">
        <v>2820.2000000000003</v>
      </c>
      <c r="R36" s="84">
        <v>2303.1999999999998</v>
      </c>
      <c r="S36" s="84">
        <v>2303.1999999999998</v>
      </c>
      <c r="T36" s="72">
        <v>2303.1999999999998</v>
      </c>
      <c r="U36" s="83">
        <f t="shared" ca="1" si="35"/>
        <v>51551.6</v>
      </c>
      <c r="V36" s="84">
        <f t="shared" ca="1" si="35"/>
        <v>52514.5</v>
      </c>
      <c r="W36" s="84">
        <f t="shared" ca="1" si="35"/>
        <v>83339.3</v>
      </c>
      <c r="X36" s="84">
        <f t="shared" ca="1" si="35"/>
        <v>85338.2</v>
      </c>
      <c r="Y36" s="84">
        <f t="shared" ca="1" si="35"/>
        <v>83338.2</v>
      </c>
      <c r="Z36" s="72">
        <f t="shared" ca="1" si="35"/>
        <v>81338.2</v>
      </c>
    </row>
    <row r="37" spans="2:26" s="15" customFormat="1">
      <c r="B37" s="28" t="s">
        <v>18</v>
      </c>
      <c r="C37" s="83">
        <v>7314.1</v>
      </c>
      <c r="D37" s="84">
        <v>5781.1</v>
      </c>
      <c r="E37" s="84">
        <v>3616</v>
      </c>
      <c r="F37" s="84">
        <v>4038</v>
      </c>
      <c r="G37" s="84">
        <v>2507.5452796053505</v>
      </c>
      <c r="H37" s="72">
        <v>2170.5805248030633</v>
      </c>
      <c r="I37" s="83">
        <v>8753</v>
      </c>
      <c r="J37" s="84">
        <v>9175.4</v>
      </c>
      <c r="K37" s="84">
        <v>4917.3999999999996</v>
      </c>
      <c r="L37" s="84">
        <v>3595.9</v>
      </c>
      <c r="M37" s="84">
        <v>11708.070401157307</v>
      </c>
      <c r="N37" s="72">
        <v>20996.828671074945</v>
      </c>
      <c r="O37" s="83">
        <v>10906.7</v>
      </c>
      <c r="P37" s="84">
        <v>12732.5</v>
      </c>
      <c r="Q37" s="84">
        <v>8040.2</v>
      </c>
      <c r="R37" s="84">
        <v>11931.9</v>
      </c>
      <c r="S37" s="84">
        <v>22133.352360235214</v>
      </c>
      <c r="T37" s="72">
        <v>27537.372445879708</v>
      </c>
      <c r="U37" s="83">
        <f t="shared" ca="1" si="35"/>
        <v>26973.800000000003</v>
      </c>
      <c r="V37" s="84">
        <f t="shared" ca="1" si="35"/>
        <v>27689</v>
      </c>
      <c r="W37" s="84">
        <f t="shared" ca="1" si="35"/>
        <v>16573.599999999999</v>
      </c>
      <c r="X37" s="84">
        <f t="shared" ca="1" si="35"/>
        <v>19565.8</v>
      </c>
      <c r="Y37" s="84">
        <f t="shared" ca="1" si="35"/>
        <v>36348.968040997876</v>
      </c>
      <c r="Z37" s="72">
        <f t="shared" ca="1" si="35"/>
        <v>50704.781641757712</v>
      </c>
    </row>
    <row r="38" spans="2:26" s="15" customFormat="1">
      <c r="B38" s="28" t="s">
        <v>19</v>
      </c>
      <c r="C38" s="83">
        <v>40206.9</v>
      </c>
      <c r="D38" s="84">
        <v>46172.9</v>
      </c>
      <c r="E38" s="84">
        <v>76901</v>
      </c>
      <c r="F38" s="84">
        <v>78836</v>
      </c>
      <c r="G38" s="84">
        <v>78366.454720394657</v>
      </c>
      <c r="H38" s="72">
        <v>76703.419475196933</v>
      </c>
      <c r="I38" s="83">
        <v>-39258.699999999997</v>
      </c>
      <c r="J38" s="84">
        <v>-36063</v>
      </c>
      <c r="K38" s="84">
        <v>-36048.699999999997</v>
      </c>
      <c r="L38" s="84">
        <v>-52768.3</v>
      </c>
      <c r="M38" s="84">
        <v>-11708.070401157307</v>
      </c>
      <c r="N38" s="72">
        <v>-20996.828671074945</v>
      </c>
      <c r="O38" s="83">
        <v>-14862</v>
      </c>
      <c r="P38" s="84">
        <v>-12828</v>
      </c>
      <c r="Q38" s="84">
        <v>-5549.9</v>
      </c>
      <c r="R38" s="84">
        <v>-9996.3000000000011</v>
      </c>
      <c r="S38" s="84">
        <v>-20197.752360235212</v>
      </c>
      <c r="T38" s="72">
        <v>-25601.772445879706</v>
      </c>
      <c r="U38" s="83">
        <f t="shared" ca="1" si="35"/>
        <v>-13913.799999999996</v>
      </c>
      <c r="V38" s="84">
        <f t="shared" ca="1" si="35"/>
        <v>-2718.0999999999985</v>
      </c>
      <c r="W38" s="84">
        <f t="shared" ca="1" si="35"/>
        <v>35302.400000000001</v>
      </c>
      <c r="X38" s="84">
        <f t="shared" ca="1" si="35"/>
        <v>16071.399999999996</v>
      </c>
      <c r="Y38" s="84">
        <f t="shared" ca="1" si="35"/>
        <v>46460.63195900213</v>
      </c>
      <c r="Z38" s="72">
        <f t="shared" ca="1" si="35"/>
        <v>30104.818358242283</v>
      </c>
    </row>
    <row r="39" spans="2:26" s="15" customFormat="1">
      <c r="B39" s="28" t="s">
        <v>25</v>
      </c>
      <c r="C39" s="83">
        <v>-5293.1</v>
      </c>
      <c r="D39" s="84">
        <v>423.2000000000005</v>
      </c>
      <c r="E39" s="84">
        <v>2299.5999999999985</v>
      </c>
      <c r="F39" s="84">
        <v>13521</v>
      </c>
      <c r="G39" s="84">
        <v>1431.382679605359</v>
      </c>
      <c r="H39" s="72">
        <v>2601.4532451977148</v>
      </c>
      <c r="I39" s="83">
        <v>12153.499999999998</v>
      </c>
      <c r="J39" s="84">
        <v>4847.7999999999993</v>
      </c>
      <c r="K39" s="84">
        <v>17352.200000000004</v>
      </c>
      <c r="L39" s="84">
        <v>16282.200000000003</v>
      </c>
      <c r="M39" s="84">
        <v>14216.063803657304</v>
      </c>
      <c r="N39" s="72">
        <v>14437.183936317637</v>
      </c>
      <c r="O39" s="83">
        <v>13736.7</v>
      </c>
      <c r="P39" s="84">
        <v>428.60000000000309</v>
      </c>
      <c r="Q39" s="84">
        <v>-1269.1999999999994</v>
      </c>
      <c r="R39" s="84">
        <v>6056.4</v>
      </c>
      <c r="S39" s="84">
        <v>11580.432360235212</v>
      </c>
      <c r="T39" s="72">
        <v>6833.1000856444953</v>
      </c>
      <c r="U39" s="83">
        <f t="shared" ca="1" si="35"/>
        <v>20597.099999999999</v>
      </c>
      <c r="V39" s="84">
        <f t="shared" ca="1" si="35"/>
        <v>5699.6000000000031</v>
      </c>
      <c r="W39" s="84">
        <f t="shared" ca="1" si="35"/>
        <v>18382.600000000002</v>
      </c>
      <c r="X39" s="84">
        <f t="shared" ca="1" si="35"/>
        <v>35859.600000000006</v>
      </c>
      <c r="Y39" s="84">
        <f t="shared" ca="1" si="35"/>
        <v>27227.878843497874</v>
      </c>
      <c r="Z39" s="72">
        <f t="shared" ca="1" si="35"/>
        <v>23871.737267159846</v>
      </c>
    </row>
    <row r="40" spans="2:26" s="5" customFormat="1" ht="12.75">
      <c r="B40" s="30" t="s">
        <v>20</v>
      </c>
      <c r="C40" s="66"/>
      <c r="D40" s="67"/>
      <c r="E40" s="67"/>
      <c r="F40" s="67"/>
      <c r="G40" s="67"/>
      <c r="H40" s="68"/>
      <c r="I40" s="66"/>
      <c r="J40" s="67"/>
      <c r="K40" s="67"/>
      <c r="L40" s="67"/>
      <c r="M40" s="67"/>
      <c r="N40" s="68"/>
      <c r="O40" s="66"/>
      <c r="P40" s="67"/>
      <c r="Q40" s="67"/>
      <c r="R40" s="67"/>
      <c r="S40" s="67"/>
      <c r="T40" s="68"/>
      <c r="U40" s="66"/>
      <c r="V40" s="67"/>
      <c r="W40" s="67"/>
      <c r="X40" s="67"/>
      <c r="Y40" s="67"/>
      <c r="Z40" s="68"/>
    </row>
    <row r="41" spans="2:26" s="17" customFormat="1">
      <c r="B41" s="27" t="s">
        <v>21</v>
      </c>
      <c r="C41" s="117">
        <v>-98.654268158876434</v>
      </c>
      <c r="D41" s="118">
        <v>-68.688524590163937</v>
      </c>
      <c r="E41" s="118">
        <v>-22.261916913340816</v>
      </c>
      <c r="F41" s="118">
        <v>11.652100000000001</v>
      </c>
      <c r="G41" s="118">
        <v>2.1831912761440369</v>
      </c>
      <c r="H41" s="119">
        <v>27.111034902397595</v>
      </c>
      <c r="I41" s="117">
        <v>38.581252537555827</v>
      </c>
      <c r="J41" s="118">
        <v>41.737971985383673</v>
      </c>
      <c r="K41" s="118">
        <v>42.492133576938691</v>
      </c>
      <c r="L41" s="118">
        <v>47.582978075517637</v>
      </c>
      <c r="M41" s="118">
        <v>47.724112578249787</v>
      </c>
      <c r="N41" s="119">
        <v>50.819184645842455</v>
      </c>
      <c r="O41" s="117">
        <v>11.056799754492491</v>
      </c>
      <c r="P41" s="118">
        <v>11.586838446911909</v>
      </c>
      <c r="Q41" s="118">
        <v>4.7556898294768217</v>
      </c>
      <c r="R41" s="118">
        <v>4.5249020839025231</v>
      </c>
      <c r="S41" s="118">
        <v>7.1003433915166525</v>
      </c>
      <c r="T41" s="119">
        <v>10.185015422783236</v>
      </c>
      <c r="U41" s="117"/>
      <c r="V41" s="118"/>
      <c r="W41" s="118"/>
      <c r="X41" s="118"/>
      <c r="Y41" s="118"/>
      <c r="Z41" s="119"/>
    </row>
    <row r="42" spans="2:26" s="17" customFormat="1">
      <c r="B42" s="27" t="s">
        <v>23</v>
      </c>
      <c r="C42" s="117">
        <v>301.74292297564182</v>
      </c>
      <c r="D42" s="118">
        <v>224.65081967213115</v>
      </c>
      <c r="E42" s="118">
        <v>748.17291007451263</v>
      </c>
      <c r="F42" s="118">
        <v>747.28571428571422</v>
      </c>
      <c r="G42" s="118">
        <v>749.46890556185826</v>
      </c>
      <c r="H42" s="119">
        <v>776.57994046425586</v>
      </c>
      <c r="I42" s="117">
        <v>176.33450060901339</v>
      </c>
      <c r="J42" s="118">
        <v>204.35469955339013</v>
      </c>
      <c r="K42" s="118">
        <v>231.8854039788875</v>
      </c>
      <c r="L42" s="118">
        <v>262.72203613479496</v>
      </c>
      <c r="M42" s="118">
        <v>281.57081019675365</v>
      </c>
      <c r="N42" s="119">
        <v>304.66966986695667</v>
      </c>
      <c r="O42" s="117">
        <v>105.10724698042482</v>
      </c>
      <c r="P42" s="118">
        <v>113.10641399416909</v>
      </c>
      <c r="Q42" s="118">
        <v>111.63962932111622</v>
      </c>
      <c r="R42" s="118">
        <v>113.2122032486464</v>
      </c>
      <c r="S42" s="118">
        <v>118.28171539961737</v>
      </c>
      <c r="T42" s="119">
        <v>126.66741647581821</v>
      </c>
      <c r="U42" s="117"/>
      <c r="V42" s="118"/>
      <c r="W42" s="118"/>
      <c r="X42" s="118"/>
      <c r="Y42" s="118"/>
      <c r="Z42" s="119"/>
    </row>
    <row r="43" spans="2:26" s="17" customFormat="1">
      <c r="B43" s="27" t="s">
        <v>22</v>
      </c>
      <c r="C43" s="117">
        <v>0</v>
      </c>
      <c r="D43" s="118">
        <v>0</v>
      </c>
      <c r="E43" s="118">
        <v>0</v>
      </c>
      <c r="F43" s="118">
        <v>0</v>
      </c>
      <c r="G43" s="118">
        <v>0</v>
      </c>
      <c r="H43" s="119">
        <v>0</v>
      </c>
      <c r="I43" s="117">
        <v>5.0000586175395849</v>
      </c>
      <c r="J43" s="118">
        <v>20</v>
      </c>
      <c r="K43" s="118">
        <v>22.000257917174174</v>
      </c>
      <c r="L43" s="118">
        <v>16.75019636875761</v>
      </c>
      <c r="M43" s="118">
        <v>25.000293087697926</v>
      </c>
      <c r="N43" s="119">
        <v>24.000281364190005</v>
      </c>
      <c r="O43" s="117">
        <v>2.5002603082049148</v>
      </c>
      <c r="P43" s="118">
        <v>3.0003123698458976</v>
      </c>
      <c r="Q43" s="118">
        <v>3.0006247396917956</v>
      </c>
      <c r="R43" s="118">
        <v>0</v>
      </c>
      <c r="S43" s="118">
        <v>1.5003123698458978</v>
      </c>
      <c r="T43" s="119">
        <v>1.5003123698458978</v>
      </c>
      <c r="U43" s="117"/>
      <c r="V43" s="118"/>
      <c r="W43" s="118"/>
      <c r="X43" s="118"/>
      <c r="Y43" s="118"/>
      <c r="Z43" s="119"/>
    </row>
    <row r="44" spans="2:26" s="5" customFormat="1" ht="12.75">
      <c r="B44" s="30" t="s">
        <v>297</v>
      </c>
      <c r="C44" s="123"/>
      <c r="D44" s="124"/>
      <c r="E44" s="124"/>
      <c r="F44" s="124"/>
      <c r="G44" s="124"/>
      <c r="H44" s="125"/>
      <c r="I44" s="123"/>
      <c r="J44" s="124"/>
      <c r="K44" s="124"/>
      <c r="L44" s="124"/>
      <c r="M44" s="124"/>
      <c r="N44" s="125"/>
      <c r="O44" s="123"/>
      <c r="P44" s="124"/>
      <c r="Q44" s="124"/>
      <c r="R44" s="124"/>
      <c r="S44" s="124"/>
      <c r="T44" s="125"/>
      <c r="U44" s="123"/>
      <c r="V44" s="124"/>
      <c r="W44" s="124"/>
      <c r="X44" s="124"/>
      <c r="Y44" s="124"/>
      <c r="Z44" s="125"/>
    </row>
    <row r="45" spans="2:26" s="17" customFormat="1">
      <c r="B45" s="27" t="s">
        <v>6</v>
      </c>
      <c r="C45" s="117"/>
      <c r="D45" s="118"/>
      <c r="E45" s="118" t="str">
        <f t="shared" ref="E45:H46" si="36">IFERROR((IF((E$11/E41)&lt;0,"NM",(E$11/E41))),"NA")</f>
        <v>NM</v>
      </c>
      <c r="F45" s="118">
        <f t="shared" si="36"/>
        <v>144.20576548433328</v>
      </c>
      <c r="G45" s="118">
        <f t="shared" si="36"/>
        <v>769.65313042462958</v>
      </c>
      <c r="H45" s="119">
        <f t="shared" si="36"/>
        <v>61.978452908538756</v>
      </c>
      <c r="I45" s="117"/>
      <c r="J45" s="118"/>
      <c r="K45" s="118">
        <f t="shared" ref="K45:N46" si="37">IFERROR((IF((K$11/K41)&lt;0,"NM",(K$11/K41))),"NA")</f>
        <v>19.655402769732405</v>
      </c>
      <c r="L45" s="118">
        <f t="shared" si="37"/>
        <v>17.55249532037438</v>
      </c>
      <c r="M45" s="118">
        <f t="shared" si="37"/>
        <v>17.500587331625766</v>
      </c>
      <c r="N45" s="119">
        <f t="shared" si="37"/>
        <v>16.434738294612291</v>
      </c>
      <c r="O45" s="117"/>
      <c r="P45" s="118"/>
      <c r="Q45" s="118">
        <f t="shared" ref="Q45:T46" si="38">IFERROR((IF((Q$11/Q41)&lt;0,"NM",(Q$11/Q41))),"NA")</f>
        <v>28.576295947154001</v>
      </c>
      <c r="R45" s="118">
        <f t="shared" si="38"/>
        <v>30.033799070143061</v>
      </c>
      <c r="S45" s="118">
        <f t="shared" si="38"/>
        <v>19.139919368177402</v>
      </c>
      <c r="T45" s="119">
        <f t="shared" si="38"/>
        <v>13.343131488637738</v>
      </c>
      <c r="U45" s="117">
        <f ca="1">(U17*1000)/U32</f>
        <v>22.951080089793592</v>
      </c>
      <c r="V45" s="118">
        <f t="shared" ref="V45:Z45" ca="1" si="39">(V17*1000)/V32</f>
        <v>25.107845979983043</v>
      </c>
      <c r="W45" s="118">
        <f t="shared" ca="1" si="39"/>
        <v>24.908465949671879</v>
      </c>
      <c r="X45" s="118">
        <f t="shared" ca="1" si="39"/>
        <v>25.998283755281104</v>
      </c>
      <c r="Y45" s="118">
        <f t="shared" ca="1" si="39"/>
        <v>24.387157151312895</v>
      </c>
      <c r="Z45" s="119">
        <f t="shared" ca="1" si="39"/>
        <v>19.410439001263029</v>
      </c>
    </row>
    <row r="46" spans="2:26" s="17" customFormat="1">
      <c r="B46" s="27" t="s">
        <v>274</v>
      </c>
      <c r="C46" s="117"/>
      <c r="D46" s="118"/>
      <c r="E46" s="118">
        <f t="shared" si="36"/>
        <v>2.2458712115527604</v>
      </c>
      <c r="F46" s="118">
        <f t="shared" si="36"/>
        <v>2.2485375645192125</v>
      </c>
      <c r="G46" s="118">
        <f t="shared" si="36"/>
        <v>2.2419876095330742</v>
      </c>
      <c r="H46" s="119">
        <f t="shared" si="36"/>
        <v>2.1637180056382621</v>
      </c>
      <c r="I46" s="117"/>
      <c r="J46" s="118"/>
      <c r="K46" s="118">
        <f t="shared" si="37"/>
        <v>3.6017790929007445</v>
      </c>
      <c r="L46" s="118">
        <f t="shared" si="37"/>
        <v>3.1790253009895348</v>
      </c>
      <c r="M46" s="118">
        <f t="shared" si="37"/>
        <v>2.966216559935265</v>
      </c>
      <c r="N46" s="119">
        <f t="shared" si="37"/>
        <v>2.7413296517658474</v>
      </c>
      <c r="O46" s="117"/>
      <c r="P46" s="118"/>
      <c r="Q46" s="118">
        <f t="shared" si="38"/>
        <v>1.2173096670636745</v>
      </c>
      <c r="R46" s="118">
        <f t="shared" si="38"/>
        <v>1.2004006290869962</v>
      </c>
      <c r="S46" s="118">
        <f t="shared" si="38"/>
        <v>1.1489518861039416</v>
      </c>
      <c r="T46" s="119">
        <f t="shared" si="38"/>
        <v>1.0728883858300242</v>
      </c>
      <c r="U46" s="117">
        <f ca="1">(U17*1000)/U35</f>
        <v>2.409060819372693</v>
      </c>
      <c r="V46" s="118">
        <f t="shared" ref="V46:Z46" ca="1" si="40">(V17*1000)/V35</f>
        <v>2.8945795984683271</v>
      </c>
      <c r="W46" s="118">
        <f t="shared" ca="1" si="40"/>
        <v>1.903097220802167</v>
      </c>
      <c r="X46" s="118">
        <f t="shared" ca="1" si="40"/>
        <v>2.2073381967905035</v>
      </c>
      <c r="Y46" s="118">
        <f t="shared" ca="1" si="40"/>
        <v>2.1146719358418329</v>
      </c>
      <c r="Z46" s="119">
        <f t="shared" ca="1" si="40"/>
        <v>1.9828407533394425</v>
      </c>
    </row>
    <row r="47" spans="2:26" s="17" customFormat="1">
      <c r="B47" s="27" t="s">
        <v>291</v>
      </c>
      <c r="C47" s="117"/>
      <c r="D47" s="118"/>
      <c r="E47" s="118">
        <f t="shared" ref="E47:F47" si="41">IFERROR((IF((((E$17*1000)+E$38)/E26)&lt;0,"NM",((E$17*1000)+E$38)/E26)),"NA")</f>
        <v>4.3510062423406861</v>
      </c>
      <c r="F47" s="118">
        <f t="shared" si="41"/>
        <v>4.0814742430941031</v>
      </c>
      <c r="G47" s="118">
        <f>IFERROR((IF((((G$17*1000)+G$38)/G26)&lt;0,"NM",((G$17*1000)+G$38)/G26)),"NA")</f>
        <v>3.9790088699264849</v>
      </c>
      <c r="H47" s="119">
        <f>IFERROR((IF((((H$17*1000)+H$38)/H26)&lt;0,"NM",((H$17*1000)+H$38)/H26)),"NA")</f>
        <v>3.465331983997296</v>
      </c>
      <c r="I47" s="117"/>
      <c r="J47" s="118"/>
      <c r="K47" s="118">
        <f t="shared" ref="K47:L47" si="42">IFERROR((IF((((K$17*1000)+K$38)/K26)&lt;0,"NM",((K$17*1000)+K$38)/K26)),"NA")</f>
        <v>3.4886632599272946</v>
      </c>
      <c r="L47" s="118">
        <f t="shared" si="42"/>
        <v>6.6620861256014443</v>
      </c>
      <c r="M47" s="118">
        <f>IFERROR((IF((((M$17*1000)+M$38)/M26)&lt;0,"NM",((M$17*1000)+M$38)/M26)),"NA")</f>
        <v>7.6670507110752935</v>
      </c>
      <c r="N47" s="119">
        <f>IFERROR((IF((((N$17*1000)+N$38)/N26)&lt;0,"NM",((N$17*1000)+N$38)/N26)),"NA")</f>
        <v>6.9919667828553305</v>
      </c>
      <c r="O47" s="117"/>
      <c r="P47" s="118"/>
      <c r="Q47" s="118">
        <f t="shared" ref="Q47:R47" si="43">IFERROR((IF((((Q$17*1000)+Q$38)/Q26)&lt;0,"NM",((Q$17*1000)+Q$38)/Q26)),"NA")</f>
        <v>2.4455303601676581</v>
      </c>
      <c r="R47" s="118">
        <f t="shared" si="43"/>
        <v>1.3966593185723082</v>
      </c>
      <c r="S47" s="118">
        <f>IFERROR((IF((((S$17*1000)+S$38)/S26)&lt;0,"NM",((S$17*1000)+S$38)/S26)),"NA")</f>
        <v>1.2351804144533252</v>
      </c>
      <c r="T47" s="119">
        <f>IFERROR((IF((((T$17*1000)+T$38)/T26)&lt;0,"NM",((T$17*1000)+T$38)/T26)),"NA")</f>
        <v>1.0649478121554183</v>
      </c>
      <c r="U47" s="117">
        <f t="shared" ref="U47:Z47" ca="1" si="44">IFERROR((IF((((U$17*1000)+U$38)/U26)&lt;0,"NM",((U$17*1000)+U$38)/U26)),"NA")</f>
        <v>3.9632028782644113</v>
      </c>
      <c r="V47" s="118">
        <f t="shared" ca="1" si="44"/>
        <v>4.4878991123031353</v>
      </c>
      <c r="W47" s="118">
        <f t="shared" ca="1" si="44"/>
        <v>3.2569091315115126</v>
      </c>
      <c r="X47" s="118">
        <f t="shared" ca="1" si="44"/>
        <v>3.4206940567269122</v>
      </c>
      <c r="Y47" s="118">
        <f t="shared" ca="1" si="44"/>
        <v>3.4999395856843809</v>
      </c>
      <c r="Z47" s="119">
        <f t="shared" ca="1" si="44"/>
        <v>3.0853974506159236</v>
      </c>
    </row>
    <row r="48" spans="2:26" s="17" customFormat="1">
      <c r="B48" s="27" t="s">
        <v>275</v>
      </c>
      <c r="C48" s="117"/>
      <c r="D48" s="118"/>
      <c r="E48" s="118">
        <f t="shared" ref="E48:F48" si="45">IFERROR((IF((((E$17*1000)+E$38)/E28)&lt;0,"NM",((E$17*1000)+E$38)/E28)),"NA")</f>
        <v>43.596882194934771</v>
      </c>
      <c r="F48" s="118">
        <f t="shared" si="45"/>
        <v>35.003470509759865</v>
      </c>
      <c r="G48" s="118">
        <f>IFERROR((IF((((G$17*1000)+G$38)/G28)&lt;0,"NM",((G$17*1000)+G$38)/G28)),"NA")</f>
        <v>38.74214843171422</v>
      </c>
      <c r="H48" s="119">
        <f>IFERROR((IF((((H$17*1000)+H$38)/H28)&lt;0,"NM",((H$17*1000)+H$38)/H28)),"NA")</f>
        <v>24.937622501345359</v>
      </c>
      <c r="I48" s="117"/>
      <c r="J48" s="118"/>
      <c r="K48" s="118">
        <f t="shared" ref="K48:L48" si="46">IFERROR((IF((((K$17*1000)+K$38)/K28)&lt;0,"NM",((K$17*1000)+K$38)/K28)),"NA")</f>
        <v>5.4371071136688682</v>
      </c>
      <c r="L48" s="118">
        <f t="shared" si="46"/>
        <v>10.691233467054033</v>
      </c>
      <c r="M48" s="118">
        <f>IFERROR((IF((((M$17*1000)+M$38)/M28)&lt;0,"NM",((M$17*1000)+M$38)/M28)),"NA")</f>
        <v>12.925059554355666</v>
      </c>
      <c r="N48" s="119">
        <f>IFERROR((IF((((N$17*1000)+N$38)/N28)&lt;0,"NM",((N$17*1000)+N$38)/N28)),"NA")</f>
        <v>11.84747397618597</v>
      </c>
      <c r="O48" s="117"/>
      <c r="P48" s="118"/>
      <c r="Q48" s="118">
        <f t="shared" ref="Q48:R48" si="47">IFERROR((IF((((Q$17*1000)+Q$38)/Q28)&lt;0,"NM",((Q$17*1000)+Q$38)/Q28)),"NA")</f>
        <v>17.962642921362598</v>
      </c>
      <c r="R48" s="118">
        <f t="shared" si="47"/>
        <v>13.298610957998013</v>
      </c>
      <c r="S48" s="118">
        <f>IFERROR((IF((((S$17*1000)+S$38)/S28)&lt;0,"NM",((S$17*1000)+S$38)/S28)),"NA")</f>
        <v>9.2336262849178237</v>
      </c>
      <c r="T48" s="119">
        <f>IFERROR((IF((((T$17*1000)+T$38)/T28)&lt;0,"NM",((T$17*1000)+T$38)/T28)),"NA")</f>
        <v>6.6005407232811608</v>
      </c>
      <c r="U48" s="117">
        <f t="shared" ref="U48:Z48" ca="1" si="48">IFERROR((IF((((U$17*1000)+U$38)/U28)&lt;0,"NM",((U$17*1000)+U$38)/U28)),"NA")</f>
        <v>13.131088563908214</v>
      </c>
      <c r="V48" s="118">
        <f t="shared" ca="1" si="48"/>
        <v>15.574819066500389</v>
      </c>
      <c r="W48" s="118">
        <f t="shared" ca="1" si="48"/>
        <v>13.91757675099015</v>
      </c>
      <c r="X48" s="118">
        <f t="shared" ca="1" si="48"/>
        <v>15.371777429183746</v>
      </c>
      <c r="Y48" s="118">
        <f t="shared" ca="1" si="48"/>
        <v>15.757860105389968</v>
      </c>
      <c r="Z48" s="119">
        <f t="shared" ca="1" si="48"/>
        <v>12.739478705045377</v>
      </c>
    </row>
    <row r="49" spans="2:26" s="17" customFormat="1">
      <c r="B49" s="27" t="s">
        <v>63</v>
      </c>
      <c r="C49" s="117"/>
      <c r="D49" s="118"/>
      <c r="E49" s="118">
        <f t="shared" ref="E49:H49" si="49">IFERROR((E43/E$11*100),"NA")</f>
        <v>0</v>
      </c>
      <c r="F49" s="118">
        <f t="shared" si="49"/>
        <v>0</v>
      </c>
      <c r="G49" s="118">
        <f t="shared" si="49"/>
        <v>0</v>
      </c>
      <c r="H49" s="119">
        <f t="shared" si="49"/>
        <v>0</v>
      </c>
      <c r="I49" s="117"/>
      <c r="J49" s="118"/>
      <c r="K49" s="118">
        <f t="shared" ref="K49:N49" si="50">IFERROR((K43/K$11*100),"NA")</f>
        <v>2.6341304977459497</v>
      </c>
      <c r="L49" s="118">
        <f t="shared" si="50"/>
        <v>2.005531174420212</v>
      </c>
      <c r="M49" s="118">
        <f t="shared" si="50"/>
        <v>2.9933301110749433</v>
      </c>
      <c r="N49" s="119">
        <f t="shared" si="50"/>
        <v>2.8735969066319451</v>
      </c>
      <c r="O49" s="117"/>
      <c r="P49" s="118"/>
      <c r="Q49" s="118">
        <f t="shared" ref="Q49:T49" si="51">IFERROR((Q43/Q$11*100),"NA")</f>
        <v>2.2079652242029399</v>
      </c>
      <c r="R49" s="118">
        <f t="shared" si="51"/>
        <v>0</v>
      </c>
      <c r="S49" s="118">
        <f t="shared" si="51"/>
        <v>1.10398261210147</v>
      </c>
      <c r="T49" s="119">
        <f t="shared" si="51"/>
        <v>1.10398261210147</v>
      </c>
      <c r="U49" s="117"/>
      <c r="V49" s="118"/>
      <c r="W49" s="118"/>
      <c r="X49" s="118"/>
      <c r="Y49" s="118"/>
      <c r="Z49" s="119"/>
    </row>
    <row r="50" spans="2:26" s="17" customFormat="1" hidden="1">
      <c r="B50" s="27" t="s">
        <v>46</v>
      </c>
      <c r="C50" s="117"/>
      <c r="D50" s="118"/>
      <c r="E50" s="118"/>
      <c r="F50" s="118"/>
      <c r="G50" s="118"/>
      <c r="H50" s="119"/>
      <c r="I50" s="117"/>
      <c r="J50" s="118"/>
      <c r="K50" s="118"/>
      <c r="L50" s="118"/>
      <c r="M50" s="118"/>
      <c r="N50" s="119"/>
      <c r="O50" s="117"/>
      <c r="P50" s="118"/>
      <c r="Q50" s="118"/>
      <c r="R50" s="118"/>
      <c r="S50" s="118"/>
      <c r="T50" s="119"/>
      <c r="U50" s="117"/>
      <c r="V50" s="118"/>
      <c r="W50" s="118"/>
      <c r="X50" s="118"/>
      <c r="Y50" s="118"/>
      <c r="Z50" s="119"/>
    </row>
    <row r="51" spans="2:26" s="5" customFormat="1" ht="12.75">
      <c r="B51" s="30" t="s">
        <v>295</v>
      </c>
      <c r="C51" s="123"/>
      <c r="D51" s="124"/>
      <c r="E51" s="124"/>
      <c r="F51" s="124"/>
      <c r="G51" s="124"/>
      <c r="H51" s="125"/>
      <c r="I51" s="123"/>
      <c r="J51" s="124"/>
      <c r="K51" s="124"/>
      <c r="L51" s="124"/>
      <c r="M51" s="124"/>
      <c r="N51" s="125"/>
      <c r="O51" s="123"/>
      <c r="P51" s="124"/>
      <c r="Q51" s="124"/>
      <c r="R51" s="124"/>
      <c r="S51" s="124"/>
      <c r="T51" s="125"/>
      <c r="U51" s="123"/>
      <c r="V51" s="124"/>
      <c r="W51" s="124"/>
      <c r="X51" s="124"/>
      <c r="Y51" s="124"/>
      <c r="Z51" s="125"/>
    </row>
    <row r="52" spans="2:26" s="17" customFormat="1">
      <c r="B52" s="27" t="s">
        <v>30</v>
      </c>
      <c r="C52" s="117">
        <f t="shared" ref="C52:F52" si="52">IFERROR((C28/C$26*100),"NA")</f>
        <v>-180.69541765994848</v>
      </c>
      <c r="D52" s="118">
        <f t="shared" si="52"/>
        <v>-17.534225966601475</v>
      </c>
      <c r="E52" s="118">
        <f t="shared" si="52"/>
        <v>9.9800857843137258</v>
      </c>
      <c r="F52" s="118">
        <f t="shared" si="52"/>
        <v>11.660198785020713</v>
      </c>
      <c r="G52" s="118">
        <f t="shared" ref="G52:T52" si="53">IFERROR((G28/G$26*100),"NA")</f>
        <v>10.270491005267223</v>
      </c>
      <c r="H52" s="119">
        <f t="shared" si="53"/>
        <v>13.895999844453277</v>
      </c>
      <c r="I52" s="117">
        <f t="shared" si="53"/>
        <v>66.335321617537119</v>
      </c>
      <c r="J52" s="118">
        <f t="shared" si="53"/>
        <v>64.589657848485544</v>
      </c>
      <c r="K52" s="118">
        <f t="shared" si="53"/>
        <v>64.163960484736592</v>
      </c>
      <c r="L52" s="118">
        <f t="shared" si="53"/>
        <v>62.31354077273911</v>
      </c>
      <c r="M52" s="118">
        <f t="shared" si="53"/>
        <v>59.319267960289935</v>
      </c>
      <c r="N52" s="119">
        <f t="shared" si="53"/>
        <v>59.016519444647372</v>
      </c>
      <c r="O52" s="117">
        <f t="shared" si="53"/>
        <v>23.158195686371926</v>
      </c>
      <c r="P52" s="118">
        <f t="shared" si="53"/>
        <v>21.028267338762358</v>
      </c>
      <c r="Q52" s="118">
        <f t="shared" si="53"/>
        <v>13.614535293463078</v>
      </c>
      <c r="R52" s="118">
        <f t="shared" si="53"/>
        <v>10.502294735769627</v>
      </c>
      <c r="S52" s="118">
        <f t="shared" si="53"/>
        <v>13.376980791077337</v>
      </c>
      <c r="T52" s="119">
        <f t="shared" si="53"/>
        <v>16.134251068237145</v>
      </c>
      <c r="U52" s="117">
        <f ca="1">IFERROR((U28/U$26*100),"NA")</f>
        <v>30.181830386534543</v>
      </c>
      <c r="V52" s="118">
        <f t="shared" ref="V52:Z52" ca="1" si="54">IFERROR((V28/V$26*100),"NA")</f>
        <v>28.815096298332481</v>
      </c>
      <c r="W52" s="118">
        <f t="shared" ca="1" si="54"/>
        <v>23.401409525403221</v>
      </c>
      <c r="X52" s="118">
        <f t="shared" ca="1" si="54"/>
        <v>22.253080832621411</v>
      </c>
      <c r="Y52" s="118">
        <f t="shared" ca="1" si="54"/>
        <v>22.210754266610277</v>
      </c>
      <c r="Z52" s="119">
        <f t="shared" ca="1" si="54"/>
        <v>24.219181349971368</v>
      </c>
    </row>
    <row r="53" spans="2:26" s="17" customFormat="1">
      <c r="B53" s="27" t="s">
        <v>34</v>
      </c>
      <c r="C53" s="117">
        <f t="shared" ref="C53:F53" si="55">IFERROR((C32/C$26*100),"NA")</f>
        <v>-217.07842712321508</v>
      </c>
      <c r="D53" s="118">
        <f t="shared" si="55"/>
        <v>-31.517978035203853</v>
      </c>
      <c r="E53" s="118">
        <f t="shared" si="55"/>
        <v>-1.0322840073529409</v>
      </c>
      <c r="F53" s="118">
        <f t="shared" si="55"/>
        <v>1.8698003962600906</v>
      </c>
      <c r="G53" s="118">
        <f t="shared" ref="G53:T53" si="56">IFERROR((G32/G$26*100),"NA")</f>
        <v>0.3421838879071471</v>
      </c>
      <c r="H53" s="119">
        <f t="shared" si="56"/>
        <v>3.7256031149139384</v>
      </c>
      <c r="I53" s="117">
        <f t="shared" si="56"/>
        <v>48.784408600425472</v>
      </c>
      <c r="J53" s="118">
        <f t="shared" si="56"/>
        <v>46.929138800757791</v>
      </c>
      <c r="K53" s="118">
        <f t="shared" si="56"/>
        <v>45.735066382255809</v>
      </c>
      <c r="L53" s="118">
        <f t="shared" si="56"/>
        <v>45.202200387623044</v>
      </c>
      <c r="M53" s="118">
        <f t="shared" si="56"/>
        <v>45.426155233945742</v>
      </c>
      <c r="N53" s="119">
        <f t="shared" si="56"/>
        <v>45.442799130302603</v>
      </c>
      <c r="O53" s="117">
        <f t="shared" si="56"/>
        <v>13.738895310934703</v>
      </c>
      <c r="P53" s="118">
        <f t="shared" si="56"/>
        <v>13.589860840850923</v>
      </c>
      <c r="Q53" s="118">
        <f t="shared" si="56"/>
        <v>5.6477454978578958</v>
      </c>
      <c r="R53" s="118">
        <f t="shared" si="56"/>
        <v>5.0319415775421241</v>
      </c>
      <c r="S53" s="118">
        <f t="shared" si="56"/>
        <v>7.6281473345930637</v>
      </c>
      <c r="T53" s="119">
        <f t="shared" si="56"/>
        <v>9.919496294569738</v>
      </c>
      <c r="U53" s="117">
        <f ca="1">IFERROR((U32/U$26*100),"NA")</f>
        <v>17.813057401539918</v>
      </c>
      <c r="V53" s="118">
        <f t="shared" ref="V53:Z53" ca="1" si="57">IFERROR((V32/V$26*100),"NA")</f>
        <v>17.957612554033787</v>
      </c>
      <c r="W53" s="118">
        <f t="shared" ca="1" si="57"/>
        <v>12.240421880234818</v>
      </c>
      <c r="X53" s="118">
        <f t="shared" ca="1" si="57"/>
        <v>12.83018144205958</v>
      </c>
      <c r="Y53" s="118">
        <f t="shared" ca="1" si="57"/>
        <v>13.366147833018443</v>
      </c>
      <c r="Z53" s="119">
        <f t="shared" ca="1" si="57"/>
        <v>15.170828289442134</v>
      </c>
    </row>
    <row r="54" spans="2:26" s="17" customFormat="1">
      <c r="B54" s="27" t="s">
        <v>292</v>
      </c>
      <c r="C54" s="117">
        <v>-36.179473947346445</v>
      </c>
      <c r="D54" s="118">
        <v>-26.156765800184782</v>
      </c>
      <c r="E54" s="118">
        <v>-5.0136663210815362</v>
      </c>
      <c r="F54" s="118">
        <v>1.5585700100660262</v>
      </c>
      <c r="G54" s="118">
        <v>0.29172333890860075</v>
      </c>
      <c r="H54" s="119">
        <v>3.5531018516210282</v>
      </c>
      <c r="I54" s="117">
        <v>24.185163858020474</v>
      </c>
      <c r="J54" s="118">
        <v>21.927583954353359</v>
      </c>
      <c r="K54" s="118">
        <v>19.481076238922483</v>
      </c>
      <c r="L54" s="118">
        <v>18.111529118594458</v>
      </c>
      <c r="M54" s="118">
        <v>16.949240066788722</v>
      </c>
      <c r="N54" s="119">
        <v>16.680093121193917</v>
      </c>
      <c r="O54" s="117">
        <v>10.926871797388921</v>
      </c>
      <c r="P54" s="118">
        <v>10.62082442941808</v>
      </c>
      <c r="Q54" s="118">
        <v>4.232497210941025</v>
      </c>
      <c r="R54" s="118">
        <v>4.0252046690827203</v>
      </c>
      <c r="S54" s="118">
        <v>6.1350058299917416</v>
      </c>
      <c r="T54" s="119">
        <v>8.3168908107793342</v>
      </c>
      <c r="U54" s="117">
        <f ca="1">U32/U35*100</f>
        <v>10.496503040151078</v>
      </c>
      <c r="V54" s="118">
        <f t="shared" ref="V54:Z54" ca="1" si="58">V32/V35*100</f>
        <v>11.528585927984421</v>
      </c>
      <c r="W54" s="118">
        <f t="shared" ca="1" si="58"/>
        <v>7.6403630181297322</v>
      </c>
      <c r="X54" s="118">
        <f t="shared" ca="1" si="58"/>
        <v>8.4903227365618719</v>
      </c>
      <c r="Y54" s="118">
        <f t="shared" ca="1" si="58"/>
        <v>8.6712523428668202</v>
      </c>
      <c r="Z54" s="119">
        <f t="shared" ca="1" si="58"/>
        <v>10.215331828457975</v>
      </c>
    </row>
    <row r="55" spans="2:26" s="17" customFormat="1">
      <c r="B55" s="27" t="s">
        <v>293</v>
      </c>
      <c r="C55" s="117">
        <v>-10.667958805629853</v>
      </c>
      <c r="D55" s="118">
        <v>-10.547028380284958</v>
      </c>
      <c r="E55" s="118">
        <v>-50.435264493800716</v>
      </c>
      <c r="F55" s="118">
        <v>2.7849714731504065</v>
      </c>
      <c r="G55" s="118">
        <v>1.850609641339545</v>
      </c>
      <c r="H55" s="119">
        <v>4.5888720500439657</v>
      </c>
      <c r="I55" s="117">
        <v>24.45978929925797</v>
      </c>
      <c r="J55" s="118">
        <v>22.214933946988626</v>
      </c>
      <c r="K55" s="118">
        <v>19.527817870024933</v>
      </c>
      <c r="L55" s="118">
        <v>19.275282144900558</v>
      </c>
      <c r="M55" s="118">
        <v>17.568150173002604</v>
      </c>
      <c r="N55" s="119">
        <v>17.366990547728385</v>
      </c>
      <c r="O55" s="117">
        <v>10.085581834916471</v>
      </c>
      <c r="P55" s="118">
        <v>10.073498073509223</v>
      </c>
      <c r="Q55" s="118">
        <v>4.2541743908275418</v>
      </c>
      <c r="R55" s="118">
        <v>3.4362332899208399</v>
      </c>
      <c r="S55" s="118">
        <v>6.1675341332949865</v>
      </c>
      <c r="T55" s="119">
        <v>8.3414350594372841</v>
      </c>
      <c r="U55" s="117"/>
      <c r="V55" s="118"/>
      <c r="W55" s="118"/>
      <c r="X55" s="118"/>
      <c r="Y55" s="118"/>
      <c r="Z55" s="119"/>
    </row>
    <row r="56" spans="2:26">
      <c r="B56" s="24" t="s">
        <v>294</v>
      </c>
      <c r="C56" s="117">
        <v>-14.304683627910419</v>
      </c>
      <c r="D56" s="118">
        <v>-22.508054659744804</v>
      </c>
      <c r="E56" s="118">
        <v>-37.231095499849957</v>
      </c>
      <c r="F56" s="118">
        <v>2.2685525263193584</v>
      </c>
      <c r="G56" s="118">
        <v>1.1859480864124692</v>
      </c>
      <c r="H56" s="119">
        <v>4.246363154479444</v>
      </c>
      <c r="I56" s="117">
        <v>61.193388593811292</v>
      </c>
      <c r="J56" s="118">
        <v>56.722699509279437</v>
      </c>
      <c r="K56" s="118">
        <v>47.32268856481506</v>
      </c>
      <c r="L56" s="118">
        <v>53.856057470477211</v>
      </c>
      <c r="M56" s="118">
        <v>54.226778945710564</v>
      </c>
      <c r="N56" s="119">
        <v>58.237156253536213</v>
      </c>
      <c r="O56" s="117">
        <v>11.149483090425957</v>
      </c>
      <c r="P56" s="118">
        <v>11.321916035675535</v>
      </c>
      <c r="Q56" s="118">
        <v>4.4790212463615449</v>
      </c>
      <c r="R56" s="118">
        <v>3.2647911520615072</v>
      </c>
      <c r="S56" s="118">
        <v>7.1698720559316405</v>
      </c>
      <c r="T56" s="119">
        <v>10.606381308464671</v>
      </c>
      <c r="U56" s="117"/>
      <c r="V56" s="118"/>
      <c r="W56" s="118"/>
      <c r="X56" s="118"/>
      <c r="Y56" s="118"/>
      <c r="Z56" s="119"/>
    </row>
    <row r="57" spans="2:26" s="5" customFormat="1" ht="12.75">
      <c r="B57" s="30" t="s">
        <v>296</v>
      </c>
      <c r="C57" s="123"/>
      <c r="D57" s="124"/>
      <c r="E57" s="124"/>
      <c r="F57" s="124"/>
      <c r="G57" s="124"/>
      <c r="H57" s="125"/>
      <c r="I57" s="123"/>
      <c r="J57" s="124"/>
      <c r="K57" s="124"/>
      <c r="L57" s="124"/>
      <c r="M57" s="124"/>
      <c r="N57" s="125"/>
      <c r="O57" s="123"/>
      <c r="P57" s="124"/>
      <c r="Q57" s="124"/>
      <c r="R57" s="124"/>
      <c r="S57" s="124"/>
      <c r="T57" s="125"/>
      <c r="U57" s="123"/>
      <c r="V57" s="124"/>
      <c r="W57" s="124"/>
      <c r="X57" s="124"/>
      <c r="Y57" s="124"/>
      <c r="Z57" s="125"/>
    </row>
    <row r="58" spans="2:26" s="17" customFormat="1">
      <c r="B58" s="27" t="s">
        <v>45</v>
      </c>
      <c r="C58" s="117">
        <f t="shared" ref="C58:F58" si="59">IFERROR((C36/C35),"NA")</f>
        <v>2.5921380611872</v>
      </c>
      <c r="D58" s="118">
        <f t="shared" si="59"/>
        <v>3.791581835562658</v>
      </c>
      <c r="E58" s="118">
        <f t="shared" si="59"/>
        <v>1.0985095192943921</v>
      </c>
      <c r="F58" s="118">
        <f t="shared" si="59"/>
        <v>1.1338312805527486</v>
      </c>
      <c r="G58" s="118">
        <f t="shared" ref="G58:T58" si="60">IFERROR((G36/G35),"NA")</f>
        <v>1.1032982809101914</v>
      </c>
      <c r="H58" s="119">
        <f t="shared" si="60"/>
        <v>1.0385017044795211</v>
      </c>
      <c r="I58" s="117">
        <f t="shared" si="60"/>
        <v>0</v>
      </c>
      <c r="J58" s="118">
        <f t="shared" si="60"/>
        <v>0</v>
      </c>
      <c r="K58" s="118">
        <f t="shared" si="60"/>
        <v>0</v>
      </c>
      <c r="L58" s="118">
        <f t="shared" si="60"/>
        <v>0</v>
      </c>
      <c r="M58" s="118">
        <f t="shared" si="60"/>
        <v>0</v>
      </c>
      <c r="N58" s="119">
        <f t="shared" si="60"/>
        <v>0</v>
      </c>
      <c r="O58" s="117">
        <f t="shared" si="60"/>
        <v>3.9898954876417855E-2</v>
      </c>
      <c r="P58" s="118">
        <f t="shared" si="60"/>
        <v>5.1165727983915671E-3</v>
      </c>
      <c r="Q58" s="118">
        <f t="shared" si="60"/>
        <v>2.6303247474554346E-2</v>
      </c>
      <c r="R58" s="118">
        <f t="shared" si="60"/>
        <v>2.1182941073678595E-2</v>
      </c>
      <c r="S58" s="118">
        <f t="shared" si="60"/>
        <v>2.0275047771628436E-2</v>
      </c>
      <c r="T58" s="119">
        <f t="shared" si="60"/>
        <v>1.8932788691519809E-2</v>
      </c>
      <c r="U58" s="117"/>
      <c r="V58" s="118"/>
      <c r="W58" s="118"/>
      <c r="X58" s="118"/>
      <c r="Y58" s="118"/>
      <c r="Z58" s="119"/>
    </row>
    <row r="59" spans="2:26" s="17" customFormat="1">
      <c r="B59" s="27" t="s">
        <v>37</v>
      </c>
      <c r="C59" s="117">
        <f t="shared" ref="C59:F59" si="61">IFERROR((C38/C35),"NA")</f>
        <v>2.1930358516191322</v>
      </c>
      <c r="D59" s="118">
        <f t="shared" si="61"/>
        <v>3.3693746944255931</v>
      </c>
      <c r="E59" s="118">
        <f t="shared" si="61"/>
        <v>1.0491483454640955</v>
      </c>
      <c r="F59" s="118">
        <f t="shared" si="61"/>
        <v>1.0764945244012345</v>
      </c>
      <c r="G59" s="118">
        <f t="shared" ref="G59:T59" si="62">IFERROR((G38/G35),"NA")</f>
        <v>1.0669658144510124</v>
      </c>
      <c r="H59" s="119">
        <f t="shared" si="62"/>
        <v>1.0078652731625193</v>
      </c>
      <c r="I59" s="117">
        <f t="shared" si="62"/>
        <v>-0.56495548273921825</v>
      </c>
      <c r="J59" s="118">
        <f t="shared" si="62"/>
        <v>-0.44780901032010845</v>
      </c>
      <c r="K59" s="118">
        <f t="shared" si="62"/>
        <v>-0.3944861864668302</v>
      </c>
      <c r="L59" s="118">
        <f t="shared" si="62"/>
        <v>-0.50967368049954853</v>
      </c>
      <c r="M59" s="118">
        <f t="shared" si="62"/>
        <v>-0.10551478059670311</v>
      </c>
      <c r="N59" s="119">
        <f t="shared" si="62"/>
        <v>-0.17487997722210968</v>
      </c>
      <c r="O59" s="117">
        <f t="shared" si="62"/>
        <v>-0.14722868888998961</v>
      </c>
      <c r="P59" s="118">
        <f t="shared" si="62"/>
        <v>-0.11809175217302449</v>
      </c>
      <c r="Q59" s="118">
        <f t="shared" si="62"/>
        <v>-5.1762425770877647E-2</v>
      </c>
      <c r="R59" s="118">
        <f t="shared" si="62"/>
        <v>-9.1937753497227062E-2</v>
      </c>
      <c r="S59" s="118">
        <f t="shared" si="62"/>
        <v>-0.1778006226047629</v>
      </c>
      <c r="T59" s="119">
        <f t="shared" si="62"/>
        <v>-0.21045195721006199</v>
      </c>
      <c r="U59" s="117"/>
      <c r="V59" s="118"/>
      <c r="W59" s="118"/>
      <c r="X59" s="118"/>
      <c r="Y59" s="118"/>
      <c r="Z59" s="119"/>
    </row>
    <row r="60" spans="2:26">
      <c r="B60" s="4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2:26">
      <c r="B61" s="3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2:26">
      <c r="B62" s="3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2:26">
      <c r="B63" s="3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2:26">
      <c r="B64" s="3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2:26">
      <c r="B65" s="3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</sheetData>
  <mergeCells count="4">
    <mergeCell ref="U6:Z6"/>
    <mergeCell ref="C6:H6"/>
    <mergeCell ref="I6:N6"/>
    <mergeCell ref="O6:T6"/>
  </mergeCells>
  <conditionalFormatting sqref="Z15">
    <cfRule type="cellIs" dxfId="1045" priority="98" operator="greaterThanOrEqual">
      <formula>10</formula>
    </cfRule>
    <cfRule type="cellIs" dxfId="1044" priority="101" operator="lessThan">
      <formula>0</formula>
    </cfRule>
  </conditionalFormatting>
  <conditionalFormatting sqref="Z16">
    <cfRule type="cellIs" dxfId="1043" priority="96" operator="greaterThanOrEqual">
      <formula>10</formula>
    </cfRule>
    <cfRule type="cellIs" dxfId="1042" priority="100" operator="lessThan">
      <formula>0</formula>
    </cfRule>
  </conditionalFormatting>
  <conditionalFormatting sqref="Z13">
    <cfRule type="cellIs" priority="94" operator="equal">
      <formula>"-"</formula>
    </cfRule>
    <cfRule type="cellIs" dxfId="1041" priority="97" operator="lessThanOrEqual">
      <formula>5</formula>
    </cfRule>
    <cfRule type="cellIs" dxfId="1040" priority="99" operator="greaterThanOrEqual">
      <formula>10</formula>
    </cfRule>
  </conditionalFormatting>
  <conditionalFormatting sqref="C27:Z27 C29:Z29 C33:Z33">
    <cfRule type="cellIs" dxfId="1039" priority="92" operator="lessThanOrEqual">
      <formula>0</formula>
    </cfRule>
    <cfRule type="cellIs" dxfId="1038" priority="95" operator="greaterThanOrEqual">
      <formula>0</formula>
    </cfRule>
  </conditionalFormatting>
  <conditionalFormatting sqref="C41:Z41">
    <cfRule type="cellIs" dxfId="1037" priority="93" operator="lessThanOrEqual">
      <formula>0</formula>
    </cfRule>
  </conditionalFormatting>
  <conditionalFormatting sqref="Z10">
    <cfRule type="cellIs" dxfId="1036" priority="86" operator="equal">
      <formula>"Sell"</formula>
    </cfRule>
    <cfRule type="cellIs" dxfId="1035" priority="87" operator="equal">
      <formula>"Buy"</formula>
    </cfRule>
  </conditionalFormatting>
  <conditionalFormatting sqref="Z10">
    <cfRule type="cellIs" dxfId="1034" priority="84" operator="equal">
      <formula>"Sell"</formula>
    </cfRule>
    <cfRule type="cellIs" dxfId="1033" priority="85" operator="equal">
      <formula>"Buy"</formula>
    </cfRule>
  </conditionalFormatting>
  <conditionalFormatting sqref="Z10">
    <cfRule type="cellIs" dxfId="1032" priority="82" operator="equal">
      <formula>"Sell"</formula>
    </cfRule>
    <cfRule type="cellIs" dxfId="1031" priority="83" operator="equal">
      <formula>"Buy"</formula>
    </cfRule>
  </conditionalFormatting>
  <conditionalFormatting sqref="H10 N10 T10">
    <cfRule type="cellIs" dxfId="1030" priority="80" operator="equal">
      <formula>"Sell"</formula>
    </cfRule>
    <cfRule type="cellIs" dxfId="1029" priority="81" operator="equal">
      <formula>"Buy"</formula>
    </cfRule>
  </conditionalFormatting>
  <conditionalFormatting sqref="H15 N15 T15">
    <cfRule type="cellIs" dxfId="1028" priority="76" operator="greaterThan">
      <formula>0</formula>
    </cfRule>
    <cfRule type="cellIs" dxfId="1027" priority="79" operator="lessThan">
      <formula>0</formula>
    </cfRule>
  </conditionalFormatting>
  <conditionalFormatting sqref="H13 N13 T13">
    <cfRule type="cellIs" priority="73" operator="equal">
      <formula>"-"</formula>
    </cfRule>
    <cfRule type="cellIs" dxfId="1026" priority="75" operator="lessThanOrEqual">
      <formula>0</formula>
    </cfRule>
    <cfRule type="cellIs" dxfId="1025" priority="77" operator="greaterThanOrEqual">
      <formula>0</formula>
    </cfRule>
  </conditionalFormatting>
  <conditionalFormatting sqref="H16">
    <cfRule type="cellIs" dxfId="1024" priority="57" operator="greaterThan">
      <formula>0</formula>
    </cfRule>
    <cfRule type="cellIs" dxfId="1023" priority="58" operator="lessThan">
      <formula>0</formula>
    </cfRule>
  </conditionalFormatting>
  <conditionalFormatting sqref="N16">
    <cfRule type="cellIs" dxfId="1022" priority="53" operator="greaterThan">
      <formula>0</formula>
    </cfRule>
    <cfRule type="cellIs" dxfId="1021" priority="54" operator="lessThan">
      <formula>0</formula>
    </cfRule>
  </conditionalFormatting>
  <conditionalFormatting sqref="T16">
    <cfRule type="cellIs" dxfId="1020" priority="51" operator="greaterThan">
      <formula>0</formula>
    </cfRule>
    <cfRule type="cellIs" dxfId="1019" priority="52" operator="lessThan">
      <formula>0</formula>
    </cfRule>
  </conditionalFormatting>
  <pageMargins left="0.74803149606299213" right="0.23622047244094491" top="0.51181102362204722" bottom="0.23622047244094491" header="0.31496062992125984" footer="0.31496062992125984"/>
  <pageSetup paperSize="9" scale="85" orientation="landscape" r:id="rId1"/>
  <headerFooter>
    <oddHeader>&amp;LMOSL: Media Valuations</oddHeader>
  </headerFooter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14"/>
  <dimension ref="B5:BP65"/>
  <sheetViews>
    <sheetView showGridLines="0" zoomScaleNormal="100" workbookViewId="0">
      <pane xSplit="2" ySplit="8" topLeftCell="F9" activePane="bottomRight" state="frozen"/>
      <selection sqref="A1:XFD1048576"/>
      <selection pane="topRight" sqref="A1:XFD1048576"/>
      <selection pane="bottomLeft" sqref="A1:XFD1048576"/>
      <selection pane="bottomRight" activeCell="F9" sqref="F9"/>
    </sheetView>
  </sheetViews>
  <sheetFormatPr defaultColWidth="9.33203125" defaultRowHeight="12"/>
  <cols>
    <col min="1" max="1" width="1.33203125" style="1" customWidth="1"/>
    <col min="2" max="2" width="28.6640625" style="6" bestFit="1" customWidth="1"/>
    <col min="3" max="3" width="7.6640625" style="1" hidden="1" customWidth="1"/>
    <col min="4" max="5" width="9.1640625" style="1" hidden="1" customWidth="1"/>
    <col min="6" max="7" width="9.1640625" style="1" bestFit="1" customWidth="1"/>
    <col min="8" max="8" width="11.1640625" style="1" customWidth="1"/>
    <col min="9" max="9" width="7.6640625" style="1" hidden="1" customWidth="1"/>
    <col min="10" max="11" width="9.1640625" style="1" hidden="1" customWidth="1"/>
    <col min="12" max="14" width="9.1640625" style="1" bestFit="1" customWidth="1"/>
    <col min="15" max="17" width="8.33203125" style="1" hidden="1" customWidth="1"/>
    <col min="18" max="19" width="8.83203125" style="1" bestFit="1" customWidth="1"/>
    <col min="20" max="20" width="9.33203125" style="1" bestFit="1" customWidth="1"/>
    <col min="21" max="23" width="7.6640625" style="1" hidden="1" customWidth="1"/>
    <col min="24" max="25" width="8.1640625" style="1" bestFit="1" customWidth="1"/>
    <col min="26" max="26" width="9" style="1" bestFit="1" customWidth="1"/>
    <col min="27" max="29" width="7.6640625" style="1" hidden="1" customWidth="1"/>
    <col min="30" max="31" width="9.1640625" style="1" bestFit="1" customWidth="1"/>
    <col min="32" max="32" width="10" style="1" customWidth="1"/>
    <col min="33" max="35" width="7.6640625" style="1" hidden="1" customWidth="1"/>
    <col min="36" max="37" width="8.1640625" style="1" bestFit="1" customWidth="1"/>
    <col min="38" max="38" width="8.33203125" style="1" bestFit="1" customWidth="1"/>
    <col min="39" max="41" width="8.33203125" style="1" hidden="1" customWidth="1"/>
    <col min="42" max="43" width="8.1640625" style="1" bestFit="1" customWidth="1"/>
    <col min="44" max="44" width="11.1640625" style="1" customWidth="1"/>
    <col min="45" max="47" width="7.6640625" style="1" hidden="1" customWidth="1"/>
    <col min="48" max="48" width="9.1640625" style="1" bestFit="1" customWidth="1"/>
    <col min="49" max="49" width="8.1640625" style="1" bestFit="1" customWidth="1"/>
    <col min="50" max="50" width="9" style="1" bestFit="1" customWidth="1"/>
    <col min="51" max="53" width="9.1640625" style="1" hidden="1" customWidth="1"/>
    <col min="54" max="55" width="9.1640625" style="1" bestFit="1" customWidth="1"/>
    <col min="56" max="56" width="9.6640625" style="1" bestFit="1" customWidth="1"/>
    <col min="57" max="59" width="9.1640625" style="1" hidden="1" customWidth="1"/>
    <col min="60" max="61" width="9.1640625" style="1" bestFit="1" customWidth="1"/>
    <col min="62" max="62" width="9.6640625" style="1" bestFit="1" customWidth="1"/>
    <col min="63" max="68" width="9.1640625" style="1" hidden="1" customWidth="1"/>
    <col min="69" max="16384" width="9.33203125" style="1"/>
  </cols>
  <sheetData>
    <row r="5" spans="2:68" ht="9" customHeight="1"/>
    <row r="6" spans="2:68" s="21" customFormat="1" ht="12.75">
      <c r="B6" s="23" t="s">
        <v>68</v>
      </c>
      <c r="C6" s="345" t="s">
        <v>1375</v>
      </c>
      <c r="D6" s="346"/>
      <c r="E6" s="346"/>
      <c r="F6" s="346"/>
      <c r="G6" s="346"/>
      <c r="H6" s="347"/>
      <c r="I6" s="345" t="s">
        <v>394</v>
      </c>
      <c r="J6" s="346"/>
      <c r="K6" s="346"/>
      <c r="L6" s="346"/>
      <c r="M6" s="346"/>
      <c r="N6" s="347"/>
      <c r="O6" s="345" t="s">
        <v>395</v>
      </c>
      <c r="P6" s="346"/>
      <c r="Q6" s="346"/>
      <c r="R6" s="346"/>
      <c r="S6" s="346"/>
      <c r="T6" s="347"/>
      <c r="U6" s="345" t="s">
        <v>396</v>
      </c>
      <c r="V6" s="346"/>
      <c r="W6" s="346"/>
      <c r="X6" s="346"/>
      <c r="Y6" s="346"/>
      <c r="Z6" s="347"/>
      <c r="AA6" s="345" t="s">
        <v>397</v>
      </c>
      <c r="AB6" s="346"/>
      <c r="AC6" s="346"/>
      <c r="AD6" s="346"/>
      <c r="AE6" s="346"/>
      <c r="AF6" s="347"/>
      <c r="AG6" s="345" t="s">
        <v>398</v>
      </c>
      <c r="AH6" s="346"/>
      <c r="AI6" s="346"/>
      <c r="AJ6" s="346"/>
      <c r="AK6" s="346"/>
      <c r="AL6" s="347"/>
      <c r="AM6" s="345" t="s">
        <v>399</v>
      </c>
      <c r="AN6" s="346"/>
      <c r="AO6" s="346"/>
      <c r="AP6" s="346"/>
      <c r="AQ6" s="346"/>
      <c r="AR6" s="347"/>
      <c r="AS6" s="345" t="s">
        <v>400</v>
      </c>
      <c r="AT6" s="346"/>
      <c r="AU6" s="346"/>
      <c r="AV6" s="346"/>
      <c r="AW6" s="346"/>
      <c r="AX6" s="347"/>
      <c r="AY6" s="345" t="s">
        <v>401</v>
      </c>
      <c r="AZ6" s="346"/>
      <c r="BA6" s="346"/>
      <c r="BB6" s="346"/>
      <c r="BC6" s="346"/>
      <c r="BD6" s="347"/>
      <c r="BE6" s="345" t="s">
        <v>648</v>
      </c>
      <c r="BF6" s="346"/>
      <c r="BG6" s="346"/>
      <c r="BH6" s="346"/>
      <c r="BI6" s="346"/>
      <c r="BJ6" s="347"/>
      <c r="BK6" s="359" t="s">
        <v>285</v>
      </c>
      <c r="BL6" s="360"/>
      <c r="BM6" s="360"/>
      <c r="BN6" s="360"/>
      <c r="BO6" s="360"/>
      <c r="BP6" s="361"/>
    </row>
    <row r="7" spans="2:68" s="35" customFormat="1" ht="11.25" hidden="1">
      <c r="B7" s="31" t="s">
        <v>7</v>
      </c>
      <c r="C7" s="32" t="s">
        <v>203</v>
      </c>
      <c r="D7" s="33" t="str">
        <f>C7</f>
        <v>COAL IN</v>
      </c>
      <c r="E7" s="33" t="str">
        <f t="shared" ref="E7:H7" si="0">D7</f>
        <v>COAL IN</v>
      </c>
      <c r="F7" s="33" t="str">
        <f t="shared" si="0"/>
        <v>COAL IN</v>
      </c>
      <c r="G7" s="33" t="str">
        <f t="shared" si="0"/>
        <v>COAL IN</v>
      </c>
      <c r="H7" s="34" t="str">
        <f t="shared" si="0"/>
        <v>COAL IN</v>
      </c>
      <c r="I7" s="32" t="s">
        <v>169</v>
      </c>
      <c r="J7" s="33" t="str">
        <f>I7</f>
        <v>HNDL IN</v>
      </c>
      <c r="K7" s="33" t="str">
        <f t="shared" ref="K7" si="1">J7</f>
        <v>HNDL IN</v>
      </c>
      <c r="L7" s="33" t="str">
        <f t="shared" ref="L7" si="2">K7</f>
        <v>HNDL IN</v>
      </c>
      <c r="M7" s="33" t="str">
        <f t="shared" ref="M7" si="3">L7</f>
        <v>HNDL IN</v>
      </c>
      <c r="N7" s="34" t="str">
        <f t="shared" ref="N7" si="4">M7</f>
        <v>HNDL IN</v>
      </c>
      <c r="O7" s="32" t="s">
        <v>170</v>
      </c>
      <c r="P7" s="33" t="str">
        <f>O7</f>
        <v>HZ IN</v>
      </c>
      <c r="Q7" s="33" t="str">
        <f t="shared" ref="Q7:T7" si="5">P7</f>
        <v>HZ IN</v>
      </c>
      <c r="R7" s="33" t="str">
        <f t="shared" si="5"/>
        <v>HZ IN</v>
      </c>
      <c r="S7" s="33" t="str">
        <f t="shared" si="5"/>
        <v>HZ IN</v>
      </c>
      <c r="T7" s="34" t="str">
        <f t="shared" si="5"/>
        <v>HZ IN</v>
      </c>
      <c r="U7" s="32" t="s">
        <v>171</v>
      </c>
      <c r="V7" s="33" t="str">
        <f>U7</f>
        <v>JSP IN</v>
      </c>
      <c r="W7" s="33" t="str">
        <f t="shared" ref="W7:Z7" si="6">V7</f>
        <v>JSP IN</v>
      </c>
      <c r="X7" s="33" t="str">
        <f t="shared" si="6"/>
        <v>JSP IN</v>
      </c>
      <c r="Y7" s="33" t="str">
        <f t="shared" si="6"/>
        <v>JSP IN</v>
      </c>
      <c r="Z7" s="34" t="str">
        <f t="shared" si="6"/>
        <v>JSP IN</v>
      </c>
      <c r="AA7" s="32" t="s">
        <v>172</v>
      </c>
      <c r="AB7" s="33" t="str">
        <f>AA7</f>
        <v>JSTL IN</v>
      </c>
      <c r="AC7" s="33" t="str">
        <f t="shared" ref="AC7:AF7" si="7">AB7</f>
        <v>JSTL IN</v>
      </c>
      <c r="AD7" s="33" t="str">
        <f t="shared" si="7"/>
        <v>JSTL IN</v>
      </c>
      <c r="AE7" s="33" t="str">
        <f t="shared" si="7"/>
        <v>JSTL IN</v>
      </c>
      <c r="AF7" s="34" t="str">
        <f t="shared" si="7"/>
        <v>JSTL IN</v>
      </c>
      <c r="AG7" s="32" t="s">
        <v>173</v>
      </c>
      <c r="AH7" s="33" t="str">
        <f>AG7</f>
        <v>NACL IN</v>
      </c>
      <c r="AI7" s="33" t="str">
        <f t="shared" ref="AI7:AL7" si="8">AH7</f>
        <v>NACL IN</v>
      </c>
      <c r="AJ7" s="33" t="str">
        <f t="shared" si="8"/>
        <v>NACL IN</v>
      </c>
      <c r="AK7" s="33" t="str">
        <f t="shared" si="8"/>
        <v>NACL IN</v>
      </c>
      <c r="AL7" s="34" t="str">
        <f t="shared" si="8"/>
        <v>NACL IN</v>
      </c>
      <c r="AM7" s="32" t="s">
        <v>174</v>
      </c>
      <c r="AN7" s="33" t="str">
        <f>AM7</f>
        <v>NMDC IN</v>
      </c>
      <c r="AO7" s="33" t="str">
        <f t="shared" ref="AO7:AR7" si="9">AN7</f>
        <v>NMDC IN</v>
      </c>
      <c r="AP7" s="33" t="str">
        <f t="shared" si="9"/>
        <v>NMDC IN</v>
      </c>
      <c r="AQ7" s="33" t="str">
        <f t="shared" si="9"/>
        <v>NMDC IN</v>
      </c>
      <c r="AR7" s="34" t="str">
        <f t="shared" si="9"/>
        <v>NMDC IN</v>
      </c>
      <c r="AS7" s="32" t="s">
        <v>175</v>
      </c>
      <c r="AT7" s="33" t="str">
        <f>AS7</f>
        <v>SAIL IN</v>
      </c>
      <c r="AU7" s="33" t="str">
        <f t="shared" ref="AU7:AX7" si="10">AT7</f>
        <v>SAIL IN</v>
      </c>
      <c r="AV7" s="33" t="str">
        <f t="shared" si="10"/>
        <v>SAIL IN</v>
      </c>
      <c r="AW7" s="33" t="str">
        <f t="shared" si="10"/>
        <v>SAIL IN</v>
      </c>
      <c r="AX7" s="34" t="str">
        <f t="shared" si="10"/>
        <v>SAIL IN</v>
      </c>
      <c r="AY7" s="32" t="s">
        <v>176</v>
      </c>
      <c r="AZ7" s="33" t="str">
        <f>AY7</f>
        <v>TATA IN</v>
      </c>
      <c r="BA7" s="33" t="str">
        <f t="shared" ref="BA7" si="11">AZ7</f>
        <v>TATA IN</v>
      </c>
      <c r="BB7" s="33" t="str">
        <f t="shared" ref="BB7" si="12">BA7</f>
        <v>TATA IN</v>
      </c>
      <c r="BC7" s="33" t="str">
        <f t="shared" ref="BC7" si="13">BB7</f>
        <v>TATA IN</v>
      </c>
      <c r="BD7" s="34" t="str">
        <f t="shared" ref="BD7" si="14">BC7</f>
        <v>TATA IN</v>
      </c>
      <c r="BE7" s="32" t="s">
        <v>177</v>
      </c>
      <c r="BF7" s="33" t="str">
        <f>BE7</f>
        <v>VEDL IN</v>
      </c>
      <c r="BG7" s="33" t="str">
        <f t="shared" ref="BG7:BJ7" si="15">BF7</f>
        <v>VEDL IN</v>
      </c>
      <c r="BH7" s="33" t="str">
        <f t="shared" si="15"/>
        <v>VEDL IN</v>
      </c>
      <c r="BI7" s="33" t="str">
        <f t="shared" si="15"/>
        <v>VEDL IN</v>
      </c>
      <c r="BJ7" s="34" t="str">
        <f t="shared" si="15"/>
        <v>VEDL IN</v>
      </c>
      <c r="BK7" s="108" t="s">
        <v>102</v>
      </c>
      <c r="BL7" s="109" t="str">
        <f>BK7</f>
        <v>Metals</v>
      </c>
      <c r="BM7" s="109" t="str">
        <f t="shared" ref="BM7:BP7" si="16">BL7</f>
        <v>Metals</v>
      </c>
      <c r="BN7" s="109" t="str">
        <f t="shared" si="16"/>
        <v>Metals</v>
      </c>
      <c r="BO7" s="109" t="str">
        <f t="shared" si="16"/>
        <v>Metals</v>
      </c>
      <c r="BP7" s="110" t="str">
        <f t="shared" si="16"/>
        <v>Metals</v>
      </c>
    </row>
    <row r="8" spans="2:68" s="22" customFormat="1">
      <c r="B8" s="23" t="s">
        <v>69</v>
      </c>
      <c r="C8" s="112" t="str">
        <f>'Column Code'!$C$8</f>
        <v>FY21</v>
      </c>
      <c r="D8" s="113" t="str">
        <f>'Column Code'!$D$8</f>
        <v>FY22</v>
      </c>
      <c r="E8" s="113" t="str">
        <f>'Column Code'!$E$8</f>
        <v>FY23</v>
      </c>
      <c r="F8" s="113" t="str">
        <f>'Column Code'!$F$8</f>
        <v>FY24</v>
      </c>
      <c r="G8" s="113" t="str">
        <f>'Column Code'!$G$8</f>
        <v>FY25E</v>
      </c>
      <c r="H8" s="114" t="str">
        <f>'Column Code'!$H$8</f>
        <v>FY26E</v>
      </c>
      <c r="I8" s="112" t="str">
        <f>'Column Code'!$C$8</f>
        <v>FY21</v>
      </c>
      <c r="J8" s="113" t="str">
        <f>'Column Code'!$D$8</f>
        <v>FY22</v>
      </c>
      <c r="K8" s="113" t="str">
        <f>'Column Code'!$E$8</f>
        <v>FY23</v>
      </c>
      <c r="L8" s="113" t="str">
        <f>'Column Code'!$F$8</f>
        <v>FY24</v>
      </c>
      <c r="M8" s="113" t="str">
        <f>'Column Code'!$G$8</f>
        <v>FY25E</v>
      </c>
      <c r="N8" s="114" t="str">
        <f>'Column Code'!$H$8</f>
        <v>FY26E</v>
      </c>
      <c r="O8" s="112" t="str">
        <f>'Column Code'!$C$8</f>
        <v>FY21</v>
      </c>
      <c r="P8" s="113" t="str">
        <f>'Column Code'!$D$8</f>
        <v>FY22</v>
      </c>
      <c r="Q8" s="113" t="str">
        <f>'Column Code'!$E$8</f>
        <v>FY23</v>
      </c>
      <c r="R8" s="113" t="str">
        <f>'Column Code'!$F$8</f>
        <v>FY24</v>
      </c>
      <c r="S8" s="113" t="str">
        <f>'Column Code'!$G$8</f>
        <v>FY25E</v>
      </c>
      <c r="T8" s="114" t="str">
        <f>'Column Code'!$H$8</f>
        <v>FY26E</v>
      </c>
      <c r="U8" s="112" t="str">
        <f>'Column Code'!$C$8</f>
        <v>FY21</v>
      </c>
      <c r="V8" s="113" t="str">
        <f>'Column Code'!$D$8</f>
        <v>FY22</v>
      </c>
      <c r="W8" s="113" t="str">
        <f>'Column Code'!$E$8</f>
        <v>FY23</v>
      </c>
      <c r="X8" s="113" t="str">
        <f>'Column Code'!$F$8</f>
        <v>FY24</v>
      </c>
      <c r="Y8" s="113" t="str">
        <f>'Column Code'!$G$8</f>
        <v>FY25E</v>
      </c>
      <c r="Z8" s="114" t="str">
        <f>'Column Code'!$H$8</f>
        <v>FY26E</v>
      </c>
      <c r="AA8" s="112" t="str">
        <f>'Column Code'!$C$8</f>
        <v>FY21</v>
      </c>
      <c r="AB8" s="113" t="str">
        <f>'Column Code'!$D$8</f>
        <v>FY22</v>
      </c>
      <c r="AC8" s="113" t="str">
        <f>'Column Code'!$E$8</f>
        <v>FY23</v>
      </c>
      <c r="AD8" s="113" t="str">
        <f>'Column Code'!$F$8</f>
        <v>FY24</v>
      </c>
      <c r="AE8" s="113" t="str">
        <f>'Column Code'!$G$8</f>
        <v>FY25E</v>
      </c>
      <c r="AF8" s="114" t="str">
        <f>'Column Code'!$H$8</f>
        <v>FY26E</v>
      </c>
      <c r="AG8" s="112" t="str">
        <f>'Column Code'!$C$8</f>
        <v>FY21</v>
      </c>
      <c r="AH8" s="113" t="str">
        <f>'Column Code'!$D$8</f>
        <v>FY22</v>
      </c>
      <c r="AI8" s="113" t="str">
        <f>'Column Code'!$E$8</f>
        <v>FY23</v>
      </c>
      <c r="AJ8" s="113" t="str">
        <f>'Column Code'!$F$8</f>
        <v>FY24</v>
      </c>
      <c r="AK8" s="113" t="str">
        <f>'Column Code'!$G$8</f>
        <v>FY25E</v>
      </c>
      <c r="AL8" s="114" t="str">
        <f>'Column Code'!$H$8</f>
        <v>FY26E</v>
      </c>
      <c r="AM8" s="112" t="str">
        <f>'Column Code'!$C$8</f>
        <v>FY21</v>
      </c>
      <c r="AN8" s="113" t="str">
        <f>'Column Code'!$D$8</f>
        <v>FY22</v>
      </c>
      <c r="AO8" s="113" t="str">
        <f>'Column Code'!$E$8</f>
        <v>FY23</v>
      </c>
      <c r="AP8" s="113" t="str">
        <f>'Column Code'!$F$8</f>
        <v>FY24</v>
      </c>
      <c r="AQ8" s="113" t="str">
        <f>'Column Code'!$G$8</f>
        <v>FY25E</v>
      </c>
      <c r="AR8" s="114" t="str">
        <f>'Column Code'!$H$8</f>
        <v>FY26E</v>
      </c>
      <c r="AS8" s="112" t="str">
        <f>'Column Code'!$C$8</f>
        <v>FY21</v>
      </c>
      <c r="AT8" s="113" t="str">
        <f>'Column Code'!$D$8</f>
        <v>FY22</v>
      </c>
      <c r="AU8" s="113" t="str">
        <f>'Column Code'!$E$8</f>
        <v>FY23</v>
      </c>
      <c r="AV8" s="113" t="str">
        <f>'Column Code'!$F$8</f>
        <v>FY24</v>
      </c>
      <c r="AW8" s="113" t="str">
        <f>'Column Code'!$G$8</f>
        <v>FY25E</v>
      </c>
      <c r="AX8" s="114" t="str">
        <f>'Column Code'!$H$8</f>
        <v>FY26E</v>
      </c>
      <c r="AY8" s="112" t="str">
        <f>'Column Code'!$C$8</f>
        <v>FY21</v>
      </c>
      <c r="AZ8" s="113" t="str">
        <f>'Column Code'!$D$8</f>
        <v>FY22</v>
      </c>
      <c r="BA8" s="113" t="str">
        <f>'Column Code'!$E$8</f>
        <v>FY23</v>
      </c>
      <c r="BB8" s="113" t="str">
        <f>'Column Code'!$F$8</f>
        <v>FY24</v>
      </c>
      <c r="BC8" s="113" t="str">
        <f>'Column Code'!$G$8</f>
        <v>FY25E</v>
      </c>
      <c r="BD8" s="114" t="str">
        <f>'Column Code'!$H$8</f>
        <v>FY26E</v>
      </c>
      <c r="BE8" s="112" t="str">
        <f>'Column Code'!$C$8</f>
        <v>FY21</v>
      </c>
      <c r="BF8" s="113" t="str">
        <f>'Column Code'!$D$8</f>
        <v>FY22</v>
      </c>
      <c r="BG8" s="113" t="str">
        <f>'Column Code'!$E$8</f>
        <v>FY23</v>
      </c>
      <c r="BH8" s="113" t="str">
        <f>'Column Code'!$F$8</f>
        <v>FY24</v>
      </c>
      <c r="BI8" s="113" t="str">
        <f>'Column Code'!$G$8</f>
        <v>FY25E</v>
      </c>
      <c r="BJ8" s="114" t="str">
        <f>'Column Code'!$H$8</f>
        <v>FY26E</v>
      </c>
      <c r="BK8" s="112" t="str">
        <f>'Column Code'!$C$8</f>
        <v>FY21</v>
      </c>
      <c r="BL8" s="113" t="str">
        <f>'Column Code'!$D$8</f>
        <v>FY22</v>
      </c>
      <c r="BM8" s="113" t="str">
        <f>'Column Code'!$E$8</f>
        <v>FY23</v>
      </c>
      <c r="BN8" s="113" t="str">
        <f>'Column Code'!$F$8</f>
        <v>FY24</v>
      </c>
      <c r="BO8" s="113" t="str">
        <f>'Column Code'!$G$8</f>
        <v>FY25E</v>
      </c>
      <c r="BP8" s="114" t="str">
        <f>'Column Code'!$H$8</f>
        <v>FY26E</v>
      </c>
    </row>
    <row r="9" spans="2:68" s="5" customFormat="1" ht="12.75">
      <c r="B9" s="30" t="s">
        <v>8</v>
      </c>
      <c r="C9" s="66"/>
      <c r="D9" s="67"/>
      <c r="E9" s="67"/>
      <c r="F9" s="67"/>
      <c r="G9" s="67"/>
      <c r="H9" s="68"/>
      <c r="I9" s="66"/>
      <c r="J9" s="67"/>
      <c r="K9" s="67"/>
      <c r="L9" s="67"/>
      <c r="M9" s="67"/>
      <c r="N9" s="68"/>
      <c r="O9" s="66"/>
      <c r="P9" s="67"/>
      <c r="Q9" s="67"/>
      <c r="R9" s="67"/>
      <c r="S9" s="67"/>
      <c r="T9" s="68"/>
      <c r="U9" s="66"/>
      <c r="V9" s="67"/>
      <c r="W9" s="67"/>
      <c r="X9" s="67"/>
      <c r="Y9" s="67"/>
      <c r="Z9" s="68"/>
      <c r="AA9" s="66"/>
      <c r="AB9" s="67"/>
      <c r="AC9" s="67"/>
      <c r="AD9" s="67"/>
      <c r="AE9" s="67"/>
      <c r="AF9" s="68"/>
      <c r="AG9" s="66"/>
      <c r="AH9" s="67"/>
      <c r="AI9" s="67"/>
      <c r="AJ9" s="67"/>
      <c r="AK9" s="67"/>
      <c r="AL9" s="68"/>
      <c r="AM9" s="66"/>
      <c r="AN9" s="67"/>
      <c r="AO9" s="67"/>
      <c r="AP9" s="67"/>
      <c r="AQ9" s="67"/>
      <c r="AR9" s="68"/>
      <c r="AS9" s="66"/>
      <c r="AT9" s="67"/>
      <c r="AU9" s="67"/>
      <c r="AV9" s="67"/>
      <c r="AW9" s="67"/>
      <c r="AX9" s="68"/>
      <c r="AY9" s="66"/>
      <c r="AZ9" s="67"/>
      <c r="BA9" s="67"/>
      <c r="BB9" s="67"/>
      <c r="BC9" s="67"/>
      <c r="BD9" s="68"/>
      <c r="BE9" s="66"/>
      <c r="BF9" s="67"/>
      <c r="BG9" s="67"/>
      <c r="BH9" s="67"/>
      <c r="BI9" s="67"/>
      <c r="BJ9" s="68"/>
      <c r="BK9" s="66"/>
      <c r="BL9" s="138" t="s">
        <v>286</v>
      </c>
      <c r="BM9" s="138" t="s">
        <v>287</v>
      </c>
      <c r="BN9" s="138" t="s">
        <v>288</v>
      </c>
      <c r="BO9" s="138" t="s">
        <v>289</v>
      </c>
      <c r="BP9" s="139" t="s">
        <v>290</v>
      </c>
    </row>
    <row r="10" spans="2:68">
      <c r="B10" s="24" t="s">
        <v>238</v>
      </c>
      <c r="C10" s="70"/>
      <c r="D10" s="71"/>
      <c r="E10" s="71"/>
      <c r="F10" s="71"/>
      <c r="G10" s="71"/>
      <c r="H10" s="65" t="s">
        <v>286</v>
      </c>
      <c r="I10" s="70"/>
      <c r="J10" s="71"/>
      <c r="K10" s="71"/>
      <c r="L10" s="71"/>
      <c r="M10" s="71"/>
      <c r="N10" s="65" t="s">
        <v>286</v>
      </c>
      <c r="O10" s="70"/>
      <c r="P10" s="71"/>
      <c r="Q10" s="71"/>
      <c r="R10" s="71"/>
      <c r="S10" s="71"/>
      <c r="T10" s="65" t="s">
        <v>287</v>
      </c>
      <c r="U10" s="70"/>
      <c r="V10" s="71"/>
      <c r="W10" s="71"/>
      <c r="X10" s="71"/>
      <c r="Y10" s="71"/>
      <c r="Z10" s="65" t="s">
        <v>286</v>
      </c>
      <c r="AA10" s="70"/>
      <c r="AB10" s="71"/>
      <c r="AC10" s="71"/>
      <c r="AD10" s="71"/>
      <c r="AE10" s="71"/>
      <c r="AF10" s="65" t="s">
        <v>286</v>
      </c>
      <c r="AG10" s="70"/>
      <c r="AH10" s="71"/>
      <c r="AI10" s="71"/>
      <c r="AJ10" s="71"/>
      <c r="AK10" s="71"/>
      <c r="AL10" s="65" t="s">
        <v>287</v>
      </c>
      <c r="AM10" s="70"/>
      <c r="AN10" s="71"/>
      <c r="AO10" s="71"/>
      <c r="AP10" s="71"/>
      <c r="AQ10" s="71"/>
      <c r="AR10" s="65" t="s">
        <v>286</v>
      </c>
      <c r="AS10" s="70"/>
      <c r="AT10" s="71"/>
      <c r="AU10" s="71"/>
      <c r="AV10" s="71"/>
      <c r="AW10" s="71"/>
      <c r="AX10" s="65" t="s">
        <v>287</v>
      </c>
      <c r="AY10" s="70"/>
      <c r="AZ10" s="71"/>
      <c r="BA10" s="71"/>
      <c r="BB10" s="71"/>
      <c r="BC10" s="71"/>
      <c r="BD10" s="65" t="s">
        <v>287</v>
      </c>
      <c r="BE10" s="70"/>
      <c r="BF10" s="71"/>
      <c r="BG10" s="71"/>
      <c r="BH10" s="71"/>
      <c r="BI10" s="71"/>
      <c r="BJ10" s="65" t="s">
        <v>287</v>
      </c>
      <c r="BK10" s="70"/>
      <c r="BL10" s="140">
        <f>COUNTIF($C$10:$BJ$10,BL$9)</f>
        <v>5</v>
      </c>
      <c r="BM10" s="140">
        <f>COUNTIF($C$10:$BJ$10,BM$9)</f>
        <v>5</v>
      </c>
      <c r="BN10" s="140">
        <f>COUNTIF($C$10:$BJ$10,BN$9)</f>
        <v>0</v>
      </c>
      <c r="BO10" s="140">
        <f>COUNTIF($C$10:$BJ$10,BO$9)</f>
        <v>0</v>
      </c>
      <c r="BP10" s="137">
        <f>COUNTIF($C$10:$BJ$10,BP$9)</f>
        <v>0</v>
      </c>
    </row>
    <row r="11" spans="2:68">
      <c r="B11" s="24" t="s">
        <v>38</v>
      </c>
      <c r="C11" s="70">
        <v>516.04999999999995</v>
      </c>
      <c r="D11" s="71">
        <v>516.04999999999995</v>
      </c>
      <c r="E11" s="71">
        <v>516.04999999999995</v>
      </c>
      <c r="F11" s="71">
        <v>516.04999999999995</v>
      </c>
      <c r="G11" s="71">
        <v>516.04999999999995</v>
      </c>
      <c r="H11" s="72">
        <v>516.04999999999995</v>
      </c>
      <c r="I11" s="70">
        <v>747.4</v>
      </c>
      <c r="J11" s="71">
        <v>747.4</v>
      </c>
      <c r="K11" s="71">
        <v>747.4</v>
      </c>
      <c r="L11" s="71">
        <v>747.4</v>
      </c>
      <c r="M11" s="71">
        <v>747.4</v>
      </c>
      <c r="N11" s="72">
        <v>747.4</v>
      </c>
      <c r="O11" s="70">
        <v>522.70000000000005</v>
      </c>
      <c r="P11" s="71">
        <v>522.70000000000005</v>
      </c>
      <c r="Q11" s="71">
        <v>522.70000000000005</v>
      </c>
      <c r="R11" s="71">
        <v>522.70000000000005</v>
      </c>
      <c r="S11" s="71">
        <v>522.70000000000005</v>
      </c>
      <c r="T11" s="72">
        <v>522.70000000000005</v>
      </c>
      <c r="U11" s="70">
        <v>1026.25</v>
      </c>
      <c r="V11" s="71">
        <v>1026.25</v>
      </c>
      <c r="W11" s="71">
        <v>1026.25</v>
      </c>
      <c r="X11" s="71">
        <v>1026.25</v>
      </c>
      <c r="Y11" s="71">
        <v>1026.25</v>
      </c>
      <c r="Z11" s="72">
        <v>1026.25</v>
      </c>
      <c r="AA11" s="70">
        <v>1001.75</v>
      </c>
      <c r="AB11" s="71">
        <v>1001.75</v>
      </c>
      <c r="AC11" s="71">
        <v>1001.75</v>
      </c>
      <c r="AD11" s="71">
        <v>1001.75</v>
      </c>
      <c r="AE11" s="71">
        <v>1001.75</v>
      </c>
      <c r="AF11" s="72">
        <v>1001.75</v>
      </c>
      <c r="AG11" s="70">
        <v>207</v>
      </c>
      <c r="AH11" s="71">
        <v>207</v>
      </c>
      <c r="AI11" s="71">
        <v>207</v>
      </c>
      <c r="AJ11" s="71">
        <v>207</v>
      </c>
      <c r="AK11" s="71">
        <v>207</v>
      </c>
      <c r="AL11" s="72">
        <v>207</v>
      </c>
      <c r="AM11" s="70">
        <v>235.1</v>
      </c>
      <c r="AN11" s="71">
        <v>235.1</v>
      </c>
      <c r="AO11" s="71">
        <v>235.1</v>
      </c>
      <c r="AP11" s="71">
        <v>235.1</v>
      </c>
      <c r="AQ11" s="71">
        <v>235.1</v>
      </c>
      <c r="AR11" s="72">
        <v>235.1</v>
      </c>
      <c r="AS11" s="70">
        <v>140.44999999999999</v>
      </c>
      <c r="AT11" s="71">
        <v>140.44999999999999</v>
      </c>
      <c r="AU11" s="71">
        <v>140.44999999999999</v>
      </c>
      <c r="AV11" s="71">
        <v>140.44999999999999</v>
      </c>
      <c r="AW11" s="71">
        <v>140.44999999999999</v>
      </c>
      <c r="AX11" s="72">
        <v>140.44999999999999</v>
      </c>
      <c r="AY11" s="70">
        <v>166.5</v>
      </c>
      <c r="AZ11" s="71">
        <v>166.5</v>
      </c>
      <c r="BA11" s="71">
        <v>166.5</v>
      </c>
      <c r="BB11" s="71">
        <v>166.5</v>
      </c>
      <c r="BC11" s="71">
        <v>166.5</v>
      </c>
      <c r="BD11" s="72">
        <v>166.5</v>
      </c>
      <c r="BE11" s="70">
        <v>512.85</v>
      </c>
      <c r="BF11" s="71">
        <v>512.85</v>
      </c>
      <c r="BG11" s="71">
        <v>512.85</v>
      </c>
      <c r="BH11" s="71">
        <v>512.85</v>
      </c>
      <c r="BI11" s="71">
        <v>512.85</v>
      </c>
      <c r="BJ11" s="72">
        <v>512.85</v>
      </c>
      <c r="BK11" s="70"/>
      <c r="BL11" s="71"/>
      <c r="BM11" s="71"/>
      <c r="BN11" s="71"/>
      <c r="BO11" s="71"/>
      <c r="BP11" s="72"/>
    </row>
    <row r="12" spans="2:68">
      <c r="B12" s="24" t="s">
        <v>39</v>
      </c>
      <c r="C12" s="70"/>
      <c r="D12" s="71"/>
      <c r="E12" s="71"/>
      <c r="F12" s="71"/>
      <c r="G12" s="71"/>
      <c r="H12" s="72">
        <v>600</v>
      </c>
      <c r="I12" s="70"/>
      <c r="J12" s="71"/>
      <c r="K12" s="71"/>
      <c r="L12" s="71"/>
      <c r="M12" s="71"/>
      <c r="N12" s="72">
        <v>750</v>
      </c>
      <c r="O12" s="70"/>
      <c r="P12" s="71"/>
      <c r="Q12" s="71"/>
      <c r="R12" s="71"/>
      <c r="S12" s="71"/>
      <c r="T12" s="72">
        <v>610</v>
      </c>
      <c r="U12" s="70"/>
      <c r="V12" s="71"/>
      <c r="W12" s="71"/>
      <c r="X12" s="71"/>
      <c r="Y12" s="71"/>
      <c r="Z12" s="72">
        <v>1200</v>
      </c>
      <c r="AA12" s="70"/>
      <c r="AB12" s="71"/>
      <c r="AC12" s="71"/>
      <c r="AD12" s="71"/>
      <c r="AE12" s="71"/>
      <c r="AF12" s="72">
        <v>1100</v>
      </c>
      <c r="AG12" s="70"/>
      <c r="AH12" s="71"/>
      <c r="AI12" s="71"/>
      <c r="AJ12" s="71"/>
      <c r="AK12" s="71"/>
      <c r="AL12" s="72">
        <v>185</v>
      </c>
      <c r="AM12" s="70"/>
      <c r="AN12" s="71"/>
      <c r="AO12" s="71"/>
      <c r="AP12" s="71"/>
      <c r="AQ12" s="71"/>
      <c r="AR12" s="72">
        <v>280</v>
      </c>
      <c r="AS12" s="70"/>
      <c r="AT12" s="71"/>
      <c r="AU12" s="71"/>
      <c r="AV12" s="71"/>
      <c r="AW12" s="71"/>
      <c r="AX12" s="72">
        <v>140</v>
      </c>
      <c r="AY12" s="70"/>
      <c r="AZ12" s="71"/>
      <c r="BA12" s="71"/>
      <c r="BB12" s="71"/>
      <c r="BC12" s="71"/>
      <c r="BD12" s="72">
        <v>180</v>
      </c>
      <c r="BE12" s="70"/>
      <c r="BF12" s="71"/>
      <c r="BG12" s="71"/>
      <c r="BH12" s="71"/>
      <c r="BI12" s="71"/>
      <c r="BJ12" s="72">
        <v>460</v>
      </c>
      <c r="BK12" s="70"/>
      <c r="BL12" s="71"/>
      <c r="BM12" s="71"/>
      <c r="BN12" s="71"/>
      <c r="BO12" s="71"/>
      <c r="BP12" s="72"/>
    </row>
    <row r="13" spans="2:68" s="17" customFormat="1">
      <c r="B13" s="27" t="s">
        <v>318</v>
      </c>
      <c r="C13" s="73"/>
      <c r="D13" s="74"/>
      <c r="E13" s="74"/>
      <c r="F13" s="74"/>
      <c r="G13" s="74"/>
      <c r="H13" s="75">
        <f t="shared" ref="H13" si="17">IF(IFERROR(((IF(H12&lt;0,"-",H12))/H11*100-100),"-")=-100,"-",(IFERROR(((IF(H12&lt;0,"-",H12))/H11*100-100),"-")))</f>
        <v>16.267803507412083</v>
      </c>
      <c r="I13" s="73"/>
      <c r="J13" s="74"/>
      <c r="K13" s="74"/>
      <c r="L13" s="74"/>
      <c r="M13" s="74"/>
      <c r="N13" s="75">
        <f t="shared" ref="N13" si="18">IF(IFERROR(((IF(N12&lt;0,"-",N12))/N11*100-100),"-")=-100,"-",(IFERROR(((IF(N12&lt;0,"-",N12))/N11*100-100),"-")))</f>
        <v>0.34787262510033656</v>
      </c>
      <c r="O13" s="73"/>
      <c r="P13" s="74"/>
      <c r="Q13" s="74"/>
      <c r="R13" s="74"/>
      <c r="S13" s="74"/>
      <c r="T13" s="75">
        <f t="shared" ref="T13" si="19">IF(IFERROR(((IF(T12&lt;0,"-",T12))/T11*100-100),"-")=-100,"-",(IFERROR(((IF(T12&lt;0,"-",T12))/T11*100-100),"-")))</f>
        <v>16.701740960397913</v>
      </c>
      <c r="U13" s="73"/>
      <c r="V13" s="74"/>
      <c r="W13" s="74"/>
      <c r="X13" s="74"/>
      <c r="Y13" s="74"/>
      <c r="Z13" s="75">
        <f t="shared" ref="Z13" si="20">IF(IFERROR(((IF(Z12&lt;0,"-",Z12))/Z11*100-100),"-")=-100,"-",(IFERROR(((IF(Z12&lt;0,"-",Z12))/Z11*100-100),"-")))</f>
        <v>16.930572472594392</v>
      </c>
      <c r="AA13" s="73"/>
      <c r="AB13" s="74"/>
      <c r="AC13" s="74"/>
      <c r="AD13" s="74"/>
      <c r="AE13" s="74"/>
      <c r="AF13" s="75">
        <f t="shared" ref="AF13" si="21">IF(IFERROR(((IF(AF12&lt;0,"-",AF12))/AF11*100-100),"-")=-100,"-",(IFERROR(((IF(AF12&lt;0,"-",AF12))/AF11*100-100),"-")))</f>
        <v>9.8078362864986133</v>
      </c>
      <c r="AG13" s="73"/>
      <c r="AH13" s="74"/>
      <c r="AI13" s="74"/>
      <c r="AJ13" s="74"/>
      <c r="AK13" s="74"/>
      <c r="AL13" s="75">
        <f t="shared" ref="AL13" si="22">IF(IFERROR(((IF(AL12&lt;0,"-",AL12))/AL11*100-100),"-")=-100,"-",(IFERROR(((IF(AL12&lt;0,"-",AL12))/AL11*100-100),"-")))</f>
        <v>-10.628019323671495</v>
      </c>
      <c r="AM13" s="73"/>
      <c r="AN13" s="74"/>
      <c r="AO13" s="74"/>
      <c r="AP13" s="74"/>
      <c r="AQ13" s="74"/>
      <c r="AR13" s="75">
        <f t="shared" ref="AR13" si="23">IF(IFERROR(((IF(AR12&lt;0,"-",AR12))/AR11*100-100),"-")=-100,"-",(IFERROR(((IF(AR12&lt;0,"-",AR12))/AR11*100-100),"-")))</f>
        <v>19.098256061250524</v>
      </c>
      <c r="AS13" s="73"/>
      <c r="AT13" s="74"/>
      <c r="AU13" s="74"/>
      <c r="AV13" s="74"/>
      <c r="AW13" s="74"/>
      <c r="AX13" s="75">
        <f t="shared" ref="AX13" si="24">IF(IFERROR(((IF(AX12&lt;0,"-",AX12))/AX11*100-100),"-")=-100,"-",(IFERROR(((IF(AX12&lt;0,"-",AX12))/AX11*100-100),"-")))</f>
        <v>-0.32039871840513001</v>
      </c>
      <c r="AY13" s="73"/>
      <c r="AZ13" s="74"/>
      <c r="BA13" s="74"/>
      <c r="BB13" s="74"/>
      <c r="BC13" s="74"/>
      <c r="BD13" s="75">
        <f t="shared" ref="BD13" si="25">IF(IFERROR(((IF(BD12&lt;0,"-",BD12))/BD11*100-100),"-")=-100,"-",(IFERROR(((IF(BD12&lt;0,"-",BD12))/BD11*100-100),"-")))</f>
        <v>8.1081081081081123</v>
      </c>
      <c r="BE13" s="73"/>
      <c r="BF13" s="74"/>
      <c r="BG13" s="74"/>
      <c r="BH13" s="74"/>
      <c r="BI13" s="74"/>
      <c r="BJ13" s="75">
        <f t="shared" ref="BJ13" si="26">IF(IFERROR(((IF(BJ12&lt;0,"-",BJ12))/BJ11*100-100),"-")=-100,"-",(IFERROR(((IF(BJ12&lt;0,"-",BJ12))/BJ11*100-100),"-")))</f>
        <v>-10.305157453446441</v>
      </c>
      <c r="BK13" s="73"/>
      <c r="BL13" s="74"/>
      <c r="BM13" s="74"/>
      <c r="BN13" s="74"/>
      <c r="BO13" s="74"/>
      <c r="BP13" s="75"/>
    </row>
    <row r="14" spans="2:68">
      <c r="B14" s="24" t="s">
        <v>319</v>
      </c>
      <c r="C14" s="77"/>
      <c r="D14" s="78"/>
      <c r="E14" s="78"/>
      <c r="F14" s="78"/>
      <c r="G14" s="78"/>
      <c r="H14" s="79" t="s">
        <v>915</v>
      </c>
      <c r="I14" s="77"/>
      <c r="J14" s="78"/>
      <c r="K14" s="78"/>
      <c r="L14" s="78"/>
      <c r="M14" s="78"/>
      <c r="N14" s="79" t="s">
        <v>812</v>
      </c>
      <c r="O14" s="77"/>
      <c r="P14" s="78"/>
      <c r="Q14" s="78"/>
      <c r="R14" s="78"/>
      <c r="S14" s="78"/>
      <c r="T14" s="79" t="s">
        <v>916</v>
      </c>
      <c r="U14" s="77"/>
      <c r="V14" s="78"/>
      <c r="W14" s="78"/>
      <c r="X14" s="78"/>
      <c r="Y14" s="78"/>
      <c r="Z14" s="79" t="s">
        <v>917</v>
      </c>
      <c r="AA14" s="77"/>
      <c r="AB14" s="78"/>
      <c r="AC14" s="78"/>
      <c r="AD14" s="78"/>
      <c r="AE14" s="78"/>
      <c r="AF14" s="79" t="s">
        <v>918</v>
      </c>
      <c r="AG14" s="77"/>
      <c r="AH14" s="78"/>
      <c r="AI14" s="78"/>
      <c r="AJ14" s="78"/>
      <c r="AK14" s="78"/>
      <c r="AL14" s="79" t="s">
        <v>919</v>
      </c>
      <c r="AM14" s="77"/>
      <c r="AN14" s="78"/>
      <c r="AO14" s="78"/>
      <c r="AP14" s="78"/>
      <c r="AQ14" s="78"/>
      <c r="AR14" s="79" t="s">
        <v>920</v>
      </c>
      <c r="AS14" s="77"/>
      <c r="AT14" s="78"/>
      <c r="AU14" s="78"/>
      <c r="AV14" s="78"/>
      <c r="AW14" s="78"/>
      <c r="AX14" s="79" t="s">
        <v>921</v>
      </c>
      <c r="AY14" s="77"/>
      <c r="AZ14" s="78"/>
      <c r="BA14" s="78"/>
      <c r="BB14" s="78"/>
      <c r="BC14" s="78"/>
      <c r="BD14" s="79" t="s">
        <v>812</v>
      </c>
      <c r="BE14" s="77"/>
      <c r="BF14" s="78"/>
      <c r="BG14" s="78"/>
      <c r="BH14" s="78"/>
      <c r="BI14" s="78"/>
      <c r="BJ14" s="79" t="s">
        <v>812</v>
      </c>
      <c r="BK14" s="77"/>
      <c r="BL14" s="78"/>
      <c r="BM14" s="78"/>
      <c r="BN14" s="78"/>
      <c r="BO14" s="78"/>
      <c r="BP14" s="79"/>
    </row>
    <row r="15" spans="2:68" s="17" customFormat="1">
      <c r="B15" s="27" t="s">
        <v>10</v>
      </c>
      <c r="C15" s="73"/>
      <c r="D15" s="74"/>
      <c r="E15" s="74"/>
      <c r="F15" s="74"/>
      <c r="G15" s="74"/>
      <c r="H15" s="75">
        <v>-5.2597760234991853</v>
      </c>
      <c r="I15" s="73"/>
      <c r="J15" s="74"/>
      <c r="K15" s="74"/>
      <c r="L15" s="74"/>
      <c r="M15" s="74"/>
      <c r="N15" s="75">
        <v>-1.359377062161812</v>
      </c>
      <c r="O15" s="73"/>
      <c r="P15" s="74"/>
      <c r="Q15" s="74"/>
      <c r="R15" s="74"/>
      <c r="S15" s="74"/>
      <c r="T15" s="75">
        <v>-35.229244114002483</v>
      </c>
      <c r="U15" s="73"/>
      <c r="V15" s="74"/>
      <c r="W15" s="74"/>
      <c r="X15" s="74"/>
      <c r="Y15" s="74"/>
      <c r="Z15" s="75">
        <v>-6.4579345547352034</v>
      </c>
      <c r="AA15" s="73"/>
      <c r="AB15" s="74"/>
      <c r="AC15" s="74"/>
      <c r="AD15" s="74"/>
      <c r="AE15" s="74"/>
      <c r="AF15" s="75">
        <v>-1.6831877514967033</v>
      </c>
      <c r="AG15" s="73"/>
      <c r="AH15" s="74"/>
      <c r="AI15" s="74"/>
      <c r="AJ15" s="74"/>
      <c r="AK15" s="74"/>
      <c r="AL15" s="75">
        <v>-2.5423728813559308</v>
      </c>
      <c r="AM15" s="73"/>
      <c r="AN15" s="74"/>
      <c r="AO15" s="74"/>
      <c r="AP15" s="74"/>
      <c r="AQ15" s="74"/>
      <c r="AR15" s="75">
        <v>-17.897677667190521</v>
      </c>
      <c r="AS15" s="73"/>
      <c r="AT15" s="74"/>
      <c r="AU15" s="74"/>
      <c r="AV15" s="74"/>
      <c r="AW15" s="74"/>
      <c r="AX15" s="75">
        <v>-20.039851978366073</v>
      </c>
      <c r="AY15" s="73"/>
      <c r="AZ15" s="74"/>
      <c r="BA15" s="74"/>
      <c r="BB15" s="74"/>
      <c r="BC15" s="74"/>
      <c r="BD15" s="75">
        <v>-9.8049837486457108</v>
      </c>
      <c r="BE15" s="73"/>
      <c r="BF15" s="74"/>
      <c r="BG15" s="74"/>
      <c r="BH15" s="74"/>
      <c r="BI15" s="74"/>
      <c r="BJ15" s="75">
        <v>-0.58156440825821676</v>
      </c>
      <c r="BK15" s="73"/>
      <c r="BL15" s="74"/>
      <c r="BM15" s="74"/>
      <c r="BN15" s="74"/>
      <c r="BO15" s="74"/>
      <c r="BP15" s="75"/>
    </row>
    <row r="16" spans="2:68" s="17" customFormat="1">
      <c r="B16" s="27" t="s">
        <v>11</v>
      </c>
      <c r="C16" s="73"/>
      <c r="D16" s="74"/>
      <c r="E16" s="74"/>
      <c r="F16" s="74"/>
      <c r="G16" s="74"/>
      <c r="H16" s="75">
        <v>77.00224</v>
      </c>
      <c r="I16" s="73"/>
      <c r="J16" s="74"/>
      <c r="K16" s="74"/>
      <c r="L16" s="74"/>
      <c r="M16" s="74"/>
      <c r="N16" s="75">
        <v>57.264600000000002</v>
      </c>
      <c r="O16" s="73"/>
      <c r="P16" s="74"/>
      <c r="Q16" s="74"/>
      <c r="R16" s="74"/>
      <c r="S16" s="74"/>
      <c r="T16" s="75">
        <v>68.070740000000001</v>
      </c>
      <c r="U16" s="73"/>
      <c r="V16" s="74"/>
      <c r="W16" s="74"/>
      <c r="X16" s="74"/>
      <c r="Y16" s="74"/>
      <c r="Z16" s="75">
        <v>48.387799999999999</v>
      </c>
      <c r="AA16" s="73"/>
      <c r="AB16" s="74"/>
      <c r="AC16" s="74"/>
      <c r="AD16" s="74"/>
      <c r="AE16" s="74"/>
      <c r="AF16" s="75">
        <v>28.478899999999999</v>
      </c>
      <c r="AG16" s="73"/>
      <c r="AH16" s="74"/>
      <c r="AI16" s="74"/>
      <c r="AJ16" s="74"/>
      <c r="AK16" s="74"/>
      <c r="AL16" s="75">
        <v>122.55670000000001</v>
      </c>
      <c r="AM16" s="73"/>
      <c r="AN16" s="74"/>
      <c r="AO16" s="74"/>
      <c r="AP16" s="74"/>
      <c r="AQ16" s="74"/>
      <c r="AR16" s="75">
        <v>65.098320000000001</v>
      </c>
      <c r="AS16" s="73"/>
      <c r="AT16" s="74"/>
      <c r="AU16" s="74"/>
      <c r="AV16" s="74"/>
      <c r="AW16" s="74"/>
      <c r="AX16" s="75">
        <v>51.330680000000001</v>
      </c>
      <c r="AY16" s="73"/>
      <c r="AZ16" s="74"/>
      <c r="BA16" s="74"/>
      <c r="BB16" s="74"/>
      <c r="BC16" s="74"/>
      <c r="BD16" s="75">
        <v>29.92587</v>
      </c>
      <c r="BE16" s="73"/>
      <c r="BF16" s="74"/>
      <c r="BG16" s="74"/>
      <c r="BH16" s="74"/>
      <c r="BI16" s="74"/>
      <c r="BJ16" s="75">
        <v>145.44149999999999</v>
      </c>
      <c r="BK16" s="73"/>
      <c r="BL16" s="74"/>
      <c r="BM16" s="74"/>
      <c r="BN16" s="74"/>
      <c r="BO16" s="74"/>
      <c r="BP16" s="75"/>
    </row>
    <row r="17" spans="2:68" s="15" customFormat="1">
      <c r="B17" s="28" t="s">
        <v>263</v>
      </c>
      <c r="C17" s="70">
        <v>803.61977000000002</v>
      </c>
      <c r="D17" s="71">
        <v>1127.7793000000001</v>
      </c>
      <c r="E17" s="71">
        <v>1316.66688</v>
      </c>
      <c r="F17" s="71">
        <v>3143.1220534999998</v>
      </c>
      <c r="G17" s="71">
        <v>3143.1220534999998</v>
      </c>
      <c r="H17" s="72">
        <v>3143.1220534999998</v>
      </c>
      <c r="I17" s="70">
        <v>734.32875000000001</v>
      </c>
      <c r="J17" s="71">
        <v>1279.9896100000001</v>
      </c>
      <c r="K17" s="71">
        <v>910.67562999999996</v>
      </c>
      <c r="L17" s="71">
        <v>1650.4214999999999</v>
      </c>
      <c r="M17" s="71">
        <v>1650.4214999999999</v>
      </c>
      <c r="N17" s="72">
        <v>1650.4214999999999</v>
      </c>
      <c r="O17" s="70">
        <v>1152.6670300000001</v>
      </c>
      <c r="P17" s="71">
        <v>1308.58133</v>
      </c>
      <c r="Q17" s="71">
        <v>1239.7085900000002</v>
      </c>
      <c r="R17" s="71">
        <v>2184.0575699999999</v>
      </c>
      <c r="S17" s="71">
        <v>2184.0575699999999</v>
      </c>
      <c r="T17" s="72">
        <v>2184.0575699999999</v>
      </c>
      <c r="U17" s="70">
        <v>350.73250000000002</v>
      </c>
      <c r="V17" s="71">
        <v>543.96199000000001</v>
      </c>
      <c r="W17" s="71">
        <v>557.12112999999999</v>
      </c>
      <c r="X17" s="71">
        <v>1033.7429999999999</v>
      </c>
      <c r="Y17" s="71">
        <v>1033.7429999999999</v>
      </c>
      <c r="Z17" s="72">
        <v>1033.7429999999999</v>
      </c>
      <c r="AA17" s="70">
        <v>1130.8965600000001</v>
      </c>
      <c r="AB17" s="71">
        <v>1770.8556299999998</v>
      </c>
      <c r="AC17" s="71">
        <v>1663.16859</v>
      </c>
      <c r="AD17" s="71">
        <v>2452.5659999999998</v>
      </c>
      <c r="AE17" s="71">
        <v>2452.5659999999998</v>
      </c>
      <c r="AF17" s="72">
        <v>2452.5659999999998</v>
      </c>
      <c r="AG17" s="70">
        <v>99.178119999999993</v>
      </c>
      <c r="AH17" s="71">
        <v>223.60992000000002</v>
      </c>
      <c r="AI17" s="71">
        <v>144.10213000000002</v>
      </c>
      <c r="AJ17" s="71">
        <v>372.65425600000003</v>
      </c>
      <c r="AK17" s="71">
        <v>372.65425600000003</v>
      </c>
      <c r="AL17" s="72">
        <v>372.65425600000003</v>
      </c>
      <c r="AM17" s="70">
        <v>396.36445000000003</v>
      </c>
      <c r="AN17" s="71">
        <v>476.22343999999998</v>
      </c>
      <c r="AO17" s="71">
        <v>327.05561</v>
      </c>
      <c r="AP17" s="71">
        <v>687.1026149999999</v>
      </c>
      <c r="AQ17" s="71">
        <v>687.1026149999999</v>
      </c>
      <c r="AR17" s="72">
        <v>687.1026149999999</v>
      </c>
      <c r="AS17" s="70">
        <v>325.69190999999995</v>
      </c>
      <c r="AT17" s="71">
        <v>407.06328000000002</v>
      </c>
      <c r="AU17" s="71">
        <v>342.75097999999997</v>
      </c>
      <c r="AV17" s="71">
        <v>575.17564649325004</v>
      </c>
      <c r="AW17" s="71">
        <v>575.17564649325004</v>
      </c>
      <c r="AX17" s="72">
        <v>575.17564649325004</v>
      </c>
      <c r="AY17" s="70">
        <v>971.56938000000002</v>
      </c>
      <c r="AZ17" s="71">
        <v>1596.3050000000001</v>
      </c>
      <c r="BA17" s="71">
        <v>1277.15023</v>
      </c>
      <c r="BB17" s="71">
        <v>2065.76064</v>
      </c>
      <c r="BC17" s="71">
        <v>2065.76064</v>
      </c>
      <c r="BD17" s="72">
        <v>2065.76064</v>
      </c>
      <c r="BE17" s="70">
        <v>849.93703000000005</v>
      </c>
      <c r="BF17" s="71">
        <v>1499.7029700000001</v>
      </c>
      <c r="BG17" s="71">
        <v>1021.11391</v>
      </c>
      <c r="BH17" s="71">
        <v>1865.352732569</v>
      </c>
      <c r="BI17" s="71">
        <v>1865.352732569</v>
      </c>
      <c r="BJ17" s="72">
        <v>1865.352732569</v>
      </c>
      <c r="BK17" s="70">
        <f t="shared" ref="BK17:BP18" ca="1" si="27">SUMIF($B$8:$BJ$59,BK$8,$B17:$BJ17)</f>
        <v>6814.9854999999989</v>
      </c>
      <c r="BL17" s="71">
        <f t="shared" ca="1" si="27"/>
        <v>10234.072470000001</v>
      </c>
      <c r="BM17" s="71">
        <f t="shared" ca="1" si="27"/>
        <v>8799.51368</v>
      </c>
      <c r="BN17" s="71">
        <f t="shared" ca="1" si="27"/>
        <v>16029.956013562247</v>
      </c>
      <c r="BO17" s="71">
        <f t="shared" ca="1" si="27"/>
        <v>16029.956013562247</v>
      </c>
      <c r="BP17" s="72">
        <f t="shared" ca="1" si="27"/>
        <v>16029.956013562247</v>
      </c>
    </row>
    <row r="18" spans="2:68" s="17" customFormat="1">
      <c r="B18" s="27" t="s">
        <v>264</v>
      </c>
      <c r="C18" s="70">
        <f>C17/'Column Code'!$E$18</f>
        <v>9.6011919952210274</v>
      </c>
      <c r="D18" s="71">
        <f>D17/'Column Code'!$E$18</f>
        <v>13.474065710872164</v>
      </c>
      <c r="E18" s="71">
        <f>E17/'Column Code'!$E$18</f>
        <v>15.730787096774193</v>
      </c>
      <c r="F18" s="71">
        <f>F17/'Column Code'!$E$18</f>
        <v>37.552234808841092</v>
      </c>
      <c r="G18" s="71">
        <f>G17/'Column Code'!$E$18</f>
        <v>37.552234808841092</v>
      </c>
      <c r="H18" s="75">
        <f>H17/'Column Code'!$E$18</f>
        <v>37.552234808841092</v>
      </c>
      <c r="I18" s="70">
        <f>I17/'Column Code'!$E$18</f>
        <v>8.7733422939068095</v>
      </c>
      <c r="J18" s="71">
        <f>J17/'Column Code'!$E$18</f>
        <v>15.292587933094385</v>
      </c>
      <c r="K18" s="71">
        <f>K17/'Column Code'!$E$18</f>
        <v>10.880234528076462</v>
      </c>
      <c r="L18" s="71">
        <f>L17/'Column Code'!$E$18</f>
        <v>19.718297491039426</v>
      </c>
      <c r="M18" s="71">
        <f>M17/'Column Code'!$E$18</f>
        <v>19.718297491039426</v>
      </c>
      <c r="N18" s="75">
        <f>N17/'Column Code'!$E$18</f>
        <v>19.718297491039426</v>
      </c>
      <c r="O18" s="70">
        <f>O17/'Column Code'!$E$18</f>
        <v>13.771410155316607</v>
      </c>
      <c r="P18" s="71">
        <f>P17/'Column Code'!$E$18</f>
        <v>15.634185543608124</v>
      </c>
      <c r="Q18" s="71">
        <f>Q17/'Column Code'!$E$18</f>
        <v>14.811333213859022</v>
      </c>
      <c r="R18" s="71">
        <f>R17/'Column Code'!$E$18</f>
        <v>26.093877777777777</v>
      </c>
      <c r="S18" s="71">
        <f>S17/'Column Code'!$E$18</f>
        <v>26.093877777777777</v>
      </c>
      <c r="T18" s="75">
        <f>T17/'Column Code'!$E$18</f>
        <v>26.093877777777777</v>
      </c>
      <c r="U18" s="70">
        <f>U17/'Column Code'!$E$18</f>
        <v>4.1903524492234174</v>
      </c>
      <c r="V18" s="71">
        <f>V17/'Column Code'!$E$18</f>
        <v>6.4989485065710868</v>
      </c>
      <c r="W18" s="71">
        <f>W17/'Column Code'!$E$18</f>
        <v>6.6561664277180403</v>
      </c>
      <c r="X18" s="71">
        <f>X17/'Column Code'!$E$18</f>
        <v>12.350573476702507</v>
      </c>
      <c r="Y18" s="71">
        <f>Y17/'Column Code'!$E$18</f>
        <v>12.350573476702507</v>
      </c>
      <c r="Z18" s="75">
        <f>Z17/'Column Code'!$E$18</f>
        <v>12.350573476702507</v>
      </c>
      <c r="AA18" s="70">
        <f>AA17/'Column Code'!$E$18</f>
        <v>13.511308960573478</v>
      </c>
      <c r="AB18" s="71">
        <f>AB17/'Column Code'!$E$18</f>
        <v>21.157175985663081</v>
      </c>
      <c r="AC18" s="71">
        <f>AC17/'Column Code'!$E$18</f>
        <v>19.870592473118279</v>
      </c>
      <c r="AD18" s="71">
        <f>AD17/'Column Code'!$E$18</f>
        <v>29.301863799283151</v>
      </c>
      <c r="AE18" s="71">
        <f>AE17/'Column Code'!$E$18</f>
        <v>29.301863799283151</v>
      </c>
      <c r="AF18" s="75">
        <f>AF17/'Column Code'!$E$18</f>
        <v>29.301863799283151</v>
      </c>
      <c r="AG18" s="70">
        <f>AG17/'Column Code'!$E$18</f>
        <v>1.1849237753882913</v>
      </c>
      <c r="AH18" s="71">
        <f>AH17/'Column Code'!$E$18</f>
        <v>2.6715641577060931</v>
      </c>
      <c r="AI18" s="71">
        <f>AI17/'Column Code'!$E$18</f>
        <v>1.7216502986857827</v>
      </c>
      <c r="AJ18" s="71">
        <f>AJ17/'Column Code'!$E$18</f>
        <v>4.4522611230585429</v>
      </c>
      <c r="AK18" s="71">
        <f>AK17/'Column Code'!$E$18</f>
        <v>4.4522611230585429</v>
      </c>
      <c r="AL18" s="75">
        <f>AL17/'Column Code'!$E$18</f>
        <v>4.4522611230585429</v>
      </c>
      <c r="AM18" s="70">
        <f>AM17/'Column Code'!$E$18</f>
        <v>4.7355370370370373</v>
      </c>
      <c r="AN18" s="71">
        <f>AN17/'Column Code'!$E$18</f>
        <v>5.6896468339307047</v>
      </c>
      <c r="AO18" s="71">
        <f>AO17/'Column Code'!$E$18</f>
        <v>3.907474432497013</v>
      </c>
      <c r="AP18" s="71">
        <f>AP17/'Column Code'!$E$18</f>
        <v>8.2091112903225785</v>
      </c>
      <c r="AQ18" s="71">
        <f>AQ17/'Column Code'!$E$18</f>
        <v>8.2091112903225785</v>
      </c>
      <c r="AR18" s="75">
        <f>AR17/'Column Code'!$E$18</f>
        <v>8.2091112903225785</v>
      </c>
      <c r="AS18" s="70">
        <f>AS17/'Column Code'!$E$18</f>
        <v>3.8911817204301067</v>
      </c>
      <c r="AT18" s="71">
        <f>AT17/'Column Code'!$E$18</f>
        <v>4.8633605734767027</v>
      </c>
      <c r="AU18" s="71">
        <f>AU17/'Column Code'!$E$18</f>
        <v>4.0949937873357225</v>
      </c>
      <c r="AV18" s="71">
        <f>AV17/'Column Code'!$E$18</f>
        <v>6.8718715232168464</v>
      </c>
      <c r="AW18" s="71">
        <f>AW17/'Column Code'!$E$18</f>
        <v>6.8718715232168464</v>
      </c>
      <c r="AX18" s="75">
        <f>AX17/'Column Code'!$E$18</f>
        <v>6.8718715232168464</v>
      </c>
      <c r="AY18" s="70">
        <f>AY17/'Column Code'!$E$18</f>
        <v>11.607758422939067</v>
      </c>
      <c r="AZ18" s="71">
        <f>AZ17/'Column Code'!$E$18</f>
        <v>19.071744324970133</v>
      </c>
      <c r="BA18" s="71">
        <f>BA17/'Column Code'!$E$18</f>
        <v>15.258664635603344</v>
      </c>
      <c r="BB18" s="71">
        <f>BB17/'Column Code'!$E$18</f>
        <v>24.680533333333333</v>
      </c>
      <c r="BC18" s="71">
        <f>BC17/'Column Code'!$E$18</f>
        <v>24.680533333333333</v>
      </c>
      <c r="BD18" s="75">
        <f>BD17/'Column Code'!$E$18</f>
        <v>24.680533333333333</v>
      </c>
      <c r="BE18" s="70">
        <f>BE17/'Column Code'!$E$18</f>
        <v>10.154564277180407</v>
      </c>
      <c r="BF18" s="71">
        <f>BF17/'Column Code'!$E$18</f>
        <v>17.917598207885305</v>
      </c>
      <c r="BG18" s="71">
        <f>BG17/'Column Code'!$E$18</f>
        <v>12.199688291517324</v>
      </c>
      <c r="BH18" s="71">
        <f>BH17/'Column Code'!$E$18</f>
        <v>22.286173626869772</v>
      </c>
      <c r="BI18" s="71">
        <f>BI17/'Column Code'!$E$18</f>
        <v>22.286173626869772</v>
      </c>
      <c r="BJ18" s="75">
        <f>BJ17/'Column Code'!$E$18</f>
        <v>22.286173626869772</v>
      </c>
      <c r="BK18" s="70">
        <f t="shared" ca="1" si="27"/>
        <v>81.42157108721625</v>
      </c>
      <c r="BL18" s="71">
        <f t="shared" ca="1" si="27"/>
        <v>122.27087777777777</v>
      </c>
      <c r="BM18" s="71">
        <f t="shared" ca="1" si="27"/>
        <v>105.13158518518517</v>
      </c>
      <c r="BN18" s="71">
        <f t="shared" ca="1" si="27"/>
        <v>191.51679825044502</v>
      </c>
      <c r="BO18" s="71">
        <f t="shared" ca="1" si="27"/>
        <v>191.51679825044502</v>
      </c>
      <c r="BP18" s="75">
        <f t="shared" ca="1" si="27"/>
        <v>191.51679825044502</v>
      </c>
    </row>
    <row r="19" spans="2:68" s="17" customFormat="1">
      <c r="B19" s="27" t="s">
        <v>241</v>
      </c>
      <c r="C19" s="70"/>
      <c r="D19" s="71"/>
      <c r="E19" s="71"/>
      <c r="F19" s="71"/>
      <c r="G19" s="71"/>
      <c r="H19" s="72">
        <v>6207.41</v>
      </c>
      <c r="I19" s="70"/>
      <c r="J19" s="71"/>
      <c r="K19" s="71"/>
      <c r="L19" s="71"/>
      <c r="M19" s="71"/>
      <c r="N19" s="72">
        <v>2247</v>
      </c>
      <c r="O19" s="70"/>
      <c r="P19" s="71"/>
      <c r="Q19" s="71"/>
      <c r="R19" s="71"/>
      <c r="S19" s="71"/>
      <c r="T19" s="72">
        <v>4225.3</v>
      </c>
      <c r="U19" s="70"/>
      <c r="V19" s="71"/>
      <c r="W19" s="71"/>
      <c r="X19" s="71"/>
      <c r="Y19" s="71"/>
      <c r="Z19" s="72">
        <v>1005</v>
      </c>
      <c r="AA19" s="70"/>
      <c r="AB19" s="71"/>
      <c r="AC19" s="71"/>
      <c r="AD19" s="71"/>
      <c r="AE19" s="71"/>
      <c r="AF19" s="72">
        <v>2440</v>
      </c>
      <c r="AG19" s="70"/>
      <c r="AH19" s="71"/>
      <c r="AI19" s="71"/>
      <c r="AJ19" s="71"/>
      <c r="AK19" s="71"/>
      <c r="AL19" s="72">
        <v>1836.64</v>
      </c>
      <c r="AM19" s="70"/>
      <c r="AN19" s="71"/>
      <c r="AO19" s="71"/>
      <c r="AP19" s="71"/>
      <c r="AQ19" s="71"/>
      <c r="AR19" s="72">
        <v>2930.7</v>
      </c>
      <c r="AS19" s="70"/>
      <c r="AT19" s="71"/>
      <c r="AU19" s="71"/>
      <c r="AV19" s="71"/>
      <c r="AW19" s="71"/>
      <c r="AX19" s="72">
        <v>4130.5252890000002</v>
      </c>
      <c r="AY19" s="70"/>
      <c r="AZ19" s="71"/>
      <c r="BA19" s="71"/>
      <c r="BB19" s="71"/>
      <c r="BC19" s="71"/>
      <c r="BD19" s="72">
        <v>12474.4</v>
      </c>
      <c r="BE19" s="70"/>
      <c r="BF19" s="71"/>
      <c r="BG19" s="71"/>
      <c r="BH19" s="71"/>
      <c r="BI19" s="71"/>
      <c r="BJ19" s="72">
        <v>3716.9527399999997</v>
      </c>
      <c r="BK19" s="70"/>
      <c r="BL19" s="71"/>
      <c r="BM19" s="71"/>
      <c r="BN19" s="71"/>
      <c r="BO19" s="71"/>
      <c r="BP19" s="72"/>
    </row>
    <row r="20" spans="2:68" s="17" customFormat="1">
      <c r="B20" s="27" t="s">
        <v>240</v>
      </c>
      <c r="C20" s="73"/>
      <c r="D20" s="74"/>
      <c r="E20" s="74"/>
      <c r="F20" s="74"/>
      <c r="G20" s="74"/>
      <c r="H20" s="75">
        <v>65.671360191158897</v>
      </c>
      <c r="I20" s="73"/>
      <c r="J20" s="74"/>
      <c r="K20" s="74"/>
      <c r="L20" s="74"/>
      <c r="M20" s="74"/>
      <c r="N20" s="75">
        <v>52.388821792114697</v>
      </c>
      <c r="O20" s="73"/>
      <c r="P20" s="74"/>
      <c r="Q20" s="74"/>
      <c r="R20" s="74"/>
      <c r="S20" s="74"/>
      <c r="T20" s="75">
        <v>18.734820549581841</v>
      </c>
      <c r="U20" s="73"/>
      <c r="V20" s="74"/>
      <c r="W20" s="74"/>
      <c r="X20" s="74"/>
      <c r="Y20" s="74"/>
      <c r="Z20" s="75">
        <v>24.523518853046593</v>
      </c>
      <c r="AA20" s="73"/>
      <c r="AB20" s="74"/>
      <c r="AC20" s="74"/>
      <c r="AD20" s="74"/>
      <c r="AE20" s="74"/>
      <c r="AF20" s="75">
        <v>24.884669725209079</v>
      </c>
      <c r="AG20" s="73"/>
      <c r="AH20" s="74"/>
      <c r="AI20" s="74"/>
      <c r="AJ20" s="74"/>
      <c r="AK20" s="74"/>
      <c r="AL20" s="75">
        <v>35.28180444444444</v>
      </c>
      <c r="AM20" s="73"/>
      <c r="AN20" s="74"/>
      <c r="AO20" s="74"/>
      <c r="AP20" s="74"/>
      <c r="AQ20" s="74"/>
      <c r="AR20" s="75">
        <v>29.640220406212666</v>
      </c>
      <c r="AS20" s="73"/>
      <c r="AT20" s="74"/>
      <c r="AU20" s="74"/>
      <c r="AV20" s="74"/>
      <c r="AW20" s="74"/>
      <c r="AX20" s="75">
        <v>46.395275890083632</v>
      </c>
      <c r="AY20" s="73"/>
      <c r="AZ20" s="74"/>
      <c r="BA20" s="74"/>
      <c r="BB20" s="74"/>
      <c r="BC20" s="74"/>
      <c r="BD20" s="75">
        <v>88.529006260453997</v>
      </c>
      <c r="BE20" s="73"/>
      <c r="BF20" s="74"/>
      <c r="BG20" s="74"/>
      <c r="BH20" s="74"/>
      <c r="BI20" s="74"/>
      <c r="BJ20" s="75">
        <v>89.152974145758662</v>
      </c>
      <c r="BK20" s="73"/>
      <c r="BL20" s="74"/>
      <c r="BM20" s="74"/>
      <c r="BN20" s="74"/>
      <c r="BO20" s="74"/>
      <c r="BP20" s="75"/>
    </row>
    <row r="21" spans="2:68" s="5" customFormat="1" ht="12.75" hidden="1">
      <c r="B21" s="30" t="s">
        <v>41</v>
      </c>
      <c r="C21" s="66"/>
      <c r="D21" s="67"/>
      <c r="E21" s="67"/>
      <c r="F21" s="67"/>
      <c r="G21" s="67"/>
      <c r="H21" s="68"/>
      <c r="I21" s="66"/>
      <c r="J21" s="67"/>
      <c r="K21" s="67"/>
      <c r="L21" s="67"/>
      <c r="M21" s="67"/>
      <c r="N21" s="68"/>
      <c r="O21" s="66"/>
      <c r="P21" s="67"/>
      <c r="Q21" s="67"/>
      <c r="R21" s="67"/>
      <c r="S21" s="67"/>
      <c r="T21" s="68"/>
      <c r="U21" s="66"/>
      <c r="V21" s="67"/>
      <c r="W21" s="67"/>
      <c r="X21" s="67"/>
      <c r="Y21" s="67"/>
      <c r="Z21" s="68"/>
      <c r="AA21" s="66"/>
      <c r="AB21" s="67"/>
      <c r="AC21" s="67"/>
      <c r="AD21" s="67"/>
      <c r="AE21" s="67"/>
      <c r="AF21" s="68"/>
      <c r="AG21" s="66"/>
      <c r="AH21" s="67"/>
      <c r="AI21" s="67"/>
      <c r="AJ21" s="67"/>
      <c r="AK21" s="67"/>
      <c r="AL21" s="68"/>
      <c r="AM21" s="66"/>
      <c r="AN21" s="67"/>
      <c r="AO21" s="67"/>
      <c r="AP21" s="67"/>
      <c r="AQ21" s="67"/>
      <c r="AR21" s="68"/>
      <c r="AS21" s="66"/>
      <c r="AT21" s="67"/>
      <c r="AU21" s="67"/>
      <c r="AV21" s="67"/>
      <c r="AW21" s="67"/>
      <c r="AX21" s="68"/>
      <c r="AY21" s="66"/>
      <c r="AZ21" s="67"/>
      <c r="BA21" s="67"/>
      <c r="BB21" s="67"/>
      <c r="BC21" s="67"/>
      <c r="BD21" s="68"/>
      <c r="BE21" s="66"/>
      <c r="BF21" s="67"/>
      <c r="BG21" s="67"/>
      <c r="BH21" s="67"/>
      <c r="BI21" s="67"/>
      <c r="BJ21" s="68"/>
      <c r="BK21" s="66"/>
      <c r="BL21" s="67"/>
      <c r="BM21" s="67"/>
      <c r="BN21" s="67"/>
      <c r="BO21" s="67"/>
      <c r="BP21" s="68"/>
    </row>
    <row r="22" spans="2:68" hidden="1">
      <c r="B22" s="24" t="s">
        <v>262</v>
      </c>
      <c r="C22" s="81"/>
      <c r="D22" s="82"/>
      <c r="E22" s="82"/>
      <c r="F22" s="82"/>
      <c r="G22" s="82"/>
      <c r="H22" s="75">
        <v>63.13</v>
      </c>
      <c r="I22" s="81"/>
      <c r="J22" s="82"/>
      <c r="K22" s="82"/>
      <c r="L22" s="82"/>
      <c r="M22" s="82"/>
      <c r="N22" s="75">
        <v>34.64</v>
      </c>
      <c r="O22" s="81"/>
      <c r="P22" s="82"/>
      <c r="Q22" s="82"/>
      <c r="R22" s="82"/>
      <c r="S22" s="82"/>
      <c r="T22" s="75">
        <v>64.92</v>
      </c>
      <c r="U22" s="81"/>
      <c r="V22" s="82"/>
      <c r="W22" s="82"/>
      <c r="X22" s="82"/>
      <c r="Y22" s="82"/>
      <c r="Z22" s="75">
        <v>61.19</v>
      </c>
      <c r="AA22" s="81"/>
      <c r="AB22" s="82"/>
      <c r="AC22" s="82"/>
      <c r="AD22" s="82"/>
      <c r="AE22" s="82"/>
      <c r="AF22" s="75">
        <v>44.81</v>
      </c>
      <c r="AG22" s="81"/>
      <c r="AH22" s="82"/>
      <c r="AI22" s="82"/>
      <c r="AJ22" s="82"/>
      <c r="AK22" s="82"/>
      <c r="AL22" s="75">
        <v>51.28</v>
      </c>
      <c r="AM22" s="81"/>
      <c r="AN22" s="82"/>
      <c r="AO22" s="82"/>
      <c r="AP22" s="82"/>
      <c r="AQ22" s="82"/>
      <c r="AR22" s="75">
        <v>60.79</v>
      </c>
      <c r="AS22" s="81"/>
      <c r="AT22" s="82"/>
      <c r="AU22" s="82"/>
      <c r="AV22" s="82"/>
      <c r="AW22" s="82"/>
      <c r="AX22" s="75">
        <v>65</v>
      </c>
      <c r="AY22" s="81"/>
      <c r="AZ22" s="82"/>
      <c r="BA22" s="82"/>
      <c r="BB22" s="82"/>
      <c r="BC22" s="82"/>
      <c r="BD22" s="75">
        <v>33.19</v>
      </c>
      <c r="BE22" s="81"/>
      <c r="BF22" s="82"/>
      <c r="BG22" s="82"/>
      <c r="BH22" s="82"/>
      <c r="BI22" s="82"/>
      <c r="BJ22" s="75">
        <v>59.31</v>
      </c>
      <c r="BK22" s="81"/>
      <c r="BL22" s="82"/>
      <c r="BM22" s="82"/>
      <c r="BN22" s="82"/>
      <c r="BO22" s="82"/>
      <c r="BP22" s="75"/>
    </row>
    <row r="23" spans="2:68" hidden="1">
      <c r="B23" s="24" t="s">
        <v>14</v>
      </c>
      <c r="C23" s="81"/>
      <c r="D23" s="82"/>
      <c r="E23" s="82"/>
      <c r="F23" s="82"/>
      <c r="G23" s="82"/>
      <c r="H23" s="75">
        <v>8.4</v>
      </c>
      <c r="I23" s="81"/>
      <c r="J23" s="82"/>
      <c r="K23" s="82"/>
      <c r="L23" s="82"/>
      <c r="M23" s="82"/>
      <c r="N23" s="75">
        <v>31.310000000000002</v>
      </c>
      <c r="O23" s="81"/>
      <c r="P23" s="82"/>
      <c r="Q23" s="82"/>
      <c r="R23" s="82"/>
      <c r="S23" s="82"/>
      <c r="T23" s="75">
        <v>0.74</v>
      </c>
      <c r="U23" s="81"/>
      <c r="V23" s="82"/>
      <c r="W23" s="82"/>
      <c r="X23" s="82"/>
      <c r="Y23" s="82"/>
      <c r="Z23" s="75">
        <v>13.440000000000001</v>
      </c>
      <c r="AA23" s="81"/>
      <c r="AB23" s="82"/>
      <c r="AC23" s="82"/>
      <c r="AD23" s="82"/>
      <c r="AE23" s="82"/>
      <c r="AF23" s="75">
        <v>25.86</v>
      </c>
      <c r="AG23" s="81"/>
      <c r="AH23" s="82"/>
      <c r="AI23" s="82"/>
      <c r="AJ23" s="82"/>
      <c r="AK23" s="82"/>
      <c r="AL23" s="75">
        <v>10.43</v>
      </c>
      <c r="AM23" s="81"/>
      <c r="AN23" s="82"/>
      <c r="AO23" s="82"/>
      <c r="AP23" s="82"/>
      <c r="AQ23" s="82"/>
      <c r="AR23" s="75">
        <v>12.76</v>
      </c>
      <c r="AS23" s="81"/>
      <c r="AT23" s="82"/>
      <c r="AU23" s="82"/>
      <c r="AV23" s="82"/>
      <c r="AW23" s="82"/>
      <c r="AX23" s="75">
        <v>3</v>
      </c>
      <c r="AY23" s="81"/>
      <c r="AZ23" s="82"/>
      <c r="BA23" s="82"/>
      <c r="BB23" s="82"/>
      <c r="BC23" s="82"/>
      <c r="BD23" s="75">
        <v>20.32</v>
      </c>
      <c r="BE23" s="81"/>
      <c r="BF23" s="82"/>
      <c r="BG23" s="82"/>
      <c r="BH23" s="82"/>
      <c r="BI23" s="82"/>
      <c r="BJ23" s="75">
        <v>10.41</v>
      </c>
      <c r="BK23" s="81"/>
      <c r="BL23" s="82"/>
      <c r="BM23" s="82"/>
      <c r="BN23" s="82"/>
      <c r="BO23" s="82"/>
      <c r="BP23" s="75"/>
    </row>
    <row r="24" spans="2:68" hidden="1">
      <c r="B24" s="24" t="s">
        <v>42</v>
      </c>
      <c r="C24" s="81"/>
      <c r="D24" s="82"/>
      <c r="E24" s="82"/>
      <c r="F24" s="82"/>
      <c r="G24" s="82"/>
      <c r="H24" s="75">
        <v>23.259999999999998</v>
      </c>
      <c r="I24" s="81"/>
      <c r="J24" s="82"/>
      <c r="K24" s="82"/>
      <c r="L24" s="82"/>
      <c r="M24" s="82"/>
      <c r="N24" s="75">
        <v>25.789999999999996</v>
      </c>
      <c r="O24" s="81"/>
      <c r="P24" s="82"/>
      <c r="Q24" s="82"/>
      <c r="R24" s="82"/>
      <c r="S24" s="82"/>
      <c r="T24" s="75">
        <v>32.559999999999995</v>
      </c>
      <c r="U24" s="81"/>
      <c r="V24" s="82"/>
      <c r="W24" s="82"/>
      <c r="X24" s="82"/>
      <c r="Y24" s="82"/>
      <c r="Z24" s="75">
        <v>15.339999999999998</v>
      </c>
      <c r="AA24" s="81"/>
      <c r="AB24" s="82"/>
      <c r="AC24" s="82"/>
      <c r="AD24" s="82"/>
      <c r="AE24" s="82"/>
      <c r="AF24" s="75">
        <v>11.040000000000003</v>
      </c>
      <c r="AG24" s="81"/>
      <c r="AH24" s="82"/>
      <c r="AI24" s="82"/>
      <c r="AJ24" s="82"/>
      <c r="AK24" s="82"/>
      <c r="AL24" s="75">
        <v>19.12</v>
      </c>
      <c r="AM24" s="81"/>
      <c r="AN24" s="82"/>
      <c r="AO24" s="82"/>
      <c r="AP24" s="82"/>
      <c r="AQ24" s="82"/>
      <c r="AR24" s="75">
        <v>14.319999999999999</v>
      </c>
      <c r="AS24" s="81"/>
      <c r="AT24" s="82"/>
      <c r="AU24" s="82"/>
      <c r="AV24" s="82"/>
      <c r="AW24" s="82"/>
      <c r="AX24" s="75">
        <v>15.73</v>
      </c>
      <c r="AY24" s="81"/>
      <c r="AZ24" s="82"/>
      <c r="BA24" s="82"/>
      <c r="BB24" s="82"/>
      <c r="BC24" s="82"/>
      <c r="BD24" s="75">
        <v>23.53</v>
      </c>
      <c r="BE24" s="81"/>
      <c r="BF24" s="82"/>
      <c r="BG24" s="82"/>
      <c r="BH24" s="82"/>
      <c r="BI24" s="82"/>
      <c r="BJ24" s="75">
        <v>14.849999999999998</v>
      </c>
      <c r="BK24" s="81"/>
      <c r="BL24" s="82"/>
      <c r="BM24" s="82"/>
      <c r="BN24" s="82"/>
      <c r="BO24" s="82"/>
      <c r="BP24" s="75"/>
    </row>
    <row r="25" spans="2:68" s="5" customFormat="1" ht="12.75">
      <c r="B25" s="30" t="s">
        <v>43</v>
      </c>
      <c r="C25" s="66"/>
      <c r="D25" s="67"/>
      <c r="E25" s="67"/>
      <c r="F25" s="67"/>
      <c r="G25" s="67"/>
      <c r="H25" s="68"/>
      <c r="I25" s="66"/>
      <c r="J25" s="67"/>
      <c r="K25" s="67"/>
      <c r="L25" s="67"/>
      <c r="M25" s="67"/>
      <c r="N25" s="68"/>
      <c r="O25" s="66"/>
      <c r="P25" s="67"/>
      <c r="Q25" s="67"/>
      <c r="R25" s="67"/>
      <c r="S25" s="67"/>
      <c r="T25" s="68"/>
      <c r="U25" s="66"/>
      <c r="V25" s="67"/>
      <c r="W25" s="67"/>
      <c r="X25" s="67"/>
      <c r="Y25" s="67"/>
      <c r="Z25" s="68"/>
      <c r="AA25" s="66"/>
      <c r="AB25" s="67"/>
      <c r="AC25" s="67"/>
      <c r="AD25" s="67"/>
      <c r="AE25" s="67"/>
      <c r="AF25" s="68"/>
      <c r="AG25" s="66"/>
      <c r="AH25" s="67"/>
      <c r="AI25" s="67"/>
      <c r="AJ25" s="67"/>
      <c r="AK25" s="67"/>
      <c r="AL25" s="68"/>
      <c r="AM25" s="66"/>
      <c r="AN25" s="67"/>
      <c r="AO25" s="67"/>
      <c r="AP25" s="67"/>
      <c r="AQ25" s="67"/>
      <c r="AR25" s="68"/>
      <c r="AS25" s="66"/>
      <c r="AT25" s="67"/>
      <c r="AU25" s="67"/>
      <c r="AV25" s="67"/>
      <c r="AW25" s="67"/>
      <c r="AX25" s="68"/>
      <c r="AY25" s="66"/>
      <c r="AZ25" s="67"/>
      <c r="BA25" s="67"/>
      <c r="BB25" s="67"/>
      <c r="BC25" s="67"/>
      <c r="BD25" s="68"/>
      <c r="BE25" s="66"/>
      <c r="BF25" s="67"/>
      <c r="BG25" s="67"/>
      <c r="BH25" s="67"/>
      <c r="BI25" s="67"/>
      <c r="BJ25" s="68"/>
      <c r="BK25" s="66"/>
      <c r="BL25" s="67"/>
      <c r="BM25" s="67"/>
      <c r="BN25" s="67"/>
      <c r="BO25" s="67"/>
      <c r="BP25" s="68"/>
    </row>
    <row r="26" spans="2:68" s="15" customFormat="1">
      <c r="B26" s="28" t="s">
        <v>2</v>
      </c>
      <c r="C26" s="83">
        <v>900260.1</v>
      </c>
      <c r="D26" s="84">
        <v>1097135</v>
      </c>
      <c r="E26" s="84">
        <v>1382519.0999999999</v>
      </c>
      <c r="F26" s="84">
        <v>1423239.8</v>
      </c>
      <c r="G26" s="84">
        <v>1496608.5453283582</v>
      </c>
      <c r="H26" s="72">
        <v>1694071.3356614362</v>
      </c>
      <c r="I26" s="83">
        <v>1318005</v>
      </c>
      <c r="J26" s="84">
        <v>1950590</v>
      </c>
      <c r="K26" s="84">
        <v>2232020</v>
      </c>
      <c r="L26" s="84">
        <v>2159620</v>
      </c>
      <c r="M26" s="84">
        <v>2368828.5512535628</v>
      </c>
      <c r="N26" s="72">
        <v>2456125.3602726567</v>
      </c>
      <c r="O26" s="83">
        <v>226320</v>
      </c>
      <c r="P26" s="84">
        <v>294400</v>
      </c>
      <c r="Q26" s="84">
        <v>340980</v>
      </c>
      <c r="R26" s="84">
        <v>289320</v>
      </c>
      <c r="S26" s="84">
        <v>332312.55632843304</v>
      </c>
      <c r="T26" s="72">
        <v>370039.90773643809</v>
      </c>
      <c r="U26" s="83">
        <v>388625.4</v>
      </c>
      <c r="V26" s="84">
        <v>510855.6</v>
      </c>
      <c r="W26" s="84">
        <v>527111.80000000005</v>
      </c>
      <c r="X26" s="84">
        <v>500267.6</v>
      </c>
      <c r="Y26" s="84">
        <v>600304.60000000009</v>
      </c>
      <c r="Z26" s="72">
        <v>755264.25</v>
      </c>
      <c r="AA26" s="83">
        <v>796110</v>
      </c>
      <c r="AB26" s="84">
        <v>1463710</v>
      </c>
      <c r="AC26" s="84">
        <v>1659600</v>
      </c>
      <c r="AD26" s="84">
        <v>1750060</v>
      </c>
      <c r="AE26" s="84">
        <v>1883517.6271962659</v>
      </c>
      <c r="AF26" s="72">
        <v>2202218.8017889718</v>
      </c>
      <c r="AG26" s="83">
        <v>89557.9</v>
      </c>
      <c r="AH26" s="84">
        <v>141808.09999999998</v>
      </c>
      <c r="AI26" s="84">
        <v>142337.29999999999</v>
      </c>
      <c r="AJ26" s="84">
        <v>131477.29999999999</v>
      </c>
      <c r="AK26" s="84">
        <v>137705.14902375001</v>
      </c>
      <c r="AL26" s="72">
        <v>165544.17457500001</v>
      </c>
      <c r="AM26" s="83">
        <v>153700.59999999998</v>
      </c>
      <c r="AN26" s="84">
        <v>258817.30000000005</v>
      </c>
      <c r="AO26" s="84">
        <v>176668.79999999999</v>
      </c>
      <c r="AP26" s="84">
        <v>213078.5</v>
      </c>
      <c r="AQ26" s="84">
        <v>257285.91892500003</v>
      </c>
      <c r="AR26" s="72">
        <v>273267.995</v>
      </c>
      <c r="AS26" s="83">
        <v>691136.1</v>
      </c>
      <c r="AT26" s="84">
        <v>1034768.4</v>
      </c>
      <c r="AU26" s="84">
        <v>1044477.2</v>
      </c>
      <c r="AV26" s="84">
        <v>1019150</v>
      </c>
      <c r="AW26" s="84">
        <v>1142383.0000000002</v>
      </c>
      <c r="AX26" s="72">
        <v>1195200.0000000002</v>
      </c>
      <c r="AY26" s="83">
        <v>1562941.7999999998</v>
      </c>
      <c r="AZ26" s="84">
        <v>2439591.7000000002</v>
      </c>
      <c r="BA26" s="84">
        <v>2433526.9</v>
      </c>
      <c r="BB26" s="84">
        <v>2291707.7999999998</v>
      </c>
      <c r="BC26" s="84">
        <v>2387279.4641060806</v>
      </c>
      <c r="BD26" s="72">
        <v>2601322.7839715951</v>
      </c>
      <c r="BE26" s="83">
        <v>880210</v>
      </c>
      <c r="BF26" s="84">
        <v>1327320</v>
      </c>
      <c r="BG26" s="84">
        <v>1473080</v>
      </c>
      <c r="BH26" s="84">
        <v>1389660</v>
      </c>
      <c r="BI26" s="84">
        <v>1476353.2506143332</v>
      </c>
      <c r="BJ26" s="72">
        <v>1594032.0879767912</v>
      </c>
      <c r="BK26" s="83">
        <f t="shared" ref="BK26:BP26" ca="1" si="28">SUMIF($B$8:$BJ$59,BK$8,$B26:$BJ26)</f>
        <v>7006866.8999999994</v>
      </c>
      <c r="BL26" s="84">
        <f t="shared" ca="1" si="28"/>
        <v>10518996.1</v>
      </c>
      <c r="BM26" s="84">
        <f t="shared" ca="1" si="28"/>
        <v>11412321.1</v>
      </c>
      <c r="BN26" s="84">
        <f t="shared" ca="1" si="28"/>
        <v>11167581</v>
      </c>
      <c r="BO26" s="84">
        <f t="shared" ca="1" si="28"/>
        <v>12082578.662775783</v>
      </c>
      <c r="BP26" s="72">
        <f t="shared" ca="1" si="28"/>
        <v>13307086.696982889</v>
      </c>
    </row>
    <row r="27" spans="2:68" s="17" customFormat="1">
      <c r="B27" s="89" t="s">
        <v>35</v>
      </c>
      <c r="C27" s="85"/>
      <c r="D27" s="86">
        <f t="shared" ref="D27:H27" si="29">IF(AND(C26&lt;0,D26&gt;0),"LP",IF(AND(C26&gt;0,D26&lt;0),"PL",IF(OR(C26&lt;0,D26&lt;0),"Loss",IF(ISERROR((+D26/C26-1)*100),"NA",(+D26/C26-1)*100))))</f>
        <v>21.868668843593085</v>
      </c>
      <c r="E27" s="86">
        <f t="shared" si="29"/>
        <v>26.011757896703671</v>
      </c>
      <c r="F27" s="86">
        <f t="shared" si="29"/>
        <v>2.9453987290302353</v>
      </c>
      <c r="G27" s="86">
        <f t="shared" si="29"/>
        <v>5.1550515470659475</v>
      </c>
      <c r="H27" s="87">
        <f t="shared" si="29"/>
        <v>13.194017296604056</v>
      </c>
      <c r="I27" s="85"/>
      <c r="J27" s="86">
        <f t="shared" ref="J27" si="30">IF(AND(I26&lt;0,J26&gt;0),"LP",IF(AND(I26&gt;0,J26&lt;0),"PL",IF(OR(I26&lt;0,J26&lt;0),"Loss",IF(ISERROR((+J26/I26-1)*100),"NA",(+J26/I26-1)*100))))</f>
        <v>47.995644933061719</v>
      </c>
      <c r="K27" s="86">
        <f t="shared" ref="K27" si="31">IF(AND(J26&lt;0,K26&gt;0),"LP",IF(AND(J26&gt;0,K26&lt;0),"PL",IF(OR(J26&lt;0,K26&lt;0),"Loss",IF(ISERROR((+K26/J26-1)*100),"NA",(+K26/J26-1)*100))))</f>
        <v>14.42794231488933</v>
      </c>
      <c r="L27" s="86">
        <f t="shared" ref="L27" si="32">IF(AND(K26&lt;0,L26&gt;0),"LP",IF(AND(K26&gt;0,L26&lt;0),"PL",IF(OR(K26&lt;0,L26&lt;0),"Loss",IF(ISERROR((+L26/K26-1)*100),"NA",(+L26/K26-1)*100))))</f>
        <v>-3.2436985331672608</v>
      </c>
      <c r="M27" s="86">
        <f t="shared" ref="M27" si="33">IF(AND(L26&lt;0,M26&gt;0),"LP",IF(AND(L26&gt;0,M26&lt;0),"PL",IF(OR(L26&lt;0,M26&lt;0),"Loss",IF(ISERROR((+M26/L26-1)*100),"NA",(+M26/L26-1)*100))))</f>
        <v>9.6872853211936736</v>
      </c>
      <c r="N27" s="87">
        <f t="shared" ref="N27" si="34">IF(AND(M26&lt;0,N26&gt;0),"LP",IF(AND(M26&gt;0,N26&lt;0),"PL",IF(OR(M26&lt;0,N26&lt;0),"Loss",IF(ISERROR((+N26/M26-1)*100),"NA",(+N26/M26-1)*100))))</f>
        <v>3.6852312073365256</v>
      </c>
      <c r="O27" s="85"/>
      <c r="P27" s="86">
        <f t="shared" ref="P27:T27" si="35">IF(AND(O26&lt;0,P26&gt;0),"LP",IF(AND(O26&gt;0,P26&lt;0),"PL",IF(OR(O26&lt;0,P26&lt;0),"Loss",IF(ISERROR((+P26/O26-1)*100),"NA",(+P26/O26-1)*100))))</f>
        <v>30.081300813008127</v>
      </c>
      <c r="Q27" s="86">
        <f t="shared" si="35"/>
        <v>15.822010869565229</v>
      </c>
      <c r="R27" s="86">
        <f t="shared" si="35"/>
        <v>-15.150448706669017</v>
      </c>
      <c r="S27" s="86">
        <f t="shared" si="35"/>
        <v>14.859863240852022</v>
      </c>
      <c r="T27" s="87">
        <f t="shared" si="35"/>
        <v>11.352971980606764</v>
      </c>
      <c r="U27" s="85"/>
      <c r="V27" s="86">
        <f t="shared" ref="V27:Z27" si="36">IF(AND(U26&lt;0,V26&gt;0),"LP",IF(AND(U26&gt;0,V26&lt;0),"PL",IF(OR(U26&lt;0,V26&lt;0),"Loss",IF(ISERROR((+V26/U26-1)*100),"NA",(+V26/U26-1)*100))))</f>
        <v>31.451932889615541</v>
      </c>
      <c r="W27" s="86">
        <f t="shared" si="36"/>
        <v>3.1821516686907358</v>
      </c>
      <c r="X27" s="86">
        <f t="shared" si="36"/>
        <v>-5.09269570516161</v>
      </c>
      <c r="Y27" s="86">
        <f t="shared" si="36"/>
        <v>19.996697767354931</v>
      </c>
      <c r="Z27" s="87">
        <f t="shared" si="36"/>
        <v>25.813503677966132</v>
      </c>
      <c r="AA27" s="85"/>
      <c r="AB27" s="86">
        <f t="shared" ref="AB27:AF27" si="37">IF(AND(AA26&lt;0,AB26&gt;0),"LP",IF(AND(AA26&gt;0,AB26&lt;0),"PL",IF(OR(AA26&lt;0,AB26&lt;0),"Loss",IF(ISERROR((+AB26/AA26-1)*100),"NA",(+AB26/AA26-1)*100))))</f>
        <v>83.857758349976748</v>
      </c>
      <c r="AC27" s="86">
        <f t="shared" si="37"/>
        <v>13.383115507853338</v>
      </c>
      <c r="AD27" s="86">
        <f t="shared" si="37"/>
        <v>5.4507110147023363</v>
      </c>
      <c r="AE27" s="86">
        <f t="shared" si="37"/>
        <v>7.6258886664609227</v>
      </c>
      <c r="AF27" s="87">
        <f t="shared" si="37"/>
        <v>16.920530500535456</v>
      </c>
      <c r="AG27" s="85"/>
      <c r="AH27" s="86">
        <f t="shared" ref="AH27:AL27" si="38">IF(AND(AG26&lt;0,AH26&gt;0),"LP",IF(AND(AG26&gt;0,AH26&lt;0),"PL",IF(OR(AG26&lt;0,AH26&lt;0),"Loss",IF(ISERROR((+AH26/AG26-1)*100),"NA",(+AH26/AG26-1)*100))))</f>
        <v>58.342368456607389</v>
      </c>
      <c r="AI27" s="86">
        <f t="shared" si="38"/>
        <v>0.37318037545106542</v>
      </c>
      <c r="AJ27" s="86">
        <f t="shared" si="38"/>
        <v>-7.6297639480304884</v>
      </c>
      <c r="AK27" s="86">
        <f t="shared" si="38"/>
        <v>4.7368245497511952</v>
      </c>
      <c r="AL27" s="87">
        <f t="shared" si="38"/>
        <v>20.216401310054579</v>
      </c>
      <c r="AM27" s="85"/>
      <c r="AN27" s="86">
        <f t="shared" ref="AN27:AR27" si="39">IF(AND(AM26&lt;0,AN26&gt;0),"LP",IF(AND(AM26&gt;0,AN26&lt;0),"PL",IF(OR(AM26&lt;0,AN26&lt;0),"Loss",IF(ISERROR((+AN26/AM26-1)*100),"NA",(+AN26/AM26-1)*100))))</f>
        <v>68.390559308161514</v>
      </c>
      <c r="AO27" s="86">
        <f t="shared" si="39"/>
        <v>-31.739957104876705</v>
      </c>
      <c r="AP27" s="86">
        <f t="shared" si="39"/>
        <v>20.609015287362588</v>
      </c>
      <c r="AQ27" s="86">
        <f t="shared" si="39"/>
        <v>20.74701057356798</v>
      </c>
      <c r="AR27" s="87">
        <f t="shared" si="39"/>
        <v>6.2117958657732952</v>
      </c>
      <c r="AS27" s="85"/>
      <c r="AT27" s="86">
        <f t="shared" ref="AT27:AX27" si="40">IF(AND(AS26&lt;0,AT26&gt;0),"LP",IF(AND(AS26&gt;0,AT26&lt;0),"PL",IF(OR(AS26&lt;0,AT26&lt;0),"Loss",IF(ISERROR((+AT26/AS26-1)*100),"NA",(+AT26/AS26-1)*100))))</f>
        <v>49.719917683362233</v>
      </c>
      <c r="AU27" s="86">
        <f t="shared" si="40"/>
        <v>0.93825826146216595</v>
      </c>
      <c r="AV27" s="86">
        <f t="shared" si="40"/>
        <v>-2.4248686328433022</v>
      </c>
      <c r="AW27" s="86">
        <f t="shared" si="40"/>
        <v>12.091743119266084</v>
      </c>
      <c r="AX27" s="87">
        <f t="shared" si="40"/>
        <v>4.6234056354129915</v>
      </c>
      <c r="AY27" s="85"/>
      <c r="AZ27" s="86">
        <f t="shared" ref="AZ27" si="41">IF(AND(AY26&lt;0,AZ26&gt;0),"LP",IF(AND(AY26&gt;0,AZ26&lt;0),"PL",IF(OR(AY26&lt;0,AZ26&lt;0),"Loss",IF(ISERROR((+AZ26/AY26-1)*100),"NA",(+AZ26/AY26-1)*100))))</f>
        <v>56.089734115499404</v>
      </c>
      <c r="BA27" s="86">
        <f t="shared" ref="BA27" si="42">IF(AND(AZ26&lt;0,BA26&gt;0),"LP",IF(AND(AZ26&gt;0,BA26&lt;0),"PL",IF(OR(AZ26&lt;0,BA26&lt;0),"Loss",IF(ISERROR((+BA26/AZ26-1)*100),"NA",(+BA26/AZ26-1)*100))))</f>
        <v>-0.24859897662384833</v>
      </c>
      <c r="BB27" s="86">
        <f t="shared" ref="BB27" si="43">IF(AND(BA26&lt;0,BB26&gt;0),"LP",IF(AND(BA26&gt;0,BB26&lt;0),"PL",IF(OR(BA26&lt;0,BB26&lt;0),"Loss",IF(ISERROR((+BB26/BA26-1)*100),"NA",(+BB26/BA26-1)*100))))</f>
        <v>-5.8277186087402626</v>
      </c>
      <c r="BC27" s="86">
        <f t="shared" ref="BC27" si="44">IF(AND(BB26&lt;0,BC26&gt;0),"LP",IF(AND(BB26&gt;0,BC26&lt;0),"PL",IF(OR(BB26&lt;0,BC26&lt;0),"Loss",IF(ISERROR((+BC26/BB26-1)*100),"NA",(+BC26/BB26-1)*100))))</f>
        <v>4.1703250347221665</v>
      </c>
      <c r="BD27" s="87">
        <f t="shared" ref="BD27" si="45">IF(AND(BC26&lt;0,BD26&gt;0),"LP",IF(AND(BC26&gt;0,BD26&lt;0),"PL",IF(OR(BC26&lt;0,BD26&lt;0),"Loss",IF(ISERROR((+BD26/BC26-1)*100),"NA",(+BD26/BC26-1)*100))))</f>
        <v>8.965993428241692</v>
      </c>
      <c r="BE27" s="85"/>
      <c r="BF27" s="86">
        <f t="shared" ref="BF27:BJ27" si="46">IF(AND(BE26&lt;0,BF26&gt;0),"LP",IF(AND(BE26&gt;0,BF26&lt;0),"PL",IF(OR(BE26&lt;0,BF26&lt;0),"Loss",IF(ISERROR((+BF26/BE26-1)*100),"NA",(+BF26/BE26-1)*100))))</f>
        <v>50.795832812624255</v>
      </c>
      <c r="BG27" s="86">
        <f t="shared" si="46"/>
        <v>10.981526685350929</v>
      </c>
      <c r="BH27" s="86">
        <f t="shared" si="46"/>
        <v>-5.662964672658644</v>
      </c>
      <c r="BI27" s="86">
        <f t="shared" si="46"/>
        <v>6.2384504565385246</v>
      </c>
      <c r="BJ27" s="87">
        <f t="shared" si="46"/>
        <v>7.9709132833547747</v>
      </c>
      <c r="BK27" s="85"/>
      <c r="BL27" s="86">
        <f t="shared" ref="BL27" ca="1" si="47">IF(AND(BK26&lt;0,BL26&gt;0),"LP",IF(AND(BK26&gt;0,BL26&lt;0),"PL",IF(OR(BK26&lt;0,BL26&lt;0),"Loss",IF(ISERROR((+BL26/BK26-1)*100),"NA",(+BL26/BK26-1)*100))))</f>
        <v>50.124103256478314</v>
      </c>
      <c r="BM27" s="86">
        <f t="shared" ref="BM27" ca="1" si="48">IF(AND(BL26&lt;0,BM26&gt;0),"LP",IF(AND(BL26&gt;0,BM26&lt;0),"PL",IF(OR(BL26&lt;0,BM26&lt;0),"Loss",IF(ISERROR((+BM26/BL26-1)*100),"NA",(+BM26/BL26-1)*100))))</f>
        <v>8.4924929290543183</v>
      </c>
      <c r="BN27" s="86">
        <f t="shared" ref="BN27" ca="1" si="49">IF(AND(BM26&lt;0,BN26&gt;0),"LP",IF(AND(BM26&gt;0,BN26&lt;0),"PL",IF(OR(BM26&lt;0,BN26&lt;0),"Loss",IF(ISERROR((+BN26/BM26-1)*100),"NA",(+BN26/BM26-1)*100))))</f>
        <v>-2.1445251834002477</v>
      </c>
      <c r="BO27" s="86">
        <f t="shared" ref="BO27" ca="1" si="50">IF(AND(BN26&lt;0,BO26&gt;0),"LP",IF(AND(BN26&gt;0,BO26&lt;0),"PL",IF(OR(BN26&lt;0,BO26&lt;0),"Loss",IF(ISERROR((+BO26/BN26-1)*100),"NA",(+BO26/BN26-1)*100))))</f>
        <v>8.193338044969467</v>
      </c>
      <c r="BP27" s="87">
        <f t="shared" ref="BP27" ca="1" si="51">IF(AND(BO26&lt;0,BP26&gt;0),"LP",IF(AND(BO26&gt;0,BP26&lt;0),"PL",IF(OR(BO26&lt;0,BP26&lt;0),"Loss",IF(ISERROR((+BP26/BO26-1)*100),"NA",(+BP26/BO26-1)*100))))</f>
        <v>10.134492548180884</v>
      </c>
    </row>
    <row r="28" spans="2:68" s="15" customFormat="1">
      <c r="B28" s="28" t="s">
        <v>3</v>
      </c>
      <c r="C28" s="83">
        <v>185734.41742734634</v>
      </c>
      <c r="D28" s="84">
        <v>246905.09999999998</v>
      </c>
      <c r="E28" s="84">
        <v>442401.79999999981</v>
      </c>
      <c r="F28" s="84">
        <v>479714.9</v>
      </c>
      <c r="G28" s="84">
        <v>525746.60836334457</v>
      </c>
      <c r="H28" s="72">
        <v>598568.42267286102</v>
      </c>
      <c r="I28" s="83">
        <v>173515</v>
      </c>
      <c r="J28" s="84">
        <v>283470</v>
      </c>
      <c r="K28" s="84">
        <v>226660</v>
      </c>
      <c r="L28" s="84">
        <v>238720</v>
      </c>
      <c r="M28" s="84">
        <v>276775.67119973805</v>
      </c>
      <c r="N28" s="72">
        <v>285858.39341918402</v>
      </c>
      <c r="O28" s="83">
        <v>116750</v>
      </c>
      <c r="P28" s="84">
        <v>162250</v>
      </c>
      <c r="Q28" s="84">
        <v>175060</v>
      </c>
      <c r="R28" s="84">
        <v>136560</v>
      </c>
      <c r="S28" s="84">
        <v>165628.15407798474</v>
      </c>
      <c r="T28" s="72">
        <v>209271.44960921301</v>
      </c>
      <c r="U28" s="83">
        <v>147591.6</v>
      </c>
      <c r="V28" s="84">
        <v>155134.49999999994</v>
      </c>
      <c r="W28" s="84">
        <v>99348.800000000047</v>
      </c>
      <c r="X28" s="84">
        <v>102055.5</v>
      </c>
      <c r="Y28" s="84">
        <v>133763.82641205064</v>
      </c>
      <c r="Z28" s="72">
        <v>181121.93943838333</v>
      </c>
      <c r="AA28" s="83">
        <v>199800</v>
      </c>
      <c r="AB28" s="84">
        <v>390070</v>
      </c>
      <c r="AC28" s="84">
        <v>185470</v>
      </c>
      <c r="AD28" s="84">
        <v>282360</v>
      </c>
      <c r="AE28" s="84">
        <v>319599.87017232546</v>
      </c>
      <c r="AF28" s="72">
        <v>432794.77062487107</v>
      </c>
      <c r="AG28" s="83">
        <v>17828.199999999997</v>
      </c>
      <c r="AH28" s="84">
        <v>45171.599999999962</v>
      </c>
      <c r="AI28" s="84">
        <v>24293.299999999988</v>
      </c>
      <c r="AJ28" s="84">
        <v>28714.899999999994</v>
      </c>
      <c r="AK28" s="84">
        <v>33626.858911150339</v>
      </c>
      <c r="AL28" s="72">
        <v>40643.551798191271</v>
      </c>
      <c r="AM28" s="83">
        <v>87958.599999999977</v>
      </c>
      <c r="AN28" s="84">
        <v>125821.1</v>
      </c>
      <c r="AO28" s="84">
        <v>60525.3</v>
      </c>
      <c r="AP28" s="84">
        <v>72928.399999999994</v>
      </c>
      <c r="AQ28" s="84">
        <v>94295.212976499985</v>
      </c>
      <c r="AR28" s="72">
        <v>105036.51079999999</v>
      </c>
      <c r="AS28" s="83">
        <v>127387.40000000002</v>
      </c>
      <c r="AT28" s="84">
        <v>213415.20000000007</v>
      </c>
      <c r="AU28" s="84">
        <v>80394.29999999993</v>
      </c>
      <c r="AV28" s="84">
        <v>76859.800000000047</v>
      </c>
      <c r="AW28" s="84">
        <v>112093.57850532769</v>
      </c>
      <c r="AX28" s="72">
        <v>132066.20928456937</v>
      </c>
      <c r="AY28" s="83">
        <v>305042.60000000009</v>
      </c>
      <c r="AZ28" s="84">
        <v>634899.49999999977</v>
      </c>
      <c r="BA28" s="84">
        <v>323001.59999999963</v>
      </c>
      <c r="BB28" s="84">
        <v>223059</v>
      </c>
      <c r="BC28" s="84">
        <v>338044.67602359573</v>
      </c>
      <c r="BD28" s="72">
        <v>402960.55506264558</v>
      </c>
      <c r="BE28" s="83">
        <v>219318.35</v>
      </c>
      <c r="BF28" s="84">
        <v>367813.75</v>
      </c>
      <c r="BG28" s="84">
        <v>277205.64</v>
      </c>
      <c r="BH28" s="84">
        <v>242531.54</v>
      </c>
      <c r="BI28" s="84">
        <v>332365.02470146917</v>
      </c>
      <c r="BJ28" s="72">
        <v>382959.51490752056</v>
      </c>
      <c r="BK28" s="83">
        <f t="shared" ref="BK28:BP28" ca="1" si="52">SUMIF($B$8:$BJ$59,BK$8,$B28:$BJ28)</f>
        <v>1580926.1674273466</v>
      </c>
      <c r="BL28" s="84">
        <f t="shared" ca="1" si="52"/>
        <v>2624950.75</v>
      </c>
      <c r="BM28" s="84">
        <f t="shared" ca="1" si="52"/>
        <v>1894360.7399999998</v>
      </c>
      <c r="BN28" s="84">
        <f t="shared" ca="1" si="52"/>
        <v>1883504.0399999998</v>
      </c>
      <c r="BO28" s="84">
        <f t="shared" ca="1" si="52"/>
        <v>2331939.4813434863</v>
      </c>
      <c r="BP28" s="72">
        <f t="shared" ca="1" si="52"/>
        <v>2771281.3176174397</v>
      </c>
    </row>
    <row r="29" spans="2:68" s="17" customFormat="1">
      <c r="B29" s="88" t="s">
        <v>35</v>
      </c>
      <c r="C29" s="85"/>
      <c r="D29" s="86">
        <f t="shared" ref="D29:H29" si="53">IF(AND(C28&lt;0,D28&gt;0),"LP",IF(AND(C28&gt;0,D28&lt;0),"PL",IF(OR(C28&lt;0,D28&lt;0),"Loss",IF(ISERROR((+D28/C28-1)*100),"NA",(+D28/C28-1)*100))))</f>
        <v>32.934489697679069</v>
      </c>
      <c r="E29" s="86">
        <f t="shared" si="53"/>
        <v>79.178882898733093</v>
      </c>
      <c r="F29" s="86">
        <f t="shared" si="53"/>
        <v>8.4342107107159734</v>
      </c>
      <c r="G29" s="86">
        <f t="shared" si="53"/>
        <v>9.5956386519044035</v>
      </c>
      <c r="H29" s="87">
        <f t="shared" si="53"/>
        <v>13.851123935199805</v>
      </c>
      <c r="I29" s="85"/>
      <c r="J29" s="86">
        <f t="shared" ref="J29" si="54">IF(AND(I28&lt;0,J28&gt;0),"LP",IF(AND(I28&gt;0,J28&lt;0),"PL",IF(OR(I28&lt;0,J28&lt;0),"Loss",IF(ISERROR((+J28/I28-1)*100),"NA",(+J28/I28-1)*100))))</f>
        <v>63.369161167622387</v>
      </c>
      <c r="K29" s="86">
        <f t="shared" ref="K29" si="55">IF(AND(J28&lt;0,K28&gt;0),"LP",IF(AND(J28&gt;0,K28&lt;0),"PL",IF(OR(J28&lt;0,K28&lt;0),"Loss",IF(ISERROR((+K28/J28-1)*100),"NA",(+K28/J28-1)*100))))</f>
        <v>-20.040921437894667</v>
      </c>
      <c r="L29" s="86">
        <f t="shared" ref="L29" si="56">IF(AND(K28&lt;0,L28&gt;0),"LP",IF(AND(K28&gt;0,L28&lt;0),"PL",IF(OR(K28&lt;0,L28&lt;0),"Loss",IF(ISERROR((+L28/K28-1)*100),"NA",(+L28/K28-1)*100))))</f>
        <v>5.3207447277861197</v>
      </c>
      <c r="M29" s="86">
        <f t="shared" ref="M29" si="57">IF(AND(L28&lt;0,M28&gt;0),"LP",IF(AND(L28&gt;0,M28&lt;0),"PL",IF(OR(L28&lt;0,M28&lt;0),"Loss",IF(ISERROR((+M28/L28-1)*100),"NA",(+M28/L28-1)*100))))</f>
        <v>15.941551273348708</v>
      </c>
      <c r="N29" s="87">
        <f t="shared" ref="N29" si="58">IF(AND(M28&lt;0,N28&gt;0),"LP",IF(AND(M28&gt;0,N28&lt;0),"PL",IF(OR(M28&lt;0,N28&lt;0),"Loss",IF(ISERROR((+N28/M28-1)*100),"NA",(+N28/M28-1)*100))))</f>
        <v>3.2816187131170738</v>
      </c>
      <c r="O29" s="85"/>
      <c r="P29" s="86">
        <f t="shared" ref="P29:T29" si="59">IF(AND(O28&lt;0,P28&gt;0),"LP",IF(AND(O28&gt;0,P28&lt;0),"PL",IF(OR(O28&lt;0,P28&lt;0),"Loss",IF(ISERROR((+P28/O28-1)*100),"NA",(+P28/O28-1)*100))))</f>
        <v>38.972162740899364</v>
      </c>
      <c r="Q29" s="86">
        <f t="shared" si="59"/>
        <v>7.8952234206471461</v>
      </c>
      <c r="R29" s="86">
        <f t="shared" si="59"/>
        <v>-21.992459728093227</v>
      </c>
      <c r="S29" s="86">
        <f t="shared" si="59"/>
        <v>21.285994491787296</v>
      </c>
      <c r="T29" s="87">
        <f t="shared" si="59"/>
        <v>26.350167200848684</v>
      </c>
      <c r="U29" s="85"/>
      <c r="V29" s="86">
        <f t="shared" ref="V29:Z29" si="60">IF(AND(U28&lt;0,V28&gt;0),"LP",IF(AND(U28&gt;0,V28&lt;0),"PL",IF(OR(U28&lt;0,V28&lt;0),"Loss",IF(ISERROR((+V28/U28-1)*100),"NA",(+V28/U28-1)*100))))</f>
        <v>5.1106567040400286</v>
      </c>
      <c r="W29" s="86">
        <f t="shared" si="60"/>
        <v>-35.959570566186059</v>
      </c>
      <c r="X29" s="86">
        <f t="shared" si="60"/>
        <v>2.7244415634612107</v>
      </c>
      <c r="Y29" s="86">
        <f t="shared" si="60"/>
        <v>31.069688955568921</v>
      </c>
      <c r="Z29" s="87">
        <f t="shared" si="60"/>
        <v>35.404275054489801</v>
      </c>
      <c r="AA29" s="85"/>
      <c r="AB29" s="86">
        <f t="shared" ref="AB29:AF29" si="61">IF(AND(AA28&lt;0,AB28&gt;0),"LP",IF(AND(AA28&gt;0,AB28&lt;0),"PL",IF(OR(AA28&lt;0,AB28&lt;0),"Loss",IF(ISERROR((+AB28/AA28-1)*100),"NA",(+AB28/AA28-1)*100))))</f>
        <v>95.230230230230234</v>
      </c>
      <c r="AC29" s="86">
        <f t="shared" si="61"/>
        <v>-52.45212397774759</v>
      </c>
      <c r="AD29" s="86">
        <f t="shared" si="61"/>
        <v>52.240254488596548</v>
      </c>
      <c r="AE29" s="86">
        <f t="shared" si="61"/>
        <v>13.18879096625778</v>
      </c>
      <c r="AF29" s="87">
        <f t="shared" si="61"/>
        <v>35.417692876881304</v>
      </c>
      <c r="AG29" s="85"/>
      <c r="AH29" s="86">
        <f t="shared" ref="AH29:AL29" si="62">IF(AND(AG28&lt;0,AH28&gt;0),"LP",IF(AND(AG28&gt;0,AH28&lt;0),"PL",IF(OR(AG28&lt;0,AH28&lt;0),"Loss",IF(ISERROR((+AH28/AG28-1)*100),"NA",(+AH28/AG28-1)*100))))</f>
        <v>153.3716247293612</v>
      </c>
      <c r="AI29" s="86">
        <f t="shared" si="62"/>
        <v>-46.219970069689786</v>
      </c>
      <c r="AJ29" s="86">
        <f t="shared" si="62"/>
        <v>18.200903129669534</v>
      </c>
      <c r="AK29" s="86">
        <f t="shared" si="62"/>
        <v>17.105958617826801</v>
      </c>
      <c r="AL29" s="87">
        <f t="shared" si="62"/>
        <v>20.866334573742385</v>
      </c>
      <c r="AM29" s="85"/>
      <c r="AN29" s="86">
        <f t="shared" ref="AN29:AR29" si="63">IF(AND(AM28&lt;0,AN28&gt;0),"LP",IF(AND(AM28&gt;0,AN28&lt;0),"PL",IF(OR(AM28&lt;0,AN28&lt;0),"Loss",IF(ISERROR((+AN28/AM28-1)*100),"NA",(+AN28/AM28-1)*100))))</f>
        <v>43.0458192831628</v>
      </c>
      <c r="AO29" s="86">
        <f t="shared" si="63"/>
        <v>-51.895747215689582</v>
      </c>
      <c r="AP29" s="86">
        <f t="shared" si="63"/>
        <v>20.492422177172177</v>
      </c>
      <c r="AQ29" s="86">
        <f t="shared" si="63"/>
        <v>29.298343274362249</v>
      </c>
      <c r="AR29" s="87">
        <f t="shared" si="63"/>
        <v>11.39113798510316</v>
      </c>
      <c r="AS29" s="85"/>
      <c r="AT29" s="86">
        <f t="shared" ref="AT29:AX29" si="64">IF(AND(AS28&lt;0,AT28&gt;0),"LP",IF(AND(AS28&gt;0,AT28&lt;0),"PL",IF(OR(AS28&lt;0,AT28&lt;0),"Loss",IF(ISERROR((+AT28/AS28-1)*100),"NA",(+AT28/AS28-1)*100))))</f>
        <v>67.53242471390422</v>
      </c>
      <c r="AU29" s="86">
        <f t="shared" si="64"/>
        <v>-62.32962788030099</v>
      </c>
      <c r="AV29" s="86">
        <f t="shared" si="64"/>
        <v>-4.3964559676493042</v>
      </c>
      <c r="AW29" s="86">
        <f t="shared" si="64"/>
        <v>45.841621374668719</v>
      </c>
      <c r="AX29" s="87">
        <f t="shared" si="64"/>
        <v>17.817818866664513</v>
      </c>
      <c r="AY29" s="85"/>
      <c r="AZ29" s="86">
        <f t="shared" ref="AZ29" si="65">IF(AND(AY28&lt;0,AZ28&gt;0),"LP",IF(AND(AY28&gt;0,AZ28&lt;0),"PL",IF(OR(AY28&lt;0,AZ28&lt;0),"Loss",IF(ISERROR((+AZ28/AY28-1)*100),"NA",(+AZ28/AY28-1)*100))))</f>
        <v>108.13469987470587</v>
      </c>
      <c r="BA29" s="86">
        <f t="shared" ref="BA29" si="66">IF(AND(AZ28&lt;0,BA28&gt;0),"LP",IF(AND(AZ28&gt;0,BA28&lt;0),"PL",IF(OR(AZ28&lt;0,BA28&lt;0),"Loss",IF(ISERROR((+BA28/AZ28-1)*100),"NA",(+BA28/AZ28-1)*100))))</f>
        <v>-49.125554516896017</v>
      </c>
      <c r="BB29" s="86">
        <f t="shared" ref="BB29" si="67">IF(AND(BA28&lt;0,BB28&gt;0),"LP",IF(AND(BA28&gt;0,BB28&lt;0),"PL",IF(OR(BA28&lt;0,BB28&lt;0),"Loss",IF(ISERROR((+BB28/BA28-1)*100),"NA",(+BB28/BA28-1)*100))))</f>
        <v>-30.941828151934768</v>
      </c>
      <c r="BC29" s="86">
        <f t="shared" ref="BC29" si="68">IF(AND(BB28&lt;0,BC28&gt;0),"LP",IF(AND(BB28&gt;0,BC28&lt;0),"PL",IF(OR(BB28&lt;0,BC28&lt;0),"Loss",IF(ISERROR((+BC28/BB28-1)*100),"NA",(+BC28/BB28-1)*100))))</f>
        <v>51.549444776312868</v>
      </c>
      <c r="BD29" s="87">
        <f t="shared" ref="BD29" si="69">IF(AND(BC28&lt;0,BD28&gt;0),"LP",IF(AND(BC28&gt;0,BD28&lt;0),"PL",IF(OR(BC28&lt;0,BD28&lt;0),"Loss",IF(ISERROR((+BD28/BC28-1)*100),"NA",(+BD28/BC28-1)*100))))</f>
        <v>19.203343120989924</v>
      </c>
      <c r="BE29" s="85"/>
      <c r="BF29" s="86">
        <f t="shared" ref="BF29:BJ29" si="70">IF(AND(BE28&lt;0,BF28&gt;0),"LP",IF(AND(BE28&gt;0,BF28&lt;0),"PL",IF(OR(BE28&lt;0,BF28&lt;0),"Loss",IF(ISERROR((+BF28/BE28-1)*100),"NA",(+BF28/BE28-1)*100))))</f>
        <v>67.70769522933216</v>
      </c>
      <c r="BG29" s="86">
        <f t="shared" si="70"/>
        <v>-24.634236757054349</v>
      </c>
      <c r="BH29" s="86">
        <f t="shared" si="70"/>
        <v>-12.508439582975296</v>
      </c>
      <c r="BI29" s="86">
        <f t="shared" si="70"/>
        <v>37.0399184788375</v>
      </c>
      <c r="BJ29" s="87">
        <f t="shared" si="70"/>
        <v>15.222567492321271</v>
      </c>
      <c r="BK29" s="85"/>
      <c r="BL29" s="86">
        <f t="shared" ref="BL29" ca="1" si="71">IF(AND(BK28&lt;0,BL28&gt;0),"LP",IF(AND(BK28&gt;0,BL28&lt;0),"PL",IF(OR(BK28&lt;0,BL28&lt;0),"Loss",IF(ISERROR((+BL28/BK28-1)*100),"NA",(+BL28/BK28-1)*100))))</f>
        <v>66.038794479036468</v>
      </c>
      <c r="BM29" s="86">
        <f t="shared" ref="BM29" ca="1" si="72">IF(AND(BL28&lt;0,BM28&gt;0),"LP",IF(AND(BL28&gt;0,BM28&lt;0),"PL",IF(OR(BL28&lt;0,BM28&lt;0),"Loss",IF(ISERROR((+BM28/BL28-1)*100),"NA",(+BM28/BL28-1)*100))))</f>
        <v>-27.83252257209017</v>
      </c>
      <c r="BN29" s="86">
        <f t="shared" ref="BN29" ca="1" si="73">IF(AND(BM28&lt;0,BN28&gt;0),"LP",IF(AND(BM28&gt;0,BN28&lt;0),"PL",IF(OR(BM28&lt;0,BN28&lt;0),"Loss",IF(ISERROR((+BN28/BM28-1)*100),"NA",(+BN28/BM28-1)*100))))</f>
        <v>-0.57310626063755699</v>
      </c>
      <c r="BO29" s="86">
        <f t="shared" ref="BO29" ca="1" si="74">IF(AND(BN28&lt;0,BO28&gt;0),"LP",IF(AND(BN28&gt;0,BO28&lt;0),"PL",IF(OR(BN28&lt;0,BO28&lt;0),"Loss",IF(ISERROR((+BO28/BN28-1)*100),"NA",(+BO28/BN28-1)*100))))</f>
        <v>23.808573372823048</v>
      </c>
      <c r="BP29" s="87">
        <f t="shared" ref="BP29" ca="1" si="75">IF(AND(BO28&lt;0,BP28&gt;0),"LP",IF(AND(BO28&gt;0,BP28&lt;0),"PL",IF(OR(BO28&lt;0,BP28&lt;0),"Loss",IF(ISERROR((+BP28/BO28-1)*100),"NA",(+BP28/BO28-1)*100))))</f>
        <v>18.840190313208204</v>
      </c>
    </row>
    <row r="30" spans="2:68" s="15" customFormat="1">
      <c r="B30" s="28" t="s">
        <v>15</v>
      </c>
      <c r="C30" s="83">
        <v>148645.21742734633</v>
      </c>
      <c r="D30" s="84">
        <v>202618.39999999997</v>
      </c>
      <c r="E30" s="84">
        <v>374072.39999999979</v>
      </c>
      <c r="F30" s="84">
        <v>412360.7</v>
      </c>
      <c r="G30" s="84">
        <v>444764.13336334459</v>
      </c>
      <c r="H30" s="72">
        <v>502618.16267286101</v>
      </c>
      <c r="I30" s="83">
        <v>108545</v>
      </c>
      <c r="J30" s="84">
        <v>216180</v>
      </c>
      <c r="K30" s="84">
        <v>155800</v>
      </c>
      <c r="L30" s="84">
        <v>163510</v>
      </c>
      <c r="M30" s="84">
        <v>200945.16469973803</v>
      </c>
      <c r="N30" s="72">
        <v>208763.09841918404</v>
      </c>
      <c r="O30" s="83">
        <v>91440</v>
      </c>
      <c r="P30" s="84">
        <v>133080</v>
      </c>
      <c r="Q30" s="84">
        <v>142420</v>
      </c>
      <c r="R30" s="84">
        <v>101880</v>
      </c>
      <c r="S30" s="84">
        <v>128059.94676968476</v>
      </c>
      <c r="T30" s="72">
        <v>169903.39007770715</v>
      </c>
      <c r="U30" s="83">
        <v>113058.20000000001</v>
      </c>
      <c r="V30" s="84">
        <v>134166.69999999995</v>
      </c>
      <c r="W30" s="84">
        <v>72439.200000000041</v>
      </c>
      <c r="X30" s="84">
        <v>73838</v>
      </c>
      <c r="Y30" s="84">
        <v>102716.05901205064</v>
      </c>
      <c r="Z30" s="72">
        <v>146578.07543838333</v>
      </c>
      <c r="AA30" s="83">
        <v>153010</v>
      </c>
      <c r="AB30" s="84">
        <v>330060</v>
      </c>
      <c r="AC30" s="84">
        <v>110730</v>
      </c>
      <c r="AD30" s="84">
        <v>200640</v>
      </c>
      <c r="AE30" s="84">
        <v>234056.37017232546</v>
      </c>
      <c r="AF30" s="72">
        <v>342739.31562487106</v>
      </c>
      <c r="AG30" s="83">
        <v>11769.999999999996</v>
      </c>
      <c r="AH30" s="84">
        <v>36805.699999999961</v>
      </c>
      <c r="AI30" s="84">
        <v>17135.299999999988</v>
      </c>
      <c r="AJ30" s="84">
        <v>21218.399999999994</v>
      </c>
      <c r="AK30" s="84">
        <v>25649.509411150339</v>
      </c>
      <c r="AL30" s="72">
        <v>32320.771798191272</v>
      </c>
      <c r="AM30" s="83">
        <v>85680.299999999974</v>
      </c>
      <c r="AN30" s="84">
        <v>122949.3</v>
      </c>
      <c r="AO30" s="84">
        <v>57163.5</v>
      </c>
      <c r="AP30" s="84">
        <v>69421.799999999988</v>
      </c>
      <c r="AQ30" s="84">
        <v>90681.84217649998</v>
      </c>
      <c r="AR30" s="72">
        <v>100930.80529999999</v>
      </c>
      <c r="AS30" s="83">
        <v>86359.60000000002</v>
      </c>
      <c r="AT30" s="84">
        <v>170665.00000000006</v>
      </c>
      <c r="AU30" s="84">
        <v>30758.899999999929</v>
      </c>
      <c r="AV30" s="84">
        <v>24076.100000000049</v>
      </c>
      <c r="AW30" s="84">
        <v>57381.936240806048</v>
      </c>
      <c r="AX30" s="72">
        <v>75257.535454545403</v>
      </c>
      <c r="AY30" s="83">
        <v>212706.2000000001</v>
      </c>
      <c r="AZ30" s="84">
        <v>543890.79999999981</v>
      </c>
      <c r="BA30" s="84">
        <v>229649.59999999963</v>
      </c>
      <c r="BB30" s="84">
        <v>124237.4</v>
      </c>
      <c r="BC30" s="84">
        <v>235636.57302359573</v>
      </c>
      <c r="BD30" s="72">
        <v>298802.45206264558</v>
      </c>
      <c r="BE30" s="83">
        <v>196800</v>
      </c>
      <c r="BF30" s="84">
        <v>359290</v>
      </c>
      <c r="BG30" s="84">
        <v>238670</v>
      </c>
      <c r="BH30" s="84">
        <v>197140</v>
      </c>
      <c r="BI30" s="84">
        <v>298039.93579645792</v>
      </c>
      <c r="BJ30" s="72">
        <v>364326.64226533455</v>
      </c>
      <c r="BK30" s="83">
        <f t="shared" ref="BK30:BP32" ca="1" si="76">SUMIF($B$8:$BJ$59,BK$8,$B30:$BJ30)</f>
        <v>1208014.5174273462</v>
      </c>
      <c r="BL30" s="84">
        <f t="shared" ca="1" si="76"/>
        <v>2249705.8999999994</v>
      </c>
      <c r="BM30" s="84">
        <f t="shared" ca="1" si="76"/>
        <v>1428838.8999999994</v>
      </c>
      <c r="BN30" s="84">
        <f t="shared" ca="1" si="76"/>
        <v>1388322.4</v>
      </c>
      <c r="BO30" s="84">
        <f t="shared" ca="1" si="76"/>
        <v>1817931.4706656532</v>
      </c>
      <c r="BP30" s="72">
        <f t="shared" ca="1" si="76"/>
        <v>2242240.2491137236</v>
      </c>
    </row>
    <row r="31" spans="2:68" s="15" customFormat="1">
      <c r="B31" s="28" t="s">
        <v>4</v>
      </c>
      <c r="C31" s="83">
        <v>180122.11742734635</v>
      </c>
      <c r="D31" s="84">
        <v>236248.69999999995</v>
      </c>
      <c r="E31" s="84">
        <v>432827.39999999979</v>
      </c>
      <c r="F31" s="84">
        <v>483857.8</v>
      </c>
      <c r="G31" s="84">
        <v>496767.97291378962</v>
      </c>
      <c r="H31" s="72">
        <v>553644.20921252551</v>
      </c>
      <c r="I31" s="83">
        <v>79000</v>
      </c>
      <c r="J31" s="84">
        <v>195680</v>
      </c>
      <c r="K31" s="84">
        <v>132320</v>
      </c>
      <c r="L31" s="84">
        <v>140100</v>
      </c>
      <c r="M31" s="84">
        <v>178090.04759973803</v>
      </c>
      <c r="N31" s="72">
        <v>189119.26683935212</v>
      </c>
      <c r="O31" s="83">
        <v>105770</v>
      </c>
      <c r="P31" s="84">
        <v>142340</v>
      </c>
      <c r="Q31" s="84">
        <v>152880</v>
      </c>
      <c r="R31" s="84">
        <v>103070</v>
      </c>
      <c r="S31" s="84">
        <v>131605.00044041104</v>
      </c>
      <c r="T31" s="72">
        <v>170909.58600145983</v>
      </c>
      <c r="U31" s="83">
        <v>72956.60000000002</v>
      </c>
      <c r="V31" s="84">
        <v>111730.79999999996</v>
      </c>
      <c r="W31" s="84">
        <v>44856.300000000039</v>
      </c>
      <c r="X31" s="84">
        <v>62461.7</v>
      </c>
      <c r="Y31" s="84">
        <v>86523.31603697002</v>
      </c>
      <c r="Z31" s="72">
        <v>130118.00020437771</v>
      </c>
      <c r="AA31" s="83">
        <v>120140</v>
      </c>
      <c r="AB31" s="84">
        <v>288280</v>
      </c>
      <c r="AC31" s="84">
        <v>57920</v>
      </c>
      <c r="AD31" s="84">
        <v>135520</v>
      </c>
      <c r="AE31" s="84">
        <v>163953.71625647551</v>
      </c>
      <c r="AF31" s="72">
        <v>274886.56919042167</v>
      </c>
      <c r="AG31" s="83">
        <v>13165.199999999997</v>
      </c>
      <c r="AH31" s="84">
        <v>39548.699999999961</v>
      </c>
      <c r="AI31" s="84">
        <v>19549.899999999987</v>
      </c>
      <c r="AJ31" s="84">
        <v>27835.699999999997</v>
      </c>
      <c r="AK31" s="84">
        <v>28347.449411150337</v>
      </c>
      <c r="AL31" s="72">
        <v>35253.711798191274</v>
      </c>
      <c r="AM31" s="83">
        <v>89010.999999999971</v>
      </c>
      <c r="AN31" s="84">
        <v>129742.40000000001</v>
      </c>
      <c r="AO31" s="84">
        <v>76466.099999999991</v>
      </c>
      <c r="AP31" s="84">
        <v>79526.7</v>
      </c>
      <c r="AQ31" s="84">
        <v>103980.14556731333</v>
      </c>
      <c r="AR31" s="72">
        <v>113516.25109081334</v>
      </c>
      <c r="AS31" s="83">
        <v>71472.200000000012</v>
      </c>
      <c r="AT31" s="84">
        <v>166452.80000000008</v>
      </c>
      <c r="AU31" s="84">
        <v>26344.399999999929</v>
      </c>
      <c r="AV31" s="84">
        <v>14393.200000000052</v>
      </c>
      <c r="AW31" s="84">
        <v>48889.104240806046</v>
      </c>
      <c r="AX31" s="72">
        <v>68195.228014545399</v>
      </c>
      <c r="AY31" s="83">
        <v>135163.50000000009</v>
      </c>
      <c r="AZ31" s="84">
        <v>495777.09999999986</v>
      </c>
      <c r="BA31" s="84">
        <v>178169.99999999962</v>
      </c>
      <c r="BB31" s="84">
        <v>-10890.600000000006</v>
      </c>
      <c r="BC31" s="84">
        <v>179659.10873644435</v>
      </c>
      <c r="BD31" s="72">
        <v>242037.33433441832</v>
      </c>
      <c r="BE31" s="83">
        <v>178910</v>
      </c>
      <c r="BF31" s="84">
        <v>337320</v>
      </c>
      <c r="BG31" s="84">
        <v>204930</v>
      </c>
      <c r="BH31" s="84">
        <v>127990</v>
      </c>
      <c r="BI31" s="84">
        <v>229964.33579645792</v>
      </c>
      <c r="BJ31" s="72">
        <v>297430.7942211926</v>
      </c>
      <c r="BK31" s="83">
        <f t="shared" ca="1" si="76"/>
        <v>1045710.6174273464</v>
      </c>
      <c r="BL31" s="84">
        <f t="shared" ca="1" si="76"/>
        <v>2143120.5</v>
      </c>
      <c r="BM31" s="84">
        <f t="shared" ca="1" si="76"/>
        <v>1326264.0999999994</v>
      </c>
      <c r="BN31" s="84">
        <f t="shared" ca="1" si="76"/>
        <v>1163864.5</v>
      </c>
      <c r="BO31" s="84">
        <f t="shared" ca="1" si="76"/>
        <v>1647780.1969995562</v>
      </c>
      <c r="BP31" s="72">
        <f t="shared" ca="1" si="76"/>
        <v>2075110.9509072981</v>
      </c>
    </row>
    <row r="32" spans="2:68" s="15" customFormat="1">
      <c r="B32" s="28" t="s">
        <v>16</v>
      </c>
      <c r="C32" s="83">
        <v>126998.91742734634</v>
      </c>
      <c r="D32" s="84">
        <v>173580.99999999997</v>
      </c>
      <c r="E32" s="84">
        <v>317632.29999999976</v>
      </c>
      <c r="F32" s="84">
        <v>374022.89999999997</v>
      </c>
      <c r="G32" s="84">
        <v>381677.00319779047</v>
      </c>
      <c r="H32" s="72">
        <v>419662.31058309431</v>
      </c>
      <c r="I32" s="83">
        <v>56205</v>
      </c>
      <c r="J32" s="84">
        <v>136190</v>
      </c>
      <c r="K32" s="84">
        <v>100560</v>
      </c>
      <c r="L32" s="84">
        <v>101340</v>
      </c>
      <c r="M32" s="84">
        <v>135727.38957381138</v>
      </c>
      <c r="N32" s="72">
        <v>141407.76089433351</v>
      </c>
      <c r="O32" s="83">
        <v>79830</v>
      </c>
      <c r="P32" s="84">
        <v>97630</v>
      </c>
      <c r="Q32" s="84">
        <v>105110</v>
      </c>
      <c r="R32" s="84">
        <v>77590</v>
      </c>
      <c r="S32" s="84">
        <v>97387.700325904167</v>
      </c>
      <c r="T32" s="72">
        <v>126473.09364108028</v>
      </c>
      <c r="U32" s="83">
        <v>66026.500000000029</v>
      </c>
      <c r="V32" s="84">
        <v>87035.699999999953</v>
      </c>
      <c r="W32" s="84">
        <v>36626.300000000039</v>
      </c>
      <c r="X32" s="84">
        <v>59432.299999999996</v>
      </c>
      <c r="Y32" s="84">
        <v>64719.440395653583</v>
      </c>
      <c r="Z32" s="72">
        <v>97328.26415287453</v>
      </c>
      <c r="AA32" s="83">
        <v>78330</v>
      </c>
      <c r="AB32" s="84">
        <v>214060</v>
      </c>
      <c r="AC32" s="84">
        <v>35530</v>
      </c>
      <c r="AD32" s="84">
        <v>89830</v>
      </c>
      <c r="AE32" s="84">
        <v>111186.92705440335</v>
      </c>
      <c r="AF32" s="72">
        <v>186922.86704948673</v>
      </c>
      <c r="AG32" s="83">
        <v>12994.099999999997</v>
      </c>
      <c r="AH32" s="84">
        <v>29520.699999999961</v>
      </c>
      <c r="AI32" s="84">
        <v>14346.599999999988</v>
      </c>
      <c r="AJ32" s="84">
        <v>16683.524999999998</v>
      </c>
      <c r="AK32" s="84">
        <v>20538.044373950623</v>
      </c>
      <c r="AL32" s="72">
        <v>25570.258521610627</v>
      </c>
      <c r="AM32" s="83">
        <v>62821.899999999965</v>
      </c>
      <c r="AN32" s="84">
        <v>93802.799999999988</v>
      </c>
      <c r="AO32" s="84">
        <v>49027.709999999992</v>
      </c>
      <c r="AP32" s="84">
        <v>57848.149999999994</v>
      </c>
      <c r="AQ32" s="84">
        <v>72786.101897119341</v>
      </c>
      <c r="AR32" s="72">
        <v>79461.375763569347</v>
      </c>
      <c r="AS32" s="83">
        <v>40897.000000000015</v>
      </c>
      <c r="AT32" s="84">
        <v>125968.80000000008</v>
      </c>
      <c r="AU32" s="84">
        <v>19185.29999999993</v>
      </c>
      <c r="AV32" s="84">
        <v>10775.598510650045</v>
      </c>
      <c r="AW32" s="84">
        <v>37368.416623395162</v>
      </c>
      <c r="AX32" s="72">
        <v>51030.489123284322</v>
      </c>
      <c r="AY32" s="83">
        <v>82671.30000000009</v>
      </c>
      <c r="AZ32" s="84">
        <v>402437.89999999979</v>
      </c>
      <c r="BA32" s="84">
        <v>86471.399999999601</v>
      </c>
      <c r="BB32" s="84">
        <v>33766.399999999994</v>
      </c>
      <c r="BC32" s="84">
        <v>122884.79987573529</v>
      </c>
      <c r="BD32" s="72">
        <v>171328.93406455935</v>
      </c>
      <c r="BE32" s="83">
        <v>122800</v>
      </c>
      <c r="BF32" s="84">
        <v>195700</v>
      </c>
      <c r="BG32" s="84">
        <v>105210</v>
      </c>
      <c r="BH32" s="84">
        <v>49299.6</v>
      </c>
      <c r="BI32" s="84">
        <v>125144.67282281663</v>
      </c>
      <c r="BJ32" s="72">
        <v>165102.58253972</v>
      </c>
      <c r="BK32" s="83">
        <f t="shared" ca="1" si="76"/>
        <v>729574.71742734639</v>
      </c>
      <c r="BL32" s="84">
        <f t="shared" ca="1" si="76"/>
        <v>1555926.9</v>
      </c>
      <c r="BM32" s="84">
        <f t="shared" ca="1" si="76"/>
        <v>869699.60999999917</v>
      </c>
      <c r="BN32" s="84">
        <f t="shared" ca="1" si="76"/>
        <v>870588.47351064999</v>
      </c>
      <c r="BO32" s="84">
        <f t="shared" ca="1" si="76"/>
        <v>1169420.4961405799</v>
      </c>
      <c r="BP32" s="72">
        <f t="shared" ca="1" si="76"/>
        <v>1464287.9363336132</v>
      </c>
    </row>
    <row r="33" spans="2:68" s="17" customFormat="1">
      <c r="B33" s="88" t="s">
        <v>35</v>
      </c>
      <c r="C33" s="85"/>
      <c r="D33" s="86">
        <f t="shared" ref="D33:H33" si="77">IF(AND(C32&lt;0,D32&gt;0),"LP",IF(AND(C32&gt;0,D32&lt;0),"PL",IF(OR(C32&lt;0,D32&lt;0),"Loss",IF(ISERROR((+D32/C32-1)*100),"NA",(+D32/C32-1)*100))))</f>
        <v>36.679117835238515</v>
      </c>
      <c r="E33" s="86">
        <f t="shared" si="77"/>
        <v>82.987942228700035</v>
      </c>
      <c r="F33" s="86">
        <f t="shared" si="77"/>
        <v>17.753421172846796</v>
      </c>
      <c r="G33" s="86">
        <f t="shared" si="77"/>
        <v>2.0464263545869832</v>
      </c>
      <c r="H33" s="87">
        <f t="shared" si="77"/>
        <v>9.9522127524196868</v>
      </c>
      <c r="I33" s="85"/>
      <c r="J33" s="86">
        <f t="shared" ref="J33" si="78">IF(AND(I32&lt;0,J32&gt;0),"LP",IF(AND(I32&gt;0,J32&lt;0),"PL",IF(OR(I32&lt;0,J32&lt;0),"Loss",IF(ISERROR((+J32/I32-1)*100),"NA",(+J32/I32-1)*100))))</f>
        <v>142.30940307801797</v>
      </c>
      <c r="K33" s="86">
        <f t="shared" ref="K33" si="79">IF(AND(J32&lt;0,K32&gt;0),"LP",IF(AND(J32&gt;0,K32&lt;0),"PL",IF(OR(J32&lt;0,K32&lt;0),"Loss",IF(ISERROR((+K32/J32-1)*100),"NA",(+K32/J32-1)*100))))</f>
        <v>-26.161979587341211</v>
      </c>
      <c r="L33" s="86">
        <f t="shared" ref="L33" si="80">IF(AND(K32&lt;0,L32&gt;0),"LP",IF(AND(K32&gt;0,L32&lt;0),"PL",IF(OR(K32&lt;0,L32&lt;0),"Loss",IF(ISERROR((+L32/K32-1)*100),"NA",(+L32/K32-1)*100))))</f>
        <v>0.77565632458234113</v>
      </c>
      <c r="M33" s="86">
        <f t="shared" ref="M33" si="81">IF(AND(L32&lt;0,M32&gt;0),"LP",IF(AND(L32&gt;0,M32&lt;0),"PL",IF(OR(L32&lt;0,M32&lt;0),"Loss",IF(ISERROR((+M32/L32-1)*100),"NA",(+M32/L32-1)*100))))</f>
        <v>33.932691507609405</v>
      </c>
      <c r="N33" s="87">
        <f t="shared" ref="N33" si="82">IF(AND(M32&lt;0,N32&gt;0),"LP",IF(AND(M32&gt;0,N32&lt;0),"PL",IF(OR(M32&lt;0,N32&lt;0),"Loss",IF(ISERROR((+N32/M32-1)*100),"NA",(+N32/M32-1)*100))))</f>
        <v>4.1851326680330869</v>
      </c>
      <c r="O33" s="85"/>
      <c r="P33" s="86">
        <f t="shared" ref="P33:T33" si="83">IF(AND(O32&lt;0,P32&gt;0),"LP",IF(AND(O32&gt;0,P32&lt;0),"PL",IF(OR(O32&lt;0,P32&lt;0),"Loss",IF(ISERROR((+P32/O32-1)*100),"NA",(+P32/O32-1)*100))))</f>
        <v>22.297381936615302</v>
      </c>
      <c r="Q33" s="86">
        <f t="shared" si="83"/>
        <v>7.6615794325514797</v>
      </c>
      <c r="R33" s="86">
        <f t="shared" si="83"/>
        <v>-26.182094948149558</v>
      </c>
      <c r="S33" s="86">
        <f t="shared" si="83"/>
        <v>25.515788537059116</v>
      </c>
      <c r="T33" s="87">
        <f t="shared" si="83"/>
        <v>29.865571543267766</v>
      </c>
      <c r="U33" s="85"/>
      <c r="V33" s="86">
        <f t="shared" ref="V33:Z33" si="84">IF(AND(U32&lt;0,V32&gt;0),"LP",IF(AND(U32&gt;0,V32&lt;0),"PL",IF(OR(U32&lt;0,V32&lt;0),"Loss",IF(ISERROR((+V32/U32-1)*100),"NA",(+V32/U32-1)*100))))</f>
        <v>31.819345262886745</v>
      </c>
      <c r="W33" s="86">
        <f t="shared" si="84"/>
        <v>-57.918072698903941</v>
      </c>
      <c r="X33" s="86">
        <f t="shared" si="84"/>
        <v>62.266731829313727</v>
      </c>
      <c r="Y33" s="86">
        <f t="shared" si="84"/>
        <v>8.8960723304559721</v>
      </c>
      <c r="Z33" s="87">
        <f t="shared" si="84"/>
        <v>50.384897579261036</v>
      </c>
      <c r="AA33" s="85"/>
      <c r="AB33" s="86">
        <f t="shared" ref="AB33:AF33" si="85">IF(AND(AA32&lt;0,AB32&gt;0),"LP",IF(AND(AA32&gt;0,AB32&lt;0),"PL",IF(OR(AA32&lt;0,AB32&lt;0),"Loss",IF(ISERROR((+AB32/AA32-1)*100),"NA",(+AB32/AA32-1)*100))))</f>
        <v>173.2797140303843</v>
      </c>
      <c r="AC33" s="86">
        <f t="shared" si="85"/>
        <v>-83.401849948612536</v>
      </c>
      <c r="AD33" s="86">
        <f t="shared" si="85"/>
        <v>152.82859555305376</v>
      </c>
      <c r="AE33" s="86">
        <f t="shared" si="85"/>
        <v>23.774826955809147</v>
      </c>
      <c r="AF33" s="87">
        <f t="shared" si="85"/>
        <v>68.115867576793505</v>
      </c>
      <c r="AG33" s="85"/>
      <c r="AH33" s="86">
        <f t="shared" ref="AH33:AL33" si="86">IF(AND(AG32&lt;0,AH32&gt;0),"LP",IF(AND(AG32&gt;0,AH32&lt;0),"PL",IF(OR(AG32&lt;0,AH32&lt;0),"Loss",IF(ISERROR((+AH32/AG32-1)*100),"NA",(+AH32/AG32-1)*100))))</f>
        <v>127.1854149190784</v>
      </c>
      <c r="AI33" s="86">
        <f t="shared" si="86"/>
        <v>-51.401558906123476</v>
      </c>
      <c r="AJ33" s="86">
        <f t="shared" si="86"/>
        <v>16.289051064363758</v>
      </c>
      <c r="AK33" s="86">
        <f t="shared" si="86"/>
        <v>23.103746803811688</v>
      </c>
      <c r="AL33" s="87">
        <f t="shared" si="86"/>
        <v>24.501914866064855</v>
      </c>
      <c r="AM33" s="85"/>
      <c r="AN33" s="86">
        <f t="shared" ref="AN33:AR33" si="87">IF(AND(AM32&lt;0,AN32&gt;0),"LP",IF(AND(AM32&gt;0,AN32&lt;0),"PL",IF(OR(AM32&lt;0,AN32&lt;0),"Loss",IF(ISERROR((+AN32/AM32-1)*100),"NA",(+AN32/AM32-1)*100))))</f>
        <v>49.315445728320917</v>
      </c>
      <c r="AO33" s="86">
        <f t="shared" si="87"/>
        <v>-47.733212654632915</v>
      </c>
      <c r="AP33" s="86">
        <f t="shared" si="87"/>
        <v>17.990724021170902</v>
      </c>
      <c r="AQ33" s="86">
        <f t="shared" si="87"/>
        <v>25.822695967147347</v>
      </c>
      <c r="AR33" s="87">
        <f t="shared" si="87"/>
        <v>9.1710830673213941</v>
      </c>
      <c r="AS33" s="85"/>
      <c r="AT33" s="86">
        <f t="shared" ref="AT33:AX33" si="88">IF(AND(AS32&lt;0,AT32&gt;0),"LP",IF(AND(AS32&gt;0,AT32&lt;0),"PL",IF(OR(AS32&lt;0,AT32&lt;0),"Loss",IF(ISERROR((+AT32/AS32-1)*100),"NA",(+AT32/AS32-1)*100))))</f>
        <v>208.01476880944821</v>
      </c>
      <c r="AU33" s="86">
        <f t="shared" si="88"/>
        <v>-84.769800140987357</v>
      </c>
      <c r="AV33" s="86">
        <f t="shared" si="88"/>
        <v>-43.834089064804381</v>
      </c>
      <c r="AW33" s="86">
        <f t="shared" si="88"/>
        <v>246.78738806445088</v>
      </c>
      <c r="AX33" s="87">
        <f t="shared" si="88"/>
        <v>36.560480037400822</v>
      </c>
      <c r="AY33" s="85"/>
      <c r="AZ33" s="86">
        <f t="shared" ref="AZ33" si="89">IF(AND(AY32&lt;0,AZ32&gt;0),"LP",IF(AND(AY32&gt;0,AZ32&lt;0),"PL",IF(OR(AY32&lt;0,AZ32&lt;0),"Loss",IF(ISERROR((+AZ32/AY32-1)*100),"NA",(+AZ32/AY32-1)*100))))</f>
        <v>386.79275637373473</v>
      </c>
      <c r="BA33" s="86">
        <f t="shared" ref="BA33" si="90">IF(AND(AZ32&lt;0,BA32&gt;0),"LP",IF(AND(AZ32&gt;0,BA32&lt;0),"PL",IF(OR(AZ32&lt;0,BA32&lt;0),"Loss",IF(ISERROR((+BA32/AZ32-1)*100),"NA",(+BA32/AZ32-1)*100))))</f>
        <v>-78.51310723965122</v>
      </c>
      <c r="BB33" s="86">
        <f t="shared" ref="BB33" si="91">IF(AND(BA32&lt;0,BB32&gt;0),"LP",IF(AND(BA32&gt;0,BB32&lt;0),"PL",IF(OR(BA32&lt;0,BB32&lt;0),"Loss",IF(ISERROR((+BB32/BA32-1)*100),"NA",(+BB32/BA32-1)*100))))</f>
        <v>-60.950788353143182</v>
      </c>
      <c r="BC33" s="86">
        <f t="shared" ref="BC33" si="92">IF(AND(BB32&lt;0,BC32&gt;0),"LP",IF(AND(BB32&gt;0,BC32&lt;0),"PL",IF(OR(BB32&lt;0,BC32&lt;0),"Loss",IF(ISERROR((+BC32/BB32-1)*100),"NA",(+BC32/BB32-1)*100))))</f>
        <v>263.92626953342761</v>
      </c>
      <c r="BD33" s="87">
        <f t="shared" ref="BD33" si="93">IF(AND(BC32&lt;0,BD32&gt;0),"LP",IF(AND(BC32&gt;0,BD32&lt;0),"PL",IF(OR(BC32&lt;0,BD32&lt;0),"Loss",IF(ISERROR((+BD32/BC32-1)*100),"NA",(+BD32/BC32-1)*100))))</f>
        <v>39.422397430611575</v>
      </c>
      <c r="BE33" s="85"/>
      <c r="BF33" s="86">
        <f t="shared" ref="BF33:BJ33" si="94">IF(AND(BE32&lt;0,BF32&gt;0),"LP",IF(AND(BE32&gt;0,BF32&lt;0),"PL",IF(OR(BE32&lt;0,BF32&lt;0),"Loss",IF(ISERROR((+BF32/BE32-1)*100),"NA",(+BF32/BE32-1)*100))))</f>
        <v>59.364820846905531</v>
      </c>
      <c r="BG33" s="86">
        <f t="shared" si="94"/>
        <v>-46.239141543178327</v>
      </c>
      <c r="BH33" s="86">
        <f t="shared" si="94"/>
        <v>-53.141716566866272</v>
      </c>
      <c r="BI33" s="86">
        <f t="shared" si="94"/>
        <v>153.84520933804055</v>
      </c>
      <c r="BJ33" s="87">
        <f t="shared" si="94"/>
        <v>31.929373273025298</v>
      </c>
      <c r="BK33" s="85"/>
      <c r="BL33" s="86">
        <f t="shared" ref="BL33" ca="1" si="95">IF(AND(BK32&lt;0,BL32&gt;0),"LP",IF(AND(BK32&gt;0,BL32&lt;0),"PL",IF(OR(BK32&lt;0,BL32&lt;0),"Loss",IF(ISERROR((+BL32/BK32-1)*100),"NA",(+BL32/BK32-1)*100))))</f>
        <v>113.26491486527486</v>
      </c>
      <c r="BM33" s="86">
        <f t="shared" ref="BM33" ca="1" si="96">IF(AND(BL32&lt;0,BM32&gt;0),"LP",IF(AND(BL32&gt;0,BM32&lt;0),"PL",IF(OR(BL32&lt;0,BM32&lt;0),"Loss",IF(ISERROR((+BM32/BL32-1)*100),"NA",(+BM32/BL32-1)*100))))</f>
        <v>-44.104082910321864</v>
      </c>
      <c r="BN33" s="86">
        <f t="shared" ref="BN33" ca="1" si="97">IF(AND(BM32&lt;0,BN32&gt;0),"LP",IF(AND(BM32&gt;0,BN32&lt;0),"PL",IF(OR(BM32&lt;0,BN32&lt;0),"Loss",IF(ISERROR((+BN32/BM32-1)*100),"NA",(+BN32/BM32-1)*100))))</f>
        <v>0.10220350801937172</v>
      </c>
      <c r="BO33" s="86">
        <f t="shared" ref="BO33" ca="1" si="98">IF(AND(BN32&lt;0,BO32&gt;0),"LP",IF(AND(BN32&gt;0,BO32&lt;0),"PL",IF(OR(BN32&lt;0,BO32&lt;0),"Loss",IF(ISERROR((+BO32/BN32-1)*100),"NA",(+BO32/BN32-1)*100))))</f>
        <v>34.325290504351514</v>
      </c>
      <c r="BP33" s="87">
        <f t="shared" ref="BP33" ca="1" si="99">IF(AND(BO32&lt;0,BP32&gt;0),"LP",IF(AND(BO32&gt;0,BP32&lt;0),"PL",IF(OR(BO32&lt;0,BP32&lt;0),"Loss",IF(ISERROR((+BP32/BO32-1)*100),"NA",(+BP32/BO32-1)*100))))</f>
        <v>25.214834284688848</v>
      </c>
    </row>
    <row r="34" spans="2:68" s="15" customFormat="1">
      <c r="B34" s="28" t="s">
        <v>0</v>
      </c>
      <c r="C34" s="83">
        <v>61627.3</v>
      </c>
      <c r="D34" s="84">
        <v>61627.3</v>
      </c>
      <c r="E34" s="84">
        <v>61627.3</v>
      </c>
      <c r="F34" s="84">
        <v>61627.3</v>
      </c>
      <c r="G34" s="84">
        <v>61627.3</v>
      </c>
      <c r="H34" s="72">
        <v>61627.3</v>
      </c>
      <c r="I34" s="83">
        <v>2224</v>
      </c>
      <c r="J34" s="84">
        <v>2220</v>
      </c>
      <c r="K34" s="84">
        <v>2220</v>
      </c>
      <c r="L34" s="84">
        <v>2220</v>
      </c>
      <c r="M34" s="84">
        <v>2220</v>
      </c>
      <c r="N34" s="72">
        <v>2220</v>
      </c>
      <c r="O34" s="83">
        <v>8450</v>
      </c>
      <c r="P34" s="84">
        <v>8450</v>
      </c>
      <c r="Q34" s="84">
        <v>8450</v>
      </c>
      <c r="R34" s="84">
        <v>8450</v>
      </c>
      <c r="S34" s="84">
        <v>8450</v>
      </c>
      <c r="T34" s="72">
        <v>8450</v>
      </c>
      <c r="U34" s="83">
        <v>1020</v>
      </c>
      <c r="V34" s="84">
        <v>1010.7</v>
      </c>
      <c r="W34" s="84">
        <v>1005</v>
      </c>
      <c r="X34" s="84">
        <v>1002.4</v>
      </c>
      <c r="Y34" s="84">
        <v>1002.4</v>
      </c>
      <c r="Z34" s="72">
        <v>1002.4</v>
      </c>
      <c r="AA34" s="83">
        <v>3020</v>
      </c>
      <c r="AB34" s="84">
        <v>3010</v>
      </c>
      <c r="AC34" s="84">
        <v>3010</v>
      </c>
      <c r="AD34" s="84">
        <v>3050</v>
      </c>
      <c r="AE34" s="84">
        <v>3050</v>
      </c>
      <c r="AF34" s="72">
        <v>3050</v>
      </c>
      <c r="AG34" s="83">
        <v>9183.2000000000007</v>
      </c>
      <c r="AH34" s="84">
        <v>9183.2000000000007</v>
      </c>
      <c r="AI34" s="84">
        <v>9183.2000000000007</v>
      </c>
      <c r="AJ34" s="84">
        <v>9183.2000000000007</v>
      </c>
      <c r="AK34" s="84">
        <v>9183.2000000000007</v>
      </c>
      <c r="AL34" s="72">
        <v>9183.2000000000007</v>
      </c>
      <c r="AM34" s="83">
        <v>2930.7</v>
      </c>
      <c r="AN34" s="84">
        <v>2930.7</v>
      </c>
      <c r="AO34" s="84">
        <v>2930.7</v>
      </c>
      <c r="AP34" s="84">
        <v>2930.7</v>
      </c>
      <c r="AQ34" s="84">
        <v>2930.7</v>
      </c>
      <c r="AR34" s="72">
        <v>2930.7</v>
      </c>
      <c r="AS34" s="83">
        <v>41305.300000000003</v>
      </c>
      <c r="AT34" s="84">
        <v>41305.300000000003</v>
      </c>
      <c r="AU34" s="84">
        <v>41305.300000000003</v>
      </c>
      <c r="AV34" s="84">
        <v>41305.300000000003</v>
      </c>
      <c r="AW34" s="84">
        <v>41305.300000000003</v>
      </c>
      <c r="AX34" s="72">
        <v>41305.300000000003</v>
      </c>
      <c r="AY34" s="83">
        <v>11976.1</v>
      </c>
      <c r="AZ34" s="84">
        <v>12212.1</v>
      </c>
      <c r="BA34" s="84">
        <v>12212.4</v>
      </c>
      <c r="BB34" s="84">
        <v>12474.4</v>
      </c>
      <c r="BC34" s="84">
        <v>12474.4</v>
      </c>
      <c r="BD34" s="72">
        <v>12474.4</v>
      </c>
      <c r="BE34" s="83">
        <v>3720</v>
      </c>
      <c r="BF34" s="84">
        <v>3720</v>
      </c>
      <c r="BG34" s="84">
        <v>3720</v>
      </c>
      <c r="BH34" s="84">
        <v>3720</v>
      </c>
      <c r="BI34" s="84">
        <v>3720</v>
      </c>
      <c r="BJ34" s="72">
        <v>3720</v>
      </c>
      <c r="BK34" s="83">
        <f t="shared" ref="BK34:BP39" ca="1" si="100">SUMIF($B$8:$BJ$59,BK$8,$B34:$BJ34)</f>
        <v>145456.6</v>
      </c>
      <c r="BL34" s="84">
        <f t="shared" ca="1" si="100"/>
        <v>145669.29999999999</v>
      </c>
      <c r="BM34" s="84">
        <f t="shared" ca="1" si="100"/>
        <v>145663.9</v>
      </c>
      <c r="BN34" s="84">
        <f t="shared" ca="1" si="100"/>
        <v>145963.29999999999</v>
      </c>
      <c r="BO34" s="84">
        <f t="shared" ca="1" si="100"/>
        <v>145963.29999999999</v>
      </c>
      <c r="BP34" s="72">
        <f t="shared" ca="1" si="100"/>
        <v>145963.29999999999</v>
      </c>
    </row>
    <row r="35" spans="2:68" s="15" customFormat="1">
      <c r="B35" s="28" t="s">
        <v>1</v>
      </c>
      <c r="C35" s="83">
        <v>365173.6</v>
      </c>
      <c r="D35" s="84">
        <v>431430.39999999997</v>
      </c>
      <c r="E35" s="84">
        <v>608429.30000000005</v>
      </c>
      <c r="F35" s="84">
        <v>827297.8</v>
      </c>
      <c r="G35" s="84">
        <v>1013168.6218697574</v>
      </c>
      <c r="H35" s="72">
        <v>1217463.3350691793</v>
      </c>
      <c r="I35" s="83">
        <v>665330</v>
      </c>
      <c r="J35" s="84">
        <v>781910</v>
      </c>
      <c r="K35" s="84">
        <v>948060</v>
      </c>
      <c r="L35" s="84">
        <v>1061460</v>
      </c>
      <c r="M35" s="84">
        <v>1180547.3895738113</v>
      </c>
      <c r="N35" s="72">
        <v>1308615.1504681448</v>
      </c>
      <c r="O35" s="83">
        <v>323130</v>
      </c>
      <c r="P35" s="84">
        <v>342810</v>
      </c>
      <c r="Q35" s="84">
        <v>129320</v>
      </c>
      <c r="R35" s="84">
        <v>151950</v>
      </c>
      <c r="S35" s="84">
        <v>198637.70032590418</v>
      </c>
      <c r="T35" s="72">
        <v>274410.79396698449</v>
      </c>
      <c r="U35" s="83">
        <v>318146.7</v>
      </c>
      <c r="V35" s="84">
        <v>356246.60000000003</v>
      </c>
      <c r="W35" s="84">
        <v>387065.9</v>
      </c>
      <c r="X35" s="84">
        <v>443160.10000000003</v>
      </c>
      <c r="Y35" s="84">
        <v>500419.00594985596</v>
      </c>
      <c r="Z35" s="72">
        <v>586527.7530175522</v>
      </c>
      <c r="AA35" s="83">
        <v>456100</v>
      </c>
      <c r="AB35" s="84">
        <v>672970</v>
      </c>
      <c r="AC35" s="84">
        <v>656950</v>
      </c>
      <c r="AD35" s="84">
        <v>776690</v>
      </c>
      <c r="AE35" s="84">
        <v>879556.92705440335</v>
      </c>
      <c r="AF35" s="72">
        <v>1057939.7941038902</v>
      </c>
      <c r="AG35" s="83">
        <v>106807</v>
      </c>
      <c r="AH35" s="84">
        <v>125523.9</v>
      </c>
      <c r="AI35" s="84">
        <v>131263.70000000001</v>
      </c>
      <c r="AJ35" s="84">
        <v>143880.90000000002</v>
      </c>
      <c r="AK35" s="84">
        <v>157760.91011906942</v>
      </c>
      <c r="AL35" s="72">
        <v>176812.32951355507</v>
      </c>
      <c r="AM35" s="83">
        <v>297561.40000000002</v>
      </c>
      <c r="AN35" s="84">
        <v>180317.5</v>
      </c>
      <c r="AO35" s="84">
        <v>226350.6</v>
      </c>
      <c r="AP35" s="84">
        <v>256729.1</v>
      </c>
      <c r="AQ35" s="84">
        <v>306802.27689711936</v>
      </c>
      <c r="AR35" s="72">
        <v>361352.70266068866</v>
      </c>
      <c r="AS35" s="83">
        <v>454062.2</v>
      </c>
      <c r="AT35" s="84">
        <v>542116.80000000005</v>
      </c>
      <c r="AU35" s="84">
        <v>547466.70000000007</v>
      </c>
      <c r="AV35" s="84">
        <v>571012.20000000007</v>
      </c>
      <c r="AW35" s="84">
        <v>590315.64997403719</v>
      </c>
      <c r="AX35" s="72">
        <v>620933.94344800781</v>
      </c>
      <c r="AY35" s="83">
        <v>734637.7</v>
      </c>
      <c r="AZ35" s="84">
        <v>1144430.4000000001</v>
      </c>
      <c r="BA35" s="84">
        <v>1030821</v>
      </c>
      <c r="BB35" s="84">
        <v>920357.6</v>
      </c>
      <c r="BC35" s="84">
        <v>980870.39987573528</v>
      </c>
      <c r="BD35" s="72">
        <v>1064878.5339402945</v>
      </c>
      <c r="BE35" s="83">
        <v>622780</v>
      </c>
      <c r="BF35" s="84">
        <v>653830</v>
      </c>
      <c r="BG35" s="84">
        <v>394230</v>
      </c>
      <c r="BH35" s="84">
        <v>307220</v>
      </c>
      <c r="BI35" s="84">
        <v>347370.23282281664</v>
      </c>
      <c r="BJ35" s="72">
        <v>431198.37536253664</v>
      </c>
      <c r="BK35" s="83">
        <f t="shared" ca="1" si="100"/>
        <v>4343728.5999999996</v>
      </c>
      <c r="BL35" s="84">
        <f t="shared" ca="1" si="100"/>
        <v>5231585.6000000006</v>
      </c>
      <c r="BM35" s="84">
        <f t="shared" ca="1" si="100"/>
        <v>5059957.2000000011</v>
      </c>
      <c r="BN35" s="84">
        <f t="shared" ca="1" si="100"/>
        <v>5459757.6999999993</v>
      </c>
      <c r="BO35" s="84">
        <f t="shared" ca="1" si="100"/>
        <v>6155449.1144625088</v>
      </c>
      <c r="BP35" s="72">
        <f t="shared" ca="1" si="100"/>
        <v>7100132.7115508355</v>
      </c>
    </row>
    <row r="36" spans="2:68" s="15" customFormat="1">
      <c r="B36" s="28" t="s">
        <v>17</v>
      </c>
      <c r="C36" s="83">
        <v>58753</v>
      </c>
      <c r="D36" s="84">
        <v>33097.600000000006</v>
      </c>
      <c r="E36" s="84">
        <v>41147.300000000003</v>
      </c>
      <c r="F36" s="84">
        <v>62890.2</v>
      </c>
      <c r="G36" s="84">
        <v>67890.2</v>
      </c>
      <c r="H36" s="72">
        <v>69890.2</v>
      </c>
      <c r="I36" s="83">
        <v>659940</v>
      </c>
      <c r="J36" s="84">
        <v>632350</v>
      </c>
      <c r="K36" s="84">
        <v>583350</v>
      </c>
      <c r="L36" s="84">
        <v>545010</v>
      </c>
      <c r="M36" s="84">
        <v>527510</v>
      </c>
      <c r="N36" s="72">
        <v>510010</v>
      </c>
      <c r="O36" s="83">
        <v>64730</v>
      </c>
      <c r="P36" s="84">
        <v>28380</v>
      </c>
      <c r="Q36" s="84">
        <v>118620</v>
      </c>
      <c r="R36" s="84">
        <v>85440</v>
      </c>
      <c r="S36" s="84">
        <v>83440</v>
      </c>
      <c r="T36" s="72">
        <v>81440</v>
      </c>
      <c r="U36" s="83">
        <v>293231.59999999998</v>
      </c>
      <c r="V36" s="84">
        <v>138619.70000000001</v>
      </c>
      <c r="W36" s="84">
        <v>124352.9</v>
      </c>
      <c r="X36" s="84">
        <v>158963.20000000001</v>
      </c>
      <c r="Y36" s="84">
        <v>155963.20000000001</v>
      </c>
      <c r="Z36" s="72">
        <v>151963.20000000001</v>
      </c>
      <c r="AA36" s="83">
        <v>643830</v>
      </c>
      <c r="AB36" s="84">
        <v>699750</v>
      </c>
      <c r="AC36" s="84">
        <v>788420</v>
      </c>
      <c r="AD36" s="84">
        <v>855750</v>
      </c>
      <c r="AE36" s="84">
        <v>815302.16329332348</v>
      </c>
      <c r="AF36" s="72">
        <v>782544.46329597826</v>
      </c>
      <c r="AG36" s="83">
        <v>461</v>
      </c>
      <c r="AH36" s="84">
        <v>206.7</v>
      </c>
      <c r="AI36" s="84">
        <v>477.5</v>
      </c>
      <c r="AJ36" s="84">
        <v>391.6</v>
      </c>
      <c r="AK36" s="84">
        <v>191.60000000000002</v>
      </c>
      <c r="AL36" s="72">
        <v>191.60000000000002</v>
      </c>
      <c r="AM36" s="83">
        <v>19944.7</v>
      </c>
      <c r="AN36" s="84">
        <v>17925</v>
      </c>
      <c r="AO36" s="84">
        <v>21211.9</v>
      </c>
      <c r="AP36" s="84">
        <v>33565.4</v>
      </c>
      <c r="AQ36" s="84">
        <v>33565.4</v>
      </c>
      <c r="AR36" s="72">
        <v>33565.4</v>
      </c>
      <c r="AS36" s="83">
        <v>374274.89999999997</v>
      </c>
      <c r="AT36" s="84">
        <v>172841.7</v>
      </c>
      <c r="AU36" s="84">
        <v>307734.30000000005</v>
      </c>
      <c r="AV36" s="84">
        <v>363226.5</v>
      </c>
      <c r="AW36" s="84">
        <v>333226.5</v>
      </c>
      <c r="AX36" s="72">
        <v>333226.5</v>
      </c>
      <c r="AY36" s="83">
        <v>955795</v>
      </c>
      <c r="AZ36" s="84">
        <v>755613.5</v>
      </c>
      <c r="BA36" s="84">
        <v>848930.5</v>
      </c>
      <c r="BB36" s="84">
        <v>870821.20000000007</v>
      </c>
      <c r="BC36" s="84">
        <v>880821.20000000007</v>
      </c>
      <c r="BD36" s="72">
        <v>890821.20000000007</v>
      </c>
      <c r="BE36" s="83">
        <v>685680</v>
      </c>
      <c r="BF36" s="84">
        <v>534330</v>
      </c>
      <c r="BG36" s="84">
        <v>664840</v>
      </c>
      <c r="BH36" s="84">
        <v>722350</v>
      </c>
      <c r="BI36" s="84">
        <v>732350</v>
      </c>
      <c r="BJ36" s="72">
        <v>717350</v>
      </c>
      <c r="BK36" s="83">
        <f t="shared" ca="1" si="100"/>
        <v>3756640.2</v>
      </c>
      <c r="BL36" s="84">
        <f t="shared" ca="1" si="100"/>
        <v>3013114.2</v>
      </c>
      <c r="BM36" s="84">
        <f t="shared" ca="1" si="100"/>
        <v>3499084.4000000004</v>
      </c>
      <c r="BN36" s="84">
        <f t="shared" ca="1" si="100"/>
        <v>3698408.1</v>
      </c>
      <c r="BO36" s="84">
        <f t="shared" ca="1" si="100"/>
        <v>3630260.2632933236</v>
      </c>
      <c r="BP36" s="72">
        <f t="shared" ca="1" si="100"/>
        <v>3571002.5632959781</v>
      </c>
    </row>
    <row r="37" spans="2:68" s="15" customFormat="1">
      <c r="B37" s="28" t="s">
        <v>18</v>
      </c>
      <c r="C37" s="83">
        <v>209428.9</v>
      </c>
      <c r="D37" s="84">
        <v>364588.6</v>
      </c>
      <c r="E37" s="84">
        <v>439757.19999999995</v>
      </c>
      <c r="F37" s="84">
        <v>334862.7</v>
      </c>
      <c r="G37" s="84">
        <v>354511.05121818016</v>
      </c>
      <c r="H37" s="72">
        <v>440036.86054355709</v>
      </c>
      <c r="I37" s="83">
        <v>182260</v>
      </c>
      <c r="J37" s="84">
        <v>228440</v>
      </c>
      <c r="K37" s="84">
        <v>212250</v>
      </c>
      <c r="L37" s="84">
        <v>177090</v>
      </c>
      <c r="M37" s="84">
        <v>165768.64487348779</v>
      </c>
      <c r="N37" s="72">
        <v>180332.40228667198</v>
      </c>
      <c r="O37" s="83">
        <v>223330</v>
      </c>
      <c r="P37" s="84">
        <v>208150</v>
      </c>
      <c r="Q37" s="84">
        <v>112620</v>
      </c>
      <c r="R37" s="84">
        <v>100490</v>
      </c>
      <c r="S37" s="84">
        <v>156179.07341452534</v>
      </c>
      <c r="T37" s="72">
        <v>254940.74541892749</v>
      </c>
      <c r="U37" s="83">
        <v>71771.600000000006</v>
      </c>
      <c r="V37" s="84">
        <v>44568.600000000006</v>
      </c>
      <c r="W37" s="84">
        <v>57189.600000000006</v>
      </c>
      <c r="X37" s="84">
        <v>51560.399999999994</v>
      </c>
      <c r="Y37" s="84">
        <v>53751.153603903891</v>
      </c>
      <c r="Z37" s="72">
        <v>82832.01538622762</v>
      </c>
      <c r="AA37" s="83">
        <v>128130</v>
      </c>
      <c r="AB37" s="84">
        <v>173830</v>
      </c>
      <c r="AC37" s="84">
        <v>207140</v>
      </c>
      <c r="AD37" s="84">
        <v>123480</v>
      </c>
      <c r="AE37" s="84">
        <v>80810.42705440335</v>
      </c>
      <c r="AF37" s="72">
        <v>138114.64910389017</v>
      </c>
      <c r="AG37" s="83">
        <v>19981.599999999999</v>
      </c>
      <c r="AH37" s="84">
        <v>37700.799999999996</v>
      </c>
      <c r="AI37" s="84">
        <v>22630.799999999999</v>
      </c>
      <c r="AJ37" s="84">
        <v>27480.6</v>
      </c>
      <c r="AK37" s="84">
        <v>38264.836996074344</v>
      </c>
      <c r="AL37" s="72">
        <v>49705.053055273354</v>
      </c>
      <c r="AM37" s="83">
        <v>58060.1</v>
      </c>
      <c r="AN37" s="84">
        <v>79775.199999999997</v>
      </c>
      <c r="AO37" s="84">
        <v>70977.5</v>
      </c>
      <c r="AP37" s="84">
        <v>123636.5</v>
      </c>
      <c r="AQ37" s="84">
        <v>144148.24545831705</v>
      </c>
      <c r="AR37" s="72">
        <v>175902.88438620558</v>
      </c>
      <c r="AS37" s="83">
        <v>7963.5</v>
      </c>
      <c r="AT37" s="84">
        <v>7860.6</v>
      </c>
      <c r="AU37" s="84">
        <v>5506.4</v>
      </c>
      <c r="AV37" s="84">
        <v>6729.5</v>
      </c>
      <c r="AW37" s="84">
        <v>18260.981148774852</v>
      </c>
      <c r="AX37" s="72">
        <v>50158.07243004578</v>
      </c>
      <c r="AY37" s="83">
        <v>130010.7</v>
      </c>
      <c r="AZ37" s="84">
        <v>244233.5</v>
      </c>
      <c r="BA37" s="84">
        <v>169873.2</v>
      </c>
      <c r="BB37" s="84">
        <v>94089.4</v>
      </c>
      <c r="BC37" s="84">
        <v>103666.33770361713</v>
      </c>
      <c r="BD37" s="72">
        <v>129093.42407304297</v>
      </c>
      <c r="BE37" s="83">
        <v>331330</v>
      </c>
      <c r="BF37" s="84">
        <v>327320</v>
      </c>
      <c r="BG37" s="84">
        <v>218900</v>
      </c>
      <c r="BH37" s="84">
        <v>152090</v>
      </c>
      <c r="BI37" s="84">
        <v>172472.52173175637</v>
      </c>
      <c r="BJ37" s="72">
        <v>258697.8786445903</v>
      </c>
      <c r="BK37" s="83">
        <f t="shared" ca="1" si="100"/>
        <v>1362266.4</v>
      </c>
      <c r="BL37" s="84">
        <f t="shared" ca="1" si="100"/>
        <v>1716467.3</v>
      </c>
      <c r="BM37" s="84">
        <f t="shared" ca="1" si="100"/>
        <v>1516844.6999999997</v>
      </c>
      <c r="BN37" s="84">
        <f t="shared" ca="1" si="100"/>
        <v>1191509.1000000001</v>
      </c>
      <c r="BO37" s="84">
        <f t="shared" ca="1" si="100"/>
        <v>1287833.2732030402</v>
      </c>
      <c r="BP37" s="72">
        <f t="shared" ca="1" si="100"/>
        <v>1759813.9853284324</v>
      </c>
    </row>
    <row r="38" spans="2:68" s="15" customFormat="1">
      <c r="B38" s="28" t="s">
        <v>19</v>
      </c>
      <c r="C38" s="83">
        <v>-150675.9</v>
      </c>
      <c r="D38" s="84">
        <v>-331491</v>
      </c>
      <c r="E38" s="84">
        <v>-398609.89999999997</v>
      </c>
      <c r="F38" s="84">
        <v>-271972.5</v>
      </c>
      <c r="G38" s="84">
        <v>-286620.85121818015</v>
      </c>
      <c r="H38" s="72">
        <v>-370146.66054355708</v>
      </c>
      <c r="I38" s="83">
        <v>477680</v>
      </c>
      <c r="J38" s="84">
        <v>403910</v>
      </c>
      <c r="K38" s="84">
        <v>371100</v>
      </c>
      <c r="L38" s="84">
        <v>367920</v>
      </c>
      <c r="M38" s="84">
        <v>361741.35512651224</v>
      </c>
      <c r="N38" s="72">
        <v>329677.59771332802</v>
      </c>
      <c r="O38" s="83">
        <v>-158600</v>
      </c>
      <c r="P38" s="84">
        <v>-179770</v>
      </c>
      <c r="Q38" s="84">
        <v>6000</v>
      </c>
      <c r="R38" s="84">
        <v>-15050</v>
      </c>
      <c r="S38" s="84">
        <v>-72739.073414525337</v>
      </c>
      <c r="T38" s="72">
        <v>-173500.74541892749</v>
      </c>
      <c r="U38" s="83">
        <v>221459.99999999997</v>
      </c>
      <c r="V38" s="84">
        <v>94051.1</v>
      </c>
      <c r="W38" s="84">
        <v>67163.299999999988</v>
      </c>
      <c r="X38" s="84">
        <v>107402.80000000002</v>
      </c>
      <c r="Y38" s="84">
        <v>102212.04639609612</v>
      </c>
      <c r="Z38" s="72">
        <v>69131.184613772391</v>
      </c>
      <c r="AA38" s="83">
        <v>515700</v>
      </c>
      <c r="AB38" s="84">
        <v>525920</v>
      </c>
      <c r="AC38" s="84">
        <v>581280</v>
      </c>
      <c r="AD38" s="84">
        <v>732270</v>
      </c>
      <c r="AE38" s="84">
        <v>734491.73623892013</v>
      </c>
      <c r="AF38" s="72">
        <v>644429.81419208809</v>
      </c>
      <c r="AG38" s="83">
        <v>-22653.1</v>
      </c>
      <c r="AH38" s="84">
        <v>-40604.1</v>
      </c>
      <c r="AI38" s="84">
        <v>-24285</v>
      </c>
      <c r="AJ38" s="84">
        <v>-28775.8</v>
      </c>
      <c r="AK38" s="84">
        <v>-39760.036996074348</v>
      </c>
      <c r="AL38" s="72">
        <v>-51200.253055273359</v>
      </c>
      <c r="AM38" s="83">
        <v>-38115.399999999994</v>
      </c>
      <c r="AN38" s="84">
        <v>-61850.200000000004</v>
      </c>
      <c r="AO38" s="84">
        <v>-49765.600000000006</v>
      </c>
      <c r="AP38" s="84">
        <v>-90071.1</v>
      </c>
      <c r="AQ38" s="84">
        <v>-110582.84545831702</v>
      </c>
      <c r="AR38" s="72">
        <v>-142337.48438620559</v>
      </c>
      <c r="AS38" s="83">
        <v>4936.8113207547167</v>
      </c>
      <c r="AT38" s="84">
        <v>2214.5114093959733</v>
      </c>
      <c r="AU38" s="84">
        <v>3748.563100775194</v>
      </c>
      <c r="AV38" s="84">
        <v>4274.5443645083933</v>
      </c>
      <c r="AW38" s="84">
        <v>3781.0986656809737</v>
      </c>
      <c r="AX38" s="72">
        <v>3291.4933438366766</v>
      </c>
      <c r="AY38" s="83">
        <v>825784.3</v>
      </c>
      <c r="AZ38" s="84">
        <v>511380</v>
      </c>
      <c r="BA38" s="84">
        <v>679057.3</v>
      </c>
      <c r="BB38" s="84">
        <v>776731.8</v>
      </c>
      <c r="BC38" s="84">
        <v>777154.8622963829</v>
      </c>
      <c r="BD38" s="72">
        <v>761727.77592695714</v>
      </c>
      <c r="BE38" s="83">
        <v>410018.6</v>
      </c>
      <c r="BF38" s="84">
        <v>270109.27</v>
      </c>
      <c r="BG38" s="84">
        <v>443834</v>
      </c>
      <c r="BH38" s="84">
        <v>575542.55000000005</v>
      </c>
      <c r="BI38" s="84">
        <v>585408.893036742</v>
      </c>
      <c r="BJ38" s="72">
        <v>519550.88299745327</v>
      </c>
      <c r="BK38" s="83">
        <f t="shared" ca="1" si="100"/>
        <v>2085535.3113207547</v>
      </c>
      <c r="BL38" s="84">
        <f t="shared" ca="1" si="100"/>
        <v>1193869.5814093959</v>
      </c>
      <c r="BM38" s="84">
        <f t="shared" ca="1" si="100"/>
        <v>1679522.6631007753</v>
      </c>
      <c r="BN38" s="84">
        <f t="shared" ca="1" si="100"/>
        <v>2158272.2943645082</v>
      </c>
      <c r="BO38" s="84">
        <f t="shared" ca="1" si="100"/>
        <v>2055087.1846732374</v>
      </c>
      <c r="BP38" s="72">
        <f t="shared" ca="1" si="100"/>
        <v>1590623.6053834721</v>
      </c>
    </row>
    <row r="39" spans="2:68" s="15" customFormat="1">
      <c r="B39" s="28" t="s">
        <v>25</v>
      </c>
      <c r="C39" s="83">
        <v>-2598.7999999999447</v>
      </c>
      <c r="D39" s="84">
        <v>291107.09999999998</v>
      </c>
      <c r="E39" s="84">
        <v>205226.50000000003</v>
      </c>
      <c r="F39" s="84">
        <v>13531.79999999993</v>
      </c>
      <c r="G39" s="84">
        <v>158483.01326663035</v>
      </c>
      <c r="H39" s="72">
        <v>247330.91807725956</v>
      </c>
      <c r="I39" s="83">
        <v>116670</v>
      </c>
      <c r="J39" s="84">
        <v>114120</v>
      </c>
      <c r="K39" s="84">
        <v>93660</v>
      </c>
      <c r="L39" s="84">
        <v>83280</v>
      </c>
      <c r="M39" s="84">
        <v>39053.761973487795</v>
      </c>
      <c r="N39" s="72">
        <v>65027.588993016107</v>
      </c>
      <c r="O39" s="83">
        <v>81400</v>
      </c>
      <c r="P39" s="84">
        <v>97230</v>
      </c>
      <c r="Q39" s="84">
        <v>115870</v>
      </c>
      <c r="R39" s="84">
        <v>93490</v>
      </c>
      <c r="S39" s="84">
        <v>104844.01974379906</v>
      </c>
      <c r="T39" s="72">
        <v>150455.47608064947</v>
      </c>
      <c r="U39" s="83">
        <v>75935.330000000016</v>
      </c>
      <c r="V39" s="84">
        <v>71497.5</v>
      </c>
      <c r="W39" s="84">
        <v>111028.2</v>
      </c>
      <c r="X39" s="84">
        <v>131033.15</v>
      </c>
      <c r="Y39" s="84">
        <v>8270.7999999999738</v>
      </c>
      <c r="Z39" s="72">
        <v>-25087.400000000009</v>
      </c>
      <c r="AA39" s="83">
        <v>12540</v>
      </c>
      <c r="AB39" s="84">
        <v>156730</v>
      </c>
      <c r="AC39" s="84">
        <v>82410</v>
      </c>
      <c r="AD39" s="84">
        <v>-80790</v>
      </c>
      <c r="AE39" s="84">
        <v>73180.917676929821</v>
      </c>
      <c r="AF39" s="72">
        <v>166454.66848128143</v>
      </c>
      <c r="AG39" s="83">
        <v>9801.5999999999985</v>
      </c>
      <c r="AH39" s="84">
        <v>26754.799999999999</v>
      </c>
      <c r="AI39" s="84">
        <v>-3879.8999999999978</v>
      </c>
      <c r="AJ39" s="84">
        <v>11711.500000000005</v>
      </c>
      <c r="AK39" s="84">
        <v>18432.856996074352</v>
      </c>
      <c r="AL39" s="72">
        <v>18853.836059199017</v>
      </c>
      <c r="AM39" s="83">
        <v>20906.80000000001</v>
      </c>
      <c r="AN39" s="84">
        <v>-2775.2000000000007</v>
      </c>
      <c r="AO39" s="84">
        <v>56439.999999999993</v>
      </c>
      <c r="AP39" s="84">
        <v>57434.199999999975</v>
      </c>
      <c r="AQ39" s="84">
        <v>10643.099999999995</v>
      </c>
      <c r="AR39" s="72">
        <v>55477.100000000013</v>
      </c>
      <c r="AS39" s="83">
        <v>199006.50000000006</v>
      </c>
      <c r="AT39" s="84">
        <v>275569.59999999998</v>
      </c>
      <c r="AU39" s="84">
        <v>-88122.4</v>
      </c>
      <c r="AV39" s="84">
        <v>-12966.500000000011</v>
      </c>
      <c r="AW39" s="84">
        <v>70112.403298132922</v>
      </c>
      <c r="AX39" s="72">
        <v>64152.394370584661</v>
      </c>
      <c r="AY39" s="83">
        <v>373480.9</v>
      </c>
      <c r="AZ39" s="84">
        <v>338587.9</v>
      </c>
      <c r="BA39" s="84">
        <v>75405.899999999558</v>
      </c>
      <c r="BB39" s="84">
        <v>20940.699999999721</v>
      </c>
      <c r="BC39" s="84">
        <v>117926.4019907685</v>
      </c>
      <c r="BD39" s="72">
        <v>159513.00409765309</v>
      </c>
      <c r="BE39" s="83">
        <v>170930</v>
      </c>
      <c r="BF39" s="84">
        <v>245110</v>
      </c>
      <c r="BG39" s="84">
        <v>192820</v>
      </c>
      <c r="BH39" s="84">
        <v>188930</v>
      </c>
      <c r="BI39" s="84">
        <v>163452.56173175637</v>
      </c>
      <c r="BJ39" s="72">
        <v>249395.64495697586</v>
      </c>
      <c r="BK39" s="83">
        <f t="shared" ca="1" si="100"/>
        <v>1058072.33</v>
      </c>
      <c r="BL39" s="84">
        <f t="shared" ca="1" si="100"/>
        <v>1613931.7000000002</v>
      </c>
      <c r="BM39" s="84">
        <f t="shared" ca="1" si="100"/>
        <v>840858.29999999946</v>
      </c>
      <c r="BN39" s="84">
        <f t="shared" ca="1" si="100"/>
        <v>506594.84999999963</v>
      </c>
      <c r="BO39" s="84">
        <f t="shared" ca="1" si="100"/>
        <v>764399.83667757921</v>
      </c>
      <c r="BP39" s="72">
        <f t="shared" ca="1" si="100"/>
        <v>1151573.2311166192</v>
      </c>
    </row>
    <row r="40" spans="2:68" s="5" customFormat="1" ht="12.75">
      <c r="B40" s="30" t="s">
        <v>20</v>
      </c>
      <c r="C40" s="66"/>
      <c r="D40" s="67"/>
      <c r="E40" s="67"/>
      <c r="F40" s="67"/>
      <c r="G40" s="67"/>
      <c r="H40" s="68"/>
      <c r="I40" s="66"/>
      <c r="J40" s="67"/>
      <c r="K40" s="67"/>
      <c r="L40" s="67"/>
      <c r="M40" s="67"/>
      <c r="N40" s="68"/>
      <c r="O40" s="66"/>
      <c r="P40" s="67"/>
      <c r="Q40" s="67"/>
      <c r="R40" s="67"/>
      <c r="S40" s="67"/>
      <c r="T40" s="68"/>
      <c r="U40" s="66"/>
      <c r="V40" s="67"/>
      <c r="W40" s="67"/>
      <c r="X40" s="67"/>
      <c r="Y40" s="67"/>
      <c r="Z40" s="68"/>
      <c r="AA40" s="66"/>
      <c r="AB40" s="67"/>
      <c r="AC40" s="67"/>
      <c r="AD40" s="67"/>
      <c r="AE40" s="67"/>
      <c r="AF40" s="68"/>
      <c r="AG40" s="66"/>
      <c r="AH40" s="67"/>
      <c r="AI40" s="67"/>
      <c r="AJ40" s="67"/>
      <c r="AK40" s="67"/>
      <c r="AL40" s="68"/>
      <c r="AM40" s="66"/>
      <c r="AN40" s="67"/>
      <c r="AO40" s="67"/>
      <c r="AP40" s="67"/>
      <c r="AQ40" s="67"/>
      <c r="AR40" s="68"/>
      <c r="AS40" s="66"/>
      <c r="AT40" s="67"/>
      <c r="AU40" s="67"/>
      <c r="AV40" s="67"/>
      <c r="AW40" s="67"/>
      <c r="AX40" s="68"/>
      <c r="AY40" s="66"/>
      <c r="AZ40" s="67"/>
      <c r="BA40" s="67"/>
      <c r="BB40" s="67"/>
      <c r="BC40" s="67"/>
      <c r="BD40" s="68"/>
      <c r="BE40" s="66"/>
      <c r="BF40" s="67"/>
      <c r="BG40" s="67"/>
      <c r="BH40" s="67"/>
      <c r="BI40" s="67"/>
      <c r="BJ40" s="68"/>
      <c r="BK40" s="66"/>
      <c r="BL40" s="67"/>
      <c r="BM40" s="67"/>
      <c r="BN40" s="67"/>
      <c r="BO40" s="67"/>
      <c r="BP40" s="68"/>
    </row>
    <row r="41" spans="2:68" s="17" customFormat="1">
      <c r="B41" s="27" t="s">
        <v>21</v>
      </c>
      <c r="C41" s="117">
        <v>20.607574472246284</v>
      </c>
      <c r="D41" s="118">
        <v>28.166250995906029</v>
      </c>
      <c r="E41" s="118">
        <v>51.54084310037917</v>
      </c>
      <c r="F41" s="118">
        <v>60.691106052025631</v>
      </c>
      <c r="G41" s="118">
        <v>61.933104841164621</v>
      </c>
      <c r="H41" s="119">
        <v>68.096819199136462</v>
      </c>
      <c r="I41" s="117">
        <v>25.272032374100718</v>
      </c>
      <c r="J41" s="118">
        <v>61.346846846846844</v>
      </c>
      <c r="K41" s="118">
        <v>45.297297297297298</v>
      </c>
      <c r="L41" s="118">
        <v>45.648648648648646</v>
      </c>
      <c r="M41" s="118">
        <v>61.138463771987105</v>
      </c>
      <c r="N41" s="119">
        <v>63.697189592042122</v>
      </c>
      <c r="O41" s="117">
        <v>18.894674556213019</v>
      </c>
      <c r="P41" s="118">
        <v>23.107692307692307</v>
      </c>
      <c r="Q41" s="118">
        <v>24.878106508875739</v>
      </c>
      <c r="R41" s="118">
        <v>18.364497041420119</v>
      </c>
      <c r="S41" s="118">
        <v>23.050343272403353</v>
      </c>
      <c r="T41" s="119">
        <v>29.934460033391783</v>
      </c>
      <c r="U41" s="117">
        <v>64.669653771652435</v>
      </c>
      <c r="V41" s="118">
        <v>86.030758450723695</v>
      </c>
      <c r="W41" s="118">
        <v>36.408533678853949</v>
      </c>
      <c r="X41" s="118">
        <v>58.415863966974641</v>
      </c>
      <c r="Y41" s="118">
        <v>63.612581477937475</v>
      </c>
      <c r="Z41" s="119">
        <v>95.663715503120244</v>
      </c>
      <c r="AA41" s="117">
        <v>32.502074688796682</v>
      </c>
      <c r="AB41" s="118">
        <v>89.191666666666663</v>
      </c>
      <c r="AC41" s="118">
        <v>14.804166666666667</v>
      </c>
      <c r="AD41" s="118">
        <v>36.815573770491802</v>
      </c>
      <c r="AE41" s="118">
        <v>45.568412727214486</v>
      </c>
      <c r="AF41" s="119">
        <v>76.607732397330622</v>
      </c>
      <c r="AG41" s="117">
        <v>7.0749303075180743</v>
      </c>
      <c r="AH41" s="118">
        <v>16.073209774370568</v>
      </c>
      <c r="AI41" s="118">
        <v>7.8113293840926836</v>
      </c>
      <c r="AJ41" s="118">
        <v>9.0837208162731926</v>
      </c>
      <c r="AK41" s="118">
        <v>11.182400674030088</v>
      </c>
      <c r="AL41" s="119">
        <v>13.922302967163203</v>
      </c>
      <c r="AM41" s="117">
        <v>21.435800320742473</v>
      </c>
      <c r="AN41" s="118">
        <v>32.006960794349467</v>
      </c>
      <c r="AO41" s="118">
        <v>16.729010134097653</v>
      </c>
      <c r="AP41" s="118">
        <v>19.738680178796873</v>
      </c>
      <c r="AQ41" s="118">
        <v>24.835739549295166</v>
      </c>
      <c r="AR41" s="119">
        <v>27.113445853744619</v>
      </c>
      <c r="AS41" s="117">
        <v>9.9011506997891345</v>
      </c>
      <c r="AT41" s="118">
        <v>30.497006437430564</v>
      </c>
      <c r="AU41" s="118">
        <v>4.6447550314366266</v>
      </c>
      <c r="AV41" s="118">
        <v>2.6087689741147124</v>
      </c>
      <c r="AW41" s="118">
        <v>9.046881785968182</v>
      </c>
      <c r="AX41" s="119">
        <v>12.354465195334331</v>
      </c>
      <c r="AY41" s="117">
        <v>6.903023521847687</v>
      </c>
      <c r="AZ41" s="118">
        <v>32.954029200546984</v>
      </c>
      <c r="BA41" s="118">
        <v>7.0806229733712946</v>
      </c>
      <c r="BB41" s="118">
        <v>2.7068556403514394</v>
      </c>
      <c r="BC41" s="118">
        <v>9.850958753586168</v>
      </c>
      <c r="BD41" s="119">
        <v>13.734442864150529</v>
      </c>
      <c r="BE41" s="117">
        <v>33.01075268817204</v>
      </c>
      <c r="BF41" s="118">
        <v>52.607526881720432</v>
      </c>
      <c r="BG41" s="118">
        <v>28.282258064516128</v>
      </c>
      <c r="BH41" s="118">
        <v>13.25258064516129</v>
      </c>
      <c r="BI41" s="118">
        <v>33.641041081402321</v>
      </c>
      <c r="BJ41" s="119">
        <v>44.382414661215051</v>
      </c>
      <c r="BK41" s="117"/>
      <c r="BL41" s="118"/>
      <c r="BM41" s="118"/>
      <c r="BN41" s="118"/>
      <c r="BO41" s="118"/>
      <c r="BP41" s="119"/>
    </row>
    <row r="42" spans="2:68" s="17" customFormat="1">
      <c r="B42" s="27" t="s">
        <v>23</v>
      </c>
      <c r="C42" s="117">
        <v>59.255167758444706</v>
      </c>
      <c r="D42" s="118">
        <v>70.006377043939935</v>
      </c>
      <c r="E42" s="118">
        <v>98.727236143722024</v>
      </c>
      <c r="F42" s="118">
        <v>134.24209725235406</v>
      </c>
      <c r="G42" s="118">
        <v>164.40256540035946</v>
      </c>
      <c r="H42" s="119">
        <v>197.55260007645626</v>
      </c>
      <c r="I42" s="117">
        <v>194.31654676258992</v>
      </c>
      <c r="J42" s="118">
        <v>244.26126126126127</v>
      </c>
      <c r="K42" s="118">
        <v>311.08558558558559</v>
      </c>
      <c r="L42" s="118">
        <v>360.68018018018017</v>
      </c>
      <c r="M42" s="118">
        <v>414.32314845667179</v>
      </c>
      <c r="N42" s="119">
        <v>472.01132903970489</v>
      </c>
      <c r="O42" s="117">
        <v>76.480473372781063</v>
      </c>
      <c r="P42" s="118">
        <v>81.138461538461542</v>
      </c>
      <c r="Q42" s="118">
        <v>30.608284023668638</v>
      </c>
      <c r="R42" s="118">
        <v>35.964497041420117</v>
      </c>
      <c r="S42" s="118">
        <v>47.014840313823477</v>
      </c>
      <c r="T42" s="119">
        <v>64.949300347215271</v>
      </c>
      <c r="U42" s="117">
        <v>311.90852941176473</v>
      </c>
      <c r="V42" s="118">
        <v>352.47511625606018</v>
      </c>
      <c r="W42" s="118">
        <v>385.14019900497516</v>
      </c>
      <c r="X42" s="118">
        <v>442.09906225059859</v>
      </c>
      <c r="Y42" s="118">
        <v>499.22087584782122</v>
      </c>
      <c r="Z42" s="119">
        <v>585.12345672142078</v>
      </c>
      <c r="AA42" s="117">
        <v>189.25311203319501</v>
      </c>
      <c r="AB42" s="118">
        <v>280.40416666666664</v>
      </c>
      <c r="AC42" s="118">
        <v>273.72916666666669</v>
      </c>
      <c r="AD42" s="118">
        <v>318.31557377049182</v>
      </c>
      <c r="AE42" s="118">
        <v>360.47415043213255</v>
      </c>
      <c r="AF42" s="119">
        <v>433.58188282946321</v>
      </c>
      <c r="AG42" s="117">
        <v>58.153475912535932</v>
      </c>
      <c r="AH42" s="118">
        <v>68.344313529053053</v>
      </c>
      <c r="AI42" s="118">
        <v>71.469476870807569</v>
      </c>
      <c r="AJ42" s="118">
        <v>78.3391954874118</v>
      </c>
      <c r="AK42" s="118">
        <v>85.896479505547859</v>
      </c>
      <c r="AL42" s="119">
        <v>96.269453738106037</v>
      </c>
      <c r="AM42" s="117">
        <v>101.53253488927561</v>
      </c>
      <c r="AN42" s="118">
        <v>61.527109564267924</v>
      </c>
      <c r="AO42" s="118">
        <v>77.23431262155799</v>
      </c>
      <c r="AP42" s="118">
        <v>87.599924932609966</v>
      </c>
      <c r="AQ42" s="118">
        <v>104.68566448190514</v>
      </c>
      <c r="AR42" s="119">
        <v>123.29911033564974</v>
      </c>
      <c r="AS42" s="117">
        <v>109.92831428412333</v>
      </c>
      <c r="AT42" s="118">
        <v>131.24630495360159</v>
      </c>
      <c r="AU42" s="118">
        <v>132.54151404299208</v>
      </c>
      <c r="AV42" s="118">
        <v>138.24187210842194</v>
      </c>
      <c r="AW42" s="118">
        <v>142.91523121101582</v>
      </c>
      <c r="AX42" s="119">
        <v>150.32791032821643</v>
      </c>
      <c r="AY42" s="117">
        <v>57.714180743313761</v>
      </c>
      <c r="AZ42" s="118">
        <v>90.182556644639348</v>
      </c>
      <c r="BA42" s="118">
        <v>79.820878778945996</v>
      </c>
      <c r="BB42" s="118">
        <v>69.174036426601674</v>
      </c>
      <c r="BC42" s="118">
        <v>74.024995180187844</v>
      </c>
      <c r="BD42" s="119">
        <v>80.759438044338367</v>
      </c>
      <c r="BE42" s="117">
        <v>167.41397849462365</v>
      </c>
      <c r="BF42" s="118">
        <v>175.76075268817203</v>
      </c>
      <c r="BG42" s="118">
        <v>105.9758064516129</v>
      </c>
      <c r="BH42" s="118">
        <v>82.586021505376351</v>
      </c>
      <c r="BI42" s="118">
        <v>93.379094844843181</v>
      </c>
      <c r="BJ42" s="119">
        <v>115.91354176412275</v>
      </c>
      <c r="BK42" s="117"/>
      <c r="BL42" s="118"/>
      <c r="BM42" s="118"/>
      <c r="BN42" s="118"/>
      <c r="BO42" s="118"/>
      <c r="BP42" s="119"/>
    </row>
    <row r="43" spans="2:68" s="17" customFormat="1">
      <c r="B43" s="27" t="s">
        <v>22</v>
      </c>
      <c r="C43" s="117">
        <v>16</v>
      </c>
      <c r="D43" s="118">
        <v>17</v>
      </c>
      <c r="E43" s="118">
        <v>24.25</v>
      </c>
      <c r="F43" s="118">
        <v>25.5</v>
      </c>
      <c r="G43" s="118">
        <v>30.96655242058231</v>
      </c>
      <c r="H43" s="119">
        <v>34.048409599568231</v>
      </c>
      <c r="I43" s="117">
        <v>3</v>
      </c>
      <c r="J43" s="118">
        <v>4</v>
      </c>
      <c r="K43" s="118">
        <v>3</v>
      </c>
      <c r="L43" s="118">
        <v>0</v>
      </c>
      <c r="M43" s="118">
        <v>6</v>
      </c>
      <c r="N43" s="119">
        <v>6</v>
      </c>
      <c r="O43" s="117">
        <v>21.3</v>
      </c>
      <c r="P43" s="118">
        <v>18</v>
      </c>
      <c r="Q43" s="118">
        <v>75.5</v>
      </c>
      <c r="R43" s="118">
        <v>15</v>
      </c>
      <c r="S43" s="118">
        <v>12</v>
      </c>
      <c r="T43" s="119">
        <v>12</v>
      </c>
      <c r="U43" s="117">
        <v>0</v>
      </c>
      <c r="V43" s="118">
        <v>3</v>
      </c>
      <c r="W43" s="118">
        <v>2</v>
      </c>
      <c r="X43" s="118">
        <v>2</v>
      </c>
      <c r="Y43" s="118">
        <v>6.3612581477937482</v>
      </c>
      <c r="Z43" s="119">
        <v>9.5663715503120255</v>
      </c>
      <c r="AA43" s="117">
        <v>6.5</v>
      </c>
      <c r="AB43" s="118">
        <v>17.350000000000001</v>
      </c>
      <c r="AC43" s="118">
        <v>3.4</v>
      </c>
      <c r="AD43" s="118">
        <v>7.3</v>
      </c>
      <c r="AE43" s="118">
        <v>3.5</v>
      </c>
      <c r="AF43" s="119">
        <v>3.5</v>
      </c>
      <c r="AG43" s="117">
        <v>3.5</v>
      </c>
      <c r="AH43" s="118">
        <v>6.5</v>
      </c>
      <c r="AI43" s="118">
        <v>4.5</v>
      </c>
      <c r="AJ43" s="118">
        <v>4</v>
      </c>
      <c r="AK43" s="118">
        <v>4</v>
      </c>
      <c r="AL43" s="119">
        <v>4</v>
      </c>
      <c r="AM43" s="117">
        <v>22.213191387723061</v>
      </c>
      <c r="AN43" s="118">
        <v>32.986863206742413</v>
      </c>
      <c r="AO43" s="118">
        <v>17.876108097041662</v>
      </c>
      <c r="AP43" s="118">
        <v>20.935186133005764</v>
      </c>
      <c r="AQ43" s="118">
        <v>26.068677345726055</v>
      </c>
      <c r="AR43" s="119">
        <v>28.51437583634263</v>
      </c>
      <c r="AS43" s="117">
        <v>2.8</v>
      </c>
      <c r="AT43" s="118">
        <v>8.75</v>
      </c>
      <c r="AU43" s="118">
        <v>1.5</v>
      </c>
      <c r="AV43" s="118">
        <v>2</v>
      </c>
      <c r="AW43" s="118">
        <v>3.6187527143872731</v>
      </c>
      <c r="AX43" s="119">
        <v>4.9417860781337328</v>
      </c>
      <c r="AY43" s="117">
        <v>2.5</v>
      </c>
      <c r="AZ43" s="118">
        <v>5.0999999999999996</v>
      </c>
      <c r="BA43" s="118">
        <v>3.6</v>
      </c>
      <c r="BB43" s="118">
        <v>3.6</v>
      </c>
      <c r="BC43" s="118">
        <v>5</v>
      </c>
      <c r="BD43" s="119">
        <v>7</v>
      </c>
      <c r="BE43" s="117">
        <v>9.5</v>
      </c>
      <c r="BF43" s="118">
        <v>45</v>
      </c>
      <c r="BG43" s="118">
        <v>101.5</v>
      </c>
      <c r="BH43" s="118">
        <v>41.059959677419357</v>
      </c>
      <c r="BI43" s="118">
        <v>22.847967741935484</v>
      </c>
      <c r="BJ43" s="119">
        <v>21.847967741935484</v>
      </c>
      <c r="BK43" s="117"/>
      <c r="BL43" s="118"/>
      <c r="BM43" s="118"/>
      <c r="BN43" s="118"/>
      <c r="BO43" s="118"/>
      <c r="BP43" s="119"/>
    </row>
    <row r="44" spans="2:68" s="5" customFormat="1" ht="12.75">
      <c r="B44" s="30" t="s">
        <v>297</v>
      </c>
      <c r="C44" s="123"/>
      <c r="D44" s="124"/>
      <c r="E44" s="124"/>
      <c r="F44" s="124"/>
      <c r="G44" s="124"/>
      <c r="H44" s="125"/>
      <c r="I44" s="123"/>
      <c r="J44" s="124"/>
      <c r="K44" s="124"/>
      <c r="L44" s="124"/>
      <c r="M44" s="124"/>
      <c r="N44" s="125"/>
      <c r="O44" s="123"/>
      <c r="P44" s="124"/>
      <c r="Q44" s="124"/>
      <c r="R44" s="124"/>
      <c r="S44" s="124"/>
      <c r="T44" s="125"/>
      <c r="U44" s="123"/>
      <c r="V44" s="124"/>
      <c r="W44" s="124"/>
      <c r="X44" s="124"/>
      <c r="Y44" s="124"/>
      <c r="Z44" s="125"/>
      <c r="AA44" s="123"/>
      <c r="AB44" s="124"/>
      <c r="AC44" s="124"/>
      <c r="AD44" s="124"/>
      <c r="AE44" s="124"/>
      <c r="AF44" s="125"/>
      <c r="AG44" s="123"/>
      <c r="AH44" s="124"/>
      <c r="AI44" s="124"/>
      <c r="AJ44" s="124"/>
      <c r="AK44" s="124"/>
      <c r="AL44" s="125"/>
      <c r="AM44" s="123"/>
      <c r="AN44" s="124"/>
      <c r="AO44" s="124"/>
      <c r="AP44" s="124"/>
      <c r="AQ44" s="124"/>
      <c r="AR44" s="125"/>
      <c r="AS44" s="123"/>
      <c r="AT44" s="124"/>
      <c r="AU44" s="124"/>
      <c r="AV44" s="124"/>
      <c r="AW44" s="124"/>
      <c r="AX44" s="125"/>
      <c r="AY44" s="123"/>
      <c r="AZ44" s="124"/>
      <c r="BA44" s="124"/>
      <c r="BB44" s="124"/>
      <c r="BC44" s="124"/>
      <c r="BD44" s="125"/>
      <c r="BE44" s="123"/>
      <c r="BF44" s="124"/>
      <c r="BG44" s="124"/>
      <c r="BH44" s="124"/>
      <c r="BI44" s="124"/>
      <c r="BJ44" s="125"/>
      <c r="BK44" s="123"/>
      <c r="BL44" s="124"/>
      <c r="BM44" s="124"/>
      <c r="BN44" s="124"/>
      <c r="BO44" s="124"/>
      <c r="BP44" s="125"/>
    </row>
    <row r="45" spans="2:68" s="17" customFormat="1">
      <c r="B45" s="27" t="s">
        <v>6</v>
      </c>
      <c r="C45" s="117"/>
      <c r="D45" s="118"/>
      <c r="E45" s="118">
        <f t="shared" ref="E45:H46" si="101">IFERROR((IF((E$11/E41)&lt;0,"NM",(E$11/E41))),"NA")</f>
        <v>10.01244777845327</v>
      </c>
      <c r="F45" s="118">
        <f t="shared" si="101"/>
        <v>8.5028933161579161</v>
      </c>
      <c r="G45" s="118">
        <f t="shared" si="101"/>
        <v>8.3323773501017957</v>
      </c>
      <c r="H45" s="119">
        <f t="shared" si="101"/>
        <v>7.5781806855164247</v>
      </c>
      <c r="I45" s="117"/>
      <c r="J45" s="118"/>
      <c r="K45" s="118">
        <f t="shared" ref="K45:N45" si="102">IFERROR((IF((K$11/K41)&lt;0,"NM",(K$11/K41))),"NA")</f>
        <v>16.499880668257756</v>
      </c>
      <c r="L45" s="118">
        <f t="shared" si="102"/>
        <v>16.372883362936651</v>
      </c>
      <c r="M45" s="118">
        <f t="shared" si="102"/>
        <v>12.224710172427484</v>
      </c>
      <c r="N45" s="119">
        <f t="shared" si="102"/>
        <v>11.733641700471113</v>
      </c>
      <c r="O45" s="117"/>
      <c r="P45" s="118"/>
      <c r="Q45" s="118">
        <f t="shared" ref="Q45:T46" si="103">IFERROR((IF((Q$11/Q41)&lt;0,"NM",(Q$11/Q41))),"NA")</f>
        <v>21.010441442298546</v>
      </c>
      <c r="R45" s="118">
        <f t="shared" si="103"/>
        <v>28.462527387549944</v>
      </c>
      <c r="S45" s="118">
        <f t="shared" si="103"/>
        <v>22.676451878519053</v>
      </c>
      <c r="T45" s="119">
        <f t="shared" si="103"/>
        <v>17.461480829015457</v>
      </c>
      <c r="U45" s="117"/>
      <c r="V45" s="118"/>
      <c r="W45" s="118">
        <f t="shared" ref="W45:Z46" si="104">IFERROR((IF((W$11/W41)&lt;0,"NM",(W$11/W41))),"NA")</f>
        <v>28.18707309259327</v>
      </c>
      <c r="X45" s="118">
        <f t="shared" si="104"/>
        <v>17.568001743159865</v>
      </c>
      <c r="Y45" s="118">
        <f t="shared" si="104"/>
        <v>16.132814863926416</v>
      </c>
      <c r="Z45" s="119">
        <f t="shared" si="104"/>
        <v>10.727682848221873</v>
      </c>
      <c r="AA45" s="117"/>
      <c r="AB45" s="118"/>
      <c r="AC45" s="118">
        <f t="shared" ref="AC45:AF46" si="105">IFERROR((IF((AC$11/AC41)&lt;0,"NM",(AC$11/AC41))),"NA")</f>
        <v>67.666760484097949</v>
      </c>
      <c r="AD45" s="118">
        <f t="shared" si="105"/>
        <v>27.209952131804521</v>
      </c>
      <c r="AE45" s="118">
        <f t="shared" si="105"/>
        <v>21.983429749830464</v>
      </c>
      <c r="AF45" s="119">
        <f t="shared" si="105"/>
        <v>13.076356245664122</v>
      </c>
      <c r="AG45" s="117"/>
      <c r="AH45" s="118"/>
      <c r="AI45" s="118">
        <f t="shared" ref="AI45:AL46" si="106">IFERROR((IF((AI$11/AI41)&lt;0,"NM",(AI$11/AI41))),"NA")</f>
        <v>26.49997072477105</v>
      </c>
      <c r="AJ45" s="118">
        <f t="shared" si="106"/>
        <v>22.788018719065668</v>
      </c>
      <c r="AK45" s="118">
        <f t="shared" si="106"/>
        <v>18.511230820116744</v>
      </c>
      <c r="AL45" s="119">
        <f t="shared" si="106"/>
        <v>14.868229809983667</v>
      </c>
      <c r="AM45" s="117"/>
      <c r="AN45" s="118"/>
      <c r="AO45" s="118">
        <f t="shared" ref="AO45:AR46" si="107">IFERROR((IF((AO$11/AO41)&lt;0,"NM",(AO$11/AO41))),"NA")</f>
        <v>14.053431620608022</v>
      </c>
      <c r="AP45" s="118">
        <f t="shared" si="107"/>
        <v>11.910624108117547</v>
      </c>
      <c r="AQ45" s="118">
        <f t="shared" si="107"/>
        <v>9.4661968705768658</v>
      </c>
      <c r="AR45" s="119">
        <f t="shared" si="107"/>
        <v>8.6709745883343885</v>
      </c>
      <c r="AS45" s="117"/>
      <c r="AT45" s="118"/>
      <c r="AU45" s="118">
        <f t="shared" ref="AU45:AX46" si="108">IFERROR((IF((AU$11/AU41)&lt;0,"NM",(AU$11/AU41))),"NA")</f>
        <v>30.238408495045796</v>
      </c>
      <c r="AV45" s="118">
        <f t="shared" si="108"/>
        <v>53.837653465524596</v>
      </c>
      <c r="AW45" s="118">
        <f t="shared" si="108"/>
        <v>15.524686109841687</v>
      </c>
      <c r="AX45" s="119">
        <f t="shared" si="108"/>
        <v>11.368359356667336</v>
      </c>
      <c r="AY45" s="117"/>
      <c r="AZ45" s="118"/>
      <c r="BA45" s="118">
        <f t="shared" ref="BA45:BD45" si="109">IFERROR((IF((BA$11/BA41)&lt;0,"NM",(BA$11/BA41))),"NA")</f>
        <v>23.514880064391342</v>
      </c>
      <c r="BB45" s="118">
        <f t="shared" si="109"/>
        <v>61.510483794541329</v>
      </c>
      <c r="BC45" s="118">
        <f t="shared" si="109"/>
        <v>16.90190814568043</v>
      </c>
      <c r="BD45" s="119">
        <f t="shared" si="109"/>
        <v>12.122806993110453</v>
      </c>
      <c r="BE45" s="117"/>
      <c r="BF45" s="118"/>
      <c r="BG45" s="118">
        <f t="shared" ref="BG45:BJ46" si="110">IFERROR((IF((BG$11/BG41)&lt;0,"NM",(BG$11/BG41))),"NA")</f>
        <v>18.133276304533791</v>
      </c>
      <c r="BH45" s="118">
        <f t="shared" si="110"/>
        <v>38.698123311345327</v>
      </c>
      <c r="BI45" s="118">
        <f t="shared" si="110"/>
        <v>15.244771966451342</v>
      </c>
      <c r="BJ45" s="119">
        <f t="shared" si="110"/>
        <v>11.555252320423429</v>
      </c>
      <c r="BK45" s="117">
        <f ca="1">(BK17*1000)/BK32</f>
        <v>9.3410384669458608</v>
      </c>
      <c r="BL45" s="118">
        <f t="shared" ref="BL45:BP45" ca="1" si="111">(BL17*1000)/BL32</f>
        <v>6.5774764032937547</v>
      </c>
      <c r="BM45" s="118">
        <f t="shared" ca="1" si="111"/>
        <v>10.117876998933008</v>
      </c>
      <c r="BN45" s="118">
        <f t="shared" ca="1" si="111"/>
        <v>18.412782274639376</v>
      </c>
      <c r="BO45" s="118">
        <f t="shared" ca="1" si="111"/>
        <v>13.707606516617126</v>
      </c>
      <c r="BP45" s="119">
        <f t="shared" ca="1" si="111"/>
        <v>10.94727042121181</v>
      </c>
    </row>
    <row r="46" spans="2:68" s="17" customFormat="1">
      <c r="B46" s="27" t="s">
        <v>274</v>
      </c>
      <c r="C46" s="117"/>
      <c r="D46" s="118"/>
      <c r="E46" s="118">
        <f t="shared" si="101"/>
        <v>5.2270277195723471</v>
      </c>
      <c r="F46" s="118">
        <f t="shared" si="101"/>
        <v>3.8441741492603994</v>
      </c>
      <c r="G46" s="118">
        <f t="shared" si="101"/>
        <v>3.1389412856380625</v>
      </c>
      <c r="H46" s="119">
        <f t="shared" si="101"/>
        <v>2.6122156823057745</v>
      </c>
      <c r="I46" s="117"/>
      <c r="J46" s="118"/>
      <c r="K46" s="118">
        <f t="shared" ref="K46:N46" si="112">IFERROR((IF((K$11/K42)&lt;0,"NM",(K$11/K42))),"NA")</f>
        <v>2.4025542636220152</v>
      </c>
      <c r="L46" s="118">
        <f t="shared" si="112"/>
        <v>2.0721959261155725</v>
      </c>
      <c r="M46" s="118">
        <f t="shared" si="112"/>
        <v>1.803905967561839</v>
      </c>
      <c r="N46" s="119">
        <f t="shared" si="112"/>
        <v>1.5834365703055611</v>
      </c>
      <c r="O46" s="117"/>
      <c r="P46" s="118"/>
      <c r="Q46" s="118">
        <f t="shared" si="103"/>
        <v>17.077076244973711</v>
      </c>
      <c r="R46" s="118">
        <f t="shared" si="103"/>
        <v>14.533777558407373</v>
      </c>
      <c r="S46" s="118">
        <f t="shared" si="103"/>
        <v>11.117766145986756</v>
      </c>
      <c r="T46" s="119">
        <f t="shared" si="103"/>
        <v>8.0478157148064042</v>
      </c>
      <c r="U46" s="117"/>
      <c r="V46" s="118"/>
      <c r="W46" s="118">
        <f t="shared" si="104"/>
        <v>2.6646140876786095</v>
      </c>
      <c r="X46" s="118">
        <f t="shared" si="104"/>
        <v>2.3213123203104251</v>
      </c>
      <c r="Y46" s="118">
        <f t="shared" si="104"/>
        <v>2.0557032961755279</v>
      </c>
      <c r="Z46" s="119">
        <f t="shared" si="104"/>
        <v>1.7539033655398317</v>
      </c>
      <c r="AA46" s="117"/>
      <c r="AB46" s="118"/>
      <c r="AC46" s="118">
        <f t="shared" si="105"/>
        <v>3.6596392419514419</v>
      </c>
      <c r="AD46" s="118">
        <f t="shared" si="105"/>
        <v>3.1470342092726824</v>
      </c>
      <c r="AE46" s="118">
        <f t="shared" si="105"/>
        <v>2.7789787389723033</v>
      </c>
      <c r="AF46" s="119">
        <f t="shared" si="105"/>
        <v>2.3104055765955729</v>
      </c>
      <c r="AG46" s="117"/>
      <c r="AH46" s="118"/>
      <c r="AI46" s="118">
        <f t="shared" si="106"/>
        <v>2.8963413342759647</v>
      </c>
      <c r="AJ46" s="118">
        <f t="shared" si="106"/>
        <v>2.6423554481519087</v>
      </c>
      <c r="AK46" s="118">
        <f t="shared" si="106"/>
        <v>2.4098775781215847</v>
      </c>
      <c r="AL46" s="119">
        <f t="shared" si="106"/>
        <v>2.1502147562105032</v>
      </c>
      <c r="AM46" s="117"/>
      <c r="AN46" s="118"/>
      <c r="AO46" s="118">
        <f t="shared" si="107"/>
        <v>3.0439838462986182</v>
      </c>
      <c r="AP46" s="118">
        <f t="shared" si="107"/>
        <v>2.683792254169862</v>
      </c>
      <c r="AQ46" s="118">
        <f t="shared" si="107"/>
        <v>2.2457707190714435</v>
      </c>
      <c r="AR46" s="119">
        <f t="shared" si="107"/>
        <v>1.9067453070829257</v>
      </c>
      <c r="AS46" s="117"/>
      <c r="AT46" s="118"/>
      <c r="AU46" s="118">
        <f t="shared" si="108"/>
        <v>1.059667991678763</v>
      </c>
      <c r="AV46" s="118">
        <f t="shared" si="108"/>
        <v>1.0159729310512102</v>
      </c>
      <c r="AW46" s="118">
        <f t="shared" si="108"/>
        <v>0.98275039553078924</v>
      </c>
      <c r="AX46" s="119">
        <f t="shared" si="108"/>
        <v>0.93429090907570234</v>
      </c>
      <c r="AY46" s="117"/>
      <c r="AZ46" s="118"/>
      <c r="BA46" s="118">
        <f t="shared" ref="BA46:BD46" si="113">IFERROR((IF((BA$11/BA42)&lt;0,"NM",(BA$11/BA42))),"NA")</f>
        <v>2.0859204076304527</v>
      </c>
      <c r="BB46" s="118">
        <f t="shared" si="113"/>
        <v>2.4069724509522841</v>
      </c>
      <c r="BC46" s="118">
        <f t="shared" si="113"/>
        <v>2.2492402680299302</v>
      </c>
      <c r="BD46" s="119">
        <f t="shared" si="113"/>
        <v>2.0616785360565353</v>
      </c>
      <c r="BE46" s="117"/>
      <c r="BF46" s="118"/>
      <c r="BG46" s="118">
        <f t="shared" si="110"/>
        <v>4.8393120767064914</v>
      </c>
      <c r="BH46" s="118">
        <f t="shared" si="110"/>
        <v>6.2098886791224528</v>
      </c>
      <c r="BI46" s="118">
        <f t="shared" si="110"/>
        <v>5.4921286274207439</v>
      </c>
      <c r="BJ46" s="119">
        <f t="shared" si="110"/>
        <v>4.4244183396933865</v>
      </c>
      <c r="BK46" s="117">
        <f ca="1">(BK17*1000)/BK35</f>
        <v>1.5689252546763626</v>
      </c>
      <c r="BL46" s="118">
        <f t="shared" ref="BL46:BP46" ca="1" si="114">(BL17*1000)/BL35</f>
        <v>1.9562085479400355</v>
      </c>
      <c r="BM46" s="118">
        <f t="shared" ca="1" si="114"/>
        <v>1.7390490338534874</v>
      </c>
      <c r="BN46" s="118">
        <f t="shared" ca="1" si="114"/>
        <v>2.9360196723679239</v>
      </c>
      <c r="BO46" s="118">
        <f t="shared" ca="1" si="114"/>
        <v>2.6041895100552668</v>
      </c>
      <c r="BP46" s="119">
        <f t="shared" ca="1" si="114"/>
        <v>2.2576980832321554</v>
      </c>
    </row>
    <row r="47" spans="2:68" s="17" customFormat="1">
      <c r="B47" s="27" t="s">
        <v>291</v>
      </c>
      <c r="C47" s="117"/>
      <c r="D47" s="118"/>
      <c r="E47" s="118">
        <f t="shared" ref="E47:F47" si="115">IFERROR((IF((((E$17*1000)+E$38)/E26)&lt;0,"NM",((E$17*1000)+E$38)/E26)),"NA")</f>
        <v>0.66404650756723727</v>
      </c>
      <c r="F47" s="118">
        <f t="shared" si="115"/>
        <v>2.0173336590924453</v>
      </c>
      <c r="G47" s="118">
        <f>IFERROR((IF((((G$17*1000)+G$38)/G26)&lt;0,"NM",((G$17*1000)+G$38)/G26)),"NA")</f>
        <v>1.9086495337731075</v>
      </c>
      <c r="H47" s="119">
        <f>IFERROR((IF((((H$17*1000)+H$38)/H26)&lt;0,"NM",((H$17*1000)+H$38)/H26)),"NA")</f>
        <v>1.6368704992424403</v>
      </c>
      <c r="I47" s="117"/>
      <c r="J47" s="118"/>
      <c r="K47" s="118">
        <f t="shared" ref="K47:L47" si="116">IFERROR((IF((((K$17*1000)+K$38)/K26)&lt;0,"NM",((K$17*1000)+K$38)/K26)),"NA")</f>
        <v>0.57426708990062814</v>
      </c>
      <c r="L47" s="118">
        <f t="shared" si="116"/>
        <v>0.9345817782758078</v>
      </c>
      <c r="M47" s="118">
        <f>IFERROR((IF((((M$17*1000)+M$38)/M26)&lt;0,"NM",((M$17*1000)+M$38)/M26)),"NA")</f>
        <v>0.84943372286765695</v>
      </c>
      <c r="N47" s="119">
        <f>IFERROR((IF((((N$17*1000)+N$38)/N26)&lt;0,"NM",((N$17*1000)+N$38)/N26)),"NA")</f>
        <v>0.80618812449113564</v>
      </c>
      <c r="O47" s="117"/>
      <c r="P47" s="118"/>
      <c r="Q47" s="118">
        <f t="shared" ref="Q47:R47" si="117">IFERROR((IF((((Q$17*1000)+Q$38)/Q26)&lt;0,"NM",((Q$17*1000)+Q$38)/Q26)),"NA")</f>
        <v>3.653318640389466</v>
      </c>
      <c r="R47" s="118">
        <f t="shared" si="117"/>
        <v>7.4969154223696934</v>
      </c>
      <c r="S47" s="118">
        <f>IFERROR((IF((((S$17*1000)+S$38)/S26)&lt;0,"NM",((S$17*1000)+S$38)/S26)),"NA")</f>
        <v>6.3534117395756899</v>
      </c>
      <c r="T47" s="119">
        <f>IFERROR((IF((((T$17*1000)+T$38)/T26)&lt;0,"NM",((T$17*1000)+T$38)/T26)),"NA")</f>
        <v>5.4333513292655367</v>
      </c>
      <c r="U47" s="117"/>
      <c r="V47" s="118"/>
      <c r="W47" s="118">
        <f t="shared" ref="W47:X47" si="118">IFERROR((IF((((W$17*1000)+W$38)/W26)&lt;0,"NM",((W$17*1000)+W$38)/W26)),"NA")</f>
        <v>1.1843491836077278</v>
      </c>
      <c r="X47" s="118">
        <f t="shared" si="118"/>
        <v>2.2810707709234017</v>
      </c>
      <c r="Y47" s="118">
        <f>IFERROR((IF((((Y$17*1000)+Y$38)/Y26)&lt;0,"NM",((Y$17*1000)+Y$38)/Y26)),"NA")</f>
        <v>1.892297754166961</v>
      </c>
      <c r="Z47" s="119">
        <f>IFERROR((IF((((Z$17*1000)+Z$38)/Z26)&lt;0,"NM",((Z$17*1000)+Z$38)/Z26)),"NA")</f>
        <v>1.4602494221244713</v>
      </c>
      <c r="AA47" s="117"/>
      <c r="AB47" s="118"/>
      <c r="AC47" s="118">
        <f t="shared" ref="AC47:AD47" si="119">IFERROR((IF((((AC$17*1000)+AC$38)/AC26)&lt;0,"NM",((AC$17*1000)+AC$38)/AC26)),"NA")</f>
        <v>1.3524033441793202</v>
      </c>
      <c r="AD47" s="118">
        <f t="shared" si="119"/>
        <v>1.8198438910665919</v>
      </c>
      <c r="AE47" s="118">
        <f>IFERROR((IF((((AE$17*1000)+AE$38)/AE26)&lt;0,"NM",((AE$17*1000)+AE$38)/AE26)),"NA")</f>
        <v>1.6920774672988093</v>
      </c>
      <c r="AF47" s="119">
        <f>IFERROR((IF((((AF$17*1000)+AF$38)/AF26)&lt;0,"NM",((AF$17*1000)+AF$38)/AF26)),"NA")</f>
        <v>1.4063070443664565</v>
      </c>
      <c r="AG47" s="117"/>
      <c r="AH47" s="118"/>
      <c r="AI47" s="118">
        <f t="shared" ref="AI47:AJ47" si="120">IFERROR((IF((((AI$17*1000)+AI$38)/AI26)&lt;0,"NM",((AI$17*1000)+AI$38)/AI26)),"NA")</f>
        <v>0.84178307442954181</v>
      </c>
      <c r="AJ47" s="118">
        <f t="shared" si="120"/>
        <v>2.6154967891795775</v>
      </c>
      <c r="AK47" s="118">
        <f>IFERROR((IF((((AK$17*1000)+AK$38)/AK26)&lt;0,"NM",((AK$17*1000)+AK$38)/AK26)),"NA")</f>
        <v>2.417442059094765</v>
      </c>
      <c r="AL47" s="119">
        <f>IFERROR((IF((((AL$17*1000)+AL$38)/AL26)&lt;0,"NM",((AL$17*1000)+AL$38)/AL26)),"NA")</f>
        <v>1.9418019617421904</v>
      </c>
      <c r="AM47" s="117"/>
      <c r="AN47" s="118"/>
      <c r="AO47" s="118">
        <f t="shared" ref="AO47:AP47" si="121">IFERROR((IF((((AO$17*1000)+AO$38)/AO26)&lt;0,"NM",((AO$17*1000)+AO$38)/AO26)),"NA")</f>
        <v>1.569547141317539</v>
      </c>
      <c r="AP47" s="118">
        <f t="shared" si="121"/>
        <v>2.8019322221622542</v>
      </c>
      <c r="AQ47" s="118">
        <f>IFERROR((IF((((AQ$17*1000)+AQ$38)/AQ26)&lt;0,"NM",((AQ$17*1000)+AQ$38)/AQ26)),"NA")</f>
        <v>2.2407746679278664</v>
      </c>
      <c r="AR47" s="119">
        <f>IFERROR((IF((((AR$17*1000)+AR$38)/AR26)&lt;0,"NM",((AR$17*1000)+AR$38)/AR26)),"NA")</f>
        <v>1.9935196970790316</v>
      </c>
      <c r="AS47" s="117"/>
      <c r="AT47" s="118"/>
      <c r="AU47" s="118">
        <f t="shared" ref="AU47:AV47" si="122">IFERROR((IF((((AU$17*1000)+AU$38)/AU26)&lt;0,"NM",((AU$17*1000)+AU$38)/AU26)),"NA")</f>
        <v>0.33174447762074194</v>
      </c>
      <c r="AV47" s="118">
        <f t="shared" si="122"/>
        <v>0.56856222426311964</v>
      </c>
      <c r="AW47" s="118">
        <f>IFERROR((IF((((AW$17*1000)+AW$38)/AW26)&lt;0,"NM",((AW$17*1000)+AW$38)/AW26)),"NA")</f>
        <v>0.50679740958936792</v>
      </c>
      <c r="AX47" s="119">
        <f>IFERROR((IF((((AX$17*1000)+AX$38)/AX26)&lt;0,"NM",((AX$17*1000)+AX$38)/AX26)),"NA")</f>
        <v>0.48399191753437631</v>
      </c>
      <c r="AY47" s="117"/>
      <c r="AZ47" s="118"/>
      <c r="BA47" s="118">
        <f t="shared" ref="BA47:BB47" si="123">IFERROR((IF((((BA$17*1000)+BA$38)/BA26)&lt;0,"NM",((BA$17*1000)+BA$38)/BA26)),"NA")</f>
        <v>0.80385695757051223</v>
      </c>
      <c r="BB47" s="118">
        <f t="shared" si="123"/>
        <v>1.240338074513688</v>
      </c>
      <c r="BC47" s="118">
        <f>IFERROR((IF((((BC$17*1000)+BC$38)/BC26)&lt;0,"NM",((BC$17*1000)+BC$38)/BC26)),"NA")</f>
        <v>1.1908599495957695</v>
      </c>
      <c r="BD47" s="119">
        <f>IFERROR((IF((((BD$17*1000)+BD$38)/BD26)&lt;0,"NM",((BD$17*1000)+BD$38)/BD26)),"NA")</f>
        <v>1.0869425483638218</v>
      </c>
      <c r="BE47" s="117"/>
      <c r="BF47" s="118"/>
      <c r="BG47" s="118">
        <f t="shared" ref="BG47:BH47" si="124">IFERROR((IF((((BG$17*1000)+BG$38)/BG26)&lt;0,"NM",((BG$17*1000)+BG$38)/BG26)),"NA")</f>
        <v>0.99447953267982736</v>
      </c>
      <c r="BH47" s="118">
        <f t="shared" si="124"/>
        <v>1.7564694116323418</v>
      </c>
      <c r="BI47" s="118">
        <f>IFERROR((IF((((BI$17*1000)+BI$38)/BI26)&lt;0,"NM",((BI$17*1000)+BI$38)/BI26)),"NA")</f>
        <v>1.6600103156788137</v>
      </c>
      <c r="BJ47" s="119">
        <f>IFERROR((IF((((BJ$17*1000)+BJ$38)/BJ26)&lt;0,"NM",((BJ$17*1000)+BJ$38)/BJ26)),"NA")</f>
        <v>1.4961452994296167</v>
      </c>
      <c r="BK47" s="117">
        <f t="shared" ref="BK47:BP47" ca="1" si="125">IFERROR((IF((((BK$17*1000)+BK$38)/BK26)&lt;0,"NM",((BK$17*1000)+BK$38)/BK26)),"NA")</f>
        <v>1.27025686920366</v>
      </c>
      <c r="BL47" s="118">
        <f t="shared" ca="1" si="125"/>
        <v>1.0864099523156394</v>
      </c>
      <c r="BM47" s="118">
        <f t="shared" ca="1" si="125"/>
        <v>0.91822130233443711</v>
      </c>
      <c r="BN47" s="118">
        <f t="shared" ca="1" si="125"/>
        <v>1.6286632089730761</v>
      </c>
      <c r="BO47" s="118">
        <f t="shared" ca="1" si="125"/>
        <v>1.4967867127529821</v>
      </c>
      <c r="BP47" s="119">
        <f t="shared" ca="1" si="125"/>
        <v>1.324150057798964</v>
      </c>
    </row>
    <row r="48" spans="2:68" s="17" customFormat="1">
      <c r="B48" s="27" t="s">
        <v>275</v>
      </c>
      <c r="C48" s="117"/>
      <c r="D48" s="118"/>
      <c r="E48" s="118">
        <f t="shared" ref="E48:F48" si="126">IFERROR((IF((((E$17*1000)+E$38)/E28)&lt;0,"NM",((E$17*1000)+E$38)/E28)),"NA")</f>
        <v>2.0751655621654352</v>
      </c>
      <c r="F48" s="118">
        <f t="shared" si="126"/>
        <v>5.9851164796006957</v>
      </c>
      <c r="G48" s="118">
        <f>IFERROR((IF((((G$17*1000)+G$38)/G28)&lt;0,"NM",((G$17*1000)+G$38)/G28)),"NA")</f>
        <v>5.4332280167705536</v>
      </c>
      <c r="H48" s="119">
        <f>IFERROR((IF((((H$17*1000)+H$38)/H28)&lt;0,"NM",((H$17*1000)+H$38)/H28)),"NA")</f>
        <v>4.6326790520855337</v>
      </c>
      <c r="I48" s="117"/>
      <c r="J48" s="118"/>
      <c r="K48" s="118">
        <f t="shared" ref="K48:L48" si="127">IFERROR((IF((((K$17*1000)+K$38)/K28)&lt;0,"NM",((K$17*1000)+K$38)/K28)),"NA")</f>
        <v>5.6550588105532507</v>
      </c>
      <c r="L48" s="118">
        <f t="shared" si="127"/>
        <v>8.4548487768096514</v>
      </c>
      <c r="M48" s="118">
        <f>IFERROR((IF((((M$17*1000)+M$38)/M28)&lt;0,"NM",((M$17*1000)+M$38)/M28)),"NA")</f>
        <v>7.2700134603753304</v>
      </c>
      <c r="N48" s="119">
        <f>IFERROR((IF((((N$17*1000)+N$38)/N28)&lt;0,"NM",((N$17*1000)+N$38)/N28)),"NA")</f>
        <v>6.9268530968398112</v>
      </c>
      <c r="O48" s="117"/>
      <c r="P48" s="118"/>
      <c r="Q48" s="118">
        <f t="shared" ref="Q48:R48" si="128">IFERROR((IF((((Q$17*1000)+Q$38)/Q28)&lt;0,"NM",((Q$17*1000)+Q$38)/Q28)),"NA")</f>
        <v>7.1158950645492975</v>
      </c>
      <c r="R48" s="118">
        <f t="shared" si="128"/>
        <v>15.883183728763912</v>
      </c>
      <c r="S48" s="118">
        <f>IFERROR((IF((((S$17*1000)+S$38)/S28)&lt;0,"NM",((S$17*1000)+S$38)/S28)),"NA")</f>
        <v>12.747340621760333</v>
      </c>
      <c r="T48" s="119">
        <f>IFERROR((IF((((T$17*1000)+T$38)/T28)&lt;0,"NM",((T$17*1000)+T$38)/T28)),"NA")</f>
        <v>9.6074109886251744</v>
      </c>
      <c r="U48" s="117"/>
      <c r="V48" s="118"/>
      <c r="W48" s="118">
        <f t="shared" ref="W48:X48" si="129">IFERROR((IF((((W$17*1000)+W$38)/W28)&lt;0,"NM",((W$17*1000)+W$38)/W28)),"NA")</f>
        <v>6.2837641722899482</v>
      </c>
      <c r="X48" s="118">
        <f t="shared" si="129"/>
        <v>11.181619804910072</v>
      </c>
      <c r="Y48" s="118">
        <f>IFERROR((IF((((Y$17*1000)+Y$38)/Y28)&lt;0,"NM",((Y$17*1000)+Y$38)/Y28)),"NA")</f>
        <v>8.4922439561265346</v>
      </c>
      <c r="Z48" s="119">
        <f>IFERROR((IF((((Z$17*1000)+Z$38)/Z28)&lt;0,"NM",((Z$17*1000)+Z$38)/Z28)),"NA")</f>
        <v>6.0891253043862408</v>
      </c>
      <c r="AA48" s="117"/>
      <c r="AB48" s="118"/>
      <c r="AC48" s="118">
        <f t="shared" ref="AC48:AD48" si="130">IFERROR((IF((((AC$17*1000)+AC$38)/AC28)&lt;0,"NM",((AC$17*1000)+AC$38)/AC28)),"NA")</f>
        <v>12.101410416778993</v>
      </c>
      <c r="AD48" s="118">
        <f t="shared" si="130"/>
        <v>11.27934551636209</v>
      </c>
      <c r="AE48" s="118">
        <f>IFERROR((IF((((AE$17*1000)+AE$38)/AE28)&lt;0,"NM",((AE$17*1000)+AE$38)/AE28)),"NA")</f>
        <v>9.9720245021391474</v>
      </c>
      <c r="AF48" s="119">
        <f>IFERROR((IF((((AF$17*1000)+AF$38)/AF28)&lt;0,"NM",((AF$17*1000)+AF$38)/AF28)),"NA")</f>
        <v>7.1558069191100246</v>
      </c>
      <c r="AG48" s="117"/>
      <c r="AH48" s="118"/>
      <c r="AI48" s="118">
        <f t="shared" ref="AI48:AJ48" si="131">IFERROR((IF((((AI$17*1000)+AI$38)/AI28)&lt;0,"NM",((AI$17*1000)+AI$38)/AI28)),"NA")</f>
        <v>4.9321059716053419</v>
      </c>
      <c r="AJ48" s="118">
        <f t="shared" si="131"/>
        <v>11.975610432214639</v>
      </c>
      <c r="AK48" s="118">
        <f>IFERROR((IF((((AK$17*1000)+AK$38)/AK28)&lt;0,"NM",((AK$17*1000)+AK$38)/AK28)),"NA")</f>
        <v>9.8996525332177612</v>
      </c>
      <c r="AL48" s="119">
        <f>IFERROR((IF((((AL$17*1000)+AL$38)/AL28)&lt;0,"NM",((AL$17*1000)+AL$38)/AL28)),"NA")</f>
        <v>7.9091021508369277</v>
      </c>
      <c r="AM48" s="117"/>
      <c r="AN48" s="118"/>
      <c r="AO48" s="118">
        <f t="shared" ref="AO48:AP48" si="132">IFERROR((IF((((AO$17*1000)+AO$38)/AO28)&lt;0,"NM",((AO$17*1000)+AO$38)/AO28)),"NA")</f>
        <v>4.5813900963729219</v>
      </c>
      <c r="AP48" s="118">
        <f t="shared" si="132"/>
        <v>8.1865434453518784</v>
      </c>
      <c r="AQ48" s="118">
        <f>IFERROR((IF((((AQ$17*1000)+AQ$38)/AQ28)&lt;0,"NM",((AQ$17*1000)+AQ$38)/AQ28)),"NA")</f>
        <v>6.1139876706716993</v>
      </c>
      <c r="AR48" s="119">
        <f>IFERROR((IF((((AR$17*1000)+AR$38)/AR28)&lt;0,"NM",((AR$17*1000)+AR$38)/AR28)),"NA")</f>
        <v>5.1864359018082915</v>
      </c>
      <c r="AS48" s="117"/>
      <c r="AT48" s="118"/>
      <c r="AU48" s="118">
        <f t="shared" ref="AU48:AV48" si="133">IFERROR((IF((((AU$17*1000)+AU$38)/AU28)&lt;0,"NM",((AU$17*1000)+AU$38)/AU28)),"NA")</f>
        <v>4.3100013695097221</v>
      </c>
      <c r="AV48" s="118">
        <f t="shared" si="133"/>
        <v>7.5390541070593216</v>
      </c>
      <c r="AW48" s="118">
        <f>IFERROR((IF((((AW$17*1000)+AW$38)/AW28)&lt;0,"NM",((AW$17*1000)+AW$38)/AW28)),"NA")</f>
        <v>5.1649412292731274</v>
      </c>
      <c r="AX48" s="119">
        <f>IFERROR((IF((((AX$17*1000)+AX$38)/AX28)&lt;0,"NM",((AX$17*1000)+AX$38)/AX28)),"NA")</f>
        <v>4.3801298073955914</v>
      </c>
      <c r="AY48" s="117"/>
      <c r="AZ48" s="118"/>
      <c r="BA48" s="118">
        <f t="shared" ref="BA48:BB48" si="134">IFERROR((IF((((BA$17*1000)+BA$38)/BA28)&lt;0,"NM",((BA$17*1000)+BA$38)/BA28)),"NA")</f>
        <v>6.0563400614733869</v>
      </c>
      <c r="BB48" s="118">
        <f t="shared" si="134"/>
        <v>12.743231342380266</v>
      </c>
      <c r="BC48" s="118">
        <f>IFERROR((IF((((BC$17*1000)+BC$38)/BC28)&lt;0,"NM",((BC$17*1000)+BC$38)/BC28)),"NA")</f>
        <v>8.4098810125852861</v>
      </c>
      <c r="BD48" s="119">
        <f>IFERROR((IF((((BD$17*1000)+BD$38)/BD28)&lt;0,"NM",((BD$17*1000)+BD$38)/BD28)),"NA")</f>
        <v>7.0167870785451605</v>
      </c>
      <c r="BE48" s="117"/>
      <c r="BF48" s="118"/>
      <c r="BG48" s="118">
        <f t="shared" ref="BG48:BH48" si="135">IFERROR((IF((((BG$17*1000)+BG$38)/BG28)&lt;0,"NM",((BG$17*1000)+BG$38)/BG28)),"NA")</f>
        <v>5.2846973459847355</v>
      </c>
      <c r="BH48" s="118">
        <f t="shared" si="135"/>
        <v>10.064238583439497</v>
      </c>
      <c r="BI48" s="118">
        <f>IFERROR((IF((((BI$17*1000)+BI$38)/BI28)&lt;0,"NM",((BI$17*1000)+BI$38)/BI28)),"NA")</f>
        <v>7.3737049432533412</v>
      </c>
      <c r="BJ48" s="119">
        <f>IFERROR((IF((((BJ$17*1000)+BJ$38)/BJ28)&lt;0,"NM",((BJ$17*1000)+BJ$38)/BJ28)),"NA")</f>
        <v>6.2275606760740096</v>
      </c>
      <c r="BK48" s="117">
        <f t="shared" ref="BK48:BP48" ca="1" si="136">IFERROR((IF((((BK$17*1000)+BK$38)/BK28)&lt;0,"NM",((BK$17*1000)+BK$38)/BK28)),"NA")</f>
        <v>5.6299408503084241</v>
      </c>
      <c r="BL48" s="118">
        <f t="shared" ca="1" si="136"/>
        <v>4.3535834153876589</v>
      </c>
      <c r="BM48" s="118">
        <f t="shared" ca="1" si="136"/>
        <v>5.5317005477535268</v>
      </c>
      <c r="BN48" s="118">
        <f t="shared" ca="1" si="136"/>
        <v>9.6565910779393693</v>
      </c>
      <c r="BO48" s="118">
        <f t="shared" ca="1" si="136"/>
        <v>7.755365584280197</v>
      </c>
      <c r="BP48" s="119">
        <f t="shared" ca="1" si="136"/>
        <v>6.3582789328997826</v>
      </c>
    </row>
    <row r="49" spans="2:68" s="17" customFormat="1">
      <c r="B49" s="27" t="s">
        <v>63</v>
      </c>
      <c r="C49" s="117"/>
      <c r="D49" s="118"/>
      <c r="E49" s="118">
        <f t="shared" ref="E49:H49" si="137">IFERROR((E43/E$11*100),"NA")</f>
        <v>4.6991570584245714</v>
      </c>
      <c r="F49" s="118">
        <f t="shared" si="137"/>
        <v>4.941381649065014</v>
      </c>
      <c r="G49" s="118">
        <f t="shared" si="137"/>
        <v>6.0006883868970666</v>
      </c>
      <c r="H49" s="119">
        <f t="shared" si="137"/>
        <v>6.5978896617708047</v>
      </c>
      <c r="I49" s="117"/>
      <c r="J49" s="118"/>
      <c r="K49" s="118">
        <f t="shared" ref="K49:N49" si="138">IFERROR((K43/K$11*100),"NA")</f>
        <v>0.4013914905004014</v>
      </c>
      <c r="L49" s="118">
        <f t="shared" si="138"/>
        <v>0</v>
      </c>
      <c r="M49" s="118">
        <f t="shared" si="138"/>
        <v>0.80278298100080281</v>
      </c>
      <c r="N49" s="119">
        <f t="shared" si="138"/>
        <v>0.80278298100080281</v>
      </c>
      <c r="O49" s="117"/>
      <c r="P49" s="118"/>
      <c r="Q49" s="118">
        <f t="shared" ref="Q49:T49" si="139">IFERROR((Q43/Q$11*100),"NA")</f>
        <v>14.444231872967283</v>
      </c>
      <c r="R49" s="118">
        <f t="shared" si="139"/>
        <v>2.869714941649129</v>
      </c>
      <c r="S49" s="118">
        <f t="shared" si="139"/>
        <v>2.2957719533193033</v>
      </c>
      <c r="T49" s="119">
        <f t="shared" si="139"/>
        <v>2.2957719533193033</v>
      </c>
      <c r="U49" s="117"/>
      <c r="V49" s="118"/>
      <c r="W49" s="118">
        <f t="shared" ref="W49:Z49" si="140">IFERROR((W43/W$11*100),"NA")</f>
        <v>0.19488428745432401</v>
      </c>
      <c r="X49" s="118">
        <f t="shared" si="140"/>
        <v>0.19488428745432401</v>
      </c>
      <c r="Y49" s="118">
        <f t="shared" si="140"/>
        <v>0.6198546307228987</v>
      </c>
      <c r="Z49" s="119">
        <f t="shared" si="140"/>
        <v>0.93216775155293796</v>
      </c>
      <c r="AA49" s="117"/>
      <c r="AB49" s="118"/>
      <c r="AC49" s="118">
        <f t="shared" ref="AC49:AF49" si="141">IFERROR((AC43/AC$11*100),"NA")</f>
        <v>0.33940603943099573</v>
      </c>
      <c r="AD49" s="118">
        <f t="shared" si="141"/>
        <v>0.72872473171949081</v>
      </c>
      <c r="AE49" s="118">
        <f t="shared" si="141"/>
        <v>0.34938857000249562</v>
      </c>
      <c r="AF49" s="119">
        <f t="shared" si="141"/>
        <v>0.34938857000249562</v>
      </c>
      <c r="AG49" s="117"/>
      <c r="AH49" s="118"/>
      <c r="AI49" s="118">
        <f t="shared" ref="AI49:AL49" si="142">IFERROR((AI43/AI$11*100),"NA")</f>
        <v>2.1739130434782608</v>
      </c>
      <c r="AJ49" s="118">
        <f t="shared" si="142"/>
        <v>1.932367149758454</v>
      </c>
      <c r="AK49" s="118">
        <f t="shared" si="142"/>
        <v>1.932367149758454</v>
      </c>
      <c r="AL49" s="119">
        <f t="shared" si="142"/>
        <v>1.932367149758454</v>
      </c>
      <c r="AM49" s="117"/>
      <c r="AN49" s="118"/>
      <c r="AO49" s="118">
        <f t="shared" ref="AO49:AR49" si="143">IFERROR((AO43/AO$11*100),"NA")</f>
        <v>7.6036189268573642</v>
      </c>
      <c r="AP49" s="118">
        <f t="shared" si="143"/>
        <v>8.9048005669952222</v>
      </c>
      <c r="AQ49" s="118">
        <f t="shared" si="143"/>
        <v>11.088335748926438</v>
      </c>
      <c r="AR49" s="119">
        <f t="shared" si="143"/>
        <v>12.128615838512392</v>
      </c>
      <c r="AS49" s="117"/>
      <c r="AT49" s="118"/>
      <c r="AU49" s="118">
        <f t="shared" ref="AU49:AX49" si="144">IFERROR((AU43/AU$11*100),"NA")</f>
        <v>1.067995728017088</v>
      </c>
      <c r="AV49" s="118">
        <f t="shared" si="144"/>
        <v>1.423994304022784</v>
      </c>
      <c r="AW49" s="118">
        <f t="shared" si="144"/>
        <v>2.5765416264772329</v>
      </c>
      <c r="AX49" s="119">
        <f t="shared" si="144"/>
        <v>3.5185376134807642</v>
      </c>
      <c r="AY49" s="117"/>
      <c r="AZ49" s="118"/>
      <c r="BA49" s="118">
        <f t="shared" ref="BA49:BD49" si="145">IFERROR((BA43/BA$11*100),"NA")</f>
        <v>2.1621621621621623</v>
      </c>
      <c r="BB49" s="118">
        <f t="shared" si="145"/>
        <v>2.1621621621621623</v>
      </c>
      <c r="BC49" s="118">
        <f t="shared" si="145"/>
        <v>3.0030030030030028</v>
      </c>
      <c r="BD49" s="119">
        <f t="shared" si="145"/>
        <v>4.2042042042042045</v>
      </c>
      <c r="BE49" s="117"/>
      <c r="BF49" s="118"/>
      <c r="BG49" s="118">
        <f t="shared" ref="BG49:BJ49" si="146">IFERROR((BG43/BG$11*100),"NA")</f>
        <v>19.79136199668519</v>
      </c>
      <c r="BH49" s="118">
        <f t="shared" si="146"/>
        <v>8.0062317787694948</v>
      </c>
      <c r="BI49" s="118">
        <f t="shared" si="146"/>
        <v>4.4550975415687786</v>
      </c>
      <c r="BJ49" s="119">
        <f t="shared" si="146"/>
        <v>4.2601087534240971</v>
      </c>
      <c r="BK49" s="117"/>
      <c r="BL49" s="118"/>
      <c r="BM49" s="118"/>
      <c r="BN49" s="118"/>
      <c r="BO49" s="118"/>
      <c r="BP49" s="119"/>
    </row>
    <row r="50" spans="2:68" s="17" customFormat="1" hidden="1">
      <c r="B50" s="27" t="s">
        <v>46</v>
      </c>
      <c r="C50" s="117"/>
      <c r="D50" s="118"/>
      <c r="E50" s="118"/>
      <c r="F50" s="118"/>
      <c r="G50" s="118"/>
      <c r="H50" s="119"/>
      <c r="I50" s="117"/>
      <c r="J50" s="118"/>
      <c r="K50" s="118"/>
      <c r="L50" s="118"/>
      <c r="M50" s="118"/>
      <c r="N50" s="119"/>
      <c r="O50" s="117"/>
      <c r="P50" s="118"/>
      <c r="Q50" s="118"/>
      <c r="R50" s="118"/>
      <c r="S50" s="118"/>
      <c r="T50" s="119"/>
      <c r="U50" s="117"/>
      <c r="V50" s="118"/>
      <c r="W50" s="118"/>
      <c r="X50" s="118"/>
      <c r="Y50" s="118"/>
      <c r="Z50" s="119"/>
      <c r="AA50" s="117"/>
      <c r="AB50" s="118"/>
      <c r="AC50" s="118"/>
      <c r="AD50" s="118"/>
      <c r="AE50" s="118"/>
      <c r="AF50" s="119"/>
      <c r="AG50" s="117"/>
      <c r="AH50" s="118"/>
      <c r="AI50" s="118"/>
      <c r="AJ50" s="118"/>
      <c r="AK50" s="118"/>
      <c r="AL50" s="119"/>
      <c r="AM50" s="117"/>
      <c r="AN50" s="118"/>
      <c r="AO50" s="118"/>
      <c r="AP50" s="118"/>
      <c r="AQ50" s="118"/>
      <c r="AR50" s="119"/>
      <c r="AS50" s="117"/>
      <c r="AT50" s="118"/>
      <c r="AU50" s="118"/>
      <c r="AV50" s="118"/>
      <c r="AW50" s="118"/>
      <c r="AX50" s="119"/>
      <c r="AY50" s="117"/>
      <c r="AZ50" s="118"/>
      <c r="BA50" s="118"/>
      <c r="BB50" s="118"/>
      <c r="BC50" s="118"/>
      <c r="BD50" s="119"/>
      <c r="BE50" s="117"/>
      <c r="BF50" s="118"/>
      <c r="BG50" s="118"/>
      <c r="BH50" s="118"/>
      <c r="BI50" s="118"/>
      <c r="BJ50" s="119"/>
      <c r="BK50" s="117"/>
      <c r="BL50" s="118"/>
      <c r="BM50" s="118"/>
      <c r="BN50" s="118"/>
      <c r="BO50" s="118"/>
      <c r="BP50" s="119"/>
    </row>
    <row r="51" spans="2:68" s="5" customFormat="1" ht="12.75">
      <c r="B51" s="30" t="s">
        <v>295</v>
      </c>
      <c r="C51" s="123"/>
      <c r="D51" s="124"/>
      <c r="E51" s="124"/>
      <c r="F51" s="124"/>
      <c r="G51" s="124"/>
      <c r="H51" s="125"/>
      <c r="I51" s="123"/>
      <c r="J51" s="124"/>
      <c r="K51" s="124"/>
      <c r="L51" s="124"/>
      <c r="M51" s="124"/>
      <c r="N51" s="125"/>
      <c r="O51" s="123"/>
      <c r="P51" s="124"/>
      <c r="Q51" s="124"/>
      <c r="R51" s="124"/>
      <c r="S51" s="124"/>
      <c r="T51" s="125"/>
      <c r="U51" s="123"/>
      <c r="V51" s="124"/>
      <c r="W51" s="124"/>
      <c r="X51" s="124"/>
      <c r="Y51" s="124"/>
      <c r="Z51" s="125"/>
      <c r="AA51" s="123"/>
      <c r="AB51" s="124"/>
      <c r="AC51" s="124"/>
      <c r="AD51" s="124"/>
      <c r="AE51" s="124"/>
      <c r="AF51" s="125"/>
      <c r="AG51" s="123"/>
      <c r="AH51" s="124"/>
      <c r="AI51" s="124"/>
      <c r="AJ51" s="124"/>
      <c r="AK51" s="124"/>
      <c r="AL51" s="125"/>
      <c r="AM51" s="123"/>
      <c r="AN51" s="124"/>
      <c r="AO51" s="124"/>
      <c r="AP51" s="124"/>
      <c r="AQ51" s="124"/>
      <c r="AR51" s="125"/>
      <c r="AS51" s="123"/>
      <c r="AT51" s="124"/>
      <c r="AU51" s="124"/>
      <c r="AV51" s="124"/>
      <c r="AW51" s="124"/>
      <c r="AX51" s="125"/>
      <c r="AY51" s="123"/>
      <c r="AZ51" s="124"/>
      <c r="BA51" s="124"/>
      <c r="BB51" s="124"/>
      <c r="BC51" s="124"/>
      <c r="BD51" s="125"/>
      <c r="BE51" s="123"/>
      <c r="BF51" s="124"/>
      <c r="BG51" s="124"/>
      <c r="BH51" s="124"/>
      <c r="BI51" s="124"/>
      <c r="BJ51" s="125"/>
      <c r="BK51" s="123"/>
      <c r="BL51" s="124"/>
      <c r="BM51" s="124"/>
      <c r="BN51" s="124"/>
      <c r="BO51" s="124"/>
      <c r="BP51" s="125"/>
    </row>
    <row r="52" spans="2:68" s="17" customFormat="1">
      <c r="B52" s="27" t="s">
        <v>30</v>
      </c>
      <c r="C52" s="117">
        <f t="shared" ref="C52:BJ52" si="147">IFERROR((C28/C$26*100),"NA")</f>
        <v>20.631195076550249</v>
      </c>
      <c r="D52" s="118">
        <f t="shared" si="147"/>
        <v>22.504532259020081</v>
      </c>
      <c r="E52" s="118">
        <f t="shared" si="147"/>
        <v>31.999688105574808</v>
      </c>
      <c r="F52" s="118">
        <f t="shared" si="147"/>
        <v>33.705837905882056</v>
      </c>
      <c r="G52" s="118">
        <f t="shared" si="147"/>
        <v>35.129199950411547</v>
      </c>
      <c r="H52" s="119">
        <f t="shared" si="147"/>
        <v>35.333129725564646</v>
      </c>
      <c r="I52" s="117">
        <f t="shared" ref="I52:N52" si="148">IFERROR((I28/I$26*100),"NA")</f>
        <v>13.164972818767758</v>
      </c>
      <c r="J52" s="118">
        <f t="shared" si="148"/>
        <v>14.532526056218886</v>
      </c>
      <c r="K52" s="118">
        <f t="shared" si="148"/>
        <v>10.154926927178073</v>
      </c>
      <c r="L52" s="118">
        <f t="shared" si="148"/>
        <v>11.053796501236329</v>
      </c>
      <c r="M52" s="118">
        <f t="shared" si="148"/>
        <v>11.68407359212514</v>
      </c>
      <c r="N52" s="119">
        <f t="shared" si="148"/>
        <v>11.638591337514248</v>
      </c>
      <c r="O52" s="117">
        <f t="shared" si="147"/>
        <v>51.586249558147756</v>
      </c>
      <c r="P52" s="118">
        <f t="shared" si="147"/>
        <v>55.112092391304344</v>
      </c>
      <c r="Q52" s="118">
        <f t="shared" si="147"/>
        <v>51.340254560384771</v>
      </c>
      <c r="R52" s="118">
        <f t="shared" si="147"/>
        <v>47.200331812525924</v>
      </c>
      <c r="S52" s="118">
        <f t="shared" si="147"/>
        <v>49.8410760965319</v>
      </c>
      <c r="T52" s="119">
        <f t="shared" si="147"/>
        <v>56.55375142895862</v>
      </c>
      <c r="U52" s="117">
        <f t="shared" si="147"/>
        <v>37.977857340256193</v>
      </c>
      <c r="V52" s="118">
        <f t="shared" si="147"/>
        <v>30.367583324916069</v>
      </c>
      <c r="W52" s="118">
        <f t="shared" si="147"/>
        <v>18.847766261351016</v>
      </c>
      <c r="X52" s="118">
        <f t="shared" si="147"/>
        <v>20.400181822688499</v>
      </c>
      <c r="Y52" s="118">
        <f t="shared" si="147"/>
        <v>22.282658905504075</v>
      </c>
      <c r="Z52" s="119">
        <f t="shared" si="147"/>
        <v>23.981267409172794</v>
      </c>
      <c r="AA52" s="117">
        <f t="shared" si="147"/>
        <v>25.097034329426837</v>
      </c>
      <c r="AB52" s="118">
        <f t="shared" si="147"/>
        <v>26.649404595172545</v>
      </c>
      <c r="AC52" s="118">
        <f t="shared" si="147"/>
        <v>11.175584478187515</v>
      </c>
      <c r="AD52" s="118">
        <f t="shared" si="147"/>
        <v>16.134303966721141</v>
      </c>
      <c r="AE52" s="118">
        <f t="shared" si="147"/>
        <v>16.968244180866517</v>
      </c>
      <c r="AF52" s="119">
        <f t="shared" si="147"/>
        <v>19.652668947939706</v>
      </c>
      <c r="AG52" s="117">
        <f t="shared" si="147"/>
        <v>19.906898218917593</v>
      </c>
      <c r="AH52" s="118">
        <f t="shared" si="147"/>
        <v>31.854033725859082</v>
      </c>
      <c r="AI52" s="118">
        <f t="shared" si="147"/>
        <v>17.06741662234705</v>
      </c>
      <c r="AJ52" s="118">
        <f t="shared" si="147"/>
        <v>21.840195988204805</v>
      </c>
      <c r="AK52" s="118">
        <f t="shared" si="147"/>
        <v>24.419463723430351</v>
      </c>
      <c r="AL52" s="119">
        <f t="shared" si="147"/>
        <v>24.55148415976284</v>
      </c>
      <c r="AM52" s="117">
        <f t="shared" si="147"/>
        <v>57.227232684843123</v>
      </c>
      <c r="AN52" s="118">
        <f t="shared" si="147"/>
        <v>48.613867774681211</v>
      </c>
      <c r="AO52" s="118">
        <f t="shared" si="147"/>
        <v>34.25919007770473</v>
      </c>
      <c r="AP52" s="118">
        <f t="shared" si="147"/>
        <v>34.226071612105393</v>
      </c>
      <c r="AQ52" s="118">
        <f t="shared" si="147"/>
        <v>36.649970340579522</v>
      </c>
      <c r="AR52" s="119">
        <f t="shared" si="147"/>
        <v>38.43717988270086</v>
      </c>
      <c r="AS52" s="117">
        <f t="shared" si="147"/>
        <v>18.431594008763255</v>
      </c>
      <c r="AT52" s="118">
        <f t="shared" si="147"/>
        <v>20.624441179301577</v>
      </c>
      <c r="AU52" s="118">
        <f t="shared" si="147"/>
        <v>7.6970852020513165</v>
      </c>
      <c r="AV52" s="118">
        <f t="shared" si="147"/>
        <v>7.5415591424226118</v>
      </c>
      <c r="AW52" s="118">
        <f t="shared" si="147"/>
        <v>9.812258980160566</v>
      </c>
      <c r="AX52" s="119">
        <f t="shared" si="147"/>
        <v>11.049716305603191</v>
      </c>
      <c r="AY52" s="117">
        <f t="shared" ref="AY52:BD52" si="149">IFERROR((AY28/AY$26*100),"NA")</f>
        <v>19.517207870440227</v>
      </c>
      <c r="AZ52" s="118">
        <f t="shared" si="149"/>
        <v>26.024826203499536</v>
      </c>
      <c r="BA52" s="118">
        <f t="shared" si="149"/>
        <v>13.272982517678338</v>
      </c>
      <c r="BB52" s="118">
        <f t="shared" si="149"/>
        <v>9.7333089323167634</v>
      </c>
      <c r="BC52" s="118">
        <f t="shared" si="149"/>
        <v>14.160247306872256</v>
      </c>
      <c r="BD52" s="119">
        <f t="shared" si="149"/>
        <v>15.490601840938078</v>
      </c>
      <c r="BE52" s="117">
        <f t="shared" si="147"/>
        <v>24.916593767396417</v>
      </c>
      <c r="BF52" s="118">
        <f t="shared" si="147"/>
        <v>27.711007895609196</v>
      </c>
      <c r="BG52" s="118">
        <f t="shared" si="147"/>
        <v>18.81809813452087</v>
      </c>
      <c r="BH52" s="118">
        <f t="shared" si="147"/>
        <v>17.452581206913923</v>
      </c>
      <c r="BI52" s="118">
        <f t="shared" si="147"/>
        <v>22.512567677360888</v>
      </c>
      <c r="BJ52" s="119">
        <f t="shared" si="147"/>
        <v>24.024580044281794</v>
      </c>
      <c r="BK52" s="117">
        <f ca="1">IFERROR((BK28/BK$26*100),"NA")</f>
        <v>22.562526018973568</v>
      </c>
      <c r="BL52" s="118">
        <f t="shared" ref="BL52:BP52" ca="1" si="150">IFERROR((BL28/BL$26*100),"NA")</f>
        <v>24.954384667943742</v>
      </c>
      <c r="BM52" s="118">
        <f t="shared" ca="1" si="150"/>
        <v>16.599259023652952</v>
      </c>
      <c r="BN52" s="118">
        <f t="shared" ca="1" si="150"/>
        <v>16.865819374849394</v>
      </c>
      <c r="BO52" s="118">
        <f t="shared" ca="1" si="150"/>
        <v>19.300014892746081</v>
      </c>
      <c r="BP52" s="119">
        <f t="shared" ca="1" si="150"/>
        <v>20.825605038297159</v>
      </c>
    </row>
    <row r="53" spans="2:68" s="17" customFormat="1">
      <c r="B53" s="27" t="s">
        <v>34</v>
      </c>
      <c r="C53" s="117">
        <f t="shared" ref="C53:BJ53" si="151">IFERROR((C32/C$26*100),"NA")</f>
        <v>14.106913927135764</v>
      </c>
      <c r="D53" s="118">
        <f t="shared" si="151"/>
        <v>15.821298199401165</v>
      </c>
      <c r="E53" s="118">
        <f t="shared" si="151"/>
        <v>22.974894162402514</v>
      </c>
      <c r="F53" s="118">
        <f t="shared" si="151"/>
        <v>26.279682454074145</v>
      </c>
      <c r="G53" s="118">
        <f t="shared" si="151"/>
        <v>25.502794594430831</v>
      </c>
      <c r="H53" s="119">
        <f t="shared" si="151"/>
        <v>24.772410804013788</v>
      </c>
      <c r="I53" s="117">
        <f t="shared" ref="I53:N53" si="152">IFERROR((I32/I$26*100),"NA")</f>
        <v>4.2643996039468748</v>
      </c>
      <c r="J53" s="118">
        <f t="shared" si="152"/>
        <v>6.9819900645445738</v>
      </c>
      <c r="K53" s="118">
        <f t="shared" si="152"/>
        <v>4.5053359736919925</v>
      </c>
      <c r="L53" s="118">
        <f t="shared" si="152"/>
        <v>4.6924921977014478</v>
      </c>
      <c r="M53" s="118">
        <f t="shared" si="152"/>
        <v>5.7297261763408613</v>
      </c>
      <c r="N53" s="119">
        <f t="shared" si="152"/>
        <v>5.7573511182114787</v>
      </c>
      <c r="O53" s="117">
        <f t="shared" si="151"/>
        <v>35.273064687168606</v>
      </c>
      <c r="P53" s="118">
        <f t="shared" si="151"/>
        <v>33.162364130434781</v>
      </c>
      <c r="Q53" s="118">
        <f t="shared" si="151"/>
        <v>30.825854888849786</v>
      </c>
      <c r="R53" s="118">
        <f t="shared" si="151"/>
        <v>26.818056131618967</v>
      </c>
      <c r="S53" s="118">
        <f t="shared" si="151"/>
        <v>29.30605493872865</v>
      </c>
      <c r="T53" s="119">
        <f t="shared" si="151"/>
        <v>34.17823077914101</v>
      </c>
      <c r="U53" s="117">
        <f t="shared" si="151"/>
        <v>16.989754143707547</v>
      </c>
      <c r="V53" s="118">
        <f t="shared" si="151"/>
        <v>17.037241052070286</v>
      </c>
      <c r="W53" s="118">
        <f t="shared" si="151"/>
        <v>6.9484879678277043</v>
      </c>
      <c r="X53" s="118">
        <f t="shared" si="151"/>
        <v>11.880101769532946</v>
      </c>
      <c r="Y53" s="118">
        <f t="shared" si="151"/>
        <v>10.781100194077069</v>
      </c>
      <c r="Z53" s="119">
        <f t="shared" si="151"/>
        <v>12.886650487279722</v>
      </c>
      <c r="AA53" s="117">
        <f t="shared" si="151"/>
        <v>9.8390925877077287</v>
      </c>
      <c r="AB53" s="118">
        <f t="shared" si="151"/>
        <v>14.624481625458596</v>
      </c>
      <c r="AC53" s="118">
        <f t="shared" si="151"/>
        <v>2.1408773198361053</v>
      </c>
      <c r="AD53" s="118">
        <f t="shared" si="151"/>
        <v>5.1329668697073245</v>
      </c>
      <c r="AE53" s="118">
        <f t="shared" si="151"/>
        <v>5.903152986144975</v>
      </c>
      <c r="AF53" s="119">
        <f t="shared" si="151"/>
        <v>8.4879334831598019</v>
      </c>
      <c r="AG53" s="117">
        <f t="shared" si="151"/>
        <v>14.509161112531665</v>
      </c>
      <c r="AH53" s="118">
        <f t="shared" si="151"/>
        <v>20.817358105778137</v>
      </c>
      <c r="AI53" s="118">
        <f t="shared" si="151"/>
        <v>10.079297555876069</v>
      </c>
      <c r="AJ53" s="118">
        <f t="shared" si="151"/>
        <v>12.689281723917359</v>
      </c>
      <c r="AK53" s="118">
        <f t="shared" si="151"/>
        <v>14.914507205833258</v>
      </c>
      <c r="AL53" s="119">
        <f t="shared" si="151"/>
        <v>15.446184432195761</v>
      </c>
      <c r="AM53" s="117">
        <f t="shared" si="151"/>
        <v>40.872904855283565</v>
      </c>
      <c r="AN53" s="118">
        <f t="shared" si="151"/>
        <v>36.242863208912226</v>
      </c>
      <c r="AO53" s="118">
        <f t="shared" si="151"/>
        <v>27.751198853447807</v>
      </c>
      <c r="AP53" s="118">
        <f t="shared" si="151"/>
        <v>27.148750343183377</v>
      </c>
      <c r="AQ53" s="118">
        <f t="shared" si="151"/>
        <v>28.28996713121203</v>
      </c>
      <c r="AR53" s="119">
        <f t="shared" si="151"/>
        <v>29.078185963039449</v>
      </c>
      <c r="AS53" s="117">
        <f t="shared" si="151"/>
        <v>5.9173583900479247</v>
      </c>
      <c r="AT53" s="118">
        <f t="shared" si="151"/>
        <v>12.173622619322359</v>
      </c>
      <c r="AU53" s="118">
        <f t="shared" si="151"/>
        <v>1.8368328193281702</v>
      </c>
      <c r="AV53" s="118">
        <f t="shared" si="151"/>
        <v>1.0573123201344301</v>
      </c>
      <c r="AW53" s="118">
        <f t="shared" si="151"/>
        <v>3.2710935494834179</v>
      </c>
      <c r="AX53" s="119">
        <f t="shared" si="151"/>
        <v>4.2696192372225825</v>
      </c>
      <c r="AY53" s="117">
        <f t="shared" ref="AY53:BD53" si="153">IFERROR((AY32/AY$26*100),"NA")</f>
        <v>5.289467592459304</v>
      </c>
      <c r="AZ53" s="118">
        <f t="shared" si="153"/>
        <v>16.496116952685146</v>
      </c>
      <c r="BA53" s="118">
        <f t="shared" si="153"/>
        <v>3.5533365174635878</v>
      </c>
      <c r="BB53" s="118">
        <f t="shared" si="153"/>
        <v>1.4734164626048747</v>
      </c>
      <c r="BC53" s="118">
        <f t="shared" si="153"/>
        <v>5.1474828030554702</v>
      </c>
      <c r="BD53" s="119">
        <f t="shared" si="153"/>
        <v>6.5862235598068004</v>
      </c>
      <c r="BE53" s="117">
        <f t="shared" si="151"/>
        <v>13.951216187046272</v>
      </c>
      <c r="BF53" s="118">
        <f t="shared" si="151"/>
        <v>14.74399541934123</v>
      </c>
      <c r="BG53" s="118">
        <f t="shared" si="151"/>
        <v>7.1421782931001712</v>
      </c>
      <c r="BH53" s="118">
        <f t="shared" si="151"/>
        <v>3.5476015716074434</v>
      </c>
      <c r="BI53" s="118">
        <f t="shared" si="151"/>
        <v>8.4766076662710645</v>
      </c>
      <c r="BJ53" s="119">
        <f t="shared" si="151"/>
        <v>10.357544480128675</v>
      </c>
      <c r="BK53" s="117">
        <f ca="1">IFERROR((BK32/BK$26*100),"NA")</f>
        <v>10.412281663682615</v>
      </c>
      <c r="BL53" s="118">
        <f t="shared" ref="BL53:BP53" ca="1" si="154">IFERROR((BL32/BL$26*100),"NA")</f>
        <v>14.791591186158914</v>
      </c>
      <c r="BM53" s="118">
        <f t="shared" ca="1" si="154"/>
        <v>7.6207075000719975</v>
      </c>
      <c r="BN53" s="118">
        <f t="shared" ca="1" si="154"/>
        <v>7.7956763735194752</v>
      </c>
      <c r="BO53" s="118">
        <f t="shared" ca="1" si="154"/>
        <v>9.6785672063807926</v>
      </c>
      <c r="BP53" s="119">
        <f t="shared" ca="1" si="154"/>
        <v>11.003820518172553</v>
      </c>
    </row>
    <row r="54" spans="2:68" s="17" customFormat="1">
      <c r="B54" s="27" t="s">
        <v>292</v>
      </c>
      <c r="C54" s="117">
        <v>34.777683114920229</v>
      </c>
      <c r="D54" s="118">
        <v>40.233836094999333</v>
      </c>
      <c r="E54" s="118">
        <v>52.205293203335167</v>
      </c>
      <c r="F54" s="118">
        <v>45.210189124158191</v>
      </c>
      <c r="G54" s="118">
        <v>37.671617039760278</v>
      </c>
      <c r="H54" s="119">
        <v>34.470221689202695</v>
      </c>
      <c r="I54" s="117">
        <v>13.809344802423546</v>
      </c>
      <c r="J54" s="118">
        <v>27.975353848049977</v>
      </c>
      <c r="K54" s="118">
        <v>16.313155482735407</v>
      </c>
      <c r="L54" s="118">
        <v>13.590644529678405</v>
      </c>
      <c r="M54" s="118">
        <v>15.777600305155627</v>
      </c>
      <c r="N54" s="119">
        <v>14.373172026877972</v>
      </c>
      <c r="O54" s="117">
        <v>21.984770664940861</v>
      </c>
      <c r="P54" s="118">
        <v>29.320959846232391</v>
      </c>
      <c r="Q54" s="118">
        <v>44.525872111494714</v>
      </c>
      <c r="R54" s="118">
        <v>55.171187826643454</v>
      </c>
      <c r="S54" s="118">
        <v>55.556826571709827</v>
      </c>
      <c r="T54" s="119">
        <v>53.471513033830419</v>
      </c>
      <c r="U54" s="117">
        <v>20.628985120854427</v>
      </c>
      <c r="V54" s="118">
        <v>25.897915763488527</v>
      </c>
      <c r="W54" s="118">
        <v>9.8719570826615222</v>
      </c>
      <c r="X54" s="118">
        <v>14.123087890754061</v>
      </c>
      <c r="Y54" s="118">
        <v>13.515613321957801</v>
      </c>
      <c r="Z54" s="119">
        <v>17.644527228072459</v>
      </c>
      <c r="AA54" s="117">
        <v>19.02102413450784</v>
      </c>
      <c r="AB54" s="118">
        <v>37.981596671331616</v>
      </c>
      <c r="AC54" s="118">
        <v>5.343178537054861</v>
      </c>
      <c r="AD54" s="118">
        <v>12.436753932923258</v>
      </c>
      <c r="AE54" s="118">
        <v>13.426370819252984</v>
      </c>
      <c r="AF54" s="119">
        <v>19.295296348965032</v>
      </c>
      <c r="AG54" s="117">
        <v>12.668754836199275</v>
      </c>
      <c r="AH54" s="118">
        <v>25.41263344651956</v>
      </c>
      <c r="AI54" s="118">
        <v>11.173904035864648</v>
      </c>
      <c r="AJ54" s="118">
        <v>12.127096079661381</v>
      </c>
      <c r="AK54" s="118">
        <v>13.617505057301887</v>
      </c>
      <c r="AL54" s="119">
        <v>15.285298100761343</v>
      </c>
      <c r="AM54" s="117">
        <v>22.392295246576854</v>
      </c>
      <c r="AN54" s="118">
        <v>39.257979375109457</v>
      </c>
      <c r="AO54" s="118">
        <v>24.111903540012104</v>
      </c>
      <c r="AP54" s="118">
        <v>23.949733346278059</v>
      </c>
      <c r="AQ54" s="118">
        <v>25.83213814921524</v>
      </c>
      <c r="AR54" s="119">
        <v>23.785312747697464</v>
      </c>
      <c r="AS54" s="117">
        <v>9.4106466612476734</v>
      </c>
      <c r="AT54" s="118">
        <v>25.290394597758048</v>
      </c>
      <c r="AU54" s="118">
        <v>3.5215841649584321</v>
      </c>
      <c r="AV54" s="118">
        <v>1.9268308969708849</v>
      </c>
      <c r="AW54" s="118">
        <v>6.4354637881508774</v>
      </c>
      <c r="AX54" s="119">
        <v>8.4260897837103936</v>
      </c>
      <c r="AY54" s="117">
        <v>11.856022012273661</v>
      </c>
      <c r="AZ54" s="118">
        <v>44.563564798734021</v>
      </c>
      <c r="BA54" s="118">
        <v>8.3299763392769268</v>
      </c>
      <c r="BB54" s="118">
        <v>3.6334872725249254</v>
      </c>
      <c r="BC54" s="118">
        <v>13.75841532313701</v>
      </c>
      <c r="BD54" s="119">
        <v>17.746542824791316</v>
      </c>
      <c r="BE54" s="117">
        <v>21.007073635951521</v>
      </c>
      <c r="BF54" s="118">
        <v>30.659324304211943</v>
      </c>
      <c r="BG54" s="118">
        <v>20.077094822815486</v>
      </c>
      <c r="BH54" s="118">
        <v>14.056482999501032</v>
      </c>
      <c r="BI54" s="118">
        <v>38.236034254024858</v>
      </c>
      <c r="BJ54" s="119">
        <v>42.411826216454415</v>
      </c>
      <c r="BK54" s="117">
        <f ca="1">BK32/BK35*100</f>
        <v>16.796047465473475</v>
      </c>
      <c r="BL54" s="118">
        <f t="shared" ref="BL54:BP54" ca="1" si="155">BL32/BL35*100</f>
        <v>29.741019625101799</v>
      </c>
      <c r="BM54" s="118">
        <f t="shared" ca="1" si="155"/>
        <v>17.187884711752087</v>
      </c>
      <c r="BN54" s="118">
        <f t="shared" ca="1" si="155"/>
        <v>15.945551457542706</v>
      </c>
      <c r="BO54" s="118">
        <f t="shared" ca="1" si="155"/>
        <v>18.998134407333058</v>
      </c>
      <c r="BP54" s="119">
        <f t="shared" ca="1" si="155"/>
        <v>20.62338826359456</v>
      </c>
    </row>
    <row r="55" spans="2:68" s="17" customFormat="1">
      <c r="B55" s="27" t="s">
        <v>293</v>
      </c>
      <c r="C55" s="117">
        <v>35.356860996107727</v>
      </c>
      <c r="D55" s="118">
        <v>43.500028718423437</v>
      </c>
      <c r="E55" s="118">
        <v>60.867127900128146</v>
      </c>
      <c r="F55" s="118">
        <v>50.233739611050822</v>
      </c>
      <c r="G55" s="118">
        <v>39.956458831826112</v>
      </c>
      <c r="H55" s="119">
        <v>36.386297574823189</v>
      </c>
      <c r="I55" s="117">
        <v>9.093188522997826</v>
      </c>
      <c r="J55" s="118">
        <v>16.137359753762361</v>
      </c>
      <c r="K55" s="118">
        <v>10.992540845806062</v>
      </c>
      <c r="L55" s="118">
        <v>10.839619547392587</v>
      </c>
      <c r="M55" s="118">
        <v>12.302955780245711</v>
      </c>
      <c r="N55" s="119">
        <v>12.019346129967575</v>
      </c>
      <c r="O55" s="117">
        <v>28.539445767763937</v>
      </c>
      <c r="P55" s="118">
        <v>38.327461768858278</v>
      </c>
      <c r="Q55" s="118">
        <v>47.939971458822441</v>
      </c>
      <c r="R55" s="118">
        <v>42.371797283569734</v>
      </c>
      <c r="S55" s="118">
        <v>49.720600667993288</v>
      </c>
      <c r="T55" s="119">
        <v>52.108201611238037</v>
      </c>
      <c r="U55" s="117">
        <v>16.705557586024245</v>
      </c>
      <c r="V55" s="118">
        <v>21.593088387655225</v>
      </c>
      <c r="W55" s="118">
        <v>12.628728335762618</v>
      </c>
      <c r="X55" s="118">
        <v>12.169422282891173</v>
      </c>
      <c r="Y55" s="118">
        <v>15.052936350095457</v>
      </c>
      <c r="Z55" s="119">
        <v>19.484457250332529</v>
      </c>
      <c r="AA55" s="117">
        <v>10.23087971746045</v>
      </c>
      <c r="AB55" s="118">
        <v>18.772088354520051</v>
      </c>
      <c r="AC55" s="118">
        <v>5.9066314789582695</v>
      </c>
      <c r="AD55" s="118">
        <v>8.5934467346569487</v>
      </c>
      <c r="AE55" s="118">
        <v>9.3985472836333201</v>
      </c>
      <c r="AF55" s="119">
        <v>12.868563041294227</v>
      </c>
      <c r="AG55" s="117">
        <v>11.671180622454145</v>
      </c>
      <c r="AH55" s="118">
        <v>31.745495926862251</v>
      </c>
      <c r="AI55" s="118">
        <v>14.274113965298815</v>
      </c>
      <c r="AJ55" s="118">
        <v>16.149142686689398</v>
      </c>
      <c r="AK55" s="118">
        <v>17.833685944210504</v>
      </c>
      <c r="AL55" s="119">
        <v>20.080883391219476</v>
      </c>
      <c r="AM55" s="117">
        <v>28.938665829022604</v>
      </c>
      <c r="AN55" s="118">
        <v>48.400735311210148</v>
      </c>
      <c r="AO55" s="118">
        <v>27.453499007946373</v>
      </c>
      <c r="AP55" s="118">
        <v>29.28149891450008</v>
      </c>
      <c r="AQ55" s="118">
        <v>31.687914794179246</v>
      </c>
      <c r="AR55" s="119">
        <v>29.851967946668427</v>
      </c>
      <c r="AS55" s="117">
        <v>10.702934163063759</v>
      </c>
      <c r="AT55" s="118">
        <v>22.264089496297661</v>
      </c>
      <c r="AU55" s="118">
        <v>4.7875670513733741</v>
      </c>
      <c r="AV55" s="118">
        <v>3.637326540862758</v>
      </c>
      <c r="AW55" s="118">
        <v>7.0446870170370097</v>
      </c>
      <c r="AX55" s="119">
        <v>8.8588474932286463</v>
      </c>
      <c r="AY55" s="117">
        <v>11.833777989899797</v>
      </c>
      <c r="AZ55" s="118">
        <v>29.243514224781102</v>
      </c>
      <c r="BA55" s="118">
        <v>12.103778849899713</v>
      </c>
      <c r="BB55" s="118">
        <v>7.2698871246525796</v>
      </c>
      <c r="BC55" s="118">
        <v>13.50406402189846</v>
      </c>
      <c r="BD55" s="119">
        <v>16.164543597931431</v>
      </c>
      <c r="BE55" s="117">
        <v>16.165623994065864</v>
      </c>
      <c r="BF55" s="118">
        <v>27.736065019112683</v>
      </c>
      <c r="BG55" s="118">
        <v>21.475334070129609</v>
      </c>
      <c r="BH55" s="118">
        <v>18.939622721762618</v>
      </c>
      <c r="BI55" s="118">
        <v>25.742052512687653</v>
      </c>
      <c r="BJ55" s="119">
        <v>28.610925483811954</v>
      </c>
      <c r="BK55" s="117"/>
      <c r="BL55" s="118"/>
      <c r="BM55" s="118"/>
      <c r="BN55" s="118"/>
      <c r="BO55" s="118"/>
      <c r="BP55" s="119"/>
    </row>
    <row r="56" spans="2:68">
      <c r="B56" s="24" t="s">
        <v>294</v>
      </c>
      <c r="C56" s="117">
        <v>-295.06153094166882</v>
      </c>
      <c r="D56" s="118">
        <v>-243.65508806758029</v>
      </c>
      <c r="E56" s="118">
        <v>-283.41324253213128</v>
      </c>
      <c r="F56" s="118">
        <v>338.37033343422053</v>
      </c>
      <c r="G56" s="118">
        <v>103.15755841454799</v>
      </c>
      <c r="H56" s="119">
        <v>82.001397483921295</v>
      </c>
      <c r="I56" s="117">
        <v>11.479793443038538</v>
      </c>
      <c r="J56" s="118">
        <v>21.608705015537566</v>
      </c>
      <c r="K56" s="118">
        <v>14.554191476362984</v>
      </c>
      <c r="L56" s="118">
        <v>14.594611481284783</v>
      </c>
      <c r="M56" s="118">
        <v>15.491229801405137</v>
      </c>
      <c r="N56" s="119">
        <v>14.894513255502282</v>
      </c>
      <c r="O56" s="117">
        <v>56.712252302539767</v>
      </c>
      <c r="P56" s="118">
        <v>81.541619435679053</v>
      </c>
      <c r="Q56" s="118">
        <v>86.075184334582374</v>
      </c>
      <c r="R56" s="118">
        <v>63.980908719816618</v>
      </c>
      <c r="S56" s="118">
        <v>82.600277957745988</v>
      </c>
      <c r="T56" s="119">
        <v>122.89503591991415</v>
      </c>
      <c r="U56" s="117">
        <v>17.676949772334901</v>
      </c>
      <c r="V56" s="118">
        <v>24.563206041338848</v>
      </c>
      <c r="W56" s="118">
        <v>15.119436308462456</v>
      </c>
      <c r="X56" s="118">
        <v>15.27681757725745</v>
      </c>
      <c r="Y56" s="118">
        <v>18.968126072623935</v>
      </c>
      <c r="Z56" s="119">
        <v>24.989131970138668</v>
      </c>
      <c r="AA56" s="117">
        <v>13.328040227603546</v>
      </c>
      <c r="AB56" s="118">
        <v>20.560545896140948</v>
      </c>
      <c r="AC56" s="118">
        <v>7.5945064355238303</v>
      </c>
      <c r="AD56" s="118">
        <v>10.436182534878933</v>
      </c>
      <c r="AE56" s="118">
        <v>11.196678719314736</v>
      </c>
      <c r="AF56" s="119">
        <v>14.728548108140394</v>
      </c>
      <c r="AG56" s="117">
        <v>15.635803998488221</v>
      </c>
      <c r="AH56" s="118">
        <v>49.539808762881002</v>
      </c>
      <c r="AI56" s="118">
        <v>22.092874834161279</v>
      </c>
      <c r="AJ56" s="118">
        <v>26.251331532799938</v>
      </c>
      <c r="AK56" s="118">
        <v>32.576395685520801</v>
      </c>
      <c r="AL56" s="119">
        <v>38.945392958279605</v>
      </c>
      <c r="AM56" s="117">
        <v>90.589719244749944</v>
      </c>
      <c r="AN56" s="118">
        <v>124.79109172273586</v>
      </c>
      <c r="AO56" s="118">
        <v>42.318804100586142</v>
      </c>
      <c r="AP56" s="118">
        <v>45.95799275627602</v>
      </c>
      <c r="AQ56" s="118">
        <v>58.333209829261548</v>
      </c>
      <c r="AR56" s="119">
        <v>55.568378899028318</v>
      </c>
      <c r="AS56" s="117">
        <v>11.370551478250956</v>
      </c>
      <c r="AT56" s="118">
        <v>24.495644349624971</v>
      </c>
      <c r="AU56" s="118">
        <v>4.1009485382548689</v>
      </c>
      <c r="AV56" s="118">
        <v>2.8321330010057051</v>
      </c>
      <c r="AW56" s="118">
        <v>6.6035613917286708</v>
      </c>
      <c r="AX56" s="119">
        <v>8.8102844769014492</v>
      </c>
      <c r="AY56" s="117">
        <v>13.685441919442136</v>
      </c>
      <c r="AZ56" s="118">
        <v>36.997432413666175</v>
      </c>
      <c r="BA56" s="118">
        <v>15.400080229427704</v>
      </c>
      <c r="BB56" s="118">
        <v>8.6371145427087779</v>
      </c>
      <c r="BC56" s="118">
        <v>15.919814937465151</v>
      </c>
      <c r="BD56" s="119">
        <v>18.092853319430368</v>
      </c>
      <c r="BE56" s="117">
        <v>18.263568912955719</v>
      </c>
      <c r="BF56" s="118">
        <v>33.901519619175225</v>
      </c>
      <c r="BG56" s="118">
        <v>24.579434921190714</v>
      </c>
      <c r="BH56" s="118">
        <v>19.912527903194853</v>
      </c>
      <c r="BI56" s="118">
        <v>27.134525136420031</v>
      </c>
      <c r="BJ56" s="119">
        <v>31.763348433266803</v>
      </c>
      <c r="BK56" s="117"/>
      <c r="BL56" s="118"/>
      <c r="BM56" s="118"/>
      <c r="BN56" s="118"/>
      <c r="BO56" s="118"/>
      <c r="BP56" s="119"/>
    </row>
    <row r="57" spans="2:68" s="5" customFormat="1" ht="12.75">
      <c r="B57" s="30" t="s">
        <v>296</v>
      </c>
      <c r="C57" s="123"/>
      <c r="D57" s="124"/>
      <c r="E57" s="124"/>
      <c r="F57" s="124"/>
      <c r="G57" s="124"/>
      <c r="H57" s="125"/>
      <c r="I57" s="123"/>
      <c r="J57" s="124"/>
      <c r="K57" s="124"/>
      <c r="L57" s="124"/>
      <c r="M57" s="124"/>
      <c r="N57" s="125"/>
      <c r="O57" s="123"/>
      <c r="P57" s="124"/>
      <c r="Q57" s="124"/>
      <c r="R57" s="124"/>
      <c r="S57" s="124"/>
      <c r="T57" s="125"/>
      <c r="U57" s="123"/>
      <c r="V57" s="124"/>
      <c r="W57" s="124"/>
      <c r="X57" s="124"/>
      <c r="Y57" s="124"/>
      <c r="Z57" s="125"/>
      <c r="AA57" s="123"/>
      <c r="AB57" s="124"/>
      <c r="AC57" s="124"/>
      <c r="AD57" s="124"/>
      <c r="AE57" s="124"/>
      <c r="AF57" s="125"/>
      <c r="AG57" s="123"/>
      <c r="AH57" s="124"/>
      <c r="AI57" s="124"/>
      <c r="AJ57" s="124"/>
      <c r="AK57" s="124"/>
      <c r="AL57" s="125"/>
      <c r="AM57" s="123"/>
      <c r="AN57" s="124"/>
      <c r="AO57" s="124"/>
      <c r="AP57" s="124"/>
      <c r="AQ57" s="124"/>
      <c r="AR57" s="125"/>
      <c r="AS57" s="123"/>
      <c r="AT57" s="124"/>
      <c r="AU57" s="124"/>
      <c r="AV57" s="124"/>
      <c r="AW57" s="124"/>
      <c r="AX57" s="125"/>
      <c r="AY57" s="123"/>
      <c r="AZ57" s="124"/>
      <c r="BA57" s="124"/>
      <c r="BB57" s="124"/>
      <c r="BC57" s="124"/>
      <c r="BD57" s="125"/>
      <c r="BE57" s="123"/>
      <c r="BF57" s="124"/>
      <c r="BG57" s="124"/>
      <c r="BH57" s="124"/>
      <c r="BI57" s="124"/>
      <c r="BJ57" s="125"/>
      <c r="BK57" s="123"/>
      <c r="BL57" s="124"/>
      <c r="BM57" s="124"/>
      <c r="BN57" s="124"/>
      <c r="BO57" s="124"/>
      <c r="BP57" s="125"/>
    </row>
    <row r="58" spans="2:68" s="17" customFormat="1">
      <c r="B58" s="27" t="s">
        <v>45</v>
      </c>
      <c r="C58" s="117">
        <f t="shared" ref="C58:BJ58" si="156">IFERROR((C36/C35),"NA")</f>
        <v>0.16089060107302391</v>
      </c>
      <c r="D58" s="118">
        <f t="shared" si="156"/>
        <v>7.671596623696432E-2</v>
      </c>
      <c r="E58" s="118">
        <f t="shared" si="156"/>
        <v>6.7628728596732607E-2</v>
      </c>
      <c r="F58" s="118">
        <f t="shared" si="156"/>
        <v>7.6018816924207935E-2</v>
      </c>
      <c r="G58" s="118">
        <f t="shared" si="156"/>
        <v>6.7007799624421521E-2</v>
      </c>
      <c r="H58" s="119">
        <f t="shared" si="156"/>
        <v>5.7406410515047392E-2</v>
      </c>
      <c r="I58" s="117">
        <f t="shared" ref="I58:N58" si="157">IFERROR((I36/I35),"NA")</f>
        <v>0.99189875700780061</v>
      </c>
      <c r="J58" s="118">
        <f t="shared" si="157"/>
        <v>0.80872478929800107</v>
      </c>
      <c r="K58" s="118">
        <f t="shared" si="157"/>
        <v>0.61530915764825012</v>
      </c>
      <c r="L58" s="118">
        <f t="shared" si="157"/>
        <v>0.5134531682776553</v>
      </c>
      <c r="M58" s="118">
        <f t="shared" si="157"/>
        <v>0.44683509078821143</v>
      </c>
      <c r="N58" s="119">
        <f t="shared" si="157"/>
        <v>0.38973261146911581</v>
      </c>
      <c r="O58" s="117">
        <f t="shared" si="156"/>
        <v>0.20032185188623775</v>
      </c>
      <c r="P58" s="118">
        <f t="shared" si="156"/>
        <v>8.2786383127680052E-2</v>
      </c>
      <c r="Q58" s="118">
        <f t="shared" si="156"/>
        <v>0.91725951128982375</v>
      </c>
      <c r="R58" s="118">
        <f t="shared" si="156"/>
        <v>0.56229022704837117</v>
      </c>
      <c r="S58" s="118">
        <f t="shared" si="156"/>
        <v>0.42006124649600896</v>
      </c>
      <c r="T58" s="119">
        <f t="shared" si="156"/>
        <v>0.29678132854277733</v>
      </c>
      <c r="U58" s="117">
        <f t="shared" si="156"/>
        <v>0.92168675645543385</v>
      </c>
      <c r="V58" s="118">
        <f t="shared" si="156"/>
        <v>0.38911164345147436</v>
      </c>
      <c r="W58" s="118">
        <f t="shared" si="156"/>
        <v>0.3212706156755219</v>
      </c>
      <c r="X58" s="118">
        <f t="shared" si="156"/>
        <v>0.35870377319618801</v>
      </c>
      <c r="Y58" s="118">
        <f t="shared" si="156"/>
        <v>0.31166522083621295</v>
      </c>
      <c r="Z58" s="119">
        <f t="shared" si="156"/>
        <v>0.25908953023652131</v>
      </c>
      <c r="AA58" s="117">
        <f t="shared" si="156"/>
        <v>1.4115983336987503</v>
      </c>
      <c r="AB58" s="118">
        <f t="shared" si="156"/>
        <v>1.039793750092872</v>
      </c>
      <c r="AC58" s="118">
        <f t="shared" si="156"/>
        <v>1.2001217748687114</v>
      </c>
      <c r="AD58" s="118">
        <f t="shared" si="156"/>
        <v>1.1017909333195999</v>
      </c>
      <c r="AE58" s="118">
        <f t="shared" si="156"/>
        <v>0.92694644111749969</v>
      </c>
      <c r="AF58" s="119">
        <f t="shared" si="156"/>
        <v>0.73968714255504409</v>
      </c>
      <c r="AG58" s="117">
        <f t="shared" si="156"/>
        <v>4.316196503974459E-3</v>
      </c>
      <c r="AH58" s="118">
        <f t="shared" si="156"/>
        <v>1.64669835784261E-3</v>
      </c>
      <c r="AI58" s="118">
        <f t="shared" si="156"/>
        <v>3.6377155298837377E-3</v>
      </c>
      <c r="AJ58" s="118">
        <f t="shared" si="156"/>
        <v>2.7216955134420203E-3</v>
      </c>
      <c r="AK58" s="118">
        <f t="shared" si="156"/>
        <v>1.2144960361561725E-3</v>
      </c>
      <c r="AL58" s="119">
        <f t="shared" si="156"/>
        <v>1.0836348377238662E-3</v>
      </c>
      <c r="AM58" s="117">
        <f t="shared" si="156"/>
        <v>6.702717489566859E-2</v>
      </c>
      <c r="AN58" s="118">
        <f t="shared" si="156"/>
        <v>9.9407988686622206E-2</v>
      </c>
      <c r="AO58" s="118">
        <f t="shared" si="156"/>
        <v>9.3712585696702377E-2</v>
      </c>
      <c r="AP58" s="118">
        <f t="shared" si="156"/>
        <v>0.13074248302977731</v>
      </c>
      <c r="AQ58" s="118">
        <f t="shared" si="156"/>
        <v>0.1094040120544984</v>
      </c>
      <c r="AR58" s="119">
        <f t="shared" si="156"/>
        <v>9.2888194146199643E-2</v>
      </c>
      <c r="AS58" s="117">
        <f t="shared" si="156"/>
        <v>0.82428112271842924</v>
      </c>
      <c r="AT58" s="118">
        <f t="shared" si="156"/>
        <v>0.31882741874075843</v>
      </c>
      <c r="AU58" s="118">
        <f t="shared" si="156"/>
        <v>0.56210596918497513</v>
      </c>
      <c r="AV58" s="118">
        <f t="shared" si="156"/>
        <v>0.63610987646148354</v>
      </c>
      <c r="AW58" s="118">
        <f t="shared" si="156"/>
        <v>0.56448867654898816</v>
      </c>
      <c r="AX58" s="119">
        <f t="shared" si="156"/>
        <v>0.53665370288764347</v>
      </c>
      <c r="AY58" s="117">
        <f t="shared" ref="AY58:BD58" si="158">IFERROR((AY36/AY35),"NA")</f>
        <v>1.3010426772271557</v>
      </c>
      <c r="AZ58" s="118">
        <f t="shared" si="158"/>
        <v>0.66025290834637029</v>
      </c>
      <c r="BA58" s="118">
        <f t="shared" si="158"/>
        <v>0.82354792927191045</v>
      </c>
      <c r="BB58" s="118">
        <f t="shared" si="158"/>
        <v>0.94617700771960822</v>
      </c>
      <c r="BC58" s="118">
        <f t="shared" si="158"/>
        <v>0.89799957273824327</v>
      </c>
      <c r="BD58" s="119">
        <f t="shared" si="158"/>
        <v>0.83654724140579451</v>
      </c>
      <c r="BE58" s="117">
        <f t="shared" si="156"/>
        <v>1.1009987475513021</v>
      </c>
      <c r="BF58" s="118">
        <f t="shared" si="156"/>
        <v>0.8172307786427665</v>
      </c>
      <c r="BG58" s="118">
        <f t="shared" si="156"/>
        <v>1.6864267052228394</v>
      </c>
      <c r="BH58" s="118">
        <f t="shared" si="156"/>
        <v>2.35124666362867</v>
      </c>
      <c r="BI58" s="118">
        <f t="shared" si="156"/>
        <v>2.1082693069257612</v>
      </c>
      <c r="BJ58" s="119">
        <f t="shared" si="156"/>
        <v>1.6636194405808626</v>
      </c>
      <c r="BK58" s="117"/>
      <c r="BL58" s="118"/>
      <c r="BM58" s="118"/>
      <c r="BN58" s="118"/>
      <c r="BO58" s="118"/>
      <c r="BP58" s="119"/>
    </row>
    <row r="59" spans="2:68" s="17" customFormat="1">
      <c r="B59" s="27" t="s">
        <v>37</v>
      </c>
      <c r="C59" s="117">
        <f t="shared" ref="C59:BJ59" si="159">IFERROR((C38/C35),"NA")</f>
        <v>-0.41261443872174769</v>
      </c>
      <c r="D59" s="118">
        <f t="shared" si="159"/>
        <v>-0.76835336591950876</v>
      </c>
      <c r="E59" s="118">
        <f t="shared" si="159"/>
        <v>-0.65514579919145899</v>
      </c>
      <c r="F59" s="118">
        <f t="shared" si="159"/>
        <v>-0.32874800343963201</v>
      </c>
      <c r="G59" s="118">
        <f t="shared" si="159"/>
        <v>-0.28289550725449253</v>
      </c>
      <c r="H59" s="119">
        <f t="shared" si="159"/>
        <v>-0.30403105365183292</v>
      </c>
      <c r="I59" s="117">
        <f t="shared" ref="I59:N59" si="160">IFERROR((I38/I35),"NA")</f>
        <v>0.71795950881517445</v>
      </c>
      <c r="J59" s="118">
        <f t="shared" si="160"/>
        <v>0.51656840301313456</v>
      </c>
      <c r="K59" s="118">
        <f t="shared" si="160"/>
        <v>0.39143092209353836</v>
      </c>
      <c r="L59" s="118">
        <f t="shared" si="160"/>
        <v>0.34661692385958964</v>
      </c>
      <c r="M59" s="118">
        <f t="shared" si="160"/>
        <v>0.30641832621145709</v>
      </c>
      <c r="N59" s="119">
        <f t="shared" si="160"/>
        <v>0.25192861139914891</v>
      </c>
      <c r="O59" s="117">
        <f t="shared" si="159"/>
        <v>-0.49082412651254914</v>
      </c>
      <c r="P59" s="118">
        <f t="shared" si="159"/>
        <v>-0.52440127184154484</v>
      </c>
      <c r="Q59" s="118">
        <f t="shared" si="159"/>
        <v>4.6396535725332512E-2</v>
      </c>
      <c r="R59" s="118">
        <f t="shared" si="159"/>
        <v>-9.9045738729845345E-2</v>
      </c>
      <c r="S59" s="118">
        <f t="shared" si="159"/>
        <v>-0.36618966739537656</v>
      </c>
      <c r="T59" s="119">
        <f t="shared" si="159"/>
        <v>-0.63226647505637878</v>
      </c>
      <c r="U59" s="117">
        <f t="shared" si="159"/>
        <v>0.69609397174322396</v>
      </c>
      <c r="V59" s="118">
        <f t="shared" si="159"/>
        <v>0.26400560735176137</v>
      </c>
      <c r="W59" s="118">
        <f t="shared" si="159"/>
        <v>0.17351903125540116</v>
      </c>
      <c r="X59" s="118">
        <f t="shared" si="159"/>
        <v>0.24235665620618826</v>
      </c>
      <c r="Y59" s="118">
        <f t="shared" si="159"/>
        <v>0.20425292640931025</v>
      </c>
      <c r="Z59" s="119">
        <f t="shared" si="159"/>
        <v>0.11786515515780478</v>
      </c>
      <c r="AA59" s="117">
        <f t="shared" si="159"/>
        <v>1.1306730980048234</v>
      </c>
      <c r="AB59" s="118">
        <f t="shared" si="159"/>
        <v>0.78149100257069404</v>
      </c>
      <c r="AC59" s="118">
        <f t="shared" si="159"/>
        <v>0.88481619605753858</v>
      </c>
      <c r="AD59" s="118">
        <f t="shared" si="159"/>
        <v>0.94280858514980237</v>
      </c>
      <c r="AE59" s="118">
        <f t="shared" si="159"/>
        <v>0.83507015139850016</v>
      </c>
      <c r="AF59" s="119">
        <f t="shared" si="159"/>
        <v>0.60913656692339602</v>
      </c>
      <c r="AG59" s="117">
        <f t="shared" si="159"/>
        <v>-0.21209377662512754</v>
      </c>
      <c r="AH59" s="118">
        <f t="shared" si="159"/>
        <v>-0.3234770430173059</v>
      </c>
      <c r="AI59" s="118">
        <f t="shared" si="159"/>
        <v>-0.1850092599858148</v>
      </c>
      <c r="AJ59" s="118">
        <f t="shared" si="159"/>
        <v>-0.19999735892672338</v>
      </c>
      <c r="AK59" s="118">
        <f t="shared" si="159"/>
        <v>-0.25202717812711412</v>
      </c>
      <c r="AL59" s="119">
        <f t="shared" si="159"/>
        <v>-0.28957399744766193</v>
      </c>
      <c r="AM59" s="117">
        <f t="shared" si="159"/>
        <v>-0.12809255501553626</v>
      </c>
      <c r="AN59" s="118">
        <f t="shared" si="159"/>
        <v>-0.34300719564102211</v>
      </c>
      <c r="AO59" s="118">
        <f t="shared" si="159"/>
        <v>-0.21986069398534841</v>
      </c>
      <c r="AP59" s="118">
        <f t="shared" si="159"/>
        <v>-0.35084102269668693</v>
      </c>
      <c r="AQ59" s="118">
        <f t="shared" si="159"/>
        <v>-0.36043684739471149</v>
      </c>
      <c r="AR59" s="119">
        <f t="shared" si="159"/>
        <v>-0.39390181210256764</v>
      </c>
      <c r="AS59" s="117">
        <f t="shared" si="159"/>
        <v>1.0872544159709212E-2</v>
      </c>
      <c r="AT59" s="118">
        <f t="shared" si="159"/>
        <v>4.0849341127151438E-3</v>
      </c>
      <c r="AU59" s="118">
        <f t="shared" si="159"/>
        <v>6.8471070492053558E-3</v>
      </c>
      <c r="AV59" s="118">
        <f t="shared" si="159"/>
        <v>7.4859072442031759E-3</v>
      </c>
      <c r="AW59" s="118">
        <f t="shared" si="159"/>
        <v>6.4052150164869781E-3</v>
      </c>
      <c r="AX59" s="119">
        <f t="shared" si="159"/>
        <v>5.3008752035026748E-3</v>
      </c>
      <c r="AY59" s="117">
        <f t="shared" ref="AY59:BD59" si="161">IFERROR((AY38/AY35),"NA")</f>
        <v>1.1240701368851613</v>
      </c>
      <c r="AZ59" s="118">
        <f t="shared" si="161"/>
        <v>0.44684237678411892</v>
      </c>
      <c r="BA59" s="118">
        <f t="shared" si="161"/>
        <v>0.65875384766123313</v>
      </c>
      <c r="BB59" s="118">
        <f t="shared" si="161"/>
        <v>0.84394565764437657</v>
      </c>
      <c r="BC59" s="118">
        <f t="shared" si="161"/>
        <v>0.79231146377221628</v>
      </c>
      <c r="BD59" s="119">
        <f t="shared" si="161"/>
        <v>0.71531893229962096</v>
      </c>
      <c r="BE59" s="117">
        <f t="shared" si="159"/>
        <v>0.65836828414528403</v>
      </c>
      <c r="BF59" s="118">
        <f t="shared" si="159"/>
        <v>0.41311850175121978</v>
      </c>
      <c r="BG59" s="118">
        <f t="shared" si="159"/>
        <v>1.1258250260000506</v>
      </c>
      <c r="BH59" s="118">
        <f t="shared" si="159"/>
        <v>1.8733889395221668</v>
      </c>
      <c r="BI59" s="118">
        <f t="shared" si="159"/>
        <v>1.6852592355987563</v>
      </c>
      <c r="BJ59" s="119">
        <f t="shared" si="159"/>
        <v>1.2048999084484791</v>
      </c>
      <c r="BK59" s="117"/>
      <c r="BL59" s="118"/>
      <c r="BM59" s="118"/>
      <c r="BN59" s="118"/>
      <c r="BO59" s="118"/>
      <c r="BP59" s="119"/>
    </row>
    <row r="60" spans="2:68">
      <c r="B60" s="4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</row>
    <row r="61" spans="2:68">
      <c r="B61" s="3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</row>
    <row r="62" spans="2:68">
      <c r="B62" s="3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</row>
    <row r="63" spans="2:68">
      <c r="B63" s="3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</row>
    <row r="64" spans="2:68">
      <c r="B64" s="3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</row>
    <row r="65" spans="2:68">
      <c r="B65" s="3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</row>
  </sheetData>
  <mergeCells count="11">
    <mergeCell ref="BK6:BP6"/>
    <mergeCell ref="AS6:AX6"/>
    <mergeCell ref="BE6:BJ6"/>
    <mergeCell ref="C6:H6"/>
    <mergeCell ref="O6:T6"/>
    <mergeCell ref="U6:Z6"/>
    <mergeCell ref="AA6:AF6"/>
    <mergeCell ref="AG6:AL6"/>
    <mergeCell ref="AM6:AR6"/>
    <mergeCell ref="AY6:BD6"/>
    <mergeCell ref="I6:N6"/>
  </mergeCells>
  <conditionalFormatting sqref="BP15">
    <cfRule type="cellIs" dxfId="1018" priority="88" operator="greaterThanOrEqual">
      <formula>10</formula>
    </cfRule>
    <cfRule type="cellIs" dxfId="1017" priority="91" operator="lessThan">
      <formula>0</formula>
    </cfRule>
  </conditionalFormatting>
  <conditionalFormatting sqref="BP16">
    <cfRule type="cellIs" dxfId="1016" priority="86" operator="greaterThanOrEqual">
      <formula>10</formula>
    </cfRule>
    <cfRule type="cellIs" dxfId="1015" priority="90" operator="lessThan">
      <formula>0</formula>
    </cfRule>
  </conditionalFormatting>
  <conditionalFormatting sqref="BP13">
    <cfRule type="cellIs" priority="84" operator="equal">
      <formula>"-"</formula>
    </cfRule>
    <cfRule type="cellIs" dxfId="1014" priority="87" operator="lessThanOrEqual">
      <formula>5</formula>
    </cfRule>
    <cfRule type="cellIs" dxfId="1013" priority="89" operator="greaterThanOrEqual">
      <formula>10</formula>
    </cfRule>
  </conditionalFormatting>
  <conditionalFormatting sqref="O27:AX27 C29:H29 C33:H33 BE33:BP33 BE29:BP29 BE27:BP27 O33:AX33 O29:AX29">
    <cfRule type="cellIs" dxfId="1012" priority="82" operator="lessThanOrEqual">
      <formula>0</formula>
    </cfRule>
    <cfRule type="cellIs" dxfId="1011" priority="85" operator="greaterThanOrEqual">
      <formula>0</formula>
    </cfRule>
  </conditionalFormatting>
  <conditionalFormatting sqref="C41:H41 BE41:BP41 O41:AX41">
    <cfRule type="cellIs" dxfId="1010" priority="83" operator="lessThanOrEqual">
      <formula>0</formula>
    </cfRule>
  </conditionalFormatting>
  <conditionalFormatting sqref="BP10">
    <cfRule type="cellIs" dxfId="1009" priority="76" operator="equal">
      <formula>"Sell"</formula>
    </cfRule>
    <cfRule type="cellIs" dxfId="1008" priority="77" operator="equal">
      <formula>"Buy"</formula>
    </cfRule>
  </conditionalFormatting>
  <conditionalFormatting sqref="BP10">
    <cfRule type="cellIs" dxfId="1007" priority="74" operator="equal">
      <formula>"Sell"</formula>
    </cfRule>
    <cfRule type="cellIs" dxfId="1006" priority="75" operator="equal">
      <formula>"Buy"</formula>
    </cfRule>
  </conditionalFormatting>
  <conditionalFormatting sqref="BP10">
    <cfRule type="cellIs" dxfId="1005" priority="72" operator="equal">
      <formula>"Sell"</formula>
    </cfRule>
    <cfRule type="cellIs" dxfId="1004" priority="73" operator="equal">
      <formula>"Buy"</formula>
    </cfRule>
  </conditionalFormatting>
  <conditionalFormatting sqref="H10 T10 Z10 AF10 AL10 AR10 AX10 BJ10">
    <cfRule type="cellIs" dxfId="1003" priority="70" operator="equal">
      <formula>"Sell"</formula>
    </cfRule>
    <cfRule type="cellIs" dxfId="1002" priority="71" operator="equal">
      <formula>"Buy"</formula>
    </cfRule>
  </conditionalFormatting>
  <conditionalFormatting sqref="H15 T15 Z15 AF15 AL15 AR15 AX15 BJ15">
    <cfRule type="cellIs" dxfId="1001" priority="66" operator="greaterThan">
      <formula>0</formula>
    </cfRule>
    <cfRule type="cellIs" dxfId="1000" priority="69" operator="lessThan">
      <formula>0</formula>
    </cfRule>
  </conditionalFormatting>
  <conditionalFormatting sqref="H13 T13 Z13 AF13 AL13 AR13 AX13 BJ13">
    <cfRule type="cellIs" priority="63" operator="equal">
      <formula>"-"</formula>
    </cfRule>
    <cfRule type="cellIs" dxfId="999" priority="65" operator="lessThanOrEqual">
      <formula>0</formula>
    </cfRule>
    <cfRule type="cellIs" dxfId="998" priority="67" operator="greaterThanOrEqual">
      <formula>0</formula>
    </cfRule>
  </conditionalFormatting>
  <conditionalFormatting sqref="H16">
    <cfRule type="cellIs" dxfId="997" priority="61" operator="greaterThan">
      <formula>0</formula>
    </cfRule>
    <cfRule type="cellIs" dxfId="996" priority="62" operator="lessThan">
      <formula>0</formula>
    </cfRule>
  </conditionalFormatting>
  <conditionalFormatting sqref="T16">
    <cfRule type="cellIs" dxfId="995" priority="59" operator="greaterThan">
      <formula>0</formula>
    </cfRule>
    <cfRule type="cellIs" dxfId="994" priority="60" operator="lessThan">
      <formula>0</formula>
    </cfRule>
  </conditionalFormatting>
  <conditionalFormatting sqref="Z16">
    <cfRule type="cellIs" dxfId="993" priority="57" operator="greaterThan">
      <formula>0</formula>
    </cfRule>
    <cfRule type="cellIs" dxfId="992" priority="58" operator="lessThan">
      <formula>0</formula>
    </cfRule>
  </conditionalFormatting>
  <conditionalFormatting sqref="AF16">
    <cfRule type="cellIs" dxfId="991" priority="55" operator="greaterThan">
      <formula>0</formula>
    </cfRule>
    <cfRule type="cellIs" dxfId="990" priority="56" operator="lessThan">
      <formula>0</formula>
    </cfRule>
  </conditionalFormatting>
  <conditionalFormatting sqref="AL16">
    <cfRule type="cellIs" dxfId="989" priority="53" operator="greaterThan">
      <formula>0</formula>
    </cfRule>
    <cfRule type="cellIs" dxfId="988" priority="54" operator="lessThan">
      <formula>0</formula>
    </cfRule>
  </conditionalFormatting>
  <conditionalFormatting sqref="AR16">
    <cfRule type="cellIs" dxfId="987" priority="51" operator="greaterThan">
      <formula>0</formula>
    </cfRule>
    <cfRule type="cellIs" dxfId="986" priority="52" operator="lessThan">
      <formula>0</formula>
    </cfRule>
  </conditionalFormatting>
  <conditionalFormatting sqref="AX16">
    <cfRule type="cellIs" dxfId="985" priority="49" operator="greaterThan">
      <formula>0</formula>
    </cfRule>
    <cfRule type="cellIs" dxfId="984" priority="50" operator="lessThan">
      <formula>0</formula>
    </cfRule>
  </conditionalFormatting>
  <conditionalFormatting sqref="BJ16">
    <cfRule type="cellIs" dxfId="983" priority="47" operator="greaterThan">
      <formula>0</formula>
    </cfRule>
    <cfRule type="cellIs" dxfId="982" priority="48" operator="lessThan">
      <formula>0</formula>
    </cfRule>
  </conditionalFormatting>
  <conditionalFormatting sqref="C27:H27">
    <cfRule type="cellIs" dxfId="981" priority="43" operator="lessThanOrEqual">
      <formula>0</formula>
    </cfRule>
    <cfRule type="cellIs" dxfId="980" priority="44" operator="greaterThanOrEqual">
      <formula>0</formula>
    </cfRule>
  </conditionalFormatting>
  <conditionalFormatting sqref="AY33:BD33 AY29:BD29 AY27:BD27">
    <cfRule type="cellIs" dxfId="979" priority="24" operator="lessThanOrEqual">
      <formula>0</formula>
    </cfRule>
    <cfRule type="cellIs" dxfId="978" priority="26" operator="greaterThanOrEqual">
      <formula>0</formula>
    </cfRule>
  </conditionalFormatting>
  <conditionalFormatting sqref="AY41:BD41">
    <cfRule type="cellIs" dxfId="977" priority="25" operator="lessThanOrEqual">
      <formula>0</formula>
    </cfRule>
  </conditionalFormatting>
  <conditionalFormatting sqref="BD10">
    <cfRule type="cellIs" dxfId="976" priority="22" operator="equal">
      <formula>"Sell"</formula>
    </cfRule>
    <cfRule type="cellIs" dxfId="975" priority="23" operator="equal">
      <formula>"Buy"</formula>
    </cfRule>
  </conditionalFormatting>
  <conditionalFormatting sqref="BD15">
    <cfRule type="cellIs" dxfId="974" priority="19" operator="greaterThan">
      <formula>0</formula>
    </cfRule>
    <cfRule type="cellIs" dxfId="973" priority="21" operator="lessThan">
      <formula>0</formula>
    </cfRule>
  </conditionalFormatting>
  <conditionalFormatting sqref="BD13">
    <cfRule type="cellIs" priority="17" operator="equal">
      <formula>"-"</formula>
    </cfRule>
    <cfRule type="cellIs" dxfId="972" priority="18" operator="lessThanOrEqual">
      <formula>0</formula>
    </cfRule>
    <cfRule type="cellIs" dxfId="971" priority="20" operator="greaterThanOrEqual">
      <formula>0</formula>
    </cfRule>
  </conditionalFormatting>
  <conditionalFormatting sqref="BD16">
    <cfRule type="cellIs" dxfId="970" priority="15" operator="greaterThan">
      <formula>0</formula>
    </cfRule>
    <cfRule type="cellIs" dxfId="969" priority="16" operator="lessThan">
      <formula>0</formula>
    </cfRule>
  </conditionalFormatting>
  <conditionalFormatting sqref="I29:N29 I33:N33">
    <cfRule type="cellIs" dxfId="968" priority="12" operator="lessThanOrEqual">
      <formula>0</formula>
    </cfRule>
    <cfRule type="cellIs" dxfId="967" priority="14" operator="greaterThanOrEqual">
      <formula>0</formula>
    </cfRule>
  </conditionalFormatting>
  <conditionalFormatting sqref="I41:N41">
    <cfRule type="cellIs" dxfId="966" priority="13" operator="lessThanOrEqual">
      <formula>0</formula>
    </cfRule>
  </conditionalFormatting>
  <conditionalFormatting sqref="N10">
    <cfRule type="cellIs" dxfId="965" priority="10" operator="equal">
      <formula>"Sell"</formula>
    </cfRule>
    <cfRule type="cellIs" dxfId="964" priority="11" operator="equal">
      <formula>"Buy"</formula>
    </cfRule>
  </conditionalFormatting>
  <conditionalFormatting sqref="N15">
    <cfRule type="cellIs" dxfId="963" priority="7" operator="greaterThan">
      <formula>0</formula>
    </cfRule>
    <cfRule type="cellIs" dxfId="962" priority="9" operator="lessThan">
      <formula>0</formula>
    </cfRule>
  </conditionalFormatting>
  <conditionalFormatting sqref="N13">
    <cfRule type="cellIs" priority="5" operator="equal">
      <formula>"-"</formula>
    </cfRule>
    <cfRule type="cellIs" dxfId="961" priority="6" operator="lessThanOrEqual">
      <formula>0</formula>
    </cfRule>
    <cfRule type="cellIs" dxfId="960" priority="8" operator="greaterThanOrEqual">
      <formula>0</formula>
    </cfRule>
  </conditionalFormatting>
  <conditionalFormatting sqref="N16">
    <cfRule type="cellIs" dxfId="959" priority="3" operator="greaterThan">
      <formula>0</formula>
    </cfRule>
    <cfRule type="cellIs" dxfId="958" priority="4" operator="lessThan">
      <formula>0</formula>
    </cfRule>
  </conditionalFormatting>
  <conditionalFormatting sqref="I27:N27">
    <cfRule type="cellIs" dxfId="957" priority="1" operator="lessThanOrEqual">
      <formula>0</formula>
    </cfRule>
    <cfRule type="cellIs" dxfId="956" priority="2" operator="greaterThanOrEqual">
      <formula>0</formula>
    </cfRule>
  </conditionalFormatting>
  <pageMargins left="0.74803149606299213" right="0.23622047244094491" top="0.51181102362204722" bottom="0.23622047244094491" header="0.31496062992125984" footer="0.31496062992125984"/>
  <pageSetup paperSize="9" scale="85" orientation="landscape" r:id="rId1"/>
  <headerFooter>
    <oddHeader>&amp;LMOSL: Metals Valuations</oddHeader>
  </headerFooter>
  <colBreaks count="1" manualBreakCount="1">
    <brk id="32" min="5" max="58" man="1"/>
  </colBreaks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15"/>
  <dimension ref="B5:CN65"/>
  <sheetViews>
    <sheetView showGridLines="0" zoomScaleNormal="100" workbookViewId="0">
      <pane xSplit="2" ySplit="8" topLeftCell="C9" activePane="bottomRight" state="frozen"/>
      <selection sqref="A1:XFD1048576"/>
      <selection pane="topRight" sqref="A1:XFD1048576"/>
      <selection pane="bottomLeft" sqref="A1:XFD1048576"/>
      <selection pane="bottomRight"/>
    </sheetView>
  </sheetViews>
  <sheetFormatPr defaultColWidth="9.33203125" defaultRowHeight="12"/>
  <cols>
    <col min="1" max="1" width="1.33203125" style="1" customWidth="1"/>
    <col min="2" max="2" width="28.6640625" style="6" bestFit="1" customWidth="1"/>
    <col min="3" max="5" width="9.1640625" style="1" hidden="1" customWidth="1"/>
    <col min="6" max="8" width="9.1640625" style="1" bestFit="1" customWidth="1"/>
    <col min="9" max="11" width="9.1640625" style="1" hidden="1" customWidth="1"/>
    <col min="12" max="14" width="9.1640625" style="1" bestFit="1" customWidth="1"/>
    <col min="15" max="17" width="7.6640625" style="1" hidden="1" customWidth="1"/>
    <col min="18" max="18" width="9.1640625" style="1" customWidth="1"/>
    <col min="19" max="20" width="8.83203125" style="1" customWidth="1"/>
    <col min="21" max="23" width="7" style="1" hidden="1" customWidth="1"/>
    <col min="24" max="26" width="8.5" style="1" customWidth="1"/>
    <col min="27" max="29" width="7" style="1" hidden="1" customWidth="1"/>
    <col min="30" max="32" width="8.5" style="1" customWidth="1"/>
    <col min="33" max="35" width="9.1640625" style="1" hidden="1" customWidth="1"/>
    <col min="36" max="38" width="9.1640625" style="1" bestFit="1" customWidth="1"/>
    <col min="39" max="41" width="6.6640625" style="1" hidden="1" customWidth="1"/>
    <col min="42" max="42" width="7.33203125" style="1" bestFit="1" customWidth="1"/>
    <col min="43" max="43" width="8.5" style="1" customWidth="1"/>
    <col min="44" max="44" width="8" style="1" bestFit="1" customWidth="1"/>
    <col min="45" max="47" width="9.1640625" style="1" hidden="1" customWidth="1"/>
    <col min="48" max="48" width="9.6640625" style="1" bestFit="1" customWidth="1"/>
    <col min="49" max="49" width="9.83203125" style="1" bestFit="1" customWidth="1"/>
    <col min="50" max="50" width="10.1640625" style="1" bestFit="1" customWidth="1"/>
    <col min="51" max="53" width="7.6640625" style="1" hidden="1" customWidth="1"/>
    <col min="54" max="54" width="8.5" style="1" bestFit="1" customWidth="1"/>
    <col min="55" max="55" width="7.83203125" style="1" bestFit="1" customWidth="1"/>
    <col min="56" max="56" width="8" style="1" bestFit="1" customWidth="1"/>
    <col min="57" max="59" width="7.6640625" style="1" hidden="1" customWidth="1"/>
    <col min="60" max="60" width="9" style="1" bestFit="1" customWidth="1"/>
    <col min="61" max="62" width="8.83203125" style="1" bestFit="1" customWidth="1"/>
    <col min="63" max="65" width="7.6640625" style="1" hidden="1" customWidth="1"/>
    <col min="66" max="66" width="9" style="1" bestFit="1" customWidth="1"/>
    <col min="67" max="68" width="8.83203125" style="1" bestFit="1" customWidth="1"/>
    <col min="69" max="71" width="9.1640625" style="1" hidden="1" customWidth="1"/>
    <col min="72" max="72" width="9.6640625" style="1" bestFit="1" customWidth="1"/>
    <col min="73" max="74" width="9.83203125" style="1" bestFit="1" customWidth="1"/>
    <col min="75" max="77" width="7.6640625" style="1" hidden="1" customWidth="1"/>
    <col min="78" max="80" width="7.83203125" style="1" customWidth="1"/>
    <col min="81" max="83" width="9.1640625" style="1" hidden="1" customWidth="1"/>
    <col min="84" max="84" width="10.1640625" style="1" bestFit="1" customWidth="1"/>
    <col min="85" max="85" width="9.83203125" style="1" bestFit="1" customWidth="1"/>
    <col min="86" max="86" width="10.5" style="1" customWidth="1"/>
    <col min="87" max="92" width="10.1640625" style="1" hidden="1" customWidth="1"/>
    <col min="93" max="16384" width="9.33203125" style="1"/>
  </cols>
  <sheetData>
    <row r="5" spans="2:92" ht="9" customHeight="1"/>
    <row r="6" spans="2:92" s="21" customFormat="1" ht="12.75">
      <c r="B6" s="23" t="s">
        <v>68</v>
      </c>
      <c r="C6" s="345" t="s">
        <v>1376</v>
      </c>
      <c r="D6" s="346"/>
      <c r="E6" s="346"/>
      <c r="F6" s="346"/>
      <c r="G6" s="346"/>
      <c r="H6" s="347"/>
      <c r="I6" s="345" t="s">
        <v>427</v>
      </c>
      <c r="J6" s="346"/>
      <c r="K6" s="346"/>
      <c r="L6" s="346"/>
      <c r="M6" s="346"/>
      <c r="N6" s="347"/>
      <c r="O6" s="345" t="s">
        <v>428</v>
      </c>
      <c r="P6" s="346"/>
      <c r="Q6" s="346"/>
      <c r="R6" s="346"/>
      <c r="S6" s="346"/>
      <c r="T6" s="347"/>
      <c r="U6" s="345" t="s">
        <v>527</v>
      </c>
      <c r="V6" s="346"/>
      <c r="W6" s="346"/>
      <c r="X6" s="346"/>
      <c r="Y6" s="346"/>
      <c r="Z6" s="347"/>
      <c r="AA6" s="345" t="s">
        <v>429</v>
      </c>
      <c r="AB6" s="346"/>
      <c r="AC6" s="346"/>
      <c r="AD6" s="346"/>
      <c r="AE6" s="346"/>
      <c r="AF6" s="347"/>
      <c r="AG6" s="345" t="s">
        <v>430</v>
      </c>
      <c r="AH6" s="346"/>
      <c r="AI6" s="346"/>
      <c r="AJ6" s="346"/>
      <c r="AK6" s="346"/>
      <c r="AL6" s="347"/>
      <c r="AM6" s="345" t="s">
        <v>431</v>
      </c>
      <c r="AN6" s="346"/>
      <c r="AO6" s="346"/>
      <c r="AP6" s="346"/>
      <c r="AQ6" s="346"/>
      <c r="AR6" s="347"/>
      <c r="AS6" s="345" t="s">
        <v>432</v>
      </c>
      <c r="AT6" s="346"/>
      <c r="AU6" s="346"/>
      <c r="AV6" s="346"/>
      <c r="AW6" s="346"/>
      <c r="AX6" s="347"/>
      <c r="AY6" s="345" t="s">
        <v>529</v>
      </c>
      <c r="AZ6" s="346"/>
      <c r="BA6" s="346"/>
      <c r="BB6" s="346"/>
      <c r="BC6" s="346"/>
      <c r="BD6" s="347"/>
      <c r="BE6" s="345" t="s">
        <v>433</v>
      </c>
      <c r="BF6" s="346"/>
      <c r="BG6" s="346"/>
      <c r="BH6" s="346"/>
      <c r="BI6" s="346"/>
      <c r="BJ6" s="347"/>
      <c r="BK6" s="345" t="s">
        <v>434</v>
      </c>
      <c r="BL6" s="346"/>
      <c r="BM6" s="346"/>
      <c r="BN6" s="346"/>
      <c r="BO6" s="346"/>
      <c r="BP6" s="347"/>
      <c r="BQ6" s="345" t="s">
        <v>435</v>
      </c>
      <c r="BR6" s="346"/>
      <c r="BS6" s="346"/>
      <c r="BT6" s="346"/>
      <c r="BU6" s="346"/>
      <c r="BV6" s="347"/>
      <c r="BW6" s="345" t="s">
        <v>436</v>
      </c>
      <c r="BX6" s="346"/>
      <c r="BY6" s="346"/>
      <c r="BZ6" s="346"/>
      <c r="CA6" s="346"/>
      <c r="CB6" s="347"/>
      <c r="CC6" s="345" t="s">
        <v>437</v>
      </c>
      <c r="CD6" s="346"/>
      <c r="CE6" s="346"/>
      <c r="CF6" s="346"/>
      <c r="CG6" s="346"/>
      <c r="CH6" s="347"/>
      <c r="CI6" s="359" t="s">
        <v>285</v>
      </c>
      <c r="CJ6" s="360"/>
      <c r="CK6" s="360"/>
      <c r="CL6" s="360"/>
      <c r="CM6" s="360"/>
      <c r="CN6" s="361"/>
    </row>
    <row r="7" spans="2:92" s="35" customFormat="1" ht="11.25" hidden="1">
      <c r="B7" s="31" t="s">
        <v>7</v>
      </c>
      <c r="C7" s="32" t="s">
        <v>749</v>
      </c>
      <c r="D7" s="33" t="str">
        <f>C7</f>
        <v>AEGISLOG IN</v>
      </c>
      <c r="E7" s="33" t="str">
        <f t="shared" ref="E7" si="0">D7</f>
        <v>AEGISLOG IN</v>
      </c>
      <c r="F7" s="33" t="str">
        <f t="shared" ref="F7" si="1">E7</f>
        <v>AEGISLOG IN</v>
      </c>
      <c r="G7" s="33" t="str">
        <f t="shared" ref="G7" si="2">F7</f>
        <v>AEGISLOG IN</v>
      </c>
      <c r="H7" s="34" t="str">
        <f t="shared" ref="H7" si="3">G7</f>
        <v>AEGISLOG IN</v>
      </c>
      <c r="I7" s="32" t="s">
        <v>178</v>
      </c>
      <c r="J7" s="33" t="str">
        <f>I7</f>
        <v>BPCL IN</v>
      </c>
      <c r="K7" s="33" t="str">
        <f t="shared" ref="K7:N7" si="4">J7</f>
        <v>BPCL IN</v>
      </c>
      <c r="L7" s="33" t="str">
        <f t="shared" si="4"/>
        <v>BPCL IN</v>
      </c>
      <c r="M7" s="33" t="str">
        <f t="shared" si="4"/>
        <v>BPCL IN</v>
      </c>
      <c r="N7" s="34" t="str">
        <f t="shared" si="4"/>
        <v>BPCL IN</v>
      </c>
      <c r="O7" s="32" t="s">
        <v>179</v>
      </c>
      <c r="P7" s="33" t="str">
        <f>O7</f>
        <v>GAIL IN</v>
      </c>
      <c r="Q7" s="33" t="str">
        <f t="shared" ref="Q7:T7" si="5">P7</f>
        <v>GAIL IN</v>
      </c>
      <c r="R7" s="33" t="str">
        <f t="shared" si="5"/>
        <v>GAIL IN</v>
      </c>
      <c r="S7" s="33" t="str">
        <f t="shared" si="5"/>
        <v>GAIL IN</v>
      </c>
      <c r="T7" s="34" t="str">
        <f t="shared" si="5"/>
        <v>GAIL IN</v>
      </c>
      <c r="U7" s="32" t="s">
        <v>501</v>
      </c>
      <c r="V7" s="33" t="str">
        <f>U7</f>
        <v>GUJGA IN</v>
      </c>
      <c r="W7" s="33" t="str">
        <f t="shared" ref="W7" si="6">V7</f>
        <v>GUJGA IN</v>
      </c>
      <c r="X7" s="33" t="str">
        <f t="shared" ref="X7" si="7">W7</f>
        <v>GUJGA IN</v>
      </c>
      <c r="Y7" s="33" t="str">
        <f t="shared" ref="Y7" si="8">X7</f>
        <v>GUJGA IN</v>
      </c>
      <c r="Z7" s="34" t="str">
        <f t="shared" ref="Z7" si="9">Y7</f>
        <v>GUJGA IN</v>
      </c>
      <c r="AA7" s="32" t="s">
        <v>180</v>
      </c>
      <c r="AB7" s="33" t="str">
        <f>AA7</f>
        <v>GUJS IN</v>
      </c>
      <c r="AC7" s="33" t="str">
        <f t="shared" ref="AC7:AF7" si="10">AB7</f>
        <v>GUJS IN</v>
      </c>
      <c r="AD7" s="33" t="str">
        <f t="shared" si="10"/>
        <v>GUJS IN</v>
      </c>
      <c r="AE7" s="33" t="str">
        <f t="shared" si="10"/>
        <v>GUJS IN</v>
      </c>
      <c r="AF7" s="34" t="str">
        <f t="shared" si="10"/>
        <v>GUJS IN</v>
      </c>
      <c r="AG7" s="32" t="s">
        <v>181</v>
      </c>
      <c r="AH7" s="33" t="str">
        <f>AG7</f>
        <v>HPCL IN</v>
      </c>
      <c r="AI7" s="33" t="str">
        <f t="shared" ref="AI7:AL7" si="11">AH7</f>
        <v>HPCL IN</v>
      </c>
      <c r="AJ7" s="33" t="str">
        <f t="shared" si="11"/>
        <v>HPCL IN</v>
      </c>
      <c r="AK7" s="33" t="str">
        <f t="shared" si="11"/>
        <v>HPCL IN</v>
      </c>
      <c r="AL7" s="34" t="str">
        <f t="shared" si="11"/>
        <v>HPCL IN</v>
      </c>
      <c r="AM7" s="32" t="s">
        <v>183</v>
      </c>
      <c r="AN7" s="33" t="str">
        <f>AM7</f>
        <v>IGL IN</v>
      </c>
      <c r="AO7" s="33" t="str">
        <f t="shared" ref="AO7:AR7" si="12">AN7</f>
        <v>IGL IN</v>
      </c>
      <c r="AP7" s="33" t="str">
        <f t="shared" si="12"/>
        <v>IGL IN</v>
      </c>
      <c r="AQ7" s="33" t="str">
        <f t="shared" si="12"/>
        <v>IGL IN</v>
      </c>
      <c r="AR7" s="34" t="str">
        <f t="shared" si="12"/>
        <v>IGL IN</v>
      </c>
      <c r="AS7" s="32" t="s">
        <v>182</v>
      </c>
      <c r="AT7" s="33" t="str">
        <f>AS7</f>
        <v>IOCL IN</v>
      </c>
      <c r="AU7" s="33" t="str">
        <f t="shared" ref="AU7:AX7" si="13">AT7</f>
        <v>IOCL IN</v>
      </c>
      <c r="AV7" s="33" t="str">
        <f t="shared" si="13"/>
        <v>IOCL IN</v>
      </c>
      <c r="AW7" s="33" t="str">
        <f t="shared" si="13"/>
        <v>IOCL IN</v>
      </c>
      <c r="AX7" s="34" t="str">
        <f t="shared" si="13"/>
        <v>IOCL IN</v>
      </c>
      <c r="AY7" s="32" t="s">
        <v>521</v>
      </c>
      <c r="AZ7" s="33" t="str">
        <f>AY7</f>
        <v>MAHGL IN</v>
      </c>
      <c r="BA7" s="33" t="str">
        <f t="shared" ref="BA7" si="14">AZ7</f>
        <v>MAHGL IN</v>
      </c>
      <c r="BB7" s="33" t="str">
        <f t="shared" ref="BB7" si="15">BA7</f>
        <v>MAHGL IN</v>
      </c>
      <c r="BC7" s="33" t="str">
        <f t="shared" ref="BC7" si="16">BB7</f>
        <v>MAHGL IN</v>
      </c>
      <c r="BD7" s="34" t="str">
        <f t="shared" ref="BD7" si="17">BC7</f>
        <v>MAHGL IN</v>
      </c>
      <c r="BE7" s="32" t="s">
        <v>184</v>
      </c>
      <c r="BF7" s="33" t="str">
        <f>BE7</f>
        <v>MRPL IN</v>
      </c>
      <c r="BG7" s="33" t="str">
        <f t="shared" ref="BG7:BJ7" si="18">BF7</f>
        <v>MRPL IN</v>
      </c>
      <c r="BH7" s="33" t="str">
        <f t="shared" si="18"/>
        <v>MRPL IN</v>
      </c>
      <c r="BI7" s="33" t="str">
        <f t="shared" si="18"/>
        <v>MRPL IN</v>
      </c>
      <c r="BJ7" s="34" t="str">
        <f t="shared" si="18"/>
        <v>MRPL IN</v>
      </c>
      <c r="BK7" s="32" t="s">
        <v>185</v>
      </c>
      <c r="BL7" s="33" t="str">
        <f>BK7</f>
        <v>OINL IN</v>
      </c>
      <c r="BM7" s="33" t="str">
        <f t="shared" ref="BM7:BP7" si="19">BL7</f>
        <v>OINL IN</v>
      </c>
      <c r="BN7" s="33" t="str">
        <f t="shared" si="19"/>
        <v>OINL IN</v>
      </c>
      <c r="BO7" s="33" t="str">
        <f t="shared" si="19"/>
        <v>OINL IN</v>
      </c>
      <c r="BP7" s="34" t="str">
        <f t="shared" si="19"/>
        <v>OINL IN</v>
      </c>
      <c r="BQ7" s="32" t="s">
        <v>186</v>
      </c>
      <c r="BR7" s="33" t="str">
        <f>BQ7</f>
        <v>ONGC IN</v>
      </c>
      <c r="BS7" s="33" t="str">
        <f t="shared" ref="BS7:BV7" si="20">BR7</f>
        <v>ONGC IN</v>
      </c>
      <c r="BT7" s="33" t="str">
        <f t="shared" si="20"/>
        <v>ONGC IN</v>
      </c>
      <c r="BU7" s="33" t="str">
        <f t="shared" si="20"/>
        <v>ONGC IN</v>
      </c>
      <c r="BV7" s="34" t="str">
        <f t="shared" si="20"/>
        <v>ONGC IN</v>
      </c>
      <c r="BW7" s="32" t="s">
        <v>187</v>
      </c>
      <c r="BX7" s="33" t="str">
        <f>BW7</f>
        <v>PLNG IN</v>
      </c>
      <c r="BY7" s="33" t="str">
        <f t="shared" ref="BY7:CB7" si="21">BX7</f>
        <v>PLNG IN</v>
      </c>
      <c r="BZ7" s="33" t="str">
        <f t="shared" si="21"/>
        <v>PLNG IN</v>
      </c>
      <c r="CA7" s="33" t="str">
        <f t="shared" si="21"/>
        <v>PLNG IN</v>
      </c>
      <c r="CB7" s="34" t="str">
        <f t="shared" si="21"/>
        <v>PLNG IN</v>
      </c>
      <c r="CC7" s="32" t="s">
        <v>700</v>
      </c>
      <c r="CD7" s="33" t="str">
        <f>CC7</f>
        <v>RELIANCE IN</v>
      </c>
      <c r="CE7" s="33" t="str">
        <f t="shared" ref="CE7:CH7" si="22">CD7</f>
        <v>RELIANCE IN</v>
      </c>
      <c r="CF7" s="33" t="str">
        <f t="shared" si="22"/>
        <v>RELIANCE IN</v>
      </c>
      <c r="CG7" s="33" t="str">
        <f t="shared" si="22"/>
        <v>RELIANCE IN</v>
      </c>
      <c r="CH7" s="34" t="str">
        <f t="shared" si="22"/>
        <v>RELIANCE IN</v>
      </c>
      <c r="CI7" s="108" t="s">
        <v>103</v>
      </c>
      <c r="CJ7" s="109" t="str">
        <f>CI7</f>
        <v>Oil &amp; Gas</v>
      </c>
      <c r="CK7" s="109" t="str">
        <f t="shared" ref="CK7:CN7" si="23">CJ7</f>
        <v>Oil &amp; Gas</v>
      </c>
      <c r="CL7" s="109" t="str">
        <f t="shared" si="23"/>
        <v>Oil &amp; Gas</v>
      </c>
      <c r="CM7" s="109" t="str">
        <f t="shared" si="23"/>
        <v>Oil &amp; Gas</v>
      </c>
      <c r="CN7" s="110" t="str">
        <f t="shared" si="23"/>
        <v>Oil &amp; Gas</v>
      </c>
    </row>
    <row r="8" spans="2:92" s="22" customFormat="1">
      <c r="B8" s="23" t="s">
        <v>69</v>
      </c>
      <c r="C8" s="112" t="str">
        <f>'Column Code'!$C$8</f>
        <v>FY21</v>
      </c>
      <c r="D8" s="113" t="str">
        <f>'Column Code'!$D$8</f>
        <v>FY22</v>
      </c>
      <c r="E8" s="113" t="str">
        <f>'Column Code'!$E$8</f>
        <v>FY23</v>
      </c>
      <c r="F8" s="113" t="str">
        <f>'Column Code'!$F$8</f>
        <v>FY24</v>
      </c>
      <c r="G8" s="113" t="str">
        <f>'Column Code'!$G$8</f>
        <v>FY25E</v>
      </c>
      <c r="H8" s="114" t="str">
        <f>'Column Code'!$H$8</f>
        <v>FY26E</v>
      </c>
      <c r="I8" s="112" t="str">
        <f>'Column Code'!$C$8</f>
        <v>FY21</v>
      </c>
      <c r="J8" s="113" t="str">
        <f>'Column Code'!$D$8</f>
        <v>FY22</v>
      </c>
      <c r="K8" s="113" t="str">
        <f>'Column Code'!$E$8</f>
        <v>FY23</v>
      </c>
      <c r="L8" s="113" t="str">
        <f>'Column Code'!$F$8</f>
        <v>FY24</v>
      </c>
      <c r="M8" s="113" t="str">
        <f>'Column Code'!$G$8</f>
        <v>FY25E</v>
      </c>
      <c r="N8" s="114" t="str">
        <f>'Column Code'!$H$8</f>
        <v>FY26E</v>
      </c>
      <c r="O8" s="112" t="str">
        <f>'Column Code'!$C$8</f>
        <v>FY21</v>
      </c>
      <c r="P8" s="113" t="str">
        <f>'Column Code'!$D$8</f>
        <v>FY22</v>
      </c>
      <c r="Q8" s="113" t="str">
        <f>'Column Code'!$E$8</f>
        <v>FY23</v>
      </c>
      <c r="R8" s="113" t="str">
        <f>'Column Code'!$F$8</f>
        <v>FY24</v>
      </c>
      <c r="S8" s="113" t="str">
        <f>'Column Code'!$G$8</f>
        <v>FY25E</v>
      </c>
      <c r="T8" s="114" t="str">
        <f>'Column Code'!$H$8</f>
        <v>FY26E</v>
      </c>
      <c r="U8" s="112" t="str">
        <f>'Column Code'!$C$8</f>
        <v>FY21</v>
      </c>
      <c r="V8" s="113" t="str">
        <f>'Column Code'!$D$8</f>
        <v>FY22</v>
      </c>
      <c r="W8" s="113" t="str">
        <f>'Column Code'!$E$8</f>
        <v>FY23</v>
      </c>
      <c r="X8" s="113" t="str">
        <f>'Column Code'!$F$8</f>
        <v>FY24</v>
      </c>
      <c r="Y8" s="113" t="str">
        <f>'Column Code'!$G$8</f>
        <v>FY25E</v>
      </c>
      <c r="Z8" s="114" t="str">
        <f>'Column Code'!$H$8</f>
        <v>FY26E</v>
      </c>
      <c r="AA8" s="112" t="str">
        <f>'Column Code'!$C$8</f>
        <v>FY21</v>
      </c>
      <c r="AB8" s="113" t="str">
        <f>'Column Code'!$D$8</f>
        <v>FY22</v>
      </c>
      <c r="AC8" s="113" t="str">
        <f>'Column Code'!$E$8</f>
        <v>FY23</v>
      </c>
      <c r="AD8" s="113" t="str">
        <f>'Column Code'!$F$8</f>
        <v>FY24</v>
      </c>
      <c r="AE8" s="113" t="str">
        <f>'Column Code'!$G$8</f>
        <v>FY25E</v>
      </c>
      <c r="AF8" s="114" t="str">
        <f>'Column Code'!$H$8</f>
        <v>FY26E</v>
      </c>
      <c r="AG8" s="112" t="str">
        <f>'Column Code'!$C$8</f>
        <v>FY21</v>
      </c>
      <c r="AH8" s="113" t="str">
        <f>'Column Code'!$D$8</f>
        <v>FY22</v>
      </c>
      <c r="AI8" s="113" t="str">
        <f>'Column Code'!$E$8</f>
        <v>FY23</v>
      </c>
      <c r="AJ8" s="113" t="str">
        <f>'Column Code'!$F$8</f>
        <v>FY24</v>
      </c>
      <c r="AK8" s="113" t="str">
        <f>'Column Code'!$G$8</f>
        <v>FY25E</v>
      </c>
      <c r="AL8" s="114" t="str">
        <f>'Column Code'!$H$8</f>
        <v>FY26E</v>
      </c>
      <c r="AM8" s="112" t="str">
        <f>'Column Code'!$C$8</f>
        <v>FY21</v>
      </c>
      <c r="AN8" s="113" t="str">
        <f>'Column Code'!$D$8</f>
        <v>FY22</v>
      </c>
      <c r="AO8" s="113" t="str">
        <f>'Column Code'!$E$8</f>
        <v>FY23</v>
      </c>
      <c r="AP8" s="113" t="str">
        <f>'Column Code'!$F$8</f>
        <v>FY24</v>
      </c>
      <c r="AQ8" s="113" t="str">
        <f>'Column Code'!$G$8</f>
        <v>FY25E</v>
      </c>
      <c r="AR8" s="114" t="str">
        <f>'Column Code'!$H$8</f>
        <v>FY26E</v>
      </c>
      <c r="AS8" s="112" t="str">
        <f>'Column Code'!$C$8</f>
        <v>FY21</v>
      </c>
      <c r="AT8" s="113" t="str">
        <f>'Column Code'!$D$8</f>
        <v>FY22</v>
      </c>
      <c r="AU8" s="113" t="str">
        <f>'Column Code'!$E$8</f>
        <v>FY23</v>
      </c>
      <c r="AV8" s="113" t="str">
        <f>'Column Code'!$F$8</f>
        <v>FY24</v>
      </c>
      <c r="AW8" s="113" t="str">
        <f>'Column Code'!$G$8</f>
        <v>FY25E</v>
      </c>
      <c r="AX8" s="114" t="str">
        <f>'Column Code'!$H$8</f>
        <v>FY26E</v>
      </c>
      <c r="AY8" s="112" t="str">
        <f>'Column Code'!$C$8</f>
        <v>FY21</v>
      </c>
      <c r="AZ8" s="113" t="str">
        <f>'Column Code'!$D$8</f>
        <v>FY22</v>
      </c>
      <c r="BA8" s="113" t="str">
        <f>'Column Code'!$E$8</f>
        <v>FY23</v>
      </c>
      <c r="BB8" s="113" t="str">
        <f>'Column Code'!$F$8</f>
        <v>FY24</v>
      </c>
      <c r="BC8" s="113" t="str">
        <f>'Column Code'!$G$8</f>
        <v>FY25E</v>
      </c>
      <c r="BD8" s="114" t="str">
        <f>'Column Code'!$H$8</f>
        <v>FY26E</v>
      </c>
      <c r="BE8" s="112" t="str">
        <f>'Column Code'!$C$8</f>
        <v>FY21</v>
      </c>
      <c r="BF8" s="113" t="str">
        <f>'Column Code'!$D$8</f>
        <v>FY22</v>
      </c>
      <c r="BG8" s="113" t="str">
        <f>'Column Code'!$E$8</f>
        <v>FY23</v>
      </c>
      <c r="BH8" s="113" t="str">
        <f>'Column Code'!$F$8</f>
        <v>FY24</v>
      </c>
      <c r="BI8" s="113" t="str">
        <f>'Column Code'!$G$8</f>
        <v>FY25E</v>
      </c>
      <c r="BJ8" s="114" t="str">
        <f>'Column Code'!$H$8</f>
        <v>FY26E</v>
      </c>
      <c r="BK8" s="112" t="str">
        <f>'Column Code'!$C$8</f>
        <v>FY21</v>
      </c>
      <c r="BL8" s="113" t="str">
        <f>'Column Code'!$D$8</f>
        <v>FY22</v>
      </c>
      <c r="BM8" s="113" t="str">
        <f>'Column Code'!$E$8</f>
        <v>FY23</v>
      </c>
      <c r="BN8" s="113" t="str">
        <f>'Column Code'!$F$8</f>
        <v>FY24</v>
      </c>
      <c r="BO8" s="113" t="str">
        <f>'Column Code'!$G$8</f>
        <v>FY25E</v>
      </c>
      <c r="BP8" s="114" t="str">
        <f>'Column Code'!$H$8</f>
        <v>FY26E</v>
      </c>
      <c r="BQ8" s="112" t="str">
        <f>'Column Code'!$C$8</f>
        <v>FY21</v>
      </c>
      <c r="BR8" s="113" t="str">
        <f>'Column Code'!$D$8</f>
        <v>FY22</v>
      </c>
      <c r="BS8" s="113" t="str">
        <f>'Column Code'!$E$8</f>
        <v>FY23</v>
      </c>
      <c r="BT8" s="113" t="str">
        <f>'Column Code'!$F$8</f>
        <v>FY24</v>
      </c>
      <c r="BU8" s="113" t="str">
        <f>'Column Code'!$G$8</f>
        <v>FY25E</v>
      </c>
      <c r="BV8" s="114" t="str">
        <f>'Column Code'!$H$8</f>
        <v>FY26E</v>
      </c>
      <c r="BW8" s="112" t="str">
        <f>'Column Code'!$C$8</f>
        <v>FY21</v>
      </c>
      <c r="BX8" s="113" t="str">
        <f>'Column Code'!$D$8</f>
        <v>FY22</v>
      </c>
      <c r="BY8" s="113" t="str">
        <f>'Column Code'!$E$8</f>
        <v>FY23</v>
      </c>
      <c r="BZ8" s="113" t="str">
        <f>'Column Code'!$F$8</f>
        <v>FY24</v>
      </c>
      <c r="CA8" s="113" t="str">
        <f>'Column Code'!$G$8</f>
        <v>FY25E</v>
      </c>
      <c r="CB8" s="114" t="str">
        <f>'Column Code'!$H$8</f>
        <v>FY26E</v>
      </c>
      <c r="CC8" s="112" t="str">
        <f>'Column Code'!$C$8</f>
        <v>FY21</v>
      </c>
      <c r="CD8" s="113" t="str">
        <f>'Column Code'!$D$8</f>
        <v>FY22</v>
      </c>
      <c r="CE8" s="113" t="str">
        <f>'Column Code'!$E$8</f>
        <v>FY23</v>
      </c>
      <c r="CF8" s="113" t="str">
        <f>'Column Code'!$F$8</f>
        <v>FY24</v>
      </c>
      <c r="CG8" s="113" t="str">
        <f>'Column Code'!$G$8</f>
        <v>FY25E</v>
      </c>
      <c r="CH8" s="114" t="str">
        <f>'Column Code'!$H$8</f>
        <v>FY26E</v>
      </c>
      <c r="CI8" s="112" t="str">
        <f>'Column Code'!$C$8</f>
        <v>FY21</v>
      </c>
      <c r="CJ8" s="113" t="str">
        <f>'Column Code'!$D$8</f>
        <v>FY22</v>
      </c>
      <c r="CK8" s="113" t="str">
        <f>'Column Code'!$E$8</f>
        <v>FY23</v>
      </c>
      <c r="CL8" s="113" t="str">
        <f>'Column Code'!$F$8</f>
        <v>FY24</v>
      </c>
      <c r="CM8" s="113" t="str">
        <f>'Column Code'!$G$8</f>
        <v>FY25E</v>
      </c>
      <c r="CN8" s="114" t="str">
        <f>'Column Code'!$H$8</f>
        <v>FY26E</v>
      </c>
    </row>
    <row r="9" spans="2:92" s="5" customFormat="1" ht="12.75">
      <c r="B9" s="30" t="s">
        <v>8</v>
      </c>
      <c r="C9" s="66"/>
      <c r="D9" s="67"/>
      <c r="E9" s="67"/>
      <c r="F9" s="67"/>
      <c r="G9" s="67"/>
      <c r="H9" s="68"/>
      <c r="I9" s="66"/>
      <c r="J9" s="67"/>
      <c r="K9" s="67"/>
      <c r="L9" s="67"/>
      <c r="M9" s="67"/>
      <c r="N9" s="68"/>
      <c r="O9" s="66"/>
      <c r="P9" s="67"/>
      <c r="Q9" s="67"/>
      <c r="R9" s="67"/>
      <c r="S9" s="67"/>
      <c r="T9" s="68"/>
      <c r="U9" s="66"/>
      <c r="V9" s="67"/>
      <c r="W9" s="67"/>
      <c r="X9" s="67"/>
      <c r="Y9" s="67"/>
      <c r="Z9" s="68"/>
      <c r="AA9" s="66"/>
      <c r="AB9" s="67"/>
      <c r="AC9" s="67"/>
      <c r="AD9" s="67"/>
      <c r="AE9" s="67"/>
      <c r="AF9" s="68"/>
      <c r="AG9" s="66"/>
      <c r="AH9" s="67"/>
      <c r="AI9" s="67"/>
      <c r="AJ9" s="67"/>
      <c r="AK9" s="67"/>
      <c r="AL9" s="68"/>
      <c r="AM9" s="66"/>
      <c r="AN9" s="67"/>
      <c r="AO9" s="67"/>
      <c r="AP9" s="67"/>
      <c r="AQ9" s="67"/>
      <c r="AR9" s="68"/>
      <c r="AS9" s="66"/>
      <c r="AT9" s="67"/>
      <c r="AU9" s="67"/>
      <c r="AV9" s="67"/>
      <c r="AW9" s="67"/>
      <c r="AX9" s="68"/>
      <c r="AY9" s="66"/>
      <c r="AZ9" s="67"/>
      <c r="BA9" s="67"/>
      <c r="BB9" s="67"/>
      <c r="BC9" s="67"/>
      <c r="BD9" s="68"/>
      <c r="BE9" s="66"/>
      <c r="BF9" s="67"/>
      <c r="BG9" s="67"/>
      <c r="BH9" s="67"/>
      <c r="BI9" s="67"/>
      <c r="BJ9" s="68"/>
      <c r="BK9" s="66"/>
      <c r="BL9" s="67"/>
      <c r="BM9" s="67"/>
      <c r="BN9" s="67"/>
      <c r="BO9" s="67"/>
      <c r="BP9" s="68"/>
      <c r="BQ9" s="66"/>
      <c r="BR9" s="67"/>
      <c r="BS9" s="67"/>
      <c r="BT9" s="67"/>
      <c r="BU9" s="67"/>
      <c r="BV9" s="68"/>
      <c r="BW9" s="66"/>
      <c r="BX9" s="67"/>
      <c r="BY9" s="67"/>
      <c r="BZ9" s="67"/>
      <c r="CA9" s="67"/>
      <c r="CB9" s="68"/>
      <c r="CC9" s="66"/>
      <c r="CD9" s="67"/>
      <c r="CE9" s="67"/>
      <c r="CF9" s="67"/>
      <c r="CG9" s="67"/>
      <c r="CH9" s="68"/>
      <c r="CI9" s="66"/>
      <c r="CJ9" s="138" t="s">
        <v>286</v>
      </c>
      <c r="CK9" s="138" t="s">
        <v>287</v>
      </c>
      <c r="CL9" s="138" t="s">
        <v>288</v>
      </c>
      <c r="CM9" s="138" t="s">
        <v>289</v>
      </c>
      <c r="CN9" s="139" t="s">
        <v>290</v>
      </c>
    </row>
    <row r="10" spans="2:92">
      <c r="B10" s="24" t="s">
        <v>238</v>
      </c>
      <c r="C10" s="70"/>
      <c r="D10" s="71"/>
      <c r="E10" s="71"/>
      <c r="F10" s="71"/>
      <c r="G10" s="71"/>
      <c r="H10" s="65" t="s">
        <v>287</v>
      </c>
      <c r="I10" s="70"/>
      <c r="J10" s="71"/>
      <c r="K10" s="71"/>
      <c r="L10" s="71"/>
      <c r="M10" s="71"/>
      <c r="N10" s="65" t="s">
        <v>287</v>
      </c>
      <c r="O10" s="70"/>
      <c r="P10" s="71"/>
      <c r="Q10" s="71"/>
      <c r="R10" s="71"/>
      <c r="S10" s="71"/>
      <c r="T10" s="65" t="s">
        <v>286</v>
      </c>
      <c r="U10" s="70"/>
      <c r="V10" s="71"/>
      <c r="W10" s="71"/>
      <c r="X10" s="71"/>
      <c r="Y10" s="71"/>
      <c r="Z10" s="65" t="s">
        <v>286</v>
      </c>
      <c r="AA10" s="70"/>
      <c r="AB10" s="71"/>
      <c r="AC10" s="71"/>
      <c r="AD10" s="71"/>
      <c r="AE10" s="71"/>
      <c r="AF10" s="65" t="s">
        <v>286</v>
      </c>
      <c r="AG10" s="70"/>
      <c r="AH10" s="71"/>
      <c r="AI10" s="71"/>
      <c r="AJ10" s="71"/>
      <c r="AK10" s="71"/>
      <c r="AL10" s="65" t="s">
        <v>286</v>
      </c>
      <c r="AM10" s="70"/>
      <c r="AN10" s="71"/>
      <c r="AO10" s="71"/>
      <c r="AP10" s="71"/>
      <c r="AQ10" s="71"/>
      <c r="AR10" s="65" t="s">
        <v>288</v>
      </c>
      <c r="AS10" s="70"/>
      <c r="AT10" s="71"/>
      <c r="AU10" s="71"/>
      <c r="AV10" s="71"/>
      <c r="AW10" s="71"/>
      <c r="AX10" s="65" t="s">
        <v>286</v>
      </c>
      <c r="AY10" s="70"/>
      <c r="AZ10" s="71"/>
      <c r="BA10" s="71"/>
      <c r="BB10" s="71"/>
      <c r="BC10" s="71"/>
      <c r="BD10" s="65" t="s">
        <v>286</v>
      </c>
      <c r="BE10" s="70"/>
      <c r="BF10" s="71"/>
      <c r="BG10" s="71"/>
      <c r="BH10" s="71"/>
      <c r="BI10" s="71"/>
      <c r="BJ10" s="65" t="s">
        <v>288</v>
      </c>
      <c r="BK10" s="70"/>
      <c r="BL10" s="71"/>
      <c r="BM10" s="71"/>
      <c r="BN10" s="71"/>
      <c r="BO10" s="71"/>
      <c r="BP10" s="65" t="s">
        <v>286</v>
      </c>
      <c r="BQ10" s="70"/>
      <c r="BR10" s="71"/>
      <c r="BS10" s="71"/>
      <c r="BT10" s="71"/>
      <c r="BU10" s="71"/>
      <c r="BV10" s="65" t="s">
        <v>286</v>
      </c>
      <c r="BW10" s="70"/>
      <c r="BX10" s="71"/>
      <c r="BY10" s="71"/>
      <c r="BZ10" s="71"/>
      <c r="CA10" s="71"/>
      <c r="CB10" s="65" t="s">
        <v>287</v>
      </c>
      <c r="CC10" s="70"/>
      <c r="CD10" s="71"/>
      <c r="CE10" s="71"/>
      <c r="CF10" s="71"/>
      <c r="CG10" s="71"/>
      <c r="CH10" s="65" t="s">
        <v>286</v>
      </c>
      <c r="CI10" s="70"/>
      <c r="CJ10" s="140">
        <f>COUNTIF($I$10:$CH$10,CJ$9)</f>
        <v>9</v>
      </c>
      <c r="CK10" s="140">
        <f>COUNTIF($I$10:$CH$10,CK$9)</f>
        <v>2</v>
      </c>
      <c r="CL10" s="140">
        <f>COUNTIF($I$10:$CH$10,CL$9)</f>
        <v>2</v>
      </c>
      <c r="CM10" s="140">
        <f>COUNTIF($I$10:$CH$10,CM$9)</f>
        <v>0</v>
      </c>
      <c r="CN10" s="137">
        <f>COUNTIF($I$10:$CH$10,CN$9)</f>
        <v>0</v>
      </c>
    </row>
    <row r="11" spans="2:92">
      <c r="B11" s="24" t="s">
        <v>38</v>
      </c>
      <c r="C11" s="70">
        <v>740.3</v>
      </c>
      <c r="D11" s="71">
        <v>740.3</v>
      </c>
      <c r="E11" s="71">
        <v>740.3</v>
      </c>
      <c r="F11" s="71">
        <v>740.3</v>
      </c>
      <c r="G11" s="71">
        <v>740.3</v>
      </c>
      <c r="H11" s="72">
        <v>740.3</v>
      </c>
      <c r="I11" s="70">
        <v>367.3</v>
      </c>
      <c r="J11" s="71">
        <v>367.3</v>
      </c>
      <c r="K11" s="71">
        <v>367.3</v>
      </c>
      <c r="L11" s="71">
        <v>367.3</v>
      </c>
      <c r="M11" s="71">
        <v>367.3</v>
      </c>
      <c r="N11" s="72">
        <v>367.3</v>
      </c>
      <c r="O11" s="70">
        <v>236.95</v>
      </c>
      <c r="P11" s="71">
        <v>236.95</v>
      </c>
      <c r="Q11" s="71">
        <v>236.95</v>
      </c>
      <c r="R11" s="71">
        <v>236.95</v>
      </c>
      <c r="S11" s="71">
        <v>236.95</v>
      </c>
      <c r="T11" s="72">
        <v>236.95</v>
      </c>
      <c r="U11" s="70">
        <v>611</v>
      </c>
      <c r="V11" s="71">
        <v>611</v>
      </c>
      <c r="W11" s="71">
        <v>611</v>
      </c>
      <c r="X11" s="71">
        <v>611</v>
      </c>
      <c r="Y11" s="71">
        <v>611</v>
      </c>
      <c r="Z11" s="72">
        <v>611</v>
      </c>
      <c r="AA11" s="70">
        <v>417.85</v>
      </c>
      <c r="AB11" s="71">
        <v>417.85</v>
      </c>
      <c r="AC11" s="71">
        <v>417.85</v>
      </c>
      <c r="AD11" s="71">
        <v>417.85</v>
      </c>
      <c r="AE11" s="71">
        <v>417.85</v>
      </c>
      <c r="AF11" s="72">
        <v>417.85</v>
      </c>
      <c r="AG11" s="70">
        <v>436.95</v>
      </c>
      <c r="AH11" s="71">
        <v>436.95</v>
      </c>
      <c r="AI11" s="71">
        <v>436.95</v>
      </c>
      <c r="AJ11" s="71">
        <v>436.95</v>
      </c>
      <c r="AK11" s="71">
        <v>436.95</v>
      </c>
      <c r="AL11" s="72">
        <v>436.95</v>
      </c>
      <c r="AM11" s="70">
        <v>549.20000000000005</v>
      </c>
      <c r="AN11" s="71">
        <v>549.20000000000005</v>
      </c>
      <c r="AO11" s="71">
        <v>549.20000000000005</v>
      </c>
      <c r="AP11" s="71">
        <v>549.20000000000005</v>
      </c>
      <c r="AQ11" s="71">
        <v>549.20000000000005</v>
      </c>
      <c r="AR11" s="72">
        <v>549.20000000000005</v>
      </c>
      <c r="AS11" s="70">
        <v>179.9</v>
      </c>
      <c r="AT11" s="71">
        <v>179.9</v>
      </c>
      <c r="AU11" s="71">
        <v>179.9</v>
      </c>
      <c r="AV11" s="71">
        <v>179.9</v>
      </c>
      <c r="AW11" s="71">
        <v>179.9</v>
      </c>
      <c r="AX11" s="72">
        <v>179.9</v>
      </c>
      <c r="AY11" s="70">
        <v>1946.45</v>
      </c>
      <c r="AZ11" s="71">
        <v>1946.45</v>
      </c>
      <c r="BA11" s="71">
        <v>1946.45</v>
      </c>
      <c r="BB11" s="71">
        <v>1946.45</v>
      </c>
      <c r="BC11" s="71">
        <v>1946.45</v>
      </c>
      <c r="BD11" s="72">
        <v>1946.45</v>
      </c>
      <c r="BE11" s="70">
        <v>180.05</v>
      </c>
      <c r="BF11" s="71">
        <v>180.05</v>
      </c>
      <c r="BG11" s="71">
        <v>180.05</v>
      </c>
      <c r="BH11" s="71">
        <v>180.05</v>
      </c>
      <c r="BI11" s="71">
        <v>180.05</v>
      </c>
      <c r="BJ11" s="72">
        <v>180.05</v>
      </c>
      <c r="BK11" s="70">
        <v>585.45000000000005</v>
      </c>
      <c r="BL11" s="71">
        <v>585.45000000000005</v>
      </c>
      <c r="BM11" s="71">
        <v>585.45000000000005</v>
      </c>
      <c r="BN11" s="71">
        <v>585.45000000000005</v>
      </c>
      <c r="BO11" s="71">
        <v>585.45000000000005</v>
      </c>
      <c r="BP11" s="72">
        <v>585.45000000000005</v>
      </c>
      <c r="BQ11" s="70">
        <v>296.64999999999998</v>
      </c>
      <c r="BR11" s="71">
        <v>296.64999999999998</v>
      </c>
      <c r="BS11" s="71">
        <v>296.64999999999998</v>
      </c>
      <c r="BT11" s="71">
        <v>296.64999999999998</v>
      </c>
      <c r="BU11" s="71">
        <v>296.64999999999998</v>
      </c>
      <c r="BV11" s="72">
        <v>296.64999999999998</v>
      </c>
      <c r="BW11" s="70">
        <v>339.15</v>
      </c>
      <c r="BX11" s="71">
        <v>339.15</v>
      </c>
      <c r="BY11" s="71">
        <v>339.15</v>
      </c>
      <c r="BZ11" s="71">
        <v>339.15</v>
      </c>
      <c r="CA11" s="71">
        <v>339.15</v>
      </c>
      <c r="CB11" s="72">
        <v>339.15</v>
      </c>
      <c r="CC11" s="70">
        <v>3052.4</v>
      </c>
      <c r="CD11" s="71">
        <v>3052.4</v>
      </c>
      <c r="CE11" s="71">
        <v>3052.4</v>
      </c>
      <c r="CF11" s="71">
        <v>3052.4</v>
      </c>
      <c r="CG11" s="71">
        <v>3052.4</v>
      </c>
      <c r="CH11" s="72">
        <v>3052.4</v>
      </c>
      <c r="CI11" s="70"/>
      <c r="CJ11" s="71"/>
      <c r="CK11" s="71"/>
      <c r="CL11" s="71"/>
      <c r="CM11" s="71"/>
      <c r="CN11" s="72"/>
    </row>
    <row r="12" spans="2:92">
      <c r="B12" s="24" t="s">
        <v>39</v>
      </c>
      <c r="C12" s="70"/>
      <c r="D12" s="71"/>
      <c r="E12" s="71"/>
      <c r="F12" s="71"/>
      <c r="G12" s="71"/>
      <c r="H12" s="72">
        <v>760</v>
      </c>
      <c r="I12" s="70"/>
      <c r="J12" s="71"/>
      <c r="K12" s="71"/>
      <c r="L12" s="71"/>
      <c r="M12" s="71"/>
      <c r="N12" s="72">
        <v>320</v>
      </c>
      <c r="O12" s="70"/>
      <c r="P12" s="71"/>
      <c r="Q12" s="71"/>
      <c r="R12" s="71"/>
      <c r="S12" s="71"/>
      <c r="T12" s="72">
        <v>275</v>
      </c>
      <c r="U12" s="70"/>
      <c r="V12" s="71"/>
      <c r="W12" s="71"/>
      <c r="X12" s="71"/>
      <c r="Y12" s="71"/>
      <c r="Z12" s="72">
        <v>715</v>
      </c>
      <c r="AA12" s="70"/>
      <c r="AB12" s="71"/>
      <c r="AC12" s="71"/>
      <c r="AD12" s="71"/>
      <c r="AE12" s="71"/>
      <c r="AF12" s="72">
        <v>405</v>
      </c>
      <c r="AG12" s="70"/>
      <c r="AH12" s="71"/>
      <c r="AI12" s="71"/>
      <c r="AJ12" s="71"/>
      <c r="AK12" s="71"/>
      <c r="AL12" s="72">
        <v>460</v>
      </c>
      <c r="AM12" s="70"/>
      <c r="AN12" s="71"/>
      <c r="AO12" s="71"/>
      <c r="AP12" s="71"/>
      <c r="AQ12" s="71"/>
      <c r="AR12" s="72">
        <v>475</v>
      </c>
      <c r="AS12" s="70"/>
      <c r="AT12" s="71"/>
      <c r="AU12" s="71"/>
      <c r="AV12" s="71"/>
      <c r="AW12" s="71"/>
      <c r="AX12" s="72">
        <v>215</v>
      </c>
      <c r="AY12" s="70"/>
      <c r="AZ12" s="71"/>
      <c r="BA12" s="71"/>
      <c r="BB12" s="71"/>
      <c r="BC12" s="71"/>
      <c r="BD12" s="72">
        <v>2200</v>
      </c>
      <c r="BE12" s="70"/>
      <c r="BF12" s="71"/>
      <c r="BG12" s="71"/>
      <c r="BH12" s="71"/>
      <c r="BI12" s="71"/>
      <c r="BJ12" s="72">
        <v>170</v>
      </c>
      <c r="BK12" s="70"/>
      <c r="BL12" s="71"/>
      <c r="BM12" s="71"/>
      <c r="BN12" s="71"/>
      <c r="BO12" s="71"/>
      <c r="BP12" s="72">
        <v>740</v>
      </c>
      <c r="BQ12" s="70"/>
      <c r="BR12" s="71"/>
      <c r="BS12" s="71"/>
      <c r="BT12" s="71"/>
      <c r="BU12" s="71"/>
      <c r="BV12" s="72">
        <v>360</v>
      </c>
      <c r="BW12" s="70"/>
      <c r="BX12" s="71"/>
      <c r="BY12" s="71"/>
      <c r="BZ12" s="71"/>
      <c r="CA12" s="71"/>
      <c r="CB12" s="72">
        <v>380</v>
      </c>
      <c r="CC12" s="70"/>
      <c r="CD12" s="71"/>
      <c r="CE12" s="71"/>
      <c r="CF12" s="71"/>
      <c r="CG12" s="71"/>
      <c r="CH12" s="72">
        <v>3435</v>
      </c>
      <c r="CI12" s="70"/>
      <c r="CJ12" s="71"/>
      <c r="CK12" s="71"/>
      <c r="CL12" s="71"/>
      <c r="CM12" s="71"/>
      <c r="CN12" s="72"/>
    </row>
    <row r="13" spans="2:92" s="17" customFormat="1">
      <c r="B13" s="27" t="s">
        <v>318</v>
      </c>
      <c r="C13" s="73"/>
      <c r="D13" s="74"/>
      <c r="E13" s="74"/>
      <c r="F13" s="74"/>
      <c r="G13" s="74"/>
      <c r="H13" s="75">
        <f t="shared" ref="H13" si="24">IF(IFERROR(((IF(H12&lt;0,"-",H12))/H11*100-100),"-")=-100,"-",(IFERROR(((IF(H12&lt;0,"-",H12))/H11*100-100),"-")))</f>
        <v>2.6610833445900255</v>
      </c>
      <c r="I13" s="73"/>
      <c r="J13" s="74"/>
      <c r="K13" s="74"/>
      <c r="L13" s="74"/>
      <c r="M13" s="74"/>
      <c r="N13" s="75">
        <f t="shared" ref="N13" si="25">IF(IFERROR(((IF(N12&lt;0,"-",N12))/N11*100-100),"-")=-100,"-",(IFERROR(((IF(N12&lt;0,"-",N12))/N11*100-100),"-")))</f>
        <v>-12.877756602232509</v>
      </c>
      <c r="O13" s="73"/>
      <c r="P13" s="74"/>
      <c r="Q13" s="74"/>
      <c r="R13" s="74"/>
      <c r="S13" s="74"/>
      <c r="T13" s="75">
        <f t="shared" ref="T13" si="26">IF(IFERROR(((IF(T12&lt;0,"-",T12))/T11*100-100),"-")=-100,"-",(IFERROR(((IF(T12&lt;0,"-",T12))/T11*100-100),"-")))</f>
        <v>16.058240135049601</v>
      </c>
      <c r="U13" s="73"/>
      <c r="V13" s="74"/>
      <c r="W13" s="74"/>
      <c r="X13" s="74"/>
      <c r="Y13" s="74"/>
      <c r="Z13" s="75">
        <f t="shared" ref="Z13" si="27">IF(IFERROR(((IF(Z12&lt;0,"-",Z12))/Z11*100-100),"-")=-100,"-",(IFERROR(((IF(Z12&lt;0,"-",Z12))/Z11*100-100),"-")))</f>
        <v>17.021276595744681</v>
      </c>
      <c r="AA13" s="73"/>
      <c r="AB13" s="74"/>
      <c r="AC13" s="74"/>
      <c r="AD13" s="74"/>
      <c r="AE13" s="74"/>
      <c r="AF13" s="75">
        <f t="shared" ref="AF13" si="28">IF(IFERROR(((IF(AF12&lt;0,"-",AF12))/AF11*100-100),"-")=-100,"-",(IFERROR(((IF(AF12&lt;0,"-",AF12))/AF11*100-100),"-")))</f>
        <v>-3.0752662438674179</v>
      </c>
      <c r="AG13" s="73"/>
      <c r="AH13" s="74"/>
      <c r="AI13" s="74"/>
      <c r="AJ13" s="74"/>
      <c r="AK13" s="74"/>
      <c r="AL13" s="75">
        <f t="shared" ref="AL13" si="29">IF(IFERROR(((IF(AL12&lt;0,"-",AL12))/AL11*100-100),"-")=-100,"-",(IFERROR(((IF(AL12&lt;0,"-",AL12))/AL11*100-100),"-")))</f>
        <v>5.2752031124842631</v>
      </c>
      <c r="AM13" s="73"/>
      <c r="AN13" s="74"/>
      <c r="AO13" s="74"/>
      <c r="AP13" s="74"/>
      <c r="AQ13" s="74"/>
      <c r="AR13" s="75">
        <f t="shared" ref="AR13" si="30">IF(IFERROR(((IF(AR12&lt;0,"-",AR12))/AR11*100-100),"-")=-100,"-",(IFERROR(((IF(AR12&lt;0,"-",AR12))/AR11*100-100),"-")))</f>
        <v>-13.510560815731978</v>
      </c>
      <c r="AS13" s="73"/>
      <c r="AT13" s="74"/>
      <c r="AU13" s="74"/>
      <c r="AV13" s="74"/>
      <c r="AW13" s="74"/>
      <c r="AX13" s="75">
        <f t="shared" ref="AX13" si="31">IF(IFERROR(((IF(AX12&lt;0,"-",AX12))/AX11*100-100),"-")=-100,"-",(IFERROR(((IF(AX12&lt;0,"-",AX12))/AX11*100-100),"-")))</f>
        <v>19.510839355197334</v>
      </c>
      <c r="AY13" s="73"/>
      <c r="AZ13" s="74"/>
      <c r="BA13" s="74"/>
      <c r="BB13" s="74"/>
      <c r="BC13" s="74"/>
      <c r="BD13" s="75">
        <f t="shared" ref="BD13" si="32">IF(IFERROR(((IF(BD12&lt;0,"-",BD12))/BD11*100-100),"-")=-100,"-",(IFERROR(((IF(BD12&lt;0,"-",BD12))/BD11*100-100),"-")))</f>
        <v>13.026278609776767</v>
      </c>
      <c r="BE13" s="73"/>
      <c r="BF13" s="74"/>
      <c r="BG13" s="74"/>
      <c r="BH13" s="74"/>
      <c r="BI13" s="74"/>
      <c r="BJ13" s="75">
        <f t="shared" ref="BJ13" si="33">IF(IFERROR(((IF(BJ12&lt;0,"-",BJ12))/BJ11*100-100),"-")=-100,"-",(IFERROR(((IF(BJ12&lt;0,"-",BJ12))/BJ11*100-100),"-")))</f>
        <v>-5.581782838100537</v>
      </c>
      <c r="BK13" s="73"/>
      <c r="BL13" s="74"/>
      <c r="BM13" s="74"/>
      <c r="BN13" s="74"/>
      <c r="BO13" s="74"/>
      <c r="BP13" s="75">
        <f t="shared" ref="BP13" si="34">IF(IFERROR(((IF(BP12&lt;0,"-",BP12))/BP11*100-100),"-")=-100,"-",(IFERROR(((IF(BP12&lt;0,"-",BP12))/BP11*100-100),"-")))</f>
        <v>26.398496882739764</v>
      </c>
      <c r="BQ13" s="73"/>
      <c r="BR13" s="74"/>
      <c r="BS13" s="74"/>
      <c r="BT13" s="74"/>
      <c r="BU13" s="74"/>
      <c r="BV13" s="75">
        <f t="shared" ref="BV13" si="35">IF(IFERROR(((IF(BV12&lt;0,"-",BV12))/BV11*100-100),"-")=-100,"-",(IFERROR(((IF(BV12&lt;0,"-",BV12))/BV11*100-100),"-")))</f>
        <v>21.355132310803995</v>
      </c>
      <c r="BW13" s="73"/>
      <c r="BX13" s="74"/>
      <c r="BY13" s="74"/>
      <c r="BZ13" s="74"/>
      <c r="CA13" s="74"/>
      <c r="CB13" s="75">
        <f t="shared" ref="CB13" si="36">IF(IFERROR(((IF(CB12&lt;0,"-",CB12))/CB11*100-100),"-")=-100,"-",(IFERROR(((IF(CB12&lt;0,"-",CB12))/CB11*100-100),"-")))</f>
        <v>12.044817927170868</v>
      </c>
      <c r="CC13" s="73"/>
      <c r="CD13" s="74"/>
      <c r="CE13" s="74"/>
      <c r="CF13" s="74"/>
      <c r="CG13" s="74"/>
      <c r="CH13" s="75">
        <f t="shared" ref="CH13" si="37">IF(IFERROR(((IF(CH12&lt;0,"-",CH12))/CH11*100-100),"-")=-100,"-",(IFERROR(((IF(CH12&lt;0,"-",CH12))/CH11*100-100),"-")))</f>
        <v>12.53439916131569</v>
      </c>
      <c r="CI13" s="73"/>
      <c r="CJ13" s="74"/>
      <c r="CK13" s="74"/>
      <c r="CL13" s="74"/>
      <c r="CM13" s="74"/>
      <c r="CN13" s="75"/>
    </row>
    <row r="14" spans="2:92">
      <c r="B14" s="24" t="s">
        <v>319</v>
      </c>
      <c r="C14" s="77"/>
      <c r="D14" s="78"/>
      <c r="E14" s="78"/>
      <c r="F14" s="78"/>
      <c r="G14" s="78"/>
      <c r="H14" s="79" t="s">
        <v>875</v>
      </c>
      <c r="I14" s="77"/>
      <c r="J14" s="78"/>
      <c r="K14" s="78"/>
      <c r="L14" s="78"/>
      <c r="M14" s="78"/>
      <c r="N14" s="79" t="s">
        <v>922</v>
      </c>
      <c r="O14" s="77"/>
      <c r="P14" s="78"/>
      <c r="Q14" s="78"/>
      <c r="R14" s="78"/>
      <c r="S14" s="78"/>
      <c r="T14" s="79" t="s">
        <v>923</v>
      </c>
      <c r="U14" s="77"/>
      <c r="V14" s="78"/>
      <c r="W14" s="78"/>
      <c r="X14" s="78"/>
      <c r="Y14" s="78"/>
      <c r="Z14" s="79" t="s">
        <v>879</v>
      </c>
      <c r="AA14" s="77"/>
      <c r="AB14" s="78"/>
      <c r="AC14" s="78"/>
      <c r="AD14" s="78"/>
      <c r="AE14" s="78"/>
      <c r="AF14" s="79" t="s">
        <v>924</v>
      </c>
      <c r="AG14" s="77"/>
      <c r="AH14" s="78"/>
      <c r="AI14" s="78"/>
      <c r="AJ14" s="78"/>
      <c r="AK14" s="78"/>
      <c r="AL14" s="79" t="s">
        <v>925</v>
      </c>
      <c r="AM14" s="77"/>
      <c r="AN14" s="78"/>
      <c r="AO14" s="78"/>
      <c r="AP14" s="78"/>
      <c r="AQ14" s="78"/>
      <c r="AR14" s="79" t="s">
        <v>926</v>
      </c>
      <c r="AS14" s="77"/>
      <c r="AT14" s="78"/>
      <c r="AU14" s="78"/>
      <c r="AV14" s="78"/>
      <c r="AW14" s="78"/>
      <c r="AX14" s="79" t="s">
        <v>927</v>
      </c>
      <c r="AY14" s="77"/>
      <c r="AZ14" s="78"/>
      <c r="BA14" s="78"/>
      <c r="BB14" s="78"/>
      <c r="BC14" s="78"/>
      <c r="BD14" s="79" t="s">
        <v>928</v>
      </c>
      <c r="BE14" s="77"/>
      <c r="BF14" s="78"/>
      <c r="BG14" s="78"/>
      <c r="BH14" s="78"/>
      <c r="BI14" s="78"/>
      <c r="BJ14" s="79" t="s">
        <v>929</v>
      </c>
      <c r="BK14" s="77"/>
      <c r="BL14" s="78"/>
      <c r="BM14" s="78"/>
      <c r="BN14" s="78"/>
      <c r="BO14" s="78"/>
      <c r="BP14" s="79" t="s">
        <v>930</v>
      </c>
      <c r="BQ14" s="77"/>
      <c r="BR14" s="78"/>
      <c r="BS14" s="78"/>
      <c r="BT14" s="78"/>
      <c r="BU14" s="78"/>
      <c r="BV14" s="79" t="s">
        <v>931</v>
      </c>
      <c r="BW14" s="77"/>
      <c r="BX14" s="78"/>
      <c r="BY14" s="78"/>
      <c r="BZ14" s="78"/>
      <c r="CA14" s="78"/>
      <c r="CB14" s="79" t="s">
        <v>932</v>
      </c>
      <c r="CC14" s="77"/>
      <c r="CD14" s="78"/>
      <c r="CE14" s="78"/>
      <c r="CF14" s="78"/>
      <c r="CG14" s="78"/>
      <c r="CH14" s="79" t="s">
        <v>933</v>
      </c>
      <c r="CI14" s="77"/>
      <c r="CJ14" s="78"/>
      <c r="CK14" s="78"/>
      <c r="CL14" s="78"/>
      <c r="CM14" s="78"/>
      <c r="CN14" s="79"/>
    </row>
    <row r="15" spans="2:92" s="17" customFormat="1">
      <c r="B15" s="27" t="s">
        <v>10</v>
      </c>
      <c r="C15" s="73"/>
      <c r="D15" s="74"/>
      <c r="E15" s="74"/>
      <c r="F15" s="74"/>
      <c r="G15" s="74"/>
      <c r="H15" s="75">
        <v>-23.676478168977795</v>
      </c>
      <c r="I15" s="73"/>
      <c r="J15" s="74"/>
      <c r="K15" s="74"/>
      <c r="L15" s="74"/>
      <c r="M15" s="74"/>
      <c r="N15" s="75">
        <v>-0.8636977058029629</v>
      </c>
      <c r="O15" s="73"/>
      <c r="P15" s="74"/>
      <c r="Q15" s="74"/>
      <c r="R15" s="74"/>
      <c r="S15" s="74"/>
      <c r="T15" s="75">
        <v>-3.8157093566064617</v>
      </c>
      <c r="U15" s="73"/>
      <c r="V15" s="74"/>
      <c r="W15" s="74"/>
      <c r="X15" s="74"/>
      <c r="Y15" s="74"/>
      <c r="Z15" s="75">
        <v>-11.378635143955336</v>
      </c>
      <c r="AA15" s="73"/>
      <c r="AB15" s="74"/>
      <c r="AC15" s="74"/>
      <c r="AD15" s="74"/>
      <c r="AE15" s="74"/>
      <c r="AF15" s="75">
        <v>-11.020017035775126</v>
      </c>
      <c r="AG15" s="73"/>
      <c r="AH15" s="74"/>
      <c r="AI15" s="74"/>
      <c r="AJ15" s="74"/>
      <c r="AK15" s="74"/>
      <c r="AL15" s="75">
        <v>-4.4291338582677184</v>
      </c>
      <c r="AM15" s="73"/>
      <c r="AN15" s="74"/>
      <c r="AO15" s="74"/>
      <c r="AP15" s="74"/>
      <c r="AQ15" s="74"/>
      <c r="AR15" s="75">
        <v>-3.7504381352961786</v>
      </c>
      <c r="AS15" s="73"/>
      <c r="AT15" s="74"/>
      <c r="AU15" s="74"/>
      <c r="AV15" s="74"/>
      <c r="AW15" s="74"/>
      <c r="AX15" s="75">
        <v>-8.5873983739837456</v>
      </c>
      <c r="AY15" s="73"/>
      <c r="AZ15" s="74"/>
      <c r="BA15" s="74"/>
      <c r="BB15" s="74"/>
      <c r="BC15" s="74"/>
      <c r="BD15" s="75">
        <v>-2.1171205149480841</v>
      </c>
      <c r="BE15" s="73"/>
      <c r="BF15" s="74"/>
      <c r="BG15" s="74"/>
      <c r="BH15" s="74"/>
      <c r="BI15" s="74"/>
      <c r="BJ15" s="75">
        <v>-37.752808988764045</v>
      </c>
      <c r="BK15" s="73"/>
      <c r="BL15" s="74"/>
      <c r="BM15" s="74"/>
      <c r="BN15" s="74"/>
      <c r="BO15" s="74"/>
      <c r="BP15" s="75">
        <v>-23.699986967287884</v>
      </c>
      <c r="BQ15" s="73"/>
      <c r="BR15" s="74"/>
      <c r="BS15" s="74"/>
      <c r="BT15" s="74"/>
      <c r="BU15" s="74"/>
      <c r="BV15" s="75">
        <v>-13.914683691236235</v>
      </c>
      <c r="BW15" s="73"/>
      <c r="BX15" s="74"/>
      <c r="BY15" s="74"/>
      <c r="BZ15" s="74"/>
      <c r="CA15" s="74"/>
      <c r="CB15" s="75">
        <v>-11.886204208885417</v>
      </c>
      <c r="CC15" s="73"/>
      <c r="CD15" s="74"/>
      <c r="CE15" s="74"/>
      <c r="CF15" s="74"/>
      <c r="CG15" s="74"/>
      <c r="CH15" s="75">
        <v>-5.1431057521986361</v>
      </c>
      <c r="CI15" s="73"/>
      <c r="CJ15" s="74"/>
      <c r="CK15" s="74"/>
      <c r="CL15" s="74"/>
      <c r="CM15" s="74"/>
      <c r="CN15" s="75"/>
    </row>
    <row r="16" spans="2:92" s="17" customFormat="1">
      <c r="B16" s="27" t="s">
        <v>11</v>
      </c>
      <c r="C16" s="73"/>
      <c r="D16" s="74"/>
      <c r="E16" s="74"/>
      <c r="F16" s="74"/>
      <c r="G16" s="74"/>
      <c r="H16" s="75">
        <v>126.1148</v>
      </c>
      <c r="I16" s="73"/>
      <c r="J16" s="74"/>
      <c r="K16" s="74"/>
      <c r="L16" s="74"/>
      <c r="M16" s="74"/>
      <c r="N16" s="75">
        <v>110.4268</v>
      </c>
      <c r="O16" s="73"/>
      <c r="P16" s="74"/>
      <c r="Q16" s="74"/>
      <c r="R16" s="74"/>
      <c r="S16" s="74"/>
      <c r="T16" s="75">
        <v>95.42268</v>
      </c>
      <c r="U16" s="73"/>
      <c r="V16" s="74"/>
      <c r="W16" s="74"/>
      <c r="X16" s="74"/>
      <c r="Y16" s="74"/>
      <c r="Z16" s="75">
        <v>45.113410000000002</v>
      </c>
      <c r="AA16" s="73"/>
      <c r="AB16" s="74"/>
      <c r="AC16" s="74"/>
      <c r="AD16" s="74"/>
      <c r="AE16" s="74"/>
      <c r="AF16" s="75">
        <v>45.339129999999997</v>
      </c>
      <c r="AG16" s="73"/>
      <c r="AH16" s="74"/>
      <c r="AI16" s="74"/>
      <c r="AJ16" s="74"/>
      <c r="AK16" s="74"/>
      <c r="AL16" s="75">
        <v>155.72569999999999</v>
      </c>
      <c r="AM16" s="73"/>
      <c r="AN16" s="74"/>
      <c r="AO16" s="74"/>
      <c r="AP16" s="74"/>
      <c r="AQ16" s="74"/>
      <c r="AR16" s="75">
        <v>20.862680000000001</v>
      </c>
      <c r="AS16" s="73"/>
      <c r="AT16" s="74"/>
      <c r="AU16" s="74"/>
      <c r="AV16" s="74"/>
      <c r="AW16" s="74"/>
      <c r="AX16" s="75">
        <v>99.004419999999996</v>
      </c>
      <c r="AY16" s="73"/>
      <c r="AZ16" s="74"/>
      <c r="BA16" s="74"/>
      <c r="BB16" s="74"/>
      <c r="BC16" s="74"/>
      <c r="BD16" s="75">
        <v>90.800370000000001</v>
      </c>
      <c r="BE16" s="73"/>
      <c r="BF16" s="74"/>
      <c r="BG16" s="74"/>
      <c r="BH16" s="74"/>
      <c r="BI16" s="74"/>
      <c r="BJ16" s="75">
        <v>93.373429999999999</v>
      </c>
      <c r="BK16" s="73"/>
      <c r="BL16" s="74"/>
      <c r="BM16" s="74"/>
      <c r="BN16" s="74"/>
      <c r="BO16" s="74"/>
      <c r="BP16" s="75">
        <v>205.2398</v>
      </c>
      <c r="BQ16" s="73"/>
      <c r="BR16" s="74"/>
      <c r="BS16" s="74"/>
      <c r="BT16" s="74"/>
      <c r="BU16" s="74"/>
      <c r="BV16" s="75">
        <v>58.424570000000003</v>
      </c>
      <c r="BW16" s="73"/>
      <c r="BX16" s="74"/>
      <c r="BY16" s="74"/>
      <c r="BZ16" s="74"/>
      <c r="CA16" s="74"/>
      <c r="CB16" s="75">
        <v>47.357439999999997</v>
      </c>
      <c r="CC16" s="73"/>
      <c r="CD16" s="74"/>
      <c r="CE16" s="74"/>
      <c r="CF16" s="74"/>
      <c r="CG16" s="74"/>
      <c r="CH16" s="75">
        <v>28.842169999999999</v>
      </c>
      <c r="CI16" s="73"/>
      <c r="CJ16" s="74"/>
      <c r="CK16" s="74"/>
      <c r="CL16" s="74"/>
      <c r="CM16" s="74"/>
      <c r="CN16" s="75"/>
    </row>
    <row r="17" spans="2:92" s="15" customFormat="1">
      <c r="B17" s="28" t="s">
        <v>263</v>
      </c>
      <c r="C17" s="70">
        <v>104.51025</v>
      </c>
      <c r="D17" s="71">
        <v>72.130499999999998</v>
      </c>
      <c r="E17" s="71">
        <v>133.01145000000002</v>
      </c>
      <c r="F17" s="71">
        <v>262.58310000000006</v>
      </c>
      <c r="G17" s="71">
        <v>262.58310000000006</v>
      </c>
      <c r="H17" s="72">
        <v>262.58310000000006</v>
      </c>
      <c r="I17" s="70">
        <v>928.33172000000002</v>
      </c>
      <c r="J17" s="71">
        <v>779.19555000000003</v>
      </c>
      <c r="K17" s="71">
        <v>746.33141000000001</v>
      </c>
      <c r="L17" s="71">
        <v>1518.0949000000001</v>
      </c>
      <c r="M17" s="71">
        <v>1518.0949000000001</v>
      </c>
      <c r="N17" s="72">
        <v>1518.0949000000001</v>
      </c>
      <c r="O17" s="70">
        <v>601.89422000000002</v>
      </c>
      <c r="P17" s="71">
        <v>691.36797000000001</v>
      </c>
      <c r="Q17" s="71">
        <v>692.02922000000001</v>
      </c>
      <c r="R17" s="71">
        <v>1515.8893050000001</v>
      </c>
      <c r="S17" s="71">
        <v>1515.8893050000001</v>
      </c>
      <c r="T17" s="72">
        <v>1515.8893050000001</v>
      </c>
      <c r="U17" s="70">
        <v>378.44246000000004</v>
      </c>
      <c r="V17" s="71">
        <v>346.01929999999999</v>
      </c>
      <c r="W17" s="71">
        <v>316.45294999999999</v>
      </c>
      <c r="X17" s="71">
        <v>416.75736000000001</v>
      </c>
      <c r="Y17" s="71">
        <v>416.75736000000001</v>
      </c>
      <c r="Z17" s="72">
        <v>416.75736000000001</v>
      </c>
      <c r="AA17" s="70">
        <v>154.17076</v>
      </c>
      <c r="AB17" s="71">
        <v>146.58212</v>
      </c>
      <c r="AC17" s="71">
        <v>149.26211999999998</v>
      </c>
      <c r="AD17" s="71">
        <v>229.08518268</v>
      </c>
      <c r="AE17" s="71">
        <v>229.08518268</v>
      </c>
      <c r="AF17" s="72">
        <v>229.08518268</v>
      </c>
      <c r="AG17" s="70">
        <v>341.46859000000001</v>
      </c>
      <c r="AH17" s="71">
        <v>382.08602000000002</v>
      </c>
      <c r="AI17" s="71">
        <v>335.91227000000003</v>
      </c>
      <c r="AJ17" s="71">
        <v>898.82754299999999</v>
      </c>
      <c r="AK17" s="71">
        <v>898.82754299999999</v>
      </c>
      <c r="AL17" s="72">
        <v>898.82754299999999</v>
      </c>
      <c r="AM17" s="70">
        <v>357.56039000000004</v>
      </c>
      <c r="AN17" s="71">
        <v>260.92529000000002</v>
      </c>
      <c r="AO17" s="71">
        <v>299.95034999999996</v>
      </c>
      <c r="AP17" s="71">
        <v>384.15999999999997</v>
      </c>
      <c r="AQ17" s="71">
        <v>384.15999999999997</v>
      </c>
      <c r="AR17" s="72">
        <v>384.15999999999997</v>
      </c>
      <c r="AS17" s="70">
        <v>864.21977000000004</v>
      </c>
      <c r="AT17" s="71">
        <v>1119.81422</v>
      </c>
      <c r="AU17" s="71">
        <v>1100.6093000000001</v>
      </c>
      <c r="AV17" s="71">
        <v>2421.7922673400672</v>
      </c>
      <c r="AW17" s="71">
        <v>2421.7922673400672</v>
      </c>
      <c r="AX17" s="72">
        <v>2421.7922673400672</v>
      </c>
      <c r="AY17" s="70">
        <v>115.29342</v>
      </c>
      <c r="AZ17" s="71">
        <v>77.007149999999996</v>
      </c>
      <c r="BA17" s="71">
        <v>97.231899999999996</v>
      </c>
      <c r="BB17" s="71">
        <v>194.03355400000001</v>
      </c>
      <c r="BC17" s="71">
        <v>194.03355400000001</v>
      </c>
      <c r="BD17" s="72">
        <v>194.03355400000001</v>
      </c>
      <c r="BE17" s="70">
        <v>68.000880000000009</v>
      </c>
      <c r="BF17" s="71">
        <v>72.732900000000001</v>
      </c>
      <c r="BG17" s="71">
        <v>92.151710000000008</v>
      </c>
      <c r="BH17" s="71">
        <v>311.97348</v>
      </c>
      <c r="BI17" s="71">
        <v>311.97348</v>
      </c>
      <c r="BJ17" s="72">
        <v>311.97348</v>
      </c>
      <c r="BK17" s="70">
        <v>133.00229000000002</v>
      </c>
      <c r="BL17" s="71">
        <v>258.35953000000001</v>
      </c>
      <c r="BM17" s="71">
        <v>272.89057000000003</v>
      </c>
      <c r="BN17" s="71">
        <v>917.73618300000021</v>
      </c>
      <c r="BO17" s="71">
        <v>917.73618300000021</v>
      </c>
      <c r="BP17" s="72">
        <v>917.73618300000021</v>
      </c>
      <c r="BQ17" s="70">
        <v>1285.07555</v>
      </c>
      <c r="BR17" s="71">
        <v>2061.9078100000002</v>
      </c>
      <c r="BS17" s="71">
        <v>1899.62219</v>
      </c>
      <c r="BT17" s="71">
        <v>3787.0950260000004</v>
      </c>
      <c r="BU17" s="71">
        <v>3787.0950260000004</v>
      </c>
      <c r="BV17" s="72">
        <v>3787.0950260000004</v>
      </c>
      <c r="BW17" s="70">
        <v>337.35003999999998</v>
      </c>
      <c r="BX17" s="71">
        <v>290.47502000000003</v>
      </c>
      <c r="BY17" s="71">
        <v>343.20004</v>
      </c>
      <c r="BZ17" s="71">
        <v>504.15000000000003</v>
      </c>
      <c r="CA17" s="71">
        <v>504.15000000000003</v>
      </c>
      <c r="CB17" s="72">
        <v>504.15000000000003</v>
      </c>
      <c r="CC17" s="70">
        <v>12929.57625</v>
      </c>
      <c r="CD17" s="71">
        <v>17818.41</v>
      </c>
      <c r="CE17" s="71">
        <v>15770.928749999999</v>
      </c>
      <c r="CF17" s="71">
        <v>20302.736199999999</v>
      </c>
      <c r="CG17" s="71">
        <v>20302.736199999999</v>
      </c>
      <c r="CH17" s="72">
        <v>20302.736199999999</v>
      </c>
      <c r="CI17" s="70">
        <f t="shared" ref="CI17:CN18" ca="1" si="38">SUMIF($B$8:$CH$59,CI$8,$B17:$CH17)</f>
        <v>18598.89659</v>
      </c>
      <c r="CJ17" s="71">
        <f t="shared" ca="1" si="38"/>
        <v>24377.01338</v>
      </c>
      <c r="CK17" s="71">
        <f t="shared" ca="1" si="38"/>
        <v>22249.58423</v>
      </c>
      <c r="CL17" s="71">
        <f t="shared" ca="1" si="38"/>
        <v>33664.914101020069</v>
      </c>
      <c r="CM17" s="71">
        <f t="shared" ca="1" si="38"/>
        <v>33664.914101020069</v>
      </c>
      <c r="CN17" s="72">
        <f t="shared" ca="1" si="38"/>
        <v>33664.914101020069</v>
      </c>
    </row>
    <row r="18" spans="2:92" s="17" customFormat="1">
      <c r="B18" s="27" t="s">
        <v>264</v>
      </c>
      <c r="C18" s="70">
        <f>C17/'Column Code'!$E$18</f>
        <v>1.2486290322580644</v>
      </c>
      <c r="D18" s="71">
        <f>D17/'Column Code'!$E$18</f>
        <v>0.86177419354838702</v>
      </c>
      <c r="E18" s="71">
        <f>E17/'Column Code'!$E$18</f>
        <v>1.5891451612903229</v>
      </c>
      <c r="F18" s="71">
        <f>F17/'Column Code'!$E$18</f>
        <v>3.1371935483870974</v>
      </c>
      <c r="G18" s="71">
        <f>G17/'Column Code'!$E$18</f>
        <v>3.1371935483870974</v>
      </c>
      <c r="H18" s="75">
        <f>H17/'Column Code'!$E$18</f>
        <v>3.1371935483870974</v>
      </c>
      <c r="I18" s="70">
        <f>I17/'Column Code'!$E$18</f>
        <v>11.09117945041816</v>
      </c>
      <c r="J18" s="71">
        <f>J17/'Column Code'!$E$18</f>
        <v>9.3093853046594983</v>
      </c>
      <c r="K18" s="71">
        <f>K17/'Column Code'!$E$18</f>
        <v>8.9167432497013142</v>
      </c>
      <c r="L18" s="71">
        <f>L17/'Column Code'!$E$18</f>
        <v>18.137334528076465</v>
      </c>
      <c r="M18" s="71">
        <f>M17/'Column Code'!$E$18</f>
        <v>18.137334528076465</v>
      </c>
      <c r="N18" s="75">
        <f>N17/'Column Code'!$E$18</f>
        <v>18.137334528076465</v>
      </c>
      <c r="O18" s="70">
        <f>O17/'Column Code'!$E$18</f>
        <v>7.1910898446833933</v>
      </c>
      <c r="P18" s="71">
        <f>P17/'Column Code'!$E$18</f>
        <v>8.2600713261648746</v>
      </c>
      <c r="Q18" s="71">
        <f>Q17/'Column Code'!$E$18</f>
        <v>8.2679715651135002</v>
      </c>
      <c r="R18" s="71">
        <f>R17/'Column Code'!$E$18</f>
        <v>18.110983333333333</v>
      </c>
      <c r="S18" s="71">
        <f>S17/'Column Code'!$E$18</f>
        <v>18.110983333333333</v>
      </c>
      <c r="T18" s="75">
        <f>T17/'Column Code'!$E$18</f>
        <v>18.110983333333333</v>
      </c>
      <c r="U18" s="70">
        <f>U17/'Column Code'!$E$18</f>
        <v>4.5214152927120672</v>
      </c>
      <c r="V18" s="71">
        <f>V17/'Column Code'!$E$18</f>
        <v>4.1340418160095576</v>
      </c>
      <c r="W18" s="71">
        <f>W17/'Column Code'!$E$18</f>
        <v>3.7807998805256866</v>
      </c>
      <c r="X18" s="71">
        <f>X17/'Column Code'!$E$18</f>
        <v>4.9791799283154123</v>
      </c>
      <c r="Y18" s="71">
        <f>Y17/'Column Code'!$E$18</f>
        <v>4.9791799283154123</v>
      </c>
      <c r="Z18" s="75">
        <f>Z17/'Column Code'!$E$18</f>
        <v>4.9791799283154123</v>
      </c>
      <c r="AA18" s="70">
        <f>AA17/'Column Code'!$E$18</f>
        <v>1.8419445639187575</v>
      </c>
      <c r="AB18" s="71">
        <f>AB17/'Column Code'!$E$18</f>
        <v>1.7512798088410992</v>
      </c>
      <c r="AC18" s="71">
        <f>AC17/'Column Code'!$E$18</f>
        <v>1.7832989247311826</v>
      </c>
      <c r="AD18" s="71">
        <f>AD17/'Column Code'!$E$18</f>
        <v>2.7369794824372757</v>
      </c>
      <c r="AE18" s="71">
        <f>AE17/'Column Code'!$E$18</f>
        <v>2.7369794824372757</v>
      </c>
      <c r="AF18" s="75">
        <f>AF17/'Column Code'!$E$18</f>
        <v>2.7369794824372757</v>
      </c>
      <c r="AG18" s="70">
        <f>AG17/'Column Code'!$E$18</f>
        <v>4.0796725209080051</v>
      </c>
      <c r="AH18" s="71">
        <f>AH17/'Column Code'!$E$18</f>
        <v>4.5649464755077656</v>
      </c>
      <c r="AI18" s="71">
        <f>AI17/'Column Code'!$E$18</f>
        <v>4.0132887694145758</v>
      </c>
      <c r="AJ18" s="71">
        <f>AJ17/'Column Code'!$E$18</f>
        <v>10.738680322580645</v>
      </c>
      <c r="AK18" s="71">
        <f>AK17/'Column Code'!$E$18</f>
        <v>10.738680322580645</v>
      </c>
      <c r="AL18" s="75">
        <f>AL17/'Column Code'!$E$18</f>
        <v>10.738680322580645</v>
      </c>
      <c r="AM18" s="70">
        <f>AM17/'Column Code'!$E$18</f>
        <v>4.2719281959378739</v>
      </c>
      <c r="AN18" s="71">
        <f>AN17/'Column Code'!$E$18</f>
        <v>3.1173869772998808</v>
      </c>
      <c r="AO18" s="71">
        <f>AO17/'Column Code'!$E$18</f>
        <v>3.5836362007168452</v>
      </c>
      <c r="AP18" s="71">
        <f>AP17/'Column Code'!$E$18</f>
        <v>4.5897252090800471</v>
      </c>
      <c r="AQ18" s="71">
        <f>AQ17/'Column Code'!$E$18</f>
        <v>4.5897252090800471</v>
      </c>
      <c r="AR18" s="75">
        <f>AR17/'Column Code'!$E$18</f>
        <v>4.5897252090800471</v>
      </c>
      <c r="AS18" s="70">
        <f>AS17/'Column Code'!$E$18</f>
        <v>10.32520633213859</v>
      </c>
      <c r="AT18" s="71">
        <f>AT17/'Column Code'!$E$18</f>
        <v>13.378903464755076</v>
      </c>
      <c r="AU18" s="71">
        <f>AU17/'Column Code'!$E$18</f>
        <v>13.149454002389486</v>
      </c>
      <c r="AV18" s="71">
        <f>AV17/'Column Code'!$E$18</f>
        <v>28.934196742414183</v>
      </c>
      <c r="AW18" s="71">
        <f>AW17/'Column Code'!$E$18</f>
        <v>28.934196742414183</v>
      </c>
      <c r="AX18" s="75">
        <f>AX17/'Column Code'!$E$18</f>
        <v>28.934196742414183</v>
      </c>
      <c r="AY18" s="70">
        <f>AY17/'Column Code'!$E$18</f>
        <v>1.3774602150537634</v>
      </c>
      <c r="AZ18" s="71">
        <f>AZ17/'Column Code'!$E$18</f>
        <v>0.92003763440860209</v>
      </c>
      <c r="BA18" s="71">
        <f>BA17/'Column Code'!$E$18</f>
        <v>1.1616714456391874</v>
      </c>
      <c r="BB18" s="71">
        <f>BB17/'Column Code'!$E$18</f>
        <v>2.3182025567502986</v>
      </c>
      <c r="BC18" s="71">
        <f>BC17/'Column Code'!$E$18</f>
        <v>2.3182025567502986</v>
      </c>
      <c r="BD18" s="75">
        <f>BD17/'Column Code'!$E$18</f>
        <v>2.3182025567502986</v>
      </c>
      <c r="BE18" s="70">
        <f>BE17/'Column Code'!$E$18</f>
        <v>0.81243584229390686</v>
      </c>
      <c r="BF18" s="71">
        <f>BF17/'Column Code'!$E$18</f>
        <v>0.86897132616487449</v>
      </c>
      <c r="BG18" s="71">
        <f>BG17/'Column Code'!$E$18</f>
        <v>1.1009762246117085</v>
      </c>
      <c r="BH18" s="71">
        <f>BH17/'Column Code'!$E$18</f>
        <v>3.7272817204301072</v>
      </c>
      <c r="BI18" s="71">
        <f>BI17/'Column Code'!$E$18</f>
        <v>3.7272817204301072</v>
      </c>
      <c r="BJ18" s="75">
        <f>BJ17/'Column Code'!$E$18</f>
        <v>3.7272817204301072</v>
      </c>
      <c r="BK18" s="70">
        <f>BK17/'Column Code'!$E$18</f>
        <v>1.5890357228195939</v>
      </c>
      <c r="BL18" s="71">
        <f>BL17/'Column Code'!$E$18</f>
        <v>3.086732735961768</v>
      </c>
      <c r="BM18" s="71">
        <f>BM17/'Column Code'!$E$18</f>
        <v>3.2603413381123061</v>
      </c>
      <c r="BN18" s="71">
        <f>BN17/'Column Code'!$E$18</f>
        <v>10.964590000000003</v>
      </c>
      <c r="BO18" s="71">
        <f>BO17/'Column Code'!$E$18</f>
        <v>10.964590000000003</v>
      </c>
      <c r="BP18" s="75">
        <f>BP17/'Column Code'!$E$18</f>
        <v>10.964590000000003</v>
      </c>
      <c r="BQ18" s="70">
        <f>BQ17/'Column Code'!$E$18</f>
        <v>15.353351851851851</v>
      </c>
      <c r="BR18" s="71">
        <f>BR17/'Column Code'!$E$18</f>
        <v>24.634501911589009</v>
      </c>
      <c r="BS18" s="71">
        <f>BS17/'Column Code'!$E$18</f>
        <v>22.695605615292713</v>
      </c>
      <c r="BT18" s="71">
        <f>BT17/'Column Code'!$E$18</f>
        <v>45.246057658303471</v>
      </c>
      <c r="BU18" s="71">
        <f>BU17/'Column Code'!$E$18</f>
        <v>45.246057658303471</v>
      </c>
      <c r="BV18" s="75">
        <f>BV17/'Column Code'!$E$18</f>
        <v>45.246057658303471</v>
      </c>
      <c r="BW18" s="70">
        <f>BW17/'Column Code'!$E$18</f>
        <v>4.0304664277180402</v>
      </c>
      <c r="BX18" s="71">
        <f>BX17/'Column Code'!$E$18</f>
        <v>3.4704303464755082</v>
      </c>
      <c r="BY18" s="71">
        <f>BY17/'Column Code'!$E$18</f>
        <v>4.1003589008363202</v>
      </c>
      <c r="BZ18" s="71">
        <f>BZ17/'Column Code'!$E$18</f>
        <v>6.0232974910394264</v>
      </c>
      <c r="CA18" s="71">
        <f>CA17/'Column Code'!$E$18</f>
        <v>6.0232974910394264</v>
      </c>
      <c r="CB18" s="75">
        <f>CB17/'Column Code'!$E$18</f>
        <v>6.0232974910394264</v>
      </c>
      <c r="CC18" s="70">
        <f>CC17/'Column Code'!$E$18</f>
        <v>154.4752240143369</v>
      </c>
      <c r="CD18" s="71">
        <f>CD17/'Column Code'!$E$18</f>
        <v>212.88422939068099</v>
      </c>
      <c r="CE18" s="71">
        <f>CE17/'Column Code'!$E$18</f>
        <v>188.42208781362007</v>
      </c>
      <c r="CF18" s="71">
        <f>CF17/'Column Code'!$E$18</f>
        <v>242.56554599761049</v>
      </c>
      <c r="CG18" s="71">
        <f>CG17/'Column Code'!$E$18</f>
        <v>242.56554599761049</v>
      </c>
      <c r="CH18" s="75">
        <f>CH17/'Column Code'!$E$18</f>
        <v>242.56554599761049</v>
      </c>
      <c r="CI18" s="70">
        <f t="shared" ca="1" si="38"/>
        <v>222.20903930704895</v>
      </c>
      <c r="CJ18" s="71">
        <f t="shared" ca="1" si="38"/>
        <v>291.24269271206686</v>
      </c>
      <c r="CK18" s="71">
        <f t="shared" ca="1" si="38"/>
        <v>265.82537909199522</v>
      </c>
      <c r="CL18" s="71">
        <f t="shared" ca="1" si="38"/>
        <v>402.20924851875822</v>
      </c>
      <c r="CM18" s="71">
        <f t="shared" ca="1" si="38"/>
        <v>402.20924851875822</v>
      </c>
      <c r="CN18" s="75">
        <f t="shared" ca="1" si="38"/>
        <v>402.20924851875822</v>
      </c>
    </row>
    <row r="19" spans="2:92" s="17" customFormat="1">
      <c r="B19" s="27" t="s">
        <v>241</v>
      </c>
      <c r="C19" s="70"/>
      <c r="D19" s="71"/>
      <c r="E19" s="71"/>
      <c r="F19" s="71"/>
      <c r="G19" s="71"/>
      <c r="H19" s="72">
        <v>351</v>
      </c>
      <c r="I19" s="70"/>
      <c r="J19" s="71"/>
      <c r="K19" s="71"/>
      <c r="L19" s="71"/>
      <c r="M19" s="71"/>
      <c r="N19" s="72">
        <v>4399</v>
      </c>
      <c r="O19" s="70"/>
      <c r="P19" s="71"/>
      <c r="Q19" s="71"/>
      <c r="R19" s="71"/>
      <c r="S19" s="71"/>
      <c r="T19" s="72">
        <v>6575.1</v>
      </c>
      <c r="U19" s="70"/>
      <c r="V19" s="71"/>
      <c r="W19" s="71"/>
      <c r="X19" s="71"/>
      <c r="Y19" s="71"/>
      <c r="Z19" s="72">
        <v>688.4</v>
      </c>
      <c r="AA19" s="70"/>
      <c r="AB19" s="71"/>
      <c r="AC19" s="71"/>
      <c r="AD19" s="71"/>
      <c r="AE19" s="71"/>
      <c r="AF19" s="72">
        <v>563.97140000000002</v>
      </c>
      <c r="AG19" s="70"/>
      <c r="AH19" s="71"/>
      <c r="AI19" s="71"/>
      <c r="AJ19" s="71"/>
      <c r="AK19" s="71"/>
      <c r="AL19" s="72">
        <v>2128.41</v>
      </c>
      <c r="AM19" s="70"/>
      <c r="AN19" s="71"/>
      <c r="AO19" s="71"/>
      <c r="AP19" s="71"/>
      <c r="AQ19" s="71"/>
      <c r="AR19" s="72">
        <v>700</v>
      </c>
      <c r="AS19" s="70"/>
      <c r="AT19" s="71"/>
      <c r="AU19" s="71"/>
      <c r="AV19" s="71"/>
      <c r="AW19" s="71"/>
      <c r="AX19" s="72">
        <v>14121.23771043771</v>
      </c>
      <c r="AY19" s="70"/>
      <c r="AZ19" s="71"/>
      <c r="BA19" s="71"/>
      <c r="BB19" s="71"/>
      <c r="BC19" s="71"/>
      <c r="BD19" s="72">
        <v>98.78</v>
      </c>
      <c r="BE19" s="70"/>
      <c r="BF19" s="71"/>
      <c r="BG19" s="71"/>
      <c r="BH19" s="71"/>
      <c r="BI19" s="71"/>
      <c r="BJ19" s="72">
        <v>1752.6599999999999</v>
      </c>
      <c r="BK19" s="70"/>
      <c r="BL19" s="71"/>
      <c r="BM19" s="71"/>
      <c r="BN19" s="71"/>
      <c r="BO19" s="71"/>
      <c r="BP19" s="72">
        <v>1626.6150000000002</v>
      </c>
      <c r="BQ19" s="70"/>
      <c r="BR19" s="71"/>
      <c r="BS19" s="71"/>
      <c r="BT19" s="71"/>
      <c r="BU19" s="71"/>
      <c r="BV19" s="72">
        <v>12833.26</v>
      </c>
      <c r="BW19" s="70"/>
      <c r="BX19" s="71"/>
      <c r="BY19" s="71"/>
      <c r="BZ19" s="71"/>
      <c r="CA19" s="71"/>
      <c r="CB19" s="72">
        <v>1500</v>
      </c>
      <c r="CC19" s="70"/>
      <c r="CD19" s="71"/>
      <c r="CE19" s="71"/>
      <c r="CF19" s="71"/>
      <c r="CG19" s="71"/>
      <c r="CH19" s="72">
        <v>6766</v>
      </c>
      <c r="CI19" s="70"/>
      <c r="CJ19" s="71"/>
      <c r="CK19" s="71"/>
      <c r="CL19" s="71"/>
      <c r="CM19" s="71"/>
      <c r="CN19" s="72"/>
    </row>
    <row r="20" spans="2:92" s="17" customFormat="1">
      <c r="B20" s="27" t="s">
        <v>240</v>
      </c>
      <c r="C20" s="73"/>
      <c r="D20" s="74"/>
      <c r="E20" s="74"/>
      <c r="F20" s="74"/>
      <c r="G20" s="74"/>
      <c r="H20" s="75">
        <v>4.6123615531660693</v>
      </c>
      <c r="I20" s="73"/>
      <c r="J20" s="74"/>
      <c r="K20" s="74"/>
      <c r="L20" s="74"/>
      <c r="M20" s="74"/>
      <c r="N20" s="75">
        <v>58.698688841099163</v>
      </c>
      <c r="O20" s="73"/>
      <c r="P20" s="74"/>
      <c r="Q20" s="74"/>
      <c r="R20" s="74"/>
      <c r="S20" s="74"/>
      <c r="T20" s="75">
        <v>49.569749103942655</v>
      </c>
      <c r="U20" s="73"/>
      <c r="V20" s="74"/>
      <c r="W20" s="74"/>
      <c r="X20" s="74"/>
      <c r="Y20" s="74"/>
      <c r="Z20" s="75">
        <v>16.591988769414574</v>
      </c>
      <c r="AA20" s="73"/>
      <c r="AB20" s="74"/>
      <c r="AC20" s="74"/>
      <c r="AD20" s="74"/>
      <c r="AE20" s="74"/>
      <c r="AF20" s="75">
        <v>23.578831636798085</v>
      </c>
      <c r="AG20" s="73"/>
      <c r="AH20" s="74"/>
      <c r="AI20" s="74"/>
      <c r="AJ20" s="74"/>
      <c r="AK20" s="74"/>
      <c r="AL20" s="75">
        <v>49.989130131421739</v>
      </c>
      <c r="AM20" s="73"/>
      <c r="AN20" s="74"/>
      <c r="AO20" s="74"/>
      <c r="AP20" s="74"/>
      <c r="AQ20" s="74"/>
      <c r="AR20" s="75">
        <v>15.916779163679809</v>
      </c>
      <c r="AS20" s="73"/>
      <c r="AT20" s="74"/>
      <c r="AU20" s="74"/>
      <c r="AV20" s="74"/>
      <c r="AW20" s="74"/>
      <c r="AX20" s="75">
        <v>50.38977510155317</v>
      </c>
      <c r="AY20" s="73"/>
      <c r="AZ20" s="74"/>
      <c r="BA20" s="74"/>
      <c r="BB20" s="74"/>
      <c r="BC20" s="74"/>
      <c r="BD20" s="75">
        <v>18.885240047789726</v>
      </c>
      <c r="BE20" s="73"/>
      <c r="BF20" s="74"/>
      <c r="BG20" s="74"/>
      <c r="BH20" s="74"/>
      <c r="BI20" s="74"/>
      <c r="BJ20" s="75">
        <v>14.569623416965353</v>
      </c>
      <c r="BK20" s="73"/>
      <c r="BL20" s="74"/>
      <c r="BM20" s="74"/>
      <c r="BN20" s="74"/>
      <c r="BO20" s="74"/>
      <c r="BP20" s="75">
        <v>77.302009653524493</v>
      </c>
      <c r="BQ20" s="73"/>
      <c r="BR20" s="74"/>
      <c r="BS20" s="74"/>
      <c r="BT20" s="74"/>
      <c r="BU20" s="74"/>
      <c r="BV20" s="75">
        <v>95.323411039426517</v>
      </c>
      <c r="BW20" s="73"/>
      <c r="BX20" s="74"/>
      <c r="BY20" s="74"/>
      <c r="BZ20" s="74"/>
      <c r="CA20" s="74"/>
      <c r="CB20" s="75">
        <v>18.091145806451614</v>
      </c>
      <c r="CC20" s="73"/>
      <c r="CD20" s="74"/>
      <c r="CE20" s="74"/>
      <c r="CF20" s="74"/>
      <c r="CG20" s="74"/>
      <c r="CH20" s="75">
        <v>235.72742652329751</v>
      </c>
      <c r="CI20" s="73"/>
      <c r="CJ20" s="74"/>
      <c r="CK20" s="74"/>
      <c r="CL20" s="74"/>
      <c r="CM20" s="74"/>
      <c r="CN20" s="75"/>
    </row>
    <row r="21" spans="2:92" s="5" customFormat="1" ht="12.75" hidden="1">
      <c r="B21" s="30" t="s">
        <v>41</v>
      </c>
      <c r="C21" s="66"/>
      <c r="D21" s="67"/>
      <c r="E21" s="67"/>
      <c r="F21" s="67"/>
      <c r="G21" s="67"/>
      <c r="H21" s="68"/>
      <c r="I21" s="66"/>
      <c r="J21" s="67"/>
      <c r="K21" s="67"/>
      <c r="L21" s="67"/>
      <c r="M21" s="67"/>
      <c r="N21" s="68"/>
      <c r="O21" s="66"/>
      <c r="P21" s="67"/>
      <c r="Q21" s="67"/>
      <c r="R21" s="67"/>
      <c r="S21" s="67"/>
      <c r="T21" s="68"/>
      <c r="U21" s="66"/>
      <c r="V21" s="67"/>
      <c r="W21" s="67"/>
      <c r="X21" s="67"/>
      <c r="Y21" s="67"/>
      <c r="Z21" s="68"/>
      <c r="AA21" s="66"/>
      <c r="AB21" s="67"/>
      <c r="AC21" s="67"/>
      <c r="AD21" s="67"/>
      <c r="AE21" s="67"/>
      <c r="AF21" s="68"/>
      <c r="AG21" s="66"/>
      <c r="AH21" s="67"/>
      <c r="AI21" s="67"/>
      <c r="AJ21" s="67"/>
      <c r="AK21" s="67"/>
      <c r="AL21" s="68"/>
      <c r="AM21" s="66"/>
      <c r="AN21" s="67"/>
      <c r="AO21" s="67"/>
      <c r="AP21" s="67"/>
      <c r="AQ21" s="67"/>
      <c r="AR21" s="68"/>
      <c r="AS21" s="66"/>
      <c r="AT21" s="67"/>
      <c r="AU21" s="67"/>
      <c r="AV21" s="67"/>
      <c r="AW21" s="67"/>
      <c r="AX21" s="68"/>
      <c r="AY21" s="66"/>
      <c r="AZ21" s="67"/>
      <c r="BA21" s="67"/>
      <c r="BB21" s="67"/>
      <c r="BC21" s="67"/>
      <c r="BD21" s="68"/>
      <c r="BE21" s="66"/>
      <c r="BF21" s="67"/>
      <c r="BG21" s="67"/>
      <c r="BH21" s="67"/>
      <c r="BI21" s="67"/>
      <c r="BJ21" s="68"/>
      <c r="BK21" s="66"/>
      <c r="BL21" s="67"/>
      <c r="BM21" s="67"/>
      <c r="BN21" s="67"/>
      <c r="BO21" s="67"/>
      <c r="BP21" s="68"/>
      <c r="BQ21" s="66"/>
      <c r="BR21" s="67"/>
      <c r="BS21" s="67"/>
      <c r="BT21" s="67"/>
      <c r="BU21" s="67"/>
      <c r="BV21" s="68"/>
      <c r="BW21" s="66"/>
      <c r="BX21" s="67"/>
      <c r="BY21" s="67"/>
      <c r="BZ21" s="67"/>
      <c r="CA21" s="67"/>
      <c r="CB21" s="68"/>
      <c r="CC21" s="66"/>
      <c r="CD21" s="67"/>
      <c r="CE21" s="67"/>
      <c r="CF21" s="67"/>
      <c r="CG21" s="67"/>
      <c r="CH21" s="68"/>
      <c r="CI21" s="66"/>
      <c r="CJ21" s="67"/>
      <c r="CK21" s="67"/>
      <c r="CL21" s="67"/>
      <c r="CM21" s="67"/>
      <c r="CN21" s="68"/>
    </row>
    <row r="22" spans="2:92" hidden="1">
      <c r="B22" s="24" t="s">
        <v>262</v>
      </c>
      <c r="C22" s="81"/>
      <c r="D22" s="82"/>
      <c r="E22" s="82"/>
      <c r="F22" s="82"/>
      <c r="G22" s="82"/>
      <c r="H22" s="75">
        <v>58.1</v>
      </c>
      <c r="I22" s="81"/>
      <c r="J22" s="82"/>
      <c r="K22" s="82"/>
      <c r="L22" s="82"/>
      <c r="M22" s="82"/>
      <c r="N22" s="75">
        <v>52.98</v>
      </c>
      <c r="O22" s="81"/>
      <c r="P22" s="82"/>
      <c r="Q22" s="82"/>
      <c r="R22" s="82"/>
      <c r="S22" s="82"/>
      <c r="T22" s="75">
        <v>51.52</v>
      </c>
      <c r="U22" s="81"/>
      <c r="V22" s="82"/>
      <c r="W22" s="82"/>
      <c r="X22" s="82"/>
      <c r="Y22" s="82"/>
      <c r="Z22" s="75">
        <v>60.89</v>
      </c>
      <c r="AA22" s="81"/>
      <c r="AB22" s="82"/>
      <c r="AC22" s="82"/>
      <c r="AD22" s="82"/>
      <c r="AE22" s="82"/>
      <c r="AF22" s="75">
        <v>37.630000000000003</v>
      </c>
      <c r="AG22" s="81"/>
      <c r="AH22" s="82"/>
      <c r="AI22" s="82"/>
      <c r="AJ22" s="82"/>
      <c r="AK22" s="82"/>
      <c r="AL22" s="75">
        <v>54.9</v>
      </c>
      <c r="AM22" s="81"/>
      <c r="AN22" s="82"/>
      <c r="AO22" s="82"/>
      <c r="AP22" s="82"/>
      <c r="AQ22" s="82"/>
      <c r="AR22" s="75">
        <v>45</v>
      </c>
      <c r="AS22" s="81"/>
      <c r="AT22" s="82"/>
      <c r="AU22" s="82"/>
      <c r="AV22" s="82"/>
      <c r="AW22" s="82"/>
      <c r="AX22" s="75">
        <v>51.5</v>
      </c>
      <c r="AY22" s="81"/>
      <c r="AZ22" s="82"/>
      <c r="BA22" s="82"/>
      <c r="BB22" s="82"/>
      <c r="BC22" s="82"/>
      <c r="BD22" s="75">
        <v>32.5</v>
      </c>
      <c r="BE22" s="81"/>
      <c r="BF22" s="82"/>
      <c r="BG22" s="82"/>
      <c r="BH22" s="82"/>
      <c r="BI22" s="82"/>
      <c r="BJ22" s="75">
        <v>88.58</v>
      </c>
      <c r="BK22" s="81"/>
      <c r="BL22" s="82"/>
      <c r="BM22" s="82"/>
      <c r="BN22" s="82"/>
      <c r="BO22" s="82"/>
      <c r="BP22" s="75">
        <v>56.66</v>
      </c>
      <c r="BQ22" s="81"/>
      <c r="BR22" s="82"/>
      <c r="BS22" s="82"/>
      <c r="BT22" s="82"/>
      <c r="BU22" s="82"/>
      <c r="BV22" s="75">
        <v>58.89</v>
      </c>
      <c r="BW22" s="81"/>
      <c r="BX22" s="82"/>
      <c r="BY22" s="82"/>
      <c r="BZ22" s="82"/>
      <c r="CA22" s="82"/>
      <c r="CB22" s="75">
        <v>50</v>
      </c>
      <c r="CC22" s="81"/>
      <c r="CD22" s="82"/>
      <c r="CE22" s="82"/>
      <c r="CF22" s="82"/>
      <c r="CG22" s="82"/>
      <c r="CH22" s="75">
        <v>49.11</v>
      </c>
      <c r="CI22" s="81"/>
      <c r="CJ22" s="82"/>
      <c r="CK22" s="82"/>
      <c r="CL22" s="82"/>
      <c r="CM22" s="82"/>
      <c r="CN22" s="75"/>
    </row>
    <row r="23" spans="2:92" hidden="1">
      <c r="B23" s="24" t="s">
        <v>14</v>
      </c>
      <c r="C23" s="81"/>
      <c r="D23" s="82"/>
      <c r="E23" s="82"/>
      <c r="F23" s="82"/>
      <c r="G23" s="82"/>
      <c r="H23" s="75">
        <v>17.649999999999999</v>
      </c>
      <c r="I23" s="81"/>
      <c r="J23" s="82"/>
      <c r="K23" s="82"/>
      <c r="L23" s="82"/>
      <c r="M23" s="82"/>
      <c r="N23" s="75">
        <v>15.03</v>
      </c>
      <c r="O23" s="81"/>
      <c r="P23" s="82"/>
      <c r="Q23" s="82"/>
      <c r="R23" s="82"/>
      <c r="S23" s="82"/>
      <c r="T23" s="75">
        <v>15.84</v>
      </c>
      <c r="U23" s="81"/>
      <c r="V23" s="82"/>
      <c r="W23" s="82"/>
      <c r="X23" s="82"/>
      <c r="Y23" s="82"/>
      <c r="Z23" s="75">
        <v>4.3099999999999996</v>
      </c>
      <c r="AA23" s="81"/>
      <c r="AB23" s="82"/>
      <c r="AC23" s="82"/>
      <c r="AD23" s="82"/>
      <c r="AE23" s="82"/>
      <c r="AF23" s="75">
        <v>15.85</v>
      </c>
      <c r="AG23" s="81"/>
      <c r="AH23" s="82"/>
      <c r="AI23" s="82"/>
      <c r="AJ23" s="82"/>
      <c r="AK23" s="82"/>
      <c r="AL23" s="75">
        <v>13.22</v>
      </c>
      <c r="AM23" s="81"/>
      <c r="AN23" s="82"/>
      <c r="AO23" s="82"/>
      <c r="AP23" s="82"/>
      <c r="AQ23" s="82"/>
      <c r="AR23" s="75">
        <v>16.16</v>
      </c>
      <c r="AS23" s="81"/>
      <c r="AT23" s="82"/>
      <c r="AU23" s="82"/>
      <c r="AV23" s="82"/>
      <c r="AW23" s="82"/>
      <c r="AX23" s="75">
        <v>7.79</v>
      </c>
      <c r="AY23" s="81"/>
      <c r="AZ23" s="82"/>
      <c r="BA23" s="82"/>
      <c r="BB23" s="82"/>
      <c r="BC23" s="82"/>
      <c r="BD23" s="75">
        <v>31.49</v>
      </c>
      <c r="BE23" s="81"/>
      <c r="BF23" s="82"/>
      <c r="BG23" s="82"/>
      <c r="BH23" s="82"/>
      <c r="BI23" s="82"/>
      <c r="BJ23" s="75">
        <v>2.27</v>
      </c>
      <c r="BK23" s="81"/>
      <c r="BL23" s="82"/>
      <c r="BM23" s="82"/>
      <c r="BN23" s="82"/>
      <c r="BO23" s="82"/>
      <c r="BP23" s="75">
        <v>9.33</v>
      </c>
      <c r="BQ23" s="81"/>
      <c r="BR23" s="82"/>
      <c r="BS23" s="82"/>
      <c r="BT23" s="82"/>
      <c r="BU23" s="82"/>
      <c r="BV23" s="75">
        <v>8.57</v>
      </c>
      <c r="BW23" s="81"/>
      <c r="BX23" s="82"/>
      <c r="BY23" s="82"/>
      <c r="BZ23" s="82"/>
      <c r="CA23" s="82"/>
      <c r="CB23" s="75">
        <v>25.57</v>
      </c>
      <c r="CC23" s="81"/>
      <c r="CD23" s="82"/>
      <c r="CE23" s="82"/>
      <c r="CF23" s="82"/>
      <c r="CG23" s="82"/>
      <c r="CH23" s="75">
        <v>23.64</v>
      </c>
      <c r="CI23" s="81"/>
      <c r="CJ23" s="82"/>
      <c r="CK23" s="82"/>
      <c r="CL23" s="82"/>
      <c r="CM23" s="82"/>
      <c r="CN23" s="75"/>
    </row>
    <row r="24" spans="2:92" hidden="1">
      <c r="B24" s="24" t="s">
        <v>42</v>
      </c>
      <c r="C24" s="81"/>
      <c r="D24" s="82"/>
      <c r="E24" s="82"/>
      <c r="F24" s="82"/>
      <c r="G24" s="82"/>
      <c r="H24" s="75">
        <v>6.73</v>
      </c>
      <c r="I24" s="81"/>
      <c r="J24" s="82"/>
      <c r="K24" s="82"/>
      <c r="L24" s="82"/>
      <c r="M24" s="82"/>
      <c r="N24" s="75">
        <v>22.259999999999998</v>
      </c>
      <c r="O24" s="81"/>
      <c r="P24" s="82"/>
      <c r="Q24" s="82"/>
      <c r="R24" s="82"/>
      <c r="S24" s="82"/>
      <c r="T24" s="75">
        <v>25.560000000000002</v>
      </c>
      <c r="U24" s="81"/>
      <c r="V24" s="82"/>
      <c r="W24" s="82"/>
      <c r="X24" s="82"/>
      <c r="Y24" s="82"/>
      <c r="Z24" s="75">
        <v>21.77</v>
      </c>
      <c r="AA24" s="81"/>
      <c r="AB24" s="82"/>
      <c r="AC24" s="82"/>
      <c r="AD24" s="82"/>
      <c r="AE24" s="82"/>
      <c r="AF24" s="75">
        <v>25.58</v>
      </c>
      <c r="AG24" s="81"/>
      <c r="AH24" s="82"/>
      <c r="AI24" s="82"/>
      <c r="AJ24" s="82"/>
      <c r="AK24" s="82"/>
      <c r="AL24" s="75">
        <v>21.480000000000004</v>
      </c>
      <c r="AM24" s="81"/>
      <c r="AN24" s="82"/>
      <c r="AO24" s="82"/>
      <c r="AP24" s="82"/>
      <c r="AQ24" s="82"/>
      <c r="AR24" s="75">
        <v>30.099999999999998</v>
      </c>
      <c r="AS24" s="81"/>
      <c r="AT24" s="82"/>
      <c r="AU24" s="82"/>
      <c r="AV24" s="82"/>
      <c r="AW24" s="82"/>
      <c r="AX24" s="75">
        <v>29.630000000000003</v>
      </c>
      <c r="AY24" s="81"/>
      <c r="AZ24" s="82"/>
      <c r="BA24" s="82"/>
      <c r="BB24" s="82"/>
      <c r="BC24" s="82"/>
      <c r="BD24" s="75">
        <v>26.669999999999998</v>
      </c>
      <c r="BE24" s="81"/>
      <c r="BF24" s="82"/>
      <c r="BG24" s="82"/>
      <c r="BH24" s="82"/>
      <c r="BI24" s="82"/>
      <c r="BJ24" s="75">
        <v>1.5099999999999998</v>
      </c>
      <c r="BK24" s="81"/>
      <c r="BL24" s="82"/>
      <c r="BM24" s="82"/>
      <c r="BN24" s="82"/>
      <c r="BO24" s="82"/>
      <c r="BP24" s="75">
        <v>27.730000000000004</v>
      </c>
      <c r="BQ24" s="81"/>
      <c r="BR24" s="82"/>
      <c r="BS24" s="82"/>
      <c r="BT24" s="82"/>
      <c r="BU24" s="82"/>
      <c r="BV24" s="75">
        <v>29.049999999999997</v>
      </c>
      <c r="BW24" s="81"/>
      <c r="BX24" s="82"/>
      <c r="BY24" s="82"/>
      <c r="BZ24" s="82"/>
      <c r="CA24" s="82"/>
      <c r="CB24" s="75">
        <v>12.869999999999997</v>
      </c>
      <c r="CC24" s="81"/>
      <c r="CD24" s="82"/>
      <c r="CE24" s="82"/>
      <c r="CF24" s="82"/>
      <c r="CG24" s="82"/>
      <c r="CH24" s="75">
        <v>17.100000000000001</v>
      </c>
      <c r="CI24" s="81"/>
      <c r="CJ24" s="82"/>
      <c r="CK24" s="82"/>
      <c r="CL24" s="82"/>
      <c r="CM24" s="82"/>
      <c r="CN24" s="75"/>
    </row>
    <row r="25" spans="2:92" s="5" customFormat="1" ht="12.75">
      <c r="B25" s="30" t="s">
        <v>43</v>
      </c>
      <c r="C25" s="66"/>
      <c r="D25" s="67"/>
      <c r="E25" s="67"/>
      <c r="F25" s="67"/>
      <c r="G25" s="67"/>
      <c r="H25" s="68"/>
      <c r="I25" s="66"/>
      <c r="J25" s="67"/>
      <c r="K25" s="67"/>
      <c r="L25" s="67"/>
      <c r="M25" s="67"/>
      <c r="N25" s="68"/>
      <c r="O25" s="66"/>
      <c r="P25" s="67"/>
      <c r="Q25" s="67"/>
      <c r="R25" s="67"/>
      <c r="S25" s="67"/>
      <c r="T25" s="68"/>
      <c r="U25" s="66"/>
      <c r="V25" s="67"/>
      <c r="W25" s="67"/>
      <c r="X25" s="67"/>
      <c r="Y25" s="67"/>
      <c r="Z25" s="68"/>
      <c r="AA25" s="66"/>
      <c r="AB25" s="67"/>
      <c r="AC25" s="67"/>
      <c r="AD25" s="67"/>
      <c r="AE25" s="67"/>
      <c r="AF25" s="68"/>
      <c r="AG25" s="66"/>
      <c r="AH25" s="67"/>
      <c r="AI25" s="67"/>
      <c r="AJ25" s="67"/>
      <c r="AK25" s="67"/>
      <c r="AL25" s="68"/>
      <c r="AM25" s="66"/>
      <c r="AN25" s="67"/>
      <c r="AO25" s="67"/>
      <c r="AP25" s="67"/>
      <c r="AQ25" s="67"/>
      <c r="AR25" s="68"/>
      <c r="AS25" s="66"/>
      <c r="AT25" s="67"/>
      <c r="AU25" s="67"/>
      <c r="AV25" s="67"/>
      <c r="AW25" s="67"/>
      <c r="AX25" s="68"/>
      <c r="AY25" s="66"/>
      <c r="AZ25" s="67"/>
      <c r="BA25" s="67"/>
      <c r="BB25" s="67"/>
      <c r="BC25" s="67"/>
      <c r="BD25" s="68"/>
      <c r="BE25" s="66"/>
      <c r="BF25" s="67"/>
      <c r="BG25" s="67"/>
      <c r="BH25" s="67"/>
      <c r="BI25" s="67"/>
      <c r="BJ25" s="68"/>
      <c r="BK25" s="66"/>
      <c r="BL25" s="67"/>
      <c r="BM25" s="67"/>
      <c r="BN25" s="67"/>
      <c r="BO25" s="67"/>
      <c r="BP25" s="68"/>
      <c r="BQ25" s="66"/>
      <c r="BR25" s="67"/>
      <c r="BS25" s="67"/>
      <c r="BT25" s="67"/>
      <c r="BU25" s="67"/>
      <c r="BV25" s="68"/>
      <c r="BW25" s="66"/>
      <c r="BX25" s="67"/>
      <c r="BY25" s="67"/>
      <c r="BZ25" s="67"/>
      <c r="CA25" s="67"/>
      <c r="CB25" s="68"/>
      <c r="CC25" s="66"/>
      <c r="CD25" s="67"/>
      <c r="CE25" s="67"/>
      <c r="CF25" s="67"/>
      <c r="CG25" s="67"/>
      <c r="CH25" s="68"/>
      <c r="CI25" s="66"/>
      <c r="CJ25" s="67"/>
      <c r="CK25" s="67"/>
      <c r="CL25" s="67"/>
      <c r="CM25" s="67"/>
      <c r="CN25" s="68"/>
    </row>
    <row r="26" spans="2:92" s="15" customFormat="1">
      <c r="B26" s="28" t="s">
        <v>2</v>
      </c>
      <c r="C26" s="83">
        <v>38434.600000000006</v>
      </c>
      <c r="D26" s="84">
        <v>46309.8</v>
      </c>
      <c r="E26" s="84">
        <v>86272.1</v>
      </c>
      <c r="F26" s="84">
        <v>70459.199999999997</v>
      </c>
      <c r="G26" s="84">
        <v>83100.651045814535</v>
      </c>
      <c r="H26" s="72">
        <v>80401.312185779971</v>
      </c>
      <c r="I26" s="83">
        <v>2301626.2999999998</v>
      </c>
      <c r="J26" s="84">
        <v>3467910.8000000003</v>
      </c>
      <c r="K26" s="84">
        <v>4731871.8000000007</v>
      </c>
      <c r="L26" s="84">
        <v>4480830.3</v>
      </c>
      <c r="M26" s="84">
        <v>4252571.721899352</v>
      </c>
      <c r="N26" s="72">
        <v>4315598.2160177892</v>
      </c>
      <c r="O26" s="83">
        <v>567377.9</v>
      </c>
      <c r="P26" s="84">
        <v>916457.2</v>
      </c>
      <c r="Q26" s="84">
        <v>1443016.1</v>
      </c>
      <c r="R26" s="84">
        <v>1306381.1000000001</v>
      </c>
      <c r="S26" s="84">
        <v>1382518.8791661593</v>
      </c>
      <c r="T26" s="72">
        <v>1399908.9076221939</v>
      </c>
      <c r="U26" s="83">
        <v>98664.4</v>
      </c>
      <c r="V26" s="84">
        <v>164562.20000000001</v>
      </c>
      <c r="W26" s="84">
        <v>167594</v>
      </c>
      <c r="X26" s="84">
        <v>156901.90000000002</v>
      </c>
      <c r="Y26" s="84">
        <v>171827.57059732976</v>
      </c>
      <c r="Z26" s="72">
        <v>187071.31542298093</v>
      </c>
      <c r="AA26" s="83">
        <v>17191.052</v>
      </c>
      <c r="AB26" s="84">
        <v>16591.438000000002</v>
      </c>
      <c r="AC26" s="84">
        <v>15274.508000000002</v>
      </c>
      <c r="AD26" s="84">
        <v>17571.613000000001</v>
      </c>
      <c r="AE26" s="84">
        <v>12752.990000000002</v>
      </c>
      <c r="AF26" s="72">
        <v>13487.552500000002</v>
      </c>
      <c r="AG26" s="83">
        <v>2332484.5</v>
      </c>
      <c r="AH26" s="84">
        <v>3499131.8</v>
      </c>
      <c r="AI26" s="84">
        <v>4407092.5</v>
      </c>
      <c r="AJ26" s="84">
        <v>4203825.7704853984</v>
      </c>
      <c r="AK26" s="84">
        <v>4235781.6138053732</v>
      </c>
      <c r="AL26" s="72">
        <v>4356819.444410434</v>
      </c>
      <c r="AM26" s="83">
        <v>49408</v>
      </c>
      <c r="AN26" s="84">
        <v>77099.599999999991</v>
      </c>
      <c r="AO26" s="84">
        <v>141406.60000000003</v>
      </c>
      <c r="AP26" s="84">
        <v>140000.19999999998</v>
      </c>
      <c r="AQ26" s="84">
        <v>137197.59502215675</v>
      </c>
      <c r="AR26" s="72">
        <v>142819.00648812708</v>
      </c>
      <c r="AS26" s="83">
        <v>3639496.7</v>
      </c>
      <c r="AT26" s="84">
        <v>5893357.4000000004</v>
      </c>
      <c r="AU26" s="84">
        <v>8417559.0999999996</v>
      </c>
      <c r="AV26" s="84">
        <v>7763518.5</v>
      </c>
      <c r="AW26" s="84">
        <v>9793087.6073389184</v>
      </c>
      <c r="AX26" s="72">
        <v>11304593.44606312</v>
      </c>
      <c r="AY26" s="83">
        <v>21525.4</v>
      </c>
      <c r="AZ26" s="84">
        <v>35602</v>
      </c>
      <c r="BA26" s="84">
        <v>62992.800000000003</v>
      </c>
      <c r="BB26" s="84">
        <v>62445.3</v>
      </c>
      <c r="BC26" s="84">
        <v>59669.434516464862</v>
      </c>
      <c r="BD26" s="72">
        <v>64522.940949664786</v>
      </c>
      <c r="BE26" s="83">
        <v>319590.3</v>
      </c>
      <c r="BF26" s="84">
        <v>697270.70000000007</v>
      </c>
      <c r="BG26" s="84">
        <v>1088561</v>
      </c>
      <c r="BH26" s="84">
        <v>874352.11318122037</v>
      </c>
      <c r="BI26" s="84">
        <v>954759.39906723273</v>
      </c>
      <c r="BJ26" s="72">
        <v>969565.32881197624</v>
      </c>
      <c r="BK26" s="83">
        <v>86183.799999999988</v>
      </c>
      <c r="BL26" s="84">
        <v>145301.80000000002</v>
      </c>
      <c r="BM26" s="84">
        <v>232656.6</v>
      </c>
      <c r="BN26" s="84">
        <v>221297.89999999997</v>
      </c>
      <c r="BO26" s="84">
        <v>236281.64631842941</v>
      </c>
      <c r="BP26" s="72">
        <v>251037.02820304938</v>
      </c>
      <c r="BQ26" s="83">
        <v>3605723.1</v>
      </c>
      <c r="BR26" s="84">
        <v>5317618.3</v>
      </c>
      <c r="BS26" s="84">
        <v>6848292.2000000002</v>
      </c>
      <c r="BT26" s="84">
        <v>6430370.0999999996</v>
      </c>
      <c r="BU26" s="84">
        <v>6171684.6509011146</v>
      </c>
      <c r="BV26" s="72">
        <v>6149074.1736691622</v>
      </c>
      <c r="BW26" s="83">
        <v>260229</v>
      </c>
      <c r="BX26" s="84">
        <v>431685.7</v>
      </c>
      <c r="BY26" s="84">
        <v>598993.5</v>
      </c>
      <c r="BZ26" s="84">
        <v>531284.97817412368</v>
      </c>
      <c r="CA26" s="84">
        <v>568931.74666720221</v>
      </c>
      <c r="CB26" s="72">
        <v>599304.59974781005</v>
      </c>
      <c r="CC26" s="83">
        <v>4669240</v>
      </c>
      <c r="CD26" s="84">
        <v>6999620</v>
      </c>
      <c r="CE26" s="84">
        <v>8794680</v>
      </c>
      <c r="CF26" s="84">
        <v>9010640</v>
      </c>
      <c r="CG26" s="84">
        <v>9339671.7858707607</v>
      </c>
      <c r="CH26" s="72">
        <v>10163453.127430959</v>
      </c>
      <c r="CI26" s="83">
        <f t="shared" ref="CI26:CN26" ca="1" si="39">SUMIF($B$8:$CH$59,CI$8,$B26:$CH26)</f>
        <v>18007175.052000001</v>
      </c>
      <c r="CJ26" s="84">
        <f t="shared" ca="1" si="39"/>
        <v>27708518.737999998</v>
      </c>
      <c r="CK26" s="84">
        <f t="shared" ca="1" si="39"/>
        <v>37036262.807999998</v>
      </c>
      <c r="CL26" s="84">
        <f t="shared" ca="1" si="39"/>
        <v>35269878.974840745</v>
      </c>
      <c r="CM26" s="84">
        <f t="shared" ca="1" si="39"/>
        <v>37399837.292216316</v>
      </c>
      <c r="CN26" s="72">
        <f t="shared" ca="1" si="39"/>
        <v>39997656.399523042</v>
      </c>
    </row>
    <row r="27" spans="2:92" s="17" customFormat="1">
      <c r="B27" s="89" t="s">
        <v>35</v>
      </c>
      <c r="C27" s="85"/>
      <c r="D27" s="86">
        <f t="shared" ref="D27" si="40">IF(AND(C26&lt;0,D26&gt;0),"LP",IF(AND(C26&gt;0,D26&lt;0),"PL",IF(OR(C26&lt;0,D26&lt;0),"Loss",IF(ISERROR((+D26/C26-1)*100),"NA",(+D26/C26-1)*100))))</f>
        <v>20.489871105722447</v>
      </c>
      <c r="E27" s="86">
        <f t="shared" ref="E27" si="41">IF(AND(D26&lt;0,E26&gt;0),"LP",IF(AND(D26&gt;0,E26&lt;0),"PL",IF(OR(D26&lt;0,E26&lt;0),"Loss",IF(ISERROR((+E26/D26-1)*100),"NA",(+E26/D26-1)*100))))</f>
        <v>86.293397941688383</v>
      </c>
      <c r="F27" s="86">
        <f t="shared" ref="F27" si="42">IF(AND(E26&lt;0,F26&gt;0),"LP",IF(AND(E26&gt;0,F26&lt;0),"PL",IF(OR(E26&lt;0,F26&lt;0),"Loss",IF(ISERROR((+F26/E26-1)*100),"NA",(+F26/E26-1)*100))))</f>
        <v>-18.329100601469083</v>
      </c>
      <c r="G27" s="86">
        <f t="shared" ref="G27" si="43">IF(AND(F26&lt;0,G26&gt;0),"LP",IF(AND(F26&gt;0,G26&lt;0),"PL",IF(OR(F26&lt;0,G26&lt;0),"Loss",IF(ISERROR((+G26/F26-1)*100),"NA",(+G26/F26-1)*100))))</f>
        <v>17.941519412389773</v>
      </c>
      <c r="H27" s="87">
        <f t="shared" ref="H27" si="44">IF(AND(G26&lt;0,H26&gt;0),"LP",IF(AND(G26&gt;0,H26&lt;0),"PL",IF(OR(G26&lt;0,H26&lt;0),"Loss",IF(ISERROR((+H26/G26-1)*100),"NA",(+H26/G26-1)*100))))</f>
        <v>-3.248276428720609</v>
      </c>
      <c r="I27" s="85"/>
      <c r="J27" s="86">
        <f t="shared" ref="J27:N27" si="45">IF(AND(I26&lt;0,J26&gt;0),"LP",IF(AND(I26&gt;0,J26&lt;0),"PL",IF(OR(I26&lt;0,J26&lt;0),"Loss",IF(ISERROR((+J26/I26-1)*100),"NA",(+J26/I26-1)*100))))</f>
        <v>50.672192093043101</v>
      </c>
      <c r="K27" s="86">
        <f t="shared" si="45"/>
        <v>36.447333074426268</v>
      </c>
      <c r="L27" s="86">
        <f t="shared" si="45"/>
        <v>-5.3053318139346217</v>
      </c>
      <c r="M27" s="86">
        <f t="shared" si="45"/>
        <v>-5.0941134302865176</v>
      </c>
      <c r="N27" s="87">
        <f t="shared" si="45"/>
        <v>1.4820795095323414</v>
      </c>
      <c r="O27" s="85"/>
      <c r="P27" s="86">
        <f t="shared" ref="P27:T27" si="46">IF(AND(O26&lt;0,P26&gt;0),"LP",IF(AND(O26&gt;0,P26&lt;0),"PL",IF(OR(O26&lt;0,P26&lt;0),"Loss",IF(ISERROR((+P26/O26-1)*100),"NA",(+P26/O26-1)*100))))</f>
        <v>61.525008288126813</v>
      </c>
      <c r="Q27" s="86">
        <f t="shared" si="46"/>
        <v>57.455918290565023</v>
      </c>
      <c r="R27" s="86">
        <f t="shared" si="46"/>
        <v>-9.4687093234787856</v>
      </c>
      <c r="S27" s="86">
        <f t="shared" si="46"/>
        <v>5.8281445717608182</v>
      </c>
      <c r="T27" s="87">
        <f t="shared" si="46"/>
        <v>1.2578510657679454</v>
      </c>
      <c r="U27" s="85"/>
      <c r="V27" s="86">
        <f t="shared" ref="V27:Z27" si="47">IF(AND(U26&lt;0,V26&gt;0),"LP",IF(AND(U26&gt;0,V26&lt;0),"PL",IF(OR(U26&lt;0,V26&lt;0),"Loss",IF(ISERROR((+V26/U26-1)*100),"NA",(+V26/U26-1)*100))))</f>
        <v>66.789845172118831</v>
      </c>
      <c r="W27" s="86">
        <f t="shared" si="47"/>
        <v>1.8423428952699883</v>
      </c>
      <c r="X27" s="86">
        <f t="shared" si="47"/>
        <v>-6.3797629986753535</v>
      </c>
      <c r="Y27" s="86">
        <f t="shared" si="47"/>
        <v>9.5127405068579307</v>
      </c>
      <c r="Z27" s="87">
        <f t="shared" si="47"/>
        <v>8.8715360245499966</v>
      </c>
      <c r="AA27" s="85"/>
      <c r="AB27" s="86">
        <f t="shared" ref="AB27:AF27" si="48">IF(AND(AA26&lt;0,AB26&gt;0),"LP",IF(AND(AA26&gt;0,AB26&lt;0),"PL",IF(OR(AA26&lt;0,AB26&lt;0),"Loss",IF(ISERROR((+AB26/AA26-1)*100),"NA",(+AB26/AA26-1)*100))))</f>
        <v>-3.4879424481991994</v>
      </c>
      <c r="AC27" s="86">
        <f t="shared" si="48"/>
        <v>-7.9374072337792594</v>
      </c>
      <c r="AD27" s="86">
        <f t="shared" si="48"/>
        <v>15.038814998165574</v>
      </c>
      <c r="AE27" s="86">
        <f t="shared" si="48"/>
        <v>-27.422769895968003</v>
      </c>
      <c r="AF27" s="87">
        <f t="shared" si="48"/>
        <v>5.759923751214413</v>
      </c>
      <c r="AG27" s="85"/>
      <c r="AH27" s="86">
        <f t="shared" ref="AH27:AL27" si="49">IF(AND(AG26&lt;0,AH26&gt;0),"LP",IF(AND(AG26&gt;0,AH26&lt;0),"PL",IF(OR(AG26&lt;0,AH26&lt;0),"Loss",IF(ISERROR((+AH26/AG26-1)*100),"NA",(+AH26/AG26-1)*100))))</f>
        <v>50.017365603072591</v>
      </c>
      <c r="AI27" s="86">
        <f t="shared" si="49"/>
        <v>25.948170914853797</v>
      </c>
      <c r="AJ27" s="86">
        <f t="shared" si="49"/>
        <v>-4.6122637433773317</v>
      </c>
      <c r="AK27" s="86">
        <f t="shared" si="49"/>
        <v>0.76016098346256555</v>
      </c>
      <c r="AL27" s="87">
        <f t="shared" si="49"/>
        <v>2.8575087584914893</v>
      </c>
      <c r="AM27" s="85"/>
      <c r="AN27" s="86">
        <f t="shared" ref="AN27:AR27" si="50">IF(AND(AM26&lt;0,AN26&gt;0),"LP",IF(AND(AM26&gt;0,AN26&lt;0),"PL",IF(OR(AM26&lt;0,AN26&lt;0),"Loss",IF(ISERROR((+AN26/AM26-1)*100),"NA",(+AN26/AM26-1)*100))))</f>
        <v>56.046794041450767</v>
      </c>
      <c r="AO27" s="86">
        <f t="shared" si="50"/>
        <v>83.407696019175262</v>
      </c>
      <c r="AP27" s="86">
        <f t="shared" si="50"/>
        <v>-0.99457875374986404</v>
      </c>
      <c r="AQ27" s="86">
        <f t="shared" si="50"/>
        <v>-2.0018578386625463</v>
      </c>
      <c r="AR27" s="87">
        <f t="shared" si="50"/>
        <v>4.0973104995481124</v>
      </c>
      <c r="AS27" s="85"/>
      <c r="AT27" s="86">
        <f t="shared" ref="AT27:AX27" si="51">IF(AND(AS26&lt;0,AT26&gt;0),"LP",IF(AND(AS26&gt;0,AT26&lt;0),"PL",IF(OR(AS26&lt;0,AT26&lt;0),"Loss",IF(ISERROR((+AT26/AS26-1)*100),"NA",(+AT26/AS26-1)*100))))</f>
        <v>61.927812711026789</v>
      </c>
      <c r="AU27" s="86">
        <f t="shared" si="51"/>
        <v>42.831301899321403</v>
      </c>
      <c r="AV27" s="86">
        <f t="shared" si="51"/>
        <v>-7.7699555444760708</v>
      </c>
      <c r="AW27" s="86">
        <f t="shared" si="51"/>
        <v>26.142387724572536</v>
      </c>
      <c r="AX27" s="87">
        <f t="shared" si="51"/>
        <v>15.434415572791194</v>
      </c>
      <c r="AY27" s="85"/>
      <c r="AZ27" s="86">
        <f t="shared" ref="AZ27:BD27" si="52">IF(AND(AY26&lt;0,AZ26&gt;0),"LP",IF(AND(AY26&gt;0,AZ26&lt;0),"PL",IF(OR(AY26&lt;0,AZ26&lt;0),"Loss",IF(ISERROR((+AZ26/AY26-1)*100),"NA",(+AZ26/AY26-1)*100))))</f>
        <v>65.395300435764241</v>
      </c>
      <c r="BA27" s="86">
        <f t="shared" si="52"/>
        <v>76.936127183866091</v>
      </c>
      <c r="BB27" s="86">
        <f t="shared" si="52"/>
        <v>-0.86914695012763055</v>
      </c>
      <c r="BC27" s="86">
        <f t="shared" si="52"/>
        <v>-4.4452752785800413</v>
      </c>
      <c r="BD27" s="87">
        <f t="shared" si="52"/>
        <v>8.1339909997985238</v>
      </c>
      <c r="BE27" s="85"/>
      <c r="BF27" s="86">
        <f t="shared" ref="BF27:BJ27" si="53">IF(AND(BE26&lt;0,BF26&gt;0),"LP",IF(AND(BE26&gt;0,BF26&lt;0),"PL",IF(OR(BE26&lt;0,BF26&lt;0),"Loss",IF(ISERROR((+BF26/BE26-1)*100),"NA",(+BF26/BE26-1)*100))))</f>
        <v>118.17642775766353</v>
      </c>
      <c r="BG27" s="86">
        <f t="shared" si="53"/>
        <v>56.117416091053293</v>
      </c>
      <c r="BH27" s="86">
        <f t="shared" si="53"/>
        <v>-19.678170246663218</v>
      </c>
      <c r="BI27" s="86">
        <f t="shared" si="53"/>
        <v>9.1962133645975275</v>
      </c>
      <c r="BJ27" s="87">
        <f t="shared" si="53"/>
        <v>1.5507498286173815</v>
      </c>
      <c r="BK27" s="85"/>
      <c r="BL27" s="86">
        <f t="shared" ref="BL27:BP27" si="54">IF(AND(BK26&lt;0,BL26&gt;0),"LP",IF(AND(BK26&gt;0,BL26&lt;0),"PL",IF(OR(BK26&lt;0,BL26&lt;0),"Loss",IF(ISERROR((+BL26/BK26-1)*100),"NA",(+BL26/BK26-1)*100))))</f>
        <v>68.595258041534521</v>
      </c>
      <c r="BM27" s="86">
        <f t="shared" si="54"/>
        <v>60.119558050898192</v>
      </c>
      <c r="BN27" s="86">
        <f t="shared" si="54"/>
        <v>-4.8821739851781736</v>
      </c>
      <c r="BO27" s="86">
        <f t="shared" si="54"/>
        <v>6.7708488505446418</v>
      </c>
      <c r="BP27" s="87">
        <f t="shared" si="54"/>
        <v>6.244827778427875</v>
      </c>
      <c r="BQ27" s="85"/>
      <c r="BR27" s="86">
        <f t="shared" ref="BR27:BV27" si="55">IF(AND(BQ26&lt;0,BR26&gt;0),"LP",IF(AND(BQ26&gt;0,BR26&lt;0),"PL",IF(OR(BQ26&lt;0,BR26&lt;0),"Loss",IF(ISERROR((+BR26/BQ26-1)*100),"NA",(+BR26/BQ26-1)*100))))</f>
        <v>47.477167617224957</v>
      </c>
      <c r="BS27" s="86">
        <f t="shared" si="55"/>
        <v>28.784952466407752</v>
      </c>
      <c r="BT27" s="86">
        <f t="shared" si="55"/>
        <v>-6.1025740110797315</v>
      </c>
      <c r="BU27" s="86">
        <f t="shared" si="55"/>
        <v>-4.0228703025800172</v>
      </c>
      <c r="BV27" s="87">
        <f t="shared" si="55"/>
        <v>-0.36635827186425329</v>
      </c>
      <c r="BW27" s="85"/>
      <c r="BX27" s="86">
        <f t="shared" ref="BX27:CB27" si="56">IF(AND(BW26&lt;0,BX26&gt;0),"LP",IF(AND(BW26&gt;0,BX26&lt;0),"PL",IF(OR(BW26&lt;0,BX26&lt;0),"Loss",IF(ISERROR((+BX26/BW26-1)*100),"NA",(+BX26/BW26-1)*100))))</f>
        <v>65.886853502107769</v>
      </c>
      <c r="BY27" s="86">
        <f t="shared" si="56"/>
        <v>38.756854813583132</v>
      </c>
      <c r="BZ27" s="86">
        <f t="shared" si="56"/>
        <v>-11.303715620599608</v>
      </c>
      <c r="CA27" s="86">
        <f t="shared" si="56"/>
        <v>7.085983989696043</v>
      </c>
      <c r="CB27" s="87">
        <f t="shared" si="56"/>
        <v>5.3385758939506811</v>
      </c>
      <c r="CC27" s="85"/>
      <c r="CD27" s="86">
        <f t="shared" ref="CD27:CH27" si="57">IF(AND(CC26&lt;0,CD26&gt;0),"LP",IF(AND(CC26&gt;0,CD26&lt;0),"PL",IF(OR(CC26&lt;0,CD26&lt;0),"Loss",IF(ISERROR((+CD26/CC26-1)*100),"NA",(+CD26/CC26-1)*100))))</f>
        <v>49.909192930755331</v>
      </c>
      <c r="CE27" s="86">
        <f t="shared" si="57"/>
        <v>25.645106448635779</v>
      </c>
      <c r="CF27" s="86">
        <f t="shared" si="57"/>
        <v>2.4555754160469734</v>
      </c>
      <c r="CG27" s="86">
        <f t="shared" si="57"/>
        <v>3.6515917389970065</v>
      </c>
      <c r="CH27" s="87">
        <f t="shared" si="57"/>
        <v>8.8202386598470248</v>
      </c>
      <c r="CI27" s="85"/>
      <c r="CJ27" s="86">
        <f t="shared" ref="CJ27" ca="1" si="58">IF(AND(CI26&lt;0,CJ26&gt;0),"LP",IF(AND(CI26&gt;0,CJ26&lt;0),"PL",IF(OR(CI26&lt;0,CJ26&lt;0),"Loss",IF(ISERROR((+CJ26/CI26-1)*100),"NA",(+CJ26/CI26-1)*100))))</f>
        <v>53.874878530280611</v>
      </c>
      <c r="CK27" s="86">
        <f t="shared" ref="CK27" ca="1" si="59">IF(AND(CJ26&lt;0,CK26&gt;0),"LP",IF(AND(CJ26&gt;0,CK26&lt;0),"PL",IF(OR(CJ26&lt;0,CK26&lt;0),"Loss",IF(ISERROR((+CK26/CJ26-1)*100),"NA",(+CK26/CJ26-1)*100))))</f>
        <v>33.663813494323506</v>
      </c>
      <c r="CL27" s="86">
        <f t="shared" ref="CL27" ca="1" si="60">IF(AND(CK26&lt;0,CL26&gt;0),"LP",IF(AND(CK26&gt;0,CL26&lt;0),"PL",IF(OR(CK26&lt;0,CL26&lt;0),"Loss",IF(ISERROR((+CL26/CK26-1)*100),"NA",(+CL26/CK26-1)*100))))</f>
        <v>-4.769336048608297</v>
      </c>
      <c r="CM27" s="86">
        <f t="shared" ref="CM27" ca="1" si="61">IF(AND(CL26&lt;0,CM26&gt;0),"LP",IF(AND(CL26&gt;0,CM26&lt;0),"PL",IF(OR(CL26&lt;0,CM26&lt;0),"Loss",IF(ISERROR((+CM26/CL26-1)*100),"NA",(+CM26/CL26-1)*100))))</f>
        <v>6.0390292773472298</v>
      </c>
      <c r="CN27" s="87">
        <f t="shared" ref="CN27" ca="1" si="62">IF(AND(CM26&lt;0,CN26&gt;0),"LP",IF(AND(CM26&gt;0,CN26&lt;0),"PL",IF(OR(CM26&lt;0,CN26&lt;0),"Loss",IF(ISERROR((+CN26/CM26-1)*100),"NA",(+CN26/CM26-1)*100))))</f>
        <v>6.9460706125782812</v>
      </c>
    </row>
    <row r="28" spans="2:92" s="15" customFormat="1">
      <c r="B28" s="28" t="s">
        <v>3</v>
      </c>
      <c r="C28" s="83">
        <v>3876.4000000000087</v>
      </c>
      <c r="D28" s="84">
        <v>5343.6000000000058</v>
      </c>
      <c r="E28" s="84">
        <v>7338.7000000000262</v>
      </c>
      <c r="F28" s="84">
        <v>9227.4999999999927</v>
      </c>
      <c r="G28" s="84">
        <v>11901.572898403872</v>
      </c>
      <c r="H28" s="72">
        <v>14185.88587163038</v>
      </c>
      <c r="I28" s="83">
        <v>210949.99999999983</v>
      </c>
      <c r="J28" s="84">
        <v>188539.49999999985</v>
      </c>
      <c r="K28" s="84">
        <v>93837.80000000025</v>
      </c>
      <c r="L28" s="84">
        <v>442617.69999999978</v>
      </c>
      <c r="M28" s="84">
        <v>227092.84788598598</v>
      </c>
      <c r="N28" s="72">
        <v>266666.54270895198</v>
      </c>
      <c r="O28" s="83">
        <v>64451.300000000047</v>
      </c>
      <c r="P28" s="84">
        <v>138290.29999999987</v>
      </c>
      <c r="Q28" s="84">
        <v>66989</v>
      </c>
      <c r="R28" s="84">
        <v>134847.90000000008</v>
      </c>
      <c r="S28" s="84">
        <v>146238.26534192206</v>
      </c>
      <c r="T28" s="72">
        <v>160713.76210946863</v>
      </c>
      <c r="U28" s="83">
        <v>20841.899999999994</v>
      </c>
      <c r="V28" s="84">
        <v>20763</v>
      </c>
      <c r="W28" s="84">
        <v>23919.900000000023</v>
      </c>
      <c r="X28" s="84">
        <v>18763.800000000017</v>
      </c>
      <c r="Y28" s="84">
        <v>23332.459510320012</v>
      </c>
      <c r="Z28" s="72">
        <v>26426.871810644021</v>
      </c>
      <c r="AA28" s="83">
        <v>14694.386999999999</v>
      </c>
      <c r="AB28" s="84">
        <v>13976.172000000002</v>
      </c>
      <c r="AC28" s="84">
        <v>12586.849000000002</v>
      </c>
      <c r="AD28" s="84">
        <v>15041.478000000001</v>
      </c>
      <c r="AE28" s="84">
        <v>9834.7302003671612</v>
      </c>
      <c r="AF28" s="72">
        <v>10267.405628854976</v>
      </c>
      <c r="AG28" s="83">
        <v>160033.60000000009</v>
      </c>
      <c r="AH28" s="84">
        <v>102443.29999999981</v>
      </c>
      <c r="AI28" s="84">
        <v>-72070.800000000745</v>
      </c>
      <c r="AJ28" s="84">
        <v>249277.80000000028</v>
      </c>
      <c r="AK28" s="84">
        <v>131336.46690525021</v>
      </c>
      <c r="AL28" s="72">
        <v>191774.66666296264</v>
      </c>
      <c r="AM28" s="83">
        <v>14829.899999999998</v>
      </c>
      <c r="AN28" s="84">
        <v>18811.099999999988</v>
      </c>
      <c r="AO28" s="84">
        <v>20343.300000000032</v>
      </c>
      <c r="AP28" s="84">
        <v>23668.499999999978</v>
      </c>
      <c r="AQ28" s="84">
        <v>23759.895987605734</v>
      </c>
      <c r="AR28" s="72">
        <v>30854.714268387674</v>
      </c>
      <c r="AS28" s="83">
        <v>405850.30000000028</v>
      </c>
      <c r="AT28" s="84">
        <v>477416.80000000075</v>
      </c>
      <c r="AU28" s="84">
        <v>306362.09999999963</v>
      </c>
      <c r="AV28" s="84">
        <v>767717.79999999981</v>
      </c>
      <c r="AW28" s="84">
        <v>382357.08332776837</v>
      </c>
      <c r="AX28" s="72">
        <v>447668.06124101393</v>
      </c>
      <c r="AY28" s="83">
        <v>9339.6000000000022</v>
      </c>
      <c r="AZ28" s="84">
        <v>9243.1999999999971</v>
      </c>
      <c r="BA28" s="84">
        <v>11841.900000000009</v>
      </c>
      <c r="BB28" s="84">
        <v>18426.300000000003</v>
      </c>
      <c r="BC28" s="84">
        <v>18707.307891322969</v>
      </c>
      <c r="BD28" s="72">
        <v>20087.829185446048</v>
      </c>
      <c r="BE28" s="83">
        <v>6967.6999999999534</v>
      </c>
      <c r="BF28" s="84">
        <v>49311</v>
      </c>
      <c r="BG28" s="84">
        <v>78341.599999999977</v>
      </c>
      <c r="BH28" s="84">
        <v>78283.399999999907</v>
      </c>
      <c r="BI28" s="84">
        <v>48839.854740235372</v>
      </c>
      <c r="BJ28" s="72">
        <v>64416.446586159058</v>
      </c>
      <c r="BK28" s="83">
        <v>12654.199999999993</v>
      </c>
      <c r="BL28" s="84">
        <v>53689.10000000002</v>
      </c>
      <c r="BM28" s="84">
        <v>96839.000000000015</v>
      </c>
      <c r="BN28" s="84">
        <v>92588.099999999977</v>
      </c>
      <c r="BO28" s="84">
        <v>111081.87848109035</v>
      </c>
      <c r="BP28" s="72">
        <v>126102.19798330987</v>
      </c>
      <c r="BQ28" s="83">
        <v>566015.40000000026</v>
      </c>
      <c r="BR28" s="84">
        <v>857668.00000000058</v>
      </c>
      <c r="BS28" s="84">
        <v>857107.80000000063</v>
      </c>
      <c r="BT28" s="84">
        <v>1086460.2999999998</v>
      </c>
      <c r="BU28" s="84">
        <v>1139174.2379782936</v>
      </c>
      <c r="BV28" s="72">
        <v>1235398.1231612933</v>
      </c>
      <c r="BW28" s="83">
        <v>46995.399999999994</v>
      </c>
      <c r="BX28" s="84">
        <v>52523.400000000023</v>
      </c>
      <c r="BY28" s="84">
        <v>48557.700000000186</v>
      </c>
      <c r="BZ28" s="84">
        <v>52065.300000000047</v>
      </c>
      <c r="CA28" s="84">
        <v>67198.193345386127</v>
      </c>
      <c r="CB28" s="72">
        <v>68342.794183647493</v>
      </c>
      <c r="CC28" s="83">
        <v>807370</v>
      </c>
      <c r="CD28" s="84">
        <v>1104600</v>
      </c>
      <c r="CE28" s="84">
        <v>1429080</v>
      </c>
      <c r="CF28" s="84">
        <v>1622330</v>
      </c>
      <c r="CG28" s="84">
        <v>1780621.6131682871</v>
      </c>
      <c r="CH28" s="72">
        <v>2175805.074798855</v>
      </c>
      <c r="CI28" s="83">
        <f t="shared" ref="CI28:CN28" ca="1" si="63">SUMIF($B$8:$CH$59,CI$8,$B28:$CH28)</f>
        <v>2344870.0870000003</v>
      </c>
      <c r="CJ28" s="84">
        <f t="shared" ca="1" si="63"/>
        <v>3092618.472000001</v>
      </c>
      <c r="CK28" s="84">
        <f t="shared" ca="1" si="63"/>
        <v>2981074.8489999999</v>
      </c>
      <c r="CL28" s="84">
        <f t="shared" ca="1" si="63"/>
        <v>4611315.8779999996</v>
      </c>
      <c r="CM28" s="84">
        <f t="shared" ca="1" si="63"/>
        <v>4121476.4076622389</v>
      </c>
      <c r="CN28" s="72">
        <f t="shared" ca="1" si="63"/>
        <v>4838710.3762006247</v>
      </c>
    </row>
    <row r="29" spans="2:92" s="17" customFormat="1">
      <c r="B29" s="88" t="s">
        <v>35</v>
      </c>
      <c r="C29" s="85"/>
      <c r="D29" s="86">
        <f t="shared" ref="D29" si="64">IF(AND(C28&lt;0,D28&gt;0),"LP",IF(AND(C28&gt;0,D28&lt;0),"PL",IF(OR(C28&lt;0,D28&lt;0),"Loss",IF(ISERROR((+D28/C28-1)*100),"NA",(+D28/C28-1)*100))))</f>
        <v>37.849551129914197</v>
      </c>
      <c r="E29" s="86">
        <f t="shared" ref="E29" si="65">IF(AND(D28&lt;0,E28&gt;0),"LP",IF(AND(D28&gt;0,E28&lt;0),"PL",IF(OR(D28&lt;0,E28&lt;0),"Loss",IF(ISERROR((+E28/D28-1)*100),"NA",(+E28/D28-1)*100))))</f>
        <v>37.336252713526804</v>
      </c>
      <c r="F29" s="86">
        <f t="shared" ref="F29" si="66">IF(AND(E28&lt;0,F28&gt;0),"LP",IF(AND(E28&gt;0,F28&lt;0),"PL",IF(OR(E28&lt;0,F28&lt;0),"Loss",IF(ISERROR((+F28/E28-1)*100),"NA",(+F28/E28-1)*100))))</f>
        <v>25.737528445091918</v>
      </c>
      <c r="G29" s="86">
        <f t="shared" ref="G29" si="67">IF(AND(F28&lt;0,G28&gt;0),"LP",IF(AND(F28&gt;0,G28&lt;0),"PL",IF(OR(F28&lt;0,G28&lt;0),"Loss",IF(ISERROR((+G28/F28-1)*100),"NA",(+G28/F28-1)*100))))</f>
        <v>28.979386598795799</v>
      </c>
      <c r="H29" s="87">
        <f t="shared" ref="H29" si="68">IF(AND(G28&lt;0,H28&gt;0),"LP",IF(AND(G28&gt;0,H28&lt;0),"PL",IF(OR(G28&lt;0,H28&lt;0),"Loss",IF(ISERROR((+H28/G28-1)*100),"NA",(+H28/G28-1)*100))))</f>
        <v>19.193370428650304</v>
      </c>
      <c r="I29" s="85"/>
      <c r="J29" s="86">
        <f t="shared" ref="J29:N29" si="69">IF(AND(I28&lt;0,J28&gt;0),"LP",IF(AND(I28&gt;0,J28&lt;0),"PL",IF(OR(I28&lt;0,J28&lt;0),"Loss",IF(ISERROR((+J28/I28-1)*100),"NA",(+J28/I28-1)*100))))</f>
        <v>-10.623607489926524</v>
      </c>
      <c r="K29" s="86">
        <f t="shared" si="69"/>
        <v>-50.229103185274006</v>
      </c>
      <c r="L29" s="86">
        <f t="shared" si="69"/>
        <v>371.68379906604656</v>
      </c>
      <c r="M29" s="86">
        <f t="shared" si="69"/>
        <v>-48.693229419883998</v>
      </c>
      <c r="N29" s="87">
        <f t="shared" si="69"/>
        <v>17.426218038726748</v>
      </c>
      <c r="O29" s="85"/>
      <c r="P29" s="86">
        <f t="shared" ref="P29:T29" si="70">IF(AND(O28&lt;0,P28&gt;0),"LP",IF(AND(O28&gt;0,P28&lt;0),"PL",IF(OR(O28&lt;0,P28&lt;0),"Loss",IF(ISERROR((+P28/O28-1)*100),"NA",(+P28/O28-1)*100))))</f>
        <v>114.56557121423425</v>
      </c>
      <c r="Q29" s="86">
        <f t="shared" si="70"/>
        <v>-51.559147677024299</v>
      </c>
      <c r="R29" s="86">
        <f t="shared" si="70"/>
        <v>101.29857140724607</v>
      </c>
      <c r="S29" s="86">
        <f t="shared" si="70"/>
        <v>8.4468244161918449</v>
      </c>
      <c r="T29" s="87">
        <f t="shared" si="70"/>
        <v>9.8985697988834822</v>
      </c>
      <c r="U29" s="85"/>
      <c r="V29" s="86">
        <f t="shared" ref="V29:Z29" si="71">IF(AND(U28&lt;0,V28&gt;0),"LP",IF(AND(U28&gt;0,V28&lt;0),"PL",IF(OR(U28&lt;0,V28&lt;0),"Loss",IF(ISERROR((+V28/U28-1)*100),"NA",(+V28/U28-1)*100))))</f>
        <v>-0.37856433434568793</v>
      </c>
      <c r="W29" s="86">
        <f t="shared" si="71"/>
        <v>15.204450223956179</v>
      </c>
      <c r="X29" s="86">
        <f t="shared" si="71"/>
        <v>-21.555692122458716</v>
      </c>
      <c r="Y29" s="86">
        <f t="shared" si="71"/>
        <v>24.348263732932509</v>
      </c>
      <c r="Z29" s="87">
        <f t="shared" si="71"/>
        <v>13.262263667297237</v>
      </c>
      <c r="AA29" s="85"/>
      <c r="AB29" s="86">
        <f t="shared" ref="AB29:AF29" si="72">IF(AND(AA28&lt;0,AB28&gt;0),"LP",IF(AND(AA28&gt;0,AB28&lt;0),"PL",IF(OR(AA28&lt;0,AB28&lt;0),"Loss",IF(ISERROR((+AB28/AA28-1)*100),"NA",(+AB28/AA28-1)*100))))</f>
        <v>-4.8876826233036912</v>
      </c>
      <c r="AC29" s="86">
        <f t="shared" si="72"/>
        <v>-9.9406547085997499</v>
      </c>
      <c r="AD29" s="86">
        <f t="shared" si="72"/>
        <v>19.501536881867732</v>
      </c>
      <c r="AE29" s="86">
        <f t="shared" si="72"/>
        <v>-34.615932022324138</v>
      </c>
      <c r="AF29" s="87">
        <f t="shared" si="72"/>
        <v>4.3994641405786794</v>
      </c>
      <c r="AG29" s="85"/>
      <c r="AH29" s="86">
        <f t="shared" ref="AH29:AL29" si="73">IF(AND(AG28&lt;0,AH28&gt;0),"LP",IF(AND(AG28&gt;0,AH28&lt;0),"PL",IF(OR(AG28&lt;0,AH28&lt;0),"Loss",IF(ISERROR((+AH28/AG28-1)*100),"NA",(+AH28/AG28-1)*100))))</f>
        <v>-35.986380360124528</v>
      </c>
      <c r="AI29" s="86" t="str">
        <f t="shared" si="73"/>
        <v>PL</v>
      </c>
      <c r="AJ29" s="86" t="str">
        <f t="shared" si="73"/>
        <v>LP</v>
      </c>
      <c r="AK29" s="86">
        <f t="shared" si="73"/>
        <v>-47.313211643696285</v>
      </c>
      <c r="AL29" s="87">
        <f t="shared" si="73"/>
        <v>46.017835854617758</v>
      </c>
      <c r="AM29" s="85"/>
      <c r="AN29" s="86">
        <f t="shared" ref="AN29:AR29" si="74">IF(AND(AM28&lt;0,AN28&gt;0),"LP",IF(AND(AM28&gt;0,AN28&lt;0),"PL",IF(OR(AM28&lt;0,AN28&lt;0),"Loss",IF(ISERROR((+AN28/AM28-1)*100),"NA",(+AN28/AM28-1)*100))))</f>
        <v>26.845764300500939</v>
      </c>
      <c r="AO29" s="86">
        <f t="shared" si="74"/>
        <v>8.1451908713474843</v>
      </c>
      <c r="AP29" s="86">
        <f t="shared" si="74"/>
        <v>16.34543068233738</v>
      </c>
      <c r="AQ29" s="86">
        <f t="shared" si="74"/>
        <v>0.38615031626743068</v>
      </c>
      <c r="AR29" s="87">
        <f t="shared" si="74"/>
        <v>29.860477017588494</v>
      </c>
      <c r="AS29" s="85"/>
      <c r="AT29" s="86">
        <f t="shared" ref="AT29:AX29" si="75">IF(AND(AS28&lt;0,AT28&gt;0),"LP",IF(AND(AS28&gt;0,AT28&lt;0),"PL",IF(OR(AS28&lt;0,AT28&lt;0),"Loss",IF(ISERROR((+AT28/AS28-1)*100),"NA",(+AT28/AS28-1)*100))))</f>
        <v>17.633718639606876</v>
      </c>
      <c r="AU29" s="86">
        <f t="shared" si="75"/>
        <v>-35.829216734727567</v>
      </c>
      <c r="AV29" s="86">
        <f t="shared" si="75"/>
        <v>150.59163649811799</v>
      </c>
      <c r="AW29" s="86">
        <f t="shared" si="75"/>
        <v>-50.195620926365336</v>
      </c>
      <c r="AX29" s="87">
        <f t="shared" si="75"/>
        <v>17.081147639485206</v>
      </c>
      <c r="AY29" s="85"/>
      <c r="AZ29" s="86">
        <f t="shared" ref="AZ29:BD29" si="76">IF(AND(AY28&lt;0,AZ28&gt;0),"LP",IF(AND(AY28&gt;0,AZ28&lt;0),"PL",IF(OR(AY28&lt;0,AZ28&lt;0),"Loss",IF(ISERROR((+AZ28/AY28-1)*100),"NA",(+AZ28/AY28-1)*100))))</f>
        <v>-1.0321641183777097</v>
      </c>
      <c r="BA29" s="86">
        <f t="shared" si="76"/>
        <v>28.114722174138951</v>
      </c>
      <c r="BB29" s="86">
        <f t="shared" si="76"/>
        <v>55.602563777772062</v>
      </c>
      <c r="BC29" s="86">
        <f t="shared" si="76"/>
        <v>1.5250369923585749</v>
      </c>
      <c r="BD29" s="87">
        <f t="shared" si="76"/>
        <v>7.379582899597259</v>
      </c>
      <c r="BE29" s="85"/>
      <c r="BF29" s="86">
        <f t="shared" ref="BF29:BJ29" si="77">IF(AND(BE28&lt;0,BF28&gt;0),"LP",IF(AND(BE28&gt;0,BF28&lt;0),"PL",IF(OR(BE28&lt;0,BF28&lt;0),"Loss",IF(ISERROR((+BF28/BE28-1)*100),"NA",(+BF28/BE28-1)*100))))</f>
        <v>607.70842602293908</v>
      </c>
      <c r="BG29" s="86">
        <f t="shared" si="77"/>
        <v>58.87246253371454</v>
      </c>
      <c r="BH29" s="86">
        <f t="shared" si="77"/>
        <v>-7.4290032371138182E-2</v>
      </c>
      <c r="BI29" s="86">
        <f t="shared" si="77"/>
        <v>-37.611479904762149</v>
      </c>
      <c r="BJ29" s="87">
        <f t="shared" si="77"/>
        <v>31.893198554276903</v>
      </c>
      <c r="BK29" s="85"/>
      <c r="BL29" s="86">
        <f t="shared" ref="BL29:BP29" si="78">IF(AND(BK28&lt;0,BL28&gt;0),"LP",IF(AND(BK28&gt;0,BL28&lt;0),"PL",IF(OR(BK28&lt;0,BL28&lt;0),"Loss",IF(ISERROR((+BL28/BK28-1)*100),"NA",(+BL28/BK28-1)*100))))</f>
        <v>324.27889554456266</v>
      </c>
      <c r="BM29" s="86">
        <f t="shared" si="78"/>
        <v>80.36994473738612</v>
      </c>
      <c r="BN29" s="86">
        <f t="shared" si="78"/>
        <v>-4.3896570596557609</v>
      </c>
      <c r="BO29" s="86">
        <f t="shared" si="78"/>
        <v>19.974249910183239</v>
      </c>
      <c r="BP29" s="87">
        <f t="shared" si="78"/>
        <v>13.521845063843131</v>
      </c>
      <c r="BQ29" s="85"/>
      <c r="BR29" s="86">
        <f t="shared" ref="BR29:BV29" si="79">IF(AND(BQ28&lt;0,BR28&gt;0),"LP",IF(AND(BQ28&gt;0,BR28&lt;0),"PL",IF(OR(BQ28&lt;0,BR28&lt;0),"Loss",IF(ISERROR((+BR28/BQ28-1)*100),"NA",(+BR28/BQ28-1)*100))))</f>
        <v>51.527325934948088</v>
      </c>
      <c r="BS29" s="86">
        <f t="shared" si="79"/>
        <v>-6.5316649332836096E-2</v>
      </c>
      <c r="BT29" s="86">
        <f t="shared" si="79"/>
        <v>26.75888610510826</v>
      </c>
      <c r="BU29" s="86">
        <f t="shared" si="79"/>
        <v>4.8518973015667211</v>
      </c>
      <c r="BV29" s="87">
        <f t="shared" si="79"/>
        <v>8.4468101520421826</v>
      </c>
      <c r="BW29" s="85"/>
      <c r="BX29" s="86">
        <f t="shared" ref="BX29:CB29" si="80">IF(AND(BW28&lt;0,BX28&gt;0),"LP",IF(AND(BW28&gt;0,BX28&lt;0),"PL",IF(OR(BW28&lt;0,BX28&lt;0),"Loss",IF(ISERROR((+BX28/BW28-1)*100),"NA",(+BX28/BW28-1)*100))))</f>
        <v>11.762853385650573</v>
      </c>
      <c r="BY29" s="86">
        <f t="shared" si="80"/>
        <v>-7.5503489873081975</v>
      </c>
      <c r="BZ29" s="86">
        <f t="shared" si="80"/>
        <v>7.2235711328993091</v>
      </c>
      <c r="CA29" s="86">
        <f t="shared" si="80"/>
        <v>29.065218764486268</v>
      </c>
      <c r="CB29" s="87">
        <f t="shared" si="80"/>
        <v>1.7033208502769348</v>
      </c>
      <c r="CC29" s="85"/>
      <c r="CD29" s="86">
        <f t="shared" ref="CD29:CH29" si="81">IF(AND(CC28&lt;0,CD28&gt;0),"LP",IF(AND(CC28&gt;0,CD28&lt;0),"PL",IF(OR(CC28&lt;0,CD28&lt;0),"Loss",IF(ISERROR((+CD28/CC28-1)*100),"NA",(+CD28/CC28-1)*100))))</f>
        <v>36.814595538600649</v>
      </c>
      <c r="CE29" s="86">
        <f t="shared" si="81"/>
        <v>29.375339489407935</v>
      </c>
      <c r="CF29" s="86">
        <f t="shared" si="81"/>
        <v>13.522685923811117</v>
      </c>
      <c r="CG29" s="86">
        <f t="shared" si="81"/>
        <v>9.757053938982029</v>
      </c>
      <c r="CH29" s="87">
        <f t="shared" si="81"/>
        <v>22.193567611897723</v>
      </c>
      <c r="CI29" s="85"/>
      <c r="CJ29" s="86">
        <f t="shared" ref="CJ29" ca="1" si="82">IF(AND(CI28&lt;0,CJ28&gt;0),"LP",IF(AND(CI28&gt;0,CJ28&lt;0),"PL",IF(OR(CI28&lt;0,CJ28&lt;0),"Loss",IF(ISERROR((+CJ28/CI28-1)*100),"NA",(+CJ28/CI28-1)*100))))</f>
        <v>31.888691366977227</v>
      </c>
      <c r="CK29" s="86">
        <f t="shared" ref="CK29" ca="1" si="83">IF(AND(CJ28&lt;0,CK28&gt;0),"LP",IF(AND(CJ28&gt;0,CK28&lt;0),"PL",IF(OR(CJ28&lt;0,CK28&lt;0),"Loss",IF(ISERROR((+CK28/CJ28-1)*100),"NA",(+CK28/CJ28-1)*100))))</f>
        <v>-3.6067696034896124</v>
      </c>
      <c r="CL29" s="86">
        <f t="shared" ref="CL29" ca="1" si="84">IF(AND(CK28&lt;0,CL28&gt;0),"LP",IF(AND(CK28&gt;0,CL28&lt;0),"PL",IF(OR(CK28&lt;0,CL28&lt;0),"Loss",IF(ISERROR((+CL28/CK28-1)*100),"NA",(+CL28/CK28-1)*100))))</f>
        <v>54.686350111164202</v>
      </c>
      <c r="CM29" s="86">
        <f t="shared" ref="CM29" ca="1" si="85">IF(AND(CL28&lt;0,CM28&gt;0),"LP",IF(AND(CL28&gt;0,CM28&lt;0),"PL",IF(OR(CL28&lt;0,CM28&lt;0),"Loss",IF(ISERROR((+CM28/CL28-1)*100),"NA",(+CM28/CL28-1)*100))))</f>
        <v>-10.622552939275366</v>
      </c>
      <c r="CN29" s="87">
        <f t="shared" ref="CN29" ca="1" si="86">IF(AND(CM28&lt;0,CN28&gt;0),"LP",IF(AND(CM28&gt;0,CN28&lt;0),"PL",IF(OR(CM28&lt;0,CN28&lt;0),"Loss",IF(ISERROR((+CN28/CM28-1)*100),"NA",(+CN28/CM28-1)*100))))</f>
        <v>17.402355311435858</v>
      </c>
    </row>
    <row r="30" spans="2:92" s="15" customFormat="1">
      <c r="B30" s="28" t="s">
        <v>15</v>
      </c>
      <c r="C30" s="83">
        <v>3160.4000000000087</v>
      </c>
      <c r="D30" s="84">
        <v>4550.0000000000055</v>
      </c>
      <c r="E30" s="84">
        <v>6080.7000000000262</v>
      </c>
      <c r="F30" s="84">
        <v>7874.8999999999924</v>
      </c>
      <c r="G30" s="84">
        <v>10087.300648403872</v>
      </c>
      <c r="H30" s="72">
        <v>12202.568171630381</v>
      </c>
      <c r="I30" s="83">
        <v>167607.89999999979</v>
      </c>
      <c r="J30" s="84">
        <v>134195.99999999985</v>
      </c>
      <c r="K30" s="84">
        <v>30149.60000000025</v>
      </c>
      <c r="L30" s="84">
        <v>374905.0999999998</v>
      </c>
      <c r="M30" s="84">
        <v>154105.47104598596</v>
      </c>
      <c r="N30" s="72">
        <v>183101.57818495203</v>
      </c>
      <c r="O30" s="83">
        <v>64451.300000000047</v>
      </c>
      <c r="P30" s="84">
        <v>138290.29999999987</v>
      </c>
      <c r="Q30" s="84">
        <v>66989</v>
      </c>
      <c r="R30" s="84">
        <v>134847.90000000008</v>
      </c>
      <c r="S30" s="84">
        <v>146238.26534192206</v>
      </c>
      <c r="T30" s="72">
        <v>160713.76210946863</v>
      </c>
      <c r="U30" s="83">
        <v>17406.199999999993</v>
      </c>
      <c r="V30" s="84">
        <v>16913.900000000001</v>
      </c>
      <c r="W30" s="84">
        <v>19637.300000000025</v>
      </c>
      <c r="X30" s="84">
        <v>14020.800000000017</v>
      </c>
      <c r="Y30" s="84">
        <v>18065.034799181783</v>
      </c>
      <c r="Z30" s="72">
        <v>21051.641687429488</v>
      </c>
      <c r="AA30" s="83">
        <v>12644.937999999998</v>
      </c>
      <c r="AB30" s="84">
        <v>12016.260000000002</v>
      </c>
      <c r="AC30" s="84">
        <v>10648.262000000002</v>
      </c>
      <c r="AD30" s="84">
        <v>13121.406000000001</v>
      </c>
      <c r="AE30" s="84">
        <v>7539.9203555671611</v>
      </c>
      <c r="AF30" s="72">
        <v>7899.6556530949765</v>
      </c>
      <c r="AG30" s="83">
        <v>123778.9000000001</v>
      </c>
      <c r="AH30" s="84">
        <v>62439.699999999815</v>
      </c>
      <c r="AI30" s="84">
        <v>-117672.30000000075</v>
      </c>
      <c r="AJ30" s="84">
        <v>193313.50000000029</v>
      </c>
      <c r="AK30" s="84">
        <v>60450.94569312899</v>
      </c>
      <c r="AL30" s="72">
        <v>114828.53939023537</v>
      </c>
      <c r="AM30" s="83">
        <v>11925.999999999996</v>
      </c>
      <c r="AN30" s="84">
        <v>15640.499999999987</v>
      </c>
      <c r="AO30" s="84">
        <v>16709.700000000033</v>
      </c>
      <c r="AP30" s="84">
        <v>19530.999999999978</v>
      </c>
      <c r="AQ30" s="84">
        <v>19108.546387605733</v>
      </c>
      <c r="AR30" s="72">
        <v>25931.364668387672</v>
      </c>
      <c r="AS30" s="83">
        <v>296435.80000000028</v>
      </c>
      <c r="AT30" s="84">
        <v>353941.00000000076</v>
      </c>
      <c r="AU30" s="84">
        <v>174551.59999999963</v>
      </c>
      <c r="AV30" s="84">
        <v>609056.69999999984</v>
      </c>
      <c r="AW30" s="84">
        <v>219915.16224044055</v>
      </c>
      <c r="AX30" s="72">
        <v>281636.27288235846</v>
      </c>
      <c r="AY30" s="83">
        <v>7602.800000000002</v>
      </c>
      <c r="AZ30" s="84">
        <v>7280.4999999999973</v>
      </c>
      <c r="BA30" s="84">
        <v>9530.5000000000091</v>
      </c>
      <c r="BB30" s="84">
        <v>15794.812144329899</v>
      </c>
      <c r="BC30" s="84">
        <v>15741.120339405443</v>
      </c>
      <c r="BD30" s="72">
        <v>16673.180935239863</v>
      </c>
      <c r="BE30" s="83">
        <v>-4612.7000000000462</v>
      </c>
      <c r="BF30" s="84">
        <v>38433.800000000003</v>
      </c>
      <c r="BG30" s="84">
        <v>66474.599999999977</v>
      </c>
      <c r="BH30" s="84">
        <v>65710.499999999913</v>
      </c>
      <c r="BI30" s="84">
        <v>34351.760540235351</v>
      </c>
      <c r="BJ30" s="72">
        <v>48477.587166159035</v>
      </c>
      <c r="BK30" s="83">
        <v>-2722.6000000000058</v>
      </c>
      <c r="BL30" s="84">
        <v>38721.300000000017</v>
      </c>
      <c r="BM30" s="84">
        <v>80890.400000000009</v>
      </c>
      <c r="BN30" s="84">
        <v>74837.099999999977</v>
      </c>
      <c r="BO30" s="84">
        <v>90728.176371090347</v>
      </c>
      <c r="BP30" s="72">
        <v>103674.08590364113</v>
      </c>
      <c r="BQ30" s="83">
        <v>239275.30000000025</v>
      </c>
      <c r="BR30" s="84">
        <v>529905.0000000007</v>
      </c>
      <c r="BS30" s="84">
        <v>526651.90000000061</v>
      </c>
      <c r="BT30" s="84">
        <v>740727.09999999974</v>
      </c>
      <c r="BU30" s="84">
        <v>759777.66929273983</v>
      </c>
      <c r="BV30" s="72">
        <v>834005.98616929352</v>
      </c>
      <c r="BW30" s="83">
        <v>39154.499999999993</v>
      </c>
      <c r="BX30" s="84">
        <v>44838.800000000025</v>
      </c>
      <c r="BY30" s="84">
        <v>40914.300000000185</v>
      </c>
      <c r="BZ30" s="84">
        <v>44299.700000000048</v>
      </c>
      <c r="CA30" s="84">
        <v>58726.85942538613</v>
      </c>
      <c r="CB30" s="72">
        <v>58883.733647647496</v>
      </c>
      <c r="CC30" s="83">
        <v>541650</v>
      </c>
      <c r="CD30" s="84">
        <v>806630</v>
      </c>
      <c r="CE30" s="84">
        <v>1025890</v>
      </c>
      <c r="CF30" s="84">
        <v>1114010</v>
      </c>
      <c r="CG30" s="84">
        <v>1237578.6456919475</v>
      </c>
      <c r="CH30" s="72">
        <v>1575635.492328139</v>
      </c>
      <c r="CI30" s="83">
        <f t="shared" ref="CI30:CN32" ca="1" si="87">SUMIF($B$8:$CH$59,CI$8,$B30:$CH30)</f>
        <v>1517758.7380000004</v>
      </c>
      <c r="CJ30" s="84">
        <f t="shared" ca="1" si="87"/>
        <v>2203797.0600000015</v>
      </c>
      <c r="CK30" s="84">
        <f t="shared" ca="1" si="87"/>
        <v>1957445.5619999999</v>
      </c>
      <c r="CL30" s="84">
        <f t="shared" ca="1" si="87"/>
        <v>3422050.5181443295</v>
      </c>
      <c r="CM30" s="84">
        <f t="shared" ca="1" si="87"/>
        <v>2832414.8781730412</v>
      </c>
      <c r="CN30" s="72">
        <f t="shared" ca="1" si="87"/>
        <v>3444715.4488976775</v>
      </c>
    </row>
    <row r="31" spans="2:92" s="15" customFormat="1">
      <c r="B31" s="28" t="s">
        <v>4</v>
      </c>
      <c r="C31" s="83">
        <v>3356.0000000000086</v>
      </c>
      <c r="D31" s="84">
        <v>4719.9000000000051</v>
      </c>
      <c r="E31" s="84">
        <v>6447.5000000000255</v>
      </c>
      <c r="F31" s="84">
        <v>8613.0999999999931</v>
      </c>
      <c r="G31" s="84">
        <v>9587.2363672285337</v>
      </c>
      <c r="H31" s="72">
        <v>11570.754290974421</v>
      </c>
      <c r="I31" s="83">
        <v>227575.49999999977</v>
      </c>
      <c r="J31" s="84">
        <v>145009.99999999985</v>
      </c>
      <c r="K31" s="84">
        <v>6292.1000000002468</v>
      </c>
      <c r="L31" s="84">
        <v>351289.0999999998</v>
      </c>
      <c r="M31" s="84">
        <v>146502.27335753111</v>
      </c>
      <c r="N31" s="72">
        <v>180621.62707718441</v>
      </c>
      <c r="O31" s="83">
        <v>63858.100000000042</v>
      </c>
      <c r="P31" s="84">
        <v>135902.89999999988</v>
      </c>
      <c r="Q31" s="84">
        <v>65838.100000000006</v>
      </c>
      <c r="R31" s="84">
        <v>117349.60000000008</v>
      </c>
      <c r="S31" s="84">
        <v>129139.59954192206</v>
      </c>
      <c r="T31" s="72">
        <v>143220.24680146863</v>
      </c>
      <c r="U31" s="83">
        <v>16952.999999999993</v>
      </c>
      <c r="V31" s="84">
        <v>17134.100000000002</v>
      </c>
      <c r="W31" s="84">
        <v>20246.500000000025</v>
      </c>
      <c r="X31" s="84">
        <v>15362.100000000017</v>
      </c>
      <c r="Y31" s="84">
        <v>18907.139287139405</v>
      </c>
      <c r="Z31" s="72">
        <v>21885.070260409288</v>
      </c>
      <c r="AA31" s="83">
        <v>12406.041999999998</v>
      </c>
      <c r="AB31" s="84">
        <v>12734.593000000003</v>
      </c>
      <c r="AC31" s="84">
        <v>12285.549000000003</v>
      </c>
      <c r="AD31" s="84">
        <v>16422.014999999999</v>
      </c>
      <c r="AE31" s="84">
        <v>8771.4149305671617</v>
      </c>
      <c r="AF31" s="72">
        <v>9135.0827905949773</v>
      </c>
      <c r="AG31" s="83">
        <v>141970.00000000009</v>
      </c>
      <c r="AH31" s="84">
        <v>91436.199999999808</v>
      </c>
      <c r="AI31" s="84">
        <v>-99839.200000000739</v>
      </c>
      <c r="AJ31" s="84">
        <v>205002.70000000027</v>
      </c>
      <c r="AK31" s="84">
        <v>76028.517911508156</v>
      </c>
      <c r="AL31" s="72">
        <v>133629.48910448566</v>
      </c>
      <c r="AM31" s="83">
        <v>13314.899999999996</v>
      </c>
      <c r="AN31" s="84">
        <v>17658.799999999988</v>
      </c>
      <c r="AO31" s="84">
        <v>19277.400000000031</v>
      </c>
      <c r="AP31" s="84">
        <v>23071.599999999977</v>
      </c>
      <c r="AQ31" s="84">
        <v>21862.535138462536</v>
      </c>
      <c r="AR31" s="72">
        <v>28790.763029366415</v>
      </c>
      <c r="AS31" s="83">
        <v>295540.00000000029</v>
      </c>
      <c r="AT31" s="84">
        <v>330530.60000000079</v>
      </c>
      <c r="AU31" s="84">
        <v>150376.89999999962</v>
      </c>
      <c r="AV31" s="84">
        <v>572877.99999999988</v>
      </c>
      <c r="AW31" s="84">
        <v>176049.91047901451</v>
      </c>
      <c r="AX31" s="72">
        <v>243757.47049637273</v>
      </c>
      <c r="AY31" s="83">
        <v>8335.9000000000015</v>
      </c>
      <c r="AZ31" s="84">
        <v>8062.5999999999967</v>
      </c>
      <c r="BA31" s="84">
        <v>10555.400000000009</v>
      </c>
      <c r="BB31" s="84">
        <v>17506.8433443299</v>
      </c>
      <c r="BC31" s="84">
        <v>17075.126507133595</v>
      </c>
      <c r="BD31" s="72">
        <v>18076.476727105335</v>
      </c>
      <c r="BE31" s="83">
        <v>-9151.3000000000447</v>
      </c>
      <c r="BF31" s="84">
        <v>27343.370000000003</v>
      </c>
      <c r="BG31" s="84">
        <v>42388.799999999974</v>
      </c>
      <c r="BH31" s="84">
        <v>55214.099999999911</v>
      </c>
      <c r="BI31" s="84">
        <v>25028.961365020801</v>
      </c>
      <c r="BJ31" s="72">
        <v>40797.999004340054</v>
      </c>
      <c r="BK31" s="83">
        <v>7230.6999999999944</v>
      </c>
      <c r="BL31" s="84">
        <v>49865.000000000015</v>
      </c>
      <c r="BM31" s="84">
        <v>88570.400000000023</v>
      </c>
      <c r="BN31" s="84">
        <v>67453.999999999971</v>
      </c>
      <c r="BO31" s="84">
        <v>105802.97625723656</v>
      </c>
      <c r="BP31" s="72">
        <v>120235.31188038777</v>
      </c>
      <c r="BQ31" s="83">
        <v>290902.9000000002</v>
      </c>
      <c r="BR31" s="84">
        <v>526271.80000000063</v>
      </c>
      <c r="BS31" s="84">
        <v>447119.70000000071</v>
      </c>
      <c r="BT31" s="84">
        <v>744640.39999999979</v>
      </c>
      <c r="BU31" s="84">
        <v>770947.0876637043</v>
      </c>
      <c r="BV31" s="72">
        <v>863888.90956356062</v>
      </c>
      <c r="BW31" s="83">
        <v>39676.499999999993</v>
      </c>
      <c r="BX31" s="84">
        <v>44738.10000000002</v>
      </c>
      <c r="BY31" s="84">
        <v>43345.400000000183</v>
      </c>
      <c r="BZ31" s="84">
        <v>47570.400000000052</v>
      </c>
      <c r="CA31" s="84">
        <v>62262.608799206995</v>
      </c>
      <c r="CB31" s="72">
        <v>63209.837898448946</v>
      </c>
      <c r="CC31" s="83">
        <v>549450</v>
      </c>
      <c r="CD31" s="84">
        <v>838620</v>
      </c>
      <c r="CE31" s="84">
        <v>948440</v>
      </c>
      <c r="CF31" s="84">
        <v>1043400</v>
      </c>
      <c r="CG31" s="84">
        <v>1167419.1294109176</v>
      </c>
      <c r="CH31" s="72">
        <v>1498358.1710084674</v>
      </c>
      <c r="CI31" s="83">
        <f t="shared" ca="1" si="87"/>
        <v>1661418.2420000003</v>
      </c>
      <c r="CJ31" s="84">
        <f t="shared" ca="1" si="87"/>
        <v>2250027.9630000009</v>
      </c>
      <c r="CK31" s="84">
        <f t="shared" ca="1" si="87"/>
        <v>1761344.5490000001</v>
      </c>
      <c r="CL31" s="84">
        <f t="shared" ca="1" si="87"/>
        <v>3285773.9583443296</v>
      </c>
      <c r="CM31" s="84">
        <f t="shared" ca="1" si="87"/>
        <v>2735384.5170165934</v>
      </c>
      <c r="CN31" s="72">
        <f t="shared" ca="1" si="87"/>
        <v>3377177.2099331664</v>
      </c>
    </row>
    <row r="32" spans="2:92" s="15" customFormat="1">
      <c r="B32" s="28" t="s">
        <v>16</v>
      </c>
      <c r="C32" s="83">
        <v>2233.8000000000084</v>
      </c>
      <c r="D32" s="84">
        <v>3575.2000000000053</v>
      </c>
      <c r="E32" s="84">
        <v>5137.2739252834253</v>
      </c>
      <c r="F32" s="84">
        <v>5692.0999999999967</v>
      </c>
      <c r="G32" s="84">
        <v>6141.2528026869413</v>
      </c>
      <c r="H32" s="72">
        <v>7624.924209648867</v>
      </c>
      <c r="I32" s="83">
        <v>132369.55047573202</v>
      </c>
      <c r="J32" s="84">
        <v>108872.80924384511</v>
      </c>
      <c r="K32" s="84">
        <v>19721.133327506868</v>
      </c>
      <c r="L32" s="84">
        <v>270553.98022637184</v>
      </c>
      <c r="M32" s="84">
        <v>123949.97772875958</v>
      </c>
      <c r="N32" s="72">
        <v>151358.48012480277</v>
      </c>
      <c r="O32" s="83">
        <v>48964.100000000049</v>
      </c>
      <c r="P32" s="84">
        <v>102863.99999999988</v>
      </c>
      <c r="Q32" s="84">
        <v>53015.200000000004</v>
      </c>
      <c r="R32" s="84">
        <v>90168.800000000076</v>
      </c>
      <c r="S32" s="84">
        <v>100503.19465191908</v>
      </c>
      <c r="T32" s="72">
        <v>111461.49123461699</v>
      </c>
      <c r="U32" s="83">
        <v>12681.499999999993</v>
      </c>
      <c r="V32" s="84">
        <v>12945.690455874545</v>
      </c>
      <c r="W32" s="84">
        <v>15254.700000000026</v>
      </c>
      <c r="X32" s="84">
        <v>11013.428114645802</v>
      </c>
      <c r="Y32" s="84">
        <v>14148.212328566415</v>
      </c>
      <c r="Z32" s="72">
        <v>16376.598075864269</v>
      </c>
      <c r="AA32" s="83">
        <v>9259.0009999999966</v>
      </c>
      <c r="AB32" s="84">
        <v>9787.3273107762489</v>
      </c>
      <c r="AC32" s="84">
        <v>9449.5030000000024</v>
      </c>
      <c r="AD32" s="84">
        <v>12846.406000000001</v>
      </c>
      <c r="AE32" s="84">
        <v>6563.6497925434078</v>
      </c>
      <c r="AF32" s="72">
        <v>6835.782452202222</v>
      </c>
      <c r="AG32" s="83">
        <v>106628.90000000008</v>
      </c>
      <c r="AH32" s="84">
        <v>72942.299999999799</v>
      </c>
      <c r="AI32" s="84">
        <v>-69802.300000000745</v>
      </c>
      <c r="AJ32" s="84">
        <v>160146.10000000027</v>
      </c>
      <c r="AK32" s="84">
        <v>56892.139953181548</v>
      </c>
      <c r="AL32" s="72">
        <v>99994.946696886618</v>
      </c>
      <c r="AM32" s="83">
        <v>10056.499999999993</v>
      </c>
      <c r="AN32" s="84">
        <v>13149.500000000007</v>
      </c>
      <c r="AO32" s="84">
        <v>14450.500000000002</v>
      </c>
      <c r="AP32" s="84">
        <v>17480.79999999997</v>
      </c>
      <c r="AQ32" s="84">
        <v>16353.176283569977</v>
      </c>
      <c r="AR32" s="72">
        <v>21535.490745966079</v>
      </c>
      <c r="AS32" s="83">
        <v>217622.20000000027</v>
      </c>
      <c r="AT32" s="84">
        <v>257266.00000000081</v>
      </c>
      <c r="AU32" s="84">
        <v>91210.531054569845</v>
      </c>
      <c r="AV32" s="84">
        <v>405649.81995838543</v>
      </c>
      <c r="AW32" s="84">
        <v>130447.9883539664</v>
      </c>
      <c r="AX32" s="72">
        <v>183325.73864065911</v>
      </c>
      <c r="AY32" s="83">
        <v>6195.7000000000007</v>
      </c>
      <c r="AZ32" s="84">
        <v>5969.5999999999967</v>
      </c>
      <c r="BA32" s="84">
        <v>7900.5000000000091</v>
      </c>
      <c r="BB32" s="84">
        <v>13069.9433443299</v>
      </c>
      <c r="BC32" s="84">
        <v>12777.317165288068</v>
      </c>
      <c r="BD32" s="72">
        <v>13526.627534892923</v>
      </c>
      <c r="BE32" s="83">
        <v>-7611.7000000000453</v>
      </c>
      <c r="BF32" s="84">
        <v>29812.770000000004</v>
      </c>
      <c r="BG32" s="84">
        <v>26368.339344826909</v>
      </c>
      <c r="BH32" s="84">
        <v>36013.290302658112</v>
      </c>
      <c r="BI32" s="84">
        <v>16510.656500913683</v>
      </c>
      <c r="BJ32" s="72">
        <v>26926.67934286446</v>
      </c>
      <c r="BK32" s="83">
        <v>21906.199999999993</v>
      </c>
      <c r="BL32" s="84">
        <v>38873.100000000013</v>
      </c>
      <c r="BM32" s="84">
        <v>68104.000000000029</v>
      </c>
      <c r="BN32" s="84">
        <v>79145.699999999968</v>
      </c>
      <c r="BO32" s="84">
        <v>79172.367133290114</v>
      </c>
      <c r="BP32" s="72">
        <v>89972.083880094171</v>
      </c>
      <c r="BQ32" s="83">
        <v>207015.46321167669</v>
      </c>
      <c r="BR32" s="84">
        <v>413571.04152057989</v>
      </c>
      <c r="BS32" s="84">
        <v>402369.91762657813</v>
      </c>
      <c r="BT32" s="84">
        <v>583030.38970513793</v>
      </c>
      <c r="BU32" s="84">
        <v>602595.54970526032</v>
      </c>
      <c r="BV32" s="72">
        <v>673597.13848413632</v>
      </c>
      <c r="BW32" s="83">
        <v>29493.699999999997</v>
      </c>
      <c r="BX32" s="84">
        <v>33523.500000000022</v>
      </c>
      <c r="BY32" s="84">
        <v>32399.400000000187</v>
      </c>
      <c r="BZ32" s="84">
        <v>35362.100000000057</v>
      </c>
      <c r="CA32" s="84">
        <v>46283.752052083619</v>
      </c>
      <c r="CB32" s="72">
        <v>46987.887609705671</v>
      </c>
      <c r="CC32" s="83">
        <v>436628.22713622713</v>
      </c>
      <c r="CD32" s="84">
        <v>584201.23178555234</v>
      </c>
      <c r="CE32" s="84">
        <v>667020</v>
      </c>
      <c r="CF32" s="84">
        <v>696210</v>
      </c>
      <c r="CG32" s="84">
        <v>770594.15868915163</v>
      </c>
      <c r="CH32" s="72">
        <v>979455.19281286793</v>
      </c>
      <c r="CI32" s="83">
        <f t="shared" ca="1" si="87"/>
        <v>1233443.1418236361</v>
      </c>
      <c r="CJ32" s="84">
        <f t="shared" ca="1" si="87"/>
        <v>1687354.0703166286</v>
      </c>
      <c r="CK32" s="84">
        <f t="shared" ca="1" si="87"/>
        <v>1342598.6982787647</v>
      </c>
      <c r="CL32" s="84">
        <f t="shared" ca="1" si="87"/>
        <v>2416382.8576515294</v>
      </c>
      <c r="CM32" s="84">
        <f t="shared" ca="1" si="87"/>
        <v>1982933.3931411807</v>
      </c>
      <c r="CN32" s="72">
        <f t="shared" ca="1" si="87"/>
        <v>2428979.0618452085</v>
      </c>
    </row>
    <row r="33" spans="2:92" s="17" customFormat="1">
      <c r="B33" s="88" t="s">
        <v>35</v>
      </c>
      <c r="C33" s="85"/>
      <c r="D33" s="86">
        <f t="shared" ref="D33" si="88">IF(AND(C32&lt;0,D32&gt;0),"LP",IF(AND(C32&gt;0,D32&lt;0),"PL",IF(OR(C32&lt;0,D32&lt;0),"Loss",IF(ISERROR((+D32/C32-1)*100),"NA",(+D32/C32-1)*100))))</f>
        <v>60.050138776971608</v>
      </c>
      <c r="E33" s="86">
        <f t="shared" ref="E33" si="89">IF(AND(D32&lt;0,E32&gt;0),"LP",IF(AND(D32&gt;0,E32&lt;0),"PL",IF(OR(D32&lt;0,E32&lt;0),"Loss",IF(ISERROR((+E32/D32-1)*100),"NA",(+E32/D32-1)*100))))</f>
        <v>43.691931228558346</v>
      </c>
      <c r="F33" s="86">
        <f t="shared" ref="F33" si="90">IF(AND(E32&lt;0,F32&gt;0),"LP",IF(AND(E32&gt;0,F32&lt;0),"PL",IF(OR(E32&lt;0,F32&lt;0),"Loss",IF(ISERROR((+F32/E32-1)*100),"NA",(+F32/E32-1)*100))))</f>
        <v>10.80000955343181</v>
      </c>
      <c r="G33" s="86">
        <f t="shared" ref="G33" si="91">IF(AND(F32&lt;0,G32&gt;0),"LP",IF(AND(F32&gt;0,G32&lt;0),"PL",IF(OR(F32&lt;0,G32&lt;0),"Loss",IF(ISERROR((+G32/F32-1)*100),"NA",(+G32/F32-1)*100))))</f>
        <v>7.8908101173019496</v>
      </c>
      <c r="H33" s="87">
        <f t="shared" ref="H33" si="92">IF(AND(G32&lt;0,H32&gt;0),"LP",IF(AND(G32&gt;0,H32&lt;0),"PL",IF(OR(G32&lt;0,H32&lt;0),"Loss",IF(ISERROR((+H32/G32-1)*100),"NA",(+H32/G32-1)*100))))</f>
        <v>24.15910001804167</v>
      </c>
      <c r="I33" s="85"/>
      <c r="J33" s="86">
        <f t="shared" ref="J33:N33" si="93">IF(AND(I32&lt;0,J32&gt;0),"LP",IF(AND(I32&gt;0,J32&lt;0),"PL",IF(OR(I32&lt;0,J32&lt;0),"Loss",IF(ISERROR((+J32/I32-1)*100),"NA",(+J32/I32-1)*100))))</f>
        <v>-17.750865774976454</v>
      </c>
      <c r="K33" s="86">
        <f t="shared" si="93"/>
        <v>-81.886080221061476</v>
      </c>
      <c r="L33" s="86">
        <f t="shared" si="93"/>
        <v>1271.8987430048226</v>
      </c>
      <c r="M33" s="86">
        <f t="shared" si="93"/>
        <v>-54.186599796073622</v>
      </c>
      <c r="N33" s="87">
        <f t="shared" si="93"/>
        <v>22.112551287440631</v>
      </c>
      <c r="O33" s="85"/>
      <c r="P33" s="86">
        <f t="shared" ref="P33:T33" si="94">IF(AND(O32&lt;0,P32&gt;0),"LP",IF(AND(O32&gt;0,P32&lt;0),"PL",IF(OR(O32&lt;0,P32&lt;0),"Loss",IF(ISERROR((+P32/O32-1)*100),"NA",(+P32/O32-1)*100))))</f>
        <v>110.08044669461867</v>
      </c>
      <c r="Q33" s="86">
        <f t="shared" si="94"/>
        <v>-48.460880385752006</v>
      </c>
      <c r="R33" s="86">
        <f t="shared" si="94"/>
        <v>70.081033364016477</v>
      </c>
      <c r="S33" s="86">
        <f t="shared" si="94"/>
        <v>11.461164673278335</v>
      </c>
      <c r="T33" s="87">
        <f t="shared" si="94"/>
        <v>10.903431100524386</v>
      </c>
      <c r="U33" s="85"/>
      <c r="V33" s="86">
        <f t="shared" ref="V33:Z33" si="95">IF(AND(U32&lt;0,V32&gt;0),"LP",IF(AND(U32&gt;0,V32&lt;0),"PL",IF(OR(U32&lt;0,V32&lt;0),"Loss",IF(ISERROR((+V32/U32-1)*100),"NA",(+V32/U32-1)*100))))</f>
        <v>2.0832745012384413</v>
      </c>
      <c r="W33" s="86">
        <f t="shared" si="95"/>
        <v>17.836125095032607</v>
      </c>
      <c r="X33" s="86">
        <f t="shared" si="95"/>
        <v>-27.803050111468707</v>
      </c>
      <c r="Y33" s="86">
        <f t="shared" si="95"/>
        <v>28.463292094783242</v>
      </c>
      <c r="Z33" s="87">
        <f t="shared" si="95"/>
        <v>15.75029901691931</v>
      </c>
      <c r="AA33" s="85"/>
      <c r="AB33" s="86">
        <f t="shared" ref="AB33:AF33" si="96">IF(AND(AA32&lt;0,AB32&gt;0),"LP",IF(AND(AA32&gt;0,AB32&lt;0),"PL",IF(OR(AA32&lt;0,AB32&lt;0),"Loss",IF(ISERROR((+AB32/AA32-1)*100),"NA",(+AB32/AA32-1)*100))))</f>
        <v>5.7060833104592312</v>
      </c>
      <c r="AC33" s="86">
        <f t="shared" si="96"/>
        <v>-3.4516502825473916</v>
      </c>
      <c r="AD33" s="86">
        <f t="shared" si="96"/>
        <v>35.947954088167357</v>
      </c>
      <c r="AE33" s="86">
        <f t="shared" si="96"/>
        <v>-48.906723074582828</v>
      </c>
      <c r="AF33" s="87">
        <f t="shared" si="96"/>
        <v>4.1460569692180815</v>
      </c>
      <c r="AG33" s="85"/>
      <c r="AH33" s="86">
        <f t="shared" ref="AH33:AL33" si="97">IF(AND(AG32&lt;0,AH32&gt;0),"LP",IF(AND(AG32&gt;0,AH32&lt;0),"PL",IF(OR(AG32&lt;0,AH32&lt;0),"Loss",IF(ISERROR((+AH32/AG32-1)*100),"NA",(+AH32/AG32-1)*100))))</f>
        <v>-31.592373174627387</v>
      </c>
      <c r="AI33" s="86" t="str">
        <f t="shared" si="97"/>
        <v>PL</v>
      </c>
      <c r="AJ33" s="86" t="str">
        <f t="shared" si="97"/>
        <v>LP</v>
      </c>
      <c r="AK33" s="86">
        <f t="shared" si="97"/>
        <v>-64.47485143054908</v>
      </c>
      <c r="AL33" s="87">
        <f t="shared" si="97"/>
        <v>75.762322843148141</v>
      </c>
      <c r="AM33" s="85"/>
      <c r="AN33" s="86">
        <f t="shared" ref="AN33:AR33" si="98">IF(AND(AM32&lt;0,AN32&gt;0),"LP",IF(AND(AM32&gt;0,AN32&lt;0),"PL",IF(OR(AM32&lt;0,AN32&lt;0),"Loss",IF(ISERROR((+AN32/AM32-1)*100),"NA",(+AN32/AM32-1)*100))))</f>
        <v>30.756227315666649</v>
      </c>
      <c r="AO33" s="86">
        <f t="shared" si="98"/>
        <v>9.893912316057607</v>
      </c>
      <c r="AP33" s="86">
        <f t="shared" si="98"/>
        <v>20.970208643299326</v>
      </c>
      <c r="AQ33" s="86">
        <f t="shared" si="98"/>
        <v>-6.4506413689876645</v>
      </c>
      <c r="AR33" s="87">
        <f t="shared" si="98"/>
        <v>31.689956571939891</v>
      </c>
      <c r="AS33" s="85"/>
      <c r="AT33" s="86">
        <f t="shared" ref="AT33:AX33" si="99">IF(AND(AS32&lt;0,AT32&gt;0),"LP",IF(AND(AS32&gt;0,AT32&lt;0),"PL",IF(OR(AS32&lt;0,AT32&lt;0),"Loss",IF(ISERROR((+AT32/AS32-1)*100),"NA",(+AT32/AS32-1)*100))))</f>
        <v>18.216799572837928</v>
      </c>
      <c r="AU33" s="86">
        <f t="shared" si="99"/>
        <v>-64.546216346283785</v>
      </c>
      <c r="AV33" s="86">
        <f t="shared" si="99"/>
        <v>344.74011418231021</v>
      </c>
      <c r="AW33" s="86">
        <f t="shared" si="99"/>
        <v>-67.842217120335775</v>
      </c>
      <c r="AX33" s="87">
        <f t="shared" si="99"/>
        <v>40.535504574597695</v>
      </c>
      <c r="AY33" s="85"/>
      <c r="AZ33" s="86">
        <f t="shared" ref="AZ33:BD33" si="100">IF(AND(AY32&lt;0,AZ32&gt;0),"LP",IF(AND(AY32&gt;0,AZ32&lt;0),"PL",IF(OR(AY32&lt;0,AZ32&lt;0),"Loss",IF(ISERROR((+AZ32/AY32-1)*100),"NA",(+AZ32/AY32-1)*100))))</f>
        <v>-3.6493051632584539</v>
      </c>
      <c r="BA33" s="86">
        <f t="shared" si="100"/>
        <v>32.345550790672959</v>
      </c>
      <c r="BB33" s="86">
        <f t="shared" si="100"/>
        <v>65.431850444021094</v>
      </c>
      <c r="BC33" s="86">
        <f t="shared" si="100"/>
        <v>-2.2389246175943178</v>
      </c>
      <c r="BD33" s="87">
        <f t="shared" si="100"/>
        <v>5.8643795087163886</v>
      </c>
      <c r="BE33" s="85"/>
      <c r="BF33" s="86" t="str">
        <f t="shared" ref="BF33:BJ33" si="101">IF(AND(BE32&lt;0,BF32&gt;0),"LP",IF(AND(BE32&gt;0,BF32&lt;0),"PL",IF(OR(BE32&lt;0,BF32&lt;0),"Loss",IF(ISERROR((+BF32/BE32-1)*100),"NA",(+BF32/BE32-1)*100))))</f>
        <v>LP</v>
      </c>
      <c r="BG33" s="86">
        <f t="shared" si="101"/>
        <v>-11.553541167671089</v>
      </c>
      <c r="BH33" s="86">
        <f t="shared" si="101"/>
        <v>36.577771666623391</v>
      </c>
      <c r="BI33" s="86">
        <f t="shared" si="101"/>
        <v>-54.153990479189716</v>
      </c>
      <c r="BJ33" s="87">
        <f t="shared" si="101"/>
        <v>63.086666731721806</v>
      </c>
      <c r="BK33" s="85"/>
      <c r="BL33" s="86">
        <f t="shared" ref="BL33:BP33" si="102">IF(AND(BK32&lt;0,BL32&gt;0),"LP",IF(AND(BK32&gt;0,BL32&lt;0),"PL",IF(OR(BK32&lt;0,BL32&lt;0),"Loss",IF(ISERROR((+BL32/BK32-1)*100),"NA",(+BL32/BK32-1)*100))))</f>
        <v>77.452502031388491</v>
      </c>
      <c r="BM33" s="86">
        <f t="shared" si="102"/>
        <v>75.195700883129987</v>
      </c>
      <c r="BN33" s="86">
        <f t="shared" si="102"/>
        <v>16.212997768119241</v>
      </c>
      <c r="BO33" s="86">
        <f t="shared" si="102"/>
        <v>3.3693723462113745E-2</v>
      </c>
      <c r="BP33" s="87">
        <f t="shared" si="102"/>
        <v>13.640765254147658</v>
      </c>
      <c r="BQ33" s="85"/>
      <c r="BR33" s="86">
        <f t="shared" ref="BR33:BV33" si="103">IF(AND(BQ32&lt;0,BR32&gt;0),"LP",IF(AND(BQ32&gt;0,BR32&lt;0),"PL",IF(OR(BQ32&lt;0,BR32&lt;0),"Loss",IF(ISERROR((+BR32/BQ32-1)*100),"NA",(+BR32/BQ32-1)*100))))</f>
        <v>99.777849975243996</v>
      </c>
      <c r="BS33" s="86">
        <f t="shared" si="103"/>
        <v>-2.7083917318820205</v>
      </c>
      <c r="BT33" s="86">
        <f t="shared" si="103"/>
        <v>44.899100097791809</v>
      </c>
      <c r="BU33" s="86">
        <f t="shared" si="103"/>
        <v>3.3557701872139578</v>
      </c>
      <c r="BV33" s="87">
        <f t="shared" si="103"/>
        <v>11.782627471046547</v>
      </c>
      <c r="BW33" s="85"/>
      <c r="BX33" s="86">
        <f t="shared" ref="BX33:CB33" si="104">IF(AND(BW32&lt;0,BX32&gt;0),"LP",IF(AND(BW32&gt;0,BX32&lt;0),"PL",IF(OR(BW32&lt;0,BX32&lt;0),"Loss",IF(ISERROR((+BX32/BW32-1)*100),"NA",(+BX32/BW32-1)*100))))</f>
        <v>13.663256898931042</v>
      </c>
      <c r="BY33" s="86">
        <f t="shared" si="104"/>
        <v>-3.353170164212671</v>
      </c>
      <c r="BZ33" s="86">
        <f t="shared" si="104"/>
        <v>9.1443051414527901</v>
      </c>
      <c r="CA33" s="86">
        <f t="shared" si="104"/>
        <v>30.885190789244831</v>
      </c>
      <c r="CB33" s="87">
        <f t="shared" si="104"/>
        <v>1.521345021530851</v>
      </c>
      <c r="CC33" s="85"/>
      <c r="CD33" s="86">
        <f t="shared" ref="CD33:CH33" si="105">IF(AND(CC32&lt;0,CD32&gt;0),"LP",IF(AND(CC32&gt;0,CD32&lt;0),"PL",IF(OR(CC32&lt;0,CD32&lt;0),"Loss",IF(ISERROR((+CD32/CC32-1)*100),"NA",(+CD32/CC32-1)*100))))</f>
        <v>33.798319823991307</v>
      </c>
      <c r="CE33" s="86">
        <f t="shared" si="105"/>
        <v>14.176411090630614</v>
      </c>
      <c r="CF33" s="86">
        <f t="shared" si="105"/>
        <v>4.3761806242691437</v>
      </c>
      <c r="CG33" s="86">
        <f t="shared" si="105"/>
        <v>10.684155454410549</v>
      </c>
      <c r="CH33" s="87">
        <f t="shared" si="105"/>
        <v>27.103895321372185</v>
      </c>
      <c r="CI33" s="85"/>
      <c r="CJ33" s="86">
        <f t="shared" ref="CJ33" ca="1" si="106">IF(AND(CI32&lt;0,CJ32&gt;0),"LP",IF(AND(CI32&gt;0,CJ32&lt;0),"PL",IF(OR(CI32&lt;0,CJ32&lt;0),"Loss",IF(ISERROR((+CJ32/CI32-1)*100),"NA",(+CJ32/CI32-1)*100))))</f>
        <v>36.800312320995076</v>
      </c>
      <c r="CK33" s="86">
        <f t="shared" ref="CK33" ca="1" si="107">IF(AND(CJ32&lt;0,CK32&gt;0),"LP",IF(AND(CJ32&gt;0,CK32&lt;0),"PL",IF(OR(CJ32&lt;0,CK32&lt;0),"Loss",IF(ISERROR((+CK32/CJ32-1)*100),"NA",(+CK32/CJ32-1)*100))))</f>
        <v>-20.431714842941716</v>
      </c>
      <c r="CL33" s="86">
        <f t="shared" ref="CL33" ca="1" si="108">IF(AND(CK32&lt;0,CL32&gt;0),"LP",IF(AND(CK32&gt;0,CL32&lt;0),"PL",IF(OR(CK32&lt;0,CL32&lt;0),"Loss",IF(ISERROR((+CL32/CK32-1)*100),"NA",(+CL32/CK32-1)*100))))</f>
        <v>79.978042638457396</v>
      </c>
      <c r="CM33" s="86">
        <f t="shared" ref="CM33" ca="1" si="109">IF(AND(CL32&lt;0,CM32&gt;0),"LP",IF(AND(CL32&gt;0,CM32&lt;0),"PL",IF(OR(CL32&lt;0,CM32&lt;0),"Loss",IF(ISERROR((+CM32/CL32-1)*100),"NA",(+CM32/CL32-1)*100))))</f>
        <v>-17.937946511159087</v>
      </c>
      <c r="CN33" s="87">
        <f t="shared" ref="CN33" ca="1" si="110">IF(AND(CM32&lt;0,CN32&gt;0),"LP",IF(AND(CM32&gt;0,CN32&lt;0),"PL",IF(OR(CM32&lt;0,CN32&lt;0),"Loss",IF(ISERROR((+CN32/CM32-1)*100),"NA",(+CN32/CM32-1)*100))))</f>
        <v>22.494233555542852</v>
      </c>
    </row>
    <row r="34" spans="2:92" s="15" customFormat="1">
      <c r="B34" s="28" t="s">
        <v>0</v>
      </c>
      <c r="C34" s="83">
        <v>351</v>
      </c>
      <c r="D34" s="84">
        <v>351</v>
      </c>
      <c r="E34" s="84">
        <v>351</v>
      </c>
      <c r="F34" s="84">
        <v>351</v>
      </c>
      <c r="G34" s="84">
        <v>351</v>
      </c>
      <c r="H34" s="72">
        <v>351</v>
      </c>
      <c r="I34" s="83">
        <v>41858.199999999997</v>
      </c>
      <c r="J34" s="84">
        <v>42589</v>
      </c>
      <c r="K34" s="84">
        <v>42589</v>
      </c>
      <c r="L34" s="84">
        <v>42725.8</v>
      </c>
      <c r="M34" s="84">
        <v>42725.8</v>
      </c>
      <c r="N34" s="72">
        <v>42725.8</v>
      </c>
      <c r="O34" s="83">
        <v>44403.9</v>
      </c>
      <c r="P34" s="84">
        <v>44403.9</v>
      </c>
      <c r="Q34" s="84">
        <v>65751</v>
      </c>
      <c r="R34" s="84">
        <v>65751</v>
      </c>
      <c r="S34" s="84">
        <v>65751</v>
      </c>
      <c r="T34" s="72">
        <v>65751</v>
      </c>
      <c r="U34" s="83">
        <v>1376.8</v>
      </c>
      <c r="V34" s="84">
        <v>1376.8</v>
      </c>
      <c r="W34" s="84">
        <v>1376.8</v>
      </c>
      <c r="X34" s="84">
        <v>1376.8</v>
      </c>
      <c r="Y34" s="84">
        <v>1376.8</v>
      </c>
      <c r="Z34" s="72">
        <v>1376.8</v>
      </c>
      <c r="AA34" s="83">
        <v>5642.1139999999996</v>
      </c>
      <c r="AB34" s="84">
        <v>5642.1139999999996</v>
      </c>
      <c r="AC34" s="84">
        <v>5642.1139999999996</v>
      </c>
      <c r="AD34" s="84">
        <v>5642.1139999999996</v>
      </c>
      <c r="AE34" s="84">
        <v>5642.1139999999996</v>
      </c>
      <c r="AF34" s="72">
        <v>5642.1139999999996</v>
      </c>
      <c r="AG34" s="83">
        <v>21786.15</v>
      </c>
      <c r="AH34" s="84">
        <v>21284.1</v>
      </c>
      <c r="AI34" s="84">
        <v>21284.1</v>
      </c>
      <c r="AJ34" s="84">
        <v>21284.1</v>
      </c>
      <c r="AK34" s="84">
        <v>21284.1</v>
      </c>
      <c r="AL34" s="72">
        <v>21284.1</v>
      </c>
      <c r="AM34" s="83">
        <v>1400</v>
      </c>
      <c r="AN34" s="84">
        <v>1400</v>
      </c>
      <c r="AO34" s="84">
        <v>1400</v>
      </c>
      <c r="AP34" s="84">
        <v>1400</v>
      </c>
      <c r="AQ34" s="84">
        <v>1400</v>
      </c>
      <c r="AR34" s="72">
        <v>1400</v>
      </c>
      <c r="AS34" s="83">
        <v>91810.4</v>
      </c>
      <c r="AT34" s="84">
        <v>91810.4</v>
      </c>
      <c r="AU34" s="84">
        <v>137715.6</v>
      </c>
      <c r="AV34" s="84">
        <v>141212.4</v>
      </c>
      <c r="AW34" s="84">
        <v>141212.4</v>
      </c>
      <c r="AX34" s="72">
        <v>141212.4</v>
      </c>
      <c r="AY34" s="83">
        <v>987.8</v>
      </c>
      <c r="AZ34" s="84">
        <v>987.8</v>
      </c>
      <c r="BA34" s="84">
        <v>987.8</v>
      </c>
      <c r="BB34" s="84">
        <v>987.8</v>
      </c>
      <c r="BC34" s="84">
        <v>987.8</v>
      </c>
      <c r="BD34" s="72">
        <v>987.8</v>
      </c>
      <c r="BE34" s="83">
        <v>17526.64</v>
      </c>
      <c r="BF34" s="84">
        <v>17526.64</v>
      </c>
      <c r="BG34" s="84">
        <v>17526.599999999999</v>
      </c>
      <c r="BH34" s="84">
        <v>17526.599999999999</v>
      </c>
      <c r="BI34" s="84">
        <v>17526.599999999999</v>
      </c>
      <c r="BJ34" s="72">
        <v>17526.599999999999</v>
      </c>
      <c r="BK34" s="83">
        <v>16266.150000000001</v>
      </c>
      <c r="BL34" s="84">
        <v>16266.150000000001</v>
      </c>
      <c r="BM34" s="84">
        <v>16266.150000000001</v>
      </c>
      <c r="BN34" s="84">
        <v>16266.150000000001</v>
      </c>
      <c r="BO34" s="84">
        <v>16266.150000000001</v>
      </c>
      <c r="BP34" s="72">
        <v>16266.150000000001</v>
      </c>
      <c r="BQ34" s="83">
        <v>62901.4</v>
      </c>
      <c r="BR34" s="84">
        <v>62901.4</v>
      </c>
      <c r="BS34" s="84">
        <v>62901.4</v>
      </c>
      <c r="BT34" s="84">
        <v>62901.4</v>
      </c>
      <c r="BU34" s="84">
        <v>62901.4</v>
      </c>
      <c r="BV34" s="72">
        <v>62901.4</v>
      </c>
      <c r="BW34" s="83">
        <v>15000</v>
      </c>
      <c r="BX34" s="84">
        <v>15000</v>
      </c>
      <c r="BY34" s="84">
        <v>15000</v>
      </c>
      <c r="BZ34" s="84">
        <v>15000</v>
      </c>
      <c r="CA34" s="84">
        <v>15000</v>
      </c>
      <c r="CB34" s="72">
        <v>15000</v>
      </c>
      <c r="CC34" s="83">
        <v>64450</v>
      </c>
      <c r="CD34" s="84">
        <v>67650</v>
      </c>
      <c r="CE34" s="84">
        <v>67660</v>
      </c>
      <c r="CF34" s="84">
        <v>67660</v>
      </c>
      <c r="CG34" s="84">
        <v>67660</v>
      </c>
      <c r="CH34" s="72">
        <v>67660</v>
      </c>
      <c r="CI34" s="83">
        <f t="shared" ref="CI34:CN39" ca="1" si="111">SUMIF($B$8:$CH$59,CI$8,$B34:$CH34)</f>
        <v>385760.554</v>
      </c>
      <c r="CJ34" s="84">
        <f t="shared" ca="1" si="111"/>
        <v>389189.30399999995</v>
      </c>
      <c r="CK34" s="84">
        <f t="shared" ca="1" si="111"/>
        <v>456451.56400000001</v>
      </c>
      <c r="CL34" s="84">
        <f t="shared" ca="1" si="111"/>
        <v>460085.16400000005</v>
      </c>
      <c r="CM34" s="84">
        <f t="shared" ca="1" si="111"/>
        <v>460085.16400000005</v>
      </c>
      <c r="CN34" s="72">
        <f t="shared" ca="1" si="111"/>
        <v>460085.16400000005</v>
      </c>
    </row>
    <row r="35" spans="2:92" s="15" customFormat="1">
      <c r="B35" s="28" t="s">
        <v>1</v>
      </c>
      <c r="C35" s="83">
        <v>19364.7</v>
      </c>
      <c r="D35" s="84">
        <v>21798</v>
      </c>
      <c r="E35" s="84">
        <v>35323.4</v>
      </c>
      <c r="F35" s="84">
        <v>38943.5</v>
      </c>
      <c r="G35" s="84">
        <v>42935.314321746511</v>
      </c>
      <c r="H35" s="72">
        <v>47891.515058018274</v>
      </c>
      <c r="I35" s="83">
        <v>535550.79999999993</v>
      </c>
      <c r="J35" s="84">
        <v>519056.2</v>
      </c>
      <c r="K35" s="84">
        <v>535223.6</v>
      </c>
      <c r="L35" s="84">
        <v>756351.1</v>
      </c>
      <c r="M35" s="84">
        <v>818188.38881203893</v>
      </c>
      <c r="N35" s="72">
        <v>892795.0320097669</v>
      </c>
      <c r="O35" s="83">
        <v>466111.5</v>
      </c>
      <c r="P35" s="84">
        <v>555868</v>
      </c>
      <c r="Q35" s="84">
        <v>556536.69999999995</v>
      </c>
      <c r="R35" s="84">
        <v>641794</v>
      </c>
      <c r="S35" s="84">
        <v>701989.43794053909</v>
      </c>
      <c r="T35" s="72">
        <v>768748.24398258375</v>
      </c>
      <c r="U35" s="83">
        <v>44486.400000000001</v>
      </c>
      <c r="V35" s="84">
        <v>55993</v>
      </c>
      <c r="W35" s="84">
        <v>69956.100000000006</v>
      </c>
      <c r="X35" s="84">
        <v>76892.600000000006</v>
      </c>
      <c r="Y35" s="84">
        <v>86216.893060722869</v>
      </c>
      <c r="Z35" s="72">
        <v>97009.790159723445</v>
      </c>
      <c r="AA35" s="83">
        <v>75450.008000000002</v>
      </c>
      <c r="AB35" s="84">
        <v>84429.111000000004</v>
      </c>
      <c r="AC35" s="84">
        <v>92731.834000000003</v>
      </c>
      <c r="AD35" s="84">
        <v>102700.69900000001</v>
      </c>
      <c r="AE35" s="84">
        <v>107296.5855053025</v>
      </c>
      <c r="AF35" s="72">
        <v>112083.02008335544</v>
      </c>
      <c r="AG35" s="83">
        <v>380808.60000000003</v>
      </c>
      <c r="AH35" s="84">
        <v>414042.1</v>
      </c>
      <c r="AI35" s="84">
        <v>322632.69999999995</v>
      </c>
      <c r="AJ35" s="84">
        <v>469213.49999999994</v>
      </c>
      <c r="AK35" s="84">
        <v>510903.17021506256</v>
      </c>
      <c r="AL35" s="72">
        <v>582503.04224569688</v>
      </c>
      <c r="AM35" s="83">
        <v>58718.5</v>
      </c>
      <c r="AN35" s="84">
        <v>69361.5</v>
      </c>
      <c r="AO35" s="84">
        <v>70865.600000000006</v>
      </c>
      <c r="AP35" s="84">
        <v>85517.4</v>
      </c>
      <c r="AQ35" s="84">
        <v>96964.623398498981</v>
      </c>
      <c r="AR35" s="72">
        <v>112039.46692067523</v>
      </c>
      <c r="AS35" s="83">
        <v>1118380.5</v>
      </c>
      <c r="AT35" s="84">
        <v>1335351.7999999998</v>
      </c>
      <c r="AU35" s="84">
        <v>1397202.4000000001</v>
      </c>
      <c r="AV35" s="84">
        <v>1837659.5</v>
      </c>
      <c r="AW35" s="84">
        <v>1918969.8535116352</v>
      </c>
      <c r="AX35" s="72">
        <v>2027298.1187098804</v>
      </c>
      <c r="AY35" s="83">
        <v>32323.7</v>
      </c>
      <c r="AZ35" s="84">
        <v>35973.200000000004</v>
      </c>
      <c r="BA35" s="84">
        <v>41342.200000000004</v>
      </c>
      <c r="BB35" s="84">
        <v>51428.700000000004</v>
      </c>
      <c r="BC35" s="84">
        <v>59095.090299172851</v>
      </c>
      <c r="BD35" s="72">
        <v>67211.066820108608</v>
      </c>
      <c r="BE35" s="83">
        <v>42381.04</v>
      </c>
      <c r="BF35" s="84">
        <v>71963.37</v>
      </c>
      <c r="BG35" s="84">
        <v>98346.5</v>
      </c>
      <c r="BH35" s="84">
        <v>132514.79999999999</v>
      </c>
      <c r="BI35" s="84">
        <v>145723.32520073088</v>
      </c>
      <c r="BJ35" s="72">
        <v>167264.66867502232</v>
      </c>
      <c r="BK35" s="83">
        <v>262106.4</v>
      </c>
      <c r="BL35" s="84">
        <v>298905.10000000003</v>
      </c>
      <c r="BM35" s="84">
        <v>343652.60000000003</v>
      </c>
      <c r="BN35" s="84">
        <v>441224.50000000006</v>
      </c>
      <c r="BO35" s="84">
        <v>496040.64209789789</v>
      </c>
      <c r="BP35" s="72">
        <v>558334.12546074996</v>
      </c>
      <c r="BQ35" s="83">
        <v>2209809.9000000004</v>
      </c>
      <c r="BR35" s="84">
        <v>2595029.1</v>
      </c>
      <c r="BS35" s="84">
        <v>2827749.9000000004</v>
      </c>
      <c r="BT35" s="84">
        <v>3370702.3</v>
      </c>
      <c r="BU35" s="84">
        <v>3796606.8776723677</v>
      </c>
      <c r="BV35" s="72">
        <v>4275783.8045833232</v>
      </c>
      <c r="BW35" s="83">
        <v>116495</v>
      </c>
      <c r="BX35" s="84">
        <v>134254.70000000001</v>
      </c>
      <c r="BY35" s="84">
        <v>149347.4</v>
      </c>
      <c r="BZ35" s="84">
        <v>169628</v>
      </c>
      <c r="CA35" s="84">
        <v>194483.6922490857</v>
      </c>
      <c r="CB35" s="72">
        <v>219717.52533476992</v>
      </c>
      <c r="CC35" s="83">
        <v>7001720</v>
      </c>
      <c r="CD35" s="84">
        <v>7794850</v>
      </c>
      <c r="CE35" s="84">
        <v>8211530</v>
      </c>
      <c r="CF35" s="84">
        <v>7934810</v>
      </c>
      <c r="CG35" s="84">
        <v>8654207.9010143969</v>
      </c>
      <c r="CH35" s="72">
        <v>9575962.8257847093</v>
      </c>
      <c r="CI35" s="83">
        <f t="shared" ca="1" si="111"/>
        <v>12363707.048</v>
      </c>
      <c r="CJ35" s="84">
        <f t="shared" ca="1" si="111"/>
        <v>13986875.181000002</v>
      </c>
      <c r="CK35" s="84">
        <f t="shared" ca="1" si="111"/>
        <v>14752440.934</v>
      </c>
      <c r="CL35" s="84">
        <f t="shared" ca="1" si="111"/>
        <v>16109380.598999999</v>
      </c>
      <c r="CM35" s="84">
        <f t="shared" ca="1" si="111"/>
        <v>17629621.795299198</v>
      </c>
      <c r="CN35" s="72">
        <f t="shared" ca="1" si="111"/>
        <v>19504642.245828383</v>
      </c>
    </row>
    <row r="36" spans="2:92" s="15" customFormat="1">
      <c r="B36" s="28" t="s">
        <v>17</v>
      </c>
      <c r="C36" s="83">
        <v>3430.3</v>
      </c>
      <c r="D36" s="84">
        <v>3826.8999999999996</v>
      </c>
      <c r="E36" s="84">
        <v>9953.5999999999985</v>
      </c>
      <c r="F36" s="84">
        <v>16632.3</v>
      </c>
      <c r="G36" s="84">
        <v>16632.3</v>
      </c>
      <c r="H36" s="72">
        <v>16632.3</v>
      </c>
      <c r="I36" s="83">
        <v>399730.3</v>
      </c>
      <c r="J36" s="84">
        <v>559326.80000000005</v>
      </c>
      <c r="K36" s="84">
        <v>604546.1</v>
      </c>
      <c r="L36" s="84">
        <v>454849.30000000005</v>
      </c>
      <c r="M36" s="84">
        <v>454849.30000000005</v>
      </c>
      <c r="N36" s="72">
        <v>454849.30000000005</v>
      </c>
      <c r="O36" s="83">
        <v>59907</v>
      </c>
      <c r="P36" s="84">
        <v>63527.600000000006</v>
      </c>
      <c r="Q36" s="84">
        <v>143087.4</v>
      </c>
      <c r="R36" s="84">
        <v>164130.79999999999</v>
      </c>
      <c r="S36" s="84">
        <v>196956.96</v>
      </c>
      <c r="T36" s="72">
        <v>216652.65600000002</v>
      </c>
      <c r="U36" s="83">
        <v>7699.5</v>
      </c>
      <c r="V36" s="84">
        <v>4810.7</v>
      </c>
      <c r="W36" s="84">
        <v>0</v>
      </c>
      <c r="X36" s="84">
        <v>0</v>
      </c>
      <c r="Y36" s="84">
        <v>0</v>
      </c>
      <c r="Z36" s="72">
        <v>0</v>
      </c>
      <c r="AA36" s="83">
        <v>7498.6859999999997</v>
      </c>
      <c r="AB36" s="84">
        <v>877.38800000000003</v>
      </c>
      <c r="AC36" s="84">
        <v>0</v>
      </c>
      <c r="AD36" s="84">
        <v>0</v>
      </c>
      <c r="AE36" s="84">
        <v>0</v>
      </c>
      <c r="AF36" s="72">
        <v>0</v>
      </c>
      <c r="AG36" s="83">
        <v>427067</v>
      </c>
      <c r="AH36" s="84">
        <v>450319.8</v>
      </c>
      <c r="AI36" s="84">
        <v>671015.5</v>
      </c>
      <c r="AJ36" s="84">
        <v>628131.19999999995</v>
      </c>
      <c r="AK36" s="84">
        <v>665819.07199999993</v>
      </c>
      <c r="AL36" s="72">
        <v>705768.21632000001</v>
      </c>
      <c r="AM36" s="83">
        <v>0</v>
      </c>
      <c r="AN36" s="84">
        <v>0</v>
      </c>
      <c r="AO36" s="84">
        <v>0</v>
      </c>
      <c r="AP36" s="84">
        <v>0</v>
      </c>
      <c r="AQ36" s="84">
        <v>0</v>
      </c>
      <c r="AR36" s="72">
        <v>0</v>
      </c>
      <c r="AS36" s="83">
        <v>1085149.1000000001</v>
      </c>
      <c r="AT36" s="84">
        <v>1235501</v>
      </c>
      <c r="AU36" s="84">
        <v>1401148.2000000002</v>
      </c>
      <c r="AV36" s="84">
        <v>1234535.7</v>
      </c>
      <c r="AW36" s="84">
        <v>1444406.7689999999</v>
      </c>
      <c r="AX36" s="72">
        <v>1689955.9197299997</v>
      </c>
      <c r="AY36" s="83">
        <v>167.9</v>
      </c>
      <c r="AZ36" s="84">
        <v>205.8</v>
      </c>
      <c r="BA36" s="84">
        <v>207.7</v>
      </c>
      <c r="BB36" s="84">
        <v>231.3</v>
      </c>
      <c r="BC36" s="84">
        <v>231.3</v>
      </c>
      <c r="BD36" s="72">
        <v>231.3</v>
      </c>
      <c r="BE36" s="83">
        <v>238332.78000000003</v>
      </c>
      <c r="BF36" s="84">
        <v>210851.77000000002</v>
      </c>
      <c r="BG36" s="84">
        <v>167073.70000000001</v>
      </c>
      <c r="BH36" s="84">
        <v>124517.5</v>
      </c>
      <c r="BI36" s="84">
        <v>110197.9875</v>
      </c>
      <c r="BJ36" s="72">
        <v>97525.218937500002</v>
      </c>
      <c r="BK36" s="83">
        <v>157180.29999999999</v>
      </c>
      <c r="BL36" s="84">
        <v>116356.4</v>
      </c>
      <c r="BM36" s="84">
        <v>111613.3</v>
      </c>
      <c r="BN36" s="84">
        <v>113409.8</v>
      </c>
      <c r="BO36" s="84">
        <v>113409.8</v>
      </c>
      <c r="BP36" s="72">
        <v>113409.8</v>
      </c>
      <c r="BQ36" s="83">
        <v>1098196.7</v>
      </c>
      <c r="BR36" s="84">
        <v>1077758.1000000001</v>
      </c>
      <c r="BS36" s="84">
        <v>1291855.6000000001</v>
      </c>
      <c r="BT36" s="84">
        <v>1197554</v>
      </c>
      <c r="BU36" s="84">
        <v>838287.79999999993</v>
      </c>
      <c r="BV36" s="72">
        <v>586801.46</v>
      </c>
      <c r="BW36" s="83">
        <v>644</v>
      </c>
      <c r="BX36" s="84">
        <v>230</v>
      </c>
      <c r="BY36" s="84">
        <v>0</v>
      </c>
      <c r="BZ36" s="84">
        <v>0</v>
      </c>
      <c r="CA36" s="84">
        <v>0</v>
      </c>
      <c r="CB36" s="72">
        <v>0</v>
      </c>
      <c r="CC36" s="83">
        <v>2237640</v>
      </c>
      <c r="CD36" s="84">
        <v>2819740</v>
      </c>
      <c r="CE36" s="84">
        <v>3351340</v>
      </c>
      <c r="CF36" s="84">
        <v>3461420</v>
      </c>
      <c r="CG36" s="84">
        <v>3461420</v>
      </c>
      <c r="CH36" s="72">
        <v>3461420</v>
      </c>
      <c r="CI36" s="83">
        <f t="shared" ca="1" si="111"/>
        <v>5722643.5659999996</v>
      </c>
      <c r="CJ36" s="84">
        <f t="shared" ca="1" si="111"/>
        <v>6543332.2579999994</v>
      </c>
      <c r="CK36" s="84">
        <f t="shared" ca="1" si="111"/>
        <v>7751841.1000000006</v>
      </c>
      <c r="CL36" s="84">
        <f t="shared" ca="1" si="111"/>
        <v>7395411.8999999994</v>
      </c>
      <c r="CM36" s="84">
        <f t="shared" ca="1" si="111"/>
        <v>7302211.2884999989</v>
      </c>
      <c r="CN36" s="72">
        <f t="shared" ca="1" si="111"/>
        <v>7343246.1709874999</v>
      </c>
    </row>
    <row r="37" spans="2:92" s="15" customFormat="1">
      <c r="B37" s="28" t="s">
        <v>18</v>
      </c>
      <c r="C37" s="83">
        <v>3356.3</v>
      </c>
      <c r="D37" s="84">
        <v>1501.8</v>
      </c>
      <c r="E37" s="84">
        <v>12651.1</v>
      </c>
      <c r="F37" s="84">
        <v>17746.400000000001</v>
      </c>
      <c r="G37" s="84">
        <v>17604.567869913248</v>
      </c>
      <c r="H37" s="72">
        <v>17752.898895338862</v>
      </c>
      <c r="I37" s="83">
        <v>81101.099999999991</v>
      </c>
      <c r="J37" s="84">
        <v>22366.9</v>
      </c>
      <c r="K37" s="84">
        <v>25743.8</v>
      </c>
      <c r="L37" s="84">
        <v>62863.6</v>
      </c>
      <c r="M37" s="84">
        <v>64408.136554367957</v>
      </c>
      <c r="N37" s="72">
        <v>81536.542178982752</v>
      </c>
      <c r="O37" s="83">
        <v>13618.300000000001</v>
      </c>
      <c r="P37" s="84">
        <v>20849.5</v>
      </c>
      <c r="Q37" s="84">
        <v>4019.6000000000004</v>
      </c>
      <c r="R37" s="84">
        <v>7032.4</v>
      </c>
      <c r="S37" s="84">
        <v>28728.659817258565</v>
      </c>
      <c r="T37" s="72">
        <v>43152.605265306018</v>
      </c>
      <c r="U37" s="83">
        <v>3189</v>
      </c>
      <c r="V37" s="84">
        <v>180</v>
      </c>
      <c r="W37" s="84">
        <v>6809.8</v>
      </c>
      <c r="X37" s="84">
        <v>9261.1999999999989</v>
      </c>
      <c r="Y37" s="84">
        <v>14814.423246061764</v>
      </c>
      <c r="Z37" s="72">
        <v>22043.170596713851</v>
      </c>
      <c r="AA37" s="83">
        <v>877.15100000000007</v>
      </c>
      <c r="AB37" s="84">
        <v>864.05</v>
      </c>
      <c r="AC37" s="84">
        <v>6916.6710000000003</v>
      </c>
      <c r="AD37" s="84">
        <v>4734.3839999999991</v>
      </c>
      <c r="AE37" s="84">
        <v>6861.6253668095424</v>
      </c>
      <c r="AF37" s="72">
        <v>6427.5925037115067</v>
      </c>
      <c r="AG37" s="83">
        <v>5749.2</v>
      </c>
      <c r="AH37" s="84">
        <v>2579.6999999999998</v>
      </c>
      <c r="AI37" s="84">
        <v>6724</v>
      </c>
      <c r="AJ37" s="84">
        <v>4734.3</v>
      </c>
      <c r="AK37" s="84">
        <v>15324.792467199826</v>
      </c>
      <c r="AL37" s="72">
        <v>57571.337869061776</v>
      </c>
      <c r="AM37" s="83">
        <v>11322.900000000001</v>
      </c>
      <c r="AN37" s="84">
        <v>13616.4</v>
      </c>
      <c r="AO37" s="84">
        <v>26332.3</v>
      </c>
      <c r="AP37" s="84">
        <v>21492.600000000002</v>
      </c>
      <c r="AQ37" s="84">
        <v>22092.582373101221</v>
      </c>
      <c r="AR37" s="72">
        <v>28093.051651367379</v>
      </c>
      <c r="AS37" s="83">
        <v>24747.300000000003</v>
      </c>
      <c r="AT37" s="84">
        <v>18201.400000000001</v>
      </c>
      <c r="AU37" s="84">
        <v>20966.400000000001</v>
      </c>
      <c r="AV37" s="84">
        <v>31587.9</v>
      </c>
      <c r="AW37" s="84">
        <v>150521.00535326288</v>
      </c>
      <c r="AX37" s="72">
        <v>380682.00914058601</v>
      </c>
      <c r="AY37" s="83">
        <v>5118.5999999999995</v>
      </c>
      <c r="AZ37" s="84">
        <v>4651.79</v>
      </c>
      <c r="BA37" s="84">
        <v>2278.6999999999998</v>
      </c>
      <c r="BB37" s="84">
        <v>3984.7000000000003</v>
      </c>
      <c r="BC37" s="84">
        <v>4384.4190779471974</v>
      </c>
      <c r="BD37" s="72">
        <v>6588.5777877186456</v>
      </c>
      <c r="BE37" s="83">
        <v>520.77</v>
      </c>
      <c r="BF37" s="84">
        <v>438.55</v>
      </c>
      <c r="BG37" s="84">
        <v>389.2</v>
      </c>
      <c r="BH37" s="84">
        <v>386.1</v>
      </c>
      <c r="BI37" s="84">
        <v>3110.5738841210987</v>
      </c>
      <c r="BJ37" s="72">
        <v>13253.235459578311</v>
      </c>
      <c r="BK37" s="83">
        <v>10668.2</v>
      </c>
      <c r="BL37" s="84">
        <v>6567.2</v>
      </c>
      <c r="BM37" s="84">
        <v>13511.5</v>
      </c>
      <c r="BN37" s="84">
        <v>30701.7</v>
      </c>
      <c r="BO37" s="84">
        <v>48629.465632075022</v>
      </c>
      <c r="BP37" s="72">
        <v>70643.153592813425</v>
      </c>
      <c r="BQ37" s="83">
        <v>71922.7</v>
      </c>
      <c r="BR37" s="84">
        <v>68409.400000000009</v>
      </c>
      <c r="BS37" s="84">
        <v>291403.3</v>
      </c>
      <c r="BT37" s="84">
        <v>366896.4</v>
      </c>
      <c r="BU37" s="84">
        <v>414645.15896771592</v>
      </c>
      <c r="BV37" s="72">
        <v>681708.98581127985</v>
      </c>
      <c r="BW37" s="83">
        <v>43423.399999999994</v>
      </c>
      <c r="BX37" s="84">
        <v>43195.5</v>
      </c>
      <c r="BY37" s="84">
        <v>56800.299999999996</v>
      </c>
      <c r="BZ37" s="84">
        <v>74097</v>
      </c>
      <c r="CA37" s="84">
        <v>92213.081855892015</v>
      </c>
      <c r="CB37" s="72">
        <v>112094.423344158</v>
      </c>
      <c r="CC37" s="83">
        <v>173970</v>
      </c>
      <c r="CD37" s="84">
        <v>361780</v>
      </c>
      <c r="CE37" s="84">
        <v>747080</v>
      </c>
      <c r="CF37" s="84">
        <v>972250</v>
      </c>
      <c r="CG37" s="84">
        <v>1069222.5109297354</v>
      </c>
      <c r="CH37" s="72">
        <v>1477602.2603577573</v>
      </c>
      <c r="CI37" s="83">
        <f t="shared" ca="1" si="111"/>
        <v>449584.92099999997</v>
      </c>
      <c r="CJ37" s="84">
        <f t="shared" ca="1" si="111"/>
        <v>565202.18999999994</v>
      </c>
      <c r="CK37" s="84">
        <f t="shared" ca="1" si="111"/>
        <v>1221626.6710000001</v>
      </c>
      <c r="CL37" s="84">
        <f t="shared" ca="1" si="111"/>
        <v>1607768.6840000001</v>
      </c>
      <c r="CM37" s="84">
        <f t="shared" ca="1" si="111"/>
        <v>1952561.0033954615</v>
      </c>
      <c r="CN37" s="72">
        <f t="shared" ca="1" si="111"/>
        <v>2999149.8444543742</v>
      </c>
    </row>
    <row r="38" spans="2:92" s="15" customFormat="1">
      <c r="B38" s="28" t="s">
        <v>19</v>
      </c>
      <c r="C38" s="83">
        <v>74</v>
      </c>
      <c r="D38" s="84">
        <v>2325.0999999999995</v>
      </c>
      <c r="E38" s="84">
        <v>-2697.5000000000018</v>
      </c>
      <c r="F38" s="84">
        <v>-1114.1000000000022</v>
      </c>
      <c r="G38" s="84">
        <v>-972.26786991324843</v>
      </c>
      <c r="H38" s="72">
        <v>-1120.5988953388623</v>
      </c>
      <c r="I38" s="83">
        <v>318629.2</v>
      </c>
      <c r="J38" s="84">
        <v>536959.9</v>
      </c>
      <c r="K38" s="84">
        <v>578802.30000000005</v>
      </c>
      <c r="L38" s="84">
        <v>391985.7</v>
      </c>
      <c r="M38" s="84">
        <v>390441.16344563209</v>
      </c>
      <c r="N38" s="72">
        <v>373312.75782101729</v>
      </c>
      <c r="O38" s="83">
        <v>91311</v>
      </c>
      <c r="P38" s="84">
        <v>90350.900000000009</v>
      </c>
      <c r="Q38" s="84">
        <v>185695.59999999998</v>
      </c>
      <c r="R38" s="84">
        <v>206656.2</v>
      </c>
      <c r="S38" s="84">
        <v>217786.10018274141</v>
      </c>
      <c r="T38" s="72">
        <v>223057.85073469399</v>
      </c>
      <c r="U38" s="83">
        <v>4510.5</v>
      </c>
      <c r="V38" s="84">
        <v>4630.7</v>
      </c>
      <c r="W38" s="84">
        <v>-6809.8</v>
      </c>
      <c r="X38" s="84">
        <v>-9261.1999999999989</v>
      </c>
      <c r="Y38" s="84">
        <v>-14814.423246061764</v>
      </c>
      <c r="Z38" s="72">
        <v>-22043.170596713851</v>
      </c>
      <c r="AA38" s="83">
        <v>6621.5349999999999</v>
      </c>
      <c r="AB38" s="84">
        <v>13.338000000000079</v>
      </c>
      <c r="AC38" s="84">
        <v>-6916.6710000000003</v>
      </c>
      <c r="AD38" s="84">
        <v>-4734.3839999999991</v>
      </c>
      <c r="AE38" s="84">
        <v>-6861.6253668095424</v>
      </c>
      <c r="AF38" s="72">
        <v>-6427.5925037115067</v>
      </c>
      <c r="AG38" s="83">
        <v>421317.8</v>
      </c>
      <c r="AH38" s="84">
        <v>447740.1</v>
      </c>
      <c r="AI38" s="84">
        <v>664291.5</v>
      </c>
      <c r="AJ38" s="84">
        <v>623396.89999999991</v>
      </c>
      <c r="AK38" s="84">
        <v>650494.27953280008</v>
      </c>
      <c r="AL38" s="72">
        <v>648196.87845093827</v>
      </c>
      <c r="AM38" s="83">
        <v>-11322.900000000001</v>
      </c>
      <c r="AN38" s="84">
        <v>-13616.4</v>
      </c>
      <c r="AO38" s="84">
        <v>-26332.3</v>
      </c>
      <c r="AP38" s="84">
        <v>-21492.600000000002</v>
      </c>
      <c r="AQ38" s="84">
        <v>-22092.582373101221</v>
      </c>
      <c r="AR38" s="72">
        <v>-28093.051651367379</v>
      </c>
      <c r="AS38" s="83">
        <v>1060401.8</v>
      </c>
      <c r="AT38" s="84">
        <v>1217299.6000000001</v>
      </c>
      <c r="AU38" s="84">
        <v>1380181.8000000003</v>
      </c>
      <c r="AV38" s="84">
        <v>1202947.8</v>
      </c>
      <c r="AW38" s="84">
        <v>1293885.763646737</v>
      </c>
      <c r="AX38" s="72">
        <v>1309273.9105894137</v>
      </c>
      <c r="AY38" s="83">
        <v>-4950.7</v>
      </c>
      <c r="AZ38" s="84">
        <v>-4445.99</v>
      </c>
      <c r="BA38" s="84">
        <v>-2071</v>
      </c>
      <c r="BB38" s="84">
        <v>-3753.4</v>
      </c>
      <c r="BC38" s="84">
        <v>-4153.1190779471972</v>
      </c>
      <c r="BD38" s="72">
        <v>-6357.2777877186454</v>
      </c>
      <c r="BE38" s="83">
        <v>237812.01000000004</v>
      </c>
      <c r="BF38" s="84">
        <v>210413.22000000003</v>
      </c>
      <c r="BG38" s="84">
        <v>166684.5</v>
      </c>
      <c r="BH38" s="84">
        <v>124131.4</v>
      </c>
      <c r="BI38" s="84">
        <v>107087.4136158789</v>
      </c>
      <c r="BJ38" s="72">
        <v>84271.983477921691</v>
      </c>
      <c r="BK38" s="83">
        <v>146512.09999999998</v>
      </c>
      <c r="BL38" s="84">
        <v>109789.2</v>
      </c>
      <c r="BM38" s="84">
        <v>98101.8</v>
      </c>
      <c r="BN38" s="84">
        <v>82708.100000000006</v>
      </c>
      <c r="BO38" s="84">
        <v>64780.334367924981</v>
      </c>
      <c r="BP38" s="72">
        <v>42766.646407186578</v>
      </c>
      <c r="BQ38" s="83">
        <v>1026273.9999999999</v>
      </c>
      <c r="BR38" s="84">
        <v>1009348.7</v>
      </c>
      <c r="BS38" s="84">
        <v>1000452.3000000002</v>
      </c>
      <c r="BT38" s="84">
        <v>830657.6</v>
      </c>
      <c r="BU38" s="84">
        <v>423642.64103228401</v>
      </c>
      <c r="BV38" s="72">
        <v>-94907.52581127992</v>
      </c>
      <c r="BW38" s="83">
        <v>-42779.399999999994</v>
      </c>
      <c r="BX38" s="84">
        <v>-42965.5</v>
      </c>
      <c r="BY38" s="84">
        <v>-56800.299999999996</v>
      </c>
      <c r="BZ38" s="84">
        <v>-74097</v>
      </c>
      <c r="CA38" s="84">
        <v>-92213.081855892015</v>
      </c>
      <c r="CB38" s="72">
        <v>-112094.423344158</v>
      </c>
      <c r="CC38" s="83">
        <v>2063670</v>
      </c>
      <c r="CD38" s="84">
        <v>2457960</v>
      </c>
      <c r="CE38" s="84">
        <v>2604260</v>
      </c>
      <c r="CF38" s="84">
        <v>2489170</v>
      </c>
      <c r="CG38" s="84">
        <v>2392197.4890702646</v>
      </c>
      <c r="CH38" s="72">
        <v>1983817.7396422427</v>
      </c>
      <c r="CI38" s="83">
        <f t="shared" ca="1" si="111"/>
        <v>5318080.9450000003</v>
      </c>
      <c r="CJ38" s="84">
        <f t="shared" ca="1" si="111"/>
        <v>6025802.8679999998</v>
      </c>
      <c r="CK38" s="84">
        <f t="shared" ca="1" si="111"/>
        <v>6576842.2290000003</v>
      </c>
      <c r="CL38" s="84">
        <f t="shared" ca="1" si="111"/>
        <v>5837201.0159999998</v>
      </c>
      <c r="CM38" s="84">
        <f t="shared" ca="1" si="111"/>
        <v>5399208.0851045381</v>
      </c>
      <c r="CN38" s="72">
        <f t="shared" ca="1" si="111"/>
        <v>4393654.1265331255</v>
      </c>
    </row>
    <row r="39" spans="2:92" s="15" customFormat="1">
      <c r="B39" s="28" t="s">
        <v>25</v>
      </c>
      <c r="C39" s="83">
        <v>827.69999999999982</v>
      </c>
      <c r="D39" s="84">
        <v>-1303.3000000000006</v>
      </c>
      <c r="E39" s="84">
        <v>-1794.7999999999997</v>
      </c>
      <c r="F39" s="84">
        <v>419.80000000000291</v>
      </c>
      <c r="G39" s="84">
        <v>3537.870632029013</v>
      </c>
      <c r="H39" s="72">
        <v>4478.8683794586796</v>
      </c>
      <c r="I39" s="83">
        <v>144032.6</v>
      </c>
      <c r="J39" s="84">
        <v>118481.7</v>
      </c>
      <c r="K39" s="84">
        <v>39496.900000000023</v>
      </c>
      <c r="L39" s="84">
        <v>263567.70000000007</v>
      </c>
      <c r="M39" s="84">
        <v>94833.368528558509</v>
      </c>
      <c r="N39" s="72">
        <v>125056.38560916021</v>
      </c>
      <c r="O39" s="83">
        <v>30872.399999999994</v>
      </c>
      <c r="P39" s="84">
        <v>30366.1</v>
      </c>
      <c r="Q39" s="84">
        <v>-45336.000000000015</v>
      </c>
      <c r="R39" s="84">
        <v>48106.39</v>
      </c>
      <c r="S39" s="84">
        <v>35496.892328638496</v>
      </c>
      <c r="T39" s="72">
        <v>45841.88368861968</v>
      </c>
      <c r="U39" s="83">
        <v>9032.5999999999985</v>
      </c>
      <c r="V39" s="84">
        <v>3073.0999999999985</v>
      </c>
      <c r="W39" s="84">
        <v>12912.3</v>
      </c>
      <c r="X39" s="84">
        <v>7412.1000000000022</v>
      </c>
      <c r="Y39" s="84">
        <v>9534.4380259476893</v>
      </c>
      <c r="Z39" s="72">
        <v>11979.019754535977</v>
      </c>
      <c r="AA39" s="83">
        <v>11292.975000000002</v>
      </c>
      <c r="AB39" s="84">
        <v>9952.8850000000002</v>
      </c>
      <c r="AC39" s="84">
        <v>7772.1380000000008</v>
      </c>
      <c r="AD39" s="84">
        <v>7560.6369999999979</v>
      </c>
      <c r="AE39" s="84">
        <v>2863.3182790504579</v>
      </c>
      <c r="AF39" s="72">
        <v>379.88787355124623</v>
      </c>
      <c r="AG39" s="83">
        <v>62223.39999999998</v>
      </c>
      <c r="AH39" s="84">
        <v>37825.199999999983</v>
      </c>
      <c r="AI39" s="84">
        <v>-128104.2</v>
      </c>
      <c r="AJ39" s="84">
        <v>139051.9</v>
      </c>
      <c r="AK39" s="84">
        <v>12690.145373319159</v>
      </c>
      <c r="AL39" s="72">
        <v>56752.634226194059</v>
      </c>
      <c r="AM39" s="83">
        <v>6630.5</v>
      </c>
      <c r="AN39" s="84">
        <v>5609.4999999999964</v>
      </c>
      <c r="AO39" s="84">
        <v>10085.399999999994</v>
      </c>
      <c r="AP39" s="84">
        <v>3335.1999999999989</v>
      </c>
      <c r="AQ39" s="84">
        <v>5587.1821391722333</v>
      </c>
      <c r="AR39" s="72">
        <v>12535.231502055984</v>
      </c>
      <c r="AS39" s="83">
        <v>442036.99999999994</v>
      </c>
      <c r="AT39" s="84">
        <v>196325.89999999994</v>
      </c>
      <c r="AU39" s="84">
        <v>244662.29999999996</v>
      </c>
      <c r="AV39" s="84">
        <v>660927.79999999993</v>
      </c>
      <c r="AW39" s="84">
        <v>34071.074903866334</v>
      </c>
      <c r="AX39" s="72">
        <v>140009.51648144919</v>
      </c>
      <c r="AY39" s="83">
        <v>4659.8999999999996</v>
      </c>
      <c r="AZ39" s="84">
        <v>2563.4000000000005</v>
      </c>
      <c r="BA39" s="84">
        <v>2566.2999999999984</v>
      </c>
      <c r="BB39" s="84">
        <v>7922.4</v>
      </c>
      <c r="BC39" s="84">
        <v>4176.167776334285</v>
      </c>
      <c r="BD39" s="72">
        <v>6211.5139318631464</v>
      </c>
      <c r="BE39" s="83">
        <v>-37158.699999999997</v>
      </c>
      <c r="BF39" s="84">
        <v>40817.599999999999</v>
      </c>
      <c r="BG39" s="84">
        <v>56618.000000000015</v>
      </c>
      <c r="BH39" s="84">
        <v>54889.999999999905</v>
      </c>
      <c r="BI39" s="84">
        <v>26889.437184303846</v>
      </c>
      <c r="BJ39" s="72">
        <v>36509.69426403004</v>
      </c>
      <c r="BK39" s="83">
        <v>-7482</v>
      </c>
      <c r="BL39" s="84">
        <v>32359.700000000012</v>
      </c>
      <c r="BM39" s="84">
        <v>42466.899999999987</v>
      </c>
      <c r="BN39" s="84">
        <v>37987.700000000012</v>
      </c>
      <c r="BO39" s="84">
        <v>50903.135467467306</v>
      </c>
      <c r="BP39" s="72">
        <v>58424.84307798052</v>
      </c>
      <c r="BQ39" s="83">
        <v>151469.39999999997</v>
      </c>
      <c r="BR39" s="84">
        <v>449097.8000000001</v>
      </c>
      <c r="BS39" s="84">
        <v>476821.69999999995</v>
      </c>
      <c r="BT39" s="84">
        <v>615979.40000000014</v>
      </c>
      <c r="BU39" s="84">
        <v>670229.20750060875</v>
      </c>
      <c r="BV39" s="72">
        <v>773536.67196674249</v>
      </c>
      <c r="BW39" s="83">
        <v>34862.100000000006</v>
      </c>
      <c r="BX39" s="84">
        <v>33998.1</v>
      </c>
      <c r="BY39" s="84">
        <v>14621.800000000005</v>
      </c>
      <c r="BZ39" s="84">
        <v>40312.1</v>
      </c>
      <c r="CA39" s="84">
        <v>36008.092285069077</v>
      </c>
      <c r="CB39" s="72">
        <v>37309.291761485983</v>
      </c>
      <c r="CC39" s="83">
        <v>-773330</v>
      </c>
      <c r="CD39" s="84">
        <v>136460</v>
      </c>
      <c r="CE39" s="84">
        <v>-167700</v>
      </c>
      <c r="CF39" s="84">
        <v>167890</v>
      </c>
      <c r="CG39" s="84">
        <v>148168.76860449067</v>
      </c>
      <c r="CH39" s="72">
        <v>466080.0174705775</v>
      </c>
      <c r="CI39" s="83">
        <f t="shared" ca="1" si="111"/>
        <v>79969.874999999884</v>
      </c>
      <c r="CJ39" s="84">
        <f t="shared" ca="1" si="111"/>
        <v>1095627.6850000001</v>
      </c>
      <c r="CK39" s="84">
        <f t="shared" ca="1" si="111"/>
        <v>565088.7379999999</v>
      </c>
      <c r="CL39" s="84">
        <f t="shared" ca="1" si="111"/>
        <v>2055363.1270000001</v>
      </c>
      <c r="CM39" s="84">
        <f t="shared" ca="1" si="111"/>
        <v>1134989.0990288558</v>
      </c>
      <c r="CN39" s="72">
        <f t="shared" ca="1" si="111"/>
        <v>1775105.4599877046</v>
      </c>
    </row>
    <row r="40" spans="2:92" s="5" customFormat="1" ht="12.75">
      <c r="B40" s="30" t="s">
        <v>20</v>
      </c>
      <c r="C40" s="66"/>
      <c r="D40" s="67"/>
      <c r="E40" s="67"/>
      <c r="F40" s="67"/>
      <c r="G40" s="67"/>
      <c r="H40" s="68"/>
      <c r="I40" s="66"/>
      <c r="J40" s="67"/>
      <c r="K40" s="67"/>
      <c r="L40" s="67"/>
      <c r="M40" s="67"/>
      <c r="N40" s="68"/>
      <c r="O40" s="66"/>
      <c r="P40" s="67"/>
      <c r="Q40" s="67"/>
      <c r="R40" s="67"/>
      <c r="S40" s="67"/>
      <c r="T40" s="68"/>
      <c r="U40" s="66"/>
      <c r="V40" s="67"/>
      <c r="W40" s="67"/>
      <c r="X40" s="67"/>
      <c r="Y40" s="67"/>
      <c r="Z40" s="68"/>
      <c r="AA40" s="66"/>
      <c r="AB40" s="67"/>
      <c r="AC40" s="67"/>
      <c r="AD40" s="67"/>
      <c r="AE40" s="67"/>
      <c r="AF40" s="68"/>
      <c r="AG40" s="66"/>
      <c r="AH40" s="67"/>
      <c r="AI40" s="67"/>
      <c r="AJ40" s="67"/>
      <c r="AK40" s="67"/>
      <c r="AL40" s="68"/>
      <c r="AM40" s="66"/>
      <c r="AN40" s="67"/>
      <c r="AO40" s="67"/>
      <c r="AP40" s="67"/>
      <c r="AQ40" s="67"/>
      <c r="AR40" s="68"/>
      <c r="AS40" s="66"/>
      <c r="AT40" s="67"/>
      <c r="AU40" s="67"/>
      <c r="AV40" s="67"/>
      <c r="AW40" s="67"/>
      <c r="AX40" s="68"/>
      <c r="AY40" s="66"/>
      <c r="AZ40" s="67"/>
      <c r="BA40" s="67"/>
      <c r="BB40" s="67"/>
      <c r="BC40" s="67"/>
      <c r="BD40" s="68"/>
      <c r="BE40" s="66"/>
      <c r="BF40" s="67"/>
      <c r="BG40" s="67"/>
      <c r="BH40" s="67"/>
      <c r="BI40" s="67"/>
      <c r="BJ40" s="68"/>
      <c r="BK40" s="66"/>
      <c r="BL40" s="67"/>
      <c r="BM40" s="67"/>
      <c r="BN40" s="67"/>
      <c r="BO40" s="67"/>
      <c r="BP40" s="68"/>
      <c r="BQ40" s="66"/>
      <c r="BR40" s="67"/>
      <c r="BS40" s="67"/>
      <c r="BT40" s="67"/>
      <c r="BU40" s="67"/>
      <c r="BV40" s="68"/>
      <c r="BW40" s="66"/>
      <c r="BX40" s="67"/>
      <c r="BY40" s="67"/>
      <c r="BZ40" s="67"/>
      <c r="CA40" s="67"/>
      <c r="CB40" s="68"/>
      <c r="CC40" s="66"/>
      <c r="CD40" s="67"/>
      <c r="CE40" s="67"/>
      <c r="CF40" s="67"/>
      <c r="CG40" s="67"/>
      <c r="CH40" s="68"/>
      <c r="CI40" s="66"/>
      <c r="CJ40" s="67"/>
      <c r="CK40" s="67"/>
      <c r="CL40" s="67"/>
      <c r="CM40" s="67"/>
      <c r="CN40" s="68"/>
    </row>
    <row r="41" spans="2:92" s="17" customFormat="1">
      <c r="B41" s="27" t="s">
        <v>21</v>
      </c>
      <c r="C41" s="117">
        <v>6.3641025641025877</v>
      </c>
      <c r="D41" s="118">
        <v>10.185754985755</v>
      </c>
      <c r="E41" s="118">
        <v>14.636108049240528</v>
      </c>
      <c r="F41" s="118">
        <v>16.216809116809106</v>
      </c>
      <c r="G41" s="118">
        <v>17.496446731301827</v>
      </c>
      <c r="H41" s="119">
        <v>21.723430796720418</v>
      </c>
      <c r="I41" s="117">
        <v>30.981175419941117</v>
      </c>
      <c r="J41" s="118">
        <v>25.48174855563737</v>
      </c>
      <c r="K41" s="118">
        <v>4.6157434916389795</v>
      </c>
      <c r="L41" s="118">
        <v>63.323326942122051</v>
      </c>
      <c r="M41" s="118">
        <v>29.010569194435114</v>
      </c>
      <c r="N41" s="119">
        <v>35.425546186333023</v>
      </c>
      <c r="O41" s="117">
        <v>7.4468981460358092</v>
      </c>
      <c r="P41" s="118">
        <v>15.644476890085304</v>
      </c>
      <c r="Q41" s="118">
        <v>8.0630256574044505</v>
      </c>
      <c r="R41" s="118">
        <v>13.713677358519273</v>
      </c>
      <c r="S41" s="118">
        <v>15.285424503341254</v>
      </c>
      <c r="T41" s="119">
        <v>16.952060232485739</v>
      </c>
      <c r="U41" s="117">
        <v>18.421702498547347</v>
      </c>
      <c r="V41" s="118">
        <v>18.805477129393587</v>
      </c>
      <c r="W41" s="118">
        <v>22.159645554909975</v>
      </c>
      <c r="X41" s="118">
        <v>15.998588196754506</v>
      </c>
      <c r="Y41" s="118">
        <v>20.552313086238257</v>
      </c>
      <c r="Z41" s="119">
        <v>23.789363852214223</v>
      </c>
      <c r="AA41" s="117">
        <v>16.417500958381925</v>
      </c>
      <c r="AB41" s="118">
        <v>17.354297240562641</v>
      </c>
      <c r="AC41" s="118">
        <v>16.755287590824643</v>
      </c>
      <c r="AD41" s="118">
        <v>22.77847068131469</v>
      </c>
      <c r="AE41" s="118">
        <v>11.638267104579075</v>
      </c>
      <c r="AF41" s="119">
        <v>12.120796288964693</v>
      </c>
      <c r="AG41" s="117">
        <v>50.097913465920612</v>
      </c>
      <c r="AH41" s="118">
        <v>34.270793691065066</v>
      </c>
      <c r="AI41" s="118">
        <v>-32.795514022204721</v>
      </c>
      <c r="AJ41" s="118">
        <v>75.242129101066183</v>
      </c>
      <c r="AK41" s="118">
        <v>26.729878149971835</v>
      </c>
      <c r="AL41" s="119">
        <v>46.981054729533611</v>
      </c>
      <c r="AM41" s="117">
        <v>14.36642857142856</v>
      </c>
      <c r="AN41" s="118">
        <v>18.785000000000011</v>
      </c>
      <c r="AO41" s="118">
        <v>20.64357142857143</v>
      </c>
      <c r="AP41" s="118">
        <v>24.972571428571385</v>
      </c>
      <c r="AQ41" s="118">
        <v>23.361680405099968</v>
      </c>
      <c r="AR41" s="119">
        <v>30.764986779951542</v>
      </c>
      <c r="AS41" s="117">
        <v>15.802291098466714</v>
      </c>
      <c r="AT41" s="118">
        <v>18.680962795790805</v>
      </c>
      <c r="AU41" s="118">
        <v>6.6231081340508879</v>
      </c>
      <c r="AV41" s="118">
        <v>29.45561867779579</v>
      </c>
      <c r="AW41" s="118">
        <v>9.4722739002673926</v>
      </c>
      <c r="AX41" s="119">
        <v>13.311907920428702</v>
      </c>
      <c r="AY41" s="117">
        <v>62.722210973881367</v>
      </c>
      <c r="AZ41" s="118">
        <v>60.43328609030165</v>
      </c>
      <c r="BA41" s="118">
        <v>79.980765337112871</v>
      </c>
      <c r="BB41" s="118">
        <v>132.31366009647601</v>
      </c>
      <c r="BC41" s="118">
        <v>129.35125698813596</v>
      </c>
      <c r="BD41" s="119">
        <v>136.93690559721526</v>
      </c>
      <c r="BE41" s="117">
        <v>-4.342941585932266</v>
      </c>
      <c r="BF41" s="118">
        <v>17.010013351134848</v>
      </c>
      <c r="BG41" s="118">
        <v>15.044754455985137</v>
      </c>
      <c r="BH41" s="118">
        <v>20.547790388699529</v>
      </c>
      <c r="BI41" s="118">
        <v>9.4203419379193249</v>
      </c>
      <c r="BJ41" s="119">
        <v>15.363321661283113</v>
      </c>
      <c r="BK41" s="117">
        <v>13.46735398357939</v>
      </c>
      <c r="BL41" s="118">
        <v>23.898156601285496</v>
      </c>
      <c r="BM41" s="118">
        <v>41.868542955770124</v>
      </c>
      <c r="BN41" s="118">
        <v>48.656688890733186</v>
      </c>
      <c r="BO41" s="118">
        <v>48.673083140933841</v>
      </c>
      <c r="BP41" s="119">
        <v>55.312464154144749</v>
      </c>
      <c r="BQ41" s="117">
        <v>16.455552913899904</v>
      </c>
      <c r="BR41" s="118">
        <v>32.874549812927839</v>
      </c>
      <c r="BS41" s="118">
        <v>31.984178223901068</v>
      </c>
      <c r="BT41" s="118">
        <v>46.344786420106544</v>
      </c>
      <c r="BU41" s="118">
        <v>47.900010946120453</v>
      </c>
      <c r="BV41" s="119">
        <v>53.543890794492349</v>
      </c>
      <c r="BW41" s="117">
        <v>19.662466666666663</v>
      </c>
      <c r="BX41" s="118">
        <v>22.349000000000014</v>
      </c>
      <c r="BY41" s="118">
        <v>21.599600000000123</v>
      </c>
      <c r="BZ41" s="118">
        <v>23.57473333333337</v>
      </c>
      <c r="CA41" s="118">
        <v>30.855834701389078</v>
      </c>
      <c r="CB41" s="119">
        <v>31.325258406470446</v>
      </c>
      <c r="CC41" s="117">
        <v>67.746815692199704</v>
      </c>
      <c r="CD41" s="118">
        <v>86.356427462757182</v>
      </c>
      <c r="CE41" s="118">
        <v>98.584096955365069</v>
      </c>
      <c r="CF41" s="118">
        <v>102.89831510493644</v>
      </c>
      <c r="CG41" s="118">
        <v>113.89213105071705</v>
      </c>
      <c r="CH41" s="119">
        <v>144.76133502998346</v>
      </c>
      <c r="CI41" s="117"/>
      <c r="CJ41" s="118"/>
      <c r="CK41" s="118"/>
      <c r="CL41" s="118"/>
      <c r="CM41" s="118"/>
      <c r="CN41" s="119"/>
    </row>
    <row r="42" spans="2:92" s="17" customFormat="1">
      <c r="B42" s="27" t="s">
        <v>23</v>
      </c>
      <c r="C42" s="117">
        <v>55.170085470085475</v>
      </c>
      <c r="D42" s="118">
        <v>62.102564102564102</v>
      </c>
      <c r="E42" s="118">
        <v>100.63646723646724</v>
      </c>
      <c r="F42" s="118">
        <v>110.95014245014245</v>
      </c>
      <c r="G42" s="118">
        <v>122.32283282548863</v>
      </c>
      <c r="H42" s="119">
        <v>136.4430628433569</v>
      </c>
      <c r="I42" s="117">
        <v>125.34599703223813</v>
      </c>
      <c r="J42" s="118">
        <v>121.48542566786345</v>
      </c>
      <c r="K42" s="118">
        <v>125.26941566922093</v>
      </c>
      <c r="L42" s="118">
        <v>177.02444424680169</v>
      </c>
      <c r="M42" s="118">
        <v>191.49750006133041</v>
      </c>
      <c r="N42" s="119">
        <v>208.95923119280783</v>
      </c>
      <c r="O42" s="117">
        <v>77.068935841364265</v>
      </c>
      <c r="P42" s="118">
        <v>89.481388123458814</v>
      </c>
      <c r="Q42" s="118">
        <v>93.544413780863266</v>
      </c>
      <c r="R42" s="118">
        <v>101.75809113938251</v>
      </c>
      <c r="S42" s="118">
        <v>110.91315158569347</v>
      </c>
      <c r="T42" s="119">
        <v>121.06642773997928</v>
      </c>
      <c r="U42" s="117">
        <v>64.62289366647299</v>
      </c>
      <c r="V42" s="118">
        <v>81.337884950610118</v>
      </c>
      <c r="W42" s="118">
        <v>101.62129575828008</v>
      </c>
      <c r="X42" s="118">
        <v>111.69755955839629</v>
      </c>
      <c r="Y42" s="118">
        <v>125.24243617188098</v>
      </c>
      <c r="Z42" s="119">
        <v>140.9206713534623</v>
      </c>
      <c r="AA42" s="117">
        <v>133.78339398061675</v>
      </c>
      <c r="AB42" s="118">
        <v>149.70459672245792</v>
      </c>
      <c r="AC42" s="118">
        <v>164.42648332876453</v>
      </c>
      <c r="AD42" s="118">
        <v>182.10267222770517</v>
      </c>
      <c r="AE42" s="118">
        <v>190.25182040313126</v>
      </c>
      <c r="AF42" s="119">
        <v>198.7388369044165</v>
      </c>
      <c r="AG42" s="117">
        <v>178.91693799596885</v>
      </c>
      <c r="AH42" s="118">
        <v>194.5311758542762</v>
      </c>
      <c r="AI42" s="118">
        <v>151.58390535658071</v>
      </c>
      <c r="AJ42" s="118">
        <v>220.45259137102343</v>
      </c>
      <c r="AK42" s="118">
        <v>240.03982795376012</v>
      </c>
      <c r="AL42" s="119">
        <v>273.67990295370578</v>
      </c>
      <c r="AM42" s="117">
        <v>83.883571428571429</v>
      </c>
      <c r="AN42" s="118">
        <v>99.087857142857146</v>
      </c>
      <c r="AO42" s="118">
        <v>101.23657142857144</v>
      </c>
      <c r="AP42" s="118">
        <v>122.16771428571428</v>
      </c>
      <c r="AQ42" s="118">
        <v>138.52089056928426</v>
      </c>
      <c r="AR42" s="119">
        <v>160.05638131525032</v>
      </c>
      <c r="AS42" s="117">
        <v>81.209427254428704</v>
      </c>
      <c r="AT42" s="118">
        <v>96.964454281141712</v>
      </c>
      <c r="AU42" s="118">
        <v>101.45563756030543</v>
      </c>
      <c r="AV42" s="118">
        <v>133.43873170505012</v>
      </c>
      <c r="AW42" s="118">
        <v>135.89244666273183</v>
      </c>
      <c r="AX42" s="119">
        <v>143.5637464351488</v>
      </c>
      <c r="AY42" s="117">
        <v>327.22919619356151</v>
      </c>
      <c r="AZ42" s="118">
        <v>364.17493419720597</v>
      </c>
      <c r="BA42" s="118">
        <v>418.52804211378827</v>
      </c>
      <c r="BB42" s="118">
        <v>520.63879327799157</v>
      </c>
      <c r="BC42" s="118">
        <v>598.24954747087315</v>
      </c>
      <c r="BD42" s="119">
        <v>680.41169082920237</v>
      </c>
      <c r="BE42" s="117">
        <v>24.18098205014093</v>
      </c>
      <c r="BF42" s="118">
        <v>41.059515251104031</v>
      </c>
      <c r="BG42" s="118">
        <v>56.112708682802143</v>
      </c>
      <c r="BH42" s="118">
        <v>75.607818972304955</v>
      </c>
      <c r="BI42" s="118">
        <v>83.144092522640392</v>
      </c>
      <c r="BJ42" s="119">
        <v>95.434749851666808</v>
      </c>
      <c r="BK42" s="117">
        <v>161.1361016589666</v>
      </c>
      <c r="BL42" s="118">
        <v>183.75897185258958</v>
      </c>
      <c r="BM42" s="118">
        <v>211.26855463646896</v>
      </c>
      <c r="BN42" s="118">
        <v>271.25318529584445</v>
      </c>
      <c r="BO42" s="118">
        <v>304.95270368089427</v>
      </c>
      <c r="BP42" s="119">
        <v>343.24909426062703</v>
      </c>
      <c r="BQ42" s="117">
        <v>172.19396318628313</v>
      </c>
      <c r="BR42" s="118">
        <v>202.21121523291822</v>
      </c>
      <c r="BS42" s="118">
        <v>220.34540716856043</v>
      </c>
      <c r="BT42" s="118">
        <v>262.6536281506024</v>
      </c>
      <c r="BU42" s="118">
        <v>295.84118748255446</v>
      </c>
      <c r="BV42" s="119">
        <v>333.17986268363006</v>
      </c>
      <c r="BW42" s="117">
        <v>77.663333333333327</v>
      </c>
      <c r="BX42" s="118">
        <v>89.503133333333338</v>
      </c>
      <c r="BY42" s="118">
        <v>99.564933333333329</v>
      </c>
      <c r="BZ42" s="118">
        <v>113.08533333333334</v>
      </c>
      <c r="CA42" s="118">
        <v>129.65579483272379</v>
      </c>
      <c r="CB42" s="119">
        <v>146.47835022317994</v>
      </c>
      <c r="CC42" s="117">
        <v>1086.380139643134</v>
      </c>
      <c r="CD42" s="118">
        <v>1209.4414274631497</v>
      </c>
      <c r="CE42" s="118">
        <v>1274.0930954228083</v>
      </c>
      <c r="CF42" s="118">
        <v>1231.157486423584</v>
      </c>
      <c r="CG42" s="118">
        <v>1342.7785726942432</v>
      </c>
      <c r="CH42" s="119">
        <v>1485.7971801062388</v>
      </c>
      <c r="CI42" s="117"/>
      <c r="CJ42" s="118"/>
      <c r="CK42" s="118"/>
      <c r="CL42" s="118"/>
      <c r="CM42" s="118"/>
      <c r="CN42" s="119"/>
    </row>
    <row r="43" spans="2:92" s="17" customFormat="1">
      <c r="B43" s="27" t="s">
        <v>22</v>
      </c>
      <c r="C43" s="117">
        <v>2.1017964071856285</v>
      </c>
      <c r="D43" s="118">
        <v>2.6272455089820359</v>
      </c>
      <c r="E43" s="118">
        <v>6.0426646706586826</v>
      </c>
      <c r="F43" s="118">
        <v>6.0426646706586826</v>
      </c>
      <c r="G43" s="118">
        <v>6.4354445537138609</v>
      </c>
      <c r="H43" s="119">
        <v>7.9901900400512078</v>
      </c>
      <c r="I43" s="117">
        <v>39.5</v>
      </c>
      <c r="J43" s="118">
        <v>8</v>
      </c>
      <c r="K43" s="118">
        <v>5</v>
      </c>
      <c r="L43" s="118">
        <v>21</v>
      </c>
      <c r="M43" s="118">
        <v>14.838834187021799</v>
      </c>
      <c r="N43" s="119">
        <v>18.33615323331518</v>
      </c>
      <c r="O43" s="117">
        <v>3.4</v>
      </c>
      <c r="P43" s="118">
        <v>3.4</v>
      </c>
      <c r="Q43" s="118">
        <v>4</v>
      </c>
      <c r="R43" s="118">
        <v>5.5</v>
      </c>
      <c r="S43" s="118">
        <v>6.1</v>
      </c>
      <c r="T43" s="119">
        <v>6.8</v>
      </c>
      <c r="U43" s="117">
        <v>2</v>
      </c>
      <c r="V43" s="118">
        <v>2</v>
      </c>
      <c r="W43" s="118">
        <v>6.6499999999999995</v>
      </c>
      <c r="X43" s="118">
        <v>5.66</v>
      </c>
      <c r="Y43" s="118">
        <v>7.0074364727535556</v>
      </c>
      <c r="Z43" s="119">
        <v>8.1111286706329047</v>
      </c>
      <c r="AA43" s="117">
        <v>2</v>
      </c>
      <c r="AB43" s="118">
        <v>2</v>
      </c>
      <c r="AC43" s="118">
        <v>5</v>
      </c>
      <c r="AD43" s="118">
        <v>5</v>
      </c>
      <c r="AE43" s="118">
        <v>3.4914801313737223</v>
      </c>
      <c r="AF43" s="119">
        <v>3.6362388866894078</v>
      </c>
      <c r="AG43" s="117">
        <v>15.166666666666666</v>
      </c>
      <c r="AH43" s="118">
        <v>9.3333333333333321</v>
      </c>
      <c r="AI43" s="118">
        <v>0</v>
      </c>
      <c r="AJ43" s="118">
        <v>21</v>
      </c>
      <c r="AK43" s="118">
        <v>7.1426415672351276</v>
      </c>
      <c r="AL43" s="119">
        <v>13.340979729587962</v>
      </c>
      <c r="AM43" s="117">
        <v>3.6</v>
      </c>
      <c r="AN43" s="118">
        <v>5.5</v>
      </c>
      <c r="AO43" s="118">
        <v>13</v>
      </c>
      <c r="AP43" s="118">
        <v>7.4917714285714156</v>
      </c>
      <c r="AQ43" s="118">
        <v>7.0085041215299899</v>
      </c>
      <c r="AR43" s="119">
        <v>9.2294960339854626</v>
      </c>
      <c r="AS43" s="117">
        <v>12.000000000000002</v>
      </c>
      <c r="AT43" s="118">
        <v>12.600000000000001</v>
      </c>
      <c r="AU43" s="118">
        <v>4.5000000000000009</v>
      </c>
      <c r="AV43" s="118">
        <v>18.000000000000004</v>
      </c>
      <c r="AW43" s="118">
        <v>5.3520771984798685</v>
      </c>
      <c r="AX43" s="119">
        <v>8.1687339824697958</v>
      </c>
      <c r="AY43" s="117">
        <v>23</v>
      </c>
      <c r="AZ43" s="118">
        <v>23</v>
      </c>
      <c r="BA43" s="118">
        <v>26</v>
      </c>
      <c r="BB43" s="118">
        <v>52.925464038590398</v>
      </c>
      <c r="BC43" s="118">
        <v>51.740502795254379</v>
      </c>
      <c r="BD43" s="119">
        <v>54.774762238886105</v>
      </c>
      <c r="BE43" s="117">
        <v>0</v>
      </c>
      <c r="BF43" s="118">
        <v>0</v>
      </c>
      <c r="BG43" s="118">
        <v>0</v>
      </c>
      <c r="BH43" s="118">
        <v>3</v>
      </c>
      <c r="BI43" s="118">
        <v>1.884068387583856</v>
      </c>
      <c r="BJ43" s="119">
        <v>3.0726643322566067</v>
      </c>
      <c r="BK43" s="117">
        <v>3.333333333333333</v>
      </c>
      <c r="BL43" s="118">
        <v>9.4999999999999982</v>
      </c>
      <c r="BM43" s="118">
        <v>16.666666666666668</v>
      </c>
      <c r="BN43" s="118">
        <v>10.499999999999998</v>
      </c>
      <c r="BO43" s="118">
        <v>14.973564755884011</v>
      </c>
      <c r="BP43" s="119">
        <v>17.016073574411937</v>
      </c>
      <c r="BQ43" s="117">
        <v>3.6</v>
      </c>
      <c r="BR43" s="118">
        <v>10.5</v>
      </c>
      <c r="BS43" s="118">
        <v>11.249999999999998</v>
      </c>
      <c r="BT43" s="118">
        <v>12.249999999999998</v>
      </c>
      <c r="BU43" s="118">
        <v>13.768206366339726</v>
      </c>
      <c r="BV43" s="119">
        <v>15.149713445623249</v>
      </c>
      <c r="BW43" s="117">
        <v>11.5</v>
      </c>
      <c r="BX43" s="118">
        <v>11.5</v>
      </c>
      <c r="BY43" s="118">
        <v>10</v>
      </c>
      <c r="BZ43" s="118">
        <v>10.914430514145277</v>
      </c>
      <c r="CA43" s="118">
        <v>14.285373201998603</v>
      </c>
      <c r="CB43" s="119">
        <v>14.502703016014307</v>
      </c>
      <c r="CC43" s="117">
        <v>6.436307214895268</v>
      </c>
      <c r="CD43" s="118">
        <v>7.0078344419807834</v>
      </c>
      <c r="CE43" s="118">
        <v>7.8838137472283814</v>
      </c>
      <c r="CF43" s="118">
        <v>6.9129627782004919</v>
      </c>
      <c r="CG43" s="118">
        <v>7.5666948972443437</v>
      </c>
      <c r="CH43" s="119">
        <v>8.5279734026832905</v>
      </c>
      <c r="CI43" s="117"/>
      <c r="CJ43" s="118"/>
      <c r="CK43" s="118"/>
      <c r="CL43" s="118"/>
      <c r="CM43" s="118"/>
      <c r="CN43" s="119"/>
    </row>
    <row r="44" spans="2:92" s="5" customFormat="1" ht="12.75">
      <c r="B44" s="30" t="s">
        <v>297</v>
      </c>
      <c r="C44" s="123"/>
      <c r="D44" s="124"/>
      <c r="E44" s="124"/>
      <c r="F44" s="124"/>
      <c r="G44" s="124"/>
      <c r="H44" s="125"/>
      <c r="I44" s="123"/>
      <c r="J44" s="124"/>
      <c r="K44" s="124"/>
      <c r="L44" s="124"/>
      <c r="M44" s="124"/>
      <c r="N44" s="125"/>
      <c r="O44" s="123"/>
      <c r="P44" s="124"/>
      <c r="Q44" s="124"/>
      <c r="R44" s="124"/>
      <c r="S44" s="124"/>
      <c r="T44" s="125"/>
      <c r="U44" s="123"/>
      <c r="V44" s="124"/>
      <c r="W44" s="124"/>
      <c r="X44" s="124"/>
      <c r="Y44" s="124"/>
      <c r="Z44" s="125"/>
      <c r="AA44" s="123"/>
      <c r="AB44" s="124"/>
      <c r="AC44" s="124"/>
      <c r="AD44" s="124"/>
      <c r="AE44" s="124"/>
      <c r="AF44" s="125"/>
      <c r="AG44" s="123"/>
      <c r="AH44" s="124"/>
      <c r="AI44" s="124"/>
      <c r="AJ44" s="124"/>
      <c r="AK44" s="124"/>
      <c r="AL44" s="125"/>
      <c r="AM44" s="123"/>
      <c r="AN44" s="124"/>
      <c r="AO44" s="124"/>
      <c r="AP44" s="124"/>
      <c r="AQ44" s="124"/>
      <c r="AR44" s="125"/>
      <c r="AS44" s="123"/>
      <c r="AT44" s="124"/>
      <c r="AU44" s="124"/>
      <c r="AV44" s="124"/>
      <c r="AW44" s="124"/>
      <c r="AX44" s="125"/>
      <c r="AY44" s="123"/>
      <c r="AZ44" s="124"/>
      <c r="BA44" s="124"/>
      <c r="BB44" s="124"/>
      <c r="BC44" s="124"/>
      <c r="BD44" s="125"/>
      <c r="BE44" s="123"/>
      <c r="BF44" s="124"/>
      <c r="BG44" s="124"/>
      <c r="BH44" s="124"/>
      <c r="BI44" s="124"/>
      <c r="BJ44" s="125"/>
      <c r="BK44" s="123"/>
      <c r="BL44" s="124"/>
      <c r="BM44" s="124"/>
      <c r="BN44" s="124"/>
      <c r="BO44" s="124"/>
      <c r="BP44" s="125"/>
      <c r="BQ44" s="123"/>
      <c r="BR44" s="124"/>
      <c r="BS44" s="124"/>
      <c r="BT44" s="124"/>
      <c r="BU44" s="124"/>
      <c r="BV44" s="125"/>
      <c r="BW44" s="123"/>
      <c r="BX44" s="124"/>
      <c r="BY44" s="124"/>
      <c r="BZ44" s="124"/>
      <c r="CA44" s="124"/>
      <c r="CB44" s="125"/>
      <c r="CC44" s="123"/>
      <c r="CD44" s="124"/>
      <c r="CE44" s="124"/>
      <c r="CF44" s="124"/>
      <c r="CG44" s="124"/>
      <c r="CH44" s="125"/>
      <c r="CI44" s="123"/>
      <c r="CJ44" s="124"/>
      <c r="CK44" s="124"/>
      <c r="CL44" s="124"/>
      <c r="CM44" s="124"/>
      <c r="CN44" s="125"/>
    </row>
    <row r="45" spans="2:92" s="17" customFormat="1">
      <c r="B45" s="27" t="s">
        <v>6</v>
      </c>
      <c r="C45" s="117"/>
      <c r="D45" s="118"/>
      <c r="E45" s="118">
        <f t="shared" ref="E45:H45" si="112">IFERROR((IF((E$11/E41)&lt;0,"NM",(E$11/E41))),"NA")</f>
        <v>50.580386364284479</v>
      </c>
      <c r="F45" s="118">
        <f t="shared" si="112"/>
        <v>45.650164262750152</v>
      </c>
      <c r="G45" s="118">
        <f t="shared" si="112"/>
        <v>42.311448225403069</v>
      </c>
      <c r="H45" s="119">
        <f t="shared" si="112"/>
        <v>34.078410860947564</v>
      </c>
      <c r="I45" s="117"/>
      <c r="J45" s="118"/>
      <c r="K45" s="118">
        <f t="shared" ref="K45:N46" si="113">IFERROR((IF((K$11/K41)&lt;0,"NM",(K$11/K41))),"NA")</f>
        <v>79.575479154188756</v>
      </c>
      <c r="L45" s="118">
        <f t="shared" si="113"/>
        <v>5.8003901206219739</v>
      </c>
      <c r="M45" s="118">
        <f t="shared" si="113"/>
        <v>12.660902912255045</v>
      </c>
      <c r="N45" s="119">
        <f t="shared" si="113"/>
        <v>10.368224051311939</v>
      </c>
      <c r="O45" s="117"/>
      <c r="P45" s="118"/>
      <c r="Q45" s="118">
        <f t="shared" ref="Q45:T46" si="114">IFERROR((IF((Q$11/Q41)&lt;0,"NM",(Q$11/Q41))),"NA")</f>
        <v>29.387231303475225</v>
      </c>
      <c r="R45" s="118">
        <f t="shared" si="114"/>
        <v>17.278370622654386</v>
      </c>
      <c r="S45" s="118">
        <f t="shared" si="114"/>
        <v>15.501695746049112</v>
      </c>
      <c r="T45" s="119">
        <f t="shared" si="114"/>
        <v>13.977652081835201</v>
      </c>
      <c r="U45" s="117"/>
      <c r="V45" s="118"/>
      <c r="W45" s="118">
        <f t="shared" ref="W45:Z46" si="115">IFERROR((IF((W$11/W41)&lt;0,"NM",(W$11/W41))),"NA")</f>
        <v>27.572643185378883</v>
      </c>
      <c r="X45" s="118">
        <f t="shared" si="115"/>
        <v>38.190869874627325</v>
      </c>
      <c r="Y45" s="118">
        <f t="shared" si="115"/>
        <v>29.729013831008785</v>
      </c>
      <c r="Z45" s="119">
        <f t="shared" si="115"/>
        <v>25.683746896120994</v>
      </c>
      <c r="AA45" s="117"/>
      <c r="AB45" s="118"/>
      <c r="AC45" s="118">
        <f t="shared" ref="AC45:AF46" si="116">IFERROR((IF((AC$11/AC41)&lt;0,"NM",(AC$11/AC41))),"NA")</f>
        <v>24.938396177026451</v>
      </c>
      <c r="AD45" s="118">
        <f t="shared" si="116"/>
        <v>18.344076116697543</v>
      </c>
      <c r="AE45" s="118">
        <f t="shared" si="116"/>
        <v>35.903111369182874</v>
      </c>
      <c r="AF45" s="119">
        <f t="shared" si="116"/>
        <v>34.473807663975762</v>
      </c>
      <c r="AG45" s="117"/>
      <c r="AH45" s="118"/>
      <c r="AI45" s="118" t="str">
        <f t="shared" ref="AI45:AL46" si="117">IFERROR((IF((AI$11/AI41)&lt;0,"NM",(AI$11/AI41))),"NA")</f>
        <v>NM</v>
      </c>
      <c r="AJ45" s="118">
        <f t="shared" si="117"/>
        <v>5.8072519374496059</v>
      </c>
      <c r="AK45" s="118">
        <f t="shared" si="117"/>
        <v>16.346875864844165</v>
      </c>
      <c r="AL45" s="119">
        <f t="shared" si="117"/>
        <v>9.3005574803607161</v>
      </c>
      <c r="AM45" s="117"/>
      <c r="AN45" s="118"/>
      <c r="AO45" s="118">
        <f t="shared" ref="AO45:AR46" si="118">IFERROR((IF((AO$11/AO41)&lt;0,"NM",(AO$11/AO41))),"NA")</f>
        <v>26.603923739662989</v>
      </c>
      <c r="AP45" s="118">
        <f t="shared" si="118"/>
        <v>21.992128506704539</v>
      </c>
      <c r="AQ45" s="118">
        <f t="shared" si="118"/>
        <v>23.508582879171101</v>
      </c>
      <c r="AR45" s="119">
        <f t="shared" si="118"/>
        <v>17.851462245967689</v>
      </c>
      <c r="AS45" s="117"/>
      <c r="AT45" s="118"/>
      <c r="AU45" s="118">
        <f t="shared" ref="AU45:AX46" si="119">IFERROR((IF((AU$11/AU41)&lt;0,"NM",(AU$11/AU41))),"NA")</f>
        <v>27.162473623991378</v>
      </c>
      <c r="AV45" s="118">
        <f t="shared" si="119"/>
        <v>6.1074935131344592</v>
      </c>
      <c r="AW45" s="118">
        <f t="shared" si="119"/>
        <v>18.992271749544912</v>
      </c>
      <c r="AX45" s="119">
        <f t="shared" si="119"/>
        <v>13.51421607446083</v>
      </c>
      <c r="AY45" s="117"/>
      <c r="AZ45" s="118"/>
      <c r="BA45" s="118">
        <f t="shared" ref="BA45:BD46" si="120">IFERROR((IF((BA$11/BA41)&lt;0,"NM",(BA$11/BA41))),"NA")</f>
        <v>24.336476298968392</v>
      </c>
      <c r="BB45" s="118">
        <f t="shared" si="120"/>
        <v>14.710877157965045</v>
      </c>
      <c r="BC45" s="118">
        <f t="shared" si="120"/>
        <v>15.047785737238932</v>
      </c>
      <c r="BD45" s="119">
        <f t="shared" si="120"/>
        <v>14.214210489941019</v>
      </c>
      <c r="BE45" s="117"/>
      <c r="BF45" s="118"/>
      <c r="BG45" s="118">
        <f t="shared" ref="BG45:BJ46" si="121">IFERROR((IF((BG$11/BG41)&lt;0,"NM",(BG$11/BG41))),"NA")</f>
        <v>11.967626359523079</v>
      </c>
      <c r="BH45" s="118">
        <f t="shared" si="121"/>
        <v>8.7624993536541229</v>
      </c>
      <c r="BI45" s="118">
        <f t="shared" si="121"/>
        <v>19.112894328734711</v>
      </c>
      <c r="BJ45" s="119">
        <f t="shared" si="121"/>
        <v>11.719470826009029</v>
      </c>
      <c r="BK45" s="117"/>
      <c r="BL45" s="118"/>
      <c r="BM45" s="118">
        <f t="shared" ref="BM45:BP46" si="122">IFERROR((IF((BM$11/BM41)&lt;0,"NM",(BM$11/BM41))),"NA")</f>
        <v>13.983051681986371</v>
      </c>
      <c r="BN45" s="118">
        <f t="shared" si="122"/>
        <v>12.03226140838985</v>
      </c>
      <c r="BO45" s="118">
        <f t="shared" si="122"/>
        <v>12.028208657027507</v>
      </c>
      <c r="BP45" s="119">
        <f t="shared" si="122"/>
        <v>10.584413639003106</v>
      </c>
      <c r="BQ45" s="117"/>
      <c r="BR45" s="118"/>
      <c r="BS45" s="118">
        <f t="shared" ref="BS45:BV46" si="123">IFERROR((IF((BS$11/BS41)&lt;0,"NM",(BS$11/BS41))),"NA")</f>
        <v>9.2748982926289472</v>
      </c>
      <c r="BT45" s="118">
        <f t="shared" si="123"/>
        <v>6.4009357451974207</v>
      </c>
      <c r="BU45" s="118">
        <f t="shared" si="123"/>
        <v>6.1931092319306957</v>
      </c>
      <c r="BV45" s="119">
        <f t="shared" si="123"/>
        <v>5.5403146016896123</v>
      </c>
      <c r="BW45" s="117"/>
      <c r="BX45" s="118"/>
      <c r="BY45" s="118">
        <f t="shared" ref="BY45:CB46" si="124">IFERROR((IF((BY$11/BY41)&lt;0,"NM",(BY$11/BY41))),"NA")</f>
        <v>15.701679660734367</v>
      </c>
      <c r="BZ45" s="118">
        <f t="shared" si="124"/>
        <v>14.386164848807033</v>
      </c>
      <c r="CA45" s="118">
        <f t="shared" si="124"/>
        <v>10.991438192554616</v>
      </c>
      <c r="CB45" s="119">
        <f t="shared" si="124"/>
        <v>10.826726330530324</v>
      </c>
      <c r="CC45" s="117"/>
      <c r="CD45" s="118"/>
      <c r="CE45" s="118">
        <f t="shared" ref="CE45:CH46" si="125">IFERROR((IF((CE$11/CE41)&lt;0,"NM",(CE$11/CE41))),"NA")</f>
        <v>30.962397529309463</v>
      </c>
      <c r="CF45" s="118">
        <f t="shared" si="125"/>
        <v>29.664236940003736</v>
      </c>
      <c r="CG45" s="118">
        <f t="shared" si="125"/>
        <v>26.800798016859854</v>
      </c>
      <c r="CH45" s="119">
        <f t="shared" si="125"/>
        <v>21.085740880793733</v>
      </c>
      <c r="CI45" s="117">
        <f ca="1">(CI17*1000)/CI32</f>
        <v>15.078843895878066</v>
      </c>
      <c r="CJ45" s="118">
        <f t="shared" ref="CJ45:CN45" ca="1" si="126">(CJ17*1000)/CJ32</f>
        <v>14.446886879779596</v>
      </c>
      <c r="CK45" s="118">
        <f t="shared" ca="1" si="126"/>
        <v>16.572028751796321</v>
      </c>
      <c r="CL45" s="118">
        <f t="shared" ca="1" si="126"/>
        <v>13.931945425957389</v>
      </c>
      <c r="CM45" s="118">
        <f t="shared" ca="1" si="126"/>
        <v>16.977329756745487</v>
      </c>
      <c r="CN45" s="119">
        <f t="shared" ca="1" si="126"/>
        <v>13.859697117127901</v>
      </c>
    </row>
    <row r="46" spans="2:92" s="17" customFormat="1">
      <c r="B46" s="27" t="s">
        <v>274</v>
      </c>
      <c r="C46" s="117"/>
      <c r="D46" s="118"/>
      <c r="E46" s="118">
        <f t="shared" ref="E46:H46" si="127">IFERROR((IF((E$11/E42)&lt;0,"NM",(E$11/E42))),"NA")</f>
        <v>7.3561803223925208</v>
      </c>
      <c r="F46" s="118">
        <f t="shared" si="127"/>
        <v>6.6723663769306816</v>
      </c>
      <c r="G46" s="118">
        <f t="shared" si="127"/>
        <v>6.0520181138720517</v>
      </c>
      <c r="H46" s="119">
        <f t="shared" si="127"/>
        <v>5.4257064050951378</v>
      </c>
      <c r="I46" s="117"/>
      <c r="J46" s="118"/>
      <c r="K46" s="118">
        <f t="shared" si="113"/>
        <v>2.9320804127471214</v>
      </c>
      <c r="L46" s="118">
        <f t="shared" si="113"/>
        <v>2.0748546990941112</v>
      </c>
      <c r="M46" s="118">
        <f t="shared" si="113"/>
        <v>1.9180407048779529</v>
      </c>
      <c r="N46" s="119">
        <f t="shared" si="113"/>
        <v>1.7577591470993223</v>
      </c>
      <c r="O46" s="117"/>
      <c r="P46" s="118"/>
      <c r="Q46" s="118">
        <f t="shared" si="114"/>
        <v>2.5330213790753771</v>
      </c>
      <c r="R46" s="118">
        <f t="shared" si="114"/>
        <v>2.3285617619874492</v>
      </c>
      <c r="S46" s="118">
        <f t="shared" si="114"/>
        <v>2.136356208550509</v>
      </c>
      <c r="T46" s="119">
        <f t="shared" si="114"/>
        <v>1.9571899858886557</v>
      </c>
      <c r="U46" s="117"/>
      <c r="V46" s="118"/>
      <c r="W46" s="118">
        <f t="shared" si="115"/>
        <v>6.0125192799484237</v>
      </c>
      <c r="X46" s="118">
        <f t="shared" si="115"/>
        <v>5.4701284648977921</v>
      </c>
      <c r="Y46" s="118">
        <f t="shared" si="115"/>
        <v>4.878538127136653</v>
      </c>
      <c r="Z46" s="119">
        <f t="shared" si="115"/>
        <v>4.3357727019868353</v>
      </c>
      <c r="AA46" s="117"/>
      <c r="AB46" s="118"/>
      <c r="AC46" s="118">
        <f t="shared" si="116"/>
        <v>2.5412572934770172</v>
      </c>
      <c r="AD46" s="118">
        <f t="shared" si="116"/>
        <v>2.2945846696720147</v>
      </c>
      <c r="AE46" s="118">
        <f t="shared" si="116"/>
        <v>2.1962996155022485</v>
      </c>
      <c r="AF46" s="119">
        <f t="shared" si="116"/>
        <v>2.1025080276632848</v>
      </c>
      <c r="AG46" s="117"/>
      <c r="AH46" s="118"/>
      <c r="AI46" s="118">
        <f t="shared" si="117"/>
        <v>2.8825619644258009</v>
      </c>
      <c r="AJ46" s="118">
        <f t="shared" si="117"/>
        <v>1.9820588058527728</v>
      </c>
      <c r="AK46" s="118">
        <f t="shared" si="117"/>
        <v>1.8203229177625118</v>
      </c>
      <c r="AL46" s="119">
        <f t="shared" si="117"/>
        <v>1.596573205720232</v>
      </c>
      <c r="AM46" s="117"/>
      <c r="AN46" s="118"/>
      <c r="AO46" s="118">
        <f t="shared" si="118"/>
        <v>5.4249170260323769</v>
      </c>
      <c r="AP46" s="118">
        <f t="shared" si="118"/>
        <v>4.4954594035833644</v>
      </c>
      <c r="AQ46" s="118">
        <f t="shared" si="118"/>
        <v>3.9647449402247785</v>
      </c>
      <c r="AR46" s="119">
        <f t="shared" si="118"/>
        <v>3.4312908706731569</v>
      </c>
      <c r="AS46" s="117"/>
      <c r="AT46" s="118"/>
      <c r="AU46" s="118">
        <f t="shared" si="119"/>
        <v>1.7731887978434622</v>
      </c>
      <c r="AV46" s="118">
        <f t="shared" si="119"/>
        <v>1.3481842767933887</v>
      </c>
      <c r="AW46" s="118">
        <f t="shared" si="119"/>
        <v>1.3238410553199433</v>
      </c>
      <c r="AX46" s="119">
        <f t="shared" si="119"/>
        <v>1.2531018761151178</v>
      </c>
      <c r="AY46" s="117"/>
      <c r="AZ46" s="118"/>
      <c r="BA46" s="118">
        <f t="shared" si="120"/>
        <v>4.6507039054525396</v>
      </c>
      <c r="BB46" s="118">
        <f t="shared" si="120"/>
        <v>3.7385804229933863</v>
      </c>
      <c r="BC46" s="118">
        <f t="shared" si="120"/>
        <v>3.2535753820938185</v>
      </c>
      <c r="BD46" s="119">
        <f t="shared" si="120"/>
        <v>2.8606945269090032</v>
      </c>
      <c r="BE46" s="117"/>
      <c r="BF46" s="118"/>
      <c r="BG46" s="118">
        <f t="shared" si="121"/>
        <v>3.2087205238620591</v>
      </c>
      <c r="BH46" s="118">
        <f t="shared" si="121"/>
        <v>2.3813674623513754</v>
      </c>
      <c r="BI46" s="118">
        <f t="shared" si="121"/>
        <v>2.1655176517919399</v>
      </c>
      <c r="BJ46" s="119">
        <f t="shared" si="121"/>
        <v>1.8866293491610735</v>
      </c>
      <c r="BK46" s="117"/>
      <c r="BL46" s="118"/>
      <c r="BM46" s="118">
        <f t="shared" si="122"/>
        <v>2.7711175522897258</v>
      </c>
      <c r="BN46" s="118">
        <f t="shared" si="122"/>
        <v>2.1583156686675378</v>
      </c>
      <c r="BO46" s="118">
        <f t="shared" si="122"/>
        <v>1.9198059008278907</v>
      </c>
      <c r="BP46" s="119">
        <f t="shared" si="122"/>
        <v>1.7056126579476749</v>
      </c>
      <c r="BQ46" s="117"/>
      <c r="BR46" s="118"/>
      <c r="BS46" s="118">
        <f t="shared" si="123"/>
        <v>1.3462953633204973</v>
      </c>
      <c r="BT46" s="118">
        <f t="shared" si="123"/>
        <v>1.1294342365981118</v>
      </c>
      <c r="BU46" s="118">
        <f t="shared" si="123"/>
        <v>1.0027339415594159</v>
      </c>
      <c r="BV46" s="119">
        <f t="shared" si="123"/>
        <v>0.89035993235186328</v>
      </c>
      <c r="BW46" s="117"/>
      <c r="BX46" s="118"/>
      <c r="BY46" s="118">
        <f t="shared" si="124"/>
        <v>3.4063197618438621</v>
      </c>
      <c r="BZ46" s="118">
        <f t="shared" si="124"/>
        <v>2.9990626547503947</v>
      </c>
      <c r="CA46" s="118">
        <f t="shared" si="124"/>
        <v>2.6157720172673842</v>
      </c>
      <c r="CB46" s="119">
        <f t="shared" si="124"/>
        <v>2.315359228741027</v>
      </c>
      <c r="CC46" s="117"/>
      <c r="CD46" s="118"/>
      <c r="CE46" s="118">
        <f t="shared" si="125"/>
        <v>2.3957433024052768</v>
      </c>
      <c r="CF46" s="118">
        <f t="shared" si="125"/>
        <v>2.4792928879204421</v>
      </c>
      <c r="CG46" s="118">
        <f t="shared" si="125"/>
        <v>2.2731968338424222</v>
      </c>
      <c r="CH46" s="119">
        <f t="shared" si="125"/>
        <v>2.0543853770012839</v>
      </c>
      <c r="CI46" s="117">
        <f ca="1">(CI17*1000)/CI35</f>
        <v>1.5043139179691762</v>
      </c>
      <c r="CJ46" s="118">
        <f t="shared" ref="CJ46:CN46" ca="1" si="128">(CJ17*1000)/CJ35</f>
        <v>1.7428491399647386</v>
      </c>
      <c r="CK46" s="118">
        <f t="shared" ca="1" si="128"/>
        <v>1.5081968014338094</v>
      </c>
      <c r="CL46" s="118">
        <f t="shared" ca="1" si="128"/>
        <v>2.089770857056406</v>
      </c>
      <c r="CM46" s="118">
        <f t="shared" ca="1" si="128"/>
        <v>1.9095653038907821</v>
      </c>
      <c r="CN46" s="119">
        <f t="shared" ca="1" si="128"/>
        <v>1.725994954263786</v>
      </c>
    </row>
    <row r="47" spans="2:92" s="17" customFormat="1">
      <c r="B47" s="27" t="s">
        <v>291</v>
      </c>
      <c r="C47" s="117"/>
      <c r="D47" s="118"/>
      <c r="E47" s="118">
        <f t="shared" ref="E47:F47" si="129">IFERROR((IF((((E$17*1000)+E$38)/E26)&lt;0,"NM",((E$17*1000)+E$38)/E26)),"NA")</f>
        <v>1.5104993387201657</v>
      </c>
      <c r="F47" s="118">
        <f t="shared" si="129"/>
        <v>3.7109277425801035</v>
      </c>
      <c r="G47" s="118">
        <f>IFERROR((IF((((G$17*1000)+G$38)/G26)&lt;0,"NM",((G$17*1000)+G$38)/G26)),"NA")</f>
        <v>3.1481201270716532</v>
      </c>
      <c r="H47" s="119">
        <f>IFERROR((IF((((H$17*1000)+H$38)/H26)&lt;0,"NM",((H$17*1000)+H$38)/H26)),"NA")</f>
        <v>3.2519680835620024</v>
      </c>
      <c r="I47" s="117"/>
      <c r="J47" s="118"/>
      <c r="K47" s="118">
        <f t="shared" ref="K47:L47" si="130">IFERROR((IF((((K$17*1000)+K$38)/K26)&lt;0,"NM",((K$17*1000)+K$38)/K26)),"NA")</f>
        <v>0.28004429663542441</v>
      </c>
      <c r="L47" s="118">
        <f t="shared" si="130"/>
        <v>0.42627827257818718</v>
      </c>
      <c r="M47" s="118">
        <f>IFERROR((IF((((M$17*1000)+M$38)/M26)&lt;0,"NM",((M$17*1000)+M$38)/M26)),"NA")</f>
        <v>0.44879573779256832</v>
      </c>
      <c r="N47" s="119">
        <f>IFERROR((IF((((N$17*1000)+N$38)/N26)&lt;0,"NM",((N$17*1000)+N$38)/N26)),"NA")</f>
        <v>0.43827241627843438</v>
      </c>
      <c r="O47" s="117"/>
      <c r="P47" s="118"/>
      <c r="Q47" s="118">
        <f t="shared" ref="Q47:R47" si="131">IFERROR((IF((((Q$17*1000)+Q$38)/Q26)&lt;0,"NM",((Q$17*1000)+Q$38)/Q26)),"NA")</f>
        <v>0.60825712200993454</v>
      </c>
      <c r="R47" s="118">
        <f t="shared" si="131"/>
        <v>1.31856278768883</v>
      </c>
      <c r="S47" s="118">
        <f>IFERROR((IF((((S$17*1000)+S$38)/S26)&lt;0,"NM",((S$17*1000)+S$38)/S26)),"NA")</f>
        <v>1.253997635264392</v>
      </c>
      <c r="T47" s="119">
        <f>IFERROR((IF((((T$17*1000)+T$38)/T26)&lt;0,"NM",((T$17*1000)+T$38)/T26)),"NA")</f>
        <v>1.2421859352894407</v>
      </c>
      <c r="U47" s="117"/>
      <c r="V47" s="118"/>
      <c r="W47" s="118">
        <f t="shared" ref="W47:X47" si="132">IFERROR((IF((((W$17*1000)+W$38)/W26)&lt;0,"NM",((W$17*1000)+W$38)/W26)),"NA")</f>
        <v>1.8475789706075398</v>
      </c>
      <c r="X47" s="118">
        <f t="shared" si="132"/>
        <v>2.5971397414562851</v>
      </c>
      <c r="Y47" s="118">
        <f>IFERROR((IF((((Y$17*1000)+Y$38)/Y26)&lt;0,"NM",((Y$17*1000)+Y$38)/Y26)),"NA")</f>
        <v>2.3392226018016253</v>
      </c>
      <c r="Z47" s="119">
        <f>IFERROR((IF((((Z$17*1000)+Z$38)/Z26)&lt;0,"NM",((Z$17*1000)+Z$38)/Z26)),"NA")</f>
        <v>2.1099663970973346</v>
      </c>
      <c r="AA47" s="117"/>
      <c r="AB47" s="118"/>
      <c r="AC47" s="118">
        <f t="shared" ref="AC47:AD47" si="133">IFERROR((IF((((AC$17*1000)+AC$38)/AC26)&lt;0,"NM",((AC$17*1000)+AC$38)/AC26)),"NA")</f>
        <v>9.3191511634941033</v>
      </c>
      <c r="AD47" s="118">
        <f t="shared" si="133"/>
        <v>12.767797622221705</v>
      </c>
      <c r="AE47" s="118">
        <f>IFERROR((IF((((AE$17*1000)+AE$38)/AE26)&lt;0,"NM",((AE$17*1000)+AE$38)/AE26)),"NA")</f>
        <v>17.425212229695973</v>
      </c>
      <c r="AF47" s="119">
        <f>IFERROR((IF((((AF$17*1000)+AF$38)/AF26)&lt;0,"NM",((AF$17*1000)+AF$38)/AF26)),"NA")</f>
        <v>16.508376162116029</v>
      </c>
      <c r="AG47" s="117"/>
      <c r="AH47" s="118"/>
      <c r="AI47" s="118">
        <f t="shared" ref="AI47:AJ47" si="134">IFERROR((IF((((AI$17*1000)+AI$38)/AI26)&lt;0,"NM",((AI$17*1000)+AI$38)/AI26)),"NA")</f>
        <v>0.22695320554311035</v>
      </c>
      <c r="AJ47" s="118">
        <f t="shared" si="134"/>
        <v>0.3621045509752977</v>
      </c>
      <c r="AK47" s="118">
        <f>IFERROR((IF((((AK$17*1000)+AK$38)/AK26)&lt;0,"NM",((AK$17*1000)+AK$38)/AK26)),"NA")</f>
        <v>0.36576999566814511</v>
      </c>
      <c r="AL47" s="119">
        <f>IFERROR((IF((((AL$17*1000)+AL$38)/AL26)&lt;0,"NM",((AL$17*1000)+AL$38)/AL26)),"NA")</f>
        <v>0.35508114145875097</v>
      </c>
      <c r="AM47" s="117"/>
      <c r="AN47" s="118"/>
      <c r="AO47" s="118">
        <f t="shared" ref="AO47:AP47" si="135">IFERROR((IF((((AO$17*1000)+AO$38)/AO26)&lt;0,"NM",((AO$17*1000)+AO$38)/AO26)),"NA")</f>
        <v>1.9349736858109869</v>
      </c>
      <c r="AP47" s="118">
        <f t="shared" si="135"/>
        <v>2.5904777278889601</v>
      </c>
      <c r="AQ47" s="118">
        <f>IFERROR((IF((((AQ$17*1000)+AQ$38)/AQ26)&lt;0,"NM",((AQ$17*1000)+AQ$38)/AQ26)),"NA")</f>
        <v>2.6390216065261685</v>
      </c>
      <c r="AR47" s="119">
        <f>IFERROR((IF((((AR$17*1000)+AR$38)/AR26)&lt;0,"NM",((AR$17*1000)+AR$38)/AR26)),"NA")</f>
        <v>2.4931341920393022</v>
      </c>
      <c r="AS47" s="117"/>
      <c r="AT47" s="118"/>
      <c r="AU47" s="118">
        <f t="shared" ref="AU47:AV47" si="136">IFERROR((IF((((AU$17*1000)+AU$38)/AU26)&lt;0,"NM",((AU$17*1000)+AU$38)/AU26)),"NA")</f>
        <v>0.29471620817013339</v>
      </c>
      <c r="AV47" s="118">
        <f t="shared" si="136"/>
        <v>0.46689398207012289</v>
      </c>
      <c r="AW47" s="118">
        <f>IFERROR((IF((((AW$17*1000)+AW$38)/AW26)&lt;0,"NM",((AW$17*1000)+AW$38)/AW26)),"NA")</f>
        <v>0.3794184408400762</v>
      </c>
      <c r="AX47" s="119">
        <f>IFERROR((IF((((AX$17*1000)+AX$38)/AX26)&lt;0,"NM",((AX$17*1000)+AX$38)/AX26)),"NA")</f>
        <v>0.3300486829297557</v>
      </c>
      <c r="AY47" s="117"/>
      <c r="AZ47" s="118"/>
      <c r="BA47" s="118">
        <f t="shared" ref="BA47:BB47" si="137">IFERROR((IF((((BA$17*1000)+BA$38)/BA26)&lt;0,"NM",((BA$17*1000)+BA$38)/BA26)),"NA")</f>
        <v>1.5106631234045793</v>
      </c>
      <c r="BB47" s="118">
        <f t="shared" si="137"/>
        <v>3.047149329092822</v>
      </c>
      <c r="BC47" s="118">
        <f>IFERROR((IF((((BC$17*1000)+BC$38)/BC26)&lt;0,"NM",((BC$17*1000)+BC$38)/BC26)),"NA")</f>
        <v>3.1822060400062653</v>
      </c>
      <c r="BD47" s="119">
        <f>IFERROR((IF((((BD$17*1000)+BD$38)/BD26)&lt;0,"NM",((BD$17*1000)+BD$38)/BD26)),"NA")</f>
        <v>2.9086751696375739</v>
      </c>
      <c r="BE47" s="117"/>
      <c r="BF47" s="118"/>
      <c r="BG47" s="118">
        <f t="shared" ref="BG47:BH47" si="138">IFERROR((IF((((BG$17*1000)+BG$38)/BG26)&lt;0,"NM",((BG$17*1000)+BG$38)/BG26)),"NA")</f>
        <v>0.23777832386058292</v>
      </c>
      <c r="BH47" s="118">
        <f t="shared" si="138"/>
        <v>0.49877489105994971</v>
      </c>
      <c r="BI47" s="118">
        <f>IFERROR((IF((((BI$17*1000)+BI$38)/BI26)&lt;0,"NM",((BI$17*1000)+BI$38)/BI26)),"NA")</f>
        <v>0.4389177985839019</v>
      </c>
      <c r="BJ47" s="119">
        <f>IFERROR((IF((((BJ$17*1000)+BJ$38)/BJ26)&lt;0,"NM",((BJ$17*1000)+BJ$38)/BJ26)),"NA")</f>
        <v>0.4086836149178803</v>
      </c>
      <c r="BK47" s="117"/>
      <c r="BL47" s="118"/>
      <c r="BM47" s="118">
        <f t="shared" ref="BM47:BN47" si="139">IFERROR((IF((((BM$17*1000)+BM$38)/BM26)&lt;0,"NM",((BM$17*1000)+BM$38)/BM26)),"NA")</f>
        <v>1.5945920726082989</v>
      </c>
      <c r="BN47" s="118">
        <f t="shared" si="139"/>
        <v>4.5208033289064211</v>
      </c>
      <c r="BO47" s="118">
        <f>IFERROR((IF((((BO$17*1000)+BO$38)/BO26)&lt;0,"NM",((BO$17*1000)+BO$38)/BO26)),"NA")</f>
        <v>4.1582430657513632</v>
      </c>
      <c r="BP47" s="119">
        <f>IFERROR((IF((((BP$17*1000)+BP$38)/BP26)&lt;0,"NM",((BP$17*1000)+BP$38)/BP26)),"NA")</f>
        <v>3.82614005703689</v>
      </c>
      <c r="BQ47" s="117"/>
      <c r="BR47" s="118"/>
      <c r="BS47" s="118">
        <f t="shared" ref="BS47:BT47" si="140">IFERROR((IF((((BS$17*1000)+BS$38)/BS26)&lt;0,"NM",((BS$17*1000)+BS$38)/BS26)),"NA")</f>
        <v>0.42347411665641255</v>
      </c>
      <c r="BT47" s="118">
        <f t="shared" si="140"/>
        <v>0.71811615104393456</v>
      </c>
      <c r="BU47" s="118">
        <f>IFERROR((IF((((BU$17*1000)+BU$38)/BU26)&lt;0,"NM",((BU$17*1000)+BU$38)/BU26)),"NA")</f>
        <v>0.68226714506832165</v>
      </c>
      <c r="BV47" s="119">
        <f>IFERROR((IF((((BV$17*1000)+BV$38)/BV26)&lt;0,"NM",((BV$17*1000)+BV$38)/BV26)),"NA")</f>
        <v>0.60044608276136413</v>
      </c>
      <c r="BW47" s="117"/>
      <c r="BX47" s="118"/>
      <c r="BY47" s="118">
        <f t="shared" ref="BY47:BZ47" si="141">IFERROR((IF((((BY$17*1000)+BY$38)/BY26)&lt;0,"NM",((BY$17*1000)+BY$38)/BY26)),"NA")</f>
        <v>0.47813497141454792</v>
      </c>
      <c r="BZ47" s="118">
        <f t="shared" si="141"/>
        <v>0.80945823365450809</v>
      </c>
      <c r="CA47" s="118">
        <f>IFERROR((IF((((CA$17*1000)+CA$38)/CA26)&lt;0,"NM",((CA$17*1000)+CA$38)/CA26)),"NA")</f>
        <v>0.72405331668909556</v>
      </c>
      <c r="CB47" s="119">
        <f>IFERROR((IF((((CB$17*1000)+CB$38)/CB26)&lt;0,"NM",((CB$17*1000)+CB$38)/CB26)),"NA")</f>
        <v>0.65418416081041386</v>
      </c>
      <c r="CC47" s="117"/>
      <c r="CD47" s="118"/>
      <c r="CE47" s="118">
        <f t="shared" ref="CE47:CF47" si="142">IFERROR((IF((((CE$17*1000)+CE$38)/CE26)&lt;0,"NM",((CE$17*1000)+CE$38)/CE26)),"NA")</f>
        <v>2.0893527393833544</v>
      </c>
      <c r="CF47" s="118">
        <f t="shared" si="142"/>
        <v>2.5294436577202064</v>
      </c>
      <c r="CG47" s="118">
        <f>IFERROR((IF((((CG$17*1000)+CG$38)/CG26)&lt;0,"NM",((CG$17*1000)+CG$38)/CG26)),"NA")</f>
        <v>2.4299498108063715</v>
      </c>
      <c r="CH47" s="119">
        <f>IFERROR((IF((((CH$17*1000)+CH$38)/CH26)&lt;0,"NM",((CH$17*1000)+CH$38)/CH26)),"NA")</f>
        <v>2.1928131768022108</v>
      </c>
      <c r="CI47" s="117">
        <f t="shared" ref="CI47:CN47" ca="1" si="143">IFERROR((IF((((CI$17*1000)+CI$38)/CI26)&lt;0,"NM",((CI$17*1000)+CI$38)/CI26)),"NA")</f>
        <v>1.3281915384247689</v>
      </c>
      <c r="CJ47" s="118">
        <f t="shared" ca="1" si="143"/>
        <v>1.097237154229576</v>
      </c>
      <c r="CK47" s="118">
        <f t="shared" ca="1" si="143"/>
        <v>0.77832978474203296</v>
      </c>
      <c r="CL47" s="118">
        <f t="shared" ca="1" si="143"/>
        <v>1.1199957659394955</v>
      </c>
      <c r="CM47" s="118">
        <f t="shared" ca="1" si="143"/>
        <v>1.0444997896890493</v>
      </c>
      <c r="CN47" s="119">
        <f t="shared" ca="1" si="143"/>
        <v>0.95151995525435418</v>
      </c>
    </row>
    <row r="48" spans="2:92" s="17" customFormat="1">
      <c r="B48" s="27" t="s">
        <v>275</v>
      </c>
      <c r="C48" s="117"/>
      <c r="D48" s="118"/>
      <c r="E48" s="118">
        <f t="shared" ref="E48:F48" si="144">IFERROR((IF((((E$17*1000)+E$38)/E28)&lt;0,"NM",((E$17*1000)+E$38)/E28)),"NA")</f>
        <v>17.757089130227364</v>
      </c>
      <c r="F48" s="118">
        <f t="shared" si="144"/>
        <v>28.335843944730449</v>
      </c>
      <c r="G48" s="118">
        <f>IFERROR((IF((((G$17*1000)+G$38)/G28)&lt;0,"NM",((G$17*1000)+G$38)/G28)),"NA")</f>
        <v>21.981198146101477</v>
      </c>
      <c r="H48" s="119">
        <f>IFERROR((IF((((H$17*1000)+H$38)/H28)&lt;0,"NM",((H$17*1000)+H$38)/H28)),"NA")</f>
        <v>18.431171903585277</v>
      </c>
      <c r="I48" s="117"/>
      <c r="J48" s="118"/>
      <c r="K48" s="118">
        <f t="shared" ref="K48:L48" si="145">IFERROR((IF((((K$17*1000)+K$38)/K28)&lt;0,"NM",((K$17*1000)+K$38)/K28)),"NA")</f>
        <v>14.121534285756875</v>
      </c>
      <c r="L48" s="118">
        <f t="shared" si="145"/>
        <v>4.3154184751310236</v>
      </c>
      <c r="M48" s="118">
        <f>IFERROR((IF((((M$17*1000)+M$38)/M28)&lt;0,"NM",((M$17*1000)+M$38)/M28)),"NA")</f>
        <v>8.404210353660412</v>
      </c>
      <c r="N48" s="119">
        <f>IFERROR((IF((((N$17*1000)+N$38)/N28)&lt;0,"NM",((N$17*1000)+N$38)/N28)),"NA")</f>
        <v>7.0927820138477493</v>
      </c>
      <c r="O48" s="117"/>
      <c r="P48" s="118"/>
      <c r="Q48" s="118">
        <f t="shared" ref="Q48:R48" si="146">IFERROR((IF((((Q$17*1000)+Q$38)/Q28)&lt;0,"NM",((Q$17*1000)+Q$38)/Q28)),"NA")</f>
        <v>13.102521608025198</v>
      </c>
      <c r="R48" s="118">
        <f t="shared" si="146"/>
        <v>12.773988360219173</v>
      </c>
      <c r="S48" s="118">
        <f>IFERROR((IF((((S$17*1000)+S$38)/S28)&lt;0,"NM",((S$17*1000)+S$38)/S28)),"NA")</f>
        <v>11.855142025441884</v>
      </c>
      <c r="T48" s="119">
        <f>IFERROR((IF((((T$17*1000)+T$38)/T28)&lt;0,"NM",((T$17*1000)+T$38)/T28)),"NA")</f>
        <v>10.820150887577549</v>
      </c>
      <c r="U48" s="117"/>
      <c r="V48" s="118"/>
      <c r="W48" s="118">
        <f t="shared" ref="W48:X48" si="147">IFERROR((IF((((W$17*1000)+W$38)/W28)&lt;0,"NM",((W$17*1000)+W$38)/W28)),"NA")</f>
        <v>12.945001860375658</v>
      </c>
      <c r="X48" s="118">
        <f t="shared" si="147"/>
        <v>21.717144714823203</v>
      </c>
      <c r="Y48" s="118">
        <f>IFERROR((IF((((Y$17*1000)+Y$38)/Y28)&lt;0,"NM",((Y$17*1000)+Y$38)/Y28)),"NA")</f>
        <v>17.226770995837697</v>
      </c>
      <c r="Z48" s="119">
        <f>IFERROR((IF((((Z$17*1000)+Z$38)/Z28)&lt;0,"NM",((Z$17*1000)+Z$38)/Z28)),"NA")</f>
        <v>14.936092029034858</v>
      </c>
      <c r="AA48" s="117"/>
      <c r="AB48" s="118"/>
      <c r="AC48" s="118">
        <f t="shared" ref="AC48:AD48" si="148">IFERROR((IF((((AC$17*1000)+AC$38)/AC28)&lt;0,"NM",((AC$17*1000)+AC$38)/AC28)),"NA")</f>
        <v>11.309061465661499</v>
      </c>
      <c r="AD48" s="118">
        <f t="shared" si="148"/>
        <v>14.91547563876369</v>
      </c>
      <c r="AE48" s="118">
        <f>IFERROR((IF((((AE$17*1000)+AE$38)/AE28)&lt;0,"NM",((AE$17*1000)+AE$38)/AE28)),"NA")</f>
        <v>22.595795999049791</v>
      </c>
      <c r="AF48" s="119">
        <f>IFERROR((IF((((AF$17*1000)+AF$38)/AF28)&lt;0,"NM",((AF$17*1000)+AF$38)/AF28)),"NA")</f>
        <v>21.685866734488734</v>
      </c>
      <c r="AG48" s="117"/>
      <c r="AH48" s="118"/>
      <c r="AI48" s="118" t="str">
        <f t="shared" ref="AI48:AJ48" si="149">IFERROR((IF((((AI$17*1000)+AI$38)/AI28)&lt;0,"NM",((AI$17*1000)+AI$38)/AI28)),"NA")</f>
        <v>NM</v>
      </c>
      <c r="AJ48" s="118">
        <f t="shared" si="149"/>
        <v>6.106538339956459</v>
      </c>
      <c r="AK48" s="118">
        <f>IFERROR((IF((((AK$17*1000)+AK$38)/AK28)&lt;0,"NM",((AK$17*1000)+AK$38)/AK28)),"NA")</f>
        <v>11.796585206228549</v>
      </c>
      <c r="AL48" s="119">
        <f>IFERROR((IF((((AL$17*1000)+AL$38)/AL28)&lt;0,"NM",((AL$17*1000)+AL$38)/AL28)),"NA")</f>
        <v>8.0668862492134075</v>
      </c>
      <c r="AM48" s="117"/>
      <c r="AN48" s="118"/>
      <c r="AO48" s="118">
        <f t="shared" ref="AO48:AP48" si="150">IFERROR((IF((((AO$17*1000)+AO$38)/AO28)&lt;0,"NM",((AO$17*1000)+AO$38)/AO28)),"NA")</f>
        <v>13.450032688895094</v>
      </c>
      <c r="AP48" s="118">
        <f t="shared" si="150"/>
        <v>15.322787671377583</v>
      </c>
      <c r="AQ48" s="118">
        <f>IFERROR((IF((((AQ$17*1000)+AQ$38)/AQ28)&lt;0,"NM",((AQ$17*1000)+AQ$38)/AQ28)),"NA")</f>
        <v>15.238594386767094</v>
      </c>
      <c r="AR48" s="119">
        <f>IFERROR((IF((((AR$17*1000)+AR$38)/AR28)&lt;0,"NM",((AR$17*1000)+AR$38)/AR28)),"NA")</f>
        <v>11.540114915711355</v>
      </c>
      <c r="AS48" s="117"/>
      <c r="AT48" s="118"/>
      <c r="AU48" s="118">
        <f t="shared" ref="AU48:AV48" si="151">IFERROR((IF((((AU$17*1000)+AU$38)/AU28)&lt;0,"NM",((AU$17*1000)+AU$38)/AU28)),"NA")</f>
        <v>8.0975783231672711</v>
      </c>
      <c r="AV48" s="118">
        <f t="shared" si="151"/>
        <v>4.7214485157698158</v>
      </c>
      <c r="AW48" s="118">
        <f>IFERROR((IF((((AW$17*1000)+AW$38)/AW28)&lt;0,"NM",((AW$17*1000)+AW$38)/AW28)),"NA")</f>
        <v>9.7178218817032089</v>
      </c>
      <c r="AX48" s="119">
        <f>IFERROR((IF((((AX$17*1000)+AX$38)/AX28)&lt;0,"NM",((AX$17*1000)+AX$38)/AX28)),"NA")</f>
        <v>8.3344480005705908</v>
      </c>
      <c r="AY48" s="117"/>
      <c r="AZ48" s="118"/>
      <c r="BA48" s="118">
        <f t="shared" ref="BA48:BB48" si="152">IFERROR((IF((((BA$17*1000)+BA$38)/BA28)&lt;0,"NM",((BA$17*1000)+BA$38)/BA28)),"NA")</f>
        <v>8.0359486231094603</v>
      </c>
      <c r="BB48" s="118">
        <f t="shared" si="152"/>
        <v>10.326552482050111</v>
      </c>
      <c r="BC48" s="118">
        <f>IFERROR((IF((((BC$17*1000)+BC$38)/BC28)&lt;0,"NM",((BC$17*1000)+BC$38)/BC28)),"NA")</f>
        <v>10.150067344009731</v>
      </c>
      <c r="BD48" s="119">
        <f>IFERROR((IF((((BD$17*1000)+BD$38)/BD28)&lt;0,"NM",((BD$17*1000)+BD$38)/BD28)),"NA")</f>
        <v>9.3427853492629165</v>
      </c>
      <c r="BE48" s="117"/>
      <c r="BF48" s="118"/>
      <c r="BG48" s="118">
        <f t="shared" ref="BG48:BH48" si="153">IFERROR((IF((((BG$17*1000)+BG$38)/BG28)&lt;0,"NM",((BG$17*1000)+BG$38)/BG28)),"NA")</f>
        <v>3.3039433710825423</v>
      </c>
      <c r="BH48" s="118">
        <f t="shared" si="153"/>
        <v>5.5708474593592063</v>
      </c>
      <c r="BI48" s="118">
        <f>IFERROR((IF((((BI$17*1000)+BI$38)/BI28)&lt;0,"NM",((BI$17*1000)+BI$38)/BI28)),"NA")</f>
        <v>8.580305896582594</v>
      </c>
      <c r="BJ48" s="119">
        <f>IFERROR((IF((((BJ$17*1000)+BJ$38)/BJ28)&lt;0,"NM",((BJ$17*1000)+BJ$38)/BJ28)),"NA")</f>
        <v>6.1513089354894896</v>
      </c>
      <c r="BK48" s="117"/>
      <c r="BL48" s="118"/>
      <c r="BM48" s="118">
        <f t="shared" ref="BM48:BN48" si="154">IFERROR((IF((((BM$17*1000)+BM$38)/BM28)&lt;0,"NM",((BM$17*1000)+BM$38)/BM28)),"NA")</f>
        <v>3.8310223153894603</v>
      </c>
      <c r="BN48" s="118">
        <f t="shared" si="154"/>
        <v>10.805322530649192</v>
      </c>
      <c r="BO48" s="118">
        <f>IFERROR((IF((((BO$17*1000)+BO$38)/BO28)&lt;0,"NM",((BO$17*1000)+BO$38)/BO28)),"NA")</f>
        <v>8.8449757134344882</v>
      </c>
      <c r="BP48" s="119">
        <f>IFERROR((IF((((BP$17*1000)+BP$38)/BP28)&lt;0,"NM",((BP$17*1000)+BP$38)/BP28)),"NA")</f>
        <v>7.6168603304941049</v>
      </c>
      <c r="BQ48" s="117"/>
      <c r="BR48" s="118"/>
      <c r="BS48" s="118">
        <f t="shared" ref="BS48:BT48" si="155">IFERROR((IF((((BS$17*1000)+BS$38)/BS28)&lt;0,"NM",((BS$17*1000)+BS$38)/BS28)),"NA")</f>
        <v>3.3835586258811294</v>
      </c>
      <c r="BT48" s="118">
        <f t="shared" si="155"/>
        <v>4.2502727674448861</v>
      </c>
      <c r="BU48" s="118">
        <f>IFERROR((IF((((BU$17*1000)+BU$38)/BU28)&lt;0,"NM",((BU$17*1000)+BU$38)/BU28)),"NA")</f>
        <v>3.6963069622300555</v>
      </c>
      <c r="BV48" s="119">
        <f>IFERROR((IF((((BV$17*1000)+BV$38)/BV28)&lt;0,"NM",((BV$17*1000)+BV$38)/BV28)),"NA")</f>
        <v>2.9886620604058254</v>
      </c>
      <c r="BW48" s="117"/>
      <c r="BX48" s="118"/>
      <c r="BY48" s="118">
        <f t="shared" ref="BY48:BZ48" si="156">IFERROR((IF((((BY$17*1000)+BY$38)/BY28)&lt;0,"NM",((BY$17*1000)+BY$38)/BY28)),"NA")</f>
        <v>5.898132325048322</v>
      </c>
      <c r="BZ48" s="118">
        <f t="shared" si="156"/>
        <v>8.2598774999855884</v>
      </c>
      <c r="CA48" s="118">
        <f>IFERROR((IF((((CA$17*1000)+CA$38)/CA28)&lt;0,"NM",((CA$17*1000)+CA$38)/CA28)),"NA")</f>
        <v>6.1301784711209333</v>
      </c>
      <c r="CB48" s="119">
        <f>IFERROR((IF((((CB$17*1000)+CB$38)/CB28)&lt;0,"NM",((CB$17*1000)+CB$38)/CB28)),"NA")</f>
        <v>5.7366044414620951</v>
      </c>
      <c r="CC48" s="117"/>
      <c r="CD48" s="118"/>
      <c r="CE48" s="118">
        <f t="shared" ref="CE48:CF48" si="157">IFERROR((IF((((CE$17*1000)+CE$38)/CE28)&lt;0,"NM",((CE$17*1000)+CE$38)/CE28)),"NA")</f>
        <v>12.858054657541915</v>
      </c>
      <c r="CF48" s="118">
        <f t="shared" si="157"/>
        <v>14.048871807831945</v>
      </c>
      <c r="CG48" s="118">
        <f>IFERROR((IF((((CG$17*1000)+CG$38)/CG28)&lt;0,"NM",((CG$17*1000)+CG$38)/CG28)),"NA")</f>
        <v>12.745511747826548</v>
      </c>
      <c r="CH48" s="119">
        <f>IFERROR((IF((((CH$17*1000)+CH$38)/CH28)&lt;0,"NM",((CH$17*1000)+CH$38)/CH28)),"NA")</f>
        <v>10.24290006387753</v>
      </c>
      <c r="CI48" s="117">
        <f t="shared" ref="CI48:CN48" ca="1" si="158">IFERROR((IF((((CI$17*1000)+CI$38)/CI28)&lt;0,"NM",((CI$17*1000)+CI$38)/CI28)),"NA")</f>
        <v>10.199702605102146</v>
      </c>
      <c r="CJ48" s="118">
        <f t="shared" ca="1" si="158"/>
        <v>9.830768497071821</v>
      </c>
      <c r="CK48" s="118">
        <f t="shared" ca="1" si="158"/>
        <v>9.6698096891695986</v>
      </c>
      <c r="CL48" s="118">
        <f t="shared" ca="1" si="158"/>
        <v>8.5663433523345542</v>
      </c>
      <c r="CM48" s="118">
        <f t="shared" ca="1" si="158"/>
        <v>9.4781865337141031</v>
      </c>
      <c r="CN48" s="119">
        <f t="shared" ca="1" si="158"/>
        <v>7.8654362978089507</v>
      </c>
    </row>
    <row r="49" spans="2:92" s="17" customFormat="1">
      <c r="B49" s="27" t="s">
        <v>63</v>
      </c>
      <c r="C49" s="117"/>
      <c r="D49" s="118"/>
      <c r="E49" s="118">
        <f t="shared" ref="E49:H49" si="159">IFERROR((E43/E$11*100),"NA")</f>
        <v>0.81624539654986927</v>
      </c>
      <c r="F49" s="118">
        <f t="shared" si="159"/>
        <v>0.81624539654986927</v>
      </c>
      <c r="G49" s="118">
        <f t="shared" si="159"/>
        <v>0.86930224958987734</v>
      </c>
      <c r="H49" s="119">
        <f t="shared" si="159"/>
        <v>1.0793178495273819</v>
      </c>
      <c r="I49" s="117"/>
      <c r="J49" s="118"/>
      <c r="K49" s="118">
        <f t="shared" ref="K49:N49" si="160">IFERROR((K43/K$11*100),"NA")</f>
        <v>1.361285053090117</v>
      </c>
      <c r="L49" s="118">
        <f t="shared" si="160"/>
        <v>5.7173972229784917</v>
      </c>
      <c r="M49" s="118">
        <f t="shared" si="160"/>
        <v>4.0399766368150827</v>
      </c>
      <c r="N49" s="119">
        <f t="shared" si="160"/>
        <v>4.9921462655363946</v>
      </c>
      <c r="O49" s="117"/>
      <c r="P49" s="118"/>
      <c r="Q49" s="118">
        <f t="shared" ref="Q49:T49" si="161">IFERROR((Q43/Q$11*100),"NA")</f>
        <v>1.6881198565098121</v>
      </c>
      <c r="R49" s="118">
        <f t="shared" si="161"/>
        <v>2.3211648027009919</v>
      </c>
      <c r="S49" s="118">
        <f t="shared" si="161"/>
        <v>2.5743827811774636</v>
      </c>
      <c r="T49" s="119">
        <f t="shared" si="161"/>
        <v>2.8698037560666809</v>
      </c>
      <c r="U49" s="117"/>
      <c r="V49" s="118"/>
      <c r="W49" s="118">
        <f t="shared" ref="W49:Z49" si="162">IFERROR((W43/W$11*100),"NA")</f>
        <v>1.0883797054009821</v>
      </c>
      <c r="X49" s="118">
        <f t="shared" si="162"/>
        <v>0.92635024549918166</v>
      </c>
      <c r="Y49" s="118">
        <f t="shared" si="162"/>
        <v>1.1468799464408439</v>
      </c>
      <c r="Z49" s="119">
        <f t="shared" si="162"/>
        <v>1.3275169673703608</v>
      </c>
      <c r="AA49" s="117"/>
      <c r="AB49" s="118"/>
      <c r="AC49" s="118">
        <f t="shared" ref="AC49:AF49" si="163">IFERROR((AC43/AC$11*100),"NA")</f>
        <v>1.1966016513102786</v>
      </c>
      <c r="AD49" s="118">
        <f t="shared" si="163"/>
        <v>1.1966016513102786</v>
      </c>
      <c r="AE49" s="118">
        <f t="shared" si="163"/>
        <v>0.83558217814376501</v>
      </c>
      <c r="AF49" s="119">
        <f t="shared" si="163"/>
        <v>0.87022589127423899</v>
      </c>
      <c r="AG49" s="117"/>
      <c r="AH49" s="118"/>
      <c r="AI49" s="118">
        <f t="shared" ref="AI49:AL49" si="164">IFERROR((AI43/AI$11*100),"NA")</f>
        <v>0</v>
      </c>
      <c r="AJ49" s="118">
        <f t="shared" si="164"/>
        <v>4.8060418812221082</v>
      </c>
      <c r="AK49" s="118">
        <f t="shared" si="164"/>
        <v>1.6346587864138067</v>
      </c>
      <c r="AL49" s="119">
        <f t="shared" si="164"/>
        <v>3.0532051103302353</v>
      </c>
      <c r="AM49" s="117"/>
      <c r="AN49" s="118"/>
      <c r="AO49" s="118">
        <f t="shared" ref="AO49:AR49" si="165">IFERROR((AO43/AO$11*100),"NA")</f>
        <v>2.3670793882010193</v>
      </c>
      <c r="AP49" s="118">
        <f t="shared" si="165"/>
        <v>1.3641244407449773</v>
      </c>
      <c r="AQ49" s="118">
        <f t="shared" si="165"/>
        <v>1.2761296652458101</v>
      </c>
      <c r="AR49" s="119">
        <f t="shared" si="165"/>
        <v>1.6805346019638494</v>
      </c>
      <c r="AS49" s="117"/>
      <c r="AT49" s="118"/>
      <c r="AU49" s="118">
        <f t="shared" ref="AU49:AX49" si="166">IFERROR((AU43/AU$11*100),"NA")</f>
        <v>2.5013896609227353</v>
      </c>
      <c r="AV49" s="118">
        <f t="shared" si="166"/>
        <v>10.005558643690941</v>
      </c>
      <c r="AW49" s="118">
        <f t="shared" si="166"/>
        <v>2.9750290152750796</v>
      </c>
      <c r="AX49" s="119">
        <f t="shared" si="166"/>
        <v>4.5407081614618097</v>
      </c>
      <c r="AY49" s="117"/>
      <c r="AZ49" s="118"/>
      <c r="BA49" s="118">
        <f t="shared" ref="BA49:BD49" si="167">IFERROR((BA43/BA$11*100),"NA")</f>
        <v>1.3357651108428164</v>
      </c>
      <c r="BB49" s="118">
        <f t="shared" si="167"/>
        <v>2.7190764745351998</v>
      </c>
      <c r="BC49" s="118">
        <f t="shared" si="167"/>
        <v>2.658198401975616</v>
      </c>
      <c r="BD49" s="119">
        <f t="shared" si="167"/>
        <v>2.8140852443621007</v>
      </c>
      <c r="BE49" s="117"/>
      <c r="BF49" s="118"/>
      <c r="BG49" s="118">
        <f t="shared" ref="BG49:BJ49" si="168">IFERROR((BG43/BG$11*100),"NA")</f>
        <v>0</v>
      </c>
      <c r="BH49" s="118">
        <f t="shared" si="168"/>
        <v>1.666203832268814</v>
      </c>
      <c r="BI49" s="118">
        <f t="shared" si="168"/>
        <v>1.0464139892162487</v>
      </c>
      <c r="BJ49" s="119">
        <f t="shared" si="168"/>
        <v>1.7065616952272182</v>
      </c>
      <c r="BK49" s="117"/>
      <c r="BL49" s="118"/>
      <c r="BM49" s="118">
        <f t="shared" ref="BM49:BP49" si="169">IFERROR((BM43/BM$11*100),"NA")</f>
        <v>2.8468129928544994</v>
      </c>
      <c r="BN49" s="118">
        <f t="shared" si="169"/>
        <v>1.7934921854983341</v>
      </c>
      <c r="BO49" s="118">
        <f t="shared" si="169"/>
        <v>2.5576163217839287</v>
      </c>
      <c r="BP49" s="119">
        <f t="shared" si="169"/>
        <v>2.90649476034024</v>
      </c>
      <c r="BQ49" s="117"/>
      <c r="BR49" s="118"/>
      <c r="BS49" s="118">
        <f t="shared" ref="BS49:BV49" si="170">IFERROR((BS43/BS$11*100),"NA")</f>
        <v>3.792347884712624</v>
      </c>
      <c r="BT49" s="118">
        <f t="shared" si="170"/>
        <v>4.1294454744648572</v>
      </c>
      <c r="BU49" s="118">
        <f t="shared" si="170"/>
        <v>4.6412291813044755</v>
      </c>
      <c r="BV49" s="119">
        <f t="shared" si="170"/>
        <v>5.1069318879565984</v>
      </c>
      <c r="BW49" s="117"/>
      <c r="BX49" s="118"/>
      <c r="BY49" s="118">
        <f t="shared" ref="BY49:CB49" si="171">IFERROR((BY43/BY$11*100),"NA")</f>
        <v>2.9485478401887071</v>
      </c>
      <c r="BZ49" s="118">
        <f t="shared" si="171"/>
        <v>3.2181720519372776</v>
      </c>
      <c r="CA49" s="118">
        <f t="shared" si="171"/>
        <v>4.2121106301042621</v>
      </c>
      <c r="CB49" s="119">
        <f t="shared" si="171"/>
        <v>4.2761913654767234</v>
      </c>
      <c r="CC49" s="117"/>
      <c r="CD49" s="118"/>
      <c r="CE49" s="118">
        <f t="shared" ref="CE49:CH49" si="172">IFERROR((CE43/CE$11*100),"NA")</f>
        <v>0.258282457974983</v>
      </c>
      <c r="CF49" s="118">
        <f t="shared" si="172"/>
        <v>0.226476306453954</v>
      </c>
      <c r="CG49" s="118">
        <f t="shared" si="172"/>
        <v>0.24789329371132041</v>
      </c>
      <c r="CH49" s="119">
        <f t="shared" si="172"/>
        <v>0.27938584073788791</v>
      </c>
      <c r="CI49" s="117"/>
      <c r="CJ49" s="118"/>
      <c r="CK49" s="118"/>
      <c r="CL49" s="118"/>
      <c r="CM49" s="118"/>
      <c r="CN49" s="119"/>
    </row>
    <row r="50" spans="2:92" s="17" customFormat="1" hidden="1">
      <c r="B50" s="27" t="s">
        <v>46</v>
      </c>
      <c r="C50" s="117"/>
      <c r="D50" s="118"/>
      <c r="E50" s="118"/>
      <c r="F50" s="118"/>
      <c r="G50" s="118"/>
      <c r="H50" s="119"/>
      <c r="I50" s="117"/>
      <c r="J50" s="118"/>
      <c r="K50" s="118"/>
      <c r="L50" s="118"/>
      <c r="M50" s="118"/>
      <c r="N50" s="119"/>
      <c r="O50" s="117"/>
      <c r="P50" s="118"/>
      <c r="Q50" s="118"/>
      <c r="R50" s="118"/>
      <c r="S50" s="118"/>
      <c r="T50" s="119"/>
      <c r="U50" s="117"/>
      <c r="V50" s="118"/>
      <c r="W50" s="118"/>
      <c r="X50" s="118"/>
      <c r="Y50" s="118"/>
      <c r="Z50" s="119"/>
      <c r="AA50" s="117"/>
      <c r="AB50" s="118"/>
      <c r="AC50" s="118"/>
      <c r="AD50" s="118"/>
      <c r="AE50" s="118"/>
      <c r="AF50" s="119"/>
      <c r="AG50" s="117"/>
      <c r="AH50" s="118"/>
      <c r="AI50" s="118"/>
      <c r="AJ50" s="118"/>
      <c r="AK50" s="118"/>
      <c r="AL50" s="119"/>
      <c r="AM50" s="117"/>
      <c r="AN50" s="118"/>
      <c r="AO50" s="118"/>
      <c r="AP50" s="118"/>
      <c r="AQ50" s="118"/>
      <c r="AR50" s="119"/>
      <c r="AS50" s="117"/>
      <c r="AT50" s="118"/>
      <c r="AU50" s="118"/>
      <c r="AV50" s="118"/>
      <c r="AW50" s="118"/>
      <c r="AX50" s="119"/>
      <c r="AY50" s="117"/>
      <c r="AZ50" s="118"/>
      <c r="BA50" s="118"/>
      <c r="BB50" s="118"/>
      <c r="BC50" s="118"/>
      <c r="BD50" s="119"/>
      <c r="BE50" s="117"/>
      <c r="BF50" s="118"/>
      <c r="BG50" s="118"/>
      <c r="BH50" s="118"/>
      <c r="BI50" s="118"/>
      <c r="BJ50" s="119"/>
      <c r="BK50" s="117"/>
      <c r="BL50" s="118"/>
      <c r="BM50" s="118"/>
      <c r="BN50" s="118"/>
      <c r="BO50" s="118"/>
      <c r="BP50" s="119"/>
      <c r="BQ50" s="117"/>
      <c r="BR50" s="118"/>
      <c r="BS50" s="118"/>
      <c r="BT50" s="118"/>
      <c r="BU50" s="118"/>
      <c r="BV50" s="119"/>
      <c r="BW50" s="117"/>
      <c r="BX50" s="118"/>
      <c r="BY50" s="118"/>
      <c r="BZ50" s="118"/>
      <c r="CA50" s="118"/>
      <c r="CB50" s="119"/>
      <c r="CC50" s="117"/>
      <c r="CD50" s="118"/>
      <c r="CE50" s="118"/>
      <c r="CF50" s="118"/>
      <c r="CG50" s="118"/>
      <c r="CH50" s="119"/>
      <c r="CI50" s="117"/>
      <c r="CJ50" s="118"/>
      <c r="CK50" s="118"/>
      <c r="CL50" s="118"/>
      <c r="CM50" s="118"/>
      <c r="CN50" s="119"/>
    </row>
    <row r="51" spans="2:92" s="5" customFormat="1" ht="12.75">
      <c r="B51" s="30" t="s">
        <v>295</v>
      </c>
      <c r="C51" s="123"/>
      <c r="D51" s="124"/>
      <c r="E51" s="124"/>
      <c r="F51" s="124"/>
      <c r="G51" s="124"/>
      <c r="H51" s="125"/>
      <c r="I51" s="123"/>
      <c r="J51" s="124"/>
      <c r="K51" s="124"/>
      <c r="L51" s="124"/>
      <c r="M51" s="124"/>
      <c r="N51" s="125"/>
      <c r="O51" s="123"/>
      <c r="P51" s="124"/>
      <c r="Q51" s="124"/>
      <c r="R51" s="124"/>
      <c r="S51" s="124"/>
      <c r="T51" s="125"/>
      <c r="U51" s="123"/>
      <c r="V51" s="124"/>
      <c r="W51" s="124"/>
      <c r="X51" s="124"/>
      <c r="Y51" s="124"/>
      <c r="Z51" s="125"/>
      <c r="AA51" s="123"/>
      <c r="AB51" s="124"/>
      <c r="AC51" s="124"/>
      <c r="AD51" s="124"/>
      <c r="AE51" s="124"/>
      <c r="AF51" s="125"/>
      <c r="AG51" s="123"/>
      <c r="AH51" s="124"/>
      <c r="AI51" s="124"/>
      <c r="AJ51" s="124"/>
      <c r="AK51" s="124"/>
      <c r="AL51" s="125"/>
      <c r="AM51" s="123"/>
      <c r="AN51" s="124"/>
      <c r="AO51" s="124"/>
      <c r="AP51" s="124"/>
      <c r="AQ51" s="124"/>
      <c r="AR51" s="125"/>
      <c r="AS51" s="123"/>
      <c r="AT51" s="124"/>
      <c r="AU51" s="124"/>
      <c r="AV51" s="124"/>
      <c r="AW51" s="124"/>
      <c r="AX51" s="125"/>
      <c r="AY51" s="123"/>
      <c r="AZ51" s="124"/>
      <c r="BA51" s="124"/>
      <c r="BB51" s="124"/>
      <c r="BC51" s="124"/>
      <c r="BD51" s="125"/>
      <c r="BE51" s="123"/>
      <c r="BF51" s="124"/>
      <c r="BG51" s="124"/>
      <c r="BH51" s="124"/>
      <c r="BI51" s="124"/>
      <c r="BJ51" s="125"/>
      <c r="BK51" s="123"/>
      <c r="BL51" s="124"/>
      <c r="BM51" s="124"/>
      <c r="BN51" s="124"/>
      <c r="BO51" s="124"/>
      <c r="BP51" s="125"/>
      <c r="BQ51" s="123"/>
      <c r="BR51" s="124"/>
      <c r="BS51" s="124"/>
      <c r="BT51" s="124"/>
      <c r="BU51" s="124"/>
      <c r="BV51" s="125"/>
      <c r="BW51" s="123"/>
      <c r="BX51" s="124"/>
      <c r="BY51" s="124"/>
      <c r="BZ51" s="124"/>
      <c r="CA51" s="124"/>
      <c r="CB51" s="125"/>
      <c r="CC51" s="123"/>
      <c r="CD51" s="124"/>
      <c r="CE51" s="124"/>
      <c r="CF51" s="124"/>
      <c r="CG51" s="124"/>
      <c r="CH51" s="125"/>
      <c r="CI51" s="123"/>
      <c r="CJ51" s="124"/>
      <c r="CK51" s="124"/>
      <c r="CL51" s="124"/>
      <c r="CM51" s="124"/>
      <c r="CN51" s="125"/>
    </row>
    <row r="52" spans="2:92" s="17" customFormat="1">
      <c r="B52" s="27" t="s">
        <v>30</v>
      </c>
      <c r="C52" s="117">
        <f t="shared" ref="C52:H52" si="173">IFERROR((C28/C$26*100),"NA")</f>
        <v>10.085704027100602</v>
      </c>
      <c r="D52" s="118">
        <f t="shared" si="173"/>
        <v>11.538810359794267</v>
      </c>
      <c r="E52" s="118">
        <f t="shared" si="173"/>
        <v>8.5064580553852593</v>
      </c>
      <c r="F52" s="118">
        <f t="shared" si="173"/>
        <v>13.096231577991224</v>
      </c>
      <c r="G52" s="118">
        <f t="shared" si="173"/>
        <v>14.321876842868983</v>
      </c>
      <c r="H52" s="119">
        <f t="shared" si="173"/>
        <v>17.64384869596611</v>
      </c>
      <c r="I52" s="117">
        <f t="shared" ref="I52:BT52" si="174">IFERROR((I28/I$26*100),"NA")</f>
        <v>9.1652584956993159</v>
      </c>
      <c r="J52" s="118">
        <f t="shared" si="174"/>
        <v>5.4366882792948381</v>
      </c>
      <c r="K52" s="118">
        <f t="shared" si="174"/>
        <v>1.9831010637270485</v>
      </c>
      <c r="L52" s="118">
        <f t="shared" si="174"/>
        <v>9.8780286323273572</v>
      </c>
      <c r="M52" s="118">
        <f t="shared" si="174"/>
        <v>5.3401297552850702</v>
      </c>
      <c r="N52" s="119">
        <f t="shared" si="174"/>
        <v>6.1791327496427151</v>
      </c>
      <c r="O52" s="117">
        <f t="shared" si="174"/>
        <v>11.359501312969723</v>
      </c>
      <c r="P52" s="118">
        <f t="shared" si="174"/>
        <v>15.089662670553505</v>
      </c>
      <c r="Q52" s="118">
        <f t="shared" si="174"/>
        <v>4.6422905468622284</v>
      </c>
      <c r="R52" s="118">
        <f t="shared" si="174"/>
        <v>10.322248232158293</v>
      </c>
      <c r="S52" s="118">
        <f t="shared" si="174"/>
        <v>10.577668597923449</v>
      </c>
      <c r="T52" s="119">
        <f t="shared" si="174"/>
        <v>11.480301413500392</v>
      </c>
      <c r="U52" s="117">
        <f t="shared" si="174"/>
        <v>21.124032579126816</v>
      </c>
      <c r="V52" s="118">
        <f t="shared" si="174"/>
        <v>12.617113772178543</v>
      </c>
      <c r="W52" s="118">
        <f t="shared" si="174"/>
        <v>14.272527656121357</v>
      </c>
      <c r="X52" s="118">
        <f t="shared" si="174"/>
        <v>11.958937399738318</v>
      </c>
      <c r="Y52" s="118">
        <f t="shared" si="174"/>
        <v>13.578996332898512</v>
      </c>
      <c r="Z52" s="119">
        <f t="shared" si="174"/>
        <v>14.126629596253744</v>
      </c>
      <c r="AA52" s="117">
        <f t="shared" si="174"/>
        <v>85.476950450734478</v>
      </c>
      <c r="AB52" s="118">
        <f t="shared" si="174"/>
        <v>84.237255384373555</v>
      </c>
      <c r="AC52" s="118">
        <f t="shared" si="174"/>
        <v>82.404284314755017</v>
      </c>
      <c r="AD52" s="118">
        <f t="shared" si="174"/>
        <v>85.601008854451777</v>
      </c>
      <c r="AE52" s="118">
        <f t="shared" si="174"/>
        <v>77.117054121168138</v>
      </c>
      <c r="AF52" s="119">
        <f t="shared" si="174"/>
        <v>76.125046622468943</v>
      </c>
      <c r="AG52" s="117">
        <f t="shared" si="174"/>
        <v>6.8610788196020209</v>
      </c>
      <c r="AH52" s="118">
        <f t="shared" si="174"/>
        <v>2.9276776599269518</v>
      </c>
      <c r="AI52" s="118">
        <f t="shared" si="174"/>
        <v>-1.6353366760511776</v>
      </c>
      <c r="AJ52" s="118">
        <f t="shared" si="174"/>
        <v>5.9297842872117226</v>
      </c>
      <c r="AK52" s="118">
        <f t="shared" si="174"/>
        <v>3.1006430189222898</v>
      </c>
      <c r="AL52" s="119">
        <f t="shared" si="174"/>
        <v>4.4017125132187713</v>
      </c>
      <c r="AM52" s="117">
        <f t="shared" si="174"/>
        <v>30.01517972797927</v>
      </c>
      <c r="AN52" s="118">
        <f t="shared" si="174"/>
        <v>24.398440458835051</v>
      </c>
      <c r="AO52" s="118">
        <f t="shared" si="174"/>
        <v>14.386386491153896</v>
      </c>
      <c r="AP52" s="118">
        <f t="shared" si="174"/>
        <v>16.906047277075306</v>
      </c>
      <c r="AQ52" s="118">
        <f t="shared" si="174"/>
        <v>17.318012013088588</v>
      </c>
      <c r="AR52" s="119">
        <f t="shared" si="174"/>
        <v>21.604067292648971</v>
      </c>
      <c r="AS52" s="117">
        <f t="shared" si="174"/>
        <v>11.151275394754451</v>
      </c>
      <c r="AT52" s="118">
        <f t="shared" si="174"/>
        <v>8.100930719049904</v>
      </c>
      <c r="AU52" s="118">
        <f t="shared" si="174"/>
        <v>3.6395598339190713</v>
      </c>
      <c r="AV52" s="118">
        <f t="shared" si="174"/>
        <v>9.888786894756544</v>
      </c>
      <c r="AW52" s="118">
        <f t="shared" si="174"/>
        <v>3.9043568143026808</v>
      </c>
      <c r="AX52" s="119">
        <f t="shared" si="174"/>
        <v>3.9600544979962682</v>
      </c>
      <c r="AY52" s="117">
        <f t="shared" si="174"/>
        <v>43.388740743493742</v>
      </c>
      <c r="AZ52" s="118">
        <f t="shared" si="174"/>
        <v>25.962586371552156</v>
      </c>
      <c r="BA52" s="118">
        <f t="shared" si="174"/>
        <v>18.798815102678414</v>
      </c>
      <c r="BB52" s="118">
        <f t="shared" si="174"/>
        <v>29.507905318734963</v>
      </c>
      <c r="BC52" s="118">
        <f t="shared" si="174"/>
        <v>31.351575631508581</v>
      </c>
      <c r="BD52" s="119">
        <f t="shared" si="174"/>
        <v>31.132848084399679</v>
      </c>
      <c r="BE52" s="117">
        <f t="shared" si="174"/>
        <v>2.1801975842195316</v>
      </c>
      <c r="BF52" s="118">
        <f t="shared" si="174"/>
        <v>7.0720023084291359</v>
      </c>
      <c r="BG52" s="118">
        <f t="shared" si="174"/>
        <v>7.1968038538951866</v>
      </c>
      <c r="BH52" s="118">
        <f t="shared" si="174"/>
        <v>8.9533036885077788</v>
      </c>
      <c r="BI52" s="118">
        <f t="shared" si="174"/>
        <v>5.1154096820570958</v>
      </c>
      <c r="BJ52" s="119">
        <f t="shared" si="174"/>
        <v>6.6438479875398953</v>
      </c>
      <c r="BK52" s="117">
        <f t="shared" si="174"/>
        <v>14.682805817334573</v>
      </c>
      <c r="BL52" s="118">
        <f t="shared" si="174"/>
        <v>36.950058430108932</v>
      </c>
      <c r="BM52" s="118">
        <f t="shared" si="174"/>
        <v>41.6231475917726</v>
      </c>
      <c r="BN52" s="118">
        <f t="shared" si="174"/>
        <v>41.838670859506571</v>
      </c>
      <c r="BO52" s="118">
        <f t="shared" si="174"/>
        <v>47.012487094062635</v>
      </c>
      <c r="BP52" s="119">
        <f t="shared" si="174"/>
        <v>50.232509078825252</v>
      </c>
      <c r="BQ52" s="117">
        <f t="shared" si="174"/>
        <v>15.697694590025513</v>
      </c>
      <c r="BR52" s="118">
        <f t="shared" si="174"/>
        <v>16.128799616926258</v>
      </c>
      <c r="BS52" s="118">
        <f t="shared" si="174"/>
        <v>12.515642951099554</v>
      </c>
      <c r="BT52" s="118">
        <f t="shared" si="174"/>
        <v>16.895766232802057</v>
      </c>
      <c r="BU52" s="118">
        <f t="shared" ref="BU52:CH52" si="175">IFERROR((BU28/BU$26*100),"NA")</f>
        <v>18.458075913064761</v>
      </c>
      <c r="BV52" s="119">
        <f t="shared" si="175"/>
        <v>20.090798846619364</v>
      </c>
      <c r="BW52" s="117">
        <f t="shared" si="175"/>
        <v>18.059247816346367</v>
      </c>
      <c r="BX52" s="118">
        <f t="shared" si="175"/>
        <v>12.16704653408719</v>
      </c>
      <c r="BY52" s="118">
        <f t="shared" si="175"/>
        <v>8.1065487355038393</v>
      </c>
      <c r="BZ52" s="118">
        <f t="shared" si="175"/>
        <v>9.799881822168917</v>
      </c>
      <c r="CA52" s="118">
        <f t="shared" si="175"/>
        <v>11.811292609180738</v>
      </c>
      <c r="CB52" s="119">
        <f t="shared" si="175"/>
        <v>11.403682570166563</v>
      </c>
      <c r="CC52" s="117">
        <f t="shared" si="175"/>
        <v>17.291250824545322</v>
      </c>
      <c r="CD52" s="118">
        <f t="shared" si="175"/>
        <v>15.780856675076645</v>
      </c>
      <c r="CE52" s="118">
        <f t="shared" si="175"/>
        <v>16.249368936675353</v>
      </c>
      <c r="CF52" s="118">
        <f t="shared" si="175"/>
        <v>18.004603446592029</v>
      </c>
      <c r="CG52" s="118">
        <f t="shared" si="175"/>
        <v>19.065141195454498</v>
      </c>
      <c r="CH52" s="119">
        <f t="shared" si="175"/>
        <v>21.408128197358437</v>
      </c>
      <c r="CI52" s="117">
        <f ca="1">IFERROR((CI28/CI$26*100),"NA")</f>
        <v>13.021865341057829</v>
      </c>
      <c r="CJ52" s="118">
        <f t="shared" ref="CJ52:CN52" ca="1" si="176">IFERROR((CJ28/CJ$26*100),"NA")</f>
        <v>11.161255140494841</v>
      </c>
      <c r="CK52" s="118">
        <f t="shared" ca="1" si="176"/>
        <v>8.0490703515476572</v>
      </c>
      <c r="CL52" s="118">
        <f t="shared" ca="1" si="176"/>
        <v>13.074373975848951</v>
      </c>
      <c r="CM52" s="118">
        <f t="shared" ca="1" si="176"/>
        <v>11.020038337225611</v>
      </c>
      <c r="CN52" s="119">
        <f t="shared" ca="1" si="176"/>
        <v>12.097484732276275</v>
      </c>
    </row>
    <row r="53" spans="2:92" s="17" customFormat="1">
      <c r="B53" s="27" t="s">
        <v>34</v>
      </c>
      <c r="C53" s="117">
        <f t="shared" ref="C53:H53" si="177">IFERROR((C32/C$26*100),"NA")</f>
        <v>5.8119506902634814</v>
      </c>
      <c r="D53" s="118">
        <f t="shared" si="177"/>
        <v>7.7201801778457373</v>
      </c>
      <c r="E53" s="118">
        <f t="shared" si="177"/>
        <v>5.9547338308484719</v>
      </c>
      <c r="F53" s="118">
        <f t="shared" si="177"/>
        <v>8.0785759702068667</v>
      </c>
      <c r="G53" s="118">
        <f t="shared" si="177"/>
        <v>7.3901380138420141</v>
      </c>
      <c r="H53" s="119">
        <f t="shared" si="177"/>
        <v>9.4835818002948411</v>
      </c>
      <c r="I53" s="117">
        <f t="shared" ref="I53:BT53" si="178">IFERROR((I32/I$26*100),"NA")</f>
        <v>5.7511312968457142</v>
      </c>
      <c r="J53" s="118">
        <f t="shared" si="178"/>
        <v>3.1394351101488862</v>
      </c>
      <c r="K53" s="118">
        <f t="shared" si="178"/>
        <v>0.41677235058453749</v>
      </c>
      <c r="L53" s="118">
        <f t="shared" si="178"/>
        <v>6.0380322867030216</v>
      </c>
      <c r="M53" s="118">
        <f t="shared" si="178"/>
        <v>2.9147063432336195</v>
      </c>
      <c r="N53" s="119">
        <f t="shared" si="178"/>
        <v>3.5072421608438917</v>
      </c>
      <c r="O53" s="117">
        <f t="shared" si="178"/>
        <v>8.6298919996707752</v>
      </c>
      <c r="P53" s="118">
        <f t="shared" si="178"/>
        <v>11.224092079804697</v>
      </c>
      <c r="Q53" s="118">
        <f t="shared" si="178"/>
        <v>3.6739160429325768</v>
      </c>
      <c r="R53" s="118">
        <f t="shared" si="178"/>
        <v>6.9021819130726918</v>
      </c>
      <c r="S53" s="118">
        <f t="shared" si="178"/>
        <v>7.2695712273047386</v>
      </c>
      <c r="T53" s="119">
        <f t="shared" si="178"/>
        <v>7.9620531470107698</v>
      </c>
      <c r="U53" s="117">
        <f t="shared" si="178"/>
        <v>12.853166897077358</v>
      </c>
      <c r="V53" s="118">
        <f t="shared" si="178"/>
        <v>7.8667461032208754</v>
      </c>
      <c r="W53" s="118">
        <f t="shared" si="178"/>
        <v>9.1021754955428147</v>
      </c>
      <c r="X53" s="118">
        <f t="shared" si="178"/>
        <v>7.0193083159896723</v>
      </c>
      <c r="Y53" s="118">
        <f t="shared" si="178"/>
        <v>8.2339593578507362</v>
      </c>
      <c r="Z53" s="119">
        <f t="shared" si="178"/>
        <v>8.7542005244554293</v>
      </c>
      <c r="AA53" s="117">
        <f t="shared" si="178"/>
        <v>53.859420586942541</v>
      </c>
      <c r="AB53" s="118">
        <f t="shared" si="178"/>
        <v>58.990229242192562</v>
      </c>
      <c r="AC53" s="118">
        <f t="shared" si="178"/>
        <v>61.864532723410804</v>
      </c>
      <c r="AD53" s="118">
        <f t="shared" si="178"/>
        <v>73.108860296433804</v>
      </c>
      <c r="AE53" s="118">
        <f t="shared" si="178"/>
        <v>51.467536574116401</v>
      </c>
      <c r="AF53" s="119">
        <f t="shared" si="178"/>
        <v>50.682156397183405</v>
      </c>
      <c r="AG53" s="117">
        <f t="shared" si="178"/>
        <v>4.5714730365839547</v>
      </c>
      <c r="AH53" s="118">
        <f t="shared" si="178"/>
        <v>2.0845828099415922</v>
      </c>
      <c r="AI53" s="118">
        <f t="shared" si="178"/>
        <v>-1.5838628301992923</v>
      </c>
      <c r="AJ53" s="118">
        <f t="shared" si="178"/>
        <v>3.8095322866225461</v>
      </c>
      <c r="AK53" s="118">
        <f t="shared" si="178"/>
        <v>1.3431320389076991</v>
      </c>
      <c r="AL53" s="119">
        <f t="shared" si="178"/>
        <v>2.2951363482637497</v>
      </c>
      <c r="AM53" s="117">
        <f t="shared" si="178"/>
        <v>20.353991256476668</v>
      </c>
      <c r="AN53" s="118">
        <f t="shared" si="178"/>
        <v>17.055211700190416</v>
      </c>
      <c r="AO53" s="118">
        <f t="shared" si="178"/>
        <v>10.21911282783123</v>
      </c>
      <c r="AP53" s="118">
        <f t="shared" si="178"/>
        <v>12.486267876760156</v>
      </c>
      <c r="AQ53" s="118">
        <f t="shared" si="178"/>
        <v>11.919433632148595</v>
      </c>
      <c r="AR53" s="119">
        <f t="shared" si="178"/>
        <v>15.078868895335987</v>
      </c>
      <c r="AS53" s="117">
        <f t="shared" si="178"/>
        <v>5.9794586432788979</v>
      </c>
      <c r="AT53" s="118">
        <f t="shared" si="178"/>
        <v>4.365355476319845</v>
      </c>
      <c r="AU53" s="118">
        <f t="shared" si="178"/>
        <v>1.0835745846390297</v>
      </c>
      <c r="AV53" s="118">
        <f t="shared" si="178"/>
        <v>5.22507700546325</v>
      </c>
      <c r="AW53" s="118">
        <f t="shared" si="178"/>
        <v>1.332041472356573</v>
      </c>
      <c r="AX53" s="119">
        <f t="shared" si="178"/>
        <v>1.6216924519696301</v>
      </c>
      <c r="AY53" s="117">
        <f t="shared" si="178"/>
        <v>28.783204957863735</v>
      </c>
      <c r="AZ53" s="118">
        <f t="shared" si="178"/>
        <v>16.767597325992909</v>
      </c>
      <c r="BA53" s="118">
        <f t="shared" si="178"/>
        <v>12.541909551567812</v>
      </c>
      <c r="BB53" s="118">
        <f t="shared" si="178"/>
        <v>20.930227486023607</v>
      </c>
      <c r="BC53" s="118">
        <f t="shared" si="178"/>
        <v>21.413504701074995</v>
      </c>
      <c r="BD53" s="119">
        <f t="shared" si="178"/>
        <v>20.964059194767991</v>
      </c>
      <c r="BE53" s="117">
        <f t="shared" si="178"/>
        <v>-2.3817055774221076</v>
      </c>
      <c r="BF53" s="118">
        <f t="shared" si="178"/>
        <v>4.2756378548532155</v>
      </c>
      <c r="BG53" s="118">
        <f t="shared" si="178"/>
        <v>2.4223115971293212</v>
      </c>
      <c r="BH53" s="118">
        <f t="shared" si="178"/>
        <v>4.1188543791160148</v>
      </c>
      <c r="BI53" s="118">
        <f t="shared" si="178"/>
        <v>1.7293002317698081</v>
      </c>
      <c r="BJ53" s="119">
        <f t="shared" si="178"/>
        <v>2.7771908238363006</v>
      </c>
      <c r="BK53" s="117">
        <f t="shared" si="178"/>
        <v>25.418001991093448</v>
      </c>
      <c r="BL53" s="118">
        <f t="shared" si="178"/>
        <v>26.75335061231176</v>
      </c>
      <c r="BM53" s="118">
        <f t="shared" si="178"/>
        <v>29.272326682329247</v>
      </c>
      <c r="BN53" s="118">
        <f t="shared" si="178"/>
        <v>35.764324921293863</v>
      </c>
      <c r="BO53" s="118">
        <f t="shared" si="178"/>
        <v>33.507624636486568</v>
      </c>
      <c r="BP53" s="119">
        <f t="shared" si="178"/>
        <v>35.840164506457164</v>
      </c>
      <c r="BQ53" s="117">
        <f t="shared" si="178"/>
        <v>5.7413022983289173</v>
      </c>
      <c r="BR53" s="118">
        <f t="shared" si="178"/>
        <v>7.7773735945015066</v>
      </c>
      <c r="BS53" s="118">
        <f t="shared" si="178"/>
        <v>5.8754782342169642</v>
      </c>
      <c r="BT53" s="118">
        <f t="shared" si="178"/>
        <v>9.0668247805073925</v>
      </c>
      <c r="BU53" s="118">
        <f t="shared" ref="BU53:CH53" si="179">IFERROR((BU32/BU$26*100),"NA")</f>
        <v>9.7638745948770502</v>
      </c>
      <c r="BV53" s="119">
        <f t="shared" si="179"/>
        <v>10.954448091853148</v>
      </c>
      <c r="BW53" s="117">
        <f t="shared" si="179"/>
        <v>11.333748352412682</v>
      </c>
      <c r="BX53" s="118">
        <f t="shared" si="179"/>
        <v>7.7657193648063911</v>
      </c>
      <c r="BY53" s="118">
        <f t="shared" si="179"/>
        <v>5.4089735531354153</v>
      </c>
      <c r="BZ53" s="118">
        <f t="shared" si="179"/>
        <v>6.655957057458993</v>
      </c>
      <c r="CA53" s="118">
        <f t="shared" si="179"/>
        <v>8.1352029172591411</v>
      </c>
      <c r="CB53" s="119">
        <f t="shared" si="179"/>
        <v>7.8404016304026989</v>
      </c>
      <c r="CC53" s="117">
        <f t="shared" si="179"/>
        <v>9.3511626546552993</v>
      </c>
      <c r="CD53" s="118">
        <f t="shared" si="179"/>
        <v>8.3461849612629315</v>
      </c>
      <c r="CE53" s="118">
        <f t="shared" si="179"/>
        <v>7.5843578163162269</v>
      </c>
      <c r="CF53" s="118">
        <f t="shared" si="179"/>
        <v>7.7265321886125742</v>
      </c>
      <c r="CG53" s="118">
        <f t="shared" si="179"/>
        <v>8.2507627286744878</v>
      </c>
      <c r="CH53" s="119">
        <f t="shared" si="179"/>
        <v>9.6370316321855007</v>
      </c>
      <c r="CI53" s="117">
        <f ca="1">IFERROR((CI32/CI$26*100),"NA")</f>
        <v>6.8497315001479997</v>
      </c>
      <c r="CJ53" s="118">
        <f t="shared" ref="CJ53:CN53" ca="1" si="180">IFERROR((CJ32/CJ$26*100),"NA")</f>
        <v>6.0896581526841365</v>
      </c>
      <c r="CK53" s="118">
        <f t="shared" ca="1" si="180"/>
        <v>3.6250922649483881</v>
      </c>
      <c r="CL53" s="118">
        <f t="shared" ca="1" si="180"/>
        <v>6.8511231903438645</v>
      </c>
      <c r="CM53" s="118">
        <f t="shared" ca="1" si="180"/>
        <v>5.3019840103792921</v>
      </c>
      <c r="CN53" s="119">
        <f t="shared" ca="1" si="180"/>
        <v>6.0728034602401681</v>
      </c>
    </row>
    <row r="54" spans="2:92" s="17" customFormat="1">
      <c r="B54" s="27" t="s">
        <v>292</v>
      </c>
      <c r="C54" s="117">
        <v>12.440825601211937</v>
      </c>
      <c r="D54" s="118">
        <v>17.371066523818921</v>
      </c>
      <c r="E54" s="118">
        <v>17.987212936949813</v>
      </c>
      <c r="F54" s="118">
        <v>15.328766920391176</v>
      </c>
      <c r="G54" s="118">
        <v>15.000834717890784</v>
      </c>
      <c r="H54" s="119">
        <v>16.790026166756437</v>
      </c>
      <c r="I54" s="117">
        <v>29.386914436930091</v>
      </c>
      <c r="J54" s="118">
        <v>20.647086401634944</v>
      </c>
      <c r="K54" s="118">
        <v>3.7411573905725728</v>
      </c>
      <c r="L54" s="118">
        <v>41.895212135445483</v>
      </c>
      <c r="M54" s="118">
        <v>15.744283151930036</v>
      </c>
      <c r="N54" s="119">
        <v>17.692571217563692</v>
      </c>
      <c r="O54" s="117">
        <v>10.797214686100212</v>
      </c>
      <c r="P54" s="118">
        <v>20.282148516677658</v>
      </c>
      <c r="Q54" s="118">
        <v>9.5316389799503742</v>
      </c>
      <c r="R54" s="118">
        <v>15.04906784078887</v>
      </c>
      <c r="S54" s="118">
        <v>14.958242796316743</v>
      </c>
      <c r="T54" s="119">
        <v>15.157222474761234</v>
      </c>
      <c r="U54" s="117">
        <v>32.771867077730924</v>
      </c>
      <c r="V54" s="118">
        <v>25.767849839617963</v>
      </c>
      <c r="W54" s="118">
        <v>24.223595087221781</v>
      </c>
      <c r="X54" s="118">
        <v>14.999694399263733</v>
      </c>
      <c r="Y54" s="118">
        <v>17.348116364139855</v>
      </c>
      <c r="Z54" s="119">
        <v>17.875778558040068</v>
      </c>
      <c r="AA54" s="117">
        <v>12.979102693708109</v>
      </c>
      <c r="AB54" s="118">
        <v>12.243409110574657</v>
      </c>
      <c r="AC54" s="118">
        <v>10.667704442420989</v>
      </c>
      <c r="AD54" s="118">
        <v>13.146640226988207</v>
      </c>
      <c r="AE54" s="118">
        <v>6.2511758740172407</v>
      </c>
      <c r="AF54" s="119">
        <v>6.2319215442655853</v>
      </c>
      <c r="AG54" s="117">
        <v>30.879413531247828</v>
      </c>
      <c r="AH54" s="118">
        <v>18.353710954774225</v>
      </c>
      <c r="AI54" s="118">
        <v>-18.950641449931709</v>
      </c>
      <c r="AJ54" s="118">
        <v>40.448789171432601</v>
      </c>
      <c r="AK54" s="118">
        <v>11.609258710128451</v>
      </c>
      <c r="AL54" s="119">
        <v>18.29053933612532</v>
      </c>
      <c r="AM54" s="117">
        <v>18.394561655574559</v>
      </c>
      <c r="AN54" s="118">
        <v>20.5332604622111</v>
      </c>
      <c r="AO54" s="118">
        <v>20.610138839068952</v>
      </c>
      <c r="AP54" s="118">
        <v>22.356394237225246</v>
      </c>
      <c r="AQ54" s="118">
        <v>17.923054533276829</v>
      </c>
      <c r="AR54" s="119">
        <v>20.60772180398844</v>
      </c>
      <c r="AS54" s="117">
        <v>21.002358857024646</v>
      </c>
      <c r="AT54" s="118">
        <v>20.969361653673534</v>
      </c>
      <c r="AU54" s="118">
        <v>6.6758442379345917</v>
      </c>
      <c r="AV54" s="118">
        <v>25.079884860518181</v>
      </c>
      <c r="AW54" s="118">
        <v>6.944948573754063</v>
      </c>
      <c r="AX54" s="119">
        <v>9.2910942658289652</v>
      </c>
      <c r="AY54" s="117">
        <v>20.034470270200355</v>
      </c>
      <c r="AZ54" s="118">
        <v>17.481320528457356</v>
      </c>
      <c r="BA54" s="118">
        <v>20.437066871541784</v>
      </c>
      <c r="BB54" s="118">
        <v>28.176816963789076</v>
      </c>
      <c r="BC54" s="118">
        <v>23.121387948606557</v>
      </c>
      <c r="BD54" s="119">
        <v>21.418793578081228</v>
      </c>
      <c r="BE54" s="117">
        <v>-12.973901862165855</v>
      </c>
      <c r="BF54" s="118">
        <v>52.145566189024898</v>
      </c>
      <c r="BG54" s="118">
        <v>30.965133547253497</v>
      </c>
      <c r="BH54" s="118">
        <v>31.199070872994401</v>
      </c>
      <c r="BI54" s="118">
        <v>11.868004421753712</v>
      </c>
      <c r="BJ54" s="119">
        <v>17.206205905491405</v>
      </c>
      <c r="BK54" s="117">
        <v>6.8841209147284683</v>
      </c>
      <c r="BL54" s="118">
        <v>13.858218592667001</v>
      </c>
      <c r="BM54" s="118">
        <v>21.19778503938246</v>
      </c>
      <c r="BN54" s="118">
        <v>14.147055634570041</v>
      </c>
      <c r="BO54" s="118">
        <v>16.894337274952342</v>
      </c>
      <c r="BP54" s="119">
        <v>17.066433425454605</v>
      </c>
      <c r="BQ54" s="117">
        <v>9.7170837469635405</v>
      </c>
      <c r="BR54" s="118">
        <v>17.214772087913037</v>
      </c>
      <c r="BS54" s="118">
        <v>14.839989519269661</v>
      </c>
      <c r="BT54" s="118">
        <v>18.81212828277156</v>
      </c>
      <c r="BU54" s="118">
        <v>16.815112471566554</v>
      </c>
      <c r="BV54" s="119">
        <v>16.68891323520311</v>
      </c>
      <c r="BW54" s="117">
        <v>26.097767190930899</v>
      </c>
      <c r="BX54" s="118">
        <v>26.738616237626623</v>
      </c>
      <c r="BY54" s="118">
        <v>22.848490896224106</v>
      </c>
      <c r="BZ54" s="118">
        <v>22.172305450514397</v>
      </c>
      <c r="CA54" s="118">
        <v>25.422832080009833</v>
      </c>
      <c r="CB54" s="119">
        <v>22.688435289397916</v>
      </c>
      <c r="CC54" s="117">
        <v>7.5979081373142989</v>
      </c>
      <c r="CD54" s="118">
        <v>7.8964412939695121</v>
      </c>
      <c r="CE54" s="118">
        <v>8.3344266473743609</v>
      </c>
      <c r="CF54" s="118">
        <v>8.6237500263217548</v>
      </c>
      <c r="CG54" s="118">
        <v>9.2904132515527724</v>
      </c>
      <c r="CH54" s="119">
        <v>10.745430829926656</v>
      </c>
      <c r="CI54" s="117">
        <f ca="1">CI32/CI35*100</f>
        <v>9.9763213171826362</v>
      </c>
      <c r="CJ54" s="118">
        <f t="shared" ref="CJ54:CN54" ca="1" si="181">CJ32/CJ35*100</f>
        <v>12.063838766565658</v>
      </c>
      <c r="CK54" s="118">
        <f t="shared" ca="1" si="181"/>
        <v>9.1008579819795994</v>
      </c>
      <c r="CL54" s="118">
        <f t="shared" ca="1" si="181"/>
        <v>14.999849577093782</v>
      </c>
      <c r="CM54" s="118">
        <f t="shared" ca="1" si="181"/>
        <v>11.247736430000527</v>
      </c>
      <c r="CN54" s="119">
        <f t="shared" ca="1" si="181"/>
        <v>12.45333819114121</v>
      </c>
    </row>
    <row r="55" spans="2:92" s="17" customFormat="1">
      <c r="B55" s="27" t="s">
        <v>293</v>
      </c>
      <c r="C55" s="117">
        <v>12.631135246389283</v>
      </c>
      <c r="D55" s="118">
        <v>16.632773167649813</v>
      </c>
      <c r="E55" s="118">
        <v>17.764235979260132</v>
      </c>
      <c r="F55" s="118">
        <v>15.122292659365765</v>
      </c>
      <c r="G55" s="118">
        <v>15.049350588956067</v>
      </c>
      <c r="H55" s="119">
        <v>16.455679994469932</v>
      </c>
      <c r="I55" s="117">
        <v>15.860849528182703</v>
      </c>
      <c r="J55" s="118">
        <v>10.901882195977427</v>
      </c>
      <c r="K55" s="118">
        <v>-0.39366689606576349</v>
      </c>
      <c r="L55" s="118">
        <v>24.813716893411701</v>
      </c>
      <c r="M55" s="118">
        <v>10.691255399505604</v>
      </c>
      <c r="N55" s="119">
        <v>12.095192788178284</v>
      </c>
      <c r="O55" s="117">
        <v>9.0275259402350656</v>
      </c>
      <c r="P55" s="118">
        <v>16.956485758359431</v>
      </c>
      <c r="Q55" s="118">
        <v>7.8574235814234354</v>
      </c>
      <c r="R55" s="118">
        <v>11.927839339452154</v>
      </c>
      <c r="S55" s="118">
        <v>11.687557705764705</v>
      </c>
      <c r="T55" s="119">
        <v>11.742173489726461</v>
      </c>
      <c r="U55" s="117">
        <v>35.037419382282884</v>
      </c>
      <c r="V55" s="118">
        <v>31.545027152941511</v>
      </c>
      <c r="W55" s="118">
        <v>31.584630750429454</v>
      </c>
      <c r="X55" s="118">
        <v>20.563069335990058</v>
      </c>
      <c r="Y55" s="118">
        <v>23.547572770629632</v>
      </c>
      <c r="Z55" s="119">
        <v>24.221046706076194</v>
      </c>
      <c r="AA55" s="117">
        <v>12.794430402139136</v>
      </c>
      <c r="AB55" s="118">
        <v>11.919561110121849</v>
      </c>
      <c r="AC55" s="118">
        <v>10.655575069855997</v>
      </c>
      <c r="AD55" s="118">
        <v>13.186614078336788</v>
      </c>
      <c r="AE55" s="118">
        <v>6.2823942312495422</v>
      </c>
      <c r="AF55" s="119">
        <v>6.2632277806067949</v>
      </c>
      <c r="AG55" s="117">
        <v>14.928069875608116</v>
      </c>
      <c r="AH55" s="118">
        <v>8.2843343978240807</v>
      </c>
      <c r="AI55" s="118">
        <v>-7.7525297956166792</v>
      </c>
      <c r="AJ55" s="118">
        <v>15.876625781584297</v>
      </c>
      <c r="AK55" s="118">
        <v>5.4859493869960589</v>
      </c>
      <c r="AL55" s="119">
        <v>8.4828221573400757</v>
      </c>
      <c r="AM55" s="117">
        <v>17.811508366320432</v>
      </c>
      <c r="AN55" s="118">
        <v>19.885929943382635</v>
      </c>
      <c r="AO55" s="118">
        <v>19.886025369229486</v>
      </c>
      <c r="AP55" s="118">
        <v>21.501422224237778</v>
      </c>
      <c r="AQ55" s="118">
        <v>17.290282821696053</v>
      </c>
      <c r="AR55" s="119">
        <v>19.955118842335217</v>
      </c>
      <c r="AS55" s="117">
        <v>10.04615832458625</v>
      </c>
      <c r="AT55" s="118">
        <v>12.393456129052275</v>
      </c>
      <c r="AU55" s="118">
        <v>8.3725964696087214</v>
      </c>
      <c r="AV55" s="118">
        <v>16.61928458639898</v>
      </c>
      <c r="AW55" s="118">
        <v>6.2144284079637231</v>
      </c>
      <c r="AX55" s="119">
        <v>7.1432017784976596</v>
      </c>
      <c r="AY55" s="117">
        <v>20.095746130119124</v>
      </c>
      <c r="AZ55" s="118">
        <v>17.548565458687683</v>
      </c>
      <c r="BA55" s="118">
        <v>20.509185696632358</v>
      </c>
      <c r="BB55" s="118">
        <v>28.21991766934563</v>
      </c>
      <c r="BC55" s="118">
        <v>23.165369981194665</v>
      </c>
      <c r="BD55" s="119">
        <v>21.463513013055614</v>
      </c>
      <c r="BE55" s="117">
        <v>-1.141911385824101</v>
      </c>
      <c r="BF55" s="118">
        <v>15.25252601195769</v>
      </c>
      <c r="BG55" s="118">
        <v>15.574820076353493</v>
      </c>
      <c r="BH55" s="118">
        <v>16.893753181135406</v>
      </c>
      <c r="BI55" s="118">
        <v>8.8797980684912687</v>
      </c>
      <c r="BJ55" s="119">
        <v>12.448578779683125</v>
      </c>
      <c r="BK55" s="117">
        <v>-1.6348958767327484</v>
      </c>
      <c r="BL55" s="118">
        <v>6.8138481055561373</v>
      </c>
      <c r="BM55" s="118">
        <v>13.450480951769395</v>
      </c>
      <c r="BN55" s="118">
        <v>11.557471237617724</v>
      </c>
      <c r="BO55" s="118">
        <v>11.131687942570617</v>
      </c>
      <c r="BP55" s="119">
        <v>11.605810730013927</v>
      </c>
      <c r="BQ55" s="117">
        <v>7.2557045092365726</v>
      </c>
      <c r="BR55" s="118">
        <v>15.734603469340389</v>
      </c>
      <c r="BS55" s="118">
        <v>11.858839890021617</v>
      </c>
      <c r="BT55" s="118">
        <v>14.594184496239762</v>
      </c>
      <c r="BU55" s="118">
        <v>13.944030149247485</v>
      </c>
      <c r="BV55" s="119">
        <v>14.56743963021373</v>
      </c>
      <c r="BW55" s="117">
        <v>28.147141016110037</v>
      </c>
      <c r="BX55" s="118">
        <v>28.535739489078711</v>
      </c>
      <c r="BY55" s="118">
        <v>24.570768531101255</v>
      </c>
      <c r="BZ55" s="118">
        <v>23.52244161078433</v>
      </c>
      <c r="CA55" s="118">
        <v>26.461789231394402</v>
      </c>
      <c r="CB55" s="119">
        <v>23.713585487909945</v>
      </c>
      <c r="CC55" s="117">
        <v>8.2045023594143807</v>
      </c>
      <c r="CD55" s="118">
        <v>7.759664701068159</v>
      </c>
      <c r="CE55" s="118">
        <v>8.0647545230497819</v>
      </c>
      <c r="CF55" s="118">
        <v>8.3675101581806537</v>
      </c>
      <c r="CG55" s="118">
        <v>8.965870426912284</v>
      </c>
      <c r="CH55" s="119">
        <v>10.4060967832222</v>
      </c>
      <c r="CI55" s="117"/>
      <c r="CJ55" s="118"/>
      <c r="CK55" s="118"/>
      <c r="CL55" s="118"/>
      <c r="CM55" s="118"/>
      <c r="CN55" s="119"/>
    </row>
    <row r="56" spans="2:92">
      <c r="B56" s="24" t="s">
        <v>294</v>
      </c>
      <c r="C56" s="117">
        <v>14.915398648505878</v>
      </c>
      <c r="D56" s="118">
        <v>18.734068771969227</v>
      </c>
      <c r="E56" s="118">
        <v>16.682870188962681</v>
      </c>
      <c r="F56" s="118">
        <v>16.940944261554559</v>
      </c>
      <c r="G56" s="118">
        <v>19.293017081834289</v>
      </c>
      <c r="H56" s="119">
        <v>21.779069014429311</v>
      </c>
      <c r="I56" s="117">
        <v>18.282170985003358</v>
      </c>
      <c r="J56" s="118">
        <v>11.934993892007812</v>
      </c>
      <c r="K56" s="118">
        <v>-0.31033059556600401</v>
      </c>
      <c r="L56" s="118">
        <v>31.89658586708093</v>
      </c>
      <c r="M56" s="118">
        <v>15.365974851754999</v>
      </c>
      <c r="N56" s="119">
        <v>18.638939416328181</v>
      </c>
      <c r="O56" s="117">
        <v>10.233751251228549</v>
      </c>
      <c r="P56" s="118">
        <v>25.09876918611198</v>
      </c>
      <c r="Q56" s="118">
        <v>8.1065134376629633</v>
      </c>
      <c r="R56" s="118">
        <v>16.665926695236767</v>
      </c>
      <c r="S56" s="118">
        <v>15.126747338110208</v>
      </c>
      <c r="T56" s="119">
        <v>13.734619394442488</v>
      </c>
      <c r="U56" s="117">
        <v>0</v>
      </c>
      <c r="V56" s="118">
        <v>0</v>
      </c>
      <c r="W56" s="118">
        <v>0</v>
      </c>
      <c r="X56" s="118">
        <v>0</v>
      </c>
      <c r="Y56" s="118">
        <v>0</v>
      </c>
      <c r="Z56" s="119">
        <v>0</v>
      </c>
      <c r="AA56" s="117">
        <v>30.779571972901447</v>
      </c>
      <c r="AB56" s="118">
        <v>26.95779150392412</v>
      </c>
      <c r="AC56" s="118">
        <v>23.90065202327304</v>
      </c>
      <c r="AD56" s="118">
        <v>27.257110141674133</v>
      </c>
      <c r="AE56" s="118">
        <v>12.898705980229114</v>
      </c>
      <c r="AF56" s="119">
        <v>12.028774828125096</v>
      </c>
      <c r="AG56" s="117">
        <v>20.817497270226852</v>
      </c>
      <c r="AH56" s="118">
        <v>11.117609364951237</v>
      </c>
      <c r="AI56" s="118">
        <v>-16.209822337783525</v>
      </c>
      <c r="AJ56" s="118">
        <v>24.412089139851542</v>
      </c>
      <c r="AK56" s="118">
        <v>6.7015279505487273</v>
      </c>
      <c r="AL56" s="119">
        <v>12.383137932854344</v>
      </c>
      <c r="AM56" s="117">
        <v>41.238267871325071</v>
      </c>
      <c r="AN56" s="118">
        <v>48.499458603221818</v>
      </c>
      <c r="AO56" s="118">
        <v>48.616238004008785</v>
      </c>
      <c r="AP56" s="118">
        <v>43.036144608659072</v>
      </c>
      <c r="AQ56" s="118">
        <v>35.513137213712589</v>
      </c>
      <c r="AR56" s="119">
        <v>48.670848079047744</v>
      </c>
      <c r="AS56" s="117">
        <v>13.106139228515385</v>
      </c>
      <c r="AT56" s="118">
        <v>16.178640864707685</v>
      </c>
      <c r="AU56" s="118">
        <v>7.4017386300371619</v>
      </c>
      <c r="AV56" s="118">
        <v>23.180888513634105</v>
      </c>
      <c r="AW56" s="118">
        <v>7.4861029337376648</v>
      </c>
      <c r="AX56" s="119">
        <v>8.3187270654760024</v>
      </c>
      <c r="AY56" s="117">
        <v>43.091292267047635</v>
      </c>
      <c r="AZ56" s="118">
        <v>36.195641549896465</v>
      </c>
      <c r="BA56" s="118">
        <v>37.877233546216615</v>
      </c>
      <c r="BB56" s="118">
        <v>49.979680458098727</v>
      </c>
      <c r="BC56" s="118">
        <v>38.627413320884415</v>
      </c>
      <c r="BD56" s="119">
        <v>32.963180097761082</v>
      </c>
      <c r="BE56" s="117">
        <v>-1.6962871859653532</v>
      </c>
      <c r="BF56" s="118">
        <v>16.683330820032779</v>
      </c>
      <c r="BG56" s="118">
        <v>16.31481912794381</v>
      </c>
      <c r="BH56" s="118">
        <v>17.330232277797954</v>
      </c>
      <c r="BI56" s="118">
        <v>9.4171431838735131</v>
      </c>
      <c r="BJ56" s="119">
        <v>13.647765865618497</v>
      </c>
      <c r="BK56" s="117">
        <v>-4.9751932614289753</v>
      </c>
      <c r="BL56" s="118">
        <v>21.545817480998551</v>
      </c>
      <c r="BM56" s="118">
        <v>41.804006584500975</v>
      </c>
      <c r="BN56" s="118">
        <v>37.417990566381938</v>
      </c>
      <c r="BO56" s="118">
        <v>36.744439383897387</v>
      </c>
      <c r="BP56" s="119">
        <v>34.624698794862638</v>
      </c>
      <c r="BQ56" s="117">
        <v>6.3999707230724674</v>
      </c>
      <c r="BR56" s="118">
        <v>17.701843150201878</v>
      </c>
      <c r="BS56" s="118">
        <v>14.891651272080782</v>
      </c>
      <c r="BT56" s="118">
        <v>19.8842550932502</v>
      </c>
      <c r="BU56" s="118">
        <v>20.591699363938034</v>
      </c>
      <c r="BV56" s="119">
        <v>25.214480413527408</v>
      </c>
      <c r="BW56" s="117">
        <v>80.03375120569703</v>
      </c>
      <c r="BX56" s="118">
        <v>69.592965566760725</v>
      </c>
      <c r="BY56" s="118">
        <v>53.362248703601914</v>
      </c>
      <c r="BZ56" s="118">
        <v>55.339107309735894</v>
      </c>
      <c r="CA56" s="118">
        <v>61.415861760616011</v>
      </c>
      <c r="CB56" s="119">
        <v>54.558670039025095</v>
      </c>
      <c r="CC56" s="117">
        <v>11.138248922676055</v>
      </c>
      <c r="CD56" s="118">
        <v>11.112108322712588</v>
      </c>
      <c r="CE56" s="118">
        <v>12.910651068637321</v>
      </c>
      <c r="CF56" s="118">
        <v>12.847750212681555</v>
      </c>
      <c r="CG56" s="118">
        <v>11.362035706988443</v>
      </c>
      <c r="CH56" s="119">
        <v>11.801695425642208</v>
      </c>
      <c r="CI56" s="117"/>
      <c r="CJ56" s="118"/>
      <c r="CK56" s="118"/>
      <c r="CL56" s="118"/>
      <c r="CM56" s="118"/>
      <c r="CN56" s="119"/>
    </row>
    <row r="57" spans="2:92" s="5" customFormat="1" ht="12.75">
      <c r="B57" s="30" t="s">
        <v>296</v>
      </c>
      <c r="C57" s="123"/>
      <c r="D57" s="124"/>
      <c r="E57" s="124"/>
      <c r="F57" s="124"/>
      <c r="G57" s="124"/>
      <c r="H57" s="125"/>
      <c r="I57" s="123"/>
      <c r="J57" s="124"/>
      <c r="K57" s="124"/>
      <c r="L57" s="124"/>
      <c r="M57" s="124"/>
      <c r="N57" s="125"/>
      <c r="O57" s="123"/>
      <c r="P57" s="124"/>
      <c r="Q57" s="124"/>
      <c r="R57" s="124"/>
      <c r="S57" s="124"/>
      <c r="T57" s="125"/>
      <c r="U57" s="123"/>
      <c r="V57" s="124"/>
      <c r="W57" s="124"/>
      <c r="X57" s="124"/>
      <c r="Y57" s="124"/>
      <c r="Z57" s="125"/>
      <c r="AA57" s="123"/>
      <c r="AB57" s="124"/>
      <c r="AC57" s="124"/>
      <c r="AD57" s="124"/>
      <c r="AE57" s="124"/>
      <c r="AF57" s="125"/>
      <c r="AG57" s="123"/>
      <c r="AH57" s="124"/>
      <c r="AI57" s="124"/>
      <c r="AJ57" s="124"/>
      <c r="AK57" s="124"/>
      <c r="AL57" s="125"/>
      <c r="AM57" s="123"/>
      <c r="AN57" s="124"/>
      <c r="AO57" s="124"/>
      <c r="AP57" s="124"/>
      <c r="AQ57" s="124"/>
      <c r="AR57" s="125"/>
      <c r="AS57" s="123"/>
      <c r="AT57" s="124"/>
      <c r="AU57" s="124"/>
      <c r="AV57" s="124"/>
      <c r="AW57" s="124"/>
      <c r="AX57" s="125"/>
      <c r="AY57" s="123"/>
      <c r="AZ57" s="124"/>
      <c r="BA57" s="124"/>
      <c r="BB57" s="124"/>
      <c r="BC57" s="124"/>
      <c r="BD57" s="125"/>
      <c r="BE57" s="123"/>
      <c r="BF57" s="124"/>
      <c r="BG57" s="124"/>
      <c r="BH57" s="124"/>
      <c r="BI57" s="124"/>
      <c r="BJ57" s="125"/>
      <c r="BK57" s="123"/>
      <c r="BL57" s="124"/>
      <c r="BM57" s="124"/>
      <c r="BN57" s="124"/>
      <c r="BO57" s="124"/>
      <c r="BP57" s="125"/>
      <c r="BQ57" s="123"/>
      <c r="BR57" s="124"/>
      <c r="BS57" s="124"/>
      <c r="BT57" s="124"/>
      <c r="BU57" s="124"/>
      <c r="BV57" s="125"/>
      <c r="BW57" s="123"/>
      <c r="BX57" s="124"/>
      <c r="BY57" s="124"/>
      <c r="BZ57" s="124"/>
      <c r="CA57" s="124"/>
      <c r="CB57" s="125"/>
      <c r="CC57" s="123"/>
      <c r="CD57" s="124"/>
      <c r="CE57" s="124"/>
      <c r="CF57" s="124"/>
      <c r="CG57" s="124"/>
      <c r="CH57" s="125"/>
      <c r="CI57" s="123"/>
      <c r="CJ57" s="124"/>
      <c r="CK57" s="124"/>
      <c r="CL57" s="124"/>
      <c r="CM57" s="124"/>
      <c r="CN57" s="125"/>
    </row>
    <row r="58" spans="2:92" s="17" customFormat="1">
      <c r="B58" s="27" t="s">
        <v>45</v>
      </c>
      <c r="C58" s="117">
        <f t="shared" ref="C58:H58" si="182">IFERROR((C36/C35),"NA")</f>
        <v>0.17714191286206346</v>
      </c>
      <c r="D58" s="118">
        <f t="shared" si="182"/>
        <v>0.17556197816313421</v>
      </c>
      <c r="E58" s="118">
        <f t="shared" si="182"/>
        <v>0.28178487914526906</v>
      </c>
      <c r="F58" s="118">
        <f t="shared" si="182"/>
        <v>0.42708796076367045</v>
      </c>
      <c r="G58" s="118">
        <f t="shared" si="182"/>
        <v>0.38738041779225607</v>
      </c>
      <c r="H58" s="119">
        <f t="shared" si="182"/>
        <v>0.34729116378654479</v>
      </c>
      <c r="I58" s="117">
        <f t="shared" ref="I58:BT58" si="183">IFERROR((I36/I35),"NA")</f>
        <v>0.74639100529772351</v>
      </c>
      <c r="J58" s="118">
        <f t="shared" si="183"/>
        <v>1.0775842770012187</v>
      </c>
      <c r="K58" s="118">
        <f t="shared" si="183"/>
        <v>1.1295206339929704</v>
      </c>
      <c r="L58" s="118">
        <f t="shared" si="183"/>
        <v>0.60137322468361598</v>
      </c>
      <c r="M58" s="118">
        <f t="shared" si="183"/>
        <v>0.55592245773667637</v>
      </c>
      <c r="N58" s="119">
        <f t="shared" si="183"/>
        <v>0.50946665661444246</v>
      </c>
      <c r="O58" s="117">
        <f t="shared" si="183"/>
        <v>0.12852504175503071</v>
      </c>
      <c r="P58" s="118">
        <f t="shared" si="183"/>
        <v>0.11428540588772876</v>
      </c>
      <c r="Q58" s="118">
        <f t="shared" si="183"/>
        <v>0.25710326021626245</v>
      </c>
      <c r="R58" s="118">
        <f t="shared" si="183"/>
        <v>0.25573751079006657</v>
      </c>
      <c r="S58" s="118">
        <f t="shared" si="183"/>
        <v>0.2805696914441082</v>
      </c>
      <c r="T58" s="119">
        <f t="shared" si="183"/>
        <v>0.28182523693011302</v>
      </c>
      <c r="U58" s="117">
        <f t="shared" si="183"/>
        <v>0.1730753668536901</v>
      </c>
      <c r="V58" s="118">
        <f t="shared" si="183"/>
        <v>8.5916096654939003E-2</v>
      </c>
      <c r="W58" s="118">
        <f t="shared" si="183"/>
        <v>0</v>
      </c>
      <c r="X58" s="118">
        <f t="shared" si="183"/>
        <v>0</v>
      </c>
      <c r="Y58" s="118">
        <f t="shared" si="183"/>
        <v>0</v>
      </c>
      <c r="Z58" s="119">
        <f t="shared" si="183"/>
        <v>0</v>
      </c>
      <c r="AA58" s="117">
        <f t="shared" si="183"/>
        <v>9.9386152483906948E-2</v>
      </c>
      <c r="AB58" s="118">
        <f t="shared" si="183"/>
        <v>1.0392008036185528E-2</v>
      </c>
      <c r="AC58" s="118">
        <f t="shared" si="183"/>
        <v>0</v>
      </c>
      <c r="AD58" s="118">
        <f t="shared" si="183"/>
        <v>0</v>
      </c>
      <c r="AE58" s="118">
        <f t="shared" si="183"/>
        <v>0</v>
      </c>
      <c r="AF58" s="119">
        <f t="shared" si="183"/>
        <v>0</v>
      </c>
      <c r="AG58" s="117">
        <f t="shared" si="183"/>
        <v>1.1214741473800749</v>
      </c>
      <c r="AH58" s="118">
        <f t="shared" si="183"/>
        <v>1.087618384700493</v>
      </c>
      <c r="AI58" s="118">
        <f t="shared" si="183"/>
        <v>2.0798124306680634</v>
      </c>
      <c r="AJ58" s="118">
        <f t="shared" si="183"/>
        <v>1.338689530458949</v>
      </c>
      <c r="AK58" s="118">
        <f t="shared" si="183"/>
        <v>1.3032196917465322</v>
      </c>
      <c r="AL58" s="119">
        <f t="shared" si="183"/>
        <v>1.2116129275464118</v>
      </c>
      <c r="AM58" s="117">
        <f t="shared" si="183"/>
        <v>0</v>
      </c>
      <c r="AN58" s="118">
        <f t="shared" si="183"/>
        <v>0</v>
      </c>
      <c r="AO58" s="118">
        <f t="shared" si="183"/>
        <v>0</v>
      </c>
      <c r="AP58" s="118">
        <f t="shared" si="183"/>
        <v>0</v>
      </c>
      <c r="AQ58" s="118">
        <f t="shared" si="183"/>
        <v>0</v>
      </c>
      <c r="AR58" s="119">
        <f t="shared" si="183"/>
        <v>0</v>
      </c>
      <c r="AS58" s="117">
        <f t="shared" si="183"/>
        <v>0.9702861414339754</v>
      </c>
      <c r="AT58" s="118">
        <f t="shared" si="183"/>
        <v>0.92522509798541486</v>
      </c>
      <c r="AU58" s="118">
        <f t="shared" si="183"/>
        <v>1.0028240718739103</v>
      </c>
      <c r="AV58" s="118">
        <f t="shared" si="183"/>
        <v>0.67179784938395826</v>
      </c>
      <c r="AW58" s="118">
        <f t="shared" si="183"/>
        <v>0.75269904128863485</v>
      </c>
      <c r="AX58" s="119">
        <f t="shared" si="183"/>
        <v>0.83360010258651229</v>
      </c>
      <c r="AY58" s="117">
        <f t="shared" si="183"/>
        <v>5.1943310945219761E-3</v>
      </c>
      <c r="AZ58" s="118">
        <f t="shared" si="183"/>
        <v>5.7209255779302366E-3</v>
      </c>
      <c r="BA58" s="118">
        <f t="shared" si="183"/>
        <v>5.0239222876382961E-3</v>
      </c>
      <c r="BB58" s="118">
        <f t="shared" si="183"/>
        <v>4.4974887562781087E-3</v>
      </c>
      <c r="BC58" s="118">
        <f t="shared" si="183"/>
        <v>3.9140307397624455E-3</v>
      </c>
      <c r="BD58" s="119">
        <f t="shared" si="183"/>
        <v>3.4413975397694224E-3</v>
      </c>
      <c r="BE58" s="117">
        <f t="shared" si="183"/>
        <v>5.6235708231794224</v>
      </c>
      <c r="BF58" s="118">
        <f t="shared" si="183"/>
        <v>2.9299874366639589</v>
      </c>
      <c r="BG58" s="118">
        <f t="shared" si="183"/>
        <v>1.6988271062010343</v>
      </c>
      <c r="BH58" s="118">
        <f t="shared" si="183"/>
        <v>0.93964975987587807</v>
      </c>
      <c r="BI58" s="118">
        <f t="shared" si="183"/>
        <v>0.75621378628441638</v>
      </c>
      <c r="BJ58" s="119">
        <f t="shared" si="183"/>
        <v>0.58305928986701461</v>
      </c>
      <c r="BK58" s="117">
        <f t="shared" si="183"/>
        <v>0.59968127447479336</v>
      </c>
      <c r="BL58" s="118">
        <f t="shared" si="183"/>
        <v>0.3892753920893286</v>
      </c>
      <c r="BM58" s="118">
        <f t="shared" si="183"/>
        <v>0.32478526279155168</v>
      </c>
      <c r="BN58" s="118">
        <f t="shared" si="183"/>
        <v>0.25703423087339888</v>
      </c>
      <c r="BO58" s="118">
        <f t="shared" si="183"/>
        <v>0.2286300564412575</v>
      </c>
      <c r="BP58" s="119">
        <f t="shared" si="183"/>
        <v>0.20312174167468569</v>
      </c>
      <c r="BQ58" s="117">
        <f t="shared" si="183"/>
        <v>0.49696433163775749</v>
      </c>
      <c r="BR58" s="118">
        <f t="shared" si="183"/>
        <v>0.41531638315732183</v>
      </c>
      <c r="BS58" s="118">
        <f t="shared" si="183"/>
        <v>0.45684931330030282</v>
      </c>
      <c r="BT58" s="118">
        <f t="shared" si="183"/>
        <v>0.35528322984797561</v>
      </c>
      <c r="BU58" s="118">
        <f t="shared" ref="BU58:CH58" si="184">IFERROR((BU36/BU35),"NA")</f>
        <v>0.22079921019211221</v>
      </c>
      <c r="BV58" s="119">
        <f t="shared" si="184"/>
        <v>0.13723833730110307</v>
      </c>
      <c r="BW58" s="117">
        <f t="shared" si="184"/>
        <v>5.5281342546890421E-3</v>
      </c>
      <c r="BX58" s="118">
        <f t="shared" si="184"/>
        <v>1.7131616248816613E-3</v>
      </c>
      <c r="BY58" s="118">
        <f t="shared" si="184"/>
        <v>0</v>
      </c>
      <c r="BZ58" s="118">
        <f t="shared" si="184"/>
        <v>0</v>
      </c>
      <c r="CA58" s="118">
        <f t="shared" si="184"/>
        <v>0</v>
      </c>
      <c r="CB58" s="119">
        <f t="shared" si="184"/>
        <v>0</v>
      </c>
      <c r="CC58" s="117">
        <f t="shared" si="184"/>
        <v>0.3195843307073119</v>
      </c>
      <c r="CD58" s="118">
        <f t="shared" si="184"/>
        <v>0.3617439719815006</v>
      </c>
      <c r="CE58" s="118">
        <f t="shared" si="184"/>
        <v>0.40812613483723498</v>
      </c>
      <c r="CF58" s="118">
        <f t="shared" si="184"/>
        <v>0.43623224752703593</v>
      </c>
      <c r="CG58" s="118">
        <f t="shared" si="184"/>
        <v>0.39996959162424006</v>
      </c>
      <c r="CH58" s="119">
        <f t="shared" si="184"/>
        <v>0.36146965720038199</v>
      </c>
      <c r="CI58" s="117"/>
      <c r="CJ58" s="118"/>
      <c r="CK58" s="118"/>
      <c r="CL58" s="118"/>
      <c r="CM58" s="118"/>
      <c r="CN58" s="119"/>
    </row>
    <row r="59" spans="2:92" s="17" customFormat="1">
      <c r="B59" s="27" t="s">
        <v>37</v>
      </c>
      <c r="C59" s="117">
        <f t="shared" ref="C59:H59" si="185">IFERROR((C38/C35),"NA")</f>
        <v>3.8213863369946344E-3</v>
      </c>
      <c r="D59" s="118">
        <f t="shared" si="185"/>
        <v>0.10666574915129826</v>
      </c>
      <c r="E59" s="118">
        <f t="shared" si="185"/>
        <v>-7.6365808500880483E-2</v>
      </c>
      <c r="F59" s="118">
        <f t="shared" si="185"/>
        <v>-2.8608111751640252E-2</v>
      </c>
      <c r="G59" s="118">
        <f t="shared" si="185"/>
        <v>-2.2644945897619756E-2</v>
      </c>
      <c r="H59" s="119">
        <f t="shared" si="185"/>
        <v>-2.3398693776576301E-2</v>
      </c>
      <c r="I59" s="117">
        <f t="shared" ref="I59:BT59" si="186">IFERROR((I38/I35),"NA")</f>
        <v>0.59495607139416107</v>
      </c>
      <c r="J59" s="118">
        <f t="shared" si="186"/>
        <v>1.034492796733764</v>
      </c>
      <c r="K59" s="118">
        <f t="shared" si="186"/>
        <v>1.0814214844039016</v>
      </c>
      <c r="L59" s="118">
        <f t="shared" si="186"/>
        <v>0.51825891441157423</v>
      </c>
      <c r="M59" s="118">
        <f t="shared" si="186"/>
        <v>0.47720203413364193</v>
      </c>
      <c r="N59" s="119">
        <f t="shared" si="186"/>
        <v>0.41813937626943848</v>
      </c>
      <c r="O59" s="117">
        <f t="shared" si="186"/>
        <v>0.19589947898732385</v>
      </c>
      <c r="P59" s="118">
        <f t="shared" si="186"/>
        <v>0.16254020738736535</v>
      </c>
      <c r="Q59" s="118">
        <f t="shared" si="186"/>
        <v>0.33366281145520144</v>
      </c>
      <c r="R59" s="118">
        <f t="shared" si="186"/>
        <v>0.32199771266169519</v>
      </c>
      <c r="S59" s="118">
        <f t="shared" si="186"/>
        <v>0.31024127773442178</v>
      </c>
      <c r="T59" s="119">
        <f t="shared" si="186"/>
        <v>0.29015721659293631</v>
      </c>
      <c r="U59" s="117">
        <f t="shared" si="186"/>
        <v>0.10139053733275788</v>
      </c>
      <c r="V59" s="118">
        <f t="shared" si="186"/>
        <v>8.2701409104709508E-2</v>
      </c>
      <c r="W59" s="118">
        <f t="shared" si="186"/>
        <v>-9.7343905677989478E-2</v>
      </c>
      <c r="X59" s="118">
        <f t="shared" si="186"/>
        <v>-0.12044331964324263</v>
      </c>
      <c r="Y59" s="118">
        <f t="shared" si="186"/>
        <v>-0.17182738463595426</v>
      </c>
      <c r="Z59" s="119">
        <f t="shared" si="186"/>
        <v>-0.22722624758202747</v>
      </c>
      <c r="AA59" s="117">
        <f t="shared" si="186"/>
        <v>8.7760560608555527E-2</v>
      </c>
      <c r="AB59" s="118">
        <f t="shared" si="186"/>
        <v>1.5797868581134388E-4</v>
      </c>
      <c r="AC59" s="118">
        <f t="shared" si="186"/>
        <v>-7.4587881007508169E-2</v>
      </c>
      <c r="AD59" s="118">
        <f t="shared" si="186"/>
        <v>-4.6098848850093986E-2</v>
      </c>
      <c r="AE59" s="118">
        <f t="shared" si="186"/>
        <v>-6.3950081304967973E-2</v>
      </c>
      <c r="AF59" s="119">
        <f t="shared" si="186"/>
        <v>-5.7346710491306768E-2</v>
      </c>
      <c r="AG59" s="117">
        <f t="shared" si="186"/>
        <v>1.1063767992634619</v>
      </c>
      <c r="AH59" s="118">
        <f t="shared" si="186"/>
        <v>1.0813878588674919</v>
      </c>
      <c r="AI59" s="118">
        <f t="shared" si="186"/>
        <v>2.0589713937861851</v>
      </c>
      <c r="AJ59" s="118">
        <f t="shared" si="186"/>
        <v>1.3285996673156248</v>
      </c>
      <c r="AK59" s="118">
        <f t="shared" si="186"/>
        <v>1.273224198743917</v>
      </c>
      <c r="AL59" s="119">
        <f t="shared" si="186"/>
        <v>1.1127785289360463</v>
      </c>
      <c r="AM59" s="117">
        <f t="shared" si="186"/>
        <v>-0.19283360440065739</v>
      </c>
      <c r="AN59" s="118">
        <f t="shared" si="186"/>
        <v>-0.19631063342055752</v>
      </c>
      <c r="AO59" s="118">
        <f t="shared" si="186"/>
        <v>-0.37158085164028803</v>
      </c>
      <c r="AP59" s="118">
        <f t="shared" si="186"/>
        <v>-0.25132429189849087</v>
      </c>
      <c r="AQ59" s="118">
        <f t="shared" si="186"/>
        <v>-0.2278416766732187</v>
      </c>
      <c r="AR59" s="119">
        <f t="shared" si="186"/>
        <v>-0.25074246087994573</v>
      </c>
      <c r="AS59" s="117">
        <f t="shared" si="186"/>
        <v>0.94815834145892208</v>
      </c>
      <c r="AT59" s="118">
        <f t="shared" si="186"/>
        <v>0.91159468239006403</v>
      </c>
      <c r="AU59" s="118">
        <f t="shared" si="186"/>
        <v>0.98781808562596241</v>
      </c>
      <c r="AV59" s="118">
        <f t="shared" si="186"/>
        <v>0.65460864757589754</v>
      </c>
      <c r="AW59" s="118">
        <f t="shared" si="186"/>
        <v>0.67426059939346084</v>
      </c>
      <c r="AX59" s="119">
        <f t="shared" si="186"/>
        <v>0.64582209123865875</v>
      </c>
      <c r="AY59" s="117">
        <f t="shared" si="186"/>
        <v>-0.1531600652153064</v>
      </c>
      <c r="AZ59" s="118">
        <f t="shared" si="186"/>
        <v>-0.12359172939855223</v>
      </c>
      <c r="BA59" s="118">
        <f t="shared" si="186"/>
        <v>-5.0094092718819989E-2</v>
      </c>
      <c r="BB59" s="118">
        <f t="shared" si="186"/>
        <v>-7.2982595321289465E-2</v>
      </c>
      <c r="BC59" s="118">
        <f t="shared" si="186"/>
        <v>-7.0278580791090325E-2</v>
      </c>
      <c r="BD59" s="119">
        <f t="shared" si="186"/>
        <v>-9.4586771025878688E-2</v>
      </c>
      <c r="BE59" s="117">
        <f t="shared" si="186"/>
        <v>5.6112830171227523</v>
      </c>
      <c r="BF59" s="118">
        <f t="shared" si="186"/>
        <v>2.9238933640823106</v>
      </c>
      <c r="BG59" s="118">
        <f t="shared" si="186"/>
        <v>1.6948696699933399</v>
      </c>
      <c r="BH59" s="118">
        <f t="shared" si="186"/>
        <v>0.93673612305946208</v>
      </c>
      <c r="BI59" s="118">
        <f t="shared" si="186"/>
        <v>0.7348680348075245</v>
      </c>
      <c r="BJ59" s="119">
        <f t="shared" si="186"/>
        <v>0.50382417366128474</v>
      </c>
      <c r="BK59" s="117">
        <f t="shared" si="186"/>
        <v>0.5589794831411975</v>
      </c>
      <c r="BL59" s="118">
        <f t="shared" si="186"/>
        <v>0.36730453913298899</v>
      </c>
      <c r="BM59" s="118">
        <f t="shared" si="186"/>
        <v>0.28546794058883884</v>
      </c>
      <c r="BN59" s="118">
        <f t="shared" si="186"/>
        <v>0.18745128613664924</v>
      </c>
      <c r="BO59" s="118">
        <f t="shared" si="186"/>
        <v>0.13059481193708322</v>
      </c>
      <c r="BP59" s="119">
        <f t="shared" si="186"/>
        <v>7.65968699690254E-2</v>
      </c>
      <c r="BQ59" s="117">
        <f t="shared" si="186"/>
        <v>0.46441732386120621</v>
      </c>
      <c r="BR59" s="118">
        <f t="shared" si="186"/>
        <v>0.38895467492060104</v>
      </c>
      <c r="BS59" s="118">
        <f t="shared" si="186"/>
        <v>0.35379801445665332</v>
      </c>
      <c r="BT59" s="118">
        <f t="shared" si="186"/>
        <v>0.24643457833698337</v>
      </c>
      <c r="BU59" s="118">
        <f t="shared" ref="BU59:CH59" si="187">IFERROR((BU38/BU35),"NA")</f>
        <v>0.11158454237748518</v>
      </c>
      <c r="BV59" s="119">
        <f t="shared" si="187"/>
        <v>-2.2196521187424417E-2</v>
      </c>
      <c r="BW59" s="117">
        <f t="shared" si="187"/>
        <v>-0.36722091076870245</v>
      </c>
      <c r="BX59" s="118">
        <f t="shared" si="187"/>
        <v>-0.32002976432110009</v>
      </c>
      <c r="BY59" s="118">
        <f t="shared" si="187"/>
        <v>-0.38032332668663799</v>
      </c>
      <c r="BZ59" s="118">
        <f t="shared" si="187"/>
        <v>-0.4368205720753649</v>
      </c>
      <c r="CA59" s="118">
        <f t="shared" si="187"/>
        <v>-0.47414300288884775</v>
      </c>
      <c r="CB59" s="119">
        <f t="shared" si="187"/>
        <v>-0.51017515864229179</v>
      </c>
      <c r="CC59" s="117">
        <f t="shared" si="187"/>
        <v>0.29473757876636025</v>
      </c>
      <c r="CD59" s="118">
        <f t="shared" si="187"/>
        <v>0.31533127641968733</v>
      </c>
      <c r="CE59" s="118">
        <f t="shared" si="187"/>
        <v>0.31714674366409185</v>
      </c>
      <c r="CF59" s="118">
        <f t="shared" si="187"/>
        <v>0.31370253352002125</v>
      </c>
      <c r="CG59" s="118">
        <f t="shared" si="187"/>
        <v>0.2764201549618267</v>
      </c>
      <c r="CH59" s="119">
        <f t="shared" si="187"/>
        <v>0.20716639942466331</v>
      </c>
      <c r="CI59" s="117"/>
      <c r="CJ59" s="118"/>
      <c r="CK59" s="118"/>
      <c r="CL59" s="118"/>
      <c r="CM59" s="118"/>
      <c r="CN59" s="119"/>
    </row>
    <row r="60" spans="2:92">
      <c r="B60" s="4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</row>
    <row r="61" spans="2:92">
      <c r="B61" s="3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</row>
    <row r="62" spans="2:92">
      <c r="B62" s="3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</row>
    <row r="63" spans="2:92">
      <c r="B63" s="3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</row>
    <row r="64" spans="2:92">
      <c r="B64" s="3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</row>
    <row r="65" spans="2:92">
      <c r="B65" s="3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</row>
  </sheetData>
  <mergeCells count="15">
    <mergeCell ref="C6:H6"/>
    <mergeCell ref="CI6:CN6"/>
    <mergeCell ref="CC6:CH6"/>
    <mergeCell ref="I6:N6"/>
    <mergeCell ref="O6:T6"/>
    <mergeCell ref="AA6:AF6"/>
    <mergeCell ref="AG6:AL6"/>
    <mergeCell ref="AM6:AR6"/>
    <mergeCell ref="AS6:AX6"/>
    <mergeCell ref="BE6:BJ6"/>
    <mergeCell ref="BK6:BP6"/>
    <mergeCell ref="BQ6:BV6"/>
    <mergeCell ref="BW6:CB6"/>
    <mergeCell ref="U6:Z6"/>
    <mergeCell ref="AY6:BD6"/>
  </mergeCells>
  <conditionalFormatting sqref="CN15">
    <cfRule type="cellIs" dxfId="955" priority="90" operator="greaterThanOrEqual">
      <formula>10</formula>
    </cfRule>
    <cfRule type="cellIs" dxfId="954" priority="93" operator="lessThan">
      <formula>0</formula>
    </cfRule>
  </conditionalFormatting>
  <conditionalFormatting sqref="CN16">
    <cfRule type="cellIs" dxfId="953" priority="88" operator="greaterThanOrEqual">
      <formula>10</formula>
    </cfRule>
    <cfRule type="cellIs" dxfId="952" priority="92" operator="lessThan">
      <formula>0</formula>
    </cfRule>
  </conditionalFormatting>
  <conditionalFormatting sqref="CN13">
    <cfRule type="cellIs" priority="86" operator="equal">
      <formula>"-"</formula>
    </cfRule>
    <cfRule type="cellIs" dxfId="951" priority="89" operator="lessThanOrEqual">
      <formula>5</formula>
    </cfRule>
    <cfRule type="cellIs" dxfId="950" priority="91" operator="greaterThanOrEqual">
      <formula>10</formula>
    </cfRule>
  </conditionalFormatting>
  <conditionalFormatting sqref="O27:T27 I29:T29 I33:T33 AA33:AX33 AA29:AX29 AA27:AX27 BE27:CN27 BE29:CN29 BE33:CN33">
    <cfRule type="cellIs" dxfId="949" priority="84" operator="lessThanOrEqual">
      <formula>0</formula>
    </cfRule>
    <cfRule type="cellIs" dxfId="948" priority="87" operator="greaterThanOrEqual">
      <formula>0</formula>
    </cfRule>
  </conditionalFormatting>
  <conditionalFormatting sqref="I41:T41 AA41:AX41 BE41:CN41">
    <cfRule type="cellIs" dxfId="947" priority="85" operator="lessThanOrEqual">
      <formula>0</formula>
    </cfRule>
  </conditionalFormatting>
  <conditionalFormatting sqref="CN10">
    <cfRule type="cellIs" dxfId="946" priority="78" operator="equal">
      <formula>"Sell"</formula>
    </cfRule>
    <cfRule type="cellIs" dxfId="945" priority="79" operator="equal">
      <formula>"Buy"</formula>
    </cfRule>
  </conditionalFormatting>
  <conditionalFormatting sqref="CN10">
    <cfRule type="cellIs" dxfId="944" priority="76" operator="equal">
      <formula>"Sell"</formula>
    </cfRule>
    <cfRule type="cellIs" dxfId="943" priority="77" operator="equal">
      <formula>"Buy"</formula>
    </cfRule>
  </conditionalFormatting>
  <conditionalFormatting sqref="CN10">
    <cfRule type="cellIs" dxfId="942" priority="74" operator="equal">
      <formula>"Sell"</formula>
    </cfRule>
    <cfRule type="cellIs" dxfId="941" priority="75" operator="equal">
      <formula>"Buy"</formula>
    </cfRule>
  </conditionalFormatting>
  <conditionalFormatting sqref="N10 T10 AF10 AL10 AR10 AX10 BJ10 BP10 BV10 CB10 CH10">
    <cfRule type="cellIs" dxfId="940" priority="72" operator="equal">
      <formula>"Sell"</formula>
    </cfRule>
    <cfRule type="cellIs" dxfId="939" priority="73" operator="equal">
      <formula>"Buy"</formula>
    </cfRule>
  </conditionalFormatting>
  <conditionalFormatting sqref="N15 T15 AF15 AL15 AR15 AX15 BJ15 BP15 BV15 CB15 CH15">
    <cfRule type="cellIs" dxfId="938" priority="68" operator="greaterThan">
      <formula>0</formula>
    </cfRule>
    <cfRule type="cellIs" dxfId="937" priority="71" operator="lessThan">
      <formula>0</formula>
    </cfRule>
  </conditionalFormatting>
  <conditionalFormatting sqref="N13 T13 AF13 AL13 AR13 AX13 BJ13 BP13 BV13 CB13 CH13">
    <cfRule type="cellIs" priority="65" operator="equal">
      <formula>"-"</formula>
    </cfRule>
    <cfRule type="cellIs" dxfId="936" priority="67" operator="lessThanOrEqual">
      <formula>0</formula>
    </cfRule>
    <cfRule type="cellIs" dxfId="935" priority="69" operator="greaterThanOrEqual">
      <formula>0</formula>
    </cfRule>
  </conditionalFormatting>
  <conditionalFormatting sqref="N16">
    <cfRule type="cellIs" dxfId="934" priority="63" operator="greaterThan">
      <formula>0</formula>
    </cfRule>
    <cfRule type="cellIs" dxfId="933" priority="64" operator="lessThan">
      <formula>0</formula>
    </cfRule>
  </conditionalFormatting>
  <conditionalFormatting sqref="T16">
    <cfRule type="cellIs" dxfId="932" priority="59" operator="greaterThan">
      <formula>0</formula>
    </cfRule>
    <cfRule type="cellIs" dxfId="931" priority="60" operator="lessThan">
      <formula>0</formula>
    </cfRule>
  </conditionalFormatting>
  <conditionalFormatting sqref="AF16">
    <cfRule type="cellIs" dxfId="930" priority="57" operator="greaterThan">
      <formula>0</formula>
    </cfRule>
    <cfRule type="cellIs" dxfId="929" priority="58" operator="lessThan">
      <formula>0</formula>
    </cfRule>
  </conditionalFormatting>
  <conditionalFormatting sqref="AL16">
    <cfRule type="cellIs" dxfId="928" priority="55" operator="greaterThan">
      <formula>0</formula>
    </cfRule>
    <cfRule type="cellIs" dxfId="927" priority="56" operator="lessThan">
      <formula>0</formula>
    </cfRule>
  </conditionalFormatting>
  <conditionalFormatting sqref="AR16">
    <cfRule type="cellIs" dxfId="926" priority="53" operator="greaterThan">
      <formula>0</formula>
    </cfRule>
    <cfRule type="cellIs" dxfId="925" priority="54" operator="lessThan">
      <formula>0</formula>
    </cfRule>
  </conditionalFormatting>
  <conditionalFormatting sqref="AX16">
    <cfRule type="cellIs" dxfId="924" priority="51" operator="greaterThan">
      <formula>0</formula>
    </cfRule>
    <cfRule type="cellIs" dxfId="923" priority="52" operator="lessThan">
      <formula>0</formula>
    </cfRule>
  </conditionalFormatting>
  <conditionalFormatting sqref="BJ16">
    <cfRule type="cellIs" dxfId="922" priority="49" operator="greaterThan">
      <formula>0</formula>
    </cfRule>
    <cfRule type="cellIs" dxfId="921" priority="50" operator="lessThan">
      <formula>0</formula>
    </cfRule>
  </conditionalFormatting>
  <conditionalFormatting sqref="BP16">
    <cfRule type="cellIs" dxfId="920" priority="47" operator="greaterThan">
      <formula>0</formula>
    </cfRule>
    <cfRule type="cellIs" dxfId="919" priority="48" operator="lessThan">
      <formula>0</formula>
    </cfRule>
  </conditionalFormatting>
  <conditionalFormatting sqref="BV16">
    <cfRule type="cellIs" dxfId="918" priority="45" operator="greaterThan">
      <formula>0</formula>
    </cfRule>
    <cfRule type="cellIs" dxfId="917" priority="46" operator="lessThan">
      <formula>0</formula>
    </cfRule>
  </conditionalFormatting>
  <conditionalFormatting sqref="CB16">
    <cfRule type="cellIs" dxfId="916" priority="43" operator="greaterThan">
      <formula>0</formula>
    </cfRule>
    <cfRule type="cellIs" dxfId="915" priority="44" operator="lessThan">
      <formula>0</formula>
    </cfRule>
  </conditionalFormatting>
  <conditionalFormatting sqref="CH16">
    <cfRule type="cellIs" dxfId="914" priority="41" operator="greaterThan">
      <formula>0</formula>
    </cfRule>
    <cfRule type="cellIs" dxfId="913" priority="42" operator="lessThan">
      <formula>0</formula>
    </cfRule>
  </conditionalFormatting>
  <conditionalFormatting sqref="I27:N27">
    <cfRule type="cellIs" dxfId="912" priority="39" operator="lessThanOrEqual">
      <formula>0</formula>
    </cfRule>
    <cfRule type="cellIs" dxfId="911" priority="40" operator="greaterThanOrEqual">
      <formula>0</formula>
    </cfRule>
  </conditionalFormatting>
  <conditionalFormatting sqref="U33:Z33 U29:Z29 U27:Z27">
    <cfRule type="cellIs" dxfId="910" priority="36" operator="lessThanOrEqual">
      <formula>0</formula>
    </cfRule>
    <cfRule type="cellIs" dxfId="909" priority="38" operator="greaterThanOrEqual">
      <formula>0</formula>
    </cfRule>
  </conditionalFormatting>
  <conditionalFormatting sqref="U41:Z41">
    <cfRule type="cellIs" dxfId="908" priority="37" operator="lessThanOrEqual">
      <formula>0</formula>
    </cfRule>
  </conditionalFormatting>
  <conditionalFormatting sqref="Z10">
    <cfRule type="cellIs" dxfId="907" priority="34" operator="equal">
      <formula>"Sell"</formula>
    </cfRule>
    <cfRule type="cellIs" dxfId="906" priority="35" operator="equal">
      <formula>"Buy"</formula>
    </cfRule>
  </conditionalFormatting>
  <conditionalFormatting sqref="Z15">
    <cfRule type="cellIs" dxfId="905" priority="31" operator="greaterThan">
      <formula>0</formula>
    </cfRule>
    <cfRule type="cellIs" dxfId="904" priority="33" operator="lessThan">
      <formula>0</formula>
    </cfRule>
  </conditionalFormatting>
  <conditionalFormatting sqref="Z13">
    <cfRule type="cellIs" priority="29" operator="equal">
      <formula>"-"</formula>
    </cfRule>
    <cfRule type="cellIs" dxfId="903" priority="30" operator="lessThanOrEqual">
      <formula>0</formula>
    </cfRule>
    <cfRule type="cellIs" dxfId="902" priority="32" operator="greaterThanOrEqual">
      <formula>0</formula>
    </cfRule>
  </conditionalFormatting>
  <conditionalFormatting sqref="Z16">
    <cfRule type="cellIs" dxfId="901" priority="27" operator="greaterThan">
      <formula>0</formula>
    </cfRule>
    <cfRule type="cellIs" dxfId="900" priority="28" operator="lessThan">
      <formula>0</formula>
    </cfRule>
  </conditionalFormatting>
  <conditionalFormatting sqref="AY27:BD27 AY29:BD29 AY33:BD33">
    <cfRule type="cellIs" dxfId="899" priority="24" operator="lessThanOrEqual">
      <formula>0</formula>
    </cfRule>
    <cfRule type="cellIs" dxfId="898" priority="26" operator="greaterThanOrEqual">
      <formula>0</formula>
    </cfRule>
  </conditionalFormatting>
  <conditionalFormatting sqref="AY41:BD41">
    <cfRule type="cellIs" dxfId="897" priority="25" operator="lessThanOrEqual">
      <formula>0</formula>
    </cfRule>
  </conditionalFormatting>
  <conditionalFormatting sqref="BD10">
    <cfRule type="cellIs" dxfId="896" priority="22" operator="equal">
      <formula>"Sell"</formula>
    </cfRule>
    <cfRule type="cellIs" dxfId="895" priority="23" operator="equal">
      <formula>"Buy"</formula>
    </cfRule>
  </conditionalFormatting>
  <conditionalFormatting sqref="BD15">
    <cfRule type="cellIs" dxfId="894" priority="19" operator="greaterThan">
      <formula>0</formula>
    </cfRule>
    <cfRule type="cellIs" dxfId="893" priority="21" operator="lessThan">
      <formula>0</formula>
    </cfRule>
  </conditionalFormatting>
  <conditionalFormatting sqref="BD13">
    <cfRule type="cellIs" priority="17" operator="equal">
      <formula>"-"</formula>
    </cfRule>
    <cfRule type="cellIs" dxfId="892" priority="18" operator="lessThanOrEqual">
      <formula>0</formula>
    </cfRule>
    <cfRule type="cellIs" dxfId="891" priority="20" operator="greaterThanOrEqual">
      <formula>0</formula>
    </cfRule>
  </conditionalFormatting>
  <conditionalFormatting sqref="BD16">
    <cfRule type="cellIs" dxfId="890" priority="15" operator="greaterThan">
      <formula>0</formula>
    </cfRule>
    <cfRule type="cellIs" dxfId="889" priority="16" operator="lessThan">
      <formula>0</formula>
    </cfRule>
  </conditionalFormatting>
  <conditionalFormatting sqref="C29:H29 C33:H33">
    <cfRule type="cellIs" dxfId="888" priority="12" operator="lessThanOrEqual">
      <formula>0</formula>
    </cfRule>
    <cfRule type="cellIs" dxfId="887" priority="14" operator="greaterThanOrEqual">
      <formula>0</formula>
    </cfRule>
  </conditionalFormatting>
  <conditionalFormatting sqref="C41:H41">
    <cfRule type="cellIs" dxfId="886" priority="13" operator="lessThanOrEqual">
      <formula>0</formula>
    </cfRule>
  </conditionalFormatting>
  <conditionalFormatting sqref="H10">
    <cfRule type="cellIs" dxfId="885" priority="10" operator="equal">
      <formula>"Sell"</formula>
    </cfRule>
    <cfRule type="cellIs" dxfId="884" priority="11" operator="equal">
      <formula>"Buy"</formula>
    </cfRule>
  </conditionalFormatting>
  <conditionalFormatting sqref="H15">
    <cfRule type="cellIs" dxfId="883" priority="7" operator="greaterThan">
      <formula>0</formula>
    </cfRule>
    <cfRule type="cellIs" dxfId="882" priority="9" operator="lessThan">
      <formula>0</formula>
    </cfRule>
  </conditionalFormatting>
  <conditionalFormatting sqref="H13">
    <cfRule type="cellIs" priority="5" operator="equal">
      <formula>"-"</formula>
    </cfRule>
    <cfRule type="cellIs" dxfId="881" priority="6" operator="lessThanOrEqual">
      <formula>0</formula>
    </cfRule>
    <cfRule type="cellIs" dxfId="880" priority="8" operator="greaterThanOrEqual">
      <formula>0</formula>
    </cfRule>
  </conditionalFormatting>
  <conditionalFormatting sqref="H16">
    <cfRule type="cellIs" dxfId="879" priority="3" operator="greaterThan">
      <formula>0</formula>
    </cfRule>
    <cfRule type="cellIs" dxfId="878" priority="4" operator="lessThan">
      <formula>0</formula>
    </cfRule>
  </conditionalFormatting>
  <conditionalFormatting sqref="C27:H27">
    <cfRule type="cellIs" dxfId="877" priority="1" operator="lessThanOrEqual">
      <formula>0</formula>
    </cfRule>
    <cfRule type="cellIs" dxfId="876" priority="2" operator="greaterThanOrEqual">
      <formula>0</formula>
    </cfRule>
  </conditionalFormatting>
  <pageMargins left="0.74803149606299213" right="0.23622047244094491" top="0.51181102362204722" bottom="0.23622047244094491" header="0.31496062992125984" footer="0.31496062992125984"/>
  <pageSetup paperSize="9" scale="75" orientation="landscape" r:id="rId1"/>
  <headerFooter>
    <oddHeader>&amp;LMOSL: Oil &amp; Gas Valuations</oddHeader>
  </headerFooter>
  <colBreaks count="1" manualBreakCount="1">
    <brk id="47" min="5" max="58" man="1"/>
  </colBreak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34"/>
  <dimension ref="B5:CB65"/>
  <sheetViews>
    <sheetView showGridLines="0" zoomScaleNormal="100" workbookViewId="0">
      <pane xSplit="2" ySplit="8" topLeftCell="AE9" activePane="bottomRight" state="frozen"/>
      <selection sqref="A1:XFD1048576"/>
      <selection pane="topRight" sqref="A1:XFD1048576"/>
      <selection pane="bottomLeft" sqref="A1:XFD1048576"/>
      <selection pane="bottomRight"/>
    </sheetView>
  </sheetViews>
  <sheetFormatPr defaultColWidth="9.33203125" defaultRowHeight="12"/>
  <cols>
    <col min="1" max="1" width="1.33203125" style="1" customWidth="1"/>
    <col min="2" max="2" width="28.6640625" style="6" bestFit="1" customWidth="1"/>
    <col min="3" max="5" width="6.6640625" style="1" hidden="1" customWidth="1"/>
    <col min="6" max="8" width="8.1640625" style="1" bestFit="1" customWidth="1"/>
    <col min="9" max="11" width="6.6640625" style="1" hidden="1" customWidth="1"/>
    <col min="12" max="13" width="8" style="1" customWidth="1"/>
    <col min="14" max="14" width="8.5" style="1" bestFit="1" customWidth="1"/>
    <col min="15" max="17" width="6.6640625" style="1" hidden="1" customWidth="1"/>
    <col min="18" max="19" width="8" style="1" customWidth="1"/>
    <col min="20" max="20" width="8.5" style="1" bestFit="1" customWidth="1"/>
    <col min="21" max="23" width="6.6640625" style="1" hidden="1" customWidth="1"/>
    <col min="24" max="26" width="8.6640625" style="1" bestFit="1" customWidth="1"/>
    <col min="27" max="29" width="8.6640625" style="1" hidden="1" customWidth="1"/>
    <col min="30" max="32" width="8.6640625" style="1" customWidth="1"/>
    <col min="33" max="35" width="6.6640625" style="1" hidden="1" customWidth="1"/>
    <col min="36" max="38" width="8.1640625" style="1" bestFit="1" customWidth="1"/>
    <col min="39" max="41" width="6.6640625" style="1" hidden="1" customWidth="1"/>
    <col min="42" max="44" width="8.1640625" style="1" bestFit="1" customWidth="1"/>
    <col min="45" max="47" width="6.6640625" style="1" hidden="1" customWidth="1"/>
    <col min="48" max="50" width="8.1640625" style="1" bestFit="1" customWidth="1"/>
    <col min="51" max="53" width="6.6640625" style="1" hidden="1" customWidth="1"/>
    <col min="54" max="56" width="8.1640625" style="1" bestFit="1" customWidth="1"/>
    <col min="57" max="59" width="6.6640625" style="1" hidden="1" customWidth="1"/>
    <col min="60" max="62" width="8.1640625" style="1" bestFit="1" customWidth="1"/>
    <col min="63" max="65" width="6.6640625" style="1" hidden="1" customWidth="1"/>
    <col min="66" max="68" width="8.1640625" style="1" bestFit="1" customWidth="1"/>
    <col min="69" max="71" width="6.6640625" style="1" hidden="1" customWidth="1"/>
    <col min="72" max="74" width="8.1640625" style="1" bestFit="1" customWidth="1"/>
    <col min="75" max="77" width="9.5" style="1" hidden="1" customWidth="1"/>
    <col min="78" max="78" width="8.1640625" style="1" hidden="1" customWidth="1"/>
    <col min="79" max="79" width="13.6640625" style="1" hidden="1" customWidth="1"/>
    <col min="80" max="80" width="10" style="1" hidden="1" customWidth="1"/>
    <col min="81" max="16384" width="9.33203125" style="1"/>
  </cols>
  <sheetData>
    <row r="5" spans="2:80" ht="9" customHeight="1"/>
    <row r="6" spans="2:80" s="21" customFormat="1" ht="12.75">
      <c r="B6" s="23" t="s">
        <v>68</v>
      </c>
      <c r="C6" s="345" t="s">
        <v>1378</v>
      </c>
      <c r="D6" s="346"/>
      <c r="E6" s="346"/>
      <c r="F6" s="346"/>
      <c r="G6" s="346"/>
      <c r="H6" s="347"/>
      <c r="I6" s="345" t="s">
        <v>1379</v>
      </c>
      <c r="J6" s="346"/>
      <c r="K6" s="346"/>
      <c r="L6" s="346"/>
      <c r="M6" s="346"/>
      <c r="N6" s="347"/>
      <c r="O6" s="345" t="s">
        <v>1380</v>
      </c>
      <c r="P6" s="346"/>
      <c r="Q6" s="346"/>
      <c r="R6" s="346"/>
      <c r="S6" s="346"/>
      <c r="T6" s="347"/>
      <c r="U6" s="345" t="s">
        <v>1381</v>
      </c>
      <c r="V6" s="346"/>
      <c r="W6" s="346"/>
      <c r="X6" s="346"/>
      <c r="Y6" s="346"/>
      <c r="Z6" s="347"/>
      <c r="AA6" s="345" t="s">
        <v>739</v>
      </c>
      <c r="AB6" s="346"/>
      <c r="AC6" s="346"/>
      <c r="AD6" s="346"/>
      <c r="AE6" s="346"/>
      <c r="AF6" s="347"/>
      <c r="AG6" s="345" t="s">
        <v>1382</v>
      </c>
      <c r="AH6" s="346"/>
      <c r="AI6" s="346"/>
      <c r="AJ6" s="346"/>
      <c r="AK6" s="346"/>
      <c r="AL6" s="347"/>
      <c r="AM6" s="345" t="s">
        <v>1383</v>
      </c>
      <c r="AN6" s="346"/>
      <c r="AO6" s="346"/>
      <c r="AP6" s="346"/>
      <c r="AQ6" s="346"/>
      <c r="AR6" s="347"/>
      <c r="AS6" s="345" t="s">
        <v>1384</v>
      </c>
      <c r="AT6" s="346"/>
      <c r="AU6" s="346"/>
      <c r="AV6" s="346"/>
      <c r="AW6" s="346"/>
      <c r="AX6" s="347"/>
      <c r="AY6" s="345" t="s">
        <v>1385</v>
      </c>
      <c r="AZ6" s="346"/>
      <c r="BA6" s="346"/>
      <c r="BB6" s="346"/>
      <c r="BC6" s="346"/>
      <c r="BD6" s="347"/>
      <c r="BE6" s="345" t="s">
        <v>1387</v>
      </c>
      <c r="BF6" s="346"/>
      <c r="BG6" s="346"/>
      <c r="BH6" s="346"/>
      <c r="BI6" s="346"/>
      <c r="BJ6" s="347"/>
      <c r="BK6" s="345" t="s">
        <v>1388</v>
      </c>
      <c r="BL6" s="346"/>
      <c r="BM6" s="346"/>
      <c r="BN6" s="346"/>
      <c r="BO6" s="346"/>
      <c r="BP6" s="347"/>
      <c r="BQ6" s="345" t="s">
        <v>1386</v>
      </c>
      <c r="BR6" s="346"/>
      <c r="BS6" s="346"/>
      <c r="BT6" s="346"/>
      <c r="BU6" s="346"/>
      <c r="BV6" s="347"/>
      <c r="BW6" s="359" t="s">
        <v>285</v>
      </c>
      <c r="BX6" s="360"/>
      <c r="BY6" s="360"/>
      <c r="BZ6" s="360"/>
      <c r="CA6" s="360"/>
      <c r="CB6" s="361"/>
    </row>
    <row r="7" spans="2:80" s="35" customFormat="1" ht="11.25" hidden="1">
      <c r="B7" s="31" t="s">
        <v>7</v>
      </c>
      <c r="C7" s="32" t="s">
        <v>662</v>
      </c>
      <c r="D7" s="33" t="str">
        <f>C7</f>
        <v>BRGD IN</v>
      </c>
      <c r="E7" s="33" t="str">
        <f t="shared" ref="E7:H7" si="0">D7</f>
        <v>BRGD IN</v>
      </c>
      <c r="F7" s="33" t="str">
        <f t="shared" si="0"/>
        <v>BRGD IN</v>
      </c>
      <c r="G7" s="33" t="str">
        <f t="shared" si="0"/>
        <v>BRGD IN</v>
      </c>
      <c r="H7" s="34" t="str">
        <f t="shared" si="0"/>
        <v>BRGD IN</v>
      </c>
      <c r="I7" s="32" t="s">
        <v>636</v>
      </c>
      <c r="J7" s="33" t="str">
        <f>I7</f>
        <v>DLFU IN</v>
      </c>
      <c r="K7" s="33" t="str">
        <f t="shared" ref="K7" si="1">J7</f>
        <v>DLFU IN</v>
      </c>
      <c r="L7" s="33" t="str">
        <f t="shared" ref="L7" si="2">K7</f>
        <v>DLFU IN</v>
      </c>
      <c r="M7" s="33" t="str">
        <f t="shared" ref="M7" si="3">L7</f>
        <v>DLFU IN</v>
      </c>
      <c r="N7" s="34" t="str">
        <f t="shared" ref="N7" si="4">M7</f>
        <v>DLFU IN</v>
      </c>
      <c r="O7" s="32" t="s">
        <v>637</v>
      </c>
      <c r="P7" s="33" t="str">
        <f>O7</f>
        <v>GPL IN</v>
      </c>
      <c r="Q7" s="33" t="str">
        <f t="shared" ref="Q7:T7" si="5">P7</f>
        <v>GPL IN</v>
      </c>
      <c r="R7" s="33" t="str">
        <f t="shared" si="5"/>
        <v>GPL IN</v>
      </c>
      <c r="S7" s="33" t="str">
        <f t="shared" si="5"/>
        <v>GPL IN</v>
      </c>
      <c r="T7" s="34" t="str">
        <f t="shared" si="5"/>
        <v>GPL IN</v>
      </c>
      <c r="U7" s="32" t="s">
        <v>638</v>
      </c>
      <c r="V7" s="33" t="str">
        <f>U7</f>
        <v>LODHA IN</v>
      </c>
      <c r="W7" s="33" t="str">
        <f t="shared" ref="W7:Z7" si="6">V7</f>
        <v>LODHA IN</v>
      </c>
      <c r="X7" s="33" t="str">
        <f t="shared" si="6"/>
        <v>LODHA IN</v>
      </c>
      <c r="Y7" s="33" t="str">
        <f t="shared" si="6"/>
        <v>LODHA IN</v>
      </c>
      <c r="Z7" s="34" t="str">
        <f t="shared" si="6"/>
        <v>LODHA IN</v>
      </c>
      <c r="AA7" s="32" t="s">
        <v>738</v>
      </c>
      <c r="AB7" s="33" t="str">
        <f>AA7</f>
        <v>KPDL IN</v>
      </c>
      <c r="AC7" s="33" t="str">
        <f t="shared" ref="AC7" si="7">AB7</f>
        <v>KPDL IN</v>
      </c>
      <c r="AD7" s="33" t="str">
        <f t="shared" ref="AD7" si="8">AC7</f>
        <v>KPDL IN</v>
      </c>
      <c r="AE7" s="33" t="str">
        <f t="shared" ref="AE7" si="9">AD7</f>
        <v>KPDL IN</v>
      </c>
      <c r="AF7" s="34" t="str">
        <f t="shared" ref="AF7" si="10">AE7</f>
        <v>KPDL IN</v>
      </c>
      <c r="AG7" s="32" t="s">
        <v>763</v>
      </c>
      <c r="AH7" s="33" t="str">
        <f>AG7</f>
        <v>MAHLIFE IN</v>
      </c>
      <c r="AI7" s="33" t="str">
        <f t="shared" ref="AI7" si="11">AH7</f>
        <v>MAHLIFE IN</v>
      </c>
      <c r="AJ7" s="33" t="str">
        <f t="shared" ref="AJ7" si="12">AI7</f>
        <v>MAHLIFE IN</v>
      </c>
      <c r="AK7" s="33" t="str">
        <f t="shared" ref="AK7" si="13">AJ7</f>
        <v>MAHLIFE IN</v>
      </c>
      <c r="AL7" s="34" t="str">
        <f t="shared" ref="AL7" si="14">AK7</f>
        <v>MAHLIFE IN</v>
      </c>
      <c r="AM7" s="32" t="s">
        <v>639</v>
      </c>
      <c r="AN7" s="33" t="str">
        <f>AM7</f>
        <v>OBER IN</v>
      </c>
      <c r="AO7" s="33" t="str">
        <f t="shared" ref="AO7" si="15">AN7</f>
        <v>OBER IN</v>
      </c>
      <c r="AP7" s="33" t="str">
        <f t="shared" ref="AP7" si="16">AO7</f>
        <v>OBER IN</v>
      </c>
      <c r="AQ7" s="33" t="str">
        <f t="shared" ref="AQ7" si="17">AP7</f>
        <v>OBER IN</v>
      </c>
      <c r="AR7" s="34" t="str">
        <f t="shared" ref="AR7" si="18">AQ7</f>
        <v>OBER IN</v>
      </c>
      <c r="AS7" s="32" t="s">
        <v>683</v>
      </c>
      <c r="AT7" s="33" t="str">
        <f>AS7</f>
        <v>PHNX IN</v>
      </c>
      <c r="AU7" s="33" t="str">
        <f t="shared" ref="AU7" si="19">AT7</f>
        <v>PHNX IN</v>
      </c>
      <c r="AV7" s="33" t="str">
        <f t="shared" ref="AV7" si="20">AU7</f>
        <v>PHNX IN</v>
      </c>
      <c r="AW7" s="33" t="str">
        <f t="shared" ref="AW7" si="21">AV7</f>
        <v>PHNX IN</v>
      </c>
      <c r="AX7" s="34" t="str">
        <f t="shared" ref="AX7" si="22">AW7</f>
        <v>PHNX IN</v>
      </c>
      <c r="AY7" s="32" t="s">
        <v>663</v>
      </c>
      <c r="AZ7" s="33" t="str">
        <f>AY7</f>
        <v>PEPL IN</v>
      </c>
      <c r="BA7" s="33" t="str">
        <f t="shared" ref="BA7" si="23">AZ7</f>
        <v>PEPL IN</v>
      </c>
      <c r="BB7" s="33" t="str">
        <f t="shared" ref="BB7" si="24">BA7</f>
        <v>PEPL IN</v>
      </c>
      <c r="BC7" s="33" t="str">
        <f t="shared" ref="BC7" si="25">BB7</f>
        <v>PEPL IN</v>
      </c>
      <c r="BD7" s="34" t="str">
        <f t="shared" ref="BD7" si="26">BC7</f>
        <v>PEPL IN</v>
      </c>
      <c r="BE7" s="32" t="s">
        <v>759</v>
      </c>
      <c r="BF7" s="33" t="str">
        <f>BE7</f>
        <v>SIGNATUR IN</v>
      </c>
      <c r="BG7" s="33" t="str">
        <f t="shared" ref="BG7" si="27">BF7</f>
        <v>SIGNATUR IN</v>
      </c>
      <c r="BH7" s="33" t="str">
        <f t="shared" ref="BH7" si="28">BG7</f>
        <v>SIGNATUR IN</v>
      </c>
      <c r="BI7" s="33" t="str">
        <f t="shared" ref="BI7" si="29">BH7</f>
        <v>SIGNATUR IN</v>
      </c>
      <c r="BJ7" s="34" t="str">
        <f t="shared" ref="BJ7" si="30">BI7</f>
        <v>SIGNATUR IN</v>
      </c>
      <c r="BK7" s="32" t="s">
        <v>710</v>
      </c>
      <c r="BL7" s="33" t="str">
        <f>BK7</f>
        <v>SRIN IN</v>
      </c>
      <c r="BM7" s="33" t="str">
        <f t="shared" ref="BM7" si="31">BL7</f>
        <v>SRIN IN</v>
      </c>
      <c r="BN7" s="33" t="str">
        <f t="shared" ref="BN7" si="32">BM7</f>
        <v>SRIN IN</v>
      </c>
      <c r="BO7" s="33" t="str">
        <f t="shared" ref="BO7" si="33">BN7</f>
        <v>SRIN IN</v>
      </c>
      <c r="BP7" s="34" t="str">
        <f t="shared" ref="BP7" si="34">BO7</f>
        <v>SRIN IN</v>
      </c>
      <c r="BQ7" s="32" t="s">
        <v>664</v>
      </c>
      <c r="BR7" s="33" t="str">
        <f>BQ7</f>
        <v>SOBHA IN</v>
      </c>
      <c r="BS7" s="33" t="str">
        <f t="shared" ref="BS7:BV7" si="35">BR7</f>
        <v>SOBHA IN</v>
      </c>
      <c r="BT7" s="33" t="str">
        <f t="shared" si="35"/>
        <v>SOBHA IN</v>
      </c>
      <c r="BU7" s="33" t="str">
        <f t="shared" si="35"/>
        <v>SOBHA IN</v>
      </c>
      <c r="BV7" s="34" t="str">
        <f t="shared" si="35"/>
        <v>SOBHA IN</v>
      </c>
      <c r="BW7" s="108" t="s">
        <v>104</v>
      </c>
      <c r="BX7" s="109" t="str">
        <f>BW7</f>
        <v>Real Estate</v>
      </c>
      <c r="BY7" s="109" t="str">
        <f t="shared" ref="BY7:CB7" si="36">BX7</f>
        <v>Real Estate</v>
      </c>
      <c r="BZ7" s="109" t="str">
        <f t="shared" si="36"/>
        <v>Real Estate</v>
      </c>
      <c r="CA7" s="109" t="str">
        <f t="shared" si="36"/>
        <v>Real Estate</v>
      </c>
      <c r="CB7" s="110" t="str">
        <f t="shared" si="36"/>
        <v>Real Estate</v>
      </c>
    </row>
    <row r="8" spans="2:80" s="22" customFormat="1">
      <c r="B8" s="23" t="s">
        <v>69</v>
      </c>
      <c r="C8" s="112" t="str">
        <f>'Column Code'!$C$8</f>
        <v>FY21</v>
      </c>
      <c r="D8" s="113" t="str">
        <f>'Column Code'!$D$8</f>
        <v>FY22</v>
      </c>
      <c r="E8" s="113" t="str">
        <f>'Column Code'!$E$8</f>
        <v>FY23</v>
      </c>
      <c r="F8" s="113" t="str">
        <f>'Column Code'!$F$8</f>
        <v>FY24</v>
      </c>
      <c r="G8" s="113" t="str">
        <f>'Column Code'!$G$8</f>
        <v>FY25E</v>
      </c>
      <c r="H8" s="114" t="str">
        <f>'Column Code'!$H$8</f>
        <v>FY26E</v>
      </c>
      <c r="I8" s="112" t="str">
        <f>'Column Code'!$C$8</f>
        <v>FY21</v>
      </c>
      <c r="J8" s="113" t="str">
        <f>'Column Code'!$D$8</f>
        <v>FY22</v>
      </c>
      <c r="K8" s="113" t="str">
        <f>'Column Code'!$E$8</f>
        <v>FY23</v>
      </c>
      <c r="L8" s="113" t="str">
        <f>'Column Code'!$F$8</f>
        <v>FY24</v>
      </c>
      <c r="M8" s="113" t="str">
        <f>'Column Code'!$G$8</f>
        <v>FY25E</v>
      </c>
      <c r="N8" s="114" t="str">
        <f>'Column Code'!$H$8</f>
        <v>FY26E</v>
      </c>
      <c r="O8" s="112" t="str">
        <f>'Column Code'!$C$8</f>
        <v>FY21</v>
      </c>
      <c r="P8" s="113" t="str">
        <f>'Column Code'!$D$8</f>
        <v>FY22</v>
      </c>
      <c r="Q8" s="113" t="str">
        <f>'Column Code'!$E$8</f>
        <v>FY23</v>
      </c>
      <c r="R8" s="113" t="str">
        <f>'Column Code'!$F$8</f>
        <v>FY24</v>
      </c>
      <c r="S8" s="113" t="str">
        <f>'Column Code'!$G$8</f>
        <v>FY25E</v>
      </c>
      <c r="T8" s="114" t="str">
        <f>'Column Code'!$H$8</f>
        <v>FY26E</v>
      </c>
      <c r="U8" s="112" t="str">
        <f>'Column Code'!$C$8</f>
        <v>FY21</v>
      </c>
      <c r="V8" s="113" t="str">
        <f>'Column Code'!$D$8</f>
        <v>FY22</v>
      </c>
      <c r="W8" s="113" t="str">
        <f>'Column Code'!$E$8</f>
        <v>FY23</v>
      </c>
      <c r="X8" s="113" t="str">
        <f>'Column Code'!$F$8</f>
        <v>FY24</v>
      </c>
      <c r="Y8" s="113" t="str">
        <f>'Column Code'!$G$8</f>
        <v>FY25E</v>
      </c>
      <c r="Z8" s="114" t="str">
        <f>'Column Code'!$H$8</f>
        <v>FY26E</v>
      </c>
      <c r="AA8" s="112" t="str">
        <f>'Column Code'!$C$8</f>
        <v>FY21</v>
      </c>
      <c r="AB8" s="113" t="str">
        <f>'Column Code'!$D$8</f>
        <v>FY22</v>
      </c>
      <c r="AC8" s="113" t="str">
        <f>'Column Code'!$E$8</f>
        <v>FY23</v>
      </c>
      <c r="AD8" s="113" t="str">
        <f>'Column Code'!$F$8</f>
        <v>FY24</v>
      </c>
      <c r="AE8" s="113" t="str">
        <f>'Column Code'!$G$8</f>
        <v>FY25E</v>
      </c>
      <c r="AF8" s="114" t="str">
        <f>'Column Code'!$H$8</f>
        <v>FY26E</v>
      </c>
      <c r="AG8" s="112" t="str">
        <f>'Column Code'!$C$8</f>
        <v>FY21</v>
      </c>
      <c r="AH8" s="113" t="str">
        <f>'Column Code'!$D$8</f>
        <v>FY22</v>
      </c>
      <c r="AI8" s="113" t="str">
        <f>'Column Code'!$E$8</f>
        <v>FY23</v>
      </c>
      <c r="AJ8" s="113" t="str">
        <f>'Column Code'!$F$8</f>
        <v>FY24</v>
      </c>
      <c r="AK8" s="113" t="str">
        <f>'Column Code'!$G$8</f>
        <v>FY25E</v>
      </c>
      <c r="AL8" s="114" t="str">
        <f>'Column Code'!$H$8</f>
        <v>FY26E</v>
      </c>
      <c r="AM8" s="112" t="str">
        <f>'Column Code'!$C$8</f>
        <v>FY21</v>
      </c>
      <c r="AN8" s="113" t="str">
        <f>'Column Code'!$D$8</f>
        <v>FY22</v>
      </c>
      <c r="AO8" s="113" t="str">
        <f>'Column Code'!$E$8</f>
        <v>FY23</v>
      </c>
      <c r="AP8" s="113" t="str">
        <f>'Column Code'!$F$8</f>
        <v>FY24</v>
      </c>
      <c r="AQ8" s="113" t="str">
        <f>'Column Code'!$G$8</f>
        <v>FY25E</v>
      </c>
      <c r="AR8" s="114" t="str">
        <f>'Column Code'!$H$8</f>
        <v>FY26E</v>
      </c>
      <c r="AS8" s="112" t="str">
        <f>'Column Code'!$C$8</f>
        <v>FY21</v>
      </c>
      <c r="AT8" s="113" t="str">
        <f>'Column Code'!$D$8</f>
        <v>FY22</v>
      </c>
      <c r="AU8" s="113" t="str">
        <f>'Column Code'!$E$8</f>
        <v>FY23</v>
      </c>
      <c r="AV8" s="113" t="str">
        <f>'Column Code'!$F$8</f>
        <v>FY24</v>
      </c>
      <c r="AW8" s="113" t="str">
        <f>'Column Code'!$G$8</f>
        <v>FY25E</v>
      </c>
      <c r="AX8" s="114" t="str">
        <f>'Column Code'!$H$8</f>
        <v>FY26E</v>
      </c>
      <c r="AY8" s="112" t="str">
        <f>'Column Code'!$C$8</f>
        <v>FY21</v>
      </c>
      <c r="AZ8" s="113" t="str">
        <f>'Column Code'!$D$8</f>
        <v>FY22</v>
      </c>
      <c r="BA8" s="113" t="str">
        <f>'Column Code'!$E$8</f>
        <v>FY23</v>
      </c>
      <c r="BB8" s="113" t="str">
        <f>'Column Code'!$F$8</f>
        <v>FY24</v>
      </c>
      <c r="BC8" s="113" t="str">
        <f>'Column Code'!$G$8</f>
        <v>FY25E</v>
      </c>
      <c r="BD8" s="114" t="str">
        <f>'Column Code'!$H$8</f>
        <v>FY26E</v>
      </c>
      <c r="BE8" s="112" t="str">
        <f>'Column Code'!$C$8</f>
        <v>FY21</v>
      </c>
      <c r="BF8" s="113" t="str">
        <f>'Column Code'!$D$8</f>
        <v>FY22</v>
      </c>
      <c r="BG8" s="113" t="str">
        <f>'Column Code'!$E$8</f>
        <v>FY23</v>
      </c>
      <c r="BH8" s="113" t="str">
        <f>'Column Code'!$F$8</f>
        <v>FY24</v>
      </c>
      <c r="BI8" s="113" t="str">
        <f>'Column Code'!$G$8</f>
        <v>FY25E</v>
      </c>
      <c r="BJ8" s="114" t="str">
        <f>'Column Code'!$H$8</f>
        <v>FY26E</v>
      </c>
      <c r="BK8" s="112" t="str">
        <f>'Column Code'!$C$8</f>
        <v>FY21</v>
      </c>
      <c r="BL8" s="113" t="str">
        <f>'Column Code'!$D$8</f>
        <v>FY22</v>
      </c>
      <c r="BM8" s="113" t="str">
        <f>'Column Code'!$E$8</f>
        <v>FY23</v>
      </c>
      <c r="BN8" s="113" t="str">
        <f>'Column Code'!$F$8</f>
        <v>FY24</v>
      </c>
      <c r="BO8" s="113" t="str">
        <f>'Column Code'!$G$8</f>
        <v>FY25E</v>
      </c>
      <c r="BP8" s="114" t="str">
        <f>'Column Code'!$H$8</f>
        <v>FY26E</v>
      </c>
      <c r="BQ8" s="112" t="str">
        <f>'Column Code'!$C$8</f>
        <v>FY21</v>
      </c>
      <c r="BR8" s="113" t="str">
        <f>'Column Code'!$D$8</f>
        <v>FY22</v>
      </c>
      <c r="BS8" s="113" t="str">
        <f>'Column Code'!$E$8</f>
        <v>FY23</v>
      </c>
      <c r="BT8" s="113" t="str">
        <f>'Column Code'!$F$8</f>
        <v>FY24</v>
      </c>
      <c r="BU8" s="113" t="str">
        <f>'Column Code'!$G$8</f>
        <v>FY25E</v>
      </c>
      <c r="BV8" s="114" t="str">
        <f>'Column Code'!$H$8</f>
        <v>FY26E</v>
      </c>
      <c r="BW8" s="112" t="str">
        <f>'Column Code'!$C$8</f>
        <v>FY21</v>
      </c>
      <c r="BX8" s="113" t="str">
        <f>'Column Code'!$D$8</f>
        <v>FY22</v>
      </c>
      <c r="BY8" s="113" t="str">
        <f>'Column Code'!$E$8</f>
        <v>FY23</v>
      </c>
      <c r="BZ8" s="113" t="str">
        <f>'Column Code'!$F$8</f>
        <v>FY24</v>
      </c>
      <c r="CA8" s="113" t="str">
        <f>'Column Code'!$G$8</f>
        <v>FY25E</v>
      </c>
      <c r="CB8" s="114" t="str">
        <f>'Column Code'!$H$8</f>
        <v>FY26E</v>
      </c>
    </row>
    <row r="9" spans="2:80" s="5" customFormat="1" ht="12.75">
      <c r="B9" s="30" t="s">
        <v>8</v>
      </c>
      <c r="C9" s="66"/>
      <c r="D9" s="67"/>
      <c r="E9" s="67"/>
      <c r="F9" s="67"/>
      <c r="G9" s="67"/>
      <c r="H9" s="68"/>
      <c r="I9" s="66"/>
      <c r="J9" s="67"/>
      <c r="K9" s="67"/>
      <c r="L9" s="67"/>
      <c r="M9" s="67"/>
      <c r="N9" s="68"/>
      <c r="O9" s="66"/>
      <c r="P9" s="67"/>
      <c r="Q9" s="67"/>
      <c r="R9" s="67"/>
      <c r="S9" s="67"/>
      <c r="T9" s="68"/>
      <c r="U9" s="66"/>
      <c r="V9" s="67"/>
      <c r="W9" s="67"/>
      <c r="X9" s="67"/>
      <c r="Y9" s="67"/>
      <c r="Z9" s="68"/>
      <c r="AA9" s="67"/>
      <c r="AB9" s="67"/>
      <c r="AC9" s="67"/>
      <c r="AD9" s="67"/>
      <c r="AE9" s="67"/>
      <c r="AF9" s="67"/>
      <c r="AG9" s="66"/>
      <c r="AH9" s="67"/>
      <c r="AI9" s="67"/>
      <c r="AJ9" s="67"/>
      <c r="AK9" s="67"/>
      <c r="AL9" s="68"/>
      <c r="AM9" s="66"/>
      <c r="AN9" s="67"/>
      <c r="AO9" s="67"/>
      <c r="AP9" s="67"/>
      <c r="AQ9" s="67"/>
      <c r="AR9" s="68"/>
      <c r="AS9" s="66"/>
      <c r="AT9" s="67"/>
      <c r="AU9" s="67"/>
      <c r="AV9" s="67"/>
      <c r="AW9" s="67"/>
      <c r="AX9" s="68"/>
      <c r="AY9" s="66"/>
      <c r="AZ9" s="67"/>
      <c r="BA9" s="67"/>
      <c r="BB9" s="67"/>
      <c r="BC9" s="67"/>
      <c r="BD9" s="68"/>
      <c r="BE9" s="66"/>
      <c r="BF9" s="67"/>
      <c r="BG9" s="67"/>
      <c r="BH9" s="67"/>
      <c r="BI9" s="67"/>
      <c r="BJ9" s="68"/>
      <c r="BK9" s="66"/>
      <c r="BL9" s="67"/>
      <c r="BM9" s="67"/>
      <c r="BN9" s="67"/>
      <c r="BO9" s="67"/>
      <c r="BP9" s="68"/>
      <c r="BQ9" s="66"/>
      <c r="BR9" s="67"/>
      <c r="BS9" s="67"/>
      <c r="BT9" s="67"/>
      <c r="BU9" s="67"/>
      <c r="BV9" s="68"/>
      <c r="BW9" s="66"/>
      <c r="BX9" s="138" t="s">
        <v>286</v>
      </c>
      <c r="BY9" s="138" t="s">
        <v>287</v>
      </c>
      <c r="BZ9" s="138" t="s">
        <v>288</v>
      </c>
      <c r="CA9" s="138" t="s">
        <v>289</v>
      </c>
      <c r="CB9" s="139" t="s">
        <v>290</v>
      </c>
    </row>
    <row r="10" spans="2:80">
      <c r="B10" s="24" t="s">
        <v>238</v>
      </c>
      <c r="C10" s="70"/>
      <c r="D10" s="71"/>
      <c r="E10" s="71"/>
      <c r="F10" s="71"/>
      <c r="G10" s="71"/>
      <c r="H10" s="65" t="s">
        <v>286</v>
      </c>
      <c r="I10" s="70"/>
      <c r="J10" s="71"/>
      <c r="K10" s="71"/>
      <c r="L10" s="71"/>
      <c r="M10" s="71"/>
      <c r="N10" s="65" t="s">
        <v>287</v>
      </c>
      <c r="O10" s="70"/>
      <c r="P10" s="71"/>
      <c r="Q10" s="71"/>
      <c r="R10" s="71"/>
      <c r="S10" s="71"/>
      <c r="T10" s="65" t="s">
        <v>286</v>
      </c>
      <c r="U10" s="70"/>
      <c r="V10" s="71"/>
      <c r="W10" s="71"/>
      <c r="X10" s="71"/>
      <c r="Y10" s="71"/>
      <c r="Z10" s="65" t="s">
        <v>286</v>
      </c>
      <c r="AA10" s="318"/>
      <c r="AB10" s="318"/>
      <c r="AC10" s="318"/>
      <c r="AD10" s="318"/>
      <c r="AE10" s="318"/>
      <c r="AF10" s="65" t="s">
        <v>286</v>
      </c>
      <c r="AG10" s="70"/>
      <c r="AH10" s="71"/>
      <c r="AI10" s="71"/>
      <c r="AJ10" s="71"/>
      <c r="AK10" s="71"/>
      <c r="AL10" s="65" t="s">
        <v>287</v>
      </c>
      <c r="AM10" s="70"/>
      <c r="AN10" s="71"/>
      <c r="AO10" s="71"/>
      <c r="AP10" s="71"/>
      <c r="AQ10" s="71"/>
      <c r="AR10" s="65" t="s">
        <v>287</v>
      </c>
      <c r="AS10" s="70"/>
      <c r="AT10" s="71"/>
      <c r="AU10" s="71"/>
      <c r="AV10" s="71"/>
      <c r="AW10" s="71"/>
      <c r="AX10" s="65" t="s">
        <v>287</v>
      </c>
      <c r="AY10" s="70"/>
      <c r="AZ10" s="71"/>
      <c r="BA10" s="71"/>
      <c r="BB10" s="71"/>
      <c r="BC10" s="71"/>
      <c r="BD10" s="65" t="s">
        <v>286</v>
      </c>
      <c r="BE10" s="70"/>
      <c r="BF10" s="71"/>
      <c r="BG10" s="71"/>
      <c r="BH10" s="71"/>
      <c r="BI10" s="71"/>
      <c r="BJ10" s="65" t="s">
        <v>286</v>
      </c>
      <c r="BK10" s="70"/>
      <c r="BL10" s="71"/>
      <c r="BM10" s="71"/>
      <c r="BN10" s="71"/>
      <c r="BO10" s="71"/>
      <c r="BP10" s="65" t="s">
        <v>286</v>
      </c>
      <c r="BQ10" s="70"/>
      <c r="BR10" s="71"/>
      <c r="BS10" s="71"/>
      <c r="BT10" s="71"/>
      <c r="BU10" s="71"/>
      <c r="BV10" s="65" t="s">
        <v>286</v>
      </c>
      <c r="BW10" s="70"/>
      <c r="BX10" s="140">
        <f>COUNTIF($C$10:$BV$10,BX$9)</f>
        <v>8</v>
      </c>
      <c r="BY10" s="140">
        <f>COUNTIF($C$10:$BV$10,BY$9)</f>
        <v>4</v>
      </c>
      <c r="BZ10" s="140">
        <f>COUNTIF($C$10:$BV$10,BZ$9)</f>
        <v>0</v>
      </c>
      <c r="CA10" s="140">
        <f>COUNTIF($C$10:$BV$10,CA$9)</f>
        <v>0</v>
      </c>
      <c r="CB10" s="137">
        <f>COUNTIF($C$10:$BV$10,CB$9)</f>
        <v>0</v>
      </c>
    </row>
    <row r="11" spans="2:80">
      <c r="B11" s="24" t="s">
        <v>38</v>
      </c>
      <c r="C11" s="70">
        <v>1415</v>
      </c>
      <c r="D11" s="71">
        <v>1415</v>
      </c>
      <c r="E11" s="71">
        <v>1415</v>
      </c>
      <c r="F11" s="71">
        <v>1415</v>
      </c>
      <c r="G11" s="71">
        <v>1415</v>
      </c>
      <c r="H11" s="72">
        <v>1415</v>
      </c>
      <c r="I11" s="70">
        <v>913.7</v>
      </c>
      <c r="J11" s="71">
        <v>913.7</v>
      </c>
      <c r="K11" s="71">
        <v>913.7</v>
      </c>
      <c r="L11" s="71">
        <v>913.7</v>
      </c>
      <c r="M11" s="71">
        <v>913.7</v>
      </c>
      <c r="N11" s="72">
        <v>913.7</v>
      </c>
      <c r="O11" s="70">
        <v>3191.3</v>
      </c>
      <c r="P11" s="71">
        <v>3191.3</v>
      </c>
      <c r="Q11" s="71">
        <v>3191.3</v>
      </c>
      <c r="R11" s="71">
        <v>3191.3</v>
      </c>
      <c r="S11" s="71">
        <v>3191.3</v>
      </c>
      <c r="T11" s="72">
        <v>3191.3</v>
      </c>
      <c r="U11" s="70">
        <v>1299.9000000000001</v>
      </c>
      <c r="V11" s="71">
        <v>1299.9000000000001</v>
      </c>
      <c r="W11" s="71">
        <v>1299.9000000000001</v>
      </c>
      <c r="X11" s="71">
        <v>1299.9000000000001</v>
      </c>
      <c r="Y11" s="71">
        <v>1299.9000000000001</v>
      </c>
      <c r="Z11" s="72">
        <v>1299.9000000000001</v>
      </c>
      <c r="AA11" s="70">
        <v>399.9</v>
      </c>
      <c r="AB11" s="71">
        <v>399.9</v>
      </c>
      <c r="AC11" s="71">
        <v>399.9</v>
      </c>
      <c r="AD11" s="71">
        <v>399.9</v>
      </c>
      <c r="AE11" s="71">
        <v>399.9</v>
      </c>
      <c r="AF11" s="72">
        <v>399.9</v>
      </c>
      <c r="AG11" s="70">
        <v>543.04999999999995</v>
      </c>
      <c r="AH11" s="71">
        <v>543.04999999999995</v>
      </c>
      <c r="AI11" s="71">
        <v>543.04999999999995</v>
      </c>
      <c r="AJ11" s="71">
        <v>543.04999999999995</v>
      </c>
      <c r="AK11" s="71">
        <v>543.04999999999995</v>
      </c>
      <c r="AL11" s="72">
        <v>543.04999999999995</v>
      </c>
      <c r="AM11" s="70">
        <v>1898.4</v>
      </c>
      <c r="AN11" s="71">
        <v>1898.4</v>
      </c>
      <c r="AO11" s="71">
        <v>1898.4</v>
      </c>
      <c r="AP11" s="71">
        <v>1898.4</v>
      </c>
      <c r="AQ11" s="71">
        <v>1898.4</v>
      </c>
      <c r="AR11" s="72">
        <v>1898.4</v>
      </c>
      <c r="AS11" s="70">
        <v>1884.75</v>
      </c>
      <c r="AT11" s="71">
        <v>1884.75</v>
      </c>
      <c r="AU11" s="71">
        <v>1884.75</v>
      </c>
      <c r="AV11" s="71">
        <v>1884.75</v>
      </c>
      <c r="AW11" s="71">
        <v>1884.75</v>
      </c>
      <c r="AX11" s="72">
        <v>1884.75</v>
      </c>
      <c r="AY11" s="70">
        <v>1869.85</v>
      </c>
      <c r="AZ11" s="71">
        <v>1869.85</v>
      </c>
      <c r="BA11" s="71">
        <v>1869.85</v>
      </c>
      <c r="BB11" s="71">
        <v>1869.85</v>
      </c>
      <c r="BC11" s="71">
        <v>1869.85</v>
      </c>
      <c r="BD11" s="72">
        <v>1869.85</v>
      </c>
      <c r="BE11" s="70">
        <v>1588.65</v>
      </c>
      <c r="BF11" s="71">
        <v>1588.65</v>
      </c>
      <c r="BG11" s="71">
        <v>1588.65</v>
      </c>
      <c r="BH11" s="71">
        <v>1588.65</v>
      </c>
      <c r="BI11" s="71">
        <v>1588.65</v>
      </c>
      <c r="BJ11" s="72">
        <v>1588.65</v>
      </c>
      <c r="BK11" s="70">
        <v>580.85</v>
      </c>
      <c r="BL11" s="71">
        <v>580.85</v>
      </c>
      <c r="BM11" s="71">
        <v>580.85</v>
      </c>
      <c r="BN11" s="71">
        <v>580.85</v>
      </c>
      <c r="BO11" s="71">
        <v>580.85</v>
      </c>
      <c r="BP11" s="72">
        <v>580.85</v>
      </c>
      <c r="BQ11" s="70">
        <v>1969.9</v>
      </c>
      <c r="BR11" s="71">
        <v>1969.9</v>
      </c>
      <c r="BS11" s="71">
        <v>1969.9</v>
      </c>
      <c r="BT11" s="71">
        <v>1969.9</v>
      </c>
      <c r="BU11" s="71">
        <v>1969.9</v>
      </c>
      <c r="BV11" s="72">
        <v>1969.9</v>
      </c>
      <c r="BW11" s="70"/>
      <c r="BX11" s="71"/>
      <c r="BY11" s="71"/>
      <c r="BZ11" s="71"/>
      <c r="CA11" s="71"/>
      <c r="CB11" s="72"/>
    </row>
    <row r="12" spans="2:80">
      <c r="B12" s="24" t="s">
        <v>39</v>
      </c>
      <c r="C12" s="70"/>
      <c r="D12" s="71"/>
      <c r="E12" s="71"/>
      <c r="F12" s="71"/>
      <c r="G12" s="71"/>
      <c r="H12" s="72">
        <v>1525</v>
      </c>
      <c r="I12" s="70"/>
      <c r="J12" s="71"/>
      <c r="K12" s="71"/>
      <c r="L12" s="71"/>
      <c r="M12" s="71"/>
      <c r="N12" s="72">
        <v>850</v>
      </c>
      <c r="O12" s="70"/>
      <c r="P12" s="71"/>
      <c r="Q12" s="71"/>
      <c r="R12" s="71"/>
      <c r="S12" s="71"/>
      <c r="T12" s="72">
        <v>3725</v>
      </c>
      <c r="U12" s="70"/>
      <c r="V12" s="71"/>
      <c r="W12" s="71"/>
      <c r="X12" s="71"/>
      <c r="Y12" s="71"/>
      <c r="Z12" s="72">
        <v>1770</v>
      </c>
      <c r="AA12" s="84"/>
      <c r="AB12" s="84"/>
      <c r="AC12" s="84"/>
      <c r="AD12" s="84"/>
      <c r="AE12" s="84"/>
      <c r="AF12" s="72">
        <v>620</v>
      </c>
      <c r="AG12" s="70"/>
      <c r="AH12" s="71"/>
      <c r="AI12" s="71"/>
      <c r="AJ12" s="71"/>
      <c r="AK12" s="71"/>
      <c r="AL12" s="72">
        <v>600</v>
      </c>
      <c r="AM12" s="70"/>
      <c r="AN12" s="71"/>
      <c r="AO12" s="71"/>
      <c r="AP12" s="71"/>
      <c r="AQ12" s="71"/>
      <c r="AR12" s="72">
        <v>1560</v>
      </c>
      <c r="AS12" s="70"/>
      <c r="AT12" s="71"/>
      <c r="AU12" s="71"/>
      <c r="AV12" s="71"/>
      <c r="AW12" s="71"/>
      <c r="AX12" s="72">
        <v>1610</v>
      </c>
      <c r="AY12" s="70"/>
      <c r="AZ12" s="71"/>
      <c r="BA12" s="71"/>
      <c r="BB12" s="71"/>
      <c r="BC12" s="71"/>
      <c r="BD12" s="72">
        <v>2100</v>
      </c>
      <c r="BE12" s="70"/>
      <c r="BF12" s="71"/>
      <c r="BG12" s="71"/>
      <c r="BH12" s="71"/>
      <c r="BI12" s="71"/>
      <c r="BJ12" s="72">
        <v>2000</v>
      </c>
      <c r="BK12" s="70"/>
      <c r="BL12" s="71"/>
      <c r="BM12" s="71"/>
      <c r="BN12" s="71"/>
      <c r="BO12" s="71"/>
      <c r="BP12" s="72">
        <v>745</v>
      </c>
      <c r="BQ12" s="70"/>
      <c r="BR12" s="71"/>
      <c r="BS12" s="71"/>
      <c r="BT12" s="71"/>
      <c r="BU12" s="71"/>
      <c r="BV12" s="72">
        <v>2250</v>
      </c>
      <c r="BW12" s="70"/>
      <c r="BX12" s="71"/>
      <c r="BY12" s="71"/>
      <c r="BZ12" s="71"/>
      <c r="CA12" s="71"/>
      <c r="CB12" s="72"/>
    </row>
    <row r="13" spans="2:80" s="17" customFormat="1">
      <c r="B13" s="27" t="s">
        <v>318</v>
      </c>
      <c r="C13" s="73"/>
      <c r="D13" s="74"/>
      <c r="E13" s="74"/>
      <c r="F13" s="74"/>
      <c r="G13" s="74"/>
      <c r="H13" s="75">
        <f t="shared" ref="H13" si="37">IF(IFERROR(((IF(H12&lt;0,"-",H12))/H11*100-100),"-")=-100,"-",(IFERROR(((IF(H12&lt;0,"-",H12))/H11*100-100),"-")))</f>
        <v>7.7738515901060197</v>
      </c>
      <c r="I13" s="73"/>
      <c r="J13" s="74"/>
      <c r="K13" s="74"/>
      <c r="L13" s="74"/>
      <c r="M13" s="74"/>
      <c r="N13" s="75">
        <f t="shared" ref="N13" si="38">IF(IFERROR(((IF(N12&lt;0,"-",N12))/N11*100-100),"-")=-100,"-",(IFERROR(((IF(N12&lt;0,"-",N12))/N11*100-100),"-")))</f>
        <v>-6.9716537156616027</v>
      </c>
      <c r="O13" s="73"/>
      <c r="P13" s="74"/>
      <c r="Q13" s="74"/>
      <c r="R13" s="74"/>
      <c r="S13" s="74"/>
      <c r="T13" s="75">
        <f t="shared" ref="T13" si="39">IF(IFERROR(((IF(T12&lt;0,"-",T12))/T11*100-100),"-")=-100,"-",(IFERROR(((IF(T12&lt;0,"-",T12))/T11*100-100),"-")))</f>
        <v>16.723592266474469</v>
      </c>
      <c r="U13" s="73"/>
      <c r="V13" s="74"/>
      <c r="W13" s="74"/>
      <c r="X13" s="74"/>
      <c r="Y13" s="74"/>
      <c r="Z13" s="75">
        <f t="shared" ref="Z13" si="40">IF(IFERROR(((IF(Z12&lt;0,"-",Z12))/Z11*100-100),"-")=-100,"-",(IFERROR(((IF(Z12&lt;0,"-",Z12))/Z11*100-100),"-")))</f>
        <v>36.164320332333261</v>
      </c>
      <c r="AA13" s="82"/>
      <c r="AB13" s="82"/>
      <c r="AC13" s="82"/>
      <c r="AD13" s="82"/>
      <c r="AE13" s="82"/>
      <c r="AF13" s="75">
        <f t="shared" ref="AF13" si="41">IF(IFERROR(((IF(AF12&lt;0,"-",AF12))/AF11*100-100),"-")=-100,"-",(IFERROR(((IF(AF12&lt;0,"-",AF12))/AF11*100-100),"-")))</f>
        <v>55.0387596899225</v>
      </c>
      <c r="AG13" s="73"/>
      <c r="AH13" s="74"/>
      <c r="AI13" s="74"/>
      <c r="AJ13" s="74"/>
      <c r="AK13" s="74"/>
      <c r="AL13" s="75">
        <f t="shared" ref="AL13" si="42">IF(IFERROR(((IF(AL12&lt;0,"-",AL12))/AL11*100-100),"-")=-100,"-",(IFERROR(((IF(AL12&lt;0,"-",AL12))/AL11*100-100),"-")))</f>
        <v>10.487063806279352</v>
      </c>
      <c r="AM13" s="73"/>
      <c r="AN13" s="74"/>
      <c r="AO13" s="74"/>
      <c r="AP13" s="74"/>
      <c r="AQ13" s="74"/>
      <c r="AR13" s="75">
        <f t="shared" ref="AR13" si="43">IF(IFERROR(((IF(AR12&lt;0,"-",AR12))/AR11*100-100),"-")=-100,"-",(IFERROR(((IF(AR12&lt;0,"-",AR12))/AR11*100-100),"-")))</f>
        <v>-17.825537294563844</v>
      </c>
      <c r="AS13" s="73"/>
      <c r="AT13" s="74"/>
      <c r="AU13" s="74"/>
      <c r="AV13" s="74"/>
      <c r="AW13" s="74"/>
      <c r="AX13" s="75">
        <f t="shared" ref="AX13" si="44">IF(IFERROR(((IF(AX12&lt;0,"-",AX12))/AX11*100-100),"-")=-100,"-",(IFERROR(((IF(AX12&lt;0,"-",AX12))/AX11*100-100),"-")))</f>
        <v>-14.577530176415962</v>
      </c>
      <c r="AY13" s="73"/>
      <c r="AZ13" s="74"/>
      <c r="BA13" s="74"/>
      <c r="BB13" s="74"/>
      <c r="BC13" s="74"/>
      <c r="BD13" s="75">
        <f t="shared" ref="BD13" si="45">IF(IFERROR(((IF(BD12&lt;0,"-",BD12))/BD11*100-100),"-")=-100,"-",(IFERROR(((IF(BD12&lt;0,"-",BD12))/BD11*100-100),"-")))</f>
        <v>12.308473941760042</v>
      </c>
      <c r="BE13" s="73"/>
      <c r="BF13" s="74"/>
      <c r="BG13" s="74"/>
      <c r="BH13" s="74"/>
      <c r="BI13" s="74"/>
      <c r="BJ13" s="75">
        <f t="shared" ref="BJ13" si="46">IF(IFERROR(((IF(BJ12&lt;0,"-",BJ12))/BJ11*100-100),"-")=-100,"-",(IFERROR(((IF(BJ12&lt;0,"-",BJ12))/BJ11*100-100),"-")))</f>
        <v>25.893053850753773</v>
      </c>
      <c r="BK13" s="73"/>
      <c r="BL13" s="74"/>
      <c r="BM13" s="74"/>
      <c r="BN13" s="74"/>
      <c r="BO13" s="74"/>
      <c r="BP13" s="75">
        <f t="shared" ref="BP13" si="47">IF(IFERROR(((IF(BP12&lt;0,"-",BP12))/BP11*100-100),"-")=-100,"-",(IFERROR(((IF(BP12&lt;0,"-",BP12))/BP11*100-100),"-")))</f>
        <v>28.260308169062569</v>
      </c>
      <c r="BQ13" s="73"/>
      <c r="BR13" s="74"/>
      <c r="BS13" s="74"/>
      <c r="BT13" s="74"/>
      <c r="BU13" s="74"/>
      <c r="BV13" s="75">
        <f t="shared" ref="BV13" si="48">IF(IFERROR(((IF(BV12&lt;0,"-",BV12))/BV11*100-100),"-")=-100,"-",(IFERROR(((IF(BV12&lt;0,"-",BV12))/BV11*100-100),"-")))</f>
        <v>14.218995888116154</v>
      </c>
      <c r="BW13" s="73"/>
      <c r="BX13" s="74"/>
      <c r="BY13" s="74"/>
      <c r="BZ13" s="74"/>
      <c r="CA13" s="74"/>
      <c r="CB13" s="75"/>
    </row>
    <row r="14" spans="2:80">
      <c r="B14" s="24" t="s">
        <v>319</v>
      </c>
      <c r="C14" s="77"/>
      <c r="D14" s="78"/>
      <c r="E14" s="78"/>
      <c r="F14" s="78"/>
      <c r="G14" s="78"/>
      <c r="H14" s="79" t="s">
        <v>812</v>
      </c>
      <c r="I14" s="77"/>
      <c r="J14" s="78"/>
      <c r="K14" s="78"/>
      <c r="L14" s="78"/>
      <c r="M14" s="78"/>
      <c r="N14" s="79" t="s">
        <v>812</v>
      </c>
      <c r="O14" s="77"/>
      <c r="P14" s="78"/>
      <c r="Q14" s="78"/>
      <c r="R14" s="78"/>
      <c r="S14" s="78"/>
      <c r="T14" s="79" t="s">
        <v>812</v>
      </c>
      <c r="U14" s="77"/>
      <c r="V14" s="78"/>
      <c r="W14" s="78"/>
      <c r="X14" s="78"/>
      <c r="Y14" s="78"/>
      <c r="Z14" s="79" t="s">
        <v>812</v>
      </c>
      <c r="AA14" s="319"/>
      <c r="AB14" s="319"/>
      <c r="AC14" s="319"/>
      <c r="AD14" s="319"/>
      <c r="AE14" s="319"/>
      <c r="AF14" s="79" t="s">
        <v>812</v>
      </c>
      <c r="AG14" s="77"/>
      <c r="AH14" s="78"/>
      <c r="AI14" s="78"/>
      <c r="AJ14" s="78"/>
      <c r="AK14" s="78"/>
      <c r="AL14" s="79" t="s">
        <v>812</v>
      </c>
      <c r="AM14" s="77"/>
      <c r="AN14" s="78"/>
      <c r="AO14" s="78"/>
      <c r="AP14" s="78"/>
      <c r="AQ14" s="78"/>
      <c r="AR14" s="79" t="s">
        <v>812</v>
      </c>
      <c r="AS14" s="77"/>
      <c r="AT14" s="78"/>
      <c r="AU14" s="78"/>
      <c r="AV14" s="78"/>
      <c r="AW14" s="78"/>
      <c r="AX14" s="79" t="s">
        <v>812</v>
      </c>
      <c r="AY14" s="77"/>
      <c r="AZ14" s="78"/>
      <c r="BA14" s="78"/>
      <c r="BB14" s="78"/>
      <c r="BC14" s="78"/>
      <c r="BD14" s="79" t="s">
        <v>812</v>
      </c>
      <c r="BE14" s="77"/>
      <c r="BF14" s="78"/>
      <c r="BG14" s="78"/>
      <c r="BH14" s="78"/>
      <c r="BI14" s="78"/>
      <c r="BJ14" s="79" t="s">
        <v>934</v>
      </c>
      <c r="BK14" s="77"/>
      <c r="BL14" s="78"/>
      <c r="BM14" s="78"/>
      <c r="BN14" s="78"/>
      <c r="BO14" s="78"/>
      <c r="BP14" s="79" t="s">
        <v>812</v>
      </c>
      <c r="BQ14" s="77"/>
      <c r="BR14" s="78"/>
      <c r="BS14" s="78"/>
      <c r="BT14" s="78"/>
      <c r="BU14" s="78"/>
      <c r="BV14" s="79" t="s">
        <v>812</v>
      </c>
      <c r="BW14" s="77"/>
      <c r="BX14" s="78"/>
      <c r="BY14" s="78"/>
      <c r="BZ14" s="78"/>
      <c r="CA14" s="78"/>
      <c r="CB14" s="79"/>
    </row>
    <row r="15" spans="2:80" s="17" customFormat="1">
      <c r="B15" s="27" t="s">
        <v>10</v>
      </c>
      <c r="C15" s="73"/>
      <c r="D15" s="74"/>
      <c r="E15" s="74"/>
      <c r="F15" s="74"/>
      <c r="G15" s="74"/>
      <c r="H15" s="75">
        <v>-2.5414973483022294</v>
      </c>
      <c r="I15" s="73"/>
      <c r="J15" s="74"/>
      <c r="K15" s="74"/>
      <c r="L15" s="74"/>
      <c r="M15" s="74"/>
      <c r="N15" s="75">
        <v>-5.511892450879003</v>
      </c>
      <c r="O15" s="73"/>
      <c r="P15" s="74"/>
      <c r="Q15" s="74"/>
      <c r="R15" s="74"/>
      <c r="S15" s="74"/>
      <c r="T15" s="75">
        <v>-6.1382352941176492</v>
      </c>
      <c r="U15" s="73"/>
      <c r="V15" s="74"/>
      <c r="W15" s="74"/>
      <c r="X15" s="74"/>
      <c r="Y15" s="74"/>
      <c r="Z15" s="75">
        <v>-21.122572815533985</v>
      </c>
      <c r="AA15" s="82"/>
      <c r="AB15" s="82"/>
      <c r="AC15" s="82"/>
      <c r="AD15" s="82"/>
      <c r="AE15" s="82"/>
      <c r="AF15" s="75">
        <v>-31.523972602739718</v>
      </c>
      <c r="AG15" s="73"/>
      <c r="AH15" s="74"/>
      <c r="AI15" s="74"/>
      <c r="AJ15" s="74"/>
      <c r="AK15" s="74"/>
      <c r="AL15" s="75">
        <v>-20.039755576823964</v>
      </c>
      <c r="AM15" s="73"/>
      <c r="AN15" s="74"/>
      <c r="AO15" s="74"/>
      <c r="AP15" s="74"/>
      <c r="AQ15" s="74"/>
      <c r="AR15" s="75">
        <v>-3.4998093785741418</v>
      </c>
      <c r="AS15" s="73"/>
      <c r="AT15" s="74"/>
      <c r="AU15" s="74"/>
      <c r="AV15" s="74"/>
      <c r="AW15" s="74"/>
      <c r="AX15" s="75">
        <v>-8.8678287358267056</v>
      </c>
      <c r="AY15" s="73"/>
      <c r="AZ15" s="74"/>
      <c r="BA15" s="74"/>
      <c r="BB15" s="74"/>
      <c r="BC15" s="74"/>
      <c r="BD15" s="75">
        <v>-9.7889277529851597</v>
      </c>
      <c r="BE15" s="73"/>
      <c r="BF15" s="74"/>
      <c r="BG15" s="74"/>
      <c r="BH15" s="74"/>
      <c r="BI15" s="74"/>
      <c r="BJ15" s="75">
        <v>-3.4754078439711833</v>
      </c>
      <c r="BK15" s="73"/>
      <c r="BL15" s="74"/>
      <c r="BM15" s="74"/>
      <c r="BN15" s="74"/>
      <c r="BO15" s="74"/>
      <c r="BP15" s="75">
        <v>-16.825374096083621</v>
      </c>
      <c r="BQ15" s="73"/>
      <c r="BR15" s="74"/>
      <c r="BS15" s="74"/>
      <c r="BT15" s="74"/>
      <c r="BU15" s="74"/>
      <c r="BV15" s="75">
        <v>-9.5679239046604749</v>
      </c>
      <c r="BW15" s="73"/>
      <c r="BX15" s="74"/>
      <c r="BY15" s="74"/>
      <c r="BZ15" s="74"/>
      <c r="CA15" s="74"/>
      <c r="CB15" s="75"/>
    </row>
    <row r="16" spans="2:80" s="17" customFormat="1">
      <c r="B16" s="27" t="s">
        <v>11</v>
      </c>
      <c r="C16" s="73"/>
      <c r="D16" s="74"/>
      <c r="E16" s="74"/>
      <c r="F16" s="74"/>
      <c r="G16" s="74"/>
      <c r="H16" s="75">
        <v>142.06659999999999</v>
      </c>
      <c r="I16" s="73"/>
      <c r="J16" s="74"/>
      <c r="K16" s="74"/>
      <c r="L16" s="74"/>
      <c r="M16" s="74"/>
      <c r="N16" s="75">
        <v>72.787450000000007</v>
      </c>
      <c r="O16" s="73"/>
      <c r="P16" s="74"/>
      <c r="Q16" s="74"/>
      <c r="R16" s="74"/>
      <c r="S16" s="74"/>
      <c r="T16" s="75">
        <v>101.91070000000001</v>
      </c>
      <c r="U16" s="73"/>
      <c r="V16" s="74"/>
      <c r="W16" s="74"/>
      <c r="X16" s="74"/>
      <c r="Y16" s="74"/>
      <c r="Z16" s="75">
        <v>64.763289999999998</v>
      </c>
      <c r="AA16" s="82"/>
      <c r="AB16" s="82"/>
      <c r="AC16" s="82"/>
      <c r="AD16" s="82"/>
      <c r="AE16" s="82"/>
      <c r="AF16" s="75">
        <v>-12.254530000000001</v>
      </c>
      <c r="AG16" s="73"/>
      <c r="AH16" s="74"/>
      <c r="AI16" s="74"/>
      <c r="AJ16" s="74"/>
      <c r="AK16" s="74"/>
      <c r="AL16" s="75">
        <v>2.1634859999999998</v>
      </c>
      <c r="AM16" s="73"/>
      <c r="AN16" s="74"/>
      <c r="AO16" s="74"/>
      <c r="AP16" s="74"/>
      <c r="AQ16" s="74"/>
      <c r="AR16" s="75">
        <v>66.8703</v>
      </c>
      <c r="AS16" s="73"/>
      <c r="AT16" s="74"/>
      <c r="AU16" s="74"/>
      <c r="AV16" s="74"/>
      <c r="AW16" s="74"/>
      <c r="AX16" s="75">
        <v>104.56950000000001</v>
      </c>
      <c r="AY16" s="73"/>
      <c r="AZ16" s="74"/>
      <c r="BA16" s="74"/>
      <c r="BB16" s="74"/>
      <c r="BC16" s="74"/>
      <c r="BD16" s="75">
        <v>209.01509999999999</v>
      </c>
      <c r="BE16" s="73"/>
      <c r="BF16" s="74"/>
      <c r="BG16" s="74"/>
      <c r="BH16" s="74"/>
      <c r="BI16" s="74"/>
      <c r="BJ16" s="75"/>
      <c r="BK16" s="73"/>
      <c r="BL16" s="74"/>
      <c r="BM16" s="74"/>
      <c r="BN16" s="74"/>
      <c r="BO16" s="74"/>
      <c r="BP16" s="75">
        <v>32.041370000000001</v>
      </c>
      <c r="BQ16" s="73"/>
      <c r="BR16" s="74"/>
      <c r="BS16" s="74"/>
      <c r="BT16" s="74"/>
      <c r="BU16" s="74"/>
      <c r="BV16" s="75">
        <v>194.35919999999999</v>
      </c>
      <c r="BW16" s="73"/>
      <c r="BX16" s="74"/>
      <c r="BY16" s="74"/>
      <c r="BZ16" s="74"/>
      <c r="CA16" s="74"/>
      <c r="CB16" s="75"/>
    </row>
    <row r="17" spans="2:80" s="15" customFormat="1">
      <c r="B17" s="28" t="s">
        <v>263</v>
      </c>
      <c r="C17" s="70">
        <v>58.169980000000002</v>
      </c>
      <c r="D17" s="71">
        <v>119.16092</v>
      </c>
      <c r="E17" s="71">
        <v>109.41295</v>
      </c>
      <c r="F17" s="71">
        <v>309.642135</v>
      </c>
      <c r="G17" s="71">
        <v>309.642135</v>
      </c>
      <c r="H17" s="72">
        <v>309.642135</v>
      </c>
      <c r="I17" s="70">
        <v>710.53819999999996</v>
      </c>
      <c r="J17" s="71">
        <v>941.73234000000002</v>
      </c>
      <c r="K17" s="71">
        <v>883.68624999999997</v>
      </c>
      <c r="L17" s="71">
        <v>2287.6828882999998</v>
      </c>
      <c r="M17" s="71">
        <v>2287.6828882999998</v>
      </c>
      <c r="N17" s="72">
        <v>2287.6828882999998</v>
      </c>
      <c r="O17" s="70">
        <v>391.44109000000003</v>
      </c>
      <c r="P17" s="71">
        <v>464.82383000000004</v>
      </c>
      <c r="Q17" s="71">
        <v>286.51499999999999</v>
      </c>
      <c r="R17" s="71">
        <v>919.05030099999999</v>
      </c>
      <c r="S17" s="71">
        <v>919.05030099999999</v>
      </c>
      <c r="T17" s="72">
        <v>919.05030099999999</v>
      </c>
      <c r="U17" s="70"/>
      <c r="V17" s="71"/>
      <c r="W17" s="71"/>
      <c r="X17" s="71">
        <v>1376.8657475</v>
      </c>
      <c r="Y17" s="71">
        <v>1376.8657475</v>
      </c>
      <c r="Z17" s="72">
        <v>1376.8657475</v>
      </c>
      <c r="AA17" s="70"/>
      <c r="AB17" s="71"/>
      <c r="AC17" s="71"/>
      <c r="AD17" s="71">
        <v>30.646999999999998</v>
      </c>
      <c r="AE17" s="71">
        <v>30.646999999999998</v>
      </c>
      <c r="AF17" s="72">
        <v>30.646999999999998</v>
      </c>
      <c r="AG17" s="70"/>
      <c r="AH17" s="71"/>
      <c r="AI17" s="71"/>
      <c r="AJ17" s="71">
        <v>87.226540000000014</v>
      </c>
      <c r="AK17" s="71">
        <v>87.226540000000014</v>
      </c>
      <c r="AL17" s="72">
        <v>87.226540000000014</v>
      </c>
      <c r="AM17" s="70"/>
      <c r="AN17" s="71"/>
      <c r="AO17" s="71"/>
      <c r="AP17" s="71">
        <v>710.01990000000001</v>
      </c>
      <c r="AQ17" s="71">
        <v>710.01990000000001</v>
      </c>
      <c r="AR17" s="72">
        <v>710.01990000000001</v>
      </c>
      <c r="AS17" s="70"/>
      <c r="AT17" s="71"/>
      <c r="AU17" s="71"/>
      <c r="AV17" s="71">
        <v>647.68659794999996</v>
      </c>
      <c r="AW17" s="71">
        <v>647.68659794999996</v>
      </c>
      <c r="AX17" s="72">
        <v>647.68659794999996</v>
      </c>
      <c r="AY17" s="70"/>
      <c r="AZ17" s="71"/>
      <c r="BA17" s="71"/>
      <c r="BB17" s="71">
        <v>732.18371500000001</v>
      </c>
      <c r="BC17" s="71">
        <v>732.18371500000001</v>
      </c>
      <c r="BD17" s="72">
        <v>732.18371500000001</v>
      </c>
      <c r="BE17" s="70"/>
      <c r="BF17" s="71"/>
      <c r="BG17" s="71"/>
      <c r="BH17" s="71">
        <v>224.9775865</v>
      </c>
      <c r="BI17" s="71">
        <v>224.9775865</v>
      </c>
      <c r="BJ17" s="72">
        <v>224.9775865</v>
      </c>
      <c r="BK17" s="70"/>
      <c r="BL17" s="71"/>
      <c r="BM17" s="71"/>
      <c r="BN17" s="71">
        <v>83.072149600000003</v>
      </c>
      <c r="BO17" s="71">
        <v>83.072149600000003</v>
      </c>
      <c r="BP17" s="72">
        <v>83.072149600000003</v>
      </c>
      <c r="BQ17" s="70"/>
      <c r="BR17" s="71"/>
      <c r="BS17" s="71"/>
      <c r="BT17" s="71">
        <v>189.04675419960003</v>
      </c>
      <c r="BU17" s="71">
        <v>189.04675419960003</v>
      </c>
      <c r="BV17" s="72">
        <v>189.04675419960003</v>
      </c>
      <c r="BW17" s="70">
        <f t="shared" ref="BW17:CB18" ca="1" si="49">SUMIF($B$8:$BV$59,BW$8,$B17:$BV17)</f>
        <v>1160.1492699999999</v>
      </c>
      <c r="BX17" s="71">
        <f t="shared" ca="1" si="49"/>
        <v>1525.7170900000001</v>
      </c>
      <c r="BY17" s="71">
        <f t="shared" ca="1" si="49"/>
        <v>1279.6142</v>
      </c>
      <c r="BZ17" s="71">
        <f t="shared" ca="1" si="49"/>
        <v>7598.1013150496001</v>
      </c>
      <c r="CA17" s="71">
        <f t="shared" ca="1" si="49"/>
        <v>7598.1013150496001</v>
      </c>
      <c r="CB17" s="72">
        <f t="shared" ca="1" si="49"/>
        <v>7598.1013150496001</v>
      </c>
    </row>
    <row r="18" spans="2:80" s="17" customFormat="1">
      <c r="B18" s="27" t="s">
        <v>264</v>
      </c>
      <c r="C18" s="70">
        <f>C17/'Column Code'!$E$18</f>
        <v>0.69498183990442053</v>
      </c>
      <c r="D18" s="71">
        <f>D17/'Column Code'!$E$18</f>
        <v>1.4236669056152926</v>
      </c>
      <c r="E18" s="71">
        <f>E17/'Column Code'!$E$18</f>
        <v>1.3072037037037036</v>
      </c>
      <c r="F18" s="71">
        <f>F17/'Column Code'!$E$18</f>
        <v>3.6994281362007166</v>
      </c>
      <c r="G18" s="71">
        <f>G17/'Column Code'!$E$18</f>
        <v>3.6994281362007166</v>
      </c>
      <c r="H18" s="75">
        <f>H17/'Column Code'!$E$18</f>
        <v>3.6994281362007166</v>
      </c>
      <c r="I18" s="70">
        <f>I17/'Column Code'!$E$18</f>
        <v>8.48910633213859</v>
      </c>
      <c r="J18" s="71">
        <f>J17/'Column Code'!$E$18</f>
        <v>11.251282437275986</v>
      </c>
      <c r="K18" s="71">
        <f>K17/'Column Code'!$E$18</f>
        <v>10.557780764635602</v>
      </c>
      <c r="L18" s="71">
        <f>L17/'Column Code'!$E$18</f>
        <v>27.331934149342889</v>
      </c>
      <c r="M18" s="71">
        <f>M17/'Column Code'!$E$18</f>
        <v>27.331934149342889</v>
      </c>
      <c r="N18" s="75">
        <f>N17/'Column Code'!$E$18</f>
        <v>27.331934149342889</v>
      </c>
      <c r="O18" s="70">
        <f>O17/'Column Code'!$E$18</f>
        <v>4.676715531660693</v>
      </c>
      <c r="P18" s="71">
        <f>P17/'Column Code'!$E$18</f>
        <v>5.553450776583035</v>
      </c>
      <c r="Q18" s="71">
        <f>Q17/'Column Code'!$E$18</f>
        <v>3.4231182795698922</v>
      </c>
      <c r="R18" s="71">
        <f>R17/'Column Code'!$E$18</f>
        <v>10.980290334528076</v>
      </c>
      <c r="S18" s="71">
        <f>S17/'Column Code'!$E$18</f>
        <v>10.980290334528076</v>
      </c>
      <c r="T18" s="75">
        <f>T17/'Column Code'!$E$18</f>
        <v>10.980290334528076</v>
      </c>
      <c r="U18" s="70"/>
      <c r="V18" s="71"/>
      <c r="W18" s="71"/>
      <c r="X18" s="71">
        <f>X17/'Column Code'!$E$18</f>
        <v>16.450008930704897</v>
      </c>
      <c r="Y18" s="71">
        <f>Y17/'Column Code'!$E$18</f>
        <v>16.450008930704897</v>
      </c>
      <c r="Z18" s="75">
        <f>Z17/'Column Code'!$E$18</f>
        <v>16.450008930704897</v>
      </c>
      <c r="AA18" s="70"/>
      <c r="AB18" s="71"/>
      <c r="AC18" s="71"/>
      <c r="AD18" s="71">
        <f>AD17/'Column Code'!$E$18</f>
        <v>0.36615292712066905</v>
      </c>
      <c r="AE18" s="71">
        <f>AE17/'Column Code'!$E$18</f>
        <v>0.36615292712066905</v>
      </c>
      <c r="AF18" s="75">
        <f>AF17/'Column Code'!$E$18</f>
        <v>0.36615292712066905</v>
      </c>
      <c r="AG18" s="70"/>
      <c r="AH18" s="71"/>
      <c r="AI18" s="71"/>
      <c r="AJ18" s="71">
        <f>AJ17/'Column Code'!$E$18</f>
        <v>1.0421330943847074</v>
      </c>
      <c r="AK18" s="71">
        <f>AK17/'Column Code'!$E$18</f>
        <v>1.0421330943847074</v>
      </c>
      <c r="AL18" s="75">
        <f>AL17/'Column Code'!$E$18</f>
        <v>1.0421330943847074</v>
      </c>
      <c r="AM18" s="70"/>
      <c r="AN18" s="71"/>
      <c r="AO18" s="71"/>
      <c r="AP18" s="71">
        <f>AP17/'Column Code'!$E$18</f>
        <v>8.4829139784946239</v>
      </c>
      <c r="AQ18" s="71">
        <f>AQ17/'Column Code'!$E$18</f>
        <v>8.4829139784946239</v>
      </c>
      <c r="AR18" s="75">
        <f>AR17/'Column Code'!$E$18</f>
        <v>8.4829139784946239</v>
      </c>
      <c r="AS18" s="70"/>
      <c r="AT18" s="71"/>
      <c r="AU18" s="71"/>
      <c r="AV18" s="71">
        <f>AV17/'Column Code'!$E$18</f>
        <v>7.7381911344086012</v>
      </c>
      <c r="AW18" s="71">
        <f>AW17/'Column Code'!$E$18</f>
        <v>7.7381911344086012</v>
      </c>
      <c r="AX18" s="75">
        <f>AX17/'Column Code'!$E$18</f>
        <v>7.7381911344086012</v>
      </c>
      <c r="AY18" s="70"/>
      <c r="AZ18" s="71"/>
      <c r="BA18" s="71"/>
      <c r="BB18" s="71">
        <f>BB17/'Column Code'!$E$18</f>
        <v>8.7477146356033444</v>
      </c>
      <c r="BC18" s="71">
        <f>BC17/'Column Code'!$E$18</f>
        <v>8.7477146356033444</v>
      </c>
      <c r="BD18" s="75">
        <f>BD17/'Column Code'!$E$18</f>
        <v>8.7477146356033444</v>
      </c>
      <c r="BE18" s="70"/>
      <c r="BF18" s="71"/>
      <c r="BG18" s="71"/>
      <c r="BH18" s="71">
        <f>BH17/'Column Code'!$E$18</f>
        <v>2.687904259259259</v>
      </c>
      <c r="BI18" s="71">
        <f>BI17/'Column Code'!$E$18</f>
        <v>2.687904259259259</v>
      </c>
      <c r="BJ18" s="75">
        <f>BJ17/'Column Code'!$E$18</f>
        <v>2.687904259259259</v>
      </c>
      <c r="BK18" s="70"/>
      <c r="BL18" s="71"/>
      <c r="BM18" s="71"/>
      <c r="BN18" s="71">
        <f>BN17/'Column Code'!$E$18</f>
        <v>0.99249880047789729</v>
      </c>
      <c r="BO18" s="71">
        <f>BO17/'Column Code'!$E$18</f>
        <v>0.99249880047789729</v>
      </c>
      <c r="BP18" s="75">
        <f>BP17/'Column Code'!$E$18</f>
        <v>0.99249880047789729</v>
      </c>
      <c r="BQ18" s="70"/>
      <c r="BR18" s="71"/>
      <c r="BS18" s="71"/>
      <c r="BT18" s="71">
        <f>BT17/'Column Code'!$E$18</f>
        <v>2.2586231087168462</v>
      </c>
      <c r="BU18" s="71">
        <f>BU17/'Column Code'!$E$18</f>
        <v>2.2586231087168462</v>
      </c>
      <c r="BV18" s="75">
        <f>BV17/'Column Code'!$E$18</f>
        <v>2.2586231087168462</v>
      </c>
      <c r="BW18" s="70">
        <f t="shared" ca="1" si="49"/>
        <v>13.860803703703702</v>
      </c>
      <c r="BX18" s="71">
        <f t="shared" ca="1" si="49"/>
        <v>18.228400119474312</v>
      </c>
      <c r="BY18" s="71">
        <f t="shared" ca="1" si="49"/>
        <v>15.288102747909196</v>
      </c>
      <c r="BZ18" s="71">
        <f t="shared" ca="1" si="49"/>
        <v>90.777793489242526</v>
      </c>
      <c r="CA18" s="71">
        <f t="shared" ca="1" si="49"/>
        <v>90.777793489242526</v>
      </c>
      <c r="CB18" s="75">
        <f t="shared" ca="1" si="49"/>
        <v>90.777793489242526</v>
      </c>
    </row>
    <row r="19" spans="2:80" s="17" customFormat="1">
      <c r="B19" s="27" t="s">
        <v>241</v>
      </c>
      <c r="C19" s="70"/>
      <c r="D19" s="71"/>
      <c r="E19" s="71"/>
      <c r="F19" s="71"/>
      <c r="G19" s="71"/>
      <c r="H19" s="72">
        <v>230.26</v>
      </c>
      <c r="I19" s="70"/>
      <c r="J19" s="71"/>
      <c r="K19" s="71"/>
      <c r="L19" s="71"/>
      <c r="M19" s="71"/>
      <c r="N19" s="72">
        <v>2475.3114999999998</v>
      </c>
      <c r="O19" s="70"/>
      <c r="P19" s="71"/>
      <c r="Q19" s="71"/>
      <c r="R19" s="71"/>
      <c r="S19" s="71"/>
      <c r="T19" s="72">
        <v>277.94</v>
      </c>
      <c r="U19" s="70"/>
      <c r="V19" s="71"/>
      <c r="W19" s="71"/>
      <c r="X19" s="71"/>
      <c r="Y19" s="71"/>
      <c r="Z19" s="72">
        <v>994.45</v>
      </c>
      <c r="AA19" s="84"/>
      <c r="AB19" s="84"/>
      <c r="AC19" s="84"/>
      <c r="AD19" s="84"/>
      <c r="AE19" s="84"/>
      <c r="AF19" s="72">
        <v>76</v>
      </c>
      <c r="AG19" s="70"/>
      <c r="AH19" s="71"/>
      <c r="AI19" s="71"/>
      <c r="AJ19" s="71"/>
      <c r="AK19" s="71"/>
      <c r="AL19" s="72">
        <v>154.52000000000001</v>
      </c>
      <c r="AM19" s="70"/>
      <c r="AN19" s="71"/>
      <c r="AO19" s="71"/>
      <c r="AP19" s="71"/>
      <c r="AQ19" s="71"/>
      <c r="AR19" s="72">
        <v>363.6</v>
      </c>
      <c r="AS19" s="70"/>
      <c r="AT19" s="71"/>
      <c r="AU19" s="71"/>
      <c r="AV19" s="71"/>
      <c r="AW19" s="71"/>
      <c r="AX19" s="72">
        <v>357.03899999999999</v>
      </c>
      <c r="AY19" s="70"/>
      <c r="AZ19" s="71"/>
      <c r="BA19" s="71"/>
      <c r="BB19" s="71"/>
      <c r="BC19" s="71"/>
      <c r="BD19" s="72">
        <v>400.9</v>
      </c>
      <c r="BE19" s="70"/>
      <c r="BF19" s="71"/>
      <c r="BG19" s="71"/>
      <c r="BH19" s="71"/>
      <c r="BI19" s="71"/>
      <c r="BJ19" s="72">
        <v>140.51</v>
      </c>
      <c r="BK19" s="70"/>
      <c r="BL19" s="71"/>
      <c r="BM19" s="71"/>
      <c r="BN19" s="71"/>
      <c r="BO19" s="71"/>
      <c r="BP19" s="72">
        <v>140.37200000000001</v>
      </c>
      <c r="BQ19" s="70"/>
      <c r="BR19" s="71"/>
      <c r="BS19" s="71"/>
      <c r="BT19" s="71"/>
      <c r="BU19" s="71"/>
      <c r="BV19" s="72">
        <v>94.845853000000005</v>
      </c>
      <c r="BW19" s="70"/>
      <c r="BX19" s="71"/>
      <c r="BY19" s="71"/>
      <c r="BZ19" s="71"/>
      <c r="CA19" s="71"/>
      <c r="CB19" s="72"/>
    </row>
    <row r="20" spans="2:80" s="17" customFormat="1">
      <c r="B20" s="27" t="s">
        <v>240</v>
      </c>
      <c r="C20" s="73"/>
      <c r="D20" s="74"/>
      <c r="E20" s="74"/>
      <c r="F20" s="74"/>
      <c r="G20" s="74"/>
      <c r="H20" s="75">
        <v>7.0272299880525688</v>
      </c>
      <c r="I20" s="73"/>
      <c r="J20" s="74"/>
      <c r="K20" s="74"/>
      <c r="L20" s="74"/>
      <c r="M20" s="74"/>
      <c r="N20" s="75">
        <v>35.034059163679807</v>
      </c>
      <c r="O20" s="73"/>
      <c r="P20" s="74"/>
      <c r="Q20" s="74"/>
      <c r="R20" s="74"/>
      <c r="S20" s="74"/>
      <c r="T20" s="75">
        <v>31.109018494623658</v>
      </c>
      <c r="U20" s="73"/>
      <c r="V20" s="74"/>
      <c r="W20" s="74"/>
      <c r="X20" s="74"/>
      <c r="Y20" s="74"/>
      <c r="Z20" s="75">
        <v>19.229253189964158</v>
      </c>
      <c r="AA20" s="82"/>
      <c r="AB20" s="82"/>
      <c r="AC20" s="82"/>
      <c r="AD20" s="82"/>
      <c r="AE20" s="82"/>
      <c r="AF20" s="75">
        <v>1.9538720071684585</v>
      </c>
      <c r="AG20" s="73"/>
      <c r="AH20" s="74"/>
      <c r="AI20" s="74"/>
      <c r="AJ20" s="74"/>
      <c r="AK20" s="74"/>
      <c r="AL20" s="75">
        <v>2.1636967861409793</v>
      </c>
      <c r="AM20" s="73"/>
      <c r="AN20" s="74"/>
      <c r="AO20" s="74"/>
      <c r="AP20" s="74"/>
      <c r="AQ20" s="74"/>
      <c r="AR20" s="75">
        <v>18.333524946236558</v>
      </c>
      <c r="AS20" s="73"/>
      <c r="AT20" s="74"/>
      <c r="AU20" s="74"/>
      <c r="AV20" s="74"/>
      <c r="AW20" s="74"/>
      <c r="AX20" s="75">
        <v>15.064101696535243</v>
      </c>
      <c r="AY20" s="73"/>
      <c r="AZ20" s="74"/>
      <c r="BA20" s="74"/>
      <c r="BB20" s="74"/>
      <c r="BC20" s="74"/>
      <c r="BD20" s="75">
        <v>36.03662183990442</v>
      </c>
      <c r="BE20" s="73"/>
      <c r="BF20" s="74"/>
      <c r="BG20" s="74"/>
      <c r="BH20" s="74"/>
      <c r="BI20" s="74"/>
      <c r="BJ20" s="75">
        <v>15.103955842293907</v>
      </c>
      <c r="BK20" s="73"/>
      <c r="BL20" s="74"/>
      <c r="BM20" s="74"/>
      <c r="BN20" s="74"/>
      <c r="BO20" s="74"/>
      <c r="BP20" s="75">
        <v>6.0357468578255666</v>
      </c>
      <c r="BQ20" s="73"/>
      <c r="BR20" s="74"/>
      <c r="BS20" s="74"/>
      <c r="BT20" s="74"/>
      <c r="BU20" s="74"/>
      <c r="BV20" s="75">
        <v>7.1418137156511348</v>
      </c>
      <c r="BW20" s="73"/>
      <c r="BX20" s="74"/>
      <c r="BY20" s="74"/>
      <c r="BZ20" s="74"/>
      <c r="CA20" s="74"/>
      <c r="CB20" s="75"/>
    </row>
    <row r="21" spans="2:80" s="5" customFormat="1" ht="12.75" hidden="1" customHeight="1">
      <c r="B21" s="30" t="s">
        <v>41</v>
      </c>
      <c r="C21" s="66"/>
      <c r="D21" s="67"/>
      <c r="E21" s="67"/>
      <c r="F21" s="67"/>
      <c r="G21" s="67"/>
      <c r="H21" s="68"/>
      <c r="I21" s="66"/>
      <c r="J21" s="67"/>
      <c r="K21" s="67"/>
      <c r="L21" s="67"/>
      <c r="M21" s="67"/>
      <c r="N21" s="68"/>
      <c r="O21" s="66"/>
      <c r="P21" s="67"/>
      <c r="Q21" s="67"/>
      <c r="R21" s="67"/>
      <c r="S21" s="67"/>
      <c r="T21" s="68"/>
      <c r="U21" s="66"/>
      <c r="V21" s="67"/>
      <c r="W21" s="67"/>
      <c r="X21" s="67"/>
      <c r="Y21" s="67"/>
      <c r="Z21" s="68"/>
      <c r="AA21" s="67"/>
      <c r="AB21" s="67"/>
      <c r="AC21" s="67"/>
      <c r="AD21" s="67"/>
      <c r="AE21" s="67"/>
      <c r="AF21" s="67"/>
      <c r="AG21" s="66"/>
      <c r="AH21" s="67"/>
      <c r="AI21" s="67"/>
      <c r="AJ21" s="67"/>
      <c r="AK21" s="67"/>
      <c r="AL21" s="68"/>
      <c r="AM21" s="66"/>
      <c r="AN21" s="67"/>
      <c r="AO21" s="67"/>
      <c r="AP21" s="67"/>
      <c r="AQ21" s="67"/>
      <c r="AR21" s="68"/>
      <c r="AS21" s="66"/>
      <c r="AT21" s="67"/>
      <c r="AU21" s="67"/>
      <c r="AV21" s="67"/>
      <c r="AW21" s="67"/>
      <c r="AX21" s="68"/>
      <c r="AY21" s="66"/>
      <c r="AZ21" s="67"/>
      <c r="BA21" s="67"/>
      <c r="BB21" s="67"/>
      <c r="BC21" s="67"/>
      <c r="BD21" s="68"/>
      <c r="BE21" s="66"/>
      <c r="BF21" s="67"/>
      <c r="BG21" s="67"/>
      <c r="BH21" s="67"/>
      <c r="BI21" s="67"/>
      <c r="BJ21" s="68"/>
      <c r="BK21" s="66"/>
      <c r="BL21" s="67"/>
      <c r="BM21" s="67"/>
      <c r="BN21" s="67"/>
      <c r="BO21" s="67"/>
      <c r="BP21" s="68"/>
      <c r="BQ21" s="66"/>
      <c r="BR21" s="67"/>
      <c r="BS21" s="67"/>
      <c r="BT21" s="67"/>
      <c r="BU21" s="67"/>
      <c r="BV21" s="68"/>
      <c r="BW21" s="66"/>
      <c r="BX21" s="67"/>
      <c r="BY21" s="67"/>
      <c r="BZ21" s="67"/>
      <c r="CA21" s="67"/>
      <c r="CB21" s="68"/>
    </row>
    <row r="22" spans="2:80" ht="12" hidden="1" customHeight="1">
      <c r="B22" s="24" t="s">
        <v>262</v>
      </c>
      <c r="C22" s="81"/>
      <c r="D22" s="82"/>
      <c r="E22" s="82"/>
      <c r="F22" s="82"/>
      <c r="G22" s="82"/>
      <c r="H22" s="75">
        <v>43.72</v>
      </c>
      <c r="I22" s="81"/>
      <c r="J22" s="82"/>
      <c r="K22" s="82"/>
      <c r="L22" s="82"/>
      <c r="M22" s="82"/>
      <c r="N22" s="75">
        <v>74.08</v>
      </c>
      <c r="O22" s="81"/>
      <c r="P22" s="82"/>
      <c r="Q22" s="82"/>
      <c r="R22" s="82"/>
      <c r="S22" s="82"/>
      <c r="T22" s="75">
        <v>58.47</v>
      </c>
      <c r="U22" s="81"/>
      <c r="V22" s="82"/>
      <c r="W22" s="82"/>
      <c r="X22" s="82"/>
      <c r="Y22" s="82"/>
      <c r="Z22" s="75">
        <v>72.13</v>
      </c>
      <c r="AA22" s="82"/>
      <c r="AB22" s="82"/>
      <c r="AC22" s="82"/>
      <c r="AD22" s="82"/>
      <c r="AE22" s="82"/>
      <c r="AF22" s="82"/>
      <c r="AG22" s="81"/>
      <c r="AH22" s="82"/>
      <c r="AI22" s="82"/>
      <c r="AJ22" s="82"/>
      <c r="AK22" s="82"/>
      <c r="AL22" s="75">
        <v>51.16</v>
      </c>
      <c r="AM22" s="81"/>
      <c r="AN22" s="82"/>
      <c r="AO22" s="82"/>
      <c r="AP22" s="82"/>
      <c r="AQ22" s="82"/>
      <c r="AR22" s="75">
        <v>67.7</v>
      </c>
      <c r="AS22" s="81"/>
      <c r="AT22" s="82"/>
      <c r="AU22" s="82"/>
      <c r="AV22" s="82"/>
      <c r="AW22" s="82"/>
      <c r="AX22" s="75">
        <v>47.27</v>
      </c>
      <c r="AY22" s="81"/>
      <c r="AZ22" s="82"/>
      <c r="BA22" s="82"/>
      <c r="BB22" s="82"/>
      <c r="BC22" s="82"/>
      <c r="BD22" s="75">
        <v>65.48</v>
      </c>
      <c r="BE22" s="81"/>
      <c r="BF22" s="82"/>
      <c r="BG22" s="82"/>
      <c r="BH22" s="82"/>
      <c r="BI22" s="82"/>
      <c r="BJ22" s="75">
        <v>69.63</v>
      </c>
      <c r="BK22" s="81"/>
      <c r="BL22" s="82"/>
      <c r="BM22" s="82"/>
      <c r="BN22" s="82"/>
      <c r="BO22" s="82"/>
      <c r="BP22" s="75">
        <v>63.24</v>
      </c>
      <c r="BQ22" s="81"/>
      <c r="BR22" s="82"/>
      <c r="BS22" s="82"/>
      <c r="BT22" s="82"/>
      <c r="BU22" s="82"/>
      <c r="BV22" s="75">
        <v>52.28</v>
      </c>
      <c r="BW22" s="81"/>
      <c r="BX22" s="82"/>
      <c r="BY22" s="82"/>
      <c r="BZ22" s="82"/>
      <c r="CA22" s="82"/>
      <c r="CB22" s="75"/>
    </row>
    <row r="23" spans="2:80" ht="12" hidden="1" customHeight="1">
      <c r="B23" s="24" t="s">
        <v>14</v>
      </c>
      <c r="C23" s="81"/>
      <c r="D23" s="82"/>
      <c r="E23" s="82"/>
      <c r="F23" s="82"/>
      <c r="G23" s="82"/>
      <c r="H23" s="75">
        <v>16.170000000000002</v>
      </c>
      <c r="I23" s="81"/>
      <c r="J23" s="82"/>
      <c r="K23" s="82"/>
      <c r="L23" s="82"/>
      <c r="M23" s="82"/>
      <c r="N23" s="75">
        <v>16.16</v>
      </c>
      <c r="O23" s="81"/>
      <c r="P23" s="82"/>
      <c r="Q23" s="82"/>
      <c r="R23" s="82"/>
      <c r="S23" s="82"/>
      <c r="T23" s="75">
        <v>29.91</v>
      </c>
      <c r="U23" s="81"/>
      <c r="V23" s="82"/>
      <c r="W23" s="82"/>
      <c r="X23" s="82"/>
      <c r="Y23" s="82"/>
      <c r="Z23" s="75">
        <v>24.18</v>
      </c>
      <c r="AA23" s="82"/>
      <c r="AB23" s="82"/>
      <c r="AC23" s="82"/>
      <c r="AD23" s="82"/>
      <c r="AE23" s="82"/>
      <c r="AF23" s="82"/>
      <c r="AG23" s="81"/>
      <c r="AH23" s="82"/>
      <c r="AI23" s="82"/>
      <c r="AJ23" s="82"/>
      <c r="AK23" s="82"/>
      <c r="AL23" s="75">
        <v>9.73</v>
      </c>
      <c r="AM23" s="81"/>
      <c r="AN23" s="82"/>
      <c r="AO23" s="82"/>
      <c r="AP23" s="82"/>
      <c r="AQ23" s="82"/>
      <c r="AR23" s="75">
        <v>18.05</v>
      </c>
      <c r="AS23" s="81"/>
      <c r="AT23" s="82"/>
      <c r="AU23" s="82"/>
      <c r="AV23" s="82"/>
      <c r="AW23" s="82"/>
      <c r="AX23" s="75">
        <v>35.409999999999997</v>
      </c>
      <c r="AY23" s="81"/>
      <c r="AZ23" s="82"/>
      <c r="BA23" s="82"/>
      <c r="BB23" s="82"/>
      <c r="BC23" s="82"/>
      <c r="BD23" s="75">
        <v>16.829999999999998</v>
      </c>
      <c r="BE23" s="81"/>
      <c r="BF23" s="82"/>
      <c r="BG23" s="82"/>
      <c r="BH23" s="82"/>
      <c r="BI23" s="82"/>
      <c r="BJ23" s="75">
        <v>8.33</v>
      </c>
      <c r="BK23" s="81"/>
      <c r="BL23" s="82"/>
      <c r="BM23" s="82"/>
      <c r="BN23" s="82"/>
      <c r="BO23" s="82"/>
      <c r="BP23" s="75">
        <v>18.53</v>
      </c>
      <c r="BQ23" s="81"/>
      <c r="BR23" s="82"/>
      <c r="BS23" s="82"/>
      <c r="BT23" s="82"/>
      <c r="BU23" s="82"/>
      <c r="BV23" s="75">
        <v>11.48</v>
      </c>
      <c r="BW23" s="81"/>
      <c r="BX23" s="82"/>
      <c r="BY23" s="82"/>
      <c r="BZ23" s="82"/>
      <c r="CA23" s="82"/>
      <c r="CB23" s="75"/>
    </row>
    <row r="24" spans="2:80" ht="12" hidden="1" customHeight="1">
      <c r="B24" s="24" t="s">
        <v>42</v>
      </c>
      <c r="C24" s="81"/>
      <c r="D24" s="82"/>
      <c r="E24" s="82"/>
      <c r="F24" s="82"/>
      <c r="G24" s="82"/>
      <c r="H24" s="75">
        <v>22.86</v>
      </c>
      <c r="I24" s="81"/>
      <c r="J24" s="82"/>
      <c r="K24" s="82"/>
      <c r="L24" s="82"/>
      <c r="M24" s="82"/>
      <c r="N24" s="75">
        <v>4.82</v>
      </c>
      <c r="O24" s="81"/>
      <c r="P24" s="82"/>
      <c r="Q24" s="82"/>
      <c r="R24" s="82"/>
      <c r="S24" s="82"/>
      <c r="T24" s="75">
        <v>5.629999999999999</v>
      </c>
      <c r="U24" s="81"/>
      <c r="V24" s="82"/>
      <c r="W24" s="82"/>
      <c r="X24" s="82"/>
      <c r="Y24" s="82"/>
      <c r="Z24" s="75">
        <v>2.9699999999999989</v>
      </c>
      <c r="AA24" s="82"/>
      <c r="AB24" s="82"/>
      <c r="AC24" s="82"/>
      <c r="AD24" s="82"/>
      <c r="AE24" s="82"/>
      <c r="AF24" s="82"/>
      <c r="AG24" s="81"/>
      <c r="AH24" s="82"/>
      <c r="AI24" s="82"/>
      <c r="AJ24" s="82"/>
      <c r="AK24" s="82"/>
      <c r="AL24" s="75">
        <v>21.28</v>
      </c>
      <c r="AM24" s="81"/>
      <c r="AN24" s="82"/>
      <c r="AO24" s="82"/>
      <c r="AP24" s="82"/>
      <c r="AQ24" s="82"/>
      <c r="AR24" s="75">
        <v>12.29</v>
      </c>
      <c r="AS24" s="81"/>
      <c r="AT24" s="82"/>
      <c r="AU24" s="82"/>
      <c r="AV24" s="82"/>
      <c r="AW24" s="82"/>
      <c r="AX24" s="75">
        <v>13.340000000000003</v>
      </c>
      <c r="AY24" s="81"/>
      <c r="AZ24" s="82"/>
      <c r="BA24" s="82"/>
      <c r="BB24" s="82"/>
      <c r="BC24" s="82"/>
      <c r="BD24" s="75">
        <v>14.420000000000002</v>
      </c>
      <c r="BE24" s="81"/>
      <c r="BF24" s="82"/>
      <c r="BG24" s="82"/>
      <c r="BH24" s="82"/>
      <c r="BI24" s="82"/>
      <c r="BJ24" s="75">
        <v>5.3100000000000005</v>
      </c>
      <c r="BK24" s="81"/>
      <c r="BL24" s="82"/>
      <c r="BM24" s="82"/>
      <c r="BN24" s="82"/>
      <c r="BO24" s="82"/>
      <c r="BP24" s="75">
        <v>9.2799999999999976</v>
      </c>
      <c r="BQ24" s="81"/>
      <c r="BR24" s="82"/>
      <c r="BS24" s="82"/>
      <c r="BT24" s="82"/>
      <c r="BU24" s="82"/>
      <c r="BV24" s="75">
        <v>18.59</v>
      </c>
      <c r="BW24" s="81"/>
      <c r="BX24" s="82"/>
      <c r="BY24" s="82"/>
      <c r="BZ24" s="82"/>
      <c r="CA24" s="82"/>
      <c r="CB24" s="75"/>
    </row>
    <row r="25" spans="2:80" s="5" customFormat="1" ht="12.75">
      <c r="B25" s="30" t="s">
        <v>43</v>
      </c>
      <c r="C25" s="66"/>
      <c r="D25" s="67"/>
      <c r="E25" s="67"/>
      <c r="F25" s="67"/>
      <c r="G25" s="67"/>
      <c r="H25" s="68"/>
      <c r="I25" s="66"/>
      <c r="J25" s="67"/>
      <c r="K25" s="67"/>
      <c r="L25" s="67"/>
      <c r="M25" s="67"/>
      <c r="N25" s="68"/>
      <c r="O25" s="66"/>
      <c r="P25" s="67"/>
      <c r="Q25" s="67"/>
      <c r="R25" s="67"/>
      <c r="S25" s="67"/>
      <c r="T25" s="68"/>
      <c r="U25" s="66"/>
      <c r="V25" s="67"/>
      <c r="W25" s="67"/>
      <c r="X25" s="67"/>
      <c r="Y25" s="67"/>
      <c r="Z25" s="68"/>
      <c r="AA25" s="67"/>
      <c r="AB25" s="67"/>
      <c r="AC25" s="67"/>
      <c r="AD25" s="67"/>
      <c r="AE25" s="67"/>
      <c r="AF25" s="67"/>
      <c r="AG25" s="66"/>
      <c r="AH25" s="67"/>
      <c r="AI25" s="67"/>
      <c r="AJ25" s="67"/>
      <c r="AK25" s="67"/>
      <c r="AL25" s="68"/>
      <c r="AM25" s="66"/>
      <c r="AN25" s="67"/>
      <c r="AO25" s="67"/>
      <c r="AP25" s="67"/>
      <c r="AQ25" s="67"/>
      <c r="AR25" s="68"/>
      <c r="AS25" s="66"/>
      <c r="AT25" s="67"/>
      <c r="AU25" s="67"/>
      <c r="AV25" s="67"/>
      <c r="AW25" s="67"/>
      <c r="AX25" s="68"/>
      <c r="AY25" s="66"/>
      <c r="AZ25" s="67"/>
      <c r="BA25" s="67"/>
      <c r="BB25" s="67"/>
      <c r="BC25" s="67"/>
      <c r="BD25" s="68"/>
      <c r="BE25" s="66"/>
      <c r="BF25" s="67"/>
      <c r="BG25" s="67"/>
      <c r="BH25" s="67"/>
      <c r="BI25" s="67"/>
      <c r="BJ25" s="68"/>
      <c r="BK25" s="66"/>
      <c r="BL25" s="67"/>
      <c r="BM25" s="67"/>
      <c r="BN25" s="67"/>
      <c r="BO25" s="67"/>
      <c r="BP25" s="68"/>
      <c r="BQ25" s="66"/>
      <c r="BR25" s="67"/>
      <c r="BS25" s="67"/>
      <c r="BT25" s="67"/>
      <c r="BU25" s="67"/>
      <c r="BV25" s="68"/>
      <c r="BW25" s="66"/>
      <c r="BX25" s="67"/>
      <c r="BY25" s="67"/>
      <c r="BZ25" s="67"/>
      <c r="CA25" s="67"/>
      <c r="CB25" s="68"/>
    </row>
    <row r="26" spans="2:80" s="15" customFormat="1">
      <c r="B26" s="28" t="s">
        <v>2</v>
      </c>
      <c r="C26" s="83">
        <v>19499.7</v>
      </c>
      <c r="D26" s="84">
        <v>29987.8</v>
      </c>
      <c r="E26" s="84">
        <v>34446.1</v>
      </c>
      <c r="F26" s="84">
        <v>48966.9</v>
      </c>
      <c r="G26" s="84">
        <v>49668.49601334933</v>
      </c>
      <c r="H26" s="72">
        <v>49758.24607122122</v>
      </c>
      <c r="I26" s="83">
        <v>54140.61</v>
      </c>
      <c r="J26" s="84">
        <v>57174</v>
      </c>
      <c r="K26" s="84">
        <v>56948.3</v>
      </c>
      <c r="L26" s="84">
        <v>64270</v>
      </c>
      <c r="M26" s="84">
        <v>73766.592966332144</v>
      </c>
      <c r="N26" s="72">
        <v>79556.759127207348</v>
      </c>
      <c r="O26" s="83">
        <v>7649.2000000000007</v>
      </c>
      <c r="P26" s="84">
        <v>18248.8</v>
      </c>
      <c r="Q26" s="84">
        <v>22522.6</v>
      </c>
      <c r="R26" s="84">
        <v>30356.2</v>
      </c>
      <c r="S26" s="84">
        <v>34740.797992106811</v>
      </c>
      <c r="T26" s="72">
        <v>36892.999214803101</v>
      </c>
      <c r="U26" s="83">
        <v>54485.74700000001</v>
      </c>
      <c r="V26" s="84">
        <v>92332</v>
      </c>
      <c r="W26" s="84">
        <v>94703.6</v>
      </c>
      <c r="X26" s="84">
        <v>103161</v>
      </c>
      <c r="Y26" s="84">
        <v>138327.097125</v>
      </c>
      <c r="Z26" s="72">
        <v>181096.979971875</v>
      </c>
      <c r="AA26" s="83">
        <v>6917.4</v>
      </c>
      <c r="AB26" s="84">
        <v>11174.8</v>
      </c>
      <c r="AC26" s="84">
        <v>14884.3</v>
      </c>
      <c r="AD26" s="84">
        <v>13714.8</v>
      </c>
      <c r="AE26" s="84">
        <v>20331.527032939757</v>
      </c>
      <c r="AF26" s="72">
        <v>29703.890673016536</v>
      </c>
      <c r="AG26" s="83">
        <v>1662.4</v>
      </c>
      <c r="AH26" s="84">
        <v>3935.5</v>
      </c>
      <c r="AI26" s="84">
        <v>6066.1</v>
      </c>
      <c r="AJ26" s="84">
        <v>2120.9</v>
      </c>
      <c r="AK26" s="84">
        <v>3999.068566626931</v>
      </c>
      <c r="AL26" s="72">
        <v>4914.6004738071042</v>
      </c>
      <c r="AM26" s="83">
        <v>20525.794999999998</v>
      </c>
      <c r="AN26" s="84">
        <v>26939.7</v>
      </c>
      <c r="AO26" s="84">
        <v>41925.800000000003</v>
      </c>
      <c r="AP26" s="84">
        <v>44957.9</v>
      </c>
      <c r="AQ26" s="84">
        <v>47381.001442407847</v>
      </c>
      <c r="AR26" s="72">
        <v>63503.806584110825</v>
      </c>
      <c r="AS26" s="83">
        <v>10450.085999999999</v>
      </c>
      <c r="AT26" s="84">
        <v>14834.763999999999</v>
      </c>
      <c r="AU26" s="84">
        <v>26383.4</v>
      </c>
      <c r="AV26" s="84">
        <v>39776.870000000003</v>
      </c>
      <c r="AW26" s="84">
        <v>40056.785184991961</v>
      </c>
      <c r="AX26" s="72">
        <v>46695.188256259295</v>
      </c>
      <c r="AY26" s="83">
        <v>72644</v>
      </c>
      <c r="AZ26" s="84">
        <v>63895</v>
      </c>
      <c r="BA26" s="84">
        <v>83150</v>
      </c>
      <c r="BB26" s="84">
        <v>78771</v>
      </c>
      <c r="BC26" s="84">
        <v>104177.71621133262</v>
      </c>
      <c r="BD26" s="72">
        <v>114312.5611957793</v>
      </c>
      <c r="BE26" s="83">
        <v>820.57</v>
      </c>
      <c r="BF26" s="84">
        <v>9012.98</v>
      </c>
      <c r="BG26" s="84">
        <v>15535</v>
      </c>
      <c r="BH26" s="84">
        <v>12405.5</v>
      </c>
      <c r="BI26" s="84">
        <v>37252.594774911689</v>
      </c>
      <c r="BJ26" s="72">
        <v>52336.447816257751</v>
      </c>
      <c r="BK26" s="83">
        <v>6046.0770000000002</v>
      </c>
      <c r="BL26" s="84">
        <v>5131.5599999999995</v>
      </c>
      <c r="BM26" s="84">
        <v>3624.4580000000001</v>
      </c>
      <c r="BN26" s="84">
        <v>5648.46</v>
      </c>
      <c r="BO26" s="84">
        <v>14117.5288378</v>
      </c>
      <c r="BP26" s="72">
        <v>18313.20630469</v>
      </c>
      <c r="BQ26" s="83">
        <v>21097.8</v>
      </c>
      <c r="BR26" s="84">
        <v>25613</v>
      </c>
      <c r="BS26" s="84">
        <v>33101</v>
      </c>
      <c r="BT26" s="84">
        <v>30969.46</v>
      </c>
      <c r="BU26" s="84">
        <v>41991.288</v>
      </c>
      <c r="BV26" s="72">
        <v>50333.452400000002</v>
      </c>
      <c r="BW26" s="83">
        <f t="shared" ref="BW26:CB26" ca="1" si="50">SUMIF($B$8:$BV$59,BW$8,$B26:$BV26)</f>
        <v>275939.38500000001</v>
      </c>
      <c r="BX26" s="84">
        <f t="shared" ca="1" si="50"/>
        <v>358279.90399999998</v>
      </c>
      <c r="BY26" s="84">
        <f t="shared" ca="1" si="50"/>
        <v>433290.658</v>
      </c>
      <c r="BZ26" s="84">
        <f t="shared" ca="1" si="50"/>
        <v>475118.99000000005</v>
      </c>
      <c r="CA26" s="84">
        <f t="shared" ca="1" si="50"/>
        <v>605810.49414779898</v>
      </c>
      <c r="CB26" s="72">
        <f t="shared" ca="1" si="50"/>
        <v>727418.13808902737</v>
      </c>
    </row>
    <row r="27" spans="2:80" s="17" customFormat="1">
      <c r="B27" s="89" t="s">
        <v>35</v>
      </c>
      <c r="C27" s="85"/>
      <c r="D27" s="86">
        <f t="shared" ref="D27:H27" si="51">IF(AND(C26&lt;0,D26&gt;0),"LP",IF(AND(C26&gt;0,D26&lt;0),"PL",IF(OR(C26&lt;0,D26&lt;0),"Loss",IF(ISERROR((+D26/C26-1)*100),"NA",(+D26/C26-1)*100))))</f>
        <v>53.785955681369458</v>
      </c>
      <c r="E27" s="86">
        <f t="shared" si="51"/>
        <v>14.867045932012356</v>
      </c>
      <c r="F27" s="86">
        <f t="shared" si="51"/>
        <v>42.155135124150497</v>
      </c>
      <c r="G27" s="86">
        <f t="shared" si="51"/>
        <v>1.4327964673061411</v>
      </c>
      <c r="H27" s="87">
        <f t="shared" si="51"/>
        <v>0.1806981589451917</v>
      </c>
      <c r="I27" s="85"/>
      <c r="J27" s="86">
        <f t="shared" ref="J27" si="52">IF(AND(I26&lt;0,J26&gt;0),"LP",IF(AND(I26&gt;0,J26&lt;0),"PL",IF(OR(I26&lt;0,J26&lt;0),"Loss",IF(ISERROR((+J26/I26-1)*100),"NA",(+J26/I26-1)*100))))</f>
        <v>5.6027998206891194</v>
      </c>
      <c r="K27" s="86">
        <f t="shared" ref="K27" si="53">IF(AND(J26&lt;0,K26&gt;0),"LP",IF(AND(J26&gt;0,K26&lt;0),"PL",IF(OR(J26&lt;0,K26&lt;0),"Loss",IF(ISERROR((+K26/J26-1)*100),"NA",(+K26/J26-1)*100))))</f>
        <v>-0.3947598558785459</v>
      </c>
      <c r="L27" s="86">
        <f t="shared" ref="L27" si="54">IF(AND(K26&lt;0,L26&gt;0),"LP",IF(AND(K26&gt;0,L26&lt;0),"PL",IF(OR(K26&lt;0,L26&lt;0),"Loss",IF(ISERROR((+L26/K26-1)*100),"NA",(+L26/K26-1)*100))))</f>
        <v>12.856749016212943</v>
      </c>
      <c r="M27" s="86">
        <f t="shared" ref="M27" si="55">IF(AND(L26&lt;0,M26&gt;0),"LP",IF(AND(L26&gt;0,M26&lt;0),"PL",IF(OR(L26&lt;0,M26&lt;0),"Loss",IF(ISERROR((+M26/L26-1)*100),"NA",(+M26/L26-1)*100))))</f>
        <v>14.77608988070973</v>
      </c>
      <c r="N27" s="87">
        <f t="shared" ref="N27" si="56">IF(AND(M26&lt;0,N26&gt;0),"LP",IF(AND(M26&gt;0,N26&lt;0),"PL",IF(OR(M26&lt;0,N26&lt;0),"Loss",IF(ISERROR((+N26/M26-1)*100),"NA",(+N26/M26-1)*100))))</f>
        <v>7.8493067498967894</v>
      </c>
      <c r="O27" s="85"/>
      <c r="P27" s="86">
        <f t="shared" ref="P27:T27" si="57">IF(AND(O26&lt;0,P26&gt;0),"LP",IF(AND(O26&gt;0,P26&lt;0),"PL",IF(OR(O26&lt;0,P26&lt;0),"Loss",IF(ISERROR((+P26/O26-1)*100),"NA",(+P26/O26-1)*100))))</f>
        <v>138.57135386707102</v>
      </c>
      <c r="Q27" s="86">
        <f t="shared" si="57"/>
        <v>23.419622112138882</v>
      </c>
      <c r="R27" s="86">
        <f t="shared" si="57"/>
        <v>34.781064353138632</v>
      </c>
      <c r="S27" s="86">
        <f t="shared" si="57"/>
        <v>14.443830229431921</v>
      </c>
      <c r="T27" s="87">
        <f t="shared" si="57"/>
        <v>6.1950252932741368</v>
      </c>
      <c r="U27" s="85"/>
      <c r="V27" s="86">
        <f t="shared" ref="V27:Z27" si="58">IF(AND(U26&lt;0,V26&gt;0),"LP",IF(AND(U26&gt;0,V26&lt;0),"PL",IF(OR(U26&lt;0,V26&lt;0),"Loss",IF(ISERROR((+V26/U26-1)*100),"NA",(+V26/U26-1)*100))))</f>
        <v>69.460831655662119</v>
      </c>
      <c r="W27" s="86">
        <f t="shared" si="58"/>
        <v>2.5685569466707081</v>
      </c>
      <c r="X27" s="86">
        <f t="shared" si="58"/>
        <v>8.9303891298746727</v>
      </c>
      <c r="Y27" s="86">
        <f t="shared" si="58"/>
        <v>34.088557812545432</v>
      </c>
      <c r="Z27" s="87">
        <f t="shared" si="58"/>
        <v>30.919381477532038</v>
      </c>
      <c r="AA27" s="85"/>
      <c r="AB27" s="86">
        <f t="shared" ref="AB27" si="59">IF(AND(AA26&lt;0,AB26&gt;0),"LP",IF(AND(AA26&gt;0,AB26&lt;0),"PL",IF(OR(AA26&lt;0,AB26&lt;0),"Loss",IF(ISERROR((+AB26/AA26-1)*100),"NA",(+AB26/AA26-1)*100))))</f>
        <v>61.546245699251159</v>
      </c>
      <c r="AC27" s="86">
        <f t="shared" ref="AC27" si="60">IF(AND(AB26&lt;0,AC26&gt;0),"LP",IF(AND(AB26&gt;0,AC26&lt;0),"PL",IF(OR(AB26&lt;0,AC26&lt;0),"Loss",IF(ISERROR((+AC26/AB26-1)*100),"NA",(+AC26/AB26-1)*100))))</f>
        <v>33.195224970469269</v>
      </c>
      <c r="AD27" s="86">
        <f t="shared" ref="AD27" si="61">IF(AND(AC26&lt;0,AD26&gt;0),"LP",IF(AND(AC26&gt;0,AD26&lt;0),"PL",IF(OR(AC26&lt;0,AD26&lt;0),"Loss",IF(ISERROR((+AD26/AC26-1)*100),"NA",(+AD26/AC26-1)*100))))</f>
        <v>-7.8572724279945998</v>
      </c>
      <c r="AE27" s="86">
        <f t="shared" ref="AE27" si="62">IF(AND(AD26&lt;0,AE26&gt;0),"LP",IF(AND(AD26&gt;0,AE26&lt;0),"PL",IF(OR(AD26&lt;0,AE26&lt;0),"Loss",IF(ISERROR((+AE26/AD26-1)*100),"NA",(+AE26/AD26-1)*100))))</f>
        <v>48.245158755065766</v>
      </c>
      <c r="AF27" s="87">
        <f t="shared" ref="AF27" si="63">IF(AND(AE26&lt;0,AF26&gt;0),"LP",IF(AND(AE26&gt;0,AF26&lt;0),"PL",IF(OR(AE26&lt;0,AF26&lt;0),"Loss",IF(ISERROR((+AF26/AE26-1)*100),"NA",(+AF26/AE26-1)*100))))</f>
        <v>46.097686734952624</v>
      </c>
      <c r="AG27" s="85"/>
      <c r="AH27" s="86">
        <f t="shared" ref="AH27" si="64">IF(AND(AG26&lt;0,AH26&gt;0),"LP",IF(AND(AG26&gt;0,AH26&lt;0),"PL",IF(OR(AG26&lt;0,AH26&lt;0),"Loss",IF(ISERROR((+AH26/AG26-1)*100),"NA",(+AH26/AG26-1)*100))))</f>
        <v>136.73604427333973</v>
      </c>
      <c r="AI27" s="86">
        <f t="shared" ref="AI27" si="65">IF(AND(AH26&lt;0,AI26&gt;0),"LP",IF(AND(AH26&gt;0,AI26&lt;0),"PL",IF(OR(AH26&lt;0,AI26&lt;0),"Loss",IF(ISERROR((+AI26/AH26-1)*100),"NA",(+AI26/AH26-1)*100))))</f>
        <v>54.137974844365402</v>
      </c>
      <c r="AJ27" s="86">
        <f t="shared" ref="AJ27" si="66">IF(AND(AI26&lt;0,AJ26&gt;0),"LP",IF(AND(AI26&gt;0,AJ26&lt;0),"PL",IF(OR(AI26&lt;0,AJ26&lt;0),"Loss",IF(ISERROR((+AJ26/AI26-1)*100),"NA",(+AJ26/AI26-1)*100))))</f>
        <v>-65.036844100822606</v>
      </c>
      <c r="AK27" s="86">
        <f t="shared" ref="AK27" si="67">IF(AND(AJ26&lt;0,AK26&gt;0),"LP",IF(AND(AJ26&gt;0,AK26&lt;0),"PL",IF(OR(AJ26&lt;0,AK26&lt;0),"Loss",IF(ISERROR((+AK26/AJ26-1)*100),"NA",(+AK26/AJ26-1)*100))))</f>
        <v>88.555262701067036</v>
      </c>
      <c r="AL27" s="87">
        <f t="shared" ref="AL27" si="68">IF(AND(AK26&lt;0,AL26&gt;0),"LP",IF(AND(AK26&gt;0,AL26&lt;0),"PL",IF(OR(AK26&lt;0,AL26&lt;0),"Loss",IF(ISERROR((+AL26/AK26-1)*100),"NA",(+AL26/AK26-1)*100))))</f>
        <v>22.893628651943597</v>
      </c>
      <c r="AM27" s="85"/>
      <c r="AN27" s="86">
        <f t="shared" ref="AN27" si="69">IF(AND(AM26&lt;0,AN26&gt;0),"LP",IF(AND(AM26&gt;0,AN26&lt;0),"PL",IF(OR(AM26&lt;0,AN26&lt;0),"Loss",IF(ISERROR((+AN26/AM26-1)*100),"NA",(+AN26/AM26-1)*100))))</f>
        <v>31.248022305591583</v>
      </c>
      <c r="AO27" s="86">
        <f t="shared" ref="AO27" si="70">IF(AND(AN26&lt;0,AO26&gt;0),"LP",IF(AND(AN26&gt;0,AO26&lt;0),"PL",IF(OR(AN26&lt;0,AO26&lt;0),"Loss",IF(ISERROR((+AO26/AN26-1)*100),"NA",(+AO26/AN26-1)*100))))</f>
        <v>55.628310634491115</v>
      </c>
      <c r="AP27" s="86">
        <f t="shared" ref="AP27" si="71">IF(AND(AO26&lt;0,AP26&gt;0),"LP",IF(AND(AO26&gt;0,AP26&lt;0),"PL",IF(OR(AO26&lt;0,AP26&lt;0),"Loss",IF(ISERROR((+AP26/AO26-1)*100),"NA",(+AP26/AO26-1)*100))))</f>
        <v>7.2320623577844634</v>
      </c>
      <c r="AQ27" s="86">
        <f t="shared" ref="AQ27" si="72">IF(AND(AP26&lt;0,AQ26&gt;0),"LP",IF(AND(AP26&gt;0,AQ26&lt;0),"PL",IF(OR(AP26&lt;0,AQ26&lt;0),"Loss",IF(ISERROR((+AQ26/AP26-1)*100),"NA",(+AQ26/AP26-1)*100))))</f>
        <v>5.3897122472531978</v>
      </c>
      <c r="AR27" s="87">
        <f t="shared" ref="AR27" si="73">IF(AND(AQ26&lt;0,AR26&gt;0),"LP",IF(AND(AQ26&gt;0,AR26&lt;0),"PL",IF(OR(AQ26&lt;0,AR26&lt;0),"Loss",IF(ISERROR((+AR26/AQ26-1)*100),"NA",(+AR26/AQ26-1)*100))))</f>
        <v>34.027995717440533</v>
      </c>
      <c r="AS27" s="85"/>
      <c r="AT27" s="86">
        <f t="shared" ref="AT27" si="74">IF(AND(AS26&lt;0,AT26&gt;0),"LP",IF(AND(AS26&gt;0,AT26&lt;0),"PL",IF(OR(AS26&lt;0,AT26&lt;0),"Loss",IF(ISERROR((+AT26/AS26-1)*100),"NA",(+AT26/AS26-1)*100))))</f>
        <v>41.95829584560358</v>
      </c>
      <c r="AU27" s="86">
        <f t="shared" ref="AU27" si="75">IF(AND(AT26&lt;0,AU26&gt;0),"LP",IF(AND(AT26&gt;0,AU26&lt;0),"PL",IF(OR(AT26&lt;0,AU26&lt;0),"Loss",IF(ISERROR((+AU26/AT26-1)*100),"NA",(+AU26/AT26-1)*100))))</f>
        <v>77.848464593032986</v>
      </c>
      <c r="AV27" s="86">
        <f t="shared" ref="AV27" si="76">IF(AND(AU26&lt;0,AV26&gt;0),"LP",IF(AND(AU26&gt;0,AV26&lt;0),"PL",IF(OR(AU26&lt;0,AV26&lt;0),"Loss",IF(ISERROR((+AV26/AU26-1)*100),"NA",(+AV26/AU26-1)*100))))</f>
        <v>50.76476117558768</v>
      </c>
      <c r="AW27" s="86">
        <f t="shared" ref="AW27" si="77">IF(AND(AV26&lt;0,AW26&gt;0),"LP",IF(AND(AV26&gt;0,AW26&lt;0),"PL",IF(OR(AV26&lt;0,AW26&lt;0),"Loss",IF(ISERROR((+AW26/AV26-1)*100),"NA",(+AW26/AV26-1)*100))))</f>
        <v>0.70371345204376379</v>
      </c>
      <c r="AX27" s="87">
        <f t="shared" ref="AX27" si="78">IF(AND(AW26&lt;0,AX26&gt;0),"LP",IF(AND(AW26&gt;0,AX26&lt;0),"PL",IF(OR(AW26&lt;0,AX26&lt;0),"Loss",IF(ISERROR((+AX26/AW26-1)*100),"NA",(+AX26/AW26-1)*100))))</f>
        <v>16.57248089333574</v>
      </c>
      <c r="AY27" s="85"/>
      <c r="AZ27" s="86">
        <f t="shared" ref="AZ27" si="79">IF(AND(AY26&lt;0,AZ26&gt;0),"LP",IF(AND(AY26&gt;0,AZ26&lt;0),"PL",IF(OR(AY26&lt;0,AZ26&lt;0),"Loss",IF(ISERROR((+AZ26/AY26-1)*100),"NA",(+AZ26/AY26-1)*100))))</f>
        <v>-12.043664996420899</v>
      </c>
      <c r="BA27" s="86">
        <f t="shared" ref="BA27" si="80">IF(AND(AZ26&lt;0,BA26&gt;0),"LP",IF(AND(AZ26&gt;0,BA26&lt;0),"PL",IF(OR(AZ26&lt;0,BA26&lt;0),"Loss",IF(ISERROR((+BA26/AZ26-1)*100),"NA",(+BA26/AZ26-1)*100))))</f>
        <v>30.135378355113861</v>
      </c>
      <c r="BB27" s="86">
        <f t="shared" ref="BB27" si="81">IF(AND(BA26&lt;0,BB26&gt;0),"LP",IF(AND(BA26&gt;0,BB26&lt;0),"PL",IF(OR(BA26&lt;0,BB26&lt;0),"Loss",IF(ISERROR((+BB26/BA26-1)*100),"NA",(+BB26/BA26-1)*100))))</f>
        <v>-5.2663860493084798</v>
      </c>
      <c r="BC27" s="86">
        <f t="shared" ref="BC27" si="82">IF(AND(BB26&lt;0,BC26&gt;0),"LP",IF(AND(BB26&gt;0,BC26&lt;0),"PL",IF(OR(BB26&lt;0,BC26&lt;0),"Loss",IF(ISERROR((+BC26/BB26-1)*100),"NA",(+BC26/BB26-1)*100))))</f>
        <v>32.253895737432067</v>
      </c>
      <c r="BD27" s="87">
        <f t="shared" ref="BD27" si="83">IF(AND(BC26&lt;0,BD26&gt;0),"LP",IF(AND(BC26&gt;0,BD26&lt;0),"PL",IF(OR(BC26&lt;0,BD26&lt;0),"Loss",IF(ISERROR((+BD26/BC26-1)*100),"NA",(+BD26/BC26-1)*100))))</f>
        <v>9.728419236881102</v>
      </c>
      <c r="BE27" s="85"/>
      <c r="BF27" s="86">
        <f t="shared" ref="BF27" si="84">IF(AND(BE26&lt;0,BF26&gt;0),"LP",IF(AND(BE26&gt;0,BF26&lt;0),"PL",IF(OR(BE26&lt;0,BF26&lt;0),"Loss",IF(ISERROR((+BF26/BE26-1)*100),"NA",(+BF26/BE26-1)*100))))</f>
        <v>998.38039411628495</v>
      </c>
      <c r="BG27" s="86">
        <f t="shared" ref="BG27" si="85">IF(AND(BF26&lt;0,BG26&gt;0),"LP",IF(AND(BF26&gt;0,BG26&lt;0),"PL",IF(OR(BF26&lt;0,BG26&lt;0),"Loss",IF(ISERROR((+BG26/BF26-1)*100),"NA",(+BG26/BF26-1)*100))))</f>
        <v>72.362526045769556</v>
      </c>
      <c r="BH27" s="86">
        <f t="shared" ref="BH27" si="86">IF(AND(BG26&lt;0,BH26&gt;0),"LP",IF(AND(BG26&gt;0,BH26&lt;0),"PL",IF(OR(BG26&lt;0,BH26&lt;0),"Loss",IF(ISERROR((+BH26/BG26-1)*100),"NA",(+BH26/BG26-1)*100))))</f>
        <v>-20.144834245252653</v>
      </c>
      <c r="BI27" s="86">
        <f t="shared" ref="BI27" si="87">IF(AND(BH26&lt;0,BI26&gt;0),"LP",IF(AND(BH26&gt;0,BI26&lt;0),"PL",IF(OR(BH26&lt;0,BI26&lt;0),"Loss",IF(ISERROR((+BI26/BH26-1)*100),"NA",(+BI26/BH26-1)*100))))</f>
        <v>200.29095784056824</v>
      </c>
      <c r="BJ27" s="87">
        <f t="shared" ref="BJ27" si="88">IF(AND(BI26&lt;0,BJ26&gt;0),"LP",IF(AND(BI26&gt;0,BJ26&lt;0),"PL",IF(OR(BI26&lt;0,BJ26&lt;0),"Loss",IF(ISERROR((+BJ26/BI26-1)*100),"NA",(+BJ26/BI26-1)*100))))</f>
        <v>40.490744691708038</v>
      </c>
      <c r="BK27" s="85"/>
      <c r="BL27" s="86">
        <f t="shared" ref="BL27" si="89">IF(AND(BK26&lt;0,BL26&gt;0),"LP",IF(AND(BK26&gt;0,BL26&lt;0),"PL",IF(OR(BK26&lt;0,BL26&lt;0),"Loss",IF(ISERROR((+BL26/BK26-1)*100),"NA",(+BL26/BK26-1)*100))))</f>
        <v>-15.125791484296357</v>
      </c>
      <c r="BM27" s="86">
        <f t="shared" ref="BM27" si="90">IF(AND(BL26&lt;0,BM26&gt;0),"LP",IF(AND(BL26&gt;0,BM26&lt;0),"PL",IF(OR(BL26&lt;0,BM26&lt;0),"Loss",IF(ISERROR((+BM26/BL26-1)*100),"NA",(+BM26/BL26-1)*100))))</f>
        <v>-29.369275619889457</v>
      </c>
      <c r="BN27" s="86">
        <f t="shared" ref="BN27" si="91">IF(AND(BM26&lt;0,BN26&gt;0),"LP",IF(AND(BM26&gt;0,BN26&lt;0),"PL",IF(OR(BM26&lt;0,BN26&lt;0),"Loss",IF(ISERROR((+BN26/BM26-1)*100),"NA",(+BN26/BM26-1)*100))))</f>
        <v>55.842887405509998</v>
      </c>
      <c r="BO27" s="86">
        <f t="shared" ref="BO27" si="92">IF(AND(BN26&lt;0,BO26&gt;0),"LP",IF(AND(BN26&gt;0,BO26&lt;0),"PL",IF(OR(BN26&lt;0,BO26&lt;0),"Loss",IF(ISERROR((+BO26/BN26-1)*100),"NA",(+BO26/BN26-1)*100))))</f>
        <v>149.93589115971434</v>
      </c>
      <c r="BP27" s="87">
        <f t="shared" ref="BP27" si="93">IF(AND(BO26&lt;0,BP26&gt;0),"LP",IF(AND(BO26&gt;0,BP26&lt;0),"PL",IF(OR(BO26&lt;0,BP26&lt;0),"Loss",IF(ISERROR((+BP26/BO26-1)*100),"NA",(+BP26/BO26-1)*100))))</f>
        <v>29.719630929004936</v>
      </c>
      <c r="BQ27" s="85"/>
      <c r="BR27" s="86">
        <f t="shared" ref="BR27:BV27" si="94">IF(AND(BQ26&lt;0,BR26&gt;0),"LP",IF(AND(BQ26&gt;0,BR26&lt;0),"PL",IF(OR(BQ26&lt;0,BR26&lt;0),"Loss",IF(ISERROR((+BR26/BQ26-1)*100),"NA",(+BR26/BQ26-1)*100))))</f>
        <v>21.401283546151738</v>
      </c>
      <c r="BS27" s="86">
        <f t="shared" si="94"/>
        <v>29.235154023347508</v>
      </c>
      <c r="BT27" s="86">
        <f t="shared" si="94"/>
        <v>-6.4395033382677269</v>
      </c>
      <c r="BU27" s="86">
        <f t="shared" si="94"/>
        <v>35.589345116124079</v>
      </c>
      <c r="BV27" s="87">
        <f t="shared" si="94"/>
        <v>19.866417052984907</v>
      </c>
      <c r="BW27" s="85"/>
      <c r="BX27" s="86">
        <f t="shared" ref="BX27:CB27" ca="1" si="95">IF(AND(BW26&lt;0,BX26&gt;0),"LP",IF(AND(BW26&gt;0,BX26&lt;0),"PL",IF(OR(BW26&lt;0,BX26&lt;0),"Loss",IF(ISERROR((+BX26/BW26-1)*100),"NA",(+BX26/BW26-1)*100))))</f>
        <v>29.840074841074227</v>
      </c>
      <c r="BY27" s="86">
        <f t="shared" ca="1" si="95"/>
        <v>20.936355392123819</v>
      </c>
      <c r="BZ27" s="86">
        <f t="shared" ca="1" si="95"/>
        <v>9.653642705585419</v>
      </c>
      <c r="CA27" s="86">
        <f t="shared" ca="1" si="95"/>
        <v>27.507110197342133</v>
      </c>
      <c r="CB27" s="87">
        <f t="shared" ca="1" si="95"/>
        <v>20.073545294439853</v>
      </c>
    </row>
    <row r="28" spans="2:80" s="15" customFormat="1">
      <c r="B28" s="28" t="s">
        <v>3</v>
      </c>
      <c r="C28" s="83">
        <v>4719.3000000000011</v>
      </c>
      <c r="D28" s="84">
        <v>7663.2999999999993</v>
      </c>
      <c r="E28" s="84">
        <v>8590.0999999999985</v>
      </c>
      <c r="F28" s="84">
        <v>11943.600000000006</v>
      </c>
      <c r="G28" s="84">
        <v>15781.987418026984</v>
      </c>
      <c r="H28" s="72">
        <v>17536.314297573303</v>
      </c>
      <c r="I28" s="83">
        <v>14177.983</v>
      </c>
      <c r="J28" s="84">
        <v>17425.699999999997</v>
      </c>
      <c r="K28" s="84">
        <v>17258.800000000003</v>
      </c>
      <c r="L28" s="84">
        <v>21236</v>
      </c>
      <c r="M28" s="84">
        <v>26720.463513569441</v>
      </c>
      <c r="N28" s="72">
        <v>30495.663617318743</v>
      </c>
      <c r="O28" s="83">
        <v>-2122.5</v>
      </c>
      <c r="P28" s="84">
        <v>1331.5999999999985</v>
      </c>
      <c r="Q28" s="84">
        <v>2482.3000000000029</v>
      </c>
      <c r="R28" s="84">
        <v>-1296.8000000000029</v>
      </c>
      <c r="S28" s="84">
        <v>2152.2398554415631</v>
      </c>
      <c r="T28" s="72">
        <v>2100.1058979215377</v>
      </c>
      <c r="U28" s="83">
        <v>13719.707000000009</v>
      </c>
      <c r="V28" s="84">
        <v>21247</v>
      </c>
      <c r="W28" s="84">
        <v>20661.300000000003</v>
      </c>
      <c r="X28" s="84">
        <v>26757</v>
      </c>
      <c r="Y28" s="84">
        <v>36656.680738124996</v>
      </c>
      <c r="Z28" s="72">
        <v>51612.639291984393</v>
      </c>
      <c r="AA28" s="83">
        <v>623.89999999999964</v>
      </c>
      <c r="AB28" s="84">
        <v>1862</v>
      </c>
      <c r="AC28" s="84">
        <v>1892.7000000000007</v>
      </c>
      <c r="AD28" s="84">
        <v>511</v>
      </c>
      <c r="AE28" s="84">
        <v>2595.2925010938561</v>
      </c>
      <c r="AF28" s="72">
        <v>5878.2052148890507</v>
      </c>
      <c r="AG28" s="83">
        <v>-935.17599999999948</v>
      </c>
      <c r="AH28" s="84">
        <v>-894.89999999999964</v>
      </c>
      <c r="AI28" s="84">
        <v>-1101.0999999999995</v>
      </c>
      <c r="AJ28" s="84">
        <v>-1711.0000000000005</v>
      </c>
      <c r="AK28" s="84">
        <v>-1627.986143337308</v>
      </c>
      <c r="AL28" s="72">
        <v>-941.41771154822436</v>
      </c>
      <c r="AM28" s="83">
        <v>10003.981999999998</v>
      </c>
      <c r="AN28" s="84">
        <v>11813.400000000001</v>
      </c>
      <c r="AO28" s="84">
        <v>21117.4</v>
      </c>
      <c r="AP28" s="84">
        <v>24098.600000000002</v>
      </c>
      <c r="AQ28" s="84">
        <v>26121.785812944087</v>
      </c>
      <c r="AR28" s="72">
        <v>35419.626453787117</v>
      </c>
      <c r="AS28" s="83">
        <v>4941.8829999999998</v>
      </c>
      <c r="AT28" s="84">
        <v>7339.2009999999991</v>
      </c>
      <c r="AU28" s="84">
        <v>15189.450000000003</v>
      </c>
      <c r="AV28" s="84">
        <v>21768.25</v>
      </c>
      <c r="AW28" s="84">
        <v>23694.945113330123</v>
      </c>
      <c r="AX28" s="72">
        <v>28881.579325052775</v>
      </c>
      <c r="AY28" s="83">
        <v>19722</v>
      </c>
      <c r="AZ28" s="84">
        <v>15335</v>
      </c>
      <c r="BA28" s="84">
        <v>20863</v>
      </c>
      <c r="BB28" s="84">
        <v>24984</v>
      </c>
      <c r="BC28" s="84">
        <v>27919.627944637134</v>
      </c>
      <c r="BD28" s="72">
        <v>31778.892012426644</v>
      </c>
      <c r="BE28" s="83">
        <v>-818.91</v>
      </c>
      <c r="BF28" s="84">
        <v>-848.68000000000029</v>
      </c>
      <c r="BG28" s="84">
        <v>59.799999999999272</v>
      </c>
      <c r="BH28" s="84">
        <v>-276.55999999999949</v>
      </c>
      <c r="BI28" s="84">
        <v>8807.7481712190856</v>
      </c>
      <c r="BJ28" s="72">
        <v>12844.733585690206</v>
      </c>
      <c r="BK28" s="83">
        <v>1315.7750000000005</v>
      </c>
      <c r="BL28" s="84">
        <v>920.89999999999964</v>
      </c>
      <c r="BM28" s="84">
        <v>642.41800000000012</v>
      </c>
      <c r="BN28" s="84">
        <v>1172.8400000000001</v>
      </c>
      <c r="BO28" s="84">
        <v>3494.7674764821531</v>
      </c>
      <c r="BP28" s="72">
        <v>4856.9355844741458</v>
      </c>
      <c r="BQ28" s="83">
        <v>6751.5899999999965</v>
      </c>
      <c r="BR28" s="84">
        <v>5328</v>
      </c>
      <c r="BS28" s="84">
        <v>3694</v>
      </c>
      <c r="BT28" s="84">
        <v>2770.2300000000032</v>
      </c>
      <c r="BU28" s="84">
        <v>6298.6932000000015</v>
      </c>
      <c r="BV28" s="72">
        <v>11404.802376</v>
      </c>
      <c r="BW28" s="83">
        <f t="shared" ref="BW28:CB28" ca="1" si="96">SUMIF($B$8:$BV$59,BW$8,$B28:$BV28)</f>
        <v>72099.534000000014</v>
      </c>
      <c r="BX28" s="84">
        <f t="shared" ca="1" si="96"/>
        <v>88522.520999999979</v>
      </c>
      <c r="BY28" s="84">
        <f t="shared" ca="1" si="96"/>
        <v>111350.16800000002</v>
      </c>
      <c r="BZ28" s="84">
        <f t="shared" ca="1" si="96"/>
        <v>131957.16</v>
      </c>
      <c r="CA28" s="84">
        <f t="shared" ca="1" si="96"/>
        <v>178616.24560153208</v>
      </c>
      <c r="CB28" s="72">
        <f t="shared" ca="1" si="96"/>
        <v>231868.07994556968</v>
      </c>
    </row>
    <row r="29" spans="2:80" s="17" customFormat="1">
      <c r="B29" s="88" t="s">
        <v>35</v>
      </c>
      <c r="C29" s="85"/>
      <c r="D29" s="86">
        <f t="shared" ref="D29:H29" si="97">IF(AND(C28&lt;0,D28&gt;0),"LP",IF(AND(C28&gt;0,D28&lt;0),"PL",IF(OR(C28&lt;0,D28&lt;0),"Loss",IF(ISERROR((+D28/C28-1)*100),"NA",(+D28/C28-1)*100))))</f>
        <v>62.382132943444944</v>
      </c>
      <c r="E29" s="86">
        <f t="shared" si="97"/>
        <v>12.094006498505848</v>
      </c>
      <c r="F29" s="86">
        <f t="shared" si="97"/>
        <v>39.039126436246477</v>
      </c>
      <c r="G29" s="86">
        <f t="shared" si="97"/>
        <v>32.137608577204333</v>
      </c>
      <c r="H29" s="87">
        <f t="shared" si="97"/>
        <v>11.116007338482836</v>
      </c>
      <c r="I29" s="85"/>
      <c r="J29" s="86">
        <f t="shared" ref="J29" si="98">IF(AND(I28&lt;0,J28&gt;0),"LP",IF(AND(I28&gt;0,J28&lt;0),"PL",IF(OR(I28&lt;0,J28&lt;0),"Loss",IF(ISERROR((+J28/I28-1)*100),"NA",(+J28/I28-1)*100))))</f>
        <v>22.906763253983286</v>
      </c>
      <c r="K29" s="86">
        <f t="shared" ref="K29" si="99">IF(AND(J28&lt;0,K28&gt;0),"LP",IF(AND(J28&gt;0,K28&lt;0),"PL",IF(OR(J28&lt;0,K28&lt;0),"Loss",IF(ISERROR((+K28/J28-1)*100),"NA",(+K28/J28-1)*100))))</f>
        <v>-0.95778074912338251</v>
      </c>
      <c r="L29" s="86">
        <f t="shared" ref="L29" si="100">IF(AND(K28&lt;0,L28&gt;0),"LP",IF(AND(K28&gt;0,L28&lt;0),"PL",IF(OR(K28&lt;0,L28&lt;0),"Loss",IF(ISERROR((+L28/K28-1)*100),"NA",(+L28/K28-1)*100))))</f>
        <v>23.044475861589419</v>
      </c>
      <c r="M29" s="86">
        <f t="shared" ref="M29" si="101">IF(AND(L28&lt;0,M28&gt;0),"LP",IF(AND(L28&gt;0,M28&lt;0),"PL",IF(OR(L28&lt;0,M28&lt;0),"Loss",IF(ISERROR((+M28/L28-1)*100),"NA",(+M28/L28-1)*100))))</f>
        <v>25.826255008332268</v>
      </c>
      <c r="N29" s="87">
        <f t="shared" ref="N29" si="102">IF(AND(M28&lt;0,N28&gt;0),"LP",IF(AND(M28&gt;0,N28&lt;0),"PL",IF(OR(M28&lt;0,N28&lt;0),"Loss",IF(ISERROR((+N28/M28-1)*100),"NA",(+N28/M28-1)*100))))</f>
        <v>14.128497815287311</v>
      </c>
      <c r="O29" s="85"/>
      <c r="P29" s="86" t="str">
        <f t="shared" ref="P29:T29" si="103">IF(AND(O28&lt;0,P28&gt;0),"LP",IF(AND(O28&gt;0,P28&lt;0),"PL",IF(OR(O28&lt;0,P28&lt;0),"Loss",IF(ISERROR((+P28/O28-1)*100),"NA",(+P28/O28-1)*100))))</f>
        <v>LP</v>
      </c>
      <c r="Q29" s="86">
        <f t="shared" si="103"/>
        <v>86.41483929107882</v>
      </c>
      <c r="R29" s="86" t="str">
        <f t="shared" si="103"/>
        <v>PL</v>
      </c>
      <c r="S29" s="86" t="str">
        <f t="shared" si="103"/>
        <v>LP</v>
      </c>
      <c r="T29" s="87">
        <f t="shared" si="103"/>
        <v>-2.4223116855778826</v>
      </c>
      <c r="U29" s="85"/>
      <c r="V29" s="86">
        <f t="shared" ref="V29:Z29" si="104">IF(AND(U28&lt;0,V28&gt;0),"LP",IF(AND(U28&gt;0,V28&lt;0),"PL",IF(OR(U28&lt;0,V28&lt;0),"Loss",IF(ISERROR((+V28/U28-1)*100),"NA",(+V28/U28-1)*100))))</f>
        <v>54.864823279389171</v>
      </c>
      <c r="W29" s="86">
        <f t="shared" si="104"/>
        <v>-2.7566244646302862</v>
      </c>
      <c r="X29" s="86">
        <f t="shared" si="104"/>
        <v>29.502983839351813</v>
      </c>
      <c r="Y29" s="86">
        <f t="shared" si="104"/>
        <v>36.998470449321651</v>
      </c>
      <c r="Z29" s="87">
        <f t="shared" si="104"/>
        <v>40.80008951357226</v>
      </c>
      <c r="AA29" s="85"/>
      <c r="AB29" s="86">
        <f t="shared" ref="AB29" si="105">IF(AND(AA28&lt;0,AB28&gt;0),"LP",IF(AND(AA28&gt;0,AB28&lt;0),"PL",IF(OR(AA28&lt;0,AB28&lt;0),"Loss",IF(ISERROR((+AB28/AA28-1)*100),"NA",(+AB28/AA28-1)*100))))</f>
        <v>198.44526366404889</v>
      </c>
      <c r="AC29" s="86">
        <f t="shared" ref="AC29" si="106">IF(AND(AB28&lt;0,AC28&gt;0),"LP",IF(AND(AB28&gt;0,AC28&lt;0),"PL",IF(OR(AB28&lt;0,AC28&lt;0),"Loss",IF(ISERROR((+AC28/AB28-1)*100),"NA",(+AC28/AB28-1)*100))))</f>
        <v>1.6487647690655693</v>
      </c>
      <c r="AD29" s="86">
        <f t="shared" ref="AD29" si="107">IF(AND(AC28&lt;0,AD28&gt;0),"LP",IF(AND(AC28&gt;0,AD28&lt;0),"PL",IF(OR(AC28&lt;0,AD28&lt;0),"Loss",IF(ISERROR((+AD28/AC28-1)*100),"NA",(+AD28/AC28-1)*100))))</f>
        <v>-73.001532202673445</v>
      </c>
      <c r="AE29" s="86">
        <f t="shared" ref="AE29" si="108">IF(AND(AD28&lt;0,AE28&gt;0),"LP",IF(AND(AD28&gt;0,AE28&lt;0),"PL",IF(OR(AD28&lt;0,AE28&lt;0),"Loss",IF(ISERROR((+AE28/AD28-1)*100),"NA",(+AE28/AD28-1)*100))))</f>
        <v>407.88502956826926</v>
      </c>
      <c r="AF29" s="87">
        <f t="shared" ref="AF29" si="109">IF(AND(AE28&lt;0,AF28&gt;0),"LP",IF(AND(AE28&gt;0,AF28&lt;0),"PL",IF(OR(AE28&lt;0,AF28&lt;0),"Loss",IF(ISERROR((+AF28/AE28-1)*100),"NA",(+AF28/AE28-1)*100))))</f>
        <v>126.49490230529014</v>
      </c>
      <c r="AG29" s="85"/>
      <c r="AH29" s="86" t="str">
        <f t="shared" ref="AH29" si="110">IF(AND(AG28&lt;0,AH28&gt;0),"LP",IF(AND(AG28&gt;0,AH28&lt;0),"PL",IF(OR(AG28&lt;0,AH28&lt;0),"Loss",IF(ISERROR((+AH28/AG28-1)*100),"NA",(+AH28/AG28-1)*100))))</f>
        <v>Loss</v>
      </c>
      <c r="AI29" s="86" t="str">
        <f t="shared" ref="AI29" si="111">IF(AND(AH28&lt;0,AI28&gt;0),"LP",IF(AND(AH28&gt;0,AI28&lt;0),"PL",IF(OR(AH28&lt;0,AI28&lt;0),"Loss",IF(ISERROR((+AI28/AH28-1)*100),"NA",(+AI28/AH28-1)*100))))</f>
        <v>Loss</v>
      </c>
      <c r="AJ29" s="86" t="str">
        <f t="shared" ref="AJ29" si="112">IF(AND(AI28&lt;0,AJ28&gt;0),"LP",IF(AND(AI28&gt;0,AJ28&lt;0),"PL",IF(OR(AI28&lt;0,AJ28&lt;0),"Loss",IF(ISERROR((+AJ28/AI28-1)*100),"NA",(+AJ28/AI28-1)*100))))</f>
        <v>Loss</v>
      </c>
      <c r="AK29" s="86" t="str">
        <f t="shared" ref="AK29" si="113">IF(AND(AJ28&lt;0,AK28&gt;0),"LP",IF(AND(AJ28&gt;0,AK28&lt;0),"PL",IF(OR(AJ28&lt;0,AK28&lt;0),"Loss",IF(ISERROR((+AK28/AJ28-1)*100),"NA",(+AK28/AJ28-1)*100))))</f>
        <v>Loss</v>
      </c>
      <c r="AL29" s="87" t="str">
        <f t="shared" ref="AL29" si="114">IF(AND(AK28&lt;0,AL28&gt;0),"LP",IF(AND(AK28&gt;0,AL28&lt;0),"PL",IF(OR(AK28&lt;0,AL28&lt;0),"Loss",IF(ISERROR((+AL28/AK28-1)*100),"NA",(+AL28/AK28-1)*100))))</f>
        <v>Loss</v>
      </c>
      <c r="AM29" s="85"/>
      <c r="AN29" s="86">
        <f t="shared" ref="AN29" si="115">IF(AND(AM28&lt;0,AN28&gt;0),"LP",IF(AND(AM28&gt;0,AN28&lt;0),"PL",IF(OR(AM28&lt;0,AN28&lt;0),"Loss",IF(ISERROR((+AN28/AM28-1)*100),"NA",(+AN28/AM28-1)*100))))</f>
        <v>18.086977765453828</v>
      </c>
      <c r="AO29" s="86">
        <f t="shared" ref="AO29" si="116">IF(AND(AN28&lt;0,AO28&gt;0),"LP",IF(AND(AN28&gt;0,AO28&lt;0),"PL",IF(OR(AN28&lt;0,AO28&lt;0),"Loss",IF(ISERROR((+AO28/AN28-1)*100),"NA",(+AO28/AN28-1)*100))))</f>
        <v>78.758020552931413</v>
      </c>
      <c r="AP29" s="86">
        <f t="shared" ref="AP29" si="117">IF(AND(AO28&lt;0,AP28&gt;0),"LP",IF(AND(AO28&gt;0,AP28&lt;0),"PL",IF(OR(AO28&lt;0,AP28&lt;0),"Loss",IF(ISERROR((+AP28/AO28-1)*100),"NA",(+AP28/AO28-1)*100))))</f>
        <v>14.117268224307921</v>
      </c>
      <c r="AQ29" s="86">
        <f t="shared" ref="AQ29" si="118">IF(AND(AP28&lt;0,AQ28&gt;0),"LP",IF(AND(AP28&gt;0,AQ28&lt;0),"PL",IF(OR(AP28&lt;0,AQ28&lt;0),"Loss",IF(ISERROR((+AQ28/AP28-1)*100),"NA",(+AQ28/AP28-1)*100))))</f>
        <v>8.3954495819013708</v>
      </c>
      <c r="AR29" s="87">
        <f t="shared" ref="AR29" si="119">IF(AND(AQ28&lt;0,AR28&gt;0),"LP",IF(AND(AQ28&gt;0,AR28&lt;0),"PL",IF(OR(AQ28&lt;0,AR28&lt;0),"Loss",IF(ISERROR((+AR28/AQ28-1)*100),"NA",(+AR28/AQ28-1)*100))))</f>
        <v>35.594199827776272</v>
      </c>
      <c r="AS29" s="85"/>
      <c r="AT29" s="86">
        <f t="shared" ref="AT29" si="120">IF(AND(AS28&lt;0,AT28&gt;0),"LP",IF(AND(AS28&gt;0,AT28&lt;0),"PL",IF(OR(AS28&lt;0,AT28&lt;0),"Loss",IF(ISERROR((+AT28/AS28-1)*100),"NA",(+AT28/AS28-1)*100))))</f>
        <v>48.510213616955312</v>
      </c>
      <c r="AU29" s="86">
        <f t="shared" ref="AU29" si="121">IF(AND(AT28&lt;0,AU28&gt;0),"LP",IF(AND(AT28&gt;0,AU28&lt;0),"PL",IF(OR(AT28&lt;0,AU28&lt;0),"Loss",IF(ISERROR((+AU28/AT28-1)*100),"NA",(+AU28/AT28-1)*100))))</f>
        <v>106.96326480225852</v>
      </c>
      <c r="AV29" s="86">
        <f t="shared" ref="AV29" si="122">IF(AND(AU28&lt;0,AV28&gt;0),"LP",IF(AND(AU28&gt;0,AV28&lt;0),"PL",IF(OR(AU28&lt;0,AV28&lt;0),"Loss",IF(ISERROR((+AV28/AU28-1)*100),"NA",(+AV28/AU28-1)*100))))</f>
        <v>43.311640645316295</v>
      </c>
      <c r="AW29" s="86">
        <f t="shared" ref="AW29" si="123">IF(AND(AV28&lt;0,AW28&gt;0),"LP",IF(AND(AV28&gt;0,AW28&lt;0),"PL",IF(OR(AV28&lt;0,AW28&lt;0),"Loss",IF(ISERROR((+AW28/AV28-1)*100),"NA",(+AW28/AV28-1)*100))))</f>
        <v>8.8509416849315912</v>
      </c>
      <c r="AX29" s="87">
        <f t="shared" ref="AX29" si="124">IF(AND(AW28&lt;0,AX28&gt;0),"LP",IF(AND(AW28&gt;0,AX28&lt;0),"PL",IF(OR(AW28&lt;0,AX28&lt;0),"Loss",IF(ISERROR((+AX28/AW28-1)*100),"NA",(+AX28/AW28-1)*100))))</f>
        <v>21.889201206905497</v>
      </c>
      <c r="AY29" s="85"/>
      <c r="AZ29" s="86">
        <f t="shared" ref="AZ29" si="125">IF(AND(AY28&lt;0,AZ28&gt;0),"LP",IF(AND(AY28&gt;0,AZ28&lt;0),"PL",IF(OR(AY28&lt;0,AZ28&lt;0),"Loss",IF(ISERROR((+AZ28/AY28-1)*100),"NA",(+AZ28/AY28-1)*100))))</f>
        <v>-22.244194300780851</v>
      </c>
      <c r="BA29" s="86">
        <f t="shared" ref="BA29" si="126">IF(AND(AZ28&lt;0,BA28&gt;0),"LP",IF(AND(AZ28&gt;0,BA28&lt;0),"PL",IF(OR(AZ28&lt;0,BA28&lt;0),"Loss",IF(ISERROR((+BA28/AZ28-1)*100),"NA",(+BA28/AZ28-1)*100))))</f>
        <v>36.048255624388645</v>
      </c>
      <c r="BB29" s="86">
        <f t="shared" ref="BB29" si="127">IF(AND(BA28&lt;0,BB28&gt;0),"LP",IF(AND(BA28&gt;0,BB28&lt;0),"PL",IF(OR(BA28&lt;0,BB28&lt;0),"Loss",IF(ISERROR((+BB28/BA28-1)*100),"NA",(+BB28/BA28-1)*100))))</f>
        <v>19.75267219479462</v>
      </c>
      <c r="BC29" s="86">
        <f t="shared" ref="BC29" si="128">IF(AND(BB28&lt;0,BC28&gt;0),"LP",IF(AND(BB28&gt;0,BC28&lt;0),"PL",IF(OR(BB28&lt;0,BC28&lt;0),"Loss",IF(ISERROR((+BC28/BB28-1)*100),"NA",(+BC28/BB28-1)*100))))</f>
        <v>11.75003179889984</v>
      </c>
      <c r="BD29" s="87">
        <f t="shared" ref="BD29" si="129">IF(AND(BC28&lt;0,BD28&gt;0),"LP",IF(AND(BC28&gt;0,BD28&lt;0),"PL",IF(OR(BC28&lt;0,BD28&lt;0),"Loss",IF(ISERROR((+BD28/BC28-1)*100),"NA",(+BD28/BC28-1)*100))))</f>
        <v>13.822763238257284</v>
      </c>
      <c r="BE29" s="85"/>
      <c r="BF29" s="86" t="str">
        <f t="shared" ref="BF29" si="130">IF(AND(BE28&lt;0,BF28&gt;0),"LP",IF(AND(BE28&gt;0,BF28&lt;0),"PL",IF(OR(BE28&lt;0,BF28&lt;0),"Loss",IF(ISERROR((+BF28/BE28-1)*100),"NA",(+BF28/BE28-1)*100))))</f>
        <v>Loss</v>
      </c>
      <c r="BG29" s="86" t="str">
        <f t="shared" ref="BG29" si="131">IF(AND(BF28&lt;0,BG28&gt;0),"LP",IF(AND(BF28&gt;0,BG28&lt;0),"PL",IF(OR(BF28&lt;0,BG28&lt;0),"Loss",IF(ISERROR((+BG28/BF28-1)*100),"NA",(+BG28/BF28-1)*100))))</f>
        <v>LP</v>
      </c>
      <c r="BH29" s="86" t="str">
        <f t="shared" ref="BH29" si="132">IF(AND(BG28&lt;0,BH28&gt;0),"LP",IF(AND(BG28&gt;0,BH28&lt;0),"PL",IF(OR(BG28&lt;0,BH28&lt;0),"Loss",IF(ISERROR((+BH28/BG28-1)*100),"NA",(+BH28/BG28-1)*100))))</f>
        <v>PL</v>
      </c>
      <c r="BI29" s="86" t="str">
        <f t="shared" ref="BI29" si="133">IF(AND(BH28&lt;0,BI28&gt;0),"LP",IF(AND(BH28&gt;0,BI28&lt;0),"PL",IF(OR(BH28&lt;0,BI28&lt;0),"Loss",IF(ISERROR((+BI28/BH28-1)*100),"NA",(+BI28/BH28-1)*100))))</f>
        <v>LP</v>
      </c>
      <c r="BJ29" s="87">
        <f t="shared" ref="BJ29" si="134">IF(AND(BI28&lt;0,BJ28&gt;0),"LP",IF(AND(BI28&gt;0,BJ28&lt;0),"PL",IF(OR(BI28&lt;0,BJ28&lt;0),"Loss",IF(ISERROR((+BJ28/BI28-1)*100),"NA",(+BJ28/BI28-1)*100))))</f>
        <v>45.834478188905337</v>
      </c>
      <c r="BK29" s="85"/>
      <c r="BL29" s="86">
        <f t="shared" ref="BL29" si="135">IF(AND(BK28&lt;0,BL28&gt;0),"LP",IF(AND(BK28&gt;0,BL28&lt;0),"PL",IF(OR(BK28&lt;0,BL28&lt;0),"Loss",IF(ISERROR((+BL28/BK28-1)*100),"NA",(+BL28/BK28-1)*100))))</f>
        <v>-30.01083011913137</v>
      </c>
      <c r="BM29" s="86">
        <f t="shared" ref="BM29" si="136">IF(AND(BL28&lt;0,BM28&gt;0),"LP",IF(AND(BL28&gt;0,BM28&lt;0),"PL",IF(OR(BL28&lt;0,BM28&lt;0),"Loss",IF(ISERROR((+BM28/BL28-1)*100),"NA",(+BM28/BL28-1)*100))))</f>
        <v>-30.240199804538992</v>
      </c>
      <c r="BN29" s="86">
        <f t="shared" ref="BN29" si="137">IF(AND(BM28&lt;0,BN28&gt;0),"LP",IF(AND(BM28&gt;0,BN28&lt;0),"PL",IF(OR(BM28&lt;0,BN28&lt;0),"Loss",IF(ISERROR((+BN28/BM28-1)*100),"NA",(+BN28/BM28-1)*100))))</f>
        <v>82.566490976280235</v>
      </c>
      <c r="BO29" s="86">
        <f t="shared" ref="BO29" si="138">IF(AND(BN28&lt;0,BO28&gt;0),"LP",IF(AND(BN28&gt;0,BO28&lt;0),"PL",IF(OR(BN28&lt;0,BO28&lt;0),"Loss",IF(ISERROR((+BO28/BN28-1)*100),"NA",(+BO28/BN28-1)*100))))</f>
        <v>197.97478568962114</v>
      </c>
      <c r="BP29" s="87">
        <f t="shared" ref="BP29" si="139">IF(AND(BO28&lt;0,BP28&gt;0),"LP",IF(AND(BO28&gt;0,BP28&lt;0),"PL",IF(OR(BO28&lt;0,BP28&lt;0),"Loss",IF(ISERROR((+BP28/BO28-1)*100),"NA",(+BP28/BO28-1)*100))))</f>
        <v>38.977360215196825</v>
      </c>
      <c r="BQ29" s="85"/>
      <c r="BR29" s="86">
        <f t="shared" ref="BR29:BV29" si="140">IF(AND(BQ28&lt;0,BR28&gt;0),"LP",IF(AND(BQ28&gt;0,BR28&lt;0),"PL",IF(OR(BQ28&lt;0,BR28&lt;0),"Loss",IF(ISERROR((+BR28/BQ28-1)*100),"NA",(+BR28/BQ28-1)*100))))</f>
        <v>-21.085255473155172</v>
      </c>
      <c r="BS29" s="86">
        <f t="shared" si="140"/>
        <v>-30.668168168168165</v>
      </c>
      <c r="BT29" s="86">
        <f t="shared" si="140"/>
        <v>-25.007309149972844</v>
      </c>
      <c r="BU29" s="86">
        <f t="shared" si="140"/>
        <v>127.37076704822323</v>
      </c>
      <c r="BV29" s="87">
        <f t="shared" si="140"/>
        <v>81.066167439303086</v>
      </c>
      <c r="BW29" s="85"/>
      <c r="BX29" s="86">
        <f t="shared" ref="BX29:CB29" ca="1" si="141">IF(AND(BW28&lt;0,BX28&gt;0),"LP",IF(AND(BW28&gt;0,BX28&lt;0),"PL",IF(OR(BW28&lt;0,BX28&lt;0),"Loss",IF(ISERROR((+BX28/BW28-1)*100),"NA",(+BX28/BW28-1)*100))))</f>
        <v>22.778215182361606</v>
      </c>
      <c r="BY29" s="86">
        <f t="shared" ca="1" si="141"/>
        <v>25.787389177495346</v>
      </c>
      <c r="BZ29" s="86">
        <f t="shared" ca="1" si="141"/>
        <v>18.506475895034114</v>
      </c>
      <c r="CA29" s="86">
        <f t="shared" ca="1" si="141"/>
        <v>35.359267812017237</v>
      </c>
      <c r="CB29" s="87">
        <f t="shared" ca="1" si="141"/>
        <v>29.813544767274426</v>
      </c>
    </row>
    <row r="30" spans="2:80" s="15" customFormat="1">
      <c r="B30" s="28" t="s">
        <v>15</v>
      </c>
      <c r="C30" s="83">
        <v>2350.0000000000009</v>
      </c>
      <c r="D30" s="84">
        <v>4157.8999999999996</v>
      </c>
      <c r="E30" s="84">
        <v>5444.2999999999984</v>
      </c>
      <c r="F30" s="84">
        <v>8922.7000000000062</v>
      </c>
      <c r="G30" s="84">
        <v>12584.566274880803</v>
      </c>
      <c r="H30" s="72">
        <v>13892.215677146027</v>
      </c>
      <c r="I30" s="83">
        <v>12583.153</v>
      </c>
      <c r="J30" s="84">
        <v>15931.699999999997</v>
      </c>
      <c r="K30" s="84">
        <v>15772.500000000004</v>
      </c>
      <c r="L30" s="84">
        <v>19756.5</v>
      </c>
      <c r="M30" s="84">
        <v>24996.84443356944</v>
      </c>
      <c r="N30" s="72">
        <v>28708.044537318743</v>
      </c>
      <c r="O30" s="83">
        <v>-2317.9</v>
      </c>
      <c r="P30" s="84">
        <v>1117.2999999999986</v>
      </c>
      <c r="Q30" s="84">
        <v>2240.9000000000028</v>
      </c>
      <c r="R30" s="84">
        <v>-1742.4000000000028</v>
      </c>
      <c r="S30" s="84">
        <v>1706.6398554415632</v>
      </c>
      <c r="T30" s="72">
        <v>1654.5058979215378</v>
      </c>
      <c r="U30" s="83">
        <v>12985.492000000009</v>
      </c>
      <c r="V30" s="84">
        <v>20499.3</v>
      </c>
      <c r="W30" s="84">
        <v>19733.200000000004</v>
      </c>
      <c r="X30" s="84">
        <v>24718</v>
      </c>
      <c r="Y30" s="84">
        <v>34834.830738124998</v>
      </c>
      <c r="Z30" s="72">
        <v>50631.643138138243</v>
      </c>
      <c r="AA30" s="83">
        <v>504.19999999999965</v>
      </c>
      <c r="AB30" s="84">
        <v>1758.1</v>
      </c>
      <c r="AC30" s="84">
        <v>1777.1000000000008</v>
      </c>
      <c r="AD30" s="84">
        <v>369.1</v>
      </c>
      <c r="AE30" s="84">
        <v>2424.8457478471028</v>
      </c>
      <c r="AF30" s="72">
        <v>5694.4768964542391</v>
      </c>
      <c r="AG30" s="83">
        <v>-1005.0509999999995</v>
      </c>
      <c r="AH30" s="84">
        <v>-959.99999999999966</v>
      </c>
      <c r="AI30" s="84">
        <v>-1223.0999999999995</v>
      </c>
      <c r="AJ30" s="84">
        <v>-1848.3000000000004</v>
      </c>
      <c r="AK30" s="84">
        <v>-1779.6548100039747</v>
      </c>
      <c r="AL30" s="72">
        <v>-1126.7905263630391</v>
      </c>
      <c r="AM30" s="83">
        <v>9592.0599999999977</v>
      </c>
      <c r="AN30" s="84">
        <v>11415.600000000002</v>
      </c>
      <c r="AO30" s="84">
        <v>20719.900000000001</v>
      </c>
      <c r="AP30" s="84">
        <v>23623.4</v>
      </c>
      <c r="AQ30" s="84">
        <v>25084.553152944085</v>
      </c>
      <c r="AR30" s="72">
        <v>34382.393793787116</v>
      </c>
      <c r="AS30" s="83">
        <v>2847.5329999999999</v>
      </c>
      <c r="AT30" s="84">
        <v>5480.6589999999997</v>
      </c>
      <c r="AU30" s="84">
        <v>12911.350000000002</v>
      </c>
      <c r="AV30" s="84">
        <v>19066.21</v>
      </c>
      <c r="AW30" s="84">
        <v>20002.513567330123</v>
      </c>
      <c r="AX30" s="72">
        <v>24886.122779052777</v>
      </c>
      <c r="AY30" s="83">
        <v>13796</v>
      </c>
      <c r="AZ30" s="84">
        <v>10625</v>
      </c>
      <c r="BA30" s="84">
        <v>14392</v>
      </c>
      <c r="BB30" s="84">
        <v>17819</v>
      </c>
      <c r="BC30" s="84">
        <v>19189.041380479539</v>
      </c>
      <c r="BD30" s="72">
        <v>21693.899915289603</v>
      </c>
      <c r="BE30" s="83">
        <v>-937</v>
      </c>
      <c r="BF30" s="84">
        <v>-1055.9400000000003</v>
      </c>
      <c r="BG30" s="84">
        <v>-162.04000000000073</v>
      </c>
      <c r="BH30" s="84">
        <v>-492.72999999999945</v>
      </c>
      <c r="BI30" s="84">
        <v>8591.5781712190856</v>
      </c>
      <c r="BJ30" s="72">
        <v>12628.563585690206</v>
      </c>
      <c r="BK30" s="83">
        <v>1264.8880000000006</v>
      </c>
      <c r="BL30" s="84">
        <v>848.0699999999996</v>
      </c>
      <c r="BM30" s="84">
        <v>550.28800000000012</v>
      </c>
      <c r="BN30" s="84">
        <v>1077.5400000000002</v>
      </c>
      <c r="BO30" s="84">
        <v>3224.7295277642042</v>
      </c>
      <c r="BP30" s="72">
        <v>4573.0495358219432</v>
      </c>
      <c r="BQ30" s="83">
        <v>5957.9199999999964</v>
      </c>
      <c r="BR30" s="84">
        <v>4609</v>
      </c>
      <c r="BS30" s="84">
        <v>3016</v>
      </c>
      <c r="BT30" s="84">
        <v>1988.0200000000032</v>
      </c>
      <c r="BU30" s="84">
        <v>5432.1638033310765</v>
      </c>
      <c r="BV30" s="72">
        <v>10506.197591937553</v>
      </c>
      <c r="BW30" s="83">
        <f t="shared" ref="BW30:CB32" ca="1" si="142">SUMIF($B$8:$BV$59,BW$8,$B30:$BV30)</f>
        <v>57621.295000000013</v>
      </c>
      <c r="BX30" s="84">
        <f t="shared" ca="1" si="142"/>
        <v>74426.688999999984</v>
      </c>
      <c r="BY30" s="84">
        <f t="shared" ca="1" si="142"/>
        <v>95172.398000000016</v>
      </c>
      <c r="BZ30" s="84">
        <f t="shared" ca="1" si="142"/>
        <v>113257.04</v>
      </c>
      <c r="CA30" s="84">
        <f t="shared" ca="1" si="142"/>
        <v>156292.65184292808</v>
      </c>
      <c r="CB30" s="72">
        <f t="shared" ca="1" si="142"/>
        <v>208124.32282219492</v>
      </c>
    </row>
    <row r="31" spans="2:80" s="15" customFormat="1">
      <c r="B31" s="28" t="s">
        <v>4</v>
      </c>
      <c r="C31" s="83">
        <v>-1276.6999999999989</v>
      </c>
      <c r="D31" s="84">
        <v>-177.40000000000043</v>
      </c>
      <c r="E31" s="84">
        <v>2738.8999999999983</v>
      </c>
      <c r="F31" s="84">
        <v>5686.9000000000069</v>
      </c>
      <c r="G31" s="84">
        <v>9652.4382748808021</v>
      </c>
      <c r="H31" s="72">
        <v>11273.004177146026</v>
      </c>
      <c r="I31" s="83">
        <v>9357.7670000000016</v>
      </c>
      <c r="J31" s="84">
        <v>13890.799999999997</v>
      </c>
      <c r="K31" s="84">
        <v>15024.200000000004</v>
      </c>
      <c r="L31" s="84">
        <v>21505.4</v>
      </c>
      <c r="M31" s="84">
        <v>29082.944659865978</v>
      </c>
      <c r="N31" s="72">
        <v>29778.824140327481</v>
      </c>
      <c r="O31" s="83">
        <v>-767.18279999999913</v>
      </c>
      <c r="P31" s="84">
        <v>7050.5999999999985</v>
      </c>
      <c r="Q31" s="84">
        <v>8366.0000000000018</v>
      </c>
      <c r="R31" s="84">
        <v>9722.4999999999964</v>
      </c>
      <c r="S31" s="84">
        <v>17934.417916600181</v>
      </c>
      <c r="T31" s="72">
        <v>11615.992069876334</v>
      </c>
      <c r="U31" s="83">
        <v>4959.3320000000094</v>
      </c>
      <c r="V31" s="84">
        <v>17155.599999999999</v>
      </c>
      <c r="W31" s="84">
        <v>16350.200000000004</v>
      </c>
      <c r="X31" s="84">
        <v>21454</v>
      </c>
      <c r="Y31" s="84">
        <v>32451.04283155474</v>
      </c>
      <c r="Z31" s="72">
        <v>48877.530523639805</v>
      </c>
      <c r="AA31" s="83">
        <v>-31.600000000000364</v>
      </c>
      <c r="AB31" s="84">
        <v>1378.8</v>
      </c>
      <c r="AC31" s="84">
        <v>1696.3000000000006</v>
      </c>
      <c r="AD31" s="84">
        <v>-611.1</v>
      </c>
      <c r="AE31" s="84">
        <v>1679.779747847103</v>
      </c>
      <c r="AF31" s="72">
        <v>4949.4108964542393</v>
      </c>
      <c r="AG31" s="83">
        <v>-899.00999999999954</v>
      </c>
      <c r="AH31" s="84">
        <v>89.800000000000296</v>
      </c>
      <c r="AI31" s="84">
        <v>-124.49999999999932</v>
      </c>
      <c r="AJ31" s="84">
        <v>-1251.9000000000005</v>
      </c>
      <c r="AK31" s="84">
        <v>-1468.1280250099348</v>
      </c>
      <c r="AL31" s="72">
        <v>-1225.0400074107549</v>
      </c>
      <c r="AM31" s="83">
        <v>9211.752999999997</v>
      </c>
      <c r="AN31" s="84">
        <v>11139.800000000003</v>
      </c>
      <c r="AO31" s="84">
        <v>20035.600000000002</v>
      </c>
      <c r="AP31" s="84">
        <v>24668.799999999999</v>
      </c>
      <c r="AQ31" s="84">
        <v>24637.660180349834</v>
      </c>
      <c r="AR31" s="72">
        <v>34541.834118885221</v>
      </c>
      <c r="AS31" s="83">
        <v>292.24499999999989</v>
      </c>
      <c r="AT31" s="84">
        <v>3280.4719999999998</v>
      </c>
      <c r="AU31" s="84">
        <v>10662.550000000003</v>
      </c>
      <c r="AV31" s="84">
        <v>16429.32</v>
      </c>
      <c r="AW31" s="84">
        <v>17669.394368868572</v>
      </c>
      <c r="AX31" s="72">
        <v>23526.808278935041</v>
      </c>
      <c r="AY31" s="83">
        <v>20969</v>
      </c>
      <c r="AZ31" s="84">
        <v>15258</v>
      </c>
      <c r="BA31" s="84">
        <v>13975</v>
      </c>
      <c r="BB31" s="84">
        <v>21110</v>
      </c>
      <c r="BC31" s="84">
        <v>11643.850028932844</v>
      </c>
      <c r="BD31" s="72">
        <v>14902.217363120777</v>
      </c>
      <c r="BE31" s="83">
        <v>-974.13000000000011</v>
      </c>
      <c r="BF31" s="84">
        <v>-1364.1100000000004</v>
      </c>
      <c r="BG31" s="84">
        <v>-568.20000000000073</v>
      </c>
      <c r="BH31" s="84">
        <v>45.640000000000555</v>
      </c>
      <c r="BI31" s="84">
        <v>8877.1775783366684</v>
      </c>
      <c r="BJ31" s="72">
        <v>12965.910206054481</v>
      </c>
      <c r="BK31" s="83">
        <v>674.04000000000065</v>
      </c>
      <c r="BL31" s="84">
        <v>313.67999999999967</v>
      </c>
      <c r="BM31" s="84">
        <v>-24.486999999999966</v>
      </c>
      <c r="BN31" s="84">
        <v>948.74000000000024</v>
      </c>
      <c r="BO31" s="84">
        <v>3166.0459545998251</v>
      </c>
      <c r="BP31" s="72">
        <v>4531.5445840677057</v>
      </c>
      <c r="BQ31" s="83">
        <v>752.47999999999615</v>
      </c>
      <c r="BR31" s="84">
        <v>2366</v>
      </c>
      <c r="BS31" s="84">
        <v>1449</v>
      </c>
      <c r="BT31" s="84">
        <v>742.32000000000312</v>
      </c>
      <c r="BU31" s="84">
        <v>5130.1627974274352</v>
      </c>
      <c r="BV31" s="72">
        <v>10797.458802707497</v>
      </c>
      <c r="BW31" s="83">
        <f t="shared" ca="1" si="142"/>
        <v>42267.994200000008</v>
      </c>
      <c r="BX31" s="84">
        <f t="shared" ca="1" si="142"/>
        <v>70382.042000000001</v>
      </c>
      <c r="BY31" s="84">
        <f t="shared" ca="1" si="142"/>
        <v>89580.563000000024</v>
      </c>
      <c r="BZ31" s="84">
        <f t="shared" ca="1" si="142"/>
        <v>120450.62000000002</v>
      </c>
      <c r="CA31" s="84">
        <f t="shared" ca="1" si="142"/>
        <v>160456.78631425407</v>
      </c>
      <c r="CB31" s="72">
        <f t="shared" ca="1" si="142"/>
        <v>206535.49515380384</v>
      </c>
    </row>
    <row r="32" spans="2:80" s="15" customFormat="1">
      <c r="B32" s="28" t="s">
        <v>16</v>
      </c>
      <c r="C32" s="83">
        <v>76.783598339469904</v>
      </c>
      <c r="D32" s="84">
        <v>1739.4215999999997</v>
      </c>
      <c r="E32" s="84">
        <v>2473.7323816130547</v>
      </c>
      <c r="F32" s="84">
        <v>4516.2000000000062</v>
      </c>
      <c r="G32" s="84">
        <v>7583.7770067702586</v>
      </c>
      <c r="H32" s="72">
        <v>8585.8357276437837</v>
      </c>
      <c r="I32" s="83">
        <v>11482.960480732832</v>
      </c>
      <c r="J32" s="84">
        <v>16629.466179538915</v>
      </c>
      <c r="K32" s="84">
        <v>20339.500000000007</v>
      </c>
      <c r="L32" s="84">
        <v>27235.300000000003</v>
      </c>
      <c r="M32" s="84">
        <v>41001.253401387374</v>
      </c>
      <c r="N32" s="72">
        <v>41983.91591055895</v>
      </c>
      <c r="O32" s="83">
        <v>2568.3086378370349</v>
      </c>
      <c r="P32" s="84">
        <v>3505.4999999999991</v>
      </c>
      <c r="Q32" s="84">
        <v>6212.0000000000018</v>
      </c>
      <c r="R32" s="84">
        <v>7470.5999999999958</v>
      </c>
      <c r="S32" s="84">
        <v>14449.945836731695</v>
      </c>
      <c r="T32" s="72">
        <v>9564.0679863293662</v>
      </c>
      <c r="U32" s="83">
        <v>7083.9782530930142</v>
      </c>
      <c r="V32" s="84">
        <v>12013.899999999998</v>
      </c>
      <c r="W32" s="84">
        <v>15370</v>
      </c>
      <c r="X32" s="84">
        <v>16296.629943641263</v>
      </c>
      <c r="Y32" s="84">
        <v>22535.72998208832</v>
      </c>
      <c r="Z32" s="72">
        <v>34034.271366547866</v>
      </c>
      <c r="AA32" s="83">
        <v>-55.200000000000372</v>
      </c>
      <c r="AB32" s="84">
        <v>837.48299970989262</v>
      </c>
      <c r="AC32" s="84">
        <v>1024.5000000000007</v>
      </c>
      <c r="AD32" s="84">
        <v>-693.5</v>
      </c>
      <c r="AE32" s="84">
        <v>1006.4579308548286</v>
      </c>
      <c r="AF32" s="72">
        <v>3191.8660522312198</v>
      </c>
      <c r="AG32" s="83">
        <v>-717.59599999999944</v>
      </c>
      <c r="AH32" s="84">
        <v>171.75000000000023</v>
      </c>
      <c r="AI32" s="84">
        <v>461.48767123287655</v>
      </c>
      <c r="AJ32" s="84">
        <v>978.59999999999911</v>
      </c>
      <c r="AK32" s="84">
        <v>983.06021873258442</v>
      </c>
      <c r="AL32" s="72">
        <v>886.28840649159008</v>
      </c>
      <c r="AM32" s="83">
        <v>7392.9179999999969</v>
      </c>
      <c r="AN32" s="84">
        <v>10471.000000000004</v>
      </c>
      <c r="AO32" s="84">
        <v>19046.3</v>
      </c>
      <c r="AP32" s="84">
        <v>19266</v>
      </c>
      <c r="AQ32" s="84">
        <v>18378.056834360628</v>
      </c>
      <c r="AR32" s="72">
        <v>25733.66641856949</v>
      </c>
      <c r="AS32" s="83">
        <v>576.32099999999991</v>
      </c>
      <c r="AT32" s="84">
        <v>2373.5459999999998</v>
      </c>
      <c r="AU32" s="84">
        <v>7297.7700000000023</v>
      </c>
      <c r="AV32" s="84">
        <v>10993.2</v>
      </c>
      <c r="AW32" s="84">
        <v>10853.087482815816</v>
      </c>
      <c r="AX32" s="72">
        <v>14813.458773297032</v>
      </c>
      <c r="AY32" s="83">
        <v>4466.483427917402</v>
      </c>
      <c r="AZ32" s="84">
        <v>4552.4180170282889</v>
      </c>
      <c r="BA32" s="84">
        <v>7213.339300208143</v>
      </c>
      <c r="BB32" s="84">
        <v>7106.299952629086</v>
      </c>
      <c r="BC32" s="84">
        <v>7459.887521699633</v>
      </c>
      <c r="BD32" s="72">
        <v>9840.0130223405831</v>
      </c>
      <c r="BE32" s="83">
        <v>-810.25795700779167</v>
      </c>
      <c r="BF32" s="84">
        <v>-1143.2500000000005</v>
      </c>
      <c r="BG32" s="84">
        <v>-566.8700000000008</v>
      </c>
      <c r="BH32" s="84">
        <v>165.19000000000051</v>
      </c>
      <c r="BI32" s="84">
        <v>6658.8831837525013</v>
      </c>
      <c r="BJ32" s="72">
        <v>9725.4326545408621</v>
      </c>
      <c r="BK32" s="83">
        <v>504.93500000000068</v>
      </c>
      <c r="BL32" s="84">
        <v>250.71999999999966</v>
      </c>
      <c r="BM32" s="84">
        <v>14.783000000000037</v>
      </c>
      <c r="BN32" s="84">
        <v>709.54000000000019</v>
      </c>
      <c r="BO32" s="84">
        <v>2375.5344659498687</v>
      </c>
      <c r="BP32" s="72">
        <v>3399.6584380507793</v>
      </c>
      <c r="BQ32" s="83">
        <v>623.39999999999623</v>
      </c>
      <c r="BR32" s="84">
        <v>1732.0000000000002</v>
      </c>
      <c r="BS32" s="84">
        <v>1041.9999999999998</v>
      </c>
      <c r="BT32" s="84">
        <v>491.13000000000306</v>
      </c>
      <c r="BU32" s="84">
        <v>3394.5378850636016</v>
      </c>
      <c r="BV32" s="72">
        <v>7144.4873029338814</v>
      </c>
      <c r="BW32" s="83">
        <f t="shared" ca="1" si="142"/>
        <v>33193.034440911957</v>
      </c>
      <c r="BX32" s="84">
        <f t="shared" ca="1" si="142"/>
        <v>53133.954796277103</v>
      </c>
      <c r="BY32" s="84">
        <f t="shared" ca="1" si="142"/>
        <v>79928.542353054087</v>
      </c>
      <c r="BZ32" s="84">
        <f t="shared" ca="1" si="142"/>
        <v>94535.189896270342</v>
      </c>
      <c r="CA32" s="84">
        <f t="shared" ca="1" si="142"/>
        <v>136680.21175020712</v>
      </c>
      <c r="CB32" s="72">
        <f t="shared" ca="1" si="142"/>
        <v>168902.96205953538</v>
      </c>
    </row>
    <row r="33" spans="2:80" s="17" customFormat="1">
      <c r="B33" s="88" t="s">
        <v>35</v>
      </c>
      <c r="C33" s="85"/>
      <c r="D33" s="86">
        <f t="shared" ref="D33:H33" si="143">IF(AND(C32&lt;0,D32&gt;0),"LP",IF(AND(C32&gt;0,D32&lt;0),"PL",IF(OR(C32&lt;0,D32&lt;0),"Loss",IF(ISERROR((+D32/C32-1)*100),"NA",(+D32/C32-1)*100))))</f>
        <v>2165.355671806105</v>
      </c>
      <c r="E33" s="86">
        <f t="shared" si="143"/>
        <v>42.215802173150841</v>
      </c>
      <c r="F33" s="86">
        <f t="shared" si="143"/>
        <v>82.566232045485563</v>
      </c>
      <c r="G33" s="86">
        <f t="shared" si="143"/>
        <v>67.923852060808827</v>
      </c>
      <c r="H33" s="87">
        <f t="shared" si="143"/>
        <v>13.213188098475982</v>
      </c>
      <c r="I33" s="85"/>
      <c r="J33" s="86">
        <f t="shared" ref="J33" si="144">IF(AND(I32&lt;0,J32&gt;0),"LP",IF(AND(I32&gt;0,J32&lt;0),"PL",IF(OR(I32&lt;0,J32&lt;0),"Loss",IF(ISERROR((+J32/I32-1)*100),"NA",(+J32/I32-1)*100))))</f>
        <v>44.818631113826115</v>
      </c>
      <c r="K33" s="86">
        <f t="shared" ref="K33" si="145">IF(AND(J32&lt;0,K32&gt;0),"LP",IF(AND(J32&gt;0,K32&lt;0),"PL",IF(OR(J32&lt;0,K32&lt;0),"Loss",IF(ISERROR((+K32/J32-1)*100),"NA",(+K32/J32-1)*100))))</f>
        <v>22.309999493705689</v>
      </c>
      <c r="L33" s="86">
        <f t="shared" ref="L33" si="146">IF(AND(K32&lt;0,L32&gt;0),"LP",IF(AND(K32&gt;0,L32&lt;0),"PL",IF(OR(K32&lt;0,L32&lt;0),"Loss",IF(ISERROR((+L32/K32-1)*100),"NA",(+L32/K32-1)*100))))</f>
        <v>33.903488286339353</v>
      </c>
      <c r="M33" s="86">
        <f t="shared" ref="M33" si="147">IF(AND(L32&lt;0,M32&gt;0),"LP",IF(AND(L32&gt;0,M32&lt;0),"PL",IF(OR(L32&lt;0,M32&lt;0),"Loss",IF(ISERROR((+M32/L32-1)*100),"NA",(+M32/L32-1)*100))))</f>
        <v>50.54452641016389</v>
      </c>
      <c r="N33" s="87">
        <f t="shared" ref="N33" si="148">IF(AND(M32&lt;0,N32&gt;0),"LP",IF(AND(M32&gt;0,N32&lt;0),"PL",IF(OR(M32&lt;0,N32&lt;0),"Loss",IF(ISERROR((+N32/M32-1)*100),"NA",(+N32/M32-1)*100))))</f>
        <v>2.396664559377415</v>
      </c>
      <c r="O33" s="85"/>
      <c r="P33" s="86">
        <f t="shared" ref="P33:T33" si="149">IF(AND(O32&lt;0,P32&gt;0),"LP",IF(AND(O32&gt;0,P32&lt;0),"PL",IF(OR(O32&lt;0,P32&lt;0),"Loss",IF(ISERROR((+P32/O32-1)*100),"NA",(+P32/O32-1)*100))))</f>
        <v>36.490605075885398</v>
      </c>
      <c r="Q33" s="86">
        <f t="shared" si="149"/>
        <v>77.2072457566682</v>
      </c>
      <c r="R33" s="86">
        <f t="shared" si="149"/>
        <v>20.260785576303817</v>
      </c>
      <c r="S33" s="86">
        <f t="shared" si="149"/>
        <v>93.424167225279135</v>
      </c>
      <c r="T33" s="87">
        <f t="shared" si="149"/>
        <v>-33.81243020290394</v>
      </c>
      <c r="U33" s="85"/>
      <c r="V33" s="86">
        <f t="shared" ref="V33:Z33" si="150">IF(AND(U32&lt;0,V32&gt;0),"LP",IF(AND(U32&gt;0,V32&lt;0),"PL",IF(OR(U32&lt;0,V32&lt;0),"Loss",IF(ISERROR((+V32/U32-1)*100),"NA",(+V32/U32-1)*100))))</f>
        <v>69.59255902224821</v>
      </c>
      <c r="W33" s="86">
        <f t="shared" si="150"/>
        <v>27.935141794088537</v>
      </c>
      <c r="X33" s="86">
        <f t="shared" si="150"/>
        <v>6.0288220145820581</v>
      </c>
      <c r="Y33" s="86">
        <f t="shared" si="150"/>
        <v>38.284602767711952</v>
      </c>
      <c r="Z33" s="87">
        <f t="shared" si="150"/>
        <v>51.023602934534317</v>
      </c>
      <c r="AA33" s="85"/>
      <c r="AB33" s="86" t="str">
        <f t="shared" ref="AB33" si="151">IF(AND(AA32&lt;0,AB32&gt;0),"LP",IF(AND(AA32&gt;0,AB32&lt;0),"PL",IF(OR(AA32&lt;0,AB32&lt;0),"Loss",IF(ISERROR((+AB32/AA32-1)*100),"NA",(+AB32/AA32-1)*100))))</f>
        <v>LP</v>
      </c>
      <c r="AC33" s="86">
        <f t="shared" ref="AC33" si="152">IF(AND(AB32&lt;0,AC32&gt;0),"LP",IF(AND(AB32&gt;0,AC32&lt;0),"PL",IF(OR(AB32&lt;0,AC32&lt;0),"Loss",IF(ISERROR((+AC32/AB32-1)*100),"NA",(+AC32/AB32-1)*100))))</f>
        <v>22.330841384827082</v>
      </c>
      <c r="AD33" s="86" t="str">
        <f t="shared" ref="AD33" si="153">IF(AND(AC32&lt;0,AD32&gt;0),"LP",IF(AND(AC32&gt;0,AD32&lt;0),"PL",IF(OR(AC32&lt;0,AD32&lt;0),"Loss",IF(ISERROR((+AD32/AC32-1)*100),"NA",(+AD32/AC32-1)*100))))</f>
        <v>PL</v>
      </c>
      <c r="AE33" s="86" t="str">
        <f t="shared" ref="AE33" si="154">IF(AND(AD32&lt;0,AE32&gt;0),"LP",IF(AND(AD32&gt;0,AE32&lt;0),"PL",IF(OR(AD32&lt;0,AE32&lt;0),"Loss",IF(ISERROR((+AE32/AD32-1)*100),"NA",(+AE32/AD32-1)*100))))</f>
        <v>LP</v>
      </c>
      <c r="AF33" s="87">
        <f t="shared" ref="AF33" si="155">IF(AND(AE32&lt;0,AF32&gt;0),"LP",IF(AND(AE32&gt;0,AF32&lt;0),"PL",IF(OR(AE32&lt;0,AF32&lt;0),"Loss",IF(ISERROR((+AF32/AE32-1)*100),"NA",(+AF32/AE32-1)*100))))</f>
        <v>217.13854641894756</v>
      </c>
      <c r="AG33" s="85"/>
      <c r="AH33" s="86" t="str">
        <f t="shared" ref="AH33" si="156">IF(AND(AG32&lt;0,AH32&gt;0),"LP",IF(AND(AG32&gt;0,AH32&lt;0),"PL",IF(OR(AG32&lt;0,AH32&lt;0),"Loss",IF(ISERROR((+AH32/AG32-1)*100),"NA",(+AH32/AG32-1)*100))))</f>
        <v>LP</v>
      </c>
      <c r="AI33" s="86">
        <f t="shared" ref="AI33" si="157">IF(AND(AH32&lt;0,AI32&gt;0),"LP",IF(AND(AH32&gt;0,AI32&lt;0),"PL",IF(OR(AH32&lt;0,AI32&lt;0),"Loss",IF(ISERROR((+AI32/AH32-1)*100),"NA",(+AI32/AH32-1)*100))))</f>
        <v>168.69733405116506</v>
      </c>
      <c r="AJ33" s="86">
        <f t="shared" ref="AJ33" si="158">IF(AND(AI32&lt;0,AJ32&gt;0),"LP",IF(AND(AI32&gt;0,AJ32&lt;0),"PL",IF(OR(AI32&lt;0,AJ32&lt;0),"Loss",IF(ISERROR((+AJ32/AI32-1)*100),"NA",(+AJ32/AI32-1)*100))))</f>
        <v>112.05333554971104</v>
      </c>
      <c r="AK33" s="86">
        <f t="shared" ref="AK33" si="159">IF(AND(AJ32&lt;0,AK32&gt;0),"LP",IF(AND(AJ32&gt;0,AK32&lt;0),"PL",IF(OR(AJ32&lt;0,AK32&lt;0),"Loss",IF(ISERROR((+AK32/AJ32-1)*100),"NA",(+AK32/AJ32-1)*100))))</f>
        <v>0.45577546827970661</v>
      </c>
      <c r="AL33" s="87">
        <f t="shared" ref="AL33" si="160">IF(AND(AK32&lt;0,AL32&gt;0),"LP",IF(AND(AK32&gt;0,AL32&lt;0),"PL",IF(OR(AK32&lt;0,AL32&lt;0),"Loss",IF(ISERROR((+AL32/AK32-1)*100),"NA",(+AL32/AK32-1)*100))))</f>
        <v>-9.8439353354932706</v>
      </c>
      <c r="AM33" s="85"/>
      <c r="AN33" s="86">
        <f t="shared" ref="AN33" si="161">IF(AND(AM32&lt;0,AN32&gt;0),"LP",IF(AND(AM32&gt;0,AN32&lt;0),"PL",IF(OR(AM32&lt;0,AN32&lt;0),"Loss",IF(ISERROR((+AN32/AM32-1)*100),"NA",(+AN32/AM32-1)*100))))</f>
        <v>41.635549048427258</v>
      </c>
      <c r="AO33" s="86">
        <f t="shared" ref="AO33" si="162">IF(AND(AN32&lt;0,AO32&gt;0),"LP",IF(AND(AN32&gt;0,AO32&lt;0),"PL",IF(OR(AN32&lt;0,AO32&lt;0),"Loss",IF(ISERROR((+AO32/AN32-1)*100),"NA",(+AO32/AN32-1)*100))))</f>
        <v>81.895711966383274</v>
      </c>
      <c r="AP33" s="86">
        <f t="shared" ref="AP33" si="163">IF(AND(AO32&lt;0,AP32&gt;0),"LP",IF(AND(AO32&gt;0,AP32&lt;0),"PL",IF(OR(AO32&lt;0,AP32&lt;0),"Loss",IF(ISERROR((+AP32/AO32-1)*100),"NA",(+AP32/AO32-1)*100))))</f>
        <v>1.1535048802129522</v>
      </c>
      <c r="AQ33" s="86">
        <f t="shared" ref="AQ33" si="164">IF(AND(AP32&lt;0,AQ32&gt;0),"LP",IF(AND(AP32&gt;0,AQ32&lt;0),"PL",IF(OR(AP32&lt;0,AQ32&lt;0),"Loss",IF(ISERROR((+AQ32/AP32-1)*100),"NA",(+AQ32/AP32-1)*100))))</f>
        <v>-4.6088610279215843</v>
      </c>
      <c r="AR33" s="87">
        <f t="shared" ref="AR33" si="165">IF(AND(AQ32&lt;0,AR32&gt;0),"LP",IF(AND(AQ32&gt;0,AR32&lt;0),"PL",IF(OR(AQ32&lt;0,AR32&lt;0),"Loss",IF(ISERROR((+AR32/AQ32-1)*100),"NA",(+AR32/AQ32-1)*100))))</f>
        <v>40.023870045153018</v>
      </c>
      <c r="AS33" s="85"/>
      <c r="AT33" s="86">
        <f t="shared" ref="AT33" si="166">IF(AND(AS32&lt;0,AT32&gt;0),"LP",IF(AND(AS32&gt;0,AT32&lt;0),"PL",IF(OR(AS32&lt;0,AT32&lt;0),"Loss",IF(ISERROR((+AT32/AS32-1)*100),"NA",(+AT32/AS32-1)*100))))</f>
        <v>311.84444085847991</v>
      </c>
      <c r="AU33" s="86">
        <f t="shared" ref="AU33" si="167">IF(AND(AT32&lt;0,AU32&gt;0),"LP",IF(AND(AT32&gt;0,AU32&lt;0),"PL",IF(OR(AT32&lt;0,AU32&lt;0),"Loss",IF(ISERROR((+AU32/AT32-1)*100),"NA",(+AU32/AT32-1)*100))))</f>
        <v>207.46275825284206</v>
      </c>
      <c r="AV33" s="86">
        <f t="shared" ref="AV33" si="168">IF(AND(AU32&lt;0,AV32&gt;0),"LP",IF(AND(AU32&gt;0,AV32&lt;0),"PL",IF(OR(AU32&lt;0,AV32&lt;0),"Loss",IF(ISERROR((+AV32/AU32-1)*100),"NA",(+AV32/AU32-1)*100))))</f>
        <v>50.637797573779352</v>
      </c>
      <c r="AW33" s="86">
        <f t="shared" ref="AW33" si="169">IF(AND(AV32&lt;0,AW32&gt;0),"LP",IF(AND(AV32&gt;0,AW32&lt;0),"PL",IF(OR(AV32&lt;0,AW32&lt;0),"Loss",IF(ISERROR((+AW32/AV32-1)*100),"NA",(+AW32/AV32-1)*100))))</f>
        <v>-1.2745380524704863</v>
      </c>
      <c r="AX33" s="87">
        <f t="shared" ref="AX33" si="170">IF(AND(AW32&lt;0,AX32&gt;0),"LP",IF(AND(AW32&gt;0,AX32&lt;0),"PL",IF(OR(AW32&lt;0,AX32&lt;0),"Loss",IF(ISERROR((+AX32/AW32-1)*100),"NA",(+AX32/AW32-1)*100))))</f>
        <v>36.490734058412876</v>
      </c>
      <c r="AY33" s="85"/>
      <c r="AZ33" s="86">
        <f t="shared" ref="AZ33" si="171">IF(AND(AY32&lt;0,AZ32&gt;0),"LP",IF(AND(AY32&gt;0,AZ32&lt;0),"PL",IF(OR(AY32&lt;0,AZ32&lt;0),"Loss",IF(ISERROR((+AZ32/AY32-1)*100),"NA",(+AZ32/AY32-1)*100))))</f>
        <v>1.9239876403382539</v>
      </c>
      <c r="BA33" s="86">
        <f t="shared" ref="BA33" si="172">IF(AND(AZ32&lt;0,BA32&gt;0),"LP",IF(AND(AZ32&gt;0,BA32&lt;0),"PL",IF(OR(AZ32&lt;0,BA32&lt;0),"Loss",IF(ISERROR((+BA32/AZ32-1)*100),"NA",(+BA32/AZ32-1)*100))))</f>
        <v>58.450723840093247</v>
      </c>
      <c r="BB33" s="86">
        <f t="shared" ref="BB33" si="173">IF(AND(BA32&lt;0,BB32&gt;0),"LP",IF(AND(BA32&gt;0,BB32&lt;0),"PL",IF(OR(BA32&lt;0,BB32&lt;0),"Loss",IF(ISERROR((+BB32/BA32-1)*100),"NA",(+BB32/BA32-1)*100))))</f>
        <v>-1.4839083969884537</v>
      </c>
      <c r="BC33" s="86">
        <f t="shared" ref="BC33" si="174">IF(AND(BB32&lt;0,BC32&gt;0),"LP",IF(AND(BB32&gt;0,BC32&lt;0),"PL",IF(OR(BB32&lt;0,BC32&lt;0),"Loss",IF(ISERROR((+BC32/BB32-1)*100),"NA",(+BC32/BB32-1)*100))))</f>
        <v>4.9756915895413645</v>
      </c>
      <c r="BD33" s="87">
        <f t="shared" ref="BD33" si="175">IF(AND(BC32&lt;0,BD32&gt;0),"LP",IF(AND(BC32&gt;0,BD32&lt;0),"PL",IF(OR(BC32&lt;0,BD32&lt;0),"Loss",IF(ISERROR((+BD32/BC32-1)*100),"NA",(+BD32/BC32-1)*100))))</f>
        <v>31.905648626973825</v>
      </c>
      <c r="BE33" s="85"/>
      <c r="BF33" s="86" t="str">
        <f t="shared" ref="BF33" si="176">IF(AND(BE32&lt;0,BF32&gt;0),"LP",IF(AND(BE32&gt;0,BF32&lt;0),"PL",IF(OR(BE32&lt;0,BF32&lt;0),"Loss",IF(ISERROR((+BF32/BE32-1)*100),"NA",(+BF32/BE32-1)*100))))</f>
        <v>Loss</v>
      </c>
      <c r="BG33" s="86" t="str">
        <f t="shared" ref="BG33" si="177">IF(AND(BF32&lt;0,BG32&gt;0),"LP",IF(AND(BF32&gt;0,BG32&lt;0),"PL",IF(OR(BF32&lt;0,BG32&lt;0),"Loss",IF(ISERROR((+BG32/BF32-1)*100),"NA",(+BG32/BF32-1)*100))))</f>
        <v>Loss</v>
      </c>
      <c r="BH33" s="86" t="str">
        <f t="shared" ref="BH33" si="178">IF(AND(BG32&lt;0,BH32&gt;0),"LP",IF(AND(BG32&gt;0,BH32&lt;0),"PL",IF(OR(BG32&lt;0,BH32&lt;0),"Loss",IF(ISERROR((+BH32/BG32-1)*100),"NA",(+BH32/BG32-1)*100))))</f>
        <v>LP</v>
      </c>
      <c r="BI33" s="86">
        <f t="shared" ref="BI33" si="179">IF(AND(BH32&lt;0,BI32&gt;0),"LP",IF(AND(BH32&gt;0,BI32&lt;0),"PL",IF(OR(BH32&lt;0,BI32&lt;0),"Loss",IF(ISERROR((+BI32/BH32-1)*100),"NA",(+BI32/BH32-1)*100))))</f>
        <v>3931.0449686739398</v>
      </c>
      <c r="BJ33" s="87">
        <f t="shared" ref="BJ33" si="180">IF(AND(BI32&lt;0,BJ32&gt;0),"LP",IF(AND(BI32&gt;0,BJ32&lt;0),"PL",IF(OR(BI32&lt;0,BJ32&lt;0),"Loss",IF(ISERROR((+BJ32/BI32-1)*100),"NA",(+BJ32/BI32-1)*100))))</f>
        <v>46.052008815392043</v>
      </c>
      <c r="BK33" s="85"/>
      <c r="BL33" s="86">
        <f t="shared" ref="BL33" si="181">IF(AND(BK32&lt;0,BL32&gt;0),"LP",IF(AND(BK32&gt;0,BL32&lt;0),"PL",IF(OR(BK32&lt;0,BL32&lt;0),"Loss",IF(ISERROR((+BL32/BK32-1)*100),"NA",(+BL32/BK32-1)*100))))</f>
        <v>-50.346084149445112</v>
      </c>
      <c r="BM33" s="86">
        <f t="shared" ref="BM33" si="182">IF(AND(BL32&lt;0,BM32&gt;0),"LP",IF(AND(BL32&gt;0,BM32&lt;0),"PL",IF(OR(BL32&lt;0,BM32&lt;0),"Loss",IF(ISERROR((+BM32/BL32-1)*100),"NA",(+BM32/BL32-1)*100))))</f>
        <v>-94.103781110402025</v>
      </c>
      <c r="BN33" s="86">
        <f t="shared" ref="BN33" si="183">IF(AND(BM32&lt;0,BN32&gt;0),"LP",IF(AND(BM32&gt;0,BN32&lt;0),"PL",IF(OR(BM32&lt;0,BN32&lt;0),"Loss",IF(ISERROR((+BN32/BM32-1)*100),"NA",(+BN32/BM32-1)*100))))</f>
        <v>4699.7023608198506</v>
      </c>
      <c r="BO33" s="86">
        <f t="shared" ref="BO33" si="184">IF(AND(BN32&lt;0,BO32&gt;0),"LP",IF(AND(BN32&gt;0,BO32&lt;0),"PL",IF(OR(BN32&lt;0,BO32&lt;0),"Loss",IF(ISERROR((+BO32/BN32-1)*100),"NA",(+BO32/BN32-1)*100))))</f>
        <v>234.79923132591091</v>
      </c>
      <c r="BP33" s="87">
        <f t="shared" ref="BP33" si="185">IF(AND(BO32&lt;0,BP32&gt;0),"LP",IF(AND(BO32&gt;0,BP32&lt;0),"PL",IF(OR(BO32&lt;0,BP32&lt;0),"Loss",IF(ISERROR((+BP32/BO32-1)*100),"NA",(+BP32/BO32-1)*100))))</f>
        <v>43.111307656460781</v>
      </c>
      <c r="BQ33" s="85"/>
      <c r="BR33" s="86">
        <f t="shared" ref="BR33:BV33" si="186">IF(AND(BQ32&lt;0,BR32&gt;0),"LP",IF(AND(BQ32&gt;0,BR32&lt;0),"PL",IF(OR(BQ32&lt;0,BR32&lt;0),"Loss",IF(ISERROR((+BR32/BQ32-1)*100),"NA",(+BR32/BQ32-1)*100))))</f>
        <v>177.83124799486859</v>
      </c>
      <c r="BS33" s="86">
        <f t="shared" si="186"/>
        <v>-39.838337182448058</v>
      </c>
      <c r="BT33" s="86">
        <f t="shared" si="186"/>
        <v>-52.86660268713981</v>
      </c>
      <c r="BU33" s="86">
        <f t="shared" si="186"/>
        <v>591.16891353889616</v>
      </c>
      <c r="BV33" s="87">
        <f t="shared" si="186"/>
        <v>110.47010063933986</v>
      </c>
      <c r="BW33" s="85"/>
      <c r="BX33" s="86">
        <f t="shared" ref="BX33:CB33" ca="1" si="187">IF(AND(BW32&lt;0,BX32&gt;0),"LP",IF(AND(BW32&gt;0,BX32&lt;0),"PL",IF(OR(BW32&lt;0,BX32&lt;0),"Loss",IF(ISERROR((+BX32/BW32-1)*100),"NA",(+BX32/BW32-1)*100))))</f>
        <v>60.075617343339459</v>
      </c>
      <c r="BY33" s="86">
        <f t="shared" ca="1" si="187"/>
        <v>50.428370445059322</v>
      </c>
      <c r="BZ33" s="86">
        <f t="shared" ca="1" si="187"/>
        <v>18.274632707171001</v>
      </c>
      <c r="CA33" s="86">
        <f t="shared" ca="1" si="187"/>
        <v>44.581305543661372</v>
      </c>
      <c r="CB33" s="87">
        <f t="shared" ca="1" si="187"/>
        <v>23.575285622338392</v>
      </c>
    </row>
    <row r="34" spans="2:80" s="15" customFormat="1">
      <c r="B34" s="28" t="s">
        <v>0</v>
      </c>
      <c r="C34" s="83">
        <v>2109.1</v>
      </c>
      <c r="D34" s="84">
        <v>2302.6</v>
      </c>
      <c r="E34" s="84">
        <v>2302.6</v>
      </c>
      <c r="F34" s="84">
        <v>2302.6</v>
      </c>
      <c r="G34" s="84">
        <v>2302.6</v>
      </c>
      <c r="H34" s="72">
        <v>2302.6</v>
      </c>
      <c r="I34" s="83">
        <v>4950.6229999999996</v>
      </c>
      <c r="J34" s="84">
        <v>4950.6000000000004</v>
      </c>
      <c r="K34" s="84">
        <v>4950.6000000000004</v>
      </c>
      <c r="L34" s="84">
        <v>4950.6000000000004</v>
      </c>
      <c r="M34" s="84">
        <v>4950.6000000000004</v>
      </c>
      <c r="N34" s="72">
        <v>4950.6000000000004</v>
      </c>
      <c r="O34" s="83">
        <v>1389.7</v>
      </c>
      <c r="P34" s="84">
        <v>1389.9</v>
      </c>
      <c r="Q34" s="84">
        <v>1390.1</v>
      </c>
      <c r="R34" s="84">
        <v>1390.2</v>
      </c>
      <c r="S34" s="84">
        <v>1390.2</v>
      </c>
      <c r="T34" s="72">
        <v>1390.2</v>
      </c>
      <c r="U34" s="83">
        <v>3958.7799999999997</v>
      </c>
      <c r="V34" s="84">
        <v>4815.1000000000004</v>
      </c>
      <c r="W34" s="84">
        <v>4815.1000000000004</v>
      </c>
      <c r="X34" s="84">
        <v>9945</v>
      </c>
      <c r="Y34" s="84">
        <v>9945</v>
      </c>
      <c r="Z34" s="72">
        <v>9945</v>
      </c>
      <c r="AA34" s="83">
        <v>760</v>
      </c>
      <c r="AB34" s="84">
        <v>760</v>
      </c>
      <c r="AC34" s="84">
        <v>760</v>
      </c>
      <c r="AD34" s="84">
        <v>760</v>
      </c>
      <c r="AE34" s="84">
        <v>760</v>
      </c>
      <c r="AF34" s="72">
        <v>760</v>
      </c>
      <c r="AG34" s="83">
        <v>513.83199999999999</v>
      </c>
      <c r="AH34" s="84">
        <v>1545.2</v>
      </c>
      <c r="AI34" s="84">
        <v>1546.7</v>
      </c>
      <c r="AJ34" s="84">
        <v>1550.1</v>
      </c>
      <c r="AK34" s="84">
        <v>1550.1</v>
      </c>
      <c r="AL34" s="72">
        <v>1550.1</v>
      </c>
      <c r="AM34" s="83">
        <v>3636.0230000000001</v>
      </c>
      <c r="AN34" s="84">
        <v>3636</v>
      </c>
      <c r="AO34" s="84">
        <v>3636</v>
      </c>
      <c r="AP34" s="84">
        <v>3636</v>
      </c>
      <c r="AQ34" s="84">
        <v>3636</v>
      </c>
      <c r="AR34" s="72">
        <v>3636</v>
      </c>
      <c r="AS34" s="83">
        <v>343.74200000000002</v>
      </c>
      <c r="AT34" s="84">
        <v>357.03899999999999</v>
      </c>
      <c r="AU34" s="84">
        <v>357.03899999999999</v>
      </c>
      <c r="AV34" s="84">
        <v>357.03899999999999</v>
      </c>
      <c r="AW34" s="84">
        <v>357.03899999999999</v>
      </c>
      <c r="AX34" s="72">
        <v>357.03899999999999</v>
      </c>
      <c r="AY34" s="83">
        <v>4009</v>
      </c>
      <c r="AZ34" s="84">
        <v>4009</v>
      </c>
      <c r="BA34" s="84">
        <v>4009</v>
      </c>
      <c r="BB34" s="84">
        <v>4009</v>
      </c>
      <c r="BC34" s="84">
        <v>4009</v>
      </c>
      <c r="BD34" s="72">
        <v>4009</v>
      </c>
      <c r="BE34" s="83">
        <v>56.88</v>
      </c>
      <c r="BF34" s="84">
        <v>113.76</v>
      </c>
      <c r="BG34" s="84">
        <v>124.85</v>
      </c>
      <c r="BH34" s="84">
        <v>140.51</v>
      </c>
      <c r="BI34" s="84">
        <v>140.51</v>
      </c>
      <c r="BJ34" s="72">
        <v>140.51</v>
      </c>
      <c r="BK34" s="83">
        <v>140.37200000000001</v>
      </c>
      <c r="BL34" s="84">
        <v>140.37200000000001</v>
      </c>
      <c r="BM34" s="84">
        <v>140.37200000000001</v>
      </c>
      <c r="BN34" s="84">
        <v>146.47999999999999</v>
      </c>
      <c r="BO34" s="84">
        <v>146.47999999999999</v>
      </c>
      <c r="BP34" s="72">
        <v>146.47999999999999</v>
      </c>
      <c r="BQ34" s="83">
        <v>948.5</v>
      </c>
      <c r="BR34" s="84">
        <v>948.5</v>
      </c>
      <c r="BS34" s="84">
        <v>948.46</v>
      </c>
      <c r="BT34" s="84">
        <v>948.46</v>
      </c>
      <c r="BU34" s="84">
        <v>948.46</v>
      </c>
      <c r="BV34" s="72">
        <v>948.46</v>
      </c>
      <c r="BW34" s="83">
        <f t="shared" ref="BW34:CB39" ca="1" si="188">SUMIF($B$8:$BV$59,BW$8,$B34:$BV34)</f>
        <v>22816.552</v>
      </c>
      <c r="BX34" s="84">
        <f t="shared" ca="1" si="188"/>
        <v>24968.071</v>
      </c>
      <c r="BY34" s="84">
        <f t="shared" ca="1" si="188"/>
        <v>24980.821</v>
      </c>
      <c r="BZ34" s="84">
        <f t="shared" ca="1" si="188"/>
        <v>30135.988999999998</v>
      </c>
      <c r="CA34" s="84">
        <f t="shared" ca="1" si="188"/>
        <v>30135.988999999998</v>
      </c>
      <c r="CB34" s="72">
        <f t="shared" ca="1" si="188"/>
        <v>30135.988999999998</v>
      </c>
    </row>
    <row r="35" spans="2:80" s="15" customFormat="1">
      <c r="B35" s="28" t="s">
        <v>1</v>
      </c>
      <c r="C35" s="83">
        <v>23476.6</v>
      </c>
      <c r="D35" s="84">
        <v>29099.3</v>
      </c>
      <c r="E35" s="84">
        <v>32445.399999999998</v>
      </c>
      <c r="F35" s="84">
        <v>36484</v>
      </c>
      <c r="G35" s="84">
        <v>43659.017006770249</v>
      </c>
      <c r="H35" s="72">
        <v>51836.092734414029</v>
      </c>
      <c r="I35" s="83">
        <v>353439.27799999999</v>
      </c>
      <c r="J35" s="84">
        <v>363622.8</v>
      </c>
      <c r="K35" s="84">
        <v>376875.3</v>
      </c>
      <c r="L35" s="84">
        <v>394308.1</v>
      </c>
      <c r="M35" s="84">
        <v>427883.41890138737</v>
      </c>
      <c r="N35" s="72">
        <v>462441.40031194635</v>
      </c>
      <c r="O35" s="83">
        <v>83194.900000000009</v>
      </c>
      <c r="P35" s="84">
        <v>86753.9</v>
      </c>
      <c r="Q35" s="84">
        <v>92642</v>
      </c>
      <c r="R35" s="84">
        <v>99925.099999999991</v>
      </c>
      <c r="S35" s="84">
        <v>114375.04583673169</v>
      </c>
      <c r="T35" s="72">
        <v>123939.11382306105</v>
      </c>
      <c r="U35" s="83">
        <v>45989.595999999998</v>
      </c>
      <c r="V35" s="84">
        <v>121050.3</v>
      </c>
      <c r="W35" s="84">
        <v>126623.70000000001</v>
      </c>
      <c r="X35" s="84">
        <v>176693</v>
      </c>
      <c r="Y35" s="84">
        <v>196991.21748208831</v>
      </c>
      <c r="Z35" s="72">
        <v>228787.97634863615</v>
      </c>
      <c r="AA35" s="83">
        <v>8939.2000000000007</v>
      </c>
      <c r="AB35" s="84">
        <v>9592.9</v>
      </c>
      <c r="AC35" s="84">
        <v>10463.6</v>
      </c>
      <c r="AD35" s="84">
        <v>7339.3</v>
      </c>
      <c r="AE35" s="84">
        <v>8041.7579308548284</v>
      </c>
      <c r="AF35" s="72">
        <v>10929.623983086047</v>
      </c>
      <c r="AG35" s="83">
        <v>16310.967000000001</v>
      </c>
      <c r="AH35" s="84">
        <v>17885.2</v>
      </c>
      <c r="AI35" s="84">
        <v>18057.7</v>
      </c>
      <c r="AJ35" s="84">
        <v>18727.699999999997</v>
      </c>
      <c r="AK35" s="84">
        <v>19355.364218732582</v>
      </c>
      <c r="AL35" s="72">
        <v>19886.25662522417</v>
      </c>
      <c r="AM35" s="83">
        <v>93691.430000000008</v>
      </c>
      <c r="AN35" s="84">
        <v>104161.4</v>
      </c>
      <c r="AO35" s="84">
        <v>122101.2</v>
      </c>
      <c r="AP35" s="84">
        <v>138444.1</v>
      </c>
      <c r="AQ35" s="84">
        <v>153913.35683436063</v>
      </c>
      <c r="AR35" s="72">
        <v>176738.22325293013</v>
      </c>
      <c r="AS35" s="83">
        <v>50387.557999999997</v>
      </c>
      <c r="AT35" s="84">
        <v>65824.815000000002</v>
      </c>
      <c r="AU35" s="84">
        <v>83797.468999999997</v>
      </c>
      <c r="AV35" s="84">
        <v>94576.759000000005</v>
      </c>
      <c r="AW35" s="84">
        <v>104894.28798281582</v>
      </c>
      <c r="AX35" s="72">
        <v>119172.18825611286</v>
      </c>
      <c r="AY35" s="83">
        <v>66753</v>
      </c>
      <c r="AZ35" s="84">
        <v>90946</v>
      </c>
      <c r="BA35" s="84">
        <v>99753</v>
      </c>
      <c r="BB35" s="84">
        <v>112888</v>
      </c>
      <c r="BC35" s="84">
        <v>119746.53752169963</v>
      </c>
      <c r="BD35" s="72">
        <v>128985.20054404021</v>
      </c>
      <c r="BE35" s="83">
        <v>-2068.67</v>
      </c>
      <c r="BF35" s="84">
        <v>-3522.1699999999996</v>
      </c>
      <c r="BG35" s="84">
        <v>475.39</v>
      </c>
      <c r="BH35" s="84">
        <v>6266.54</v>
      </c>
      <c r="BI35" s="84">
        <v>12925.423183752502</v>
      </c>
      <c r="BJ35" s="72">
        <v>22650.855838293359</v>
      </c>
      <c r="BK35" s="83">
        <v>27487.232</v>
      </c>
      <c r="BL35" s="84">
        <v>27903.952000000001</v>
      </c>
      <c r="BM35" s="84">
        <v>27878.441999999999</v>
      </c>
      <c r="BN35" s="84">
        <v>31241.96</v>
      </c>
      <c r="BO35" s="84">
        <v>33397.777465949875</v>
      </c>
      <c r="BP35" s="72">
        <v>36577.718904000656</v>
      </c>
      <c r="BQ35" s="83">
        <v>24277.4</v>
      </c>
      <c r="BR35" s="84">
        <v>25105.5</v>
      </c>
      <c r="BS35" s="84">
        <v>24946.71</v>
      </c>
      <c r="BT35" s="84">
        <v>25140.739999999998</v>
      </c>
      <c r="BU35" s="84">
        <v>28250.740326063598</v>
      </c>
      <c r="BV35" s="72">
        <v>35110.690069997479</v>
      </c>
      <c r="BW35" s="83">
        <f t="shared" ca="1" si="188"/>
        <v>791878.49099999992</v>
      </c>
      <c r="BX35" s="84">
        <f t="shared" ca="1" si="188"/>
        <v>938423.897</v>
      </c>
      <c r="BY35" s="84">
        <f t="shared" ca="1" si="188"/>
        <v>1016059.911</v>
      </c>
      <c r="BZ35" s="84">
        <f t="shared" ca="1" si="188"/>
        <v>1142035.2989999999</v>
      </c>
      <c r="CA35" s="84">
        <f t="shared" ca="1" si="188"/>
        <v>1263433.944691207</v>
      </c>
      <c r="CB35" s="72">
        <f t="shared" ca="1" si="188"/>
        <v>1417055.3406917427</v>
      </c>
    </row>
    <row r="36" spans="2:80" s="15" customFormat="1">
      <c r="B36" s="28" t="s">
        <v>17</v>
      </c>
      <c r="C36" s="83">
        <v>43897.299999999996</v>
      </c>
      <c r="D36" s="84">
        <v>48326.5</v>
      </c>
      <c r="E36" s="84">
        <v>45487.9</v>
      </c>
      <c r="F36" s="84">
        <v>53366.2</v>
      </c>
      <c r="G36" s="84">
        <v>50866.2</v>
      </c>
      <c r="H36" s="72">
        <v>48366.2</v>
      </c>
      <c r="I36" s="83">
        <v>66634.233999999997</v>
      </c>
      <c r="J36" s="84">
        <v>41818.300000000003</v>
      </c>
      <c r="K36" s="84">
        <v>33340</v>
      </c>
      <c r="L36" s="84">
        <v>48338.7</v>
      </c>
      <c r="M36" s="84">
        <v>52366.924999999996</v>
      </c>
      <c r="N36" s="72">
        <v>56977.334740259736</v>
      </c>
      <c r="O36" s="83">
        <v>45131.199999999997</v>
      </c>
      <c r="P36" s="84">
        <v>51698.2</v>
      </c>
      <c r="Q36" s="84">
        <v>64117.5</v>
      </c>
      <c r="R36" s="84">
        <v>106792.90000000001</v>
      </c>
      <c r="S36" s="84">
        <v>106792.90000000001</v>
      </c>
      <c r="T36" s="72">
        <v>106792.90000000001</v>
      </c>
      <c r="U36" s="83">
        <v>181668.51300000001</v>
      </c>
      <c r="V36" s="84">
        <v>115366.7</v>
      </c>
      <c r="W36" s="84">
        <v>90601.600000000006</v>
      </c>
      <c r="X36" s="84">
        <v>76976</v>
      </c>
      <c r="Y36" s="84">
        <v>66976</v>
      </c>
      <c r="Z36" s="72">
        <v>56976</v>
      </c>
      <c r="AA36" s="83">
        <v>6747.8</v>
      </c>
      <c r="AB36" s="84">
        <v>5216</v>
      </c>
      <c r="AC36" s="84">
        <v>5415.2</v>
      </c>
      <c r="AD36" s="84">
        <v>10867.4</v>
      </c>
      <c r="AE36" s="84">
        <v>10867.4</v>
      </c>
      <c r="AF36" s="72">
        <v>10867.4</v>
      </c>
      <c r="AG36" s="83">
        <v>2443.4</v>
      </c>
      <c r="AH36" s="84">
        <v>2804.8999999999996</v>
      </c>
      <c r="AI36" s="84">
        <v>2681</v>
      </c>
      <c r="AJ36" s="84">
        <v>8771.7999999999993</v>
      </c>
      <c r="AK36" s="84">
        <v>8971.7999999999993</v>
      </c>
      <c r="AL36" s="72">
        <v>9171.7999999999993</v>
      </c>
      <c r="AM36" s="83">
        <v>15338.008</v>
      </c>
      <c r="AN36" s="84">
        <v>28554.699999999997</v>
      </c>
      <c r="AO36" s="84">
        <v>39440.9</v>
      </c>
      <c r="AP36" s="84">
        <v>24952.2</v>
      </c>
      <c r="AQ36" s="84">
        <v>19952.2</v>
      </c>
      <c r="AR36" s="72">
        <v>14952.2</v>
      </c>
      <c r="AS36" s="83">
        <v>40626.290999999997</v>
      </c>
      <c r="AT36" s="84">
        <v>39820.849000000002</v>
      </c>
      <c r="AU36" s="84">
        <v>42592.78</v>
      </c>
      <c r="AV36" s="84">
        <v>46392.399999999994</v>
      </c>
      <c r="AW36" s="84">
        <v>36392.399999999994</v>
      </c>
      <c r="AX36" s="72">
        <v>36392.399999999994</v>
      </c>
      <c r="AY36" s="83">
        <v>36112</v>
      </c>
      <c r="AZ36" s="84">
        <v>65130</v>
      </c>
      <c r="BA36" s="84">
        <v>81208</v>
      </c>
      <c r="BB36" s="84">
        <v>114623</v>
      </c>
      <c r="BC36" s="84">
        <v>119623</v>
      </c>
      <c r="BD36" s="72">
        <v>119623</v>
      </c>
      <c r="BE36" s="83">
        <v>11863.95</v>
      </c>
      <c r="BF36" s="84">
        <v>11695.69</v>
      </c>
      <c r="BG36" s="84">
        <v>17242.579999999998</v>
      </c>
      <c r="BH36" s="84">
        <v>19333.22</v>
      </c>
      <c r="BI36" s="84">
        <v>9333.2200000000012</v>
      </c>
      <c r="BJ36" s="72">
        <v>4333.2200000000012</v>
      </c>
      <c r="BK36" s="83">
        <v>6512.4</v>
      </c>
      <c r="BL36" s="84">
        <v>7882.1799999999994</v>
      </c>
      <c r="BM36" s="84">
        <v>6854.15</v>
      </c>
      <c r="BN36" s="84">
        <v>3749.3999999999996</v>
      </c>
      <c r="BO36" s="84">
        <v>3749.3999999999996</v>
      </c>
      <c r="BP36" s="72">
        <v>3749.3999999999996</v>
      </c>
      <c r="BQ36" s="83">
        <v>30030.510000000002</v>
      </c>
      <c r="BR36" s="84">
        <v>24630</v>
      </c>
      <c r="BS36" s="84">
        <v>20268.300000000003</v>
      </c>
      <c r="BT36" s="84">
        <v>19397.329999999998</v>
      </c>
      <c r="BU36" s="84">
        <v>16897.329999999998</v>
      </c>
      <c r="BV36" s="72">
        <v>14397.329999999998</v>
      </c>
      <c r="BW36" s="83">
        <f t="shared" ca="1" si="188"/>
        <v>487005.60599999997</v>
      </c>
      <c r="BX36" s="84">
        <f t="shared" ca="1" si="188"/>
        <v>442944.01900000003</v>
      </c>
      <c r="BY36" s="84">
        <f t="shared" ca="1" si="188"/>
        <v>449249.91000000003</v>
      </c>
      <c r="BZ36" s="84">
        <f t="shared" ca="1" si="188"/>
        <v>533560.54999999993</v>
      </c>
      <c r="CA36" s="84">
        <f t="shared" ca="1" si="188"/>
        <v>502788.77500000008</v>
      </c>
      <c r="CB36" s="72">
        <f t="shared" ca="1" si="188"/>
        <v>482599.18474025972</v>
      </c>
    </row>
    <row r="37" spans="2:80" s="15" customFormat="1">
      <c r="B37" s="28" t="s">
        <v>18</v>
      </c>
      <c r="C37" s="83">
        <v>5594.2</v>
      </c>
      <c r="D37" s="84">
        <v>9447.5</v>
      </c>
      <c r="E37" s="84">
        <v>14780.8</v>
      </c>
      <c r="F37" s="84">
        <v>17372.7</v>
      </c>
      <c r="G37" s="84">
        <v>24363.120874576303</v>
      </c>
      <c r="H37" s="72">
        <v>31077.692537935083</v>
      </c>
      <c r="I37" s="83">
        <v>14068.738999999998</v>
      </c>
      <c r="J37" s="84">
        <v>9316.2000000000007</v>
      </c>
      <c r="K37" s="84">
        <v>22747.200000000001</v>
      </c>
      <c r="L37" s="84">
        <v>43843.399999999994</v>
      </c>
      <c r="M37" s="84">
        <v>95445.934604802795</v>
      </c>
      <c r="N37" s="72">
        <v>118475.55590067082</v>
      </c>
      <c r="O37" s="83">
        <v>7728.8</v>
      </c>
      <c r="P37" s="84">
        <v>13385.099999999999</v>
      </c>
      <c r="Q37" s="84">
        <v>20159.400000000001</v>
      </c>
      <c r="R37" s="84">
        <v>29203.7</v>
      </c>
      <c r="S37" s="84">
        <v>20378.80683350535</v>
      </c>
      <c r="T37" s="72">
        <v>25385.654014615018</v>
      </c>
      <c r="U37" s="83">
        <v>3668.05</v>
      </c>
      <c r="V37" s="84">
        <v>12457.400000000001</v>
      </c>
      <c r="W37" s="84">
        <v>18242.3</v>
      </c>
      <c r="X37" s="84">
        <v>26348</v>
      </c>
      <c r="Y37" s="84">
        <v>12343.302335743527</v>
      </c>
      <c r="Z37" s="72">
        <v>16758.337250015564</v>
      </c>
      <c r="AA37" s="83">
        <v>1639.1</v>
      </c>
      <c r="AB37" s="84">
        <v>2757.1</v>
      </c>
      <c r="AC37" s="84">
        <v>3533.3</v>
      </c>
      <c r="AD37" s="84">
        <v>4100.2</v>
      </c>
      <c r="AE37" s="84">
        <v>2800.1949237036088</v>
      </c>
      <c r="AF37" s="72">
        <v>1915.4895737355093</v>
      </c>
      <c r="AG37" s="83">
        <v>1354.6070000000002</v>
      </c>
      <c r="AH37" s="84">
        <v>2254.6999999999998</v>
      </c>
      <c r="AI37" s="84">
        <v>773.9</v>
      </c>
      <c r="AJ37" s="84">
        <v>1067.7</v>
      </c>
      <c r="AK37" s="84">
        <v>5517.1422954240252</v>
      </c>
      <c r="AL37" s="72">
        <v>2366.7946416530167</v>
      </c>
      <c r="AM37" s="83">
        <v>1330.76</v>
      </c>
      <c r="AN37" s="84">
        <v>2931.5</v>
      </c>
      <c r="AO37" s="84">
        <v>5129.2</v>
      </c>
      <c r="AP37" s="84">
        <v>7671.7</v>
      </c>
      <c r="AQ37" s="84">
        <v>5155.3674334036123</v>
      </c>
      <c r="AR37" s="72">
        <v>5460.1084338695864</v>
      </c>
      <c r="AS37" s="83">
        <v>5138.67</v>
      </c>
      <c r="AT37" s="84">
        <v>5925.8539999999994</v>
      </c>
      <c r="AU37" s="84">
        <v>6302.1399999999994</v>
      </c>
      <c r="AV37" s="84">
        <v>7096.38</v>
      </c>
      <c r="AW37" s="84">
        <v>9297.7771604051086</v>
      </c>
      <c r="AX37" s="72">
        <v>27211.681160584398</v>
      </c>
      <c r="AY37" s="83">
        <v>24012</v>
      </c>
      <c r="AZ37" s="84">
        <v>21712</v>
      </c>
      <c r="BA37" s="84">
        <v>18146</v>
      </c>
      <c r="BB37" s="84">
        <v>25582</v>
      </c>
      <c r="BC37" s="84">
        <v>40767.502661734005</v>
      </c>
      <c r="BD37" s="72">
        <v>39256.318375264404</v>
      </c>
      <c r="BE37" s="83">
        <v>2918.5</v>
      </c>
      <c r="BF37" s="84">
        <v>2910.9900000000002</v>
      </c>
      <c r="BG37" s="84">
        <v>6719.78</v>
      </c>
      <c r="BH37" s="84">
        <v>7361.08</v>
      </c>
      <c r="BI37" s="84">
        <v>5515.0781423516455</v>
      </c>
      <c r="BJ37" s="72">
        <v>9569.5400879655826</v>
      </c>
      <c r="BK37" s="83">
        <v>1662.1399999999999</v>
      </c>
      <c r="BL37" s="84">
        <v>969.83799999999997</v>
      </c>
      <c r="BM37" s="84">
        <v>1582.21</v>
      </c>
      <c r="BN37" s="84">
        <v>1057.7</v>
      </c>
      <c r="BO37" s="84">
        <v>1843.3205963471278</v>
      </c>
      <c r="BP37" s="72">
        <v>2207.430609796942</v>
      </c>
      <c r="BQ37" s="83">
        <v>2041.48</v>
      </c>
      <c r="BR37" s="84">
        <v>1783</v>
      </c>
      <c r="BS37" s="84">
        <v>4514.04</v>
      </c>
      <c r="BT37" s="84">
        <v>6732.9500000000007</v>
      </c>
      <c r="BU37" s="84">
        <v>18236.674551913835</v>
      </c>
      <c r="BV37" s="72">
        <v>13698.085454186408</v>
      </c>
      <c r="BW37" s="83">
        <f t="shared" ca="1" si="188"/>
        <v>71157.046000000002</v>
      </c>
      <c r="BX37" s="84">
        <f t="shared" ca="1" si="188"/>
        <v>85851.182000000001</v>
      </c>
      <c r="BY37" s="84">
        <f t="shared" ca="1" si="188"/>
        <v>122630.26999999999</v>
      </c>
      <c r="BZ37" s="84">
        <f t="shared" ca="1" si="188"/>
        <v>177437.50999999998</v>
      </c>
      <c r="CA37" s="84">
        <f t="shared" ca="1" si="188"/>
        <v>241664.22241391096</v>
      </c>
      <c r="CB37" s="72">
        <f t="shared" ca="1" si="188"/>
        <v>293382.68804029236</v>
      </c>
    </row>
    <row r="38" spans="2:80" s="15" customFormat="1">
      <c r="B38" s="28" t="s">
        <v>19</v>
      </c>
      <c r="C38" s="83">
        <v>37413.1</v>
      </c>
      <c r="D38" s="84">
        <v>33792.800000000003</v>
      </c>
      <c r="E38" s="84">
        <v>30090.100000000002</v>
      </c>
      <c r="F38" s="84">
        <v>35496.9</v>
      </c>
      <c r="G38" s="84">
        <v>26006.479125423695</v>
      </c>
      <c r="H38" s="72">
        <v>16791.907462064915</v>
      </c>
      <c r="I38" s="83">
        <v>52565.494999999995</v>
      </c>
      <c r="J38" s="84">
        <v>32502.100000000002</v>
      </c>
      <c r="K38" s="84">
        <v>10592.8</v>
      </c>
      <c r="L38" s="84">
        <v>4495.3000000000029</v>
      </c>
      <c r="M38" s="84">
        <v>-43079.009604802799</v>
      </c>
      <c r="N38" s="72">
        <v>-61498.221160411085</v>
      </c>
      <c r="O38" s="83">
        <v>208.49999999999272</v>
      </c>
      <c r="P38" s="84">
        <v>4722.2999999999956</v>
      </c>
      <c r="Q38" s="84">
        <v>33153.399999999994</v>
      </c>
      <c r="R38" s="84">
        <v>59706.700000000012</v>
      </c>
      <c r="S38" s="84">
        <v>68531.593166494655</v>
      </c>
      <c r="T38" s="72">
        <v>63524.745985384987</v>
      </c>
      <c r="U38" s="83">
        <v>162206.53300000002</v>
      </c>
      <c r="V38" s="84">
        <v>97169.799999999988</v>
      </c>
      <c r="W38" s="84">
        <v>69899.3</v>
      </c>
      <c r="X38" s="84">
        <v>45699</v>
      </c>
      <c r="Y38" s="84">
        <v>49883.69766425647</v>
      </c>
      <c r="Z38" s="72">
        <v>35648.662749984433</v>
      </c>
      <c r="AA38" s="83">
        <v>4932.9000000000005</v>
      </c>
      <c r="AB38" s="84">
        <v>1852</v>
      </c>
      <c r="AC38" s="84">
        <v>1416.9999999999995</v>
      </c>
      <c r="AD38" s="84">
        <v>5518.9</v>
      </c>
      <c r="AE38" s="84">
        <v>6935.2050762963909</v>
      </c>
      <c r="AF38" s="72">
        <v>7936.2104262644907</v>
      </c>
      <c r="AG38" s="83">
        <v>1088.7929999999999</v>
      </c>
      <c r="AH38" s="84">
        <v>550.19999999999982</v>
      </c>
      <c r="AI38" s="84">
        <v>-7345.5</v>
      </c>
      <c r="AJ38" s="84">
        <v>7704.0999999999995</v>
      </c>
      <c r="AK38" s="84">
        <v>3454.6577045759741</v>
      </c>
      <c r="AL38" s="72">
        <v>6805.0053583469826</v>
      </c>
      <c r="AM38" s="83">
        <v>14007.248</v>
      </c>
      <c r="AN38" s="84">
        <v>16758.099999999999</v>
      </c>
      <c r="AO38" s="84">
        <v>31311.700000000004</v>
      </c>
      <c r="AP38" s="84">
        <v>12280.5</v>
      </c>
      <c r="AQ38" s="84">
        <v>9796.8325665963894</v>
      </c>
      <c r="AR38" s="72">
        <v>4492.0915661304134</v>
      </c>
      <c r="AS38" s="83">
        <v>35487.620999999999</v>
      </c>
      <c r="AT38" s="84">
        <v>15653.507000000001</v>
      </c>
      <c r="AU38" s="84">
        <v>23970.983999999997</v>
      </c>
      <c r="AV38" s="84">
        <v>31296.019999999997</v>
      </c>
      <c r="AW38" s="84">
        <v>14774.966839594885</v>
      </c>
      <c r="AX38" s="72">
        <v>-3138.9371605844044</v>
      </c>
      <c r="AY38" s="83">
        <v>12100</v>
      </c>
      <c r="AZ38" s="84">
        <v>43418</v>
      </c>
      <c r="BA38" s="84">
        <v>63062</v>
      </c>
      <c r="BB38" s="84">
        <v>89041</v>
      </c>
      <c r="BC38" s="84">
        <v>78855.497338265995</v>
      </c>
      <c r="BD38" s="72">
        <v>80366.681624735589</v>
      </c>
      <c r="BE38" s="83">
        <v>8376.5300000000007</v>
      </c>
      <c r="BF38" s="84">
        <v>8733.0600000000013</v>
      </c>
      <c r="BG38" s="84">
        <v>10521.64</v>
      </c>
      <c r="BH38" s="84">
        <v>11971.420000000002</v>
      </c>
      <c r="BI38" s="84">
        <v>3816.4218576483559</v>
      </c>
      <c r="BJ38" s="72">
        <v>-5239.0400879655817</v>
      </c>
      <c r="BK38" s="83">
        <v>4531.04</v>
      </c>
      <c r="BL38" s="84">
        <v>6895.652</v>
      </c>
      <c r="BM38" s="84">
        <v>5172.45</v>
      </c>
      <c r="BN38" s="84">
        <v>316.29999999999973</v>
      </c>
      <c r="BO38" s="84">
        <v>-470.32059634712823</v>
      </c>
      <c r="BP38" s="72">
        <v>-835.43060979694246</v>
      </c>
      <c r="BQ38" s="83">
        <v>27989.030000000002</v>
      </c>
      <c r="BR38" s="84">
        <v>22847</v>
      </c>
      <c r="BS38" s="84">
        <v>15754.260000000002</v>
      </c>
      <c r="BT38" s="84">
        <v>12664.379999999997</v>
      </c>
      <c r="BU38" s="84">
        <v>-1339.3445519138368</v>
      </c>
      <c r="BV38" s="72">
        <v>699.24454581358987</v>
      </c>
      <c r="BW38" s="83">
        <f t="shared" ca="1" si="188"/>
        <v>360906.79000000004</v>
      </c>
      <c r="BX38" s="84">
        <f t="shared" ca="1" si="188"/>
        <v>284894.51900000003</v>
      </c>
      <c r="BY38" s="84">
        <f t="shared" ca="1" si="188"/>
        <v>287600.13400000002</v>
      </c>
      <c r="BZ38" s="84">
        <f t="shared" ca="1" si="188"/>
        <v>316190.52</v>
      </c>
      <c r="CA38" s="84">
        <f t="shared" ca="1" si="188"/>
        <v>217166.67658608904</v>
      </c>
      <c r="CB38" s="72">
        <f t="shared" ca="1" si="188"/>
        <v>145552.92069996739</v>
      </c>
    </row>
    <row r="39" spans="2:80" s="15" customFormat="1">
      <c r="B39" s="28" t="s">
        <v>25</v>
      </c>
      <c r="C39" s="83">
        <v>3359.1000000000004</v>
      </c>
      <c r="D39" s="84">
        <v>8236.6000000000022</v>
      </c>
      <c r="E39" s="84">
        <v>6116.4999999999891</v>
      </c>
      <c r="F39" s="84">
        <v>-2334.4499999999994</v>
      </c>
      <c r="G39" s="84">
        <v>12831.3088745763</v>
      </c>
      <c r="H39" s="72">
        <v>12242.54316335878</v>
      </c>
      <c r="I39" s="83">
        <v>15293.753000000006</v>
      </c>
      <c r="J39" s="84">
        <v>26833.3</v>
      </c>
      <c r="K39" s="84">
        <v>23115</v>
      </c>
      <c r="L39" s="84">
        <v>-1511.7999999999911</v>
      </c>
      <c r="M39" s="84">
        <v>50914.143878506264</v>
      </c>
      <c r="N39" s="72">
        <v>24774.366452599559</v>
      </c>
      <c r="O39" s="83">
        <v>-7965.2999999999984</v>
      </c>
      <c r="P39" s="84">
        <v>-5919.4999999999991</v>
      </c>
      <c r="Q39" s="84">
        <v>-31605.100000000002</v>
      </c>
      <c r="R39" s="84">
        <v>-13859.8</v>
      </c>
      <c r="S39" s="84">
        <v>-19980.008477653268</v>
      </c>
      <c r="T39" s="72">
        <v>-415.94074084512977</v>
      </c>
      <c r="U39" s="83">
        <v>25304.188000000002</v>
      </c>
      <c r="V39" s="84">
        <v>26355.599999999995</v>
      </c>
      <c r="W39" s="84">
        <v>27648.16</v>
      </c>
      <c r="X39" s="84">
        <v>-32.175999999979467</v>
      </c>
      <c r="Y39" s="84">
        <v>4935.1627409683479</v>
      </c>
      <c r="Z39" s="72">
        <v>21505.460016614921</v>
      </c>
      <c r="AA39" s="83">
        <v>3181.0000000000005</v>
      </c>
      <c r="AB39" s="84">
        <v>3440.0000000000005</v>
      </c>
      <c r="AC39" s="84">
        <v>1741.7</v>
      </c>
      <c r="AD39" s="84">
        <v>-1541.3</v>
      </c>
      <c r="AE39" s="84">
        <v>-250.93907629639125</v>
      </c>
      <c r="AF39" s="72">
        <v>164.3606500319006</v>
      </c>
      <c r="AG39" s="83">
        <v>-709.37800000000004</v>
      </c>
      <c r="AH39" s="84">
        <v>-652.9</v>
      </c>
      <c r="AI39" s="84">
        <v>-1624.5000000000002</v>
      </c>
      <c r="AJ39" s="84">
        <v>-6774.2000000000007</v>
      </c>
      <c r="AK39" s="84">
        <v>4293.3115104299859</v>
      </c>
      <c r="AL39" s="72">
        <v>-2896.7021727232927</v>
      </c>
      <c r="AM39" s="83">
        <v>-6216.1380000000008</v>
      </c>
      <c r="AN39" s="84">
        <v>-2554.0000000000018</v>
      </c>
      <c r="AO39" s="84">
        <v>-29849.599999999995</v>
      </c>
      <c r="AP39" s="84">
        <v>15419.085002680007</v>
      </c>
      <c r="AQ39" s="84">
        <v>12965.787903317847</v>
      </c>
      <c r="AR39" s="72">
        <v>10065.640925367865</v>
      </c>
      <c r="AS39" s="83">
        <v>-2583.2560000000012</v>
      </c>
      <c r="AT39" s="84">
        <v>-4465.2410000000009</v>
      </c>
      <c r="AU39" s="84">
        <v>936.96300000000156</v>
      </c>
      <c r="AV39" s="84">
        <v>11906.856</v>
      </c>
      <c r="AW39" s="84">
        <v>4961.7578588666547</v>
      </c>
      <c r="AX39" s="72">
        <v>12194.086000297028</v>
      </c>
      <c r="AY39" s="83">
        <v>10929</v>
      </c>
      <c r="AZ39" s="84">
        <v>-1305</v>
      </c>
      <c r="BA39" s="84">
        <v>-1107</v>
      </c>
      <c r="BB39" s="84">
        <v>-19780</v>
      </c>
      <c r="BC39" s="84">
        <v>27477.394013280704</v>
      </c>
      <c r="BD39" s="72">
        <v>7218.4982656992288</v>
      </c>
      <c r="BE39" s="83">
        <v>2696.75</v>
      </c>
      <c r="BF39" s="84">
        <v>-487.37000000000052</v>
      </c>
      <c r="BG39" s="84">
        <v>2439.1700000000005</v>
      </c>
      <c r="BH39" s="84">
        <v>565.28000000000065</v>
      </c>
      <c r="BI39" s="84">
        <v>8943.3902352340629</v>
      </c>
      <c r="BJ39" s="72">
        <v>9058.7763252496625</v>
      </c>
      <c r="BK39" s="83">
        <v>2696.75</v>
      </c>
      <c r="BL39" s="84">
        <v>-487.37000000000052</v>
      </c>
      <c r="BM39" s="84">
        <v>2439.1700000000005</v>
      </c>
      <c r="BN39" s="84">
        <v>5471.1402500000022</v>
      </c>
      <c r="BO39" s="84">
        <v>1035.9006695115072</v>
      </c>
      <c r="BP39" s="72">
        <v>606.58496520405117</v>
      </c>
      <c r="BQ39" s="83">
        <v>5716.1299999999956</v>
      </c>
      <c r="BR39" s="84">
        <v>9458</v>
      </c>
      <c r="BS39" s="84">
        <v>10268</v>
      </c>
      <c r="BT39" s="84">
        <v>5237.67</v>
      </c>
      <c r="BU39" s="84">
        <v>14241.548806817473</v>
      </c>
      <c r="BV39" s="72">
        <v>-2392.0770594973724</v>
      </c>
      <c r="BW39" s="83">
        <f t="shared" ca="1" si="188"/>
        <v>51702.599000000009</v>
      </c>
      <c r="BX39" s="84">
        <f t="shared" ca="1" si="188"/>
        <v>58452.118999999992</v>
      </c>
      <c r="BY39" s="84">
        <f t="shared" ca="1" si="188"/>
        <v>10518.462999999996</v>
      </c>
      <c r="BZ39" s="84">
        <f t="shared" ca="1" si="188"/>
        <v>-7233.6947473199543</v>
      </c>
      <c r="CA39" s="84">
        <f t="shared" ca="1" si="188"/>
        <v>122368.7589375595</v>
      </c>
      <c r="CB39" s="72">
        <f t="shared" ca="1" si="188"/>
        <v>92125.596791357209</v>
      </c>
    </row>
    <row r="40" spans="2:80" s="5" customFormat="1" ht="12.75">
      <c r="B40" s="30" t="s">
        <v>20</v>
      </c>
      <c r="C40" s="66"/>
      <c r="D40" s="67"/>
      <c r="E40" s="67"/>
      <c r="F40" s="67"/>
      <c r="G40" s="67"/>
      <c r="H40" s="68"/>
      <c r="I40" s="66"/>
      <c r="J40" s="67"/>
      <c r="K40" s="67"/>
      <c r="L40" s="67"/>
      <c r="M40" s="67"/>
      <c r="N40" s="68"/>
      <c r="O40" s="66"/>
      <c r="P40" s="67"/>
      <c r="Q40" s="67"/>
      <c r="R40" s="67"/>
      <c r="S40" s="67"/>
      <c r="T40" s="68"/>
      <c r="U40" s="66"/>
      <c r="V40" s="67"/>
      <c r="W40" s="67"/>
      <c r="X40" s="67"/>
      <c r="Y40" s="67"/>
      <c r="Z40" s="68"/>
      <c r="AA40" s="66"/>
      <c r="AB40" s="67"/>
      <c r="AC40" s="67"/>
      <c r="AD40" s="67"/>
      <c r="AE40" s="67"/>
      <c r="AF40" s="68"/>
      <c r="AG40" s="66"/>
      <c r="AH40" s="67"/>
      <c r="AI40" s="67"/>
      <c r="AJ40" s="67"/>
      <c r="AK40" s="67"/>
      <c r="AL40" s="68"/>
      <c r="AM40" s="66"/>
      <c r="AN40" s="67"/>
      <c r="AO40" s="67"/>
      <c r="AP40" s="67"/>
      <c r="AQ40" s="67"/>
      <c r="AR40" s="68"/>
      <c r="AS40" s="66"/>
      <c r="AT40" s="67"/>
      <c r="AU40" s="67"/>
      <c r="AV40" s="67"/>
      <c r="AW40" s="67"/>
      <c r="AX40" s="68"/>
      <c r="AY40" s="66"/>
      <c r="AZ40" s="67"/>
      <c r="BA40" s="67"/>
      <c r="BB40" s="67"/>
      <c r="BC40" s="67"/>
      <c r="BD40" s="68"/>
      <c r="BE40" s="66"/>
      <c r="BF40" s="67"/>
      <c r="BG40" s="67"/>
      <c r="BH40" s="67"/>
      <c r="BI40" s="67"/>
      <c r="BJ40" s="68"/>
      <c r="BK40" s="66"/>
      <c r="BL40" s="67"/>
      <c r="BM40" s="67"/>
      <c r="BN40" s="67"/>
      <c r="BO40" s="67"/>
      <c r="BP40" s="68"/>
      <c r="BQ40" s="66"/>
      <c r="BR40" s="67"/>
      <c r="BS40" s="67"/>
      <c r="BT40" s="67"/>
      <c r="BU40" s="67"/>
      <c r="BV40" s="68"/>
      <c r="BW40" s="66"/>
      <c r="BX40" s="67"/>
      <c r="BY40" s="67"/>
      <c r="BZ40" s="67"/>
      <c r="CA40" s="67"/>
      <c r="CB40" s="68"/>
    </row>
    <row r="41" spans="2:80" s="17" customFormat="1">
      <c r="B41" s="27" t="s">
        <v>21</v>
      </c>
      <c r="C41" s="117">
        <v>0.37569037253875087</v>
      </c>
      <c r="D41" s="118">
        <v>8.5107231627360793</v>
      </c>
      <c r="E41" s="118">
        <v>12.103593216621269</v>
      </c>
      <c r="F41" s="118">
        <v>22.097074077698437</v>
      </c>
      <c r="G41" s="118">
        <v>37.106257984001658</v>
      </c>
      <c r="H41" s="119">
        <v>42.009177647733551</v>
      </c>
      <c r="I41" s="117">
        <v>4.6389961347219666</v>
      </c>
      <c r="J41" s="118">
        <v>6.7181619115011975</v>
      </c>
      <c r="K41" s="118">
        <v>11.401065022421529</v>
      </c>
      <c r="L41" s="118">
        <v>11.002827940047672</v>
      </c>
      <c r="M41" s="118">
        <v>16.564155214069959</v>
      </c>
      <c r="N41" s="119">
        <v>16.961142451645838</v>
      </c>
      <c r="O41" s="117">
        <v>9.2405146356660968</v>
      </c>
      <c r="P41" s="118">
        <v>12.612434338346402</v>
      </c>
      <c r="Q41" s="118">
        <v>22.350147513851915</v>
      </c>
      <c r="R41" s="118">
        <v>26.878462977621055</v>
      </c>
      <c r="S41" s="118">
        <v>51.989443177418487</v>
      </c>
      <c r="T41" s="119">
        <v>34.410548990175457</v>
      </c>
      <c r="U41" s="117">
        <v>8.9471734386515731</v>
      </c>
      <c r="V41" s="118">
        <v>12.47523415920749</v>
      </c>
      <c r="W41" s="118">
        <v>15.960208510726671</v>
      </c>
      <c r="X41" s="118">
        <v>16.92242107499456</v>
      </c>
      <c r="Y41" s="118">
        <v>23.401102762235798</v>
      </c>
      <c r="Z41" s="119">
        <v>35.341188517941333</v>
      </c>
      <c r="AA41" s="117">
        <v>-0.72852052263429279</v>
      </c>
      <c r="AB41" s="118">
        <v>11.052962910253299</v>
      </c>
      <c r="AC41" s="118">
        <v>13.521182526065733</v>
      </c>
      <c r="AD41" s="118">
        <v>-9.1526989573709905</v>
      </c>
      <c r="AE41" s="118">
        <v>13.283066264416371</v>
      </c>
      <c r="AF41" s="119">
        <v>42.125723270835678</v>
      </c>
      <c r="AG41" s="117">
        <v>-13.965576297311172</v>
      </c>
      <c r="AH41" s="118">
        <v>1.1115066010872392</v>
      </c>
      <c r="AI41" s="118">
        <v>2.9836921913291299</v>
      </c>
      <c r="AJ41" s="118">
        <v>6.3131410876717577</v>
      </c>
      <c r="AK41" s="118">
        <v>6.3419148360272528</v>
      </c>
      <c r="AL41" s="119">
        <v>5.717620840536676</v>
      </c>
      <c r="AM41" s="117">
        <v>20.332557755775568</v>
      </c>
      <c r="AN41" s="118">
        <v>28.798129812981308</v>
      </c>
      <c r="AO41" s="118">
        <v>52.382563256325632</v>
      </c>
      <c r="AP41" s="118">
        <v>52.986798679867988</v>
      </c>
      <c r="AQ41" s="118">
        <v>50.54471076556829</v>
      </c>
      <c r="AR41" s="119">
        <v>70.774660117077815</v>
      </c>
      <c r="AS41" s="117">
        <v>1.6766092010868614</v>
      </c>
      <c r="AT41" s="118">
        <v>6.6478619982690965</v>
      </c>
      <c r="AU41" s="118">
        <v>20.439699864720669</v>
      </c>
      <c r="AV41" s="118">
        <v>30.789913706905971</v>
      </c>
      <c r="AW41" s="118">
        <v>30.397484540388628</v>
      </c>
      <c r="AX41" s="119">
        <v>41.489749784469012</v>
      </c>
      <c r="AY41" s="117">
        <v>11.910622474446406</v>
      </c>
      <c r="AZ41" s="118">
        <v>12.139781378742104</v>
      </c>
      <c r="BA41" s="118">
        <v>19.235571467221714</v>
      </c>
      <c r="BB41" s="118">
        <v>18.950133207010897</v>
      </c>
      <c r="BC41" s="118">
        <v>19.893033391199022</v>
      </c>
      <c r="BD41" s="119">
        <v>26.240034726241554</v>
      </c>
      <c r="BE41" s="117">
        <v>-5.7665501174848179</v>
      </c>
      <c r="BF41" s="118">
        <v>-8.1364315707067156</v>
      </c>
      <c r="BG41" s="118">
        <v>-4.0343747775959065</v>
      </c>
      <c r="BH41" s="118">
        <v>1.1756458615045229</v>
      </c>
      <c r="BI41" s="118">
        <v>47.390813349601466</v>
      </c>
      <c r="BJ41" s="119">
        <v>69.215234891045924</v>
      </c>
      <c r="BK41" s="117">
        <v>3.4471729543003091</v>
      </c>
      <c r="BL41" s="118">
        <v>1.7116563579513622</v>
      </c>
      <c r="BM41" s="118">
        <v>0.10092300550253305</v>
      </c>
      <c r="BN41" s="118">
        <v>4.8440038777154255</v>
      </c>
      <c r="BO41" s="118">
        <v>16.217687747988563</v>
      </c>
      <c r="BP41" s="119">
        <v>23.209345007788059</v>
      </c>
      <c r="BQ41" s="117">
        <v>6.4728480946941769</v>
      </c>
      <c r="BR41" s="118">
        <v>17.983594642300908</v>
      </c>
      <c r="BS41" s="118">
        <v>10.819229571176407</v>
      </c>
      <c r="BT41" s="118">
        <v>5.0994704599730358</v>
      </c>
      <c r="BU41" s="118">
        <v>35.245954574432574</v>
      </c>
      <c r="BV41" s="119">
        <v>74.182196064104261</v>
      </c>
      <c r="BW41" s="117"/>
      <c r="BX41" s="118"/>
      <c r="BY41" s="118"/>
      <c r="BZ41" s="118"/>
      <c r="CA41" s="118"/>
      <c r="CB41" s="119"/>
    </row>
    <row r="42" spans="2:80" s="17" customFormat="1">
      <c r="B42" s="27" t="s">
        <v>23</v>
      </c>
      <c r="C42" s="117">
        <v>114.86740385556317</v>
      </c>
      <c r="D42" s="118">
        <v>142.37841276054408</v>
      </c>
      <c r="E42" s="118">
        <v>158.75036696349935</v>
      </c>
      <c r="F42" s="118">
        <v>178.51061747724827</v>
      </c>
      <c r="G42" s="118">
        <v>213.61687546124989</v>
      </c>
      <c r="H42" s="119">
        <v>253.62605310898343</v>
      </c>
      <c r="I42" s="117">
        <v>198.11618721973093</v>
      </c>
      <c r="J42" s="118">
        <v>203.8244394618834</v>
      </c>
      <c r="K42" s="118">
        <v>211.25297085201794</v>
      </c>
      <c r="L42" s="118">
        <v>221.02471973094168</v>
      </c>
      <c r="M42" s="118">
        <v>239.84496575189874</v>
      </c>
      <c r="N42" s="119">
        <v>259.21603156499236</v>
      </c>
      <c r="O42" s="117">
        <v>299.32683312945244</v>
      </c>
      <c r="P42" s="118">
        <v>312.13175505504785</v>
      </c>
      <c r="Q42" s="118">
        <v>333.31654313880694</v>
      </c>
      <c r="R42" s="118">
        <v>359.52040008634953</v>
      </c>
      <c r="S42" s="118">
        <v>411.50984326376806</v>
      </c>
      <c r="T42" s="119">
        <v>445.92039225394348</v>
      </c>
      <c r="U42" s="117">
        <v>58.085566765518671</v>
      </c>
      <c r="V42" s="118">
        <v>125.69863554235633</v>
      </c>
      <c r="W42" s="118">
        <v>131.48605428755374</v>
      </c>
      <c r="X42" s="118">
        <v>183.47801707129653</v>
      </c>
      <c r="Y42" s="118">
        <v>204.55568677918245</v>
      </c>
      <c r="Z42" s="119">
        <v>237.57344224277389</v>
      </c>
      <c r="AA42" s="117">
        <v>117.97809159297874</v>
      </c>
      <c r="AB42" s="118">
        <v>126.60551669526195</v>
      </c>
      <c r="AC42" s="118">
        <v>138.09687211297347</v>
      </c>
      <c r="AD42" s="118">
        <v>96.862874488583856</v>
      </c>
      <c r="AE42" s="118">
        <v>106.13379874428966</v>
      </c>
      <c r="AF42" s="119">
        <v>144.24738000641474</v>
      </c>
      <c r="AG42" s="117">
        <v>317.43774229709322</v>
      </c>
      <c r="AH42" s="118">
        <v>115.74682888946414</v>
      </c>
      <c r="AI42" s="118">
        <v>116.74985452899722</v>
      </c>
      <c r="AJ42" s="118">
        <v>120.81607638216889</v>
      </c>
      <c r="AK42" s="118">
        <v>124.86526171687365</v>
      </c>
      <c r="AL42" s="119">
        <v>128.2901530560878</v>
      </c>
      <c r="AM42" s="117">
        <v>257.67720022002203</v>
      </c>
      <c r="AN42" s="118">
        <v>286.47249724972494</v>
      </c>
      <c r="AO42" s="118">
        <v>335.81188118811883</v>
      </c>
      <c r="AP42" s="118">
        <v>380.75935093509349</v>
      </c>
      <c r="AQ42" s="118">
        <v>423.3040617006618</v>
      </c>
      <c r="AR42" s="119">
        <v>486.07872181773962</v>
      </c>
      <c r="AS42" s="117">
        <v>146.58539835108888</v>
      </c>
      <c r="AT42" s="118">
        <v>184.36309478796434</v>
      </c>
      <c r="AU42" s="118">
        <v>234.70116429857802</v>
      </c>
      <c r="AV42" s="118">
        <v>264.89195578074106</v>
      </c>
      <c r="AW42" s="118">
        <v>293.78944032112969</v>
      </c>
      <c r="AX42" s="119">
        <v>333.77919010559873</v>
      </c>
      <c r="AY42" s="117">
        <v>178.00799999999998</v>
      </c>
      <c r="AZ42" s="118">
        <v>242.52266666666668</v>
      </c>
      <c r="BA42" s="118">
        <v>266.00799999999998</v>
      </c>
      <c r="BB42" s="118">
        <v>301.03466666666668</v>
      </c>
      <c r="BC42" s="118">
        <v>319.32410005786568</v>
      </c>
      <c r="BD42" s="119">
        <v>343.96053478410721</v>
      </c>
      <c r="BE42" s="117">
        <v>-14.722582022631842</v>
      </c>
      <c r="BF42" s="118">
        <v>-25.067041491708775</v>
      </c>
      <c r="BG42" s="118">
        <v>3.3833179133157785</v>
      </c>
      <c r="BH42" s="118">
        <v>44.598533912177075</v>
      </c>
      <c r="BI42" s="118">
        <v>91.989347261778548</v>
      </c>
      <c r="BJ42" s="119">
        <v>161.20458215282443</v>
      </c>
      <c r="BK42" s="117">
        <v>187.65433717008696</v>
      </c>
      <c r="BL42" s="118">
        <v>190.49926951487595</v>
      </c>
      <c r="BM42" s="118">
        <v>190.32511366894684</v>
      </c>
      <c r="BN42" s="118">
        <v>213.28772921530876</v>
      </c>
      <c r="BO42" s="118">
        <v>228.00541696329739</v>
      </c>
      <c r="BP42" s="119">
        <v>249.71476197108544</v>
      </c>
      <c r="BQ42" s="117">
        <v>252.07558924306926</v>
      </c>
      <c r="BR42" s="118">
        <v>260.67386564219709</v>
      </c>
      <c r="BS42" s="118">
        <v>259.02512719343781</v>
      </c>
      <c r="BT42" s="118">
        <v>261.03976741771362</v>
      </c>
      <c r="BU42" s="118">
        <v>293.33132931225828</v>
      </c>
      <c r="BV42" s="119">
        <v>364.55913269647465</v>
      </c>
      <c r="BW42" s="117"/>
      <c r="BX42" s="118"/>
      <c r="BY42" s="118"/>
      <c r="BZ42" s="118"/>
      <c r="CA42" s="118"/>
      <c r="CB42" s="119"/>
    </row>
    <row r="43" spans="2:80" s="17" customFormat="1">
      <c r="B43" s="27" t="s">
        <v>22</v>
      </c>
      <c r="C43" s="117">
        <v>0</v>
      </c>
      <c r="D43" s="118">
        <v>1</v>
      </c>
      <c r="E43" s="118">
        <v>3</v>
      </c>
      <c r="F43" s="118">
        <v>2</v>
      </c>
      <c r="G43" s="118">
        <v>2</v>
      </c>
      <c r="H43" s="119">
        <v>2</v>
      </c>
      <c r="I43" s="117">
        <v>2</v>
      </c>
      <c r="J43" s="118">
        <v>3.0000139377045203</v>
      </c>
      <c r="K43" s="118">
        <v>4.0000185836060274</v>
      </c>
      <c r="L43" s="118">
        <v>3.0000139377045203</v>
      </c>
      <c r="M43" s="118">
        <v>3.0000139377045203</v>
      </c>
      <c r="N43" s="119">
        <v>3.0000139377045203</v>
      </c>
      <c r="O43" s="117">
        <v>0</v>
      </c>
      <c r="P43" s="118">
        <v>0</v>
      </c>
      <c r="Q43" s="118">
        <v>0</v>
      </c>
      <c r="R43" s="118">
        <v>0</v>
      </c>
      <c r="S43" s="118">
        <v>0</v>
      </c>
      <c r="T43" s="119">
        <v>0</v>
      </c>
      <c r="U43" s="117">
        <v>0</v>
      </c>
      <c r="V43" s="118">
        <v>0</v>
      </c>
      <c r="W43" s="118">
        <v>2.0652738260887622</v>
      </c>
      <c r="X43" s="118">
        <v>2.3234330543498576</v>
      </c>
      <c r="Y43" s="118">
        <v>2.3234330543498576</v>
      </c>
      <c r="Z43" s="119">
        <v>2.3234330543498576</v>
      </c>
      <c r="AA43" s="117">
        <v>0</v>
      </c>
      <c r="AB43" s="118">
        <v>2</v>
      </c>
      <c r="AC43" s="118">
        <v>4</v>
      </c>
      <c r="AD43" s="118">
        <v>4.0121420087105708</v>
      </c>
      <c r="AE43" s="118">
        <v>4.0121420087105708</v>
      </c>
      <c r="AF43" s="119">
        <v>4.0121420087105708</v>
      </c>
      <c r="AG43" s="117">
        <v>0</v>
      </c>
      <c r="AH43" s="118">
        <v>0</v>
      </c>
      <c r="AI43" s="118">
        <v>0</v>
      </c>
      <c r="AJ43" s="118">
        <v>2.2927295013224955</v>
      </c>
      <c r="AK43" s="118">
        <v>2.2927295013224955</v>
      </c>
      <c r="AL43" s="119">
        <v>2.2927295013224955</v>
      </c>
      <c r="AM43" s="117">
        <v>0</v>
      </c>
      <c r="AN43" s="118">
        <v>3.0000000000000004</v>
      </c>
      <c r="AO43" s="118">
        <v>2</v>
      </c>
      <c r="AP43" s="118">
        <v>8</v>
      </c>
      <c r="AQ43" s="118">
        <v>8</v>
      </c>
      <c r="AR43" s="119">
        <v>8</v>
      </c>
      <c r="AS43" s="117">
        <v>0</v>
      </c>
      <c r="AT43" s="118">
        <v>0.48163926069701068</v>
      </c>
      <c r="AU43" s="118">
        <v>1.2</v>
      </c>
      <c r="AV43" s="118">
        <v>1.35</v>
      </c>
      <c r="AW43" s="118">
        <v>1.5</v>
      </c>
      <c r="AX43" s="119">
        <v>1.5</v>
      </c>
      <c r="AY43" s="117">
        <v>2.6370045473026509</v>
      </c>
      <c r="AZ43" s="118">
        <v>1.4999999999999998</v>
      </c>
      <c r="BA43" s="118">
        <v>1.4999999999999998</v>
      </c>
      <c r="BB43" s="118">
        <v>1.4999999999999998</v>
      </c>
      <c r="BC43" s="118">
        <v>1.4999999999999998</v>
      </c>
      <c r="BD43" s="119">
        <v>1.4999999999999998</v>
      </c>
      <c r="BE43" s="117">
        <v>0</v>
      </c>
      <c r="BF43" s="118">
        <v>0</v>
      </c>
      <c r="BG43" s="118">
        <v>0</v>
      </c>
      <c r="BH43" s="118">
        <v>0</v>
      </c>
      <c r="BI43" s="118">
        <v>0</v>
      </c>
      <c r="BJ43" s="119">
        <v>0</v>
      </c>
      <c r="BK43" s="117">
        <v>1.5</v>
      </c>
      <c r="BL43" s="118">
        <v>1.5</v>
      </c>
      <c r="BM43" s="118">
        <v>1.5</v>
      </c>
      <c r="BN43" s="118">
        <v>1.5</v>
      </c>
      <c r="BO43" s="118">
        <v>1.5</v>
      </c>
      <c r="BP43" s="119">
        <v>1.5</v>
      </c>
      <c r="BQ43" s="117">
        <v>7.0015814443858728</v>
      </c>
      <c r="BR43" s="118">
        <v>3.5002635740643124</v>
      </c>
      <c r="BS43" s="118">
        <v>2.9998688350026357</v>
      </c>
      <c r="BT43" s="118">
        <v>2.9998688350026357</v>
      </c>
      <c r="BU43" s="118">
        <v>2.9998688350026357</v>
      </c>
      <c r="BV43" s="119">
        <v>2.9998688350026357</v>
      </c>
      <c r="BW43" s="117"/>
      <c r="BX43" s="118"/>
      <c r="BY43" s="118"/>
      <c r="BZ43" s="118"/>
      <c r="CA43" s="118"/>
      <c r="CB43" s="119"/>
    </row>
    <row r="44" spans="2:80" s="5" customFormat="1" ht="12.75">
      <c r="B44" s="30" t="s">
        <v>297</v>
      </c>
      <c r="C44" s="123"/>
      <c r="D44" s="124"/>
      <c r="E44" s="124"/>
      <c r="F44" s="124"/>
      <c r="G44" s="124"/>
      <c r="H44" s="125"/>
      <c r="I44" s="123"/>
      <c r="J44" s="124"/>
      <c r="K44" s="124"/>
      <c r="L44" s="124"/>
      <c r="M44" s="124"/>
      <c r="N44" s="125"/>
      <c r="O44" s="123"/>
      <c r="P44" s="124"/>
      <c r="Q44" s="124"/>
      <c r="R44" s="124"/>
      <c r="S44" s="124"/>
      <c r="T44" s="125"/>
      <c r="U44" s="123"/>
      <c r="V44" s="124"/>
      <c r="W44" s="124"/>
      <c r="X44" s="124"/>
      <c r="Y44" s="124"/>
      <c r="Z44" s="125"/>
      <c r="AA44" s="123"/>
      <c r="AB44" s="124"/>
      <c r="AC44" s="124"/>
      <c r="AD44" s="124"/>
      <c r="AE44" s="124"/>
      <c r="AF44" s="125"/>
      <c r="AG44" s="123"/>
      <c r="AH44" s="124"/>
      <c r="AI44" s="124"/>
      <c r="AJ44" s="124"/>
      <c r="AK44" s="124"/>
      <c r="AL44" s="125"/>
      <c r="AM44" s="123"/>
      <c r="AN44" s="124"/>
      <c r="AO44" s="124"/>
      <c r="AP44" s="124"/>
      <c r="AQ44" s="124"/>
      <c r="AR44" s="125"/>
      <c r="AS44" s="123"/>
      <c r="AT44" s="124"/>
      <c r="AU44" s="124"/>
      <c r="AV44" s="124"/>
      <c r="AW44" s="124"/>
      <c r="AX44" s="125"/>
      <c r="AY44" s="123"/>
      <c r="AZ44" s="124"/>
      <c r="BA44" s="124"/>
      <c r="BB44" s="124"/>
      <c r="BC44" s="124"/>
      <c r="BD44" s="125"/>
      <c r="BE44" s="123"/>
      <c r="BF44" s="124"/>
      <c r="BG44" s="124"/>
      <c r="BH44" s="124"/>
      <c r="BI44" s="124"/>
      <c r="BJ44" s="125"/>
      <c r="BK44" s="123"/>
      <c r="BL44" s="124"/>
      <c r="BM44" s="124"/>
      <c r="BN44" s="124"/>
      <c r="BO44" s="124"/>
      <c r="BP44" s="125"/>
      <c r="BQ44" s="123"/>
      <c r="BR44" s="124"/>
      <c r="BS44" s="124"/>
      <c r="BT44" s="124"/>
      <c r="BU44" s="124"/>
      <c r="BV44" s="125"/>
      <c r="BW44" s="123"/>
      <c r="BX44" s="124"/>
      <c r="BY44" s="124"/>
      <c r="BZ44" s="124"/>
      <c r="CA44" s="124"/>
      <c r="CB44" s="125"/>
    </row>
    <row r="45" spans="2:80" s="17" customFormat="1">
      <c r="B45" s="27" t="s">
        <v>6</v>
      </c>
      <c r="C45" s="117"/>
      <c r="D45" s="118"/>
      <c r="E45" s="118">
        <f t="shared" ref="E45:H46" si="189">IFERROR((IF((E$11/E41)&lt;0,"NM",(E$11/E41))),"NA")</f>
        <v>116.90743192334406</v>
      </c>
      <c r="F45" s="118">
        <f t="shared" si="189"/>
        <v>64.035627297285231</v>
      </c>
      <c r="G45" s="118">
        <f t="shared" si="189"/>
        <v>38.133729372821058</v>
      </c>
      <c r="H45" s="119">
        <f t="shared" si="189"/>
        <v>33.683115910181144</v>
      </c>
      <c r="I45" s="117"/>
      <c r="J45" s="118"/>
      <c r="K45" s="118">
        <f t="shared" ref="K45:N45" si="190">IFERROR((IF((K$11/K41)&lt;0,"NM",(K$11/K41))),"NA")</f>
        <v>80.14163573342509</v>
      </c>
      <c r="L45" s="118">
        <f t="shared" si="190"/>
        <v>83.042287399073999</v>
      </c>
      <c r="M45" s="118">
        <f t="shared" si="190"/>
        <v>55.161279775009781</v>
      </c>
      <c r="N45" s="119">
        <f t="shared" si="190"/>
        <v>53.870191975855874</v>
      </c>
      <c r="O45" s="117"/>
      <c r="P45" s="118"/>
      <c r="Q45" s="118">
        <f t="shared" ref="Q45:T46" si="191">IFERROR((IF((Q$11/Q41)&lt;0,"NM",(Q$11/Q41))),"NA")</f>
        <v>142.78652962009014</v>
      </c>
      <c r="R45" s="118">
        <f t="shared" si="191"/>
        <v>118.73074746338989</v>
      </c>
      <c r="S45" s="118">
        <f t="shared" si="191"/>
        <v>61.383615691158916</v>
      </c>
      <c r="T45" s="119">
        <f t="shared" si="191"/>
        <v>92.741908910292224</v>
      </c>
      <c r="U45" s="117"/>
      <c r="V45" s="118"/>
      <c r="W45" s="118">
        <f t="shared" ref="W45:Z46" si="192">IFERROR((IF((W$11/W41)&lt;0,"NM",(W$11/W41))),"NA")</f>
        <v>81.446304359141195</v>
      </c>
      <c r="X45" s="118">
        <f t="shared" si="192"/>
        <v>76.815249676111605</v>
      </c>
      <c r="Y45" s="118">
        <f t="shared" si="192"/>
        <v>55.548664232087006</v>
      </c>
      <c r="Z45" s="119">
        <f t="shared" si="192"/>
        <v>36.781445517603117</v>
      </c>
      <c r="AA45" s="117"/>
      <c r="AB45" s="118"/>
      <c r="AC45" s="118">
        <f t="shared" ref="AC45:AF45" si="193">IFERROR((IF((AC$11/AC41)&lt;0,"NM",(AC$11/AC41))),"NA")</f>
        <v>29.575815519765722</v>
      </c>
      <c r="AD45" s="118" t="str">
        <f t="shared" si="193"/>
        <v>NM</v>
      </c>
      <c r="AE45" s="118">
        <f t="shared" si="193"/>
        <v>30.10600053026015</v>
      </c>
      <c r="AF45" s="119">
        <f t="shared" si="193"/>
        <v>9.4930120826401865</v>
      </c>
      <c r="AG45" s="117"/>
      <c r="AH45" s="118"/>
      <c r="AI45" s="118">
        <f t="shared" ref="AI45:AL45" si="194">IFERROR((IF((AI$11/AI41)&lt;0,"NM",(AI$11/AI41))),"NA")</f>
        <v>182.0060398918329</v>
      </c>
      <c r="AJ45" s="118">
        <f t="shared" si="194"/>
        <v>86.018986817903198</v>
      </c>
      <c r="AK45" s="118">
        <f t="shared" si="194"/>
        <v>85.628712154100953</v>
      </c>
      <c r="AL45" s="119">
        <f t="shared" si="194"/>
        <v>94.978316181775241</v>
      </c>
      <c r="AM45" s="117"/>
      <c r="AN45" s="118"/>
      <c r="AO45" s="118">
        <f t="shared" ref="AO45:AR45" si="195">IFERROR((IF((AO$11/AO41)&lt;0,"NM",(AO$11/AO41))),"NA")</f>
        <v>36.241067293910106</v>
      </c>
      <c r="AP45" s="118">
        <f t="shared" si="195"/>
        <v>35.8277919651199</v>
      </c>
      <c r="AQ45" s="118">
        <f t="shared" si="195"/>
        <v>37.558826062038023</v>
      </c>
      <c r="AR45" s="119">
        <f t="shared" si="195"/>
        <v>26.823159544102413</v>
      </c>
      <c r="AS45" s="117"/>
      <c r="AT45" s="118"/>
      <c r="AU45" s="118">
        <f t="shared" ref="AU45:AX45" si="196">IFERROR((IF((AU$11/AU41)&lt;0,"NM",(AU$11/AU41))),"NA")</f>
        <v>92.210258099391964</v>
      </c>
      <c r="AV45" s="118">
        <f t="shared" si="196"/>
        <v>61.213227745333477</v>
      </c>
      <c r="AW45" s="118">
        <f t="shared" si="196"/>
        <v>62.003485765269957</v>
      </c>
      <c r="AX45" s="119">
        <f t="shared" si="196"/>
        <v>45.426882779262371</v>
      </c>
      <c r="AY45" s="117"/>
      <c r="AZ45" s="118"/>
      <c r="BA45" s="118">
        <f t="shared" ref="BA45:BD45" si="197">IFERROR((IF((BA$11/BA41)&lt;0,"NM",(BA$11/BA41))),"NA")</f>
        <v>97.207925596923857</v>
      </c>
      <c r="BB45" s="118">
        <f t="shared" si="197"/>
        <v>98.672129613749618</v>
      </c>
      <c r="BC45" s="118">
        <f t="shared" si="197"/>
        <v>93.995217482882708</v>
      </c>
      <c r="BD45" s="119">
        <f t="shared" si="197"/>
        <v>71.259433133678044</v>
      </c>
      <c r="BE45" s="117"/>
      <c r="BF45" s="118"/>
      <c r="BG45" s="118" t="str">
        <f t="shared" ref="BG45:BJ45" si="198">IFERROR((IF((BG$11/BG41)&lt;0,"NM",(BG$11/BG41))),"NA")</f>
        <v>NM</v>
      </c>
      <c r="BH45" s="118">
        <f t="shared" si="198"/>
        <v>1351.2997850959459</v>
      </c>
      <c r="BI45" s="118">
        <f t="shared" si="198"/>
        <v>33.522319785494034</v>
      </c>
      <c r="BJ45" s="119">
        <f t="shared" si="198"/>
        <v>22.952316820144418</v>
      </c>
      <c r="BK45" s="117"/>
      <c r="BL45" s="118"/>
      <c r="BM45" s="118">
        <f t="shared" ref="BM45:BP45" si="199">IFERROR((IF((BM$11/BM41)&lt;0,"NM",(BM$11/BM41))),"NA")</f>
        <v>5755.3775485354663</v>
      </c>
      <c r="BN45" s="118">
        <f t="shared" si="199"/>
        <v>119.91113439693321</v>
      </c>
      <c r="BO45" s="118">
        <f t="shared" si="199"/>
        <v>35.815833244911332</v>
      </c>
      <c r="BP45" s="119">
        <f t="shared" si="199"/>
        <v>25.026557182251018</v>
      </c>
      <c r="BQ45" s="117"/>
      <c r="BR45" s="118"/>
      <c r="BS45" s="118">
        <f t="shared" ref="BS45:BV46" si="200">IFERROR((IF((BS$11/BS41)&lt;0,"NM",(BS$11/BS41))),"NA")</f>
        <v>182.07396257197701</v>
      </c>
      <c r="BT45" s="118">
        <f t="shared" si="200"/>
        <v>386.29501150408004</v>
      </c>
      <c r="BU45" s="118">
        <f t="shared" si="200"/>
        <v>55.890102106327006</v>
      </c>
      <c r="BV45" s="119">
        <f t="shared" si="200"/>
        <v>26.554889239160815</v>
      </c>
      <c r="BW45" s="117">
        <f ca="1">(BW17*1000)/BW32</f>
        <v>34.951588173272341</v>
      </c>
      <c r="BX45" s="118">
        <f t="shared" ref="BX45:CB45" ca="1" si="201">(BX17*1000)/BX32</f>
        <v>28.714540369709152</v>
      </c>
      <c r="BY45" s="118">
        <f t="shared" ca="1" si="201"/>
        <v>16.009477494882724</v>
      </c>
      <c r="BZ45" s="118">
        <f t="shared" ca="1" si="201"/>
        <v>80.373259136483355</v>
      </c>
      <c r="CA45" s="118">
        <f t="shared" ca="1" si="201"/>
        <v>55.590353700473294</v>
      </c>
      <c r="CB45" s="119">
        <f t="shared" ca="1" si="201"/>
        <v>44.985009276340577</v>
      </c>
    </row>
    <row r="46" spans="2:80" s="17" customFormat="1">
      <c r="B46" s="27" t="s">
        <v>274</v>
      </c>
      <c r="C46" s="117"/>
      <c r="D46" s="118"/>
      <c r="E46" s="118">
        <f t="shared" si="189"/>
        <v>8.9133652228050835</v>
      </c>
      <c r="F46" s="118">
        <f t="shared" si="189"/>
        <v>7.9266993750685231</v>
      </c>
      <c r="G46" s="118">
        <f t="shared" si="189"/>
        <v>6.6240085056233351</v>
      </c>
      <c r="H46" s="119">
        <f t="shared" si="189"/>
        <v>5.5790798407921161</v>
      </c>
      <c r="I46" s="117"/>
      <c r="J46" s="118"/>
      <c r="K46" s="118">
        <f t="shared" ref="K46:N46" si="202">IFERROR((IF((K$11/K42)&lt;0,"NM",(K$11/K42))),"NA")</f>
        <v>4.3251462751737781</v>
      </c>
      <c r="L46" s="118">
        <f t="shared" si="202"/>
        <v>4.1339267440866676</v>
      </c>
      <c r="M46" s="118">
        <f t="shared" si="202"/>
        <v>3.8095442075909682</v>
      </c>
      <c r="N46" s="119">
        <f t="shared" si="202"/>
        <v>3.5248591473437134</v>
      </c>
      <c r="O46" s="117"/>
      <c r="P46" s="118"/>
      <c r="Q46" s="118">
        <f t="shared" si="191"/>
        <v>9.5743822672222105</v>
      </c>
      <c r="R46" s="118">
        <f t="shared" si="191"/>
        <v>8.8765477542679481</v>
      </c>
      <c r="S46" s="118">
        <f t="shared" si="191"/>
        <v>7.7551000352486161</v>
      </c>
      <c r="T46" s="119">
        <f t="shared" si="191"/>
        <v>7.1566585772615072</v>
      </c>
      <c r="U46" s="117"/>
      <c r="V46" s="118"/>
      <c r="W46" s="118">
        <f t="shared" si="192"/>
        <v>9.8862195465777738</v>
      </c>
      <c r="X46" s="118">
        <f t="shared" si="192"/>
        <v>7.0847724471258067</v>
      </c>
      <c r="Y46" s="118">
        <f t="shared" si="192"/>
        <v>6.3547487751012275</v>
      </c>
      <c r="Z46" s="119">
        <f t="shared" si="192"/>
        <v>5.4715711812250696</v>
      </c>
      <c r="AA46" s="117"/>
      <c r="AB46" s="118"/>
      <c r="AC46" s="118">
        <f t="shared" ref="AC46:AF46" si="203">IFERROR((IF((AC$11/AC42)&lt;0,"NM",(AC$11/AC42))),"NA")</f>
        <v>2.895793321610153</v>
      </c>
      <c r="AD46" s="118">
        <f t="shared" si="203"/>
        <v>4.128516752278828</v>
      </c>
      <c r="AE46" s="118">
        <f t="shared" si="203"/>
        <v>3.767885487294083</v>
      </c>
      <c r="AF46" s="119">
        <f t="shared" si="203"/>
        <v>2.7723207172443356</v>
      </c>
      <c r="AG46" s="117"/>
      <c r="AH46" s="118"/>
      <c r="AI46" s="118">
        <f t="shared" ref="AI46:AL46" si="204">IFERROR((IF((AI$11/AI42)&lt;0,"NM",(AI$11/AI42))),"NA")</f>
        <v>4.6513976586165455</v>
      </c>
      <c r="AJ46" s="118">
        <f t="shared" si="204"/>
        <v>4.4948488335460306</v>
      </c>
      <c r="AK46" s="118">
        <f t="shared" si="204"/>
        <v>4.3490879091043064</v>
      </c>
      <c r="AL46" s="119">
        <f t="shared" si="204"/>
        <v>4.2329827119512533</v>
      </c>
      <c r="AM46" s="117"/>
      <c r="AN46" s="118"/>
      <c r="AO46" s="118">
        <f t="shared" ref="AO46:AR46" si="205">IFERROR((IF((AO$11/AO42)&lt;0,"NM",(AO$11/AO42))),"NA")</f>
        <v>5.6531650794586783</v>
      </c>
      <c r="AP46" s="118">
        <f t="shared" si="205"/>
        <v>4.9858263371281266</v>
      </c>
      <c r="AQ46" s="118">
        <f t="shared" si="205"/>
        <v>4.484719547393448</v>
      </c>
      <c r="AR46" s="119">
        <f t="shared" si="205"/>
        <v>3.9055402238154859</v>
      </c>
      <c r="AS46" s="117"/>
      <c r="AT46" s="118"/>
      <c r="AU46" s="118">
        <f t="shared" ref="AU46:AX46" si="206">IFERROR((IF((AU$11/AU42)&lt;0,"NM",(AU$11/AU42))),"NA")</f>
        <v>8.0304245853773946</v>
      </c>
      <c r="AV46" s="118">
        <f t="shared" si="206"/>
        <v>7.115165103617052</v>
      </c>
      <c r="AW46" s="118">
        <f t="shared" si="206"/>
        <v>6.4153088618156389</v>
      </c>
      <c r="AX46" s="119">
        <f t="shared" si="206"/>
        <v>5.6466971455102275</v>
      </c>
      <c r="AY46" s="117"/>
      <c r="AZ46" s="118"/>
      <c r="BA46" s="118">
        <f t="shared" ref="BA46:BD46" si="207">IFERROR((IF((BA$11/BA42)&lt;0,"NM",(BA$11/BA42))),"NA")</f>
        <v>7.0292998706805809</v>
      </c>
      <c r="BB46" s="118">
        <f t="shared" si="207"/>
        <v>6.2114108674084045</v>
      </c>
      <c r="BC46" s="118">
        <f t="shared" si="207"/>
        <v>5.8556494785741471</v>
      </c>
      <c r="BD46" s="119">
        <f t="shared" si="207"/>
        <v>5.4362341341678739</v>
      </c>
      <c r="BE46" s="117"/>
      <c r="BF46" s="118"/>
      <c r="BG46" s="118">
        <f t="shared" ref="BG46:BJ46" si="208">IFERROR((IF((BG$11/BG42)&lt;0,"NM",(BG$11/BG42))),"NA")</f>
        <v>469.553864195713</v>
      </c>
      <c r="BH46" s="118">
        <f t="shared" si="208"/>
        <v>35.621126091910369</v>
      </c>
      <c r="BI46" s="118">
        <f t="shared" si="208"/>
        <v>17.269934479251187</v>
      </c>
      <c r="BJ46" s="119">
        <f t="shared" si="208"/>
        <v>9.8548687561122517</v>
      </c>
      <c r="BK46" s="117"/>
      <c r="BL46" s="118"/>
      <c r="BM46" s="118">
        <f t="shared" ref="BM46:BP46" si="209">IFERROR((IF((BM$11/BM42)&lt;0,"NM",(BM$11/BM42))),"NA")</f>
        <v>3.0518831109715534</v>
      </c>
      <c r="BN46" s="118">
        <f t="shared" si="209"/>
        <v>2.7233165364785057</v>
      </c>
      <c r="BO46" s="118">
        <f t="shared" si="209"/>
        <v>2.54752719359076</v>
      </c>
      <c r="BP46" s="119">
        <f t="shared" si="209"/>
        <v>2.3260539161367513</v>
      </c>
      <c r="BQ46" s="117"/>
      <c r="BR46" s="118"/>
      <c r="BS46" s="118">
        <f t="shared" si="200"/>
        <v>7.6050536924508298</v>
      </c>
      <c r="BT46" s="118">
        <f t="shared" si="200"/>
        <v>7.5463597730217975</v>
      </c>
      <c r="BU46" s="118">
        <f t="shared" si="200"/>
        <v>6.7156140621549296</v>
      </c>
      <c r="BV46" s="119">
        <f t="shared" si="200"/>
        <v>5.4035129649052109</v>
      </c>
      <c r="BW46" s="117">
        <f ca="1">(BW17*1000)/BW35</f>
        <v>1.4650597069948701</v>
      </c>
      <c r="BX46" s="118">
        <f t="shared" ref="BX46:CB46" ca="1" si="210">(BX17*1000)/BX35</f>
        <v>1.6258293239094699</v>
      </c>
      <c r="BY46" s="118">
        <f t="shared" ca="1" si="210"/>
        <v>1.2593885322575236</v>
      </c>
      <c r="BZ46" s="118">
        <f t="shared" ca="1" si="210"/>
        <v>6.6531230004035109</v>
      </c>
      <c r="CA46" s="118">
        <f t="shared" ca="1" si="210"/>
        <v>6.0138492771829348</v>
      </c>
      <c r="CB46" s="119">
        <f t="shared" ca="1" si="210"/>
        <v>5.3618945547606831</v>
      </c>
    </row>
    <row r="47" spans="2:80" s="17" customFormat="1">
      <c r="B47" s="27" t="s">
        <v>291</v>
      </c>
      <c r="C47" s="117"/>
      <c r="D47" s="118"/>
      <c r="E47" s="118">
        <f t="shared" ref="E47:F47" si="211">IFERROR((IF((((E$17*1000)+E$38)/E26)&lt;0,"NM",((E$17*1000)+E$38)/E26)),"NA")</f>
        <v>4.0498938921967946</v>
      </c>
      <c r="F47" s="118">
        <f t="shared" si="211"/>
        <v>7.0484150518002986</v>
      </c>
      <c r="G47" s="118">
        <f>IFERROR((IF((((G$17*1000)+G$38)/G26)&lt;0,"NM",((G$17*1000)+G$38)/G26)),"NA")</f>
        <v>6.7577768820544097</v>
      </c>
      <c r="H47" s="119">
        <f>IFERROR((IF((((H$17*1000)+H$38)/H26)&lt;0,"NM",((H$17*1000)+H$38)/H26)),"NA")</f>
        <v>6.560400903095041</v>
      </c>
      <c r="I47" s="117"/>
      <c r="J47" s="118"/>
      <c r="K47" s="118">
        <f t="shared" ref="K47:L47" si="212">IFERROR((IF((((K$17*1000)+K$38)/K26)&lt;0,"NM",((K$17*1000)+K$38)/K26)),"NA")</f>
        <v>15.703349353712051</v>
      </c>
      <c r="L47" s="118">
        <f t="shared" si="212"/>
        <v>35.664823219231359</v>
      </c>
      <c r="M47" s="118">
        <f>IFERROR((IF((((M$17*1000)+M$38)/M26)&lt;0,"NM",((M$17*1000)+M$38)/M26)),"NA")</f>
        <v>30.428460749429732</v>
      </c>
      <c r="N47" s="119">
        <f>IFERROR((IF((((N$17*1000)+N$38)/N26)&lt;0,"NM",((N$17*1000)+N$38)/N26)),"NA")</f>
        <v>27.982344826038339</v>
      </c>
      <c r="O47" s="117"/>
      <c r="P47" s="118"/>
      <c r="Q47" s="118">
        <f t="shared" ref="Q47:R47" si="213">IFERROR((IF((((Q$17*1000)+Q$38)/Q26)&lt;0,"NM",((Q$17*1000)+Q$38)/Q26)),"NA")</f>
        <v>14.193228135295216</v>
      </c>
      <c r="R47" s="118">
        <f t="shared" si="213"/>
        <v>32.242408503040565</v>
      </c>
      <c r="S47" s="118">
        <f>IFERROR((IF((((S$17*1000)+S$38)/S26)&lt;0,"NM",((S$17*1000)+S$38)/S26)),"NA")</f>
        <v>28.427150533239779</v>
      </c>
      <c r="T47" s="119">
        <f>IFERROR((IF((((T$17*1000)+T$38)/T26)&lt;0,"NM",((T$17*1000)+T$38)/T26)),"NA")</f>
        <v>26.633102970688608</v>
      </c>
      <c r="U47" s="117"/>
      <c r="V47" s="118"/>
      <c r="W47" s="118">
        <f t="shared" ref="W47:X47" si="214">IFERROR((IF((((W$17*1000)+W$38)/W26)&lt;0,"NM",((W$17*1000)+W$38)/W26)),"NA")</f>
        <v>0.73808493024552391</v>
      </c>
      <c r="X47" s="118">
        <f t="shared" si="214"/>
        <v>13.789753370944446</v>
      </c>
      <c r="Y47" s="118">
        <f>IFERROR((IF((((Y$17*1000)+Y$38)/Y26)&lt;0,"NM",((Y$17*1000)+Y$38)/Y26)),"NA")</f>
        <v>10.314316390771701</v>
      </c>
      <c r="Z47" s="119">
        <f>IFERROR((IF((((Z$17*1000)+Z$38)/Z26)&lt;0,"NM",((Z$17*1000)+Z$38)/Z26)),"NA")</f>
        <v>7.7997678949110751</v>
      </c>
      <c r="AA47" s="117"/>
      <c r="AB47" s="118"/>
      <c r="AC47" s="118">
        <f t="shared" ref="AC47:AD47" si="215">IFERROR((IF((((AC$17*1000)+AC$38)/AC26)&lt;0,"NM",((AC$17*1000)+AC$38)/AC26)),"NA")</f>
        <v>9.5200983586732305E-2</v>
      </c>
      <c r="AD47" s="118">
        <f t="shared" si="215"/>
        <v>2.6369979875754663</v>
      </c>
      <c r="AE47" s="118">
        <f>IFERROR((IF((((AE$17*1000)+AE$38)/AE26)&lt;0,"NM",((AE$17*1000)+AE$38)/AE26)),"NA")</f>
        <v>1.848469375438857</v>
      </c>
      <c r="AF47" s="119">
        <f>IFERROR((IF((((AF$17*1000)+AF$38)/AF26)&lt;0,"NM",((AF$17*1000)+AF$38)/AF26)),"NA")</f>
        <v>1.2989278357839522</v>
      </c>
      <c r="AG47" s="117"/>
      <c r="AH47" s="118"/>
      <c r="AI47" s="118" t="str">
        <f t="shared" ref="AI47:AJ47" si="216">IFERROR((IF((((AI$17*1000)+AI$38)/AI26)&lt;0,"NM",((AI$17*1000)+AI$38)/AI26)),"NA")</f>
        <v>NM</v>
      </c>
      <c r="AJ47" s="118">
        <f t="shared" si="216"/>
        <v>44.759602055731065</v>
      </c>
      <c r="AK47" s="118">
        <f>IFERROR((IF((((AK$17*1000)+AK$38)/AK26)&lt;0,"NM",((AK$17*1000)+AK$38)/AK26)),"NA")</f>
        <v>22.675579624047877</v>
      </c>
      <c r="AL47" s="119">
        <f>IFERROR((IF((((AL$17*1000)+AL$38)/AL26)&lt;0,"NM",((AL$17*1000)+AL$38)/AL26)),"NA")</f>
        <v>19.133100617130182</v>
      </c>
      <c r="AM47" s="117"/>
      <c r="AN47" s="118"/>
      <c r="AO47" s="118">
        <f t="shared" ref="AO47:AP47" si="217">IFERROR((IF((((AO$17*1000)+AO$38)/AO26)&lt;0,"NM",((AO$17*1000)+AO$38)/AO26)),"NA")</f>
        <v>0.74683607706948951</v>
      </c>
      <c r="AP47" s="118">
        <f t="shared" si="217"/>
        <v>16.066150776615455</v>
      </c>
      <c r="AQ47" s="118">
        <f>IFERROR((IF((((AQ$17*1000)+AQ$38)/AQ26)&lt;0,"NM",((AQ$17*1000)+AQ$38)/AQ26)),"NA")</f>
        <v>15.192096212688579</v>
      </c>
      <c r="AR47" s="119">
        <f>IFERROR((IF((((AR$17*1000)+AR$38)/AR26)&lt;0,"NM",((AR$17*1000)+AR$38)/AR26)),"NA")</f>
        <v>11.251482863783274</v>
      </c>
      <c r="AS47" s="117"/>
      <c r="AT47" s="118"/>
      <c r="AU47" s="118">
        <f t="shared" ref="AU47:AV47" si="218">IFERROR((IF((((AU$17*1000)+AU$38)/AU26)&lt;0,"NM",((AU$17*1000)+AU$38)/AU26)),"NA")</f>
        <v>0.90856311165353953</v>
      </c>
      <c r="AV47" s="118">
        <f t="shared" si="218"/>
        <v>17.069784976796814</v>
      </c>
      <c r="AW47" s="118">
        <f>IFERROR((IF((((AW$17*1000)+AW$38)/AW26)&lt;0,"NM",((AW$17*1000)+AW$38)/AW26)),"NA")</f>
        <v>16.538061198126272</v>
      </c>
      <c r="AX47" s="119">
        <f>IFERROR((IF((((AX$17*1000)+AX$38)/AX26)&lt;0,"NM",((AX$17*1000)+AX$38)/AX26)),"NA")</f>
        <v>13.803299330376223</v>
      </c>
      <c r="AY47" s="117"/>
      <c r="AZ47" s="118"/>
      <c r="BA47" s="118">
        <f t="shared" ref="BA47:BB47" si="219">IFERROR((IF((((BA$17*1000)+BA$38)/BA26)&lt;0,"NM",((BA$17*1000)+BA$38)/BA26)),"NA")</f>
        <v>0.75841250751653633</v>
      </c>
      <c r="BB47" s="118">
        <f t="shared" si="219"/>
        <v>10.425470223813331</v>
      </c>
      <c r="BC47" s="118">
        <f>IFERROR((IF((((BC$17*1000)+BC$38)/BC26)&lt;0,"NM",((BC$17*1000)+BC$38)/BC26)),"NA")</f>
        <v>7.7851506236996952</v>
      </c>
      <c r="BD47" s="119">
        <f>IFERROR((IF((((BD$17*1000)+BD$38)/BD26)&lt;0,"NM",((BD$17*1000)+BD$38)/BD26)),"NA")</f>
        <v>7.1081461925527822</v>
      </c>
      <c r="BE47" s="117"/>
      <c r="BF47" s="118"/>
      <c r="BG47" s="118">
        <f t="shared" ref="BG47:BH47" si="220">IFERROR((IF((((BG$17*1000)+BG$38)/BG26)&lt;0,"NM",((BG$17*1000)+BG$38)/BG26)),"NA")</f>
        <v>0.6772861280978435</v>
      </c>
      <c r="BH47" s="118">
        <f t="shared" si="220"/>
        <v>19.100318931119261</v>
      </c>
      <c r="BI47" s="118">
        <f>IFERROR((IF((((BI$17*1000)+BI$38)/BI26)&lt;0,"NM",((BI$17*1000)+BI$38)/BI26)),"NA")</f>
        <v>6.1416932092937877</v>
      </c>
      <c r="BJ47" s="119">
        <f>IFERROR((IF((((BJ$17*1000)+BJ$38)/BJ26)&lt;0,"NM",((BJ$17*1000)+BJ$38)/BJ26)),"NA")</f>
        <v>4.1985758602396972</v>
      </c>
      <c r="BK47" s="117"/>
      <c r="BL47" s="118"/>
      <c r="BM47" s="118">
        <f t="shared" ref="BM47:BN47" si="221">IFERROR((IF((((BM$17*1000)+BM$38)/BM26)&lt;0,"NM",((BM$17*1000)+BM$38)/BM26)),"NA")</f>
        <v>1.427096134097843</v>
      </c>
      <c r="BN47" s="118">
        <f t="shared" si="221"/>
        <v>14.763041536985304</v>
      </c>
      <c r="BO47" s="118">
        <f>IFERROR((IF((((BO$17*1000)+BO$38)/BO26)&lt;0,"NM",((BO$17*1000)+BO$38)/BO26)),"NA")</f>
        <v>5.8510118840688765</v>
      </c>
      <c r="BP47" s="119">
        <f>IFERROR((IF((((BP$17*1000)+BP$38)/BP26)&lt;0,"NM",((BP$17*1000)+BP$38)/BP26)),"NA")</f>
        <v>4.4905691347528967</v>
      </c>
      <c r="BQ47" s="117"/>
      <c r="BR47" s="118"/>
      <c r="BS47" s="118">
        <f t="shared" ref="BS47:BT47" si="222">IFERROR((IF((((BS$17*1000)+BS$38)/BS26)&lt;0,"NM",((BS$17*1000)+BS$38)/BS26)),"NA")</f>
        <v>0.47594513760913576</v>
      </c>
      <c r="BT47" s="118">
        <f t="shared" si="222"/>
        <v>6.5132273601025021</v>
      </c>
      <c r="BU47" s="118">
        <f>IFERROR((IF((((BU$17*1000)+BU$38)/BU26)&lt;0,"NM",((BU$17*1000)+BU$38)/BU26)),"NA")</f>
        <v>4.470151276323941</v>
      </c>
      <c r="BV47" s="119">
        <f>IFERROR((IF((((BV$17*1000)+BV$38)/BV26)&lt;0,"NM",((BV$17*1000)+BV$38)/BV26)),"NA")</f>
        <v>3.7697791368949214</v>
      </c>
      <c r="BW47" s="117">
        <f t="shared" ref="BW47:CB47" ca="1" si="223">IFERROR((IF((((BW$17*1000)+BW$38)/BW26)&lt;0,"NM",((BW$17*1000)+BW$38)/BW26)),"NA")</f>
        <v>5.5122832864181381</v>
      </c>
      <c r="BX47" s="118">
        <f t="shared" ca="1" si="223"/>
        <v>5.0536231275756966</v>
      </c>
      <c r="BY47" s="118">
        <f t="shared" ca="1" si="223"/>
        <v>3.6170046712615718</v>
      </c>
      <c r="BZ47" s="118">
        <f t="shared" ca="1" si="223"/>
        <v>16.657494231181115</v>
      </c>
      <c r="CA47" s="118">
        <f t="shared" ca="1" si="223"/>
        <v>12.900516031221152</v>
      </c>
      <c r="CB47" s="119">
        <f t="shared" ca="1" si="223"/>
        <v>10.645396135010639</v>
      </c>
    </row>
    <row r="48" spans="2:80" s="17" customFormat="1">
      <c r="B48" s="27" t="s">
        <v>275</v>
      </c>
      <c r="C48" s="117"/>
      <c r="D48" s="118"/>
      <c r="E48" s="118">
        <f t="shared" ref="E48:F48" si="224">IFERROR((IF((((E$17*1000)+E$38)/E28)&lt;0,"NM",((E$17*1000)+E$38)/E28)),"NA")</f>
        <v>16.239979744124049</v>
      </c>
      <c r="F48" s="118">
        <f t="shared" si="224"/>
        <v>28.897404049030431</v>
      </c>
      <c r="G48" s="118">
        <f>IFERROR((IF((((G$17*1000)+G$38)/G28)&lt;0,"NM",((G$17*1000)+G$38)/G28)),"NA")</f>
        <v>21.267829281249387</v>
      </c>
      <c r="H48" s="119">
        <f>IFERROR((IF((((H$17*1000)+H$38)/H28)&lt;0,"NM",((H$17*1000)+H$38)/H28)),"NA")</f>
        <v>18.614746344232511</v>
      </c>
      <c r="I48" s="117"/>
      <c r="J48" s="118"/>
      <c r="K48" s="118">
        <f t="shared" ref="K48:L48" si="225">IFERROR((IF((((K$17*1000)+K$38)/K28)&lt;0,"NM",((K$17*1000)+K$38)/K28)),"NA")</f>
        <v>51.815830185180886</v>
      </c>
      <c r="L48" s="118">
        <f t="shared" si="225"/>
        <v>107.9383211668864</v>
      </c>
      <c r="M48" s="118">
        <f>IFERROR((IF((((M$17*1000)+M$38)/M28)&lt;0,"NM",((M$17*1000)+M$38)/M28)),"NA")</f>
        <v>84.003178970129795</v>
      </c>
      <c r="N48" s="119">
        <f>IFERROR((IF((((N$17*1000)+N$38)/N28)&lt;0,"NM",((N$17*1000)+N$38)/N28)),"NA")</f>
        <v>73.000040106532396</v>
      </c>
      <c r="O48" s="117"/>
      <c r="P48" s="118"/>
      <c r="Q48" s="118">
        <f t="shared" ref="Q48:R48" si="226">IFERROR((IF((((Q$17*1000)+Q$38)/Q28)&lt;0,"NM",((Q$17*1000)+Q$38)/Q28)),"NA")</f>
        <v>128.77911614228725</v>
      </c>
      <c r="R48" s="118" t="str">
        <f t="shared" si="226"/>
        <v>NM</v>
      </c>
      <c r="S48" s="118">
        <f>IFERROR((IF((((S$17*1000)+S$38)/S28)&lt;0,"NM",((S$17*1000)+S$38)/S28)),"NA")</f>
        <v>458.86237617501877</v>
      </c>
      <c r="T48" s="119">
        <f>IFERROR((IF((((T$17*1000)+T$38)/T28)&lt;0,"NM",((T$17*1000)+T$38)/T28)),"NA")</f>
        <v>467.86928600021253</v>
      </c>
      <c r="U48" s="117"/>
      <c r="V48" s="118"/>
      <c r="W48" s="118">
        <f t="shared" ref="W48:X48" si="227">IFERROR((IF((((W$17*1000)+W$38)/W28)&lt;0,"NM",((W$17*1000)+W$38)/W28)),"NA")</f>
        <v>3.383102708929254</v>
      </c>
      <c r="X48" s="118">
        <f t="shared" si="227"/>
        <v>53.166077942220731</v>
      </c>
      <c r="Y48" s="118">
        <f>IFERROR((IF((((Y$17*1000)+Y$38)/Y28)&lt;0,"NM",((Y$17*1000)+Y$38)/Y28)),"NA")</f>
        <v>38.921948644421519</v>
      </c>
      <c r="Z48" s="119">
        <f>IFERROR((IF((((Z$17*1000)+Z$38)/Z28)&lt;0,"NM",((Z$17*1000)+Z$38)/Z28)),"NA")</f>
        <v>27.367606648810781</v>
      </c>
      <c r="AA48" s="117"/>
      <c r="AB48" s="118"/>
      <c r="AC48" s="118">
        <f t="shared" ref="AC48:AD48" si="228">IFERROR((IF((((AC$17*1000)+AC$38)/AC28)&lt;0,"NM",((AC$17*1000)+AC$38)/AC28)),"NA")</f>
        <v>0.74866592698261691</v>
      </c>
      <c r="AD48" s="118">
        <f t="shared" si="228"/>
        <v>70.774755381604706</v>
      </c>
      <c r="AE48" s="118">
        <f>IFERROR((IF((((AE$17*1000)+AE$38)/AE28)&lt;0,"NM",((AE$17*1000)+AE$38)/AE28)),"NA")</f>
        <v>14.48091306103507</v>
      </c>
      <c r="AF48" s="119">
        <f>IFERROR((IF((((AF$17*1000)+AF$38)/AF28)&lt;0,"NM",((AF$17*1000)+AF$38)/AF28)),"NA")</f>
        <v>6.5637739779033453</v>
      </c>
      <c r="AG48" s="117"/>
      <c r="AH48" s="118"/>
      <c r="AI48" s="118">
        <f t="shared" ref="AI48:AJ48" si="229">IFERROR((IF((((AI$17*1000)+AI$38)/AI28)&lt;0,"NM",((AI$17*1000)+AI$38)/AI28)),"NA")</f>
        <v>6.671056216510765</v>
      </c>
      <c r="AJ48" s="118" t="str">
        <f t="shared" si="229"/>
        <v>NM</v>
      </c>
      <c r="AK48" s="118" t="str">
        <f>IFERROR((IF((((AK$17*1000)+AK$38)/AK28)&lt;0,"NM",((AK$17*1000)+AK$38)/AK28)),"NA")</f>
        <v>NM</v>
      </c>
      <c r="AL48" s="119" t="str">
        <f>IFERROR((IF((((AL$17*1000)+AL$38)/AL28)&lt;0,"NM",((AL$17*1000)+AL$38)/AL28)),"NA")</f>
        <v>NM</v>
      </c>
      <c r="AM48" s="117"/>
      <c r="AN48" s="118"/>
      <c r="AO48" s="118">
        <f t="shared" ref="AO48:AP48" si="230">IFERROR((IF((((AO$17*1000)+AO$38)/AO28)&lt;0,"NM",((AO$17*1000)+AO$38)/AO28)),"NA")</f>
        <v>1.4827440878138409</v>
      </c>
      <c r="AP48" s="118">
        <f t="shared" si="230"/>
        <v>29.972712107757296</v>
      </c>
      <c r="AQ48" s="118">
        <f>IFERROR((IF((((AQ$17*1000)+AQ$38)/AQ28)&lt;0,"NM",((AQ$17*1000)+AQ$38)/AQ28)),"NA")</f>
        <v>27.556183858222539</v>
      </c>
      <c r="AR48" s="119">
        <f>IFERROR((IF((((AR$17*1000)+AR$38)/AR28)&lt;0,"NM",((AR$17*1000)+AR$38)/AR28)),"NA")</f>
        <v>20.172770384757509</v>
      </c>
      <c r="AS48" s="117"/>
      <c r="AT48" s="118"/>
      <c r="AU48" s="118">
        <f t="shared" ref="AU48:AV48" si="231">IFERROR((IF((((AU$17*1000)+AU$38)/AU28)&lt;0,"NM",((AU$17*1000)+AU$38)/AU28)),"NA")</f>
        <v>1.5781337704788516</v>
      </c>
      <c r="AV48" s="118">
        <f t="shared" si="231"/>
        <v>31.191419519253959</v>
      </c>
      <c r="AW48" s="118">
        <f>IFERROR((IF((((AW$17*1000)+AW$38)/AW28)&lt;0,"NM",((AW$17*1000)+AW$38)/AW28)),"NA")</f>
        <v>27.95792780363573</v>
      </c>
      <c r="AX48" s="119">
        <f>IFERROR((IF((((AX$17*1000)+AX$38)/AX28)&lt;0,"NM",((AX$17*1000)+AX$38)/AX28)),"NA")</f>
        <v>22.316911881280504</v>
      </c>
      <c r="AY48" s="117"/>
      <c r="AZ48" s="118"/>
      <c r="BA48" s="118">
        <f t="shared" ref="BA48:BB48" si="232">IFERROR((IF((((BA$17*1000)+BA$38)/BA28)&lt;0,"NM",((BA$17*1000)+BA$38)/BA28)),"NA")</f>
        <v>3.0226717154771605</v>
      </c>
      <c r="BB48" s="118">
        <f t="shared" si="232"/>
        <v>32.870025416266408</v>
      </c>
      <c r="BC48" s="118">
        <f>IFERROR((IF((((BC$17*1000)+BC$38)/BC28)&lt;0,"NM",((BC$17*1000)+BC$38)/BC28)),"NA")</f>
        <v>29.04906949141678</v>
      </c>
      <c r="BD48" s="119">
        <f>IFERROR((IF((((BD$17*1000)+BD$38)/BD28)&lt;0,"NM",((BD$17*1000)+BD$38)/BD28)),"NA")</f>
        <v>25.56887119623303</v>
      </c>
      <c r="BE48" s="117"/>
      <c r="BF48" s="118"/>
      <c r="BG48" s="118">
        <f t="shared" ref="BG48:BH48" si="233">IFERROR((IF((((BG$17*1000)+BG$38)/BG28)&lt;0,"NM",((BG$17*1000)+BG$38)/BG28)),"NA")</f>
        <v>175.94715719063757</v>
      </c>
      <c r="BH48" s="118" t="str">
        <f t="shared" si="233"/>
        <v>NM</v>
      </c>
      <c r="BI48" s="118">
        <f>IFERROR((IF((((BI$17*1000)+BI$38)/BI28)&lt;0,"NM",((BI$17*1000)+BI$38)/BI28)),"NA")</f>
        <v>25.976447544819035</v>
      </c>
      <c r="BJ48" s="119">
        <f>IFERROR((IF((((BJ$17*1000)+BJ$38)/BJ28)&lt;0,"NM",((BJ$17*1000)+BJ$38)/BJ28)),"NA")</f>
        <v>17.107287196430153</v>
      </c>
      <c r="BK48" s="117"/>
      <c r="BL48" s="118"/>
      <c r="BM48" s="118">
        <f t="shared" ref="BM48:BN48" si="234">IFERROR((IF((((BM$17*1000)+BM$38)/BM28)&lt;0,"NM",((BM$17*1000)+BM$38)/BM28)),"NA")</f>
        <v>8.0515334252776221</v>
      </c>
      <c r="BN48" s="118">
        <f t="shared" si="234"/>
        <v>71.099595511749257</v>
      </c>
      <c r="BO48" s="118">
        <f>IFERROR((IF((((BO$17*1000)+BO$38)/BO28)&lt;0,"NM",((BO$17*1000)+BO$38)/BO28)),"NA")</f>
        <v>23.635858339508243</v>
      </c>
      <c r="BP48" s="119">
        <f>IFERROR((IF((((BP$17*1000)+BP$38)/BP28)&lt;0,"NM",((BP$17*1000)+BP$38)/BP28)),"NA")</f>
        <v>16.931811748355056</v>
      </c>
      <c r="BQ48" s="117"/>
      <c r="BR48" s="118"/>
      <c r="BS48" s="118">
        <f t="shared" ref="BS48:BT48" si="235">IFERROR((IF((((BS$17*1000)+BS$38)/BS28)&lt;0,"NM",((BS$17*1000)+BS$38)/BS28)),"NA")</f>
        <v>4.2648240389821339</v>
      </c>
      <c r="BT48" s="118">
        <f t="shared" si="235"/>
        <v>72.813858127159037</v>
      </c>
      <c r="BU48" s="118">
        <f>IFERROR((IF((((BU$17*1000)+BU$38)/BU28)&lt;0,"NM",((BU$17*1000)+BU$38)/BU28)),"NA")</f>
        <v>29.801008508826264</v>
      </c>
      <c r="BV48" s="119">
        <f>IFERROR((IF((((BV$17*1000)+BV$38)/BV28)&lt;0,"NM",((BV$17*1000)+BV$38)/BV28)),"NA")</f>
        <v>16.637377175838722</v>
      </c>
      <c r="BW48" s="117">
        <f t="shared" ref="BW48:CB48" ca="1" si="236">IFERROR((IF((((BW$17*1000)+BW$38)/BW28)&lt;0,"NM",((BW$17*1000)+BW$38)/BW28)),"NA")</f>
        <v>21.096614299892696</v>
      </c>
      <c r="BX48" s="118">
        <f t="shared" ca="1" si="236"/>
        <v>20.453683294898489</v>
      </c>
      <c r="BY48" s="118">
        <f t="shared" ca="1" si="236"/>
        <v>14.074647233581182</v>
      </c>
      <c r="BZ48" s="118">
        <f t="shared" ca="1" si="236"/>
        <v>59.976221336148789</v>
      </c>
      <c r="CA48" s="118">
        <f t="shared" ca="1" si="236"/>
        <v>43.754519446514742</v>
      </c>
      <c r="CB48" s="119">
        <f t="shared" ca="1" si="236"/>
        <v>33.396810106709665</v>
      </c>
    </row>
    <row r="49" spans="2:80" s="17" customFormat="1">
      <c r="B49" s="27" t="s">
        <v>63</v>
      </c>
      <c r="C49" s="117"/>
      <c r="D49" s="118"/>
      <c r="E49" s="118">
        <f t="shared" ref="E49:H49" si="237">IFERROR((E43/E$11*100),"NA")</f>
        <v>0.21201413427561835</v>
      </c>
      <c r="F49" s="118">
        <f t="shared" si="237"/>
        <v>0.14134275618374559</v>
      </c>
      <c r="G49" s="118">
        <f t="shared" si="237"/>
        <v>0.14134275618374559</v>
      </c>
      <c r="H49" s="119">
        <f t="shared" si="237"/>
        <v>0.14134275618374559</v>
      </c>
      <c r="I49" s="117"/>
      <c r="J49" s="118"/>
      <c r="K49" s="118">
        <f t="shared" ref="K49:N49" si="238">IFERROR((K43/K$11*100),"NA")</f>
        <v>0.43778248698763567</v>
      </c>
      <c r="L49" s="118">
        <f t="shared" si="238"/>
        <v>0.32833686524072669</v>
      </c>
      <c r="M49" s="118">
        <f t="shared" si="238"/>
        <v>0.32833686524072669</v>
      </c>
      <c r="N49" s="119">
        <f t="shared" si="238"/>
        <v>0.32833686524072669</v>
      </c>
      <c r="O49" s="117"/>
      <c r="P49" s="118"/>
      <c r="Q49" s="118">
        <f t="shared" ref="Q49:T49" si="239">IFERROR((Q43/Q$11*100),"NA")</f>
        <v>0</v>
      </c>
      <c r="R49" s="118">
        <f t="shared" si="239"/>
        <v>0</v>
      </c>
      <c r="S49" s="118">
        <f t="shared" si="239"/>
        <v>0</v>
      </c>
      <c r="T49" s="119">
        <f t="shared" si="239"/>
        <v>0</v>
      </c>
      <c r="U49" s="117"/>
      <c r="V49" s="118"/>
      <c r="W49" s="118">
        <f t="shared" ref="W49:Z49" si="240">IFERROR((W43/W$11*100),"NA")</f>
        <v>0.15887943888674222</v>
      </c>
      <c r="X49" s="118">
        <f t="shared" si="240"/>
        <v>0.178739368747585</v>
      </c>
      <c r="Y49" s="118">
        <f t="shared" si="240"/>
        <v>0.178739368747585</v>
      </c>
      <c r="Z49" s="119">
        <f t="shared" si="240"/>
        <v>0.178739368747585</v>
      </c>
      <c r="AA49" s="117"/>
      <c r="AB49" s="118"/>
      <c r="AC49" s="118">
        <f t="shared" ref="AC49:AF49" si="241">IFERROR((AC43/AC$11*100),"NA")</f>
        <v>1.000250062515629</v>
      </c>
      <c r="AD49" s="118">
        <f t="shared" si="241"/>
        <v>1.0032863237585823</v>
      </c>
      <c r="AE49" s="118">
        <f t="shared" si="241"/>
        <v>1.0032863237585823</v>
      </c>
      <c r="AF49" s="119">
        <f t="shared" si="241"/>
        <v>1.0032863237585823</v>
      </c>
      <c r="AG49" s="117"/>
      <c r="AH49" s="118"/>
      <c r="AI49" s="118">
        <f t="shared" ref="AI49:AL49" si="242">IFERROR((AI43/AI$11*100),"NA")</f>
        <v>0</v>
      </c>
      <c r="AJ49" s="118">
        <f t="shared" si="242"/>
        <v>0.42219491783859603</v>
      </c>
      <c r="AK49" s="118">
        <f t="shared" si="242"/>
        <v>0.42219491783859603</v>
      </c>
      <c r="AL49" s="119">
        <f t="shared" si="242"/>
        <v>0.42219491783859603</v>
      </c>
      <c r="AM49" s="117"/>
      <c r="AN49" s="118"/>
      <c r="AO49" s="118">
        <f t="shared" ref="AO49:AR49" si="243">IFERROR((AO43/AO$11*100),"NA")</f>
        <v>0.10535187526337969</v>
      </c>
      <c r="AP49" s="118">
        <f t="shared" si="243"/>
        <v>0.42140750105351876</v>
      </c>
      <c r="AQ49" s="118">
        <f t="shared" si="243"/>
        <v>0.42140750105351876</v>
      </c>
      <c r="AR49" s="119">
        <f t="shared" si="243"/>
        <v>0.42140750105351876</v>
      </c>
      <c r="AS49" s="117"/>
      <c r="AT49" s="118"/>
      <c r="AU49" s="118">
        <f t="shared" ref="AU49:AX49" si="244">IFERROR((AU43/AU$11*100),"NA")</f>
        <v>6.3668921607640275E-2</v>
      </c>
      <c r="AV49" s="118">
        <f t="shared" si="244"/>
        <v>7.1627536808595307E-2</v>
      </c>
      <c r="AW49" s="118">
        <f t="shared" si="244"/>
        <v>7.958615200955034E-2</v>
      </c>
      <c r="AX49" s="119">
        <f t="shared" si="244"/>
        <v>7.958615200955034E-2</v>
      </c>
      <c r="AY49" s="117"/>
      <c r="AZ49" s="118"/>
      <c r="BA49" s="118">
        <f t="shared" ref="BA49:BD49" si="245">IFERROR((BA43/BA$11*100),"NA")</f>
        <v>8.02203385298286E-2</v>
      </c>
      <c r="BB49" s="118">
        <f t="shared" si="245"/>
        <v>8.02203385298286E-2</v>
      </c>
      <c r="BC49" s="118">
        <f t="shared" si="245"/>
        <v>8.02203385298286E-2</v>
      </c>
      <c r="BD49" s="119">
        <f t="shared" si="245"/>
        <v>8.02203385298286E-2</v>
      </c>
      <c r="BE49" s="117"/>
      <c r="BF49" s="118"/>
      <c r="BG49" s="118">
        <f t="shared" ref="BG49:BJ49" si="246">IFERROR((BG43/BG$11*100),"NA")</f>
        <v>0</v>
      </c>
      <c r="BH49" s="118">
        <f t="shared" si="246"/>
        <v>0</v>
      </c>
      <c r="BI49" s="118">
        <f t="shared" si="246"/>
        <v>0</v>
      </c>
      <c r="BJ49" s="119">
        <f t="shared" si="246"/>
        <v>0</v>
      </c>
      <c r="BK49" s="117"/>
      <c r="BL49" s="118"/>
      <c r="BM49" s="118">
        <f t="shared" ref="BM49:BP49" si="247">IFERROR((BM43/BM$11*100),"NA")</f>
        <v>0.2582422312128777</v>
      </c>
      <c r="BN49" s="118">
        <f t="shared" si="247"/>
        <v>0.2582422312128777</v>
      </c>
      <c r="BO49" s="118">
        <f t="shared" si="247"/>
        <v>0.2582422312128777</v>
      </c>
      <c r="BP49" s="119">
        <f t="shared" si="247"/>
        <v>0.2582422312128777</v>
      </c>
      <c r="BQ49" s="117"/>
      <c r="BR49" s="118"/>
      <c r="BS49" s="118">
        <f t="shared" ref="BS49:BV49" si="248">IFERROR((BS43/BS$11*100),"NA")</f>
        <v>0.1522853360578017</v>
      </c>
      <c r="BT49" s="118">
        <f t="shared" si="248"/>
        <v>0.1522853360578017</v>
      </c>
      <c r="BU49" s="118">
        <f t="shared" si="248"/>
        <v>0.1522853360578017</v>
      </c>
      <c r="BV49" s="119">
        <f t="shared" si="248"/>
        <v>0.1522853360578017</v>
      </c>
      <c r="BW49" s="117"/>
      <c r="BX49" s="118"/>
      <c r="BY49" s="118"/>
      <c r="BZ49" s="118"/>
      <c r="CA49" s="118"/>
      <c r="CB49" s="119"/>
    </row>
    <row r="50" spans="2:80" s="17" customFormat="1" ht="12" hidden="1" customHeight="1">
      <c r="B50" s="27" t="s">
        <v>46</v>
      </c>
      <c r="C50" s="117"/>
      <c r="D50" s="118"/>
      <c r="E50" s="118"/>
      <c r="F50" s="118"/>
      <c r="G50" s="118"/>
      <c r="H50" s="119"/>
      <c r="I50" s="117"/>
      <c r="J50" s="118"/>
      <c r="K50" s="118"/>
      <c r="L50" s="118"/>
      <c r="M50" s="118"/>
      <c r="N50" s="119"/>
      <c r="O50" s="117"/>
      <c r="P50" s="118"/>
      <c r="Q50" s="118"/>
      <c r="R50" s="118"/>
      <c r="S50" s="118"/>
      <c r="T50" s="119"/>
      <c r="U50" s="117"/>
      <c r="V50" s="118"/>
      <c r="W50" s="118"/>
      <c r="X50" s="118"/>
      <c r="Y50" s="118"/>
      <c r="Z50" s="119"/>
      <c r="AA50" s="117"/>
      <c r="AB50" s="118"/>
      <c r="AC50" s="118"/>
      <c r="AD50" s="118"/>
      <c r="AE50" s="118"/>
      <c r="AF50" s="119"/>
      <c r="AG50" s="117"/>
      <c r="AH50" s="118"/>
      <c r="AI50" s="118"/>
      <c r="AJ50" s="118"/>
      <c r="AK50" s="118"/>
      <c r="AL50" s="119"/>
      <c r="AM50" s="117"/>
      <c r="AN50" s="118"/>
      <c r="AO50" s="118"/>
      <c r="AP50" s="118"/>
      <c r="AQ50" s="118"/>
      <c r="AR50" s="119"/>
      <c r="AS50" s="117"/>
      <c r="AT50" s="118"/>
      <c r="AU50" s="118"/>
      <c r="AV50" s="118"/>
      <c r="AW50" s="118"/>
      <c r="AX50" s="119"/>
      <c r="AY50" s="117"/>
      <c r="AZ50" s="118"/>
      <c r="BA50" s="118"/>
      <c r="BB50" s="118"/>
      <c r="BC50" s="118"/>
      <c r="BD50" s="119"/>
      <c r="BE50" s="117"/>
      <c r="BF50" s="118"/>
      <c r="BG50" s="118"/>
      <c r="BH50" s="118"/>
      <c r="BI50" s="118"/>
      <c r="BJ50" s="119"/>
      <c r="BK50" s="117"/>
      <c r="BL50" s="118"/>
      <c r="BM50" s="118"/>
      <c r="BN50" s="118"/>
      <c r="BO50" s="118"/>
      <c r="BP50" s="119"/>
      <c r="BQ50" s="117"/>
      <c r="BR50" s="118"/>
      <c r="BS50" s="118"/>
      <c r="BT50" s="118"/>
      <c r="BU50" s="118"/>
      <c r="BV50" s="119"/>
      <c r="BW50" s="117"/>
      <c r="BX50" s="118"/>
      <c r="BY50" s="118"/>
      <c r="BZ50" s="118"/>
      <c r="CA50" s="118"/>
      <c r="CB50" s="119"/>
    </row>
    <row r="51" spans="2:80" s="5" customFormat="1" ht="12.75">
      <c r="B51" s="30" t="s">
        <v>295</v>
      </c>
      <c r="C51" s="123"/>
      <c r="D51" s="124"/>
      <c r="E51" s="124"/>
      <c r="F51" s="124"/>
      <c r="G51" s="124"/>
      <c r="H51" s="125"/>
      <c r="I51" s="123"/>
      <c r="J51" s="124"/>
      <c r="K51" s="124"/>
      <c r="L51" s="124"/>
      <c r="M51" s="124"/>
      <c r="N51" s="125"/>
      <c r="O51" s="123"/>
      <c r="P51" s="124"/>
      <c r="Q51" s="124"/>
      <c r="R51" s="124"/>
      <c r="S51" s="124"/>
      <c r="T51" s="125"/>
      <c r="U51" s="123"/>
      <c r="V51" s="124"/>
      <c r="W51" s="124"/>
      <c r="X51" s="124"/>
      <c r="Y51" s="124"/>
      <c r="Z51" s="125"/>
      <c r="AA51" s="123"/>
      <c r="AB51" s="124"/>
      <c r="AC51" s="124"/>
      <c r="AD51" s="124"/>
      <c r="AE51" s="124"/>
      <c r="AF51" s="125"/>
      <c r="AG51" s="123"/>
      <c r="AH51" s="124"/>
      <c r="AI51" s="124"/>
      <c r="AJ51" s="124"/>
      <c r="AK51" s="124"/>
      <c r="AL51" s="125"/>
      <c r="AM51" s="123"/>
      <c r="AN51" s="124"/>
      <c r="AO51" s="124"/>
      <c r="AP51" s="124"/>
      <c r="AQ51" s="124"/>
      <c r="AR51" s="125"/>
      <c r="AS51" s="123"/>
      <c r="AT51" s="124"/>
      <c r="AU51" s="124"/>
      <c r="AV51" s="124"/>
      <c r="AW51" s="124"/>
      <c r="AX51" s="125"/>
      <c r="AY51" s="123"/>
      <c r="AZ51" s="124"/>
      <c r="BA51" s="124"/>
      <c r="BB51" s="124"/>
      <c r="BC51" s="124"/>
      <c r="BD51" s="125"/>
      <c r="BE51" s="123"/>
      <c r="BF51" s="124"/>
      <c r="BG51" s="124"/>
      <c r="BH51" s="124"/>
      <c r="BI51" s="124"/>
      <c r="BJ51" s="125"/>
      <c r="BK51" s="123"/>
      <c r="BL51" s="124"/>
      <c r="BM51" s="124"/>
      <c r="BN51" s="124"/>
      <c r="BO51" s="124"/>
      <c r="BP51" s="125"/>
      <c r="BQ51" s="123"/>
      <c r="BR51" s="124"/>
      <c r="BS51" s="124"/>
      <c r="BT51" s="124"/>
      <c r="BU51" s="124"/>
      <c r="BV51" s="125"/>
      <c r="BW51" s="123"/>
      <c r="BX51" s="124"/>
      <c r="BY51" s="124"/>
      <c r="BZ51" s="124"/>
      <c r="CA51" s="124"/>
      <c r="CB51" s="125"/>
    </row>
    <row r="52" spans="2:80" s="17" customFormat="1">
      <c r="B52" s="27" t="s">
        <v>30</v>
      </c>
      <c r="C52" s="117">
        <f t="shared" ref="C52:BV52" si="249">IFERROR((C28/C$26*100),"NA")</f>
        <v>24.201910798627676</v>
      </c>
      <c r="D52" s="118">
        <f t="shared" si="249"/>
        <v>25.554725588405951</v>
      </c>
      <c r="E52" s="118">
        <f t="shared" si="249"/>
        <v>24.937801376643506</v>
      </c>
      <c r="F52" s="118">
        <f t="shared" si="249"/>
        <v>24.39117036202007</v>
      </c>
      <c r="G52" s="118">
        <f t="shared" si="249"/>
        <v>31.774643254318153</v>
      </c>
      <c r="H52" s="119">
        <f t="shared" si="249"/>
        <v>35.243031421310114</v>
      </c>
      <c r="I52" s="117">
        <f t="shared" ref="I52:N52" si="250">IFERROR((I28/I$26*100),"NA")</f>
        <v>26.187335163013493</v>
      </c>
      <c r="J52" s="118">
        <f t="shared" si="250"/>
        <v>30.478364291461148</v>
      </c>
      <c r="K52" s="118">
        <f t="shared" si="250"/>
        <v>30.306084641683778</v>
      </c>
      <c r="L52" s="118">
        <f t="shared" si="250"/>
        <v>33.041854675587366</v>
      </c>
      <c r="M52" s="118">
        <f t="shared" si="250"/>
        <v>36.222987180341839</v>
      </c>
      <c r="N52" s="119">
        <f t="shared" si="250"/>
        <v>38.331958153998805</v>
      </c>
      <c r="O52" s="117">
        <f t="shared" si="249"/>
        <v>-27.747999790827798</v>
      </c>
      <c r="P52" s="118">
        <f t="shared" si="249"/>
        <v>7.296918153522415</v>
      </c>
      <c r="Q52" s="118">
        <f t="shared" si="249"/>
        <v>11.021374086473156</v>
      </c>
      <c r="R52" s="118">
        <f t="shared" si="249"/>
        <v>-4.2719444462745759</v>
      </c>
      <c r="S52" s="118">
        <f t="shared" si="249"/>
        <v>6.195136496088999</v>
      </c>
      <c r="T52" s="119">
        <f t="shared" si="249"/>
        <v>5.6924238815446655</v>
      </c>
      <c r="U52" s="117">
        <f t="shared" si="249"/>
        <v>25.180359553481036</v>
      </c>
      <c r="V52" s="118">
        <f t="shared" si="249"/>
        <v>23.011523632110212</v>
      </c>
      <c r="W52" s="118">
        <f t="shared" si="249"/>
        <v>21.816805274561897</v>
      </c>
      <c r="X52" s="118">
        <f t="shared" si="249"/>
        <v>25.937127402797564</v>
      </c>
      <c r="Y52" s="118">
        <f t="shared" si="249"/>
        <v>26.499999999999996</v>
      </c>
      <c r="Z52" s="119">
        <f t="shared" si="249"/>
        <v>28.500000000000007</v>
      </c>
      <c r="AA52" s="117">
        <f t="shared" ref="AA52:AF52" si="251">IFERROR((AA28/AA$26*100),"NA")</f>
        <v>9.0192847023448071</v>
      </c>
      <c r="AB52" s="118">
        <f t="shared" si="251"/>
        <v>16.662490603858682</v>
      </c>
      <c r="AC52" s="118">
        <f t="shared" si="251"/>
        <v>12.716083389880616</v>
      </c>
      <c r="AD52" s="118">
        <f t="shared" si="251"/>
        <v>3.7259019453437165</v>
      </c>
      <c r="AE52" s="118">
        <f t="shared" si="251"/>
        <v>12.76486757187072</v>
      </c>
      <c r="AF52" s="119">
        <f t="shared" si="251"/>
        <v>19.789344364335751</v>
      </c>
      <c r="AG52" s="117">
        <f t="shared" si="249"/>
        <v>-56.254571703561083</v>
      </c>
      <c r="AH52" s="118">
        <f t="shared" si="249"/>
        <v>-22.739169101765967</v>
      </c>
      <c r="AI52" s="118">
        <f t="shared" si="249"/>
        <v>-18.151695488040083</v>
      </c>
      <c r="AJ52" s="118">
        <f t="shared" si="249"/>
        <v>-80.67329907114906</v>
      </c>
      <c r="AK52" s="118">
        <f t="shared" si="249"/>
        <v>-40.70913304470934</v>
      </c>
      <c r="AL52" s="119">
        <f t="shared" si="249"/>
        <v>-19.155528848491592</v>
      </c>
      <c r="AM52" s="117">
        <f t="shared" ref="AM52:BP52" si="252">IFERROR((AM28/AM$26*100),"NA")</f>
        <v>48.73858479050385</v>
      </c>
      <c r="AN52" s="118">
        <f t="shared" si="252"/>
        <v>43.851267831490333</v>
      </c>
      <c r="AO52" s="118">
        <f t="shared" si="252"/>
        <v>50.368508173964479</v>
      </c>
      <c r="AP52" s="118">
        <f t="shared" si="252"/>
        <v>53.602592647788271</v>
      </c>
      <c r="AQ52" s="118">
        <f t="shared" si="252"/>
        <v>55.131350156655969</v>
      </c>
      <c r="AR52" s="119">
        <f t="shared" si="252"/>
        <v>55.775595761923036</v>
      </c>
      <c r="AS52" s="117">
        <f t="shared" ref="AS52:AX52" si="253">IFERROR((AS28/AS$26*100),"NA")</f>
        <v>47.290357227682144</v>
      </c>
      <c r="AT52" s="118">
        <f t="shared" si="253"/>
        <v>49.472987908671819</v>
      </c>
      <c r="AU52" s="118">
        <f t="shared" si="253"/>
        <v>57.571996027805369</v>
      </c>
      <c r="AV52" s="118">
        <f t="shared" si="253"/>
        <v>54.725899750282004</v>
      </c>
      <c r="AW52" s="118">
        <f t="shared" si="253"/>
        <v>59.153386882899149</v>
      </c>
      <c r="AX52" s="119">
        <f t="shared" si="253"/>
        <v>61.851296468820472</v>
      </c>
      <c r="AY52" s="117">
        <f t="shared" si="252"/>
        <v>27.148835416551954</v>
      </c>
      <c r="AZ52" s="118">
        <f t="shared" si="252"/>
        <v>24.000313013537834</v>
      </c>
      <c r="BA52" s="118">
        <f t="shared" si="252"/>
        <v>25.090799759470833</v>
      </c>
      <c r="BB52" s="118">
        <f t="shared" si="252"/>
        <v>31.717256350687435</v>
      </c>
      <c r="BC52" s="118">
        <f t="shared" si="252"/>
        <v>26.79999999999999</v>
      </c>
      <c r="BD52" s="119">
        <f t="shared" si="252"/>
        <v>27.799999999999997</v>
      </c>
      <c r="BE52" s="117">
        <f t="shared" ref="BE52:BJ52" si="254">IFERROR((BE28/BE$26*100),"NA")</f>
        <v>-99.797701597669914</v>
      </c>
      <c r="BF52" s="118">
        <f t="shared" si="254"/>
        <v>-9.4161975284534112</v>
      </c>
      <c r="BG52" s="118">
        <f t="shared" si="254"/>
        <v>0.38493723849371919</v>
      </c>
      <c r="BH52" s="118">
        <f t="shared" si="254"/>
        <v>-2.2293337632501671</v>
      </c>
      <c r="BI52" s="118">
        <f t="shared" si="254"/>
        <v>23.643314578319774</v>
      </c>
      <c r="BJ52" s="119">
        <f t="shared" si="254"/>
        <v>24.54261632502336</v>
      </c>
      <c r="BK52" s="117">
        <f t="shared" si="252"/>
        <v>21.762458533028948</v>
      </c>
      <c r="BL52" s="118">
        <f t="shared" si="252"/>
        <v>17.945809851195342</v>
      </c>
      <c r="BM52" s="118">
        <f t="shared" si="252"/>
        <v>17.724525984298896</v>
      </c>
      <c r="BN52" s="118">
        <f t="shared" si="252"/>
        <v>20.76388962655308</v>
      </c>
      <c r="BO52" s="118">
        <f t="shared" si="252"/>
        <v>24.754810254928149</v>
      </c>
      <c r="BP52" s="119">
        <f t="shared" si="252"/>
        <v>26.521492215321619</v>
      </c>
      <c r="BQ52" s="117">
        <f t="shared" si="249"/>
        <v>32.001393510223799</v>
      </c>
      <c r="BR52" s="118">
        <f t="shared" si="249"/>
        <v>20.801936516612656</v>
      </c>
      <c r="BS52" s="118">
        <f t="shared" si="249"/>
        <v>11.159783692335578</v>
      </c>
      <c r="BT52" s="118">
        <f t="shared" si="249"/>
        <v>8.9450381117397697</v>
      </c>
      <c r="BU52" s="118">
        <f t="shared" si="249"/>
        <v>15.000000000000002</v>
      </c>
      <c r="BV52" s="119">
        <f t="shared" si="249"/>
        <v>22.658494166793929</v>
      </c>
      <c r="BW52" s="117">
        <f ca="1">IFERROR((BW28/BW$26*100),"NA")</f>
        <v>26.128757951678416</v>
      </c>
      <c r="BX52" s="118">
        <f t="shared" ref="BX52:CB52" ca="1" si="255">IFERROR((BX28/BX$26*100),"NA")</f>
        <v>24.707643384877091</v>
      </c>
      <c r="BY52" s="118">
        <f t="shared" ca="1" si="255"/>
        <v>25.698723465207973</v>
      </c>
      <c r="BZ52" s="118">
        <f t="shared" ca="1" si="255"/>
        <v>27.773497329584739</v>
      </c>
      <c r="CA52" s="118">
        <f t="shared" ca="1" si="255"/>
        <v>29.483848055949203</v>
      </c>
      <c r="CB52" s="119">
        <f t="shared" ca="1" si="255"/>
        <v>31.875487811549704</v>
      </c>
    </row>
    <row r="53" spans="2:80" s="17" customFormat="1">
      <c r="B53" s="27" t="s">
        <v>34</v>
      </c>
      <c r="C53" s="117">
        <f t="shared" ref="C53:BV53" si="256">IFERROR((C32/C$26*100),"NA")</f>
        <v>0.3937681007372929</v>
      </c>
      <c r="D53" s="118">
        <f t="shared" si="256"/>
        <v>5.8004308418756949</v>
      </c>
      <c r="E53" s="118">
        <f t="shared" si="256"/>
        <v>7.1814585152253949</v>
      </c>
      <c r="F53" s="118">
        <f t="shared" si="256"/>
        <v>9.2229649007799264</v>
      </c>
      <c r="G53" s="118">
        <f t="shared" si="256"/>
        <v>15.268787290704308</v>
      </c>
      <c r="H53" s="119">
        <f t="shared" si="256"/>
        <v>17.255101225542578</v>
      </c>
      <c r="I53" s="117">
        <f t="shared" ref="I53:N53" si="257">IFERROR((I32/I$26*100),"NA")</f>
        <v>21.209514412070408</v>
      </c>
      <c r="J53" s="118">
        <f t="shared" si="257"/>
        <v>29.085714100008598</v>
      </c>
      <c r="K53" s="118">
        <f t="shared" si="257"/>
        <v>35.715728125334742</v>
      </c>
      <c r="L53" s="118">
        <f t="shared" si="257"/>
        <v>42.376380893107211</v>
      </c>
      <c r="M53" s="118">
        <f t="shared" si="257"/>
        <v>55.582414413663898</v>
      </c>
      <c r="N53" s="119">
        <f t="shared" si="257"/>
        <v>52.77228028284653</v>
      </c>
      <c r="O53" s="117">
        <f t="shared" si="256"/>
        <v>33.576173166305431</v>
      </c>
      <c r="P53" s="118">
        <f t="shared" si="256"/>
        <v>19.209482267327164</v>
      </c>
      <c r="Q53" s="118">
        <f t="shared" si="256"/>
        <v>27.581185120723195</v>
      </c>
      <c r="R53" s="118">
        <f t="shared" si="256"/>
        <v>24.609799645541919</v>
      </c>
      <c r="S53" s="118">
        <f t="shared" si="256"/>
        <v>41.593592179473696</v>
      </c>
      <c r="T53" s="119">
        <f t="shared" si="256"/>
        <v>25.923801777795934</v>
      </c>
      <c r="U53" s="117">
        <f t="shared" si="256"/>
        <v>13.001525432133679</v>
      </c>
      <c r="V53" s="118">
        <f t="shared" si="256"/>
        <v>13.011631936923273</v>
      </c>
      <c r="W53" s="118">
        <f t="shared" si="256"/>
        <v>16.229583669469797</v>
      </c>
      <c r="X53" s="118">
        <f t="shared" si="256"/>
        <v>15.797277986488364</v>
      </c>
      <c r="Y53" s="118">
        <f t="shared" si="256"/>
        <v>16.291623586753786</v>
      </c>
      <c r="Z53" s="119">
        <f t="shared" si="256"/>
        <v>18.793395324335894</v>
      </c>
      <c r="AA53" s="117">
        <f t="shared" ref="AA53:AF53" si="258">IFERROR((AA32/AA$26*100),"NA")</f>
        <v>-0.79798768323359037</v>
      </c>
      <c r="AB53" s="118">
        <f t="shared" si="258"/>
        <v>7.4943891587311864</v>
      </c>
      <c r="AC53" s="118">
        <f t="shared" si="258"/>
        <v>6.883091579718231</v>
      </c>
      <c r="AD53" s="118">
        <f t="shared" si="258"/>
        <v>-5.0565812115379005</v>
      </c>
      <c r="AE53" s="118">
        <f t="shared" si="258"/>
        <v>4.9502328537558151</v>
      </c>
      <c r="AF53" s="119">
        <f t="shared" si="258"/>
        <v>10.74561607894268</v>
      </c>
      <c r="AG53" s="117">
        <f t="shared" si="256"/>
        <v>-43.166265640038468</v>
      </c>
      <c r="AH53" s="118">
        <f t="shared" si="256"/>
        <v>4.3641214585186185</v>
      </c>
      <c r="AI53" s="118">
        <f t="shared" si="256"/>
        <v>7.6076502403995407</v>
      </c>
      <c r="AJ53" s="118">
        <f t="shared" si="256"/>
        <v>46.140789287566555</v>
      </c>
      <c r="AK53" s="118">
        <f t="shared" si="256"/>
        <v>24.582229645583698</v>
      </c>
      <c r="AL53" s="119">
        <f t="shared" si="256"/>
        <v>18.033783442116206</v>
      </c>
      <c r="AM53" s="117">
        <f t="shared" ref="AM53:BP53" si="259">IFERROR((AM32/AM$26*100),"NA")</f>
        <v>36.017693833539688</v>
      </c>
      <c r="AN53" s="118">
        <f t="shared" si="259"/>
        <v>38.868287323169909</v>
      </c>
      <c r="AO53" s="118">
        <f t="shared" si="259"/>
        <v>45.428590509900815</v>
      </c>
      <c r="AP53" s="118">
        <f t="shared" si="259"/>
        <v>42.853425093253911</v>
      </c>
      <c r="AQ53" s="118">
        <f t="shared" si="259"/>
        <v>38.787818481843125</v>
      </c>
      <c r="AR53" s="119">
        <f t="shared" si="259"/>
        <v>40.523029724974414</v>
      </c>
      <c r="AS53" s="117">
        <f t="shared" ref="AS53:AX53" si="260">IFERROR((AS32/AS$26*100),"NA")</f>
        <v>5.5149881063179764</v>
      </c>
      <c r="AT53" s="118">
        <f t="shared" si="260"/>
        <v>15.999890527412502</v>
      </c>
      <c r="AU53" s="118">
        <f t="shared" si="260"/>
        <v>27.660460744255865</v>
      </c>
      <c r="AV53" s="118">
        <f t="shared" si="260"/>
        <v>27.637167026968186</v>
      </c>
      <c r="AW53" s="118">
        <f t="shared" si="260"/>
        <v>27.094254900121474</v>
      </c>
      <c r="AX53" s="119">
        <f t="shared" si="260"/>
        <v>31.723737126836298</v>
      </c>
      <c r="AY53" s="117">
        <f t="shared" si="259"/>
        <v>6.1484546940110709</v>
      </c>
      <c r="AZ53" s="118">
        <f t="shared" si="259"/>
        <v>7.1248423460807402</v>
      </c>
      <c r="BA53" s="118">
        <f t="shared" si="259"/>
        <v>8.6750923634493606</v>
      </c>
      <c r="BB53" s="118">
        <f t="shared" si="259"/>
        <v>9.0214672311245074</v>
      </c>
      <c r="BC53" s="118">
        <f t="shared" si="259"/>
        <v>7.1607324416352816</v>
      </c>
      <c r="BD53" s="119">
        <f t="shared" si="259"/>
        <v>8.607989287798322</v>
      </c>
      <c r="BE53" s="117">
        <f t="shared" ref="BE53:BJ53" si="261">IFERROR((BE32/BE$26*100),"NA")</f>
        <v>-98.743307336094617</v>
      </c>
      <c r="BF53" s="118">
        <f t="shared" si="261"/>
        <v>-12.684483933171942</v>
      </c>
      <c r="BG53" s="118">
        <f t="shared" si="261"/>
        <v>-3.6489861602832367</v>
      </c>
      <c r="BH53" s="118">
        <f t="shared" si="261"/>
        <v>1.3315867961791181</v>
      </c>
      <c r="BI53" s="118">
        <f t="shared" si="261"/>
        <v>17.874951326174532</v>
      </c>
      <c r="BJ53" s="119">
        <f t="shared" si="261"/>
        <v>18.582523385394456</v>
      </c>
      <c r="BK53" s="117">
        <f t="shared" si="259"/>
        <v>8.3514483854572266</v>
      </c>
      <c r="BL53" s="118">
        <f t="shared" si="259"/>
        <v>4.8858436810638413</v>
      </c>
      <c r="BM53" s="118">
        <f t="shared" si="259"/>
        <v>0.40786787983196487</v>
      </c>
      <c r="BN53" s="118">
        <f t="shared" si="259"/>
        <v>12.561653972941301</v>
      </c>
      <c r="BO53" s="118">
        <f t="shared" si="259"/>
        <v>16.826843374949032</v>
      </c>
      <c r="BP53" s="119">
        <f t="shared" si="259"/>
        <v>18.563971712480129</v>
      </c>
      <c r="BQ53" s="117">
        <f t="shared" si="256"/>
        <v>2.9548104541705591</v>
      </c>
      <c r="BR53" s="118">
        <f t="shared" si="256"/>
        <v>6.7621910748448064</v>
      </c>
      <c r="BS53" s="118">
        <f t="shared" si="256"/>
        <v>3.147941149814204</v>
      </c>
      <c r="BT53" s="118">
        <f t="shared" si="256"/>
        <v>1.5858526432169082</v>
      </c>
      <c r="BU53" s="118">
        <f t="shared" si="256"/>
        <v>8.0839098935560205</v>
      </c>
      <c r="BV53" s="119">
        <f t="shared" si="256"/>
        <v>14.194312057429784</v>
      </c>
      <c r="BW53" s="117">
        <f ca="1">IFERROR((BW32/BW$26*100),"NA")</f>
        <v>12.029103580451901</v>
      </c>
      <c r="BX53" s="118">
        <f t="shared" ref="BX53:CB53" ca="1" si="262">IFERROR((BX32/BX$26*100),"NA")</f>
        <v>14.830291680628871</v>
      </c>
      <c r="BY53" s="118">
        <f t="shared" ca="1" si="262"/>
        <v>18.4468649109564</v>
      </c>
      <c r="BZ53" s="118">
        <f t="shared" ca="1" si="262"/>
        <v>19.897160897793274</v>
      </c>
      <c r="CA53" s="118">
        <f t="shared" ca="1" si="262"/>
        <v>22.561545742530733</v>
      </c>
      <c r="CB53" s="119">
        <f t="shared" ca="1" si="262"/>
        <v>23.219514776364246</v>
      </c>
    </row>
    <row r="54" spans="2:80" s="17" customFormat="1">
      <c r="B54" s="27" t="s">
        <v>292</v>
      </c>
      <c r="C54" s="117">
        <v>0.33176531378381785</v>
      </c>
      <c r="D54" s="118">
        <v>6.6168019948303307</v>
      </c>
      <c r="E54" s="118">
        <v>8.0388153053408491</v>
      </c>
      <c r="F54" s="118">
        <v>13.103842482308004</v>
      </c>
      <c r="G54" s="118">
        <v>18.925608967602514</v>
      </c>
      <c r="H54" s="119">
        <v>17.981728595136556</v>
      </c>
      <c r="I54" s="117">
        <v>3.2906863765902736</v>
      </c>
      <c r="J54" s="118">
        <v>4.6382221818008107</v>
      </c>
      <c r="K54" s="118">
        <v>5.4934644666880326</v>
      </c>
      <c r="L54" s="118">
        <v>7.0632485087204948</v>
      </c>
      <c r="M54" s="118">
        <v>9.9736502892107826</v>
      </c>
      <c r="N54" s="119">
        <v>9.4311458030912281</v>
      </c>
      <c r="O54" s="117">
        <v>3.9139203119742496</v>
      </c>
      <c r="P54" s="118">
        <v>4.1253601084561931</v>
      </c>
      <c r="Q54" s="118">
        <v>6.9254648517608279</v>
      </c>
      <c r="R54" s="118">
        <v>7.7589577866624113</v>
      </c>
      <c r="S54" s="118">
        <v>13.485707889103015</v>
      </c>
      <c r="T54" s="119">
        <v>8.0264370358711599</v>
      </c>
      <c r="U54" s="117">
        <v>15.481942060190399</v>
      </c>
      <c r="V54" s="118">
        <v>14.384467768107323</v>
      </c>
      <c r="W54" s="118">
        <v>12.411476376204204</v>
      </c>
      <c r="X54" s="118">
        <v>10.745619969913468</v>
      </c>
      <c r="Y54" s="118">
        <v>12.061376385620845</v>
      </c>
      <c r="Z54" s="119">
        <v>15.986817514657023</v>
      </c>
      <c r="AA54" s="117">
        <v>-0.6137117889365149</v>
      </c>
      <c r="AB54" s="118">
        <v>9.0381877899416985</v>
      </c>
      <c r="AC54" s="118">
        <v>10.216139406177554</v>
      </c>
      <c r="AD54" s="118">
        <v>-7.7908655331434762</v>
      </c>
      <c r="AE54" s="118">
        <v>13.086979262146151</v>
      </c>
      <c r="AF54" s="119">
        <v>33.649273065192141</v>
      </c>
      <c r="AG54" s="117">
        <v>-4.3068239022256662</v>
      </c>
      <c r="AH54" s="118">
        <v>1.0044985451147213</v>
      </c>
      <c r="AI54" s="118">
        <v>2.5678933599285343</v>
      </c>
      <c r="AJ54" s="118">
        <v>5.3205891467810558</v>
      </c>
      <c r="AK54" s="118">
        <v>5.1627159678449903</v>
      </c>
      <c r="AL54" s="119">
        <v>4.517083583350912</v>
      </c>
      <c r="AM54" s="117">
        <v>8.2149817794394568</v>
      </c>
      <c r="AN54" s="118">
        <v>10.584635054247142</v>
      </c>
      <c r="AO54" s="118">
        <v>16.835570704128745</v>
      </c>
      <c r="AP54" s="118">
        <v>14.78898295229275</v>
      </c>
      <c r="AQ54" s="118">
        <v>12.572319538798688</v>
      </c>
      <c r="AR54" s="119">
        <v>15.56542776040925</v>
      </c>
      <c r="AS54" s="117">
        <v>1.2956450231952585</v>
      </c>
      <c r="AT54" s="118">
        <v>4.0848421535975348</v>
      </c>
      <c r="AU54" s="118">
        <v>9.7549239390036355</v>
      </c>
      <c r="AV54" s="118">
        <v>12.325995883216942</v>
      </c>
      <c r="AW54" s="118">
        <v>10.881867465959402</v>
      </c>
      <c r="AX54" s="119">
        <v>13.222378485125105</v>
      </c>
      <c r="AY54" s="117">
        <v>7.4221817588258103</v>
      </c>
      <c r="AZ54" s="118">
        <v>5.7735534366461287</v>
      </c>
      <c r="BA54" s="118">
        <v>7.5651569229079785</v>
      </c>
      <c r="BB54" s="118">
        <v>6.683847379037049</v>
      </c>
      <c r="BC54" s="118">
        <v>6.4133963951967301</v>
      </c>
      <c r="BD54" s="119">
        <v>7.9121491281019116</v>
      </c>
      <c r="BE54" s="117">
        <v>78.336124853919827</v>
      </c>
      <c r="BF54" s="118">
        <v>40.897253364431833</v>
      </c>
      <c r="BG54" s="118">
        <v>37.211088427782826</v>
      </c>
      <c r="BH54" s="118">
        <v>4.900377191694381</v>
      </c>
      <c r="BI54" s="118">
        <v>69.392413063711658</v>
      </c>
      <c r="BJ54" s="119">
        <v>54.673692257215642</v>
      </c>
      <c r="BK54" s="117">
        <v>1.7814341667843441</v>
      </c>
      <c r="BL54" s="118">
        <v>0.90527041270682951</v>
      </c>
      <c r="BM54" s="118">
        <v>5.3002386380190267E-2</v>
      </c>
      <c r="BN54" s="118">
        <v>2.4003219734534289</v>
      </c>
      <c r="BO54" s="118">
        <v>7.3500746106873462</v>
      </c>
      <c r="BP54" s="119">
        <v>9.7167111758015032</v>
      </c>
      <c r="BQ54" s="117">
        <v>2.5659864785601671</v>
      </c>
      <c r="BR54" s="118">
        <v>7.014573870712332</v>
      </c>
      <c r="BS54" s="118">
        <v>4.1636523142534552</v>
      </c>
      <c r="BT54" s="118">
        <v>1.9610900534964473</v>
      </c>
      <c r="BU54" s="118">
        <v>12.715653749748245</v>
      </c>
      <c r="BV54" s="119">
        <v>22.551534137644801</v>
      </c>
      <c r="BW54" s="117">
        <f ca="1">BW32/BW35*100</f>
        <v>4.1916827920146096</v>
      </c>
      <c r="BX54" s="118">
        <f t="shared" ref="BX54:CB54" ca="1" si="263">BX32/BX35*100</f>
        <v>5.6620419584516508</v>
      </c>
      <c r="BY54" s="118">
        <f t="shared" ca="1" si="263"/>
        <v>7.8665186459712695</v>
      </c>
      <c r="BZ54" s="118">
        <f t="shared" ca="1" si="263"/>
        <v>8.2777817795166388</v>
      </c>
      <c r="CA54" s="118">
        <f t="shared" ca="1" si="263"/>
        <v>10.818152569393948</v>
      </c>
      <c r="CB54" s="119">
        <f t="shared" ca="1" si="263"/>
        <v>11.919291873038956</v>
      </c>
    </row>
    <row r="55" spans="2:80" s="17" customFormat="1">
      <c r="B55" s="27" t="s">
        <v>293</v>
      </c>
      <c r="C55" s="117">
        <v>3.4081488051772912</v>
      </c>
      <c r="D55" s="118">
        <v>25.343720717018048</v>
      </c>
      <c r="E55" s="118">
        <v>6.7958882032471806</v>
      </c>
      <c r="F55" s="118">
        <v>8.9083834852783994</v>
      </c>
      <c r="G55" s="118">
        <v>11.642321364457386</v>
      </c>
      <c r="H55" s="119">
        <v>12.095970685201602</v>
      </c>
      <c r="I55" s="117">
        <v>2.4057452724239057</v>
      </c>
      <c r="J55" s="118">
        <v>3.5339636574847058</v>
      </c>
      <c r="K55" s="118">
        <v>3.4040467544085642</v>
      </c>
      <c r="L55" s="118">
        <v>4.4570799427926096</v>
      </c>
      <c r="M55" s="118">
        <v>5.3701324220571021</v>
      </c>
      <c r="N55" s="119">
        <v>5.0727223978503213</v>
      </c>
      <c r="O55" s="117">
        <v>6.1708731662927372</v>
      </c>
      <c r="P55" s="118">
        <v>5.0032619427514184</v>
      </c>
      <c r="Q55" s="118">
        <v>5.4183730705449067</v>
      </c>
      <c r="R55" s="118">
        <v>4.5772226040299939</v>
      </c>
      <c r="S55" s="118">
        <v>7.4102240756930176</v>
      </c>
      <c r="T55" s="119">
        <v>5.0963968600822209</v>
      </c>
      <c r="U55" s="117">
        <v>10.23861343581677</v>
      </c>
      <c r="V55" s="118">
        <v>7.267790926036211</v>
      </c>
      <c r="W55" s="118">
        <v>10.074234438960529</v>
      </c>
      <c r="X55" s="118">
        <v>8.563061620454274</v>
      </c>
      <c r="Y55" s="118">
        <v>9.9447144974854655</v>
      </c>
      <c r="Z55" s="119">
        <v>13.236808016301582</v>
      </c>
      <c r="AA55" s="117">
        <v>5.0789406155562995</v>
      </c>
      <c r="AB55" s="118">
        <v>8.0104673537166526</v>
      </c>
      <c r="AC55" s="118">
        <v>9.1609121627280068</v>
      </c>
      <c r="AD55" s="118">
        <v>3.3368984678116798</v>
      </c>
      <c r="AE55" s="118">
        <v>9.5726913201161103</v>
      </c>
      <c r="AF55" s="119">
        <v>19.465846170585309</v>
      </c>
      <c r="AG55" s="117">
        <v>-3.8531228975211675</v>
      </c>
      <c r="AH55" s="118">
        <v>-32.784650721650138</v>
      </c>
      <c r="AI55" s="118">
        <v>-4.1095165042047475</v>
      </c>
      <c r="AJ55" s="118">
        <v>-3.1671132985068211</v>
      </c>
      <c r="AK55" s="118">
        <v>-3.1699758749351972</v>
      </c>
      <c r="AL55" s="119">
        <v>-2.4314792913497567</v>
      </c>
      <c r="AM55" s="117">
        <v>7.7073390013262379</v>
      </c>
      <c r="AN55" s="118">
        <v>7.1965033386504533</v>
      </c>
      <c r="AO55" s="118">
        <v>12.413083117274965</v>
      </c>
      <c r="AP55" s="118">
        <v>12.848989430394589</v>
      </c>
      <c r="AQ55" s="118">
        <v>11.479904876327742</v>
      </c>
      <c r="AR55" s="119">
        <v>14.506002474498317</v>
      </c>
      <c r="AS55" s="117">
        <v>5.0664267986982452</v>
      </c>
      <c r="AT55" s="118">
        <v>4.7857187365319289</v>
      </c>
      <c r="AU55" s="118">
        <v>9.8677903368333126</v>
      </c>
      <c r="AV55" s="118">
        <v>12.312374276857408</v>
      </c>
      <c r="AW55" s="118">
        <v>11.296752731134326</v>
      </c>
      <c r="AX55" s="119">
        <v>13.475639613668342</v>
      </c>
      <c r="AY55" s="117">
        <v>10.020452567281703</v>
      </c>
      <c r="AZ55" s="118">
        <v>7.9358248433538083</v>
      </c>
      <c r="BA55" s="118">
        <v>8.4542296341414946</v>
      </c>
      <c r="BB55" s="118">
        <v>9.2994211589533222</v>
      </c>
      <c r="BC55" s="118">
        <v>7.5038949426695574</v>
      </c>
      <c r="BD55" s="119">
        <v>8.0740575791130205</v>
      </c>
      <c r="BE55" s="117">
        <v>-3.8024110138743641</v>
      </c>
      <c r="BF55" s="118">
        <v>-6.3408234672275663</v>
      </c>
      <c r="BG55" s="118">
        <v>0.93297064016014097</v>
      </c>
      <c r="BH55" s="118">
        <v>5.7682642230397203</v>
      </c>
      <c r="BI55" s="118">
        <v>28.946352564909773</v>
      </c>
      <c r="BJ55" s="119">
        <v>40.536666547891201</v>
      </c>
      <c r="BK55" s="117">
        <v>3.0330359840499046</v>
      </c>
      <c r="BL55" s="118">
        <v>2.3842289831127279</v>
      </c>
      <c r="BM55" s="118">
        <v>1.7749605055247462</v>
      </c>
      <c r="BN55" s="118">
        <v>3.4966688130400332</v>
      </c>
      <c r="BO55" s="118">
        <v>7.4213587770984679</v>
      </c>
      <c r="BP55" s="119">
        <v>9.5358689555869738</v>
      </c>
      <c r="BQ55" s="117">
        <v>10.196174663396018</v>
      </c>
      <c r="BR55" s="118">
        <v>7.6677046009809651</v>
      </c>
      <c r="BS55" s="118">
        <v>5.9664775135566392</v>
      </c>
      <c r="BT55" s="118">
        <v>4.714378004884674</v>
      </c>
      <c r="BU55" s="118">
        <v>10.434987903010111</v>
      </c>
      <c r="BV55" s="119">
        <v>17.436423407559438</v>
      </c>
      <c r="BW55" s="117"/>
      <c r="BX55" s="118"/>
      <c r="BY55" s="118"/>
      <c r="BZ55" s="118"/>
      <c r="CA55" s="118"/>
      <c r="CB55" s="119"/>
    </row>
    <row r="56" spans="2:80">
      <c r="B56" s="24" t="s">
        <v>294</v>
      </c>
      <c r="C56" s="117">
        <v>3.6849474720356463</v>
      </c>
      <c r="D56" s="118">
        <v>28.889031430519001</v>
      </c>
      <c r="E56" s="118">
        <v>8.2313651803244969</v>
      </c>
      <c r="F56" s="118">
        <v>11.459743447779351</v>
      </c>
      <c r="G56" s="118">
        <v>16.489698572014674</v>
      </c>
      <c r="H56" s="119">
        <v>19.037344185958062</v>
      </c>
      <c r="I56" s="117">
        <v>3.3147421694858172</v>
      </c>
      <c r="J56" s="118">
        <v>5.326384234121333</v>
      </c>
      <c r="K56" s="118">
        <v>5.2899439152323264</v>
      </c>
      <c r="L56" s="118">
        <v>6.7699481920599185</v>
      </c>
      <c r="M56" s="118">
        <v>9.0493650269092711</v>
      </c>
      <c r="N56" s="119">
        <v>11.568957352342371</v>
      </c>
      <c r="O56" s="117">
        <v>-8.8878277446839729</v>
      </c>
      <c r="P56" s="118">
        <v>1.2586237928747417</v>
      </c>
      <c r="Q56" s="118">
        <v>1.9945815839770402</v>
      </c>
      <c r="R56" s="118">
        <v>-1.0248755519719817</v>
      </c>
      <c r="S56" s="118">
        <v>0.80431595710294002</v>
      </c>
      <c r="T56" s="119">
        <v>0.71097330803355185</v>
      </c>
      <c r="U56" s="117">
        <v>8.7652085487497153</v>
      </c>
      <c r="V56" s="118">
        <v>6.6799618954873967</v>
      </c>
      <c r="W56" s="118">
        <v>10.201442505772352</v>
      </c>
      <c r="X56" s="118">
        <v>8.9941600686284495</v>
      </c>
      <c r="Y56" s="118">
        <v>10.120258044990237</v>
      </c>
      <c r="Z56" s="119">
        <v>13.029953552029546</v>
      </c>
      <c r="AA56" s="117">
        <v>4.6636681776659046</v>
      </c>
      <c r="AB56" s="118">
        <v>10.07275892504269</v>
      </c>
      <c r="AC56" s="118">
        <v>11.948740705061049</v>
      </c>
      <c r="AD56" s="118">
        <v>3.3126471661046639</v>
      </c>
      <c r="AE56" s="118">
        <v>13.471863628846883</v>
      </c>
      <c r="AF56" s="119">
        <v>25.316209080321332</v>
      </c>
      <c r="AG56" s="117">
        <v>-7.5712164636751229</v>
      </c>
      <c r="AH56" s="118">
        <v>-62.295948698189044</v>
      </c>
      <c r="AI56" s="118">
        <v>-12.97908408233695</v>
      </c>
      <c r="AJ56" s="118">
        <v>-8.590716973924458</v>
      </c>
      <c r="AK56" s="118">
        <v>-8.6504608597015373</v>
      </c>
      <c r="AL56" s="119">
        <v>-5.4313830618163497</v>
      </c>
      <c r="AM56" s="117">
        <v>10.804699370520304</v>
      </c>
      <c r="AN56" s="118">
        <v>11.629037616905315</v>
      </c>
      <c r="AO56" s="118">
        <v>19.407463570943797</v>
      </c>
      <c r="AP56" s="118">
        <v>15.988110522856047</v>
      </c>
      <c r="AQ56" s="118">
        <v>15.55246469093508</v>
      </c>
      <c r="AR56" s="119">
        <v>20.381978974800159</v>
      </c>
      <c r="AS56" s="117">
        <v>4.5176849220058619</v>
      </c>
      <c r="AT56" s="118">
        <v>5.300859015663332</v>
      </c>
      <c r="AU56" s="118">
        <v>10.959421667571634</v>
      </c>
      <c r="AV56" s="118">
        <v>12.48070286429417</v>
      </c>
      <c r="AW56" s="118">
        <v>10.640537300331388</v>
      </c>
      <c r="AX56" s="119">
        <v>12.52586339264389</v>
      </c>
      <c r="AY56" s="117">
        <v>13.341279107376691</v>
      </c>
      <c r="AZ56" s="118">
        <v>10.335442656551628</v>
      </c>
      <c r="BA56" s="118">
        <v>8.6093913814731469</v>
      </c>
      <c r="BB56" s="118">
        <v>8.7267160616709987</v>
      </c>
      <c r="BC56" s="118">
        <v>8.1364935369799447</v>
      </c>
      <c r="BD56" s="119">
        <v>9.0043609733766097</v>
      </c>
      <c r="BE56" s="117">
        <v>-25.845702137113591</v>
      </c>
      <c r="BF56" s="118">
        <v>-15.29827307425426</v>
      </c>
      <c r="BG56" s="118">
        <v>-2.2300568871103552</v>
      </c>
      <c r="BH56" s="118">
        <v>-12.166789846632794</v>
      </c>
      <c r="BI56" s="118">
        <v>37.095316130823974</v>
      </c>
      <c r="BJ56" s="119">
        <v>55.853752774061441</v>
      </c>
      <c r="BK56" s="117">
        <v>2.7496322786463145</v>
      </c>
      <c r="BL56" s="118">
        <v>1.9361114915995372</v>
      </c>
      <c r="BM56" s="118">
        <v>3.7172779564530467</v>
      </c>
      <c r="BN56" s="118">
        <v>2.5321172415720872</v>
      </c>
      <c r="BO56" s="118">
        <v>7.5113429260607285</v>
      </c>
      <c r="BP56" s="119">
        <v>10.002116887455424</v>
      </c>
      <c r="BQ56" s="117">
        <v>9.4332605929061923</v>
      </c>
      <c r="BR56" s="118">
        <v>6.9099998058258407</v>
      </c>
      <c r="BS56" s="118">
        <v>5.0157785810736764</v>
      </c>
      <c r="BT56" s="118">
        <v>3.4492086380534004</v>
      </c>
      <c r="BU56" s="118">
        <v>11.593530237200806</v>
      </c>
      <c r="BV56" s="119">
        <v>24.676201145934581</v>
      </c>
      <c r="BW56" s="117"/>
      <c r="BX56" s="118"/>
      <c r="BY56" s="118"/>
      <c r="BZ56" s="118"/>
      <c r="CA56" s="118"/>
      <c r="CB56" s="119"/>
    </row>
    <row r="57" spans="2:80" s="5" customFormat="1" ht="12.75">
      <c r="B57" s="30" t="s">
        <v>296</v>
      </c>
      <c r="C57" s="123"/>
      <c r="D57" s="124"/>
      <c r="E57" s="124"/>
      <c r="F57" s="124"/>
      <c r="G57" s="124"/>
      <c r="H57" s="125"/>
      <c r="I57" s="123"/>
      <c r="J57" s="124"/>
      <c r="K57" s="124"/>
      <c r="L57" s="124"/>
      <c r="M57" s="124"/>
      <c r="N57" s="125"/>
      <c r="O57" s="123"/>
      <c r="P57" s="124"/>
      <c r="Q57" s="124"/>
      <c r="R57" s="124"/>
      <c r="S57" s="124"/>
      <c r="T57" s="125"/>
      <c r="U57" s="123"/>
      <c r="V57" s="124"/>
      <c r="W57" s="124"/>
      <c r="X57" s="124"/>
      <c r="Y57" s="124"/>
      <c r="Z57" s="125"/>
      <c r="AA57" s="123"/>
      <c r="AB57" s="124"/>
      <c r="AC57" s="124"/>
      <c r="AD57" s="124"/>
      <c r="AE57" s="124"/>
      <c r="AF57" s="125"/>
      <c r="AG57" s="123"/>
      <c r="AH57" s="124"/>
      <c r="AI57" s="124"/>
      <c r="AJ57" s="124"/>
      <c r="AK57" s="124"/>
      <c r="AL57" s="125"/>
      <c r="AM57" s="123"/>
      <c r="AN57" s="124"/>
      <c r="AO57" s="124"/>
      <c r="AP57" s="124"/>
      <c r="AQ57" s="124"/>
      <c r="AR57" s="125"/>
      <c r="AS57" s="123"/>
      <c r="AT57" s="124"/>
      <c r="AU57" s="124"/>
      <c r="AV57" s="124"/>
      <c r="AW57" s="124"/>
      <c r="AX57" s="125"/>
      <c r="AY57" s="123"/>
      <c r="AZ57" s="124"/>
      <c r="BA57" s="124"/>
      <c r="BB57" s="124"/>
      <c r="BC57" s="124"/>
      <c r="BD57" s="125"/>
      <c r="BE57" s="123"/>
      <c r="BF57" s="124"/>
      <c r="BG57" s="124"/>
      <c r="BH57" s="124"/>
      <c r="BI57" s="124"/>
      <c r="BJ57" s="125"/>
      <c r="BK57" s="123"/>
      <c r="BL57" s="124"/>
      <c r="BM57" s="124"/>
      <c r="BN57" s="124"/>
      <c r="BO57" s="124"/>
      <c r="BP57" s="125"/>
      <c r="BQ57" s="123"/>
      <c r="BR57" s="124"/>
      <c r="BS57" s="124"/>
      <c r="BT57" s="124"/>
      <c r="BU57" s="124"/>
      <c r="BV57" s="125"/>
      <c r="BW57" s="123"/>
      <c r="BX57" s="124"/>
      <c r="BY57" s="124"/>
      <c r="BZ57" s="124"/>
      <c r="CA57" s="124"/>
      <c r="CB57" s="125"/>
    </row>
    <row r="58" spans="2:80" s="17" customFormat="1">
      <c r="B58" s="27" t="s">
        <v>45</v>
      </c>
      <c r="C58" s="117">
        <f t="shared" ref="C58:BV58" si="264">IFERROR((C36/C35),"NA")</f>
        <v>1.8698320881217894</v>
      </c>
      <c r="D58" s="118">
        <f t="shared" si="264"/>
        <v>1.6607444165323564</v>
      </c>
      <c r="E58" s="118">
        <f t="shared" si="264"/>
        <v>1.4019830237876556</v>
      </c>
      <c r="F58" s="118">
        <f t="shared" si="264"/>
        <v>1.4627288674487446</v>
      </c>
      <c r="G58" s="118">
        <f t="shared" si="264"/>
        <v>1.1650789112387052</v>
      </c>
      <c r="H58" s="119">
        <f t="shared" si="264"/>
        <v>0.93306029541631774</v>
      </c>
      <c r="I58" s="117">
        <f t="shared" ref="I58:N58" si="265">IFERROR((I36/I35),"NA")</f>
        <v>0.18853092496414617</v>
      </c>
      <c r="J58" s="118">
        <f t="shared" si="265"/>
        <v>0.11500461467212728</v>
      </c>
      <c r="K58" s="118">
        <f t="shared" si="265"/>
        <v>8.8464274522633876E-2</v>
      </c>
      <c r="L58" s="118">
        <f t="shared" si="265"/>
        <v>0.12259119201456932</v>
      </c>
      <c r="M58" s="118">
        <f t="shared" si="265"/>
        <v>0.12238596469677362</v>
      </c>
      <c r="N58" s="119">
        <f t="shared" si="265"/>
        <v>0.12320984821390316</v>
      </c>
      <c r="O58" s="117">
        <f t="shared" si="264"/>
        <v>0.54247556040093792</v>
      </c>
      <c r="P58" s="118">
        <f t="shared" si="264"/>
        <v>0.59591787804352314</v>
      </c>
      <c r="Q58" s="118">
        <f t="shared" si="264"/>
        <v>0.69209969560242657</v>
      </c>
      <c r="R58" s="118">
        <f t="shared" si="264"/>
        <v>1.0687294783793062</v>
      </c>
      <c r="S58" s="118">
        <f t="shared" si="264"/>
        <v>0.93370804110929007</v>
      </c>
      <c r="T58" s="119">
        <f t="shared" si="264"/>
        <v>0.86165615281436125</v>
      </c>
      <c r="U58" s="117">
        <f t="shared" si="264"/>
        <v>3.9502089342119904</v>
      </c>
      <c r="V58" s="118">
        <f t="shared" si="264"/>
        <v>0.95304761739541322</v>
      </c>
      <c r="W58" s="118">
        <f t="shared" si="264"/>
        <v>0.7155185008809567</v>
      </c>
      <c r="X58" s="118">
        <f t="shared" si="264"/>
        <v>0.43564827129541067</v>
      </c>
      <c r="Y58" s="118">
        <f t="shared" si="264"/>
        <v>0.33999485284713205</v>
      </c>
      <c r="Z58" s="119">
        <f t="shared" si="264"/>
        <v>0.24903406599120281</v>
      </c>
      <c r="AA58" s="117">
        <f t="shared" ref="AA58:AF58" si="266">IFERROR((AA36/AA35),"NA")</f>
        <v>0.7548550205834974</v>
      </c>
      <c r="AB58" s="118">
        <f t="shared" si="266"/>
        <v>0.54373547102544595</v>
      </c>
      <c r="AC58" s="118">
        <f t="shared" si="266"/>
        <v>0.51752742841851751</v>
      </c>
      <c r="AD58" s="118">
        <f t="shared" si="266"/>
        <v>1.4807134195359231</v>
      </c>
      <c r="AE58" s="118">
        <f t="shared" si="266"/>
        <v>1.3513711919011728</v>
      </c>
      <c r="AF58" s="119">
        <f t="shared" si="266"/>
        <v>0.99430685052090162</v>
      </c>
      <c r="AG58" s="117">
        <f t="shared" si="264"/>
        <v>0.14980105103517161</v>
      </c>
      <c r="AH58" s="118">
        <f t="shared" si="264"/>
        <v>0.1568279918591908</v>
      </c>
      <c r="AI58" s="118">
        <f t="shared" si="264"/>
        <v>0.14846852035419791</v>
      </c>
      <c r="AJ58" s="118">
        <f t="shared" si="264"/>
        <v>0.46838640089279521</v>
      </c>
      <c r="AK58" s="118">
        <f t="shared" si="264"/>
        <v>0.46353041454610694</v>
      </c>
      <c r="AL58" s="119">
        <f t="shared" si="264"/>
        <v>0.46121299613353495</v>
      </c>
      <c r="AM58" s="117">
        <f t="shared" ref="AM58:BP58" si="267">IFERROR((AM36/AM35),"NA")</f>
        <v>0.16370769450311515</v>
      </c>
      <c r="AN58" s="118">
        <f t="shared" si="267"/>
        <v>0.27413898046685237</v>
      </c>
      <c r="AO58" s="118">
        <f t="shared" si="267"/>
        <v>0.32301811939604197</v>
      </c>
      <c r="AP58" s="118">
        <f t="shared" si="267"/>
        <v>0.18023303268250507</v>
      </c>
      <c r="AQ58" s="118">
        <f t="shared" si="267"/>
        <v>0.12963267393012728</v>
      </c>
      <c r="AR58" s="119">
        <f t="shared" si="267"/>
        <v>8.4600827850362076E-2</v>
      </c>
      <c r="AS58" s="117">
        <f t="shared" ref="AS58:AX58" si="268">IFERROR((AS36/AS35),"NA")</f>
        <v>0.80627624382987562</v>
      </c>
      <c r="AT58" s="118">
        <f t="shared" si="268"/>
        <v>0.60495193188161633</v>
      </c>
      <c r="AU58" s="118">
        <f t="shared" si="268"/>
        <v>0.50828241602380619</v>
      </c>
      <c r="AV58" s="118">
        <f t="shared" si="268"/>
        <v>0.49052643049440919</v>
      </c>
      <c r="AW58" s="118">
        <f t="shared" si="268"/>
        <v>0.34694358196093517</v>
      </c>
      <c r="AX58" s="119">
        <f t="shared" si="268"/>
        <v>0.3053766196001127</v>
      </c>
      <c r="AY58" s="117">
        <f t="shared" si="267"/>
        <v>0.54097943163603135</v>
      </c>
      <c r="AZ58" s="118">
        <f t="shared" si="267"/>
        <v>0.71613924746552904</v>
      </c>
      <c r="BA58" s="118">
        <f t="shared" si="267"/>
        <v>0.81409080428658787</v>
      </c>
      <c r="BB58" s="118">
        <f t="shared" si="267"/>
        <v>1.015369215505634</v>
      </c>
      <c r="BC58" s="118">
        <f t="shared" si="267"/>
        <v>0.99896834159670589</v>
      </c>
      <c r="BD58" s="119">
        <f t="shared" si="267"/>
        <v>0.92741647487811119</v>
      </c>
      <c r="BE58" s="117">
        <f t="shared" ref="BE58:BJ58" si="269">IFERROR((BE36/BE35),"NA")</f>
        <v>-5.735061657973481</v>
      </c>
      <c r="BF58" s="118">
        <f t="shared" si="269"/>
        <v>-3.3205921349622538</v>
      </c>
      <c r="BG58" s="118">
        <f t="shared" si="269"/>
        <v>36.270388523107343</v>
      </c>
      <c r="BH58" s="118">
        <f t="shared" si="269"/>
        <v>3.0851506573005203</v>
      </c>
      <c r="BI58" s="118">
        <f t="shared" si="269"/>
        <v>0.72208235407967403</v>
      </c>
      <c r="BJ58" s="119">
        <f t="shared" si="269"/>
        <v>0.19130491275628947</v>
      </c>
      <c r="BK58" s="117">
        <f t="shared" si="267"/>
        <v>0.2369245473680289</v>
      </c>
      <c r="BL58" s="118">
        <f t="shared" si="267"/>
        <v>0.28247539990034382</v>
      </c>
      <c r="BM58" s="118">
        <f t="shared" si="267"/>
        <v>0.24585843068274763</v>
      </c>
      <c r="BN58" s="118">
        <f t="shared" si="267"/>
        <v>0.12001167660415671</v>
      </c>
      <c r="BO58" s="118">
        <f t="shared" si="267"/>
        <v>0.11226495546964571</v>
      </c>
      <c r="BP58" s="119">
        <f t="shared" si="267"/>
        <v>0.10250502525431984</v>
      </c>
      <c r="BQ58" s="117">
        <f t="shared" si="264"/>
        <v>1.2369738934152752</v>
      </c>
      <c r="BR58" s="118">
        <f t="shared" si="264"/>
        <v>0.98105992710760592</v>
      </c>
      <c r="BS58" s="118">
        <f t="shared" si="264"/>
        <v>0.81246384793826532</v>
      </c>
      <c r="BT58" s="118">
        <f t="shared" si="264"/>
        <v>0.77154968389951928</v>
      </c>
      <c r="BU58" s="118">
        <f t="shared" si="264"/>
        <v>0.59811990075215271</v>
      </c>
      <c r="BV58" s="119">
        <f t="shared" si="264"/>
        <v>0.41005545522737236</v>
      </c>
      <c r="BW58" s="117"/>
      <c r="BX58" s="118"/>
      <c r="BY58" s="118"/>
      <c r="BZ58" s="118"/>
      <c r="CA58" s="118"/>
      <c r="CB58" s="119"/>
    </row>
    <row r="59" spans="2:80" s="17" customFormat="1">
      <c r="B59" s="27" t="s">
        <v>37</v>
      </c>
      <c r="C59" s="117">
        <f t="shared" ref="C59:BV59" si="270">IFERROR((C38/C35),"NA")</f>
        <v>1.5936336607515569</v>
      </c>
      <c r="D59" s="118">
        <f t="shared" si="270"/>
        <v>1.1612925396830853</v>
      </c>
      <c r="E59" s="118">
        <f t="shared" si="270"/>
        <v>0.92740727499121611</v>
      </c>
      <c r="F59" s="118">
        <f t="shared" si="270"/>
        <v>0.97294430435259294</v>
      </c>
      <c r="G59" s="118">
        <f t="shared" si="270"/>
        <v>0.59567257598563983</v>
      </c>
      <c r="H59" s="119">
        <f t="shared" si="270"/>
        <v>0.32394238408553416</v>
      </c>
      <c r="I59" s="117">
        <f t="shared" ref="I59:N59" si="271">IFERROR((I38/I35),"NA")</f>
        <v>0.14872567445658938</v>
      </c>
      <c r="J59" s="118">
        <f t="shared" si="271"/>
        <v>8.938410902726672E-2</v>
      </c>
      <c r="K59" s="118">
        <f t="shared" si="271"/>
        <v>2.8106909632974089E-2</v>
      </c>
      <c r="L59" s="118">
        <f t="shared" si="271"/>
        <v>1.1400475922254712E-2</v>
      </c>
      <c r="M59" s="118">
        <f t="shared" si="271"/>
        <v>-0.10067931521022798</v>
      </c>
      <c r="N59" s="119">
        <f t="shared" si="271"/>
        <v>-0.13298597642625984</v>
      </c>
      <c r="O59" s="117">
        <f t="shared" si="270"/>
        <v>2.5061632383714953E-3</v>
      </c>
      <c r="P59" s="118">
        <f t="shared" si="270"/>
        <v>5.4433287725393277E-2</v>
      </c>
      <c r="Q59" s="118">
        <f t="shared" si="270"/>
        <v>0.35786576282895438</v>
      </c>
      <c r="R59" s="118">
        <f t="shared" si="270"/>
        <v>0.59751453838925372</v>
      </c>
      <c r="S59" s="118">
        <f t="shared" si="270"/>
        <v>0.59918308810404552</v>
      </c>
      <c r="T59" s="119">
        <f t="shared" si="270"/>
        <v>0.51254800866233963</v>
      </c>
      <c r="U59" s="117">
        <f t="shared" si="270"/>
        <v>3.5270266996909481</v>
      </c>
      <c r="V59" s="118">
        <f t="shared" si="270"/>
        <v>0.80272250461171912</v>
      </c>
      <c r="W59" s="118">
        <f t="shared" si="270"/>
        <v>0.55202383124170273</v>
      </c>
      <c r="X59" s="118">
        <f t="shared" si="270"/>
        <v>0.25863503364592827</v>
      </c>
      <c r="Y59" s="118">
        <f t="shared" si="270"/>
        <v>0.25322802864951183</v>
      </c>
      <c r="Z59" s="119">
        <f t="shared" si="270"/>
        <v>0.15581528067568373</v>
      </c>
      <c r="AA59" s="117">
        <f t="shared" ref="AA59:AF59" si="272">IFERROR((AA38/AA35),"NA")</f>
        <v>0.55182790406300342</v>
      </c>
      <c r="AB59" s="118">
        <f t="shared" si="272"/>
        <v>0.19305945021839069</v>
      </c>
      <c r="AC59" s="118">
        <f t="shared" si="272"/>
        <v>0.13542184334263538</v>
      </c>
      <c r="AD59" s="118">
        <f t="shared" si="272"/>
        <v>0.75196544629596818</v>
      </c>
      <c r="AE59" s="118">
        <f t="shared" si="272"/>
        <v>0.86239913411061697</v>
      </c>
      <c r="AF59" s="119">
        <f t="shared" si="272"/>
        <v>0.7261192552045741</v>
      </c>
      <c r="AG59" s="117">
        <f t="shared" si="270"/>
        <v>6.6752204207144797E-2</v>
      </c>
      <c r="AH59" s="118">
        <f t="shared" si="270"/>
        <v>3.0762865385905655E-2</v>
      </c>
      <c r="AI59" s="118">
        <f t="shared" si="270"/>
        <v>-0.40677937943370418</v>
      </c>
      <c r="AJ59" s="118">
        <f t="shared" si="270"/>
        <v>0.4113745948514767</v>
      </c>
      <c r="AK59" s="118">
        <f t="shared" si="270"/>
        <v>0.17848580194799302</v>
      </c>
      <c r="AL59" s="119">
        <f t="shared" si="270"/>
        <v>0.34219639656642881</v>
      </c>
      <c r="AM59" s="117">
        <f t="shared" ref="AM59:BP59" si="273">IFERROR((AM38/AM35),"NA")</f>
        <v>0.14950404748865503</v>
      </c>
      <c r="AN59" s="118">
        <f t="shared" si="273"/>
        <v>0.16088589439082041</v>
      </c>
      <c r="AO59" s="118">
        <f t="shared" si="273"/>
        <v>0.25644055914274394</v>
      </c>
      <c r="AP59" s="118">
        <f t="shared" si="273"/>
        <v>8.8703671734656805E-2</v>
      </c>
      <c r="AQ59" s="118">
        <f t="shared" si="273"/>
        <v>6.3651607424426465E-2</v>
      </c>
      <c r="AR59" s="119">
        <f t="shared" si="273"/>
        <v>2.5416638706963687E-2</v>
      </c>
      <c r="AS59" s="117">
        <f t="shared" ref="AS59:AX59" si="274">IFERROR((AS38/AS35),"NA")</f>
        <v>0.70429332971445058</v>
      </c>
      <c r="AT59" s="118">
        <f t="shared" si="274"/>
        <v>0.23780556010677736</v>
      </c>
      <c r="AU59" s="118">
        <f t="shared" si="274"/>
        <v>0.28605856818897474</v>
      </c>
      <c r="AV59" s="118">
        <f t="shared" si="274"/>
        <v>0.33090603157589693</v>
      </c>
      <c r="AW59" s="118">
        <f t="shared" si="274"/>
        <v>0.14085578084113956</v>
      </c>
      <c r="AX59" s="119">
        <f t="shared" si="274"/>
        <v>-2.6339510975820272E-2</v>
      </c>
      <c r="AY59" s="117">
        <f t="shared" si="273"/>
        <v>0.18126526148637515</v>
      </c>
      <c r="AZ59" s="118">
        <f t="shared" si="273"/>
        <v>0.47740417390539441</v>
      </c>
      <c r="BA59" s="118">
        <f t="shared" si="273"/>
        <v>0.63218148827604181</v>
      </c>
      <c r="BB59" s="118">
        <f t="shared" si="273"/>
        <v>0.78875522641910567</v>
      </c>
      <c r="BC59" s="118">
        <f t="shared" si="273"/>
        <v>0.65852006221036952</v>
      </c>
      <c r="BD59" s="119">
        <f t="shared" si="273"/>
        <v>0.62306901323377406</v>
      </c>
      <c r="BE59" s="117">
        <f t="shared" ref="BE59:BJ59" si="275">IFERROR((BE38/BE35),"NA")</f>
        <v>-4.0492345323323686</v>
      </c>
      <c r="BF59" s="118">
        <f t="shared" si="275"/>
        <v>-2.4794544272422971</v>
      </c>
      <c r="BG59" s="118">
        <f t="shared" si="275"/>
        <v>22.132648982940321</v>
      </c>
      <c r="BH59" s="118">
        <f t="shared" si="275"/>
        <v>1.9103715926172979</v>
      </c>
      <c r="BI59" s="118">
        <f t="shared" si="275"/>
        <v>0.29526475097895977</v>
      </c>
      <c r="BJ59" s="119">
        <f t="shared" si="275"/>
        <v>-0.23129545856313746</v>
      </c>
      <c r="BK59" s="117">
        <f t="shared" si="273"/>
        <v>0.1648416253771933</v>
      </c>
      <c r="BL59" s="118">
        <f t="shared" si="273"/>
        <v>0.24712098128609164</v>
      </c>
      <c r="BM59" s="118">
        <f t="shared" si="273"/>
        <v>0.1855358344630593</v>
      </c>
      <c r="BN59" s="118">
        <f t="shared" si="273"/>
        <v>1.0124204755399461E-2</v>
      </c>
      <c r="BO59" s="118">
        <f t="shared" si="273"/>
        <v>-1.4082392064161618E-2</v>
      </c>
      <c r="BP59" s="119">
        <f t="shared" si="273"/>
        <v>-2.2839877248484405E-2</v>
      </c>
      <c r="BQ59" s="117">
        <f t="shared" si="270"/>
        <v>1.1528841638725729</v>
      </c>
      <c r="BR59" s="118">
        <f t="shared" si="270"/>
        <v>0.91003963274979582</v>
      </c>
      <c r="BS59" s="118">
        <f t="shared" si="270"/>
        <v>0.63151654065806684</v>
      </c>
      <c r="BT59" s="118">
        <f t="shared" si="270"/>
        <v>0.50373934896108863</v>
      </c>
      <c r="BU59" s="118">
        <f t="shared" si="270"/>
        <v>-4.7409184200322807E-2</v>
      </c>
      <c r="BV59" s="119">
        <f t="shared" si="270"/>
        <v>1.9915431579942171E-2</v>
      </c>
      <c r="BW59" s="117"/>
      <c r="BX59" s="118"/>
      <c r="BY59" s="118"/>
      <c r="BZ59" s="118"/>
      <c r="CA59" s="118"/>
      <c r="CB59" s="119"/>
    </row>
    <row r="60" spans="2:80">
      <c r="B60" s="4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</row>
    <row r="61" spans="2:80">
      <c r="B61" s="3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</row>
    <row r="62" spans="2:80">
      <c r="B62" s="3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</row>
    <row r="63" spans="2:80">
      <c r="B63" s="3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</row>
    <row r="64" spans="2:80">
      <c r="B64" s="3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</row>
    <row r="65" spans="2:80">
      <c r="B65" s="3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</row>
  </sheetData>
  <mergeCells count="13">
    <mergeCell ref="BW6:CB6"/>
    <mergeCell ref="C6:H6"/>
    <mergeCell ref="O6:T6"/>
    <mergeCell ref="U6:Z6"/>
    <mergeCell ref="BQ6:BV6"/>
    <mergeCell ref="I6:N6"/>
    <mergeCell ref="AM6:AR6"/>
    <mergeCell ref="AY6:BD6"/>
    <mergeCell ref="AG6:AL6"/>
    <mergeCell ref="AS6:AX6"/>
    <mergeCell ref="BK6:BP6"/>
    <mergeCell ref="AA6:AF6"/>
    <mergeCell ref="BE6:BJ6"/>
  </mergeCells>
  <conditionalFormatting sqref="CB15">
    <cfRule type="cellIs" dxfId="875" priority="272" operator="greaterThanOrEqual">
      <formula>10</formula>
    </cfRule>
    <cfRule type="cellIs" dxfId="874" priority="275" operator="lessThan">
      <formula>0</formula>
    </cfRule>
  </conditionalFormatting>
  <conditionalFormatting sqref="CB16">
    <cfRule type="cellIs" dxfId="873" priority="270" operator="greaterThanOrEqual">
      <formula>10</formula>
    </cfRule>
    <cfRule type="cellIs" dxfId="872" priority="274" operator="lessThan">
      <formula>0</formula>
    </cfRule>
  </conditionalFormatting>
  <conditionalFormatting sqref="CB13">
    <cfRule type="cellIs" priority="268" operator="equal">
      <formula>"-"</formula>
    </cfRule>
    <cfRule type="cellIs" dxfId="871" priority="271" operator="lessThanOrEqual">
      <formula>5</formula>
    </cfRule>
    <cfRule type="cellIs" dxfId="870" priority="273" operator="greaterThanOrEqual">
      <formula>10</formula>
    </cfRule>
  </conditionalFormatting>
  <conditionalFormatting sqref="C29:H29 C33:H33 BW27:CB27 BW33:CB33 BW29:CB29">
    <cfRule type="cellIs" dxfId="869" priority="266" operator="lessThanOrEqual">
      <formula>0</formula>
    </cfRule>
    <cfRule type="cellIs" dxfId="868" priority="269" operator="greaterThanOrEqual">
      <formula>0</formula>
    </cfRule>
  </conditionalFormatting>
  <conditionalFormatting sqref="C41:H41 BW41:CB41">
    <cfRule type="cellIs" dxfId="867" priority="267" operator="lessThanOrEqual">
      <formula>0</formula>
    </cfRule>
  </conditionalFormatting>
  <conditionalFormatting sqref="CB10">
    <cfRule type="cellIs" dxfId="866" priority="264" operator="equal">
      <formula>"Sell"</formula>
    </cfRule>
    <cfRule type="cellIs" dxfId="865" priority="265" operator="equal">
      <formula>"Buy"</formula>
    </cfRule>
  </conditionalFormatting>
  <conditionalFormatting sqref="CB10">
    <cfRule type="cellIs" dxfId="864" priority="262" operator="equal">
      <formula>"Sell"</formula>
    </cfRule>
    <cfRule type="cellIs" dxfId="863" priority="263" operator="equal">
      <formula>"Buy"</formula>
    </cfRule>
  </conditionalFormatting>
  <conditionalFormatting sqref="CB10">
    <cfRule type="cellIs" dxfId="862" priority="260" operator="equal">
      <formula>"Sell"</formula>
    </cfRule>
    <cfRule type="cellIs" dxfId="861" priority="261" operator="equal">
      <formula>"Buy"</formula>
    </cfRule>
  </conditionalFormatting>
  <conditionalFormatting sqref="H10">
    <cfRule type="cellIs" dxfId="860" priority="258" operator="equal">
      <formula>"Sell"</formula>
    </cfRule>
    <cfRule type="cellIs" dxfId="859" priority="259" operator="equal">
      <formula>"Buy"</formula>
    </cfRule>
  </conditionalFormatting>
  <conditionalFormatting sqref="H15">
    <cfRule type="cellIs" dxfId="858" priority="255" operator="greaterThan">
      <formula>0</formula>
    </cfRule>
    <cfRule type="cellIs" dxfId="857" priority="257" operator="lessThan">
      <formula>0</formula>
    </cfRule>
  </conditionalFormatting>
  <conditionalFormatting sqref="H13">
    <cfRule type="cellIs" priority="253" operator="equal">
      <formula>"-"</formula>
    </cfRule>
    <cfRule type="cellIs" dxfId="856" priority="254" operator="lessThanOrEqual">
      <formula>0</formula>
    </cfRule>
    <cfRule type="cellIs" dxfId="855" priority="256" operator="greaterThanOrEqual">
      <formula>0</formula>
    </cfRule>
  </conditionalFormatting>
  <conditionalFormatting sqref="H16">
    <cfRule type="cellIs" dxfId="854" priority="251" operator="greaterThan">
      <formula>0</formula>
    </cfRule>
    <cfRule type="cellIs" dxfId="853" priority="252" operator="lessThan">
      <formula>0</formula>
    </cfRule>
  </conditionalFormatting>
  <conditionalFormatting sqref="C27:H27">
    <cfRule type="cellIs" dxfId="852" priority="249" operator="lessThanOrEqual">
      <formula>0</formula>
    </cfRule>
    <cfRule type="cellIs" dxfId="851" priority="250" operator="greaterThanOrEqual">
      <formula>0</formula>
    </cfRule>
  </conditionalFormatting>
  <conditionalFormatting sqref="O29:T29 O33:T33">
    <cfRule type="cellIs" dxfId="850" priority="234" operator="lessThanOrEqual">
      <formula>0</formula>
    </cfRule>
    <cfRule type="cellIs" dxfId="849" priority="236" operator="greaterThanOrEqual">
      <formula>0</formula>
    </cfRule>
  </conditionalFormatting>
  <conditionalFormatting sqref="O41:T41">
    <cfRule type="cellIs" dxfId="848" priority="235" operator="lessThanOrEqual">
      <formula>0</formula>
    </cfRule>
  </conditionalFormatting>
  <conditionalFormatting sqref="T10">
    <cfRule type="cellIs" dxfId="847" priority="232" operator="equal">
      <formula>"Sell"</formula>
    </cfRule>
    <cfRule type="cellIs" dxfId="846" priority="233" operator="equal">
      <formula>"Buy"</formula>
    </cfRule>
  </conditionalFormatting>
  <conditionalFormatting sqref="T15">
    <cfRule type="cellIs" dxfId="845" priority="229" operator="greaterThan">
      <formula>0</formula>
    </cfRule>
    <cfRule type="cellIs" dxfId="844" priority="231" operator="lessThan">
      <formula>0</formula>
    </cfRule>
  </conditionalFormatting>
  <conditionalFormatting sqref="T13">
    <cfRule type="cellIs" priority="227" operator="equal">
      <formula>"-"</formula>
    </cfRule>
    <cfRule type="cellIs" dxfId="843" priority="228" operator="lessThanOrEqual">
      <formula>0</formula>
    </cfRule>
    <cfRule type="cellIs" dxfId="842" priority="230" operator="greaterThanOrEqual">
      <formula>0</formula>
    </cfRule>
  </conditionalFormatting>
  <conditionalFormatting sqref="T16">
    <cfRule type="cellIs" dxfId="841" priority="225" operator="greaterThan">
      <formula>0</formula>
    </cfRule>
    <cfRule type="cellIs" dxfId="840" priority="226" operator="lessThan">
      <formula>0</formula>
    </cfRule>
  </conditionalFormatting>
  <conditionalFormatting sqref="O27:T27">
    <cfRule type="cellIs" dxfId="839" priority="223" operator="lessThanOrEqual">
      <formula>0</formula>
    </cfRule>
    <cfRule type="cellIs" dxfId="838" priority="224" operator="greaterThanOrEqual">
      <formula>0</formula>
    </cfRule>
  </conditionalFormatting>
  <conditionalFormatting sqref="U29:Z29 U33:Z33">
    <cfRule type="cellIs" dxfId="837" priority="152" operator="lessThanOrEqual">
      <formula>0</formula>
    </cfRule>
    <cfRule type="cellIs" dxfId="836" priority="154" operator="greaterThanOrEqual">
      <formula>0</formula>
    </cfRule>
  </conditionalFormatting>
  <conditionalFormatting sqref="U41:Z41">
    <cfRule type="cellIs" dxfId="835" priority="153" operator="lessThanOrEqual">
      <formula>0</formula>
    </cfRule>
  </conditionalFormatting>
  <conditionalFormatting sqref="Z10:AE10">
    <cfRule type="cellIs" dxfId="834" priority="150" operator="equal">
      <formula>"Sell"</formula>
    </cfRule>
    <cfRule type="cellIs" dxfId="833" priority="151" operator="equal">
      <formula>"Buy"</formula>
    </cfRule>
  </conditionalFormatting>
  <conditionalFormatting sqref="Z15:AE15">
    <cfRule type="cellIs" dxfId="832" priority="147" operator="greaterThan">
      <formula>0</formula>
    </cfRule>
    <cfRule type="cellIs" dxfId="831" priority="149" operator="lessThan">
      <formula>0</formula>
    </cfRule>
  </conditionalFormatting>
  <conditionalFormatting sqref="Z13:AE13">
    <cfRule type="cellIs" priority="145" operator="equal">
      <formula>"-"</formula>
    </cfRule>
    <cfRule type="cellIs" dxfId="830" priority="146" operator="lessThanOrEqual">
      <formula>0</formula>
    </cfRule>
    <cfRule type="cellIs" dxfId="829" priority="148" operator="greaterThanOrEqual">
      <formula>0</formula>
    </cfRule>
  </conditionalFormatting>
  <conditionalFormatting sqref="Z16:AE16">
    <cfRule type="cellIs" dxfId="828" priority="143" operator="greaterThan">
      <formula>0</formula>
    </cfRule>
    <cfRule type="cellIs" dxfId="827" priority="144" operator="lessThan">
      <formula>0</formula>
    </cfRule>
  </conditionalFormatting>
  <conditionalFormatting sqref="U27:Z27">
    <cfRule type="cellIs" dxfId="826" priority="141" operator="lessThanOrEqual">
      <formula>0</formula>
    </cfRule>
    <cfRule type="cellIs" dxfId="825" priority="142" operator="greaterThanOrEqual">
      <formula>0</formula>
    </cfRule>
  </conditionalFormatting>
  <conditionalFormatting sqref="BQ29:BV29 BQ33:BV33">
    <cfRule type="cellIs" dxfId="824" priority="138" operator="lessThanOrEqual">
      <formula>0</formula>
    </cfRule>
    <cfRule type="cellIs" dxfId="823" priority="140" operator="greaterThanOrEqual">
      <formula>0</formula>
    </cfRule>
  </conditionalFormatting>
  <conditionalFormatting sqref="BQ41:BV41">
    <cfRule type="cellIs" dxfId="822" priority="139" operator="lessThanOrEqual">
      <formula>0</formula>
    </cfRule>
  </conditionalFormatting>
  <conditionalFormatting sqref="BV10">
    <cfRule type="cellIs" dxfId="821" priority="136" operator="equal">
      <formula>"Sell"</formula>
    </cfRule>
    <cfRule type="cellIs" dxfId="820" priority="137" operator="equal">
      <formula>"Buy"</formula>
    </cfRule>
  </conditionalFormatting>
  <conditionalFormatting sqref="BV15">
    <cfRule type="cellIs" dxfId="819" priority="133" operator="greaterThan">
      <formula>0</formula>
    </cfRule>
    <cfRule type="cellIs" dxfId="818" priority="135" operator="lessThan">
      <formula>0</formula>
    </cfRule>
  </conditionalFormatting>
  <conditionalFormatting sqref="BV13">
    <cfRule type="cellIs" priority="131" operator="equal">
      <formula>"-"</formula>
    </cfRule>
    <cfRule type="cellIs" dxfId="817" priority="132" operator="lessThanOrEqual">
      <formula>0</formula>
    </cfRule>
    <cfRule type="cellIs" dxfId="816" priority="134" operator="greaterThanOrEqual">
      <formula>0</formula>
    </cfRule>
  </conditionalFormatting>
  <conditionalFormatting sqref="BV16">
    <cfRule type="cellIs" dxfId="815" priority="129" operator="greaterThan">
      <formula>0</formula>
    </cfRule>
    <cfRule type="cellIs" dxfId="814" priority="130" operator="lessThan">
      <formula>0</formula>
    </cfRule>
  </conditionalFormatting>
  <conditionalFormatting sqref="BQ27:BV27">
    <cfRule type="cellIs" dxfId="813" priority="127" operator="lessThanOrEqual">
      <formula>0</formula>
    </cfRule>
    <cfRule type="cellIs" dxfId="812" priority="128" operator="greaterThanOrEqual">
      <formula>0</formula>
    </cfRule>
  </conditionalFormatting>
  <conditionalFormatting sqref="I29:N29 I33:N33">
    <cfRule type="cellIs" dxfId="811" priority="124" operator="lessThanOrEqual">
      <formula>0</formula>
    </cfRule>
    <cfRule type="cellIs" dxfId="810" priority="126" operator="greaterThanOrEqual">
      <formula>0</formula>
    </cfRule>
  </conditionalFormatting>
  <conditionalFormatting sqref="I41:N41">
    <cfRule type="cellIs" dxfId="809" priority="125" operator="lessThanOrEqual">
      <formula>0</formula>
    </cfRule>
  </conditionalFormatting>
  <conditionalFormatting sqref="N10">
    <cfRule type="cellIs" dxfId="808" priority="122" operator="equal">
      <formula>"Sell"</formula>
    </cfRule>
    <cfRule type="cellIs" dxfId="807" priority="123" operator="equal">
      <formula>"Buy"</formula>
    </cfRule>
  </conditionalFormatting>
  <conditionalFormatting sqref="N15">
    <cfRule type="cellIs" dxfId="806" priority="119" operator="greaterThan">
      <formula>0</formula>
    </cfRule>
    <cfRule type="cellIs" dxfId="805" priority="121" operator="lessThan">
      <formula>0</formula>
    </cfRule>
  </conditionalFormatting>
  <conditionalFormatting sqref="N13">
    <cfRule type="cellIs" priority="117" operator="equal">
      <formula>"-"</formula>
    </cfRule>
    <cfRule type="cellIs" dxfId="804" priority="118" operator="lessThanOrEqual">
      <formula>0</formula>
    </cfRule>
    <cfRule type="cellIs" dxfId="803" priority="120" operator="greaterThanOrEqual">
      <formula>0</formula>
    </cfRule>
  </conditionalFormatting>
  <conditionalFormatting sqref="N16">
    <cfRule type="cellIs" dxfId="802" priority="115" operator="greaterThan">
      <formula>0</formula>
    </cfRule>
    <cfRule type="cellIs" dxfId="801" priority="116" operator="lessThan">
      <formula>0</formula>
    </cfRule>
  </conditionalFormatting>
  <conditionalFormatting sqref="I27:N27">
    <cfRule type="cellIs" dxfId="800" priority="113" operator="lessThanOrEqual">
      <formula>0</formula>
    </cfRule>
    <cfRule type="cellIs" dxfId="799" priority="114" operator="greaterThanOrEqual">
      <formula>0</formula>
    </cfRule>
  </conditionalFormatting>
  <conditionalFormatting sqref="AM29:AR29 AM33:AR33">
    <cfRule type="cellIs" dxfId="798" priority="110" operator="lessThanOrEqual">
      <formula>0</formula>
    </cfRule>
    <cfRule type="cellIs" dxfId="797" priority="112" operator="greaterThanOrEqual">
      <formula>0</formula>
    </cfRule>
  </conditionalFormatting>
  <conditionalFormatting sqref="AM41:AR41">
    <cfRule type="cellIs" dxfId="796" priority="111" operator="lessThanOrEqual">
      <formula>0</formula>
    </cfRule>
  </conditionalFormatting>
  <conditionalFormatting sqref="AR10">
    <cfRule type="cellIs" dxfId="795" priority="108" operator="equal">
      <formula>"Sell"</formula>
    </cfRule>
    <cfRule type="cellIs" dxfId="794" priority="109" operator="equal">
      <formula>"Buy"</formula>
    </cfRule>
  </conditionalFormatting>
  <conditionalFormatting sqref="AR15">
    <cfRule type="cellIs" dxfId="793" priority="105" operator="greaterThan">
      <formula>0</formula>
    </cfRule>
    <cfRule type="cellIs" dxfId="792" priority="107" operator="lessThan">
      <formula>0</formula>
    </cfRule>
  </conditionalFormatting>
  <conditionalFormatting sqref="AR13">
    <cfRule type="cellIs" priority="103" operator="equal">
      <formula>"-"</formula>
    </cfRule>
    <cfRule type="cellIs" dxfId="791" priority="104" operator="lessThanOrEqual">
      <formula>0</formula>
    </cfRule>
    <cfRule type="cellIs" dxfId="790" priority="106" operator="greaterThanOrEqual">
      <formula>0</formula>
    </cfRule>
  </conditionalFormatting>
  <conditionalFormatting sqref="AR16">
    <cfRule type="cellIs" dxfId="789" priority="101" operator="greaterThan">
      <formula>0</formula>
    </cfRule>
    <cfRule type="cellIs" dxfId="788" priority="102" operator="lessThan">
      <formula>0</formula>
    </cfRule>
  </conditionalFormatting>
  <conditionalFormatting sqref="AM27:AR27">
    <cfRule type="cellIs" dxfId="787" priority="99" operator="lessThanOrEqual">
      <formula>0</formula>
    </cfRule>
    <cfRule type="cellIs" dxfId="786" priority="100" operator="greaterThanOrEqual">
      <formula>0</formula>
    </cfRule>
  </conditionalFormatting>
  <conditionalFormatting sqref="AY29:BD29 AY33:BD33">
    <cfRule type="cellIs" dxfId="785" priority="96" operator="lessThanOrEqual">
      <formula>0</formula>
    </cfRule>
    <cfRule type="cellIs" dxfId="784" priority="98" operator="greaterThanOrEqual">
      <formula>0</formula>
    </cfRule>
  </conditionalFormatting>
  <conditionalFormatting sqref="AY41:BD41">
    <cfRule type="cellIs" dxfId="783" priority="97" operator="lessThanOrEqual">
      <formula>0</formula>
    </cfRule>
  </conditionalFormatting>
  <conditionalFormatting sqref="BD10">
    <cfRule type="cellIs" dxfId="782" priority="94" operator="equal">
      <formula>"Sell"</formula>
    </cfRule>
    <cfRule type="cellIs" dxfId="781" priority="95" operator="equal">
      <formula>"Buy"</formula>
    </cfRule>
  </conditionalFormatting>
  <conditionalFormatting sqref="BD15">
    <cfRule type="cellIs" dxfId="780" priority="91" operator="greaterThan">
      <formula>0</formula>
    </cfRule>
    <cfRule type="cellIs" dxfId="779" priority="93" operator="lessThan">
      <formula>0</formula>
    </cfRule>
  </conditionalFormatting>
  <conditionalFormatting sqref="BD13">
    <cfRule type="cellIs" priority="89" operator="equal">
      <formula>"-"</formula>
    </cfRule>
    <cfRule type="cellIs" dxfId="778" priority="90" operator="lessThanOrEqual">
      <formula>0</formula>
    </cfRule>
    <cfRule type="cellIs" dxfId="777" priority="92" operator="greaterThanOrEqual">
      <formula>0</formula>
    </cfRule>
  </conditionalFormatting>
  <conditionalFormatting sqref="BD16">
    <cfRule type="cellIs" dxfId="776" priority="87" operator="greaterThan">
      <formula>0</formula>
    </cfRule>
    <cfRule type="cellIs" dxfId="775" priority="88" operator="lessThan">
      <formula>0</formula>
    </cfRule>
  </conditionalFormatting>
  <conditionalFormatting sqref="AY27:BD27">
    <cfRule type="cellIs" dxfId="774" priority="85" operator="lessThanOrEqual">
      <formula>0</formula>
    </cfRule>
    <cfRule type="cellIs" dxfId="773" priority="86" operator="greaterThanOrEqual">
      <formula>0</formula>
    </cfRule>
  </conditionalFormatting>
  <conditionalFormatting sqref="AG29:AL29 AG33:AL33">
    <cfRule type="cellIs" dxfId="772" priority="82" operator="lessThanOrEqual">
      <formula>0</formula>
    </cfRule>
    <cfRule type="cellIs" dxfId="771" priority="84" operator="greaterThanOrEqual">
      <formula>0</formula>
    </cfRule>
  </conditionalFormatting>
  <conditionalFormatting sqref="AG41:AL41">
    <cfRule type="cellIs" dxfId="770" priority="83" operator="lessThanOrEqual">
      <formula>0</formula>
    </cfRule>
  </conditionalFormatting>
  <conditionalFormatting sqref="AL10">
    <cfRule type="cellIs" dxfId="769" priority="80" operator="equal">
      <formula>"Sell"</formula>
    </cfRule>
    <cfRule type="cellIs" dxfId="768" priority="81" operator="equal">
      <formula>"Buy"</formula>
    </cfRule>
  </conditionalFormatting>
  <conditionalFormatting sqref="AL15">
    <cfRule type="cellIs" dxfId="767" priority="77" operator="greaterThan">
      <formula>0</formula>
    </cfRule>
    <cfRule type="cellIs" dxfId="766" priority="79" operator="lessThan">
      <formula>0</formula>
    </cfRule>
  </conditionalFormatting>
  <conditionalFormatting sqref="AL13">
    <cfRule type="cellIs" priority="75" operator="equal">
      <formula>"-"</formula>
    </cfRule>
    <cfRule type="cellIs" dxfId="765" priority="76" operator="lessThanOrEqual">
      <formula>0</formula>
    </cfRule>
    <cfRule type="cellIs" dxfId="764" priority="78" operator="greaterThanOrEqual">
      <formula>0</formula>
    </cfRule>
  </conditionalFormatting>
  <conditionalFormatting sqref="AL16">
    <cfRule type="cellIs" dxfId="763" priority="73" operator="greaterThan">
      <formula>0</formula>
    </cfRule>
    <cfRule type="cellIs" dxfId="762" priority="74" operator="lessThan">
      <formula>0</formula>
    </cfRule>
  </conditionalFormatting>
  <conditionalFormatting sqref="AG27:AL27">
    <cfRule type="cellIs" dxfId="761" priority="71" operator="lessThanOrEqual">
      <formula>0</formula>
    </cfRule>
    <cfRule type="cellIs" dxfId="760" priority="72" operator="greaterThanOrEqual">
      <formula>0</formula>
    </cfRule>
  </conditionalFormatting>
  <conditionalFormatting sqref="AS29:AX29 AS33:AX33">
    <cfRule type="cellIs" dxfId="759" priority="68" operator="lessThanOrEqual">
      <formula>0</formula>
    </cfRule>
    <cfRule type="cellIs" dxfId="758" priority="70" operator="greaterThanOrEqual">
      <formula>0</formula>
    </cfRule>
  </conditionalFormatting>
  <conditionalFormatting sqref="AS41:AX41">
    <cfRule type="cellIs" dxfId="757" priority="69" operator="lessThanOrEqual">
      <formula>0</formula>
    </cfRule>
  </conditionalFormatting>
  <conditionalFormatting sqref="AX10">
    <cfRule type="cellIs" dxfId="756" priority="66" operator="equal">
      <formula>"Sell"</formula>
    </cfRule>
    <cfRule type="cellIs" dxfId="755" priority="67" operator="equal">
      <formula>"Buy"</formula>
    </cfRule>
  </conditionalFormatting>
  <conditionalFormatting sqref="AX15">
    <cfRule type="cellIs" dxfId="754" priority="63" operator="greaterThan">
      <formula>0</formula>
    </cfRule>
    <cfRule type="cellIs" dxfId="753" priority="65" operator="lessThan">
      <formula>0</formula>
    </cfRule>
  </conditionalFormatting>
  <conditionalFormatting sqref="AX13">
    <cfRule type="cellIs" priority="61" operator="equal">
      <formula>"-"</formula>
    </cfRule>
    <cfRule type="cellIs" dxfId="752" priority="62" operator="lessThanOrEqual">
      <formula>0</formula>
    </cfRule>
    <cfRule type="cellIs" dxfId="751" priority="64" operator="greaterThanOrEqual">
      <formula>0</formula>
    </cfRule>
  </conditionalFormatting>
  <conditionalFormatting sqref="AX16">
    <cfRule type="cellIs" dxfId="750" priority="59" operator="greaterThan">
      <formula>0</formula>
    </cfRule>
    <cfRule type="cellIs" dxfId="749" priority="60" operator="lessThan">
      <formula>0</formula>
    </cfRule>
  </conditionalFormatting>
  <conditionalFormatting sqref="AS27:AX27">
    <cfRule type="cellIs" dxfId="748" priority="57" operator="lessThanOrEqual">
      <formula>0</formula>
    </cfRule>
    <cfRule type="cellIs" dxfId="747" priority="58" operator="greaterThanOrEqual">
      <formula>0</formula>
    </cfRule>
  </conditionalFormatting>
  <conditionalFormatting sqref="BK29:BP29 BK33:BP33">
    <cfRule type="cellIs" dxfId="746" priority="54" operator="lessThanOrEqual">
      <formula>0</formula>
    </cfRule>
    <cfRule type="cellIs" dxfId="745" priority="56" operator="greaterThanOrEqual">
      <formula>0</formula>
    </cfRule>
  </conditionalFormatting>
  <conditionalFormatting sqref="BK41:BP41">
    <cfRule type="cellIs" dxfId="744" priority="55" operator="lessThanOrEqual">
      <formula>0</formula>
    </cfRule>
  </conditionalFormatting>
  <conditionalFormatting sqref="BP10">
    <cfRule type="cellIs" dxfId="743" priority="52" operator="equal">
      <formula>"Sell"</formula>
    </cfRule>
    <cfRule type="cellIs" dxfId="742" priority="53" operator="equal">
      <formula>"Buy"</formula>
    </cfRule>
  </conditionalFormatting>
  <conditionalFormatting sqref="BP15">
    <cfRule type="cellIs" dxfId="741" priority="49" operator="greaterThan">
      <formula>0</formula>
    </cfRule>
    <cfRule type="cellIs" dxfId="740" priority="51" operator="lessThan">
      <formula>0</formula>
    </cfRule>
  </conditionalFormatting>
  <conditionalFormatting sqref="BP13">
    <cfRule type="cellIs" priority="47" operator="equal">
      <formula>"-"</formula>
    </cfRule>
    <cfRule type="cellIs" dxfId="739" priority="48" operator="lessThanOrEqual">
      <formula>0</formula>
    </cfRule>
    <cfRule type="cellIs" dxfId="738" priority="50" operator="greaterThanOrEqual">
      <formula>0</formula>
    </cfRule>
  </conditionalFormatting>
  <conditionalFormatting sqref="BP16">
    <cfRule type="cellIs" dxfId="737" priority="45" operator="greaterThan">
      <formula>0</formula>
    </cfRule>
    <cfRule type="cellIs" dxfId="736" priority="46" operator="lessThan">
      <formula>0</formula>
    </cfRule>
  </conditionalFormatting>
  <conditionalFormatting sqref="BK27:BP27">
    <cfRule type="cellIs" dxfId="735" priority="43" operator="lessThanOrEqual">
      <formula>0</formula>
    </cfRule>
    <cfRule type="cellIs" dxfId="734" priority="44" operator="greaterThanOrEqual">
      <formula>0</formula>
    </cfRule>
  </conditionalFormatting>
  <conditionalFormatting sqref="AF10">
    <cfRule type="cellIs" dxfId="733" priority="41" operator="equal">
      <formula>"Sell"</formula>
    </cfRule>
    <cfRule type="cellIs" dxfId="732" priority="42" operator="equal">
      <formula>"Buy"</formula>
    </cfRule>
  </conditionalFormatting>
  <conditionalFormatting sqref="AF15">
    <cfRule type="cellIs" dxfId="731" priority="38" operator="greaterThan">
      <formula>0</formula>
    </cfRule>
    <cfRule type="cellIs" dxfId="730" priority="40" operator="lessThan">
      <formula>0</formula>
    </cfRule>
  </conditionalFormatting>
  <conditionalFormatting sqref="AF13">
    <cfRule type="cellIs" priority="36" operator="equal">
      <formula>"-"</formula>
    </cfRule>
    <cfRule type="cellIs" dxfId="729" priority="37" operator="lessThanOrEqual">
      <formula>0</formula>
    </cfRule>
    <cfRule type="cellIs" dxfId="728" priority="39" operator="greaterThanOrEqual">
      <formula>0</formula>
    </cfRule>
  </conditionalFormatting>
  <conditionalFormatting sqref="AF16">
    <cfRule type="cellIs" dxfId="727" priority="34" operator="greaterThan">
      <formula>0</formula>
    </cfRule>
    <cfRule type="cellIs" dxfId="726" priority="35" operator="lessThan">
      <formula>0</formula>
    </cfRule>
  </conditionalFormatting>
  <conditionalFormatting sqref="AA29:AF29 AA33:AF33">
    <cfRule type="cellIs" dxfId="725" priority="31" operator="lessThanOrEqual">
      <formula>0</formula>
    </cfRule>
    <cfRule type="cellIs" dxfId="724" priority="33" operator="greaterThanOrEqual">
      <formula>0</formula>
    </cfRule>
  </conditionalFormatting>
  <conditionalFormatting sqref="AA41:AF41">
    <cfRule type="cellIs" dxfId="723" priority="32" operator="lessThanOrEqual">
      <formula>0</formula>
    </cfRule>
  </conditionalFormatting>
  <conditionalFormatting sqref="AA27:AF27">
    <cfRule type="cellIs" dxfId="722" priority="29" operator="lessThanOrEqual">
      <formula>0</formula>
    </cfRule>
    <cfRule type="cellIs" dxfId="721" priority="30" operator="greaterThanOrEqual">
      <formula>0</formula>
    </cfRule>
  </conditionalFormatting>
  <conditionalFormatting sqref="BE29:BJ29 BE33:BJ33">
    <cfRule type="cellIs" dxfId="720" priority="12" operator="lessThanOrEqual">
      <formula>0</formula>
    </cfRule>
    <cfRule type="cellIs" dxfId="719" priority="14" operator="greaterThanOrEqual">
      <formula>0</formula>
    </cfRule>
  </conditionalFormatting>
  <conditionalFormatting sqref="BE41:BJ41">
    <cfRule type="cellIs" dxfId="718" priority="13" operator="lessThanOrEqual">
      <formula>0</formula>
    </cfRule>
  </conditionalFormatting>
  <conditionalFormatting sqref="BJ10">
    <cfRule type="cellIs" dxfId="717" priority="10" operator="equal">
      <formula>"Sell"</formula>
    </cfRule>
    <cfRule type="cellIs" dxfId="716" priority="11" operator="equal">
      <formula>"Buy"</formula>
    </cfRule>
  </conditionalFormatting>
  <conditionalFormatting sqref="BJ15">
    <cfRule type="cellIs" dxfId="715" priority="7" operator="greaterThan">
      <formula>0</formula>
    </cfRule>
    <cfRule type="cellIs" dxfId="714" priority="9" operator="lessThan">
      <formula>0</formula>
    </cfRule>
  </conditionalFormatting>
  <conditionalFormatting sqref="BJ13">
    <cfRule type="cellIs" priority="5" operator="equal">
      <formula>"-"</formula>
    </cfRule>
    <cfRule type="cellIs" dxfId="713" priority="6" operator="lessThanOrEqual">
      <formula>0</formula>
    </cfRule>
    <cfRule type="cellIs" dxfId="712" priority="8" operator="greaterThanOrEqual">
      <formula>0</formula>
    </cfRule>
  </conditionalFormatting>
  <conditionalFormatting sqref="BJ16">
    <cfRule type="cellIs" dxfId="711" priority="3" operator="greaterThan">
      <formula>0</formula>
    </cfRule>
    <cfRule type="cellIs" dxfId="710" priority="4" operator="lessThan">
      <formula>0</formula>
    </cfRule>
  </conditionalFormatting>
  <conditionalFormatting sqref="BE27:BJ27">
    <cfRule type="cellIs" dxfId="709" priority="1" operator="lessThanOrEqual">
      <formula>0</formula>
    </cfRule>
    <cfRule type="cellIs" dxfId="708" priority="2" operator="greaterThanOrEqual">
      <formula>0</formula>
    </cfRule>
  </conditionalFormatting>
  <pageMargins left="0.75" right="0.25" top="0.5" bottom="0.25" header="0.3" footer="0.3"/>
  <pageSetup paperSize="9" scale="85" orientation="landscape" r:id="rId1"/>
  <headerFooter>
    <oddHeader>&amp;LMOSL: Retail Valuations</oddHeader>
  </headerFooter>
  <colBreaks count="2" manualBreakCount="2">
    <brk id="26" min="5" max="58" man="1"/>
    <brk id="50" min="5" max="58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4"/>
  <dimension ref="A1:XFC296"/>
  <sheetViews>
    <sheetView showGridLines="0" zoomScaleNormal="100" workbookViewId="0">
      <pane xSplit="3" ySplit="12" topLeftCell="D13" activePane="bottomRight" state="frozen"/>
      <selection activeCell="CP73" sqref="CP73"/>
      <selection pane="topRight" activeCell="CP73" sqref="CP73"/>
      <selection pane="bottomLeft" activeCell="CP73" sqref="CP73"/>
      <selection pane="bottomRight" activeCell="D13" sqref="D13"/>
    </sheetView>
  </sheetViews>
  <sheetFormatPr defaultColWidth="0" defaultRowHeight="12" zeroHeight="1"/>
  <cols>
    <col min="1" max="1" width="1.33203125" customWidth="1"/>
    <col min="2" max="2" width="14.5" hidden="1" customWidth="1"/>
    <col min="3" max="3" width="18.83203125" bestFit="1" customWidth="1"/>
    <col min="4" max="4" width="14.33203125" bestFit="1" customWidth="1"/>
    <col min="5" max="5" width="7.83203125" customWidth="1"/>
    <col min="6" max="6" width="8.1640625" bestFit="1" customWidth="1"/>
    <col min="7" max="7" width="7.1640625" customWidth="1"/>
    <col min="8" max="8" width="9" customWidth="1"/>
    <col min="9" max="9" width="8" hidden="1" customWidth="1"/>
    <col min="10" max="11" width="8.1640625" bestFit="1" customWidth="1"/>
    <col min="12" max="12" width="8.83203125" bestFit="1" customWidth="1"/>
    <col min="13" max="13" width="6.83203125" bestFit="1" customWidth="1"/>
    <col min="14" max="14" width="6.5" bestFit="1" customWidth="1"/>
    <col min="15" max="15" width="7.1640625" bestFit="1" customWidth="1"/>
    <col min="16" max="16" width="6.33203125" hidden="1" customWidth="1"/>
    <col min="17" max="18" width="8" bestFit="1" customWidth="1"/>
    <col min="19" max="19" width="7.6640625" bestFit="1" customWidth="1"/>
    <col min="20" max="20" width="7.33203125" bestFit="1" customWidth="1"/>
    <col min="21" max="21" width="6.5" bestFit="1" customWidth="1"/>
    <col min="22" max="22" width="8.1640625" bestFit="1" customWidth="1"/>
    <col min="23" max="25" width="6.1640625" bestFit="1" customWidth="1"/>
    <col min="26" max="26" width="7.33203125" hidden="1" customWidth="1"/>
    <col min="27" max="27" width="6.83203125" bestFit="1" customWidth="1"/>
    <col min="28" max="28" width="7.1640625" bestFit="1" customWidth="1"/>
    <col min="29" max="29" width="8" bestFit="1" customWidth="1"/>
    <col min="30" max="30" width="8.1640625" bestFit="1" customWidth="1"/>
    <col min="31" max="31" width="9.33203125" bestFit="1" customWidth="1"/>
    <col min="32" max="32" width="7" bestFit="1" customWidth="1"/>
    <col min="33" max="35" width="6.1640625" bestFit="1" customWidth="1"/>
    <col min="36" max="36" width="9.33203125" customWidth="1"/>
    <col min="16384" max="16384" width="9.33203125" hidden="1"/>
  </cols>
  <sheetData>
    <row r="1" spans="1:36" s="185" customFormat="1" ht="12" hidden="1" customHeight="1">
      <c r="A1" s="181"/>
      <c r="B1" s="182"/>
      <c r="C1" s="182"/>
      <c r="D1" s="182"/>
      <c r="E1" s="183"/>
      <c r="F1" s="183"/>
      <c r="G1" s="183"/>
      <c r="H1" s="184"/>
    </row>
    <row r="2" spans="1:36" ht="25.5" customHeight="1"/>
    <row r="3" spans="1:36"/>
    <row r="4" spans="1:36"/>
    <row r="5" spans="1:36" ht="3" customHeight="1"/>
    <row r="6" spans="1:36" ht="3" customHeight="1"/>
    <row r="7" spans="1:36" ht="12" hidden="1" customHeight="1">
      <c r="C7" s="178"/>
      <c r="D7" s="178"/>
      <c r="E7" s="178" t="str">
        <f>IF(E9="","","&gt;"&amp;"="&amp;E9)</f>
        <v/>
      </c>
      <c r="F7" s="178" t="str">
        <f t="shared" ref="F7:AI7" si="0">IF(F9="","","&gt;"&amp;"="&amp;F9)</f>
        <v/>
      </c>
      <c r="G7" s="178" t="str">
        <f t="shared" si="0"/>
        <v/>
      </c>
      <c r="H7" s="178" t="str">
        <f t="shared" si="0"/>
        <v/>
      </c>
      <c r="I7" s="178" t="str">
        <f t="shared" si="0"/>
        <v/>
      </c>
      <c r="J7" s="178" t="str">
        <f t="shared" si="0"/>
        <v/>
      </c>
      <c r="K7" s="178" t="str">
        <f t="shared" si="0"/>
        <v/>
      </c>
      <c r="L7" s="178" t="str">
        <f t="shared" si="0"/>
        <v/>
      </c>
      <c r="M7" s="178" t="str">
        <f t="shared" si="0"/>
        <v/>
      </c>
      <c r="N7" s="178" t="str">
        <f t="shared" si="0"/>
        <v/>
      </c>
      <c r="O7" s="178" t="str">
        <f t="shared" si="0"/>
        <v/>
      </c>
      <c r="P7" s="178" t="str">
        <f t="shared" si="0"/>
        <v/>
      </c>
      <c r="Q7" s="178" t="str">
        <f t="shared" si="0"/>
        <v/>
      </c>
      <c r="R7" s="178" t="str">
        <f t="shared" si="0"/>
        <v/>
      </c>
      <c r="S7" s="178" t="str">
        <f t="shared" si="0"/>
        <v/>
      </c>
      <c r="T7" s="178" t="str">
        <f t="shared" si="0"/>
        <v/>
      </c>
      <c r="U7" s="178" t="str">
        <f t="shared" si="0"/>
        <v/>
      </c>
      <c r="V7" s="178" t="str">
        <f t="shared" si="0"/>
        <v/>
      </c>
      <c r="W7" s="178" t="str">
        <f t="shared" si="0"/>
        <v/>
      </c>
      <c r="X7" s="178" t="str">
        <f t="shared" si="0"/>
        <v/>
      </c>
      <c r="Y7" s="178" t="str">
        <f t="shared" si="0"/>
        <v/>
      </c>
      <c r="Z7" s="178" t="str">
        <f t="shared" si="0"/>
        <v/>
      </c>
      <c r="AA7" s="178" t="str">
        <f t="shared" si="0"/>
        <v/>
      </c>
      <c r="AB7" s="178" t="str">
        <f t="shared" si="0"/>
        <v/>
      </c>
      <c r="AC7" s="178" t="str">
        <f t="shared" si="0"/>
        <v/>
      </c>
      <c r="AD7" s="178" t="str">
        <f t="shared" si="0"/>
        <v/>
      </c>
      <c r="AE7" s="178" t="str">
        <f t="shared" si="0"/>
        <v/>
      </c>
      <c r="AF7" s="178" t="str">
        <f t="shared" si="0"/>
        <v/>
      </c>
      <c r="AG7" s="178" t="str">
        <f t="shared" si="0"/>
        <v/>
      </c>
      <c r="AH7" s="178" t="str">
        <f t="shared" si="0"/>
        <v/>
      </c>
      <c r="AI7" s="178" t="str">
        <f t="shared" si="0"/>
        <v/>
      </c>
      <c r="AJ7" t="str">
        <f>IF(AJ9="","","&gt;"&amp;"="&amp;AJ9)</f>
        <v/>
      </c>
    </row>
    <row r="8" spans="1:36" ht="12" hidden="1" customHeight="1">
      <c r="C8" s="178"/>
      <c r="D8" s="178"/>
      <c r="E8" s="178" t="str">
        <f>IF(E10="","","&lt;"&amp;"="&amp;E10)</f>
        <v/>
      </c>
      <c r="F8" s="178" t="str">
        <f t="shared" ref="F8:AI8" si="1">IF(F10="","","&lt;"&amp;"="&amp;F10)</f>
        <v/>
      </c>
      <c r="G8" s="178" t="str">
        <f t="shared" si="1"/>
        <v/>
      </c>
      <c r="H8" s="178" t="str">
        <f t="shared" si="1"/>
        <v/>
      </c>
      <c r="I8" s="178" t="str">
        <f t="shared" si="1"/>
        <v/>
      </c>
      <c r="J8" s="178" t="str">
        <f t="shared" si="1"/>
        <v/>
      </c>
      <c r="K8" s="178" t="str">
        <f t="shared" si="1"/>
        <v/>
      </c>
      <c r="L8" s="178" t="str">
        <f t="shared" si="1"/>
        <v/>
      </c>
      <c r="M8" s="178" t="str">
        <f t="shared" si="1"/>
        <v/>
      </c>
      <c r="N8" s="178" t="str">
        <f t="shared" si="1"/>
        <v/>
      </c>
      <c r="O8" s="178" t="str">
        <f t="shared" si="1"/>
        <v/>
      </c>
      <c r="P8" s="178" t="str">
        <f t="shared" si="1"/>
        <v/>
      </c>
      <c r="Q8" s="178" t="str">
        <f t="shared" si="1"/>
        <v/>
      </c>
      <c r="R8" s="178" t="str">
        <f t="shared" si="1"/>
        <v/>
      </c>
      <c r="S8" s="178" t="str">
        <f t="shared" si="1"/>
        <v/>
      </c>
      <c r="T8" s="178" t="str">
        <f t="shared" si="1"/>
        <v/>
      </c>
      <c r="U8" s="178" t="str">
        <f t="shared" si="1"/>
        <v/>
      </c>
      <c r="V8" s="178" t="str">
        <f t="shared" si="1"/>
        <v/>
      </c>
      <c r="W8" s="178" t="str">
        <f t="shared" si="1"/>
        <v/>
      </c>
      <c r="X8" s="178" t="str">
        <f t="shared" si="1"/>
        <v/>
      </c>
      <c r="Y8" s="178" t="str">
        <f t="shared" si="1"/>
        <v/>
      </c>
      <c r="Z8" s="178" t="str">
        <f t="shared" si="1"/>
        <v/>
      </c>
      <c r="AA8" s="178" t="str">
        <f t="shared" si="1"/>
        <v/>
      </c>
      <c r="AB8" s="178" t="str">
        <f t="shared" si="1"/>
        <v/>
      </c>
      <c r="AC8" s="178" t="str">
        <f t="shared" si="1"/>
        <v/>
      </c>
      <c r="AD8" s="178" t="str">
        <f t="shared" si="1"/>
        <v/>
      </c>
      <c r="AE8" s="178" t="str">
        <f t="shared" si="1"/>
        <v/>
      </c>
      <c r="AF8" s="178" t="str">
        <f t="shared" si="1"/>
        <v/>
      </c>
      <c r="AG8" s="178" t="str">
        <f t="shared" si="1"/>
        <v/>
      </c>
      <c r="AH8" s="178" t="str">
        <f t="shared" si="1"/>
        <v/>
      </c>
      <c r="AI8" s="178" t="str">
        <f t="shared" si="1"/>
        <v/>
      </c>
      <c r="AJ8" t="str">
        <f>IF(AJ10="","","&lt;"&amp;"="&amp;AJ10)</f>
        <v/>
      </c>
    </row>
    <row r="9" spans="1:36" ht="15">
      <c r="C9" s="327" t="s">
        <v>305</v>
      </c>
      <c r="D9" s="327"/>
      <c r="E9" s="179"/>
      <c r="F9" s="179"/>
      <c r="G9" s="179"/>
      <c r="H9" s="179"/>
      <c r="I9" s="179"/>
      <c r="J9" s="179"/>
      <c r="K9" s="179"/>
      <c r="L9" s="179"/>
      <c r="M9" s="179"/>
      <c r="N9" s="179"/>
      <c r="O9" s="179"/>
      <c r="P9" s="179"/>
      <c r="Q9" s="179"/>
      <c r="R9" s="179"/>
      <c r="S9" s="179"/>
      <c r="T9" s="179"/>
      <c r="U9" s="179"/>
      <c r="V9" s="179"/>
      <c r="W9" s="179"/>
      <c r="X9" s="179"/>
      <c r="Y9" s="179"/>
      <c r="Z9" s="179"/>
      <c r="AA9" s="179"/>
      <c r="AB9" s="179"/>
      <c r="AC9" s="179"/>
      <c r="AD9" s="179"/>
      <c r="AE9" s="179"/>
      <c r="AF9" s="179"/>
      <c r="AG9" s="179"/>
      <c r="AH9" s="179"/>
      <c r="AI9" s="179"/>
    </row>
    <row r="10" spans="1:36" ht="15">
      <c r="C10" s="328" t="s">
        <v>306</v>
      </c>
      <c r="D10" s="328"/>
      <c r="E10" s="180"/>
      <c r="F10" s="180"/>
      <c r="G10" s="180"/>
      <c r="H10" s="180"/>
      <c r="I10" s="180"/>
      <c r="J10" s="180"/>
      <c r="K10" s="180"/>
      <c r="L10" s="180"/>
      <c r="M10" s="180"/>
      <c r="N10" s="180"/>
      <c r="O10" s="180"/>
      <c r="P10" s="180"/>
      <c r="Q10" s="180"/>
      <c r="R10" s="180"/>
      <c r="S10" s="180"/>
      <c r="T10" s="180"/>
      <c r="U10" s="180"/>
      <c r="V10" s="180"/>
      <c r="W10" s="180"/>
      <c r="X10" s="180"/>
      <c r="Y10" s="180"/>
      <c r="Z10" s="180"/>
      <c r="AA10" s="180"/>
      <c r="AB10" s="180"/>
      <c r="AC10" s="180"/>
      <c r="AD10" s="180"/>
      <c r="AE10" s="180"/>
      <c r="AF10" s="180"/>
      <c r="AG10" s="180"/>
      <c r="AH10" s="180"/>
      <c r="AI10" s="180"/>
    </row>
    <row r="11" spans="1:36" ht="12" customHeight="1">
      <c r="B11" s="330" t="s">
        <v>7</v>
      </c>
      <c r="C11" s="330" t="s">
        <v>68</v>
      </c>
      <c r="D11" s="330" t="s">
        <v>70</v>
      </c>
      <c r="E11" s="329" t="s">
        <v>72</v>
      </c>
      <c r="F11" s="329" t="s">
        <v>73</v>
      </c>
      <c r="G11" s="329" t="s">
        <v>269</v>
      </c>
      <c r="H11" s="329" t="s">
        <v>271</v>
      </c>
      <c r="I11" s="324" t="s">
        <v>313</v>
      </c>
      <c r="J11" s="325"/>
      <c r="K11" s="325"/>
      <c r="L11" s="326"/>
      <c r="M11" s="324" t="s">
        <v>308</v>
      </c>
      <c r="N11" s="325"/>
      <c r="O11" s="326"/>
      <c r="P11" s="324" t="s">
        <v>314</v>
      </c>
      <c r="Q11" s="325"/>
      <c r="R11" s="325"/>
      <c r="S11" s="326"/>
      <c r="T11" s="324" t="s">
        <v>309</v>
      </c>
      <c r="U11" s="325"/>
      <c r="V11" s="326"/>
      <c r="W11" s="324" t="s">
        <v>303</v>
      </c>
      <c r="X11" s="325"/>
      <c r="Y11" s="326"/>
      <c r="Z11" s="324" t="s">
        <v>315</v>
      </c>
      <c r="AA11" s="325"/>
      <c r="AB11" s="325"/>
      <c r="AC11" s="326"/>
      <c r="AD11" s="324" t="s">
        <v>310</v>
      </c>
      <c r="AE11" s="325"/>
      <c r="AF11" s="326"/>
      <c r="AG11" s="324" t="s">
        <v>312</v>
      </c>
      <c r="AH11" s="325"/>
      <c r="AI11" s="326"/>
    </row>
    <row r="12" spans="1:36">
      <c r="B12" s="330"/>
      <c r="C12" s="330"/>
      <c r="D12" s="330"/>
      <c r="E12" s="329"/>
      <c r="F12" s="329"/>
      <c r="G12" s="329"/>
      <c r="H12" s="329"/>
      <c r="I12" s="186" t="s">
        <v>695</v>
      </c>
      <c r="J12" s="186" t="s">
        <v>750</v>
      </c>
      <c r="K12" s="187" t="s">
        <v>634</v>
      </c>
      <c r="L12" s="188" t="s">
        <v>676</v>
      </c>
      <c r="M12" s="275" t="str">
        <f t="shared" ref="M12:O12" si="2">J12</f>
        <v>FY24</v>
      </c>
      <c r="N12" s="276" t="str">
        <f t="shared" si="2"/>
        <v>FY25E</v>
      </c>
      <c r="O12" s="277" t="str">
        <f t="shared" si="2"/>
        <v>FY26E</v>
      </c>
      <c r="P12" s="256" t="s">
        <v>695</v>
      </c>
      <c r="Q12" s="275" t="str">
        <f t="shared" ref="Q12:S12" si="3">J12</f>
        <v>FY24</v>
      </c>
      <c r="R12" s="276" t="str">
        <f t="shared" si="3"/>
        <v>FY25E</v>
      </c>
      <c r="S12" s="277" t="str">
        <f t="shared" si="3"/>
        <v>FY26E</v>
      </c>
      <c r="T12" s="275" t="str">
        <f t="shared" ref="T12:V12" si="4">J12</f>
        <v>FY24</v>
      </c>
      <c r="U12" s="276" t="str">
        <f t="shared" si="4"/>
        <v>FY25E</v>
      </c>
      <c r="V12" s="277" t="str">
        <f t="shared" si="4"/>
        <v>FY26E</v>
      </c>
      <c r="W12" s="275" t="str">
        <f t="shared" ref="W12:Y12" si="5">J12</f>
        <v>FY24</v>
      </c>
      <c r="X12" s="276" t="str">
        <f t="shared" si="5"/>
        <v>FY25E</v>
      </c>
      <c r="Y12" s="277" t="str">
        <f t="shared" si="5"/>
        <v>FY26E</v>
      </c>
      <c r="Z12" s="256" t="s">
        <v>695</v>
      </c>
      <c r="AA12" s="275" t="str">
        <f t="shared" ref="AA12:AC12" si="6">J12</f>
        <v>FY24</v>
      </c>
      <c r="AB12" s="276" t="str">
        <f t="shared" si="6"/>
        <v>FY25E</v>
      </c>
      <c r="AC12" s="277" t="str">
        <f t="shared" si="6"/>
        <v>FY26E</v>
      </c>
      <c r="AD12" s="275" t="str">
        <f t="shared" ref="AD12:AF12" si="7">J12</f>
        <v>FY24</v>
      </c>
      <c r="AE12" s="276" t="str">
        <f t="shared" si="7"/>
        <v>FY25E</v>
      </c>
      <c r="AF12" s="277" t="str">
        <f t="shared" si="7"/>
        <v>FY26E</v>
      </c>
      <c r="AG12" s="275" t="str">
        <f t="shared" ref="AG12:AI12" si="8">J12</f>
        <v>FY24</v>
      </c>
      <c r="AH12" s="276" t="str">
        <f t="shared" si="8"/>
        <v>FY25E</v>
      </c>
      <c r="AI12" s="277" t="str">
        <f t="shared" si="8"/>
        <v>FY26E</v>
      </c>
    </row>
    <row r="13" spans="1:36" ht="8.25" customHeight="1">
      <c r="B13" s="171"/>
      <c r="C13" s="171"/>
      <c r="D13" s="176"/>
      <c r="E13" s="173"/>
      <c r="F13" s="173"/>
      <c r="G13" s="173"/>
      <c r="H13" s="173"/>
      <c r="I13" s="174"/>
      <c r="J13" s="172"/>
      <c r="K13" s="172"/>
      <c r="L13" s="175"/>
      <c r="M13" s="174"/>
      <c r="N13" s="172"/>
      <c r="O13" s="175"/>
      <c r="P13" s="174"/>
      <c r="Q13" s="172"/>
      <c r="R13" s="172"/>
      <c r="S13" s="175"/>
      <c r="T13" s="174"/>
      <c r="U13" s="172"/>
      <c r="V13" s="175"/>
      <c r="W13" s="174"/>
      <c r="X13" s="172"/>
      <c r="Y13" s="175"/>
      <c r="Z13" s="174"/>
      <c r="AA13" s="172"/>
      <c r="AB13" s="172"/>
      <c r="AC13" s="175"/>
      <c r="AD13" s="174"/>
      <c r="AE13" s="172"/>
      <c r="AF13" s="175"/>
      <c r="AG13" s="174"/>
      <c r="AH13" s="172"/>
      <c r="AI13" s="175"/>
    </row>
    <row r="14" spans="1:36" ht="12.75">
      <c r="B14" s="252" t="s">
        <v>709</v>
      </c>
      <c r="C14" s="165" t="s">
        <v>1267</v>
      </c>
      <c r="D14" s="177" t="s">
        <v>85</v>
      </c>
      <c r="E14" s="148">
        <f>VLOOKUP($B14,Snapshot!$D:$AJ,2,FALSE)</f>
        <v>1392.2</v>
      </c>
      <c r="F14" s="148">
        <f>VLOOKUP($B14,Snapshot!$D:$AJ,3,FALSE)</f>
        <v>1390</v>
      </c>
      <c r="G14" s="148">
        <f>IF(IFERROR(((IF(F14&lt;0,"-",F14))/E14*100-100),"-")=-100,"-",(IFERROR(((IF(F14&lt;0,"-",F14))/E14*100-100),"-")))</f>
        <v>-0.15802327251832082</v>
      </c>
      <c r="H14" s="149">
        <f>VLOOKUP($B14,Snapshot!$D:$AJ,8,FALSE)</f>
        <v>2.9077759856630823</v>
      </c>
      <c r="I14" s="150">
        <v>103.89710000000001</v>
      </c>
      <c r="J14" s="151">
        <v>112.60299999999998</v>
      </c>
      <c r="K14" s="151">
        <v>125.92672512010301</v>
      </c>
      <c r="L14" s="152">
        <v>139.05571426886479</v>
      </c>
      <c r="M14" s="150">
        <f t="shared" ref="M14:O14" si="9">IF(AND(I14&lt;0,J14&gt;0),"LP",IF(AND(I14&gt;0,J14&lt;0),"PL",IF(OR(I14&lt;0,J14&lt;0),"Loss",IF(ISERROR((+J14/I14-1)*100),"NA",(+J14/I14-1)*100))))</f>
        <v>8.3793484129970572</v>
      </c>
      <c r="N14" s="151">
        <f t="shared" si="9"/>
        <v>11.832477926967332</v>
      </c>
      <c r="O14" s="152">
        <f t="shared" si="9"/>
        <v>10.425895802689977</v>
      </c>
      <c r="P14" s="150">
        <v>14.350300000000002</v>
      </c>
      <c r="Q14" s="151">
        <v>16.213799999999988</v>
      </c>
      <c r="R14" s="151">
        <v>17.377888066574204</v>
      </c>
      <c r="S14" s="152">
        <v>20.163078568985394</v>
      </c>
      <c r="T14" s="150">
        <f t="shared" ref="T14" si="10">IF(AND(P14&lt;0,Q14&gt;0),"LP",IF(AND(P14&gt;0,Q14&lt;0),"PL",IF(OR(P14&lt;0,Q14&lt;0),"Loss",IF(ISERROR((+Q14/P14-1)*100),"NA",(+Q14/P14-1)*100))))</f>
        <v>12.985791237813737</v>
      </c>
      <c r="U14" s="151">
        <f t="shared" ref="U14" si="11">IF(AND(Q14&lt;0,R14&gt;0),"LP",IF(AND(Q14&gt;0,R14&lt;0),"PL",IF(OR(Q14&lt;0,R14&lt;0),"Loss",IF(ISERROR((+R14/Q14-1)*100),"NA",(+R14/Q14-1)*100))))</f>
        <v>7.1796128395207548</v>
      </c>
      <c r="V14" s="152">
        <f t="shared" ref="V14" si="12">IF(AND(R14&lt;0,S14&gt;0),"LP",IF(AND(R14&gt;0,S14&lt;0),"PL",IF(OR(R14&lt;0,S14&lt;0),"Loss",IF(ISERROR((+S14/R14-1)*100),"NA",(+S14/R14-1)*100))))</f>
        <v>16.027209357898965</v>
      </c>
      <c r="W14" s="150">
        <f>IF(OR(J14&lt;0,Q14&lt;0),"NM",IF(ISERROR((Q14/J14*100)),"NA",(Q14/J14*100)))</f>
        <v>14.399083505768045</v>
      </c>
      <c r="X14" s="151">
        <f t="shared" ref="X14:Y14" si="13">IF(OR(K14&lt;0,R14&lt;0),"NM",IF(ISERROR((R14/K14*100)),"NA",(R14/K14*100)))</f>
        <v>13.79999999999999</v>
      </c>
      <c r="Y14" s="152">
        <f t="shared" si="13"/>
        <v>14.499999999999998</v>
      </c>
      <c r="Z14" s="150">
        <v>7.6561770469112052</v>
      </c>
      <c r="AA14" s="151">
        <v>9.058599999999986</v>
      </c>
      <c r="AB14" s="151">
        <v>9.6954927225975034</v>
      </c>
      <c r="AC14" s="152">
        <v>11.404933477201075</v>
      </c>
      <c r="AD14" s="150">
        <f t="shared" ref="AD14" si="14">IF(AND(Z14&lt;0,AA14&gt;0),"LP",IF(AND(Z14&gt;0,AA14&lt;0),"PL",IF(OR(Z14&lt;0,AA14&lt;0),"Loss",IF(ISERROR((+AA14/Z14-1)*100),"NA",(+AA14/Z14-1)*100))))</f>
        <v>18.31753555979445</v>
      </c>
      <c r="AE14" s="151">
        <f t="shared" ref="AE14" si="15">IF(AND(AA14&lt;0,AB14&gt;0),"LP",IF(AND(AA14&gt;0,AB14&lt;0),"PL",IF(OR(AA14&lt;0,AB14&lt;0),"Loss",IF(ISERROR((+AB14/AA14-1)*100),"NA",(+AB14/AA14-1)*100))))</f>
        <v>7.0308074382080976</v>
      </c>
      <c r="AF14" s="152">
        <f t="shared" ref="AF14" si="16">IF(AND(AB14&lt;0,AC14&gt;0),"LP",IF(AND(AB14&gt;0,AC14&lt;0),"PL",IF(OR(AB14&lt;0,AC14&lt;0),"Loss",IF(ISERROR((+AC14/AB14-1)*100),"NA",(+AC14/AB14-1)*100))))</f>
        <v>17.631293256704119</v>
      </c>
      <c r="AG14" s="150">
        <f>IF(OR(J14&lt;0,AA14&lt;0),"NM",IF(ISERROR((AA14/J14*100)),"NA",(AA14/J14*100)))</f>
        <v>8.0447234975977437</v>
      </c>
      <c r="AH14" s="151">
        <f t="shared" ref="AH14:AI14" si="17">IF(OR(K14&lt;0,AB14&lt;0),"NM",IF(ISERROR((AB14/K14*100)),"NA",(AB14/K14*100)))</f>
        <v>7.6993130039317679</v>
      </c>
      <c r="AI14" s="152">
        <f t="shared" si="17"/>
        <v>8.2017006903791021</v>
      </c>
    </row>
    <row r="15" spans="1:36" ht="12.75">
      <c r="B15" s="252" t="s">
        <v>617</v>
      </c>
      <c r="C15" s="165" t="s">
        <v>1268</v>
      </c>
      <c r="D15" s="177" t="s">
        <v>85</v>
      </c>
      <c r="E15" s="148">
        <f>VLOOKUP($B15,Snapshot!$D:$AJ,2,FALSE)</f>
        <v>547.54999999999995</v>
      </c>
      <c r="F15" s="148">
        <f>VLOOKUP($B15,Snapshot!$D:$AJ,3,FALSE)</f>
        <v>590</v>
      </c>
      <c r="G15" s="148">
        <f t="shared" ref="G15:G81" si="18">IF(IFERROR(((IF(F15&lt;0,"-",F15))/E15*100-100),"-")=-100,"-",(IFERROR(((IF(F15&lt;0,"-",F15))/E15*100-100),"-")))</f>
        <v>7.7527166468815807</v>
      </c>
      <c r="H15" s="149">
        <f>VLOOKUP($B15,Snapshot!$D:$AJ,8,FALSE)</f>
        <v>4.2575222222222227</v>
      </c>
      <c r="I15" s="150">
        <v>245.68129999999999</v>
      </c>
      <c r="J15" s="151">
        <v>253.77715000000001</v>
      </c>
      <c r="K15" s="151">
        <v>264.33858641505986</v>
      </c>
      <c r="L15" s="152">
        <v>286.21613222484115</v>
      </c>
      <c r="M15" s="150">
        <f t="shared" ref="M15:M81" si="19">IF(AND(I15&lt;0,J15&gt;0),"LP",IF(AND(I15&gt;0,J15&lt;0),"PL",IF(OR(I15&lt;0,J15&lt;0),"Loss",IF(ISERROR((+J15/I15-1)*100),"NA",(+J15/I15-1)*100))))</f>
        <v>3.2952650445923215</v>
      </c>
      <c r="N15" s="151">
        <f t="shared" ref="N15:N81" si="20">IF(AND(J15&lt;0,K15&gt;0),"LP",IF(AND(J15&gt;0,K15&lt;0),"PL",IF(OR(J15&lt;0,K15&lt;0),"Loss",IF(ISERROR((+K15/J15-1)*100),"NA",(+K15/J15-1)*100))))</f>
        <v>4.1616971484863319</v>
      </c>
      <c r="O15" s="152">
        <f t="shared" ref="O15:O81" si="21">IF(AND(K15&lt;0,L15&gt;0),"LP",IF(AND(K15&gt;0,L15&lt;0),"PL",IF(OR(K15&lt;0,L15&lt;0),"Loss",IF(ISERROR((+L15/K15-1)*100),"NA",(+L15/K15-1)*100))))</f>
        <v>8.2763345701749138</v>
      </c>
      <c r="P15" s="150">
        <v>33.13653</v>
      </c>
      <c r="Q15" s="151">
        <v>44.987139999999982</v>
      </c>
      <c r="R15" s="151">
        <v>39.939300558471878</v>
      </c>
      <c r="S15" s="152">
        <v>44.60842414284425</v>
      </c>
      <c r="T15" s="150">
        <f t="shared" ref="T15:T81" si="22">IF(AND(P15&lt;0,Q15&gt;0),"LP",IF(AND(P15&gt;0,Q15&lt;0),"PL",IF(OR(P15&lt;0,Q15&lt;0),"Loss",IF(ISERROR((+Q15/P15-1)*100),"NA",(+Q15/P15-1)*100))))</f>
        <v>35.762978199588133</v>
      </c>
      <c r="U15" s="151">
        <f t="shared" ref="U15:U81" si="23">IF(AND(Q15&lt;0,R15&gt;0),"LP",IF(AND(Q15&gt;0,R15&lt;0),"PL",IF(OR(Q15&lt;0,R15&lt;0),"Loss",IF(ISERROR((+R15/Q15-1)*100),"NA",(+R15/Q15-1)*100))))</f>
        <v>-11.220627587190712</v>
      </c>
      <c r="V15" s="152">
        <f t="shared" ref="V15:V81" si="24">IF(AND(R15&lt;0,S15&gt;0),"LP",IF(AND(R15&gt;0,S15&lt;0),"PL",IF(OR(R15&lt;0,S15&lt;0),"Loss",IF(ISERROR((+S15/R15-1)*100),"NA",(+S15/R15-1)*100))))</f>
        <v>11.690549206130152</v>
      </c>
      <c r="W15" s="150">
        <f t="shared" ref="W15:W81" si="25">IF(OR(J15&lt;0,Q15&lt;0),"NM",IF(ISERROR((Q15/J15*100)),"NA",(Q15/J15*100)))</f>
        <v>17.727025463088374</v>
      </c>
      <c r="X15" s="151">
        <f t="shared" ref="X15:X81" si="26">IF(OR(K15&lt;0,R15&lt;0),"NM",IF(ISERROR((R15/K15*100)),"NA",(R15/K15*100)))</f>
        <v>15.109145093089014</v>
      </c>
      <c r="Y15" s="152">
        <f t="shared" ref="Y15:Y81" si="27">IF(OR(L15&lt;0,S15&lt;0),"NM",IF(ISERROR((S15/L15*100)),"NA",(S15/L15*100)))</f>
        <v>15.585572971058623</v>
      </c>
      <c r="Z15" s="150">
        <v>10.290298041355069</v>
      </c>
      <c r="AA15" s="151">
        <v>18.239644161795297</v>
      </c>
      <c r="AB15" s="151">
        <v>16.845739094790307</v>
      </c>
      <c r="AC15" s="152">
        <v>20.987700348897878</v>
      </c>
      <c r="AD15" s="150">
        <f t="shared" ref="AD15:AD81" si="28">IF(AND(Z15&lt;0,AA15&gt;0),"LP",IF(AND(Z15&gt;0,AA15&lt;0),"PL",IF(OR(Z15&lt;0,AA15&lt;0),"Loss",IF(ISERROR((+AA15/Z15-1)*100),"NA",(+AA15/Z15-1)*100))))</f>
        <v>77.250883195929546</v>
      </c>
      <c r="AE15" s="151">
        <f t="shared" ref="AE15:AE81" si="29">IF(AND(AA15&lt;0,AB15&gt;0),"LP",IF(AND(AA15&gt;0,AB15&lt;0),"PL",IF(OR(AA15&lt;0,AB15&lt;0),"Loss",IF(ISERROR((+AB15/AA15-1)*100),"NA",(+AB15/AA15-1)*100))))</f>
        <v>-7.642172482315523</v>
      </c>
      <c r="AF15" s="152">
        <f t="shared" ref="AF15:AF81" si="30">IF(AND(AB15&lt;0,AC15&gt;0),"LP",IF(AND(AB15&gt;0,AC15&lt;0),"PL",IF(OR(AB15&lt;0,AC15&lt;0),"Loss",IF(ISERROR((+AC15/AB15-1)*100),"NA",(+AC15/AB15-1)*100))))</f>
        <v>24.587589958510691</v>
      </c>
      <c r="AG15" s="150">
        <f t="shared" ref="AG15:AG81" si="31">IF(OR(J15&lt;0,AA15&lt;0),"NM",IF(ISERROR((AA15/J15*100)),"NA",(AA15/J15*100)))</f>
        <v>7.1872681058146082</v>
      </c>
      <c r="AH15" s="151">
        <f t="shared" ref="AH15:AH81" si="32">IF(OR(K15&lt;0,AB15&lt;0),"NM",IF(ISERROR((AB15/K15*100)),"NA",(AB15/K15*100)))</f>
        <v>6.3727885221945693</v>
      </c>
      <c r="AI15" s="152">
        <f t="shared" ref="AI15:AI81" si="33">IF(OR(L15&lt;0,AC15&lt;0),"NM",IF(ISERROR((AC15/L15*100)),"NA",(AC15/L15*100)))</f>
        <v>7.3328153049076539</v>
      </c>
    </row>
    <row r="16" spans="1:36" ht="12.75">
      <c r="B16" s="252" t="s">
        <v>113</v>
      </c>
      <c r="C16" s="165" t="s">
        <v>1269</v>
      </c>
      <c r="D16" s="177" t="s">
        <v>85</v>
      </c>
      <c r="E16" s="148">
        <f>VLOOKUP($B16,Snapshot!$D:$AJ,2,FALSE)</f>
        <v>239.75</v>
      </c>
      <c r="F16" s="148">
        <f>VLOOKUP($B16,Snapshot!$D:$AJ,3,FALSE)</f>
        <v>285</v>
      </c>
      <c r="G16" s="148">
        <f t="shared" si="18"/>
        <v>18.873826903023996</v>
      </c>
      <c r="H16" s="149">
        <f>VLOOKUP($B16,Snapshot!$D:$AJ,8,FALSE)</f>
        <v>8.4575114695340492</v>
      </c>
      <c r="I16" s="150">
        <v>361.44139999999999</v>
      </c>
      <c r="J16" s="151">
        <v>383.67030000000005</v>
      </c>
      <c r="K16" s="151">
        <v>423.28424633609001</v>
      </c>
      <c r="L16" s="152">
        <v>478.98343212047718</v>
      </c>
      <c r="M16" s="150">
        <f t="shared" si="19"/>
        <v>6.1500702465185464</v>
      </c>
      <c r="N16" s="151">
        <f t="shared" si="20"/>
        <v>10.324996836109012</v>
      </c>
      <c r="O16" s="152">
        <f t="shared" si="21"/>
        <v>13.158813791563052</v>
      </c>
      <c r="P16" s="150">
        <v>29.306999999999999</v>
      </c>
      <c r="Q16" s="151">
        <v>46.065800000000102</v>
      </c>
      <c r="R16" s="151">
        <v>53.148662652175467</v>
      </c>
      <c r="S16" s="152">
        <v>63.323178831997851</v>
      </c>
      <c r="T16" s="150">
        <f t="shared" si="22"/>
        <v>57.183608011738166</v>
      </c>
      <c r="U16" s="151">
        <f t="shared" si="23"/>
        <v>15.3755338063712</v>
      </c>
      <c r="V16" s="152">
        <f t="shared" si="24"/>
        <v>19.143503659552419</v>
      </c>
      <c r="W16" s="150">
        <f t="shared" si="25"/>
        <v>12.006610884397384</v>
      </c>
      <c r="X16" s="151">
        <f t="shared" si="26"/>
        <v>12.556258143841983</v>
      </c>
      <c r="Y16" s="152">
        <f t="shared" si="27"/>
        <v>13.220327590802844</v>
      </c>
      <c r="Z16" s="150">
        <v>13.247787324203943</v>
      </c>
      <c r="AA16" s="151">
        <v>26.825680830023998</v>
      </c>
      <c r="AB16" s="151">
        <v>34.727069251631598</v>
      </c>
      <c r="AC16" s="152">
        <v>42.812433323998391</v>
      </c>
      <c r="AD16" s="150">
        <f t="shared" si="28"/>
        <v>102.49178352231701</v>
      </c>
      <c r="AE16" s="151">
        <f t="shared" si="29"/>
        <v>29.454568074798537</v>
      </c>
      <c r="AF16" s="152">
        <f t="shared" si="30"/>
        <v>23.282598406967246</v>
      </c>
      <c r="AG16" s="150">
        <f t="shared" si="31"/>
        <v>6.9918575480103602</v>
      </c>
      <c r="AH16" s="151">
        <f t="shared" si="32"/>
        <v>8.2041960106538241</v>
      </c>
      <c r="AI16" s="152">
        <f t="shared" si="33"/>
        <v>8.9381866789141711</v>
      </c>
    </row>
    <row r="17" spans="2:35" ht="12.75">
      <c r="B17" s="252" t="s">
        <v>114</v>
      </c>
      <c r="C17" s="165" t="s">
        <v>1270</v>
      </c>
      <c r="D17" s="177" t="s">
        <v>85</v>
      </c>
      <c r="E17" s="148">
        <f>VLOOKUP($B17,Snapshot!$D:$AJ,2,FALSE)</f>
        <v>12682.7</v>
      </c>
      <c r="F17" s="148">
        <f>VLOOKUP($B17,Snapshot!$D:$AJ,3,FALSE)</f>
        <v>10705</v>
      </c>
      <c r="G17" s="148">
        <f t="shared" si="18"/>
        <v>-15.59368273317196</v>
      </c>
      <c r="H17" s="149">
        <f>VLOOKUP($B17,Snapshot!$D:$AJ,8,FALSE)</f>
        <v>42.113485806451614</v>
      </c>
      <c r="I17" s="150">
        <v>364.27600000000007</v>
      </c>
      <c r="J17" s="151">
        <v>446.85230000000001</v>
      </c>
      <c r="K17" s="151">
        <v>502.80167491698887</v>
      </c>
      <c r="L17" s="152">
        <v>600.3614517922507</v>
      </c>
      <c r="M17" s="150">
        <f t="shared" si="19"/>
        <v>22.668608417793081</v>
      </c>
      <c r="N17" s="151">
        <f t="shared" si="20"/>
        <v>12.520775861954569</v>
      </c>
      <c r="O17" s="152">
        <f t="shared" si="21"/>
        <v>19.403232276696116</v>
      </c>
      <c r="P17" s="150">
        <v>65.491400000000056</v>
      </c>
      <c r="Q17" s="151">
        <v>88.228999999999957</v>
      </c>
      <c r="R17" s="151">
        <v>102.10161819079259</v>
      </c>
      <c r="S17" s="152">
        <v>125.03423484372279</v>
      </c>
      <c r="T17" s="150">
        <f t="shared" si="22"/>
        <v>34.718451582955744</v>
      </c>
      <c r="U17" s="151">
        <f t="shared" si="23"/>
        <v>15.723422220350036</v>
      </c>
      <c r="V17" s="152">
        <f t="shared" si="24"/>
        <v>22.46058099694077</v>
      </c>
      <c r="W17" s="150">
        <f t="shared" si="25"/>
        <v>19.744555415738031</v>
      </c>
      <c r="X17" s="151">
        <f t="shared" si="26"/>
        <v>20.306538996245248</v>
      </c>
      <c r="Y17" s="152">
        <f t="shared" si="27"/>
        <v>20.826492852007704</v>
      </c>
      <c r="Z17" s="150">
        <v>60.602099999999972</v>
      </c>
      <c r="AA17" s="151">
        <v>77.08239999999995</v>
      </c>
      <c r="AB17" s="151">
        <v>83.163153079956047</v>
      </c>
      <c r="AC17" s="152">
        <v>108.02267969701069</v>
      </c>
      <c r="AD17" s="150">
        <f t="shared" si="28"/>
        <v>27.194272145684707</v>
      </c>
      <c r="AE17" s="151">
        <f t="shared" si="29"/>
        <v>7.8886400526658518</v>
      </c>
      <c r="AF17" s="152">
        <f t="shared" si="30"/>
        <v>29.892477252700832</v>
      </c>
      <c r="AG17" s="150">
        <f t="shared" si="31"/>
        <v>17.250084647656497</v>
      </c>
      <c r="AH17" s="151">
        <f t="shared" si="32"/>
        <v>16.53995148160277</v>
      </c>
      <c r="AI17" s="152">
        <f t="shared" si="33"/>
        <v>17.992940648426391</v>
      </c>
    </row>
    <row r="18" spans="2:35" ht="12.75">
      <c r="B18" s="252" t="s">
        <v>618</v>
      </c>
      <c r="C18" s="165" t="s">
        <v>1271</v>
      </c>
      <c r="D18" s="177" t="s">
        <v>85</v>
      </c>
      <c r="E18" s="148">
        <f>VLOOKUP($B18,Snapshot!$D:$AJ,2,FALSE)</f>
        <v>3044.1</v>
      </c>
      <c r="F18" s="148">
        <f>VLOOKUP($B18,Snapshot!$D:$AJ,3,FALSE)</f>
        <v>2770</v>
      </c>
      <c r="G18" s="148">
        <f t="shared" si="18"/>
        <v>-9.0043034065897984</v>
      </c>
      <c r="H18" s="149">
        <f>VLOOKUP($B18,Snapshot!$D:$AJ,8,FALSE)</f>
        <v>6.9574143369175632</v>
      </c>
      <c r="I18" s="150">
        <v>100.2153</v>
      </c>
      <c r="J18" s="151">
        <v>94.458699999999993</v>
      </c>
      <c r="K18" s="151">
        <v>102.91106777907912</v>
      </c>
      <c r="L18" s="152">
        <v>118.90720359338584</v>
      </c>
      <c r="M18" s="150">
        <f t="shared" si="19"/>
        <v>-5.7442326670678057</v>
      </c>
      <c r="N18" s="151">
        <f t="shared" si="20"/>
        <v>8.9482152295967676</v>
      </c>
      <c r="O18" s="152">
        <f t="shared" si="21"/>
        <v>15.543649638001899</v>
      </c>
      <c r="P18" s="150">
        <v>20.201100000000007</v>
      </c>
      <c r="Q18" s="151">
        <v>23.733699999999995</v>
      </c>
      <c r="R18" s="151">
        <v>26.210430188788145</v>
      </c>
      <c r="S18" s="152">
        <v>32.351474095415583</v>
      </c>
      <c r="T18" s="150">
        <f t="shared" si="22"/>
        <v>17.487166540435851</v>
      </c>
      <c r="U18" s="151">
        <f t="shared" si="23"/>
        <v>10.435499685207738</v>
      </c>
      <c r="V18" s="152">
        <f t="shared" si="24"/>
        <v>23.429771516128529</v>
      </c>
      <c r="W18" s="150">
        <f t="shared" si="25"/>
        <v>25.126007450875353</v>
      </c>
      <c r="X18" s="151">
        <f t="shared" si="26"/>
        <v>25.469010043753997</v>
      </c>
      <c r="Y18" s="152">
        <f t="shared" si="27"/>
        <v>27.207329007622139</v>
      </c>
      <c r="Z18" s="150">
        <v>10.592608735709208</v>
      </c>
      <c r="AA18" s="151">
        <v>14.789582601621289</v>
      </c>
      <c r="AB18" s="151">
        <v>16.260087625478988</v>
      </c>
      <c r="AC18" s="152">
        <v>21.092184426515846</v>
      </c>
      <c r="AD18" s="150">
        <f t="shared" si="28"/>
        <v>39.621720868094371</v>
      </c>
      <c r="AE18" s="151">
        <f t="shared" si="29"/>
        <v>9.9428433071295572</v>
      </c>
      <c r="AF18" s="152">
        <f t="shared" si="30"/>
        <v>29.717532354900289</v>
      </c>
      <c r="AG18" s="150">
        <f t="shared" si="31"/>
        <v>15.657194733382198</v>
      </c>
      <c r="AH18" s="151">
        <f t="shared" si="32"/>
        <v>15.800134986826475</v>
      </c>
      <c r="AI18" s="152">
        <f t="shared" si="33"/>
        <v>17.738357129852719</v>
      </c>
    </row>
    <row r="19" spans="2:35" ht="12.75">
      <c r="B19" s="252" t="s">
        <v>115</v>
      </c>
      <c r="C19" s="165" t="s">
        <v>1272</v>
      </c>
      <c r="D19" s="177" t="s">
        <v>85</v>
      </c>
      <c r="E19" s="148">
        <f>VLOOKUP($B19,Snapshot!$D:$AJ,2,FALSE)</f>
        <v>1521.05</v>
      </c>
      <c r="F19" s="148">
        <f>VLOOKUP($B19,Snapshot!$D:$AJ,3,FALSE)</f>
        <v>1470</v>
      </c>
      <c r="G19" s="148">
        <f t="shared" ref="G19" si="34">IF(IFERROR(((IF(F19&lt;0,"-",F19))/E19*100-100),"-")=-100,"-",(IFERROR(((IF(F19&lt;0,"-",F19))/E19*100-100),"-")))</f>
        <v>-3.3562341803359459</v>
      </c>
      <c r="H19" s="149">
        <f>VLOOKUP($B19,Snapshot!$D:$AJ,8,FALSE)</f>
        <v>8.5013157138590199</v>
      </c>
      <c r="I19" s="150">
        <v>129.10300000000001</v>
      </c>
      <c r="J19" s="151">
        <v>156.82070999999999</v>
      </c>
      <c r="K19" s="151">
        <v>176.85618500000001</v>
      </c>
      <c r="L19" s="152">
        <v>199.26637955000001</v>
      </c>
      <c r="M19" s="150">
        <f t="shared" si="19"/>
        <v>21.469454621503736</v>
      </c>
      <c r="N19" s="151">
        <f t="shared" si="20"/>
        <v>12.776038955569092</v>
      </c>
      <c r="O19" s="152">
        <f t="shared" si="21"/>
        <v>12.671422574223223</v>
      </c>
      <c r="P19" s="150">
        <v>17.675639999999998</v>
      </c>
      <c r="Q19" s="151">
        <v>25.579389999999986</v>
      </c>
      <c r="R19" s="151">
        <v>32.718394224999997</v>
      </c>
      <c r="S19" s="152">
        <v>40.451075048650004</v>
      </c>
      <c r="T19" s="150">
        <f t="shared" si="22"/>
        <v>44.715495450235409</v>
      </c>
      <c r="U19" s="151">
        <f t="shared" si="23"/>
        <v>27.909204343809655</v>
      </c>
      <c r="V19" s="152">
        <f t="shared" si="24"/>
        <v>23.63404747333686</v>
      </c>
      <c r="W19" s="150">
        <f t="shared" ref="W19" si="35">IF(OR(J19&lt;0,Q19&lt;0),"NM",IF(ISERROR((Q19/J19*100)),"NA",(Q19/J19*100)))</f>
        <v>16.311232107034833</v>
      </c>
      <c r="X19" s="151">
        <f t="shared" ref="X19" si="36">IF(OR(K19&lt;0,R19&lt;0),"NM",IF(ISERROR((R19/K19*100)),"NA",(R19/K19*100)))</f>
        <v>18.499999999999996</v>
      </c>
      <c r="Y19" s="152">
        <f t="shared" ref="Y19" si="37">IF(OR(L19&lt;0,S19&lt;0),"NM",IF(ISERROR((S19/L19*100)),"NA",(S19/L19*100)))</f>
        <v>20.3</v>
      </c>
      <c r="Z19" s="150">
        <v>5.679562999999999</v>
      </c>
      <c r="AA19" s="151">
        <v>9.1879200000000001</v>
      </c>
      <c r="AB19" s="151">
        <v>16.205548290699998</v>
      </c>
      <c r="AC19" s="152">
        <v>21.800455465579006</v>
      </c>
      <c r="AD19" s="150">
        <f t="shared" si="28"/>
        <v>61.771601089731767</v>
      </c>
      <c r="AE19" s="151">
        <f t="shared" si="29"/>
        <v>76.378857137415196</v>
      </c>
      <c r="AF19" s="152">
        <f t="shared" si="30"/>
        <v>34.524639799381561</v>
      </c>
      <c r="AG19" s="150">
        <f t="shared" ref="AG19" si="38">IF(OR(J19&lt;0,AA19&lt;0),"NM",IF(ISERROR((AA19/J19*100)),"NA",(AA19/J19*100)))</f>
        <v>5.8588690231028799</v>
      </c>
      <c r="AH19" s="151">
        <f t="shared" ref="AH19" si="39">IF(OR(K19&lt;0,AB19&lt;0),"NM",IF(ISERROR((AB19/K19*100)),"NA",(AB19/K19*100)))</f>
        <v>9.1631221665784519</v>
      </c>
      <c r="AI19" s="152">
        <f t="shared" ref="AI19" si="40">IF(OR(L19&lt;0,AC19&lt;0),"NM",IF(ISERROR((AC19/L19*100)),"NA",(AC19/L19*100)))</f>
        <v>10.940358084896518</v>
      </c>
    </row>
    <row r="20" spans="2:35" ht="12.75">
      <c r="B20" s="252" t="s">
        <v>116</v>
      </c>
      <c r="C20" s="165" t="s">
        <v>1273</v>
      </c>
      <c r="D20" s="177" t="s">
        <v>85</v>
      </c>
      <c r="E20" s="148">
        <f>VLOOKUP($B20,Snapshot!$D:$AJ,2,FALSE)</f>
        <v>37976.25</v>
      </c>
      <c r="F20" s="148">
        <f>VLOOKUP($B20,Snapshot!$D:$AJ,3,FALSE)</f>
        <v>29540</v>
      </c>
      <c r="G20" s="148">
        <f t="shared" si="18"/>
        <v>-22.214541983476508</v>
      </c>
      <c r="H20" s="149">
        <f>VLOOKUP($B20,Snapshot!$D:$AJ,8,FALSE)</f>
        <v>13.073054408602149</v>
      </c>
      <c r="I20" s="150">
        <v>149.29300000000001</v>
      </c>
      <c r="J20" s="151">
        <v>167.27099999999999</v>
      </c>
      <c r="K20" s="151">
        <v>178.38210301393102</v>
      </c>
      <c r="L20" s="152">
        <v>203.39856011534982</v>
      </c>
      <c r="M20" s="150">
        <f t="shared" si="19"/>
        <v>12.042091725666971</v>
      </c>
      <c r="N20" s="151">
        <f t="shared" si="20"/>
        <v>6.6425758284048175</v>
      </c>
      <c r="O20" s="152">
        <f t="shared" si="21"/>
        <v>14.024084635589883</v>
      </c>
      <c r="P20" s="150">
        <v>18.067</v>
      </c>
      <c r="Q20" s="151">
        <v>20.948</v>
      </c>
      <c r="R20" s="151">
        <v>23.411911771026062</v>
      </c>
      <c r="S20" s="152">
        <v>28.026046473451423</v>
      </c>
      <c r="T20" s="150">
        <f t="shared" si="22"/>
        <v>15.946200254607845</v>
      </c>
      <c r="U20" s="151">
        <f t="shared" si="23"/>
        <v>11.76203824243871</v>
      </c>
      <c r="V20" s="152">
        <f t="shared" si="24"/>
        <v>19.708491760744138</v>
      </c>
      <c r="W20" s="150">
        <f t="shared" si="25"/>
        <v>12.523390187181283</v>
      </c>
      <c r="X20" s="151">
        <f t="shared" si="26"/>
        <v>13.124585580873926</v>
      </c>
      <c r="Y20" s="152">
        <f t="shared" si="27"/>
        <v>13.778881452040521</v>
      </c>
      <c r="Z20" s="150">
        <v>14.244999999999999</v>
      </c>
      <c r="AA20" s="151">
        <v>18.298637535366236</v>
      </c>
      <c r="AB20" s="151">
        <v>21.718755659110588</v>
      </c>
      <c r="AC20" s="152">
        <v>25.714949947226621</v>
      </c>
      <c r="AD20" s="150">
        <f t="shared" si="28"/>
        <v>28.456563954834934</v>
      </c>
      <c r="AE20" s="151">
        <f t="shared" si="29"/>
        <v>18.690561617684409</v>
      </c>
      <c r="AF20" s="152">
        <f t="shared" si="30"/>
        <v>18.399738690552958</v>
      </c>
      <c r="AG20" s="150">
        <f t="shared" si="31"/>
        <v>10.939515836795522</v>
      </c>
      <c r="AH20" s="151">
        <f t="shared" si="32"/>
        <v>12.175411822235569</v>
      </c>
      <c r="AI20" s="152">
        <f t="shared" si="33"/>
        <v>12.642641094727198</v>
      </c>
    </row>
    <row r="21" spans="2:35" ht="12.75">
      <c r="B21" s="252" t="s">
        <v>498</v>
      </c>
      <c r="C21" s="165" t="s">
        <v>1274</v>
      </c>
      <c r="D21" s="177" t="s">
        <v>85</v>
      </c>
      <c r="E21" s="148">
        <f>VLOOKUP($B21,Snapshot!$D:$AJ,2,FALSE)</f>
        <v>3247.1</v>
      </c>
      <c r="F21" s="148">
        <f>VLOOKUP($B21,Snapshot!$D:$AJ,3,FALSE)</f>
        <v>3090</v>
      </c>
      <c r="G21" s="148">
        <f t="shared" si="18"/>
        <v>-4.8381632841612401</v>
      </c>
      <c r="H21" s="149">
        <f>VLOOKUP($B21,Snapshot!$D:$AJ,8,FALSE)</f>
        <v>1.5304587716248508</v>
      </c>
      <c r="I21" s="150">
        <v>113.14880000000001</v>
      </c>
      <c r="J21" s="151">
        <v>119.43480000000001</v>
      </c>
      <c r="K21" s="151">
        <v>133.70292889236336</v>
      </c>
      <c r="L21" s="152">
        <v>147.28714646782745</v>
      </c>
      <c r="M21" s="150">
        <f t="shared" si="19"/>
        <v>5.5555162759127752</v>
      </c>
      <c r="N21" s="151">
        <f t="shared" si="20"/>
        <v>11.946374835779316</v>
      </c>
      <c r="O21" s="152">
        <f t="shared" si="21"/>
        <v>10.159999999999991</v>
      </c>
      <c r="P21" s="150">
        <v>9.7380999999999904</v>
      </c>
      <c r="Q21" s="151">
        <v>16.522300000000001</v>
      </c>
      <c r="R21" s="151">
        <v>15.242133893729449</v>
      </c>
      <c r="S21" s="152">
        <v>16.938021843800147</v>
      </c>
      <c r="T21" s="150">
        <f t="shared" si="22"/>
        <v>69.666567400211704</v>
      </c>
      <c r="U21" s="151">
        <f t="shared" si="23"/>
        <v>-7.7481107731402599</v>
      </c>
      <c r="V21" s="152">
        <f t="shared" si="24"/>
        <v>11.126315789473406</v>
      </c>
      <c r="W21" s="150">
        <f t="shared" si="25"/>
        <v>13.833740249910411</v>
      </c>
      <c r="X21" s="151">
        <f t="shared" si="26"/>
        <v>11.400000000000018</v>
      </c>
      <c r="Y21" s="152">
        <f t="shared" si="27"/>
        <v>11.499999999999993</v>
      </c>
      <c r="Z21" s="150">
        <v>2.0983932905009666</v>
      </c>
      <c r="AA21" s="151">
        <v>6.8541145663356886</v>
      </c>
      <c r="AB21" s="151">
        <v>6.1904891393597907</v>
      </c>
      <c r="AC21" s="152">
        <v>7.7916068464121082</v>
      </c>
      <c r="AD21" s="150">
        <f t="shared" si="28"/>
        <v>226.63631728918415</v>
      </c>
      <c r="AE21" s="151">
        <f t="shared" si="29"/>
        <v>-9.6821466952905268</v>
      </c>
      <c r="AF21" s="152">
        <f t="shared" si="30"/>
        <v>25.864155012763689</v>
      </c>
      <c r="AG21" s="150">
        <f t="shared" si="31"/>
        <v>5.738791848218181</v>
      </c>
      <c r="AH21" s="151">
        <f t="shared" si="32"/>
        <v>4.6300325584814992</v>
      </c>
      <c r="AI21" s="152">
        <f t="shared" si="33"/>
        <v>5.2900792996991495</v>
      </c>
    </row>
    <row r="22" spans="2:35" ht="12.75">
      <c r="B22" s="252" t="s">
        <v>696</v>
      </c>
      <c r="C22" s="165" t="s">
        <v>1275</v>
      </c>
      <c r="D22" s="177" t="s">
        <v>85</v>
      </c>
      <c r="E22" s="148">
        <f>VLOOKUP($B22,Snapshot!$D:$AJ,2,FALSE)</f>
        <v>544.25</v>
      </c>
      <c r="F22" s="148">
        <f>VLOOKUP($B22,Snapshot!$D:$AJ,3,FALSE)</f>
        <v>675</v>
      </c>
      <c r="G22" s="148">
        <f t="shared" si="18"/>
        <v>24.023886081763891</v>
      </c>
      <c r="H22" s="149">
        <f>VLOOKUP($B22,Snapshot!$D:$AJ,8,FALSE)</f>
        <v>2.4905143369175629</v>
      </c>
      <c r="I22" s="150">
        <v>87.530369999999991</v>
      </c>
      <c r="J22" s="151">
        <v>92.803490000000011</v>
      </c>
      <c r="K22" s="151">
        <v>94.390424339999996</v>
      </c>
      <c r="L22" s="152">
        <v>107.76907201594202</v>
      </c>
      <c r="M22" s="150">
        <f t="shared" si="19"/>
        <v>6.0243318976030968</v>
      </c>
      <c r="N22" s="151">
        <f t="shared" si="20"/>
        <v>1.7099942469835927</v>
      </c>
      <c r="O22" s="152">
        <f t="shared" si="21"/>
        <v>14.173734009025463</v>
      </c>
      <c r="P22" s="150">
        <v>11.720070000000007</v>
      </c>
      <c r="Q22" s="151">
        <v>14.238900000000008</v>
      </c>
      <c r="R22" s="151">
        <v>14.611540389649992</v>
      </c>
      <c r="S22" s="152">
        <v>17.357681160586566</v>
      </c>
      <c r="T22" s="150">
        <f t="shared" si="22"/>
        <v>21.491595186718172</v>
      </c>
      <c r="U22" s="151">
        <f t="shared" si="23"/>
        <v>2.6170588293336072</v>
      </c>
      <c r="V22" s="152">
        <f t="shared" si="24"/>
        <v>18.794327618474703</v>
      </c>
      <c r="W22" s="150">
        <f t="shared" si="25"/>
        <v>15.343065223085905</v>
      </c>
      <c r="X22" s="151">
        <f t="shared" si="26"/>
        <v>15.479896919435751</v>
      </c>
      <c r="Y22" s="152">
        <f t="shared" si="27"/>
        <v>16.106365987840078</v>
      </c>
      <c r="Z22" s="150">
        <v>6.8290990481759328</v>
      </c>
      <c r="AA22" s="151">
        <v>7.976300000000009</v>
      </c>
      <c r="AB22" s="151">
        <v>8.9720925094094905</v>
      </c>
      <c r="AC22" s="152">
        <v>10.93797686024525</v>
      </c>
      <c r="AD22" s="150">
        <f t="shared" si="28"/>
        <v>16.798715961375542</v>
      </c>
      <c r="AE22" s="151">
        <f t="shared" si="29"/>
        <v>12.48439137707309</v>
      </c>
      <c r="AF22" s="152">
        <f t="shared" si="30"/>
        <v>21.911102106604851</v>
      </c>
      <c r="AG22" s="150">
        <f t="shared" si="31"/>
        <v>8.5948276298660833</v>
      </c>
      <c r="AH22" s="151">
        <f t="shared" si="32"/>
        <v>9.505299475179255</v>
      </c>
      <c r="AI22" s="152">
        <f t="shared" si="33"/>
        <v>10.149458147535336</v>
      </c>
    </row>
    <row r="23" spans="2:35" ht="12.75">
      <c r="B23" s="252" t="s">
        <v>681</v>
      </c>
      <c r="C23" s="165" t="s">
        <v>1276</v>
      </c>
      <c r="D23" s="177" t="s">
        <v>85</v>
      </c>
      <c r="E23" s="148">
        <f>VLOOKUP($B23,Snapshot!$D:$AJ,2,FALSE)</f>
        <v>6404.75</v>
      </c>
      <c r="F23" s="148">
        <f>VLOOKUP($B23,Snapshot!$D:$AJ,3,FALSE)</f>
        <v>5965</v>
      </c>
      <c r="G23" s="148">
        <f t="shared" si="18"/>
        <v>-6.8659978921893838</v>
      </c>
      <c r="H23" s="149">
        <f>VLOOKUP($B23,Snapshot!$D:$AJ,8,FALSE)</f>
        <v>1.6580461648745517</v>
      </c>
      <c r="I23" s="150">
        <v>31.826000000000001</v>
      </c>
      <c r="J23" s="151">
        <v>44.517300000000006</v>
      </c>
      <c r="K23" s="151">
        <v>49.865570200990014</v>
      </c>
      <c r="L23" s="152">
        <v>57.87617901636991</v>
      </c>
      <c r="M23" s="150">
        <f t="shared" si="19"/>
        <v>39.877144473072356</v>
      </c>
      <c r="N23" s="151">
        <f t="shared" si="20"/>
        <v>12.01391414346784</v>
      </c>
      <c r="O23" s="152">
        <f t="shared" si="21"/>
        <v>16.064408334432034</v>
      </c>
      <c r="P23" s="150">
        <v>6.8360999999999947</v>
      </c>
      <c r="Q23" s="151">
        <v>8.7883000000000102</v>
      </c>
      <c r="R23" s="151">
        <v>9.0596034258502396</v>
      </c>
      <c r="S23" s="152">
        <v>11.579043040028948</v>
      </c>
      <c r="T23" s="150">
        <f t="shared" si="22"/>
        <v>28.557218296982455</v>
      </c>
      <c r="U23" s="151">
        <f t="shared" si="23"/>
        <v>3.0870979125681819</v>
      </c>
      <c r="V23" s="152">
        <f t="shared" si="24"/>
        <v>27.809601543814377</v>
      </c>
      <c r="W23" s="150">
        <f t="shared" si="25"/>
        <v>19.741314050942012</v>
      </c>
      <c r="X23" s="151">
        <f t="shared" si="26"/>
        <v>18.16805340705875</v>
      </c>
      <c r="Y23" s="152">
        <f t="shared" si="27"/>
        <v>20.006578244831765</v>
      </c>
      <c r="Z23" s="150">
        <v>2.483899999999994</v>
      </c>
      <c r="AA23" s="151">
        <v>3.0446246958164087</v>
      </c>
      <c r="AB23" s="151">
        <v>3.3901091917708803</v>
      </c>
      <c r="AC23" s="152">
        <v>5.2105424992419813</v>
      </c>
      <c r="AD23" s="150">
        <f t="shared" si="28"/>
        <v>22.574366754555975</v>
      </c>
      <c r="AE23" s="151">
        <f t="shared" si="29"/>
        <v>11.347359049842787</v>
      </c>
      <c r="AF23" s="152">
        <f t="shared" si="30"/>
        <v>53.698367943133029</v>
      </c>
      <c r="AG23" s="150">
        <f t="shared" si="31"/>
        <v>6.8391944161402609</v>
      </c>
      <c r="AH23" s="151">
        <f t="shared" si="32"/>
        <v>6.7984967946953789</v>
      </c>
      <c r="AI23" s="152">
        <f t="shared" si="33"/>
        <v>9.0029137855977197</v>
      </c>
    </row>
    <row r="24" spans="2:35" ht="12.75">
      <c r="B24" s="252" t="s">
        <v>117</v>
      </c>
      <c r="C24" s="165" t="s">
        <v>1277</v>
      </c>
      <c r="D24" s="177" t="s">
        <v>85</v>
      </c>
      <c r="E24" s="148">
        <f>VLOOKUP($B24,Snapshot!$D:$AJ,2,FALSE)</f>
        <v>5059.6000000000004</v>
      </c>
      <c r="F24" s="148">
        <f>VLOOKUP($B24,Snapshot!$D:$AJ,3,FALSE)</f>
        <v>3920</v>
      </c>
      <c r="G24" s="148">
        <f t="shared" si="18"/>
        <v>-22.523519645821807</v>
      </c>
      <c r="H24" s="149">
        <f>VLOOKUP($B24,Snapshot!$D:$AJ,8,FALSE)</f>
        <v>16.265784707287935</v>
      </c>
      <c r="I24" s="150">
        <v>141.75899999999999</v>
      </c>
      <c r="J24" s="151">
        <v>162.34020000000001</v>
      </c>
      <c r="K24" s="151">
        <v>176.02572997564101</v>
      </c>
      <c r="L24" s="152">
        <v>196.57507874985589</v>
      </c>
      <c r="M24" s="150">
        <f t="shared" si="19"/>
        <v>14.518443273442983</v>
      </c>
      <c r="N24" s="151">
        <f t="shared" si="20"/>
        <v>8.4301546848168272</v>
      </c>
      <c r="O24" s="152">
        <f t="shared" si="21"/>
        <v>11.6740596826717</v>
      </c>
      <c r="P24" s="150">
        <v>34.435799999999979</v>
      </c>
      <c r="Q24" s="151">
        <v>43.269100000000023</v>
      </c>
      <c r="R24" s="151">
        <v>46.993198078255425</v>
      </c>
      <c r="S24" s="152">
        <v>51.952781496451337</v>
      </c>
      <c r="T24" s="150">
        <f t="shared" si="22"/>
        <v>25.651502215717503</v>
      </c>
      <c r="U24" s="151">
        <f t="shared" si="23"/>
        <v>8.6068304592778588</v>
      </c>
      <c r="V24" s="152">
        <f t="shared" si="24"/>
        <v>10.553832514094829</v>
      </c>
      <c r="W24" s="150">
        <f t="shared" si="25"/>
        <v>26.65334895484915</v>
      </c>
      <c r="X24" s="151">
        <f t="shared" si="26"/>
        <v>26.696777843079239</v>
      </c>
      <c r="Y24" s="152">
        <f t="shared" si="27"/>
        <v>26.428976565519712</v>
      </c>
      <c r="Z24" s="150">
        <v>29.139400000000006</v>
      </c>
      <c r="AA24" s="151">
        <v>40.010100000000016</v>
      </c>
      <c r="AB24" s="151">
        <v>42.568599620581701</v>
      </c>
      <c r="AC24" s="152">
        <v>47.267707437292593</v>
      </c>
      <c r="AD24" s="150">
        <f t="shared" si="28"/>
        <v>37.305847066171594</v>
      </c>
      <c r="AE24" s="151">
        <f t="shared" si="29"/>
        <v>6.3946344062666194</v>
      </c>
      <c r="AF24" s="152">
        <f t="shared" si="30"/>
        <v>11.038906279733229</v>
      </c>
      <c r="AG24" s="150">
        <f t="shared" si="31"/>
        <v>24.645836336286401</v>
      </c>
      <c r="AH24" s="151">
        <f t="shared" si="32"/>
        <v>24.18316891881231</v>
      </c>
      <c r="AI24" s="152">
        <f t="shared" si="33"/>
        <v>24.045625588908607</v>
      </c>
    </row>
    <row r="25" spans="2:35" ht="12.75">
      <c r="B25" s="252" t="s">
        <v>118</v>
      </c>
      <c r="C25" s="165" t="s">
        <v>1278</v>
      </c>
      <c r="D25" s="177" t="s">
        <v>85</v>
      </c>
      <c r="E25" s="148">
        <f>VLOOKUP($B25,Snapshot!$D:$AJ,2,FALSE)</f>
        <v>2356.25</v>
      </c>
      <c r="F25" s="148">
        <f>VLOOKUP($B25,Snapshot!$D:$AJ,3,FALSE)</f>
        <v>2945</v>
      </c>
      <c r="G25" s="148">
        <f t="shared" si="18"/>
        <v>24.986737400530501</v>
      </c>
      <c r="H25" s="149">
        <f>VLOOKUP($B25,Snapshot!$D:$AJ,8,FALSE)</f>
        <v>4.0046940961768209</v>
      </c>
      <c r="I25" s="150">
        <v>88.04046000000001</v>
      </c>
      <c r="J25" s="151">
        <v>102.20871000000001</v>
      </c>
      <c r="K25" s="151">
        <v>117.41219081393409</v>
      </c>
      <c r="L25" s="152">
        <v>137.18609182074701</v>
      </c>
      <c r="M25" s="150">
        <f t="shared" si="19"/>
        <v>16.092885021273172</v>
      </c>
      <c r="N25" s="151">
        <f t="shared" si="20"/>
        <v>14.874936601718257</v>
      </c>
      <c r="O25" s="152">
        <f t="shared" si="21"/>
        <v>16.841437732943</v>
      </c>
      <c r="P25" s="150">
        <v>10.362660000000004</v>
      </c>
      <c r="Q25" s="151">
        <v>13.079840000000011</v>
      </c>
      <c r="R25" s="151">
        <v>15.820807958508128</v>
      </c>
      <c r="S25" s="152">
        <v>18.93468839615646</v>
      </c>
      <c r="T25" s="150">
        <f t="shared" si="22"/>
        <v>26.220873791092323</v>
      </c>
      <c r="U25" s="151">
        <f t="shared" si="23"/>
        <v>20.955668865277509</v>
      </c>
      <c r="V25" s="152">
        <f t="shared" si="24"/>
        <v>19.68218339932346</v>
      </c>
      <c r="W25" s="150">
        <f t="shared" si="25"/>
        <v>12.797187245587985</v>
      </c>
      <c r="X25" s="151">
        <f t="shared" si="26"/>
        <v>13.47458713514659</v>
      </c>
      <c r="Y25" s="152">
        <f t="shared" si="27"/>
        <v>13.802192441561278</v>
      </c>
      <c r="Z25" s="150">
        <v>4.8746642130405853</v>
      </c>
      <c r="AA25" s="151">
        <v>6.65314589724266</v>
      </c>
      <c r="AB25" s="151">
        <v>8.7389184974720777</v>
      </c>
      <c r="AC25" s="152">
        <v>11.426939404269989</v>
      </c>
      <c r="AD25" s="150">
        <f t="shared" si="28"/>
        <v>36.484188581529843</v>
      </c>
      <c r="AE25" s="151">
        <f t="shared" si="29"/>
        <v>31.350170767994868</v>
      </c>
      <c r="AF25" s="152">
        <f t="shared" si="30"/>
        <v>30.759194144853041</v>
      </c>
      <c r="AG25" s="150">
        <f t="shared" si="31"/>
        <v>6.5093727308002016</v>
      </c>
      <c r="AH25" s="151">
        <f t="shared" si="32"/>
        <v>7.442939644419762</v>
      </c>
      <c r="AI25" s="152">
        <f t="shared" si="33"/>
        <v>8.3295174114303787</v>
      </c>
    </row>
    <row r="26" spans="2:35" ht="12.75">
      <c r="B26" s="252" t="s">
        <v>659</v>
      </c>
      <c r="C26" s="165" t="s">
        <v>1279</v>
      </c>
      <c r="D26" s="177" t="s">
        <v>85</v>
      </c>
      <c r="E26" s="148">
        <f>VLOOKUP($B26,Snapshot!$D:$AJ,2,FALSE)</f>
        <v>4326.6000000000004</v>
      </c>
      <c r="F26" s="148">
        <f>VLOOKUP($B26,Snapshot!$D:$AJ,3,FALSE)</f>
        <v>3725</v>
      </c>
      <c r="G26" s="148">
        <f t="shared" si="18"/>
        <v>-13.904682660749785</v>
      </c>
      <c r="H26" s="149">
        <f>VLOOKUP($B26,Snapshot!$D:$AJ,8,FALSE)</f>
        <v>6.3106732258064513</v>
      </c>
      <c r="I26" s="150">
        <v>84.286899999999989</v>
      </c>
      <c r="J26" s="151">
        <v>88.496200000000002</v>
      </c>
      <c r="K26" s="151">
        <v>95.325543200000013</v>
      </c>
      <c r="L26" s="152">
        <v>112.08451682056001</v>
      </c>
      <c r="M26" s="150">
        <f t="shared" si="19"/>
        <v>4.9940144909826012</v>
      </c>
      <c r="N26" s="151">
        <f t="shared" si="20"/>
        <v>7.7171033332504857</v>
      </c>
      <c r="O26" s="152">
        <f t="shared" si="21"/>
        <v>17.580779566499238</v>
      </c>
      <c r="P26" s="150">
        <v>7.7751999999999972</v>
      </c>
      <c r="Q26" s="151">
        <v>11.666800000000002</v>
      </c>
      <c r="R26" s="151">
        <v>13.040534309759998</v>
      </c>
      <c r="S26" s="152">
        <v>16.140170422160633</v>
      </c>
      <c r="T26" s="150">
        <f t="shared" si="22"/>
        <v>50.051445621977649</v>
      </c>
      <c r="U26" s="151">
        <f t="shared" si="23"/>
        <v>11.774730943874889</v>
      </c>
      <c r="V26" s="152">
        <f t="shared" si="24"/>
        <v>23.769241648946515</v>
      </c>
      <c r="W26" s="150">
        <f t="shared" si="25"/>
        <v>13.183390925260069</v>
      </c>
      <c r="X26" s="151">
        <f t="shared" si="26"/>
        <v>13.679999999999994</v>
      </c>
      <c r="Y26" s="152">
        <f t="shared" si="27"/>
        <v>14.399999999999993</v>
      </c>
      <c r="Z26" s="150">
        <v>6.7722987637607286</v>
      </c>
      <c r="AA26" s="151">
        <v>10.490800000000002</v>
      </c>
      <c r="AB26" s="151">
        <v>11.910067736070321</v>
      </c>
      <c r="AC26" s="152">
        <v>15.206891424895398</v>
      </c>
      <c r="AD26" s="150">
        <f t="shared" si="28"/>
        <v>54.907519085503999</v>
      </c>
      <c r="AE26" s="151">
        <f t="shared" si="29"/>
        <v>13.528689290333617</v>
      </c>
      <c r="AF26" s="152">
        <f t="shared" si="30"/>
        <v>27.680981854036467</v>
      </c>
      <c r="AG26" s="150">
        <f t="shared" si="31"/>
        <v>11.854520307086634</v>
      </c>
      <c r="AH26" s="151">
        <f t="shared" si="32"/>
        <v>12.494098996196772</v>
      </c>
      <c r="AI26" s="152">
        <f t="shared" si="33"/>
        <v>13.567343515644215</v>
      </c>
    </row>
    <row r="27" spans="2:35" ht="12.75">
      <c r="B27" s="252" t="s">
        <v>119</v>
      </c>
      <c r="C27" s="165" t="s">
        <v>1280</v>
      </c>
      <c r="D27" s="177" t="s">
        <v>85</v>
      </c>
      <c r="E27" s="148">
        <f>VLOOKUP($B27,Snapshot!$D:$AJ,2,FALSE)</f>
        <v>497.45</v>
      </c>
      <c r="F27" s="148">
        <f>VLOOKUP($B27,Snapshot!$D:$AJ,3,FALSE)</f>
        <v>480</v>
      </c>
      <c r="G27" s="148">
        <f t="shared" ref="G27" si="41">IF(IFERROR(((IF(F27&lt;0,"-",F27))/E27*100-100),"-")=-100,"-",(IFERROR(((IF(F27&lt;0,"-",F27))/E27*100-100),"-")))</f>
        <v>-3.5078902402251373</v>
      </c>
      <c r="H27" s="149">
        <f>VLOOKUP($B27,Snapshot!$D:$AJ,8,FALSE)</f>
        <v>4.7882317801672638</v>
      </c>
      <c r="I27" s="150">
        <v>145.91929999999999</v>
      </c>
      <c r="J27" s="151">
        <v>160.2919</v>
      </c>
      <c r="K27" s="151">
        <v>176.56573568962685</v>
      </c>
      <c r="L27" s="152">
        <v>196.93215139279161</v>
      </c>
      <c r="M27" s="150">
        <f t="shared" ref="M27" si="42">IF(AND(I27&lt;0,J27&gt;0),"LP",IF(AND(I27&gt;0,J27&lt;0),"PL",IF(OR(I27&lt;0,J27&lt;0),"Loss",IF(ISERROR((+J27/I27-1)*100),"NA",(+J27/I27-1)*100))))</f>
        <v>9.8496908907868885</v>
      </c>
      <c r="N27" s="151">
        <f t="shared" ref="N27" si="43">IF(AND(J27&lt;0,K27&gt;0),"LP",IF(AND(J27&gt;0,K27&lt;0),"PL",IF(OR(J27&lt;0,K27&lt;0),"Loss",IF(ISERROR((+K27/J27-1)*100),"NA",(+K27/J27-1)*100))))</f>
        <v>10.15262511058066</v>
      </c>
      <c r="O27" s="152">
        <f t="shared" ref="O27" si="44">IF(AND(K27&lt;0,L27&gt;0),"LP",IF(AND(K27&gt;0,L27&lt;0),"PL",IF(OR(K27&lt;0,L27&lt;0),"Loss",IF(ISERROR((+L27/K27-1)*100),"NA",(+L27/K27-1)*100))))</f>
        <v>11.53474972005073</v>
      </c>
      <c r="P27" s="150">
        <v>15.681099999999976</v>
      </c>
      <c r="Q27" s="151">
        <v>18.71479999999999</v>
      </c>
      <c r="R27" s="151">
        <v>20.650176349219137</v>
      </c>
      <c r="S27" s="152">
        <v>25.267849394755643</v>
      </c>
      <c r="T27" s="150">
        <f t="shared" ref="T27" si="45">IF(AND(P27&lt;0,Q27&gt;0),"LP",IF(AND(P27&gt;0,Q27&lt;0),"PL",IF(OR(P27&lt;0,Q27&lt;0),"Loss",IF(ISERROR((+Q27/P27-1)*100),"NA",(+Q27/P27-1)*100))))</f>
        <v>19.346219334102965</v>
      </c>
      <c r="U27" s="151">
        <f t="shared" ref="U27" si="46">IF(AND(Q27&lt;0,R27&gt;0),"LP",IF(AND(Q27&gt;0,R27&lt;0),"PL",IF(OR(Q27&lt;0,R27&lt;0),"Loss",IF(ISERROR((+R27/Q27-1)*100),"NA",(+R27/Q27-1)*100))))</f>
        <v>10.341421491114788</v>
      </c>
      <c r="V27" s="152">
        <f t="shared" ref="V27" si="47">IF(AND(R27&lt;0,S27&gt;0),"LP",IF(AND(R27&gt;0,S27&lt;0),"PL",IF(OR(R27&lt;0,S27&lt;0),"Loss",IF(ISERROR((+S27/R27-1)*100),"NA",(+S27/R27-1)*100))))</f>
        <v>22.36142184670069</v>
      </c>
      <c r="W27" s="150">
        <f t="shared" ref="W27" si="48">IF(OR(J27&lt;0,Q27&lt;0),"NM",IF(ISERROR((Q27/J27*100)),"NA",(Q27/J27*100)))</f>
        <v>11.675449601633014</v>
      </c>
      <c r="X27" s="151">
        <f t="shared" ref="X27" si="49">IF(OR(K27&lt;0,R27&lt;0),"NM",IF(ISERROR((R27/K27*100)),"NA",(R27/K27*100)))</f>
        <v>11.695460769080762</v>
      </c>
      <c r="Y27" s="152">
        <f t="shared" ref="Y27" si="50">IF(OR(L27&lt;0,S27&lt;0),"NM",IF(ISERROR((S27/L27*100)),"NA",(S27/L27*100)))</f>
        <v>12.830738513772483</v>
      </c>
      <c r="Z27" s="150">
        <v>9.0362999999999776</v>
      </c>
      <c r="AA27" s="151">
        <v>10.529599999999988</v>
      </c>
      <c r="AB27" s="151">
        <v>12.014035030664356</v>
      </c>
      <c r="AC27" s="152">
        <v>15.337280789816733</v>
      </c>
      <c r="AD27" s="150">
        <f t="shared" ref="AD27" si="51">IF(AND(Z27&lt;0,AA27&gt;0),"LP",IF(AND(Z27&gt;0,AA27&lt;0),"PL",IF(OR(Z27&lt;0,AA27&lt;0),"Loss",IF(ISERROR((+AA27/Z27-1)*100),"NA",(+AA27/Z27-1)*100))))</f>
        <v>16.52556909354508</v>
      </c>
      <c r="AE27" s="151">
        <f t="shared" ref="AE27" si="52">IF(AND(AA27&lt;0,AB27&gt;0),"LP",IF(AND(AA27&gt;0,AB27&lt;0),"PL",IF(OR(AA27&lt;0,AB27&lt;0),"Loss",IF(ISERROR((+AB27/AA27-1)*100),"NA",(+AB27/AA27-1)*100))))</f>
        <v>14.097734298210485</v>
      </c>
      <c r="AF27" s="152">
        <f t="shared" ref="AF27" si="53">IF(AND(AB27&lt;0,AC27&gt;0),"LP",IF(AND(AB27&gt;0,AC27&lt;0),"PL",IF(OR(AB27&lt;0,AC27&lt;0),"Loss",IF(ISERROR((+AC27/AB27-1)*100),"NA",(+AC27/AB27-1)*100))))</f>
        <v>27.661362320570881</v>
      </c>
      <c r="AG27" s="150">
        <f t="shared" ref="AG27" si="54">IF(OR(J27&lt;0,AA27&lt;0),"NM",IF(ISERROR((AA27/J27*100)),"NA",(AA27/J27*100)))</f>
        <v>6.5690156520697469</v>
      </c>
      <c r="AH27" s="151">
        <f t="shared" ref="AH27" si="55">IF(OR(K27&lt;0,AB27&lt;0),"NM",IF(ISERROR((AB27/K27*100)),"NA",(AB27/K27*100)))</f>
        <v>6.8042845253866409</v>
      </c>
      <c r="AI27" s="152">
        <f t="shared" ref="AI27" si="56">IF(OR(L27&lt;0,AC27&lt;0),"NM",IF(ISERROR((AC27/L27*100)),"NA",(AC27/L27*100)))</f>
        <v>7.7881040151872982</v>
      </c>
    </row>
    <row r="28" spans="2:35" ht="12.75">
      <c r="B28" s="252" t="s">
        <v>736</v>
      </c>
      <c r="C28" s="165" t="s">
        <v>1281</v>
      </c>
      <c r="D28" s="177" t="s">
        <v>85</v>
      </c>
      <c r="E28" s="148">
        <f>VLOOKUP($B28,Snapshot!$D:$AJ,2,FALSE)</f>
        <v>1176.95</v>
      </c>
      <c r="F28" s="148">
        <f>VLOOKUP($B28,Snapshot!$D:$AJ,3,FALSE)</f>
        <v>1430</v>
      </c>
      <c r="G28" s="148">
        <f t="shared" si="18"/>
        <v>21.500488550915492</v>
      </c>
      <c r="H28" s="149">
        <f>VLOOKUP($B28,Snapshot!$D:$AJ,8,FALSE)</f>
        <v>1.3519036529271209</v>
      </c>
      <c r="I28" s="150">
        <v>11.965272447675538</v>
      </c>
      <c r="J28" s="151">
        <v>13.582358000000001</v>
      </c>
      <c r="K28" s="151">
        <v>15.561035913440003</v>
      </c>
      <c r="L28" s="152">
        <v>19.477655532206402</v>
      </c>
      <c r="M28" s="150">
        <f t="shared" si="19"/>
        <v>13.514824333470244</v>
      </c>
      <c r="N28" s="151">
        <f t="shared" si="20"/>
        <v>14.568000000000026</v>
      </c>
      <c r="O28" s="152">
        <f t="shared" si="21"/>
        <v>25.169401578102079</v>
      </c>
      <c r="P28" s="150">
        <v>3.4093454476755376</v>
      </c>
      <c r="Q28" s="151">
        <v>3.8754039999999987</v>
      </c>
      <c r="R28" s="151">
        <v>4.5300915536698394</v>
      </c>
      <c r="S28" s="152">
        <v>5.911360158804535</v>
      </c>
      <c r="T28" s="150">
        <f t="shared" si="22"/>
        <v>13.670030200143435</v>
      </c>
      <c r="U28" s="151">
        <f t="shared" si="23"/>
        <v>16.893401402017471</v>
      </c>
      <c r="V28" s="152">
        <f t="shared" si="24"/>
        <v>30.49096444895747</v>
      </c>
      <c r="W28" s="150">
        <f t="shared" si="25"/>
        <v>28.532630342978727</v>
      </c>
      <c r="X28" s="151">
        <f t="shared" si="26"/>
        <v>29.111760803515775</v>
      </c>
      <c r="Y28" s="152">
        <f t="shared" si="27"/>
        <v>30.34944400279629</v>
      </c>
      <c r="Z28" s="150">
        <v>2.0870571833559679</v>
      </c>
      <c r="AA28" s="151">
        <v>2.4298669999999989</v>
      </c>
      <c r="AB28" s="151">
        <v>2.9940562783140305</v>
      </c>
      <c r="AC28" s="152">
        <v>4.1847640104514463</v>
      </c>
      <c r="AD28" s="150">
        <f t="shared" si="28"/>
        <v>16.425511451142704</v>
      </c>
      <c r="AE28" s="151">
        <f t="shared" si="29"/>
        <v>23.218936604926597</v>
      </c>
      <c r="AF28" s="152">
        <f t="shared" si="30"/>
        <v>39.769049792474512</v>
      </c>
      <c r="AG28" s="150">
        <f t="shared" si="31"/>
        <v>17.889875969989884</v>
      </c>
      <c r="AH28" s="151">
        <f t="shared" si="32"/>
        <v>19.240725970743867</v>
      </c>
      <c r="AI28" s="152">
        <f t="shared" si="33"/>
        <v>21.484947218272332</v>
      </c>
    </row>
    <row r="29" spans="2:35" ht="12.75">
      <c r="B29" s="252" t="s">
        <v>120</v>
      </c>
      <c r="C29" s="165" t="s">
        <v>1282</v>
      </c>
      <c r="D29" s="177" t="s">
        <v>85</v>
      </c>
      <c r="E29" s="148">
        <f>VLOOKUP($B29,Snapshot!$D:$AJ,2,FALSE)</f>
        <v>5954.15</v>
      </c>
      <c r="F29" s="148">
        <f>VLOOKUP($B29,Snapshot!$D:$AJ,3,FALSE)</f>
        <v>5865</v>
      </c>
      <c r="G29" s="148">
        <f t="shared" si="18"/>
        <v>-1.4972750098670673</v>
      </c>
      <c r="H29" s="149">
        <f>VLOOKUP($B29,Snapshot!$D:$AJ,8,FALSE)</f>
        <v>14.440383870967745</v>
      </c>
      <c r="I29" s="150">
        <v>338.05650000000003</v>
      </c>
      <c r="J29" s="151">
        <v>374.55720000000002</v>
      </c>
      <c r="K29" s="151">
        <v>409.81352999632577</v>
      </c>
      <c r="L29" s="152">
        <v>467.06160077365087</v>
      </c>
      <c r="M29" s="150">
        <f t="shared" si="19"/>
        <v>10.797218808098652</v>
      </c>
      <c r="N29" s="151">
        <f t="shared" si="20"/>
        <v>9.4128026363732289</v>
      </c>
      <c r="O29" s="152">
        <f t="shared" si="21"/>
        <v>13.969297396754655</v>
      </c>
      <c r="P29" s="150">
        <v>39.862299999999991</v>
      </c>
      <c r="Q29" s="151">
        <v>52.557099999999977</v>
      </c>
      <c r="R29" s="151">
        <v>59.862548684028155</v>
      </c>
      <c r="S29" s="152">
        <v>69.163308506177913</v>
      </c>
      <c r="T29" s="150">
        <f t="shared" si="22"/>
        <v>31.846632030765875</v>
      </c>
      <c r="U29" s="151">
        <f t="shared" si="23"/>
        <v>13.90002242138204</v>
      </c>
      <c r="V29" s="152">
        <f t="shared" si="24"/>
        <v>15.536859065660336</v>
      </c>
      <c r="W29" s="150">
        <f t="shared" si="25"/>
        <v>14.0317954106876</v>
      </c>
      <c r="X29" s="151">
        <f t="shared" si="26"/>
        <v>14.607265085797646</v>
      </c>
      <c r="Y29" s="152">
        <f t="shared" si="27"/>
        <v>14.808176992416916</v>
      </c>
      <c r="Z29" s="150">
        <v>29.105799999999991</v>
      </c>
      <c r="AA29" s="151">
        <v>40.886885009774886</v>
      </c>
      <c r="AB29" s="151">
        <v>46.347534888021109</v>
      </c>
      <c r="AC29" s="152">
        <v>55.53211927963342</v>
      </c>
      <c r="AD29" s="150">
        <f t="shared" si="28"/>
        <v>40.476760679228541</v>
      </c>
      <c r="AE29" s="151">
        <f t="shared" si="29"/>
        <v>13.355504771128279</v>
      </c>
      <c r="AF29" s="152">
        <f t="shared" si="30"/>
        <v>19.816770004710961</v>
      </c>
      <c r="AG29" s="150">
        <f t="shared" si="31"/>
        <v>10.91605901842893</v>
      </c>
      <c r="AH29" s="151">
        <f t="shared" si="32"/>
        <v>11.30942038161518</v>
      </c>
      <c r="AI29" s="152">
        <f t="shared" si="33"/>
        <v>11.889677761487741</v>
      </c>
    </row>
    <row r="30" spans="2:35" ht="12.75">
      <c r="B30" s="252" t="s">
        <v>121</v>
      </c>
      <c r="C30" s="165" t="s">
        <v>1283</v>
      </c>
      <c r="D30" s="177" t="s">
        <v>85</v>
      </c>
      <c r="E30" s="148">
        <f>VLOOKUP($B30,Snapshot!$D:$AJ,2,FALSE)</f>
        <v>3182.05</v>
      </c>
      <c r="F30" s="148">
        <f>VLOOKUP($B30,Snapshot!$D:$AJ,3,FALSE)</f>
        <v>3310</v>
      </c>
      <c r="G30" s="148">
        <f t="shared" si="18"/>
        <v>4.0209927562420376</v>
      </c>
      <c r="H30" s="149">
        <f>VLOOKUP($B30,Snapshot!$D:$AJ,8,FALSE)</f>
        <v>47.275715651135002</v>
      </c>
      <c r="I30" s="150">
        <v>849.60259999999994</v>
      </c>
      <c r="J30" s="151">
        <v>990.97680000000003</v>
      </c>
      <c r="K30" s="151">
        <v>1156.2435653365856</v>
      </c>
      <c r="L30" s="152">
        <v>1345.3265873118448</v>
      </c>
      <c r="M30" s="150">
        <f t="shared" si="19"/>
        <v>16.640038530955547</v>
      </c>
      <c r="N30" s="151">
        <f t="shared" si="20"/>
        <v>16.677157864501524</v>
      </c>
      <c r="O30" s="152">
        <f t="shared" si="21"/>
        <v>16.353217232410433</v>
      </c>
      <c r="P30" s="150">
        <v>104.4238999999999</v>
      </c>
      <c r="Q30" s="151">
        <v>131.45369999999994</v>
      </c>
      <c r="R30" s="151">
        <v>160.63422158405558</v>
      </c>
      <c r="S30" s="152">
        <v>185.24976926905686</v>
      </c>
      <c r="T30" s="150">
        <f t="shared" si="22"/>
        <v>25.88468731775011</v>
      </c>
      <c r="U30" s="151">
        <f t="shared" si="23"/>
        <v>22.198326546955816</v>
      </c>
      <c r="V30" s="152">
        <f t="shared" si="24"/>
        <v>15.323974830681152</v>
      </c>
      <c r="W30" s="150">
        <f t="shared" si="25"/>
        <v>13.26506331934309</v>
      </c>
      <c r="X30" s="151">
        <f t="shared" si="26"/>
        <v>13.892766749131663</v>
      </c>
      <c r="Y30" s="152">
        <f t="shared" si="27"/>
        <v>13.769873502553192</v>
      </c>
      <c r="Z30" s="150">
        <v>79.33</v>
      </c>
      <c r="AA30" s="151">
        <v>106.42289999999997</v>
      </c>
      <c r="AB30" s="151">
        <v>127.63357621282415</v>
      </c>
      <c r="AC30" s="152">
        <v>149.5023128169002</v>
      </c>
      <c r="AD30" s="150">
        <f t="shared" si="28"/>
        <v>34.152149249968453</v>
      </c>
      <c r="AE30" s="151">
        <f t="shared" si="29"/>
        <v>19.930556499422771</v>
      </c>
      <c r="AF30" s="152">
        <f t="shared" si="30"/>
        <v>17.133999730298832</v>
      </c>
      <c r="AG30" s="150">
        <f t="shared" si="31"/>
        <v>10.739191876136754</v>
      </c>
      <c r="AH30" s="151">
        <f t="shared" si="32"/>
        <v>11.038640995651265</v>
      </c>
      <c r="AI30" s="152">
        <f t="shared" si="33"/>
        <v>11.112715248988517</v>
      </c>
    </row>
    <row r="31" spans="2:35" ht="12.75">
      <c r="B31" s="252" t="s">
        <v>122</v>
      </c>
      <c r="C31" s="165" t="s">
        <v>1284</v>
      </c>
      <c r="D31" s="177" t="s">
        <v>85</v>
      </c>
      <c r="E31" s="148">
        <f>VLOOKUP($B31,Snapshot!$D:$AJ,2,FALSE)</f>
        <v>13497.35</v>
      </c>
      <c r="F31" s="148">
        <f>VLOOKUP($B31,Snapshot!$D:$AJ,3,FALSE)</f>
        <v>15160</v>
      </c>
      <c r="G31" s="148">
        <f t="shared" si="18"/>
        <v>12.318343971223982</v>
      </c>
      <c r="H31" s="149">
        <f>VLOOKUP($B31,Snapshot!$D:$AJ,8,FALSE)</f>
        <v>50.275076702508954</v>
      </c>
      <c r="I31" s="150">
        <v>1184.0989999999999</v>
      </c>
      <c r="J31" s="151">
        <v>1418.5820000000001</v>
      </c>
      <c r="K31" s="151">
        <v>1521.4909614771777</v>
      </c>
      <c r="L31" s="152">
        <v>1689.4782694191965</v>
      </c>
      <c r="M31" s="150">
        <f t="shared" si="19"/>
        <v>19.8026516363919</v>
      </c>
      <c r="N31" s="151">
        <f t="shared" si="20"/>
        <v>7.2543540998812661</v>
      </c>
      <c r="O31" s="152">
        <f t="shared" si="21"/>
        <v>11.040966538435693</v>
      </c>
      <c r="P31" s="150">
        <v>130.94399999999999</v>
      </c>
      <c r="Q31" s="151">
        <v>185.26300000000001</v>
      </c>
      <c r="R31" s="151">
        <v>212.55847582386761</v>
      </c>
      <c r="S31" s="152">
        <v>244.10276839798527</v>
      </c>
      <c r="T31" s="150">
        <f t="shared" si="22"/>
        <v>41.482618523949185</v>
      </c>
      <c r="U31" s="151">
        <f t="shared" si="23"/>
        <v>14.733365984501813</v>
      </c>
      <c r="V31" s="152">
        <f t="shared" si="24"/>
        <v>14.840289220109115</v>
      </c>
      <c r="W31" s="150">
        <f t="shared" si="25"/>
        <v>13.059731478335406</v>
      </c>
      <c r="X31" s="151">
        <f t="shared" si="26"/>
        <v>13.970406739551045</v>
      </c>
      <c r="Y31" s="152">
        <f t="shared" si="27"/>
        <v>14.448411253132138</v>
      </c>
      <c r="Z31" s="150">
        <v>82.637</v>
      </c>
      <c r="AA31" s="151">
        <v>134.88200000000001</v>
      </c>
      <c r="AB31" s="151">
        <v>152.44538832399743</v>
      </c>
      <c r="AC31" s="152">
        <v>177.65903656123857</v>
      </c>
      <c r="AD31" s="150">
        <f t="shared" si="28"/>
        <v>63.22228541694399</v>
      </c>
      <c r="AE31" s="151">
        <f t="shared" si="29"/>
        <v>13.021298856776609</v>
      </c>
      <c r="AF31" s="152">
        <f t="shared" si="30"/>
        <v>16.53946276397269</v>
      </c>
      <c r="AG31" s="150">
        <f t="shared" si="31"/>
        <v>9.508227229726586</v>
      </c>
      <c r="AH31" s="151">
        <f t="shared" si="32"/>
        <v>10.019473804562862</v>
      </c>
      <c r="AI31" s="152">
        <f t="shared" si="33"/>
        <v>10.515615369371613</v>
      </c>
    </row>
    <row r="32" spans="2:35" ht="12.75">
      <c r="B32" s="252" t="s">
        <v>657</v>
      </c>
      <c r="C32" s="165" t="s">
        <v>1285</v>
      </c>
      <c r="D32" s="177" t="s">
        <v>85</v>
      </c>
      <c r="E32" s="148">
        <f>VLOOKUP($B32,Snapshot!$D:$AJ,2,FALSE)</f>
        <v>72.459999999999994</v>
      </c>
      <c r="F32" s="148">
        <f>VLOOKUP($B32,Snapshot!$D:$AJ,3,FALSE)</f>
        <v>80</v>
      </c>
      <c r="G32" s="148">
        <f t="shared" si="18"/>
        <v>10.405741098537135</v>
      </c>
      <c r="H32" s="149">
        <f>VLOOKUP($B32,Snapshot!$D:$AJ,8,FALSE)</f>
        <v>3.8157806086339785</v>
      </c>
      <c r="I32" s="150">
        <v>70.6798</v>
      </c>
      <c r="J32" s="151">
        <v>83.282499999999999</v>
      </c>
      <c r="K32" s="151">
        <v>93.27640000000001</v>
      </c>
      <c r="L32" s="152">
        <v>107.26786</v>
      </c>
      <c r="M32" s="150">
        <f t="shared" si="19"/>
        <v>17.830695616003432</v>
      </c>
      <c r="N32" s="151">
        <f t="shared" si="20"/>
        <v>12.000000000000011</v>
      </c>
      <c r="O32" s="152">
        <f t="shared" si="21"/>
        <v>14.999999999999991</v>
      </c>
      <c r="P32" s="150">
        <v>7.919900000000009</v>
      </c>
      <c r="Q32" s="151">
        <v>10.131999999999985</v>
      </c>
      <c r="R32" s="151">
        <v>11.422351340000008</v>
      </c>
      <c r="S32" s="152">
        <v>14.268596543999985</v>
      </c>
      <c r="T32" s="150">
        <f t="shared" si="22"/>
        <v>27.930908218537787</v>
      </c>
      <c r="U32" s="151">
        <f t="shared" si="23"/>
        <v>12.735406040268703</v>
      </c>
      <c r="V32" s="152">
        <f t="shared" si="24"/>
        <v>24.918207462527377</v>
      </c>
      <c r="W32" s="150">
        <f t="shared" si="25"/>
        <v>12.165821150902033</v>
      </c>
      <c r="X32" s="151">
        <f t="shared" si="26"/>
        <v>12.245703457680621</v>
      </c>
      <c r="Y32" s="152">
        <f t="shared" si="27"/>
        <v>13.301837609140318</v>
      </c>
      <c r="Z32" s="150">
        <v>4.8701000000000088</v>
      </c>
      <c r="AA32" s="151">
        <v>6.383</v>
      </c>
      <c r="AB32" s="151">
        <v>7.3679206817000065</v>
      </c>
      <c r="AC32" s="152">
        <v>9.3635677907199906</v>
      </c>
      <c r="AD32" s="150">
        <f t="shared" si="28"/>
        <v>31.065070532432372</v>
      </c>
      <c r="AE32" s="151">
        <f t="shared" si="29"/>
        <v>15.430372578724839</v>
      </c>
      <c r="AF32" s="152">
        <f t="shared" si="30"/>
        <v>27.085621510240344</v>
      </c>
      <c r="AG32" s="150">
        <f t="shared" si="31"/>
        <v>7.6642752078768055</v>
      </c>
      <c r="AH32" s="151">
        <f t="shared" si="32"/>
        <v>7.8990191320634215</v>
      </c>
      <c r="AI32" s="152">
        <f t="shared" si="33"/>
        <v>8.7291457019092125</v>
      </c>
    </row>
    <row r="33" spans="2:35" ht="12.75">
      <c r="B33" s="252" t="s">
        <v>619</v>
      </c>
      <c r="C33" s="165" t="s">
        <v>1286</v>
      </c>
      <c r="D33" s="177" t="s">
        <v>85</v>
      </c>
      <c r="E33" s="306">
        <f>VLOOKUP($B33,Snapshot!$D:$AJ,2,FALSE)</f>
        <v>140976.20000000001</v>
      </c>
      <c r="F33" s="306">
        <f>VLOOKUP($B33,Snapshot!$D:$AJ,3,FALSE)</f>
        <v>108000</v>
      </c>
      <c r="G33" s="148">
        <f t="shared" si="18"/>
        <v>-23.391324209334627</v>
      </c>
      <c r="H33" s="149">
        <f>VLOOKUP($B33,Snapshot!$D:$AJ,8,FALSE)</f>
        <v>7.0308774193548391</v>
      </c>
      <c r="I33" s="150">
        <v>230.08500000000001</v>
      </c>
      <c r="J33" s="151">
        <v>251.69210000000001</v>
      </c>
      <c r="K33" s="151">
        <v>279.43138680707619</v>
      </c>
      <c r="L33" s="152">
        <v>305.08864884208037</v>
      </c>
      <c r="M33" s="150">
        <f t="shared" si="19"/>
        <v>9.3909207466805746</v>
      </c>
      <c r="N33" s="151">
        <f t="shared" si="20"/>
        <v>11.021119378429511</v>
      </c>
      <c r="O33" s="152">
        <f t="shared" si="21"/>
        <v>9.1819542278972257</v>
      </c>
      <c r="P33" s="150">
        <v>23.891200000000012</v>
      </c>
      <c r="Q33" s="151">
        <v>42.999200000000037</v>
      </c>
      <c r="R33" s="151">
        <v>42.79051283584657</v>
      </c>
      <c r="S33" s="152">
        <v>47.701444309366224</v>
      </c>
      <c r="T33" s="150">
        <f t="shared" si="22"/>
        <v>79.979239217787381</v>
      </c>
      <c r="U33" s="151">
        <f t="shared" si="23"/>
        <v>-0.48532801576184337</v>
      </c>
      <c r="V33" s="152">
        <f t="shared" si="24"/>
        <v>11.476682909501502</v>
      </c>
      <c r="W33" s="150">
        <f t="shared" si="25"/>
        <v>17.084048327301506</v>
      </c>
      <c r="X33" s="151">
        <f t="shared" si="26"/>
        <v>15.313423923057654</v>
      </c>
      <c r="Y33" s="152">
        <f t="shared" si="27"/>
        <v>15.635273383788654</v>
      </c>
      <c r="Z33" s="150">
        <v>7.6896000000000129</v>
      </c>
      <c r="AA33" s="151">
        <v>21.158447415172493</v>
      </c>
      <c r="AB33" s="151">
        <v>20.151560639264481</v>
      </c>
      <c r="AC33" s="152">
        <v>23.56199279509103</v>
      </c>
      <c r="AD33" s="150">
        <f t="shared" si="28"/>
        <v>175.15667154562601</v>
      </c>
      <c r="AE33" s="151">
        <f t="shared" si="29"/>
        <v>-4.7587932902202645</v>
      </c>
      <c r="AF33" s="152">
        <f t="shared" si="30"/>
        <v>16.923910841830605</v>
      </c>
      <c r="AG33" s="150">
        <f t="shared" si="31"/>
        <v>8.4064805431606668</v>
      </c>
      <c r="AH33" s="151">
        <f t="shared" si="32"/>
        <v>7.2116310445746148</v>
      </c>
      <c r="AI33" s="152">
        <f t="shared" si="33"/>
        <v>7.7229988347705323</v>
      </c>
    </row>
    <row r="34" spans="2:35" ht="12.75">
      <c r="B34" s="252" t="s">
        <v>655</v>
      </c>
      <c r="C34" s="165" t="s">
        <v>1287</v>
      </c>
      <c r="D34" s="177" t="s">
        <v>85</v>
      </c>
      <c r="E34" s="148">
        <f>VLOOKUP($B34,Snapshot!$D:$AJ,2,FALSE)</f>
        <v>215</v>
      </c>
      <c r="F34" s="148">
        <f>VLOOKUP($B34,Snapshot!$D:$AJ,3,FALSE)</f>
        <v>218</v>
      </c>
      <c r="G34" s="148">
        <f t="shared" si="18"/>
        <v>1.3953488372093119</v>
      </c>
      <c r="H34" s="149">
        <f>VLOOKUP($B34,Snapshot!$D:$AJ,8,FALSE)</f>
        <v>17.227393070489846</v>
      </c>
      <c r="I34" s="150">
        <v>787.88109999999995</v>
      </c>
      <c r="J34" s="151">
        <v>984.94740000000002</v>
      </c>
      <c r="K34" s="151">
        <v>1200.058873631277</v>
      </c>
      <c r="L34" s="152">
        <v>1328.3114113908869</v>
      </c>
      <c r="M34" s="150">
        <f t="shared" si="19"/>
        <v>25.01218775269518</v>
      </c>
      <c r="N34" s="151">
        <f t="shared" si="20"/>
        <v>21.839894559981275</v>
      </c>
      <c r="O34" s="152">
        <f t="shared" si="21"/>
        <v>10.687187152037669</v>
      </c>
      <c r="P34" s="150">
        <v>62.361800000000002</v>
      </c>
      <c r="Q34" s="151">
        <v>90.206200000000038</v>
      </c>
      <c r="R34" s="151">
        <v>117.05647650942375</v>
      </c>
      <c r="S34" s="152">
        <v>137.58590284916133</v>
      </c>
      <c r="T34" s="150">
        <f t="shared" si="22"/>
        <v>44.649769570474284</v>
      </c>
      <c r="U34" s="151">
        <f t="shared" si="23"/>
        <v>29.765444625118565</v>
      </c>
      <c r="V34" s="152">
        <f t="shared" si="24"/>
        <v>17.538052529784487</v>
      </c>
      <c r="W34" s="150">
        <f t="shared" si="25"/>
        <v>9.1584789197880045</v>
      </c>
      <c r="X34" s="151">
        <f t="shared" si="26"/>
        <v>9.7542278201085839</v>
      </c>
      <c r="Y34" s="152">
        <f t="shared" si="27"/>
        <v>10.357955346110735</v>
      </c>
      <c r="Z34" s="150">
        <v>15.344408246729452</v>
      </c>
      <c r="AA34" s="151">
        <v>25.108199999999975</v>
      </c>
      <c r="AB34" s="151">
        <v>43.483415459567141</v>
      </c>
      <c r="AC34" s="152">
        <v>55.789389421988254</v>
      </c>
      <c r="AD34" s="150">
        <f t="shared" si="28"/>
        <v>63.630943574194873</v>
      </c>
      <c r="AE34" s="151">
        <f t="shared" si="29"/>
        <v>73.184120962741986</v>
      </c>
      <c r="AF34" s="152">
        <f t="shared" si="30"/>
        <v>28.300384945298894</v>
      </c>
      <c r="AG34" s="150">
        <f t="shared" si="31"/>
        <v>2.5491919670024994</v>
      </c>
      <c r="AH34" s="151">
        <f t="shared" si="32"/>
        <v>3.6234401840628023</v>
      </c>
      <c r="AI34" s="152">
        <f t="shared" si="33"/>
        <v>4.2000233487093723</v>
      </c>
    </row>
    <row r="35" spans="2:35" ht="12.75">
      <c r="B35" s="252" t="s">
        <v>649</v>
      </c>
      <c r="C35" s="165" t="s">
        <v>1288</v>
      </c>
      <c r="D35" s="177" t="s">
        <v>85</v>
      </c>
      <c r="E35" s="148">
        <f>VLOOKUP($B35,Snapshot!$D:$AJ,2,FALSE)</f>
        <v>735.65</v>
      </c>
      <c r="F35" s="148">
        <f>VLOOKUP($B35,Snapshot!$D:$AJ,3,FALSE)</f>
        <v>620</v>
      </c>
      <c r="G35" s="148">
        <f t="shared" si="18"/>
        <v>-15.720791137089648</v>
      </c>
      <c r="H35" s="149">
        <f>VLOOKUP($B35,Snapshot!$D:$AJ,8,FALSE)</f>
        <v>5.1973053225806449</v>
      </c>
      <c r="I35" s="150">
        <v>26.755949999999999</v>
      </c>
      <c r="J35" s="151">
        <v>31.847819999999999</v>
      </c>
      <c r="K35" s="151">
        <v>37.59550895764329</v>
      </c>
      <c r="L35" s="152">
        <v>45.956566458636061</v>
      </c>
      <c r="M35" s="150">
        <f t="shared" si="19"/>
        <v>19.030795019425597</v>
      </c>
      <c r="N35" s="151">
        <f t="shared" si="20"/>
        <v>18.047354442606412</v>
      </c>
      <c r="O35" s="152">
        <f t="shared" si="21"/>
        <v>22.239511401249267</v>
      </c>
      <c r="P35" s="150">
        <v>6.9581699999999946</v>
      </c>
      <c r="Q35" s="151">
        <v>9.0209700000000019</v>
      </c>
      <c r="R35" s="151">
        <v>10.828637079230404</v>
      </c>
      <c r="S35" s="152">
        <v>13.227312174274436</v>
      </c>
      <c r="T35" s="150">
        <f t="shared" si="22"/>
        <v>29.64572581583964</v>
      </c>
      <c r="U35" s="151">
        <f t="shared" si="23"/>
        <v>20.03850006407739</v>
      </c>
      <c r="V35" s="152">
        <f t="shared" si="24"/>
        <v>22.15121882369435</v>
      </c>
      <c r="W35" s="150">
        <f t="shared" si="25"/>
        <v>28.325235447826579</v>
      </c>
      <c r="X35" s="151">
        <f t="shared" si="26"/>
        <v>28.803007006582646</v>
      </c>
      <c r="Y35" s="152">
        <f t="shared" si="27"/>
        <v>28.78220283532254</v>
      </c>
      <c r="Z35" s="150">
        <v>3.9791287608253647</v>
      </c>
      <c r="AA35" s="151">
        <v>5.2449862070650353</v>
      </c>
      <c r="AB35" s="151">
        <v>6.228163551922802</v>
      </c>
      <c r="AC35" s="152">
        <v>7.8056738207058274</v>
      </c>
      <c r="AD35" s="150">
        <f t="shared" si="28"/>
        <v>31.812427350983796</v>
      </c>
      <c r="AE35" s="151">
        <f t="shared" si="29"/>
        <v>18.745089234618373</v>
      </c>
      <c r="AF35" s="152">
        <f t="shared" si="30"/>
        <v>25.328658369865799</v>
      </c>
      <c r="AG35" s="150">
        <f t="shared" si="31"/>
        <v>16.468901818287833</v>
      </c>
      <c r="AH35" s="151">
        <f t="shared" si="32"/>
        <v>16.566243481208666</v>
      </c>
      <c r="AI35" s="152">
        <f t="shared" si="33"/>
        <v>16.984893394356273</v>
      </c>
    </row>
    <row r="36" spans="2:35" ht="12.75">
      <c r="B36" s="252" t="s">
        <v>123</v>
      </c>
      <c r="C36" s="165" t="s">
        <v>1289</v>
      </c>
      <c r="D36" s="177" t="s">
        <v>85</v>
      </c>
      <c r="E36" s="148">
        <f>VLOOKUP($B36,Snapshot!$D:$AJ,2,FALSE)</f>
        <v>992.4</v>
      </c>
      <c r="F36" s="148">
        <f>VLOOKUP($B36,Snapshot!$D:$AJ,3,FALSE)</f>
        <v>1025</v>
      </c>
      <c r="G36" s="148">
        <f t="shared" ref="G36" si="57">IF(IFERROR(((IF(F36&lt;0,"-",F36))/E36*100-100),"-")=-100,"-",(IFERROR(((IF(F36&lt;0,"-",F36))/E36*100-100),"-")))</f>
        <v>3.2849657396211143</v>
      </c>
      <c r="H36" s="149">
        <f>VLOOKUP($B36,Snapshot!$D:$AJ,8,FALSE)</f>
        <v>39.439651612903219</v>
      </c>
      <c r="I36" s="150">
        <v>3459.6696999999999</v>
      </c>
      <c r="J36" s="151">
        <v>4379.2777000000006</v>
      </c>
      <c r="K36" s="151">
        <v>4495.3368151634204</v>
      </c>
      <c r="L36" s="152">
        <v>5091.6902637031917</v>
      </c>
      <c r="M36" s="150">
        <f t="shared" ref="M36" si="58">IF(AND(I36&lt;0,J36&gt;0),"LP",IF(AND(I36&gt;0,J36&lt;0),"PL",IF(OR(I36&lt;0,J36&lt;0),"Loss",IF(ISERROR((+J36/I36-1)*100),"NA",(+J36/I36-1)*100))))</f>
        <v>26.580803363974326</v>
      </c>
      <c r="N36" s="151">
        <f t="shared" ref="N36" si="59">IF(AND(J36&lt;0,K36&gt;0),"LP",IF(AND(J36&gt;0,K36&lt;0),"PL",IF(OR(J36&lt;0,K36&lt;0),"Loss",IF(ISERROR((+K36/J36-1)*100),"NA",(+K36/J36-1)*100))))</f>
        <v>2.6501885268298997</v>
      </c>
      <c r="O36" s="152">
        <f t="shared" ref="O36" si="60">IF(AND(K36&lt;0,L36&gt;0),"LP",IF(AND(K36&gt;0,L36&lt;0),"PL",IF(OR(K36&lt;0,L36&lt;0),"Loss",IF(ISERROR((+L36/K36-1)*100),"NA",(+L36/K36-1)*100))))</f>
        <v>13.266045972977714</v>
      </c>
      <c r="P36" s="150">
        <v>318.29549999999955</v>
      </c>
      <c r="Q36" s="151">
        <v>596.10079999999982</v>
      </c>
      <c r="R36" s="151">
        <v>618.49328065093368</v>
      </c>
      <c r="S36" s="152">
        <v>712.86700233392787</v>
      </c>
      <c r="T36" s="150">
        <f t="shared" ref="T36" si="61">IF(AND(P36&lt;0,Q36&gt;0),"LP",IF(AND(P36&gt;0,Q36&lt;0),"PL",IF(OR(P36&lt;0,Q36&lt;0),"Loss",IF(ISERROR((+Q36/P36-1)*100),"NA",(+Q36/P36-1)*100))))</f>
        <v>87.279053583855458</v>
      </c>
      <c r="U36" s="151">
        <f t="shared" ref="U36" si="62">IF(AND(Q36&lt;0,R36&gt;0),"LP",IF(AND(Q36&gt;0,R36&lt;0),"PL",IF(OR(Q36&lt;0,R36&lt;0),"Loss",IF(ISERROR((+R36/Q36-1)*100),"NA",(+R36/Q36-1)*100))))</f>
        <v>3.7564922997811667</v>
      </c>
      <c r="V36" s="152">
        <f t="shared" ref="V36" si="63">IF(AND(R36&lt;0,S36&gt;0),"LP",IF(AND(R36&gt;0,S36&lt;0),"PL",IF(OR(R36&lt;0,S36&lt;0),"Loss",IF(ISERROR((+S36/R36-1)*100),"NA",(+S36/R36-1)*100))))</f>
        <v>15.258649468862529</v>
      </c>
      <c r="W36" s="150">
        <f t="shared" ref="W36" si="64">IF(OR(J36&lt;0,Q36&lt;0),"NM",IF(ISERROR((Q36/J36*100)),"NA",(Q36/J36*100)))</f>
        <v>13.6118520184276</v>
      </c>
      <c r="X36" s="151">
        <f t="shared" ref="X36" si="65">IF(OR(K36&lt;0,R36&lt;0),"NM",IF(ISERROR((R36/K36*100)),"NA",(R36/K36*100)))</f>
        <v>13.75855260866475</v>
      </c>
      <c r="Y36" s="152">
        <f t="shared" ref="Y36" si="66">IF(OR(L36&lt;0,S36&lt;0),"NM",IF(ISERROR((S36/L36*100)),"NA",(S36/L36*100)))</f>
        <v>14.000596372008282</v>
      </c>
      <c r="Z36" s="150">
        <v>8.237599999999528</v>
      </c>
      <c r="AA36" s="151">
        <v>224.86256749761833</v>
      </c>
      <c r="AB36" s="151">
        <v>220.00258625642195</v>
      </c>
      <c r="AC36" s="152">
        <v>257.02674733694664</v>
      </c>
      <c r="AD36" s="150">
        <f t="shared" ref="AD36" si="67">IF(AND(Z36&lt;0,AA36&gt;0),"LP",IF(AND(Z36&gt;0,AA36&lt;0),"PL",IF(OR(Z36&lt;0,AA36&lt;0),"Loss",IF(ISERROR((+AA36/Z36-1)*100),"NA",(+AA36/Z36-1)*100))))</f>
        <v>2629.7097151795574</v>
      </c>
      <c r="AE36" s="151">
        <f t="shared" ref="AE36" si="68">IF(AND(AA36&lt;0,AB36&gt;0),"LP",IF(AND(AA36&gt;0,AB36&lt;0),"PL",IF(OR(AA36&lt;0,AB36&lt;0),"Loss",IF(ISERROR((+AB36/AA36-1)*100),"NA",(+AB36/AA36-1)*100))))</f>
        <v>-2.1613118160486389</v>
      </c>
      <c r="AF36" s="152">
        <f t="shared" ref="AF36" si="69">IF(AND(AB36&lt;0,AC36&gt;0),"LP",IF(AND(AB36&gt;0,AC36&lt;0),"PL",IF(OR(AB36&lt;0,AC36&lt;0),"Loss",IF(ISERROR((+AC36/AB36-1)*100),"NA",(+AC36/AB36-1)*100))))</f>
        <v>16.828966291046932</v>
      </c>
      <c r="AG36" s="150">
        <f t="shared" ref="AG36" si="70">IF(OR(J36&lt;0,AA36&lt;0),"NM",IF(ISERROR((AA36/J36*100)),"NA",(AA36/J36*100)))</f>
        <v>5.1346953288122901</v>
      </c>
      <c r="AH36" s="151">
        <f t="shared" ref="AH36" si="71">IF(OR(K36&lt;0,AB36&lt;0),"NM",IF(ISERROR((AB36/K36*100)),"NA",(AB36/K36*100)))</f>
        <v>4.8940178523291387</v>
      </c>
      <c r="AI36" s="152">
        <f t="shared" ref="AI36" si="72">IF(OR(L36&lt;0,AC36&lt;0),"NM",IF(ISERROR((AC36/L36*100)),"NA",(AC36/L36*100)))</f>
        <v>5.0479650965652185</v>
      </c>
    </row>
    <row r="37" spans="2:35" ht="12.75">
      <c r="B37" s="252" t="s">
        <v>658</v>
      </c>
      <c r="C37" s="165" t="s">
        <v>1290</v>
      </c>
      <c r="D37" s="177" t="s">
        <v>85</v>
      </c>
      <c r="E37" s="148">
        <f>VLOOKUP($B37,Snapshot!$D:$AJ,2,FALSE)</f>
        <v>4144.55</v>
      </c>
      <c r="F37" s="148">
        <f>VLOOKUP($B37,Snapshot!$D:$AJ,3,FALSE)</f>
        <v>4740</v>
      </c>
      <c r="G37" s="148">
        <f t="shared" si="18"/>
        <v>14.36706035637161</v>
      </c>
      <c r="H37" s="149">
        <f>VLOOKUP($B37,Snapshot!$D:$AJ,8,FALSE)</f>
        <v>9.5154235364396644</v>
      </c>
      <c r="I37" s="150">
        <v>149.64059999999998</v>
      </c>
      <c r="J37" s="151">
        <v>168.90330000000003</v>
      </c>
      <c r="K37" s="151">
        <v>192.46254904794606</v>
      </c>
      <c r="L37" s="152">
        <v>219.70922686198827</v>
      </c>
      <c r="M37" s="150">
        <f t="shared" si="19"/>
        <v>12.872642852274074</v>
      </c>
      <c r="N37" s="151">
        <f t="shared" si="20"/>
        <v>13.948365158020026</v>
      </c>
      <c r="O37" s="152">
        <f t="shared" si="21"/>
        <v>14.156872570182234</v>
      </c>
      <c r="P37" s="150">
        <v>18.869099999999978</v>
      </c>
      <c r="Q37" s="151">
        <v>19.494200000000042</v>
      </c>
      <c r="R37" s="151">
        <v>24.837251517153316</v>
      </c>
      <c r="S37" s="152">
        <v>30.001096112584609</v>
      </c>
      <c r="T37" s="150">
        <f t="shared" si="22"/>
        <v>3.3128236110893772</v>
      </c>
      <c r="U37" s="151">
        <f t="shared" si="23"/>
        <v>27.408416437469917</v>
      </c>
      <c r="V37" s="152">
        <f t="shared" si="24"/>
        <v>20.790724738061272</v>
      </c>
      <c r="W37" s="150">
        <f t="shared" si="25"/>
        <v>11.541633585607883</v>
      </c>
      <c r="X37" s="151">
        <f t="shared" si="26"/>
        <v>12.904978989427127</v>
      </c>
      <c r="Y37" s="152">
        <f t="shared" si="27"/>
        <v>13.654909509753994</v>
      </c>
      <c r="Z37" s="150">
        <v>7.830080390111001</v>
      </c>
      <c r="AA37" s="151">
        <v>6.6498356812755075</v>
      </c>
      <c r="AB37" s="151">
        <v>11.650322581859802</v>
      </c>
      <c r="AC37" s="152">
        <v>14.522505678553101</v>
      </c>
      <c r="AD37" s="150">
        <f t="shared" si="28"/>
        <v>-15.073213173214462</v>
      </c>
      <c r="AE37" s="151">
        <f t="shared" si="29"/>
        <v>75.197149828296943</v>
      </c>
      <c r="AF37" s="152">
        <f t="shared" si="30"/>
        <v>24.653249526029832</v>
      </c>
      <c r="AG37" s="150">
        <f t="shared" si="31"/>
        <v>3.9370667602560201</v>
      </c>
      <c r="AH37" s="151">
        <f t="shared" si="32"/>
        <v>6.0532932975742142</v>
      </c>
      <c r="AI37" s="152">
        <f t="shared" si="33"/>
        <v>6.6098751909383875</v>
      </c>
    </row>
    <row r="38" spans="2:35" ht="12.75">
      <c r="B38" s="252" t="s">
        <v>124</v>
      </c>
      <c r="C38" s="165" t="s">
        <v>1291</v>
      </c>
      <c r="D38" s="177" t="s">
        <v>85</v>
      </c>
      <c r="E38" s="148">
        <f>VLOOKUP($B38,Snapshot!$D:$AJ,2,FALSE)</f>
        <v>2945.9</v>
      </c>
      <c r="F38" s="148">
        <f>VLOOKUP($B38,Snapshot!$D:$AJ,3,FALSE)</f>
        <v>2265</v>
      </c>
      <c r="G38" s="148">
        <f t="shared" si="18"/>
        <v>-23.113479751519066</v>
      </c>
      <c r="H38" s="149">
        <f>VLOOKUP($B38,Snapshot!$D:$AJ,8,FALSE)</f>
        <v>16.395774790919951</v>
      </c>
      <c r="I38" s="150">
        <v>263.78090000000003</v>
      </c>
      <c r="J38" s="151">
        <v>317.76370000000003</v>
      </c>
      <c r="K38" s="151">
        <v>361.79208497249795</v>
      </c>
      <c r="L38" s="152">
        <v>412.3746554423434</v>
      </c>
      <c r="M38" s="150">
        <f t="shared" si="19"/>
        <v>20.465014714863727</v>
      </c>
      <c r="N38" s="151">
        <f t="shared" si="20"/>
        <v>13.855699997355874</v>
      </c>
      <c r="O38" s="152">
        <f t="shared" si="21"/>
        <v>13.981115831677338</v>
      </c>
      <c r="P38" s="150">
        <v>26.717100000000034</v>
      </c>
      <c r="Q38" s="151">
        <v>35.14109999999998</v>
      </c>
      <c r="R38" s="151">
        <v>43.849200698666742</v>
      </c>
      <c r="S38" s="152">
        <v>51.959206585735259</v>
      </c>
      <c r="T38" s="150">
        <f t="shared" si="22"/>
        <v>31.530368191158221</v>
      </c>
      <c r="U38" s="151">
        <f t="shared" si="23"/>
        <v>24.78038734890702</v>
      </c>
      <c r="V38" s="152">
        <f t="shared" si="24"/>
        <v>18.495219428971499</v>
      </c>
      <c r="W38" s="150">
        <f t="shared" si="25"/>
        <v>11.058878027918222</v>
      </c>
      <c r="X38" s="151">
        <f t="shared" si="26"/>
        <v>12.119999999999997</v>
      </c>
      <c r="Y38" s="152">
        <f t="shared" si="27"/>
        <v>12.599999999999998</v>
      </c>
      <c r="Z38" s="150">
        <v>14.421600462909769</v>
      </c>
      <c r="AA38" s="151">
        <v>20.829999999999977</v>
      </c>
      <c r="AB38" s="151">
        <v>27.125089424000056</v>
      </c>
      <c r="AC38" s="152">
        <v>33.277637539301438</v>
      </c>
      <c r="AD38" s="150">
        <f t="shared" si="28"/>
        <v>44.436118956225876</v>
      </c>
      <c r="AE38" s="151">
        <f t="shared" si="29"/>
        <v>30.221264637542422</v>
      </c>
      <c r="AF38" s="152">
        <f t="shared" si="30"/>
        <v>22.682130256343626</v>
      </c>
      <c r="AG38" s="150">
        <f t="shared" si="31"/>
        <v>6.5551855041969791</v>
      </c>
      <c r="AH38" s="151">
        <f t="shared" si="32"/>
        <v>7.4974247781186261</v>
      </c>
      <c r="AI38" s="152">
        <f t="shared" si="33"/>
        <v>8.0697581920027055</v>
      </c>
    </row>
    <row r="39" spans="2:35" ht="12.75">
      <c r="B39" s="252" t="s">
        <v>536</v>
      </c>
      <c r="C39" s="165" t="s">
        <v>1292</v>
      </c>
      <c r="D39" s="177" t="s">
        <v>110</v>
      </c>
      <c r="E39" s="148">
        <f>VLOOKUP($B39,Snapshot!$D:$AJ,2,FALSE)</f>
        <v>730.6</v>
      </c>
      <c r="F39" s="148">
        <f>VLOOKUP($B39,Snapshot!$D:$AJ,3,FALSE)</f>
        <v>830</v>
      </c>
      <c r="G39" s="148">
        <f t="shared" si="18"/>
        <v>13.605255954010403</v>
      </c>
      <c r="H39" s="149">
        <f>VLOOKUP($B39,Snapshot!$D:$AJ,8,FALSE)</f>
        <v>5.888949790919952</v>
      </c>
      <c r="I39" s="150">
        <v>44.252819000000002</v>
      </c>
      <c r="J39" s="151">
        <v>51.570837999999995</v>
      </c>
      <c r="K39" s="151">
        <v>80.538772481152435</v>
      </c>
      <c r="L39" s="152">
        <v>101.22219318723099</v>
      </c>
      <c r="M39" s="150">
        <f t="shared" si="19"/>
        <v>16.53684254555623</v>
      </c>
      <c r="N39" s="151">
        <f t="shared" si="20"/>
        <v>56.171153319541631</v>
      </c>
      <c r="O39" s="152">
        <f t="shared" si="21"/>
        <v>25.681321019536085</v>
      </c>
      <c r="P39" s="150">
        <v>20.194762000000001</v>
      </c>
      <c r="Q39" s="151">
        <v>24.381730000000005</v>
      </c>
      <c r="R39" s="151">
        <v>40.212922321152433</v>
      </c>
      <c r="S39" s="152">
        <v>51.279546428231001</v>
      </c>
      <c r="T39" s="150">
        <f t="shared" si="22"/>
        <v>20.732940551614341</v>
      </c>
      <c r="U39" s="151">
        <f t="shared" si="23"/>
        <v>64.930553825148692</v>
      </c>
      <c r="V39" s="152">
        <f t="shared" si="24"/>
        <v>27.520069341634002</v>
      </c>
      <c r="W39" s="150">
        <f t="shared" si="25"/>
        <v>47.278134204450986</v>
      </c>
      <c r="X39" s="151">
        <f t="shared" si="26"/>
        <v>49.929892252285072</v>
      </c>
      <c r="Y39" s="152">
        <f t="shared" si="27"/>
        <v>50.660378730758261</v>
      </c>
      <c r="Z39" s="150">
        <v>14.279253000000001</v>
      </c>
      <c r="AA39" s="151">
        <v>15.347230000000003</v>
      </c>
      <c r="AB39" s="151">
        <v>21.383602517747516</v>
      </c>
      <c r="AC39" s="152">
        <v>28.070210199353525</v>
      </c>
      <c r="AD39" s="150">
        <f t="shared" si="28"/>
        <v>7.4792217772176262</v>
      </c>
      <c r="AE39" s="151">
        <f t="shared" si="29"/>
        <v>39.332000092182831</v>
      </c>
      <c r="AF39" s="152">
        <f t="shared" si="30"/>
        <v>31.269790373518202</v>
      </c>
      <c r="AG39" s="150">
        <f t="shared" si="31"/>
        <v>29.759512536910886</v>
      </c>
      <c r="AH39" s="151">
        <f t="shared" si="32"/>
        <v>26.550693360457757</v>
      </c>
      <c r="AI39" s="152">
        <f t="shared" si="33"/>
        <v>27.731280379819452</v>
      </c>
    </row>
    <row r="40" spans="2:35" ht="12.75">
      <c r="B40" s="252" t="s">
        <v>212</v>
      </c>
      <c r="C40" s="165" t="s">
        <v>480</v>
      </c>
      <c r="D40" s="177" t="s">
        <v>110</v>
      </c>
      <c r="E40" s="148">
        <f>VLOOKUP($B40,Snapshot!$D:$AJ,2,FALSE)</f>
        <v>1272.1500000000001</v>
      </c>
      <c r="F40" s="148">
        <f>VLOOKUP($B40,Snapshot!$D:$AJ,3,FALSE)</f>
        <v>1175</v>
      </c>
      <c r="G40" s="148">
        <f t="shared" si="18"/>
        <v>-7.6366780646936405</v>
      </c>
      <c r="H40" s="149">
        <f>VLOOKUP($B40,Snapshot!$D:$AJ,8,FALSE)</f>
        <v>47.065277956989249</v>
      </c>
      <c r="I40" s="150">
        <v>429.4574879999999</v>
      </c>
      <c r="J40" s="151">
        <v>498.94486800000004</v>
      </c>
      <c r="K40" s="151">
        <v>549.77899976090578</v>
      </c>
      <c r="L40" s="152">
        <v>621.09730522958523</v>
      </c>
      <c r="M40" s="150">
        <f t="shared" si="19"/>
        <v>16.180269745349072</v>
      </c>
      <c r="N40" s="151">
        <f t="shared" si="20"/>
        <v>10.188326410625749</v>
      </c>
      <c r="O40" s="152">
        <f t="shared" si="21"/>
        <v>12.97217709292191</v>
      </c>
      <c r="P40" s="150">
        <v>317.86888399999998</v>
      </c>
      <c r="Q40" s="151">
        <v>371.23166800000001</v>
      </c>
      <c r="R40" s="151">
        <v>418.82985468090578</v>
      </c>
      <c r="S40" s="152">
        <v>486.83071193718513</v>
      </c>
      <c r="T40" s="150">
        <f t="shared" si="22"/>
        <v>16.787671485328538</v>
      </c>
      <c r="U40" s="151">
        <f t="shared" si="23"/>
        <v>12.821693509430276</v>
      </c>
      <c r="V40" s="152">
        <f t="shared" si="24"/>
        <v>16.235914535769467</v>
      </c>
      <c r="W40" s="150">
        <f t="shared" si="25"/>
        <v>74.403344298953684</v>
      </c>
      <c r="X40" s="151">
        <f t="shared" si="26"/>
        <v>76.181493811704584</v>
      </c>
      <c r="Y40" s="152">
        <f t="shared" si="27"/>
        <v>78.382357778421024</v>
      </c>
      <c r="Z40" s="150">
        <v>215.75940699999995</v>
      </c>
      <c r="AA40" s="151">
        <v>248.61446800000004</v>
      </c>
      <c r="AB40" s="151">
        <v>264.26249732361134</v>
      </c>
      <c r="AC40" s="152">
        <v>303.29059710597897</v>
      </c>
      <c r="AD40" s="150">
        <f t="shared" si="28"/>
        <v>15.22763779194114</v>
      </c>
      <c r="AE40" s="151">
        <f t="shared" si="29"/>
        <v>6.2940944062882531</v>
      </c>
      <c r="AF40" s="152">
        <f t="shared" si="30"/>
        <v>14.768686505892848</v>
      </c>
      <c r="AG40" s="150">
        <f t="shared" si="31"/>
        <v>49.828043927290182</v>
      </c>
      <c r="AH40" s="151">
        <f t="shared" si="32"/>
        <v>48.067041018033947</v>
      </c>
      <c r="AI40" s="152">
        <f t="shared" si="33"/>
        <v>48.831414104086193</v>
      </c>
    </row>
    <row r="41" spans="2:35" ht="12.75">
      <c r="B41" s="252" t="s">
        <v>576</v>
      </c>
      <c r="C41" s="165" t="s">
        <v>579</v>
      </c>
      <c r="D41" s="177" t="s">
        <v>110</v>
      </c>
      <c r="E41" s="148">
        <f>VLOOKUP($B41,Snapshot!$D:$AJ,2,FALSE)</f>
        <v>203.25</v>
      </c>
      <c r="F41" s="148">
        <f>VLOOKUP($B41,Snapshot!$D:$AJ,3,FALSE)</f>
        <v>220</v>
      </c>
      <c r="G41" s="148">
        <f t="shared" ref="G41" si="73">IF(IFERROR(((IF(F41&lt;0,"-",F41))/E41*100-100),"-")=-100,"-",(IFERROR(((IF(F41&lt;0,"-",F41))/E41*100-100),"-")))</f>
        <v>8.2410824108241059</v>
      </c>
      <c r="H41" s="149">
        <f>VLOOKUP($B41,Snapshot!$D:$AJ,8,FALSE)</f>
        <v>3.9513987982078858</v>
      </c>
      <c r="I41" s="150">
        <v>92.596181999999985</v>
      </c>
      <c r="J41" s="151">
        <v>103.2559</v>
      </c>
      <c r="K41" s="151">
        <v>123.89090689980843</v>
      </c>
      <c r="L41" s="152">
        <v>142.16615242628706</v>
      </c>
      <c r="M41" s="150">
        <f t="shared" ref="M41" si="74">IF(AND(I41&lt;0,J41&gt;0),"LP",IF(AND(I41&gt;0,J41&lt;0),"PL",IF(OR(I41&lt;0,J41&lt;0),"Loss",IF(ISERROR((+J41/I41-1)*100),"NA",(+J41/I41-1)*100))))</f>
        <v>11.512049168506767</v>
      </c>
      <c r="N41" s="151">
        <f t="shared" ref="N41" si="75">IF(AND(J41&lt;0,K41&gt;0),"LP",IF(AND(J41&gt;0,K41&lt;0),"PL",IF(OR(J41&lt;0,K41&lt;0),"Loss",IF(ISERROR((+K41/J41-1)*100),"NA",(+K41/J41-1)*100))))</f>
        <v>19.984336875479691</v>
      </c>
      <c r="O41" s="152">
        <f t="shared" ref="O41" si="76">IF(AND(K41&lt;0,L41&gt;0),"LP",IF(AND(K41&gt;0,L41&lt;0),"PL",IF(OR(K41&lt;0,L41&lt;0),"Loss",IF(ISERROR((+L41/K41-1)*100),"NA",(+L41/K41-1)*100))))</f>
        <v>14.751078980524346</v>
      </c>
      <c r="P41" s="150">
        <v>70.913494999999983</v>
      </c>
      <c r="Q41" s="151">
        <v>66.394660999999999</v>
      </c>
      <c r="R41" s="151">
        <v>81.228254875908405</v>
      </c>
      <c r="S41" s="152">
        <v>91.571824393345054</v>
      </c>
      <c r="T41" s="150">
        <f t="shared" ref="T41" si="77">IF(AND(P41&lt;0,Q41&gt;0),"LP",IF(AND(P41&gt;0,Q41&lt;0),"PL",IF(OR(P41&lt;0,Q41&lt;0),"Loss",IF(ISERROR((+Q41/P41-1)*100),"NA",(+Q41/P41-1)*100))))</f>
        <v>-6.3723188371973327</v>
      </c>
      <c r="U41" s="151">
        <f t="shared" ref="U41" si="78">IF(AND(Q41&lt;0,R41&gt;0),"LP",IF(AND(Q41&gt;0,R41&lt;0),"PL",IF(OR(Q41&lt;0,R41&lt;0),"Loss",IF(ISERROR((+R41/Q41-1)*100),"NA",(+R41/Q41-1)*100))))</f>
        <v>22.34154622147766</v>
      </c>
      <c r="V41" s="152">
        <f t="shared" ref="V41" si="79">IF(AND(R41&lt;0,S41&gt;0),"LP",IF(AND(R41&gt;0,S41&lt;0),"PL",IF(OR(R41&lt;0,S41&lt;0),"Loss",IF(ISERROR((+S41/R41-1)*100),"NA",(+S41/R41-1)*100))))</f>
        <v>12.733955116034945</v>
      </c>
      <c r="W41" s="150">
        <f t="shared" ref="W41" si="80">IF(OR(J41&lt;0,Q41&lt;0),"NM",IF(ISERROR((Q41/J41*100)),"NA",(Q41/J41*100)))</f>
        <v>64.301082068918092</v>
      </c>
      <c r="X41" s="151">
        <f t="shared" ref="X41" si="81">IF(OR(K41&lt;0,R41&lt;0),"NM",IF(ISERROR((R41/K41*100)),"NA",(R41/K41*100)))</f>
        <v>65.564339553667438</v>
      </c>
      <c r="Y41" s="152">
        <f t="shared" ref="Y41" si="82">IF(OR(L41&lt;0,S41&lt;0),"NM",IF(ISERROR((S41/L41*100)),"NA",(S41/L41*100)))</f>
        <v>64.41183279601303</v>
      </c>
      <c r="Z41" s="150">
        <v>21.946379999999984</v>
      </c>
      <c r="AA41" s="151">
        <v>22.295560999999996</v>
      </c>
      <c r="AB41" s="151">
        <v>42.330965298036347</v>
      </c>
      <c r="AC41" s="152">
        <v>48.785373996513066</v>
      </c>
      <c r="AD41" s="150">
        <f t="shared" ref="AD41" si="83">IF(AND(Z41&lt;0,AA41&gt;0),"LP",IF(AND(Z41&gt;0,AA41&lt;0),"PL",IF(OR(Z41&lt;0,AA41&lt;0),"Loss",IF(ISERROR((+AA41/Z41-1)*100),"NA",(+AA41/Z41-1)*100))))</f>
        <v>1.5910642210697823</v>
      </c>
      <c r="AE41" s="151">
        <f t="shared" ref="AE41" si="84">IF(AND(AA41&lt;0,AB41&gt;0),"LP",IF(AND(AA41&gt;0,AB41&lt;0),"PL",IF(OR(AA41&lt;0,AB41&lt;0),"Loss",IF(ISERROR((+AB41/AA41-1)*100),"NA",(+AB41/AA41-1)*100))))</f>
        <v>89.862750248968197</v>
      </c>
      <c r="AF41" s="152">
        <f t="shared" ref="AF41" si="85">IF(AND(AB41&lt;0,AC41&gt;0),"LP",IF(AND(AB41&gt;0,AC41&lt;0),"PL",IF(OR(AB41&lt;0,AC41&lt;0),"Loss",IF(ISERROR((+AC41/AB41-1)*100),"NA",(+AC41/AB41-1)*100))))</f>
        <v>15.247487632360057</v>
      </c>
      <c r="AG41" s="150">
        <f t="shared" ref="AG41" si="86">IF(OR(J41&lt;0,AA41&lt;0),"NM",IF(ISERROR((AA41/J41*100)),"NA",(AA41/J41*100)))</f>
        <v>21.59252982154046</v>
      </c>
      <c r="AH41" s="151">
        <f t="shared" ref="AH41" si="87">IF(OR(K41&lt;0,AB41&lt;0),"NM",IF(ISERROR((AB41/K41*100)),"NA",(AB41/K41*100)))</f>
        <v>34.167935611505158</v>
      </c>
      <c r="AI41" s="152">
        <f t="shared" ref="AI41" si="88">IF(OR(L41&lt;0,AC41&lt;0),"NM",IF(ISERROR((AC41/L41*100)),"NA",(AC41/L41*100)))</f>
        <v>34.315744756339392</v>
      </c>
    </row>
    <row r="42" spans="2:35" ht="12.75">
      <c r="B42" s="252" t="s">
        <v>213</v>
      </c>
      <c r="C42" s="165" t="s">
        <v>481</v>
      </c>
      <c r="D42" s="177" t="s">
        <v>110</v>
      </c>
      <c r="E42" s="148">
        <f>VLOOKUP($B42,Snapshot!$D:$AJ,2,FALSE)</f>
        <v>123.05</v>
      </c>
      <c r="F42" s="148">
        <f>VLOOKUP($B42,Snapshot!$D:$AJ,3,FALSE)</f>
        <v>175</v>
      </c>
      <c r="G42" s="148">
        <f t="shared" ref="G42" si="89">IF(IFERROR(((IF(F42&lt;0,"-",F42))/E42*100-100),"-")=-100,"-",(IFERROR(((IF(F42&lt;0,"-",F42))/E42*100-100),"-")))</f>
        <v>42.218610321007731</v>
      </c>
      <c r="H42" s="149">
        <f>VLOOKUP($B42,Snapshot!$D:$AJ,8,FALSE)</f>
        <v>0.45649366786140988</v>
      </c>
      <c r="I42" s="150">
        <v>17.170051999999998</v>
      </c>
      <c r="J42" s="151">
        <v>19.278999999999993</v>
      </c>
      <c r="K42" s="151">
        <v>22.094114481806375</v>
      </c>
      <c r="L42" s="152">
        <v>26.79027130838239</v>
      </c>
      <c r="M42" s="150">
        <f t="shared" ref="M42" si="90">IF(AND(I42&lt;0,J42&gt;0),"LP",IF(AND(I42&gt;0,J42&lt;0),"PL",IF(OR(I42&lt;0,J42&lt;0),"Loss",IF(ISERROR((+J42/I42-1)*100),"NA",(+J42/I42-1)*100))))</f>
        <v>12.282711782119215</v>
      </c>
      <c r="N42" s="151">
        <f t="shared" ref="N42" si="91">IF(AND(J42&lt;0,K42&gt;0),"LP",IF(AND(J42&gt;0,K42&lt;0),"PL",IF(OR(J42&lt;0,K42&lt;0),"Loss",IF(ISERROR((+K42/J42-1)*100),"NA",(+K42/J42-1)*100))))</f>
        <v>14.601973555715464</v>
      </c>
      <c r="O42" s="152">
        <f t="shared" ref="O42" si="92">IF(AND(K42&lt;0,L42&gt;0),"LP",IF(AND(K42&gt;0,L42&lt;0),"PL",IF(OR(K42&lt;0,L42&lt;0),"Loss",IF(ISERROR((+L42/K42-1)*100),"NA",(+L42/K42-1)*100))))</f>
        <v>21.255238948105905</v>
      </c>
      <c r="P42" s="150">
        <v>7.8673559999999982</v>
      </c>
      <c r="Q42" s="151">
        <v>8.6443999999999939</v>
      </c>
      <c r="R42" s="151">
        <v>10.089946481806376</v>
      </c>
      <c r="S42" s="152">
        <v>13.10214114838239</v>
      </c>
      <c r="T42" s="150">
        <f t="shared" ref="T42" si="93">IF(AND(P42&lt;0,Q42&gt;0),"LP",IF(AND(P42&gt;0,Q42&lt;0),"PL",IF(OR(P42&lt;0,Q42&lt;0),"Loss",IF(ISERROR((+Q42/P42-1)*100),"NA",(+Q42/P42-1)*100))))</f>
        <v>9.8768124894818001</v>
      </c>
      <c r="U42" s="151">
        <f t="shared" ref="U42" si="94">IF(AND(Q42&lt;0,R42&gt;0),"LP",IF(AND(Q42&gt;0,R42&lt;0),"PL",IF(OR(Q42&lt;0,R42&lt;0),"Loss",IF(ISERROR((+R42/Q42-1)*100),"NA",(+R42/Q42-1)*100))))</f>
        <v>16.722346048382562</v>
      </c>
      <c r="V42" s="152">
        <f t="shared" ref="V42" si="95">IF(AND(R42&lt;0,S42&gt;0),"LP",IF(AND(R42&gt;0,S42&lt;0),"PL",IF(OR(R42&lt;0,S42&lt;0),"Loss",IF(ISERROR((+S42/R42-1)*100),"NA",(+S42/R42-1)*100))))</f>
        <v>29.853425605452276</v>
      </c>
      <c r="W42" s="150">
        <f t="shared" ref="W42" si="96">IF(OR(J42&lt;0,Q42&lt;0),"NM",IF(ISERROR((Q42/J42*100)),"NA",(Q42/J42*100)))</f>
        <v>44.83842522952434</v>
      </c>
      <c r="X42" s="151">
        <f t="shared" ref="X42" si="97">IF(OR(K42&lt;0,R42&lt;0),"NM",IF(ISERROR((R42/K42*100)),"NA",(R42/K42*100)))</f>
        <v>45.668028425013574</v>
      </c>
      <c r="Y42" s="152">
        <f t="shared" ref="Y42" si="98">IF(OR(L42&lt;0,S42&lt;0),"NM",IF(ISERROR((S42/L42*100)),"NA",(S42/L42*100)))</f>
        <v>48.906339908110112</v>
      </c>
      <c r="Z42" s="150">
        <v>4.6556079999999973</v>
      </c>
      <c r="AA42" s="151">
        <v>5.359699999999993</v>
      </c>
      <c r="AB42" s="151">
        <v>6.0856519642875311</v>
      </c>
      <c r="AC42" s="152">
        <v>7.5019519428254053</v>
      </c>
      <c r="AD42" s="150">
        <f t="shared" ref="AD42" si="99">IF(AND(Z42&lt;0,AA42&gt;0),"LP",IF(AND(Z42&gt;0,AA42&lt;0),"PL",IF(OR(Z42&lt;0,AA42&lt;0),"Loss",IF(ISERROR((+AA42/Z42-1)*100),"NA",(+AA42/Z42-1)*100))))</f>
        <v>15.123524145503575</v>
      </c>
      <c r="AE42" s="151">
        <f t="shared" ref="AE42" si="100">IF(AND(AA42&lt;0,AB42&gt;0),"LP",IF(AND(AA42&gt;0,AB42&lt;0),"PL",IF(OR(AA42&lt;0,AB42&lt;0),"Loss",IF(ISERROR((+AB42/AA42-1)*100),"NA",(+AB42/AA42-1)*100))))</f>
        <v>13.544638026149581</v>
      </c>
      <c r="AF42" s="152">
        <f t="shared" ref="AF42" si="101">IF(AND(AB42&lt;0,AC42&gt;0),"LP",IF(AND(AB42&gt;0,AC42&lt;0),"PL",IF(OR(AB42&lt;0,AC42&lt;0),"Loss",IF(ISERROR((+AC42/AB42-1)*100),"NA",(+AC42/AB42-1)*100))))</f>
        <v>23.272773185998076</v>
      </c>
      <c r="AG42" s="150">
        <f t="shared" ref="AG42" si="102">IF(OR(J42&lt;0,AA42&lt;0),"NM",IF(ISERROR((AA42/J42*100)),"NA",(AA42/J42*100)))</f>
        <v>27.800715804761634</v>
      </c>
      <c r="AH42" s="151">
        <f t="shared" ref="AH42" si="103">IF(OR(K42&lt;0,AB42&lt;0),"NM",IF(ISERROR((AB42/K42*100)),"NA",(AB42/K42*100)))</f>
        <v>27.544222101767524</v>
      </c>
      <c r="AI42" s="152">
        <f t="shared" ref="AI42" si="104">IF(OR(L42&lt;0,AC42&lt;0),"NM",IF(ISERROR((AC42/L42*100)),"NA",(AC42/L42*100)))</f>
        <v>28.002523216247255</v>
      </c>
    </row>
    <row r="43" spans="2:35" ht="12.75">
      <c r="B43" s="252" t="s">
        <v>686</v>
      </c>
      <c r="C43" s="165" t="s">
        <v>1293</v>
      </c>
      <c r="D43" s="177" t="s">
        <v>110</v>
      </c>
      <c r="E43" s="148">
        <f>VLOOKUP($B43,Snapshot!$D:$AJ,2,FALSE)</f>
        <v>78.459999999999994</v>
      </c>
      <c r="F43" s="148">
        <f>VLOOKUP($B43,Snapshot!$D:$AJ,3,FALSE)</f>
        <v>100</v>
      </c>
      <c r="G43" s="148">
        <f t="shared" si="18"/>
        <v>27.453479479989824</v>
      </c>
      <c r="H43" s="149">
        <f>VLOOKUP($B43,Snapshot!$D:$AJ,8,FALSE)</f>
        <v>1.0990168546175629</v>
      </c>
      <c r="I43" s="150">
        <v>25.447162999999996</v>
      </c>
      <c r="J43" s="151">
        <v>30.797605999999998</v>
      </c>
      <c r="K43" s="151">
        <v>34.434071912710088</v>
      </c>
      <c r="L43" s="152">
        <v>41.698188607248753</v>
      </c>
      <c r="M43" s="150">
        <f t="shared" si="19"/>
        <v>21.025695477330821</v>
      </c>
      <c r="N43" s="151">
        <f t="shared" si="20"/>
        <v>11.807625283309653</v>
      </c>
      <c r="O43" s="152">
        <f t="shared" si="21"/>
        <v>21.095723773107935</v>
      </c>
      <c r="P43" s="150">
        <v>11.759995999999996</v>
      </c>
      <c r="Q43" s="151">
        <v>13.773643999999997</v>
      </c>
      <c r="R43" s="151">
        <v>14.959233792710089</v>
      </c>
      <c r="S43" s="152">
        <v>19.195357399248749</v>
      </c>
      <c r="T43" s="150">
        <f t="shared" si="22"/>
        <v>17.122862966960216</v>
      </c>
      <c r="U43" s="151">
        <f t="shared" si="23"/>
        <v>8.6076697837557781</v>
      </c>
      <c r="V43" s="152">
        <f t="shared" si="24"/>
        <v>28.317784622117493</v>
      </c>
      <c r="W43" s="150">
        <f t="shared" si="25"/>
        <v>44.723099581181728</v>
      </c>
      <c r="X43" s="151">
        <f t="shared" si="26"/>
        <v>43.443115965580681</v>
      </c>
      <c r="Y43" s="152">
        <f t="shared" si="27"/>
        <v>46.034031789841002</v>
      </c>
      <c r="Z43" s="150">
        <v>5.7358259999999959</v>
      </c>
      <c r="AA43" s="151">
        <v>7.9896439999999966</v>
      </c>
      <c r="AB43" s="151">
        <v>6.3606104877604972</v>
      </c>
      <c r="AC43" s="152">
        <v>10.071655443692796</v>
      </c>
      <c r="AD43" s="150">
        <f t="shared" si="28"/>
        <v>39.293695450315312</v>
      </c>
      <c r="AE43" s="151">
        <f t="shared" si="29"/>
        <v>-20.389312868502032</v>
      </c>
      <c r="AF43" s="152">
        <f t="shared" si="30"/>
        <v>58.344163081096291</v>
      </c>
      <c r="AG43" s="150">
        <f t="shared" si="31"/>
        <v>25.942419030881808</v>
      </c>
      <c r="AH43" s="151">
        <f t="shared" si="32"/>
        <v>18.471851089480673</v>
      </c>
      <c r="AI43" s="152">
        <f t="shared" si="33"/>
        <v>24.153700148840407</v>
      </c>
    </row>
    <row r="44" spans="2:35" ht="12.75">
      <c r="B44" s="252" t="s">
        <v>214</v>
      </c>
      <c r="C44" s="165" t="s">
        <v>482</v>
      </c>
      <c r="D44" s="177" t="s">
        <v>110</v>
      </c>
      <c r="E44" s="148">
        <f>VLOOKUP($B44,Snapshot!$D:$AJ,2,FALSE)</f>
        <v>193.5</v>
      </c>
      <c r="F44" s="148">
        <f>VLOOKUP($B44,Snapshot!$D:$AJ,3,FALSE)</f>
        <v>230</v>
      </c>
      <c r="G44" s="148">
        <f t="shared" si="18"/>
        <v>18.863049095607238</v>
      </c>
      <c r="H44" s="149">
        <f>VLOOKUP($B44,Snapshot!$D:$AJ,8,FALSE)</f>
        <v>5.6039236559139782</v>
      </c>
      <c r="I44" s="150">
        <v>72.321564000000052</v>
      </c>
      <c r="J44" s="151">
        <v>82.934800000000052</v>
      </c>
      <c r="K44" s="151">
        <v>96.703662636591787</v>
      </c>
      <c r="L44" s="152">
        <v>116.01556258713343</v>
      </c>
      <c r="M44" s="150">
        <f t="shared" si="19"/>
        <v>14.675064272669758</v>
      </c>
      <c r="N44" s="151">
        <f t="shared" si="20"/>
        <v>16.602032725215143</v>
      </c>
      <c r="O44" s="152">
        <f t="shared" si="21"/>
        <v>19.970184607293451</v>
      </c>
      <c r="P44" s="150">
        <v>47.943915000000068</v>
      </c>
      <c r="Q44" s="151">
        <v>51.744800000000048</v>
      </c>
      <c r="R44" s="151">
        <v>63.294487199711789</v>
      </c>
      <c r="S44" s="152">
        <v>78.069897826422405</v>
      </c>
      <c r="T44" s="150">
        <f t="shared" si="22"/>
        <v>7.9277735245441905</v>
      </c>
      <c r="U44" s="151">
        <f t="shared" si="23"/>
        <v>22.32047896544529</v>
      </c>
      <c r="V44" s="152">
        <f t="shared" si="24"/>
        <v>23.34391394955151</v>
      </c>
      <c r="W44" s="150">
        <f t="shared" si="25"/>
        <v>62.392144190376072</v>
      </c>
      <c r="X44" s="151">
        <f t="shared" si="26"/>
        <v>65.452006132973224</v>
      </c>
      <c r="Y44" s="152">
        <f t="shared" si="27"/>
        <v>67.292608065222325</v>
      </c>
      <c r="Z44" s="150">
        <v>30.105905000000071</v>
      </c>
      <c r="AA44" s="151">
        <v>37.206000000000046</v>
      </c>
      <c r="AB44" s="151">
        <v>42.473274528989727</v>
      </c>
      <c r="AC44" s="152">
        <v>50.508707711612558</v>
      </c>
      <c r="AD44" s="150">
        <f t="shared" si="28"/>
        <v>23.583728839906847</v>
      </c>
      <c r="AE44" s="151">
        <f t="shared" si="29"/>
        <v>14.157056735445028</v>
      </c>
      <c r="AF44" s="152">
        <f t="shared" si="30"/>
        <v>18.918798401423764</v>
      </c>
      <c r="AG44" s="150">
        <f t="shared" si="31"/>
        <v>44.861746817982343</v>
      </c>
      <c r="AH44" s="151">
        <f t="shared" si="32"/>
        <v>43.921060868813697</v>
      </c>
      <c r="AI44" s="152">
        <f t="shared" si="33"/>
        <v>43.536148586684668</v>
      </c>
    </row>
    <row r="45" spans="2:35" ht="12.75">
      <c r="B45" s="252" t="s">
        <v>48</v>
      </c>
      <c r="C45" s="165" t="s">
        <v>1294</v>
      </c>
      <c r="D45" s="177" t="s">
        <v>110</v>
      </c>
      <c r="E45" s="148">
        <f>VLOOKUP($B45,Snapshot!$D:$AJ,2,FALSE)</f>
        <v>1752.85</v>
      </c>
      <c r="F45" s="148">
        <f>VLOOKUP($B45,Snapshot!$D:$AJ,3,FALSE)</f>
        <v>1850</v>
      </c>
      <c r="G45" s="148">
        <f t="shared" si="18"/>
        <v>5.5424023732778096</v>
      </c>
      <c r="H45" s="149">
        <f>VLOOKUP($B45,Snapshot!$D:$AJ,8,FALSE)</f>
        <v>162.0040430107527</v>
      </c>
      <c r="I45" s="150">
        <v>868.42224799999963</v>
      </c>
      <c r="J45" s="151">
        <v>1085.3245920000002</v>
      </c>
      <c r="K45" s="151">
        <v>1232.945318983481</v>
      </c>
      <c r="L45" s="152">
        <v>1394.6100082109026</v>
      </c>
      <c r="M45" s="150">
        <f t="shared" si="19"/>
        <v>24.976599171604907</v>
      </c>
      <c r="N45" s="151">
        <f t="shared" si="20"/>
        <v>13.60152788129958</v>
      </c>
      <c r="O45" s="152">
        <f t="shared" si="21"/>
        <v>13.112072915018501</v>
      </c>
      <c r="P45" s="150">
        <v>704.04965499999958</v>
      </c>
      <c r="Q45" s="151">
        <v>943.87434600000017</v>
      </c>
      <c r="R45" s="151">
        <v>1017.4183567090211</v>
      </c>
      <c r="S45" s="152">
        <v>1166.8340730492525</v>
      </c>
      <c r="T45" s="150">
        <f t="shared" si="22"/>
        <v>34.063604647317213</v>
      </c>
      <c r="U45" s="151">
        <f t="shared" si="23"/>
        <v>7.7917162406934359</v>
      </c>
      <c r="V45" s="152">
        <f t="shared" si="24"/>
        <v>14.685769659546644</v>
      </c>
      <c r="W45" s="150">
        <f t="shared" si="25"/>
        <v>86.967009957883647</v>
      </c>
      <c r="X45" s="151">
        <f t="shared" si="26"/>
        <v>82.519341372563531</v>
      </c>
      <c r="Y45" s="152">
        <f t="shared" si="27"/>
        <v>83.667409969769551</v>
      </c>
      <c r="Z45" s="150">
        <v>441.08705499999957</v>
      </c>
      <c r="AA45" s="151">
        <v>608.12264600000015</v>
      </c>
      <c r="AB45" s="151">
        <v>680.35011917125928</v>
      </c>
      <c r="AC45" s="152">
        <v>779.04674357013516</v>
      </c>
      <c r="AD45" s="150">
        <f t="shared" si="28"/>
        <v>37.869075754218343</v>
      </c>
      <c r="AE45" s="151">
        <f t="shared" si="29"/>
        <v>11.877122755803304</v>
      </c>
      <c r="AF45" s="152">
        <f t="shared" si="30"/>
        <v>14.506740223562996</v>
      </c>
      <c r="AG45" s="150">
        <f t="shared" si="31"/>
        <v>56.031407606766926</v>
      </c>
      <c r="AH45" s="151">
        <f t="shared" si="32"/>
        <v>55.180883425729164</v>
      </c>
      <c r="AI45" s="152">
        <f t="shared" si="33"/>
        <v>55.861261498441962</v>
      </c>
    </row>
    <row r="46" spans="2:35" ht="12.75">
      <c r="B46" s="252" t="s">
        <v>215</v>
      </c>
      <c r="C46" s="165" t="s">
        <v>483</v>
      </c>
      <c r="D46" s="177" t="s">
        <v>110</v>
      </c>
      <c r="E46" s="148">
        <f>VLOOKUP($B46,Snapshot!$D:$AJ,2,FALSE)</f>
        <v>1306.5</v>
      </c>
      <c r="F46" s="148">
        <f>VLOOKUP($B46,Snapshot!$D:$AJ,3,FALSE)</f>
        <v>1400</v>
      </c>
      <c r="G46" s="148">
        <f t="shared" si="18"/>
        <v>7.1565250669728186</v>
      </c>
      <c r="H46" s="149">
        <f>VLOOKUP($B46,Snapshot!$D:$AJ,8,FALSE)</f>
        <v>111.04985077658303</v>
      </c>
      <c r="I46" s="150">
        <v>621.28602000000012</v>
      </c>
      <c r="J46" s="151">
        <v>743.05720000000019</v>
      </c>
      <c r="K46" s="151">
        <v>830.29060717286916</v>
      </c>
      <c r="L46" s="152">
        <v>951.66163217661267</v>
      </c>
      <c r="M46" s="150">
        <f t="shared" si="19"/>
        <v>19.599858371189494</v>
      </c>
      <c r="N46" s="151">
        <f t="shared" si="20"/>
        <v>11.739797040237132</v>
      </c>
      <c r="O46" s="152">
        <f t="shared" si="21"/>
        <v>14.617896909253325</v>
      </c>
      <c r="P46" s="150">
        <v>490.86810800000006</v>
      </c>
      <c r="Q46" s="151">
        <v>581.30760000000009</v>
      </c>
      <c r="R46" s="151">
        <v>654.9075976849191</v>
      </c>
      <c r="S46" s="152">
        <v>768.02477849805734</v>
      </c>
      <c r="T46" s="150">
        <f t="shared" si="22"/>
        <v>18.424397618433176</v>
      </c>
      <c r="U46" s="151">
        <f t="shared" si="23"/>
        <v>12.661110517894315</v>
      </c>
      <c r="V46" s="152">
        <f t="shared" si="24"/>
        <v>17.272235230283538</v>
      </c>
      <c r="W46" s="150">
        <f t="shared" si="25"/>
        <v>78.231877707395867</v>
      </c>
      <c r="X46" s="151">
        <f t="shared" si="26"/>
        <v>78.87691273720084</v>
      </c>
      <c r="Y46" s="152">
        <f t="shared" si="27"/>
        <v>80.70355602562789</v>
      </c>
      <c r="Z46" s="150">
        <v>318.96496200000007</v>
      </c>
      <c r="AA46" s="151">
        <v>408.88270000000006</v>
      </c>
      <c r="AB46" s="151">
        <v>450.04991616746719</v>
      </c>
      <c r="AC46" s="152">
        <v>514.0654148305689</v>
      </c>
      <c r="AD46" s="150">
        <f t="shared" si="28"/>
        <v>28.190475040327456</v>
      </c>
      <c r="AE46" s="151">
        <f t="shared" si="29"/>
        <v>10.068221562679746</v>
      </c>
      <c r="AF46" s="152">
        <f t="shared" si="30"/>
        <v>14.224088565162862</v>
      </c>
      <c r="AG46" s="150">
        <f t="shared" si="31"/>
        <v>55.027082706418831</v>
      </c>
      <c r="AH46" s="151">
        <f t="shared" si="32"/>
        <v>54.203903100853132</v>
      </c>
      <c r="AI46" s="152">
        <f t="shared" si="33"/>
        <v>54.017667356706767</v>
      </c>
    </row>
    <row r="47" spans="2:35" ht="12.75">
      <c r="B47" s="252" t="s">
        <v>671</v>
      </c>
      <c r="C47" s="165" t="s">
        <v>1295</v>
      </c>
      <c r="D47" s="177" t="s">
        <v>110</v>
      </c>
      <c r="E47" s="148">
        <f>VLOOKUP($B47,Snapshot!$D:$AJ,2,FALSE)</f>
        <v>74.19</v>
      </c>
      <c r="F47" s="148">
        <f>VLOOKUP($B47,Snapshot!$D:$AJ,3,FALSE)</f>
        <v>83</v>
      </c>
      <c r="G47" s="148">
        <f t="shared" si="18"/>
        <v>11.874915756840537</v>
      </c>
      <c r="H47" s="149">
        <f>VLOOKUP($B47,Snapshot!$D:$AJ,8,FALSE)</f>
        <v>6.2674798566308247</v>
      </c>
      <c r="I47" s="150">
        <v>126.35335800000001</v>
      </c>
      <c r="J47" s="151">
        <v>164.50749999999999</v>
      </c>
      <c r="K47" s="151">
        <v>201.55676905480161</v>
      </c>
      <c r="L47" s="152">
        <v>241.94557924089159</v>
      </c>
      <c r="M47" s="150">
        <f t="shared" si="19"/>
        <v>30.196381484376509</v>
      </c>
      <c r="N47" s="151">
        <f t="shared" si="20"/>
        <v>22.52132520085808</v>
      </c>
      <c r="O47" s="152">
        <f t="shared" si="21"/>
        <v>20.038429061694572</v>
      </c>
      <c r="P47" s="150">
        <v>49.319534000000012</v>
      </c>
      <c r="Q47" s="151">
        <v>62.369700000000009</v>
      </c>
      <c r="R47" s="151">
        <v>81.353168686481567</v>
      </c>
      <c r="S47" s="152">
        <v>104.98496523366639</v>
      </c>
      <c r="T47" s="150">
        <f t="shared" si="22"/>
        <v>26.460440603514201</v>
      </c>
      <c r="U47" s="151">
        <f t="shared" si="23"/>
        <v>30.437004966324288</v>
      </c>
      <c r="V47" s="152">
        <f t="shared" si="24"/>
        <v>29.048403312054027</v>
      </c>
      <c r="W47" s="150">
        <f t="shared" si="25"/>
        <v>37.912982690758788</v>
      </c>
      <c r="X47" s="151">
        <f t="shared" si="26"/>
        <v>40.362409592089818</v>
      </c>
      <c r="Y47" s="152">
        <f t="shared" si="27"/>
        <v>43.391974990019868</v>
      </c>
      <c r="Z47" s="150">
        <v>24.371334000000015</v>
      </c>
      <c r="AA47" s="151">
        <v>29.565100000000012</v>
      </c>
      <c r="AB47" s="151">
        <v>31.741920688271705</v>
      </c>
      <c r="AC47" s="152">
        <v>45.222077832672923</v>
      </c>
      <c r="AD47" s="150">
        <f t="shared" si="28"/>
        <v>21.310963117570815</v>
      </c>
      <c r="AE47" s="151">
        <f t="shared" si="29"/>
        <v>7.3628050920568233</v>
      </c>
      <c r="AF47" s="152">
        <f t="shared" si="30"/>
        <v>42.467994538786648</v>
      </c>
      <c r="AG47" s="150">
        <f t="shared" si="31"/>
        <v>17.971885780283582</v>
      </c>
      <c r="AH47" s="151">
        <f t="shared" si="32"/>
        <v>15.748377411051544</v>
      </c>
      <c r="AI47" s="152">
        <f t="shared" si="33"/>
        <v>18.691012241082465</v>
      </c>
    </row>
    <row r="48" spans="2:35" ht="12.75">
      <c r="B48" s="252" t="s">
        <v>216</v>
      </c>
      <c r="C48" s="165" t="s">
        <v>484</v>
      </c>
      <c r="D48" s="177" t="s">
        <v>110</v>
      </c>
      <c r="E48" s="148">
        <f>VLOOKUP($B48,Snapshot!$D:$AJ,2,FALSE)</f>
        <v>1462.45</v>
      </c>
      <c r="F48" s="148">
        <f>VLOOKUP($B48,Snapshot!$D:$AJ,3,FALSE)</f>
        <v>1700</v>
      </c>
      <c r="G48" s="148">
        <f t="shared" ref="G48" si="105">IF(IFERROR(((IF(F48&lt;0,"-",F48))/E48*100-100),"-")=-100,"-",(IFERROR(((IF(F48&lt;0,"-",F48))/E48*100-100),"-")))</f>
        <v>16.243290368901484</v>
      </c>
      <c r="H48" s="149">
        <f>VLOOKUP($B48,Snapshot!$D:$AJ,8,FALSE)</f>
        <v>13.512786108267623</v>
      </c>
      <c r="I48" s="150">
        <v>175.92123800000002</v>
      </c>
      <c r="J48" s="151">
        <v>206.15919999999997</v>
      </c>
      <c r="K48" s="151">
        <v>230.07722850571858</v>
      </c>
      <c r="L48" s="152">
        <v>272.50554740612711</v>
      </c>
      <c r="M48" s="150">
        <f t="shared" ref="M48" si="106">IF(AND(I48&lt;0,J48&gt;0),"LP",IF(AND(I48&gt;0,J48&lt;0),"PL",IF(OR(I48&lt;0,J48&lt;0),"Loss",IF(ISERROR((+J48/I48-1)*100),"NA",(+J48/I48-1)*100))))</f>
        <v>17.188352210208958</v>
      </c>
      <c r="N48" s="151">
        <f t="shared" ref="N48" si="107">IF(AND(J48&lt;0,K48&gt;0),"LP",IF(AND(J48&gt;0,K48&lt;0),"PL",IF(OR(J48&lt;0,K48&lt;0),"Loss",IF(ISERROR((+K48/J48-1)*100),"NA",(+K48/J48-1)*100))))</f>
        <v>11.601727454180377</v>
      </c>
      <c r="O48" s="152">
        <f t="shared" ref="O48" si="108">IF(AND(K48&lt;0,L48&gt;0),"LP",IF(AND(K48&gt;0,L48&lt;0),"PL",IF(OR(K48&lt;0,L48&lt;0),"Loss",IF(ISERROR((+L48/K48-1)*100),"NA",(+L48/K48-1)*100))))</f>
        <v>18.44090315932938</v>
      </c>
      <c r="P48" s="150">
        <v>144.19027300000005</v>
      </c>
      <c r="Q48" s="151">
        <v>158.64059999999998</v>
      </c>
      <c r="R48" s="151">
        <v>173.60121574059863</v>
      </c>
      <c r="S48" s="152">
        <v>207.38558003625835</v>
      </c>
      <c r="T48" s="150">
        <f t="shared" ref="T48" si="109">IF(AND(P48&lt;0,Q48&gt;0),"LP",IF(AND(P48&gt;0,Q48&lt;0),"PL",IF(OR(P48&lt;0,Q48&lt;0),"Loss",IF(ISERROR((+Q48/P48-1)*100),"NA",(+Q48/P48-1)*100))))</f>
        <v>10.021707220153409</v>
      </c>
      <c r="U48" s="151">
        <f t="shared" ref="U48" si="110">IF(AND(Q48&lt;0,R48&gt;0),"LP",IF(AND(Q48&gt;0,R48&lt;0),"PL",IF(OR(Q48&lt;0,R48&lt;0),"Loss",IF(ISERROR((+R48/Q48-1)*100),"NA",(+R48/Q48-1)*100))))</f>
        <v>9.4305087982513136</v>
      </c>
      <c r="V48" s="152">
        <f t="shared" ref="V48" si="111">IF(AND(R48&lt;0,S48&gt;0),"LP",IF(AND(R48&gt;0,S48&lt;0),"PL",IF(OR(R48&lt;0,S48&lt;0),"Loss",IF(ISERROR((+S48/R48-1)*100),"NA",(+S48/R48-1)*100))))</f>
        <v>19.460903053894253</v>
      </c>
      <c r="W48" s="150">
        <f t="shared" ref="W48" si="112">IF(OR(J48&lt;0,Q48&lt;0),"NM",IF(ISERROR((Q48/J48*100)),"NA",(Q48/J48*100)))</f>
        <v>76.950531433959782</v>
      </c>
      <c r="X48" s="151">
        <f t="shared" ref="X48" si="113">IF(OR(K48&lt;0,R48&lt;0),"NM",IF(ISERROR((R48/K48*100)),"NA",(R48/K48*100)))</f>
        <v>75.453453985031715</v>
      </c>
      <c r="Y48" s="152">
        <f t="shared" ref="Y48" si="114">IF(OR(L48&lt;0,S48&lt;0),"NM",IF(ISERROR((S48/L48*100)),"NA",(S48/L48*100)))</f>
        <v>76.103250744904074</v>
      </c>
      <c r="Z48" s="150">
        <v>74.431342000000029</v>
      </c>
      <c r="AA48" s="151">
        <v>89.769899999999964</v>
      </c>
      <c r="AB48" s="151">
        <v>95.237566897389371</v>
      </c>
      <c r="AC48" s="152">
        <v>117.63622505663527</v>
      </c>
      <c r="AD48" s="150">
        <f t="shared" ref="AD48" si="115">IF(AND(Z48&lt;0,AA48&gt;0),"LP",IF(AND(Z48&gt;0,AA48&lt;0),"PL",IF(OR(Z48&lt;0,AA48&lt;0),"Loss",IF(ISERROR((+AA48/Z48-1)*100),"NA",(+AA48/Z48-1)*100))))</f>
        <v>20.607660144029015</v>
      </c>
      <c r="AE48" s="151">
        <f t="shared" ref="AE48" si="116">IF(AND(AA48&lt;0,AB48&gt;0),"LP",IF(AND(AA48&gt;0,AB48&lt;0),"PL",IF(OR(AA48&lt;0,AB48&lt;0),"Loss",IF(ISERROR((+AB48/AA48-1)*100),"NA",(+AB48/AA48-1)*100))))</f>
        <v>6.090757478162967</v>
      </c>
      <c r="AF48" s="152">
        <f t="shared" ref="AF48" si="117">IF(AND(AB48&lt;0,AC48&gt;0),"LP",IF(AND(AB48&gt;0,AC48&lt;0),"PL",IF(OR(AB48&lt;0,AC48&lt;0),"Loss",IF(ISERROR((+AC48/AB48-1)*100),"NA",(+AC48/AB48-1)*100))))</f>
        <v>23.518721539136543</v>
      </c>
      <c r="AG48" s="150">
        <f t="shared" ref="AG48" si="118">IF(OR(J48&lt;0,AA48&lt;0),"NM",IF(ISERROR((AA48/J48*100)),"NA",(AA48/J48*100)))</f>
        <v>43.543969902871169</v>
      </c>
      <c r="AH48" s="151">
        <f t="shared" ref="AH48" si="119">IF(OR(K48&lt;0,AB48&lt;0),"NM",IF(ISERROR((AB48/K48*100)),"NA",(AB48/K48*100)))</f>
        <v>41.393738752821527</v>
      </c>
      <c r="AI48" s="152">
        <f t="shared" ref="AI48" si="120">IF(OR(L48&lt;0,AC48&lt;0),"NM",IF(ISERROR((AC48/L48*100)),"NA",(AC48/L48*100)))</f>
        <v>43.168378103259961</v>
      </c>
    </row>
    <row r="49" spans="2:35" ht="12.75">
      <c r="B49" s="252" t="s">
        <v>217</v>
      </c>
      <c r="C49" s="165" t="s">
        <v>485</v>
      </c>
      <c r="D49" s="177" t="s">
        <v>110</v>
      </c>
      <c r="E49" s="148">
        <f>VLOOKUP($B49,Snapshot!$D:$AJ,2,FALSE)</f>
        <v>1872.95</v>
      </c>
      <c r="F49" s="148">
        <f>VLOOKUP($B49,Snapshot!$D:$AJ,3,FALSE)</f>
        <v>1800</v>
      </c>
      <c r="G49" s="148">
        <f t="shared" si="18"/>
        <v>-3.8949251181291515</v>
      </c>
      <c r="H49" s="149">
        <f>VLOOKUP($B49,Snapshot!$D:$AJ,8,FALSE)</f>
        <v>45.184841099163684</v>
      </c>
      <c r="I49" s="150">
        <v>215.51915300000002</v>
      </c>
      <c r="J49" s="151">
        <v>259.93200100000001</v>
      </c>
      <c r="K49" s="151">
        <v>290.74337488546399</v>
      </c>
      <c r="L49" s="152">
        <v>340.29941614319193</v>
      </c>
      <c r="M49" s="150">
        <f t="shared" si="19"/>
        <v>20.607378686199638</v>
      </c>
      <c r="N49" s="151">
        <f t="shared" si="20"/>
        <v>11.853628551670315</v>
      </c>
      <c r="O49" s="152">
        <f t="shared" si="21"/>
        <v>17.044598618025319</v>
      </c>
      <c r="P49" s="150">
        <v>148.479725</v>
      </c>
      <c r="Q49" s="151">
        <v>195.87454800000003</v>
      </c>
      <c r="R49" s="151">
        <v>217.82012416546397</v>
      </c>
      <c r="S49" s="152">
        <v>254.25043997019191</v>
      </c>
      <c r="T49" s="150">
        <f t="shared" si="22"/>
        <v>31.920063833631175</v>
      </c>
      <c r="U49" s="151">
        <f t="shared" si="23"/>
        <v>11.203893711327883</v>
      </c>
      <c r="V49" s="152">
        <f t="shared" si="24"/>
        <v>16.724954108030055</v>
      </c>
      <c r="W49" s="150">
        <f t="shared" si="25"/>
        <v>75.356072836910926</v>
      </c>
      <c r="X49" s="151">
        <f t="shared" si="26"/>
        <v>74.918344829447079</v>
      </c>
      <c r="Y49" s="152">
        <f t="shared" si="27"/>
        <v>74.713745574928595</v>
      </c>
      <c r="Z49" s="150">
        <v>149.2501630000001</v>
      </c>
      <c r="AA49" s="151">
        <v>182.13211599999991</v>
      </c>
      <c r="AB49" s="151">
        <v>193.60087896378721</v>
      </c>
      <c r="AC49" s="152">
        <v>225.69411976978424</v>
      </c>
      <c r="AD49" s="150">
        <f t="shared" si="28"/>
        <v>22.031435235350315</v>
      </c>
      <c r="AE49" s="151">
        <f t="shared" si="29"/>
        <v>6.2969470819673079</v>
      </c>
      <c r="AF49" s="152">
        <f t="shared" si="30"/>
        <v>16.577011931851835</v>
      </c>
      <c r="AG49" s="150">
        <f t="shared" si="31"/>
        <v>70.069139351564445</v>
      </c>
      <c r="AH49" s="151">
        <f t="shared" si="32"/>
        <v>66.588234053503271</v>
      </c>
      <c r="AI49" s="152">
        <f t="shared" si="33"/>
        <v>66.32221774803638</v>
      </c>
    </row>
    <row r="50" spans="2:35" ht="12.75">
      <c r="B50" s="252" t="s">
        <v>218</v>
      </c>
      <c r="C50" s="165" t="s">
        <v>486</v>
      </c>
      <c r="D50" s="177" t="s">
        <v>110</v>
      </c>
      <c r="E50" s="148">
        <f>VLOOKUP($B50,Snapshot!$D:$AJ,2,FALSE)</f>
        <v>207.6</v>
      </c>
      <c r="F50" s="148">
        <f>VLOOKUP($B50,Snapshot!$D:$AJ,3,FALSE)</f>
        <v>270</v>
      </c>
      <c r="G50" s="148">
        <f t="shared" si="18"/>
        <v>30.057803468208107</v>
      </c>
      <c r="H50" s="149">
        <f>VLOOKUP($B50,Snapshot!$D:$AJ,8,FALSE)</f>
        <v>1.5037132616487454</v>
      </c>
      <c r="I50" s="150">
        <v>49.984704999999991</v>
      </c>
      <c r="J50" s="151">
        <v>60.428939000000014</v>
      </c>
      <c r="K50" s="151">
        <v>70.282214789555724</v>
      </c>
      <c r="L50" s="152">
        <v>83.089961008925897</v>
      </c>
      <c r="M50" s="150">
        <f t="shared" si="19"/>
        <v>20.894859737593773</v>
      </c>
      <c r="N50" s="151">
        <f t="shared" si="20"/>
        <v>16.305558152453582</v>
      </c>
      <c r="O50" s="152">
        <f t="shared" si="21"/>
        <v>18.223310488606657</v>
      </c>
      <c r="P50" s="150">
        <v>22.024643999999991</v>
      </c>
      <c r="Q50" s="151">
        <v>30.307545000000005</v>
      </c>
      <c r="R50" s="151">
        <v>37.39066043955571</v>
      </c>
      <c r="S50" s="152">
        <v>46.38417488812587</v>
      </c>
      <c r="T50" s="150">
        <f t="shared" si="22"/>
        <v>37.607422848696295</v>
      </c>
      <c r="U50" s="151">
        <f t="shared" si="23"/>
        <v>23.37079905203705</v>
      </c>
      <c r="V50" s="152">
        <f t="shared" si="24"/>
        <v>24.052836571605173</v>
      </c>
      <c r="W50" s="150">
        <f t="shared" si="25"/>
        <v>50.154024713225553</v>
      </c>
      <c r="X50" s="151">
        <f t="shared" si="26"/>
        <v>53.200742963939916</v>
      </c>
      <c r="Y50" s="152">
        <f t="shared" si="27"/>
        <v>55.824042188614186</v>
      </c>
      <c r="Z50" s="150">
        <v>8.8273909999999915</v>
      </c>
      <c r="AA50" s="151">
        <v>11.679245000000007</v>
      </c>
      <c r="AB50" s="151">
        <v>14.276106178407858</v>
      </c>
      <c r="AC50" s="152">
        <v>18.912348380126048</v>
      </c>
      <c r="AD50" s="150">
        <f t="shared" si="28"/>
        <v>32.306873004719264</v>
      </c>
      <c r="AE50" s="151">
        <f t="shared" si="29"/>
        <v>22.234837769118208</v>
      </c>
      <c r="AF50" s="152">
        <f t="shared" si="30"/>
        <v>32.475537403401745</v>
      </c>
      <c r="AG50" s="150">
        <f t="shared" si="31"/>
        <v>19.327238229352336</v>
      </c>
      <c r="AH50" s="151">
        <f t="shared" si="32"/>
        <v>20.312544533712327</v>
      </c>
      <c r="AI50" s="152">
        <f t="shared" si="33"/>
        <v>22.761291677696658</v>
      </c>
    </row>
    <row r="51" spans="2:35" ht="12.75">
      <c r="B51" s="252" t="s">
        <v>605</v>
      </c>
      <c r="C51" s="165" t="s">
        <v>1296</v>
      </c>
      <c r="D51" s="177" t="s">
        <v>110</v>
      </c>
      <c r="E51" s="148">
        <f>VLOOKUP($B51,Snapshot!$D:$AJ,2,FALSE)</f>
        <v>786.85</v>
      </c>
      <c r="F51" s="148">
        <f>VLOOKUP($B51,Snapshot!$D:$AJ,3,FALSE)</f>
        <v>850</v>
      </c>
      <c r="G51" s="148">
        <f t="shared" ref="G51" si="121">IF(IFERROR(((IF(F51&lt;0,"-",F51))/E51*100-100),"-")=-100,"-",(IFERROR(((IF(F51&lt;0,"-",F51))/E51*100-100),"-")))</f>
        <v>8.0256719832242425</v>
      </c>
      <c r="H51" s="149">
        <f>VLOOKUP($B51,Snapshot!$D:$AJ,8,FALSE)</f>
        <v>8.8734476702508953</v>
      </c>
      <c r="I51" s="150">
        <v>44.025399999999998</v>
      </c>
      <c r="J51" s="151">
        <v>51.494999999999997</v>
      </c>
      <c r="K51" s="151">
        <v>62.60594424075002</v>
      </c>
      <c r="L51" s="152">
        <v>76.877681489531966</v>
      </c>
      <c r="M51" s="150">
        <f t="shared" ref="M51" si="122">IF(AND(I51&lt;0,J51&gt;0),"LP",IF(AND(I51&gt;0,J51&lt;0),"PL",IF(OR(I51&lt;0,J51&lt;0),"Loss",IF(ISERROR((+J51/I51-1)*100),"NA",(+J51/I51-1)*100))))</f>
        <v>16.966569298632162</v>
      </c>
      <c r="N51" s="151">
        <f t="shared" ref="N51" si="123">IF(AND(J51&lt;0,K51&gt;0),"LP",IF(AND(J51&gt;0,K51&lt;0),"PL",IF(OR(J51&lt;0,K51&lt;0),"Loss",IF(ISERROR((+K51/J51-1)*100),"NA",(+K51/J51-1)*100))))</f>
        <v>21.576743840664193</v>
      </c>
      <c r="O51" s="152">
        <f t="shared" ref="O51" si="124">IF(AND(K51&lt;0,L51&gt;0),"LP",IF(AND(K51&gt;0,L51&lt;0),"PL",IF(OR(K51&lt;0,L51&lt;0),"Loss",IF(ISERROR((+L51/K51-1)*100),"NA",(+L51/K51-1)*100))))</f>
        <v>22.796137686064188</v>
      </c>
      <c r="P51" s="150">
        <v>51.894500000000001</v>
      </c>
      <c r="Q51" s="151">
        <v>65.186900000000009</v>
      </c>
      <c r="R51" s="151">
        <v>79.721911726750022</v>
      </c>
      <c r="S51" s="152">
        <v>97.009670490731949</v>
      </c>
      <c r="T51" s="150">
        <f t="shared" ref="T51" si="125">IF(AND(P51&lt;0,Q51&gt;0),"LP",IF(AND(P51&gt;0,Q51&lt;0),"PL",IF(OR(P51&lt;0,Q51&lt;0),"Loss",IF(ISERROR((+Q51/P51-1)*100),"NA",(+Q51/P51-1)*100))))</f>
        <v>25.614275115860075</v>
      </c>
      <c r="U51" s="151">
        <f t="shared" ref="U51" si="126">IF(AND(Q51&lt;0,R51&gt;0),"LP",IF(AND(Q51&gt;0,R51&lt;0),"PL",IF(OR(Q51&lt;0,R51&lt;0),"Loss",IF(ISERROR((+R51/Q51-1)*100),"NA",(+R51/Q51-1)*100))))</f>
        <v>22.297442778763845</v>
      </c>
      <c r="V51" s="152">
        <f t="shared" ref="V51" si="127">IF(AND(R51&lt;0,S51&gt;0),"LP",IF(AND(R51&gt;0,S51&lt;0),"PL",IF(OR(R51&lt;0,S51&lt;0),"Loss",IF(ISERROR((+S51/R51-1)*100),"NA",(+S51/R51-1)*100))))</f>
        <v>21.685078028781348</v>
      </c>
      <c r="W51" s="150">
        <f t="shared" ref="W51" si="128">IF(OR(J51&lt;0,Q51&lt;0),"NM",IF(ISERROR((Q51/J51*100)),"NA",(Q51/J51*100)))</f>
        <v>126.58879502864357</v>
      </c>
      <c r="X51" s="151">
        <f t="shared" ref="X51" si="129">IF(OR(K51&lt;0,R51&lt;0),"NM",IF(ISERROR((R51/K51*100)),"NA",(R51/K51*100)))</f>
        <v>127.33920507640755</v>
      </c>
      <c r="Y51" s="152">
        <f t="shared" ref="Y51" si="130">IF(OR(L51&lt;0,S51&lt;0),"NM",IF(ISERROR((S51/L51*100)),"NA",(S51/L51*100)))</f>
        <v>126.18703973784804</v>
      </c>
      <c r="Z51" s="150">
        <v>22.582999999999998</v>
      </c>
      <c r="AA51" s="151">
        <v>24.073500000000003</v>
      </c>
      <c r="AB51" s="151">
        <v>26.209975290628766</v>
      </c>
      <c r="AC51" s="152">
        <v>35.331473686612561</v>
      </c>
      <c r="AD51" s="150">
        <f t="shared" ref="AD51" si="131">IF(AND(Z51&lt;0,AA51&gt;0),"LP",IF(AND(Z51&gt;0,AA51&lt;0),"PL",IF(OR(Z51&lt;0,AA51&lt;0),"Loss",IF(ISERROR((+AA51/Z51-1)*100),"NA",(+AA51/Z51-1)*100))))</f>
        <v>6.6000974184120986</v>
      </c>
      <c r="AE51" s="151">
        <f t="shared" ref="AE51" si="132">IF(AND(AA51&lt;0,AB51&gt;0),"LP",IF(AND(AA51&gt;0,AB51&lt;0),"PL",IF(OR(AA51&lt;0,AB51&lt;0),"Loss",IF(ISERROR((+AB51/AA51-1)*100),"NA",(+AB51/AA51-1)*100))))</f>
        <v>8.8748012986427547</v>
      </c>
      <c r="AF51" s="152">
        <f t="shared" ref="AF51" si="133">IF(AND(AB51&lt;0,AC51&gt;0),"LP",IF(AND(AB51&gt;0,AC51&lt;0),"PL",IF(OR(AB51&lt;0,AC51&lt;0),"Loss",IF(ISERROR((+AC51/AB51-1)*100),"NA",(+AC51/AB51-1)*100))))</f>
        <v>34.801629131047427</v>
      </c>
      <c r="AG51" s="150">
        <f t="shared" ref="AG51" si="134">IF(OR(J51&lt;0,AA51&lt;0),"NM",IF(ISERROR((AA51/J51*100)),"NA",(AA51/J51*100)))</f>
        <v>46.749198951354508</v>
      </c>
      <c r="AH51" s="151">
        <f t="shared" ref="AH51" si="135">IF(OR(K51&lt;0,AB51&lt;0),"NM",IF(ISERROR((AB51/K51*100)),"NA",(AB51/K51*100)))</f>
        <v>41.864994783624347</v>
      </c>
      <c r="AI51" s="152">
        <f t="shared" ref="AI51" si="136">IF(OR(L51&lt;0,AC51&lt;0),"NM",IF(ISERROR((AC51/L51*100)),"NA",(AC51/L51*100)))</f>
        <v>45.958037498078639</v>
      </c>
    </row>
    <row r="52" spans="2:35" ht="12.75">
      <c r="B52" s="252" t="s">
        <v>219</v>
      </c>
      <c r="C52" s="165" t="s">
        <v>472</v>
      </c>
      <c r="D52" s="177" t="s">
        <v>111</v>
      </c>
      <c r="E52" s="148">
        <f>VLOOKUP($B52,Snapshot!$D:$AJ,2,FALSE)</f>
        <v>249.45</v>
      </c>
      <c r="F52" s="148">
        <f>VLOOKUP($B52,Snapshot!$D:$AJ,3,FALSE)</f>
        <v>290</v>
      </c>
      <c r="G52" s="148">
        <f t="shared" si="18"/>
        <v>16.255762677891369</v>
      </c>
      <c r="H52" s="149">
        <f>VLOOKUP($B52,Snapshot!$D:$AJ,8,FALSE)</f>
        <v>15.1586993130227</v>
      </c>
      <c r="I52" s="150">
        <v>413.56007699999986</v>
      </c>
      <c r="J52" s="151">
        <v>447.2152870000001</v>
      </c>
      <c r="K52" s="151">
        <v>472.80158497289835</v>
      </c>
      <c r="L52" s="152">
        <v>522.43396148155318</v>
      </c>
      <c r="M52" s="150">
        <f t="shared" si="19"/>
        <v>8.1379252669014903</v>
      </c>
      <c r="N52" s="151">
        <f t="shared" si="20"/>
        <v>5.7212485164663596</v>
      </c>
      <c r="O52" s="152">
        <f t="shared" si="21"/>
        <v>10.497506371832444</v>
      </c>
      <c r="P52" s="150">
        <v>268.63535299999984</v>
      </c>
      <c r="Q52" s="151">
        <v>309.65219200000007</v>
      </c>
      <c r="R52" s="151">
        <v>320.67549668289826</v>
      </c>
      <c r="S52" s="152">
        <v>373.65703212865316</v>
      </c>
      <c r="T52" s="150">
        <f t="shared" si="22"/>
        <v>15.268593110304529</v>
      </c>
      <c r="U52" s="151">
        <f t="shared" si="23"/>
        <v>3.5598988050755231</v>
      </c>
      <c r="V52" s="152">
        <f t="shared" si="24"/>
        <v>16.521853398155329</v>
      </c>
      <c r="W52" s="150">
        <f t="shared" si="25"/>
        <v>69.240073182024304</v>
      </c>
      <c r="X52" s="151">
        <f t="shared" si="26"/>
        <v>67.824539272912929</v>
      </c>
      <c r="Y52" s="152">
        <f t="shared" si="27"/>
        <v>71.522347258783014</v>
      </c>
      <c r="Z52" s="150">
        <v>141.09615299999982</v>
      </c>
      <c r="AA52" s="151">
        <v>177.8877840000001</v>
      </c>
      <c r="AB52" s="151">
        <v>194.33166530788642</v>
      </c>
      <c r="AC52" s="152">
        <v>220.67657257512153</v>
      </c>
      <c r="AD52" s="150">
        <f t="shared" si="28"/>
        <v>26.075573442459721</v>
      </c>
      <c r="AE52" s="151">
        <f t="shared" si="29"/>
        <v>9.243963209911211</v>
      </c>
      <c r="AF52" s="152">
        <f t="shared" si="30"/>
        <v>13.55667241645666</v>
      </c>
      <c r="AG52" s="150">
        <f t="shared" si="31"/>
        <v>39.776767291051939</v>
      </c>
      <c r="AH52" s="151">
        <f t="shared" si="32"/>
        <v>41.102160289717681</v>
      </c>
      <c r="AI52" s="152">
        <f t="shared" si="33"/>
        <v>42.240089436244176</v>
      </c>
    </row>
    <row r="53" spans="2:35" ht="12.75">
      <c r="B53" s="252" t="s">
        <v>626</v>
      </c>
      <c r="C53" s="165" t="s">
        <v>627</v>
      </c>
      <c r="D53" s="177" t="s">
        <v>111</v>
      </c>
      <c r="E53" s="148">
        <f>VLOOKUP($B53,Snapshot!$D:$AJ,2,FALSE)</f>
        <v>113.05</v>
      </c>
      <c r="F53" s="148">
        <f>VLOOKUP($B53,Snapshot!$D:$AJ,3,FALSE)</f>
        <v>133</v>
      </c>
      <c r="G53" s="148">
        <f t="shared" si="18"/>
        <v>17.64705882352942</v>
      </c>
      <c r="H53" s="149">
        <f>VLOOKUP($B53,Snapshot!$D:$AJ,8,FALSE)</f>
        <v>11.931643548387095</v>
      </c>
      <c r="I53" s="150">
        <v>314.35293000000007</v>
      </c>
      <c r="J53" s="151">
        <v>365.65936999999997</v>
      </c>
      <c r="K53" s="151">
        <v>381.12511076303559</v>
      </c>
      <c r="L53" s="152">
        <v>431.2499658582426</v>
      </c>
      <c r="M53" s="150">
        <f t="shared" si="19"/>
        <v>16.321285759925907</v>
      </c>
      <c r="N53" s="151">
        <f t="shared" si="20"/>
        <v>4.2295485995711424</v>
      </c>
      <c r="O53" s="152">
        <f t="shared" si="21"/>
        <v>13.151811224102762</v>
      </c>
      <c r="P53" s="150">
        <v>277.16013100000004</v>
      </c>
      <c r="Q53" s="151">
        <v>294.125809</v>
      </c>
      <c r="R53" s="151">
        <v>316.48789482303567</v>
      </c>
      <c r="S53" s="152">
        <v>361.36958115624265</v>
      </c>
      <c r="T53" s="150">
        <f t="shared" si="22"/>
        <v>6.1212548640338094</v>
      </c>
      <c r="U53" s="151">
        <f t="shared" si="23"/>
        <v>7.6028981948454755</v>
      </c>
      <c r="V53" s="152">
        <f t="shared" si="24"/>
        <v>14.181169980704178</v>
      </c>
      <c r="W53" s="150">
        <f t="shared" si="25"/>
        <v>80.437104346594495</v>
      </c>
      <c r="X53" s="151">
        <f t="shared" si="26"/>
        <v>83.040420556233542</v>
      </c>
      <c r="Y53" s="152">
        <f t="shared" si="27"/>
        <v>83.795851539853686</v>
      </c>
      <c r="Z53" s="150">
        <v>106.03760100000005</v>
      </c>
      <c r="AA53" s="151">
        <v>145.54320899999999</v>
      </c>
      <c r="AB53" s="151">
        <v>164.97797148714386</v>
      </c>
      <c r="AC53" s="152">
        <v>188.99317698928499</v>
      </c>
      <c r="AD53" s="150">
        <f t="shared" si="28"/>
        <v>37.256225742036463</v>
      </c>
      <c r="AE53" s="151">
        <f t="shared" si="29"/>
        <v>13.353259571969357</v>
      </c>
      <c r="AF53" s="152">
        <f t="shared" si="30"/>
        <v>14.556613398542462</v>
      </c>
      <c r="AG53" s="150">
        <f t="shared" si="31"/>
        <v>39.802948027832571</v>
      </c>
      <c r="AH53" s="151">
        <f t="shared" si="32"/>
        <v>43.28709046665751</v>
      </c>
      <c r="AI53" s="152">
        <f t="shared" si="33"/>
        <v>43.824508278664872</v>
      </c>
    </row>
    <row r="54" spans="2:35" ht="12.75">
      <c r="B54" s="252" t="s">
        <v>220</v>
      </c>
      <c r="C54" s="165" t="s">
        <v>473</v>
      </c>
      <c r="D54" s="177" t="s">
        <v>111</v>
      </c>
      <c r="E54" s="148">
        <f>VLOOKUP($B54,Snapshot!$D:$AJ,2,FALSE)</f>
        <v>539.15</v>
      </c>
      <c r="F54" s="148">
        <f>VLOOKUP($B54,Snapshot!$D:$AJ,3,FALSE)</f>
        <v>670</v>
      </c>
      <c r="G54" s="148">
        <f t="shared" si="18"/>
        <v>24.269683761476401</v>
      </c>
      <c r="H54" s="149">
        <f>VLOOKUP($B54,Snapshot!$D:$AJ,8,FALSE)</f>
        <v>7.910850370370369</v>
      </c>
      <c r="I54" s="150">
        <v>202.25459599999999</v>
      </c>
      <c r="J54" s="151">
        <v>232.73284900000004</v>
      </c>
      <c r="K54" s="151">
        <v>253.42067847411423</v>
      </c>
      <c r="L54" s="152">
        <v>280.72262357267408</v>
      </c>
      <c r="M54" s="150">
        <f t="shared" si="19"/>
        <v>15.069251133358708</v>
      </c>
      <c r="N54" s="151">
        <f t="shared" si="20"/>
        <v>8.8890887397310223</v>
      </c>
      <c r="O54" s="152">
        <f t="shared" si="21"/>
        <v>10.773369112161312</v>
      </c>
      <c r="P54" s="150">
        <v>152.70619400000001</v>
      </c>
      <c r="Q54" s="151">
        <v>168.39544900000004</v>
      </c>
      <c r="R54" s="151">
        <v>184.67845575411425</v>
      </c>
      <c r="S54" s="152">
        <v>204.94403298627407</v>
      </c>
      <c r="T54" s="150">
        <f t="shared" si="22"/>
        <v>10.274144479037982</v>
      </c>
      <c r="U54" s="151">
        <f t="shared" si="23"/>
        <v>9.6695052335495255</v>
      </c>
      <c r="V54" s="152">
        <f t="shared" si="24"/>
        <v>10.973438752997765</v>
      </c>
      <c r="W54" s="150">
        <f t="shared" si="25"/>
        <v>72.355685810385978</v>
      </c>
      <c r="X54" s="151">
        <f t="shared" si="26"/>
        <v>72.874264588861607</v>
      </c>
      <c r="Y54" s="152">
        <f t="shared" si="27"/>
        <v>73.005884021035357</v>
      </c>
      <c r="Z54" s="150">
        <v>52.816994000000015</v>
      </c>
      <c r="AA54" s="151">
        <v>80.629349000000047</v>
      </c>
      <c r="AB54" s="151">
        <v>101.78957868226361</v>
      </c>
      <c r="AC54" s="152">
        <v>115.16494975111043</v>
      </c>
      <c r="AD54" s="150">
        <f t="shared" si="28"/>
        <v>52.657966487074262</v>
      </c>
      <c r="AE54" s="151">
        <f t="shared" si="29"/>
        <v>26.243830496837518</v>
      </c>
      <c r="AF54" s="152">
        <f t="shared" si="30"/>
        <v>13.140216554582729</v>
      </c>
      <c r="AG54" s="150">
        <f t="shared" si="31"/>
        <v>34.644593295035904</v>
      </c>
      <c r="AH54" s="151">
        <f t="shared" si="32"/>
        <v>40.166248190619122</v>
      </c>
      <c r="AI54" s="152">
        <f t="shared" si="33"/>
        <v>41.024463324487378</v>
      </c>
    </row>
    <row r="55" spans="2:35" ht="12.75">
      <c r="B55" s="252" t="s">
        <v>221</v>
      </c>
      <c r="C55" s="165" t="s">
        <v>620</v>
      </c>
      <c r="D55" s="177" t="s">
        <v>111</v>
      </c>
      <c r="E55" s="148">
        <f>VLOOKUP($B55,Snapshot!$D:$AJ,2,FALSE)</f>
        <v>109.25</v>
      </c>
      <c r="F55" s="148">
        <f>VLOOKUP($B55,Snapshot!$D:$AJ,3,FALSE)</f>
        <v>135</v>
      </c>
      <c r="G55" s="148">
        <f t="shared" si="18"/>
        <v>23.569794050343248</v>
      </c>
      <c r="H55" s="149">
        <f>VLOOKUP($B55,Snapshot!$D:$AJ,8,FALSE)</f>
        <v>14.115654719235364</v>
      </c>
      <c r="I55" s="150">
        <v>344.91630000000004</v>
      </c>
      <c r="J55" s="151">
        <v>400.83067999999992</v>
      </c>
      <c r="K55" s="151">
        <v>432.79343676494119</v>
      </c>
      <c r="L55" s="152">
        <v>467.07970598805849</v>
      </c>
      <c r="M55" s="150">
        <f t="shared" si="19"/>
        <v>16.210999596133856</v>
      </c>
      <c r="N55" s="151">
        <f t="shared" si="20"/>
        <v>7.9741293168829497</v>
      </c>
      <c r="O55" s="152">
        <f t="shared" si="21"/>
        <v>7.9220862218709831</v>
      </c>
      <c r="P55" s="150">
        <v>225.28752800000001</v>
      </c>
      <c r="Q55" s="151">
        <v>249.30809599999989</v>
      </c>
      <c r="R55" s="151">
        <v>283.10210749694124</v>
      </c>
      <c r="S55" s="152">
        <v>310.15660329837851</v>
      </c>
      <c r="T55" s="150">
        <f t="shared" si="22"/>
        <v>10.662182772940664</v>
      </c>
      <c r="U55" s="151">
        <f t="shared" si="23"/>
        <v>13.555119965675466</v>
      </c>
      <c r="V55" s="152">
        <f t="shared" si="24"/>
        <v>9.5564445071217197</v>
      </c>
      <c r="W55" s="150">
        <f t="shared" si="25"/>
        <v>62.197857708895924</v>
      </c>
      <c r="X55" s="151">
        <f t="shared" si="26"/>
        <v>65.412754318337704</v>
      </c>
      <c r="Y55" s="152">
        <f t="shared" si="27"/>
        <v>66.403356712378354</v>
      </c>
      <c r="Z55" s="150">
        <v>25.071983000000014</v>
      </c>
      <c r="AA55" s="151">
        <v>82.446195999999915</v>
      </c>
      <c r="AB55" s="151">
        <v>140.94572567891609</v>
      </c>
      <c r="AC55" s="152">
        <v>169.13776106308475</v>
      </c>
      <c r="AD55" s="150">
        <f t="shared" si="28"/>
        <v>228.83795430142033</v>
      </c>
      <c r="AE55" s="151">
        <f t="shared" si="29"/>
        <v>70.95479539033704</v>
      </c>
      <c r="AF55" s="152">
        <f t="shared" si="30"/>
        <v>20.002050610879852</v>
      </c>
      <c r="AG55" s="150">
        <f t="shared" si="31"/>
        <v>20.56883370304886</v>
      </c>
      <c r="AH55" s="151">
        <f t="shared" si="32"/>
        <v>32.566511805830949</v>
      </c>
      <c r="AI55" s="152">
        <f t="shared" si="33"/>
        <v>36.211755487276292</v>
      </c>
    </row>
    <row r="56" spans="2:35" ht="12.75">
      <c r="B56" s="252" t="s">
        <v>47</v>
      </c>
      <c r="C56" s="165" t="s">
        <v>474</v>
      </c>
      <c r="D56" s="177" t="s">
        <v>111</v>
      </c>
      <c r="E56" s="148">
        <f>VLOOKUP($B56,Snapshot!$D:$AJ,2,FALSE)</f>
        <v>802.65</v>
      </c>
      <c r="F56" s="148">
        <f>VLOOKUP($B56,Snapshot!$D:$AJ,3,FALSE)</f>
        <v>1015</v>
      </c>
      <c r="G56" s="148">
        <f t="shared" si="18"/>
        <v>26.45611412197097</v>
      </c>
      <c r="H56" s="149">
        <f>VLOOKUP($B56,Snapshot!$D:$AJ,8,FALSE)</f>
        <v>85.503425806451602</v>
      </c>
      <c r="I56" s="150">
        <v>1448.4051070000003</v>
      </c>
      <c r="J56" s="151">
        <v>1598.7582669999999</v>
      </c>
      <c r="K56" s="151">
        <v>1716.8812788693142</v>
      </c>
      <c r="L56" s="152">
        <v>1946.2752848178982</v>
      </c>
      <c r="M56" s="150">
        <f t="shared" si="19"/>
        <v>10.380601343737151</v>
      </c>
      <c r="N56" s="151">
        <f t="shared" si="20"/>
        <v>7.3884222716775749</v>
      </c>
      <c r="O56" s="152">
        <f t="shared" si="21"/>
        <v>13.361087267470007</v>
      </c>
      <c r="P56" s="150">
        <v>837.12980700000026</v>
      </c>
      <c r="Q56" s="151">
        <v>866.97176900000011</v>
      </c>
      <c r="R56" s="151">
        <v>1104.248438889314</v>
      </c>
      <c r="S56" s="152">
        <v>1278.0772711103482</v>
      </c>
      <c r="T56" s="150">
        <f t="shared" si="22"/>
        <v>3.5647950593162614</v>
      </c>
      <c r="U56" s="151">
        <f t="shared" si="23"/>
        <v>27.368442476852305</v>
      </c>
      <c r="V56" s="152">
        <f t="shared" si="24"/>
        <v>15.741822772769897</v>
      </c>
      <c r="W56" s="150">
        <f t="shared" si="25"/>
        <v>54.227820859174336</v>
      </c>
      <c r="X56" s="151">
        <f t="shared" si="26"/>
        <v>64.317111059451847</v>
      </c>
      <c r="Y56" s="152">
        <f t="shared" si="27"/>
        <v>65.667857012834162</v>
      </c>
      <c r="Z56" s="150">
        <v>556.4817330000003</v>
      </c>
      <c r="AA56" s="151">
        <v>670.94487599999957</v>
      </c>
      <c r="AB56" s="151">
        <v>797.45325624333884</v>
      </c>
      <c r="AC56" s="152">
        <v>920.59126961775985</v>
      </c>
      <c r="AD56" s="150">
        <f t="shared" si="28"/>
        <v>20.569074636633069</v>
      </c>
      <c r="AE56" s="151">
        <f t="shared" si="29"/>
        <v>18.855256932216193</v>
      </c>
      <c r="AF56" s="152">
        <f t="shared" si="30"/>
        <v>15.441408309560668</v>
      </c>
      <c r="AG56" s="150">
        <f t="shared" si="31"/>
        <v>41.96662433896266</v>
      </c>
      <c r="AH56" s="151">
        <f t="shared" si="32"/>
        <v>46.447780988590971</v>
      </c>
      <c r="AI56" s="152">
        <f t="shared" si="33"/>
        <v>47.300157218196105</v>
      </c>
    </row>
    <row r="57" spans="2:35" ht="12.75">
      <c r="B57" s="252" t="s">
        <v>222</v>
      </c>
      <c r="C57" s="165" t="s">
        <v>475</v>
      </c>
      <c r="D57" s="177" t="s">
        <v>111</v>
      </c>
      <c r="E57" s="148">
        <f>VLOOKUP($B57,Snapshot!$D:$AJ,2,FALSE)</f>
        <v>123.35</v>
      </c>
      <c r="F57" s="148">
        <f>VLOOKUP($B57,Snapshot!$D:$AJ,3,FALSE)</f>
        <v>165</v>
      </c>
      <c r="G57" s="148">
        <f t="shared" si="18"/>
        <v>33.76570733684639</v>
      </c>
      <c r="H57" s="149">
        <f>VLOOKUP($B57,Snapshot!$D:$AJ,8,FALSE)</f>
        <v>11.573522580645163</v>
      </c>
      <c r="I57" s="150">
        <v>327.65344300000004</v>
      </c>
      <c r="J57" s="151">
        <v>365.70396600000004</v>
      </c>
      <c r="K57" s="151">
        <v>387.97272389704398</v>
      </c>
      <c r="L57" s="152">
        <v>429.47674920540794</v>
      </c>
      <c r="M57" s="150">
        <f t="shared" si="19"/>
        <v>11.61303926844437</v>
      </c>
      <c r="N57" s="151">
        <f t="shared" si="20"/>
        <v>6.0892853147356707</v>
      </c>
      <c r="O57" s="152">
        <f t="shared" si="21"/>
        <v>10.6976657769833</v>
      </c>
      <c r="P57" s="150">
        <v>254.67162400000004</v>
      </c>
      <c r="Q57" s="151">
        <v>282.10630900000001</v>
      </c>
      <c r="R57" s="151">
        <v>303.54769252504394</v>
      </c>
      <c r="S57" s="152">
        <v>338.61970338015794</v>
      </c>
      <c r="T57" s="150">
        <f t="shared" si="22"/>
        <v>10.772572369507483</v>
      </c>
      <c r="U57" s="151">
        <f t="shared" si="23"/>
        <v>7.6004622516414377</v>
      </c>
      <c r="V57" s="152">
        <f t="shared" si="24"/>
        <v>11.554036389922629</v>
      </c>
      <c r="W57" s="150">
        <f t="shared" si="25"/>
        <v>77.140620618809479</v>
      </c>
      <c r="X57" s="151">
        <f t="shared" si="26"/>
        <v>78.239441545276307</v>
      </c>
      <c r="Y57" s="152">
        <f t="shared" si="27"/>
        <v>78.844711385808836</v>
      </c>
      <c r="Z57" s="150">
        <v>84.332761000000033</v>
      </c>
      <c r="AA57" s="151">
        <v>136.48310899999998</v>
      </c>
      <c r="AB57" s="151">
        <v>158.2703763123441</v>
      </c>
      <c r="AC57" s="152">
        <v>178.95315980973956</v>
      </c>
      <c r="AD57" s="150">
        <f t="shared" si="28"/>
        <v>61.838776984901436</v>
      </c>
      <c r="AE57" s="151">
        <f t="shared" si="29"/>
        <v>15.963343355802451</v>
      </c>
      <c r="AF57" s="152">
        <f t="shared" si="30"/>
        <v>13.068006773787101</v>
      </c>
      <c r="AG57" s="150">
        <f t="shared" si="31"/>
        <v>37.320653230214077</v>
      </c>
      <c r="AH57" s="151">
        <f t="shared" si="32"/>
        <v>40.794201902282232</v>
      </c>
      <c r="AI57" s="152">
        <f t="shared" si="33"/>
        <v>41.667717784682857</v>
      </c>
    </row>
    <row r="58" spans="2:35" ht="12.75">
      <c r="B58" s="252" t="s">
        <v>598</v>
      </c>
      <c r="C58" s="165" t="s">
        <v>1297</v>
      </c>
      <c r="D58" s="177" t="s">
        <v>1298</v>
      </c>
      <c r="E58" s="148">
        <f>VLOOKUP($B58,Snapshot!$D:$AJ,2,FALSE)</f>
        <v>1820.25</v>
      </c>
      <c r="F58" s="148">
        <f>VLOOKUP($B58,Snapshot!$D:$AJ,3,FALSE)</f>
        <v>1800</v>
      </c>
      <c r="G58" s="148">
        <f t="shared" si="18"/>
        <v>-1.1124845488257051</v>
      </c>
      <c r="H58" s="149">
        <f>VLOOKUP($B58,Snapshot!$D:$AJ,8,FALSE)</f>
        <v>1.7630561418160093</v>
      </c>
      <c r="I58" s="150">
        <v>7.9713750000000001</v>
      </c>
      <c r="J58" s="151">
        <v>9.0628930000000008</v>
      </c>
      <c r="K58" s="151">
        <v>10.665937744866147</v>
      </c>
      <c r="L58" s="152">
        <v>13.071546013466325</v>
      </c>
      <c r="M58" s="150">
        <f t="shared" si="19"/>
        <v>13.692970158849649</v>
      </c>
      <c r="N58" s="151">
        <f t="shared" si="20"/>
        <v>17.688002549143491</v>
      </c>
      <c r="O58" s="152">
        <f t="shared" si="21"/>
        <v>22.554118785833644</v>
      </c>
      <c r="P58" s="150">
        <v>5.6141930000000011</v>
      </c>
      <c r="Q58" s="151">
        <v>6.4892349999999999</v>
      </c>
      <c r="R58" s="151">
        <v>7.8106598616661476</v>
      </c>
      <c r="S58" s="152">
        <v>9.8075282907783219</v>
      </c>
      <c r="T58" s="150">
        <f t="shared" si="22"/>
        <v>15.586247213090076</v>
      </c>
      <c r="U58" s="151">
        <f t="shared" si="23"/>
        <v>20.363338077079153</v>
      </c>
      <c r="V58" s="152">
        <f t="shared" si="24"/>
        <v>25.565937634956846</v>
      </c>
      <c r="W58" s="150">
        <f t="shared" si="25"/>
        <v>71.602246655676055</v>
      </c>
      <c r="X58" s="151">
        <f t="shared" si="26"/>
        <v>73.229940475001044</v>
      </c>
      <c r="Y58" s="152">
        <f t="shared" si="27"/>
        <v>75.029596963317061</v>
      </c>
      <c r="Z58" s="150">
        <v>4.3007210000000011</v>
      </c>
      <c r="AA58" s="151">
        <v>4.906941999999999</v>
      </c>
      <c r="AB58" s="151">
        <v>5.8909194480129132</v>
      </c>
      <c r="AC58" s="152">
        <v>7.4488537940561947</v>
      </c>
      <c r="AD58" s="150">
        <f t="shared" si="28"/>
        <v>14.095799285747624</v>
      </c>
      <c r="AE58" s="151">
        <f t="shared" si="29"/>
        <v>20.052762963428439</v>
      </c>
      <c r="AF58" s="152">
        <f t="shared" si="30"/>
        <v>26.446369871324471</v>
      </c>
      <c r="AG58" s="150">
        <f t="shared" si="31"/>
        <v>54.143218947856923</v>
      </c>
      <c r="AH58" s="151">
        <f t="shared" si="32"/>
        <v>55.231144123716632</v>
      </c>
      <c r="AI58" s="152">
        <f t="shared" si="33"/>
        <v>56.985254738669589</v>
      </c>
    </row>
    <row r="59" spans="2:35" ht="12.75">
      <c r="B59" s="252" t="s">
        <v>519</v>
      </c>
      <c r="C59" s="165" t="s">
        <v>1299</v>
      </c>
      <c r="D59" s="177" t="s">
        <v>1298</v>
      </c>
      <c r="E59" s="148">
        <f>VLOOKUP($B59,Snapshot!$D:$AJ,2,FALSE)</f>
        <v>236.25</v>
      </c>
      <c r="F59" s="148">
        <f>VLOOKUP($B59,Snapshot!$D:$AJ,3,FALSE)</f>
        <v>270</v>
      </c>
      <c r="G59" s="148">
        <f t="shared" si="18"/>
        <v>14.285714285714278</v>
      </c>
      <c r="H59" s="149">
        <f>VLOOKUP($B59,Snapshot!$D:$AJ,8,FALSE)</f>
        <v>7.3190858960573477</v>
      </c>
      <c r="I59" s="150">
        <v>38.866242</v>
      </c>
      <c r="J59" s="151">
        <v>55.762545000000003</v>
      </c>
      <c r="K59" s="151">
        <v>72.533597536936284</v>
      </c>
      <c r="L59" s="152">
        <v>90.450897362168533</v>
      </c>
      <c r="M59" s="150">
        <f t="shared" si="19"/>
        <v>43.472952697613529</v>
      </c>
      <c r="N59" s="151">
        <f t="shared" si="20"/>
        <v>30.075837709588548</v>
      </c>
      <c r="O59" s="152">
        <f t="shared" si="21"/>
        <v>24.702069707914621</v>
      </c>
      <c r="P59" s="150">
        <v>29.93659199999999</v>
      </c>
      <c r="Q59" s="151">
        <v>43.394994999999994</v>
      </c>
      <c r="R59" s="151">
        <v>56.455782536936276</v>
      </c>
      <c r="S59" s="152">
        <v>70.353628612168521</v>
      </c>
      <c r="T59" s="150">
        <f t="shared" si="22"/>
        <v>44.956363102386575</v>
      </c>
      <c r="U59" s="151">
        <f t="shared" si="23"/>
        <v>30.097451415621279</v>
      </c>
      <c r="V59" s="152">
        <f t="shared" si="24"/>
        <v>24.617223339592464</v>
      </c>
      <c r="W59" s="150">
        <f t="shared" si="25"/>
        <v>77.821044573916041</v>
      </c>
      <c r="X59" s="151">
        <f t="shared" si="26"/>
        <v>77.833975501059754</v>
      </c>
      <c r="Y59" s="152">
        <f t="shared" si="27"/>
        <v>77.781017838297558</v>
      </c>
      <c r="Z59" s="150">
        <v>47.957699999999996</v>
      </c>
      <c r="AA59" s="151">
        <v>33.349800000000002</v>
      </c>
      <c r="AB59" s="151">
        <v>34.354877913273448</v>
      </c>
      <c r="AC59" s="152">
        <v>44.503948419647728</v>
      </c>
      <c r="AD59" s="150">
        <f t="shared" si="28"/>
        <v>-30.45996784666486</v>
      </c>
      <c r="AE59" s="151">
        <f t="shared" si="29"/>
        <v>3.0137449498151225</v>
      </c>
      <c r="AF59" s="152">
        <f t="shared" si="30"/>
        <v>29.541861659339673</v>
      </c>
      <c r="AG59" s="150">
        <f t="shared" si="31"/>
        <v>59.806811184819487</v>
      </c>
      <c r="AH59" s="151">
        <f t="shared" si="32"/>
        <v>47.364089304654868</v>
      </c>
      <c r="AI59" s="152">
        <f t="shared" si="33"/>
        <v>49.202329349428538</v>
      </c>
    </row>
    <row r="60" spans="2:35" ht="12.75">
      <c r="B60" s="252" t="s">
        <v>223</v>
      </c>
      <c r="C60" s="165" t="s">
        <v>487</v>
      </c>
      <c r="D60" s="177" t="s">
        <v>1298</v>
      </c>
      <c r="E60" s="148">
        <f>VLOOKUP($B60,Snapshot!$D:$AJ,2,FALSE)</f>
        <v>7756.2</v>
      </c>
      <c r="F60" s="148">
        <f>VLOOKUP($B60,Snapshot!$D:$AJ,3,FALSE)</f>
        <v>7500</v>
      </c>
      <c r="G60" s="148">
        <f t="shared" si="18"/>
        <v>-3.3031639204765213</v>
      </c>
      <c r="H60" s="149">
        <f>VLOOKUP($B60,Snapshot!$D:$AJ,8,FALSE)</f>
        <v>57.358078853046599</v>
      </c>
      <c r="I60" s="150">
        <v>229.90300000000002</v>
      </c>
      <c r="J60" s="151">
        <v>295.81909999999999</v>
      </c>
      <c r="K60" s="151">
        <v>367.89892513510841</v>
      </c>
      <c r="L60" s="152">
        <v>472.3398615684585</v>
      </c>
      <c r="M60" s="150">
        <f t="shared" si="19"/>
        <v>28.671265707711502</v>
      </c>
      <c r="N60" s="151">
        <f t="shared" si="20"/>
        <v>24.366183635576078</v>
      </c>
      <c r="O60" s="152">
        <f t="shared" si="21"/>
        <v>28.388486428709967</v>
      </c>
      <c r="P60" s="150">
        <v>187.1584</v>
      </c>
      <c r="Q60" s="151">
        <v>239.32629999999995</v>
      </c>
      <c r="R60" s="151">
        <v>297.69337963510833</v>
      </c>
      <c r="S60" s="152">
        <v>380.01293869345847</v>
      </c>
      <c r="T60" s="150">
        <f t="shared" si="22"/>
        <v>27.873662095850339</v>
      </c>
      <c r="U60" s="151">
        <f t="shared" si="23"/>
        <v>24.388075875951955</v>
      </c>
      <c r="V60" s="152">
        <f t="shared" si="24"/>
        <v>27.652465486216627</v>
      </c>
      <c r="W60" s="150">
        <f t="shared" si="25"/>
        <v>80.902923442063056</v>
      </c>
      <c r="X60" s="151">
        <f t="shared" si="26"/>
        <v>80.917164823404264</v>
      </c>
      <c r="Y60" s="152">
        <f t="shared" si="27"/>
        <v>80.453285782737467</v>
      </c>
      <c r="Z60" s="150">
        <v>115.07690000000001</v>
      </c>
      <c r="AA60" s="151">
        <v>144.43529999999996</v>
      </c>
      <c r="AB60" s="151">
        <v>170.64565385767224</v>
      </c>
      <c r="AC60" s="152">
        <v>222.52845245822363</v>
      </c>
      <c r="AD60" s="150">
        <f t="shared" si="28"/>
        <v>25.511983725665143</v>
      </c>
      <c r="AE60" s="151">
        <f t="shared" si="29"/>
        <v>18.146778424437993</v>
      </c>
      <c r="AF60" s="152">
        <f t="shared" si="30"/>
        <v>30.403820682022452</v>
      </c>
      <c r="AG60" s="150">
        <f t="shared" si="31"/>
        <v>48.825549127828445</v>
      </c>
      <c r="AH60" s="151">
        <f t="shared" si="32"/>
        <v>46.383841375726711</v>
      </c>
      <c r="AI60" s="152">
        <f t="shared" si="33"/>
        <v>47.11193582504184</v>
      </c>
    </row>
    <row r="61" spans="2:35" ht="12.75">
      <c r="B61" s="252" t="s">
        <v>599</v>
      </c>
      <c r="C61" s="165" t="s">
        <v>1300</v>
      </c>
      <c r="D61" s="177" t="s">
        <v>1298</v>
      </c>
      <c r="E61" s="148">
        <f>VLOOKUP($B61,Snapshot!$D:$AJ,2,FALSE)</f>
        <v>883.6</v>
      </c>
      <c r="F61" s="148">
        <f>VLOOKUP($B61,Snapshot!$D:$AJ,3,FALSE)</f>
        <v>890</v>
      </c>
      <c r="G61" s="148">
        <f t="shared" si="18"/>
        <v>0.7243096423721056</v>
      </c>
      <c r="H61" s="149">
        <f>VLOOKUP($B61,Snapshot!$D:$AJ,8,FALSE)</f>
        <v>1.4085791568100361</v>
      </c>
      <c r="I61" s="150">
        <v>10.145538</v>
      </c>
      <c r="J61" s="151">
        <v>12.584901000000002</v>
      </c>
      <c r="K61" s="151">
        <v>13.528923953874404</v>
      </c>
      <c r="L61" s="152">
        <v>15.373515393993712</v>
      </c>
      <c r="M61" s="150">
        <f t="shared" si="19"/>
        <v>24.043702758789152</v>
      </c>
      <c r="N61" s="151">
        <f t="shared" si="20"/>
        <v>7.5012346451863277</v>
      </c>
      <c r="O61" s="152">
        <f t="shared" si="21"/>
        <v>13.634428328581549</v>
      </c>
      <c r="P61" s="150">
        <v>8.6578929999999996</v>
      </c>
      <c r="Q61" s="151">
        <v>10.760089000000002</v>
      </c>
      <c r="R61" s="151">
        <v>11.505284873874404</v>
      </c>
      <c r="S61" s="152">
        <v>13.128897018193712</v>
      </c>
      <c r="T61" s="150">
        <f t="shared" si="22"/>
        <v>24.28068815357274</v>
      </c>
      <c r="U61" s="151">
        <f t="shared" si="23"/>
        <v>6.9255549268635308</v>
      </c>
      <c r="V61" s="152">
        <f t="shared" si="24"/>
        <v>14.111881297316863</v>
      </c>
      <c r="W61" s="150">
        <f t="shared" si="25"/>
        <v>85.49998923312944</v>
      </c>
      <c r="X61" s="151">
        <f t="shared" si="26"/>
        <v>85.042128354779663</v>
      </c>
      <c r="Y61" s="152">
        <f t="shared" si="27"/>
        <v>85.399446266681778</v>
      </c>
      <c r="Z61" s="150">
        <v>6.2121990000000009</v>
      </c>
      <c r="AA61" s="151">
        <v>7.5069880000000024</v>
      </c>
      <c r="AB61" s="151">
        <v>8.6230353724226116</v>
      </c>
      <c r="AC61" s="152">
        <v>9.7013715587466738</v>
      </c>
      <c r="AD61" s="150">
        <f t="shared" si="28"/>
        <v>20.842683886977873</v>
      </c>
      <c r="AE61" s="151">
        <f t="shared" si="29"/>
        <v>14.866779758041559</v>
      </c>
      <c r="AF61" s="152">
        <f t="shared" si="30"/>
        <v>12.505297030007512</v>
      </c>
      <c r="AG61" s="150">
        <f t="shared" si="31"/>
        <v>59.650751324940913</v>
      </c>
      <c r="AH61" s="151">
        <f t="shared" si="32"/>
        <v>63.737776942364675</v>
      </c>
      <c r="AI61" s="152">
        <f t="shared" si="33"/>
        <v>63.104444950417182</v>
      </c>
    </row>
    <row r="62" spans="2:35" ht="12.75">
      <c r="B62" s="252" t="s">
        <v>502</v>
      </c>
      <c r="C62" s="165" t="s">
        <v>1301</v>
      </c>
      <c r="D62" s="177" t="s">
        <v>1298</v>
      </c>
      <c r="E62" s="148">
        <f>VLOOKUP($B62,Snapshot!$D:$AJ,2,FALSE)</f>
        <v>1606.6</v>
      </c>
      <c r="F62" s="148">
        <f>VLOOKUP($B62,Snapshot!$D:$AJ,3,FALSE)</f>
        <v>1675</v>
      </c>
      <c r="G62" s="148">
        <f t="shared" si="18"/>
        <v>4.2574380679696304</v>
      </c>
      <c r="H62" s="149">
        <f>VLOOKUP($B62,Snapshot!$D:$AJ,8,FALSE)</f>
        <v>16.145863799283156</v>
      </c>
      <c r="I62" s="150">
        <v>60.595999999999997</v>
      </c>
      <c r="J62" s="151">
        <v>83.330699999999979</v>
      </c>
      <c r="K62" s="151">
        <v>115.5896555099</v>
      </c>
      <c r="L62" s="152">
        <v>147.07405464902538</v>
      </c>
      <c r="M62" s="150">
        <f t="shared" si="19"/>
        <v>37.518483068189298</v>
      </c>
      <c r="N62" s="151">
        <f t="shared" si="20"/>
        <v>38.711969910129199</v>
      </c>
      <c r="O62" s="152">
        <f t="shared" si="21"/>
        <v>27.238076798687949</v>
      </c>
      <c r="P62" s="150">
        <v>44.493699999999997</v>
      </c>
      <c r="Q62" s="151">
        <v>59.039000000000001</v>
      </c>
      <c r="R62" s="151">
        <v>81.20218251767696</v>
      </c>
      <c r="S62" s="152">
        <v>107.6901300811589</v>
      </c>
      <c r="T62" s="150">
        <f t="shared" si="22"/>
        <v>32.690695536671498</v>
      </c>
      <c r="U62" s="151">
        <f t="shared" si="23"/>
        <v>37.53990162041525</v>
      </c>
      <c r="V62" s="152">
        <f t="shared" si="24"/>
        <v>32.6197483149123</v>
      </c>
      <c r="W62" s="150">
        <f t="shared" si="25"/>
        <v>70.849038829627034</v>
      </c>
      <c r="X62" s="151">
        <f t="shared" si="26"/>
        <v>70.250388894637865</v>
      </c>
      <c r="Y62" s="152">
        <f t="shared" si="27"/>
        <v>73.22170476509163</v>
      </c>
      <c r="Z62" s="150">
        <v>26.661999999999992</v>
      </c>
      <c r="AA62" s="151">
        <v>34.227599999999995</v>
      </c>
      <c r="AB62" s="151">
        <v>45.907066647935814</v>
      </c>
      <c r="AC62" s="152">
        <v>61.93598774907629</v>
      </c>
      <c r="AD62" s="150">
        <f t="shared" si="28"/>
        <v>28.375965794013979</v>
      </c>
      <c r="AE62" s="151">
        <f t="shared" si="29"/>
        <v>34.122949455807074</v>
      </c>
      <c r="AF62" s="152">
        <f t="shared" si="30"/>
        <v>34.916021152183994</v>
      </c>
      <c r="AG62" s="150">
        <f t="shared" si="31"/>
        <v>41.07441795160728</v>
      </c>
      <c r="AH62" s="151">
        <f t="shared" si="32"/>
        <v>39.715549324397784</v>
      </c>
      <c r="AI62" s="152">
        <f t="shared" si="33"/>
        <v>42.112110050191454</v>
      </c>
    </row>
    <row r="63" spans="2:35" ht="12.75">
      <c r="B63" s="252" t="s">
        <v>697</v>
      </c>
      <c r="C63" s="165" t="s">
        <v>727</v>
      </c>
      <c r="D63" s="177" t="s">
        <v>1298</v>
      </c>
      <c r="E63" s="148">
        <f>VLOOKUP($B63,Snapshot!$D:$AJ,2,FALSE)</f>
        <v>1205.8</v>
      </c>
      <c r="F63" s="148">
        <f>VLOOKUP($B63,Snapshot!$D:$AJ,3,FALSE)</f>
        <v>1520</v>
      </c>
      <c r="G63" s="148">
        <f t="shared" si="18"/>
        <v>26.057389285121914</v>
      </c>
      <c r="H63" s="149">
        <f>VLOOKUP($B63,Snapshot!$D:$AJ,8,FALSE)</f>
        <v>2.3194836081242531</v>
      </c>
      <c r="I63" s="150">
        <v>21.142500000000005</v>
      </c>
      <c r="J63" s="151">
        <v>31.676699999999997</v>
      </c>
      <c r="K63" s="151">
        <v>39.16348420522494</v>
      </c>
      <c r="L63" s="152">
        <v>47.118440199580625</v>
      </c>
      <c r="M63" s="150">
        <f t="shared" si="19"/>
        <v>49.824760553387669</v>
      </c>
      <c r="N63" s="151">
        <f t="shared" si="20"/>
        <v>23.634987878235236</v>
      </c>
      <c r="O63" s="152">
        <f t="shared" si="21"/>
        <v>20.31217639541476</v>
      </c>
      <c r="P63" s="150">
        <v>15.064400000000003</v>
      </c>
      <c r="Q63" s="151">
        <v>23.909500000000001</v>
      </c>
      <c r="R63" s="151">
        <v>29.510553205224934</v>
      </c>
      <c r="S63" s="152">
        <v>35.203850519580627</v>
      </c>
      <c r="T63" s="150">
        <f t="shared" si="22"/>
        <v>58.715249196781791</v>
      </c>
      <c r="U63" s="151">
        <f t="shared" si="23"/>
        <v>23.426057446725924</v>
      </c>
      <c r="V63" s="152">
        <f t="shared" si="24"/>
        <v>19.29241134438535</v>
      </c>
      <c r="W63" s="150">
        <f t="shared" si="25"/>
        <v>75.479769041598416</v>
      </c>
      <c r="X63" s="151">
        <f t="shared" si="26"/>
        <v>75.352215984112632</v>
      </c>
      <c r="Y63" s="152">
        <f t="shared" si="27"/>
        <v>74.713531200241121</v>
      </c>
      <c r="Z63" s="150">
        <v>8.2606000000000037</v>
      </c>
      <c r="AA63" s="151">
        <v>14.459299999999999</v>
      </c>
      <c r="AB63" s="151">
        <v>16.650139524119361</v>
      </c>
      <c r="AC63" s="152">
        <v>19.76535473969366</v>
      </c>
      <c r="AD63" s="150">
        <f t="shared" si="28"/>
        <v>75.039343389099969</v>
      </c>
      <c r="AE63" s="151">
        <f t="shared" si="29"/>
        <v>15.151767541439497</v>
      </c>
      <c r="AF63" s="152">
        <f t="shared" si="30"/>
        <v>18.709844509480568</v>
      </c>
      <c r="AG63" s="150">
        <f t="shared" si="31"/>
        <v>45.646484640129813</v>
      </c>
      <c r="AH63" s="151">
        <f t="shared" si="32"/>
        <v>42.514449012935387</v>
      </c>
      <c r="AI63" s="152">
        <f t="shared" si="33"/>
        <v>41.948236520506846</v>
      </c>
    </row>
    <row r="64" spans="2:35" ht="12.75">
      <c r="B64" s="252" t="s">
        <v>746</v>
      </c>
      <c r="C64" s="165" t="s">
        <v>1302</v>
      </c>
      <c r="D64" s="177" t="s">
        <v>1298</v>
      </c>
      <c r="E64" s="148">
        <f>VLOOKUP($B64,Snapshot!$D:$AJ,2,FALSE)</f>
        <v>800.5</v>
      </c>
      <c r="F64" s="148">
        <f>VLOOKUP($B64,Snapshot!$D:$AJ,3,FALSE)</f>
        <v>950</v>
      </c>
      <c r="G64" s="148">
        <f t="shared" si="18"/>
        <v>18.675827607745148</v>
      </c>
      <c r="H64" s="149">
        <f>VLOOKUP($B64,Snapshot!$D:$AJ,8,FALSE)</f>
        <v>2.7854282293906811</v>
      </c>
      <c r="I64" s="150">
        <v>12.32549</v>
      </c>
      <c r="J64" s="151">
        <v>16.481042999999996</v>
      </c>
      <c r="K64" s="151">
        <v>21.397916483184229</v>
      </c>
      <c r="L64" s="152">
        <v>26.533710386516177</v>
      </c>
      <c r="M64" s="150">
        <f t="shared" si="19"/>
        <v>33.715113963014829</v>
      </c>
      <c r="N64" s="151">
        <f t="shared" si="20"/>
        <v>29.833509221377753</v>
      </c>
      <c r="O64" s="152">
        <f t="shared" si="21"/>
        <v>24.001373719576691</v>
      </c>
      <c r="P64" s="150">
        <v>8.2489819999999998</v>
      </c>
      <c r="Q64" s="151">
        <v>11.713153999999999</v>
      </c>
      <c r="R64" s="151">
        <v>15.348579723184226</v>
      </c>
      <c r="S64" s="152">
        <v>18.834588302716181</v>
      </c>
      <c r="T64" s="150">
        <f t="shared" si="22"/>
        <v>41.995145582812519</v>
      </c>
      <c r="U64" s="151">
        <f t="shared" si="23"/>
        <v>31.037120515825436</v>
      </c>
      <c r="V64" s="152">
        <f t="shared" si="24"/>
        <v>22.71225509071888</v>
      </c>
      <c r="W64" s="150">
        <f t="shared" si="25"/>
        <v>71.070465625264148</v>
      </c>
      <c r="X64" s="151">
        <f t="shared" si="26"/>
        <v>71.729318764497776</v>
      </c>
      <c r="Y64" s="152">
        <f t="shared" si="27"/>
        <v>70.983620565510833</v>
      </c>
      <c r="Z64" s="150">
        <v>6.0351239999999997</v>
      </c>
      <c r="AA64" s="151">
        <v>8.359316999999999</v>
      </c>
      <c r="AB64" s="151">
        <v>10.894435341838069</v>
      </c>
      <c r="AC64" s="152">
        <v>13.188709898569268</v>
      </c>
      <c r="AD64" s="150">
        <f t="shared" si="28"/>
        <v>38.511105985560512</v>
      </c>
      <c r="AE64" s="151">
        <f t="shared" si="29"/>
        <v>30.326859740312152</v>
      </c>
      <c r="AF64" s="152">
        <f t="shared" si="30"/>
        <v>21.059141522649295</v>
      </c>
      <c r="AG64" s="150">
        <f t="shared" si="31"/>
        <v>50.720800861935743</v>
      </c>
      <c r="AH64" s="151">
        <f t="shared" si="32"/>
        <v>50.913533335825342</v>
      </c>
      <c r="AI64" s="152">
        <f t="shared" si="33"/>
        <v>49.705486742899964</v>
      </c>
    </row>
    <row r="65" spans="2:35" ht="12.75">
      <c r="B65" s="252" t="s">
        <v>698</v>
      </c>
      <c r="C65" s="165" t="s">
        <v>1303</v>
      </c>
      <c r="D65" s="177" t="s">
        <v>1298</v>
      </c>
      <c r="E65" s="148">
        <f>VLOOKUP($B65,Snapshot!$D:$AJ,2,FALSE)</f>
        <v>250.65</v>
      </c>
      <c r="F65" s="148">
        <f>VLOOKUP($B65,Snapshot!$D:$AJ,3,FALSE)</f>
        <v>330</v>
      </c>
      <c r="G65" s="148">
        <f t="shared" si="18"/>
        <v>31.657690005984449</v>
      </c>
      <c r="H65" s="149">
        <f>VLOOKUP($B65,Snapshot!$D:$AJ,8,FALSE)</f>
        <v>0.29482741935483869</v>
      </c>
      <c r="I65" s="150">
        <v>9.5732599999999994</v>
      </c>
      <c r="J65" s="151">
        <v>13.0107</v>
      </c>
      <c r="K65" s="151">
        <v>15.462532990012502</v>
      </c>
      <c r="L65" s="152">
        <v>16.558171476806606</v>
      </c>
      <c r="M65" s="150">
        <f t="shared" si="19"/>
        <v>35.906681736419998</v>
      </c>
      <c r="N65" s="151">
        <f t="shared" si="20"/>
        <v>18.844743096163175</v>
      </c>
      <c r="O65" s="152">
        <f t="shared" si="21"/>
        <v>7.0857632931279557</v>
      </c>
      <c r="P65" s="150">
        <v>7.1235300000000006</v>
      </c>
      <c r="Q65" s="151">
        <v>10.281200000000002</v>
      </c>
      <c r="R65" s="151">
        <v>11.407680890012504</v>
      </c>
      <c r="S65" s="152">
        <v>11.914411601806604</v>
      </c>
      <c r="T65" s="150">
        <f t="shared" si="22"/>
        <v>44.327320864795979</v>
      </c>
      <c r="U65" s="151">
        <f t="shared" si="23"/>
        <v>10.956706318450205</v>
      </c>
      <c r="V65" s="152">
        <f t="shared" si="24"/>
        <v>4.4420133827353547</v>
      </c>
      <c r="W65" s="150">
        <f t="shared" si="25"/>
        <v>79.021113391285652</v>
      </c>
      <c r="X65" s="151">
        <f t="shared" si="26"/>
        <v>73.77627518971768</v>
      </c>
      <c r="Y65" s="152">
        <f t="shared" si="27"/>
        <v>71.954875080834739</v>
      </c>
      <c r="Z65" s="150">
        <v>3.8714500000000003</v>
      </c>
      <c r="AA65" s="151">
        <v>5.0529000000000019</v>
      </c>
      <c r="AB65" s="151">
        <v>1.0250878542528211E-2</v>
      </c>
      <c r="AC65" s="152">
        <v>5.8930113139880431</v>
      </c>
      <c r="AD65" s="150">
        <f t="shared" si="28"/>
        <v>30.516989758359301</v>
      </c>
      <c r="AE65" s="151">
        <f t="shared" si="29"/>
        <v>-99.797128806377955</v>
      </c>
      <c r="AF65" s="152">
        <f t="shared" si="30"/>
        <v>57387.865937924071</v>
      </c>
      <c r="AG65" s="150">
        <f t="shared" si="31"/>
        <v>38.836496114736349</v>
      </c>
      <c r="AH65" s="151">
        <f t="shared" si="32"/>
        <v>6.6294950181509188E-2</v>
      </c>
      <c r="AI65" s="152">
        <f t="shared" si="33"/>
        <v>35.589746864516492</v>
      </c>
    </row>
    <row r="66" spans="2:35" ht="12.75">
      <c r="B66" s="252" t="s">
        <v>665</v>
      </c>
      <c r="C66" s="165" t="s">
        <v>730</v>
      </c>
      <c r="D66" s="177" t="s">
        <v>1298</v>
      </c>
      <c r="E66" s="148">
        <f>VLOOKUP($B66,Snapshot!$D:$AJ,2,FALSE)</f>
        <v>1208.4000000000001</v>
      </c>
      <c r="F66" s="148">
        <f>VLOOKUP($B66,Snapshot!$D:$AJ,3,FALSE)</f>
        <v>1215</v>
      </c>
      <c r="G66" s="148">
        <f t="shared" si="18"/>
        <v>0.54617676266136073</v>
      </c>
      <c r="H66" s="149">
        <f>VLOOKUP($B66,Snapshot!$D:$AJ,8,FALSE)</f>
        <v>1.3677523924731183</v>
      </c>
      <c r="I66" s="150">
        <v>4.179380000000001</v>
      </c>
      <c r="J66" s="151">
        <v>5.2782799999999979</v>
      </c>
      <c r="K66" s="151">
        <v>6.5427986712761941</v>
      </c>
      <c r="L66" s="152">
        <v>8.3937906365473616</v>
      </c>
      <c r="M66" s="150">
        <f t="shared" si="19"/>
        <v>26.293373658293739</v>
      </c>
      <c r="N66" s="151">
        <f t="shared" si="20"/>
        <v>23.957021440245629</v>
      </c>
      <c r="O66" s="152">
        <f t="shared" si="21"/>
        <v>28.290523035612924</v>
      </c>
      <c r="P66" s="150">
        <v>3.1674600000000006</v>
      </c>
      <c r="Q66" s="151">
        <v>4.2539199999999999</v>
      </c>
      <c r="R66" s="151">
        <v>5.1891769241698116</v>
      </c>
      <c r="S66" s="152">
        <v>6.6541308771905561</v>
      </c>
      <c r="T66" s="150">
        <f t="shared" si="22"/>
        <v>34.300669937426179</v>
      </c>
      <c r="U66" s="151">
        <f t="shared" si="23"/>
        <v>21.985766638061179</v>
      </c>
      <c r="V66" s="152">
        <f t="shared" si="24"/>
        <v>28.230950195538274</v>
      </c>
      <c r="W66" s="150">
        <f t="shared" si="25"/>
        <v>80.592920421046273</v>
      </c>
      <c r="X66" s="151">
        <f t="shared" si="26"/>
        <v>79.311273124619092</v>
      </c>
      <c r="Y66" s="152">
        <f t="shared" si="27"/>
        <v>79.274444232833702</v>
      </c>
      <c r="Z66" s="150">
        <v>2.2829500000000009</v>
      </c>
      <c r="AA66" s="151">
        <v>3.0571700000000002</v>
      </c>
      <c r="AB66" s="151">
        <v>3.8197302810417133</v>
      </c>
      <c r="AC66" s="152">
        <v>4.9051460675109686</v>
      </c>
      <c r="AD66" s="150">
        <f t="shared" si="28"/>
        <v>33.913138702117827</v>
      </c>
      <c r="AE66" s="151">
        <f t="shared" si="29"/>
        <v>24.943339135269316</v>
      </c>
      <c r="AF66" s="152">
        <f t="shared" si="30"/>
        <v>28.41603219621156</v>
      </c>
      <c r="AG66" s="150">
        <f t="shared" si="31"/>
        <v>57.919814788150717</v>
      </c>
      <c r="AH66" s="151">
        <f t="shared" si="32"/>
        <v>58.38067886470153</v>
      </c>
      <c r="AI66" s="152">
        <f t="shared" si="33"/>
        <v>58.437793839573473</v>
      </c>
    </row>
    <row r="67" spans="2:35" ht="12.75">
      <c r="B67" s="252" t="s">
        <v>719</v>
      </c>
      <c r="C67" s="165" t="s">
        <v>726</v>
      </c>
      <c r="D67" s="177" t="s">
        <v>1298</v>
      </c>
      <c r="E67" s="148">
        <f>VLOOKUP($B67,Snapshot!$D:$AJ,2,FALSE)</f>
        <v>477.85</v>
      </c>
      <c r="F67" s="148">
        <f>VLOOKUP($B67,Snapshot!$D:$AJ,3,FALSE)</f>
        <v>600</v>
      </c>
      <c r="G67" s="148">
        <f t="shared" ref="G67" si="137">IF(IFERROR(((IF(F67&lt;0,"-",F67))/E67*100-100),"-")=-100,"-",(IFERROR(((IF(F67&lt;0,"-",F67))/E67*100-100),"-")))</f>
        <v>25.562414983781508</v>
      </c>
      <c r="H67" s="149">
        <f>VLOOKUP($B67,Snapshot!$D:$AJ,8,FALSE)</f>
        <v>2.4779105196559139</v>
      </c>
      <c r="I67" s="150">
        <v>41.474463438261708</v>
      </c>
      <c r="J67" s="151">
        <v>59.557200000000002</v>
      </c>
      <c r="K67" s="151">
        <v>53.881861692090915</v>
      </c>
      <c r="L67" s="152">
        <v>63.356080953119132</v>
      </c>
      <c r="M67" s="150">
        <f t="shared" ref="M67" si="138">IF(AND(I67&lt;0,J67&gt;0),"LP",IF(AND(I67&gt;0,J67&lt;0),"PL",IF(OR(I67&lt;0,J67&lt;0),"Loss",IF(ISERROR((+J67/I67-1)*100),"NA",(+J67/I67-1)*100))))</f>
        <v>43.599687766078034</v>
      </c>
      <c r="N67" s="151">
        <f t="shared" ref="N67" si="139">IF(AND(J67&lt;0,K67&gt;0),"LP",IF(AND(J67&gt;0,K67&lt;0),"PL",IF(OR(J67&lt;0,K67&lt;0),"Loss",IF(ISERROR((+K67/J67-1)*100),"NA",(+K67/J67-1)*100))))</f>
        <v>-9.5292228444404437</v>
      </c>
      <c r="O67" s="152">
        <f t="shared" ref="O67" si="140">IF(AND(K67&lt;0,L67&gt;0),"LP",IF(AND(K67&gt;0,L67&lt;0),"PL",IF(OR(K67&lt;0,L67&lt;0),"Loss",IF(ISERROR((+L67/K67-1)*100),"NA",(+L67/K67-1)*100))))</f>
        <v>17.583318325504148</v>
      </c>
      <c r="P67" s="150">
        <v>29.786571060690267</v>
      </c>
      <c r="Q67" s="151">
        <v>34.832045796591018</v>
      </c>
      <c r="R67" s="151">
        <v>26.82664491766948</v>
      </c>
      <c r="S67" s="152">
        <v>40.218244229212885</v>
      </c>
      <c r="T67" s="150">
        <f t="shared" ref="T67" si="141">IF(AND(P67&lt;0,Q67&gt;0),"LP",IF(AND(P67&gt;0,Q67&lt;0),"PL",IF(OR(P67&lt;0,Q67&lt;0),"Loss",IF(ISERROR((+Q67/P67-1)*100),"NA",(+Q67/P67-1)*100))))</f>
        <v>16.93875648063208</v>
      </c>
      <c r="U67" s="151">
        <f t="shared" ref="U67" si="142">IF(AND(Q67&lt;0,R67&gt;0),"LP",IF(AND(Q67&gt;0,R67&lt;0),"PL",IF(OR(Q67&lt;0,R67&lt;0),"Loss",IF(ISERROR((+R67/Q67-1)*100),"NA",(+R67/Q67-1)*100))))</f>
        <v>-22.982861602992667</v>
      </c>
      <c r="V67" s="152">
        <f t="shared" ref="V67" si="143">IF(AND(R67&lt;0,S67&gt;0),"LP",IF(AND(R67&gt;0,S67&lt;0),"PL",IF(OR(R67&lt;0,S67&lt;0),"Loss",IF(ISERROR((+S67/R67-1)*100),"NA",(+S67/R67-1)*100))))</f>
        <v>49.919023987688348</v>
      </c>
      <c r="W67" s="150">
        <f t="shared" ref="W67" si="144">IF(OR(J67&lt;0,Q67&lt;0),"NM",IF(ISERROR((Q67/J67*100)),"NA",(Q67/J67*100)))</f>
        <v>58.48502917630617</v>
      </c>
      <c r="X67" s="151">
        <f t="shared" ref="X67" si="145">IF(OR(K67&lt;0,R67&lt;0),"NM",IF(ISERROR((R67/K67*100)),"NA",(R67/K67*100)))</f>
        <v>49.787895360726274</v>
      </c>
      <c r="Y67" s="152">
        <f t="shared" ref="Y67" si="146">IF(OR(L67&lt;0,S67&lt;0),"NM",IF(ISERROR((S67/L67*100)),"NA",(S67/L67*100)))</f>
        <v>63.479690700838511</v>
      </c>
      <c r="Z67" s="150">
        <v>15.003072841707619</v>
      </c>
      <c r="AA67" s="151">
        <v>17.635445796591014</v>
      </c>
      <c r="AB67" s="151">
        <v>10.025209418554827</v>
      </c>
      <c r="AC67" s="152">
        <v>20.472339013401324</v>
      </c>
      <c r="AD67" s="150">
        <f t="shared" ref="AD67" si="147">IF(AND(Z67&lt;0,AA67&gt;0),"LP",IF(AND(Z67&gt;0,AA67&lt;0),"PL",IF(OR(Z67&lt;0,AA67&lt;0),"Loss",IF(ISERROR((+AA67/Z67-1)*100),"NA",(+AA67/Z67-1)*100))))</f>
        <v>17.545558717581923</v>
      </c>
      <c r="AE67" s="151">
        <f t="shared" ref="AE67" si="148">IF(AND(AA67&lt;0,AB67&gt;0),"LP",IF(AND(AA67&gt;0,AB67&lt;0),"PL",IF(OR(AA67&lt;0,AB67&lt;0),"Loss",IF(ISERROR((+AB67/AA67-1)*100),"NA",(+AB67/AA67-1)*100))))</f>
        <v>-43.153070615925515</v>
      </c>
      <c r="AF67" s="152">
        <f t="shared" ref="AF67" si="149">IF(AND(AB67&lt;0,AC67&gt;0),"LP",IF(AND(AB67&gt;0,AC67&lt;0),"PL",IF(OR(AB67&lt;0,AC67&lt;0),"Loss",IF(ISERROR((+AC67/AB67-1)*100),"NA",(+AC67/AB67-1)*100))))</f>
        <v>104.20859214682112</v>
      </c>
      <c r="AG67" s="150">
        <f t="shared" ref="AG67" si="150">IF(OR(J67&lt;0,AA67&lt;0),"NM",IF(ISERROR((AA67/J67*100)),"NA",(AA67/J67*100)))</f>
        <v>29.610938386275738</v>
      </c>
      <c r="AH67" s="151">
        <f t="shared" ref="AH67" si="151">IF(OR(K67&lt;0,AB67&lt;0),"NM",IF(ISERROR((AB67/K67*100)),"NA",(AB67/K67*100)))</f>
        <v>18.605907635196619</v>
      </c>
      <c r="AI67" s="152">
        <f t="shared" ref="AI67" si="152">IF(OR(L67&lt;0,AC67&lt;0),"NM",IF(ISERROR((AC67/L67*100)),"NA",(AC67/L67*100)))</f>
        <v>32.313139805080439</v>
      </c>
    </row>
    <row r="68" spans="2:35" ht="12.75">
      <c r="B68" s="252" t="s">
        <v>589</v>
      </c>
      <c r="C68" s="165" t="s">
        <v>731</v>
      </c>
      <c r="D68" s="177" t="s">
        <v>1298</v>
      </c>
      <c r="E68" s="148">
        <f>VLOOKUP($B68,Snapshot!$D:$AJ,2,FALSE)</f>
        <v>302.55</v>
      </c>
      <c r="F68" s="148">
        <f>VLOOKUP($B68,Snapshot!$D:$AJ,3,FALSE)</f>
        <v>290</v>
      </c>
      <c r="G68" s="148">
        <f t="shared" si="18"/>
        <v>-4.1480746983969681</v>
      </c>
      <c r="H68" s="149">
        <f>VLOOKUP($B68,Snapshot!$D:$AJ,8,FALSE)</f>
        <v>0.4983416965352449</v>
      </c>
      <c r="I68" s="150">
        <v>4.7815000000000003</v>
      </c>
      <c r="J68" s="151">
        <v>4.5796000000000001</v>
      </c>
      <c r="K68" s="151">
        <v>6.4136096530799991</v>
      </c>
      <c r="L68" s="152">
        <v>8.8248813238400032</v>
      </c>
      <c r="M68" s="150">
        <f t="shared" si="19"/>
        <v>-4.2225243124542562</v>
      </c>
      <c r="N68" s="151">
        <f t="shared" si="20"/>
        <v>40.04737647567471</v>
      </c>
      <c r="O68" s="152">
        <f t="shared" si="21"/>
        <v>37.596171285573043</v>
      </c>
      <c r="P68" s="150">
        <v>1.9826999999999995</v>
      </c>
      <c r="Q68" s="151">
        <v>2.1800999999999995</v>
      </c>
      <c r="R68" s="151">
        <v>3.1189096530800016</v>
      </c>
      <c r="S68" s="152">
        <v>5.1759096638400033</v>
      </c>
      <c r="T68" s="150">
        <f t="shared" si="22"/>
        <v>9.9561204418217706</v>
      </c>
      <c r="U68" s="151">
        <f t="shared" si="23"/>
        <v>43.062687632677509</v>
      </c>
      <c r="V68" s="152">
        <f t="shared" si="24"/>
        <v>65.952535968095845</v>
      </c>
      <c r="W68" s="150">
        <f t="shared" si="25"/>
        <v>47.604594287710704</v>
      </c>
      <c r="X68" s="151">
        <f t="shared" si="26"/>
        <v>48.629552183335818</v>
      </c>
      <c r="Y68" s="152">
        <f t="shared" si="27"/>
        <v>58.651323161225136</v>
      </c>
      <c r="Z68" s="150">
        <v>2.2514999999999992</v>
      </c>
      <c r="AA68" s="151">
        <v>1.1583999999999994</v>
      </c>
      <c r="AB68" s="151">
        <v>1.7058980963480017</v>
      </c>
      <c r="AC68" s="152">
        <v>2.7247694545918022</v>
      </c>
      <c r="AD68" s="150">
        <f t="shared" si="28"/>
        <v>-48.549855651787702</v>
      </c>
      <c r="AE68" s="151">
        <f t="shared" si="29"/>
        <v>47.263302516229501</v>
      </c>
      <c r="AF68" s="152">
        <f t="shared" si="30"/>
        <v>59.726390481647606</v>
      </c>
      <c r="AG68" s="150">
        <f t="shared" si="31"/>
        <v>25.294785570792193</v>
      </c>
      <c r="AH68" s="151">
        <f t="shared" si="32"/>
        <v>26.598096682244769</v>
      </c>
      <c r="AI68" s="152">
        <f t="shared" si="33"/>
        <v>30.87598976805462</v>
      </c>
    </row>
    <row r="69" spans="2:35" ht="12.75">
      <c r="B69" s="252" t="s">
        <v>745</v>
      </c>
      <c r="C69" s="165" t="s">
        <v>515</v>
      </c>
      <c r="D69" s="177" t="s">
        <v>1298</v>
      </c>
      <c r="E69" s="148">
        <f>VLOOKUP($B69,Snapshot!$D:$AJ,2,FALSE)</f>
        <v>187.8</v>
      </c>
      <c r="F69" s="148">
        <f>VLOOKUP($B69,Snapshot!$D:$AJ,3,FALSE)</f>
        <v>230</v>
      </c>
      <c r="G69" s="148">
        <f t="shared" si="18"/>
        <v>22.470713525026611</v>
      </c>
      <c r="H69" s="149">
        <f>VLOOKUP($B69,Snapshot!$D:$AJ,8,FALSE)</f>
        <v>5.5083191756272392</v>
      </c>
      <c r="I69" s="150">
        <v>67.678700000000006</v>
      </c>
      <c r="J69" s="151">
        <v>75.367399999999989</v>
      </c>
      <c r="K69" s="151">
        <v>91.0145493985125</v>
      </c>
      <c r="L69" s="152">
        <v>113.76723255066123</v>
      </c>
      <c r="M69" s="150">
        <f t="shared" si="19"/>
        <v>11.360590555078609</v>
      </c>
      <c r="N69" s="151">
        <f t="shared" si="20"/>
        <v>20.761163843402475</v>
      </c>
      <c r="O69" s="152">
        <f t="shared" si="21"/>
        <v>24.998951598963348</v>
      </c>
      <c r="P69" s="150">
        <v>47.782900000000012</v>
      </c>
      <c r="Q69" s="151">
        <v>51.700599999999994</v>
      </c>
      <c r="R69" s="151">
        <v>61.857005398512513</v>
      </c>
      <c r="S69" s="152">
        <v>80.026490660661239</v>
      </c>
      <c r="T69" s="150">
        <f t="shared" si="22"/>
        <v>8.1989582047133691</v>
      </c>
      <c r="U69" s="151">
        <f t="shared" si="23"/>
        <v>19.644656732247824</v>
      </c>
      <c r="V69" s="152">
        <f t="shared" si="24"/>
        <v>29.373367082826253</v>
      </c>
      <c r="W69" s="150">
        <f t="shared" si="25"/>
        <v>68.598094136191506</v>
      </c>
      <c r="X69" s="151">
        <f t="shared" si="26"/>
        <v>67.963864906552487</v>
      </c>
      <c r="Y69" s="152">
        <f t="shared" si="27"/>
        <v>70.34230231892559</v>
      </c>
      <c r="Z69" s="150">
        <v>16.216200000000008</v>
      </c>
      <c r="AA69" s="151">
        <v>23.171299999999988</v>
      </c>
      <c r="AB69" s="151">
        <v>29.199978662353132</v>
      </c>
      <c r="AC69" s="152">
        <v>37.734975632483419</v>
      </c>
      <c r="AD69" s="150">
        <f t="shared" si="28"/>
        <v>42.889826223159425</v>
      </c>
      <c r="AE69" s="151">
        <f t="shared" si="29"/>
        <v>26.017869788717718</v>
      </c>
      <c r="AF69" s="152">
        <f t="shared" si="30"/>
        <v>29.229463037705106</v>
      </c>
      <c r="AG69" s="150">
        <f t="shared" si="31"/>
        <v>30.744459806229209</v>
      </c>
      <c r="AH69" s="151">
        <f t="shared" si="32"/>
        <v>32.082759136123748</v>
      </c>
      <c r="AI69" s="152">
        <f t="shared" si="33"/>
        <v>33.168580079224313</v>
      </c>
    </row>
    <row r="70" spans="2:35" ht="12.75">
      <c r="B70" s="252" t="s">
        <v>224</v>
      </c>
      <c r="C70" s="165" t="s">
        <v>488</v>
      </c>
      <c r="D70" s="177" t="s">
        <v>1298</v>
      </c>
      <c r="E70" s="148">
        <f>VLOOKUP($B70,Snapshot!$D:$AJ,2,FALSE)</f>
        <v>664.1</v>
      </c>
      <c r="F70" s="148">
        <f>VLOOKUP($B70,Snapshot!$D:$AJ,3,FALSE)</f>
        <v>860</v>
      </c>
      <c r="G70" s="148">
        <f t="shared" si="18"/>
        <v>29.498569492546295</v>
      </c>
      <c r="H70" s="149">
        <f>VLOOKUP($B70,Snapshot!$D:$AJ,8,FALSE)</f>
        <v>4.3818284348864989</v>
      </c>
      <c r="I70" s="150">
        <v>63.302600000000005</v>
      </c>
      <c r="J70" s="151">
        <v>86.508899999999997</v>
      </c>
      <c r="K70" s="151">
        <v>83.301499682650203</v>
      </c>
      <c r="L70" s="152">
        <v>86.231186230192421</v>
      </c>
      <c r="M70" s="150">
        <f t="shared" si="19"/>
        <v>36.659315731107391</v>
      </c>
      <c r="N70" s="151">
        <f t="shared" si="20"/>
        <v>-3.7075957703193496</v>
      </c>
      <c r="O70" s="152">
        <f t="shared" si="21"/>
        <v>3.5169673519724221</v>
      </c>
      <c r="P70" s="150">
        <v>54.999600000000001</v>
      </c>
      <c r="Q70" s="151">
        <v>76.976400000000012</v>
      </c>
      <c r="R70" s="151">
        <v>73.396244497401568</v>
      </c>
      <c r="S70" s="152">
        <v>75.528159678186583</v>
      </c>
      <c r="T70" s="150">
        <f t="shared" si="22"/>
        <v>39.958108786245731</v>
      </c>
      <c r="U70" s="151">
        <f t="shared" si="23"/>
        <v>-4.6509780953622677</v>
      </c>
      <c r="V70" s="152">
        <f t="shared" si="24"/>
        <v>2.9046652119380401</v>
      </c>
      <c r="W70" s="150">
        <f t="shared" si="25"/>
        <v>88.980902542975358</v>
      </c>
      <c r="X70" s="151">
        <f t="shared" si="26"/>
        <v>88.109151428264525</v>
      </c>
      <c r="Y70" s="152">
        <f t="shared" si="27"/>
        <v>87.587986411975919</v>
      </c>
      <c r="Z70" s="150">
        <v>28.910299999999999</v>
      </c>
      <c r="AA70" s="151">
        <v>47.654100000000014</v>
      </c>
      <c r="AB70" s="151">
        <v>49.568108487541203</v>
      </c>
      <c r="AC70" s="152">
        <v>51.204691998533853</v>
      </c>
      <c r="AD70" s="150">
        <f t="shared" si="28"/>
        <v>64.83433240056317</v>
      </c>
      <c r="AE70" s="151">
        <f t="shared" si="29"/>
        <v>4.0164613066686616</v>
      </c>
      <c r="AF70" s="152">
        <f t="shared" si="30"/>
        <v>3.3016864288941017</v>
      </c>
      <c r="AG70" s="150">
        <f t="shared" si="31"/>
        <v>55.085777301526221</v>
      </c>
      <c r="AH70" s="151">
        <f t="shared" si="32"/>
        <v>59.504461115800424</v>
      </c>
      <c r="AI70" s="152">
        <f t="shared" si="33"/>
        <v>59.380711592954263</v>
      </c>
    </row>
    <row r="71" spans="2:35" ht="12.75">
      <c r="B71" s="252" t="s">
        <v>225</v>
      </c>
      <c r="C71" s="165" t="s">
        <v>489</v>
      </c>
      <c r="D71" s="177" t="s">
        <v>1298</v>
      </c>
      <c r="E71" s="148">
        <f>VLOOKUP($B71,Snapshot!$D:$AJ,2,FALSE)</f>
        <v>333.55</v>
      </c>
      <c r="F71" s="148">
        <f>VLOOKUP($B71,Snapshot!$D:$AJ,3,FALSE)</f>
        <v>350</v>
      </c>
      <c r="G71" s="148">
        <f t="shared" si="18"/>
        <v>4.9317943336830865</v>
      </c>
      <c r="H71" s="149">
        <f>VLOOKUP($B71,Snapshot!$D:$AJ,8,FALSE)</f>
        <v>5.0269977808363198</v>
      </c>
      <c r="I71" s="150">
        <v>61.058500000000002</v>
      </c>
      <c r="J71" s="151">
        <v>66.818200000000019</v>
      </c>
      <c r="K71" s="151">
        <v>78.917339392668296</v>
      </c>
      <c r="L71" s="152">
        <v>94.070944174761152</v>
      </c>
      <c r="M71" s="150">
        <f t="shared" si="19"/>
        <v>9.4330846647068256</v>
      </c>
      <c r="N71" s="151">
        <f t="shared" si="20"/>
        <v>18.107550626428548</v>
      </c>
      <c r="O71" s="152">
        <f t="shared" si="21"/>
        <v>19.201869828242945</v>
      </c>
      <c r="P71" s="150">
        <v>37.51809999999999</v>
      </c>
      <c r="Q71" s="151">
        <v>41.782600000000009</v>
      </c>
      <c r="R71" s="151">
        <v>52.929889392668272</v>
      </c>
      <c r="S71" s="152">
        <v>65.47327051476114</v>
      </c>
      <c r="T71" s="150">
        <f t="shared" si="22"/>
        <v>11.3665137626906</v>
      </c>
      <c r="U71" s="151">
        <f t="shared" si="23"/>
        <v>26.679262163360494</v>
      </c>
      <c r="V71" s="152">
        <f t="shared" si="24"/>
        <v>23.698105675297999</v>
      </c>
      <c r="W71" s="150">
        <f t="shared" si="25"/>
        <v>62.531765297478827</v>
      </c>
      <c r="X71" s="151">
        <f t="shared" si="26"/>
        <v>67.070037839600118</v>
      </c>
      <c r="Y71" s="152">
        <f t="shared" si="27"/>
        <v>69.599886648450749</v>
      </c>
      <c r="Z71" s="150">
        <v>19.843199999999992</v>
      </c>
      <c r="AA71" s="151">
        <v>17.596200000000003</v>
      </c>
      <c r="AB71" s="151">
        <v>27.885266759412858</v>
      </c>
      <c r="AC71" s="152">
        <v>34.692449847524848</v>
      </c>
      <c r="AD71" s="150">
        <f t="shared" si="28"/>
        <v>-11.323778422834973</v>
      </c>
      <c r="AE71" s="151">
        <f t="shared" si="29"/>
        <v>58.473231489826503</v>
      </c>
      <c r="AF71" s="152">
        <f t="shared" si="30"/>
        <v>24.411396695045706</v>
      </c>
      <c r="AG71" s="150">
        <f t="shared" si="31"/>
        <v>26.334441813757326</v>
      </c>
      <c r="AH71" s="151">
        <f t="shared" si="32"/>
        <v>35.334778103281444</v>
      </c>
      <c r="AI71" s="152">
        <f t="shared" si="33"/>
        <v>36.879028005793835</v>
      </c>
    </row>
    <row r="72" spans="2:35" ht="12.75">
      <c r="B72" s="252" t="s">
        <v>586</v>
      </c>
      <c r="C72" s="165" t="s">
        <v>1304</v>
      </c>
      <c r="D72" s="177" t="s">
        <v>1298</v>
      </c>
      <c r="E72" s="148">
        <f>VLOOKUP($B72,Snapshot!$D:$AJ,2,FALSE)</f>
        <v>202.65</v>
      </c>
      <c r="F72" s="148">
        <f>VLOOKUP($B72,Snapshot!$D:$AJ,3,FALSE)</f>
        <v>250</v>
      </c>
      <c r="G72" s="148">
        <f t="shared" si="18"/>
        <v>23.365408339501599</v>
      </c>
      <c r="H72" s="149">
        <f>VLOOKUP($B72,Snapshot!$D:$AJ,8,FALSE)</f>
        <v>2.0603823178016727</v>
      </c>
      <c r="I72" s="150">
        <v>42.526199999999996</v>
      </c>
      <c r="J72" s="151">
        <v>55.8889</v>
      </c>
      <c r="K72" s="151">
        <v>64.48823895922132</v>
      </c>
      <c r="L72" s="152">
        <v>75.987403650696947</v>
      </c>
      <c r="M72" s="150">
        <f t="shared" si="19"/>
        <v>31.422276149761807</v>
      </c>
      <c r="N72" s="151">
        <f t="shared" si="20"/>
        <v>15.38648812057728</v>
      </c>
      <c r="O72" s="152">
        <f t="shared" si="21"/>
        <v>17.831413722968993</v>
      </c>
      <c r="P72" s="150">
        <v>23.481800000000003</v>
      </c>
      <c r="Q72" s="151">
        <v>35.378500000000017</v>
      </c>
      <c r="R72" s="151">
        <v>40.863253959221332</v>
      </c>
      <c r="S72" s="152">
        <v>48.33432610069697</v>
      </c>
      <c r="T72" s="150">
        <f t="shared" si="22"/>
        <v>50.663492577230087</v>
      </c>
      <c r="U72" s="151">
        <f t="shared" si="23"/>
        <v>15.503070958975961</v>
      </c>
      <c r="V72" s="152">
        <f t="shared" si="24"/>
        <v>18.283106257106319</v>
      </c>
      <c r="W72" s="150">
        <f t="shared" si="25"/>
        <v>63.301478468890991</v>
      </c>
      <c r="X72" s="151">
        <f t="shared" si="26"/>
        <v>63.365436269799403</v>
      </c>
      <c r="Y72" s="152">
        <f t="shared" si="27"/>
        <v>63.608340038676467</v>
      </c>
      <c r="Z72" s="150">
        <v>15.001600000000002</v>
      </c>
      <c r="AA72" s="151">
        <v>21.973800000000015</v>
      </c>
      <c r="AB72" s="151">
        <v>24.204622037426539</v>
      </c>
      <c r="AC72" s="152">
        <v>30.211979562839943</v>
      </c>
      <c r="AD72" s="150">
        <f t="shared" si="28"/>
        <v>46.476375853242402</v>
      </c>
      <c r="AE72" s="151">
        <f t="shared" si="29"/>
        <v>10.152190506086889</v>
      </c>
      <c r="AF72" s="152">
        <f t="shared" si="30"/>
        <v>24.819051155289639</v>
      </c>
      <c r="AG72" s="150">
        <f t="shared" si="31"/>
        <v>39.316930553294149</v>
      </c>
      <c r="AH72" s="151">
        <f t="shared" si="32"/>
        <v>37.53338969720069</v>
      </c>
      <c r="AI72" s="152">
        <f t="shared" si="33"/>
        <v>39.759194434014383</v>
      </c>
    </row>
    <row r="73" spans="2:35" ht="12.75">
      <c r="B73" s="252" t="s">
        <v>530</v>
      </c>
      <c r="C73" s="165" t="s">
        <v>732</v>
      </c>
      <c r="D73" s="177" t="s">
        <v>1298</v>
      </c>
      <c r="E73" s="148">
        <f>VLOOKUP($B73,Snapshot!$D:$AJ,2,FALSE)</f>
        <v>287.7</v>
      </c>
      <c r="F73" s="148">
        <f>VLOOKUP($B73,Snapshot!$D:$AJ,3,FALSE)</f>
        <v>360</v>
      </c>
      <c r="G73" s="148">
        <f t="shared" si="18"/>
        <v>25.130344108446295</v>
      </c>
      <c r="H73" s="149">
        <f>VLOOKUP($B73,Snapshot!$D:$AJ,8,FALSE)</f>
        <v>0.6522271605025225</v>
      </c>
      <c r="I73" s="150">
        <v>3.3174999999999999</v>
      </c>
      <c r="J73" s="151">
        <v>4.0811999999999991</v>
      </c>
      <c r="K73" s="151">
        <v>5.368100501448426</v>
      </c>
      <c r="L73" s="152">
        <v>7.0113457474310925</v>
      </c>
      <c r="M73" s="150">
        <f t="shared" si="19"/>
        <v>23.020346646571198</v>
      </c>
      <c r="N73" s="151">
        <f t="shared" si="20"/>
        <v>31.532404720386829</v>
      </c>
      <c r="O73" s="152">
        <f t="shared" si="21"/>
        <v>30.611298084662984</v>
      </c>
      <c r="P73" s="150">
        <v>3.177</v>
      </c>
      <c r="Q73" s="151">
        <v>4.2096999999999989</v>
      </c>
      <c r="R73" s="151">
        <v>5.3683765014484273</v>
      </c>
      <c r="S73" s="152">
        <v>7.0493472374310935</v>
      </c>
      <c r="T73" s="150">
        <f t="shared" si="22"/>
        <v>32.505508341202358</v>
      </c>
      <c r="U73" s="151">
        <f t="shared" si="23"/>
        <v>27.523968488215989</v>
      </c>
      <c r="V73" s="152">
        <f t="shared" si="24"/>
        <v>31.312459838260743</v>
      </c>
      <c r="W73" s="150">
        <f t="shared" si="25"/>
        <v>103.14858374987747</v>
      </c>
      <c r="X73" s="151">
        <f t="shared" si="26"/>
        <v>100.00514148347123</v>
      </c>
      <c r="Y73" s="152">
        <f t="shared" si="27"/>
        <v>100.54199994364741</v>
      </c>
      <c r="Z73" s="150">
        <v>2.0095999999999998</v>
      </c>
      <c r="AA73" s="151">
        <v>2.4774999999999991</v>
      </c>
      <c r="AB73" s="151">
        <v>3.1238835791954229</v>
      </c>
      <c r="AC73" s="152">
        <v>4.0193049792758977</v>
      </c>
      <c r="AD73" s="150">
        <f t="shared" si="28"/>
        <v>23.283240445859832</v>
      </c>
      <c r="AE73" s="151">
        <f t="shared" si="29"/>
        <v>26.090154558846578</v>
      </c>
      <c r="AF73" s="152">
        <f t="shared" si="30"/>
        <v>28.663725051850243</v>
      </c>
      <c r="AG73" s="150">
        <f t="shared" si="31"/>
        <v>60.705184749583452</v>
      </c>
      <c r="AH73" s="151">
        <f t="shared" si="32"/>
        <v>58.193463001531619</v>
      </c>
      <c r="AI73" s="152">
        <f t="shared" si="33"/>
        <v>57.325727814072536</v>
      </c>
    </row>
    <row r="74" spans="2:35" ht="12.75">
      <c r="B74" s="252" t="s">
        <v>226</v>
      </c>
      <c r="C74" s="165" t="s">
        <v>490</v>
      </c>
      <c r="D74" s="177" t="s">
        <v>1298</v>
      </c>
      <c r="E74" s="148">
        <f>VLOOKUP($B74,Snapshot!$D:$AJ,2,FALSE)</f>
        <v>2058.8000000000002</v>
      </c>
      <c r="F74" s="148">
        <f>VLOOKUP($B74,Snapshot!$D:$AJ,3,FALSE)</f>
        <v>1720</v>
      </c>
      <c r="G74" s="148">
        <f t="shared" si="18"/>
        <v>-16.456188070720813</v>
      </c>
      <c r="H74" s="149">
        <f>VLOOKUP($B74,Snapshot!$D:$AJ,8,FALSE)</f>
        <v>9.8204703930704902</v>
      </c>
      <c r="I74" s="150">
        <v>66.694709999999986</v>
      </c>
      <c r="J74" s="151">
        <v>77.92804000000001</v>
      </c>
      <c r="K74" s="151">
        <v>96.367546865645949</v>
      </c>
      <c r="L74" s="152">
        <v>108.32127359058001</v>
      </c>
      <c r="M74" s="150">
        <f t="shared" si="19"/>
        <v>16.842910029895954</v>
      </c>
      <c r="N74" s="151">
        <f t="shared" si="20"/>
        <v>23.662223335330811</v>
      </c>
      <c r="O74" s="152">
        <f t="shared" si="21"/>
        <v>12.404307377046496</v>
      </c>
      <c r="P74" s="150">
        <v>47.269529999999982</v>
      </c>
      <c r="Q74" s="151">
        <v>56.465540000000011</v>
      </c>
      <c r="R74" s="151">
        <v>70.802642665645934</v>
      </c>
      <c r="S74" s="152">
        <v>79.046936814580008</v>
      </c>
      <c r="T74" s="150">
        <f t="shared" si="22"/>
        <v>19.454413868722686</v>
      </c>
      <c r="U74" s="151">
        <f t="shared" si="23"/>
        <v>25.390889143442031</v>
      </c>
      <c r="V74" s="152">
        <f t="shared" si="24"/>
        <v>11.644048637939154</v>
      </c>
      <c r="W74" s="150">
        <f t="shared" si="25"/>
        <v>72.458565620282513</v>
      </c>
      <c r="X74" s="151">
        <f t="shared" si="26"/>
        <v>73.471458980228903</v>
      </c>
      <c r="Y74" s="152">
        <f t="shared" si="27"/>
        <v>72.974526789033433</v>
      </c>
      <c r="Z74" s="150">
        <v>34.735309999999984</v>
      </c>
      <c r="AA74" s="151">
        <v>40.49665000000001</v>
      </c>
      <c r="AB74" s="151">
        <v>50.873402724046649</v>
      </c>
      <c r="AC74" s="152">
        <v>57.310251431566982</v>
      </c>
      <c r="AD74" s="150">
        <f t="shared" si="28"/>
        <v>16.586407318662278</v>
      </c>
      <c r="AE74" s="151">
        <f t="shared" si="29"/>
        <v>25.623731158124528</v>
      </c>
      <c r="AF74" s="152">
        <f t="shared" si="30"/>
        <v>12.652679716424364</v>
      </c>
      <c r="AG74" s="150">
        <f t="shared" si="31"/>
        <v>51.966724686005193</v>
      </c>
      <c r="AH74" s="151">
        <f t="shared" si="32"/>
        <v>52.791011475028526</v>
      </c>
      <c r="AI74" s="152">
        <f t="shared" si="33"/>
        <v>52.907660270116033</v>
      </c>
    </row>
    <row r="75" spans="2:35" ht="12.75">
      <c r="B75" s="252" t="s">
        <v>587</v>
      </c>
      <c r="C75" s="165" t="s">
        <v>1305</v>
      </c>
      <c r="D75" s="177" t="s">
        <v>1298</v>
      </c>
      <c r="E75" s="148">
        <f>VLOOKUP($B75,Snapshot!$D:$AJ,2,FALSE)</f>
        <v>1091.95</v>
      </c>
      <c r="F75" s="148">
        <f>VLOOKUP($B75,Snapshot!$D:$AJ,3,FALSE)</f>
        <v>1000</v>
      </c>
      <c r="G75" s="148">
        <f t="shared" si="18"/>
        <v>-8.420715234214029</v>
      </c>
      <c r="H75" s="149">
        <f>VLOOKUP($B75,Snapshot!$D:$AJ,8,FALSE)</f>
        <v>2.9271505376344087</v>
      </c>
      <c r="I75" s="150">
        <v>37.574400000000004</v>
      </c>
      <c r="J75" s="151">
        <v>30.2256</v>
      </c>
      <c r="K75" s="151">
        <v>33.704086264200008</v>
      </c>
      <c r="L75" s="152">
        <v>48.706481502837818</v>
      </c>
      <c r="M75" s="150">
        <f t="shared" si="19"/>
        <v>-19.557996934082787</v>
      </c>
      <c r="N75" s="151">
        <f t="shared" si="20"/>
        <v>11.508410963554105</v>
      </c>
      <c r="O75" s="152">
        <f t="shared" si="21"/>
        <v>44.512096014224653</v>
      </c>
      <c r="P75" s="150">
        <v>28.307200000000002</v>
      </c>
      <c r="Q75" s="151">
        <v>11.965599999999998</v>
      </c>
      <c r="R75" s="151">
        <v>18.241661824200008</v>
      </c>
      <c r="S75" s="152">
        <v>27.441730899277811</v>
      </c>
      <c r="T75" s="150">
        <f t="shared" si="22"/>
        <v>-57.72948225186525</v>
      </c>
      <c r="U75" s="151">
        <f t="shared" si="23"/>
        <v>52.450874374874722</v>
      </c>
      <c r="V75" s="152">
        <f t="shared" si="24"/>
        <v>50.434380177318495</v>
      </c>
      <c r="W75" s="150">
        <f t="shared" si="25"/>
        <v>39.587634323222694</v>
      </c>
      <c r="X75" s="151">
        <f t="shared" si="26"/>
        <v>54.122997672172581</v>
      </c>
      <c r="Y75" s="152">
        <f t="shared" si="27"/>
        <v>56.341024957179378</v>
      </c>
      <c r="Z75" s="150">
        <v>98.535800000000009</v>
      </c>
      <c r="AA75" s="151">
        <v>-16.8444</v>
      </c>
      <c r="AB75" s="151">
        <v>9.1851068193500112</v>
      </c>
      <c r="AC75" s="152">
        <v>17.596318071453346</v>
      </c>
      <c r="AD75" s="150" t="str">
        <f t="shared" si="28"/>
        <v>PL</v>
      </c>
      <c r="AE75" s="151" t="str">
        <f t="shared" si="29"/>
        <v>LP</v>
      </c>
      <c r="AF75" s="152">
        <f t="shared" si="30"/>
        <v>91.574452181477838</v>
      </c>
      <c r="AG75" s="150" t="str">
        <f t="shared" si="31"/>
        <v>NM</v>
      </c>
      <c r="AH75" s="151">
        <f t="shared" si="32"/>
        <v>27.25220540723069</v>
      </c>
      <c r="AI75" s="152">
        <f t="shared" si="33"/>
        <v>36.127261769931216</v>
      </c>
    </row>
    <row r="76" spans="2:35" ht="12.75">
      <c r="B76" s="252" t="s">
        <v>507</v>
      </c>
      <c r="C76" s="165" t="s">
        <v>513</v>
      </c>
      <c r="D76" s="177" t="s">
        <v>1298</v>
      </c>
      <c r="E76" s="148">
        <f>VLOOKUP($B76,Snapshot!$D:$AJ,2,FALSE)</f>
        <v>969.95</v>
      </c>
      <c r="F76" s="148">
        <f>VLOOKUP($B76,Snapshot!$D:$AJ,3,FALSE)</f>
        <v>1015</v>
      </c>
      <c r="G76" s="148">
        <f t="shared" si="18"/>
        <v>4.6445693076962726</v>
      </c>
      <c r="H76" s="149">
        <f>VLOOKUP($B76,Snapshot!$D:$AJ,8,FALSE)</f>
        <v>3.1025214097968936</v>
      </c>
      <c r="I76" s="150">
        <v>23.005500000000001</v>
      </c>
      <c r="J76" s="151">
        <v>24.810900000000007</v>
      </c>
      <c r="K76" s="151">
        <v>28.225004520623987</v>
      </c>
      <c r="L76" s="152">
        <v>35.529098080877283</v>
      </c>
      <c r="M76" s="150">
        <f t="shared" si="19"/>
        <v>7.8476885962052823</v>
      </c>
      <c r="N76" s="151">
        <f t="shared" si="20"/>
        <v>13.760502523584295</v>
      </c>
      <c r="O76" s="152">
        <f t="shared" si="21"/>
        <v>25.878095271574541</v>
      </c>
      <c r="P76" s="150">
        <v>20.9984</v>
      </c>
      <c r="Q76" s="151">
        <v>21.250199999999996</v>
      </c>
      <c r="R76" s="151">
        <v>24.31059817062399</v>
      </c>
      <c r="S76" s="152">
        <v>31.908032010877278</v>
      </c>
      <c r="T76" s="150">
        <f t="shared" si="22"/>
        <v>1.1991389820176668</v>
      </c>
      <c r="U76" s="151">
        <f t="shared" si="23"/>
        <v>14.401738198341629</v>
      </c>
      <c r="V76" s="152">
        <f t="shared" si="24"/>
        <v>31.25152983456303</v>
      </c>
      <c r="W76" s="150">
        <f t="shared" si="25"/>
        <v>85.648646361075137</v>
      </c>
      <c r="X76" s="151">
        <f t="shared" si="26"/>
        <v>86.131423478994506</v>
      </c>
      <c r="Y76" s="152">
        <f t="shared" si="27"/>
        <v>89.80816776784728</v>
      </c>
      <c r="Z76" s="150">
        <v>10.460000000000003</v>
      </c>
      <c r="AA76" s="151">
        <v>15.080099999999996</v>
      </c>
      <c r="AB76" s="151">
        <v>18.140008462386714</v>
      </c>
      <c r="AC76" s="152">
        <v>23.061439159516119</v>
      </c>
      <c r="AD76" s="150">
        <f t="shared" si="28"/>
        <v>44.169216061185402</v>
      </c>
      <c r="AE76" s="151">
        <f t="shared" si="29"/>
        <v>20.291035619039111</v>
      </c>
      <c r="AF76" s="152">
        <f t="shared" si="30"/>
        <v>27.130255795271463</v>
      </c>
      <c r="AG76" s="150">
        <f t="shared" si="31"/>
        <v>60.780140986421259</v>
      </c>
      <c r="AH76" s="151">
        <f t="shared" si="32"/>
        <v>64.26928452440751</v>
      </c>
      <c r="AI76" s="152">
        <f t="shared" si="33"/>
        <v>64.908597192700498</v>
      </c>
    </row>
    <row r="77" spans="2:35" ht="12.75">
      <c r="B77" s="252" t="s">
        <v>675</v>
      </c>
      <c r="C77" s="165" t="s">
        <v>733</v>
      </c>
      <c r="D77" s="177" t="s">
        <v>1298</v>
      </c>
      <c r="E77" s="148">
        <f>VLOOKUP($B77,Snapshot!$D:$AJ,2,FALSE)</f>
        <v>395.85</v>
      </c>
      <c r="F77" s="148">
        <f>VLOOKUP($B77,Snapshot!$D:$AJ,3,FALSE)</f>
        <v>465</v>
      </c>
      <c r="G77" s="148">
        <f t="shared" ref="G77" si="153">IF(IFERROR(((IF(F77&lt;0,"-",F77))/E77*100-100),"-")=-100,"-",(IFERROR(((IF(F77&lt;0,"-",F77))/E77*100-100),"-")))</f>
        <v>17.468738158393322</v>
      </c>
      <c r="H77" s="149">
        <f>VLOOKUP($B77,Snapshot!$D:$AJ,8,FALSE)</f>
        <v>3.7009259259259255</v>
      </c>
      <c r="I77" s="150">
        <v>12.3118</v>
      </c>
      <c r="J77" s="151">
        <v>19.557899999999997</v>
      </c>
      <c r="K77" s="151">
        <v>25.640145880997089</v>
      </c>
      <c r="L77" s="152">
        <v>34.269156905475775</v>
      </c>
      <c r="M77" s="150">
        <f t="shared" ref="M77" si="154">IF(AND(I77&lt;0,J77&gt;0),"LP",IF(AND(I77&gt;0,J77&lt;0),"PL",IF(OR(I77&lt;0,J77&lt;0),"Loss",IF(ISERROR((+J77/I77-1)*100),"NA",(+J77/I77-1)*100))))</f>
        <v>58.854919670559916</v>
      </c>
      <c r="N77" s="151">
        <f t="shared" ref="N77" si="155">IF(AND(J77&lt;0,K77&gt;0),"LP",IF(AND(J77&gt;0,K77&lt;0),"PL",IF(OR(J77&lt;0,K77&lt;0),"Loss",IF(ISERROR((+K77/J77-1)*100),"NA",(+K77/J77-1)*100))))</f>
        <v>31.098665403735026</v>
      </c>
      <c r="O77" s="152">
        <f t="shared" ref="O77" si="156">IF(AND(K77&lt;0,L77&gt;0),"LP",IF(AND(K77&gt;0,L77&lt;0),"PL",IF(OR(K77&lt;0,L77&lt;0),"Loss",IF(ISERROR((+L77/K77-1)*100),"NA",(+L77/K77-1)*100))))</f>
        <v>33.654297695997059</v>
      </c>
      <c r="P77" s="150">
        <v>6.1034999999999986</v>
      </c>
      <c r="Q77" s="151">
        <v>13.961999999999998</v>
      </c>
      <c r="R77" s="151">
        <v>18.789843940997088</v>
      </c>
      <c r="S77" s="152">
        <v>26.375502566875777</v>
      </c>
      <c r="T77" s="150">
        <f t="shared" ref="T77" si="157">IF(AND(P77&lt;0,Q77&gt;0),"LP",IF(AND(P77&gt;0,Q77&lt;0),"PL",IF(OR(P77&lt;0,Q77&lt;0),"Loss",IF(ISERROR((+Q77/P77-1)*100),"NA",(+Q77/P77-1)*100))))</f>
        <v>128.75399361022369</v>
      </c>
      <c r="U77" s="151">
        <f t="shared" ref="U77" si="158">IF(AND(Q77&lt;0,R77&gt;0),"LP",IF(AND(Q77&gt;0,R77&lt;0),"PL",IF(OR(Q77&lt;0,R77&lt;0),"Loss",IF(ISERROR((+R77/Q77-1)*100),"NA",(+R77/Q77-1)*100))))</f>
        <v>34.578455386026995</v>
      </c>
      <c r="V77" s="152">
        <f t="shared" ref="V77" si="159">IF(AND(R77&lt;0,S77&gt;0),"LP",IF(AND(R77&gt;0,S77&lt;0),"PL",IF(OR(R77&lt;0,S77&lt;0),"Loss",IF(ISERROR((+S77/R77-1)*100),"NA",(+S77/R77-1)*100))))</f>
        <v>40.37105709711475</v>
      </c>
      <c r="W77" s="150">
        <f t="shared" ref="W77" si="160">IF(OR(J77&lt;0,Q77&lt;0),"NM",IF(ISERROR((Q77/J77*100)),"NA",(Q77/J77*100)))</f>
        <v>71.388032457472434</v>
      </c>
      <c r="X77" s="151">
        <f t="shared" ref="X77" si="161">IF(OR(K77&lt;0,R77&lt;0),"NM",IF(ISERROR((R77/K77*100)),"NA",(R77/K77*100)))</f>
        <v>73.2829057533677</v>
      </c>
      <c r="Y77" s="152">
        <f t="shared" ref="Y77" si="162">IF(OR(L77&lt;0,S77&lt;0),"NM",IF(ISERROR((S77/L77*100)),"NA",(S77/L77*100)))</f>
        <v>76.965717714115428</v>
      </c>
      <c r="Z77" s="150">
        <v>5.9445999999999986</v>
      </c>
      <c r="AA77" s="151">
        <v>10.3353</v>
      </c>
      <c r="AB77" s="151">
        <v>13.249761443445518</v>
      </c>
      <c r="AC77" s="152">
        <v>17.090127819326973</v>
      </c>
      <c r="AD77" s="150">
        <f t="shared" ref="AD77" si="163">IF(AND(Z77&lt;0,AA77&gt;0),"LP",IF(AND(Z77&gt;0,AA77&lt;0),"PL",IF(OR(Z77&lt;0,AA77&lt;0),"Loss",IF(ISERROR((+AA77/Z77-1)*100),"NA",(+AA77/Z77-1)*100))))</f>
        <v>73.860310197490193</v>
      </c>
      <c r="AE77" s="151">
        <f t="shared" ref="AE77" si="164">IF(AND(AA77&lt;0,AB77&gt;0),"LP",IF(AND(AA77&gt;0,AB77&lt;0),"PL",IF(OR(AA77&lt;0,AB77&lt;0),"Loss",IF(ISERROR((+AB77/AA77-1)*100),"NA",(+AB77/AA77-1)*100))))</f>
        <v>28.199098656502652</v>
      </c>
      <c r="AF77" s="152">
        <f t="shared" ref="AF77" si="165">IF(AND(AB77&lt;0,AC77&gt;0),"LP",IF(AND(AB77&gt;0,AC77&lt;0),"PL",IF(OR(AB77&lt;0,AC77&lt;0),"Loss",IF(ISERROR((+AC77/AB77-1)*100),"NA",(+AC77/AB77-1)*100))))</f>
        <v>28.984419019719287</v>
      </c>
      <c r="AG77" s="150">
        <f t="shared" ref="AG77" si="166">IF(OR(J77&lt;0,AA77&lt;0),"NM",IF(ISERROR((AA77/J77*100)),"NA",(AA77/J77*100)))</f>
        <v>52.844630558495552</v>
      </c>
      <c r="AH77" s="151">
        <f t="shared" ref="AH77" si="167">IF(OR(K77&lt;0,AB77&lt;0),"NM",IF(ISERROR((AB77/K77*100)),"NA",(AB77/K77*100)))</f>
        <v>51.675842660729288</v>
      </c>
      <c r="AI77" s="152">
        <f t="shared" ref="AI77" si="168">IF(OR(L77&lt;0,AC77&lt;0),"NM",IF(ISERROR((AC77/L77*100)),"NA",(AC77/L77*100)))</f>
        <v>49.870289679044269</v>
      </c>
    </row>
    <row r="78" spans="2:35" ht="12.75">
      <c r="B78" s="252" t="s">
        <v>227</v>
      </c>
      <c r="C78" s="165" t="s">
        <v>722</v>
      </c>
      <c r="D78" s="177" t="s">
        <v>1298</v>
      </c>
      <c r="E78" s="148">
        <f>VLOOKUP($B78,Snapshot!$D:$AJ,2,FALSE)</f>
        <v>532.95000000000005</v>
      </c>
      <c r="F78" s="148">
        <f>VLOOKUP($B78,Snapshot!$D:$AJ,3,FALSE)</f>
        <v>550</v>
      </c>
      <c r="G78" s="148">
        <f t="shared" si="18"/>
        <v>3.1991744066047261</v>
      </c>
      <c r="H78" s="149">
        <f>VLOOKUP($B78,Snapshot!$D:$AJ,8,FALSE)</f>
        <v>0.40115511332616494</v>
      </c>
      <c r="I78" s="150">
        <v>5.5596000000000014</v>
      </c>
      <c r="J78" s="151">
        <v>6.5040999999999984</v>
      </c>
      <c r="K78" s="151">
        <v>6.958871825141328</v>
      </c>
      <c r="L78" s="152">
        <v>7.5418965154332458</v>
      </c>
      <c r="M78" s="150">
        <f t="shared" si="19"/>
        <v>16.988632275703218</v>
      </c>
      <c r="N78" s="151">
        <f t="shared" si="20"/>
        <v>6.9920792291220835</v>
      </c>
      <c r="O78" s="152">
        <f t="shared" si="21"/>
        <v>8.378149575704775</v>
      </c>
      <c r="P78" s="150">
        <v>4.5231000000000012</v>
      </c>
      <c r="Q78" s="151">
        <v>5.2420999999999998</v>
      </c>
      <c r="R78" s="151">
        <v>5.6399638251413293</v>
      </c>
      <c r="S78" s="152">
        <v>6.115087435433245</v>
      </c>
      <c r="T78" s="150">
        <f t="shared" si="22"/>
        <v>15.896177400455414</v>
      </c>
      <c r="U78" s="151">
        <f t="shared" si="23"/>
        <v>7.5897793850046691</v>
      </c>
      <c r="V78" s="152">
        <f t="shared" si="24"/>
        <v>8.4242315203149296</v>
      </c>
      <c r="W78" s="150">
        <f t="shared" si="25"/>
        <v>80.596854291908187</v>
      </c>
      <c r="X78" s="151">
        <f t="shared" si="26"/>
        <v>81.04710026077808</v>
      </c>
      <c r="Y78" s="152">
        <f t="shared" si="27"/>
        <v>81.081561155337099</v>
      </c>
      <c r="Z78" s="150">
        <v>2.9608000000000012</v>
      </c>
      <c r="AA78" s="151">
        <v>3.9470000000000001</v>
      </c>
      <c r="AB78" s="151">
        <v>4.3196099481862795</v>
      </c>
      <c r="AC78" s="152">
        <v>4.5716329785047005</v>
      </c>
      <c r="AD78" s="150">
        <f t="shared" si="28"/>
        <v>33.308565252634367</v>
      </c>
      <c r="AE78" s="151">
        <f t="shared" si="29"/>
        <v>9.4403331184768078</v>
      </c>
      <c r="AF78" s="152">
        <f t="shared" si="30"/>
        <v>5.8343932285886302</v>
      </c>
      <c r="AG78" s="150">
        <f t="shared" si="31"/>
        <v>60.684798819206364</v>
      </c>
      <c r="AH78" s="151">
        <f t="shared" si="32"/>
        <v>62.073423059470599</v>
      </c>
      <c r="AI78" s="152">
        <f t="shared" si="33"/>
        <v>60.61649041656311</v>
      </c>
    </row>
    <row r="79" spans="2:35" ht="12.75">
      <c r="B79" s="252" t="s">
        <v>679</v>
      </c>
      <c r="C79" s="165" t="s">
        <v>678</v>
      </c>
      <c r="D79" s="177" t="s">
        <v>1298</v>
      </c>
      <c r="E79" s="148">
        <f>VLOOKUP($B79,Snapshot!$D:$AJ,2,FALSE)</f>
        <v>3619.2</v>
      </c>
      <c r="F79" s="148">
        <f>VLOOKUP($B79,Snapshot!$D:$AJ,3,FALSE)</f>
        <v>3400</v>
      </c>
      <c r="G79" s="148">
        <f t="shared" ref="G79" si="169">IF(IFERROR(((IF(F79&lt;0,"-",F79))/E79*100-100),"-")=-100,"-",(IFERROR(((IF(F79&lt;0,"-",F79))/E79*100-100),"-")))</f>
        <v>-6.0565870910698436</v>
      </c>
      <c r="H79" s="149">
        <f>VLOOKUP($B79,Snapshot!$D:$AJ,8,FALSE)</f>
        <v>16.278172204301079</v>
      </c>
      <c r="I79" s="150">
        <v>160.61599999999996</v>
      </c>
      <c r="J79" s="151">
        <v>187.93539999999996</v>
      </c>
      <c r="K79" s="151">
        <v>224.7338640920338</v>
      </c>
      <c r="L79" s="152">
        <v>273.78411902962023</v>
      </c>
      <c r="M79" s="150">
        <f t="shared" ref="M79" si="170">IF(AND(I79&lt;0,J79&gt;0),"LP",IF(AND(I79&gt;0,J79&lt;0),"PL",IF(OR(I79&lt;0,J79&lt;0),"Loss",IF(ISERROR((+J79/I79-1)*100),"NA",(+J79/I79-1)*100))))</f>
        <v>17.009139811724872</v>
      </c>
      <c r="N79" s="151">
        <f t="shared" ref="N79" si="171">IF(AND(J79&lt;0,K79&gt;0),"LP",IF(AND(J79&gt;0,K79&lt;0),"PL",IF(OR(J79&lt;0,K79&lt;0),"Loss",IF(ISERROR((+K79/J79-1)*100),"NA",(+K79/J79-1)*100))))</f>
        <v>19.580379264382252</v>
      </c>
      <c r="O79" s="152">
        <f t="shared" ref="O79" si="172">IF(AND(K79&lt;0,L79&gt;0),"LP",IF(AND(K79&gt;0,L79&lt;0),"PL",IF(OR(K79&lt;0,L79&lt;0),"Loss",IF(ISERROR((+L79/K79-1)*100),"NA",(+L79/K79-1)*100))))</f>
        <v>21.825929588208037</v>
      </c>
      <c r="P79" s="150">
        <v>123.44059999999996</v>
      </c>
      <c r="Q79" s="151">
        <v>142.01979999999995</v>
      </c>
      <c r="R79" s="151">
        <v>170.08512509203376</v>
      </c>
      <c r="S79" s="152">
        <v>211.6137787696203</v>
      </c>
      <c r="T79" s="150">
        <f t="shared" ref="T79" si="173">IF(AND(P79&lt;0,Q79&gt;0),"LP",IF(AND(P79&gt;0,Q79&lt;0),"PL",IF(OR(P79&lt;0,Q79&lt;0),"Loss",IF(ISERROR((+Q79/P79-1)*100),"NA",(+Q79/P79-1)*100))))</f>
        <v>15.05112580463801</v>
      </c>
      <c r="U79" s="151">
        <f t="shared" ref="U79" si="174">IF(AND(Q79&lt;0,R79&gt;0),"LP",IF(AND(Q79&gt;0,R79&lt;0),"PL",IF(OR(Q79&lt;0,R79&lt;0),"Loss",IF(ISERROR((+R79/Q79-1)*100),"NA",(+R79/Q79-1)*100))))</f>
        <v>19.761557960251896</v>
      </c>
      <c r="V79" s="152">
        <f t="shared" ref="V79" si="175">IF(AND(R79&lt;0,S79&gt;0),"LP",IF(AND(R79&gt;0,S79&lt;0),"PL",IF(OR(R79&lt;0,S79&lt;0),"Loss",IF(ISERROR((+S79/R79-1)*100),"NA",(+S79/R79-1)*100))))</f>
        <v>24.416393647072443</v>
      </c>
      <c r="W79" s="150">
        <f t="shared" ref="W79" si="176">IF(OR(J79&lt;0,Q79&lt;0),"NM",IF(ISERROR((Q79/J79*100)),"NA",(Q79/J79*100)))</f>
        <v>75.568413401626287</v>
      </c>
      <c r="X79" s="151">
        <f t="shared" ref="X79" si="177">IF(OR(K79&lt;0,R79&lt;0),"NM",IF(ISERROR((R79/K79*100)),"NA",(R79/K79*100)))</f>
        <v>75.682908661411133</v>
      </c>
      <c r="Y79" s="152">
        <f t="shared" ref="Y79" si="178">IF(OR(L79&lt;0,S79&lt;0),"NM",IF(ISERROR((S79/L79*100)),"NA",(S79/L79*100)))</f>
        <v>77.292203623660939</v>
      </c>
      <c r="Z79" s="150">
        <v>59.793399999999963</v>
      </c>
      <c r="AA79" s="151">
        <v>71.904799999999966</v>
      </c>
      <c r="AB79" s="151">
        <v>85.115505326043348</v>
      </c>
      <c r="AC79" s="152">
        <v>104.91579694954103</v>
      </c>
      <c r="AD79" s="150">
        <f t="shared" ref="AD79" si="179">IF(AND(Z79&lt;0,AA79&gt;0),"LP",IF(AND(Z79&gt;0,AA79&lt;0),"PL",IF(OR(Z79&lt;0,AA79&lt;0),"Loss",IF(ISERROR((+AA79/Z79-1)*100),"NA",(+AA79/Z79-1)*100))))</f>
        <v>20.255412804757732</v>
      </c>
      <c r="AE79" s="151">
        <f t="shared" ref="AE79" si="180">IF(AND(AA79&lt;0,AB79&gt;0),"LP",IF(AND(AA79&gt;0,AB79&lt;0),"PL",IF(OR(AA79&lt;0,AB79&lt;0),"Loss",IF(ISERROR((+AB79/AA79-1)*100),"NA",(+AB79/AA79-1)*100))))</f>
        <v>18.372494362050084</v>
      </c>
      <c r="AF79" s="152">
        <f t="shared" ref="AF79" si="181">IF(AND(AB79&lt;0,AC79&gt;0),"LP",IF(AND(AB79&gt;0,AC79&lt;0),"PL",IF(OR(AB79&lt;0,AC79&lt;0),"Loss",IF(ISERROR((+AC79/AB79-1)*100),"NA",(+AC79/AB79-1)*100))))</f>
        <v>23.262849169079971</v>
      </c>
      <c r="AG79" s="150">
        <f t="shared" ref="AG79" si="182">IF(OR(J79&lt;0,AA79&lt;0),"NM",IF(ISERROR((AA79/J79*100)),"NA",(AA79/J79*100)))</f>
        <v>38.260380960691805</v>
      </c>
      <c r="AH79" s="151">
        <f t="shared" ref="AH79" si="183">IF(OR(K79&lt;0,AB79&lt;0),"NM",IF(ISERROR((AB79/K79*100)),"NA",(AB79/K79*100)))</f>
        <v>37.873911735521332</v>
      </c>
      <c r="AI79" s="152">
        <f t="shared" ref="AI79" si="184">IF(OR(L79&lt;0,AC79&lt;0),"NM",IF(ISERROR((AC79/L79*100)),"NA",(AC79/L79*100)))</f>
        <v>38.320629158987259</v>
      </c>
    </row>
    <row r="80" spans="2:35" ht="12.75">
      <c r="B80" s="252" t="s">
        <v>699</v>
      </c>
      <c r="C80" s="165" t="s">
        <v>729</v>
      </c>
      <c r="D80" s="177" t="s">
        <v>1298</v>
      </c>
      <c r="E80" s="148">
        <f>VLOOKUP($B80,Snapshot!$D:$AJ,2,FALSE)</f>
        <v>595.25</v>
      </c>
      <c r="F80" s="148">
        <f>VLOOKUP($B80,Snapshot!$D:$AJ,3,FALSE)</f>
        <v>830</v>
      </c>
      <c r="G80" s="148">
        <f t="shared" si="18"/>
        <v>39.437211255774884</v>
      </c>
      <c r="H80" s="149">
        <f>VLOOKUP($B80,Snapshot!$D:$AJ,8,FALSE)</f>
        <v>0.504637037037037</v>
      </c>
      <c r="I80" s="150">
        <v>8.19618</v>
      </c>
      <c r="J80" s="151">
        <v>13.112900000000002</v>
      </c>
      <c r="K80" s="151">
        <v>17.736441367004801</v>
      </c>
      <c r="L80" s="152">
        <v>21.15488241158376</v>
      </c>
      <c r="M80" s="150">
        <f t="shared" si="19"/>
        <v>59.987945603927706</v>
      </c>
      <c r="N80" s="151">
        <f t="shared" si="20"/>
        <v>35.259487733489905</v>
      </c>
      <c r="O80" s="152">
        <f t="shared" si="21"/>
        <v>19.273545204723554</v>
      </c>
      <c r="P80" s="150">
        <v>5.6214299999999993</v>
      </c>
      <c r="Q80" s="151">
        <v>9.5314999999999994</v>
      </c>
      <c r="R80" s="151">
        <v>12.2202693670048</v>
      </c>
      <c r="S80" s="152">
        <v>14.245978571583757</v>
      </c>
      <c r="T80" s="150">
        <f t="shared" si="22"/>
        <v>69.556500748030331</v>
      </c>
      <c r="U80" s="151">
        <f t="shared" si="23"/>
        <v>28.209299344329853</v>
      </c>
      <c r="V80" s="152">
        <f t="shared" si="24"/>
        <v>16.576632999993034</v>
      </c>
      <c r="W80" s="150">
        <f t="shared" si="25"/>
        <v>72.687963760876684</v>
      </c>
      <c r="X80" s="151">
        <f t="shared" si="26"/>
        <v>68.899217797648149</v>
      </c>
      <c r="Y80" s="152">
        <f t="shared" si="27"/>
        <v>67.341327143388412</v>
      </c>
      <c r="Z80" s="150">
        <v>0.12393999999999974</v>
      </c>
      <c r="AA80" s="151">
        <v>5.0072000000000001</v>
      </c>
      <c r="AB80" s="151">
        <v>5.6377542595725645</v>
      </c>
      <c r="AC80" s="152">
        <v>7.4277529787064527</v>
      </c>
      <c r="AD80" s="150">
        <f t="shared" si="28"/>
        <v>3940.0193642084964</v>
      </c>
      <c r="AE80" s="151">
        <f t="shared" si="29"/>
        <v>12.592951341519498</v>
      </c>
      <c r="AF80" s="152">
        <f t="shared" si="30"/>
        <v>31.750208269446635</v>
      </c>
      <c r="AG80" s="150">
        <f t="shared" si="31"/>
        <v>38.185298446567877</v>
      </c>
      <c r="AH80" s="151">
        <f t="shared" si="32"/>
        <v>31.786276304899076</v>
      </c>
      <c r="AI80" s="152">
        <f t="shared" si="33"/>
        <v>35.111294093694632</v>
      </c>
    </row>
    <row r="81" spans="2:35" ht="12.75">
      <c r="B81" s="252" t="s">
        <v>680</v>
      </c>
      <c r="C81" s="165" t="s">
        <v>1306</v>
      </c>
      <c r="D81" s="177" t="s">
        <v>1307</v>
      </c>
      <c r="E81" s="148">
        <f>VLOOKUP($B81,Snapshot!$D:$AJ,2,FALSE)</f>
        <v>1065.75</v>
      </c>
      <c r="F81" s="148">
        <f>VLOOKUP($B81,Snapshot!$D:$AJ,3,FALSE)</f>
        <v>1300</v>
      </c>
      <c r="G81" s="148">
        <f t="shared" si="18"/>
        <v>21.979826413323948</v>
      </c>
      <c r="H81" s="149">
        <f>VLOOKUP($B81,Snapshot!$D:$AJ,8,FALSE)</f>
        <v>4.6286093787335725</v>
      </c>
      <c r="I81" s="150">
        <v>15.650099999999998</v>
      </c>
      <c r="J81" s="151">
        <v>18.455400000000001</v>
      </c>
      <c r="K81" s="151">
        <v>22.866088799999996</v>
      </c>
      <c r="L81" s="152">
        <v>26.274141733999997</v>
      </c>
      <c r="M81" s="150">
        <f t="shared" si="19"/>
        <v>17.925125079073002</v>
      </c>
      <c r="N81" s="151">
        <f t="shared" si="20"/>
        <v>23.899177476510914</v>
      </c>
      <c r="O81" s="152">
        <f t="shared" si="21"/>
        <v>14.904398228349391</v>
      </c>
      <c r="P81" s="150">
        <v>8.4657999999999998</v>
      </c>
      <c r="Q81" s="151">
        <v>8.8906000000000027</v>
      </c>
      <c r="R81" s="151">
        <v>12.1963268</v>
      </c>
      <c r="S81" s="152">
        <v>14.537403533999997</v>
      </c>
      <c r="T81" s="150">
        <f t="shared" si="22"/>
        <v>5.0178364714498658</v>
      </c>
      <c r="U81" s="151">
        <f t="shared" si="23"/>
        <v>37.182268913234154</v>
      </c>
      <c r="V81" s="152">
        <f t="shared" si="24"/>
        <v>19.194932805506639</v>
      </c>
      <c r="W81" s="150">
        <f t="shared" si="25"/>
        <v>48.173434333582591</v>
      </c>
      <c r="X81" s="151">
        <f t="shared" si="26"/>
        <v>53.338054035721235</v>
      </c>
      <c r="Y81" s="152">
        <f t="shared" si="27"/>
        <v>55.329698991415199</v>
      </c>
      <c r="Z81" s="150">
        <v>6.5789460000000002</v>
      </c>
      <c r="AA81" s="151">
        <v>8.0421000000000014</v>
      </c>
      <c r="AB81" s="151">
        <v>10.710778982399999</v>
      </c>
      <c r="AC81" s="152">
        <v>12.782174756519998</v>
      </c>
      <c r="AD81" s="150">
        <f t="shared" si="28"/>
        <v>22.239945425908658</v>
      </c>
      <c r="AE81" s="151">
        <f t="shared" si="29"/>
        <v>33.183857231320133</v>
      </c>
      <c r="AF81" s="152">
        <f t="shared" si="30"/>
        <v>19.339356899472261</v>
      </c>
      <c r="AG81" s="150">
        <f t="shared" si="31"/>
        <v>43.575863974771615</v>
      </c>
      <c r="AH81" s="151">
        <f t="shared" si="32"/>
        <v>46.841325055992961</v>
      </c>
      <c r="AI81" s="152">
        <f t="shared" si="33"/>
        <v>48.649257075367188</v>
      </c>
    </row>
    <row r="82" spans="2:35" ht="12.75">
      <c r="B82" s="252" t="s">
        <v>744</v>
      </c>
      <c r="C82" s="165" t="s">
        <v>1308</v>
      </c>
      <c r="D82" s="177" t="s">
        <v>1307</v>
      </c>
      <c r="E82" s="148">
        <f>VLOOKUP($B82,Snapshot!$D:$AJ,2,FALSE)</f>
        <v>2531.15</v>
      </c>
      <c r="F82" s="148">
        <f>VLOOKUP($B82,Snapshot!$D:$AJ,3,FALSE)</f>
        <v>3000</v>
      </c>
      <c r="G82" s="148">
        <f t="shared" ref="G82:G152" si="185">IF(IFERROR(((IF(F82&lt;0,"-",F82))/E82*100-100),"-")=-100,"-",(IFERROR(((IF(F82&lt;0,"-",F82))/E82*100-100),"-")))</f>
        <v>18.523200916579412</v>
      </c>
      <c r="H82" s="149">
        <f>VLOOKUP($B82,Snapshot!$D:$AJ,8,FALSE)</f>
        <v>2.4842078948626045</v>
      </c>
      <c r="I82" s="150">
        <v>22.9313</v>
      </c>
      <c r="J82" s="151">
        <v>33.331000000000003</v>
      </c>
      <c r="K82" s="151">
        <v>47.729321597665361</v>
      </c>
      <c r="L82" s="152">
        <v>57.462485722496986</v>
      </c>
      <c r="M82" s="150">
        <f t="shared" ref="M82:M152" si="186">IF(AND(I82&lt;0,J82&gt;0),"LP",IF(AND(I82&gt;0,J82&lt;0),"PL",IF(OR(I82&lt;0,J82&lt;0),"Loss",IF(ISERROR((+J82/I82-1)*100),"NA",(+J82/I82-1)*100))))</f>
        <v>45.351550064758662</v>
      </c>
      <c r="N82" s="151">
        <f t="shared" ref="N82:N152" si="187">IF(AND(J82&lt;0,K82&gt;0),"LP",IF(AND(J82&gt;0,K82&lt;0),"PL",IF(OR(J82&lt;0,K82&lt;0),"Loss",IF(ISERROR((+K82/J82-1)*100),"NA",(+K82/J82-1)*100))))</f>
        <v>43.197988652201722</v>
      </c>
      <c r="O82" s="152">
        <f t="shared" ref="O82:O152" si="188">IF(AND(K82&lt;0,L82&gt;0),"LP",IF(AND(K82&gt;0,L82&lt;0),"PL",IF(OR(K82&lt;0,L82&lt;0),"Loss",IF(ISERROR((+L82/K82-1)*100),"NA",(+L82/K82-1)*100))))</f>
        <v>20.392420841170544</v>
      </c>
      <c r="P82" s="150">
        <v>12.225949999999999</v>
      </c>
      <c r="Q82" s="151">
        <v>15.635999999999999</v>
      </c>
      <c r="R82" s="151">
        <v>21.290158315838433</v>
      </c>
      <c r="S82" s="152">
        <v>24.603374501664643</v>
      </c>
      <c r="T82" s="150">
        <f t="shared" ref="T82:T152" si="189">IF(AND(P82&lt;0,Q82&gt;0),"LP",IF(AND(P82&gt;0,Q82&lt;0),"PL",IF(OR(P82&lt;0,Q82&lt;0),"Loss",IF(ISERROR((+Q82/P82-1)*100),"NA",(+Q82/P82-1)*100))))</f>
        <v>27.891902060780559</v>
      </c>
      <c r="U82" s="151">
        <f t="shared" ref="U82:U152" si="190">IF(AND(Q82&lt;0,R82&gt;0),"LP",IF(AND(Q82&gt;0,R82&lt;0),"PL",IF(OR(Q82&lt;0,R82&lt;0),"Loss",IF(ISERROR((+R82/Q82-1)*100),"NA",(+R82/Q82-1)*100))))</f>
        <v>36.161155767705509</v>
      </c>
      <c r="V82" s="152">
        <f t="shared" ref="V82:V152" si="191">IF(AND(R82&lt;0,S82&gt;0),"LP",IF(AND(R82&gt;0,S82&lt;0),"PL",IF(OR(R82&lt;0,S82&lt;0),"Loss",IF(ISERROR((+S82/R82-1)*100),"NA",(+S82/R82-1)*100))))</f>
        <v>15.562196093964232</v>
      </c>
      <c r="W82" s="150">
        <f t="shared" ref="W82:W152" si="192">IF(OR(J82&lt;0,Q82&lt;0),"NM",IF(ISERROR((Q82/J82*100)),"NA",(Q82/J82*100)))</f>
        <v>46.91128378986528</v>
      </c>
      <c r="X82" s="151">
        <f t="shared" ref="X82:X152" si="193">IF(OR(K82&lt;0,R82&lt;0),"NM",IF(ISERROR((R82/K82*100)),"NA",(R82/K82*100)))</f>
        <v>44.606035877283077</v>
      </c>
      <c r="Y82" s="152">
        <f t="shared" ref="Y82:Y152" si="194">IF(OR(L82&lt;0,S82&lt;0),"NM",IF(ISERROR((S82/L82*100)),"NA",(S82/L82*100)))</f>
        <v>42.816411772510982</v>
      </c>
      <c r="Z82" s="150">
        <v>8.9070499999999999</v>
      </c>
      <c r="AA82" s="151">
        <v>11.2571885</v>
      </c>
      <c r="AB82" s="151">
        <v>14.904366687010199</v>
      </c>
      <c r="AC82" s="152">
        <v>16.99424753473674</v>
      </c>
      <c r="AD82" s="150">
        <f t="shared" ref="AD82:AD152" si="195">IF(AND(Z82&lt;0,AA82&gt;0),"LP",IF(AND(Z82&gt;0,AA82&lt;0),"PL",IF(OR(Z82&lt;0,AA82&lt;0),"Loss",IF(ISERROR((+AA82/Z82-1)*100),"NA",(+AA82/Z82-1)*100))))</f>
        <v>26.385149965476785</v>
      </c>
      <c r="AE82" s="151">
        <f t="shared" ref="AE82:AE152" si="196">IF(AND(AA82&lt;0,AB82&gt;0),"LP",IF(AND(AA82&gt;0,AB82&lt;0),"PL",IF(OR(AA82&lt;0,AB82&lt;0),"Loss",IF(ISERROR((+AB82/AA82-1)*100),"NA",(+AB82/AA82-1)*100))))</f>
        <v>32.398659638773928</v>
      </c>
      <c r="AF82" s="152">
        <f t="shared" ref="AF82:AF152" si="197">IF(AND(AB82&lt;0,AC82&gt;0),"LP",IF(AND(AB82&gt;0,AC82&lt;0),"PL",IF(OR(AB82&lt;0,AC82&lt;0),"Loss",IF(ISERROR((+AC82/AB82-1)*100),"NA",(+AC82/AB82-1)*100))))</f>
        <v>14.021936601626695</v>
      </c>
      <c r="AG82" s="150">
        <f t="shared" ref="AG82:AG152" si="198">IF(OR(J82&lt;0,AA82&lt;0),"NM",IF(ISERROR((AA82/J82*100)),"NA",(AA82/J82*100)))</f>
        <v>33.773929675077255</v>
      </c>
      <c r="AH82" s="151">
        <f t="shared" ref="AH82:AH152" si="199">IF(OR(K82&lt;0,AB82&lt;0),"NM",IF(ISERROR((AB82/K82*100)),"NA",(AB82/K82*100)))</f>
        <v>31.22685633926805</v>
      </c>
      <c r="AI82" s="152">
        <f t="shared" ref="AI82:AI152" si="200">IF(OR(L82&lt;0,AC82&lt;0),"NM",IF(ISERROR((AC82/L82*100)),"NA",(AC82/L82*100)))</f>
        <v>29.57450817009012</v>
      </c>
    </row>
    <row r="83" spans="2:35" ht="12.75">
      <c r="B83" s="252" t="s">
        <v>504</v>
      </c>
      <c r="C83" s="165" t="s">
        <v>1309</v>
      </c>
      <c r="D83" s="177" t="s">
        <v>1307</v>
      </c>
      <c r="E83" s="148">
        <f>VLOOKUP($B83,Snapshot!$D:$AJ,2,FALSE)</f>
        <v>3645.95</v>
      </c>
      <c r="F83" s="148">
        <f>VLOOKUP($B83,Snapshot!$D:$AJ,3,FALSE)</f>
        <v>2700</v>
      </c>
      <c r="G83" s="148">
        <f t="shared" si="185"/>
        <v>-25.945226895596491</v>
      </c>
      <c r="H83" s="149">
        <f>VLOOKUP($B83,Snapshot!$D:$AJ,8,FALSE)</f>
        <v>6.0787027180406215</v>
      </c>
      <c r="I83" s="150">
        <v>8.1538000000000004</v>
      </c>
      <c r="J83" s="151">
        <v>13.900199999999998</v>
      </c>
      <c r="K83" s="151">
        <v>27.316332006367347</v>
      </c>
      <c r="L83" s="152">
        <v>31.811960234693881</v>
      </c>
      <c r="M83" s="150">
        <f t="shared" si="186"/>
        <v>70.4751158968824</v>
      </c>
      <c r="N83" s="151">
        <f t="shared" si="187"/>
        <v>96.517546555929769</v>
      </c>
      <c r="O83" s="152">
        <f t="shared" si="188"/>
        <v>16.457657006360215</v>
      </c>
      <c r="P83" s="150">
        <v>1.9729000000000003</v>
      </c>
      <c r="Q83" s="151">
        <v>3.9973999999999985</v>
      </c>
      <c r="R83" s="151">
        <v>12.96718849883681</v>
      </c>
      <c r="S83" s="152">
        <v>14.958337148846571</v>
      </c>
      <c r="T83" s="150">
        <f t="shared" si="189"/>
        <v>102.61543920117582</v>
      </c>
      <c r="U83" s="151">
        <f t="shared" si="190"/>
        <v>224.39056633904073</v>
      </c>
      <c r="V83" s="152">
        <f t="shared" si="191"/>
        <v>15.355284225168564</v>
      </c>
      <c r="W83" s="150">
        <f t="shared" si="192"/>
        <v>28.757859599142449</v>
      </c>
      <c r="X83" s="151">
        <f t="shared" si="193"/>
        <v>47.470460147483202</v>
      </c>
      <c r="Y83" s="152">
        <f t="shared" si="194"/>
        <v>47.021111049086258</v>
      </c>
      <c r="Z83" s="150">
        <v>2.0550000000000006</v>
      </c>
      <c r="AA83" s="151">
        <v>7.716499999999999</v>
      </c>
      <c r="AB83" s="151">
        <v>11.58692857412761</v>
      </c>
      <c r="AC83" s="152">
        <v>13.171101921125281</v>
      </c>
      <c r="AD83" s="150">
        <f t="shared" si="195"/>
        <v>275.49878345498769</v>
      </c>
      <c r="AE83" s="151">
        <f t="shared" si="196"/>
        <v>50.157825103707786</v>
      </c>
      <c r="AF83" s="152">
        <f t="shared" si="197"/>
        <v>13.672073119834049</v>
      </c>
      <c r="AG83" s="150">
        <f t="shared" si="198"/>
        <v>55.513589732521837</v>
      </c>
      <c r="AH83" s="151">
        <f t="shared" si="199"/>
        <v>42.417585828971241</v>
      </c>
      <c r="AI83" s="152">
        <f t="shared" si="200"/>
        <v>41.402987505186736</v>
      </c>
    </row>
    <row r="84" spans="2:35" ht="12.75">
      <c r="B84" s="252" t="s">
        <v>666</v>
      </c>
      <c r="C84" s="165" t="s">
        <v>1310</v>
      </c>
      <c r="D84" s="177" t="s">
        <v>1307</v>
      </c>
      <c r="E84" s="148">
        <f>VLOOKUP($B84,Snapshot!$D:$AJ,2,FALSE)</f>
        <v>4455.1499999999996</v>
      </c>
      <c r="F84" s="148">
        <f>VLOOKUP($B84,Snapshot!$D:$AJ,3,FALSE)</f>
        <v>5100</v>
      </c>
      <c r="G84" s="148">
        <f t="shared" ref="G84" si="201">IF(IFERROR(((IF(F84&lt;0,"-",F84))/E84*100-100),"-")=-100,"-",(IFERROR(((IF(F84&lt;0,"-",F84))/E84*100-100),"-")))</f>
        <v>14.474260125921703</v>
      </c>
      <c r="H84" s="149">
        <f>VLOOKUP($B84,Snapshot!$D:$AJ,8,FALSE)</f>
        <v>2.6186406050179207</v>
      </c>
      <c r="I84" s="150">
        <v>9.7182720000000007</v>
      </c>
      <c r="J84" s="151">
        <v>11.365181</v>
      </c>
      <c r="K84" s="151">
        <v>13.525434773652696</v>
      </c>
      <c r="L84" s="152">
        <v>15.608031405580837</v>
      </c>
      <c r="M84" s="150">
        <f t="shared" si="186"/>
        <v>16.946520945287389</v>
      </c>
      <c r="N84" s="151">
        <f t="shared" si="187"/>
        <v>19.007649536357562</v>
      </c>
      <c r="O84" s="152">
        <f t="shared" si="188"/>
        <v>15.397631697466775</v>
      </c>
      <c r="P84" s="150">
        <v>4.2123360000000014</v>
      </c>
      <c r="Q84" s="151">
        <v>5.048883</v>
      </c>
      <c r="R84" s="151">
        <v>6.1245980036526957</v>
      </c>
      <c r="S84" s="152">
        <v>7.2463808471808369</v>
      </c>
      <c r="T84" s="150">
        <f t="shared" si="189"/>
        <v>19.859455655959035</v>
      </c>
      <c r="U84" s="151">
        <f t="shared" si="190"/>
        <v>21.305999835066402</v>
      </c>
      <c r="V84" s="152">
        <f t="shared" si="191"/>
        <v>18.316024053482582</v>
      </c>
      <c r="W84" s="150">
        <f t="shared" ref="W84" si="202">IF(OR(J84&lt;0,Q84&lt;0),"NM",IF(ISERROR((Q84/J84*100)),"NA",(Q84/J84*100)))</f>
        <v>44.424131916596842</v>
      </c>
      <c r="X84" s="151">
        <f t="shared" ref="X84" si="203">IF(OR(K84&lt;0,R84&lt;0),"NM",IF(ISERROR((R84/K84*100)),"NA",(R84/K84*100)))</f>
        <v>45.282078588581143</v>
      </c>
      <c r="Y84" s="152">
        <f t="shared" ref="Y84" si="204">IF(OR(L84&lt;0,S84&lt;0),"NM",IF(ISERROR((S84/L84*100)),"NA",(S84/L84*100)))</f>
        <v>46.427256960732457</v>
      </c>
      <c r="Z84" s="150">
        <v>2.8463320000000012</v>
      </c>
      <c r="AA84" s="151">
        <v>3.5097729999999991</v>
      </c>
      <c r="AB84" s="151">
        <v>4.3750753564895213</v>
      </c>
      <c r="AC84" s="152">
        <v>5.3080418528856281</v>
      </c>
      <c r="AD84" s="150">
        <f t="shared" si="195"/>
        <v>23.308630194931503</v>
      </c>
      <c r="AE84" s="151">
        <f t="shared" si="196"/>
        <v>24.65408322673639</v>
      </c>
      <c r="AF84" s="152">
        <f t="shared" si="197"/>
        <v>21.324581187207304</v>
      </c>
      <c r="AG84" s="150">
        <f t="shared" ref="AG84" si="205">IF(OR(J84&lt;0,AA84&lt;0),"NM",IF(ISERROR((AA84/J84*100)),"NA",(AA84/J84*100)))</f>
        <v>30.881804698050995</v>
      </c>
      <c r="AH84" s="151">
        <f t="shared" ref="AH84" si="206">IF(OR(K84&lt;0,AB84&lt;0),"NM",IF(ISERROR((AB84/K84*100)),"NA",(AB84/K84*100)))</f>
        <v>32.347021960522035</v>
      </c>
      <c r="AI84" s="152">
        <f t="shared" ref="AI84" si="207">IF(OR(L84&lt;0,AC84&lt;0),"NM",IF(ISERROR((AC84/L84*100)),"NA",(AC84/L84*100)))</f>
        <v>34.008400642938703</v>
      </c>
    </row>
    <row r="85" spans="2:35" ht="12.75">
      <c r="B85" s="252" t="s">
        <v>209</v>
      </c>
      <c r="C85" s="165" t="s">
        <v>1311</v>
      </c>
      <c r="D85" s="177" t="s">
        <v>1307</v>
      </c>
      <c r="E85" s="148">
        <f>VLOOKUP($B85,Snapshot!$D:$AJ,2,FALSE)</f>
        <v>5699.05</v>
      </c>
      <c r="F85" s="148">
        <f>VLOOKUP($B85,Snapshot!$D:$AJ,3,FALSE)</f>
        <v>6500</v>
      </c>
      <c r="G85" s="148">
        <f t="shared" si="185"/>
        <v>14.054096735420814</v>
      </c>
      <c r="H85" s="149">
        <f>VLOOKUP($B85,Snapshot!$D:$AJ,8,FALSE)</f>
        <v>3.4812348673835118</v>
      </c>
      <c r="I85" s="150">
        <v>5.1351000000000004</v>
      </c>
      <c r="J85" s="151">
        <v>6.8354999999999997</v>
      </c>
      <c r="K85" s="151">
        <v>10.221876135745514</v>
      </c>
      <c r="L85" s="152">
        <v>12.901235593750572</v>
      </c>
      <c r="M85" s="150">
        <f t="shared" si="186"/>
        <v>33.113279196120793</v>
      </c>
      <c r="N85" s="151">
        <f t="shared" si="187"/>
        <v>49.541015810774859</v>
      </c>
      <c r="O85" s="152">
        <f t="shared" si="188"/>
        <v>26.212012574046351</v>
      </c>
      <c r="P85" s="150">
        <v>1.4969000000000006</v>
      </c>
      <c r="Q85" s="151">
        <v>0.64309999999999967</v>
      </c>
      <c r="R85" s="151">
        <v>6.2129171357455153</v>
      </c>
      <c r="S85" s="152">
        <v>8.4641642337505729</v>
      </c>
      <c r="T85" s="150">
        <f t="shared" si="189"/>
        <v>-57.037878281782397</v>
      </c>
      <c r="U85" s="151">
        <f t="shared" si="190"/>
        <v>866.08880978782747</v>
      </c>
      <c r="V85" s="152">
        <f t="shared" si="191"/>
        <v>36.234944854691364</v>
      </c>
      <c r="W85" s="150">
        <f t="shared" si="192"/>
        <v>9.4082364128447029</v>
      </c>
      <c r="X85" s="151">
        <f t="shared" si="193"/>
        <v>60.780595002703855</v>
      </c>
      <c r="Y85" s="152">
        <f t="shared" si="194"/>
        <v>65.607392193121868</v>
      </c>
      <c r="Z85" s="150">
        <v>1.4897000000000005</v>
      </c>
      <c r="AA85" s="151">
        <v>0.83109999999999951</v>
      </c>
      <c r="AB85" s="151">
        <v>5.2129040925964123</v>
      </c>
      <c r="AC85" s="152">
        <v>7.0217684026804585</v>
      </c>
      <c r="AD85" s="150">
        <f t="shared" si="195"/>
        <v>-44.210243673222848</v>
      </c>
      <c r="AE85" s="151">
        <f t="shared" si="196"/>
        <v>527.22946608066604</v>
      </c>
      <c r="AF85" s="152">
        <f t="shared" si="197"/>
        <v>34.699742752855791</v>
      </c>
      <c r="AG85" s="150">
        <f t="shared" si="198"/>
        <v>12.158583863652982</v>
      </c>
      <c r="AH85" s="151">
        <f t="shared" si="199"/>
        <v>50.997527492698566</v>
      </c>
      <c r="AI85" s="152">
        <f t="shared" si="200"/>
        <v>54.427100037471142</v>
      </c>
    </row>
    <row r="86" spans="2:35" ht="12.75">
      <c r="B86" s="252" t="s">
        <v>75</v>
      </c>
      <c r="C86" s="165" t="s">
        <v>1312</v>
      </c>
      <c r="D86" s="177" t="s">
        <v>74</v>
      </c>
      <c r="E86" s="148">
        <f>VLOOKUP($B86,Snapshot!$D:$AJ,2,FALSE)</f>
        <v>8129.7</v>
      </c>
      <c r="F86" s="148">
        <f>VLOOKUP($B86,Snapshot!$D:$AJ,3,FALSE)</f>
        <v>9500</v>
      </c>
      <c r="G86" s="148">
        <f t="shared" si="185"/>
        <v>16.855480522036487</v>
      </c>
      <c r="H86" s="149">
        <f>VLOOKUP($B86,Snapshot!$D:$AJ,8,FALSE)</f>
        <v>20.427590382317803</v>
      </c>
      <c r="I86" s="150">
        <v>85.675299999999993</v>
      </c>
      <c r="J86" s="151">
        <v>104.46519999999998</v>
      </c>
      <c r="K86" s="151">
        <v>132.42625069840966</v>
      </c>
      <c r="L86" s="152">
        <v>160.48609233417244</v>
      </c>
      <c r="M86" s="150">
        <f t="shared" si="186"/>
        <v>21.931525188706647</v>
      </c>
      <c r="N86" s="151">
        <f t="shared" si="187"/>
        <v>26.765899743081611</v>
      </c>
      <c r="O86" s="152">
        <f t="shared" si="188"/>
        <v>21.189032754288917</v>
      </c>
      <c r="P86" s="150">
        <v>9.6186999999999827</v>
      </c>
      <c r="Q86" s="151">
        <v>14.897800000000004</v>
      </c>
      <c r="R86" s="151">
        <v>25.24226824947387</v>
      </c>
      <c r="S86" s="152">
        <v>29.810294512143997</v>
      </c>
      <c r="T86" s="150">
        <f t="shared" si="189"/>
        <v>54.883716094690868</v>
      </c>
      <c r="U86" s="151">
        <f t="shared" si="190"/>
        <v>69.436213732724724</v>
      </c>
      <c r="V86" s="152">
        <f t="shared" si="191"/>
        <v>18.096734483301979</v>
      </c>
      <c r="W86" s="150">
        <f t="shared" si="192"/>
        <v>14.2610170659703</v>
      </c>
      <c r="X86" s="151">
        <f t="shared" si="193"/>
        <v>19.061378024634365</v>
      </c>
      <c r="Y86" s="152">
        <f t="shared" si="194"/>
        <v>18.575001782753525</v>
      </c>
      <c r="Z86" s="150">
        <v>6.8634999999999797</v>
      </c>
      <c r="AA86" s="151">
        <v>12.4818</v>
      </c>
      <c r="AB86" s="151">
        <v>20.551688644491822</v>
      </c>
      <c r="AC86" s="152">
        <v>24.199891008610383</v>
      </c>
      <c r="AD86" s="150">
        <f t="shared" si="195"/>
        <v>81.857652801049554</v>
      </c>
      <c r="AE86" s="151">
        <f t="shared" si="196"/>
        <v>64.653244279605687</v>
      </c>
      <c r="AF86" s="152">
        <f t="shared" si="197"/>
        <v>17.751350885204943</v>
      </c>
      <c r="AG86" s="150">
        <f t="shared" si="198"/>
        <v>11.948285170563979</v>
      </c>
      <c r="AH86" s="151">
        <f t="shared" si="199"/>
        <v>15.519346455935439</v>
      </c>
      <c r="AI86" s="152">
        <f t="shared" si="200"/>
        <v>15.079120350329248</v>
      </c>
    </row>
    <row r="87" spans="2:35" ht="12.75">
      <c r="B87" s="252" t="s">
        <v>76</v>
      </c>
      <c r="C87" s="165" t="s">
        <v>1313</v>
      </c>
      <c r="D87" s="177" t="s">
        <v>74</v>
      </c>
      <c r="E87" s="148">
        <f>VLOOKUP($B87,Snapshot!$D:$AJ,2,FALSE)</f>
        <v>293.35000000000002</v>
      </c>
      <c r="F87" s="148">
        <f>VLOOKUP($B87,Snapshot!$D:$AJ,3,FALSE)</f>
        <v>360</v>
      </c>
      <c r="G87" s="148">
        <f t="shared" si="185"/>
        <v>22.72029998295551</v>
      </c>
      <c r="H87" s="149">
        <f>VLOOKUP($B87,Snapshot!$D:$AJ,8,FALSE)</f>
        <v>25.357233333333333</v>
      </c>
      <c r="I87" s="150">
        <v>176.46199999999999</v>
      </c>
      <c r="J87" s="151">
        <v>201.69389999999999</v>
      </c>
      <c r="K87" s="151">
        <v>236.484472642025</v>
      </c>
      <c r="L87" s="152">
        <v>285.05485912289248</v>
      </c>
      <c r="M87" s="150">
        <f t="shared" si="186"/>
        <v>14.298772540263617</v>
      </c>
      <c r="N87" s="151">
        <f t="shared" si="187"/>
        <v>17.249194270141533</v>
      </c>
      <c r="O87" s="152">
        <f t="shared" si="188"/>
        <v>20.538509754249379</v>
      </c>
      <c r="P87" s="150">
        <v>40.475200000000001</v>
      </c>
      <c r="Q87" s="151">
        <v>49.981699999999989</v>
      </c>
      <c r="R87" s="151">
        <v>59.383347038734151</v>
      </c>
      <c r="S87" s="152">
        <v>71.57980156268431</v>
      </c>
      <c r="T87" s="150">
        <f t="shared" si="189"/>
        <v>23.48722180495708</v>
      </c>
      <c r="U87" s="151">
        <f t="shared" si="190"/>
        <v>18.810178602836956</v>
      </c>
      <c r="V87" s="152">
        <f t="shared" si="191"/>
        <v>20.538509754249358</v>
      </c>
      <c r="W87" s="150">
        <f t="shared" si="192"/>
        <v>24.780967594954529</v>
      </c>
      <c r="X87" s="151">
        <f t="shared" si="193"/>
        <v>25.11088629849489</v>
      </c>
      <c r="Y87" s="152">
        <f t="shared" si="194"/>
        <v>25.11088629849489</v>
      </c>
      <c r="Z87" s="150">
        <v>30.066700000000004</v>
      </c>
      <c r="AA87" s="151">
        <v>40.199999999999996</v>
      </c>
      <c r="AB87" s="151">
        <v>48.645135823698887</v>
      </c>
      <c r="AC87" s="152">
        <v>59.685580162448069</v>
      </c>
      <c r="AD87" s="150">
        <f t="shared" si="195"/>
        <v>33.70273425417485</v>
      </c>
      <c r="AE87" s="151">
        <f t="shared" si="196"/>
        <v>21.007800556464893</v>
      </c>
      <c r="AF87" s="152">
        <f t="shared" si="197"/>
        <v>22.69588552237223</v>
      </c>
      <c r="AG87" s="150">
        <f t="shared" si="198"/>
        <v>19.931192762894661</v>
      </c>
      <c r="AH87" s="151">
        <f t="shared" si="199"/>
        <v>20.570118316958073</v>
      </c>
      <c r="AI87" s="152">
        <f t="shared" si="200"/>
        <v>20.938278458434031</v>
      </c>
    </row>
    <row r="88" spans="2:35" ht="12.75">
      <c r="B88" s="252" t="s">
        <v>77</v>
      </c>
      <c r="C88" s="165" t="s">
        <v>250</v>
      </c>
      <c r="D88" s="177" t="s">
        <v>74</v>
      </c>
      <c r="E88" s="148">
        <f>VLOOKUP($B88,Snapshot!$D:$AJ,2,FALSE)</f>
        <v>3865.05</v>
      </c>
      <c r="F88" s="148">
        <f>VLOOKUP($B88,Snapshot!$D:$AJ,3,FALSE)</f>
        <v>4300</v>
      </c>
      <c r="G88" s="148">
        <f t="shared" si="185"/>
        <v>11.253411986908318</v>
      </c>
      <c r="H88" s="149">
        <f>VLOOKUP($B88,Snapshot!$D:$AJ,8,FALSE)</f>
        <v>12.565075268817203</v>
      </c>
      <c r="I88" s="150">
        <v>77.444300000000013</v>
      </c>
      <c r="J88" s="151">
        <v>89.585999999999984</v>
      </c>
      <c r="K88" s="151">
        <v>106.60739158318002</v>
      </c>
      <c r="L88" s="152">
        <v>126.34266941909799</v>
      </c>
      <c r="M88" s="150">
        <f t="shared" si="186"/>
        <v>15.677977591636783</v>
      </c>
      <c r="N88" s="151">
        <f t="shared" si="187"/>
        <v>19.000057579510219</v>
      </c>
      <c r="O88" s="152">
        <f t="shared" si="188"/>
        <v>18.51211022316366</v>
      </c>
      <c r="P88" s="150">
        <v>12.426100000000012</v>
      </c>
      <c r="Q88" s="151">
        <v>17.613799999999987</v>
      </c>
      <c r="R88" s="151">
        <v>21.789178522448228</v>
      </c>
      <c r="S88" s="152">
        <v>25.876873734160618</v>
      </c>
      <c r="T88" s="150">
        <f t="shared" si="189"/>
        <v>41.748416639170529</v>
      </c>
      <c r="U88" s="151">
        <f t="shared" si="190"/>
        <v>23.705154608592373</v>
      </c>
      <c r="V88" s="152">
        <f t="shared" si="191"/>
        <v>18.760207997291211</v>
      </c>
      <c r="W88" s="150">
        <f t="shared" si="192"/>
        <v>19.661331011541971</v>
      </c>
      <c r="X88" s="151">
        <f t="shared" si="193"/>
        <v>20.43871273733145</v>
      </c>
      <c r="Y88" s="152">
        <f t="shared" si="194"/>
        <v>20.481499918545385</v>
      </c>
      <c r="Z88" s="150">
        <v>12.4604</v>
      </c>
      <c r="AA88" s="151">
        <v>16.62319999999999</v>
      </c>
      <c r="AB88" s="151">
        <v>20.566819890604624</v>
      </c>
      <c r="AC88" s="152">
        <v>24.662831525203909</v>
      </c>
      <c r="AD88" s="150">
        <f t="shared" si="195"/>
        <v>33.408237295752862</v>
      </c>
      <c r="AE88" s="151">
        <f t="shared" si="196"/>
        <v>23.723590467567224</v>
      </c>
      <c r="AF88" s="152">
        <f t="shared" si="197"/>
        <v>19.915629428302783</v>
      </c>
      <c r="AG88" s="150">
        <f t="shared" si="198"/>
        <v>18.555577880472388</v>
      </c>
      <c r="AH88" s="151">
        <f t="shared" si="199"/>
        <v>19.29211435077411</v>
      </c>
      <c r="AI88" s="152">
        <f t="shared" si="200"/>
        <v>19.520587651503167</v>
      </c>
    </row>
    <row r="89" spans="2:35" ht="12.75">
      <c r="B89" s="252" t="s">
        <v>711</v>
      </c>
      <c r="C89" s="165" t="s">
        <v>1314</v>
      </c>
      <c r="D89" s="177" t="s">
        <v>74</v>
      </c>
      <c r="E89" s="148">
        <f>VLOOKUP($B89,Snapshot!$D:$AJ,2,FALSE)</f>
        <v>13638.4</v>
      </c>
      <c r="F89" s="148">
        <f>VLOOKUP($B89,Snapshot!$D:$AJ,3,FALSE)</f>
        <v>12000</v>
      </c>
      <c r="G89" s="148">
        <f t="shared" si="185"/>
        <v>-12.013139371187236</v>
      </c>
      <c r="H89" s="149">
        <f>VLOOKUP($B89,Snapshot!$D:$AJ,8,FALSE)</f>
        <v>6.8485371565113491</v>
      </c>
      <c r="I89" s="150">
        <v>44.685099999999998</v>
      </c>
      <c r="J89" s="151">
        <v>52.374900000000004</v>
      </c>
      <c r="K89" s="151">
        <v>65.198317500000002</v>
      </c>
      <c r="L89" s="152">
        <v>88.849015425000005</v>
      </c>
      <c r="M89" s="150">
        <f t="shared" si="186"/>
        <v>17.208868280478296</v>
      </c>
      <c r="N89" s="151">
        <f t="shared" si="187"/>
        <v>24.483898775940371</v>
      </c>
      <c r="O89" s="152">
        <f t="shared" si="188"/>
        <v>36.2750126565766</v>
      </c>
      <c r="P89" s="150">
        <v>2.3593000000000002</v>
      </c>
      <c r="Q89" s="151">
        <v>3.4897000000000018</v>
      </c>
      <c r="R89" s="151">
        <v>5.5648678361887347</v>
      </c>
      <c r="S89" s="152">
        <v>9.8935987491379613</v>
      </c>
      <c r="T89" s="150">
        <f t="shared" si="189"/>
        <v>47.912516424363226</v>
      </c>
      <c r="U89" s="151">
        <f t="shared" si="190"/>
        <v>59.465508100660003</v>
      </c>
      <c r="V89" s="152">
        <f t="shared" si="191"/>
        <v>77.786769432315708</v>
      </c>
      <c r="W89" s="150">
        <f t="shared" si="192"/>
        <v>6.6629244160848078</v>
      </c>
      <c r="X89" s="151">
        <f t="shared" si="193"/>
        <v>8.5352936234723149</v>
      </c>
      <c r="Y89" s="152">
        <f t="shared" si="194"/>
        <v>11.135293623472316</v>
      </c>
      <c r="Z89" s="150">
        <v>0.93900000000000028</v>
      </c>
      <c r="AA89" s="151">
        <v>1.6378000000000017</v>
      </c>
      <c r="AB89" s="151">
        <v>3.1985283015738801</v>
      </c>
      <c r="AC89" s="152">
        <v>6.3563292841096191</v>
      </c>
      <c r="AD89" s="150">
        <f t="shared" si="195"/>
        <v>74.419595314164127</v>
      </c>
      <c r="AE89" s="151">
        <f t="shared" si="196"/>
        <v>95.294193526308263</v>
      </c>
      <c r="AF89" s="152">
        <f t="shared" si="197"/>
        <v>98.726685675468289</v>
      </c>
      <c r="AG89" s="150">
        <f t="shared" si="198"/>
        <v>3.1270704096809765</v>
      </c>
      <c r="AH89" s="151">
        <f t="shared" si="199"/>
        <v>4.9058448503274334</v>
      </c>
      <c r="AI89" s="152">
        <f t="shared" si="200"/>
        <v>7.1540795963858246</v>
      </c>
    </row>
    <row r="90" spans="2:35" ht="12.75">
      <c r="B90" s="252" t="s">
        <v>712</v>
      </c>
      <c r="C90" s="165" t="s">
        <v>1315</v>
      </c>
      <c r="D90" s="177" t="s">
        <v>74</v>
      </c>
      <c r="E90" s="148">
        <f>VLOOKUP($B90,Snapshot!$D:$AJ,2,FALSE)</f>
        <v>1405.9</v>
      </c>
      <c r="F90" s="148">
        <f>VLOOKUP($B90,Snapshot!$D:$AJ,3,FALSE)</f>
        <v>1500</v>
      </c>
      <c r="G90" s="148">
        <f t="shared" si="185"/>
        <v>6.6932214239988639</v>
      </c>
      <c r="H90" s="149">
        <f>VLOOKUP($B90,Snapshot!$D:$AJ,8,FALSE)</f>
        <v>2.5611591397849462</v>
      </c>
      <c r="I90" s="150">
        <v>143.37</v>
      </c>
      <c r="J90" s="151">
        <v>167.6</v>
      </c>
      <c r="K90" s="151">
        <v>205.64207000000002</v>
      </c>
      <c r="L90" s="152">
        <v>258.11703419999998</v>
      </c>
      <c r="M90" s="150">
        <f t="shared" si="186"/>
        <v>16.900327823115013</v>
      </c>
      <c r="N90" s="151">
        <f t="shared" si="187"/>
        <v>22.698132458233911</v>
      </c>
      <c r="O90" s="152">
        <f t="shared" si="188"/>
        <v>25.517621078216113</v>
      </c>
      <c r="P90" s="150">
        <v>11.61</v>
      </c>
      <c r="Q90" s="151">
        <v>13.66</v>
      </c>
      <c r="R90" s="151">
        <v>17.583133173794778</v>
      </c>
      <c r="S90" s="152">
        <v>23.102398607561803</v>
      </c>
      <c r="T90" s="150">
        <f t="shared" si="189"/>
        <v>17.657192075796722</v>
      </c>
      <c r="U90" s="151">
        <f t="shared" si="190"/>
        <v>28.719862180049628</v>
      </c>
      <c r="V90" s="152">
        <f t="shared" si="191"/>
        <v>31.389544623325307</v>
      </c>
      <c r="W90" s="150">
        <f t="shared" si="192"/>
        <v>8.1503579952267309</v>
      </c>
      <c r="X90" s="151">
        <f t="shared" si="193"/>
        <v>8.5503579952267437</v>
      </c>
      <c r="Y90" s="152">
        <f t="shared" si="194"/>
        <v>8.9503579952267263</v>
      </c>
      <c r="Z90" s="150">
        <v>4.9214634146341467</v>
      </c>
      <c r="AA90" s="151">
        <v>5.33</v>
      </c>
      <c r="AB90" s="151">
        <v>8.0656454437203742</v>
      </c>
      <c r="AC90" s="152">
        <v>11.379516282374212</v>
      </c>
      <c r="AD90" s="150">
        <f t="shared" si="195"/>
        <v>8.3011200317177014</v>
      </c>
      <c r="AE90" s="151">
        <f t="shared" si="196"/>
        <v>51.325430463796891</v>
      </c>
      <c r="AF90" s="152">
        <f t="shared" si="197"/>
        <v>41.086244886128732</v>
      </c>
      <c r="AG90" s="150">
        <f t="shared" si="198"/>
        <v>3.1801909307875893</v>
      </c>
      <c r="AH90" s="151">
        <f t="shared" si="199"/>
        <v>3.9221767431734049</v>
      </c>
      <c r="AI90" s="152">
        <f t="shared" si="200"/>
        <v>4.408665362843462</v>
      </c>
    </row>
    <row r="91" spans="2:35" ht="12.75">
      <c r="B91" s="252" t="s">
        <v>79</v>
      </c>
      <c r="C91" s="165" t="s">
        <v>1316</v>
      </c>
      <c r="D91" s="177" t="s">
        <v>74</v>
      </c>
      <c r="E91" s="148">
        <f>VLOOKUP($B91,Snapshot!$D:$AJ,2,FALSE)</f>
        <v>1024.8</v>
      </c>
      <c r="F91" s="148">
        <f>VLOOKUP($B91,Snapshot!$D:$AJ,3,FALSE)</f>
        <v>830</v>
      </c>
      <c r="G91" s="148">
        <f t="shared" si="185"/>
        <v>-19.008587041373929</v>
      </c>
      <c r="H91" s="149">
        <f>VLOOKUP($B91,Snapshot!$D:$AJ,8,FALSE)</f>
        <v>3.1401831541218637</v>
      </c>
      <c r="I91" s="150">
        <v>172.81710000000001</v>
      </c>
      <c r="J91" s="151">
        <v>199.14170000000001</v>
      </c>
      <c r="K91" s="151">
        <v>222.75087140354123</v>
      </c>
      <c r="L91" s="152">
        <v>254.17277522615134</v>
      </c>
      <c r="M91" s="150">
        <f t="shared" si="186"/>
        <v>15.232636122235599</v>
      </c>
      <c r="N91" s="151">
        <f t="shared" si="187"/>
        <v>11.855463423050615</v>
      </c>
      <c r="O91" s="152">
        <f t="shared" si="188"/>
        <v>14.106298944925522</v>
      </c>
      <c r="P91" s="150">
        <v>8.2973000000000177</v>
      </c>
      <c r="Q91" s="151">
        <v>12.145700000000041</v>
      </c>
      <c r="R91" s="151">
        <v>16.132058845909778</v>
      </c>
      <c r="S91" s="152">
        <v>21.623867453697081</v>
      </c>
      <c r="T91" s="150">
        <f t="shared" si="189"/>
        <v>46.381352970243505</v>
      </c>
      <c r="U91" s="151">
        <f t="shared" si="190"/>
        <v>32.821153543309364</v>
      </c>
      <c r="V91" s="152">
        <f t="shared" si="191"/>
        <v>34.042825285005264</v>
      </c>
      <c r="W91" s="150">
        <f t="shared" si="192"/>
        <v>6.0990239613300679</v>
      </c>
      <c r="X91" s="151">
        <f t="shared" si="193"/>
        <v>7.2421978617917615</v>
      </c>
      <c r="Y91" s="152">
        <f t="shared" si="194"/>
        <v>8.5075466616977948</v>
      </c>
      <c r="Z91" s="150">
        <v>1.7605000000000175</v>
      </c>
      <c r="AA91" s="151">
        <v>3.4678000000000408</v>
      </c>
      <c r="AB91" s="151">
        <v>6.2963660349639374</v>
      </c>
      <c r="AC91" s="152">
        <v>10.173591653298921</v>
      </c>
      <c r="AD91" s="150">
        <f t="shared" si="195"/>
        <v>96.978131212724023</v>
      </c>
      <c r="AE91" s="151">
        <f t="shared" si="196"/>
        <v>81.566585009627516</v>
      </c>
      <c r="AF91" s="152">
        <f t="shared" si="197"/>
        <v>61.578783647656699</v>
      </c>
      <c r="AG91" s="150">
        <f t="shared" si="198"/>
        <v>1.7413731026701291</v>
      </c>
      <c r="AH91" s="151">
        <f t="shared" si="199"/>
        <v>2.8266403607271546</v>
      </c>
      <c r="AI91" s="152">
        <f t="shared" si="200"/>
        <v>4.0026283870280457</v>
      </c>
    </row>
    <row r="92" spans="2:35" ht="12.75">
      <c r="B92" s="252" t="s">
        <v>713</v>
      </c>
      <c r="C92" s="165" t="s">
        <v>1317</v>
      </c>
      <c r="D92" s="177" t="s">
        <v>74</v>
      </c>
      <c r="E92" s="148">
        <f>VLOOKUP($B92,Snapshot!$D:$AJ,2,FALSE)</f>
        <v>1230.55</v>
      </c>
      <c r="F92" s="148">
        <f>VLOOKUP($B92,Snapshot!$D:$AJ,3,FALSE)</f>
        <v>1540</v>
      </c>
      <c r="G92" s="148">
        <f t="shared" si="185"/>
        <v>25.147291861362817</v>
      </c>
      <c r="H92" s="149">
        <f>VLOOKUP($B92,Snapshot!$D:$AJ,8,FALSE)</f>
        <v>2.0939462365591397</v>
      </c>
      <c r="I92" s="150">
        <v>41.161300000000004</v>
      </c>
      <c r="J92" s="151">
        <v>48.505400000000002</v>
      </c>
      <c r="K92" s="151">
        <v>58.116799999999998</v>
      </c>
      <c r="L92" s="152">
        <v>68.921130000000005</v>
      </c>
      <c r="M92" s="150">
        <f t="shared" si="186"/>
        <v>17.842245021415735</v>
      </c>
      <c r="N92" s="151">
        <f t="shared" si="187"/>
        <v>19.815113368820782</v>
      </c>
      <c r="O92" s="152">
        <f t="shared" si="188"/>
        <v>18.590717314098516</v>
      </c>
      <c r="P92" s="150">
        <v>4.2694000000000019</v>
      </c>
      <c r="Q92" s="151">
        <v>5.6419000000000015</v>
      </c>
      <c r="R92" s="151">
        <v>7.8457680000000041</v>
      </c>
      <c r="S92" s="152">
        <v>9.8557215900000017</v>
      </c>
      <c r="T92" s="150">
        <f t="shared" si="189"/>
        <v>32.147374338314492</v>
      </c>
      <c r="U92" s="151">
        <f t="shared" si="190"/>
        <v>39.062514401176941</v>
      </c>
      <c r="V92" s="152">
        <f t="shared" si="191"/>
        <v>25.618315377156154</v>
      </c>
      <c r="W92" s="150">
        <f t="shared" si="192"/>
        <v>11.631488452832059</v>
      </c>
      <c r="X92" s="151">
        <f t="shared" si="193"/>
        <v>13.500000000000007</v>
      </c>
      <c r="Y92" s="152">
        <f t="shared" si="194"/>
        <v>14.3</v>
      </c>
      <c r="Z92" s="150">
        <v>2.7025000000000019</v>
      </c>
      <c r="AA92" s="151">
        <v>3.6163000000000007</v>
      </c>
      <c r="AB92" s="151">
        <v>5.2207140506398684</v>
      </c>
      <c r="AC92" s="152">
        <v>6.6903840805768402</v>
      </c>
      <c r="AD92" s="150">
        <f t="shared" si="195"/>
        <v>33.813135985198819</v>
      </c>
      <c r="AE92" s="151">
        <f t="shared" si="196"/>
        <v>44.36617677294106</v>
      </c>
      <c r="AF92" s="152">
        <f t="shared" si="197"/>
        <v>28.150747497018045</v>
      </c>
      <c r="AG92" s="150">
        <f t="shared" si="198"/>
        <v>7.4554585674997025</v>
      </c>
      <c r="AH92" s="151">
        <f t="shared" si="199"/>
        <v>8.9831409345316136</v>
      </c>
      <c r="AI92" s="152">
        <f t="shared" si="200"/>
        <v>9.7073046837404426</v>
      </c>
    </row>
    <row r="93" spans="2:35" ht="12.75">
      <c r="B93" s="252" t="s">
        <v>80</v>
      </c>
      <c r="C93" s="165" t="s">
        <v>254</v>
      </c>
      <c r="D93" s="177" t="s">
        <v>74</v>
      </c>
      <c r="E93" s="148">
        <f>VLOOKUP($B93,Snapshot!$D:$AJ,2,FALSE)</f>
        <v>3705.8</v>
      </c>
      <c r="F93" s="148">
        <f>VLOOKUP($B93,Snapshot!$D:$AJ,3,FALSE)</f>
        <v>4150</v>
      </c>
      <c r="G93" s="148">
        <f t="shared" si="185"/>
        <v>11.98661557558421</v>
      </c>
      <c r="H93" s="149">
        <f>VLOOKUP($B93,Snapshot!$D:$AJ,8,FALSE)</f>
        <v>61.780417025089605</v>
      </c>
      <c r="I93" s="150">
        <v>1833.4068</v>
      </c>
      <c r="J93" s="151">
        <v>2211.1291000000001</v>
      </c>
      <c r="K93" s="151">
        <v>2497.2322016203366</v>
      </c>
      <c r="L93" s="152">
        <v>2857.1611396711928</v>
      </c>
      <c r="M93" s="150">
        <f t="shared" si="186"/>
        <v>20.602208958753732</v>
      </c>
      <c r="N93" s="151">
        <f t="shared" si="187"/>
        <v>12.93923098476415</v>
      </c>
      <c r="O93" s="152">
        <f t="shared" si="188"/>
        <v>14.413114560084361</v>
      </c>
      <c r="P93" s="150">
        <v>207.62140000000014</v>
      </c>
      <c r="Q93" s="151">
        <v>234.93620000000018</v>
      </c>
      <c r="R93" s="151">
        <v>270.01163738500236</v>
      </c>
      <c r="S93" s="152">
        <v>323.31894409186998</v>
      </c>
      <c r="T93" s="150">
        <f t="shared" si="189"/>
        <v>13.156061947371533</v>
      </c>
      <c r="U93" s="151">
        <f t="shared" si="190"/>
        <v>14.929771310254502</v>
      </c>
      <c r="V93" s="152">
        <f t="shared" si="191"/>
        <v>19.742595994430467</v>
      </c>
      <c r="W93" s="150">
        <f t="shared" si="192"/>
        <v>10.625168833425429</v>
      </c>
      <c r="X93" s="151">
        <f t="shared" si="193"/>
        <v>10.812436152705564</v>
      </c>
      <c r="Y93" s="152">
        <f t="shared" si="194"/>
        <v>11.316090632853774</v>
      </c>
      <c r="Z93" s="150">
        <v>104.2903000000001</v>
      </c>
      <c r="AA93" s="151">
        <v>129.88120000000018</v>
      </c>
      <c r="AB93" s="151">
        <v>145.47506736875098</v>
      </c>
      <c r="AC93" s="152">
        <v>186.98608859187343</v>
      </c>
      <c r="AD93" s="150">
        <f t="shared" si="195"/>
        <v>24.53814017219247</v>
      </c>
      <c r="AE93" s="151">
        <f t="shared" si="196"/>
        <v>12.006254460807874</v>
      </c>
      <c r="AF93" s="152">
        <f t="shared" si="197"/>
        <v>28.534801168299229</v>
      </c>
      <c r="AG93" s="150">
        <f t="shared" si="198"/>
        <v>5.873976331820705</v>
      </c>
      <c r="AH93" s="151">
        <f t="shared" si="199"/>
        <v>5.8254521655759142</v>
      </c>
      <c r="AI93" s="152">
        <f t="shared" si="200"/>
        <v>6.5444712233973661</v>
      </c>
    </row>
    <row r="94" spans="2:35" ht="12.75">
      <c r="B94" s="252" t="s">
        <v>82</v>
      </c>
      <c r="C94" s="165" t="s">
        <v>81</v>
      </c>
      <c r="D94" s="177" t="s">
        <v>74</v>
      </c>
      <c r="E94" s="148">
        <f>VLOOKUP($B94,Snapshot!$D:$AJ,2,FALSE)</f>
        <v>7300</v>
      </c>
      <c r="F94" s="148">
        <f>VLOOKUP($B94,Snapshot!$D:$AJ,3,FALSE)</f>
        <v>7800</v>
      </c>
      <c r="G94" s="148">
        <f t="shared" si="185"/>
        <v>6.849315068493155</v>
      </c>
      <c r="H94" s="149">
        <f>VLOOKUP($B94,Snapshot!$D:$AJ,8,FALSE)</f>
        <v>30.08667861409797</v>
      </c>
      <c r="I94" s="150">
        <v>161.37799999999999</v>
      </c>
      <c r="J94" s="151">
        <v>195.53800000000001</v>
      </c>
      <c r="K94" s="151">
        <v>221.24948440000003</v>
      </c>
      <c r="L94" s="152">
        <v>252.36184192800002</v>
      </c>
      <c r="M94" s="150">
        <f t="shared" si="186"/>
        <v>21.167693241953689</v>
      </c>
      <c r="N94" s="151">
        <f t="shared" si="187"/>
        <v>13.149098589532482</v>
      </c>
      <c r="O94" s="152">
        <f t="shared" si="188"/>
        <v>14.062115268820929</v>
      </c>
      <c r="P94" s="150">
        <v>17.573</v>
      </c>
      <c r="Q94" s="151">
        <v>24.870999999999999</v>
      </c>
      <c r="R94" s="151">
        <v>31.68871804357547</v>
      </c>
      <c r="S94" s="152">
        <v>38.456681436302809</v>
      </c>
      <c r="T94" s="150">
        <f t="shared" si="189"/>
        <v>41.529619302338801</v>
      </c>
      <c r="U94" s="151">
        <f t="shared" si="190"/>
        <v>27.412319744181858</v>
      </c>
      <c r="V94" s="152">
        <f t="shared" si="191"/>
        <v>21.357643384060676</v>
      </c>
      <c r="W94" s="150">
        <f t="shared" si="192"/>
        <v>12.719266843273431</v>
      </c>
      <c r="X94" s="151">
        <f t="shared" si="193"/>
        <v>14.322617803838583</v>
      </c>
      <c r="Y94" s="152">
        <f t="shared" si="194"/>
        <v>15.238706906916091</v>
      </c>
      <c r="Z94" s="150">
        <v>12.619</v>
      </c>
      <c r="AA94" s="151">
        <v>19.619</v>
      </c>
      <c r="AB94" s="151">
        <v>26.664155541571017</v>
      </c>
      <c r="AC94" s="152">
        <v>31.227333431179531</v>
      </c>
      <c r="AD94" s="150">
        <f t="shared" si="195"/>
        <v>55.471907441160148</v>
      </c>
      <c r="AE94" s="151">
        <f t="shared" si="196"/>
        <v>35.909860551358449</v>
      </c>
      <c r="AF94" s="152">
        <f t="shared" si="197"/>
        <v>17.11352861895157</v>
      </c>
      <c r="AG94" s="150">
        <f t="shared" si="198"/>
        <v>10.033343902463971</v>
      </c>
      <c r="AH94" s="151">
        <f t="shared" si="199"/>
        <v>12.051623810053504</v>
      </c>
      <c r="AI94" s="152">
        <f t="shared" si="200"/>
        <v>12.374031348245126</v>
      </c>
    </row>
    <row r="95" spans="2:35" ht="12.75">
      <c r="B95" s="252" t="s">
        <v>83</v>
      </c>
      <c r="C95" s="165" t="s">
        <v>256</v>
      </c>
      <c r="D95" s="177" t="s">
        <v>74</v>
      </c>
      <c r="E95" s="148">
        <f>VLOOKUP($B95,Snapshot!$D:$AJ,2,FALSE)</f>
        <v>5223.8500000000004</v>
      </c>
      <c r="F95" s="148">
        <f>VLOOKUP($B95,Snapshot!$D:$AJ,3,FALSE)</f>
        <v>4950</v>
      </c>
      <c r="G95" s="148">
        <f t="shared" si="185"/>
        <v>-5.2423021334839319</v>
      </c>
      <c r="H95" s="149">
        <f>VLOOKUP($B95,Snapshot!$D:$AJ,8,FALSE)</f>
        <v>7.1016698924731161</v>
      </c>
      <c r="I95" s="150">
        <v>80.898099999999985</v>
      </c>
      <c r="J95" s="151">
        <v>93.234599999999986</v>
      </c>
      <c r="K95" s="151">
        <v>110.47389670739824</v>
      </c>
      <c r="L95" s="152">
        <v>129.37544875964164</v>
      </c>
      <c r="M95" s="150">
        <f t="shared" si="186"/>
        <v>15.249431074400999</v>
      </c>
      <c r="N95" s="151">
        <f t="shared" si="187"/>
        <v>18.490235070883831</v>
      </c>
      <c r="O95" s="152">
        <f t="shared" si="188"/>
        <v>17.109518733014518</v>
      </c>
      <c r="P95" s="150">
        <v>5.9755999999999911</v>
      </c>
      <c r="Q95" s="151">
        <v>7.9738999999999942</v>
      </c>
      <c r="R95" s="151">
        <v>10.541230409015203</v>
      </c>
      <c r="S95" s="152">
        <v>13.490068466360652</v>
      </c>
      <c r="T95" s="150">
        <f t="shared" si="189"/>
        <v>33.44099337305051</v>
      </c>
      <c r="U95" s="151">
        <f t="shared" si="190"/>
        <v>32.196671754288488</v>
      </c>
      <c r="V95" s="152">
        <f t="shared" si="191"/>
        <v>27.974325035372605</v>
      </c>
      <c r="W95" s="150">
        <f t="shared" si="192"/>
        <v>8.5525116212221608</v>
      </c>
      <c r="X95" s="151">
        <f t="shared" si="193"/>
        <v>9.5418290864988329</v>
      </c>
      <c r="Y95" s="152">
        <f t="shared" si="194"/>
        <v>10.427069892853464</v>
      </c>
      <c r="Z95" s="150">
        <v>4.5069999999999908</v>
      </c>
      <c r="AA95" s="151">
        <v>5.8729504391915146</v>
      </c>
      <c r="AB95" s="151">
        <v>7.43080073353436</v>
      </c>
      <c r="AC95" s="152">
        <v>9.4177766838919545</v>
      </c>
      <c r="AD95" s="150">
        <f t="shared" si="195"/>
        <v>30.307309500588573</v>
      </c>
      <c r="AE95" s="151">
        <f t="shared" si="196"/>
        <v>26.525854601921406</v>
      </c>
      <c r="AF95" s="152">
        <f t="shared" si="197"/>
        <v>26.739728618890268</v>
      </c>
      <c r="AG95" s="150">
        <f t="shared" si="198"/>
        <v>6.2991104581255408</v>
      </c>
      <c r="AH95" s="151">
        <f t="shared" si="199"/>
        <v>6.7262954915183446</v>
      </c>
      <c r="AI95" s="152">
        <f t="shared" si="200"/>
        <v>7.2794156651689281</v>
      </c>
    </row>
    <row r="96" spans="2:35" ht="12.75">
      <c r="B96" s="252" t="s">
        <v>714</v>
      </c>
      <c r="C96" s="165" t="s">
        <v>717</v>
      </c>
      <c r="D96" s="177" t="s">
        <v>74</v>
      </c>
      <c r="E96" s="148">
        <f>VLOOKUP($B96,Snapshot!$D:$AJ,2,FALSE)</f>
        <v>699.1</v>
      </c>
      <c r="F96" s="148">
        <f>VLOOKUP($B96,Snapshot!$D:$AJ,3,FALSE)</f>
        <v>830</v>
      </c>
      <c r="G96" s="148">
        <f t="shared" ref="G96" si="208">IF(IFERROR(((IF(F96&lt;0,"-",F96))/E96*100-100),"-")=-100,"-",(IFERROR(((IF(F96&lt;0,"-",F96))/E96*100-100),"-")))</f>
        <v>18.724073809183238</v>
      </c>
      <c r="H96" s="149">
        <f>VLOOKUP($B96,Snapshot!$D:$AJ,8,FALSE)</f>
        <v>2.7015802867383507</v>
      </c>
      <c r="I96" s="150">
        <v>12.475500000000002</v>
      </c>
      <c r="J96" s="151">
        <v>16.539400000000001</v>
      </c>
      <c r="K96" s="151">
        <v>20.327993499999998</v>
      </c>
      <c r="L96" s="152">
        <v>26.53250886</v>
      </c>
      <c r="M96" s="150">
        <f t="shared" ref="M96" si="209">IF(AND(I96&lt;0,J96&gt;0),"LP",IF(AND(I96&gt;0,J96&lt;0),"PL",IF(OR(I96&lt;0,J96&lt;0),"Loss",IF(ISERROR((+J96/I96-1)*100),"NA",(+J96/I96-1)*100))))</f>
        <v>32.575047092300899</v>
      </c>
      <c r="N96" s="151">
        <f t="shared" ref="N96" si="210">IF(AND(J96&lt;0,K96&gt;0),"LP",IF(AND(J96&gt;0,K96&lt;0),"PL",IF(OR(J96&lt;0,K96&lt;0),"Loss",IF(ISERROR((+K96/J96-1)*100),"NA",(+K96/J96-1)*100))))</f>
        <v>22.906474841892678</v>
      </c>
      <c r="O96" s="152">
        <f t="shared" ref="O96" si="211">IF(AND(K96&lt;0,L96&gt;0),"LP",IF(AND(K96&gt;0,L96&lt;0),"PL",IF(OR(K96&lt;0,L96&lt;0),"Loss",IF(ISERROR((+L96/K96-1)*100),"NA",(+L96/K96-1)*100))))</f>
        <v>30.522025501434769</v>
      </c>
      <c r="P96" s="150">
        <v>2.3377300000000014</v>
      </c>
      <c r="Q96" s="151">
        <v>3.1879300000000019</v>
      </c>
      <c r="R96" s="151">
        <v>4.1672386674999977</v>
      </c>
      <c r="S96" s="152">
        <v>5.4391643163000012</v>
      </c>
      <c r="T96" s="150">
        <f t="shared" ref="T96" si="212">IF(AND(P96&lt;0,Q96&gt;0),"LP",IF(AND(P96&gt;0,Q96&lt;0),"PL",IF(OR(P96&lt;0,Q96&lt;0),"Loss",IF(ISERROR((+Q96/P96-1)*100),"NA",(+Q96/P96-1)*100))))</f>
        <v>36.368613997339303</v>
      </c>
      <c r="U96" s="151">
        <f t="shared" ref="U96" si="213">IF(AND(Q96&lt;0,R96&gt;0),"LP",IF(AND(Q96&gt;0,R96&lt;0),"PL",IF(OR(Q96&lt;0,R96&lt;0),"Loss",IF(ISERROR((+R96/Q96-1)*100),"NA",(+R96/Q96-1)*100))))</f>
        <v>30.7192650873763</v>
      </c>
      <c r="V96" s="152">
        <f t="shared" ref="V96" si="214">IF(AND(R96&lt;0,S96&gt;0),"LP",IF(AND(R96&gt;0,S96&lt;0),"PL",IF(OR(R96&lt;0,S96&lt;0),"Loss",IF(ISERROR((+S96/R96-1)*100),"NA",(+S96/R96-1)*100))))</f>
        <v>30.522025501434857</v>
      </c>
      <c r="W96" s="150">
        <f t="shared" ref="W96" si="215">IF(OR(J96&lt;0,Q96&lt;0),"NM",IF(ISERROR((Q96/J96*100)),"NA",(Q96/J96*100)))</f>
        <v>19.274762083267845</v>
      </c>
      <c r="X96" s="151">
        <f t="shared" ref="X96" si="216">IF(OR(K96&lt;0,R96&lt;0),"NM",IF(ISERROR((R96/K96*100)),"NA",(R96/K96*100)))</f>
        <v>20.499999999999989</v>
      </c>
      <c r="Y96" s="152">
        <f t="shared" ref="Y96" si="217">IF(OR(L96&lt;0,S96&lt;0),"NM",IF(ISERROR((S96/L96*100)),"NA",(S96/L96*100)))</f>
        <v>20.500000000000004</v>
      </c>
      <c r="Z96" s="150">
        <v>1.9254400000000018</v>
      </c>
      <c r="AA96" s="151">
        <v>2.6914300000000022</v>
      </c>
      <c r="AB96" s="151">
        <v>3.5123991125110723</v>
      </c>
      <c r="AC96" s="152">
        <v>4.5448802484141595</v>
      </c>
      <c r="AD96" s="150">
        <f t="shared" ref="AD96" si="218">IF(AND(Z96&lt;0,AA96&gt;0),"LP",IF(AND(Z96&gt;0,AA96&lt;0),"PL",IF(OR(Z96&lt;0,AA96&lt;0),"Loss",IF(ISERROR((+AA96/Z96-1)*100),"NA",(+AA96/Z96-1)*100))))</f>
        <v>39.782595147083242</v>
      </c>
      <c r="AE96" s="151">
        <f t="shared" ref="AE96" si="219">IF(AND(AA96&lt;0,AB96&gt;0),"LP",IF(AND(AA96&gt;0,AB96&lt;0),"PL",IF(OR(AA96&lt;0,AB96&lt;0),"Loss",IF(ISERROR((+AB96/AA96-1)*100),"NA",(+AB96/AA96-1)*100))))</f>
        <v>30.503082469581955</v>
      </c>
      <c r="AF96" s="152">
        <f t="shared" ref="AF96" si="220">IF(AND(AB96&lt;0,AC96&gt;0),"LP",IF(AND(AB96&gt;0,AC96&lt;0),"PL",IF(OR(AB96&lt;0,AC96&lt;0),"Loss",IF(ISERROR((+AC96/AB96-1)*100),"NA",(+AC96/AB96-1)*100))))</f>
        <v>29.39532504223159</v>
      </c>
      <c r="AG96" s="150">
        <f t="shared" ref="AG96" si="221">IF(OR(J96&lt;0,AA96&lt;0),"NM",IF(ISERROR((AA96/J96*100)),"NA",(AA96/J96*100)))</f>
        <v>16.272839401671174</v>
      </c>
      <c r="AH96" s="151">
        <f t="shared" ref="AH96" si="222">IF(OR(K96&lt;0,AB96&lt;0),"NM",IF(ISERROR((AB96/K96*100)),"NA",(AB96/K96*100)))</f>
        <v>17.278631619550019</v>
      </c>
      <c r="AI96" s="152">
        <f t="shared" ref="AI96" si="223">IF(OR(L96&lt;0,AC96&lt;0),"NM",IF(ISERROR((AC96/L96*100)),"NA",(AC96/L96*100)))</f>
        <v>17.129477926099746</v>
      </c>
    </row>
    <row r="97" spans="2:35" ht="12.75">
      <c r="B97" s="252" t="s">
        <v>757</v>
      </c>
      <c r="C97" s="165" t="s">
        <v>758</v>
      </c>
      <c r="D97" s="177" t="s">
        <v>74</v>
      </c>
      <c r="E97" s="148">
        <f>VLOOKUP($B97,Snapshot!$D:$AJ,2,FALSE)</f>
        <v>1703.85</v>
      </c>
      <c r="F97" s="148">
        <f>VLOOKUP($B97,Snapshot!$D:$AJ,3,FALSE)</f>
        <v>1820</v>
      </c>
      <c r="G97" s="148">
        <f t="shared" ref="G97" si="224">IF(IFERROR(((IF(F97&lt;0,"-",F97))/E97*100-100),"-")=-100,"-",(IFERROR(((IF(F97&lt;0,"-",F97))/E97*100-100),"-")))</f>
        <v>6.8169146345042293</v>
      </c>
      <c r="H97" s="149">
        <f>VLOOKUP($B97,Snapshot!$D:$AJ,8,FALSE)</f>
        <v>1.6739014360812425</v>
      </c>
      <c r="I97" s="150">
        <v>1.6144000000000001</v>
      </c>
      <c r="J97" s="151">
        <v>4.3027509999999998</v>
      </c>
      <c r="K97" s="151">
        <v>9.0944949999999984</v>
      </c>
      <c r="L97" s="152">
        <v>13.218593249999996</v>
      </c>
      <c r="M97" s="150">
        <f t="shared" ref="M97" si="225">IF(AND(I97&lt;0,J97&gt;0),"LP",IF(AND(I97&gt;0,J97&lt;0),"PL",IF(OR(I97&lt;0,J97&lt;0),"Loss",IF(ISERROR((+J97/I97-1)*100),"NA",(+J97/I97-1)*100))))</f>
        <v>166.52322844400396</v>
      </c>
      <c r="N97" s="151">
        <f t="shared" ref="N97" si="226">IF(AND(J97&lt;0,K97&gt;0),"LP",IF(AND(J97&gt;0,K97&lt;0),"PL",IF(OR(J97&lt;0,K97&lt;0),"Loss",IF(ISERROR((+K97/J97-1)*100),"NA",(+K97/J97-1)*100))))</f>
        <v>111.36465949342637</v>
      </c>
      <c r="O97" s="152">
        <f t="shared" ref="O97" si="227">IF(AND(K97&lt;0,L97&gt;0),"LP",IF(AND(K97&gt;0,L97&lt;0),"PL",IF(OR(K97&lt;0,L97&lt;0),"Loss",IF(ISERROR((+L97/K97-1)*100),"NA",(+L97/K97-1)*100))))</f>
        <v>45.347193549504382</v>
      </c>
      <c r="P97" s="150">
        <v>0.51280000000000014</v>
      </c>
      <c r="Q97" s="151">
        <v>1.7723140000000004</v>
      </c>
      <c r="R97" s="151">
        <v>3.410435624999999</v>
      </c>
      <c r="S97" s="152">
        <v>4.890879502499998</v>
      </c>
      <c r="T97" s="150">
        <f t="shared" ref="T97" si="228">IF(AND(P97&lt;0,Q97&gt;0),"LP",IF(AND(P97&gt;0,Q97&lt;0),"PL",IF(OR(P97&lt;0,Q97&lt;0),"Loss",IF(ISERROR((+Q97/P97-1)*100),"NA",(+Q97/P97-1)*100))))</f>
        <v>245.61505460218407</v>
      </c>
      <c r="U97" s="151">
        <f t="shared" ref="U97" si="229">IF(AND(Q97&lt;0,R97&gt;0),"LP",IF(AND(Q97&gt;0,R97&lt;0),"PL",IF(OR(Q97&lt;0,R97&lt;0),"Loss",IF(ISERROR((+R97/Q97-1)*100),"NA",(+R97/Q97-1)*100))))</f>
        <v>92.428408566427748</v>
      </c>
      <c r="V97" s="152">
        <f t="shared" ref="V97" si="230">IF(AND(R97&lt;0,S97&gt;0),"LP",IF(AND(R97&gt;0,S97&lt;0),"PL",IF(OR(R97&lt;0,S97&lt;0),"Loss",IF(ISERROR((+S97/R97-1)*100),"NA",(+S97/R97-1)*100))))</f>
        <v>43.409230968844327</v>
      </c>
      <c r="W97" s="150">
        <f t="shared" ref="W97" si="231">IF(OR(J97&lt;0,Q97&lt;0),"NM",IF(ISERROR((Q97/J97*100)),"NA",(Q97/J97*100)))</f>
        <v>41.190252468711307</v>
      </c>
      <c r="X97" s="151">
        <f t="shared" ref="X97" si="232">IF(OR(K97&lt;0,R97&lt;0),"NM",IF(ISERROR((R97/K97*100)),"NA",(R97/K97*100)))</f>
        <v>37.499999999999993</v>
      </c>
      <c r="Y97" s="152">
        <f t="shared" ref="Y97" si="233">IF(OR(L97&lt;0,S97&lt;0),"NM",IF(ISERROR((S97/L97*100)),"NA",(S97/L97*100)))</f>
        <v>36.999999999999993</v>
      </c>
      <c r="Z97" s="150">
        <v>0.37630000000000019</v>
      </c>
      <c r="AA97" s="151">
        <v>1.2682540000000004</v>
      </c>
      <c r="AB97" s="151">
        <v>2.3898754217213192</v>
      </c>
      <c r="AC97" s="152">
        <v>3.4172621618699064</v>
      </c>
      <c r="AD97" s="150">
        <f t="shared" ref="AD97" si="234">IF(AND(Z97&lt;0,AA97&gt;0),"LP",IF(AND(Z97&gt;0,AA97&lt;0),"PL",IF(OR(Z97&lt;0,AA97&lt;0),"Loss",IF(ISERROR((+AA97/Z97-1)*100),"NA",(+AA97/Z97-1)*100))))</f>
        <v>237.03268668615459</v>
      </c>
      <c r="AE97" s="151">
        <f t="shared" ref="AE97" si="235">IF(AND(AA97&lt;0,AB97&gt;0),"LP",IF(AND(AA97&gt;0,AB97&lt;0),"PL",IF(OR(AA97&lt;0,AB97&lt;0),"Loss",IF(ISERROR((+AB97/AA97-1)*100),"NA",(+AB97/AA97-1)*100))))</f>
        <v>88.438232540273347</v>
      </c>
      <c r="AF97" s="152">
        <f t="shared" ref="AF97" si="236">IF(AND(AB97&lt;0,AC97&gt;0),"LP",IF(AND(AB97&gt;0,AC97&lt;0),"PL",IF(OR(AB97&lt;0,AC97&lt;0),"Loss",IF(ISERROR((+AC97/AB97-1)*100),"NA",(+AC97/AB97-1)*100))))</f>
        <v>42.989133693362433</v>
      </c>
      <c r="AG97" s="150">
        <f t="shared" ref="AG97" si="237">IF(OR(J97&lt;0,AA97&lt;0),"NM",IF(ISERROR((AA97/J97*100)),"NA",(AA97/J97*100)))</f>
        <v>29.475421654657698</v>
      </c>
      <c r="AH97" s="151">
        <f t="shared" ref="AH97" si="238">IF(OR(K97&lt;0,AB97&lt;0),"NM",IF(ISERROR((AB97/K97*100)),"NA",(AB97/K97*100)))</f>
        <v>26.278264177629651</v>
      </c>
      <c r="AI97" s="152">
        <f t="shared" ref="AI97" si="239">IF(OR(L97&lt;0,AC97&lt;0),"NM",IF(ISERROR((AC97/L97*100)),"NA",(AC97/L97*100)))</f>
        <v>25.851935203996895</v>
      </c>
    </row>
    <row r="98" spans="2:35" ht="12.75">
      <c r="B98" s="252" t="s">
        <v>125</v>
      </c>
      <c r="C98" s="165" t="s">
        <v>244</v>
      </c>
      <c r="D98" s="177" t="s">
        <v>86</v>
      </c>
      <c r="E98" s="148">
        <f>VLOOKUP($B98,Snapshot!$D:$AJ,2,FALSE)</f>
        <v>2484.1</v>
      </c>
      <c r="F98" s="148">
        <f>VLOOKUP($B98,Snapshot!$D:$AJ,3,FALSE)</f>
        <v>3300</v>
      </c>
      <c r="G98" s="148">
        <f t="shared" si="185"/>
        <v>32.844893522805052</v>
      </c>
      <c r="H98" s="149">
        <f>VLOOKUP($B98,Snapshot!$D:$AJ,8,FALSE)</f>
        <v>5.5531167921146949</v>
      </c>
      <c r="I98" s="150">
        <v>222.09969999999998</v>
      </c>
      <c r="J98" s="151">
        <v>199.5223</v>
      </c>
      <c r="K98" s="151">
        <v>209.05687600000002</v>
      </c>
      <c r="L98" s="152">
        <v>229.10335040000001</v>
      </c>
      <c r="M98" s="150">
        <f t="shared" si="186"/>
        <v>-10.16543471242869</v>
      </c>
      <c r="N98" s="151">
        <f t="shared" si="187"/>
        <v>4.7787019295587596</v>
      </c>
      <c r="O98" s="152">
        <f t="shared" si="188"/>
        <v>9.5890050514291669</v>
      </c>
      <c r="P98" s="150">
        <v>19.189899999999994</v>
      </c>
      <c r="Q98" s="151">
        <v>30.576299999999989</v>
      </c>
      <c r="R98" s="151">
        <v>34.924615519999989</v>
      </c>
      <c r="S98" s="152">
        <v>41.769829008223986</v>
      </c>
      <c r="T98" s="150">
        <f t="shared" si="189"/>
        <v>59.335379548616714</v>
      </c>
      <c r="U98" s="151">
        <f t="shared" si="190"/>
        <v>14.221195893551553</v>
      </c>
      <c r="V98" s="152">
        <f t="shared" si="191"/>
        <v>19.599968063510985</v>
      </c>
      <c r="W98" s="150">
        <f t="shared" si="192"/>
        <v>15.324753172953596</v>
      </c>
      <c r="X98" s="151">
        <f t="shared" si="193"/>
        <v>16.705796139419967</v>
      </c>
      <c r="Y98" s="152">
        <f t="shared" si="194"/>
        <v>18.231871744911849</v>
      </c>
      <c r="Z98" s="150">
        <v>9.8961979999999947</v>
      </c>
      <c r="AA98" s="151">
        <v>18.670299999999987</v>
      </c>
      <c r="AB98" s="151">
        <v>20.769501732256597</v>
      </c>
      <c r="AC98" s="152">
        <v>25.24679191356768</v>
      </c>
      <c r="AD98" s="150">
        <f t="shared" si="195"/>
        <v>88.661342467076707</v>
      </c>
      <c r="AE98" s="151">
        <f t="shared" si="196"/>
        <v>11.243535091865752</v>
      </c>
      <c r="AF98" s="152">
        <f t="shared" si="197"/>
        <v>21.557041854102433</v>
      </c>
      <c r="AG98" s="150">
        <f t="shared" si="198"/>
        <v>9.3575003896807445</v>
      </c>
      <c r="AH98" s="151">
        <f t="shared" si="199"/>
        <v>9.9348570253468225</v>
      </c>
      <c r="AI98" s="152">
        <f t="shared" si="200"/>
        <v>11.019826584590916</v>
      </c>
    </row>
    <row r="99" spans="2:35" ht="12.75">
      <c r="B99" s="252" t="s">
        <v>126</v>
      </c>
      <c r="C99" s="165" t="s">
        <v>245</v>
      </c>
      <c r="D99" s="177" t="s">
        <v>86</v>
      </c>
      <c r="E99" s="148">
        <f>VLOOKUP($B99,Snapshot!$D:$AJ,2,FALSE)</f>
        <v>633.79999999999995</v>
      </c>
      <c r="F99" s="148">
        <f>VLOOKUP($B99,Snapshot!$D:$AJ,3,FALSE)</f>
        <v>800</v>
      </c>
      <c r="G99" s="148">
        <f t="shared" si="185"/>
        <v>26.222783212369833</v>
      </c>
      <c r="H99" s="149">
        <f>VLOOKUP($B99,Snapshot!$D:$AJ,8,FALSE)</f>
        <v>18.373406478651734</v>
      </c>
      <c r="I99" s="150">
        <v>389.37029999999999</v>
      </c>
      <c r="J99" s="151">
        <v>331.59640000000002</v>
      </c>
      <c r="K99" s="151">
        <v>347.75971262516566</v>
      </c>
      <c r="L99" s="152">
        <v>419.68260376327549</v>
      </c>
      <c r="M99" s="150">
        <f t="shared" si="186"/>
        <v>-14.837777817157594</v>
      </c>
      <c r="N99" s="151">
        <f t="shared" si="187"/>
        <v>4.8743932760324515</v>
      </c>
      <c r="O99" s="152">
        <f t="shared" si="188"/>
        <v>20.681777827333381</v>
      </c>
      <c r="P99" s="150">
        <v>51.223700000000015</v>
      </c>
      <c r="Q99" s="151">
        <v>63.995100000000036</v>
      </c>
      <c r="R99" s="151">
        <v>67.761688122450437</v>
      </c>
      <c r="S99" s="152">
        <v>95.869974714576614</v>
      </c>
      <c r="T99" s="150">
        <f t="shared" si="189"/>
        <v>24.932599558407563</v>
      </c>
      <c r="U99" s="151">
        <f t="shared" si="190"/>
        <v>5.8857445686472776</v>
      </c>
      <c r="V99" s="152">
        <f t="shared" si="191"/>
        <v>41.481089640701406</v>
      </c>
      <c r="W99" s="150">
        <f t="shared" si="192"/>
        <v>19.299093717543386</v>
      </c>
      <c r="X99" s="151">
        <f t="shared" si="193"/>
        <v>19.485203622619643</v>
      </c>
      <c r="Y99" s="152">
        <f t="shared" si="194"/>
        <v>22.843447370683169</v>
      </c>
      <c r="Z99" s="150">
        <v>28.226800000000008</v>
      </c>
      <c r="AA99" s="151">
        <v>30.544627899999995</v>
      </c>
      <c r="AB99" s="151">
        <v>31.116898745764388</v>
      </c>
      <c r="AC99" s="152">
        <v>44.801269995066406</v>
      </c>
      <c r="AD99" s="150">
        <f t="shared" si="195"/>
        <v>8.2114440885965969</v>
      </c>
      <c r="AE99" s="151">
        <f t="shared" si="196"/>
        <v>1.8735564487410095</v>
      </c>
      <c r="AF99" s="152">
        <f t="shared" si="197"/>
        <v>43.977297869906536</v>
      </c>
      <c r="AG99" s="150">
        <f t="shared" si="198"/>
        <v>9.2113870657220627</v>
      </c>
      <c r="AH99" s="151">
        <f t="shared" si="199"/>
        <v>8.9478158671311849</v>
      </c>
      <c r="AI99" s="152">
        <f t="shared" si="200"/>
        <v>10.675036228172287</v>
      </c>
    </row>
    <row r="100" spans="2:35" ht="12.75">
      <c r="B100" s="252" t="s">
        <v>127</v>
      </c>
      <c r="C100" s="165" t="s">
        <v>247</v>
      </c>
      <c r="D100" s="177" t="s">
        <v>86</v>
      </c>
      <c r="E100" s="148">
        <f>VLOOKUP($B100,Snapshot!$D:$AJ,2,FALSE)</f>
        <v>1237.75</v>
      </c>
      <c r="F100" s="148">
        <f>VLOOKUP($B100,Snapshot!$D:$AJ,3,FALSE)</f>
        <v>1850</v>
      </c>
      <c r="G100" s="148">
        <f t="shared" ref="G100" si="240">IF(IFERROR(((IF(F100&lt;0,"-",F100))/E100*100-100),"-")=-100,"-",(IFERROR(((IF(F100&lt;0,"-",F100))/E100*100-100),"-")))</f>
        <v>49.464754595031309</v>
      </c>
      <c r="H100" s="149">
        <f>VLOOKUP($B100,Snapshot!$D:$AJ,8,FALSE)</f>
        <v>1.1519592980286739</v>
      </c>
      <c r="I100" s="150">
        <v>86.822699999999998</v>
      </c>
      <c r="J100" s="151">
        <v>96.627200000000002</v>
      </c>
      <c r="K100" s="151">
        <v>92.800895852691227</v>
      </c>
      <c r="L100" s="152">
        <v>102.58804856237961</v>
      </c>
      <c r="M100" s="150">
        <f t="shared" ref="M100" si="241">IF(AND(I100&lt;0,J100&gt;0),"LP",IF(AND(I100&gt;0,J100&lt;0),"PL",IF(OR(I100&lt;0,J100&lt;0),"Loss",IF(ISERROR((+J100/I100-1)*100),"NA",(+J100/I100-1)*100))))</f>
        <v>11.292553675478878</v>
      </c>
      <c r="N100" s="151">
        <f t="shared" ref="N100" si="242">IF(AND(J100&lt;0,K100&gt;0),"LP",IF(AND(J100&gt;0,K100&lt;0),"PL",IF(OR(J100&lt;0,K100&lt;0),"Loss",IF(ISERROR((+K100/J100-1)*100),"NA",(+K100/J100-1)*100))))</f>
        <v>-3.9598623858590254</v>
      </c>
      <c r="O100" s="152">
        <f t="shared" ref="O100" si="243">IF(AND(K100&lt;0,L100&gt;0),"LP",IF(AND(K100&gt;0,L100&lt;0),"PL",IF(OR(K100&lt;0,L100&lt;0),"Loss",IF(ISERROR((+L100/K100-1)*100),"NA",(+L100/K100-1)*100))))</f>
        <v>10.546398954191293</v>
      </c>
      <c r="P100" s="150">
        <v>7.7200999999999915</v>
      </c>
      <c r="Q100" s="151">
        <v>14.375999999999985</v>
      </c>
      <c r="R100" s="151">
        <v>12.754888288951843</v>
      </c>
      <c r="S100" s="152">
        <v>17.153458396226618</v>
      </c>
      <c r="T100" s="150">
        <f t="shared" ref="T100" si="244">IF(AND(P100&lt;0,Q100&gt;0),"LP",IF(AND(P100&gt;0,Q100&lt;0),"PL",IF(OR(P100&lt;0,Q100&lt;0),"Loss",IF(ISERROR((+Q100/P100-1)*100),"NA",(+Q100/P100-1)*100))))</f>
        <v>86.215204466263401</v>
      </c>
      <c r="U100" s="151">
        <f t="shared" ref="U100" si="245">IF(AND(Q100&lt;0,R100&gt;0),"LP",IF(AND(Q100&gt;0,R100&lt;0),"PL",IF(OR(Q100&lt;0,R100&lt;0),"Loss",IF(ISERROR((+R100/Q100-1)*100),"NA",(+R100/Q100-1)*100))))</f>
        <v>-11.276514406289262</v>
      </c>
      <c r="V100" s="152">
        <f t="shared" ref="V100" si="246">IF(AND(R100&lt;0,S100&gt;0),"LP",IF(AND(R100&gt;0,S100&lt;0),"PL",IF(OR(R100&lt;0,S100&lt;0),"Loss",IF(ISERROR((+S100/R100-1)*100),"NA",(+S100/R100-1)*100))))</f>
        <v>34.485367551864577</v>
      </c>
      <c r="W100" s="150">
        <f t="shared" ref="W100" si="247">IF(OR(J100&lt;0,Q100&lt;0),"NM",IF(ISERROR((Q100/J100*100)),"NA",(Q100/J100*100)))</f>
        <v>14.877798383891891</v>
      </c>
      <c r="X100" s="151">
        <f t="shared" ref="X100" si="248">IF(OR(K100&lt;0,R100&lt;0),"NM",IF(ISERROR((R100/K100*100)),"NA",(R100/K100*100)))</f>
        <v>13.74435900834243</v>
      </c>
      <c r="Y100" s="152">
        <f t="shared" ref="Y100" si="249">IF(OR(L100&lt;0,S100&lt;0),"NM",IF(ISERROR((S100/L100*100)),"NA",(S100/L100*100)))</f>
        <v>16.720718092026381</v>
      </c>
      <c r="Z100" s="150">
        <v>0.36085496075599549</v>
      </c>
      <c r="AA100" s="151">
        <v>4.1577163002577944</v>
      </c>
      <c r="AB100" s="151">
        <v>3.244184656996036</v>
      </c>
      <c r="AC100" s="152">
        <v>6.3265930890311282</v>
      </c>
      <c r="AD100" s="150">
        <f t="shared" ref="AD100" si="250">IF(AND(Z100&lt;0,AA100&gt;0),"LP",IF(AND(Z100&gt;0,AA100&lt;0),"PL",IF(OR(Z100&lt;0,AA100&lt;0),"Loss",IF(ISERROR((+AA100/Z100-1)*100),"NA",(+AA100/Z100-1)*100))))</f>
        <v>1052.184881024589</v>
      </c>
      <c r="AE100" s="151">
        <f t="shared" ref="AE100" si="251">IF(AND(AA100&lt;0,AB100&gt;0),"LP",IF(AND(AA100&gt;0,AB100&lt;0),"PL",IF(OR(AA100&lt;0,AB100&lt;0),"Loss",IF(ISERROR((+AB100/AA100-1)*100),"NA",(+AB100/AA100-1)*100))))</f>
        <v>-21.971957134379661</v>
      </c>
      <c r="AF100" s="152">
        <f t="shared" ref="AF100" si="252">IF(AND(AB100&lt;0,AC100&gt;0),"LP",IF(AND(AB100&gt;0,AC100&lt;0),"PL",IF(OR(AB100&lt;0,AC100&lt;0),"Loss",IF(ISERROR((+AC100/AB100-1)*100),"NA",(+AC100/AB100-1)*100))))</f>
        <v>95.013347202290845</v>
      </c>
      <c r="AG100" s="150">
        <f t="shared" ref="AG100" si="253">IF(OR(J100&lt;0,AA100&lt;0),"NM",IF(ISERROR((AA100/J100*100)),"NA",(AA100/J100*100)))</f>
        <v>4.3028425746143881</v>
      </c>
      <c r="AH100" s="151">
        <f t="shared" ref="AH100" si="254">IF(OR(K100&lt;0,AB100&lt;0),"NM",IF(ISERROR((AB100/K100*100)),"NA",(AB100/K100*100)))</f>
        <v>3.4958548914718848</v>
      </c>
      <c r="AI100" s="152">
        <f t="shared" ref="AI100" si="255">IF(OR(L100&lt;0,AC100&lt;0),"NM",IF(ISERROR((AC100/L100*100)),"NA",(AC100/L100*100)))</f>
        <v>6.166988433534911</v>
      </c>
    </row>
    <row r="101" spans="2:35" ht="12.75">
      <c r="B101" s="252" t="s">
        <v>560</v>
      </c>
      <c r="C101" s="165" t="s">
        <v>1318</v>
      </c>
      <c r="D101" s="177" t="s">
        <v>86</v>
      </c>
      <c r="E101" s="148">
        <f>VLOOKUP($B101,Snapshot!$D:$AJ,2,FALSE)</f>
        <v>1892.7</v>
      </c>
      <c r="F101" s="148">
        <f>VLOOKUP($B101,Snapshot!$D:$AJ,3,FALSE)</f>
        <v>2300</v>
      </c>
      <c r="G101" s="148">
        <f t="shared" ref="G101" si="256">IF(IFERROR(((IF(F101&lt;0,"-",F101))/E101*100-100),"-")=-100,"-",(IFERROR(((IF(F101&lt;0,"-",F101))/E101*100-100),"-")))</f>
        <v>21.519522375442477</v>
      </c>
      <c r="H101" s="149">
        <f>VLOOKUP($B101,Snapshot!$D:$AJ,8,FALSE)</f>
        <v>4.2890892384808836</v>
      </c>
      <c r="I101" s="150">
        <v>135.4</v>
      </c>
      <c r="J101" s="151">
        <v>146.91</v>
      </c>
      <c r="K101" s="151">
        <v>156.92445000000001</v>
      </c>
      <c r="L101" s="152">
        <v>173.00035305</v>
      </c>
      <c r="M101" s="150">
        <f t="shared" ref="M101" si="257">IF(AND(I101&lt;0,J101&gt;0),"LP",IF(AND(I101&gt;0,J101&lt;0),"PL",IF(OR(I101&lt;0,J101&lt;0),"Loss",IF(ISERROR((+J101/I101-1)*100),"NA",(+J101/I101-1)*100))))</f>
        <v>8.5007385524372268</v>
      </c>
      <c r="N101" s="151">
        <f t="shared" ref="N101" si="258">IF(AND(J101&lt;0,K101&gt;0),"LP",IF(AND(J101&gt;0,K101&lt;0),"PL",IF(OR(J101&lt;0,K101&lt;0),"Loss",IF(ISERROR((+K101/J101-1)*100),"NA",(+K101/J101-1)*100))))</f>
        <v>6.8167245252195308</v>
      </c>
      <c r="O101" s="152">
        <f t="shared" ref="O101" si="259">IF(AND(K101&lt;0,L101&gt;0),"LP",IF(AND(K101&gt;0,L101&lt;0),"PL",IF(OR(K101&lt;0,L101&lt;0),"Loss",IF(ISERROR((+L101/K101-1)*100),"NA",(+L101/K101-1)*100))))</f>
        <v>10.244358383922968</v>
      </c>
      <c r="P101" s="150">
        <v>23.16</v>
      </c>
      <c r="Q101" s="151">
        <v>26.39</v>
      </c>
      <c r="R101" s="151">
        <v>28.717001750000026</v>
      </c>
      <c r="S101" s="152">
        <v>34.924892486753613</v>
      </c>
      <c r="T101" s="150">
        <f t="shared" ref="T101" si="260">IF(AND(P101&lt;0,Q101&gt;0),"LP",IF(AND(P101&gt;0,Q101&lt;0),"PL",IF(OR(P101&lt;0,Q101&lt;0),"Loss",IF(ISERROR((+Q101/P101-1)*100),"NA",(+Q101/P101-1)*100))))</f>
        <v>13.946459412780655</v>
      </c>
      <c r="U101" s="151">
        <f t="shared" ref="U101" si="261">IF(AND(Q101&lt;0,R101&gt;0),"LP",IF(AND(Q101&gt;0,R101&lt;0),"PL",IF(OR(Q101&lt;0,R101&lt;0),"Loss",IF(ISERROR((+R101/Q101-1)*100),"NA",(+R101/Q101-1)*100))))</f>
        <v>8.8177406214476228</v>
      </c>
      <c r="V101" s="152">
        <f t="shared" ref="V101" si="262">IF(AND(R101&lt;0,S101&gt;0),"LP",IF(AND(R101&gt;0,S101&lt;0),"PL",IF(OR(R101&lt;0,S101&lt;0),"Loss",IF(ISERROR((+S101/R101-1)*100),"NA",(+S101/R101-1)*100))))</f>
        <v>21.617475218329794</v>
      </c>
      <c r="W101" s="150">
        <f t="shared" ref="W101" si="263">IF(OR(J101&lt;0,Q101&lt;0),"NM",IF(ISERROR((Q101/J101*100)),"NA",(Q101/J101*100)))</f>
        <v>17.963378939486763</v>
      </c>
      <c r="X101" s="151">
        <f t="shared" ref="X101" si="264">IF(OR(K101&lt;0,R101&lt;0),"NM",IF(ISERROR((R101/K101*100)),"NA",(R101/K101*100)))</f>
        <v>18.299890010766344</v>
      </c>
      <c r="Y101" s="152">
        <f t="shared" ref="Y101" si="265">IF(OR(L101&lt;0,S101&lt;0),"NM",IF(ISERROR((S101/L101*100)),"NA",(S101/L101*100)))</f>
        <v>20.187757927094943</v>
      </c>
      <c r="Z101" s="150">
        <v>6.85</v>
      </c>
      <c r="AA101" s="151">
        <v>7.64</v>
      </c>
      <c r="AB101" s="151">
        <v>9.8268675200934776</v>
      </c>
      <c r="AC101" s="152">
        <v>13.058271878905966</v>
      </c>
      <c r="AD101" s="150">
        <f t="shared" ref="AD101" si="266">IF(AND(Z101&lt;0,AA101&gt;0),"LP",IF(AND(Z101&gt;0,AA101&lt;0),"PL",IF(OR(Z101&lt;0,AA101&lt;0),"Loss",IF(ISERROR((+AA101/Z101-1)*100),"NA",(+AA101/Z101-1)*100))))</f>
        <v>11.532846715328461</v>
      </c>
      <c r="AE101" s="151">
        <f t="shared" ref="AE101" si="267">IF(AND(AA101&lt;0,AB101&gt;0),"LP",IF(AND(AA101&gt;0,AB101&lt;0),"PL",IF(OR(AA101&lt;0,AB101&lt;0),"Loss",IF(ISERROR((+AB101/AA101-1)*100),"NA",(+AB101/AA101-1)*100))))</f>
        <v>28.623920420071691</v>
      </c>
      <c r="AF101" s="152">
        <f t="shared" ref="AF101" si="268">IF(AND(AB101&lt;0,AC101&gt;0),"LP",IF(AND(AB101&gt;0,AC101&lt;0),"PL",IF(OR(AB101&lt;0,AC101&lt;0),"Loss",IF(ISERROR((+AC101/AB101-1)*100),"NA",(+AC101/AB101-1)*100))))</f>
        <v>32.883361378435993</v>
      </c>
      <c r="AG101" s="150">
        <f t="shared" ref="AG101" si="269">IF(OR(J101&lt;0,AA101&lt;0),"NM",IF(ISERROR((AA101/J101*100)),"NA",(AA101/J101*100)))</f>
        <v>5.2004628684228438</v>
      </c>
      <c r="AH101" s="151">
        <f t="shared" ref="AH101" si="270">IF(OR(K101&lt;0,AB101&lt;0),"NM",IF(ISERROR((AB101/K101*100)),"NA",(AB101/K101*100)))</f>
        <v>6.2621647041576232</v>
      </c>
      <c r="AI101" s="152">
        <f t="shared" ref="AI101" si="271">IF(OR(L101&lt;0,AC101&lt;0),"NM",IF(ISERROR((AC101/L101*100)),"NA",(AC101/L101*100)))</f>
        <v>7.5481186302156891</v>
      </c>
    </row>
    <row r="102" spans="2:35" ht="12.75">
      <c r="B102" s="252" t="s">
        <v>128</v>
      </c>
      <c r="C102" s="165" t="s">
        <v>253</v>
      </c>
      <c r="D102" s="177" t="s">
        <v>86</v>
      </c>
      <c r="E102" s="148">
        <f>VLOOKUP($B102,Snapshot!$D:$AJ,2,FALSE)</f>
        <v>2781.45</v>
      </c>
      <c r="F102" s="148">
        <f>VLOOKUP($B102,Snapshot!$D:$AJ,3,FALSE)</f>
        <v>3160</v>
      </c>
      <c r="G102" s="148">
        <f t="shared" si="185"/>
        <v>13.609807834043394</v>
      </c>
      <c r="H102" s="149">
        <f>VLOOKUP($B102,Snapshot!$D:$AJ,8,FALSE)</f>
        <v>22.331836917562722</v>
      </c>
      <c r="I102" s="150">
        <v>268.39709999999997</v>
      </c>
      <c r="J102" s="151">
        <v>258.47329999999999</v>
      </c>
      <c r="K102" s="151">
        <v>319.25824955684317</v>
      </c>
      <c r="L102" s="152">
        <v>342.15123328604187</v>
      </c>
      <c r="M102" s="150">
        <f t="shared" si="186"/>
        <v>-3.6974319022075819</v>
      </c>
      <c r="N102" s="151">
        <f t="shared" si="187"/>
        <v>23.516916276011159</v>
      </c>
      <c r="O102" s="152">
        <f t="shared" si="188"/>
        <v>7.1706788347602801</v>
      </c>
      <c r="P102" s="150">
        <v>31.798899999999993</v>
      </c>
      <c r="Q102" s="151">
        <v>23.160399999999996</v>
      </c>
      <c r="R102" s="151">
        <v>21.879143488341825</v>
      </c>
      <c r="S102" s="152">
        <v>32.301660758704237</v>
      </c>
      <c r="T102" s="150">
        <f t="shared" si="189"/>
        <v>-27.166034045202814</v>
      </c>
      <c r="U102" s="151">
        <f t="shared" si="190"/>
        <v>-5.5321001004221433</v>
      </c>
      <c r="V102" s="152">
        <f t="shared" si="191"/>
        <v>47.636770040454238</v>
      </c>
      <c r="W102" s="150">
        <f t="shared" si="192"/>
        <v>8.9604612932941219</v>
      </c>
      <c r="X102" s="151">
        <f t="shared" si="193"/>
        <v>6.8531176621784669</v>
      </c>
      <c r="Y102" s="152">
        <f t="shared" si="194"/>
        <v>9.4407553199434844</v>
      </c>
      <c r="Z102" s="150">
        <v>64.775905750614555</v>
      </c>
      <c r="AA102" s="151">
        <v>62.928610552988275</v>
      </c>
      <c r="AB102" s="151">
        <v>59.991562493774715</v>
      </c>
      <c r="AC102" s="152">
        <v>69.161596766662171</v>
      </c>
      <c r="AD102" s="150">
        <f t="shared" si="195"/>
        <v>-2.851824573072459</v>
      </c>
      <c r="AE102" s="151">
        <f t="shared" si="196"/>
        <v>-4.667269837048849</v>
      </c>
      <c r="AF102" s="152">
        <f t="shared" si="197"/>
        <v>15.285539985458829</v>
      </c>
      <c r="AG102" s="150">
        <f t="shared" si="198"/>
        <v>24.346271182744321</v>
      </c>
      <c r="AH102" s="151">
        <f t="shared" si="199"/>
        <v>18.790920070835433</v>
      </c>
      <c r="AI102" s="152">
        <f t="shared" si="200"/>
        <v>20.213750540201143</v>
      </c>
    </row>
    <row r="103" spans="2:35" ht="12.75">
      <c r="B103" s="252" t="s">
        <v>129</v>
      </c>
      <c r="C103" s="165" t="s">
        <v>87</v>
      </c>
      <c r="D103" s="177" t="s">
        <v>86</v>
      </c>
      <c r="E103" s="148">
        <f>VLOOKUP($B103,Snapshot!$D:$AJ,2,FALSE)</f>
        <v>359.15</v>
      </c>
      <c r="F103" s="148">
        <f>VLOOKUP($B103,Snapshot!$D:$AJ,3,FALSE)</f>
        <v>310</v>
      </c>
      <c r="G103" s="148">
        <f t="shared" si="185"/>
        <v>-13.685089795350123</v>
      </c>
      <c r="H103" s="149">
        <f>VLOOKUP($B103,Snapshot!$D:$AJ,8,FALSE)</f>
        <v>1.3408636200716846</v>
      </c>
      <c r="I103" s="150">
        <v>53.808099999999996</v>
      </c>
      <c r="J103" s="151">
        <v>49.424300000000002</v>
      </c>
      <c r="K103" s="151">
        <v>45.359439999999999</v>
      </c>
      <c r="L103" s="152">
        <v>49.544568500000011</v>
      </c>
      <c r="M103" s="150">
        <f t="shared" si="186"/>
        <v>-8.1471005294741712</v>
      </c>
      <c r="N103" s="151">
        <f t="shared" si="187"/>
        <v>-8.2244159249599935</v>
      </c>
      <c r="O103" s="152">
        <f t="shared" si="188"/>
        <v>9.2265876739219266</v>
      </c>
      <c r="P103" s="150">
        <v>-1.7447999999999957</v>
      </c>
      <c r="Q103" s="151">
        <v>1.0899000000000014</v>
      </c>
      <c r="R103" s="151">
        <v>0.86504665000000391</v>
      </c>
      <c r="S103" s="152">
        <v>5.0882913745088079</v>
      </c>
      <c r="T103" s="150" t="str">
        <f t="shared" si="189"/>
        <v>LP</v>
      </c>
      <c r="U103" s="151">
        <f t="shared" si="190"/>
        <v>-20.630640425726877</v>
      </c>
      <c r="V103" s="152">
        <f t="shared" si="191"/>
        <v>488.21005485759468</v>
      </c>
      <c r="W103" s="150">
        <f t="shared" si="192"/>
        <v>2.2051905641556915</v>
      </c>
      <c r="X103" s="151">
        <f t="shared" si="193"/>
        <v>1.9070928785717016</v>
      </c>
      <c r="Y103" s="152">
        <f t="shared" si="194"/>
        <v>10.270129559224655</v>
      </c>
      <c r="Z103" s="150">
        <v>-4.6823688924206008</v>
      </c>
      <c r="AA103" s="151">
        <v>-2.3465142329305073</v>
      </c>
      <c r="AB103" s="151">
        <v>-2.9124260167997202</v>
      </c>
      <c r="AC103" s="152">
        <v>0.70692258143254572</v>
      </c>
      <c r="AD103" s="150" t="str">
        <f t="shared" si="195"/>
        <v>Loss</v>
      </c>
      <c r="AE103" s="151" t="str">
        <f t="shared" si="196"/>
        <v>Loss</v>
      </c>
      <c r="AF103" s="152" t="str">
        <f t="shared" si="197"/>
        <v>LP</v>
      </c>
      <c r="AG103" s="150" t="str">
        <f t="shared" si="198"/>
        <v>NM</v>
      </c>
      <c r="AH103" s="151" t="str">
        <f t="shared" si="199"/>
        <v>NM</v>
      </c>
      <c r="AI103" s="152">
        <f t="shared" si="200"/>
        <v>1.4268417363096937</v>
      </c>
    </row>
    <row r="104" spans="2:35" ht="12.75">
      <c r="B104" s="252" t="s">
        <v>544</v>
      </c>
      <c r="C104" s="165" t="s">
        <v>1319</v>
      </c>
      <c r="D104" s="177" t="s">
        <v>86</v>
      </c>
      <c r="E104" s="148">
        <f>VLOOKUP($B104,Snapshot!$D:$AJ,2,FALSE)</f>
        <v>4638.5</v>
      </c>
      <c r="F104" s="148">
        <f>VLOOKUP($B104,Snapshot!$D:$AJ,3,FALSE)</f>
        <v>5600</v>
      </c>
      <c r="G104" s="148">
        <f t="shared" ref="G104:G107" si="272">IF(IFERROR(((IF(F104&lt;0,"-",F104))/E104*100-100),"-")=-100,"-",(IFERROR(((IF(F104&lt;0,"-",F104))/E104*100-100),"-")))</f>
        <v>20.728683841759192</v>
      </c>
      <c r="H104" s="149">
        <f>VLOOKUP($B104,Snapshot!$D:$AJ,8,FALSE)</f>
        <v>4.2327242403225807</v>
      </c>
      <c r="I104" s="150">
        <v>97.201992000000004</v>
      </c>
      <c r="J104" s="151">
        <v>115.56</v>
      </c>
      <c r="K104" s="151">
        <v>122.60615800000001</v>
      </c>
      <c r="L104" s="152">
        <v>140.49488305</v>
      </c>
      <c r="M104" s="150">
        <f t="shared" ref="M104:M107" si="273">IF(AND(I104&lt;0,J104&gt;0),"LP",IF(AND(I104&gt;0,J104&lt;0),"PL",IF(OR(I104&lt;0,J104&lt;0),"Loss",IF(ISERROR((+J104/I104-1)*100),"NA",(+J104/I104-1)*100))))</f>
        <v>18.88645245048064</v>
      </c>
      <c r="N104" s="151">
        <f t="shared" ref="N104:N107" si="274">IF(AND(J104&lt;0,K104&gt;0),"LP",IF(AND(J104&gt;0,K104&lt;0),"PL",IF(OR(J104&lt;0,K104&lt;0),"Loss",IF(ISERROR((+K104/J104-1)*100),"NA",(+K104/J104-1)*100))))</f>
        <v>6.0974022152994189</v>
      </c>
      <c r="O104" s="152">
        <f t="shared" ref="O104:O107" si="275">IF(AND(K104&lt;0,L104&gt;0),"LP",IF(AND(K104&gt;0,L104&lt;0),"PL",IF(OR(K104&lt;0,L104&lt;0),"Loss",IF(ISERROR((+L104/K104-1)*100),"NA",(+L104/K104-1)*100))))</f>
        <v>14.590396878760359</v>
      </c>
      <c r="P104" s="150">
        <v>13.143049</v>
      </c>
      <c r="Q104" s="151">
        <v>20.597999999999999</v>
      </c>
      <c r="R104" s="151">
        <v>22.084861777502667</v>
      </c>
      <c r="S104" s="152">
        <v>28.025146893599231</v>
      </c>
      <c r="T104" s="150">
        <f t="shared" ref="T104:T107" si="276">IF(AND(P104&lt;0,Q104&gt;0),"LP",IF(AND(P104&gt;0,Q104&lt;0),"PL",IF(OR(P104&lt;0,Q104&lt;0),"Loss",IF(ISERROR((+Q104/P104-1)*100),"NA",(+Q104/P104-1)*100))))</f>
        <v>56.721625248448817</v>
      </c>
      <c r="U104" s="151">
        <f t="shared" ref="U104:U107" si="277">IF(AND(Q104&lt;0,R104&gt;0),"LP",IF(AND(Q104&gt;0,R104&lt;0),"PL",IF(OR(Q104&lt;0,R104&lt;0),"Loss",IF(ISERROR((+R104/Q104-1)*100),"NA",(+R104/Q104-1)*100))))</f>
        <v>7.2184764419005232</v>
      </c>
      <c r="V104" s="152">
        <f t="shared" ref="V104:V107" si="278">IF(AND(R104&lt;0,S104&gt;0),"LP",IF(AND(R104&gt;0,S104&lt;0),"PL",IF(OR(R104&lt;0,S104&lt;0),"Loss",IF(ISERROR((+S104/R104-1)*100),"NA",(+S104/R104-1)*100))))</f>
        <v>26.897542651354932</v>
      </c>
      <c r="W104" s="150">
        <f t="shared" ref="W104:W107" si="279">IF(OR(J104&lt;0,Q104&lt;0),"NM",IF(ISERROR((Q104/J104*100)),"NA",(Q104/J104*100)))</f>
        <v>17.824506749740394</v>
      </c>
      <c r="X104" s="151">
        <f t="shared" ref="X104:X107" si="280">IF(OR(K104&lt;0,R104&lt;0),"NM",IF(ISERROR((R104/K104*100)),"NA",(R104/K104*100)))</f>
        <v>18.012848732689811</v>
      </c>
      <c r="Y104" s="152">
        <f t="shared" ref="Y104:Y107" si="281">IF(OR(L104&lt;0,S104&lt;0),"NM",IF(ISERROR((S104/L104*100)),"NA",(S104/L104*100)))</f>
        <v>19.947450245305738</v>
      </c>
      <c r="Z104" s="150">
        <v>4.2632669999999981</v>
      </c>
      <c r="AA104" s="151">
        <v>7.936319239781529</v>
      </c>
      <c r="AB104" s="151">
        <v>8.6544499405708439</v>
      </c>
      <c r="AC104" s="152">
        <v>11.840406806696221</v>
      </c>
      <c r="AD104" s="150">
        <f t="shared" ref="AD104:AD107" si="282">IF(AND(Z104&lt;0,AA104&gt;0),"LP",IF(AND(Z104&gt;0,AA104&lt;0),"PL",IF(OR(Z104&lt;0,AA104&lt;0),"Loss",IF(ISERROR((+AA104/Z104-1)*100),"NA",(+AA104/Z104-1)*100))))</f>
        <v>86.155810550489392</v>
      </c>
      <c r="AE104" s="151">
        <f t="shared" ref="AE104:AE107" si="283">IF(AND(AA104&lt;0,AB104&gt;0),"LP",IF(AND(AA104&gt;0,AB104&lt;0),"PL",IF(OR(AA104&lt;0,AB104&lt;0),"Loss",IF(ISERROR((+AB104/AA104-1)*100),"NA",(+AB104/AA104-1)*100))))</f>
        <v>9.0486619690097534</v>
      </c>
      <c r="AF104" s="152">
        <f t="shared" ref="AF104:AF107" si="284">IF(AND(AB104&lt;0,AC104&gt;0),"LP",IF(AND(AB104&gt;0,AC104&lt;0),"PL",IF(OR(AB104&lt;0,AC104&lt;0),"Loss",IF(ISERROR((+AC104/AB104-1)*100),"NA",(+AC104/AB104-1)*100))))</f>
        <v>36.812933092258817</v>
      </c>
      <c r="AG104" s="150">
        <f t="shared" ref="AG104:AG107" si="285">IF(OR(J104&lt;0,AA104&lt;0),"NM",IF(ISERROR((AA104/J104*100)),"NA",(AA104/J104*100)))</f>
        <v>6.8677044304097681</v>
      </c>
      <c r="AH104" s="151">
        <f t="shared" ref="AH104:AH107" si="286">IF(OR(K104&lt;0,AB104&lt;0),"NM",IF(ISERROR((AB104/K104*100)),"NA",(AB104/K104*100)))</f>
        <v>7.0587400190542171</v>
      </c>
      <c r="AI104" s="152">
        <f t="shared" ref="AI104:AI107" si="287">IF(OR(L104&lt;0,AC104&lt;0),"NM",IF(ISERROR((AC104/L104*100)),"NA",(AC104/L104*100)))</f>
        <v>8.4276427366272131</v>
      </c>
    </row>
    <row r="105" spans="2:35" ht="12.75">
      <c r="B105" s="252" t="s">
        <v>130</v>
      </c>
      <c r="C105" s="165" t="s">
        <v>88</v>
      </c>
      <c r="D105" s="177" t="s">
        <v>86</v>
      </c>
      <c r="E105" s="148">
        <f>VLOOKUP($B105,Snapshot!$D:$AJ,2,FALSE)</f>
        <v>769.45</v>
      </c>
      <c r="F105" s="148">
        <f>VLOOKUP($B105,Snapshot!$D:$AJ,3,FALSE)</f>
        <v>1080</v>
      </c>
      <c r="G105" s="148">
        <f t="shared" si="272"/>
        <v>40.359997400740781</v>
      </c>
      <c r="H105" s="149">
        <f>VLOOKUP($B105,Snapshot!$D:$AJ,8,FALSE)</f>
        <v>1.0820806451612905</v>
      </c>
      <c r="I105" s="150">
        <v>64.515000000000001</v>
      </c>
      <c r="J105" s="151">
        <v>67.884699999999995</v>
      </c>
      <c r="K105" s="151">
        <v>67.363260406546345</v>
      </c>
      <c r="L105" s="152">
        <v>78.519862257612715</v>
      </c>
      <c r="M105" s="150">
        <f t="shared" si="273"/>
        <v>5.2231264047120751</v>
      </c>
      <c r="N105" s="151">
        <f t="shared" si="274"/>
        <v>-0.76812535586612274</v>
      </c>
      <c r="O105" s="152">
        <f t="shared" si="275"/>
        <v>16.561849565675367</v>
      </c>
      <c r="P105" s="150">
        <v>8.3870999999999984</v>
      </c>
      <c r="Q105" s="151">
        <v>10.5215</v>
      </c>
      <c r="R105" s="151">
        <v>10.645288032473982</v>
      </c>
      <c r="S105" s="152">
        <v>14.060650741158824</v>
      </c>
      <c r="T105" s="150">
        <f t="shared" si="276"/>
        <v>25.448605596690179</v>
      </c>
      <c r="U105" s="151">
        <f t="shared" si="277"/>
        <v>1.1765245684929093</v>
      </c>
      <c r="V105" s="152">
        <f t="shared" si="278"/>
        <v>32.083328307004088</v>
      </c>
      <c r="W105" s="150">
        <f t="shared" si="279"/>
        <v>15.499074165459964</v>
      </c>
      <c r="X105" s="151">
        <f t="shared" si="280"/>
        <v>15.802809971233927</v>
      </c>
      <c r="Y105" s="152">
        <f t="shared" si="281"/>
        <v>17.90712609126566</v>
      </c>
      <c r="Z105" s="150">
        <v>3.5861999999999994</v>
      </c>
      <c r="AA105" s="151">
        <v>4.6584774131037179</v>
      </c>
      <c r="AB105" s="151">
        <v>4.0555392270457551</v>
      </c>
      <c r="AC105" s="152">
        <v>5.4061709428313822</v>
      </c>
      <c r="AD105" s="150">
        <f t="shared" si="282"/>
        <v>29.900100750201286</v>
      </c>
      <c r="AE105" s="151">
        <f t="shared" si="283"/>
        <v>-12.942816559804982</v>
      </c>
      <c r="AF105" s="152">
        <f t="shared" si="284"/>
        <v>33.303381872833967</v>
      </c>
      <c r="AG105" s="150">
        <f t="shared" si="285"/>
        <v>6.8623377772955001</v>
      </c>
      <c r="AH105" s="151">
        <f t="shared" si="286"/>
        <v>6.020402223066446</v>
      </c>
      <c r="AI105" s="152">
        <f t="shared" si="287"/>
        <v>6.8850998809632262</v>
      </c>
    </row>
    <row r="106" spans="2:35" ht="12.75">
      <c r="B106" s="252" t="s">
        <v>132</v>
      </c>
      <c r="C106" s="165" t="s">
        <v>89</v>
      </c>
      <c r="D106" s="177" t="s">
        <v>86</v>
      </c>
      <c r="E106" s="148">
        <f>VLOOKUP($B106,Snapshot!$D:$AJ,2,FALSE)</f>
        <v>26190.95</v>
      </c>
      <c r="F106" s="148">
        <f>VLOOKUP($B106,Snapshot!$D:$AJ,3,FALSE)</f>
        <v>27500</v>
      </c>
      <c r="G106" s="148">
        <f t="shared" si="272"/>
        <v>4.9981004889093441</v>
      </c>
      <c r="H106" s="149">
        <f>VLOOKUP($B106,Snapshot!$D:$AJ,8,FALSE)</f>
        <v>11.257110872162484</v>
      </c>
      <c r="I106" s="150">
        <v>168.3749</v>
      </c>
      <c r="J106" s="151">
        <v>195.8553</v>
      </c>
      <c r="K106" s="151">
        <v>199.57413268999997</v>
      </c>
      <c r="L106" s="152">
        <v>222.22835095899998</v>
      </c>
      <c r="M106" s="150">
        <f t="shared" si="273"/>
        <v>16.320959953057134</v>
      </c>
      <c r="N106" s="151">
        <f t="shared" si="274"/>
        <v>1.8987654099735796</v>
      </c>
      <c r="O106" s="152">
        <f t="shared" si="275"/>
        <v>11.351279829530302</v>
      </c>
      <c r="P106" s="150">
        <v>29.422600000000006</v>
      </c>
      <c r="Q106" s="151">
        <v>43.635399999999997</v>
      </c>
      <c r="R106" s="151">
        <v>43.381141146611071</v>
      </c>
      <c r="S106" s="152">
        <v>51.584399219875309</v>
      </c>
      <c r="T106" s="150">
        <f t="shared" si="276"/>
        <v>48.305724171215282</v>
      </c>
      <c r="U106" s="151">
        <f t="shared" si="277"/>
        <v>-0.58268940674068848</v>
      </c>
      <c r="V106" s="152">
        <f t="shared" si="278"/>
        <v>18.909733253766838</v>
      </c>
      <c r="W106" s="150">
        <f t="shared" si="279"/>
        <v>22.279407297121903</v>
      </c>
      <c r="X106" s="151">
        <f t="shared" si="280"/>
        <v>21.73685565453281</v>
      </c>
      <c r="Y106" s="152">
        <f t="shared" si="281"/>
        <v>23.212339468510194</v>
      </c>
      <c r="Z106" s="150">
        <v>11.738499999999977</v>
      </c>
      <c r="AA106" s="151">
        <v>24.684399999999993</v>
      </c>
      <c r="AB106" s="151">
        <v>18.378183940669057</v>
      </c>
      <c r="AC106" s="152">
        <v>19.075299569284045</v>
      </c>
      <c r="AD106" s="150">
        <f t="shared" si="282"/>
        <v>110.28581164544056</v>
      </c>
      <c r="AE106" s="151">
        <f t="shared" si="283"/>
        <v>-25.547374290365322</v>
      </c>
      <c r="AF106" s="152">
        <f t="shared" si="284"/>
        <v>3.7931692862880784</v>
      </c>
      <c r="AG106" s="150">
        <f t="shared" si="285"/>
        <v>12.603386275479906</v>
      </c>
      <c r="AH106" s="151">
        <f t="shared" si="286"/>
        <v>9.2087003926586171</v>
      </c>
      <c r="AI106" s="152">
        <f t="shared" si="287"/>
        <v>8.5836480750394184</v>
      </c>
    </row>
    <row r="107" spans="2:35" ht="12.75">
      <c r="B107" s="252" t="s">
        <v>131</v>
      </c>
      <c r="C107" s="165" t="s">
        <v>260</v>
      </c>
      <c r="D107" s="177" t="s">
        <v>86</v>
      </c>
      <c r="E107" s="148">
        <f>VLOOKUP($B107,Snapshot!$D:$AJ,2,FALSE)</f>
        <v>862.5</v>
      </c>
      <c r="F107" s="148">
        <f>VLOOKUP($B107,Snapshot!$D:$AJ,3,FALSE)</f>
        <v>890</v>
      </c>
      <c r="G107" s="148">
        <f t="shared" si="272"/>
        <v>3.1884057971014386</v>
      </c>
      <c r="H107" s="149">
        <f>VLOOKUP($B107,Snapshot!$D:$AJ,8,FALSE)</f>
        <v>2.4296270011947434</v>
      </c>
      <c r="I107" s="150">
        <v>81.352699999999999</v>
      </c>
      <c r="J107" s="151">
        <v>93.4983</v>
      </c>
      <c r="K107" s="151">
        <v>96.636289500000004</v>
      </c>
      <c r="L107" s="152">
        <v>105.497601765</v>
      </c>
      <c r="M107" s="150">
        <f t="shared" si="273"/>
        <v>14.929559805636439</v>
      </c>
      <c r="N107" s="151">
        <f t="shared" si="274"/>
        <v>3.3561995244833387</v>
      </c>
      <c r="O107" s="152">
        <f t="shared" si="275"/>
        <v>9.1697563212006283</v>
      </c>
      <c r="P107" s="150">
        <v>11.8195</v>
      </c>
      <c r="Q107" s="151">
        <v>15.525299999999989</v>
      </c>
      <c r="R107" s="151">
        <v>16.716181492999997</v>
      </c>
      <c r="S107" s="152">
        <v>20.446761914076646</v>
      </c>
      <c r="T107" s="150">
        <f t="shared" si="276"/>
        <v>31.353272135031006</v>
      </c>
      <c r="U107" s="151">
        <f t="shared" si="277"/>
        <v>7.6705860305437579</v>
      </c>
      <c r="V107" s="152">
        <f t="shared" si="278"/>
        <v>22.317180647020685</v>
      </c>
      <c r="W107" s="150">
        <f t="shared" si="279"/>
        <v>16.604900837769232</v>
      </c>
      <c r="X107" s="151">
        <f t="shared" si="280"/>
        <v>17.298037393085128</v>
      </c>
      <c r="Y107" s="152">
        <f t="shared" si="281"/>
        <v>19.38125755656759</v>
      </c>
      <c r="Z107" s="150">
        <v>3.4354</v>
      </c>
      <c r="AA107" s="151">
        <v>3.9497999999999864</v>
      </c>
      <c r="AB107" s="151">
        <v>4.3437022099249969</v>
      </c>
      <c r="AC107" s="152">
        <v>6.6638752102055694</v>
      </c>
      <c r="AD107" s="150">
        <f t="shared" si="282"/>
        <v>14.973511090411208</v>
      </c>
      <c r="AE107" s="151">
        <f t="shared" si="283"/>
        <v>9.9727127936860569</v>
      </c>
      <c r="AF107" s="152">
        <f t="shared" si="284"/>
        <v>53.414642352304242</v>
      </c>
      <c r="AG107" s="150">
        <f t="shared" si="285"/>
        <v>4.2244618351349557</v>
      </c>
      <c r="AH107" s="151">
        <f t="shared" si="286"/>
        <v>4.4948975508056908</v>
      </c>
      <c r="AI107" s="152">
        <f t="shared" si="287"/>
        <v>6.3166129833449771</v>
      </c>
    </row>
    <row r="108" spans="2:35" ht="12.75">
      <c r="B108" s="252" t="s">
        <v>133</v>
      </c>
      <c r="C108" s="165" t="s">
        <v>257</v>
      </c>
      <c r="D108" s="177" t="s">
        <v>86</v>
      </c>
      <c r="E108" s="148">
        <f>VLOOKUP($B108,Snapshot!$D:$AJ,2,FALSE)</f>
        <v>11952.85</v>
      </c>
      <c r="F108" s="148">
        <f>VLOOKUP($B108,Snapshot!$D:$AJ,3,FALSE)</f>
        <v>13000</v>
      </c>
      <c r="G108" s="148">
        <f t="shared" si="185"/>
        <v>8.7606721409538153</v>
      </c>
      <c r="H108" s="149">
        <f>VLOOKUP($B108,Snapshot!$D:$AJ,8,FALSE)</f>
        <v>41.502107526881716</v>
      </c>
      <c r="I108" s="150">
        <v>632.39980000000003</v>
      </c>
      <c r="J108" s="151">
        <v>709.08140000000003</v>
      </c>
      <c r="K108" s="151">
        <v>732.82051557106047</v>
      </c>
      <c r="L108" s="152">
        <v>883.70950828184095</v>
      </c>
      <c r="M108" s="150">
        <f t="shared" si="186"/>
        <v>12.125494030833028</v>
      </c>
      <c r="N108" s="151">
        <f t="shared" si="187"/>
        <v>3.3478688865707706</v>
      </c>
      <c r="O108" s="152">
        <f t="shared" si="188"/>
        <v>20.590170376602799</v>
      </c>
      <c r="P108" s="150">
        <v>106.19850000000011</v>
      </c>
      <c r="Q108" s="151">
        <v>129.68559999999997</v>
      </c>
      <c r="R108" s="151">
        <v>136.67376187696715</v>
      </c>
      <c r="S108" s="152">
        <v>177.10814505196595</v>
      </c>
      <c r="T108" s="150">
        <f t="shared" si="189"/>
        <v>22.116225747067841</v>
      </c>
      <c r="U108" s="151">
        <f t="shared" si="190"/>
        <v>5.3885411155650154</v>
      </c>
      <c r="V108" s="152">
        <f t="shared" si="191"/>
        <v>29.584598111375303</v>
      </c>
      <c r="W108" s="150">
        <f t="shared" si="192"/>
        <v>18.289240135194628</v>
      </c>
      <c r="X108" s="151">
        <f t="shared" si="193"/>
        <v>18.650373314188979</v>
      </c>
      <c r="Y108" s="152">
        <f t="shared" si="194"/>
        <v>20.041443867262426</v>
      </c>
      <c r="Z108" s="150">
        <v>50.639600000000115</v>
      </c>
      <c r="AA108" s="151">
        <v>70.572223211003816</v>
      </c>
      <c r="AB108" s="151">
        <v>75.426556987016198</v>
      </c>
      <c r="AC108" s="152">
        <v>99.182608149235463</v>
      </c>
      <c r="AD108" s="150">
        <f t="shared" si="195"/>
        <v>39.361731157046378</v>
      </c>
      <c r="AE108" s="151">
        <f t="shared" si="196"/>
        <v>6.8785331609837685</v>
      </c>
      <c r="AF108" s="152">
        <f t="shared" si="197"/>
        <v>31.495605939309399</v>
      </c>
      <c r="AG108" s="150">
        <f t="shared" si="198"/>
        <v>9.952626484209544</v>
      </c>
      <c r="AH108" s="151">
        <f t="shared" si="199"/>
        <v>10.292637198924352</v>
      </c>
      <c r="AI108" s="152">
        <f t="shared" si="200"/>
        <v>11.223440193833834</v>
      </c>
    </row>
    <row r="109" spans="2:35" ht="12.75">
      <c r="B109" s="252" t="s">
        <v>608</v>
      </c>
      <c r="C109" s="165" t="s">
        <v>1320</v>
      </c>
      <c r="D109" s="177" t="s">
        <v>1321</v>
      </c>
      <c r="E109" s="148">
        <f>VLOOKUP($B109,Snapshot!$D:$AJ,2,FALSE)</f>
        <v>2293.35</v>
      </c>
      <c r="F109" s="148">
        <f>VLOOKUP($B109,Snapshot!$D:$AJ,3,FALSE)</f>
        <v>1955</v>
      </c>
      <c r="G109" s="148">
        <f t="shared" si="185"/>
        <v>-14.75352650053415</v>
      </c>
      <c r="H109" s="149">
        <f>VLOOKUP($B109,Snapshot!$D:$AJ,8,FALSE)</f>
        <v>1.4289182661290323</v>
      </c>
      <c r="I109" s="150">
        <v>16.830526000000003</v>
      </c>
      <c r="J109" s="151">
        <v>14.406064000000001</v>
      </c>
      <c r="K109" s="151">
        <v>17.287276800000004</v>
      </c>
      <c r="L109" s="152">
        <v>21.609096000000005</v>
      </c>
      <c r="M109" s="150">
        <f t="shared" si="186"/>
        <v>-14.405146933613377</v>
      </c>
      <c r="N109" s="151">
        <f t="shared" si="187"/>
        <v>20.000000000000018</v>
      </c>
      <c r="O109" s="152">
        <f t="shared" si="188"/>
        <v>25</v>
      </c>
      <c r="P109" s="150">
        <v>3.4385910000000042</v>
      </c>
      <c r="Q109" s="151">
        <v>2.5073460000000014</v>
      </c>
      <c r="R109" s="151">
        <v>3.4793972240000022</v>
      </c>
      <c r="S109" s="152">
        <v>4.4411609516000023</v>
      </c>
      <c r="T109" s="150">
        <f t="shared" si="189"/>
        <v>-27.082168248564653</v>
      </c>
      <c r="U109" s="151">
        <f t="shared" si="190"/>
        <v>38.768132678936219</v>
      </c>
      <c r="V109" s="152">
        <f t="shared" si="191"/>
        <v>27.641676580242034</v>
      </c>
      <c r="W109" s="150">
        <f t="shared" si="192"/>
        <v>17.404795647166367</v>
      </c>
      <c r="X109" s="151">
        <f t="shared" si="193"/>
        <v>20.126924930131281</v>
      </c>
      <c r="Y109" s="152">
        <f t="shared" si="194"/>
        <v>20.552275539893021</v>
      </c>
      <c r="Z109" s="150">
        <v>2.2865530000000041</v>
      </c>
      <c r="AA109" s="151">
        <v>1.4887310000000016</v>
      </c>
      <c r="AB109" s="151">
        <v>2.1238131086262215</v>
      </c>
      <c r="AC109" s="152">
        <v>2.8554991920138937</v>
      </c>
      <c r="AD109" s="150">
        <f t="shared" si="195"/>
        <v>-34.891909350012931</v>
      </c>
      <c r="AE109" s="151">
        <f t="shared" si="196"/>
        <v>42.659292284920468</v>
      </c>
      <c r="AF109" s="152">
        <f t="shared" si="197"/>
        <v>34.451528734605084</v>
      </c>
      <c r="AG109" s="150">
        <f t="shared" si="198"/>
        <v>10.334057935602685</v>
      </c>
      <c r="AH109" s="151">
        <f t="shared" si="199"/>
        <v>12.28541159603704</v>
      </c>
      <c r="AI109" s="152">
        <f t="shared" si="200"/>
        <v>13.214338961768195</v>
      </c>
    </row>
    <row r="110" spans="2:35" ht="12.75">
      <c r="B110" s="252" t="s">
        <v>609</v>
      </c>
      <c r="C110" s="165" t="s">
        <v>1322</v>
      </c>
      <c r="D110" s="177" t="s">
        <v>1321</v>
      </c>
      <c r="E110" s="148">
        <f>VLOOKUP($B110,Snapshot!$D:$AJ,2,FALSE)</f>
        <v>7675.9</v>
      </c>
      <c r="F110" s="148">
        <f>VLOOKUP($B110,Snapshot!$D:$AJ,3,FALSE)</f>
        <v>9100</v>
      </c>
      <c r="G110" s="148">
        <f t="shared" si="185"/>
        <v>18.552873278703473</v>
      </c>
      <c r="H110" s="149">
        <f>VLOOKUP($B110,Snapshot!$D:$AJ,8,FALSE)</f>
        <v>2.6799054241338114</v>
      </c>
      <c r="I110" s="150">
        <v>54.275199999999998</v>
      </c>
      <c r="J110" s="151">
        <v>47.256800000000005</v>
      </c>
      <c r="K110" s="151">
        <v>53.719991999999998</v>
      </c>
      <c r="L110" s="152">
        <v>61.017267849999996</v>
      </c>
      <c r="M110" s="150">
        <f t="shared" si="186"/>
        <v>-12.931136135841037</v>
      </c>
      <c r="N110" s="151">
        <f t="shared" si="187"/>
        <v>13.676744934062391</v>
      </c>
      <c r="O110" s="152">
        <f t="shared" si="188"/>
        <v>13.583910902295004</v>
      </c>
      <c r="P110" s="150">
        <v>7.7484999999999999</v>
      </c>
      <c r="Q110" s="151">
        <v>6.3669000000000011</v>
      </c>
      <c r="R110" s="151">
        <v>9.0673141800000003</v>
      </c>
      <c r="S110" s="152">
        <v>11.139524646537502</v>
      </c>
      <c r="T110" s="150">
        <f t="shared" si="189"/>
        <v>-17.830547847970557</v>
      </c>
      <c r="U110" s="151">
        <f t="shared" si="190"/>
        <v>42.413327993214892</v>
      </c>
      <c r="V110" s="152">
        <f t="shared" si="191"/>
        <v>22.853630362872266</v>
      </c>
      <c r="W110" s="150">
        <f t="shared" si="192"/>
        <v>13.47298166613059</v>
      </c>
      <c r="X110" s="151">
        <f t="shared" si="193"/>
        <v>16.878844993126581</v>
      </c>
      <c r="Y110" s="152">
        <f t="shared" si="194"/>
        <v>18.256347816034676</v>
      </c>
      <c r="Z110" s="150">
        <v>4.9897</v>
      </c>
      <c r="AA110" s="151">
        <v>3.0472000000000006</v>
      </c>
      <c r="AB110" s="151">
        <v>4.736917405938236</v>
      </c>
      <c r="AC110" s="152">
        <v>6.315930203612373</v>
      </c>
      <c r="AD110" s="150">
        <f t="shared" si="195"/>
        <v>-38.930196204180604</v>
      </c>
      <c r="AE110" s="151">
        <f t="shared" si="196"/>
        <v>55.451476960430398</v>
      </c>
      <c r="AF110" s="152">
        <f t="shared" si="197"/>
        <v>33.33418471039149</v>
      </c>
      <c r="AG110" s="150">
        <f t="shared" si="198"/>
        <v>6.448172538132078</v>
      </c>
      <c r="AH110" s="151">
        <f t="shared" si="199"/>
        <v>8.8177924634430997</v>
      </c>
      <c r="AI110" s="152">
        <f t="shared" si="200"/>
        <v>10.351053769137868</v>
      </c>
    </row>
    <row r="111" spans="2:35" ht="12.75">
      <c r="B111" s="252" t="s">
        <v>621</v>
      </c>
      <c r="C111" s="165" t="s">
        <v>1323</v>
      </c>
      <c r="D111" s="177" t="s">
        <v>1321</v>
      </c>
      <c r="E111" s="148">
        <f>VLOOKUP($B111,Snapshot!$D:$AJ,2,FALSE)</f>
        <v>1537.75</v>
      </c>
      <c r="F111" s="148">
        <f>VLOOKUP($B111,Snapshot!$D:$AJ,3,FALSE)</f>
        <v>1440</v>
      </c>
      <c r="G111" s="148">
        <f t="shared" si="185"/>
        <v>-6.3566899691107182</v>
      </c>
      <c r="H111" s="149">
        <f>VLOOKUP($B111,Snapshot!$D:$AJ,8,FALSE)</f>
        <v>1.9766054360812426</v>
      </c>
      <c r="I111" s="150">
        <v>9.3579899999999991</v>
      </c>
      <c r="J111" s="151">
        <v>7.9148500000000004</v>
      </c>
      <c r="K111" s="151">
        <v>9.4801484999999985</v>
      </c>
      <c r="L111" s="152">
        <v>12.719148499999999</v>
      </c>
      <c r="M111" s="150">
        <f t="shared" si="186"/>
        <v>-15.421474055860273</v>
      </c>
      <c r="N111" s="151">
        <f t="shared" si="187"/>
        <v>19.776729818000316</v>
      </c>
      <c r="O111" s="152">
        <f t="shared" si="188"/>
        <v>34.166131469354099</v>
      </c>
      <c r="P111" s="150">
        <v>4.0209499999999991</v>
      </c>
      <c r="Q111" s="151">
        <v>3.3206500000000005</v>
      </c>
      <c r="R111" s="151">
        <v>4.0101028155000007</v>
      </c>
      <c r="S111" s="152">
        <v>5.0177040832500008</v>
      </c>
      <c r="T111" s="150">
        <f t="shared" si="189"/>
        <v>-17.416282221862968</v>
      </c>
      <c r="U111" s="151">
        <f t="shared" si="190"/>
        <v>20.762586105130019</v>
      </c>
      <c r="V111" s="152">
        <f t="shared" si="191"/>
        <v>25.126569420000443</v>
      </c>
      <c r="W111" s="150">
        <f t="shared" si="192"/>
        <v>41.954680126597474</v>
      </c>
      <c r="X111" s="151">
        <f t="shared" si="193"/>
        <v>42.300000000000018</v>
      </c>
      <c r="Y111" s="152">
        <f t="shared" si="194"/>
        <v>39.45000000000001</v>
      </c>
      <c r="Z111" s="150">
        <v>2.9517599999999988</v>
      </c>
      <c r="AA111" s="151">
        <v>2.4402600000000008</v>
      </c>
      <c r="AB111" s="151">
        <v>2.9232223704316502</v>
      </c>
      <c r="AC111" s="152">
        <v>3.8313347666921937</v>
      </c>
      <c r="AD111" s="150">
        <f t="shared" si="195"/>
        <v>-17.328644605252396</v>
      </c>
      <c r="AE111" s="151">
        <f t="shared" si="196"/>
        <v>19.791430848829595</v>
      </c>
      <c r="AF111" s="152">
        <f t="shared" si="197"/>
        <v>31.065457265450846</v>
      </c>
      <c r="AG111" s="150">
        <f t="shared" si="198"/>
        <v>30.831411839769558</v>
      </c>
      <c r="AH111" s="151">
        <f t="shared" si="199"/>
        <v>30.835195993308023</v>
      </c>
      <c r="AI111" s="152">
        <f t="shared" si="200"/>
        <v>30.122572801883663</v>
      </c>
    </row>
    <row r="112" spans="2:35" ht="12.75">
      <c r="B112" s="252" t="s">
        <v>610</v>
      </c>
      <c r="C112" s="165" t="s">
        <v>1324</v>
      </c>
      <c r="D112" s="177" t="s">
        <v>1321</v>
      </c>
      <c r="E112" s="148">
        <f>VLOOKUP($B112,Snapshot!$D:$AJ,2,FALSE)</f>
        <v>2897</v>
      </c>
      <c r="F112" s="148">
        <f>VLOOKUP($B112,Snapshot!$D:$AJ,3,FALSE)</f>
        <v>3060</v>
      </c>
      <c r="G112" s="148">
        <f t="shared" ref="G112" si="288">IF(IFERROR(((IF(F112&lt;0,"-",F112))/E112*100-100),"-")=-100,"-",(IFERROR(((IF(F112&lt;0,"-",F112))/E112*100-100),"-")))</f>
        <v>5.6265101829478823</v>
      </c>
      <c r="H112" s="149">
        <f>VLOOKUP($B112,Snapshot!$D:$AJ,8,FALSE)</f>
        <v>4.5927037037037035</v>
      </c>
      <c r="I112" s="150">
        <v>79.720600000000005</v>
      </c>
      <c r="J112" s="151">
        <v>76.818300000000008</v>
      </c>
      <c r="K112" s="151">
        <v>88.130690631214151</v>
      </c>
      <c r="L112" s="152">
        <v>92.059087371023367</v>
      </c>
      <c r="M112" s="150">
        <f t="shared" ref="M112" si="289">IF(AND(I112&lt;0,J112&gt;0),"LP",IF(AND(I112&gt;0,J112&lt;0),"PL",IF(OR(I112&lt;0,J112&lt;0),"Loss",IF(ISERROR((+J112/I112-1)*100),"NA",(+J112/I112-1)*100))))</f>
        <v>-3.6405897597358683</v>
      </c>
      <c r="N112" s="151">
        <f t="shared" ref="N112" si="290">IF(AND(J112&lt;0,K112&gt;0),"LP",IF(AND(J112&gt;0,K112&lt;0),"PL",IF(OR(J112&lt;0,K112&lt;0),"Loss",IF(ISERROR((+K112/J112-1)*100),"NA",(+K112/J112-1)*100))))</f>
        <v>14.726166331738844</v>
      </c>
      <c r="O112" s="152">
        <f t="shared" ref="O112" si="291">IF(AND(K112&lt;0,L112&gt;0),"LP",IF(AND(K112&gt;0,L112&lt;0),"PL",IF(OR(K112&lt;0,L112&lt;0),"Loss",IF(ISERROR((+L112/K112-1)*100),"NA",(+L112/K112-1)*100))))</f>
        <v>4.4574673268449994</v>
      </c>
      <c r="P112" s="150">
        <v>12.893800000000002</v>
      </c>
      <c r="Q112" s="151">
        <v>11.232800000000003</v>
      </c>
      <c r="R112" s="151">
        <v>13.447554755653385</v>
      </c>
      <c r="S112" s="152">
        <v>16.372806368013116</v>
      </c>
      <c r="T112" s="150">
        <f t="shared" ref="T112" si="292">IF(AND(P112&lt;0,Q112&gt;0),"LP",IF(AND(P112&gt;0,Q112&lt;0),"PL",IF(OR(P112&lt;0,Q112&lt;0),"Loss",IF(ISERROR((+Q112/P112-1)*100),"NA",(+Q112/P112-1)*100))))</f>
        <v>-12.882160418185485</v>
      </c>
      <c r="U112" s="151">
        <f t="shared" ref="U112" si="293">IF(AND(Q112&lt;0,R112&gt;0),"LP",IF(AND(Q112&gt;0,R112&lt;0),"PL",IF(OR(Q112&lt;0,R112&lt;0),"Loss",IF(ISERROR((+R112/Q112-1)*100),"NA",(+R112/Q112-1)*100))))</f>
        <v>19.716853817867165</v>
      </c>
      <c r="V112" s="152">
        <f t="shared" ref="V112" si="294">IF(AND(R112&lt;0,S112&gt;0),"LP",IF(AND(R112&gt;0,S112&lt;0),"PL",IF(OR(R112&lt;0,S112&lt;0),"Loss",IF(ISERROR((+S112/R112-1)*100),"NA",(+S112/R112-1)*100))))</f>
        <v>21.753037377519856</v>
      </c>
      <c r="W112" s="150">
        <f t="shared" ref="W112" si="295">IF(OR(J112&lt;0,Q112&lt;0),"NM",IF(ISERROR((Q112/J112*100)),"NA",(Q112/J112*100)))</f>
        <v>14.622557385414675</v>
      </c>
      <c r="X112" s="151">
        <f t="shared" ref="X112" si="296">IF(OR(K112&lt;0,R112&lt;0),"NM",IF(ISERROR((R112/K112*100)),"NA",(R112/K112*100)))</f>
        <v>15.258651281793686</v>
      </c>
      <c r="Y112" s="152">
        <f t="shared" ref="Y112" si="297">IF(OR(L112&lt;0,S112&lt;0),"NM",IF(ISERROR((S112/L112*100)),"NA",(S112/L112*100)))</f>
        <v>17.785106104763145</v>
      </c>
      <c r="Z112" s="150">
        <v>8.5200000000000031</v>
      </c>
      <c r="AA112" s="151">
        <v>7.5215602946382409</v>
      </c>
      <c r="AB112" s="151">
        <v>8.9099763067756257</v>
      </c>
      <c r="AC112" s="152">
        <v>10.426762856333859</v>
      </c>
      <c r="AD112" s="150">
        <f t="shared" ref="AD112" si="298">IF(AND(Z112&lt;0,AA112&gt;0),"LP",IF(AND(Z112&gt;0,AA112&lt;0),"PL",IF(OR(Z112&lt;0,AA112&lt;0),"Loss",IF(ISERROR((+AA112/Z112-1)*100),"NA",(+AA112/Z112-1)*100))))</f>
        <v>-11.718775884527721</v>
      </c>
      <c r="AE112" s="151">
        <f t="shared" ref="AE112" si="299">IF(AND(AA112&lt;0,AB112&gt;0),"LP",IF(AND(AA112&gt;0,AB112&lt;0),"PL",IF(OR(AA112&lt;0,AB112&lt;0),"Loss",IF(ISERROR((+AB112/AA112-1)*100),"NA",(+AB112/AA112-1)*100))))</f>
        <v>18.459148870043897</v>
      </c>
      <c r="AF112" s="152">
        <f t="shared" ref="AF112" si="300">IF(AND(AB112&lt;0,AC112&gt;0),"LP",IF(AND(AB112&gt;0,AC112&lt;0),"PL",IF(OR(AB112&lt;0,AC112&lt;0),"Loss",IF(ISERROR((+AC112/AB112-1)*100),"NA",(+AC112/AB112-1)*100))))</f>
        <v>17.02346333294722</v>
      </c>
      <c r="AG112" s="150">
        <f t="shared" ref="AG112" si="301">IF(OR(J112&lt;0,AA112&lt;0),"NM",IF(ISERROR((AA112/J112*100)),"NA",(AA112/J112*100)))</f>
        <v>9.7913652015707715</v>
      </c>
      <c r="AH112" s="151">
        <f t="shared" ref="AH112" si="302">IF(OR(K112&lt;0,AB112&lt;0),"NM",IF(ISERROR((AB112/K112*100)),"NA",(AB112/K112*100)))</f>
        <v>10.109958566034303</v>
      </c>
      <c r="AI112" s="152">
        <f t="shared" ref="AI112" si="303">IF(OR(L112&lt;0,AC112&lt;0),"NM",IF(ISERROR((AC112/L112*100)),"NA",(AC112/L112*100)))</f>
        <v>11.326163613062059</v>
      </c>
    </row>
    <row r="113" spans="2:35" ht="12.75">
      <c r="B113" s="252" t="s">
        <v>611</v>
      </c>
      <c r="C113" s="165" t="s">
        <v>1325</v>
      </c>
      <c r="D113" s="177" t="s">
        <v>1321</v>
      </c>
      <c r="E113" s="148">
        <f>VLOOKUP($B113,Snapshot!$D:$AJ,2,FALSE)</f>
        <v>5285.2</v>
      </c>
      <c r="F113" s="148">
        <f>VLOOKUP($B113,Snapshot!$D:$AJ,3,FALSE)</f>
        <v>4095</v>
      </c>
      <c r="G113" s="148">
        <f t="shared" si="185"/>
        <v>-22.519488382653435</v>
      </c>
      <c r="H113" s="149">
        <f>VLOOKUP($B113,Snapshot!$D:$AJ,8,FALSE)</f>
        <v>1.9265249462365597</v>
      </c>
      <c r="I113" s="150">
        <v>30.291461999999999</v>
      </c>
      <c r="J113" s="151">
        <v>19.511429</v>
      </c>
      <c r="K113" s="151">
        <v>21.4625719</v>
      </c>
      <c r="L113" s="152">
        <v>22.535700495</v>
      </c>
      <c r="M113" s="150">
        <f t="shared" si="186"/>
        <v>-35.587694644781422</v>
      </c>
      <c r="N113" s="151">
        <f t="shared" si="187"/>
        <v>10.000000000000009</v>
      </c>
      <c r="O113" s="152">
        <f t="shared" si="188"/>
        <v>5.0000000000000044</v>
      </c>
      <c r="P113" s="150">
        <v>7.8127350000000009</v>
      </c>
      <c r="Q113" s="151">
        <v>4.8084759999999989</v>
      </c>
      <c r="R113" s="151">
        <v>4.7724742619999994</v>
      </c>
      <c r="S113" s="152">
        <v>4.7154550625999985</v>
      </c>
      <c r="T113" s="150">
        <f t="shared" si="189"/>
        <v>-38.453358522975655</v>
      </c>
      <c r="U113" s="151">
        <f t="shared" si="190"/>
        <v>-0.74871410401132765</v>
      </c>
      <c r="V113" s="152">
        <f t="shared" si="191"/>
        <v>-1.1947513233126594</v>
      </c>
      <c r="W113" s="150">
        <f t="shared" si="192"/>
        <v>24.644407131840516</v>
      </c>
      <c r="X113" s="151">
        <f t="shared" si="193"/>
        <v>22.236264527085865</v>
      </c>
      <c r="Y113" s="152">
        <f t="shared" si="194"/>
        <v>20.924377583231628</v>
      </c>
      <c r="Z113" s="150">
        <v>5.9059890000000008</v>
      </c>
      <c r="AA113" s="151">
        <v>3.6797097169890836</v>
      </c>
      <c r="AB113" s="151">
        <v>3.6535707480883226</v>
      </c>
      <c r="AC113" s="152">
        <v>3.5856523725152298</v>
      </c>
      <c r="AD113" s="150">
        <f t="shared" si="195"/>
        <v>-37.69528326264944</v>
      </c>
      <c r="AE113" s="151">
        <f t="shared" si="196"/>
        <v>-0.7103541015770376</v>
      </c>
      <c r="AF113" s="152">
        <f t="shared" si="197"/>
        <v>-1.8589588174426352</v>
      </c>
      <c r="AG113" s="150">
        <f t="shared" si="198"/>
        <v>18.859252784555572</v>
      </c>
      <c r="AH113" s="151">
        <f t="shared" si="199"/>
        <v>17.022986644430635</v>
      </c>
      <c r="AI113" s="152">
        <f t="shared" si="200"/>
        <v>15.910986984011345</v>
      </c>
    </row>
    <row r="114" spans="2:35" ht="12.75">
      <c r="B114" s="252" t="s">
        <v>612</v>
      </c>
      <c r="C114" s="165" t="s">
        <v>1326</v>
      </c>
      <c r="D114" s="177" t="s">
        <v>1321</v>
      </c>
      <c r="E114" s="148">
        <f>VLOOKUP($B114,Snapshot!$D:$AJ,2,FALSE)</f>
        <v>2999.15</v>
      </c>
      <c r="F114" s="148">
        <f>VLOOKUP($B114,Snapshot!$D:$AJ,3,FALSE)</f>
        <v>3450</v>
      </c>
      <c r="G114" s="148">
        <f t="shared" si="185"/>
        <v>15.032592567894241</v>
      </c>
      <c r="H114" s="149">
        <f>VLOOKUP($B114,Snapshot!$D:$AJ,8,FALSE)</f>
        <v>1.2837177718040622</v>
      </c>
      <c r="I114" s="150">
        <v>44.640300000000003</v>
      </c>
      <c r="J114" s="151">
        <v>37.943800000000003</v>
      </c>
      <c r="K114" s="151">
        <v>43.222345390093906</v>
      </c>
      <c r="L114" s="152">
        <v>49.462640809238458</v>
      </c>
      <c r="M114" s="150">
        <f t="shared" si="186"/>
        <v>-15.001019258383119</v>
      </c>
      <c r="N114" s="151">
        <f t="shared" si="187"/>
        <v>13.911483272876989</v>
      </c>
      <c r="O114" s="152">
        <f t="shared" si="188"/>
        <v>14.43766034171472</v>
      </c>
      <c r="P114" s="150">
        <v>5.682800000000003</v>
      </c>
      <c r="Q114" s="151">
        <v>4.6222000000000047</v>
      </c>
      <c r="R114" s="151">
        <v>5.4739084203300008</v>
      </c>
      <c r="S114" s="152">
        <v>6.2891931656175801</v>
      </c>
      <c r="T114" s="150">
        <f t="shared" si="189"/>
        <v>-18.66333497571615</v>
      </c>
      <c r="U114" s="151">
        <f t="shared" si="190"/>
        <v>18.426472682488757</v>
      </c>
      <c r="V114" s="152">
        <f t="shared" si="191"/>
        <v>14.894015074487289</v>
      </c>
      <c r="W114" s="150">
        <f t="shared" si="192"/>
        <v>12.18170030413402</v>
      </c>
      <c r="X114" s="151">
        <f t="shared" si="193"/>
        <v>12.664533520627877</v>
      </c>
      <c r="Y114" s="152">
        <f t="shared" si="194"/>
        <v>12.71503717295035</v>
      </c>
      <c r="Z114" s="150">
        <v>3.8098000000000027</v>
      </c>
      <c r="AA114" s="151">
        <v>3.0147000000000039</v>
      </c>
      <c r="AB114" s="151">
        <v>3.4630286757672524</v>
      </c>
      <c r="AC114" s="152">
        <v>4.077312391882975</v>
      </c>
      <c r="AD114" s="150">
        <f t="shared" si="195"/>
        <v>-20.86986193500967</v>
      </c>
      <c r="AE114" s="151">
        <f t="shared" si="196"/>
        <v>14.871419237975525</v>
      </c>
      <c r="AF114" s="152">
        <f t="shared" si="197"/>
        <v>17.738337554471006</v>
      </c>
      <c r="AG114" s="150">
        <f t="shared" si="198"/>
        <v>7.9451715431770236</v>
      </c>
      <c r="AH114" s="151">
        <f t="shared" si="199"/>
        <v>8.012125775481266</v>
      </c>
      <c r="AI114" s="152">
        <f t="shared" si="200"/>
        <v>8.2432161428821829</v>
      </c>
    </row>
    <row r="115" spans="2:35" ht="12.75">
      <c r="B115" s="252" t="s">
        <v>613</v>
      </c>
      <c r="C115" s="165" t="s">
        <v>1327</v>
      </c>
      <c r="D115" s="177" t="s">
        <v>1321</v>
      </c>
      <c r="E115" s="148">
        <f>VLOOKUP($B115,Snapshot!$D:$AJ,2,FALSE)</f>
        <v>3429.05</v>
      </c>
      <c r="F115" s="148">
        <f>VLOOKUP($B115,Snapshot!$D:$AJ,3,FALSE)</f>
        <v>3450</v>
      </c>
      <c r="G115" s="148">
        <f t="shared" si="185"/>
        <v>0.61095638733759472</v>
      </c>
      <c r="H115" s="149">
        <f>VLOOKUP($B115,Snapshot!$D:$AJ,8,FALSE)</f>
        <v>2.0031638291517324</v>
      </c>
      <c r="I115" s="150">
        <v>20.774000000000001</v>
      </c>
      <c r="J115" s="151">
        <v>20.650099999999998</v>
      </c>
      <c r="K115" s="151">
        <v>25.479200833333334</v>
      </c>
      <c r="L115" s="152">
        <v>30.892734791666665</v>
      </c>
      <c r="M115" s="150">
        <f t="shared" si="186"/>
        <v>-0.59641860017330961</v>
      </c>
      <c r="N115" s="151">
        <f t="shared" si="187"/>
        <v>23.385362944166555</v>
      </c>
      <c r="O115" s="152">
        <f t="shared" si="188"/>
        <v>21.246875024632004</v>
      </c>
      <c r="P115" s="150">
        <v>5.5030999999999981</v>
      </c>
      <c r="Q115" s="151">
        <v>3.9827999999999992</v>
      </c>
      <c r="R115" s="151">
        <v>5.3614762833333334</v>
      </c>
      <c r="S115" s="152">
        <v>6.9662655970833329</v>
      </c>
      <c r="T115" s="150">
        <f t="shared" si="189"/>
        <v>-27.626247024404414</v>
      </c>
      <c r="U115" s="151">
        <f t="shared" si="190"/>
        <v>34.615754829098492</v>
      </c>
      <c r="V115" s="152">
        <f t="shared" si="191"/>
        <v>29.931855126145802</v>
      </c>
      <c r="W115" s="150">
        <f t="shared" si="192"/>
        <v>19.287073670345421</v>
      </c>
      <c r="X115" s="151">
        <f t="shared" si="193"/>
        <v>21.042560629763344</v>
      </c>
      <c r="Y115" s="152">
        <f t="shared" si="194"/>
        <v>22.549850779033285</v>
      </c>
      <c r="Z115" s="150">
        <v>3.7519999999999993</v>
      </c>
      <c r="AA115" s="151">
        <v>2.2849315878881797</v>
      </c>
      <c r="AB115" s="151">
        <v>2.9885918148867079</v>
      </c>
      <c r="AC115" s="152">
        <v>4.2727512565911612</v>
      </c>
      <c r="AD115" s="150">
        <f t="shared" si="195"/>
        <v>-39.100970472063437</v>
      </c>
      <c r="AE115" s="151">
        <f t="shared" si="196"/>
        <v>30.79568030519799</v>
      </c>
      <c r="AF115" s="152">
        <f t="shared" si="197"/>
        <v>42.968713067734001</v>
      </c>
      <c r="AG115" s="150">
        <f t="shared" si="198"/>
        <v>11.064990425654985</v>
      </c>
      <c r="AH115" s="151">
        <f t="shared" si="199"/>
        <v>11.729535139017637</v>
      </c>
      <c r="AI115" s="152">
        <f t="shared" si="200"/>
        <v>13.830925896996787</v>
      </c>
    </row>
    <row r="116" spans="2:35" ht="12.75">
      <c r="B116" s="252" t="s">
        <v>614</v>
      </c>
      <c r="C116" s="165" t="s">
        <v>1328</v>
      </c>
      <c r="D116" s="177" t="s">
        <v>1321</v>
      </c>
      <c r="E116" s="148">
        <f>VLOOKUP($B116,Snapshot!$D:$AJ,2,FALSE)</f>
        <v>287.64999999999998</v>
      </c>
      <c r="F116" s="148">
        <f>VLOOKUP($B116,Snapshot!$D:$AJ,3,FALSE)</f>
        <v>305</v>
      </c>
      <c r="G116" s="148">
        <f t="shared" si="185"/>
        <v>6.031635668346965</v>
      </c>
      <c r="H116" s="149">
        <f>VLOOKUP($B116,Snapshot!$D:$AJ,8,FALSE)</f>
        <v>0.55752192951015522</v>
      </c>
      <c r="I116" s="150">
        <v>16.165700000000001</v>
      </c>
      <c r="J116" s="151">
        <v>14.4467</v>
      </c>
      <c r="K116" s="151">
        <v>16.198362375000002</v>
      </c>
      <c r="L116" s="152">
        <v>18.709108543125001</v>
      </c>
      <c r="M116" s="150">
        <f t="shared" si="186"/>
        <v>-10.633625515752499</v>
      </c>
      <c r="N116" s="151">
        <f t="shared" si="187"/>
        <v>12.125000000000007</v>
      </c>
      <c r="O116" s="152">
        <f t="shared" si="188"/>
        <v>15.500000000000004</v>
      </c>
      <c r="P116" s="150">
        <v>2.4902999999999991</v>
      </c>
      <c r="Q116" s="151">
        <v>1.9035</v>
      </c>
      <c r="R116" s="151">
        <v>2.244573730645441</v>
      </c>
      <c r="S116" s="152">
        <v>2.8694145259332253</v>
      </c>
      <c r="T116" s="150">
        <f t="shared" si="189"/>
        <v>-23.563426093241745</v>
      </c>
      <c r="U116" s="151">
        <f t="shared" si="190"/>
        <v>17.918241694007932</v>
      </c>
      <c r="V116" s="152">
        <f t="shared" si="191"/>
        <v>27.837837837837821</v>
      </c>
      <c r="W116" s="150">
        <f t="shared" si="192"/>
        <v>13.176019436964841</v>
      </c>
      <c r="X116" s="151">
        <f t="shared" si="193"/>
        <v>13.85679415414017</v>
      </c>
      <c r="Y116" s="152">
        <f t="shared" si="194"/>
        <v>15.336992242677663</v>
      </c>
      <c r="Z116" s="150">
        <v>1.4867999999999988</v>
      </c>
      <c r="AA116" s="151">
        <v>1.3134999999999999</v>
      </c>
      <c r="AB116" s="151">
        <v>1.5654974933984116</v>
      </c>
      <c r="AC116" s="152">
        <v>2.049159042344884</v>
      </c>
      <c r="AD116" s="150">
        <f t="shared" si="195"/>
        <v>-11.655905299973035</v>
      </c>
      <c r="AE116" s="151">
        <f t="shared" si="196"/>
        <v>19.185191731892793</v>
      </c>
      <c r="AF116" s="152">
        <f t="shared" si="197"/>
        <v>30.895070160510496</v>
      </c>
      <c r="AG116" s="150">
        <f t="shared" si="198"/>
        <v>9.0920417811680174</v>
      </c>
      <c r="AH116" s="151">
        <f t="shared" si="199"/>
        <v>9.6645417429020295</v>
      </c>
      <c r="AI116" s="152">
        <f t="shared" si="200"/>
        <v>10.952734800920723</v>
      </c>
    </row>
    <row r="117" spans="2:35" ht="12.75">
      <c r="B117" s="252" t="s">
        <v>210</v>
      </c>
      <c r="C117" s="165" t="s">
        <v>1329</v>
      </c>
      <c r="D117" s="177" t="s">
        <v>1321</v>
      </c>
      <c r="E117" s="148">
        <f>VLOOKUP($B117,Snapshot!$D:$AJ,2,FALSE)</f>
        <v>4648.8</v>
      </c>
      <c r="F117" s="148">
        <f>VLOOKUP($B117,Snapshot!$D:$AJ,3,FALSE)</f>
        <v>5200</v>
      </c>
      <c r="G117" s="148">
        <f t="shared" ref="G117" si="304">IF(IFERROR(((IF(F117&lt;0,"-",F117))/E117*100-100),"-")=-100,"-",(IFERROR(((IF(F117&lt;0,"-",F117))/E117*100-100),"-")))</f>
        <v>11.856823266219237</v>
      </c>
      <c r="H117" s="149">
        <f>VLOOKUP($B117,Snapshot!$D:$AJ,8,FALSE)</f>
        <v>8.3971373954599766</v>
      </c>
      <c r="I117" s="150">
        <v>64.92</v>
      </c>
      <c r="J117" s="151">
        <v>76.658000000000001</v>
      </c>
      <c r="K117" s="151">
        <v>88.290519565217366</v>
      </c>
      <c r="L117" s="152">
        <v>103.54761090278531</v>
      </c>
      <c r="M117" s="150">
        <f t="shared" ref="M117" si="305">IF(AND(I117&lt;0,J117&gt;0),"LP",IF(AND(I117&gt;0,J117&lt;0),"PL",IF(OR(I117&lt;0,J117&lt;0),"Loss",IF(ISERROR((+J117/I117-1)*100),"NA",(+J117/I117-1)*100))))</f>
        <v>18.080714725816382</v>
      </c>
      <c r="N117" s="151">
        <f t="shared" ref="N117" si="306">IF(AND(J117&lt;0,K117&gt;0),"LP",IF(AND(J117&gt;0,K117&lt;0),"PL",IF(OR(J117&lt;0,K117&lt;0),"Loss",IF(ISERROR((+K117/J117-1)*100),"NA",(+K117/J117-1)*100))))</f>
        <v>15.174566992639216</v>
      </c>
      <c r="O117" s="152">
        <f t="shared" ref="O117" si="307">IF(AND(K117&lt;0,L117&gt;0),"LP",IF(AND(K117&gt;0,L117&lt;0),"PL",IF(OR(K117&lt;0,L117&lt;0),"Loss",IF(ISERROR((+L117/K117-1)*100),"NA",(+L117/K117-1)*100))))</f>
        <v>17.280554483879797</v>
      </c>
      <c r="P117" s="150">
        <v>15.420999999999999</v>
      </c>
      <c r="Q117" s="151">
        <v>20.146000000000001</v>
      </c>
      <c r="R117" s="151">
        <v>23.565010274456551</v>
      </c>
      <c r="S117" s="152">
        <v>28.427417606326241</v>
      </c>
      <c r="T117" s="150">
        <f t="shared" ref="T117" si="308">IF(AND(P117&lt;0,Q117&gt;0),"LP",IF(AND(P117&gt;0,Q117&lt;0),"PL",IF(OR(P117&lt;0,Q117&lt;0),"Loss",IF(ISERROR((+Q117/P117-1)*100),"NA",(+Q117/P117-1)*100))))</f>
        <v>30.640036314117115</v>
      </c>
      <c r="U117" s="151">
        <f t="shared" ref="U117" si="309">IF(AND(Q117&lt;0,R117&gt;0),"LP",IF(AND(Q117&gt;0,R117&lt;0),"PL",IF(OR(Q117&lt;0,R117&lt;0),"Loss",IF(ISERROR((+R117/Q117-1)*100),"NA",(+R117/Q117-1)*100))))</f>
        <v>16.971161890482222</v>
      </c>
      <c r="V117" s="152">
        <f t="shared" ref="V117" si="310">IF(AND(R117&lt;0,S117&gt;0),"LP",IF(AND(R117&gt;0,S117&lt;0),"PL",IF(OR(R117&lt;0,S117&lt;0),"Loss",IF(ISERROR((+S117/R117-1)*100),"NA",(+S117/R117-1)*100))))</f>
        <v>20.634013205334046</v>
      </c>
      <c r="W117" s="150">
        <f t="shared" ref="W117" si="311">IF(OR(J117&lt;0,Q117&lt;0),"NM",IF(ISERROR((Q117/J117*100)),"NA",(Q117/J117*100)))</f>
        <v>26.280362127892719</v>
      </c>
      <c r="X117" s="151">
        <f t="shared" ref="X117" si="312">IF(OR(K117&lt;0,R117&lt;0),"NM",IF(ISERROR((R117/K117*100)),"NA",(R117/K117*100)))</f>
        <v>26.690306491004208</v>
      </c>
      <c r="Y117" s="152">
        <f t="shared" ref="Y117" si="313">IF(OR(L117&lt;0,S117&lt;0),"NM",IF(ISERROR((S117/L117*100)),"NA",(S117/L117*100)))</f>
        <v>27.453475129440747</v>
      </c>
      <c r="Z117" s="150">
        <v>12.295</v>
      </c>
      <c r="AA117" s="151">
        <v>16.815000000000001</v>
      </c>
      <c r="AB117" s="151">
        <v>17.29702785820492</v>
      </c>
      <c r="AC117" s="152">
        <v>20.894411101725545</v>
      </c>
      <c r="AD117" s="150">
        <f t="shared" ref="AD117" si="314">IF(AND(Z117&lt;0,AA117&gt;0),"LP",IF(AND(Z117&gt;0,AA117&lt;0),"PL",IF(OR(Z117&lt;0,AA117&lt;0),"Loss",IF(ISERROR((+AA117/Z117-1)*100),"NA",(+AA117/Z117-1)*100))))</f>
        <v>36.762911752745019</v>
      </c>
      <c r="AE117" s="151">
        <f t="shared" ref="AE117" si="315">IF(AND(AA117&lt;0,AB117&gt;0),"LP",IF(AND(AA117&gt;0,AB117&lt;0),"PL",IF(OR(AA117&lt;0,AB117&lt;0),"Loss",IF(ISERROR((+AB117/AA117-1)*100),"NA",(+AB117/AA117-1)*100))))</f>
        <v>2.8666539292591109</v>
      </c>
      <c r="AF117" s="152">
        <f t="shared" ref="AF117" si="316">IF(AND(AB117&lt;0,AC117&gt;0),"LP",IF(AND(AB117&gt;0,AC117&lt;0),"PL",IF(OR(AB117&lt;0,AC117&lt;0),"Loss",IF(ISERROR((+AC117/AB117-1)*100),"NA",(+AC117/AB117-1)*100))))</f>
        <v>20.797695841220442</v>
      </c>
      <c r="AG117" s="150">
        <f t="shared" ref="AG117" si="317">IF(OR(J117&lt;0,AA117&lt;0),"NM",IF(ISERROR((AA117/J117*100)),"NA",(AA117/J117*100)))</f>
        <v>21.935088314331185</v>
      </c>
      <c r="AH117" s="151">
        <f t="shared" ref="AH117" si="318">IF(OR(K117&lt;0,AB117&lt;0),"NM",IF(ISERROR((AB117/K117*100)),"NA",(AB117/K117*100)))</f>
        <v>19.591036436735614</v>
      </c>
      <c r="AI117" s="152">
        <f t="shared" ref="AI117" si="319">IF(OR(L117&lt;0,AC117&lt;0),"NM",IF(ISERROR((AC117/L117*100)),"NA",(AC117/L117*100)))</f>
        <v>20.178554502181672</v>
      </c>
    </row>
    <row r="118" spans="2:35" ht="12.75">
      <c r="B118" s="252" t="s">
        <v>211</v>
      </c>
      <c r="C118" s="165" t="s">
        <v>1330</v>
      </c>
      <c r="D118" s="177" t="s">
        <v>1321</v>
      </c>
      <c r="E118" s="148">
        <f>VLOOKUP($B118,Snapshot!$D:$AJ,2,FALSE)</f>
        <v>2462.25</v>
      </c>
      <c r="F118" s="148">
        <f>VLOOKUP($B118,Snapshot!$D:$AJ,3,FALSE)</f>
        <v>2130</v>
      </c>
      <c r="G118" s="148">
        <f t="shared" si="185"/>
        <v>-13.493755711239714</v>
      </c>
      <c r="H118" s="149">
        <f>VLOOKUP($B118,Snapshot!$D:$AJ,8,FALSE)</f>
        <v>8.7307701792114685</v>
      </c>
      <c r="I118" s="150">
        <v>148.70249999999999</v>
      </c>
      <c r="J118" s="151">
        <v>131.3852</v>
      </c>
      <c r="K118" s="151">
        <v>153.77159671737058</v>
      </c>
      <c r="L118" s="152">
        <v>178.6223836080562</v>
      </c>
      <c r="M118" s="150">
        <f t="shared" si="186"/>
        <v>-11.645601116322856</v>
      </c>
      <c r="N118" s="151">
        <f t="shared" si="187"/>
        <v>17.038750724869001</v>
      </c>
      <c r="O118" s="152">
        <f t="shared" si="188"/>
        <v>16.160843368467393</v>
      </c>
      <c r="P118" s="150">
        <v>36.332000000000001</v>
      </c>
      <c r="Q118" s="151">
        <v>26.608200000000025</v>
      </c>
      <c r="R118" s="151">
        <v>30.982781012487031</v>
      </c>
      <c r="S118" s="152">
        <v>39.723396875831966</v>
      </c>
      <c r="T118" s="150">
        <f t="shared" si="189"/>
        <v>-26.763734448970531</v>
      </c>
      <c r="U118" s="151">
        <f t="shared" si="190"/>
        <v>16.440725086578588</v>
      </c>
      <c r="V118" s="152">
        <f t="shared" si="191"/>
        <v>28.211204990998695</v>
      </c>
      <c r="W118" s="150">
        <f t="shared" si="192"/>
        <v>20.252052742622475</v>
      </c>
      <c r="X118" s="151">
        <f t="shared" si="193"/>
        <v>20.148572086061396</v>
      </c>
      <c r="Y118" s="152">
        <f t="shared" si="194"/>
        <v>22.238756461225705</v>
      </c>
      <c r="Z118" s="150">
        <v>22.663399999999999</v>
      </c>
      <c r="AA118" s="151">
        <v>14.12420000000003</v>
      </c>
      <c r="AB118" s="151">
        <v>15.642259792120955</v>
      </c>
      <c r="AC118" s="152">
        <v>22.007821633207605</v>
      </c>
      <c r="AD118" s="150">
        <f t="shared" si="195"/>
        <v>-37.67837129468645</v>
      </c>
      <c r="AE118" s="151">
        <f t="shared" si="196"/>
        <v>10.747934694502504</v>
      </c>
      <c r="AF118" s="152">
        <f t="shared" si="197"/>
        <v>40.694643393488448</v>
      </c>
      <c r="AG118" s="150">
        <f t="shared" si="198"/>
        <v>10.750221486133926</v>
      </c>
      <c r="AH118" s="151">
        <f t="shared" si="199"/>
        <v>10.172398626302325</v>
      </c>
      <c r="AI118" s="152">
        <f t="shared" si="200"/>
        <v>12.320864378060518</v>
      </c>
    </row>
    <row r="119" spans="2:35" ht="12.75">
      <c r="B119" s="252" t="s">
        <v>534</v>
      </c>
      <c r="C119" s="165" t="s">
        <v>1331</v>
      </c>
      <c r="D119" s="177" t="s">
        <v>1321</v>
      </c>
      <c r="E119" s="148">
        <f>VLOOKUP($B119,Snapshot!$D:$AJ,2,FALSE)</f>
        <v>1067</v>
      </c>
      <c r="F119" s="148">
        <f>VLOOKUP($B119,Snapshot!$D:$AJ,3,FALSE)</f>
        <v>980</v>
      </c>
      <c r="G119" s="148">
        <f t="shared" si="185"/>
        <v>-8.1537019681349676</v>
      </c>
      <c r="H119" s="149">
        <f>VLOOKUP($B119,Snapshot!$D:$AJ,8,FALSE)</f>
        <v>3.210062222222223</v>
      </c>
      <c r="I119" s="150">
        <v>167.89</v>
      </c>
      <c r="J119" s="151">
        <v>154.21</v>
      </c>
      <c r="K119" s="151">
        <v>156.91766418655811</v>
      </c>
      <c r="L119" s="152">
        <v>167.00303432443141</v>
      </c>
      <c r="M119" s="150">
        <f t="shared" si="186"/>
        <v>-8.148192268747378</v>
      </c>
      <c r="N119" s="151">
        <f t="shared" si="187"/>
        <v>1.7558291852396657</v>
      </c>
      <c r="O119" s="152">
        <f t="shared" si="188"/>
        <v>6.4271732504779688</v>
      </c>
      <c r="P119" s="150">
        <v>38.22</v>
      </c>
      <c r="Q119" s="151">
        <v>28.47</v>
      </c>
      <c r="R119" s="151">
        <v>25.650796535047004</v>
      </c>
      <c r="S119" s="152">
        <v>31.576824195714522</v>
      </c>
      <c r="T119" s="150">
        <f t="shared" si="189"/>
        <v>-25.510204081632658</v>
      </c>
      <c r="U119" s="151">
        <f t="shared" si="190"/>
        <v>-9.9023655249490528</v>
      </c>
      <c r="V119" s="152">
        <f t="shared" si="191"/>
        <v>23.102704247685701</v>
      </c>
      <c r="W119" s="150">
        <f t="shared" si="192"/>
        <v>18.461837753712469</v>
      </c>
      <c r="X119" s="151">
        <f t="shared" si="193"/>
        <v>16.346659675325643</v>
      </c>
      <c r="Y119" s="152">
        <f t="shared" si="194"/>
        <v>18.907934411761193</v>
      </c>
      <c r="Z119" s="150">
        <v>23.305</v>
      </c>
      <c r="AA119" s="151">
        <v>9.2100000000000009</v>
      </c>
      <c r="AB119" s="151">
        <v>7.5552926845311701</v>
      </c>
      <c r="AC119" s="152">
        <v>12.595490993244086</v>
      </c>
      <c r="AD119" s="150">
        <f t="shared" si="195"/>
        <v>-60.480583565758415</v>
      </c>
      <c r="AE119" s="151">
        <f t="shared" si="196"/>
        <v>-17.96642036339664</v>
      </c>
      <c r="AF119" s="152">
        <f t="shared" si="197"/>
        <v>66.710828013748568</v>
      </c>
      <c r="AG119" s="150">
        <f t="shared" si="198"/>
        <v>5.972375332339019</v>
      </c>
      <c r="AH119" s="151">
        <f t="shared" si="199"/>
        <v>4.8148133759808873</v>
      </c>
      <c r="AI119" s="152">
        <f t="shared" si="200"/>
        <v>7.5420731390875408</v>
      </c>
    </row>
    <row r="120" spans="2:35" ht="12.75">
      <c r="B120" s="252" t="s">
        <v>615</v>
      </c>
      <c r="C120" s="165" t="s">
        <v>1332</v>
      </c>
      <c r="D120" s="177" t="s">
        <v>1321</v>
      </c>
      <c r="E120" s="148">
        <f>VLOOKUP($B120,Snapshot!$D:$AJ,2,FALSE)</f>
        <v>2061.4499999999998</v>
      </c>
      <c r="F120" s="148">
        <f>VLOOKUP($B120,Snapshot!$D:$AJ,3,FALSE)</f>
        <v>2425</v>
      </c>
      <c r="G120" s="148">
        <f t="shared" si="185"/>
        <v>17.635644813116997</v>
      </c>
      <c r="H120" s="149">
        <f>VLOOKUP($B120,Snapshot!$D:$AJ,8,FALSE)</f>
        <v>2.4290075878136199</v>
      </c>
      <c r="I120" s="150">
        <v>20.727319999999999</v>
      </c>
      <c r="J120" s="151">
        <v>18.999571</v>
      </c>
      <c r="K120" s="151">
        <v>25.192941827999999</v>
      </c>
      <c r="L120" s="152">
        <v>29.897219738799997</v>
      </c>
      <c r="M120" s="150">
        <f t="shared" si="186"/>
        <v>-8.3356121293056695</v>
      </c>
      <c r="N120" s="151">
        <f t="shared" si="187"/>
        <v>32.597424583955068</v>
      </c>
      <c r="O120" s="152">
        <f t="shared" si="188"/>
        <v>18.67299953660655</v>
      </c>
      <c r="P120" s="150">
        <v>5.7118339999999987</v>
      </c>
      <c r="Q120" s="151">
        <v>4.7009500000000006</v>
      </c>
      <c r="R120" s="151">
        <v>6.3165386575399971</v>
      </c>
      <c r="S120" s="152">
        <v>7.845219327721999</v>
      </c>
      <c r="T120" s="150">
        <f t="shared" si="189"/>
        <v>-17.698063354082038</v>
      </c>
      <c r="U120" s="151">
        <f t="shared" si="190"/>
        <v>34.367280178261758</v>
      </c>
      <c r="V120" s="152">
        <f t="shared" si="191"/>
        <v>24.201239841336665</v>
      </c>
      <c r="W120" s="150">
        <f t="shared" si="192"/>
        <v>24.742400762627749</v>
      </c>
      <c r="X120" s="151">
        <f t="shared" si="193"/>
        <v>25.072652097023678</v>
      </c>
      <c r="Y120" s="152">
        <f t="shared" si="194"/>
        <v>26.240631725165514</v>
      </c>
      <c r="Z120" s="150">
        <v>4.1916660000000006</v>
      </c>
      <c r="AA120" s="151">
        <v>3.2338880000000017</v>
      </c>
      <c r="AB120" s="151">
        <v>4.4236145517430279</v>
      </c>
      <c r="AC120" s="152">
        <v>5.5900156192876933</v>
      </c>
      <c r="AD120" s="150">
        <f t="shared" si="195"/>
        <v>-22.849578186811613</v>
      </c>
      <c r="AE120" s="151">
        <f t="shared" si="196"/>
        <v>36.789355467568008</v>
      </c>
      <c r="AF120" s="152">
        <f t="shared" si="197"/>
        <v>26.367601740641501</v>
      </c>
      <c r="AG120" s="150">
        <f t="shared" si="198"/>
        <v>17.020847470713953</v>
      </c>
      <c r="AH120" s="151">
        <f t="shared" si="199"/>
        <v>17.558944016718698</v>
      </c>
      <c r="AI120" s="152">
        <f t="shared" si="200"/>
        <v>18.69744300013652</v>
      </c>
    </row>
    <row r="121" spans="2:35" ht="12.75">
      <c r="B121" s="252" t="s">
        <v>134</v>
      </c>
      <c r="C121" s="165" t="s">
        <v>246</v>
      </c>
      <c r="D121" s="177" t="s">
        <v>90</v>
      </c>
      <c r="E121" s="148">
        <f>VLOOKUP($B121,Snapshot!$D:$AJ,2,FALSE)</f>
        <v>3310.05</v>
      </c>
      <c r="F121" s="148">
        <f>VLOOKUP($B121,Snapshot!$D:$AJ,3,FALSE)</f>
        <v>3150</v>
      </c>
      <c r="G121" s="148">
        <f t="shared" si="185"/>
        <v>-4.8352743916255037</v>
      </c>
      <c r="H121" s="149">
        <f>VLOOKUP($B121,Snapshot!$D:$AJ,8,FALSE)</f>
        <v>37.554914695340507</v>
      </c>
      <c r="I121" s="150">
        <v>344.88589999999999</v>
      </c>
      <c r="J121" s="151">
        <v>354.94729999999998</v>
      </c>
      <c r="K121" s="151">
        <v>375.39491206808435</v>
      </c>
      <c r="L121" s="152">
        <v>422.85698408023546</v>
      </c>
      <c r="M121" s="150">
        <f t="shared" si="186"/>
        <v>2.9173126532572091</v>
      </c>
      <c r="N121" s="151">
        <f t="shared" si="187"/>
        <v>5.7607459101912895</v>
      </c>
      <c r="O121" s="152">
        <f t="shared" si="188"/>
        <v>12.643237957243025</v>
      </c>
      <c r="P121" s="150">
        <v>62.598399999999934</v>
      </c>
      <c r="Q121" s="151">
        <v>75.849799999999988</v>
      </c>
      <c r="R121" s="151">
        <v>77.628097709370067</v>
      </c>
      <c r="S121" s="152">
        <v>88.935694529611368</v>
      </c>
      <c r="T121" s="150">
        <f t="shared" si="189"/>
        <v>21.168911665473988</v>
      </c>
      <c r="U121" s="151">
        <f t="shared" si="190"/>
        <v>2.3444988772153286</v>
      </c>
      <c r="V121" s="152">
        <f t="shared" si="191"/>
        <v>14.566371138676537</v>
      </c>
      <c r="W121" s="150">
        <f t="shared" si="192"/>
        <v>21.369313134654071</v>
      </c>
      <c r="X121" s="151">
        <f t="shared" si="193"/>
        <v>20.679048973175977</v>
      </c>
      <c r="Y121" s="152">
        <f t="shared" si="194"/>
        <v>21.032097819800029</v>
      </c>
      <c r="Z121" s="150">
        <v>42.441999999999943</v>
      </c>
      <c r="AA121" s="151">
        <v>55.576899999999995</v>
      </c>
      <c r="AB121" s="151">
        <v>55.612894619729758</v>
      </c>
      <c r="AC121" s="152">
        <v>63.007909417363948</v>
      </c>
      <c r="AD121" s="150">
        <f t="shared" si="195"/>
        <v>30.947881815183244</v>
      </c>
      <c r="AE121" s="151">
        <f t="shared" si="196"/>
        <v>6.476543263436163E-2</v>
      </c>
      <c r="AF121" s="152">
        <f t="shared" si="197"/>
        <v>13.297302447930237</v>
      </c>
      <c r="AG121" s="150">
        <f t="shared" si="198"/>
        <v>15.657789198565533</v>
      </c>
      <c r="AH121" s="151">
        <f t="shared" si="199"/>
        <v>14.814504094728754</v>
      </c>
      <c r="AI121" s="152">
        <f t="shared" si="200"/>
        <v>14.900524713908577</v>
      </c>
    </row>
    <row r="122" spans="2:35" ht="12.75">
      <c r="B122" s="252" t="s">
        <v>135</v>
      </c>
      <c r="C122" s="165" t="s">
        <v>248</v>
      </c>
      <c r="D122" s="177" t="s">
        <v>90</v>
      </c>
      <c r="E122" s="148">
        <f>VLOOKUP($B122,Snapshot!$D:$AJ,2,FALSE)</f>
        <v>6272.75</v>
      </c>
      <c r="F122" s="148">
        <f>VLOOKUP($B122,Snapshot!$D:$AJ,3,FALSE)</f>
        <v>5850</v>
      </c>
      <c r="G122" s="148">
        <f t="shared" si="185"/>
        <v>-6.7394683352596587</v>
      </c>
      <c r="H122" s="149">
        <f>VLOOKUP($B122,Snapshot!$D:$AJ,8,FALSE)</f>
        <v>17.948141935483871</v>
      </c>
      <c r="I122" s="150">
        <v>163.00550000000001</v>
      </c>
      <c r="J122" s="151">
        <v>167.6927</v>
      </c>
      <c r="K122" s="151">
        <v>181.86238418370672</v>
      </c>
      <c r="L122" s="152">
        <v>200.4341440764197</v>
      </c>
      <c r="M122" s="150">
        <f t="shared" si="186"/>
        <v>2.8754857964915281</v>
      </c>
      <c r="N122" s="151">
        <f t="shared" si="187"/>
        <v>8.4497919013211131</v>
      </c>
      <c r="O122" s="152">
        <f t="shared" si="188"/>
        <v>10.211985274510017</v>
      </c>
      <c r="P122" s="150">
        <v>28.309099999999997</v>
      </c>
      <c r="Q122" s="151">
        <v>31.698400000000007</v>
      </c>
      <c r="R122" s="151">
        <v>35.008508955363531</v>
      </c>
      <c r="S122" s="152">
        <v>38.884223950825429</v>
      </c>
      <c r="T122" s="150">
        <f t="shared" si="189"/>
        <v>11.972475281799877</v>
      </c>
      <c r="U122" s="151">
        <f t="shared" si="190"/>
        <v>10.442511153129264</v>
      </c>
      <c r="V122" s="152">
        <f t="shared" si="191"/>
        <v>11.070779964960821</v>
      </c>
      <c r="W122" s="150">
        <f t="shared" si="192"/>
        <v>18.902671374484402</v>
      </c>
      <c r="X122" s="151">
        <f t="shared" si="193"/>
        <v>19.249999999999993</v>
      </c>
      <c r="Y122" s="152">
        <f t="shared" si="194"/>
        <v>19.400000000000002</v>
      </c>
      <c r="Z122" s="150">
        <v>19.40779999999998</v>
      </c>
      <c r="AA122" s="151">
        <v>21.371200000000023</v>
      </c>
      <c r="AB122" s="151">
        <v>24.386831384539967</v>
      </c>
      <c r="AC122" s="152">
        <v>27.43014294933981</v>
      </c>
      <c r="AD122" s="150">
        <f t="shared" si="195"/>
        <v>10.116551077402104</v>
      </c>
      <c r="AE122" s="151">
        <f t="shared" si="196"/>
        <v>14.110725577131555</v>
      </c>
      <c r="AF122" s="152">
        <f t="shared" si="197"/>
        <v>12.479323438177993</v>
      </c>
      <c r="AG122" s="150">
        <f t="shared" si="198"/>
        <v>12.744263763419649</v>
      </c>
      <c r="AH122" s="151">
        <f t="shared" si="199"/>
        <v>13.409497238255613</v>
      </c>
      <c r="AI122" s="152">
        <f t="shared" si="200"/>
        <v>13.685364375284031</v>
      </c>
    </row>
    <row r="123" spans="2:35" ht="12.75">
      <c r="B123" s="252" t="s">
        <v>136</v>
      </c>
      <c r="C123" s="165" t="s">
        <v>249</v>
      </c>
      <c r="D123" s="177" t="s">
        <v>90</v>
      </c>
      <c r="E123" s="148">
        <f>VLOOKUP($B123,Snapshot!$D:$AJ,2,FALSE)</f>
        <v>3774.9</v>
      </c>
      <c r="F123" s="148">
        <f>VLOOKUP($B123,Snapshot!$D:$AJ,3,FALSE)</f>
        <v>3150</v>
      </c>
      <c r="G123" s="148">
        <f t="shared" si="185"/>
        <v>-16.554080902805381</v>
      </c>
      <c r="H123" s="149">
        <f>VLOOKUP($B123,Snapshot!$D:$AJ,8,FALSE)</f>
        <v>12.021001311827957</v>
      </c>
      <c r="I123" s="150">
        <v>52.261900000000011</v>
      </c>
      <c r="J123" s="151">
        <v>56.804300000000005</v>
      </c>
      <c r="K123" s="151">
        <v>63.032872084070661</v>
      </c>
      <c r="L123" s="152">
        <v>68.410024021986345</v>
      </c>
      <c r="M123" s="150">
        <f t="shared" si="186"/>
        <v>8.6916089924017115</v>
      </c>
      <c r="N123" s="151">
        <f t="shared" si="187"/>
        <v>10.964965828415551</v>
      </c>
      <c r="O123" s="152">
        <f t="shared" si="188"/>
        <v>8.5307106595807092</v>
      </c>
      <c r="P123" s="150">
        <v>15.470100000000009</v>
      </c>
      <c r="Q123" s="151">
        <v>19.008100000000006</v>
      </c>
      <c r="R123" s="151">
        <v>21.898891248822569</v>
      </c>
      <c r="S123" s="152">
        <v>23.628182929456994</v>
      </c>
      <c r="T123" s="150">
        <f t="shared" si="189"/>
        <v>22.869923271342742</v>
      </c>
      <c r="U123" s="151">
        <f t="shared" si="190"/>
        <v>15.208207284381725</v>
      </c>
      <c r="V123" s="152">
        <f t="shared" si="191"/>
        <v>7.8967088378385508</v>
      </c>
      <c r="W123" s="150">
        <f t="shared" si="192"/>
        <v>33.462431541274171</v>
      </c>
      <c r="X123" s="151">
        <f t="shared" si="193"/>
        <v>34.742017180519284</v>
      </c>
      <c r="Y123" s="152">
        <f t="shared" si="194"/>
        <v>34.539065388813654</v>
      </c>
      <c r="Z123" s="150">
        <v>10.554639999999999</v>
      </c>
      <c r="AA123" s="151">
        <v>13.382850000000003</v>
      </c>
      <c r="AB123" s="151">
        <v>15.707992274127406</v>
      </c>
      <c r="AC123" s="152">
        <v>16.930600057020666</v>
      </c>
      <c r="AD123" s="150">
        <f t="shared" si="195"/>
        <v>26.795892612159243</v>
      </c>
      <c r="AE123" s="151">
        <f t="shared" si="196"/>
        <v>17.374044199310323</v>
      </c>
      <c r="AF123" s="152">
        <f t="shared" si="197"/>
        <v>7.7833485117446477</v>
      </c>
      <c r="AG123" s="150">
        <f t="shared" si="198"/>
        <v>23.559572074649282</v>
      </c>
      <c r="AH123" s="151">
        <f t="shared" si="199"/>
        <v>24.920318168552956</v>
      </c>
      <c r="AI123" s="152">
        <f t="shared" si="200"/>
        <v>24.748712340137942</v>
      </c>
    </row>
    <row r="124" spans="2:35" ht="12.75">
      <c r="B124" s="252" t="s">
        <v>137</v>
      </c>
      <c r="C124" s="165" t="s">
        <v>251</v>
      </c>
      <c r="D124" s="177" t="s">
        <v>90</v>
      </c>
      <c r="E124" s="148">
        <f>VLOOKUP($B124,Snapshot!$D:$AJ,2,FALSE)</f>
        <v>633.04999999999995</v>
      </c>
      <c r="F124" s="148">
        <f>VLOOKUP($B124,Snapshot!$D:$AJ,3,FALSE)</f>
        <v>750</v>
      </c>
      <c r="G124" s="148">
        <f t="shared" si="185"/>
        <v>18.474054182134125</v>
      </c>
      <c r="H124" s="149">
        <f>VLOOKUP($B124,Snapshot!$D:$AJ,8,FALSE)</f>
        <v>13.246858944381122</v>
      </c>
      <c r="I124" s="150">
        <v>115.3789745572</v>
      </c>
      <c r="J124" s="151">
        <v>124.04010000000001</v>
      </c>
      <c r="K124" s="151">
        <v>135.62684183140172</v>
      </c>
      <c r="L124" s="152">
        <v>149.07146133410706</v>
      </c>
      <c r="M124" s="150">
        <f t="shared" si="186"/>
        <v>7.5066756972312909</v>
      </c>
      <c r="N124" s="151">
        <f t="shared" si="187"/>
        <v>9.3411258386616236</v>
      </c>
      <c r="O124" s="152">
        <f t="shared" si="188"/>
        <v>9.9129488832442103</v>
      </c>
      <c r="P124" s="150">
        <v>21.721274557200005</v>
      </c>
      <c r="Q124" s="151">
        <v>24.002300000000002</v>
      </c>
      <c r="R124" s="151">
        <v>27.132089401273944</v>
      </c>
      <c r="S124" s="152">
        <v>30.485113842824894</v>
      </c>
      <c r="T124" s="150">
        <f t="shared" si="189"/>
        <v>10.501342528465486</v>
      </c>
      <c r="U124" s="151">
        <f t="shared" si="190"/>
        <v>13.039539549434597</v>
      </c>
      <c r="V124" s="152">
        <f t="shared" si="191"/>
        <v>12.358150498330268</v>
      </c>
      <c r="W124" s="150">
        <f t="shared" si="192"/>
        <v>19.350435867110715</v>
      </c>
      <c r="X124" s="151">
        <f t="shared" si="193"/>
        <v>20.004955534540837</v>
      </c>
      <c r="Y124" s="152">
        <f t="shared" si="194"/>
        <v>20.450000000000003</v>
      </c>
      <c r="Z124" s="150">
        <v>17.167874557200008</v>
      </c>
      <c r="AA124" s="151">
        <v>18.756799999999995</v>
      </c>
      <c r="AB124" s="151">
        <v>20.977729233880172</v>
      </c>
      <c r="AC124" s="152">
        <v>23.447219592674234</v>
      </c>
      <c r="AD124" s="150">
        <f t="shared" si="195"/>
        <v>9.2552251445337408</v>
      </c>
      <c r="AE124" s="151">
        <f t="shared" si="196"/>
        <v>11.840661700717492</v>
      </c>
      <c r="AF124" s="152">
        <f t="shared" si="197"/>
        <v>11.771962214126109</v>
      </c>
      <c r="AG124" s="150">
        <f t="shared" si="198"/>
        <v>15.121561495032648</v>
      </c>
      <c r="AH124" s="151">
        <f t="shared" si="199"/>
        <v>15.46724007623629</v>
      </c>
      <c r="AI124" s="152">
        <f t="shared" si="200"/>
        <v>15.728845335542161</v>
      </c>
    </row>
    <row r="125" spans="2:35" ht="12.75">
      <c r="B125" s="252" t="s">
        <v>138</v>
      </c>
      <c r="C125" s="165" t="s">
        <v>91</v>
      </c>
      <c r="D125" s="177" t="s">
        <v>90</v>
      </c>
      <c r="E125" s="148">
        <f>VLOOKUP($B125,Snapshot!$D:$AJ,2,FALSE)</f>
        <v>751.9</v>
      </c>
      <c r="F125" s="148">
        <f>VLOOKUP($B125,Snapshot!$D:$AJ,3,FALSE)</f>
        <v>950</v>
      </c>
      <c r="G125" s="148">
        <f t="shared" si="185"/>
        <v>26.346588642106667</v>
      </c>
      <c r="H125" s="149">
        <f>VLOOKUP($B125,Snapshot!$D:$AJ,8,FALSE)</f>
        <v>3.9407553763440855</v>
      </c>
      <c r="I125" s="150">
        <v>34.057099999999998</v>
      </c>
      <c r="J125" s="151">
        <v>35.780900000000003</v>
      </c>
      <c r="K125" s="151">
        <v>39.131509714076543</v>
      </c>
      <c r="L125" s="152">
        <v>42.213632205912099</v>
      </c>
      <c r="M125" s="150">
        <f t="shared" si="186"/>
        <v>5.0614996579274374</v>
      </c>
      <c r="N125" s="151">
        <f t="shared" si="187"/>
        <v>9.3642410170692756</v>
      </c>
      <c r="O125" s="152">
        <f t="shared" si="188"/>
        <v>7.8763188907246429</v>
      </c>
      <c r="P125" s="150">
        <v>8.6274000000000015</v>
      </c>
      <c r="Q125" s="151">
        <v>9.4953000000000021</v>
      </c>
      <c r="R125" s="151">
        <v>10.789725154142438</v>
      </c>
      <c r="S125" s="152">
        <v>12.010668525461613</v>
      </c>
      <c r="T125" s="150">
        <f t="shared" si="189"/>
        <v>10.059809444328538</v>
      </c>
      <c r="U125" s="151">
        <f t="shared" si="190"/>
        <v>13.632272325702566</v>
      </c>
      <c r="V125" s="152">
        <f t="shared" si="191"/>
        <v>11.315796777737418</v>
      </c>
      <c r="W125" s="150">
        <f t="shared" si="192"/>
        <v>26.537342548678211</v>
      </c>
      <c r="X125" s="151">
        <f t="shared" si="193"/>
        <v>27.57298461771618</v>
      </c>
      <c r="Y125" s="152">
        <f t="shared" si="194"/>
        <v>28.452108709516583</v>
      </c>
      <c r="Z125" s="150">
        <v>6.804840540145987</v>
      </c>
      <c r="AA125" s="151">
        <v>7.8760771629268866</v>
      </c>
      <c r="AB125" s="151">
        <v>9.1603936520574116</v>
      </c>
      <c r="AC125" s="152">
        <v>10.2343213223636</v>
      </c>
      <c r="AD125" s="150">
        <f t="shared" si="195"/>
        <v>15.742273701507159</v>
      </c>
      <c r="AE125" s="151">
        <f t="shared" si="196"/>
        <v>16.306550362099937</v>
      </c>
      <c r="AF125" s="152">
        <f t="shared" si="197"/>
        <v>11.723597381265227</v>
      </c>
      <c r="AG125" s="150">
        <f t="shared" si="198"/>
        <v>22.011959349616379</v>
      </c>
      <c r="AH125" s="151">
        <f t="shared" si="199"/>
        <v>23.409251825421389</v>
      </c>
      <c r="AI125" s="152">
        <f t="shared" si="200"/>
        <v>24.244114489940205</v>
      </c>
    </row>
    <row r="126" spans="2:35" ht="12.75">
      <c r="B126" s="252" t="s">
        <v>139</v>
      </c>
      <c r="C126" s="165" t="s">
        <v>92</v>
      </c>
      <c r="D126" s="177" t="s">
        <v>90</v>
      </c>
      <c r="E126" s="148">
        <f>VLOOKUP($B126,Snapshot!$D:$AJ,2,FALSE)</f>
        <v>1388.15</v>
      </c>
      <c r="F126" s="148">
        <f>VLOOKUP($B126,Snapshot!$D:$AJ,3,FALSE)</f>
        <v>1700</v>
      </c>
      <c r="G126" s="148">
        <f t="shared" si="185"/>
        <v>22.465151460577019</v>
      </c>
      <c r="H126" s="149">
        <f>VLOOKUP($B126,Snapshot!$D:$AJ,8,FALSE)</f>
        <v>17.364576702508959</v>
      </c>
      <c r="I126" s="150">
        <v>133.15969999999999</v>
      </c>
      <c r="J126" s="151">
        <v>140.96109999999999</v>
      </c>
      <c r="K126" s="151">
        <v>149.69768443859999</v>
      </c>
      <c r="L126" s="152">
        <v>166.46073568607403</v>
      </c>
      <c r="M126" s="150">
        <f t="shared" si="186"/>
        <v>5.8586794653337382</v>
      </c>
      <c r="N126" s="151">
        <f t="shared" si="187"/>
        <v>6.197869084875185</v>
      </c>
      <c r="O126" s="152">
        <f t="shared" si="188"/>
        <v>11.197936234177064</v>
      </c>
      <c r="P126" s="150">
        <v>25.39159999999999</v>
      </c>
      <c r="Q126" s="151">
        <v>30.703599999999962</v>
      </c>
      <c r="R126" s="151">
        <v>33.903267802807996</v>
      </c>
      <c r="S126" s="152">
        <v>37.856487517300714</v>
      </c>
      <c r="T126" s="150">
        <f t="shared" si="189"/>
        <v>20.920304352620445</v>
      </c>
      <c r="U126" s="151">
        <f t="shared" si="190"/>
        <v>10.421148669237601</v>
      </c>
      <c r="V126" s="152">
        <f t="shared" si="191"/>
        <v>11.660291089006169</v>
      </c>
      <c r="W126" s="150">
        <f t="shared" si="192"/>
        <v>21.781612090143991</v>
      </c>
      <c r="X126" s="151">
        <f t="shared" si="193"/>
        <v>22.647823798980511</v>
      </c>
      <c r="Y126" s="152">
        <f t="shared" si="194"/>
        <v>22.741992194900384</v>
      </c>
      <c r="Z126" s="150">
        <v>17.449507901007888</v>
      </c>
      <c r="AA126" s="151">
        <v>19.757948166630214</v>
      </c>
      <c r="AB126" s="151">
        <v>22.734581830685958</v>
      </c>
      <c r="AC126" s="152">
        <v>27.574397507036302</v>
      </c>
      <c r="AD126" s="150">
        <f t="shared" si="195"/>
        <v>13.229257115548743</v>
      </c>
      <c r="AE126" s="151">
        <f t="shared" si="196"/>
        <v>15.065499914019753</v>
      </c>
      <c r="AF126" s="152">
        <f t="shared" si="197"/>
        <v>21.288342633238202</v>
      </c>
      <c r="AG126" s="150">
        <f t="shared" si="198"/>
        <v>14.016596186203298</v>
      </c>
      <c r="AH126" s="151">
        <f t="shared" si="199"/>
        <v>15.186996322585586</v>
      </c>
      <c r="AI126" s="152">
        <f t="shared" si="200"/>
        <v>16.565106115497695</v>
      </c>
    </row>
    <row r="127" spans="2:35" ht="12.75">
      <c r="B127" s="252" t="s">
        <v>141</v>
      </c>
      <c r="C127" s="165" t="s">
        <v>93</v>
      </c>
      <c r="D127" s="177" t="s">
        <v>90</v>
      </c>
      <c r="E127" s="148">
        <f>VLOOKUP($B127,Snapshot!$D:$AJ,2,FALSE)</f>
        <v>2966</v>
      </c>
      <c r="F127" s="148">
        <f>VLOOKUP($B127,Snapshot!$D:$AJ,3,FALSE)</f>
        <v>3250</v>
      </c>
      <c r="G127" s="148">
        <f t="shared" ref="G127" si="320">IF(IFERROR(((IF(F127&lt;0,"-",F127))/E127*100-100),"-")=-100,"-",(IFERROR(((IF(F127&lt;0,"-",F127))/E127*100-100),"-")))</f>
        <v>9.575185434929196</v>
      </c>
      <c r="H127" s="149">
        <f>VLOOKUP($B127,Snapshot!$D:$AJ,8,FALSE)</f>
        <v>83.77959677419355</v>
      </c>
      <c r="I127" s="150">
        <v>605.79999999999995</v>
      </c>
      <c r="J127" s="151">
        <v>618.96</v>
      </c>
      <c r="K127" s="151">
        <v>656.25530000000003</v>
      </c>
      <c r="L127" s="152">
        <v>715.62373100000002</v>
      </c>
      <c r="M127" s="150">
        <f t="shared" ref="M127" si="321">IF(AND(I127&lt;0,J127&gt;0),"LP",IF(AND(I127&gt;0,J127&lt;0),"PL",IF(OR(I127&lt;0,J127&lt;0),"Loss",IF(ISERROR((+J127/I127-1)*100),"NA",(+J127/I127-1)*100))))</f>
        <v>2.1723341036645971</v>
      </c>
      <c r="N127" s="151">
        <f t="shared" ref="N127" si="322">IF(AND(J127&lt;0,K127&gt;0),"LP",IF(AND(J127&gt;0,K127&lt;0),"PL",IF(OR(J127&lt;0,K127&lt;0),"Loss",IF(ISERROR((+K127/J127-1)*100),"NA",(+K127/J127-1)*100))))</f>
        <v>6.0254782215328984</v>
      </c>
      <c r="O127" s="152">
        <f t="shared" ref="O127" si="323">IF(AND(K127&lt;0,L127&gt;0),"LP",IF(AND(K127&gt;0,L127&lt;0),"PL",IF(OR(K127&lt;0,L127&lt;0),"Loss",IF(ISERROR((+L127/K127-1)*100),"NA",(+L127/K127-1)*100))))</f>
        <v>9.0465449955223107</v>
      </c>
      <c r="P127" s="150">
        <v>141.49</v>
      </c>
      <c r="Q127" s="151">
        <v>146.63</v>
      </c>
      <c r="R127" s="151">
        <v>158.73004760000006</v>
      </c>
      <c r="S127" s="152">
        <v>175.40597736300003</v>
      </c>
      <c r="T127" s="150">
        <f t="shared" ref="T127" si="324">IF(AND(P127&lt;0,Q127&gt;0),"LP",IF(AND(P127&gt;0,Q127&lt;0),"PL",IF(OR(P127&lt;0,Q127&lt;0),"Loss",IF(ISERROR((+Q127/P127-1)*100),"NA",(+Q127/P127-1)*100))))</f>
        <v>3.6327655664711189</v>
      </c>
      <c r="U127" s="151">
        <f t="shared" ref="U127" si="325">IF(AND(Q127&lt;0,R127&gt;0),"LP",IF(AND(Q127&gt;0,R127&lt;0),"PL",IF(OR(Q127&lt;0,R127&lt;0),"Loss",IF(ISERROR((+R127/Q127-1)*100),"NA",(+R127/Q127-1)*100))))</f>
        <v>8.2520954784151002</v>
      </c>
      <c r="V127" s="152">
        <f t="shared" ref="V127" si="326">IF(AND(R127&lt;0,S127&gt;0),"LP",IF(AND(R127&gt;0,S127&lt;0),"PL",IF(OR(R127&lt;0,S127&lt;0),"Loss",IF(ISERROR((+S127/R127-1)*100),"NA",(+S127/R127-1)*100))))</f>
        <v>10.505843106040857</v>
      </c>
      <c r="W127" s="150">
        <f t="shared" ref="W127" si="327">IF(OR(J127&lt;0,Q127&lt;0),"NM",IF(ISERROR((Q127/J127*100)),"NA",(Q127/J127*100)))</f>
        <v>23.68973762440222</v>
      </c>
      <c r="X127" s="151">
        <f t="shared" ref="X127" si="328">IF(OR(K127&lt;0,R127&lt;0),"NM",IF(ISERROR((R127/K127*100)),"NA",(R127/K127*100)))</f>
        <v>24.187240484000672</v>
      </c>
      <c r="Y127" s="152">
        <f t="shared" ref="Y127" si="329">IF(OR(L127&lt;0,S127&lt;0),"NM",IF(ISERROR((S127/L127*100)),"NA",(S127/L127*100)))</f>
        <v>24.510922397429553</v>
      </c>
      <c r="Z127" s="150">
        <v>102.01549697890695</v>
      </c>
      <c r="AA127" s="151">
        <v>102.71339910588991</v>
      </c>
      <c r="AB127" s="151">
        <v>112.62030001343099</v>
      </c>
      <c r="AC127" s="152">
        <v>126.0734285655639</v>
      </c>
      <c r="AD127" s="150">
        <f t="shared" ref="AD127" si="330">IF(AND(Z127&lt;0,AA127&gt;0),"LP",IF(AND(Z127&gt;0,AA127&lt;0),"PL",IF(OR(Z127&lt;0,AA127&lt;0),"Loss",IF(ISERROR((+AA127/Z127-1)*100),"NA",(+AA127/Z127-1)*100))))</f>
        <v>0.68411383333970566</v>
      </c>
      <c r="AE127" s="151">
        <f t="shared" ref="AE127" si="331">IF(AND(AA127&lt;0,AB127&gt;0),"LP",IF(AND(AA127&gt;0,AB127&lt;0),"PL",IF(OR(AA127&lt;0,AB127&lt;0),"Loss",IF(ISERROR((+AB127/AA127-1)*100),"NA",(+AB127/AA127-1)*100))))</f>
        <v>9.6451884503674137</v>
      </c>
      <c r="AF127" s="152">
        <f t="shared" ref="AF127" si="332">IF(AND(AB127&lt;0,AC127&gt;0),"LP",IF(AND(AB127&gt;0,AC127&lt;0),"PL",IF(OR(AB127&lt;0,AC127&lt;0),"Loss",IF(ISERROR((+AC127/AB127-1)*100),"NA",(+AC127/AB127-1)*100))))</f>
        <v>11.945562700977085</v>
      </c>
      <c r="AG127" s="150">
        <f t="shared" ref="AG127" si="333">IF(OR(J127&lt;0,AA127&lt;0),"NM",IF(ISERROR((AA127/J127*100)),"NA",(AA127/J127*100)))</f>
        <v>16.594513232824397</v>
      </c>
      <c r="AH127" s="151">
        <f t="shared" ref="AH127" si="334">IF(OR(K127&lt;0,AB127&lt;0),"NM",IF(ISERROR((AB127/K127*100)),"NA",(AB127/K127*100)))</f>
        <v>17.161049977566808</v>
      </c>
      <c r="AI127" s="152">
        <f t="shared" ref="AI127" si="335">IF(OR(L127&lt;0,AC127&lt;0),"NM",IF(ISERROR((AC127/L127*100)),"NA",(AC127/L127*100)))</f>
        <v>17.617278900098952</v>
      </c>
    </row>
    <row r="128" spans="2:35" ht="12.75">
      <c r="B128" s="252" t="s">
        <v>633</v>
      </c>
      <c r="C128" s="165" t="s">
        <v>1333</v>
      </c>
      <c r="D128" s="177" t="s">
        <v>90</v>
      </c>
      <c r="E128" s="148">
        <f>VLOOKUP($B128,Snapshot!$D:$AJ,2,FALSE)</f>
        <v>1470.05</v>
      </c>
      <c r="F128" s="148">
        <f>VLOOKUP($B128,Snapshot!$D:$AJ,3,FALSE)</f>
        <v>1700</v>
      </c>
      <c r="G128" s="148">
        <f t="shared" si="185"/>
        <v>15.642325090983306</v>
      </c>
      <c r="H128" s="149">
        <f>VLOOKUP($B128,Snapshot!$D:$AJ,8,FALSE)</f>
        <v>0.84118127191995218</v>
      </c>
      <c r="I128" s="150">
        <v>10.733343000000001</v>
      </c>
      <c r="J128" s="151">
        <v>13.060858</v>
      </c>
      <c r="K128" s="151">
        <v>14.628160960000001</v>
      </c>
      <c r="L128" s="152">
        <v>16.968666713600001</v>
      </c>
      <c r="M128" s="150">
        <f t="shared" si="186"/>
        <v>21.684902830366994</v>
      </c>
      <c r="N128" s="151">
        <f t="shared" si="187"/>
        <v>12.000000000000011</v>
      </c>
      <c r="O128" s="152">
        <f t="shared" si="188"/>
        <v>15.999999999999993</v>
      </c>
      <c r="P128" s="150">
        <v>1.8148350000000009</v>
      </c>
      <c r="Q128" s="151">
        <v>2.3806859999999999</v>
      </c>
      <c r="R128" s="151">
        <v>2.6024664783004354</v>
      </c>
      <c r="S128" s="152">
        <v>2.9934081147581053</v>
      </c>
      <c r="T128" s="150">
        <f t="shared" si="189"/>
        <v>31.179198108918914</v>
      </c>
      <c r="U128" s="151">
        <f t="shared" si="190"/>
        <v>9.3158223428219991</v>
      </c>
      <c r="V128" s="152">
        <f t="shared" si="191"/>
        <v>15.021966266131415</v>
      </c>
      <c r="W128" s="150">
        <f t="shared" si="192"/>
        <v>18.227638643648067</v>
      </c>
      <c r="X128" s="151">
        <f t="shared" si="193"/>
        <v>17.790797390162403</v>
      </c>
      <c r="Y128" s="152">
        <f t="shared" si="194"/>
        <v>17.640797390162401</v>
      </c>
      <c r="Z128" s="150">
        <v>1.1560560000000009</v>
      </c>
      <c r="AA128" s="151">
        <v>1.4736709999999995</v>
      </c>
      <c r="AB128" s="151">
        <v>1.5462551560761661</v>
      </c>
      <c r="AC128" s="152">
        <v>1.8228232956690049</v>
      </c>
      <c r="AD128" s="150">
        <f t="shared" si="195"/>
        <v>27.474015099614423</v>
      </c>
      <c r="AE128" s="151">
        <f t="shared" si="196"/>
        <v>4.9253976006969458</v>
      </c>
      <c r="AF128" s="152">
        <f t="shared" si="197"/>
        <v>17.886319635283755</v>
      </c>
      <c r="AG128" s="150">
        <f t="shared" si="198"/>
        <v>11.283110190770005</v>
      </c>
      <c r="AH128" s="151">
        <f t="shared" si="199"/>
        <v>10.570400204812664</v>
      </c>
      <c r="AI128" s="152">
        <f t="shared" si="200"/>
        <v>10.742289458770815</v>
      </c>
    </row>
    <row r="129" spans="2:35" ht="12.75">
      <c r="B129" s="252" t="s">
        <v>142</v>
      </c>
      <c r="C129" s="165" t="s">
        <v>94</v>
      </c>
      <c r="D129" s="177" t="s">
        <v>90</v>
      </c>
      <c r="E129" s="148">
        <f>VLOOKUP($B129,Snapshot!$D:$AJ,2,FALSE)</f>
        <v>522.75</v>
      </c>
      <c r="F129" s="148">
        <f>VLOOKUP($B129,Snapshot!$D:$AJ,3,FALSE)</f>
        <v>575</v>
      </c>
      <c r="G129" s="148">
        <f t="shared" si="185"/>
        <v>9.995217599234806</v>
      </c>
      <c r="H129" s="149">
        <f>VLOOKUP($B129,Snapshot!$D:$AJ,8,FALSE)</f>
        <v>76.554005017921156</v>
      </c>
      <c r="I129" s="150">
        <v>709.36850000000004</v>
      </c>
      <c r="J129" s="151">
        <v>708.81</v>
      </c>
      <c r="K129" s="151">
        <v>769.4720237972665</v>
      </c>
      <c r="L129" s="152">
        <v>833.61164263074261</v>
      </c>
      <c r="M129" s="150">
        <f t="shared" si="186"/>
        <v>-7.8731998954018056E-2</v>
      </c>
      <c r="N129" s="151">
        <f t="shared" si="187"/>
        <v>8.5582911918943729</v>
      </c>
      <c r="O129" s="152">
        <f t="shared" si="188"/>
        <v>8.3355361663382652</v>
      </c>
      <c r="P129" s="150">
        <v>256.64930000000004</v>
      </c>
      <c r="Q129" s="151">
        <v>262.54349999999999</v>
      </c>
      <c r="R129" s="151">
        <v>283.69531406500005</v>
      </c>
      <c r="S129" s="152">
        <v>308.83360090671505</v>
      </c>
      <c r="T129" s="150">
        <f t="shared" si="189"/>
        <v>2.2965969515599483</v>
      </c>
      <c r="U129" s="151">
        <f t="shared" si="190"/>
        <v>8.0564988525711136</v>
      </c>
      <c r="V129" s="152">
        <f t="shared" si="191"/>
        <v>8.8610158840887188</v>
      </c>
      <c r="W129" s="150">
        <f t="shared" si="192"/>
        <v>37.040038938502562</v>
      </c>
      <c r="X129" s="151">
        <f t="shared" si="193"/>
        <v>36.868827623516758</v>
      </c>
      <c r="Y129" s="152">
        <f t="shared" si="194"/>
        <v>37.047659259182907</v>
      </c>
      <c r="Z129" s="150">
        <v>186.80440000000002</v>
      </c>
      <c r="AA129" s="151">
        <v>204.58780000000002</v>
      </c>
      <c r="AB129" s="151">
        <v>215.8369205658845</v>
      </c>
      <c r="AC129" s="152">
        <v>234.64047403516386</v>
      </c>
      <c r="AD129" s="150">
        <f t="shared" si="195"/>
        <v>9.5197971782249304</v>
      </c>
      <c r="AE129" s="151">
        <f t="shared" si="196"/>
        <v>5.4984317568713692</v>
      </c>
      <c r="AF129" s="152">
        <f t="shared" si="197"/>
        <v>8.7119263099102451</v>
      </c>
      <c r="AG129" s="150">
        <f t="shared" si="198"/>
        <v>28.86356005135368</v>
      </c>
      <c r="AH129" s="151">
        <f t="shared" si="199"/>
        <v>28.050002325068448</v>
      </c>
      <c r="AI129" s="152">
        <f t="shared" si="200"/>
        <v>28.147456445626972</v>
      </c>
    </row>
    <row r="130" spans="2:35" ht="12.75">
      <c r="B130" s="252" t="s">
        <v>143</v>
      </c>
      <c r="C130" s="165" t="s">
        <v>1334</v>
      </c>
      <c r="D130" s="177" t="s">
        <v>90</v>
      </c>
      <c r="E130" s="148">
        <f>VLOOKUP($B130,Snapshot!$D:$AJ,2,FALSE)</f>
        <v>543.15</v>
      </c>
      <c r="F130" s="148">
        <f>VLOOKUP($B130,Snapshot!$D:$AJ,3,FALSE)</f>
        <v>565</v>
      </c>
      <c r="G130" s="148">
        <f t="shared" si="185"/>
        <v>4.0228297891926843</v>
      </c>
      <c r="H130" s="149">
        <f>VLOOKUP($B130,Snapshot!$D:$AJ,8,FALSE)</f>
        <v>2.3617935483870967</v>
      </c>
      <c r="I130" s="150">
        <v>24.860144999999996</v>
      </c>
      <c r="J130" s="151">
        <v>27.569299999999998</v>
      </c>
      <c r="K130" s="151">
        <v>30.212918499999997</v>
      </c>
      <c r="L130" s="152">
        <v>33.427851345000001</v>
      </c>
      <c r="M130" s="150">
        <f t="shared" si="186"/>
        <v>10.897583260274635</v>
      </c>
      <c r="N130" s="151">
        <f t="shared" si="187"/>
        <v>9.5889939171469596</v>
      </c>
      <c r="O130" s="152">
        <f t="shared" si="188"/>
        <v>10.640921184095475</v>
      </c>
      <c r="P130" s="150">
        <v>3.1586329999999943</v>
      </c>
      <c r="Q130" s="151">
        <v>4.798</v>
      </c>
      <c r="R130" s="151">
        <v>5.398491940999997</v>
      </c>
      <c r="S130" s="152">
        <v>6.040736385635002</v>
      </c>
      <c r="T130" s="150">
        <f t="shared" si="189"/>
        <v>51.901154708382037</v>
      </c>
      <c r="U130" s="151">
        <f t="shared" si="190"/>
        <v>12.515463547311324</v>
      </c>
      <c r="V130" s="152">
        <f t="shared" si="191"/>
        <v>11.896738045626098</v>
      </c>
      <c r="W130" s="150">
        <f t="shared" si="192"/>
        <v>17.403416118653723</v>
      </c>
      <c r="X130" s="151">
        <f t="shared" si="193"/>
        <v>17.868157758410522</v>
      </c>
      <c r="Y130" s="152">
        <f t="shared" si="194"/>
        <v>18.07096819741766</v>
      </c>
      <c r="Z130" s="150">
        <v>2.3269399999999947</v>
      </c>
      <c r="AA130" s="151">
        <v>3.6029999999999998</v>
      </c>
      <c r="AB130" s="151">
        <v>4.0635958048649963</v>
      </c>
      <c r="AC130" s="152">
        <v>4.5625463269107769</v>
      </c>
      <c r="AD130" s="150">
        <f t="shared" si="195"/>
        <v>54.83854332299105</v>
      </c>
      <c r="AE130" s="151">
        <f t="shared" si="196"/>
        <v>12.783674850541127</v>
      </c>
      <c r="AF130" s="152">
        <f t="shared" si="197"/>
        <v>12.278547030893904</v>
      </c>
      <c r="AG130" s="150">
        <f t="shared" si="198"/>
        <v>13.068884592644716</v>
      </c>
      <c r="AH130" s="151">
        <f t="shared" si="199"/>
        <v>13.449861869070995</v>
      </c>
      <c r="AI130" s="152">
        <f t="shared" si="200"/>
        <v>13.648936869504249</v>
      </c>
    </row>
    <row r="131" spans="2:35" ht="12.75">
      <c r="B131" s="252" t="s">
        <v>144</v>
      </c>
      <c r="C131" s="165" t="s">
        <v>95</v>
      </c>
      <c r="D131" s="177" t="s">
        <v>90</v>
      </c>
      <c r="E131" s="148">
        <f>VLOOKUP($B131,Snapshot!$D:$AJ,2,FALSE)</f>
        <v>692.5</v>
      </c>
      <c r="F131" s="148">
        <f>VLOOKUP($B131,Snapshot!$D:$AJ,3,FALSE)</f>
        <v>750</v>
      </c>
      <c r="G131" s="148">
        <f t="shared" ref="G131" si="336">IF(IFERROR(((IF(F131&lt;0,"-",F131))/E131*100-100),"-")=-100,"-",(IFERROR(((IF(F131&lt;0,"-",F131))/E131*100-100),"-")))</f>
        <v>8.3032490974729285</v>
      </c>
      <c r="H131" s="149">
        <f>VLOOKUP($B131,Snapshot!$D:$AJ,8,FALSE)</f>
        <v>10.692204301075268</v>
      </c>
      <c r="I131" s="150">
        <v>97.64</v>
      </c>
      <c r="J131" s="151">
        <v>96.53</v>
      </c>
      <c r="K131" s="151">
        <v>105.39278305739825</v>
      </c>
      <c r="L131" s="152">
        <v>116.00829163781579</v>
      </c>
      <c r="M131" s="150">
        <f t="shared" ref="M131" si="337">IF(AND(I131&lt;0,J131&gt;0),"LP",IF(AND(I131&gt;0,J131&lt;0),"PL",IF(OR(I131&lt;0,J131&lt;0),"Loss",IF(ISERROR((+J131/I131-1)*100),"NA",(+J131/I131-1)*100))))</f>
        <v>-1.1368291683736209</v>
      </c>
      <c r="N131" s="151">
        <f t="shared" ref="N131" si="338">IF(AND(J131&lt;0,K131&gt;0),"LP",IF(AND(J131&gt;0,K131&lt;0),"PL",IF(OR(J131&lt;0,K131&lt;0),"Loss",IF(ISERROR((+K131/J131-1)*100),"NA",(+K131/J131-1)*100))))</f>
        <v>9.1813768335214476</v>
      </c>
      <c r="O131" s="152">
        <f t="shared" ref="O131" si="339">IF(AND(K131&lt;0,L131&gt;0),"LP",IF(AND(K131&gt;0,L131&lt;0),"PL",IF(OR(K131&lt;0,L131&lt;0),"Loss",IF(ISERROR((+L131/K131-1)*100),"NA",(+L131/K131-1)*100))))</f>
        <v>10.072329691337778</v>
      </c>
      <c r="P131" s="150">
        <v>18.100000000000005</v>
      </c>
      <c r="Q131" s="151">
        <v>20.260000000000002</v>
      </c>
      <c r="R131" s="151">
        <v>22.717811623732302</v>
      </c>
      <c r="S131" s="152">
        <v>25.409061151664208</v>
      </c>
      <c r="T131" s="150">
        <f t="shared" ref="T131" si="340">IF(AND(P131&lt;0,Q131&gt;0),"LP",IF(AND(P131&gt;0,Q131&lt;0),"PL",IF(OR(P131&lt;0,Q131&lt;0),"Loss",IF(ISERROR((+Q131/P131-1)*100),"NA",(+Q131/P131-1)*100))))</f>
        <v>11.933701657458551</v>
      </c>
      <c r="U131" s="151">
        <f t="shared" ref="U131" si="341">IF(AND(Q131&lt;0,R131&gt;0),"LP",IF(AND(Q131&gt;0,R131&lt;0),"PL",IF(OR(Q131&lt;0,R131&lt;0),"Loss",IF(ISERROR((+R131/Q131-1)*100),"NA",(+R131/Q131-1)*100))))</f>
        <v>12.131350561363785</v>
      </c>
      <c r="V131" s="152">
        <f t="shared" ref="V131" si="342">IF(AND(R131&lt;0,S131&gt;0),"LP",IF(AND(R131&gt;0,S131&lt;0),"PL",IF(OR(R131&lt;0,S131&lt;0),"Loss",IF(ISERROR((+S131/R131-1)*100),"NA",(+S131/R131-1)*100))))</f>
        <v>11.846429455909725</v>
      </c>
      <c r="W131" s="150">
        <f t="shared" ref="W131" si="343">IF(OR(J131&lt;0,Q131&lt;0),"NM",IF(ISERROR((Q131/J131*100)),"NA",(Q131/J131*100)))</f>
        <v>20.988293794675229</v>
      </c>
      <c r="X131" s="151">
        <f t="shared" ref="X131" si="344">IF(OR(K131&lt;0,R131&lt;0),"NM",IF(ISERROR((R131/K131*100)),"NA",(R131/K131*100)))</f>
        <v>21.555376909783181</v>
      </c>
      <c r="Y131" s="152">
        <f t="shared" ref="Y131" si="345">IF(OR(L131&lt;0,S131&lt;0),"NM",IF(ISERROR((S131/L131*100)),"NA",(S131/L131*100)))</f>
        <v>21.902797457782313</v>
      </c>
      <c r="Z131" s="150">
        <v>13.020000000000003</v>
      </c>
      <c r="AA131" s="151">
        <v>14.81</v>
      </c>
      <c r="AB131" s="151">
        <v>16.707103391914121</v>
      </c>
      <c r="AC131" s="152">
        <v>18.491664234963824</v>
      </c>
      <c r="AD131" s="150">
        <f t="shared" ref="AD131" si="346">IF(AND(Z131&lt;0,AA131&gt;0),"LP",IF(AND(Z131&gt;0,AA131&lt;0),"PL",IF(OR(Z131&lt;0,AA131&lt;0),"Loss",IF(ISERROR((+AA131/Z131-1)*100),"NA",(+AA131/Z131-1)*100))))</f>
        <v>13.748079877112108</v>
      </c>
      <c r="AE131" s="151">
        <f t="shared" ref="AE131" si="347">IF(AND(AA131&lt;0,AB131&gt;0),"LP",IF(AND(AA131&gt;0,AB131&lt;0),"PL",IF(OR(AA131&lt;0,AB131&lt;0),"Loss",IF(ISERROR((+AB131/AA131-1)*100),"NA",(+AB131/AA131-1)*100))))</f>
        <v>12.809611019001487</v>
      </c>
      <c r="AF131" s="152">
        <f t="shared" ref="AF131" si="348">IF(AND(AB131&lt;0,AC131&gt;0),"LP",IF(AND(AB131&gt;0,AC131&lt;0),"PL",IF(OR(AB131&lt;0,AC131&lt;0),"Loss",IF(ISERROR((+AC131/AB131-1)*100),"NA",(+AC131/AB131-1)*100))))</f>
        <v>10.681449687522694</v>
      </c>
      <c r="AG131" s="150">
        <f t="shared" ref="AG131" si="349">IF(OR(J131&lt;0,AA131&lt;0),"NM",IF(ISERROR((AA131/J131*100)),"NA",(AA131/J131*100)))</f>
        <v>15.342380607065161</v>
      </c>
      <c r="AH131" s="151">
        <f t="shared" ref="AH131" si="350">IF(OR(K131&lt;0,AB131&lt;0),"NM",IF(ISERROR((AB131/K131*100)),"NA",(AB131/K131*100)))</f>
        <v>15.852227170825559</v>
      </c>
      <c r="AI131" s="152">
        <f t="shared" ref="AI131" si="351">IF(OR(L131&lt;0,AC131&lt;0),"NM",IF(ISERROR((AC131/L131*100)),"NA",(AC131/L131*100)))</f>
        <v>15.939950475864094</v>
      </c>
    </row>
    <row r="132" spans="2:35" ht="12.75">
      <c r="B132" s="252" t="s">
        <v>145</v>
      </c>
      <c r="C132" s="165" t="s">
        <v>255</v>
      </c>
      <c r="D132" s="177" t="s">
        <v>90</v>
      </c>
      <c r="E132" s="148">
        <f>VLOOKUP($B132,Snapshot!$D:$AJ,2,FALSE)</f>
        <v>2747.15</v>
      </c>
      <c r="F132" s="148">
        <f>VLOOKUP($B132,Snapshot!$D:$AJ,3,FALSE)</f>
        <v>2500</v>
      </c>
      <c r="G132" s="148">
        <f t="shared" si="185"/>
        <v>-8.9965964727080916</v>
      </c>
      <c r="H132" s="149">
        <f>VLOOKUP($B132,Snapshot!$D:$AJ,8,FALSE)</f>
        <v>31.716650537634408</v>
      </c>
      <c r="I132" s="150">
        <v>168.96959999999999</v>
      </c>
      <c r="J132" s="151">
        <v>243.93890000000002</v>
      </c>
      <c r="K132" s="151">
        <v>210.25516165948696</v>
      </c>
      <c r="L132" s="152">
        <v>233.06615721562218</v>
      </c>
      <c r="M132" s="150">
        <f t="shared" si="186"/>
        <v>44.368513626119757</v>
      </c>
      <c r="N132" s="151">
        <f t="shared" si="187"/>
        <v>-13.808268521549072</v>
      </c>
      <c r="O132" s="152">
        <f t="shared" si="188"/>
        <v>10.849196460193511</v>
      </c>
      <c r="P132" s="150">
        <v>38.145899999999962</v>
      </c>
      <c r="Q132" s="151">
        <v>59.08790000000004</v>
      </c>
      <c r="R132" s="151">
        <v>52.436731797290037</v>
      </c>
      <c r="S132" s="152">
        <v>58.650519016646633</v>
      </c>
      <c r="T132" s="150">
        <f t="shared" si="189"/>
        <v>54.899740207991158</v>
      </c>
      <c r="U132" s="151">
        <f t="shared" si="190"/>
        <v>-11.25639632261427</v>
      </c>
      <c r="V132" s="152">
        <f t="shared" si="191"/>
        <v>11.850065796201537</v>
      </c>
      <c r="W132" s="150">
        <f t="shared" si="192"/>
        <v>24.222417990734581</v>
      </c>
      <c r="X132" s="151">
        <f t="shared" si="193"/>
        <v>24.939569323017395</v>
      </c>
      <c r="Y132" s="152">
        <f t="shared" si="194"/>
        <v>25.16475138103635</v>
      </c>
      <c r="Z132" s="150">
        <v>24.362399999999962</v>
      </c>
      <c r="AA132" s="151">
        <v>39.576900000000052</v>
      </c>
      <c r="AB132" s="151">
        <v>35.523732147650108</v>
      </c>
      <c r="AC132" s="152">
        <v>39.337345588255801</v>
      </c>
      <c r="AD132" s="150">
        <f t="shared" si="195"/>
        <v>62.450743769087261</v>
      </c>
      <c r="AE132" s="151">
        <f t="shared" si="196"/>
        <v>-10.241246414827687</v>
      </c>
      <c r="AF132" s="152">
        <f t="shared" si="197"/>
        <v>10.73539633942422</v>
      </c>
      <c r="AG132" s="150">
        <f t="shared" si="198"/>
        <v>16.224103658744074</v>
      </c>
      <c r="AH132" s="151">
        <f t="shared" si="199"/>
        <v>16.895533915681749</v>
      </c>
      <c r="AI132" s="152">
        <f t="shared" si="200"/>
        <v>16.878188604561188</v>
      </c>
    </row>
    <row r="133" spans="2:35" ht="12.75">
      <c r="B133" s="252" t="s">
        <v>146</v>
      </c>
      <c r="C133" s="165" t="s">
        <v>261</v>
      </c>
      <c r="D133" s="177" t="s">
        <v>90</v>
      </c>
      <c r="E133" s="148">
        <f>VLOOKUP($B133,Snapshot!$D:$AJ,2,FALSE)</f>
        <v>16425.75</v>
      </c>
      <c r="F133" s="148">
        <f>VLOOKUP($B133,Snapshot!$D:$AJ,3,FALSE)</f>
        <v>17000</v>
      </c>
      <c r="G133" s="148">
        <f t="shared" si="185"/>
        <v>3.4960351886519589</v>
      </c>
      <c r="H133" s="149">
        <f>VLOOKUP($B133,Snapshot!$D:$AJ,8,FALSE)</f>
        <v>6.3669688888888887</v>
      </c>
      <c r="I133" s="150">
        <v>39.123199999999997</v>
      </c>
      <c r="J133" s="151">
        <v>42.057000000000002</v>
      </c>
      <c r="K133" s="151">
        <v>46.816983248044643</v>
      </c>
      <c r="L133" s="152">
        <v>51.647817822329564</v>
      </c>
      <c r="M133" s="150">
        <f t="shared" si="186"/>
        <v>7.4988753476198378</v>
      </c>
      <c r="N133" s="151">
        <f t="shared" si="187"/>
        <v>11.317933395260349</v>
      </c>
      <c r="O133" s="152">
        <f t="shared" si="188"/>
        <v>10.318551600581149</v>
      </c>
      <c r="P133" s="150">
        <v>8.6861999999999941</v>
      </c>
      <c r="Q133" s="151">
        <v>9.8326000000000029</v>
      </c>
      <c r="R133" s="151">
        <v>11.470160895770933</v>
      </c>
      <c r="S133" s="152">
        <v>12.911954455582389</v>
      </c>
      <c r="T133" s="150">
        <f t="shared" si="189"/>
        <v>13.197946167484176</v>
      </c>
      <c r="U133" s="151">
        <f t="shared" si="190"/>
        <v>16.6544036752327</v>
      </c>
      <c r="V133" s="152">
        <f t="shared" si="191"/>
        <v>12.569950612837943</v>
      </c>
      <c r="W133" s="150">
        <f t="shared" si="192"/>
        <v>23.379223434862219</v>
      </c>
      <c r="X133" s="151">
        <f t="shared" si="193"/>
        <v>24.499999999999993</v>
      </c>
      <c r="Y133" s="152">
        <f t="shared" si="194"/>
        <v>24.999999999999996</v>
      </c>
      <c r="Z133" s="150">
        <v>6.2101999999999933</v>
      </c>
      <c r="AA133" s="151">
        <v>7.1586750000000032</v>
      </c>
      <c r="AB133" s="151">
        <v>8.4580929500366615</v>
      </c>
      <c r="AC133" s="152">
        <v>9.6346246257756256</v>
      </c>
      <c r="AD133" s="150">
        <f t="shared" si="195"/>
        <v>15.27285755692267</v>
      </c>
      <c r="AE133" s="151">
        <f t="shared" si="196"/>
        <v>18.151654461707768</v>
      </c>
      <c r="AF133" s="152">
        <f t="shared" si="197"/>
        <v>13.910129419112893</v>
      </c>
      <c r="AG133" s="150">
        <f t="shared" si="198"/>
        <v>17.021363863328347</v>
      </c>
      <c r="AH133" s="151">
        <f t="shared" si="199"/>
        <v>18.066292108622616</v>
      </c>
      <c r="AI133" s="152">
        <f t="shared" si="200"/>
        <v>18.654466020072906</v>
      </c>
    </row>
    <row r="134" spans="2:35" ht="12.75">
      <c r="B134" s="252" t="s">
        <v>147</v>
      </c>
      <c r="C134" s="165" t="s">
        <v>96</v>
      </c>
      <c r="D134" s="177" t="s">
        <v>90</v>
      </c>
      <c r="E134" s="148">
        <f>VLOOKUP($B134,Snapshot!$D:$AJ,2,FALSE)</f>
        <v>42061.1</v>
      </c>
      <c r="F134" s="148">
        <f>VLOOKUP($B134,Snapshot!$D:$AJ,3,FALSE)</f>
        <v>38000</v>
      </c>
      <c r="G134" s="148">
        <f t="shared" ref="G134" si="352">IF(IFERROR(((IF(F134&lt;0,"-",F134))/E134*100-100),"-")=-100,"-",(IFERROR(((IF(F134&lt;0,"-",F134))/E134*100-100),"-")))</f>
        <v>-9.6552396394768607</v>
      </c>
      <c r="H134" s="149">
        <f>VLOOKUP($B134,Snapshot!$D:$AJ,8,FALSE)</f>
        <v>5.6002572534050179</v>
      </c>
      <c r="I134" s="150">
        <v>47.141925999999998</v>
      </c>
      <c r="J134" s="151">
        <v>45.816713999999997</v>
      </c>
      <c r="K134" s="151">
        <v>49.239318497544652</v>
      </c>
      <c r="L134" s="152">
        <v>57.171880289699729</v>
      </c>
      <c r="M134" s="150">
        <f t="shared" ref="M134" si="353">IF(AND(I134&lt;0,J134&gt;0),"LP",IF(AND(I134&gt;0,J134&lt;0),"PL",IF(OR(I134&lt;0,J134&lt;0),"Loss",IF(ISERROR((+J134/I134-1)*100),"NA",(+J134/I134-1)*100))))</f>
        <v>-2.8111112812828187</v>
      </c>
      <c r="N134" s="151">
        <f t="shared" ref="N134" si="354">IF(AND(J134&lt;0,K134&gt;0),"LP",IF(AND(J134&gt;0,K134&lt;0),"PL",IF(OR(J134&lt;0,K134&lt;0),"Loss",IF(ISERROR((+K134/J134-1)*100),"NA",(+K134/J134-1)*100))))</f>
        <v>7.4702094470254998</v>
      </c>
      <c r="O134" s="152">
        <f t="shared" ref="O134" si="355">IF(AND(K134&lt;0,L134&gt;0),"LP",IF(AND(K134&gt;0,L134&lt;0),"PL",IF(OR(K134&lt;0,L134&lt;0),"Loss",IF(ISERROR((+L134/K134-1)*100),"NA",(+L134/K134-1)*100))))</f>
        <v>16.110218488402992</v>
      </c>
      <c r="P134" s="150">
        <v>8.6274370000000022</v>
      </c>
      <c r="Q134" s="151">
        <v>8.7226209999999984</v>
      </c>
      <c r="R134" s="151">
        <v>9.488212029699735</v>
      </c>
      <c r="S134" s="152">
        <v>11.440484692603285</v>
      </c>
      <c r="T134" s="150">
        <f t="shared" ref="T134" si="356">IF(AND(P134&lt;0,Q134&gt;0),"LP",IF(AND(P134&gt;0,Q134&lt;0),"PL",IF(OR(P134&lt;0,Q134&lt;0),"Loss",IF(ISERROR((+Q134/P134-1)*100),"NA",(+Q134/P134-1)*100))))</f>
        <v>1.1032708787093615</v>
      </c>
      <c r="U134" s="151">
        <f t="shared" ref="U134" si="357">IF(AND(Q134&lt;0,R134&gt;0),"LP",IF(AND(Q134&gt;0,R134&lt;0),"PL",IF(OR(Q134&lt;0,R134&lt;0),"Loss",IF(ISERROR((+R134/Q134-1)*100),"NA",(+R134/Q134-1)*100))))</f>
        <v>8.7770754879724411</v>
      </c>
      <c r="V134" s="152">
        <f t="shared" ref="V134" si="358">IF(AND(R134&lt;0,S134&gt;0),"LP",IF(AND(R134&gt;0,S134&lt;0),"PL",IF(OR(R134&lt;0,S134&lt;0),"Loss",IF(ISERROR((+S134/R134-1)*100),"NA",(+S134/R134-1)*100))))</f>
        <v>20.575769774037521</v>
      </c>
      <c r="W134" s="150">
        <f t="shared" ref="W134" si="359">IF(OR(J134&lt;0,Q134&lt;0),"NM",IF(ISERROR((Q134/J134*100)),"NA",(Q134/J134*100)))</f>
        <v>19.038076366628999</v>
      </c>
      <c r="X134" s="151">
        <f t="shared" ref="X134" si="360">IF(OR(K134&lt;0,R134&lt;0),"NM",IF(ISERROR((R134/K134*100)),"NA",(R134/K134*100)))</f>
        <v>19.269584387470491</v>
      </c>
      <c r="Y134" s="152">
        <f t="shared" ref="Y134" si="361">IF(OR(L134&lt;0,S134&lt;0),"NM",IF(ISERROR((S134/L134*100)),"NA",(S134/L134*100)))</f>
        <v>20.010684683855747</v>
      </c>
      <c r="Z134" s="150">
        <v>5.7124950000000014</v>
      </c>
      <c r="AA134" s="151">
        <v>5.6919319999999995</v>
      </c>
      <c r="AB134" s="151">
        <v>6.4269976563609417</v>
      </c>
      <c r="AC134" s="152">
        <v>7.8013917192729929</v>
      </c>
      <c r="AD134" s="150">
        <f t="shared" ref="AD134" si="362">IF(AND(Z134&lt;0,AA134&gt;0),"LP",IF(AND(Z134&gt;0,AA134&lt;0),"PL",IF(OR(Z134&lt;0,AA134&lt;0),"Loss",IF(ISERROR((+AA134/Z134-1)*100),"NA",(+AA134/Z134-1)*100))))</f>
        <v>-0.35996530412721883</v>
      </c>
      <c r="AE134" s="151">
        <f t="shared" ref="AE134" si="363">IF(AND(AA134&lt;0,AB134&gt;0),"LP",IF(AND(AA134&gt;0,AB134&lt;0),"PL",IF(OR(AA134&lt;0,AB134&lt;0),"Loss",IF(ISERROR((+AB134/AA134-1)*100),"NA",(+AB134/AA134-1)*100))))</f>
        <v>12.914167919801955</v>
      </c>
      <c r="AF134" s="152">
        <f t="shared" ref="AF134" si="364">IF(AND(AB134&lt;0,AC134&gt;0),"LP",IF(AND(AB134&gt;0,AC134&lt;0),"PL",IF(OR(AB134&lt;0,AC134&lt;0),"Loss",IF(ISERROR((+AC134/AB134-1)*100),"NA",(+AC134/AB134-1)*100))))</f>
        <v>21.384698367701805</v>
      </c>
      <c r="AG134" s="150">
        <f t="shared" ref="AG134" si="365">IF(OR(J134&lt;0,AA134&lt;0),"NM",IF(ISERROR((AA134/J134*100)),"NA",(AA134/J134*100)))</f>
        <v>12.423265448499864</v>
      </c>
      <c r="AH134" s="151">
        <f t="shared" ref="AH134" si="366">IF(OR(K134&lt;0,AB134&lt;0),"NM",IF(ISERROR((AB134/K134*100)),"NA",(AB134/K134*100)))</f>
        <v>13.052572319175027</v>
      </c>
      <c r="AI134" s="152">
        <f t="shared" ref="AI134" si="367">IF(OR(L134&lt;0,AC134&lt;0),"NM",IF(ISERROR((AC134/L134*100)),"NA",(AC134/L134*100)))</f>
        <v>13.645504887616083</v>
      </c>
    </row>
    <row r="135" spans="2:35" ht="12.75">
      <c r="B135" s="252" t="s">
        <v>148</v>
      </c>
      <c r="C135" s="165" t="s">
        <v>97</v>
      </c>
      <c r="D135" s="177" t="s">
        <v>90</v>
      </c>
      <c r="E135" s="148">
        <f>VLOOKUP($B135,Snapshot!$D:$AJ,2,FALSE)</f>
        <v>3361.05</v>
      </c>
      <c r="F135" s="148">
        <f>VLOOKUP($B135,Snapshot!$D:$AJ,3,FALSE)</f>
        <v>2950</v>
      </c>
      <c r="G135" s="148">
        <f t="shared" si="185"/>
        <v>-12.22980913702564</v>
      </c>
      <c r="H135" s="149">
        <f>VLOOKUP($B135,Snapshot!$D:$AJ,8,FALSE)</f>
        <v>20.138329211469536</v>
      </c>
      <c r="I135" s="150">
        <v>117.991</v>
      </c>
      <c r="J135" s="151">
        <v>123.82989999999999</v>
      </c>
      <c r="K135" s="151">
        <v>135.65167138562845</v>
      </c>
      <c r="L135" s="152">
        <v>153.43670723531449</v>
      </c>
      <c r="M135" s="150">
        <f t="shared" si="186"/>
        <v>4.9485977744065268</v>
      </c>
      <c r="N135" s="151">
        <f t="shared" si="187"/>
        <v>9.5467826313583757</v>
      </c>
      <c r="O135" s="152">
        <f t="shared" si="188"/>
        <v>13.110812176524544</v>
      </c>
      <c r="P135" s="150">
        <v>19.843700000000002</v>
      </c>
      <c r="Q135" s="151">
        <v>27.072699999999998</v>
      </c>
      <c r="R135" s="151">
        <v>31.163151180501547</v>
      </c>
      <c r="S135" s="152">
        <v>35.510956286833604</v>
      </c>
      <c r="T135" s="150">
        <f t="shared" si="189"/>
        <v>36.42969809057783</v>
      </c>
      <c r="U135" s="151">
        <f t="shared" si="190"/>
        <v>15.10913643818883</v>
      </c>
      <c r="V135" s="152">
        <f t="shared" si="191"/>
        <v>13.951750518260919</v>
      </c>
      <c r="W135" s="150">
        <f t="shared" si="192"/>
        <v>21.862813423898427</v>
      </c>
      <c r="X135" s="151">
        <f t="shared" si="193"/>
        <v>22.972920909991171</v>
      </c>
      <c r="Y135" s="152">
        <f t="shared" si="194"/>
        <v>23.14371634186146</v>
      </c>
      <c r="Z135" s="150">
        <v>12.822299999999995</v>
      </c>
      <c r="AA135" s="151">
        <v>18.231399999999997</v>
      </c>
      <c r="AB135" s="151">
        <v>22.018362438826163</v>
      </c>
      <c r="AC135" s="152">
        <v>25.292567379265204</v>
      </c>
      <c r="AD135" s="150">
        <f t="shared" si="195"/>
        <v>42.185099397144079</v>
      </c>
      <c r="AE135" s="151">
        <f t="shared" si="196"/>
        <v>20.771649126376278</v>
      </c>
      <c r="AF135" s="152">
        <f t="shared" si="197"/>
        <v>14.870338107730753</v>
      </c>
      <c r="AG135" s="150">
        <f t="shared" si="198"/>
        <v>14.722938482547429</v>
      </c>
      <c r="AH135" s="151">
        <f t="shared" si="199"/>
        <v>16.231545261416429</v>
      </c>
      <c r="AI135" s="152">
        <f t="shared" si="200"/>
        <v>16.484039468127971</v>
      </c>
    </row>
    <row r="136" spans="2:35" ht="12.75">
      <c r="B136" s="252" t="s">
        <v>575</v>
      </c>
      <c r="C136" s="165" t="s">
        <v>1335</v>
      </c>
      <c r="D136" s="177" t="s">
        <v>90</v>
      </c>
      <c r="E136" s="148">
        <f>VLOOKUP($B136,Snapshot!$D:$AJ,2,FALSE)</f>
        <v>1201.25</v>
      </c>
      <c r="F136" s="148">
        <f>VLOOKUP($B136,Snapshot!$D:$AJ,3,FALSE)</f>
        <v>1380</v>
      </c>
      <c r="G136" s="148">
        <f t="shared" si="185"/>
        <v>14.880332986472425</v>
      </c>
      <c r="H136" s="149">
        <f>VLOOKUP($B136,Snapshot!$D:$AJ,8,FALSE)</f>
        <v>13.81667402842533</v>
      </c>
      <c r="I136" s="150">
        <v>137.83160000000001</v>
      </c>
      <c r="J136" s="151">
        <v>152.05850000000001</v>
      </c>
      <c r="K136" s="151">
        <v>176.83661105162807</v>
      </c>
      <c r="L136" s="152">
        <v>191.72171184767942</v>
      </c>
      <c r="M136" s="150">
        <f t="shared" si="186"/>
        <v>10.321943589133408</v>
      </c>
      <c r="N136" s="151">
        <f t="shared" si="187"/>
        <v>16.29511737366083</v>
      </c>
      <c r="O136" s="152">
        <f t="shared" si="188"/>
        <v>8.417431609626135</v>
      </c>
      <c r="P136" s="150">
        <v>18.564699999999984</v>
      </c>
      <c r="Q136" s="151">
        <v>22.840899999999994</v>
      </c>
      <c r="R136" s="151">
        <v>27.444539431206476</v>
      </c>
      <c r="S136" s="152">
        <v>31.692993302902991</v>
      </c>
      <c r="T136" s="150">
        <f t="shared" si="189"/>
        <v>23.034037716742063</v>
      </c>
      <c r="U136" s="151">
        <f t="shared" si="190"/>
        <v>20.155245332742933</v>
      </c>
      <c r="V136" s="152">
        <f t="shared" si="191"/>
        <v>15.480142715988542</v>
      </c>
      <c r="W136" s="150">
        <f t="shared" si="192"/>
        <v>15.021126737406981</v>
      </c>
      <c r="X136" s="151">
        <f t="shared" si="193"/>
        <v>15.519715780570998</v>
      </c>
      <c r="Y136" s="152">
        <f t="shared" si="194"/>
        <v>16.530727269993655</v>
      </c>
      <c r="Z136" s="150">
        <v>10.841824999999984</v>
      </c>
      <c r="AA136" s="151">
        <v>13.955999999999998</v>
      </c>
      <c r="AB136" s="151">
        <v>16.426880953830725</v>
      </c>
      <c r="AC136" s="152">
        <v>20.060554595060573</v>
      </c>
      <c r="AD136" s="150">
        <f t="shared" si="195"/>
        <v>28.723715795080796</v>
      </c>
      <c r="AE136" s="151">
        <f t="shared" si="196"/>
        <v>17.704793306325083</v>
      </c>
      <c r="AF136" s="152">
        <f t="shared" si="197"/>
        <v>22.120289612146248</v>
      </c>
      <c r="AG136" s="150">
        <f t="shared" si="198"/>
        <v>9.1780466070624112</v>
      </c>
      <c r="AH136" s="151">
        <f t="shared" si="199"/>
        <v>9.2892986673641023</v>
      </c>
      <c r="AI136" s="152">
        <f t="shared" si="200"/>
        <v>10.463371311329851</v>
      </c>
    </row>
    <row r="137" spans="2:35" ht="12.75">
      <c r="B137" s="252" t="s">
        <v>149</v>
      </c>
      <c r="C137" s="165" t="s">
        <v>1336</v>
      </c>
      <c r="D137" s="177" t="s">
        <v>90</v>
      </c>
      <c r="E137" s="148">
        <f>VLOOKUP($B137,Snapshot!$D:$AJ,2,FALSE)</f>
        <v>2180.4499999999998</v>
      </c>
      <c r="F137" s="148">
        <f>VLOOKUP($B137,Snapshot!$D:$AJ,3,FALSE)</f>
        <v>1800</v>
      </c>
      <c r="G137" s="148">
        <f t="shared" si="185"/>
        <v>-17.448233162879205</v>
      </c>
      <c r="H137" s="149">
        <f>VLOOKUP($B137,Snapshot!$D:$AJ,8,FALSE)</f>
        <v>6.8031667861409781</v>
      </c>
      <c r="I137" s="150">
        <v>74.999200000000016</v>
      </c>
      <c r="J137" s="151">
        <v>81.226799999999997</v>
      </c>
      <c r="K137" s="151">
        <v>91.370402784000007</v>
      </c>
      <c r="L137" s="152">
        <v>103.522666354272</v>
      </c>
      <c r="M137" s="150">
        <f t="shared" si="186"/>
        <v>8.3035552379225219</v>
      </c>
      <c r="N137" s="151">
        <f t="shared" si="187"/>
        <v>12.48800000000001</v>
      </c>
      <c r="O137" s="152">
        <f t="shared" si="188"/>
        <v>13.3</v>
      </c>
      <c r="P137" s="150">
        <v>6.1623000000000028</v>
      </c>
      <c r="Q137" s="151">
        <v>6.9619000000000089</v>
      </c>
      <c r="R137" s="151">
        <v>10.154996238880004</v>
      </c>
      <c r="S137" s="152">
        <v>13.220895379422393</v>
      </c>
      <c r="T137" s="150">
        <f t="shared" si="189"/>
        <v>12.975674666926395</v>
      </c>
      <c r="U137" s="151">
        <f t="shared" si="190"/>
        <v>45.865298824745992</v>
      </c>
      <c r="V137" s="152">
        <f t="shared" si="191"/>
        <v>30.191041615595182</v>
      </c>
      <c r="W137" s="150">
        <f t="shared" si="192"/>
        <v>8.5709396406112379</v>
      </c>
      <c r="X137" s="151">
        <f t="shared" si="193"/>
        <v>11.114098142794068</v>
      </c>
      <c r="Y137" s="152">
        <f t="shared" si="194"/>
        <v>12.771015126463475</v>
      </c>
      <c r="Z137" s="150">
        <v>3.2945376000000066</v>
      </c>
      <c r="AA137" s="151">
        <v>4.1086000000000009</v>
      </c>
      <c r="AB137" s="151">
        <v>6.5417117184564288</v>
      </c>
      <c r="AC137" s="152">
        <v>8.7557641135445596</v>
      </c>
      <c r="AD137" s="150">
        <f t="shared" si="195"/>
        <v>24.709458468465883</v>
      </c>
      <c r="AE137" s="151">
        <f t="shared" si="196"/>
        <v>59.219970755401533</v>
      </c>
      <c r="AF137" s="152">
        <f t="shared" si="197"/>
        <v>33.845153843168042</v>
      </c>
      <c r="AG137" s="150">
        <f t="shared" si="198"/>
        <v>5.0581827672640074</v>
      </c>
      <c r="AH137" s="151">
        <f t="shared" si="199"/>
        <v>7.1595522391655217</v>
      </c>
      <c r="AI137" s="152">
        <f t="shared" si="200"/>
        <v>8.4578232206470219</v>
      </c>
    </row>
    <row r="138" spans="2:35" ht="12.75">
      <c r="B138" s="252" t="s">
        <v>748</v>
      </c>
      <c r="C138" s="165" t="s">
        <v>98</v>
      </c>
      <c r="D138" s="177" t="s">
        <v>90</v>
      </c>
      <c r="E138" s="148">
        <f>VLOOKUP($B138,Snapshot!$D:$AJ,2,FALSE)</f>
        <v>1595.6</v>
      </c>
      <c r="F138" s="148">
        <f>VLOOKUP($B138,Snapshot!$D:$AJ,3,FALSE)</f>
        <v>1400</v>
      </c>
      <c r="G138" s="148">
        <f t="shared" si="185"/>
        <v>-12.258711456505395</v>
      </c>
      <c r="H138" s="149">
        <f>VLOOKUP($B138,Snapshot!$D:$AJ,8,FALSE)</f>
        <v>14.270039725209079</v>
      </c>
      <c r="I138" s="150">
        <v>103.73699999999999</v>
      </c>
      <c r="J138" s="151">
        <v>106.92</v>
      </c>
      <c r="K138" s="151">
        <v>117.07232650000002</v>
      </c>
      <c r="L138" s="152">
        <v>127.73545798575002</v>
      </c>
      <c r="M138" s="150">
        <f t="shared" si="186"/>
        <v>3.06833627346077</v>
      </c>
      <c r="N138" s="151">
        <f t="shared" si="187"/>
        <v>9.4952548634493326</v>
      </c>
      <c r="O138" s="152">
        <f t="shared" si="188"/>
        <v>9.108157157661001</v>
      </c>
      <c r="P138" s="150">
        <v>14.186999999999999</v>
      </c>
      <c r="Q138" s="151">
        <v>17.079999999999998</v>
      </c>
      <c r="R138" s="151">
        <v>19.726687015250004</v>
      </c>
      <c r="S138" s="152">
        <v>22.09823423153475</v>
      </c>
      <c r="T138" s="150">
        <f t="shared" si="189"/>
        <v>20.391908084866415</v>
      </c>
      <c r="U138" s="151">
        <f t="shared" si="190"/>
        <v>15.495825616217829</v>
      </c>
      <c r="V138" s="152">
        <f t="shared" si="191"/>
        <v>12.022024856233514</v>
      </c>
      <c r="W138" s="150">
        <f t="shared" si="192"/>
        <v>15.974560419004863</v>
      </c>
      <c r="X138" s="151">
        <f t="shared" si="193"/>
        <v>16.850000000000001</v>
      </c>
      <c r="Y138" s="152">
        <f t="shared" si="194"/>
        <v>17.299999999999997</v>
      </c>
      <c r="Z138" s="150">
        <v>9.2352500000000006</v>
      </c>
      <c r="AA138" s="151">
        <v>13.135</v>
      </c>
      <c r="AB138" s="151">
        <v>13.996265261437504</v>
      </c>
      <c r="AC138" s="152">
        <v>15.963176808031982</v>
      </c>
      <c r="AD138" s="150">
        <f t="shared" si="195"/>
        <v>42.226794077041752</v>
      </c>
      <c r="AE138" s="151">
        <f t="shared" si="196"/>
        <v>6.5570252107918003</v>
      </c>
      <c r="AF138" s="152">
        <f t="shared" si="197"/>
        <v>14.05311709841417</v>
      </c>
      <c r="AG138" s="150">
        <f t="shared" si="198"/>
        <v>12.284885895997007</v>
      </c>
      <c r="AH138" s="151">
        <f t="shared" si="199"/>
        <v>11.955229455047604</v>
      </c>
      <c r="AI138" s="152">
        <f t="shared" si="200"/>
        <v>12.497059986126022</v>
      </c>
    </row>
    <row r="139" spans="2:35" ht="12.75">
      <c r="B139" s="252" t="s">
        <v>597</v>
      </c>
      <c r="C139" s="165" t="s">
        <v>1337</v>
      </c>
      <c r="D139" s="177" t="s">
        <v>90</v>
      </c>
      <c r="E139" s="148">
        <f>VLOOKUP($B139,Snapshot!$D:$AJ,2,FALSE)</f>
        <v>609.25</v>
      </c>
      <c r="F139" s="148">
        <f>VLOOKUP($B139,Snapshot!$D:$AJ,3,FALSE)</f>
        <v>740</v>
      </c>
      <c r="G139" s="148">
        <f t="shared" ref="G139" si="368">IF(IFERROR(((IF(F139&lt;0,"-",F139))/E139*100-100),"-")=-100,"-",(IFERROR(((IF(F139&lt;0,"-",F139))/E139*100-100),"-")))</f>
        <v>21.460812474353716</v>
      </c>
      <c r="H139" s="149">
        <f>VLOOKUP($B139,Snapshot!$D:$AJ,8,FALSE)</f>
        <v>24.31350238948626</v>
      </c>
      <c r="I139" s="150">
        <v>131.73141999999999</v>
      </c>
      <c r="J139" s="151">
        <v>160.42580999999998</v>
      </c>
      <c r="K139" s="151">
        <v>204.03914725350111</v>
      </c>
      <c r="L139" s="152">
        <v>243.68433354250388</v>
      </c>
      <c r="M139" s="150">
        <f t="shared" ref="M139" si="369">IF(AND(I139&lt;0,J139&gt;0),"LP",IF(AND(I139&gt;0,J139&lt;0),"PL",IF(OR(I139&lt;0,J139&lt;0),"Loss",IF(ISERROR((+J139/I139-1)*100),"NA",(+J139/I139-1)*100))))</f>
        <v>21.782495019031913</v>
      </c>
      <c r="N139" s="151">
        <f t="shared" ref="N139" si="370">IF(AND(J139&lt;0,K139&gt;0),"LP",IF(AND(J139&gt;0,K139&lt;0),"PL",IF(OR(J139&lt;0,K139&lt;0),"Loss",IF(ISERROR((+K139/J139-1)*100),"NA",(+K139/J139-1)*100))))</f>
        <v>27.185985380719679</v>
      </c>
      <c r="O139" s="152">
        <f t="shared" ref="O139" si="371">IF(AND(K139&lt;0,L139&gt;0),"LP",IF(AND(K139&gt;0,L139&lt;0),"PL",IF(OR(K139&lt;0,L139&lt;0),"Loss",IF(ISERROR((+L139/K139-1)*100),"NA",(+L139/K139-1)*100))))</f>
        <v>19.430186227815895</v>
      </c>
      <c r="P139" s="150">
        <v>27.881049999999973</v>
      </c>
      <c r="Q139" s="151">
        <v>36.094850000000008</v>
      </c>
      <c r="R139" s="151">
        <v>47.6736449242199</v>
      </c>
      <c r="S139" s="152">
        <v>54.832981883216185</v>
      </c>
      <c r="T139" s="150">
        <f t="shared" ref="T139" si="372">IF(AND(P139&lt;0,Q139&gt;0),"LP",IF(AND(P139&gt;0,Q139&lt;0),"PL",IF(OR(P139&lt;0,Q139&lt;0),"Loss",IF(ISERROR((+Q139/P139-1)*100),"NA",(+Q139/P139-1)*100))))</f>
        <v>29.460153043016835</v>
      </c>
      <c r="U139" s="151">
        <f t="shared" ref="U139" si="373">IF(AND(Q139&lt;0,R139&gt;0),"LP",IF(AND(Q139&gt;0,R139&lt;0),"PL",IF(OR(Q139&lt;0,R139&lt;0),"Loss",IF(ISERROR((+R139/Q139-1)*100),"NA",(+R139/Q139-1)*100))))</f>
        <v>32.078800505390362</v>
      </c>
      <c r="V139" s="152">
        <f t="shared" ref="V139" si="374">IF(AND(R139&lt;0,S139&gt;0),"LP",IF(AND(R139&gt;0,S139&lt;0),"PL",IF(OR(R139&lt;0,S139&lt;0),"Loss",IF(ISERROR((+S139/R139-1)*100),"NA",(+S139/R139-1)*100))))</f>
        <v>15.017389524917757</v>
      </c>
      <c r="W139" s="150">
        <f t="shared" ref="W139" si="375">IF(OR(J139&lt;0,Q139&lt;0),"NM",IF(ISERROR((Q139/J139*100)),"NA",(Q139/J139*100)))</f>
        <v>22.499403306737246</v>
      </c>
      <c r="X139" s="151">
        <f t="shared" ref="X139" si="376">IF(OR(K139&lt;0,R139&lt;0),"NM",IF(ISERROR((R139/K139*100)),"NA",(R139/K139*100)))</f>
        <v>23.364950092145548</v>
      </c>
      <c r="Y139" s="152">
        <f t="shared" ref="Y139" si="377">IF(OR(L139&lt;0,S139&lt;0),"NM",IF(ISERROR((S139/L139*100)),"NA",(S139/L139*100)))</f>
        <v>22.501644273185136</v>
      </c>
      <c r="Z139" s="150">
        <v>14.974389999999977</v>
      </c>
      <c r="AA139" s="151">
        <v>20.55922</v>
      </c>
      <c r="AB139" s="151">
        <v>26.82989014089155</v>
      </c>
      <c r="AC139" s="152">
        <v>33.648409045050698</v>
      </c>
      <c r="AD139" s="150">
        <f t="shared" ref="AD139" si="378">IF(AND(Z139&lt;0,AA139&gt;0),"LP",IF(AND(Z139&gt;0,AA139&lt;0),"PL",IF(OR(Z139&lt;0,AA139&lt;0),"Loss",IF(ISERROR((+AA139/Z139-1)*100),"NA",(+AA139/Z139-1)*100))))</f>
        <v>37.295876493132816</v>
      </c>
      <c r="AE139" s="151">
        <f t="shared" ref="AE139" si="379">IF(AND(AA139&lt;0,AB139&gt;0),"LP",IF(AND(AA139&gt;0,AB139&lt;0),"PL",IF(OR(AA139&lt;0,AB139&lt;0),"Loss",IF(ISERROR((+AB139/AA139-1)*100),"NA",(+AB139/AA139-1)*100))))</f>
        <v>30.500525510654342</v>
      </c>
      <c r="AF139" s="152">
        <f t="shared" ref="AF139" si="380">IF(AND(AB139&lt;0,AC139&gt;0),"LP",IF(AND(AB139&gt;0,AC139&lt;0),"PL",IF(OR(AB139&lt;0,AC139&lt;0),"Loss",IF(ISERROR((+AC139/AB139-1)*100),"NA",(+AC139/AB139-1)*100))))</f>
        <v>25.413890509253399</v>
      </c>
      <c r="AG139" s="150">
        <f t="shared" ref="AG139" si="381">IF(OR(J139&lt;0,AA139&lt;0),"NM",IF(ISERROR((AA139/J139*100)),"NA",(AA139/J139*100)))</f>
        <v>12.815406697962132</v>
      </c>
      <c r="AH139" s="151">
        <f t="shared" ref="AH139" si="382">IF(OR(K139&lt;0,AB139&lt;0),"NM",IF(ISERROR((AB139/K139*100)),"NA",(AB139/K139*100)))</f>
        <v>13.149383587433697</v>
      </c>
      <c r="AI139" s="152">
        <f t="shared" ref="AI139" si="383">IF(OR(L139&lt;0,AC139&lt;0),"NM",IF(ISERROR((AC139/L139*100)),"NA",(AC139/L139*100)))</f>
        <v>13.808195445269231</v>
      </c>
    </row>
    <row r="140" spans="2:35" ht="12.75">
      <c r="B140" s="252" t="s">
        <v>78</v>
      </c>
      <c r="C140" s="165" t="s">
        <v>1338</v>
      </c>
      <c r="D140" s="177" t="s">
        <v>743</v>
      </c>
      <c r="E140" s="148">
        <f>VLOOKUP($B140,Snapshot!$D:$AJ,2,FALSE)</f>
        <v>2030.7</v>
      </c>
      <c r="F140" s="148">
        <f>VLOOKUP($B140,Snapshot!$D:$AJ,3,FALSE)</f>
        <v>1820</v>
      </c>
      <c r="G140" s="148">
        <f t="shared" si="185"/>
        <v>-10.375732506032406</v>
      </c>
      <c r="H140" s="149">
        <f>VLOOKUP($B140,Snapshot!$D:$AJ,8,FALSE)</f>
        <v>15.087783870967742</v>
      </c>
      <c r="I140" s="150">
        <v>169.10729999999998</v>
      </c>
      <c r="J140" s="151">
        <v>185.90019999999998</v>
      </c>
      <c r="K140" s="151">
        <v>210.98557499999998</v>
      </c>
      <c r="L140" s="152">
        <v>242.05824761</v>
      </c>
      <c r="M140" s="150">
        <f t="shared" si="186"/>
        <v>9.9303223456350018</v>
      </c>
      <c r="N140" s="151">
        <f t="shared" si="187"/>
        <v>13.494001082301143</v>
      </c>
      <c r="O140" s="152">
        <f t="shared" si="188"/>
        <v>14.727391960327152</v>
      </c>
      <c r="P140" s="150">
        <v>15.99139999999999</v>
      </c>
      <c r="Q140" s="151">
        <v>18.42629999999998</v>
      </c>
      <c r="R140" s="151">
        <v>22.734276674999975</v>
      </c>
      <c r="S140" s="152">
        <v>27.26814108766002</v>
      </c>
      <c r="T140" s="150">
        <f t="shared" si="189"/>
        <v>15.22630914116332</v>
      </c>
      <c r="U140" s="151">
        <f t="shared" si="190"/>
        <v>23.379499275492101</v>
      </c>
      <c r="V140" s="152">
        <f t="shared" si="191"/>
        <v>19.942857551504002</v>
      </c>
      <c r="W140" s="150">
        <f t="shared" si="192"/>
        <v>9.9119312405258206</v>
      </c>
      <c r="X140" s="151">
        <f t="shared" si="193"/>
        <v>10.775275359464729</v>
      </c>
      <c r="Y140" s="152">
        <f t="shared" si="194"/>
        <v>11.265115465759287</v>
      </c>
      <c r="Z140" s="150">
        <v>10.717299999999993</v>
      </c>
      <c r="AA140" s="151">
        <v>12.707699999999988</v>
      </c>
      <c r="AB140" s="151">
        <v>16.188831412625607</v>
      </c>
      <c r="AC140" s="152">
        <v>19.65240408703</v>
      </c>
      <c r="AD140" s="150">
        <f t="shared" si="195"/>
        <v>18.571841788510145</v>
      </c>
      <c r="AE140" s="151">
        <f t="shared" si="196"/>
        <v>27.393874679333162</v>
      </c>
      <c r="AF140" s="152">
        <f t="shared" si="197"/>
        <v>21.394828237590801</v>
      </c>
      <c r="AG140" s="150">
        <f t="shared" si="198"/>
        <v>6.8357645661489279</v>
      </c>
      <c r="AH140" s="151">
        <f t="shared" si="199"/>
        <v>7.6729565102380146</v>
      </c>
      <c r="AI140" s="152">
        <f t="shared" si="200"/>
        <v>8.11887398222167</v>
      </c>
    </row>
    <row r="141" spans="2:35" ht="12.75">
      <c r="B141" s="252" t="s">
        <v>740</v>
      </c>
      <c r="C141" s="165" t="s">
        <v>1339</v>
      </c>
      <c r="D141" s="177" t="s">
        <v>743</v>
      </c>
      <c r="E141" s="148">
        <f>VLOOKUP($B141,Snapshot!$D:$AJ,2,FALSE)</f>
        <v>4200.7</v>
      </c>
      <c r="F141" s="148">
        <f>VLOOKUP($B141,Snapshot!$D:$AJ,3,FALSE)</f>
        <v>5450</v>
      </c>
      <c r="G141" s="148">
        <f t="shared" si="185"/>
        <v>29.740281381674492</v>
      </c>
      <c r="H141" s="149">
        <f>VLOOKUP($B141,Snapshot!$D:$AJ,8,FALSE)</f>
        <v>4.5263392114695344</v>
      </c>
      <c r="I141" s="150">
        <v>69.081739999999996</v>
      </c>
      <c r="J141" s="151">
        <v>81.040800000000004</v>
      </c>
      <c r="K141" s="151">
        <v>94.44919999999999</v>
      </c>
      <c r="L141" s="152">
        <v>110.072616</v>
      </c>
      <c r="M141" s="150">
        <f t="shared" si="186"/>
        <v>17.311463202866651</v>
      </c>
      <c r="N141" s="151">
        <f t="shared" si="187"/>
        <v>16.545246345050877</v>
      </c>
      <c r="O141" s="152">
        <f t="shared" si="188"/>
        <v>16.541607551996208</v>
      </c>
      <c r="P141" s="150">
        <v>7.0201399999999898</v>
      </c>
      <c r="Q141" s="151">
        <v>8.3753699999999984</v>
      </c>
      <c r="R141" s="151">
        <v>10.514211599999998</v>
      </c>
      <c r="S141" s="152">
        <v>13.269898136000007</v>
      </c>
      <c r="T141" s="150">
        <f t="shared" si="189"/>
        <v>19.304885657551129</v>
      </c>
      <c r="U141" s="151">
        <f t="shared" si="190"/>
        <v>25.537278950064302</v>
      </c>
      <c r="V141" s="152">
        <f t="shared" si="191"/>
        <v>26.209159952611284</v>
      </c>
      <c r="W141" s="150">
        <f t="shared" si="192"/>
        <v>10.334757307430328</v>
      </c>
      <c r="X141" s="151">
        <f t="shared" si="193"/>
        <v>11.132134099600631</v>
      </c>
      <c r="Y141" s="152">
        <f t="shared" si="194"/>
        <v>12.055585320149026</v>
      </c>
      <c r="Z141" s="150">
        <v>4.7729699999999893</v>
      </c>
      <c r="AA141" s="151">
        <v>5.8105299999999991</v>
      </c>
      <c r="AB141" s="151">
        <v>7.216619662957843</v>
      </c>
      <c r="AC141" s="152">
        <v>8.9414252656113113</v>
      </c>
      <c r="AD141" s="150">
        <f t="shared" si="195"/>
        <v>21.738246835827834</v>
      </c>
      <c r="AE141" s="151">
        <f t="shared" si="196"/>
        <v>24.198991537051604</v>
      </c>
      <c r="AF141" s="152">
        <f t="shared" si="197"/>
        <v>23.900464250689502</v>
      </c>
      <c r="AG141" s="150">
        <f t="shared" si="198"/>
        <v>7.1698823308753106</v>
      </c>
      <c r="AH141" s="151">
        <f t="shared" si="199"/>
        <v>7.6407419681244981</v>
      </c>
      <c r="AI141" s="152">
        <f t="shared" si="200"/>
        <v>8.123205925814748</v>
      </c>
    </row>
    <row r="142" spans="2:35" ht="12.75">
      <c r="B142" s="252" t="s">
        <v>741</v>
      </c>
      <c r="C142" s="165" t="s">
        <v>1340</v>
      </c>
      <c r="D142" s="177" t="s">
        <v>743</v>
      </c>
      <c r="E142" s="148">
        <f>VLOOKUP($B142,Snapshot!$D:$AJ,2,FALSE)</f>
        <v>7055.45</v>
      </c>
      <c r="F142" s="148">
        <f>VLOOKUP($B142,Snapshot!$D:$AJ,3,FALSE)</f>
        <v>8200</v>
      </c>
      <c r="G142" s="148">
        <f t="shared" si="185"/>
        <v>16.222211198435261</v>
      </c>
      <c r="H142" s="149">
        <f>VLOOKUP($B142,Snapshot!$D:$AJ,8,FALSE)</f>
        <v>12.113293543608124</v>
      </c>
      <c r="I142" s="150">
        <v>141.07777999999999</v>
      </c>
      <c r="J142" s="151">
        <v>180.39444</v>
      </c>
      <c r="K142" s="151">
        <v>212.17025889999999</v>
      </c>
      <c r="L142" s="152">
        <v>244.25348665999996</v>
      </c>
      <c r="M142" s="150">
        <f t="shared" si="186"/>
        <v>27.868782738146301</v>
      </c>
      <c r="N142" s="151">
        <f t="shared" si="187"/>
        <v>17.614633189359942</v>
      </c>
      <c r="O142" s="152">
        <f t="shared" si="188"/>
        <v>15.121453839164811</v>
      </c>
      <c r="P142" s="150">
        <v>18.521140000000006</v>
      </c>
      <c r="Q142" s="151">
        <v>24.918049999999997</v>
      </c>
      <c r="R142" s="151">
        <v>27.308806377074998</v>
      </c>
      <c r="S142" s="152">
        <v>32.868869419946606</v>
      </c>
      <c r="T142" s="150">
        <f t="shared" si="189"/>
        <v>34.538424740593655</v>
      </c>
      <c r="U142" s="151">
        <f t="shared" si="190"/>
        <v>9.5944762012878151</v>
      </c>
      <c r="V142" s="152">
        <f t="shared" si="191"/>
        <v>20.359963617959998</v>
      </c>
      <c r="W142" s="150">
        <f t="shared" si="192"/>
        <v>13.813092022126622</v>
      </c>
      <c r="X142" s="151">
        <f t="shared" si="193"/>
        <v>12.871175497762</v>
      </c>
      <c r="Y142" s="152">
        <f t="shared" si="194"/>
        <v>13.456868055152867</v>
      </c>
      <c r="Z142" s="150">
        <v>12.70783000000001</v>
      </c>
      <c r="AA142" s="151">
        <v>17.840619999999983</v>
      </c>
      <c r="AB142" s="151">
        <v>19.547978566234576</v>
      </c>
      <c r="AC142" s="152">
        <v>23.533495094821603</v>
      </c>
      <c r="AD142" s="150">
        <f t="shared" si="195"/>
        <v>40.390766952343313</v>
      </c>
      <c r="AE142" s="151">
        <f t="shared" si="196"/>
        <v>9.5700629587682116</v>
      </c>
      <c r="AF142" s="152">
        <f t="shared" si="197"/>
        <v>20.38838192441672</v>
      </c>
      <c r="AG142" s="150">
        <f t="shared" si="198"/>
        <v>9.8897837427805335</v>
      </c>
      <c r="AH142" s="151">
        <f t="shared" si="199"/>
        <v>9.2133452952272261</v>
      </c>
      <c r="AI142" s="152">
        <f t="shared" si="200"/>
        <v>9.6348655720850154</v>
      </c>
    </row>
    <row r="143" spans="2:35" ht="12.75">
      <c r="B143" s="252" t="s">
        <v>742</v>
      </c>
      <c r="C143" s="165" t="s">
        <v>1341</v>
      </c>
      <c r="D143" s="177" t="s">
        <v>743</v>
      </c>
      <c r="E143" s="148">
        <f>VLOOKUP($B143,Snapshot!$D:$AJ,2,FALSE)</f>
        <v>1708.9</v>
      </c>
      <c r="F143" s="148">
        <f>VLOOKUP($B143,Snapshot!$D:$AJ,3,FALSE)</f>
        <v>2140</v>
      </c>
      <c r="G143" s="148">
        <f t="shared" si="185"/>
        <v>25.226754052314334</v>
      </c>
      <c r="H143" s="149">
        <f>VLOOKUP($B143,Snapshot!$D:$AJ,8,FALSE)</f>
        <v>2.3104265839904423</v>
      </c>
      <c r="I143" s="150">
        <v>55.992012000000003</v>
      </c>
      <c r="J143" s="151">
        <v>65.945695999999998</v>
      </c>
      <c r="K143" s="151">
        <v>76.930415914115841</v>
      </c>
      <c r="L143" s="152">
        <v>94.618284142756693</v>
      </c>
      <c r="M143" s="150">
        <f t="shared" si="186"/>
        <v>17.776971472287851</v>
      </c>
      <c r="N143" s="151">
        <f t="shared" si="187"/>
        <v>16.65722038041093</v>
      </c>
      <c r="O143" s="152">
        <f t="shared" si="188"/>
        <v>22.992035098818864</v>
      </c>
      <c r="P143" s="150">
        <v>3.2232320000000034</v>
      </c>
      <c r="Q143" s="151">
        <v>4.6170390672198698</v>
      </c>
      <c r="R143" s="151">
        <v>5.7438781360299052</v>
      </c>
      <c r="S143" s="152">
        <v>8.3836586893606135</v>
      </c>
      <c r="T143" s="150">
        <f t="shared" si="189"/>
        <v>43.24253008222383</v>
      </c>
      <c r="U143" s="151">
        <f t="shared" si="190"/>
        <v>24.406097769680702</v>
      </c>
      <c r="V143" s="152">
        <f t="shared" si="191"/>
        <v>45.958157377539543</v>
      </c>
      <c r="W143" s="150">
        <f t="shared" si="192"/>
        <v>7.0012743018435506</v>
      </c>
      <c r="X143" s="151">
        <f t="shared" si="193"/>
        <v>7.4663292376350849</v>
      </c>
      <c r="Y143" s="152">
        <f t="shared" si="194"/>
        <v>8.8605059427115034</v>
      </c>
      <c r="Z143" s="150">
        <v>1.8987260000000032</v>
      </c>
      <c r="AA143" s="151">
        <v>2.9813230672198698</v>
      </c>
      <c r="AB143" s="151">
        <v>3.8604523052023176</v>
      </c>
      <c r="AC143" s="152">
        <v>5.6576451947786843</v>
      </c>
      <c r="AD143" s="150">
        <f t="shared" si="195"/>
        <v>57.017024426898068</v>
      </c>
      <c r="AE143" s="151">
        <f t="shared" si="196"/>
        <v>29.487889039890259</v>
      </c>
      <c r="AF143" s="152">
        <f t="shared" si="197"/>
        <v>46.553946208698974</v>
      </c>
      <c r="AG143" s="150">
        <f t="shared" si="198"/>
        <v>4.5208758843334831</v>
      </c>
      <c r="AH143" s="151">
        <f t="shared" si="199"/>
        <v>5.0181092345998479</v>
      </c>
      <c r="AI143" s="152">
        <f t="shared" si="200"/>
        <v>5.9794417601598342</v>
      </c>
    </row>
    <row r="144" spans="2:35" ht="12.75">
      <c r="B144" s="252" t="s">
        <v>84</v>
      </c>
      <c r="C144" s="165" t="s">
        <v>1342</v>
      </c>
      <c r="D144" s="177" t="s">
        <v>743</v>
      </c>
      <c r="E144" s="148">
        <f>VLOOKUP($B144,Snapshot!$D:$AJ,2,FALSE)</f>
        <v>1866.35</v>
      </c>
      <c r="F144" s="148">
        <f>VLOOKUP($B144,Snapshot!$D:$AJ,3,FALSE)</f>
        <v>1800</v>
      </c>
      <c r="G144" s="148">
        <f t="shared" si="185"/>
        <v>-3.5550673775015298</v>
      </c>
      <c r="H144" s="149">
        <f>VLOOKUP($B144,Snapshot!$D:$AJ,8,FALSE)</f>
        <v>7.3438894862604531</v>
      </c>
      <c r="I144" s="150">
        <v>94.987700000000004</v>
      </c>
      <c r="J144" s="151">
        <v>124.8121</v>
      </c>
      <c r="K144" s="151">
        <v>146.70474620960925</v>
      </c>
      <c r="L144" s="152">
        <v>162.49444583717525</v>
      </c>
      <c r="M144" s="150">
        <f t="shared" si="186"/>
        <v>31.39817049997</v>
      </c>
      <c r="N144" s="151">
        <f t="shared" si="187"/>
        <v>17.540483822970089</v>
      </c>
      <c r="O144" s="152">
        <f t="shared" si="188"/>
        <v>10.762909882278748</v>
      </c>
      <c r="P144" s="150">
        <v>5.7236999999999938</v>
      </c>
      <c r="Q144" s="151">
        <v>4.7461999999999991</v>
      </c>
      <c r="R144" s="151">
        <v>10.651961753458805</v>
      </c>
      <c r="S144" s="152">
        <v>13.561135331797482</v>
      </c>
      <c r="T144" s="150">
        <f t="shared" si="189"/>
        <v>-17.078113807502071</v>
      </c>
      <c r="U144" s="151">
        <f t="shared" si="190"/>
        <v>124.43137148579511</v>
      </c>
      <c r="V144" s="152">
        <f t="shared" si="191"/>
        <v>27.311153059614</v>
      </c>
      <c r="W144" s="150">
        <f t="shared" si="192"/>
        <v>3.8026761828380411</v>
      </c>
      <c r="X144" s="151">
        <f t="shared" si="193"/>
        <v>7.260816046291688</v>
      </c>
      <c r="Y144" s="152">
        <f t="shared" si="194"/>
        <v>8.3455992984438279</v>
      </c>
      <c r="Z144" s="150">
        <v>3.7882999999999827</v>
      </c>
      <c r="AA144" s="151">
        <v>2.3935999999999971</v>
      </c>
      <c r="AB144" s="151">
        <v>8.2975540951732931</v>
      </c>
      <c r="AC144" s="152">
        <v>10.90486791745019</v>
      </c>
      <c r="AD144" s="150">
        <f t="shared" si="195"/>
        <v>-36.815986062349658</v>
      </c>
      <c r="AE144" s="151">
        <f t="shared" si="196"/>
        <v>246.65583619540871</v>
      </c>
      <c r="AF144" s="152">
        <f t="shared" si="197"/>
        <v>31.42267941095529</v>
      </c>
      <c r="AG144" s="150">
        <f t="shared" si="198"/>
        <v>1.9177627810124154</v>
      </c>
      <c r="AH144" s="151">
        <f t="shared" si="199"/>
        <v>5.6559547728046162</v>
      </c>
      <c r="AI144" s="152">
        <f t="shared" si="200"/>
        <v>6.7109173247541172</v>
      </c>
    </row>
    <row r="145" spans="2:35" ht="12.75">
      <c r="B145" s="252" t="s">
        <v>762</v>
      </c>
      <c r="C145" s="165" t="s">
        <v>1343</v>
      </c>
      <c r="D145" s="177" t="s">
        <v>708</v>
      </c>
      <c r="E145" s="148">
        <f>VLOOKUP($B145,Snapshot!$D:$AJ,2,FALSE)</f>
        <v>4653.6499999999996</v>
      </c>
      <c r="F145" s="148">
        <f>VLOOKUP($B145,Snapshot!$D:$AJ,3,FALSE)</f>
        <v>5000</v>
      </c>
      <c r="G145" s="148">
        <f t="shared" si="185"/>
        <v>7.4425450990083277</v>
      </c>
      <c r="H145" s="149">
        <f>VLOOKUP($B145,Snapshot!$D:$AJ,8,FALSE)</f>
        <v>1.8796012430107525</v>
      </c>
      <c r="I145" s="150">
        <v>69.270950999999997</v>
      </c>
      <c r="J145" s="151">
        <v>67.292688999999996</v>
      </c>
      <c r="K145" s="151">
        <v>84.617598583027643</v>
      </c>
      <c r="L145" s="152">
        <v>102.22573419639897</v>
      </c>
      <c r="M145" s="150">
        <f t="shared" si="186"/>
        <v>-2.8558320211310551</v>
      </c>
      <c r="N145" s="151">
        <f t="shared" si="187"/>
        <v>25.745604523290268</v>
      </c>
      <c r="O145" s="152">
        <f t="shared" si="188"/>
        <v>20.809070344975634</v>
      </c>
      <c r="P145" s="150">
        <v>4.1793320000000094</v>
      </c>
      <c r="Q145" s="151">
        <v>4.918817999999999</v>
      </c>
      <c r="R145" s="151">
        <v>6.260023857871114</v>
      </c>
      <c r="S145" s="152">
        <v>8.3656594790894605</v>
      </c>
      <c r="T145" s="150">
        <f t="shared" si="189"/>
        <v>17.693880266032647</v>
      </c>
      <c r="U145" s="151">
        <f t="shared" si="190"/>
        <v>27.266832354258995</v>
      </c>
      <c r="V145" s="152">
        <f t="shared" si="191"/>
        <v>33.636223583569901</v>
      </c>
      <c r="W145" s="150">
        <f t="shared" si="192"/>
        <v>7.3095875244337458</v>
      </c>
      <c r="X145" s="151">
        <f t="shared" si="193"/>
        <v>7.3980164442136882</v>
      </c>
      <c r="Y145" s="152">
        <f t="shared" si="194"/>
        <v>8.183516161416966</v>
      </c>
      <c r="Z145" s="150">
        <v>1.5720360000000093</v>
      </c>
      <c r="AA145" s="151">
        <v>1.3522509999999992</v>
      </c>
      <c r="AB145" s="151">
        <v>2.2939631373318168</v>
      </c>
      <c r="AC145" s="152">
        <v>3.5398596321355602</v>
      </c>
      <c r="AD145" s="150">
        <f t="shared" si="195"/>
        <v>-13.980913923091375</v>
      </c>
      <c r="AE145" s="151">
        <f t="shared" si="196"/>
        <v>69.640335805395466</v>
      </c>
      <c r="AF145" s="152">
        <f t="shared" si="197"/>
        <v>54.311966680200726</v>
      </c>
      <c r="AG145" s="150">
        <f t="shared" si="198"/>
        <v>2.0095065602148838</v>
      </c>
      <c r="AH145" s="151">
        <f t="shared" si="199"/>
        <v>2.7109764112260368</v>
      </c>
      <c r="AI145" s="152">
        <f t="shared" si="200"/>
        <v>3.4627871934230199</v>
      </c>
    </row>
    <row r="146" spans="2:35" ht="12.75">
      <c r="B146" s="252" t="s">
        <v>703</v>
      </c>
      <c r="C146" s="165" t="s">
        <v>1344</v>
      </c>
      <c r="D146" s="177" t="s">
        <v>708</v>
      </c>
      <c r="E146" s="148">
        <f>VLOOKUP($B146,Snapshot!$D:$AJ,2,FALSE)</f>
        <v>608.20000000000005</v>
      </c>
      <c r="F146" s="148">
        <f>VLOOKUP($B146,Snapshot!$D:$AJ,3,FALSE)</f>
        <v>630</v>
      </c>
      <c r="G146" s="148">
        <f t="shared" si="185"/>
        <v>3.5843472541926928</v>
      </c>
      <c r="H146" s="149">
        <f>VLOOKUP($B146,Snapshot!$D:$AJ,8,FALSE)</f>
        <v>0.47221370071684599</v>
      </c>
      <c r="I146" s="150">
        <v>9.4471900000000009</v>
      </c>
      <c r="J146" s="151">
        <v>8.6716800000000003</v>
      </c>
      <c r="K146" s="151">
        <v>10.301097199999999</v>
      </c>
      <c r="L146" s="152">
        <v>13.391426359999997</v>
      </c>
      <c r="M146" s="150">
        <f t="shared" si="186"/>
        <v>-8.2088959785925795</v>
      </c>
      <c r="N146" s="151">
        <f t="shared" si="187"/>
        <v>18.79009834311227</v>
      </c>
      <c r="O146" s="152">
        <f t="shared" si="188"/>
        <v>29.999999999999982</v>
      </c>
      <c r="P146" s="150">
        <v>1.1279000000000015</v>
      </c>
      <c r="Q146" s="151">
        <v>0.62559999999999949</v>
      </c>
      <c r="R146" s="151">
        <v>0.79674994399999377</v>
      </c>
      <c r="S146" s="152">
        <v>1.4730568996000002</v>
      </c>
      <c r="T146" s="150">
        <f t="shared" si="189"/>
        <v>-44.534089901587137</v>
      </c>
      <c r="U146" s="151">
        <f t="shared" si="190"/>
        <v>27.357727621482475</v>
      </c>
      <c r="V146" s="152">
        <f t="shared" si="191"/>
        <v>84.883213446452615</v>
      </c>
      <c r="W146" s="150">
        <f t="shared" si="192"/>
        <v>7.2142883501236144</v>
      </c>
      <c r="X146" s="151">
        <f t="shared" si="193"/>
        <v>7.7346124255578701</v>
      </c>
      <c r="Y146" s="152">
        <f t="shared" si="194"/>
        <v>11.000000000000004</v>
      </c>
      <c r="Z146" s="150">
        <v>0.52503000000000144</v>
      </c>
      <c r="AA146" s="151">
        <v>0.27987999999999941</v>
      </c>
      <c r="AB146" s="151">
        <v>0.42448591831199378</v>
      </c>
      <c r="AC146" s="152">
        <v>0.92304919769019533</v>
      </c>
      <c r="AD146" s="150">
        <f t="shared" si="195"/>
        <v>-46.692569948384168</v>
      </c>
      <c r="AE146" s="151">
        <f t="shared" si="196"/>
        <v>51.667113874515749</v>
      </c>
      <c r="AF146" s="152">
        <f t="shared" si="197"/>
        <v>117.45107620078024</v>
      </c>
      <c r="AG146" s="150">
        <f t="shared" si="198"/>
        <v>3.227517620576398</v>
      </c>
      <c r="AH146" s="151">
        <f t="shared" si="199"/>
        <v>4.1207835444169367</v>
      </c>
      <c r="AI146" s="152">
        <f t="shared" si="200"/>
        <v>6.8928370501840668</v>
      </c>
    </row>
    <row r="147" spans="2:35" ht="12.75">
      <c r="B147" s="252" t="s">
        <v>704</v>
      </c>
      <c r="C147" s="165" t="s">
        <v>1345</v>
      </c>
      <c r="D147" s="177" t="s">
        <v>708</v>
      </c>
      <c r="E147" s="148">
        <f>VLOOKUP($B147,Snapshot!$D:$AJ,2,FALSE)</f>
        <v>673.35</v>
      </c>
      <c r="F147" s="148">
        <f>VLOOKUP($B147,Snapshot!$D:$AJ,3,FALSE)</f>
        <v>880</v>
      </c>
      <c r="G147" s="148">
        <f t="shared" si="185"/>
        <v>30.689834410039339</v>
      </c>
      <c r="H147" s="149">
        <f>VLOOKUP($B147,Snapshot!$D:$AJ,8,FALSE)</f>
        <v>0.63871176344086023</v>
      </c>
      <c r="I147" s="150">
        <v>8.3203000000000014</v>
      </c>
      <c r="J147" s="151">
        <v>11.918710000000001</v>
      </c>
      <c r="K147" s="151">
        <v>15.944145399999998</v>
      </c>
      <c r="L147" s="152">
        <v>21.20552</v>
      </c>
      <c r="M147" s="150">
        <f t="shared" si="186"/>
        <v>43.248560749011446</v>
      </c>
      <c r="N147" s="151">
        <f t="shared" si="187"/>
        <v>33.77408628953971</v>
      </c>
      <c r="O147" s="152">
        <f t="shared" si="188"/>
        <v>32.998787128471641</v>
      </c>
      <c r="P147" s="150">
        <v>0.87790000000000146</v>
      </c>
      <c r="Q147" s="151">
        <v>1.1101200000000009</v>
      </c>
      <c r="R147" s="151">
        <v>1.7068564907999952</v>
      </c>
      <c r="S147" s="152">
        <v>2.5022513599999985</v>
      </c>
      <c r="T147" s="150">
        <f t="shared" si="189"/>
        <v>26.451759881535363</v>
      </c>
      <c r="U147" s="151">
        <f t="shared" si="190"/>
        <v>53.754232947788871</v>
      </c>
      <c r="V147" s="152">
        <f t="shared" si="191"/>
        <v>46.59998503021221</v>
      </c>
      <c r="W147" s="150">
        <f t="shared" si="192"/>
        <v>9.3140952334606748</v>
      </c>
      <c r="X147" s="151">
        <f t="shared" si="193"/>
        <v>10.705224068014303</v>
      </c>
      <c r="Y147" s="152">
        <f t="shared" si="194"/>
        <v>11.799999999999992</v>
      </c>
      <c r="Z147" s="150">
        <v>0.31720000000000143</v>
      </c>
      <c r="AA147" s="151">
        <v>0.61196000000000073</v>
      </c>
      <c r="AB147" s="151">
        <v>1.1505467590656362</v>
      </c>
      <c r="AC147" s="152">
        <v>1.7385254180250966</v>
      </c>
      <c r="AD147" s="150">
        <f t="shared" si="195"/>
        <v>92.925598991172123</v>
      </c>
      <c r="AE147" s="151">
        <f t="shared" si="196"/>
        <v>88.010124692077071</v>
      </c>
      <c r="AF147" s="152">
        <f t="shared" si="197"/>
        <v>51.104281883941894</v>
      </c>
      <c r="AG147" s="150">
        <f t="shared" si="198"/>
        <v>5.1344482750230576</v>
      </c>
      <c r="AH147" s="151">
        <f t="shared" si="199"/>
        <v>7.2161080459391469</v>
      </c>
      <c r="AI147" s="152">
        <f t="shared" si="200"/>
        <v>8.1984569019061855</v>
      </c>
    </row>
    <row r="148" spans="2:35" ht="12.75">
      <c r="B148" s="252" t="s">
        <v>705</v>
      </c>
      <c r="C148" s="165" t="s">
        <v>1346</v>
      </c>
      <c r="D148" s="177" t="s">
        <v>708</v>
      </c>
      <c r="E148" s="148">
        <f>VLOOKUP($B148,Snapshot!$D:$AJ,2,FALSE)</f>
        <v>2385.25</v>
      </c>
      <c r="F148" s="148">
        <f>VLOOKUP($B148,Snapshot!$D:$AJ,3,FALSE)</f>
        <v>2900</v>
      </c>
      <c r="G148" s="148">
        <f t="shared" si="185"/>
        <v>21.580547112462</v>
      </c>
      <c r="H148" s="149">
        <f>VLOOKUP($B148,Snapshot!$D:$AJ,8,FALSE)</f>
        <v>1.6356081242532854</v>
      </c>
      <c r="I148" s="150">
        <v>4.5345000000000004</v>
      </c>
      <c r="J148" s="151">
        <v>5.1980000000000004</v>
      </c>
      <c r="K148" s="151">
        <v>6.4495740000000001</v>
      </c>
      <c r="L148" s="152">
        <v>8.6815586600000003</v>
      </c>
      <c r="M148" s="150">
        <f t="shared" si="186"/>
        <v>14.63226375565112</v>
      </c>
      <c r="N148" s="151">
        <f t="shared" si="187"/>
        <v>24.077991535205847</v>
      </c>
      <c r="O148" s="152">
        <f t="shared" si="188"/>
        <v>34.606698985080264</v>
      </c>
      <c r="P148" s="150">
        <v>1.7181</v>
      </c>
      <c r="Q148" s="151">
        <v>2.2165000000000004</v>
      </c>
      <c r="R148" s="151">
        <v>2.7370842631535441</v>
      </c>
      <c r="S148" s="152">
        <v>3.6896624305000003</v>
      </c>
      <c r="T148" s="150">
        <f t="shared" si="189"/>
        <v>29.008788778301643</v>
      </c>
      <c r="U148" s="151">
        <f t="shared" si="190"/>
        <v>23.486770275368542</v>
      </c>
      <c r="V148" s="152">
        <f t="shared" si="191"/>
        <v>34.802661363773254</v>
      </c>
      <c r="W148" s="150">
        <f t="shared" si="192"/>
        <v>42.641400538668719</v>
      </c>
      <c r="X148" s="151">
        <f t="shared" si="193"/>
        <v>42.438217828860388</v>
      </c>
      <c r="Y148" s="152">
        <f t="shared" si="194"/>
        <v>42.500000000000007</v>
      </c>
      <c r="Z148" s="150">
        <v>1.2396999999999998</v>
      </c>
      <c r="AA148" s="151">
        <v>1.8169000000000006</v>
      </c>
      <c r="AB148" s="151">
        <v>2.237004558860197</v>
      </c>
      <c r="AC148" s="152">
        <v>2.974065248073817</v>
      </c>
      <c r="AD148" s="150">
        <f t="shared" si="195"/>
        <v>46.559651528595694</v>
      </c>
      <c r="AE148" s="151">
        <f t="shared" si="196"/>
        <v>23.122051783818385</v>
      </c>
      <c r="AF148" s="152">
        <f t="shared" si="197"/>
        <v>32.948555526823277</v>
      </c>
      <c r="AG148" s="150">
        <f t="shared" si="198"/>
        <v>34.95382839553676</v>
      </c>
      <c r="AH148" s="151">
        <f t="shared" si="199"/>
        <v>34.684532014985749</v>
      </c>
      <c r="AI148" s="152">
        <f t="shared" si="200"/>
        <v>34.257272968467355</v>
      </c>
    </row>
    <row r="149" spans="2:35" ht="12.75">
      <c r="B149" s="252" t="s">
        <v>761</v>
      </c>
      <c r="C149" s="165" t="s">
        <v>1347</v>
      </c>
      <c r="D149" s="177" t="s">
        <v>708</v>
      </c>
      <c r="E149" s="148">
        <f>VLOOKUP($B149,Snapshot!$D:$AJ,2,FALSE)</f>
        <v>14040.15</v>
      </c>
      <c r="F149" s="148">
        <f>VLOOKUP($B149,Snapshot!$D:$AJ,3,FALSE)</f>
        <v>15500</v>
      </c>
      <c r="G149" s="148">
        <f t="shared" si="185"/>
        <v>10.397680936457235</v>
      </c>
      <c r="H149" s="149">
        <f>VLOOKUP($B149,Snapshot!$D:$AJ,8,FALSE)</f>
        <v>10.072477658303464</v>
      </c>
      <c r="I149" s="150">
        <v>121.92010000000001</v>
      </c>
      <c r="J149" s="151">
        <v>176.90899999999999</v>
      </c>
      <c r="K149" s="151">
        <v>333.81819005</v>
      </c>
      <c r="L149" s="152">
        <v>434.81396488494994</v>
      </c>
      <c r="M149" s="150">
        <f t="shared" si="186"/>
        <v>45.102407232277521</v>
      </c>
      <c r="N149" s="151">
        <f t="shared" si="187"/>
        <v>88.694860097564288</v>
      </c>
      <c r="O149" s="152">
        <f t="shared" si="188"/>
        <v>30.254724830849568</v>
      </c>
      <c r="P149" s="150">
        <v>5.1275000000000146</v>
      </c>
      <c r="Q149" s="151">
        <v>6.9762999999999886</v>
      </c>
      <c r="R149" s="151">
        <v>13.137814925771149</v>
      </c>
      <c r="S149" s="152">
        <v>17.531045126243551</v>
      </c>
      <c r="T149" s="150">
        <f t="shared" si="189"/>
        <v>36.05655777669368</v>
      </c>
      <c r="U149" s="151">
        <f t="shared" si="190"/>
        <v>88.320670352065861</v>
      </c>
      <c r="V149" s="152">
        <f t="shared" si="191"/>
        <v>33.439580518482103</v>
      </c>
      <c r="W149" s="150">
        <f t="shared" si="192"/>
        <v>3.9434398476052595</v>
      </c>
      <c r="X149" s="151">
        <f t="shared" si="193"/>
        <v>3.9356198425865707</v>
      </c>
      <c r="Y149" s="152">
        <f t="shared" si="194"/>
        <v>4.0318496051253083</v>
      </c>
      <c r="Z149" s="150">
        <v>2.5552000000000143</v>
      </c>
      <c r="AA149" s="151">
        <v>3.6774999999999891</v>
      </c>
      <c r="AB149" s="151">
        <v>6.6494984584778534</v>
      </c>
      <c r="AC149" s="152">
        <v>9.734363056518303</v>
      </c>
      <c r="AD149" s="150">
        <f t="shared" si="195"/>
        <v>43.922197871006908</v>
      </c>
      <c r="AE149" s="151">
        <f t="shared" si="196"/>
        <v>80.815729666291574</v>
      </c>
      <c r="AF149" s="152">
        <f t="shared" si="197"/>
        <v>46.392440231448838</v>
      </c>
      <c r="AG149" s="150">
        <f t="shared" si="198"/>
        <v>2.0787523529045946</v>
      </c>
      <c r="AH149" s="151">
        <f t="shared" si="199"/>
        <v>1.9919521034734138</v>
      </c>
      <c r="AI149" s="152">
        <f t="shared" si="200"/>
        <v>2.2387420466345826</v>
      </c>
    </row>
    <row r="150" spans="2:35" ht="12.75">
      <c r="B150" s="252" t="s">
        <v>706</v>
      </c>
      <c r="C150" s="165" t="s">
        <v>1348</v>
      </c>
      <c r="D150" s="177" t="s">
        <v>708</v>
      </c>
      <c r="E150" s="148">
        <f>VLOOKUP($B150,Snapshot!$D:$AJ,2,FALSE)</f>
        <v>5555.3</v>
      </c>
      <c r="F150" s="148">
        <f>VLOOKUP($B150,Snapshot!$D:$AJ,3,FALSE)</f>
        <v>5550</v>
      </c>
      <c r="G150" s="148">
        <f t="shared" si="185"/>
        <v>-9.5404388601878054E-2</v>
      </c>
      <c r="H150" s="149">
        <f>VLOOKUP($B150,Snapshot!$D:$AJ,8,FALSE)</f>
        <v>3.8069117048984467</v>
      </c>
      <c r="I150" s="150">
        <v>11.261139999999999</v>
      </c>
      <c r="J150" s="151">
        <v>18.046189999999999</v>
      </c>
      <c r="K150" s="151">
        <v>30.507111200000004</v>
      </c>
      <c r="L150" s="152">
        <v>47.286022360000004</v>
      </c>
      <c r="M150" s="150">
        <f t="shared" si="186"/>
        <v>60.251892792381589</v>
      </c>
      <c r="N150" s="151">
        <f t="shared" si="187"/>
        <v>69.050149643775256</v>
      </c>
      <c r="O150" s="152">
        <f t="shared" si="188"/>
        <v>54.999999999999986</v>
      </c>
      <c r="P150" s="150">
        <v>1.6831799999999986</v>
      </c>
      <c r="Q150" s="151">
        <v>2.5416800000000004</v>
      </c>
      <c r="R150" s="151">
        <v>4.6238006787732013</v>
      </c>
      <c r="S150" s="152">
        <v>7.4711915328799954</v>
      </c>
      <c r="T150" s="150">
        <f t="shared" si="189"/>
        <v>51.004645967751671</v>
      </c>
      <c r="U150" s="151">
        <f t="shared" si="190"/>
        <v>81.919072376270833</v>
      </c>
      <c r="V150" s="152">
        <f t="shared" si="191"/>
        <v>61.581176437351772</v>
      </c>
      <c r="W150" s="150">
        <f t="shared" si="192"/>
        <v>14.084302559155148</v>
      </c>
      <c r="X150" s="151">
        <f t="shared" si="193"/>
        <v>15.156468432754133</v>
      </c>
      <c r="Y150" s="152">
        <f t="shared" si="194"/>
        <v>15.799999999999988</v>
      </c>
      <c r="Z150" s="150">
        <v>0.95195999999999847</v>
      </c>
      <c r="AA150" s="151">
        <v>1.8341000000000005</v>
      </c>
      <c r="AB150" s="151">
        <v>3.4682618288611922</v>
      </c>
      <c r="AC150" s="152">
        <v>5.79347801799224</v>
      </c>
      <c r="AD150" s="150">
        <f t="shared" si="195"/>
        <v>92.66565822093402</v>
      </c>
      <c r="AE150" s="151">
        <f t="shared" si="196"/>
        <v>89.098840241055072</v>
      </c>
      <c r="AF150" s="152">
        <f t="shared" si="197"/>
        <v>67.042694694550647</v>
      </c>
      <c r="AG150" s="150">
        <f t="shared" si="198"/>
        <v>10.163364122842554</v>
      </c>
      <c r="AH150" s="151">
        <f t="shared" si="199"/>
        <v>11.368699599656592</v>
      </c>
      <c r="AI150" s="152">
        <f t="shared" si="200"/>
        <v>12.251988492254817</v>
      </c>
    </row>
    <row r="151" spans="2:35" ht="12.75">
      <c r="B151" s="252" t="s">
        <v>707</v>
      </c>
      <c r="C151" s="165" t="s">
        <v>1349</v>
      </c>
      <c r="D151" s="177" t="s">
        <v>708</v>
      </c>
      <c r="E151" s="148">
        <f>VLOOKUP($B151,Snapshot!$D:$AJ,2,FALSE)</f>
        <v>440.95</v>
      </c>
      <c r="F151" s="148">
        <f>VLOOKUP($B151,Snapshot!$D:$AJ,3,FALSE)</f>
        <v>540</v>
      </c>
      <c r="G151" s="148">
        <f t="shared" ref="G151" si="384">IF(IFERROR(((IF(F151&lt;0,"-",F151))/E151*100-100),"-")=-100,"-",(IFERROR(((IF(F151&lt;0,"-",F151))/E151*100-100),"-")))</f>
        <v>22.46286427032544</v>
      </c>
      <c r="H151" s="149">
        <f>VLOOKUP($B151,Snapshot!$D:$AJ,8,FALSE)</f>
        <v>0.95221459139784936</v>
      </c>
      <c r="I151" s="150">
        <v>20.483879999999996</v>
      </c>
      <c r="J151" s="151">
        <v>31.538400000000003</v>
      </c>
      <c r="K151" s="151">
        <v>45.765723100000031</v>
      </c>
      <c r="L151" s="152">
        <v>61.783726185000049</v>
      </c>
      <c r="M151" s="150">
        <f t="shared" ref="M151" si="385">IF(AND(I151&lt;0,J151&gt;0),"LP",IF(AND(I151&gt;0,J151&lt;0),"PL",IF(OR(I151&lt;0,J151&lt;0),"Loss",IF(ISERROR((+J151/I151-1)*100),"NA",(+J151/I151-1)*100))))</f>
        <v>53.966924235057064</v>
      </c>
      <c r="N151" s="151">
        <f t="shared" ref="N151" si="386">IF(AND(J151&lt;0,K151&gt;0),"LP",IF(AND(J151&gt;0,K151&lt;0),"PL",IF(OR(J151&lt;0,K151&lt;0),"Loss",IF(ISERROR((+K151/J151-1)*100),"NA",(+K151/J151-1)*100))))</f>
        <v>45.111112485097628</v>
      </c>
      <c r="O151" s="152">
        <f t="shared" ref="O151" si="387">IF(AND(K151&lt;0,L151&gt;0),"LP",IF(AND(K151&gt;0,L151&lt;0),"PL",IF(OR(K151&lt;0,L151&lt;0),"Loss",IF(ISERROR((+L151/K151-1)*100),"NA",(+L151/K151-1)*100))))</f>
        <v>35.000000000000007</v>
      </c>
      <c r="P151" s="150">
        <v>1.8776899999999987</v>
      </c>
      <c r="Q151" s="151">
        <v>1.9839199999999946</v>
      </c>
      <c r="R151" s="151">
        <v>2.9234121824000323</v>
      </c>
      <c r="S151" s="152">
        <v>4.324860832950006</v>
      </c>
      <c r="T151" s="150">
        <f t="shared" ref="T151" si="388">IF(AND(P151&lt;0,Q151&gt;0),"LP",IF(AND(P151&gt;0,Q151&lt;0),"PL",IF(OR(P151&lt;0,Q151&lt;0),"Loss",IF(ISERROR((+Q151/P151-1)*100),"NA",(+Q151/P151-1)*100))))</f>
        <v>5.6574833971526628</v>
      </c>
      <c r="U151" s="151">
        <f t="shared" ref="U151" si="389">IF(AND(Q151&lt;0,R151&gt;0),"LP",IF(AND(Q151&gt;0,R151&lt;0),"PL",IF(OR(Q151&lt;0,R151&lt;0),"Loss",IF(ISERROR((+R151/Q151-1)*100),"NA",(+R151/Q151-1)*100))))</f>
        <v>47.355346102667454</v>
      </c>
      <c r="V151" s="152">
        <f t="shared" ref="V151" si="390">IF(AND(R151&lt;0,S151&gt;0),"LP",IF(AND(R151&gt;0,S151&lt;0),"PL",IF(OR(R151&lt;0,S151&lt;0),"Loss",IF(ISERROR((+S151/R151-1)*100),"NA",(+S151/R151-1)*100))))</f>
        <v>47.938797648418749</v>
      </c>
      <c r="W151" s="150">
        <f t="shared" ref="W151" si="391">IF(OR(J151&lt;0,Q151&lt;0),"NM",IF(ISERROR((Q151/J151*100)),"NA",(Q151/J151*100)))</f>
        <v>6.2904903229079299</v>
      </c>
      <c r="X151" s="151">
        <f t="shared" ref="X151" si="392">IF(OR(K151&lt;0,R151&lt;0),"NM",IF(ISERROR((R151/K151*100)),"NA",(R151/K151*100)))</f>
        <v>6.3877766686046975</v>
      </c>
      <c r="Y151" s="152">
        <f t="shared" ref="Y151" si="393">IF(OR(L151&lt;0,S151&lt;0),"NM",IF(ISERROR((S151/L151*100)),"NA",(S151/L151*100)))</f>
        <v>7.0000000000000044</v>
      </c>
      <c r="Z151" s="150">
        <v>1.1931999999999987</v>
      </c>
      <c r="AA151" s="151">
        <v>1.0867599999999948</v>
      </c>
      <c r="AB151" s="151">
        <v>1.5982432584719521</v>
      </c>
      <c r="AC151" s="152">
        <v>2.725947139783071</v>
      </c>
      <c r="AD151" s="150">
        <f t="shared" ref="AD151" si="394">IF(AND(Z151&lt;0,AA151&gt;0),"LP",IF(AND(Z151&gt;0,AA151&lt;0),"PL",IF(OR(Z151&lt;0,AA151&lt;0),"Loss",IF(ISERROR((+AA151/Z151-1)*100),"NA",(+AA151/Z151-1)*100))))</f>
        <v>-8.920549782098897</v>
      </c>
      <c r="AE151" s="151">
        <f t="shared" ref="AE151" si="395">IF(AND(AA151&lt;0,AB151&gt;0),"LP",IF(AND(AA151&gt;0,AB151&lt;0),"PL",IF(OR(AA151&lt;0,AB151&lt;0),"Loss",IF(ISERROR((+AB151/AA151-1)*100),"NA",(+AB151/AA151-1)*100))))</f>
        <v>47.064969125838239</v>
      </c>
      <c r="AF151" s="152">
        <f t="shared" ref="AF151" si="396">IF(AND(AB151&lt;0,AC151&gt;0),"LP",IF(AND(AB151&gt;0,AC151&lt;0),"PL",IF(OR(AB151&lt;0,AC151&lt;0),"Loss",IF(ISERROR((+AC151/AB151-1)*100),"NA",(+AC151/AB151-1)*100))))</f>
        <v>70.558963745562338</v>
      </c>
      <c r="AG151" s="150">
        <f t="shared" ref="AG151" si="397">IF(OR(J151&lt;0,AA151&lt;0),"NM",IF(ISERROR((AA151/J151*100)),"NA",(AA151/J151*100)))</f>
        <v>3.4458311138167907</v>
      </c>
      <c r="AH151" s="151">
        <f t="shared" ref="AH151" si="398">IF(OR(K151&lt;0,AB151&lt;0),"NM",IF(ISERROR((AB151/K151*100)),"NA",(AB151/K151*100)))</f>
        <v>3.4922276984015377</v>
      </c>
      <c r="AI151" s="152">
        <f t="shared" ref="AI151" si="399">IF(OR(L151&lt;0,AC151&lt;0),"NM",IF(ISERROR((AC151/L151*100)),"NA",(AC151/L151*100)))</f>
        <v>4.4120795363178997</v>
      </c>
    </row>
    <row r="152" spans="2:35" ht="12.75">
      <c r="B152" s="252" t="s">
        <v>500</v>
      </c>
      <c r="C152" s="165" t="s">
        <v>510</v>
      </c>
      <c r="D152" s="177" t="s">
        <v>99</v>
      </c>
      <c r="E152" s="148">
        <f>VLOOKUP($B152,Snapshot!$D:$AJ,2,FALSE)</f>
        <v>3338.3</v>
      </c>
      <c r="F152" s="148">
        <f>VLOOKUP($B152,Snapshot!$D:$AJ,3,FALSE)</f>
        <v>2935</v>
      </c>
      <c r="G152" s="148">
        <f t="shared" si="185"/>
        <v>-12.080999311026574</v>
      </c>
      <c r="H152" s="149">
        <f>VLOOKUP($B152,Snapshot!$D:$AJ,8,FALSE)</f>
        <v>4.8110806451612902</v>
      </c>
      <c r="I152" s="150">
        <v>37.426000000000002</v>
      </c>
      <c r="J152" s="151">
        <v>42.0871</v>
      </c>
      <c r="K152" s="151">
        <v>46.067415126225001</v>
      </c>
      <c r="L152" s="152">
        <v>52.276041458025752</v>
      </c>
      <c r="M152" s="150">
        <f t="shared" si="186"/>
        <v>12.4541762411158</v>
      </c>
      <c r="N152" s="151">
        <f t="shared" si="187"/>
        <v>9.457328079684757</v>
      </c>
      <c r="O152" s="152">
        <f t="shared" si="188"/>
        <v>13.477262214059715</v>
      </c>
      <c r="P152" s="150">
        <v>8.4544769999999989</v>
      </c>
      <c r="Q152" s="151">
        <v>11.719400000000002</v>
      </c>
      <c r="R152" s="151">
        <v>13.774157122741276</v>
      </c>
      <c r="S152" s="152">
        <v>16.101020769071926</v>
      </c>
      <c r="T152" s="150">
        <f t="shared" si="189"/>
        <v>38.617681495851301</v>
      </c>
      <c r="U152" s="151">
        <f t="shared" si="190"/>
        <v>17.532954952824142</v>
      </c>
      <c r="V152" s="152">
        <f t="shared" si="191"/>
        <v>16.892965758964486</v>
      </c>
      <c r="W152" s="150">
        <f t="shared" si="192"/>
        <v>27.8455868900447</v>
      </c>
      <c r="X152" s="151">
        <f t="shared" si="193"/>
        <v>29.9</v>
      </c>
      <c r="Y152" s="152">
        <f t="shared" si="194"/>
        <v>30.79999999999999</v>
      </c>
      <c r="Z152" s="150">
        <v>6.2249209318349532</v>
      </c>
      <c r="AA152" s="151">
        <v>7.8782464333806139</v>
      </c>
      <c r="AB152" s="151">
        <v>9.5917401555026451</v>
      </c>
      <c r="AC152" s="152">
        <v>11.129330562584357</v>
      </c>
      <c r="AD152" s="150">
        <f t="shared" si="195"/>
        <v>26.559783162712414</v>
      </c>
      <c r="AE152" s="151">
        <f t="shared" si="196"/>
        <v>21.749684230006473</v>
      </c>
      <c r="AF152" s="152">
        <f t="shared" si="197"/>
        <v>16.030359269059424</v>
      </c>
      <c r="AG152" s="150">
        <f t="shared" si="198"/>
        <v>18.718910149144545</v>
      </c>
      <c r="AH152" s="151">
        <f t="shared" si="199"/>
        <v>20.821094756936589</v>
      </c>
      <c r="AI152" s="152">
        <f t="shared" si="200"/>
        <v>21.289543454663612</v>
      </c>
    </row>
    <row r="153" spans="2:35" ht="12.75">
      <c r="B153" s="252" t="s">
        <v>151</v>
      </c>
      <c r="C153" s="165" t="s">
        <v>366</v>
      </c>
      <c r="D153" s="177" t="s">
        <v>99</v>
      </c>
      <c r="E153" s="148">
        <f>VLOOKUP($B153,Snapshot!$D:$AJ,2,FALSE)</f>
        <v>1192.6500000000001</v>
      </c>
      <c r="F153" s="148">
        <f>VLOOKUP($B153,Snapshot!$D:$AJ,3,FALSE)</f>
        <v>1155</v>
      </c>
      <c r="G153" s="148">
        <f t="shared" ref="G153:G171" si="400">IF(IFERROR(((IF(F153&lt;0,"-",F153))/E153*100-100),"-")=-100,"-",(IFERROR(((IF(F153&lt;0,"-",F153))/E153*100-100),"-")))</f>
        <v>-3.1568356181612529</v>
      </c>
      <c r="H153" s="149">
        <f>VLOOKUP($B153,Snapshot!$D:$AJ,8,FALSE)</f>
        <v>2.6932753882915175</v>
      </c>
      <c r="I153" s="150">
        <v>56.526000000000003</v>
      </c>
      <c r="J153" s="151">
        <v>62.29</v>
      </c>
      <c r="K153" s="151">
        <v>66.27026531995584</v>
      </c>
      <c r="L153" s="152">
        <v>72.81373505196737</v>
      </c>
      <c r="M153" s="150">
        <f t="shared" ref="M153:M171" si="401">IF(AND(I153&lt;0,J153&gt;0),"LP",IF(AND(I153&gt;0,J153&lt;0),"PL",IF(OR(I153&lt;0,J153&lt;0),"Loss",IF(ISERROR((+J153/I153-1)*100),"NA",(+J153/I153-1)*100))))</f>
        <v>10.197077451084446</v>
      </c>
      <c r="N153" s="151">
        <f t="shared" ref="N153:N171" si="402">IF(AND(J153&lt;0,K153&gt;0),"LP",IF(AND(J153&gt;0,K153&lt;0),"PL",IF(OR(J153&lt;0,K153&lt;0),"Loss",IF(ISERROR((+K153/J153-1)*100),"NA",(+K153/J153-1)*100))))</f>
        <v>6.3898945576430277</v>
      </c>
      <c r="O153" s="152">
        <f t="shared" ref="O153:O171" si="403">IF(AND(K153&lt;0,L153&gt;0),"LP",IF(AND(K153&gt;0,L153&lt;0),"PL",IF(OR(K153&lt;0,L153&lt;0),"Loss",IF(ISERROR((+L153/K153-1)*100),"NA",(+L153/K153-1)*100))))</f>
        <v>9.8739150966415501</v>
      </c>
      <c r="P153" s="150">
        <v>8.1935000000000002</v>
      </c>
      <c r="Q153" s="151">
        <v>9.3372999999999955</v>
      </c>
      <c r="R153" s="151">
        <v>11.729836961632179</v>
      </c>
      <c r="S153" s="152">
        <v>13.033658574302157</v>
      </c>
      <c r="T153" s="150">
        <f t="shared" ref="T153:T171" si="404">IF(AND(P153&lt;0,Q153&gt;0),"LP",IF(AND(P153&gt;0,Q153&lt;0),"PL",IF(OR(P153&lt;0,Q153&lt;0),"Loss",IF(ISERROR((+Q153/P153-1)*100),"NA",(+Q153/P153-1)*100))))</f>
        <v>13.959846219564231</v>
      </c>
      <c r="U153" s="151">
        <f t="shared" ref="U153:U171" si="405">IF(AND(Q153&lt;0,R153&gt;0),"LP",IF(AND(Q153&gt;0,R153&lt;0),"PL",IF(OR(Q153&lt;0,R153&lt;0),"Loss",IF(ISERROR((+R153/Q153-1)*100),"NA",(+R153/Q153-1)*100))))</f>
        <v>25.623434629198847</v>
      </c>
      <c r="V153" s="152">
        <f t="shared" ref="V153:V171" si="406">IF(AND(R153&lt;0,S153&gt;0),"LP",IF(AND(R153&gt;0,S153&lt;0),"PL",IF(OR(R153&lt;0,S153&lt;0),"Loss",IF(ISERROR((+S153/R153-1)*100),"NA",(+S153/R153-1)*100))))</f>
        <v>11.115428261575389</v>
      </c>
      <c r="W153" s="150">
        <f t="shared" ref="W153:W171" si="407">IF(OR(J153&lt;0,Q153&lt;0),"NM",IF(ISERROR((Q153/J153*100)),"NA",(Q153/J153*100)))</f>
        <v>14.990046556429595</v>
      </c>
      <c r="X153" s="151">
        <f t="shared" ref="X153:X171" si="408">IF(OR(K153&lt;0,R153&lt;0),"NM",IF(ISERROR((R153/K153*100)),"NA",(R153/K153*100)))</f>
        <v>17.699999999999992</v>
      </c>
      <c r="Y153" s="152">
        <f t="shared" ref="Y153:Y171" si="409">IF(OR(L153&lt;0,S153&lt;0),"NM",IF(ISERROR((S153/L153*100)),"NA",(S153/L153*100)))</f>
        <v>17.899999999999995</v>
      </c>
      <c r="Z153" s="150">
        <v>4.2957168311805969</v>
      </c>
      <c r="AA153" s="151">
        <v>6.1815999999999969</v>
      </c>
      <c r="AB153" s="151">
        <v>7.3963599827883124</v>
      </c>
      <c r="AC153" s="152">
        <v>8.1556364771338359</v>
      </c>
      <c r="AD153" s="150">
        <f t="shared" ref="AD153:AD171" si="410">IF(AND(Z153&lt;0,AA153&gt;0),"LP",IF(AND(Z153&gt;0,AA153&lt;0),"PL",IF(OR(Z153&lt;0,AA153&lt;0),"Loss",IF(ISERROR((+AA153/Z153-1)*100),"NA",(+AA153/Z153-1)*100))))</f>
        <v>43.901477749433049</v>
      </c>
      <c r="AE153" s="151">
        <f t="shared" ref="AE153:AE171" si="411">IF(AND(AA153&lt;0,AB153&gt;0),"LP",IF(AND(AA153&gt;0,AB153&lt;0),"PL",IF(OR(AA153&lt;0,AB153&lt;0),"Loss",IF(ISERROR((+AB153/AA153-1)*100),"NA",(+AB153/AA153-1)*100))))</f>
        <v>19.651222705906491</v>
      </c>
      <c r="AF153" s="152">
        <f t="shared" ref="AF153:AF171" si="412">IF(AND(AB153&lt;0,AC153&gt;0),"LP",IF(AND(AB153&gt;0,AC153&lt;0),"PL",IF(OR(AB153&lt;0,AC153&lt;0),"Loss",IF(ISERROR((+AC153/AB153-1)*100),"NA",(+AC153/AB153-1)*100))))</f>
        <v>10.265542727941801</v>
      </c>
      <c r="AG153" s="150">
        <f t="shared" ref="AG153:AG171" si="413">IF(OR(J153&lt;0,AA153&lt;0),"NM",IF(ISERROR((AA153/J153*100)),"NA",(AA153/J153*100)))</f>
        <v>9.9239043185101892</v>
      </c>
      <c r="AH153" s="151">
        <f t="shared" ref="AH153:AH171" si="414">IF(OR(K153&lt;0,AB153&lt;0),"NM",IF(ISERROR((AB153/K153*100)),"NA",(AB153/K153*100)))</f>
        <v>11.16090292845268</v>
      </c>
      <c r="AI153" s="152">
        <f t="shared" ref="AI153:AI171" si="415">IF(OR(L153&lt;0,AC153&lt;0),"NM",IF(ISERROR((AC153/L153*100)),"NA",(AC153/L153*100)))</f>
        <v>11.200684144705852</v>
      </c>
    </row>
    <row r="154" spans="2:35" ht="12.75">
      <c r="B154" s="252" t="s">
        <v>152</v>
      </c>
      <c r="C154" s="165" t="s">
        <v>367</v>
      </c>
      <c r="D154" s="177" t="s">
        <v>99</v>
      </c>
      <c r="E154" s="148">
        <f>VLOOKUP($B154,Snapshot!$D:$AJ,2,FALSE)</f>
        <v>6182.85</v>
      </c>
      <c r="F154" s="148">
        <f>VLOOKUP($B154,Snapshot!$D:$AJ,3,FALSE)</f>
        <v>6030</v>
      </c>
      <c r="G154" s="148">
        <f t="shared" si="400"/>
        <v>-2.47216089667387</v>
      </c>
      <c r="H154" s="149">
        <f>VLOOKUP($B154,Snapshot!$D:$AJ,8,FALSE)</f>
        <v>8.8548810483870959</v>
      </c>
      <c r="I154" s="150">
        <v>115.99260000000001</v>
      </c>
      <c r="J154" s="151">
        <v>126.67580000000001</v>
      </c>
      <c r="K154" s="151">
        <v>133.58523000000002</v>
      </c>
      <c r="L154" s="152">
        <v>147.77608920000003</v>
      </c>
      <c r="M154" s="150">
        <f t="shared" si="401"/>
        <v>9.2102427223805563</v>
      </c>
      <c r="N154" s="151">
        <f t="shared" si="402"/>
        <v>5.4544198655149811</v>
      </c>
      <c r="O154" s="152">
        <f t="shared" si="403"/>
        <v>10.623075021093275</v>
      </c>
      <c r="P154" s="150">
        <v>16.794500000000014</v>
      </c>
      <c r="Q154" s="151">
        <v>22.454999999999998</v>
      </c>
      <c r="R154" s="151">
        <v>25.781949389999994</v>
      </c>
      <c r="S154" s="152">
        <v>29.998546107600006</v>
      </c>
      <c r="T154" s="150">
        <f t="shared" si="404"/>
        <v>33.70448658787091</v>
      </c>
      <c r="U154" s="151">
        <f t="shared" si="405"/>
        <v>14.816073881095516</v>
      </c>
      <c r="V154" s="152">
        <f t="shared" si="406"/>
        <v>16.35484056622769</v>
      </c>
      <c r="W154" s="150">
        <f t="shared" si="407"/>
        <v>17.726353415569506</v>
      </c>
      <c r="X154" s="151">
        <f t="shared" si="408"/>
        <v>19.299999999999994</v>
      </c>
      <c r="Y154" s="152">
        <f t="shared" si="409"/>
        <v>20.3</v>
      </c>
      <c r="Z154" s="150">
        <v>12.677700250181053</v>
      </c>
      <c r="AA154" s="151">
        <v>19.090681239064029</v>
      </c>
      <c r="AB154" s="151">
        <v>21.297387670199996</v>
      </c>
      <c r="AC154" s="152">
        <v>24.252547902041744</v>
      </c>
      <c r="AD154" s="150">
        <f t="shared" si="410"/>
        <v>50.584734315605793</v>
      </c>
      <c r="AE154" s="151">
        <f t="shared" si="411"/>
        <v>11.559076407501511</v>
      </c>
      <c r="AF154" s="152">
        <f t="shared" si="412"/>
        <v>13.87569347754658</v>
      </c>
      <c r="AG154" s="150">
        <f t="shared" si="413"/>
        <v>15.070503789251008</v>
      </c>
      <c r="AH154" s="151">
        <f t="shared" si="414"/>
        <v>15.942920987746916</v>
      </c>
      <c r="AI154" s="152">
        <f t="shared" si="415"/>
        <v>16.411686107905027</v>
      </c>
    </row>
    <row r="155" spans="2:35" ht="12.75">
      <c r="B155" s="252" t="s">
        <v>630</v>
      </c>
      <c r="C155" s="165" t="s">
        <v>1350</v>
      </c>
      <c r="D155" s="177" t="s">
        <v>99</v>
      </c>
      <c r="E155" s="148">
        <f>VLOOKUP($B155,Snapshot!$D:$AJ,2,FALSE)</f>
        <v>7239</v>
      </c>
      <c r="F155" s="148">
        <f>VLOOKUP($B155,Snapshot!$D:$AJ,3,FALSE)</f>
        <v>7940</v>
      </c>
      <c r="G155" s="148">
        <f t="shared" si="400"/>
        <v>9.6836579638071498</v>
      </c>
      <c r="H155" s="149">
        <f>VLOOKUP($B155,Snapshot!$D:$AJ,8,FALSE)</f>
        <v>12.307871206690562</v>
      </c>
      <c r="I155" s="150">
        <v>166.12409999999997</v>
      </c>
      <c r="J155" s="151">
        <v>190.59200000000001</v>
      </c>
      <c r="K155" s="151">
        <v>212.86824800473835</v>
      </c>
      <c r="L155" s="152">
        <v>247.98704974421113</v>
      </c>
      <c r="M155" s="150">
        <f t="shared" si="401"/>
        <v>14.728687770167026</v>
      </c>
      <c r="N155" s="151">
        <f t="shared" si="402"/>
        <v>11.687923944729238</v>
      </c>
      <c r="O155" s="152">
        <f t="shared" si="403"/>
        <v>16.497905191896468</v>
      </c>
      <c r="P155" s="150">
        <v>20.495699999999953</v>
      </c>
      <c r="Q155" s="151">
        <v>23.907</v>
      </c>
      <c r="R155" s="151">
        <v>28.524345232634921</v>
      </c>
      <c r="S155" s="152">
        <v>34.718186964189577</v>
      </c>
      <c r="T155" s="150">
        <f t="shared" si="404"/>
        <v>16.643978980957243</v>
      </c>
      <c r="U155" s="151">
        <f t="shared" si="405"/>
        <v>19.313779364349017</v>
      </c>
      <c r="V155" s="152">
        <f t="shared" si="406"/>
        <v>21.714229304966604</v>
      </c>
      <c r="W155" s="150">
        <f t="shared" si="407"/>
        <v>12.543548522498321</v>
      </c>
      <c r="X155" s="151">
        <f t="shared" si="408"/>
        <v>13.399999999999993</v>
      </c>
      <c r="Y155" s="152">
        <f t="shared" si="409"/>
        <v>14.000000000000007</v>
      </c>
      <c r="Z155" s="150">
        <v>6.9230999999999536</v>
      </c>
      <c r="AA155" s="151">
        <v>8.9732124770642212</v>
      </c>
      <c r="AB155" s="151">
        <v>13.283080875164931</v>
      </c>
      <c r="AC155" s="152">
        <v>17.8234719471311</v>
      </c>
      <c r="AD155" s="150">
        <f t="shared" si="410"/>
        <v>29.612637071027169</v>
      </c>
      <c r="AE155" s="151">
        <f t="shared" si="411"/>
        <v>48.030383868841312</v>
      </c>
      <c r="AF155" s="152">
        <f t="shared" si="412"/>
        <v>34.181761856582796</v>
      </c>
      <c r="AG155" s="150">
        <f t="shared" si="413"/>
        <v>4.7080740414415194</v>
      </c>
      <c r="AH155" s="151">
        <f t="shared" si="414"/>
        <v>6.2400480107626271</v>
      </c>
      <c r="AI155" s="152">
        <f t="shared" si="415"/>
        <v>7.1872591595066382</v>
      </c>
    </row>
    <row r="156" spans="2:35" ht="12.75">
      <c r="B156" s="252" t="s">
        <v>153</v>
      </c>
      <c r="C156" s="165" t="s">
        <v>368</v>
      </c>
      <c r="D156" s="177" t="s">
        <v>99</v>
      </c>
      <c r="E156" s="148">
        <f>VLOOKUP($B156,Snapshot!$D:$AJ,2,FALSE)</f>
        <v>1509.75</v>
      </c>
      <c r="F156" s="148">
        <f>VLOOKUP($B156,Snapshot!$D:$AJ,3,FALSE)</f>
        <v>1500</v>
      </c>
      <c r="G156" s="148">
        <f t="shared" si="400"/>
        <v>-0.64580228514654436</v>
      </c>
      <c r="H156" s="149">
        <f>VLOOKUP($B156,Snapshot!$D:$AJ,8,FALSE)</f>
        <v>10.60815</v>
      </c>
      <c r="I156" s="150">
        <v>248.554</v>
      </c>
      <c r="J156" s="151">
        <v>290.01870000000002</v>
      </c>
      <c r="K156" s="151">
        <v>309.35146019154058</v>
      </c>
      <c r="L156" s="152">
        <v>339.79513678158304</v>
      </c>
      <c r="M156" s="150">
        <f t="shared" si="401"/>
        <v>16.682370832897497</v>
      </c>
      <c r="N156" s="151">
        <f t="shared" si="402"/>
        <v>6.6660391869698632</v>
      </c>
      <c r="O156" s="152">
        <f t="shared" si="403"/>
        <v>9.8411291064191886</v>
      </c>
      <c r="P156" s="150">
        <v>40.336299999999987</v>
      </c>
      <c r="Q156" s="151">
        <v>58.43</v>
      </c>
      <c r="R156" s="151">
        <v>70.222781463479677</v>
      </c>
      <c r="S156" s="152">
        <v>75.094725228729828</v>
      </c>
      <c r="T156" s="150">
        <f t="shared" si="404"/>
        <v>44.857113815595426</v>
      </c>
      <c r="U156" s="151">
        <f t="shared" si="405"/>
        <v>20.18275109272578</v>
      </c>
      <c r="V156" s="152">
        <f t="shared" si="406"/>
        <v>6.9378393503023883</v>
      </c>
      <c r="W156" s="150">
        <f t="shared" si="407"/>
        <v>20.146976729431586</v>
      </c>
      <c r="X156" s="151">
        <f t="shared" si="408"/>
        <v>22.699999999999989</v>
      </c>
      <c r="Y156" s="152">
        <f t="shared" si="409"/>
        <v>22.099999999999991</v>
      </c>
      <c r="Z156" s="150">
        <v>22.483878469710579</v>
      </c>
      <c r="AA156" s="151">
        <v>32.838126618255735</v>
      </c>
      <c r="AB156" s="151">
        <v>38.857999999999997</v>
      </c>
      <c r="AC156" s="152">
        <v>43.234472842235277</v>
      </c>
      <c r="AD156" s="150">
        <f t="shared" si="410"/>
        <v>46.051877404043104</v>
      </c>
      <c r="AE156" s="151">
        <f t="shared" si="411"/>
        <v>18.33196348782462</v>
      </c>
      <c r="AF156" s="152">
        <f t="shared" si="412"/>
        <v>11.262733136639259</v>
      </c>
      <c r="AG156" s="150">
        <f t="shared" si="413"/>
        <v>11.322761814412564</v>
      </c>
      <c r="AH156" s="151">
        <f t="shared" si="414"/>
        <v>12.561117369848636</v>
      </c>
      <c r="AI156" s="152">
        <f t="shared" si="415"/>
        <v>12.723687940838884</v>
      </c>
    </row>
    <row r="157" spans="2:35" ht="12.75">
      <c r="B157" s="252" t="s">
        <v>154</v>
      </c>
      <c r="C157" s="165" t="s">
        <v>369</v>
      </c>
      <c r="D157" s="177" t="s">
        <v>99</v>
      </c>
      <c r="E157" s="148">
        <f>VLOOKUP($B157,Snapshot!$D:$AJ,2,FALSE)</f>
        <v>368.7</v>
      </c>
      <c r="F157" s="148">
        <f>VLOOKUP($B157,Snapshot!$D:$AJ,3,FALSE)</f>
        <v>340</v>
      </c>
      <c r="G157" s="148">
        <f t="shared" si="400"/>
        <v>-7.7841063195009497</v>
      </c>
      <c r="H157" s="149">
        <f>VLOOKUP($B157,Snapshot!$D:$AJ,8,FALSE)</f>
        <v>5.3405017921146953</v>
      </c>
      <c r="I157" s="150">
        <v>110.774</v>
      </c>
      <c r="J157" s="151">
        <v>144.05099999999999</v>
      </c>
      <c r="K157" s="151">
        <v>153.61607914036799</v>
      </c>
      <c r="L157" s="152">
        <v>178.23376218563422</v>
      </c>
      <c r="M157" s="150">
        <f t="shared" si="401"/>
        <v>30.040442703161375</v>
      </c>
      <c r="N157" s="151">
        <f t="shared" si="402"/>
        <v>6.6400643802319914</v>
      </c>
      <c r="O157" s="152">
        <f t="shared" si="403"/>
        <v>16.025459823624068</v>
      </c>
      <c r="P157" s="150">
        <v>24.963999999999999</v>
      </c>
      <c r="Q157" s="151">
        <v>29.471</v>
      </c>
      <c r="R157" s="151">
        <v>34.665782123144268</v>
      </c>
      <c r="S157" s="152">
        <v>44.101040546408562</v>
      </c>
      <c r="T157" s="150">
        <f t="shared" si="404"/>
        <v>18.053997756769746</v>
      </c>
      <c r="U157" s="151">
        <f t="shared" si="405"/>
        <v>17.626758926213128</v>
      </c>
      <c r="V157" s="152">
        <f t="shared" si="406"/>
        <v>27.217786085850172</v>
      </c>
      <c r="W157" s="150">
        <f t="shared" si="407"/>
        <v>20.458726423280645</v>
      </c>
      <c r="X157" s="151">
        <f t="shared" si="408"/>
        <v>22.566506264925636</v>
      </c>
      <c r="Y157" s="152">
        <f t="shared" si="409"/>
        <v>24.743370731565662</v>
      </c>
      <c r="Z157" s="150">
        <v>7.4909999999999997</v>
      </c>
      <c r="AA157" s="151">
        <v>2.1638869841143569</v>
      </c>
      <c r="AB157" s="151">
        <v>6.0580370346703694</v>
      </c>
      <c r="AC157" s="152">
        <v>12.48369522619868</v>
      </c>
      <c r="AD157" s="150">
        <f t="shared" si="410"/>
        <v>-71.113509756850135</v>
      </c>
      <c r="AE157" s="151">
        <f t="shared" si="411"/>
        <v>179.96087961820351</v>
      </c>
      <c r="AF157" s="152">
        <f t="shared" si="412"/>
        <v>106.06832138453481</v>
      </c>
      <c r="AG157" s="150">
        <f t="shared" si="413"/>
        <v>1.5021672769466072</v>
      </c>
      <c r="AH157" s="151">
        <f t="shared" si="414"/>
        <v>3.9436217019539908</v>
      </c>
      <c r="AI157" s="152">
        <f t="shared" si="415"/>
        <v>7.0041136275834468</v>
      </c>
    </row>
    <row r="158" spans="2:35" ht="12.75">
      <c r="B158" s="252" t="s">
        <v>155</v>
      </c>
      <c r="C158" s="165" t="s">
        <v>370</v>
      </c>
      <c r="D158" s="177" t="s">
        <v>99</v>
      </c>
      <c r="E158" s="148">
        <f>VLOOKUP($B158,Snapshot!$D:$AJ,2,FALSE)</f>
        <v>1671.6</v>
      </c>
      <c r="F158" s="148">
        <f>VLOOKUP($B158,Snapshot!$D:$AJ,3,FALSE)</f>
        <v>1830</v>
      </c>
      <c r="G158" s="148">
        <f t="shared" si="400"/>
        <v>9.4759511844939084</v>
      </c>
      <c r="H158" s="149">
        <f>VLOOKUP($B158,Snapshot!$D:$AJ,8,FALSE)</f>
        <v>15.591152329749104</v>
      </c>
      <c r="I158" s="150">
        <v>227.53100000000001</v>
      </c>
      <c r="J158" s="151">
        <v>257.74060000000003</v>
      </c>
      <c r="K158" s="151">
        <v>277.08863490599998</v>
      </c>
      <c r="L158" s="152">
        <v>303.82495714202003</v>
      </c>
      <c r="M158" s="150">
        <f t="shared" si="401"/>
        <v>13.277135862805522</v>
      </c>
      <c r="N158" s="151">
        <f t="shared" si="402"/>
        <v>7.5067858560118106</v>
      </c>
      <c r="O158" s="152">
        <f t="shared" si="403"/>
        <v>9.649014383101683</v>
      </c>
      <c r="P158" s="150">
        <v>51.14370000000001</v>
      </c>
      <c r="Q158" s="151">
        <v>62.910499999999999</v>
      </c>
      <c r="R158" s="151">
        <v>69.549247361405989</v>
      </c>
      <c r="S158" s="152">
        <v>77.779189028357123</v>
      </c>
      <c r="T158" s="150">
        <f t="shared" si="404"/>
        <v>23.0073303261203</v>
      </c>
      <c r="U158" s="151">
        <f t="shared" si="405"/>
        <v>10.552685738320289</v>
      </c>
      <c r="V158" s="152">
        <f t="shared" si="406"/>
        <v>11.833257697506095</v>
      </c>
      <c r="W158" s="150">
        <f t="shared" si="407"/>
        <v>24.408455633299521</v>
      </c>
      <c r="X158" s="151">
        <f t="shared" si="408"/>
        <v>25.1</v>
      </c>
      <c r="Y158" s="152">
        <f t="shared" si="409"/>
        <v>25.6</v>
      </c>
      <c r="Z158" s="150">
        <v>30.477900000000012</v>
      </c>
      <c r="AA158" s="151">
        <v>42.354599999999998</v>
      </c>
      <c r="AB158" s="151">
        <v>47.390503733826371</v>
      </c>
      <c r="AC158" s="152">
        <v>52.912484795157418</v>
      </c>
      <c r="AD158" s="150">
        <f t="shared" si="410"/>
        <v>38.96823600051178</v>
      </c>
      <c r="AE158" s="151">
        <f t="shared" si="411"/>
        <v>11.889862574139221</v>
      </c>
      <c r="AF158" s="152">
        <f t="shared" si="412"/>
        <v>11.652083489860798</v>
      </c>
      <c r="AG158" s="150">
        <f t="shared" si="413"/>
        <v>16.433033833241637</v>
      </c>
      <c r="AH158" s="151">
        <f t="shared" si="414"/>
        <v>17.10301245300198</v>
      </c>
      <c r="AI158" s="152">
        <f t="shared" si="415"/>
        <v>17.415450426748187</v>
      </c>
    </row>
    <row r="159" spans="2:35" ht="12.75">
      <c r="B159" s="252" t="s">
        <v>156</v>
      </c>
      <c r="C159" s="165" t="s">
        <v>371</v>
      </c>
      <c r="D159" s="177" t="s">
        <v>99</v>
      </c>
      <c r="E159" s="148">
        <f>VLOOKUP($B159,Snapshot!$D:$AJ,2,FALSE)</f>
        <v>5450.65</v>
      </c>
      <c r="F159" s="148">
        <f>VLOOKUP($B159,Snapshot!$D:$AJ,3,FALSE)</f>
        <v>4680</v>
      </c>
      <c r="G159" s="148">
        <f t="shared" si="400"/>
        <v>-14.138680707805491</v>
      </c>
      <c r="H159" s="149">
        <f>VLOOKUP($B159,Snapshot!$D:$AJ,8,FALSE)</f>
        <v>17.059364665471925</v>
      </c>
      <c r="I159" s="150">
        <v>77.6751</v>
      </c>
      <c r="J159" s="151">
        <v>78.45</v>
      </c>
      <c r="K159" s="151">
        <v>91.35505599999999</v>
      </c>
      <c r="L159" s="152">
        <v>106.19507412999999</v>
      </c>
      <c r="M159" s="150">
        <f t="shared" si="401"/>
        <v>0.99761699695268824</v>
      </c>
      <c r="N159" s="151">
        <f t="shared" si="402"/>
        <v>16.450039515615032</v>
      </c>
      <c r="O159" s="152">
        <f t="shared" si="403"/>
        <v>16.244331490530751</v>
      </c>
      <c r="P159" s="150">
        <v>23.678200000000018</v>
      </c>
      <c r="Q159" s="151">
        <v>22.23</v>
      </c>
      <c r="R159" s="151">
        <v>28.594132527999996</v>
      </c>
      <c r="S159" s="152">
        <v>34.194813869859992</v>
      </c>
      <c r="T159" s="150">
        <f t="shared" si="404"/>
        <v>-6.1161743713627592</v>
      </c>
      <c r="U159" s="151">
        <f t="shared" si="405"/>
        <v>28.628576374268988</v>
      </c>
      <c r="V159" s="152">
        <f t="shared" si="406"/>
        <v>19.586820255434169</v>
      </c>
      <c r="W159" s="150">
        <f t="shared" si="407"/>
        <v>28.336520076481836</v>
      </c>
      <c r="X159" s="151">
        <f t="shared" si="408"/>
        <v>31.3</v>
      </c>
      <c r="Y159" s="152">
        <f t="shared" si="409"/>
        <v>32.199999999999996</v>
      </c>
      <c r="Z159" s="150">
        <v>17.222089316834712</v>
      </c>
      <c r="AA159" s="151">
        <v>15.926389658356419</v>
      </c>
      <c r="AB159" s="151">
        <v>20.634627331499996</v>
      </c>
      <c r="AC159" s="152">
        <v>25.255001866485447</v>
      </c>
      <c r="AD159" s="150">
        <f t="shared" si="410"/>
        <v>-7.523475431124016</v>
      </c>
      <c r="AE159" s="151">
        <f t="shared" si="411"/>
        <v>29.562492028274654</v>
      </c>
      <c r="AF159" s="152">
        <f t="shared" si="412"/>
        <v>22.391364092784816</v>
      </c>
      <c r="AG159" s="150">
        <f t="shared" si="413"/>
        <v>20.301325249657641</v>
      </c>
      <c r="AH159" s="151">
        <f t="shared" si="414"/>
        <v>22.587285515428938</v>
      </c>
      <c r="AI159" s="152">
        <f t="shared" si="415"/>
        <v>23.781707459961119</v>
      </c>
    </row>
    <row r="160" spans="2:35" ht="12.75">
      <c r="B160" s="252" t="s">
        <v>157</v>
      </c>
      <c r="C160" s="165" t="s">
        <v>372</v>
      </c>
      <c r="D160" s="177" t="s">
        <v>99</v>
      </c>
      <c r="E160" s="148">
        <f>VLOOKUP($B160,Snapshot!$D:$AJ,2,FALSE)</f>
        <v>6754.8</v>
      </c>
      <c r="F160" s="148">
        <f>VLOOKUP($B160,Snapshot!$D:$AJ,3,FALSE)</f>
        <v>7100</v>
      </c>
      <c r="G160" s="148">
        <f t="shared" si="400"/>
        <v>5.110439983419198</v>
      </c>
      <c r="H160" s="149">
        <f>VLOOKUP($B160,Snapshot!$D:$AJ,8,FALSE)</f>
        <v>13.418363851173236</v>
      </c>
      <c r="I160" s="150">
        <v>240.93600000000001</v>
      </c>
      <c r="J160" s="151">
        <v>279.16399999999999</v>
      </c>
      <c r="K160" s="151">
        <v>324.44024375269987</v>
      </c>
      <c r="L160" s="152">
        <v>377.36689210229497</v>
      </c>
      <c r="M160" s="150">
        <f t="shared" si="401"/>
        <v>15.866454162101128</v>
      </c>
      <c r="N160" s="151">
        <f t="shared" si="402"/>
        <v>16.218510894205519</v>
      </c>
      <c r="O160" s="152">
        <f t="shared" si="403"/>
        <v>16.313219265714054</v>
      </c>
      <c r="P160" s="150">
        <v>62.122999999999998</v>
      </c>
      <c r="Q160" s="151">
        <v>78.38</v>
      </c>
      <c r="R160" s="151">
        <v>89.54550727574518</v>
      </c>
      <c r="S160" s="152">
        <v>103.7758953281311</v>
      </c>
      <c r="T160" s="150">
        <f t="shared" si="404"/>
        <v>26.169051719974878</v>
      </c>
      <c r="U160" s="151">
        <f t="shared" si="405"/>
        <v>14.245352482451112</v>
      </c>
      <c r="V160" s="152">
        <f t="shared" si="406"/>
        <v>15.891794558229556</v>
      </c>
      <c r="W160" s="150">
        <f t="shared" si="407"/>
        <v>28.076686105658322</v>
      </c>
      <c r="X160" s="151">
        <f t="shared" si="408"/>
        <v>27.6</v>
      </c>
      <c r="Y160" s="152">
        <f t="shared" si="409"/>
        <v>27.499999999999996</v>
      </c>
      <c r="Z160" s="150">
        <v>40.775292129010445</v>
      </c>
      <c r="AA160" s="151">
        <v>52.827437219574293</v>
      </c>
      <c r="AB160" s="151">
        <v>58.946252537784659</v>
      </c>
      <c r="AC160" s="152">
        <v>64.811008507374581</v>
      </c>
      <c r="AD160" s="150">
        <f t="shared" si="410"/>
        <v>29.557470863560265</v>
      </c>
      <c r="AE160" s="151">
        <f t="shared" si="411"/>
        <v>11.582646519038686</v>
      </c>
      <c r="AF160" s="152">
        <f t="shared" si="412"/>
        <v>9.9493279336639873</v>
      </c>
      <c r="AG160" s="150">
        <f t="shared" si="413"/>
        <v>18.923441854814481</v>
      </c>
      <c r="AH160" s="151">
        <f t="shared" si="414"/>
        <v>18.168600743228275</v>
      </c>
      <c r="AI160" s="152">
        <f t="shared" si="415"/>
        <v>17.174534879388915</v>
      </c>
    </row>
    <row r="161" spans="2:35" ht="12.75">
      <c r="B161" s="252" t="s">
        <v>631</v>
      </c>
      <c r="C161" s="165" t="s">
        <v>632</v>
      </c>
      <c r="D161" s="177" t="s">
        <v>99</v>
      </c>
      <c r="E161" s="148">
        <f>VLOOKUP($B161,Snapshot!$D:$AJ,2,FALSE)</f>
        <v>1268.2</v>
      </c>
      <c r="F161" s="148">
        <f>VLOOKUP($B161,Snapshot!$D:$AJ,3,FALSE)</f>
        <v>1075</v>
      </c>
      <c r="G161" s="148">
        <f t="shared" si="400"/>
        <v>-15.234190190821636</v>
      </c>
      <c r="H161" s="149">
        <f>VLOOKUP($B161,Snapshot!$D:$AJ,8,FALSE)</f>
        <v>2.0960125448028673</v>
      </c>
      <c r="I161" s="150">
        <v>16.851490000000002</v>
      </c>
      <c r="J161" s="151">
        <v>20.091429999999999</v>
      </c>
      <c r="K161" s="151">
        <v>31.046733383950784</v>
      </c>
      <c r="L161" s="152">
        <v>35.513797301615249</v>
      </c>
      <c r="M161" s="150">
        <f t="shared" si="401"/>
        <v>19.226430422473008</v>
      </c>
      <c r="N161" s="151">
        <f t="shared" si="402"/>
        <v>54.527245616418462</v>
      </c>
      <c r="O161" s="152">
        <f t="shared" si="403"/>
        <v>14.388192994157833</v>
      </c>
      <c r="P161" s="150">
        <v>5.367580000000002</v>
      </c>
      <c r="Q161" s="151">
        <v>6.962299999999999</v>
      </c>
      <c r="R161" s="151">
        <v>10.835309950998823</v>
      </c>
      <c r="S161" s="152">
        <v>12.465342852866954</v>
      </c>
      <c r="T161" s="150">
        <f t="shared" si="404"/>
        <v>29.71022322909014</v>
      </c>
      <c r="U161" s="151">
        <f t="shared" si="405"/>
        <v>55.628311779136567</v>
      </c>
      <c r="V161" s="152">
        <f t="shared" si="406"/>
        <v>15.043712724783376</v>
      </c>
      <c r="W161" s="150">
        <f t="shared" si="407"/>
        <v>34.653083429103845</v>
      </c>
      <c r="X161" s="151">
        <f t="shared" si="408"/>
        <v>34.9</v>
      </c>
      <c r="Y161" s="152">
        <f t="shared" si="409"/>
        <v>35.1</v>
      </c>
      <c r="Z161" s="150">
        <v>3.82158</v>
      </c>
      <c r="AA161" s="151">
        <v>4.0209003275431465</v>
      </c>
      <c r="AB161" s="151">
        <v>4.1835108861778227</v>
      </c>
      <c r="AC161" s="152">
        <v>5.7747863650349052</v>
      </c>
      <c r="AD161" s="150">
        <f t="shared" si="410"/>
        <v>5.2156523621943451</v>
      </c>
      <c r="AE161" s="151">
        <f t="shared" si="411"/>
        <v>4.0441330395780906</v>
      </c>
      <c r="AF161" s="152">
        <f t="shared" si="412"/>
        <v>38.036843267567491</v>
      </c>
      <c r="AG161" s="150">
        <f t="shared" si="413"/>
        <v>20.013012152659847</v>
      </c>
      <c r="AH161" s="151">
        <f t="shared" si="414"/>
        <v>13.474882637219526</v>
      </c>
      <c r="AI161" s="152">
        <f t="shared" si="415"/>
        <v>16.260684026521304</v>
      </c>
    </row>
    <row r="162" spans="2:35" ht="12.75">
      <c r="B162" s="252" t="s">
        <v>603</v>
      </c>
      <c r="C162" s="165" t="s">
        <v>604</v>
      </c>
      <c r="D162" s="177" t="s">
        <v>99</v>
      </c>
      <c r="E162" s="148">
        <f>VLOOKUP($B162,Snapshot!$D:$AJ,2,FALSE)</f>
        <v>1785.4</v>
      </c>
      <c r="F162" s="148">
        <f>VLOOKUP($B162,Snapshot!$D:$AJ,3,FALSE)</f>
        <v>2440</v>
      </c>
      <c r="G162" s="148">
        <f t="shared" si="400"/>
        <v>36.664052873305707</v>
      </c>
      <c r="H162" s="149">
        <f>VLOOKUP($B162,Snapshot!$D:$AJ,8,FALSE)</f>
        <v>3.6252981481481479</v>
      </c>
      <c r="I162" s="150">
        <v>36.246010000000005</v>
      </c>
      <c r="J162" s="151">
        <v>56.647220000000004</v>
      </c>
      <c r="K162" s="151">
        <v>63.664733856597152</v>
      </c>
      <c r="L162" s="152">
        <v>69.647811976821473</v>
      </c>
      <c r="M162" s="150">
        <f t="shared" si="401"/>
        <v>56.285395275231664</v>
      </c>
      <c r="N162" s="151">
        <f t="shared" si="402"/>
        <v>12.388099286420662</v>
      </c>
      <c r="O162" s="152">
        <f t="shared" si="403"/>
        <v>9.3977902015596637</v>
      </c>
      <c r="P162" s="150">
        <v>10.35763</v>
      </c>
      <c r="Q162" s="151">
        <v>13.508730000000003</v>
      </c>
      <c r="R162" s="151">
        <v>15.534195061009704</v>
      </c>
      <c r="S162" s="152">
        <v>18.52631798583451</v>
      </c>
      <c r="T162" s="150">
        <f t="shared" si="404"/>
        <v>30.42298286384051</v>
      </c>
      <c r="U162" s="151">
        <f t="shared" si="405"/>
        <v>14.993748938721119</v>
      </c>
      <c r="V162" s="152">
        <f t="shared" si="406"/>
        <v>19.261525383667475</v>
      </c>
      <c r="W162" s="150">
        <f t="shared" si="407"/>
        <v>23.847119064271826</v>
      </c>
      <c r="X162" s="151">
        <f t="shared" si="408"/>
        <v>24.4</v>
      </c>
      <c r="Y162" s="152">
        <f t="shared" si="409"/>
        <v>26.599999999999994</v>
      </c>
      <c r="Z162" s="150">
        <v>8.3072963267121125</v>
      </c>
      <c r="AA162" s="151">
        <v>7.8386546800593759</v>
      </c>
      <c r="AB162" s="151">
        <v>9.2369866001782572</v>
      </c>
      <c r="AC162" s="152">
        <v>11.163793388766321</v>
      </c>
      <c r="AD162" s="150">
        <f t="shared" si="410"/>
        <v>-5.6413257481356389</v>
      </c>
      <c r="AE162" s="151">
        <f t="shared" si="411"/>
        <v>17.83892743325044</v>
      </c>
      <c r="AF162" s="152">
        <f t="shared" si="412"/>
        <v>20.859690199733304</v>
      </c>
      <c r="AG162" s="150">
        <f t="shared" si="413"/>
        <v>13.837668785969329</v>
      </c>
      <c r="AH162" s="151">
        <f t="shared" si="414"/>
        <v>14.508796378516692</v>
      </c>
      <c r="AI162" s="152">
        <f t="shared" si="415"/>
        <v>16.028921902789406</v>
      </c>
    </row>
    <row r="163" spans="2:35" ht="12.75">
      <c r="B163" s="252" t="s">
        <v>159</v>
      </c>
      <c r="C163" s="165" t="s">
        <v>374</v>
      </c>
      <c r="D163" s="177" t="s">
        <v>99</v>
      </c>
      <c r="E163" s="148">
        <f>VLOOKUP($B163,Snapshot!$D:$AJ,2,FALSE)</f>
        <v>2695.5</v>
      </c>
      <c r="F163" s="148">
        <f>VLOOKUP($B163,Snapshot!$D:$AJ,3,FALSE)</f>
        <v>2620</v>
      </c>
      <c r="G163" s="148">
        <f t="shared" si="400"/>
        <v>-2.8009645705806037</v>
      </c>
      <c r="H163" s="149">
        <f>VLOOKUP($B163,Snapshot!$D:$AJ,8,FALSE)</f>
        <v>5.5183447909199526</v>
      </c>
      <c r="I163" s="150">
        <v>32.517200000000003</v>
      </c>
      <c r="J163" s="151">
        <v>34.537099999999995</v>
      </c>
      <c r="K163" s="151">
        <v>36.313065711299998</v>
      </c>
      <c r="L163" s="152">
        <v>39.944372282429995</v>
      </c>
      <c r="M163" s="150">
        <f t="shared" si="401"/>
        <v>6.2117894529664097</v>
      </c>
      <c r="N163" s="151">
        <f t="shared" si="402"/>
        <v>5.1421969745578</v>
      </c>
      <c r="O163" s="152">
        <f t="shared" si="403"/>
        <v>9.9999999999999858</v>
      </c>
      <c r="P163" s="150">
        <v>8.0428999999999977</v>
      </c>
      <c r="Q163" s="151">
        <v>9.0869000000000018</v>
      </c>
      <c r="R163" s="151">
        <v>10.282980358620604</v>
      </c>
      <c r="S163" s="152">
        <v>11.226477468505648</v>
      </c>
      <c r="T163" s="150">
        <f t="shared" si="404"/>
        <v>12.980392644444215</v>
      </c>
      <c r="U163" s="151">
        <f t="shared" si="405"/>
        <v>13.162688690539138</v>
      </c>
      <c r="V163" s="152">
        <f t="shared" si="406"/>
        <v>9.1753273562763979</v>
      </c>
      <c r="W163" s="150">
        <f t="shared" si="407"/>
        <v>26.31054720865389</v>
      </c>
      <c r="X163" s="151">
        <f t="shared" si="408"/>
        <v>28.31757704065377</v>
      </c>
      <c r="Y163" s="152">
        <f t="shared" si="409"/>
        <v>28.105279484999556</v>
      </c>
      <c r="Z163" s="150">
        <v>6.0860999999999965</v>
      </c>
      <c r="AA163" s="151">
        <v>7.3357000000000019</v>
      </c>
      <c r="AB163" s="151">
        <v>8.0136733596020058</v>
      </c>
      <c r="AC163" s="152">
        <v>8.7286168771691681</v>
      </c>
      <c r="AD163" s="150">
        <f t="shared" si="410"/>
        <v>20.532032007361135</v>
      </c>
      <c r="AE163" s="151">
        <f t="shared" si="411"/>
        <v>9.2421085868015886</v>
      </c>
      <c r="AF163" s="152">
        <f t="shared" si="412"/>
        <v>8.9215455320563528</v>
      </c>
      <c r="AG163" s="150">
        <f t="shared" si="413"/>
        <v>21.240057792924137</v>
      </c>
      <c r="AH163" s="151">
        <f t="shared" si="414"/>
        <v>22.068291956711022</v>
      </c>
      <c r="AI163" s="152">
        <f t="shared" si="415"/>
        <v>21.851931519796477</v>
      </c>
    </row>
    <row r="164" spans="2:35" ht="12.75">
      <c r="B164" s="252" t="s">
        <v>158</v>
      </c>
      <c r="C164" s="165" t="s">
        <v>373</v>
      </c>
      <c r="D164" s="177" t="s">
        <v>99</v>
      </c>
      <c r="E164" s="148">
        <f>VLOOKUP($B164,Snapshot!$D:$AJ,2,FALSE)</f>
        <v>1685.05</v>
      </c>
      <c r="F164" s="148">
        <f>VLOOKUP($B164,Snapshot!$D:$AJ,3,FALSE)</f>
        <v>1850</v>
      </c>
      <c r="G164" s="148">
        <f t="shared" si="400"/>
        <v>9.7890270318388133</v>
      </c>
      <c r="H164" s="149">
        <f>VLOOKUP($B164,Snapshot!$D:$AJ,8,FALSE)</f>
        <v>5.655148231780168</v>
      </c>
      <c r="I164" s="150">
        <v>115.83235000000001</v>
      </c>
      <c r="J164" s="151">
        <v>118.13097</v>
      </c>
      <c r="K164" s="151">
        <v>135.40910929408</v>
      </c>
      <c r="L164" s="152">
        <v>149.42863377877438</v>
      </c>
      <c r="M164" s="150">
        <f t="shared" si="401"/>
        <v>1.9844369901845127</v>
      </c>
      <c r="N164" s="151">
        <f t="shared" si="402"/>
        <v>14.626257021405987</v>
      </c>
      <c r="O164" s="152">
        <f t="shared" si="403"/>
        <v>10.353457428219937</v>
      </c>
      <c r="P164" s="150">
        <v>16.350050000000017</v>
      </c>
      <c r="Q164" s="151">
        <v>13.025309999999998</v>
      </c>
      <c r="R164" s="151">
        <v>25.659265656581091</v>
      </c>
      <c r="S164" s="152">
        <v>30.400700657091189</v>
      </c>
      <c r="T164" s="150">
        <f t="shared" si="404"/>
        <v>-20.334739037495396</v>
      </c>
      <c r="U164" s="151">
        <f t="shared" si="405"/>
        <v>96.995431637182492</v>
      </c>
      <c r="V164" s="152">
        <f t="shared" si="406"/>
        <v>18.478451659406758</v>
      </c>
      <c r="W164" s="150">
        <f t="shared" si="407"/>
        <v>11.026160201681233</v>
      </c>
      <c r="X164" s="151">
        <f t="shared" si="408"/>
        <v>18.949438328299305</v>
      </c>
      <c r="Y164" s="152">
        <f t="shared" si="409"/>
        <v>20.344628662066683</v>
      </c>
      <c r="Z164" s="150">
        <v>5.8360436000000107</v>
      </c>
      <c r="AA164" s="151">
        <v>0.70099999999999996</v>
      </c>
      <c r="AB164" s="151">
        <v>13.40862814181218</v>
      </c>
      <c r="AC164" s="152">
        <v>16.700453033280187</v>
      </c>
      <c r="AD164" s="150">
        <f t="shared" si="410"/>
        <v>-87.988437920511785</v>
      </c>
      <c r="AE164" s="151">
        <f t="shared" si="411"/>
        <v>1812.7857548947475</v>
      </c>
      <c r="AF164" s="152">
        <f t="shared" si="412"/>
        <v>24.550049838455102</v>
      </c>
      <c r="AG164" s="150">
        <f t="shared" si="413"/>
        <v>0.59340916272845301</v>
      </c>
      <c r="AH164" s="151">
        <f t="shared" si="414"/>
        <v>9.9023087971810444</v>
      </c>
      <c r="AI164" s="152">
        <f t="shared" si="415"/>
        <v>11.176206735587785</v>
      </c>
    </row>
    <row r="165" spans="2:35" ht="12.75">
      <c r="B165" s="252" t="s">
        <v>701</v>
      </c>
      <c r="C165" s="165" t="s">
        <v>1351</v>
      </c>
      <c r="D165" s="177" t="s">
        <v>99</v>
      </c>
      <c r="E165" s="148">
        <f>VLOOKUP($B165,Snapshot!$D:$AJ,2,FALSE)</f>
        <v>1030.75</v>
      </c>
      <c r="F165" s="148">
        <f>VLOOKUP($B165,Snapshot!$D:$AJ,3,FALSE)</f>
        <v>1380</v>
      </c>
      <c r="G165" s="148">
        <f t="shared" ref="G165" si="416">IF(IFERROR(((IF(F165&lt;0,"-",F165))/E165*100-100),"-")=-100,"-",(IFERROR(((IF(F165&lt;0,"-",F165))/E165*100-100),"-")))</f>
        <v>33.883094833858848</v>
      </c>
      <c r="H165" s="149">
        <f>VLOOKUP($B165,Snapshot!$D:$AJ,8,FALSE)</f>
        <v>3.4041254694505323</v>
      </c>
      <c r="I165" s="150">
        <v>27.098749999999999</v>
      </c>
      <c r="J165" s="151">
        <v>32.751109999999997</v>
      </c>
      <c r="K165" s="151">
        <v>35.269373899566787</v>
      </c>
      <c r="L165" s="152">
        <v>40.3167026489701</v>
      </c>
      <c r="M165" s="150">
        <f t="shared" si="401"/>
        <v>20.858379076525658</v>
      </c>
      <c r="N165" s="151">
        <f t="shared" si="402"/>
        <v>7.6890948110363011</v>
      </c>
      <c r="O165" s="152">
        <f t="shared" si="403"/>
        <v>14.310797701643651</v>
      </c>
      <c r="P165" s="150">
        <v>6.35243</v>
      </c>
      <c r="Q165" s="151">
        <v>8.2838899999999995</v>
      </c>
      <c r="R165" s="151">
        <v>8.5351884836951655</v>
      </c>
      <c r="S165" s="152">
        <v>10.683926201977076</v>
      </c>
      <c r="T165" s="150">
        <f t="shared" si="404"/>
        <v>30.405057592134032</v>
      </c>
      <c r="U165" s="151">
        <f t="shared" si="405"/>
        <v>3.033580645025058</v>
      </c>
      <c r="V165" s="152">
        <f t="shared" si="406"/>
        <v>25.175047069981659</v>
      </c>
      <c r="W165" s="150">
        <f t="shared" ref="W165" si="417">IF(OR(J165&lt;0,Q165&lt;0),"NM",IF(ISERROR((Q165/J165*100)),"NA",(Q165/J165*100)))</f>
        <v>25.293463336051818</v>
      </c>
      <c r="X165" s="151">
        <f t="shared" ref="X165" si="418">IF(OR(K165&lt;0,R165&lt;0),"NM",IF(ISERROR((R165/K165*100)),"NA",(R165/K165*100)))</f>
        <v>24.200000000000006</v>
      </c>
      <c r="Y165" s="152">
        <f t="shared" ref="Y165" si="419">IF(OR(L165&lt;0,S165&lt;0),"NM",IF(ISERROR((S165/L165*100)),"NA",(S165/L165*100)))</f>
        <v>26.5</v>
      </c>
      <c r="Z165" s="150">
        <v>3.2586699999999995</v>
      </c>
      <c r="AA165" s="151">
        <v>4.7805999999999997</v>
      </c>
      <c r="AB165" s="151">
        <v>5.1331841379521226</v>
      </c>
      <c r="AC165" s="152">
        <v>6.6315267632555743</v>
      </c>
      <c r="AD165" s="150">
        <f t="shared" si="410"/>
        <v>46.704023420597984</v>
      </c>
      <c r="AE165" s="151">
        <f t="shared" si="411"/>
        <v>7.375311424342601</v>
      </c>
      <c r="AF165" s="152">
        <f t="shared" si="412"/>
        <v>29.189341060755591</v>
      </c>
      <c r="AG165" s="150">
        <f t="shared" ref="AG165" si="420">IF(OR(J165&lt;0,AA165&lt;0),"NM",IF(ISERROR((AA165/J165*100)),"NA",(AA165/J165*100)))</f>
        <v>14.596757178611657</v>
      </c>
      <c r="AH165" s="151">
        <f t="shared" ref="AH165" si="421">IF(OR(K165&lt;0,AB165&lt;0),"NM",IF(ISERROR((AB165/K165*100)),"NA",(AB165/K165*100)))</f>
        <v>14.554225296341802</v>
      </c>
      <c r="AI165" s="152">
        <f t="shared" ref="AI165" si="422">IF(OR(L165&lt;0,AC165&lt;0),"NM",IF(ISERROR((AC165/L165*100)),"NA",(AC165/L165*100)))</f>
        <v>16.448584153805985</v>
      </c>
    </row>
    <row r="166" spans="2:35" ht="12.75">
      <c r="B166" s="252" t="s">
        <v>682</v>
      </c>
      <c r="C166" s="165" t="s">
        <v>1352</v>
      </c>
      <c r="D166" s="177" t="s">
        <v>99</v>
      </c>
      <c r="E166" s="148">
        <f>VLOOKUP($B166,Snapshot!$D:$AJ,2,FALSE)</f>
        <v>555.4</v>
      </c>
      <c r="F166" s="148">
        <f>VLOOKUP($B166,Snapshot!$D:$AJ,3,FALSE)</f>
        <v>680</v>
      </c>
      <c r="G166" s="148">
        <f t="shared" si="400"/>
        <v>22.43428159884769</v>
      </c>
      <c r="H166" s="149">
        <f>VLOOKUP($B166,Snapshot!$D:$AJ,8,FALSE)</f>
        <v>1.5754049999999997</v>
      </c>
      <c r="I166" s="150">
        <v>45.119</v>
      </c>
      <c r="J166" s="151">
        <v>45.063000000000002</v>
      </c>
      <c r="K166" s="151">
        <v>49.55397</v>
      </c>
      <c r="L166" s="152">
        <v>56.878291900000001</v>
      </c>
      <c r="M166" s="150">
        <f t="shared" si="401"/>
        <v>-0.12411622598017535</v>
      </c>
      <c r="N166" s="151">
        <f t="shared" si="402"/>
        <v>9.9659809599893521</v>
      </c>
      <c r="O166" s="152">
        <f t="shared" si="403"/>
        <v>14.780494680849987</v>
      </c>
      <c r="P166" s="150">
        <v>9.2180299999999988</v>
      </c>
      <c r="Q166" s="151">
        <v>8.7701300000000053</v>
      </c>
      <c r="R166" s="151">
        <v>10.802765460000002</v>
      </c>
      <c r="S166" s="152">
        <v>13.025128845100006</v>
      </c>
      <c r="T166" s="150">
        <f t="shared" si="404"/>
        <v>-4.858955763867046</v>
      </c>
      <c r="U166" s="151">
        <f t="shared" si="405"/>
        <v>23.176799659754121</v>
      </c>
      <c r="V166" s="152">
        <f t="shared" si="406"/>
        <v>20.572171017957142</v>
      </c>
      <c r="W166" s="150">
        <f t="shared" si="407"/>
        <v>19.461931074273807</v>
      </c>
      <c r="X166" s="151">
        <f t="shared" si="408"/>
        <v>21.800000000000004</v>
      </c>
      <c r="Y166" s="152">
        <f t="shared" si="409"/>
        <v>22.900000000000013</v>
      </c>
      <c r="Z166" s="150">
        <v>5.2239713064516344</v>
      </c>
      <c r="AA166" s="151">
        <v>4.2067023160599657</v>
      </c>
      <c r="AB166" s="151">
        <v>5.8251869286139426</v>
      </c>
      <c r="AC166" s="152">
        <v>7.7208351149929459</v>
      </c>
      <c r="AD166" s="150">
        <f t="shared" si="410"/>
        <v>-19.473096820714453</v>
      </c>
      <c r="AE166" s="151">
        <f t="shared" si="411"/>
        <v>38.473951588518005</v>
      </c>
      <c r="AF166" s="152">
        <f t="shared" si="412"/>
        <v>32.542272198465881</v>
      </c>
      <c r="AG166" s="150">
        <f t="shared" si="413"/>
        <v>9.3351581476154841</v>
      </c>
      <c r="AH166" s="151">
        <f t="shared" si="414"/>
        <v>11.755237630030333</v>
      </c>
      <c r="AI166" s="152">
        <f t="shared" si="415"/>
        <v>13.574309032639825</v>
      </c>
    </row>
    <row r="167" spans="2:35" ht="12.75">
      <c r="B167" s="252" t="s">
        <v>160</v>
      </c>
      <c r="C167" s="165" t="s">
        <v>375</v>
      </c>
      <c r="D167" s="177" t="s">
        <v>99</v>
      </c>
      <c r="E167" s="148">
        <f>VLOOKUP($B167,Snapshot!$D:$AJ,2,FALSE)</f>
        <v>1477.5</v>
      </c>
      <c r="F167" s="148">
        <f>VLOOKUP($B167,Snapshot!$D:$AJ,3,FALSE)</f>
        <v>1310</v>
      </c>
      <c r="G167" s="148">
        <f t="shared" si="400"/>
        <v>-11.336717428087979</v>
      </c>
      <c r="H167" s="149">
        <f>VLOOKUP($B167,Snapshot!$D:$AJ,8,FALSE)</f>
        <v>4.4823364396654721</v>
      </c>
      <c r="I167" s="150">
        <v>62.568800000000003</v>
      </c>
      <c r="J167" s="151">
        <v>77.074000000000012</v>
      </c>
      <c r="K167" s="151">
        <v>89.081549460611413</v>
      </c>
      <c r="L167" s="152">
        <v>101.01316184837727</v>
      </c>
      <c r="M167" s="150">
        <f t="shared" si="401"/>
        <v>23.182800373349032</v>
      </c>
      <c r="N167" s="151">
        <f t="shared" si="402"/>
        <v>15.579247814582597</v>
      </c>
      <c r="O167" s="152">
        <f t="shared" si="403"/>
        <v>13.394033287489648</v>
      </c>
      <c r="P167" s="150">
        <v>9.8121999999999971</v>
      </c>
      <c r="Q167" s="151">
        <v>13.075500000000014</v>
      </c>
      <c r="R167" s="151">
        <v>17.192739045898008</v>
      </c>
      <c r="S167" s="152">
        <v>20.101619207827067</v>
      </c>
      <c r="T167" s="150">
        <f t="shared" si="404"/>
        <v>33.257577301726606</v>
      </c>
      <c r="U167" s="151">
        <f t="shared" si="405"/>
        <v>31.488195831119192</v>
      </c>
      <c r="V167" s="152">
        <f t="shared" si="406"/>
        <v>16.919236394872648</v>
      </c>
      <c r="W167" s="150">
        <f t="shared" si="407"/>
        <v>16.96486493499755</v>
      </c>
      <c r="X167" s="151">
        <f t="shared" si="408"/>
        <v>19.300000000000004</v>
      </c>
      <c r="Y167" s="152">
        <f t="shared" si="409"/>
        <v>19.899999999999991</v>
      </c>
      <c r="Z167" s="150">
        <v>5.2752788147650609</v>
      </c>
      <c r="AA167" s="151">
        <v>5.2744786802302821</v>
      </c>
      <c r="AB167" s="151">
        <v>8.5058412414401356</v>
      </c>
      <c r="AC167" s="152">
        <v>11.276143473174621</v>
      </c>
      <c r="AD167" s="150">
        <f t="shared" si="410"/>
        <v>-1.5167625501411042E-2</v>
      </c>
      <c r="AE167" s="151">
        <f t="shared" si="411"/>
        <v>61.264112666178661</v>
      </c>
      <c r="AF167" s="152">
        <f t="shared" si="412"/>
        <v>32.569409104859346</v>
      </c>
      <c r="AG167" s="150">
        <f t="shared" si="413"/>
        <v>6.8433955422454797</v>
      </c>
      <c r="AH167" s="151">
        <f t="shared" si="414"/>
        <v>9.5483759464703812</v>
      </c>
      <c r="AI167" s="152">
        <f t="shared" si="415"/>
        <v>11.163043772553454</v>
      </c>
    </row>
    <row r="168" spans="2:35" ht="12.75">
      <c r="B168" s="252" t="s">
        <v>558</v>
      </c>
      <c r="C168" s="165" t="s">
        <v>1353</v>
      </c>
      <c r="D168" s="177" t="s">
        <v>99</v>
      </c>
      <c r="E168" s="148">
        <f>VLOOKUP($B168,Snapshot!$D:$AJ,2,FALSE)</f>
        <v>464</v>
      </c>
      <c r="F168" s="148">
        <f>VLOOKUP($B168,Snapshot!$D:$AJ,3,FALSE)</f>
        <v>505</v>
      </c>
      <c r="G168" s="148">
        <f t="shared" si="400"/>
        <v>8.8362068965517295</v>
      </c>
      <c r="H168" s="149">
        <f>VLOOKUP($B168,Snapshot!$D:$AJ,8,FALSE)</f>
        <v>2.9467280555555551</v>
      </c>
      <c r="I168" s="150">
        <v>60.405999999999999</v>
      </c>
      <c r="J168" s="151">
        <v>50.408300000000004</v>
      </c>
      <c r="K168" s="151">
        <v>58.119654259360004</v>
      </c>
      <c r="L168" s="152">
        <v>68.270127648156006</v>
      </c>
      <c r="M168" s="150">
        <f t="shared" si="401"/>
        <v>-16.550839320597287</v>
      </c>
      <c r="N168" s="151">
        <f t="shared" si="402"/>
        <v>15.297786791778334</v>
      </c>
      <c r="O168" s="152">
        <f t="shared" si="403"/>
        <v>17.464786255436636</v>
      </c>
      <c r="P168" s="150">
        <v>15.923</v>
      </c>
      <c r="Q168" s="151">
        <v>7.7750000000000004</v>
      </c>
      <c r="R168" s="151">
        <v>11.217093272056481</v>
      </c>
      <c r="S168" s="152">
        <v>14.882887827298008</v>
      </c>
      <c r="T168" s="150">
        <f t="shared" si="404"/>
        <v>-51.171261696916417</v>
      </c>
      <c r="U168" s="151">
        <f t="shared" si="405"/>
        <v>44.27129610362033</v>
      </c>
      <c r="V168" s="152">
        <f t="shared" si="406"/>
        <v>32.680432143446559</v>
      </c>
      <c r="W168" s="150">
        <f t="shared" si="407"/>
        <v>15.424047230317228</v>
      </c>
      <c r="X168" s="151">
        <f t="shared" si="408"/>
        <v>19.3</v>
      </c>
      <c r="Y168" s="152">
        <f t="shared" si="409"/>
        <v>21.799999999999997</v>
      </c>
      <c r="Z168" s="150">
        <v>7.9649999999999999</v>
      </c>
      <c r="AA168" s="151">
        <v>1.6248999999999998</v>
      </c>
      <c r="AB168" s="151">
        <v>3.8989063983616674</v>
      </c>
      <c r="AC168" s="152">
        <v>6.9474882649362462</v>
      </c>
      <c r="AD168" s="150">
        <f t="shared" si="410"/>
        <v>-79.59949780288764</v>
      </c>
      <c r="AE168" s="151">
        <f t="shared" si="411"/>
        <v>139.94746743563712</v>
      </c>
      <c r="AF168" s="152">
        <f t="shared" si="412"/>
        <v>78.190691314251666</v>
      </c>
      <c r="AG168" s="150">
        <f t="shared" si="413"/>
        <v>3.2234770861147859</v>
      </c>
      <c r="AH168" s="151">
        <f t="shared" si="414"/>
        <v>6.7084129251057263</v>
      </c>
      <c r="AI168" s="152">
        <f t="shared" si="415"/>
        <v>10.176468836767876</v>
      </c>
    </row>
    <row r="169" spans="2:35" ht="12.75">
      <c r="B169" s="252" t="s">
        <v>161</v>
      </c>
      <c r="C169" s="165" t="s">
        <v>376</v>
      </c>
      <c r="D169" s="177" t="s">
        <v>99</v>
      </c>
      <c r="E169" s="148">
        <f>VLOOKUP($B169,Snapshot!$D:$AJ,2,FALSE)</f>
        <v>2221.5</v>
      </c>
      <c r="F169" s="148">
        <f>VLOOKUP($B169,Snapshot!$D:$AJ,3,FALSE)</f>
        <v>2050</v>
      </c>
      <c r="G169" s="148">
        <f t="shared" ref="G169" si="423">IF(IFERROR(((IF(F169&lt;0,"-",F169))/E169*100-100),"-")=-100,"-",(IFERROR(((IF(F169&lt;0,"-",F169))/E169*100-100),"-")))</f>
        <v>-7.7200090029259485</v>
      </c>
      <c r="H169" s="149">
        <f>VLOOKUP($B169,Snapshot!$D:$AJ,8,FALSE)</f>
        <v>11.825819892473117</v>
      </c>
      <c r="I169" s="150">
        <v>166.417</v>
      </c>
      <c r="J169" s="151">
        <v>198.0538</v>
      </c>
      <c r="K169" s="151">
        <v>218.2647672000989</v>
      </c>
      <c r="L169" s="152">
        <v>244.22674415309905</v>
      </c>
      <c r="M169" s="150">
        <f t="shared" ref="M169" si="424">IF(AND(I169&lt;0,J169&gt;0),"LP",IF(AND(I169&gt;0,J169&lt;0),"PL",IF(OR(I169&lt;0,J169&lt;0),"Loss",IF(ISERROR((+J169/I169-1)*100),"NA",(+J169/I169-1)*100))))</f>
        <v>19.010557815607786</v>
      </c>
      <c r="N169" s="151">
        <f t="shared" ref="N169" si="425">IF(AND(J169&lt;0,K169&gt;0),"LP",IF(AND(J169&gt;0,K169&lt;0),"PL",IF(OR(J169&lt;0,K169&lt;0),"Loss",IF(ISERROR((+K169/J169-1)*100),"NA",(+K169/J169-1)*100))))</f>
        <v>10.204786376276997</v>
      </c>
      <c r="O169" s="152">
        <f t="shared" ref="O169" si="426">IF(AND(K169&lt;0,L169&gt;0),"LP",IF(AND(K169&gt;0,L169&lt;0),"PL",IF(OR(K169&lt;0,L169&lt;0),"Loss",IF(ISERROR((+L169/K169-1)*100),"NA",(+L169/K169-1)*100))))</f>
        <v>11.894717267491428</v>
      </c>
      <c r="P169" s="150">
        <v>17.582399999999993</v>
      </c>
      <c r="Q169" s="151">
        <v>35.932200000000009</v>
      </c>
      <c r="R169" s="151">
        <v>45.835601112020754</v>
      </c>
      <c r="S169" s="152">
        <v>52.99420348122247</v>
      </c>
      <c r="T169" s="150">
        <f t="shared" ref="T169" si="427">IF(AND(P169&lt;0,Q169&gt;0),"LP",IF(AND(P169&gt;0,Q169&lt;0),"PL",IF(OR(P169&lt;0,Q169&lt;0),"Loss",IF(ISERROR((+Q169/P169-1)*100),"NA",(+Q169/P169-1)*100))))</f>
        <v>104.364591864592</v>
      </c>
      <c r="U169" s="151">
        <f t="shared" ref="U169" si="428">IF(AND(Q169&lt;0,R169&gt;0),"LP",IF(AND(Q169&gt;0,R169&lt;0),"PL",IF(OR(Q169&lt;0,R169&lt;0),"Loss",IF(ISERROR((+R169/Q169-1)*100),"NA",(+R169/Q169-1)*100))))</f>
        <v>27.561354751506293</v>
      </c>
      <c r="V169" s="152">
        <f t="shared" ref="V169" si="429">IF(AND(R169&lt;0,S169&gt;0),"LP",IF(AND(R169&gt;0,S169&lt;0),"PL",IF(OR(R169&lt;0,S169&lt;0),"Loss",IF(ISERROR((+S169/R169-1)*100),"NA",(+S169/R169-1)*100))))</f>
        <v>15.617996045707617</v>
      </c>
      <c r="W169" s="150">
        <f t="shared" ref="W169" si="430">IF(OR(J169&lt;0,Q169&lt;0),"NM",IF(ISERROR((Q169/J169*100)),"NA",(Q169/J169*100)))</f>
        <v>18.142646089092967</v>
      </c>
      <c r="X169" s="151">
        <f t="shared" ref="X169" si="431">IF(OR(K169&lt;0,R169&lt;0),"NM",IF(ISERROR((R169/K169*100)),"NA",(R169/K169*100)))</f>
        <v>20.999999999999993</v>
      </c>
      <c r="Y169" s="152">
        <f t="shared" ref="Y169" si="432">IF(OR(L169&lt;0,S169&lt;0),"NM",IF(ISERROR((S169/L169*100)),"NA",(S169/L169*100)))</f>
        <v>21.698771633299039</v>
      </c>
      <c r="Z169" s="150">
        <v>3.9152999999999705</v>
      </c>
      <c r="AA169" s="151">
        <v>18.874799999999986</v>
      </c>
      <c r="AB169" s="151">
        <v>26.88704077437621</v>
      </c>
      <c r="AC169" s="152">
        <v>31.782839683635306</v>
      </c>
      <c r="AD169" s="150">
        <f t="shared" ref="AD169" si="433">IF(AND(Z169&lt;0,AA169&gt;0),"LP",IF(AND(Z169&gt;0,AA169&lt;0),"PL",IF(OR(Z169&lt;0,AA169&lt;0),"Loss",IF(ISERROR((+AA169/Z169-1)*100),"NA",(+AA169/Z169-1)*100))))</f>
        <v>382.07800168569793</v>
      </c>
      <c r="AE169" s="151">
        <f t="shared" ref="AE169" si="434">IF(AND(AA169&lt;0,AB169&gt;0),"LP",IF(AND(AA169&gt;0,AB169&lt;0),"PL",IF(OR(AA169&lt;0,AB169&lt;0),"Loss",IF(ISERROR((+AB169/AA169-1)*100),"NA",(+AB169/AA169-1)*100))))</f>
        <v>42.449407540086412</v>
      </c>
      <c r="AF169" s="152">
        <f t="shared" ref="AF169" si="435">IF(AND(AB169&lt;0,AC169&gt;0),"LP",IF(AND(AB169&gt;0,AC169&lt;0),"PL",IF(OR(AB169&lt;0,AC169&lt;0),"Loss",IF(ISERROR((+AC169/AB169-1)*100),"NA",(+AC169/AB169-1)*100))))</f>
        <v>18.208768121201622</v>
      </c>
      <c r="AG169" s="150">
        <f t="shared" ref="AG169" si="436">IF(OR(J169&lt;0,AA169&lt;0),"NM",IF(ISERROR((AA169/J169*100)),"NA",(AA169/J169*100)))</f>
        <v>9.5301377706461512</v>
      </c>
      <c r="AH169" s="151">
        <f t="shared" ref="AH169" si="437">IF(OR(K169&lt;0,AB169&lt;0),"NM",IF(ISERROR((AB169/K169*100)),"NA",(AB169/K169*100)))</f>
        <v>12.318543720676155</v>
      </c>
      <c r="AI169" s="152">
        <f t="shared" ref="AI169" si="438">IF(OR(L169&lt;0,AC169&lt;0),"NM",IF(ISERROR((AC169/L169*100)),"NA",(AC169/L169*100)))</f>
        <v>13.013660643042236</v>
      </c>
    </row>
    <row r="170" spans="2:35" ht="12.75">
      <c r="B170" s="252" t="s">
        <v>751</v>
      </c>
      <c r="C170" s="165" t="s">
        <v>754</v>
      </c>
      <c r="D170" s="177" t="s">
        <v>99</v>
      </c>
      <c r="E170" s="148">
        <f>VLOOKUP($B170,Snapshot!$D:$AJ,2,FALSE)</f>
        <v>2591.1</v>
      </c>
      <c r="F170" s="148">
        <f>VLOOKUP($B170,Snapshot!$D:$AJ,3,FALSE)</f>
        <v>2760</v>
      </c>
      <c r="G170" s="148">
        <f t="shared" si="400"/>
        <v>6.5184670603218677</v>
      </c>
      <c r="H170" s="149">
        <f>VLOOKUP($B170,Snapshot!$D:$AJ,8,FALSE)</f>
        <v>12.847292685782556</v>
      </c>
      <c r="I170" s="150">
        <v>87.49</v>
      </c>
      <c r="J170" s="151">
        <v>103.3477</v>
      </c>
      <c r="K170" s="151">
        <v>114.303420451844</v>
      </c>
      <c r="L170" s="152">
        <v>127.80753886552216</v>
      </c>
      <c r="M170" s="150">
        <f t="shared" si="401"/>
        <v>18.125157160818397</v>
      </c>
      <c r="N170" s="151">
        <f t="shared" si="402"/>
        <v>10.600836256485625</v>
      </c>
      <c r="O170" s="152">
        <f t="shared" si="403"/>
        <v>11.814273238977524</v>
      </c>
      <c r="P170" s="150">
        <v>20.288990000000005</v>
      </c>
      <c r="Q170" s="151">
        <v>25.350800000000003</v>
      </c>
      <c r="R170" s="151">
        <v>29.261675635672074</v>
      </c>
      <c r="S170" s="152">
        <v>33.613382721632327</v>
      </c>
      <c r="T170" s="150">
        <f t="shared" si="404"/>
        <v>24.948555842355869</v>
      </c>
      <c r="U170" s="151">
        <f t="shared" si="405"/>
        <v>15.427030451394309</v>
      </c>
      <c r="V170" s="152">
        <f t="shared" si="406"/>
        <v>14.87169477285577</v>
      </c>
      <c r="W170" s="150">
        <f t="shared" si="407"/>
        <v>24.529621849349333</v>
      </c>
      <c r="X170" s="151">
        <f t="shared" si="408"/>
        <v>25.600000000000005</v>
      </c>
      <c r="Y170" s="152">
        <f t="shared" si="409"/>
        <v>26.3</v>
      </c>
      <c r="Z170" s="150">
        <v>13.816165901649327</v>
      </c>
      <c r="AA170" s="151">
        <v>19.129000000000005</v>
      </c>
      <c r="AB170" s="151">
        <v>21.827184178233384</v>
      </c>
      <c r="AC170" s="152">
        <v>25.015167935171007</v>
      </c>
      <c r="AD170" s="150">
        <f t="shared" si="410"/>
        <v>38.45375146889667</v>
      </c>
      <c r="AE170" s="151">
        <f t="shared" si="411"/>
        <v>14.105202458222488</v>
      </c>
      <c r="AF170" s="152">
        <f t="shared" si="412"/>
        <v>14.605565843517088</v>
      </c>
      <c r="AG170" s="150">
        <f t="shared" si="413"/>
        <v>18.509362085464893</v>
      </c>
      <c r="AH170" s="151">
        <f t="shared" si="414"/>
        <v>19.09582765935615</v>
      </c>
      <c r="AI170" s="152">
        <f t="shared" si="415"/>
        <v>19.572529255486032</v>
      </c>
    </row>
    <row r="171" spans="2:35" ht="12.75">
      <c r="B171" s="252" t="s">
        <v>688</v>
      </c>
      <c r="C171" s="165" t="s">
        <v>1354</v>
      </c>
      <c r="D171" s="177" t="s">
        <v>99</v>
      </c>
      <c r="E171" s="148">
        <f>VLOOKUP($B171,Snapshot!$D:$AJ,2,FALSE)</f>
        <v>995.3</v>
      </c>
      <c r="F171" s="148">
        <f>VLOOKUP($B171,Snapshot!$D:$AJ,3,FALSE)</f>
        <v>1240</v>
      </c>
      <c r="G171" s="148">
        <f t="shared" si="400"/>
        <v>24.585552094845781</v>
      </c>
      <c r="H171" s="149">
        <f>VLOOKUP($B171,Snapshot!$D:$AJ,8,FALSE)</f>
        <v>11.550175035842294</v>
      </c>
      <c r="I171" s="150">
        <v>58.75</v>
      </c>
      <c r="J171" s="151">
        <v>68.150000000000006</v>
      </c>
      <c r="K171" s="151">
        <v>83.587746794141538</v>
      </c>
      <c r="L171" s="152">
        <v>100.59515362957164</v>
      </c>
      <c r="M171" s="150">
        <f t="shared" si="401"/>
        <v>16.000000000000014</v>
      </c>
      <c r="N171" s="151">
        <f t="shared" si="402"/>
        <v>22.65259984466843</v>
      </c>
      <c r="O171" s="152">
        <f t="shared" si="403"/>
        <v>20.346770295550186</v>
      </c>
      <c r="P171" s="150">
        <v>16.07</v>
      </c>
      <c r="Q171" s="151">
        <v>18.73</v>
      </c>
      <c r="R171" s="151">
        <v>22.217623097882818</v>
      </c>
      <c r="S171" s="152">
        <v>26.758310865466061</v>
      </c>
      <c r="T171" s="150">
        <f t="shared" si="404"/>
        <v>16.552582451773489</v>
      </c>
      <c r="U171" s="151">
        <f t="shared" si="405"/>
        <v>18.620518408343933</v>
      </c>
      <c r="V171" s="152">
        <f t="shared" si="406"/>
        <v>20.437324675005119</v>
      </c>
      <c r="W171" s="150">
        <f t="shared" si="407"/>
        <v>27.483492296404989</v>
      </c>
      <c r="X171" s="151">
        <f t="shared" si="408"/>
        <v>26.58</v>
      </c>
      <c r="Y171" s="152">
        <f t="shared" si="409"/>
        <v>26.600000000000009</v>
      </c>
      <c r="Z171" s="150">
        <v>11.226000000000001</v>
      </c>
      <c r="AA171" s="151">
        <v>13.316260188087774</v>
      </c>
      <c r="AB171" s="151">
        <v>15.170754944180066</v>
      </c>
      <c r="AC171" s="152">
        <v>18.561514013088605</v>
      </c>
      <c r="AD171" s="150">
        <f t="shared" si="410"/>
        <v>18.61981282814693</v>
      </c>
      <c r="AE171" s="151">
        <f t="shared" si="411"/>
        <v>13.926543413076686</v>
      </c>
      <c r="AF171" s="152">
        <f t="shared" si="412"/>
        <v>22.350628438628426</v>
      </c>
      <c r="AG171" s="150">
        <f t="shared" si="413"/>
        <v>19.539633438133198</v>
      </c>
      <c r="AH171" s="151">
        <f t="shared" si="414"/>
        <v>18.149496219275225</v>
      </c>
      <c r="AI171" s="152">
        <f t="shared" si="415"/>
        <v>18.451698062352911</v>
      </c>
    </row>
    <row r="172" spans="2:35" ht="12.75">
      <c r="B172" s="252" t="s">
        <v>672</v>
      </c>
      <c r="C172" s="165" t="s">
        <v>1355</v>
      </c>
      <c r="D172" s="177" t="s">
        <v>99</v>
      </c>
      <c r="E172" s="148">
        <f>VLOOKUP($B172,Snapshot!$D:$AJ,2,FALSE)</f>
        <v>223.1</v>
      </c>
      <c r="F172" s="148">
        <f>VLOOKUP($B172,Snapshot!$D:$AJ,3,FALSE)</f>
        <v>260</v>
      </c>
      <c r="G172" s="148">
        <f t="shared" ref="G172:G201" si="439">IF(IFERROR(((IF(F172&lt;0,"-",F172))/E172*100-100),"-")=-100,"-",(IFERROR(((IF(F172&lt;0,"-",F172))/E172*100-100),"-")))</f>
        <v>16.539668310174818</v>
      </c>
      <c r="H172" s="149">
        <f>VLOOKUP($B172,Snapshot!$D:$AJ,8,FALSE)</f>
        <v>3.577582356419355</v>
      </c>
      <c r="I172" s="150">
        <v>70.8155</v>
      </c>
      <c r="J172" s="151">
        <v>81.711600000000004</v>
      </c>
      <c r="K172" s="151">
        <v>93.307799999999986</v>
      </c>
      <c r="L172" s="152">
        <v>107.37607799999999</v>
      </c>
      <c r="M172" s="150">
        <f t="shared" ref="M172:M201" si="440">IF(AND(I172&lt;0,J172&gt;0),"LP",IF(AND(I172&gt;0,J172&lt;0),"PL",IF(OR(I172&lt;0,J172&lt;0),"Loss",IF(ISERROR((+J172/I172-1)*100),"NA",(+J172/I172-1)*100))))</f>
        <v>15.386603215397754</v>
      </c>
      <c r="N172" s="151">
        <f t="shared" ref="N172:N201" si="441">IF(AND(J172&lt;0,K172&gt;0),"LP",IF(AND(J172&gt;0,K172&lt;0),"PL",IF(OR(J172&lt;0,K172&lt;0),"Loss",IF(ISERROR((+K172/J172-1)*100),"NA",(+K172/J172-1)*100))))</f>
        <v>14.191620284023298</v>
      </c>
      <c r="O172" s="152">
        <f t="shared" ref="O172:O201" si="442">IF(AND(K172&lt;0,L172&gt;0),"LP",IF(AND(K172&gt;0,L172&lt;0),"PL",IF(OR(K172&lt;0,L172&lt;0),"Loss",IF(ISERROR((+L172/K172-1)*100),"NA",(+L172/K172-1)*100))))</f>
        <v>15.077279712950054</v>
      </c>
      <c r="P172" s="150">
        <v>7.2864000000000013</v>
      </c>
      <c r="Q172" s="151">
        <v>11.962600000000005</v>
      </c>
      <c r="R172" s="151">
        <v>15.095353999999984</v>
      </c>
      <c r="S172" s="152">
        <v>20.231439129999991</v>
      </c>
      <c r="T172" s="150">
        <f t="shared" ref="T172:T201" si="443">IF(AND(P172&lt;0,Q172&gt;0),"LP",IF(AND(P172&gt;0,Q172&lt;0),"PL",IF(OR(P172&lt;0,Q172&lt;0),"Loss",IF(ISERROR((+Q172/P172-1)*100),"NA",(+Q172/P172-1)*100))))</f>
        <v>64.177097057531896</v>
      </c>
      <c r="U172" s="151">
        <f t="shared" ref="U172:U201" si="444">IF(AND(Q172&lt;0,R172&gt;0),"LP",IF(AND(Q172&gt;0,R172&lt;0),"PL",IF(OR(Q172&lt;0,R172&lt;0),"Loss",IF(ISERROR((+R172/Q172-1)*100),"NA",(+R172/Q172-1)*100))))</f>
        <v>26.187902295487419</v>
      </c>
      <c r="V172" s="152">
        <f t="shared" ref="V172:V201" si="445">IF(AND(R172&lt;0,S172&gt;0),"LP",IF(AND(R172&gt;0,S172&lt;0),"PL",IF(OR(R172&lt;0,S172&lt;0),"Loss",IF(ISERROR((+S172/R172-1)*100),"NA",(+S172/R172-1)*100))))</f>
        <v>34.02427746974341</v>
      </c>
      <c r="W172" s="150">
        <f t="shared" ref="W172:W196" si="446">IF(OR(J172&lt;0,Q172&lt;0),"NM",IF(ISERROR((Q172/J172*100)),"NA",(Q172/J172*100)))</f>
        <v>14.640026630245895</v>
      </c>
      <c r="X172" s="151">
        <f t="shared" ref="X172:X196" si="447">IF(OR(K172&lt;0,R172&lt;0),"NM",IF(ISERROR((R172/K172*100)),"NA",(R172/K172*100)))</f>
        <v>16.178019415311461</v>
      </c>
      <c r="Y172" s="152">
        <f t="shared" ref="Y172:Y196" si="448">IF(OR(L172&lt;0,S172&lt;0),"NM",IF(ISERROR((S172/L172*100)),"NA",(S172/L172*100)))</f>
        <v>18.841663345163337</v>
      </c>
      <c r="Z172" s="150">
        <v>-0.79760000801700015</v>
      </c>
      <c r="AA172" s="151">
        <v>0.56014273127753222</v>
      </c>
      <c r="AB172" s="151">
        <v>3.4127967499999916</v>
      </c>
      <c r="AC172" s="152">
        <v>7.0710013583999931</v>
      </c>
      <c r="AD172" s="150" t="str">
        <f t="shared" ref="AD172:AD201" si="449">IF(AND(Z172&lt;0,AA172&gt;0),"LP",IF(AND(Z172&gt;0,AA172&lt;0),"PL",IF(OR(Z172&lt;0,AA172&lt;0),"Loss",IF(ISERROR((+AA172/Z172-1)*100),"NA",(+AA172/Z172-1)*100))))</f>
        <v>LP</v>
      </c>
      <c r="AE172" s="151">
        <f t="shared" ref="AE172:AE201" si="450">IF(AND(AA172&lt;0,AB172&gt;0),"LP",IF(AND(AA172&gt;0,AB172&lt;0),"PL",IF(OR(AA172&lt;0,AB172&lt;0),"Loss",IF(ISERROR((+AB172/AA172-1)*100),"NA",(+AB172/AA172-1)*100))))</f>
        <v>509.27270130174441</v>
      </c>
      <c r="AF172" s="152">
        <f t="shared" ref="AF172:AF201" si="451">IF(AND(AB172&lt;0,AC172&gt;0),"LP",IF(AND(AB172&gt;0,AC172&lt;0),"PL",IF(OR(AB172&lt;0,AC172&lt;0),"Loss",IF(ISERROR((+AC172/AB172-1)*100),"NA",(+AC172/AB172-1)*100))))</f>
        <v>107.19081376293533</v>
      </c>
      <c r="AG172" s="150">
        <f t="shared" ref="AG172:AG201" si="452">IF(OR(J172&lt;0,AA172&lt;0),"NM",IF(ISERROR((AA172/J172*100)),"NA",(AA172/J172*100)))</f>
        <v>0.6855118872687993</v>
      </c>
      <c r="AH172" s="151">
        <f t="shared" ref="AH172:AH201" si="453">IF(OR(K172&lt;0,AB172&lt;0),"NM",IF(ISERROR((AB172/K172*100)),"NA",(AB172/K172*100)))</f>
        <v>3.6575685526826183</v>
      </c>
      <c r="AI172" s="152">
        <f t="shared" ref="AI172:AI201" si="454">IF(OR(L172&lt;0,AC172&lt;0),"NM",IF(ISERROR((AC172/L172*100)),"NA",(AC172/L172*100)))</f>
        <v>6.5852669329196338</v>
      </c>
    </row>
    <row r="173" spans="2:35" ht="12.75">
      <c r="B173" s="252" t="s">
        <v>162</v>
      </c>
      <c r="C173" s="165" t="s">
        <v>377</v>
      </c>
      <c r="D173" s="177" t="s">
        <v>99</v>
      </c>
      <c r="E173" s="148">
        <f>VLOOKUP($B173,Snapshot!$D:$AJ,2,FALSE)</f>
        <v>1948.9</v>
      </c>
      <c r="F173" s="148">
        <f>VLOOKUP($B173,Snapshot!$D:$AJ,3,FALSE)</f>
        <v>1980</v>
      </c>
      <c r="G173" s="148">
        <f t="shared" si="439"/>
        <v>1.5957719739340064</v>
      </c>
      <c r="H173" s="149">
        <f>VLOOKUP($B173,Snapshot!$D:$AJ,8,FALSE)</f>
        <v>54.412408028673831</v>
      </c>
      <c r="I173" s="150">
        <v>432.26961399999999</v>
      </c>
      <c r="J173" s="151">
        <v>477.58449999999999</v>
      </c>
      <c r="K173" s="151">
        <v>530.59205722514355</v>
      </c>
      <c r="L173" s="152">
        <v>592.37662177659195</v>
      </c>
      <c r="M173" s="150">
        <f t="shared" si="440"/>
        <v>10.48301442719497</v>
      </c>
      <c r="N173" s="151">
        <f t="shared" si="441"/>
        <v>11.099094971705226</v>
      </c>
      <c r="O173" s="152">
        <f t="shared" si="442"/>
        <v>11.644457113543183</v>
      </c>
      <c r="P173" s="150">
        <v>111.14171400000004</v>
      </c>
      <c r="Q173" s="151">
        <v>122.48709999999997</v>
      </c>
      <c r="R173" s="151">
        <v>143.19399985136477</v>
      </c>
      <c r="S173" s="152">
        <v>164.74373720632872</v>
      </c>
      <c r="T173" s="150">
        <f t="shared" si="443"/>
        <v>10.208035841520257</v>
      </c>
      <c r="U173" s="151">
        <f t="shared" si="444"/>
        <v>16.905371954568938</v>
      </c>
      <c r="V173" s="152">
        <f t="shared" si="445"/>
        <v>15.049329844359782</v>
      </c>
      <c r="W173" s="150">
        <f t="shared" si="446"/>
        <v>25.647210074866329</v>
      </c>
      <c r="X173" s="151">
        <f t="shared" si="447"/>
        <v>26.987588280199969</v>
      </c>
      <c r="Y173" s="152">
        <f t="shared" si="448"/>
        <v>27.810641262689789</v>
      </c>
      <c r="Z173" s="150">
        <v>86.066114000000056</v>
      </c>
      <c r="AA173" s="151">
        <v>99.68780000000001</v>
      </c>
      <c r="AB173" s="151">
        <v>118.7299358736601</v>
      </c>
      <c r="AC173" s="152">
        <v>140.60481847921989</v>
      </c>
      <c r="AD173" s="150">
        <f t="shared" si="449"/>
        <v>15.827002483230434</v>
      </c>
      <c r="AE173" s="151">
        <f t="shared" si="450"/>
        <v>19.101771604609684</v>
      </c>
      <c r="AF173" s="152">
        <f t="shared" si="451"/>
        <v>18.42406672301815</v>
      </c>
      <c r="AG173" s="150">
        <f t="shared" si="452"/>
        <v>20.873332363173429</v>
      </c>
      <c r="AH173" s="151">
        <f t="shared" si="453"/>
        <v>22.376877726852211</v>
      </c>
      <c r="AI173" s="152">
        <f t="shared" si="454"/>
        <v>23.73571361704537</v>
      </c>
    </row>
    <row r="174" spans="2:35" ht="12.75">
      <c r="B174" s="252" t="s">
        <v>163</v>
      </c>
      <c r="C174" s="165" t="s">
        <v>378</v>
      </c>
      <c r="D174" s="177" t="s">
        <v>99</v>
      </c>
      <c r="E174" s="148">
        <f>VLOOKUP($B174,Snapshot!$D:$AJ,2,FALSE)</f>
        <v>3480.5</v>
      </c>
      <c r="F174" s="148">
        <f>VLOOKUP($B174,Snapshot!$D:$AJ,3,FALSE)</f>
        <v>3340</v>
      </c>
      <c r="G174" s="148">
        <f t="shared" si="439"/>
        <v>-4.0367763252406235</v>
      </c>
      <c r="H174" s="149">
        <f>VLOOKUP($B174,Snapshot!$D:$AJ,8,FALSE)</f>
        <v>13.787507037514935</v>
      </c>
      <c r="I174" s="150">
        <v>95.82</v>
      </c>
      <c r="J174" s="151">
        <v>107.28</v>
      </c>
      <c r="K174" s="151">
        <v>122.97871555594935</v>
      </c>
      <c r="L174" s="152">
        <v>141.24088620340254</v>
      </c>
      <c r="M174" s="150">
        <f t="shared" si="440"/>
        <v>11.959924859110838</v>
      </c>
      <c r="N174" s="151">
        <f t="shared" si="441"/>
        <v>14.633403762070607</v>
      </c>
      <c r="O174" s="152">
        <f t="shared" si="442"/>
        <v>14.849862892855459</v>
      </c>
      <c r="P174" s="150">
        <v>28.288</v>
      </c>
      <c r="Q174" s="151">
        <v>33.68</v>
      </c>
      <c r="R174" s="151">
        <v>40.582976133463291</v>
      </c>
      <c r="S174" s="152">
        <v>47.598178650546643</v>
      </c>
      <c r="T174" s="150">
        <f t="shared" si="443"/>
        <v>19.061085972850677</v>
      </c>
      <c r="U174" s="151">
        <f t="shared" si="444"/>
        <v>20.49577236776512</v>
      </c>
      <c r="V174" s="152">
        <f t="shared" si="445"/>
        <v>17.286072105734164</v>
      </c>
      <c r="W174" s="150">
        <f t="shared" si="446"/>
        <v>31.394481730052199</v>
      </c>
      <c r="X174" s="151">
        <f t="shared" si="447"/>
        <v>33</v>
      </c>
      <c r="Y174" s="152">
        <f t="shared" si="448"/>
        <v>33.699999999999989</v>
      </c>
      <c r="Z174" s="150">
        <v>12.580999999999991</v>
      </c>
      <c r="AA174" s="151">
        <v>15.942</v>
      </c>
      <c r="AB174" s="151">
        <v>21.455346076758936</v>
      </c>
      <c r="AC174" s="152">
        <v>27.742199380899052</v>
      </c>
      <c r="AD174" s="150">
        <f t="shared" si="449"/>
        <v>26.714887528813392</v>
      </c>
      <c r="AE174" s="151">
        <f t="shared" si="450"/>
        <v>34.583779179268205</v>
      </c>
      <c r="AF174" s="152">
        <f t="shared" si="451"/>
        <v>29.302036339326264</v>
      </c>
      <c r="AG174" s="150">
        <f t="shared" si="452"/>
        <v>14.860178970917225</v>
      </c>
      <c r="AH174" s="151">
        <f t="shared" si="453"/>
        <v>17.446389791734159</v>
      </c>
      <c r="AI174" s="152">
        <f t="shared" si="454"/>
        <v>19.641762471631061</v>
      </c>
    </row>
    <row r="175" spans="2:35" ht="12.75">
      <c r="B175" s="252" t="s">
        <v>650</v>
      </c>
      <c r="C175" s="165" t="s">
        <v>1356</v>
      </c>
      <c r="D175" s="177" t="s">
        <v>99</v>
      </c>
      <c r="E175" s="148">
        <f>VLOOKUP($B175,Snapshot!$D:$AJ,2,FALSE)</f>
        <v>1074.5999999999999</v>
      </c>
      <c r="F175" s="148">
        <f>VLOOKUP($B175,Snapshot!$D:$AJ,3,FALSE)</f>
        <v>1210</v>
      </c>
      <c r="G175" s="148">
        <f t="shared" si="439"/>
        <v>12.60003722315281</v>
      </c>
      <c r="H175" s="149">
        <f>VLOOKUP($B175,Snapshot!$D:$AJ,8,FALSE)</f>
        <v>12.840622461170847</v>
      </c>
      <c r="I175" s="150">
        <v>172.374</v>
      </c>
      <c r="J175" s="151">
        <v>195.47399999999999</v>
      </c>
      <c r="K175" s="151">
        <v>226.29100204837997</v>
      </c>
      <c r="L175" s="152">
        <v>245.24073488968367</v>
      </c>
      <c r="M175" s="150">
        <f t="shared" si="440"/>
        <v>13.401092972257999</v>
      </c>
      <c r="N175" s="151">
        <f t="shared" si="441"/>
        <v>15.765269063087661</v>
      </c>
      <c r="O175" s="152">
        <f t="shared" si="442"/>
        <v>8.3740549424286659</v>
      </c>
      <c r="P175" s="150">
        <v>37.402999999999999</v>
      </c>
      <c r="Q175" s="151">
        <v>53.033000000000001</v>
      </c>
      <c r="R175" s="151">
        <v>64.338865108368864</v>
      </c>
      <c r="S175" s="152">
        <v>68.802979732015402</v>
      </c>
      <c r="T175" s="150">
        <f t="shared" si="443"/>
        <v>41.78809186428898</v>
      </c>
      <c r="U175" s="151">
        <f t="shared" si="444"/>
        <v>21.318547146812094</v>
      </c>
      <c r="V175" s="152">
        <f t="shared" si="445"/>
        <v>6.9384416652787273</v>
      </c>
      <c r="W175" s="150">
        <f t="shared" si="446"/>
        <v>27.130462363281055</v>
      </c>
      <c r="X175" s="151">
        <f t="shared" si="447"/>
        <v>28.431914890992228</v>
      </c>
      <c r="Y175" s="152">
        <f t="shared" si="448"/>
        <v>28.055281991780429</v>
      </c>
      <c r="Z175" s="150">
        <v>22.947260000000004</v>
      </c>
      <c r="AA175" s="151">
        <v>37.873129999999996</v>
      </c>
      <c r="AB175" s="151">
        <v>44.115570033531732</v>
      </c>
      <c r="AC175" s="152">
        <v>47.604210991788349</v>
      </c>
      <c r="AD175" s="150">
        <f t="shared" si="449"/>
        <v>65.044236218180245</v>
      </c>
      <c r="AE175" s="151">
        <f t="shared" si="450"/>
        <v>16.482503647128553</v>
      </c>
      <c r="AF175" s="152">
        <f t="shared" si="451"/>
        <v>7.9079584727227648</v>
      </c>
      <c r="AG175" s="150">
        <f t="shared" si="452"/>
        <v>19.375021742021957</v>
      </c>
      <c r="AH175" s="151">
        <f t="shared" si="453"/>
        <v>19.49506150673195</v>
      </c>
      <c r="AI175" s="152">
        <f t="shared" si="454"/>
        <v>19.411216906197126</v>
      </c>
    </row>
    <row r="176" spans="2:35" ht="12.75">
      <c r="B176" s="252" t="s">
        <v>635</v>
      </c>
      <c r="C176" s="165" t="s">
        <v>1357</v>
      </c>
      <c r="D176" s="177" t="s">
        <v>518</v>
      </c>
      <c r="E176" s="148">
        <f>VLOOKUP($B176,Snapshot!$D:$AJ,2,FALSE)</f>
        <v>1705.85</v>
      </c>
      <c r="F176" s="148">
        <f>VLOOKUP($B176,Snapshot!$D:$AJ,3,FALSE)</f>
        <v>1910</v>
      </c>
      <c r="G176" s="148">
        <f t="shared" si="439"/>
        <v>11.967640765600734</v>
      </c>
      <c r="H176" s="149">
        <f>VLOOKUP($B176,Snapshot!$D:$AJ,8,FALSE)</f>
        <v>1.9053663856630825</v>
      </c>
      <c r="I176" s="150">
        <v>81.475882999999996</v>
      </c>
      <c r="J176" s="151">
        <v>76.879643999999999</v>
      </c>
      <c r="K176" s="151">
        <v>78.168789999999987</v>
      </c>
      <c r="L176" s="152">
        <v>91.776655192000021</v>
      </c>
      <c r="M176" s="150">
        <f t="shared" si="440"/>
        <v>-5.6412263736988262</v>
      </c>
      <c r="N176" s="151">
        <f t="shared" si="441"/>
        <v>1.6768365888894854</v>
      </c>
      <c r="O176" s="152">
        <f t="shared" si="442"/>
        <v>17.408309879173057</v>
      </c>
      <c r="P176" s="150">
        <v>13.130864000000017</v>
      </c>
      <c r="Q176" s="151">
        <v>10.354490999999994</v>
      </c>
      <c r="R176" s="151">
        <v>10.70912423</v>
      </c>
      <c r="S176" s="152">
        <v>13.537056640819996</v>
      </c>
      <c r="T176" s="150">
        <f t="shared" si="443"/>
        <v>-21.143871416229874</v>
      </c>
      <c r="U176" s="151">
        <f t="shared" si="444"/>
        <v>3.4249219010379806</v>
      </c>
      <c r="V176" s="152">
        <f t="shared" si="445"/>
        <v>26.406756986700831</v>
      </c>
      <c r="W176" s="150">
        <f t="shared" si="446"/>
        <v>13.468442960011618</v>
      </c>
      <c r="X176" s="151">
        <f t="shared" si="447"/>
        <v>13.700000000000005</v>
      </c>
      <c r="Y176" s="152">
        <f t="shared" si="448"/>
        <v>14.749999999999991</v>
      </c>
      <c r="Z176" s="150">
        <v>8.5176850000000162</v>
      </c>
      <c r="AA176" s="151">
        <v>7.0536449999999951</v>
      </c>
      <c r="AB176" s="151">
        <v>7.6386122541660004</v>
      </c>
      <c r="AC176" s="152">
        <v>9.6547559361984678</v>
      </c>
      <c r="AD176" s="150">
        <f t="shared" si="449"/>
        <v>-17.188238353496498</v>
      </c>
      <c r="AE176" s="151">
        <f t="shared" si="450"/>
        <v>8.2931201409484956</v>
      </c>
      <c r="AF176" s="152">
        <f t="shared" si="451"/>
        <v>26.394109491981197</v>
      </c>
      <c r="AG176" s="150">
        <f t="shared" si="452"/>
        <v>9.1749189161177629</v>
      </c>
      <c r="AH176" s="151">
        <f t="shared" si="453"/>
        <v>9.7719463921163445</v>
      </c>
      <c r="AI176" s="152">
        <f t="shared" si="454"/>
        <v>10.519838531923369</v>
      </c>
    </row>
    <row r="177" spans="2:35" ht="12.75">
      <c r="B177" s="252" t="s">
        <v>516</v>
      </c>
      <c r="C177" s="165" t="s">
        <v>1358</v>
      </c>
      <c r="D177" s="177" t="s">
        <v>518</v>
      </c>
      <c r="E177" s="148">
        <f>VLOOKUP($B177,Snapshot!$D:$AJ,2,FALSE)</f>
        <v>62.8</v>
      </c>
      <c r="F177" s="148">
        <f>VLOOKUP($B177,Snapshot!$D:$AJ,3,FALSE)</f>
        <v>61</v>
      </c>
      <c r="G177" s="148">
        <f t="shared" si="439"/>
        <v>-2.866242038216555</v>
      </c>
      <c r="H177" s="149">
        <f>VLOOKUP($B177,Snapshot!$D:$AJ,8,FALSE)</f>
        <v>4.4293081550738105</v>
      </c>
      <c r="I177" s="150">
        <v>64.015720999999999</v>
      </c>
      <c r="J177" s="151">
        <v>74.089973000000001</v>
      </c>
      <c r="K177" s="151">
        <v>82.82982075863282</v>
      </c>
      <c r="L177" s="152">
        <v>94.572616388188123</v>
      </c>
      <c r="M177" s="150">
        <f t="shared" si="440"/>
        <v>15.737153065885167</v>
      </c>
      <c r="N177" s="151">
        <f t="shared" si="441"/>
        <v>11.796262577437865</v>
      </c>
      <c r="O177" s="152">
        <f t="shared" si="442"/>
        <v>14.177014415827326</v>
      </c>
      <c r="P177" s="150">
        <v>32.289649999999995</v>
      </c>
      <c r="Q177" s="151">
        <v>33.317896999999995</v>
      </c>
      <c r="R177" s="151">
        <v>37.733344467998784</v>
      </c>
      <c r="S177" s="152">
        <v>42.568383921666062</v>
      </c>
      <c r="T177" s="150">
        <f t="shared" si="443"/>
        <v>3.1844476480853867</v>
      </c>
      <c r="U177" s="151">
        <f t="shared" si="444"/>
        <v>13.252479494725588</v>
      </c>
      <c r="V177" s="152">
        <f t="shared" si="445"/>
        <v>12.81370501829706</v>
      </c>
      <c r="W177" s="150">
        <f t="shared" si="446"/>
        <v>44.969508896973139</v>
      </c>
      <c r="X177" s="151">
        <f t="shared" si="447"/>
        <v>45.555265147747022</v>
      </c>
      <c r="Y177" s="152">
        <f t="shared" si="448"/>
        <v>45.011320979994309</v>
      </c>
      <c r="Z177" s="150">
        <v>7.1995159999999956</v>
      </c>
      <c r="AA177" s="151">
        <v>6.0581639999999961</v>
      </c>
      <c r="AB177" s="151">
        <v>9.6111437252546494</v>
      </c>
      <c r="AC177" s="152">
        <v>12.339548492887602</v>
      </c>
      <c r="AD177" s="150">
        <f t="shared" si="449"/>
        <v>-15.853176796884682</v>
      </c>
      <c r="AE177" s="151">
        <f t="shared" si="450"/>
        <v>58.647797010029045</v>
      </c>
      <c r="AF177" s="152">
        <f t="shared" si="451"/>
        <v>28.387930153033516</v>
      </c>
      <c r="AG177" s="150">
        <f t="shared" si="452"/>
        <v>8.1767663756605717</v>
      </c>
      <c r="AH177" s="151">
        <f t="shared" si="453"/>
        <v>11.603482462266395</v>
      </c>
      <c r="AI177" s="152">
        <f t="shared" si="454"/>
        <v>13.047697065118713</v>
      </c>
    </row>
    <row r="178" spans="2:35" ht="12.75">
      <c r="B178" s="252" t="s">
        <v>517</v>
      </c>
      <c r="C178" s="165" t="s">
        <v>1359</v>
      </c>
      <c r="D178" s="177" t="s">
        <v>518</v>
      </c>
      <c r="E178" s="148">
        <f>VLOOKUP($B178,Snapshot!$D:$AJ,2,FALSE)</f>
        <v>337.2</v>
      </c>
      <c r="F178" s="148">
        <f>VLOOKUP($B178,Snapshot!$D:$AJ,3,FALSE)</f>
        <v>390</v>
      </c>
      <c r="G178" s="148">
        <f t="shared" si="439"/>
        <v>15.658362989323834</v>
      </c>
      <c r="H178" s="149">
        <f>VLOOKUP($B178,Snapshot!$D:$AJ,8,FALSE)</f>
        <v>1.1501402688172044</v>
      </c>
      <c r="I178" s="150">
        <v>37.437961999999999</v>
      </c>
      <c r="J178" s="151">
        <v>39.558098000000008</v>
      </c>
      <c r="K178" s="151">
        <v>40.33596</v>
      </c>
      <c r="L178" s="152">
        <v>46.597122000000013</v>
      </c>
      <c r="M178" s="150">
        <f t="shared" si="440"/>
        <v>5.6630646721635314</v>
      </c>
      <c r="N178" s="151">
        <f t="shared" si="441"/>
        <v>1.9663786666386018</v>
      </c>
      <c r="O178" s="152">
        <f t="shared" si="442"/>
        <v>15.522531259947737</v>
      </c>
      <c r="P178" s="150">
        <v>7.2171940000000028</v>
      </c>
      <c r="Q178" s="151">
        <v>6.9018050000000075</v>
      </c>
      <c r="R178" s="151">
        <v>7.0991289600000016</v>
      </c>
      <c r="S178" s="152">
        <v>8.5272733260000031</v>
      </c>
      <c r="T178" s="150">
        <f t="shared" si="443"/>
        <v>-4.3699670536775814</v>
      </c>
      <c r="U178" s="151">
        <f t="shared" si="444"/>
        <v>2.8590196332697548</v>
      </c>
      <c r="V178" s="152">
        <f t="shared" si="445"/>
        <v>20.117177389604723</v>
      </c>
      <c r="W178" s="150">
        <f t="shared" si="446"/>
        <v>17.447261999300387</v>
      </c>
      <c r="X178" s="151">
        <f t="shared" si="447"/>
        <v>17.600000000000005</v>
      </c>
      <c r="Y178" s="152">
        <f t="shared" si="448"/>
        <v>18.3</v>
      </c>
      <c r="Z178" s="150">
        <v>4.1475047199999979</v>
      </c>
      <c r="AA178" s="151">
        <v>4.2843280000000004</v>
      </c>
      <c r="AB178" s="151">
        <v>4.2259674615511793</v>
      </c>
      <c r="AC178" s="152">
        <v>5.3096716663821315</v>
      </c>
      <c r="AD178" s="150">
        <f t="shared" si="449"/>
        <v>3.2989300612538575</v>
      </c>
      <c r="AE178" s="151">
        <f t="shared" si="450"/>
        <v>-1.3621865190718618</v>
      </c>
      <c r="AF178" s="152">
        <f t="shared" si="451"/>
        <v>25.643931589410982</v>
      </c>
      <c r="AG178" s="150">
        <f t="shared" si="452"/>
        <v>10.830470160622989</v>
      </c>
      <c r="AH178" s="151">
        <f t="shared" si="453"/>
        <v>10.47692297778751</v>
      </c>
      <c r="AI178" s="152">
        <f t="shared" si="454"/>
        <v>11.394848948787288</v>
      </c>
    </row>
    <row r="179" spans="2:35" ht="12.75">
      <c r="B179" s="252" t="s">
        <v>520</v>
      </c>
      <c r="C179" s="165" t="s">
        <v>1360</v>
      </c>
      <c r="D179" s="177" t="s">
        <v>564</v>
      </c>
      <c r="E179" s="148">
        <f>VLOOKUP($B179,Snapshot!$D:$AJ,2,FALSE)</f>
        <v>730.45</v>
      </c>
      <c r="F179" s="148">
        <f>VLOOKUP($B179,Snapshot!$D:$AJ,3,FALSE)</f>
        <v>900</v>
      </c>
      <c r="G179" s="148">
        <f t="shared" si="439"/>
        <v>23.211718803477297</v>
      </c>
      <c r="H179" s="149">
        <f>VLOOKUP($B179,Snapshot!$D:$AJ,8,FALSE)</f>
        <v>18.753159617682201</v>
      </c>
      <c r="I179" s="150">
        <v>567.64009999999996</v>
      </c>
      <c r="J179" s="151">
        <v>619.59219999999993</v>
      </c>
      <c r="K179" s="151">
        <v>737.35733973703361</v>
      </c>
      <c r="L179" s="152">
        <v>880.34280732492596</v>
      </c>
      <c r="M179" s="150">
        <f t="shared" si="440"/>
        <v>9.152295618297579</v>
      </c>
      <c r="N179" s="151">
        <f t="shared" si="441"/>
        <v>19.006878998320786</v>
      </c>
      <c r="O179" s="152">
        <f t="shared" si="442"/>
        <v>19.391611079491767</v>
      </c>
      <c r="P179" s="150">
        <v>36.74</v>
      </c>
      <c r="Q179" s="151">
        <v>35.01</v>
      </c>
      <c r="R179" s="151">
        <v>40.611848963489997</v>
      </c>
      <c r="S179" s="152">
        <v>48.537767896608692</v>
      </c>
      <c r="T179" s="150">
        <f t="shared" si="443"/>
        <v>-4.7087642896026178</v>
      </c>
      <c r="U179" s="151">
        <f t="shared" si="444"/>
        <v>16.000711121079682</v>
      </c>
      <c r="V179" s="152">
        <f t="shared" si="445"/>
        <v>19.516272061988825</v>
      </c>
      <c r="W179" s="150">
        <f t="shared" si="446"/>
        <v>5.6504907582761703</v>
      </c>
      <c r="X179" s="151">
        <f t="shared" si="447"/>
        <v>5.5077567923814987</v>
      </c>
      <c r="Y179" s="152">
        <f t="shared" si="448"/>
        <v>5.5135076350653787</v>
      </c>
      <c r="Z179" s="150">
        <v>13.601329000000003</v>
      </c>
      <c r="AA179" s="151">
        <v>15.688799999999999</v>
      </c>
      <c r="AB179" s="151">
        <v>16.632602539390998</v>
      </c>
      <c r="AC179" s="152">
        <v>20.728413713512349</v>
      </c>
      <c r="AD179" s="150">
        <f t="shared" si="449"/>
        <v>15.347551698808214</v>
      </c>
      <c r="AE179" s="151">
        <f t="shared" si="450"/>
        <v>6.015772649221085</v>
      </c>
      <c r="AF179" s="152">
        <f t="shared" si="451"/>
        <v>24.625197195816106</v>
      </c>
      <c r="AG179" s="150">
        <f t="shared" si="452"/>
        <v>2.5321170925005192</v>
      </c>
      <c r="AH179" s="151">
        <f t="shared" si="453"/>
        <v>2.2557044790959488</v>
      </c>
      <c r="AI179" s="152">
        <f t="shared" si="454"/>
        <v>2.3545843211349933</v>
      </c>
    </row>
    <row r="180" spans="2:35" ht="12.75">
      <c r="B180" s="252" t="s">
        <v>661</v>
      </c>
      <c r="C180" s="165" t="s">
        <v>1361</v>
      </c>
      <c r="D180" s="177" t="s">
        <v>564</v>
      </c>
      <c r="E180" s="148">
        <f>VLOOKUP($B180,Snapshot!$D:$AJ,2,FALSE)</f>
        <v>2236.65</v>
      </c>
      <c r="F180" s="148">
        <f>VLOOKUP($B180,Snapshot!$D:$AJ,3,FALSE)</f>
        <v>2650</v>
      </c>
      <c r="G180" s="148">
        <f t="shared" si="439"/>
        <v>18.480763642053958</v>
      </c>
      <c r="H180" s="149">
        <f>VLOOKUP($B180,Snapshot!$D:$AJ,8,FALSE)</f>
        <v>13.283204946236555</v>
      </c>
      <c r="I180" s="150">
        <v>210.2509</v>
      </c>
      <c r="J180" s="151">
        <v>255.94159999999999</v>
      </c>
      <c r="K180" s="151">
        <v>303.385468</v>
      </c>
      <c r="L180" s="152">
        <v>359.64234244000005</v>
      </c>
      <c r="M180" s="150">
        <f t="shared" si="440"/>
        <v>21.731512207557735</v>
      </c>
      <c r="N180" s="151">
        <f t="shared" si="441"/>
        <v>18.536989688272641</v>
      </c>
      <c r="O180" s="152">
        <f t="shared" si="442"/>
        <v>18.543035304512358</v>
      </c>
      <c r="P180" s="150">
        <v>-8.8978999999999946</v>
      </c>
      <c r="Q180" s="151">
        <v>-9.7974999999999888</v>
      </c>
      <c r="R180" s="151">
        <v>-9.2727441300000031</v>
      </c>
      <c r="S180" s="152">
        <v>-8.5161447374999693</v>
      </c>
      <c r="T180" s="150" t="str">
        <f t="shared" si="443"/>
        <v>Loss</v>
      </c>
      <c r="U180" s="151" t="str">
        <f t="shared" si="444"/>
        <v>Loss</v>
      </c>
      <c r="V180" s="152" t="str">
        <f t="shared" si="445"/>
        <v>Loss</v>
      </c>
      <c r="W180" s="150" t="str">
        <f t="shared" si="446"/>
        <v>NM</v>
      </c>
      <c r="X180" s="151" t="str">
        <f t="shared" si="447"/>
        <v>NM</v>
      </c>
      <c r="Y180" s="152" t="str">
        <f t="shared" si="448"/>
        <v>NM</v>
      </c>
      <c r="Z180" s="150">
        <v>17.290500000000009</v>
      </c>
      <c r="AA180" s="151">
        <v>19.185800000000011</v>
      </c>
      <c r="AB180" s="151">
        <v>24.90616658983857</v>
      </c>
      <c r="AC180" s="152">
        <v>29.74144568912223</v>
      </c>
      <c r="AD180" s="150">
        <f t="shared" si="449"/>
        <v>10.961510656140661</v>
      </c>
      <c r="AE180" s="151">
        <f t="shared" si="450"/>
        <v>29.815627129640433</v>
      </c>
      <c r="AF180" s="152">
        <f t="shared" si="451"/>
        <v>19.4139836086072</v>
      </c>
      <c r="AG180" s="150">
        <f t="shared" si="452"/>
        <v>7.4961631872270909</v>
      </c>
      <c r="AH180" s="151">
        <f t="shared" si="453"/>
        <v>8.2094131779042794</v>
      </c>
      <c r="AI180" s="152">
        <f t="shared" si="454"/>
        <v>8.2697286107472348</v>
      </c>
    </row>
    <row r="181" spans="2:35" ht="12.75">
      <c r="B181" s="252" t="s">
        <v>535</v>
      </c>
      <c r="C181" s="165" t="s">
        <v>1362</v>
      </c>
      <c r="D181" s="177" t="s">
        <v>564</v>
      </c>
      <c r="E181" s="148">
        <f>VLOOKUP($B181,Snapshot!$D:$AJ,2,FALSE)</f>
        <v>789.75</v>
      </c>
      <c r="F181" s="148">
        <f>VLOOKUP($B181,Snapshot!$D:$AJ,3,FALSE)</f>
        <v>890</v>
      </c>
      <c r="G181" s="148">
        <f t="shared" si="439"/>
        <v>12.69389047166824</v>
      </c>
      <c r="H181" s="149">
        <f>VLOOKUP($B181,Snapshot!$D:$AJ,8,FALSE)</f>
        <v>13.478488912783753</v>
      </c>
      <c r="I181" s="150">
        <v>385.59534079999992</v>
      </c>
      <c r="J181" s="151">
        <v>417.59672700000004</v>
      </c>
      <c r="K181" s="151">
        <v>474.52100188063491</v>
      </c>
      <c r="L181" s="152">
        <v>544.90671363266233</v>
      </c>
      <c r="M181" s="150">
        <f t="shared" si="440"/>
        <v>8.2992149577342911</v>
      </c>
      <c r="N181" s="151">
        <f t="shared" si="441"/>
        <v>13.631398715592624</v>
      </c>
      <c r="O181" s="152">
        <f t="shared" si="442"/>
        <v>14.83300243257364</v>
      </c>
      <c r="P181" s="150">
        <v>27.649999999999995</v>
      </c>
      <c r="Q181" s="151">
        <v>22.27</v>
      </c>
      <c r="R181" s="151">
        <v>27.497801288923313</v>
      </c>
      <c r="S181" s="152">
        <v>32.762234331467084</v>
      </c>
      <c r="T181" s="150">
        <f t="shared" si="443"/>
        <v>-19.457504520795645</v>
      </c>
      <c r="U181" s="151">
        <f t="shared" si="444"/>
        <v>23.474635334186409</v>
      </c>
      <c r="V181" s="152">
        <f t="shared" si="445"/>
        <v>19.144923578542251</v>
      </c>
      <c r="W181" s="150">
        <f t="shared" si="446"/>
        <v>5.332896203470483</v>
      </c>
      <c r="X181" s="151">
        <f t="shared" si="447"/>
        <v>5.7948544279269525</v>
      </c>
      <c r="Y181" s="152">
        <f t="shared" si="448"/>
        <v>6.0124482800101946</v>
      </c>
      <c r="Z181" s="150">
        <v>8.1066620000000018</v>
      </c>
      <c r="AA181" s="151">
        <v>8.5239550000000062</v>
      </c>
      <c r="AB181" s="151">
        <v>8.9071708129360818</v>
      </c>
      <c r="AC181" s="152">
        <v>11.670854649490861</v>
      </c>
      <c r="AD181" s="150">
        <f t="shared" si="449"/>
        <v>5.1475317461120884</v>
      </c>
      <c r="AE181" s="151">
        <f t="shared" si="450"/>
        <v>4.4957512438307701</v>
      </c>
      <c r="AF181" s="152">
        <f t="shared" si="451"/>
        <v>31.027628127901409</v>
      </c>
      <c r="AG181" s="150">
        <f t="shared" si="452"/>
        <v>2.0411929617446463</v>
      </c>
      <c r="AH181" s="151">
        <f t="shared" si="453"/>
        <v>1.8770867417111008</v>
      </c>
      <c r="AI181" s="152">
        <f t="shared" si="454"/>
        <v>2.1418078282952719</v>
      </c>
    </row>
    <row r="182" spans="2:35" ht="12.75">
      <c r="B182" s="252" t="s">
        <v>660</v>
      </c>
      <c r="C182" s="165" t="s">
        <v>1363</v>
      </c>
      <c r="D182" s="177" t="s">
        <v>564</v>
      </c>
      <c r="E182" s="148">
        <f>VLOOKUP($B182,Snapshot!$D:$AJ,2,FALSE)</f>
        <v>1023.9</v>
      </c>
      <c r="F182" s="148">
        <f>VLOOKUP($B182,Snapshot!$D:$AJ,3,FALSE)</f>
        <v>1300</v>
      </c>
      <c r="G182" s="148">
        <f t="shared" si="439"/>
        <v>26.965523976950863</v>
      </c>
      <c r="H182" s="149">
        <f>VLOOKUP($B182,Snapshot!$D:$AJ,8,FALSE)</f>
        <v>77.683364821983275</v>
      </c>
      <c r="I182" s="150">
        <v>4740.0461049999994</v>
      </c>
      <c r="J182" s="151">
        <v>4743.8723999999993</v>
      </c>
      <c r="K182" s="151">
        <v>5192.0122152662825</v>
      </c>
      <c r="L182" s="152">
        <v>5527.7393923124282</v>
      </c>
      <c r="M182" s="150">
        <f t="shared" si="440"/>
        <v>8.0722738033367492E-2</v>
      </c>
      <c r="N182" s="151">
        <f t="shared" si="441"/>
        <v>9.4467088799918599</v>
      </c>
      <c r="O182" s="152">
        <f t="shared" si="442"/>
        <v>6.4662247145527374</v>
      </c>
      <c r="P182" s="150">
        <v>378.61421899999976</v>
      </c>
      <c r="Q182" s="151">
        <v>346.06089999999966</v>
      </c>
      <c r="R182" s="151">
        <v>371.60745184043816</v>
      </c>
      <c r="S182" s="152">
        <v>443.55185629208421</v>
      </c>
      <c r="T182" s="150">
        <f t="shared" si="443"/>
        <v>-8.5980180791889733</v>
      </c>
      <c r="U182" s="151">
        <f t="shared" si="444"/>
        <v>7.3820971512351008</v>
      </c>
      <c r="V182" s="152">
        <f t="shared" si="445"/>
        <v>19.360323399149102</v>
      </c>
      <c r="W182" s="150">
        <f t="shared" si="446"/>
        <v>7.2949032102971341</v>
      </c>
      <c r="X182" s="151">
        <f t="shared" si="447"/>
        <v>7.1572915554355934</v>
      </c>
      <c r="Y182" s="152">
        <f t="shared" si="448"/>
        <v>8.0241094019183201</v>
      </c>
      <c r="Z182" s="150">
        <v>363.97389899999996</v>
      </c>
      <c r="AA182" s="151">
        <v>406.86627934200004</v>
      </c>
      <c r="AB182" s="151">
        <v>443.93457947950827</v>
      </c>
      <c r="AC182" s="152">
        <v>481.81917099835607</v>
      </c>
      <c r="AD182" s="150">
        <f t="shared" si="449"/>
        <v>11.78446599051326</v>
      </c>
      <c r="AE182" s="151">
        <f t="shared" si="450"/>
        <v>9.1106837847207522</v>
      </c>
      <c r="AF182" s="152">
        <f t="shared" si="451"/>
        <v>8.5338230608811081</v>
      </c>
      <c r="AG182" s="150">
        <f t="shared" si="452"/>
        <v>8.5766699657014396</v>
      </c>
      <c r="AH182" s="151">
        <f t="shared" si="453"/>
        <v>8.5503377317601359</v>
      </c>
      <c r="AI182" s="152">
        <f t="shared" si="454"/>
        <v>8.7163872390300199</v>
      </c>
    </row>
    <row r="183" spans="2:35" ht="12.75">
      <c r="B183" s="252" t="s">
        <v>601</v>
      </c>
      <c r="C183" s="165" t="s">
        <v>1364</v>
      </c>
      <c r="D183" s="177" t="s">
        <v>564</v>
      </c>
      <c r="E183" s="148">
        <f>VLOOKUP($B183,Snapshot!$D:$AJ,2,FALSE)</f>
        <v>1182.1500000000001</v>
      </c>
      <c r="F183" s="148">
        <f>VLOOKUP($B183,Snapshot!$D:$AJ,3,FALSE)</f>
        <v>1080</v>
      </c>
      <c r="G183" s="148">
        <f t="shared" si="439"/>
        <v>-8.6410354015987849</v>
      </c>
      <c r="H183" s="149">
        <f>VLOOKUP($B183,Snapshot!$D:$AJ,8,FALSE)</f>
        <v>4.9262350376612902</v>
      </c>
      <c r="I183" s="150">
        <v>248.818274</v>
      </c>
      <c r="J183" s="151">
        <v>289.84690000000001</v>
      </c>
      <c r="K183" s="151">
        <v>342.01934199999999</v>
      </c>
      <c r="L183" s="152">
        <v>403.58282356000001</v>
      </c>
      <c r="M183" s="150">
        <f t="shared" si="440"/>
        <v>16.489394183322737</v>
      </c>
      <c r="N183" s="151">
        <f t="shared" si="441"/>
        <v>17.999999999999993</v>
      </c>
      <c r="O183" s="152">
        <f t="shared" si="442"/>
        <v>17.999999999999993</v>
      </c>
      <c r="P183" s="150">
        <v>19.489999999999998</v>
      </c>
      <c r="Q183" s="151">
        <v>19.73</v>
      </c>
      <c r="R183" s="151">
        <v>21.237388280640001</v>
      </c>
      <c r="S183" s="152">
        <v>26.104289761619999</v>
      </c>
      <c r="T183" s="150">
        <f t="shared" si="443"/>
        <v>1.2314007183170883</v>
      </c>
      <c r="U183" s="151">
        <f t="shared" si="444"/>
        <v>7.6400825171819564</v>
      </c>
      <c r="V183" s="152">
        <f t="shared" si="445"/>
        <v>22.91666666666665</v>
      </c>
      <c r="W183" s="150">
        <f t="shared" si="446"/>
        <v>6.8070419245470619</v>
      </c>
      <c r="X183" s="151">
        <f t="shared" si="447"/>
        <v>6.2094114784420587</v>
      </c>
      <c r="Y183" s="152">
        <f t="shared" si="448"/>
        <v>6.4681369567104765</v>
      </c>
      <c r="Z183" s="150">
        <v>4.3741010000000005</v>
      </c>
      <c r="AA183" s="151">
        <v>3.5967000000000007</v>
      </c>
      <c r="AB183" s="151">
        <v>4.2590061041710632</v>
      </c>
      <c r="AC183" s="152">
        <v>5.6946445729853794</v>
      </c>
      <c r="AD183" s="150">
        <f t="shared" si="449"/>
        <v>-17.772817774440963</v>
      </c>
      <c r="AE183" s="151">
        <f t="shared" si="450"/>
        <v>18.414271531433336</v>
      </c>
      <c r="AF183" s="152">
        <f t="shared" si="451"/>
        <v>33.708297985492955</v>
      </c>
      <c r="AG183" s="150">
        <f t="shared" si="452"/>
        <v>1.2408964870764534</v>
      </c>
      <c r="AH183" s="151">
        <f t="shared" si="453"/>
        <v>1.2452529962972279</v>
      </c>
      <c r="AI183" s="152">
        <f t="shared" si="454"/>
        <v>1.4110225313240483</v>
      </c>
    </row>
    <row r="184" spans="2:35" ht="12.75">
      <c r="B184" s="252" t="s">
        <v>585</v>
      </c>
      <c r="C184" s="165" t="s">
        <v>1365</v>
      </c>
      <c r="D184" s="177" t="s">
        <v>564</v>
      </c>
      <c r="E184" s="148">
        <f>VLOOKUP($B184,Snapshot!$D:$AJ,2,FALSE)</f>
        <v>1885.7</v>
      </c>
      <c r="F184" s="148">
        <f>VLOOKUP($B184,Snapshot!$D:$AJ,3,FALSE)</f>
        <v>2250</v>
      </c>
      <c r="G184" s="148">
        <f t="shared" si="439"/>
        <v>19.31908575064962</v>
      </c>
      <c r="H184" s="149">
        <f>VLOOKUP($B184,Snapshot!$D:$AJ,8,FALSE)</f>
        <v>22.716788530465948</v>
      </c>
      <c r="I184" s="150">
        <v>665.80973600000004</v>
      </c>
      <c r="J184" s="151">
        <v>805.87089999999989</v>
      </c>
      <c r="K184" s="151">
        <v>949.87104214917963</v>
      </c>
      <c r="L184" s="152">
        <v>1106.4399780090016</v>
      </c>
      <c r="M184" s="150">
        <f t="shared" si="440"/>
        <v>21.036214465929625</v>
      </c>
      <c r="N184" s="151">
        <f t="shared" si="441"/>
        <v>17.868884724486243</v>
      </c>
      <c r="O184" s="152">
        <f t="shared" si="442"/>
        <v>16.483178127587593</v>
      </c>
      <c r="P184" s="150">
        <v>50.7</v>
      </c>
      <c r="Q184" s="151">
        <v>55.5</v>
      </c>
      <c r="R184" s="151">
        <v>63.460719897410002</v>
      </c>
      <c r="S184" s="152">
        <v>76.108239004355795</v>
      </c>
      <c r="T184" s="150">
        <f t="shared" si="443"/>
        <v>9.4674556213017791</v>
      </c>
      <c r="U184" s="151">
        <f t="shared" si="444"/>
        <v>14.3436394547928</v>
      </c>
      <c r="V184" s="152">
        <f t="shared" si="445"/>
        <v>19.929681112019605</v>
      </c>
      <c r="W184" s="150">
        <f t="shared" si="446"/>
        <v>6.8869591891207396</v>
      </c>
      <c r="X184" s="151">
        <f t="shared" si="447"/>
        <v>6.6809826893789381</v>
      </c>
      <c r="Y184" s="152">
        <f t="shared" si="448"/>
        <v>6.8786595312029295</v>
      </c>
      <c r="Z184" s="150">
        <v>17.195014999999994</v>
      </c>
      <c r="AA184" s="151">
        <v>18.906599999999997</v>
      </c>
      <c r="AB184" s="151">
        <v>19.90091980959599</v>
      </c>
      <c r="AC184" s="152">
        <v>23.188518938901353</v>
      </c>
      <c r="AD184" s="150">
        <f t="shared" si="449"/>
        <v>9.9539604937826773</v>
      </c>
      <c r="AE184" s="151">
        <f t="shared" si="450"/>
        <v>5.2591148572244339</v>
      </c>
      <c r="AF184" s="152">
        <f t="shared" si="451"/>
        <v>16.51983506671948</v>
      </c>
      <c r="AG184" s="150">
        <f t="shared" si="452"/>
        <v>2.3461077946852282</v>
      </c>
      <c r="AH184" s="151">
        <f t="shared" si="453"/>
        <v>2.0951180661922422</v>
      </c>
      <c r="AI184" s="152">
        <f t="shared" si="454"/>
        <v>2.0957773941455233</v>
      </c>
    </row>
    <row r="185" spans="2:35" ht="12.75">
      <c r="B185" s="252" t="s">
        <v>651</v>
      </c>
      <c r="C185" s="165" t="s">
        <v>1366</v>
      </c>
      <c r="D185" s="177" t="s">
        <v>564</v>
      </c>
      <c r="E185" s="148">
        <f>VLOOKUP($B185,Snapshot!$D:$AJ,2,FALSE)</f>
        <v>614.15</v>
      </c>
      <c r="F185" s="148">
        <f>VLOOKUP($B185,Snapshot!$D:$AJ,3,FALSE)</f>
        <v>730</v>
      </c>
      <c r="G185" s="148">
        <f t="shared" si="439"/>
        <v>18.863469836359201</v>
      </c>
      <c r="H185" s="149">
        <f>VLOOKUP($B185,Snapshot!$D:$AJ,8,FALSE)</f>
        <v>4.2577896296296291</v>
      </c>
      <c r="I185" s="150">
        <v>129.5247</v>
      </c>
      <c r="J185" s="151">
        <v>152.5445</v>
      </c>
      <c r="K185" s="151">
        <v>180.81781499999997</v>
      </c>
      <c r="L185" s="152">
        <v>214.99353804999998</v>
      </c>
      <c r="M185" s="150">
        <f t="shared" si="440"/>
        <v>17.772517519824405</v>
      </c>
      <c r="N185" s="151">
        <f t="shared" si="441"/>
        <v>18.534470269331216</v>
      </c>
      <c r="O185" s="152">
        <f t="shared" si="442"/>
        <v>18.900639325831925</v>
      </c>
      <c r="P185" s="150">
        <v>2.0462129999999923</v>
      </c>
      <c r="Q185" s="151">
        <v>0.90260000000000218</v>
      </c>
      <c r="R185" s="151">
        <v>2.1596335153200124</v>
      </c>
      <c r="S185" s="152">
        <v>4.1872266690124018</v>
      </c>
      <c r="T185" s="150">
        <f t="shared" si="443"/>
        <v>-55.889245156784483</v>
      </c>
      <c r="U185" s="151">
        <f t="shared" si="444"/>
        <v>139.26806063815724</v>
      </c>
      <c r="V185" s="152">
        <f t="shared" si="445"/>
        <v>93.885982936875422</v>
      </c>
      <c r="W185" s="150">
        <f t="shared" si="446"/>
        <v>0.59169619356974668</v>
      </c>
      <c r="X185" s="151">
        <f t="shared" si="447"/>
        <v>1.1943698773928957</v>
      </c>
      <c r="Y185" s="152">
        <f t="shared" si="448"/>
        <v>1.9476058243381247</v>
      </c>
      <c r="Z185" s="150">
        <v>6.1859129999999913</v>
      </c>
      <c r="AA185" s="151">
        <v>8.4502000000000024</v>
      </c>
      <c r="AB185" s="151">
        <v>10.786109613990009</v>
      </c>
      <c r="AC185" s="152">
        <v>14.389854947259304</v>
      </c>
      <c r="AD185" s="150">
        <f t="shared" si="449"/>
        <v>36.6039257260814</v>
      </c>
      <c r="AE185" s="151">
        <f t="shared" si="450"/>
        <v>27.643246479255001</v>
      </c>
      <c r="AF185" s="152">
        <f t="shared" si="451"/>
        <v>33.410983776718673</v>
      </c>
      <c r="AG185" s="150">
        <f t="shared" si="452"/>
        <v>5.5394983103291189</v>
      </c>
      <c r="AH185" s="151">
        <f t="shared" si="453"/>
        <v>5.9651808169399736</v>
      </c>
      <c r="AI185" s="152">
        <f t="shared" si="454"/>
        <v>6.6931569561466207</v>
      </c>
    </row>
    <row r="186" spans="2:35" ht="12.75">
      <c r="B186" s="252" t="s">
        <v>702</v>
      </c>
      <c r="C186" s="165" t="s">
        <v>1367</v>
      </c>
      <c r="D186" s="177" t="s">
        <v>100</v>
      </c>
      <c r="E186" s="148">
        <f>VLOOKUP($B186,Snapshot!$D:$AJ,2,FALSE)</f>
        <v>1456.1</v>
      </c>
      <c r="F186" s="148">
        <f>VLOOKUP($B186,Snapshot!$D:$AJ,3,FALSE)</f>
        <v>1850</v>
      </c>
      <c r="G186" s="148">
        <f t="shared" si="439"/>
        <v>27.05171348121695</v>
      </c>
      <c r="H186" s="149">
        <f>VLOOKUP($B186,Snapshot!$D:$AJ,8,FALSE)</f>
        <v>38.004866875746714</v>
      </c>
      <c r="I186" s="150">
        <v>208.51910000000001</v>
      </c>
      <c r="J186" s="151">
        <v>267.10559999999998</v>
      </c>
      <c r="K186" s="151">
        <v>307.74546468745331</v>
      </c>
      <c r="L186" s="152">
        <v>349.93855447885085</v>
      </c>
      <c r="M186" s="150">
        <f t="shared" si="440"/>
        <v>28.096466942356834</v>
      </c>
      <c r="N186" s="151">
        <f t="shared" si="441"/>
        <v>15.214905523303646</v>
      </c>
      <c r="O186" s="152">
        <f t="shared" si="442"/>
        <v>13.710385572781348</v>
      </c>
      <c r="P186" s="150">
        <v>128.33449999999999</v>
      </c>
      <c r="Q186" s="151">
        <v>158.63919999999999</v>
      </c>
      <c r="R186" s="151">
        <v>182.51272453690552</v>
      </c>
      <c r="S186" s="152">
        <v>210.9291931269226</v>
      </c>
      <c r="T186" s="150">
        <f t="shared" si="443"/>
        <v>23.613837276803974</v>
      </c>
      <c r="U186" s="151">
        <f t="shared" si="444"/>
        <v>15.048944105180517</v>
      </c>
      <c r="V186" s="152">
        <f t="shared" si="445"/>
        <v>15.569582154953277</v>
      </c>
      <c r="W186" s="150">
        <f t="shared" si="446"/>
        <v>59.391940865335656</v>
      </c>
      <c r="X186" s="151">
        <f t="shared" si="447"/>
        <v>59.306389688720742</v>
      </c>
      <c r="Y186" s="152">
        <f t="shared" si="448"/>
        <v>60.276065734183192</v>
      </c>
      <c r="Z186" s="150">
        <v>76.518260000000012</v>
      </c>
      <c r="AA186" s="151">
        <v>89.138399999999962</v>
      </c>
      <c r="AB186" s="151">
        <v>110.71128049748238</v>
      </c>
      <c r="AC186" s="152">
        <v>131.96025446824262</v>
      </c>
      <c r="AD186" s="150">
        <f t="shared" si="449"/>
        <v>16.492978277341841</v>
      </c>
      <c r="AE186" s="151">
        <f t="shared" si="450"/>
        <v>24.201556789758882</v>
      </c>
      <c r="AF186" s="152">
        <f t="shared" si="451"/>
        <v>19.193142627632653</v>
      </c>
      <c r="AG186" s="150">
        <f t="shared" si="452"/>
        <v>33.371969737811554</v>
      </c>
      <c r="AH186" s="151">
        <f t="shared" si="453"/>
        <v>35.974951120699991</v>
      </c>
      <c r="AI186" s="152">
        <f t="shared" si="454"/>
        <v>37.709550085090115</v>
      </c>
    </row>
    <row r="187" spans="2:35" ht="12.75">
      <c r="B187" s="252" t="s">
        <v>623</v>
      </c>
      <c r="C187" s="165" t="s">
        <v>1368</v>
      </c>
      <c r="D187" s="177" t="s">
        <v>100</v>
      </c>
      <c r="E187" s="148">
        <f>VLOOKUP($B187,Snapshot!$D:$AJ,2,FALSE)</f>
        <v>8099.65</v>
      </c>
      <c r="F187" s="148">
        <f>VLOOKUP($B187,Snapshot!$D:$AJ,3,FALSE)</f>
        <v>9500</v>
      </c>
      <c r="G187" s="148">
        <f t="shared" si="439"/>
        <v>17.28901866130019</v>
      </c>
      <c r="H187" s="149">
        <f>VLOOKUP($B187,Snapshot!$D:$AJ,8,FALSE)</f>
        <v>2.3203800716845877</v>
      </c>
      <c r="I187" s="150">
        <v>51.722199999999994</v>
      </c>
      <c r="J187" s="151">
        <v>52.6783</v>
      </c>
      <c r="K187" s="151">
        <v>59.684513899999999</v>
      </c>
      <c r="L187" s="152">
        <v>72.003397568960011</v>
      </c>
      <c r="M187" s="150">
        <f t="shared" si="440"/>
        <v>1.8485292582295587</v>
      </c>
      <c r="N187" s="151">
        <f t="shared" si="441"/>
        <v>13.3</v>
      </c>
      <c r="O187" s="152">
        <f t="shared" si="442"/>
        <v>20.640000000000015</v>
      </c>
      <c r="P187" s="150">
        <v>6.3225999999999987</v>
      </c>
      <c r="Q187" s="151">
        <v>5.1747000000000041</v>
      </c>
      <c r="R187" s="151">
        <v>6.0123091969999951</v>
      </c>
      <c r="S187" s="152">
        <v>9.0153316016883256</v>
      </c>
      <c r="T187" s="150">
        <f t="shared" si="443"/>
        <v>-18.155505646411207</v>
      </c>
      <c r="U187" s="151">
        <f t="shared" si="444"/>
        <v>16.186623321158521</v>
      </c>
      <c r="V187" s="152">
        <f t="shared" si="445"/>
        <v>49.947903647183843</v>
      </c>
      <c r="W187" s="150">
        <f t="shared" si="446"/>
        <v>9.8232099365393406</v>
      </c>
      <c r="X187" s="151">
        <f t="shared" si="447"/>
        <v>10.073482724636875</v>
      </c>
      <c r="Y187" s="152">
        <f t="shared" si="448"/>
        <v>12.520703058566157</v>
      </c>
      <c r="Z187" s="150">
        <v>3.6643999999999988</v>
      </c>
      <c r="AA187" s="151">
        <v>2.8864000000000045</v>
      </c>
      <c r="AB187" s="151">
        <v>3.2542807373559954</v>
      </c>
      <c r="AC187" s="152">
        <v>5.3040834100628675</v>
      </c>
      <c r="AD187" s="150">
        <f t="shared" si="449"/>
        <v>-21.231306625914048</v>
      </c>
      <c r="AE187" s="151">
        <f t="shared" si="450"/>
        <v>12.745313794206981</v>
      </c>
      <c r="AF187" s="152">
        <f t="shared" si="451"/>
        <v>62.987886975365079</v>
      </c>
      <c r="AG187" s="150">
        <f t="shared" si="452"/>
        <v>5.4792960289151402</v>
      </c>
      <c r="AH187" s="151">
        <f t="shared" si="453"/>
        <v>5.452470875122593</v>
      </c>
      <c r="AI187" s="152">
        <f t="shared" si="454"/>
        <v>7.3664349032737979</v>
      </c>
    </row>
    <row r="188" spans="2:35" ht="12.75">
      <c r="B188" s="252" t="s">
        <v>164</v>
      </c>
      <c r="C188" s="165" t="s">
        <v>1369</v>
      </c>
      <c r="D188" s="177" t="s">
        <v>100</v>
      </c>
      <c r="E188" s="148">
        <f>VLOOKUP($B188,Snapshot!$D:$AJ,2,FALSE)</f>
        <v>911.3</v>
      </c>
      <c r="F188" s="148">
        <f>VLOOKUP($B188,Snapshot!$D:$AJ,3,FALSE)</f>
        <v>1180</v>
      </c>
      <c r="G188" s="148">
        <f t="shared" si="439"/>
        <v>29.48535059804675</v>
      </c>
      <c r="H188" s="149">
        <f>VLOOKUP($B188,Snapshot!$D:$AJ,8,FALSE)</f>
        <v>6.4930123655913983</v>
      </c>
      <c r="I188" s="150">
        <v>81.034000000000006</v>
      </c>
      <c r="J188" s="151">
        <v>86.324900000000014</v>
      </c>
      <c r="K188" s="151">
        <v>95.846913239999992</v>
      </c>
      <c r="L188" s="152">
        <v>116.49461987279999</v>
      </c>
      <c r="M188" s="150">
        <f t="shared" si="440"/>
        <v>6.5292346422489489</v>
      </c>
      <c r="N188" s="151">
        <f t="shared" si="441"/>
        <v>11.030436455761873</v>
      </c>
      <c r="O188" s="152">
        <f t="shared" si="442"/>
        <v>21.542380380157145</v>
      </c>
      <c r="P188" s="150">
        <v>18.420600000000007</v>
      </c>
      <c r="Q188" s="151">
        <v>19.295600000000022</v>
      </c>
      <c r="R188" s="151">
        <v>21.777670521600026</v>
      </c>
      <c r="S188" s="152">
        <v>29.726646150179221</v>
      </c>
      <c r="T188" s="150">
        <f t="shared" si="443"/>
        <v>4.7501167171537073</v>
      </c>
      <c r="U188" s="151">
        <f t="shared" si="444"/>
        <v>12.863401612802928</v>
      </c>
      <c r="V188" s="152">
        <f t="shared" si="445"/>
        <v>36.500578060886092</v>
      </c>
      <c r="W188" s="150">
        <f t="shared" si="446"/>
        <v>22.352299278655426</v>
      </c>
      <c r="X188" s="151">
        <f t="shared" si="447"/>
        <v>22.721306075938923</v>
      </c>
      <c r="Y188" s="152">
        <f t="shared" si="448"/>
        <v>25.517612901469295</v>
      </c>
      <c r="Z188" s="150">
        <v>11.703300000000006</v>
      </c>
      <c r="AA188" s="151">
        <v>12.379300000000024</v>
      </c>
      <c r="AB188" s="151">
        <v>13.606238767158102</v>
      </c>
      <c r="AC188" s="152">
        <v>19.877704794334058</v>
      </c>
      <c r="AD188" s="150">
        <f t="shared" si="449"/>
        <v>5.7761486076578272</v>
      </c>
      <c r="AE188" s="151">
        <f t="shared" si="450"/>
        <v>9.9112128081400019</v>
      </c>
      <c r="AF188" s="152">
        <f t="shared" si="451"/>
        <v>46.092576607678183</v>
      </c>
      <c r="AG188" s="150">
        <f t="shared" si="452"/>
        <v>14.340358343884581</v>
      </c>
      <c r="AH188" s="151">
        <f t="shared" si="453"/>
        <v>14.195802772581914</v>
      </c>
      <c r="AI188" s="152">
        <f t="shared" si="454"/>
        <v>17.063195550179437</v>
      </c>
    </row>
    <row r="189" spans="2:35" ht="12.75">
      <c r="B189" s="252" t="s">
        <v>735</v>
      </c>
      <c r="C189" s="165" t="s">
        <v>1370</v>
      </c>
      <c r="D189" s="177" t="s">
        <v>100</v>
      </c>
      <c r="E189" s="148">
        <f>VLOOKUP($B189,Snapshot!$D:$AJ,2,FALSE)</f>
        <v>352.7</v>
      </c>
      <c r="F189" s="148">
        <f>VLOOKUP($B189,Snapshot!$D:$AJ,3,FALSE)</f>
        <v>390</v>
      </c>
      <c r="G189" s="148">
        <f t="shared" si="439"/>
        <v>10.575559965976737</v>
      </c>
      <c r="H189" s="149">
        <f>VLOOKUP($B189,Snapshot!$D:$AJ,8,FALSE)</f>
        <v>8.3616394862604544</v>
      </c>
      <c r="I189" s="150">
        <v>31.947396000000001</v>
      </c>
      <c r="J189" s="151">
        <v>37.628900000000002</v>
      </c>
      <c r="K189" s="151">
        <v>43.363695192797159</v>
      </c>
      <c r="L189" s="152">
        <v>56.217965167342655</v>
      </c>
      <c r="M189" s="150">
        <f t="shared" si="440"/>
        <v>17.783934565433746</v>
      </c>
      <c r="N189" s="151">
        <f t="shared" si="441"/>
        <v>15.240400842961543</v>
      </c>
      <c r="O189" s="152">
        <f t="shared" si="442"/>
        <v>29.642930376193188</v>
      </c>
      <c r="P189" s="150">
        <v>16.201895</v>
      </c>
      <c r="Q189" s="151">
        <v>19.645600000000002</v>
      </c>
      <c r="R189" s="151">
        <v>23.286648156098956</v>
      </c>
      <c r="S189" s="152">
        <v>31.306219401866258</v>
      </c>
      <c r="T189" s="150">
        <f t="shared" si="443"/>
        <v>21.254951967038437</v>
      </c>
      <c r="U189" s="151">
        <f t="shared" si="444"/>
        <v>18.533657185827622</v>
      </c>
      <c r="V189" s="152">
        <f t="shared" si="445"/>
        <v>34.438495364421584</v>
      </c>
      <c r="W189" s="150">
        <f t="shared" si="446"/>
        <v>52.208807592036976</v>
      </c>
      <c r="X189" s="151">
        <f t="shared" si="447"/>
        <v>53.70079291574519</v>
      </c>
      <c r="Y189" s="152">
        <f t="shared" si="448"/>
        <v>55.68721548116833</v>
      </c>
      <c r="Z189" s="150">
        <v>9.7550249999999981</v>
      </c>
      <c r="AA189" s="151">
        <v>11.883850000000004</v>
      </c>
      <c r="AB189" s="151">
        <v>13.587098065547689</v>
      </c>
      <c r="AC189" s="152">
        <v>19.599879234782513</v>
      </c>
      <c r="AD189" s="150">
        <f t="shared" si="449"/>
        <v>21.822855400165619</v>
      </c>
      <c r="AE189" s="151">
        <f t="shared" si="450"/>
        <v>14.332460150100212</v>
      </c>
      <c r="AF189" s="152">
        <f t="shared" si="451"/>
        <v>44.253608388101753</v>
      </c>
      <c r="AG189" s="150">
        <f t="shared" si="452"/>
        <v>31.581709802837722</v>
      </c>
      <c r="AH189" s="151">
        <f t="shared" si="453"/>
        <v>31.332888041802644</v>
      </c>
      <c r="AI189" s="152">
        <f t="shared" si="454"/>
        <v>34.864085130865249</v>
      </c>
    </row>
    <row r="190" spans="2:35" ht="12.75">
      <c r="B190" s="252" t="s">
        <v>624</v>
      </c>
      <c r="C190" s="165" t="s">
        <v>642</v>
      </c>
      <c r="D190" s="177" t="s">
        <v>100</v>
      </c>
      <c r="E190" s="148">
        <f>VLOOKUP($B190,Snapshot!$D:$AJ,2,FALSE)</f>
        <v>498.75</v>
      </c>
      <c r="F190" s="148">
        <f>VLOOKUP($B190,Snapshot!$D:$AJ,3,FALSE)</f>
        <v>510</v>
      </c>
      <c r="G190" s="148">
        <f t="shared" si="439"/>
        <v>2.2556390977443499</v>
      </c>
      <c r="H190" s="149">
        <f>VLOOKUP($B190,Snapshot!$D:$AJ,8,FALSE)</f>
        <v>0.42584592831541201</v>
      </c>
      <c r="I190" s="150">
        <v>51.282899999999998</v>
      </c>
      <c r="J190" s="151">
        <v>55.059700000000007</v>
      </c>
      <c r="K190" s="151">
        <v>63.055589999999995</v>
      </c>
      <c r="L190" s="152">
        <v>79.160263499999985</v>
      </c>
      <c r="M190" s="150">
        <f t="shared" si="440"/>
        <v>7.3646381152392193</v>
      </c>
      <c r="N190" s="151">
        <f t="shared" si="441"/>
        <v>14.522218609981508</v>
      </c>
      <c r="O190" s="152">
        <f t="shared" si="442"/>
        <v>25.54043741403418</v>
      </c>
      <c r="P190" s="150">
        <v>2.5976000000000132</v>
      </c>
      <c r="Q190" s="151">
        <v>2.2904000000000013</v>
      </c>
      <c r="R190" s="151">
        <v>3.2398853985064924</v>
      </c>
      <c r="S190" s="152">
        <v>4.1995771581071457</v>
      </c>
      <c r="T190" s="150">
        <f t="shared" si="443"/>
        <v>-11.826301201109112</v>
      </c>
      <c r="U190" s="151">
        <f t="shared" si="444"/>
        <v>41.455003427632306</v>
      </c>
      <c r="V190" s="152">
        <f t="shared" si="445"/>
        <v>29.621163762244418</v>
      </c>
      <c r="W190" s="150">
        <f t="shared" si="446"/>
        <v>4.1598483101070309</v>
      </c>
      <c r="X190" s="151">
        <f t="shared" si="447"/>
        <v>5.1381414375894234</v>
      </c>
      <c r="Y190" s="152">
        <f t="shared" si="448"/>
        <v>5.3051581341781997</v>
      </c>
      <c r="Z190" s="150">
        <v>0.26280000000001302</v>
      </c>
      <c r="AA190" s="151">
        <v>-0.58559999999999879</v>
      </c>
      <c r="AB190" s="151">
        <v>0.47425673449935069</v>
      </c>
      <c r="AC190" s="152">
        <v>1.37663428951158</v>
      </c>
      <c r="AD190" s="150" t="str">
        <f t="shared" si="449"/>
        <v>PL</v>
      </c>
      <c r="AE190" s="151" t="str">
        <f t="shared" si="450"/>
        <v>LP</v>
      </c>
      <c r="AF190" s="152">
        <f t="shared" si="451"/>
        <v>190.27195385318555</v>
      </c>
      <c r="AG190" s="150" t="str">
        <f t="shared" si="452"/>
        <v>NM</v>
      </c>
      <c r="AH190" s="151">
        <f t="shared" si="453"/>
        <v>0.75212480685590399</v>
      </c>
      <c r="AI190" s="152">
        <f t="shared" si="454"/>
        <v>1.7390471287549214</v>
      </c>
    </row>
    <row r="191" spans="2:35" ht="12.75">
      <c r="B191" s="252" t="s">
        <v>684</v>
      </c>
      <c r="C191" s="165" t="s">
        <v>685</v>
      </c>
      <c r="D191" s="177" t="s">
        <v>100</v>
      </c>
      <c r="E191" s="148">
        <f>VLOOKUP($B191,Snapshot!$D:$AJ,2,FALSE)</f>
        <v>1112.8</v>
      </c>
      <c r="F191" s="148">
        <f>VLOOKUP($B191,Snapshot!$D:$AJ,3,FALSE)</f>
        <v>1400</v>
      </c>
      <c r="G191" s="148">
        <f t="shared" si="439"/>
        <v>25.808770668583762</v>
      </c>
      <c r="H191" s="149">
        <f>VLOOKUP($B191,Snapshot!$D:$AJ,8,FALSE)</f>
        <v>0.48877555913978499</v>
      </c>
      <c r="I191" s="150">
        <v>12.4101</v>
      </c>
      <c r="J191" s="151">
        <v>12.538200000000002</v>
      </c>
      <c r="K191" s="151">
        <v>13.58639352</v>
      </c>
      <c r="L191" s="152">
        <v>15.243933529440001</v>
      </c>
      <c r="M191" s="150">
        <f t="shared" si="440"/>
        <v>1.0322237532332634</v>
      </c>
      <c r="N191" s="151">
        <f t="shared" si="441"/>
        <v>8.3599999999999888</v>
      </c>
      <c r="O191" s="152">
        <f t="shared" si="442"/>
        <v>12.20000000000001</v>
      </c>
      <c r="P191" s="150">
        <v>1.9448000000000012</v>
      </c>
      <c r="Q191" s="151">
        <v>1.8723999999999996</v>
      </c>
      <c r="R191" s="151">
        <v>1.830509788092606</v>
      </c>
      <c r="S191" s="152">
        <v>2.3996826890406555</v>
      </c>
      <c r="T191" s="150">
        <f t="shared" si="443"/>
        <v>-3.7227478403949799</v>
      </c>
      <c r="U191" s="151">
        <f t="shared" si="444"/>
        <v>-2.2372469508328163</v>
      </c>
      <c r="V191" s="152">
        <f t="shared" si="445"/>
        <v>31.093682462147811</v>
      </c>
      <c r="W191" s="150">
        <f t="shared" si="446"/>
        <v>14.93356303137611</v>
      </c>
      <c r="X191" s="151">
        <f t="shared" si="447"/>
        <v>13.47311032466404</v>
      </c>
      <c r="Y191" s="152">
        <f t="shared" si="448"/>
        <v>15.741886334037366</v>
      </c>
      <c r="Z191" s="150">
        <v>1.3928000000000014</v>
      </c>
      <c r="AA191" s="151">
        <v>1.3168999999999997</v>
      </c>
      <c r="AB191" s="151">
        <v>1.2579921531901277</v>
      </c>
      <c r="AC191" s="152">
        <v>1.6681494565483566</v>
      </c>
      <c r="AD191" s="150">
        <f t="shared" si="449"/>
        <v>-5.4494543365882775</v>
      </c>
      <c r="AE191" s="151">
        <f t="shared" si="450"/>
        <v>-4.4732209590608303</v>
      </c>
      <c r="AF191" s="152">
        <f t="shared" si="451"/>
        <v>32.604122554986994</v>
      </c>
      <c r="AG191" s="150">
        <f t="shared" si="452"/>
        <v>10.503102518702841</v>
      </c>
      <c r="AH191" s="151">
        <f t="shared" si="453"/>
        <v>9.2592059205284052</v>
      </c>
      <c r="AI191" s="152">
        <f t="shared" si="454"/>
        <v>10.943038116288857</v>
      </c>
    </row>
    <row r="192" spans="2:35" ht="12.75">
      <c r="B192" s="252" t="s">
        <v>625</v>
      </c>
      <c r="C192" s="165" t="s">
        <v>1371</v>
      </c>
      <c r="D192" s="177" t="s">
        <v>100</v>
      </c>
      <c r="E192" s="148">
        <f>VLOOKUP($B192,Snapshot!$D:$AJ,2,FALSE)</f>
        <v>1086.2</v>
      </c>
      <c r="F192" s="148">
        <f>VLOOKUP($B192,Snapshot!$D:$AJ,3,FALSE)</f>
        <v>1160</v>
      </c>
      <c r="G192" s="148">
        <f t="shared" si="439"/>
        <v>6.7943288528816055</v>
      </c>
      <c r="H192" s="149">
        <f>VLOOKUP($B192,Snapshot!$D:$AJ,8,FALSE)</f>
        <v>1.0109094460872163</v>
      </c>
      <c r="I192" s="150">
        <v>37.825800000000001</v>
      </c>
      <c r="J192" s="151">
        <v>40.241999999999997</v>
      </c>
      <c r="K192" s="151">
        <v>45.082058150000002</v>
      </c>
      <c r="L192" s="152">
        <v>52.629013357750004</v>
      </c>
      <c r="M192" s="150">
        <f t="shared" si="440"/>
        <v>6.3877036308551238</v>
      </c>
      <c r="N192" s="151">
        <f t="shared" si="441"/>
        <v>12.027379727647736</v>
      </c>
      <c r="O192" s="152">
        <f t="shared" si="442"/>
        <v>16.740485056470298</v>
      </c>
      <c r="P192" s="150">
        <v>4.2402000000000042</v>
      </c>
      <c r="Q192" s="151">
        <v>4.1050000000000004</v>
      </c>
      <c r="R192" s="151">
        <v>4.8704342620205203</v>
      </c>
      <c r="S192" s="152">
        <v>5.9437983615248742</v>
      </c>
      <c r="T192" s="150">
        <f t="shared" si="443"/>
        <v>-3.188528842979188</v>
      </c>
      <c r="U192" s="151">
        <f t="shared" si="444"/>
        <v>18.646388843374417</v>
      </c>
      <c r="V192" s="152">
        <f t="shared" si="445"/>
        <v>22.038365405615057</v>
      </c>
      <c r="W192" s="150">
        <f t="shared" si="446"/>
        <v>10.200785249242088</v>
      </c>
      <c r="X192" s="151">
        <f t="shared" si="447"/>
        <v>10.803486934459135</v>
      </c>
      <c r="Y192" s="152">
        <f t="shared" si="448"/>
        <v>11.293767415173491</v>
      </c>
      <c r="Z192" s="150">
        <v>3.2072000000000043</v>
      </c>
      <c r="AA192" s="151">
        <v>3.532</v>
      </c>
      <c r="AB192" s="151">
        <v>4.0554560642653072</v>
      </c>
      <c r="AC192" s="152">
        <v>4.970240168293671</v>
      </c>
      <c r="AD192" s="150">
        <f t="shared" si="449"/>
        <v>10.12721376901955</v>
      </c>
      <c r="AE192" s="151">
        <f t="shared" si="450"/>
        <v>14.820386870478686</v>
      </c>
      <c r="AF192" s="152">
        <f t="shared" si="451"/>
        <v>22.556873740761073</v>
      </c>
      <c r="AG192" s="150">
        <f t="shared" si="452"/>
        <v>8.7768997564733375</v>
      </c>
      <c r="AH192" s="151">
        <f t="shared" si="453"/>
        <v>8.9957207605112561</v>
      </c>
      <c r="AI192" s="152">
        <f t="shared" si="454"/>
        <v>9.4439166748349592</v>
      </c>
    </row>
    <row r="193" spans="2:35" ht="12.75">
      <c r="B193" s="252" t="s">
        <v>691</v>
      </c>
      <c r="C193" s="165" t="s">
        <v>1372</v>
      </c>
      <c r="D193" s="177" t="s">
        <v>100</v>
      </c>
      <c r="E193" s="148">
        <f>VLOOKUP($B193,Snapshot!$D:$AJ,2,FALSE)</f>
        <v>568.45000000000005</v>
      </c>
      <c r="F193" s="148">
        <f>VLOOKUP($B193,Snapshot!$D:$AJ,3,FALSE)</f>
        <v>660</v>
      </c>
      <c r="G193" s="148">
        <f t="shared" si="439"/>
        <v>16.10519834638049</v>
      </c>
      <c r="H193" s="149">
        <f>VLOOKUP($B193,Snapshot!$D:$AJ,8,FALSE)</f>
        <v>0.61132328703703709</v>
      </c>
      <c r="I193" s="150">
        <v>26.485199999999999</v>
      </c>
      <c r="J193" s="151">
        <v>28.886200000000002</v>
      </c>
      <c r="K193" s="151">
        <v>32.208116345000001</v>
      </c>
      <c r="L193" s="152">
        <v>37.683666123649999</v>
      </c>
      <c r="M193" s="150">
        <f t="shared" si="440"/>
        <v>9.0654403213870527</v>
      </c>
      <c r="N193" s="151">
        <f t="shared" si="441"/>
        <v>11.500011579923974</v>
      </c>
      <c r="O193" s="152">
        <f t="shared" si="442"/>
        <v>17.000527817268729</v>
      </c>
      <c r="P193" s="150">
        <v>4.0165499999999996</v>
      </c>
      <c r="Q193" s="151">
        <v>3.9345999999999988</v>
      </c>
      <c r="R193" s="151">
        <v>4.4217401251225024</v>
      </c>
      <c r="S193" s="152">
        <v>5.4335908983315022</v>
      </c>
      <c r="T193" s="150">
        <f t="shared" si="443"/>
        <v>-2.0403082247202442</v>
      </c>
      <c r="U193" s="151">
        <f t="shared" si="444"/>
        <v>12.380931355728752</v>
      </c>
      <c r="V193" s="152">
        <f t="shared" si="445"/>
        <v>22.883542328959617</v>
      </c>
      <c r="W193" s="150">
        <f t="shared" si="446"/>
        <v>13.621037034985559</v>
      </c>
      <c r="X193" s="151">
        <f t="shared" si="447"/>
        <v>13.728651740321146</v>
      </c>
      <c r="Y193" s="152">
        <f t="shared" si="448"/>
        <v>14.418955099810256</v>
      </c>
      <c r="Z193" s="150">
        <v>1.6614539999999993</v>
      </c>
      <c r="AA193" s="151">
        <v>0.88599999999999868</v>
      </c>
      <c r="AB193" s="151">
        <v>1.1135936228418761</v>
      </c>
      <c r="AC193" s="152">
        <v>2.0449757491519631</v>
      </c>
      <c r="AD193" s="150">
        <f t="shared" si="449"/>
        <v>-46.673215147695991</v>
      </c>
      <c r="AE193" s="151">
        <f t="shared" si="450"/>
        <v>25.687767815110352</v>
      </c>
      <c r="AF193" s="152">
        <f t="shared" si="451"/>
        <v>83.63752334834787</v>
      </c>
      <c r="AG193" s="150">
        <f t="shared" si="452"/>
        <v>3.0672085632585753</v>
      </c>
      <c r="AH193" s="151">
        <f t="shared" si="453"/>
        <v>3.4574937910479537</v>
      </c>
      <c r="AI193" s="152">
        <f t="shared" si="454"/>
        <v>5.426690021193429</v>
      </c>
    </row>
    <row r="194" spans="2:35" ht="12.75">
      <c r="B194" s="252" t="s">
        <v>692</v>
      </c>
      <c r="C194" s="165" t="s">
        <v>1373</v>
      </c>
      <c r="D194" s="177" t="s">
        <v>101</v>
      </c>
      <c r="E194" s="148">
        <f>VLOOKUP($B194,Snapshot!$D:$AJ,2,FALSE)</f>
        <v>1680.3</v>
      </c>
      <c r="F194" s="148">
        <f>VLOOKUP($B194,Snapshot!$D:$AJ,3,FALSE)</f>
        <v>1400</v>
      </c>
      <c r="G194" s="148">
        <f t="shared" si="439"/>
        <v>-16.681544962209131</v>
      </c>
      <c r="H194" s="149">
        <f>VLOOKUP($B194,Snapshot!$D:$AJ,8,FALSE)</f>
        <v>2.0361256093189963</v>
      </c>
      <c r="I194" s="150">
        <v>52.223999999999997</v>
      </c>
      <c r="J194" s="151">
        <v>61.070999999999998</v>
      </c>
      <c r="K194" s="151">
        <v>62.525663137059361</v>
      </c>
      <c r="L194" s="152">
        <v>71.314129242570644</v>
      </c>
      <c r="M194" s="150">
        <f t="shared" si="440"/>
        <v>16.940487132352942</v>
      </c>
      <c r="N194" s="151">
        <f t="shared" si="441"/>
        <v>2.3819212671470247</v>
      </c>
      <c r="O194" s="152">
        <f t="shared" si="442"/>
        <v>14.05577432461056</v>
      </c>
      <c r="P194" s="150">
        <v>5.2119999999999997</v>
      </c>
      <c r="Q194" s="151">
        <v>7.1210000000000004</v>
      </c>
      <c r="R194" s="151">
        <v>6.4216926084753654</v>
      </c>
      <c r="S194" s="152">
        <v>9.9098112886208263</v>
      </c>
      <c r="T194" s="150">
        <f t="shared" si="443"/>
        <v>36.627014581734471</v>
      </c>
      <c r="U194" s="151">
        <f t="shared" si="444"/>
        <v>-9.8203537638623111</v>
      </c>
      <c r="V194" s="152">
        <f t="shared" si="445"/>
        <v>54.31774600269457</v>
      </c>
      <c r="W194" s="150">
        <f t="shared" si="446"/>
        <v>11.660198785020714</v>
      </c>
      <c r="X194" s="151">
        <f t="shared" si="447"/>
        <v>10.270491005267223</v>
      </c>
      <c r="Y194" s="152">
        <f t="shared" si="448"/>
        <v>13.895999844453277</v>
      </c>
      <c r="Z194" s="150">
        <v>-0.53909999999999991</v>
      </c>
      <c r="AA194" s="151">
        <v>1.1419058</v>
      </c>
      <c r="AB194" s="151">
        <v>0.21395274506211559</v>
      </c>
      <c r="AC194" s="152">
        <v>2.6568814204349636</v>
      </c>
      <c r="AD194" s="150" t="str">
        <f t="shared" si="449"/>
        <v>LP</v>
      </c>
      <c r="AE194" s="151">
        <f t="shared" si="450"/>
        <v>-81.263538107774252</v>
      </c>
      <c r="AF194" s="152">
        <f t="shared" si="451"/>
        <v>1141.8075868405463</v>
      </c>
      <c r="AG194" s="150">
        <f t="shared" si="452"/>
        <v>1.8698003962600906</v>
      </c>
      <c r="AH194" s="151">
        <f t="shared" si="453"/>
        <v>0.3421838879071471</v>
      </c>
      <c r="AI194" s="152">
        <f t="shared" si="454"/>
        <v>3.7256031149139384</v>
      </c>
    </row>
    <row r="195" spans="2:35" ht="12.75">
      <c r="B195" s="252" t="s">
        <v>167</v>
      </c>
      <c r="C195" s="165" t="s">
        <v>379</v>
      </c>
      <c r="D195" s="177" t="s">
        <v>101</v>
      </c>
      <c r="E195" s="148">
        <f>VLOOKUP($B195,Snapshot!$D:$AJ,2,FALSE)</f>
        <v>835.2</v>
      </c>
      <c r="F195" s="148">
        <f>VLOOKUP($B195,Snapshot!$D:$AJ,3,FALSE)</f>
        <v>860</v>
      </c>
      <c r="G195" s="148">
        <f t="shared" si="439"/>
        <v>2.9693486590038276</v>
      </c>
      <c r="H195" s="149">
        <f>VLOOKUP($B195,Snapshot!$D:$AJ,8,FALSE)</f>
        <v>3.9323251612903229</v>
      </c>
      <c r="I195" s="150">
        <v>36.613700000000001</v>
      </c>
      <c r="J195" s="151">
        <v>41.483599999999996</v>
      </c>
      <c r="K195" s="151">
        <v>41.401518988299991</v>
      </c>
      <c r="L195" s="152">
        <v>44.070402062621007</v>
      </c>
      <c r="M195" s="150">
        <f t="shared" si="440"/>
        <v>13.300759005508844</v>
      </c>
      <c r="N195" s="151">
        <f t="shared" si="441"/>
        <v>-0.19786376230608305</v>
      </c>
      <c r="O195" s="152">
        <f t="shared" si="442"/>
        <v>6.4463409544834205</v>
      </c>
      <c r="P195" s="150">
        <v>23.492800000000003</v>
      </c>
      <c r="Q195" s="151">
        <v>25.849899999999998</v>
      </c>
      <c r="R195" s="151">
        <v>24.55907798829999</v>
      </c>
      <c r="S195" s="152">
        <v>26.008817402621002</v>
      </c>
      <c r="T195" s="150">
        <f t="shared" si="443"/>
        <v>10.03328679425184</v>
      </c>
      <c r="U195" s="151">
        <f t="shared" si="444"/>
        <v>-4.9935280666463244</v>
      </c>
      <c r="V195" s="152">
        <f t="shared" si="445"/>
        <v>5.9030693864471351</v>
      </c>
      <c r="W195" s="150">
        <f t="shared" si="446"/>
        <v>62.31354077273911</v>
      </c>
      <c r="X195" s="151">
        <f t="shared" si="447"/>
        <v>59.319267960289935</v>
      </c>
      <c r="Y195" s="152">
        <f t="shared" si="448"/>
        <v>59.016519444647372</v>
      </c>
      <c r="Z195" s="150">
        <v>16.7453</v>
      </c>
      <c r="AA195" s="151">
        <v>18.751499999999993</v>
      </c>
      <c r="AB195" s="151">
        <v>18.807118284836676</v>
      </c>
      <c r="AC195" s="152">
        <v>20.026824285233598</v>
      </c>
      <c r="AD195" s="150">
        <f t="shared" si="449"/>
        <v>11.980675174526546</v>
      </c>
      <c r="AE195" s="151">
        <f t="shared" si="450"/>
        <v>0.29660712389238952</v>
      </c>
      <c r="AF195" s="152">
        <f t="shared" si="451"/>
        <v>6.4853423152036793</v>
      </c>
      <c r="AG195" s="150">
        <f t="shared" si="452"/>
        <v>45.202200387623051</v>
      </c>
      <c r="AH195" s="151">
        <f t="shared" si="453"/>
        <v>45.426155233945742</v>
      </c>
      <c r="AI195" s="152">
        <f t="shared" si="454"/>
        <v>45.442799130302603</v>
      </c>
    </row>
    <row r="196" spans="2:35" ht="12.75">
      <c r="B196" s="252" t="s">
        <v>168</v>
      </c>
      <c r="C196" s="165" t="s">
        <v>1374</v>
      </c>
      <c r="D196" s="177" t="s">
        <v>101</v>
      </c>
      <c r="E196" s="148">
        <f>VLOOKUP($B196,Snapshot!$D:$AJ,2,FALSE)</f>
        <v>135.9</v>
      </c>
      <c r="F196" s="148">
        <f>VLOOKUP($B196,Snapshot!$D:$AJ,3,FALSE)</f>
        <v>155</v>
      </c>
      <c r="G196" s="148">
        <f t="shared" si="439"/>
        <v>14.054451802796166</v>
      </c>
      <c r="H196" s="149">
        <f>VLOOKUP($B196,Snapshot!$D:$AJ,8,FALSE)</f>
        <v>1.5606690561529268</v>
      </c>
      <c r="I196" s="150">
        <v>80.879000000000005</v>
      </c>
      <c r="J196" s="151">
        <v>86.371600000000001</v>
      </c>
      <c r="K196" s="151">
        <v>89.404144000000002</v>
      </c>
      <c r="L196" s="152">
        <v>98.621008800000027</v>
      </c>
      <c r="M196" s="150">
        <f t="shared" si="440"/>
        <v>6.7911324323990163</v>
      </c>
      <c r="N196" s="151">
        <f t="shared" si="441"/>
        <v>3.5110429817208466</v>
      </c>
      <c r="O196" s="152">
        <f t="shared" si="442"/>
        <v>10.309214302191648</v>
      </c>
      <c r="P196" s="150">
        <v>11.011300000000002</v>
      </c>
      <c r="Q196" s="151">
        <v>9.0709999999999997</v>
      </c>
      <c r="R196" s="151">
        <v>11.959575169307122</v>
      </c>
      <c r="S196" s="152">
        <v>15.911761165820252</v>
      </c>
      <c r="T196" s="150">
        <f t="shared" si="443"/>
        <v>-17.620989347306871</v>
      </c>
      <c r="U196" s="151">
        <f t="shared" si="444"/>
        <v>31.844065365528863</v>
      </c>
      <c r="V196" s="152">
        <f t="shared" si="445"/>
        <v>33.046207248698622</v>
      </c>
      <c r="W196" s="150">
        <f t="shared" si="446"/>
        <v>10.502294735769627</v>
      </c>
      <c r="X196" s="151">
        <f t="shared" si="447"/>
        <v>13.376980791077337</v>
      </c>
      <c r="Y196" s="152">
        <f t="shared" si="448"/>
        <v>16.134251068237145</v>
      </c>
      <c r="Z196" s="150">
        <v>4.5678400812124877</v>
      </c>
      <c r="AA196" s="151">
        <v>4.3461684515883734</v>
      </c>
      <c r="AB196" s="151">
        <v>6.8198798275517447</v>
      </c>
      <c r="AC196" s="152">
        <v>9.7827073135832983</v>
      </c>
      <c r="AD196" s="150">
        <f t="shared" si="449"/>
        <v>-4.8528763197260183</v>
      </c>
      <c r="AE196" s="151">
        <f t="shared" si="450"/>
        <v>56.917061626070108</v>
      </c>
      <c r="AF196" s="152">
        <f t="shared" si="451"/>
        <v>43.443983779039307</v>
      </c>
      <c r="AG196" s="150">
        <f t="shared" si="452"/>
        <v>5.0319415775421241</v>
      </c>
      <c r="AH196" s="151">
        <f t="shared" si="453"/>
        <v>7.6281473345930637</v>
      </c>
      <c r="AI196" s="152">
        <f t="shared" si="454"/>
        <v>9.919496294569738</v>
      </c>
    </row>
    <row r="197" spans="2:35" ht="12.75">
      <c r="B197" s="252" t="s">
        <v>203</v>
      </c>
      <c r="C197" s="165" t="s">
        <v>1375</v>
      </c>
      <c r="D197" s="177" t="s">
        <v>102</v>
      </c>
      <c r="E197" s="148">
        <f>VLOOKUP($B197,Snapshot!$D:$AJ,2,FALSE)</f>
        <v>516.04999999999995</v>
      </c>
      <c r="F197" s="148">
        <f>VLOOKUP($B197,Snapshot!$D:$AJ,3,FALSE)</f>
        <v>600</v>
      </c>
      <c r="G197" s="148">
        <f t="shared" si="439"/>
        <v>16.267803507412083</v>
      </c>
      <c r="H197" s="149">
        <f>VLOOKUP($B197,Snapshot!$D:$AJ,8,FALSE)</f>
        <v>37.552234808841092</v>
      </c>
      <c r="I197" s="150">
        <v>1382.5190999999998</v>
      </c>
      <c r="J197" s="151">
        <v>1423.2398000000001</v>
      </c>
      <c r="K197" s="151">
        <v>1496.6085453283581</v>
      </c>
      <c r="L197" s="152">
        <v>1694.0713356614363</v>
      </c>
      <c r="M197" s="150">
        <f t="shared" si="440"/>
        <v>2.9453987290302353</v>
      </c>
      <c r="N197" s="151">
        <f t="shared" si="441"/>
        <v>5.1550515470659253</v>
      </c>
      <c r="O197" s="152">
        <f t="shared" si="442"/>
        <v>13.194017296604077</v>
      </c>
      <c r="P197" s="150">
        <v>442.40179999999981</v>
      </c>
      <c r="Q197" s="151">
        <v>479.7149</v>
      </c>
      <c r="R197" s="151">
        <v>525.74660836334454</v>
      </c>
      <c r="S197" s="152">
        <v>598.56842267286106</v>
      </c>
      <c r="T197" s="150">
        <f t="shared" si="443"/>
        <v>8.4342107107159734</v>
      </c>
      <c r="U197" s="151">
        <f t="shared" si="444"/>
        <v>9.5956386519044035</v>
      </c>
      <c r="V197" s="152">
        <f t="shared" si="445"/>
        <v>13.851123935199826</v>
      </c>
      <c r="W197" s="150">
        <f t="shared" ref="W197:W201" si="455">IF(OR(J197&lt;0,Q197&lt;0),"NM",IF(ISERROR((Q197/J197*100)),"NA",(Q197/J197*100)))</f>
        <v>33.705837905882056</v>
      </c>
      <c r="X197" s="151">
        <f t="shared" ref="X197:X201" si="456">IF(OR(K197&lt;0,R197&lt;0),"NM",IF(ISERROR((R197/K197*100)),"NA",(R197/K197*100)))</f>
        <v>35.129199950411547</v>
      </c>
      <c r="Y197" s="152">
        <f t="shared" ref="Y197:Y201" si="457">IF(OR(L197&lt;0,S197&lt;0),"NM",IF(ISERROR((S197/L197*100)),"NA",(S197/L197*100)))</f>
        <v>35.333129725564646</v>
      </c>
      <c r="Z197" s="150">
        <v>317.63229999999976</v>
      </c>
      <c r="AA197" s="151">
        <v>374.02289999999999</v>
      </c>
      <c r="AB197" s="151">
        <v>381.6770031977905</v>
      </c>
      <c r="AC197" s="152">
        <v>419.66231058309432</v>
      </c>
      <c r="AD197" s="150">
        <f t="shared" si="449"/>
        <v>17.753421172846796</v>
      </c>
      <c r="AE197" s="151">
        <f t="shared" si="450"/>
        <v>2.0464263545869832</v>
      </c>
      <c r="AF197" s="152">
        <f t="shared" si="451"/>
        <v>9.9522127524196868</v>
      </c>
      <c r="AG197" s="150">
        <f t="shared" si="452"/>
        <v>26.279682454074148</v>
      </c>
      <c r="AH197" s="151">
        <f t="shared" si="453"/>
        <v>25.502794594430839</v>
      </c>
      <c r="AI197" s="152">
        <f t="shared" si="454"/>
        <v>24.772410804013788</v>
      </c>
    </row>
    <row r="198" spans="2:35" ht="12.75">
      <c r="B198" s="252" t="s">
        <v>170</v>
      </c>
      <c r="C198" s="165" t="s">
        <v>395</v>
      </c>
      <c r="D198" s="177" t="s">
        <v>102</v>
      </c>
      <c r="E198" s="148">
        <f>VLOOKUP($B198,Snapshot!$D:$AJ,2,FALSE)</f>
        <v>522.70000000000005</v>
      </c>
      <c r="F198" s="148">
        <f>VLOOKUP($B198,Snapshot!$D:$AJ,3,FALSE)</f>
        <v>610</v>
      </c>
      <c r="G198" s="148">
        <f t="shared" si="439"/>
        <v>16.701740960397913</v>
      </c>
      <c r="H198" s="149">
        <f>VLOOKUP($B198,Snapshot!$D:$AJ,8,FALSE)</f>
        <v>26.093877777777777</v>
      </c>
      <c r="I198" s="150">
        <v>340.98</v>
      </c>
      <c r="J198" s="151">
        <v>289.32</v>
      </c>
      <c r="K198" s="151">
        <v>332.31255632843306</v>
      </c>
      <c r="L198" s="152">
        <v>370.03990773643807</v>
      </c>
      <c r="M198" s="150">
        <f t="shared" si="440"/>
        <v>-15.150448706669017</v>
      </c>
      <c r="N198" s="151">
        <f t="shared" si="441"/>
        <v>14.859863240852022</v>
      </c>
      <c r="O198" s="152">
        <f t="shared" si="442"/>
        <v>11.352971980606741</v>
      </c>
      <c r="P198" s="150">
        <v>175.06</v>
      </c>
      <c r="Q198" s="151">
        <v>136.56</v>
      </c>
      <c r="R198" s="151">
        <v>165.62815407798473</v>
      </c>
      <c r="S198" s="152">
        <v>209.27144960921302</v>
      </c>
      <c r="T198" s="150">
        <f t="shared" si="443"/>
        <v>-21.992459728093227</v>
      </c>
      <c r="U198" s="151">
        <f t="shared" si="444"/>
        <v>21.285994491787296</v>
      </c>
      <c r="V198" s="152">
        <f t="shared" si="445"/>
        <v>26.350167200848706</v>
      </c>
      <c r="W198" s="150">
        <f t="shared" si="455"/>
        <v>47.200331812525924</v>
      </c>
      <c r="X198" s="151">
        <f t="shared" si="456"/>
        <v>49.841076096531893</v>
      </c>
      <c r="Y198" s="152">
        <f t="shared" si="457"/>
        <v>56.55375142895862</v>
      </c>
      <c r="Z198" s="150">
        <v>105.11</v>
      </c>
      <c r="AA198" s="151">
        <v>77.59</v>
      </c>
      <c r="AB198" s="151">
        <v>97.387700325904163</v>
      </c>
      <c r="AC198" s="152">
        <v>126.47309364108028</v>
      </c>
      <c r="AD198" s="150">
        <f t="shared" si="449"/>
        <v>-26.182094948149558</v>
      </c>
      <c r="AE198" s="151">
        <f t="shared" si="450"/>
        <v>25.515788537059116</v>
      </c>
      <c r="AF198" s="152">
        <f t="shared" si="451"/>
        <v>29.865571543267766</v>
      </c>
      <c r="AG198" s="150">
        <f t="shared" si="452"/>
        <v>26.818056131618974</v>
      </c>
      <c r="AH198" s="151">
        <f t="shared" si="453"/>
        <v>29.306054938728643</v>
      </c>
      <c r="AI198" s="152">
        <f t="shared" si="454"/>
        <v>34.17823077914101</v>
      </c>
    </row>
    <row r="199" spans="2:35" ht="12.75">
      <c r="B199" s="252" t="s">
        <v>169</v>
      </c>
      <c r="C199" s="165" t="s">
        <v>394</v>
      </c>
      <c r="D199" s="177" t="s">
        <v>102</v>
      </c>
      <c r="E199" s="148">
        <f>VLOOKUP($B199,Snapshot!$D:$AJ,2,FALSE)</f>
        <v>747.4</v>
      </c>
      <c r="F199" s="148">
        <f>VLOOKUP($B199,Snapshot!$D:$AJ,3,FALSE)</f>
        <v>750</v>
      </c>
      <c r="G199" s="148">
        <f t="shared" si="439"/>
        <v>0.34787262510033656</v>
      </c>
      <c r="H199" s="149">
        <f>VLOOKUP($B199,Snapshot!$D:$AJ,8,FALSE)</f>
        <v>19.718297491039426</v>
      </c>
      <c r="I199" s="150">
        <v>2232.02</v>
      </c>
      <c r="J199" s="151">
        <v>2159.62</v>
      </c>
      <c r="K199" s="151">
        <v>2368.8285512535626</v>
      </c>
      <c r="L199" s="152">
        <v>2456.1253602726565</v>
      </c>
      <c r="M199" s="150">
        <f t="shared" si="440"/>
        <v>-3.2436985331672719</v>
      </c>
      <c r="N199" s="151">
        <f t="shared" si="441"/>
        <v>9.6872853211936736</v>
      </c>
      <c r="O199" s="152">
        <f t="shared" si="442"/>
        <v>3.6852312073365256</v>
      </c>
      <c r="P199" s="150">
        <v>226.66</v>
      </c>
      <c r="Q199" s="151">
        <v>238.72</v>
      </c>
      <c r="R199" s="151">
        <v>276.77567119973804</v>
      </c>
      <c r="S199" s="152">
        <v>285.85839341918404</v>
      </c>
      <c r="T199" s="150">
        <f t="shared" si="443"/>
        <v>5.3207447277861197</v>
      </c>
      <c r="U199" s="151">
        <f t="shared" si="444"/>
        <v>15.941551273348708</v>
      </c>
      <c r="V199" s="152">
        <f t="shared" si="445"/>
        <v>3.2816187131170738</v>
      </c>
      <c r="W199" s="150">
        <f t="shared" si="455"/>
        <v>11.053796501236329</v>
      </c>
      <c r="X199" s="151">
        <f t="shared" si="456"/>
        <v>11.68407359212514</v>
      </c>
      <c r="Y199" s="152">
        <f t="shared" si="457"/>
        <v>11.638591337514249</v>
      </c>
      <c r="Z199" s="150">
        <v>100.56</v>
      </c>
      <c r="AA199" s="151">
        <v>101.34</v>
      </c>
      <c r="AB199" s="151">
        <v>135.72738957381137</v>
      </c>
      <c r="AC199" s="152">
        <v>141.40776089433351</v>
      </c>
      <c r="AD199" s="150">
        <f t="shared" si="449"/>
        <v>0.77565632458234113</v>
      </c>
      <c r="AE199" s="151">
        <f t="shared" si="450"/>
        <v>33.932691507609405</v>
      </c>
      <c r="AF199" s="152">
        <f t="shared" si="451"/>
        <v>4.1851326680331091</v>
      </c>
      <c r="AG199" s="150">
        <f t="shared" si="452"/>
        <v>4.6924921977014478</v>
      </c>
      <c r="AH199" s="151">
        <f t="shared" si="453"/>
        <v>5.7297261763408613</v>
      </c>
      <c r="AI199" s="152">
        <f t="shared" si="454"/>
        <v>5.7573511182114787</v>
      </c>
    </row>
    <row r="200" spans="2:35" ht="12.75">
      <c r="B200" s="252" t="s">
        <v>171</v>
      </c>
      <c r="C200" s="165" t="s">
        <v>396</v>
      </c>
      <c r="D200" s="177" t="s">
        <v>102</v>
      </c>
      <c r="E200" s="148">
        <f>VLOOKUP($B200,Snapshot!$D:$AJ,2,FALSE)</f>
        <v>1026.25</v>
      </c>
      <c r="F200" s="148">
        <f>VLOOKUP($B200,Snapshot!$D:$AJ,3,FALSE)</f>
        <v>1200</v>
      </c>
      <c r="G200" s="148">
        <f t="shared" si="439"/>
        <v>16.930572472594392</v>
      </c>
      <c r="H200" s="149">
        <f>VLOOKUP($B200,Snapshot!$D:$AJ,8,FALSE)</f>
        <v>12.350573476702507</v>
      </c>
      <c r="I200" s="150">
        <v>527.11180000000002</v>
      </c>
      <c r="J200" s="151">
        <v>500.26759999999996</v>
      </c>
      <c r="K200" s="151">
        <v>600.30460000000005</v>
      </c>
      <c r="L200" s="152">
        <v>755.26424999999995</v>
      </c>
      <c r="M200" s="150">
        <f t="shared" si="440"/>
        <v>-5.09269570516161</v>
      </c>
      <c r="N200" s="151">
        <f t="shared" si="441"/>
        <v>19.996697767354931</v>
      </c>
      <c r="O200" s="152">
        <f t="shared" si="442"/>
        <v>25.813503677966132</v>
      </c>
      <c r="P200" s="150">
        <v>99.34880000000004</v>
      </c>
      <c r="Q200" s="151">
        <v>102.05549999999999</v>
      </c>
      <c r="R200" s="151">
        <v>133.76382641205063</v>
      </c>
      <c r="S200" s="152">
        <v>181.12193943838332</v>
      </c>
      <c r="T200" s="150">
        <f t="shared" si="443"/>
        <v>2.7244415634612107</v>
      </c>
      <c r="U200" s="151">
        <f t="shared" si="444"/>
        <v>31.069688955568921</v>
      </c>
      <c r="V200" s="152">
        <f t="shared" si="445"/>
        <v>35.404275054489801</v>
      </c>
      <c r="W200" s="150">
        <f t="shared" si="455"/>
        <v>20.400181822688499</v>
      </c>
      <c r="X200" s="151">
        <f t="shared" si="456"/>
        <v>22.282658905504078</v>
      </c>
      <c r="Y200" s="152">
        <f t="shared" si="457"/>
        <v>23.981267409172794</v>
      </c>
      <c r="Z200" s="150">
        <v>36.626300000000036</v>
      </c>
      <c r="AA200" s="151">
        <v>59.432299999999998</v>
      </c>
      <c r="AB200" s="151">
        <v>64.719440395653578</v>
      </c>
      <c r="AC200" s="152">
        <v>97.328264152874524</v>
      </c>
      <c r="AD200" s="150">
        <f t="shared" si="449"/>
        <v>62.266731829313748</v>
      </c>
      <c r="AE200" s="151">
        <f t="shared" si="450"/>
        <v>8.8960723304559721</v>
      </c>
      <c r="AF200" s="152">
        <f t="shared" si="451"/>
        <v>50.384897579261036</v>
      </c>
      <c r="AG200" s="150">
        <f t="shared" si="452"/>
        <v>11.880101769532947</v>
      </c>
      <c r="AH200" s="151">
        <f t="shared" si="453"/>
        <v>10.781100194077069</v>
      </c>
      <c r="AI200" s="152">
        <f t="shared" si="454"/>
        <v>12.886650487279722</v>
      </c>
    </row>
    <row r="201" spans="2:35" ht="12.75">
      <c r="B201" s="252" t="s">
        <v>172</v>
      </c>
      <c r="C201" s="165" t="s">
        <v>397</v>
      </c>
      <c r="D201" s="177" t="s">
        <v>102</v>
      </c>
      <c r="E201" s="148">
        <f>VLOOKUP($B201,Snapshot!$D:$AJ,2,FALSE)</f>
        <v>1001.75</v>
      </c>
      <c r="F201" s="148">
        <f>VLOOKUP($B201,Snapshot!$D:$AJ,3,FALSE)</f>
        <v>1100</v>
      </c>
      <c r="G201" s="148">
        <f t="shared" si="439"/>
        <v>9.8078362864986133</v>
      </c>
      <c r="H201" s="149">
        <f>VLOOKUP($B201,Snapshot!$D:$AJ,8,FALSE)</f>
        <v>29.301863799283151</v>
      </c>
      <c r="I201" s="150">
        <v>1659.6</v>
      </c>
      <c r="J201" s="151">
        <v>1750.06</v>
      </c>
      <c r="K201" s="151">
        <v>1883.5176271962659</v>
      </c>
      <c r="L201" s="152">
        <v>2202.2188017889716</v>
      </c>
      <c r="M201" s="150">
        <f t="shared" si="440"/>
        <v>5.4507110147023363</v>
      </c>
      <c r="N201" s="151">
        <f t="shared" si="441"/>
        <v>7.6258886664609227</v>
      </c>
      <c r="O201" s="152">
        <f t="shared" si="442"/>
        <v>16.920530500535435</v>
      </c>
      <c r="P201" s="150">
        <v>185.47</v>
      </c>
      <c r="Q201" s="151">
        <v>282.36</v>
      </c>
      <c r="R201" s="151">
        <v>319.59987017232544</v>
      </c>
      <c r="S201" s="152">
        <v>432.79477062487109</v>
      </c>
      <c r="T201" s="150">
        <f t="shared" si="443"/>
        <v>52.240254488596548</v>
      </c>
      <c r="U201" s="151">
        <f t="shared" si="444"/>
        <v>13.188790966257757</v>
      </c>
      <c r="V201" s="152">
        <f t="shared" si="445"/>
        <v>35.417692876881326</v>
      </c>
      <c r="W201" s="150">
        <f t="shared" si="455"/>
        <v>16.134303966721141</v>
      </c>
      <c r="X201" s="151">
        <f t="shared" si="456"/>
        <v>16.968244180866517</v>
      </c>
      <c r="Y201" s="152">
        <f t="shared" si="457"/>
        <v>19.652668947939706</v>
      </c>
      <c r="Z201" s="150">
        <v>35.53</v>
      </c>
      <c r="AA201" s="151">
        <v>89.83</v>
      </c>
      <c r="AB201" s="151">
        <v>111.18692705440336</v>
      </c>
      <c r="AC201" s="152">
        <v>186.92286704948671</v>
      </c>
      <c r="AD201" s="150">
        <f t="shared" si="449"/>
        <v>152.82859555305373</v>
      </c>
      <c r="AE201" s="151">
        <f t="shared" si="450"/>
        <v>23.774826955809147</v>
      </c>
      <c r="AF201" s="152">
        <f t="shared" si="451"/>
        <v>68.115867576793491</v>
      </c>
      <c r="AG201" s="150">
        <f t="shared" si="452"/>
        <v>5.1329668697073245</v>
      </c>
      <c r="AH201" s="151">
        <f t="shared" si="453"/>
        <v>5.903152986144975</v>
      </c>
      <c r="AI201" s="152">
        <f t="shared" si="454"/>
        <v>8.4879334831598019</v>
      </c>
    </row>
    <row r="202" spans="2:35" ht="12.75">
      <c r="B202" s="252" t="s">
        <v>173</v>
      </c>
      <c r="C202" s="165" t="s">
        <v>398</v>
      </c>
      <c r="D202" s="177" t="s">
        <v>102</v>
      </c>
      <c r="E202" s="148">
        <f>VLOOKUP($B202,Snapshot!$D:$AJ,2,FALSE)</f>
        <v>207</v>
      </c>
      <c r="F202" s="148">
        <f>VLOOKUP($B202,Snapshot!$D:$AJ,3,FALSE)</f>
        <v>185</v>
      </c>
      <c r="G202" s="148">
        <f t="shared" ref="G202" si="458">IF(IFERROR(((IF(F202&lt;0,"-",F202))/E202*100-100),"-")=-100,"-",(IFERROR(((IF(F202&lt;0,"-",F202))/E202*100-100),"-")))</f>
        <v>-10.628019323671495</v>
      </c>
      <c r="H202" s="149">
        <f>VLOOKUP($B202,Snapshot!$D:$AJ,8,FALSE)</f>
        <v>4.4522611230585429</v>
      </c>
      <c r="I202" s="150">
        <v>142.3373</v>
      </c>
      <c r="J202" s="151">
        <v>131.47729999999999</v>
      </c>
      <c r="K202" s="151">
        <v>137.70514902375001</v>
      </c>
      <c r="L202" s="152">
        <v>165.544174575</v>
      </c>
      <c r="M202" s="150">
        <f t="shared" ref="M202" si="459">IF(AND(I202&lt;0,J202&gt;0),"LP",IF(AND(I202&gt;0,J202&lt;0),"PL",IF(OR(I202&lt;0,J202&lt;0),"Loss",IF(ISERROR((+J202/I202-1)*100),"NA",(+J202/I202-1)*100))))</f>
        <v>-7.6297639480304991</v>
      </c>
      <c r="N202" s="151">
        <f t="shared" ref="N202" si="460">IF(AND(J202&lt;0,K202&gt;0),"LP",IF(AND(J202&gt;0,K202&lt;0),"PL",IF(OR(J202&lt;0,K202&lt;0),"Loss",IF(ISERROR((+K202/J202-1)*100),"NA",(+K202/J202-1)*100))))</f>
        <v>4.7368245497511952</v>
      </c>
      <c r="O202" s="152">
        <f t="shared" ref="O202" si="461">IF(AND(K202&lt;0,L202&gt;0),"LP",IF(AND(K202&gt;0,L202&lt;0),"PL",IF(OR(K202&lt;0,L202&lt;0),"Loss",IF(ISERROR((+L202/K202-1)*100),"NA",(+L202/K202-1)*100))))</f>
        <v>20.216401310054554</v>
      </c>
      <c r="P202" s="150">
        <v>24.293299999999988</v>
      </c>
      <c r="Q202" s="151">
        <v>28.714899999999993</v>
      </c>
      <c r="R202" s="151">
        <v>33.626858911150336</v>
      </c>
      <c r="S202" s="152">
        <v>40.643551798191268</v>
      </c>
      <c r="T202" s="150">
        <f t="shared" ref="T202" si="462">IF(AND(P202&lt;0,Q202&gt;0),"LP",IF(AND(P202&gt;0,Q202&lt;0),"PL",IF(OR(P202&lt;0,Q202&lt;0),"Loss",IF(ISERROR((+Q202/P202-1)*100),"NA",(+Q202/P202-1)*100))))</f>
        <v>18.200903129669534</v>
      </c>
      <c r="U202" s="151">
        <f t="shared" ref="U202" si="463">IF(AND(Q202&lt;0,R202&gt;0),"LP",IF(AND(Q202&gt;0,R202&lt;0),"PL",IF(OR(Q202&lt;0,R202&lt;0),"Loss",IF(ISERROR((+R202/Q202-1)*100),"NA",(+R202/Q202-1)*100))))</f>
        <v>17.105958617826779</v>
      </c>
      <c r="V202" s="152">
        <f t="shared" ref="V202" si="464">IF(AND(R202&lt;0,S202&gt;0),"LP",IF(AND(R202&gt;0,S202&lt;0),"PL",IF(OR(R202&lt;0,S202&lt;0),"Loss",IF(ISERROR((+S202/R202-1)*100),"NA",(+S202/R202-1)*100))))</f>
        <v>20.866334573742385</v>
      </c>
      <c r="W202" s="150">
        <f t="shared" ref="W202" si="465">IF(OR(J202&lt;0,Q202&lt;0),"NM",IF(ISERROR((Q202/J202*100)),"NA",(Q202/J202*100)))</f>
        <v>21.840195988204805</v>
      </c>
      <c r="X202" s="151">
        <f t="shared" ref="X202" si="466">IF(OR(K202&lt;0,R202&lt;0),"NM",IF(ISERROR((R202/K202*100)),"NA",(R202/K202*100)))</f>
        <v>24.419463723430347</v>
      </c>
      <c r="Y202" s="152">
        <f t="shared" ref="Y202" si="467">IF(OR(L202&lt;0,S202&lt;0),"NM",IF(ISERROR((S202/L202*100)),"NA",(S202/L202*100)))</f>
        <v>24.55148415976284</v>
      </c>
      <c r="Z202" s="150">
        <v>14.346599999999988</v>
      </c>
      <c r="AA202" s="151">
        <v>16.683524999999999</v>
      </c>
      <c r="AB202" s="151">
        <v>20.538044373950623</v>
      </c>
      <c r="AC202" s="152">
        <v>25.570258521610626</v>
      </c>
      <c r="AD202" s="150">
        <f t="shared" ref="AD202" si="468">IF(AND(Z202&lt;0,AA202&gt;0),"LP",IF(AND(Z202&gt;0,AA202&lt;0),"PL",IF(OR(Z202&lt;0,AA202&lt;0),"Loss",IF(ISERROR((+AA202/Z202-1)*100),"NA",(+AA202/Z202-1)*100))))</f>
        <v>16.289051064363779</v>
      </c>
      <c r="AE202" s="151">
        <f t="shared" ref="AE202" si="469">IF(AND(AA202&lt;0,AB202&gt;0),"LP",IF(AND(AA202&gt;0,AB202&lt;0),"PL",IF(OR(AA202&lt;0,AB202&lt;0),"Loss",IF(ISERROR((+AB202/AA202-1)*100),"NA",(+AB202/AA202-1)*100))))</f>
        <v>23.103746803811688</v>
      </c>
      <c r="AF202" s="152">
        <f t="shared" ref="AF202" si="470">IF(AND(AB202&lt;0,AC202&gt;0),"LP",IF(AND(AB202&gt;0,AC202&lt;0),"PL",IF(OR(AB202&lt;0,AC202&lt;0),"Loss",IF(ISERROR((+AC202/AB202-1)*100),"NA",(+AC202/AB202-1)*100))))</f>
        <v>24.501914866064855</v>
      </c>
      <c r="AG202" s="150">
        <f t="shared" ref="AG202" si="471">IF(OR(J202&lt;0,AA202&lt;0),"NM",IF(ISERROR((AA202/J202*100)),"NA",(AA202/J202*100)))</f>
        <v>12.689281723917361</v>
      </c>
      <c r="AH202" s="151">
        <f t="shared" ref="AH202" si="472">IF(OR(K202&lt;0,AB202&lt;0),"NM",IF(ISERROR((AB202/K202*100)),"NA",(AB202/K202*100)))</f>
        <v>14.914507205833258</v>
      </c>
      <c r="AI202" s="152">
        <f t="shared" ref="AI202" si="473">IF(OR(L202&lt;0,AC202&lt;0),"NM",IF(ISERROR((AC202/L202*100)),"NA",(AC202/L202*100)))</f>
        <v>15.446184432195761</v>
      </c>
    </row>
    <row r="203" spans="2:35" ht="12.75">
      <c r="B203" s="252" t="s">
        <v>174</v>
      </c>
      <c r="C203" s="165" t="s">
        <v>399</v>
      </c>
      <c r="D203" s="177" t="s">
        <v>102</v>
      </c>
      <c r="E203" s="148">
        <f>VLOOKUP($B203,Snapshot!$D:$AJ,2,FALSE)</f>
        <v>235.1</v>
      </c>
      <c r="F203" s="148">
        <f>VLOOKUP($B203,Snapshot!$D:$AJ,3,FALSE)</f>
        <v>280</v>
      </c>
      <c r="G203" s="148">
        <f t="shared" ref="G203:G204" si="474">IF(IFERROR(((IF(F203&lt;0,"-",F203))/E203*100-100),"-")=-100,"-",(IFERROR(((IF(F203&lt;0,"-",F203))/E203*100-100),"-")))</f>
        <v>19.098256061250524</v>
      </c>
      <c r="H203" s="149">
        <f>VLOOKUP($B203,Snapshot!$D:$AJ,8,FALSE)</f>
        <v>8.2091112903225785</v>
      </c>
      <c r="I203" s="150">
        <v>176.66879999999998</v>
      </c>
      <c r="J203" s="151">
        <v>213.07849999999999</v>
      </c>
      <c r="K203" s="151">
        <v>257.28591892500003</v>
      </c>
      <c r="L203" s="152">
        <v>273.26799499999998</v>
      </c>
      <c r="M203" s="150">
        <f t="shared" ref="M203:M204" si="475">IF(AND(I203&lt;0,J203&gt;0),"LP",IF(AND(I203&gt;0,J203&lt;0),"PL",IF(OR(I203&lt;0,J203&lt;0),"Loss",IF(ISERROR((+J203/I203-1)*100),"NA",(+J203/I203-1)*100))))</f>
        <v>20.609015287362588</v>
      </c>
      <c r="N203" s="151">
        <f t="shared" ref="N203:N204" si="476">IF(AND(J203&lt;0,K203&gt;0),"LP",IF(AND(J203&gt;0,K203&lt;0),"PL",IF(OR(J203&lt;0,K203&lt;0),"Loss",IF(ISERROR((+K203/J203-1)*100),"NA",(+K203/J203-1)*100))))</f>
        <v>20.74701057356798</v>
      </c>
      <c r="O203" s="152">
        <f t="shared" ref="O203:O204" si="477">IF(AND(K203&lt;0,L203&gt;0),"LP",IF(AND(K203&gt;0,L203&lt;0),"PL",IF(OR(K203&lt;0,L203&lt;0),"Loss",IF(ISERROR((+L203/K203-1)*100),"NA",(+L203/K203-1)*100))))</f>
        <v>6.211795865773273</v>
      </c>
      <c r="P203" s="150">
        <v>60.525300000000001</v>
      </c>
      <c r="Q203" s="151">
        <v>72.928399999999996</v>
      </c>
      <c r="R203" s="151">
        <v>94.295212976499982</v>
      </c>
      <c r="S203" s="152">
        <v>105.03651079999999</v>
      </c>
      <c r="T203" s="150">
        <f t="shared" ref="T203:T204" si="478">IF(AND(P203&lt;0,Q203&gt;0),"LP",IF(AND(P203&gt;0,Q203&lt;0),"PL",IF(OR(P203&lt;0,Q203&lt;0),"Loss",IF(ISERROR((+Q203/P203-1)*100),"NA",(+Q203/P203-1)*100))))</f>
        <v>20.492422177172177</v>
      </c>
      <c r="U203" s="151">
        <f t="shared" ref="U203:U204" si="479">IF(AND(Q203&lt;0,R203&gt;0),"LP",IF(AND(Q203&gt;0,R203&lt;0),"PL",IF(OR(Q203&lt;0,R203&lt;0),"Loss",IF(ISERROR((+R203/Q203-1)*100),"NA",(+R203/Q203-1)*100))))</f>
        <v>29.298343274362225</v>
      </c>
      <c r="V203" s="152">
        <f t="shared" ref="V203:V204" si="480">IF(AND(R203&lt;0,S203&gt;0),"LP",IF(AND(R203&gt;0,S203&lt;0),"PL",IF(OR(R203&lt;0,S203&lt;0),"Loss",IF(ISERROR((+S203/R203-1)*100),"NA",(+S203/R203-1)*100))))</f>
        <v>11.39113798510316</v>
      </c>
      <c r="W203" s="150">
        <f t="shared" ref="W203:W204" si="481">IF(OR(J203&lt;0,Q203&lt;0),"NM",IF(ISERROR((Q203/J203*100)),"NA",(Q203/J203*100)))</f>
        <v>34.226071612105393</v>
      </c>
      <c r="X203" s="151">
        <f t="shared" ref="X203:X204" si="482">IF(OR(K203&lt;0,R203&lt;0),"NM",IF(ISERROR((R203/K203*100)),"NA",(R203/K203*100)))</f>
        <v>36.649970340579522</v>
      </c>
      <c r="Y203" s="152">
        <f t="shared" ref="Y203:Y204" si="483">IF(OR(L203&lt;0,S203&lt;0),"NM",IF(ISERROR((S203/L203*100)),"NA",(S203/L203*100)))</f>
        <v>38.43717988270086</v>
      </c>
      <c r="Z203" s="150">
        <v>49.027709999999992</v>
      </c>
      <c r="AA203" s="151">
        <v>57.848149999999997</v>
      </c>
      <c r="AB203" s="151">
        <v>72.786101897119337</v>
      </c>
      <c r="AC203" s="152">
        <v>79.46137576356935</v>
      </c>
      <c r="AD203" s="150">
        <f t="shared" ref="AD203:AD204" si="484">IF(AND(Z203&lt;0,AA203&gt;0),"LP",IF(AND(Z203&gt;0,AA203&lt;0),"PL",IF(OR(Z203&lt;0,AA203&lt;0),"Loss",IF(ISERROR((+AA203/Z203-1)*100),"NA",(+AA203/Z203-1)*100))))</f>
        <v>17.990724021170902</v>
      </c>
      <c r="AE203" s="151">
        <f t="shared" ref="AE203:AE204" si="485">IF(AND(AA203&lt;0,AB203&gt;0),"LP",IF(AND(AA203&gt;0,AB203&lt;0),"PL",IF(OR(AA203&lt;0,AB203&lt;0),"Loss",IF(ISERROR((+AB203/AA203-1)*100),"NA",(+AB203/AA203-1)*100))))</f>
        <v>25.822695967147347</v>
      </c>
      <c r="AF203" s="152">
        <f t="shared" ref="AF203:AF204" si="486">IF(AND(AB203&lt;0,AC203&gt;0),"LP",IF(AND(AB203&gt;0,AC203&lt;0),"PL",IF(OR(AB203&lt;0,AC203&lt;0),"Loss",IF(ISERROR((+AC203/AB203-1)*100),"NA",(+AC203/AB203-1)*100))))</f>
        <v>9.1710830673213941</v>
      </c>
      <c r="AG203" s="150">
        <f t="shared" ref="AG203:AG204" si="487">IF(OR(J203&lt;0,AA203&lt;0),"NM",IF(ISERROR((AA203/J203*100)),"NA",(AA203/J203*100)))</f>
        <v>27.14875034318338</v>
      </c>
      <c r="AH203" s="151">
        <f t="shared" ref="AH203:AH204" si="488">IF(OR(K203&lt;0,AB203&lt;0),"NM",IF(ISERROR((AB203/K203*100)),"NA",(AB203/K203*100)))</f>
        <v>28.28996713121203</v>
      </c>
      <c r="AI203" s="152">
        <f t="shared" ref="AI203:AI204" si="489">IF(OR(L203&lt;0,AC203&lt;0),"NM",IF(ISERROR((AC203/L203*100)),"NA",(AC203/L203*100)))</f>
        <v>29.078185963039456</v>
      </c>
    </row>
    <row r="204" spans="2:35" ht="12.75">
      <c r="B204" s="252" t="s">
        <v>175</v>
      </c>
      <c r="C204" s="165" t="s">
        <v>400</v>
      </c>
      <c r="D204" s="177" t="s">
        <v>102</v>
      </c>
      <c r="E204" s="148">
        <f>VLOOKUP($B204,Snapshot!$D:$AJ,2,FALSE)</f>
        <v>140.44999999999999</v>
      </c>
      <c r="F204" s="148">
        <f>VLOOKUP($B204,Snapshot!$D:$AJ,3,FALSE)</f>
        <v>140</v>
      </c>
      <c r="G204" s="148">
        <f t="shared" si="474"/>
        <v>-0.32039871840513001</v>
      </c>
      <c r="H204" s="149">
        <f>VLOOKUP($B204,Snapshot!$D:$AJ,8,FALSE)</f>
        <v>6.8718715232168464</v>
      </c>
      <c r="I204" s="150">
        <v>1044.4772</v>
      </c>
      <c r="J204" s="151">
        <v>1019.15</v>
      </c>
      <c r="K204" s="151">
        <v>1142.3830000000003</v>
      </c>
      <c r="L204" s="152">
        <v>1195.2000000000003</v>
      </c>
      <c r="M204" s="150">
        <f t="shared" si="475"/>
        <v>-2.4248686328433022</v>
      </c>
      <c r="N204" s="151">
        <f t="shared" si="476"/>
        <v>12.091743119266084</v>
      </c>
      <c r="O204" s="152">
        <f t="shared" si="477"/>
        <v>4.6234056354129915</v>
      </c>
      <c r="P204" s="150">
        <v>80.39429999999993</v>
      </c>
      <c r="Q204" s="151">
        <v>76.85980000000005</v>
      </c>
      <c r="R204" s="151">
        <v>112.0935785053277</v>
      </c>
      <c r="S204" s="152">
        <v>132.06620928456937</v>
      </c>
      <c r="T204" s="150">
        <f t="shared" si="478"/>
        <v>-4.3964559676493042</v>
      </c>
      <c r="U204" s="151">
        <f t="shared" si="479"/>
        <v>45.841621374668719</v>
      </c>
      <c r="V204" s="152">
        <f t="shared" si="480"/>
        <v>17.817818866664513</v>
      </c>
      <c r="W204" s="150">
        <f t="shared" si="481"/>
        <v>7.5415591424226118</v>
      </c>
      <c r="X204" s="151">
        <f t="shared" si="482"/>
        <v>9.812258980160566</v>
      </c>
      <c r="Y204" s="152">
        <f t="shared" si="483"/>
        <v>11.049716305603191</v>
      </c>
      <c r="Z204" s="150">
        <v>19.185299999999931</v>
      </c>
      <c r="AA204" s="151">
        <v>10.775598510650045</v>
      </c>
      <c r="AB204" s="151">
        <v>37.368416623395163</v>
      </c>
      <c r="AC204" s="152">
        <v>51.030489123284319</v>
      </c>
      <c r="AD204" s="150">
        <f t="shared" si="484"/>
        <v>-43.834089064804381</v>
      </c>
      <c r="AE204" s="151">
        <f t="shared" si="485"/>
        <v>246.78738806445088</v>
      </c>
      <c r="AF204" s="152">
        <f t="shared" si="486"/>
        <v>36.560480037400822</v>
      </c>
      <c r="AG204" s="150">
        <f t="shared" si="487"/>
        <v>1.0573123201344303</v>
      </c>
      <c r="AH204" s="151">
        <f t="shared" si="488"/>
        <v>3.2710935494834179</v>
      </c>
      <c r="AI204" s="152">
        <f t="shared" si="489"/>
        <v>4.2696192372225825</v>
      </c>
    </row>
    <row r="205" spans="2:35" ht="12.75">
      <c r="B205" s="252" t="s">
        <v>176</v>
      </c>
      <c r="C205" s="165" t="s">
        <v>401</v>
      </c>
      <c r="D205" s="177" t="s">
        <v>102</v>
      </c>
      <c r="E205" s="148">
        <f>VLOOKUP($B205,Snapshot!$D:$AJ,2,FALSE)</f>
        <v>166.5</v>
      </c>
      <c r="F205" s="148">
        <f>VLOOKUP($B205,Snapshot!$D:$AJ,3,FALSE)</f>
        <v>180</v>
      </c>
      <c r="G205" s="148">
        <f t="shared" ref="G205" si="490">IF(IFERROR(((IF(F205&lt;0,"-",F205))/E205*100-100),"-")=-100,"-",(IFERROR(((IF(F205&lt;0,"-",F205))/E205*100-100),"-")))</f>
        <v>8.1081081081081123</v>
      </c>
      <c r="H205" s="149">
        <f>VLOOKUP($B205,Snapshot!$D:$AJ,8,FALSE)</f>
        <v>24.680533333333333</v>
      </c>
      <c r="I205" s="150">
        <v>2433.5268999999998</v>
      </c>
      <c r="J205" s="151">
        <v>2291.7077999999997</v>
      </c>
      <c r="K205" s="151">
        <v>2387.2794641060805</v>
      </c>
      <c r="L205" s="152">
        <v>2601.3227839715951</v>
      </c>
      <c r="M205" s="150">
        <f t="shared" ref="M205" si="491">IF(AND(I205&lt;0,J205&gt;0),"LP",IF(AND(I205&gt;0,J205&lt;0),"PL",IF(OR(I205&lt;0,J205&lt;0),"Loss",IF(ISERROR((+J205/I205-1)*100),"NA",(+J205/I205-1)*100))))</f>
        <v>-5.8277186087402733</v>
      </c>
      <c r="N205" s="151">
        <f t="shared" ref="N205" si="492">IF(AND(J205&lt;0,K205&gt;0),"LP",IF(AND(J205&gt;0,K205&lt;0),"PL",IF(OR(J205&lt;0,K205&lt;0),"Loss",IF(ISERROR((+K205/J205-1)*100),"NA",(+K205/J205-1)*100))))</f>
        <v>4.1703250347221665</v>
      </c>
      <c r="O205" s="152">
        <f t="shared" ref="O205" si="493">IF(AND(K205&lt;0,L205&gt;0),"LP",IF(AND(K205&gt;0,L205&lt;0),"PL",IF(OR(K205&lt;0,L205&lt;0),"Loss",IF(ISERROR((+L205/K205-1)*100),"NA",(+L205/K205-1)*100))))</f>
        <v>8.965993428241692</v>
      </c>
      <c r="P205" s="150">
        <v>323.00159999999966</v>
      </c>
      <c r="Q205" s="151">
        <v>223.059</v>
      </c>
      <c r="R205" s="151">
        <v>338.04467602359574</v>
      </c>
      <c r="S205" s="152">
        <v>402.9605550626456</v>
      </c>
      <c r="T205" s="150">
        <f t="shared" ref="T205" si="494">IF(AND(P205&lt;0,Q205&gt;0),"LP",IF(AND(P205&gt;0,Q205&lt;0),"PL",IF(OR(P205&lt;0,Q205&lt;0),"Loss",IF(ISERROR((+Q205/P205-1)*100),"NA",(+Q205/P205-1)*100))))</f>
        <v>-30.941828151934779</v>
      </c>
      <c r="U205" s="151">
        <f t="shared" ref="U205" si="495">IF(AND(Q205&lt;0,R205&gt;0),"LP",IF(AND(Q205&gt;0,R205&lt;0),"PL",IF(OR(Q205&lt;0,R205&lt;0),"Loss",IF(ISERROR((+R205/Q205-1)*100),"NA",(+R205/Q205-1)*100))))</f>
        <v>51.549444776312868</v>
      </c>
      <c r="V205" s="152">
        <f t="shared" ref="V205" si="496">IF(AND(R205&lt;0,S205&gt;0),"LP",IF(AND(R205&gt;0,S205&lt;0),"PL",IF(OR(R205&lt;0,S205&lt;0),"Loss",IF(ISERROR((+S205/R205-1)*100),"NA",(+S205/R205-1)*100))))</f>
        <v>19.203343120989924</v>
      </c>
      <c r="W205" s="150">
        <f t="shared" ref="W205" si="497">IF(OR(J205&lt;0,Q205&lt;0),"NM",IF(ISERROR((Q205/J205*100)),"NA",(Q205/J205*100)))</f>
        <v>9.7333089323167652</v>
      </c>
      <c r="X205" s="151">
        <f t="shared" ref="X205" si="498">IF(OR(K205&lt;0,R205&lt;0),"NM",IF(ISERROR((R205/K205*100)),"NA",(R205/K205*100)))</f>
        <v>14.160247306872259</v>
      </c>
      <c r="Y205" s="152">
        <f t="shared" ref="Y205" si="499">IF(OR(L205&lt;0,S205&lt;0),"NM",IF(ISERROR((S205/L205*100)),"NA",(S205/L205*100)))</f>
        <v>15.490601840938078</v>
      </c>
      <c r="Z205" s="150">
        <v>86.471399999999605</v>
      </c>
      <c r="AA205" s="151">
        <v>33.766399999999997</v>
      </c>
      <c r="AB205" s="151">
        <v>122.8847998757353</v>
      </c>
      <c r="AC205" s="152">
        <v>171.32893406455935</v>
      </c>
      <c r="AD205" s="150">
        <f t="shared" ref="AD205" si="500">IF(AND(Z205&lt;0,AA205&gt;0),"LP",IF(AND(Z205&gt;0,AA205&lt;0),"PL",IF(OR(Z205&lt;0,AA205&lt;0),"Loss",IF(ISERROR((+AA205/Z205-1)*100),"NA",(+AA205/Z205-1)*100))))</f>
        <v>-60.950788353143182</v>
      </c>
      <c r="AE205" s="151">
        <f t="shared" ref="AE205" si="501">IF(AND(AA205&lt;0,AB205&gt;0),"LP",IF(AND(AA205&gt;0,AB205&lt;0),"PL",IF(OR(AA205&lt;0,AB205&lt;0),"Loss",IF(ISERROR((+AB205/AA205-1)*100),"NA",(+AB205/AA205-1)*100))))</f>
        <v>263.92626953342761</v>
      </c>
      <c r="AF205" s="152">
        <f t="shared" ref="AF205" si="502">IF(AND(AB205&lt;0,AC205&gt;0),"LP",IF(AND(AB205&gt;0,AC205&lt;0),"PL",IF(OR(AB205&lt;0,AC205&lt;0),"Loss",IF(ISERROR((+AC205/AB205-1)*100),"NA",(+AC205/AB205-1)*100))))</f>
        <v>39.422397430611575</v>
      </c>
      <c r="AG205" s="150">
        <f t="shared" ref="AG205" si="503">IF(OR(J205&lt;0,AA205&lt;0),"NM",IF(ISERROR((AA205/J205*100)),"NA",(AA205/J205*100)))</f>
        <v>1.4734164626048749</v>
      </c>
      <c r="AH205" s="151">
        <f t="shared" ref="AH205" si="504">IF(OR(K205&lt;0,AB205&lt;0),"NM",IF(ISERROR((AB205/K205*100)),"NA",(AB205/K205*100)))</f>
        <v>5.1474828030554711</v>
      </c>
      <c r="AI205" s="152">
        <f t="shared" ref="AI205" si="505">IF(OR(L205&lt;0,AC205&lt;0),"NM",IF(ISERROR((AC205/L205*100)),"NA",(AC205/L205*100)))</f>
        <v>6.5862235598068004</v>
      </c>
    </row>
    <row r="206" spans="2:35" ht="12.75">
      <c r="B206" s="252" t="s">
        <v>177</v>
      </c>
      <c r="C206" s="165" t="s">
        <v>648</v>
      </c>
      <c r="D206" s="177" t="s">
        <v>102</v>
      </c>
      <c r="E206" s="148">
        <f>VLOOKUP($B206,Snapshot!$D:$AJ,2,FALSE)</f>
        <v>512.85</v>
      </c>
      <c r="F206" s="148">
        <f>VLOOKUP($B206,Snapshot!$D:$AJ,3,FALSE)</f>
        <v>460</v>
      </c>
      <c r="G206" s="148">
        <f t="shared" ref="G206" si="506">IF(IFERROR(((IF(F206&lt;0,"-",F206))/E206*100-100),"-")=-100,"-",(IFERROR(((IF(F206&lt;0,"-",F206))/E206*100-100),"-")))</f>
        <v>-10.305157453446441</v>
      </c>
      <c r="H206" s="149">
        <f>VLOOKUP($B206,Snapshot!$D:$AJ,8,FALSE)</f>
        <v>22.286173626869772</v>
      </c>
      <c r="I206" s="150">
        <v>1473.08</v>
      </c>
      <c r="J206" s="151">
        <v>1389.66</v>
      </c>
      <c r="K206" s="151">
        <v>1476.3532506143331</v>
      </c>
      <c r="L206" s="152">
        <v>1594.0320879767912</v>
      </c>
      <c r="M206" s="150">
        <f t="shared" ref="M206" si="507">IF(AND(I206&lt;0,J206&gt;0),"LP",IF(AND(I206&gt;0,J206&lt;0),"PL",IF(OR(I206&lt;0,J206&lt;0),"Loss",IF(ISERROR((+J206/I206-1)*100),"NA",(+J206/I206-1)*100))))</f>
        <v>-5.6629646726586325</v>
      </c>
      <c r="N206" s="151">
        <f t="shared" ref="N206" si="508">IF(AND(J206&lt;0,K206&gt;0),"LP",IF(AND(J206&gt;0,K206&lt;0),"PL",IF(OR(J206&lt;0,K206&lt;0),"Loss",IF(ISERROR((+K206/J206-1)*100),"NA",(+K206/J206-1)*100))))</f>
        <v>6.2384504565385024</v>
      </c>
      <c r="O206" s="152">
        <f t="shared" ref="O206" si="509">IF(AND(K206&lt;0,L206&gt;0),"LP",IF(AND(K206&gt;0,L206&lt;0),"PL",IF(OR(K206&lt;0,L206&lt;0),"Loss",IF(ISERROR((+L206/K206-1)*100),"NA",(+L206/K206-1)*100))))</f>
        <v>7.9709132833547969</v>
      </c>
      <c r="P206" s="150">
        <v>277.20564000000002</v>
      </c>
      <c r="Q206" s="151">
        <v>242.53154000000001</v>
      </c>
      <c r="R206" s="151">
        <v>332.36502470146917</v>
      </c>
      <c r="S206" s="152">
        <v>382.95951490752054</v>
      </c>
      <c r="T206" s="150">
        <f t="shared" ref="T206" si="510">IF(AND(P206&lt;0,Q206&gt;0),"LP",IF(AND(P206&gt;0,Q206&lt;0),"PL",IF(OR(P206&lt;0,Q206&lt;0),"Loss",IF(ISERROR((+Q206/P206-1)*100),"NA",(+Q206/P206-1)*100))))</f>
        <v>-12.508439582975296</v>
      </c>
      <c r="U206" s="151">
        <f t="shared" ref="U206" si="511">IF(AND(Q206&lt;0,R206&gt;0),"LP",IF(AND(Q206&gt;0,R206&lt;0),"PL",IF(OR(Q206&lt;0,R206&lt;0),"Loss",IF(ISERROR((+R206/Q206-1)*100),"NA",(+R206/Q206-1)*100))))</f>
        <v>37.0399184788375</v>
      </c>
      <c r="V206" s="152">
        <f t="shared" ref="V206" si="512">IF(AND(R206&lt;0,S206&gt;0),"LP",IF(AND(R206&gt;0,S206&lt;0),"PL",IF(OR(R206&lt;0,S206&lt;0),"Loss",IF(ISERROR((+S206/R206-1)*100),"NA",(+S206/R206-1)*100))))</f>
        <v>15.222567492321271</v>
      </c>
      <c r="W206" s="150">
        <f t="shared" ref="W206" si="513">IF(OR(J206&lt;0,Q206&lt;0),"NM",IF(ISERROR((Q206/J206*100)),"NA",(Q206/J206*100)))</f>
        <v>17.452581206913919</v>
      </c>
      <c r="X206" s="151">
        <f t="shared" ref="X206" si="514">IF(OR(K206&lt;0,R206&lt;0),"NM",IF(ISERROR((R206/K206*100)),"NA",(R206/K206*100)))</f>
        <v>22.512567677360888</v>
      </c>
      <c r="Y206" s="152">
        <f t="shared" ref="Y206" si="515">IF(OR(L206&lt;0,S206&lt;0),"NM",IF(ISERROR((S206/L206*100)),"NA",(S206/L206*100)))</f>
        <v>24.024580044281791</v>
      </c>
      <c r="Z206" s="150">
        <v>105.21</v>
      </c>
      <c r="AA206" s="151">
        <v>49.299599999999998</v>
      </c>
      <c r="AB206" s="151">
        <v>125.14467282281663</v>
      </c>
      <c r="AC206" s="152">
        <v>165.10258253972</v>
      </c>
      <c r="AD206" s="150">
        <f t="shared" ref="AD206" si="516">IF(AND(Z206&lt;0,AA206&gt;0),"LP",IF(AND(Z206&gt;0,AA206&lt;0),"PL",IF(OR(Z206&lt;0,AA206&lt;0),"Loss",IF(ISERROR((+AA206/Z206-1)*100),"NA",(+AA206/Z206-1)*100))))</f>
        <v>-53.141716566866258</v>
      </c>
      <c r="AE206" s="151">
        <f t="shared" ref="AE206" si="517">IF(AND(AA206&lt;0,AB206&gt;0),"LP",IF(AND(AA206&gt;0,AB206&lt;0),"PL",IF(OR(AA206&lt;0,AB206&lt;0),"Loss",IF(ISERROR((+AB206/AA206-1)*100),"NA",(+AB206/AA206-1)*100))))</f>
        <v>153.84520933804055</v>
      </c>
      <c r="AF206" s="152">
        <f t="shared" ref="AF206" si="518">IF(AND(AB206&lt;0,AC206&gt;0),"LP",IF(AND(AB206&gt;0,AC206&lt;0),"PL",IF(OR(AB206&lt;0,AC206&lt;0),"Loss",IF(ISERROR((+AC206/AB206-1)*100),"NA",(+AC206/AB206-1)*100))))</f>
        <v>31.929373273025298</v>
      </c>
      <c r="AG206" s="150">
        <f t="shared" ref="AG206" si="519">IF(OR(J206&lt;0,AA206&lt;0),"NM",IF(ISERROR((AA206/J206*100)),"NA",(AA206/J206*100)))</f>
        <v>3.5476015716074429</v>
      </c>
      <c r="AH206" s="151">
        <f t="shared" ref="AH206" si="520">IF(OR(K206&lt;0,AB206&lt;0),"NM",IF(ISERROR((AB206/K206*100)),"NA",(AB206/K206*100)))</f>
        <v>8.4766076662710645</v>
      </c>
      <c r="AI206" s="152">
        <f t="shared" ref="AI206" si="521">IF(OR(L206&lt;0,AC206&lt;0),"NM",IF(ISERROR((AC206/L206*100)),"NA",(AC206/L206*100)))</f>
        <v>10.357544480128675</v>
      </c>
    </row>
    <row r="207" spans="2:35" ht="12.75">
      <c r="B207" s="252" t="s">
        <v>749</v>
      </c>
      <c r="C207" s="165" t="s">
        <v>1376</v>
      </c>
      <c r="D207" s="177" t="s">
        <v>103</v>
      </c>
      <c r="E207" s="148">
        <f>VLOOKUP($B207,Snapshot!$D:$AJ,2,FALSE)</f>
        <v>740.3</v>
      </c>
      <c r="F207" s="148">
        <f>VLOOKUP($B207,Snapshot!$D:$AJ,3,FALSE)</f>
        <v>760</v>
      </c>
      <c r="G207" s="148">
        <f t="shared" ref="G207:G209" si="522">IF(IFERROR(((IF(F207&lt;0,"-",F207))/E207*100-100),"-")=-100,"-",(IFERROR(((IF(F207&lt;0,"-",F207))/E207*100-100),"-")))</f>
        <v>2.6610833445900255</v>
      </c>
      <c r="H207" s="149">
        <f>VLOOKUP($B207,Snapshot!$D:$AJ,8,FALSE)</f>
        <v>3.1371935483870974</v>
      </c>
      <c r="I207" s="150">
        <v>86.272100000000009</v>
      </c>
      <c r="J207" s="151">
        <v>70.459199999999996</v>
      </c>
      <c r="K207" s="151">
        <v>83.10065104581453</v>
      </c>
      <c r="L207" s="152">
        <v>80.401312185779972</v>
      </c>
      <c r="M207" s="150">
        <f t="shared" ref="M207:M209" si="523">IF(AND(I207&lt;0,J207&gt;0),"LP",IF(AND(I207&gt;0,J207&lt;0),"PL",IF(OR(I207&lt;0,J207&lt;0),"Loss",IF(ISERROR((+J207/I207-1)*100),"NA",(+J207/I207-1)*100))))</f>
        <v>-18.329100601469083</v>
      </c>
      <c r="N207" s="151">
        <f t="shared" ref="N207:N209" si="524">IF(AND(J207&lt;0,K207&gt;0),"LP",IF(AND(J207&gt;0,K207&lt;0),"PL",IF(OR(J207&lt;0,K207&lt;0),"Loss",IF(ISERROR((+K207/J207-1)*100),"NA",(+K207/J207-1)*100))))</f>
        <v>17.941519412389773</v>
      </c>
      <c r="O207" s="152">
        <f t="shared" ref="O207:O209" si="525">IF(AND(K207&lt;0,L207&gt;0),"LP",IF(AND(K207&gt;0,L207&lt;0),"PL",IF(OR(K207&lt;0,L207&lt;0),"Loss",IF(ISERROR((+L207/K207-1)*100),"NA",(+L207/K207-1)*100))))</f>
        <v>-3.248276428720609</v>
      </c>
      <c r="P207" s="150">
        <v>7.338700000000026</v>
      </c>
      <c r="Q207" s="151">
        <v>9.227499999999992</v>
      </c>
      <c r="R207" s="151">
        <v>11.901572898403872</v>
      </c>
      <c r="S207" s="152">
        <v>14.185885871630381</v>
      </c>
      <c r="T207" s="150">
        <f t="shared" ref="T207:T209" si="526">IF(AND(P207&lt;0,Q207&gt;0),"LP",IF(AND(P207&gt;0,Q207&lt;0),"PL",IF(OR(P207&lt;0,Q207&lt;0),"Loss",IF(ISERROR((+Q207/P207-1)*100),"NA",(+Q207/P207-1)*100))))</f>
        <v>25.737528445091897</v>
      </c>
      <c r="U207" s="151">
        <f t="shared" ref="U207:U209" si="527">IF(AND(Q207&lt;0,R207&gt;0),"LP",IF(AND(Q207&gt;0,R207&lt;0),"PL",IF(OR(Q207&lt;0,R207&lt;0),"Loss",IF(ISERROR((+R207/Q207-1)*100),"NA",(+R207/Q207-1)*100))))</f>
        <v>28.979386598795799</v>
      </c>
      <c r="V207" s="152">
        <f t="shared" ref="V207:V209" si="528">IF(AND(R207&lt;0,S207&gt;0),"LP",IF(AND(R207&gt;0,S207&lt;0),"PL",IF(OR(R207&lt;0,S207&lt;0),"Loss",IF(ISERROR((+S207/R207-1)*100),"NA",(+S207/R207-1)*100))))</f>
        <v>19.193370428650326</v>
      </c>
      <c r="W207" s="150">
        <f t="shared" ref="W207:W209" si="529">IF(OR(J207&lt;0,Q207&lt;0),"NM",IF(ISERROR((Q207/J207*100)),"NA",(Q207/J207*100)))</f>
        <v>13.096231577991224</v>
      </c>
      <c r="X207" s="151">
        <f t="shared" ref="X207:X209" si="530">IF(OR(K207&lt;0,R207&lt;0),"NM",IF(ISERROR((R207/K207*100)),"NA",(R207/K207*100)))</f>
        <v>14.321876842868983</v>
      </c>
      <c r="Y207" s="152">
        <f t="shared" ref="Y207:Y209" si="531">IF(OR(L207&lt;0,S207&lt;0),"NM",IF(ISERROR((S207/L207*100)),"NA",(S207/L207*100)))</f>
        <v>17.64384869596611</v>
      </c>
      <c r="Z207" s="150">
        <v>5.1372739252834254</v>
      </c>
      <c r="AA207" s="151">
        <v>5.6920999999999964</v>
      </c>
      <c r="AB207" s="151">
        <v>6.1412528026869415</v>
      </c>
      <c r="AC207" s="152">
        <v>7.6249242096488672</v>
      </c>
      <c r="AD207" s="150">
        <f t="shared" ref="AD207:AD209" si="532">IF(AND(Z207&lt;0,AA207&gt;0),"LP",IF(AND(Z207&gt;0,AA207&lt;0),"PL",IF(OR(Z207&lt;0,AA207&lt;0),"Loss",IF(ISERROR((+AA207/Z207-1)*100),"NA",(+AA207/Z207-1)*100))))</f>
        <v>10.80000955343181</v>
      </c>
      <c r="AE207" s="151">
        <f t="shared" ref="AE207:AE209" si="533">IF(AND(AA207&lt;0,AB207&gt;0),"LP",IF(AND(AA207&gt;0,AB207&lt;0),"PL",IF(OR(AA207&lt;0,AB207&lt;0),"Loss",IF(ISERROR((+AB207/AA207-1)*100),"NA",(+AB207/AA207-1)*100))))</f>
        <v>7.8908101173019718</v>
      </c>
      <c r="AF207" s="152">
        <f t="shared" ref="AF207:AF209" si="534">IF(AND(AB207&lt;0,AC207&gt;0),"LP",IF(AND(AB207&gt;0,AC207&lt;0),"PL",IF(OR(AB207&lt;0,AC207&lt;0),"Loss",IF(ISERROR((+AC207/AB207-1)*100),"NA",(+AC207/AB207-1)*100))))</f>
        <v>24.15910001804167</v>
      </c>
      <c r="AG207" s="150">
        <f t="shared" ref="AG207:AG209" si="535">IF(OR(J207&lt;0,AA207&lt;0),"NM",IF(ISERROR((AA207/J207*100)),"NA",(AA207/J207*100)))</f>
        <v>8.0785759702068667</v>
      </c>
      <c r="AH207" s="151">
        <f t="shared" ref="AH207:AH209" si="536">IF(OR(K207&lt;0,AB207&lt;0),"NM",IF(ISERROR((AB207/K207*100)),"NA",(AB207/K207*100)))</f>
        <v>7.390138013842015</v>
      </c>
      <c r="AI207" s="152">
        <f t="shared" ref="AI207:AI209" si="537">IF(OR(L207&lt;0,AC207&lt;0),"NM",IF(ISERROR((AC207/L207*100)),"NA",(AC207/L207*100)))</f>
        <v>9.4835818002948411</v>
      </c>
    </row>
    <row r="208" spans="2:35" ht="12.75">
      <c r="B208" s="252" t="s">
        <v>178</v>
      </c>
      <c r="C208" s="165" t="s">
        <v>427</v>
      </c>
      <c r="D208" s="177" t="s">
        <v>103</v>
      </c>
      <c r="E208" s="148">
        <f>VLOOKUP($B208,Snapshot!$D:$AJ,2,FALSE)</f>
        <v>367.3</v>
      </c>
      <c r="F208" s="148">
        <f>VLOOKUP($B208,Snapshot!$D:$AJ,3,FALSE)</f>
        <v>320</v>
      </c>
      <c r="G208" s="148">
        <f t="shared" si="522"/>
        <v>-12.877756602232509</v>
      </c>
      <c r="H208" s="149">
        <f>VLOOKUP($B208,Snapshot!$D:$AJ,8,FALSE)</f>
        <v>18.137334528076465</v>
      </c>
      <c r="I208" s="150">
        <v>4731.8718000000008</v>
      </c>
      <c r="J208" s="151">
        <v>4480.8302999999996</v>
      </c>
      <c r="K208" s="151">
        <v>4252.5717218993523</v>
      </c>
      <c r="L208" s="152">
        <v>4315.5982160177891</v>
      </c>
      <c r="M208" s="150">
        <f t="shared" si="523"/>
        <v>-5.3053318139346324</v>
      </c>
      <c r="N208" s="151">
        <f t="shared" si="524"/>
        <v>-5.094113430286507</v>
      </c>
      <c r="O208" s="152">
        <f t="shared" si="525"/>
        <v>1.4820795095323414</v>
      </c>
      <c r="P208" s="150">
        <v>93.837800000000257</v>
      </c>
      <c r="Q208" s="151">
        <v>442.61769999999979</v>
      </c>
      <c r="R208" s="151">
        <v>227.09284788598598</v>
      </c>
      <c r="S208" s="152">
        <v>266.66654270895197</v>
      </c>
      <c r="T208" s="150">
        <f t="shared" si="526"/>
        <v>371.68379906604645</v>
      </c>
      <c r="U208" s="151">
        <f t="shared" si="527"/>
        <v>-48.693229419883998</v>
      </c>
      <c r="V208" s="152">
        <f t="shared" si="528"/>
        <v>17.426218038726748</v>
      </c>
      <c r="W208" s="150">
        <f t="shared" si="529"/>
        <v>9.8780286323273572</v>
      </c>
      <c r="X208" s="151">
        <f t="shared" si="530"/>
        <v>5.3401297552850702</v>
      </c>
      <c r="Y208" s="152">
        <f t="shared" si="531"/>
        <v>6.1791327496427151</v>
      </c>
      <c r="Z208" s="150">
        <v>19.72113332750687</v>
      </c>
      <c r="AA208" s="151">
        <v>270.55398022637183</v>
      </c>
      <c r="AB208" s="151">
        <v>123.94997772875958</v>
      </c>
      <c r="AC208" s="152">
        <v>151.35848012480275</v>
      </c>
      <c r="AD208" s="150">
        <f t="shared" si="532"/>
        <v>1271.8987430048223</v>
      </c>
      <c r="AE208" s="151">
        <f t="shared" si="533"/>
        <v>-54.186599796073622</v>
      </c>
      <c r="AF208" s="152">
        <f t="shared" si="534"/>
        <v>22.112551287440606</v>
      </c>
      <c r="AG208" s="150">
        <f t="shared" si="535"/>
        <v>6.0380322867030216</v>
      </c>
      <c r="AH208" s="151">
        <f t="shared" si="536"/>
        <v>2.9147063432336195</v>
      </c>
      <c r="AI208" s="152">
        <f t="shared" si="537"/>
        <v>3.5072421608438917</v>
      </c>
    </row>
    <row r="209" spans="2:35" ht="12.75">
      <c r="B209" s="252" t="s">
        <v>206</v>
      </c>
      <c r="C209" s="165" t="s">
        <v>1377</v>
      </c>
      <c r="D209" s="177" t="s">
        <v>103</v>
      </c>
      <c r="E209" s="148">
        <f>VLOOKUP($B209,Snapshot!$D:$AJ,2,FALSE)</f>
        <v>244.35</v>
      </c>
      <c r="F209" s="148">
        <f>VLOOKUP($B209,Snapshot!$D:$AJ,3,FALSE)</f>
        <v>310</v>
      </c>
      <c r="G209" s="148">
        <f t="shared" si="522"/>
        <v>26.8671986904031</v>
      </c>
      <c r="H209" s="149">
        <f>VLOOKUP($B209,Snapshot!$D:$AJ,8,FALSE)</f>
        <v>2.8958644683393073</v>
      </c>
      <c r="I209" s="150">
        <v>47.744900000000001</v>
      </c>
      <c r="J209" s="151">
        <v>50.746099999999998</v>
      </c>
      <c r="K209" s="151">
        <v>54.429652091718182</v>
      </c>
      <c r="L209" s="152">
        <v>58.115819300448607</v>
      </c>
      <c r="M209" s="150">
        <f t="shared" si="523"/>
        <v>6.2859069764519271</v>
      </c>
      <c r="N209" s="151">
        <f t="shared" si="524"/>
        <v>7.2587885408301078</v>
      </c>
      <c r="O209" s="152">
        <f t="shared" si="525"/>
        <v>6.7723512223060833</v>
      </c>
      <c r="P209" s="150">
        <v>11.111000000000001</v>
      </c>
      <c r="Q209" s="151">
        <v>12.023999999999999</v>
      </c>
      <c r="R209" s="151">
        <v>13.262295615875665</v>
      </c>
      <c r="S209" s="152">
        <v>14.863222866210752</v>
      </c>
      <c r="T209" s="150">
        <f t="shared" si="526"/>
        <v>8.217082170821687</v>
      </c>
      <c r="U209" s="151">
        <f t="shared" si="527"/>
        <v>10.298533066164882</v>
      </c>
      <c r="V209" s="152">
        <f t="shared" si="528"/>
        <v>12.071268027072879</v>
      </c>
      <c r="W209" s="150">
        <f t="shared" si="529"/>
        <v>23.694431690317089</v>
      </c>
      <c r="X209" s="151">
        <f t="shared" si="530"/>
        <v>24.365938612886353</v>
      </c>
      <c r="Y209" s="152">
        <f t="shared" si="531"/>
        <v>25.575175649456977</v>
      </c>
      <c r="Z209" s="150">
        <v>8.1515000000000004</v>
      </c>
      <c r="AA209" s="151">
        <v>8.6413000000000011</v>
      </c>
      <c r="AB209" s="151">
        <v>9.7332291371173731</v>
      </c>
      <c r="AC209" s="152">
        <v>10.895616306555443</v>
      </c>
      <c r="AD209" s="150">
        <f t="shared" si="532"/>
        <v>6.00871005336443</v>
      </c>
      <c r="AE209" s="151">
        <f t="shared" si="533"/>
        <v>12.636167441442513</v>
      </c>
      <c r="AF209" s="152">
        <f t="shared" si="534"/>
        <v>11.942461777719181</v>
      </c>
      <c r="AG209" s="150">
        <f t="shared" si="535"/>
        <v>17.028500712370018</v>
      </c>
      <c r="AH209" s="151">
        <f t="shared" si="536"/>
        <v>17.882218171661521</v>
      </c>
      <c r="AI209" s="152">
        <f t="shared" si="537"/>
        <v>18.748107550935512</v>
      </c>
    </row>
    <row r="210" spans="2:35" ht="12.75">
      <c r="B210" s="252" t="s">
        <v>179</v>
      </c>
      <c r="C210" s="165" t="s">
        <v>428</v>
      </c>
      <c r="D210" s="177" t="s">
        <v>103</v>
      </c>
      <c r="E210" s="148">
        <f>VLOOKUP($B210,Snapshot!$D:$AJ,2,FALSE)</f>
        <v>236.95</v>
      </c>
      <c r="F210" s="148">
        <f>VLOOKUP($B210,Snapshot!$D:$AJ,3,FALSE)</f>
        <v>275</v>
      </c>
      <c r="G210" s="148">
        <f t="shared" ref="G210" si="538">IF(IFERROR(((IF(F210&lt;0,"-",F210))/E210*100-100),"-")=-100,"-",(IFERROR(((IF(F210&lt;0,"-",F210))/E210*100-100),"-")))</f>
        <v>16.058240135049601</v>
      </c>
      <c r="H210" s="149">
        <f>VLOOKUP($B210,Snapshot!$D:$AJ,8,FALSE)</f>
        <v>18.110983333333333</v>
      </c>
      <c r="I210" s="150">
        <v>1443.0161000000001</v>
      </c>
      <c r="J210" s="151">
        <v>1306.3811000000001</v>
      </c>
      <c r="K210" s="151">
        <v>1382.5188791661594</v>
      </c>
      <c r="L210" s="152">
        <v>1399.908907622194</v>
      </c>
      <c r="M210" s="150">
        <f t="shared" ref="M210" si="539">IF(AND(I210&lt;0,J210&gt;0),"LP",IF(AND(I210&gt;0,J210&lt;0),"PL",IF(OR(I210&lt;0,J210&lt;0),"Loss",IF(ISERROR((+J210/I210-1)*100),"NA",(+J210/I210-1)*100))))</f>
        <v>-9.4687093234787856</v>
      </c>
      <c r="N210" s="151">
        <f t="shared" ref="N210" si="540">IF(AND(J210&lt;0,K210&gt;0),"LP",IF(AND(J210&gt;0,K210&lt;0),"PL",IF(OR(J210&lt;0,K210&lt;0),"Loss",IF(ISERROR((+K210/J210-1)*100),"NA",(+K210/J210-1)*100))))</f>
        <v>5.8281445717608182</v>
      </c>
      <c r="O210" s="152">
        <f t="shared" ref="O210" si="541">IF(AND(K210&lt;0,L210&gt;0),"LP",IF(AND(K210&gt;0,L210&lt;0),"PL",IF(OR(K210&lt;0,L210&lt;0),"Loss",IF(ISERROR((+L210/K210-1)*100),"NA",(+L210/K210-1)*100))))</f>
        <v>1.2578510657679454</v>
      </c>
      <c r="P210" s="150">
        <v>66.989000000000004</v>
      </c>
      <c r="Q210" s="151">
        <v>134.8479000000001</v>
      </c>
      <c r="R210" s="151">
        <v>146.23826534192204</v>
      </c>
      <c r="S210" s="152">
        <v>160.71376210946863</v>
      </c>
      <c r="T210" s="150">
        <f t="shared" ref="T210" si="542">IF(AND(P210&lt;0,Q210&gt;0),"LP",IF(AND(P210&gt;0,Q210&lt;0),"PL",IF(OR(P210&lt;0,Q210&lt;0),"Loss",IF(ISERROR((+Q210/P210-1)*100),"NA",(+Q210/P210-1)*100))))</f>
        <v>101.29857140724607</v>
      </c>
      <c r="U210" s="151">
        <f t="shared" ref="U210" si="543">IF(AND(Q210&lt;0,R210&gt;0),"LP",IF(AND(Q210&gt;0,R210&lt;0),"PL",IF(OR(Q210&lt;0,R210&lt;0),"Loss",IF(ISERROR((+R210/Q210-1)*100),"NA",(+R210/Q210-1)*100))))</f>
        <v>8.4468244161918236</v>
      </c>
      <c r="V210" s="152">
        <f t="shared" ref="V210" si="544">IF(AND(R210&lt;0,S210&gt;0),"LP",IF(AND(R210&gt;0,S210&lt;0),"PL",IF(OR(R210&lt;0,S210&lt;0),"Loss",IF(ISERROR((+S210/R210-1)*100),"NA",(+S210/R210-1)*100))))</f>
        <v>9.8985697988834822</v>
      </c>
      <c r="W210" s="150">
        <f t="shared" ref="W210" si="545">IF(OR(J210&lt;0,Q210&lt;0),"NM",IF(ISERROR((Q210/J210*100)),"NA",(Q210/J210*100)))</f>
        <v>10.322248232158294</v>
      </c>
      <c r="X210" s="151">
        <f t="shared" ref="X210" si="546">IF(OR(K210&lt;0,R210&lt;0),"NM",IF(ISERROR((R210/K210*100)),"NA",(R210/K210*100)))</f>
        <v>10.577668597923447</v>
      </c>
      <c r="Y210" s="152">
        <f t="shared" ref="Y210" si="547">IF(OR(L210&lt;0,S210&lt;0),"NM",IF(ISERROR((S210/L210*100)),"NA",(S210/L210*100)))</f>
        <v>11.480301413500392</v>
      </c>
      <c r="Z210" s="150">
        <v>53.015200000000007</v>
      </c>
      <c r="AA210" s="151">
        <v>90.168800000000076</v>
      </c>
      <c r="AB210" s="151">
        <v>100.50319465191909</v>
      </c>
      <c r="AC210" s="152">
        <v>111.46149123461699</v>
      </c>
      <c r="AD210" s="150">
        <f t="shared" ref="AD210" si="548">IF(AND(Z210&lt;0,AA210&gt;0),"LP",IF(AND(Z210&gt;0,AA210&lt;0),"PL",IF(OR(Z210&lt;0,AA210&lt;0),"Loss",IF(ISERROR((+AA210/Z210-1)*100),"NA",(+AA210/Z210-1)*100))))</f>
        <v>70.081033364016477</v>
      </c>
      <c r="AE210" s="151">
        <f t="shared" ref="AE210" si="549">IF(AND(AA210&lt;0,AB210&gt;0),"LP",IF(AND(AA210&gt;0,AB210&lt;0),"PL",IF(OR(AA210&lt;0,AB210&lt;0),"Loss",IF(ISERROR((+AB210/AA210-1)*100),"NA",(+AB210/AA210-1)*100))))</f>
        <v>11.461164673278335</v>
      </c>
      <c r="AF210" s="152">
        <f t="shared" ref="AF210" si="550">IF(AND(AB210&lt;0,AC210&gt;0),"LP",IF(AND(AB210&gt;0,AC210&lt;0),"PL",IF(OR(AB210&lt;0,AC210&lt;0),"Loss",IF(ISERROR((+AC210/AB210-1)*100),"NA",(+AC210/AB210-1)*100))))</f>
        <v>10.903431100524386</v>
      </c>
      <c r="AG210" s="150">
        <f t="shared" ref="AG210" si="551">IF(OR(J210&lt;0,AA210&lt;0),"NM",IF(ISERROR((AA210/J210*100)),"NA",(AA210/J210*100)))</f>
        <v>6.9021819130726918</v>
      </c>
      <c r="AH210" s="151">
        <f t="shared" ref="AH210" si="552">IF(OR(K210&lt;0,AB210&lt;0),"NM",IF(ISERROR((AB210/K210*100)),"NA",(AB210/K210*100)))</f>
        <v>7.2695712273047386</v>
      </c>
      <c r="AI210" s="152">
        <f t="shared" ref="AI210" si="553">IF(OR(L210&lt;0,AC210&lt;0),"NM",IF(ISERROR((AC210/L210*100)),"NA",(AC210/L210*100)))</f>
        <v>7.9620531470107698</v>
      </c>
    </row>
    <row r="211" spans="2:35" ht="12.75">
      <c r="B211" s="252" t="s">
        <v>180</v>
      </c>
      <c r="C211" s="165" t="s">
        <v>429</v>
      </c>
      <c r="D211" s="177" t="s">
        <v>103</v>
      </c>
      <c r="E211" s="148">
        <f>VLOOKUP($B211,Snapshot!$D:$AJ,2,FALSE)</f>
        <v>417.85</v>
      </c>
      <c r="F211" s="148">
        <f>VLOOKUP($B211,Snapshot!$D:$AJ,3,FALSE)</f>
        <v>405</v>
      </c>
      <c r="G211" s="148">
        <f t="shared" ref="G211:G212" si="554">IF(IFERROR(((IF(F211&lt;0,"-",F211))/E211*100-100),"-")=-100,"-",(IFERROR(((IF(F211&lt;0,"-",F211))/E211*100-100),"-")))</f>
        <v>-3.0752662438674179</v>
      </c>
      <c r="H211" s="149">
        <f>VLOOKUP($B211,Snapshot!$D:$AJ,8,FALSE)</f>
        <v>2.7369794824372757</v>
      </c>
      <c r="I211" s="150">
        <v>15.274508000000001</v>
      </c>
      <c r="J211" s="151">
        <v>17.571613000000003</v>
      </c>
      <c r="K211" s="151">
        <v>12.752990000000002</v>
      </c>
      <c r="L211" s="152">
        <v>13.487552500000001</v>
      </c>
      <c r="M211" s="150">
        <f t="shared" ref="M211:M212" si="555">IF(AND(I211&lt;0,J211&gt;0),"LP",IF(AND(I211&gt;0,J211&lt;0),"PL",IF(OR(I211&lt;0,J211&lt;0),"Loss",IF(ISERROR((+J211/I211-1)*100),"NA",(+J211/I211-1)*100))))</f>
        <v>15.038814998165574</v>
      </c>
      <c r="N211" s="151">
        <f t="shared" ref="N211:N212" si="556">IF(AND(J211&lt;0,K211&gt;0),"LP",IF(AND(J211&gt;0,K211&lt;0),"PL",IF(OR(J211&lt;0,K211&lt;0),"Loss",IF(ISERROR((+K211/J211-1)*100),"NA",(+K211/J211-1)*100))))</f>
        <v>-27.422769895968003</v>
      </c>
      <c r="O211" s="152">
        <f t="shared" ref="O211:O212" si="557">IF(AND(K211&lt;0,L211&gt;0),"LP",IF(AND(K211&gt;0,L211&lt;0),"PL",IF(OR(K211&lt;0,L211&lt;0),"Loss",IF(ISERROR((+L211/K211-1)*100),"NA",(+L211/K211-1)*100))))</f>
        <v>5.759923751214413</v>
      </c>
      <c r="P211" s="150">
        <v>12.586849000000003</v>
      </c>
      <c r="Q211" s="151">
        <v>15.041478000000001</v>
      </c>
      <c r="R211" s="151">
        <v>9.8347302003671615</v>
      </c>
      <c r="S211" s="152">
        <v>10.267405628854977</v>
      </c>
      <c r="T211" s="150">
        <f t="shared" ref="T211:T212" si="558">IF(AND(P211&lt;0,Q211&gt;0),"LP",IF(AND(P211&gt;0,Q211&lt;0),"PL",IF(OR(P211&lt;0,Q211&lt;0),"Loss",IF(ISERROR((+Q211/P211-1)*100),"NA",(+Q211/P211-1)*100))))</f>
        <v>19.501536881867708</v>
      </c>
      <c r="U211" s="151">
        <f t="shared" ref="U211:U212" si="559">IF(AND(Q211&lt;0,R211&gt;0),"LP",IF(AND(Q211&gt;0,R211&lt;0),"PL",IF(OR(Q211&lt;0,R211&lt;0),"Loss",IF(ISERROR((+R211/Q211-1)*100),"NA",(+R211/Q211-1)*100))))</f>
        <v>-34.615932022324138</v>
      </c>
      <c r="V211" s="152">
        <f t="shared" ref="V211:V212" si="560">IF(AND(R211&lt;0,S211&gt;0),"LP",IF(AND(R211&gt;0,S211&lt;0),"PL",IF(OR(R211&lt;0,S211&lt;0),"Loss",IF(ISERROR((+S211/R211-1)*100),"NA",(+S211/R211-1)*100))))</f>
        <v>4.3994641405786794</v>
      </c>
      <c r="W211" s="150">
        <f t="shared" ref="W211:W212" si="561">IF(OR(J211&lt;0,Q211&lt;0),"NM",IF(ISERROR((Q211/J211*100)),"NA",(Q211/J211*100)))</f>
        <v>85.601008854451777</v>
      </c>
      <c r="X211" s="151">
        <f t="shared" ref="X211:X212" si="562">IF(OR(K211&lt;0,R211&lt;0),"NM",IF(ISERROR((R211/K211*100)),"NA",(R211/K211*100)))</f>
        <v>77.117054121168124</v>
      </c>
      <c r="Y211" s="152">
        <f t="shared" ref="Y211:Y212" si="563">IF(OR(L211&lt;0,S211&lt;0),"NM",IF(ISERROR((S211/L211*100)),"NA",(S211/L211*100)))</f>
        <v>76.125046622468943</v>
      </c>
      <c r="Z211" s="150">
        <v>9.4495030000000018</v>
      </c>
      <c r="AA211" s="151">
        <v>12.846406</v>
      </c>
      <c r="AB211" s="151">
        <v>6.5636497925434076</v>
      </c>
      <c r="AC211" s="152">
        <v>6.8357824522022224</v>
      </c>
      <c r="AD211" s="150">
        <f t="shared" ref="AD211:AD212" si="564">IF(AND(Z211&lt;0,AA211&gt;0),"LP",IF(AND(Z211&gt;0,AA211&lt;0),"PL",IF(OR(Z211&lt;0,AA211&lt;0),"Loss",IF(ISERROR((+AA211/Z211-1)*100),"NA",(+AA211/Z211-1)*100))))</f>
        <v>35.947954088167357</v>
      </c>
      <c r="AE211" s="151">
        <f t="shared" ref="AE211:AE212" si="565">IF(AND(AA211&lt;0,AB211&gt;0),"LP",IF(AND(AA211&gt;0,AB211&lt;0),"PL",IF(OR(AA211&lt;0,AB211&lt;0),"Loss",IF(ISERROR((+AB211/AA211-1)*100),"NA",(+AB211/AA211-1)*100))))</f>
        <v>-48.906723074582828</v>
      </c>
      <c r="AF211" s="152">
        <f t="shared" ref="AF211:AF212" si="566">IF(AND(AB211&lt;0,AC211&gt;0),"LP",IF(AND(AB211&gt;0,AC211&lt;0),"PL",IF(OR(AB211&lt;0,AC211&lt;0),"Loss",IF(ISERROR((+AC211/AB211-1)*100),"NA",(+AC211/AB211-1)*100))))</f>
        <v>4.1460569692180815</v>
      </c>
      <c r="AG211" s="150">
        <f t="shared" ref="AG211:AG212" si="567">IF(OR(J211&lt;0,AA211&lt;0),"NM",IF(ISERROR((AA211/J211*100)),"NA",(AA211/J211*100)))</f>
        <v>73.108860296433789</v>
      </c>
      <c r="AH211" s="151">
        <f t="shared" ref="AH211:AH212" si="568">IF(OR(K211&lt;0,AB211&lt;0),"NM",IF(ISERROR((AB211/K211*100)),"NA",(AB211/K211*100)))</f>
        <v>51.467536574116387</v>
      </c>
      <c r="AI211" s="152">
        <f t="shared" ref="AI211:AI212" si="569">IF(OR(L211&lt;0,AC211&lt;0),"NM",IF(ISERROR((AC211/L211*100)),"NA",(AC211/L211*100)))</f>
        <v>50.682156397183419</v>
      </c>
    </row>
    <row r="212" spans="2:35" ht="12.75">
      <c r="B212" s="252" t="s">
        <v>501</v>
      </c>
      <c r="C212" s="165" t="s">
        <v>739</v>
      </c>
      <c r="D212" s="177" t="s">
        <v>103</v>
      </c>
      <c r="E212" s="148">
        <f>VLOOKUP($B212,Snapshot!$D:$AJ,2,FALSE)</f>
        <v>611</v>
      </c>
      <c r="F212" s="148">
        <f>VLOOKUP($B212,Snapshot!$D:$AJ,3,FALSE)</f>
        <v>715</v>
      </c>
      <c r="G212" s="148">
        <f t="shared" si="554"/>
        <v>17.021276595744681</v>
      </c>
      <c r="H212" s="149">
        <f>VLOOKUP($B212,Snapshot!$D:$AJ,8,FALSE)</f>
        <v>4.9791799283154123</v>
      </c>
      <c r="I212" s="150">
        <v>167.59399999999999</v>
      </c>
      <c r="J212" s="151">
        <v>156.90190000000001</v>
      </c>
      <c r="K212" s="151">
        <v>171.82757059732975</v>
      </c>
      <c r="L212" s="152">
        <v>187.07131542298092</v>
      </c>
      <c r="M212" s="150">
        <f t="shared" si="555"/>
        <v>-6.3797629986753641</v>
      </c>
      <c r="N212" s="151">
        <f t="shared" si="556"/>
        <v>9.5127405068579307</v>
      </c>
      <c r="O212" s="152">
        <f t="shared" si="557"/>
        <v>8.8715360245499753</v>
      </c>
      <c r="P212" s="150">
        <v>23.919900000000023</v>
      </c>
      <c r="Q212" s="151">
        <v>18.763800000000018</v>
      </c>
      <c r="R212" s="151">
        <v>23.33245951032001</v>
      </c>
      <c r="S212" s="152">
        <v>26.42687181064402</v>
      </c>
      <c r="T212" s="150">
        <f t="shared" si="558"/>
        <v>-21.555692122458716</v>
      </c>
      <c r="U212" s="151">
        <f t="shared" si="559"/>
        <v>24.348263732932509</v>
      </c>
      <c r="V212" s="152">
        <f t="shared" si="560"/>
        <v>13.262263667297237</v>
      </c>
      <c r="W212" s="150">
        <f t="shared" si="561"/>
        <v>11.958937399738318</v>
      </c>
      <c r="X212" s="151">
        <f t="shared" si="562"/>
        <v>13.578996332898512</v>
      </c>
      <c r="Y212" s="152">
        <f t="shared" si="563"/>
        <v>14.126629596253744</v>
      </c>
      <c r="Z212" s="150">
        <v>15.254700000000026</v>
      </c>
      <c r="AA212" s="151">
        <v>11.013428114645802</v>
      </c>
      <c r="AB212" s="151">
        <v>14.148212328566414</v>
      </c>
      <c r="AC212" s="152">
        <v>16.376598075864269</v>
      </c>
      <c r="AD212" s="150">
        <f t="shared" si="564"/>
        <v>-27.803050111468707</v>
      </c>
      <c r="AE212" s="151">
        <f t="shared" si="565"/>
        <v>28.463292094783242</v>
      </c>
      <c r="AF212" s="152">
        <f t="shared" si="566"/>
        <v>15.750299016919334</v>
      </c>
      <c r="AG212" s="150">
        <f t="shared" si="567"/>
        <v>7.0193083159896723</v>
      </c>
      <c r="AH212" s="151">
        <f t="shared" si="568"/>
        <v>8.2339593578507362</v>
      </c>
      <c r="AI212" s="152">
        <f t="shared" si="569"/>
        <v>8.7542005244554311</v>
      </c>
    </row>
    <row r="213" spans="2:35" ht="12.75">
      <c r="B213" s="252" t="s">
        <v>181</v>
      </c>
      <c r="C213" s="165" t="s">
        <v>430</v>
      </c>
      <c r="D213" s="177" t="s">
        <v>103</v>
      </c>
      <c r="E213" s="148">
        <f>VLOOKUP($B213,Snapshot!$D:$AJ,2,FALSE)</f>
        <v>436.95</v>
      </c>
      <c r="F213" s="148">
        <f>VLOOKUP($B213,Snapshot!$D:$AJ,3,FALSE)</f>
        <v>460</v>
      </c>
      <c r="G213" s="148">
        <f t="shared" ref="G213" si="570">IF(IFERROR(((IF(F213&lt;0,"-",F213))/E213*100-100),"-")=-100,"-",(IFERROR(((IF(F213&lt;0,"-",F213))/E213*100-100),"-")))</f>
        <v>5.2752031124842631</v>
      </c>
      <c r="H213" s="149">
        <f>VLOOKUP($B213,Snapshot!$D:$AJ,8,FALSE)</f>
        <v>10.738680322580645</v>
      </c>
      <c r="I213" s="150">
        <v>4407.0924999999997</v>
      </c>
      <c r="J213" s="151">
        <v>4203.8257704853986</v>
      </c>
      <c r="K213" s="151">
        <v>4235.7816138053731</v>
      </c>
      <c r="L213" s="152">
        <v>4356.8194444104338</v>
      </c>
      <c r="M213" s="150">
        <f t="shared" ref="M213" si="571">IF(AND(I213&lt;0,J213&gt;0),"LP",IF(AND(I213&gt;0,J213&lt;0),"PL",IF(OR(I213&lt;0,J213&lt;0),"Loss",IF(ISERROR((+J213/I213-1)*100),"NA",(+J213/I213-1)*100))))</f>
        <v>-4.612263743377321</v>
      </c>
      <c r="N213" s="151">
        <f t="shared" ref="N213" si="572">IF(AND(J213&lt;0,K213&gt;0),"LP",IF(AND(J213&gt;0,K213&lt;0),"PL",IF(OR(J213&lt;0,K213&lt;0),"Loss",IF(ISERROR((+K213/J213-1)*100),"NA",(+K213/J213-1)*100))))</f>
        <v>0.76016098346256555</v>
      </c>
      <c r="O213" s="152">
        <f t="shared" ref="O213" si="573">IF(AND(K213&lt;0,L213&gt;0),"LP",IF(AND(K213&gt;0,L213&lt;0),"PL",IF(OR(K213&lt;0,L213&lt;0),"Loss",IF(ISERROR((+L213/K213-1)*100),"NA",(+L213/K213-1)*100))))</f>
        <v>2.8575087584914893</v>
      </c>
      <c r="P213" s="150">
        <v>-72.070800000000744</v>
      </c>
      <c r="Q213" s="151">
        <v>249.27780000000027</v>
      </c>
      <c r="R213" s="151">
        <v>131.33646690525021</v>
      </c>
      <c r="S213" s="152">
        <v>191.77466666296263</v>
      </c>
      <c r="T213" s="150" t="str">
        <f t="shared" ref="T213" si="574">IF(AND(P213&lt;0,Q213&gt;0),"LP",IF(AND(P213&gt;0,Q213&lt;0),"PL",IF(OR(P213&lt;0,Q213&lt;0),"Loss",IF(ISERROR((+Q213/P213-1)*100),"NA",(+Q213/P213-1)*100))))</f>
        <v>LP</v>
      </c>
      <c r="U213" s="151">
        <f t="shared" ref="U213" si="575">IF(AND(Q213&lt;0,R213&gt;0),"LP",IF(AND(Q213&gt;0,R213&lt;0),"PL",IF(OR(Q213&lt;0,R213&lt;0),"Loss",IF(ISERROR((+R213/Q213-1)*100),"NA",(+R213/Q213-1)*100))))</f>
        <v>-47.313211643696285</v>
      </c>
      <c r="V213" s="152">
        <f t="shared" ref="V213" si="576">IF(AND(R213&lt;0,S213&gt;0),"LP",IF(AND(R213&gt;0,S213&lt;0),"PL",IF(OR(R213&lt;0,S213&lt;0),"Loss",IF(ISERROR((+S213/R213-1)*100),"NA",(+S213/R213-1)*100))))</f>
        <v>46.017835854617758</v>
      </c>
      <c r="W213" s="150">
        <f t="shared" ref="W213" si="577">IF(OR(J213&lt;0,Q213&lt;0),"NM",IF(ISERROR((Q213/J213*100)),"NA",(Q213/J213*100)))</f>
        <v>5.9297842872117226</v>
      </c>
      <c r="X213" s="151">
        <f t="shared" ref="X213" si="578">IF(OR(K213&lt;0,R213&lt;0),"NM",IF(ISERROR((R213/K213*100)),"NA",(R213/K213*100)))</f>
        <v>3.1006430189222898</v>
      </c>
      <c r="Y213" s="152">
        <f t="shared" ref="Y213" si="579">IF(OR(L213&lt;0,S213&lt;0),"NM",IF(ISERROR((S213/L213*100)),"NA",(S213/L213*100)))</f>
        <v>4.4017125132187713</v>
      </c>
      <c r="Z213" s="150">
        <v>-69.802300000000741</v>
      </c>
      <c r="AA213" s="151">
        <v>160.14610000000027</v>
      </c>
      <c r="AB213" s="151">
        <v>56.892139953181548</v>
      </c>
      <c r="AC213" s="152">
        <v>99.994946696886615</v>
      </c>
      <c r="AD213" s="150" t="str">
        <f t="shared" ref="AD213" si="580">IF(AND(Z213&lt;0,AA213&gt;0),"LP",IF(AND(Z213&gt;0,AA213&lt;0),"PL",IF(OR(Z213&lt;0,AA213&lt;0),"Loss",IF(ISERROR((+AA213/Z213-1)*100),"NA",(+AA213/Z213-1)*100))))</f>
        <v>LP</v>
      </c>
      <c r="AE213" s="151">
        <f t="shared" ref="AE213" si="581">IF(AND(AA213&lt;0,AB213&gt;0),"LP",IF(AND(AA213&gt;0,AB213&lt;0),"PL",IF(OR(AA213&lt;0,AB213&lt;0),"Loss",IF(ISERROR((+AB213/AA213-1)*100),"NA",(+AB213/AA213-1)*100))))</f>
        <v>-64.47485143054908</v>
      </c>
      <c r="AF213" s="152">
        <f t="shared" ref="AF213" si="582">IF(AND(AB213&lt;0,AC213&gt;0),"LP",IF(AND(AB213&gt;0,AC213&lt;0),"PL",IF(OR(AB213&lt;0,AC213&lt;0),"Loss",IF(ISERROR((+AC213/AB213-1)*100),"NA",(+AC213/AB213-1)*100))))</f>
        <v>75.762322843148127</v>
      </c>
      <c r="AG213" s="150">
        <f t="shared" ref="AG213" si="583">IF(OR(J213&lt;0,AA213&lt;0),"NM",IF(ISERROR((AA213/J213*100)),"NA",(AA213/J213*100)))</f>
        <v>3.8095322866225461</v>
      </c>
      <c r="AH213" s="151">
        <f t="shared" ref="AH213" si="584">IF(OR(K213&lt;0,AB213&lt;0),"NM",IF(ISERROR((AB213/K213*100)),"NA",(AB213/K213*100)))</f>
        <v>1.3431320389076991</v>
      </c>
      <c r="AI213" s="152">
        <f t="shared" ref="AI213" si="585">IF(OR(L213&lt;0,AC213&lt;0),"NM",IF(ISERROR((AC213/L213*100)),"NA",(AC213/L213*100)))</f>
        <v>2.2951363482637497</v>
      </c>
    </row>
    <row r="214" spans="2:35" ht="12.75">
      <c r="B214" s="252" t="s">
        <v>182</v>
      </c>
      <c r="C214" s="165" t="s">
        <v>432</v>
      </c>
      <c r="D214" s="177" t="s">
        <v>103</v>
      </c>
      <c r="E214" s="148">
        <f>VLOOKUP($B214,Snapshot!$D:$AJ,2,FALSE)</f>
        <v>179.9</v>
      </c>
      <c r="F214" s="148">
        <f>VLOOKUP($B214,Snapshot!$D:$AJ,3,FALSE)</f>
        <v>215</v>
      </c>
      <c r="G214" s="148">
        <f t="shared" ref="G214:G215" si="586">IF(IFERROR(((IF(F214&lt;0,"-",F214))/E214*100-100),"-")=-100,"-",(IFERROR(((IF(F214&lt;0,"-",F214))/E214*100-100),"-")))</f>
        <v>19.510839355197334</v>
      </c>
      <c r="H214" s="149">
        <f>VLOOKUP($B214,Snapshot!$D:$AJ,8,FALSE)</f>
        <v>28.934196742414183</v>
      </c>
      <c r="I214" s="150">
        <v>8417.5591000000004</v>
      </c>
      <c r="J214" s="151">
        <v>7763.5185000000001</v>
      </c>
      <c r="K214" s="151">
        <v>9793.087607338919</v>
      </c>
      <c r="L214" s="152">
        <v>11304.59344606312</v>
      </c>
      <c r="M214" s="150">
        <f t="shared" ref="M214:M215" si="587">IF(AND(I214&lt;0,J214&gt;0),"LP",IF(AND(I214&gt;0,J214&lt;0),"PL",IF(OR(I214&lt;0,J214&lt;0),"Loss",IF(ISERROR((+J214/I214-1)*100),"NA",(+J214/I214-1)*100))))</f>
        <v>-7.7699555444760708</v>
      </c>
      <c r="N214" s="151">
        <f t="shared" ref="N214:N215" si="588">IF(AND(J214&lt;0,K214&gt;0),"LP",IF(AND(J214&gt;0,K214&lt;0),"PL",IF(OR(J214&lt;0,K214&lt;0),"Loss",IF(ISERROR((+K214/J214-1)*100),"NA",(+K214/J214-1)*100))))</f>
        <v>26.142387724572558</v>
      </c>
      <c r="O214" s="152">
        <f t="shared" ref="O214:O215" si="589">IF(AND(K214&lt;0,L214&gt;0),"LP",IF(AND(K214&gt;0,L214&lt;0),"PL",IF(OR(K214&lt;0,L214&lt;0),"Loss",IF(ISERROR((+L214/K214-1)*100),"NA",(+L214/K214-1)*100))))</f>
        <v>15.43441557279117</v>
      </c>
      <c r="P214" s="150">
        <v>306.3620999999996</v>
      </c>
      <c r="Q214" s="151">
        <v>767.71779999999978</v>
      </c>
      <c r="R214" s="151">
        <v>382.35708332776835</v>
      </c>
      <c r="S214" s="152">
        <v>447.6680612410139</v>
      </c>
      <c r="T214" s="150">
        <f t="shared" ref="T214:T215" si="590">IF(AND(P214&lt;0,Q214&gt;0),"LP",IF(AND(P214&gt;0,Q214&lt;0),"PL",IF(OR(P214&lt;0,Q214&lt;0),"Loss",IF(ISERROR((+Q214/P214-1)*100),"NA",(+Q214/P214-1)*100))))</f>
        <v>150.59163649811799</v>
      </c>
      <c r="U214" s="151">
        <f t="shared" ref="U214:U215" si="591">IF(AND(Q214&lt;0,R214&gt;0),"LP",IF(AND(Q214&gt;0,R214&lt;0),"PL",IF(OR(Q214&lt;0,R214&lt;0),"Loss",IF(ISERROR((+R214/Q214-1)*100),"NA",(+R214/Q214-1)*100))))</f>
        <v>-50.195620926365336</v>
      </c>
      <c r="V214" s="152">
        <f t="shared" ref="V214:V215" si="592">IF(AND(R214&lt;0,S214&gt;0),"LP",IF(AND(R214&gt;0,S214&lt;0),"PL",IF(OR(R214&lt;0,S214&lt;0),"Loss",IF(ISERROR((+S214/R214-1)*100),"NA",(+S214/R214-1)*100))))</f>
        <v>17.081147639485206</v>
      </c>
      <c r="W214" s="150">
        <f t="shared" ref="W214:W215" si="593">IF(OR(J214&lt;0,Q214&lt;0),"NM",IF(ISERROR((Q214/J214*100)),"NA",(Q214/J214*100)))</f>
        <v>9.888786894756544</v>
      </c>
      <c r="X214" s="151">
        <f t="shared" ref="X214:X215" si="594">IF(OR(K214&lt;0,R214&lt;0),"NM",IF(ISERROR((R214/K214*100)),"NA",(R214/K214*100)))</f>
        <v>3.9043568143026799</v>
      </c>
      <c r="Y214" s="152">
        <f t="shared" ref="Y214:Y215" si="595">IF(OR(L214&lt;0,S214&lt;0),"NM",IF(ISERROR((S214/L214*100)),"NA",(S214/L214*100)))</f>
        <v>3.9600544979962682</v>
      </c>
      <c r="Z214" s="150">
        <v>91.210531054569842</v>
      </c>
      <c r="AA214" s="151">
        <v>405.64981995838542</v>
      </c>
      <c r="AB214" s="151">
        <v>130.44798835396639</v>
      </c>
      <c r="AC214" s="152">
        <v>183.3257386406591</v>
      </c>
      <c r="AD214" s="150">
        <f t="shared" ref="AD214:AD215" si="596">IF(AND(Z214&lt;0,AA214&gt;0),"LP",IF(AND(Z214&gt;0,AA214&lt;0),"PL",IF(OR(Z214&lt;0,AA214&lt;0),"Loss",IF(ISERROR((+AA214/Z214-1)*100),"NA",(+AA214/Z214-1)*100))))</f>
        <v>344.74011418231021</v>
      </c>
      <c r="AE214" s="151">
        <f t="shared" ref="AE214:AE215" si="597">IF(AND(AA214&lt;0,AB214&gt;0),"LP",IF(AND(AA214&gt;0,AB214&lt;0),"PL",IF(OR(AA214&lt;0,AB214&lt;0),"Loss",IF(ISERROR((+AB214/AA214-1)*100),"NA",(+AB214/AA214-1)*100))))</f>
        <v>-67.842217120335775</v>
      </c>
      <c r="AF214" s="152">
        <f t="shared" ref="AF214:AF215" si="598">IF(AND(AB214&lt;0,AC214&gt;0),"LP",IF(AND(AB214&gt;0,AC214&lt;0),"PL",IF(OR(AB214&lt;0,AC214&lt;0),"Loss",IF(ISERROR((+AC214/AB214-1)*100),"NA",(+AC214/AB214-1)*100))))</f>
        <v>40.535504574597695</v>
      </c>
      <c r="AG214" s="150">
        <f t="shared" ref="AG214:AG215" si="599">IF(OR(J214&lt;0,AA214&lt;0),"NM",IF(ISERROR((AA214/J214*100)),"NA",(AA214/J214*100)))</f>
        <v>5.22507700546325</v>
      </c>
      <c r="AH214" s="151">
        <f t="shared" ref="AH214:AH215" si="600">IF(OR(K214&lt;0,AB214&lt;0),"NM",IF(ISERROR((AB214/K214*100)),"NA",(AB214/K214*100)))</f>
        <v>1.3320414723565728</v>
      </c>
      <c r="AI214" s="152">
        <f t="shared" ref="AI214:AI215" si="601">IF(OR(L214&lt;0,AC214&lt;0),"NM",IF(ISERROR((AC214/L214*100)),"NA",(AC214/L214*100)))</f>
        <v>1.6216924519696301</v>
      </c>
    </row>
    <row r="215" spans="2:35" ht="12.75">
      <c r="B215" s="252" t="s">
        <v>183</v>
      </c>
      <c r="C215" s="165" t="s">
        <v>431</v>
      </c>
      <c r="D215" s="177" t="s">
        <v>103</v>
      </c>
      <c r="E215" s="148">
        <f>VLOOKUP($B215,Snapshot!$D:$AJ,2,FALSE)</f>
        <v>549.20000000000005</v>
      </c>
      <c r="F215" s="148">
        <f>VLOOKUP($B215,Snapshot!$D:$AJ,3,FALSE)</f>
        <v>475</v>
      </c>
      <c r="G215" s="148">
        <f t="shared" si="586"/>
        <v>-13.510560815731978</v>
      </c>
      <c r="H215" s="149">
        <f>VLOOKUP($B215,Snapshot!$D:$AJ,8,FALSE)</f>
        <v>4.5897252090800471</v>
      </c>
      <c r="I215" s="150">
        <v>141.40660000000003</v>
      </c>
      <c r="J215" s="151">
        <v>140.00019999999998</v>
      </c>
      <c r="K215" s="151">
        <v>137.19759502215675</v>
      </c>
      <c r="L215" s="152">
        <v>142.81900648812709</v>
      </c>
      <c r="M215" s="150">
        <f t="shared" si="587"/>
        <v>-0.99457875374985294</v>
      </c>
      <c r="N215" s="151">
        <f t="shared" si="588"/>
        <v>-2.0018578386625352</v>
      </c>
      <c r="O215" s="152">
        <f t="shared" si="589"/>
        <v>4.0973104995481124</v>
      </c>
      <c r="P215" s="150">
        <v>20.343300000000031</v>
      </c>
      <c r="Q215" s="151">
        <v>23.668499999999977</v>
      </c>
      <c r="R215" s="151">
        <v>23.759895987605734</v>
      </c>
      <c r="S215" s="152">
        <v>30.854714268387674</v>
      </c>
      <c r="T215" s="150">
        <f t="shared" si="590"/>
        <v>16.34543068233738</v>
      </c>
      <c r="U215" s="151">
        <f t="shared" si="591"/>
        <v>0.38615031626743068</v>
      </c>
      <c r="V215" s="152">
        <f t="shared" si="592"/>
        <v>29.860477017588494</v>
      </c>
      <c r="W215" s="150">
        <f t="shared" si="593"/>
        <v>16.906047277075302</v>
      </c>
      <c r="X215" s="151">
        <f t="shared" si="594"/>
        <v>17.318012013088588</v>
      </c>
      <c r="Y215" s="152">
        <f t="shared" si="595"/>
        <v>21.604067292648971</v>
      </c>
      <c r="Z215" s="150">
        <v>14.450500000000002</v>
      </c>
      <c r="AA215" s="151">
        <v>17.48079999999997</v>
      </c>
      <c r="AB215" s="151">
        <v>16.353176283569976</v>
      </c>
      <c r="AC215" s="152">
        <v>21.535490745966079</v>
      </c>
      <c r="AD215" s="150">
        <f t="shared" si="596"/>
        <v>20.970208643299326</v>
      </c>
      <c r="AE215" s="151">
        <f t="shared" si="597"/>
        <v>-6.4506413689876645</v>
      </c>
      <c r="AF215" s="152">
        <f t="shared" si="598"/>
        <v>31.689956571939916</v>
      </c>
      <c r="AG215" s="150">
        <f t="shared" si="599"/>
        <v>12.486267876760158</v>
      </c>
      <c r="AH215" s="151">
        <f t="shared" si="600"/>
        <v>11.919433632148593</v>
      </c>
      <c r="AI215" s="152">
        <f t="shared" si="601"/>
        <v>15.078868895335987</v>
      </c>
    </row>
    <row r="216" spans="2:35" ht="12.75">
      <c r="B216" s="252" t="s">
        <v>186</v>
      </c>
      <c r="C216" s="165" t="s">
        <v>435</v>
      </c>
      <c r="D216" s="177" t="s">
        <v>103</v>
      </c>
      <c r="E216" s="148">
        <f>VLOOKUP($B216,Snapshot!$D:$AJ,2,FALSE)</f>
        <v>296.64999999999998</v>
      </c>
      <c r="F216" s="148">
        <f>VLOOKUP($B216,Snapshot!$D:$AJ,3,FALSE)</f>
        <v>360</v>
      </c>
      <c r="G216" s="148">
        <f t="shared" ref="G216:G217" si="602">IF(IFERROR(((IF(F216&lt;0,"-",F216))/E216*100-100),"-")=-100,"-",(IFERROR(((IF(F216&lt;0,"-",F216))/E216*100-100),"-")))</f>
        <v>21.355132310803995</v>
      </c>
      <c r="H216" s="149">
        <f>VLOOKUP($B216,Snapshot!$D:$AJ,8,FALSE)</f>
        <v>45.246057658303471</v>
      </c>
      <c r="I216" s="150">
        <v>6848.2921999999999</v>
      </c>
      <c r="J216" s="151">
        <v>6430.3700999999992</v>
      </c>
      <c r="K216" s="151">
        <v>6171.6846509011148</v>
      </c>
      <c r="L216" s="152">
        <v>6149.0741736691625</v>
      </c>
      <c r="M216" s="150">
        <f t="shared" ref="M216:M217" si="603">IF(AND(I216&lt;0,J216&gt;0),"LP",IF(AND(I216&gt;0,J216&lt;0),"PL",IF(OR(I216&lt;0,J216&lt;0),"Loss",IF(ISERROR((+J216/I216-1)*100),"NA",(+J216/I216-1)*100))))</f>
        <v>-6.1025740110797315</v>
      </c>
      <c r="N216" s="151">
        <f t="shared" ref="N216:N217" si="604">IF(AND(J216&lt;0,K216&gt;0),"LP",IF(AND(J216&gt;0,K216&lt;0),"PL",IF(OR(J216&lt;0,K216&lt;0),"Loss",IF(ISERROR((+K216/J216-1)*100),"NA",(+K216/J216-1)*100))))</f>
        <v>-4.0228703025800066</v>
      </c>
      <c r="O216" s="152">
        <f t="shared" ref="O216:O217" si="605">IF(AND(K216&lt;0,L216&gt;0),"LP",IF(AND(K216&gt;0,L216&lt;0),"PL",IF(OR(K216&lt;0,L216&lt;0),"Loss",IF(ISERROR((+L216/K216-1)*100),"NA",(+L216/K216-1)*100))))</f>
        <v>-0.36635827186424219</v>
      </c>
      <c r="P216" s="150">
        <v>857.10780000000068</v>
      </c>
      <c r="Q216" s="151">
        <v>1086.4602999999997</v>
      </c>
      <c r="R216" s="151">
        <v>1139.1742379782936</v>
      </c>
      <c r="S216" s="152">
        <v>1235.3981231612934</v>
      </c>
      <c r="T216" s="150">
        <f t="shared" ref="T216:T217" si="606">IF(AND(P216&lt;0,Q216&gt;0),"LP",IF(AND(P216&gt;0,Q216&lt;0),"PL",IF(OR(P216&lt;0,Q216&lt;0),"Loss",IF(ISERROR((+Q216/P216-1)*100),"NA",(+Q216/P216-1)*100))))</f>
        <v>26.758886105108239</v>
      </c>
      <c r="U216" s="151">
        <f t="shared" ref="U216:U217" si="607">IF(AND(Q216&lt;0,R216&gt;0),"LP",IF(AND(Q216&gt;0,R216&lt;0),"PL",IF(OR(Q216&lt;0,R216&lt;0),"Loss",IF(ISERROR((+R216/Q216-1)*100),"NA",(+R216/Q216-1)*100))))</f>
        <v>4.8518973015667433</v>
      </c>
      <c r="V216" s="152">
        <f t="shared" ref="V216:V217" si="608">IF(AND(R216&lt;0,S216&gt;0),"LP",IF(AND(R216&gt;0,S216&lt;0),"PL",IF(OR(R216&lt;0,S216&lt;0),"Loss",IF(ISERROR((+S216/R216-1)*100),"NA",(+S216/R216-1)*100))))</f>
        <v>8.4468101520421826</v>
      </c>
      <c r="W216" s="150">
        <f t="shared" ref="W216:W217" si="609">IF(OR(J216&lt;0,Q216&lt;0),"NM",IF(ISERROR((Q216/J216*100)),"NA",(Q216/J216*100)))</f>
        <v>16.895766232802057</v>
      </c>
      <c r="X216" s="151">
        <f t="shared" ref="X216:X217" si="610">IF(OR(K216&lt;0,R216&lt;0),"NM",IF(ISERROR((R216/K216*100)),"NA",(R216/K216*100)))</f>
        <v>18.458075913064761</v>
      </c>
      <c r="Y216" s="152">
        <f t="shared" ref="Y216:Y217" si="611">IF(OR(L216&lt;0,S216&lt;0),"NM",IF(ISERROR((S216/L216*100)),"NA",(S216/L216*100)))</f>
        <v>20.090798846619364</v>
      </c>
      <c r="Z216" s="150">
        <v>402.36991762657811</v>
      </c>
      <c r="AA216" s="151">
        <v>583.03038970513796</v>
      </c>
      <c r="AB216" s="151">
        <v>602.59554970526028</v>
      </c>
      <c r="AC216" s="152">
        <v>673.59713848413628</v>
      </c>
      <c r="AD216" s="150">
        <f t="shared" ref="AD216:AD217" si="612">IF(AND(Z216&lt;0,AA216&gt;0),"LP",IF(AND(Z216&gt;0,AA216&lt;0),"PL",IF(OR(Z216&lt;0,AA216&lt;0),"Loss",IF(ISERROR((+AA216/Z216-1)*100),"NA",(+AA216/Z216-1)*100))))</f>
        <v>44.89910009779183</v>
      </c>
      <c r="AE216" s="151">
        <f t="shared" ref="AE216:AE217" si="613">IF(AND(AA216&lt;0,AB216&gt;0),"LP",IF(AND(AA216&gt;0,AB216&lt;0),"PL",IF(OR(AA216&lt;0,AB216&lt;0),"Loss",IF(ISERROR((+AB216/AA216-1)*100),"NA",(+AB216/AA216-1)*100))))</f>
        <v>3.3557701872139578</v>
      </c>
      <c r="AF216" s="152">
        <f t="shared" ref="AF216:AF217" si="614">IF(AND(AB216&lt;0,AC216&gt;0),"LP",IF(AND(AB216&gt;0,AC216&lt;0),"PL",IF(OR(AB216&lt;0,AC216&lt;0),"Loss",IF(ISERROR((+AC216/AB216-1)*100),"NA",(+AC216/AB216-1)*100))))</f>
        <v>11.782627471046547</v>
      </c>
      <c r="AG216" s="150">
        <f t="shared" ref="AG216:AG217" si="615">IF(OR(J216&lt;0,AA216&lt;0),"NM",IF(ISERROR((AA216/J216*100)),"NA",(AA216/J216*100)))</f>
        <v>9.0668247805073925</v>
      </c>
      <c r="AH216" s="151">
        <f t="shared" ref="AH216:AH217" si="616">IF(OR(K216&lt;0,AB216&lt;0),"NM",IF(ISERROR((AB216/K216*100)),"NA",(AB216/K216*100)))</f>
        <v>9.7638745948770485</v>
      </c>
      <c r="AI216" s="152">
        <f t="shared" ref="AI216:AI217" si="617">IF(OR(L216&lt;0,AC216&lt;0),"NM",IF(ISERROR((AC216/L216*100)),"NA",(AC216/L216*100)))</f>
        <v>10.954448091853147</v>
      </c>
    </row>
    <row r="217" spans="2:35" ht="12.75">
      <c r="B217" s="252" t="s">
        <v>184</v>
      </c>
      <c r="C217" s="165" t="s">
        <v>433</v>
      </c>
      <c r="D217" s="177" t="s">
        <v>103</v>
      </c>
      <c r="E217" s="148">
        <f>VLOOKUP($B217,Snapshot!$D:$AJ,2,FALSE)</f>
        <v>180.05</v>
      </c>
      <c r="F217" s="148">
        <f>VLOOKUP($B217,Snapshot!$D:$AJ,3,FALSE)</f>
        <v>170</v>
      </c>
      <c r="G217" s="148">
        <f t="shared" si="602"/>
        <v>-5.581782838100537</v>
      </c>
      <c r="H217" s="149">
        <f>VLOOKUP($B217,Snapshot!$D:$AJ,8,FALSE)</f>
        <v>3.7272817204301072</v>
      </c>
      <c r="I217" s="150">
        <v>1088.5609999999999</v>
      </c>
      <c r="J217" s="151">
        <v>874.35211318122037</v>
      </c>
      <c r="K217" s="151">
        <v>954.75939906723272</v>
      </c>
      <c r="L217" s="152">
        <v>969.5653288119762</v>
      </c>
      <c r="M217" s="150">
        <f t="shared" si="603"/>
        <v>-19.678170246663218</v>
      </c>
      <c r="N217" s="151">
        <f t="shared" si="604"/>
        <v>9.1962133645975275</v>
      </c>
      <c r="O217" s="152">
        <f t="shared" si="605"/>
        <v>1.5507498286173815</v>
      </c>
      <c r="P217" s="150">
        <v>78.341599999999971</v>
      </c>
      <c r="Q217" s="151">
        <v>78.283399999999901</v>
      </c>
      <c r="R217" s="151">
        <v>48.839854740235374</v>
      </c>
      <c r="S217" s="152">
        <v>64.416446586159054</v>
      </c>
      <c r="T217" s="150">
        <f t="shared" si="606"/>
        <v>-7.4290032371138182E-2</v>
      </c>
      <c r="U217" s="151">
        <f t="shared" si="607"/>
        <v>-37.611479904762135</v>
      </c>
      <c r="V217" s="152">
        <f t="shared" si="608"/>
        <v>31.893198554276879</v>
      </c>
      <c r="W217" s="150">
        <f t="shared" si="609"/>
        <v>8.953303688507777</v>
      </c>
      <c r="X217" s="151">
        <f t="shared" si="610"/>
        <v>5.1154096820570958</v>
      </c>
      <c r="Y217" s="152">
        <f t="shared" si="611"/>
        <v>6.6438479875398953</v>
      </c>
      <c r="Z217" s="150">
        <v>26.368339344826907</v>
      </c>
      <c r="AA217" s="151">
        <v>36.013290302658113</v>
      </c>
      <c r="AB217" s="151">
        <v>16.510656500913683</v>
      </c>
      <c r="AC217" s="152">
        <v>26.92667934286446</v>
      </c>
      <c r="AD217" s="150">
        <f t="shared" si="612"/>
        <v>36.577771666623391</v>
      </c>
      <c r="AE217" s="151">
        <f t="shared" si="613"/>
        <v>-54.153990479189716</v>
      </c>
      <c r="AF217" s="152">
        <f t="shared" si="614"/>
        <v>63.086666731721806</v>
      </c>
      <c r="AG217" s="150">
        <f t="shared" si="615"/>
        <v>4.1188543791160148</v>
      </c>
      <c r="AH217" s="151">
        <f t="shared" si="616"/>
        <v>1.7293002317698081</v>
      </c>
      <c r="AI217" s="152">
        <f t="shared" si="617"/>
        <v>2.7771908238363006</v>
      </c>
    </row>
    <row r="218" spans="2:35" ht="12.75">
      <c r="B218" s="252" t="s">
        <v>521</v>
      </c>
      <c r="C218" s="165" t="s">
        <v>529</v>
      </c>
      <c r="D218" s="177" t="s">
        <v>103</v>
      </c>
      <c r="E218" s="148">
        <f>VLOOKUP($B218,Snapshot!$D:$AJ,2,FALSE)</f>
        <v>1946.45</v>
      </c>
      <c r="F218" s="148">
        <f>VLOOKUP($B218,Snapshot!$D:$AJ,3,FALSE)</f>
        <v>2200</v>
      </c>
      <c r="G218" s="148">
        <f t="shared" ref="G218" si="618">IF(IFERROR(((IF(F218&lt;0,"-",F218))/E218*100-100),"-")=-100,"-",(IFERROR(((IF(F218&lt;0,"-",F218))/E218*100-100),"-")))</f>
        <v>13.026278609776767</v>
      </c>
      <c r="H218" s="149">
        <f>VLOOKUP($B218,Snapshot!$D:$AJ,8,FALSE)</f>
        <v>2.3182025567502986</v>
      </c>
      <c r="I218" s="150">
        <v>62.992800000000003</v>
      </c>
      <c r="J218" s="151">
        <v>62.445300000000003</v>
      </c>
      <c r="K218" s="151">
        <v>59.669434516464861</v>
      </c>
      <c r="L218" s="152">
        <v>64.522940949664786</v>
      </c>
      <c r="M218" s="150">
        <f t="shared" ref="M218" si="619">IF(AND(I218&lt;0,J218&gt;0),"LP",IF(AND(I218&gt;0,J218&lt;0),"PL",IF(OR(I218&lt;0,J218&lt;0),"Loss",IF(ISERROR((+J218/I218-1)*100),"NA",(+J218/I218-1)*100))))</f>
        <v>-0.86914695012763055</v>
      </c>
      <c r="N218" s="151">
        <f t="shared" ref="N218" si="620">IF(AND(J218&lt;0,K218&gt;0),"LP",IF(AND(J218&gt;0,K218&lt;0),"PL",IF(OR(J218&lt;0,K218&lt;0),"Loss",IF(ISERROR((+K218/J218-1)*100),"NA",(+K218/J218-1)*100))))</f>
        <v>-4.4452752785800413</v>
      </c>
      <c r="O218" s="152">
        <f t="shared" ref="O218" si="621">IF(AND(K218&lt;0,L218&gt;0),"LP",IF(AND(K218&gt;0,L218&lt;0),"PL",IF(OR(K218&lt;0,L218&lt;0),"Loss",IF(ISERROR((+L218/K218-1)*100),"NA",(+L218/K218-1)*100))))</f>
        <v>8.1339909997985238</v>
      </c>
      <c r="P218" s="150">
        <v>11.841900000000008</v>
      </c>
      <c r="Q218" s="151">
        <v>18.426300000000001</v>
      </c>
      <c r="R218" s="151">
        <v>18.707307891322969</v>
      </c>
      <c r="S218" s="152">
        <v>20.087829185446047</v>
      </c>
      <c r="T218" s="150">
        <f t="shared" ref="T218" si="622">IF(AND(P218&lt;0,Q218&gt;0),"LP",IF(AND(P218&gt;0,Q218&lt;0),"PL",IF(OR(P218&lt;0,Q218&lt;0),"Loss",IF(ISERROR((+Q218/P218-1)*100),"NA",(+Q218/P218-1)*100))))</f>
        <v>55.602563777772062</v>
      </c>
      <c r="U218" s="151">
        <f t="shared" ref="U218" si="623">IF(AND(Q218&lt;0,R218&gt;0),"LP",IF(AND(Q218&gt;0,R218&lt;0),"PL",IF(OR(Q218&lt;0,R218&lt;0),"Loss",IF(ISERROR((+R218/Q218-1)*100),"NA",(+R218/Q218-1)*100))))</f>
        <v>1.5250369923585749</v>
      </c>
      <c r="V218" s="152">
        <f t="shared" ref="V218" si="624">IF(AND(R218&lt;0,S218&gt;0),"LP",IF(AND(R218&gt;0,S218&lt;0),"PL",IF(OR(R218&lt;0,S218&lt;0),"Loss",IF(ISERROR((+S218/R218-1)*100),"NA",(+S218/R218-1)*100))))</f>
        <v>7.379582899597259</v>
      </c>
      <c r="W218" s="150">
        <f t="shared" ref="W218" si="625">IF(OR(J218&lt;0,Q218&lt;0),"NM",IF(ISERROR((Q218/J218*100)),"NA",(Q218/J218*100)))</f>
        <v>29.507905318734956</v>
      </c>
      <c r="X218" s="151">
        <f t="shared" ref="X218" si="626">IF(OR(K218&lt;0,R218&lt;0),"NM",IF(ISERROR((R218/K218*100)),"NA",(R218/K218*100)))</f>
        <v>31.351575631508581</v>
      </c>
      <c r="Y218" s="152">
        <f t="shared" ref="Y218" si="627">IF(OR(L218&lt;0,S218&lt;0),"NM",IF(ISERROR((S218/L218*100)),"NA",(S218/L218*100)))</f>
        <v>31.132848084399679</v>
      </c>
      <c r="Z218" s="150">
        <v>7.900500000000009</v>
      </c>
      <c r="AA218" s="151">
        <v>13.0699433443299</v>
      </c>
      <c r="AB218" s="151">
        <v>12.777317165288068</v>
      </c>
      <c r="AC218" s="152">
        <v>13.526627534892922</v>
      </c>
      <c r="AD218" s="150">
        <f t="shared" ref="AD218" si="628">IF(AND(Z218&lt;0,AA218&gt;0),"LP",IF(AND(Z218&gt;0,AA218&lt;0),"PL",IF(OR(Z218&lt;0,AA218&lt;0),"Loss",IF(ISERROR((+AA218/Z218-1)*100),"NA",(+AA218/Z218-1)*100))))</f>
        <v>65.431850444021066</v>
      </c>
      <c r="AE218" s="151">
        <f t="shared" ref="AE218" si="629">IF(AND(AA218&lt;0,AB218&gt;0),"LP",IF(AND(AA218&gt;0,AB218&lt;0),"PL",IF(OR(AA218&lt;0,AB218&lt;0),"Loss",IF(ISERROR((+AB218/AA218-1)*100),"NA",(+AB218/AA218-1)*100))))</f>
        <v>-2.2389246175943178</v>
      </c>
      <c r="AF218" s="152">
        <f t="shared" ref="AF218" si="630">IF(AND(AB218&lt;0,AC218&gt;0),"LP",IF(AND(AB218&gt;0,AC218&lt;0),"PL",IF(OR(AB218&lt;0,AC218&lt;0),"Loss",IF(ISERROR((+AC218/AB218-1)*100),"NA",(+AC218/AB218-1)*100))))</f>
        <v>5.8643795087163886</v>
      </c>
      <c r="AG218" s="150">
        <f t="shared" ref="AG218" si="631">IF(OR(J218&lt;0,AA218&lt;0),"NM",IF(ISERROR((AA218/J218*100)),"NA",(AA218/J218*100)))</f>
        <v>20.930227486023607</v>
      </c>
      <c r="AH218" s="151">
        <f t="shared" ref="AH218" si="632">IF(OR(K218&lt;0,AB218&lt;0),"NM",IF(ISERROR((AB218/K218*100)),"NA",(AB218/K218*100)))</f>
        <v>21.413504701074991</v>
      </c>
      <c r="AI218" s="152">
        <f t="shared" ref="AI218" si="633">IF(OR(L218&lt;0,AC218&lt;0),"NM",IF(ISERROR((AC218/L218*100)),"NA",(AC218/L218*100)))</f>
        <v>20.964059194767991</v>
      </c>
    </row>
    <row r="219" spans="2:35" ht="12.75">
      <c r="B219" s="252" t="s">
        <v>185</v>
      </c>
      <c r="C219" s="165" t="s">
        <v>434</v>
      </c>
      <c r="D219" s="177" t="s">
        <v>103</v>
      </c>
      <c r="E219" s="148">
        <f>VLOOKUP($B219,Snapshot!$D:$AJ,2,FALSE)</f>
        <v>585.45000000000005</v>
      </c>
      <c r="F219" s="148">
        <f>VLOOKUP($B219,Snapshot!$D:$AJ,3,FALSE)</f>
        <v>740</v>
      </c>
      <c r="G219" s="148">
        <f t="shared" ref="G219:G226" si="634">IF(IFERROR(((IF(F219&lt;0,"-",F219))/E219*100-100),"-")=-100,"-",(IFERROR(((IF(F219&lt;0,"-",F219))/E219*100-100),"-")))</f>
        <v>26.398496882739764</v>
      </c>
      <c r="H219" s="149">
        <f>VLOOKUP($B219,Snapshot!$D:$AJ,8,FALSE)</f>
        <v>10.964590000000003</v>
      </c>
      <c r="I219" s="150">
        <v>232.6566</v>
      </c>
      <c r="J219" s="151">
        <v>221.29789999999997</v>
      </c>
      <c r="K219" s="151">
        <v>236.28164631842941</v>
      </c>
      <c r="L219" s="152">
        <v>251.03702820304937</v>
      </c>
      <c r="M219" s="150">
        <f t="shared" ref="M219:M226" si="635">IF(AND(I219&lt;0,J219&gt;0),"LP",IF(AND(I219&gt;0,J219&lt;0),"PL",IF(OR(I219&lt;0,J219&lt;0),"Loss",IF(ISERROR((+J219/I219-1)*100),"NA",(+J219/I219-1)*100))))</f>
        <v>-4.882173985178162</v>
      </c>
      <c r="N219" s="151">
        <f t="shared" ref="N219:N226" si="636">IF(AND(J219&lt;0,K219&gt;0),"LP",IF(AND(J219&gt;0,K219&lt;0),"PL",IF(OR(J219&lt;0,K219&lt;0),"Loss",IF(ISERROR((+K219/J219-1)*100),"NA",(+K219/J219-1)*100))))</f>
        <v>6.7708488505446418</v>
      </c>
      <c r="O219" s="152">
        <f t="shared" ref="O219:O226" si="637">IF(AND(K219&lt;0,L219&gt;0),"LP",IF(AND(K219&gt;0,L219&lt;0),"PL",IF(OR(K219&lt;0,L219&lt;0),"Loss",IF(ISERROR((+L219/K219-1)*100),"NA",(+L219/K219-1)*100))))</f>
        <v>6.244827778427875</v>
      </c>
      <c r="P219" s="150">
        <v>96.839000000000013</v>
      </c>
      <c r="Q219" s="151">
        <v>92.588099999999983</v>
      </c>
      <c r="R219" s="151">
        <v>111.08187848109034</v>
      </c>
      <c r="S219" s="152">
        <v>126.10219798330988</v>
      </c>
      <c r="T219" s="150">
        <f t="shared" ref="T219:T226" si="638">IF(AND(P219&lt;0,Q219&gt;0),"LP",IF(AND(P219&gt;0,Q219&lt;0),"PL",IF(OR(P219&lt;0,Q219&lt;0),"Loss",IF(ISERROR((+Q219/P219-1)*100),"NA",(+Q219/P219-1)*100))))</f>
        <v>-4.3896570596557494</v>
      </c>
      <c r="U219" s="151">
        <f t="shared" ref="U219:U226" si="639">IF(AND(Q219&lt;0,R219&gt;0),"LP",IF(AND(Q219&gt;0,R219&lt;0),"PL",IF(OR(Q219&lt;0,R219&lt;0),"Loss",IF(ISERROR((+R219/Q219-1)*100),"NA",(+R219/Q219-1)*100))))</f>
        <v>19.974249910183239</v>
      </c>
      <c r="V219" s="152">
        <f t="shared" ref="V219:V226" si="640">IF(AND(R219&lt;0,S219&gt;0),"LP",IF(AND(R219&gt;0,S219&lt;0),"PL",IF(OR(R219&lt;0,S219&lt;0),"Loss",IF(ISERROR((+S219/R219-1)*100),"NA",(+S219/R219-1)*100))))</f>
        <v>13.521845063843131</v>
      </c>
      <c r="W219" s="150">
        <f t="shared" ref="W219:W226" si="641">IF(OR(J219&lt;0,Q219&lt;0),"NM",IF(ISERROR((Q219/J219*100)),"NA",(Q219/J219*100)))</f>
        <v>41.838670859506571</v>
      </c>
      <c r="X219" s="151">
        <f t="shared" ref="X219:X226" si="642">IF(OR(K219&lt;0,R219&lt;0),"NM",IF(ISERROR((R219/K219*100)),"NA",(R219/K219*100)))</f>
        <v>47.012487094062635</v>
      </c>
      <c r="Y219" s="152">
        <f t="shared" ref="Y219:Y226" si="643">IF(OR(L219&lt;0,S219&lt;0),"NM",IF(ISERROR((S219/L219*100)),"NA",(S219/L219*100)))</f>
        <v>50.232509078825252</v>
      </c>
      <c r="Z219" s="150">
        <v>68.104000000000028</v>
      </c>
      <c r="AA219" s="151">
        <v>79.145699999999962</v>
      </c>
      <c r="AB219" s="151">
        <v>79.172367133290109</v>
      </c>
      <c r="AC219" s="152">
        <v>89.972083880094175</v>
      </c>
      <c r="AD219" s="150">
        <f t="shared" ref="AD219:AD226" si="644">IF(AND(Z219&lt;0,AA219&gt;0),"LP",IF(AND(Z219&gt;0,AA219&lt;0),"PL",IF(OR(Z219&lt;0,AA219&lt;0),"Loss",IF(ISERROR((+AA219/Z219-1)*100),"NA",(+AA219/Z219-1)*100))))</f>
        <v>16.212997768119241</v>
      </c>
      <c r="AE219" s="151">
        <f t="shared" ref="AE219:AE226" si="645">IF(AND(AA219&lt;0,AB219&gt;0),"LP",IF(AND(AA219&gt;0,AB219&lt;0),"PL",IF(OR(AA219&lt;0,AB219&lt;0),"Loss",IF(ISERROR((+AB219/AA219-1)*100),"NA",(+AB219/AA219-1)*100))))</f>
        <v>3.3693723462113745E-2</v>
      </c>
      <c r="AF219" s="152">
        <f t="shared" ref="AF219:AF226" si="646">IF(AND(AB219&lt;0,AC219&gt;0),"LP",IF(AND(AB219&gt;0,AC219&lt;0),"PL",IF(OR(AB219&lt;0,AC219&lt;0),"Loss",IF(ISERROR((+AC219/AB219-1)*100),"NA",(+AC219/AB219-1)*100))))</f>
        <v>13.640765254147658</v>
      </c>
      <c r="AG219" s="150">
        <f t="shared" ref="AG219:AG226" si="647">IF(OR(J219&lt;0,AA219&lt;0),"NM",IF(ISERROR((AA219/J219*100)),"NA",(AA219/J219*100)))</f>
        <v>35.764324921293863</v>
      </c>
      <c r="AH219" s="151">
        <f t="shared" ref="AH219:AH226" si="648">IF(OR(K219&lt;0,AB219&lt;0),"NM",IF(ISERROR((AB219/K219*100)),"NA",(AB219/K219*100)))</f>
        <v>33.507624636486568</v>
      </c>
      <c r="AI219" s="152">
        <f t="shared" ref="AI219:AI226" si="649">IF(OR(L219&lt;0,AC219&lt;0),"NM",IF(ISERROR((AC219/L219*100)),"NA",(AC219/L219*100)))</f>
        <v>35.840164506457164</v>
      </c>
    </row>
    <row r="220" spans="2:35" ht="12.75">
      <c r="B220" s="252" t="s">
        <v>187</v>
      </c>
      <c r="C220" s="165" t="s">
        <v>436</v>
      </c>
      <c r="D220" s="177" t="s">
        <v>103</v>
      </c>
      <c r="E220" s="148">
        <f>VLOOKUP($B220,Snapshot!$D:$AJ,2,FALSE)</f>
        <v>339.15</v>
      </c>
      <c r="F220" s="148">
        <f>VLOOKUP($B220,Snapshot!$D:$AJ,3,FALSE)</f>
        <v>380</v>
      </c>
      <c r="G220" s="148">
        <f t="shared" si="634"/>
        <v>12.044817927170868</v>
      </c>
      <c r="H220" s="149">
        <f>VLOOKUP($B220,Snapshot!$D:$AJ,8,FALSE)</f>
        <v>6.0232974910394264</v>
      </c>
      <c r="I220" s="150">
        <v>598.99350000000004</v>
      </c>
      <c r="J220" s="151">
        <v>531.28497817412369</v>
      </c>
      <c r="K220" s="151">
        <v>568.93174666720222</v>
      </c>
      <c r="L220" s="152">
        <v>599.30459974781002</v>
      </c>
      <c r="M220" s="150">
        <f t="shared" si="635"/>
        <v>-11.303715620599608</v>
      </c>
      <c r="N220" s="151">
        <f t="shared" si="636"/>
        <v>7.085983989696043</v>
      </c>
      <c r="O220" s="152">
        <f t="shared" si="637"/>
        <v>5.3385758939506811</v>
      </c>
      <c r="P220" s="150">
        <v>48.557700000000189</v>
      </c>
      <c r="Q220" s="151">
        <v>52.065300000000043</v>
      </c>
      <c r="R220" s="151">
        <v>67.19819334538613</v>
      </c>
      <c r="S220" s="152">
        <v>68.342794183647499</v>
      </c>
      <c r="T220" s="150">
        <f t="shared" si="638"/>
        <v>7.2235711328992869</v>
      </c>
      <c r="U220" s="151">
        <f t="shared" si="639"/>
        <v>29.065218764486289</v>
      </c>
      <c r="V220" s="152">
        <f t="shared" si="640"/>
        <v>1.7033208502769348</v>
      </c>
      <c r="W220" s="150">
        <f t="shared" si="641"/>
        <v>9.799881822168917</v>
      </c>
      <c r="X220" s="151">
        <f t="shared" si="642"/>
        <v>11.811292609180738</v>
      </c>
      <c r="Y220" s="152">
        <f t="shared" si="643"/>
        <v>11.403682570166565</v>
      </c>
      <c r="Z220" s="150">
        <v>32.399400000000185</v>
      </c>
      <c r="AA220" s="151">
        <v>35.362100000000055</v>
      </c>
      <c r="AB220" s="151">
        <v>46.283752052083621</v>
      </c>
      <c r="AC220" s="152">
        <v>46.987887609705673</v>
      </c>
      <c r="AD220" s="150">
        <f t="shared" si="644"/>
        <v>9.1443051414527901</v>
      </c>
      <c r="AE220" s="151">
        <f t="shared" si="645"/>
        <v>30.885190789244831</v>
      </c>
      <c r="AF220" s="152">
        <f t="shared" si="646"/>
        <v>1.521345021530851</v>
      </c>
      <c r="AG220" s="150">
        <f t="shared" si="647"/>
        <v>6.655957057458993</v>
      </c>
      <c r="AH220" s="151">
        <f t="shared" si="648"/>
        <v>8.1352029172591411</v>
      </c>
      <c r="AI220" s="152">
        <f t="shared" si="649"/>
        <v>7.8404016304027007</v>
      </c>
    </row>
    <row r="221" spans="2:35" ht="12.75">
      <c r="B221" s="252" t="s">
        <v>700</v>
      </c>
      <c r="C221" s="165" t="s">
        <v>437</v>
      </c>
      <c r="D221" s="177" t="s">
        <v>103</v>
      </c>
      <c r="E221" s="148">
        <f>VLOOKUP($B221,Snapshot!$D:$AJ,2,FALSE)</f>
        <v>3052.4</v>
      </c>
      <c r="F221" s="148">
        <f>VLOOKUP($B221,Snapshot!$D:$AJ,3,FALSE)</f>
        <v>3435</v>
      </c>
      <c r="G221" s="148">
        <f t="shared" si="634"/>
        <v>12.53439916131569</v>
      </c>
      <c r="H221" s="149">
        <f>VLOOKUP($B221,Snapshot!$D:$AJ,8,FALSE)</f>
        <v>242.56554599761049</v>
      </c>
      <c r="I221" s="150">
        <v>8794.68</v>
      </c>
      <c r="J221" s="151">
        <v>9010.64</v>
      </c>
      <c r="K221" s="151">
        <v>9339.6717858707598</v>
      </c>
      <c r="L221" s="152">
        <v>10163.453127430959</v>
      </c>
      <c r="M221" s="150">
        <f t="shared" si="635"/>
        <v>2.4555754160469734</v>
      </c>
      <c r="N221" s="151">
        <f t="shared" si="636"/>
        <v>3.6515917389970065</v>
      </c>
      <c r="O221" s="152">
        <f t="shared" si="637"/>
        <v>8.8202386598470461</v>
      </c>
      <c r="P221" s="150">
        <v>1429.08</v>
      </c>
      <c r="Q221" s="151">
        <v>1622.33</v>
      </c>
      <c r="R221" s="151">
        <v>1780.621613168287</v>
      </c>
      <c r="S221" s="152">
        <v>2175.805074798855</v>
      </c>
      <c r="T221" s="150">
        <f t="shared" si="638"/>
        <v>13.522685923811117</v>
      </c>
      <c r="U221" s="151">
        <f t="shared" si="639"/>
        <v>9.757053938982029</v>
      </c>
      <c r="V221" s="152">
        <f t="shared" si="640"/>
        <v>22.193567611897748</v>
      </c>
      <c r="W221" s="150">
        <f t="shared" si="641"/>
        <v>18.004603446592029</v>
      </c>
      <c r="X221" s="151">
        <f t="shared" si="642"/>
        <v>19.065141195454498</v>
      </c>
      <c r="Y221" s="152">
        <f t="shared" si="643"/>
        <v>21.408128197358437</v>
      </c>
      <c r="Z221" s="150">
        <v>667.02</v>
      </c>
      <c r="AA221" s="151">
        <v>696.21</v>
      </c>
      <c r="AB221" s="151">
        <v>770.59415868915164</v>
      </c>
      <c r="AC221" s="152">
        <v>979.45519281286795</v>
      </c>
      <c r="AD221" s="150">
        <f t="shared" si="644"/>
        <v>4.3761806242691437</v>
      </c>
      <c r="AE221" s="151">
        <f t="shared" si="645"/>
        <v>10.684155454410526</v>
      </c>
      <c r="AF221" s="152">
        <f t="shared" si="646"/>
        <v>27.103895321372185</v>
      </c>
      <c r="AG221" s="150">
        <f t="shared" si="647"/>
        <v>7.7265321886125742</v>
      </c>
      <c r="AH221" s="151">
        <f t="shared" si="648"/>
        <v>8.2507627286744896</v>
      </c>
      <c r="AI221" s="152">
        <f t="shared" si="649"/>
        <v>9.6370316321855007</v>
      </c>
    </row>
    <row r="222" spans="2:35" ht="12.75">
      <c r="B222" s="252" t="s">
        <v>662</v>
      </c>
      <c r="C222" s="165" t="s">
        <v>1378</v>
      </c>
      <c r="D222" s="177" t="s">
        <v>104</v>
      </c>
      <c r="E222" s="148">
        <f>VLOOKUP($B222,Snapshot!$D:$AJ,2,FALSE)</f>
        <v>1415</v>
      </c>
      <c r="F222" s="148">
        <f>VLOOKUP($B222,Snapshot!$D:$AJ,3,FALSE)</f>
        <v>1525</v>
      </c>
      <c r="G222" s="148">
        <f t="shared" si="634"/>
        <v>7.7738515901060197</v>
      </c>
      <c r="H222" s="149">
        <f>VLOOKUP($B222,Snapshot!$D:$AJ,8,FALSE)</f>
        <v>3.6994281362007166</v>
      </c>
      <c r="I222" s="150">
        <v>34.446100000000001</v>
      </c>
      <c r="J222" s="151">
        <v>48.966900000000003</v>
      </c>
      <c r="K222" s="151">
        <v>49.668496013349326</v>
      </c>
      <c r="L222" s="152">
        <v>49.758246071221222</v>
      </c>
      <c r="M222" s="150">
        <f t="shared" si="635"/>
        <v>42.155135124150476</v>
      </c>
      <c r="N222" s="151">
        <f t="shared" si="636"/>
        <v>1.4327964673061189</v>
      </c>
      <c r="O222" s="152">
        <f t="shared" si="637"/>
        <v>0.1806981589452139</v>
      </c>
      <c r="P222" s="150">
        <v>8.5900999999999978</v>
      </c>
      <c r="Q222" s="151">
        <v>11.943600000000005</v>
      </c>
      <c r="R222" s="151">
        <v>15.781987418026983</v>
      </c>
      <c r="S222" s="152">
        <v>17.536314297573302</v>
      </c>
      <c r="T222" s="150">
        <f t="shared" si="638"/>
        <v>39.039126436246477</v>
      </c>
      <c r="U222" s="151">
        <f t="shared" si="639"/>
        <v>32.137608577204333</v>
      </c>
      <c r="V222" s="152">
        <f t="shared" si="640"/>
        <v>11.116007338482859</v>
      </c>
      <c r="W222" s="150">
        <f t="shared" si="641"/>
        <v>24.391170362020066</v>
      </c>
      <c r="X222" s="151">
        <f t="shared" si="642"/>
        <v>31.774643254318153</v>
      </c>
      <c r="Y222" s="152">
        <f t="shared" si="643"/>
        <v>35.243031421310114</v>
      </c>
      <c r="Z222" s="150">
        <v>2.4737323816130545</v>
      </c>
      <c r="AA222" s="151">
        <v>4.5162000000000058</v>
      </c>
      <c r="AB222" s="151">
        <v>7.5837770067702586</v>
      </c>
      <c r="AC222" s="152">
        <v>8.5858357276437829</v>
      </c>
      <c r="AD222" s="150">
        <f t="shared" si="644"/>
        <v>82.566232045485563</v>
      </c>
      <c r="AE222" s="151">
        <f t="shared" si="645"/>
        <v>67.923852060808841</v>
      </c>
      <c r="AF222" s="152">
        <f t="shared" si="646"/>
        <v>13.213188098475959</v>
      </c>
      <c r="AG222" s="150">
        <f t="shared" si="647"/>
        <v>9.2229649007799264</v>
      </c>
      <c r="AH222" s="151">
        <f t="shared" si="648"/>
        <v>15.268787290704308</v>
      </c>
      <c r="AI222" s="152">
        <f t="shared" si="649"/>
        <v>17.255101225542575</v>
      </c>
    </row>
    <row r="223" spans="2:35" ht="12.75">
      <c r="B223" s="252" t="s">
        <v>636</v>
      </c>
      <c r="C223" s="165" t="s">
        <v>1379</v>
      </c>
      <c r="D223" s="177" t="s">
        <v>104</v>
      </c>
      <c r="E223" s="148">
        <f>VLOOKUP($B223,Snapshot!$D:$AJ,2,FALSE)</f>
        <v>913.7</v>
      </c>
      <c r="F223" s="148">
        <f>VLOOKUP($B223,Snapshot!$D:$AJ,3,FALSE)</f>
        <v>850</v>
      </c>
      <c r="G223" s="148">
        <f t="shared" si="634"/>
        <v>-6.9716537156616027</v>
      </c>
      <c r="H223" s="149">
        <f>VLOOKUP($B223,Snapshot!$D:$AJ,8,FALSE)</f>
        <v>27.331934149342889</v>
      </c>
      <c r="I223" s="150">
        <v>56.948300000000003</v>
      </c>
      <c r="J223" s="151">
        <v>64.27</v>
      </c>
      <c r="K223" s="151">
        <v>73.766592966332141</v>
      </c>
      <c r="L223" s="152">
        <v>79.556759127207343</v>
      </c>
      <c r="M223" s="150">
        <f t="shared" si="635"/>
        <v>12.856749016212943</v>
      </c>
      <c r="N223" s="151">
        <f t="shared" si="636"/>
        <v>14.77608988070973</v>
      </c>
      <c r="O223" s="152">
        <f t="shared" si="637"/>
        <v>7.8493067498967894</v>
      </c>
      <c r="P223" s="150">
        <v>17.258800000000004</v>
      </c>
      <c r="Q223" s="151">
        <v>21.236000000000001</v>
      </c>
      <c r="R223" s="151">
        <v>26.720463513569442</v>
      </c>
      <c r="S223" s="152">
        <v>30.495663617318744</v>
      </c>
      <c r="T223" s="150">
        <f t="shared" si="638"/>
        <v>23.044475861589419</v>
      </c>
      <c r="U223" s="151">
        <f t="shared" si="639"/>
        <v>25.826255008332268</v>
      </c>
      <c r="V223" s="152">
        <f t="shared" si="640"/>
        <v>14.128497815287311</v>
      </c>
      <c r="W223" s="150">
        <f t="shared" si="641"/>
        <v>33.041854675587366</v>
      </c>
      <c r="X223" s="151">
        <f t="shared" si="642"/>
        <v>36.222987180341846</v>
      </c>
      <c r="Y223" s="152">
        <f t="shared" si="643"/>
        <v>38.331958153998805</v>
      </c>
      <c r="Z223" s="150">
        <v>20.339500000000008</v>
      </c>
      <c r="AA223" s="151">
        <v>27.235300000000002</v>
      </c>
      <c r="AB223" s="151">
        <v>41.001253401387373</v>
      </c>
      <c r="AC223" s="152">
        <v>41.983915910558949</v>
      </c>
      <c r="AD223" s="150">
        <f t="shared" si="644"/>
        <v>33.903488286339353</v>
      </c>
      <c r="AE223" s="151">
        <f t="shared" si="645"/>
        <v>50.544526410163911</v>
      </c>
      <c r="AF223" s="152">
        <f t="shared" si="646"/>
        <v>2.396664559377415</v>
      </c>
      <c r="AG223" s="150">
        <f t="shared" si="647"/>
        <v>42.376380893107211</v>
      </c>
      <c r="AH223" s="151">
        <f t="shared" si="648"/>
        <v>55.582414413663898</v>
      </c>
      <c r="AI223" s="152">
        <f t="shared" si="649"/>
        <v>52.77228028284653</v>
      </c>
    </row>
    <row r="224" spans="2:35" ht="12.75">
      <c r="B224" s="252" t="s">
        <v>637</v>
      </c>
      <c r="C224" s="165" t="s">
        <v>1380</v>
      </c>
      <c r="D224" s="177" t="s">
        <v>104</v>
      </c>
      <c r="E224" s="148">
        <f>VLOOKUP($B224,Snapshot!$D:$AJ,2,FALSE)</f>
        <v>3191.3</v>
      </c>
      <c r="F224" s="148">
        <f>VLOOKUP($B224,Snapshot!$D:$AJ,3,FALSE)</f>
        <v>3725</v>
      </c>
      <c r="G224" s="148">
        <f t="shared" si="634"/>
        <v>16.723592266474469</v>
      </c>
      <c r="H224" s="149">
        <f>VLOOKUP($B224,Snapshot!$D:$AJ,8,FALSE)</f>
        <v>10.980290334528076</v>
      </c>
      <c r="I224" s="150">
        <v>22.522599999999997</v>
      </c>
      <c r="J224" s="151">
        <v>30.356200000000001</v>
      </c>
      <c r="K224" s="151">
        <v>34.740797992106813</v>
      </c>
      <c r="L224" s="152">
        <v>36.892999214803105</v>
      </c>
      <c r="M224" s="150">
        <f t="shared" si="635"/>
        <v>34.78106435313866</v>
      </c>
      <c r="N224" s="151">
        <f t="shared" si="636"/>
        <v>14.443830229431921</v>
      </c>
      <c r="O224" s="152">
        <f t="shared" si="637"/>
        <v>6.1950252932741368</v>
      </c>
      <c r="P224" s="150">
        <v>2.4823000000000031</v>
      </c>
      <c r="Q224" s="151">
        <v>-1.2968000000000028</v>
      </c>
      <c r="R224" s="151">
        <v>2.1522398554415632</v>
      </c>
      <c r="S224" s="152">
        <v>2.1001058979215377</v>
      </c>
      <c r="T224" s="150" t="str">
        <f t="shared" si="638"/>
        <v>PL</v>
      </c>
      <c r="U224" s="151" t="str">
        <f t="shared" si="639"/>
        <v>LP</v>
      </c>
      <c r="V224" s="152">
        <f t="shared" si="640"/>
        <v>-2.4223116855778826</v>
      </c>
      <c r="W224" s="150" t="str">
        <f t="shared" si="641"/>
        <v>NM</v>
      </c>
      <c r="X224" s="151">
        <f t="shared" si="642"/>
        <v>6.195136496088999</v>
      </c>
      <c r="Y224" s="152">
        <f t="shared" si="643"/>
        <v>5.6924238815446646</v>
      </c>
      <c r="Z224" s="150">
        <v>6.2120000000000015</v>
      </c>
      <c r="AA224" s="151">
        <v>7.4705999999999957</v>
      </c>
      <c r="AB224" s="151">
        <v>14.449945836731695</v>
      </c>
      <c r="AC224" s="152">
        <v>9.5640679863293663</v>
      </c>
      <c r="AD224" s="150">
        <f t="shared" si="644"/>
        <v>20.260785576303817</v>
      </c>
      <c r="AE224" s="151">
        <f t="shared" si="645"/>
        <v>93.424167225279135</v>
      </c>
      <c r="AF224" s="152">
        <f t="shared" si="646"/>
        <v>-33.81243020290394</v>
      </c>
      <c r="AG224" s="150">
        <f t="shared" si="647"/>
        <v>24.609799645541916</v>
      </c>
      <c r="AH224" s="151">
        <f t="shared" si="648"/>
        <v>41.593592179473696</v>
      </c>
      <c r="AI224" s="152">
        <f t="shared" si="649"/>
        <v>25.92380177779593</v>
      </c>
    </row>
    <row r="225" spans="2:35" ht="12.75">
      <c r="B225" s="252" t="s">
        <v>738</v>
      </c>
      <c r="C225" s="165" t="s">
        <v>739</v>
      </c>
      <c r="D225" s="177" t="s">
        <v>104</v>
      </c>
      <c r="E225" s="148">
        <f>VLOOKUP($B225,Snapshot!$D:$AJ,2,FALSE)</f>
        <v>399.9</v>
      </c>
      <c r="F225" s="148">
        <f>VLOOKUP($B225,Snapshot!$D:$AJ,3,FALSE)</f>
        <v>620</v>
      </c>
      <c r="G225" s="148">
        <f t="shared" si="634"/>
        <v>55.0387596899225</v>
      </c>
      <c r="H225" s="149">
        <f>VLOOKUP($B225,Snapshot!$D:$AJ,8,FALSE)</f>
        <v>0.36615292712066905</v>
      </c>
      <c r="I225" s="150">
        <v>14.8843</v>
      </c>
      <c r="J225" s="151">
        <v>13.714799999999999</v>
      </c>
      <c r="K225" s="151">
        <v>20.331527032939757</v>
      </c>
      <c r="L225" s="152">
        <v>29.703890673016538</v>
      </c>
      <c r="M225" s="150">
        <f t="shared" si="635"/>
        <v>-7.8572724279946105</v>
      </c>
      <c r="N225" s="151">
        <f t="shared" si="636"/>
        <v>48.245158755065766</v>
      </c>
      <c r="O225" s="152">
        <f t="shared" si="637"/>
        <v>46.097686734952646</v>
      </c>
      <c r="P225" s="150">
        <v>1.8927000000000007</v>
      </c>
      <c r="Q225" s="151">
        <v>0.51100000000000001</v>
      </c>
      <c r="R225" s="151">
        <v>2.5952925010938559</v>
      </c>
      <c r="S225" s="152">
        <v>5.8782052148890509</v>
      </c>
      <c r="T225" s="150">
        <f t="shared" si="638"/>
        <v>-73.001532202673445</v>
      </c>
      <c r="U225" s="151">
        <f t="shared" si="639"/>
        <v>407.88502956826926</v>
      </c>
      <c r="V225" s="152">
        <f t="shared" si="640"/>
        <v>126.4949023052902</v>
      </c>
      <c r="W225" s="150">
        <f t="shared" si="641"/>
        <v>3.7259019453437165</v>
      </c>
      <c r="X225" s="151">
        <f t="shared" si="642"/>
        <v>12.76486757187072</v>
      </c>
      <c r="Y225" s="152">
        <f t="shared" si="643"/>
        <v>19.789344364335751</v>
      </c>
      <c r="Z225" s="150">
        <v>1.0245000000000006</v>
      </c>
      <c r="AA225" s="151">
        <v>-0.69350000000000001</v>
      </c>
      <c r="AB225" s="151">
        <v>1.0064579308548287</v>
      </c>
      <c r="AC225" s="152">
        <v>3.1918660522312199</v>
      </c>
      <c r="AD225" s="150" t="str">
        <f t="shared" si="644"/>
        <v>PL</v>
      </c>
      <c r="AE225" s="151" t="str">
        <f t="shared" si="645"/>
        <v>LP</v>
      </c>
      <c r="AF225" s="152">
        <f t="shared" si="646"/>
        <v>217.13854641894753</v>
      </c>
      <c r="AG225" s="150" t="str">
        <f t="shared" si="647"/>
        <v>NM</v>
      </c>
      <c r="AH225" s="151">
        <f t="shared" si="648"/>
        <v>4.9502328537558151</v>
      </c>
      <c r="AI225" s="152">
        <f t="shared" si="649"/>
        <v>10.74561607894268</v>
      </c>
    </row>
    <row r="226" spans="2:35" ht="12.75">
      <c r="B226" s="252" t="s">
        <v>638</v>
      </c>
      <c r="C226" s="165" t="s">
        <v>1381</v>
      </c>
      <c r="D226" s="177" t="s">
        <v>104</v>
      </c>
      <c r="E226" s="148">
        <f>VLOOKUP($B226,Snapshot!$D:$AJ,2,FALSE)</f>
        <v>1299.9000000000001</v>
      </c>
      <c r="F226" s="148">
        <f>VLOOKUP($B226,Snapshot!$D:$AJ,3,FALSE)</f>
        <v>1770</v>
      </c>
      <c r="G226" s="148">
        <f t="shared" si="634"/>
        <v>36.164320332333261</v>
      </c>
      <c r="H226" s="149">
        <f>VLOOKUP($B226,Snapshot!$D:$AJ,8,FALSE)</f>
        <v>16.450008930704897</v>
      </c>
      <c r="I226" s="150">
        <v>94.703600000000009</v>
      </c>
      <c r="J226" s="151">
        <v>103.161</v>
      </c>
      <c r="K226" s="151">
        <v>138.32709712499999</v>
      </c>
      <c r="L226" s="152">
        <v>181.09697997187499</v>
      </c>
      <c r="M226" s="150">
        <f t="shared" si="635"/>
        <v>8.9303891298746727</v>
      </c>
      <c r="N226" s="151">
        <f t="shared" si="636"/>
        <v>34.088557812545432</v>
      </c>
      <c r="O226" s="152">
        <f t="shared" si="637"/>
        <v>30.919381477532038</v>
      </c>
      <c r="P226" s="150">
        <v>20.661300000000004</v>
      </c>
      <c r="Q226" s="151">
        <v>26.757000000000001</v>
      </c>
      <c r="R226" s="151">
        <v>36.656680738124997</v>
      </c>
      <c r="S226" s="152">
        <v>51.612639291984394</v>
      </c>
      <c r="T226" s="150">
        <f t="shared" si="638"/>
        <v>29.502983839351813</v>
      </c>
      <c r="U226" s="151">
        <f t="shared" si="639"/>
        <v>36.998470449321651</v>
      </c>
      <c r="V226" s="152">
        <f t="shared" si="640"/>
        <v>40.80008951357226</v>
      </c>
      <c r="W226" s="150">
        <f t="shared" si="641"/>
        <v>25.937127402797572</v>
      </c>
      <c r="X226" s="151">
        <f t="shared" si="642"/>
        <v>26.5</v>
      </c>
      <c r="Y226" s="152">
        <f t="shared" si="643"/>
        <v>28.500000000000014</v>
      </c>
      <c r="Z226" s="150">
        <v>15.37</v>
      </c>
      <c r="AA226" s="151">
        <v>16.296629943641264</v>
      </c>
      <c r="AB226" s="151">
        <v>22.53572998208832</v>
      </c>
      <c r="AC226" s="152">
        <v>34.034271366547863</v>
      </c>
      <c r="AD226" s="150">
        <f t="shared" si="644"/>
        <v>6.0288220145820803</v>
      </c>
      <c r="AE226" s="151">
        <f t="shared" si="645"/>
        <v>38.284602767711931</v>
      </c>
      <c r="AF226" s="152">
        <f t="shared" si="646"/>
        <v>51.023602934534296</v>
      </c>
      <c r="AG226" s="150">
        <f t="shared" si="647"/>
        <v>15.797277986488368</v>
      </c>
      <c r="AH226" s="151">
        <f t="shared" si="648"/>
        <v>16.291623586753786</v>
      </c>
      <c r="AI226" s="152">
        <f t="shared" si="649"/>
        <v>18.793395324335894</v>
      </c>
    </row>
    <row r="227" spans="2:35" ht="12.75">
      <c r="B227" s="252" t="s">
        <v>763</v>
      </c>
      <c r="C227" s="165" t="s">
        <v>1382</v>
      </c>
      <c r="D227" s="177" t="s">
        <v>104</v>
      </c>
      <c r="E227" s="148">
        <f>VLOOKUP($B227,Snapshot!$D:$AJ,2,FALSE)</f>
        <v>543.04999999999995</v>
      </c>
      <c r="F227" s="148">
        <f>VLOOKUP($B227,Snapshot!$D:$AJ,3,FALSE)</f>
        <v>600</v>
      </c>
      <c r="G227" s="148">
        <f t="shared" ref="G227" si="650">IF(IFERROR(((IF(F227&lt;0,"-",F227))/E227*100-100),"-")=-100,"-",(IFERROR(((IF(F227&lt;0,"-",F227))/E227*100-100),"-")))</f>
        <v>10.487063806279352</v>
      </c>
      <c r="H227" s="149">
        <f>VLOOKUP($B227,Snapshot!$D:$AJ,8,FALSE)</f>
        <v>1.0421330943847074</v>
      </c>
      <c r="I227" s="150">
        <v>6.0661000000000005</v>
      </c>
      <c r="J227" s="151">
        <v>2.1209000000000002</v>
      </c>
      <c r="K227" s="151">
        <v>3.999068566626931</v>
      </c>
      <c r="L227" s="152">
        <v>4.9146004738071039</v>
      </c>
      <c r="M227" s="150">
        <f t="shared" ref="M227" si="651">IF(AND(I227&lt;0,J227&gt;0),"LP",IF(AND(I227&gt;0,J227&lt;0),"PL",IF(OR(I227&lt;0,J227&lt;0),"Loss",IF(ISERROR((+J227/I227-1)*100),"NA",(+J227/I227-1)*100))))</f>
        <v>-65.036844100822606</v>
      </c>
      <c r="N227" s="151">
        <f t="shared" ref="N227" si="652">IF(AND(J227&lt;0,K227&gt;0),"LP",IF(AND(J227&gt;0,K227&lt;0),"PL",IF(OR(J227&lt;0,K227&lt;0),"Loss",IF(ISERROR((+K227/J227-1)*100),"NA",(+K227/J227-1)*100))))</f>
        <v>88.555262701067022</v>
      </c>
      <c r="O227" s="152">
        <f t="shared" ref="O227" si="653">IF(AND(K227&lt;0,L227&gt;0),"LP",IF(AND(K227&gt;0,L227&lt;0),"PL",IF(OR(K227&lt;0,L227&lt;0),"Loss",IF(ISERROR((+L227/K227-1)*100),"NA",(+L227/K227-1)*100))))</f>
        <v>22.893628651943597</v>
      </c>
      <c r="P227" s="150">
        <v>-1.1010999999999995</v>
      </c>
      <c r="Q227" s="151">
        <v>-1.7110000000000005</v>
      </c>
      <c r="R227" s="151">
        <v>-1.627986143337308</v>
      </c>
      <c r="S227" s="152">
        <v>-0.9414177115482244</v>
      </c>
      <c r="T227" s="150" t="str">
        <f t="shared" ref="T227" si="654">IF(AND(P227&lt;0,Q227&gt;0),"LP",IF(AND(P227&gt;0,Q227&lt;0),"PL",IF(OR(P227&lt;0,Q227&lt;0),"Loss",IF(ISERROR((+Q227/P227-1)*100),"NA",(+Q227/P227-1)*100))))</f>
        <v>Loss</v>
      </c>
      <c r="U227" s="151" t="str">
        <f t="shared" ref="U227" si="655">IF(AND(Q227&lt;0,R227&gt;0),"LP",IF(AND(Q227&gt;0,R227&lt;0),"PL",IF(OR(Q227&lt;0,R227&lt;0),"Loss",IF(ISERROR((+R227/Q227-1)*100),"NA",(+R227/Q227-1)*100))))</f>
        <v>Loss</v>
      </c>
      <c r="V227" s="152" t="str">
        <f t="shared" ref="V227" si="656">IF(AND(R227&lt;0,S227&gt;0),"LP",IF(AND(R227&gt;0,S227&lt;0),"PL",IF(OR(R227&lt;0,S227&lt;0),"Loss",IF(ISERROR((+S227/R227-1)*100),"NA",(+S227/R227-1)*100))))</f>
        <v>Loss</v>
      </c>
      <c r="W227" s="150" t="str">
        <f t="shared" ref="W227" si="657">IF(OR(J227&lt;0,Q227&lt;0),"NM",IF(ISERROR((Q227/J227*100)),"NA",(Q227/J227*100)))</f>
        <v>NM</v>
      </c>
      <c r="X227" s="151" t="str">
        <f t="shared" ref="X227" si="658">IF(OR(K227&lt;0,R227&lt;0),"NM",IF(ISERROR((R227/K227*100)),"NA",(R227/K227*100)))</f>
        <v>NM</v>
      </c>
      <c r="Y227" s="152" t="str">
        <f t="shared" ref="Y227" si="659">IF(OR(L227&lt;0,S227&lt;0),"NM",IF(ISERROR((S227/L227*100)),"NA",(S227/L227*100)))</f>
        <v>NM</v>
      </c>
      <c r="Z227" s="150">
        <v>0.46148767123287654</v>
      </c>
      <c r="AA227" s="151">
        <v>0.97859999999999914</v>
      </c>
      <c r="AB227" s="151">
        <v>0.98306021873258442</v>
      </c>
      <c r="AC227" s="152">
        <v>0.88628840649159013</v>
      </c>
      <c r="AD227" s="150">
        <f t="shared" ref="AD227" si="660">IF(AND(Z227&lt;0,AA227&gt;0),"LP",IF(AND(Z227&gt;0,AA227&lt;0),"PL",IF(OR(Z227&lt;0,AA227&lt;0),"Loss",IF(ISERROR((+AA227/Z227-1)*100),"NA",(+AA227/Z227-1)*100))))</f>
        <v>112.05333554971108</v>
      </c>
      <c r="AE227" s="151">
        <f t="shared" ref="AE227" si="661">IF(AND(AA227&lt;0,AB227&gt;0),"LP",IF(AND(AA227&gt;0,AB227&lt;0),"PL",IF(OR(AA227&lt;0,AB227&lt;0),"Loss",IF(ISERROR((+AB227/AA227-1)*100),"NA",(+AB227/AA227-1)*100))))</f>
        <v>0.45577546827970661</v>
      </c>
      <c r="AF227" s="152">
        <f t="shared" ref="AF227" si="662">IF(AND(AB227&lt;0,AC227&gt;0),"LP",IF(AND(AB227&gt;0,AC227&lt;0),"PL",IF(OR(AB227&lt;0,AC227&lt;0),"Loss",IF(ISERROR((+AC227/AB227-1)*100),"NA",(+AC227/AB227-1)*100))))</f>
        <v>-9.8439353354932706</v>
      </c>
      <c r="AG227" s="150">
        <f t="shared" ref="AG227" si="663">IF(OR(J227&lt;0,AA227&lt;0),"NM",IF(ISERROR((AA227/J227*100)),"NA",(AA227/J227*100)))</f>
        <v>46.140789287566555</v>
      </c>
      <c r="AH227" s="151">
        <f t="shared" ref="AH227" si="664">IF(OR(K227&lt;0,AB227&lt;0),"NM",IF(ISERROR((AB227/K227*100)),"NA",(AB227/K227*100)))</f>
        <v>24.582229645583698</v>
      </c>
      <c r="AI227" s="152">
        <f t="shared" ref="AI227" si="665">IF(OR(L227&lt;0,AC227&lt;0),"NM",IF(ISERROR((AC227/L227*100)),"NA",(AC227/L227*100)))</f>
        <v>18.033783442116206</v>
      </c>
    </row>
    <row r="228" spans="2:35" ht="12.75">
      <c r="B228" s="252" t="s">
        <v>639</v>
      </c>
      <c r="C228" s="165" t="s">
        <v>1383</v>
      </c>
      <c r="D228" s="177" t="s">
        <v>104</v>
      </c>
      <c r="E228" s="148">
        <f>VLOOKUP($B228,Snapshot!$D:$AJ,2,FALSE)</f>
        <v>1898.4</v>
      </c>
      <c r="F228" s="148">
        <f>VLOOKUP($B228,Snapshot!$D:$AJ,3,FALSE)</f>
        <v>1560</v>
      </c>
      <c r="G228" s="148">
        <f t="shared" ref="G228" si="666">IF(IFERROR(((IF(F228&lt;0,"-",F228))/E228*100-100),"-")=-100,"-",(IFERROR(((IF(F228&lt;0,"-",F228))/E228*100-100),"-")))</f>
        <v>-17.825537294563844</v>
      </c>
      <c r="H228" s="149">
        <f>VLOOKUP($B228,Snapshot!$D:$AJ,8,FALSE)</f>
        <v>8.4829139784946239</v>
      </c>
      <c r="I228" s="150">
        <v>41.925800000000002</v>
      </c>
      <c r="J228" s="151">
        <v>44.957900000000002</v>
      </c>
      <c r="K228" s="151">
        <v>47.38100144240785</v>
      </c>
      <c r="L228" s="152">
        <v>63.503806584110826</v>
      </c>
      <c r="M228" s="150">
        <f t="shared" ref="M228" si="667">IF(AND(I228&lt;0,J228&gt;0),"LP",IF(AND(I228&gt;0,J228&lt;0),"PL",IF(OR(I228&lt;0,J228&lt;0),"Loss",IF(ISERROR((+J228/I228-1)*100),"NA",(+J228/I228-1)*100))))</f>
        <v>7.2320623577844634</v>
      </c>
      <c r="N228" s="151">
        <f t="shared" ref="N228" si="668">IF(AND(J228&lt;0,K228&gt;0),"LP",IF(AND(J228&gt;0,K228&lt;0),"PL",IF(OR(J228&lt;0,K228&lt;0),"Loss",IF(ISERROR((+K228/J228-1)*100),"NA",(+K228/J228-1)*100))))</f>
        <v>5.3897122472531978</v>
      </c>
      <c r="O228" s="152">
        <f t="shared" ref="O228" si="669">IF(AND(K228&lt;0,L228&gt;0),"LP",IF(AND(K228&gt;0,L228&lt;0),"PL",IF(OR(K228&lt;0,L228&lt;0),"Loss",IF(ISERROR((+L228/K228-1)*100),"NA",(+L228/K228-1)*100))))</f>
        <v>34.027995717440533</v>
      </c>
      <c r="P228" s="150">
        <v>21.1174</v>
      </c>
      <c r="Q228" s="151">
        <v>24.098600000000001</v>
      </c>
      <c r="R228" s="151">
        <v>26.121785812944086</v>
      </c>
      <c r="S228" s="152">
        <v>35.419626453787117</v>
      </c>
      <c r="T228" s="150">
        <f t="shared" ref="T228" si="670">IF(AND(P228&lt;0,Q228&gt;0),"LP",IF(AND(P228&gt;0,Q228&lt;0),"PL",IF(OR(P228&lt;0,Q228&lt;0),"Loss",IF(ISERROR((+Q228/P228-1)*100),"NA",(+Q228/P228-1)*100))))</f>
        <v>14.117268224307921</v>
      </c>
      <c r="U228" s="151">
        <f t="shared" ref="U228" si="671">IF(AND(Q228&lt;0,R228&gt;0),"LP",IF(AND(Q228&gt;0,R228&lt;0),"PL",IF(OR(Q228&lt;0,R228&lt;0),"Loss",IF(ISERROR((+R228/Q228-1)*100),"NA",(+R228/Q228-1)*100))))</f>
        <v>8.3954495819013708</v>
      </c>
      <c r="V228" s="152">
        <f t="shared" ref="V228" si="672">IF(AND(R228&lt;0,S228&gt;0),"LP",IF(AND(R228&gt;0,S228&lt;0),"PL",IF(OR(R228&lt;0,S228&lt;0),"Loss",IF(ISERROR((+S228/R228-1)*100),"NA",(+S228/R228-1)*100))))</f>
        <v>35.594199827776272</v>
      </c>
      <c r="W228" s="150">
        <f t="shared" ref="W228" si="673">IF(OR(J228&lt;0,Q228&lt;0),"NM",IF(ISERROR((Q228/J228*100)),"NA",(Q228/J228*100)))</f>
        <v>53.602592647788263</v>
      </c>
      <c r="X228" s="151">
        <f t="shared" ref="X228" si="674">IF(OR(K228&lt;0,R228&lt;0),"NM",IF(ISERROR((R228/K228*100)),"NA",(R228/K228*100)))</f>
        <v>55.131350156655969</v>
      </c>
      <c r="Y228" s="152">
        <f t="shared" ref="Y228" si="675">IF(OR(L228&lt;0,S228&lt;0),"NM",IF(ISERROR((S228/L228*100)),"NA",(S228/L228*100)))</f>
        <v>55.775595761923036</v>
      </c>
      <c r="Z228" s="150">
        <v>19.046299999999999</v>
      </c>
      <c r="AA228" s="151">
        <v>19.265999999999998</v>
      </c>
      <c r="AB228" s="151">
        <v>18.378056834360628</v>
      </c>
      <c r="AC228" s="152">
        <v>25.733666418569491</v>
      </c>
      <c r="AD228" s="150">
        <f t="shared" ref="AD228" si="676">IF(AND(Z228&lt;0,AA228&gt;0),"LP",IF(AND(Z228&gt;0,AA228&lt;0),"PL",IF(OR(Z228&lt;0,AA228&lt;0),"Loss",IF(ISERROR((+AA228/Z228-1)*100),"NA",(+AA228/Z228-1)*100))))</f>
        <v>1.1535048802129522</v>
      </c>
      <c r="AE228" s="151">
        <f t="shared" ref="AE228" si="677">IF(AND(AA228&lt;0,AB228&gt;0),"LP",IF(AND(AA228&gt;0,AB228&lt;0),"PL",IF(OR(AA228&lt;0,AB228&lt;0),"Loss",IF(ISERROR((+AB228/AA228-1)*100),"NA",(+AB228/AA228-1)*100))))</f>
        <v>-4.6088610279215736</v>
      </c>
      <c r="AF228" s="152">
        <f t="shared" ref="AF228" si="678">IF(AND(AB228&lt;0,AC228&gt;0),"LP",IF(AND(AB228&gt;0,AC228&lt;0),"PL",IF(OR(AB228&lt;0,AC228&lt;0),"Loss",IF(ISERROR((+AC228/AB228-1)*100),"NA",(+AC228/AB228-1)*100))))</f>
        <v>40.023870045153046</v>
      </c>
      <c r="AG228" s="150">
        <f t="shared" ref="AG228" si="679">IF(OR(J228&lt;0,AA228&lt;0),"NM",IF(ISERROR((AA228/J228*100)),"NA",(AA228/J228*100)))</f>
        <v>42.853425093253904</v>
      </c>
      <c r="AH228" s="151">
        <f t="shared" ref="AH228" si="680">IF(OR(K228&lt;0,AB228&lt;0),"NM",IF(ISERROR((AB228/K228*100)),"NA",(AB228/K228*100)))</f>
        <v>38.787818481843125</v>
      </c>
      <c r="AI228" s="152">
        <f t="shared" ref="AI228" si="681">IF(OR(L228&lt;0,AC228&lt;0),"NM",IF(ISERROR((AC228/L228*100)),"NA",(AC228/L228*100)))</f>
        <v>40.523029724974421</v>
      </c>
    </row>
    <row r="229" spans="2:35" ht="12.75">
      <c r="B229" s="252" t="s">
        <v>683</v>
      </c>
      <c r="C229" s="165" t="s">
        <v>1384</v>
      </c>
      <c r="D229" s="177" t="s">
        <v>104</v>
      </c>
      <c r="E229" s="148">
        <f>VLOOKUP($B229,Snapshot!$D:$AJ,2,FALSE)</f>
        <v>1884.75</v>
      </c>
      <c r="F229" s="148">
        <f>VLOOKUP($B229,Snapshot!$D:$AJ,3,FALSE)</f>
        <v>1610</v>
      </c>
      <c r="G229" s="148">
        <f t="shared" ref="G229:G232" si="682">IF(IFERROR(((IF(F229&lt;0,"-",F229))/E229*100-100),"-")=-100,"-",(IFERROR(((IF(F229&lt;0,"-",F229))/E229*100-100),"-")))</f>
        <v>-14.577530176415962</v>
      </c>
      <c r="H229" s="149">
        <f>VLOOKUP($B229,Snapshot!$D:$AJ,8,FALSE)</f>
        <v>7.7381911344086012</v>
      </c>
      <c r="I229" s="150">
        <v>26.383400000000002</v>
      </c>
      <c r="J229" s="151">
        <v>39.776870000000002</v>
      </c>
      <c r="K229" s="151">
        <v>40.056785184991959</v>
      </c>
      <c r="L229" s="152">
        <v>46.695188256259293</v>
      </c>
      <c r="M229" s="150">
        <f t="shared" ref="M229:M232" si="683">IF(AND(I229&lt;0,J229&gt;0),"LP",IF(AND(I229&gt;0,J229&lt;0),"PL",IF(OR(I229&lt;0,J229&lt;0),"Loss",IF(ISERROR((+J229/I229-1)*100),"NA",(+J229/I229-1)*100))))</f>
        <v>50.76476117558768</v>
      </c>
      <c r="N229" s="151">
        <f t="shared" ref="N229:N232" si="684">IF(AND(J229&lt;0,K229&gt;0),"LP",IF(AND(J229&gt;0,K229&lt;0),"PL",IF(OR(J229&lt;0,K229&lt;0),"Loss",IF(ISERROR((+K229/J229-1)*100),"NA",(+K229/J229-1)*100))))</f>
        <v>0.70371345204376379</v>
      </c>
      <c r="O229" s="152">
        <f t="shared" ref="O229:O232" si="685">IF(AND(K229&lt;0,L229&gt;0),"LP",IF(AND(K229&gt;0,L229&lt;0),"PL",IF(OR(K229&lt;0,L229&lt;0),"Loss",IF(ISERROR((+L229/K229-1)*100),"NA",(+L229/K229-1)*100))))</f>
        <v>16.57248089333574</v>
      </c>
      <c r="P229" s="150">
        <v>15.189450000000003</v>
      </c>
      <c r="Q229" s="151">
        <v>21.768249999999998</v>
      </c>
      <c r="R229" s="151">
        <v>23.694945113330121</v>
      </c>
      <c r="S229" s="152">
        <v>28.881579325052776</v>
      </c>
      <c r="T229" s="150">
        <f t="shared" ref="T229:T232" si="686">IF(AND(P229&lt;0,Q229&gt;0),"LP",IF(AND(P229&gt;0,Q229&lt;0),"PL",IF(OR(P229&lt;0,Q229&lt;0),"Loss",IF(ISERROR((+Q229/P229-1)*100),"NA",(+Q229/P229-1)*100))))</f>
        <v>43.311640645316295</v>
      </c>
      <c r="U229" s="151">
        <f t="shared" ref="U229:U232" si="687">IF(AND(Q229&lt;0,R229&gt;0),"LP",IF(AND(Q229&gt;0,R229&lt;0),"PL",IF(OR(Q229&lt;0,R229&lt;0),"Loss",IF(ISERROR((+R229/Q229-1)*100),"NA",(+R229/Q229-1)*100))))</f>
        <v>8.8509416849315912</v>
      </c>
      <c r="V229" s="152">
        <f t="shared" ref="V229:V232" si="688">IF(AND(R229&lt;0,S229&gt;0),"LP",IF(AND(R229&gt;0,S229&lt;0),"PL",IF(OR(R229&lt;0,S229&lt;0),"Loss",IF(ISERROR((+S229/R229-1)*100),"NA",(+S229/R229-1)*100))))</f>
        <v>21.889201206905518</v>
      </c>
      <c r="W229" s="150">
        <f t="shared" ref="W229:W232" si="689">IF(OR(J229&lt;0,Q229&lt;0),"NM",IF(ISERROR((Q229/J229*100)),"NA",(Q229/J229*100)))</f>
        <v>54.725899750282004</v>
      </c>
      <c r="X229" s="151">
        <f t="shared" ref="X229:X232" si="690">IF(OR(K229&lt;0,R229&lt;0),"NM",IF(ISERROR((R229/K229*100)),"NA",(R229/K229*100)))</f>
        <v>59.153386882899142</v>
      </c>
      <c r="Y229" s="152">
        <f t="shared" ref="Y229:Y232" si="691">IF(OR(L229&lt;0,S229&lt;0),"NM",IF(ISERROR((S229/L229*100)),"NA",(S229/L229*100)))</f>
        <v>61.851296468820472</v>
      </c>
      <c r="Z229" s="150">
        <v>7.2977700000000025</v>
      </c>
      <c r="AA229" s="151">
        <v>10.9932</v>
      </c>
      <c r="AB229" s="151">
        <v>10.853087482815816</v>
      </c>
      <c r="AC229" s="152">
        <v>14.813458773297032</v>
      </c>
      <c r="AD229" s="150">
        <f t="shared" ref="AD229:AD232" si="692">IF(AND(Z229&lt;0,AA229&gt;0),"LP",IF(AND(Z229&gt;0,AA229&lt;0),"PL",IF(OR(Z229&lt;0,AA229&lt;0),"Loss",IF(ISERROR((+AA229/Z229-1)*100),"NA",(+AA229/Z229-1)*100))))</f>
        <v>50.637797573779331</v>
      </c>
      <c r="AE229" s="151">
        <f t="shared" ref="AE229:AE232" si="693">IF(AND(AA229&lt;0,AB229&gt;0),"LP",IF(AND(AA229&gt;0,AB229&lt;0),"PL",IF(OR(AA229&lt;0,AB229&lt;0),"Loss",IF(ISERROR((+AB229/AA229-1)*100),"NA",(+AB229/AA229-1)*100))))</f>
        <v>-1.2745380524704752</v>
      </c>
      <c r="AF229" s="152">
        <f t="shared" ref="AF229:AF232" si="694">IF(AND(AB229&lt;0,AC229&gt;0),"LP",IF(AND(AB229&gt;0,AC229&lt;0),"PL",IF(OR(AB229&lt;0,AC229&lt;0),"Loss",IF(ISERROR((+AC229/AB229-1)*100),"NA",(+AC229/AB229-1)*100))))</f>
        <v>36.490734058412876</v>
      </c>
      <c r="AG229" s="150">
        <f t="shared" ref="AG229:AG232" si="695">IF(OR(J229&lt;0,AA229&lt;0),"NM",IF(ISERROR((AA229/J229*100)),"NA",(AA229/J229*100)))</f>
        <v>27.637167026968186</v>
      </c>
      <c r="AH229" s="151">
        <f t="shared" ref="AH229:AH232" si="696">IF(OR(K229&lt;0,AB229&lt;0),"NM",IF(ISERROR((AB229/K229*100)),"NA",(AB229/K229*100)))</f>
        <v>27.094254900121474</v>
      </c>
      <c r="AI229" s="152">
        <f t="shared" ref="AI229:AI232" si="697">IF(OR(L229&lt;0,AC229&lt;0),"NM",IF(ISERROR((AC229/L229*100)),"NA",(AC229/L229*100)))</f>
        <v>31.723737126836298</v>
      </c>
    </row>
    <row r="230" spans="2:35" ht="12.75">
      <c r="B230" s="252" t="s">
        <v>663</v>
      </c>
      <c r="C230" s="165" t="s">
        <v>1385</v>
      </c>
      <c r="D230" s="177" t="s">
        <v>104</v>
      </c>
      <c r="E230" s="148">
        <f>VLOOKUP($B230,Snapshot!$D:$AJ,2,FALSE)</f>
        <v>1869.85</v>
      </c>
      <c r="F230" s="148">
        <f>VLOOKUP($B230,Snapshot!$D:$AJ,3,FALSE)</f>
        <v>2100</v>
      </c>
      <c r="G230" s="148">
        <f t="shared" si="682"/>
        <v>12.308473941760042</v>
      </c>
      <c r="H230" s="149">
        <f>VLOOKUP($B230,Snapshot!$D:$AJ,8,FALSE)</f>
        <v>8.7477146356033444</v>
      </c>
      <c r="I230" s="150">
        <v>83.15</v>
      </c>
      <c r="J230" s="151">
        <v>78.771000000000001</v>
      </c>
      <c r="K230" s="151">
        <v>104.17771621133262</v>
      </c>
      <c r="L230" s="152">
        <v>114.3125611957793</v>
      </c>
      <c r="M230" s="150">
        <f t="shared" si="683"/>
        <v>-5.2663860493084798</v>
      </c>
      <c r="N230" s="151">
        <f t="shared" si="684"/>
        <v>32.253895737432067</v>
      </c>
      <c r="O230" s="152">
        <f t="shared" si="685"/>
        <v>9.7284192368810807</v>
      </c>
      <c r="P230" s="150">
        <v>20.863</v>
      </c>
      <c r="Q230" s="151">
        <v>24.984000000000002</v>
      </c>
      <c r="R230" s="151">
        <v>27.919627944637135</v>
      </c>
      <c r="S230" s="152">
        <v>31.778892012426645</v>
      </c>
      <c r="T230" s="150">
        <f t="shared" si="686"/>
        <v>19.75267219479462</v>
      </c>
      <c r="U230" s="151">
        <f t="shared" si="687"/>
        <v>11.750031798899819</v>
      </c>
      <c r="V230" s="152">
        <f t="shared" si="688"/>
        <v>13.822763238257284</v>
      </c>
      <c r="W230" s="150">
        <f t="shared" si="689"/>
        <v>31.717256350687439</v>
      </c>
      <c r="X230" s="151">
        <f t="shared" si="690"/>
        <v>26.79999999999999</v>
      </c>
      <c r="Y230" s="152">
        <f t="shared" si="691"/>
        <v>27.800000000000004</v>
      </c>
      <c r="Z230" s="150">
        <v>7.2133393002081432</v>
      </c>
      <c r="AA230" s="151">
        <v>7.1062999526290858</v>
      </c>
      <c r="AB230" s="151">
        <v>7.459887521699633</v>
      </c>
      <c r="AC230" s="152">
        <v>9.8400130223405835</v>
      </c>
      <c r="AD230" s="150">
        <f t="shared" si="692"/>
        <v>-1.4839083969884648</v>
      </c>
      <c r="AE230" s="151">
        <f t="shared" si="693"/>
        <v>4.9756915895413645</v>
      </c>
      <c r="AF230" s="152">
        <f t="shared" si="694"/>
        <v>31.905648626973825</v>
      </c>
      <c r="AG230" s="150">
        <f t="shared" si="695"/>
        <v>9.0214672311245074</v>
      </c>
      <c r="AH230" s="151">
        <f t="shared" si="696"/>
        <v>7.1607324416352816</v>
      </c>
      <c r="AI230" s="152">
        <f t="shared" si="697"/>
        <v>8.607989287798322</v>
      </c>
    </row>
    <row r="231" spans="2:35" ht="12.75">
      <c r="B231" s="252" t="s">
        <v>664</v>
      </c>
      <c r="C231" s="165" t="s">
        <v>1386</v>
      </c>
      <c r="D231" s="177" t="s">
        <v>104</v>
      </c>
      <c r="E231" s="148">
        <f>VLOOKUP($B231,Snapshot!$D:$AJ,2,FALSE)</f>
        <v>1969.9</v>
      </c>
      <c r="F231" s="148">
        <f>VLOOKUP($B231,Snapshot!$D:$AJ,3,FALSE)</f>
        <v>2250</v>
      </c>
      <c r="G231" s="148">
        <f t="shared" si="682"/>
        <v>14.218995888116154</v>
      </c>
      <c r="H231" s="149">
        <f>VLOOKUP($B231,Snapshot!$D:$AJ,8,FALSE)</f>
        <v>2.2586231087168462</v>
      </c>
      <c r="I231" s="150">
        <v>33.100999999999999</v>
      </c>
      <c r="J231" s="151">
        <v>30.969459999999998</v>
      </c>
      <c r="K231" s="151">
        <v>41.991287999999997</v>
      </c>
      <c r="L231" s="152">
        <v>50.333452399999999</v>
      </c>
      <c r="M231" s="150">
        <f t="shared" si="683"/>
        <v>-6.4395033382677269</v>
      </c>
      <c r="N231" s="151">
        <f t="shared" si="684"/>
        <v>35.589345116124079</v>
      </c>
      <c r="O231" s="152">
        <f t="shared" si="685"/>
        <v>19.866417052984907</v>
      </c>
      <c r="P231" s="150">
        <v>3.694</v>
      </c>
      <c r="Q231" s="151">
        <v>2.7702300000000033</v>
      </c>
      <c r="R231" s="151">
        <v>6.2986932000000015</v>
      </c>
      <c r="S231" s="152">
        <v>11.404802375999999</v>
      </c>
      <c r="T231" s="150">
        <f t="shared" si="686"/>
        <v>-25.007309149972833</v>
      </c>
      <c r="U231" s="151">
        <f t="shared" si="687"/>
        <v>127.37076704822323</v>
      </c>
      <c r="V231" s="152">
        <f t="shared" si="688"/>
        <v>81.066167439303058</v>
      </c>
      <c r="W231" s="150">
        <f t="shared" si="689"/>
        <v>8.9450381117397697</v>
      </c>
      <c r="X231" s="151">
        <f t="shared" si="690"/>
        <v>15.000000000000005</v>
      </c>
      <c r="Y231" s="152">
        <f t="shared" si="691"/>
        <v>22.658494166793929</v>
      </c>
      <c r="Z231" s="150">
        <v>1.0419999999999998</v>
      </c>
      <c r="AA231" s="151">
        <v>0.49113000000000306</v>
      </c>
      <c r="AB231" s="151">
        <v>3.3945378850636017</v>
      </c>
      <c r="AC231" s="152">
        <v>7.1444873029338813</v>
      </c>
      <c r="AD231" s="150">
        <f t="shared" si="692"/>
        <v>-52.86660268713981</v>
      </c>
      <c r="AE231" s="151">
        <f t="shared" si="693"/>
        <v>591.16891353889616</v>
      </c>
      <c r="AF231" s="152">
        <f t="shared" si="694"/>
        <v>110.47010063933986</v>
      </c>
      <c r="AG231" s="150">
        <f t="shared" si="695"/>
        <v>1.5858526432169082</v>
      </c>
      <c r="AH231" s="151">
        <f t="shared" si="696"/>
        <v>8.0839098935560205</v>
      </c>
      <c r="AI231" s="152">
        <f t="shared" si="697"/>
        <v>14.194312057429784</v>
      </c>
    </row>
    <row r="232" spans="2:35" ht="12.75">
      <c r="B232" s="252" t="s">
        <v>759</v>
      </c>
      <c r="C232" s="165" t="s">
        <v>1387</v>
      </c>
      <c r="D232" s="177" t="s">
        <v>104</v>
      </c>
      <c r="E232" s="148">
        <f>VLOOKUP($B232,Snapshot!$D:$AJ,2,FALSE)</f>
        <v>1588.65</v>
      </c>
      <c r="F232" s="148">
        <f>VLOOKUP($B232,Snapshot!$D:$AJ,3,FALSE)</f>
        <v>2000</v>
      </c>
      <c r="G232" s="148">
        <f t="shared" si="682"/>
        <v>25.893053850753773</v>
      </c>
      <c r="H232" s="149">
        <f>VLOOKUP($B232,Snapshot!$D:$AJ,8,FALSE)</f>
        <v>2.687904259259259</v>
      </c>
      <c r="I232" s="150">
        <v>15.535</v>
      </c>
      <c r="J232" s="151">
        <v>12.4055</v>
      </c>
      <c r="K232" s="151">
        <v>37.252594774911692</v>
      </c>
      <c r="L232" s="152">
        <v>52.336447816257753</v>
      </c>
      <c r="M232" s="150">
        <f t="shared" si="683"/>
        <v>-20.144834245252653</v>
      </c>
      <c r="N232" s="151">
        <f t="shared" si="684"/>
        <v>200.29095784056824</v>
      </c>
      <c r="O232" s="152">
        <f t="shared" si="685"/>
        <v>40.490744691708038</v>
      </c>
      <c r="P232" s="150">
        <v>5.979999999999927E-2</v>
      </c>
      <c r="Q232" s="151">
        <v>-0.27655999999999947</v>
      </c>
      <c r="R232" s="151">
        <v>8.8077481712190853</v>
      </c>
      <c r="S232" s="152">
        <v>12.844733585690207</v>
      </c>
      <c r="T232" s="150" t="str">
        <f t="shared" si="686"/>
        <v>PL</v>
      </c>
      <c r="U232" s="151" t="str">
        <f t="shared" si="687"/>
        <v>LP</v>
      </c>
      <c r="V232" s="152">
        <f t="shared" si="688"/>
        <v>45.834478188905358</v>
      </c>
      <c r="W232" s="150" t="str">
        <f t="shared" si="689"/>
        <v>NM</v>
      </c>
      <c r="X232" s="151">
        <f t="shared" si="690"/>
        <v>23.643314578319771</v>
      </c>
      <c r="Y232" s="152">
        <f t="shared" si="691"/>
        <v>24.54261632502336</v>
      </c>
      <c r="Z232" s="150">
        <v>-0.56687000000000076</v>
      </c>
      <c r="AA232" s="151">
        <v>0.1651900000000005</v>
      </c>
      <c r="AB232" s="151">
        <v>6.6588831837525015</v>
      </c>
      <c r="AC232" s="152">
        <v>9.725432654540862</v>
      </c>
      <c r="AD232" s="150" t="str">
        <f t="shared" si="692"/>
        <v>LP</v>
      </c>
      <c r="AE232" s="151">
        <f t="shared" si="693"/>
        <v>3931.0449686739398</v>
      </c>
      <c r="AF232" s="152">
        <f t="shared" si="694"/>
        <v>46.052008815392043</v>
      </c>
      <c r="AG232" s="150">
        <f t="shared" si="695"/>
        <v>1.3315867961791181</v>
      </c>
      <c r="AH232" s="151">
        <f t="shared" si="696"/>
        <v>17.874951326174532</v>
      </c>
      <c r="AI232" s="152">
        <f t="shared" si="697"/>
        <v>18.582523385394452</v>
      </c>
    </row>
    <row r="233" spans="2:35" ht="12.75">
      <c r="B233" s="252" t="s">
        <v>710</v>
      </c>
      <c r="C233" s="165" t="s">
        <v>1388</v>
      </c>
      <c r="D233" s="177" t="s">
        <v>104</v>
      </c>
      <c r="E233" s="148">
        <f>VLOOKUP($B233,Snapshot!$D:$AJ,2,FALSE)</f>
        <v>580.85</v>
      </c>
      <c r="F233" s="148">
        <f>VLOOKUP($B233,Snapshot!$D:$AJ,3,FALSE)</f>
        <v>745</v>
      </c>
      <c r="G233" s="148">
        <f t="shared" ref="G233" si="698">IF(IFERROR(((IF(F233&lt;0,"-",F233))/E233*100-100),"-")=-100,"-",(IFERROR(((IF(F233&lt;0,"-",F233))/E233*100-100),"-")))</f>
        <v>28.260308169062569</v>
      </c>
      <c r="H233" s="149">
        <f>VLOOKUP($B233,Snapshot!$D:$AJ,8,FALSE)</f>
        <v>0.99249880047789729</v>
      </c>
      <c r="I233" s="150">
        <v>3.6244580000000002</v>
      </c>
      <c r="J233" s="151">
        <v>5.64846</v>
      </c>
      <c r="K233" s="151">
        <v>14.1175288378</v>
      </c>
      <c r="L233" s="152">
        <v>18.313206304689999</v>
      </c>
      <c r="M233" s="150">
        <f t="shared" ref="M233" si="699">IF(AND(I233&lt;0,J233&gt;0),"LP",IF(AND(I233&gt;0,J233&lt;0),"PL",IF(OR(I233&lt;0,J233&lt;0),"Loss",IF(ISERROR((+J233/I233-1)*100),"NA",(+J233/I233-1)*100))))</f>
        <v>55.842887405509998</v>
      </c>
      <c r="N233" s="151">
        <f t="shared" ref="N233" si="700">IF(AND(J233&lt;0,K233&gt;0),"LP",IF(AND(J233&gt;0,K233&lt;0),"PL",IF(OR(J233&lt;0,K233&lt;0),"Loss",IF(ISERROR((+K233/J233-1)*100),"NA",(+K233/J233-1)*100))))</f>
        <v>149.93589115971434</v>
      </c>
      <c r="O233" s="152">
        <f t="shared" ref="O233" si="701">IF(AND(K233&lt;0,L233&gt;0),"LP",IF(AND(K233&gt;0,L233&lt;0),"PL",IF(OR(K233&lt;0,L233&lt;0),"Loss",IF(ISERROR((+L233/K233-1)*100),"NA",(+L233/K233-1)*100))))</f>
        <v>29.719630929004936</v>
      </c>
      <c r="P233" s="150">
        <v>0.64241800000000016</v>
      </c>
      <c r="Q233" s="151">
        <v>1.1728400000000001</v>
      </c>
      <c r="R233" s="151">
        <v>3.4947674764821532</v>
      </c>
      <c r="S233" s="152">
        <v>4.8569355844741455</v>
      </c>
      <c r="T233" s="150">
        <f t="shared" ref="T233" si="702">IF(AND(P233&lt;0,Q233&gt;0),"LP",IF(AND(P233&gt;0,Q233&lt;0),"PL",IF(OR(P233&lt;0,Q233&lt;0),"Loss",IF(ISERROR((+Q233/P233-1)*100),"NA",(+Q233/P233-1)*100))))</f>
        <v>82.566490976280221</v>
      </c>
      <c r="U233" s="151">
        <f t="shared" ref="U233" si="703">IF(AND(Q233&lt;0,R233&gt;0),"LP",IF(AND(Q233&gt;0,R233&lt;0),"PL",IF(OR(Q233&lt;0,R233&lt;0),"Loss",IF(ISERROR((+R233/Q233-1)*100),"NA",(+R233/Q233-1)*100))))</f>
        <v>197.9747856896212</v>
      </c>
      <c r="V233" s="152">
        <f t="shared" ref="V233" si="704">IF(AND(R233&lt;0,S233&gt;0),"LP",IF(AND(R233&gt;0,S233&lt;0),"PL",IF(OR(R233&lt;0,S233&lt;0),"Loss",IF(ISERROR((+S233/R233-1)*100),"NA",(+S233/R233-1)*100))))</f>
        <v>38.977360215196796</v>
      </c>
      <c r="W233" s="150">
        <f t="shared" ref="W233" si="705">IF(OR(J233&lt;0,Q233&lt;0),"NM",IF(ISERROR((Q233/J233*100)),"NA",(Q233/J233*100)))</f>
        <v>20.76388962655308</v>
      </c>
      <c r="X233" s="151">
        <f t="shared" ref="X233" si="706">IF(OR(K233&lt;0,R233&lt;0),"NM",IF(ISERROR((R233/K233*100)),"NA",(R233/K233*100)))</f>
        <v>24.754810254928149</v>
      </c>
      <c r="Y233" s="152">
        <f t="shared" ref="Y233" si="707">IF(OR(L233&lt;0,S233&lt;0),"NM",IF(ISERROR((S233/L233*100)),"NA",(S233/L233*100)))</f>
        <v>26.521492215321619</v>
      </c>
      <c r="Z233" s="150">
        <v>1.4783000000000037E-2</v>
      </c>
      <c r="AA233" s="151">
        <v>0.70954000000000017</v>
      </c>
      <c r="AB233" s="151">
        <v>2.3755344659498685</v>
      </c>
      <c r="AC233" s="152">
        <v>3.3996584380507793</v>
      </c>
      <c r="AD233" s="150">
        <f t="shared" ref="AD233" si="708">IF(AND(Z233&lt;0,AA233&gt;0),"LP",IF(AND(Z233&gt;0,AA233&lt;0),"PL",IF(OR(Z233&lt;0,AA233&lt;0),"Loss",IF(ISERROR((+AA233/Z233-1)*100),"NA",(+AA233/Z233-1)*100))))</f>
        <v>4699.7023608198497</v>
      </c>
      <c r="AE233" s="151">
        <f t="shared" ref="AE233" si="709">IF(AND(AA233&lt;0,AB233&gt;0),"LP",IF(AND(AA233&gt;0,AB233&lt;0),"PL",IF(OR(AA233&lt;0,AB233&lt;0),"Loss",IF(ISERROR((+AB233/AA233-1)*100),"NA",(+AB233/AA233-1)*100))))</f>
        <v>234.79923132591085</v>
      </c>
      <c r="AF233" s="152">
        <f t="shared" ref="AF233" si="710">IF(AND(AB233&lt;0,AC233&gt;0),"LP",IF(AND(AB233&gt;0,AC233&lt;0),"PL",IF(OR(AB233&lt;0,AC233&lt;0),"Loss",IF(ISERROR((+AC233/AB233-1)*100),"NA",(+AC233/AB233-1)*100))))</f>
        <v>43.111307656460809</v>
      </c>
      <c r="AG233" s="150">
        <f t="shared" ref="AG233" si="711">IF(OR(J233&lt;0,AA233&lt;0),"NM",IF(ISERROR((AA233/J233*100)),"NA",(AA233/J233*100)))</f>
        <v>12.561653972941301</v>
      </c>
      <c r="AH233" s="151">
        <f t="shared" ref="AH233" si="712">IF(OR(K233&lt;0,AB233&lt;0),"NM",IF(ISERROR((AB233/K233*100)),"NA",(AB233/K233*100)))</f>
        <v>16.826843374949032</v>
      </c>
      <c r="AI233" s="152">
        <f t="shared" ref="AI233" si="713">IF(OR(L233&lt;0,AC233&lt;0),"NM",IF(ISERROR((AC233/L233*100)),"NA",(AC233/L233*100)))</f>
        <v>18.563971712480132</v>
      </c>
    </row>
    <row r="234" spans="2:35" ht="12.75">
      <c r="B234" s="252" t="s">
        <v>548</v>
      </c>
      <c r="C234" s="165" t="s">
        <v>1389</v>
      </c>
      <c r="D234" s="177" t="s">
        <v>105</v>
      </c>
      <c r="E234" s="148">
        <f>VLOOKUP($B234,Snapshot!$D:$AJ,2,FALSE)</f>
        <v>352.15</v>
      </c>
      <c r="F234" s="148">
        <f>VLOOKUP($B234,Snapshot!$D:$AJ,3,FALSE)</f>
        <v>340</v>
      </c>
      <c r="G234" s="148">
        <f t="shared" ref="G234" si="714">IF(IFERROR(((IF(F234&lt;0,"-",F234))/E234*100-100),"-")=-100,"-",(IFERROR(((IF(F234&lt;0,"-",F234))/E234*100-100),"-")))</f>
        <v>-3.4502342751668351</v>
      </c>
      <c r="H234" s="149">
        <f>VLOOKUP($B234,Snapshot!$D:$AJ,8,FALSE)</f>
        <v>4.1473526881720426</v>
      </c>
      <c r="I234" s="150">
        <v>124.179</v>
      </c>
      <c r="J234" s="151">
        <v>139.95860000000002</v>
      </c>
      <c r="K234" s="151">
        <v>157.11054068368159</v>
      </c>
      <c r="L234" s="152">
        <v>180.18291170481837</v>
      </c>
      <c r="M234" s="150">
        <f t="shared" ref="M234" si="715">IF(AND(I234&lt;0,J234&gt;0),"LP",IF(AND(I234&gt;0,J234&lt;0),"PL",IF(OR(I234&lt;0,J234&lt;0),"Loss",IF(ISERROR((+J234/I234-1)*100),"NA",(+J234/I234-1)*100))))</f>
        <v>12.707140498796111</v>
      </c>
      <c r="N234" s="151">
        <f t="shared" ref="N234" si="716">IF(AND(J234&lt;0,K234&gt;0),"LP",IF(AND(J234&gt;0,K234&lt;0),"PL",IF(OR(J234&lt;0,K234&lt;0),"Loss",IF(ISERROR((+K234/J234-1)*100),"NA",(+K234/J234-1)*100))))</f>
        <v>12.255010184212733</v>
      </c>
      <c r="O234" s="152">
        <f t="shared" ref="O234" si="717">IF(AND(K234&lt;0,L234&gt;0),"LP",IF(AND(K234&gt;0,L234&lt;0),"PL",IF(OR(K234&lt;0,L234&lt;0),"Loss",IF(ISERROR((+L234/K234-1)*100),"NA",(+L234/K234-1)*100))))</f>
        <v>14.685437985723393</v>
      </c>
      <c r="P234" s="150">
        <v>14.935800000000002</v>
      </c>
      <c r="Q234" s="151">
        <v>14.526100000000021</v>
      </c>
      <c r="R234" s="151">
        <v>17.517048080377222</v>
      </c>
      <c r="S234" s="152">
        <v>21.142362475992179</v>
      </c>
      <c r="T234" s="150">
        <f t="shared" ref="T234" si="718">IF(AND(P234&lt;0,Q234&gt;0),"LP",IF(AND(P234&gt;0,Q234&lt;0),"PL",IF(OR(P234&lt;0,Q234&lt;0),"Loss",IF(ISERROR((+Q234/P234-1)*100),"NA",(+Q234/P234-1)*100))))</f>
        <v>-2.7430736887209317</v>
      </c>
      <c r="U234" s="151">
        <f t="shared" ref="U234" si="719">IF(AND(Q234&lt;0,R234&gt;0),"LP",IF(AND(Q234&gt;0,R234&lt;0),"PL",IF(OR(Q234&lt;0,R234&lt;0),"Loss",IF(ISERROR((+R234/Q234-1)*100),"NA",(+R234/Q234-1)*100))))</f>
        <v>20.590165842016759</v>
      </c>
      <c r="V234" s="152">
        <f t="shared" ref="V234" si="720">IF(AND(R234&lt;0,S234&gt;0),"LP",IF(AND(R234&gt;0,S234&lt;0),"PL",IF(OR(R234&lt;0,S234&lt;0),"Loss",IF(ISERROR((+S234/R234-1)*100),"NA",(+S234/R234-1)*100))))</f>
        <v>20.695920790878407</v>
      </c>
      <c r="W234" s="150">
        <f t="shared" ref="W234" si="721">IF(OR(J234&lt;0,Q234&lt;0),"NM",IF(ISERROR((Q234/J234*100)),"NA",(Q234/J234*100)))</f>
        <v>10.378854889946041</v>
      </c>
      <c r="X234" s="151">
        <f t="shared" ref="X234" si="722">IF(OR(K234&lt;0,R234&lt;0),"NM",IF(ISERROR((R234/K234*100)),"NA",(R234/K234*100)))</f>
        <v>11.149505312724472</v>
      </c>
      <c r="Y234" s="152">
        <f t="shared" ref="Y234" si="723">IF(OR(L234&lt;0,S234&lt;0),"NM",IF(ISERROR((S234/L234*100)),"NA",(S234/L234*100)))</f>
        <v>11.733833289711901</v>
      </c>
      <c r="Z234" s="150">
        <v>-0.66309999999999603</v>
      </c>
      <c r="AA234" s="151">
        <v>-7.4865999999999824</v>
      </c>
      <c r="AB234" s="151">
        <v>-6.9010258605504147</v>
      </c>
      <c r="AC234" s="152">
        <v>-6.4619942518989175</v>
      </c>
      <c r="AD234" s="150" t="str">
        <f t="shared" ref="AD234" si="724">IF(AND(Z234&lt;0,AA234&gt;0),"LP",IF(AND(Z234&gt;0,AA234&lt;0),"PL",IF(OR(Z234&lt;0,AA234&lt;0),"Loss",IF(ISERROR((+AA234/Z234-1)*100),"NA",(+AA234/Z234-1)*100))))</f>
        <v>Loss</v>
      </c>
      <c r="AE234" s="151" t="str">
        <f t="shared" ref="AE234" si="725">IF(AND(AA234&lt;0,AB234&gt;0),"LP",IF(AND(AA234&gt;0,AB234&lt;0),"PL",IF(OR(AA234&lt;0,AB234&lt;0),"Loss",IF(ISERROR((+AB234/AA234-1)*100),"NA",(+AB234/AA234-1)*100))))</f>
        <v>Loss</v>
      </c>
      <c r="AF234" s="152" t="str">
        <f t="shared" ref="AF234" si="726">IF(AND(AB234&lt;0,AC234&gt;0),"LP",IF(AND(AB234&gt;0,AC234&lt;0),"PL",IF(OR(AB234&lt;0,AC234&lt;0),"Loss",IF(ISERROR((+AC234/AB234-1)*100),"NA",(+AC234/AB234-1)*100))))</f>
        <v>Loss</v>
      </c>
      <c r="AG234" s="150" t="str">
        <f t="shared" ref="AG234" si="727">IF(OR(J234&lt;0,AA234&lt;0),"NM",IF(ISERROR((AA234/J234*100)),"NA",(AA234/J234*100)))</f>
        <v>NM</v>
      </c>
      <c r="AH234" s="151" t="str">
        <f t="shared" ref="AH234" si="728">IF(OR(K234&lt;0,AB234&lt;0),"NM",IF(ISERROR((AB234/K234*100)),"NA",(AB234/K234*100)))</f>
        <v>NM</v>
      </c>
      <c r="AI234" s="152" t="str">
        <f t="shared" ref="AI234" si="729">IF(OR(L234&lt;0,AC234&lt;0),"NM",IF(ISERROR((AC234/L234*100)),"NA",(AC234/L234*100)))</f>
        <v>NM</v>
      </c>
    </row>
    <row r="235" spans="2:35" ht="12.75">
      <c r="B235" s="252" t="s">
        <v>503</v>
      </c>
      <c r="C235" s="165" t="s">
        <v>1390</v>
      </c>
      <c r="D235" s="177" t="s">
        <v>105</v>
      </c>
      <c r="E235" s="148">
        <f>VLOOKUP($B235,Snapshot!$D:$AJ,2,FALSE)</f>
        <v>5102</v>
      </c>
      <c r="F235" s="148">
        <f>VLOOKUP($B235,Snapshot!$D:$AJ,3,FALSE)</f>
        <v>5500</v>
      </c>
      <c r="G235" s="148">
        <f t="shared" ref="G235" si="730">IF(IFERROR(((IF(F235&lt;0,"-",F235))/E235*100-100),"-")=-100,"-",(IFERROR(((IF(F235&lt;0,"-",F235))/E235*100-100),"-")))</f>
        <v>7.800862406899256</v>
      </c>
      <c r="H235" s="149">
        <f>VLOOKUP($B235,Snapshot!$D:$AJ,8,FALSE)</f>
        <v>40.23797099761051</v>
      </c>
      <c r="I235" s="150">
        <v>428.3956</v>
      </c>
      <c r="J235" s="151">
        <v>507.88830000000002</v>
      </c>
      <c r="K235" s="151">
        <v>612.36386349565657</v>
      </c>
      <c r="L235" s="152">
        <v>755.16232450016719</v>
      </c>
      <c r="M235" s="150">
        <f t="shared" ref="M235" si="731">IF(AND(I235&lt;0,J235&gt;0),"LP",IF(AND(I235&gt;0,J235&lt;0),"PL",IF(OR(I235&lt;0,J235&lt;0),"Loss",IF(ISERROR((+J235/I235-1)*100),"NA",(+J235/I235-1)*100))))</f>
        <v>18.555909537819716</v>
      </c>
      <c r="N235" s="151">
        <f t="shared" ref="N235" si="732">IF(AND(J235&lt;0,K235&gt;0),"LP",IF(AND(J235&gt;0,K235&lt;0),"PL",IF(OR(J235&lt;0,K235&lt;0),"Loss",IF(ISERROR((+K235/J235-1)*100),"NA",(+K235/J235-1)*100))))</f>
        <v>20.570578903994541</v>
      </c>
      <c r="O235" s="152">
        <f t="shared" ref="O235" si="733">IF(AND(K235&lt;0,L235&gt;0),"LP",IF(AND(K235&gt;0,L235&lt;0),"PL",IF(OR(K235&lt;0,L235&lt;0),"Loss",IF(ISERROR((+L235/K235-1)*100),"NA",(+L235/K235-1)*100))))</f>
        <v>23.319217464817555</v>
      </c>
      <c r="P235" s="150">
        <v>36.370299999999986</v>
      </c>
      <c r="Q235" s="151">
        <v>41.03779999999999</v>
      </c>
      <c r="R235" s="151">
        <v>52.24503519266122</v>
      </c>
      <c r="S235" s="152">
        <v>68.46087282951386</v>
      </c>
      <c r="T235" s="150">
        <f t="shared" ref="T235" si="734">IF(AND(P235&lt;0,Q235&gt;0),"LP",IF(AND(P235&gt;0,Q235&lt;0),"PL",IF(OR(P235&lt;0,Q235&lt;0),"Loss",IF(ISERROR((+Q235/P235-1)*100),"NA",(+Q235/P235-1)*100))))</f>
        <v>12.833273302667303</v>
      </c>
      <c r="U235" s="151">
        <f t="shared" ref="U235" si="735">IF(AND(Q235&lt;0,R235&gt;0),"LP",IF(AND(Q235&gt;0,R235&lt;0),"PL",IF(OR(Q235&lt;0,R235&lt;0),"Loss",IF(ISERROR((+R235/Q235-1)*100),"NA",(+R235/Q235-1)*100))))</f>
        <v>27.309541916626223</v>
      </c>
      <c r="V235" s="152">
        <f t="shared" ref="V235" si="736">IF(AND(R235&lt;0,S235&gt;0),"LP",IF(AND(R235&gt;0,S235&lt;0),"PL",IF(OR(R235&lt;0,S235&lt;0),"Loss",IF(ISERROR((+S235/R235-1)*100),"NA",(+S235/R235-1)*100))))</f>
        <v>31.038045198083154</v>
      </c>
      <c r="W235" s="150">
        <f t="shared" ref="W235" si="737">IF(OR(J235&lt;0,Q235&lt;0),"NM",IF(ISERROR((Q235/J235*100)),"NA",(Q235/J235*100)))</f>
        <v>8.0800837506987246</v>
      </c>
      <c r="X235" s="151">
        <f t="shared" ref="X235" si="738">IF(OR(K235&lt;0,R235&lt;0),"NM",IF(ISERROR((R235/K235*100)),"NA",(R235/K235*100)))</f>
        <v>8.531697950695909</v>
      </c>
      <c r="Y235" s="152">
        <f t="shared" ref="Y235" si="739">IF(OR(L235&lt;0,S235&lt;0),"NM",IF(ISERROR((S235/L235*100)),"NA",(S235/L235*100)))</f>
        <v>9.065716152461297</v>
      </c>
      <c r="Z235" s="150">
        <v>23.78339999999999</v>
      </c>
      <c r="AA235" s="151">
        <v>25.362799999999993</v>
      </c>
      <c r="AB235" s="151">
        <v>32.438193673917162</v>
      </c>
      <c r="AC235" s="152">
        <v>43.220946758819601</v>
      </c>
      <c r="AD235" s="150">
        <f t="shared" ref="AD235" si="740">IF(AND(Z235&lt;0,AA235&gt;0),"LP",IF(AND(Z235&gt;0,AA235&lt;0),"PL",IF(OR(Z235&lt;0,AA235&lt;0),"Loss",IF(ISERROR((+AA235/Z235-1)*100),"NA",(+AA235/Z235-1)*100))))</f>
        <v>6.6407662487281138</v>
      </c>
      <c r="AE235" s="151">
        <f t="shared" ref="AE235" si="741">IF(AND(AA235&lt;0,AB235&gt;0),"LP",IF(AND(AA235&gt;0,AB235&lt;0),"PL",IF(OR(AA235&lt;0,AB235&lt;0),"Loss",IF(ISERROR((+AB235/AA235-1)*100),"NA",(+AB235/AA235-1)*100))))</f>
        <v>27.896737244772552</v>
      </c>
      <c r="AF235" s="152">
        <f t="shared" ref="AF235" si="742">IF(AND(AB235&lt;0,AC235&gt;0),"LP",IF(AND(AB235&gt;0,AC235&lt;0),"PL",IF(OR(AB235&lt;0,AC235&lt;0),"Loss",IF(ISERROR((+AC235/AB235-1)*100),"NA",(+AC235/AB235-1)*100))))</f>
        <v>33.240917152463425</v>
      </c>
      <c r="AG235" s="150">
        <f t="shared" ref="AG235" si="743">IF(OR(J235&lt;0,AA235&lt;0),"NM",IF(ISERROR((AA235/J235*100)),"NA",(AA235/J235*100)))</f>
        <v>4.993775206083698</v>
      </c>
      <c r="AH235" s="151">
        <f t="shared" ref="AH235" si="744">IF(OR(K235&lt;0,AB235&lt;0),"NM",IF(ISERROR((AB235/K235*100)),"NA",(AB235/K235*100)))</f>
        <v>5.2972089973998351</v>
      </c>
      <c r="AI235" s="152">
        <f t="shared" ref="AI235" si="745">IF(OR(L235&lt;0,AC235&lt;0),"NM",IF(ISERROR((AC235/L235*100)),"NA",(AC235/L235*100)))</f>
        <v>5.7233981829571574</v>
      </c>
    </row>
    <row r="236" spans="2:35" ht="12.75">
      <c r="B236" s="252" t="s">
        <v>628</v>
      </c>
      <c r="C236" s="165" t="s">
        <v>1391</v>
      </c>
      <c r="D236" s="177" t="s">
        <v>105</v>
      </c>
      <c r="E236" s="148">
        <f>VLOOKUP($B236,Snapshot!$D:$AJ,2,FALSE)</f>
        <v>638.79999999999995</v>
      </c>
      <c r="F236" s="148">
        <f>VLOOKUP($B236,Snapshot!$D:$AJ,3,FALSE)</f>
        <v>625</v>
      </c>
      <c r="G236" s="148">
        <f t="shared" ref="G236:G238" si="746">IF(IFERROR(((IF(F236&lt;0,"-",F236))/E236*100-100),"-")=-100,"-",(IFERROR(((IF(F236&lt;0,"-",F236))/E236*100-100),"-")))</f>
        <v>-2.1603005635566603</v>
      </c>
      <c r="H236" s="149">
        <f>VLOOKUP($B236,Snapshot!$D:$AJ,8,FALSE)</f>
        <v>0.29893980884109922</v>
      </c>
      <c r="I236" s="150">
        <v>12.337549999999998</v>
      </c>
      <c r="J236" s="151">
        <v>12.5451</v>
      </c>
      <c r="K236" s="151">
        <v>13.420450000000001</v>
      </c>
      <c r="L236" s="152">
        <v>15.358574749999999</v>
      </c>
      <c r="M236" s="150">
        <f t="shared" ref="M236:M238" si="747">IF(AND(I236&lt;0,J236&gt;0),"LP",IF(AND(I236&gt;0,J236&lt;0),"PL",IF(OR(I236&lt;0,J236&lt;0),"Loss",IF(ISERROR((+J236/I236-1)*100),"NA",(+J236/I236-1)*100))))</f>
        <v>1.6822626858655099</v>
      </c>
      <c r="N236" s="151">
        <f t="shared" ref="N236:N238" si="748">IF(AND(J236&lt;0,K236&gt;0),"LP",IF(AND(J236&gt;0,K236&lt;0),"PL",IF(OR(J236&lt;0,K236&lt;0),"Loss",IF(ISERROR((+K236/J236-1)*100),"NA",(+K236/J236-1)*100))))</f>
        <v>6.9776247299742522</v>
      </c>
      <c r="O236" s="152">
        <f t="shared" ref="O236:O238" si="749">IF(AND(K236&lt;0,L236&gt;0),"LP",IF(AND(K236&gt;0,L236&lt;0),"PL",IF(OR(K236&lt;0,L236&lt;0),"Loss",IF(ISERROR((+L236/K236-1)*100),"NA",(+L236/K236-1)*100))))</f>
        <v>14.441577964971364</v>
      </c>
      <c r="P236" s="150">
        <v>2.3058100000000006</v>
      </c>
      <c r="Q236" s="151">
        <v>2.1216900000000005</v>
      </c>
      <c r="R236" s="151">
        <v>2.4559423499999995</v>
      </c>
      <c r="S236" s="152">
        <v>2.8720534782500007</v>
      </c>
      <c r="T236" s="150">
        <f t="shared" ref="T236:T238" si="750">IF(AND(P236&lt;0,Q236&gt;0),"LP",IF(AND(P236&gt;0,Q236&lt;0),"PL",IF(OR(P236&lt;0,Q236&lt;0),"Loss",IF(ISERROR((+Q236/P236-1)*100),"NA",(+Q236/P236-1)*100))))</f>
        <v>-7.9850464695703449</v>
      </c>
      <c r="U236" s="151">
        <f t="shared" ref="U236:U238" si="751">IF(AND(Q236&lt;0,R236&gt;0),"LP",IF(AND(Q236&gt;0,R236&lt;0),"PL",IF(OR(Q236&lt;0,R236&lt;0),"Loss",IF(ISERROR((+R236/Q236-1)*100),"NA",(+R236/Q236-1)*100))))</f>
        <v>15.754061620689107</v>
      </c>
      <c r="V236" s="152">
        <f t="shared" ref="V236:V238" si="752">IF(AND(R236&lt;0,S236&gt;0),"LP",IF(AND(R236&gt;0,S236&lt;0),"PL",IF(OR(R236&lt;0,S236&lt;0),"Loss",IF(ISERROR((+S236/R236-1)*100),"NA",(+S236/R236-1)*100))))</f>
        <v>16.943033221036362</v>
      </c>
      <c r="W236" s="150">
        <f t="shared" ref="W236:W238" si="753">IF(OR(J236&lt;0,Q236&lt;0),"NM",IF(ISERROR((Q236/J236*100)),"NA",(Q236/J236*100)))</f>
        <v>16.912499701078513</v>
      </c>
      <c r="X236" s="151">
        <f t="shared" ref="X236:X238" si="754">IF(OR(K236&lt;0,R236&lt;0),"NM",IF(ISERROR((R236/K236*100)),"NA",(R236/K236*100)))</f>
        <v>18.299999999999994</v>
      </c>
      <c r="Y236" s="152">
        <f t="shared" ref="Y236:Y238" si="755">IF(OR(L236&lt;0,S236&lt;0),"NM",IF(ISERROR((S236/L236*100)),"NA",(S236/L236*100)))</f>
        <v>18.700000000000006</v>
      </c>
      <c r="Z236" s="150">
        <v>0.15324000000000038</v>
      </c>
      <c r="AA236" s="151">
        <v>-0.11174999999999946</v>
      </c>
      <c r="AB236" s="151">
        <v>-2.7007497858880423E-2</v>
      </c>
      <c r="AC236" s="152">
        <v>6.6676316187850443E-2</v>
      </c>
      <c r="AD236" s="150" t="str">
        <f t="shared" ref="AD236:AD238" si="756">IF(AND(Z236&lt;0,AA236&gt;0),"LP",IF(AND(Z236&gt;0,AA236&lt;0),"PL",IF(OR(Z236&lt;0,AA236&lt;0),"Loss",IF(ISERROR((+AA236/Z236-1)*100),"NA",(+AA236/Z236-1)*100))))</f>
        <v>PL</v>
      </c>
      <c r="AE236" s="151" t="str">
        <f t="shared" ref="AE236:AE238" si="757">IF(AND(AA236&lt;0,AB236&gt;0),"LP",IF(AND(AA236&gt;0,AB236&lt;0),"PL",IF(OR(AA236&lt;0,AB236&lt;0),"Loss",IF(ISERROR((+AB236/AA236-1)*100),"NA",(+AB236/AA236-1)*100))))</f>
        <v>Loss</v>
      </c>
      <c r="AF236" s="152" t="str">
        <f t="shared" ref="AF236:AF238" si="758">IF(AND(AB236&lt;0,AC236&gt;0),"LP",IF(AND(AB236&gt;0,AC236&lt;0),"PL",IF(OR(AB236&lt;0,AC236&lt;0),"Loss",IF(ISERROR((+AC236/AB236-1)*100),"NA",(+AC236/AB236-1)*100))))</f>
        <v>LP</v>
      </c>
      <c r="AG236" s="150" t="str">
        <f t="shared" ref="AG236:AG238" si="759">IF(OR(J236&lt;0,AA236&lt;0),"NM",IF(ISERROR((AA236/J236*100)),"NA",(AA236/J236*100)))</f>
        <v>NM</v>
      </c>
      <c r="AH236" s="151" t="str">
        <f t="shared" ref="AH236:AH238" si="760">IF(OR(K236&lt;0,AB236&lt;0),"NM",IF(ISERROR((AB236/K236*100)),"NA",(AB236/K236*100)))</f>
        <v>NM</v>
      </c>
      <c r="AI236" s="152">
        <f t="shared" ref="AI236:AI238" si="761">IF(OR(L236&lt;0,AC236&lt;0),"NM",IF(ISERROR((AC236/L236*100)),"NA",(AC236/L236*100)))</f>
        <v>0.43413088306159686</v>
      </c>
    </row>
    <row r="237" spans="2:35" ht="12.75">
      <c r="B237" s="252" t="s">
        <v>667</v>
      </c>
      <c r="C237" s="165" t="s">
        <v>1392</v>
      </c>
      <c r="D237" s="177" t="s">
        <v>105</v>
      </c>
      <c r="E237" s="148">
        <f>VLOOKUP($B237,Snapshot!$D:$AJ,2,FALSE)</f>
        <v>1452.45</v>
      </c>
      <c r="F237" s="148">
        <f>VLOOKUP($B237,Snapshot!$D:$AJ,3,FALSE)</f>
        <v>1400</v>
      </c>
      <c r="G237" s="148">
        <f t="shared" si="746"/>
        <v>-3.6111397982718927</v>
      </c>
      <c r="H237" s="149">
        <f>VLOOKUP($B237,Snapshot!$D:$AJ,8,FALSE)</f>
        <v>2.188738169653524</v>
      </c>
      <c r="I237" s="150">
        <v>34.515680000000003</v>
      </c>
      <c r="J237" s="151">
        <v>34.786099999999998</v>
      </c>
      <c r="K237" s="151">
        <v>36.961891150172804</v>
      </c>
      <c r="L237" s="152">
        <v>40.746788803950501</v>
      </c>
      <c r="M237" s="150">
        <f t="shared" si="747"/>
        <v>0.78347000551630686</v>
      </c>
      <c r="N237" s="151">
        <f t="shared" si="748"/>
        <v>6.2547717340340148</v>
      </c>
      <c r="O237" s="152">
        <f t="shared" si="749"/>
        <v>10.240000000000006</v>
      </c>
      <c r="P237" s="150">
        <v>7.9364700000000008</v>
      </c>
      <c r="Q237" s="151">
        <v>7.8589899999999977</v>
      </c>
      <c r="R237" s="151">
        <v>8.6121206379902659</v>
      </c>
      <c r="S237" s="152">
        <v>10.39043114500738</v>
      </c>
      <c r="T237" s="150">
        <f t="shared" si="750"/>
        <v>-0.97625266648778686</v>
      </c>
      <c r="U237" s="151">
        <f t="shared" si="751"/>
        <v>9.5830461419376789</v>
      </c>
      <c r="V237" s="152">
        <f t="shared" si="752"/>
        <v>20.648927038626596</v>
      </c>
      <c r="W237" s="150">
        <f t="shared" si="753"/>
        <v>22.592328545022291</v>
      </c>
      <c r="X237" s="151">
        <f t="shared" si="754"/>
        <v>23.300000000000008</v>
      </c>
      <c r="Y237" s="152">
        <f t="shared" si="755"/>
        <v>25.500000000000007</v>
      </c>
      <c r="Z237" s="150">
        <v>3.2286500000000018</v>
      </c>
      <c r="AA237" s="151">
        <v>2.9266456591904899</v>
      </c>
      <c r="AB237" s="151">
        <v>3.5453669781191057</v>
      </c>
      <c r="AC237" s="152">
        <v>4.4879414860300004</v>
      </c>
      <c r="AD237" s="150">
        <f t="shared" si="756"/>
        <v>-9.3538891118427721</v>
      </c>
      <c r="AE237" s="151">
        <f t="shared" si="757"/>
        <v>21.140971302270817</v>
      </c>
      <c r="AF237" s="152">
        <f t="shared" si="758"/>
        <v>26.586091474540407</v>
      </c>
      <c r="AG237" s="150">
        <f t="shared" si="759"/>
        <v>8.4132617890205861</v>
      </c>
      <c r="AH237" s="151">
        <f t="shared" si="760"/>
        <v>9.5919523265587312</v>
      </c>
      <c r="AI237" s="152">
        <f t="shared" si="761"/>
        <v>11.014221286549294</v>
      </c>
    </row>
    <row r="238" spans="2:35" ht="12.75">
      <c r="B238" s="252" t="s">
        <v>668</v>
      </c>
      <c r="C238" s="165" t="s">
        <v>1393</v>
      </c>
      <c r="D238" s="177" t="s">
        <v>105</v>
      </c>
      <c r="E238" s="148">
        <f>VLOOKUP($B238,Snapshot!$D:$AJ,2,FALSE)</f>
        <v>352.3</v>
      </c>
      <c r="F238" s="148">
        <f>VLOOKUP($B238,Snapshot!$D:$AJ,3,FALSE)</f>
        <v>400</v>
      </c>
      <c r="G238" s="148">
        <f t="shared" si="746"/>
        <v>13.539596934430875</v>
      </c>
      <c r="H238" s="149">
        <f>VLOOKUP($B238,Snapshot!$D:$AJ,8,FALSE)</f>
        <v>1.3086797262551684</v>
      </c>
      <c r="I238" s="150">
        <v>14.842420000000001</v>
      </c>
      <c r="J238" s="151">
        <v>14.482899999999999</v>
      </c>
      <c r="K238" s="151">
        <v>16.001416599999999</v>
      </c>
      <c r="L238" s="152">
        <v>18.80486478832</v>
      </c>
      <c r="M238" s="150">
        <f t="shared" si="747"/>
        <v>-2.4222465069712484</v>
      </c>
      <c r="N238" s="151">
        <f t="shared" si="748"/>
        <v>10.484893218899538</v>
      </c>
      <c r="O238" s="152">
        <f t="shared" si="749"/>
        <v>17.520000000000003</v>
      </c>
      <c r="P238" s="150">
        <v>2.5359100000000008</v>
      </c>
      <c r="Q238" s="151">
        <v>2.1079999999999992</v>
      </c>
      <c r="R238" s="151">
        <v>2.5442252394000007</v>
      </c>
      <c r="S238" s="152">
        <v>3.2532416083793607</v>
      </c>
      <c r="T238" s="150">
        <f t="shared" si="750"/>
        <v>-16.874021554392758</v>
      </c>
      <c r="U238" s="151">
        <f t="shared" si="751"/>
        <v>20.693796935483945</v>
      </c>
      <c r="V238" s="152">
        <f t="shared" si="752"/>
        <v>27.867672955974832</v>
      </c>
      <c r="W238" s="150">
        <f t="shared" si="753"/>
        <v>14.555096009777044</v>
      </c>
      <c r="X238" s="151">
        <f t="shared" si="754"/>
        <v>15.900000000000006</v>
      </c>
      <c r="Y238" s="152">
        <f t="shared" si="755"/>
        <v>17.300000000000004</v>
      </c>
      <c r="Z238" s="150">
        <v>1.1709900000000006</v>
      </c>
      <c r="AA238" s="151">
        <v>0.89439999999999931</v>
      </c>
      <c r="AB238" s="151">
        <v>1.312834328953427</v>
      </c>
      <c r="AC238" s="152">
        <v>1.7139646925088625</v>
      </c>
      <c r="AD238" s="150">
        <f t="shared" si="756"/>
        <v>-23.620184630099416</v>
      </c>
      <c r="AE238" s="151">
        <f t="shared" si="757"/>
        <v>46.783802432181119</v>
      </c>
      <c r="AF238" s="152">
        <f t="shared" si="758"/>
        <v>30.55453035534277</v>
      </c>
      <c r="AG238" s="150">
        <f t="shared" si="759"/>
        <v>6.1755587624025532</v>
      </c>
      <c r="AH238" s="151">
        <f t="shared" si="760"/>
        <v>8.204488151089242</v>
      </c>
      <c r="AI238" s="152">
        <f t="shared" si="761"/>
        <v>9.1144749606146238</v>
      </c>
    </row>
    <row r="239" spans="2:35" ht="12.75">
      <c r="B239" s="252" t="s">
        <v>629</v>
      </c>
      <c r="C239" s="165" t="s">
        <v>1394</v>
      </c>
      <c r="D239" s="177" t="s">
        <v>105</v>
      </c>
      <c r="E239" s="148">
        <f>VLOOKUP($B239,Snapshot!$D:$AJ,2,FALSE)</f>
        <v>195.5</v>
      </c>
      <c r="F239" s="148">
        <f>VLOOKUP($B239,Snapshot!$D:$AJ,3,FALSE)</f>
        <v>210</v>
      </c>
      <c r="G239" s="148">
        <f t="shared" ref="G239" si="762">IF(IFERROR(((IF(F239&lt;0,"-",F239))/E239*100-100),"-")=-100,"-",(IFERROR(((IF(F239&lt;0,"-",F239))/E239*100-100),"-")))</f>
        <v>7.4168797953964258</v>
      </c>
      <c r="H239" s="149">
        <f>VLOOKUP($B239,Snapshot!$D:$AJ,8,FALSE)</f>
        <v>2.9181235722819592</v>
      </c>
      <c r="I239" s="150">
        <v>29.977229999999999</v>
      </c>
      <c r="J239" s="151">
        <v>35.56317</v>
      </c>
      <c r="K239" s="151">
        <v>48.584973009181759</v>
      </c>
      <c r="L239" s="152">
        <v>54.213464460324154</v>
      </c>
      <c r="M239" s="150">
        <f t="shared" ref="M239" si="763">IF(AND(I239&lt;0,J239&gt;0),"LP",IF(AND(I239&gt;0,J239&lt;0),"PL",IF(OR(I239&lt;0,J239&lt;0),"Loss",IF(ISERROR((+J239/I239-1)*100),"NA",(+J239/I239-1)*100))))</f>
        <v>18.633943162860621</v>
      </c>
      <c r="N239" s="151">
        <f t="shared" ref="N239" si="764">IF(AND(J239&lt;0,K239&gt;0),"LP",IF(AND(J239&gt;0,K239&lt;0),"PL",IF(OR(J239&lt;0,K239&lt;0),"Loss",IF(ISERROR((+K239/J239-1)*100),"NA",(+K239/J239-1)*100))))</f>
        <v>36.615979422480493</v>
      </c>
      <c r="O239" s="152">
        <f t="shared" ref="O239" si="765">IF(AND(K239&lt;0,L239&gt;0),"LP",IF(AND(K239&gt;0,L239&lt;0),"PL",IF(OR(K239&lt;0,L239&lt;0),"Loss",IF(ISERROR((+L239/K239-1)*100),"NA",(+L239/K239-1)*100))))</f>
        <v>11.584840131698137</v>
      </c>
      <c r="P239" s="150">
        <v>6.5507799999999987</v>
      </c>
      <c r="Q239" s="151">
        <v>6.5236199999999993</v>
      </c>
      <c r="R239" s="151">
        <v>8.9886193569788162</v>
      </c>
      <c r="S239" s="152">
        <v>10.578276617879215</v>
      </c>
      <c r="T239" s="150">
        <f t="shared" ref="T239" si="766">IF(AND(P239&lt;0,Q239&gt;0),"LP",IF(AND(P239&gt;0,Q239&lt;0),"PL",IF(OR(P239&lt;0,Q239&lt;0),"Loss",IF(ISERROR((+Q239/P239-1)*100),"NA",(+Q239/P239-1)*100))))</f>
        <v>-0.41460711548853002</v>
      </c>
      <c r="U239" s="151">
        <f t="shared" ref="U239" si="767">IF(AND(Q239&lt;0,R239&gt;0),"LP",IF(AND(Q239&gt;0,R239&lt;0),"PL",IF(OR(Q239&lt;0,R239&lt;0),"Loss",IF(ISERROR((+R239/Q239-1)*100),"NA",(+R239/Q239-1)*100))))</f>
        <v>37.785759393999307</v>
      </c>
      <c r="V239" s="152">
        <f t="shared" ref="V239" si="768">IF(AND(R239&lt;0,S239&gt;0),"LP",IF(AND(R239&gt;0,S239&lt;0),"PL",IF(OR(R239&lt;0,S239&lt;0),"Loss",IF(ISERROR((+S239/R239-1)*100),"NA",(+S239/R239-1)*100))))</f>
        <v>17.685221698326558</v>
      </c>
      <c r="W239" s="150">
        <f t="shared" ref="W239" si="769">IF(OR(J239&lt;0,Q239&lt;0),"NM",IF(ISERROR((Q239/J239*100)),"NA",(Q239/J239*100)))</f>
        <v>18.343752820684994</v>
      </c>
      <c r="X239" s="151">
        <f t="shared" ref="X239" si="770">IF(OR(K239&lt;0,R239&lt;0),"NM",IF(ISERROR((R239/K239*100)),"NA",(R239/K239*100)))</f>
        <v>18.500821962544087</v>
      </c>
      <c r="Y239" s="152">
        <f t="shared" ref="Y239" si="771">IF(OR(L239&lt;0,S239&lt;0),"NM",IF(ISERROR((S239/L239*100)),"NA",(S239/L239*100)))</f>
        <v>19.512268258784442</v>
      </c>
      <c r="Z239" s="150">
        <v>2.7700849999999986</v>
      </c>
      <c r="AA239" s="151">
        <v>0.92905749999999998</v>
      </c>
      <c r="AB239" s="151">
        <v>1.1871528805874125</v>
      </c>
      <c r="AC239" s="152">
        <v>2.513566510308197</v>
      </c>
      <c r="AD239" s="150">
        <f t="shared" ref="AD239" si="772">IF(AND(Z239&lt;0,AA239&gt;0),"LP",IF(AND(Z239&gt;0,AA239&lt;0),"PL",IF(OR(Z239&lt;0,AA239&lt;0),"Loss",IF(ISERROR((+AA239/Z239-1)*100),"NA",(+AA239/Z239-1)*100))))</f>
        <v>-66.461047224182636</v>
      </c>
      <c r="AE239" s="151">
        <f t="shared" ref="AE239" si="773">IF(AND(AA239&lt;0,AB239&gt;0),"LP",IF(AND(AA239&gt;0,AB239&lt;0),"PL",IF(OR(AA239&lt;0,AB239&lt;0),"Loss",IF(ISERROR((+AB239/AA239-1)*100),"NA",(+AB239/AA239-1)*100))))</f>
        <v>27.780345197946588</v>
      </c>
      <c r="AF239" s="152">
        <f t="shared" ref="AF239" si="774">IF(AND(AB239&lt;0,AC239&gt;0),"LP",IF(AND(AB239&gt;0,AC239&lt;0),"PL",IF(OR(AB239&lt;0,AC239&lt;0),"Loss",IF(ISERROR((+AC239/AB239-1)*100),"NA",(+AC239/AB239-1)*100))))</f>
        <v>111.730649978667</v>
      </c>
      <c r="AG239" s="150">
        <f t="shared" ref="AG239" si="775">IF(OR(J239&lt;0,AA239&lt;0),"NM",IF(ISERROR((AA239/J239*100)),"NA",(AA239/J239*100)))</f>
        <v>2.6124147538028808</v>
      </c>
      <c r="AH239" s="151">
        <f t="shared" ref="AH239" si="776">IF(OR(K239&lt;0,AB239&lt;0),"NM",IF(ISERROR((AB239/K239*100)),"NA",(AB239/K239*100)))</f>
        <v>2.4434569107675745</v>
      </c>
      <c r="AI239" s="152">
        <f t="shared" ref="AI239" si="777">IF(OR(L239&lt;0,AC239&lt;0),"NM",IF(ISERROR((AC239/L239*100)),"NA",(AC239/L239*100)))</f>
        <v>4.6364247983962317</v>
      </c>
    </row>
    <row r="240" spans="2:35" ht="12.75">
      <c r="B240" s="252" t="s">
        <v>189</v>
      </c>
      <c r="C240" s="165" t="s">
        <v>439</v>
      </c>
      <c r="D240" s="177" t="s">
        <v>105</v>
      </c>
      <c r="E240" s="148">
        <f>VLOOKUP($B240,Snapshot!$D:$AJ,2,FALSE)</f>
        <v>688.25</v>
      </c>
      <c r="F240" s="148">
        <f>VLOOKUP($B240,Snapshot!$D:$AJ,3,FALSE)</f>
        <v>550</v>
      </c>
      <c r="G240" s="148">
        <f t="shared" ref="G240" si="778">IF(IFERROR(((IF(F240&lt;0,"-",F240))/E240*100-100),"-")=-100,"-",(IFERROR(((IF(F240&lt;0,"-",F240))/E240*100-100),"-")))</f>
        <v>-20.087177624409733</v>
      </c>
      <c r="H240" s="149">
        <f>VLOOKUP($B240,Snapshot!$D:$AJ,8,FALSE)</f>
        <v>5.4222388410991638</v>
      </c>
      <c r="I240" s="150">
        <v>51.582470000000001</v>
      </c>
      <c r="J240" s="151">
        <v>56.540879999999994</v>
      </c>
      <c r="K240" s="151">
        <v>79.212477500000006</v>
      </c>
      <c r="L240" s="152">
        <v>89.694546737500005</v>
      </c>
      <c r="M240" s="150">
        <f t="shared" ref="M240" si="779">IF(AND(I240&lt;0,J240&gt;0),"LP",IF(AND(I240&gt;0,J240&lt;0),"PL",IF(OR(I240&lt;0,J240&lt;0),"Loss",IF(ISERROR((+J240/I240-1)*100),"NA",(+J240/I240-1)*100))))</f>
        <v>9.6125873770682055</v>
      </c>
      <c r="N240" s="151">
        <f t="shared" ref="N240" si="780">IF(AND(J240&lt;0,K240&gt;0),"LP",IF(AND(J240&gt;0,K240&lt;0),"PL",IF(OR(J240&lt;0,K240&lt;0),"Loss",IF(ISERROR((+K240/J240-1)*100),"NA",(+K240/J240-1)*100))))</f>
        <v>40.097708949701548</v>
      </c>
      <c r="O240" s="152">
        <f t="shared" ref="O240" si="781">IF(AND(K240&lt;0,L240&gt;0),"LP",IF(AND(K240&gt;0,L240&lt;0),"PL",IF(OR(K240&lt;0,L240&lt;0),"Loss",IF(ISERROR((+L240/K240-1)*100),"NA",(+L240/K240-1)*100))))</f>
        <v>13.232851147093584</v>
      </c>
      <c r="P240" s="150">
        <v>11.515519999999997</v>
      </c>
      <c r="Q240" s="151">
        <v>11.434789999999994</v>
      </c>
      <c r="R240" s="151">
        <v>16.004966316430814</v>
      </c>
      <c r="S240" s="152">
        <v>19.181156714793907</v>
      </c>
      <c r="T240" s="150">
        <f t="shared" ref="T240" si="782">IF(AND(P240&lt;0,Q240&gt;0),"LP",IF(AND(P240&gt;0,Q240&lt;0),"PL",IF(OR(P240&lt;0,Q240&lt;0),"Loss",IF(ISERROR((+Q240/P240-1)*100),"NA",(+Q240/P240-1)*100))))</f>
        <v>-0.7010538820652723</v>
      </c>
      <c r="U240" s="151">
        <f t="shared" ref="U240" si="783">IF(AND(Q240&lt;0,R240&gt;0),"LP",IF(AND(Q240&gt;0,R240&lt;0),"PL",IF(OR(Q240&lt;0,R240&lt;0),"Loss",IF(ISERROR((+R240/Q240-1)*100),"NA",(+R240/Q240-1)*100))))</f>
        <v>39.967295564070881</v>
      </c>
      <c r="V240" s="152">
        <f t="shared" ref="V240" si="784">IF(AND(R240&lt;0,S240&gt;0),"LP",IF(AND(R240&gt;0,S240&lt;0),"PL",IF(OR(R240&lt;0,S240&lt;0),"Loss",IF(ISERROR((+S240/R240-1)*100),"NA",(+S240/R240-1)*100))))</f>
        <v>19.845030196048551</v>
      </c>
      <c r="W240" s="150">
        <f t="shared" ref="W240" si="785">IF(OR(J240&lt;0,Q240&lt;0),"NM",IF(ISERROR((Q240/J240*100)),"NA",(Q240/J240*100)))</f>
        <v>20.223933550379826</v>
      </c>
      <c r="X240" s="151">
        <f t="shared" ref="X240" si="786">IF(OR(K240&lt;0,R240&lt;0),"NM",IF(ISERROR((R240/K240*100)),"NA",(R240/K240*100)))</f>
        <v>20.205107606223795</v>
      </c>
      <c r="Y240" s="152">
        <f t="shared" ref="Y240" si="787">IF(OR(L240&lt;0,S240&lt;0),"NM",IF(ISERROR((S240/L240*100)),"NA",(S240/L240*100)))</f>
        <v>21.38497535522362</v>
      </c>
      <c r="Z240" s="150">
        <v>3.8826585068239599</v>
      </c>
      <c r="AA240" s="151">
        <v>2.6035315771356107</v>
      </c>
      <c r="AB240" s="151">
        <v>3.6326216363638228</v>
      </c>
      <c r="AC240" s="152">
        <v>5.4877639793586059</v>
      </c>
      <c r="AD240" s="150">
        <f t="shared" ref="AD240" si="788">IF(AND(Z240&lt;0,AA240&gt;0),"LP",IF(AND(Z240&gt;0,AA240&lt;0),"PL",IF(OR(Z240&lt;0,AA240&lt;0),"Loss",IF(ISERROR((+AA240/Z240-1)*100),"NA",(+AA240/Z240-1)*100))))</f>
        <v>-32.944615846081284</v>
      </c>
      <c r="AE240" s="151">
        <f t="shared" ref="AE240" si="789">IF(AND(AA240&lt;0,AB240&gt;0),"LP",IF(AND(AA240&gt;0,AB240&lt;0),"PL",IF(OR(AA240&lt;0,AB240&lt;0),"Loss",IF(ISERROR((+AB240/AA240-1)*100),"NA",(+AB240/AA240-1)*100))))</f>
        <v>39.526697823285502</v>
      </c>
      <c r="AF240" s="152">
        <f t="shared" ref="AF240" si="790">IF(AND(AB240&lt;0,AC240&gt;0),"LP",IF(AND(AB240&gt;0,AC240&lt;0),"PL",IF(OR(AB240&lt;0,AC240&lt;0),"Loss",IF(ISERROR((+AC240/AB240-1)*100),"NA",(+AC240/AB240-1)*100))))</f>
        <v>51.0689669527967</v>
      </c>
      <c r="AG240" s="150">
        <f t="shared" ref="AG240" si="791">IF(OR(J240&lt;0,AA240&lt;0),"NM",IF(ISERROR((AA240/J240*100)),"NA",(AA240/J240*100)))</f>
        <v>4.6046888147754528</v>
      </c>
      <c r="AH240" s="151">
        <f t="shared" ref="AH240" si="792">IF(OR(K240&lt;0,AB240&lt;0),"NM",IF(ISERROR((AB240/K240*100)),"NA",(AB240/K240*100)))</f>
        <v>4.5859209950399826</v>
      </c>
      <c r="AI240" s="152">
        <f t="shared" ref="AI240" si="793">IF(OR(L240&lt;0,AC240&lt;0),"NM",IF(ISERROR((AC240/L240*100)),"NA",(AC240/L240*100)))</f>
        <v>6.1182805186797946</v>
      </c>
    </row>
    <row r="241" spans="2:35" ht="12.75">
      <c r="B241" s="252" t="s">
        <v>752</v>
      </c>
      <c r="C241" s="165" t="s">
        <v>755</v>
      </c>
      <c r="D241" s="177" t="s">
        <v>105</v>
      </c>
      <c r="E241" s="148">
        <f>VLOOKUP($B241,Snapshot!$D:$AJ,2,FALSE)</f>
        <v>706.75</v>
      </c>
      <c r="F241" s="148">
        <f>VLOOKUP($B241,Snapshot!$D:$AJ,3,FALSE)</f>
        <v>650</v>
      </c>
      <c r="G241" s="148">
        <f t="shared" ref="G241" si="794">IF(IFERROR(((IF(F241&lt;0,"-",F241))/E241*100-100),"-")=-100,"-",(IFERROR(((IF(F241&lt;0,"-",F241))/E241*100-100),"-")))</f>
        <v>-8.029713477184302</v>
      </c>
      <c r="H241" s="149">
        <f>VLOOKUP($B241,Snapshot!$D:$AJ,8,FALSE)</f>
        <v>8.814521639784946</v>
      </c>
      <c r="I241" s="150">
        <v>140.71447000000001</v>
      </c>
      <c r="J241" s="151">
        <v>185.48285999999999</v>
      </c>
      <c r="K241" s="151">
        <v>246.67113199999997</v>
      </c>
      <c r="L241" s="152">
        <v>315.32463758</v>
      </c>
      <c r="M241" s="150">
        <f t="shared" ref="M241" si="795">IF(AND(I241&lt;0,J241&gt;0),"LP",IF(AND(I241&gt;0,J241&lt;0),"PL",IF(OR(I241&lt;0,J241&lt;0),"Loss",IF(ISERROR((+J241/I241-1)*100),"NA",(+J241/I241-1)*100))))</f>
        <v>31.815057825964853</v>
      </c>
      <c r="N241" s="151">
        <f t="shared" ref="N241" si="796">IF(AND(J241&lt;0,K241&gt;0),"LP",IF(AND(J241&gt;0,K241&lt;0),"PL",IF(OR(J241&lt;0,K241&lt;0),"Loss",IF(ISERROR((+K241/J241-1)*100),"NA",(+K241/J241-1)*100))))</f>
        <v>32.988639489384617</v>
      </c>
      <c r="O241" s="152">
        <f t="shared" ref="O241" si="797">IF(AND(K241&lt;0,L241&gt;0),"LP",IF(AND(K241&gt;0,L241&lt;0),"PL",IF(OR(K241&lt;0,L241&lt;0),"Loss",IF(ISERROR((+L241/K241-1)*100),"NA",(+L241/K241-1)*100))))</f>
        <v>27.831998427769022</v>
      </c>
      <c r="P241" s="150">
        <v>11.140569999999997</v>
      </c>
      <c r="Q241" s="151">
        <v>13.126599999999993</v>
      </c>
      <c r="R241" s="151">
        <v>16.599565810000009</v>
      </c>
      <c r="S241" s="152">
        <v>20.617271453599955</v>
      </c>
      <c r="T241" s="150">
        <f t="shared" ref="T241" si="798">IF(AND(P241&lt;0,Q241&gt;0),"LP",IF(AND(P241&gt;0,Q241&lt;0),"PL",IF(OR(P241&lt;0,Q241&lt;0),"Loss",IF(ISERROR((+Q241/P241-1)*100),"NA",(+Q241/P241-1)*100))))</f>
        <v>17.827005260951601</v>
      </c>
      <c r="U241" s="151">
        <f t="shared" ref="U241" si="799">IF(AND(Q241&lt;0,R241&gt;0),"LP",IF(AND(Q241&gt;0,R241&lt;0),"PL",IF(OR(Q241&lt;0,R241&lt;0),"Loss",IF(ISERROR((+R241/Q241-1)*100),"NA",(+R241/Q241-1)*100))))</f>
        <v>26.457466594548617</v>
      </c>
      <c r="V241" s="152">
        <f t="shared" ref="V241" si="800">IF(AND(R241&lt;0,S241&gt;0),"LP",IF(AND(R241&gt;0,S241&lt;0),"PL",IF(OR(R241&lt;0,S241&lt;0),"Loss",IF(ISERROR((+S241/R241-1)*100),"NA",(+S241/R241-1)*100))))</f>
        <v>24.203679117797016</v>
      </c>
      <c r="W241" s="150">
        <f t="shared" ref="W241" si="801">IF(OR(J241&lt;0,Q241&lt;0),"NM",IF(ISERROR((Q241/J241*100)),"NA",(Q241/J241*100)))</f>
        <v>7.0769881378796899</v>
      </c>
      <c r="X241" s="151">
        <f t="shared" ref="X241" si="802">IF(OR(K241&lt;0,R241&lt;0),"NM",IF(ISERROR((R241/K241*100)),"NA",(R241/K241*100)))</f>
        <v>6.729431885851973</v>
      </c>
      <c r="Y241" s="152">
        <f t="shared" ref="Y241" si="803">IF(OR(L241&lt;0,S241&lt;0),"NM",IF(ISERROR((S241/L241*100)),"NA",(S241/L241*100)))</f>
        <v>6.5384270673645704</v>
      </c>
      <c r="Z241" s="150">
        <v>4.5991111371629465</v>
      </c>
      <c r="AA241" s="151">
        <v>5.9734599999999762</v>
      </c>
      <c r="AB241" s="151">
        <v>8.6843822479117065</v>
      </c>
      <c r="AC241" s="152">
        <v>11.64373148733713</v>
      </c>
      <c r="AD241" s="150">
        <f t="shared" ref="AD241" si="804">IF(AND(Z241&lt;0,AA241&gt;0),"LP",IF(AND(Z241&gt;0,AA241&lt;0),"PL",IF(OR(Z241&lt;0,AA241&lt;0),"Loss",IF(ISERROR((+AA241/Z241-1)*100),"NA",(+AA241/Z241-1)*100))))</f>
        <v>29.882923500840299</v>
      </c>
      <c r="AE241" s="151">
        <f t="shared" ref="AE241" si="805">IF(AND(AA241&lt;0,AB241&gt;0),"LP",IF(AND(AA241&gt;0,AB241&lt;0),"PL",IF(OR(AA241&lt;0,AB241&lt;0),"Loss",IF(ISERROR((+AB241/AA241-1)*100),"NA",(+AB241/AA241-1)*100))))</f>
        <v>45.382780631522458</v>
      </c>
      <c r="AF241" s="152">
        <f t="shared" ref="AF241" si="806">IF(AND(AB241&lt;0,AC241&gt;0),"LP",IF(AND(AB241&gt;0,AC241&lt;0),"PL",IF(OR(AB241&lt;0,AC241&lt;0),"Loss",IF(ISERROR((+AC241/AB241-1)*100),"NA",(+AC241/AB241-1)*100))))</f>
        <v>34.076681045874558</v>
      </c>
      <c r="AG241" s="150">
        <f t="shared" ref="AG241" si="807">IF(OR(J241&lt;0,AA241&lt;0),"NM",IF(ISERROR((AA241/J241*100)),"NA",(AA241/J241*100)))</f>
        <v>3.2204916400361614</v>
      </c>
      <c r="AH241" s="151">
        <f t="shared" ref="AH241" si="808">IF(OR(K241&lt;0,AB241&lt;0),"NM",IF(ISERROR((AB241/K241*100)),"NA",(AB241/K241*100)))</f>
        <v>3.5206317729598404</v>
      </c>
      <c r="AI241" s="152">
        <f t="shared" ref="AI241" si="809">IF(OR(L241&lt;0,AC241&lt;0),"NM",IF(ISERROR((AC241/L241*100)),"NA",(AC241/L241*100)))</f>
        <v>3.692617099855712</v>
      </c>
    </row>
    <row r="242" spans="2:35" ht="12.75">
      <c r="B242" s="252" t="s">
        <v>669</v>
      </c>
      <c r="C242" s="165" t="s">
        <v>1395</v>
      </c>
      <c r="D242" s="177" t="s">
        <v>105</v>
      </c>
      <c r="E242" s="148">
        <f>VLOOKUP($B242,Snapshot!$D:$AJ,2,FALSE)</f>
        <v>1274.3499999999999</v>
      </c>
      <c r="F242" s="148">
        <f>VLOOKUP($B242,Snapshot!$D:$AJ,3,FALSE)</f>
        <v>1460</v>
      </c>
      <c r="G242" s="148">
        <f t="shared" ref="G242" si="810">IF(IFERROR(((IF(F242&lt;0,"-",F242))/E242*100-100),"-")=-100,"-",(IFERROR(((IF(F242&lt;0,"-",F242))/E242*100-100),"-")))</f>
        <v>14.568211244948401</v>
      </c>
      <c r="H242" s="149">
        <f>VLOOKUP($B242,Snapshot!$D:$AJ,8,FALSE)</f>
        <v>4.1415913978494627</v>
      </c>
      <c r="I242" s="150">
        <v>21.271000000000001</v>
      </c>
      <c r="J242" s="151">
        <v>23.567</v>
      </c>
      <c r="K242" s="151">
        <v>26.180419133520321</v>
      </c>
      <c r="L242" s="152">
        <v>31.730360215028949</v>
      </c>
      <c r="M242" s="150">
        <f t="shared" ref="M242" si="811">IF(AND(I242&lt;0,J242&gt;0),"LP",IF(AND(I242&gt;0,J242&lt;0),"PL",IF(OR(I242&lt;0,J242&lt;0),"Loss",IF(ISERROR((+J242/I242-1)*100),"NA",(+J242/I242-1)*100))))</f>
        <v>10.794038832212859</v>
      </c>
      <c r="N242" s="151">
        <f t="shared" ref="N242" si="812">IF(AND(J242&lt;0,K242&gt;0),"LP",IF(AND(J242&gt;0,K242&lt;0),"PL",IF(OR(J242&lt;0,K242&lt;0),"Loss",IF(ISERROR((+K242/J242-1)*100),"NA",(+K242/J242-1)*100))))</f>
        <v>11.0893161349358</v>
      </c>
      <c r="O242" s="152">
        <f t="shared" ref="O242" si="813">IF(AND(K242&lt;0,L242&gt;0),"LP",IF(AND(K242&gt;0,L242&lt;0),"PL",IF(OR(K242&lt;0,L242&lt;0),"Loss",IF(ISERROR((+L242/K242-1)*100),"NA",(+L242/K242-1)*100))))</f>
        <v>21.198824408440096</v>
      </c>
      <c r="P242" s="150">
        <v>6.7876000000000021</v>
      </c>
      <c r="Q242" s="151">
        <v>6.9955999999999987</v>
      </c>
      <c r="R242" s="151">
        <v>7.9056789589948382</v>
      </c>
      <c r="S242" s="152">
        <v>9.8988935619574363</v>
      </c>
      <c r="T242" s="150">
        <f t="shared" ref="T242" si="814">IF(AND(P242&lt;0,Q242&gt;0),"LP",IF(AND(P242&gt;0,Q242&lt;0),"PL",IF(OR(P242&lt;0,Q242&lt;0),"Loss",IF(ISERROR((+Q242/P242-1)*100),"NA",(+Q242/P242-1)*100))))</f>
        <v>3.0644115740467326</v>
      </c>
      <c r="U242" s="151">
        <f t="shared" ref="U242" si="815">IF(AND(Q242&lt;0,R242&gt;0),"LP",IF(AND(Q242&gt;0,R242&lt;0),"PL",IF(OR(Q242&lt;0,R242&lt;0),"Loss",IF(ISERROR((+R242/Q242-1)*100),"NA",(+R242/Q242-1)*100))))</f>
        <v>13.009305263234605</v>
      </c>
      <c r="V242" s="152">
        <f t="shared" ref="V242" si="816">IF(AND(R242&lt;0,S242&gt;0),"LP",IF(AND(R242&gt;0,S242&lt;0),"PL",IF(OR(R242&lt;0,S242&lt;0),"Loss",IF(ISERROR((+S242/R242-1)*100),"NA",(+S242/R242-1)*100))))</f>
        <v>25.21244049120892</v>
      </c>
      <c r="W242" s="150">
        <f t="shared" ref="W242" si="817">IF(OR(J242&lt;0,Q242&lt;0),"NM",IF(ISERROR((Q242/J242*100)),"NA",(Q242/J242*100)))</f>
        <v>29.683880001697283</v>
      </c>
      <c r="X242" s="151">
        <f t="shared" ref="X242" si="818">IF(OR(K242&lt;0,R242&lt;0),"NM",IF(ISERROR((R242/K242*100)),"NA",(R242/K242*100)))</f>
        <v>30.196915178003149</v>
      </c>
      <c r="Y242" s="152">
        <f t="shared" ref="Y242" si="819">IF(OR(L242&lt;0,S242&lt;0),"NM",IF(ISERROR((S242/L242*100)),"NA",(S242/L242*100)))</f>
        <v>31.196915178003142</v>
      </c>
      <c r="Z242" s="150">
        <v>3.6541000000000015</v>
      </c>
      <c r="AA242" s="151">
        <v>3.4645999999999995</v>
      </c>
      <c r="AB242" s="151">
        <v>4.0212370146987659</v>
      </c>
      <c r="AC242" s="152">
        <v>4.919733243957193</v>
      </c>
      <c r="AD242" s="150">
        <f t="shared" ref="AD242" si="820">IF(AND(Z242&lt;0,AA242&gt;0),"LP",IF(AND(Z242&gt;0,AA242&lt;0),"PL",IF(OR(Z242&lt;0,AA242&lt;0),"Loss",IF(ISERROR((+AA242/Z242-1)*100),"NA",(+AA242/Z242-1)*100))))</f>
        <v>-5.1859555020388637</v>
      </c>
      <c r="AE242" s="151">
        <f t="shared" ref="AE242" si="821">IF(AND(AA242&lt;0,AB242&gt;0),"LP",IF(AND(AA242&gt;0,AB242&lt;0),"PL",IF(OR(AA242&lt;0,AB242&lt;0),"Loss",IF(ISERROR((+AB242/AA242-1)*100),"NA",(+AB242/AA242-1)*100))))</f>
        <v>16.066415017571046</v>
      </c>
      <c r="AF242" s="152">
        <f t="shared" ref="AF242" si="822">IF(AND(AB242&lt;0,AC242&gt;0),"LP",IF(AND(AB242&gt;0,AC242&lt;0),"PL",IF(OR(AB242&lt;0,AC242&lt;0),"Loss",IF(ISERROR((+AC242/AB242-1)*100),"NA",(+AC242/AB242-1)*100))))</f>
        <v>22.343776951574057</v>
      </c>
      <c r="AG242" s="150">
        <f t="shared" ref="AG242" si="823">IF(OR(J242&lt;0,AA242&lt;0),"NM",IF(ISERROR((AA242/J242*100)),"NA",(AA242/J242*100)))</f>
        <v>14.701065048584883</v>
      </c>
      <c r="AH242" s="151">
        <f t="shared" ref="AH242" si="824">IF(OR(K242&lt;0,AB242&lt;0),"NM",IF(ISERROR((AB242/K242*100)),"NA",(AB242/K242*100)))</f>
        <v>15.359712135204671</v>
      </c>
      <c r="AI242" s="152">
        <f t="shared" ref="AI242" si="825">IF(OR(L242&lt;0,AC242&lt;0),"NM",IF(ISERROR((AC242/L242*100)),"NA",(AC242/L242*100)))</f>
        <v>15.504813719785579</v>
      </c>
    </row>
    <row r="243" spans="2:35" ht="12.75">
      <c r="B243" s="252" t="s">
        <v>670</v>
      </c>
      <c r="C243" s="165" t="s">
        <v>1396</v>
      </c>
      <c r="D243" s="177" t="s">
        <v>105</v>
      </c>
      <c r="E243" s="148">
        <f>VLOOKUP($B243,Snapshot!$D:$AJ,2,FALSE)</f>
        <v>804.65</v>
      </c>
      <c r="F243" s="148">
        <f>VLOOKUP($B243,Snapshot!$D:$AJ,3,FALSE)</f>
        <v>900</v>
      </c>
      <c r="G243" s="148">
        <f t="shared" ref="G243" si="826">IF(IFERROR(((IF(F243&lt;0,"-",F243))/E243*100-100),"-")=-100,"-",(IFERROR(((IF(F243&lt;0,"-",F243))/E243*100-100),"-")))</f>
        <v>11.849872615422854</v>
      </c>
      <c r="H243" s="149">
        <f>VLOOKUP($B243,Snapshot!$D:$AJ,8,FALSE)</f>
        <v>2.4046951612903222</v>
      </c>
      <c r="I243" s="150">
        <v>27.827400000000001</v>
      </c>
      <c r="J243" s="151">
        <v>29.140599999999999</v>
      </c>
      <c r="K243" s="151">
        <v>31.366941839999999</v>
      </c>
      <c r="L243" s="152">
        <v>35.883781464960002</v>
      </c>
      <c r="M243" s="150">
        <f t="shared" ref="M243" si="827">IF(AND(I243&lt;0,J243&gt;0),"LP",IF(AND(I243&gt;0,J243&lt;0),"PL",IF(OR(I243&lt;0,J243&lt;0),"Loss",IF(ISERROR((+J243/I243-1)*100),"NA",(+J243/I243-1)*100))))</f>
        <v>4.719089817949218</v>
      </c>
      <c r="N243" s="151">
        <f t="shared" ref="N243" si="828">IF(AND(J243&lt;0,K243&gt;0),"LP",IF(AND(J243&gt;0,K243&lt;0),"PL",IF(OR(J243&lt;0,K243&lt;0),"Loss",IF(ISERROR((+K243/J243-1)*100),"NA",(+K243/J243-1)*100))))</f>
        <v>7.6400000000000023</v>
      </c>
      <c r="O243" s="152">
        <f t="shared" ref="O243" si="829">IF(AND(K243&lt;0,L243&gt;0),"LP",IF(AND(K243&gt;0,L243&lt;0),"PL",IF(OR(K243&lt;0,L243&lt;0),"Loss",IF(ISERROR((+L243/K243-1)*100),"NA",(+L243/K243-1)*100))))</f>
        <v>14.400000000000013</v>
      </c>
      <c r="P243" s="150">
        <v>3.3574999999999999</v>
      </c>
      <c r="Q243" s="151">
        <v>4.0658999999999974</v>
      </c>
      <c r="R243" s="151">
        <v>4.8932429270400029</v>
      </c>
      <c r="S243" s="152">
        <v>5.9208239417184014</v>
      </c>
      <c r="T243" s="150">
        <f t="shared" ref="T243" si="830">IF(AND(P243&lt;0,Q243&gt;0),"LP",IF(AND(P243&gt;0,Q243&lt;0),"PL",IF(OR(P243&lt;0,Q243&lt;0),"Loss",IF(ISERROR((+Q243/P243-1)*100),"NA",(+Q243/P243-1)*100))))</f>
        <v>21.099032017870357</v>
      </c>
      <c r="U243" s="151">
        <f t="shared" ref="U243" si="831">IF(AND(Q243&lt;0,R243&gt;0),"LP",IF(AND(Q243&gt;0,R243&lt;0),"PL",IF(OR(Q243&lt;0,R243&lt;0),"Loss",IF(ISERROR((+R243/Q243-1)*100),"NA",(+R243/Q243-1)*100))))</f>
        <v>20.348334367298904</v>
      </c>
      <c r="V243" s="152">
        <f t="shared" ref="V243" si="832">IF(AND(R243&lt;0,S243&gt;0),"LP",IF(AND(R243&gt;0,S243&lt;0),"PL",IF(OR(R243&lt;0,S243&lt;0),"Loss",IF(ISERROR((+S243/R243-1)*100),"NA",(+S243/R243-1)*100))))</f>
        <v>20.99999999999995</v>
      </c>
      <c r="W243" s="150">
        <f t="shared" ref="W243" si="833">IF(OR(J243&lt;0,Q243&lt;0),"NM",IF(ISERROR((Q243/J243*100)),"NA",(Q243/J243*100)))</f>
        <v>13.952698297221049</v>
      </c>
      <c r="X243" s="151">
        <f t="shared" ref="X243" si="834">IF(OR(K243&lt;0,R243&lt;0),"NM",IF(ISERROR((R243/K243*100)),"NA",(R243/K243*100)))</f>
        <v>15.600000000000009</v>
      </c>
      <c r="Y243" s="152">
        <f t="shared" ref="Y243" si="835">IF(OR(L243&lt;0,S243&lt;0),"NM",IF(ISERROR((S243/L243*100)),"NA",(S243/L243*100)))</f>
        <v>16.500000000000004</v>
      </c>
      <c r="Z243" s="150">
        <v>1.5446999999999997</v>
      </c>
      <c r="AA243" s="151">
        <v>2.0046999999999975</v>
      </c>
      <c r="AB243" s="151">
        <v>2.4475169682944218</v>
      </c>
      <c r="AC243" s="152">
        <v>3.057660061349968</v>
      </c>
      <c r="AD243" s="150">
        <f t="shared" ref="AD243" si="836">IF(AND(Z243&lt;0,AA243&gt;0),"LP",IF(AND(Z243&gt;0,AA243&lt;0),"PL",IF(OR(Z243&lt;0,AA243&lt;0),"Loss",IF(ISERROR((+AA243/Z243-1)*100),"NA",(+AA243/Z243-1)*100))))</f>
        <v>29.779245160872513</v>
      </c>
      <c r="AE243" s="151">
        <f t="shared" ref="AE243" si="837">IF(AND(AA243&lt;0,AB243&gt;0),"LP",IF(AND(AA243&gt;0,AB243&lt;0),"PL",IF(OR(AA243&lt;0,AB243&lt;0),"Loss",IF(ISERROR((+AB243/AA243-1)*100),"NA",(+AB243/AA243-1)*100))))</f>
        <v>22.088939407114516</v>
      </c>
      <c r="AF243" s="152">
        <f t="shared" ref="AF243" si="838">IF(AND(AB243&lt;0,AC243&gt;0),"LP",IF(AND(AB243&gt;0,AC243&lt;0),"PL",IF(OR(AB243&lt;0,AC243&lt;0),"Loss",IF(ISERROR((+AC243/AB243-1)*100),"NA",(+AC243/AB243-1)*100))))</f>
        <v>24.929064883285811</v>
      </c>
      <c r="AG243" s="150">
        <f t="shared" ref="AG243" si="839">IF(OR(J243&lt;0,AA243&lt;0),"NM",IF(ISERROR((AA243/J243*100)),"NA",(AA243/J243*100)))</f>
        <v>6.8794053657096885</v>
      </c>
      <c r="AH243" s="151">
        <f t="shared" ref="AH243" si="840">IF(OR(K243&lt;0,AB243&lt;0),"NM",IF(ISERROR((AB243/K243*100)),"NA",(AB243/K243*100)))</f>
        <v>7.8028549317271336</v>
      </c>
      <c r="AI243" s="152">
        <f t="shared" ref="AI243" si="841">IF(OR(L243&lt;0,AC243&lt;0),"NM",IF(ISERROR((AC243/L243*100)),"NA",(AC243/L243*100)))</f>
        <v>8.521008479375924</v>
      </c>
    </row>
    <row r="244" spans="2:35" ht="12.75">
      <c r="B244" s="252" t="s">
        <v>652</v>
      </c>
      <c r="C244" s="165" t="s">
        <v>1397</v>
      </c>
      <c r="D244" s="177" t="s">
        <v>105</v>
      </c>
      <c r="E244" s="148">
        <f>VLOOKUP($B244,Snapshot!$D:$AJ,2,FALSE)</f>
        <v>111.48</v>
      </c>
      <c r="F244" s="148">
        <f>VLOOKUP($B244,Snapshot!$D:$AJ,3,FALSE)</f>
        <v>140</v>
      </c>
      <c r="G244" s="148">
        <f t="shared" ref="G244" si="842">IF(IFERROR(((IF(F244&lt;0,"-",F244))/E244*100-100),"-")=-100,"-",(IFERROR(((IF(F244&lt;0,"-",F244))/E244*100-100),"-")))</f>
        <v>25.583064226767121</v>
      </c>
      <c r="H244" s="149">
        <f>VLOOKUP($B244,Snapshot!$D:$AJ,8,FALSE)</f>
        <v>0.66472311827956987</v>
      </c>
      <c r="I244" s="150">
        <v>20.54279</v>
      </c>
      <c r="J244" s="151">
        <v>24.37058</v>
      </c>
      <c r="K244" s="151">
        <v>27.855775846195996</v>
      </c>
      <c r="L244" s="152">
        <v>33.83128159438639</v>
      </c>
      <c r="M244" s="150">
        <f t="shared" ref="M244" si="843">IF(AND(I244&lt;0,J244&gt;0),"LP",IF(AND(I244&gt;0,J244&lt;0),"PL",IF(OR(I244&lt;0,J244&lt;0),"Loss",IF(ISERROR((+J244/I244-1)*100),"NA",(+J244/I244-1)*100))))</f>
        <v>18.633252834692861</v>
      </c>
      <c r="N244" s="151">
        <f t="shared" ref="N244" si="844">IF(AND(J244&lt;0,K244&gt;0),"LP",IF(AND(J244&gt;0,K244&lt;0),"PL",IF(OR(J244&lt;0,K244&lt;0),"Loss",IF(ISERROR((+K244/J244-1)*100),"NA",(+K244/J244-1)*100))))</f>
        <v>14.300832586651602</v>
      </c>
      <c r="O244" s="152">
        <f t="shared" ref="O244" si="845">IF(AND(K244&lt;0,L244&gt;0),"LP",IF(AND(K244&gt;0,L244&lt;0),"PL",IF(OR(K244&lt;0,L244&lt;0),"Loss",IF(ISERROR((+L244/K244-1)*100),"NA",(+L244/K244-1)*100))))</f>
        <v>21.451586131306442</v>
      </c>
      <c r="P244" s="150">
        <v>1.1146000000000023</v>
      </c>
      <c r="Q244" s="151">
        <v>2.4214200000000017</v>
      </c>
      <c r="R244" s="151">
        <v>3.4284144022161307</v>
      </c>
      <c r="S244" s="152">
        <v>4.8284660288142112</v>
      </c>
      <c r="T244" s="150">
        <f t="shared" ref="T244" si="846">IF(AND(P244&lt;0,Q244&gt;0),"LP",IF(AND(P244&gt;0,Q244&lt;0),"PL",IF(OR(P244&lt;0,Q244&lt;0),"Loss",IF(ISERROR((+Q244/P244-1)*100),"NA",(+Q244/P244-1)*100))))</f>
        <v>117.24564866319729</v>
      </c>
      <c r="U244" s="151">
        <f t="shared" ref="U244" si="847">IF(AND(Q244&lt;0,R244&gt;0),"LP",IF(AND(Q244&gt;0,R244&lt;0),"PL",IF(OR(Q244&lt;0,R244&lt;0),"Loss",IF(ISERROR((+R244/Q244-1)*100),"NA",(+R244/Q244-1)*100))))</f>
        <v>41.586936682447842</v>
      </c>
      <c r="V244" s="152">
        <f t="shared" ref="V244" si="848">IF(AND(R244&lt;0,S244&gt;0),"LP",IF(AND(R244&gt;0,S244&lt;0),"PL",IF(OR(R244&lt;0,S244&lt;0),"Loss",IF(ISERROR((+S244/R244-1)*100),"NA",(+S244/R244-1)*100))))</f>
        <v>40.836709404005703</v>
      </c>
      <c r="W244" s="150">
        <f t="shared" ref="W244" si="849">IF(OR(J244&lt;0,Q244&lt;0),"NM",IF(ISERROR((Q244/J244*100)),"NA",(Q244/J244*100)))</f>
        <v>9.9358324668514317</v>
      </c>
      <c r="X244" s="151">
        <f t="shared" ref="X244" si="850">IF(OR(K244&lt;0,R244&lt;0),"NM",IF(ISERROR((R244/K244*100)),"NA",(R244/K244*100)))</f>
        <v>12.307732590705484</v>
      </c>
      <c r="Y244" s="152">
        <f t="shared" ref="Y244" si="851">IF(OR(L244&lt;0,S244&lt;0),"NM",IF(ISERROR((S244/L244*100)),"NA",(S244/L244*100)))</f>
        <v>14.272193665921886</v>
      </c>
      <c r="Z244" s="150">
        <v>-2.4180199999999976</v>
      </c>
      <c r="AA244" s="151">
        <v>-2.3673799999999989</v>
      </c>
      <c r="AB244" s="151">
        <v>-1.1361421995307472</v>
      </c>
      <c r="AC244" s="152">
        <v>-0.10291105484815943</v>
      </c>
      <c r="AD244" s="150" t="str">
        <f t="shared" ref="AD244" si="852">IF(AND(Z244&lt;0,AA244&gt;0),"LP",IF(AND(Z244&gt;0,AA244&lt;0),"PL",IF(OR(Z244&lt;0,AA244&lt;0),"Loss",IF(ISERROR((+AA244/Z244-1)*100),"NA",(+AA244/Z244-1)*100))))</f>
        <v>Loss</v>
      </c>
      <c r="AE244" s="151" t="str">
        <f t="shared" ref="AE244" si="853">IF(AND(AA244&lt;0,AB244&gt;0),"LP",IF(AND(AA244&gt;0,AB244&lt;0),"PL",IF(OR(AA244&lt;0,AB244&lt;0),"Loss",IF(ISERROR((+AB244/AA244-1)*100),"NA",(+AB244/AA244-1)*100))))</f>
        <v>Loss</v>
      </c>
      <c r="AF244" s="152" t="str">
        <f t="shared" ref="AF244" si="854">IF(AND(AB244&lt;0,AC244&gt;0),"LP",IF(AND(AB244&gt;0,AC244&lt;0),"PL",IF(OR(AB244&lt;0,AC244&lt;0),"Loss",IF(ISERROR((+AC244/AB244-1)*100),"NA",(+AC244/AB244-1)*100))))</f>
        <v>Loss</v>
      </c>
      <c r="AG244" s="150" t="str">
        <f t="shared" ref="AG244" si="855">IF(OR(J244&lt;0,AA244&lt;0),"NM",IF(ISERROR((AA244/J244*100)),"NA",(AA244/J244*100)))</f>
        <v>NM</v>
      </c>
      <c r="AH244" s="151" t="str">
        <f t="shared" ref="AH244" si="856">IF(OR(K244&lt;0,AB244&lt;0),"NM",IF(ISERROR((AB244/K244*100)),"NA",(AB244/K244*100)))</f>
        <v>NM</v>
      </c>
      <c r="AI244" s="152" t="str">
        <f t="shared" ref="AI244" si="857">IF(OR(L244&lt;0,AC244&lt;0),"NM",IF(ISERROR((AC244/L244*100)),"NA",(AC244/L244*100)))</f>
        <v>NM</v>
      </c>
    </row>
    <row r="245" spans="2:35" ht="12.75">
      <c r="B245" s="252" t="s">
        <v>753</v>
      </c>
      <c r="C245" s="165" t="s">
        <v>756</v>
      </c>
      <c r="D245" s="177" t="s">
        <v>105</v>
      </c>
      <c r="E245" s="148">
        <f>VLOOKUP($B245,Snapshot!$D:$AJ,2,FALSE)</f>
        <v>1460.15</v>
      </c>
      <c r="F245" s="148">
        <f>VLOOKUP($B245,Snapshot!$D:$AJ,3,FALSE)</f>
        <v>1350</v>
      </c>
      <c r="G245" s="148">
        <f t="shared" ref="G245" si="858">IF(IFERROR(((IF(F245&lt;0,"-",F245))/E245*100-100),"-")=-100,"-",(IFERROR(((IF(F245&lt;0,"-",F245))/E245*100-100),"-")))</f>
        <v>-7.5437455055987357</v>
      </c>
      <c r="H245" s="149">
        <f>VLOOKUP($B245,Snapshot!$D:$AJ,8,FALSE)</f>
        <v>1.3480297873357228</v>
      </c>
      <c r="I245" s="150">
        <v>40.774039999999999</v>
      </c>
      <c r="J245" s="151">
        <v>52.414430000000003</v>
      </c>
      <c r="K245" s="151">
        <v>62.9920859967213</v>
      </c>
      <c r="L245" s="152">
        <v>73.436017833389741</v>
      </c>
      <c r="M245" s="150">
        <f t="shared" ref="M245" si="859">IF(AND(I245&lt;0,J245&gt;0),"LP",IF(AND(I245&gt;0,J245&lt;0),"PL",IF(OR(I245&lt;0,J245&lt;0),"Loss",IF(ISERROR((+J245/I245-1)*100),"NA",(+J245/I245-1)*100))))</f>
        <v>28.548532350485758</v>
      </c>
      <c r="N245" s="151">
        <f t="shared" ref="N245" si="860">IF(AND(J245&lt;0,K245&gt;0),"LP",IF(AND(J245&gt;0,K245&lt;0),"PL",IF(OR(J245&lt;0,K245&lt;0),"Loss",IF(ISERROR((+K245/J245-1)*100),"NA",(+K245/J245-1)*100))))</f>
        <v>20.180808980888077</v>
      </c>
      <c r="O245" s="152">
        <f t="shared" ref="O245" si="861">IF(AND(K245&lt;0,L245&gt;0),"LP",IF(AND(K245&gt;0,L245&lt;0),"PL",IF(OR(K245&lt;0,L245&lt;0),"Loss",IF(ISERROR((+L245/K245-1)*100),"NA",(+L245/K245-1)*100))))</f>
        <v>16.579752315571895</v>
      </c>
      <c r="P245" s="150">
        <v>3.1662199999999974</v>
      </c>
      <c r="Q245" s="151">
        <v>3.7551000000000014</v>
      </c>
      <c r="R245" s="151">
        <v>4.8624600618285241</v>
      </c>
      <c r="S245" s="152">
        <v>5.6200599676586878</v>
      </c>
      <c r="T245" s="150">
        <f t="shared" ref="T245" si="862">IF(AND(P245&lt;0,Q245&gt;0),"LP",IF(AND(P245&gt;0,Q245&lt;0),"PL",IF(OR(P245&lt;0,Q245&lt;0),"Loss",IF(ISERROR((+Q245/P245-1)*100),"NA",(+Q245/P245-1)*100))))</f>
        <v>18.598833940787586</v>
      </c>
      <c r="U245" s="151">
        <f t="shared" ref="U245" si="863">IF(AND(Q245&lt;0,R245&gt;0),"LP",IF(AND(Q245&gt;0,R245&lt;0),"PL",IF(OR(Q245&lt;0,R245&lt;0),"Loss",IF(ISERROR((+R245/Q245-1)*100),"NA",(+R245/Q245-1)*100))))</f>
        <v>29.489495934289955</v>
      </c>
      <c r="V245" s="152">
        <f t="shared" ref="V245" si="864">IF(AND(R245&lt;0,S245&gt;0),"LP",IF(AND(R245&gt;0,S245&lt;0),"PL",IF(OR(R245&lt;0,S245&lt;0),"Loss",IF(ISERROR((+S245/R245-1)*100),"NA",(+S245/R245-1)*100))))</f>
        <v>15.580588759535608</v>
      </c>
      <c r="W245" s="150">
        <f t="shared" ref="W245" si="865">IF(OR(J245&lt;0,Q245&lt;0),"NM",IF(ISERROR((Q245/J245*100)),"NA",(Q245/J245*100)))</f>
        <v>7.1642484712702235</v>
      </c>
      <c r="X245" s="151">
        <f t="shared" ref="X245" si="866">IF(OR(K245&lt;0,R245&lt;0),"NM",IF(ISERROR((R245/K245*100)),"NA",(R245/K245*100)))</f>
        <v>7.7191602482915274</v>
      </c>
      <c r="Y245" s="152">
        <f t="shared" ref="Y245" si="867">IF(OR(L245&lt;0,S245&lt;0),"NM",IF(ISERROR((S245/L245*100)),"NA",(S245/L245*100)))</f>
        <v>7.6530020737363165</v>
      </c>
      <c r="Z245" s="150">
        <v>1.5847899999999973</v>
      </c>
      <c r="AA245" s="151">
        <v>1.8100400000000016</v>
      </c>
      <c r="AB245" s="151">
        <v>2.4330061176364635</v>
      </c>
      <c r="AC245" s="152">
        <v>2.9085628436876716</v>
      </c>
      <c r="AD245" s="150">
        <f t="shared" ref="AD245" si="868">IF(AND(Z245&lt;0,AA245&gt;0),"LP",IF(AND(Z245&gt;0,AA245&lt;0),"PL",IF(OR(Z245&lt;0,AA245&lt;0),"Loss",IF(ISERROR((+AA245/Z245-1)*100),"NA",(+AA245/Z245-1)*100))))</f>
        <v>14.213239609033668</v>
      </c>
      <c r="AE245" s="151">
        <f t="shared" ref="AE245" si="869">IF(AND(AA245&lt;0,AB245&gt;0),"LP",IF(AND(AA245&gt;0,AB245&lt;0),"PL",IF(OR(AA245&lt;0,AB245&lt;0),"Loss",IF(ISERROR((+AB245/AA245-1)*100),"NA",(+AB245/AA245-1)*100))))</f>
        <v>34.417256946612305</v>
      </c>
      <c r="AF245" s="152">
        <f t="shared" ref="AF245" si="870">IF(AND(AB245&lt;0,AC245&gt;0),"LP",IF(AND(AB245&gt;0,AC245&lt;0),"PL",IF(OR(AB245&lt;0,AC245&lt;0),"Loss",IF(ISERROR((+AC245/AB245-1)*100),"NA",(+AC245/AB245-1)*100))))</f>
        <v>19.546055499161106</v>
      </c>
      <c r="AG245" s="150">
        <f t="shared" ref="AG245" si="871">IF(OR(J245&lt;0,AA245&lt;0),"NM",IF(ISERROR((AA245/J245*100)),"NA",(AA245/J245*100)))</f>
        <v>3.4533238270453417</v>
      </c>
      <c r="AH245" s="151">
        <f t="shared" ref="AH245" si="872">IF(OR(K245&lt;0,AB245&lt;0),"NM",IF(ISERROR((AB245/K245*100)),"NA",(AB245/K245*100)))</f>
        <v>3.8623996636071078</v>
      </c>
      <c r="AI245" s="152">
        <f t="shared" ref="AI245" si="873">IF(OR(L245&lt;0,AC245&lt;0),"NM",IF(ISERROR((AC245/L245*100)),"NA",(AC245/L245*100)))</f>
        <v>3.9606761497969081</v>
      </c>
    </row>
    <row r="246" spans="2:35" ht="12.75">
      <c r="B246" s="252" t="s">
        <v>654</v>
      </c>
      <c r="C246" s="165" t="s">
        <v>1398</v>
      </c>
      <c r="D246" s="177" t="s">
        <v>105</v>
      </c>
      <c r="E246" s="148">
        <f>VLOOKUP($B246,Snapshot!$D:$AJ,2,FALSE)</f>
        <v>372.5</v>
      </c>
      <c r="F246" s="148">
        <f>VLOOKUP($B246,Snapshot!$D:$AJ,3,FALSE)</f>
        <v>370</v>
      </c>
      <c r="G246" s="148">
        <f t="shared" ref="G246" si="874">IF(IFERROR(((IF(F246&lt;0,"-",F246))/E246*100-100),"-")=-100,"-",(IFERROR(((IF(F246&lt;0,"-",F246))/E246*100-100),"-")))</f>
        <v>-0.67114093959730781</v>
      </c>
      <c r="H246" s="149">
        <f>VLOOKUP($B246,Snapshot!$D:$AJ,8,FALSE)</f>
        <v>1.4516063799283152</v>
      </c>
      <c r="I246" s="150">
        <v>22.655740000000002</v>
      </c>
      <c r="J246" s="151">
        <v>25.942790000000002</v>
      </c>
      <c r="K246" s="151">
        <v>29.949227384297526</v>
      </c>
      <c r="L246" s="152">
        <v>34.873659845049701</v>
      </c>
      <c r="M246" s="150">
        <f t="shared" ref="M246" si="875">IF(AND(I246&lt;0,J246&gt;0),"LP",IF(AND(I246&gt;0,J246&lt;0),"PL",IF(OR(I246&lt;0,J246&lt;0),"Loss",IF(ISERROR((+J246/I246-1)*100),"NA",(+J246/I246-1)*100))))</f>
        <v>14.508685216196859</v>
      </c>
      <c r="N246" s="151">
        <f t="shared" ref="N246" si="876">IF(AND(J246&lt;0,K246&gt;0),"LP",IF(AND(J246&gt;0,K246&lt;0),"PL",IF(OR(J246&lt;0,K246&lt;0),"Loss",IF(ISERROR((+K246/J246-1)*100),"NA",(+K246/J246-1)*100))))</f>
        <v>15.443355877673625</v>
      </c>
      <c r="O246" s="152">
        <f t="shared" ref="O246" si="877">IF(AND(K246&lt;0,L246&gt;0),"LP",IF(AND(K246&gt;0,L246&lt;0),"PL",IF(OR(K246&lt;0,L246&lt;0),"Loss",IF(ISERROR((+L246/K246-1)*100),"NA",(+L246/K246-1)*100))))</f>
        <v>16.442602667386574</v>
      </c>
      <c r="P246" s="150">
        <v>4.2839200000000019</v>
      </c>
      <c r="Q246" s="151">
        <v>4.612709999999999</v>
      </c>
      <c r="R246" s="151">
        <v>5.4543230435123968</v>
      </c>
      <c r="S246" s="152">
        <v>6.6447370402427834</v>
      </c>
      <c r="T246" s="150">
        <f t="shared" ref="T246" si="878">IF(AND(P246&lt;0,Q246&gt;0),"LP",IF(AND(P246&gt;0,Q246&lt;0),"PL",IF(OR(P246&lt;0,Q246&lt;0),"Loss",IF(ISERROR((+Q246/P246-1)*100),"NA",(+Q246/P246-1)*100))))</f>
        <v>7.6749799249284933</v>
      </c>
      <c r="U246" s="151">
        <f t="shared" ref="U246" si="879">IF(AND(Q246&lt;0,R246&gt;0),"LP",IF(AND(Q246&gt;0,R246&lt;0),"PL",IF(OR(Q246&lt;0,R246&lt;0),"Loss",IF(ISERROR((+R246/Q246-1)*100),"NA",(+R246/Q246-1)*100))))</f>
        <v>18.245522556423399</v>
      </c>
      <c r="V246" s="152">
        <f t="shared" ref="V246" si="880">IF(AND(R246&lt;0,S246&gt;0),"LP",IF(AND(R246&gt;0,S246&lt;0),"PL",IF(OR(R246&lt;0,S246&lt;0),"Loss",IF(ISERROR((+S246/R246-1)*100),"NA",(+S246/R246-1)*100))))</f>
        <v>21.825146534844798</v>
      </c>
      <c r="W246" s="150">
        <f t="shared" ref="W246" si="881">IF(OR(J246&lt;0,Q246&lt;0),"NM",IF(ISERROR((Q246/J246*100)),"NA",(Q246/J246*100)))</f>
        <v>17.780315841125795</v>
      </c>
      <c r="X246" s="151">
        <f t="shared" ref="X246" si="882">IF(OR(K246&lt;0,R246&lt;0),"NM",IF(ISERROR((R246/K246*100)),"NA",(R246/K246*100)))</f>
        <v>18.211899003351636</v>
      </c>
      <c r="Y246" s="152">
        <f t="shared" ref="Y246" si="883">IF(OR(L246&lt;0,S246&lt;0),"NM",IF(ISERROR((S246/L246*100)),"NA",(S246/L246*100)))</f>
        <v>19.053741619797329</v>
      </c>
      <c r="Z246" s="150">
        <v>1.0909300000000024</v>
      </c>
      <c r="AA246" s="151">
        <v>0.51955999999999913</v>
      </c>
      <c r="AB246" s="151">
        <v>0.82882054931360882</v>
      </c>
      <c r="AC246" s="152">
        <v>1.5139566091369463</v>
      </c>
      <c r="AD246" s="150">
        <f t="shared" ref="AD246" si="884">IF(AND(Z246&lt;0,AA246&gt;0),"LP",IF(AND(Z246&gt;0,AA246&lt;0),"PL",IF(OR(Z246&lt;0,AA246&lt;0),"Loss",IF(ISERROR((+AA246/Z246-1)*100),"NA",(+AA246/Z246-1)*100))))</f>
        <v>-52.374579487226683</v>
      </c>
      <c r="AE246" s="151">
        <f t="shared" ref="AE246" si="885">IF(AND(AA246&lt;0,AB246&gt;0),"LP",IF(AND(AA246&gt;0,AB246&lt;0),"PL",IF(OR(AA246&lt;0,AB246&lt;0),"Loss",IF(ISERROR((+AB246/AA246-1)*100),"NA",(+AB246/AA246-1)*100))))</f>
        <v>59.523548639928059</v>
      </c>
      <c r="AF246" s="152">
        <f t="shared" ref="AF246" si="886">IF(AND(AB246&lt;0,AC246&gt;0),"LP",IF(AND(AB246&gt;0,AC246&lt;0),"PL",IF(OR(AB246&lt;0,AC246&lt;0),"Loss",IF(ISERROR((+AC246/AB246-1)*100),"NA",(+AC246/AB246-1)*100))))</f>
        <v>82.663980808720993</v>
      </c>
      <c r="AG246" s="150">
        <f t="shared" ref="AG246" si="887">IF(OR(J246&lt;0,AA246&lt;0),"NM",IF(ISERROR((AA246/J246*100)),"NA",(AA246/J246*100)))</f>
        <v>2.0027144343380145</v>
      </c>
      <c r="AH246" s="151">
        <f t="shared" ref="AH246" si="888">IF(OR(K246&lt;0,AB246&lt;0),"NM",IF(ISERROR((AB246/K246*100)),"NA",(AB246/K246*100)))</f>
        <v>2.7674188007539788</v>
      </c>
      <c r="AI246" s="152">
        <f t="shared" ref="AI246" si="889">IF(OR(L246&lt;0,AC246&lt;0),"NM",IF(ISERROR((AC246/L246*100)),"NA",(AC246/L246*100)))</f>
        <v>4.3412610430443586</v>
      </c>
    </row>
    <row r="247" spans="2:35" ht="12.75">
      <c r="B247" s="252" t="s">
        <v>549</v>
      </c>
      <c r="C247" s="165" t="s">
        <v>1399</v>
      </c>
      <c r="D247" s="177" t="s">
        <v>105</v>
      </c>
      <c r="E247" s="148">
        <f>VLOOKUP($B247,Snapshot!$D:$AJ,2,FALSE)</f>
        <v>833.3</v>
      </c>
      <c r="F247" s="148">
        <f>VLOOKUP($B247,Snapshot!$D:$AJ,3,FALSE)</f>
        <v>780</v>
      </c>
      <c r="G247" s="148">
        <f t="shared" ref="G247" si="890">IF(IFERROR(((IF(F247&lt;0,"-",F247))/E247*100-100),"-")=-100,"-",(IFERROR(((IF(F247&lt;0,"-",F247))/E247*100-100),"-")))</f>
        <v>-6.3962558502339988</v>
      </c>
      <c r="H247" s="149">
        <f>VLOOKUP($B247,Snapshot!$D:$AJ,8,FALSE)</f>
        <v>1.1643677419354839</v>
      </c>
      <c r="I247" s="150">
        <v>39.983599999999996</v>
      </c>
      <c r="J247" s="151">
        <v>42.131599999999999</v>
      </c>
      <c r="K247" s="151">
        <v>47.370363003671486</v>
      </c>
      <c r="L247" s="152">
        <v>55.540495133966452</v>
      </c>
      <c r="M247" s="150">
        <f t="shared" ref="M247" si="891">IF(AND(I247&lt;0,J247&gt;0),"LP",IF(AND(I247&gt;0,J247&lt;0),"PL",IF(OR(I247&lt;0,J247&lt;0),"Loss",IF(ISERROR((+J247/I247-1)*100),"NA",(+J247/I247-1)*100))))</f>
        <v>5.3722026030672554</v>
      </c>
      <c r="N247" s="151">
        <f t="shared" ref="N247" si="892">IF(AND(J247&lt;0,K247&gt;0),"LP",IF(AND(J247&gt;0,K247&lt;0),"PL",IF(OR(J247&lt;0,K247&lt;0),"Loss",IF(ISERROR((+K247/J247-1)*100),"NA",(+K247/J247-1)*100))))</f>
        <v>12.434284488772063</v>
      </c>
      <c r="O247" s="152">
        <f t="shared" ref="O247" si="893">IF(AND(K247&lt;0,L247&gt;0),"LP",IF(AND(K247&gt;0,L247&lt;0),"PL",IF(OR(K247&lt;0,L247&lt;0),"Loss",IF(ISERROR((+L247/K247-1)*100),"NA",(+L247/K247-1)*100))))</f>
        <v>17.247349634330924</v>
      </c>
      <c r="P247" s="150">
        <v>6.9877000000000047</v>
      </c>
      <c r="Q247" s="151">
        <v>7.1154999999999999</v>
      </c>
      <c r="R247" s="151">
        <v>8.1346511069619307</v>
      </c>
      <c r="S247" s="152">
        <v>10.302471004005856</v>
      </c>
      <c r="T247" s="150">
        <f t="shared" ref="T247" si="894">IF(AND(P247&lt;0,Q247&gt;0),"LP",IF(AND(P247&gt;0,Q247&lt;0),"PL",IF(OR(P247&lt;0,Q247&lt;0),"Loss",IF(ISERROR((+Q247/P247-1)*100),"NA",(+Q247/P247-1)*100))))</f>
        <v>1.8289279734389652</v>
      </c>
      <c r="U247" s="151">
        <f t="shared" ref="U247" si="895">IF(AND(Q247&lt;0,R247&gt;0),"LP",IF(AND(Q247&gt;0,R247&lt;0),"PL",IF(OR(Q247&lt;0,R247&lt;0),"Loss",IF(ISERROR((+R247/Q247-1)*100),"NA",(+R247/Q247-1)*100))))</f>
        <v>14.322972482073371</v>
      </c>
      <c r="V247" s="152">
        <f t="shared" ref="V247" si="896">IF(AND(R247&lt;0,S247&gt;0),"LP",IF(AND(R247&gt;0,S247&lt;0),"PL",IF(OR(R247&lt;0,S247&lt;0),"Loss",IF(ISERROR((+S247/R247-1)*100),"NA",(+S247/R247-1)*100))))</f>
        <v>26.649205584104596</v>
      </c>
      <c r="W247" s="150">
        <f t="shared" ref="W247" si="897">IF(OR(J247&lt;0,Q247&lt;0),"NM",IF(ISERROR((Q247/J247*100)),"NA",(Q247/J247*100)))</f>
        <v>16.888748587758357</v>
      </c>
      <c r="X247" s="151">
        <f t="shared" ref="X247" si="898">IF(OR(K247&lt;0,R247&lt;0),"NM",IF(ISERROR((R247/K247*100)),"NA",(R247/K247*100)))</f>
        <v>17.172448322448883</v>
      </c>
      <c r="Y247" s="152">
        <f t="shared" ref="Y247" si="899">IF(OR(L247&lt;0,S247&lt;0),"NM",IF(ISERROR((S247/L247*100)),"NA",(S247/L247*100)))</f>
        <v>18.549476340021421</v>
      </c>
      <c r="Z247" s="150">
        <v>1.2124000000000041</v>
      </c>
      <c r="AA247" s="151">
        <v>0.60506358267716476</v>
      </c>
      <c r="AB247" s="151">
        <v>0.75494966461622126</v>
      </c>
      <c r="AC247" s="152">
        <v>1.0983689138074368</v>
      </c>
      <c r="AD247" s="150">
        <f t="shared" ref="AD247" si="900">IF(AND(Z247&lt;0,AA247&gt;0),"LP",IF(AND(Z247&gt;0,AA247&lt;0),"PL",IF(OR(Z247&lt;0,AA247&lt;0),"Loss",IF(ISERROR((+AA247/Z247-1)*100),"NA",(+AA247/Z247-1)*100))))</f>
        <v>-50.093732870573845</v>
      </c>
      <c r="AE247" s="151">
        <f t="shared" ref="AE247" si="901">IF(AND(AA247&lt;0,AB247&gt;0),"LP",IF(AND(AA247&gt;0,AB247&lt;0),"PL",IF(OR(AA247&lt;0,AB247&lt;0),"Loss",IF(ISERROR((+AB247/AA247-1)*100),"NA",(+AB247/AA247-1)*100))))</f>
        <v>24.771955581241635</v>
      </c>
      <c r="AF247" s="152">
        <f t="shared" ref="AF247" si="902">IF(AND(AB247&lt;0,AC247&gt;0),"LP",IF(AND(AB247&gt;0,AC247&lt;0),"PL",IF(OR(AB247&lt;0,AC247&lt;0),"Loss",IF(ISERROR((+AC247/AB247-1)*100),"NA",(+AC247/AB247-1)*100))))</f>
        <v>45.489025995632801</v>
      </c>
      <c r="AG247" s="150">
        <f t="shared" ref="AG247" si="903">IF(OR(J247&lt;0,AA247&lt;0),"NM",IF(ISERROR((AA247/J247*100)),"NA",(AA247/J247*100)))</f>
        <v>1.4361277109750514</v>
      </c>
      <c r="AH247" s="151">
        <f t="shared" ref="AH247" si="904">IF(OR(K247&lt;0,AB247&lt;0),"NM",IF(ISERROR((AB247/K247*100)),"NA",(AB247/K247*100)))</f>
        <v>1.5937172880809636</v>
      </c>
      <c r="AI247" s="152">
        <f t="shared" ref="AI247" si="905">IF(OR(L247&lt;0,AC247&lt;0),"NM",IF(ISERROR((AC247/L247*100)),"NA",(AC247/L247*100)))</f>
        <v>1.9776001477086513</v>
      </c>
    </row>
    <row r="248" spans="2:35" ht="12.75">
      <c r="B248" s="252" t="s">
        <v>190</v>
      </c>
      <c r="C248" s="165" t="s">
        <v>440</v>
      </c>
      <c r="D248" s="177" t="s">
        <v>105</v>
      </c>
      <c r="E248" s="148">
        <f>VLOOKUP($B248,Snapshot!$D:$AJ,2,FALSE)</f>
        <v>3814.3</v>
      </c>
      <c r="F248" s="148">
        <f>VLOOKUP($B248,Snapshot!$D:$AJ,3,FALSE)</f>
        <v>4000</v>
      </c>
      <c r="G248" s="148">
        <f t="shared" ref="G248" si="906">IF(IFERROR(((IF(F248&lt;0,"-",F248))/E248*100-100),"-")=-100,"-",(IFERROR(((IF(F248&lt;0,"-",F248))/E248*100-100),"-")))</f>
        <v>4.868521091681302</v>
      </c>
      <c r="H248" s="149">
        <f>VLOOKUP($B248,Snapshot!$D:$AJ,8,FALSE)</f>
        <v>39.957491039426522</v>
      </c>
      <c r="I248" s="150">
        <v>405.75</v>
      </c>
      <c r="J248" s="151">
        <v>510.84</v>
      </c>
      <c r="K248" s="151">
        <v>594.07694443922389</v>
      </c>
      <c r="L248" s="152">
        <v>692.01108035820391</v>
      </c>
      <c r="M248" s="150">
        <f t="shared" ref="M248" si="907">IF(AND(I248&lt;0,J248&gt;0),"LP",IF(AND(I248&gt;0,J248&lt;0),"PL",IF(OR(I248&lt;0,J248&lt;0),"Loss",IF(ISERROR((+J248/I248-1)*100),"NA",(+J248/I248-1)*100))))</f>
        <v>25.900184842883544</v>
      </c>
      <c r="N248" s="151">
        <f t="shared" ref="N248" si="908">IF(AND(J248&lt;0,K248&gt;0),"LP",IF(AND(J248&gt;0,K248&lt;0),"PL",IF(OR(J248&lt;0,K248&lt;0),"Loss",IF(ISERROR((+K248/J248-1)*100),"NA",(+K248/J248-1)*100))))</f>
        <v>16.294132103833682</v>
      </c>
      <c r="O248" s="152">
        <f t="shared" ref="O248" si="909">IF(AND(K248&lt;0,L248&gt;0),"LP",IF(AND(K248&gt;0,L248&lt;0),"PL",IF(OR(K248&lt;0,L248&lt;0),"Loss",IF(ISERROR((+L248/K248-1)*100),"NA",(+L248/K248-1)*100))))</f>
        <v>16.485092854667926</v>
      </c>
      <c r="P248" s="150">
        <v>48.79</v>
      </c>
      <c r="Q248" s="151">
        <v>52.92</v>
      </c>
      <c r="R248" s="151">
        <v>62.170876741678121</v>
      </c>
      <c r="S248" s="152">
        <v>74.097870649797727</v>
      </c>
      <c r="T248" s="150">
        <f t="shared" ref="T248" si="910">IF(AND(P248&lt;0,Q248&gt;0),"LP",IF(AND(P248&gt;0,Q248&lt;0),"PL",IF(OR(P248&lt;0,Q248&lt;0),"Loss",IF(ISERROR((+Q248/P248-1)*100),"NA",(+Q248/P248-1)*100))))</f>
        <v>8.4648493543759038</v>
      </c>
      <c r="U248" s="151">
        <f t="shared" ref="U248" si="911">IF(AND(Q248&lt;0,R248&gt;0),"LP",IF(AND(Q248&gt;0,R248&lt;0),"PL",IF(OR(Q248&lt;0,R248&lt;0),"Loss",IF(ISERROR((+R248/Q248-1)*100),"NA",(+R248/Q248-1)*100))))</f>
        <v>17.480870638091695</v>
      </c>
      <c r="V248" s="152">
        <f t="shared" ref="V248" si="912">IF(AND(R248&lt;0,S248&gt;0),"LP",IF(AND(R248&gt;0,S248&lt;0),"PL",IF(OR(R248&lt;0,S248&lt;0),"Loss",IF(ISERROR((+S248/R248-1)*100),"NA",(+S248/R248-1)*100))))</f>
        <v>19.184213788196413</v>
      </c>
      <c r="W248" s="150">
        <f t="shared" ref="W248" si="913">IF(OR(J248&lt;0,Q248&lt;0),"NM",IF(ISERROR((Q248/J248*100)),"NA",(Q248/J248*100)))</f>
        <v>10.359408033826639</v>
      </c>
      <c r="X248" s="151">
        <f t="shared" ref="X248" si="914">IF(OR(K248&lt;0,R248&lt;0),"NM",IF(ISERROR((R248/K248*100)),"NA",(R248/K248*100)))</f>
        <v>10.465121954928588</v>
      </c>
      <c r="Y248" s="152">
        <f t="shared" ref="Y248" si="915">IF(OR(L248&lt;0,S248&lt;0),"NM",IF(ISERROR((S248/L248*100)),"NA",(S248/L248*100)))</f>
        <v>10.707613324839054</v>
      </c>
      <c r="Z248" s="150">
        <v>32.729999999999997</v>
      </c>
      <c r="AA248" s="151">
        <v>34.950000000000003</v>
      </c>
      <c r="AB248" s="151">
        <v>40.92282674932644</v>
      </c>
      <c r="AC248" s="152">
        <v>50.657612736539789</v>
      </c>
      <c r="AD248" s="150">
        <f t="shared" ref="AD248" si="916">IF(AND(Z248&lt;0,AA248&gt;0),"LP",IF(AND(Z248&gt;0,AA248&lt;0),"PL",IF(OR(Z248&lt;0,AA248&lt;0),"Loss",IF(ISERROR((+AA248/Z248-1)*100),"NA",(+AA248/Z248-1)*100))))</f>
        <v>6.782768102658121</v>
      </c>
      <c r="AE248" s="151">
        <f t="shared" ref="AE248" si="917">IF(AND(AA248&lt;0,AB248&gt;0),"LP",IF(AND(AA248&gt;0,AB248&lt;0),"PL",IF(OR(AA248&lt;0,AB248&lt;0),"Loss",IF(ISERROR((+AB248/AA248-1)*100),"NA",(+AB248/AA248-1)*100))))</f>
        <v>17.08963304528308</v>
      </c>
      <c r="AF248" s="152">
        <f t="shared" ref="AF248" si="918">IF(AND(AB248&lt;0,AC248&gt;0),"LP",IF(AND(AB248&gt;0,AC248&lt;0),"PL",IF(OR(AB248&lt;0,AC248&lt;0),"Loss",IF(ISERROR((+AC248/AB248-1)*100),"NA",(+AC248/AB248-1)*100))))</f>
        <v>23.78815629439277</v>
      </c>
      <c r="AG248" s="150">
        <f t="shared" ref="AG248" si="919">IF(OR(J248&lt;0,AA248&lt;0),"NM",IF(ISERROR((AA248/J248*100)),"NA",(AA248/J248*100)))</f>
        <v>6.8416725393469591</v>
      </c>
      <c r="AH248" s="151">
        <f t="shared" ref="AH248" si="920">IF(OR(K248&lt;0,AB248&lt;0),"NM",IF(ISERROR((AB248/K248*100)),"NA",(AB248/K248*100)))</f>
        <v>6.8884724668040009</v>
      </c>
      <c r="AI248" s="152">
        <f t="shared" ref="AI248" si="921">IF(OR(L248&lt;0,AC248&lt;0),"NM",IF(ISERROR((AC248/L248*100)),"NA",(AC248/L248*100)))</f>
        <v>7.3203470543156648</v>
      </c>
    </row>
    <row r="249" spans="2:35" ht="12.75">
      <c r="B249" s="252" t="s">
        <v>550</v>
      </c>
      <c r="C249" s="165" t="s">
        <v>556</v>
      </c>
      <c r="D249" s="177" t="s">
        <v>105</v>
      </c>
      <c r="E249" s="148">
        <f>VLOOKUP($B249,Snapshot!$D:$AJ,2,FALSE)</f>
        <v>7823</v>
      </c>
      <c r="F249" s="148">
        <f>VLOOKUP($B249,Snapshot!$D:$AJ,3,FALSE)</f>
        <v>7040</v>
      </c>
      <c r="G249" s="148">
        <f t="shared" ref="G249" si="922">IF(IFERROR(((IF(F249&lt;0,"-",F249))/E249*100-100),"-")=-100,"-",(IFERROR(((IF(F249&lt;0,"-",F249))/E249*100-100),"-")))</f>
        <v>-10.008947973923043</v>
      </c>
      <c r="H249" s="149">
        <f>VLOOKUP($B249,Snapshot!$D:$AJ,8,FALSE)</f>
        <v>33.339329182795701</v>
      </c>
      <c r="I249" s="150">
        <v>82.420199999999994</v>
      </c>
      <c r="J249" s="151">
        <v>123.75110000000001</v>
      </c>
      <c r="K249" s="151">
        <v>183.56165742261518</v>
      </c>
      <c r="L249" s="152">
        <v>242.36649089235581</v>
      </c>
      <c r="M249" s="150">
        <f t="shared" ref="M249" si="923">IF(AND(I249&lt;0,J249&gt;0),"LP",IF(AND(I249&gt;0,J249&lt;0),"PL",IF(OR(I249&lt;0,J249&lt;0),"Loss",IF(ISERROR((+J249/I249-1)*100),"NA",(+J249/I249-1)*100))))</f>
        <v>50.146566011730151</v>
      </c>
      <c r="N249" s="151">
        <f t="shared" ref="N249" si="924">IF(AND(J249&lt;0,K249&gt;0),"LP",IF(AND(J249&gt;0,K249&lt;0),"PL",IF(OR(J249&lt;0,K249&lt;0),"Loss",IF(ISERROR((+K249/J249-1)*100),"NA",(+K249/J249-1)*100))))</f>
        <v>48.331333961973002</v>
      </c>
      <c r="O249" s="152">
        <f t="shared" ref="O249" si="925">IF(AND(K249&lt;0,L249&gt;0),"LP",IF(AND(K249&gt;0,L249&lt;0),"PL",IF(OR(K249&lt;0,L249&lt;0),"Loss",IF(ISERROR((+L249/K249-1)*100),"NA",(+L249/K249-1)*100))))</f>
        <v>32.035466608559695</v>
      </c>
      <c r="P249" s="150">
        <v>10.736499999999999</v>
      </c>
      <c r="Q249" s="151">
        <v>19.221300000000003</v>
      </c>
      <c r="R249" s="151">
        <v>29.678642132154113</v>
      </c>
      <c r="S249" s="152">
        <v>40.153887460808122</v>
      </c>
      <c r="T249" s="150">
        <f t="shared" ref="T249" si="926">IF(AND(P249&lt;0,Q249&gt;0),"LP",IF(AND(P249&gt;0,Q249&lt;0),"PL",IF(OR(P249&lt;0,Q249&lt;0),"Loss",IF(ISERROR((+Q249/P249-1)*100),"NA",(+Q249/P249-1)*100))))</f>
        <v>79.02761607600246</v>
      </c>
      <c r="U249" s="151">
        <f t="shared" ref="U249" si="927">IF(AND(Q249&lt;0,R249&gt;0),"LP",IF(AND(Q249&gt;0,R249&lt;0),"PL",IF(OR(Q249&lt;0,R249&lt;0),"Loss",IF(ISERROR((+R249/Q249-1)*100),"NA",(+R249/Q249-1)*100))))</f>
        <v>54.404968093490602</v>
      </c>
      <c r="V249" s="152">
        <f t="shared" ref="V249" si="928">IF(AND(R249&lt;0,S249&gt;0),"LP",IF(AND(R249&gt;0,S249&lt;0),"PL",IF(OR(R249&lt;0,S249&lt;0),"Loss",IF(ISERROR((+S249/R249-1)*100),"NA",(+S249/R249-1)*100))))</f>
        <v>35.29556804522749</v>
      </c>
      <c r="W249" s="150">
        <f t="shared" ref="W249" si="929">IF(OR(J249&lt;0,Q249&lt;0),"NM",IF(ISERROR((Q249/J249*100)),"NA",(Q249/J249*100)))</f>
        <v>15.53222557213633</v>
      </c>
      <c r="X249" s="151">
        <f t="shared" ref="X249" si="930">IF(OR(K249&lt;0,R249&lt;0),"NM",IF(ISERROR((R249/K249*100)),"NA",(R249/K249*100)))</f>
        <v>16.168214293154254</v>
      </c>
      <c r="Y249" s="152">
        <f t="shared" ref="Y249" si="931">IF(OR(L249&lt;0,S249&lt;0),"NM",IF(ISERROR((S249/L249*100)),"NA",(S249/L249*100)))</f>
        <v>16.567425353631908</v>
      </c>
      <c r="Z249" s="150">
        <v>3.9567578927154017</v>
      </c>
      <c r="AA249" s="151">
        <v>10.386700000000003</v>
      </c>
      <c r="AB249" s="151">
        <v>19.737656044781733</v>
      </c>
      <c r="AC249" s="152">
        <v>26.08327850818198</v>
      </c>
      <c r="AD249" s="150">
        <f t="shared" ref="AD249" si="932">IF(AND(Z249&lt;0,AA249&gt;0),"LP",IF(AND(Z249&gt;0,AA249&lt;0),"PL",IF(OR(Z249&lt;0,AA249&lt;0),"Loss",IF(ISERROR((+AA249/Z249-1)*100),"NA",(+AA249/Z249-1)*100))))</f>
        <v>162.50532081132536</v>
      </c>
      <c r="AE249" s="151">
        <f t="shared" ref="AE249" si="933">IF(AND(AA249&lt;0,AB249&gt;0),"LP",IF(AND(AA249&gt;0,AB249&lt;0),"PL",IF(OR(AA249&lt;0,AB249&lt;0),"Loss",IF(ISERROR((+AB249/AA249-1)*100),"NA",(+AB249/AA249-1)*100))))</f>
        <v>90.028171072445801</v>
      </c>
      <c r="AF249" s="152">
        <f t="shared" ref="AF249" si="934">IF(AND(AB249&lt;0,AC249&gt;0),"LP",IF(AND(AB249&gt;0,AC249&lt;0),"PL",IF(OR(AB249&lt;0,AC249&lt;0),"Loss",IF(ISERROR((+AC249/AB249-1)*100),"NA",(+AC249/AB249-1)*100))))</f>
        <v>32.149827968442636</v>
      </c>
      <c r="AG249" s="150">
        <f t="shared" ref="AG249" si="935">IF(OR(J249&lt;0,AA249&lt;0),"NM",IF(ISERROR((AA249/J249*100)),"NA",(AA249/J249*100)))</f>
        <v>8.3932183229078383</v>
      </c>
      <c r="AH249" s="151">
        <f t="shared" ref="AH249" si="936">IF(OR(K249&lt;0,AB249&lt;0),"NM",IF(ISERROR((AB249/K249*100)),"NA",(AB249/K249*100)))</f>
        <v>10.752602870293114</v>
      </c>
      <c r="AI249" s="152">
        <f t="shared" ref="AI249" si="937">IF(OR(L249&lt;0,AC249&lt;0),"NM",IF(ISERROR((AC249/L249*100)),"NA",(AC249/L249*100)))</f>
        <v>10.761916142841114</v>
      </c>
    </row>
    <row r="250" spans="2:35" ht="12.75">
      <c r="B250" s="252" t="s">
        <v>687</v>
      </c>
      <c r="C250" s="165" t="s">
        <v>1400</v>
      </c>
      <c r="D250" s="177" t="s">
        <v>105</v>
      </c>
      <c r="E250" s="148">
        <f>VLOOKUP($B250,Snapshot!$D:$AJ,2,FALSE)</f>
        <v>1351.75</v>
      </c>
      <c r="F250" s="148">
        <f>VLOOKUP($B250,Snapshot!$D:$AJ,3,FALSE)</f>
        <v>1050</v>
      </c>
      <c r="G250" s="148">
        <f t="shared" ref="G250:G251" si="938">IF(IFERROR(((IF(F250&lt;0,"-",F250))/E250*100-100),"-")=-100,"-",(IFERROR(((IF(F250&lt;0,"-",F250))/E250*100-100),"-")))</f>
        <v>-22.32291474015166</v>
      </c>
      <c r="H250" s="149">
        <f>VLOOKUP($B250,Snapshot!$D:$AJ,8,FALSE)</f>
        <v>3.8631606093189963</v>
      </c>
      <c r="I250" s="150">
        <v>13.549300000000001</v>
      </c>
      <c r="J250" s="151">
        <v>13.675319999999999</v>
      </c>
      <c r="K250" s="151">
        <v>14.821544770977921</v>
      </c>
      <c r="L250" s="152">
        <v>17.726567546089594</v>
      </c>
      <c r="M250" s="150">
        <f t="shared" ref="M250:M251" si="939">IF(AND(I250&lt;0,J250&gt;0),"LP",IF(AND(I250&gt;0,J250&lt;0),"PL",IF(OR(I250&lt;0,J250&lt;0),"Loss",IF(ISERROR((+J250/I250-1)*100),"NA",(+J250/I250-1)*100))))</f>
        <v>0.93008494903794592</v>
      </c>
      <c r="N250" s="151">
        <f t="shared" ref="N250:N251" si="940">IF(AND(J250&lt;0,K250&gt;0),"LP",IF(AND(J250&gt;0,K250&lt;0),"PL",IF(OR(J250&lt;0,K250&lt;0),"Loss",IF(ISERROR((+K250/J250-1)*100),"NA",(+K250/J250-1)*100))))</f>
        <v>8.3817034700315762</v>
      </c>
      <c r="O250" s="152">
        <f t="shared" ref="O250:O251" si="941">IF(AND(K250&lt;0,L250&gt;0),"LP",IF(AND(K250&gt;0,L250&lt;0),"PL",IF(OR(K250&lt;0,L250&lt;0),"Loss",IF(ISERROR((+L250/K250-1)*100),"NA",(+L250/K250-1)*100))))</f>
        <v>19.599999999999994</v>
      </c>
      <c r="P250" s="150">
        <v>6.708470000000001</v>
      </c>
      <c r="Q250" s="151">
        <v>6.5808899999999992</v>
      </c>
      <c r="R250" s="151">
        <v>7.3070215720921139</v>
      </c>
      <c r="S250" s="152">
        <v>8.9164634756830647</v>
      </c>
      <c r="T250" s="150">
        <f t="shared" ref="T250:T251" si="942">IF(AND(P250&lt;0,Q250&gt;0),"LP",IF(AND(P250&gt;0,Q250&lt;0),"PL",IF(OR(P250&lt;0,Q250&lt;0),"Loss",IF(ISERROR((+Q250/P250-1)*100),"NA",(+Q250/P250-1)*100))))</f>
        <v>-1.9017749203618983</v>
      </c>
      <c r="U250" s="151">
        <f t="shared" ref="U250:U251" si="943">IF(AND(Q250&lt;0,R250&gt;0),"LP",IF(AND(Q250&gt;0,R250&lt;0),"PL",IF(OR(Q250&lt;0,R250&lt;0),"Loss",IF(ISERROR((+R250/Q250-1)*100),"NA",(+R250/Q250-1)*100))))</f>
        <v>11.033941793467372</v>
      </c>
      <c r="V250" s="152">
        <f t="shared" ref="V250:V251" si="944">IF(AND(R250&lt;0,S250&gt;0),"LP",IF(AND(R250&gt;0,S250&lt;0),"PL",IF(OR(R250&lt;0,S250&lt;0),"Loss",IF(ISERROR((+S250/R250-1)*100),"NA",(+S250/R250-1)*100))))</f>
        <v>22.025963488843825</v>
      </c>
      <c r="W250" s="150">
        <f t="shared" ref="W250:W251" si="945">IF(OR(J250&lt;0,Q250&lt;0),"NM",IF(ISERROR((Q250/J250*100)),"NA",(Q250/J250*100)))</f>
        <v>48.122383973464608</v>
      </c>
      <c r="X250" s="151">
        <f t="shared" ref="X250:X251" si="946">IF(OR(K250&lt;0,R250&lt;0),"NM",IF(ISERROR((R250/K250*100)),"NA",(R250/K250*100)))</f>
        <v>49.3</v>
      </c>
      <c r="Y250" s="152">
        <f t="shared" ref="Y250:Y251" si="947">IF(OR(L250&lt;0,S250&lt;0),"NM",IF(ISERROR((S250/L250*100)),"NA",(S250/L250*100)))</f>
        <v>50.29999999999999</v>
      </c>
      <c r="Z250" s="150">
        <v>4.2910800000000009</v>
      </c>
      <c r="AA250" s="151">
        <v>4.1417299999999999</v>
      </c>
      <c r="AB250" s="151">
        <v>4.5752206377155495</v>
      </c>
      <c r="AC250" s="152">
        <v>5.6544350209690126</v>
      </c>
      <c r="AD250" s="150">
        <f t="shared" ref="AD250:AD251" si="948">IF(AND(Z250&lt;0,AA250&gt;0),"LP",IF(AND(Z250&gt;0,AA250&lt;0),"PL",IF(OR(Z250&lt;0,AA250&lt;0),"Loss",IF(ISERROR((+AA250/Z250-1)*100),"NA",(+AA250/Z250-1)*100))))</f>
        <v>-3.4804757776597306</v>
      </c>
      <c r="AE250" s="151">
        <f t="shared" ref="AE250:AE251" si="949">IF(AND(AA250&lt;0,AB250&gt;0),"LP",IF(AND(AA250&gt;0,AB250&lt;0),"PL",IF(OR(AA250&lt;0,AB250&lt;0),"Loss",IF(ISERROR((+AB250/AA250-1)*100),"NA",(+AB250/AA250-1)*100))))</f>
        <v>10.466414703893046</v>
      </c>
      <c r="AF250" s="152">
        <f t="shared" ref="AF250:AF251" si="950">IF(AND(AB250&lt;0,AC250&gt;0),"LP",IF(AND(AB250&gt;0,AC250&lt;0),"PL",IF(OR(AB250&lt;0,AC250&lt;0),"Loss",IF(ISERROR((+AC250/AB250-1)*100),"NA",(+AC250/AB250-1)*100))))</f>
        <v>23.588247840050069</v>
      </c>
      <c r="AG250" s="150">
        <f t="shared" ref="AG250:AG251" si="951">IF(OR(J250&lt;0,AA250&lt;0),"NM",IF(ISERROR((AA250/J250*100)),"NA",(AA250/J250*100)))</f>
        <v>30.286165150065958</v>
      </c>
      <c r="AH250" s="151">
        <f t="shared" ref="AH250:AH251" si="952">IF(OR(K250&lt;0,AB250&lt;0),"NM",IF(ISERROR((AB250/K250*100)),"NA",(AB250/K250*100)))</f>
        <v>30.86871650972774</v>
      </c>
      <c r="AI250" s="152">
        <f t="shared" ref="AI250:AI251" si="953">IF(OR(L250&lt;0,AC250&lt;0),"NM",IF(ISERROR((AC250/L250*100)),"NA",(AC250/L250*100)))</f>
        <v>31.898081826993952</v>
      </c>
    </row>
    <row r="251" spans="2:35" ht="12.75">
      <c r="B251" s="252" t="s">
        <v>551</v>
      </c>
      <c r="C251" s="165" t="s">
        <v>1401</v>
      </c>
      <c r="D251" s="177" t="s">
        <v>105</v>
      </c>
      <c r="E251" s="148">
        <f>VLOOKUP($B251,Snapshot!$D:$AJ,2,FALSE)</f>
        <v>3991.4</v>
      </c>
      <c r="F251" s="148">
        <f>VLOOKUP($B251,Snapshot!$D:$AJ,3,FALSE)</f>
        <v>3500</v>
      </c>
      <c r="G251" s="148">
        <f t="shared" si="938"/>
        <v>-12.311469659768505</v>
      </c>
      <c r="H251" s="149">
        <f>VLOOKUP($B251,Snapshot!$D:$AJ,8,FALSE)</f>
        <v>0.93037748351254479</v>
      </c>
      <c r="I251" s="150">
        <v>24.648398</v>
      </c>
      <c r="J251" s="151">
        <v>27.856008000000003</v>
      </c>
      <c r="K251" s="151">
        <v>32.590073403600002</v>
      </c>
      <c r="L251" s="152">
        <v>37.900282385207994</v>
      </c>
      <c r="M251" s="150">
        <f t="shared" si="939"/>
        <v>13.013462375932106</v>
      </c>
      <c r="N251" s="151">
        <f t="shared" si="940"/>
        <v>16.994773276917496</v>
      </c>
      <c r="O251" s="152">
        <f t="shared" si="941"/>
        <v>16.293946060954291</v>
      </c>
      <c r="P251" s="150">
        <v>2.6891560000000028</v>
      </c>
      <c r="Q251" s="151">
        <v>2.1305380000000005</v>
      </c>
      <c r="R251" s="151">
        <v>3.6114228900107848</v>
      </c>
      <c r="S251" s="152">
        <v>4.6925698587498044</v>
      </c>
      <c r="T251" s="150">
        <f t="shared" si="942"/>
        <v>-20.772986022380323</v>
      </c>
      <c r="U251" s="151">
        <f t="shared" si="943"/>
        <v>69.50755583851516</v>
      </c>
      <c r="V251" s="152">
        <f t="shared" si="944"/>
        <v>29.93686980634358</v>
      </c>
      <c r="W251" s="150">
        <f t="shared" si="945"/>
        <v>7.6483967121204168</v>
      </c>
      <c r="X251" s="151">
        <f t="shared" si="946"/>
        <v>11.081358563653483</v>
      </c>
      <c r="Y251" s="152">
        <f t="shared" si="947"/>
        <v>12.381358563653489</v>
      </c>
      <c r="Z251" s="150">
        <v>-7.847799999999748E-2</v>
      </c>
      <c r="AA251" s="151">
        <v>-0.96755099999999983</v>
      </c>
      <c r="AB251" s="151">
        <v>-5.374340414820887E-2</v>
      </c>
      <c r="AC251" s="152">
        <v>0.53421167144556436</v>
      </c>
      <c r="AD251" s="150" t="str">
        <f t="shared" si="948"/>
        <v>Loss</v>
      </c>
      <c r="AE251" s="151" t="str">
        <f t="shared" si="949"/>
        <v>Loss</v>
      </c>
      <c r="AF251" s="152" t="str">
        <f t="shared" si="950"/>
        <v>LP</v>
      </c>
      <c r="AG251" s="150" t="str">
        <f t="shared" si="951"/>
        <v>NM</v>
      </c>
      <c r="AH251" s="151" t="str">
        <f t="shared" si="952"/>
        <v>NM</v>
      </c>
      <c r="AI251" s="152">
        <f t="shared" si="953"/>
        <v>1.4095189740698619</v>
      </c>
    </row>
    <row r="252" spans="2:35" ht="12.75">
      <c r="B252" s="252" t="s">
        <v>694</v>
      </c>
      <c r="C252" s="165" t="s">
        <v>1402</v>
      </c>
      <c r="D252" s="177" t="s">
        <v>105</v>
      </c>
      <c r="E252" s="148">
        <f>VLOOKUP($B252,Snapshot!$D:$AJ,2,FALSE)</f>
        <v>929.65</v>
      </c>
      <c r="F252" s="148">
        <f>VLOOKUP($B252,Snapshot!$D:$AJ,3,FALSE)</f>
        <v>775</v>
      </c>
      <c r="G252" s="148">
        <f t="shared" ref="G252:G253" si="954">IF(IFERROR(((IF(F252&lt;0,"-",F252))/E252*100-100),"-")=-100,"-",(IFERROR(((IF(F252&lt;0,"-",F252))/E252*100-100),"-")))</f>
        <v>-16.635292852148652</v>
      </c>
      <c r="H252" s="149">
        <f>VLOOKUP($B252,Snapshot!$D:$AJ,8,FALSE)</f>
        <v>1.6330022281959378</v>
      </c>
      <c r="I252" s="150">
        <v>22.7818</v>
      </c>
      <c r="J252" s="151">
        <v>23.918111</v>
      </c>
      <c r="K252" s="151">
        <v>26.444060514694964</v>
      </c>
      <c r="L252" s="152">
        <v>30.420215754834764</v>
      </c>
      <c r="M252" s="150">
        <f t="shared" ref="M252:M253" si="955">IF(AND(I252&lt;0,J252&gt;0),"LP",IF(AND(I252&gt;0,J252&lt;0),"PL",IF(OR(I252&lt;0,J252&lt;0),"Loss",IF(ISERROR((+J252/I252-1)*100),"NA",(+J252/I252-1)*100))))</f>
        <v>4.987801666242353</v>
      </c>
      <c r="N252" s="151">
        <f t="shared" ref="N252:N253" si="956">IF(AND(J252&lt;0,K252&gt;0),"LP",IF(AND(J252&gt;0,K252&lt;0),"PL",IF(OR(J252&lt;0,K252&lt;0),"Loss",IF(ISERROR((+K252/J252-1)*100),"NA",(+K252/J252-1)*100))))</f>
        <v>10.560823614770264</v>
      </c>
      <c r="O252" s="152">
        <f t="shared" ref="O252:O253" si="957">IF(AND(K252&lt;0,L252&gt;0),"LP",IF(AND(K252&gt;0,L252&lt;0),"PL",IF(OR(K252&lt;0,L252&lt;0),"Loss",IF(ISERROR((+L252/K252-1)*100),"NA",(+L252/K252-1)*100))))</f>
        <v>15.036099459575247</v>
      </c>
      <c r="P252" s="150">
        <v>3.9307999999999992</v>
      </c>
      <c r="Q252" s="151">
        <v>3.7803879999999981</v>
      </c>
      <c r="R252" s="151">
        <v>4.1963916106594192</v>
      </c>
      <c r="S252" s="152">
        <v>5.1650093873281548</v>
      </c>
      <c r="T252" s="150">
        <f t="shared" ref="T252:T253" si="958">IF(AND(P252&lt;0,Q252&gt;0),"LP",IF(AND(P252&gt;0,Q252&lt;0),"PL",IF(OR(P252&lt;0,Q252&lt;0),"Loss",IF(ISERROR((+Q252/P252-1)*100),"NA",(+Q252/P252-1)*100))))</f>
        <v>-3.826498422712965</v>
      </c>
      <c r="U252" s="151">
        <f t="shared" ref="U252:U253" si="959">IF(AND(Q252&lt;0,R252&gt;0),"LP",IF(AND(Q252&gt;0,R252&lt;0),"PL",IF(OR(Q252&lt;0,R252&lt;0),"Loss",IF(ISERROR((+R252/Q252-1)*100),"NA",(+R252/Q252-1)*100))))</f>
        <v>11.004256987891758</v>
      </c>
      <c r="V252" s="152">
        <f t="shared" ref="V252:V253" si="960">IF(AND(R252&lt;0,S252&gt;0),"LP",IF(AND(R252&gt;0,S252&lt;0),"PL",IF(OR(R252&lt;0,S252&lt;0),"Loss",IF(ISERROR((+S252/R252-1)*100),"NA",(+S252/R252-1)*100))))</f>
        <v>23.082158829226309</v>
      </c>
      <c r="W252" s="150">
        <f t="shared" ref="W252:W253" si="961">IF(OR(J252&lt;0,Q252&lt;0),"NM",IF(ISERROR((Q252/J252*100)),"NA",(Q252/J252*100)))</f>
        <v>15.805545847663296</v>
      </c>
      <c r="X252" s="151">
        <f t="shared" ref="X252:X253" si="962">IF(OR(K252&lt;0,R252&lt;0),"NM",IF(ISERROR((R252/K252*100)),"NA",(R252/K252*100)))</f>
        <v>15.868938162229226</v>
      </c>
      <c r="Y252" s="152">
        <f t="shared" ref="Y252:Y253" si="963">IF(OR(L252&lt;0,S252&lt;0),"NM",IF(ISERROR((S252/L252*100)),"NA",(S252/L252*100)))</f>
        <v>16.978871645600563</v>
      </c>
      <c r="Z252" s="150">
        <v>1.1155999999999993</v>
      </c>
      <c r="AA252" s="151">
        <v>0.69195999999999813</v>
      </c>
      <c r="AB252" s="151">
        <v>0.97241188914043741</v>
      </c>
      <c r="AC252" s="152">
        <v>1.6450252229532003</v>
      </c>
      <c r="AD252" s="150">
        <f t="shared" ref="AD252:AD253" si="964">IF(AND(Z252&lt;0,AA252&gt;0),"LP",IF(AND(Z252&gt;0,AA252&lt;0),"PL",IF(OR(Z252&lt;0,AA252&lt;0),"Loss",IF(ISERROR((+AA252/Z252-1)*100),"NA",(+AA252/Z252-1)*100))))</f>
        <v>-37.97418429544652</v>
      </c>
      <c r="AE252" s="151">
        <f t="shared" ref="AE252:AE253" si="965">IF(AND(AA252&lt;0,AB252&gt;0),"LP",IF(AND(AA252&gt;0,AB252&lt;0),"PL",IF(OR(AA252&lt;0,AB252&lt;0),"Loss",IF(ISERROR((+AB252/AA252-1)*100),"NA",(+AB252/AA252-1)*100))))</f>
        <v>40.530072423325045</v>
      </c>
      <c r="AF252" s="152">
        <f t="shared" ref="AF252:AF253" si="966">IF(AND(AB252&lt;0,AC252&gt;0),"LP",IF(AND(AB252&gt;0,AC252&lt;0),"PL",IF(OR(AB252&lt;0,AC252&lt;0),"Loss",IF(ISERROR((+AC252/AB252-1)*100),"NA",(+AC252/AB252-1)*100))))</f>
        <v>69.169591746489118</v>
      </c>
      <c r="AG252" s="150">
        <f t="shared" ref="AG252:AG253" si="967">IF(OR(J252&lt;0,AA252&lt;0),"NM",IF(ISERROR((AA252/J252*100)),"NA",(AA252/J252*100)))</f>
        <v>2.8930378322936878</v>
      </c>
      <c r="AH252" s="151">
        <f t="shared" ref="AH252:AH253" si="968">IF(OR(K252&lt;0,AB252&lt;0),"NM",IF(ISERROR((AB252/K252*100)),"NA",(AB252/K252*100)))</f>
        <v>3.6772412035589923</v>
      </c>
      <c r="AI252" s="152">
        <f t="shared" ref="AI252:AI253" si="969">IF(OR(L252&lt;0,AC252&lt;0),"NM",IF(ISERROR((AC252/L252*100)),"NA",(AC252/L252*100)))</f>
        <v>5.4076711230812098</v>
      </c>
    </row>
    <row r="253" spans="2:35" ht="12.75">
      <c r="B253" s="252" t="s">
        <v>583</v>
      </c>
      <c r="C253" s="165" t="s">
        <v>1403</v>
      </c>
      <c r="D253" s="177" t="s">
        <v>106</v>
      </c>
      <c r="E253" s="148">
        <f>VLOOKUP($B253,Snapshot!$D:$AJ,2,FALSE)</f>
        <v>6934.2</v>
      </c>
      <c r="F253" s="148">
        <f>VLOOKUP($B253,Snapshot!$D:$AJ,3,FALSE)</f>
        <v>8100</v>
      </c>
      <c r="G253" s="148">
        <f t="shared" si="954"/>
        <v>16.812321536730977</v>
      </c>
      <c r="H253" s="149">
        <f>VLOOKUP($B253,Snapshot!$D:$AJ,8,FALSE)</f>
        <v>5.0297171515100993</v>
      </c>
      <c r="I253" s="150">
        <v>80.146000000000001</v>
      </c>
      <c r="J253" s="151">
        <v>91.79</v>
      </c>
      <c r="K253" s="151">
        <v>103.18015452973053</v>
      </c>
      <c r="L253" s="152">
        <v>118.08029364824073</v>
      </c>
      <c r="M253" s="150">
        <f t="shared" si="955"/>
        <v>14.528485513937062</v>
      </c>
      <c r="N253" s="151">
        <f t="shared" si="956"/>
        <v>12.408927475466314</v>
      </c>
      <c r="O253" s="152">
        <f t="shared" si="957"/>
        <v>14.440896300670737</v>
      </c>
      <c r="P253" s="150">
        <v>14.061999999999999</v>
      </c>
      <c r="Q253" s="151">
        <v>14.97747</v>
      </c>
      <c r="R253" s="151">
        <v>17.676083234630649</v>
      </c>
      <c r="S253" s="152">
        <v>21.4924038864424</v>
      </c>
      <c r="T253" s="150">
        <f t="shared" si="958"/>
        <v>6.510240364101838</v>
      </c>
      <c r="U253" s="151">
        <f t="shared" si="959"/>
        <v>18.017817659662484</v>
      </c>
      <c r="V253" s="152">
        <f t="shared" si="960"/>
        <v>21.590307089835868</v>
      </c>
      <c r="W253" s="150">
        <f t="shared" si="961"/>
        <v>16.31710425972328</v>
      </c>
      <c r="X253" s="151">
        <f t="shared" si="962"/>
        <v>17.131281994288379</v>
      </c>
      <c r="Y253" s="152">
        <f t="shared" si="963"/>
        <v>18.201516292352661</v>
      </c>
      <c r="Z253" s="150">
        <v>8.1259999999999994</v>
      </c>
      <c r="AA253" s="151">
        <v>8.2664700000000018</v>
      </c>
      <c r="AB253" s="151">
        <v>9.6658457381368628</v>
      </c>
      <c r="AC253" s="152">
        <v>12.351444209450149</v>
      </c>
      <c r="AD253" s="150">
        <f t="shared" si="964"/>
        <v>1.7286487816884355</v>
      </c>
      <c r="AE253" s="151">
        <f t="shared" si="965"/>
        <v>16.92833504672322</v>
      </c>
      <c r="AF253" s="152">
        <f t="shared" si="966"/>
        <v>27.78441270500711</v>
      </c>
      <c r="AG253" s="150">
        <f t="shared" si="967"/>
        <v>9.0058503104913399</v>
      </c>
      <c r="AH253" s="151">
        <f t="shared" si="968"/>
        <v>9.3679310543693042</v>
      </c>
      <c r="AI253" s="152">
        <f t="shared" si="969"/>
        <v>10.460207904161299</v>
      </c>
    </row>
    <row r="254" spans="2:35" ht="12.75">
      <c r="B254" s="252" t="s">
        <v>191</v>
      </c>
      <c r="C254" s="165" t="s">
        <v>456</v>
      </c>
      <c r="D254" s="177" t="s">
        <v>106</v>
      </c>
      <c r="E254" s="148">
        <f>VLOOKUP($B254,Snapshot!$D:$AJ,2,FALSE)</f>
        <v>1901.45</v>
      </c>
      <c r="F254" s="148">
        <f>VLOOKUP($B254,Snapshot!$D:$AJ,3,FALSE)</f>
        <v>2300</v>
      </c>
      <c r="G254" s="148">
        <f t="shared" ref="G254" si="970">IF(IFERROR(((IF(F254&lt;0,"-",F254))/E254*100-100),"-")=-100,"-",(IFERROR(((IF(F254&lt;0,"-",F254))/E254*100-100),"-")))</f>
        <v>20.960319755975704</v>
      </c>
      <c r="H254" s="149">
        <f>VLOOKUP($B254,Snapshot!$D:$AJ,8,FALSE)</f>
        <v>2.6587401433691751</v>
      </c>
      <c r="I254" s="150">
        <v>60.158999999999999</v>
      </c>
      <c r="J254" s="151">
        <v>71.471999999999994</v>
      </c>
      <c r="K254" s="151">
        <v>70.716125567728653</v>
      </c>
      <c r="L254" s="152">
        <v>79.225137159722976</v>
      </c>
      <c r="M254" s="150">
        <f t="shared" ref="M254" si="971">IF(AND(I254&lt;0,J254&gt;0),"LP",IF(AND(I254&gt;0,J254&lt;0),"PL",IF(OR(I254&lt;0,J254&lt;0),"Loss",IF(ISERROR((+J254/I254-1)*100),"NA",(+J254/I254-1)*100))))</f>
        <v>18.805166309280395</v>
      </c>
      <c r="N254" s="151">
        <f t="shared" ref="N254" si="972">IF(AND(J254&lt;0,K254&gt;0),"LP",IF(AND(J254&gt;0,K254&lt;0),"PL",IF(OR(J254&lt;0,K254&lt;0),"Loss",IF(ISERROR((+K254/J254-1)*100),"NA",(+K254/J254-1)*100))))</f>
        <v>-1.0575811958128178</v>
      </c>
      <c r="O254" s="152">
        <f t="shared" ref="O254" si="973">IF(AND(K254&lt;0,L254&gt;0),"LP",IF(AND(K254&gt;0,L254&lt;0),"PL",IF(OR(K254&lt;0,L254&lt;0),"Loss",IF(ISERROR((+L254/K254-1)*100),"NA",(+L254/K254-1)*100))))</f>
        <v>12.032632619054873</v>
      </c>
      <c r="P254" s="150">
        <v>10.243</v>
      </c>
      <c r="Q254" s="151">
        <v>13.028</v>
      </c>
      <c r="R254" s="151">
        <v>13.140055560771334</v>
      </c>
      <c r="S254" s="152">
        <v>15.448901746145978</v>
      </c>
      <c r="T254" s="150">
        <f t="shared" ref="T254" si="974">IF(AND(P254&lt;0,Q254&gt;0),"LP",IF(AND(P254&gt;0,Q254&lt;0),"PL",IF(OR(P254&lt;0,Q254&lt;0),"Loss",IF(ISERROR((+Q254/P254-1)*100),"NA",(+Q254/P254-1)*100))))</f>
        <v>27.189300009762761</v>
      </c>
      <c r="U254" s="151">
        <f t="shared" ref="U254" si="975">IF(AND(Q254&lt;0,R254&gt;0),"LP",IF(AND(Q254&gt;0,R254&lt;0),"PL",IF(OR(Q254&lt;0,R254&lt;0),"Loss",IF(ISERROR((+R254/Q254-1)*100),"NA",(+R254/Q254-1)*100))))</f>
        <v>0.86011330036330769</v>
      </c>
      <c r="V254" s="152">
        <f t="shared" ref="V254" si="976">IF(AND(R254&lt;0,S254&gt;0),"LP",IF(AND(R254&gt;0,S254&lt;0),"PL",IF(OR(R254&lt;0,S254&lt;0),"Loss",IF(ISERROR((+S254/R254-1)*100),"NA",(+S254/R254-1)*100))))</f>
        <v>17.571053445675933</v>
      </c>
      <c r="W254" s="150">
        <f t="shared" ref="W254" si="977">IF(OR(J254&lt;0,Q254&lt;0),"NM",IF(ISERROR((Q254/J254*100)),"NA",(Q254/J254*100)))</f>
        <v>18.228117304678758</v>
      </c>
      <c r="X254" s="151">
        <f t="shared" ref="X254" si="978">IF(OR(K254&lt;0,R254&lt;0),"NM",IF(ISERROR((R254/K254*100)),"NA",(R254/K254*100)))</f>
        <v>18.58141329898849</v>
      </c>
      <c r="Y254" s="152">
        <f t="shared" ref="Y254" si="979">IF(OR(L254&lt;0,S254&lt;0),"NM",IF(ISERROR((S254/L254*100)),"NA",(S254/L254*100)))</f>
        <v>19.499999999999996</v>
      </c>
      <c r="Z254" s="150">
        <v>5.7691999999999997</v>
      </c>
      <c r="AA254" s="151">
        <v>7.3490000000000002</v>
      </c>
      <c r="AB254" s="151">
        <v>7.9477312413294472</v>
      </c>
      <c r="AC254" s="152">
        <v>9.5937442651045384</v>
      </c>
      <c r="AD254" s="150">
        <f t="shared" ref="AD254" si="980">IF(AND(Z254&lt;0,AA254&gt;0),"LP",IF(AND(Z254&gt;0,AA254&lt;0),"PL",IF(OR(Z254&lt;0,AA254&lt;0),"Loss",IF(ISERROR((+AA254/Z254-1)*100),"NA",(+AA254/Z254-1)*100))))</f>
        <v>27.383346044512248</v>
      </c>
      <c r="AE254" s="151">
        <f t="shared" ref="AE254" si="981">IF(AND(AA254&lt;0,AB254&gt;0),"LP",IF(AND(AA254&gt;0,AB254&lt;0),"PL",IF(OR(AA254&lt;0,AB254&lt;0),"Loss",IF(ISERROR((+AB254/AA254-1)*100),"NA",(+AB254/AA254-1)*100))))</f>
        <v>8.1471117339698917</v>
      </c>
      <c r="AF254" s="152">
        <f t="shared" ref="AF254" si="982">IF(AND(AB254&lt;0,AC254&gt;0),"LP",IF(AND(AB254&gt;0,AC254&lt;0),"PL",IF(OR(AB254&lt;0,AC254&lt;0),"Loss",IF(ISERROR((+AC254/AB254-1)*100),"NA",(+AC254/AB254-1)*100))))</f>
        <v>20.71047666050363</v>
      </c>
      <c r="AG254" s="150">
        <f t="shared" ref="AG254" si="983">IF(OR(J254&lt;0,AA254&lt;0),"NM",IF(ISERROR((AA254/J254*100)),"NA",(AA254/J254*100)))</f>
        <v>10.282348332214015</v>
      </c>
      <c r="AH254" s="151">
        <f t="shared" ref="AH254" si="984">IF(OR(K254&lt;0,AB254&lt;0),"NM",IF(ISERROR((AB254/K254*100)),"NA",(AB254/K254*100)))</f>
        <v>11.238923481062994</v>
      </c>
      <c r="AI254" s="152">
        <f t="shared" ref="AI254" si="985">IF(OR(L254&lt;0,AC254&lt;0),"NM",IF(ISERROR((AC254/L254*100)),"NA",(AC254/L254*100)))</f>
        <v>12.109470060951654</v>
      </c>
    </row>
    <row r="255" spans="2:35" ht="12.75">
      <c r="B255" s="252" t="s">
        <v>192</v>
      </c>
      <c r="C255" s="165" t="s">
        <v>457</v>
      </c>
      <c r="D255" s="177" t="s">
        <v>106</v>
      </c>
      <c r="E255" s="148">
        <f>VLOOKUP($B255,Snapshot!$D:$AJ,2,FALSE)</f>
        <v>1808.7</v>
      </c>
      <c r="F255" s="148">
        <f>VLOOKUP($B255,Snapshot!$D:$AJ,3,FALSE)</f>
        <v>2200</v>
      </c>
      <c r="G255" s="148">
        <f t="shared" ref="G255" si="986">IF(IFERROR(((IF(F255&lt;0,"-",F255))/E255*100-100),"-")=-100,"-",(IFERROR(((IF(F255&lt;0,"-",F255))/E255*100-100),"-")))</f>
        <v>21.634322994415882</v>
      </c>
      <c r="H255" s="149">
        <f>VLOOKUP($B255,Snapshot!$D:$AJ,8,FALSE)</f>
        <v>57.881795649806449</v>
      </c>
      <c r="I255" s="150">
        <v>1014.56</v>
      </c>
      <c r="J255" s="151">
        <v>1099.1300000000001</v>
      </c>
      <c r="K255" s="151">
        <v>1161.2960814484716</v>
      </c>
      <c r="L255" s="152">
        <v>1269.4664569074544</v>
      </c>
      <c r="M255" s="150">
        <f t="shared" ref="M255" si="987">IF(AND(I255&lt;0,J255&gt;0),"LP",IF(AND(I255&gt;0,J255&lt;0),"PL",IF(OR(I255&lt;0,J255&lt;0),"Loss",IF(ISERROR((+J255/I255-1)*100),"NA",(+J255/I255-1)*100))))</f>
        <v>8.3356331808863047</v>
      </c>
      <c r="N255" s="151">
        <f t="shared" ref="N255" si="988">IF(AND(J255&lt;0,K255&gt;0),"LP",IF(AND(J255&gt;0,K255&lt;0),"PL",IF(OR(J255&lt;0,K255&lt;0),"Loss",IF(ISERROR((+K255/J255-1)*100),"NA",(+K255/J255-1)*100))))</f>
        <v>5.6559352804919749</v>
      </c>
      <c r="O255" s="152">
        <f t="shared" ref="O255" si="989">IF(AND(K255&lt;0,L255&gt;0),"LP",IF(AND(K255&gt;0,L255&lt;0),"PL",IF(OR(K255&lt;0,L255&lt;0),"Loss",IF(ISERROR((+L255/K255-1)*100),"NA",(+L255/K255-1)*100))))</f>
        <v>9.3146250286200161</v>
      </c>
      <c r="P255" s="150">
        <v>226.29</v>
      </c>
      <c r="Q255" s="151">
        <v>242.00000000000011</v>
      </c>
      <c r="R255" s="151">
        <v>254.06717193110748</v>
      </c>
      <c r="S255" s="152">
        <v>285.2469967766807</v>
      </c>
      <c r="T255" s="150">
        <f t="shared" ref="T255" si="990">IF(AND(P255&lt;0,Q255&gt;0),"LP",IF(AND(P255&gt;0,Q255&lt;0),"PL",IF(OR(P255&lt;0,Q255&lt;0),"Loss",IF(ISERROR((+Q255/P255-1)*100),"NA",(+Q255/P255-1)*100))))</f>
        <v>6.9424190198418501</v>
      </c>
      <c r="U255" s="151">
        <f t="shared" ref="U255" si="991">IF(AND(Q255&lt;0,R255&gt;0),"LP",IF(AND(Q255&gt;0,R255&lt;0),"PL",IF(OR(Q255&lt;0,R255&lt;0),"Loss",IF(ISERROR((+R255/Q255-1)*100),"NA",(+R255/Q255-1)*100))))</f>
        <v>4.9864346822757755</v>
      </c>
      <c r="V255" s="152">
        <f t="shared" ref="V255" si="992">IF(AND(R255&lt;0,S255&gt;0),"LP",IF(AND(R255&gt;0,S255&lt;0),"PL",IF(OR(R255&lt;0,S255&lt;0),"Loss",IF(ISERROR((+S255/R255-1)*100),"NA",(+S255/R255-1)*100))))</f>
        <v>12.272276110519265</v>
      </c>
      <c r="W255" s="150">
        <f t="shared" ref="W255" si="993">IF(OR(J255&lt;0,Q255&lt;0),"NM",IF(ISERROR((Q255/J255*100)),"NA",(Q255/J255*100)))</f>
        <v>22.017413772711151</v>
      </c>
      <c r="X255" s="151">
        <f t="shared" ref="X255" si="994">IF(OR(K255&lt;0,R255&lt;0),"NM",IF(ISERROR((R255/K255*100)),"NA",(R255/K255*100)))</f>
        <v>21.87789797880075</v>
      </c>
      <c r="Y255" s="152">
        <f t="shared" ref="Y255" si="995">IF(OR(L255&lt;0,S255&lt;0),"NM",IF(ISERROR((S255/L255*100)),"NA",(S255/L255*100)))</f>
        <v>22.469833308677611</v>
      </c>
      <c r="Z255" s="150">
        <v>148.49</v>
      </c>
      <c r="AA255" s="151">
        <v>157.02000000000012</v>
      </c>
      <c r="AB255" s="151">
        <v>172.02255202249458</v>
      </c>
      <c r="AC255" s="152">
        <v>191.28878887440192</v>
      </c>
      <c r="AD255" s="150">
        <f t="shared" ref="AD255" si="996">IF(AND(Z255&lt;0,AA255&gt;0),"LP",IF(AND(Z255&gt;0,AA255&lt;0),"PL",IF(OR(Z255&lt;0,AA255&lt;0),"Loss",IF(ISERROR((+AA255/Z255-1)*100),"NA",(+AA255/Z255-1)*100))))</f>
        <v>5.7444945787595847</v>
      </c>
      <c r="AE255" s="151">
        <f t="shared" ref="AE255" si="997">IF(AND(AA255&lt;0,AB255&gt;0),"LP",IF(AND(AA255&gt;0,AB255&lt;0),"PL",IF(OR(AA255&lt;0,AB255&lt;0),"Loss",IF(ISERROR((+AB255/AA255-1)*100),"NA",(+AB255/AA255-1)*100))))</f>
        <v>9.5545484794895117</v>
      </c>
      <c r="AF255" s="152">
        <f t="shared" ref="AF255" si="998">IF(AND(AB255&lt;0,AC255&gt;0),"LP",IF(AND(AB255&gt;0,AC255&lt;0),"PL",IF(OR(AB255&lt;0,AC255&lt;0),"Loss",IF(ISERROR((+AC255/AB255-1)*100),"NA",(+AC255/AB255-1)*100))))</f>
        <v>11.199832013530408</v>
      </c>
      <c r="AG255" s="150">
        <f t="shared" ref="AG255" si="999">IF(OR(J255&lt;0,AA255&lt;0),"NM",IF(ISERROR((AA255/J255*100)),"NA",(AA255/J255*100)))</f>
        <v>14.285844258640934</v>
      </c>
      <c r="AH255" s="151">
        <f t="shared" ref="AH255" si="1000">IF(OR(K255&lt;0,AB255&lt;0),"NM",IF(ISERROR((AB255/K255*100)),"NA",(AB255/K255*100)))</f>
        <v>14.812979632888521</v>
      </c>
      <c r="AI255" s="152">
        <f t="shared" ref="AI255" si="1001">IF(OR(L255&lt;0,AC255&lt;0),"NM",IF(ISERROR((AC255/L255*100)),"NA",(AC255/L255*100)))</f>
        <v>15.068439802686894</v>
      </c>
    </row>
    <row r="256" spans="2:35" ht="12.75">
      <c r="B256" s="252" t="s">
        <v>193</v>
      </c>
      <c r="C256" s="165" t="s">
        <v>458</v>
      </c>
      <c r="D256" s="177" t="s">
        <v>106</v>
      </c>
      <c r="E256" s="148">
        <f>VLOOKUP($B256,Snapshot!$D:$AJ,2,FALSE)</f>
        <v>1907.2</v>
      </c>
      <c r="F256" s="148">
        <f>VLOOKUP($B256,Snapshot!$D:$AJ,3,FALSE)</f>
        <v>2200</v>
      </c>
      <c r="G256" s="148">
        <f t="shared" ref="G256" si="1002">IF(IFERROR(((IF(F256&lt;0,"-",F256))/E256*100-100),"-")=-100,"-",(IFERROR(((IF(F256&lt;0,"-",F256))/E256*100-100),"-")))</f>
        <v>15.352348993288587</v>
      </c>
      <c r="H256" s="149">
        <f>VLOOKUP($B256,Snapshot!$D:$AJ,8,FALSE)</f>
        <v>103.74333030861051</v>
      </c>
      <c r="I256" s="150">
        <v>1467.67</v>
      </c>
      <c r="J256" s="151">
        <v>1536.71</v>
      </c>
      <c r="K256" s="151">
        <v>1634.0762527780732</v>
      </c>
      <c r="L256" s="152">
        <v>1784.8655973824807</v>
      </c>
      <c r="M256" s="150">
        <f t="shared" ref="M256" si="1003">IF(AND(I256&lt;0,J256&gt;0),"LP",IF(AND(I256&gt;0,J256&lt;0),"PL",IF(OR(I256&lt;0,J256&lt;0),"Loss",IF(ISERROR((+J256/I256-1)*100),"NA",(+J256/I256-1)*100))))</f>
        <v>4.7040547261986587</v>
      </c>
      <c r="N256" s="151">
        <f t="shared" ref="N256" si="1004">IF(AND(J256&lt;0,K256&gt;0),"LP",IF(AND(J256&gt;0,K256&lt;0),"PL",IF(OR(J256&lt;0,K256&lt;0),"Loss",IF(ISERROR((+K256/J256-1)*100),"NA",(+K256/J256-1)*100))))</f>
        <v>6.3360199893326197</v>
      </c>
      <c r="O256" s="152">
        <f t="shared" ref="O256" si="1005">IF(AND(K256&lt;0,L256&gt;0),"LP",IF(AND(K256&gt;0,L256&lt;0),"PL",IF(OR(K256&lt;0,L256&lt;0),"Loss",IF(ISERROR((+L256/K256-1)*100),"NA",(+L256/K256-1)*100))))</f>
        <v>9.2278034362259564</v>
      </c>
      <c r="P256" s="150">
        <v>357.49311</v>
      </c>
      <c r="Q256" s="151">
        <v>368.18143000000003</v>
      </c>
      <c r="R256" s="151">
        <v>390.88291358438835</v>
      </c>
      <c r="S256" s="152">
        <v>436.31540024997804</v>
      </c>
      <c r="T256" s="150">
        <f t="shared" ref="T256" si="1006">IF(AND(P256&lt;0,Q256&gt;0),"LP",IF(AND(P256&gt;0,Q256&lt;0),"PL",IF(OR(P256&lt;0,Q256&lt;0),"Loss",IF(ISERROR((+Q256/P256-1)*100),"NA",(+Q256/P256-1)*100))))</f>
        <v>2.9897974816913253</v>
      </c>
      <c r="U256" s="151">
        <f t="shared" ref="U256" si="1007">IF(AND(Q256&lt;0,R256&gt;0),"LP",IF(AND(Q256&gt;0,R256&lt;0),"PL",IF(OR(Q256&lt;0,R256&lt;0),"Loss",IF(ISERROR((+R256/Q256-1)*100),"NA",(+R256/Q256-1)*100))))</f>
        <v>6.165841548387796</v>
      </c>
      <c r="V256" s="152">
        <f t="shared" ref="V256" si="1008">IF(AND(R256&lt;0,S256&gt;0),"LP",IF(AND(R256&gt;0,S256&lt;0),"PL",IF(OR(R256&lt;0,S256&lt;0),"Loss",IF(ISERROR((+S256/R256-1)*100),"NA",(+S256/R256-1)*100))))</f>
        <v>11.623042370661519</v>
      </c>
      <c r="W256" s="150">
        <f t="shared" ref="W256" si="1009">IF(OR(J256&lt;0,Q256&lt;0),"NM",IF(ISERROR((Q256/J256*100)),"NA",(Q256/J256*100)))</f>
        <v>23.959070351595294</v>
      </c>
      <c r="X256" s="151">
        <f t="shared" ref="X256" si="1010">IF(OR(K256&lt;0,R256&lt;0),"NM",IF(ISERROR((R256/K256*100)),"NA",(R256/K256*100)))</f>
        <v>23.920726644173001</v>
      </c>
      <c r="Y256" s="152">
        <f t="shared" ref="Y256" si="1011">IF(OR(L256&lt;0,S256&lt;0),"NM",IF(ISERROR((S256/L256*100)),"NA",(S256/L256*100)))</f>
        <v>24.445280411580455</v>
      </c>
      <c r="Z256" s="150">
        <v>240.95000000000005</v>
      </c>
      <c r="AA256" s="151">
        <v>243.37</v>
      </c>
      <c r="AB256" s="151">
        <v>265.28182571577798</v>
      </c>
      <c r="AC256" s="152">
        <v>298.74664741491102</v>
      </c>
      <c r="AD256" s="150">
        <f t="shared" ref="AD256" si="1012">IF(AND(Z256&lt;0,AA256&gt;0),"LP",IF(AND(Z256&gt;0,AA256&lt;0),"PL",IF(OR(Z256&lt;0,AA256&lt;0),"Loss",IF(ISERROR((+AA256/Z256-1)*100),"NA",(+AA256/Z256-1)*100))))</f>
        <v>1.0043577505706391</v>
      </c>
      <c r="AE256" s="151">
        <f t="shared" ref="AE256" si="1013">IF(AND(AA256&lt;0,AB256&gt;0),"LP",IF(AND(AA256&gt;0,AB256&lt;0),"PL",IF(OR(AA256&lt;0,AB256&lt;0),"Loss",IF(ISERROR((+AB256/AA256-1)*100),"NA",(+AB256/AA256-1)*100))))</f>
        <v>9.0035031909347918</v>
      </c>
      <c r="AF256" s="152">
        <f t="shared" ref="AF256" si="1014">IF(AND(AB256&lt;0,AC256&gt;0),"LP",IF(AND(AB256&gt;0,AC256&lt;0),"PL",IF(OR(AB256&lt;0,AC256&lt;0),"Loss",IF(ISERROR((+AC256/AB256-1)*100),"NA",(+AC256/AB256-1)*100))))</f>
        <v>12.61481882855675</v>
      </c>
      <c r="AG256" s="150">
        <f t="shared" ref="AG256" si="1015">IF(OR(J256&lt;0,AA256&lt;0),"NM",IF(ISERROR((AA256/J256*100)),"NA",(AA256/J256*100)))</f>
        <v>15.837080516167656</v>
      </c>
      <c r="AH256" s="151">
        <f t="shared" ref="AH256" si="1016">IF(OR(K256&lt;0,AB256&lt;0),"NM",IF(ISERROR((AB256/K256*100)),"NA",(AB256/K256*100)))</f>
        <v>16.234360254900931</v>
      </c>
      <c r="AI256" s="152">
        <f t="shared" ref="AI256" si="1017">IF(OR(L256&lt;0,AC256&lt;0),"NM",IF(ISERROR((AC256/L256*100)),"NA",(AC256/L256*100)))</f>
        <v>16.737767137930458</v>
      </c>
    </row>
    <row r="257" spans="2:35" ht="12.75">
      <c r="B257" s="252" t="s">
        <v>600</v>
      </c>
      <c r="C257" s="165" t="s">
        <v>602</v>
      </c>
      <c r="D257" s="177" t="s">
        <v>106</v>
      </c>
      <c r="E257" s="148">
        <f>VLOOKUP($B257,Snapshot!$D:$AJ,2,FALSE)</f>
        <v>5358.15</v>
      </c>
      <c r="F257" s="148">
        <f>VLOOKUP($B257,Snapshot!$D:$AJ,3,FALSE)</f>
        <v>6600</v>
      </c>
      <c r="G257" s="148">
        <f t="shared" ref="G257" si="1018">IF(IFERROR(((IF(F257&lt;0,"-",F257))/E257*100-100),"-")=-100,"-",(IFERROR(((IF(F257&lt;0,"-",F257))/E257*100-100),"-")))</f>
        <v>23.176842753562326</v>
      </c>
      <c r="H257" s="149">
        <f>VLOOKUP($B257,Snapshot!$D:$AJ,8,FALSE)</f>
        <v>6.9212174432497005</v>
      </c>
      <c r="I257" s="150">
        <v>80.135999999999996</v>
      </c>
      <c r="J257" s="151">
        <v>96.471999999999994</v>
      </c>
      <c r="K257" s="151">
        <v>105.64700742400001</v>
      </c>
      <c r="L257" s="152">
        <v>118.4472744155628</v>
      </c>
      <c r="M257" s="150">
        <f t="shared" ref="M257" si="1019">IF(AND(I257&lt;0,J257&gt;0),"LP",IF(AND(I257&gt;0,J257&lt;0),"PL",IF(OR(I257&lt;0,J257&lt;0),"Loss",IF(ISERROR((+J257/I257-1)*100),"NA",(+J257/I257-1)*100))))</f>
        <v>20.385344913646808</v>
      </c>
      <c r="N257" s="151">
        <f t="shared" ref="N257" si="1020">IF(AND(J257&lt;0,K257&gt;0),"LP",IF(AND(J257&gt;0,K257&lt;0),"PL",IF(OR(J257&lt;0,K257&lt;0),"Loss",IF(ISERROR((+K257/J257-1)*100),"NA",(+K257/J257-1)*100))))</f>
        <v>9.510539248693938</v>
      </c>
      <c r="O257" s="152">
        <f t="shared" ref="O257" si="1021">IF(AND(K257&lt;0,L257&gt;0),"LP",IF(AND(K257&gt;0,L257&lt;0),"PL",IF(OR(K257&lt;0,L257&lt;0),"Loss",IF(ISERROR((+L257/K257-1)*100),"NA",(+L257/K257-1)*100))))</f>
        <v>12.116071532618665</v>
      </c>
      <c r="P257" s="150">
        <v>17.132000000000001</v>
      </c>
      <c r="Q257" s="151">
        <v>19.189</v>
      </c>
      <c r="R257" s="151">
        <v>19.831885309952014</v>
      </c>
      <c r="S257" s="152">
        <v>22.860323962203616</v>
      </c>
      <c r="T257" s="150">
        <f t="shared" ref="T257" si="1022">IF(AND(P257&lt;0,Q257&gt;0),"LP",IF(AND(P257&gt;0,Q257&lt;0),"PL",IF(OR(P257&lt;0,Q257&lt;0),"Loss",IF(ISERROR((+Q257/P257-1)*100),"NA",(+Q257/P257-1)*100))))</f>
        <v>12.006770954938117</v>
      </c>
      <c r="U257" s="151">
        <f t="shared" ref="U257" si="1023">IF(AND(Q257&lt;0,R257&gt;0),"LP",IF(AND(Q257&gt;0,R257&lt;0),"PL",IF(OR(Q257&lt;0,R257&lt;0),"Loss",IF(ISERROR((+R257/Q257-1)*100),"NA",(+R257/Q257-1)*100))))</f>
        <v>3.3502804208245029</v>
      </c>
      <c r="V257" s="152">
        <f t="shared" ref="V257" si="1024">IF(AND(R257&lt;0,S257&gt;0),"LP",IF(AND(R257&gt;0,S257&lt;0),"PL",IF(OR(R257&lt;0,S257&lt;0),"Loss",IF(ISERROR((+S257/R257-1)*100),"NA",(+S257/R257-1)*100))))</f>
        <v>15.270553479511474</v>
      </c>
      <c r="W257" s="150">
        <f t="shared" ref="W257" si="1025">IF(OR(J257&lt;0,Q257&lt;0),"NM",IF(ISERROR((Q257/J257*100)),"NA",(Q257/J257*100)))</f>
        <v>19.890745501285348</v>
      </c>
      <c r="X257" s="151">
        <f t="shared" ref="X257" si="1026">IF(OR(K257&lt;0,R257&lt;0),"NM",IF(ISERROR((R257/K257*100)),"NA",(R257/K257*100)))</f>
        <v>18.771838212472424</v>
      </c>
      <c r="Y257" s="152">
        <f t="shared" ref="Y257" si="1027">IF(OR(L257&lt;0,S257&lt;0),"NM",IF(ISERROR((S257/L257*100)),"NA",(S257/L257*100)))</f>
        <v>19.299999999999994</v>
      </c>
      <c r="Z257" s="150">
        <v>11.698</v>
      </c>
      <c r="AA257" s="151">
        <v>13.036</v>
      </c>
      <c r="AB257" s="151">
        <v>13.763809848248332</v>
      </c>
      <c r="AC257" s="152">
        <v>16.192926885351586</v>
      </c>
      <c r="AD257" s="150">
        <f t="shared" ref="AD257" si="1028">IF(AND(Z257&lt;0,AA257&gt;0),"LP",IF(AND(Z257&gt;0,AA257&lt;0),"PL",IF(OR(Z257&lt;0,AA257&lt;0),"Loss",IF(ISERROR((+AA257/Z257-1)*100),"NA",(+AA257/Z257-1)*100))))</f>
        <v>11.437852624380218</v>
      </c>
      <c r="AE257" s="151">
        <f t="shared" ref="AE257" si="1029">IF(AND(AA257&lt;0,AB257&gt;0),"LP",IF(AND(AA257&gt;0,AB257&lt;0),"PL",IF(OR(AA257&lt;0,AB257&lt;0),"Loss",IF(ISERROR((+AB257/AA257-1)*100),"NA",(+AB257/AA257-1)*100))))</f>
        <v>5.5830764670783406</v>
      </c>
      <c r="AF257" s="152">
        <f t="shared" ref="AF257" si="1030">IF(AND(AB257&lt;0,AC257&gt;0),"LP",IF(AND(AB257&gt;0,AC257&lt;0),"PL",IF(OR(AB257&lt;0,AC257&lt;0),"Loss",IF(ISERROR((+AC257/AB257-1)*100),"NA",(+AC257/AB257-1)*100))))</f>
        <v>17.64858032685186</v>
      </c>
      <c r="AG257" s="150">
        <f t="shared" ref="AG257" si="1031">IF(OR(J257&lt;0,AA257&lt;0),"NM",IF(ISERROR((AA257/J257*100)),"NA",(AA257/J257*100)))</f>
        <v>13.512729082013433</v>
      </c>
      <c r="AH257" s="151">
        <f t="shared" ref="AH257" si="1032">IF(OR(K257&lt;0,AB257&lt;0),"NM",IF(ISERROR((AB257/K257*100)),"NA",(AB257/K257*100)))</f>
        <v>13.028111428664646</v>
      </c>
      <c r="AI257" s="152">
        <f t="shared" ref="AI257" si="1033">IF(OR(L257&lt;0,AC257&lt;0),"NM",IF(ISERROR((AC257/L257*100)),"NA",(AC257/L257*100)))</f>
        <v>13.670999999999998</v>
      </c>
    </row>
    <row r="258" spans="2:35" ht="12.75">
      <c r="B258" s="252" t="s">
        <v>673</v>
      </c>
      <c r="C258" s="165" t="s">
        <v>1404</v>
      </c>
      <c r="D258" s="177" t="s">
        <v>106</v>
      </c>
      <c r="E258" s="148">
        <f>VLOOKUP($B258,Snapshot!$D:$AJ,2,FALSE)</f>
        <v>6139.7</v>
      </c>
      <c r="F258" s="148">
        <f>VLOOKUP($B258,Snapshot!$D:$AJ,3,FALSE)</f>
        <v>7400</v>
      </c>
      <c r="G258" s="148">
        <f t="shared" ref="G258" si="1034">IF(IFERROR(((IF(F258&lt;0,"-",F258))/E258*100-100),"-")=-100,"-",(IFERROR(((IF(F258&lt;0,"-",F258))/E258*100-100),"-")))</f>
        <v>20.527061582813502</v>
      </c>
      <c r="H258" s="149">
        <f>VLOOKUP($B258,Snapshot!$D:$AJ,8,FALSE)</f>
        <v>21.780229671259857</v>
      </c>
      <c r="I258" s="150">
        <v>331.83</v>
      </c>
      <c r="J258" s="151">
        <v>355.17</v>
      </c>
      <c r="K258" s="151">
        <v>378.15153585979988</v>
      </c>
      <c r="L258" s="152">
        <v>421.98889947408782</v>
      </c>
      <c r="M258" s="150">
        <f t="shared" ref="M258" si="1035">IF(AND(I258&lt;0,J258&gt;0),"LP",IF(AND(I258&gt;0,J258&lt;0),"PL",IF(OR(I258&lt;0,J258&lt;0),"Loss",IF(ISERROR((+J258/I258-1)*100),"NA",(+J258/I258-1)*100))))</f>
        <v>7.0337220866106165</v>
      </c>
      <c r="N258" s="151">
        <f t="shared" ref="N258" si="1036">IF(AND(J258&lt;0,K258&gt;0),"LP",IF(AND(J258&gt;0,K258&lt;0),"PL",IF(OR(J258&lt;0,K258&lt;0),"Loss",IF(ISERROR((+K258/J258-1)*100),"NA",(+K258/J258-1)*100))))</f>
        <v>6.470573488695508</v>
      </c>
      <c r="O258" s="152">
        <f t="shared" ref="O258" si="1037">IF(AND(K258&lt;0,L258&gt;0),"LP",IF(AND(K258&gt;0,L258&lt;0),"PL",IF(OR(K258&lt;0,L258&lt;0),"Loss",IF(ISERROR((+L258/K258-1)*100),"NA",(+L258/K258-1)*100))))</f>
        <v>11.592538825636467</v>
      </c>
      <c r="P258" s="150">
        <v>61.878</v>
      </c>
      <c r="Q258" s="151">
        <v>63.874000000000002</v>
      </c>
      <c r="R258" s="151">
        <v>68.273367254863203</v>
      </c>
      <c r="S258" s="152">
        <v>78.347877153693375</v>
      </c>
      <c r="T258" s="150">
        <f t="shared" ref="T258" si="1038">IF(AND(P258&lt;0,Q258&gt;0),"LP",IF(AND(P258&gt;0,Q258&lt;0),"PL",IF(OR(P258&lt;0,Q258&lt;0),"Loss",IF(ISERROR((+Q258/P258-1)*100),"NA",(+Q258/P258-1)*100))))</f>
        <v>3.2257021881767489</v>
      </c>
      <c r="U258" s="151">
        <f t="shared" ref="U258" si="1039">IF(AND(Q258&lt;0,R258&gt;0),"LP",IF(AND(Q258&gt;0,R258&lt;0),"PL",IF(OR(Q258&lt;0,R258&lt;0),"Loss",IF(ISERROR((+R258/Q258-1)*100),"NA",(+R258/Q258-1)*100))))</f>
        <v>6.8875712416056611</v>
      </c>
      <c r="V258" s="152">
        <f t="shared" ref="V258" si="1040">IF(AND(R258&lt;0,S258&gt;0),"LP",IF(AND(R258&gt;0,S258&lt;0),"PL",IF(OR(R258&lt;0,S258&lt;0),"Loss",IF(ISERROR((+S258/R258-1)*100),"NA",(+S258/R258-1)*100))))</f>
        <v>14.756134498569873</v>
      </c>
      <c r="W258" s="150">
        <f t="shared" ref="W258" si="1041">IF(OR(J258&lt;0,Q258&lt;0),"NM",IF(ISERROR((Q258/J258*100)),"NA",(Q258/J258*100)))</f>
        <v>17.98406396936678</v>
      </c>
      <c r="X258" s="151">
        <f t="shared" ref="X258" si="1042">IF(OR(K258&lt;0,R258&lt;0),"NM",IF(ISERROR((R258/K258*100)),"NA",(R258/K258*100)))</f>
        <v>18.054499527452833</v>
      </c>
      <c r="Y258" s="152">
        <f t="shared" ref="Y258" si="1043">IF(OR(L258&lt;0,S258&lt;0),"NM",IF(ISERROR((S258/L258*100)),"NA",(S258/L258*100)))</f>
        <v>18.56633604612254</v>
      </c>
      <c r="Z258" s="150">
        <v>44.904000000000003</v>
      </c>
      <c r="AA258" s="151">
        <v>45.845999999999997</v>
      </c>
      <c r="AB258" s="151">
        <v>49.579995885555945</v>
      </c>
      <c r="AC258" s="152">
        <v>57.550456805105775</v>
      </c>
      <c r="AD258" s="150">
        <f t="shared" ref="AD258" si="1044">IF(AND(Z258&lt;0,AA258&gt;0),"LP",IF(AND(Z258&gt;0,AA258&lt;0),"PL",IF(OR(Z258&lt;0,AA258&lt;0),"Loss",IF(ISERROR((+AA258/Z258-1)*100),"NA",(+AA258/Z258-1)*100))))</f>
        <v>2.0978086584714006</v>
      </c>
      <c r="AE258" s="151">
        <f t="shared" ref="AE258" si="1045">IF(AND(AA258&lt;0,AB258&gt;0),"LP",IF(AND(AA258&gt;0,AB258&lt;0),"PL",IF(OR(AA258&lt;0,AB258&lt;0),"Loss",IF(ISERROR((+AB258/AA258-1)*100),"NA",(+AB258/AA258-1)*100))))</f>
        <v>8.1446492290623951</v>
      </c>
      <c r="AF258" s="152">
        <f t="shared" ref="AF258" si="1046">IF(AND(AB258&lt;0,AC258&gt;0),"LP",IF(AND(AB258&gt;0,AC258&lt;0),"PL",IF(OR(AB258&lt;0,AC258&lt;0),"Loss",IF(ISERROR((+AC258/AB258-1)*100),"NA",(+AC258/AB258-1)*100))))</f>
        <v>16.075961236357927</v>
      </c>
      <c r="AG258" s="150">
        <f t="shared" ref="AG258" si="1047">IF(OR(J258&lt;0,AA258&lt;0),"NM",IF(ISERROR((AA258/J258*100)),"NA",(AA258/J258*100)))</f>
        <v>12.908184812906494</v>
      </c>
      <c r="AH258" s="151">
        <f t="shared" ref="AH258" si="1048">IF(OR(K258&lt;0,AB258&lt;0),"NM",IF(ISERROR((AB258/K258*100)),"NA",(AB258/K258*100)))</f>
        <v>13.111144920468545</v>
      </c>
      <c r="AI258" s="152">
        <f t="shared" ref="AI258" si="1049">IF(OR(L258&lt;0,AC258&lt;0),"NM",IF(ISERROR((AC258/L258*100)),"NA",(AC258/L258*100)))</f>
        <v>13.637907745163247</v>
      </c>
    </row>
    <row r="259" spans="2:35" ht="12.75">
      <c r="B259" s="252" t="s">
        <v>194</v>
      </c>
      <c r="C259" s="165" t="s">
        <v>459</v>
      </c>
      <c r="D259" s="177" t="s">
        <v>106</v>
      </c>
      <c r="E259" s="148">
        <f>VLOOKUP($B259,Snapshot!$D:$AJ,2,FALSE)</f>
        <v>3081.25</v>
      </c>
      <c r="F259" s="148">
        <f>VLOOKUP($B259,Snapshot!$D:$AJ,3,FALSE)</f>
        <v>3000</v>
      </c>
      <c r="G259" s="148">
        <f t="shared" ref="G259:G263" si="1050">IF(IFERROR(((IF(F259&lt;0,"-",F259))/E259*100-100),"-")=-100,"-",(IFERROR(((IF(F259&lt;0,"-",F259))/E259*100-100),"-")))</f>
        <v>-2.6369168356997932</v>
      </c>
      <c r="H259" s="149">
        <f>VLOOKUP($B259,Snapshot!$D:$AJ,8,FALSE)</f>
        <v>7.0426704537534821</v>
      </c>
      <c r="I259" s="150">
        <v>137.98500000000001</v>
      </c>
      <c r="J259" s="151">
        <v>132.785</v>
      </c>
      <c r="K259" s="151">
        <v>142.31128083233224</v>
      </c>
      <c r="L259" s="152">
        <v>156.67918784143404</v>
      </c>
      <c r="M259" s="150">
        <f t="shared" ref="M259:M263" si="1051">IF(AND(I259&lt;0,J259&gt;0),"LP",IF(AND(I259&gt;0,J259&lt;0),"PL",IF(OR(I259&lt;0,J259&lt;0),"Loss",IF(ISERROR((+J259/I259-1)*100),"NA",(+J259/I259-1)*100))))</f>
        <v>-3.7685255643729487</v>
      </c>
      <c r="N259" s="151">
        <f t="shared" ref="N259:N263" si="1052">IF(AND(J259&lt;0,K259&gt;0),"LP",IF(AND(J259&gt;0,K259&lt;0),"PL",IF(OR(J259&lt;0,K259&lt;0),"Loss",IF(ISERROR((+K259/J259-1)*100),"NA",(+K259/J259-1)*100))))</f>
        <v>7.1742145817164982</v>
      </c>
      <c r="O259" s="152">
        <f t="shared" ref="O259:O263" si="1053">IF(AND(K259&lt;0,L259&gt;0),"LP",IF(AND(K259&gt;0,L259&lt;0),"PL",IF(OR(K259&lt;0,L259&lt;0),"Loss",IF(ISERROR((+L259/K259-1)*100),"NA",(+L259/K259-1)*100))))</f>
        <v>10.096112497244491</v>
      </c>
      <c r="P259" s="150">
        <v>24.34</v>
      </c>
      <c r="Q259" s="151">
        <v>24.22</v>
      </c>
      <c r="R259" s="151">
        <v>25.315395013884547</v>
      </c>
      <c r="S259" s="152">
        <v>28.091287084487213</v>
      </c>
      <c r="T259" s="150">
        <f t="shared" ref="T259:T263" si="1054">IF(AND(P259&lt;0,Q259&gt;0),"LP",IF(AND(P259&gt;0,Q259&lt;0),"PL",IF(OR(P259&lt;0,Q259&lt;0),"Loss",IF(ISERROR((+Q259/P259-1)*100),"NA",(+Q259/P259-1)*100))))</f>
        <v>-0.49301561216105183</v>
      </c>
      <c r="U259" s="151">
        <f t="shared" ref="U259:U263" si="1055">IF(AND(Q259&lt;0,R259&gt;0),"LP",IF(AND(Q259&gt;0,R259&lt;0),"PL",IF(OR(Q259&lt;0,R259&lt;0),"Loss",IF(ISERROR((+R259/Q259-1)*100),"NA",(+R259/Q259-1)*100))))</f>
        <v>4.522687918598467</v>
      </c>
      <c r="V259" s="152">
        <f t="shared" ref="V259:V263" si="1056">IF(AND(R259&lt;0,S259&gt;0),"LP",IF(AND(R259&gt;0,S259&lt;0),"PL",IF(OR(R259&lt;0,S259&lt;0),"Loss",IF(ISERROR((+S259/R259-1)*100),"NA",(+S259/R259-1)*100))))</f>
        <v>10.965233088720105</v>
      </c>
      <c r="W259" s="150">
        <f t="shared" ref="W259:W263" si="1057">IF(OR(J259&lt;0,Q259&lt;0),"NM",IF(ISERROR((Q259/J259*100)),"NA",(Q259/J259*100)))</f>
        <v>18.240012049553791</v>
      </c>
      <c r="X259" s="151">
        <f t="shared" ref="X259:X263" si="1058">IF(OR(K259&lt;0,R259&lt;0),"NM",IF(ISERROR((R259/K259*100)),"NA",(R259/K259*100)))</f>
        <v>17.78874792344153</v>
      </c>
      <c r="Y259" s="152">
        <f t="shared" ref="Y259:Y263" si="1059">IF(OR(L259&lt;0,S259&lt;0),"NM",IF(ISERROR((S259/L259*100)),"NA",(S259/L259*100)))</f>
        <v>17.929175834710595</v>
      </c>
      <c r="Z259" s="150">
        <v>16.38</v>
      </c>
      <c r="AA259" s="151">
        <v>15.548999999999999</v>
      </c>
      <c r="AB259" s="151">
        <v>17.471447350876538</v>
      </c>
      <c r="AC259" s="152">
        <v>19.850700873580159</v>
      </c>
      <c r="AD259" s="150">
        <f t="shared" ref="AD259:AD263" si="1060">IF(AND(Z259&lt;0,AA259&gt;0),"LP",IF(AND(Z259&gt;0,AA259&lt;0),"PL",IF(OR(Z259&lt;0,AA259&lt;0),"Loss",IF(ISERROR((+AA259/Z259-1)*100),"NA",(+AA259/Z259-1)*100))))</f>
        <v>-5.0732600732600659</v>
      </c>
      <c r="AE259" s="151">
        <f t="shared" ref="AE259:AE263" si="1061">IF(AND(AA259&lt;0,AB259&gt;0),"LP",IF(AND(AA259&gt;0,AB259&lt;0),"PL",IF(OR(AA259&lt;0,AB259&lt;0),"Loss",IF(ISERROR((+AB259/AA259-1)*100),"NA",(+AB259/AA259-1)*100))))</f>
        <v>12.363800571590055</v>
      </c>
      <c r="AF259" s="152">
        <f t="shared" ref="AF259:AF263" si="1062">IF(AND(AB259&lt;0,AC259&gt;0),"LP",IF(AND(AB259&gt;0,AC259&lt;0),"PL",IF(OR(AB259&lt;0,AC259&lt;0),"Loss",IF(ISERROR((+AC259/AB259-1)*100),"NA",(+AC259/AB259-1)*100))))</f>
        <v>13.617953194840805</v>
      </c>
      <c r="AG259" s="150">
        <f t="shared" ref="AG259:AG263" si="1063">IF(OR(J259&lt;0,AA259&lt;0),"NM",IF(ISERROR((AA259/J259*100)),"NA",(AA259/J259*100)))</f>
        <v>11.709906992506685</v>
      </c>
      <c r="AH259" s="151">
        <f t="shared" ref="AH259:AH263" si="1064">IF(OR(K259&lt;0,AB259&lt;0),"NM",IF(ISERROR((AB259/K259*100)),"NA",(AB259/K259*100)))</f>
        <v>12.276923690582885</v>
      </c>
      <c r="AI259" s="152">
        <f t="shared" ref="AI259:AI263" si="1065">IF(OR(L259&lt;0,AC259&lt;0),"NM",IF(ISERROR((AC259/L259*100)),"NA",(AC259/L259*100)))</f>
        <v>12.669647543533291</v>
      </c>
    </row>
    <row r="260" spans="2:35" ht="12.75">
      <c r="B260" s="252" t="s">
        <v>196</v>
      </c>
      <c r="C260" s="165" t="s">
        <v>460</v>
      </c>
      <c r="D260" s="177" t="s">
        <v>106</v>
      </c>
      <c r="E260" s="148">
        <f>VLOOKUP($B260,Snapshot!$D:$AJ,2,FALSE)</f>
        <v>5436.7</v>
      </c>
      <c r="F260" s="148">
        <f>VLOOKUP($B260,Snapshot!$D:$AJ,3,FALSE)</f>
        <v>6300</v>
      </c>
      <c r="G260" s="148">
        <f t="shared" si="1050"/>
        <v>15.879117847223512</v>
      </c>
      <c r="H260" s="149">
        <f>VLOOKUP($B260,Snapshot!$D:$AJ,8,FALSE)</f>
        <v>9.9872989247311814</v>
      </c>
      <c r="I260" s="150">
        <v>83.505920000000017</v>
      </c>
      <c r="J260" s="151">
        <v>98.215869999999995</v>
      </c>
      <c r="K260" s="151">
        <v>116.00381713229997</v>
      </c>
      <c r="L260" s="152">
        <v>137.28924112922195</v>
      </c>
      <c r="M260" s="150">
        <f t="shared" si="1051"/>
        <v>17.615457682521154</v>
      </c>
      <c r="N260" s="151">
        <f t="shared" si="1052"/>
        <v>18.11107220482797</v>
      </c>
      <c r="O260" s="152">
        <f t="shared" si="1053"/>
        <v>18.348899650988535</v>
      </c>
      <c r="P260" s="150">
        <v>15.19125000000002</v>
      </c>
      <c r="Q260" s="151">
        <v>17.243019999999998</v>
      </c>
      <c r="R260" s="151">
        <v>19.844612400913977</v>
      </c>
      <c r="S260" s="152">
        <v>24.849083052080822</v>
      </c>
      <c r="T260" s="150">
        <f t="shared" si="1054"/>
        <v>13.506261828354971</v>
      </c>
      <c r="U260" s="151">
        <f t="shared" si="1055"/>
        <v>15.087800170236875</v>
      </c>
      <c r="V260" s="152">
        <f t="shared" si="1056"/>
        <v>25.218283683567201</v>
      </c>
      <c r="W260" s="150">
        <f t="shared" si="1057"/>
        <v>17.556246256333115</v>
      </c>
      <c r="X260" s="151">
        <f t="shared" si="1058"/>
        <v>17.106861559806781</v>
      </c>
      <c r="Y260" s="152">
        <f t="shared" si="1059"/>
        <v>18.099803631875204</v>
      </c>
      <c r="Z260" s="150">
        <v>9.2109200000000193</v>
      </c>
      <c r="AA260" s="151">
        <v>10.934919999999998</v>
      </c>
      <c r="AB260" s="151">
        <v>13.747764748175406</v>
      </c>
      <c r="AC260" s="152">
        <v>17.668915051330348</v>
      </c>
      <c r="AD260" s="150">
        <f t="shared" si="1060"/>
        <v>18.716914271321162</v>
      </c>
      <c r="AE260" s="151">
        <f t="shared" si="1061"/>
        <v>25.723505505073739</v>
      </c>
      <c r="AF260" s="152">
        <f t="shared" si="1062"/>
        <v>28.522093409223892</v>
      </c>
      <c r="AG260" s="150">
        <f t="shared" si="1063"/>
        <v>11.133557132874756</v>
      </c>
      <c r="AH260" s="151">
        <f t="shared" si="1064"/>
        <v>11.851131357596934</v>
      </c>
      <c r="AI260" s="152">
        <f t="shared" si="1065"/>
        <v>12.869846832862658</v>
      </c>
    </row>
    <row r="261" spans="2:35" ht="12.75">
      <c r="B261" s="252" t="s">
        <v>197</v>
      </c>
      <c r="C261" s="165" t="s">
        <v>461</v>
      </c>
      <c r="D261" s="177" t="s">
        <v>106</v>
      </c>
      <c r="E261" s="148">
        <f>VLOOKUP($B261,Snapshot!$D:$AJ,2,FALSE)</f>
        <v>4309.05</v>
      </c>
      <c r="F261" s="148">
        <f>VLOOKUP($B261,Snapshot!$D:$AJ,3,FALSE)</f>
        <v>5400</v>
      </c>
      <c r="G261" s="148">
        <f t="shared" si="1050"/>
        <v>25.317645420684372</v>
      </c>
      <c r="H261" s="149">
        <f>VLOOKUP($B261,Snapshot!$D:$AJ,8,FALSE)</f>
        <v>185.49274193548388</v>
      </c>
      <c r="I261" s="150">
        <v>2254.58</v>
      </c>
      <c r="J261" s="151">
        <v>2408.823116017978</v>
      </c>
      <c r="K261" s="151">
        <v>2567.7616345200004</v>
      </c>
      <c r="L261" s="152">
        <v>2772.5812234129589</v>
      </c>
      <c r="M261" s="150">
        <f t="shared" si="1051"/>
        <v>6.8413237063212673</v>
      </c>
      <c r="N261" s="151">
        <f t="shared" si="1052"/>
        <v>6.5981813876297979</v>
      </c>
      <c r="O261" s="152">
        <f t="shared" si="1053"/>
        <v>7.9765810867894693</v>
      </c>
      <c r="P261" s="150">
        <v>598.73450000000003</v>
      </c>
      <c r="Q261" s="151">
        <v>654.60157499268803</v>
      </c>
      <c r="R261" s="151">
        <v>715.10326852942842</v>
      </c>
      <c r="S261" s="152">
        <v>777.2861879653218</v>
      </c>
      <c r="T261" s="150">
        <f t="shared" si="1054"/>
        <v>9.3308595032836728</v>
      </c>
      <c r="U261" s="151">
        <f t="shared" si="1055"/>
        <v>9.2425218404670328</v>
      </c>
      <c r="V261" s="152">
        <f t="shared" si="1056"/>
        <v>8.6956558825090013</v>
      </c>
      <c r="W261" s="150">
        <f t="shared" si="1057"/>
        <v>27.175161623108675</v>
      </c>
      <c r="X261" s="151">
        <f t="shared" si="1058"/>
        <v>27.849285498928523</v>
      </c>
      <c r="Y261" s="152">
        <f t="shared" si="1059"/>
        <v>28.034749041851597</v>
      </c>
      <c r="Z261" s="150">
        <v>423.03000000000009</v>
      </c>
      <c r="AA261" s="151">
        <v>462.42586559923166</v>
      </c>
      <c r="AB261" s="151">
        <v>516.41269084193664</v>
      </c>
      <c r="AC261" s="152">
        <v>560.48805293118085</v>
      </c>
      <c r="AD261" s="150">
        <f t="shared" si="1060"/>
        <v>9.3127829230152948</v>
      </c>
      <c r="AE261" s="151">
        <f t="shared" si="1061"/>
        <v>11.674698423875252</v>
      </c>
      <c r="AF261" s="152">
        <f t="shared" si="1062"/>
        <v>8.5349107159596862</v>
      </c>
      <c r="AG261" s="150">
        <f t="shared" si="1063"/>
        <v>19.197169876203578</v>
      </c>
      <c r="AH261" s="151">
        <f t="shared" si="1064"/>
        <v>20.1113952284154</v>
      </c>
      <c r="AI261" s="152">
        <f t="shared" si="1065"/>
        <v>20.215388036179441</v>
      </c>
    </row>
    <row r="262" spans="2:35" ht="12.75">
      <c r="B262" s="252" t="s">
        <v>198</v>
      </c>
      <c r="C262" s="165" t="s">
        <v>462</v>
      </c>
      <c r="D262" s="177" t="s">
        <v>106</v>
      </c>
      <c r="E262" s="148">
        <f>VLOOKUP($B262,Snapshot!$D:$AJ,2,FALSE)</f>
        <v>1609.85</v>
      </c>
      <c r="F262" s="148">
        <f>VLOOKUP($B262,Snapshot!$D:$AJ,3,FALSE)</f>
        <v>1600</v>
      </c>
      <c r="G262" s="148">
        <f t="shared" si="1050"/>
        <v>-0.61185824766282337</v>
      </c>
      <c r="H262" s="149">
        <f>VLOOKUP($B262,Snapshot!$D:$AJ,8,FALSE)</f>
        <v>18.774211469534048</v>
      </c>
      <c r="I262" s="150">
        <v>532.90200000000004</v>
      </c>
      <c r="J262" s="151">
        <v>519.95500000000004</v>
      </c>
      <c r="K262" s="151">
        <v>535.2765131455327</v>
      </c>
      <c r="L262" s="152">
        <v>570.38590696282847</v>
      </c>
      <c r="M262" s="150">
        <f t="shared" si="1051"/>
        <v>-2.4295273802687922</v>
      </c>
      <c r="N262" s="151">
        <f t="shared" si="1052"/>
        <v>2.9466998385500043</v>
      </c>
      <c r="O262" s="152">
        <f t="shared" si="1053"/>
        <v>6.5591134591310052</v>
      </c>
      <c r="P262" s="150">
        <v>80.289000000000044</v>
      </c>
      <c r="Q262" s="151">
        <v>57.702288000000067</v>
      </c>
      <c r="R262" s="151">
        <v>67.402030286128422</v>
      </c>
      <c r="S262" s="152">
        <v>88.949981204629125</v>
      </c>
      <c r="T262" s="150">
        <f t="shared" si="1054"/>
        <v>-28.131764002540784</v>
      </c>
      <c r="U262" s="151">
        <f t="shared" si="1055"/>
        <v>16.809978637464674</v>
      </c>
      <c r="V262" s="152">
        <f t="shared" si="1056"/>
        <v>31.969290579271092</v>
      </c>
      <c r="W262" s="150">
        <f t="shared" si="1057"/>
        <v>11.097554211422155</v>
      </c>
      <c r="X262" s="151">
        <f t="shared" si="1058"/>
        <v>12.592002195284616</v>
      </c>
      <c r="Y262" s="152">
        <f t="shared" si="1059"/>
        <v>15.594701783265819</v>
      </c>
      <c r="Z262" s="150">
        <v>50.68400000000004</v>
      </c>
      <c r="AA262" s="151">
        <v>36.217288000000067</v>
      </c>
      <c r="AB262" s="151">
        <v>39.487244535025283</v>
      </c>
      <c r="AC262" s="152">
        <v>56.437014911284209</v>
      </c>
      <c r="AD262" s="150">
        <f t="shared" si="1060"/>
        <v>-28.542956357035678</v>
      </c>
      <c r="AE262" s="151">
        <f t="shared" si="1061"/>
        <v>9.028717266254759</v>
      </c>
      <c r="AF262" s="152">
        <f t="shared" si="1062"/>
        <v>42.924672450174214</v>
      </c>
      <c r="AG262" s="150">
        <f t="shared" si="1063"/>
        <v>6.9654658576223065</v>
      </c>
      <c r="AH262" s="151">
        <f t="shared" si="1064"/>
        <v>7.3769806007328711</v>
      </c>
      <c r="AI262" s="152">
        <f t="shared" si="1065"/>
        <v>9.8945317937110531</v>
      </c>
    </row>
    <row r="263" spans="2:35" ht="12.75">
      <c r="B263" s="252" t="s">
        <v>199</v>
      </c>
      <c r="C263" s="165" t="s">
        <v>463</v>
      </c>
      <c r="D263" s="177" t="s">
        <v>106</v>
      </c>
      <c r="E263" s="148">
        <f>VLOOKUP($B263,Snapshot!$D:$AJ,2,FALSE)</f>
        <v>541.70000000000005</v>
      </c>
      <c r="F263" s="148">
        <f>VLOOKUP($B263,Snapshot!$D:$AJ,3,FALSE)</f>
        <v>500</v>
      </c>
      <c r="G263" s="148">
        <f t="shared" si="1050"/>
        <v>-7.6979878161344004</v>
      </c>
      <c r="H263" s="149">
        <f>VLOOKUP($B263,Snapshot!$D:$AJ,8,FALSE)</f>
        <v>33.860657108721625</v>
      </c>
      <c r="I263" s="150">
        <v>904.87599999999998</v>
      </c>
      <c r="J263" s="151">
        <v>896.46724358258064</v>
      </c>
      <c r="K263" s="151">
        <v>887.45728078591719</v>
      </c>
      <c r="L263" s="152">
        <v>933.06956300476588</v>
      </c>
      <c r="M263" s="150">
        <f t="shared" si="1051"/>
        <v>-0.92927168113855485</v>
      </c>
      <c r="N263" s="151">
        <f t="shared" si="1052"/>
        <v>-1.0050520932205709</v>
      </c>
      <c r="O263" s="152">
        <f t="shared" si="1053"/>
        <v>5.1396594750403368</v>
      </c>
      <c r="P263" s="150">
        <v>173.00799999999998</v>
      </c>
      <c r="Q263" s="151">
        <v>169.9120399495514</v>
      </c>
      <c r="R263" s="151">
        <v>174.45624664017907</v>
      </c>
      <c r="S263" s="152">
        <v>188.35922653981828</v>
      </c>
      <c r="T263" s="150">
        <f t="shared" si="1054"/>
        <v>-1.7894895325352489</v>
      </c>
      <c r="U263" s="151">
        <f t="shared" si="1055"/>
        <v>2.6744465500954995</v>
      </c>
      <c r="V263" s="152">
        <f t="shared" si="1056"/>
        <v>7.9693219173254892</v>
      </c>
      <c r="W263" s="150">
        <f t="shared" si="1057"/>
        <v>18.953513490412266</v>
      </c>
      <c r="X263" s="151">
        <f t="shared" si="1058"/>
        <v>19.65798809895205</v>
      </c>
      <c r="Y263" s="152">
        <f t="shared" si="1059"/>
        <v>20.187050784642967</v>
      </c>
      <c r="Z263" s="150">
        <v>113.5</v>
      </c>
      <c r="AA263" s="151">
        <v>110.23448752032061</v>
      </c>
      <c r="AB263" s="151">
        <v>115.75648309157025</v>
      </c>
      <c r="AC263" s="152">
        <v>127.95130943869948</v>
      </c>
      <c r="AD263" s="150">
        <f t="shared" si="1060"/>
        <v>-2.8771035063254513</v>
      </c>
      <c r="AE263" s="151">
        <f t="shared" si="1061"/>
        <v>5.0093175878662466</v>
      </c>
      <c r="AF263" s="152">
        <f t="shared" si="1062"/>
        <v>10.534897071365235</v>
      </c>
      <c r="AG263" s="150">
        <f t="shared" si="1063"/>
        <v>12.296543829062511</v>
      </c>
      <c r="AH263" s="151">
        <f t="shared" si="1064"/>
        <v>13.043611855779499</v>
      </c>
      <c r="AI263" s="152">
        <f t="shared" si="1065"/>
        <v>13.712944298242633</v>
      </c>
    </row>
    <row r="264" spans="2:35" ht="12.75">
      <c r="B264" s="252" t="s">
        <v>200</v>
      </c>
      <c r="C264" s="165" t="s">
        <v>464</v>
      </c>
      <c r="D264" s="177" t="s">
        <v>106</v>
      </c>
      <c r="E264" s="148">
        <f>VLOOKUP($B264,Snapshot!$D:$AJ,2,FALSE)</f>
        <v>678</v>
      </c>
      <c r="F264" s="148">
        <f>VLOOKUP($B264,Snapshot!$D:$AJ,3,FALSE)</f>
        <v>760</v>
      </c>
      <c r="G264" s="148">
        <f t="shared" ref="G264" si="1066">IF(IFERROR(((IF(F264&lt;0,"-",F264))/E264*100-100),"-")=-100,"-",(IFERROR(((IF(F264&lt;0,"-",F264))/E264*100-100),"-")))</f>
        <v>12.094395280235986</v>
      </c>
      <c r="H264" s="149">
        <f>VLOOKUP($B264,Snapshot!$D:$AJ,8,FALSE)</f>
        <v>1.8480967741935486</v>
      </c>
      <c r="I264" s="150">
        <v>48.482999999999997</v>
      </c>
      <c r="J264" s="151">
        <v>49.018000000000001</v>
      </c>
      <c r="K264" s="151">
        <v>53.670148971486235</v>
      </c>
      <c r="L264" s="152">
        <v>59.275688040100825</v>
      </c>
      <c r="M264" s="150">
        <f t="shared" ref="M264" si="1067">IF(AND(I264&lt;0,J264&gt;0),"LP",IF(AND(I264&gt;0,J264&lt;0),"PL",IF(OR(I264&lt;0,J264&lt;0),"Loss",IF(ISERROR((+J264/I264-1)*100),"NA",(+J264/I264-1)*100))))</f>
        <v>1.1034795701586164</v>
      </c>
      <c r="N264" s="151">
        <f t="shared" ref="N264" si="1068">IF(AND(J264&lt;0,K264&gt;0),"LP",IF(AND(J264&gt;0,K264&lt;0),"PL",IF(OR(J264&lt;0,K264&lt;0),"Loss",IF(ISERROR((+K264/J264-1)*100),"NA",(+K264/J264-1)*100))))</f>
        <v>9.4906951966343698</v>
      </c>
      <c r="O264" s="152">
        <f t="shared" ref="O264" si="1069">IF(AND(K264&lt;0,L264&gt;0),"LP",IF(AND(K264&gt;0,L264&lt;0),"PL",IF(OR(K264&lt;0,L264&lt;0),"Loss",IF(ISERROR((+L264/K264-1)*100),"NA",(+L264/K264-1)*100))))</f>
        <v>10.444426140111318</v>
      </c>
      <c r="P264" s="150">
        <v>5.5229999999999997</v>
      </c>
      <c r="Q264" s="151">
        <v>8.7149999999999999</v>
      </c>
      <c r="R264" s="151">
        <v>8.6328176292333421</v>
      </c>
      <c r="S264" s="152">
        <v>9.8990399026968259</v>
      </c>
      <c r="T264" s="150">
        <f t="shared" ref="T264" si="1070">IF(AND(P264&lt;0,Q264&gt;0),"LP",IF(AND(P264&gt;0,Q264&lt;0),"PL",IF(OR(P264&lt;0,Q264&lt;0),"Loss",IF(ISERROR((+Q264/P264-1)*100),"NA",(+Q264/P264-1)*100))))</f>
        <v>57.794676806083658</v>
      </c>
      <c r="U264" s="151">
        <f t="shared" ref="U264" si="1071">IF(AND(Q264&lt;0,R264&gt;0),"LP",IF(AND(Q264&gt;0,R264&lt;0),"PL",IF(OR(Q264&lt;0,R264&lt;0),"Loss",IF(ISERROR((+R264/Q264-1)*100),"NA",(+R264/Q264-1)*100))))</f>
        <v>-0.942999090839447</v>
      </c>
      <c r="V264" s="152">
        <f t="shared" ref="V264" si="1072">IF(AND(R264&lt;0,S264&gt;0),"LP",IF(AND(R264&gt;0,S264&lt;0),"PL",IF(OR(R264&lt;0,S264&lt;0),"Loss",IF(ISERROR((+S264/R264-1)*100),"NA",(+S264/R264-1)*100))))</f>
        <v>14.667543412195695</v>
      </c>
      <c r="W264" s="150">
        <f t="shared" ref="W264" si="1073">IF(OR(J264&lt;0,Q264&lt;0),"NM",IF(ISERROR((Q264/J264*100)),"NA",(Q264/J264*100)))</f>
        <v>17.779183157207555</v>
      </c>
      <c r="X264" s="151">
        <f t="shared" ref="X264" si="1074">IF(OR(K264&lt;0,R264&lt;0),"NM",IF(ISERROR((R264/K264*100)),"NA",(R264/K264*100)))</f>
        <v>16.08495186741473</v>
      </c>
      <c r="Y264" s="152">
        <f t="shared" ref="Y264" si="1075">IF(OR(L264&lt;0,S264&lt;0),"NM",IF(ISERROR((S264/L264*100)),"NA",(S264/L264*100)))</f>
        <v>16.699999999999978</v>
      </c>
      <c r="Z264" s="150">
        <v>3.2770000000000001</v>
      </c>
      <c r="AA264" s="151">
        <v>6.649</v>
      </c>
      <c r="AB264" s="151">
        <v>6.428433593665499</v>
      </c>
      <c r="AC264" s="152">
        <v>7.1668605407706876</v>
      </c>
      <c r="AD264" s="150">
        <f t="shared" ref="AD264" si="1076">IF(AND(Z264&lt;0,AA264&gt;0),"LP",IF(AND(Z264&gt;0,AA264&lt;0),"PL",IF(OR(Z264&lt;0,AA264&lt;0),"Loss",IF(ISERROR((+AA264/Z264-1)*100),"NA",(+AA264/Z264-1)*100))))</f>
        <v>102.8989929813854</v>
      </c>
      <c r="AE264" s="151">
        <f t="shared" ref="AE264" si="1077">IF(AND(AA264&lt;0,AB264&gt;0),"LP",IF(AND(AA264&gt;0,AB264&lt;0),"PL",IF(OR(AA264&lt;0,AB264&lt;0),"Loss",IF(ISERROR((+AB264/AA264-1)*100),"NA",(+AB264/AA264-1)*100))))</f>
        <v>-3.3172869053166076</v>
      </c>
      <c r="AF264" s="152">
        <f t="shared" ref="AF264" si="1078">IF(AND(AB264&lt;0,AC264&gt;0),"LP",IF(AND(AB264&gt;0,AC264&lt;0),"PL",IF(OR(AB264&lt;0,AC264&lt;0),"Loss",IF(ISERROR((+AC264/AB264-1)*100),"NA",(+AC264/AB264-1)*100))))</f>
        <v>11.486887689604908</v>
      </c>
      <c r="AG264" s="150">
        <f t="shared" ref="AG264" si="1079">IF(OR(J264&lt;0,AA264&lt;0),"NM",IF(ISERROR((AA264/J264*100)),"NA",(AA264/J264*100)))</f>
        <v>13.564404912481129</v>
      </c>
      <c r="AH264" s="151">
        <f t="shared" ref="AH264" si="1080">IF(OR(K264&lt;0,AB264&lt;0),"NM",IF(ISERROR((AB264/K264*100)),"NA",(AB264/K264*100)))</f>
        <v>11.977670486960609</v>
      </c>
      <c r="AI264" s="152">
        <f t="shared" ref="AI264" si="1081">IF(OR(L264&lt;0,AC264&lt;0),"NM",IF(ISERROR((AC264/L264*100)),"NA",(AC264/L264*100)))</f>
        <v>12.090725182172845</v>
      </c>
    </row>
    <row r="265" spans="2:35" ht="12.75">
      <c r="B265" s="252" t="s">
        <v>201</v>
      </c>
      <c r="C265" s="165" t="s">
        <v>441</v>
      </c>
      <c r="D265" s="177" t="s">
        <v>107</v>
      </c>
      <c r="E265" s="148">
        <f>VLOOKUP($B265,Snapshot!$D:$AJ,2,FALSE)</f>
        <v>1735.25</v>
      </c>
      <c r="F265" s="148">
        <f>VLOOKUP($B265,Snapshot!$D:$AJ,3,FALSE)</f>
        <v>1650</v>
      </c>
      <c r="G265" s="148">
        <f t="shared" ref="G265:G272" si="1082">IF(IFERROR(((IF(F265&lt;0,"-",F265))/E265*100-100),"-")=-100,"-",(IFERROR(((IF(F265&lt;0,"-",F265))/E265*100-100),"-")))</f>
        <v>-4.9128367670364526</v>
      </c>
      <c r="H265" s="149">
        <f>VLOOKUP($B265,Snapshot!$D:$AJ,8,FALSE)</f>
        <v>121.65577873357226</v>
      </c>
      <c r="I265" s="150">
        <v>1391.4480000000001</v>
      </c>
      <c r="J265" s="151">
        <v>1499.8240000000001</v>
      </c>
      <c r="K265" s="151">
        <v>1650.0010954478905</v>
      </c>
      <c r="L265" s="152">
        <v>1895.9855194381928</v>
      </c>
      <c r="M265" s="150">
        <f t="shared" ref="M265:M272" si="1083">IF(AND(I265&lt;0,J265&gt;0),"LP",IF(AND(I265&gt;0,J265&lt;0),"PL",IF(OR(I265&lt;0,J265&lt;0),"Loss",IF(ISERROR((+J265/I265-1)*100),"NA",(+J265/I265-1)*100))))</f>
        <v>7.7887208145758891</v>
      </c>
      <c r="N265" s="151">
        <f t="shared" ref="N265:N272" si="1084">IF(AND(J265&lt;0,K265&gt;0),"LP",IF(AND(J265&gt;0,K265&lt;0),"PL",IF(OR(J265&lt;0,K265&lt;0),"Loss",IF(ISERROR((+K265/J265-1)*100),"NA",(+K265/J265-1)*100))))</f>
        <v>10.012981219655792</v>
      </c>
      <c r="O265" s="152">
        <f t="shared" ref="O265:O272" si="1085">IF(AND(K265&lt;0,L265&gt;0),"LP",IF(AND(K265&gt;0,L265&lt;0),"PL",IF(OR(K265&lt;0,L265&lt;0),"Loss",IF(ISERROR((+L265/K265-1)*100),"NA",(+L265/K265-1)*100))))</f>
        <v>14.908137010874544</v>
      </c>
      <c r="P265" s="150">
        <v>712.73500000000001</v>
      </c>
      <c r="Q265" s="151">
        <v>782.91800000000001</v>
      </c>
      <c r="R265" s="151">
        <v>871.71999192272438</v>
      </c>
      <c r="S265" s="152">
        <v>1064.1043763905113</v>
      </c>
      <c r="T265" s="150">
        <f t="shared" ref="T265:T272" si="1086">IF(AND(P265&lt;0,Q265&gt;0),"LP",IF(AND(P265&gt;0,Q265&lt;0),"PL",IF(OR(P265&lt;0,Q265&lt;0),"Loss",IF(ISERROR((+Q265/P265-1)*100),"NA",(+Q265/P265-1)*100))))</f>
        <v>9.8469978322939014</v>
      </c>
      <c r="U265" s="151">
        <f t="shared" ref="U265:U272" si="1087">IF(AND(Q265&lt;0,R265&gt;0),"LP",IF(AND(Q265&gt;0,R265&lt;0),"PL",IF(OR(Q265&lt;0,R265&lt;0),"Loss",IF(ISERROR((+R265/Q265-1)*100),"NA",(+R265/Q265-1)*100))))</f>
        <v>11.342438406413491</v>
      </c>
      <c r="V265" s="152">
        <f t="shared" ref="V265:V272" si="1088">IF(AND(R265&lt;0,S265&gt;0),"LP",IF(AND(R265&gt;0,S265&lt;0),"PL",IF(OR(R265&lt;0,S265&lt;0),"Loss",IF(ISERROR((+S265/R265-1)*100),"NA",(+S265/R265-1)*100))))</f>
        <v>22.069516157757384</v>
      </c>
      <c r="W265" s="150">
        <f t="shared" ref="W265:W272" si="1089">IF(OR(J265&lt;0,Q265&lt;0),"NM",IF(ISERROR((Q265/J265*100)),"NA",(Q265/J265*100)))</f>
        <v>52.200658210563368</v>
      </c>
      <c r="X265" s="151">
        <f t="shared" ref="X265:X272" si="1090">IF(OR(K265&lt;0,R265&lt;0),"NM",IF(ISERROR((R265/K265*100)),"NA",(R265/K265*100)))</f>
        <v>52.83147958675125</v>
      </c>
      <c r="Y265" s="152">
        <f t="shared" ref="Y265:Y272" si="1091">IF(OR(L265&lt;0,S265&lt;0),"NM",IF(ISERROR((S265/L265*100)),"NA",(S265/L265*100)))</f>
        <v>56.124077187352171</v>
      </c>
      <c r="Z265" s="150">
        <v>81.554570047222015</v>
      </c>
      <c r="AA265" s="151">
        <v>113.05206775914307</v>
      </c>
      <c r="AB265" s="151">
        <v>180.68043432148886</v>
      </c>
      <c r="AC265" s="152">
        <v>309.29608395157328</v>
      </c>
      <c r="AD265" s="150">
        <f t="shared" ref="AD265:AD272" si="1092">IF(AND(Z265&lt;0,AA265&gt;0),"LP",IF(AND(Z265&gt;0,AA265&lt;0),"PL",IF(OR(Z265&lt;0,AA265&lt;0),"Loss",IF(ISERROR((+AA265/Z265-1)*100),"NA",(+AA265/Z265-1)*100))))</f>
        <v>38.621376697447204</v>
      </c>
      <c r="AE265" s="151">
        <f t="shared" ref="AE265:AE272" si="1093">IF(AND(AA265&lt;0,AB265&gt;0),"LP",IF(AND(AA265&gt;0,AB265&lt;0),"PL",IF(OR(AA265&lt;0,AB265&lt;0),"Loss",IF(ISERROR((+AB265/AA265-1)*100),"NA",(+AB265/AA265-1)*100))))</f>
        <v>59.820548091546378</v>
      </c>
      <c r="AF265" s="152">
        <f t="shared" ref="AF265:AF272" si="1094">IF(AND(AB265&lt;0,AC265&gt;0),"LP",IF(AND(AB265&gt;0,AC265&lt;0),"PL",IF(OR(AB265&lt;0,AC265&lt;0),"Loss",IF(ISERROR((+AC265/AB265-1)*100),"NA",(+AC265/AB265-1)*100))))</f>
        <v>71.184049403620335</v>
      </c>
      <c r="AG265" s="150">
        <f t="shared" ref="AG265:AG272" si="1095">IF(OR(J265&lt;0,AA265&lt;0),"NM",IF(ISERROR((AA265/J265*100)),"NA",(AA265/J265*100)))</f>
        <v>7.5376889394450988</v>
      </c>
      <c r="AH265" s="151">
        <f t="shared" ref="AH265:AH272" si="1096">IF(OR(K265&lt;0,AB265&lt;0),"NM",IF(ISERROR((AB265/K265*100)),"NA",(AB265/K265*100)))</f>
        <v>10.950322082813127</v>
      </c>
      <c r="AI265" s="152">
        <f t="shared" ref="AI265:AI272" si="1097">IF(OR(L265&lt;0,AC265&lt;0),"NM",IF(ISERROR((AC265/L265*100)),"NA",(AC265/L265*100)))</f>
        <v>16.313209187548122</v>
      </c>
    </row>
    <row r="266" spans="2:35" ht="12.75">
      <c r="B266" s="252" t="s">
        <v>591</v>
      </c>
      <c r="C266" s="165" t="s">
        <v>1405</v>
      </c>
      <c r="D266" s="177" t="s">
        <v>107</v>
      </c>
      <c r="E266" s="148">
        <f>VLOOKUP($B266,Snapshot!$D:$AJ,2,FALSE)</f>
        <v>392.4</v>
      </c>
      <c r="F266" s="148">
        <f>VLOOKUP($B266,Snapshot!$D:$AJ,3,FALSE)</f>
        <v>395</v>
      </c>
      <c r="G266" s="148">
        <f t="shared" si="1082"/>
        <v>0.66258919469927946</v>
      </c>
      <c r="H266" s="149">
        <f>VLOOKUP($B266,Snapshot!$D:$AJ,8,FALSE)</f>
        <v>12.664742114695342</v>
      </c>
      <c r="I266" s="150">
        <v>283.81799999999998</v>
      </c>
      <c r="J266" s="151">
        <v>286.00599999999997</v>
      </c>
      <c r="K266" s="151">
        <v>305.0383973866758</v>
      </c>
      <c r="L266" s="152">
        <v>332.24193963548606</v>
      </c>
      <c r="M266" s="150">
        <f t="shared" si="1083"/>
        <v>0.77091657329697583</v>
      </c>
      <c r="N266" s="151">
        <f t="shared" si="1084"/>
        <v>6.6545447951007475</v>
      </c>
      <c r="O266" s="152">
        <f t="shared" si="1085"/>
        <v>8.9180714565341148</v>
      </c>
      <c r="P266" s="150">
        <v>96.686000000000007</v>
      </c>
      <c r="Q266" s="151">
        <v>145.566</v>
      </c>
      <c r="R266" s="151">
        <v>164.70099440037256</v>
      </c>
      <c r="S266" s="152">
        <v>173.85725953652329</v>
      </c>
      <c r="T266" s="150">
        <f t="shared" si="1086"/>
        <v>50.555406160147264</v>
      </c>
      <c r="U266" s="151">
        <f t="shared" si="1087"/>
        <v>13.14523611308449</v>
      </c>
      <c r="V266" s="152">
        <f t="shared" si="1088"/>
        <v>5.5593259588297972</v>
      </c>
      <c r="W266" s="150">
        <f t="shared" si="1089"/>
        <v>50.896135046117919</v>
      </c>
      <c r="X266" s="151">
        <f t="shared" si="1090"/>
        <v>53.993528621773038</v>
      </c>
      <c r="Y266" s="152">
        <f t="shared" si="1091"/>
        <v>52.328510881939827</v>
      </c>
      <c r="Z266" s="150">
        <v>24.043358822889864</v>
      </c>
      <c r="AA266" s="151">
        <v>60.362000000000002</v>
      </c>
      <c r="AB266" s="151">
        <v>63.951707607186371</v>
      </c>
      <c r="AC266" s="152">
        <v>68.848028572492311</v>
      </c>
      <c r="AD266" s="150">
        <f t="shared" si="1092"/>
        <v>151.05477335609993</v>
      </c>
      <c r="AE266" s="151">
        <f t="shared" si="1093"/>
        <v>5.9469659838745637</v>
      </c>
      <c r="AF266" s="152">
        <f t="shared" si="1094"/>
        <v>7.6562786960761686</v>
      </c>
      <c r="AG266" s="150">
        <f t="shared" si="1095"/>
        <v>21.105151640175386</v>
      </c>
      <c r="AH266" s="151">
        <f t="shared" si="1096"/>
        <v>20.965133620905853</v>
      </c>
      <c r="AI266" s="152">
        <f t="shared" si="1097"/>
        <v>20.722256993812348</v>
      </c>
    </row>
    <row r="267" spans="2:35" ht="12.75">
      <c r="B267" s="252" t="s">
        <v>320</v>
      </c>
      <c r="C267" s="165" t="s">
        <v>442</v>
      </c>
      <c r="D267" s="177" t="s">
        <v>107</v>
      </c>
      <c r="E267" s="148">
        <f>VLOOKUP($B267,Snapshot!$D:$AJ,2,FALSE)</f>
        <v>2126.4499999999998</v>
      </c>
      <c r="F267" s="148">
        <f>VLOOKUP($B267,Snapshot!$D:$AJ,3,FALSE)</f>
        <v>1950</v>
      </c>
      <c r="G267" s="148">
        <f t="shared" si="1082"/>
        <v>-8.2978673375814083</v>
      </c>
      <c r="H267" s="149">
        <f>VLOOKUP($B267,Snapshot!$D:$AJ,8,FALSE)</f>
        <v>7.300698924731182</v>
      </c>
      <c r="I267" s="150">
        <v>178.3826</v>
      </c>
      <c r="J267" s="151">
        <v>209.68820000000002</v>
      </c>
      <c r="K267" s="151">
        <v>234.4886471534262</v>
      </c>
      <c r="L267" s="152">
        <v>263.98712024318598</v>
      </c>
      <c r="M267" s="150">
        <f t="shared" si="1083"/>
        <v>17.549693748157068</v>
      </c>
      <c r="N267" s="151">
        <f t="shared" si="1084"/>
        <v>11.827297460432295</v>
      </c>
      <c r="O267" s="152">
        <f t="shared" si="1085"/>
        <v>12.579915252979767</v>
      </c>
      <c r="P267" s="150">
        <v>43.183</v>
      </c>
      <c r="Q267" s="151">
        <v>42.301000000000002</v>
      </c>
      <c r="R267" s="151">
        <v>48.207414367735211</v>
      </c>
      <c r="S267" s="152">
        <v>59.382595159987979</v>
      </c>
      <c r="T267" s="150">
        <f t="shared" si="1086"/>
        <v>-2.0424704165991181</v>
      </c>
      <c r="U267" s="151">
        <f t="shared" si="1087"/>
        <v>13.962824443240596</v>
      </c>
      <c r="V267" s="152">
        <f t="shared" si="1088"/>
        <v>23.181456501704044</v>
      </c>
      <c r="W267" s="150">
        <f t="shared" si="1089"/>
        <v>20.173285859671644</v>
      </c>
      <c r="X267" s="151">
        <f t="shared" si="1090"/>
        <v>20.558528079269035</v>
      </c>
      <c r="Y267" s="152">
        <f t="shared" si="1091"/>
        <v>22.494504696018691</v>
      </c>
      <c r="Z267" s="150">
        <v>17.196799999999996</v>
      </c>
      <c r="AA267" s="151">
        <v>12.045400000000003</v>
      </c>
      <c r="AB267" s="151">
        <v>12.637683457618079</v>
      </c>
      <c r="AC267" s="152">
        <v>22.091492258521775</v>
      </c>
      <c r="AD267" s="150">
        <f t="shared" si="1092"/>
        <v>-29.955573129884595</v>
      </c>
      <c r="AE267" s="151">
        <f t="shared" si="1093"/>
        <v>4.9170924802669713</v>
      </c>
      <c r="AF267" s="152">
        <f t="shared" si="1094"/>
        <v>74.806500990534602</v>
      </c>
      <c r="AG267" s="150">
        <f t="shared" si="1095"/>
        <v>5.7444338784919706</v>
      </c>
      <c r="AH267" s="151">
        <f t="shared" si="1096"/>
        <v>5.3894649532219052</v>
      </c>
      <c r="AI267" s="152">
        <f t="shared" si="1097"/>
        <v>8.3683977605312734</v>
      </c>
    </row>
    <row r="268" spans="2:35" ht="12.75">
      <c r="B268" s="252" t="s">
        <v>202</v>
      </c>
      <c r="C268" s="165" t="s">
        <v>538</v>
      </c>
      <c r="D268" s="177" t="s">
        <v>107</v>
      </c>
      <c r="E268" s="148">
        <f>VLOOKUP($B268,Snapshot!$D:$AJ,2,FALSE)</f>
        <v>10.67</v>
      </c>
      <c r="F268" s="148">
        <f>VLOOKUP($B268,Snapshot!$D:$AJ,3,FALSE)</f>
        <v>12</v>
      </c>
      <c r="G268" s="148">
        <f t="shared" si="1082"/>
        <v>12.464854732895986</v>
      </c>
      <c r="H268" s="149">
        <f>VLOOKUP($B268,Snapshot!$D:$AJ,8,FALSE)</f>
        <v>8.4422815767322454</v>
      </c>
      <c r="I268" s="150">
        <v>421.77199999999999</v>
      </c>
      <c r="J268" s="151">
        <v>426.517</v>
      </c>
      <c r="K268" s="151">
        <v>452.87767497199997</v>
      </c>
      <c r="L268" s="152">
        <v>525.08264852322691</v>
      </c>
      <c r="M268" s="150">
        <f t="shared" si="1083"/>
        <v>1.1250154111700272</v>
      </c>
      <c r="N268" s="151">
        <f t="shared" si="1084"/>
        <v>6.1804511829540054</v>
      </c>
      <c r="O268" s="152">
        <f t="shared" si="1085"/>
        <v>15.943593058697614</v>
      </c>
      <c r="P268" s="150">
        <v>168.17</v>
      </c>
      <c r="Q268" s="151">
        <v>171.26</v>
      </c>
      <c r="R268" s="151">
        <v>187.49552768788323</v>
      </c>
      <c r="S268" s="152">
        <v>227.37030723356969</v>
      </c>
      <c r="T268" s="150">
        <f t="shared" si="1086"/>
        <v>1.8374264137480001</v>
      </c>
      <c r="U268" s="151">
        <f t="shared" si="1087"/>
        <v>9.4800465303533912</v>
      </c>
      <c r="V268" s="152">
        <f t="shared" si="1088"/>
        <v>21.267056359906622</v>
      </c>
      <c r="W268" s="150">
        <f t="shared" si="1089"/>
        <v>40.153147471261406</v>
      </c>
      <c r="X268" s="151">
        <f t="shared" si="1090"/>
        <v>41.400920833528723</v>
      </c>
      <c r="Y268" s="152">
        <f t="shared" si="1091"/>
        <v>43.301813128474002</v>
      </c>
      <c r="Z268" s="150">
        <v>-292.78699999999998</v>
      </c>
      <c r="AA268" s="151">
        <v>-319.93900000000002</v>
      </c>
      <c r="AB268" s="151">
        <v>-290.17852605717297</v>
      </c>
      <c r="AC268" s="152">
        <v>-279.582089048532</v>
      </c>
      <c r="AD268" s="150" t="str">
        <f t="shared" si="1092"/>
        <v>Loss</v>
      </c>
      <c r="AE268" s="151" t="str">
        <f t="shared" si="1093"/>
        <v>Loss</v>
      </c>
      <c r="AF268" s="152" t="str">
        <f t="shared" si="1094"/>
        <v>Loss</v>
      </c>
      <c r="AG268" s="150" t="str">
        <f t="shared" si="1095"/>
        <v>NM</v>
      </c>
      <c r="AH268" s="151" t="str">
        <f t="shared" si="1096"/>
        <v>NM</v>
      </c>
      <c r="AI268" s="152" t="str">
        <f t="shared" si="1097"/>
        <v>NM</v>
      </c>
    </row>
    <row r="269" spans="2:35" ht="12.75">
      <c r="B269" s="252" t="s">
        <v>505</v>
      </c>
      <c r="C269" s="165" t="s">
        <v>509</v>
      </c>
      <c r="D269" s="177" t="s">
        <v>1406</v>
      </c>
      <c r="E269" s="148">
        <f>VLOOKUP($B269,Snapshot!$D:$AJ,2,FALSE)</f>
        <v>786.25</v>
      </c>
      <c r="F269" s="148">
        <f>VLOOKUP($B269,Snapshot!$D:$AJ,3,FALSE)</f>
        <v>680</v>
      </c>
      <c r="G269" s="148">
        <f t="shared" si="1082"/>
        <v>-13.513513513513516</v>
      </c>
      <c r="H269" s="149">
        <f>VLOOKUP($B269,Snapshot!$D:$AJ,8,FALSE)</f>
        <v>1.4103406116030608</v>
      </c>
      <c r="I269" s="150">
        <v>171.58386999999999</v>
      </c>
      <c r="J269" s="151">
        <v>191.00134</v>
      </c>
      <c r="K269" s="151">
        <v>209.83871756625001</v>
      </c>
      <c r="L269" s="152">
        <v>237.92033646487499</v>
      </c>
      <c r="M269" s="150">
        <f t="shared" si="1083"/>
        <v>11.316605692598024</v>
      </c>
      <c r="N269" s="151">
        <f t="shared" si="1084"/>
        <v>9.8624321516540103</v>
      </c>
      <c r="O269" s="152">
        <f t="shared" si="1085"/>
        <v>13.38247737325171</v>
      </c>
      <c r="P269" s="150">
        <v>5.8577300000000108</v>
      </c>
      <c r="Q269" s="151">
        <v>6.935960000000021</v>
      </c>
      <c r="R269" s="151">
        <v>8.1781177592499876</v>
      </c>
      <c r="S269" s="152">
        <v>9.5168134585949886</v>
      </c>
      <c r="T269" s="150">
        <f t="shared" si="1086"/>
        <v>18.406959692577306</v>
      </c>
      <c r="U269" s="151">
        <f t="shared" si="1087"/>
        <v>17.908952174608306</v>
      </c>
      <c r="V269" s="152">
        <f t="shared" si="1088"/>
        <v>16.369239704708939</v>
      </c>
      <c r="W269" s="150">
        <f t="shared" si="1089"/>
        <v>3.6313671935495431</v>
      </c>
      <c r="X269" s="151">
        <f t="shared" si="1090"/>
        <v>3.8973349885575823</v>
      </c>
      <c r="Y269" s="152">
        <f t="shared" si="1091"/>
        <v>3.9999999999999951</v>
      </c>
      <c r="Z269" s="150">
        <v>1.7099600000000099</v>
      </c>
      <c r="AA269" s="151">
        <v>3.0519900000000204</v>
      </c>
      <c r="AB269" s="151">
        <v>4.197844027466175</v>
      </c>
      <c r="AC269" s="152">
        <v>5.0320151162320945</v>
      </c>
      <c r="AD269" s="150">
        <f t="shared" si="1092"/>
        <v>78.483122412220325</v>
      </c>
      <c r="AE269" s="151">
        <f t="shared" si="1093"/>
        <v>37.544488267200983</v>
      </c>
      <c r="AF269" s="152">
        <f t="shared" si="1094"/>
        <v>19.87141692992882</v>
      </c>
      <c r="AG269" s="150">
        <f t="shared" si="1095"/>
        <v>1.5978893132372896</v>
      </c>
      <c r="AH269" s="151">
        <f t="shared" si="1096"/>
        <v>2.000509761093463</v>
      </c>
      <c r="AI269" s="152">
        <f t="shared" si="1097"/>
        <v>2.1149999999999949</v>
      </c>
    </row>
    <row r="270" spans="2:35" ht="12.75">
      <c r="B270" s="252" t="s">
        <v>590</v>
      </c>
      <c r="C270" s="165" t="s">
        <v>1407</v>
      </c>
      <c r="D270" s="177" t="s">
        <v>1406</v>
      </c>
      <c r="E270" s="148">
        <f>VLOOKUP($B270,Snapshot!$D:$AJ,2,FALSE)</f>
        <v>420.55</v>
      </c>
      <c r="F270" s="148">
        <f>VLOOKUP($B270,Snapshot!$D:$AJ,3,FALSE)</f>
        <v>540</v>
      </c>
      <c r="G270" s="148">
        <f t="shared" si="1082"/>
        <v>28.403281417191778</v>
      </c>
      <c r="H270" s="149">
        <f>VLOOKUP($B270,Snapshot!$D:$AJ,8,FALSE)</f>
        <v>0.7327102090800478</v>
      </c>
      <c r="I270" s="150">
        <v>113.45780000000001</v>
      </c>
      <c r="J270" s="151">
        <v>122.61395</v>
      </c>
      <c r="K270" s="151">
        <v>137.01949735223781</v>
      </c>
      <c r="L270" s="152">
        <v>156.75653197997502</v>
      </c>
      <c r="M270" s="150">
        <f t="shared" si="1083"/>
        <v>8.0700930213700506</v>
      </c>
      <c r="N270" s="151">
        <f t="shared" si="1084"/>
        <v>11.748701801253292</v>
      </c>
      <c r="O270" s="152">
        <f t="shared" si="1085"/>
        <v>14.404544615281267</v>
      </c>
      <c r="P270" s="150">
        <v>4.9152699999999898</v>
      </c>
      <c r="Q270" s="151">
        <v>5.188180000000008</v>
      </c>
      <c r="R270" s="151">
        <v>6.8134115592750462</v>
      </c>
      <c r="S270" s="152">
        <v>8.2248960020436499</v>
      </c>
      <c r="T270" s="150">
        <f t="shared" si="1086"/>
        <v>5.5522890909353695</v>
      </c>
      <c r="U270" s="151">
        <f t="shared" si="1087"/>
        <v>31.325658694860927</v>
      </c>
      <c r="V270" s="152">
        <f t="shared" si="1088"/>
        <v>20.716265713424576</v>
      </c>
      <c r="W270" s="150">
        <f t="shared" si="1089"/>
        <v>4.231312994973254</v>
      </c>
      <c r="X270" s="151">
        <f t="shared" si="1090"/>
        <v>4.972585428305667</v>
      </c>
      <c r="Y270" s="152">
        <f t="shared" si="1091"/>
        <v>5.2469239387704398</v>
      </c>
      <c r="Z270" s="150">
        <v>3.4650199999999893</v>
      </c>
      <c r="AA270" s="151">
        <v>1.9001000000000077</v>
      </c>
      <c r="AB270" s="151">
        <v>4.4040682861250398</v>
      </c>
      <c r="AC270" s="152">
        <v>5.7026505287078848</v>
      </c>
      <c r="AD270" s="150">
        <f t="shared" si="1092"/>
        <v>-45.163375680370862</v>
      </c>
      <c r="AE270" s="151">
        <f t="shared" si="1093"/>
        <v>131.78086869770129</v>
      </c>
      <c r="AF270" s="152">
        <f t="shared" si="1094"/>
        <v>29.485969749243246</v>
      </c>
      <c r="AG270" s="150">
        <f t="shared" si="1095"/>
        <v>1.549660540256641</v>
      </c>
      <c r="AH270" s="151">
        <f t="shared" si="1096"/>
        <v>3.2141909518201222</v>
      </c>
      <c r="AI270" s="152">
        <f t="shared" si="1097"/>
        <v>3.6379029675371828</v>
      </c>
    </row>
    <row r="271" spans="2:35" ht="12.75">
      <c r="B271" s="252" t="s">
        <v>506</v>
      </c>
      <c r="C271" s="165" t="s">
        <v>1408</v>
      </c>
      <c r="D271" s="177" t="s">
        <v>1406</v>
      </c>
      <c r="E271" s="148">
        <f>VLOOKUP($B271,Snapshot!$D:$AJ,2,FALSE)</f>
        <v>3085.85</v>
      </c>
      <c r="F271" s="148">
        <f>VLOOKUP($B271,Snapshot!$D:$AJ,3,FALSE)</f>
        <v>4120</v>
      </c>
      <c r="G271" s="148">
        <f t="shared" si="1082"/>
        <v>33.512646434531831</v>
      </c>
      <c r="H271" s="149">
        <f>VLOOKUP($B271,Snapshot!$D:$AJ,8,FALSE)</f>
        <v>0.62123367261827944</v>
      </c>
      <c r="I271" s="150">
        <v>78.699975000000009</v>
      </c>
      <c r="J271" s="151">
        <v>93.215313999999992</v>
      </c>
      <c r="K271" s="151">
        <v>109.58681349999999</v>
      </c>
      <c r="L271" s="152">
        <v>130.44473185000001</v>
      </c>
      <c r="M271" s="150">
        <f t="shared" si="1083"/>
        <v>18.443892771249271</v>
      </c>
      <c r="N271" s="151">
        <f t="shared" si="1084"/>
        <v>17.563100736859603</v>
      </c>
      <c r="O271" s="152">
        <f t="shared" si="1085"/>
        <v>19.033237379422509</v>
      </c>
      <c r="P271" s="150">
        <v>1.2226570000000065</v>
      </c>
      <c r="Q271" s="151">
        <v>1.3079540000000125</v>
      </c>
      <c r="R271" s="151">
        <v>1.4249928787500103</v>
      </c>
      <c r="S271" s="152">
        <v>2.1651981153000088</v>
      </c>
      <c r="T271" s="150">
        <f t="shared" si="1086"/>
        <v>6.9763637716878435</v>
      </c>
      <c r="U271" s="151">
        <f t="shared" si="1087"/>
        <v>8.9482412034365577</v>
      </c>
      <c r="V271" s="152">
        <f t="shared" si="1088"/>
        <v>51.94448671205285</v>
      </c>
      <c r="W271" s="150">
        <f t="shared" si="1089"/>
        <v>1.4031535633726584</v>
      </c>
      <c r="X271" s="151">
        <f t="shared" si="1090"/>
        <v>1.3003324334729474</v>
      </c>
      <c r="Y271" s="152">
        <f t="shared" si="1091"/>
        <v>1.6598586118370779</v>
      </c>
      <c r="Z271" s="150">
        <v>1.1387810000000063</v>
      </c>
      <c r="AA271" s="151">
        <v>1.0824920000000124</v>
      </c>
      <c r="AB271" s="151">
        <v>1.4006431920850104</v>
      </c>
      <c r="AC271" s="152">
        <v>2.1464093982268087</v>
      </c>
      <c r="AD271" s="150">
        <f t="shared" si="1092"/>
        <v>-4.9429170314567505</v>
      </c>
      <c r="AE271" s="151">
        <f t="shared" si="1093"/>
        <v>29.390627559833639</v>
      </c>
      <c r="AF271" s="152">
        <f t="shared" si="1094"/>
        <v>53.244552956534477</v>
      </c>
      <c r="AG271" s="150">
        <f t="shared" si="1095"/>
        <v>1.1612812890379929</v>
      </c>
      <c r="AH271" s="151">
        <f t="shared" si="1096"/>
        <v>1.2781128927386967</v>
      </c>
      <c r="AI271" s="152">
        <f t="shared" si="1097"/>
        <v>1.6454550274172752</v>
      </c>
    </row>
    <row r="272" spans="2:35" ht="12.75">
      <c r="B272" s="252" t="s">
        <v>737</v>
      </c>
      <c r="C272" s="165" t="s">
        <v>1409</v>
      </c>
      <c r="D272" s="177" t="s">
        <v>1406</v>
      </c>
      <c r="E272" s="148">
        <f>VLOOKUP($B272,Snapshot!$D:$AJ,2,FALSE)</f>
        <v>371.3</v>
      </c>
      <c r="F272" s="148">
        <f>VLOOKUP($B272,Snapshot!$D:$AJ,3,FALSE)</f>
        <v>400</v>
      </c>
      <c r="G272" s="148">
        <f t="shared" si="1082"/>
        <v>7.7295987072448042</v>
      </c>
      <c r="H272" s="149">
        <f>VLOOKUP($B272,Snapshot!$D:$AJ,8,FALSE)</f>
        <v>0.30061947431302272</v>
      </c>
      <c r="I272" s="150">
        <v>21.060700000000001</v>
      </c>
      <c r="J272" s="151">
        <v>24.443630000000002</v>
      </c>
      <c r="K272" s="151">
        <v>28.702506700000001</v>
      </c>
      <c r="L272" s="152">
        <v>33.596561954999999</v>
      </c>
      <c r="M272" s="150">
        <f t="shared" si="1083"/>
        <v>16.062761446675577</v>
      </c>
      <c r="N272" s="151">
        <f t="shared" si="1084"/>
        <v>17.423257920366165</v>
      </c>
      <c r="O272" s="152">
        <f t="shared" si="1085"/>
        <v>17.050968077990202</v>
      </c>
      <c r="P272" s="150">
        <v>0.99774999999999636</v>
      </c>
      <c r="Q272" s="151">
        <v>1.3421600000000036</v>
      </c>
      <c r="R272" s="151">
        <v>1.7400614020000029</v>
      </c>
      <c r="S272" s="152">
        <v>2.3517593368499949</v>
      </c>
      <c r="T272" s="150">
        <f t="shared" si="1086"/>
        <v>34.518667000752544</v>
      </c>
      <c r="U272" s="151">
        <f t="shared" si="1087"/>
        <v>29.646346337247298</v>
      </c>
      <c r="V272" s="152">
        <f t="shared" si="1088"/>
        <v>35.15381320147177</v>
      </c>
      <c r="W272" s="150">
        <f t="shared" si="1089"/>
        <v>5.4908374901763919</v>
      </c>
      <c r="X272" s="151">
        <f t="shared" si="1090"/>
        <v>6.0624022152044406</v>
      </c>
      <c r="Y272" s="152">
        <f t="shared" si="1091"/>
        <v>6.9999999999999858</v>
      </c>
      <c r="Z272" s="150">
        <v>0.85099499999999884</v>
      </c>
      <c r="AA272" s="151">
        <v>0.88488500000000103</v>
      </c>
      <c r="AB272" s="151">
        <v>1.1654247485418545</v>
      </c>
      <c r="AC272" s="152">
        <v>1.6327392713962443</v>
      </c>
      <c r="AD272" s="150">
        <f t="shared" si="1092"/>
        <v>3.9823970763638084</v>
      </c>
      <c r="AE272" s="151">
        <f t="shared" si="1093"/>
        <v>31.703526282155671</v>
      </c>
      <c r="AF272" s="152">
        <f t="shared" si="1094"/>
        <v>40.098215130499007</v>
      </c>
      <c r="AG272" s="150">
        <f t="shared" si="1095"/>
        <v>3.6201047062158973</v>
      </c>
      <c r="AH272" s="151">
        <f t="shared" si="1096"/>
        <v>4.0603587718763761</v>
      </c>
      <c r="AI272" s="152">
        <f t="shared" si="1097"/>
        <v>4.8598403419468115</v>
      </c>
    </row>
    <row r="273" spans="2:35" ht="12.75">
      <c r="B273" s="252" t="s">
        <v>767</v>
      </c>
      <c r="C273" s="165" t="s">
        <v>774</v>
      </c>
      <c r="D273" s="177" t="s">
        <v>108</v>
      </c>
      <c r="E273" s="148">
        <f>VLOOKUP($B273,Snapshot!$D:$AJ,2,FALSE)</f>
        <v>205.9</v>
      </c>
      <c r="F273" s="148">
        <f>VLOOKUP($B273,Snapshot!$D:$AJ,3,FALSE)</f>
        <v>226</v>
      </c>
      <c r="G273" s="148">
        <f t="shared" ref="G273" si="1098">IF(IFERROR(((IF(F273&lt;0,"-",F273))/E273*100-100),"-")=-100,"-",(IFERROR(((IF(F273&lt;0,"-",F273))/E273*100-100),"-")))</f>
        <v>9.762020398251579</v>
      </c>
      <c r="H273" s="149">
        <f>VLOOKUP($B273,Snapshot!$D:$AJ,8,FALSE)</f>
        <v>2.2207913279569893</v>
      </c>
      <c r="I273" s="150">
        <v>4.0085439999999997</v>
      </c>
      <c r="J273" s="151">
        <v>4.4915320000000003</v>
      </c>
      <c r="K273" s="151">
        <v>5.0931745228000009</v>
      </c>
      <c r="L273" s="152">
        <v>6.0278342005579999</v>
      </c>
      <c r="M273" s="150">
        <f t="shared" ref="M273" si="1099">IF(AND(I273&lt;0,J273&gt;0),"LP",IF(AND(I273&gt;0,J273&lt;0),"PL",IF(OR(I273&lt;0,J273&lt;0),"Loss",IF(ISERROR((+J273/I273-1)*100),"NA",(+J273/I273-1)*100))))</f>
        <v>12.048963414147407</v>
      </c>
      <c r="N273" s="151">
        <f t="shared" ref="N273" si="1100">IF(AND(J273&lt;0,K273&gt;0),"LP",IF(AND(J273&gt;0,K273&lt;0),"PL",IF(OR(J273&lt;0,K273&lt;0),"Loss",IF(ISERROR((+K273/J273-1)*100),"NA",(+K273/J273-1)*100))))</f>
        <v>13.395040329223985</v>
      </c>
      <c r="O273" s="152">
        <f t="shared" ref="O273" si="1101">IF(AND(K273&lt;0,L273&gt;0),"LP",IF(AND(K273&gt;0,L273&lt;0),"PL",IF(OR(K273&lt;0,L273&lt;0),"Loss",IF(ISERROR((+L273/K273-1)*100),"NA",(+L273/K273-1)*100))))</f>
        <v>18.351220316011574</v>
      </c>
      <c r="P273" s="150">
        <v>3.3649769999999997</v>
      </c>
      <c r="Q273" s="151">
        <v>3.784983</v>
      </c>
      <c r="R273" s="151">
        <v>4.3390975931296056</v>
      </c>
      <c r="S273" s="152">
        <v>5.1855956710339193</v>
      </c>
      <c r="T273" s="150">
        <f t="shared" ref="T273" si="1102">IF(AND(P273&lt;0,Q273&gt;0),"LP",IF(AND(P273&gt;0,Q273&lt;0),"PL",IF(OR(P273&lt;0,Q273&lt;0),"Loss",IF(ISERROR((+Q273/P273-1)*100),"NA",(+Q273/P273-1)*100))))</f>
        <v>12.48169006801534</v>
      </c>
      <c r="U273" s="151">
        <f t="shared" ref="U273" si="1103">IF(AND(Q273&lt;0,R273&gt;0),"LP",IF(AND(Q273&gt;0,R273&lt;0),"PL",IF(OR(Q273&lt;0,R273&lt;0),"Loss",IF(ISERROR((+R273/Q273-1)*100),"NA",(+R273/Q273-1)*100))))</f>
        <v>14.639817223210926</v>
      </c>
      <c r="V273" s="152">
        <f t="shared" ref="V273" si="1104">IF(AND(R273&lt;0,S273&gt;0),"LP",IF(AND(R273&gt;0,S273&lt;0),"PL",IF(OR(R273&lt;0,S273&lt;0),"Loss",IF(ISERROR((+S273/R273-1)*100),"NA",(+S273/R273-1)*100))))</f>
        <v>19.508620392512775</v>
      </c>
      <c r="W273" s="150">
        <f t="shared" ref="W273" si="1105">IF(OR(J273&lt;0,Q273&lt;0),"NM",IF(ISERROR((Q273/J273*100)),"NA",(Q273/J273*100)))</f>
        <v>84.269309447199745</v>
      </c>
      <c r="X273" s="151">
        <f t="shared" ref="X273" si="1106">IF(OR(K273&lt;0,R273&lt;0),"NM",IF(ISERROR((R273/K273*100)),"NA",(R273/K273*100)))</f>
        <v>85.194363038322962</v>
      </c>
      <c r="Y273" s="152">
        <f t="shared" ref="Y273" si="1107">IF(OR(L273&lt;0,S273&lt;0),"NM",IF(ISERROR((S273/L273*100)),"NA",(S273/L273*100)))</f>
        <v>86.027510022652677</v>
      </c>
      <c r="Z273" s="150">
        <v>2.9269750000000001</v>
      </c>
      <c r="AA273" s="151">
        <v>3.4144060000000001</v>
      </c>
      <c r="AB273" s="151">
        <v>3.6755136020866619</v>
      </c>
      <c r="AC273" s="152">
        <v>4.382979840279484</v>
      </c>
      <c r="AD273" s="150">
        <f t="shared" ref="AD273" si="1108">IF(AND(Z273&lt;0,AA273&gt;0),"LP",IF(AND(Z273&gt;0,AA273&lt;0),"PL",IF(OR(Z273&lt;0,AA273&lt;0),"Loss",IF(ISERROR((+AA273/Z273-1)*100),"NA",(+AA273/Z273-1)*100))))</f>
        <v>16.653063316222383</v>
      </c>
      <c r="AE273" s="151">
        <f t="shared" ref="AE273" si="1109">IF(AND(AA273&lt;0,AB273&gt;0),"LP",IF(AND(AA273&gt;0,AB273&lt;0),"PL",IF(OR(AA273&lt;0,AB273&lt;0),"Loss",IF(ISERROR((+AB273/AA273-1)*100),"NA",(+AB273/AA273-1)*100))))</f>
        <v>7.6472335769870892</v>
      </c>
      <c r="AF273" s="152">
        <f t="shared" ref="AF273" si="1110">IF(AND(AB273&lt;0,AC273&gt;0),"LP",IF(AND(AB273&gt;0,AC273&lt;0),"PL",IF(OR(AB273&lt;0,AC273&lt;0),"Loss",IF(ISERROR((+AC273/AB273-1)*100),"NA",(+AC273/AB273-1)*100))))</f>
        <v>19.248091961656179</v>
      </c>
      <c r="AG273" s="150">
        <f t="shared" ref="AG273" si="1111">IF(OR(J273&lt;0,AA273&lt;0),"NM",IF(ISERROR((AA273/J273*100)),"NA",(AA273/J273*100)))</f>
        <v>76.018739263128921</v>
      </c>
      <c r="AH273" s="151">
        <f t="shared" ref="AH273" si="1112">IF(OR(K273&lt;0,AB273&lt;0),"NM",IF(ISERROR((AB273/K273*100)),"NA",(AB273/K273*100)))</f>
        <v>72.165475297045745</v>
      </c>
      <c r="AI273" s="152">
        <f t="shared" ref="AI273" si="1113">IF(OR(L273&lt;0,AC273&lt;0),"NM",IF(ISERROR((AC273/L273*100)),"NA",(AC273/L273*100)))</f>
        <v>72.712348987199235</v>
      </c>
    </row>
    <row r="274" spans="2:35" ht="12.75">
      <c r="B274" s="252" t="s">
        <v>768</v>
      </c>
      <c r="C274" s="165" t="s">
        <v>773</v>
      </c>
      <c r="D274" s="177" t="s">
        <v>108</v>
      </c>
      <c r="E274" s="148">
        <f>VLOOKUP($B274,Snapshot!$D:$AJ,2,FALSE)</f>
        <v>738.25</v>
      </c>
      <c r="F274" s="148">
        <f>VLOOKUP($B274,Snapshot!$D:$AJ,3,FALSE)</f>
        <v>917</v>
      </c>
      <c r="G274" s="148">
        <f t="shared" ref="G274" si="1114">IF(IFERROR(((IF(F274&lt;0,"-",F274))/E274*100-100),"-")=-100,"-",(IFERROR(((IF(F274&lt;0,"-",F274))/E274*100-100),"-")))</f>
        <v>24.212665086352871</v>
      </c>
      <c r="H274" s="149">
        <f>VLOOKUP($B274,Snapshot!$D:$AJ,8,FALSE)</f>
        <v>15.223853046594982</v>
      </c>
      <c r="I274" s="150">
        <v>103.31809999999999</v>
      </c>
      <c r="J274" s="151">
        <v>114.85910000000001</v>
      </c>
      <c r="K274" s="151">
        <v>152.82664910986983</v>
      </c>
      <c r="L274" s="152">
        <v>171.80922886854776</v>
      </c>
      <c r="M274" s="150">
        <f t="shared" ref="M274" si="1115">IF(AND(I274&lt;0,J274&gt;0),"LP",IF(AND(I274&gt;0,J274&lt;0),"PL",IF(OR(I274&lt;0,J274&lt;0),"Loss",IF(ISERROR((+J274/I274-1)*100),"NA",(+J274/I274-1)*100))))</f>
        <v>11.170356404153804</v>
      </c>
      <c r="N274" s="151">
        <f t="shared" ref="N274" si="1116">IF(AND(J274&lt;0,K274&gt;0),"LP",IF(AND(J274&gt;0,K274&lt;0),"PL",IF(OR(J274&lt;0,K274&lt;0),"Loss",IF(ISERROR((+K274/J274-1)*100),"NA",(+K274/J274-1)*100))))</f>
        <v>33.055760588294532</v>
      </c>
      <c r="O274" s="152">
        <f t="shared" ref="O274" si="1117">IF(AND(K274&lt;0,L274&gt;0),"LP",IF(AND(K274&gt;0,L274&lt;0),"PL",IF(OR(K274&lt;0,L274&lt;0),"Loss",IF(ISERROR((+L274/K274-1)*100),"NA",(+L274/K274-1)*100))))</f>
        <v>12.420988007812038</v>
      </c>
      <c r="P274" s="150">
        <v>32.818399999999997</v>
      </c>
      <c r="Q274" s="151">
        <v>53.817800000000013</v>
      </c>
      <c r="R274" s="151">
        <v>82.189638679252468</v>
      </c>
      <c r="S274" s="152">
        <v>96.222645014096528</v>
      </c>
      <c r="T274" s="150">
        <f t="shared" ref="T274" si="1118">IF(AND(P274&lt;0,Q274&gt;0),"LP",IF(AND(P274&gt;0,Q274&lt;0),"PL",IF(OR(P274&lt;0,Q274&lt;0),"Loss",IF(ISERROR((+Q274/P274-1)*100),"NA",(+Q274/P274-1)*100))))</f>
        <v>63.986666016624881</v>
      </c>
      <c r="U274" s="151">
        <f t="shared" ref="U274" si="1119">IF(AND(Q274&lt;0,R274&gt;0),"LP",IF(AND(Q274&gt;0,R274&lt;0),"PL",IF(OR(Q274&lt;0,R274&lt;0),"Loss",IF(ISERROR((+R274/Q274-1)*100),"NA",(+R274/Q274-1)*100))))</f>
        <v>52.718317506944622</v>
      </c>
      <c r="V274" s="152">
        <f t="shared" ref="V274" si="1120">IF(AND(R274&lt;0,S274&gt;0),"LP",IF(AND(R274&gt;0,S274&lt;0),"PL",IF(OR(R274&lt;0,S274&lt;0),"Loss",IF(ISERROR((+S274/R274-1)*100),"NA",(+S274/R274-1)*100))))</f>
        <v>17.073936034210213</v>
      </c>
      <c r="W274" s="150">
        <f t="shared" ref="W274" si="1121">IF(OR(J274&lt;0,Q274&lt;0),"NM",IF(ISERROR((Q274/J274*100)),"NA",(Q274/J274*100)))</f>
        <v>46.855495124025879</v>
      </c>
      <c r="X274" s="151">
        <f t="shared" ref="X274" si="1122">IF(OR(K274&lt;0,R274&lt;0),"NM",IF(ISERROR((R274/K274*100)),"NA",(R274/K274*100)))</f>
        <v>53.779651100093709</v>
      </c>
      <c r="Y274" s="152">
        <f t="shared" ref="Y274" si="1123">IF(OR(L274&lt;0,S274&lt;0),"NM",IF(ISERROR((S274/L274*100)),"NA",(S274/L274*100)))</f>
        <v>56.005515913069502</v>
      </c>
      <c r="Z274" s="150">
        <v>13.889866268098039</v>
      </c>
      <c r="AA274" s="151">
        <v>17.246500000000012</v>
      </c>
      <c r="AB274" s="151">
        <v>29.381916985586919</v>
      </c>
      <c r="AC274" s="152">
        <v>34.171328618188959</v>
      </c>
      <c r="AD274" s="150">
        <f t="shared" ref="AD274" si="1124">IF(AND(Z274&lt;0,AA274&gt;0),"LP",IF(AND(Z274&gt;0,AA274&lt;0),"PL",IF(OR(Z274&lt;0,AA274&lt;0),"Loss",IF(ISERROR((+AA274/Z274-1)*100),"NA",(+AA274/Z274-1)*100))))</f>
        <v>24.1660622724023</v>
      </c>
      <c r="AE274" s="151">
        <f t="shared" ref="AE274" si="1125">IF(AND(AA274&lt;0,AB274&gt;0),"LP",IF(AND(AA274&gt;0,AB274&lt;0),"PL",IF(OR(AA274&lt;0,AB274&lt;0),"Loss",IF(ISERROR((+AB274/AA274-1)*100),"NA",(+AB274/AA274-1)*100))))</f>
        <v>70.364520253888614</v>
      </c>
      <c r="AF274" s="152">
        <f t="shared" ref="AF274" si="1126">IF(AND(AB274&lt;0,AC274&gt;0),"LP",IF(AND(AB274&gt;0,AC274&lt;0),"PL",IF(OR(AB274&lt;0,AC274&lt;0),"Loss",IF(ISERROR((+AC274/AB274-1)*100),"NA",(+AC274/AB274-1)*100))))</f>
        <v>16.300541707171277</v>
      </c>
      <c r="AG274" s="150">
        <f t="shared" ref="AG274" si="1127">IF(OR(J274&lt;0,AA274&lt;0),"NM",IF(ISERROR((AA274/J274*100)),"NA",(AA274/J274*100)))</f>
        <v>15.015353594099215</v>
      </c>
      <c r="AH274" s="151">
        <f t="shared" ref="AH274" si="1128">IF(OR(K274&lt;0,AB274&lt;0),"NM",IF(ISERROR((AB274/K274*100)),"NA",(AB274/K274*100)))</f>
        <v>19.225650210038779</v>
      </c>
      <c r="AI274" s="152">
        <f t="shared" ref="AI274" si="1129">IF(OR(L274&lt;0,AC274&lt;0),"NM",IF(ISERROR((AC274/L274*100)),"NA",(AC274/L274*100)))</f>
        <v>19.889111221338197</v>
      </c>
    </row>
    <row r="275" spans="2:35" ht="12.75">
      <c r="B275" s="252" t="s">
        <v>204</v>
      </c>
      <c r="C275" s="165" t="s">
        <v>770</v>
      </c>
      <c r="D275" s="177" t="s">
        <v>108</v>
      </c>
      <c r="E275" s="148">
        <f>VLOOKUP($B275,Snapshot!$D:$AJ,2,FALSE)</f>
        <v>437.55</v>
      </c>
      <c r="F275" s="148">
        <f>VLOOKUP($B275,Snapshot!$D:$AJ,3,FALSE)</f>
        <v>450</v>
      </c>
      <c r="G275" s="148">
        <f t="shared" ref="G275:G276" si="1130">IF(IFERROR(((IF(F275&lt;0,"-",F275))/E275*100-100),"-")=-100,"-",(IFERROR(((IF(F275&lt;0,"-",F275))/E275*100-100),"-")))</f>
        <v>2.8453890983887646</v>
      </c>
      <c r="H275" s="149">
        <f>VLOOKUP($B275,Snapshot!$D:$AJ,8,FALSE)</f>
        <v>50.325369749103942</v>
      </c>
      <c r="I275" s="150">
        <v>1762.0717999999999</v>
      </c>
      <c r="J275" s="151">
        <v>1785.0088000000003</v>
      </c>
      <c r="K275" s="151">
        <v>1913.5433564746113</v>
      </c>
      <c r="L275" s="152">
        <v>2050.540131088575</v>
      </c>
      <c r="M275" s="150">
        <f t="shared" ref="M275:M276" si="1131">IF(AND(I275&lt;0,J275&gt;0),"LP",IF(AND(I275&gt;0,J275&lt;0),"PL",IF(OR(I275&lt;0,J275&lt;0),"Loss",IF(ISERROR((+J275/I275-1)*100),"NA",(+J275/I275-1)*100))))</f>
        <v>1.3017063209342705</v>
      </c>
      <c r="N275" s="151">
        <f t="shared" ref="N275:N276" si="1132">IF(AND(J275&lt;0,K275&gt;0),"LP",IF(AND(J275&gt;0,K275&lt;0),"PL",IF(OR(J275&lt;0,K275&lt;0),"Loss",IF(ISERROR((+K275/J275-1)*100),"NA",(+K275/J275-1)*100))))</f>
        <v>7.2007799891300905</v>
      </c>
      <c r="O275" s="152">
        <f t="shared" ref="O275:O276" si="1133">IF(AND(K275&lt;0,L275&gt;0),"LP",IF(AND(K275&gt;0,L275&lt;0),"PL",IF(OR(K275&lt;0,L275&lt;0),"Loss",IF(ISERROR((+L275/K275-1)*100),"NA",(+L275/K275-1)*100))))</f>
        <v>7.1593243053743816</v>
      </c>
      <c r="P275" s="150">
        <v>484.78860000000032</v>
      </c>
      <c r="Q275" s="151">
        <v>497.47210000000035</v>
      </c>
      <c r="R275" s="151">
        <v>561.74279888878345</v>
      </c>
      <c r="S275" s="152">
        <v>614.99245551685897</v>
      </c>
      <c r="T275" s="150">
        <f t="shared" ref="T275:T276" si="1134">IF(AND(P275&lt;0,Q275&gt;0),"LP",IF(AND(P275&gt;0,Q275&lt;0),"PL",IF(OR(P275&lt;0,Q275&lt;0),"Loss",IF(ISERROR((+Q275/P275-1)*100),"NA",(+Q275/P275-1)*100))))</f>
        <v>2.6162950201386703</v>
      </c>
      <c r="U275" s="151">
        <f t="shared" ref="U275:U276" si="1135">IF(AND(Q275&lt;0,R275&gt;0),"LP",IF(AND(Q275&gt;0,R275&lt;0),"PL",IF(OR(Q275&lt;0,R275&lt;0),"Loss",IF(ISERROR((+R275/Q275-1)*100),"NA",(+R275/Q275-1)*100))))</f>
        <v>12.919457973378412</v>
      </c>
      <c r="V275" s="152">
        <f t="shared" ref="V275:V276" si="1136">IF(AND(R275&lt;0,S275&gt;0),"LP",IF(AND(R275&gt;0,S275&lt;0),"PL",IF(OR(R275&lt;0,S275&lt;0),"Loss",IF(ISERROR((+S275/R275-1)*100),"NA",(+S275/R275-1)*100))))</f>
        <v>9.4793661322248859</v>
      </c>
      <c r="W275" s="150">
        <f t="shared" ref="W275:W276" si="1137">IF(OR(J275&lt;0,Q275&lt;0),"NM",IF(ISERROR((Q275/J275*100)),"NA",(Q275/J275*100)))</f>
        <v>27.869448038575513</v>
      </c>
      <c r="X275" s="151">
        <f t="shared" ref="X275:X276" si="1138">IF(OR(K275&lt;0,R275&lt;0),"NM",IF(ISERROR((R275/K275*100)),"NA",(R275/K275*100)))</f>
        <v>29.356157360536745</v>
      </c>
      <c r="Y275" s="152">
        <f t="shared" ref="Y275:Y276" si="1139">IF(OR(L275&lt;0,S275&lt;0),"NM",IF(ISERROR((S275/L275*100)),"NA",(S275/L275*100)))</f>
        <v>29.991729798059424</v>
      </c>
      <c r="Z275" s="150">
        <v>171.21350000000035</v>
      </c>
      <c r="AA275" s="151">
        <v>213.32450000000023</v>
      </c>
      <c r="AB275" s="151">
        <v>227.09732627301412</v>
      </c>
      <c r="AC275" s="152">
        <v>256.35116354220474</v>
      </c>
      <c r="AD275" s="150">
        <f t="shared" ref="AD275:AD276" si="1140">IF(AND(Z275&lt;0,AA275&gt;0),"LP",IF(AND(Z275&gt;0,AA275&lt;0),"PL",IF(OR(Z275&lt;0,AA275&lt;0),"Loss",IF(ISERROR((+AA275/Z275-1)*100),"NA",(+AA275/Z275-1)*100))))</f>
        <v>24.595607238915029</v>
      </c>
      <c r="AE275" s="151">
        <f t="shared" ref="AE275:AE276" si="1141">IF(AND(AA275&lt;0,AB275&gt;0),"LP",IF(AND(AA275&gt;0,AB275&lt;0),"PL",IF(OR(AA275&lt;0,AB275&lt;0),"Loss",IF(ISERROR((+AB275/AA275-1)*100),"NA",(+AB275/AA275-1)*100))))</f>
        <v>6.4562796458043303</v>
      </c>
      <c r="AF275" s="152">
        <f t="shared" ref="AF275:AF276" si="1142">IF(AND(AB275&lt;0,AC275&gt;0),"LP",IF(AND(AB275&gt;0,AC275&lt;0),"PL",IF(OR(AB275&lt;0,AC275&lt;0),"Loss",IF(ISERROR((+AC275/AB275-1)*100),"NA",(+AC275/AB275-1)*100))))</f>
        <v>12.881629981861597</v>
      </c>
      <c r="AG275" s="150">
        <f t="shared" ref="AG275:AG276" si="1143">IF(OR(J275&lt;0,AA275&lt;0),"NM",IF(ISERROR((AA275/J275*100)),"NA",(AA275/J275*100)))</f>
        <v>11.950893463382377</v>
      </c>
      <c r="AH275" s="151">
        <f t="shared" ref="AH275:AH276" si="1144">IF(OR(K275&lt;0,AB275&lt;0),"NM",IF(ISERROR((AB275/K275*100)),"NA",(AB275/K275*100)))</f>
        <v>11.867895519827863</v>
      </c>
      <c r="AI275" s="152">
        <f t="shared" ref="AI275:AI276" si="1145">IF(OR(L275&lt;0,AC275&lt;0),"NM",IF(ISERROR((AC275/L275*100)),"NA",(AC275/L275*100)))</f>
        <v>12.501640892349423</v>
      </c>
    </row>
    <row r="276" spans="2:35" ht="12.75">
      <c r="B276" s="252" t="s">
        <v>205</v>
      </c>
      <c r="C276" s="165" t="s">
        <v>1410</v>
      </c>
      <c r="D276" s="177" t="s">
        <v>108</v>
      </c>
      <c r="E276" s="148">
        <f>VLOOKUP($B276,Snapshot!$D:$AJ,2,FALSE)</f>
        <v>354.2</v>
      </c>
      <c r="F276" s="148">
        <f>VLOOKUP($B276,Snapshot!$D:$AJ,3,FALSE)</f>
        <v>425</v>
      </c>
      <c r="G276" s="148">
        <f t="shared" si="1130"/>
        <v>19.988706945228699</v>
      </c>
      <c r="H276" s="149">
        <f>VLOOKUP($B276,Snapshot!$D:$AJ,8,FALSE)</f>
        <v>40.585951612903223</v>
      </c>
      <c r="I276" s="150">
        <v>458.51679999999999</v>
      </c>
      <c r="J276" s="151">
        <v>452.71709999999996</v>
      </c>
      <c r="K276" s="151">
        <v>495.82349060245423</v>
      </c>
      <c r="L276" s="152">
        <v>518.39497718304494</v>
      </c>
      <c r="M276" s="150">
        <f t="shared" si="1131"/>
        <v>-1.2648827698352627</v>
      </c>
      <c r="N276" s="151">
        <f t="shared" si="1132"/>
        <v>9.5217058517238051</v>
      </c>
      <c r="O276" s="152">
        <f t="shared" si="1133"/>
        <v>4.5523229553253053</v>
      </c>
      <c r="P276" s="150">
        <v>397.4853</v>
      </c>
      <c r="Q276" s="151">
        <v>393.315</v>
      </c>
      <c r="R276" s="151">
        <v>426.31038815648566</v>
      </c>
      <c r="S276" s="152">
        <v>438.04276841515144</v>
      </c>
      <c r="T276" s="150">
        <f t="shared" si="1134"/>
        <v>-1.0491708749983952</v>
      </c>
      <c r="U276" s="151">
        <f t="shared" si="1135"/>
        <v>8.3890490208829114</v>
      </c>
      <c r="V276" s="152">
        <f t="shared" si="1136"/>
        <v>2.7520746818769037</v>
      </c>
      <c r="W276" s="150">
        <f t="shared" si="1137"/>
        <v>86.878759384171715</v>
      </c>
      <c r="X276" s="151">
        <f t="shared" si="1138"/>
        <v>85.980272463189237</v>
      </c>
      <c r="Y276" s="152">
        <f t="shared" si="1139"/>
        <v>84.499809545893584</v>
      </c>
      <c r="Z276" s="150">
        <v>154.19739999999999</v>
      </c>
      <c r="AA276" s="151">
        <v>155.73160000000001</v>
      </c>
      <c r="AB276" s="151">
        <v>170.69329553120247</v>
      </c>
      <c r="AC276" s="152">
        <v>178.66136384565169</v>
      </c>
      <c r="AD276" s="150">
        <f t="shared" si="1140"/>
        <v>0.99495841045311728</v>
      </c>
      <c r="AE276" s="151">
        <f t="shared" si="1141"/>
        <v>9.6073600548652003</v>
      </c>
      <c r="AF276" s="152">
        <f t="shared" si="1142"/>
        <v>4.6680616773215222</v>
      </c>
      <c r="AG276" s="150">
        <f t="shared" si="1143"/>
        <v>34.399319133295393</v>
      </c>
      <c r="AH276" s="151">
        <f t="shared" si="1144"/>
        <v>34.426221985529615</v>
      </c>
      <c r="AI276" s="152">
        <f t="shared" si="1145"/>
        <v>34.464331582936317</v>
      </c>
    </row>
    <row r="277" spans="2:35" ht="12.75">
      <c r="B277" s="252" t="s">
        <v>769</v>
      </c>
      <c r="C277" s="165" t="s">
        <v>1411</v>
      </c>
      <c r="D277" s="177" t="s">
        <v>108</v>
      </c>
      <c r="E277" s="148">
        <f>VLOOKUP($B277,Snapshot!$D:$AJ,2,FALSE)</f>
        <v>485.1</v>
      </c>
      <c r="F277" s="148">
        <f>VLOOKUP($B277,Snapshot!$D:$AJ,3,FALSE)</f>
        <v>530</v>
      </c>
      <c r="G277" s="148">
        <f t="shared" ref="G277" si="1146">IF(IFERROR(((IF(F277&lt;0,"-",F277))/E277*100-100),"-")=-100,"-",(IFERROR(((IF(F277&lt;0,"-",F277))/E277*100-100),"-")))</f>
        <v>9.2558235415378221</v>
      </c>
      <c r="H277" s="149">
        <f>VLOOKUP($B277,Snapshot!$D:$AJ,8,FALSE)</f>
        <v>18.169486738351249</v>
      </c>
      <c r="I277" s="150">
        <v>551.09080000000006</v>
      </c>
      <c r="J277" s="151">
        <v>614.48900000000003</v>
      </c>
      <c r="K277" s="151">
        <v>803.22520707741273</v>
      </c>
      <c r="L277" s="152">
        <v>893.44829623202224</v>
      </c>
      <c r="M277" s="150">
        <f t="shared" ref="M277" si="1147">IF(AND(I277&lt;0,J277&gt;0),"LP",IF(AND(I277&gt;0,J277&lt;0),"PL",IF(OR(I277&lt;0,J277&lt;0),"Loss",IF(ISERROR((+J277/I277-1)*100),"NA",(+J277/I277-1)*100))))</f>
        <v>11.504129628003223</v>
      </c>
      <c r="N277" s="151">
        <f t="shared" ref="N277" si="1148">IF(AND(J277&lt;0,K277&gt;0),"LP",IF(AND(J277&gt;0,K277&lt;0),"PL",IF(OR(J277&lt;0,K277&lt;0),"Loss",IF(ISERROR((+K277/J277-1)*100),"NA",(+K277/J277-1)*100))))</f>
        <v>30.714334524688436</v>
      </c>
      <c r="O277" s="152">
        <f t="shared" ref="O277" si="1149">IF(AND(K277&lt;0,L277&gt;0),"LP",IF(AND(K277&gt;0,L277&lt;0),"PL",IF(OR(K277&lt;0,L277&lt;0),"Loss",IF(ISERROR((+L277/K277-1)*100),"NA",(+L277/K277-1)*100))))</f>
        <v>11.232601810753939</v>
      </c>
      <c r="P277" s="150">
        <v>77.063200000000066</v>
      </c>
      <c r="Q277" s="151">
        <v>107.83829999999988</v>
      </c>
      <c r="R277" s="151">
        <v>139.06012097411988</v>
      </c>
      <c r="S277" s="152">
        <v>158.37893404997453</v>
      </c>
      <c r="T277" s="150">
        <f t="shared" ref="T277" si="1150">IF(AND(P277&lt;0,Q277&gt;0),"LP",IF(AND(P277&gt;0,Q277&lt;0),"PL",IF(OR(P277&lt;0,Q277&lt;0),"Loss",IF(ISERROR((+Q277/P277-1)*100),"NA",(+Q277/P277-1)*100))))</f>
        <v>39.934884614186529</v>
      </c>
      <c r="U277" s="151">
        <f t="shared" ref="U277" si="1151">IF(AND(Q277&lt;0,R277&gt;0),"LP",IF(AND(Q277&gt;0,R277&lt;0),"PL",IF(OR(Q277&lt;0,R277&lt;0),"Loss",IF(ISERROR((+R277/Q277-1)*100),"NA",(+R277/Q277-1)*100))))</f>
        <v>28.952441733706902</v>
      </c>
      <c r="V277" s="152">
        <f t="shared" ref="V277" si="1152">IF(AND(R277&lt;0,S277&gt;0),"LP",IF(AND(R277&gt;0,S277&lt;0),"PL",IF(OR(R277&lt;0,S277&lt;0),"Loss",IF(ISERROR((+S277/R277-1)*100),"NA",(+S277/R277-1)*100))))</f>
        <v>13.892417855331818</v>
      </c>
      <c r="W277" s="150">
        <f t="shared" ref="W277" si="1153">IF(OR(J277&lt;0,Q277&lt;0),"NM",IF(ISERROR((Q277/J277*100)),"NA",(Q277/J277*100)))</f>
        <v>17.549264510837439</v>
      </c>
      <c r="X277" s="151">
        <f t="shared" ref="X277" si="1154">IF(OR(K277&lt;0,R277&lt;0),"NM",IF(ISERROR((R277/K277*100)),"NA",(R277/K277*100)))</f>
        <v>17.312718742991045</v>
      </c>
      <c r="Y277" s="152">
        <f t="shared" ref="Y277" si="1155">IF(OR(L277&lt;0,S277&lt;0),"NM",IF(ISERROR((S277/L277*100)),"NA",(S277/L277*100)))</f>
        <v>17.726703908655129</v>
      </c>
      <c r="Z277" s="150">
        <v>38.09670000000007</v>
      </c>
      <c r="AA277" s="151">
        <v>40.938554216343562</v>
      </c>
      <c r="AB277" s="151">
        <v>50.119897939978515</v>
      </c>
      <c r="AC277" s="152">
        <v>59.520548013237139</v>
      </c>
      <c r="AD277" s="150">
        <f t="shared" ref="AD277" si="1156">IF(AND(Z277&lt;0,AA277&gt;0),"LP",IF(AND(Z277&gt;0,AA277&lt;0),"PL",IF(OR(Z277&lt;0,AA277&lt;0),"Loss",IF(ISERROR((+AA277/Z277-1)*100),"NA",(+AA277/Z277-1)*100))))</f>
        <v>7.4595810564786147</v>
      </c>
      <c r="AE277" s="151">
        <f t="shared" ref="AE277" si="1157">IF(AND(AA277&lt;0,AB277&gt;0),"LP",IF(AND(AA277&gt;0,AB277&lt;0),"PL",IF(OR(AA277&lt;0,AB277&lt;0),"Loss",IF(ISERROR((+AB277/AA277-1)*100),"NA",(+AB277/AA277-1)*100))))</f>
        <v>22.427132319122212</v>
      </c>
      <c r="AF277" s="152">
        <f t="shared" ref="AF277" si="1158">IF(AND(AB277&lt;0,AC277&gt;0),"LP",IF(AND(AB277&gt;0,AC277&lt;0),"PL",IF(OR(AB277&lt;0,AC277&lt;0),"Loss",IF(ISERROR((+AC277/AB277-1)*100),"NA",(+AC277/AB277-1)*100))))</f>
        <v>18.756323256117646</v>
      </c>
      <c r="AG277" s="150">
        <f t="shared" ref="AG277" si="1159">IF(OR(J277&lt;0,AA277&lt;0),"NM",IF(ISERROR((AA277/J277*100)),"NA",(AA277/J277*100)))</f>
        <v>6.6622110755999806</v>
      </c>
      <c r="AH277" s="151">
        <f t="shared" ref="AH277" si="1160">IF(OR(K277&lt;0,AB277&lt;0),"NM",IF(ISERROR((AB277/K277*100)),"NA",(AB277/K277*100)))</f>
        <v>6.2398313073792879</v>
      </c>
      <c r="AI277" s="152">
        <f t="shared" ref="AI277" si="1161">IF(OR(L277&lt;0,AC277&lt;0),"NM",IF(ISERROR((AC277/L277*100)),"NA",(AC277/L277*100)))</f>
        <v>6.6618905944815943</v>
      </c>
    </row>
    <row r="278" spans="2:35" ht="12.75">
      <c r="B278" s="252" t="s">
        <v>622</v>
      </c>
      <c r="C278" s="165" t="s">
        <v>1412</v>
      </c>
      <c r="D278" s="177" t="s">
        <v>109</v>
      </c>
      <c r="E278" s="148">
        <f>VLOOKUP($B278,Snapshot!$D:$AJ,2,FALSE)</f>
        <v>1532.85</v>
      </c>
      <c r="F278" s="148">
        <f>VLOOKUP($B278,Snapshot!$D:$AJ,3,FALSE)</f>
        <v>1720</v>
      </c>
      <c r="G278" s="148">
        <f t="shared" ref="G278:G280" si="1162">IF(IFERROR(((IF(F278&lt;0,"-",F278))/E278*100-100),"-")=-100,"-",(IFERROR(((IF(F278&lt;0,"-",F278))/E278*100-100),"-")))</f>
        <v>12.209283361059462</v>
      </c>
      <c r="H278" s="149">
        <f>VLOOKUP($B278,Snapshot!$D:$AJ,8,FALSE)</f>
        <v>5.0159923835125459</v>
      </c>
      <c r="I278" s="150">
        <v>161.65950000000001</v>
      </c>
      <c r="J278" s="151">
        <v>181.18799999999999</v>
      </c>
      <c r="K278" s="151">
        <v>218.22249926162047</v>
      </c>
      <c r="L278" s="152">
        <v>276.07940213819927</v>
      </c>
      <c r="M278" s="150">
        <f t="shared" ref="M278:M280" si="1163">IF(AND(I278&lt;0,J278&gt;0),"LP",IF(AND(I278&gt;0,J278&lt;0),"PL",IF(OR(I278&lt;0,J278&lt;0),"Loss",IF(ISERROR((+J278/I278-1)*100),"NA",(+J278/I278-1)*100))))</f>
        <v>12.080020042125561</v>
      </c>
      <c r="N278" s="151">
        <f t="shared" ref="N278:N280" si="1164">IF(AND(J278&lt;0,K278&gt;0),"LP",IF(AND(J278&gt;0,K278&lt;0),"PL",IF(OR(J278&lt;0,K278&lt;0),"Loss",IF(ISERROR((+K278/J278-1)*100),"NA",(+K278/J278-1)*100))))</f>
        <v>20.439819006568037</v>
      </c>
      <c r="O278" s="152">
        <f t="shared" ref="O278:O280" si="1165">IF(AND(K278&lt;0,L278&gt;0),"LP",IF(AND(K278&gt;0,L278&lt;0),"PL",IF(OR(K278&lt;0,L278&lt;0),"Loss",IF(ISERROR((+L278/K278-1)*100),"NA",(+L278/K278-1)*100))))</f>
        <v>26.512803708299515</v>
      </c>
      <c r="P278" s="150">
        <v>10.215500000000029</v>
      </c>
      <c r="Q278" s="151">
        <v>11.921699999999982</v>
      </c>
      <c r="R278" s="151">
        <v>14.272864655380049</v>
      </c>
      <c r="S278" s="152">
        <v>19.660632667501311</v>
      </c>
      <c r="T278" s="150">
        <f t="shared" ref="T278:T280" si="1166">IF(AND(P278&lt;0,Q278&gt;0),"LP",IF(AND(P278&gt;0,Q278&lt;0),"PL",IF(OR(P278&lt;0,Q278&lt;0),"Loss",IF(ISERROR((+Q278/P278-1)*100),"NA",(+Q278/P278-1)*100))))</f>
        <v>16.702070383240653</v>
      </c>
      <c r="U278" s="151">
        <f t="shared" ref="U278:U280" si="1167">IF(AND(Q278&lt;0,R278&gt;0),"LP",IF(AND(Q278&gt;0,R278&lt;0),"PL",IF(OR(Q278&lt;0,R278&lt;0),"Loss",IF(ISERROR((+R278/Q278-1)*100),"NA",(+R278/Q278-1)*100))))</f>
        <v>19.721723037654627</v>
      </c>
      <c r="V278" s="152">
        <f t="shared" ref="V278:V280" si="1168">IF(AND(R278&lt;0,S278&gt;0),"LP",IF(AND(R278&gt;0,S278&lt;0),"PL",IF(OR(R278&lt;0,S278&lt;0),"Loss",IF(ISERROR((+S278/R278-1)*100),"NA",(+S278/R278-1)*100))))</f>
        <v>37.748329730642993</v>
      </c>
      <c r="W278" s="150">
        <f t="shared" ref="W278:W280" si="1169">IF(OR(J278&lt;0,Q278&lt;0),"NM",IF(ISERROR((Q278/J278*100)),"NA",(Q278/J278*100)))</f>
        <v>6.5797403801576166</v>
      </c>
      <c r="X278" s="151">
        <f t="shared" ref="X278:X280" si="1170">IF(OR(K278&lt;0,R278&lt;0),"NM",IF(ISERROR((R278/K278*100)),"NA",(R278/K278*100)))</f>
        <v>6.5405101232337808</v>
      </c>
      <c r="Y278" s="152">
        <f t="shared" ref="Y278:Y280" si="1171">IF(OR(L278&lt;0,S278&lt;0),"NM",IF(ISERROR((S278/L278*100)),"NA",(S278/L278*100)))</f>
        <v>7.1213688943225222</v>
      </c>
      <c r="Z278" s="150">
        <v>6.4186000000000298</v>
      </c>
      <c r="AA278" s="151">
        <v>7.3243999999999847</v>
      </c>
      <c r="AB278" s="151">
        <v>9.128419044763092</v>
      </c>
      <c r="AC278" s="152">
        <v>13.574311897303298</v>
      </c>
      <c r="AD278" s="150">
        <f t="shared" ref="AD278:AD280" si="1172">IF(AND(Z278&lt;0,AA278&gt;0),"LP",IF(AND(Z278&gt;0,AA278&lt;0),"PL",IF(OR(Z278&lt;0,AA278&lt;0),"Loss",IF(ISERROR((+AA278/Z278-1)*100),"NA",(+AA278/Z278-1)*100))))</f>
        <v>14.112111675442485</v>
      </c>
      <c r="AE278" s="151">
        <f t="shared" ref="AE278:AE280" si="1173">IF(AND(AA278&lt;0,AB278&gt;0),"LP",IF(AND(AA278&gt;0,AB278&lt;0),"PL",IF(OR(AA278&lt;0,AB278&lt;0),"Loss",IF(ISERROR((+AB278/AA278-1)*100),"NA",(+AB278/AA278-1)*100))))</f>
        <v>24.630263840903165</v>
      </c>
      <c r="AF278" s="152">
        <f t="shared" ref="AF278:AF280" si="1174">IF(AND(AB278&lt;0,AC278&gt;0),"LP",IF(AND(AB278&gt;0,AC278&lt;0),"PL",IF(OR(AB278&lt;0,AC278&lt;0),"Loss",IF(ISERROR((+AC278/AB278-1)*100),"NA",(+AC278/AB278-1)*100))))</f>
        <v>48.703864609401151</v>
      </c>
      <c r="AG278" s="150">
        <f t="shared" ref="AG278:AG280" si="1175">IF(OR(J278&lt;0,AA278&lt;0),"NM",IF(ISERROR((AA278/J278*100)),"NA",(AA278/J278*100)))</f>
        <v>4.0424310660750074</v>
      </c>
      <c r="AH278" s="151">
        <f t="shared" ref="AH278:AH280" si="1176">IF(OR(K278&lt;0,AB278&lt;0),"NM",IF(ISERROR((AB278/K278*100)),"NA",(AB278/K278*100)))</f>
        <v>4.1830787731100552</v>
      </c>
      <c r="AI278" s="152">
        <f t="shared" ref="AI278:AI280" si="1177">IF(OR(L278&lt;0,AC278&lt;0),"NM",IF(ISERROR((AC278/L278*100)),"NA",(AC278/L278*100)))</f>
        <v>4.9168144353298384</v>
      </c>
    </row>
    <row r="279" spans="2:35" ht="12.75">
      <c r="B279" s="252" t="s">
        <v>734</v>
      </c>
      <c r="C279" s="165" t="s">
        <v>1413</v>
      </c>
      <c r="D279" s="177" t="s">
        <v>109</v>
      </c>
      <c r="E279" s="148">
        <f>VLOOKUP($B279,Snapshot!$D:$AJ,2,FALSE)</f>
        <v>880.2</v>
      </c>
      <c r="F279" s="148">
        <f>VLOOKUP($B279,Snapshot!$D:$AJ,3,FALSE)</f>
        <v>1070</v>
      </c>
      <c r="G279" s="148">
        <f t="shared" si="1162"/>
        <v>21.563281072483534</v>
      </c>
      <c r="H279" s="149">
        <f>VLOOKUP($B279,Snapshot!$D:$AJ,8,FALSE)</f>
        <v>2.2163813273596178</v>
      </c>
      <c r="I279" s="150">
        <v>17.966950000000001</v>
      </c>
      <c r="J279" s="151">
        <v>20.00264</v>
      </c>
      <c r="K279" s="151">
        <v>23.472672879999998</v>
      </c>
      <c r="L279" s="152">
        <v>28.212462365884058</v>
      </c>
      <c r="M279" s="150">
        <f t="shared" si="1163"/>
        <v>11.330192381010672</v>
      </c>
      <c r="N279" s="151">
        <f t="shared" si="1164"/>
        <v>17.34787448056856</v>
      </c>
      <c r="O279" s="152">
        <f t="shared" si="1165"/>
        <v>20.19279828128402</v>
      </c>
      <c r="P279" s="150">
        <v>4.2053800000000008</v>
      </c>
      <c r="Q279" s="151">
        <v>5.0487039999999999</v>
      </c>
      <c r="R279" s="151">
        <v>6.1310256813692359</v>
      </c>
      <c r="S279" s="152">
        <v>7.6173648387886965</v>
      </c>
      <c r="T279" s="150">
        <f t="shared" si="1166"/>
        <v>20.053455335784133</v>
      </c>
      <c r="U279" s="151">
        <f t="shared" si="1167"/>
        <v>21.437614115805491</v>
      </c>
      <c r="V279" s="152">
        <f t="shared" si="1168"/>
        <v>24.242911947606103</v>
      </c>
      <c r="W279" s="150">
        <f t="shared" si="1169"/>
        <v>25.240188295145039</v>
      </c>
      <c r="X279" s="151">
        <f t="shared" si="1170"/>
        <v>26.119844607016212</v>
      </c>
      <c r="Y279" s="152">
        <f t="shared" si="1171"/>
        <v>27</v>
      </c>
      <c r="Z279" s="150">
        <v>2.6614300000000006</v>
      </c>
      <c r="AA279" s="151">
        <v>3.3101999999999991</v>
      </c>
      <c r="AB279" s="151">
        <v>3.9774556193506081</v>
      </c>
      <c r="AC279" s="152">
        <v>5.0165133639561876</v>
      </c>
      <c r="AD279" s="150">
        <f t="shared" si="1172"/>
        <v>24.376744832665075</v>
      </c>
      <c r="AE279" s="151">
        <f t="shared" si="1173"/>
        <v>20.157562061223167</v>
      </c>
      <c r="AF279" s="152">
        <f t="shared" si="1174"/>
        <v>26.123679156858181</v>
      </c>
      <c r="AG279" s="150">
        <f t="shared" si="1175"/>
        <v>16.548815556346558</v>
      </c>
      <c r="AH279" s="151">
        <f t="shared" si="1176"/>
        <v>16.945047714355606</v>
      </c>
      <c r="AI279" s="152">
        <f t="shared" si="1177"/>
        <v>17.781196475861002</v>
      </c>
    </row>
    <row r="280" spans="2:35" ht="12.75">
      <c r="B280" s="252" t="s">
        <v>207</v>
      </c>
      <c r="C280" s="165" t="s">
        <v>1414</v>
      </c>
      <c r="D280" s="177" t="s">
        <v>109</v>
      </c>
      <c r="E280" s="148">
        <f>VLOOKUP($B280,Snapshot!$D:$AJ,2,FALSE)</f>
        <v>1656.35</v>
      </c>
      <c r="F280" s="148">
        <f>VLOOKUP($B280,Snapshot!$D:$AJ,3,FALSE)</f>
        <v>1960</v>
      </c>
      <c r="G280" s="148">
        <f t="shared" si="1162"/>
        <v>18.332478039061797</v>
      </c>
      <c r="H280" s="149">
        <f>VLOOKUP($B280,Snapshot!$D:$AJ,8,FALSE)</f>
        <v>5.712804301075268</v>
      </c>
      <c r="I280" s="150">
        <v>296.279</v>
      </c>
      <c r="J280" s="151">
        <v>220.5839</v>
      </c>
      <c r="K280" s="151">
        <v>218.62816540247147</v>
      </c>
      <c r="L280" s="152">
        <v>235.1748414227406</v>
      </c>
      <c r="M280" s="150">
        <f t="shared" si="1163"/>
        <v>-25.548587648803998</v>
      </c>
      <c r="N280" s="151">
        <f t="shared" si="1164"/>
        <v>-0.88661710919452075</v>
      </c>
      <c r="O280" s="152">
        <f t="shared" si="1165"/>
        <v>7.5684100398539345</v>
      </c>
      <c r="P280" s="150">
        <v>29.261599999999977</v>
      </c>
      <c r="Q280" s="151">
        <v>23.987500000000001</v>
      </c>
      <c r="R280" s="151">
        <v>24.308944607530488</v>
      </c>
      <c r="S280" s="152">
        <v>30.00270834148419</v>
      </c>
      <c r="T280" s="150">
        <f t="shared" si="1166"/>
        <v>-18.023963146239375</v>
      </c>
      <c r="U280" s="151">
        <f t="shared" si="1167"/>
        <v>1.3400504743324104</v>
      </c>
      <c r="V280" s="152">
        <f t="shared" si="1168"/>
        <v>23.422504867569916</v>
      </c>
      <c r="W280" s="150">
        <f t="shared" si="1169"/>
        <v>10.874547054431444</v>
      </c>
      <c r="X280" s="151">
        <f t="shared" si="1170"/>
        <v>11.118853127994866</v>
      </c>
      <c r="Y280" s="152">
        <f t="shared" si="1171"/>
        <v>12.757618187377687</v>
      </c>
      <c r="Z280" s="150">
        <v>20.129299999999976</v>
      </c>
      <c r="AA280" s="151">
        <v>16.421899999999997</v>
      </c>
      <c r="AB280" s="151">
        <v>16.576634295815097</v>
      </c>
      <c r="AC280" s="152">
        <v>21.14667135703262</v>
      </c>
      <c r="AD280" s="150">
        <f t="shared" si="1172"/>
        <v>-18.417928094866596</v>
      </c>
      <c r="AE280" s="151">
        <f t="shared" si="1173"/>
        <v>0.94224356386958252</v>
      </c>
      <c r="AF280" s="152">
        <f t="shared" si="1174"/>
        <v>27.569149319842712</v>
      </c>
      <c r="AG280" s="150">
        <f t="shared" si="1175"/>
        <v>7.4447409806427389</v>
      </c>
      <c r="AH280" s="151">
        <f t="shared" si="1176"/>
        <v>7.5821128834426501</v>
      </c>
      <c r="AI280" s="152">
        <f t="shared" si="1177"/>
        <v>8.9918935329567145</v>
      </c>
    </row>
    <row r="281" spans="2:35" ht="12.75">
      <c r="B281" s="252" t="s">
        <v>764</v>
      </c>
      <c r="C281" s="165" t="s">
        <v>1415</v>
      </c>
      <c r="D281" s="177" t="s">
        <v>109</v>
      </c>
      <c r="E281" s="148">
        <f>VLOOKUP($B281,Snapshot!$D:$AJ,2,FALSE)</f>
        <v>460.8</v>
      </c>
      <c r="F281" s="148">
        <f>VLOOKUP($B281,Snapshot!$D:$AJ,3,FALSE)</f>
        <v>670</v>
      </c>
      <c r="G281" s="148">
        <f t="shared" ref="G281" si="1178">IF(IFERROR(((IF(F281&lt;0,"-",F281))/E281*100-100),"-")=-100,"-",(IFERROR(((IF(F281&lt;0,"-",F281))/E281*100-100),"-")))</f>
        <v>45.399305555555571</v>
      </c>
      <c r="H281" s="149">
        <f>VLOOKUP($B281,Snapshot!$D:$AJ,8,FALSE)</f>
        <v>0.29219916810478364</v>
      </c>
      <c r="I281" s="150">
        <v>7.7325200000000001</v>
      </c>
      <c r="J281" s="151">
        <v>11.35005</v>
      </c>
      <c r="K281" s="151">
        <v>13.635082096211157</v>
      </c>
      <c r="L281" s="152">
        <v>16.873414094061307</v>
      </c>
      <c r="M281" s="150">
        <f t="shared" ref="M281" si="1179">IF(AND(I281&lt;0,J281&gt;0),"LP",IF(AND(I281&gt;0,J281&lt;0),"PL",IF(OR(I281&lt;0,J281&lt;0),"Loss",IF(ISERROR((+J281/I281-1)*100),"NA",(+J281/I281-1)*100))))</f>
        <v>46.783325487680585</v>
      </c>
      <c r="N281" s="151">
        <f t="shared" ref="N281" si="1180">IF(AND(J281&lt;0,K281&gt;0),"LP",IF(AND(J281&gt;0,K281&lt;0),"PL",IF(OR(J281&lt;0,K281&lt;0),"Loss",IF(ISERROR((+K281/J281-1)*100),"NA",(+K281/J281-1)*100))))</f>
        <v>20.132352687531395</v>
      </c>
      <c r="O281" s="152">
        <f t="shared" ref="O281" si="1181">IF(AND(K281&lt;0,L281&gt;0),"LP",IF(AND(K281&gt;0,L281&lt;0),"PL",IF(OR(K281&lt;0,L281&lt;0),"Loss",IF(ISERROR((+L281/K281-1)*100),"NA",(+L281/K281-1)*100))))</f>
        <v>23.750000000000004</v>
      </c>
      <c r="P281" s="150">
        <v>0.98922999999999983</v>
      </c>
      <c r="Q281" s="151">
        <v>0.93919999999999848</v>
      </c>
      <c r="R281" s="151">
        <v>1.1706723890145609</v>
      </c>
      <c r="S281" s="152">
        <v>1.5814853725345843</v>
      </c>
      <c r="T281" s="150">
        <f t="shared" ref="T281" si="1182">IF(AND(P281&lt;0,Q281&gt;0),"LP",IF(AND(P281&gt;0,Q281&lt;0),"PL",IF(OR(P281&lt;0,Q281&lt;0),"Loss",IF(ISERROR((+Q281/P281-1)*100),"NA",(+Q281/P281-1)*100))))</f>
        <v>-5.0574689404892066</v>
      </c>
      <c r="U281" s="151">
        <f t="shared" ref="U281" si="1183">IF(AND(Q281&lt;0,R281&gt;0),"LP",IF(AND(Q281&gt;0,R281&lt;0),"PL",IF(OR(Q281&lt;0,R281&lt;0),"Loss",IF(ISERROR((+R281/Q281-1)*100),"NA",(+R281/Q281-1)*100))))</f>
        <v>24.645697297121249</v>
      </c>
      <c r="V281" s="152">
        <f t="shared" ref="V281" si="1184">IF(AND(R281&lt;0,S281&gt;0),"LP",IF(AND(R281&gt;0,S281&lt;0),"PL",IF(OR(R281&lt;0,S281&lt;0),"Loss",IF(ISERROR((+S281/R281-1)*100),"NA",(+S281/R281-1)*100))))</f>
        <v>35.092053709905493</v>
      </c>
      <c r="W281" s="150">
        <f t="shared" ref="W281" si="1185">IF(OR(J281&lt;0,Q281&lt;0),"NM",IF(ISERROR((Q281/J281*100)),"NA",(Q281/J281*100)))</f>
        <v>8.2748534147426529</v>
      </c>
      <c r="X281" s="151">
        <f t="shared" ref="X281" si="1186">IF(OR(K281&lt;0,R281&lt;0),"NM",IF(ISERROR((R281/K281*100)),"NA",(R281/K281*100)))</f>
        <v>8.5857377370676868</v>
      </c>
      <c r="Y281" s="152">
        <f t="shared" ref="Y281" si="1187">IF(OR(L281&lt;0,S281&lt;0),"NM",IF(ISERROR((S281/L281*100)),"NA",(S281/L281*100)))</f>
        <v>9.3726460082029099</v>
      </c>
      <c r="Z281" s="150">
        <v>0.72526999999999975</v>
      </c>
      <c r="AA281" s="151">
        <v>0.68555999999999839</v>
      </c>
      <c r="AB281" s="151">
        <v>0.88097290597752564</v>
      </c>
      <c r="AC281" s="152">
        <v>1.2096333362884546</v>
      </c>
      <c r="AD281" s="150">
        <f t="shared" ref="AD281" si="1188">IF(AND(Z281&lt;0,AA281&gt;0),"LP",IF(AND(Z281&gt;0,AA281&lt;0),"PL",IF(OR(Z281&lt;0,AA281&lt;0),"Loss",IF(ISERROR((+AA281/Z281-1)*100),"NA",(+AA281/Z281-1)*100))))</f>
        <v>-5.4752023384396669</v>
      </c>
      <c r="AE281" s="151">
        <f t="shared" ref="AE281" si="1189">IF(AND(AA281&lt;0,AB281&gt;0),"LP",IF(AND(AA281&gt;0,AB281&lt;0),"PL",IF(OR(AA281&lt;0,AB281&lt;0),"Loss",IF(ISERROR((+AB281/AA281-1)*100),"NA",(+AB281/AA281-1)*100))))</f>
        <v>28.504128884055046</v>
      </c>
      <c r="AF281" s="152">
        <f t="shared" ref="AF281" si="1190">IF(AND(AB281&lt;0,AC281&gt;0),"LP",IF(AND(AB281&gt;0,AC281&lt;0),"PL",IF(OR(AB281&lt;0,AC281&lt;0),"Loss",IF(ISERROR((+AC281/AB281-1)*100),"NA",(+AC281/AB281-1)*100))))</f>
        <v>37.30653100463379</v>
      </c>
      <c r="AG281" s="150">
        <f t="shared" ref="AG281" si="1191">IF(OR(J281&lt;0,AA281&lt;0),"NM",IF(ISERROR((AA281/J281*100)),"NA",(AA281/J281*100)))</f>
        <v>6.0401496028651716</v>
      </c>
      <c r="AH281" s="151">
        <f t="shared" ref="AH281" si="1192">IF(OR(K281&lt;0,AB281&lt;0),"NM",IF(ISERROR((AB281/K281*100)),"NA",(AB281/K281*100)))</f>
        <v>6.4610751865023657</v>
      </c>
      <c r="AI281" s="152">
        <f t="shared" ref="AI281" si="1193">IF(OR(L281&lt;0,AC281&lt;0),"NM",IF(ISERROR((AC281/L281*100)),"NA",(AC281/L281*100)))</f>
        <v>7.1688712761111688</v>
      </c>
    </row>
    <row r="282" spans="2:35" ht="12.75">
      <c r="B282" s="252" t="s">
        <v>588</v>
      </c>
      <c r="C282" s="165" t="s">
        <v>1416</v>
      </c>
      <c r="D282" s="177" t="s">
        <v>109</v>
      </c>
      <c r="E282" s="148">
        <f>VLOOKUP($B282,Snapshot!$D:$AJ,2,FALSE)</f>
        <v>256.14999999999998</v>
      </c>
      <c r="F282" s="148">
        <f>VLOOKUP($B282,Snapshot!$D:$AJ,3,FALSE)</f>
        <v>275</v>
      </c>
      <c r="G282" s="148">
        <f t="shared" ref="G282" si="1194">IF(IFERROR(((IF(F282&lt;0,"-",F282))/E282*100-100),"-")=-100,"-",(IFERROR(((IF(F282&lt;0,"-",F282))/E282*100-100),"-")))</f>
        <v>7.3589693538942242</v>
      </c>
      <c r="H282" s="149">
        <f>VLOOKUP($B282,Snapshot!$D:$AJ,8,FALSE)</f>
        <v>0.92388351254480294</v>
      </c>
      <c r="I282" s="150">
        <v>36.941000000000003</v>
      </c>
      <c r="J282" s="151">
        <v>39.161000000000001</v>
      </c>
      <c r="K282" s="151">
        <v>42.337780000000002</v>
      </c>
      <c r="L282" s="152">
        <v>45.964549400000003</v>
      </c>
      <c r="M282" s="150">
        <f t="shared" ref="M282" si="1195">IF(AND(I282&lt;0,J282&gt;0),"LP",IF(AND(I282&gt;0,J282&lt;0),"PL",IF(OR(I282&lt;0,J282&lt;0),"Loss",IF(ISERROR((+J282/I282-1)*100),"NA",(+J282/I282-1)*100))))</f>
        <v>6.0095828483257119</v>
      </c>
      <c r="N282" s="151">
        <f t="shared" ref="N282" si="1196">IF(AND(J282&lt;0,K282&gt;0),"LP",IF(AND(J282&gt;0,K282&lt;0),"PL",IF(OR(J282&lt;0,K282&lt;0),"Loss",IF(ISERROR((+K282/J282-1)*100),"NA",(+K282/J282-1)*100))))</f>
        <v>8.1121013252981378</v>
      </c>
      <c r="O282" s="152">
        <f t="shared" ref="O282" si="1197">IF(AND(K282&lt;0,L282&gt;0),"LP",IF(AND(K282&gt;0,L282&lt;0),"PL",IF(OR(K282&lt;0,L282&lt;0),"Loss",IF(ISERROR((+L282/K282-1)*100),"NA",(+L282/K282-1)*100))))</f>
        <v>8.5662720152072325</v>
      </c>
      <c r="P282" s="150">
        <v>5.7779999999999996</v>
      </c>
      <c r="Q282" s="151">
        <v>7.1429999999999998</v>
      </c>
      <c r="R282" s="151">
        <v>8.2484284972176969</v>
      </c>
      <c r="S282" s="152">
        <v>9.6821611037999968</v>
      </c>
      <c r="T282" s="150">
        <f t="shared" ref="T282" si="1198">IF(AND(P282&lt;0,Q282&gt;0),"LP",IF(AND(P282&gt;0,Q282&lt;0),"PL",IF(OR(P282&lt;0,Q282&lt;0),"Loss",IF(ISERROR((+Q282/P282-1)*100),"NA",(+Q282/P282-1)*100))))</f>
        <v>23.624091381100733</v>
      </c>
      <c r="U282" s="151">
        <f t="shared" ref="U282" si="1199">IF(AND(Q282&lt;0,R282&gt;0),"LP",IF(AND(Q282&gt;0,R282&lt;0),"PL",IF(OR(Q282&lt;0,R282&lt;0),"Loss",IF(ISERROR((+R282/Q282-1)*100),"NA",(+R282/Q282-1)*100))))</f>
        <v>15.475689447258812</v>
      </c>
      <c r="V282" s="152">
        <f t="shared" ref="V282" si="1200">IF(AND(R282&lt;0,S282&gt;0),"LP",IF(AND(R282&gt;0,S282&lt;0),"PL",IF(OR(R282&lt;0,S282&lt;0),"Loss",IF(ISERROR((+S282/R282-1)*100),"NA",(+S282/R282-1)*100))))</f>
        <v>17.381888041654435</v>
      </c>
      <c r="W282" s="150">
        <f t="shared" ref="W282" si="1201">IF(OR(J282&lt;0,Q282&lt;0),"NM",IF(ISERROR((Q282/J282*100)),"NA",(Q282/J282*100)))</f>
        <v>18.240085799647606</v>
      </c>
      <c r="X282" s="151">
        <f t="shared" ref="X282" si="1202">IF(OR(K282&lt;0,R282&lt;0),"NM",IF(ISERROR((R282/K282*100)),"NA",(R282/K282*100)))</f>
        <v>19.482430342870355</v>
      </c>
      <c r="Y282" s="152">
        <f t="shared" ref="Y282" si="1203">IF(OR(L282&lt;0,S282&lt;0),"NM",IF(ISERROR((S282/L282*100)),"NA",(S282/L282*100)))</f>
        <v>21.064409920659415</v>
      </c>
      <c r="Z282" s="150">
        <v>2.278</v>
      </c>
      <c r="AA282" s="151">
        <v>2.58575</v>
      </c>
      <c r="AB282" s="151">
        <v>3.2342105740310148</v>
      </c>
      <c r="AC282" s="152">
        <v>4.381603369579997</v>
      </c>
      <c r="AD282" s="150">
        <f t="shared" ref="AD282" si="1204">IF(AND(Z282&lt;0,AA282&gt;0),"LP",IF(AND(Z282&gt;0,AA282&lt;0),"PL",IF(OR(Z282&lt;0,AA282&lt;0),"Loss",IF(ISERROR((+AA282/Z282-1)*100),"NA",(+AA282/Z282-1)*100))))</f>
        <v>13.50965759438103</v>
      </c>
      <c r="AE282" s="151">
        <f t="shared" ref="AE282" si="1205">IF(AND(AA282&lt;0,AB282&gt;0),"LP",IF(AND(AA282&gt;0,AB282&lt;0),"PL",IF(OR(AA282&lt;0,AB282&lt;0),"Loss",IF(ISERROR((+AB282/AA282-1)*100),"NA",(+AB282/AA282-1)*100))))</f>
        <v>25.078239351484676</v>
      </c>
      <c r="AF282" s="152">
        <f t="shared" ref="AF282" si="1206">IF(AND(AB282&lt;0,AC282&gt;0),"LP",IF(AND(AB282&gt;0,AC282&lt;0),"PL",IF(OR(AB282&lt;0,AC282&lt;0),"Loss",IF(ISERROR((+AC282/AB282-1)*100),"NA",(+AC282/AB282-1)*100))))</f>
        <v>35.47674986786371</v>
      </c>
      <c r="AG282" s="150">
        <f t="shared" ref="AG282" si="1207">IF(OR(J282&lt;0,AA282&lt;0),"NM",IF(ISERROR((AA282/J282*100)),"NA",(AA282/J282*100)))</f>
        <v>6.6028702024973827</v>
      </c>
      <c r="AH282" s="151">
        <f t="shared" ref="AH282" si="1208">IF(OR(K282&lt;0,AB282&lt;0),"NM",IF(ISERROR((AB282/K282*100)),"NA",(AB282/K282*100)))</f>
        <v>7.6390650951254759</v>
      </c>
      <c r="AI282" s="152">
        <f t="shared" ref="AI282" si="1209">IF(OR(L282&lt;0,AC282&lt;0),"NM",IF(ISERROR((AC282/L282*100)),"NA",(AC282/L282*100)))</f>
        <v>9.5325711374862223</v>
      </c>
    </row>
    <row r="283" spans="2:35" ht="12.75">
      <c r="B283" s="252" t="s">
        <v>547</v>
      </c>
      <c r="C283" s="165" t="s">
        <v>1417</v>
      </c>
      <c r="D283" s="177" t="s">
        <v>109</v>
      </c>
      <c r="E283" s="148">
        <f>VLOOKUP($B283,Snapshot!$D:$AJ,2,FALSE)</f>
        <v>773.5</v>
      </c>
      <c r="F283" s="148">
        <f>VLOOKUP($B283,Snapshot!$D:$AJ,3,FALSE)</f>
        <v>970</v>
      </c>
      <c r="G283" s="148">
        <f t="shared" ref="G283" si="1210">IF(IFERROR(((IF(F283&lt;0,"-",F283))/E283*100-100),"-")=-100,"-",(IFERROR(((IF(F283&lt;0,"-",F283))/E283*100-100),"-")))</f>
        <v>25.404007756948928</v>
      </c>
      <c r="H283" s="149">
        <f>VLOOKUP($B283,Snapshot!$D:$AJ,8,FALSE)</f>
        <v>1.7507419470728798</v>
      </c>
      <c r="I283" s="150">
        <v>93.736799999999988</v>
      </c>
      <c r="J283" s="151">
        <v>95.605500000000021</v>
      </c>
      <c r="K283" s="151">
        <v>100.88431449556656</v>
      </c>
      <c r="L283" s="152">
        <v>114.3217142402779</v>
      </c>
      <c r="M283" s="150">
        <f t="shared" ref="M283" si="1211">IF(AND(I283&lt;0,J283&gt;0),"LP",IF(AND(I283&gt;0,J283&lt;0),"PL",IF(OR(I283&lt;0,J283&lt;0),"Loss",IF(ISERROR((+J283/I283-1)*100),"NA",(+J283/I283-1)*100))))</f>
        <v>1.993560693345664</v>
      </c>
      <c r="N283" s="151">
        <f t="shared" ref="N283" si="1212">IF(AND(J283&lt;0,K283&gt;0),"LP",IF(AND(J283&gt;0,K283&lt;0),"PL",IF(OR(J283&lt;0,K283&lt;0),"Loss",IF(ISERROR((+K283/J283-1)*100),"NA",(+K283/J283-1)*100))))</f>
        <v>5.5214548279822084</v>
      </c>
      <c r="O283" s="152">
        <f t="shared" ref="O283" si="1213">IF(AND(K283&lt;0,L283&gt;0),"LP",IF(AND(K283&gt;0,L283&lt;0),"PL",IF(OR(K283&lt;0,L283&lt;0),"Loss",IF(ISERROR((+L283/K283-1)*100),"NA",(+L283/K283-1)*100))))</f>
        <v>13.319612480790411</v>
      </c>
      <c r="P283" s="150">
        <v>5.2278999999999796</v>
      </c>
      <c r="Q283" s="151">
        <v>7.0145000000000293</v>
      </c>
      <c r="R283" s="151">
        <v>9.2448808856632816</v>
      </c>
      <c r="S283" s="152">
        <v>11.045705412319018</v>
      </c>
      <c r="T283" s="150">
        <f t="shared" ref="T283" si="1214">IF(AND(P283&lt;0,Q283&gt;0),"LP",IF(AND(P283&gt;0,Q283&lt;0),"PL",IF(OR(P283&lt;0,Q283&lt;0),"Loss",IF(ISERROR((+Q283/P283-1)*100),"NA",(+Q283/P283-1)*100))))</f>
        <v>34.17433386254627</v>
      </c>
      <c r="U283" s="151">
        <f t="shared" ref="U283" si="1215">IF(AND(Q283&lt;0,R283&gt;0),"LP",IF(AND(Q283&gt;0,R283&lt;0),"PL",IF(OR(Q283&lt;0,R283&lt;0),"Loss",IF(ISERROR((+R283/Q283-1)*100),"NA",(+R283/Q283-1)*100))))</f>
        <v>31.796719447761678</v>
      </c>
      <c r="V283" s="152">
        <f t="shared" ref="V283" si="1216">IF(AND(R283&lt;0,S283&gt;0),"LP",IF(AND(R283&gt;0,S283&lt;0),"PL",IF(OR(R283&lt;0,S283&lt;0),"Loss",IF(ISERROR((+S283/R283-1)*100),"NA",(+S283/R283-1)*100))))</f>
        <v>19.479153370687641</v>
      </c>
      <c r="W283" s="150">
        <f t="shared" ref="W283" si="1217">IF(OR(J283&lt;0,Q283&lt;0),"NM",IF(ISERROR((Q283/J283*100)),"NA",(Q283/J283*100)))</f>
        <v>7.3369209930391328</v>
      </c>
      <c r="X283" s="151">
        <f t="shared" ref="X283" si="1218">IF(OR(K283&lt;0,R283&lt;0),"NM",IF(ISERROR((R283/K283*100)),"NA",(R283/K283*100)))</f>
        <v>9.1638436875829239</v>
      </c>
      <c r="Y283" s="152">
        <f t="shared" ref="Y283" si="1219">IF(OR(L283&lt;0,S283&lt;0),"NM",IF(ISERROR((S283/L283*100)),"NA",(S283/L283*100)))</f>
        <v>9.6619487257718077</v>
      </c>
      <c r="Z283" s="150">
        <v>2.4951059999999803</v>
      </c>
      <c r="AA283" s="151">
        <v>3.5958000000000299</v>
      </c>
      <c r="AB283" s="151">
        <v>5.3079397638450363</v>
      </c>
      <c r="AC283" s="152">
        <v>6.758270717158668</v>
      </c>
      <c r="AD283" s="150">
        <f t="shared" ref="AD283" si="1220">IF(AND(Z283&lt;0,AA283&gt;0),"LP",IF(AND(Z283&gt;0,AA283&lt;0),"PL",IF(OR(Z283&lt;0,AA283&lt;0),"Loss",IF(ISERROR((+AA283/Z283-1)*100),"NA",(+AA283/Z283-1)*100))))</f>
        <v>44.11411779700174</v>
      </c>
      <c r="AE283" s="151">
        <f t="shared" ref="AE283" si="1221">IF(AND(AA283&lt;0,AB283&gt;0),"LP",IF(AND(AA283&gt;0,AB283&lt;0),"PL",IF(OR(AA283&lt;0,AB283&lt;0),"Loss",IF(ISERROR((+AB283/AA283-1)*100),"NA",(+AB283/AA283-1)*100))))</f>
        <v>47.614988704738636</v>
      </c>
      <c r="AF283" s="152">
        <f t="shared" ref="AF283" si="1222">IF(AND(AB283&lt;0,AC283&gt;0),"LP",IF(AND(AB283&gt;0,AC283&lt;0),"PL",IF(OR(AB283&lt;0,AC283&lt;0),"Loss",IF(ISERROR((+AC283/AB283-1)*100),"NA",(+AC283/AB283-1)*100))))</f>
        <v>27.323802036951172</v>
      </c>
      <c r="AG283" s="150">
        <f t="shared" ref="AG283" si="1223">IF(OR(J283&lt;0,AA283&lt;0),"NM",IF(ISERROR((AA283/J283*100)),"NA",(AA283/J283*100)))</f>
        <v>3.7610806909644627</v>
      </c>
      <c r="AH283" s="151">
        <f t="shared" ref="AH283" si="1224">IF(OR(K283&lt;0,AB283&lt;0),"NM",IF(ISERROR((AB283/K283*100)),"NA",(AB283/K283*100)))</f>
        <v>5.2614123319223207</v>
      </c>
      <c r="AI283" s="152">
        <f t="shared" ref="AI283" si="1225">IF(OR(L283&lt;0,AC283&lt;0),"NM",IF(ISERROR((AC283/L283*100)),"NA",(AC283/L283*100)))</f>
        <v>5.9116247180779151</v>
      </c>
    </row>
    <row r="284" spans="2:35" ht="12.75">
      <c r="B284" s="252" t="s">
        <v>760</v>
      </c>
      <c r="C284" s="165" t="s">
        <v>1418</v>
      </c>
      <c r="D284" s="177" t="s">
        <v>109</v>
      </c>
      <c r="E284" s="148">
        <f>VLOOKUP($B284,Snapshot!$D:$AJ,2,FALSE)</f>
        <v>2581.6999999999998</v>
      </c>
      <c r="F284" s="148">
        <f>VLOOKUP($B284,Snapshot!$D:$AJ,3,FALSE)</f>
        <v>2900</v>
      </c>
      <c r="G284" s="148">
        <f t="shared" ref="G284" si="1226">IF(IFERROR(((IF(F284&lt;0,"-",F284))/E284*100-100),"-")=-100,"-",(IFERROR(((IF(F284&lt;0,"-",F284))/E284*100-100),"-")))</f>
        <v>12.329085486307491</v>
      </c>
      <c r="H284" s="149">
        <f>VLOOKUP($B284,Snapshot!$D:$AJ,8,FALSE)</f>
        <v>2.0761610812425326</v>
      </c>
      <c r="I284" s="150">
        <v>28.006</v>
      </c>
      <c r="J284" s="151">
        <v>31.607500000000002</v>
      </c>
      <c r="K284" s="151">
        <v>40.985504500000005</v>
      </c>
      <c r="L284" s="152">
        <v>53.190610818879996</v>
      </c>
      <c r="M284" s="150">
        <f t="shared" ref="M284" si="1227">IF(AND(I284&lt;0,J284&gt;0),"LP",IF(AND(I284&gt;0,J284&lt;0),"PL",IF(OR(I284&lt;0,J284&lt;0),"Loss",IF(ISERROR((+J284/I284-1)*100),"NA",(+J284/I284-1)*100))))</f>
        <v>12.85974434049848</v>
      </c>
      <c r="N284" s="151">
        <f t="shared" ref="N284" si="1228">IF(AND(J284&lt;0,K284&gt;0),"LP",IF(AND(J284&gt;0,K284&lt;0),"PL",IF(OR(J284&lt;0,K284&lt;0),"Loss",IF(ISERROR((+K284/J284-1)*100),"NA",(+K284/J284-1)*100))))</f>
        <v>29.67018745550898</v>
      </c>
      <c r="O284" s="152">
        <f t="shared" ref="O284" si="1229">IF(AND(K284&lt;0,L284&gt;0),"LP",IF(AND(K284&gt;0,L284&lt;0),"PL",IF(OR(K284&lt;0,L284&lt;0),"Loss",IF(ISERROR((+L284/K284-1)*100),"NA",(+L284/K284-1)*100))))</f>
        <v>29.779080354811761</v>
      </c>
      <c r="P284" s="150">
        <v>2.0197000000000007</v>
      </c>
      <c r="Q284" s="151">
        <v>2.8354999999999966</v>
      </c>
      <c r="R284" s="151">
        <v>4.2741761572239989</v>
      </c>
      <c r="S284" s="152">
        <v>5.651175531339832</v>
      </c>
      <c r="T284" s="150">
        <f t="shared" ref="T284" si="1230">IF(AND(P284&lt;0,Q284&gt;0),"LP",IF(AND(P284&gt;0,Q284&lt;0),"PL",IF(OR(P284&lt;0,Q284&lt;0),"Loss",IF(ISERROR((+Q284/P284-1)*100),"NA",(+Q284/P284-1)*100))))</f>
        <v>40.392137446155154</v>
      </c>
      <c r="U284" s="151">
        <f t="shared" ref="U284" si="1231">IF(AND(Q284&lt;0,R284&gt;0),"LP",IF(AND(Q284&gt;0,R284&lt;0),"PL",IF(OR(Q284&lt;0,R284&lt;0),"Loss",IF(ISERROR((+R284/Q284-1)*100),"NA",(+R284/Q284-1)*100))))</f>
        <v>50.738005897513801</v>
      </c>
      <c r="V284" s="152">
        <f t="shared" ref="V284" si="1232">IF(AND(R284&lt;0,S284&gt;0),"LP",IF(AND(R284&gt;0,S284&lt;0),"PL",IF(OR(R284&lt;0,S284&lt;0),"Loss",IF(ISERROR((+S284/R284-1)*100),"NA",(+S284/R284-1)*100))))</f>
        <v>32.21672021609352</v>
      </c>
      <c r="W284" s="150">
        <f t="shared" ref="W284" si="1233">IF(OR(J284&lt;0,Q284&lt;0),"NM",IF(ISERROR((Q284/J284*100)),"NA",(Q284/J284*100)))</f>
        <v>8.9709720794115206</v>
      </c>
      <c r="X284" s="151">
        <f t="shared" ref="X284" si="1234">IF(OR(K284&lt;0,R284&lt;0),"NM",IF(ISERROR((R284/K284*100)),"NA",(R284/K284*100)))</f>
        <v>10.428506881558572</v>
      </c>
      <c r="Y284" s="152">
        <f t="shared" ref="Y284" si="1235">IF(OR(L284&lt;0,S284&lt;0),"NM",IF(ISERROR((S284/L284*100)),"NA",(S284/L284*100)))</f>
        <v>10.624385477697782</v>
      </c>
      <c r="Z284" s="150">
        <v>2.0110000000000006</v>
      </c>
      <c r="AA284" s="151">
        <v>2.3918999999999966</v>
      </c>
      <c r="AB284" s="151">
        <v>3.0592697703571194</v>
      </c>
      <c r="AC284" s="152">
        <v>4.1756867635790522</v>
      </c>
      <c r="AD284" s="150">
        <f t="shared" ref="AD284" si="1236">IF(AND(Z284&lt;0,AA284&gt;0),"LP",IF(AND(Z284&gt;0,AA284&lt;0),"PL",IF(OR(Z284&lt;0,AA284&lt;0),"Loss",IF(ISERROR((+AA284/Z284-1)*100),"NA",(+AA284/Z284-1)*100))))</f>
        <v>18.940825459969957</v>
      </c>
      <c r="AE284" s="151">
        <f t="shared" ref="AE284" si="1237">IF(AND(AA284&lt;0,AB284&gt;0),"LP",IF(AND(AA284&gt;0,AB284&lt;0),"PL",IF(OR(AA284&lt;0,AB284&lt;0),"Loss",IF(ISERROR((+AB284/AA284-1)*100),"NA",(+AB284/AA284-1)*100))))</f>
        <v>27.901240451403652</v>
      </c>
      <c r="AF284" s="152">
        <f t="shared" ref="AF284" si="1238">IF(AND(AB284&lt;0,AC284&gt;0),"LP",IF(AND(AB284&gt;0,AC284&lt;0),"PL",IF(OR(AB284&lt;0,AC284&lt;0),"Loss",IF(ISERROR((+AC284/AB284-1)*100),"NA",(+AC284/AB284-1)*100))))</f>
        <v>36.492924031724392</v>
      </c>
      <c r="AG284" s="150">
        <f t="shared" ref="AG284" si="1239">IF(OR(J284&lt;0,AA284&lt;0),"NM",IF(ISERROR((AA284/J284*100)),"NA",(AA284/J284*100)))</f>
        <v>7.5675077117772567</v>
      </c>
      <c r="AH284" s="151">
        <f t="shared" ref="AH284" si="1240">IF(OR(K284&lt;0,AB284&lt;0),"NM",IF(ISERROR((AB284/K284*100)),"NA",(AB284/K284*100)))</f>
        <v>7.4642725707014757</v>
      </c>
      <c r="AI284" s="152">
        <f t="shared" ref="AI284" si="1241">IF(OR(L284&lt;0,AC284&lt;0),"NM",IF(ISERROR((AC284/L284*100)),"NA",(AC284/L284*100)))</f>
        <v>7.8504207778281296</v>
      </c>
    </row>
    <row r="285" spans="2:35" ht="12.75">
      <c r="B285" s="252" t="s">
        <v>545</v>
      </c>
      <c r="C285" s="165" t="s">
        <v>1419</v>
      </c>
      <c r="D285" s="177" t="s">
        <v>109</v>
      </c>
      <c r="E285" s="148">
        <f>VLOOKUP($B285,Snapshot!$D:$AJ,2,FALSE)</f>
        <v>709.6</v>
      </c>
      <c r="F285" s="148">
        <f>VLOOKUP($B285,Snapshot!$D:$AJ,3,FALSE)</f>
        <v>715</v>
      </c>
      <c r="G285" s="148">
        <f t="shared" ref="G285" si="1242">IF(IFERROR(((IF(F285&lt;0,"-",F285))/E285*100-100),"-")=-100,"-",(IFERROR(((IF(F285&lt;0,"-",F285))/E285*100-100),"-")))</f>
        <v>0.76099210822999908</v>
      </c>
      <c r="H285" s="149">
        <f>VLOOKUP($B285,Snapshot!$D:$AJ,8,FALSE)</f>
        <v>12.036914217443249</v>
      </c>
      <c r="I285" s="150">
        <v>58.0991</v>
      </c>
      <c r="J285" s="151">
        <v>67.6875</v>
      </c>
      <c r="K285" s="151">
        <v>75.545440062382369</v>
      </c>
      <c r="L285" s="152">
        <v>85.516535326792919</v>
      </c>
      <c r="M285" s="150">
        <f t="shared" ref="M285" si="1243">IF(AND(I285&lt;0,J285&gt;0),"LP",IF(AND(I285&gt;0,J285&lt;0),"PL",IF(OR(I285&lt;0,J285&lt;0),"Loss",IF(ISERROR((+J285/I285-1)*100),"NA",(+J285/I285-1)*100))))</f>
        <v>16.503525872173586</v>
      </c>
      <c r="N285" s="151">
        <f t="shared" ref="N285" si="1244">IF(AND(J285&lt;0,K285&gt;0),"LP",IF(AND(J285&gt;0,K285&lt;0),"PL",IF(OR(J285&lt;0,K285&lt;0),"Loss",IF(ISERROR((+K285/J285-1)*100),"NA",(+K285/J285-1)*100))))</f>
        <v>11.609145059844671</v>
      </c>
      <c r="O285" s="152">
        <f t="shared" ref="O285" si="1245">IF(AND(K285&lt;0,L285&gt;0),"LP",IF(AND(K285&gt;0,L285&lt;0),"PL",IF(OR(K285&lt;0,L285&lt;0),"Loss",IF(ISERROR((+L285/K285-1)*100),"NA",(+L285/K285-1)*100))))</f>
        <v>13.19880492611707</v>
      </c>
      <c r="P285" s="150">
        <v>18.0456</v>
      </c>
      <c r="Q285" s="151">
        <v>21.571100000000005</v>
      </c>
      <c r="R285" s="151">
        <v>25.569378706724287</v>
      </c>
      <c r="S285" s="152">
        <v>30.796749810092027</v>
      </c>
      <c r="T285" s="150">
        <f t="shared" ref="T285" si="1246">IF(AND(P285&lt;0,Q285&gt;0),"LP",IF(AND(P285&gt;0,Q285&lt;0),"PL",IF(OR(P285&lt;0,Q285&lt;0),"Loss",IF(ISERROR((+Q285/P285-1)*100),"NA",(+Q285/P285-1)*100))))</f>
        <v>19.536618344638047</v>
      </c>
      <c r="U285" s="151">
        <f t="shared" ref="U285" si="1247">IF(AND(Q285&lt;0,R285&gt;0),"LP",IF(AND(Q285&gt;0,R285&lt;0),"PL",IF(OR(Q285&lt;0,R285&lt;0),"Loss",IF(ISERROR((+R285/Q285-1)*100),"NA",(+R285/Q285-1)*100))))</f>
        <v>18.535349178874895</v>
      </c>
      <c r="V285" s="152">
        <f t="shared" ref="V285" si="1248">IF(AND(R285&lt;0,S285&gt;0),"LP",IF(AND(R285&gt;0,S285&lt;0),"PL",IF(OR(R285&lt;0,S285&lt;0),"Loss",IF(ISERROR((+S285/R285-1)*100),"NA",(+S285/R285-1)*100))))</f>
        <v>20.443872193081635</v>
      </c>
      <c r="W285" s="150">
        <f t="shared" ref="W285" si="1249">IF(OR(J285&lt;0,Q285&lt;0),"NM",IF(ISERROR((Q285/J285*100)),"NA",(Q285/J285*100)))</f>
        <v>31.86866112650047</v>
      </c>
      <c r="X285" s="151">
        <f t="shared" ref="X285" si="1250">IF(OR(K285&lt;0,R285&lt;0),"NM",IF(ISERROR((R285/K285*100)),"NA",(R285/K285*100)))</f>
        <v>33.846356160755867</v>
      </c>
      <c r="Y285" s="152">
        <f t="shared" ref="Y285" si="1251">IF(OR(L285&lt;0,S285&lt;0),"NM",IF(ISERROR((S285/L285*100)),"NA",(S285/L285*100)))</f>
        <v>36.012625736537757</v>
      </c>
      <c r="Z285" s="150">
        <v>10.001224999999998</v>
      </c>
      <c r="AA285" s="151">
        <v>12.590500000000004</v>
      </c>
      <c r="AB285" s="151">
        <v>14.918723076874715</v>
      </c>
      <c r="AC285" s="152">
        <v>18.580093394531215</v>
      </c>
      <c r="AD285" s="150">
        <f t="shared" ref="AD285" si="1252">IF(AND(Z285&lt;0,AA285&gt;0),"LP",IF(AND(Z285&gt;0,AA285&lt;0),"PL",IF(OR(Z285&lt;0,AA285&lt;0),"Loss",IF(ISERROR((+AA285/Z285-1)*100),"NA",(+AA285/Z285-1)*100))))</f>
        <v>25.889578526630565</v>
      </c>
      <c r="AE285" s="151">
        <f t="shared" ref="AE285" si="1253">IF(AND(AA285&lt;0,AB285&gt;0),"LP",IF(AND(AA285&gt;0,AB285&lt;0),"PL",IF(OR(AA285&lt;0,AB285&lt;0),"Loss",IF(ISERROR((+AB285/AA285-1)*100),"NA",(+AB285/AA285-1)*100))))</f>
        <v>18.491903235572128</v>
      </c>
      <c r="AF285" s="152">
        <f t="shared" ref="AF285" si="1254">IF(AND(AB285&lt;0,AC285&gt;0),"LP",IF(AND(AB285&gt;0,AC285&lt;0),"PL",IF(OR(AB285&lt;0,AC285&lt;0),"Loss",IF(ISERROR((+AC285/AB285-1)*100),"NA",(+AC285/AB285-1)*100))))</f>
        <v>24.542115962537924</v>
      </c>
      <c r="AG285" s="150">
        <f t="shared" ref="AG285" si="1255">IF(OR(J285&lt;0,AA285&lt;0),"NM",IF(ISERROR((AA285/J285*100)),"NA",(AA285/J285*100)))</f>
        <v>18.60092336103417</v>
      </c>
      <c r="AH285" s="151">
        <f t="shared" ref="AH285" si="1256">IF(OR(K285&lt;0,AB285&lt;0),"NM",IF(ISERROR((AB285/K285*100)),"NA",(AB285/K285*100)))</f>
        <v>19.74801267231409</v>
      </c>
      <c r="AI285" s="152">
        <f t="shared" ref="AI285" si="1257">IF(OR(L285&lt;0,AC285&lt;0),"NM",IF(ISERROR((AC285/L285*100)),"NA",(AC285/L285*100)))</f>
        <v>21.726901497504826</v>
      </c>
    </row>
    <row r="286" spans="2:35" ht="12.75">
      <c r="B286" s="252" t="s">
        <v>765</v>
      </c>
      <c r="C286" s="165" t="s">
        <v>1420</v>
      </c>
      <c r="D286" s="177" t="s">
        <v>109</v>
      </c>
      <c r="E286" s="148">
        <f>VLOOKUP($B286,Snapshot!$D:$AJ,2,FALSE)</f>
        <v>2917.25</v>
      </c>
      <c r="F286" s="148">
        <f>VLOOKUP($B286,Snapshot!$D:$AJ,3,FALSE)</f>
        <v>3800</v>
      </c>
      <c r="G286" s="148">
        <f t="shared" ref="G286" si="1258">IF(IFERROR(((IF(F286&lt;0,"-",F286))/E286*100-100),"-")=-100,"-",(IFERROR(((IF(F286&lt;0,"-",F286))/E286*100-100),"-")))</f>
        <v>30.259662353243641</v>
      </c>
      <c r="H286" s="149">
        <f>VLOOKUP($B286,Snapshot!$D:$AJ,8,FALSE)</f>
        <v>2.0693023328931646</v>
      </c>
      <c r="I286" s="150">
        <v>9.8539999999999992</v>
      </c>
      <c r="J286" s="151">
        <v>11.968</v>
      </c>
      <c r="K286" s="151">
        <v>14.289157105012993</v>
      </c>
      <c r="L286" s="152">
        <v>17.138923589343808</v>
      </c>
      <c r="M286" s="150">
        <f t="shared" ref="M286" si="1259">IF(AND(I286&lt;0,J286&gt;0),"LP",IF(AND(I286&gt;0,J286&lt;0),"PL",IF(OR(I286&lt;0,J286&lt;0),"Loss",IF(ISERROR((+J286/I286-1)*100),"NA",(+J286/I286-1)*100))))</f>
        <v>21.45321696772886</v>
      </c>
      <c r="N286" s="151">
        <f t="shared" ref="N286" si="1260">IF(AND(J286&lt;0,K286&gt;0),"LP",IF(AND(J286&gt;0,K286&lt;0),"PL",IF(OR(J286&lt;0,K286&lt;0),"Loss",IF(ISERROR((+K286/J286-1)*100),"NA",(+K286/J286-1)*100))))</f>
        <v>19.394695061940116</v>
      </c>
      <c r="O286" s="152">
        <f t="shared" ref="O286" si="1261">IF(AND(K286&lt;0,L286&gt;0),"LP",IF(AND(K286&gt;0,L286&lt;0),"PL",IF(OR(K286&lt;0,L286&lt;0),"Loss",IF(ISERROR((+L286/K286-1)*100),"NA",(+L286/K286-1)*100))))</f>
        <v>19.943559045418048</v>
      </c>
      <c r="P286" s="150">
        <v>2.677</v>
      </c>
      <c r="Q286" s="151">
        <v>3.31</v>
      </c>
      <c r="R286" s="151">
        <v>4.5556805598343528</v>
      </c>
      <c r="S286" s="152">
        <v>5.4355352914933723</v>
      </c>
      <c r="T286" s="150">
        <f t="shared" ref="T286" si="1262">IF(AND(P286&lt;0,Q286&gt;0),"LP",IF(AND(P286&gt;0,Q286&lt;0),"PL",IF(OR(P286&lt;0,Q286&lt;0),"Loss",IF(ISERROR((+Q286/P286-1)*100),"NA",(+Q286/P286-1)*100))))</f>
        <v>23.645872245050437</v>
      </c>
      <c r="U286" s="151">
        <f t="shared" ref="U286" si="1263">IF(AND(Q286&lt;0,R286&gt;0),"LP",IF(AND(Q286&gt;0,R286&lt;0),"PL",IF(OR(Q286&lt;0,R286&lt;0),"Loss",IF(ISERROR((+R286/Q286-1)*100),"NA",(+R286/Q286-1)*100))))</f>
        <v>37.633853771430601</v>
      </c>
      <c r="V286" s="152">
        <f t="shared" ref="V286" si="1264">IF(AND(R286&lt;0,S286&gt;0),"LP",IF(AND(R286&gt;0,S286&lt;0),"PL",IF(OR(R286&lt;0,S286&lt;0),"Loss",IF(ISERROR((+S286/R286-1)*100),"NA",(+S286/R286-1)*100))))</f>
        <v>19.313354395748327</v>
      </c>
      <c r="W286" s="150">
        <f t="shared" ref="W286" si="1265">IF(OR(J286&lt;0,Q286&lt;0),"NM",IF(ISERROR((Q286/J286*100)),"NA",(Q286/J286*100)))</f>
        <v>27.657085561497325</v>
      </c>
      <c r="X286" s="151">
        <f t="shared" ref="X286" si="1266">IF(OR(K286&lt;0,R286&lt;0),"NM",IF(ISERROR((R286/K286*100)),"NA",(R286/K286*100)))</f>
        <v>31.882080421917301</v>
      </c>
      <c r="Y286" s="152">
        <f t="shared" ref="Y286" si="1267">IF(OR(L286&lt;0,S286&lt;0),"NM",IF(ISERROR((S286/L286*100)),"NA",(S286/L286*100)))</f>
        <v>31.714566338769007</v>
      </c>
      <c r="Z286" s="150">
        <v>2.3210999999999999</v>
      </c>
      <c r="AA286" s="151">
        <v>3.3540000000000001</v>
      </c>
      <c r="AB286" s="151">
        <v>4.1533542954710416</v>
      </c>
      <c r="AC286" s="152">
        <v>4.9143276766786599</v>
      </c>
      <c r="AD286" s="150">
        <f t="shared" ref="AD286" si="1268">IF(AND(Z286&lt;0,AA286&gt;0),"LP",IF(AND(Z286&gt;0,AA286&lt;0),"PL",IF(OR(Z286&lt;0,AA286&lt;0),"Loss",IF(ISERROR((+AA286/Z286-1)*100),"NA",(+AA286/Z286-1)*100))))</f>
        <v>44.500452371720314</v>
      </c>
      <c r="AE286" s="151">
        <f t="shared" ref="AE286" si="1269">IF(AND(AA286&lt;0,AB286&gt;0),"LP",IF(AND(AA286&gt;0,AB286&lt;0),"PL",IF(OR(AA286&lt;0,AB286&lt;0),"Loss",IF(ISERROR((+AB286/AA286-1)*100),"NA",(+AB286/AA286-1)*100))))</f>
        <v>23.832865100508105</v>
      </c>
      <c r="AF286" s="152">
        <f t="shared" ref="AF286" si="1270">IF(AND(AB286&lt;0,AC286&gt;0),"LP",IF(AND(AB286&gt;0,AC286&lt;0),"PL",IF(OR(AB286&lt;0,AC286&lt;0),"Loss",IF(ISERROR((+AC286/AB286-1)*100),"NA",(+AC286/AB286-1)*100))))</f>
        <v>18.321899050062008</v>
      </c>
      <c r="AG286" s="150">
        <f t="shared" ref="AG286" si="1271">IF(OR(J286&lt;0,AA286&lt;0),"NM",IF(ISERROR((AA286/J286*100)),"NA",(AA286/J286*100)))</f>
        <v>28.024732620320858</v>
      </c>
      <c r="AH286" s="151">
        <f t="shared" ref="AH286" si="1272">IF(OR(K286&lt;0,AB286&lt;0),"NM",IF(ISERROR((AB286/K286*100)),"NA",(AB286/K286*100)))</f>
        <v>29.066475124791939</v>
      </c>
      <c r="AI286" s="152">
        <f t="shared" ref="AI286" si="1273">IF(OR(L286&lt;0,AC286&lt;0),"NM",IF(ISERROR((AC286/L286*100)),"NA",(AC286/L286*100)))</f>
        <v>28.673490788734025</v>
      </c>
    </row>
    <row r="287" spans="2:35" ht="12.75">
      <c r="B287" s="252" t="s">
        <v>766</v>
      </c>
      <c r="C287" s="165" t="s">
        <v>1421</v>
      </c>
      <c r="D287" s="177" t="s">
        <v>109</v>
      </c>
      <c r="E287" s="148">
        <f>VLOOKUP($B287,Snapshot!$D:$AJ,2,FALSE)</f>
        <v>8176.2</v>
      </c>
      <c r="F287" s="148">
        <f>VLOOKUP($B287,Snapshot!$D:$AJ,3,FALSE)</f>
        <v>6600</v>
      </c>
      <c r="G287" s="148">
        <f t="shared" ref="G287:G289" si="1274">IF(IFERROR(((IF(F287&lt;0,"-",F287))/E287*100-100),"-")=-100,"-",(IFERROR(((IF(F287&lt;0,"-",F287))/E287*100-100),"-")))</f>
        <v>-19.277904160857119</v>
      </c>
      <c r="H287" s="149">
        <f>VLOOKUP($B287,Snapshot!$D:$AJ,8,FALSE)</f>
        <v>12.257365899689365</v>
      </c>
      <c r="I287" s="150">
        <v>21.586190000000002</v>
      </c>
      <c r="J287" s="151">
        <v>23.810999999999996</v>
      </c>
      <c r="K287" s="151">
        <v>26.921581743750004</v>
      </c>
      <c r="L287" s="152">
        <v>31.196630021500003</v>
      </c>
      <c r="M287" s="150">
        <f t="shared" ref="M287:M289" si="1275">IF(AND(I287&lt;0,J287&gt;0),"LP",IF(AND(I287&gt;0,J287&lt;0),"PL",IF(OR(I287&lt;0,J287&lt;0),"Loss",IF(ISERROR((+J287/I287-1)*100),"NA",(+J287/I287-1)*100))))</f>
        <v>10.306635863021651</v>
      </c>
      <c r="N287" s="151">
        <f t="shared" ref="N287:N289" si="1276">IF(AND(J287&lt;0,K287&gt;0),"LP",IF(AND(J287&gt;0,K287&lt;0),"PL",IF(OR(J287&lt;0,K287&lt;0),"Loss",IF(ISERROR((+K287/J287-1)*100),"NA",(+K287/J287-1)*100))))</f>
        <v>13.063633378480578</v>
      </c>
      <c r="O287" s="152">
        <f t="shared" ref="O287:O289" si="1277">IF(AND(K287&lt;0,L287&gt;0),"LP",IF(AND(K287&gt;0,L287&lt;0),"PL",IF(OR(K287&lt;0,L287&lt;0),"Loss",IF(ISERROR((+L287/K287-1)*100),"NA",(+L287/K287-1)*100))))</f>
        <v>15.879632625012729</v>
      </c>
      <c r="P287" s="150">
        <v>7.8421500000000028</v>
      </c>
      <c r="Q287" s="151">
        <v>9.5541699999999974</v>
      </c>
      <c r="R287" s="151">
        <v>10.796471385828005</v>
      </c>
      <c r="S287" s="152">
        <v>12.893156396207411</v>
      </c>
      <c r="T287" s="150">
        <f t="shared" ref="T287:T289" si="1278">IF(AND(P287&lt;0,Q287&gt;0),"LP",IF(AND(P287&gt;0,Q287&lt;0),"PL",IF(OR(P287&lt;0,Q287&lt;0),"Loss",IF(ISERROR((+Q287/P287-1)*100),"NA",(+Q287/P287-1)*100))))</f>
        <v>21.831002977499715</v>
      </c>
      <c r="U287" s="151">
        <f t="shared" ref="U287:U289" si="1279">IF(AND(Q287&lt;0,R287&gt;0),"LP",IF(AND(Q287&gt;0,R287&lt;0),"PL",IF(OR(Q287&lt;0,R287&lt;0),"Loss",IF(ISERROR((+R287/Q287-1)*100),"NA",(+R287/Q287-1)*100))))</f>
        <v>13.002713849847837</v>
      </c>
      <c r="V287" s="152">
        <f t="shared" ref="V287:V289" si="1280">IF(AND(R287&lt;0,S287&gt;0),"LP",IF(AND(R287&gt;0,S287&lt;0),"PL",IF(OR(R287&lt;0,S287&lt;0),"Loss",IF(ISERROR((+S287/R287-1)*100),"NA",(+S287/R287-1)*100))))</f>
        <v>19.420095098215342</v>
      </c>
      <c r="W287" s="150">
        <f t="shared" ref="W287:W289" si="1281">IF(OR(J287&lt;0,Q287&lt;0),"NM",IF(ISERROR((Q287/J287*100)),"NA",(Q287/J287*100)))</f>
        <v>40.125026248372599</v>
      </c>
      <c r="X287" s="151">
        <f t="shared" ref="X287:X289" si="1282">IF(OR(K287&lt;0,R287&lt;0),"NM",IF(ISERROR((R287/K287*100)),"NA",(R287/K287*100)))</f>
        <v>40.103406585069862</v>
      </c>
      <c r="Y287" s="152">
        <f t="shared" ref="Y287:Y289" si="1283">IF(OR(L287&lt;0,S287&lt;0),"NM",IF(ISERROR((S287/L287*100)),"NA",(S287/L287*100)))</f>
        <v>41.328683217776224</v>
      </c>
      <c r="Z287" s="150">
        <v>7.0593800000000027</v>
      </c>
      <c r="AA287" s="151">
        <v>8.5038499999999964</v>
      </c>
      <c r="AB287" s="151">
        <v>9.886058740653608</v>
      </c>
      <c r="AC287" s="152">
        <v>11.695553966424832</v>
      </c>
      <c r="AD287" s="150">
        <f t="shared" ref="AD287:AD289" si="1284">IF(AND(Z287&lt;0,AA287&gt;0),"LP",IF(AND(Z287&gt;0,AA287&lt;0),"PL",IF(OR(Z287&lt;0,AA287&lt;0),"Loss",IF(ISERROR((+AA287/Z287-1)*100),"NA",(+AA287/Z287-1)*100))))</f>
        <v>20.461711935042359</v>
      </c>
      <c r="AE287" s="151">
        <f t="shared" ref="AE287:AE289" si="1285">IF(AND(AA287&lt;0,AB287&gt;0),"LP",IF(AND(AA287&gt;0,AB287&lt;0),"PL",IF(OR(AA287&lt;0,AB287&lt;0),"Loss",IF(ISERROR((+AB287/AA287-1)*100),"NA",(+AB287/AA287-1)*100))))</f>
        <v>16.253917233413251</v>
      </c>
      <c r="AF287" s="152">
        <f t="shared" ref="AF287:AF289" si="1286">IF(AND(AB287&lt;0,AC287&gt;0),"LP",IF(AND(AB287&gt;0,AC287&lt;0),"PL",IF(OR(AB287&lt;0,AC287&lt;0),"Loss",IF(ISERROR((+AC287/AB287-1)*100),"NA",(+AC287/AB287-1)*100))))</f>
        <v>18.303504695255235</v>
      </c>
      <c r="AG287" s="150">
        <f t="shared" ref="AG287:AG289" si="1287">IF(OR(J287&lt;0,AA287&lt;0),"NM",IF(ISERROR((AA287/J287*100)),"NA",(AA287/J287*100)))</f>
        <v>35.713955734744438</v>
      </c>
      <c r="AH287" s="151">
        <f t="shared" ref="AH287:AH289" si="1288">IF(OR(K287&lt;0,AB287&lt;0),"NM",IF(ISERROR((AB287/K287*100)),"NA",(AB287/K287*100)))</f>
        <v>36.721686098361261</v>
      </c>
      <c r="AI287" s="152">
        <f t="shared" ref="AI287:AI289" si="1289">IF(OR(L287&lt;0,AC287&lt;0),"NM",IF(ISERROR((AC287/L287*100)),"NA",(AC287/L287*100)))</f>
        <v>37.489799245509928</v>
      </c>
    </row>
    <row r="288" spans="2:35" ht="12.75">
      <c r="B288" s="252" t="s">
        <v>208</v>
      </c>
      <c r="C288" s="165" t="s">
        <v>1422</v>
      </c>
      <c r="D288" s="177" t="s">
        <v>109</v>
      </c>
      <c r="E288" s="148">
        <f>VLOOKUP($B288,Snapshot!$D:$AJ,2,FALSE)</f>
        <v>4941.3999999999996</v>
      </c>
      <c r="F288" s="148">
        <f>VLOOKUP($B288,Snapshot!$D:$AJ,3,FALSE)</f>
        <v>4970</v>
      </c>
      <c r="G288" s="148">
        <f t="shared" si="1274"/>
        <v>0.57878334075363114</v>
      </c>
      <c r="H288" s="149">
        <f>VLOOKUP($B288,Snapshot!$D:$AJ,8,FALSE)</f>
        <v>22.448806104540026</v>
      </c>
      <c r="I288" s="150">
        <v>544.46452999999997</v>
      </c>
      <c r="J288" s="151">
        <v>689.04342000000008</v>
      </c>
      <c r="K288" s="151">
        <v>770.02998695959866</v>
      </c>
      <c r="L288" s="152">
        <v>814.71520944478277</v>
      </c>
      <c r="M288" s="150">
        <f t="shared" si="1275"/>
        <v>26.554326688645837</v>
      </c>
      <c r="N288" s="151">
        <f t="shared" si="1276"/>
        <v>11.753478026043496</v>
      </c>
      <c r="O288" s="152">
        <f t="shared" si="1277"/>
        <v>5.8030496528609365</v>
      </c>
      <c r="P288" s="150">
        <v>68.106569999999891</v>
      </c>
      <c r="Q288" s="151">
        <v>173.67826000000008</v>
      </c>
      <c r="R288" s="151">
        <v>189.71584062514069</v>
      </c>
      <c r="S288" s="152">
        <v>212.41348002917331</v>
      </c>
      <c r="T288" s="150">
        <f t="shared" si="1278"/>
        <v>155.00955341019284</v>
      </c>
      <c r="U288" s="151">
        <f t="shared" si="1279"/>
        <v>9.2340749067503225</v>
      </c>
      <c r="V288" s="152">
        <f t="shared" si="1280"/>
        <v>11.964019097846901</v>
      </c>
      <c r="W288" s="150">
        <f t="shared" si="1281"/>
        <v>25.205706194828775</v>
      </c>
      <c r="X288" s="151">
        <f t="shared" si="1282"/>
        <v>24.637461376565138</v>
      </c>
      <c r="Y288" s="152">
        <f t="shared" si="1283"/>
        <v>26.072114226752952</v>
      </c>
      <c r="Z288" s="150">
        <v>-3.1671600000001052</v>
      </c>
      <c r="AA288" s="151">
        <v>81.674850000000063</v>
      </c>
      <c r="AB288" s="151">
        <v>77.303510049512255</v>
      </c>
      <c r="AC288" s="152">
        <v>78.74633668462242</v>
      </c>
      <c r="AD288" s="150" t="str">
        <f t="shared" si="1284"/>
        <v>LP</v>
      </c>
      <c r="AE288" s="151">
        <f t="shared" si="1285"/>
        <v>-5.3521248591063326</v>
      </c>
      <c r="AF288" s="152">
        <f t="shared" si="1286"/>
        <v>1.8664438835779285</v>
      </c>
      <c r="AG288" s="150">
        <f t="shared" si="1287"/>
        <v>11.853367673114136</v>
      </c>
      <c r="AH288" s="151">
        <f t="shared" si="1288"/>
        <v>10.039025928683497</v>
      </c>
      <c r="AI288" s="152">
        <f t="shared" si="1289"/>
        <v>9.6655046784123453</v>
      </c>
    </row>
    <row r="289" spans="2:35" ht="12.75">
      <c r="B289" s="252" t="s">
        <v>693</v>
      </c>
      <c r="C289" s="165" t="s">
        <v>1423</v>
      </c>
      <c r="D289" s="177" t="s">
        <v>109</v>
      </c>
      <c r="E289" s="148">
        <f>VLOOKUP($B289,Snapshot!$D:$AJ,2,FALSE)</f>
        <v>1478</v>
      </c>
      <c r="F289" s="148">
        <f>VLOOKUP($B289,Snapshot!$D:$AJ,3,FALSE)</f>
        <v>1670</v>
      </c>
      <c r="G289" s="148">
        <f t="shared" si="1274"/>
        <v>12.990527740189449</v>
      </c>
      <c r="H289" s="149">
        <f>VLOOKUP($B289,Snapshot!$D:$AJ,8,FALSE)</f>
        <v>2.8455335722819592</v>
      </c>
      <c r="I289" s="150">
        <v>43.819300000000005</v>
      </c>
      <c r="J289" s="151">
        <v>45.784199999999998</v>
      </c>
      <c r="K289" s="151">
        <v>49.574922876658412</v>
      </c>
      <c r="L289" s="152">
        <v>55.817957341638845</v>
      </c>
      <c r="M289" s="150">
        <f t="shared" si="1275"/>
        <v>4.4840971900509397</v>
      </c>
      <c r="N289" s="151">
        <f t="shared" si="1276"/>
        <v>8.2795437654439965</v>
      </c>
      <c r="O289" s="152">
        <f t="shared" si="1277"/>
        <v>12.593129959098469</v>
      </c>
      <c r="P289" s="150">
        <v>5.9201000000000059</v>
      </c>
      <c r="Q289" s="151">
        <v>6.9968999999999868</v>
      </c>
      <c r="R289" s="151">
        <v>7.8717718739014089</v>
      </c>
      <c r="S289" s="152">
        <v>9.4585924323134378</v>
      </c>
      <c r="T289" s="150">
        <f t="shared" si="1278"/>
        <v>18.188881944561409</v>
      </c>
      <c r="U289" s="151">
        <f t="shared" si="1279"/>
        <v>12.503706983112849</v>
      </c>
      <c r="V289" s="152">
        <f t="shared" si="1280"/>
        <v>20.158365661904899</v>
      </c>
      <c r="W289" s="150">
        <f t="shared" si="1281"/>
        <v>15.282346311609654</v>
      </c>
      <c r="X289" s="151">
        <f t="shared" si="1282"/>
        <v>15.878535794168045</v>
      </c>
      <c r="Y289" s="152">
        <f t="shared" si="1283"/>
        <v>16.945429182263457</v>
      </c>
      <c r="Z289" s="150">
        <v>3.3857818826479931</v>
      </c>
      <c r="AA289" s="151">
        <v>4.2210999999999856</v>
      </c>
      <c r="AB289" s="151">
        <v>4.7757094455010449</v>
      </c>
      <c r="AC289" s="152">
        <v>5.9197133849508496</v>
      </c>
      <c r="AD289" s="150">
        <f t="shared" si="1284"/>
        <v>24.671350556660698</v>
      </c>
      <c r="AE289" s="151">
        <f t="shared" si="1285"/>
        <v>13.138979069462021</v>
      </c>
      <c r="AF289" s="152">
        <f t="shared" si="1286"/>
        <v>23.954638625000801</v>
      </c>
      <c r="AG289" s="150">
        <f t="shared" si="1287"/>
        <v>9.21955609140268</v>
      </c>
      <c r="AH289" s="151">
        <f t="shared" si="1288"/>
        <v>9.6333169440987945</v>
      </c>
      <c r="AI289" s="152">
        <f t="shared" si="1289"/>
        <v>10.605392362745755</v>
      </c>
    </row>
    <row r="290" spans="2:35" ht="12.75">
      <c r="B290" s="252" t="s">
        <v>559</v>
      </c>
      <c r="C290" s="165" t="s">
        <v>1424</v>
      </c>
      <c r="D290" s="177" t="s">
        <v>109</v>
      </c>
      <c r="E290" s="148">
        <f>VLOOKUP($B290,Snapshot!$D:$AJ,2,FALSE)</f>
        <v>122.05</v>
      </c>
      <c r="F290" s="148">
        <f>VLOOKUP($B290,Snapshot!$D:$AJ,3,FALSE)</f>
        <v>170</v>
      </c>
      <c r="G290" s="148">
        <f t="shared" ref="G290:G294" si="1290">IF(IFERROR(((IF(F290&lt;0,"-",F290))/E290*100-100),"-")=-100,"-",(IFERROR(((IF(F290&lt;0,"-",F290))/E290*100-100),"-")))</f>
        <v>39.287177386317097</v>
      </c>
      <c r="H290" s="149">
        <f>VLOOKUP($B290,Snapshot!$D:$AJ,8,FALSE)</f>
        <v>1.1537103790322583</v>
      </c>
      <c r="I290" s="150">
        <v>8.7498950000000004</v>
      </c>
      <c r="J290" s="151">
        <v>10.654577</v>
      </c>
      <c r="K290" s="151">
        <v>13.358312145683835</v>
      </c>
      <c r="L290" s="152">
        <v>15.61484769668917</v>
      </c>
      <c r="M290" s="150">
        <f t="shared" ref="M290:M294" si="1291">IF(AND(I290&lt;0,J290&gt;0),"LP",IF(AND(I290&gt;0,J290&lt;0),"PL",IF(OR(I290&lt;0,J290&lt;0),"Loss",IF(ISERROR((+J290/I290-1)*100),"NA",(+J290/I290-1)*100))))</f>
        <v>21.7680555023803</v>
      </c>
      <c r="N290" s="151">
        <f t="shared" ref="N290:N294" si="1292">IF(AND(J290&lt;0,K290&gt;0),"LP",IF(AND(J290&gt;0,K290&lt;0),"PL",IF(OR(J290&lt;0,K290&lt;0),"Loss",IF(ISERROR((+K290/J290-1)*100),"NA",(+K290/J290-1)*100))))</f>
        <v>25.376278623579651</v>
      </c>
      <c r="O290" s="152">
        <f t="shared" ref="O290:O294" si="1293">IF(AND(K290&lt;0,L290&gt;0),"LP",IF(AND(K290&gt;0,L290&lt;0),"PL",IF(OR(K290&lt;0,L290&lt;0),"Loss",IF(ISERROR((+L290/K290-1)*100),"NA",(+L290/K290-1)*100))))</f>
        <v>16.892370281483782</v>
      </c>
      <c r="P290" s="150">
        <v>4.5235110000000001</v>
      </c>
      <c r="Q290" s="151">
        <v>5.1757839999999993</v>
      </c>
      <c r="R290" s="151">
        <v>6.3847841203903899</v>
      </c>
      <c r="S290" s="152">
        <v>7.9689164696440526</v>
      </c>
      <c r="T290" s="150">
        <f t="shared" ref="T290:T294" si="1294">IF(AND(P290&lt;0,Q290&gt;0),"LP",IF(AND(P290&gt;0,Q290&lt;0),"PL",IF(OR(P290&lt;0,Q290&lt;0),"Loss",IF(ISERROR((+Q290/P290-1)*100),"NA",(+Q290/P290-1)*100))))</f>
        <v>14.419617858782674</v>
      </c>
      <c r="U290" s="151">
        <f t="shared" ref="U290:U294" si="1295">IF(AND(Q290&lt;0,R290&gt;0),"LP",IF(AND(Q290&gt;0,R290&lt;0),"PL",IF(OR(Q290&lt;0,R290&lt;0),"Loss",IF(ISERROR((+R290/Q290-1)*100),"NA",(+R290/Q290-1)*100))))</f>
        <v>23.358782367857533</v>
      </c>
      <c r="V290" s="152">
        <f t="shared" ref="V290:V294" si="1296">IF(AND(R290&lt;0,S290&gt;0),"LP",IF(AND(R290&gt;0,S290&lt;0),"PL",IF(OR(R290&lt;0,S290&lt;0),"Loss",IF(ISERROR((+S290/R290-1)*100),"NA",(+S290/R290-1)*100))))</f>
        <v>24.811055775473932</v>
      </c>
      <c r="W290" s="150">
        <f t="shared" ref="W290:W294" si="1297">IF(OR(J290&lt;0,Q290&lt;0),"NM",IF(ISERROR((Q290/J290*100)),"NA",(Q290/J290*100)))</f>
        <v>48.578033646948157</v>
      </c>
      <c r="X290" s="151">
        <f t="shared" ref="X290:X294" si="1298">IF(OR(K290&lt;0,R290&lt;0),"NM",IF(ISERROR((R290/K290*100)),"NA",(R290/K290*100)))</f>
        <v>47.796338719733832</v>
      </c>
      <c r="Y290" s="152">
        <f t="shared" ref="Y290:Y294" si="1299">IF(OR(L290&lt;0,S290&lt;0),"NM",IF(ISERROR((S290/L290*100)),"NA",(S290/L290*100)))</f>
        <v>51.034224761178479</v>
      </c>
      <c r="Z290" s="150">
        <v>1.1815100000000005</v>
      </c>
      <c r="AA290" s="151">
        <v>1.4850859999999999</v>
      </c>
      <c r="AB290" s="151">
        <v>1.9276389730411529</v>
      </c>
      <c r="AC290" s="152">
        <v>3.0276601689512255</v>
      </c>
      <c r="AD290" s="150">
        <f t="shared" ref="AD290:AD294" si="1300">IF(AND(Z290&lt;0,AA290&gt;0),"LP",IF(AND(Z290&gt;0,AA290&lt;0),"PL",IF(OR(Z290&lt;0,AA290&lt;0),"Loss",IF(ISERROR((+AA290/Z290-1)*100),"NA",(+AA290/Z290-1)*100))))</f>
        <v>25.693900178584972</v>
      </c>
      <c r="AE290" s="151">
        <f t="shared" ref="AE290:AE294" si="1301">IF(AND(AA290&lt;0,AB290&gt;0),"LP",IF(AND(AA290&gt;0,AB290&lt;0),"PL",IF(OR(AA290&lt;0,AB290&lt;0),"Loss",IF(ISERROR((+AB290/AA290-1)*100),"NA",(+AB290/AA290-1)*100))))</f>
        <v>29.799821225245736</v>
      </c>
      <c r="AF290" s="152">
        <f t="shared" ref="AF290:AF294" si="1302">IF(AND(AB290&lt;0,AC290&gt;0),"LP",IF(AND(AB290&gt;0,AC290&lt;0),"PL",IF(OR(AB290&lt;0,AC290&lt;0),"Loss",IF(ISERROR((+AC290/AB290-1)*100),"NA",(+AC290/AB290-1)*100))))</f>
        <v>57.06572710421063</v>
      </c>
      <c r="AG290" s="150">
        <f t="shared" ref="AG290:AG294" si="1303">IF(OR(J290&lt;0,AA290&lt;0),"NM",IF(ISERROR((AA290/J290*100)),"NA",(AA290/J290*100)))</f>
        <v>13.938479209451488</v>
      </c>
      <c r="AH290" s="151">
        <f t="shared" ref="AH290:AH294" si="1304">IF(OR(K290&lt;0,AB290&lt;0),"NM",IF(ISERROR((AB290/K290*100)),"NA",(AB290/K290*100)))</f>
        <v>14.430258493877062</v>
      </c>
      <c r="AI290" s="152">
        <f t="shared" ref="AI290:AI294" si="1305">IF(OR(L290&lt;0,AC290&lt;0),"NM",IF(ISERROR((AC290/L290*100)),"NA",(AC290/L290*100)))</f>
        <v>19.389623438934876</v>
      </c>
    </row>
    <row r="291" spans="2:35" ht="12.75">
      <c r="B291" s="252" t="s">
        <v>747</v>
      </c>
      <c r="C291" s="165" t="s">
        <v>1425</v>
      </c>
      <c r="D291" s="177" t="s">
        <v>109</v>
      </c>
      <c r="E291" s="148">
        <f>VLOOKUP($B291,Snapshot!$D:$AJ,2,FALSE)</f>
        <v>1730.4</v>
      </c>
      <c r="F291" s="148">
        <f>VLOOKUP($B291,Snapshot!$D:$AJ,3,FALSE)</f>
        <v>2100</v>
      </c>
      <c r="G291" s="148">
        <f t="shared" si="1290"/>
        <v>21.359223300970868</v>
      </c>
      <c r="H291" s="149">
        <f>VLOOKUP($B291,Snapshot!$D:$AJ,8,FALSE)</f>
        <v>0.63921391397849459</v>
      </c>
      <c r="I291" s="150">
        <v>5.7375100000000003</v>
      </c>
      <c r="J291" s="151">
        <v>5.8075199999999993</v>
      </c>
      <c r="K291" s="151">
        <v>7.6227926000000021</v>
      </c>
      <c r="L291" s="152">
        <v>10.303543462000004</v>
      </c>
      <c r="M291" s="150">
        <f t="shared" si="1291"/>
        <v>1.2202157381860701</v>
      </c>
      <c r="N291" s="151">
        <f t="shared" si="1292"/>
        <v>31.257276772185083</v>
      </c>
      <c r="O291" s="152">
        <f t="shared" si="1293"/>
        <v>35.167569192424317</v>
      </c>
      <c r="P291" s="150">
        <v>1.5396899999999996</v>
      </c>
      <c r="Q291" s="151">
        <v>1.1270199999999995</v>
      </c>
      <c r="R291" s="151">
        <v>1.6029461488000016</v>
      </c>
      <c r="S291" s="152">
        <v>2.4728504308800003</v>
      </c>
      <c r="T291" s="150">
        <f t="shared" si="1294"/>
        <v>-26.802148484435197</v>
      </c>
      <c r="U291" s="151">
        <f t="shared" si="1295"/>
        <v>42.22872254263477</v>
      </c>
      <c r="V291" s="152">
        <f t="shared" si="1296"/>
        <v>54.269089621708552</v>
      </c>
      <c r="W291" s="150">
        <f t="shared" si="1297"/>
        <v>19.406218144750248</v>
      </c>
      <c r="X291" s="151">
        <f t="shared" si="1298"/>
        <v>21.028332173172352</v>
      </c>
      <c r="Y291" s="152">
        <f t="shared" si="1299"/>
        <v>23.999999999999993</v>
      </c>
      <c r="Z291" s="150">
        <v>1.0341999999999993</v>
      </c>
      <c r="AA291" s="151">
        <v>0.56118999999999941</v>
      </c>
      <c r="AB291" s="151">
        <v>0.91291640253128492</v>
      </c>
      <c r="AC291" s="152">
        <v>1.6013635351388742</v>
      </c>
      <c r="AD291" s="150">
        <f t="shared" si="1300"/>
        <v>-45.736801392380613</v>
      </c>
      <c r="AE291" s="151">
        <f t="shared" si="1301"/>
        <v>62.675101575453219</v>
      </c>
      <c r="AF291" s="152">
        <f t="shared" si="1302"/>
        <v>75.411848302725247</v>
      </c>
      <c r="AG291" s="150">
        <f t="shared" si="1303"/>
        <v>9.6631608672892977</v>
      </c>
      <c r="AH291" s="151">
        <f t="shared" si="1304"/>
        <v>11.976141165526197</v>
      </c>
      <c r="AI291" s="152">
        <f t="shared" si="1305"/>
        <v>15.541871988455089</v>
      </c>
    </row>
    <row r="292" spans="2:35" ht="12.75">
      <c r="B292" s="252" t="s">
        <v>690</v>
      </c>
      <c r="C292" s="165" t="s">
        <v>1426</v>
      </c>
      <c r="D292" s="177" t="s">
        <v>109</v>
      </c>
      <c r="E292" s="148">
        <f>VLOOKUP($B292,Snapshot!$D:$AJ,2,FALSE)</f>
        <v>672.4</v>
      </c>
      <c r="F292" s="148">
        <f>VLOOKUP($B292,Snapshot!$D:$AJ,3,FALSE)</f>
        <v>550</v>
      </c>
      <c r="G292" s="148">
        <f t="shared" si="1290"/>
        <v>-18.203450327186204</v>
      </c>
      <c r="H292" s="149">
        <f>VLOOKUP($B292,Snapshot!$D:$AJ,8,FALSE)</f>
        <v>5.3588888888888881</v>
      </c>
      <c r="I292" s="150">
        <v>79.903000000000006</v>
      </c>
      <c r="J292" s="151">
        <v>99.78</v>
      </c>
      <c r="K292" s="151">
        <v>74.076634999999996</v>
      </c>
      <c r="L292" s="152">
        <v>90.461533559999992</v>
      </c>
      <c r="M292" s="150">
        <f t="shared" si="1291"/>
        <v>24.87641265033853</v>
      </c>
      <c r="N292" s="151">
        <f t="shared" si="1292"/>
        <v>-25.76003708157948</v>
      </c>
      <c r="O292" s="152">
        <f t="shared" si="1293"/>
        <v>22.11884835211535</v>
      </c>
      <c r="P292" s="150">
        <v>-16.315000000000001</v>
      </c>
      <c r="Q292" s="151">
        <v>-9.07</v>
      </c>
      <c r="R292" s="151">
        <v>-18.194529925000008</v>
      </c>
      <c r="S292" s="152">
        <v>-6.2315290330800126</v>
      </c>
      <c r="T292" s="150" t="str">
        <f t="shared" si="1294"/>
        <v>Loss</v>
      </c>
      <c r="U292" s="151" t="str">
        <f t="shared" si="1295"/>
        <v>Loss</v>
      </c>
      <c r="V292" s="152" t="str">
        <f t="shared" si="1296"/>
        <v>Loss</v>
      </c>
      <c r="W292" s="150" t="str">
        <f t="shared" si="1297"/>
        <v>NM</v>
      </c>
      <c r="X292" s="151" t="str">
        <f t="shared" si="1298"/>
        <v>NM</v>
      </c>
      <c r="Y292" s="152" t="str">
        <f t="shared" si="1299"/>
        <v>NM</v>
      </c>
      <c r="Z292" s="150">
        <v>-17.765000000000001</v>
      </c>
      <c r="AA292" s="151">
        <v>-14.23</v>
      </c>
      <c r="AB292" s="151">
        <v>-21.489735972375009</v>
      </c>
      <c r="AC292" s="152">
        <v>-9.1230526744032101</v>
      </c>
      <c r="AD292" s="150" t="str">
        <f t="shared" si="1300"/>
        <v>Loss</v>
      </c>
      <c r="AE292" s="151" t="str">
        <f t="shared" si="1301"/>
        <v>Loss</v>
      </c>
      <c r="AF292" s="152" t="str">
        <f t="shared" si="1302"/>
        <v>Loss</v>
      </c>
      <c r="AG292" s="150" t="str">
        <f t="shared" si="1303"/>
        <v>NM</v>
      </c>
      <c r="AH292" s="151" t="str">
        <f t="shared" si="1304"/>
        <v>NM</v>
      </c>
      <c r="AI292" s="152" t="str">
        <f t="shared" si="1305"/>
        <v>NM</v>
      </c>
    </row>
    <row r="293" spans="2:35" ht="12.75">
      <c r="B293" s="252" t="s">
        <v>533</v>
      </c>
      <c r="C293" s="165" t="s">
        <v>1427</v>
      </c>
      <c r="D293" s="177" t="s">
        <v>109</v>
      </c>
      <c r="E293" s="148">
        <f>VLOOKUP($B293,Snapshot!$D:$AJ,2,FALSE)</f>
        <v>610.6</v>
      </c>
      <c r="F293" s="148">
        <f>VLOOKUP($B293,Snapshot!$D:$AJ,3,FALSE)</f>
        <v>550</v>
      </c>
      <c r="G293" s="148">
        <f t="shared" si="1290"/>
        <v>-9.9246642646577072</v>
      </c>
      <c r="H293" s="149">
        <f>VLOOKUP($B293,Snapshot!$D:$AJ,8,FALSE)</f>
        <v>5.4998655913978496</v>
      </c>
      <c r="I293" s="150">
        <v>535.76</v>
      </c>
      <c r="J293" s="151">
        <v>430.98</v>
      </c>
      <c r="K293" s="151">
        <v>456.9273</v>
      </c>
      <c r="L293" s="152">
        <v>501.48650699999996</v>
      </c>
      <c r="M293" s="150">
        <f t="shared" si="1291"/>
        <v>-19.55726444676721</v>
      </c>
      <c r="N293" s="151">
        <f t="shared" si="1292"/>
        <v>6.0205345955728795</v>
      </c>
      <c r="O293" s="152">
        <f t="shared" si="1293"/>
        <v>9.7519248685731696</v>
      </c>
      <c r="P293" s="150">
        <v>111.6</v>
      </c>
      <c r="Q293" s="151">
        <v>55.15</v>
      </c>
      <c r="R293" s="151">
        <v>77.354982599999929</v>
      </c>
      <c r="S293" s="152">
        <v>92.273517288000036</v>
      </c>
      <c r="T293" s="150">
        <f t="shared" si="1294"/>
        <v>-50.582437275985662</v>
      </c>
      <c r="U293" s="151">
        <f t="shared" si="1295"/>
        <v>40.262887760652632</v>
      </c>
      <c r="V293" s="152">
        <f t="shared" si="1296"/>
        <v>19.285809635745576</v>
      </c>
      <c r="W293" s="150">
        <f t="shared" si="1297"/>
        <v>12.796417467167851</v>
      </c>
      <c r="X293" s="151">
        <f t="shared" si="1298"/>
        <v>16.929385177904656</v>
      </c>
      <c r="Y293" s="152">
        <f t="shared" si="1299"/>
        <v>18.400000000000009</v>
      </c>
      <c r="Z293" s="150">
        <v>44.744999999999997</v>
      </c>
      <c r="AA293" s="151">
        <v>2.8</v>
      </c>
      <c r="AB293" s="151">
        <v>19.958987924813574</v>
      </c>
      <c r="AC293" s="152">
        <v>34.42912966208003</v>
      </c>
      <c r="AD293" s="150">
        <f t="shared" si="1300"/>
        <v>-93.742317577382948</v>
      </c>
      <c r="AE293" s="151">
        <f t="shared" si="1301"/>
        <v>612.82099731477058</v>
      </c>
      <c r="AF293" s="152">
        <f t="shared" si="1302"/>
        <v>72.499376179674769</v>
      </c>
      <c r="AG293" s="150">
        <f t="shared" si="1303"/>
        <v>0.64968211981994517</v>
      </c>
      <c r="AH293" s="151">
        <f t="shared" si="1304"/>
        <v>4.3680882986885603</v>
      </c>
      <c r="AI293" s="152">
        <f t="shared" si="1305"/>
        <v>6.8654149576311596</v>
      </c>
    </row>
    <row r="294" spans="2:35" ht="12.75">
      <c r="B294" s="252" t="s">
        <v>689</v>
      </c>
      <c r="C294" s="165" t="s">
        <v>1428</v>
      </c>
      <c r="D294" s="177" t="s">
        <v>109</v>
      </c>
      <c r="E294" s="148">
        <f>VLOOKUP($B294,Snapshot!$D:$AJ,2,FALSE)</f>
        <v>278.25</v>
      </c>
      <c r="F294" s="148">
        <f>VLOOKUP($B294,Snapshot!$D:$AJ,3,FALSE)</f>
        <v>300</v>
      </c>
      <c r="G294" s="148">
        <f t="shared" si="1290"/>
        <v>7.8167115902964923</v>
      </c>
      <c r="H294" s="149">
        <f>VLOOKUP($B294,Snapshot!$D:$AJ,8,FALSE)</f>
        <v>29.193130645664876</v>
      </c>
      <c r="I294" s="150">
        <v>70.793999999999997</v>
      </c>
      <c r="J294" s="151">
        <v>121.14</v>
      </c>
      <c r="K294" s="151">
        <v>201.95635227318823</v>
      </c>
      <c r="L294" s="152">
        <v>315.74584598871343</v>
      </c>
      <c r="M294" s="150">
        <f t="shared" si="1291"/>
        <v>71.116196287821026</v>
      </c>
      <c r="N294" s="151">
        <f t="shared" si="1292"/>
        <v>66.713184970437695</v>
      </c>
      <c r="O294" s="152">
        <f t="shared" si="1293"/>
        <v>56.343607138240003</v>
      </c>
      <c r="P294" s="150">
        <v>-12.113</v>
      </c>
      <c r="Q294" s="151">
        <v>0.42</v>
      </c>
      <c r="R294" s="151">
        <v>7.0767360156025827</v>
      </c>
      <c r="S294" s="152">
        <v>32.740631126671524</v>
      </c>
      <c r="T294" s="150" t="str">
        <f t="shared" si="1294"/>
        <v>LP</v>
      </c>
      <c r="U294" s="151">
        <f t="shared" si="1295"/>
        <v>1584.9371465720435</v>
      </c>
      <c r="V294" s="152">
        <f t="shared" si="1296"/>
        <v>362.65158195085883</v>
      </c>
      <c r="W294" s="150">
        <f t="shared" si="1297"/>
        <v>0.34670629024269439</v>
      </c>
      <c r="X294" s="151">
        <f t="shared" si="1298"/>
        <v>3.5040918178348832</v>
      </c>
      <c r="Y294" s="152">
        <f t="shared" si="1299"/>
        <v>10.369299087419146</v>
      </c>
      <c r="Z294" s="150">
        <v>-9.7170000000000005</v>
      </c>
      <c r="AA294" s="151">
        <v>3.51</v>
      </c>
      <c r="AB294" s="151">
        <v>8.1169433110562057</v>
      </c>
      <c r="AC294" s="152">
        <v>27.529095214927924</v>
      </c>
      <c r="AD294" s="150" t="str">
        <f t="shared" si="1300"/>
        <v>LP</v>
      </c>
      <c r="AE294" s="151">
        <f t="shared" si="1301"/>
        <v>131.25194618393752</v>
      </c>
      <c r="AF294" s="152">
        <f t="shared" si="1302"/>
        <v>239.15593789388851</v>
      </c>
      <c r="AG294" s="150">
        <f t="shared" si="1303"/>
        <v>2.8974739970282317</v>
      </c>
      <c r="AH294" s="151">
        <f t="shared" si="1304"/>
        <v>4.019157218722361</v>
      </c>
      <c r="AI294" s="152">
        <f t="shared" si="1305"/>
        <v>8.7187513516526103</v>
      </c>
    </row>
    <row r="295" spans="2:35" ht="12.75">
      <c r="B295" s="252"/>
      <c r="C295" s="165"/>
      <c r="D295" s="177"/>
      <c r="E295" s="148"/>
      <c r="F295" s="148"/>
      <c r="G295" s="148"/>
      <c r="H295" s="149"/>
      <c r="I295" s="150"/>
      <c r="J295" s="151"/>
      <c r="K295" s="151"/>
      <c r="L295" s="152"/>
      <c r="M295" s="150"/>
      <c r="N295" s="151"/>
      <c r="O295" s="152"/>
      <c r="P295" s="150"/>
      <c r="Q295" s="151"/>
      <c r="R295" s="151"/>
      <c r="S295" s="152"/>
      <c r="T295" s="150"/>
      <c r="U295" s="151"/>
      <c r="V295" s="152"/>
      <c r="W295" s="150"/>
      <c r="X295" s="151"/>
      <c r="Y295" s="152"/>
      <c r="Z295" s="150"/>
      <c r="AA295" s="151"/>
      <c r="AB295" s="151"/>
      <c r="AC295" s="152"/>
      <c r="AD295" s="150"/>
      <c r="AE295" s="151"/>
      <c r="AF295" s="152"/>
      <c r="AG295" s="150"/>
      <c r="AH295" s="151"/>
      <c r="AI295" s="152"/>
    </row>
    <row r="296" spans="2:35"/>
  </sheetData>
  <autoFilter ref="B13:CS14" xr:uid="{00000000-0009-0000-0000-000002000000}"/>
  <mergeCells count="17">
    <mergeCell ref="E11:E12"/>
    <mergeCell ref="C9:D9"/>
    <mergeCell ref="C10:D10"/>
    <mergeCell ref="B11:B12"/>
    <mergeCell ref="C11:C12"/>
    <mergeCell ref="D11:D12"/>
    <mergeCell ref="F11:F12"/>
    <mergeCell ref="G11:G12"/>
    <mergeCell ref="H11:H12"/>
    <mergeCell ref="I11:L11"/>
    <mergeCell ref="M11:O11"/>
    <mergeCell ref="AG11:AI11"/>
    <mergeCell ref="P11:S11"/>
    <mergeCell ref="T11:V11"/>
    <mergeCell ref="W11:Y11"/>
    <mergeCell ref="Z11:AC11"/>
    <mergeCell ref="AD11:AF11"/>
  </mergeCells>
  <conditionalFormatting sqref="AJ1:AL1">
    <cfRule type="cellIs" dxfId="8193" priority="1995" stopIfTrue="1" operator="equal">
      <formula>"#N/A N/A"</formula>
    </cfRule>
  </conditionalFormatting>
  <conditionalFormatting sqref="M14:O18 M166:O168 AD85:AI95 T85:Y95 M85:O95 M135:O138 T135:Y138 AD135:AI138 M80:O83 T80:Y83 AD80:AI83 M98:O99 T98:Y99 AD98:AI99 AD113:AI116 T113:Y116 M113:O116 AD128:AI130 T128:Y130 M128:O130 AD49:AI50 T49:Y50 M49:O50 AD43:AI47 T43:Y47 M43:O47 AD102:AI103 T102:Y103 M102:O103 M132:O133 T132:Y133 AD132:AI133 M52:O66 T52:Y66 AD52:AI66 AD28:AI35 T28:Y35 M28:O35 M68:O76 T68:Y76 AD68:AI76 M20:O26 T20:Y26 AD20:AI26 M108:O111 T108:Y111 AD108:AI111 M118:O126 T118:Y126 AD118:AI126 AD140:AI150 T140:Y150 M140:O150 M37:O40 T37:Y40 AD37:AI40 AD78:AI78 T78:Y78 M78:O78 M152:O164 T152:Y164 AD152:AI164 M188:O192 M170:O174 M176:O184 T176:Y184 AD176:AI184 AD197:AI201 T197:Y201 M197:O201">
    <cfRule type="cellIs" dxfId="8192" priority="1988" operator="greaterThanOrEqual">
      <formula>0</formula>
    </cfRule>
    <cfRule type="cellIs" dxfId="8191" priority="1989" operator="lessThanOrEqual">
      <formula>0</formula>
    </cfRule>
  </conditionalFormatting>
  <conditionalFormatting sqref="T14:V18 T166:V168 T188:V192 T170:V174">
    <cfRule type="cellIs" dxfId="8190" priority="1984" operator="greaterThanOrEqual">
      <formula>0</formula>
    </cfRule>
    <cfRule type="cellIs" dxfId="8189" priority="1985" operator="lessThanOrEqual">
      <formula>0</formula>
    </cfRule>
  </conditionalFormatting>
  <conditionalFormatting sqref="W15:Y18 W166:Y168 W188:Y192 W170:Y174">
    <cfRule type="cellIs" dxfId="8188" priority="1982" operator="greaterThanOrEqual">
      <formula>0</formula>
    </cfRule>
    <cfRule type="cellIs" dxfId="8187" priority="1983" operator="lessThanOrEqual">
      <formula>0</formula>
    </cfRule>
  </conditionalFormatting>
  <conditionalFormatting sqref="W14:Y18 W166:Y168 W188:Y192 W170:Y174">
    <cfRule type="cellIs" dxfId="8186" priority="1980" operator="greaterThanOrEqual">
      <formula>0</formula>
    </cfRule>
    <cfRule type="cellIs" dxfId="8185" priority="1981" operator="lessThanOrEqual">
      <formula>0</formula>
    </cfRule>
  </conditionalFormatting>
  <conditionalFormatting sqref="AD15:AF18 AD166:AF168 AD188:AF192 AD170:AF174">
    <cfRule type="cellIs" dxfId="8184" priority="1972" operator="greaterThanOrEqual">
      <formula>0</formula>
    </cfRule>
    <cfRule type="cellIs" dxfId="8183" priority="1973" operator="lessThanOrEqual">
      <formula>0</formula>
    </cfRule>
  </conditionalFormatting>
  <conditionalFormatting sqref="AG15:AI18 AG166:AI168 AG188:AI192 AG170:AI174">
    <cfRule type="cellIs" dxfId="8182" priority="1970" operator="greaterThanOrEqual">
      <formula>0</formula>
    </cfRule>
    <cfRule type="cellIs" dxfId="8181" priority="1971" operator="lessThanOrEqual">
      <formula>0</formula>
    </cfRule>
  </conditionalFormatting>
  <conditionalFormatting sqref="AG15:AI18 AG166:AI168 AG188:AI192 AG170:AI174">
    <cfRule type="cellIs" dxfId="8180" priority="1968" operator="greaterThanOrEqual">
      <formula>0</formula>
    </cfRule>
    <cfRule type="cellIs" dxfId="8179" priority="1969" operator="lessThanOrEqual">
      <formula>0</formula>
    </cfRule>
  </conditionalFormatting>
  <conditionalFormatting sqref="AD14:AF18 AD166:AF168 AD188:AF192 AD170:AF174">
    <cfRule type="cellIs" dxfId="8178" priority="1966" operator="greaterThanOrEqual">
      <formula>0</formula>
    </cfRule>
    <cfRule type="cellIs" dxfId="8177" priority="1967" operator="lessThanOrEqual">
      <formula>0</formula>
    </cfRule>
  </conditionalFormatting>
  <conditionalFormatting sqref="AG14:AI18 AG166:AI168 AG188:AI192 AG170:AI174">
    <cfRule type="cellIs" dxfId="8176" priority="1964" operator="greaterThanOrEqual">
      <formula>0</formula>
    </cfRule>
    <cfRule type="cellIs" dxfId="8175" priority="1965" operator="lessThanOrEqual">
      <formula>0</formula>
    </cfRule>
  </conditionalFormatting>
  <conditionalFormatting sqref="G14:G18 G166:G168 G85:G95 G135:G138 G80:G83 G98:G99 G113:G116 G128:G130 G49:G50 G43:G47 G102:G103 G132:G133 G52:G66 G28:G35 G68:G76 G20:G26 G108:G111 G118:G126 G140:G150 G37:G40 G78 G152:G164 G188:G192 G170:G174 G176:G184 G197:G201">
    <cfRule type="cellIs" dxfId="8174" priority="1941" operator="lessThanOrEqual">
      <formula>0</formula>
    </cfRule>
    <cfRule type="cellIs" dxfId="8173" priority="1942" operator="greaterThanOrEqual">
      <formula>0</formula>
    </cfRule>
  </conditionalFormatting>
  <conditionalFormatting sqref="M165:O165">
    <cfRule type="cellIs" dxfId="8172" priority="1939" operator="greaterThanOrEqual">
      <formula>0</formula>
    </cfRule>
    <cfRule type="cellIs" dxfId="8171" priority="1940" operator="lessThanOrEqual">
      <formula>0</formula>
    </cfRule>
  </conditionalFormatting>
  <conditionalFormatting sqref="T165:V165">
    <cfRule type="cellIs" dxfId="8170" priority="1937" operator="greaterThanOrEqual">
      <formula>0</formula>
    </cfRule>
    <cfRule type="cellIs" dxfId="8169" priority="1938" operator="lessThanOrEqual">
      <formula>0</formula>
    </cfRule>
  </conditionalFormatting>
  <conditionalFormatting sqref="W165:Y165">
    <cfRule type="cellIs" dxfId="8168" priority="1935" operator="greaterThanOrEqual">
      <formula>0</formula>
    </cfRule>
    <cfRule type="cellIs" dxfId="8167" priority="1936" operator="lessThanOrEqual">
      <formula>0</formula>
    </cfRule>
  </conditionalFormatting>
  <conditionalFormatting sqref="W165:Y165">
    <cfRule type="cellIs" dxfId="8166" priority="1933" operator="greaterThanOrEqual">
      <formula>0</formula>
    </cfRule>
    <cfRule type="cellIs" dxfId="8165" priority="1934" operator="lessThanOrEqual">
      <formula>0</formula>
    </cfRule>
  </conditionalFormatting>
  <conditionalFormatting sqref="AD165:AF165">
    <cfRule type="cellIs" dxfId="8164" priority="1931" operator="greaterThanOrEqual">
      <formula>0</formula>
    </cfRule>
    <cfRule type="cellIs" dxfId="8163" priority="1932" operator="lessThanOrEqual">
      <formula>0</formula>
    </cfRule>
  </conditionalFormatting>
  <conditionalFormatting sqref="AG165:AI165">
    <cfRule type="cellIs" dxfId="8162" priority="1929" operator="greaterThanOrEqual">
      <formula>0</formula>
    </cfRule>
    <cfRule type="cellIs" dxfId="8161" priority="1930" operator="lessThanOrEqual">
      <formula>0</formula>
    </cfRule>
  </conditionalFormatting>
  <conditionalFormatting sqref="AG165:AI165">
    <cfRule type="cellIs" dxfId="8160" priority="1927" operator="greaterThanOrEqual">
      <formula>0</formula>
    </cfRule>
    <cfRule type="cellIs" dxfId="8159" priority="1928" operator="lessThanOrEqual">
      <formula>0</formula>
    </cfRule>
  </conditionalFormatting>
  <conditionalFormatting sqref="AD165:AF165">
    <cfRule type="cellIs" dxfId="8158" priority="1925" operator="greaterThanOrEqual">
      <formula>0</formula>
    </cfRule>
    <cfRule type="cellIs" dxfId="8157" priority="1926" operator="lessThanOrEqual">
      <formula>0</formula>
    </cfRule>
  </conditionalFormatting>
  <conditionalFormatting sqref="AG165:AI165">
    <cfRule type="cellIs" dxfId="8156" priority="1923" operator="greaterThanOrEqual">
      <formula>0</formula>
    </cfRule>
    <cfRule type="cellIs" dxfId="8155" priority="1924" operator="lessThanOrEqual">
      <formula>0</formula>
    </cfRule>
  </conditionalFormatting>
  <conditionalFormatting sqref="G165">
    <cfRule type="cellIs" dxfId="8154" priority="1921" operator="lessThanOrEqual">
      <formula>0</formula>
    </cfRule>
    <cfRule type="cellIs" dxfId="8153" priority="1922" operator="greaterThanOrEqual">
      <formula>0</formula>
    </cfRule>
  </conditionalFormatting>
  <conditionalFormatting sqref="M19:O19">
    <cfRule type="cellIs" dxfId="8152" priority="1919" operator="greaterThanOrEqual">
      <formula>0</formula>
    </cfRule>
    <cfRule type="cellIs" dxfId="8151" priority="1920" operator="lessThanOrEqual">
      <formula>0</formula>
    </cfRule>
  </conditionalFormatting>
  <conditionalFormatting sqref="T19:V19">
    <cfRule type="cellIs" dxfId="8150" priority="1917" operator="greaterThanOrEqual">
      <formula>0</formula>
    </cfRule>
    <cfRule type="cellIs" dxfId="8149" priority="1918" operator="lessThanOrEqual">
      <formula>0</formula>
    </cfRule>
  </conditionalFormatting>
  <conditionalFormatting sqref="W19:Y19">
    <cfRule type="cellIs" dxfId="8148" priority="1915" operator="greaterThanOrEqual">
      <formula>0</formula>
    </cfRule>
    <cfRule type="cellIs" dxfId="8147" priority="1916" operator="lessThanOrEqual">
      <formula>0</formula>
    </cfRule>
  </conditionalFormatting>
  <conditionalFormatting sqref="W19:Y19">
    <cfRule type="cellIs" dxfId="8146" priority="1913" operator="greaterThanOrEqual">
      <formula>0</formula>
    </cfRule>
    <cfRule type="cellIs" dxfId="8145" priority="1914" operator="lessThanOrEqual">
      <formula>0</formula>
    </cfRule>
  </conditionalFormatting>
  <conditionalFormatting sqref="AD19:AF19">
    <cfRule type="cellIs" dxfId="8144" priority="1911" operator="greaterThanOrEqual">
      <formula>0</formula>
    </cfRule>
    <cfRule type="cellIs" dxfId="8143" priority="1912" operator="lessThanOrEqual">
      <formula>0</formula>
    </cfRule>
  </conditionalFormatting>
  <conditionalFormatting sqref="AG19:AI19">
    <cfRule type="cellIs" dxfId="8142" priority="1909" operator="greaterThanOrEqual">
      <formula>0</formula>
    </cfRule>
    <cfRule type="cellIs" dxfId="8141" priority="1910" operator="lessThanOrEqual">
      <formula>0</formula>
    </cfRule>
  </conditionalFormatting>
  <conditionalFormatting sqref="AG19:AI19">
    <cfRule type="cellIs" dxfId="8140" priority="1907" operator="greaterThanOrEqual">
      <formula>0</formula>
    </cfRule>
    <cfRule type="cellIs" dxfId="8139" priority="1908" operator="lessThanOrEqual">
      <formula>0</formula>
    </cfRule>
  </conditionalFormatting>
  <conditionalFormatting sqref="AD19:AF19">
    <cfRule type="cellIs" dxfId="8138" priority="1905" operator="greaterThanOrEqual">
      <formula>0</formula>
    </cfRule>
    <cfRule type="cellIs" dxfId="8137" priority="1906" operator="lessThanOrEqual">
      <formula>0</formula>
    </cfRule>
  </conditionalFormatting>
  <conditionalFormatting sqref="AG19:AI19">
    <cfRule type="cellIs" dxfId="8136" priority="1903" operator="greaterThanOrEqual">
      <formula>0</formula>
    </cfRule>
    <cfRule type="cellIs" dxfId="8135" priority="1904" operator="lessThanOrEqual">
      <formula>0</formula>
    </cfRule>
  </conditionalFormatting>
  <conditionalFormatting sqref="G19">
    <cfRule type="cellIs" dxfId="8134" priority="1901" operator="lessThanOrEqual">
      <formula>0</formula>
    </cfRule>
    <cfRule type="cellIs" dxfId="8133" priority="1902" operator="greaterThanOrEqual">
      <formula>0</formula>
    </cfRule>
  </conditionalFormatting>
  <conditionalFormatting sqref="M187:O187">
    <cfRule type="cellIs" dxfId="8132" priority="1899" operator="greaterThanOrEqual">
      <formula>0</formula>
    </cfRule>
    <cfRule type="cellIs" dxfId="8131" priority="1900" operator="lessThanOrEqual">
      <formula>0</formula>
    </cfRule>
  </conditionalFormatting>
  <conditionalFormatting sqref="T187:V187">
    <cfRule type="cellIs" dxfId="8130" priority="1897" operator="greaterThanOrEqual">
      <formula>0</formula>
    </cfRule>
    <cfRule type="cellIs" dxfId="8129" priority="1898" operator="lessThanOrEqual">
      <formula>0</formula>
    </cfRule>
  </conditionalFormatting>
  <conditionalFormatting sqref="W187:Y187">
    <cfRule type="cellIs" dxfId="8128" priority="1895" operator="greaterThanOrEqual">
      <formula>0</formula>
    </cfRule>
    <cfRule type="cellIs" dxfId="8127" priority="1896" operator="lessThanOrEqual">
      <formula>0</formula>
    </cfRule>
  </conditionalFormatting>
  <conditionalFormatting sqref="W187:Y187">
    <cfRule type="cellIs" dxfId="8126" priority="1893" operator="greaterThanOrEqual">
      <formula>0</formula>
    </cfRule>
    <cfRule type="cellIs" dxfId="8125" priority="1894" operator="lessThanOrEqual">
      <formula>0</formula>
    </cfRule>
  </conditionalFormatting>
  <conditionalFormatting sqref="AD187:AF187">
    <cfRule type="cellIs" dxfId="8124" priority="1891" operator="greaterThanOrEqual">
      <formula>0</formula>
    </cfRule>
    <cfRule type="cellIs" dxfId="8123" priority="1892" operator="lessThanOrEqual">
      <formula>0</formula>
    </cfRule>
  </conditionalFormatting>
  <conditionalFormatting sqref="AG187:AI187">
    <cfRule type="cellIs" dxfId="8122" priority="1889" operator="greaterThanOrEqual">
      <formula>0</formula>
    </cfRule>
    <cfRule type="cellIs" dxfId="8121" priority="1890" operator="lessThanOrEqual">
      <formula>0</formula>
    </cfRule>
  </conditionalFormatting>
  <conditionalFormatting sqref="AG187:AI187">
    <cfRule type="cellIs" dxfId="8120" priority="1887" operator="greaterThanOrEqual">
      <formula>0</formula>
    </cfRule>
    <cfRule type="cellIs" dxfId="8119" priority="1888" operator="lessThanOrEqual">
      <formula>0</formula>
    </cfRule>
  </conditionalFormatting>
  <conditionalFormatting sqref="AD187:AF187">
    <cfRule type="cellIs" dxfId="8118" priority="1885" operator="greaterThanOrEqual">
      <formula>0</formula>
    </cfRule>
    <cfRule type="cellIs" dxfId="8117" priority="1886" operator="lessThanOrEqual">
      <formula>0</formula>
    </cfRule>
  </conditionalFormatting>
  <conditionalFormatting sqref="AG187:AI187">
    <cfRule type="cellIs" dxfId="8116" priority="1883" operator="greaterThanOrEqual">
      <formula>0</formula>
    </cfRule>
    <cfRule type="cellIs" dxfId="8115" priority="1884" operator="lessThanOrEqual">
      <formula>0</formula>
    </cfRule>
  </conditionalFormatting>
  <conditionalFormatting sqref="G187">
    <cfRule type="cellIs" dxfId="8114" priority="1881" operator="lessThanOrEqual">
      <formula>0</formula>
    </cfRule>
    <cfRule type="cellIs" dxfId="8113" priority="1882" operator="greaterThanOrEqual">
      <formula>0</formula>
    </cfRule>
  </conditionalFormatting>
  <conditionalFormatting sqref="M84:O84 T84:Y84 AD84:AI84">
    <cfRule type="cellIs" dxfId="8112" priority="1879" operator="greaterThanOrEqual">
      <formula>0</formula>
    </cfRule>
    <cfRule type="cellIs" dxfId="8111" priority="1880" operator="lessThanOrEqual">
      <formula>0</formula>
    </cfRule>
  </conditionalFormatting>
  <conditionalFormatting sqref="G84">
    <cfRule type="cellIs" dxfId="8110" priority="1877" operator="lessThanOrEqual">
      <formula>0</formula>
    </cfRule>
    <cfRule type="cellIs" dxfId="8109" priority="1878" operator="greaterThanOrEqual">
      <formula>0</formula>
    </cfRule>
  </conditionalFormatting>
  <conditionalFormatting sqref="M178:O178">
    <cfRule type="cellIs" dxfId="8108" priority="1875" operator="greaterThanOrEqual">
      <formula>0</formula>
    </cfRule>
    <cfRule type="cellIs" dxfId="8107" priority="1876" operator="lessThanOrEqual">
      <formula>0</formula>
    </cfRule>
  </conditionalFormatting>
  <conditionalFormatting sqref="T178:V178">
    <cfRule type="cellIs" dxfId="8106" priority="1873" operator="greaterThanOrEqual">
      <formula>0</formula>
    </cfRule>
    <cfRule type="cellIs" dxfId="8105" priority="1874" operator="lessThanOrEqual">
      <formula>0</formula>
    </cfRule>
  </conditionalFormatting>
  <conditionalFormatting sqref="W178:Y178">
    <cfRule type="cellIs" dxfId="8104" priority="1871" operator="greaterThanOrEqual">
      <formula>0</formula>
    </cfRule>
    <cfRule type="cellIs" dxfId="8103" priority="1872" operator="lessThanOrEqual">
      <formula>0</formula>
    </cfRule>
  </conditionalFormatting>
  <conditionalFormatting sqref="W178:Y178">
    <cfRule type="cellIs" dxfId="8102" priority="1869" operator="greaterThanOrEqual">
      <formula>0</formula>
    </cfRule>
    <cfRule type="cellIs" dxfId="8101" priority="1870" operator="lessThanOrEqual">
      <formula>0</formula>
    </cfRule>
  </conditionalFormatting>
  <conditionalFormatting sqref="AD178:AF178">
    <cfRule type="cellIs" dxfId="8100" priority="1867" operator="greaterThanOrEqual">
      <formula>0</formula>
    </cfRule>
    <cfRule type="cellIs" dxfId="8099" priority="1868" operator="lessThanOrEqual">
      <formula>0</formula>
    </cfRule>
  </conditionalFormatting>
  <conditionalFormatting sqref="AG178:AI178">
    <cfRule type="cellIs" dxfId="8098" priority="1865" operator="greaterThanOrEqual">
      <formula>0</formula>
    </cfRule>
    <cfRule type="cellIs" dxfId="8097" priority="1866" operator="lessThanOrEqual">
      <formula>0</formula>
    </cfRule>
  </conditionalFormatting>
  <conditionalFormatting sqref="AG178:AI178">
    <cfRule type="cellIs" dxfId="8096" priority="1863" operator="greaterThanOrEqual">
      <formula>0</formula>
    </cfRule>
    <cfRule type="cellIs" dxfId="8095" priority="1864" operator="lessThanOrEqual">
      <formula>0</formula>
    </cfRule>
  </conditionalFormatting>
  <conditionalFormatting sqref="AD178:AF178">
    <cfRule type="cellIs" dxfId="8094" priority="1861" operator="greaterThanOrEqual">
      <formula>0</formula>
    </cfRule>
    <cfRule type="cellIs" dxfId="8093" priority="1862" operator="lessThanOrEqual">
      <formula>0</formula>
    </cfRule>
  </conditionalFormatting>
  <conditionalFormatting sqref="AG178:AI178">
    <cfRule type="cellIs" dxfId="8092" priority="1859" operator="greaterThanOrEqual">
      <formula>0</formula>
    </cfRule>
    <cfRule type="cellIs" dxfId="8091" priority="1860" operator="lessThanOrEqual">
      <formula>0</formula>
    </cfRule>
  </conditionalFormatting>
  <conditionalFormatting sqref="G178">
    <cfRule type="cellIs" dxfId="8090" priority="1857" operator="lessThanOrEqual">
      <formula>0</formula>
    </cfRule>
    <cfRule type="cellIs" dxfId="8089" priority="1858" operator="greaterThanOrEqual">
      <formula>0</formula>
    </cfRule>
  </conditionalFormatting>
  <conditionalFormatting sqref="M184:O184">
    <cfRule type="cellIs" dxfId="8088" priority="1855" operator="greaterThanOrEqual">
      <formula>0</formula>
    </cfRule>
    <cfRule type="cellIs" dxfId="8087" priority="1856" operator="lessThanOrEqual">
      <formula>0</formula>
    </cfRule>
  </conditionalFormatting>
  <conditionalFormatting sqref="T184:V184">
    <cfRule type="cellIs" dxfId="8086" priority="1853" operator="greaterThanOrEqual">
      <formula>0</formula>
    </cfRule>
    <cfRule type="cellIs" dxfId="8085" priority="1854" operator="lessThanOrEqual">
      <formula>0</formula>
    </cfRule>
  </conditionalFormatting>
  <conditionalFormatting sqref="W184:Y184">
    <cfRule type="cellIs" dxfId="8084" priority="1851" operator="greaterThanOrEqual">
      <formula>0</formula>
    </cfRule>
    <cfRule type="cellIs" dxfId="8083" priority="1852" operator="lessThanOrEqual">
      <formula>0</formula>
    </cfRule>
  </conditionalFormatting>
  <conditionalFormatting sqref="W184:Y184">
    <cfRule type="cellIs" dxfId="8082" priority="1849" operator="greaterThanOrEqual">
      <formula>0</formula>
    </cfRule>
    <cfRule type="cellIs" dxfId="8081" priority="1850" operator="lessThanOrEqual">
      <formula>0</formula>
    </cfRule>
  </conditionalFormatting>
  <conditionalFormatting sqref="AD184:AF184">
    <cfRule type="cellIs" dxfId="8080" priority="1847" operator="greaterThanOrEqual">
      <formula>0</formula>
    </cfRule>
    <cfRule type="cellIs" dxfId="8079" priority="1848" operator="lessThanOrEqual">
      <formula>0</formula>
    </cfRule>
  </conditionalFormatting>
  <conditionalFormatting sqref="AG184:AI184">
    <cfRule type="cellIs" dxfId="8078" priority="1845" operator="greaterThanOrEqual">
      <formula>0</formula>
    </cfRule>
    <cfRule type="cellIs" dxfId="8077" priority="1846" operator="lessThanOrEqual">
      <formula>0</formula>
    </cfRule>
  </conditionalFormatting>
  <conditionalFormatting sqref="AG184:AI184">
    <cfRule type="cellIs" dxfId="8076" priority="1843" operator="greaterThanOrEqual">
      <formula>0</formula>
    </cfRule>
    <cfRule type="cellIs" dxfId="8075" priority="1844" operator="lessThanOrEqual">
      <formula>0</formula>
    </cfRule>
  </conditionalFormatting>
  <conditionalFormatting sqref="AD184:AF184">
    <cfRule type="cellIs" dxfId="8074" priority="1841" operator="greaterThanOrEqual">
      <formula>0</formula>
    </cfRule>
    <cfRule type="cellIs" dxfId="8073" priority="1842" operator="lessThanOrEqual">
      <formula>0</formula>
    </cfRule>
  </conditionalFormatting>
  <conditionalFormatting sqref="AG184:AI184">
    <cfRule type="cellIs" dxfId="8072" priority="1839" operator="greaterThanOrEqual">
      <formula>0</formula>
    </cfRule>
    <cfRule type="cellIs" dxfId="8071" priority="1840" operator="lessThanOrEqual">
      <formula>0</formula>
    </cfRule>
  </conditionalFormatting>
  <conditionalFormatting sqref="G184">
    <cfRule type="cellIs" dxfId="8070" priority="1837" operator="lessThanOrEqual">
      <formula>0</formula>
    </cfRule>
    <cfRule type="cellIs" dxfId="8069" priority="1838" operator="greaterThanOrEqual">
      <formula>0</formula>
    </cfRule>
  </conditionalFormatting>
  <conditionalFormatting sqref="AD134:AI134 T134:Y134 M134:O134">
    <cfRule type="cellIs" dxfId="8068" priority="1835" operator="greaterThanOrEqual">
      <formula>0</formula>
    </cfRule>
    <cfRule type="cellIs" dxfId="8067" priority="1836" operator="lessThanOrEqual">
      <formula>0</formula>
    </cfRule>
  </conditionalFormatting>
  <conditionalFormatting sqref="G134">
    <cfRule type="cellIs" dxfId="8066" priority="1833" operator="lessThanOrEqual">
      <formula>0</formula>
    </cfRule>
    <cfRule type="cellIs" dxfId="8065" priority="1834" operator="greaterThanOrEqual">
      <formula>0</formula>
    </cfRule>
  </conditionalFormatting>
  <conditionalFormatting sqref="M48:O48 T48:Y48 AD48:AI48">
    <cfRule type="cellIs" dxfId="8064" priority="1831" operator="greaterThanOrEqual">
      <formula>0</formula>
    </cfRule>
    <cfRule type="cellIs" dxfId="8063" priority="1832" operator="lessThanOrEqual">
      <formula>0</formula>
    </cfRule>
  </conditionalFormatting>
  <conditionalFormatting sqref="G48">
    <cfRule type="cellIs" dxfId="8062" priority="1829" operator="lessThanOrEqual">
      <formula>0</formula>
    </cfRule>
    <cfRule type="cellIs" dxfId="8061" priority="1830" operator="greaterThanOrEqual">
      <formula>0</formula>
    </cfRule>
  </conditionalFormatting>
  <conditionalFormatting sqref="M172:O172">
    <cfRule type="cellIs" dxfId="8060" priority="1827" operator="greaterThanOrEqual">
      <formula>0</formula>
    </cfRule>
    <cfRule type="cellIs" dxfId="8059" priority="1828" operator="lessThanOrEqual">
      <formula>0</formula>
    </cfRule>
  </conditionalFormatting>
  <conditionalFormatting sqref="T172:V172">
    <cfRule type="cellIs" dxfId="8058" priority="1825" operator="greaterThanOrEqual">
      <formula>0</formula>
    </cfRule>
    <cfRule type="cellIs" dxfId="8057" priority="1826" operator="lessThanOrEqual">
      <formula>0</formula>
    </cfRule>
  </conditionalFormatting>
  <conditionalFormatting sqref="W172:Y172">
    <cfRule type="cellIs" dxfId="8056" priority="1823" operator="greaterThanOrEqual">
      <formula>0</formula>
    </cfRule>
    <cfRule type="cellIs" dxfId="8055" priority="1824" operator="lessThanOrEqual">
      <formula>0</formula>
    </cfRule>
  </conditionalFormatting>
  <conditionalFormatting sqref="W172:Y172">
    <cfRule type="cellIs" dxfId="8054" priority="1821" operator="greaterThanOrEqual">
      <formula>0</formula>
    </cfRule>
    <cfRule type="cellIs" dxfId="8053" priority="1822" operator="lessThanOrEqual">
      <formula>0</formula>
    </cfRule>
  </conditionalFormatting>
  <conditionalFormatting sqref="AD172:AF172">
    <cfRule type="cellIs" dxfId="8052" priority="1819" operator="greaterThanOrEqual">
      <formula>0</formula>
    </cfRule>
    <cfRule type="cellIs" dxfId="8051" priority="1820" operator="lessThanOrEqual">
      <formula>0</formula>
    </cfRule>
  </conditionalFormatting>
  <conditionalFormatting sqref="AG172:AI172">
    <cfRule type="cellIs" dxfId="8050" priority="1817" operator="greaterThanOrEqual">
      <formula>0</formula>
    </cfRule>
    <cfRule type="cellIs" dxfId="8049" priority="1818" operator="lessThanOrEqual">
      <formula>0</formula>
    </cfRule>
  </conditionalFormatting>
  <conditionalFormatting sqref="AG172:AI172">
    <cfRule type="cellIs" dxfId="8048" priority="1815" operator="greaterThanOrEqual">
      <formula>0</formula>
    </cfRule>
    <cfRule type="cellIs" dxfId="8047" priority="1816" operator="lessThanOrEqual">
      <formula>0</formula>
    </cfRule>
  </conditionalFormatting>
  <conditionalFormatting sqref="AD172:AF172">
    <cfRule type="cellIs" dxfId="8046" priority="1813" operator="greaterThanOrEqual">
      <formula>0</formula>
    </cfRule>
    <cfRule type="cellIs" dxfId="8045" priority="1814" operator="lessThanOrEqual">
      <formula>0</formula>
    </cfRule>
  </conditionalFormatting>
  <conditionalFormatting sqref="AG172:AI172">
    <cfRule type="cellIs" dxfId="8044" priority="1811" operator="greaterThanOrEqual">
      <formula>0</formula>
    </cfRule>
    <cfRule type="cellIs" dxfId="8043" priority="1812" operator="lessThanOrEqual">
      <formula>0</formula>
    </cfRule>
  </conditionalFormatting>
  <conditionalFormatting sqref="G172">
    <cfRule type="cellIs" dxfId="8042" priority="1809" operator="lessThanOrEqual">
      <formula>0</formula>
    </cfRule>
    <cfRule type="cellIs" dxfId="8041" priority="1810" operator="greaterThanOrEqual">
      <formula>0</formula>
    </cfRule>
  </conditionalFormatting>
  <conditionalFormatting sqref="AD79:AI79 T79:Y79 M79:O79">
    <cfRule type="cellIs" dxfId="8040" priority="1787" operator="greaterThanOrEqual">
      <formula>0</formula>
    </cfRule>
    <cfRule type="cellIs" dxfId="8039" priority="1788" operator="lessThanOrEqual">
      <formula>0</formula>
    </cfRule>
  </conditionalFormatting>
  <conditionalFormatting sqref="G79">
    <cfRule type="cellIs" dxfId="8038" priority="1785" operator="lessThanOrEqual">
      <formula>0</formula>
    </cfRule>
    <cfRule type="cellIs" dxfId="8037" priority="1786" operator="greaterThanOrEqual">
      <formula>0</formula>
    </cfRule>
  </conditionalFormatting>
  <conditionalFormatting sqref="M174:O174">
    <cfRule type="cellIs" dxfId="8036" priority="1783" operator="greaterThanOrEqual">
      <formula>0</formula>
    </cfRule>
    <cfRule type="cellIs" dxfId="8035" priority="1784" operator="lessThanOrEqual">
      <formula>0</formula>
    </cfRule>
  </conditionalFormatting>
  <conditionalFormatting sqref="T174:V174">
    <cfRule type="cellIs" dxfId="8034" priority="1781" operator="greaterThanOrEqual">
      <formula>0</formula>
    </cfRule>
    <cfRule type="cellIs" dxfId="8033" priority="1782" operator="lessThanOrEqual">
      <formula>0</formula>
    </cfRule>
  </conditionalFormatting>
  <conditionalFormatting sqref="W174:Y174">
    <cfRule type="cellIs" dxfId="8032" priority="1779" operator="greaterThanOrEqual">
      <formula>0</formula>
    </cfRule>
    <cfRule type="cellIs" dxfId="8031" priority="1780" operator="lessThanOrEqual">
      <formula>0</formula>
    </cfRule>
  </conditionalFormatting>
  <conditionalFormatting sqref="W174:Y174">
    <cfRule type="cellIs" dxfId="8030" priority="1777" operator="greaterThanOrEqual">
      <formula>0</formula>
    </cfRule>
    <cfRule type="cellIs" dxfId="8029" priority="1778" operator="lessThanOrEqual">
      <formula>0</formula>
    </cfRule>
  </conditionalFormatting>
  <conditionalFormatting sqref="AD174:AF174">
    <cfRule type="cellIs" dxfId="8028" priority="1775" operator="greaterThanOrEqual">
      <formula>0</formula>
    </cfRule>
    <cfRule type="cellIs" dxfId="8027" priority="1776" operator="lessThanOrEqual">
      <formula>0</formula>
    </cfRule>
  </conditionalFormatting>
  <conditionalFormatting sqref="AG174:AI174">
    <cfRule type="cellIs" dxfId="8026" priority="1773" operator="greaterThanOrEqual">
      <formula>0</formula>
    </cfRule>
    <cfRule type="cellIs" dxfId="8025" priority="1774" operator="lessThanOrEqual">
      <formula>0</formula>
    </cfRule>
  </conditionalFormatting>
  <conditionalFormatting sqref="AG174:AI174">
    <cfRule type="cellIs" dxfId="8024" priority="1771" operator="greaterThanOrEqual">
      <formula>0</formula>
    </cfRule>
    <cfRule type="cellIs" dxfId="8023" priority="1772" operator="lessThanOrEqual">
      <formula>0</formula>
    </cfRule>
  </conditionalFormatting>
  <conditionalFormatting sqref="AD174:AF174">
    <cfRule type="cellIs" dxfId="8022" priority="1769" operator="greaterThanOrEqual">
      <formula>0</formula>
    </cfRule>
    <cfRule type="cellIs" dxfId="8021" priority="1770" operator="lessThanOrEqual">
      <formula>0</formula>
    </cfRule>
  </conditionalFormatting>
  <conditionalFormatting sqref="AG174:AI174">
    <cfRule type="cellIs" dxfId="8020" priority="1767" operator="greaterThanOrEqual">
      <formula>0</formula>
    </cfRule>
    <cfRule type="cellIs" dxfId="8019" priority="1768" operator="lessThanOrEqual">
      <formula>0</formula>
    </cfRule>
  </conditionalFormatting>
  <conditionalFormatting sqref="G174">
    <cfRule type="cellIs" dxfId="8018" priority="1765" operator="lessThanOrEqual">
      <formula>0</formula>
    </cfRule>
    <cfRule type="cellIs" dxfId="8017" priority="1766" operator="greaterThanOrEqual">
      <formula>0</formula>
    </cfRule>
  </conditionalFormatting>
  <conditionalFormatting sqref="AD96:AI96 T96:Y96 M96:O96">
    <cfRule type="cellIs" dxfId="8016" priority="1763" operator="greaterThanOrEqual">
      <formula>0</formula>
    </cfRule>
    <cfRule type="cellIs" dxfId="8015" priority="1764" operator="lessThanOrEqual">
      <formula>0</formula>
    </cfRule>
  </conditionalFormatting>
  <conditionalFormatting sqref="G96">
    <cfRule type="cellIs" dxfId="8014" priority="1761" operator="lessThanOrEqual">
      <formula>0</formula>
    </cfRule>
    <cfRule type="cellIs" dxfId="8013" priority="1762" operator="greaterThanOrEqual">
      <formula>0</formula>
    </cfRule>
  </conditionalFormatting>
  <conditionalFormatting sqref="M112:O112 T112:Y112 AD112:AI112">
    <cfRule type="cellIs" dxfId="8012" priority="1739" operator="greaterThanOrEqual">
      <formula>0</formula>
    </cfRule>
    <cfRule type="cellIs" dxfId="8011" priority="1740" operator="lessThanOrEqual">
      <formula>0</formula>
    </cfRule>
  </conditionalFormatting>
  <conditionalFormatting sqref="G112">
    <cfRule type="cellIs" dxfId="8010" priority="1737" operator="lessThanOrEqual">
      <formula>0</formula>
    </cfRule>
    <cfRule type="cellIs" dxfId="8009" priority="1738" operator="greaterThanOrEqual">
      <formula>0</formula>
    </cfRule>
  </conditionalFormatting>
  <conditionalFormatting sqref="AD117:AI117 T117:Y117 M117:O117">
    <cfRule type="cellIs" dxfId="8008" priority="1735" operator="greaterThanOrEqual">
      <formula>0</formula>
    </cfRule>
    <cfRule type="cellIs" dxfId="8007" priority="1736" operator="lessThanOrEqual">
      <formula>0</formula>
    </cfRule>
  </conditionalFormatting>
  <conditionalFormatting sqref="G117">
    <cfRule type="cellIs" dxfId="8006" priority="1733" operator="lessThanOrEqual">
      <formula>0</formula>
    </cfRule>
    <cfRule type="cellIs" dxfId="8005" priority="1734" operator="greaterThanOrEqual">
      <formula>0</formula>
    </cfRule>
  </conditionalFormatting>
  <conditionalFormatting sqref="M100:O100 T100:Y100 AD100:AI100">
    <cfRule type="cellIs" dxfId="8004" priority="1711" operator="greaterThanOrEqual">
      <formula>0</formula>
    </cfRule>
    <cfRule type="cellIs" dxfId="8003" priority="1712" operator="lessThanOrEqual">
      <formula>0</formula>
    </cfRule>
  </conditionalFormatting>
  <conditionalFormatting sqref="G100">
    <cfRule type="cellIs" dxfId="8002" priority="1709" operator="lessThanOrEqual">
      <formula>0</formula>
    </cfRule>
    <cfRule type="cellIs" dxfId="8001" priority="1710" operator="greaterThanOrEqual">
      <formula>0</formula>
    </cfRule>
  </conditionalFormatting>
  <conditionalFormatting sqref="M101:O101 T101:Y101 AD101:AI101">
    <cfRule type="cellIs" dxfId="8000" priority="1707" operator="greaterThanOrEqual">
      <formula>0</formula>
    </cfRule>
    <cfRule type="cellIs" dxfId="7999" priority="1708" operator="lessThanOrEqual">
      <formula>0</formula>
    </cfRule>
  </conditionalFormatting>
  <conditionalFormatting sqref="G101">
    <cfRule type="cellIs" dxfId="7998" priority="1705" operator="lessThanOrEqual">
      <formula>0</formula>
    </cfRule>
    <cfRule type="cellIs" dxfId="7997" priority="1706" operator="greaterThanOrEqual">
      <formula>0</formula>
    </cfRule>
  </conditionalFormatting>
  <conditionalFormatting sqref="M194:O194">
    <cfRule type="cellIs" dxfId="7996" priority="1703" operator="greaterThanOrEqual">
      <formula>0</formula>
    </cfRule>
    <cfRule type="cellIs" dxfId="7995" priority="1704" operator="lessThanOrEqual">
      <formula>0</formula>
    </cfRule>
  </conditionalFormatting>
  <conditionalFormatting sqref="T194:V194">
    <cfRule type="cellIs" dxfId="7994" priority="1701" operator="greaterThanOrEqual">
      <formula>0</formula>
    </cfRule>
    <cfRule type="cellIs" dxfId="7993" priority="1702" operator="lessThanOrEqual">
      <formula>0</formula>
    </cfRule>
  </conditionalFormatting>
  <conditionalFormatting sqref="W194:Y194">
    <cfRule type="cellIs" dxfId="7992" priority="1699" operator="greaterThanOrEqual">
      <formula>0</formula>
    </cfRule>
    <cfRule type="cellIs" dxfId="7991" priority="1700" operator="lessThanOrEqual">
      <formula>0</formula>
    </cfRule>
  </conditionalFormatting>
  <conditionalFormatting sqref="W194:Y194">
    <cfRule type="cellIs" dxfId="7990" priority="1697" operator="greaterThanOrEqual">
      <formula>0</formula>
    </cfRule>
    <cfRule type="cellIs" dxfId="7989" priority="1698" operator="lessThanOrEqual">
      <formula>0</formula>
    </cfRule>
  </conditionalFormatting>
  <conditionalFormatting sqref="AD194:AF194">
    <cfRule type="cellIs" dxfId="7988" priority="1695" operator="greaterThanOrEqual">
      <formula>0</formula>
    </cfRule>
    <cfRule type="cellIs" dxfId="7987" priority="1696" operator="lessThanOrEqual">
      <formula>0</formula>
    </cfRule>
  </conditionalFormatting>
  <conditionalFormatting sqref="AG194:AI194">
    <cfRule type="cellIs" dxfId="7986" priority="1693" operator="greaterThanOrEqual">
      <formula>0</formula>
    </cfRule>
    <cfRule type="cellIs" dxfId="7985" priority="1694" operator="lessThanOrEqual">
      <formula>0</formula>
    </cfRule>
  </conditionalFormatting>
  <conditionalFormatting sqref="AG194:AI194">
    <cfRule type="cellIs" dxfId="7984" priority="1691" operator="greaterThanOrEqual">
      <formula>0</formula>
    </cfRule>
    <cfRule type="cellIs" dxfId="7983" priority="1692" operator="lessThanOrEqual">
      <formula>0</formula>
    </cfRule>
  </conditionalFormatting>
  <conditionalFormatting sqref="AD194:AF194">
    <cfRule type="cellIs" dxfId="7982" priority="1689" operator="greaterThanOrEqual">
      <formula>0</formula>
    </cfRule>
    <cfRule type="cellIs" dxfId="7981" priority="1690" operator="lessThanOrEqual">
      <formula>0</formula>
    </cfRule>
  </conditionalFormatting>
  <conditionalFormatting sqref="AG194:AI194">
    <cfRule type="cellIs" dxfId="7980" priority="1687" operator="greaterThanOrEqual">
      <formula>0</formula>
    </cfRule>
    <cfRule type="cellIs" dxfId="7979" priority="1688" operator="lessThanOrEqual">
      <formula>0</formula>
    </cfRule>
  </conditionalFormatting>
  <conditionalFormatting sqref="G194">
    <cfRule type="cellIs" dxfId="7978" priority="1685" operator="lessThanOrEqual">
      <formula>0</formula>
    </cfRule>
    <cfRule type="cellIs" dxfId="7977" priority="1686" operator="greaterThanOrEqual">
      <formula>0</formula>
    </cfRule>
  </conditionalFormatting>
  <conditionalFormatting sqref="M175:O175">
    <cfRule type="cellIs" dxfId="7976" priority="1683" operator="greaterThanOrEqual">
      <formula>0</formula>
    </cfRule>
    <cfRule type="cellIs" dxfId="7975" priority="1684" operator="lessThanOrEqual">
      <formula>0</formula>
    </cfRule>
  </conditionalFormatting>
  <conditionalFormatting sqref="T175:V175">
    <cfRule type="cellIs" dxfId="7974" priority="1681" operator="greaterThanOrEqual">
      <formula>0</formula>
    </cfRule>
    <cfRule type="cellIs" dxfId="7973" priority="1682" operator="lessThanOrEqual">
      <formula>0</formula>
    </cfRule>
  </conditionalFormatting>
  <conditionalFormatting sqref="W175:Y175">
    <cfRule type="cellIs" dxfId="7972" priority="1679" operator="greaterThanOrEqual">
      <formula>0</formula>
    </cfRule>
    <cfRule type="cellIs" dxfId="7971" priority="1680" operator="lessThanOrEqual">
      <formula>0</formula>
    </cfRule>
  </conditionalFormatting>
  <conditionalFormatting sqref="W175:Y175">
    <cfRule type="cellIs" dxfId="7970" priority="1677" operator="greaterThanOrEqual">
      <formula>0</formula>
    </cfRule>
    <cfRule type="cellIs" dxfId="7969" priority="1678" operator="lessThanOrEqual">
      <formula>0</formula>
    </cfRule>
  </conditionalFormatting>
  <conditionalFormatting sqref="AD175:AF175">
    <cfRule type="cellIs" dxfId="7968" priority="1675" operator="greaterThanOrEqual">
      <formula>0</formula>
    </cfRule>
    <cfRule type="cellIs" dxfId="7967" priority="1676" operator="lessThanOrEqual">
      <formula>0</formula>
    </cfRule>
  </conditionalFormatting>
  <conditionalFormatting sqref="AG175:AI175">
    <cfRule type="cellIs" dxfId="7966" priority="1673" operator="greaterThanOrEqual">
      <formula>0</formula>
    </cfRule>
    <cfRule type="cellIs" dxfId="7965" priority="1674" operator="lessThanOrEqual">
      <formula>0</formula>
    </cfRule>
  </conditionalFormatting>
  <conditionalFormatting sqref="AG175:AI175">
    <cfRule type="cellIs" dxfId="7964" priority="1671" operator="greaterThanOrEqual">
      <formula>0</formula>
    </cfRule>
    <cfRule type="cellIs" dxfId="7963" priority="1672" operator="lessThanOrEqual">
      <formula>0</formula>
    </cfRule>
  </conditionalFormatting>
  <conditionalFormatting sqref="AD175:AF175">
    <cfRule type="cellIs" dxfId="7962" priority="1669" operator="greaterThanOrEqual">
      <formula>0</formula>
    </cfRule>
    <cfRule type="cellIs" dxfId="7961" priority="1670" operator="lessThanOrEqual">
      <formula>0</formula>
    </cfRule>
  </conditionalFormatting>
  <conditionalFormatting sqref="AG175:AI175">
    <cfRule type="cellIs" dxfId="7960" priority="1667" operator="greaterThanOrEqual">
      <formula>0</formula>
    </cfRule>
    <cfRule type="cellIs" dxfId="7959" priority="1668" operator="lessThanOrEqual">
      <formula>0</formula>
    </cfRule>
  </conditionalFormatting>
  <conditionalFormatting sqref="G175">
    <cfRule type="cellIs" dxfId="7958" priority="1665" operator="lessThanOrEqual">
      <formula>0</formula>
    </cfRule>
    <cfRule type="cellIs" dxfId="7957" priority="1666" operator="greaterThanOrEqual">
      <formula>0</formula>
    </cfRule>
  </conditionalFormatting>
  <conditionalFormatting sqref="M189:O189">
    <cfRule type="cellIs" dxfId="7956" priority="1663" operator="greaterThanOrEqual">
      <formula>0</formula>
    </cfRule>
    <cfRule type="cellIs" dxfId="7955" priority="1664" operator="lessThanOrEqual">
      <formula>0</formula>
    </cfRule>
  </conditionalFormatting>
  <conditionalFormatting sqref="T189:V189">
    <cfRule type="cellIs" dxfId="7954" priority="1661" operator="greaterThanOrEqual">
      <formula>0</formula>
    </cfRule>
    <cfRule type="cellIs" dxfId="7953" priority="1662" operator="lessThanOrEqual">
      <formula>0</formula>
    </cfRule>
  </conditionalFormatting>
  <conditionalFormatting sqref="W189:Y189">
    <cfRule type="cellIs" dxfId="7952" priority="1659" operator="greaterThanOrEqual">
      <formula>0</formula>
    </cfRule>
    <cfRule type="cellIs" dxfId="7951" priority="1660" operator="lessThanOrEqual">
      <formula>0</formula>
    </cfRule>
  </conditionalFormatting>
  <conditionalFormatting sqref="W189:Y189">
    <cfRule type="cellIs" dxfId="7950" priority="1657" operator="greaterThanOrEqual">
      <formula>0</formula>
    </cfRule>
    <cfRule type="cellIs" dxfId="7949" priority="1658" operator="lessThanOrEqual">
      <formula>0</formula>
    </cfRule>
  </conditionalFormatting>
  <conditionalFormatting sqref="AD189:AF189">
    <cfRule type="cellIs" dxfId="7948" priority="1655" operator="greaterThanOrEqual">
      <formula>0</formula>
    </cfRule>
    <cfRule type="cellIs" dxfId="7947" priority="1656" operator="lessThanOrEqual">
      <formula>0</formula>
    </cfRule>
  </conditionalFormatting>
  <conditionalFormatting sqref="AG189:AI189">
    <cfRule type="cellIs" dxfId="7946" priority="1653" operator="greaterThanOrEqual">
      <formula>0</formula>
    </cfRule>
    <cfRule type="cellIs" dxfId="7945" priority="1654" operator="lessThanOrEqual">
      <formula>0</formula>
    </cfRule>
  </conditionalFormatting>
  <conditionalFormatting sqref="AG189:AI189">
    <cfRule type="cellIs" dxfId="7944" priority="1651" operator="greaterThanOrEqual">
      <formula>0</formula>
    </cfRule>
    <cfRule type="cellIs" dxfId="7943" priority="1652" operator="lessThanOrEqual">
      <formula>0</formula>
    </cfRule>
  </conditionalFormatting>
  <conditionalFormatting sqref="AD189:AF189">
    <cfRule type="cellIs" dxfId="7942" priority="1649" operator="greaterThanOrEqual">
      <formula>0</formula>
    </cfRule>
    <cfRule type="cellIs" dxfId="7941" priority="1650" operator="lessThanOrEqual">
      <formula>0</formula>
    </cfRule>
  </conditionalFormatting>
  <conditionalFormatting sqref="AG189:AI189">
    <cfRule type="cellIs" dxfId="7940" priority="1647" operator="greaterThanOrEqual">
      <formula>0</formula>
    </cfRule>
    <cfRule type="cellIs" dxfId="7939" priority="1648" operator="lessThanOrEqual">
      <formula>0</formula>
    </cfRule>
  </conditionalFormatting>
  <conditionalFormatting sqref="G189">
    <cfRule type="cellIs" dxfId="7938" priority="1645" operator="lessThanOrEqual">
      <formula>0</formula>
    </cfRule>
    <cfRule type="cellIs" dxfId="7937" priority="1646" operator="greaterThanOrEqual">
      <formula>0</formula>
    </cfRule>
  </conditionalFormatting>
  <conditionalFormatting sqref="M193:O193">
    <cfRule type="cellIs" dxfId="7936" priority="1643" operator="greaterThanOrEqual">
      <formula>0</formula>
    </cfRule>
    <cfRule type="cellIs" dxfId="7935" priority="1644" operator="lessThanOrEqual">
      <formula>0</formula>
    </cfRule>
  </conditionalFormatting>
  <conditionalFormatting sqref="T193:V193">
    <cfRule type="cellIs" dxfId="7934" priority="1641" operator="greaterThanOrEqual">
      <formula>0</formula>
    </cfRule>
    <cfRule type="cellIs" dxfId="7933" priority="1642" operator="lessThanOrEqual">
      <formula>0</formula>
    </cfRule>
  </conditionalFormatting>
  <conditionalFormatting sqref="W193:Y193">
    <cfRule type="cellIs" dxfId="7932" priority="1639" operator="greaterThanOrEqual">
      <formula>0</formula>
    </cfRule>
    <cfRule type="cellIs" dxfId="7931" priority="1640" operator="lessThanOrEqual">
      <formula>0</formula>
    </cfRule>
  </conditionalFormatting>
  <conditionalFormatting sqref="W193:Y193">
    <cfRule type="cellIs" dxfId="7930" priority="1637" operator="greaterThanOrEqual">
      <formula>0</formula>
    </cfRule>
    <cfRule type="cellIs" dxfId="7929" priority="1638" operator="lessThanOrEqual">
      <formula>0</formula>
    </cfRule>
  </conditionalFormatting>
  <conditionalFormatting sqref="AD193:AF193">
    <cfRule type="cellIs" dxfId="7928" priority="1635" operator="greaterThanOrEqual">
      <formula>0</formula>
    </cfRule>
    <cfRule type="cellIs" dxfId="7927" priority="1636" operator="lessThanOrEqual">
      <formula>0</formula>
    </cfRule>
  </conditionalFormatting>
  <conditionalFormatting sqref="AG193:AI193">
    <cfRule type="cellIs" dxfId="7926" priority="1633" operator="greaterThanOrEqual">
      <formula>0</formula>
    </cfRule>
    <cfRule type="cellIs" dxfId="7925" priority="1634" operator="lessThanOrEqual">
      <formula>0</formula>
    </cfRule>
  </conditionalFormatting>
  <conditionalFormatting sqref="AG193:AI193">
    <cfRule type="cellIs" dxfId="7924" priority="1631" operator="greaterThanOrEqual">
      <formula>0</formula>
    </cfRule>
    <cfRule type="cellIs" dxfId="7923" priority="1632" operator="lessThanOrEqual">
      <formula>0</formula>
    </cfRule>
  </conditionalFormatting>
  <conditionalFormatting sqref="AD193:AF193">
    <cfRule type="cellIs" dxfId="7922" priority="1629" operator="greaterThanOrEqual">
      <formula>0</formula>
    </cfRule>
    <cfRule type="cellIs" dxfId="7921" priority="1630" operator="lessThanOrEqual">
      <formula>0</formula>
    </cfRule>
  </conditionalFormatting>
  <conditionalFormatting sqref="AG193:AI193">
    <cfRule type="cellIs" dxfId="7920" priority="1627" operator="greaterThanOrEqual">
      <formula>0</formula>
    </cfRule>
    <cfRule type="cellIs" dxfId="7919" priority="1628" operator="lessThanOrEqual">
      <formula>0</formula>
    </cfRule>
  </conditionalFormatting>
  <conditionalFormatting sqref="G193">
    <cfRule type="cellIs" dxfId="7918" priority="1625" operator="lessThanOrEqual">
      <formula>0</formula>
    </cfRule>
    <cfRule type="cellIs" dxfId="7917" priority="1626" operator="greaterThanOrEqual">
      <formula>0</formula>
    </cfRule>
  </conditionalFormatting>
  <conditionalFormatting sqref="AD104:AI107 T104:Y107 M104:O107">
    <cfRule type="cellIs" dxfId="7916" priority="1599" operator="greaterThanOrEqual">
      <formula>0</formula>
    </cfRule>
    <cfRule type="cellIs" dxfId="7915" priority="1600" operator="lessThanOrEqual">
      <formula>0</formula>
    </cfRule>
  </conditionalFormatting>
  <conditionalFormatting sqref="G104:G107">
    <cfRule type="cellIs" dxfId="7914" priority="1597" operator="lessThanOrEqual">
      <formula>0</formula>
    </cfRule>
    <cfRule type="cellIs" dxfId="7913" priority="1598" operator="greaterThanOrEqual">
      <formula>0</formula>
    </cfRule>
  </conditionalFormatting>
  <conditionalFormatting sqref="M127:O127 T127:Y127 AD127:AI127">
    <cfRule type="cellIs" dxfId="7912" priority="1595" operator="greaterThanOrEqual">
      <formula>0</formula>
    </cfRule>
    <cfRule type="cellIs" dxfId="7911" priority="1596" operator="lessThanOrEqual">
      <formula>0</formula>
    </cfRule>
  </conditionalFormatting>
  <conditionalFormatting sqref="G127">
    <cfRule type="cellIs" dxfId="7910" priority="1593" operator="lessThanOrEqual">
      <formula>0</formula>
    </cfRule>
    <cfRule type="cellIs" dxfId="7909" priority="1594" operator="greaterThanOrEqual">
      <formula>0</formula>
    </cfRule>
  </conditionalFormatting>
  <conditionalFormatting sqref="M139:O139 T139:Y139 AD139:AI139">
    <cfRule type="cellIs" dxfId="7908" priority="1547" operator="greaterThanOrEqual">
      <formula>0</formula>
    </cfRule>
    <cfRule type="cellIs" dxfId="7907" priority="1548" operator="lessThanOrEqual">
      <formula>0</formula>
    </cfRule>
  </conditionalFormatting>
  <conditionalFormatting sqref="G139">
    <cfRule type="cellIs" dxfId="7906" priority="1545" operator="lessThanOrEqual">
      <formula>0</formula>
    </cfRule>
    <cfRule type="cellIs" dxfId="7905" priority="1546" operator="greaterThanOrEqual">
      <formula>0</formula>
    </cfRule>
  </conditionalFormatting>
  <conditionalFormatting sqref="M41:O41 T41:Y41 AD41:AI41">
    <cfRule type="cellIs" dxfId="7904" priority="1543" operator="greaterThanOrEqual">
      <formula>0</formula>
    </cfRule>
    <cfRule type="cellIs" dxfId="7903" priority="1544" operator="lessThanOrEqual">
      <formula>0</formula>
    </cfRule>
  </conditionalFormatting>
  <conditionalFormatting sqref="G41">
    <cfRule type="cellIs" dxfId="7902" priority="1541" operator="lessThanOrEqual">
      <formula>0</formula>
    </cfRule>
    <cfRule type="cellIs" dxfId="7901" priority="1542" operator="greaterThanOrEqual">
      <formula>0</formula>
    </cfRule>
  </conditionalFormatting>
  <conditionalFormatting sqref="M185:O185">
    <cfRule type="cellIs" dxfId="7900" priority="1539" operator="greaterThanOrEqual">
      <formula>0</formula>
    </cfRule>
    <cfRule type="cellIs" dxfId="7899" priority="1540" operator="lessThanOrEqual">
      <formula>0</formula>
    </cfRule>
  </conditionalFormatting>
  <conditionalFormatting sqref="T185:V185">
    <cfRule type="cellIs" dxfId="7898" priority="1537" operator="greaterThanOrEqual">
      <formula>0</formula>
    </cfRule>
    <cfRule type="cellIs" dxfId="7897" priority="1538" operator="lessThanOrEqual">
      <formula>0</formula>
    </cfRule>
  </conditionalFormatting>
  <conditionalFormatting sqref="W185:Y185">
    <cfRule type="cellIs" dxfId="7896" priority="1535" operator="greaterThanOrEqual">
      <formula>0</formula>
    </cfRule>
    <cfRule type="cellIs" dxfId="7895" priority="1536" operator="lessThanOrEqual">
      <formula>0</formula>
    </cfRule>
  </conditionalFormatting>
  <conditionalFormatting sqref="W185:Y185">
    <cfRule type="cellIs" dxfId="7894" priority="1533" operator="greaterThanOrEqual">
      <formula>0</formula>
    </cfRule>
    <cfRule type="cellIs" dxfId="7893" priority="1534" operator="lessThanOrEqual">
      <formula>0</formula>
    </cfRule>
  </conditionalFormatting>
  <conditionalFormatting sqref="AD185:AF185">
    <cfRule type="cellIs" dxfId="7892" priority="1531" operator="greaterThanOrEqual">
      <formula>0</formula>
    </cfRule>
    <cfRule type="cellIs" dxfId="7891" priority="1532" operator="lessThanOrEqual">
      <formula>0</formula>
    </cfRule>
  </conditionalFormatting>
  <conditionalFormatting sqref="AG185:AI185">
    <cfRule type="cellIs" dxfId="7890" priority="1529" operator="greaterThanOrEqual">
      <formula>0</formula>
    </cfRule>
    <cfRule type="cellIs" dxfId="7889" priority="1530" operator="lessThanOrEqual">
      <formula>0</formula>
    </cfRule>
  </conditionalFormatting>
  <conditionalFormatting sqref="AG185:AI185">
    <cfRule type="cellIs" dxfId="7888" priority="1527" operator="greaterThanOrEqual">
      <formula>0</formula>
    </cfRule>
    <cfRule type="cellIs" dxfId="7887" priority="1528" operator="lessThanOrEqual">
      <formula>0</formula>
    </cfRule>
  </conditionalFormatting>
  <conditionalFormatting sqref="AD185:AF185">
    <cfRule type="cellIs" dxfId="7886" priority="1525" operator="greaterThanOrEqual">
      <formula>0</formula>
    </cfRule>
    <cfRule type="cellIs" dxfId="7885" priority="1526" operator="lessThanOrEqual">
      <formula>0</formula>
    </cfRule>
  </conditionalFormatting>
  <conditionalFormatting sqref="AG185:AI185">
    <cfRule type="cellIs" dxfId="7884" priority="1523" operator="greaterThanOrEqual">
      <formula>0</formula>
    </cfRule>
    <cfRule type="cellIs" dxfId="7883" priority="1524" operator="lessThanOrEqual">
      <formula>0</formula>
    </cfRule>
  </conditionalFormatting>
  <conditionalFormatting sqref="G185">
    <cfRule type="cellIs" dxfId="7882" priority="1521" operator="lessThanOrEqual">
      <formula>0</formula>
    </cfRule>
    <cfRule type="cellIs" dxfId="7881" priority="1522" operator="greaterThanOrEqual">
      <formula>0</formula>
    </cfRule>
  </conditionalFormatting>
  <conditionalFormatting sqref="M169:O169">
    <cfRule type="cellIs" dxfId="7880" priority="1519" operator="greaterThanOrEqual">
      <formula>0</formula>
    </cfRule>
    <cfRule type="cellIs" dxfId="7879" priority="1520" operator="lessThanOrEqual">
      <formula>0</formula>
    </cfRule>
  </conditionalFormatting>
  <conditionalFormatting sqref="T169:V169">
    <cfRule type="cellIs" dxfId="7878" priority="1517" operator="greaterThanOrEqual">
      <formula>0</formula>
    </cfRule>
    <cfRule type="cellIs" dxfId="7877" priority="1518" operator="lessThanOrEqual">
      <formula>0</formula>
    </cfRule>
  </conditionalFormatting>
  <conditionalFormatting sqref="W169:Y169">
    <cfRule type="cellIs" dxfId="7876" priority="1515" operator="greaterThanOrEqual">
      <formula>0</formula>
    </cfRule>
    <cfRule type="cellIs" dxfId="7875" priority="1516" operator="lessThanOrEqual">
      <formula>0</formula>
    </cfRule>
  </conditionalFormatting>
  <conditionalFormatting sqref="W169:Y169">
    <cfRule type="cellIs" dxfId="7874" priority="1513" operator="greaterThanOrEqual">
      <formula>0</formula>
    </cfRule>
    <cfRule type="cellIs" dxfId="7873" priority="1514" operator="lessThanOrEqual">
      <formula>0</formula>
    </cfRule>
  </conditionalFormatting>
  <conditionalFormatting sqref="AD169:AF169">
    <cfRule type="cellIs" dxfId="7872" priority="1511" operator="greaterThanOrEqual">
      <formula>0</formula>
    </cfRule>
    <cfRule type="cellIs" dxfId="7871" priority="1512" operator="lessThanOrEqual">
      <formula>0</formula>
    </cfRule>
  </conditionalFormatting>
  <conditionalFormatting sqref="AG169:AI169">
    <cfRule type="cellIs" dxfId="7870" priority="1509" operator="greaterThanOrEqual">
      <formula>0</formula>
    </cfRule>
    <cfRule type="cellIs" dxfId="7869" priority="1510" operator="lessThanOrEqual">
      <formula>0</formula>
    </cfRule>
  </conditionalFormatting>
  <conditionalFormatting sqref="AG169:AI169">
    <cfRule type="cellIs" dxfId="7868" priority="1507" operator="greaterThanOrEqual">
      <formula>0</formula>
    </cfRule>
    <cfRule type="cellIs" dxfId="7867" priority="1508" operator="lessThanOrEqual">
      <formula>0</formula>
    </cfRule>
  </conditionalFormatting>
  <conditionalFormatting sqref="AD169:AF169">
    <cfRule type="cellIs" dxfId="7866" priority="1505" operator="greaterThanOrEqual">
      <formula>0</formula>
    </cfRule>
    <cfRule type="cellIs" dxfId="7865" priority="1506" operator="lessThanOrEqual">
      <formula>0</formula>
    </cfRule>
  </conditionalFormatting>
  <conditionalFormatting sqref="AG169:AI169">
    <cfRule type="cellIs" dxfId="7864" priority="1503" operator="greaterThanOrEqual">
      <formula>0</formula>
    </cfRule>
    <cfRule type="cellIs" dxfId="7863" priority="1504" operator="lessThanOrEqual">
      <formula>0</formula>
    </cfRule>
  </conditionalFormatting>
  <conditionalFormatting sqref="G169">
    <cfRule type="cellIs" dxfId="7862" priority="1501" operator="lessThanOrEqual">
      <formula>0</formula>
    </cfRule>
    <cfRule type="cellIs" dxfId="7861" priority="1502" operator="greaterThanOrEqual">
      <formula>0</formula>
    </cfRule>
  </conditionalFormatting>
  <conditionalFormatting sqref="M42:O42 T42:Y42 AD42:AI42">
    <cfRule type="cellIs" dxfId="7860" priority="1499" operator="greaterThanOrEqual">
      <formula>0</formula>
    </cfRule>
    <cfRule type="cellIs" dxfId="7859" priority="1500" operator="lessThanOrEqual">
      <formula>0</formula>
    </cfRule>
  </conditionalFormatting>
  <conditionalFormatting sqref="G42">
    <cfRule type="cellIs" dxfId="7858" priority="1497" operator="lessThanOrEqual">
      <formula>0</formula>
    </cfRule>
    <cfRule type="cellIs" dxfId="7857" priority="1498" operator="greaterThanOrEqual">
      <formula>0</formula>
    </cfRule>
  </conditionalFormatting>
  <conditionalFormatting sqref="M27:O27 T27:Y27 AD27:AI27">
    <cfRule type="cellIs" dxfId="7856" priority="1495" operator="greaterThanOrEqual">
      <formula>0</formula>
    </cfRule>
    <cfRule type="cellIs" dxfId="7855" priority="1496" operator="lessThanOrEqual">
      <formula>0</formula>
    </cfRule>
  </conditionalFormatting>
  <conditionalFormatting sqref="G27">
    <cfRule type="cellIs" dxfId="7854" priority="1493" operator="lessThanOrEqual">
      <formula>0</formula>
    </cfRule>
    <cfRule type="cellIs" dxfId="7853" priority="1494" operator="greaterThanOrEqual">
      <formula>0</formula>
    </cfRule>
  </conditionalFormatting>
  <conditionalFormatting sqref="AD97:AI97 T97:Y97 M97:O97">
    <cfRule type="cellIs" dxfId="7852" priority="1467" operator="greaterThanOrEqual">
      <formula>0</formula>
    </cfRule>
    <cfRule type="cellIs" dxfId="7851" priority="1468" operator="lessThanOrEqual">
      <formula>0</formula>
    </cfRule>
  </conditionalFormatting>
  <conditionalFormatting sqref="G97">
    <cfRule type="cellIs" dxfId="7850" priority="1465" operator="lessThanOrEqual">
      <formula>0</formula>
    </cfRule>
    <cfRule type="cellIs" dxfId="7849" priority="1466" operator="greaterThanOrEqual">
      <formula>0</formula>
    </cfRule>
  </conditionalFormatting>
  <conditionalFormatting sqref="M195:O195 T195:Y195 AD195:AI195">
    <cfRule type="cellIs" dxfId="7848" priority="1463" operator="greaterThanOrEqual">
      <formula>0</formula>
    </cfRule>
    <cfRule type="cellIs" dxfId="7847" priority="1464" operator="lessThanOrEqual">
      <formula>0</formula>
    </cfRule>
  </conditionalFormatting>
  <conditionalFormatting sqref="G195">
    <cfRule type="cellIs" dxfId="7846" priority="1461" operator="lessThanOrEqual">
      <formula>0</formula>
    </cfRule>
    <cfRule type="cellIs" dxfId="7845" priority="1462" operator="greaterThanOrEqual">
      <formula>0</formula>
    </cfRule>
  </conditionalFormatting>
  <conditionalFormatting sqref="M131:O131 T131:Y131 AD131:AI131">
    <cfRule type="cellIs" dxfId="7844" priority="1455" operator="greaterThanOrEqual">
      <formula>0</formula>
    </cfRule>
    <cfRule type="cellIs" dxfId="7843" priority="1456" operator="lessThanOrEqual">
      <formula>0</formula>
    </cfRule>
  </conditionalFormatting>
  <conditionalFormatting sqref="G131">
    <cfRule type="cellIs" dxfId="7842" priority="1453" operator="lessThanOrEqual">
      <formula>0</formula>
    </cfRule>
    <cfRule type="cellIs" dxfId="7841" priority="1454" operator="greaterThanOrEqual">
      <formula>0</formula>
    </cfRule>
  </conditionalFormatting>
  <conditionalFormatting sqref="AD67:AI67 T67:Y67 M67:O67">
    <cfRule type="cellIs" dxfId="7840" priority="1451" operator="greaterThanOrEqual">
      <formula>0</formula>
    </cfRule>
    <cfRule type="cellIs" dxfId="7839" priority="1452" operator="lessThanOrEqual">
      <formula>0</formula>
    </cfRule>
  </conditionalFormatting>
  <conditionalFormatting sqref="G67">
    <cfRule type="cellIs" dxfId="7838" priority="1449" operator="lessThanOrEqual">
      <formula>0</formula>
    </cfRule>
    <cfRule type="cellIs" dxfId="7837" priority="1450" operator="greaterThanOrEqual">
      <formula>0</formula>
    </cfRule>
  </conditionalFormatting>
  <conditionalFormatting sqref="AD51:AI51 T51:Y51 M51:O51">
    <cfRule type="cellIs" dxfId="7836" priority="1447" operator="greaterThanOrEqual">
      <formula>0</formula>
    </cfRule>
    <cfRule type="cellIs" dxfId="7835" priority="1448" operator="lessThanOrEqual">
      <formula>0</formula>
    </cfRule>
  </conditionalFormatting>
  <conditionalFormatting sqref="G51">
    <cfRule type="cellIs" dxfId="7834" priority="1445" operator="lessThanOrEqual">
      <formula>0</formula>
    </cfRule>
    <cfRule type="cellIs" dxfId="7833" priority="1446" operator="greaterThanOrEqual">
      <formula>0</formula>
    </cfRule>
  </conditionalFormatting>
  <conditionalFormatting sqref="M192:O192">
    <cfRule type="cellIs" dxfId="7832" priority="1443" operator="greaterThanOrEqual">
      <formula>0</formula>
    </cfRule>
    <cfRule type="cellIs" dxfId="7831" priority="1444" operator="lessThanOrEqual">
      <formula>0</formula>
    </cfRule>
  </conditionalFormatting>
  <conditionalFormatting sqref="T192:V192">
    <cfRule type="cellIs" dxfId="7830" priority="1441" operator="greaterThanOrEqual">
      <formula>0</formula>
    </cfRule>
    <cfRule type="cellIs" dxfId="7829" priority="1442" operator="lessThanOrEqual">
      <formula>0</formula>
    </cfRule>
  </conditionalFormatting>
  <conditionalFormatting sqref="W192:Y192">
    <cfRule type="cellIs" dxfId="7828" priority="1439" operator="greaterThanOrEqual">
      <formula>0</formula>
    </cfRule>
    <cfRule type="cellIs" dxfId="7827" priority="1440" operator="lessThanOrEqual">
      <formula>0</formula>
    </cfRule>
  </conditionalFormatting>
  <conditionalFormatting sqref="W192:Y192">
    <cfRule type="cellIs" dxfId="7826" priority="1437" operator="greaterThanOrEqual">
      <formula>0</formula>
    </cfRule>
    <cfRule type="cellIs" dxfId="7825" priority="1438" operator="lessThanOrEqual">
      <formula>0</formula>
    </cfRule>
  </conditionalFormatting>
  <conditionalFormatting sqref="AD192:AF192">
    <cfRule type="cellIs" dxfId="7824" priority="1435" operator="greaterThanOrEqual">
      <formula>0</formula>
    </cfRule>
    <cfRule type="cellIs" dxfId="7823" priority="1436" operator="lessThanOrEqual">
      <formula>0</formula>
    </cfRule>
  </conditionalFormatting>
  <conditionalFormatting sqref="AG192:AI192">
    <cfRule type="cellIs" dxfId="7822" priority="1433" operator="greaterThanOrEqual">
      <formula>0</formula>
    </cfRule>
    <cfRule type="cellIs" dxfId="7821" priority="1434" operator="lessThanOrEqual">
      <formula>0</formula>
    </cfRule>
  </conditionalFormatting>
  <conditionalFormatting sqref="AG192:AI192">
    <cfRule type="cellIs" dxfId="7820" priority="1431" operator="greaterThanOrEqual">
      <formula>0</formula>
    </cfRule>
    <cfRule type="cellIs" dxfId="7819" priority="1432" operator="lessThanOrEqual">
      <formula>0</formula>
    </cfRule>
  </conditionalFormatting>
  <conditionalFormatting sqref="AD192:AF192">
    <cfRule type="cellIs" dxfId="7818" priority="1429" operator="greaterThanOrEqual">
      <formula>0</formula>
    </cfRule>
    <cfRule type="cellIs" dxfId="7817" priority="1430" operator="lessThanOrEqual">
      <formula>0</formula>
    </cfRule>
  </conditionalFormatting>
  <conditionalFormatting sqref="AG192:AI192">
    <cfRule type="cellIs" dxfId="7816" priority="1427" operator="greaterThanOrEqual">
      <formula>0</formula>
    </cfRule>
    <cfRule type="cellIs" dxfId="7815" priority="1428" operator="lessThanOrEqual">
      <formula>0</formula>
    </cfRule>
  </conditionalFormatting>
  <conditionalFormatting sqref="G192">
    <cfRule type="cellIs" dxfId="7814" priority="1425" operator="lessThanOrEqual">
      <formula>0</formula>
    </cfRule>
    <cfRule type="cellIs" dxfId="7813" priority="1426" operator="greaterThanOrEqual">
      <formula>0</formula>
    </cfRule>
  </conditionalFormatting>
  <conditionalFormatting sqref="M186:O186">
    <cfRule type="cellIs" dxfId="7812" priority="1423" operator="greaterThanOrEqual">
      <formula>0</formula>
    </cfRule>
    <cfRule type="cellIs" dxfId="7811" priority="1424" operator="lessThanOrEqual">
      <formula>0</formula>
    </cfRule>
  </conditionalFormatting>
  <conditionalFormatting sqref="T186:V186">
    <cfRule type="cellIs" dxfId="7810" priority="1421" operator="greaterThanOrEqual">
      <formula>0</formula>
    </cfRule>
    <cfRule type="cellIs" dxfId="7809" priority="1422" operator="lessThanOrEqual">
      <formula>0</formula>
    </cfRule>
  </conditionalFormatting>
  <conditionalFormatting sqref="W186:Y186">
    <cfRule type="cellIs" dxfId="7808" priority="1419" operator="greaterThanOrEqual">
      <formula>0</formula>
    </cfRule>
    <cfRule type="cellIs" dxfId="7807" priority="1420" operator="lessThanOrEqual">
      <formula>0</formula>
    </cfRule>
  </conditionalFormatting>
  <conditionalFormatting sqref="W186:Y186">
    <cfRule type="cellIs" dxfId="7806" priority="1417" operator="greaterThanOrEqual">
      <formula>0</formula>
    </cfRule>
    <cfRule type="cellIs" dxfId="7805" priority="1418" operator="lessThanOrEqual">
      <formula>0</formula>
    </cfRule>
  </conditionalFormatting>
  <conditionalFormatting sqref="AD186:AF186">
    <cfRule type="cellIs" dxfId="7804" priority="1415" operator="greaterThanOrEqual">
      <formula>0</formula>
    </cfRule>
    <cfRule type="cellIs" dxfId="7803" priority="1416" operator="lessThanOrEqual">
      <formula>0</formula>
    </cfRule>
  </conditionalFormatting>
  <conditionalFormatting sqref="AG186:AI186">
    <cfRule type="cellIs" dxfId="7802" priority="1413" operator="greaterThanOrEqual">
      <formula>0</formula>
    </cfRule>
    <cfRule type="cellIs" dxfId="7801" priority="1414" operator="lessThanOrEqual">
      <formula>0</formula>
    </cfRule>
  </conditionalFormatting>
  <conditionalFormatting sqref="AG186:AI186">
    <cfRule type="cellIs" dxfId="7800" priority="1411" operator="greaterThanOrEqual">
      <formula>0</formula>
    </cfRule>
    <cfRule type="cellIs" dxfId="7799" priority="1412" operator="lessThanOrEqual">
      <formula>0</formula>
    </cfRule>
  </conditionalFormatting>
  <conditionalFormatting sqref="AD186:AF186">
    <cfRule type="cellIs" dxfId="7798" priority="1409" operator="greaterThanOrEqual">
      <formula>0</formula>
    </cfRule>
    <cfRule type="cellIs" dxfId="7797" priority="1410" operator="lessThanOrEqual">
      <formula>0</formula>
    </cfRule>
  </conditionalFormatting>
  <conditionalFormatting sqref="AG186:AI186">
    <cfRule type="cellIs" dxfId="7796" priority="1407" operator="greaterThanOrEqual">
      <formula>0</formula>
    </cfRule>
    <cfRule type="cellIs" dxfId="7795" priority="1408" operator="lessThanOrEqual">
      <formula>0</formula>
    </cfRule>
  </conditionalFormatting>
  <conditionalFormatting sqref="G186">
    <cfRule type="cellIs" dxfId="7794" priority="1405" operator="lessThanOrEqual">
      <formula>0</formula>
    </cfRule>
    <cfRule type="cellIs" dxfId="7793" priority="1406" operator="greaterThanOrEqual">
      <formula>0</formula>
    </cfRule>
  </conditionalFormatting>
  <conditionalFormatting sqref="AD196:AI196 T196:Y196 M196:O196">
    <cfRule type="cellIs" dxfId="7792" priority="1363" operator="greaterThanOrEqual">
      <formula>0</formula>
    </cfRule>
    <cfRule type="cellIs" dxfId="7791" priority="1364" operator="lessThanOrEqual">
      <formula>0</formula>
    </cfRule>
  </conditionalFormatting>
  <conditionalFormatting sqref="G196">
    <cfRule type="cellIs" dxfId="7790" priority="1361" operator="lessThanOrEqual">
      <formula>0</formula>
    </cfRule>
    <cfRule type="cellIs" dxfId="7789" priority="1362" operator="greaterThanOrEqual">
      <formula>0</formula>
    </cfRule>
  </conditionalFormatting>
  <conditionalFormatting sqref="AD36:AI36 T36:Y36 M36:O36">
    <cfRule type="cellIs" dxfId="7788" priority="1359" operator="greaterThanOrEqual">
      <formula>0</formula>
    </cfRule>
    <cfRule type="cellIs" dxfId="7787" priority="1360" operator="lessThanOrEqual">
      <formula>0</formula>
    </cfRule>
  </conditionalFormatting>
  <conditionalFormatting sqref="G36">
    <cfRule type="cellIs" dxfId="7786" priority="1357" operator="lessThanOrEqual">
      <formula>0</formula>
    </cfRule>
    <cfRule type="cellIs" dxfId="7785" priority="1358" operator="greaterThanOrEqual">
      <formula>0</formula>
    </cfRule>
  </conditionalFormatting>
  <conditionalFormatting sqref="M77:O77 T77:Y77 AD77:AI77">
    <cfRule type="cellIs" dxfId="7784" priority="1355" operator="greaterThanOrEqual">
      <formula>0</formula>
    </cfRule>
    <cfRule type="cellIs" dxfId="7783" priority="1356" operator="lessThanOrEqual">
      <formula>0</formula>
    </cfRule>
  </conditionalFormatting>
  <conditionalFormatting sqref="G77">
    <cfRule type="cellIs" dxfId="7782" priority="1353" operator="lessThanOrEqual">
      <formula>0</formula>
    </cfRule>
    <cfRule type="cellIs" dxfId="7781" priority="1354" operator="greaterThanOrEqual">
      <formula>0</formula>
    </cfRule>
  </conditionalFormatting>
  <conditionalFormatting sqref="AD151:AI151 T151:Y151 M151:O151">
    <cfRule type="cellIs" dxfId="7780" priority="1351" operator="greaterThanOrEqual">
      <formula>0</formula>
    </cfRule>
    <cfRule type="cellIs" dxfId="7779" priority="1352" operator="lessThanOrEqual">
      <formula>0</formula>
    </cfRule>
  </conditionalFormatting>
  <conditionalFormatting sqref="G151">
    <cfRule type="cellIs" dxfId="7778" priority="1349" operator="lessThanOrEqual">
      <formula>0</formula>
    </cfRule>
    <cfRule type="cellIs" dxfId="7777" priority="1350" operator="greaterThanOrEqual">
      <formula>0</formula>
    </cfRule>
  </conditionalFormatting>
  <conditionalFormatting sqref="M188:O188">
    <cfRule type="cellIs" dxfId="7776" priority="1335" operator="greaterThanOrEqual">
      <formula>0</formula>
    </cfRule>
    <cfRule type="cellIs" dxfId="7775" priority="1336" operator="lessThanOrEqual">
      <formula>0</formula>
    </cfRule>
  </conditionalFormatting>
  <conditionalFormatting sqref="T188:V188">
    <cfRule type="cellIs" dxfId="7774" priority="1333" operator="greaterThanOrEqual">
      <formula>0</formula>
    </cfRule>
    <cfRule type="cellIs" dxfId="7773" priority="1334" operator="lessThanOrEqual">
      <formula>0</formula>
    </cfRule>
  </conditionalFormatting>
  <conditionalFormatting sqref="W188:Y188">
    <cfRule type="cellIs" dxfId="7772" priority="1331" operator="greaterThanOrEqual">
      <formula>0</formula>
    </cfRule>
    <cfRule type="cellIs" dxfId="7771" priority="1332" operator="lessThanOrEqual">
      <formula>0</formula>
    </cfRule>
  </conditionalFormatting>
  <conditionalFormatting sqref="W188:Y188">
    <cfRule type="cellIs" dxfId="7770" priority="1329" operator="greaterThanOrEqual">
      <formula>0</formula>
    </cfRule>
    <cfRule type="cellIs" dxfId="7769" priority="1330" operator="lessThanOrEqual">
      <formula>0</formula>
    </cfRule>
  </conditionalFormatting>
  <conditionalFormatting sqref="AD188:AF188">
    <cfRule type="cellIs" dxfId="7768" priority="1327" operator="greaterThanOrEqual">
      <formula>0</formula>
    </cfRule>
    <cfRule type="cellIs" dxfId="7767" priority="1328" operator="lessThanOrEqual">
      <formula>0</formula>
    </cfRule>
  </conditionalFormatting>
  <conditionalFormatting sqref="AG188:AI188">
    <cfRule type="cellIs" dxfId="7766" priority="1325" operator="greaterThanOrEqual">
      <formula>0</formula>
    </cfRule>
    <cfRule type="cellIs" dxfId="7765" priority="1326" operator="lessThanOrEqual">
      <formula>0</formula>
    </cfRule>
  </conditionalFormatting>
  <conditionalFormatting sqref="AG188:AI188">
    <cfRule type="cellIs" dxfId="7764" priority="1323" operator="greaterThanOrEqual">
      <formula>0</formula>
    </cfRule>
    <cfRule type="cellIs" dxfId="7763" priority="1324" operator="lessThanOrEqual">
      <formula>0</formula>
    </cfRule>
  </conditionalFormatting>
  <conditionalFormatting sqref="AD188:AF188">
    <cfRule type="cellIs" dxfId="7762" priority="1321" operator="greaterThanOrEqual">
      <formula>0</formula>
    </cfRule>
    <cfRule type="cellIs" dxfId="7761" priority="1322" operator="lessThanOrEqual">
      <formula>0</formula>
    </cfRule>
  </conditionalFormatting>
  <conditionalFormatting sqref="AG188:AI188">
    <cfRule type="cellIs" dxfId="7760" priority="1319" operator="greaterThanOrEqual">
      <formula>0</formula>
    </cfRule>
    <cfRule type="cellIs" dxfId="7759" priority="1320" operator="lessThanOrEqual">
      <formula>0</formula>
    </cfRule>
  </conditionalFormatting>
  <conditionalFormatting sqref="G188">
    <cfRule type="cellIs" dxfId="7758" priority="1317" operator="lessThanOrEqual">
      <formula>0</formula>
    </cfRule>
    <cfRule type="cellIs" dxfId="7757" priority="1318" operator="greaterThanOrEqual">
      <formula>0</formula>
    </cfRule>
  </conditionalFormatting>
  <conditionalFormatting sqref="M179:O179">
    <cfRule type="cellIs" dxfId="7756" priority="1315" operator="greaterThanOrEqual">
      <formula>0</formula>
    </cfRule>
    <cfRule type="cellIs" dxfId="7755" priority="1316" operator="lessThanOrEqual">
      <formula>0</formula>
    </cfRule>
  </conditionalFormatting>
  <conditionalFormatting sqref="T179:V179">
    <cfRule type="cellIs" dxfId="7754" priority="1313" operator="greaterThanOrEqual">
      <formula>0</formula>
    </cfRule>
    <cfRule type="cellIs" dxfId="7753" priority="1314" operator="lessThanOrEqual">
      <formula>0</formula>
    </cfRule>
  </conditionalFormatting>
  <conditionalFormatting sqref="W179:Y179">
    <cfRule type="cellIs" dxfId="7752" priority="1311" operator="greaterThanOrEqual">
      <formula>0</formula>
    </cfRule>
    <cfRule type="cellIs" dxfId="7751" priority="1312" operator="lessThanOrEqual">
      <formula>0</formula>
    </cfRule>
  </conditionalFormatting>
  <conditionalFormatting sqref="W179:Y179">
    <cfRule type="cellIs" dxfId="7750" priority="1309" operator="greaterThanOrEqual">
      <formula>0</formula>
    </cfRule>
    <cfRule type="cellIs" dxfId="7749" priority="1310" operator="lessThanOrEqual">
      <formula>0</formula>
    </cfRule>
  </conditionalFormatting>
  <conditionalFormatting sqref="AD179:AF179">
    <cfRule type="cellIs" dxfId="7748" priority="1307" operator="greaterThanOrEqual">
      <formula>0</formula>
    </cfRule>
    <cfRule type="cellIs" dxfId="7747" priority="1308" operator="lessThanOrEqual">
      <formula>0</formula>
    </cfRule>
  </conditionalFormatting>
  <conditionalFormatting sqref="AG179:AI179">
    <cfRule type="cellIs" dxfId="7746" priority="1305" operator="greaterThanOrEqual">
      <formula>0</formula>
    </cfRule>
    <cfRule type="cellIs" dxfId="7745" priority="1306" operator="lessThanOrEqual">
      <formula>0</formula>
    </cfRule>
  </conditionalFormatting>
  <conditionalFormatting sqref="AG179:AI179">
    <cfRule type="cellIs" dxfId="7744" priority="1303" operator="greaterThanOrEqual">
      <formula>0</formula>
    </cfRule>
    <cfRule type="cellIs" dxfId="7743" priority="1304" operator="lessThanOrEqual">
      <formula>0</formula>
    </cfRule>
  </conditionalFormatting>
  <conditionalFormatting sqref="AD179:AF179">
    <cfRule type="cellIs" dxfId="7742" priority="1301" operator="greaterThanOrEqual">
      <formula>0</formula>
    </cfRule>
    <cfRule type="cellIs" dxfId="7741" priority="1302" operator="lessThanOrEqual">
      <formula>0</formula>
    </cfRule>
  </conditionalFormatting>
  <conditionalFormatting sqref="AG179:AI179">
    <cfRule type="cellIs" dxfId="7740" priority="1299" operator="greaterThanOrEqual">
      <formula>0</formula>
    </cfRule>
    <cfRule type="cellIs" dxfId="7739" priority="1300" operator="lessThanOrEqual">
      <formula>0</formula>
    </cfRule>
  </conditionalFormatting>
  <conditionalFormatting sqref="G179">
    <cfRule type="cellIs" dxfId="7738" priority="1297" operator="lessThanOrEqual">
      <formula>0</formula>
    </cfRule>
    <cfRule type="cellIs" dxfId="7737" priority="1298" operator="greaterThanOrEqual">
      <formula>0</formula>
    </cfRule>
  </conditionalFormatting>
  <conditionalFormatting sqref="M185:O185">
    <cfRule type="cellIs" dxfId="7736" priority="1295" operator="greaterThanOrEqual">
      <formula>0</formula>
    </cfRule>
    <cfRule type="cellIs" dxfId="7735" priority="1296" operator="lessThanOrEqual">
      <formula>0</formula>
    </cfRule>
  </conditionalFormatting>
  <conditionalFormatting sqref="T185:V185">
    <cfRule type="cellIs" dxfId="7734" priority="1293" operator="greaterThanOrEqual">
      <formula>0</formula>
    </cfRule>
    <cfRule type="cellIs" dxfId="7733" priority="1294" operator="lessThanOrEqual">
      <formula>0</formula>
    </cfRule>
  </conditionalFormatting>
  <conditionalFormatting sqref="W185:Y185">
    <cfRule type="cellIs" dxfId="7732" priority="1291" operator="greaterThanOrEqual">
      <formula>0</formula>
    </cfRule>
    <cfRule type="cellIs" dxfId="7731" priority="1292" operator="lessThanOrEqual">
      <formula>0</formula>
    </cfRule>
  </conditionalFormatting>
  <conditionalFormatting sqref="W185:Y185">
    <cfRule type="cellIs" dxfId="7730" priority="1289" operator="greaterThanOrEqual">
      <formula>0</formula>
    </cfRule>
    <cfRule type="cellIs" dxfId="7729" priority="1290" operator="lessThanOrEqual">
      <formula>0</formula>
    </cfRule>
  </conditionalFormatting>
  <conditionalFormatting sqref="AD185:AF185">
    <cfRule type="cellIs" dxfId="7728" priority="1287" operator="greaterThanOrEqual">
      <formula>0</formula>
    </cfRule>
    <cfRule type="cellIs" dxfId="7727" priority="1288" operator="lessThanOrEqual">
      <formula>0</formula>
    </cfRule>
  </conditionalFormatting>
  <conditionalFormatting sqref="AG185:AI185">
    <cfRule type="cellIs" dxfId="7726" priority="1285" operator="greaterThanOrEqual">
      <formula>0</formula>
    </cfRule>
    <cfRule type="cellIs" dxfId="7725" priority="1286" operator="lessThanOrEqual">
      <formula>0</formula>
    </cfRule>
  </conditionalFormatting>
  <conditionalFormatting sqref="AG185:AI185">
    <cfRule type="cellIs" dxfId="7724" priority="1283" operator="greaterThanOrEqual">
      <formula>0</formula>
    </cfRule>
    <cfRule type="cellIs" dxfId="7723" priority="1284" operator="lessThanOrEqual">
      <formula>0</formula>
    </cfRule>
  </conditionalFormatting>
  <conditionalFormatting sqref="AD185:AF185">
    <cfRule type="cellIs" dxfId="7722" priority="1281" operator="greaterThanOrEqual">
      <formula>0</formula>
    </cfRule>
    <cfRule type="cellIs" dxfId="7721" priority="1282" operator="lessThanOrEqual">
      <formula>0</formula>
    </cfRule>
  </conditionalFormatting>
  <conditionalFormatting sqref="AG185:AI185">
    <cfRule type="cellIs" dxfId="7720" priority="1279" operator="greaterThanOrEqual">
      <formula>0</formula>
    </cfRule>
    <cfRule type="cellIs" dxfId="7719" priority="1280" operator="lessThanOrEqual">
      <formula>0</formula>
    </cfRule>
  </conditionalFormatting>
  <conditionalFormatting sqref="G185">
    <cfRule type="cellIs" dxfId="7718" priority="1277" operator="lessThanOrEqual">
      <formula>0</formula>
    </cfRule>
    <cfRule type="cellIs" dxfId="7717" priority="1278" operator="greaterThanOrEqual">
      <formula>0</formula>
    </cfRule>
  </conditionalFormatting>
  <conditionalFormatting sqref="M173:O173">
    <cfRule type="cellIs" dxfId="7716" priority="1275" operator="greaterThanOrEqual">
      <formula>0</formula>
    </cfRule>
    <cfRule type="cellIs" dxfId="7715" priority="1276" operator="lessThanOrEqual">
      <formula>0</formula>
    </cfRule>
  </conditionalFormatting>
  <conditionalFormatting sqref="T173:V173">
    <cfRule type="cellIs" dxfId="7714" priority="1273" operator="greaterThanOrEqual">
      <formula>0</formula>
    </cfRule>
    <cfRule type="cellIs" dxfId="7713" priority="1274" operator="lessThanOrEqual">
      <formula>0</formula>
    </cfRule>
  </conditionalFormatting>
  <conditionalFormatting sqref="W173:Y173">
    <cfRule type="cellIs" dxfId="7712" priority="1271" operator="greaterThanOrEqual">
      <formula>0</formula>
    </cfRule>
    <cfRule type="cellIs" dxfId="7711" priority="1272" operator="lessThanOrEqual">
      <formula>0</formula>
    </cfRule>
  </conditionalFormatting>
  <conditionalFormatting sqref="W173:Y173">
    <cfRule type="cellIs" dxfId="7710" priority="1269" operator="greaterThanOrEqual">
      <formula>0</formula>
    </cfRule>
    <cfRule type="cellIs" dxfId="7709" priority="1270" operator="lessThanOrEqual">
      <formula>0</formula>
    </cfRule>
  </conditionalFormatting>
  <conditionalFormatting sqref="AD173:AF173">
    <cfRule type="cellIs" dxfId="7708" priority="1267" operator="greaterThanOrEqual">
      <formula>0</formula>
    </cfRule>
    <cfRule type="cellIs" dxfId="7707" priority="1268" operator="lessThanOrEqual">
      <formula>0</formula>
    </cfRule>
  </conditionalFormatting>
  <conditionalFormatting sqref="AG173:AI173">
    <cfRule type="cellIs" dxfId="7706" priority="1265" operator="greaterThanOrEqual">
      <formula>0</formula>
    </cfRule>
    <cfRule type="cellIs" dxfId="7705" priority="1266" operator="lessThanOrEqual">
      <formula>0</formula>
    </cfRule>
  </conditionalFormatting>
  <conditionalFormatting sqref="AG173:AI173">
    <cfRule type="cellIs" dxfId="7704" priority="1263" operator="greaterThanOrEqual">
      <formula>0</formula>
    </cfRule>
    <cfRule type="cellIs" dxfId="7703" priority="1264" operator="lessThanOrEqual">
      <formula>0</formula>
    </cfRule>
  </conditionalFormatting>
  <conditionalFormatting sqref="AD173:AF173">
    <cfRule type="cellIs" dxfId="7702" priority="1261" operator="greaterThanOrEqual">
      <formula>0</formula>
    </cfRule>
    <cfRule type="cellIs" dxfId="7701" priority="1262" operator="lessThanOrEqual">
      <formula>0</formula>
    </cfRule>
  </conditionalFormatting>
  <conditionalFormatting sqref="AG173:AI173">
    <cfRule type="cellIs" dxfId="7700" priority="1259" operator="greaterThanOrEqual">
      <formula>0</formula>
    </cfRule>
    <cfRule type="cellIs" dxfId="7699" priority="1260" operator="lessThanOrEqual">
      <formula>0</formula>
    </cfRule>
  </conditionalFormatting>
  <conditionalFormatting sqref="G173">
    <cfRule type="cellIs" dxfId="7698" priority="1257" operator="lessThanOrEqual">
      <formula>0</formula>
    </cfRule>
    <cfRule type="cellIs" dxfId="7697" priority="1258" operator="greaterThanOrEqual">
      <formula>0</formula>
    </cfRule>
  </conditionalFormatting>
  <conditionalFormatting sqref="M175:O175">
    <cfRule type="cellIs" dxfId="7696" priority="1235" operator="greaterThanOrEqual">
      <formula>0</formula>
    </cfRule>
    <cfRule type="cellIs" dxfId="7695" priority="1236" operator="lessThanOrEqual">
      <formula>0</formula>
    </cfRule>
  </conditionalFormatting>
  <conditionalFormatting sqref="T175:V175">
    <cfRule type="cellIs" dxfId="7694" priority="1233" operator="greaterThanOrEqual">
      <formula>0</formula>
    </cfRule>
    <cfRule type="cellIs" dxfId="7693" priority="1234" operator="lessThanOrEqual">
      <formula>0</formula>
    </cfRule>
  </conditionalFormatting>
  <conditionalFormatting sqref="W175:Y175">
    <cfRule type="cellIs" dxfId="7692" priority="1231" operator="greaterThanOrEqual">
      <formula>0</formula>
    </cfRule>
    <cfRule type="cellIs" dxfId="7691" priority="1232" operator="lessThanOrEqual">
      <formula>0</formula>
    </cfRule>
  </conditionalFormatting>
  <conditionalFormatting sqref="W175:Y175">
    <cfRule type="cellIs" dxfId="7690" priority="1229" operator="greaterThanOrEqual">
      <formula>0</formula>
    </cfRule>
    <cfRule type="cellIs" dxfId="7689" priority="1230" operator="lessThanOrEqual">
      <formula>0</formula>
    </cfRule>
  </conditionalFormatting>
  <conditionalFormatting sqref="AD175:AF175">
    <cfRule type="cellIs" dxfId="7688" priority="1227" operator="greaterThanOrEqual">
      <formula>0</formula>
    </cfRule>
    <cfRule type="cellIs" dxfId="7687" priority="1228" operator="lessThanOrEqual">
      <formula>0</formula>
    </cfRule>
  </conditionalFormatting>
  <conditionalFormatting sqref="AG175:AI175">
    <cfRule type="cellIs" dxfId="7686" priority="1225" operator="greaterThanOrEqual">
      <formula>0</formula>
    </cfRule>
    <cfRule type="cellIs" dxfId="7685" priority="1226" operator="lessThanOrEqual">
      <formula>0</formula>
    </cfRule>
  </conditionalFormatting>
  <conditionalFormatting sqref="AG175:AI175">
    <cfRule type="cellIs" dxfId="7684" priority="1223" operator="greaterThanOrEqual">
      <formula>0</formula>
    </cfRule>
    <cfRule type="cellIs" dxfId="7683" priority="1224" operator="lessThanOrEqual">
      <formula>0</formula>
    </cfRule>
  </conditionalFormatting>
  <conditionalFormatting sqref="AD175:AF175">
    <cfRule type="cellIs" dxfId="7682" priority="1221" operator="greaterThanOrEqual">
      <formula>0</formula>
    </cfRule>
    <cfRule type="cellIs" dxfId="7681" priority="1222" operator="lessThanOrEqual">
      <formula>0</formula>
    </cfRule>
  </conditionalFormatting>
  <conditionalFormatting sqref="AG175:AI175">
    <cfRule type="cellIs" dxfId="7680" priority="1219" operator="greaterThanOrEqual">
      <formula>0</formula>
    </cfRule>
    <cfRule type="cellIs" dxfId="7679" priority="1220" operator="lessThanOrEqual">
      <formula>0</formula>
    </cfRule>
  </conditionalFormatting>
  <conditionalFormatting sqref="G175">
    <cfRule type="cellIs" dxfId="7678" priority="1217" operator="lessThanOrEqual">
      <formula>0</formula>
    </cfRule>
    <cfRule type="cellIs" dxfId="7677" priority="1218" operator="greaterThanOrEqual">
      <formula>0</formula>
    </cfRule>
  </conditionalFormatting>
  <conditionalFormatting sqref="M195:O195">
    <cfRule type="cellIs" dxfId="7676" priority="1195" operator="greaterThanOrEqual">
      <formula>0</formula>
    </cfRule>
    <cfRule type="cellIs" dxfId="7675" priority="1196" operator="lessThanOrEqual">
      <formula>0</formula>
    </cfRule>
  </conditionalFormatting>
  <conditionalFormatting sqref="T195:V195">
    <cfRule type="cellIs" dxfId="7674" priority="1193" operator="greaterThanOrEqual">
      <formula>0</formula>
    </cfRule>
    <cfRule type="cellIs" dxfId="7673" priority="1194" operator="lessThanOrEqual">
      <formula>0</formula>
    </cfRule>
  </conditionalFormatting>
  <conditionalFormatting sqref="W195:Y195">
    <cfRule type="cellIs" dxfId="7672" priority="1191" operator="greaterThanOrEqual">
      <formula>0</formula>
    </cfRule>
    <cfRule type="cellIs" dxfId="7671" priority="1192" operator="lessThanOrEqual">
      <formula>0</formula>
    </cfRule>
  </conditionalFormatting>
  <conditionalFormatting sqref="W195:Y195">
    <cfRule type="cellIs" dxfId="7670" priority="1189" operator="greaterThanOrEqual">
      <formula>0</formula>
    </cfRule>
    <cfRule type="cellIs" dxfId="7669" priority="1190" operator="lessThanOrEqual">
      <formula>0</formula>
    </cfRule>
  </conditionalFormatting>
  <conditionalFormatting sqref="AD195:AF195">
    <cfRule type="cellIs" dxfId="7668" priority="1187" operator="greaterThanOrEqual">
      <formula>0</formula>
    </cfRule>
    <cfRule type="cellIs" dxfId="7667" priority="1188" operator="lessThanOrEqual">
      <formula>0</formula>
    </cfRule>
  </conditionalFormatting>
  <conditionalFormatting sqref="AG195:AI195">
    <cfRule type="cellIs" dxfId="7666" priority="1185" operator="greaterThanOrEqual">
      <formula>0</formula>
    </cfRule>
    <cfRule type="cellIs" dxfId="7665" priority="1186" operator="lessThanOrEqual">
      <formula>0</formula>
    </cfRule>
  </conditionalFormatting>
  <conditionalFormatting sqref="AG195:AI195">
    <cfRule type="cellIs" dxfId="7664" priority="1183" operator="greaterThanOrEqual">
      <formula>0</formula>
    </cfRule>
    <cfRule type="cellIs" dxfId="7663" priority="1184" operator="lessThanOrEqual">
      <formula>0</formula>
    </cfRule>
  </conditionalFormatting>
  <conditionalFormatting sqref="AD195:AF195">
    <cfRule type="cellIs" dxfId="7662" priority="1181" operator="greaterThanOrEqual">
      <formula>0</formula>
    </cfRule>
    <cfRule type="cellIs" dxfId="7661" priority="1182" operator="lessThanOrEqual">
      <formula>0</formula>
    </cfRule>
  </conditionalFormatting>
  <conditionalFormatting sqref="AG195:AI195">
    <cfRule type="cellIs" dxfId="7660" priority="1179" operator="greaterThanOrEqual">
      <formula>0</formula>
    </cfRule>
    <cfRule type="cellIs" dxfId="7659" priority="1180" operator="lessThanOrEqual">
      <formula>0</formula>
    </cfRule>
  </conditionalFormatting>
  <conditionalFormatting sqref="G195">
    <cfRule type="cellIs" dxfId="7658" priority="1177" operator="lessThanOrEqual">
      <formula>0</formula>
    </cfRule>
    <cfRule type="cellIs" dxfId="7657" priority="1178" operator="greaterThanOrEqual">
      <formula>0</formula>
    </cfRule>
  </conditionalFormatting>
  <conditionalFormatting sqref="M176:O176">
    <cfRule type="cellIs" dxfId="7656" priority="1175" operator="greaterThanOrEqual">
      <formula>0</formula>
    </cfRule>
    <cfRule type="cellIs" dxfId="7655" priority="1176" operator="lessThanOrEqual">
      <formula>0</formula>
    </cfRule>
  </conditionalFormatting>
  <conditionalFormatting sqref="T176:V176">
    <cfRule type="cellIs" dxfId="7654" priority="1173" operator="greaterThanOrEqual">
      <formula>0</formula>
    </cfRule>
    <cfRule type="cellIs" dxfId="7653" priority="1174" operator="lessThanOrEqual">
      <formula>0</formula>
    </cfRule>
  </conditionalFormatting>
  <conditionalFormatting sqref="W176:Y176">
    <cfRule type="cellIs" dxfId="7652" priority="1171" operator="greaterThanOrEqual">
      <formula>0</formula>
    </cfRule>
    <cfRule type="cellIs" dxfId="7651" priority="1172" operator="lessThanOrEqual">
      <formula>0</formula>
    </cfRule>
  </conditionalFormatting>
  <conditionalFormatting sqref="W176:Y176">
    <cfRule type="cellIs" dxfId="7650" priority="1169" operator="greaterThanOrEqual">
      <formula>0</formula>
    </cfRule>
    <cfRule type="cellIs" dxfId="7649" priority="1170" operator="lessThanOrEqual">
      <formula>0</formula>
    </cfRule>
  </conditionalFormatting>
  <conditionalFormatting sqref="AD176:AF176">
    <cfRule type="cellIs" dxfId="7648" priority="1167" operator="greaterThanOrEqual">
      <formula>0</formula>
    </cfRule>
    <cfRule type="cellIs" dxfId="7647" priority="1168" operator="lessThanOrEqual">
      <formula>0</formula>
    </cfRule>
  </conditionalFormatting>
  <conditionalFormatting sqref="AG176:AI176">
    <cfRule type="cellIs" dxfId="7646" priority="1165" operator="greaterThanOrEqual">
      <formula>0</formula>
    </cfRule>
    <cfRule type="cellIs" dxfId="7645" priority="1166" operator="lessThanOrEqual">
      <formula>0</formula>
    </cfRule>
  </conditionalFormatting>
  <conditionalFormatting sqref="AG176:AI176">
    <cfRule type="cellIs" dxfId="7644" priority="1163" operator="greaterThanOrEqual">
      <formula>0</formula>
    </cfRule>
    <cfRule type="cellIs" dxfId="7643" priority="1164" operator="lessThanOrEqual">
      <formula>0</formula>
    </cfRule>
  </conditionalFormatting>
  <conditionalFormatting sqref="AD176:AF176">
    <cfRule type="cellIs" dxfId="7642" priority="1161" operator="greaterThanOrEqual">
      <formula>0</formula>
    </cfRule>
    <cfRule type="cellIs" dxfId="7641" priority="1162" operator="lessThanOrEqual">
      <formula>0</formula>
    </cfRule>
  </conditionalFormatting>
  <conditionalFormatting sqref="AG176:AI176">
    <cfRule type="cellIs" dxfId="7640" priority="1159" operator="greaterThanOrEqual">
      <formula>0</formula>
    </cfRule>
    <cfRule type="cellIs" dxfId="7639" priority="1160" operator="lessThanOrEqual">
      <formula>0</formula>
    </cfRule>
  </conditionalFormatting>
  <conditionalFormatting sqref="G176">
    <cfRule type="cellIs" dxfId="7638" priority="1157" operator="lessThanOrEqual">
      <formula>0</formula>
    </cfRule>
    <cfRule type="cellIs" dxfId="7637" priority="1158" operator="greaterThanOrEqual">
      <formula>0</formula>
    </cfRule>
  </conditionalFormatting>
  <conditionalFormatting sqref="M190:O190">
    <cfRule type="cellIs" dxfId="7636" priority="1155" operator="greaterThanOrEqual">
      <formula>0</formula>
    </cfRule>
    <cfRule type="cellIs" dxfId="7635" priority="1156" operator="lessThanOrEqual">
      <formula>0</formula>
    </cfRule>
  </conditionalFormatting>
  <conditionalFormatting sqref="T190:V190">
    <cfRule type="cellIs" dxfId="7634" priority="1153" operator="greaterThanOrEqual">
      <formula>0</formula>
    </cfRule>
    <cfRule type="cellIs" dxfId="7633" priority="1154" operator="lessThanOrEqual">
      <formula>0</formula>
    </cfRule>
  </conditionalFormatting>
  <conditionalFormatting sqref="W190:Y190">
    <cfRule type="cellIs" dxfId="7632" priority="1151" operator="greaterThanOrEqual">
      <formula>0</formula>
    </cfRule>
    <cfRule type="cellIs" dxfId="7631" priority="1152" operator="lessThanOrEqual">
      <formula>0</formula>
    </cfRule>
  </conditionalFormatting>
  <conditionalFormatting sqref="W190:Y190">
    <cfRule type="cellIs" dxfId="7630" priority="1149" operator="greaterThanOrEqual">
      <formula>0</formula>
    </cfRule>
    <cfRule type="cellIs" dxfId="7629" priority="1150" operator="lessThanOrEqual">
      <formula>0</formula>
    </cfRule>
  </conditionalFormatting>
  <conditionalFormatting sqref="AD190:AF190">
    <cfRule type="cellIs" dxfId="7628" priority="1147" operator="greaterThanOrEqual">
      <formula>0</formula>
    </cfRule>
    <cfRule type="cellIs" dxfId="7627" priority="1148" operator="lessThanOrEqual">
      <formula>0</formula>
    </cfRule>
  </conditionalFormatting>
  <conditionalFormatting sqref="AG190:AI190">
    <cfRule type="cellIs" dxfId="7626" priority="1145" operator="greaterThanOrEqual">
      <formula>0</formula>
    </cfRule>
    <cfRule type="cellIs" dxfId="7625" priority="1146" operator="lessThanOrEqual">
      <formula>0</formula>
    </cfRule>
  </conditionalFormatting>
  <conditionalFormatting sqref="AG190:AI190">
    <cfRule type="cellIs" dxfId="7624" priority="1143" operator="greaterThanOrEqual">
      <formula>0</formula>
    </cfRule>
    <cfRule type="cellIs" dxfId="7623" priority="1144" operator="lessThanOrEqual">
      <formula>0</formula>
    </cfRule>
  </conditionalFormatting>
  <conditionalFormatting sqref="AD190:AF190">
    <cfRule type="cellIs" dxfId="7622" priority="1141" operator="greaterThanOrEqual">
      <formula>0</formula>
    </cfRule>
    <cfRule type="cellIs" dxfId="7621" priority="1142" operator="lessThanOrEqual">
      <formula>0</formula>
    </cfRule>
  </conditionalFormatting>
  <conditionalFormatting sqref="AG190:AI190">
    <cfRule type="cellIs" dxfId="7620" priority="1139" operator="greaterThanOrEqual">
      <formula>0</formula>
    </cfRule>
    <cfRule type="cellIs" dxfId="7619" priority="1140" operator="lessThanOrEqual">
      <formula>0</formula>
    </cfRule>
  </conditionalFormatting>
  <conditionalFormatting sqref="G190">
    <cfRule type="cellIs" dxfId="7618" priority="1137" operator="lessThanOrEqual">
      <formula>0</formula>
    </cfRule>
    <cfRule type="cellIs" dxfId="7617" priority="1138" operator="greaterThanOrEqual">
      <formula>0</formula>
    </cfRule>
  </conditionalFormatting>
  <conditionalFormatting sqref="M194:O194">
    <cfRule type="cellIs" dxfId="7616" priority="1135" operator="greaterThanOrEqual">
      <formula>0</formula>
    </cfRule>
    <cfRule type="cellIs" dxfId="7615" priority="1136" operator="lessThanOrEqual">
      <formula>0</formula>
    </cfRule>
  </conditionalFormatting>
  <conditionalFormatting sqref="T194:V194">
    <cfRule type="cellIs" dxfId="7614" priority="1133" operator="greaterThanOrEqual">
      <formula>0</formula>
    </cfRule>
    <cfRule type="cellIs" dxfId="7613" priority="1134" operator="lessThanOrEqual">
      <formula>0</formula>
    </cfRule>
  </conditionalFormatting>
  <conditionalFormatting sqref="W194:Y194">
    <cfRule type="cellIs" dxfId="7612" priority="1131" operator="greaterThanOrEqual">
      <formula>0</formula>
    </cfRule>
    <cfRule type="cellIs" dxfId="7611" priority="1132" operator="lessThanOrEqual">
      <formula>0</formula>
    </cfRule>
  </conditionalFormatting>
  <conditionalFormatting sqref="W194:Y194">
    <cfRule type="cellIs" dxfId="7610" priority="1129" operator="greaterThanOrEqual">
      <formula>0</formula>
    </cfRule>
    <cfRule type="cellIs" dxfId="7609" priority="1130" operator="lessThanOrEqual">
      <formula>0</formula>
    </cfRule>
  </conditionalFormatting>
  <conditionalFormatting sqref="AD194:AF194">
    <cfRule type="cellIs" dxfId="7608" priority="1127" operator="greaterThanOrEqual">
      <formula>0</formula>
    </cfRule>
    <cfRule type="cellIs" dxfId="7607" priority="1128" operator="lessThanOrEqual">
      <formula>0</formula>
    </cfRule>
  </conditionalFormatting>
  <conditionalFormatting sqref="AG194:AI194">
    <cfRule type="cellIs" dxfId="7606" priority="1125" operator="greaterThanOrEqual">
      <formula>0</formula>
    </cfRule>
    <cfRule type="cellIs" dxfId="7605" priority="1126" operator="lessThanOrEqual">
      <formula>0</formula>
    </cfRule>
  </conditionalFormatting>
  <conditionalFormatting sqref="AG194:AI194">
    <cfRule type="cellIs" dxfId="7604" priority="1123" operator="greaterThanOrEqual">
      <formula>0</formula>
    </cfRule>
    <cfRule type="cellIs" dxfId="7603" priority="1124" operator="lessThanOrEqual">
      <formula>0</formula>
    </cfRule>
  </conditionalFormatting>
  <conditionalFormatting sqref="AD194:AF194">
    <cfRule type="cellIs" dxfId="7602" priority="1121" operator="greaterThanOrEqual">
      <formula>0</formula>
    </cfRule>
    <cfRule type="cellIs" dxfId="7601" priority="1122" operator="lessThanOrEqual">
      <formula>0</formula>
    </cfRule>
  </conditionalFormatting>
  <conditionalFormatting sqref="AG194:AI194">
    <cfRule type="cellIs" dxfId="7600" priority="1119" operator="greaterThanOrEqual">
      <formula>0</formula>
    </cfRule>
    <cfRule type="cellIs" dxfId="7599" priority="1120" operator="lessThanOrEqual">
      <formula>0</formula>
    </cfRule>
  </conditionalFormatting>
  <conditionalFormatting sqref="G194">
    <cfRule type="cellIs" dxfId="7598" priority="1117" operator="lessThanOrEqual">
      <formula>0</formula>
    </cfRule>
    <cfRule type="cellIs" dxfId="7597" priority="1118" operator="greaterThanOrEqual">
      <formula>0</formula>
    </cfRule>
  </conditionalFormatting>
  <conditionalFormatting sqref="M186:O186">
    <cfRule type="cellIs" dxfId="7596" priority="1055" operator="greaterThanOrEqual">
      <formula>0</formula>
    </cfRule>
    <cfRule type="cellIs" dxfId="7595" priority="1056" operator="lessThanOrEqual">
      <formula>0</formula>
    </cfRule>
  </conditionalFormatting>
  <conditionalFormatting sqref="T186:V186">
    <cfRule type="cellIs" dxfId="7594" priority="1053" operator="greaterThanOrEqual">
      <formula>0</formula>
    </cfRule>
    <cfRule type="cellIs" dxfId="7593" priority="1054" operator="lessThanOrEqual">
      <formula>0</formula>
    </cfRule>
  </conditionalFormatting>
  <conditionalFormatting sqref="W186:Y186">
    <cfRule type="cellIs" dxfId="7592" priority="1051" operator="greaterThanOrEqual">
      <formula>0</formula>
    </cfRule>
    <cfRule type="cellIs" dxfId="7591" priority="1052" operator="lessThanOrEqual">
      <formula>0</formula>
    </cfRule>
  </conditionalFormatting>
  <conditionalFormatting sqref="W186:Y186">
    <cfRule type="cellIs" dxfId="7590" priority="1049" operator="greaterThanOrEqual">
      <formula>0</formula>
    </cfRule>
    <cfRule type="cellIs" dxfId="7589" priority="1050" operator="lessThanOrEqual">
      <formula>0</formula>
    </cfRule>
  </conditionalFormatting>
  <conditionalFormatting sqref="AD186:AF186">
    <cfRule type="cellIs" dxfId="7588" priority="1047" operator="greaterThanOrEqual">
      <formula>0</formula>
    </cfRule>
    <cfRule type="cellIs" dxfId="7587" priority="1048" operator="lessThanOrEqual">
      <formula>0</formula>
    </cfRule>
  </conditionalFormatting>
  <conditionalFormatting sqref="AG186:AI186">
    <cfRule type="cellIs" dxfId="7586" priority="1045" operator="greaterThanOrEqual">
      <formula>0</formula>
    </cfRule>
    <cfRule type="cellIs" dxfId="7585" priority="1046" operator="lessThanOrEqual">
      <formula>0</formula>
    </cfRule>
  </conditionalFormatting>
  <conditionalFormatting sqref="AG186:AI186">
    <cfRule type="cellIs" dxfId="7584" priority="1043" operator="greaterThanOrEqual">
      <formula>0</formula>
    </cfRule>
    <cfRule type="cellIs" dxfId="7583" priority="1044" operator="lessThanOrEqual">
      <formula>0</formula>
    </cfRule>
  </conditionalFormatting>
  <conditionalFormatting sqref="AD186:AF186">
    <cfRule type="cellIs" dxfId="7582" priority="1041" operator="greaterThanOrEqual">
      <formula>0</formula>
    </cfRule>
    <cfRule type="cellIs" dxfId="7581" priority="1042" operator="lessThanOrEqual">
      <formula>0</formula>
    </cfRule>
  </conditionalFormatting>
  <conditionalFormatting sqref="AG186:AI186">
    <cfRule type="cellIs" dxfId="7580" priority="1039" operator="greaterThanOrEqual">
      <formula>0</formula>
    </cfRule>
    <cfRule type="cellIs" dxfId="7579" priority="1040" operator="lessThanOrEqual">
      <formula>0</formula>
    </cfRule>
  </conditionalFormatting>
  <conditionalFormatting sqref="G186">
    <cfRule type="cellIs" dxfId="7578" priority="1037" operator="lessThanOrEqual">
      <formula>0</formula>
    </cfRule>
    <cfRule type="cellIs" dxfId="7577" priority="1038" operator="greaterThanOrEqual">
      <formula>0</formula>
    </cfRule>
  </conditionalFormatting>
  <conditionalFormatting sqref="M196:O196 T196:Y196 AD196:AI196">
    <cfRule type="cellIs" dxfId="7576" priority="1015" operator="greaterThanOrEqual">
      <formula>0</formula>
    </cfRule>
    <cfRule type="cellIs" dxfId="7575" priority="1016" operator="lessThanOrEqual">
      <formula>0</formula>
    </cfRule>
  </conditionalFormatting>
  <conditionalFormatting sqref="G196">
    <cfRule type="cellIs" dxfId="7574" priority="1013" operator="lessThanOrEqual">
      <formula>0</formula>
    </cfRule>
    <cfRule type="cellIs" dxfId="7573" priority="1014" operator="greaterThanOrEqual">
      <formula>0</formula>
    </cfRule>
  </conditionalFormatting>
  <conditionalFormatting sqref="M193:O193">
    <cfRule type="cellIs" dxfId="7572" priority="1011" operator="greaterThanOrEqual">
      <formula>0</formula>
    </cfRule>
    <cfRule type="cellIs" dxfId="7571" priority="1012" operator="lessThanOrEqual">
      <formula>0</formula>
    </cfRule>
  </conditionalFormatting>
  <conditionalFormatting sqref="T193:V193">
    <cfRule type="cellIs" dxfId="7570" priority="1009" operator="greaterThanOrEqual">
      <formula>0</formula>
    </cfRule>
    <cfRule type="cellIs" dxfId="7569" priority="1010" operator="lessThanOrEqual">
      <formula>0</formula>
    </cfRule>
  </conditionalFormatting>
  <conditionalFormatting sqref="W193:Y193">
    <cfRule type="cellIs" dxfId="7568" priority="1007" operator="greaterThanOrEqual">
      <formula>0</formula>
    </cfRule>
    <cfRule type="cellIs" dxfId="7567" priority="1008" operator="lessThanOrEqual">
      <formula>0</formula>
    </cfRule>
  </conditionalFormatting>
  <conditionalFormatting sqref="W193:Y193">
    <cfRule type="cellIs" dxfId="7566" priority="1005" operator="greaterThanOrEqual">
      <formula>0</formula>
    </cfRule>
    <cfRule type="cellIs" dxfId="7565" priority="1006" operator="lessThanOrEqual">
      <formula>0</formula>
    </cfRule>
  </conditionalFormatting>
  <conditionalFormatting sqref="AD193:AF193">
    <cfRule type="cellIs" dxfId="7564" priority="1003" operator="greaterThanOrEqual">
      <formula>0</formula>
    </cfRule>
    <cfRule type="cellIs" dxfId="7563" priority="1004" operator="lessThanOrEqual">
      <formula>0</formula>
    </cfRule>
  </conditionalFormatting>
  <conditionalFormatting sqref="AG193:AI193">
    <cfRule type="cellIs" dxfId="7562" priority="1001" operator="greaterThanOrEqual">
      <formula>0</formula>
    </cfRule>
    <cfRule type="cellIs" dxfId="7561" priority="1002" operator="lessThanOrEqual">
      <formula>0</formula>
    </cfRule>
  </conditionalFormatting>
  <conditionalFormatting sqref="AG193:AI193">
    <cfRule type="cellIs" dxfId="7560" priority="999" operator="greaterThanOrEqual">
      <formula>0</formula>
    </cfRule>
    <cfRule type="cellIs" dxfId="7559" priority="1000" operator="lessThanOrEqual">
      <formula>0</formula>
    </cfRule>
  </conditionalFormatting>
  <conditionalFormatting sqref="AD193:AF193">
    <cfRule type="cellIs" dxfId="7558" priority="997" operator="greaterThanOrEqual">
      <formula>0</formula>
    </cfRule>
    <cfRule type="cellIs" dxfId="7557" priority="998" operator="lessThanOrEqual">
      <formula>0</formula>
    </cfRule>
  </conditionalFormatting>
  <conditionalFormatting sqref="AG193:AI193">
    <cfRule type="cellIs" dxfId="7556" priority="995" operator="greaterThanOrEqual">
      <formula>0</formula>
    </cfRule>
    <cfRule type="cellIs" dxfId="7555" priority="996" operator="lessThanOrEqual">
      <formula>0</formula>
    </cfRule>
  </conditionalFormatting>
  <conditionalFormatting sqref="G193">
    <cfRule type="cellIs" dxfId="7554" priority="993" operator="lessThanOrEqual">
      <formula>0</formula>
    </cfRule>
    <cfRule type="cellIs" dxfId="7553" priority="994" operator="greaterThanOrEqual">
      <formula>0</formula>
    </cfRule>
  </conditionalFormatting>
  <conditionalFormatting sqref="M187:O187">
    <cfRule type="cellIs" dxfId="7552" priority="991" operator="greaterThanOrEqual">
      <formula>0</formula>
    </cfRule>
    <cfRule type="cellIs" dxfId="7551" priority="992" operator="lessThanOrEqual">
      <formula>0</formula>
    </cfRule>
  </conditionalFormatting>
  <conditionalFormatting sqref="T187:V187">
    <cfRule type="cellIs" dxfId="7550" priority="989" operator="greaterThanOrEqual">
      <formula>0</formula>
    </cfRule>
    <cfRule type="cellIs" dxfId="7549" priority="990" operator="lessThanOrEqual">
      <formula>0</formula>
    </cfRule>
  </conditionalFormatting>
  <conditionalFormatting sqref="W187:Y187">
    <cfRule type="cellIs" dxfId="7548" priority="987" operator="greaterThanOrEqual">
      <formula>0</formula>
    </cfRule>
    <cfRule type="cellIs" dxfId="7547" priority="988" operator="lessThanOrEqual">
      <formula>0</formula>
    </cfRule>
  </conditionalFormatting>
  <conditionalFormatting sqref="W187:Y187">
    <cfRule type="cellIs" dxfId="7546" priority="985" operator="greaterThanOrEqual">
      <formula>0</formula>
    </cfRule>
    <cfRule type="cellIs" dxfId="7545" priority="986" operator="lessThanOrEqual">
      <formula>0</formula>
    </cfRule>
  </conditionalFormatting>
  <conditionalFormatting sqref="AD187:AF187">
    <cfRule type="cellIs" dxfId="7544" priority="983" operator="greaterThanOrEqual">
      <formula>0</formula>
    </cfRule>
    <cfRule type="cellIs" dxfId="7543" priority="984" operator="lessThanOrEqual">
      <formula>0</formula>
    </cfRule>
  </conditionalFormatting>
  <conditionalFormatting sqref="AG187:AI187">
    <cfRule type="cellIs" dxfId="7542" priority="981" operator="greaterThanOrEqual">
      <formula>0</formula>
    </cfRule>
    <cfRule type="cellIs" dxfId="7541" priority="982" operator="lessThanOrEqual">
      <formula>0</formula>
    </cfRule>
  </conditionalFormatting>
  <conditionalFormatting sqref="AG187:AI187">
    <cfRule type="cellIs" dxfId="7540" priority="979" operator="greaterThanOrEqual">
      <formula>0</formula>
    </cfRule>
    <cfRule type="cellIs" dxfId="7539" priority="980" operator="lessThanOrEqual">
      <formula>0</formula>
    </cfRule>
  </conditionalFormatting>
  <conditionalFormatting sqref="AD187:AF187">
    <cfRule type="cellIs" dxfId="7538" priority="977" operator="greaterThanOrEqual">
      <formula>0</formula>
    </cfRule>
    <cfRule type="cellIs" dxfId="7537" priority="978" operator="lessThanOrEqual">
      <formula>0</formula>
    </cfRule>
  </conditionalFormatting>
  <conditionalFormatting sqref="AG187:AI187">
    <cfRule type="cellIs" dxfId="7536" priority="975" operator="greaterThanOrEqual">
      <formula>0</formula>
    </cfRule>
    <cfRule type="cellIs" dxfId="7535" priority="976" operator="lessThanOrEqual">
      <formula>0</formula>
    </cfRule>
  </conditionalFormatting>
  <conditionalFormatting sqref="G187">
    <cfRule type="cellIs" dxfId="7534" priority="973" operator="lessThanOrEqual">
      <formula>0</formula>
    </cfRule>
    <cfRule type="cellIs" dxfId="7533" priority="974" operator="greaterThanOrEqual">
      <formula>0</formula>
    </cfRule>
  </conditionalFormatting>
  <conditionalFormatting sqref="AD197:AI197 T197:Y197 M197:O197">
    <cfRule type="cellIs" dxfId="7532" priority="931" operator="greaterThanOrEqual">
      <formula>0</formula>
    </cfRule>
    <cfRule type="cellIs" dxfId="7531" priority="932" operator="lessThanOrEqual">
      <formula>0</formula>
    </cfRule>
  </conditionalFormatting>
  <conditionalFormatting sqref="G197">
    <cfRule type="cellIs" dxfId="7530" priority="929" operator="lessThanOrEqual">
      <formula>0</formula>
    </cfRule>
    <cfRule type="cellIs" dxfId="7529" priority="930" operator="greaterThanOrEqual">
      <formula>0</formula>
    </cfRule>
  </conditionalFormatting>
  <conditionalFormatting sqref="AD202:AI202 T202:Y202 M202:O202">
    <cfRule type="cellIs" dxfId="7528" priority="359" operator="greaterThanOrEqual">
      <formula>0</formula>
    </cfRule>
    <cfRule type="cellIs" dxfId="7527" priority="360" operator="lessThanOrEqual">
      <formula>0</formula>
    </cfRule>
  </conditionalFormatting>
  <conditionalFormatting sqref="G202">
    <cfRule type="cellIs" dxfId="7526" priority="357" operator="lessThanOrEqual">
      <formula>0</formula>
    </cfRule>
    <cfRule type="cellIs" dxfId="7525" priority="358" operator="greaterThanOrEqual">
      <formula>0</formula>
    </cfRule>
  </conditionalFormatting>
  <conditionalFormatting sqref="AD203:AI204 T203:Y204 M203:O204">
    <cfRule type="cellIs" dxfId="7524" priority="355" operator="greaterThanOrEqual">
      <formula>0</formula>
    </cfRule>
    <cfRule type="cellIs" dxfId="7523" priority="356" operator="lessThanOrEqual">
      <formula>0</formula>
    </cfRule>
  </conditionalFormatting>
  <conditionalFormatting sqref="G203:G204">
    <cfRule type="cellIs" dxfId="7522" priority="353" operator="lessThanOrEqual">
      <formula>0</formula>
    </cfRule>
    <cfRule type="cellIs" dxfId="7521" priority="354" operator="greaterThanOrEqual">
      <formula>0</formula>
    </cfRule>
  </conditionalFormatting>
  <conditionalFormatting sqref="AD205:AI205 T205:Y205 M205:O205">
    <cfRule type="cellIs" dxfId="7520" priority="351" operator="greaterThanOrEqual">
      <formula>0</formula>
    </cfRule>
    <cfRule type="cellIs" dxfId="7519" priority="352" operator="lessThanOrEqual">
      <formula>0</formula>
    </cfRule>
  </conditionalFormatting>
  <conditionalFormatting sqref="G205">
    <cfRule type="cellIs" dxfId="7518" priority="349" operator="lessThanOrEqual">
      <formula>0</formula>
    </cfRule>
    <cfRule type="cellIs" dxfId="7517" priority="350" operator="greaterThanOrEqual">
      <formula>0</formula>
    </cfRule>
  </conditionalFormatting>
  <conditionalFormatting sqref="AD206:AI206 T206:Y206 M206:O206">
    <cfRule type="cellIs" dxfId="7516" priority="347" operator="greaterThanOrEqual">
      <formula>0</formula>
    </cfRule>
    <cfRule type="cellIs" dxfId="7515" priority="348" operator="lessThanOrEqual">
      <formula>0</formula>
    </cfRule>
  </conditionalFormatting>
  <conditionalFormatting sqref="G206">
    <cfRule type="cellIs" dxfId="7514" priority="345" operator="lessThanOrEqual">
      <formula>0</formula>
    </cfRule>
    <cfRule type="cellIs" dxfId="7513" priority="346" operator="greaterThanOrEqual">
      <formula>0</formula>
    </cfRule>
  </conditionalFormatting>
  <conditionalFormatting sqref="AD207:AI209 T207:Y209 M207:O209">
    <cfRule type="cellIs" dxfId="7512" priority="339" operator="greaterThanOrEqual">
      <formula>0</formula>
    </cfRule>
    <cfRule type="cellIs" dxfId="7511" priority="340" operator="lessThanOrEqual">
      <formula>0</formula>
    </cfRule>
  </conditionalFormatting>
  <conditionalFormatting sqref="G207:G209">
    <cfRule type="cellIs" dxfId="7510" priority="337" operator="lessThanOrEqual">
      <formula>0</formula>
    </cfRule>
    <cfRule type="cellIs" dxfId="7509" priority="338" operator="greaterThanOrEqual">
      <formula>0</formula>
    </cfRule>
  </conditionalFormatting>
  <conditionalFormatting sqref="AD210:AI210 T210:Y210 M210:O210">
    <cfRule type="cellIs" dxfId="7508" priority="335" operator="greaterThanOrEqual">
      <formula>0</formula>
    </cfRule>
    <cfRule type="cellIs" dxfId="7507" priority="336" operator="lessThanOrEqual">
      <formula>0</formula>
    </cfRule>
  </conditionalFormatting>
  <conditionalFormatting sqref="G210">
    <cfRule type="cellIs" dxfId="7506" priority="333" operator="lessThanOrEqual">
      <formula>0</formula>
    </cfRule>
    <cfRule type="cellIs" dxfId="7505" priority="334" operator="greaterThanOrEqual">
      <formula>0</formula>
    </cfRule>
  </conditionalFormatting>
  <conditionalFormatting sqref="AD211:AI211 T211:Y211 M211:O211">
    <cfRule type="cellIs" dxfId="7504" priority="331" operator="greaterThanOrEqual">
      <formula>0</formula>
    </cfRule>
    <cfRule type="cellIs" dxfId="7503" priority="332" operator="lessThanOrEqual">
      <formula>0</formula>
    </cfRule>
  </conditionalFormatting>
  <conditionalFormatting sqref="G211">
    <cfRule type="cellIs" dxfId="7502" priority="329" operator="lessThanOrEqual">
      <formula>0</formula>
    </cfRule>
    <cfRule type="cellIs" dxfId="7501" priority="330" operator="greaterThanOrEqual">
      <formula>0</formula>
    </cfRule>
  </conditionalFormatting>
  <conditionalFormatting sqref="AD213:AI213 T213:Y213 M213:O213">
    <cfRule type="cellIs" dxfId="7500" priority="327" operator="greaterThanOrEqual">
      <formula>0</formula>
    </cfRule>
    <cfRule type="cellIs" dxfId="7499" priority="328" operator="lessThanOrEqual">
      <formula>0</formula>
    </cfRule>
  </conditionalFormatting>
  <conditionalFormatting sqref="G213">
    <cfRule type="cellIs" dxfId="7498" priority="325" operator="lessThanOrEqual">
      <formula>0</formula>
    </cfRule>
    <cfRule type="cellIs" dxfId="7497" priority="326" operator="greaterThanOrEqual">
      <formula>0</formula>
    </cfRule>
  </conditionalFormatting>
  <conditionalFormatting sqref="AD214:AI215 T214:Y215 M214:O215">
    <cfRule type="cellIs" dxfId="7496" priority="323" operator="greaterThanOrEqual">
      <formula>0</formula>
    </cfRule>
    <cfRule type="cellIs" dxfId="7495" priority="324" operator="lessThanOrEqual">
      <formula>0</formula>
    </cfRule>
  </conditionalFormatting>
  <conditionalFormatting sqref="G214:G215">
    <cfRule type="cellIs" dxfId="7494" priority="321" operator="lessThanOrEqual">
      <formula>0</formula>
    </cfRule>
    <cfRule type="cellIs" dxfId="7493" priority="322" operator="greaterThanOrEqual">
      <formula>0</formula>
    </cfRule>
  </conditionalFormatting>
  <conditionalFormatting sqref="AD216:AI217 T216:Y217 M216:O217">
    <cfRule type="cellIs" dxfId="7492" priority="319" operator="greaterThanOrEqual">
      <formula>0</formula>
    </cfRule>
    <cfRule type="cellIs" dxfId="7491" priority="320" operator="lessThanOrEqual">
      <formula>0</formula>
    </cfRule>
  </conditionalFormatting>
  <conditionalFormatting sqref="G216:G217">
    <cfRule type="cellIs" dxfId="7490" priority="317" operator="lessThanOrEqual">
      <formula>0</formula>
    </cfRule>
    <cfRule type="cellIs" dxfId="7489" priority="318" operator="greaterThanOrEqual">
      <formula>0</formula>
    </cfRule>
  </conditionalFormatting>
  <conditionalFormatting sqref="AD218:AI218 T218:Y218 M218:O218">
    <cfRule type="cellIs" dxfId="7488" priority="299" operator="greaterThanOrEqual">
      <formula>0</formula>
    </cfRule>
    <cfRule type="cellIs" dxfId="7487" priority="300" operator="lessThanOrEqual">
      <formula>0</formula>
    </cfRule>
  </conditionalFormatting>
  <conditionalFormatting sqref="G218">
    <cfRule type="cellIs" dxfId="7486" priority="297" operator="lessThanOrEqual">
      <formula>0</formula>
    </cfRule>
    <cfRule type="cellIs" dxfId="7485" priority="298" operator="greaterThanOrEqual">
      <formula>0</formula>
    </cfRule>
  </conditionalFormatting>
  <conditionalFormatting sqref="AD219:AI226 T219:Y226 M219:O226">
    <cfRule type="cellIs" dxfId="7484" priority="295" operator="greaterThanOrEqual">
      <formula>0</formula>
    </cfRule>
    <cfRule type="cellIs" dxfId="7483" priority="296" operator="lessThanOrEqual">
      <formula>0</formula>
    </cfRule>
  </conditionalFormatting>
  <conditionalFormatting sqref="G219:G226">
    <cfRule type="cellIs" dxfId="7482" priority="293" operator="lessThanOrEqual">
      <formula>0</formula>
    </cfRule>
    <cfRule type="cellIs" dxfId="7481" priority="294" operator="greaterThanOrEqual">
      <formula>0</formula>
    </cfRule>
  </conditionalFormatting>
  <conditionalFormatting sqref="AD227:AI227 T227:Y227 M227:O227">
    <cfRule type="cellIs" dxfId="7480" priority="291" operator="greaterThanOrEqual">
      <formula>0</formula>
    </cfRule>
    <cfRule type="cellIs" dxfId="7479" priority="292" operator="lessThanOrEqual">
      <formula>0</formula>
    </cfRule>
  </conditionalFormatting>
  <conditionalFormatting sqref="G227">
    <cfRule type="cellIs" dxfId="7478" priority="289" operator="lessThanOrEqual">
      <formula>0</formula>
    </cfRule>
    <cfRule type="cellIs" dxfId="7477" priority="290" operator="greaterThanOrEqual">
      <formula>0</formula>
    </cfRule>
  </conditionalFormatting>
  <conditionalFormatting sqref="AD228:AI228 T228:Y228 M228:O228">
    <cfRule type="cellIs" dxfId="7476" priority="287" operator="greaterThanOrEqual">
      <formula>0</formula>
    </cfRule>
    <cfRule type="cellIs" dxfId="7475" priority="288" operator="lessThanOrEqual">
      <formula>0</formula>
    </cfRule>
  </conditionalFormatting>
  <conditionalFormatting sqref="G228">
    <cfRule type="cellIs" dxfId="7474" priority="285" operator="lessThanOrEqual">
      <formula>0</formula>
    </cfRule>
    <cfRule type="cellIs" dxfId="7473" priority="286" operator="greaterThanOrEqual">
      <formula>0</formula>
    </cfRule>
  </conditionalFormatting>
  <conditionalFormatting sqref="AD229:AI232 T229:Y232 M229:O232">
    <cfRule type="cellIs" dxfId="7472" priority="263" operator="greaterThanOrEqual">
      <formula>0</formula>
    </cfRule>
    <cfRule type="cellIs" dxfId="7471" priority="264" operator="lessThanOrEqual">
      <formula>0</formula>
    </cfRule>
  </conditionalFormatting>
  <conditionalFormatting sqref="G229:G232">
    <cfRule type="cellIs" dxfId="7470" priority="261" operator="lessThanOrEqual">
      <formula>0</formula>
    </cfRule>
    <cfRule type="cellIs" dxfId="7469" priority="262" operator="greaterThanOrEqual">
      <formula>0</formula>
    </cfRule>
  </conditionalFormatting>
  <conditionalFormatting sqref="AD233:AI233 T233:Y233 M233:O233">
    <cfRule type="cellIs" dxfId="7468" priority="259" operator="greaterThanOrEqual">
      <formula>0</formula>
    </cfRule>
    <cfRule type="cellIs" dxfId="7467" priority="260" operator="lessThanOrEqual">
      <formula>0</formula>
    </cfRule>
  </conditionalFormatting>
  <conditionalFormatting sqref="G233">
    <cfRule type="cellIs" dxfId="7466" priority="257" operator="lessThanOrEqual">
      <formula>0</formula>
    </cfRule>
    <cfRule type="cellIs" dxfId="7465" priority="258" operator="greaterThanOrEqual">
      <formula>0</formula>
    </cfRule>
  </conditionalFormatting>
  <conditionalFormatting sqref="AD234:AI234 T234:Y234 M234:O234">
    <cfRule type="cellIs" dxfId="7464" priority="255" operator="greaterThanOrEqual">
      <formula>0</formula>
    </cfRule>
    <cfRule type="cellIs" dxfId="7463" priority="256" operator="lessThanOrEqual">
      <formula>0</formula>
    </cfRule>
  </conditionalFormatting>
  <conditionalFormatting sqref="G234">
    <cfRule type="cellIs" dxfId="7462" priority="253" operator="lessThanOrEqual">
      <formula>0</formula>
    </cfRule>
    <cfRule type="cellIs" dxfId="7461" priority="254" operator="greaterThanOrEqual">
      <formula>0</formula>
    </cfRule>
  </conditionalFormatting>
  <conditionalFormatting sqref="AD235:AI235 T235:Y235 M235:O235">
    <cfRule type="cellIs" dxfId="7460" priority="191" operator="greaterThanOrEqual">
      <formula>0</formula>
    </cfRule>
    <cfRule type="cellIs" dxfId="7459" priority="192" operator="lessThanOrEqual">
      <formula>0</formula>
    </cfRule>
  </conditionalFormatting>
  <conditionalFormatting sqref="G235">
    <cfRule type="cellIs" dxfId="7458" priority="189" operator="lessThanOrEqual">
      <formula>0</formula>
    </cfRule>
    <cfRule type="cellIs" dxfId="7457" priority="190" operator="greaterThanOrEqual">
      <formula>0</formula>
    </cfRule>
  </conditionalFormatting>
  <conditionalFormatting sqref="AD236:AI238 T236:Y238 M236:O238">
    <cfRule type="cellIs" dxfId="7456" priority="187" operator="greaterThanOrEqual">
      <formula>0</formula>
    </cfRule>
    <cfRule type="cellIs" dxfId="7455" priority="188" operator="lessThanOrEqual">
      <formula>0</formula>
    </cfRule>
  </conditionalFormatting>
  <conditionalFormatting sqref="G236:G238">
    <cfRule type="cellIs" dxfId="7454" priority="185" operator="lessThanOrEqual">
      <formula>0</formula>
    </cfRule>
    <cfRule type="cellIs" dxfId="7453" priority="186" operator="greaterThanOrEqual">
      <formula>0</formula>
    </cfRule>
  </conditionalFormatting>
  <conditionalFormatting sqref="AD239:AI239 T239:Y239 M239:O239">
    <cfRule type="cellIs" dxfId="7452" priority="183" operator="greaterThanOrEqual">
      <formula>0</formula>
    </cfRule>
    <cfRule type="cellIs" dxfId="7451" priority="184" operator="lessThanOrEqual">
      <formula>0</formula>
    </cfRule>
  </conditionalFormatting>
  <conditionalFormatting sqref="G239">
    <cfRule type="cellIs" dxfId="7450" priority="181" operator="lessThanOrEqual">
      <formula>0</formula>
    </cfRule>
    <cfRule type="cellIs" dxfId="7449" priority="182" operator="greaterThanOrEqual">
      <formula>0</formula>
    </cfRule>
  </conditionalFormatting>
  <conditionalFormatting sqref="AD240:AI240 T240:Y240 M240:O240">
    <cfRule type="cellIs" dxfId="7448" priority="179" operator="greaterThanOrEqual">
      <formula>0</formula>
    </cfRule>
    <cfRule type="cellIs" dxfId="7447" priority="180" operator="lessThanOrEqual">
      <formula>0</formula>
    </cfRule>
  </conditionalFormatting>
  <conditionalFormatting sqref="G240">
    <cfRule type="cellIs" dxfId="7446" priority="177" operator="lessThanOrEqual">
      <formula>0</formula>
    </cfRule>
    <cfRule type="cellIs" dxfId="7445" priority="178" operator="greaterThanOrEqual">
      <formula>0</formula>
    </cfRule>
  </conditionalFormatting>
  <conditionalFormatting sqref="AD241:AI241 T241:Y241 M241:O241">
    <cfRule type="cellIs" dxfId="7444" priority="159" operator="greaterThanOrEqual">
      <formula>0</formula>
    </cfRule>
    <cfRule type="cellIs" dxfId="7443" priority="160" operator="lessThanOrEqual">
      <formula>0</formula>
    </cfRule>
  </conditionalFormatting>
  <conditionalFormatting sqref="G241">
    <cfRule type="cellIs" dxfId="7442" priority="157" operator="lessThanOrEqual">
      <formula>0</formula>
    </cfRule>
    <cfRule type="cellIs" dxfId="7441" priority="158" operator="greaterThanOrEqual">
      <formula>0</formula>
    </cfRule>
  </conditionalFormatting>
  <conditionalFormatting sqref="AD242:AI242 T242:Y242 M242:O242">
    <cfRule type="cellIs" dxfId="7440" priority="151" operator="greaterThanOrEqual">
      <formula>0</formula>
    </cfRule>
    <cfRule type="cellIs" dxfId="7439" priority="152" operator="lessThanOrEqual">
      <formula>0</formula>
    </cfRule>
  </conditionalFormatting>
  <conditionalFormatting sqref="G242">
    <cfRule type="cellIs" dxfId="7438" priority="149" operator="lessThanOrEqual">
      <formula>0</formula>
    </cfRule>
    <cfRule type="cellIs" dxfId="7437" priority="150" operator="greaterThanOrEqual">
      <formula>0</formula>
    </cfRule>
  </conditionalFormatting>
  <conditionalFormatting sqref="AD243:AI243 T243:Y243 M243:O243">
    <cfRule type="cellIs" dxfId="7436" priority="147" operator="greaterThanOrEqual">
      <formula>0</formula>
    </cfRule>
    <cfRule type="cellIs" dxfId="7435" priority="148" operator="lessThanOrEqual">
      <formula>0</formula>
    </cfRule>
  </conditionalFormatting>
  <conditionalFormatting sqref="G243">
    <cfRule type="cellIs" dxfId="7434" priority="145" operator="lessThanOrEqual">
      <formula>0</formula>
    </cfRule>
    <cfRule type="cellIs" dxfId="7433" priority="146" operator="greaterThanOrEqual">
      <formula>0</formula>
    </cfRule>
  </conditionalFormatting>
  <conditionalFormatting sqref="AD244:AI244 T244:Y244 M244:O244">
    <cfRule type="cellIs" dxfId="7432" priority="143" operator="greaterThanOrEqual">
      <formula>0</formula>
    </cfRule>
    <cfRule type="cellIs" dxfId="7431" priority="144" operator="lessThanOrEqual">
      <formula>0</formula>
    </cfRule>
  </conditionalFormatting>
  <conditionalFormatting sqref="G244">
    <cfRule type="cellIs" dxfId="7430" priority="141" operator="lessThanOrEqual">
      <formula>0</formula>
    </cfRule>
    <cfRule type="cellIs" dxfId="7429" priority="142" operator="greaterThanOrEqual">
      <formula>0</formula>
    </cfRule>
  </conditionalFormatting>
  <conditionalFormatting sqref="AD245:AI245 T245:Y245 M245:O245">
    <cfRule type="cellIs" dxfId="7428" priority="139" operator="greaterThanOrEqual">
      <formula>0</formula>
    </cfRule>
    <cfRule type="cellIs" dxfId="7427" priority="140" operator="lessThanOrEqual">
      <formula>0</formula>
    </cfRule>
  </conditionalFormatting>
  <conditionalFormatting sqref="G245">
    <cfRule type="cellIs" dxfId="7426" priority="137" operator="lessThanOrEqual">
      <formula>0</formula>
    </cfRule>
    <cfRule type="cellIs" dxfId="7425" priority="138" operator="greaterThanOrEqual">
      <formula>0</formula>
    </cfRule>
  </conditionalFormatting>
  <conditionalFormatting sqref="AD246:AI246 T246:Y246 M246:O246">
    <cfRule type="cellIs" dxfId="7424" priority="135" operator="greaterThanOrEqual">
      <formula>0</formula>
    </cfRule>
    <cfRule type="cellIs" dxfId="7423" priority="136" operator="lessThanOrEqual">
      <formula>0</formula>
    </cfRule>
  </conditionalFormatting>
  <conditionalFormatting sqref="G246">
    <cfRule type="cellIs" dxfId="7422" priority="133" operator="lessThanOrEqual">
      <formula>0</formula>
    </cfRule>
    <cfRule type="cellIs" dxfId="7421" priority="134" operator="greaterThanOrEqual">
      <formula>0</formula>
    </cfRule>
  </conditionalFormatting>
  <conditionalFormatting sqref="AD247:AI247 T247:Y247 M247:O247">
    <cfRule type="cellIs" dxfId="7420" priority="131" operator="greaterThanOrEqual">
      <formula>0</formula>
    </cfRule>
    <cfRule type="cellIs" dxfId="7419" priority="132" operator="lessThanOrEqual">
      <formula>0</formula>
    </cfRule>
  </conditionalFormatting>
  <conditionalFormatting sqref="G247">
    <cfRule type="cellIs" dxfId="7418" priority="129" operator="lessThanOrEqual">
      <formula>0</formula>
    </cfRule>
    <cfRule type="cellIs" dxfId="7417" priority="130" operator="greaterThanOrEqual">
      <formula>0</formula>
    </cfRule>
  </conditionalFormatting>
  <conditionalFormatting sqref="AD248:AI248 T248:Y248 M248:O248">
    <cfRule type="cellIs" dxfId="7416" priority="127" operator="greaterThanOrEqual">
      <formula>0</formula>
    </cfRule>
    <cfRule type="cellIs" dxfId="7415" priority="128" operator="lessThanOrEqual">
      <formula>0</formula>
    </cfRule>
  </conditionalFormatting>
  <conditionalFormatting sqref="G248">
    <cfRule type="cellIs" dxfId="7414" priority="125" operator="lessThanOrEqual">
      <formula>0</formula>
    </cfRule>
    <cfRule type="cellIs" dxfId="7413" priority="126" operator="greaterThanOrEqual">
      <formula>0</formula>
    </cfRule>
  </conditionalFormatting>
  <conditionalFormatting sqref="AD249:AI249 T249:Y249 M249:O249">
    <cfRule type="cellIs" dxfId="7412" priority="123" operator="greaterThanOrEqual">
      <formula>0</formula>
    </cfRule>
    <cfRule type="cellIs" dxfId="7411" priority="124" operator="lessThanOrEqual">
      <formula>0</formula>
    </cfRule>
  </conditionalFormatting>
  <conditionalFormatting sqref="G249">
    <cfRule type="cellIs" dxfId="7410" priority="121" operator="lessThanOrEqual">
      <formula>0</formula>
    </cfRule>
    <cfRule type="cellIs" dxfId="7409" priority="122" operator="greaterThanOrEqual">
      <formula>0</formula>
    </cfRule>
  </conditionalFormatting>
  <conditionalFormatting sqref="AD250:AI250 T250:Y250 M250:O250">
    <cfRule type="cellIs" dxfId="7408" priority="119" operator="greaterThanOrEqual">
      <formula>0</formula>
    </cfRule>
    <cfRule type="cellIs" dxfId="7407" priority="120" operator="lessThanOrEqual">
      <formula>0</formula>
    </cfRule>
  </conditionalFormatting>
  <conditionalFormatting sqref="G250">
    <cfRule type="cellIs" dxfId="7406" priority="117" operator="lessThanOrEqual">
      <formula>0</formula>
    </cfRule>
    <cfRule type="cellIs" dxfId="7405" priority="118" operator="greaterThanOrEqual">
      <formula>0</formula>
    </cfRule>
  </conditionalFormatting>
  <conditionalFormatting sqref="AD252:AI253 T252:Y253 M252:O253">
    <cfRule type="cellIs" dxfId="7404" priority="111" operator="greaterThanOrEqual">
      <formula>0</formula>
    </cfRule>
    <cfRule type="cellIs" dxfId="7403" priority="112" operator="lessThanOrEqual">
      <formula>0</formula>
    </cfRule>
  </conditionalFormatting>
  <conditionalFormatting sqref="G252:G253">
    <cfRule type="cellIs" dxfId="7402" priority="109" operator="lessThanOrEqual">
      <formula>0</formula>
    </cfRule>
    <cfRule type="cellIs" dxfId="7401" priority="110" operator="greaterThanOrEqual">
      <formula>0</formula>
    </cfRule>
  </conditionalFormatting>
  <conditionalFormatting sqref="AD251:AI251 T251:Y251 M251:O251">
    <cfRule type="cellIs" dxfId="7400" priority="107" operator="greaterThanOrEqual">
      <formula>0</formula>
    </cfRule>
    <cfRule type="cellIs" dxfId="7399" priority="108" operator="lessThanOrEqual">
      <formula>0</formula>
    </cfRule>
  </conditionalFormatting>
  <conditionalFormatting sqref="G251">
    <cfRule type="cellIs" dxfId="7398" priority="105" operator="lessThanOrEqual">
      <formula>0</formula>
    </cfRule>
    <cfRule type="cellIs" dxfId="7397" priority="106" operator="greaterThanOrEqual">
      <formula>0</formula>
    </cfRule>
  </conditionalFormatting>
  <conditionalFormatting sqref="AD254:AI254 T254:Y254 M254:O254">
    <cfRule type="cellIs" dxfId="7396" priority="103" operator="greaterThanOrEqual">
      <formula>0</formula>
    </cfRule>
    <cfRule type="cellIs" dxfId="7395" priority="104" operator="lessThanOrEqual">
      <formula>0</formula>
    </cfRule>
  </conditionalFormatting>
  <conditionalFormatting sqref="G254">
    <cfRule type="cellIs" dxfId="7394" priority="101" operator="lessThanOrEqual">
      <formula>0</formula>
    </cfRule>
    <cfRule type="cellIs" dxfId="7393" priority="102" operator="greaterThanOrEqual">
      <formula>0</formula>
    </cfRule>
  </conditionalFormatting>
  <conditionalFormatting sqref="AD255:AI255 T255:Y255 M255:O255">
    <cfRule type="cellIs" dxfId="7392" priority="99" operator="greaterThanOrEqual">
      <formula>0</formula>
    </cfRule>
    <cfRule type="cellIs" dxfId="7391" priority="100" operator="lessThanOrEqual">
      <formula>0</formula>
    </cfRule>
  </conditionalFormatting>
  <conditionalFormatting sqref="G255">
    <cfRule type="cellIs" dxfId="7390" priority="97" operator="lessThanOrEqual">
      <formula>0</formula>
    </cfRule>
    <cfRule type="cellIs" dxfId="7389" priority="98" operator="greaterThanOrEqual">
      <formula>0</formula>
    </cfRule>
  </conditionalFormatting>
  <conditionalFormatting sqref="AD256:AI256 T256:Y256 M256:O256">
    <cfRule type="cellIs" dxfId="7388" priority="95" operator="greaterThanOrEqual">
      <formula>0</formula>
    </cfRule>
    <cfRule type="cellIs" dxfId="7387" priority="96" operator="lessThanOrEqual">
      <formula>0</formula>
    </cfRule>
  </conditionalFormatting>
  <conditionalFormatting sqref="G256">
    <cfRule type="cellIs" dxfId="7386" priority="93" operator="lessThanOrEqual">
      <formula>0</formula>
    </cfRule>
    <cfRule type="cellIs" dxfId="7385" priority="94" operator="greaterThanOrEqual">
      <formula>0</formula>
    </cfRule>
  </conditionalFormatting>
  <conditionalFormatting sqref="AD257:AI257 T257:Y257 M257:O257">
    <cfRule type="cellIs" dxfId="7384" priority="91" operator="greaterThanOrEqual">
      <formula>0</formula>
    </cfRule>
    <cfRule type="cellIs" dxfId="7383" priority="92" operator="lessThanOrEqual">
      <formula>0</formula>
    </cfRule>
  </conditionalFormatting>
  <conditionalFormatting sqref="G257">
    <cfRule type="cellIs" dxfId="7382" priority="89" operator="lessThanOrEqual">
      <formula>0</formula>
    </cfRule>
    <cfRule type="cellIs" dxfId="7381" priority="90" operator="greaterThanOrEqual">
      <formula>0</formula>
    </cfRule>
  </conditionalFormatting>
  <conditionalFormatting sqref="AD258:AI258 T258:Y258 M258:O258">
    <cfRule type="cellIs" dxfId="7380" priority="87" operator="greaterThanOrEqual">
      <formula>0</formula>
    </cfRule>
    <cfRule type="cellIs" dxfId="7379" priority="88" operator="lessThanOrEqual">
      <formula>0</formula>
    </cfRule>
  </conditionalFormatting>
  <conditionalFormatting sqref="G258">
    <cfRule type="cellIs" dxfId="7378" priority="85" operator="lessThanOrEqual">
      <formula>0</formula>
    </cfRule>
    <cfRule type="cellIs" dxfId="7377" priority="86" operator="greaterThanOrEqual">
      <formula>0</formula>
    </cfRule>
  </conditionalFormatting>
  <conditionalFormatting sqref="AD259:AI263 T259:Y263 M259:O263">
    <cfRule type="cellIs" dxfId="7376" priority="83" operator="greaterThanOrEqual">
      <formula>0</formula>
    </cfRule>
    <cfRule type="cellIs" dxfId="7375" priority="84" operator="lessThanOrEqual">
      <formula>0</formula>
    </cfRule>
  </conditionalFormatting>
  <conditionalFormatting sqref="G259:G263">
    <cfRule type="cellIs" dxfId="7374" priority="81" operator="lessThanOrEqual">
      <formula>0</formula>
    </cfRule>
    <cfRule type="cellIs" dxfId="7373" priority="82" operator="greaterThanOrEqual">
      <formula>0</formula>
    </cfRule>
  </conditionalFormatting>
  <conditionalFormatting sqref="AD264:AI264 T264:Y264 M264:O264">
    <cfRule type="cellIs" dxfId="7372" priority="79" operator="greaterThanOrEqual">
      <formula>0</formula>
    </cfRule>
    <cfRule type="cellIs" dxfId="7371" priority="80" operator="lessThanOrEqual">
      <formula>0</formula>
    </cfRule>
  </conditionalFormatting>
  <conditionalFormatting sqref="G264">
    <cfRule type="cellIs" dxfId="7370" priority="77" operator="lessThanOrEqual">
      <formula>0</formula>
    </cfRule>
    <cfRule type="cellIs" dxfId="7369" priority="78" operator="greaterThanOrEqual">
      <formula>0</formula>
    </cfRule>
  </conditionalFormatting>
  <conditionalFormatting sqref="AD265:AI272 T265:Y272 M265:O272">
    <cfRule type="cellIs" dxfId="7368" priority="75" operator="greaterThanOrEqual">
      <formula>0</formula>
    </cfRule>
    <cfRule type="cellIs" dxfId="7367" priority="76" operator="lessThanOrEqual">
      <formula>0</formula>
    </cfRule>
  </conditionalFormatting>
  <conditionalFormatting sqref="G265:G272">
    <cfRule type="cellIs" dxfId="7366" priority="73" operator="lessThanOrEqual">
      <formula>0</formula>
    </cfRule>
    <cfRule type="cellIs" dxfId="7365" priority="74" operator="greaterThanOrEqual">
      <formula>0</formula>
    </cfRule>
  </conditionalFormatting>
  <conditionalFormatting sqref="AD273:AI273 T273:Y273 M273:O273">
    <cfRule type="cellIs" dxfId="7364" priority="71" operator="greaterThanOrEqual">
      <formula>0</formula>
    </cfRule>
    <cfRule type="cellIs" dxfId="7363" priority="72" operator="lessThanOrEqual">
      <formula>0</formula>
    </cfRule>
  </conditionalFormatting>
  <conditionalFormatting sqref="G273">
    <cfRule type="cellIs" dxfId="7362" priority="69" operator="lessThanOrEqual">
      <formula>0</formula>
    </cfRule>
    <cfRule type="cellIs" dxfId="7361" priority="70" operator="greaterThanOrEqual">
      <formula>0</formula>
    </cfRule>
  </conditionalFormatting>
  <conditionalFormatting sqref="AD274:AI274 T274:Y274 M274:O274">
    <cfRule type="cellIs" dxfId="7360" priority="67" operator="greaterThanOrEqual">
      <formula>0</formula>
    </cfRule>
    <cfRule type="cellIs" dxfId="7359" priority="68" operator="lessThanOrEqual">
      <formula>0</formula>
    </cfRule>
  </conditionalFormatting>
  <conditionalFormatting sqref="G274">
    <cfRule type="cellIs" dxfId="7358" priority="65" operator="lessThanOrEqual">
      <formula>0</formula>
    </cfRule>
    <cfRule type="cellIs" dxfId="7357" priority="66" operator="greaterThanOrEqual">
      <formula>0</formula>
    </cfRule>
  </conditionalFormatting>
  <conditionalFormatting sqref="AD275:AI276 T275:Y276 M275:O276">
    <cfRule type="cellIs" dxfId="7356" priority="63" operator="greaterThanOrEqual">
      <formula>0</formula>
    </cfRule>
    <cfRule type="cellIs" dxfId="7355" priority="64" operator="lessThanOrEqual">
      <formula>0</formula>
    </cfRule>
  </conditionalFormatting>
  <conditionalFormatting sqref="G275:G276">
    <cfRule type="cellIs" dxfId="7354" priority="61" operator="lessThanOrEqual">
      <formula>0</formula>
    </cfRule>
    <cfRule type="cellIs" dxfId="7353" priority="62" operator="greaterThanOrEqual">
      <formula>0</formula>
    </cfRule>
  </conditionalFormatting>
  <conditionalFormatting sqref="AD277:AI277 T277:Y277 M277:O277">
    <cfRule type="cellIs" dxfId="7352" priority="59" operator="greaterThanOrEqual">
      <formula>0</formula>
    </cfRule>
    <cfRule type="cellIs" dxfId="7351" priority="60" operator="lessThanOrEqual">
      <formula>0</formula>
    </cfRule>
  </conditionalFormatting>
  <conditionalFormatting sqref="G277">
    <cfRule type="cellIs" dxfId="7350" priority="57" operator="lessThanOrEqual">
      <formula>0</formula>
    </cfRule>
    <cfRule type="cellIs" dxfId="7349" priority="58" operator="greaterThanOrEqual">
      <formula>0</formula>
    </cfRule>
  </conditionalFormatting>
  <conditionalFormatting sqref="AD212:AI212 T212:Y212 M212:O212">
    <cfRule type="cellIs" dxfId="7348" priority="51" operator="greaterThanOrEqual">
      <formula>0</formula>
    </cfRule>
    <cfRule type="cellIs" dxfId="7347" priority="52" operator="lessThanOrEqual">
      <formula>0</formula>
    </cfRule>
  </conditionalFormatting>
  <conditionalFormatting sqref="G212">
    <cfRule type="cellIs" dxfId="7346" priority="49" operator="lessThanOrEqual">
      <formula>0</formula>
    </cfRule>
    <cfRule type="cellIs" dxfId="7345" priority="50" operator="greaterThanOrEqual">
      <formula>0</formula>
    </cfRule>
  </conditionalFormatting>
  <conditionalFormatting sqref="AD278:AI280 T278:Y280 M278:O280">
    <cfRule type="cellIs" dxfId="7344" priority="47" operator="greaterThanOrEqual">
      <formula>0</formula>
    </cfRule>
    <cfRule type="cellIs" dxfId="7343" priority="48" operator="lessThanOrEqual">
      <formula>0</formula>
    </cfRule>
  </conditionalFormatting>
  <conditionalFormatting sqref="G278:G280">
    <cfRule type="cellIs" dxfId="7342" priority="45" operator="lessThanOrEqual">
      <formula>0</formula>
    </cfRule>
    <cfRule type="cellIs" dxfId="7341" priority="46" operator="greaterThanOrEqual">
      <formula>0</formula>
    </cfRule>
  </conditionalFormatting>
  <conditionalFormatting sqref="AD281:AI281 T281:Y281 M281:O281">
    <cfRule type="cellIs" dxfId="7340" priority="43" operator="greaterThanOrEqual">
      <formula>0</formula>
    </cfRule>
    <cfRule type="cellIs" dxfId="7339" priority="44" operator="lessThanOrEqual">
      <formula>0</formula>
    </cfRule>
  </conditionalFormatting>
  <conditionalFormatting sqref="G281">
    <cfRule type="cellIs" dxfId="7338" priority="41" operator="lessThanOrEqual">
      <formula>0</formula>
    </cfRule>
    <cfRule type="cellIs" dxfId="7337" priority="42" operator="greaterThanOrEqual">
      <formula>0</formula>
    </cfRule>
  </conditionalFormatting>
  <conditionalFormatting sqref="AD282:AI282 T282:Y282 M282:O282">
    <cfRule type="cellIs" dxfId="7336" priority="39" operator="greaterThanOrEqual">
      <formula>0</formula>
    </cfRule>
    <cfRule type="cellIs" dxfId="7335" priority="40" operator="lessThanOrEqual">
      <formula>0</formula>
    </cfRule>
  </conditionalFormatting>
  <conditionalFormatting sqref="G282">
    <cfRule type="cellIs" dxfId="7334" priority="37" operator="lessThanOrEqual">
      <formula>0</formula>
    </cfRule>
    <cfRule type="cellIs" dxfId="7333" priority="38" operator="greaterThanOrEqual">
      <formula>0</formula>
    </cfRule>
  </conditionalFormatting>
  <conditionalFormatting sqref="AD283:AI283 T283:Y283 M283:O283">
    <cfRule type="cellIs" dxfId="7332" priority="23" operator="greaterThanOrEqual">
      <formula>0</formula>
    </cfRule>
    <cfRule type="cellIs" dxfId="7331" priority="24" operator="lessThanOrEqual">
      <formula>0</formula>
    </cfRule>
  </conditionalFormatting>
  <conditionalFormatting sqref="G283">
    <cfRule type="cellIs" dxfId="7330" priority="21" operator="lessThanOrEqual">
      <formula>0</formula>
    </cfRule>
    <cfRule type="cellIs" dxfId="7329" priority="22" operator="greaterThanOrEqual">
      <formula>0</formula>
    </cfRule>
  </conditionalFormatting>
  <conditionalFormatting sqref="AD284:AI284 T284:Y284 M284:O284">
    <cfRule type="cellIs" dxfId="7328" priority="19" operator="greaterThanOrEqual">
      <formula>0</formula>
    </cfRule>
    <cfRule type="cellIs" dxfId="7327" priority="20" operator="lessThanOrEqual">
      <formula>0</formula>
    </cfRule>
  </conditionalFormatting>
  <conditionalFormatting sqref="G284">
    <cfRule type="cellIs" dxfId="7326" priority="17" operator="lessThanOrEqual">
      <formula>0</formula>
    </cfRule>
    <cfRule type="cellIs" dxfId="7325" priority="18" operator="greaterThanOrEqual">
      <formula>0</formula>
    </cfRule>
  </conditionalFormatting>
  <conditionalFormatting sqref="AD285:AI285 T285:Y285 M285:O285">
    <cfRule type="cellIs" dxfId="7324" priority="15" operator="greaterThanOrEqual">
      <formula>0</formula>
    </cfRule>
    <cfRule type="cellIs" dxfId="7323" priority="16" operator="lessThanOrEqual">
      <formula>0</formula>
    </cfRule>
  </conditionalFormatting>
  <conditionalFormatting sqref="G285">
    <cfRule type="cellIs" dxfId="7322" priority="13" operator="lessThanOrEqual">
      <formula>0</formula>
    </cfRule>
    <cfRule type="cellIs" dxfId="7321" priority="14" operator="greaterThanOrEqual">
      <formula>0</formula>
    </cfRule>
  </conditionalFormatting>
  <conditionalFormatting sqref="AD286:AI286 T286:Y286 M286:O286 M295:O295 T295:Y295 AD295:AI295">
    <cfRule type="cellIs" dxfId="7320" priority="11" operator="greaterThanOrEqual">
      <formula>0</formula>
    </cfRule>
    <cfRule type="cellIs" dxfId="7319" priority="12" operator="lessThanOrEqual">
      <formula>0</formula>
    </cfRule>
  </conditionalFormatting>
  <conditionalFormatting sqref="G286 G295">
    <cfRule type="cellIs" dxfId="7318" priority="9" operator="lessThanOrEqual">
      <formula>0</formula>
    </cfRule>
    <cfRule type="cellIs" dxfId="7317" priority="10" operator="greaterThanOrEqual">
      <formula>0</formula>
    </cfRule>
  </conditionalFormatting>
  <conditionalFormatting sqref="AD287:AI289 T287:Y289 M287:O289">
    <cfRule type="cellIs" dxfId="7316" priority="7" operator="greaterThanOrEqual">
      <formula>0</formula>
    </cfRule>
    <cfRule type="cellIs" dxfId="7315" priority="8" operator="lessThanOrEqual">
      <formula>0</formula>
    </cfRule>
  </conditionalFormatting>
  <conditionalFormatting sqref="G287:G289">
    <cfRule type="cellIs" dxfId="7314" priority="5" operator="lessThanOrEqual">
      <formula>0</formula>
    </cfRule>
    <cfRule type="cellIs" dxfId="7313" priority="6" operator="greaterThanOrEqual">
      <formula>0</formula>
    </cfRule>
  </conditionalFormatting>
  <conditionalFormatting sqref="AD290:AI294 T290:Y294 M290:O294">
    <cfRule type="cellIs" dxfId="7312" priority="3" operator="greaterThanOrEqual">
      <formula>0</formula>
    </cfRule>
    <cfRule type="cellIs" dxfId="7311" priority="4" operator="lessThanOrEqual">
      <formula>0</formula>
    </cfRule>
  </conditionalFormatting>
  <conditionalFormatting sqref="G290:G294">
    <cfRule type="cellIs" dxfId="7310" priority="1" operator="lessThanOrEqual">
      <formula>0</formula>
    </cfRule>
    <cfRule type="cellIs" dxfId="7309" priority="2" operator="greaterThanOrEqual">
      <formula>0</formula>
    </cfRule>
  </conditionalFormatting>
  <pageMargins left="0.7" right="0.7" top="0.75" bottom="0.75" header="0.3" footer="0.3"/>
  <pageSetup paperSize="9" scale="55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16"/>
  <dimension ref="B5:DR65"/>
  <sheetViews>
    <sheetView showGridLines="0" zoomScaleNormal="100" workbookViewId="0">
      <pane xSplit="2" ySplit="8" topLeftCell="BC9" activePane="bottomRight" state="frozen"/>
      <selection sqref="A1:XFD1048576"/>
      <selection pane="topRight" sqref="A1:XFD1048576"/>
      <selection pane="bottomLeft" sqref="A1:XFD1048576"/>
      <selection pane="bottomRight" activeCell="CS15" sqref="CS15"/>
    </sheetView>
  </sheetViews>
  <sheetFormatPr defaultColWidth="9.33203125" defaultRowHeight="12"/>
  <cols>
    <col min="1" max="1" width="1.33203125" style="1" customWidth="1"/>
    <col min="2" max="2" width="28.6640625" style="6" bestFit="1" customWidth="1"/>
    <col min="3" max="5" width="6.6640625" style="1" hidden="1" customWidth="1"/>
    <col min="6" max="8" width="8.83203125" style="1" bestFit="1" customWidth="1"/>
    <col min="9" max="11" width="6.6640625" style="1" hidden="1" customWidth="1"/>
    <col min="12" max="13" width="8" style="1" customWidth="1"/>
    <col min="14" max="14" width="9" style="1" bestFit="1" customWidth="1"/>
    <col min="15" max="17" width="6.6640625" style="1" hidden="1" customWidth="1"/>
    <col min="18" max="18" width="8.1640625" style="1" bestFit="1" customWidth="1"/>
    <col min="19" max="19" width="7.6640625" style="1" bestFit="1" customWidth="1"/>
    <col min="20" max="20" width="8.83203125" style="1" bestFit="1" customWidth="1"/>
    <col min="21" max="23" width="6.6640625" style="1" hidden="1" customWidth="1"/>
    <col min="24" max="25" width="7.83203125" style="1" bestFit="1" customWidth="1"/>
    <col min="26" max="26" width="8.83203125" style="1" bestFit="1" customWidth="1"/>
    <col min="27" max="29" width="6.6640625" style="1" hidden="1" customWidth="1"/>
    <col min="30" max="31" width="7.83203125" style="1" bestFit="1" customWidth="1"/>
    <col min="32" max="32" width="8.83203125" style="1" bestFit="1" customWidth="1"/>
    <col min="33" max="35" width="6.6640625" style="1" hidden="1" customWidth="1"/>
    <col min="36" max="37" width="7.83203125" style="1" bestFit="1" customWidth="1"/>
    <col min="38" max="38" width="8.83203125" style="1" bestFit="1" customWidth="1"/>
    <col min="39" max="41" width="6.6640625" style="1" hidden="1" customWidth="1"/>
    <col min="42" max="43" width="7.6640625" style="1" bestFit="1" customWidth="1"/>
    <col min="44" max="44" width="8.83203125" style="1" bestFit="1" customWidth="1"/>
    <col min="45" max="47" width="6.6640625" style="1" hidden="1" customWidth="1"/>
    <col min="48" max="48" width="8.83203125" style="1" bestFit="1" customWidth="1"/>
    <col min="49" max="50" width="9" style="1" bestFit="1" customWidth="1"/>
    <col min="51" max="53" width="6.6640625" style="1" hidden="1" customWidth="1"/>
    <col min="54" max="54" width="8.1640625" style="1" bestFit="1" customWidth="1"/>
    <col min="55" max="55" width="7.83203125" style="1" bestFit="1" customWidth="1"/>
    <col min="56" max="56" width="8.83203125" style="1" bestFit="1" customWidth="1"/>
    <col min="57" max="59" width="6.6640625" style="1" hidden="1" customWidth="1"/>
    <col min="60" max="60" width="8.33203125" style="1" bestFit="1" customWidth="1"/>
    <col min="61" max="61" width="8" style="1" bestFit="1" customWidth="1"/>
    <col min="62" max="62" width="9" style="1" bestFit="1" customWidth="1"/>
    <col min="63" max="65" width="6.6640625" style="1" hidden="1" customWidth="1"/>
    <col min="66" max="66" width="8.33203125" style="1" bestFit="1" customWidth="1"/>
    <col min="67" max="67" width="8" style="1" bestFit="1" customWidth="1"/>
    <col min="68" max="68" width="9" style="1" bestFit="1" customWidth="1"/>
    <col min="69" max="71" width="6.6640625" style="1" hidden="1" customWidth="1"/>
    <col min="72" max="72" width="8.33203125" style="1" bestFit="1" customWidth="1"/>
    <col min="73" max="73" width="8" style="1" bestFit="1" customWidth="1"/>
    <col min="74" max="74" width="9" style="1" bestFit="1" customWidth="1"/>
    <col min="75" max="77" width="6.6640625" style="1" hidden="1" customWidth="1"/>
    <col min="78" max="78" width="8.33203125" style="1" bestFit="1" customWidth="1"/>
    <col min="79" max="79" width="8" style="1" bestFit="1" customWidth="1"/>
    <col min="80" max="80" width="9" style="1" bestFit="1" customWidth="1"/>
    <col min="81" max="83" width="6.6640625" style="1" hidden="1" customWidth="1"/>
    <col min="84" max="84" width="8.33203125" style="1" bestFit="1" customWidth="1"/>
    <col min="85" max="85" width="8" style="1" bestFit="1" customWidth="1"/>
    <col min="86" max="86" width="9" style="1" bestFit="1" customWidth="1"/>
    <col min="87" max="89" width="6.6640625" style="1" hidden="1" customWidth="1"/>
    <col min="90" max="91" width="8" style="1" customWidth="1"/>
    <col min="92" max="92" width="9.1640625" style="1" bestFit="1" customWidth="1"/>
    <col min="93" max="95" width="6.6640625" style="1" hidden="1" customWidth="1"/>
    <col min="96" max="97" width="8.5" style="1" bestFit="1" customWidth="1"/>
    <col min="98" max="98" width="8.6640625" style="1" bestFit="1" customWidth="1"/>
    <col min="99" max="101" width="7.6640625" style="1" hidden="1" customWidth="1"/>
    <col min="102" max="103" width="8.83203125" style="1" bestFit="1" customWidth="1"/>
    <col min="104" max="104" width="8" style="1" customWidth="1"/>
    <col min="105" max="107" width="7.6640625" style="1" hidden="1" customWidth="1"/>
    <col min="108" max="109" width="8.83203125" style="1" bestFit="1" customWidth="1"/>
    <col min="110" max="110" width="8" style="1" customWidth="1"/>
    <col min="111" max="113" width="7.6640625" style="1" hidden="1" customWidth="1"/>
    <col min="114" max="115" width="8.83203125" style="1" bestFit="1" customWidth="1"/>
    <col min="116" max="116" width="8" style="1" customWidth="1"/>
    <col min="117" max="118" width="8.1640625" style="1" hidden="1" customWidth="1"/>
    <col min="119" max="120" width="9.1640625" style="1" hidden="1" customWidth="1"/>
    <col min="121" max="121" width="13.6640625" style="1" hidden="1" customWidth="1"/>
    <col min="122" max="122" width="10" style="1" hidden="1" customWidth="1"/>
    <col min="123" max="16384" width="9.33203125" style="1"/>
  </cols>
  <sheetData>
    <row r="5" spans="2:122" ht="9" customHeight="1"/>
    <row r="6" spans="2:122" s="21" customFormat="1" ht="12.75">
      <c r="B6" s="23" t="s">
        <v>68</v>
      </c>
      <c r="C6" s="345" t="s">
        <v>1389</v>
      </c>
      <c r="D6" s="346"/>
      <c r="E6" s="346"/>
      <c r="F6" s="346"/>
      <c r="G6" s="346"/>
      <c r="H6" s="347"/>
      <c r="I6" s="345" t="s">
        <v>1390</v>
      </c>
      <c r="J6" s="346"/>
      <c r="K6" s="346"/>
      <c r="L6" s="346"/>
      <c r="M6" s="346"/>
      <c r="N6" s="347"/>
      <c r="O6" s="345" t="s">
        <v>1391</v>
      </c>
      <c r="P6" s="346"/>
      <c r="Q6" s="346"/>
      <c r="R6" s="346"/>
      <c r="S6" s="346"/>
      <c r="T6" s="347"/>
      <c r="U6" s="345" t="s">
        <v>1392</v>
      </c>
      <c r="V6" s="346"/>
      <c r="W6" s="346"/>
      <c r="X6" s="346"/>
      <c r="Y6" s="346"/>
      <c r="Z6" s="347"/>
      <c r="AA6" s="345" t="s">
        <v>1393</v>
      </c>
      <c r="AB6" s="346"/>
      <c r="AC6" s="346"/>
      <c r="AD6" s="346"/>
      <c r="AE6" s="346"/>
      <c r="AF6" s="347"/>
      <c r="AG6" s="345" t="s">
        <v>1394</v>
      </c>
      <c r="AH6" s="346"/>
      <c r="AI6" s="346"/>
      <c r="AJ6" s="346"/>
      <c r="AK6" s="346"/>
      <c r="AL6" s="347"/>
      <c r="AM6" s="345" t="s">
        <v>439</v>
      </c>
      <c r="AN6" s="346"/>
      <c r="AO6" s="346"/>
      <c r="AP6" s="346"/>
      <c r="AQ6" s="346"/>
      <c r="AR6" s="347"/>
      <c r="AS6" s="345" t="s">
        <v>755</v>
      </c>
      <c r="AT6" s="346"/>
      <c r="AU6" s="346"/>
      <c r="AV6" s="346"/>
      <c r="AW6" s="346"/>
      <c r="AX6" s="347"/>
      <c r="AY6" s="345" t="s">
        <v>1395</v>
      </c>
      <c r="AZ6" s="346"/>
      <c r="BA6" s="346"/>
      <c r="BB6" s="346"/>
      <c r="BC6" s="346"/>
      <c r="BD6" s="347"/>
      <c r="BE6" s="345" t="s">
        <v>1396</v>
      </c>
      <c r="BF6" s="346"/>
      <c r="BG6" s="346"/>
      <c r="BH6" s="346"/>
      <c r="BI6" s="346"/>
      <c r="BJ6" s="347"/>
      <c r="BK6" s="345" t="s">
        <v>1397</v>
      </c>
      <c r="BL6" s="346"/>
      <c r="BM6" s="346"/>
      <c r="BN6" s="346"/>
      <c r="BO6" s="346"/>
      <c r="BP6" s="347"/>
      <c r="BQ6" s="345" t="s">
        <v>1398</v>
      </c>
      <c r="BR6" s="346"/>
      <c r="BS6" s="346"/>
      <c r="BT6" s="346"/>
      <c r="BU6" s="346"/>
      <c r="BV6" s="347"/>
      <c r="BW6" s="345" t="s">
        <v>756</v>
      </c>
      <c r="BX6" s="346"/>
      <c r="BY6" s="346"/>
      <c r="BZ6" s="346"/>
      <c r="CA6" s="346"/>
      <c r="CB6" s="347"/>
      <c r="CC6" s="345" t="s">
        <v>1399</v>
      </c>
      <c r="CD6" s="346"/>
      <c r="CE6" s="346"/>
      <c r="CF6" s="346"/>
      <c r="CG6" s="346"/>
      <c r="CH6" s="347"/>
      <c r="CI6" s="345" t="s">
        <v>440</v>
      </c>
      <c r="CJ6" s="346"/>
      <c r="CK6" s="346"/>
      <c r="CL6" s="346"/>
      <c r="CM6" s="346"/>
      <c r="CN6" s="347"/>
      <c r="CO6" s="345" t="s">
        <v>556</v>
      </c>
      <c r="CP6" s="346"/>
      <c r="CQ6" s="346"/>
      <c r="CR6" s="346"/>
      <c r="CS6" s="346"/>
      <c r="CT6" s="347"/>
      <c r="CU6" s="345" t="s">
        <v>1401</v>
      </c>
      <c r="CV6" s="346"/>
      <c r="CW6" s="346"/>
      <c r="CX6" s="346"/>
      <c r="CY6" s="346"/>
      <c r="CZ6" s="347"/>
      <c r="DA6" s="345" t="s">
        <v>1400</v>
      </c>
      <c r="DB6" s="346"/>
      <c r="DC6" s="346"/>
      <c r="DD6" s="346"/>
      <c r="DE6" s="346"/>
      <c r="DF6" s="347"/>
      <c r="DG6" s="345" t="s">
        <v>1402</v>
      </c>
      <c r="DH6" s="346"/>
      <c r="DI6" s="346"/>
      <c r="DJ6" s="346"/>
      <c r="DK6" s="346"/>
      <c r="DL6" s="347"/>
      <c r="DM6" s="359" t="s">
        <v>285</v>
      </c>
      <c r="DN6" s="360"/>
      <c r="DO6" s="360"/>
      <c r="DP6" s="360"/>
      <c r="DQ6" s="360"/>
      <c r="DR6" s="361"/>
    </row>
    <row r="7" spans="2:122" s="35" customFormat="1" ht="11.25" hidden="1">
      <c r="B7" s="31" t="s">
        <v>7</v>
      </c>
      <c r="C7" s="32" t="s">
        <v>548</v>
      </c>
      <c r="D7" s="33" t="str">
        <f>C7</f>
        <v>ABFRL IN</v>
      </c>
      <c r="E7" s="33" t="str">
        <f t="shared" ref="E7:H7" si="0">D7</f>
        <v>ABFRL IN</v>
      </c>
      <c r="F7" s="33" t="str">
        <f t="shared" si="0"/>
        <v>ABFRL IN</v>
      </c>
      <c r="G7" s="33" t="str">
        <f t="shared" si="0"/>
        <v>ABFRL IN</v>
      </c>
      <c r="H7" s="34" t="str">
        <f t="shared" si="0"/>
        <v>ABFRL IN</v>
      </c>
      <c r="I7" s="32" t="s">
        <v>503</v>
      </c>
      <c r="J7" s="33" t="str">
        <f>I7</f>
        <v>DMART IN</v>
      </c>
      <c r="K7" s="33" t="str">
        <f t="shared" ref="K7" si="1">J7</f>
        <v>DMART IN</v>
      </c>
      <c r="L7" s="33" t="str">
        <f t="shared" ref="L7" si="2">K7</f>
        <v>DMART IN</v>
      </c>
      <c r="M7" s="33" t="str">
        <f t="shared" ref="M7" si="3">L7</f>
        <v>DMART IN</v>
      </c>
      <c r="N7" s="34" t="str">
        <f t="shared" ref="N7" si="4">M7</f>
        <v>DMART IN</v>
      </c>
      <c r="O7" s="32" t="s">
        <v>628</v>
      </c>
      <c r="P7" s="33" t="str">
        <f>O7</f>
        <v>BARBEQUE IN</v>
      </c>
      <c r="Q7" s="33" t="str">
        <f t="shared" ref="Q7" si="5">P7</f>
        <v>BARBEQUE IN</v>
      </c>
      <c r="R7" s="33" t="str">
        <f t="shared" ref="R7" si="6">Q7</f>
        <v>BARBEQUE IN</v>
      </c>
      <c r="S7" s="33" t="str">
        <f t="shared" ref="S7" si="7">R7</f>
        <v>BARBEQUE IN</v>
      </c>
      <c r="T7" s="34" t="str">
        <f t="shared" ref="T7" si="8">S7</f>
        <v>BARBEQUE IN</v>
      </c>
      <c r="U7" s="32" t="s">
        <v>667</v>
      </c>
      <c r="V7" s="33" t="str">
        <f>U7</f>
        <v>BATA IN</v>
      </c>
      <c r="W7" s="33" t="str">
        <f t="shared" ref="W7" si="9">V7</f>
        <v>BATA IN</v>
      </c>
      <c r="X7" s="33" t="str">
        <f t="shared" ref="X7" si="10">W7</f>
        <v>BATA IN</v>
      </c>
      <c r="Y7" s="33" t="str">
        <f t="shared" ref="Y7" si="11">X7</f>
        <v>BATA IN</v>
      </c>
      <c r="Z7" s="34" t="str">
        <f t="shared" ref="Z7" si="12">Y7</f>
        <v>BATA IN</v>
      </c>
      <c r="AA7" s="32" t="s">
        <v>668</v>
      </c>
      <c r="AB7" s="33" t="str">
        <f>AA7</f>
        <v>CAMPUS IN</v>
      </c>
      <c r="AC7" s="33" t="str">
        <f t="shared" ref="AC7" si="13">AB7</f>
        <v>CAMPUS IN</v>
      </c>
      <c r="AD7" s="33" t="str">
        <f t="shared" ref="AD7" si="14">AC7</f>
        <v>CAMPUS IN</v>
      </c>
      <c r="AE7" s="33" t="str">
        <f t="shared" ref="AE7" si="15">AD7</f>
        <v>CAMPUS IN</v>
      </c>
      <c r="AF7" s="34" t="str">
        <f t="shared" ref="AF7" si="16">AE7</f>
        <v>CAMPUS IN</v>
      </c>
      <c r="AG7" s="32" t="s">
        <v>629</v>
      </c>
      <c r="AH7" s="33" t="str">
        <f>AG7</f>
        <v>DEVYANI IN</v>
      </c>
      <c r="AI7" s="33" t="str">
        <f t="shared" ref="AI7" si="17">AH7</f>
        <v>DEVYANI IN</v>
      </c>
      <c r="AJ7" s="33" t="str">
        <f t="shared" ref="AJ7" si="18">AI7</f>
        <v>DEVYANI IN</v>
      </c>
      <c r="AK7" s="33" t="str">
        <f t="shared" ref="AK7" si="19">AJ7</f>
        <v>DEVYANI IN</v>
      </c>
      <c r="AL7" s="34" t="str">
        <f t="shared" ref="AL7" si="20">AK7</f>
        <v>DEVYANI IN</v>
      </c>
      <c r="AM7" s="32" t="s">
        <v>189</v>
      </c>
      <c r="AN7" s="33" t="str">
        <f>AM7</f>
        <v>JUBI IN</v>
      </c>
      <c r="AO7" s="33" t="str">
        <f t="shared" ref="AO7" si="21">AN7</f>
        <v>JUBI IN</v>
      </c>
      <c r="AP7" s="33" t="str">
        <f t="shared" ref="AP7" si="22">AO7</f>
        <v>JUBI IN</v>
      </c>
      <c r="AQ7" s="33" t="str">
        <f t="shared" ref="AQ7" si="23">AP7</f>
        <v>JUBI IN</v>
      </c>
      <c r="AR7" s="34" t="str">
        <f t="shared" ref="AR7" si="24">AQ7</f>
        <v>JUBI IN</v>
      </c>
      <c r="AS7" s="32" t="s">
        <v>752</v>
      </c>
      <c r="AT7" s="33" t="str">
        <f>AS7</f>
        <v>KALYANKJ IN</v>
      </c>
      <c r="AU7" s="33" t="str">
        <f t="shared" ref="AU7" si="25">AT7</f>
        <v>KALYANKJ IN</v>
      </c>
      <c r="AV7" s="33" t="str">
        <f t="shared" ref="AV7" si="26">AU7</f>
        <v>KALYANKJ IN</v>
      </c>
      <c r="AW7" s="33" t="str">
        <f t="shared" ref="AW7" si="27">AV7</f>
        <v>KALYANKJ IN</v>
      </c>
      <c r="AX7" s="34" t="str">
        <f t="shared" ref="AX7" si="28">AW7</f>
        <v>KALYANKJ IN</v>
      </c>
      <c r="AY7" s="32" t="s">
        <v>669</v>
      </c>
      <c r="AZ7" s="33" t="str">
        <f>AY7</f>
        <v>METROBRA IN</v>
      </c>
      <c r="BA7" s="33" t="str">
        <f t="shared" ref="BA7" si="29">AZ7</f>
        <v>METROBRA IN</v>
      </c>
      <c r="BB7" s="33" t="str">
        <f t="shared" ref="BB7" si="30">BA7</f>
        <v>METROBRA IN</v>
      </c>
      <c r="BC7" s="33" t="str">
        <f t="shared" ref="BC7" si="31">BB7</f>
        <v>METROBRA IN</v>
      </c>
      <c r="BD7" s="34" t="str">
        <f t="shared" ref="BD7" si="32">BC7</f>
        <v>METROBRA IN</v>
      </c>
      <c r="BE7" s="32" t="s">
        <v>670</v>
      </c>
      <c r="BF7" s="33" t="str">
        <f>BE7</f>
        <v>RLXF IN</v>
      </c>
      <c r="BG7" s="33" t="str">
        <f t="shared" ref="BG7" si="33">BF7</f>
        <v>RLXF IN</v>
      </c>
      <c r="BH7" s="33" t="str">
        <f t="shared" ref="BH7" si="34">BG7</f>
        <v>RLXF IN</v>
      </c>
      <c r="BI7" s="33" t="str">
        <f t="shared" ref="BI7" si="35">BH7</f>
        <v>RLXF IN</v>
      </c>
      <c r="BJ7" s="34" t="str">
        <f t="shared" ref="BJ7" si="36">BI7</f>
        <v>RLXF IN</v>
      </c>
      <c r="BK7" s="32" t="s">
        <v>652</v>
      </c>
      <c r="BL7" s="33" t="str">
        <f>BK7</f>
        <v>RBA IN</v>
      </c>
      <c r="BM7" s="33" t="str">
        <f t="shared" ref="BM7" si="37">BL7</f>
        <v>RBA IN</v>
      </c>
      <c r="BN7" s="33" t="str">
        <f t="shared" ref="BN7" si="38">BM7</f>
        <v>RBA IN</v>
      </c>
      <c r="BO7" s="33" t="str">
        <f t="shared" ref="BO7" si="39">BN7</f>
        <v>RBA IN</v>
      </c>
      <c r="BP7" s="34" t="str">
        <f t="shared" ref="BP7" si="40">BO7</f>
        <v>RBA IN</v>
      </c>
      <c r="BQ7" s="32" t="s">
        <v>654</v>
      </c>
      <c r="BR7" s="33" t="str">
        <f>BQ7</f>
        <v>SAPPHIRE IN</v>
      </c>
      <c r="BS7" s="33" t="str">
        <f t="shared" ref="BS7" si="41">BR7</f>
        <v>SAPPHIRE IN</v>
      </c>
      <c r="BT7" s="33" t="str">
        <f t="shared" ref="BT7" si="42">BS7</f>
        <v>SAPPHIRE IN</v>
      </c>
      <c r="BU7" s="33" t="str">
        <f t="shared" ref="BU7" si="43">BT7</f>
        <v>SAPPHIRE IN</v>
      </c>
      <c r="BV7" s="34" t="str">
        <f t="shared" ref="BV7" si="44">BU7</f>
        <v>SAPPHIRE IN</v>
      </c>
      <c r="BW7" s="32" t="s">
        <v>753</v>
      </c>
      <c r="BX7" s="33" t="str">
        <f>BW7</f>
        <v>SENCO IN</v>
      </c>
      <c r="BY7" s="33" t="str">
        <f t="shared" ref="BY7" si="45">BX7</f>
        <v>SENCO IN</v>
      </c>
      <c r="BZ7" s="33" t="str">
        <f t="shared" ref="BZ7" si="46">BY7</f>
        <v>SENCO IN</v>
      </c>
      <c r="CA7" s="33" t="str">
        <f t="shared" ref="CA7" si="47">BZ7</f>
        <v>SENCO IN</v>
      </c>
      <c r="CB7" s="34" t="str">
        <f t="shared" ref="CB7" si="48">CA7</f>
        <v>SENCO IN</v>
      </c>
      <c r="CC7" s="32" t="s">
        <v>549</v>
      </c>
      <c r="CD7" s="33" t="str">
        <f>CC7</f>
        <v>SHOP IN</v>
      </c>
      <c r="CE7" s="33" t="str">
        <f t="shared" ref="CE7" si="49">CD7</f>
        <v>SHOP IN</v>
      </c>
      <c r="CF7" s="33" t="str">
        <f t="shared" ref="CF7" si="50">CE7</f>
        <v>SHOP IN</v>
      </c>
      <c r="CG7" s="33" t="str">
        <f t="shared" ref="CG7" si="51">CF7</f>
        <v>SHOP IN</v>
      </c>
      <c r="CH7" s="34" t="str">
        <f t="shared" ref="CH7" si="52">CG7</f>
        <v>SHOP IN</v>
      </c>
      <c r="CI7" s="32" t="s">
        <v>190</v>
      </c>
      <c r="CJ7" s="33" t="str">
        <f>CI7</f>
        <v>TTAN IN</v>
      </c>
      <c r="CK7" s="33" t="str">
        <f t="shared" ref="CK7" si="53">CJ7</f>
        <v>TTAN IN</v>
      </c>
      <c r="CL7" s="33" t="str">
        <f t="shared" ref="CL7" si="54">CK7</f>
        <v>TTAN IN</v>
      </c>
      <c r="CM7" s="33" t="str">
        <f t="shared" ref="CM7" si="55">CL7</f>
        <v>TTAN IN</v>
      </c>
      <c r="CN7" s="34" t="str">
        <f t="shared" ref="CN7" si="56">CM7</f>
        <v>TTAN IN</v>
      </c>
      <c r="CO7" s="32" t="s">
        <v>550</v>
      </c>
      <c r="CP7" s="33" t="str">
        <f>CO7</f>
        <v>TRENT IN</v>
      </c>
      <c r="CQ7" s="33" t="str">
        <f t="shared" ref="CQ7" si="57">CP7</f>
        <v>TRENT IN</v>
      </c>
      <c r="CR7" s="33" t="str">
        <f t="shared" ref="CR7" si="58">CQ7</f>
        <v>TRENT IN</v>
      </c>
      <c r="CS7" s="33" t="str">
        <f t="shared" ref="CS7" si="59">CR7</f>
        <v>TRENT IN</v>
      </c>
      <c r="CT7" s="34" t="str">
        <f t="shared" ref="CT7" si="60">CS7</f>
        <v>TRENT IN</v>
      </c>
      <c r="CU7" s="32" t="s">
        <v>551</v>
      </c>
      <c r="CV7" s="33" t="str">
        <f>CU7</f>
        <v>VMART IN</v>
      </c>
      <c r="CW7" s="33" t="str">
        <f t="shared" ref="CW7" si="61">CV7</f>
        <v>VMART IN</v>
      </c>
      <c r="CX7" s="33" t="str">
        <f t="shared" ref="CX7" si="62">CW7</f>
        <v>VMART IN</v>
      </c>
      <c r="CY7" s="33" t="str">
        <f t="shared" ref="CY7" si="63">CX7</f>
        <v>VMART IN</v>
      </c>
      <c r="CZ7" s="34" t="str">
        <f t="shared" ref="CZ7" si="64">CY7</f>
        <v>VMART IN</v>
      </c>
      <c r="DA7" s="32" t="s">
        <v>687</v>
      </c>
      <c r="DB7" s="33" t="str">
        <f>DA7</f>
        <v>MANYAVAR IN</v>
      </c>
      <c r="DC7" s="33" t="str">
        <f t="shared" ref="DC7" si="65">DB7</f>
        <v>MANYAVAR IN</v>
      </c>
      <c r="DD7" s="33" t="str">
        <f t="shared" ref="DD7" si="66">DC7</f>
        <v>MANYAVAR IN</v>
      </c>
      <c r="DE7" s="33" t="str">
        <f t="shared" ref="DE7" si="67">DD7</f>
        <v>MANYAVAR IN</v>
      </c>
      <c r="DF7" s="34" t="str">
        <f t="shared" ref="DF7" si="68">DE7</f>
        <v>MANYAVAR IN</v>
      </c>
      <c r="DG7" s="32" t="s">
        <v>694</v>
      </c>
      <c r="DH7" s="33" t="str">
        <f>DG7</f>
        <v>WESTLIFE IN</v>
      </c>
      <c r="DI7" s="33" t="str">
        <f t="shared" ref="DI7" si="69">DH7</f>
        <v>WESTLIFE IN</v>
      </c>
      <c r="DJ7" s="33" t="str">
        <f t="shared" ref="DJ7" si="70">DI7</f>
        <v>WESTLIFE IN</v>
      </c>
      <c r="DK7" s="33" t="str">
        <f t="shared" ref="DK7" si="71">DJ7</f>
        <v>WESTLIFE IN</v>
      </c>
      <c r="DL7" s="34" t="str">
        <f t="shared" ref="DL7" si="72">DK7</f>
        <v>WESTLIFE IN</v>
      </c>
      <c r="DM7" s="108" t="s">
        <v>105</v>
      </c>
      <c r="DN7" s="109" t="str">
        <f>DM7</f>
        <v>Retail</v>
      </c>
      <c r="DO7" s="109" t="str">
        <f t="shared" ref="DO7:DR7" si="73">DN7</f>
        <v>Retail</v>
      </c>
      <c r="DP7" s="109" t="str">
        <f t="shared" si="73"/>
        <v>Retail</v>
      </c>
      <c r="DQ7" s="109" t="str">
        <f t="shared" si="73"/>
        <v>Retail</v>
      </c>
      <c r="DR7" s="110" t="str">
        <f t="shared" si="73"/>
        <v>Retail</v>
      </c>
    </row>
    <row r="8" spans="2:122" s="22" customFormat="1">
      <c r="B8" s="23" t="s">
        <v>69</v>
      </c>
      <c r="C8" s="112" t="str">
        <f>'Column Code'!$C$8</f>
        <v>FY21</v>
      </c>
      <c r="D8" s="113" t="str">
        <f>'Column Code'!$D$8</f>
        <v>FY22</v>
      </c>
      <c r="E8" s="113" t="str">
        <f>'Column Code'!$E$8</f>
        <v>FY23</v>
      </c>
      <c r="F8" s="113" t="str">
        <f>'Column Code'!$F$8</f>
        <v>FY24</v>
      </c>
      <c r="G8" s="113" t="str">
        <f>'Column Code'!$G$8</f>
        <v>FY25E</v>
      </c>
      <c r="H8" s="114" t="str">
        <f>'Column Code'!$H$8</f>
        <v>FY26E</v>
      </c>
      <c r="I8" s="112" t="str">
        <f>'Column Code'!$C$8</f>
        <v>FY21</v>
      </c>
      <c r="J8" s="113" t="str">
        <f>'Column Code'!$D$8</f>
        <v>FY22</v>
      </c>
      <c r="K8" s="113" t="str">
        <f>'Column Code'!$E$8</f>
        <v>FY23</v>
      </c>
      <c r="L8" s="113" t="str">
        <f>'Column Code'!$F$8</f>
        <v>FY24</v>
      </c>
      <c r="M8" s="113" t="str">
        <f>'Column Code'!$G$8</f>
        <v>FY25E</v>
      </c>
      <c r="N8" s="114" t="str">
        <f>'Column Code'!$H$8</f>
        <v>FY26E</v>
      </c>
      <c r="O8" s="112" t="str">
        <f>'Column Code'!$C$8</f>
        <v>FY21</v>
      </c>
      <c r="P8" s="113" t="str">
        <f>'Column Code'!$D$8</f>
        <v>FY22</v>
      </c>
      <c r="Q8" s="113" t="str">
        <f>'Column Code'!$E$8</f>
        <v>FY23</v>
      </c>
      <c r="R8" s="113" t="str">
        <f>'Column Code'!$F$8</f>
        <v>FY24</v>
      </c>
      <c r="S8" s="113" t="str">
        <f>'Column Code'!$G$8</f>
        <v>FY25E</v>
      </c>
      <c r="T8" s="114" t="str">
        <f>'Column Code'!$H$8</f>
        <v>FY26E</v>
      </c>
      <c r="U8" s="112" t="str">
        <f>'Column Code'!$C$8</f>
        <v>FY21</v>
      </c>
      <c r="V8" s="113" t="str">
        <f>'Column Code'!$D$8</f>
        <v>FY22</v>
      </c>
      <c r="W8" s="113" t="str">
        <f>'Column Code'!$E$8</f>
        <v>FY23</v>
      </c>
      <c r="X8" s="113" t="str">
        <f>'Column Code'!$F$8</f>
        <v>FY24</v>
      </c>
      <c r="Y8" s="113" t="str">
        <f>'Column Code'!$G$8</f>
        <v>FY25E</v>
      </c>
      <c r="Z8" s="114" t="str">
        <f>'Column Code'!$H$8</f>
        <v>FY26E</v>
      </c>
      <c r="AA8" s="112" t="str">
        <f>'Column Code'!$C$8</f>
        <v>FY21</v>
      </c>
      <c r="AB8" s="113" t="str">
        <f>'Column Code'!$D$8</f>
        <v>FY22</v>
      </c>
      <c r="AC8" s="113" t="str">
        <f>'Column Code'!$E$8</f>
        <v>FY23</v>
      </c>
      <c r="AD8" s="113" t="str">
        <f>'Column Code'!$F$8</f>
        <v>FY24</v>
      </c>
      <c r="AE8" s="113" t="str">
        <f>'Column Code'!$G$8</f>
        <v>FY25E</v>
      </c>
      <c r="AF8" s="114" t="str">
        <f>'Column Code'!$H$8</f>
        <v>FY26E</v>
      </c>
      <c r="AG8" s="112" t="str">
        <f>'Column Code'!$C$8</f>
        <v>FY21</v>
      </c>
      <c r="AH8" s="113" t="str">
        <f>'Column Code'!$D$8</f>
        <v>FY22</v>
      </c>
      <c r="AI8" s="113" t="str">
        <f>'Column Code'!$E$8</f>
        <v>FY23</v>
      </c>
      <c r="AJ8" s="113" t="str">
        <f>'Column Code'!$F$8</f>
        <v>FY24</v>
      </c>
      <c r="AK8" s="113" t="str">
        <f>'Column Code'!$G$8</f>
        <v>FY25E</v>
      </c>
      <c r="AL8" s="114" t="str">
        <f>'Column Code'!$H$8</f>
        <v>FY26E</v>
      </c>
      <c r="AM8" s="112" t="str">
        <f>'Column Code'!$C$8</f>
        <v>FY21</v>
      </c>
      <c r="AN8" s="113" t="str">
        <f>'Column Code'!$D$8</f>
        <v>FY22</v>
      </c>
      <c r="AO8" s="113" t="str">
        <f>'Column Code'!$E$8</f>
        <v>FY23</v>
      </c>
      <c r="AP8" s="113" t="str">
        <f>'Column Code'!$F$8</f>
        <v>FY24</v>
      </c>
      <c r="AQ8" s="113" t="str">
        <f>'Column Code'!$G$8</f>
        <v>FY25E</v>
      </c>
      <c r="AR8" s="114" t="str">
        <f>'Column Code'!$H$8</f>
        <v>FY26E</v>
      </c>
      <c r="AS8" s="112" t="str">
        <f>'Column Code'!$C$8</f>
        <v>FY21</v>
      </c>
      <c r="AT8" s="113" t="str">
        <f>'Column Code'!$D$8</f>
        <v>FY22</v>
      </c>
      <c r="AU8" s="113" t="str">
        <f>'Column Code'!$E$8</f>
        <v>FY23</v>
      </c>
      <c r="AV8" s="113" t="str">
        <f>'Column Code'!$F$8</f>
        <v>FY24</v>
      </c>
      <c r="AW8" s="113" t="str">
        <f>'Column Code'!$G$8</f>
        <v>FY25E</v>
      </c>
      <c r="AX8" s="114" t="str">
        <f>'Column Code'!$H$8</f>
        <v>FY26E</v>
      </c>
      <c r="AY8" s="112" t="str">
        <f>'Column Code'!$C$8</f>
        <v>FY21</v>
      </c>
      <c r="AZ8" s="113" t="str">
        <f>'Column Code'!$D$8</f>
        <v>FY22</v>
      </c>
      <c r="BA8" s="113" t="str">
        <f>'Column Code'!$E$8</f>
        <v>FY23</v>
      </c>
      <c r="BB8" s="113" t="str">
        <f>'Column Code'!$F$8</f>
        <v>FY24</v>
      </c>
      <c r="BC8" s="113" t="str">
        <f>'Column Code'!$G$8</f>
        <v>FY25E</v>
      </c>
      <c r="BD8" s="114" t="str">
        <f>'Column Code'!$H$8</f>
        <v>FY26E</v>
      </c>
      <c r="BE8" s="112" t="str">
        <f>'Column Code'!$C$8</f>
        <v>FY21</v>
      </c>
      <c r="BF8" s="113" t="str">
        <f>'Column Code'!$D$8</f>
        <v>FY22</v>
      </c>
      <c r="BG8" s="113" t="str">
        <f>'Column Code'!$E$8</f>
        <v>FY23</v>
      </c>
      <c r="BH8" s="113" t="str">
        <f>'Column Code'!$F$8</f>
        <v>FY24</v>
      </c>
      <c r="BI8" s="113" t="str">
        <f>'Column Code'!$G$8</f>
        <v>FY25E</v>
      </c>
      <c r="BJ8" s="114" t="str">
        <f>'Column Code'!$H$8</f>
        <v>FY26E</v>
      </c>
      <c r="BK8" s="112" t="str">
        <f>'Column Code'!$C$8</f>
        <v>FY21</v>
      </c>
      <c r="BL8" s="113" t="str">
        <f>'Column Code'!$D$8</f>
        <v>FY22</v>
      </c>
      <c r="BM8" s="113" t="str">
        <f>'Column Code'!$E$8</f>
        <v>FY23</v>
      </c>
      <c r="BN8" s="113" t="str">
        <f>'Column Code'!$F$8</f>
        <v>FY24</v>
      </c>
      <c r="BO8" s="113" t="str">
        <f>'Column Code'!$G$8</f>
        <v>FY25E</v>
      </c>
      <c r="BP8" s="114" t="str">
        <f>'Column Code'!$H$8</f>
        <v>FY26E</v>
      </c>
      <c r="BQ8" s="112" t="str">
        <f>'Column Code'!$C$8</f>
        <v>FY21</v>
      </c>
      <c r="BR8" s="113" t="str">
        <f>'Column Code'!$D$8</f>
        <v>FY22</v>
      </c>
      <c r="BS8" s="113" t="str">
        <f>'Column Code'!$E$8</f>
        <v>FY23</v>
      </c>
      <c r="BT8" s="113" t="str">
        <f>'Column Code'!$F$8</f>
        <v>FY24</v>
      </c>
      <c r="BU8" s="113" t="str">
        <f>'Column Code'!$G$8</f>
        <v>FY25E</v>
      </c>
      <c r="BV8" s="114" t="str">
        <f>'Column Code'!$H$8</f>
        <v>FY26E</v>
      </c>
      <c r="BW8" s="112" t="str">
        <f>'Column Code'!$C$8</f>
        <v>FY21</v>
      </c>
      <c r="BX8" s="113" t="str">
        <f>'Column Code'!$D$8</f>
        <v>FY22</v>
      </c>
      <c r="BY8" s="113" t="str">
        <f>'Column Code'!$E$8</f>
        <v>FY23</v>
      </c>
      <c r="BZ8" s="113" t="str">
        <f>'Column Code'!$F$8</f>
        <v>FY24</v>
      </c>
      <c r="CA8" s="113" t="str">
        <f>'Column Code'!$G$8</f>
        <v>FY25E</v>
      </c>
      <c r="CB8" s="114" t="str">
        <f>'Column Code'!$H$8</f>
        <v>FY26E</v>
      </c>
      <c r="CC8" s="112" t="str">
        <f>'Column Code'!$C$8</f>
        <v>FY21</v>
      </c>
      <c r="CD8" s="113" t="str">
        <f>'Column Code'!$D$8</f>
        <v>FY22</v>
      </c>
      <c r="CE8" s="113" t="str">
        <f>'Column Code'!$E$8</f>
        <v>FY23</v>
      </c>
      <c r="CF8" s="113" t="str">
        <f>'Column Code'!$F$8</f>
        <v>FY24</v>
      </c>
      <c r="CG8" s="113" t="str">
        <f>'Column Code'!$G$8</f>
        <v>FY25E</v>
      </c>
      <c r="CH8" s="114" t="str">
        <f>'Column Code'!$H$8</f>
        <v>FY26E</v>
      </c>
      <c r="CI8" s="112" t="str">
        <f>'Column Code'!$C$8</f>
        <v>FY21</v>
      </c>
      <c r="CJ8" s="113" t="str">
        <f>'Column Code'!$D$8</f>
        <v>FY22</v>
      </c>
      <c r="CK8" s="113" t="str">
        <f>'Column Code'!$E$8</f>
        <v>FY23</v>
      </c>
      <c r="CL8" s="113" t="str">
        <f>'Column Code'!$F$8</f>
        <v>FY24</v>
      </c>
      <c r="CM8" s="113" t="str">
        <f>'Column Code'!$G$8</f>
        <v>FY25E</v>
      </c>
      <c r="CN8" s="114" t="str">
        <f>'Column Code'!$H$8</f>
        <v>FY26E</v>
      </c>
      <c r="CO8" s="112" t="str">
        <f>'Column Code'!$C$8</f>
        <v>FY21</v>
      </c>
      <c r="CP8" s="113" t="str">
        <f>'Column Code'!$D$8</f>
        <v>FY22</v>
      </c>
      <c r="CQ8" s="113" t="str">
        <f>'Column Code'!$E$8</f>
        <v>FY23</v>
      </c>
      <c r="CR8" s="113" t="str">
        <f>'Column Code'!$F$8</f>
        <v>FY24</v>
      </c>
      <c r="CS8" s="113" t="str">
        <f>'Column Code'!$G$8</f>
        <v>FY25E</v>
      </c>
      <c r="CT8" s="114" t="str">
        <f>'Column Code'!$H$8</f>
        <v>FY26E</v>
      </c>
      <c r="CU8" s="112" t="str">
        <f>'Column Code'!$C$8</f>
        <v>FY21</v>
      </c>
      <c r="CV8" s="113" t="str">
        <f>'Column Code'!$D$8</f>
        <v>FY22</v>
      </c>
      <c r="CW8" s="113" t="str">
        <f>'Column Code'!$E$8</f>
        <v>FY23</v>
      </c>
      <c r="CX8" s="113" t="str">
        <f>'Column Code'!$F$8</f>
        <v>FY24</v>
      </c>
      <c r="CY8" s="113" t="str">
        <f>'Column Code'!$G$8</f>
        <v>FY25E</v>
      </c>
      <c r="CZ8" s="114" t="str">
        <f>'Column Code'!$H$8</f>
        <v>FY26E</v>
      </c>
      <c r="DA8" s="112" t="str">
        <f>'Column Code'!$C$8</f>
        <v>FY21</v>
      </c>
      <c r="DB8" s="113" t="str">
        <f>'Column Code'!$D$8</f>
        <v>FY22</v>
      </c>
      <c r="DC8" s="113" t="str">
        <f>'Column Code'!$E$8</f>
        <v>FY23</v>
      </c>
      <c r="DD8" s="113" t="str">
        <f>'Column Code'!$F$8</f>
        <v>FY24</v>
      </c>
      <c r="DE8" s="113" t="str">
        <f>'Column Code'!$G$8</f>
        <v>FY25E</v>
      </c>
      <c r="DF8" s="114" t="str">
        <f>'Column Code'!$H$8</f>
        <v>FY26E</v>
      </c>
      <c r="DG8" s="112" t="str">
        <f>'Column Code'!$C$8</f>
        <v>FY21</v>
      </c>
      <c r="DH8" s="113" t="str">
        <f>'Column Code'!$D$8</f>
        <v>FY22</v>
      </c>
      <c r="DI8" s="113" t="str">
        <f>'Column Code'!$E$8</f>
        <v>FY23</v>
      </c>
      <c r="DJ8" s="113" t="str">
        <f>'Column Code'!$F$8</f>
        <v>FY24</v>
      </c>
      <c r="DK8" s="113" t="str">
        <f>'Column Code'!$G$8</f>
        <v>FY25E</v>
      </c>
      <c r="DL8" s="114" t="str">
        <f>'Column Code'!$H$8</f>
        <v>FY26E</v>
      </c>
      <c r="DM8" s="112" t="str">
        <f>'Column Code'!$C$8</f>
        <v>FY21</v>
      </c>
      <c r="DN8" s="113" t="str">
        <f>'Column Code'!$D$8</f>
        <v>FY22</v>
      </c>
      <c r="DO8" s="113" t="str">
        <f>'Column Code'!$E$8</f>
        <v>FY23</v>
      </c>
      <c r="DP8" s="113" t="str">
        <f>'Column Code'!$F$8</f>
        <v>FY24</v>
      </c>
      <c r="DQ8" s="113" t="str">
        <f>'Column Code'!$G$8</f>
        <v>FY25E</v>
      </c>
      <c r="DR8" s="114" t="str">
        <f>'Column Code'!$H$8</f>
        <v>FY26E</v>
      </c>
    </row>
    <row r="9" spans="2:122" s="5" customFormat="1" ht="12.75">
      <c r="B9" s="30" t="s">
        <v>8</v>
      </c>
      <c r="C9" s="66"/>
      <c r="D9" s="67"/>
      <c r="E9" s="67"/>
      <c r="F9" s="67"/>
      <c r="G9" s="67"/>
      <c r="H9" s="68"/>
      <c r="I9" s="66"/>
      <c r="J9" s="67"/>
      <c r="K9" s="67"/>
      <c r="L9" s="67"/>
      <c r="M9" s="67"/>
      <c r="N9" s="68"/>
      <c r="O9" s="66"/>
      <c r="P9" s="67"/>
      <c r="Q9" s="67"/>
      <c r="R9" s="67"/>
      <c r="S9" s="67"/>
      <c r="T9" s="68"/>
      <c r="U9" s="66"/>
      <c r="V9" s="67"/>
      <c r="W9" s="67"/>
      <c r="X9" s="67"/>
      <c r="Y9" s="67"/>
      <c r="Z9" s="68"/>
      <c r="AA9" s="66"/>
      <c r="AB9" s="67"/>
      <c r="AC9" s="67"/>
      <c r="AD9" s="67"/>
      <c r="AE9" s="67"/>
      <c r="AF9" s="68"/>
      <c r="AG9" s="66"/>
      <c r="AH9" s="67"/>
      <c r="AI9" s="67"/>
      <c r="AJ9" s="67"/>
      <c r="AK9" s="67"/>
      <c r="AL9" s="68"/>
      <c r="AM9" s="66"/>
      <c r="AN9" s="67"/>
      <c r="AO9" s="67"/>
      <c r="AP9" s="67"/>
      <c r="AQ9" s="67"/>
      <c r="AR9" s="68"/>
      <c r="AS9" s="66"/>
      <c r="AT9" s="67"/>
      <c r="AU9" s="67"/>
      <c r="AV9" s="67"/>
      <c r="AW9" s="67"/>
      <c r="AX9" s="68"/>
      <c r="AY9" s="66"/>
      <c r="AZ9" s="67"/>
      <c r="BA9" s="67"/>
      <c r="BB9" s="67"/>
      <c r="BC9" s="67"/>
      <c r="BD9" s="68"/>
      <c r="BE9" s="66"/>
      <c r="BF9" s="67"/>
      <c r="BG9" s="67"/>
      <c r="BH9" s="67"/>
      <c r="BI9" s="67"/>
      <c r="BJ9" s="68"/>
      <c r="BK9" s="66"/>
      <c r="BL9" s="67"/>
      <c r="BM9" s="67"/>
      <c r="BN9" s="67"/>
      <c r="BO9" s="67"/>
      <c r="BP9" s="68"/>
      <c r="BQ9" s="66"/>
      <c r="BR9" s="67"/>
      <c r="BS9" s="67"/>
      <c r="BT9" s="67"/>
      <c r="BU9" s="67"/>
      <c r="BV9" s="68"/>
      <c r="BW9" s="66"/>
      <c r="BX9" s="67"/>
      <c r="BY9" s="67"/>
      <c r="BZ9" s="67"/>
      <c r="CA9" s="67"/>
      <c r="CB9" s="68"/>
      <c r="CC9" s="66"/>
      <c r="CD9" s="67"/>
      <c r="CE9" s="67"/>
      <c r="CF9" s="67"/>
      <c r="CG9" s="67"/>
      <c r="CH9" s="68"/>
      <c r="CI9" s="66"/>
      <c r="CJ9" s="67"/>
      <c r="CK9" s="67"/>
      <c r="CL9" s="67"/>
      <c r="CM9" s="67"/>
      <c r="CN9" s="68"/>
      <c r="CO9" s="66"/>
      <c r="CP9" s="67"/>
      <c r="CQ9" s="67"/>
      <c r="CR9" s="67"/>
      <c r="CS9" s="67"/>
      <c r="CT9" s="68"/>
      <c r="CU9" s="66"/>
      <c r="CV9" s="67"/>
      <c r="CW9" s="67"/>
      <c r="CX9" s="67"/>
      <c r="CY9" s="67"/>
      <c r="CZ9" s="68"/>
      <c r="DA9" s="66"/>
      <c r="DB9" s="67"/>
      <c r="DC9" s="67"/>
      <c r="DD9" s="67"/>
      <c r="DE9" s="67"/>
      <c r="DF9" s="68"/>
      <c r="DG9" s="66"/>
      <c r="DH9" s="67"/>
      <c r="DI9" s="67"/>
      <c r="DJ9" s="67"/>
      <c r="DK9" s="67"/>
      <c r="DL9" s="68"/>
      <c r="DM9" s="66"/>
      <c r="DN9" s="138" t="s">
        <v>286</v>
      </c>
      <c r="DO9" s="138" t="s">
        <v>287</v>
      </c>
      <c r="DP9" s="138" t="s">
        <v>288</v>
      </c>
      <c r="DQ9" s="138" t="s">
        <v>289</v>
      </c>
      <c r="DR9" s="139" t="s">
        <v>290</v>
      </c>
    </row>
    <row r="10" spans="2:122">
      <c r="B10" s="24" t="s">
        <v>238</v>
      </c>
      <c r="C10" s="70"/>
      <c r="D10" s="71"/>
      <c r="E10" s="71"/>
      <c r="F10" s="71"/>
      <c r="G10" s="71"/>
      <c r="H10" s="65" t="s">
        <v>287</v>
      </c>
      <c r="I10" s="70"/>
      <c r="J10" s="71"/>
      <c r="K10" s="71"/>
      <c r="L10" s="71"/>
      <c r="M10" s="71"/>
      <c r="N10" s="65" t="s">
        <v>286</v>
      </c>
      <c r="O10" s="70"/>
      <c r="P10" s="71"/>
      <c r="Q10" s="71"/>
      <c r="R10" s="71"/>
      <c r="S10" s="71"/>
      <c r="T10" s="65" t="s">
        <v>287</v>
      </c>
      <c r="U10" s="70"/>
      <c r="V10" s="71"/>
      <c r="W10" s="71"/>
      <c r="X10" s="71"/>
      <c r="Y10" s="71"/>
      <c r="Z10" s="65" t="s">
        <v>287</v>
      </c>
      <c r="AA10" s="70"/>
      <c r="AB10" s="71"/>
      <c r="AC10" s="71"/>
      <c r="AD10" s="71"/>
      <c r="AE10" s="71"/>
      <c r="AF10" s="65" t="s">
        <v>286</v>
      </c>
      <c r="AG10" s="70"/>
      <c r="AH10" s="71"/>
      <c r="AI10" s="71"/>
      <c r="AJ10" s="71"/>
      <c r="AK10" s="71"/>
      <c r="AL10" s="65" t="s">
        <v>286</v>
      </c>
      <c r="AM10" s="70"/>
      <c r="AN10" s="71"/>
      <c r="AO10" s="71"/>
      <c r="AP10" s="71"/>
      <c r="AQ10" s="71"/>
      <c r="AR10" s="65" t="s">
        <v>287</v>
      </c>
      <c r="AS10" s="70"/>
      <c r="AT10" s="71"/>
      <c r="AU10" s="71"/>
      <c r="AV10" s="71"/>
      <c r="AW10" s="71"/>
      <c r="AX10" s="65" t="s">
        <v>286</v>
      </c>
      <c r="AY10" s="70"/>
      <c r="AZ10" s="71"/>
      <c r="BA10" s="71"/>
      <c r="BB10" s="71"/>
      <c r="BC10" s="71"/>
      <c r="BD10" s="65" t="s">
        <v>286</v>
      </c>
      <c r="BE10" s="70"/>
      <c r="BF10" s="71"/>
      <c r="BG10" s="71"/>
      <c r="BH10" s="71"/>
      <c r="BI10" s="71"/>
      <c r="BJ10" s="65" t="s">
        <v>287</v>
      </c>
      <c r="BK10" s="70"/>
      <c r="BL10" s="71"/>
      <c r="BM10" s="71"/>
      <c r="BN10" s="71"/>
      <c r="BO10" s="71"/>
      <c r="BP10" s="65" t="s">
        <v>286</v>
      </c>
      <c r="BQ10" s="70"/>
      <c r="BR10" s="71"/>
      <c r="BS10" s="71"/>
      <c r="BT10" s="71"/>
      <c r="BU10" s="71"/>
      <c r="BV10" s="65" t="s">
        <v>286</v>
      </c>
      <c r="BW10" s="70"/>
      <c r="BX10" s="71"/>
      <c r="BY10" s="71"/>
      <c r="BZ10" s="71"/>
      <c r="CA10" s="71"/>
      <c r="CB10" s="65" t="s">
        <v>286</v>
      </c>
      <c r="CC10" s="70"/>
      <c r="CD10" s="71"/>
      <c r="CE10" s="71"/>
      <c r="CF10" s="71"/>
      <c r="CG10" s="71"/>
      <c r="CH10" s="65" t="s">
        <v>287</v>
      </c>
      <c r="CI10" s="70"/>
      <c r="CJ10" s="71"/>
      <c r="CK10" s="71"/>
      <c r="CL10" s="71"/>
      <c r="CM10" s="71"/>
      <c r="CN10" s="65" t="s">
        <v>286</v>
      </c>
      <c r="CO10" s="70"/>
      <c r="CP10" s="71"/>
      <c r="CQ10" s="71"/>
      <c r="CR10" s="71"/>
      <c r="CS10" s="71"/>
      <c r="CT10" s="65" t="s">
        <v>286</v>
      </c>
      <c r="CU10" s="70"/>
      <c r="CV10" s="71"/>
      <c r="CW10" s="71"/>
      <c r="CX10" s="71"/>
      <c r="CY10" s="71"/>
      <c r="CZ10" s="65" t="s">
        <v>287</v>
      </c>
      <c r="DA10" s="70"/>
      <c r="DB10" s="71"/>
      <c r="DC10" s="71"/>
      <c r="DD10" s="71"/>
      <c r="DE10" s="71"/>
      <c r="DF10" s="65" t="s">
        <v>287</v>
      </c>
      <c r="DG10" s="70"/>
      <c r="DH10" s="71"/>
      <c r="DI10" s="71"/>
      <c r="DJ10" s="71"/>
      <c r="DK10" s="71"/>
      <c r="DL10" s="65" t="s">
        <v>287</v>
      </c>
      <c r="DM10" s="70"/>
      <c r="DN10" s="140">
        <f>COUNTIF($C$10:$DL$10,DN$9)</f>
        <v>10</v>
      </c>
      <c r="DO10" s="140">
        <f>COUNTIF($C$10:$DL$10,DO$9)</f>
        <v>9</v>
      </c>
      <c r="DP10" s="140">
        <f>COUNTIF($C$10:$DL$10,DP$9)</f>
        <v>0</v>
      </c>
      <c r="DQ10" s="140">
        <f>COUNTIF($C$10:$DL$10,DQ$9)</f>
        <v>0</v>
      </c>
      <c r="DR10" s="137">
        <f>COUNTIF($C$10:$DL$10,DR$9)</f>
        <v>0</v>
      </c>
    </row>
    <row r="11" spans="2:122">
      <c r="B11" s="24" t="s">
        <v>38</v>
      </c>
      <c r="C11" s="70">
        <v>352.15</v>
      </c>
      <c r="D11" s="71">
        <v>352.15</v>
      </c>
      <c r="E11" s="71">
        <v>352.15</v>
      </c>
      <c r="F11" s="71">
        <v>352.15</v>
      </c>
      <c r="G11" s="71">
        <v>352.15</v>
      </c>
      <c r="H11" s="72">
        <v>352.15</v>
      </c>
      <c r="I11" s="70">
        <v>5102</v>
      </c>
      <c r="J11" s="71">
        <v>5102</v>
      </c>
      <c r="K11" s="71">
        <v>5102</v>
      </c>
      <c r="L11" s="71">
        <v>5102</v>
      </c>
      <c r="M11" s="71">
        <v>5102</v>
      </c>
      <c r="N11" s="72">
        <v>5102</v>
      </c>
      <c r="O11" s="70">
        <v>638.79999999999995</v>
      </c>
      <c r="P11" s="71">
        <v>638.79999999999995</v>
      </c>
      <c r="Q11" s="71">
        <v>638.79999999999995</v>
      </c>
      <c r="R11" s="71">
        <v>638.79999999999995</v>
      </c>
      <c r="S11" s="71">
        <v>638.79999999999995</v>
      </c>
      <c r="T11" s="72">
        <v>638.79999999999995</v>
      </c>
      <c r="U11" s="70">
        <v>1452.45</v>
      </c>
      <c r="V11" s="71">
        <v>1452.45</v>
      </c>
      <c r="W11" s="71">
        <v>1452.45</v>
      </c>
      <c r="X11" s="71">
        <v>1452.45</v>
      </c>
      <c r="Y11" s="71">
        <v>1452.45</v>
      </c>
      <c r="Z11" s="72">
        <v>1452.45</v>
      </c>
      <c r="AA11" s="70">
        <v>352.3</v>
      </c>
      <c r="AB11" s="71">
        <v>352.3</v>
      </c>
      <c r="AC11" s="71">
        <v>352.3</v>
      </c>
      <c r="AD11" s="71">
        <v>352.3</v>
      </c>
      <c r="AE11" s="71">
        <v>352.3</v>
      </c>
      <c r="AF11" s="72">
        <v>352.3</v>
      </c>
      <c r="AG11" s="70">
        <v>195.5</v>
      </c>
      <c r="AH11" s="71">
        <v>195.5</v>
      </c>
      <c r="AI11" s="71">
        <v>195.5</v>
      </c>
      <c r="AJ11" s="71">
        <v>195.5</v>
      </c>
      <c r="AK11" s="71">
        <v>195.5</v>
      </c>
      <c r="AL11" s="72">
        <v>195.5</v>
      </c>
      <c r="AM11" s="70">
        <v>688.25</v>
      </c>
      <c r="AN11" s="71">
        <v>688.25</v>
      </c>
      <c r="AO11" s="71">
        <v>688.25</v>
      </c>
      <c r="AP11" s="71">
        <v>688.25</v>
      </c>
      <c r="AQ11" s="71">
        <v>688.25</v>
      </c>
      <c r="AR11" s="72">
        <v>688.25</v>
      </c>
      <c r="AS11" s="70">
        <v>706.75</v>
      </c>
      <c r="AT11" s="71">
        <v>706.75</v>
      </c>
      <c r="AU11" s="71">
        <v>706.75</v>
      </c>
      <c r="AV11" s="71">
        <v>706.75</v>
      </c>
      <c r="AW11" s="71">
        <v>706.75</v>
      </c>
      <c r="AX11" s="72">
        <v>706.75</v>
      </c>
      <c r="AY11" s="70">
        <v>1274.3499999999999</v>
      </c>
      <c r="AZ11" s="71">
        <v>1274.3499999999999</v>
      </c>
      <c r="BA11" s="71">
        <v>1274.3499999999999</v>
      </c>
      <c r="BB11" s="71">
        <v>1274.3499999999999</v>
      </c>
      <c r="BC11" s="71">
        <v>1274.3499999999999</v>
      </c>
      <c r="BD11" s="72">
        <v>1274.3499999999999</v>
      </c>
      <c r="BE11" s="70">
        <v>804.65</v>
      </c>
      <c r="BF11" s="71">
        <v>804.65</v>
      </c>
      <c r="BG11" s="71">
        <v>804.65</v>
      </c>
      <c r="BH11" s="71">
        <v>804.65</v>
      </c>
      <c r="BI11" s="71">
        <v>804.65</v>
      </c>
      <c r="BJ11" s="72">
        <v>804.65</v>
      </c>
      <c r="BK11" s="70">
        <v>111.48</v>
      </c>
      <c r="BL11" s="71">
        <v>111.48</v>
      </c>
      <c r="BM11" s="71">
        <v>111.48</v>
      </c>
      <c r="BN11" s="71">
        <v>111.48</v>
      </c>
      <c r="BO11" s="71">
        <v>111.48</v>
      </c>
      <c r="BP11" s="72">
        <v>111.48</v>
      </c>
      <c r="BQ11" s="70">
        <v>372.5</v>
      </c>
      <c r="BR11" s="71">
        <v>372.5</v>
      </c>
      <c r="BS11" s="71">
        <v>372.5</v>
      </c>
      <c r="BT11" s="71">
        <v>372.5</v>
      </c>
      <c r="BU11" s="71">
        <v>372.5</v>
      </c>
      <c r="BV11" s="72">
        <v>372.5</v>
      </c>
      <c r="BW11" s="70">
        <v>1460.15</v>
      </c>
      <c r="BX11" s="71">
        <v>1460.15</v>
      </c>
      <c r="BY11" s="71">
        <v>1460.15</v>
      </c>
      <c r="BZ11" s="71">
        <v>1460.15</v>
      </c>
      <c r="CA11" s="71">
        <v>1460.15</v>
      </c>
      <c r="CB11" s="72">
        <v>1460.15</v>
      </c>
      <c r="CC11" s="70">
        <v>833.3</v>
      </c>
      <c r="CD11" s="71">
        <v>833.3</v>
      </c>
      <c r="CE11" s="71">
        <v>833.3</v>
      </c>
      <c r="CF11" s="71">
        <v>833.3</v>
      </c>
      <c r="CG11" s="71">
        <v>833.3</v>
      </c>
      <c r="CH11" s="72">
        <v>833.3</v>
      </c>
      <c r="CI11" s="70">
        <v>3814.3</v>
      </c>
      <c r="CJ11" s="71">
        <v>3814.3</v>
      </c>
      <c r="CK11" s="71">
        <v>3814.3</v>
      </c>
      <c r="CL11" s="71">
        <v>3814.3</v>
      </c>
      <c r="CM11" s="71">
        <v>3814.3</v>
      </c>
      <c r="CN11" s="72">
        <v>3814.3</v>
      </c>
      <c r="CO11" s="70">
        <v>7823</v>
      </c>
      <c r="CP11" s="71">
        <v>7823</v>
      </c>
      <c r="CQ11" s="71">
        <v>7823</v>
      </c>
      <c r="CR11" s="71">
        <v>7823</v>
      </c>
      <c r="CS11" s="71">
        <v>7823</v>
      </c>
      <c r="CT11" s="72">
        <v>7823</v>
      </c>
      <c r="CU11" s="70">
        <v>3991.4</v>
      </c>
      <c r="CV11" s="71">
        <v>3991.4</v>
      </c>
      <c r="CW11" s="71">
        <v>3991.4</v>
      </c>
      <c r="CX11" s="71">
        <v>3991.4</v>
      </c>
      <c r="CY11" s="71">
        <v>3991.4</v>
      </c>
      <c r="CZ11" s="72">
        <v>3991.4</v>
      </c>
      <c r="DA11" s="70">
        <v>1351.75</v>
      </c>
      <c r="DB11" s="71">
        <v>1351.75</v>
      </c>
      <c r="DC11" s="71">
        <v>1351.75</v>
      </c>
      <c r="DD11" s="71">
        <v>1351.75</v>
      </c>
      <c r="DE11" s="71">
        <v>1351.75</v>
      </c>
      <c r="DF11" s="72">
        <v>1351.75</v>
      </c>
      <c r="DG11" s="70">
        <v>929.65</v>
      </c>
      <c r="DH11" s="71">
        <v>929.65</v>
      </c>
      <c r="DI11" s="71">
        <v>929.65</v>
      </c>
      <c r="DJ11" s="71">
        <v>929.65</v>
      </c>
      <c r="DK11" s="71">
        <v>929.65</v>
      </c>
      <c r="DL11" s="72">
        <v>929.65</v>
      </c>
      <c r="DM11" s="70"/>
      <c r="DN11" s="71"/>
      <c r="DO11" s="71"/>
      <c r="DP11" s="71"/>
      <c r="DQ11" s="71"/>
      <c r="DR11" s="72"/>
    </row>
    <row r="12" spans="2:122">
      <c r="B12" s="24" t="s">
        <v>39</v>
      </c>
      <c r="C12" s="70"/>
      <c r="D12" s="71"/>
      <c r="E12" s="71"/>
      <c r="F12" s="71"/>
      <c r="G12" s="71"/>
      <c r="H12" s="72">
        <v>340</v>
      </c>
      <c r="I12" s="70"/>
      <c r="J12" s="71"/>
      <c r="K12" s="71"/>
      <c r="L12" s="71"/>
      <c r="M12" s="71"/>
      <c r="N12" s="72">
        <v>5500</v>
      </c>
      <c r="O12" s="70"/>
      <c r="P12" s="71"/>
      <c r="Q12" s="71"/>
      <c r="R12" s="71"/>
      <c r="S12" s="71"/>
      <c r="T12" s="72">
        <v>625</v>
      </c>
      <c r="U12" s="70"/>
      <c r="V12" s="71"/>
      <c r="W12" s="71"/>
      <c r="X12" s="71"/>
      <c r="Y12" s="71"/>
      <c r="Z12" s="72">
        <v>1400</v>
      </c>
      <c r="AA12" s="70"/>
      <c r="AB12" s="71"/>
      <c r="AC12" s="71"/>
      <c r="AD12" s="71"/>
      <c r="AE12" s="71"/>
      <c r="AF12" s="72">
        <v>400</v>
      </c>
      <c r="AG12" s="70"/>
      <c r="AH12" s="71"/>
      <c r="AI12" s="71"/>
      <c r="AJ12" s="71"/>
      <c r="AK12" s="71"/>
      <c r="AL12" s="72">
        <v>210</v>
      </c>
      <c r="AM12" s="70"/>
      <c r="AN12" s="71"/>
      <c r="AO12" s="71"/>
      <c r="AP12" s="71"/>
      <c r="AQ12" s="71"/>
      <c r="AR12" s="72">
        <v>550</v>
      </c>
      <c r="AS12" s="70"/>
      <c r="AT12" s="71"/>
      <c r="AU12" s="71"/>
      <c r="AV12" s="71"/>
      <c r="AW12" s="71"/>
      <c r="AX12" s="72">
        <v>650</v>
      </c>
      <c r="AY12" s="70"/>
      <c r="AZ12" s="71"/>
      <c r="BA12" s="71"/>
      <c r="BB12" s="71"/>
      <c r="BC12" s="71"/>
      <c r="BD12" s="72">
        <v>1460</v>
      </c>
      <c r="BE12" s="70"/>
      <c r="BF12" s="71"/>
      <c r="BG12" s="71"/>
      <c r="BH12" s="71"/>
      <c r="BI12" s="71"/>
      <c r="BJ12" s="72">
        <v>900</v>
      </c>
      <c r="BK12" s="70"/>
      <c r="BL12" s="71"/>
      <c r="BM12" s="71"/>
      <c r="BN12" s="71"/>
      <c r="BO12" s="71"/>
      <c r="BP12" s="72">
        <v>140</v>
      </c>
      <c r="BQ12" s="70"/>
      <c r="BR12" s="71"/>
      <c r="BS12" s="71"/>
      <c r="BT12" s="71"/>
      <c r="BU12" s="71"/>
      <c r="BV12" s="72">
        <v>370</v>
      </c>
      <c r="BW12" s="70"/>
      <c r="BX12" s="71"/>
      <c r="BY12" s="71"/>
      <c r="BZ12" s="71"/>
      <c r="CA12" s="71"/>
      <c r="CB12" s="72">
        <v>1350</v>
      </c>
      <c r="CC12" s="70"/>
      <c r="CD12" s="71"/>
      <c r="CE12" s="71"/>
      <c r="CF12" s="71"/>
      <c r="CG12" s="71"/>
      <c r="CH12" s="72">
        <v>780</v>
      </c>
      <c r="CI12" s="70"/>
      <c r="CJ12" s="71"/>
      <c r="CK12" s="71"/>
      <c r="CL12" s="71"/>
      <c r="CM12" s="71"/>
      <c r="CN12" s="72">
        <v>4000</v>
      </c>
      <c r="CO12" s="70"/>
      <c r="CP12" s="71"/>
      <c r="CQ12" s="71"/>
      <c r="CR12" s="71"/>
      <c r="CS12" s="71"/>
      <c r="CT12" s="72">
        <v>7040</v>
      </c>
      <c r="CU12" s="70"/>
      <c r="CV12" s="71"/>
      <c r="CW12" s="71"/>
      <c r="CX12" s="71"/>
      <c r="CY12" s="71"/>
      <c r="CZ12" s="72">
        <v>3500</v>
      </c>
      <c r="DA12" s="70"/>
      <c r="DB12" s="71"/>
      <c r="DC12" s="71"/>
      <c r="DD12" s="71"/>
      <c r="DE12" s="71"/>
      <c r="DF12" s="72">
        <v>1050</v>
      </c>
      <c r="DG12" s="70"/>
      <c r="DH12" s="71"/>
      <c r="DI12" s="71"/>
      <c r="DJ12" s="71"/>
      <c r="DK12" s="71"/>
      <c r="DL12" s="72">
        <v>775</v>
      </c>
      <c r="DM12" s="70"/>
      <c r="DN12" s="71"/>
      <c r="DO12" s="71"/>
      <c r="DP12" s="71"/>
      <c r="DQ12" s="71"/>
      <c r="DR12" s="72"/>
    </row>
    <row r="13" spans="2:122" s="17" customFormat="1">
      <c r="B13" s="27" t="s">
        <v>318</v>
      </c>
      <c r="C13" s="73"/>
      <c r="D13" s="74"/>
      <c r="E13" s="74"/>
      <c r="F13" s="74"/>
      <c r="G13" s="74"/>
      <c r="H13" s="75">
        <f t="shared" ref="H13" si="74">IF(IFERROR(((IF(H12&lt;0,"-",H12))/H11*100-100),"-")=-100,"-",(IFERROR(((IF(H12&lt;0,"-",H12))/H11*100-100),"-")))</f>
        <v>-3.4502342751668351</v>
      </c>
      <c r="I13" s="73"/>
      <c r="J13" s="74"/>
      <c r="K13" s="74"/>
      <c r="L13" s="74"/>
      <c r="M13" s="74"/>
      <c r="N13" s="75">
        <f t="shared" ref="N13" si="75">IF(IFERROR(((IF(N12&lt;0,"-",N12))/N11*100-100),"-")=-100,"-",(IFERROR(((IF(N12&lt;0,"-",N12))/N11*100-100),"-")))</f>
        <v>7.800862406899256</v>
      </c>
      <c r="O13" s="73"/>
      <c r="P13" s="74"/>
      <c r="Q13" s="74"/>
      <c r="R13" s="74"/>
      <c r="S13" s="74"/>
      <c r="T13" s="75">
        <f t="shared" ref="T13" si="76">IF(IFERROR(((IF(T12&lt;0,"-",T12))/T11*100-100),"-")=-100,"-",(IFERROR(((IF(T12&lt;0,"-",T12))/T11*100-100),"-")))</f>
        <v>-2.1603005635566603</v>
      </c>
      <c r="U13" s="73"/>
      <c r="V13" s="74"/>
      <c r="W13" s="74"/>
      <c r="X13" s="74"/>
      <c r="Y13" s="74"/>
      <c r="Z13" s="75">
        <f t="shared" ref="Z13" si="77">IF(IFERROR(((IF(Z12&lt;0,"-",Z12))/Z11*100-100),"-")=-100,"-",(IFERROR(((IF(Z12&lt;0,"-",Z12))/Z11*100-100),"-")))</f>
        <v>-3.6111397982718927</v>
      </c>
      <c r="AA13" s="73"/>
      <c r="AB13" s="74"/>
      <c r="AC13" s="74"/>
      <c r="AD13" s="74"/>
      <c r="AE13" s="74"/>
      <c r="AF13" s="75">
        <f t="shared" ref="AF13" si="78">IF(IFERROR(((IF(AF12&lt;0,"-",AF12))/AF11*100-100),"-")=-100,"-",(IFERROR(((IF(AF12&lt;0,"-",AF12))/AF11*100-100),"-")))</f>
        <v>13.539596934430875</v>
      </c>
      <c r="AG13" s="73"/>
      <c r="AH13" s="74"/>
      <c r="AI13" s="74"/>
      <c r="AJ13" s="74"/>
      <c r="AK13" s="74"/>
      <c r="AL13" s="75">
        <f t="shared" ref="AL13" si="79">IF(IFERROR(((IF(AL12&lt;0,"-",AL12))/AL11*100-100),"-")=-100,"-",(IFERROR(((IF(AL12&lt;0,"-",AL12))/AL11*100-100),"-")))</f>
        <v>7.4168797953964258</v>
      </c>
      <c r="AM13" s="73"/>
      <c r="AN13" s="74"/>
      <c r="AO13" s="74"/>
      <c r="AP13" s="74"/>
      <c r="AQ13" s="74"/>
      <c r="AR13" s="75">
        <f t="shared" ref="AR13" si="80">IF(IFERROR(((IF(AR12&lt;0,"-",AR12))/AR11*100-100),"-")=-100,"-",(IFERROR(((IF(AR12&lt;0,"-",AR12))/AR11*100-100),"-")))</f>
        <v>-20.087177624409733</v>
      </c>
      <c r="AS13" s="73"/>
      <c r="AT13" s="74"/>
      <c r="AU13" s="74"/>
      <c r="AV13" s="74"/>
      <c r="AW13" s="74"/>
      <c r="AX13" s="75">
        <f t="shared" ref="AX13" si="81">IF(IFERROR(((IF(AX12&lt;0,"-",AX12))/AX11*100-100),"-")=-100,"-",(IFERROR(((IF(AX12&lt;0,"-",AX12))/AX11*100-100),"-")))</f>
        <v>-8.029713477184302</v>
      </c>
      <c r="AY13" s="73"/>
      <c r="AZ13" s="74"/>
      <c r="BA13" s="74"/>
      <c r="BB13" s="74"/>
      <c r="BC13" s="74"/>
      <c r="BD13" s="75">
        <f t="shared" ref="BD13" si="82">IF(IFERROR(((IF(BD12&lt;0,"-",BD12))/BD11*100-100),"-")=-100,"-",(IFERROR(((IF(BD12&lt;0,"-",BD12))/BD11*100-100),"-")))</f>
        <v>14.568211244948401</v>
      </c>
      <c r="BE13" s="73"/>
      <c r="BF13" s="74"/>
      <c r="BG13" s="74"/>
      <c r="BH13" s="74"/>
      <c r="BI13" s="74"/>
      <c r="BJ13" s="75">
        <f t="shared" ref="BJ13" si="83">IF(IFERROR(((IF(BJ12&lt;0,"-",BJ12))/BJ11*100-100),"-")=-100,"-",(IFERROR(((IF(BJ12&lt;0,"-",BJ12))/BJ11*100-100),"-")))</f>
        <v>11.849872615422854</v>
      </c>
      <c r="BK13" s="73"/>
      <c r="BL13" s="74"/>
      <c r="BM13" s="74"/>
      <c r="BN13" s="74"/>
      <c r="BO13" s="74"/>
      <c r="BP13" s="75">
        <f t="shared" ref="BP13" si="84">IF(IFERROR(((IF(BP12&lt;0,"-",BP12))/BP11*100-100),"-")=-100,"-",(IFERROR(((IF(BP12&lt;0,"-",BP12))/BP11*100-100),"-")))</f>
        <v>25.583064226767121</v>
      </c>
      <c r="BQ13" s="73"/>
      <c r="BR13" s="74"/>
      <c r="BS13" s="74"/>
      <c r="BT13" s="74"/>
      <c r="BU13" s="74"/>
      <c r="BV13" s="75">
        <f t="shared" ref="BV13" si="85">IF(IFERROR(((IF(BV12&lt;0,"-",BV12))/BV11*100-100),"-")=-100,"-",(IFERROR(((IF(BV12&lt;0,"-",BV12))/BV11*100-100),"-")))</f>
        <v>-0.67114093959730781</v>
      </c>
      <c r="BW13" s="73"/>
      <c r="BX13" s="74"/>
      <c r="BY13" s="74"/>
      <c r="BZ13" s="74"/>
      <c r="CA13" s="74"/>
      <c r="CB13" s="75">
        <f t="shared" ref="CB13" si="86">IF(IFERROR(((IF(CB12&lt;0,"-",CB12))/CB11*100-100),"-")=-100,"-",(IFERROR(((IF(CB12&lt;0,"-",CB12))/CB11*100-100),"-")))</f>
        <v>-7.5437455055987357</v>
      </c>
      <c r="CC13" s="73"/>
      <c r="CD13" s="74"/>
      <c r="CE13" s="74"/>
      <c r="CF13" s="74"/>
      <c r="CG13" s="74"/>
      <c r="CH13" s="75">
        <f t="shared" ref="CH13" si="87">IF(IFERROR(((IF(CH12&lt;0,"-",CH12))/CH11*100-100),"-")=-100,"-",(IFERROR(((IF(CH12&lt;0,"-",CH12))/CH11*100-100),"-")))</f>
        <v>-6.3962558502339988</v>
      </c>
      <c r="CI13" s="73"/>
      <c r="CJ13" s="74"/>
      <c r="CK13" s="74"/>
      <c r="CL13" s="74"/>
      <c r="CM13" s="74"/>
      <c r="CN13" s="75">
        <f t="shared" ref="CN13" si="88">IF(IFERROR(((IF(CN12&lt;0,"-",CN12))/CN11*100-100),"-")=-100,"-",(IFERROR(((IF(CN12&lt;0,"-",CN12))/CN11*100-100),"-")))</f>
        <v>4.868521091681302</v>
      </c>
      <c r="CO13" s="73"/>
      <c r="CP13" s="74"/>
      <c r="CQ13" s="74"/>
      <c r="CR13" s="74"/>
      <c r="CS13" s="74"/>
      <c r="CT13" s="75">
        <f t="shared" ref="CT13" si="89">IF(IFERROR(((IF(CT12&lt;0,"-",CT12))/CT11*100-100),"-")=-100,"-",(IFERROR(((IF(CT12&lt;0,"-",CT12))/CT11*100-100),"-")))</f>
        <v>-10.008947973923043</v>
      </c>
      <c r="CU13" s="73"/>
      <c r="CV13" s="74"/>
      <c r="CW13" s="74"/>
      <c r="CX13" s="74"/>
      <c r="CY13" s="74"/>
      <c r="CZ13" s="75">
        <f t="shared" ref="CZ13" si="90">IF(IFERROR(((IF(CZ12&lt;0,"-",CZ12))/CZ11*100-100),"-")=-100,"-",(IFERROR(((IF(CZ12&lt;0,"-",CZ12))/CZ11*100-100),"-")))</f>
        <v>-12.311469659768505</v>
      </c>
      <c r="DA13" s="73"/>
      <c r="DB13" s="74"/>
      <c r="DC13" s="74"/>
      <c r="DD13" s="74"/>
      <c r="DE13" s="74"/>
      <c r="DF13" s="75">
        <f t="shared" ref="DF13" si="91">IF(IFERROR(((IF(DF12&lt;0,"-",DF12))/DF11*100-100),"-")=-100,"-",(IFERROR(((IF(DF12&lt;0,"-",DF12))/DF11*100-100),"-")))</f>
        <v>-22.32291474015166</v>
      </c>
      <c r="DG13" s="73"/>
      <c r="DH13" s="74"/>
      <c r="DI13" s="74"/>
      <c r="DJ13" s="74"/>
      <c r="DK13" s="74"/>
      <c r="DL13" s="75">
        <f t="shared" ref="DL13" si="92">IF(IFERROR(((IF(DL12&lt;0,"-",DL12))/DL11*100-100),"-")=-100,"-",(IFERROR(((IF(DL12&lt;0,"-",DL12))/DL11*100-100),"-")))</f>
        <v>-16.635292852148652</v>
      </c>
      <c r="DM13" s="73"/>
      <c r="DN13" s="74"/>
      <c r="DO13" s="74"/>
      <c r="DP13" s="74"/>
      <c r="DQ13" s="74"/>
      <c r="DR13" s="75"/>
    </row>
    <row r="14" spans="2:122">
      <c r="B14" s="24" t="s">
        <v>319</v>
      </c>
      <c r="C14" s="77"/>
      <c r="D14" s="78"/>
      <c r="E14" s="78"/>
      <c r="F14" s="78"/>
      <c r="G14" s="78"/>
      <c r="H14" s="79" t="s">
        <v>935</v>
      </c>
      <c r="I14" s="77"/>
      <c r="J14" s="78"/>
      <c r="K14" s="78"/>
      <c r="L14" s="78"/>
      <c r="M14" s="78"/>
      <c r="N14" s="79" t="s">
        <v>936</v>
      </c>
      <c r="O14" s="77"/>
      <c r="P14" s="78"/>
      <c r="Q14" s="78"/>
      <c r="R14" s="78"/>
      <c r="S14" s="78"/>
      <c r="T14" s="79" t="s">
        <v>937</v>
      </c>
      <c r="U14" s="77"/>
      <c r="V14" s="78"/>
      <c r="W14" s="78"/>
      <c r="X14" s="78"/>
      <c r="Y14" s="78"/>
      <c r="Z14" s="79" t="s">
        <v>938</v>
      </c>
      <c r="AA14" s="77"/>
      <c r="AB14" s="78"/>
      <c r="AC14" s="78"/>
      <c r="AD14" s="78"/>
      <c r="AE14" s="78"/>
      <c r="AF14" s="79" t="s">
        <v>939</v>
      </c>
      <c r="AG14" s="77"/>
      <c r="AH14" s="78"/>
      <c r="AI14" s="78"/>
      <c r="AJ14" s="78"/>
      <c r="AK14" s="78"/>
      <c r="AL14" s="79" t="s">
        <v>940</v>
      </c>
      <c r="AM14" s="77"/>
      <c r="AN14" s="78"/>
      <c r="AO14" s="78"/>
      <c r="AP14" s="78"/>
      <c r="AQ14" s="78"/>
      <c r="AR14" s="79" t="s">
        <v>941</v>
      </c>
      <c r="AS14" s="77"/>
      <c r="AT14" s="78"/>
      <c r="AU14" s="78"/>
      <c r="AV14" s="78"/>
      <c r="AW14" s="78"/>
      <c r="AX14" s="79" t="s">
        <v>863</v>
      </c>
      <c r="AY14" s="77"/>
      <c r="AZ14" s="78"/>
      <c r="BA14" s="78"/>
      <c r="BB14" s="78"/>
      <c r="BC14" s="78"/>
      <c r="BD14" s="79" t="s">
        <v>942</v>
      </c>
      <c r="BE14" s="77"/>
      <c r="BF14" s="78"/>
      <c r="BG14" s="78"/>
      <c r="BH14" s="78"/>
      <c r="BI14" s="78"/>
      <c r="BJ14" s="79" t="s">
        <v>943</v>
      </c>
      <c r="BK14" s="77"/>
      <c r="BL14" s="78"/>
      <c r="BM14" s="78"/>
      <c r="BN14" s="78"/>
      <c r="BO14" s="78"/>
      <c r="BP14" s="79" t="s">
        <v>944</v>
      </c>
      <c r="BQ14" s="77"/>
      <c r="BR14" s="78"/>
      <c r="BS14" s="78"/>
      <c r="BT14" s="78"/>
      <c r="BU14" s="78"/>
      <c r="BV14" s="79" t="s">
        <v>945</v>
      </c>
      <c r="BW14" s="77"/>
      <c r="BX14" s="78"/>
      <c r="BY14" s="78"/>
      <c r="BZ14" s="78"/>
      <c r="CA14" s="78"/>
      <c r="CB14" s="79" t="s">
        <v>946</v>
      </c>
      <c r="CC14" s="77"/>
      <c r="CD14" s="78"/>
      <c r="CE14" s="78"/>
      <c r="CF14" s="78"/>
      <c r="CG14" s="78"/>
      <c r="CH14" s="79" t="s">
        <v>947</v>
      </c>
      <c r="CI14" s="77"/>
      <c r="CJ14" s="78"/>
      <c r="CK14" s="78"/>
      <c r="CL14" s="78"/>
      <c r="CM14" s="78"/>
      <c r="CN14" s="79" t="s">
        <v>948</v>
      </c>
      <c r="CO14" s="77"/>
      <c r="CP14" s="78"/>
      <c r="CQ14" s="78"/>
      <c r="CR14" s="78"/>
      <c r="CS14" s="78"/>
      <c r="CT14" s="79" t="s">
        <v>949</v>
      </c>
      <c r="CU14" s="77"/>
      <c r="CV14" s="78"/>
      <c r="CW14" s="78"/>
      <c r="CX14" s="78"/>
      <c r="CY14" s="78"/>
      <c r="CZ14" s="79" t="s">
        <v>950</v>
      </c>
      <c r="DA14" s="77"/>
      <c r="DB14" s="78"/>
      <c r="DC14" s="78"/>
      <c r="DD14" s="78"/>
      <c r="DE14" s="78"/>
      <c r="DF14" s="79" t="s">
        <v>951</v>
      </c>
      <c r="DG14" s="77"/>
      <c r="DH14" s="78"/>
      <c r="DI14" s="78"/>
      <c r="DJ14" s="78"/>
      <c r="DK14" s="78"/>
      <c r="DL14" s="79" t="s">
        <v>866</v>
      </c>
      <c r="DM14" s="77"/>
      <c r="DN14" s="78"/>
      <c r="DO14" s="78"/>
      <c r="DP14" s="78"/>
      <c r="DQ14" s="78"/>
      <c r="DR14" s="79"/>
    </row>
    <row r="15" spans="2:122" s="17" customFormat="1">
      <c r="B15" s="27" t="s">
        <v>10</v>
      </c>
      <c r="C15" s="73"/>
      <c r="D15" s="74"/>
      <c r="E15" s="74"/>
      <c r="F15" s="74"/>
      <c r="G15" s="74"/>
      <c r="H15" s="75">
        <v>-3.3882030178326517</v>
      </c>
      <c r="I15" s="73"/>
      <c r="J15" s="74"/>
      <c r="K15" s="74"/>
      <c r="L15" s="74"/>
      <c r="M15" s="74"/>
      <c r="N15" s="75">
        <v>-6.9657184536834507</v>
      </c>
      <c r="O15" s="73"/>
      <c r="P15" s="74"/>
      <c r="Q15" s="74"/>
      <c r="R15" s="74"/>
      <c r="S15" s="74"/>
      <c r="T15" s="75">
        <v>-19.251674883074216</v>
      </c>
      <c r="U15" s="73"/>
      <c r="V15" s="74"/>
      <c r="W15" s="74"/>
      <c r="X15" s="74"/>
      <c r="Y15" s="74"/>
      <c r="Z15" s="75">
        <v>-15.768260503958004</v>
      </c>
      <c r="AA15" s="73"/>
      <c r="AB15" s="74"/>
      <c r="AC15" s="74"/>
      <c r="AD15" s="74"/>
      <c r="AE15" s="74"/>
      <c r="AF15" s="75">
        <v>-5.0788091068301213</v>
      </c>
      <c r="AG15" s="73"/>
      <c r="AH15" s="74"/>
      <c r="AI15" s="74"/>
      <c r="AJ15" s="74"/>
      <c r="AK15" s="74"/>
      <c r="AL15" s="75">
        <v>-12.292507851054296</v>
      </c>
      <c r="AM15" s="73"/>
      <c r="AN15" s="74"/>
      <c r="AO15" s="74"/>
      <c r="AP15" s="74"/>
      <c r="AQ15" s="74"/>
      <c r="AR15" s="75">
        <v>-3.7614486471369588</v>
      </c>
      <c r="AS15" s="73"/>
      <c r="AT15" s="74"/>
      <c r="AU15" s="74"/>
      <c r="AV15" s="74"/>
      <c r="AW15" s="74"/>
      <c r="AX15" s="75">
        <v>-10.082697201017808</v>
      </c>
      <c r="AY15" s="73"/>
      <c r="AZ15" s="74"/>
      <c r="BA15" s="74"/>
      <c r="BB15" s="74"/>
      <c r="BC15" s="74"/>
      <c r="BD15" s="75">
        <v>-11.531118747613604</v>
      </c>
      <c r="BE15" s="73"/>
      <c r="BF15" s="74"/>
      <c r="BG15" s="74"/>
      <c r="BH15" s="74"/>
      <c r="BI15" s="74"/>
      <c r="BJ15" s="75">
        <v>-16.007306889352819</v>
      </c>
      <c r="BK15" s="73"/>
      <c r="BL15" s="74"/>
      <c r="BM15" s="74"/>
      <c r="BN15" s="74"/>
      <c r="BO15" s="74"/>
      <c r="BP15" s="75">
        <v>-16.712738139708634</v>
      </c>
      <c r="BQ15" s="73"/>
      <c r="BR15" s="74"/>
      <c r="BS15" s="74"/>
      <c r="BT15" s="74"/>
      <c r="BU15" s="74"/>
      <c r="BV15" s="75">
        <v>-6.9912609238451893</v>
      </c>
      <c r="BW15" s="73"/>
      <c r="BX15" s="74"/>
      <c r="BY15" s="74"/>
      <c r="BZ15" s="74"/>
      <c r="CA15" s="74"/>
      <c r="CB15" s="75">
        <v>-2.6566666666666663</v>
      </c>
      <c r="CC15" s="73"/>
      <c r="CD15" s="74"/>
      <c r="CE15" s="74"/>
      <c r="CF15" s="74"/>
      <c r="CG15" s="74"/>
      <c r="CH15" s="75">
        <v>-11.693954326286232</v>
      </c>
      <c r="CI15" s="73"/>
      <c r="CJ15" s="74"/>
      <c r="CK15" s="74"/>
      <c r="CL15" s="74"/>
      <c r="CM15" s="74"/>
      <c r="CN15" s="75">
        <v>-1.8198198198198128</v>
      </c>
      <c r="CO15" s="73"/>
      <c r="CP15" s="74"/>
      <c r="CQ15" s="74"/>
      <c r="CR15" s="74"/>
      <c r="CS15" s="74"/>
      <c r="CT15" s="75">
        <v>-1.4611412016626701</v>
      </c>
      <c r="CU15" s="73"/>
      <c r="CV15" s="74"/>
      <c r="CW15" s="74"/>
      <c r="CX15" s="74"/>
      <c r="CY15" s="74"/>
      <c r="CZ15" s="75">
        <v>-2.6475932633324675</v>
      </c>
      <c r="DA15" s="73"/>
      <c r="DB15" s="74"/>
      <c r="DC15" s="74"/>
      <c r="DD15" s="74"/>
      <c r="DE15" s="74"/>
      <c r="DF15" s="75">
        <v>-8.7487764539102812</v>
      </c>
      <c r="DG15" s="73"/>
      <c r="DH15" s="74"/>
      <c r="DI15" s="74"/>
      <c r="DJ15" s="74"/>
      <c r="DK15" s="74"/>
      <c r="DL15" s="75">
        <v>-6.5490550864495418</v>
      </c>
      <c r="DM15" s="73"/>
      <c r="DN15" s="74"/>
      <c r="DO15" s="74"/>
      <c r="DP15" s="74"/>
      <c r="DQ15" s="74"/>
      <c r="DR15" s="75"/>
    </row>
    <row r="16" spans="2:122" s="17" customFormat="1">
      <c r="B16" s="27" t="s">
        <v>11</v>
      </c>
      <c r="C16" s="73"/>
      <c r="D16" s="74"/>
      <c r="E16" s="74"/>
      <c r="F16" s="74"/>
      <c r="G16" s="74"/>
      <c r="H16" s="75">
        <v>63.334870000000002</v>
      </c>
      <c r="I16" s="73"/>
      <c r="J16" s="74"/>
      <c r="K16" s="74"/>
      <c r="L16" s="74"/>
      <c r="M16" s="74"/>
      <c r="N16" s="75">
        <v>40.110950000000003</v>
      </c>
      <c r="O16" s="73"/>
      <c r="P16" s="74"/>
      <c r="Q16" s="74"/>
      <c r="R16" s="74"/>
      <c r="S16" s="74"/>
      <c r="T16" s="75">
        <v>-16.768730000000001</v>
      </c>
      <c r="U16" s="73"/>
      <c r="V16" s="74"/>
      <c r="W16" s="74"/>
      <c r="X16" s="74"/>
      <c r="Y16" s="74"/>
      <c r="Z16" s="75">
        <v>-9.6482250000000001</v>
      </c>
      <c r="AA16" s="73"/>
      <c r="AB16" s="74"/>
      <c r="AC16" s="74"/>
      <c r="AD16" s="74"/>
      <c r="AE16" s="74"/>
      <c r="AF16" s="75">
        <v>20.754069999999999</v>
      </c>
      <c r="AG16" s="73"/>
      <c r="AH16" s="74"/>
      <c r="AI16" s="74"/>
      <c r="AJ16" s="74"/>
      <c r="AK16" s="74"/>
      <c r="AL16" s="75">
        <v>-6.2574940000000003</v>
      </c>
      <c r="AM16" s="73"/>
      <c r="AN16" s="74"/>
      <c r="AO16" s="74"/>
      <c r="AP16" s="74"/>
      <c r="AQ16" s="74"/>
      <c r="AR16" s="75">
        <v>24.581410000000002</v>
      </c>
      <c r="AS16" s="73"/>
      <c r="AT16" s="74"/>
      <c r="AU16" s="74"/>
      <c r="AV16" s="74"/>
      <c r="AW16" s="74"/>
      <c r="AX16" s="75">
        <v>215.51339999999999</v>
      </c>
      <c r="AY16" s="73"/>
      <c r="AZ16" s="74"/>
      <c r="BA16" s="74"/>
      <c r="BB16" s="74"/>
      <c r="BC16" s="74"/>
      <c r="BD16" s="75">
        <v>16.32056</v>
      </c>
      <c r="BE16" s="73"/>
      <c r="BF16" s="74"/>
      <c r="BG16" s="74"/>
      <c r="BH16" s="74"/>
      <c r="BI16" s="74"/>
      <c r="BJ16" s="75">
        <v>-10.81246</v>
      </c>
      <c r="BK16" s="73"/>
      <c r="BL16" s="74"/>
      <c r="BM16" s="74"/>
      <c r="BN16" s="74"/>
      <c r="BO16" s="74"/>
      <c r="BP16" s="75">
        <v>-12.769959999999999</v>
      </c>
      <c r="BQ16" s="73"/>
      <c r="BR16" s="74"/>
      <c r="BS16" s="74"/>
      <c r="BT16" s="74"/>
      <c r="BU16" s="74"/>
      <c r="BV16" s="75">
        <v>30.53687</v>
      </c>
      <c r="BW16" s="73"/>
      <c r="BX16" s="74"/>
      <c r="BY16" s="74"/>
      <c r="BZ16" s="74"/>
      <c r="CA16" s="74"/>
      <c r="CB16" s="75">
        <v>139.8998</v>
      </c>
      <c r="CC16" s="73"/>
      <c r="CD16" s="74"/>
      <c r="CE16" s="74"/>
      <c r="CF16" s="74"/>
      <c r="CG16" s="74"/>
      <c r="CH16" s="75">
        <v>24.289650000000002</v>
      </c>
      <c r="CI16" s="73"/>
      <c r="CJ16" s="74"/>
      <c r="CK16" s="74"/>
      <c r="CL16" s="74"/>
      <c r="CM16" s="74"/>
      <c r="CN16" s="75">
        <v>18.681360000000002</v>
      </c>
      <c r="CO16" s="73"/>
      <c r="CP16" s="74"/>
      <c r="CQ16" s="74"/>
      <c r="CR16" s="74"/>
      <c r="CS16" s="74"/>
      <c r="CT16" s="75">
        <v>270.28449999999998</v>
      </c>
      <c r="CU16" s="73"/>
      <c r="CV16" s="74"/>
      <c r="CW16" s="74"/>
      <c r="CX16" s="74"/>
      <c r="CY16" s="74"/>
      <c r="CZ16" s="75">
        <v>96.359530000000007</v>
      </c>
      <c r="DA16" s="73"/>
      <c r="DB16" s="74"/>
      <c r="DC16" s="74"/>
      <c r="DD16" s="74"/>
      <c r="DE16" s="74"/>
      <c r="DF16" s="75">
        <v>3.7732250000000001</v>
      </c>
      <c r="DG16" s="73"/>
      <c r="DH16" s="74"/>
      <c r="DI16" s="74"/>
      <c r="DJ16" s="74"/>
      <c r="DK16" s="74"/>
      <c r="DL16" s="75">
        <v>-4.1548550000000004</v>
      </c>
      <c r="DM16" s="73"/>
      <c r="DN16" s="74"/>
      <c r="DO16" s="74"/>
      <c r="DP16" s="74"/>
      <c r="DQ16" s="74"/>
      <c r="DR16" s="75"/>
    </row>
    <row r="17" spans="2:122" s="15" customFormat="1">
      <c r="B17" s="28" t="s">
        <v>263</v>
      </c>
      <c r="C17" s="70">
        <v>185.60916</v>
      </c>
      <c r="D17" s="71">
        <v>283.34247999999997</v>
      </c>
      <c r="E17" s="71">
        <v>203.31880999999998</v>
      </c>
      <c r="F17" s="71">
        <v>347.13342</v>
      </c>
      <c r="G17" s="71">
        <v>347.13342</v>
      </c>
      <c r="H17" s="72">
        <v>347.13342</v>
      </c>
      <c r="I17" s="70">
        <v>1848.7814099999998</v>
      </c>
      <c r="J17" s="71">
        <v>2590.7424999999998</v>
      </c>
      <c r="K17" s="71">
        <v>2206.2367200000003</v>
      </c>
      <c r="L17" s="71">
        <v>3367.9181724999999</v>
      </c>
      <c r="M17" s="71">
        <v>3367.9181724999999</v>
      </c>
      <c r="N17" s="72">
        <v>3367.9181724999999</v>
      </c>
      <c r="O17" s="70"/>
      <c r="P17" s="71"/>
      <c r="Q17" s="71"/>
      <c r="R17" s="71">
        <v>25.021262000000004</v>
      </c>
      <c r="S17" s="71">
        <v>25.021262000000004</v>
      </c>
      <c r="T17" s="72">
        <v>25.021262000000004</v>
      </c>
      <c r="U17" s="70"/>
      <c r="V17" s="71"/>
      <c r="W17" s="71"/>
      <c r="X17" s="71">
        <v>183.19738479999998</v>
      </c>
      <c r="Y17" s="71">
        <v>183.19738479999998</v>
      </c>
      <c r="Z17" s="72">
        <v>183.19738479999998</v>
      </c>
      <c r="AA17" s="70"/>
      <c r="AB17" s="71"/>
      <c r="AC17" s="71"/>
      <c r="AD17" s="71">
        <v>109.5364930875576</v>
      </c>
      <c r="AE17" s="71">
        <v>109.5364930875576</v>
      </c>
      <c r="AF17" s="72">
        <v>109.5364930875576</v>
      </c>
      <c r="AG17" s="70"/>
      <c r="AH17" s="71"/>
      <c r="AI17" s="71"/>
      <c r="AJ17" s="71">
        <v>244.24694299999999</v>
      </c>
      <c r="AK17" s="71">
        <v>244.24694299999999</v>
      </c>
      <c r="AL17" s="72">
        <v>244.24694299999999</v>
      </c>
      <c r="AM17" s="70">
        <v>384.43241999999998</v>
      </c>
      <c r="AN17" s="71">
        <v>347.79780999999997</v>
      </c>
      <c r="AO17" s="71">
        <v>290.52984000000004</v>
      </c>
      <c r="AP17" s="71">
        <v>453.84139099999999</v>
      </c>
      <c r="AQ17" s="71">
        <v>453.84139099999999</v>
      </c>
      <c r="AR17" s="72">
        <v>453.84139099999999</v>
      </c>
      <c r="AS17" s="70">
        <v>70.146600000000007</v>
      </c>
      <c r="AT17" s="71">
        <v>60.464100000000002</v>
      </c>
      <c r="AU17" s="71">
        <v>108.51610000000001</v>
      </c>
      <c r="AV17" s="71">
        <v>737.77546125000003</v>
      </c>
      <c r="AW17" s="71">
        <v>737.77546125000003</v>
      </c>
      <c r="AX17" s="72">
        <v>737.77546125000003</v>
      </c>
      <c r="AY17" s="70">
        <v>0</v>
      </c>
      <c r="AZ17" s="71">
        <v>168.14454999999998</v>
      </c>
      <c r="BA17" s="71">
        <v>215.70184</v>
      </c>
      <c r="BB17" s="71">
        <v>346.65120000000002</v>
      </c>
      <c r="BC17" s="71">
        <v>346.65120000000002</v>
      </c>
      <c r="BD17" s="72">
        <v>346.65120000000002</v>
      </c>
      <c r="BE17" s="70">
        <v>217.17565999999999</v>
      </c>
      <c r="BF17" s="71">
        <v>265.15602000000001</v>
      </c>
      <c r="BG17" s="71">
        <v>211.32396</v>
      </c>
      <c r="BH17" s="71">
        <v>201.27298499999998</v>
      </c>
      <c r="BI17" s="71">
        <v>201.27298499999998</v>
      </c>
      <c r="BJ17" s="72">
        <v>201.27298499999998</v>
      </c>
      <c r="BK17" s="70">
        <v>49.44267</v>
      </c>
      <c r="BL17" s="71">
        <v>49.619800000000005</v>
      </c>
      <c r="BM17" s="71">
        <v>44.539569999999998</v>
      </c>
      <c r="BN17" s="71">
        <v>55.637324999999997</v>
      </c>
      <c r="BO17" s="71">
        <v>55.637324999999997</v>
      </c>
      <c r="BP17" s="72">
        <v>55.637324999999997</v>
      </c>
      <c r="BQ17" s="70">
        <v>0</v>
      </c>
      <c r="BR17" s="71">
        <v>93.855509999999995</v>
      </c>
      <c r="BS17" s="71">
        <v>77.401169999999993</v>
      </c>
      <c r="BT17" s="71">
        <v>121.49945399999999</v>
      </c>
      <c r="BU17" s="71">
        <v>121.49945399999999</v>
      </c>
      <c r="BV17" s="72">
        <v>121.49945399999999</v>
      </c>
      <c r="BW17" s="70">
        <v>0</v>
      </c>
      <c r="BX17" s="71">
        <v>0</v>
      </c>
      <c r="BY17" s="71">
        <v>0</v>
      </c>
      <c r="BZ17" s="71">
        <v>112.83009319999999</v>
      </c>
      <c r="CA17" s="71">
        <v>112.83009319999999</v>
      </c>
      <c r="CB17" s="72">
        <v>112.83009319999999</v>
      </c>
      <c r="CC17" s="70">
        <v>23.512169999999998</v>
      </c>
      <c r="CD17" s="71">
        <v>51.059959999999997</v>
      </c>
      <c r="CE17" s="71">
        <v>71.013419999999996</v>
      </c>
      <c r="CF17" s="71">
        <v>97.457580000000007</v>
      </c>
      <c r="CG17" s="71">
        <v>97.457580000000007</v>
      </c>
      <c r="CH17" s="72">
        <v>97.457580000000007</v>
      </c>
      <c r="CI17" s="70">
        <v>1382.6381299999998</v>
      </c>
      <c r="CJ17" s="71">
        <v>2251.5589100000002</v>
      </c>
      <c r="CK17" s="71">
        <v>2232.8709399999998</v>
      </c>
      <c r="CL17" s="71">
        <v>3344.442</v>
      </c>
      <c r="CM17" s="71">
        <v>3344.442</v>
      </c>
      <c r="CN17" s="72">
        <v>3344.442</v>
      </c>
      <c r="CO17" s="70">
        <v>267.14883000000003</v>
      </c>
      <c r="CP17" s="71">
        <v>453.74417999999997</v>
      </c>
      <c r="CQ17" s="71">
        <v>488.83082000000002</v>
      </c>
      <c r="CR17" s="71">
        <v>2790.5018526000003</v>
      </c>
      <c r="CS17" s="71">
        <v>2790.5018526000003</v>
      </c>
      <c r="CT17" s="72">
        <v>2790.5018526000003</v>
      </c>
      <c r="CU17" s="70">
        <v>54.552510000000005</v>
      </c>
      <c r="CV17" s="71">
        <v>78.435940000000002</v>
      </c>
      <c r="CW17" s="71">
        <v>42.64723</v>
      </c>
      <c r="CX17" s="71">
        <v>77.872595369999999</v>
      </c>
      <c r="CY17" s="71">
        <v>77.872595369999999</v>
      </c>
      <c r="CZ17" s="72">
        <v>77.872595369999999</v>
      </c>
      <c r="DA17" s="70">
        <v>0</v>
      </c>
      <c r="DB17" s="71">
        <v>234.30557000000002</v>
      </c>
      <c r="DC17" s="71">
        <v>276.51428000000004</v>
      </c>
      <c r="DD17" s="71">
        <v>323.346543</v>
      </c>
      <c r="DE17" s="71">
        <v>323.346543</v>
      </c>
      <c r="DF17" s="72">
        <v>323.346543</v>
      </c>
      <c r="DG17" s="70">
        <v>71.540770000000009</v>
      </c>
      <c r="DH17" s="71">
        <v>74.586179999999999</v>
      </c>
      <c r="DI17" s="71">
        <v>106.62915</v>
      </c>
      <c r="DJ17" s="71">
        <v>136.6822865</v>
      </c>
      <c r="DK17" s="71">
        <v>136.6822865</v>
      </c>
      <c r="DL17" s="72">
        <v>136.6822865</v>
      </c>
      <c r="DM17" s="70">
        <f t="shared" ref="DM17:DR18" ca="1" si="93">SUMIF($B$8:$DL$59,DM$8,$B17:$DL17)</f>
        <v>4554.9803299999994</v>
      </c>
      <c r="DN17" s="71">
        <f t="shared" ca="1" si="93"/>
        <v>7002.8135100000009</v>
      </c>
      <c r="DO17" s="71">
        <f t="shared" ca="1" si="93"/>
        <v>6576.0738500000007</v>
      </c>
      <c r="DP17" s="71">
        <f t="shared" ca="1" si="93"/>
        <v>13076.864442307557</v>
      </c>
      <c r="DQ17" s="71">
        <f t="shared" ca="1" si="93"/>
        <v>13076.864442307557</v>
      </c>
      <c r="DR17" s="72">
        <f t="shared" ca="1" si="93"/>
        <v>13076.864442307557</v>
      </c>
    </row>
    <row r="18" spans="2:122" s="17" customFormat="1">
      <c r="B18" s="27" t="s">
        <v>264</v>
      </c>
      <c r="C18" s="70">
        <f>C17/'Column Code'!$E$18</f>
        <v>2.2175526881720429</v>
      </c>
      <c r="D18" s="71">
        <f>D17/'Column Code'!$E$18</f>
        <v>3.3852148148148142</v>
      </c>
      <c r="E18" s="71">
        <f>E17/'Column Code'!$E$18</f>
        <v>2.4291375149342889</v>
      </c>
      <c r="F18" s="71">
        <f>F17/'Column Code'!$E$18</f>
        <v>4.1473526881720426</v>
      </c>
      <c r="G18" s="71">
        <f>G17/'Column Code'!$E$18</f>
        <v>4.1473526881720426</v>
      </c>
      <c r="H18" s="75">
        <f>H17/'Column Code'!$E$18</f>
        <v>4.1473526881720426</v>
      </c>
      <c r="I18" s="70">
        <f>I17/'Column Code'!$E$18</f>
        <v>22.088188888888887</v>
      </c>
      <c r="J18" s="71">
        <f>J17/'Column Code'!$E$18</f>
        <v>30.952718040621264</v>
      </c>
      <c r="K18" s="71">
        <f>K17/'Column Code'!$E$18</f>
        <v>26.358861648745524</v>
      </c>
      <c r="L18" s="71">
        <f>L17/'Column Code'!$E$18</f>
        <v>40.23797099761051</v>
      </c>
      <c r="M18" s="71">
        <f>M17/'Column Code'!$E$18</f>
        <v>40.23797099761051</v>
      </c>
      <c r="N18" s="75">
        <f>N17/'Column Code'!$E$18</f>
        <v>40.23797099761051</v>
      </c>
      <c r="O18" s="70"/>
      <c r="P18" s="71"/>
      <c r="Q18" s="71"/>
      <c r="R18" s="71">
        <f>R17/'Column Code'!$E$18</f>
        <v>0.29893980884109922</v>
      </c>
      <c r="S18" s="71">
        <f>S17/'Column Code'!$E$18</f>
        <v>0.29893980884109922</v>
      </c>
      <c r="T18" s="75">
        <f>T17/'Column Code'!$E$18</f>
        <v>0.29893980884109922</v>
      </c>
      <c r="U18" s="70"/>
      <c r="V18" s="71"/>
      <c r="W18" s="71"/>
      <c r="X18" s="71">
        <f>X17/'Column Code'!$E$18</f>
        <v>2.188738169653524</v>
      </c>
      <c r="Y18" s="71">
        <f>Y17/'Column Code'!$E$18</f>
        <v>2.188738169653524</v>
      </c>
      <c r="Z18" s="75">
        <f>Z17/'Column Code'!$E$18</f>
        <v>2.188738169653524</v>
      </c>
      <c r="AA18" s="70"/>
      <c r="AB18" s="71"/>
      <c r="AC18" s="71"/>
      <c r="AD18" s="71">
        <f>AD17/'Column Code'!$E$18</f>
        <v>1.3086797262551684</v>
      </c>
      <c r="AE18" s="71">
        <f>AE17/'Column Code'!$E$18</f>
        <v>1.3086797262551684</v>
      </c>
      <c r="AF18" s="75">
        <f>AF17/'Column Code'!$E$18</f>
        <v>1.3086797262551684</v>
      </c>
      <c r="AG18" s="70"/>
      <c r="AH18" s="71"/>
      <c r="AI18" s="71"/>
      <c r="AJ18" s="71">
        <f>AJ17/'Column Code'!$E$18</f>
        <v>2.9181235722819592</v>
      </c>
      <c r="AK18" s="71">
        <f>AK17/'Column Code'!$E$18</f>
        <v>2.9181235722819592</v>
      </c>
      <c r="AL18" s="75">
        <f>AL17/'Column Code'!$E$18</f>
        <v>2.9181235722819592</v>
      </c>
      <c r="AM18" s="70">
        <f>AM17/'Column Code'!$E$18</f>
        <v>4.5929799283154118</v>
      </c>
      <c r="AN18" s="71">
        <f>AN17/'Column Code'!$E$18</f>
        <v>4.1552904420549579</v>
      </c>
      <c r="AO18" s="71">
        <f>AO17/'Column Code'!$E$18</f>
        <v>3.4710853046594985</v>
      </c>
      <c r="AP18" s="71">
        <f>AP17/'Column Code'!$E$18</f>
        <v>5.4222388410991638</v>
      </c>
      <c r="AQ18" s="71">
        <f>AQ17/'Column Code'!$E$18</f>
        <v>5.4222388410991638</v>
      </c>
      <c r="AR18" s="75">
        <f>AR17/'Column Code'!$E$18</f>
        <v>5.4222388410991638</v>
      </c>
      <c r="AS18" s="70">
        <f>AS17/'Column Code'!$E$18</f>
        <v>0.83807168458781367</v>
      </c>
      <c r="AT18" s="71">
        <f>AT17/'Column Code'!$E$18</f>
        <v>0.72239068100358428</v>
      </c>
      <c r="AU18" s="71">
        <f>AU17/'Column Code'!$E$18</f>
        <v>1.2964886499402628</v>
      </c>
      <c r="AV18" s="71">
        <f>AV17/'Column Code'!$E$18</f>
        <v>8.814521639784946</v>
      </c>
      <c r="AW18" s="71">
        <f>AW17/'Column Code'!$E$18</f>
        <v>8.814521639784946</v>
      </c>
      <c r="AX18" s="75">
        <f>AX17/'Column Code'!$E$18</f>
        <v>8.814521639784946</v>
      </c>
      <c r="AY18" s="70">
        <f>AY17/'Column Code'!$E$18</f>
        <v>0</v>
      </c>
      <c r="AZ18" s="71">
        <f>AZ17/'Column Code'!$E$18</f>
        <v>2.0088954599761046</v>
      </c>
      <c r="BA18" s="71">
        <f>BA17/'Column Code'!$E$18</f>
        <v>2.5770829151732375</v>
      </c>
      <c r="BB18" s="71">
        <f>BB17/'Column Code'!$E$18</f>
        <v>4.1415913978494627</v>
      </c>
      <c r="BC18" s="71">
        <f>BC17/'Column Code'!$E$18</f>
        <v>4.1415913978494627</v>
      </c>
      <c r="BD18" s="75">
        <f>BD17/'Column Code'!$E$18</f>
        <v>4.1415913978494627</v>
      </c>
      <c r="BE18" s="70">
        <f>BE17/'Column Code'!$E$18</f>
        <v>2.5946912783751492</v>
      </c>
      <c r="BF18" s="71">
        <f>BF17/'Column Code'!$E$18</f>
        <v>3.1679333333333335</v>
      </c>
      <c r="BG18" s="71">
        <f>BG17/'Column Code'!$E$18</f>
        <v>2.5247784946236558</v>
      </c>
      <c r="BH18" s="71">
        <f>BH17/'Column Code'!$E$18</f>
        <v>2.4046951612903222</v>
      </c>
      <c r="BI18" s="71">
        <f>BI17/'Column Code'!$E$18</f>
        <v>2.4046951612903222</v>
      </c>
      <c r="BJ18" s="75">
        <f>BJ17/'Column Code'!$E$18</f>
        <v>2.4046951612903222</v>
      </c>
      <c r="BK18" s="70">
        <f>BK17/'Column Code'!$E$18</f>
        <v>0.59071290322580638</v>
      </c>
      <c r="BL18" s="71">
        <f>BL17/'Column Code'!$E$18</f>
        <v>0.5928291517323776</v>
      </c>
      <c r="BM18" s="71">
        <f>BM17/'Column Code'!$E$18</f>
        <v>0.53213345280764635</v>
      </c>
      <c r="BN18" s="71">
        <f>BN17/'Column Code'!$E$18</f>
        <v>0.66472311827956987</v>
      </c>
      <c r="BO18" s="71">
        <f>BO17/'Column Code'!$E$18</f>
        <v>0.66472311827956987</v>
      </c>
      <c r="BP18" s="75">
        <f>BP17/'Column Code'!$E$18</f>
        <v>0.66472311827956987</v>
      </c>
      <c r="BQ18" s="70">
        <f>BQ17/'Column Code'!$E$18</f>
        <v>0</v>
      </c>
      <c r="BR18" s="71">
        <f>BR17/'Column Code'!$E$18</f>
        <v>1.121332258064516</v>
      </c>
      <c r="BS18" s="71">
        <f>BS17/'Column Code'!$E$18</f>
        <v>0.92474516129032247</v>
      </c>
      <c r="BT18" s="71">
        <f>BT17/'Column Code'!$E$18</f>
        <v>1.4516063799283152</v>
      </c>
      <c r="BU18" s="71">
        <f>BU17/'Column Code'!$E$18</f>
        <v>1.4516063799283152</v>
      </c>
      <c r="BV18" s="75">
        <f>BV17/'Column Code'!$E$18</f>
        <v>1.4516063799283152</v>
      </c>
      <c r="BW18" s="70">
        <f>BW17/'Column Code'!$E$18</f>
        <v>0</v>
      </c>
      <c r="BX18" s="71">
        <f>BX17/'Column Code'!$E$18</f>
        <v>0</v>
      </c>
      <c r="BY18" s="71">
        <f>BY17/'Column Code'!$E$18</f>
        <v>0</v>
      </c>
      <c r="BZ18" s="71">
        <f>BZ17/'Column Code'!$E$18</f>
        <v>1.3480297873357228</v>
      </c>
      <c r="CA18" s="71">
        <f>CA17/'Column Code'!$E$18</f>
        <v>1.3480297873357228</v>
      </c>
      <c r="CB18" s="75">
        <f>CB17/'Column Code'!$E$18</f>
        <v>1.3480297873357228</v>
      </c>
      <c r="CC18" s="70">
        <f>CC17/'Column Code'!$E$18</f>
        <v>0.28091003584229385</v>
      </c>
      <c r="CD18" s="71">
        <f>CD17/'Column Code'!$E$18</f>
        <v>0.61003536439665462</v>
      </c>
      <c r="CE18" s="71">
        <f>CE17/'Column Code'!$E$18</f>
        <v>0.84842795698924722</v>
      </c>
      <c r="CF18" s="71">
        <f>CF17/'Column Code'!$E$18</f>
        <v>1.1643677419354839</v>
      </c>
      <c r="CG18" s="71">
        <f>CG17/'Column Code'!$E$18</f>
        <v>1.1643677419354839</v>
      </c>
      <c r="CH18" s="75">
        <f>CH17/'Column Code'!$E$18</f>
        <v>1.1643677419354839</v>
      </c>
      <c r="CI18" s="70">
        <f>CI17/'Column Code'!$E$18</f>
        <v>16.51897407407407</v>
      </c>
      <c r="CJ18" s="71">
        <f>CJ17/'Column Code'!$E$18</f>
        <v>26.900345400238951</v>
      </c>
      <c r="CK18" s="71">
        <f>CK17/'Column Code'!$E$18</f>
        <v>26.677072162485061</v>
      </c>
      <c r="CL18" s="71">
        <f>CL17/'Column Code'!$E$18</f>
        <v>39.957491039426522</v>
      </c>
      <c r="CM18" s="71">
        <f>CM17/'Column Code'!$E$18</f>
        <v>39.957491039426522</v>
      </c>
      <c r="CN18" s="75">
        <f>CN17/'Column Code'!$E$18</f>
        <v>39.957491039426522</v>
      </c>
      <c r="CO18" s="70">
        <f>CO17/'Column Code'!$E$18</f>
        <v>3.1917422939068105</v>
      </c>
      <c r="CP18" s="71">
        <f>CP17/'Column Code'!$E$18</f>
        <v>5.4210774193548383</v>
      </c>
      <c r="CQ18" s="71">
        <f>CQ17/'Column Code'!$E$18</f>
        <v>5.8402726403823175</v>
      </c>
      <c r="CR18" s="71">
        <f>CR17/'Column Code'!$E$18</f>
        <v>33.339329182795701</v>
      </c>
      <c r="CS18" s="71">
        <f>CS17/'Column Code'!$E$18</f>
        <v>33.339329182795701</v>
      </c>
      <c r="CT18" s="75">
        <f>CT17/'Column Code'!$E$18</f>
        <v>33.339329182795701</v>
      </c>
      <c r="CU18" s="70">
        <f>CU17/'Column Code'!$E$18</f>
        <v>0.65176236559139789</v>
      </c>
      <c r="CV18" s="71">
        <f>CV17/'Column Code'!$E$18</f>
        <v>0.93710800477897249</v>
      </c>
      <c r="CW18" s="71">
        <f>CW17/'Column Code'!$E$18</f>
        <v>0.50952485065710873</v>
      </c>
      <c r="CX18" s="71">
        <f>CX17/'Column Code'!$E$18</f>
        <v>0.93037748351254479</v>
      </c>
      <c r="CY18" s="71">
        <f>CY17/'Column Code'!$E$18</f>
        <v>0.93037748351254479</v>
      </c>
      <c r="CZ18" s="75">
        <f>CZ17/'Column Code'!$E$18</f>
        <v>0.93037748351254479</v>
      </c>
      <c r="DA18" s="70">
        <f>DA17/'Column Code'!$E$18</f>
        <v>0</v>
      </c>
      <c r="DB18" s="71">
        <f>DB17/'Column Code'!$E$18</f>
        <v>2.7993497013142177</v>
      </c>
      <c r="DC18" s="71">
        <f>DC17/'Column Code'!$E$18</f>
        <v>3.3036353643966549</v>
      </c>
      <c r="DD18" s="71">
        <f>DD17/'Column Code'!$E$18</f>
        <v>3.8631606093189963</v>
      </c>
      <c r="DE18" s="71">
        <f>DE17/'Column Code'!$E$18</f>
        <v>3.8631606093189963</v>
      </c>
      <c r="DF18" s="75">
        <f>DF17/'Column Code'!$E$18</f>
        <v>3.8631606093189963</v>
      </c>
      <c r="DG18" s="70">
        <f>DG17/'Column Code'!$E$18</f>
        <v>0.85472843488649952</v>
      </c>
      <c r="DH18" s="71">
        <f>DH17/'Column Code'!$E$18</f>
        <v>0.89111326164874549</v>
      </c>
      <c r="DI18" s="71">
        <f>DI17/'Column Code'!$E$18</f>
        <v>1.2739444444444443</v>
      </c>
      <c r="DJ18" s="71">
        <f>DJ17/'Column Code'!$E$18</f>
        <v>1.6330022281959378</v>
      </c>
      <c r="DK18" s="71">
        <f>DK17/'Column Code'!$E$18</f>
        <v>1.6330022281959378</v>
      </c>
      <c r="DL18" s="75">
        <f>DL17/'Column Code'!$E$18</f>
        <v>1.6330022281959378</v>
      </c>
      <c r="DM18" s="70">
        <f t="shared" ca="1" si="93"/>
        <v>54.420314575866186</v>
      </c>
      <c r="DN18" s="71">
        <f t="shared" ca="1" si="93"/>
        <v>83.665633333333318</v>
      </c>
      <c r="DO18" s="71">
        <f t="shared" ca="1" si="93"/>
        <v>78.567190561529287</v>
      </c>
      <c r="DP18" s="71">
        <f t="shared" ca="1" si="93"/>
        <v>156.23493957356703</v>
      </c>
      <c r="DQ18" s="71">
        <f t="shared" ca="1" si="93"/>
        <v>156.23493957356703</v>
      </c>
      <c r="DR18" s="75">
        <f t="shared" ca="1" si="93"/>
        <v>156.23493957356703</v>
      </c>
    </row>
    <row r="19" spans="2:122" s="17" customFormat="1">
      <c r="B19" s="27" t="s">
        <v>241</v>
      </c>
      <c r="C19" s="70"/>
      <c r="D19" s="71"/>
      <c r="E19" s="71"/>
      <c r="F19" s="71"/>
      <c r="G19" s="71"/>
      <c r="H19" s="72">
        <v>1015.01</v>
      </c>
      <c r="I19" s="70"/>
      <c r="J19" s="71"/>
      <c r="K19" s="71"/>
      <c r="L19" s="71"/>
      <c r="M19" s="71"/>
      <c r="N19" s="72">
        <v>647.77</v>
      </c>
      <c r="O19" s="70"/>
      <c r="P19" s="71"/>
      <c r="Q19" s="71"/>
      <c r="R19" s="71"/>
      <c r="S19" s="71"/>
      <c r="T19" s="72">
        <v>38.980000000000004</v>
      </c>
      <c r="U19" s="70"/>
      <c r="V19" s="71"/>
      <c r="W19" s="71"/>
      <c r="X19" s="71"/>
      <c r="Y19" s="71"/>
      <c r="Z19" s="72">
        <v>128.52799999999999</v>
      </c>
      <c r="AA19" s="70"/>
      <c r="AB19" s="71"/>
      <c r="AC19" s="71"/>
      <c r="AD19" s="71"/>
      <c r="AE19" s="71"/>
      <c r="AF19" s="72">
        <v>306.26728110599078</v>
      </c>
      <c r="AG19" s="70"/>
      <c r="AH19" s="71"/>
      <c r="AI19" s="71"/>
      <c r="AJ19" s="71"/>
      <c r="AK19" s="71"/>
      <c r="AL19" s="72">
        <v>1205.8599999999999</v>
      </c>
      <c r="AM19" s="70"/>
      <c r="AN19" s="71"/>
      <c r="AO19" s="71"/>
      <c r="AP19" s="71"/>
      <c r="AQ19" s="71"/>
      <c r="AR19" s="72">
        <v>659.84500000000003</v>
      </c>
      <c r="AS19" s="70"/>
      <c r="AT19" s="71"/>
      <c r="AU19" s="71"/>
      <c r="AV19" s="71"/>
      <c r="AW19" s="71"/>
      <c r="AX19" s="72">
        <v>1030.0530000000001</v>
      </c>
      <c r="AY19" s="70"/>
      <c r="AZ19" s="71"/>
      <c r="BA19" s="71"/>
      <c r="BB19" s="71"/>
      <c r="BC19" s="71"/>
      <c r="BD19" s="72">
        <v>271.5</v>
      </c>
      <c r="BE19" s="70"/>
      <c r="BF19" s="71"/>
      <c r="BG19" s="71"/>
      <c r="BH19" s="71"/>
      <c r="BI19" s="71"/>
      <c r="BJ19" s="72">
        <v>248.9</v>
      </c>
      <c r="BK19" s="70"/>
      <c r="BL19" s="71"/>
      <c r="BM19" s="71"/>
      <c r="BN19" s="71"/>
      <c r="BO19" s="71"/>
      <c r="BP19" s="72">
        <v>494.55399999999997</v>
      </c>
      <c r="BQ19" s="70"/>
      <c r="BR19" s="71"/>
      <c r="BS19" s="71"/>
      <c r="BT19" s="71"/>
      <c r="BU19" s="71"/>
      <c r="BV19" s="72">
        <v>318.52</v>
      </c>
      <c r="BW19" s="70"/>
      <c r="BX19" s="71"/>
      <c r="BY19" s="71"/>
      <c r="BZ19" s="71"/>
      <c r="CA19" s="71"/>
      <c r="CB19" s="72">
        <v>77.703999999999994</v>
      </c>
      <c r="CC19" s="70"/>
      <c r="CD19" s="71"/>
      <c r="CE19" s="71"/>
      <c r="CF19" s="71"/>
      <c r="CG19" s="71"/>
      <c r="CH19" s="72">
        <v>109.38</v>
      </c>
      <c r="CI19" s="70"/>
      <c r="CJ19" s="71"/>
      <c r="CK19" s="71"/>
      <c r="CL19" s="71"/>
      <c r="CM19" s="71"/>
      <c r="CN19" s="72">
        <v>890</v>
      </c>
      <c r="CO19" s="70"/>
      <c r="CP19" s="71"/>
      <c r="CQ19" s="71"/>
      <c r="CR19" s="71"/>
      <c r="CS19" s="71"/>
      <c r="CT19" s="72">
        <v>355.48700000000002</v>
      </c>
      <c r="CU19" s="70"/>
      <c r="CV19" s="71"/>
      <c r="CW19" s="71"/>
      <c r="CX19" s="71"/>
      <c r="CY19" s="71"/>
      <c r="CZ19" s="72">
        <v>19.706099999999999</v>
      </c>
      <c r="DA19" s="70"/>
      <c r="DB19" s="71"/>
      <c r="DC19" s="71"/>
      <c r="DD19" s="71"/>
      <c r="DE19" s="71"/>
      <c r="DF19" s="72">
        <v>242.78</v>
      </c>
      <c r="DG19" s="70"/>
      <c r="DH19" s="71"/>
      <c r="DI19" s="71"/>
      <c r="DJ19" s="71"/>
      <c r="DK19" s="71"/>
      <c r="DL19" s="72">
        <v>155.941</v>
      </c>
      <c r="DM19" s="70"/>
      <c r="DN19" s="71"/>
      <c r="DO19" s="71"/>
      <c r="DP19" s="71"/>
      <c r="DQ19" s="71"/>
      <c r="DR19" s="72"/>
    </row>
    <row r="20" spans="2:122" s="17" customFormat="1">
      <c r="B20" s="27" t="s">
        <v>240</v>
      </c>
      <c r="C20" s="73"/>
      <c r="D20" s="74"/>
      <c r="E20" s="74"/>
      <c r="F20" s="74"/>
      <c r="G20" s="74"/>
      <c r="H20" s="75">
        <v>22.031702939068097</v>
      </c>
      <c r="I20" s="73"/>
      <c r="J20" s="74"/>
      <c r="K20" s="74"/>
      <c r="L20" s="74"/>
      <c r="M20" s="74"/>
      <c r="N20" s="75">
        <v>30.156093954599758</v>
      </c>
      <c r="O20" s="73"/>
      <c r="P20" s="74"/>
      <c r="Q20" s="74"/>
      <c r="R20" s="74"/>
      <c r="S20" s="74"/>
      <c r="T20" s="75">
        <v>1.1085062246117083</v>
      </c>
      <c r="U20" s="73"/>
      <c r="V20" s="74"/>
      <c r="W20" s="74"/>
      <c r="X20" s="74"/>
      <c r="Y20" s="74"/>
      <c r="Z20" s="75">
        <v>7.5784470011947427</v>
      </c>
      <c r="AA20" s="73"/>
      <c r="AB20" s="74"/>
      <c r="AC20" s="74"/>
      <c r="AD20" s="74"/>
      <c r="AE20" s="74"/>
      <c r="AF20" s="75">
        <v>6.3910156989247309</v>
      </c>
      <c r="AG20" s="73"/>
      <c r="AH20" s="74"/>
      <c r="AI20" s="74"/>
      <c r="AJ20" s="74"/>
      <c r="AK20" s="74"/>
      <c r="AL20" s="75">
        <v>8.2368882676224615</v>
      </c>
      <c r="AM20" s="73"/>
      <c r="AN20" s="74"/>
      <c r="AO20" s="74"/>
      <c r="AP20" s="74"/>
      <c r="AQ20" s="74"/>
      <c r="AR20" s="75">
        <v>18.649883345280763</v>
      </c>
      <c r="AS20" s="73"/>
      <c r="AT20" s="74"/>
      <c r="AU20" s="74"/>
      <c r="AV20" s="74"/>
      <c r="AW20" s="74"/>
      <c r="AX20" s="75">
        <v>49.434715221027474</v>
      </c>
      <c r="AY20" s="73"/>
      <c r="AZ20" s="74"/>
      <c r="BA20" s="74"/>
      <c r="BB20" s="74"/>
      <c r="BC20" s="74"/>
      <c r="BD20" s="75">
        <v>3.0035359976105136</v>
      </c>
      <c r="BE20" s="73"/>
      <c r="BF20" s="74"/>
      <c r="BG20" s="74"/>
      <c r="BH20" s="74"/>
      <c r="BI20" s="74"/>
      <c r="BJ20" s="75">
        <v>1.0952586917562723</v>
      </c>
      <c r="BK20" s="73"/>
      <c r="BL20" s="74"/>
      <c r="BM20" s="74"/>
      <c r="BN20" s="74"/>
      <c r="BO20" s="74"/>
      <c r="BP20" s="75">
        <v>6.1253421266427717</v>
      </c>
      <c r="BQ20" s="73"/>
      <c r="BR20" s="74"/>
      <c r="BS20" s="74"/>
      <c r="BT20" s="74"/>
      <c r="BU20" s="74"/>
      <c r="BV20" s="75">
        <v>4.9573430465949819</v>
      </c>
      <c r="BW20" s="73"/>
      <c r="BX20" s="74"/>
      <c r="BY20" s="74"/>
      <c r="BZ20" s="74"/>
      <c r="CA20" s="74"/>
      <c r="CB20" s="75">
        <v>6.4229935483870966</v>
      </c>
      <c r="CC20" s="73"/>
      <c r="CD20" s="74"/>
      <c r="CE20" s="74"/>
      <c r="CF20" s="74"/>
      <c r="CG20" s="74"/>
      <c r="CH20" s="75">
        <v>1.5758876403823177</v>
      </c>
      <c r="CI20" s="73"/>
      <c r="CJ20" s="74"/>
      <c r="CK20" s="74"/>
      <c r="CL20" s="74"/>
      <c r="CM20" s="74"/>
      <c r="CN20" s="75">
        <v>61.124780692951013</v>
      </c>
      <c r="CO20" s="73"/>
      <c r="CP20" s="74"/>
      <c r="CQ20" s="74"/>
      <c r="CR20" s="74"/>
      <c r="CS20" s="74"/>
      <c r="CT20" s="75">
        <v>66.445906236559139</v>
      </c>
      <c r="CU20" s="73"/>
      <c r="CV20" s="74"/>
      <c r="CW20" s="74"/>
      <c r="CX20" s="74"/>
      <c r="CY20" s="74"/>
      <c r="CZ20" s="75">
        <v>1.4170326403823177</v>
      </c>
      <c r="DA20" s="73"/>
      <c r="DB20" s="74"/>
      <c r="DC20" s="74"/>
      <c r="DD20" s="74"/>
      <c r="DE20" s="74"/>
      <c r="DF20" s="75">
        <v>2.5725670131421743</v>
      </c>
      <c r="DG20" s="73"/>
      <c r="DH20" s="74"/>
      <c r="DI20" s="74"/>
      <c r="DJ20" s="74"/>
      <c r="DK20" s="74"/>
      <c r="DL20" s="75">
        <v>1.3792548148148147</v>
      </c>
      <c r="DM20" s="73"/>
      <c r="DN20" s="74"/>
      <c r="DO20" s="74"/>
      <c r="DP20" s="74"/>
      <c r="DQ20" s="74"/>
      <c r="DR20" s="75"/>
    </row>
    <row r="21" spans="2:122" s="5" customFormat="1" ht="12.75">
      <c r="B21" s="30" t="s">
        <v>41</v>
      </c>
      <c r="C21" s="66"/>
      <c r="D21" s="67"/>
      <c r="E21" s="67"/>
      <c r="F21" s="67"/>
      <c r="G21" s="67"/>
      <c r="H21" s="68"/>
      <c r="I21" s="66"/>
      <c r="J21" s="67"/>
      <c r="K21" s="67"/>
      <c r="L21" s="67"/>
      <c r="M21" s="67"/>
      <c r="N21" s="68"/>
      <c r="O21" s="66"/>
      <c r="P21" s="67"/>
      <c r="Q21" s="67"/>
      <c r="R21" s="67"/>
      <c r="S21" s="67"/>
      <c r="T21" s="68"/>
      <c r="U21" s="66"/>
      <c r="V21" s="67"/>
      <c r="W21" s="67"/>
      <c r="X21" s="67"/>
      <c r="Y21" s="67"/>
      <c r="Z21" s="68"/>
      <c r="AA21" s="66"/>
      <c r="AB21" s="67"/>
      <c r="AC21" s="67"/>
      <c r="AD21" s="67"/>
      <c r="AE21" s="67"/>
      <c r="AF21" s="68"/>
      <c r="AG21" s="66"/>
      <c r="AH21" s="67"/>
      <c r="AI21" s="67"/>
      <c r="AJ21" s="67"/>
      <c r="AK21" s="67"/>
      <c r="AL21" s="68"/>
      <c r="AM21" s="66"/>
      <c r="AN21" s="67"/>
      <c r="AO21" s="67"/>
      <c r="AP21" s="67"/>
      <c r="AQ21" s="67"/>
      <c r="AR21" s="68"/>
      <c r="AS21" s="66"/>
      <c r="AT21" s="67"/>
      <c r="AU21" s="67"/>
      <c r="AV21" s="67"/>
      <c r="AW21" s="67"/>
      <c r="AX21" s="68"/>
      <c r="AY21" s="66"/>
      <c r="AZ21" s="67"/>
      <c r="BA21" s="67"/>
      <c r="BB21" s="67"/>
      <c r="BC21" s="67"/>
      <c r="BD21" s="68"/>
      <c r="BE21" s="66"/>
      <c r="BF21" s="67"/>
      <c r="BG21" s="67"/>
      <c r="BH21" s="67"/>
      <c r="BI21" s="67"/>
      <c r="BJ21" s="68"/>
      <c r="BK21" s="66"/>
      <c r="BL21" s="67"/>
      <c r="BM21" s="67"/>
      <c r="BN21" s="67"/>
      <c r="BO21" s="67"/>
      <c r="BP21" s="68"/>
      <c r="BQ21" s="66"/>
      <c r="BR21" s="67"/>
      <c r="BS21" s="67"/>
      <c r="BT21" s="67"/>
      <c r="BU21" s="67"/>
      <c r="BV21" s="68"/>
      <c r="BW21" s="66"/>
      <c r="BX21" s="67"/>
      <c r="BY21" s="67"/>
      <c r="BZ21" s="67"/>
      <c r="CA21" s="67"/>
      <c r="CB21" s="68"/>
      <c r="CC21" s="66"/>
      <c r="CD21" s="67"/>
      <c r="CE21" s="67"/>
      <c r="CF21" s="67"/>
      <c r="CG21" s="67"/>
      <c r="CH21" s="68"/>
      <c r="CI21" s="66"/>
      <c r="CJ21" s="67"/>
      <c r="CK21" s="67"/>
      <c r="CL21" s="67"/>
      <c r="CM21" s="67"/>
      <c r="CN21" s="68"/>
      <c r="CO21" s="66"/>
      <c r="CP21" s="67"/>
      <c r="CQ21" s="67"/>
      <c r="CR21" s="67"/>
      <c r="CS21" s="67"/>
      <c r="CT21" s="68"/>
      <c r="CU21" s="66"/>
      <c r="CV21" s="67"/>
      <c r="CW21" s="67"/>
      <c r="CX21" s="67"/>
      <c r="CY21" s="67"/>
      <c r="CZ21" s="68"/>
      <c r="DA21" s="66"/>
      <c r="DB21" s="67"/>
      <c r="DC21" s="67"/>
      <c r="DD21" s="67"/>
      <c r="DE21" s="67"/>
      <c r="DF21" s="68"/>
      <c r="DG21" s="66"/>
      <c r="DH21" s="67"/>
      <c r="DI21" s="67"/>
      <c r="DJ21" s="67"/>
      <c r="DK21" s="67"/>
      <c r="DL21" s="68"/>
      <c r="DM21" s="66"/>
      <c r="DN21" s="67"/>
      <c r="DO21" s="67"/>
      <c r="DP21" s="67"/>
      <c r="DQ21" s="67"/>
      <c r="DR21" s="68"/>
    </row>
    <row r="22" spans="2:122" hidden="1">
      <c r="B22" s="24" t="s">
        <v>262</v>
      </c>
      <c r="C22" s="81"/>
      <c r="D22" s="82"/>
      <c r="E22" s="82"/>
      <c r="F22" s="82"/>
      <c r="G22" s="82"/>
      <c r="H22" s="75"/>
      <c r="I22" s="81"/>
      <c r="J22" s="82"/>
      <c r="K22" s="82"/>
      <c r="L22" s="82"/>
      <c r="M22" s="82"/>
      <c r="N22" s="75">
        <v>74.650000000000006</v>
      </c>
      <c r="O22" s="81"/>
      <c r="P22" s="82"/>
      <c r="Q22" s="82"/>
      <c r="R22" s="82"/>
      <c r="S22" s="82"/>
      <c r="T22" s="75">
        <v>33.71</v>
      </c>
      <c r="U22" s="81"/>
      <c r="V22" s="82"/>
      <c r="W22" s="82"/>
      <c r="X22" s="82"/>
      <c r="Y22" s="82"/>
      <c r="Z22" s="75">
        <v>50.16</v>
      </c>
      <c r="AA22" s="81"/>
      <c r="AB22" s="82"/>
      <c r="AC22" s="82"/>
      <c r="AD22" s="82"/>
      <c r="AE22" s="82"/>
      <c r="AF22" s="75">
        <v>73.86</v>
      </c>
      <c r="AG22" s="81"/>
      <c r="AH22" s="82"/>
      <c r="AI22" s="82"/>
      <c r="AJ22" s="82"/>
      <c r="AK22" s="82"/>
      <c r="AL22" s="75">
        <v>62.73</v>
      </c>
      <c r="AM22" s="81"/>
      <c r="AN22" s="82"/>
      <c r="AO22" s="82"/>
      <c r="AP22" s="82"/>
      <c r="AQ22" s="82"/>
      <c r="AR22" s="75">
        <v>41.94</v>
      </c>
      <c r="AS22" s="81"/>
      <c r="AT22" s="82"/>
      <c r="AU22" s="82"/>
      <c r="AV22" s="82"/>
      <c r="AW22" s="82"/>
      <c r="AX22" s="75">
        <v>60.59</v>
      </c>
      <c r="AY22" s="81"/>
      <c r="AZ22" s="82"/>
      <c r="BA22" s="82"/>
      <c r="BB22" s="82"/>
      <c r="BC22" s="82"/>
      <c r="BD22" s="75">
        <v>74.16</v>
      </c>
      <c r="BE22" s="81"/>
      <c r="BF22" s="82"/>
      <c r="BG22" s="82"/>
      <c r="BH22" s="82"/>
      <c r="BI22" s="82"/>
      <c r="BJ22" s="75">
        <v>71.27</v>
      </c>
      <c r="BK22" s="81"/>
      <c r="BL22" s="82"/>
      <c r="BM22" s="82"/>
      <c r="BN22" s="82"/>
      <c r="BO22" s="82"/>
      <c r="BP22" s="75">
        <v>15.33</v>
      </c>
      <c r="BQ22" s="81"/>
      <c r="BR22" s="82"/>
      <c r="BS22" s="82"/>
      <c r="BT22" s="82"/>
      <c r="BU22" s="82"/>
      <c r="BV22" s="75">
        <v>30.82</v>
      </c>
      <c r="BW22" s="81"/>
      <c r="BX22" s="82"/>
      <c r="BY22" s="82"/>
      <c r="BZ22" s="82"/>
      <c r="CA22" s="82"/>
      <c r="CB22" s="75">
        <v>68.45</v>
      </c>
      <c r="CC22" s="81"/>
      <c r="CD22" s="82"/>
      <c r="CE22" s="82"/>
      <c r="CF22" s="82"/>
      <c r="CG22" s="82"/>
      <c r="CH22" s="75">
        <v>65.58</v>
      </c>
      <c r="CI22" s="81"/>
      <c r="CJ22" s="82"/>
      <c r="CK22" s="82"/>
      <c r="CL22" s="82"/>
      <c r="CM22" s="82"/>
      <c r="CN22" s="75">
        <v>52.9</v>
      </c>
      <c r="CO22" s="81"/>
      <c r="CP22" s="82"/>
      <c r="CQ22" s="82"/>
      <c r="CR22" s="82"/>
      <c r="CS22" s="82"/>
      <c r="CT22" s="75">
        <v>37.01</v>
      </c>
      <c r="CU22" s="81"/>
      <c r="CV22" s="82"/>
      <c r="CW22" s="82"/>
      <c r="CX22" s="82"/>
      <c r="CY22" s="82"/>
      <c r="CZ22" s="75">
        <v>44.33</v>
      </c>
      <c r="DA22" s="81"/>
      <c r="DB22" s="82"/>
      <c r="DC22" s="82"/>
      <c r="DD22" s="82"/>
      <c r="DE22" s="82"/>
      <c r="DF22" s="75">
        <v>74.97</v>
      </c>
      <c r="DG22" s="81"/>
      <c r="DH22" s="82"/>
      <c r="DI22" s="82"/>
      <c r="DJ22" s="82"/>
      <c r="DK22" s="82"/>
      <c r="DL22" s="75">
        <v>56.25</v>
      </c>
      <c r="DM22" s="81"/>
      <c r="DN22" s="82"/>
      <c r="DO22" s="82"/>
      <c r="DP22" s="82"/>
      <c r="DQ22" s="82"/>
      <c r="DR22" s="75"/>
    </row>
    <row r="23" spans="2:122" hidden="1">
      <c r="B23" s="24" t="s">
        <v>14</v>
      </c>
      <c r="C23" s="81"/>
      <c r="D23" s="82"/>
      <c r="E23" s="82"/>
      <c r="F23" s="82"/>
      <c r="G23" s="82"/>
      <c r="H23" s="75"/>
      <c r="I23" s="81"/>
      <c r="J23" s="82"/>
      <c r="K23" s="82"/>
      <c r="L23" s="82"/>
      <c r="M23" s="82"/>
      <c r="N23" s="75">
        <v>9.2200000000000006</v>
      </c>
      <c r="O23" s="81"/>
      <c r="P23" s="82"/>
      <c r="Q23" s="82"/>
      <c r="R23" s="82"/>
      <c r="S23" s="82"/>
      <c r="T23" s="75">
        <v>17.509999999999998</v>
      </c>
      <c r="U23" s="81"/>
      <c r="V23" s="82"/>
      <c r="W23" s="82"/>
      <c r="X23" s="82"/>
      <c r="Y23" s="82"/>
      <c r="Z23" s="75">
        <v>7.63</v>
      </c>
      <c r="AA23" s="81"/>
      <c r="AB23" s="82"/>
      <c r="AC23" s="82"/>
      <c r="AD23" s="82"/>
      <c r="AE23" s="82"/>
      <c r="AF23" s="75">
        <v>5.94</v>
      </c>
      <c r="AG23" s="81"/>
      <c r="AH23" s="82"/>
      <c r="AI23" s="82"/>
      <c r="AJ23" s="82"/>
      <c r="AK23" s="82"/>
      <c r="AL23" s="75">
        <v>11.69</v>
      </c>
      <c r="AM23" s="81"/>
      <c r="AN23" s="82"/>
      <c r="AO23" s="82"/>
      <c r="AP23" s="82"/>
      <c r="AQ23" s="82"/>
      <c r="AR23" s="75">
        <v>20.75</v>
      </c>
      <c r="AS23" s="81"/>
      <c r="AT23" s="82"/>
      <c r="AU23" s="82"/>
      <c r="AV23" s="82"/>
      <c r="AW23" s="82"/>
      <c r="AX23" s="75">
        <v>21.189999999999998</v>
      </c>
      <c r="AY23" s="81"/>
      <c r="AZ23" s="82"/>
      <c r="BA23" s="82"/>
      <c r="BB23" s="82"/>
      <c r="BC23" s="82"/>
      <c r="BD23" s="75">
        <v>3.05</v>
      </c>
      <c r="BE23" s="81"/>
      <c r="BF23" s="82"/>
      <c r="BG23" s="82"/>
      <c r="BH23" s="82"/>
      <c r="BI23" s="82"/>
      <c r="BJ23" s="75">
        <v>3.36</v>
      </c>
      <c r="BK23" s="81"/>
      <c r="BL23" s="82"/>
      <c r="BM23" s="82"/>
      <c r="BN23" s="82"/>
      <c r="BO23" s="82"/>
      <c r="BP23" s="75">
        <v>18.78</v>
      </c>
      <c r="BQ23" s="81"/>
      <c r="BR23" s="82"/>
      <c r="BS23" s="82"/>
      <c r="BT23" s="82"/>
      <c r="BU23" s="82"/>
      <c r="BV23" s="75">
        <v>31.52</v>
      </c>
      <c r="BW23" s="81"/>
      <c r="BX23" s="82"/>
      <c r="BY23" s="82"/>
      <c r="BZ23" s="82"/>
      <c r="CA23" s="82"/>
      <c r="CB23" s="75">
        <v>7.72</v>
      </c>
      <c r="CC23" s="81"/>
      <c r="CD23" s="82"/>
      <c r="CE23" s="82"/>
      <c r="CF23" s="82"/>
      <c r="CG23" s="82"/>
      <c r="CH23" s="75">
        <v>7.43</v>
      </c>
      <c r="CI23" s="81"/>
      <c r="CJ23" s="82"/>
      <c r="CK23" s="82"/>
      <c r="CL23" s="82"/>
      <c r="CM23" s="82"/>
      <c r="CN23" s="75">
        <v>18.279999999999998</v>
      </c>
      <c r="CO23" s="81"/>
      <c r="CP23" s="82"/>
      <c r="CQ23" s="82"/>
      <c r="CR23" s="82"/>
      <c r="CS23" s="82"/>
      <c r="CT23" s="75">
        <v>27.87</v>
      </c>
      <c r="CU23" s="81"/>
      <c r="CV23" s="82"/>
      <c r="CW23" s="82"/>
      <c r="CX23" s="82"/>
      <c r="CY23" s="82"/>
      <c r="CZ23" s="75">
        <v>15.46</v>
      </c>
      <c r="DA23" s="81"/>
      <c r="DB23" s="82"/>
      <c r="DC23" s="82"/>
      <c r="DD23" s="82"/>
      <c r="DE23" s="82"/>
      <c r="DF23" s="75">
        <v>9.0399999999999991</v>
      </c>
      <c r="DG23" s="81"/>
      <c r="DH23" s="82"/>
      <c r="DI23" s="82"/>
      <c r="DJ23" s="82"/>
      <c r="DK23" s="82"/>
      <c r="DL23" s="75">
        <v>14.16</v>
      </c>
      <c r="DM23" s="81"/>
      <c r="DN23" s="82"/>
      <c r="DO23" s="82"/>
      <c r="DP23" s="82"/>
      <c r="DQ23" s="82"/>
      <c r="DR23" s="75"/>
    </row>
    <row r="24" spans="2:122" hidden="1">
      <c r="B24" s="24" t="s">
        <v>42</v>
      </c>
      <c r="C24" s="81"/>
      <c r="D24" s="82"/>
      <c r="E24" s="82"/>
      <c r="F24" s="82"/>
      <c r="G24" s="82"/>
      <c r="H24" s="75"/>
      <c r="I24" s="81"/>
      <c r="J24" s="82"/>
      <c r="K24" s="82"/>
      <c r="L24" s="82"/>
      <c r="M24" s="82"/>
      <c r="N24" s="75">
        <v>8.0400000000000009</v>
      </c>
      <c r="O24" s="81"/>
      <c r="P24" s="82"/>
      <c r="Q24" s="82"/>
      <c r="R24" s="82"/>
      <c r="S24" s="82"/>
      <c r="T24" s="75">
        <v>23.370000000000005</v>
      </c>
      <c r="U24" s="81"/>
      <c r="V24" s="82"/>
      <c r="W24" s="82"/>
      <c r="X24" s="82"/>
      <c r="Y24" s="82"/>
      <c r="Z24" s="75">
        <v>27.51</v>
      </c>
      <c r="AA24" s="81"/>
      <c r="AB24" s="82"/>
      <c r="AC24" s="82"/>
      <c r="AD24" s="82"/>
      <c r="AE24" s="82"/>
      <c r="AF24" s="75">
        <v>9.4499999999999993</v>
      </c>
      <c r="AG24" s="81"/>
      <c r="AH24" s="82"/>
      <c r="AI24" s="82"/>
      <c r="AJ24" s="82"/>
      <c r="AK24" s="82"/>
      <c r="AL24" s="75">
        <v>14.180000000000001</v>
      </c>
      <c r="AM24" s="81"/>
      <c r="AN24" s="82"/>
      <c r="AO24" s="82"/>
      <c r="AP24" s="82"/>
      <c r="AQ24" s="82"/>
      <c r="AR24" s="75">
        <v>29.89</v>
      </c>
      <c r="AS24" s="81"/>
      <c r="AT24" s="82"/>
      <c r="AU24" s="82"/>
      <c r="AV24" s="82"/>
      <c r="AW24" s="82"/>
      <c r="AX24" s="75">
        <v>11.760000000000003</v>
      </c>
      <c r="AY24" s="81"/>
      <c r="AZ24" s="82"/>
      <c r="BA24" s="82"/>
      <c r="BB24" s="82"/>
      <c r="BC24" s="82"/>
      <c r="BD24" s="75">
        <v>5.5900000000000007</v>
      </c>
      <c r="BE24" s="81"/>
      <c r="BF24" s="82"/>
      <c r="BG24" s="82"/>
      <c r="BH24" s="82"/>
      <c r="BI24" s="82"/>
      <c r="BJ24" s="75">
        <v>9.5500000000000007</v>
      </c>
      <c r="BK24" s="81"/>
      <c r="BL24" s="82"/>
      <c r="BM24" s="82"/>
      <c r="BN24" s="82"/>
      <c r="BO24" s="82"/>
      <c r="BP24" s="75">
        <v>28.369999999999997</v>
      </c>
      <c r="BQ24" s="81"/>
      <c r="BR24" s="82"/>
      <c r="BS24" s="82"/>
      <c r="BT24" s="82"/>
      <c r="BU24" s="82"/>
      <c r="BV24" s="75">
        <v>31.459999999999997</v>
      </c>
      <c r="BW24" s="81"/>
      <c r="BX24" s="82"/>
      <c r="BY24" s="82"/>
      <c r="BZ24" s="82"/>
      <c r="CA24" s="82"/>
      <c r="CB24" s="75">
        <v>10.470000000000002</v>
      </c>
      <c r="CC24" s="81"/>
      <c r="CD24" s="82"/>
      <c r="CE24" s="82"/>
      <c r="CF24" s="82"/>
      <c r="CG24" s="82"/>
      <c r="CH24" s="75">
        <v>22.22</v>
      </c>
      <c r="CI24" s="81"/>
      <c r="CJ24" s="82"/>
      <c r="CK24" s="82"/>
      <c r="CL24" s="82"/>
      <c r="CM24" s="82"/>
      <c r="CN24" s="75">
        <v>10.879999999999999</v>
      </c>
      <c r="CO24" s="81"/>
      <c r="CP24" s="82"/>
      <c r="CQ24" s="82"/>
      <c r="CR24" s="82"/>
      <c r="CS24" s="82"/>
      <c r="CT24" s="75">
        <v>13.190000000000001</v>
      </c>
      <c r="CU24" s="81"/>
      <c r="CV24" s="82"/>
      <c r="CW24" s="82"/>
      <c r="CX24" s="82"/>
      <c r="CY24" s="82"/>
      <c r="CZ24" s="75">
        <v>32.619999999999997</v>
      </c>
      <c r="DA24" s="81"/>
      <c r="DB24" s="82"/>
      <c r="DC24" s="82"/>
      <c r="DD24" s="82"/>
      <c r="DE24" s="82"/>
      <c r="DF24" s="75">
        <v>11.89</v>
      </c>
      <c r="DG24" s="81"/>
      <c r="DH24" s="82"/>
      <c r="DI24" s="82"/>
      <c r="DJ24" s="82"/>
      <c r="DK24" s="82"/>
      <c r="DL24" s="75">
        <v>20.990000000000002</v>
      </c>
      <c r="DM24" s="81"/>
      <c r="DN24" s="82"/>
      <c r="DO24" s="82"/>
      <c r="DP24" s="82"/>
      <c r="DQ24" s="82"/>
      <c r="DR24" s="75"/>
    </row>
    <row r="25" spans="2:122" s="5" customFormat="1" ht="12.75">
      <c r="B25" s="30" t="s">
        <v>43</v>
      </c>
      <c r="C25" s="66"/>
      <c r="D25" s="67"/>
      <c r="E25" s="67"/>
      <c r="F25" s="67"/>
      <c r="G25" s="67"/>
      <c r="H25" s="68"/>
      <c r="I25" s="66"/>
      <c r="J25" s="67"/>
      <c r="K25" s="67"/>
      <c r="L25" s="67"/>
      <c r="M25" s="67"/>
      <c r="N25" s="68"/>
      <c r="O25" s="66"/>
      <c r="P25" s="67"/>
      <c r="Q25" s="67"/>
      <c r="R25" s="67"/>
      <c r="S25" s="67"/>
      <c r="T25" s="68"/>
      <c r="U25" s="66"/>
      <c r="V25" s="67"/>
      <c r="W25" s="67"/>
      <c r="X25" s="67"/>
      <c r="Y25" s="67"/>
      <c r="Z25" s="68"/>
      <c r="AA25" s="66"/>
      <c r="AB25" s="67"/>
      <c r="AC25" s="67"/>
      <c r="AD25" s="67"/>
      <c r="AE25" s="67"/>
      <c r="AF25" s="68"/>
      <c r="AG25" s="66"/>
      <c r="AH25" s="67"/>
      <c r="AI25" s="67"/>
      <c r="AJ25" s="67"/>
      <c r="AK25" s="67"/>
      <c r="AL25" s="68"/>
      <c r="AM25" s="66"/>
      <c r="AN25" s="67"/>
      <c r="AO25" s="67"/>
      <c r="AP25" s="67"/>
      <c r="AQ25" s="67"/>
      <c r="AR25" s="68"/>
      <c r="AS25" s="66"/>
      <c r="AT25" s="67"/>
      <c r="AU25" s="67"/>
      <c r="AV25" s="67"/>
      <c r="AW25" s="67"/>
      <c r="AX25" s="68"/>
      <c r="AY25" s="66"/>
      <c r="AZ25" s="67"/>
      <c r="BA25" s="67"/>
      <c r="BB25" s="67"/>
      <c r="BC25" s="67"/>
      <c r="BD25" s="68"/>
      <c r="BE25" s="66"/>
      <c r="BF25" s="67"/>
      <c r="BG25" s="67"/>
      <c r="BH25" s="67"/>
      <c r="BI25" s="67"/>
      <c r="BJ25" s="68"/>
      <c r="BK25" s="66"/>
      <c r="BL25" s="67"/>
      <c r="BM25" s="67"/>
      <c r="BN25" s="67"/>
      <c r="BO25" s="67"/>
      <c r="BP25" s="68"/>
      <c r="BQ25" s="66"/>
      <c r="BR25" s="67"/>
      <c r="BS25" s="67"/>
      <c r="BT25" s="67"/>
      <c r="BU25" s="67"/>
      <c r="BV25" s="68"/>
      <c r="BW25" s="66"/>
      <c r="BX25" s="67"/>
      <c r="BY25" s="67"/>
      <c r="BZ25" s="67"/>
      <c r="CA25" s="67"/>
      <c r="CB25" s="68"/>
      <c r="CC25" s="66"/>
      <c r="CD25" s="67"/>
      <c r="CE25" s="67"/>
      <c r="CF25" s="67"/>
      <c r="CG25" s="67"/>
      <c r="CH25" s="68"/>
      <c r="CI25" s="66"/>
      <c r="CJ25" s="67"/>
      <c r="CK25" s="67"/>
      <c r="CL25" s="67"/>
      <c r="CM25" s="67"/>
      <c r="CN25" s="68"/>
      <c r="CO25" s="66"/>
      <c r="CP25" s="67"/>
      <c r="CQ25" s="67"/>
      <c r="CR25" s="67"/>
      <c r="CS25" s="67"/>
      <c r="CT25" s="68"/>
      <c r="CU25" s="66"/>
      <c r="CV25" s="67"/>
      <c r="CW25" s="67"/>
      <c r="CX25" s="67"/>
      <c r="CY25" s="67"/>
      <c r="CZ25" s="68"/>
      <c r="DA25" s="66"/>
      <c r="DB25" s="67"/>
      <c r="DC25" s="67"/>
      <c r="DD25" s="67"/>
      <c r="DE25" s="67"/>
      <c r="DF25" s="68"/>
      <c r="DG25" s="66"/>
      <c r="DH25" s="67"/>
      <c r="DI25" s="67"/>
      <c r="DJ25" s="67"/>
      <c r="DK25" s="67"/>
      <c r="DL25" s="68"/>
      <c r="DM25" s="66"/>
      <c r="DN25" s="67"/>
      <c r="DO25" s="67"/>
      <c r="DP25" s="67"/>
      <c r="DQ25" s="67"/>
      <c r="DR25" s="68"/>
    </row>
    <row r="26" spans="2:122" s="15" customFormat="1">
      <c r="B26" s="28" t="s">
        <v>2</v>
      </c>
      <c r="C26" s="83">
        <v>52489.2</v>
      </c>
      <c r="D26" s="84">
        <v>81362.2</v>
      </c>
      <c r="E26" s="84">
        <v>124179</v>
      </c>
      <c r="F26" s="84">
        <v>139958.6</v>
      </c>
      <c r="G26" s="84">
        <v>157110.54068368158</v>
      </c>
      <c r="H26" s="72">
        <v>180182.91170481837</v>
      </c>
      <c r="I26" s="83">
        <v>241430.59999999998</v>
      </c>
      <c r="J26" s="84">
        <v>309762.7</v>
      </c>
      <c r="K26" s="84">
        <v>428395.6</v>
      </c>
      <c r="L26" s="84">
        <v>507888.3</v>
      </c>
      <c r="M26" s="84">
        <v>612363.86349565652</v>
      </c>
      <c r="N26" s="72">
        <v>755162.32450016716</v>
      </c>
      <c r="O26" s="83">
        <v>5070.82</v>
      </c>
      <c r="P26" s="84">
        <v>8605.5400000000009</v>
      </c>
      <c r="Q26" s="84">
        <v>12337.55</v>
      </c>
      <c r="R26" s="84">
        <v>12545.1</v>
      </c>
      <c r="S26" s="84">
        <v>13420.45</v>
      </c>
      <c r="T26" s="72">
        <v>15358.57475</v>
      </c>
      <c r="U26" s="83">
        <v>17084.8</v>
      </c>
      <c r="V26" s="84">
        <v>23877.190000000002</v>
      </c>
      <c r="W26" s="84">
        <v>34515.68</v>
      </c>
      <c r="X26" s="84">
        <v>34786.1</v>
      </c>
      <c r="Y26" s="84">
        <v>36961.891150172807</v>
      </c>
      <c r="Z26" s="72">
        <v>40746.788803950498</v>
      </c>
      <c r="AA26" s="83">
        <v>7112.84</v>
      </c>
      <c r="AB26" s="84">
        <v>11941.81</v>
      </c>
      <c r="AC26" s="84">
        <v>14842.42</v>
      </c>
      <c r="AD26" s="84">
        <v>14482.9</v>
      </c>
      <c r="AE26" s="84">
        <v>16001.4166</v>
      </c>
      <c r="AF26" s="72">
        <v>18804.864788319999</v>
      </c>
      <c r="AG26" s="83">
        <v>11348.380000000001</v>
      </c>
      <c r="AH26" s="84">
        <v>20840.099999999999</v>
      </c>
      <c r="AI26" s="84">
        <v>29977.23</v>
      </c>
      <c r="AJ26" s="84">
        <v>35563.17</v>
      </c>
      <c r="AK26" s="84">
        <v>48584.973009181762</v>
      </c>
      <c r="AL26" s="72">
        <v>54213.464460324154</v>
      </c>
      <c r="AM26" s="83">
        <v>33118.699999999997</v>
      </c>
      <c r="AN26" s="84">
        <v>43961.2</v>
      </c>
      <c r="AO26" s="84">
        <v>51582.47</v>
      </c>
      <c r="AP26" s="84">
        <v>56540.88</v>
      </c>
      <c r="AQ26" s="84">
        <v>79212.477500000008</v>
      </c>
      <c r="AR26" s="72">
        <v>89694.546737500001</v>
      </c>
      <c r="AS26" s="83">
        <v>85733.05</v>
      </c>
      <c r="AT26" s="84">
        <v>108179.34000000001</v>
      </c>
      <c r="AU26" s="84">
        <v>140714.47</v>
      </c>
      <c r="AV26" s="84">
        <v>185482.86</v>
      </c>
      <c r="AW26" s="84">
        <v>246671.13199999998</v>
      </c>
      <c r="AX26" s="72">
        <v>315324.63757999998</v>
      </c>
      <c r="AY26" s="83">
        <v>8000.57</v>
      </c>
      <c r="AZ26" s="84">
        <v>13429.3</v>
      </c>
      <c r="BA26" s="84">
        <v>21271</v>
      </c>
      <c r="BB26" s="84">
        <v>23567</v>
      </c>
      <c r="BC26" s="84">
        <v>26180.419133520321</v>
      </c>
      <c r="BD26" s="72">
        <v>31730.360215028948</v>
      </c>
      <c r="BE26" s="83">
        <v>23591.5</v>
      </c>
      <c r="BF26" s="84">
        <v>26532.699999999997</v>
      </c>
      <c r="BG26" s="84">
        <v>27827.4</v>
      </c>
      <c r="BH26" s="84">
        <v>29140.6</v>
      </c>
      <c r="BI26" s="84">
        <v>31366.94184</v>
      </c>
      <c r="BJ26" s="72">
        <v>35883.781464960004</v>
      </c>
      <c r="BK26" s="83">
        <v>10039.61</v>
      </c>
      <c r="BL26" s="84">
        <v>14902.73</v>
      </c>
      <c r="BM26" s="84">
        <v>20542.79</v>
      </c>
      <c r="BN26" s="84">
        <v>24370.58</v>
      </c>
      <c r="BO26" s="84">
        <v>27855.775846195997</v>
      </c>
      <c r="BP26" s="72">
        <v>33831.28159438639</v>
      </c>
      <c r="BQ26" s="83">
        <v>10196.19</v>
      </c>
      <c r="BR26" s="84">
        <v>17215.72</v>
      </c>
      <c r="BS26" s="84">
        <v>22655.74</v>
      </c>
      <c r="BT26" s="84">
        <v>25942.79</v>
      </c>
      <c r="BU26" s="84">
        <v>29949.227384297526</v>
      </c>
      <c r="BV26" s="72">
        <v>34873.659845049704</v>
      </c>
      <c r="BW26" s="83">
        <v>26603.789000000004</v>
      </c>
      <c r="BX26" s="84">
        <v>35346.410000000003</v>
      </c>
      <c r="BY26" s="84">
        <v>40774.04</v>
      </c>
      <c r="BZ26" s="84">
        <v>52414.43</v>
      </c>
      <c r="CA26" s="84">
        <v>62992.085996721304</v>
      </c>
      <c r="CB26" s="72">
        <v>73436.017833389735</v>
      </c>
      <c r="CC26" s="83">
        <v>17250.900000000001</v>
      </c>
      <c r="CD26" s="84">
        <v>24938.1</v>
      </c>
      <c r="CE26" s="84">
        <v>39983.599999999999</v>
      </c>
      <c r="CF26" s="84">
        <v>42131.6</v>
      </c>
      <c r="CG26" s="84">
        <v>47370.363003671482</v>
      </c>
      <c r="CH26" s="72">
        <v>55540.495133966455</v>
      </c>
      <c r="CI26" s="83">
        <v>216440</v>
      </c>
      <c r="CJ26" s="84">
        <v>287990</v>
      </c>
      <c r="CK26" s="84">
        <v>405750</v>
      </c>
      <c r="CL26" s="84">
        <v>510840</v>
      </c>
      <c r="CM26" s="84">
        <v>594076.94443922385</v>
      </c>
      <c r="CN26" s="72">
        <v>692011.08035820397</v>
      </c>
      <c r="CO26" s="83">
        <v>25929.593000000001</v>
      </c>
      <c r="CP26" s="84">
        <v>44980.190999999999</v>
      </c>
      <c r="CQ26" s="84">
        <v>82420.2</v>
      </c>
      <c r="CR26" s="84">
        <v>123751.1</v>
      </c>
      <c r="CS26" s="84">
        <v>183561.65742261519</v>
      </c>
      <c r="CT26" s="72">
        <v>242366.49089235583</v>
      </c>
      <c r="CU26" s="83">
        <v>10754.606</v>
      </c>
      <c r="CV26" s="84">
        <v>16661.773000000001</v>
      </c>
      <c r="CW26" s="84">
        <v>24648.398000000001</v>
      </c>
      <c r="CX26" s="84">
        <v>27856.008000000002</v>
      </c>
      <c r="CY26" s="84">
        <v>32590.073403599999</v>
      </c>
      <c r="CZ26" s="72">
        <v>37900.282385207996</v>
      </c>
      <c r="DA26" s="83">
        <v>5648.16</v>
      </c>
      <c r="DB26" s="84">
        <v>10408.41</v>
      </c>
      <c r="DC26" s="84">
        <v>13549.300000000001</v>
      </c>
      <c r="DD26" s="84">
        <v>13675.32</v>
      </c>
      <c r="DE26" s="84">
        <v>14821.54477097792</v>
      </c>
      <c r="DF26" s="72">
        <v>17726.567546089595</v>
      </c>
      <c r="DG26" s="83">
        <v>9860.32</v>
      </c>
      <c r="DH26" s="84">
        <v>15764.900000000001</v>
      </c>
      <c r="DI26" s="84">
        <v>22781.8</v>
      </c>
      <c r="DJ26" s="84">
        <v>23918.111000000001</v>
      </c>
      <c r="DK26" s="84">
        <v>26444.060514694964</v>
      </c>
      <c r="DL26" s="72">
        <v>30420.215754834764</v>
      </c>
      <c r="DM26" s="83">
        <f t="shared" ref="DM26:DR26" ca="1" si="94">SUMIF($B$8:$DL$59,DM$8,$B26:$DL26)</f>
        <v>817703.62800000003</v>
      </c>
      <c r="DN26" s="84">
        <f t="shared" ca="1" si="94"/>
        <v>1116700.3139999998</v>
      </c>
      <c r="DO26" s="84">
        <f t="shared" ca="1" si="94"/>
        <v>1558748.6880000003</v>
      </c>
      <c r="DP26" s="84">
        <f t="shared" ca="1" si="94"/>
        <v>1884855.4490000003</v>
      </c>
      <c r="DQ26" s="84">
        <f t="shared" ca="1" si="94"/>
        <v>2287535.8381942115</v>
      </c>
      <c r="DR26" s="72">
        <f t="shared" ca="1" si="94"/>
        <v>2755208.3463485544</v>
      </c>
    </row>
    <row r="27" spans="2:122" s="17" customFormat="1">
      <c r="B27" s="89" t="s">
        <v>35</v>
      </c>
      <c r="C27" s="85"/>
      <c r="D27" s="86">
        <f t="shared" ref="D27:H27" si="95">IF(AND(C26&lt;0,D26&gt;0),"LP",IF(AND(C26&gt;0,D26&lt;0),"PL",IF(OR(C26&lt;0,D26&lt;0),"Loss",IF(ISERROR((+D26/C26-1)*100),"NA",(+D26/C26-1)*100))))</f>
        <v>55.007506306059149</v>
      </c>
      <c r="E27" s="86">
        <f t="shared" si="95"/>
        <v>52.624929021093351</v>
      </c>
      <c r="F27" s="86">
        <f t="shared" si="95"/>
        <v>12.707140498796088</v>
      </c>
      <c r="G27" s="86">
        <f t="shared" si="95"/>
        <v>12.255010184212733</v>
      </c>
      <c r="H27" s="87">
        <f t="shared" si="95"/>
        <v>14.685437985723393</v>
      </c>
      <c r="I27" s="85"/>
      <c r="J27" s="86">
        <f t="shared" ref="J27" si="96">IF(AND(I26&lt;0,J26&gt;0),"LP",IF(AND(I26&gt;0,J26&lt;0),"PL",IF(OR(I26&lt;0,J26&lt;0),"Loss",IF(ISERROR((+J26/I26-1)*100),"NA",(+J26/I26-1)*100))))</f>
        <v>28.302998874210662</v>
      </c>
      <c r="K27" s="86">
        <f t="shared" ref="K27" si="97">IF(AND(J26&lt;0,K26&gt;0),"LP",IF(AND(J26&gt;0,K26&lt;0),"PL",IF(OR(J26&lt;0,K26&lt;0),"Loss",IF(ISERROR((+K26/J26-1)*100),"NA",(+K26/J26-1)*100))))</f>
        <v>38.297993915987938</v>
      </c>
      <c r="L27" s="86">
        <f t="shared" ref="L27" si="98">IF(AND(K26&lt;0,L26&gt;0),"LP",IF(AND(K26&gt;0,L26&lt;0),"PL",IF(OR(K26&lt;0,L26&lt;0),"Loss",IF(ISERROR((+L26/K26-1)*100),"NA",(+L26/K26-1)*100))))</f>
        <v>18.555909537819716</v>
      </c>
      <c r="M27" s="86">
        <f t="shared" ref="M27" si="99">IF(AND(L26&lt;0,M26&gt;0),"LP",IF(AND(L26&gt;0,M26&lt;0),"PL",IF(OR(L26&lt;0,M26&lt;0),"Loss",IF(ISERROR((+M26/L26-1)*100),"NA",(+M26/L26-1)*100))))</f>
        <v>20.570578903994541</v>
      </c>
      <c r="N27" s="87">
        <f t="shared" ref="N27" si="100">IF(AND(M26&lt;0,N26&gt;0),"LP",IF(AND(M26&gt;0,N26&lt;0),"PL",IF(OR(M26&lt;0,N26&lt;0),"Loss",IF(ISERROR((+N26/M26-1)*100),"NA",(+N26/M26-1)*100))))</f>
        <v>23.319217464817555</v>
      </c>
      <c r="O27" s="85"/>
      <c r="P27" s="86">
        <f t="shared" ref="P27" si="101">IF(AND(O26&lt;0,P26&gt;0),"LP",IF(AND(O26&gt;0,P26&lt;0),"PL",IF(OR(O26&lt;0,P26&lt;0),"Loss",IF(ISERROR((+P26/O26-1)*100),"NA",(+P26/O26-1)*100))))</f>
        <v>69.707069073640966</v>
      </c>
      <c r="Q27" s="86">
        <f t="shared" ref="Q27" si="102">IF(AND(P26&lt;0,Q26&gt;0),"LP",IF(AND(P26&gt;0,Q26&lt;0),"PL",IF(OR(P26&lt;0,Q26&lt;0),"Loss",IF(ISERROR((+Q26/P26-1)*100),"NA",(+Q26/P26-1)*100))))</f>
        <v>43.367528359638065</v>
      </c>
      <c r="R27" s="86">
        <f t="shared" ref="R27" si="103">IF(AND(Q26&lt;0,R26&gt;0),"LP",IF(AND(Q26&gt;0,R26&lt;0),"PL",IF(OR(Q26&lt;0,R26&lt;0),"Loss",IF(ISERROR((+R26/Q26-1)*100),"NA",(+R26/Q26-1)*100))))</f>
        <v>1.6822626858655099</v>
      </c>
      <c r="S27" s="86">
        <f t="shared" ref="S27" si="104">IF(AND(R26&lt;0,S26&gt;0),"LP",IF(AND(R26&gt;0,S26&lt;0),"PL",IF(OR(R26&lt;0,S26&lt;0),"Loss",IF(ISERROR((+S26/R26-1)*100),"NA",(+S26/R26-1)*100))))</f>
        <v>6.9776247299742522</v>
      </c>
      <c r="T27" s="87">
        <f t="shared" ref="T27" si="105">IF(AND(S26&lt;0,T26&gt;0),"LP",IF(AND(S26&gt;0,T26&lt;0),"PL",IF(OR(S26&lt;0,T26&lt;0),"Loss",IF(ISERROR((+T26/S26-1)*100),"NA",(+T26/S26-1)*100))))</f>
        <v>14.441577964971364</v>
      </c>
      <c r="U27" s="85"/>
      <c r="V27" s="86">
        <f t="shared" ref="V27" si="106">IF(AND(U26&lt;0,V26&gt;0),"LP",IF(AND(U26&gt;0,V26&lt;0),"PL",IF(OR(U26&lt;0,V26&lt;0),"Loss",IF(ISERROR((+V26/U26-1)*100),"NA",(+V26/U26-1)*100))))</f>
        <v>39.756918430417713</v>
      </c>
      <c r="W27" s="86">
        <f t="shared" ref="W27" si="107">IF(AND(V26&lt;0,W26&gt;0),"LP",IF(AND(V26&gt;0,W26&lt;0),"PL",IF(OR(V26&lt;0,W26&lt;0),"Loss",IF(ISERROR((+W26/V26-1)*100),"NA",(+W26/V26-1)*100))))</f>
        <v>44.555033485933635</v>
      </c>
      <c r="X27" s="86">
        <f t="shared" ref="X27" si="108">IF(AND(W26&lt;0,X26&gt;0),"LP",IF(AND(W26&gt;0,X26&lt;0),"PL",IF(OR(W26&lt;0,X26&lt;0),"Loss",IF(ISERROR((+X26/W26-1)*100),"NA",(+X26/W26-1)*100))))</f>
        <v>0.78347000551632906</v>
      </c>
      <c r="Y27" s="86">
        <f t="shared" ref="Y27" si="109">IF(AND(X26&lt;0,Y26&gt;0),"LP",IF(AND(X26&gt;0,Y26&lt;0),"PL",IF(OR(X26&lt;0,Y26&lt;0),"Loss",IF(ISERROR((+Y26/X26-1)*100),"NA",(+Y26/X26-1)*100))))</f>
        <v>6.2547717340340148</v>
      </c>
      <c r="Z27" s="87">
        <f t="shared" ref="Z27" si="110">IF(AND(Y26&lt;0,Z26&gt;0),"LP",IF(AND(Y26&gt;0,Z26&lt;0),"PL",IF(OR(Y26&lt;0,Z26&lt;0),"Loss",IF(ISERROR((+Z26/Y26-1)*100),"NA",(+Z26/Y26-1)*100))))</f>
        <v>10.239999999999982</v>
      </c>
      <c r="AA27" s="85"/>
      <c r="AB27" s="86">
        <f t="shared" ref="AB27" si="111">IF(AND(AA26&lt;0,AB26&gt;0),"LP",IF(AND(AA26&gt;0,AB26&lt;0),"PL",IF(OR(AA26&lt;0,AB26&lt;0),"Loss",IF(ISERROR((+AB26/AA26-1)*100),"NA",(+AB26/AA26-1)*100))))</f>
        <v>67.890884653668564</v>
      </c>
      <c r="AC27" s="86">
        <f t="shared" ref="AC27" si="112">IF(AND(AB26&lt;0,AC26&gt;0),"LP",IF(AND(AB26&gt;0,AC26&lt;0),"PL",IF(OR(AB26&lt;0,AC26&lt;0),"Loss",IF(ISERROR((+AC26/AB26-1)*100),"NA",(+AC26/AB26-1)*100))))</f>
        <v>24.289533998614953</v>
      </c>
      <c r="AD27" s="86">
        <f t="shared" ref="AD27" si="113">IF(AND(AC26&lt;0,AD26&gt;0),"LP",IF(AND(AC26&gt;0,AD26&lt;0),"PL",IF(OR(AC26&lt;0,AD26&lt;0),"Loss",IF(ISERROR((+AD26/AC26-1)*100),"NA",(+AD26/AC26-1)*100))))</f>
        <v>-2.4222465069712373</v>
      </c>
      <c r="AE27" s="86">
        <f t="shared" ref="AE27" si="114">IF(AND(AD26&lt;0,AE26&gt;0),"LP",IF(AND(AD26&gt;0,AE26&lt;0),"PL",IF(OR(AD26&lt;0,AE26&lt;0),"Loss",IF(ISERROR((+AE26/AD26-1)*100),"NA",(+AE26/AD26-1)*100))))</f>
        <v>10.484893218899538</v>
      </c>
      <c r="AF27" s="87">
        <f t="shared" ref="AF27" si="115">IF(AND(AE26&lt;0,AF26&gt;0),"LP",IF(AND(AE26&gt;0,AF26&lt;0),"PL",IF(OR(AE26&lt;0,AF26&lt;0),"Loss",IF(ISERROR((+AF26/AE26-1)*100),"NA",(+AF26/AE26-1)*100))))</f>
        <v>17.520000000000003</v>
      </c>
      <c r="AG27" s="85"/>
      <c r="AH27" s="86">
        <f t="shared" ref="AH27" si="116">IF(AND(AG26&lt;0,AH26&gt;0),"LP",IF(AND(AG26&gt;0,AH26&lt;0),"PL",IF(OR(AG26&lt;0,AH26&lt;0),"Loss",IF(ISERROR((+AH26/AG26-1)*100),"NA",(+AH26/AG26-1)*100))))</f>
        <v>83.639426949044676</v>
      </c>
      <c r="AI27" s="86">
        <f t="shared" ref="AI27" si="117">IF(AND(AH26&lt;0,AI26&gt;0),"LP",IF(AND(AH26&gt;0,AI26&lt;0),"PL",IF(OR(AH26&lt;0,AI26&lt;0),"Loss",IF(ISERROR((+AI26/AH26-1)*100),"NA",(+AI26/AH26-1)*100))))</f>
        <v>43.843983474167601</v>
      </c>
      <c r="AJ27" s="86">
        <f t="shared" ref="AJ27" si="118">IF(AND(AI26&lt;0,AJ26&gt;0),"LP",IF(AND(AI26&gt;0,AJ26&lt;0),"PL",IF(OR(AI26&lt;0,AJ26&lt;0),"Loss",IF(ISERROR((+AJ26/AI26-1)*100),"NA",(+AJ26/AI26-1)*100))))</f>
        <v>18.6339431628606</v>
      </c>
      <c r="AK27" s="86">
        <f t="shared" ref="AK27" si="119">IF(AND(AJ26&lt;0,AK26&gt;0),"LP",IF(AND(AJ26&gt;0,AK26&lt;0),"PL",IF(OR(AJ26&lt;0,AK26&lt;0),"Loss",IF(ISERROR((+AK26/AJ26-1)*100),"NA",(+AK26/AJ26-1)*100))))</f>
        <v>36.615979422480514</v>
      </c>
      <c r="AL27" s="87">
        <f t="shared" ref="AL27" si="120">IF(AND(AK26&lt;0,AL26&gt;0),"LP",IF(AND(AK26&gt;0,AL26&lt;0),"PL",IF(OR(AK26&lt;0,AL26&lt;0),"Loss",IF(ISERROR((+AL26/AK26-1)*100),"NA",(+AL26/AK26-1)*100))))</f>
        <v>11.584840131698137</v>
      </c>
      <c r="AM27" s="85"/>
      <c r="AN27" s="86">
        <f t="shared" ref="AN27" si="121">IF(AND(AM26&lt;0,AN26&gt;0),"LP",IF(AND(AM26&gt;0,AN26&lt;0),"PL",IF(OR(AM26&lt;0,AN26&lt;0),"Loss",IF(ISERROR((+AN26/AM26-1)*100),"NA",(+AN26/AM26-1)*100))))</f>
        <v>32.738301926102167</v>
      </c>
      <c r="AO27" s="86">
        <f t="shared" ref="AO27" si="122">IF(AND(AN26&lt;0,AO26&gt;0),"LP",IF(AND(AN26&gt;0,AO26&lt;0),"PL",IF(OR(AN26&lt;0,AO26&lt;0),"Loss",IF(ISERROR((+AO26/AN26-1)*100),"NA",(+AO26/AN26-1)*100))))</f>
        <v>17.336355695476936</v>
      </c>
      <c r="AP27" s="86">
        <f t="shared" ref="AP27" si="123">IF(AND(AO26&lt;0,AP26&gt;0),"LP",IF(AND(AO26&gt;0,AP26&lt;0),"PL",IF(OR(AO26&lt;0,AP26&lt;0),"Loss",IF(ISERROR((+AP26/AO26-1)*100),"NA",(+AP26/AO26-1)*100))))</f>
        <v>9.6125873770682055</v>
      </c>
      <c r="AQ27" s="86">
        <f t="shared" ref="AQ27" si="124">IF(AND(AP26&lt;0,AQ26&gt;0),"LP",IF(AND(AP26&gt;0,AQ26&lt;0),"PL",IF(OR(AP26&lt;0,AQ26&lt;0),"Loss",IF(ISERROR((+AQ26/AP26-1)*100),"NA",(+AQ26/AP26-1)*100))))</f>
        <v>40.097708949701548</v>
      </c>
      <c r="AR27" s="87">
        <f t="shared" ref="AR27" si="125">IF(AND(AQ26&lt;0,AR26&gt;0),"LP",IF(AND(AQ26&gt;0,AR26&lt;0),"PL",IF(OR(AQ26&lt;0,AR26&lt;0),"Loss",IF(ISERROR((+AR26/AQ26-1)*100),"NA",(+AR26/AQ26-1)*100))))</f>
        <v>13.232851147093584</v>
      </c>
      <c r="AS27" s="85"/>
      <c r="AT27" s="86">
        <f t="shared" ref="AT27" si="126">IF(AND(AS26&lt;0,AT26&gt;0),"LP",IF(AND(AS26&gt;0,AT26&lt;0),"PL",IF(OR(AS26&lt;0,AT26&lt;0),"Loss",IF(ISERROR((+AT26/AS26-1)*100),"NA",(+AT26/AS26-1)*100))))</f>
        <v>26.181606743257134</v>
      </c>
      <c r="AU27" s="86">
        <f t="shared" ref="AU27" si="127">IF(AND(AT26&lt;0,AU26&gt;0),"LP",IF(AND(AT26&gt;0,AU26&lt;0),"PL",IF(OR(AT26&lt;0,AU26&lt;0),"Loss",IF(ISERROR((+AU26/AT26-1)*100),"NA",(+AU26/AT26-1)*100))))</f>
        <v>30.075178865021712</v>
      </c>
      <c r="AV27" s="86">
        <f t="shared" ref="AV27" si="128">IF(AND(AU26&lt;0,AV26&gt;0),"LP",IF(AND(AU26&gt;0,AV26&lt;0),"PL",IF(OR(AU26&lt;0,AV26&lt;0),"Loss",IF(ISERROR((+AV26/AU26-1)*100),"NA",(+AV26/AU26-1)*100))))</f>
        <v>31.815057825964878</v>
      </c>
      <c r="AW27" s="86">
        <f t="shared" ref="AW27" si="129">IF(AND(AV26&lt;0,AW26&gt;0),"LP",IF(AND(AV26&gt;0,AW26&lt;0),"PL",IF(OR(AV26&lt;0,AW26&lt;0),"Loss",IF(ISERROR((+AW26/AV26-1)*100),"NA",(+AW26/AV26-1)*100))))</f>
        <v>32.988639489384617</v>
      </c>
      <c r="AX27" s="87">
        <f t="shared" ref="AX27" si="130">IF(AND(AW26&lt;0,AX26&gt;0),"LP",IF(AND(AW26&gt;0,AX26&lt;0),"PL",IF(OR(AW26&lt;0,AX26&lt;0),"Loss",IF(ISERROR((+AX26/AW26-1)*100),"NA",(+AX26/AW26-1)*100))))</f>
        <v>27.831998427769001</v>
      </c>
      <c r="AY27" s="85"/>
      <c r="AZ27" s="86">
        <f t="shared" ref="AZ27" si="131">IF(AND(AY26&lt;0,AZ26&gt;0),"LP",IF(AND(AY26&gt;0,AZ26&lt;0),"PL",IF(OR(AY26&lt;0,AZ26&lt;0),"Loss",IF(ISERROR((+AZ26/AY26-1)*100),"NA",(+AZ26/AY26-1)*100))))</f>
        <v>67.854290381810301</v>
      </c>
      <c r="BA27" s="86">
        <f t="shared" ref="BA27" si="132">IF(AND(AZ26&lt;0,BA26&gt;0),"LP",IF(AND(AZ26&gt;0,BA26&lt;0),"PL",IF(OR(AZ26&lt;0,BA26&lt;0),"Loss",IF(ISERROR((+BA26/AZ26-1)*100),"NA",(+BA26/AZ26-1)*100))))</f>
        <v>58.392470195765988</v>
      </c>
      <c r="BB27" s="86">
        <f t="shared" ref="BB27" si="133">IF(AND(BA26&lt;0,BB26&gt;0),"LP",IF(AND(BA26&gt;0,BB26&lt;0),"PL",IF(OR(BA26&lt;0,BB26&lt;0),"Loss",IF(ISERROR((+BB26/BA26-1)*100),"NA",(+BB26/BA26-1)*100))))</f>
        <v>10.794038832212882</v>
      </c>
      <c r="BC27" s="86">
        <f t="shared" ref="BC27" si="134">IF(AND(BB26&lt;0,BC26&gt;0),"LP",IF(AND(BB26&gt;0,BC26&lt;0),"PL",IF(OR(BB26&lt;0,BC26&lt;0),"Loss",IF(ISERROR((+BC26/BB26-1)*100),"NA",(+BC26/BB26-1)*100))))</f>
        <v>11.0893161349358</v>
      </c>
      <c r="BD27" s="87">
        <f t="shared" ref="BD27" si="135">IF(AND(BC26&lt;0,BD26&gt;0),"LP",IF(AND(BC26&gt;0,BD26&lt;0),"PL",IF(OR(BC26&lt;0,BD26&lt;0),"Loss",IF(ISERROR((+BD26/BC26-1)*100),"NA",(+BD26/BC26-1)*100))))</f>
        <v>21.198824408440096</v>
      </c>
      <c r="BE27" s="85"/>
      <c r="BF27" s="86">
        <f t="shared" ref="BF27" si="136">IF(AND(BE26&lt;0,BF26&gt;0),"LP",IF(AND(BE26&gt;0,BF26&lt;0),"PL",IF(OR(BE26&lt;0,BF26&lt;0),"Loss",IF(ISERROR((+BF26/BE26-1)*100),"NA",(+BF26/BE26-1)*100))))</f>
        <v>12.467202170273172</v>
      </c>
      <c r="BG27" s="86">
        <f t="shared" ref="BG27" si="137">IF(AND(BF26&lt;0,BG26&gt;0),"LP",IF(AND(BF26&gt;0,BG26&lt;0),"PL",IF(OR(BF26&lt;0,BG26&lt;0),"Loss",IF(ISERROR((+BG26/BF26-1)*100),"NA",(+BG26/BF26-1)*100))))</f>
        <v>4.8796390868626416</v>
      </c>
      <c r="BH27" s="86">
        <f t="shared" ref="BH27" si="138">IF(AND(BG26&lt;0,BH26&gt;0),"LP",IF(AND(BG26&gt;0,BH26&lt;0),"PL",IF(OR(BG26&lt;0,BH26&lt;0),"Loss",IF(ISERROR((+BH26/BG26-1)*100),"NA",(+BH26/BG26-1)*100))))</f>
        <v>4.7190898179491958</v>
      </c>
      <c r="BI27" s="86">
        <f t="shared" ref="BI27" si="139">IF(AND(BH26&lt;0,BI26&gt;0),"LP",IF(AND(BH26&gt;0,BI26&lt;0),"PL",IF(OR(BH26&lt;0,BI26&lt;0),"Loss",IF(ISERROR((+BI26/BH26-1)*100),"NA",(+BI26/BH26-1)*100))))</f>
        <v>7.6400000000000023</v>
      </c>
      <c r="BJ27" s="87">
        <f t="shared" ref="BJ27" si="140">IF(AND(BI26&lt;0,BJ26&gt;0),"LP",IF(AND(BI26&gt;0,BJ26&lt;0),"PL",IF(OR(BI26&lt;0,BJ26&lt;0),"Loss",IF(ISERROR((+BJ26/BI26-1)*100),"NA",(+BJ26/BI26-1)*100))))</f>
        <v>14.400000000000013</v>
      </c>
      <c r="BK27" s="85"/>
      <c r="BL27" s="86">
        <f t="shared" ref="BL27" si="141">IF(AND(BK26&lt;0,BL26&gt;0),"LP",IF(AND(BK26&gt;0,BL26&lt;0),"PL",IF(OR(BK26&lt;0,BL26&lt;0),"Loss",IF(ISERROR((+BL26/BK26-1)*100),"NA",(+BL26/BK26-1)*100))))</f>
        <v>48.439331806713604</v>
      </c>
      <c r="BM27" s="86">
        <f t="shared" ref="BM27" si="142">IF(AND(BL26&lt;0,BM26&gt;0),"LP",IF(AND(BL26&gt;0,BM26&lt;0),"PL",IF(OR(BL26&lt;0,BM26&lt;0),"Loss",IF(ISERROR((+BM26/BL26-1)*100),"NA",(+BM26/BL26-1)*100))))</f>
        <v>37.845817511288217</v>
      </c>
      <c r="BN27" s="86">
        <f t="shared" ref="BN27" si="143">IF(AND(BM26&lt;0,BN26&gt;0),"LP",IF(AND(BM26&gt;0,BN26&lt;0),"PL",IF(OR(BM26&lt;0,BN26&lt;0),"Loss",IF(ISERROR((+BN26/BM26-1)*100),"NA",(+BN26/BM26-1)*100))))</f>
        <v>18.633252834692861</v>
      </c>
      <c r="BO27" s="86">
        <f t="shared" ref="BO27" si="144">IF(AND(BN26&lt;0,BO26&gt;0),"LP",IF(AND(BN26&gt;0,BO26&lt;0),"PL",IF(OR(BN26&lt;0,BO26&lt;0),"Loss",IF(ISERROR((+BO26/BN26-1)*100),"NA",(+BO26/BN26-1)*100))))</f>
        <v>14.30083258665158</v>
      </c>
      <c r="BP27" s="87">
        <f t="shared" ref="BP27" si="145">IF(AND(BO26&lt;0,BP26&gt;0),"LP",IF(AND(BO26&gt;0,BP26&lt;0),"PL",IF(OR(BO26&lt;0,BP26&lt;0),"Loss",IF(ISERROR((+BP26/BO26-1)*100),"NA",(+BP26/BO26-1)*100))))</f>
        <v>21.451586131306442</v>
      </c>
      <c r="BQ27" s="85"/>
      <c r="BR27" s="86">
        <f t="shared" ref="BR27" si="146">IF(AND(BQ26&lt;0,BR26&gt;0),"LP",IF(AND(BQ26&gt;0,BR26&lt;0),"PL",IF(OR(BQ26&lt;0,BR26&lt;0),"Loss",IF(ISERROR((+BR26/BQ26-1)*100),"NA",(+BR26/BQ26-1)*100))))</f>
        <v>68.844637065413664</v>
      </c>
      <c r="BS27" s="86">
        <f t="shared" ref="BS27" si="147">IF(AND(BR26&lt;0,BS26&gt;0),"LP",IF(AND(BR26&gt;0,BS26&lt;0),"PL",IF(OR(BR26&lt;0,BS26&lt;0),"Loss",IF(ISERROR((+BS26/BR26-1)*100),"NA",(+BS26/BR26-1)*100))))</f>
        <v>31.599143108740147</v>
      </c>
      <c r="BT27" s="86">
        <f t="shared" ref="BT27" si="148">IF(AND(BS26&lt;0,BT26&gt;0),"LP",IF(AND(BS26&gt;0,BT26&lt;0),"PL",IF(OR(BS26&lt;0,BT26&lt;0),"Loss",IF(ISERROR((+BT26/BS26-1)*100),"NA",(+BT26/BS26-1)*100))))</f>
        <v>14.508685216196859</v>
      </c>
      <c r="BU27" s="86">
        <f t="shared" ref="BU27" si="149">IF(AND(BT26&lt;0,BU26&gt;0),"LP",IF(AND(BT26&gt;0,BU26&lt;0),"PL",IF(OR(BT26&lt;0,BU26&lt;0),"Loss",IF(ISERROR((+BU26/BT26-1)*100),"NA",(+BU26/BT26-1)*100))))</f>
        <v>15.443355877673625</v>
      </c>
      <c r="BV27" s="87">
        <f t="shared" ref="BV27" si="150">IF(AND(BU26&lt;0,BV26&gt;0),"LP",IF(AND(BU26&gt;0,BV26&lt;0),"PL",IF(OR(BU26&lt;0,BV26&lt;0),"Loss",IF(ISERROR((+BV26/BU26-1)*100),"NA",(+BV26/BU26-1)*100))))</f>
        <v>16.442602667386574</v>
      </c>
      <c r="BW27" s="85"/>
      <c r="BX27" s="86">
        <f t="shared" ref="BX27" si="151">IF(AND(BW26&lt;0,BX26&gt;0),"LP",IF(AND(BW26&gt;0,BX26&lt;0),"PL",IF(OR(BW26&lt;0,BX26&lt;0),"Loss",IF(ISERROR((+BX26/BW26-1)*100),"NA",(+BX26/BW26-1)*100))))</f>
        <v>32.862315213821589</v>
      </c>
      <c r="BY27" s="86">
        <f t="shared" ref="BY27" si="152">IF(AND(BX26&lt;0,BY26&gt;0),"LP",IF(AND(BX26&gt;0,BY26&lt;0),"PL",IF(OR(BX26&lt;0,BY26&lt;0),"Loss",IF(ISERROR((+BY26/BX26-1)*100),"NA",(+BY26/BX26-1)*100))))</f>
        <v>15.355533984922353</v>
      </c>
      <c r="BZ27" s="86">
        <f t="shared" ref="BZ27" si="153">IF(AND(BY26&lt;0,BZ26&gt;0),"LP",IF(AND(BY26&gt;0,BZ26&lt;0),"PL",IF(OR(BY26&lt;0,BZ26&lt;0),"Loss",IF(ISERROR((+BZ26/BY26-1)*100),"NA",(+BZ26/BY26-1)*100))))</f>
        <v>28.548532350485758</v>
      </c>
      <c r="CA27" s="86">
        <f t="shared" ref="CA27" si="154">IF(AND(BZ26&lt;0,CA26&gt;0),"LP",IF(AND(BZ26&gt;0,CA26&lt;0),"PL",IF(OR(BZ26&lt;0,CA26&lt;0),"Loss",IF(ISERROR((+CA26/BZ26-1)*100),"NA",(+CA26/BZ26-1)*100))))</f>
        <v>20.180808980888099</v>
      </c>
      <c r="CB27" s="87">
        <f t="shared" ref="CB27" si="155">IF(AND(CA26&lt;0,CB26&gt;0),"LP",IF(AND(CA26&gt;0,CB26&lt;0),"PL",IF(OR(CA26&lt;0,CB26&lt;0),"Loss",IF(ISERROR((+CB26/CA26-1)*100),"NA",(+CB26/CA26-1)*100))))</f>
        <v>16.579752315571874</v>
      </c>
      <c r="CC27" s="85"/>
      <c r="CD27" s="86">
        <f t="shared" ref="CD27" si="156">IF(AND(CC26&lt;0,CD26&gt;0),"LP",IF(AND(CC26&gt;0,CD26&lt;0),"PL",IF(OR(CC26&lt;0,CD26&lt;0),"Loss",IF(ISERROR((+CD26/CC26-1)*100),"NA",(+CD26/CC26-1)*100))))</f>
        <v>44.561153331130534</v>
      </c>
      <c r="CE27" s="86">
        <f t="shared" ref="CE27" si="157">IF(AND(CD26&lt;0,CE26&gt;0),"LP",IF(AND(CD26&gt;0,CE26&lt;0),"PL",IF(OR(CD26&lt;0,CE26&lt;0),"Loss",IF(ISERROR((+CE26/CD26-1)*100),"NA",(+CE26/CD26-1)*100))))</f>
        <v>60.331380498113333</v>
      </c>
      <c r="CF27" s="86">
        <f t="shared" ref="CF27" si="158">IF(AND(CE26&lt;0,CF26&gt;0),"LP",IF(AND(CE26&gt;0,CF26&lt;0),"PL",IF(OR(CE26&lt;0,CF26&lt;0),"Loss",IF(ISERROR((+CF26/CE26-1)*100),"NA",(+CF26/CE26-1)*100))))</f>
        <v>5.3722026030672554</v>
      </c>
      <c r="CG27" s="86">
        <f t="shared" ref="CG27" si="159">IF(AND(CF26&lt;0,CG26&gt;0),"LP",IF(AND(CF26&gt;0,CG26&lt;0),"PL",IF(OR(CF26&lt;0,CG26&lt;0),"Loss",IF(ISERROR((+CG26/CF26-1)*100),"NA",(+CG26/CF26-1)*100))))</f>
        <v>12.43428448877204</v>
      </c>
      <c r="CH27" s="87">
        <f t="shared" ref="CH27" si="160">IF(AND(CG26&lt;0,CH26&gt;0),"LP",IF(AND(CG26&gt;0,CH26&lt;0),"PL",IF(OR(CG26&lt;0,CH26&lt;0),"Loss",IF(ISERROR((+CH26/CG26-1)*100),"NA",(+CH26/CG26-1)*100))))</f>
        <v>17.247349634330945</v>
      </c>
      <c r="CI27" s="85"/>
      <c r="CJ27" s="86">
        <f t="shared" ref="CJ27" si="161">IF(AND(CI26&lt;0,CJ26&gt;0),"LP",IF(AND(CI26&gt;0,CJ26&lt;0),"PL",IF(OR(CI26&lt;0,CJ26&lt;0),"Loss",IF(ISERROR((+CJ26/CI26-1)*100),"NA",(+CJ26/CI26-1)*100))))</f>
        <v>33.057660321567184</v>
      </c>
      <c r="CK27" s="86">
        <f t="shared" ref="CK27" si="162">IF(AND(CJ26&lt;0,CK26&gt;0),"LP",IF(AND(CJ26&gt;0,CK26&lt;0),"PL",IF(OR(CJ26&lt;0,CK26&lt;0),"Loss",IF(ISERROR((+CK26/CJ26-1)*100),"NA",(+CK26/CJ26-1)*100))))</f>
        <v>40.890308691274015</v>
      </c>
      <c r="CL27" s="86">
        <f t="shared" ref="CL27" si="163">IF(AND(CK26&lt;0,CL26&gt;0),"LP",IF(AND(CK26&gt;0,CL26&lt;0),"PL",IF(OR(CK26&lt;0,CL26&lt;0),"Loss",IF(ISERROR((+CL26/CK26-1)*100),"NA",(+CL26/CK26-1)*100))))</f>
        <v>25.900184842883544</v>
      </c>
      <c r="CM27" s="86">
        <f t="shared" ref="CM27" si="164">IF(AND(CL26&lt;0,CM26&gt;0),"LP",IF(AND(CL26&gt;0,CM26&lt;0),"PL",IF(OR(CL26&lt;0,CM26&lt;0),"Loss",IF(ISERROR((+CM26/CL26-1)*100),"NA",(+CM26/CL26-1)*100))))</f>
        <v>16.294132103833658</v>
      </c>
      <c r="CN27" s="87">
        <f t="shared" ref="CN27" si="165">IF(AND(CM26&lt;0,CN26&gt;0),"LP",IF(AND(CM26&gt;0,CN26&lt;0),"PL",IF(OR(CM26&lt;0,CN26&lt;0),"Loss",IF(ISERROR((+CN26/CM26-1)*100),"NA",(+CN26/CM26-1)*100))))</f>
        <v>16.485092854667947</v>
      </c>
      <c r="CO27" s="85"/>
      <c r="CP27" s="86">
        <f t="shared" ref="CP27" si="166">IF(AND(CO26&lt;0,CP26&gt;0),"LP",IF(AND(CO26&gt;0,CP26&lt;0),"PL",IF(OR(CO26&lt;0,CP26&lt;0),"Loss",IF(ISERROR((+CP26/CO26-1)*100),"NA",(+CP26/CO26-1)*100))))</f>
        <v>73.470486019583859</v>
      </c>
      <c r="CQ27" s="86">
        <f t="shared" ref="CQ27" si="167">IF(AND(CP26&lt;0,CQ26&gt;0),"LP",IF(AND(CP26&gt;0,CQ26&lt;0),"PL",IF(OR(CP26&lt;0,CQ26&lt;0),"Loss",IF(ISERROR((+CQ26/CP26-1)*100),"NA",(+CQ26/CP26-1)*100))))</f>
        <v>83.236660778074494</v>
      </c>
      <c r="CR27" s="86">
        <f t="shared" ref="CR27" si="168">IF(AND(CQ26&lt;0,CR26&gt;0),"LP",IF(AND(CQ26&gt;0,CR26&lt;0),"PL",IF(OR(CQ26&lt;0,CR26&lt;0),"Loss",IF(ISERROR((+CR26/CQ26-1)*100),"NA",(+CR26/CQ26-1)*100))))</f>
        <v>50.146566011730151</v>
      </c>
      <c r="CS27" s="86">
        <f t="shared" ref="CS27" si="169">IF(AND(CR26&lt;0,CS26&gt;0),"LP",IF(AND(CR26&gt;0,CS26&lt;0),"PL",IF(OR(CR26&lt;0,CS26&lt;0),"Loss",IF(ISERROR((+CS26/CR26-1)*100),"NA",(+CS26/CR26-1)*100))))</f>
        <v>48.331333961973002</v>
      </c>
      <c r="CT27" s="87">
        <f t="shared" ref="CT27" si="170">IF(AND(CS26&lt;0,CT26&gt;0),"LP",IF(AND(CS26&gt;0,CT26&lt;0),"PL",IF(OR(CS26&lt;0,CT26&lt;0),"Loss",IF(ISERROR((+CT26/CS26-1)*100),"NA",(+CT26/CS26-1)*100))))</f>
        <v>32.035466608559695</v>
      </c>
      <c r="CU27" s="85"/>
      <c r="CV27" s="86">
        <f t="shared" ref="CV27" si="171">IF(AND(CU26&lt;0,CV26&gt;0),"LP",IF(AND(CU26&gt;0,CV26&lt;0),"PL",IF(OR(CU26&lt;0,CV26&lt;0),"Loss",IF(ISERROR((+CV26/CU26-1)*100),"NA",(+CV26/CU26-1)*100))))</f>
        <v>54.926856455736271</v>
      </c>
      <c r="CW27" s="86">
        <f t="shared" ref="CW27" si="172">IF(AND(CV26&lt;0,CW26&gt;0),"LP",IF(AND(CV26&gt;0,CW26&lt;0),"PL",IF(OR(CV26&lt;0,CW26&lt;0),"Loss",IF(ISERROR((+CW26/CV26-1)*100),"NA",(+CW26/CV26-1)*100))))</f>
        <v>47.933824329499622</v>
      </c>
      <c r="CX27" s="86">
        <f t="shared" ref="CX27" si="173">IF(AND(CW26&lt;0,CX26&gt;0),"LP",IF(AND(CW26&gt;0,CX26&lt;0),"PL",IF(OR(CW26&lt;0,CX26&lt;0),"Loss",IF(ISERROR((+CX26/CW26-1)*100),"NA",(+CX26/CW26-1)*100))))</f>
        <v>13.013462375932106</v>
      </c>
      <c r="CY27" s="86">
        <f t="shared" ref="CY27" si="174">IF(AND(CX26&lt;0,CY26&gt;0),"LP",IF(AND(CX26&gt;0,CY26&lt;0),"PL",IF(OR(CX26&lt;0,CY26&lt;0),"Loss",IF(ISERROR((+CY26/CX26-1)*100),"NA",(+CY26/CX26-1)*100))))</f>
        <v>16.994773276917496</v>
      </c>
      <c r="CZ27" s="87">
        <f t="shared" ref="CZ27" si="175">IF(AND(CY26&lt;0,CZ26&gt;0),"LP",IF(AND(CY26&gt;0,CZ26&lt;0),"PL",IF(OR(CY26&lt;0,CZ26&lt;0),"Loss",IF(ISERROR((+CZ26/CY26-1)*100),"NA",(+CZ26/CY26-1)*100))))</f>
        <v>16.293946060954291</v>
      </c>
      <c r="DA27" s="85"/>
      <c r="DB27" s="86">
        <f t="shared" ref="DB27" si="176">IF(AND(DA26&lt;0,DB26&gt;0),"LP",IF(AND(DA26&gt;0,DB26&lt;0),"PL",IF(OR(DA26&lt;0,DB26&lt;0),"Loss",IF(ISERROR((+DB26/DA26-1)*100),"NA",(+DB26/DA26-1)*100))))</f>
        <v>84.279659216452799</v>
      </c>
      <c r="DC27" s="86">
        <f t="shared" ref="DC27" si="177">IF(AND(DB26&lt;0,DC26&gt;0),"LP",IF(AND(DB26&gt;0,DC26&lt;0),"PL",IF(OR(DB26&lt;0,DC26&lt;0),"Loss",IF(ISERROR((+DC26/DB26-1)*100),"NA",(+DC26/DB26-1)*100))))</f>
        <v>30.176463071689152</v>
      </c>
      <c r="DD27" s="86">
        <f t="shared" ref="DD27" si="178">IF(AND(DC26&lt;0,DD26&gt;0),"LP",IF(AND(DC26&gt;0,DD26&lt;0),"PL",IF(OR(DC26&lt;0,DD26&lt;0),"Loss",IF(ISERROR((+DD26/DC26-1)*100),"NA",(+DD26/DC26-1)*100))))</f>
        <v>0.93008494903794592</v>
      </c>
      <c r="DE27" s="86">
        <f t="shared" ref="DE27" si="179">IF(AND(DD26&lt;0,DE26&gt;0),"LP",IF(AND(DD26&gt;0,DE26&lt;0),"PL",IF(OR(DD26&lt;0,DE26&lt;0),"Loss",IF(ISERROR((+DE26/DD26-1)*100),"NA",(+DE26/DD26-1)*100))))</f>
        <v>8.3817034700315531</v>
      </c>
      <c r="DF27" s="87">
        <f t="shared" ref="DF27" si="180">IF(AND(DE26&lt;0,DF26&gt;0),"LP",IF(AND(DE26&gt;0,DF26&lt;0),"PL",IF(OR(DE26&lt;0,DF26&lt;0),"Loss",IF(ISERROR((+DF26/DE26-1)*100),"NA",(+DF26/DE26-1)*100))))</f>
        <v>19.600000000000016</v>
      </c>
      <c r="DG27" s="85"/>
      <c r="DH27" s="86">
        <f t="shared" ref="DH27:DL27" si="181">IF(AND(DG26&lt;0,DH26&gt;0),"LP",IF(AND(DG26&gt;0,DH26&lt;0),"PL",IF(OR(DG26&lt;0,DH26&lt;0),"Loss",IF(ISERROR((+DH26/DG26-1)*100),"NA",(+DH26/DG26-1)*100))))</f>
        <v>59.882235059308428</v>
      </c>
      <c r="DI27" s="86">
        <f t="shared" si="181"/>
        <v>44.509638500719937</v>
      </c>
      <c r="DJ27" s="86">
        <f t="shared" si="181"/>
        <v>4.987801666242353</v>
      </c>
      <c r="DK27" s="86">
        <f t="shared" si="181"/>
        <v>10.560823614770264</v>
      </c>
      <c r="DL27" s="87">
        <f t="shared" si="181"/>
        <v>15.036099459575247</v>
      </c>
      <c r="DM27" s="85"/>
      <c r="DN27" s="86">
        <f t="shared" ref="DN27" ca="1" si="182">IF(AND(DM26&lt;0,DN26&gt;0),"LP",IF(AND(DM26&gt;0,DN26&lt;0),"PL",IF(OR(DM26&lt;0,DN26&lt;0),"Loss",IF(ISERROR((+DN26/DM26-1)*100),"NA",(+DN26/DM26-1)*100))))</f>
        <v>36.565410224644346</v>
      </c>
      <c r="DO27" s="86">
        <f t="shared" ref="DO27" ca="1" si="183">IF(AND(DN26&lt;0,DO26&gt;0),"LP",IF(AND(DN26&gt;0,DO26&lt;0),"PL",IF(OR(DN26&lt;0,DO26&lt;0),"Loss",IF(ISERROR((+DO26/DN26-1)*100),"NA",(+DO26/DN26-1)*100))))</f>
        <v>39.585228772488776</v>
      </c>
      <c r="DP27" s="86">
        <f t="shared" ref="DP27" ca="1" si="184">IF(AND(DO26&lt;0,DP26&gt;0),"LP",IF(AND(DO26&gt;0,DP26&lt;0),"PL",IF(OR(DO26&lt;0,DP26&lt;0),"Loss",IF(ISERROR((+DP26/DO26-1)*100),"NA",(+DP26/DO26-1)*100))))</f>
        <v>20.921060816957038</v>
      </c>
      <c r="DQ27" s="86">
        <f t="shared" ref="DQ27" ca="1" si="185">IF(AND(DP26&lt;0,DQ26&gt;0),"LP",IF(AND(DP26&gt;0,DQ26&lt;0),"PL",IF(OR(DP26&lt;0,DQ26&lt;0),"Loss",IF(ISERROR((+DQ26/DP26-1)*100),"NA",(+DQ26/DP26-1)*100))))</f>
        <v>21.363993159679762</v>
      </c>
      <c r="DR27" s="87">
        <f t="shared" ref="DR27" ca="1" si="186">IF(AND(DQ26&lt;0,DR26&gt;0),"LP",IF(AND(DQ26&gt;0,DR26&lt;0),"PL",IF(OR(DQ26&lt;0,DR26&lt;0),"Loss",IF(ISERROR((+DR26/DQ26-1)*100),"NA",(+DR26/DQ26-1)*100))))</f>
        <v>20.444379508542475</v>
      </c>
    </row>
    <row r="28" spans="2:122" s="15" customFormat="1">
      <c r="B28" s="28" t="s">
        <v>3</v>
      </c>
      <c r="C28" s="83">
        <v>5547.5</v>
      </c>
      <c r="D28" s="84">
        <v>10999.199999999997</v>
      </c>
      <c r="E28" s="84">
        <v>14935.800000000003</v>
      </c>
      <c r="F28" s="84">
        <v>14526.10000000002</v>
      </c>
      <c r="G28" s="84">
        <v>17517.048080377223</v>
      </c>
      <c r="H28" s="72">
        <v>21142.36247599218</v>
      </c>
      <c r="I28" s="83">
        <v>17430.499999999971</v>
      </c>
      <c r="J28" s="84">
        <v>24985</v>
      </c>
      <c r="K28" s="84">
        <v>36370.299999999988</v>
      </c>
      <c r="L28" s="84">
        <v>41037.799999999988</v>
      </c>
      <c r="M28" s="84">
        <v>52245.03519266122</v>
      </c>
      <c r="N28" s="72">
        <v>68460.872829513857</v>
      </c>
      <c r="O28" s="83">
        <v>463.82999999999947</v>
      </c>
      <c r="P28" s="84">
        <v>1337.3200000000006</v>
      </c>
      <c r="Q28" s="84">
        <v>2305.8100000000004</v>
      </c>
      <c r="R28" s="84">
        <v>2121.6900000000005</v>
      </c>
      <c r="S28" s="84">
        <v>2455.9423499999994</v>
      </c>
      <c r="T28" s="72">
        <v>2872.0534782500008</v>
      </c>
      <c r="U28" s="83">
        <v>1621.8299999999981</v>
      </c>
      <c r="V28" s="84">
        <v>4184.9200000000055</v>
      </c>
      <c r="W28" s="84">
        <v>7936.4700000000012</v>
      </c>
      <c r="X28" s="84">
        <v>7858.989999999998</v>
      </c>
      <c r="Y28" s="84">
        <v>8612.1206379902651</v>
      </c>
      <c r="Z28" s="72">
        <v>10390.43114500738</v>
      </c>
      <c r="AA28" s="83">
        <v>1160.1500000000001</v>
      </c>
      <c r="AB28" s="84">
        <v>2415.2599999999998</v>
      </c>
      <c r="AC28" s="84">
        <v>2535.9100000000008</v>
      </c>
      <c r="AD28" s="84">
        <v>2107.9999999999991</v>
      </c>
      <c r="AE28" s="84">
        <v>2544.2252394000006</v>
      </c>
      <c r="AF28" s="72">
        <v>3253.2416083793605</v>
      </c>
      <c r="AG28" s="83">
        <v>2346.12</v>
      </c>
      <c r="AH28" s="84">
        <v>4759.7899999999954</v>
      </c>
      <c r="AI28" s="84">
        <v>6550.7799999999988</v>
      </c>
      <c r="AJ28" s="84">
        <v>6523.619999999999</v>
      </c>
      <c r="AK28" s="84">
        <v>8988.6193569788156</v>
      </c>
      <c r="AL28" s="72">
        <v>10578.276617879215</v>
      </c>
      <c r="AM28" s="83">
        <v>7712.1999999999971</v>
      </c>
      <c r="AN28" s="84">
        <v>11087.821999999993</v>
      </c>
      <c r="AO28" s="84">
        <v>11515.519999999997</v>
      </c>
      <c r="AP28" s="84">
        <v>11434.789999999994</v>
      </c>
      <c r="AQ28" s="84">
        <v>16004.966316430815</v>
      </c>
      <c r="AR28" s="72">
        <v>19181.156714793906</v>
      </c>
      <c r="AS28" s="83">
        <v>5943.0600000000031</v>
      </c>
      <c r="AT28" s="84">
        <v>8145.0300000000207</v>
      </c>
      <c r="AU28" s="84">
        <v>11140.569999999996</v>
      </c>
      <c r="AV28" s="84">
        <v>13126.599999999993</v>
      </c>
      <c r="AW28" s="84">
        <v>16599.565810000007</v>
      </c>
      <c r="AX28" s="72">
        <v>20617.271453599955</v>
      </c>
      <c r="AY28" s="83">
        <v>1715.2300000000005</v>
      </c>
      <c r="AZ28" s="84">
        <v>4091.7000000000007</v>
      </c>
      <c r="BA28" s="84">
        <v>6787.6000000000022</v>
      </c>
      <c r="BB28" s="84">
        <v>6995.5999999999985</v>
      </c>
      <c r="BC28" s="84">
        <v>7905.6789589948385</v>
      </c>
      <c r="BD28" s="72">
        <v>9898.8935619574368</v>
      </c>
      <c r="BE28" s="83">
        <v>4955.5</v>
      </c>
      <c r="BF28" s="84">
        <v>4157.5</v>
      </c>
      <c r="BG28" s="84">
        <v>3357.5</v>
      </c>
      <c r="BH28" s="84">
        <v>4065.8999999999978</v>
      </c>
      <c r="BI28" s="84">
        <v>4893.2429270400025</v>
      </c>
      <c r="BJ28" s="72">
        <v>5920.8239417184013</v>
      </c>
      <c r="BK28" s="83">
        <v>249.5</v>
      </c>
      <c r="BL28" s="84">
        <v>966.34999999999854</v>
      </c>
      <c r="BM28" s="84">
        <v>1114.6000000000022</v>
      </c>
      <c r="BN28" s="84">
        <v>2421.4200000000019</v>
      </c>
      <c r="BO28" s="84">
        <v>3428.4144022161308</v>
      </c>
      <c r="BP28" s="72">
        <v>4828.4660288142113</v>
      </c>
      <c r="BQ28" s="83">
        <v>1244.0000000000018</v>
      </c>
      <c r="BR28" s="84">
        <v>3050.2099999999991</v>
      </c>
      <c r="BS28" s="84">
        <v>4283.9200000000019</v>
      </c>
      <c r="BT28" s="84">
        <v>4612.7099999999991</v>
      </c>
      <c r="BU28" s="84">
        <v>5454.3230435123969</v>
      </c>
      <c r="BV28" s="72">
        <v>6644.7370402427832</v>
      </c>
      <c r="BW28" s="83">
        <v>1753.1750000000045</v>
      </c>
      <c r="BX28" s="84">
        <v>2771.8699999999981</v>
      </c>
      <c r="BY28" s="84">
        <v>3166.2199999999975</v>
      </c>
      <c r="BZ28" s="84">
        <v>3755.1000000000013</v>
      </c>
      <c r="CA28" s="84">
        <v>4862.460061828524</v>
      </c>
      <c r="CB28" s="72">
        <v>5620.059967658688</v>
      </c>
      <c r="CC28" s="83">
        <v>533.60000000000218</v>
      </c>
      <c r="CD28" s="84">
        <v>2675.3999999999978</v>
      </c>
      <c r="CE28" s="84">
        <v>6987.7000000000044</v>
      </c>
      <c r="CF28" s="84">
        <v>7115.5</v>
      </c>
      <c r="CG28" s="84">
        <v>8134.6511069619301</v>
      </c>
      <c r="CH28" s="72">
        <v>10302.471004005856</v>
      </c>
      <c r="CI28" s="83">
        <v>17240</v>
      </c>
      <c r="CJ28" s="84">
        <v>34230</v>
      </c>
      <c r="CK28" s="84">
        <v>48790</v>
      </c>
      <c r="CL28" s="84">
        <v>52920</v>
      </c>
      <c r="CM28" s="84">
        <v>62170.876741678119</v>
      </c>
      <c r="CN28" s="72">
        <v>74097.870649797725</v>
      </c>
      <c r="CO28" s="83">
        <v>1719.025999999998</v>
      </c>
      <c r="CP28" s="84">
        <v>5738.7549999999974</v>
      </c>
      <c r="CQ28" s="84">
        <v>10736.5</v>
      </c>
      <c r="CR28" s="84">
        <v>19221.300000000003</v>
      </c>
      <c r="CS28" s="84">
        <v>29678.642132154113</v>
      </c>
      <c r="CT28" s="72">
        <v>40153.887460808124</v>
      </c>
      <c r="CU28" s="83">
        <v>1312.121000000001</v>
      </c>
      <c r="CV28" s="84">
        <v>2043.2860000000001</v>
      </c>
      <c r="CW28" s="84">
        <v>2689.1560000000027</v>
      </c>
      <c r="CX28" s="84">
        <v>2130.5380000000005</v>
      </c>
      <c r="CY28" s="84">
        <v>3611.4228900107846</v>
      </c>
      <c r="CZ28" s="72">
        <v>4692.5698587498046</v>
      </c>
      <c r="DA28" s="83">
        <v>2430.6499999999996</v>
      </c>
      <c r="DB28" s="84">
        <v>4958.66</v>
      </c>
      <c r="DC28" s="84">
        <v>6708.4700000000012</v>
      </c>
      <c r="DD28" s="84">
        <v>6580.8899999999994</v>
      </c>
      <c r="DE28" s="84">
        <v>7307.0215720921142</v>
      </c>
      <c r="DF28" s="72">
        <v>8916.4634756830656</v>
      </c>
      <c r="DG28" s="83">
        <v>619.35999999999876</v>
      </c>
      <c r="DH28" s="84">
        <v>2071.4500000000025</v>
      </c>
      <c r="DI28" s="84">
        <v>3930.7999999999993</v>
      </c>
      <c r="DJ28" s="84">
        <v>3780.3879999999981</v>
      </c>
      <c r="DK28" s="84">
        <v>4196.3916106594188</v>
      </c>
      <c r="DL28" s="72">
        <v>5165.0093873281548</v>
      </c>
      <c r="DM28" s="83">
        <f t="shared" ref="DM28:DR28" ca="1" si="187">SUMIF($B$8:$DL$59,DM$8,$B28:$DL28)</f>
        <v>75997.35199999997</v>
      </c>
      <c r="DN28" s="84">
        <f t="shared" ca="1" si="187"/>
        <v>134669.52299999999</v>
      </c>
      <c r="DO28" s="84">
        <f t="shared" ca="1" si="187"/>
        <v>191843.62600000002</v>
      </c>
      <c r="DP28" s="84">
        <f t="shared" ca="1" si="187"/>
        <v>212336.93600000002</v>
      </c>
      <c r="DQ28" s="84">
        <f t="shared" ca="1" si="187"/>
        <v>266610.64843098668</v>
      </c>
      <c r="DR28" s="72">
        <f t="shared" ca="1" si="187"/>
        <v>332736.91870018013</v>
      </c>
    </row>
    <row r="29" spans="2:122" s="17" customFormat="1">
      <c r="B29" s="88" t="s">
        <v>35</v>
      </c>
      <c r="C29" s="85"/>
      <c r="D29" s="86">
        <f t="shared" ref="D29:H29" si="188">IF(AND(C28&lt;0,D28&gt;0),"LP",IF(AND(C28&gt;0,D28&lt;0),"PL",IF(OR(C28&lt;0,D28&lt;0),"Loss",IF(ISERROR((+D28/C28-1)*100),"NA",(+D28/C28-1)*100))))</f>
        <v>98.273095989184256</v>
      </c>
      <c r="E29" s="86">
        <f t="shared" si="188"/>
        <v>35.789875627318409</v>
      </c>
      <c r="F29" s="86">
        <f t="shared" si="188"/>
        <v>-2.7430736887209428</v>
      </c>
      <c r="G29" s="86">
        <f t="shared" si="188"/>
        <v>20.590165842016759</v>
      </c>
      <c r="H29" s="87">
        <f t="shared" si="188"/>
        <v>20.695920790878407</v>
      </c>
      <c r="I29" s="85"/>
      <c r="J29" s="86">
        <f t="shared" ref="J29" si="189">IF(AND(I28&lt;0,J28&gt;0),"LP",IF(AND(I28&gt;0,J28&lt;0),"PL",IF(OR(I28&lt;0,J28&lt;0),"Loss",IF(ISERROR((+J28/I28-1)*100),"NA",(+J28/I28-1)*100))))</f>
        <v>43.340695906600743</v>
      </c>
      <c r="K29" s="86">
        <f t="shared" ref="K29" si="190">IF(AND(J28&lt;0,K28&gt;0),"LP",IF(AND(J28&gt;0,K28&lt;0),"PL",IF(OR(J28&lt;0,K28&lt;0),"Loss",IF(ISERROR((+K28/J28-1)*100),"NA",(+K28/J28-1)*100))))</f>
        <v>45.568541124674766</v>
      </c>
      <c r="L29" s="86">
        <f t="shared" ref="L29" si="191">IF(AND(K28&lt;0,L28&gt;0),"LP",IF(AND(K28&gt;0,L28&lt;0),"PL",IF(OR(K28&lt;0,L28&lt;0),"Loss",IF(ISERROR((+L28/K28-1)*100),"NA",(+L28/K28-1)*100))))</f>
        <v>12.83327330266728</v>
      </c>
      <c r="M29" s="86">
        <f t="shared" ref="M29" si="192">IF(AND(L28&lt;0,M28&gt;0),"LP",IF(AND(L28&gt;0,M28&lt;0),"PL",IF(OR(L28&lt;0,M28&lt;0),"Loss",IF(ISERROR((+M28/L28-1)*100),"NA",(+M28/L28-1)*100))))</f>
        <v>27.309541916626223</v>
      </c>
      <c r="N29" s="87">
        <f t="shared" ref="N29" si="193">IF(AND(M28&lt;0,N28&gt;0),"LP",IF(AND(M28&gt;0,N28&lt;0),"PL",IF(OR(M28&lt;0,N28&lt;0),"Loss",IF(ISERROR((+N28/M28-1)*100),"NA",(+N28/M28-1)*100))))</f>
        <v>31.038045198083154</v>
      </c>
      <c r="O29" s="85"/>
      <c r="P29" s="86">
        <f t="shared" ref="P29" si="194">IF(AND(O28&lt;0,P28&gt;0),"LP",IF(AND(O28&gt;0,P28&lt;0),"PL",IF(OR(O28&lt;0,P28&lt;0),"Loss",IF(ISERROR((+P28/O28-1)*100),"NA",(+P28/O28-1)*100))))</f>
        <v>188.32115214626094</v>
      </c>
      <c r="Q29" s="86">
        <f t="shared" ref="Q29" si="195">IF(AND(P28&lt;0,Q28&gt;0),"LP",IF(AND(P28&gt;0,Q28&lt;0),"PL",IF(OR(P28&lt;0,Q28&lt;0),"Loss",IF(ISERROR((+Q28/P28-1)*100),"NA",(+Q28/P28-1)*100))))</f>
        <v>72.420213561451206</v>
      </c>
      <c r="R29" s="86">
        <f t="shared" ref="R29" si="196">IF(AND(Q28&lt;0,R28&gt;0),"LP",IF(AND(Q28&gt;0,R28&lt;0),"PL",IF(OR(Q28&lt;0,R28&lt;0),"Loss",IF(ISERROR((+R28/Q28-1)*100),"NA",(+R28/Q28-1)*100))))</f>
        <v>-7.9850464695703449</v>
      </c>
      <c r="S29" s="86">
        <f t="shared" ref="S29" si="197">IF(AND(R28&lt;0,S28&gt;0),"LP",IF(AND(R28&gt;0,S28&lt;0),"PL",IF(OR(R28&lt;0,S28&lt;0),"Loss",IF(ISERROR((+S28/R28-1)*100),"NA",(+S28/R28-1)*100))))</f>
        <v>15.754061620689107</v>
      </c>
      <c r="T29" s="87">
        <f t="shared" ref="T29" si="198">IF(AND(S28&lt;0,T28&gt;0),"LP",IF(AND(S28&gt;0,T28&lt;0),"PL",IF(OR(S28&lt;0,T28&lt;0),"Loss",IF(ISERROR((+T28/S28-1)*100),"NA",(+T28/S28-1)*100))))</f>
        <v>16.943033221036387</v>
      </c>
      <c r="U29" s="85"/>
      <c r="V29" s="86">
        <f t="shared" ref="V29" si="199">IF(AND(U28&lt;0,V28&gt;0),"LP",IF(AND(U28&gt;0,V28&lt;0),"PL",IF(OR(U28&lt;0,V28&lt;0),"Loss",IF(ISERROR((+V28/U28-1)*100),"NA",(+V28/U28-1)*100))))</f>
        <v>158.03690892387058</v>
      </c>
      <c r="W29" s="86">
        <f t="shared" ref="W29" si="200">IF(AND(V28&lt;0,W28&gt;0),"LP",IF(AND(V28&gt;0,W28&lt;0),"PL",IF(OR(V28&lt;0,W28&lt;0),"Loss",IF(ISERROR((+W28/V28-1)*100),"NA",(+W28/V28-1)*100))))</f>
        <v>89.644485438192149</v>
      </c>
      <c r="X29" s="86">
        <f t="shared" ref="X29" si="201">IF(AND(W28&lt;0,X28&gt;0),"LP",IF(AND(W28&gt;0,X28&lt;0),"PL",IF(OR(W28&lt;0,X28&lt;0),"Loss",IF(ISERROR((+X28/W28-1)*100),"NA",(+X28/W28-1)*100))))</f>
        <v>-0.97625266648778686</v>
      </c>
      <c r="Y29" s="86">
        <f t="shared" ref="Y29" si="202">IF(AND(X28&lt;0,Y28&gt;0),"LP",IF(AND(X28&gt;0,Y28&lt;0),"PL",IF(OR(X28&lt;0,Y28&lt;0),"Loss",IF(ISERROR((+Y28/X28-1)*100),"NA",(+Y28/X28-1)*100))))</f>
        <v>9.5830461419376789</v>
      </c>
      <c r="Z29" s="87">
        <f t="shared" ref="Z29" si="203">IF(AND(Y28&lt;0,Z28&gt;0),"LP",IF(AND(Y28&gt;0,Z28&lt;0),"PL",IF(OR(Y28&lt;0,Z28&lt;0),"Loss",IF(ISERROR((+Z28/Y28-1)*100),"NA",(+Z28/Y28-1)*100))))</f>
        <v>20.648927038626617</v>
      </c>
      <c r="AA29" s="85"/>
      <c r="AB29" s="86">
        <f t="shared" ref="AB29" si="204">IF(AND(AA28&lt;0,AB28&gt;0),"LP",IF(AND(AA28&gt;0,AB28&lt;0),"PL",IF(OR(AA28&lt;0,AB28&lt;0),"Loss",IF(ISERROR((+AB28/AA28-1)*100),"NA",(+AB28/AA28-1)*100))))</f>
        <v>108.1851484721803</v>
      </c>
      <c r="AC29" s="86">
        <f t="shared" ref="AC29" si="205">IF(AND(AB28&lt;0,AC28&gt;0),"LP",IF(AND(AB28&gt;0,AC28&lt;0),"PL",IF(OR(AB28&lt;0,AC28&lt;0),"Loss",IF(ISERROR((+AC28/AB28-1)*100),"NA",(+AC28/AB28-1)*100))))</f>
        <v>4.9953214146717606</v>
      </c>
      <c r="AD29" s="86">
        <f t="shared" ref="AD29" si="206">IF(AND(AC28&lt;0,AD28&gt;0),"LP",IF(AND(AC28&gt;0,AD28&lt;0),"PL",IF(OR(AC28&lt;0,AD28&lt;0),"Loss",IF(ISERROR((+AD28/AC28-1)*100),"NA",(+AD28/AC28-1)*100))))</f>
        <v>-16.874021554392758</v>
      </c>
      <c r="AE29" s="86">
        <f t="shared" ref="AE29" si="207">IF(AND(AD28&lt;0,AE28&gt;0),"LP",IF(AND(AD28&gt;0,AE28&lt;0),"PL",IF(OR(AD28&lt;0,AE28&lt;0),"Loss",IF(ISERROR((+AE28/AD28-1)*100),"NA",(+AE28/AD28-1)*100))))</f>
        <v>20.693796935483945</v>
      </c>
      <c r="AF29" s="87">
        <f t="shared" ref="AF29" si="208">IF(AND(AE28&lt;0,AF28&gt;0),"LP",IF(AND(AE28&gt;0,AF28&lt;0),"PL",IF(OR(AE28&lt;0,AF28&lt;0),"Loss",IF(ISERROR((+AF28/AE28-1)*100),"NA",(+AF28/AE28-1)*100))))</f>
        <v>27.867672955974832</v>
      </c>
      <c r="AG29" s="85"/>
      <c r="AH29" s="86">
        <f t="shared" ref="AH29" si="209">IF(AND(AG28&lt;0,AH28&gt;0),"LP",IF(AND(AG28&gt;0,AH28&lt;0),"PL",IF(OR(AG28&lt;0,AH28&lt;0),"Loss",IF(ISERROR((+AH28/AG28-1)*100),"NA",(+AH28/AG28-1)*100))))</f>
        <v>102.87922186418407</v>
      </c>
      <c r="AI29" s="86">
        <f t="shared" ref="AI29" si="210">IF(AND(AH28&lt;0,AI28&gt;0),"LP",IF(AND(AH28&gt;0,AI28&lt;0),"PL",IF(OR(AH28&lt;0,AI28&lt;0),"Loss",IF(ISERROR((+AI28/AH28-1)*100),"NA",(+AI28/AH28-1)*100))))</f>
        <v>37.627500372915712</v>
      </c>
      <c r="AJ29" s="86">
        <f t="shared" ref="AJ29" si="211">IF(AND(AI28&lt;0,AJ28&gt;0),"LP",IF(AND(AI28&gt;0,AJ28&lt;0),"PL",IF(OR(AI28&lt;0,AJ28&lt;0),"Loss",IF(ISERROR((+AJ28/AI28-1)*100),"NA",(+AJ28/AI28-1)*100))))</f>
        <v>-0.41460711548853002</v>
      </c>
      <c r="AK29" s="86">
        <f t="shared" ref="AK29" si="212">IF(AND(AJ28&lt;0,AK28&gt;0),"LP",IF(AND(AJ28&gt;0,AK28&lt;0),"PL",IF(OR(AJ28&lt;0,AK28&lt;0),"Loss",IF(ISERROR((+AK28/AJ28-1)*100),"NA",(+AK28/AJ28-1)*100))))</f>
        <v>37.785759393999307</v>
      </c>
      <c r="AL29" s="87">
        <f t="shared" ref="AL29" si="213">IF(AND(AK28&lt;0,AL28&gt;0),"LP",IF(AND(AK28&gt;0,AL28&lt;0),"PL",IF(OR(AK28&lt;0,AL28&lt;0),"Loss",IF(ISERROR((+AL28/AK28-1)*100),"NA",(+AL28/AK28-1)*100))))</f>
        <v>17.685221698326579</v>
      </c>
      <c r="AM29" s="85"/>
      <c r="AN29" s="86">
        <f t="shared" ref="AN29" si="214">IF(AND(AM28&lt;0,AN28&gt;0),"LP",IF(AND(AM28&gt;0,AN28&lt;0),"PL",IF(OR(AM28&lt;0,AN28&lt;0),"Loss",IF(ISERROR((+AN28/AM28-1)*100),"NA",(+AN28/AM28-1)*100))))</f>
        <v>43.769897046238391</v>
      </c>
      <c r="AO29" s="86">
        <f t="shared" ref="AO29" si="215">IF(AND(AN28&lt;0,AO28&gt;0),"LP",IF(AND(AN28&gt;0,AO28&lt;0),"PL",IF(OR(AN28&lt;0,AO28&lt;0),"Loss",IF(ISERROR((+AO28/AN28-1)*100),"NA",(+AO28/AN28-1)*100))))</f>
        <v>3.8573671186280301</v>
      </c>
      <c r="AP29" s="86">
        <f t="shared" ref="AP29" si="216">IF(AND(AO28&lt;0,AP28&gt;0),"LP",IF(AND(AO28&gt;0,AP28&lt;0),"PL",IF(OR(AO28&lt;0,AP28&lt;0),"Loss",IF(ISERROR((+AP28/AO28-1)*100),"NA",(+AP28/AO28-1)*100))))</f>
        <v>-0.7010538820652723</v>
      </c>
      <c r="AQ29" s="86">
        <f t="shared" ref="AQ29" si="217">IF(AND(AP28&lt;0,AQ28&gt;0),"LP",IF(AND(AP28&gt;0,AQ28&lt;0),"PL",IF(OR(AP28&lt;0,AQ28&lt;0),"Loss",IF(ISERROR((+AQ28/AP28-1)*100),"NA",(+AQ28/AP28-1)*100))))</f>
        <v>39.967295564070902</v>
      </c>
      <c r="AR29" s="87">
        <f t="shared" ref="AR29" si="218">IF(AND(AQ28&lt;0,AR28&gt;0),"LP",IF(AND(AQ28&gt;0,AR28&lt;0),"PL",IF(OR(AQ28&lt;0,AR28&lt;0),"Loss",IF(ISERROR((+AR28/AQ28-1)*100),"NA",(+AR28/AQ28-1)*100))))</f>
        <v>19.84503019604853</v>
      </c>
      <c r="AS29" s="85"/>
      <c r="AT29" s="86">
        <f t="shared" ref="AT29" si="219">IF(AND(AS28&lt;0,AT28&gt;0),"LP",IF(AND(AS28&gt;0,AT28&lt;0),"PL",IF(OR(AS28&lt;0,AT28&lt;0),"Loss",IF(ISERROR((+AT28/AS28-1)*100),"NA",(+AT28/AS28-1)*100))))</f>
        <v>37.051115082129684</v>
      </c>
      <c r="AU29" s="86">
        <f t="shared" ref="AU29" si="220">IF(AND(AT28&lt;0,AU28&gt;0),"LP",IF(AND(AT28&gt;0,AU28&lt;0),"PL",IF(OR(AT28&lt;0,AU28&lt;0),"Loss",IF(ISERROR((+AU28/AT28-1)*100),"NA",(+AU28/AT28-1)*100))))</f>
        <v>36.777519542591833</v>
      </c>
      <c r="AV29" s="86">
        <f t="shared" ref="AV29" si="221">IF(AND(AU28&lt;0,AV28&gt;0),"LP",IF(AND(AU28&gt;0,AV28&lt;0),"PL",IF(OR(AU28&lt;0,AV28&lt;0),"Loss",IF(ISERROR((+AV28/AU28-1)*100),"NA",(+AV28/AU28-1)*100))))</f>
        <v>17.827005260951623</v>
      </c>
      <c r="AW29" s="86">
        <f t="shared" ref="AW29" si="222">IF(AND(AV28&lt;0,AW28&gt;0),"LP",IF(AND(AV28&gt;0,AW28&lt;0),"PL",IF(OR(AV28&lt;0,AW28&lt;0),"Loss",IF(ISERROR((+AW28/AV28-1)*100),"NA",(+AW28/AV28-1)*100))))</f>
        <v>26.457466594548595</v>
      </c>
      <c r="AX29" s="87">
        <f t="shared" ref="AX29" si="223">IF(AND(AW28&lt;0,AX28&gt;0),"LP",IF(AND(AW28&gt;0,AX28&lt;0),"PL",IF(OR(AW28&lt;0,AX28&lt;0),"Loss",IF(ISERROR((+AX28/AW28-1)*100),"NA",(+AX28/AW28-1)*100))))</f>
        <v>24.203679117797037</v>
      </c>
      <c r="AY29" s="85"/>
      <c r="AZ29" s="86">
        <f t="shared" ref="AZ29" si="224">IF(AND(AY28&lt;0,AZ28&gt;0),"LP",IF(AND(AY28&gt;0,AZ28&lt;0),"PL",IF(OR(AY28&lt;0,AZ28&lt;0),"Loss",IF(ISERROR((+AZ28/AY28-1)*100),"NA",(+AZ28/AY28-1)*100))))</f>
        <v>138.5510981034613</v>
      </c>
      <c r="BA29" s="86">
        <f t="shared" ref="BA29" si="225">IF(AND(AZ28&lt;0,BA28&gt;0),"LP",IF(AND(AZ28&gt;0,BA28&lt;0),"PL",IF(OR(AZ28&lt;0,BA28&lt;0),"Loss",IF(ISERROR((+BA28/AZ28-1)*100),"NA",(+BA28/AZ28-1)*100))))</f>
        <v>65.887039616785216</v>
      </c>
      <c r="BB29" s="86">
        <f t="shared" ref="BB29" si="226">IF(AND(BA28&lt;0,BB28&gt;0),"LP",IF(AND(BA28&gt;0,BB28&lt;0),"PL",IF(OR(BA28&lt;0,BB28&lt;0),"Loss",IF(ISERROR((+BB28/BA28-1)*100),"NA",(+BB28/BA28-1)*100))))</f>
        <v>3.0644115740467326</v>
      </c>
      <c r="BC29" s="86">
        <f t="shared" ref="BC29" si="227">IF(AND(BB28&lt;0,BC28&gt;0),"LP",IF(AND(BB28&gt;0,BC28&lt;0),"PL",IF(OR(BB28&lt;0,BC28&lt;0),"Loss",IF(ISERROR((+BC28/BB28-1)*100),"NA",(+BC28/BB28-1)*100))))</f>
        <v>13.009305263234605</v>
      </c>
      <c r="BD29" s="87">
        <f t="shared" ref="BD29" si="228">IF(AND(BC28&lt;0,BD28&gt;0),"LP",IF(AND(BC28&gt;0,BD28&lt;0),"PL",IF(OR(BC28&lt;0,BD28&lt;0),"Loss",IF(ISERROR((+BD28/BC28-1)*100),"NA",(+BD28/BC28-1)*100))))</f>
        <v>25.21244049120892</v>
      </c>
      <c r="BE29" s="85"/>
      <c r="BF29" s="86">
        <f t="shared" ref="BF29" si="229">IF(AND(BE28&lt;0,BF28&gt;0),"LP",IF(AND(BE28&gt;0,BF28&lt;0),"PL",IF(OR(BE28&lt;0,BF28&lt;0),"Loss",IF(ISERROR((+BF28/BE28-1)*100),"NA",(+BF28/BE28-1)*100))))</f>
        <v>-16.103319543941076</v>
      </c>
      <c r="BG29" s="86">
        <f t="shared" ref="BG29" si="230">IF(AND(BF28&lt;0,BG28&gt;0),"LP",IF(AND(BF28&gt;0,BG28&lt;0),"PL",IF(OR(BF28&lt;0,BG28&lt;0),"Loss",IF(ISERROR((+BG28/BF28-1)*100),"NA",(+BG28/BF28-1)*100))))</f>
        <v>-19.242333132892362</v>
      </c>
      <c r="BH29" s="86">
        <f t="shared" ref="BH29" si="231">IF(AND(BG28&lt;0,BH28&gt;0),"LP",IF(AND(BG28&gt;0,BH28&lt;0),"PL",IF(OR(BG28&lt;0,BH28&lt;0),"Loss",IF(ISERROR((+BH28/BG28-1)*100),"NA",(+BH28/BG28-1)*100))))</f>
        <v>21.099032017870378</v>
      </c>
      <c r="BI29" s="86">
        <f t="shared" ref="BI29" si="232">IF(AND(BH28&lt;0,BI28&gt;0),"LP",IF(AND(BH28&gt;0,BI28&lt;0),"PL",IF(OR(BH28&lt;0,BI28&lt;0),"Loss",IF(ISERROR((+BI28/BH28-1)*100),"NA",(+BI28/BH28-1)*100))))</f>
        <v>20.348334367298882</v>
      </c>
      <c r="BJ29" s="87">
        <f t="shared" ref="BJ29" si="233">IF(AND(BI28&lt;0,BJ28&gt;0),"LP",IF(AND(BI28&gt;0,BJ28&lt;0),"PL",IF(OR(BI28&lt;0,BJ28&lt;0),"Loss",IF(ISERROR((+BJ28/BI28-1)*100),"NA",(+BJ28/BI28-1)*100))))</f>
        <v>20.999999999999975</v>
      </c>
      <c r="BK29" s="85"/>
      <c r="BL29" s="86">
        <f t="shared" ref="BL29" si="234">IF(AND(BK28&lt;0,BL28&gt;0),"LP",IF(AND(BK28&gt;0,BL28&lt;0),"PL",IF(OR(BK28&lt;0,BL28&lt;0),"Loss",IF(ISERROR((+BL28/BK28-1)*100),"NA",(+BL28/BK28-1)*100))))</f>
        <v>287.31462925851645</v>
      </c>
      <c r="BM29" s="86">
        <f t="shared" ref="BM29" si="235">IF(AND(BL28&lt;0,BM28&gt;0),"LP",IF(AND(BL28&gt;0,BM28&lt;0),"PL",IF(OR(BL28&lt;0,BM28&lt;0),"Loss",IF(ISERROR((+BM28/BL28-1)*100),"NA",(+BM28/BL28-1)*100))))</f>
        <v>15.341232472706977</v>
      </c>
      <c r="BN29" s="86">
        <f t="shared" ref="BN29" si="236">IF(AND(BM28&lt;0,BN28&gt;0),"LP",IF(AND(BM28&gt;0,BN28&lt;0),"PL",IF(OR(BM28&lt;0,BN28&lt;0),"Loss",IF(ISERROR((+BN28/BM28-1)*100),"NA",(+BN28/BM28-1)*100))))</f>
        <v>117.24564866319729</v>
      </c>
      <c r="BO29" s="86">
        <f t="shared" ref="BO29" si="237">IF(AND(BN28&lt;0,BO28&gt;0),"LP",IF(AND(BN28&gt;0,BO28&lt;0),"PL",IF(OR(BN28&lt;0,BO28&lt;0),"Loss",IF(ISERROR((+BO28/BN28-1)*100),"NA",(+BO28/BN28-1)*100))))</f>
        <v>41.586936682447813</v>
      </c>
      <c r="BP29" s="87">
        <f t="shared" ref="BP29" si="238">IF(AND(BO28&lt;0,BP28&gt;0),"LP",IF(AND(BO28&gt;0,BP28&lt;0),"PL",IF(OR(BO28&lt;0,BP28&lt;0),"Loss",IF(ISERROR((+BP28/BO28-1)*100),"NA",(+BP28/BO28-1)*100))))</f>
        <v>40.836709404005703</v>
      </c>
      <c r="BQ29" s="85"/>
      <c r="BR29" s="86">
        <f t="shared" ref="BR29" si="239">IF(AND(BQ28&lt;0,BR28&gt;0),"LP",IF(AND(BQ28&gt;0,BR28&lt;0),"PL",IF(OR(BQ28&lt;0,BR28&lt;0),"Loss",IF(ISERROR((+BR28/BQ28-1)*100),"NA",(+BR28/BQ28-1)*100))))</f>
        <v>145.19372990353654</v>
      </c>
      <c r="BS29" s="86">
        <f t="shared" ref="BS29" si="240">IF(AND(BR28&lt;0,BS28&gt;0),"LP",IF(AND(BR28&gt;0,BS28&lt;0),"PL",IF(OR(BR28&lt;0,BS28&lt;0),"Loss",IF(ISERROR((+BS28/BR28-1)*100),"NA",(+BS28/BR28-1)*100))))</f>
        <v>40.446723340360279</v>
      </c>
      <c r="BT29" s="86">
        <f t="shared" ref="BT29" si="241">IF(AND(BS28&lt;0,BT28&gt;0),"LP",IF(AND(BS28&gt;0,BT28&lt;0),"PL",IF(OR(BS28&lt;0,BT28&lt;0),"Loss",IF(ISERROR((+BT28/BS28-1)*100),"NA",(+BT28/BS28-1)*100))))</f>
        <v>7.6749799249284933</v>
      </c>
      <c r="BU29" s="86">
        <f t="shared" ref="BU29" si="242">IF(AND(BT28&lt;0,BU28&gt;0),"LP",IF(AND(BT28&gt;0,BU28&lt;0),"PL",IF(OR(BT28&lt;0,BU28&lt;0),"Loss",IF(ISERROR((+BU28/BT28-1)*100),"NA",(+BU28/BT28-1)*100))))</f>
        <v>18.245522556423399</v>
      </c>
      <c r="BV29" s="87">
        <f t="shared" ref="BV29" si="243">IF(AND(BU28&lt;0,BV28&gt;0),"LP",IF(AND(BU28&gt;0,BV28&lt;0),"PL",IF(OR(BU28&lt;0,BV28&lt;0),"Loss",IF(ISERROR((+BV28/BU28-1)*100),"NA",(+BV28/BU28-1)*100))))</f>
        <v>21.825146534844777</v>
      </c>
      <c r="BW29" s="85"/>
      <c r="BX29" s="86">
        <f t="shared" ref="BX29" si="244">IF(AND(BW28&lt;0,BX28&gt;0),"LP",IF(AND(BW28&gt;0,BX28&lt;0),"PL",IF(OR(BW28&lt;0,BX28&lt;0),"Loss",IF(ISERROR((+BX28/BW28-1)*100),"NA",(+BX28/BW28-1)*100))))</f>
        <v>58.105722474937814</v>
      </c>
      <c r="BY29" s="86">
        <f t="shared" ref="BY29" si="245">IF(AND(BX28&lt;0,BY28&gt;0),"LP",IF(AND(BX28&gt;0,BY28&lt;0),"PL",IF(OR(BX28&lt;0,BY28&lt;0),"Loss",IF(ISERROR((+BY28/BX28-1)*100),"NA",(+BY28/BX28-1)*100))))</f>
        <v>14.22685768091576</v>
      </c>
      <c r="BZ29" s="86">
        <f t="shared" ref="BZ29" si="246">IF(AND(BY28&lt;0,BZ28&gt;0),"LP",IF(AND(BY28&gt;0,BZ28&lt;0),"PL",IF(OR(BY28&lt;0,BZ28&lt;0),"Loss",IF(ISERROR((+BZ28/BY28-1)*100),"NA",(+BZ28/BY28-1)*100))))</f>
        <v>18.598833940787564</v>
      </c>
      <c r="CA29" s="86">
        <f t="shared" ref="CA29" si="247">IF(AND(BZ28&lt;0,CA28&gt;0),"LP",IF(AND(BZ28&gt;0,CA28&lt;0),"PL",IF(OR(BZ28&lt;0,CA28&lt;0),"Loss",IF(ISERROR((+CA28/BZ28-1)*100),"NA",(+CA28/BZ28-1)*100))))</f>
        <v>29.489495934289955</v>
      </c>
      <c r="CB29" s="87">
        <f t="shared" ref="CB29" si="248">IF(AND(CA28&lt;0,CB28&gt;0),"LP",IF(AND(CA28&gt;0,CB28&lt;0),"PL",IF(OR(CA28&lt;0,CB28&lt;0),"Loss",IF(ISERROR((+CB28/CA28-1)*100),"NA",(+CB28/CA28-1)*100))))</f>
        <v>15.58058875953563</v>
      </c>
      <c r="CC29" s="85"/>
      <c r="CD29" s="86">
        <f t="shared" ref="CD29" si="249">IF(AND(CC28&lt;0,CD28&gt;0),"LP",IF(AND(CC28&gt;0,CD28&lt;0),"PL",IF(OR(CC28&lt;0,CD28&lt;0),"Loss",IF(ISERROR((+CD28/CC28-1)*100),"NA",(+CD28/CC28-1)*100))))</f>
        <v>401.38680659669922</v>
      </c>
      <c r="CE29" s="86">
        <f t="shared" ref="CE29" si="250">IF(AND(CD28&lt;0,CE28&gt;0),"LP",IF(AND(CD28&gt;0,CE28&lt;0),"PL",IF(OR(CD28&lt;0,CE28&lt;0),"Loss",IF(ISERROR((+CE28/CD28-1)*100),"NA",(+CE28/CD28-1)*100))))</f>
        <v>161.18337444868095</v>
      </c>
      <c r="CF29" s="86">
        <f t="shared" ref="CF29" si="251">IF(AND(CE28&lt;0,CF28&gt;0),"LP",IF(AND(CE28&gt;0,CF28&lt;0),"PL",IF(OR(CE28&lt;0,CF28&lt;0),"Loss",IF(ISERROR((+CF28/CE28-1)*100),"NA",(+CF28/CE28-1)*100))))</f>
        <v>1.8289279734389874</v>
      </c>
      <c r="CG29" s="86">
        <f t="shared" ref="CG29" si="252">IF(AND(CF28&lt;0,CG28&gt;0),"LP",IF(AND(CF28&gt;0,CG28&lt;0),"PL",IF(OR(CF28&lt;0,CG28&lt;0),"Loss",IF(ISERROR((+CG28/CF28-1)*100),"NA",(+CG28/CF28-1)*100))))</f>
        <v>14.322972482073371</v>
      </c>
      <c r="CH29" s="87">
        <f t="shared" ref="CH29" si="253">IF(AND(CG28&lt;0,CH28&gt;0),"LP",IF(AND(CG28&gt;0,CH28&lt;0),"PL",IF(OR(CG28&lt;0,CH28&lt;0),"Loss",IF(ISERROR((+CH28/CG28-1)*100),"NA",(+CH28/CG28-1)*100))))</f>
        <v>26.649205584104617</v>
      </c>
      <c r="CI29" s="85"/>
      <c r="CJ29" s="86">
        <f t="shared" ref="CJ29" si="254">IF(AND(CI28&lt;0,CJ28&gt;0),"LP",IF(AND(CI28&gt;0,CJ28&lt;0),"PL",IF(OR(CI28&lt;0,CJ28&lt;0),"Loss",IF(ISERROR((+CJ28/CI28-1)*100),"NA",(+CJ28/CI28-1)*100))))</f>
        <v>98.549883990719266</v>
      </c>
      <c r="CK29" s="86">
        <f t="shared" ref="CK29" si="255">IF(AND(CJ28&lt;0,CK28&gt;0),"LP",IF(AND(CJ28&gt;0,CK28&lt;0),"PL",IF(OR(CJ28&lt;0,CK28&lt;0),"Loss",IF(ISERROR((+CK28/CJ28-1)*100),"NA",(+CK28/CJ28-1)*100))))</f>
        <v>42.535787321063403</v>
      </c>
      <c r="CL29" s="86">
        <f t="shared" ref="CL29" si="256">IF(AND(CK28&lt;0,CL28&gt;0),"LP",IF(AND(CK28&gt;0,CL28&lt;0),"PL",IF(OR(CK28&lt;0,CL28&lt;0),"Loss",IF(ISERROR((+CL28/CK28-1)*100),"NA",(+CL28/CK28-1)*100))))</f>
        <v>8.4648493543759038</v>
      </c>
      <c r="CM29" s="86">
        <f t="shared" ref="CM29" si="257">IF(AND(CL28&lt;0,CM28&gt;0),"LP",IF(AND(CL28&gt;0,CM28&lt;0),"PL",IF(OR(CL28&lt;0,CM28&lt;0),"Loss",IF(ISERROR((+CM28/CL28-1)*100),"NA",(+CM28/CL28-1)*100))))</f>
        <v>17.480870638091695</v>
      </c>
      <c r="CN29" s="87">
        <f t="shared" ref="CN29" si="258">IF(AND(CM28&lt;0,CN28&gt;0),"LP",IF(AND(CM28&gt;0,CN28&lt;0),"PL",IF(OR(CM28&lt;0,CN28&lt;0),"Loss",IF(ISERROR((+CN28/CM28-1)*100),"NA",(+CN28/CM28-1)*100))))</f>
        <v>19.184213788196413</v>
      </c>
      <c r="CO29" s="85"/>
      <c r="CP29" s="86">
        <f t="shared" ref="CP29" si="259">IF(AND(CO28&lt;0,CP28&gt;0),"LP",IF(AND(CO28&gt;0,CP28&lt;0),"PL",IF(OR(CO28&lt;0,CP28&lt;0),"Loss",IF(ISERROR((+CP28/CO28-1)*100),"NA",(+CP28/CO28-1)*100))))</f>
        <v>233.83759175253917</v>
      </c>
      <c r="CQ29" s="86">
        <f t="shared" ref="CQ29" si="260">IF(AND(CP28&lt;0,CQ28&gt;0),"LP",IF(AND(CP28&gt;0,CQ28&lt;0),"PL",IF(OR(CP28&lt;0,CQ28&lt;0),"Loss",IF(ISERROR((+CQ28/CP28-1)*100),"NA",(+CQ28/CP28-1)*100))))</f>
        <v>87.087617436186164</v>
      </c>
      <c r="CR29" s="86">
        <f t="shared" ref="CR29" si="261">IF(AND(CQ28&lt;0,CR28&gt;0),"LP",IF(AND(CQ28&gt;0,CR28&lt;0),"PL",IF(OR(CQ28&lt;0,CR28&lt;0),"Loss",IF(ISERROR((+CR28/CQ28-1)*100),"NA",(+CR28/CQ28-1)*100))))</f>
        <v>79.027616076002431</v>
      </c>
      <c r="CS29" s="86">
        <f t="shared" ref="CS29" si="262">IF(AND(CR28&lt;0,CS28&gt;0),"LP",IF(AND(CR28&gt;0,CS28&lt;0),"PL",IF(OR(CR28&lt;0,CS28&lt;0),"Loss",IF(ISERROR((+CS28/CR28-1)*100),"NA",(+CS28/CR28-1)*100))))</f>
        <v>54.404968093490602</v>
      </c>
      <c r="CT29" s="87">
        <f t="shared" ref="CT29" si="263">IF(AND(CS28&lt;0,CT28&gt;0),"LP",IF(AND(CS28&gt;0,CT28&lt;0),"PL",IF(OR(CS28&lt;0,CT28&lt;0),"Loss",IF(ISERROR((+CT28/CS28-1)*100),"NA",(+CT28/CS28-1)*100))))</f>
        <v>35.29556804522749</v>
      </c>
      <c r="CU29" s="85"/>
      <c r="CV29" s="86">
        <f t="shared" ref="CV29" si="264">IF(AND(CU28&lt;0,CV28&gt;0),"LP",IF(AND(CU28&gt;0,CV28&lt;0),"PL",IF(OR(CU28&lt;0,CV28&lt;0),"Loss",IF(ISERROR((+CV28/CU28-1)*100),"NA",(+CV28/CU28-1)*100))))</f>
        <v>55.723900463447997</v>
      </c>
      <c r="CW29" s="86">
        <f t="shared" ref="CW29" si="265">IF(AND(CV28&lt;0,CW28&gt;0),"LP",IF(AND(CV28&gt;0,CW28&lt;0),"PL",IF(OR(CV28&lt;0,CW28&lt;0),"Loss",IF(ISERROR((+CW28/CV28-1)*100),"NA",(+CW28/CV28-1)*100))))</f>
        <v>31.609378227032469</v>
      </c>
      <c r="CX29" s="86">
        <f t="shared" ref="CX29" si="266">IF(AND(CW28&lt;0,CX28&gt;0),"LP",IF(AND(CW28&gt;0,CX28&lt;0),"PL",IF(OR(CW28&lt;0,CX28&lt;0),"Loss",IF(ISERROR((+CX28/CW28-1)*100),"NA",(+CX28/CW28-1)*100))))</f>
        <v>-20.772986022380312</v>
      </c>
      <c r="CY29" s="86">
        <f t="shared" ref="CY29" si="267">IF(AND(CX28&lt;0,CY28&gt;0),"LP",IF(AND(CX28&gt;0,CY28&lt;0),"PL",IF(OR(CX28&lt;0,CY28&lt;0),"Loss",IF(ISERROR((+CY28/CX28-1)*100),"NA",(+CY28/CX28-1)*100))))</f>
        <v>69.50755583851516</v>
      </c>
      <c r="CZ29" s="87">
        <f t="shared" ref="CZ29" si="268">IF(AND(CY28&lt;0,CZ28&gt;0),"LP",IF(AND(CY28&gt;0,CZ28&lt;0),"PL",IF(OR(CY28&lt;0,CZ28&lt;0),"Loss",IF(ISERROR((+CZ28/CY28-1)*100),"NA",(+CZ28/CY28-1)*100))))</f>
        <v>29.936869806343601</v>
      </c>
      <c r="DA29" s="85"/>
      <c r="DB29" s="86">
        <f t="shared" ref="DB29" si="269">IF(AND(DA28&lt;0,DB28&gt;0),"LP",IF(AND(DA28&gt;0,DB28&lt;0),"PL",IF(OR(DA28&lt;0,DB28&lt;0),"Loss",IF(ISERROR((+DB28/DA28-1)*100),"NA",(+DB28/DA28-1)*100))))</f>
        <v>104.00551292864053</v>
      </c>
      <c r="DC29" s="86">
        <f t="shared" ref="DC29" si="270">IF(AND(DB28&lt;0,DC28&gt;0),"LP",IF(AND(DB28&gt;0,DC28&lt;0),"PL",IF(OR(DB28&lt;0,DC28&lt;0),"Loss",IF(ISERROR((+DC28/DB28-1)*100),"NA",(+DC28/DB28-1)*100))))</f>
        <v>35.287960860393767</v>
      </c>
      <c r="DD29" s="86">
        <f t="shared" ref="DD29" si="271">IF(AND(DC28&lt;0,DD28&gt;0),"LP",IF(AND(DC28&gt;0,DD28&lt;0),"PL",IF(OR(DC28&lt;0,DD28&lt;0),"Loss",IF(ISERROR((+DD28/DC28-1)*100),"NA",(+DD28/DC28-1)*100))))</f>
        <v>-1.9017749203618983</v>
      </c>
      <c r="DE29" s="86">
        <f t="shared" ref="DE29" si="272">IF(AND(DD28&lt;0,DE28&gt;0),"LP",IF(AND(DD28&gt;0,DE28&lt;0),"PL",IF(OR(DD28&lt;0,DE28&lt;0),"Loss",IF(ISERROR((+DE28/DD28-1)*100),"NA",(+DE28/DD28-1)*100))))</f>
        <v>11.033941793467372</v>
      </c>
      <c r="DF29" s="87">
        <f t="shared" ref="DF29" si="273">IF(AND(DE28&lt;0,DF28&gt;0),"LP",IF(AND(DE28&gt;0,DF28&lt;0),"PL",IF(OR(DE28&lt;0,DF28&lt;0),"Loss",IF(ISERROR((+DF28/DE28-1)*100),"NA",(+DF28/DE28-1)*100))))</f>
        <v>22.025963488843825</v>
      </c>
      <c r="DG29" s="85"/>
      <c r="DH29" s="86">
        <f t="shared" ref="DH29:DL29" si="274">IF(AND(DG28&lt;0,DH28&gt;0),"LP",IF(AND(DG28&gt;0,DH28&lt;0),"PL",IF(OR(DG28&lt;0,DH28&lt;0),"Loss",IF(ISERROR((+DH28/DG28-1)*100),"NA",(+DH28/DG28-1)*100))))</f>
        <v>234.45007749935525</v>
      </c>
      <c r="DI29" s="86">
        <f t="shared" si="274"/>
        <v>89.760795577976509</v>
      </c>
      <c r="DJ29" s="86">
        <f t="shared" si="274"/>
        <v>-3.826498422712965</v>
      </c>
      <c r="DK29" s="86">
        <f t="shared" si="274"/>
        <v>11.004256987891736</v>
      </c>
      <c r="DL29" s="87">
        <f t="shared" si="274"/>
        <v>23.08215882922633</v>
      </c>
      <c r="DM29" s="85"/>
      <c r="DN29" s="86">
        <f t="shared" ref="DN29" ca="1" si="275">IF(AND(DM28&lt;0,DN28&gt;0),"LP",IF(AND(DM28&gt;0,DN28&lt;0),"PL",IF(OR(DM28&lt;0,DN28&lt;0),"Loss",IF(ISERROR((+DN28/DM28-1)*100),"NA",(+DN28/DM28-1)*100))))</f>
        <v>77.202914912088033</v>
      </c>
      <c r="DO29" s="86">
        <f t="shared" ref="DO29" ca="1" si="276">IF(AND(DN28&lt;0,DO28&gt;0),"LP",IF(AND(DN28&gt;0,DO28&lt;0),"PL",IF(OR(DN28&lt;0,DO28&lt;0),"Loss",IF(ISERROR((+DO28/DN28-1)*100),"NA",(+DO28/DN28-1)*100))))</f>
        <v>42.45511658937118</v>
      </c>
      <c r="DP29" s="86">
        <f t="shared" ref="DP29" ca="1" si="277">IF(AND(DO28&lt;0,DP28&gt;0),"LP",IF(AND(DO28&gt;0,DP28&lt;0),"PL",IF(OR(DO28&lt;0,DP28&lt;0),"Loss",IF(ISERROR((+DP28/DO28-1)*100),"NA",(+DP28/DO28-1)*100))))</f>
        <v>10.682299134608719</v>
      </c>
      <c r="DQ29" s="86">
        <f t="shared" ref="DQ29" ca="1" si="278">IF(AND(DP28&lt;0,DQ28&gt;0),"LP",IF(AND(DP28&gt;0,DQ28&lt;0),"PL",IF(OR(DP28&lt;0,DQ28&lt;0),"Loss",IF(ISERROR((+DQ28/DP28-1)*100),"NA",(+DQ28/DP28-1)*100))))</f>
        <v>25.560184418874087</v>
      </c>
      <c r="DR29" s="87">
        <f t="shared" ref="DR29" ca="1" si="279">IF(AND(DQ28&lt;0,DR28&gt;0),"LP",IF(AND(DQ28&gt;0,DR28&lt;0),"PL",IF(OR(DQ28&lt;0,DR28&lt;0),"Loss",IF(ISERROR((+DR28/DQ28-1)*100),"NA",(+DR28/DQ28-1)*100))))</f>
        <v>24.802561584973802</v>
      </c>
    </row>
    <row r="30" spans="2:122" s="15" customFormat="1">
      <c r="B30" s="28" t="s">
        <v>15</v>
      </c>
      <c r="C30" s="83">
        <v>-4080</v>
      </c>
      <c r="D30" s="84">
        <v>1028.8999999999978</v>
      </c>
      <c r="E30" s="84">
        <v>2666.2000000000044</v>
      </c>
      <c r="F30" s="84">
        <v>-2026.1999999999825</v>
      </c>
      <c r="G30" s="84">
        <v>-1949.4193362894439</v>
      </c>
      <c r="H30" s="72">
        <v>-945.8594619707801</v>
      </c>
      <c r="I30" s="83">
        <v>13288.899999999971</v>
      </c>
      <c r="J30" s="84">
        <v>20004.2</v>
      </c>
      <c r="K30" s="84">
        <v>29981.599999999988</v>
      </c>
      <c r="L30" s="84">
        <v>33730.19999999999</v>
      </c>
      <c r="M30" s="84">
        <v>43484.469292661219</v>
      </c>
      <c r="N30" s="72">
        <v>58319.306929513856</v>
      </c>
      <c r="O30" s="83">
        <v>-747.87000000000057</v>
      </c>
      <c r="P30" s="84">
        <v>64.730000000000473</v>
      </c>
      <c r="Q30" s="84">
        <v>855.83000000000038</v>
      </c>
      <c r="R30" s="84">
        <v>442.72000000000048</v>
      </c>
      <c r="S30" s="84">
        <v>629.04200279999941</v>
      </c>
      <c r="T30" s="72">
        <v>849.32300033000047</v>
      </c>
      <c r="U30" s="83">
        <v>-1025.6700000000019</v>
      </c>
      <c r="V30" s="84">
        <v>1765.2800000000057</v>
      </c>
      <c r="W30" s="84">
        <v>4988.6800000000012</v>
      </c>
      <c r="X30" s="84">
        <v>4468.1799999999985</v>
      </c>
      <c r="Y30" s="84">
        <v>5020.995137990265</v>
      </c>
      <c r="Z30" s="72">
        <v>6591.0875890073803</v>
      </c>
      <c r="AA30" s="83">
        <v>833.08000000000015</v>
      </c>
      <c r="AB30" s="84">
        <v>1883.4699999999998</v>
      </c>
      <c r="AC30" s="84">
        <v>1825.8000000000006</v>
      </c>
      <c r="AD30" s="84">
        <v>1386.8999999999992</v>
      </c>
      <c r="AE30" s="84">
        <v>1831.6616544000008</v>
      </c>
      <c r="AF30" s="72">
        <v>2352.3600333793606</v>
      </c>
      <c r="AG30" s="83">
        <v>-428.46000000000004</v>
      </c>
      <c r="AH30" s="84">
        <v>2511.1799999999953</v>
      </c>
      <c r="AI30" s="84">
        <v>3768.5899999999988</v>
      </c>
      <c r="AJ30" s="84">
        <v>2616.639999999999</v>
      </c>
      <c r="AK30" s="84">
        <v>3652.0683035797811</v>
      </c>
      <c r="AL30" s="72">
        <v>5153.6149662038333</v>
      </c>
      <c r="AM30" s="83">
        <v>3958.299999999997</v>
      </c>
      <c r="AN30" s="84">
        <v>7157.3029999999926</v>
      </c>
      <c r="AO30" s="84">
        <v>6656.6699999999964</v>
      </c>
      <c r="AP30" s="84">
        <v>5455.2399999999934</v>
      </c>
      <c r="AQ30" s="84">
        <v>8083.7185664308136</v>
      </c>
      <c r="AR30" s="72">
        <v>10211.702041043905</v>
      </c>
      <c r="AS30" s="83">
        <v>3694.0400000000036</v>
      </c>
      <c r="AT30" s="84">
        <v>5829.2600000000202</v>
      </c>
      <c r="AU30" s="84">
        <v>8694.7299999999959</v>
      </c>
      <c r="AV30" s="84">
        <v>10383.589999999993</v>
      </c>
      <c r="AW30" s="84">
        <v>13419.529578711663</v>
      </c>
      <c r="AX30" s="72">
        <v>16965.150560219445</v>
      </c>
      <c r="AY30" s="83">
        <v>496.79000000000042</v>
      </c>
      <c r="AZ30" s="84">
        <v>2749.3000000000006</v>
      </c>
      <c r="BA30" s="84">
        <v>4977.5000000000018</v>
      </c>
      <c r="BB30" s="84">
        <v>4704.3999999999987</v>
      </c>
      <c r="BC30" s="84">
        <v>5338.4476125573765</v>
      </c>
      <c r="BD30" s="72">
        <v>6725.4464426112336</v>
      </c>
      <c r="BE30" s="83">
        <v>3855.3</v>
      </c>
      <c r="BF30" s="84">
        <v>3022.1</v>
      </c>
      <c r="BG30" s="84">
        <v>2106.5</v>
      </c>
      <c r="BH30" s="84">
        <v>2590.9999999999977</v>
      </c>
      <c r="BI30" s="84">
        <v>3256.1229084150027</v>
      </c>
      <c r="BJ30" s="72">
        <v>4111.8063211377757</v>
      </c>
      <c r="BK30" s="83">
        <v>-2039.6399999999999</v>
      </c>
      <c r="BL30" s="84">
        <v>-1369.4900000000016</v>
      </c>
      <c r="BM30" s="84">
        <v>-1725.8199999999979</v>
      </c>
      <c r="BN30" s="84">
        <v>-1139.8999999999983</v>
      </c>
      <c r="BO30" s="84">
        <v>-263.21206778386932</v>
      </c>
      <c r="BP30" s="72">
        <v>699.85323681421141</v>
      </c>
      <c r="BQ30" s="83">
        <v>-847.449999999998</v>
      </c>
      <c r="BR30" s="84">
        <v>914.99999999999909</v>
      </c>
      <c r="BS30" s="84">
        <v>1642.1800000000021</v>
      </c>
      <c r="BT30" s="84">
        <v>1373.7499999999991</v>
      </c>
      <c r="BU30" s="84">
        <v>1813.2316607924558</v>
      </c>
      <c r="BV30" s="72">
        <v>2667.0405842970144</v>
      </c>
      <c r="BW30" s="83">
        <v>1357.4650000000045</v>
      </c>
      <c r="BX30" s="84">
        <v>2350.719999999998</v>
      </c>
      <c r="BY30" s="84">
        <v>2710.6899999999973</v>
      </c>
      <c r="BZ30" s="84">
        <v>3154.0100000000011</v>
      </c>
      <c r="CA30" s="84">
        <v>4107.8640618285244</v>
      </c>
      <c r="CB30" s="72">
        <v>4752.194367658688</v>
      </c>
      <c r="CC30" s="83">
        <v>-3313.2999999999979</v>
      </c>
      <c r="CD30" s="84">
        <v>-844.300000000002</v>
      </c>
      <c r="CE30" s="84">
        <v>3171.7000000000039</v>
      </c>
      <c r="CF30" s="84">
        <v>2754.3</v>
      </c>
      <c r="CG30" s="84">
        <v>3119.2656069619297</v>
      </c>
      <c r="CH30" s="72">
        <v>4374.912004005856</v>
      </c>
      <c r="CI30" s="83">
        <v>13490</v>
      </c>
      <c r="CJ30" s="84">
        <v>30240</v>
      </c>
      <c r="CK30" s="84">
        <v>44380</v>
      </c>
      <c r="CL30" s="84">
        <v>47080</v>
      </c>
      <c r="CM30" s="84">
        <v>55508.320811956306</v>
      </c>
      <c r="CN30" s="72">
        <v>66594.688790354092</v>
      </c>
      <c r="CO30" s="83">
        <v>-854.01500000000215</v>
      </c>
      <c r="CP30" s="84">
        <v>2630.5549999999976</v>
      </c>
      <c r="CQ30" s="84">
        <v>5799.6</v>
      </c>
      <c r="CR30" s="84">
        <v>12510.200000000003</v>
      </c>
      <c r="CS30" s="84">
        <v>23467.099341235138</v>
      </c>
      <c r="CT30" s="72">
        <v>32311.964162540447</v>
      </c>
      <c r="CU30" s="83">
        <v>282.40700000000106</v>
      </c>
      <c r="CV30" s="84">
        <v>736.32000000000016</v>
      </c>
      <c r="CW30" s="84">
        <v>889.35400000000254</v>
      </c>
      <c r="CX30" s="84">
        <v>-90.808999999999742</v>
      </c>
      <c r="CY30" s="84">
        <v>1105.5950278023884</v>
      </c>
      <c r="CZ30" s="72">
        <v>1933.0457283940859</v>
      </c>
      <c r="DA30" s="83">
        <v>1475.3599999999997</v>
      </c>
      <c r="DB30" s="84">
        <v>4015.1</v>
      </c>
      <c r="DC30" s="84">
        <v>5670.6200000000008</v>
      </c>
      <c r="DD30" s="84">
        <v>5232.3499999999995</v>
      </c>
      <c r="DE30" s="84">
        <v>5698.7641836326093</v>
      </c>
      <c r="DF30" s="72">
        <v>6980.6202374970881</v>
      </c>
      <c r="DG30" s="83">
        <v>-935.48000000000116</v>
      </c>
      <c r="DH30" s="84">
        <v>619.58000000000243</v>
      </c>
      <c r="DI30" s="84">
        <v>2281.8999999999987</v>
      </c>
      <c r="DJ30" s="84">
        <v>1894.5879999999979</v>
      </c>
      <c r="DK30" s="84">
        <v>2158.6626068834994</v>
      </c>
      <c r="DL30" s="72">
        <v>3038.5132242228656</v>
      </c>
      <c r="DM30" s="83">
        <f t="shared" ref="DM30:DR32" ca="1" si="280">SUMIF($B$8:$DL$59,DM$8,$B30:$DL30)</f>
        <v>28459.75699999998</v>
      </c>
      <c r="DN30" s="84">
        <f t="shared" ca="1" si="280"/>
        <v>85309.208000000028</v>
      </c>
      <c r="DO30" s="84">
        <f t="shared" ca="1" si="280"/>
        <v>131342.32399999999</v>
      </c>
      <c r="DP30" s="84">
        <f t="shared" ca="1" si="280"/>
        <v>136521.15899999999</v>
      </c>
      <c r="DQ30" s="84">
        <f t="shared" ca="1" si="280"/>
        <v>179482.22695456567</v>
      </c>
      <c r="DR30" s="72">
        <f t="shared" ca="1" si="280"/>
        <v>233686.77075726038</v>
      </c>
    </row>
    <row r="31" spans="2:122" s="15" customFormat="1">
      <c r="B31" s="28" t="s">
        <v>4</v>
      </c>
      <c r="C31" s="83">
        <v>-8372</v>
      </c>
      <c r="D31" s="84">
        <v>-1472.7000000000021</v>
      </c>
      <c r="E31" s="84">
        <v>-892.79999999999609</v>
      </c>
      <c r="F31" s="84">
        <v>-8416.4999999999818</v>
      </c>
      <c r="G31" s="84">
        <v>-9201.36781406722</v>
      </c>
      <c r="H31" s="72">
        <v>-8615.9923358652231</v>
      </c>
      <c r="I31" s="83">
        <v>14834.499999999971</v>
      </c>
      <c r="J31" s="84">
        <v>20641.2</v>
      </c>
      <c r="K31" s="84">
        <v>30600.899999999991</v>
      </c>
      <c r="L31" s="84">
        <v>34613.399999999987</v>
      </c>
      <c r="M31" s="84">
        <v>44435.881745092011</v>
      </c>
      <c r="N31" s="72">
        <v>59206.776381944648</v>
      </c>
      <c r="O31" s="83">
        <v>-1136.0700000000006</v>
      </c>
      <c r="P31" s="84">
        <v>-325.50999999999954</v>
      </c>
      <c r="Q31" s="84">
        <v>219.09000000000037</v>
      </c>
      <c r="R31" s="84">
        <v>-140.17999999999947</v>
      </c>
      <c r="S31" s="84">
        <v>-36.106280560000528</v>
      </c>
      <c r="T31" s="72">
        <v>89.139460144185364</v>
      </c>
      <c r="U31" s="83">
        <v>-1166.3700000000017</v>
      </c>
      <c r="V31" s="84">
        <v>1397.0100000000057</v>
      </c>
      <c r="W31" s="84">
        <v>4295.7900000000018</v>
      </c>
      <c r="X31" s="84">
        <v>3506.2999999999984</v>
      </c>
      <c r="Y31" s="84">
        <v>5776.0045779902648</v>
      </c>
      <c r="Z31" s="72">
        <v>5999.9217727673804</v>
      </c>
      <c r="AA31" s="83">
        <v>699.45000000000016</v>
      </c>
      <c r="AB31" s="84">
        <v>1711.2399999999998</v>
      </c>
      <c r="AC31" s="84">
        <v>1566.5000000000007</v>
      </c>
      <c r="AD31" s="84">
        <v>1200.2999999999993</v>
      </c>
      <c r="AE31" s="84">
        <v>1750.4457719379027</v>
      </c>
      <c r="AF31" s="72">
        <v>2285.2862566784834</v>
      </c>
      <c r="AG31" s="83">
        <v>-1282.6500000000001</v>
      </c>
      <c r="AH31" s="84">
        <v>1402.4499999999953</v>
      </c>
      <c r="AI31" s="84">
        <v>2619.7099999999996</v>
      </c>
      <c r="AJ31" s="84">
        <v>1073.7099999999987</v>
      </c>
      <c r="AK31" s="84">
        <v>1483.9411007342624</v>
      </c>
      <c r="AL31" s="72">
        <v>3141.958137885249</v>
      </c>
      <c r="AM31" s="83">
        <v>3062.0999999999967</v>
      </c>
      <c r="AN31" s="84">
        <v>5632.6949999999924</v>
      </c>
      <c r="AO31" s="84">
        <v>4887.3099999999959</v>
      </c>
      <c r="AP31" s="84">
        <v>4857.1599999999935</v>
      </c>
      <c r="AQ31" s="84">
        <v>4854.4990463234353</v>
      </c>
      <c r="AR31" s="72">
        <v>7333.64156001417</v>
      </c>
      <c r="AS31" s="83">
        <v>393.57000000000374</v>
      </c>
      <c r="AT31" s="84">
        <v>2988.56000000002</v>
      </c>
      <c r="AU31" s="84">
        <v>6047.9899999999961</v>
      </c>
      <c r="AV31" s="84">
        <v>7888.2499999999927</v>
      </c>
      <c r="AW31" s="84">
        <v>11548.380648818795</v>
      </c>
      <c r="AX31" s="72">
        <v>15483.685488480269</v>
      </c>
      <c r="AY31" s="83">
        <v>845.05000000000041</v>
      </c>
      <c r="AZ31" s="84">
        <v>2831.4000000000005</v>
      </c>
      <c r="BA31" s="84">
        <v>4891.0000000000018</v>
      </c>
      <c r="BB31" s="84">
        <v>4623.6999999999989</v>
      </c>
      <c r="BC31" s="84">
        <v>5377.2767576186707</v>
      </c>
      <c r="BD31" s="72">
        <v>6603.6687838351581</v>
      </c>
      <c r="BE31" s="83">
        <v>3912.2</v>
      </c>
      <c r="BF31" s="84">
        <v>3105.9999999999995</v>
      </c>
      <c r="BG31" s="84">
        <v>2099.7999999999997</v>
      </c>
      <c r="BH31" s="84">
        <v>2692.6999999999975</v>
      </c>
      <c r="BI31" s="84">
        <v>3272.0815084150026</v>
      </c>
      <c r="BJ31" s="72">
        <v>4087.7808306817756</v>
      </c>
      <c r="BK31" s="83">
        <v>-2743.53</v>
      </c>
      <c r="BL31" s="84">
        <v>-2098.6900000000014</v>
      </c>
      <c r="BM31" s="84">
        <v>-2418.0199999999977</v>
      </c>
      <c r="BN31" s="84">
        <v>-2367.3799999999987</v>
      </c>
      <c r="BO31" s="84">
        <v>-1136.1421995307473</v>
      </c>
      <c r="BP31" s="72">
        <v>-102.91105484815944</v>
      </c>
      <c r="BQ31" s="83">
        <v>-986.93999999999801</v>
      </c>
      <c r="BR31" s="84">
        <v>513.84999999999945</v>
      </c>
      <c r="BS31" s="84">
        <v>1084.2400000000021</v>
      </c>
      <c r="BT31" s="84">
        <v>699.08999999999924</v>
      </c>
      <c r="BU31" s="84">
        <v>1107.6046362603347</v>
      </c>
      <c r="BV31" s="72">
        <v>2023.1947202150827</v>
      </c>
      <c r="BW31" s="83">
        <v>836.54900000000453</v>
      </c>
      <c r="BX31" s="84">
        <v>1769.6199999999981</v>
      </c>
      <c r="BY31" s="84">
        <v>2161.5199999999973</v>
      </c>
      <c r="BZ31" s="84">
        <v>2495.3800000000015</v>
      </c>
      <c r="CA31" s="84">
        <v>3265.7800236731032</v>
      </c>
      <c r="CB31" s="72">
        <v>3883.2614735482921</v>
      </c>
      <c r="CC31" s="83">
        <v>-3325.2999999999984</v>
      </c>
      <c r="CD31" s="84">
        <v>-1237.800000000002</v>
      </c>
      <c r="CE31" s="84">
        <v>1640.900000000004</v>
      </c>
      <c r="CF31" s="84">
        <v>1075.6999999999998</v>
      </c>
      <c r="CG31" s="84">
        <v>995.72682435323418</v>
      </c>
      <c r="CH31" s="72">
        <v>1468.4076387799962</v>
      </c>
      <c r="CI31" s="83">
        <v>13320</v>
      </c>
      <c r="CJ31" s="84">
        <v>30400</v>
      </c>
      <c r="CK31" s="84">
        <v>44460</v>
      </c>
      <c r="CL31" s="84">
        <v>46220</v>
      </c>
      <c r="CM31" s="84">
        <v>54118.828393529839</v>
      </c>
      <c r="CN31" s="72">
        <v>66992.699876476952</v>
      </c>
      <c r="CO31" s="83">
        <v>-1334.6150000000018</v>
      </c>
      <c r="CP31" s="84">
        <v>1060.8549999999973</v>
      </c>
      <c r="CQ31" s="84">
        <v>4686.6000000000004</v>
      </c>
      <c r="CR31" s="84">
        <v>17972.600000000002</v>
      </c>
      <c r="CS31" s="84">
        <v>24725.318782282146</v>
      </c>
      <c r="CT31" s="72">
        <v>33205.370183324841</v>
      </c>
      <c r="CU31" s="83">
        <v>-96.647999999998888</v>
      </c>
      <c r="CV31" s="84">
        <v>103.9670000000001</v>
      </c>
      <c r="CW31" s="84">
        <v>-130.08799999999746</v>
      </c>
      <c r="CX31" s="84">
        <v>-1304.9699999999996</v>
      </c>
      <c r="CY31" s="84">
        <v>-71.657872197611823</v>
      </c>
      <c r="CZ31" s="72">
        <v>712.28222859408584</v>
      </c>
      <c r="DA31" s="83">
        <v>1819.1699999999996</v>
      </c>
      <c r="DB31" s="84">
        <v>4230.1099999999997</v>
      </c>
      <c r="DC31" s="84">
        <v>5758.39</v>
      </c>
      <c r="DD31" s="84">
        <v>5484.0599999999995</v>
      </c>
      <c r="DE31" s="84">
        <v>6116.6051306357622</v>
      </c>
      <c r="DF31" s="72">
        <v>7559.4051082473443</v>
      </c>
      <c r="DG31" s="83">
        <v>-1329.0800000000013</v>
      </c>
      <c r="DH31" s="84">
        <v>-20.71999999999764</v>
      </c>
      <c r="DI31" s="84">
        <v>1494.2999999999988</v>
      </c>
      <c r="DJ31" s="84">
        <v>958.28799999999808</v>
      </c>
      <c r="DK31" s="84">
        <v>1296.5491855205833</v>
      </c>
      <c r="DL31" s="72">
        <v>2193.3669639376039</v>
      </c>
      <c r="DM31" s="83">
        <f t="shared" ca="1" si="280"/>
        <v>17949.385999999973</v>
      </c>
      <c r="DN31" s="84">
        <f t="shared" ca="1" si="280"/>
        <v>72633.537000000011</v>
      </c>
      <c r="DO31" s="84">
        <f t="shared" ca="1" si="280"/>
        <v>115073.132</v>
      </c>
      <c r="DP31" s="84">
        <f t="shared" ca="1" si="280"/>
        <v>123131.60799999998</v>
      </c>
      <c r="DQ31" s="84">
        <f t="shared" ca="1" si="280"/>
        <v>159679.64996682975</v>
      </c>
      <c r="DR31" s="72">
        <f t="shared" ca="1" si="280"/>
        <v>213550.94347484215</v>
      </c>
    </row>
    <row r="32" spans="2:122" s="15" customFormat="1">
      <c r="B32" s="28" t="s">
        <v>16</v>
      </c>
      <c r="C32" s="83">
        <v>-7356.6</v>
      </c>
      <c r="D32" s="84">
        <v>-1207.000000000002</v>
      </c>
      <c r="E32" s="84">
        <v>-663.09999999999604</v>
      </c>
      <c r="F32" s="84">
        <v>-7486.5999999999822</v>
      </c>
      <c r="G32" s="84">
        <v>-6901.025860550415</v>
      </c>
      <c r="H32" s="72">
        <v>-6461.9942518989174</v>
      </c>
      <c r="I32" s="83">
        <v>10994.299999999972</v>
      </c>
      <c r="J32" s="84">
        <v>14924</v>
      </c>
      <c r="K32" s="84">
        <v>23783.399999999991</v>
      </c>
      <c r="L32" s="84">
        <v>25362.799999999992</v>
      </c>
      <c r="M32" s="84">
        <v>32438.193673917165</v>
      </c>
      <c r="N32" s="72">
        <v>43220.946758819598</v>
      </c>
      <c r="O32" s="83">
        <v>-939.52000000000066</v>
      </c>
      <c r="P32" s="84">
        <v>-256.84999999999957</v>
      </c>
      <c r="Q32" s="84">
        <v>153.24000000000038</v>
      </c>
      <c r="R32" s="84">
        <v>-111.74999999999946</v>
      </c>
      <c r="S32" s="84">
        <v>-27.007497858880424</v>
      </c>
      <c r="T32" s="72">
        <v>66.676316187850446</v>
      </c>
      <c r="U32" s="83">
        <v>-857.81042010682893</v>
      </c>
      <c r="V32" s="84">
        <v>1029.9200000000055</v>
      </c>
      <c r="W32" s="84">
        <v>3228.6500000000019</v>
      </c>
      <c r="X32" s="84">
        <v>2926.6456591904898</v>
      </c>
      <c r="Y32" s="84">
        <v>3545.3669781191056</v>
      </c>
      <c r="Z32" s="72">
        <v>4487.9414860300003</v>
      </c>
      <c r="AA32" s="83">
        <v>278.63000000000017</v>
      </c>
      <c r="AB32" s="84">
        <v>1273.0199999999998</v>
      </c>
      <c r="AC32" s="84">
        <v>1170.9900000000007</v>
      </c>
      <c r="AD32" s="84">
        <v>894.3999999999993</v>
      </c>
      <c r="AE32" s="84">
        <v>1312.8343289534271</v>
      </c>
      <c r="AF32" s="72">
        <v>1713.9646925088625</v>
      </c>
      <c r="AG32" s="83">
        <v>-677.23499999999876</v>
      </c>
      <c r="AH32" s="84">
        <v>1714.7099999999971</v>
      </c>
      <c r="AI32" s="84">
        <v>2770.0849999999987</v>
      </c>
      <c r="AJ32" s="84">
        <v>929.0575</v>
      </c>
      <c r="AK32" s="84">
        <v>1187.1528805874125</v>
      </c>
      <c r="AL32" s="72">
        <v>2513.5665103081969</v>
      </c>
      <c r="AM32" s="83">
        <v>2265.5999999999972</v>
      </c>
      <c r="AN32" s="84">
        <v>4254.2280000000001</v>
      </c>
      <c r="AO32" s="84">
        <v>3882.6585068239597</v>
      </c>
      <c r="AP32" s="84">
        <v>2603.5315771356109</v>
      </c>
      <c r="AQ32" s="84">
        <v>3632.6216363638227</v>
      </c>
      <c r="AR32" s="72">
        <v>5487.7639793586059</v>
      </c>
      <c r="AS32" s="83">
        <v>-63.810000000001708</v>
      </c>
      <c r="AT32" s="84">
        <v>2243.6700000000274</v>
      </c>
      <c r="AU32" s="84">
        <v>4599.1111371629468</v>
      </c>
      <c r="AV32" s="84">
        <v>5973.4599999999764</v>
      </c>
      <c r="AW32" s="84">
        <v>8684.3822479117061</v>
      </c>
      <c r="AX32" s="72">
        <v>11643.731487337129</v>
      </c>
      <c r="AY32" s="83">
        <v>658.15000000000043</v>
      </c>
      <c r="AZ32" s="84">
        <v>2114.9000000000005</v>
      </c>
      <c r="BA32" s="84">
        <v>3654.1000000000013</v>
      </c>
      <c r="BB32" s="84">
        <v>3464.5999999999995</v>
      </c>
      <c r="BC32" s="84">
        <v>4021.2370146987655</v>
      </c>
      <c r="BD32" s="72">
        <v>4919.7332439571928</v>
      </c>
      <c r="BE32" s="83">
        <v>2916.2</v>
      </c>
      <c r="BF32" s="84">
        <v>2326.7999999999997</v>
      </c>
      <c r="BG32" s="84">
        <v>1544.6999999999998</v>
      </c>
      <c r="BH32" s="84">
        <v>2004.6999999999975</v>
      </c>
      <c r="BI32" s="84">
        <v>2447.516968294422</v>
      </c>
      <c r="BJ32" s="72">
        <v>3057.6600613499681</v>
      </c>
      <c r="BK32" s="83">
        <v>-2743.53</v>
      </c>
      <c r="BL32" s="84">
        <v>-2098.6900000000014</v>
      </c>
      <c r="BM32" s="84">
        <v>-2418.0199999999977</v>
      </c>
      <c r="BN32" s="84">
        <v>-2367.3799999999987</v>
      </c>
      <c r="BO32" s="84">
        <v>-1136.1421995307473</v>
      </c>
      <c r="BP32" s="72">
        <v>-102.91105484815944</v>
      </c>
      <c r="BQ32" s="83">
        <v>-998.96999999999809</v>
      </c>
      <c r="BR32" s="84">
        <v>459.84999999999889</v>
      </c>
      <c r="BS32" s="84">
        <v>1090.9300000000023</v>
      </c>
      <c r="BT32" s="84">
        <v>519.55999999999915</v>
      </c>
      <c r="BU32" s="84">
        <v>828.82054931360881</v>
      </c>
      <c r="BV32" s="72">
        <v>1513.9566091369463</v>
      </c>
      <c r="BW32" s="83">
        <v>614.75400000000457</v>
      </c>
      <c r="BX32" s="84">
        <v>1291.0499999999981</v>
      </c>
      <c r="BY32" s="84">
        <v>1584.7899999999972</v>
      </c>
      <c r="BZ32" s="84">
        <v>1810.0400000000016</v>
      </c>
      <c r="CA32" s="84">
        <v>2433.0061176364634</v>
      </c>
      <c r="CB32" s="72">
        <v>2908.5628436876714</v>
      </c>
      <c r="CC32" s="83">
        <v>-2976.199999999998</v>
      </c>
      <c r="CD32" s="84">
        <v>-716.70000000000198</v>
      </c>
      <c r="CE32" s="84">
        <v>1212.4000000000042</v>
      </c>
      <c r="CF32" s="84">
        <v>605.06358267716473</v>
      </c>
      <c r="CG32" s="84">
        <v>754.9496646162213</v>
      </c>
      <c r="CH32" s="72">
        <v>1098.3689138074369</v>
      </c>
      <c r="CI32" s="83">
        <v>9790</v>
      </c>
      <c r="CJ32" s="84">
        <v>23340</v>
      </c>
      <c r="CK32" s="84">
        <v>32730</v>
      </c>
      <c r="CL32" s="84">
        <v>34950</v>
      </c>
      <c r="CM32" s="84">
        <v>40922.826749326443</v>
      </c>
      <c r="CN32" s="72">
        <v>50657.612736539792</v>
      </c>
      <c r="CO32" s="83">
        <v>-1803.000867940194</v>
      </c>
      <c r="CP32" s="84">
        <v>422.28283938426711</v>
      </c>
      <c r="CQ32" s="84">
        <v>3956.7578927154018</v>
      </c>
      <c r="CR32" s="84">
        <v>10386.700000000003</v>
      </c>
      <c r="CS32" s="84">
        <v>19737.656044781732</v>
      </c>
      <c r="CT32" s="72">
        <v>26083.278508181978</v>
      </c>
      <c r="CU32" s="83">
        <v>-62.029999999998871</v>
      </c>
      <c r="CV32" s="84">
        <v>116.4070000000001</v>
      </c>
      <c r="CW32" s="84">
        <v>-78.477999999997479</v>
      </c>
      <c r="CX32" s="84">
        <v>-967.55099999999982</v>
      </c>
      <c r="CY32" s="84">
        <v>-53.743404148208867</v>
      </c>
      <c r="CZ32" s="72">
        <v>534.21167144556432</v>
      </c>
      <c r="DA32" s="83">
        <v>1329.0299999999997</v>
      </c>
      <c r="DB32" s="84">
        <v>3149.11</v>
      </c>
      <c r="DC32" s="84">
        <v>4291.0800000000008</v>
      </c>
      <c r="DD32" s="84">
        <v>4141.7299999999996</v>
      </c>
      <c r="DE32" s="84">
        <v>4575.2206377155499</v>
      </c>
      <c r="DF32" s="72">
        <v>5654.4350209690128</v>
      </c>
      <c r="DG32" s="83">
        <v>-1035.9699999999996</v>
      </c>
      <c r="DH32" s="84">
        <v>-16.719999999997526</v>
      </c>
      <c r="DI32" s="84">
        <v>1115.5999999999992</v>
      </c>
      <c r="DJ32" s="84">
        <v>691.9599999999981</v>
      </c>
      <c r="DK32" s="84">
        <v>972.41188914043744</v>
      </c>
      <c r="DL32" s="72">
        <v>1645.0252229532002</v>
      </c>
      <c r="DM32" s="83">
        <f t="shared" ca="1" si="280"/>
        <v>9331.9877119529538</v>
      </c>
      <c r="DN32" s="84">
        <f t="shared" ca="1" si="280"/>
        <v>54363.987839384296</v>
      </c>
      <c r="DO32" s="84">
        <f t="shared" ca="1" si="280"/>
        <v>87608.894536702297</v>
      </c>
      <c r="DP32" s="84">
        <f t="shared" ca="1" si="280"/>
        <v>86330.967319003219</v>
      </c>
      <c r="DQ32" s="84">
        <f t="shared" ca="1" si="280"/>
        <v>119376.27841928804</v>
      </c>
      <c r="DR32" s="72">
        <f t="shared" ca="1" si="280"/>
        <v>160642.53075583195</v>
      </c>
    </row>
    <row r="33" spans="2:122" s="17" customFormat="1">
      <c r="B33" s="88" t="s">
        <v>35</v>
      </c>
      <c r="C33" s="85"/>
      <c r="D33" s="86" t="str">
        <f t="shared" ref="D33:H33" si="281">IF(AND(C32&lt;0,D32&gt;0),"LP",IF(AND(C32&gt;0,D32&lt;0),"PL",IF(OR(C32&lt;0,D32&lt;0),"Loss",IF(ISERROR((+D32/C32-1)*100),"NA",(+D32/C32-1)*100))))</f>
        <v>Loss</v>
      </c>
      <c r="E33" s="86" t="str">
        <f t="shared" si="281"/>
        <v>Loss</v>
      </c>
      <c r="F33" s="86" t="str">
        <f t="shared" si="281"/>
        <v>Loss</v>
      </c>
      <c r="G33" s="86" t="str">
        <f t="shared" si="281"/>
        <v>Loss</v>
      </c>
      <c r="H33" s="87" t="str">
        <f t="shared" si="281"/>
        <v>Loss</v>
      </c>
      <c r="I33" s="85"/>
      <c r="J33" s="86">
        <f t="shared" ref="J33" si="282">IF(AND(I32&lt;0,J32&gt;0),"LP",IF(AND(I32&gt;0,J32&lt;0),"PL",IF(OR(I32&lt;0,J32&lt;0),"Loss",IF(ISERROR((+J32/I32-1)*100),"NA",(+J32/I32-1)*100))))</f>
        <v>35.743066861919701</v>
      </c>
      <c r="K33" s="86">
        <f t="shared" ref="K33" si="283">IF(AND(J32&lt;0,K32&gt;0),"LP",IF(AND(J32&gt;0,K32&lt;0),"PL",IF(OR(J32&lt;0,K32&lt;0),"Loss",IF(ISERROR((+K32/J32-1)*100),"NA",(+K32/J32-1)*100))))</f>
        <v>59.363441436612099</v>
      </c>
      <c r="L33" s="86">
        <f t="shared" ref="L33" si="284">IF(AND(K32&lt;0,L32&gt;0),"LP",IF(AND(K32&gt;0,L32&lt;0),"PL",IF(OR(K32&lt;0,L32&lt;0),"Loss",IF(ISERROR((+L32/K32-1)*100),"NA",(+L32/K32-1)*100))))</f>
        <v>6.6407662487281138</v>
      </c>
      <c r="M33" s="86">
        <f t="shared" ref="M33" si="285">IF(AND(L32&lt;0,M32&gt;0),"LP",IF(AND(L32&gt;0,M32&lt;0),"PL",IF(OR(L32&lt;0,M32&lt;0),"Loss",IF(ISERROR((+M32/L32-1)*100),"NA",(+M32/L32-1)*100))))</f>
        <v>27.896737244772552</v>
      </c>
      <c r="N33" s="87">
        <f t="shared" ref="N33" si="286">IF(AND(M32&lt;0,N32&gt;0),"LP",IF(AND(M32&gt;0,N32&lt;0),"PL",IF(OR(M32&lt;0,N32&lt;0),"Loss",IF(ISERROR((+N32/M32-1)*100),"NA",(+N32/M32-1)*100))))</f>
        <v>33.240917152463425</v>
      </c>
      <c r="O33" s="85"/>
      <c r="P33" s="86" t="str">
        <f t="shared" ref="P33" si="287">IF(AND(O32&lt;0,P32&gt;0),"LP",IF(AND(O32&gt;0,P32&lt;0),"PL",IF(OR(O32&lt;0,P32&lt;0),"Loss",IF(ISERROR((+P32/O32-1)*100),"NA",(+P32/O32-1)*100))))</f>
        <v>Loss</v>
      </c>
      <c r="Q33" s="86" t="str">
        <f t="shared" ref="Q33" si="288">IF(AND(P32&lt;0,Q32&gt;0),"LP",IF(AND(P32&gt;0,Q32&lt;0),"PL",IF(OR(P32&lt;0,Q32&lt;0),"Loss",IF(ISERROR((+Q32/P32-1)*100),"NA",(+Q32/P32-1)*100))))</f>
        <v>LP</v>
      </c>
      <c r="R33" s="86" t="str">
        <f t="shared" ref="R33" si="289">IF(AND(Q32&lt;0,R32&gt;0),"LP",IF(AND(Q32&gt;0,R32&lt;0),"PL",IF(OR(Q32&lt;0,R32&lt;0),"Loss",IF(ISERROR((+R32/Q32-1)*100),"NA",(+R32/Q32-1)*100))))</f>
        <v>PL</v>
      </c>
      <c r="S33" s="86" t="str">
        <f t="shared" ref="S33" si="290">IF(AND(R32&lt;0,S32&gt;0),"LP",IF(AND(R32&gt;0,S32&lt;0),"PL",IF(OR(R32&lt;0,S32&lt;0),"Loss",IF(ISERROR((+S32/R32-1)*100),"NA",(+S32/R32-1)*100))))</f>
        <v>Loss</v>
      </c>
      <c r="T33" s="87" t="str">
        <f t="shared" ref="T33" si="291">IF(AND(S32&lt;0,T32&gt;0),"LP",IF(AND(S32&gt;0,T32&lt;0),"PL",IF(OR(S32&lt;0,T32&lt;0),"Loss",IF(ISERROR((+T32/S32-1)*100),"NA",(+T32/S32-1)*100))))</f>
        <v>LP</v>
      </c>
      <c r="U33" s="85"/>
      <c r="V33" s="86" t="str">
        <f t="shared" ref="V33" si="292">IF(AND(U32&lt;0,V32&gt;0),"LP",IF(AND(U32&gt;0,V32&lt;0),"PL",IF(OR(U32&lt;0,V32&lt;0),"Loss",IF(ISERROR((+V32/U32-1)*100),"NA",(+V32/U32-1)*100))))</f>
        <v>LP</v>
      </c>
      <c r="W33" s="86">
        <f t="shared" ref="W33" si="293">IF(AND(V32&lt;0,W32&gt;0),"LP",IF(AND(V32&gt;0,W32&lt;0),"PL",IF(OR(V32&lt;0,W32&lt;0),"Loss",IF(ISERROR((+W32/V32-1)*100),"NA",(+W32/V32-1)*100))))</f>
        <v>213.48551343793542</v>
      </c>
      <c r="X33" s="86">
        <f t="shared" ref="X33" si="294">IF(AND(W32&lt;0,X32&gt;0),"LP",IF(AND(W32&gt;0,X32&lt;0),"PL",IF(OR(W32&lt;0,X32&lt;0),"Loss",IF(ISERROR((+X32/W32-1)*100),"NA",(+X32/W32-1)*100))))</f>
        <v>-9.3538891118427827</v>
      </c>
      <c r="Y33" s="86">
        <f t="shared" ref="Y33" si="295">IF(AND(X32&lt;0,Y32&gt;0),"LP",IF(AND(X32&gt;0,Y32&lt;0),"PL",IF(OR(X32&lt;0,Y32&lt;0),"Loss",IF(ISERROR((+Y32/X32-1)*100),"NA",(+Y32/X32-1)*100))))</f>
        <v>21.140971302270817</v>
      </c>
      <c r="Z33" s="87">
        <f t="shared" ref="Z33" si="296">IF(AND(Y32&lt;0,Z32&gt;0),"LP",IF(AND(Y32&gt;0,Z32&lt;0),"PL",IF(OR(Y32&lt;0,Z32&lt;0),"Loss",IF(ISERROR((+Z32/Y32-1)*100),"NA",(+Z32/Y32-1)*100))))</f>
        <v>26.586091474540407</v>
      </c>
      <c r="AA33" s="85"/>
      <c r="AB33" s="86">
        <f t="shared" ref="AB33" si="297">IF(AND(AA32&lt;0,AB32&gt;0),"LP",IF(AND(AA32&gt;0,AB32&lt;0),"PL",IF(OR(AA32&lt;0,AB32&lt;0),"Loss",IF(ISERROR((+AB32/AA32-1)*100),"NA",(+AB32/AA32-1)*100))))</f>
        <v>356.8854753615903</v>
      </c>
      <c r="AC33" s="86">
        <f t="shared" ref="AC33" si="298">IF(AND(AB32&lt;0,AC32&gt;0),"LP",IF(AND(AB32&gt;0,AC32&lt;0),"PL",IF(OR(AB32&lt;0,AC32&lt;0),"Loss",IF(ISERROR((+AC32/AB32-1)*100),"NA",(+AC32/AB32-1)*100))))</f>
        <v>-8.0147994532685285</v>
      </c>
      <c r="AD33" s="86">
        <f t="shared" ref="AD33" si="299">IF(AND(AC32&lt;0,AD32&gt;0),"LP",IF(AND(AC32&gt;0,AD32&lt;0),"PL",IF(OR(AC32&lt;0,AD32&lt;0),"Loss",IF(ISERROR((+AD32/AC32-1)*100),"NA",(+AD32/AC32-1)*100))))</f>
        <v>-23.620184630099427</v>
      </c>
      <c r="AE33" s="86">
        <f t="shared" ref="AE33" si="300">IF(AND(AD32&lt;0,AE32&gt;0),"LP",IF(AND(AD32&gt;0,AE32&lt;0),"PL",IF(OR(AD32&lt;0,AE32&lt;0),"Loss",IF(ISERROR((+AE32/AD32-1)*100),"NA",(+AE32/AD32-1)*100))))</f>
        <v>46.78380243218114</v>
      </c>
      <c r="AF33" s="87">
        <f t="shared" ref="AF33" si="301">IF(AND(AE32&lt;0,AF32&gt;0),"LP",IF(AND(AE32&gt;0,AF32&lt;0),"PL",IF(OR(AE32&lt;0,AF32&lt;0),"Loss",IF(ISERROR((+AF32/AE32-1)*100),"NA",(+AF32/AE32-1)*100))))</f>
        <v>30.55453035534277</v>
      </c>
      <c r="AG33" s="85"/>
      <c r="AH33" s="86" t="str">
        <f t="shared" ref="AH33" si="302">IF(AND(AG32&lt;0,AH32&gt;0),"LP",IF(AND(AG32&gt;0,AH32&lt;0),"PL",IF(OR(AG32&lt;0,AH32&lt;0),"Loss",IF(ISERROR((+AH32/AG32-1)*100),"NA",(+AH32/AG32-1)*100))))</f>
        <v>LP</v>
      </c>
      <c r="AI33" s="86">
        <f t="shared" ref="AI33" si="303">IF(AND(AH32&lt;0,AI32&gt;0),"LP",IF(AND(AH32&gt;0,AI32&lt;0),"PL",IF(OR(AH32&lt;0,AI32&lt;0),"Loss",IF(ISERROR((+AI32/AH32-1)*100),"NA",(+AI32/AH32-1)*100))))</f>
        <v>61.548308460322929</v>
      </c>
      <c r="AJ33" s="86">
        <f t="shared" ref="AJ33" si="304">IF(AND(AI32&lt;0,AJ32&gt;0),"LP",IF(AND(AI32&gt;0,AJ32&lt;0),"PL",IF(OR(AI32&lt;0,AJ32&lt;0),"Loss",IF(ISERROR((+AJ32/AI32-1)*100),"NA",(+AJ32/AI32-1)*100))))</f>
        <v>-66.461047224182636</v>
      </c>
      <c r="AK33" s="86">
        <f t="shared" ref="AK33" si="305">IF(AND(AJ32&lt;0,AK32&gt;0),"LP",IF(AND(AJ32&gt;0,AK32&lt;0),"PL",IF(OR(AJ32&lt;0,AK32&lt;0),"Loss",IF(ISERROR((+AK32/AJ32-1)*100),"NA",(+AK32/AJ32-1)*100))))</f>
        <v>27.780345197946566</v>
      </c>
      <c r="AL33" s="87">
        <f t="shared" ref="AL33" si="306">IF(AND(AK32&lt;0,AL32&gt;0),"LP",IF(AND(AK32&gt;0,AL32&lt;0),"PL",IF(OR(AK32&lt;0,AL32&lt;0),"Loss",IF(ISERROR((+AL32/AK32-1)*100),"NA",(+AL32/AK32-1)*100))))</f>
        <v>111.730649978667</v>
      </c>
      <c r="AM33" s="85"/>
      <c r="AN33" s="86">
        <f t="shared" ref="AN33" si="307">IF(AND(AM32&lt;0,AN32&gt;0),"LP",IF(AND(AM32&gt;0,AN32&lt;0),"PL",IF(OR(AM32&lt;0,AN32&lt;0),"Loss",IF(ISERROR((+AN32/AM32-1)*100),"NA",(+AN32/AM32-1)*100))))</f>
        <v>87.774894067796836</v>
      </c>
      <c r="AO33" s="86">
        <f t="shared" ref="AO33" si="308">IF(AND(AN32&lt;0,AO32&gt;0),"LP",IF(AND(AN32&gt;0,AO32&lt;0),"PL",IF(OR(AN32&lt;0,AO32&lt;0),"Loss",IF(ISERROR((+AO32/AN32-1)*100),"NA",(+AO32/AN32-1)*100))))</f>
        <v>-8.7341226933779872</v>
      </c>
      <c r="AP33" s="86">
        <f t="shared" ref="AP33" si="309">IF(AND(AO32&lt;0,AP32&gt;0),"LP",IF(AND(AO32&gt;0,AP32&lt;0),"PL",IF(OR(AO32&lt;0,AP32&lt;0),"Loss",IF(ISERROR((+AP32/AO32-1)*100),"NA",(+AP32/AO32-1)*100))))</f>
        <v>-32.94461584608127</v>
      </c>
      <c r="AQ33" s="86">
        <f t="shared" ref="AQ33" si="310">IF(AND(AP32&lt;0,AQ32&gt;0),"LP",IF(AND(AP32&gt;0,AQ32&lt;0),"PL",IF(OR(AP32&lt;0,AQ32&lt;0),"Loss",IF(ISERROR((+AQ32/AP32-1)*100),"NA",(+AQ32/AP32-1)*100))))</f>
        <v>39.526697823285481</v>
      </c>
      <c r="AR33" s="87">
        <f t="shared" ref="AR33" si="311">IF(AND(AQ32&lt;0,AR32&gt;0),"LP",IF(AND(AQ32&gt;0,AR32&lt;0),"PL",IF(OR(AQ32&lt;0,AR32&lt;0),"Loss",IF(ISERROR((+AR32/AQ32-1)*100),"NA",(+AR32/AQ32-1)*100))))</f>
        <v>51.0689669527967</v>
      </c>
      <c r="AS33" s="85"/>
      <c r="AT33" s="86" t="str">
        <f t="shared" ref="AT33" si="312">IF(AND(AS32&lt;0,AT32&gt;0),"LP",IF(AND(AS32&gt;0,AT32&lt;0),"PL",IF(OR(AS32&lt;0,AT32&lt;0),"Loss",IF(ISERROR((+AT32/AS32-1)*100),"NA",(+AT32/AS32-1)*100))))</f>
        <v>LP</v>
      </c>
      <c r="AU33" s="86">
        <f t="shared" ref="AU33" si="313">IF(AND(AT32&lt;0,AU32&gt;0),"LP",IF(AND(AT32&gt;0,AU32&lt;0),"PL",IF(OR(AT32&lt;0,AU32&lt;0),"Loss",IF(ISERROR((+AU32/AT32-1)*100),"NA",(+AU32/AT32-1)*100))))</f>
        <v>104.98162105670134</v>
      </c>
      <c r="AV33" s="86">
        <f t="shared" ref="AV33" si="314">IF(AND(AU32&lt;0,AV32&gt;0),"LP",IF(AND(AU32&gt;0,AV32&lt;0),"PL",IF(OR(AU32&lt;0,AV32&lt;0),"Loss",IF(ISERROR((+AV32/AU32-1)*100),"NA",(+AV32/AU32-1)*100))))</f>
        <v>29.882923500840299</v>
      </c>
      <c r="AW33" s="86">
        <f t="shared" ref="AW33" si="315">IF(AND(AV32&lt;0,AW32&gt;0),"LP",IF(AND(AV32&gt;0,AW32&lt;0),"PL",IF(OR(AV32&lt;0,AW32&lt;0),"Loss",IF(ISERROR((+AW32/AV32-1)*100),"NA",(+AW32/AV32-1)*100))))</f>
        <v>45.382780631522436</v>
      </c>
      <c r="AX33" s="87">
        <f t="shared" ref="AX33" si="316">IF(AND(AW32&lt;0,AX32&gt;0),"LP",IF(AND(AW32&gt;0,AX32&lt;0),"PL",IF(OR(AW32&lt;0,AX32&lt;0),"Loss",IF(ISERROR((+AX32/AW32-1)*100),"NA",(+AX32/AW32-1)*100))))</f>
        <v>34.076681045874558</v>
      </c>
      <c r="AY33" s="85"/>
      <c r="AZ33" s="86">
        <f t="shared" ref="AZ33" si="317">IF(AND(AY32&lt;0,AZ32&gt;0),"LP",IF(AND(AY32&gt;0,AZ32&lt;0),"PL",IF(OR(AY32&lt;0,AZ32&lt;0),"Loss",IF(ISERROR((+AZ32/AY32-1)*100),"NA",(+AZ32/AY32-1)*100))))</f>
        <v>221.3401200334269</v>
      </c>
      <c r="BA33" s="86">
        <f t="shared" ref="BA33" si="318">IF(AND(AZ32&lt;0,BA32&gt;0),"LP",IF(AND(AZ32&gt;0,BA32&lt;0),"PL",IF(OR(AZ32&lt;0,BA32&lt;0),"Loss",IF(ISERROR((+BA32/AZ32-1)*100),"NA",(+BA32/AZ32-1)*100))))</f>
        <v>72.778854792188781</v>
      </c>
      <c r="BB33" s="86">
        <f t="shared" ref="BB33" si="319">IF(AND(BA32&lt;0,BB32&gt;0),"LP",IF(AND(BA32&gt;0,BB32&lt;0),"PL",IF(OR(BA32&lt;0,BB32&lt;0),"Loss",IF(ISERROR((+BB32/BA32-1)*100),"NA",(+BB32/BA32-1)*100))))</f>
        <v>-5.185955502038853</v>
      </c>
      <c r="BC33" s="86">
        <f t="shared" ref="BC33" si="320">IF(AND(BB32&lt;0,BC32&gt;0),"LP",IF(AND(BB32&gt;0,BC32&lt;0),"PL",IF(OR(BB32&lt;0,BC32&lt;0),"Loss",IF(ISERROR((+BC32/BB32-1)*100),"NA",(+BC32/BB32-1)*100))))</f>
        <v>16.066415017571046</v>
      </c>
      <c r="BD33" s="87">
        <f t="shared" ref="BD33" si="321">IF(AND(BC32&lt;0,BD32&gt;0),"LP",IF(AND(BC32&gt;0,BD32&lt;0),"PL",IF(OR(BC32&lt;0,BD32&lt;0),"Loss",IF(ISERROR((+BD32/BC32-1)*100),"NA",(+BD32/BC32-1)*100))))</f>
        <v>22.343776951574057</v>
      </c>
      <c r="BE33" s="85"/>
      <c r="BF33" s="86">
        <f t="shared" ref="BF33" si="322">IF(AND(BE32&lt;0,BF32&gt;0),"LP",IF(AND(BE32&gt;0,BF32&lt;0),"PL",IF(OR(BE32&lt;0,BF32&lt;0),"Loss",IF(ISERROR((+BF32/BE32-1)*100),"NA",(+BF32/BE32-1)*100))))</f>
        <v>-20.211233797407591</v>
      </c>
      <c r="BG33" s="86">
        <f t="shared" ref="BG33" si="323">IF(AND(BF32&lt;0,BG32&gt;0),"LP",IF(AND(BF32&gt;0,BG32&lt;0),"PL",IF(OR(BF32&lt;0,BG32&lt;0),"Loss",IF(ISERROR((+BG32/BF32-1)*100),"NA",(+BG32/BF32-1)*100))))</f>
        <v>-33.61268695203713</v>
      </c>
      <c r="BH33" s="86">
        <f t="shared" ref="BH33" si="324">IF(AND(BG32&lt;0,BH32&gt;0),"LP",IF(AND(BG32&gt;0,BH32&lt;0),"PL",IF(OR(BG32&lt;0,BH32&lt;0),"Loss",IF(ISERROR((+BH32/BG32-1)*100),"NA",(+BH32/BG32-1)*100))))</f>
        <v>29.779245160872513</v>
      </c>
      <c r="BI33" s="86">
        <f t="shared" ref="BI33" si="325">IF(AND(BH32&lt;0,BI32&gt;0),"LP",IF(AND(BH32&gt;0,BI32&lt;0),"PL",IF(OR(BH32&lt;0,BI32&lt;0),"Loss",IF(ISERROR((+BI32/BH32-1)*100),"NA",(+BI32/BH32-1)*100))))</f>
        <v>22.088939407114538</v>
      </c>
      <c r="BJ33" s="87">
        <f t="shared" ref="BJ33" si="326">IF(AND(BI32&lt;0,BJ32&gt;0),"LP",IF(AND(BI32&gt;0,BJ32&lt;0),"PL",IF(OR(BI32&lt;0,BJ32&lt;0),"Loss",IF(ISERROR((+BJ32/BI32-1)*100),"NA",(+BJ32/BI32-1)*100))))</f>
        <v>24.929064883285811</v>
      </c>
      <c r="BK33" s="85"/>
      <c r="BL33" s="86" t="str">
        <f t="shared" ref="BL33" si="327">IF(AND(BK32&lt;0,BL32&gt;0),"LP",IF(AND(BK32&gt;0,BL32&lt;0),"PL",IF(OR(BK32&lt;0,BL32&lt;0),"Loss",IF(ISERROR((+BL32/BK32-1)*100),"NA",(+BL32/BK32-1)*100))))</f>
        <v>Loss</v>
      </c>
      <c r="BM33" s="86" t="str">
        <f t="shared" ref="BM33" si="328">IF(AND(BL32&lt;0,BM32&gt;0),"LP",IF(AND(BL32&gt;0,BM32&lt;0),"PL",IF(OR(BL32&lt;0,BM32&lt;0),"Loss",IF(ISERROR((+BM32/BL32-1)*100),"NA",(+BM32/BL32-1)*100))))</f>
        <v>Loss</v>
      </c>
      <c r="BN33" s="86" t="str">
        <f t="shared" ref="BN33" si="329">IF(AND(BM32&lt;0,BN32&gt;0),"LP",IF(AND(BM32&gt;0,BN32&lt;0),"PL",IF(OR(BM32&lt;0,BN32&lt;0),"Loss",IF(ISERROR((+BN32/BM32-1)*100),"NA",(+BN32/BM32-1)*100))))</f>
        <v>Loss</v>
      </c>
      <c r="BO33" s="86" t="str">
        <f t="shared" ref="BO33" si="330">IF(AND(BN32&lt;0,BO32&gt;0),"LP",IF(AND(BN32&gt;0,BO32&lt;0),"PL",IF(OR(BN32&lt;0,BO32&lt;0),"Loss",IF(ISERROR((+BO32/BN32-1)*100),"NA",(+BO32/BN32-1)*100))))</f>
        <v>Loss</v>
      </c>
      <c r="BP33" s="87" t="str">
        <f t="shared" ref="BP33" si="331">IF(AND(BO32&lt;0,BP32&gt;0),"LP",IF(AND(BO32&gt;0,BP32&lt;0),"PL",IF(OR(BO32&lt;0,BP32&lt;0),"Loss",IF(ISERROR((+BP32/BO32-1)*100),"NA",(+BP32/BO32-1)*100))))</f>
        <v>Loss</v>
      </c>
      <c r="BQ33" s="85"/>
      <c r="BR33" s="86" t="str">
        <f t="shared" ref="BR33" si="332">IF(AND(BQ32&lt;0,BR32&gt;0),"LP",IF(AND(BQ32&gt;0,BR32&lt;0),"PL",IF(OR(BQ32&lt;0,BR32&lt;0),"Loss",IF(ISERROR((+BR32/BQ32-1)*100),"NA",(+BR32/BQ32-1)*100))))</f>
        <v>LP</v>
      </c>
      <c r="BS33" s="86">
        <f t="shared" ref="BS33" si="333">IF(AND(BR32&lt;0,BS32&gt;0),"LP",IF(AND(BR32&gt;0,BS32&lt;0),"PL",IF(OR(BR32&lt;0,BS32&lt;0),"Loss",IF(ISERROR((+BS32/BR32-1)*100),"NA",(+BS32/BR32-1)*100))))</f>
        <v>137.23605523540394</v>
      </c>
      <c r="BT33" s="86">
        <f t="shared" ref="BT33" si="334">IF(AND(BS32&lt;0,BT32&gt;0),"LP",IF(AND(BS32&gt;0,BT32&lt;0),"PL",IF(OR(BS32&lt;0,BT32&lt;0),"Loss",IF(ISERROR((+BT32/BS32-1)*100),"NA",(+BT32/BS32-1)*100))))</f>
        <v>-52.374579487226683</v>
      </c>
      <c r="BU33" s="86">
        <f t="shared" ref="BU33" si="335">IF(AND(BT32&lt;0,BU32&gt;0),"LP",IF(AND(BT32&gt;0,BU32&lt;0),"PL",IF(OR(BT32&lt;0,BU32&lt;0),"Loss",IF(ISERROR((+BU32/BT32-1)*100),"NA",(+BU32/BT32-1)*100))))</f>
        <v>59.523548639928038</v>
      </c>
      <c r="BV33" s="87">
        <f t="shared" ref="BV33" si="336">IF(AND(BU32&lt;0,BV32&gt;0),"LP",IF(AND(BU32&gt;0,BV32&lt;0),"PL",IF(OR(BU32&lt;0,BV32&lt;0),"Loss",IF(ISERROR((+BV32/BU32-1)*100),"NA",(+BV32/BU32-1)*100))))</f>
        <v>82.663980808720993</v>
      </c>
      <c r="BW33" s="85"/>
      <c r="BX33" s="86">
        <f t="shared" ref="BX33" si="337">IF(AND(BW32&lt;0,BX32&gt;0),"LP",IF(AND(BW32&gt;0,BX32&lt;0),"PL",IF(OR(BW32&lt;0,BX32&lt;0),"Loss",IF(ISERROR((+BX32/BW32-1)*100),"NA",(+BX32/BW32-1)*100))))</f>
        <v>110.01083360173149</v>
      </c>
      <c r="BY33" s="86">
        <f t="shared" ref="BY33" si="338">IF(AND(BX32&lt;0,BY32&gt;0),"LP",IF(AND(BX32&gt;0,BY32&lt;0),"PL",IF(OR(BX32&lt;0,BY32&lt;0),"Loss",IF(ISERROR((+BY32/BX32-1)*100),"NA",(+BY32/BX32-1)*100))))</f>
        <v>22.752023546725496</v>
      </c>
      <c r="BZ33" s="86">
        <f t="shared" ref="BZ33" si="339">IF(AND(BY32&lt;0,BZ32&gt;0),"LP",IF(AND(BY32&gt;0,BZ32&lt;0),"PL",IF(OR(BY32&lt;0,BZ32&lt;0),"Loss",IF(ISERROR((+BZ32/BY32-1)*100),"NA",(+BZ32/BY32-1)*100))))</f>
        <v>14.213239609033668</v>
      </c>
      <c r="CA33" s="86">
        <f t="shared" ref="CA33" si="340">IF(AND(BZ32&lt;0,CA32&gt;0),"LP",IF(AND(BZ32&gt;0,CA32&lt;0),"PL",IF(OR(BZ32&lt;0,CA32&lt;0),"Loss",IF(ISERROR((+CA32/BZ32-1)*100),"NA",(+CA32/BZ32-1)*100))))</f>
        <v>34.417256946612305</v>
      </c>
      <c r="CB33" s="87">
        <f t="shared" ref="CB33" si="341">IF(AND(CA32&lt;0,CB32&gt;0),"LP",IF(AND(CA32&gt;0,CB32&lt;0),"PL",IF(OR(CA32&lt;0,CB32&lt;0),"Loss",IF(ISERROR((+CB32/CA32-1)*100),"NA",(+CB32/CA32-1)*100))))</f>
        <v>19.546055499161106</v>
      </c>
      <c r="CC33" s="85"/>
      <c r="CD33" s="86" t="str">
        <f t="shared" ref="CD33" si="342">IF(AND(CC32&lt;0,CD32&gt;0),"LP",IF(AND(CC32&gt;0,CD32&lt;0),"PL",IF(OR(CC32&lt;0,CD32&lt;0),"Loss",IF(ISERROR((+CD32/CC32-1)*100),"NA",(+CD32/CC32-1)*100))))</f>
        <v>Loss</v>
      </c>
      <c r="CE33" s="86" t="str">
        <f t="shared" ref="CE33" si="343">IF(AND(CD32&lt;0,CE32&gt;0),"LP",IF(AND(CD32&gt;0,CE32&lt;0),"PL",IF(OR(CD32&lt;0,CE32&lt;0),"Loss",IF(ISERROR((+CE32/CD32-1)*100),"NA",(+CE32/CD32-1)*100))))</f>
        <v>LP</v>
      </c>
      <c r="CF33" s="86">
        <f t="shared" ref="CF33" si="344">IF(AND(CE32&lt;0,CF32&gt;0),"LP",IF(AND(CE32&gt;0,CF32&lt;0),"PL",IF(OR(CE32&lt;0,CF32&lt;0),"Loss",IF(ISERROR((+CF32/CE32-1)*100),"NA",(+CF32/CE32-1)*100))))</f>
        <v>-50.093732870573845</v>
      </c>
      <c r="CG33" s="86">
        <f t="shared" ref="CG33" si="345">IF(AND(CF32&lt;0,CG32&gt;0),"LP",IF(AND(CF32&gt;0,CG32&lt;0),"PL",IF(OR(CF32&lt;0,CG32&lt;0),"Loss",IF(ISERROR((+CG32/CF32-1)*100),"NA",(+CG32/CF32-1)*100))))</f>
        <v>24.771955581241656</v>
      </c>
      <c r="CH33" s="87">
        <f t="shared" ref="CH33" si="346">IF(AND(CG32&lt;0,CH32&gt;0),"LP",IF(AND(CG32&gt;0,CH32&lt;0),"PL",IF(OR(CG32&lt;0,CH32&lt;0),"Loss",IF(ISERROR((+CH32/CG32-1)*100),"NA",(+CH32/CG32-1)*100))))</f>
        <v>45.489025995632801</v>
      </c>
      <c r="CI33" s="85"/>
      <c r="CJ33" s="86">
        <f t="shared" ref="CJ33" si="347">IF(AND(CI32&lt;0,CJ32&gt;0),"LP",IF(AND(CI32&gt;0,CJ32&lt;0),"PL",IF(OR(CI32&lt;0,CJ32&lt;0),"Loss",IF(ISERROR((+CJ32/CI32-1)*100),"NA",(+CJ32/CI32-1)*100))))</f>
        <v>138.40653728294177</v>
      </c>
      <c r="CK33" s="86">
        <f t="shared" ref="CK33" si="348">IF(AND(CJ32&lt;0,CK32&gt;0),"LP",IF(AND(CJ32&gt;0,CK32&lt;0),"PL",IF(OR(CJ32&lt;0,CK32&lt;0),"Loss",IF(ISERROR((+CK32/CJ32-1)*100),"NA",(+CK32/CJ32-1)*100))))</f>
        <v>40.231362467866319</v>
      </c>
      <c r="CL33" s="86">
        <f t="shared" ref="CL33" si="349">IF(AND(CK32&lt;0,CL32&gt;0),"LP",IF(AND(CK32&gt;0,CL32&lt;0),"PL",IF(OR(CK32&lt;0,CL32&lt;0),"Loss",IF(ISERROR((+CL32/CK32-1)*100),"NA",(+CL32/CK32-1)*100))))</f>
        <v>6.782768102658121</v>
      </c>
      <c r="CM33" s="86">
        <f t="shared" ref="CM33" si="350">IF(AND(CL32&lt;0,CM32&gt;0),"LP",IF(AND(CL32&gt;0,CM32&lt;0),"PL",IF(OR(CL32&lt;0,CM32&lt;0),"Loss",IF(ISERROR((+CM32/CL32-1)*100),"NA",(+CM32/CL32-1)*100))))</f>
        <v>17.089633045283104</v>
      </c>
      <c r="CN33" s="87">
        <f t="shared" ref="CN33" si="351">IF(AND(CM32&lt;0,CN32&gt;0),"LP",IF(AND(CM32&gt;0,CN32&lt;0),"PL",IF(OR(CM32&lt;0,CN32&lt;0),"Loss",IF(ISERROR((+CN32/CM32-1)*100),"NA",(+CN32/CM32-1)*100))))</f>
        <v>23.78815629439277</v>
      </c>
      <c r="CO33" s="85"/>
      <c r="CP33" s="86" t="str">
        <f t="shared" ref="CP33" si="352">IF(AND(CO32&lt;0,CP32&gt;0),"LP",IF(AND(CO32&gt;0,CP32&lt;0),"PL",IF(OR(CO32&lt;0,CP32&lt;0),"Loss",IF(ISERROR((+CP32/CO32-1)*100),"NA",(+CP32/CO32-1)*100))))</f>
        <v>LP</v>
      </c>
      <c r="CQ33" s="86">
        <f t="shared" ref="CQ33" si="353">IF(AND(CP32&lt;0,CQ32&gt;0),"LP",IF(AND(CP32&gt;0,CQ32&lt;0),"PL",IF(OR(CP32&lt;0,CQ32&lt;0),"Loss",IF(ISERROR((+CQ32/CP32-1)*100),"NA",(+CQ32/CP32-1)*100))))</f>
        <v>836.99234818179491</v>
      </c>
      <c r="CR33" s="86">
        <f t="shared" ref="CR33" si="354">IF(AND(CQ32&lt;0,CR32&gt;0),"LP",IF(AND(CQ32&gt;0,CR32&lt;0),"PL",IF(OR(CQ32&lt;0,CR32&lt;0),"Loss",IF(ISERROR((+CR32/CQ32-1)*100),"NA",(+CR32/CQ32-1)*100))))</f>
        <v>162.50532081132536</v>
      </c>
      <c r="CS33" s="86">
        <f t="shared" ref="CS33" si="355">IF(AND(CR32&lt;0,CS32&gt;0),"LP",IF(AND(CR32&gt;0,CS32&lt;0),"PL",IF(OR(CR32&lt;0,CS32&lt;0),"Loss",IF(ISERROR((+CS32/CR32-1)*100),"NA",(+CS32/CR32-1)*100))))</f>
        <v>90.028171072445787</v>
      </c>
      <c r="CT33" s="87">
        <f t="shared" ref="CT33" si="356">IF(AND(CS32&lt;0,CT32&gt;0),"LP",IF(AND(CS32&gt;0,CT32&lt;0),"PL",IF(OR(CS32&lt;0,CT32&lt;0),"Loss",IF(ISERROR((+CT32/CS32-1)*100),"NA",(+CT32/CS32-1)*100))))</f>
        <v>32.149827968442636</v>
      </c>
      <c r="CU33" s="85"/>
      <c r="CV33" s="86" t="str">
        <f t="shared" ref="CV33" si="357">IF(AND(CU32&lt;0,CV32&gt;0),"LP",IF(AND(CU32&gt;0,CV32&lt;0),"PL",IF(OR(CU32&lt;0,CV32&lt;0),"Loss",IF(ISERROR((+CV32/CU32-1)*100),"NA",(+CV32/CU32-1)*100))))</f>
        <v>LP</v>
      </c>
      <c r="CW33" s="86" t="str">
        <f t="shared" ref="CW33" si="358">IF(AND(CV32&lt;0,CW32&gt;0),"LP",IF(AND(CV32&gt;0,CW32&lt;0),"PL",IF(OR(CV32&lt;0,CW32&lt;0),"Loss",IF(ISERROR((+CW32/CV32-1)*100),"NA",(+CW32/CV32-1)*100))))</f>
        <v>PL</v>
      </c>
      <c r="CX33" s="86" t="str">
        <f t="shared" ref="CX33" si="359">IF(AND(CW32&lt;0,CX32&gt;0),"LP",IF(AND(CW32&gt;0,CX32&lt;0),"PL",IF(OR(CW32&lt;0,CX32&lt;0),"Loss",IF(ISERROR((+CX32/CW32-1)*100),"NA",(+CX32/CW32-1)*100))))</f>
        <v>Loss</v>
      </c>
      <c r="CY33" s="86" t="str">
        <f t="shared" ref="CY33" si="360">IF(AND(CX32&lt;0,CY32&gt;0),"LP",IF(AND(CX32&gt;0,CY32&lt;0),"PL",IF(OR(CX32&lt;0,CY32&lt;0),"Loss",IF(ISERROR((+CY32/CX32-1)*100),"NA",(+CY32/CX32-1)*100))))</f>
        <v>Loss</v>
      </c>
      <c r="CZ33" s="87" t="str">
        <f t="shared" ref="CZ33" si="361">IF(AND(CY32&lt;0,CZ32&gt;0),"LP",IF(AND(CY32&gt;0,CZ32&lt;0),"PL",IF(OR(CY32&lt;0,CZ32&lt;0),"Loss",IF(ISERROR((+CZ32/CY32-1)*100),"NA",(+CZ32/CY32-1)*100))))</f>
        <v>LP</v>
      </c>
      <c r="DA33" s="85"/>
      <c r="DB33" s="86">
        <f t="shared" ref="DB33" si="362">IF(AND(DA32&lt;0,DB32&gt;0),"LP",IF(AND(DA32&gt;0,DB32&lt;0),"PL",IF(OR(DA32&lt;0,DB32&lt;0),"Loss",IF(ISERROR((+DB32/DA32-1)*100),"NA",(+DB32/DA32-1)*100))))</f>
        <v>136.94799966893152</v>
      </c>
      <c r="DC33" s="86">
        <f t="shared" ref="DC33" si="363">IF(AND(DB32&lt;0,DC32&gt;0),"LP",IF(AND(DB32&gt;0,DC32&lt;0),"PL",IF(OR(DB32&lt;0,DC32&lt;0),"Loss",IF(ISERROR((+DC32/DB32-1)*100),"NA",(+DC32/DB32-1)*100))))</f>
        <v>36.263261683459788</v>
      </c>
      <c r="DD33" s="86">
        <f t="shared" ref="DD33" si="364">IF(AND(DC32&lt;0,DD32&gt;0),"LP",IF(AND(DC32&gt;0,DD32&lt;0),"PL",IF(OR(DC32&lt;0,DD32&lt;0),"Loss",IF(ISERROR((+DD32/DC32-1)*100),"NA",(+DD32/DC32-1)*100))))</f>
        <v>-3.4804757776597306</v>
      </c>
      <c r="DE33" s="86">
        <f t="shared" ref="DE33" si="365">IF(AND(DD32&lt;0,DE32&gt;0),"LP",IF(AND(DD32&gt;0,DE32&lt;0),"PL",IF(OR(DD32&lt;0,DE32&lt;0),"Loss",IF(ISERROR((+DE32/DD32-1)*100),"NA",(+DE32/DD32-1)*100))))</f>
        <v>10.466414703893069</v>
      </c>
      <c r="DF33" s="87">
        <f t="shared" ref="DF33" si="366">IF(AND(DE32&lt;0,DF32&gt;0),"LP",IF(AND(DE32&gt;0,DF32&lt;0),"PL",IF(OR(DE32&lt;0,DF32&lt;0),"Loss",IF(ISERROR((+DF32/DE32-1)*100),"NA",(+DF32/DE32-1)*100))))</f>
        <v>23.588247840050069</v>
      </c>
      <c r="DG33" s="85"/>
      <c r="DH33" s="86" t="str">
        <f t="shared" ref="DH33:DL33" si="367">IF(AND(DG32&lt;0,DH32&gt;0),"LP",IF(AND(DG32&gt;0,DH32&lt;0),"PL",IF(OR(DG32&lt;0,DH32&lt;0),"Loss",IF(ISERROR((+DH32/DG32-1)*100),"NA",(+DH32/DG32-1)*100))))</f>
        <v>Loss</v>
      </c>
      <c r="DI33" s="86" t="str">
        <f t="shared" si="367"/>
        <v>LP</v>
      </c>
      <c r="DJ33" s="86">
        <f t="shared" si="367"/>
        <v>-37.97418429544652</v>
      </c>
      <c r="DK33" s="86">
        <f t="shared" si="367"/>
        <v>40.530072423325066</v>
      </c>
      <c r="DL33" s="87">
        <f t="shared" si="367"/>
        <v>69.169591746489118</v>
      </c>
      <c r="DM33" s="85"/>
      <c r="DN33" s="86">
        <f t="shared" ref="DN33" ca="1" si="368">IF(AND(DM32&lt;0,DN32&gt;0),"LP",IF(AND(DM32&gt;0,DN32&lt;0),"PL",IF(OR(DM32&lt;0,DN32&lt;0),"Loss",IF(ISERROR((+DN32/DM32-1)*100),"NA",(+DN32/DM32-1)*100))))</f>
        <v>482.55528744162115</v>
      </c>
      <c r="DO33" s="86">
        <f t="shared" ref="DO33" ca="1" si="369">IF(AND(DN32&lt;0,DO32&gt;0),"LP",IF(AND(DN32&gt;0,DO32&lt;0),"PL",IF(OR(DN32&lt;0,DO32&lt;0),"Loss",IF(ISERROR((+DO32/DN32-1)*100),"NA",(+DO32/DN32-1)*100))))</f>
        <v>61.152443039201664</v>
      </c>
      <c r="DP33" s="86">
        <f t="shared" ref="DP33" ca="1" si="370">IF(AND(DO32&lt;0,DP32&gt;0),"LP",IF(AND(DO32&gt;0,DP32&lt;0),"PL",IF(OR(DO32&lt;0,DP32&lt;0),"Loss",IF(ISERROR((+DP32/DO32-1)*100),"NA",(+DP32/DO32-1)*100))))</f>
        <v>-1.4586729172386792</v>
      </c>
      <c r="DQ33" s="86">
        <f t="shared" ref="DQ33" ca="1" si="371">IF(AND(DP32&lt;0,DQ32&gt;0),"LP",IF(AND(DP32&gt;0,DQ32&lt;0),"PL",IF(OR(DP32&lt;0,DQ32&lt;0),"Loss",IF(ISERROR((+DQ32/DP32-1)*100),"NA",(+DQ32/DP32-1)*100))))</f>
        <v>38.277471139850029</v>
      </c>
      <c r="DR33" s="87">
        <f t="shared" ref="DR33" ca="1" si="372">IF(AND(DQ32&lt;0,DR32&gt;0),"LP",IF(AND(DQ32&gt;0,DR32&lt;0),"PL",IF(OR(DQ32&lt;0,DR32&lt;0),"Loss",IF(ISERROR((+DR32/DQ32-1)*100),"NA",(+DR32/DQ32-1)*100))))</f>
        <v>34.568218144314656</v>
      </c>
    </row>
    <row r="34" spans="2:122" s="15" customFormat="1">
      <c r="B34" s="28" t="s">
        <v>0</v>
      </c>
      <c r="C34" s="83">
        <v>9150.5</v>
      </c>
      <c r="D34" s="84">
        <v>9382.9</v>
      </c>
      <c r="E34" s="84">
        <v>9487.9</v>
      </c>
      <c r="F34" s="84">
        <v>10150.1</v>
      </c>
      <c r="G34" s="84">
        <v>10150.1</v>
      </c>
      <c r="H34" s="72">
        <v>10150.1</v>
      </c>
      <c r="I34" s="83">
        <v>6477.7</v>
      </c>
      <c r="J34" s="84">
        <v>6477.7</v>
      </c>
      <c r="K34" s="84">
        <v>6482.6</v>
      </c>
      <c r="L34" s="84">
        <v>6507.3</v>
      </c>
      <c r="M34" s="84">
        <v>6507.3</v>
      </c>
      <c r="N34" s="72">
        <v>6507.3</v>
      </c>
      <c r="O34" s="83">
        <v>169.72</v>
      </c>
      <c r="P34" s="84">
        <v>194.55</v>
      </c>
      <c r="Q34" s="84">
        <v>194.9</v>
      </c>
      <c r="R34" s="84">
        <v>195.36</v>
      </c>
      <c r="S34" s="84">
        <v>195.36</v>
      </c>
      <c r="T34" s="72">
        <v>195.36</v>
      </c>
      <c r="U34" s="83">
        <v>642.64</v>
      </c>
      <c r="V34" s="84">
        <v>642.64</v>
      </c>
      <c r="W34" s="84">
        <v>643</v>
      </c>
      <c r="X34" s="84">
        <v>642.64</v>
      </c>
      <c r="Y34" s="84">
        <v>642.64</v>
      </c>
      <c r="Z34" s="72">
        <v>642.64</v>
      </c>
      <c r="AA34" s="83">
        <v>1518.7159999999999</v>
      </c>
      <c r="AB34" s="84">
        <v>1521.63</v>
      </c>
      <c r="AC34" s="84">
        <v>1523.43</v>
      </c>
      <c r="AD34" s="84">
        <v>1526.3</v>
      </c>
      <c r="AE34" s="84">
        <v>1526.3</v>
      </c>
      <c r="AF34" s="72">
        <v>1526.3</v>
      </c>
      <c r="AG34" s="83">
        <v>1153.6300000000001</v>
      </c>
      <c r="AH34" s="84">
        <v>1204.74</v>
      </c>
      <c r="AI34" s="84">
        <v>1204.96</v>
      </c>
      <c r="AJ34" s="84">
        <v>1205.8599999999999</v>
      </c>
      <c r="AK34" s="84">
        <v>1205.8599999999999</v>
      </c>
      <c r="AL34" s="72">
        <v>1205.8599999999999</v>
      </c>
      <c r="AM34" s="83">
        <v>1319.69</v>
      </c>
      <c r="AN34" s="84">
        <v>1319.69</v>
      </c>
      <c r="AO34" s="84">
        <v>1319.69</v>
      </c>
      <c r="AP34" s="84">
        <v>1319.69</v>
      </c>
      <c r="AQ34" s="84">
        <v>1319.69</v>
      </c>
      <c r="AR34" s="72">
        <v>1319.69</v>
      </c>
      <c r="AS34" s="83">
        <v>10300.530000000001</v>
      </c>
      <c r="AT34" s="84">
        <v>10300.530000000001</v>
      </c>
      <c r="AU34" s="84">
        <v>10300.530000000001</v>
      </c>
      <c r="AV34" s="84">
        <v>10300.530000000001</v>
      </c>
      <c r="AW34" s="84">
        <v>10300.530000000001</v>
      </c>
      <c r="AX34" s="72">
        <v>10300.530000000001</v>
      </c>
      <c r="AY34" s="83">
        <v>1327.67</v>
      </c>
      <c r="AZ34" s="84">
        <v>1357.5</v>
      </c>
      <c r="BA34" s="84">
        <v>1358.7</v>
      </c>
      <c r="BB34" s="84">
        <v>1359.5</v>
      </c>
      <c r="BC34" s="84">
        <v>1359.5</v>
      </c>
      <c r="BD34" s="72">
        <v>1359.5</v>
      </c>
      <c r="BE34" s="83">
        <v>248.4</v>
      </c>
      <c r="BF34" s="84">
        <v>248.9</v>
      </c>
      <c r="BG34" s="84">
        <v>248.9</v>
      </c>
      <c r="BH34" s="84">
        <v>248.9</v>
      </c>
      <c r="BI34" s="84">
        <v>248.9</v>
      </c>
      <c r="BJ34" s="72">
        <v>248.9</v>
      </c>
      <c r="BK34" s="83">
        <v>3829.8</v>
      </c>
      <c r="BL34" s="84">
        <v>4927.49</v>
      </c>
      <c r="BM34" s="84">
        <v>4945.54</v>
      </c>
      <c r="BN34" s="84">
        <v>4963.6899999999996</v>
      </c>
      <c r="BO34" s="84">
        <v>4963.6899999999996</v>
      </c>
      <c r="BP34" s="72">
        <v>4963.6899999999996</v>
      </c>
      <c r="BQ34" s="83">
        <v>527.9</v>
      </c>
      <c r="BR34" s="84">
        <v>635.42999999999995</v>
      </c>
      <c r="BS34" s="84">
        <v>635.42999999999995</v>
      </c>
      <c r="BT34" s="84">
        <v>637.04</v>
      </c>
      <c r="BU34" s="84">
        <v>637.04</v>
      </c>
      <c r="BV34" s="72">
        <v>637.04</v>
      </c>
      <c r="BW34" s="83">
        <v>664.82</v>
      </c>
      <c r="BX34" s="84">
        <v>664.82</v>
      </c>
      <c r="BY34" s="84">
        <v>691.46</v>
      </c>
      <c r="BZ34" s="84">
        <v>777.04</v>
      </c>
      <c r="CA34" s="84">
        <v>777.04</v>
      </c>
      <c r="CB34" s="72">
        <v>777.04</v>
      </c>
      <c r="CC34" s="83">
        <v>546.9</v>
      </c>
      <c r="CD34" s="84">
        <v>547.6</v>
      </c>
      <c r="CE34" s="84">
        <v>548.29999999999995</v>
      </c>
      <c r="CF34" s="84">
        <v>549.79999999999995</v>
      </c>
      <c r="CG34" s="84">
        <v>549.79999999999995</v>
      </c>
      <c r="CH34" s="72">
        <v>549.79999999999995</v>
      </c>
      <c r="CI34" s="83">
        <v>887.8</v>
      </c>
      <c r="CJ34" s="84">
        <v>890</v>
      </c>
      <c r="CK34" s="84">
        <v>890</v>
      </c>
      <c r="CL34" s="84">
        <v>890</v>
      </c>
      <c r="CM34" s="84">
        <v>890</v>
      </c>
      <c r="CN34" s="72">
        <v>890</v>
      </c>
      <c r="CO34" s="83">
        <v>355.48700000000002</v>
      </c>
      <c r="CP34" s="84">
        <v>355</v>
      </c>
      <c r="CQ34" s="84">
        <v>355.5</v>
      </c>
      <c r="CR34" s="84">
        <v>355.5</v>
      </c>
      <c r="CS34" s="84">
        <v>355.5</v>
      </c>
      <c r="CT34" s="72">
        <v>355.5</v>
      </c>
      <c r="CU34" s="83">
        <v>197.06100000000001</v>
      </c>
      <c r="CV34" s="84">
        <v>197.495</v>
      </c>
      <c r="CW34" s="84">
        <v>197.72499999999999</v>
      </c>
      <c r="CX34" s="84">
        <v>197.8</v>
      </c>
      <c r="CY34" s="84">
        <v>197.8</v>
      </c>
      <c r="CZ34" s="72">
        <v>197.8</v>
      </c>
      <c r="DA34" s="83">
        <v>247.87</v>
      </c>
      <c r="DB34" s="84">
        <v>242.7</v>
      </c>
      <c r="DC34" s="84">
        <v>242.78</v>
      </c>
      <c r="DD34" s="84">
        <v>242.78</v>
      </c>
      <c r="DE34" s="84">
        <v>242.78</v>
      </c>
      <c r="DF34" s="72">
        <v>242.78</v>
      </c>
      <c r="DG34" s="83">
        <v>311.61</v>
      </c>
      <c r="DH34" s="84">
        <v>311.85000000000002</v>
      </c>
      <c r="DI34" s="84">
        <v>311.88200000000001</v>
      </c>
      <c r="DJ34" s="84">
        <v>311.88200000000001</v>
      </c>
      <c r="DK34" s="84">
        <v>311.88200000000001</v>
      </c>
      <c r="DL34" s="72">
        <v>311.88200000000001</v>
      </c>
      <c r="DM34" s="83">
        <f t="shared" ref="DM34:DR39" ca="1" si="373">SUMIF($B$8:$DL$59,DM$8,$B34:$DL34)</f>
        <v>39878.444000000018</v>
      </c>
      <c r="DN34" s="84">
        <f t="shared" ca="1" si="373"/>
        <v>41423.164999999994</v>
      </c>
      <c r="DO34" s="84">
        <f t="shared" ca="1" si="373"/>
        <v>41583.226999999999</v>
      </c>
      <c r="DP34" s="84">
        <f t="shared" ca="1" si="373"/>
        <v>42381.712000000007</v>
      </c>
      <c r="DQ34" s="84">
        <f t="shared" ca="1" si="373"/>
        <v>42381.712000000007</v>
      </c>
      <c r="DR34" s="72">
        <f t="shared" ca="1" si="373"/>
        <v>42381.712000000007</v>
      </c>
    </row>
    <row r="35" spans="2:122" s="15" customFormat="1">
      <c r="B35" s="28" t="s">
        <v>1</v>
      </c>
      <c r="C35" s="83">
        <v>26762.7</v>
      </c>
      <c r="D35" s="84">
        <v>27885.199999999997</v>
      </c>
      <c r="E35" s="84">
        <v>33460</v>
      </c>
      <c r="F35" s="84">
        <v>47210.1</v>
      </c>
      <c r="G35" s="84">
        <v>40309.074139449585</v>
      </c>
      <c r="H35" s="72">
        <v>33847.079887550666</v>
      </c>
      <c r="I35" s="83">
        <v>121837.09999999999</v>
      </c>
      <c r="J35" s="84">
        <v>136776.4</v>
      </c>
      <c r="K35" s="84">
        <v>160787</v>
      </c>
      <c r="L35" s="84">
        <v>186978.19999999998</v>
      </c>
      <c r="M35" s="84">
        <v>219416.39367391716</v>
      </c>
      <c r="N35" s="72">
        <v>262637.34043273679</v>
      </c>
      <c r="O35" s="83">
        <v>2439</v>
      </c>
      <c r="P35" s="84">
        <v>3859.8500000000004</v>
      </c>
      <c r="Q35" s="84">
        <v>4011.37</v>
      </c>
      <c r="R35" s="84">
        <v>3929.82</v>
      </c>
      <c r="S35" s="84">
        <v>3902.8125021411197</v>
      </c>
      <c r="T35" s="72">
        <v>3969.4888183289709</v>
      </c>
      <c r="U35" s="83">
        <v>17580.91</v>
      </c>
      <c r="V35" s="84">
        <v>18146.52</v>
      </c>
      <c r="W35" s="84">
        <v>14382</v>
      </c>
      <c r="X35" s="84">
        <v>15268.93</v>
      </c>
      <c r="Y35" s="84">
        <v>19705.968784336721</v>
      </c>
      <c r="Z35" s="72">
        <v>24193.910270366723</v>
      </c>
      <c r="AA35" s="83">
        <v>3126.3559999999998</v>
      </c>
      <c r="AB35" s="84">
        <v>4275.87</v>
      </c>
      <c r="AC35" s="84">
        <v>5521.2</v>
      </c>
      <c r="AD35" s="84">
        <v>6516.6</v>
      </c>
      <c r="AE35" s="84">
        <v>7829.4343289534272</v>
      </c>
      <c r="AF35" s="72">
        <v>9543.39902146229</v>
      </c>
      <c r="AG35" s="83">
        <v>1137.73</v>
      </c>
      <c r="AH35" s="84">
        <v>6863.03</v>
      </c>
      <c r="AI35" s="84">
        <v>9703.4599999999991</v>
      </c>
      <c r="AJ35" s="84">
        <v>10557.630000000001</v>
      </c>
      <c r="AK35" s="84">
        <v>7391.3213684393859</v>
      </c>
      <c r="AL35" s="72">
        <v>7283.8137107025314</v>
      </c>
      <c r="AM35" s="83">
        <v>14268.268</v>
      </c>
      <c r="AN35" s="84">
        <v>19449.68</v>
      </c>
      <c r="AO35" s="84">
        <v>20377.899999999998</v>
      </c>
      <c r="AP35" s="84">
        <v>21706.42</v>
      </c>
      <c r="AQ35" s="84">
        <v>23220.64672648795</v>
      </c>
      <c r="AR35" s="72">
        <v>24947.832030036534</v>
      </c>
      <c r="AS35" s="83">
        <v>28260.300000000003</v>
      </c>
      <c r="AT35" s="84">
        <v>31370.270000000004</v>
      </c>
      <c r="AU35" s="84">
        <v>36347.11</v>
      </c>
      <c r="AV35" s="84">
        <v>41890.53</v>
      </c>
      <c r="AW35" s="84">
        <v>48308.795647911706</v>
      </c>
      <c r="AX35" s="72">
        <v>56656.357535248833</v>
      </c>
      <c r="AY35" s="83">
        <v>8474.33</v>
      </c>
      <c r="AZ35" s="84">
        <v>12646.9</v>
      </c>
      <c r="BA35" s="84">
        <v>15477.1</v>
      </c>
      <c r="BB35" s="84">
        <v>18637.099999999999</v>
      </c>
      <c r="BC35" s="84">
        <v>21951.316301960178</v>
      </c>
      <c r="BD35" s="72">
        <v>26003.606826584011</v>
      </c>
      <c r="BE35" s="83">
        <v>15724.1</v>
      </c>
      <c r="BF35" s="84">
        <v>17601.2</v>
      </c>
      <c r="BG35" s="84">
        <v>18550.5</v>
      </c>
      <c r="BH35" s="84">
        <v>20011.100000000002</v>
      </c>
      <c r="BI35" s="84">
        <v>21846.737726220817</v>
      </c>
      <c r="BJ35" s="72">
        <v>24139.982772233296</v>
      </c>
      <c r="BK35" s="83">
        <v>1100.71</v>
      </c>
      <c r="BL35" s="84">
        <v>10682.479999999998</v>
      </c>
      <c r="BM35" s="84">
        <v>8461.5499999999993</v>
      </c>
      <c r="BN35" s="84">
        <v>6287.9699999999993</v>
      </c>
      <c r="BO35" s="84">
        <v>5151.827800469252</v>
      </c>
      <c r="BP35" s="72">
        <v>5048.9167456210926</v>
      </c>
      <c r="BQ35" s="83">
        <v>4799.03</v>
      </c>
      <c r="BR35" s="84">
        <v>10071.470000000001</v>
      </c>
      <c r="BS35" s="84">
        <v>12559.470000000001</v>
      </c>
      <c r="BT35" s="84">
        <v>13391.41</v>
      </c>
      <c r="BU35" s="84">
        <v>14220.230549313608</v>
      </c>
      <c r="BV35" s="72">
        <v>15734.187158450557</v>
      </c>
      <c r="BW35" s="83">
        <v>6026.2</v>
      </c>
      <c r="BX35" s="84">
        <v>7259.67</v>
      </c>
      <c r="BY35" s="84">
        <v>9455.2000000000007</v>
      </c>
      <c r="BZ35" s="84">
        <v>13655.419999999998</v>
      </c>
      <c r="CA35" s="84">
        <v>15933.018117636457</v>
      </c>
      <c r="CB35" s="72">
        <v>18608.468961324128</v>
      </c>
      <c r="CC35" s="83">
        <v>1816.6999999999998</v>
      </c>
      <c r="CD35" s="84">
        <v>982.8</v>
      </c>
      <c r="CE35" s="84">
        <v>2319.5</v>
      </c>
      <c r="CF35" s="84">
        <v>3239.5</v>
      </c>
      <c r="CG35" s="84">
        <v>3994.4496646162215</v>
      </c>
      <c r="CH35" s="72">
        <v>5092.8185784236584</v>
      </c>
      <c r="CI35" s="83">
        <v>74967.8</v>
      </c>
      <c r="CJ35" s="84">
        <v>93030</v>
      </c>
      <c r="CK35" s="84">
        <v>118510</v>
      </c>
      <c r="CL35" s="84">
        <v>93930</v>
      </c>
      <c r="CM35" s="84">
        <v>122575.9787245285</v>
      </c>
      <c r="CN35" s="72">
        <v>158036.30764010636</v>
      </c>
      <c r="CO35" s="83">
        <v>23130.275000000001</v>
      </c>
      <c r="CP35" s="84">
        <v>23639.5</v>
      </c>
      <c r="CQ35" s="84">
        <v>25954.9</v>
      </c>
      <c r="CR35" s="84">
        <v>40677.4</v>
      </c>
      <c r="CS35" s="84">
        <v>60415.056044781733</v>
      </c>
      <c r="CT35" s="72">
        <v>86498.334552963715</v>
      </c>
      <c r="CU35" s="83">
        <v>8252.2669999999998</v>
      </c>
      <c r="CV35" s="84">
        <v>8496.18</v>
      </c>
      <c r="CW35" s="84">
        <v>8489.9850000000006</v>
      </c>
      <c r="CX35" s="84">
        <v>7469.9000000000005</v>
      </c>
      <c r="CY35" s="84">
        <v>7416.1565958517913</v>
      </c>
      <c r="CZ35" s="72">
        <v>7950.3682672973555</v>
      </c>
      <c r="DA35" s="83">
        <v>10914.1</v>
      </c>
      <c r="DB35" s="84">
        <v>10827.42</v>
      </c>
      <c r="DC35" s="84">
        <v>13998.800000000001</v>
      </c>
      <c r="DD35" s="84">
        <v>16018.78</v>
      </c>
      <c r="DE35" s="84">
        <v>18763.912382629329</v>
      </c>
      <c r="DF35" s="72">
        <v>22156.573395210737</v>
      </c>
      <c r="DG35" s="83">
        <v>4812.3099999999986</v>
      </c>
      <c r="DH35" s="84">
        <v>4621.0300000000007</v>
      </c>
      <c r="DI35" s="84">
        <v>5659.2060000000001</v>
      </c>
      <c r="DJ35" s="84">
        <v>5882.6309999999994</v>
      </c>
      <c r="DK35" s="84">
        <v>8298.1360692072631</v>
      </c>
      <c r="DL35" s="72">
        <v>8786.6422452116694</v>
      </c>
      <c r="DM35" s="83">
        <f t="shared" ca="1" si="373"/>
        <v>375430.18599999999</v>
      </c>
      <c r="DN35" s="84">
        <f t="shared" ca="1" si="373"/>
        <v>448485.46999999986</v>
      </c>
      <c r="DO35" s="84">
        <f t="shared" ca="1" si="373"/>
        <v>524026.25099999993</v>
      </c>
      <c r="DP35" s="84">
        <f t="shared" ca="1" si="373"/>
        <v>573259.44099999999</v>
      </c>
      <c r="DQ35" s="84">
        <f t="shared" ca="1" si="373"/>
        <v>670651.267148852</v>
      </c>
      <c r="DR35" s="72">
        <f t="shared" ca="1" si="373"/>
        <v>801135.42884985998</v>
      </c>
    </row>
    <row r="36" spans="2:122" s="15" customFormat="1">
      <c r="B36" s="28" t="s">
        <v>17</v>
      </c>
      <c r="C36" s="83">
        <v>11363.8</v>
      </c>
      <c r="D36" s="84">
        <v>12323.3</v>
      </c>
      <c r="E36" s="84">
        <v>23055.200000000001</v>
      </c>
      <c r="F36" s="84">
        <v>42051.8</v>
      </c>
      <c r="G36" s="84">
        <v>42051.8</v>
      </c>
      <c r="H36" s="72">
        <v>42051.8</v>
      </c>
      <c r="I36" s="83">
        <v>0</v>
      </c>
      <c r="J36" s="84">
        <v>0</v>
      </c>
      <c r="K36" s="84">
        <v>0</v>
      </c>
      <c r="L36" s="84">
        <v>0</v>
      </c>
      <c r="M36" s="84">
        <v>0</v>
      </c>
      <c r="N36" s="72">
        <v>0</v>
      </c>
      <c r="O36" s="83">
        <v>1527.9099999999999</v>
      </c>
      <c r="P36" s="84">
        <v>217.53</v>
      </c>
      <c r="Q36" s="84">
        <v>195.56</v>
      </c>
      <c r="R36" s="84">
        <v>396.77</v>
      </c>
      <c r="S36" s="84">
        <v>396.77</v>
      </c>
      <c r="T36" s="72">
        <v>396.77</v>
      </c>
      <c r="U36" s="83">
        <v>10322.76</v>
      </c>
      <c r="V36" s="84">
        <v>10942.1</v>
      </c>
      <c r="W36" s="84">
        <v>12464</v>
      </c>
      <c r="X36" s="84">
        <v>13572.939999999999</v>
      </c>
      <c r="Y36" s="84">
        <v>14580.29076</v>
      </c>
      <c r="Z36" s="72">
        <v>15440.56830904</v>
      </c>
      <c r="AA36" s="83">
        <v>1772.42</v>
      </c>
      <c r="AB36" s="84">
        <v>2889.87</v>
      </c>
      <c r="AC36" s="84">
        <v>3350.1</v>
      </c>
      <c r="AD36" s="84">
        <v>1777.6000000000001</v>
      </c>
      <c r="AE36" s="84">
        <v>1930.4782529506995</v>
      </c>
      <c r="AF36" s="72">
        <v>2045.012077844103</v>
      </c>
      <c r="AG36" s="83">
        <v>4633.2700000000004</v>
      </c>
      <c r="AH36" s="84">
        <v>1324.8</v>
      </c>
      <c r="AI36" s="84">
        <v>773.54000000000008</v>
      </c>
      <c r="AJ36" s="84">
        <v>9101.52</v>
      </c>
      <c r="AK36" s="84">
        <v>8901.52</v>
      </c>
      <c r="AL36" s="72">
        <v>8701.52</v>
      </c>
      <c r="AM36" s="83">
        <v>16204.6</v>
      </c>
      <c r="AN36" s="84">
        <v>21065.953000000001</v>
      </c>
      <c r="AO36" s="84">
        <v>25537.38</v>
      </c>
      <c r="AP36" s="84">
        <v>41973.17</v>
      </c>
      <c r="AQ36" s="84">
        <v>42870.577472466961</v>
      </c>
      <c r="AR36" s="72">
        <v>43481.840688325989</v>
      </c>
      <c r="AS36" s="83">
        <v>33779.660000000003</v>
      </c>
      <c r="AT36" s="84">
        <v>33631.86</v>
      </c>
      <c r="AU36" s="84">
        <v>35085.46</v>
      </c>
      <c r="AV36" s="84">
        <v>33173.050000000003</v>
      </c>
      <c r="AW36" s="84">
        <v>30299.530000000002</v>
      </c>
      <c r="AX36" s="72">
        <v>28084.805575000002</v>
      </c>
      <c r="AY36" s="83">
        <v>5669.02</v>
      </c>
      <c r="AZ36" s="84">
        <v>6922.2999999999993</v>
      </c>
      <c r="BA36" s="84">
        <v>9429.6</v>
      </c>
      <c r="BB36" s="84">
        <v>10984.300000000001</v>
      </c>
      <c r="BC36" s="84">
        <v>14052.219116842327</v>
      </c>
      <c r="BD36" s="72">
        <v>17192.903016314998</v>
      </c>
      <c r="BE36" s="83">
        <v>0</v>
      </c>
      <c r="BF36" s="84">
        <v>200</v>
      </c>
      <c r="BG36" s="84">
        <v>0</v>
      </c>
      <c r="BH36" s="84">
        <v>185.4</v>
      </c>
      <c r="BI36" s="84">
        <v>185.4</v>
      </c>
      <c r="BJ36" s="72">
        <v>185.4</v>
      </c>
      <c r="BK36" s="83">
        <v>2443.89</v>
      </c>
      <c r="BL36" s="84">
        <v>1419.3600000000001</v>
      </c>
      <c r="BM36" s="84">
        <v>1648</v>
      </c>
      <c r="BN36" s="84">
        <v>1701.96</v>
      </c>
      <c r="BO36" s="84">
        <v>1701.96</v>
      </c>
      <c r="BP36" s="72">
        <v>1701.96</v>
      </c>
      <c r="BQ36" s="83">
        <v>756.56</v>
      </c>
      <c r="BR36" s="84">
        <v>612.21</v>
      </c>
      <c r="BS36" s="84">
        <v>442.69</v>
      </c>
      <c r="BT36" s="84">
        <v>276.22000000000003</v>
      </c>
      <c r="BU36" s="84">
        <v>156.69</v>
      </c>
      <c r="BV36" s="72">
        <v>81.69</v>
      </c>
      <c r="BW36" s="83">
        <v>5324.4349999999995</v>
      </c>
      <c r="BX36" s="84">
        <v>8629.6699999999983</v>
      </c>
      <c r="BY36" s="84">
        <v>11771.74</v>
      </c>
      <c r="BZ36" s="84">
        <v>14983.39</v>
      </c>
      <c r="CA36" s="84">
        <v>17081.837934130235</v>
      </c>
      <c r="CB36" s="72">
        <v>18124.352769501318</v>
      </c>
      <c r="CC36" s="83">
        <v>20054.099999999999</v>
      </c>
      <c r="CD36" s="84">
        <v>20933.599999999999</v>
      </c>
      <c r="CE36" s="84">
        <v>23527.100000000002</v>
      </c>
      <c r="CF36" s="84">
        <v>27316.9</v>
      </c>
      <c r="CG36" s="84">
        <v>38180.848116083172</v>
      </c>
      <c r="CH36" s="72">
        <v>49047.219595982213</v>
      </c>
      <c r="CI36" s="83">
        <v>1720</v>
      </c>
      <c r="CJ36" s="84">
        <v>5180</v>
      </c>
      <c r="CK36" s="84">
        <v>21950</v>
      </c>
      <c r="CL36" s="84">
        <v>78380</v>
      </c>
      <c r="CM36" s="84">
        <v>78380</v>
      </c>
      <c r="CN36" s="72">
        <v>75380</v>
      </c>
      <c r="CO36" s="83">
        <v>26686.489999999998</v>
      </c>
      <c r="CP36" s="84">
        <v>47338.400000000001</v>
      </c>
      <c r="CQ36" s="84">
        <v>44721.999999999993</v>
      </c>
      <c r="CR36" s="84">
        <v>17582.900000000001</v>
      </c>
      <c r="CS36" s="84">
        <v>41294.524916540955</v>
      </c>
      <c r="CT36" s="72">
        <v>65245.661195875269</v>
      </c>
      <c r="CU36" s="83">
        <v>0.23599999999999999</v>
      </c>
      <c r="CV36" s="84">
        <v>0</v>
      </c>
      <c r="CW36" s="84">
        <v>1478.2639999999999</v>
      </c>
      <c r="CX36" s="84">
        <v>1100</v>
      </c>
      <c r="CY36" s="84">
        <v>2000.2359999999999</v>
      </c>
      <c r="CZ36" s="72">
        <v>2000.2359999999999</v>
      </c>
      <c r="DA36" s="83">
        <v>2103.7399999999998</v>
      </c>
      <c r="DB36" s="84">
        <v>2787</v>
      </c>
      <c r="DC36" s="84">
        <v>2933.81</v>
      </c>
      <c r="DD36" s="84">
        <v>4444</v>
      </c>
      <c r="DE36" s="84">
        <v>5140.3470124367614</v>
      </c>
      <c r="DF36" s="72">
        <v>5399.6867887034205</v>
      </c>
      <c r="DG36" s="83">
        <v>2151.83</v>
      </c>
      <c r="DH36" s="84">
        <v>2010</v>
      </c>
      <c r="DI36" s="84">
        <v>2070</v>
      </c>
      <c r="DJ36" s="84">
        <v>2390.288</v>
      </c>
      <c r="DK36" s="84">
        <v>2290.288</v>
      </c>
      <c r="DL36" s="72">
        <v>2190.288</v>
      </c>
      <c r="DM36" s="83">
        <f t="shared" ca="1" si="373"/>
        <v>146514.72099999999</v>
      </c>
      <c r="DN36" s="84">
        <f t="shared" ca="1" si="373"/>
        <v>178427.95300000001</v>
      </c>
      <c r="DO36" s="84">
        <f t="shared" ca="1" si="373"/>
        <v>220434.44399999999</v>
      </c>
      <c r="DP36" s="84">
        <f t="shared" ca="1" si="373"/>
        <v>301392.20799999993</v>
      </c>
      <c r="DQ36" s="84">
        <f t="shared" ca="1" si="373"/>
        <v>341495.31758145109</v>
      </c>
      <c r="DR36" s="72">
        <f t="shared" ca="1" si="373"/>
        <v>376751.7140165873</v>
      </c>
    </row>
    <row r="37" spans="2:122" s="15" customFormat="1">
      <c r="B37" s="28" t="s">
        <v>18</v>
      </c>
      <c r="C37" s="83">
        <v>2617.5</v>
      </c>
      <c r="D37" s="84">
        <v>1205.3</v>
      </c>
      <c r="E37" s="84">
        <v>7010.5999999999995</v>
      </c>
      <c r="F37" s="84">
        <v>4623.9000000000005</v>
      </c>
      <c r="G37" s="84">
        <v>3852.0758811371902</v>
      </c>
      <c r="H37" s="72">
        <v>5953.2875741782718</v>
      </c>
      <c r="I37" s="83">
        <v>14455.8</v>
      </c>
      <c r="J37" s="84">
        <v>2985.8</v>
      </c>
      <c r="K37" s="84">
        <v>14083.3</v>
      </c>
      <c r="L37" s="84">
        <v>6381.7999999999993</v>
      </c>
      <c r="M37" s="84">
        <v>7357.9719729672943</v>
      </c>
      <c r="N37" s="72">
        <v>21701.466828821773</v>
      </c>
      <c r="O37" s="83">
        <v>2454.94</v>
      </c>
      <c r="P37" s="84">
        <v>853.41</v>
      </c>
      <c r="Q37" s="84">
        <v>425.6</v>
      </c>
      <c r="R37" s="84">
        <v>359.75</v>
      </c>
      <c r="S37" s="84">
        <v>1146.2759563592524</v>
      </c>
      <c r="T37" s="72">
        <v>1730.1994867504088</v>
      </c>
      <c r="U37" s="83">
        <v>10968.21</v>
      </c>
      <c r="V37" s="84">
        <v>9687.76</v>
      </c>
      <c r="W37" s="84">
        <v>5311</v>
      </c>
      <c r="X37" s="84">
        <v>4275.45</v>
      </c>
      <c r="Y37" s="84">
        <v>8719.582091439157</v>
      </c>
      <c r="Z37" s="72">
        <v>12864.329765664606</v>
      </c>
      <c r="AA37" s="83">
        <v>12.05</v>
      </c>
      <c r="AB37" s="84">
        <v>3.48</v>
      </c>
      <c r="AC37" s="84">
        <v>239.88</v>
      </c>
      <c r="AD37" s="84">
        <v>248.1</v>
      </c>
      <c r="AE37" s="84">
        <v>652.31146625574104</v>
      </c>
      <c r="AF37" s="72">
        <v>1662.3200416909303</v>
      </c>
      <c r="AG37" s="83">
        <v>405.33</v>
      </c>
      <c r="AH37" s="84">
        <v>658.82</v>
      </c>
      <c r="AI37" s="84">
        <v>851.43000000000006</v>
      </c>
      <c r="AJ37" s="84">
        <v>1808.29</v>
      </c>
      <c r="AK37" s="84">
        <v>3280.8533847294102</v>
      </c>
      <c r="AL37" s="72">
        <v>5182.5199070698982</v>
      </c>
      <c r="AM37" s="83">
        <v>5344.1089999999986</v>
      </c>
      <c r="AN37" s="84">
        <v>5633.6180000000022</v>
      </c>
      <c r="AO37" s="84">
        <v>2505.6281716644899</v>
      </c>
      <c r="AP37" s="84">
        <v>1569.52</v>
      </c>
      <c r="AQ37" s="84">
        <v>5142.3235697055134</v>
      </c>
      <c r="AR37" s="72">
        <v>7337.6098297916342</v>
      </c>
      <c r="AS37" s="83">
        <v>10966.2</v>
      </c>
      <c r="AT37" s="84">
        <v>7772.01</v>
      </c>
      <c r="AU37" s="84">
        <v>9818.75</v>
      </c>
      <c r="AV37" s="84">
        <v>9750.98</v>
      </c>
      <c r="AW37" s="84">
        <v>7832.6418915911217</v>
      </c>
      <c r="AX37" s="72">
        <v>9219.6197353575371</v>
      </c>
      <c r="AY37" s="83">
        <v>879.24</v>
      </c>
      <c r="AZ37" s="84">
        <v>4349.5</v>
      </c>
      <c r="BA37" s="84">
        <v>1985</v>
      </c>
      <c r="BB37" s="84">
        <v>1122.6000000000001</v>
      </c>
      <c r="BC37" s="84">
        <v>3425.1648118599937</v>
      </c>
      <c r="BD37" s="72">
        <v>6391.5499089335281</v>
      </c>
      <c r="BE37" s="83">
        <v>76.900000000000006</v>
      </c>
      <c r="BF37" s="84">
        <v>125</v>
      </c>
      <c r="BG37" s="84">
        <v>740.1</v>
      </c>
      <c r="BH37" s="84">
        <v>977</v>
      </c>
      <c r="BI37" s="84">
        <v>3915.2468271696171</v>
      </c>
      <c r="BJ37" s="72">
        <v>5128.7691076029478</v>
      </c>
      <c r="BK37" s="83">
        <v>2776.84</v>
      </c>
      <c r="BL37" s="84">
        <v>2772.29</v>
      </c>
      <c r="BM37" s="84">
        <v>1551.9899999999998</v>
      </c>
      <c r="BN37" s="84">
        <v>335.07</v>
      </c>
      <c r="BO37" s="84">
        <v>2633.0433182475772</v>
      </c>
      <c r="BP37" s="72">
        <v>2143.1831388940882</v>
      </c>
      <c r="BQ37" s="83">
        <v>500.2</v>
      </c>
      <c r="BR37" s="84">
        <v>2546.16</v>
      </c>
      <c r="BS37" s="84">
        <v>2204.2199999999998</v>
      </c>
      <c r="BT37" s="84">
        <v>1676.2</v>
      </c>
      <c r="BU37" s="84">
        <v>4230.5428224397128</v>
      </c>
      <c r="BV37" s="72">
        <v>5626.5525351881224</v>
      </c>
      <c r="BW37" s="83">
        <v>1281.1599999999999</v>
      </c>
      <c r="BX37" s="84">
        <v>2788.1299999999997</v>
      </c>
      <c r="BY37" s="84">
        <v>4375.7299999999996</v>
      </c>
      <c r="BZ37" s="84">
        <v>5513.62</v>
      </c>
      <c r="CA37" s="84">
        <v>6147.4213818241751</v>
      </c>
      <c r="CB37" s="72">
        <v>6438.5749380381967</v>
      </c>
      <c r="CC37" s="83">
        <v>416.20000000000005</v>
      </c>
      <c r="CD37" s="84">
        <v>320.7</v>
      </c>
      <c r="CE37" s="84">
        <v>253.8</v>
      </c>
      <c r="CF37" s="84">
        <v>162.1</v>
      </c>
      <c r="CG37" s="84">
        <v>1253.7971089670004</v>
      </c>
      <c r="CH37" s="72">
        <v>1943.5400671632401</v>
      </c>
      <c r="CI37" s="83">
        <v>5600</v>
      </c>
      <c r="CJ37" s="84">
        <v>15730</v>
      </c>
      <c r="CK37" s="84">
        <v>13430</v>
      </c>
      <c r="CL37" s="84">
        <v>15260</v>
      </c>
      <c r="CM37" s="84">
        <v>38341.66079727553</v>
      </c>
      <c r="CN37" s="72">
        <v>50275.765769875492</v>
      </c>
      <c r="CO37" s="83">
        <v>814.69499999999994</v>
      </c>
      <c r="CP37" s="84">
        <v>863.7</v>
      </c>
      <c r="CQ37" s="84">
        <v>863</v>
      </c>
      <c r="CR37" s="84">
        <v>2975.6</v>
      </c>
      <c r="CS37" s="84">
        <v>11570.014839383231</v>
      </c>
      <c r="CT37" s="72">
        <v>32206.397953023075</v>
      </c>
      <c r="CU37" s="83">
        <v>274.72399999999999</v>
      </c>
      <c r="CV37" s="84">
        <v>350.56700000000001</v>
      </c>
      <c r="CW37" s="84">
        <v>201.54600000000002</v>
      </c>
      <c r="CX37" s="84">
        <v>272.3</v>
      </c>
      <c r="CY37" s="84">
        <v>159.39844924723428</v>
      </c>
      <c r="CZ37" s="72">
        <v>257.67531953977385</v>
      </c>
      <c r="DA37" s="83">
        <v>71.059999999999988</v>
      </c>
      <c r="DB37" s="84">
        <v>38.700000000000003</v>
      </c>
      <c r="DC37" s="84">
        <v>100.06</v>
      </c>
      <c r="DD37" s="84">
        <v>217.1</v>
      </c>
      <c r="DE37" s="84">
        <v>3645.2081012615281</v>
      </c>
      <c r="DF37" s="72">
        <v>6232.0719346685873</v>
      </c>
      <c r="DG37" s="83">
        <v>110.05999999999999</v>
      </c>
      <c r="DH37" s="84">
        <v>232.42</v>
      </c>
      <c r="DI37" s="84">
        <v>284.07299999999998</v>
      </c>
      <c r="DJ37" s="84">
        <v>141.191</v>
      </c>
      <c r="DK37" s="84">
        <v>1275.8798738259538</v>
      </c>
      <c r="DL37" s="72">
        <v>1856.2277919098997</v>
      </c>
      <c r="DM37" s="83">
        <f t="shared" ca="1" si="373"/>
        <v>60025.217999999986</v>
      </c>
      <c r="DN37" s="84">
        <f t="shared" ca="1" si="373"/>
        <v>58917.364999999991</v>
      </c>
      <c r="DO37" s="84">
        <f t="shared" ca="1" si="373"/>
        <v>66235.707171664486</v>
      </c>
      <c r="DP37" s="84">
        <f t="shared" ca="1" si="373"/>
        <v>57670.570999999996</v>
      </c>
      <c r="DQ37" s="84">
        <f t="shared" ca="1" si="373"/>
        <v>114581.41454568623</v>
      </c>
      <c r="DR37" s="72">
        <f t="shared" ca="1" si="373"/>
        <v>184151.66163416201</v>
      </c>
    </row>
    <row r="38" spans="2:122" s="15" customFormat="1">
      <c r="B38" s="28" t="s">
        <v>19</v>
      </c>
      <c r="C38" s="83">
        <v>33380.300000000003</v>
      </c>
      <c r="D38" s="84">
        <v>39798.899999999994</v>
      </c>
      <c r="E38" s="84">
        <v>56893.700000000004</v>
      </c>
      <c r="F38" s="84">
        <v>89890.1</v>
      </c>
      <c r="G38" s="84">
        <v>91890.693674418362</v>
      </c>
      <c r="H38" s="72">
        <v>96880.654753969866</v>
      </c>
      <c r="I38" s="83">
        <v>-10558.199999999999</v>
      </c>
      <c r="J38" s="84">
        <v>3424.1999999999994</v>
      </c>
      <c r="K38" s="84">
        <v>-9675.5</v>
      </c>
      <c r="L38" s="84">
        <v>-1526.8999999999987</v>
      </c>
      <c r="M38" s="84">
        <v>-2528.8477263919522</v>
      </c>
      <c r="N38" s="72">
        <v>-16941.143034301225</v>
      </c>
      <c r="O38" s="83">
        <v>-927.0300000000002</v>
      </c>
      <c r="P38" s="84">
        <v>-635.88</v>
      </c>
      <c r="Q38" s="84">
        <v>-230.04000000000002</v>
      </c>
      <c r="R38" s="84">
        <v>37.019999999999982</v>
      </c>
      <c r="S38" s="84">
        <v>-749.50595635925242</v>
      </c>
      <c r="T38" s="72">
        <v>-1333.4294867504088</v>
      </c>
      <c r="U38" s="83">
        <v>-2477.0999999999985</v>
      </c>
      <c r="V38" s="84">
        <v>-644.22999999999979</v>
      </c>
      <c r="W38" s="84">
        <v>5661</v>
      </c>
      <c r="X38" s="84">
        <v>7696.1699999999983</v>
      </c>
      <c r="Y38" s="84">
        <v>4259.3886685608431</v>
      </c>
      <c r="Z38" s="72">
        <v>974.91854337539326</v>
      </c>
      <c r="AA38" s="83">
        <v>1760.3700000000001</v>
      </c>
      <c r="AB38" s="84">
        <v>2886.39</v>
      </c>
      <c r="AC38" s="84">
        <v>3110.16</v>
      </c>
      <c r="AD38" s="84">
        <v>1529.5000000000002</v>
      </c>
      <c r="AE38" s="84">
        <v>1278.1667866949583</v>
      </c>
      <c r="AF38" s="72">
        <v>382.69203615317269</v>
      </c>
      <c r="AG38" s="83">
        <v>12496.390000000001</v>
      </c>
      <c r="AH38" s="84">
        <v>11532.439999999999</v>
      </c>
      <c r="AI38" s="84">
        <v>14443.97</v>
      </c>
      <c r="AJ38" s="84">
        <v>26980.44</v>
      </c>
      <c r="AK38" s="84">
        <v>29225.446084297138</v>
      </c>
      <c r="AL38" s="72">
        <v>30139.810712399125</v>
      </c>
      <c r="AM38" s="83">
        <v>5693.1480000000029</v>
      </c>
      <c r="AN38" s="84">
        <v>6164.5519999999997</v>
      </c>
      <c r="AO38" s="84">
        <v>14813.671828335513</v>
      </c>
      <c r="AP38" s="84">
        <v>37323.380000000005</v>
      </c>
      <c r="AQ38" s="84">
        <v>33986.003902761448</v>
      </c>
      <c r="AR38" s="72">
        <v>32201.980858534356</v>
      </c>
      <c r="AS38" s="83">
        <v>22813.460000000003</v>
      </c>
      <c r="AT38" s="84">
        <v>25859.85</v>
      </c>
      <c r="AU38" s="84">
        <v>25266.71</v>
      </c>
      <c r="AV38" s="84">
        <v>23422.070000000003</v>
      </c>
      <c r="AW38" s="84">
        <v>22466.888108408879</v>
      </c>
      <c r="AX38" s="72">
        <v>18865.185839642465</v>
      </c>
      <c r="AY38" s="83">
        <v>793.0900000000006</v>
      </c>
      <c r="AZ38" s="84">
        <v>-1052.5000000000009</v>
      </c>
      <c r="BA38" s="84">
        <v>2681.8000000000011</v>
      </c>
      <c r="BB38" s="84">
        <v>2011.2000000000007</v>
      </c>
      <c r="BC38" s="84">
        <v>2776.5543049823336</v>
      </c>
      <c r="BD38" s="72">
        <v>2950.8531073814702</v>
      </c>
      <c r="BE38" s="83">
        <v>-2015.1000000000004</v>
      </c>
      <c r="BF38" s="84">
        <v>-77.299999999999955</v>
      </c>
      <c r="BG38" s="84">
        <v>-1105.2000000000003</v>
      </c>
      <c r="BH38" s="84">
        <v>243.99999999999977</v>
      </c>
      <c r="BI38" s="84">
        <v>-2534.1332775696155</v>
      </c>
      <c r="BJ38" s="72">
        <v>-3558.5189773749471</v>
      </c>
      <c r="BK38" s="83">
        <v>-332.95000000000027</v>
      </c>
      <c r="BL38" s="84">
        <v>-1352.9299999999998</v>
      </c>
      <c r="BM38" s="84">
        <v>96.010000000000218</v>
      </c>
      <c r="BN38" s="84">
        <v>1366.89</v>
      </c>
      <c r="BO38" s="84">
        <v>-931.08331824757715</v>
      </c>
      <c r="BP38" s="72">
        <v>-441.22313889408815</v>
      </c>
      <c r="BQ38" s="83">
        <v>-11.050000000000068</v>
      </c>
      <c r="BR38" s="84">
        <v>-3459.17</v>
      </c>
      <c r="BS38" s="84">
        <v>-2420.8799999999997</v>
      </c>
      <c r="BT38" s="84">
        <v>-1399.98</v>
      </c>
      <c r="BU38" s="84">
        <v>-4073.8528224397128</v>
      </c>
      <c r="BV38" s="72">
        <v>-5544.8625351881228</v>
      </c>
      <c r="BW38" s="83">
        <v>4043.2749999999996</v>
      </c>
      <c r="BX38" s="84">
        <v>5841.5399999999991</v>
      </c>
      <c r="BY38" s="84">
        <v>7396.01</v>
      </c>
      <c r="BZ38" s="84">
        <v>9469.77</v>
      </c>
      <c r="CA38" s="84">
        <v>10934.41655230606</v>
      </c>
      <c r="CB38" s="72">
        <v>11685.777831463121</v>
      </c>
      <c r="CC38" s="83">
        <v>18359.099999999999</v>
      </c>
      <c r="CD38" s="84">
        <v>19149.099999999999</v>
      </c>
      <c r="CE38" s="84">
        <v>22539.200000000004</v>
      </c>
      <c r="CF38" s="84">
        <v>26600.800000000003</v>
      </c>
      <c r="CG38" s="84">
        <v>36373.05100711617</v>
      </c>
      <c r="CH38" s="72">
        <v>46549.679528818975</v>
      </c>
      <c r="CI38" s="83">
        <v>-3880</v>
      </c>
      <c r="CJ38" s="84">
        <v>-10550</v>
      </c>
      <c r="CK38" s="84">
        <v>8520</v>
      </c>
      <c r="CL38" s="84">
        <v>63120</v>
      </c>
      <c r="CM38" s="84">
        <v>40038.33920272447</v>
      </c>
      <c r="CN38" s="72">
        <v>25104.234230124508</v>
      </c>
      <c r="CO38" s="83">
        <v>20136.667999999998</v>
      </c>
      <c r="CP38" s="84">
        <v>39768.075000000004</v>
      </c>
      <c r="CQ38" s="84">
        <v>32488.999999999993</v>
      </c>
      <c r="CR38" s="84">
        <v>177.89999999999964</v>
      </c>
      <c r="CS38" s="84">
        <v>14059.410077157721</v>
      </c>
      <c r="CT38" s="72">
        <v>16138.463242852187</v>
      </c>
      <c r="CU38" s="83">
        <v>2214.7119999999991</v>
      </c>
      <c r="CV38" s="84">
        <v>7423.003999999999</v>
      </c>
      <c r="CW38" s="84">
        <v>13029.669</v>
      </c>
      <c r="CX38" s="84">
        <v>13593.2</v>
      </c>
      <c r="CY38" s="84">
        <v>15071.472548752765</v>
      </c>
      <c r="CZ38" s="72">
        <v>15181.303753769653</v>
      </c>
      <c r="DA38" s="83">
        <v>-3756.9500000000003</v>
      </c>
      <c r="DB38" s="84">
        <v>-2859.99</v>
      </c>
      <c r="DC38" s="84">
        <v>-5666.83</v>
      </c>
      <c r="DD38" s="84">
        <v>-6183.1900000000005</v>
      </c>
      <c r="DE38" s="84">
        <v>-8914.9510888247678</v>
      </c>
      <c r="DF38" s="72">
        <v>-11242.475145965167</v>
      </c>
      <c r="DG38" s="83">
        <v>7585.48</v>
      </c>
      <c r="DH38" s="84">
        <v>8809.02</v>
      </c>
      <c r="DI38" s="84">
        <v>10447.415000000001</v>
      </c>
      <c r="DJ38" s="84">
        <v>12103.775</v>
      </c>
      <c r="DK38" s="84">
        <v>10983.350893210496</v>
      </c>
      <c r="DL38" s="72">
        <v>11452.806461655869</v>
      </c>
      <c r="DM38" s="83">
        <f t="shared" ca="1" si="373"/>
        <v>105317.61300000001</v>
      </c>
      <c r="DN38" s="84">
        <f t="shared" ca="1" si="373"/>
        <v>150025.07099999997</v>
      </c>
      <c r="DO38" s="84">
        <f t="shared" ca="1" si="373"/>
        <v>198289.86582833555</v>
      </c>
      <c r="DP38" s="84">
        <f t="shared" ca="1" si="373"/>
        <v>306456.14500000008</v>
      </c>
      <c r="DQ38" s="84">
        <f t="shared" ca="1" si="373"/>
        <v>293610.80762155878</v>
      </c>
      <c r="DR38" s="72">
        <f t="shared" ca="1" si="373"/>
        <v>269446.70858166623</v>
      </c>
    </row>
    <row r="39" spans="2:122" s="15" customFormat="1">
      <c r="B39" s="28" t="s">
        <v>25</v>
      </c>
      <c r="C39" s="83">
        <v>8936.6</v>
      </c>
      <c r="D39" s="84">
        <v>6320.4999999999982</v>
      </c>
      <c r="E39" s="84">
        <v>-2102.8999999999996</v>
      </c>
      <c r="F39" s="84">
        <v>-10082.400000000003</v>
      </c>
      <c r="G39" s="84">
        <v>13300.210358914959</v>
      </c>
      <c r="H39" s="72">
        <v>17049.936609157743</v>
      </c>
      <c r="I39" s="83">
        <v>-6524.0000000000036</v>
      </c>
      <c r="J39" s="84">
        <v>-10171.5</v>
      </c>
      <c r="K39" s="84">
        <v>4237.7999999999956</v>
      </c>
      <c r="L39" s="84">
        <v>239.99999999999636</v>
      </c>
      <c r="M39" s="84">
        <v>2499.7695205365053</v>
      </c>
      <c r="N39" s="72">
        <v>15974.360102053834</v>
      </c>
      <c r="O39" s="83">
        <v>536.07999999999981</v>
      </c>
      <c r="P39" s="84">
        <v>-334.0100000000001</v>
      </c>
      <c r="Q39" s="84">
        <v>816.78</v>
      </c>
      <c r="R39" s="84">
        <v>1331.2799999999997</v>
      </c>
      <c r="S39" s="84">
        <v>1836.3054121531743</v>
      </c>
      <c r="T39" s="72">
        <v>1936.6847285539409</v>
      </c>
      <c r="U39" s="83">
        <v>4253.5599999999995</v>
      </c>
      <c r="V39" s="84">
        <v>1637.8</v>
      </c>
      <c r="W39" s="84">
        <v>5391</v>
      </c>
      <c r="X39" s="84">
        <v>3552.1799999999994</v>
      </c>
      <c r="Y39" s="84">
        <v>7521.3318914391566</v>
      </c>
      <c r="Z39" s="72">
        <v>7375.6359414254493</v>
      </c>
      <c r="AA39" s="83">
        <v>703.81000000000017</v>
      </c>
      <c r="AB39" s="84">
        <v>-163.00000000000006</v>
      </c>
      <c r="AC39" s="84">
        <v>567.81000000000006</v>
      </c>
      <c r="AD39" s="84">
        <v>1899.8000000000002</v>
      </c>
      <c r="AE39" s="84">
        <v>812.55617876713973</v>
      </c>
      <c r="AF39" s="72">
        <v>1456.5728511842622</v>
      </c>
      <c r="AG39" s="83">
        <v>-1277.79</v>
      </c>
      <c r="AH39" s="84">
        <v>1442.6499999999996</v>
      </c>
      <c r="AI39" s="84">
        <v>2129.8000000000002</v>
      </c>
      <c r="AJ39" s="84">
        <v>1306.08</v>
      </c>
      <c r="AK39" s="84">
        <v>6916.6071409739616</v>
      </c>
      <c r="AL39" s="72">
        <v>7126.3827373344557</v>
      </c>
      <c r="AM39" s="83">
        <v>5079.6979999999994</v>
      </c>
      <c r="AN39" s="84">
        <v>4873.3010000000004</v>
      </c>
      <c r="AO39" s="84">
        <v>1879.4799999999977</v>
      </c>
      <c r="AP39" s="84">
        <v>1620.0100000000002</v>
      </c>
      <c r="AQ39" s="84">
        <v>12628.05263244297</v>
      </c>
      <c r="AR39" s="72">
        <v>13154.066834264475</v>
      </c>
      <c r="AS39" s="83">
        <v>5809.5999999999985</v>
      </c>
      <c r="AT39" s="84">
        <v>1542.2900000000295</v>
      </c>
      <c r="AU39" s="84">
        <v>8271.7599999999893</v>
      </c>
      <c r="AV39" s="84">
        <v>9515.5199999999713</v>
      </c>
      <c r="AW39" s="84">
        <v>9125.5538799121678</v>
      </c>
      <c r="AX39" s="72">
        <v>11879.456383927012</v>
      </c>
      <c r="AY39" s="83">
        <v>2401.7600000000002</v>
      </c>
      <c r="AZ39" s="84">
        <v>2341.9000000000005</v>
      </c>
      <c r="BA39" s="84">
        <v>2810.5000000000009</v>
      </c>
      <c r="BB39" s="84">
        <v>4739.5</v>
      </c>
      <c r="BC39" s="84">
        <v>4725.3241914441915</v>
      </c>
      <c r="BD39" s="72">
        <v>5930.3301051358922</v>
      </c>
      <c r="BE39" s="83">
        <v>3912.1000000000008</v>
      </c>
      <c r="BF39" s="84">
        <v>-829.29999999999905</v>
      </c>
      <c r="BG39" s="84">
        <v>2157.6</v>
      </c>
      <c r="BH39" s="84">
        <v>-110.20000000000027</v>
      </c>
      <c r="BI39" s="84">
        <v>3883.287476363223</v>
      </c>
      <c r="BJ39" s="72">
        <v>2354.9834832761003</v>
      </c>
      <c r="BK39" s="83">
        <v>-197.65000000000003</v>
      </c>
      <c r="BL39" s="84">
        <v>-686.91999999999962</v>
      </c>
      <c r="BM39" s="84">
        <v>-2070.4900000000002</v>
      </c>
      <c r="BN39" s="84">
        <v>1604.4139999999998</v>
      </c>
      <c r="BO39" s="84">
        <v>1695.4579861402613</v>
      </c>
      <c r="BP39" s="72">
        <v>1933.4019303834502</v>
      </c>
      <c r="BQ39" s="83">
        <v>800.86999999999978</v>
      </c>
      <c r="BR39" s="84">
        <v>1096.1699999999996</v>
      </c>
      <c r="BS39" s="84">
        <v>-23.320000000001073</v>
      </c>
      <c r="BT39" s="84">
        <v>637.12000000000035</v>
      </c>
      <c r="BU39" s="84">
        <v>4249.8159346232032</v>
      </c>
      <c r="BV39" s="72">
        <v>4404.0835003218663</v>
      </c>
      <c r="BW39" s="83">
        <v>2169.9240000000054</v>
      </c>
      <c r="BX39" s="84">
        <v>863.75399999999934</v>
      </c>
      <c r="BY39" s="84">
        <v>994.520000000001</v>
      </c>
      <c r="BZ39" s="84">
        <v>-626.42999999999984</v>
      </c>
      <c r="CA39" s="84">
        <v>1227.5711056688037</v>
      </c>
      <c r="CB39" s="72">
        <v>1614.5222402247061</v>
      </c>
      <c r="CC39" s="83">
        <v>-723.89999999999952</v>
      </c>
      <c r="CD39" s="84">
        <v>2824.4000000000005</v>
      </c>
      <c r="CE39" s="84">
        <v>4178</v>
      </c>
      <c r="CF39" s="84">
        <v>4451.5</v>
      </c>
      <c r="CG39" s="84">
        <v>5722.2008189707813</v>
      </c>
      <c r="CH39" s="72">
        <v>8408.2671478708817</v>
      </c>
      <c r="CI39" s="83">
        <v>40000</v>
      </c>
      <c r="CJ39" s="84">
        <v>-9400</v>
      </c>
      <c r="CK39" s="84">
        <v>9500</v>
      </c>
      <c r="CL39" s="84">
        <v>10240</v>
      </c>
      <c r="CM39" s="84">
        <v>33384.38524049992</v>
      </c>
      <c r="CN39" s="72">
        <v>27622.417707439054</v>
      </c>
      <c r="CO39" s="83">
        <v>2828.2170000000001</v>
      </c>
      <c r="CP39" s="84">
        <v>-1516.2</v>
      </c>
      <c r="CQ39" s="84">
        <v>3713.9000000000028</v>
      </c>
      <c r="CR39" s="84">
        <v>9552.3999999999978</v>
      </c>
      <c r="CS39" s="84">
        <v>7335.6933983362123</v>
      </c>
      <c r="CT39" s="72">
        <v>19742.977092855454</v>
      </c>
      <c r="CU39" s="83">
        <v>1087.2109999999998</v>
      </c>
      <c r="CV39" s="84">
        <v>-1606.0610000000001</v>
      </c>
      <c r="CW39" s="84">
        <v>-975.69200000000001</v>
      </c>
      <c r="CX39" s="84">
        <v>2649.9</v>
      </c>
      <c r="CY39" s="84">
        <v>1058.7333512472364</v>
      </c>
      <c r="CZ39" s="72">
        <v>2640.9322947831124</v>
      </c>
      <c r="DA39" s="83">
        <v>2676.9199999999992</v>
      </c>
      <c r="DB39" s="84">
        <v>3619.4500000000003</v>
      </c>
      <c r="DC39" s="84">
        <v>4754.6399999999994</v>
      </c>
      <c r="DD39" s="84">
        <v>4843.6899999999996</v>
      </c>
      <c r="DE39" s="84">
        <v>6210.3553126103161</v>
      </c>
      <c r="DF39" s="72">
        <v>6057.3842421586642</v>
      </c>
      <c r="DG39" s="83">
        <v>848.71000000000026</v>
      </c>
      <c r="DH39" s="84">
        <v>757.14000000000226</v>
      </c>
      <c r="DI39" s="84">
        <v>793.20299999999952</v>
      </c>
      <c r="DJ39" s="84">
        <v>1236.3909999999983</v>
      </c>
      <c r="DK39" s="84">
        <v>1927.166616404792</v>
      </c>
      <c r="DL39" s="72">
        <v>3643.0647799413273</v>
      </c>
      <c r="DM39" s="83">
        <f t="shared" ca="1" si="373"/>
        <v>73321.72</v>
      </c>
      <c r="DN39" s="84">
        <f t="shared" ca="1" si="373"/>
        <v>2612.3640000000314</v>
      </c>
      <c r="DO39" s="84">
        <f t="shared" ca="1" si="373"/>
        <v>47024.390999999981</v>
      </c>
      <c r="DP39" s="84">
        <f t="shared" ca="1" si="373"/>
        <v>48600.754999999961</v>
      </c>
      <c r="DQ39" s="84">
        <f t="shared" ca="1" si="373"/>
        <v>126060.37844744898</v>
      </c>
      <c r="DR39" s="72">
        <f t="shared" ca="1" si="373"/>
        <v>160305.46071229171</v>
      </c>
    </row>
    <row r="40" spans="2:122" s="5" customFormat="1" ht="12.75">
      <c r="B40" s="30" t="s">
        <v>20</v>
      </c>
      <c r="C40" s="66"/>
      <c r="D40" s="67"/>
      <c r="E40" s="67"/>
      <c r="F40" s="67"/>
      <c r="G40" s="67"/>
      <c r="H40" s="68"/>
      <c r="I40" s="66"/>
      <c r="J40" s="67"/>
      <c r="K40" s="67"/>
      <c r="L40" s="67"/>
      <c r="M40" s="67"/>
      <c r="N40" s="68"/>
      <c r="O40" s="66"/>
      <c r="P40" s="67"/>
      <c r="Q40" s="67"/>
      <c r="R40" s="67"/>
      <c r="S40" s="67"/>
      <c r="T40" s="68"/>
      <c r="U40" s="66"/>
      <c r="V40" s="67"/>
      <c r="W40" s="67"/>
      <c r="X40" s="67"/>
      <c r="Y40" s="67"/>
      <c r="Z40" s="68"/>
      <c r="AA40" s="66"/>
      <c r="AB40" s="67"/>
      <c r="AC40" s="67"/>
      <c r="AD40" s="67"/>
      <c r="AE40" s="67"/>
      <c r="AF40" s="68"/>
      <c r="AG40" s="66"/>
      <c r="AH40" s="67"/>
      <c r="AI40" s="67"/>
      <c r="AJ40" s="67"/>
      <c r="AK40" s="67"/>
      <c r="AL40" s="68"/>
      <c r="AM40" s="66"/>
      <c r="AN40" s="67"/>
      <c r="AO40" s="67"/>
      <c r="AP40" s="67"/>
      <c r="AQ40" s="67"/>
      <c r="AR40" s="68"/>
      <c r="AS40" s="66"/>
      <c r="AT40" s="67"/>
      <c r="AU40" s="67"/>
      <c r="AV40" s="67"/>
      <c r="AW40" s="67"/>
      <c r="AX40" s="68"/>
      <c r="AY40" s="66"/>
      <c r="AZ40" s="67"/>
      <c r="BA40" s="67"/>
      <c r="BB40" s="67"/>
      <c r="BC40" s="67"/>
      <c r="BD40" s="68"/>
      <c r="BE40" s="66"/>
      <c r="BF40" s="67"/>
      <c r="BG40" s="67"/>
      <c r="BH40" s="67"/>
      <c r="BI40" s="67"/>
      <c r="BJ40" s="68"/>
      <c r="BK40" s="66"/>
      <c r="BL40" s="67"/>
      <c r="BM40" s="67"/>
      <c r="BN40" s="67"/>
      <c r="BO40" s="67"/>
      <c r="BP40" s="68"/>
      <c r="BQ40" s="66"/>
      <c r="BR40" s="67"/>
      <c r="BS40" s="67"/>
      <c r="BT40" s="67"/>
      <c r="BU40" s="67"/>
      <c r="BV40" s="68"/>
      <c r="BW40" s="66"/>
      <c r="BX40" s="67"/>
      <c r="BY40" s="67"/>
      <c r="BZ40" s="67"/>
      <c r="CA40" s="67"/>
      <c r="CB40" s="68"/>
      <c r="CC40" s="66"/>
      <c r="CD40" s="67"/>
      <c r="CE40" s="67"/>
      <c r="CF40" s="67"/>
      <c r="CG40" s="67"/>
      <c r="CH40" s="68"/>
      <c r="CI40" s="66"/>
      <c r="CJ40" s="67"/>
      <c r="CK40" s="67"/>
      <c r="CL40" s="67"/>
      <c r="CM40" s="67"/>
      <c r="CN40" s="68"/>
      <c r="CO40" s="66"/>
      <c r="CP40" s="67"/>
      <c r="CQ40" s="67"/>
      <c r="CR40" s="67"/>
      <c r="CS40" s="67"/>
      <c r="CT40" s="68"/>
      <c r="CU40" s="66"/>
      <c r="CV40" s="67"/>
      <c r="CW40" s="67"/>
      <c r="CX40" s="67"/>
      <c r="CY40" s="67"/>
      <c r="CZ40" s="68"/>
      <c r="DA40" s="66"/>
      <c r="DB40" s="67"/>
      <c r="DC40" s="67"/>
      <c r="DD40" s="67"/>
      <c r="DE40" s="67"/>
      <c r="DF40" s="68"/>
      <c r="DG40" s="66"/>
      <c r="DH40" s="67"/>
      <c r="DI40" s="67"/>
      <c r="DJ40" s="67"/>
      <c r="DK40" s="67"/>
      <c r="DL40" s="68"/>
      <c r="DM40" s="66"/>
      <c r="DN40" s="67"/>
      <c r="DO40" s="67"/>
      <c r="DP40" s="67"/>
      <c r="DQ40" s="67"/>
      <c r="DR40" s="68"/>
    </row>
    <row r="41" spans="2:122" s="17" customFormat="1">
      <c r="B41" s="27" t="s">
        <v>21</v>
      </c>
      <c r="C41" s="117">
        <v>-8.0395606797442767</v>
      </c>
      <c r="D41" s="118">
        <v>-1.2863826748659819</v>
      </c>
      <c r="E41" s="118">
        <v>-0.69889016536851789</v>
      </c>
      <c r="F41" s="118">
        <v>-7.3758879222864628</v>
      </c>
      <c r="G41" s="118">
        <v>-6.7989732717415743</v>
      </c>
      <c r="H41" s="119">
        <v>-6.3664340764119736</v>
      </c>
      <c r="I41" s="117">
        <v>16.972536548466234</v>
      </c>
      <c r="J41" s="118">
        <v>23.03904163514828</v>
      </c>
      <c r="K41" s="118">
        <v>36.688057260975519</v>
      </c>
      <c r="L41" s="118">
        <v>38.975919352112228</v>
      </c>
      <c r="M41" s="118">
        <v>49.848929162505442</v>
      </c>
      <c r="N41" s="119">
        <v>66.419170406804042</v>
      </c>
      <c r="O41" s="117">
        <v>-27.678529342446399</v>
      </c>
      <c r="P41" s="118">
        <v>-6.6011308147005794</v>
      </c>
      <c r="Q41" s="118">
        <v>3.9312467932273054</v>
      </c>
      <c r="R41" s="118">
        <v>-2.8601044226044086</v>
      </c>
      <c r="S41" s="118">
        <v>-0.69122383954956035</v>
      </c>
      <c r="T41" s="119">
        <v>1.7064986739314711</v>
      </c>
      <c r="U41" s="117">
        <v>-6.6741131901751283</v>
      </c>
      <c r="V41" s="118">
        <v>8.0131955682808851</v>
      </c>
      <c r="W41" s="118">
        <v>25.106143079315721</v>
      </c>
      <c r="X41" s="118">
        <v>22.770490937309301</v>
      </c>
      <c r="Y41" s="118">
        <v>27.584393891752036</v>
      </c>
      <c r="Z41" s="119">
        <v>34.918006084510772</v>
      </c>
      <c r="AA41" s="117">
        <v>0.91732094743191017</v>
      </c>
      <c r="AB41" s="118">
        <v>4.1830799865933228</v>
      </c>
      <c r="AC41" s="118">
        <v>3.8234250677099029</v>
      </c>
      <c r="AD41" s="118">
        <v>2.9203250075233202</v>
      </c>
      <c r="AE41" s="118">
        <v>4.286564089420609</v>
      </c>
      <c r="AF41" s="119">
        <v>5.5963036153238512</v>
      </c>
      <c r="AG41" s="117">
        <v>-0.58704697346636159</v>
      </c>
      <c r="AH41" s="118">
        <v>1.4233029533343269</v>
      </c>
      <c r="AI41" s="118">
        <v>2.2989020382419323</v>
      </c>
      <c r="AJ41" s="118">
        <v>0.77045220838239936</v>
      </c>
      <c r="AK41" s="118">
        <v>0.98448649145623257</v>
      </c>
      <c r="AL41" s="119">
        <v>2.084459647312455</v>
      </c>
      <c r="AM41" s="117">
        <v>3.433533632898631</v>
      </c>
      <c r="AN41" s="118">
        <v>6.4473141419575803</v>
      </c>
      <c r="AO41" s="118">
        <v>5.8841978143714959</v>
      </c>
      <c r="AP41" s="118">
        <v>3.9456714488032958</v>
      </c>
      <c r="AQ41" s="118">
        <v>5.5052650794714255</v>
      </c>
      <c r="AR41" s="119">
        <v>8.3167470835705437</v>
      </c>
      <c r="AS41" s="117">
        <v>-6.194826868132193E-2</v>
      </c>
      <c r="AT41" s="118">
        <v>2.1782083057862334</v>
      </c>
      <c r="AU41" s="118">
        <v>4.4649266951923314</v>
      </c>
      <c r="AV41" s="118">
        <v>5.7991773238852522</v>
      </c>
      <c r="AW41" s="118">
        <v>8.4310052472170902</v>
      </c>
      <c r="AX41" s="119">
        <v>11.304012014272205</v>
      </c>
      <c r="AY41" s="117">
        <v>2.4785903123517152</v>
      </c>
      <c r="AZ41" s="118">
        <v>7.789686924493556</v>
      </c>
      <c r="BA41" s="118">
        <v>13.447044969456101</v>
      </c>
      <c r="BB41" s="118">
        <v>12.742184626700992</v>
      </c>
      <c r="BC41" s="118">
        <v>14.789396891131908</v>
      </c>
      <c r="BD41" s="119">
        <v>18.093906744969448</v>
      </c>
      <c r="BE41" s="117">
        <v>11.739935587761673</v>
      </c>
      <c r="BF41" s="118">
        <v>9.3483326637203685</v>
      </c>
      <c r="BG41" s="118">
        <v>6.2061068702290072</v>
      </c>
      <c r="BH41" s="118">
        <v>8.0542386500602543</v>
      </c>
      <c r="BI41" s="118">
        <v>9.8333345451764647</v>
      </c>
      <c r="BJ41" s="119">
        <v>12.284692894134063</v>
      </c>
      <c r="BK41" s="117">
        <v>-7.1636377878740412</v>
      </c>
      <c r="BL41" s="118">
        <v>-4.2591461372828796</v>
      </c>
      <c r="BM41" s="118">
        <v>-4.8892941923429953</v>
      </c>
      <c r="BN41" s="118">
        <v>-4.7693953490246148</v>
      </c>
      <c r="BO41" s="118">
        <v>-2.2889064376114292</v>
      </c>
      <c r="BP41" s="119">
        <v>-0.2073277236252857</v>
      </c>
      <c r="BQ41" s="117">
        <v>-3.784694070846744</v>
      </c>
      <c r="BR41" s="118">
        <v>1.4473663503454319</v>
      </c>
      <c r="BS41" s="118">
        <v>3.433674834364139</v>
      </c>
      <c r="BT41" s="118">
        <v>1.631169157352754</v>
      </c>
      <c r="BU41" s="118">
        <v>2.602098924129125</v>
      </c>
      <c r="BV41" s="119">
        <v>4.7530974793951604</v>
      </c>
      <c r="BW41" s="117">
        <v>9.2469239794230713</v>
      </c>
      <c r="BX41" s="118">
        <v>19.419542131704794</v>
      </c>
      <c r="BY41" s="118">
        <v>22.91947473461946</v>
      </c>
      <c r="BZ41" s="118">
        <v>23.294038916915497</v>
      </c>
      <c r="CA41" s="118">
        <v>31.311208144194168</v>
      </c>
      <c r="CB41" s="119">
        <v>37.431314265516214</v>
      </c>
      <c r="CC41" s="117">
        <v>-27.209727555311741</v>
      </c>
      <c r="CD41" s="118">
        <v>-6.5440102264426763</v>
      </c>
      <c r="CE41" s="118">
        <v>11.055991245668467</v>
      </c>
      <c r="CF41" s="118">
        <v>5.5025789621422767</v>
      </c>
      <c r="CG41" s="118">
        <v>6.8656753784669089</v>
      </c>
      <c r="CH41" s="119">
        <v>9.9888042361534826</v>
      </c>
      <c r="CI41" s="117">
        <v>11.027258391529625</v>
      </c>
      <c r="CJ41" s="118">
        <v>26.224719101123597</v>
      </c>
      <c r="CK41" s="118">
        <v>36.775280898876403</v>
      </c>
      <c r="CL41" s="118">
        <v>39.269662921348313</v>
      </c>
      <c r="CM41" s="118">
        <v>45.980704212726337</v>
      </c>
      <c r="CN41" s="119">
        <v>56.918665996112125</v>
      </c>
      <c r="CO41" s="117">
        <v>-5.0719178702461525</v>
      </c>
      <c r="CP41" s="118">
        <v>1.1895291250261044</v>
      </c>
      <c r="CQ41" s="118">
        <v>11.130120654614352</v>
      </c>
      <c r="CR41" s="118">
        <v>29.217158931082988</v>
      </c>
      <c r="CS41" s="118">
        <v>55.52083275606676</v>
      </c>
      <c r="CT41" s="119">
        <v>73.370684973788968</v>
      </c>
      <c r="CU41" s="117">
        <v>-3.4275641804899526</v>
      </c>
      <c r="CV41" s="118">
        <v>6.4322499364549657</v>
      </c>
      <c r="CW41" s="118">
        <v>-4.3364240167094428</v>
      </c>
      <c r="CX41" s="118">
        <v>-53.463536198569948</v>
      </c>
      <c r="CY41" s="118">
        <v>-2.969675431178449</v>
      </c>
      <c r="CZ41" s="119">
        <v>29.518697240795049</v>
      </c>
      <c r="DA41" s="117">
        <v>5.36180255779239</v>
      </c>
      <c r="DB41" s="118">
        <v>12.975319324268646</v>
      </c>
      <c r="DC41" s="118">
        <v>17.674767279018045</v>
      </c>
      <c r="DD41" s="118">
        <v>17.059601285114095</v>
      </c>
      <c r="DE41" s="118">
        <v>18.845129902444807</v>
      </c>
      <c r="DF41" s="119">
        <v>23.290365849612872</v>
      </c>
      <c r="DG41" s="117">
        <v>-6.6592101922291933</v>
      </c>
      <c r="DH41" s="118">
        <v>-0.10747607982282854</v>
      </c>
      <c r="DI41" s="118">
        <v>7.153987726127184</v>
      </c>
      <c r="DJ41" s="118">
        <v>4.4373192425340227</v>
      </c>
      <c r="DK41" s="118">
        <v>6.2357679451872015</v>
      </c>
      <c r="DL41" s="119">
        <v>10.549023175131621</v>
      </c>
      <c r="DM41" s="117"/>
      <c r="DN41" s="118"/>
      <c r="DO41" s="118"/>
      <c r="DP41" s="118"/>
      <c r="DQ41" s="118"/>
      <c r="DR41" s="119"/>
    </row>
    <row r="42" spans="2:122" s="17" customFormat="1">
      <c r="B42" s="27" t="s">
        <v>23</v>
      </c>
      <c r="C42" s="117">
        <v>29.247254248401727</v>
      </c>
      <c r="D42" s="118">
        <v>29.719169979430664</v>
      </c>
      <c r="E42" s="118">
        <v>35.265970341171389</v>
      </c>
      <c r="F42" s="118">
        <v>46.511955547235985</v>
      </c>
      <c r="G42" s="118">
        <v>39.712982275494412</v>
      </c>
      <c r="H42" s="119">
        <v>33.346548199082441</v>
      </c>
      <c r="I42" s="117">
        <v>188.08697531531251</v>
      </c>
      <c r="J42" s="118">
        <v>211.1496364450345</v>
      </c>
      <c r="K42" s="118">
        <v>248.02856878412982</v>
      </c>
      <c r="L42" s="118">
        <v>287.33606872281894</v>
      </c>
      <c r="M42" s="118">
        <v>337.18499788532438</v>
      </c>
      <c r="N42" s="119">
        <v>403.60416829212852</v>
      </c>
      <c r="O42" s="117">
        <v>71.853641291539006</v>
      </c>
      <c r="P42" s="118">
        <v>99.199434592649709</v>
      </c>
      <c r="Q42" s="118">
        <v>102.90841457157515</v>
      </c>
      <c r="R42" s="118">
        <v>100.57893120393119</v>
      </c>
      <c r="S42" s="118">
        <v>99.88770736438164</v>
      </c>
      <c r="T42" s="119">
        <v>101.59420603831313</v>
      </c>
      <c r="U42" s="117">
        <v>136.78661458981702</v>
      </c>
      <c r="V42" s="118">
        <v>141.18728992904269</v>
      </c>
      <c r="W42" s="118">
        <v>111.89779658907008</v>
      </c>
      <c r="X42" s="118">
        <v>118.79847192829578</v>
      </c>
      <c r="Y42" s="118">
        <v>153.32043433599466</v>
      </c>
      <c r="Z42" s="119">
        <v>188.23844042050547</v>
      </c>
      <c r="AA42" s="117">
        <v>10.29276046344412</v>
      </c>
      <c r="AB42" s="118">
        <v>14.050294749709192</v>
      </c>
      <c r="AC42" s="118">
        <v>18.027390911826661</v>
      </c>
      <c r="AD42" s="118">
        <v>21.277493229009931</v>
      </c>
      <c r="AE42" s="118">
        <v>25.564057318430542</v>
      </c>
      <c r="AF42" s="119">
        <v>31.160360933754394</v>
      </c>
      <c r="AG42" s="117">
        <v>0.98621741806298369</v>
      </c>
      <c r="AH42" s="118">
        <v>5.6966897421850353</v>
      </c>
      <c r="AI42" s="118">
        <v>8.0529312176337786</v>
      </c>
      <c r="AJ42" s="118">
        <v>8.7552700976896176</v>
      </c>
      <c r="AK42" s="118">
        <v>6.1295020719149704</v>
      </c>
      <c r="AL42" s="119">
        <v>6.0403477275160729</v>
      </c>
      <c r="AM42" s="117">
        <v>21.623666164023369</v>
      </c>
      <c r="AN42" s="118">
        <v>29.476134546749616</v>
      </c>
      <c r="AO42" s="118">
        <v>30.882858853215524</v>
      </c>
      <c r="AP42" s="118">
        <v>32.896240783820438</v>
      </c>
      <c r="AQ42" s="118">
        <v>35.191062638177073</v>
      </c>
      <c r="AR42" s="119">
        <v>37.808624798303441</v>
      </c>
      <c r="AS42" s="117">
        <v>27.43577272237448</v>
      </c>
      <c r="AT42" s="118">
        <v>30.455005713298249</v>
      </c>
      <c r="AU42" s="118">
        <v>35.28664059033855</v>
      </c>
      <c r="AV42" s="118">
        <v>40.668324833770683</v>
      </c>
      <c r="AW42" s="118">
        <v>46.899330080987774</v>
      </c>
      <c r="AX42" s="119">
        <v>55.003342095259981</v>
      </c>
      <c r="AY42" s="117">
        <v>31.914293461477623</v>
      </c>
      <c r="AZ42" s="118">
        <v>47.62817567618459</v>
      </c>
      <c r="BA42" s="118">
        <v>58.286697748687544</v>
      </c>
      <c r="BB42" s="118">
        <v>70.187245324515871</v>
      </c>
      <c r="BC42" s="118">
        <v>82.668570887194022</v>
      </c>
      <c r="BD42" s="119">
        <v>97.92948107053715</v>
      </c>
      <c r="BE42" s="117">
        <v>63.301529790660226</v>
      </c>
      <c r="BF42" s="118">
        <v>70.715950180795502</v>
      </c>
      <c r="BG42" s="118">
        <v>74.5299316994777</v>
      </c>
      <c r="BH42" s="118">
        <v>80.398151868220182</v>
      </c>
      <c r="BI42" s="118">
        <v>87.773152777102524</v>
      </c>
      <c r="BJ42" s="119">
        <v>96.986672447703071</v>
      </c>
      <c r="BK42" s="117">
        <v>2.8740665308893414</v>
      </c>
      <c r="BL42" s="118">
        <v>21.679353991585977</v>
      </c>
      <c r="BM42" s="118">
        <v>17.109456196896598</v>
      </c>
      <c r="BN42" s="118">
        <v>12.667934540634086</v>
      </c>
      <c r="BO42" s="118">
        <v>10.379028103022655</v>
      </c>
      <c r="BP42" s="119">
        <v>10.17170037939737</v>
      </c>
      <c r="BQ42" s="117">
        <v>18.1815874218602</v>
      </c>
      <c r="BR42" s="118">
        <v>31.699699416143407</v>
      </c>
      <c r="BS42" s="118">
        <v>39.530617062461644</v>
      </c>
      <c r="BT42" s="118">
        <v>42.042603290217258</v>
      </c>
      <c r="BU42" s="118">
        <v>44.644702214346381</v>
      </c>
      <c r="BV42" s="119">
        <v>49.397799693741547</v>
      </c>
      <c r="BW42" s="117">
        <v>90.644084112992985</v>
      </c>
      <c r="BX42" s="118">
        <v>109.19752715020607</v>
      </c>
      <c r="BY42" s="118">
        <v>136.74254476036214</v>
      </c>
      <c r="BZ42" s="118">
        <v>175.73638422732421</v>
      </c>
      <c r="CA42" s="118">
        <v>205.04759237151831</v>
      </c>
      <c r="CB42" s="119">
        <v>239.4789066370345</v>
      </c>
      <c r="CC42" s="117">
        <v>21.755635604180835</v>
      </c>
      <c r="CD42" s="118">
        <v>11.769383316887172</v>
      </c>
      <c r="CE42" s="118">
        <v>27.776846360927752</v>
      </c>
      <c r="CF42" s="118">
        <v>38.794177101196574</v>
      </c>
      <c r="CG42" s="118">
        <v>47.834970739600855</v>
      </c>
      <c r="CH42" s="119">
        <v>60.98833334639037</v>
      </c>
      <c r="CI42" s="117">
        <v>84.233483146067414</v>
      </c>
      <c r="CJ42" s="118">
        <v>104.52808988764045</v>
      </c>
      <c r="CK42" s="118">
        <v>133.15730337078651</v>
      </c>
      <c r="CL42" s="118">
        <v>105.53932584269663</v>
      </c>
      <c r="CM42" s="118">
        <v>137.72581879160506</v>
      </c>
      <c r="CN42" s="119">
        <v>177.56888498888355</v>
      </c>
      <c r="CO42" s="117">
        <v>69.603044683239204</v>
      </c>
      <c r="CP42" s="118">
        <v>71.135391809627549</v>
      </c>
      <c r="CQ42" s="118">
        <v>78.102835545578472</v>
      </c>
      <c r="CR42" s="118">
        <v>122.40541410761412</v>
      </c>
      <c r="CS42" s="118">
        <v>181.79947473280552</v>
      </c>
      <c r="CT42" s="119">
        <v>260.28862367246847</v>
      </c>
      <c r="CU42" s="117">
        <v>455.99185518361753</v>
      </c>
      <c r="CV42" s="118">
        <v>469.4696475736846</v>
      </c>
      <c r="CW42" s="118">
        <v>469.12733320808519</v>
      </c>
      <c r="CX42" s="118">
        <v>412.76094908660917</v>
      </c>
      <c r="CY42" s="118">
        <v>409.7912736554307</v>
      </c>
      <c r="CZ42" s="119">
        <v>439.30997089622571</v>
      </c>
      <c r="DA42" s="117">
        <v>43.576219755649603</v>
      </c>
      <c r="DB42" s="118">
        <v>43.230136548750295</v>
      </c>
      <c r="DC42" s="118">
        <v>55.892358061167457</v>
      </c>
      <c r="DD42" s="118">
        <v>63.957438313503154</v>
      </c>
      <c r="DE42" s="118">
        <v>74.917800777087479</v>
      </c>
      <c r="DF42" s="119">
        <v>88.463520702749889</v>
      </c>
      <c r="DG42" s="117">
        <v>30.933505603604811</v>
      </c>
      <c r="DH42" s="118">
        <v>29.703958680846828</v>
      </c>
      <c r="DI42" s="118">
        <v>36.290686862338958</v>
      </c>
      <c r="DJ42" s="118">
        <v>37.723440275488805</v>
      </c>
      <c r="DK42" s="118">
        <v>53.213305475835497</v>
      </c>
      <c r="DL42" s="119">
        <v>56.34594010049743</v>
      </c>
      <c r="DM42" s="117"/>
      <c r="DN42" s="118"/>
      <c r="DO42" s="118"/>
      <c r="DP42" s="118"/>
      <c r="DQ42" s="118"/>
      <c r="DR42" s="119"/>
    </row>
    <row r="43" spans="2:122" s="17" customFormat="1">
      <c r="B43" s="27" t="s">
        <v>22</v>
      </c>
      <c r="C43" s="117">
        <v>0</v>
      </c>
      <c r="D43" s="118">
        <v>0</v>
      </c>
      <c r="E43" s="118">
        <v>0</v>
      </c>
      <c r="F43" s="118">
        <v>0</v>
      </c>
      <c r="G43" s="118">
        <v>0</v>
      </c>
      <c r="H43" s="119">
        <v>0</v>
      </c>
      <c r="I43" s="117">
        <v>0</v>
      </c>
      <c r="J43" s="118">
        <v>0</v>
      </c>
      <c r="K43" s="118">
        <v>0</v>
      </c>
      <c r="L43" s="118">
        <v>0</v>
      </c>
      <c r="M43" s="118">
        <v>0</v>
      </c>
      <c r="N43" s="119">
        <v>0</v>
      </c>
      <c r="O43" s="117">
        <v>0</v>
      </c>
      <c r="P43" s="118">
        <v>0</v>
      </c>
      <c r="Q43" s="118">
        <v>0</v>
      </c>
      <c r="R43" s="118">
        <v>0</v>
      </c>
      <c r="S43" s="118">
        <v>0</v>
      </c>
      <c r="T43" s="119">
        <v>0</v>
      </c>
      <c r="U43" s="117">
        <v>4</v>
      </c>
      <c r="V43" s="118">
        <v>54.5</v>
      </c>
      <c r="W43" s="118">
        <v>12.5</v>
      </c>
      <c r="X43" s="118">
        <v>12</v>
      </c>
      <c r="Y43" s="118">
        <v>0</v>
      </c>
      <c r="Z43" s="119">
        <v>0</v>
      </c>
      <c r="AA43" s="117">
        <v>0</v>
      </c>
      <c r="AB43" s="118">
        <v>0</v>
      </c>
      <c r="AC43" s="118">
        <v>0</v>
      </c>
      <c r="AD43" s="118">
        <v>0</v>
      </c>
      <c r="AE43" s="118">
        <v>0</v>
      </c>
      <c r="AF43" s="119">
        <v>0</v>
      </c>
      <c r="AG43" s="117">
        <v>0</v>
      </c>
      <c r="AH43" s="118">
        <v>0</v>
      </c>
      <c r="AI43" s="118">
        <v>0</v>
      </c>
      <c r="AJ43" s="118">
        <v>0</v>
      </c>
      <c r="AK43" s="118">
        <v>0</v>
      </c>
      <c r="AL43" s="119">
        <v>0</v>
      </c>
      <c r="AM43" s="117">
        <v>1.2</v>
      </c>
      <c r="AN43" s="118">
        <v>1.2</v>
      </c>
      <c r="AO43" s="118">
        <v>1.2</v>
      </c>
      <c r="AP43" s="118">
        <v>1.75</v>
      </c>
      <c r="AQ43" s="118">
        <v>1.75</v>
      </c>
      <c r="AR43" s="119">
        <v>1.75</v>
      </c>
      <c r="AS43" s="117">
        <v>0</v>
      </c>
      <c r="AT43" s="118">
        <v>0</v>
      </c>
      <c r="AU43" s="118">
        <v>0.5</v>
      </c>
      <c r="AV43" s="118">
        <v>1.2</v>
      </c>
      <c r="AW43" s="118">
        <v>2.2000000000000002</v>
      </c>
      <c r="AX43" s="119">
        <v>3.2</v>
      </c>
      <c r="AY43" s="117">
        <v>1.125</v>
      </c>
      <c r="AZ43" s="118">
        <v>0.75</v>
      </c>
      <c r="BA43" s="118">
        <v>4.9955840141311549</v>
      </c>
      <c r="BB43" s="118">
        <v>2.24668995954395</v>
      </c>
      <c r="BC43" s="118">
        <v>2.6076524926023801</v>
      </c>
      <c r="BD43" s="119">
        <v>3.1903005492216168</v>
      </c>
      <c r="BE43" s="117">
        <v>2.5</v>
      </c>
      <c r="BF43" s="118">
        <v>2.5</v>
      </c>
      <c r="BG43" s="118">
        <v>2.5</v>
      </c>
      <c r="BH43" s="118">
        <v>3</v>
      </c>
      <c r="BI43" s="118">
        <v>2.4583336362941162</v>
      </c>
      <c r="BJ43" s="119">
        <v>3.0711732235335156</v>
      </c>
      <c r="BK43" s="117">
        <v>0</v>
      </c>
      <c r="BL43" s="118">
        <v>0</v>
      </c>
      <c r="BM43" s="118">
        <v>0</v>
      </c>
      <c r="BN43" s="118">
        <v>0</v>
      </c>
      <c r="BO43" s="118">
        <v>0</v>
      </c>
      <c r="BP43" s="119">
        <v>0</v>
      </c>
      <c r="BQ43" s="117">
        <v>0</v>
      </c>
      <c r="BR43" s="118">
        <v>0</v>
      </c>
      <c r="BS43" s="118">
        <v>0</v>
      </c>
      <c r="BT43" s="118">
        <v>0</v>
      </c>
      <c r="BU43" s="118">
        <v>0</v>
      </c>
      <c r="BV43" s="119">
        <v>0</v>
      </c>
      <c r="BW43" s="117">
        <v>0</v>
      </c>
      <c r="BX43" s="118">
        <v>0</v>
      </c>
      <c r="BY43" s="118">
        <v>0</v>
      </c>
      <c r="BZ43" s="118">
        <v>1</v>
      </c>
      <c r="CA43" s="118">
        <v>2</v>
      </c>
      <c r="CB43" s="119">
        <v>3</v>
      </c>
      <c r="CC43" s="117">
        <v>0</v>
      </c>
      <c r="CD43" s="118">
        <v>0</v>
      </c>
      <c r="CE43" s="118">
        <v>0</v>
      </c>
      <c r="CF43" s="118">
        <v>0</v>
      </c>
      <c r="CG43" s="118">
        <v>0</v>
      </c>
      <c r="CH43" s="119">
        <v>0</v>
      </c>
      <c r="CI43" s="117">
        <v>4.0191752864404684</v>
      </c>
      <c r="CJ43" s="118">
        <v>7.5</v>
      </c>
      <c r="CK43" s="118">
        <v>9.996945632254123</v>
      </c>
      <c r="CL43" s="118">
        <v>10.996853546910753</v>
      </c>
      <c r="CM43" s="118">
        <v>13.794211263817902</v>
      </c>
      <c r="CN43" s="119">
        <v>17.075599798833636</v>
      </c>
      <c r="CO43" s="117">
        <v>0</v>
      </c>
      <c r="CP43" s="118">
        <v>1.7023321126760564</v>
      </c>
      <c r="CQ43" s="118">
        <v>2.1999195499296769</v>
      </c>
      <c r="CR43" s="118">
        <v>3.1998829817158936</v>
      </c>
      <c r="CS43" s="118">
        <v>0</v>
      </c>
      <c r="CT43" s="119">
        <v>0</v>
      </c>
      <c r="CU43" s="117">
        <v>0</v>
      </c>
      <c r="CV43" s="118">
        <v>0</v>
      </c>
      <c r="CW43" s="118">
        <v>0</v>
      </c>
      <c r="CX43" s="118">
        <v>0</v>
      </c>
      <c r="CY43" s="118">
        <v>0</v>
      </c>
      <c r="CZ43" s="119">
        <v>0</v>
      </c>
      <c r="DA43" s="117">
        <v>0</v>
      </c>
      <c r="DB43" s="118">
        <v>5</v>
      </c>
      <c r="DC43" s="118">
        <v>8.9970343520883098</v>
      </c>
      <c r="DD43" s="118">
        <v>8.4971991103056261</v>
      </c>
      <c r="DE43" s="118">
        <v>7.5380519609779224</v>
      </c>
      <c r="DF43" s="119">
        <v>9.3161463398451509</v>
      </c>
      <c r="DG43" s="117">
        <v>0</v>
      </c>
      <c r="DH43" s="118">
        <v>0</v>
      </c>
      <c r="DI43" s="118">
        <v>0</v>
      </c>
      <c r="DJ43" s="118">
        <v>0</v>
      </c>
      <c r="DK43" s="118">
        <v>0</v>
      </c>
      <c r="DL43" s="119">
        <v>0</v>
      </c>
      <c r="DM43" s="117"/>
      <c r="DN43" s="118"/>
      <c r="DO43" s="118"/>
      <c r="DP43" s="118"/>
      <c r="DQ43" s="118"/>
      <c r="DR43" s="119"/>
    </row>
    <row r="44" spans="2:122" s="5" customFormat="1" ht="12.75">
      <c r="B44" s="30" t="s">
        <v>297</v>
      </c>
      <c r="C44" s="123"/>
      <c r="D44" s="124"/>
      <c r="E44" s="124"/>
      <c r="F44" s="124"/>
      <c r="G44" s="124"/>
      <c r="H44" s="125"/>
      <c r="I44" s="123"/>
      <c r="J44" s="124"/>
      <c r="K44" s="124"/>
      <c r="L44" s="124"/>
      <c r="M44" s="124"/>
      <c r="N44" s="125"/>
      <c r="O44" s="123"/>
      <c r="P44" s="124"/>
      <c r="Q44" s="124"/>
      <c r="R44" s="124"/>
      <c r="S44" s="124"/>
      <c r="T44" s="125"/>
      <c r="U44" s="123"/>
      <c r="V44" s="124"/>
      <c r="W44" s="124"/>
      <c r="X44" s="124"/>
      <c r="Y44" s="124"/>
      <c r="Z44" s="125"/>
      <c r="AA44" s="123"/>
      <c r="AB44" s="124"/>
      <c r="AC44" s="124"/>
      <c r="AD44" s="124"/>
      <c r="AE44" s="124"/>
      <c r="AF44" s="125"/>
      <c r="AG44" s="123"/>
      <c r="AH44" s="124"/>
      <c r="AI44" s="124"/>
      <c r="AJ44" s="124"/>
      <c r="AK44" s="124"/>
      <c r="AL44" s="125"/>
      <c r="AM44" s="123"/>
      <c r="AN44" s="124"/>
      <c r="AO44" s="124"/>
      <c r="AP44" s="124"/>
      <c r="AQ44" s="124"/>
      <c r="AR44" s="125"/>
      <c r="AS44" s="123"/>
      <c r="AT44" s="124"/>
      <c r="AU44" s="124"/>
      <c r="AV44" s="124"/>
      <c r="AW44" s="124"/>
      <c r="AX44" s="125"/>
      <c r="AY44" s="123"/>
      <c r="AZ44" s="124"/>
      <c r="BA44" s="124"/>
      <c r="BB44" s="124"/>
      <c r="BC44" s="124"/>
      <c r="BD44" s="125"/>
      <c r="BE44" s="123"/>
      <c r="BF44" s="124"/>
      <c r="BG44" s="124"/>
      <c r="BH44" s="124"/>
      <c r="BI44" s="124"/>
      <c r="BJ44" s="125"/>
      <c r="BK44" s="123"/>
      <c r="BL44" s="124"/>
      <c r="BM44" s="124"/>
      <c r="BN44" s="124"/>
      <c r="BO44" s="124"/>
      <c r="BP44" s="125"/>
      <c r="BQ44" s="123"/>
      <c r="BR44" s="124"/>
      <c r="BS44" s="124"/>
      <c r="BT44" s="124"/>
      <c r="BU44" s="124"/>
      <c r="BV44" s="125"/>
      <c r="BW44" s="123"/>
      <c r="BX44" s="124"/>
      <c r="BY44" s="124"/>
      <c r="BZ44" s="124"/>
      <c r="CA44" s="124"/>
      <c r="CB44" s="125"/>
      <c r="CC44" s="123"/>
      <c r="CD44" s="124"/>
      <c r="CE44" s="124"/>
      <c r="CF44" s="124"/>
      <c r="CG44" s="124"/>
      <c r="CH44" s="125"/>
      <c r="CI44" s="123"/>
      <c r="CJ44" s="124"/>
      <c r="CK44" s="124"/>
      <c r="CL44" s="124"/>
      <c r="CM44" s="124"/>
      <c r="CN44" s="125"/>
      <c r="CO44" s="123"/>
      <c r="CP44" s="124"/>
      <c r="CQ44" s="124"/>
      <c r="CR44" s="124"/>
      <c r="CS44" s="124"/>
      <c r="CT44" s="125"/>
      <c r="CU44" s="123"/>
      <c r="CV44" s="124"/>
      <c r="CW44" s="124"/>
      <c r="CX44" s="124"/>
      <c r="CY44" s="124"/>
      <c r="CZ44" s="125"/>
      <c r="DA44" s="123"/>
      <c r="DB44" s="124"/>
      <c r="DC44" s="124"/>
      <c r="DD44" s="124"/>
      <c r="DE44" s="124"/>
      <c r="DF44" s="125"/>
      <c r="DG44" s="123"/>
      <c r="DH44" s="124"/>
      <c r="DI44" s="124"/>
      <c r="DJ44" s="124"/>
      <c r="DK44" s="124"/>
      <c r="DL44" s="125"/>
      <c r="DM44" s="123"/>
      <c r="DN44" s="124"/>
      <c r="DO44" s="124"/>
      <c r="DP44" s="124"/>
      <c r="DQ44" s="124"/>
      <c r="DR44" s="125"/>
    </row>
    <row r="45" spans="2:122" s="17" customFormat="1">
      <c r="B45" s="27" t="s">
        <v>6</v>
      </c>
      <c r="C45" s="117"/>
      <c r="D45" s="118"/>
      <c r="E45" s="118" t="str">
        <f t="shared" ref="E45:H46" si="374">IFERROR((IF((E$11/E41)&lt;0,"NM",(E$11/E41))),"NA")</f>
        <v>NM</v>
      </c>
      <c r="F45" s="118" t="str">
        <f t="shared" si="374"/>
        <v>NM</v>
      </c>
      <c r="G45" s="118" t="str">
        <f t="shared" si="374"/>
        <v>NM</v>
      </c>
      <c r="H45" s="119" t="str">
        <f t="shared" si="374"/>
        <v>NM</v>
      </c>
      <c r="I45" s="117"/>
      <c r="J45" s="118"/>
      <c r="K45" s="118">
        <f t="shared" ref="K45:N45" si="375">IFERROR((IF((K$11/K41)&lt;0,"NM",(K$11/K41))),"NA")</f>
        <v>139.06432721982566</v>
      </c>
      <c r="L45" s="118">
        <f t="shared" si="375"/>
        <v>130.90133818032714</v>
      </c>
      <c r="M45" s="118">
        <f t="shared" si="375"/>
        <v>102.34923970718992</v>
      </c>
      <c r="N45" s="119">
        <f t="shared" si="375"/>
        <v>76.81517201662227</v>
      </c>
      <c r="O45" s="117"/>
      <c r="P45" s="118"/>
      <c r="Q45" s="118">
        <f t="shared" ref="Q45:T45" si="376">IFERROR((IF((Q$11/Q41)&lt;0,"NM",(Q$11/Q41))),"NA")</f>
        <v>162.49297833463808</v>
      </c>
      <c r="R45" s="118" t="str">
        <f t="shared" si="376"/>
        <v>NM</v>
      </c>
      <c r="S45" s="118" t="str">
        <f t="shared" si="376"/>
        <v>NM</v>
      </c>
      <c r="T45" s="119">
        <f t="shared" si="376"/>
        <v>374.3337218823134</v>
      </c>
      <c r="U45" s="117"/>
      <c r="V45" s="118"/>
      <c r="W45" s="118">
        <f t="shared" ref="W45:Z45" si="377">IFERROR((IF((W$11/W41)&lt;0,"NM",(W$11/W41))),"NA")</f>
        <v>57.852374831585927</v>
      </c>
      <c r="X45" s="118">
        <f t="shared" si="377"/>
        <v>63.786503505735581</v>
      </c>
      <c r="Y45" s="118">
        <f t="shared" si="377"/>
        <v>52.654773046664431</v>
      </c>
      <c r="Z45" s="119">
        <f t="shared" si="377"/>
        <v>41.596017724628616</v>
      </c>
      <c r="AA45" s="117"/>
      <c r="AB45" s="118"/>
      <c r="AC45" s="118">
        <f t="shared" ref="AC45:AF45" si="378">IFERROR((IF((AC$11/AC41)&lt;0,"NM",(AC$11/AC41))),"NA")</f>
        <v>92.142514567708091</v>
      </c>
      <c r="AD45" s="118">
        <f t="shared" si="378"/>
        <v>120.63725752866797</v>
      </c>
      <c r="AE45" s="118">
        <f t="shared" si="378"/>
        <v>82.18703666871302</v>
      </c>
      <c r="AF45" s="119">
        <f t="shared" si="378"/>
        <v>62.952267106332265</v>
      </c>
      <c r="AG45" s="117"/>
      <c r="AH45" s="118"/>
      <c r="AI45" s="118">
        <f t="shared" ref="AI45:AL45" si="379">IFERROR((IF((AI$11/AI41)&lt;0,"NM",(AI$11/AI41))),"NA")</f>
        <v>85.040596227191628</v>
      </c>
      <c r="AJ45" s="118">
        <f t="shared" si="379"/>
        <v>253.74708239263984</v>
      </c>
      <c r="AK45" s="118">
        <f t="shared" si="379"/>
        <v>198.58068312427562</v>
      </c>
      <c r="AL45" s="119">
        <f t="shared" si="379"/>
        <v>93.789294627057401</v>
      </c>
      <c r="AM45" s="117"/>
      <c r="AN45" s="118"/>
      <c r="AO45" s="118">
        <f t="shared" ref="AO45:AR45" si="380">IFERROR((IF((AO$11/AO41)&lt;0,"NM",(AO$11/AO41))),"NA")</f>
        <v>116.96581619316507</v>
      </c>
      <c r="AP45" s="118">
        <f t="shared" si="380"/>
        <v>174.43165477164681</v>
      </c>
      <c r="AQ45" s="118">
        <f t="shared" si="380"/>
        <v>125.01668676525938</v>
      </c>
      <c r="AR45" s="119">
        <f t="shared" si="380"/>
        <v>82.754710836357518</v>
      </c>
      <c r="AS45" s="117"/>
      <c r="AT45" s="118"/>
      <c r="AU45" s="118">
        <f t="shared" ref="AU45:AX45" si="381">IFERROR((IF((AU$11/AU41)&lt;0,"NM",(AU$11/AU41))),"NA")</f>
        <v>158.28927287003444</v>
      </c>
      <c r="AV45" s="118">
        <f t="shared" si="381"/>
        <v>121.87073450730448</v>
      </c>
      <c r="AW45" s="118">
        <f t="shared" si="381"/>
        <v>83.827489045067821</v>
      </c>
      <c r="AX45" s="119">
        <f t="shared" si="381"/>
        <v>62.52204961456804</v>
      </c>
      <c r="AY45" s="117"/>
      <c r="AZ45" s="118"/>
      <c r="BA45" s="118">
        <f t="shared" ref="BA45:BD45" si="382">IFERROR((IF((BA$11/BA41)&lt;0,"NM",(BA$11/BA41))),"NA")</f>
        <v>94.768032894556768</v>
      </c>
      <c r="BB45" s="118">
        <f t="shared" si="382"/>
        <v>100.01032298100792</v>
      </c>
      <c r="BC45" s="118">
        <f t="shared" si="382"/>
        <v>86.16646164686621</v>
      </c>
      <c r="BD45" s="119">
        <f t="shared" si="382"/>
        <v>70.429787107988744</v>
      </c>
      <c r="BE45" s="117"/>
      <c r="BF45" s="118"/>
      <c r="BG45" s="118">
        <f t="shared" ref="BG45:BJ45" si="383">IFERROR((IF((BG$11/BG41)&lt;0,"NM",(BG$11/BG41))),"NA")</f>
        <v>129.65455104551046</v>
      </c>
      <c r="BH45" s="118">
        <f t="shared" si="383"/>
        <v>99.903918292013898</v>
      </c>
      <c r="BI45" s="118">
        <f t="shared" si="383"/>
        <v>81.828803474880672</v>
      </c>
      <c r="BJ45" s="119">
        <f t="shared" si="383"/>
        <v>65.500212901880531</v>
      </c>
      <c r="BK45" s="117"/>
      <c r="BL45" s="118"/>
      <c r="BM45" s="118" t="str">
        <f t="shared" ref="BM45:BP45" si="384">IFERROR((IF((BM$11/BM41)&lt;0,"NM",(BM$11/BM41))),"NA")</f>
        <v>NM</v>
      </c>
      <c r="BN45" s="118" t="str">
        <f t="shared" si="384"/>
        <v>NM</v>
      </c>
      <c r="BO45" s="118" t="str">
        <f t="shared" si="384"/>
        <v>NM</v>
      </c>
      <c r="BP45" s="119" t="str">
        <f t="shared" si="384"/>
        <v>NM</v>
      </c>
      <c r="BQ45" s="117"/>
      <c r="BR45" s="118"/>
      <c r="BS45" s="118">
        <f t="shared" ref="BS45:BV45" si="385">IFERROR((IF((BS$11/BS41)&lt;0,"NM",(BS$11/BS41))),"NA")</f>
        <v>108.48435509152718</v>
      </c>
      <c r="BT45" s="118">
        <f t="shared" si="385"/>
        <v>228.36380783740123</v>
      </c>
      <c r="BU45" s="118">
        <f t="shared" si="385"/>
        <v>143.15366589095723</v>
      </c>
      <c r="BV45" s="119">
        <f t="shared" si="385"/>
        <v>78.369947516288107</v>
      </c>
      <c r="BW45" s="117"/>
      <c r="BX45" s="118"/>
      <c r="BY45" s="118">
        <f t="shared" ref="BY45:CB45" si="386">IFERROR((IF((BY$11/BY41)&lt;0,"NM",(BY$11/BY41))),"NA")</f>
        <v>63.707829996403426</v>
      </c>
      <c r="BZ45" s="118">
        <f t="shared" si="386"/>
        <v>62.68341892996834</v>
      </c>
      <c r="CA45" s="118">
        <f t="shared" si="386"/>
        <v>46.633460876876008</v>
      </c>
      <c r="CB45" s="119">
        <f t="shared" si="386"/>
        <v>39.008782583548516</v>
      </c>
      <c r="CC45" s="117"/>
      <c r="CD45" s="118"/>
      <c r="CE45" s="118">
        <f t="shared" ref="CE45:CH45" si="387">IFERROR((IF((CE$11/CE41)&lt;0,"NM",(CE$11/CE41))),"NA")</f>
        <v>75.370899043219794</v>
      </c>
      <c r="CF45" s="118">
        <f t="shared" si="387"/>
        <v>151.43808125846098</v>
      </c>
      <c r="CG45" s="118">
        <f t="shared" si="387"/>
        <v>121.37189046448539</v>
      </c>
      <c r="CH45" s="119">
        <f t="shared" si="387"/>
        <v>83.423398867299213</v>
      </c>
      <c r="CI45" s="117"/>
      <c r="CJ45" s="118"/>
      <c r="CK45" s="118">
        <f t="shared" ref="CK45:CN45" si="388">IFERROR((IF((CK$11/CK41)&lt;0,"NM",(CK$11/CK41))),"NA")</f>
        <v>103.71912618392912</v>
      </c>
      <c r="CL45" s="118">
        <f t="shared" si="388"/>
        <v>97.130958512160234</v>
      </c>
      <c r="CM45" s="118">
        <f t="shared" si="388"/>
        <v>82.954362385435047</v>
      </c>
      <c r="CN45" s="119">
        <f t="shared" si="388"/>
        <v>67.013165773430799</v>
      </c>
      <c r="CO45" s="117"/>
      <c r="CP45" s="118"/>
      <c r="CQ45" s="118">
        <f t="shared" ref="CQ45:CT45" si="389">IFERROR((IF((CQ$11/CQ41)&lt;0,"NM",(CQ$11/CQ41))),"NA")</f>
        <v>702.86749288353155</v>
      </c>
      <c r="CR45" s="118">
        <f t="shared" si="389"/>
        <v>267.75361760713213</v>
      </c>
      <c r="CS45" s="118">
        <f t="shared" si="389"/>
        <v>140.90206525486923</v>
      </c>
      <c r="CT45" s="119">
        <f t="shared" si="389"/>
        <v>106.62296532729248</v>
      </c>
      <c r="CU45" s="117"/>
      <c r="CV45" s="118"/>
      <c r="CW45" s="118" t="str">
        <f t="shared" ref="CW45:CZ45" si="390">IFERROR((IF((CW$11/CW41)&lt;0,"NM",(CW$11/CW41))),"NA")</f>
        <v>NM</v>
      </c>
      <c r="CX45" s="118" t="str">
        <f t="shared" si="390"/>
        <v>NM</v>
      </c>
      <c r="CY45" s="118" t="str">
        <f t="shared" si="390"/>
        <v>NM</v>
      </c>
      <c r="CZ45" s="119">
        <f t="shared" si="390"/>
        <v>135.21599437267363</v>
      </c>
      <c r="DA45" s="117"/>
      <c r="DB45" s="118"/>
      <c r="DC45" s="118">
        <f t="shared" ref="DC45:DF45" si="391">IFERROR((IF((DC$11/DC41)&lt;0,"NM",(DC$11/DC41))),"NA")</f>
        <v>76.479083354307051</v>
      </c>
      <c r="DD45" s="118">
        <f t="shared" si="391"/>
        <v>79.236904626810542</v>
      </c>
      <c r="DE45" s="118">
        <f t="shared" si="391"/>
        <v>71.729407385227702</v>
      </c>
      <c r="DF45" s="119">
        <f t="shared" si="391"/>
        <v>58.03901959841771</v>
      </c>
      <c r="DG45" s="117"/>
      <c r="DH45" s="118"/>
      <c r="DI45" s="118">
        <f t="shared" ref="DI45:DL46" si="392">IFERROR((IF((DI$11/DI41)&lt;0,"NM",(DI$11/DI41))),"NA")</f>
        <v>129.94850363033353</v>
      </c>
      <c r="DJ45" s="118">
        <f t="shared" si="392"/>
        <v>209.50712562864965</v>
      </c>
      <c r="DK45" s="118">
        <f t="shared" si="392"/>
        <v>149.08348228665383</v>
      </c>
      <c r="DL45" s="119">
        <f t="shared" si="392"/>
        <v>88.126643061280475</v>
      </c>
      <c r="DM45" s="117">
        <f ca="1">(DM17*1000)/DM32</f>
        <v>488.10397855171999</v>
      </c>
      <c r="DN45" s="118">
        <f t="shared" ref="DN45:DR45" ca="1" si="393">(DN17*1000)/DN32</f>
        <v>128.81346252025267</v>
      </c>
      <c r="DO45" s="118">
        <f t="shared" ca="1" si="393"/>
        <v>75.061714735426364</v>
      </c>
      <c r="DP45" s="118">
        <f t="shared" ca="1" si="393"/>
        <v>151.47362352592415</v>
      </c>
      <c r="DQ45" s="118">
        <f t="shared" ca="1" si="393"/>
        <v>109.5432410480865</v>
      </c>
      <c r="DR45" s="119">
        <f t="shared" ca="1" si="393"/>
        <v>81.4035011822846</v>
      </c>
    </row>
    <row r="46" spans="2:122" s="17" customFormat="1">
      <c r="B46" s="27" t="s">
        <v>274</v>
      </c>
      <c r="C46" s="117"/>
      <c r="D46" s="118"/>
      <c r="E46" s="118">
        <f t="shared" si="374"/>
        <v>9.9855468768679003</v>
      </c>
      <c r="F46" s="118">
        <f t="shared" si="374"/>
        <v>7.5711716666560758</v>
      </c>
      <c r="G46" s="118">
        <f t="shared" si="374"/>
        <v>8.8673773618180345</v>
      </c>
      <c r="H46" s="119">
        <f t="shared" si="374"/>
        <v>10.560313406282024</v>
      </c>
      <c r="I46" s="117"/>
      <c r="J46" s="118"/>
      <c r="K46" s="118">
        <f t="shared" ref="K46:N46" si="394">IFERROR((IF((K$11/K42)&lt;0,"NM",(K$11/K42))),"NA")</f>
        <v>20.570211024523129</v>
      </c>
      <c r="L46" s="118">
        <f t="shared" si="394"/>
        <v>17.756211472781324</v>
      </c>
      <c r="M46" s="118">
        <f t="shared" si="394"/>
        <v>15.131159547422021</v>
      </c>
      <c r="N46" s="119">
        <f t="shared" si="394"/>
        <v>12.64109838505725</v>
      </c>
      <c r="O46" s="117"/>
      <c r="P46" s="118"/>
      <c r="Q46" s="118">
        <f t="shared" ref="Q46:T46" si="395">IFERROR((IF((Q$11/Q42)&lt;0,"NM",(Q$11/Q42))),"NA")</f>
        <v>6.2074612912795386</v>
      </c>
      <c r="R46" s="118">
        <f t="shared" si="395"/>
        <v>6.3512307433928274</v>
      </c>
      <c r="S46" s="118">
        <f t="shared" si="395"/>
        <v>6.3951813176541661</v>
      </c>
      <c r="T46" s="119">
        <f t="shared" si="395"/>
        <v>6.2877601480452157</v>
      </c>
      <c r="U46" s="117"/>
      <c r="V46" s="118"/>
      <c r="W46" s="118">
        <f t="shared" ref="W46:Z46" si="396">IFERROR((IF((W$11/W42)&lt;0,"NM",(W$11/W42))),"NA")</f>
        <v>12.9801483521068</v>
      </c>
      <c r="X46" s="118">
        <f t="shared" si="396"/>
        <v>12.226167360777737</v>
      </c>
      <c r="Y46" s="118">
        <f t="shared" si="396"/>
        <v>9.473296930642805</v>
      </c>
      <c r="Z46" s="119">
        <f t="shared" si="396"/>
        <v>7.7160116539181631</v>
      </c>
      <c r="AA46" s="117"/>
      <c r="AB46" s="118"/>
      <c r="AC46" s="118">
        <f t="shared" ref="AC46:AF46" si="397">IFERROR((IF((AC$11/AC42)&lt;0,"NM",(AC$11/AC42))),"NA")</f>
        <v>19.542484085640904</v>
      </c>
      <c r="AD46" s="118">
        <f t="shared" si="397"/>
        <v>16.557401579602946</v>
      </c>
      <c r="AE46" s="118">
        <f t="shared" si="397"/>
        <v>13.781067520373906</v>
      </c>
      <c r="AF46" s="119">
        <f t="shared" si="397"/>
        <v>11.306030785361404</v>
      </c>
      <c r="AG46" s="117"/>
      <c r="AH46" s="118"/>
      <c r="AI46" s="118">
        <f t="shared" ref="AI46:AL46" si="398">IFERROR((IF((AI$11/AI42)&lt;0,"NM",(AI$11/AI42))),"NA")</f>
        <v>24.276874434480078</v>
      </c>
      <c r="AJ46" s="118">
        <f t="shared" si="398"/>
        <v>22.329408209986518</v>
      </c>
      <c r="AK46" s="118">
        <f t="shared" si="398"/>
        <v>31.894923552725412</v>
      </c>
      <c r="AL46" s="119">
        <f t="shared" si="398"/>
        <v>32.365686351039599</v>
      </c>
      <c r="AM46" s="117"/>
      <c r="AN46" s="118"/>
      <c r="AO46" s="118">
        <f t="shared" ref="AO46:AR46" si="399">IFERROR((IF((AO$11/AO42)&lt;0,"NM",(AO$11/AO42))),"NA")</f>
        <v>22.285825391723389</v>
      </c>
      <c r="AP46" s="118">
        <f t="shared" si="399"/>
        <v>20.92184345691275</v>
      </c>
      <c r="AQ46" s="118">
        <f t="shared" si="399"/>
        <v>19.557522518611048</v>
      </c>
      <c r="AR46" s="119">
        <f t="shared" si="399"/>
        <v>18.203518474199658</v>
      </c>
      <c r="AS46" s="117"/>
      <c r="AT46" s="118"/>
      <c r="AU46" s="118">
        <f t="shared" ref="AU46:AX46" si="400">IFERROR((IF((AU$11/AU42)&lt;0,"NM",(AU$11/AU42))),"NA")</f>
        <v>20.028826439020879</v>
      </c>
      <c r="AV46" s="118">
        <f t="shared" si="400"/>
        <v>17.378389763748515</v>
      </c>
      <c r="AW46" s="118">
        <f t="shared" si="400"/>
        <v>15.069511627981759</v>
      </c>
      <c r="AX46" s="119">
        <f t="shared" si="400"/>
        <v>12.849219212461374</v>
      </c>
      <c r="AY46" s="117"/>
      <c r="AZ46" s="118"/>
      <c r="BA46" s="118">
        <f t="shared" ref="BA46:BD46" si="401">IFERROR((IF((BA$11/BA42)&lt;0,"NM",(BA$11/BA42))),"NA")</f>
        <v>21.863479133687836</v>
      </c>
      <c r="BB46" s="118">
        <f t="shared" si="401"/>
        <v>18.15643275509602</v>
      </c>
      <c r="BC46" s="118">
        <f t="shared" si="401"/>
        <v>15.415169106272844</v>
      </c>
      <c r="BD46" s="119">
        <f t="shared" si="401"/>
        <v>13.012935288425602</v>
      </c>
      <c r="BE46" s="117"/>
      <c r="BF46" s="118"/>
      <c r="BG46" s="118">
        <f t="shared" ref="BG46:BJ46" si="402">IFERROR((IF((BG$11/BG42)&lt;0,"NM",(BG$11/BG42))),"NA")</f>
        <v>10.796333522007494</v>
      </c>
      <c r="BH46" s="118">
        <f t="shared" si="402"/>
        <v>10.008314635377364</v>
      </c>
      <c r="BI46" s="118">
        <f t="shared" si="402"/>
        <v>9.1673817624323721</v>
      </c>
      <c r="BJ46" s="119">
        <f t="shared" si="402"/>
        <v>8.2965007427580471</v>
      </c>
      <c r="BK46" s="117"/>
      <c r="BL46" s="118"/>
      <c r="BM46" s="118">
        <f t="shared" ref="BM46:BP46" si="403">IFERROR((IF((BM$11/BM42)&lt;0,"NM",(BM$11/BM42))),"NA")</f>
        <v>6.5156951055066745</v>
      </c>
      <c r="BN46" s="118">
        <f t="shared" si="403"/>
        <v>8.8001717756286997</v>
      </c>
      <c r="BO46" s="118">
        <f t="shared" si="403"/>
        <v>10.740890080790319</v>
      </c>
      <c r="BP46" s="119">
        <f t="shared" si="403"/>
        <v>10.959819483653009</v>
      </c>
      <c r="BQ46" s="117"/>
      <c r="BR46" s="118"/>
      <c r="BS46" s="118">
        <f t="shared" ref="BS46:BV46" si="404">IFERROR((IF((BS$11/BS42)&lt;0,"NM",(BS$11/BS42))),"NA")</f>
        <v>9.423075774694313</v>
      </c>
      <c r="BT46" s="118">
        <f t="shared" si="404"/>
        <v>8.8600602923814584</v>
      </c>
      <c r="BU46" s="118">
        <f t="shared" si="404"/>
        <v>8.3436551600583577</v>
      </c>
      <c r="BV46" s="119">
        <f t="shared" si="404"/>
        <v>7.5408217027770545</v>
      </c>
      <c r="BW46" s="117"/>
      <c r="BX46" s="118"/>
      <c r="BY46" s="118">
        <f t="shared" ref="BY46:CB46" si="405">IFERROR((IF((BY$11/BY42)&lt;0,"NM",(BY$11/BY42))),"NA")</f>
        <v>10.678095852017938</v>
      </c>
      <c r="BZ46" s="118">
        <f t="shared" si="405"/>
        <v>8.3087518069748132</v>
      </c>
      <c r="CA46" s="118">
        <f t="shared" si="405"/>
        <v>7.1210297234527253</v>
      </c>
      <c r="CB46" s="119">
        <f t="shared" si="405"/>
        <v>6.0971967030610852</v>
      </c>
      <c r="CC46" s="117"/>
      <c r="CD46" s="118"/>
      <c r="CE46" s="118">
        <f t="shared" ref="CE46:CH46" si="406">IFERROR((IF((CE$11/CE42)&lt;0,"NM",(CE$11/CE42))),"NA")</f>
        <v>29.999805923690452</v>
      </c>
      <c r="CF46" s="118">
        <f t="shared" si="406"/>
        <v>21.480027732674795</v>
      </c>
      <c r="CG46" s="118">
        <f t="shared" si="406"/>
        <v>17.420309600192581</v>
      </c>
      <c r="CH46" s="119">
        <f t="shared" si="406"/>
        <v>13.663268928291172</v>
      </c>
      <c r="CI46" s="117"/>
      <c r="CJ46" s="118"/>
      <c r="CK46" s="118">
        <f t="shared" ref="CK46:CN46" si="407">IFERROR((IF((CK$11/CK42)&lt;0,"NM",(CK$11/CK42))),"NA")</f>
        <v>28.645067926757239</v>
      </c>
      <c r="CL46" s="118">
        <f t="shared" si="407"/>
        <v>36.141030554668376</v>
      </c>
      <c r="CM46" s="118">
        <f t="shared" si="407"/>
        <v>27.694879823306572</v>
      </c>
      <c r="CN46" s="119">
        <f t="shared" si="407"/>
        <v>21.480677767609954</v>
      </c>
      <c r="CO46" s="117"/>
      <c r="CP46" s="118"/>
      <c r="CQ46" s="118">
        <f t="shared" ref="CQ46:CT46" si="408">IFERROR((IF((CQ$11/CQ42)&lt;0,"NM",(CQ$11/CQ42))),"NA")</f>
        <v>100.16281669357231</v>
      </c>
      <c r="CR46" s="118">
        <f t="shared" si="408"/>
        <v>63.910571742540078</v>
      </c>
      <c r="CS46" s="118">
        <f t="shared" si="408"/>
        <v>43.030927407780609</v>
      </c>
      <c r="CT46" s="119">
        <f t="shared" si="408"/>
        <v>30.05509764362192</v>
      </c>
      <c r="CU46" s="117"/>
      <c r="CV46" s="118"/>
      <c r="CW46" s="118">
        <f t="shared" ref="CW46:CZ46" si="409">IFERROR((IF((CW$11/CW42)&lt;0,"NM",(CW$11/CW42))),"NA")</f>
        <v>8.5081378070750411</v>
      </c>
      <c r="CX46" s="118">
        <f t="shared" si="409"/>
        <v>9.6700039304408349</v>
      </c>
      <c r="CY46" s="118">
        <f t="shared" si="409"/>
        <v>9.7400805156142312</v>
      </c>
      <c r="CZ46" s="119">
        <f t="shared" si="409"/>
        <v>9.0856121290787932</v>
      </c>
      <c r="DA46" s="117"/>
      <c r="DB46" s="118"/>
      <c r="DC46" s="118">
        <f t="shared" ref="DC46:DF46" si="410">IFERROR((IF((DC$11/DC42)&lt;0,"NM",(DC$11/DC42))),"NA")</f>
        <v>24.184880489756264</v>
      </c>
      <c r="DD46" s="118">
        <f t="shared" si="410"/>
        <v>21.135149181148627</v>
      </c>
      <c r="DE46" s="118">
        <f t="shared" si="410"/>
        <v>18.043108393184614</v>
      </c>
      <c r="DF46" s="119">
        <f t="shared" si="410"/>
        <v>15.28030977358536</v>
      </c>
      <c r="DG46" s="117"/>
      <c r="DH46" s="118"/>
      <c r="DI46" s="118">
        <f t="shared" si="392"/>
        <v>25.616765081532641</v>
      </c>
      <c r="DJ46" s="118">
        <f t="shared" si="392"/>
        <v>24.643828696717506</v>
      </c>
      <c r="DK46" s="118">
        <f t="shared" si="392"/>
        <v>17.470254698275792</v>
      </c>
      <c r="DL46" s="119">
        <f t="shared" si="392"/>
        <v>16.498970437655238</v>
      </c>
      <c r="DM46" s="117">
        <f ca="1">(DM17*1000)/DM35</f>
        <v>12.13269603739322</v>
      </c>
      <c r="DN46" s="118">
        <f t="shared" ref="DN46:DR46" ca="1" si="411">(DN17*1000)/DN35</f>
        <v>15.614359836451341</v>
      </c>
      <c r="DO46" s="118">
        <f t="shared" ca="1" si="411"/>
        <v>12.549130577811457</v>
      </c>
      <c r="DP46" s="118">
        <f t="shared" ca="1" si="411"/>
        <v>22.811424473875444</v>
      </c>
      <c r="DQ46" s="118">
        <f t="shared" ca="1" si="411"/>
        <v>19.498754543328296</v>
      </c>
      <c r="DR46" s="119">
        <f t="shared" ca="1" si="411"/>
        <v>16.322913669017474</v>
      </c>
    </row>
    <row r="47" spans="2:122" s="17" customFormat="1">
      <c r="B47" s="27" t="s">
        <v>291</v>
      </c>
      <c r="C47" s="117"/>
      <c r="D47" s="118"/>
      <c r="E47" s="118">
        <f t="shared" ref="E47:F47" si="412">IFERROR((IF((((E$17*1000)+E$38)/E26)&lt;0,"NM",((E$17*1000)+E$38)/E26)),"NA")</f>
        <v>2.0954630815194197</v>
      </c>
      <c r="F47" s="118">
        <f t="shared" si="412"/>
        <v>3.1225199451837899</v>
      </c>
      <c r="G47" s="118">
        <f>IFERROR((IF((((G$17*1000)+G$38)/G26)&lt;0,"NM",((G$17*1000)+G$38)/G26)),"NA")</f>
        <v>2.7943644758904327</v>
      </c>
      <c r="H47" s="119">
        <f>IFERROR((IF((((H$17*1000)+H$38)/H26)&lt;0,"NM",((H$17*1000)+H$38)/H26)),"NA")</f>
        <v>2.4642407570889322</v>
      </c>
      <c r="I47" s="117"/>
      <c r="J47" s="118"/>
      <c r="K47" s="118">
        <f t="shared" ref="K47:L47" si="413">IFERROR((IF((((K$17*1000)+K$38)/K26)&lt;0,"NM",((K$17*1000)+K$38)/K26)),"NA")</f>
        <v>5.1274131200227089</v>
      </c>
      <c r="L47" s="118">
        <f t="shared" si="413"/>
        <v>6.6282118971829043</v>
      </c>
      <c r="M47" s="118">
        <f>IFERROR((IF((((M$17*1000)+M$38)/M26)&lt;0,"NM",((M$17*1000)+M$38)/M26)),"NA")</f>
        <v>5.4957346855224394</v>
      </c>
      <c r="N47" s="119">
        <f>IFERROR((IF((((N$17*1000)+N$38)/N26)&lt;0,"NM",((N$17*1000)+N$38)/N26)),"NA")</f>
        <v>4.4374261277979805</v>
      </c>
      <c r="O47" s="117"/>
      <c r="P47" s="118"/>
      <c r="Q47" s="118" t="str">
        <f t="shared" ref="Q47:R47" si="414">IFERROR((IF((((Q$17*1000)+Q$38)/Q26)&lt;0,"NM",((Q$17*1000)+Q$38)/Q26)),"NA")</f>
        <v>NM</v>
      </c>
      <c r="R47" s="118">
        <f t="shared" si="414"/>
        <v>1.9974557396911943</v>
      </c>
      <c r="S47" s="118">
        <f>IFERROR((IF((((S$17*1000)+S$38)/S26)&lt;0,"NM",((S$17*1000)+S$38)/S26)),"NA")</f>
        <v>1.8085649917581563</v>
      </c>
      <c r="T47" s="119">
        <f>IFERROR((IF((((T$17*1000)+T$38)/T26)&lt;0,"NM",((T$17*1000)+T$38)/T26)),"NA")</f>
        <v>1.5423197073185189</v>
      </c>
      <c r="U47" s="117"/>
      <c r="V47" s="118"/>
      <c r="W47" s="118">
        <f t="shared" ref="W47:X47" si="415">IFERROR((IF((((W$17*1000)+W$38)/W26)&lt;0,"NM",((W$17*1000)+W$38)/W26)),"NA")</f>
        <v>0.16401241406804096</v>
      </c>
      <c r="X47" s="118">
        <f t="shared" si="415"/>
        <v>5.4876388787475454</v>
      </c>
      <c r="Y47" s="118">
        <f>IFERROR((IF((((Y$17*1000)+Y$38)/Y26)&lt;0,"NM",((Y$17*1000)+Y$38)/Y26)),"NA")</f>
        <v>5.0716228968626353</v>
      </c>
      <c r="Z47" s="119">
        <f>IFERROR((IF((((Z$17*1000)+Z$38)/Z26)&lt;0,"NM",((Z$17*1000)+Z$38)/Z26)),"NA")</f>
        <v>4.5199219067177001</v>
      </c>
      <c r="AA47" s="117"/>
      <c r="AB47" s="118"/>
      <c r="AC47" s="118">
        <f t="shared" ref="AC47:AD47" si="416">IFERROR((IF((((AC$17*1000)+AC$38)/AC26)&lt;0,"NM",((AC$17*1000)+AC$38)/AC26)),"NA")</f>
        <v>0.2095453436838467</v>
      </c>
      <c r="AD47" s="118">
        <f t="shared" si="416"/>
        <v>7.668767518077015</v>
      </c>
      <c r="AE47" s="118">
        <f>IFERROR((IF((((AE$17*1000)+AE$38)/AE26)&lt;0,"NM",((AE$17*1000)+AE$38)/AE26)),"NA")</f>
        <v>6.9253030931181776</v>
      </c>
      <c r="AF47" s="119">
        <f>IFERROR((IF((((AF$17*1000)+AF$38)/AF26)&lt;0,"NM",((AF$17*1000)+AF$38)/AF26)),"NA")</f>
        <v>5.8452526173962873</v>
      </c>
      <c r="AG47" s="117"/>
      <c r="AH47" s="118"/>
      <c r="AI47" s="118">
        <f t="shared" ref="AI47:AJ47" si="417">IFERROR((IF((((AI$17*1000)+AI$38)/AI26)&lt;0,"NM",((AI$17*1000)+AI$38)/AI26)),"NA")</f>
        <v>0.48183137668156795</v>
      </c>
      <c r="AJ47" s="118">
        <f t="shared" si="417"/>
        <v>7.626636854926037</v>
      </c>
      <c r="AK47" s="118">
        <f>IFERROR((IF((((AK$17*1000)+AK$38)/AK26)&lt;0,"NM",((AK$17*1000)+AK$38)/AK26)),"NA")</f>
        <v>5.628744283394278</v>
      </c>
      <c r="AL47" s="119">
        <f>IFERROR((IF((((AL$17*1000)+AL$38)/AL26)&lt;0,"NM",((AL$17*1000)+AL$38)/AL26)),"NA")</f>
        <v>5.0612289113751006</v>
      </c>
      <c r="AM47" s="117"/>
      <c r="AN47" s="118"/>
      <c r="AO47" s="118">
        <f t="shared" ref="AO47:AP47" si="418">IFERROR((IF((((AO$17*1000)+AO$38)/AO26)&lt;0,"NM",((AO$17*1000)+AO$38)/AO26)),"NA")</f>
        <v>5.9195209502052837</v>
      </c>
      <c r="AP47" s="118">
        <f t="shared" si="418"/>
        <v>8.6868964720747197</v>
      </c>
      <c r="AQ47" s="118">
        <f>IFERROR((IF((((AQ$17*1000)+AQ$38)/AQ26)&lt;0,"NM",((AQ$17*1000)+AQ$38)/AQ26)),"NA")</f>
        <v>6.1584665736879822</v>
      </c>
      <c r="AR47" s="119">
        <f>IFERROR((IF((((AR$17*1000)+AR$38)/AR26)&lt;0,"NM",((AR$17*1000)+AR$38)/AR26)),"NA")</f>
        <v>5.4188731593793387</v>
      </c>
      <c r="AS47" s="117"/>
      <c r="AT47" s="118"/>
      <c r="AU47" s="118">
        <f t="shared" ref="AU47:AV47" si="419">IFERROR((IF((((AU$17*1000)+AU$38)/AU26)&lt;0,"NM",((AU$17*1000)+AU$38)/AU26)),"NA")</f>
        <v>0.95073953659492161</v>
      </c>
      <c r="AV47" s="118">
        <f t="shared" si="419"/>
        <v>4.103869927658006</v>
      </c>
      <c r="AW47" s="118">
        <f>IFERROR((IF((((AW$17*1000)+AW$38)/AW26)&lt;0,"NM",((AW$17*1000)+AW$38)/AW26)),"NA")</f>
        <v>3.0820077858093624</v>
      </c>
      <c r="AX47" s="119">
        <f>IFERROR((IF((((AX$17*1000)+AX$38)/AX26)&lt;0,"NM",((AX$17*1000)+AX$38)/AX26)),"NA")</f>
        <v>2.3995608237167247</v>
      </c>
      <c r="AY47" s="117"/>
      <c r="AZ47" s="118"/>
      <c r="BA47" s="118">
        <f t="shared" ref="BA47:BB47" si="420">IFERROR((IF((((BA$17*1000)+BA$38)/BA26)&lt;0,"NM",((BA$17*1000)+BA$38)/BA26)),"NA")</f>
        <v>10.266731230313571</v>
      </c>
      <c r="BB47" s="118">
        <f t="shared" si="420"/>
        <v>14.794517757881785</v>
      </c>
      <c r="BC47" s="118">
        <f>IFERROR((IF((((BC$17*1000)+BC$38)/BC26)&lt;0,"NM",((BC$17*1000)+BC$38)/BC26)),"NA")</f>
        <v>13.346912153044547</v>
      </c>
      <c r="BD47" s="119">
        <f>IFERROR((IF((((BD$17*1000)+BD$38)/BD26)&lt;0,"NM",((BD$17*1000)+BD$38)/BD26)),"NA")</f>
        <v>11.017903696592578</v>
      </c>
      <c r="BE47" s="117"/>
      <c r="BF47" s="118"/>
      <c r="BG47" s="118">
        <f t="shared" ref="BG47:BH47" si="421">IFERROR((IF((((BG$17*1000)+BG$38)/BG26)&lt;0,"NM",((BG$17*1000)+BG$38)/BG26)),"NA")</f>
        <v>7.5543802151835946</v>
      </c>
      <c r="BH47" s="118">
        <f t="shared" si="421"/>
        <v>6.9153341043080783</v>
      </c>
      <c r="BI47" s="118">
        <f>IFERROR((IF((((BI$17*1000)+BI$38)/BI26)&lt;0,"NM",((BI$17*1000)+BI$38)/BI26)),"NA")</f>
        <v>6.3359333127271285</v>
      </c>
      <c r="BJ47" s="119">
        <f>IFERROR((IF((((BJ$17*1000)+BJ$38)/BJ26)&lt;0,"NM",((BJ$17*1000)+BJ$38)/BJ26)),"NA")</f>
        <v>5.5098559279681929</v>
      </c>
      <c r="BK47" s="117"/>
      <c r="BL47" s="118"/>
      <c r="BM47" s="118">
        <f t="shared" ref="BM47:BN47" si="422">IFERROR((IF((((BM$17*1000)+BM$38)/BM26)&lt;0,"NM",((BM$17*1000)+BM$38)/BM26)),"NA")</f>
        <v>2.1728100223971523</v>
      </c>
      <c r="BN47" s="118">
        <f t="shared" si="422"/>
        <v>2.3390586108332259</v>
      </c>
      <c r="BO47" s="118">
        <f>IFERROR((IF((((BO$17*1000)+BO$38)/BO26)&lt;0,"NM",((BO$17*1000)+BO$38)/BO26)),"NA")</f>
        <v>1.9639101773294583</v>
      </c>
      <c r="BP47" s="119">
        <f>IFERROR((IF((((BP$17*1000)+BP$38)/BP26)&lt;0,"NM",((BP$17*1000)+BP$38)/BP26)),"NA")</f>
        <v>1.6315108166125334</v>
      </c>
      <c r="BQ47" s="117"/>
      <c r="BR47" s="118"/>
      <c r="BS47" s="118">
        <f t="shared" ref="BS47:BT47" si="423">IFERROR((IF((((BS$17*1000)+BS$38)/BS26)&lt;0,"NM",((BS$17*1000)+BS$38)/BS26)),"NA")</f>
        <v>3.3095493680630157</v>
      </c>
      <c r="BT47" s="118">
        <f t="shared" si="423"/>
        <v>4.629396992382083</v>
      </c>
      <c r="BU47" s="118">
        <f>IFERROR((IF((((BU$17*1000)+BU$38)/BU26)&lt;0,"NM",((BU$17*1000)+BU$38)/BU26)),"NA")</f>
        <v>3.9208223861937381</v>
      </c>
      <c r="BV47" s="119">
        <f>IFERROR((IF((((BV$17*1000)+BV$38)/BV26)&lt;0,"NM",((BV$17*1000)+BV$38)/BV26)),"NA")</f>
        <v>3.3249906083852436</v>
      </c>
      <c r="BW47" s="117"/>
      <c r="BX47" s="118"/>
      <c r="BY47" s="118">
        <f t="shared" ref="BY47:BZ47" si="424">IFERROR((IF((((BY$17*1000)+BY$38)/BY26)&lt;0,"NM",((BY$17*1000)+BY$38)/BY26)),"NA")</f>
        <v>0.18139016884272444</v>
      </c>
      <c r="BZ47" s="118">
        <f t="shared" si="424"/>
        <v>2.3333243001974835</v>
      </c>
      <c r="CA47" s="118">
        <f>IFERROR((IF((((CA$17*1000)+CA$38)/CA26)&lt;0,"NM",((CA$17*1000)+CA$38)/CA26)),"NA")</f>
        <v>1.9647628395533356</v>
      </c>
      <c r="CB47" s="119">
        <f>IFERROR((IF((((CB$17*1000)+CB$38)/CB26)&lt;0,"NM",((CB$17*1000)+CB$38)/CB26)),"NA")</f>
        <v>1.6955694862698356</v>
      </c>
      <c r="CC47" s="117"/>
      <c r="CD47" s="118"/>
      <c r="CE47" s="118">
        <f t="shared" ref="CE47:CF47" si="425">IFERROR((IF((((CE$17*1000)+CE$38)/CE26)&lt;0,"NM",((CE$17*1000)+CE$38)/CE26)),"NA")</f>
        <v>2.3397748076711453</v>
      </c>
      <c r="CF47" s="118">
        <f t="shared" si="425"/>
        <v>2.9445447122824677</v>
      </c>
      <c r="CG47" s="118">
        <f>IFERROR((IF((((CG$17*1000)+CG$38)/CG26)&lt;0,"NM",((CG$17*1000)+CG$38)/CG26)),"NA")</f>
        <v>2.825197497362296</v>
      </c>
      <c r="CH47" s="119">
        <f>IFERROR((IF((((CH$17*1000)+CH$38)/CH26)&lt;0,"NM",((CH$17*1000)+CH$38)/CH26)),"NA")</f>
        <v>2.5928335565152283</v>
      </c>
      <c r="CI47" s="117"/>
      <c r="CJ47" s="118"/>
      <c r="CK47" s="118">
        <f t="shared" ref="CK47:CL47" si="426">IFERROR((IF((((CK$17*1000)+CK$38)/CK26)&lt;0,"NM",((CK$17*1000)+CK$38)/CK26)),"NA")</f>
        <v>5.524068860135551</v>
      </c>
      <c r="CL47" s="118">
        <f t="shared" si="426"/>
        <v>6.6705073995771667</v>
      </c>
      <c r="CM47" s="118">
        <f>IFERROR((IF((((CM$17*1000)+CM$38)/CM26)&lt;0,"NM",((CM$17*1000)+CM$38)/CM26)),"NA")</f>
        <v>5.6970403764742779</v>
      </c>
      <c r="CN47" s="119">
        <f>IFERROR((IF((((CN$17*1000)+CN$38)/CN26)&lt;0,"NM",((CN$17*1000)+CN$38)/CN26)),"NA")</f>
        <v>4.8692084995025722</v>
      </c>
      <c r="CO47" s="117"/>
      <c r="CP47" s="118"/>
      <c r="CQ47" s="118">
        <f t="shared" ref="CQ47:CR47" si="427">IFERROR((IF((((CQ$17*1000)+CQ$38)/CQ26)&lt;0,"NM",((CQ$17*1000)+CQ$38)/CQ26)),"NA")</f>
        <v>6.3251462626880306</v>
      </c>
      <c r="CR47" s="118">
        <f t="shared" si="427"/>
        <v>22.550747044672736</v>
      </c>
      <c r="CS47" s="118">
        <f>IFERROR((IF((((CS$17*1000)+CS$38)/CS26)&lt;0,"NM",((CS$17*1000)+CS$38)/CS26)),"NA")</f>
        <v>15.278578882191059</v>
      </c>
      <c r="CT47" s="119">
        <f>IFERROR((IF((((CT$17*1000)+CT$38)/CT26)&lt;0,"NM",((CT$17*1000)+CT$38)/CT26)),"NA")</f>
        <v>11.580149984881318</v>
      </c>
      <c r="CU47" s="117"/>
      <c r="CV47" s="118"/>
      <c r="CW47" s="118">
        <f t="shared" ref="CW47:CX47" si="428">IFERROR((IF((((CW$17*1000)+CW$38)/CW26)&lt;0,"NM",((CW$17*1000)+CW$38)/CW26)),"NA")</f>
        <v>2.2588445301800144</v>
      </c>
      <c r="CX47" s="118">
        <f t="shared" si="428"/>
        <v>3.2835212917084164</v>
      </c>
      <c r="CY47" s="118">
        <f>IFERROR((IF((((CY$17*1000)+CY$38)/CY26)&lt;0,"NM",((CY$17*1000)+CY$38)/CY26)),"NA")</f>
        <v>2.8519134267579118</v>
      </c>
      <c r="CZ47" s="119">
        <f>IFERROR((IF((((CZ$17*1000)+CZ$38)/CZ26)&lt;0,"NM",((CZ$17*1000)+CZ$38)/CZ26)),"NA")</f>
        <v>2.4552297045704181</v>
      </c>
      <c r="DA47" s="117"/>
      <c r="DB47" s="118"/>
      <c r="DC47" s="118">
        <f t="shared" ref="DC47:DD47" si="429">IFERROR((IF((((DC$17*1000)+DC$38)/DC26)&lt;0,"NM",((DC$17*1000)+DC$38)/DC26)),"NA")</f>
        <v>19.989774379488239</v>
      </c>
      <c r="DD47" s="118">
        <f t="shared" si="429"/>
        <v>23.192389867293784</v>
      </c>
      <c r="DE47" s="118">
        <f>IFERROR((IF((((DE$17*1000)+DE$38)/DE26)&lt;0,"NM",((DE$17*1000)+DE$38)/DE26)),"NA")</f>
        <v>21.214495301924533</v>
      </c>
      <c r="DF47" s="119">
        <f>IFERROR((IF((((DF$17*1000)+DF$38)/DF26)&lt;0,"NM",((DF$17*1000)+DF$38)/DF26)),"NA")</f>
        <v>17.606570874059805</v>
      </c>
      <c r="DG47" s="117"/>
      <c r="DH47" s="118"/>
      <c r="DI47" s="118">
        <f t="shared" ref="DI47:DJ47" si="430">IFERROR((IF((((DI$17*1000)+DI$38)/DI26)&lt;0,"NM",((DI$17*1000)+DI$38)/DI26)),"NA")</f>
        <v>5.1390392769667015</v>
      </c>
      <c r="DJ47" s="118">
        <f t="shared" si="430"/>
        <v>6.2206443268032334</v>
      </c>
      <c r="DK47" s="118">
        <f>IFERROR((IF((((DK$17*1000)+DK$38)/DK26)&lt;0,"NM",((DK$17*1000)+DK$38)/DK26)),"NA")</f>
        <v>5.5840757629166946</v>
      </c>
      <c r="DL47" s="119">
        <f>IFERROR((IF((((DL$17*1000)+DL$38)/DL26)&lt;0,"NM",((DL$17*1000)+DL$38)/DL26)),"NA")</f>
        <v>4.8696266376122717</v>
      </c>
      <c r="DM47" s="117">
        <f t="shared" ref="DM47:DR47" ca="1" si="431">IFERROR((IF((((DM$17*1000)+DM$38)/DM26)&lt;0,"NM",((DM$17*1000)+DM$38)/DM26)),"NA")</f>
        <v>5.699250661756877</v>
      </c>
      <c r="DN47" s="118">
        <f t="shared" ca="1" si="431"/>
        <v>6.4053340823185279</v>
      </c>
      <c r="DO47" s="118">
        <f t="shared" ca="1" si="431"/>
        <v>4.3460268919426568</v>
      </c>
      <c r="DP47" s="118">
        <f t="shared" ca="1" si="431"/>
        <v>7.1004493179612274</v>
      </c>
      <c r="DQ47" s="118">
        <f t="shared" ca="1" si="431"/>
        <v>5.8449249304368553</v>
      </c>
      <c r="DR47" s="119">
        <f t="shared" ca="1" si="431"/>
        <v>4.8440297332058151</v>
      </c>
    </row>
    <row r="48" spans="2:122" s="17" customFormat="1">
      <c r="B48" s="27" t="s">
        <v>275</v>
      </c>
      <c r="C48" s="117"/>
      <c r="D48" s="118"/>
      <c r="E48" s="118">
        <f t="shared" ref="E48:F48" si="432">IFERROR((IF((((E$17*1000)+E$38)/E28)&lt;0,"NM",((E$17*1000)+E$38)/E28)),"NA")</f>
        <v>17.422067113914217</v>
      </c>
      <c r="F48" s="118">
        <f t="shared" si="432"/>
        <v>30.085399384556034</v>
      </c>
      <c r="G48" s="118">
        <f>IFERROR((IF((((G$17*1000)+G$38)/G28)&lt;0,"NM",((G$17*1000)+G$38)/G28)),"NA")</f>
        <v>25.062676751239707</v>
      </c>
      <c r="H48" s="119">
        <f>IFERROR((IF((((H$17*1000)+H$38)/H28)&lt;0,"NM",((H$17*1000)+H$38)/H28)),"NA")</f>
        <v>21.001157049414974</v>
      </c>
      <c r="I48" s="117"/>
      <c r="J48" s="118"/>
      <c r="K48" s="118">
        <f t="shared" ref="K48:L48" si="433">IFERROR((IF((((K$17*1000)+K$38)/K28)&lt;0,"NM",((K$17*1000)+K$38)/K28)),"NA")</f>
        <v>60.394366282378776</v>
      </c>
      <c r="L48" s="118">
        <f t="shared" si="433"/>
        <v>82.031475188728464</v>
      </c>
      <c r="M48" s="118">
        <f>IFERROR((IF((((M$17*1000)+M$38)/M28)&lt;0,"NM",((M$17*1000)+M$38)/M28)),"NA")</f>
        <v>64.415485842113839</v>
      </c>
      <c r="N48" s="119">
        <f>IFERROR((IF((((N$17*1000)+N$38)/N28)&lt;0,"NM",((N$17*1000)+N$38)/N28)),"NA")</f>
        <v>48.947331387529054</v>
      </c>
      <c r="O48" s="117"/>
      <c r="P48" s="118"/>
      <c r="Q48" s="118" t="str">
        <f t="shared" ref="Q48:R48" si="434">IFERROR((IF((((Q$17*1000)+Q$38)/Q28)&lt;0,"NM",((Q$17*1000)+Q$38)/Q28)),"NA")</f>
        <v>NM</v>
      </c>
      <c r="R48" s="118">
        <f t="shared" si="434"/>
        <v>11.810529342175339</v>
      </c>
      <c r="S48" s="118">
        <f>IFERROR((IF((((S$17*1000)+S$38)/S28)&lt;0,"NM",((S$17*1000)+S$38)/S28)),"NA")</f>
        <v>9.8828688074216231</v>
      </c>
      <c r="T48" s="119">
        <f>IFERROR((IF((((T$17*1000)+T$38)/T28)&lt;0,"NM",((T$17*1000)+T$38)/T28)),"NA")</f>
        <v>8.2476989696177441</v>
      </c>
      <c r="U48" s="117"/>
      <c r="V48" s="118"/>
      <c r="W48" s="118">
        <f t="shared" ref="W48:X48" si="435">IFERROR((IF((((W$17*1000)+W$38)/W28)&lt;0,"NM",((W$17*1000)+W$38)/W28)),"NA")</f>
        <v>0.71328940952337738</v>
      </c>
      <c r="X48" s="118">
        <f t="shared" si="435"/>
        <v>24.28983301925566</v>
      </c>
      <c r="Y48" s="118">
        <f>IFERROR((IF((((Y$17*1000)+Y$38)/Y28)&lt;0,"NM",((Y$17*1000)+Y$38)/Y28)),"NA")</f>
        <v>21.766621874946928</v>
      </c>
      <c r="Z48" s="119">
        <f>IFERROR((IF((((Z$17*1000)+Z$38)/Z28)&lt;0,"NM",((Z$17*1000)+Z$38)/Z28)),"NA")</f>
        <v>17.725183947912544</v>
      </c>
      <c r="AA48" s="117"/>
      <c r="AB48" s="118"/>
      <c r="AC48" s="118">
        <f t="shared" ref="AC48:AD48" si="436">IFERROR((IF((((AC$17*1000)+AC$38)/AC28)&lt;0,"NM",((AC$17*1000)+AC$38)/AC28)),"NA")</f>
        <v>1.2264473108272766</v>
      </c>
      <c r="AD48" s="118">
        <f t="shared" si="436"/>
        <v>52.687852508329051</v>
      </c>
      <c r="AE48" s="118">
        <f>IFERROR((IF((((AE$17*1000)+AE$38)/AE28)&lt;0,"NM",((AE$17*1000)+AE$38)/AE28)),"NA")</f>
        <v>43.555365365523116</v>
      </c>
      <c r="AF48" s="119">
        <f>IFERROR((IF((((AF$17*1000)+AF$38)/AF28)&lt;0,"NM",((AF$17*1000)+AF$38)/AF28)),"NA")</f>
        <v>33.787587383793564</v>
      </c>
      <c r="AG48" s="117"/>
      <c r="AH48" s="118"/>
      <c r="AI48" s="118">
        <f t="shared" ref="AI48:AJ48" si="437">IFERROR((IF((((AI$17*1000)+AI$38)/AI28)&lt;0,"NM",((AI$17*1000)+AI$38)/AI28)),"NA")</f>
        <v>2.2049236884767924</v>
      </c>
      <c r="AJ48" s="118">
        <f t="shared" si="437"/>
        <v>41.576208148236717</v>
      </c>
      <c r="AK48" s="118">
        <f>IFERROR((IF((((AK$17*1000)+AK$38)/AK28)&lt;0,"NM",((AK$17*1000)+AK$38)/AK28)),"NA")</f>
        <v>30.424293011359033</v>
      </c>
      <c r="AL48" s="119">
        <f>IFERROR((IF((((AL$17*1000)+AL$38)/AL28)&lt;0,"NM",((AL$17*1000)+AL$38)/AL28)),"NA")</f>
        <v>25.938700945732077</v>
      </c>
      <c r="AM48" s="117"/>
      <c r="AN48" s="118"/>
      <c r="AO48" s="118">
        <f t="shared" ref="AO48:AP48" si="438">IFERROR((IF((((AO$17*1000)+AO$38)/AO28)&lt;0,"NM",((AO$17*1000)+AO$38)/AO28)),"NA")</f>
        <v>26.515824889222163</v>
      </c>
      <c r="AP48" s="118">
        <f t="shared" si="438"/>
        <v>42.953545364628496</v>
      </c>
      <c r="AQ48" s="118">
        <f>IFERROR((IF((((AQ$17*1000)+AQ$38)/AQ28)&lt;0,"NM",((AQ$17*1000)+AQ$38)/AQ28)),"NA")</f>
        <v>30.479751425778026</v>
      </c>
      <c r="AR48" s="119">
        <f>IFERROR((IF((((AR$17*1000)+AR$38)/AR28)&lt;0,"NM",((AR$17*1000)+AR$38)/AR28)),"NA")</f>
        <v>25.339627796464551</v>
      </c>
      <c r="AS48" s="117"/>
      <c r="AT48" s="118"/>
      <c r="AU48" s="118">
        <f t="shared" ref="AU48:AV48" si="439">IFERROR((IF((((AU$17*1000)+AU$38)/AU28)&lt;0,"NM",((AU$17*1000)+AU$38)/AU28)),"NA")</f>
        <v>12.008614460480931</v>
      </c>
      <c r="AV48" s="118">
        <f t="shared" si="439"/>
        <v>57.988933253850988</v>
      </c>
      <c r="AW48" s="118">
        <f>IFERROR((IF((((AW$17*1000)+AW$38)/AW28)&lt;0,"NM",((AW$17*1000)+AW$38)/AW28)),"NA")</f>
        <v>45.798929806972382</v>
      </c>
      <c r="AX48" s="119">
        <f>IFERROR((IF((((AX$17*1000)+AX$38)/AX28)&lt;0,"NM",((AX$17*1000)+AX$38)/AX28)),"NA")</f>
        <v>36.699359020057258</v>
      </c>
      <c r="AY48" s="117"/>
      <c r="AZ48" s="118"/>
      <c r="BA48" s="118">
        <f t="shared" ref="BA48:BB48" si="440">IFERROR((IF((((BA$17*1000)+BA$38)/BA28)&lt;0,"NM",((BA$17*1000)+BA$38)/BA28)),"NA")</f>
        <v>32.173911249926327</v>
      </c>
      <c r="BB48" s="118">
        <f t="shared" si="440"/>
        <v>49.840242438103964</v>
      </c>
      <c r="BC48" s="118">
        <f>IFERROR((IF((((BC$17*1000)+BC$38)/BC28)&lt;0,"NM",((BC$17*1000)+BC$38)/BC28)),"NA")</f>
        <v>44.199588184315807</v>
      </c>
      <c r="BD48" s="119">
        <f>IFERROR((IF((((BD$17*1000)+BD$38)/BD28)&lt;0,"NM",((BD$17*1000)+BD$38)/BD28)),"NA")</f>
        <v>35.317285807672647</v>
      </c>
      <c r="BE48" s="117"/>
      <c r="BF48" s="118"/>
      <c r="BG48" s="118">
        <f t="shared" ref="BG48:BH48" si="441">IFERROR((IF((((BG$17*1000)+BG$38)/BG28)&lt;0,"NM",((BG$17*1000)+BG$38)/BG28)),"NA")</f>
        <v>62.611693224125084</v>
      </c>
      <c r="BH48" s="118">
        <f t="shared" si="441"/>
        <v>49.562700755060405</v>
      </c>
      <c r="BI48" s="118">
        <f>IFERROR((IF((((BI$17*1000)+BI$38)/BI28)&lt;0,"NM",((BI$17*1000)+BI$38)/BI28)),"NA")</f>
        <v>40.614957132866188</v>
      </c>
      <c r="BJ48" s="119">
        <f>IFERROR((IF((((BJ$17*1000)+BJ$38)/BJ28)&lt;0,"NM",((BJ$17*1000)+BJ$38)/BJ28)),"NA")</f>
        <v>33.393066230110257</v>
      </c>
      <c r="BK48" s="117"/>
      <c r="BL48" s="118"/>
      <c r="BM48" s="118">
        <f t="shared" ref="BM48:BN48" si="442">IFERROR((IF((((BM$17*1000)+BM$38)/BM28)&lt;0,"NM",((BM$17*1000)+BM$38)/BM28)),"NA")</f>
        <v>40.04627669118959</v>
      </c>
      <c r="BN48" s="118">
        <f t="shared" si="442"/>
        <v>23.541647050078033</v>
      </c>
      <c r="BO48" s="118">
        <f>IFERROR((IF((((BO$17*1000)+BO$38)/BO28)&lt;0,"NM",((BO$17*1000)+BO$38)/BO28)),"NA")</f>
        <v>15.956717964546598</v>
      </c>
      <c r="BP48" s="119">
        <f>IFERROR((IF((((BP$17*1000)+BP$38)/BP28)&lt;0,"NM",((BP$17*1000)+BP$38)/BP28)),"NA")</f>
        <v>11.431394884362712</v>
      </c>
      <c r="BQ48" s="117"/>
      <c r="BR48" s="118"/>
      <c r="BS48" s="118">
        <f t="shared" ref="BS48:BT48" si="443">IFERROR((IF((((BS$17*1000)+BS$38)/BS28)&lt;0,"NM",((BS$17*1000)+BS$38)/BS28)),"NA")</f>
        <v>17.502728809128079</v>
      </c>
      <c r="BT48" s="118">
        <f t="shared" si="443"/>
        <v>26.036640933420919</v>
      </c>
      <c r="BU48" s="118">
        <f>IFERROR((IF((((BU$17*1000)+BU$38)/BU28)&lt;0,"NM",((BU$17*1000)+BU$38)/BU28)),"NA")</f>
        <v>21.528904731308728</v>
      </c>
      <c r="BV48" s="119">
        <f>IFERROR((IF((((BV$17*1000)+BV$38)/BV28)&lt;0,"NM",((BV$17*1000)+BV$38)/BV28)),"NA")</f>
        <v>17.450591462468942</v>
      </c>
      <c r="BW48" s="117"/>
      <c r="BX48" s="118"/>
      <c r="BY48" s="118">
        <f t="shared" ref="BY48:BZ48" si="444">IFERROR((IF((((BY$17*1000)+BY$38)/BY28)&lt;0,"NM",((BY$17*1000)+BY$38)/BY28)),"NA")</f>
        <v>2.3359115917403104</v>
      </c>
      <c r="BZ48" s="118">
        <f t="shared" si="444"/>
        <v>32.569003009240753</v>
      </c>
      <c r="CA48" s="118">
        <f>IFERROR((IF((((CA$17*1000)+CA$38)/CA28)&lt;0,"NM",((CA$17*1000)+CA$38)/CA28)),"NA")</f>
        <v>25.453064534943351</v>
      </c>
      <c r="CB48" s="119">
        <f>IFERROR((IF((((CB$17*1000)+CB$38)/CB28)&lt;0,"NM",((CB$17*1000)+CB$38)/CB28)),"NA")</f>
        <v>22.1556125286927</v>
      </c>
      <c r="CC48" s="117"/>
      <c r="CD48" s="118"/>
      <c r="CE48" s="118">
        <f t="shared" ref="CE48:CF48" si="445">IFERROR((IF((((CE$17*1000)+CE$38)/CE28)&lt;0,"NM",((CE$17*1000)+CE$38)/CE28)),"NA")</f>
        <v>13.388184953561248</v>
      </c>
      <c r="CF48" s="118">
        <f t="shared" si="445"/>
        <v>17.434949054880192</v>
      </c>
      <c r="CG48" s="118">
        <f>IFERROR((IF((((CG$17*1000)+CG$38)/CG28)&lt;0,"NM",((CG$17*1000)+CG$38)/CG28)),"NA")</f>
        <v>16.451920217276321</v>
      </c>
      <c r="CH48" s="119">
        <f>IFERROR((IF((((CH$17*1000)+CH$38)/CH28)&lt;0,"NM",((CH$17*1000)+CH$38)/CH28)),"NA")</f>
        <v>13.977933980384451</v>
      </c>
      <c r="CI48" s="117"/>
      <c r="CJ48" s="118"/>
      <c r="CK48" s="118">
        <f t="shared" ref="CK48:CL48" si="446">IFERROR((IF((((CK$17*1000)+CK$38)/CK28)&lt;0,"NM",((CK$17*1000)+CK$38)/CK28)),"NA")</f>
        <v>45.939556056568968</v>
      </c>
      <c r="CL48" s="118">
        <f t="shared" si="446"/>
        <v>64.390816326530611</v>
      </c>
      <c r="CM48" s="118">
        <f>IFERROR((IF((((CM$17*1000)+CM$38)/CM28)&lt;0,"NM",((CM$17*1000)+CM$38)/CM28)),"NA")</f>
        <v>54.438356294464739</v>
      </c>
      <c r="CN48" s="119">
        <f>IFERROR((IF((((CN$17*1000)+CN$38)/CN28)&lt;0,"NM",((CN$17*1000)+CN$38)/CN28)),"NA")</f>
        <v>45.474265382811275</v>
      </c>
      <c r="CO48" s="117"/>
      <c r="CP48" s="118"/>
      <c r="CQ48" s="118">
        <f t="shared" ref="CQ48:CR48" si="447">IFERROR((IF((((CQ$17*1000)+CQ$38)/CQ28)&lt;0,"NM",((CQ$17*1000)+CQ$38)/CQ28)),"NA")</f>
        <v>48.55584408326736</v>
      </c>
      <c r="CR48" s="118">
        <f t="shared" si="447"/>
        <v>145.18683713380469</v>
      </c>
      <c r="CS48" s="118">
        <f>IFERROR((IF((((CS$17*1000)+CS$38)/CS28)&lt;0,"NM",((CS$17*1000)+CS$38)/CS28)),"NA")</f>
        <v>94.497627289985445</v>
      </c>
      <c r="CT48" s="119">
        <f>IFERROR((IF((((CT$17*1000)+CT$38)/CT28)&lt;0,"NM",((CT$17*1000)+CT$38)/CT28)),"NA")</f>
        <v>69.897100712409255</v>
      </c>
      <c r="CU48" s="117"/>
      <c r="CV48" s="118"/>
      <c r="CW48" s="118">
        <f t="shared" ref="CW48:CX48" si="448">IFERROR((IF((((CW$17*1000)+CW$38)/CW28)&lt;0,"NM",((CW$17*1000)+CW$38)/CW28)),"NA")</f>
        <v>20.704228018010092</v>
      </c>
      <c r="CX48" s="118">
        <f t="shared" si="448"/>
        <v>42.930844401742647</v>
      </c>
      <c r="CY48" s="118">
        <f>IFERROR((IF((((CY$17*1000)+CY$38)/CY28)&lt;0,"NM",((CY$17*1000)+CY$38)/CY28)),"NA")</f>
        <v>25.736135243489915</v>
      </c>
      <c r="CZ48" s="119">
        <f>IFERROR((IF((((CZ$17*1000)+CZ$38)/CZ28)&lt;0,"NM",((CZ$17*1000)+CZ$38)/CZ28)),"NA")</f>
        <v>19.830050894236678</v>
      </c>
      <c r="DA48" s="117"/>
      <c r="DB48" s="118"/>
      <c r="DC48" s="118">
        <f t="shared" ref="DC48:DD48" si="449">IFERROR((IF((((DC$17*1000)+DC$38)/DC28)&lt;0,"NM",((DC$17*1000)+DC$38)/DC28)),"NA")</f>
        <v>40.373952630033372</v>
      </c>
      <c r="DD48" s="118">
        <f t="shared" si="449"/>
        <v>48.194598754879664</v>
      </c>
      <c r="DE48" s="118">
        <f>IFERROR((IF((((DE$17*1000)+DE$38)/DE28)&lt;0,"NM",((DE$17*1000)+DE$38)/DE28)),"NA")</f>
        <v>43.031430632706972</v>
      </c>
      <c r="DF48" s="119">
        <f>IFERROR((IF((((DF$17*1000)+DF$38)/DF28)&lt;0,"NM",((DF$17*1000)+DF$38)/DF28)),"NA")</f>
        <v>35.003123010059255</v>
      </c>
      <c r="DG48" s="117"/>
      <c r="DH48" s="118"/>
      <c r="DI48" s="118">
        <f t="shared" ref="DI48:DJ48" si="450">IFERROR((IF((((DI$17*1000)+DI$38)/DI28)&lt;0,"NM",((DI$17*1000)+DI$38)/DI28)),"NA")</f>
        <v>29.78441157016384</v>
      </c>
      <c r="DJ48" s="118">
        <f t="shared" si="450"/>
        <v>39.357352076030317</v>
      </c>
      <c r="DK48" s="118">
        <f>IFERROR((IF((((DK$17*1000)+DK$38)/DK28)&lt;0,"NM",((DK$17*1000)+DK$38)/DK28)),"NA")</f>
        <v>35.188717139296351</v>
      </c>
      <c r="DL48" s="119">
        <f>IFERROR((IF((((DL$17*1000)+DL$38)/DL28)&lt;0,"NM",((DL$17*1000)+DL$38)/DL28)),"NA")</f>
        <v>28.680507982248944</v>
      </c>
      <c r="DM48" s="117">
        <f t="shared" ref="DM48:DR48" ca="1" si="451">IFERROR((IF((((DM$17*1000)+DM$38)/DM28)&lt;0,"NM",((DM$17*1000)+DM$38)/DM28)),"NA")</f>
        <v>61.321846358541556</v>
      </c>
      <c r="DN48" s="118">
        <f t="shared" ca="1" si="451"/>
        <v>53.114011408505554</v>
      </c>
      <c r="DO48" s="118">
        <f t="shared" ca="1" si="451"/>
        <v>35.311904059967752</v>
      </c>
      <c r="DP48" s="118">
        <f t="shared" ca="1" si="451"/>
        <v>63.028697877167986</v>
      </c>
      <c r="DQ48" s="118">
        <f t="shared" ca="1" si="451"/>
        <v>50.149817078255673</v>
      </c>
      <c r="DR48" s="119">
        <f t="shared" ca="1" si="451"/>
        <v>40.110701280236377</v>
      </c>
    </row>
    <row r="49" spans="2:122" s="17" customFormat="1">
      <c r="B49" s="27" t="s">
        <v>63</v>
      </c>
      <c r="C49" s="117"/>
      <c r="D49" s="118"/>
      <c r="E49" s="118">
        <f t="shared" ref="E49:H49" si="452">IFERROR((E43/E$11*100),"NA")</f>
        <v>0</v>
      </c>
      <c r="F49" s="118">
        <f t="shared" si="452"/>
        <v>0</v>
      </c>
      <c r="G49" s="118">
        <f t="shared" si="452"/>
        <v>0</v>
      </c>
      <c r="H49" s="119">
        <f t="shared" si="452"/>
        <v>0</v>
      </c>
      <c r="I49" s="117"/>
      <c r="J49" s="118"/>
      <c r="K49" s="118">
        <f t="shared" ref="K49:N49" si="453">IFERROR((K43/K$11*100),"NA")</f>
        <v>0</v>
      </c>
      <c r="L49" s="118">
        <f t="shared" si="453"/>
        <v>0</v>
      </c>
      <c r="M49" s="118">
        <f t="shared" si="453"/>
        <v>0</v>
      </c>
      <c r="N49" s="119">
        <f t="shared" si="453"/>
        <v>0</v>
      </c>
      <c r="O49" s="117"/>
      <c r="P49" s="118"/>
      <c r="Q49" s="118">
        <f t="shared" ref="Q49:T49" si="454">IFERROR((Q43/Q$11*100),"NA")</f>
        <v>0</v>
      </c>
      <c r="R49" s="118">
        <f t="shared" si="454"/>
        <v>0</v>
      </c>
      <c r="S49" s="118">
        <f t="shared" si="454"/>
        <v>0</v>
      </c>
      <c r="T49" s="119">
        <f t="shared" si="454"/>
        <v>0</v>
      </c>
      <c r="U49" s="117"/>
      <c r="V49" s="118"/>
      <c r="W49" s="118">
        <f t="shared" ref="W49:Z49" si="455">IFERROR((W43/W$11*100),"NA")</f>
        <v>0.86061482322971528</v>
      </c>
      <c r="X49" s="118">
        <f t="shared" si="455"/>
        <v>0.82619023030052663</v>
      </c>
      <c r="Y49" s="118">
        <f t="shared" si="455"/>
        <v>0</v>
      </c>
      <c r="Z49" s="119">
        <f t="shared" si="455"/>
        <v>0</v>
      </c>
      <c r="AA49" s="117"/>
      <c r="AB49" s="118"/>
      <c r="AC49" s="118">
        <f t="shared" ref="AC49:AF49" si="456">IFERROR((AC43/AC$11*100),"NA")</f>
        <v>0</v>
      </c>
      <c r="AD49" s="118">
        <f t="shared" si="456"/>
        <v>0</v>
      </c>
      <c r="AE49" s="118">
        <f t="shared" si="456"/>
        <v>0</v>
      </c>
      <c r="AF49" s="119">
        <f t="shared" si="456"/>
        <v>0</v>
      </c>
      <c r="AG49" s="117"/>
      <c r="AH49" s="118"/>
      <c r="AI49" s="118">
        <f t="shared" ref="AI49:AL49" si="457">IFERROR((AI43/AI$11*100),"NA")</f>
        <v>0</v>
      </c>
      <c r="AJ49" s="118">
        <f t="shared" si="457"/>
        <v>0</v>
      </c>
      <c r="AK49" s="118">
        <f t="shared" si="457"/>
        <v>0</v>
      </c>
      <c r="AL49" s="119">
        <f t="shared" si="457"/>
        <v>0</v>
      </c>
      <c r="AM49" s="117"/>
      <c r="AN49" s="118"/>
      <c r="AO49" s="118">
        <f t="shared" ref="AO49:AR49" si="458">IFERROR((AO43/AO$11*100),"NA")</f>
        <v>0.17435524881946968</v>
      </c>
      <c r="AP49" s="118">
        <f t="shared" si="458"/>
        <v>0.25426807119505995</v>
      </c>
      <c r="AQ49" s="118">
        <f t="shared" si="458"/>
        <v>0.25426807119505995</v>
      </c>
      <c r="AR49" s="119">
        <f t="shared" si="458"/>
        <v>0.25426807119505995</v>
      </c>
      <c r="AS49" s="117"/>
      <c r="AT49" s="118"/>
      <c r="AU49" s="118">
        <f t="shared" ref="AU49:AX49" si="459">IFERROR((AU43/AU$11*100),"NA")</f>
        <v>7.0746374248319768E-2</v>
      </c>
      <c r="AV49" s="118">
        <f t="shared" si="459"/>
        <v>0.16979129819596747</v>
      </c>
      <c r="AW49" s="118">
        <f t="shared" si="459"/>
        <v>0.31128404669260701</v>
      </c>
      <c r="AX49" s="119">
        <f t="shared" si="459"/>
        <v>0.45277679518924663</v>
      </c>
      <c r="AY49" s="117"/>
      <c r="AZ49" s="118"/>
      <c r="BA49" s="118">
        <f t="shared" ref="BA49:BD49" si="460">IFERROR((BA43/BA$11*100),"NA")</f>
        <v>0.39201035933072975</v>
      </c>
      <c r="BB49" s="118">
        <f t="shared" si="460"/>
        <v>0.17630085608694238</v>
      </c>
      <c r="BC49" s="118">
        <f t="shared" si="460"/>
        <v>0.20462608330540119</v>
      </c>
      <c r="BD49" s="119">
        <f t="shared" si="460"/>
        <v>0.25034727894390219</v>
      </c>
      <c r="BE49" s="117"/>
      <c r="BF49" s="118"/>
      <c r="BG49" s="118">
        <f t="shared" ref="BG49:BJ49" si="461">IFERROR((BG43/BG$11*100),"NA")</f>
        <v>0.31069409059839681</v>
      </c>
      <c r="BH49" s="118">
        <f t="shared" si="461"/>
        <v>0.37283290871807623</v>
      </c>
      <c r="BI49" s="118">
        <f t="shared" si="461"/>
        <v>0.30551589340634017</v>
      </c>
      <c r="BJ49" s="119">
        <f t="shared" si="461"/>
        <v>0.38167814870235706</v>
      </c>
      <c r="BK49" s="117"/>
      <c r="BL49" s="118"/>
      <c r="BM49" s="118">
        <f t="shared" ref="BM49:BP49" si="462">IFERROR((BM43/BM$11*100),"NA")</f>
        <v>0</v>
      </c>
      <c r="BN49" s="118">
        <f t="shared" si="462"/>
        <v>0</v>
      </c>
      <c r="BO49" s="118">
        <f t="shared" si="462"/>
        <v>0</v>
      </c>
      <c r="BP49" s="119">
        <f t="shared" si="462"/>
        <v>0</v>
      </c>
      <c r="BQ49" s="117"/>
      <c r="BR49" s="118"/>
      <c r="BS49" s="118">
        <f t="shared" ref="BS49:BV49" si="463">IFERROR((BS43/BS$11*100),"NA")</f>
        <v>0</v>
      </c>
      <c r="BT49" s="118">
        <f t="shared" si="463"/>
        <v>0</v>
      </c>
      <c r="BU49" s="118">
        <f t="shared" si="463"/>
        <v>0</v>
      </c>
      <c r="BV49" s="119">
        <f t="shared" si="463"/>
        <v>0</v>
      </c>
      <c r="BW49" s="117"/>
      <c r="BX49" s="118"/>
      <c r="BY49" s="118">
        <f t="shared" ref="BY49:CB49" si="464">IFERROR((BY43/BY$11*100),"NA")</f>
        <v>0</v>
      </c>
      <c r="BZ49" s="118">
        <f t="shared" si="464"/>
        <v>6.848611444029723E-2</v>
      </c>
      <c r="CA49" s="118">
        <f t="shared" si="464"/>
        <v>0.13697222888059446</v>
      </c>
      <c r="CB49" s="119">
        <f t="shared" si="464"/>
        <v>0.20545834332089166</v>
      </c>
      <c r="CC49" s="117"/>
      <c r="CD49" s="118"/>
      <c r="CE49" s="118">
        <f t="shared" ref="CE49:CH49" si="465">IFERROR((CE43/CE$11*100),"NA")</f>
        <v>0</v>
      </c>
      <c r="CF49" s="118">
        <f t="shared" si="465"/>
        <v>0</v>
      </c>
      <c r="CG49" s="118">
        <f t="shared" si="465"/>
        <v>0</v>
      </c>
      <c r="CH49" s="119">
        <f t="shared" si="465"/>
        <v>0</v>
      </c>
      <c r="CI49" s="117"/>
      <c r="CJ49" s="118"/>
      <c r="CK49" s="118">
        <f t="shared" ref="CK49:CN49" si="466">IFERROR((CK43/CK$11*100),"NA")</f>
        <v>0.26209122597210821</v>
      </c>
      <c r="CL49" s="118">
        <f t="shared" si="466"/>
        <v>0.28830594203158516</v>
      </c>
      <c r="CM49" s="118">
        <f t="shared" si="466"/>
        <v>0.36164463371569883</v>
      </c>
      <c r="CN49" s="119">
        <f t="shared" si="466"/>
        <v>0.44767322441427354</v>
      </c>
      <c r="CO49" s="117"/>
      <c r="CP49" s="118"/>
      <c r="CQ49" s="118">
        <f t="shared" ref="CQ49:CT49" si="467">IFERROR((CQ43/CQ$11*100),"NA")</f>
        <v>2.8121175379389966E-2</v>
      </c>
      <c r="CR49" s="118">
        <f t="shared" si="467"/>
        <v>4.0903527824567222E-2</v>
      </c>
      <c r="CS49" s="118">
        <f t="shared" si="467"/>
        <v>0</v>
      </c>
      <c r="CT49" s="119">
        <f t="shared" si="467"/>
        <v>0</v>
      </c>
      <c r="CU49" s="117"/>
      <c r="CV49" s="118"/>
      <c r="CW49" s="118">
        <f t="shared" ref="CW49:CZ49" si="468">IFERROR((CW43/CW$11*100),"NA")</f>
        <v>0</v>
      </c>
      <c r="CX49" s="118">
        <f t="shared" si="468"/>
        <v>0</v>
      </c>
      <c r="CY49" s="118">
        <f t="shared" si="468"/>
        <v>0</v>
      </c>
      <c r="CZ49" s="119">
        <f t="shared" si="468"/>
        <v>0</v>
      </c>
      <c r="DA49" s="117"/>
      <c r="DB49" s="118"/>
      <c r="DC49" s="118">
        <f t="shared" ref="DC49:DF49" si="469">IFERROR((DC43/DC$11*100),"NA")</f>
        <v>0.6655841947170934</v>
      </c>
      <c r="DD49" s="118">
        <f t="shared" si="469"/>
        <v>0.62860729501058821</v>
      </c>
      <c r="DE49" s="118">
        <f t="shared" si="469"/>
        <v>0.55765133796766586</v>
      </c>
      <c r="DF49" s="119">
        <f t="shared" si="469"/>
        <v>0.6891915176508342</v>
      </c>
      <c r="DG49" s="117"/>
      <c r="DH49" s="118"/>
      <c r="DI49" s="118">
        <f t="shared" ref="DI49:DL49" si="470">IFERROR((DI43/DI$11*100),"NA")</f>
        <v>0</v>
      </c>
      <c r="DJ49" s="118">
        <f t="shared" si="470"/>
        <v>0</v>
      </c>
      <c r="DK49" s="118">
        <f t="shared" si="470"/>
        <v>0</v>
      </c>
      <c r="DL49" s="119">
        <f t="shared" si="470"/>
        <v>0</v>
      </c>
      <c r="DM49" s="117"/>
      <c r="DN49" s="118"/>
      <c r="DO49" s="118"/>
      <c r="DP49" s="118"/>
      <c r="DQ49" s="118"/>
      <c r="DR49" s="119"/>
    </row>
    <row r="50" spans="2:122" s="17" customFormat="1" hidden="1">
      <c r="B50" s="27" t="s">
        <v>46</v>
      </c>
      <c r="C50" s="117"/>
      <c r="D50" s="118"/>
      <c r="E50" s="118"/>
      <c r="F50" s="118"/>
      <c r="G50" s="118"/>
      <c r="H50" s="119"/>
      <c r="I50" s="117"/>
      <c r="J50" s="118"/>
      <c r="K50" s="118"/>
      <c r="L50" s="118"/>
      <c r="M50" s="118"/>
      <c r="N50" s="119"/>
      <c r="O50" s="117"/>
      <c r="P50" s="118"/>
      <c r="Q50" s="118"/>
      <c r="R50" s="118"/>
      <c r="S50" s="118"/>
      <c r="T50" s="119"/>
      <c r="U50" s="117"/>
      <c r="V50" s="118"/>
      <c r="W50" s="118"/>
      <c r="X50" s="118"/>
      <c r="Y50" s="118"/>
      <c r="Z50" s="119"/>
      <c r="AA50" s="117"/>
      <c r="AB50" s="118"/>
      <c r="AC50" s="118"/>
      <c r="AD50" s="118"/>
      <c r="AE50" s="118"/>
      <c r="AF50" s="119"/>
      <c r="AG50" s="117"/>
      <c r="AH50" s="118"/>
      <c r="AI50" s="118"/>
      <c r="AJ50" s="118"/>
      <c r="AK50" s="118"/>
      <c r="AL50" s="119"/>
      <c r="AM50" s="117"/>
      <c r="AN50" s="118"/>
      <c r="AO50" s="118"/>
      <c r="AP50" s="118"/>
      <c r="AQ50" s="118"/>
      <c r="AR50" s="119"/>
      <c r="AS50" s="117"/>
      <c r="AT50" s="118"/>
      <c r="AU50" s="118"/>
      <c r="AV50" s="118"/>
      <c r="AW50" s="118"/>
      <c r="AX50" s="119"/>
      <c r="AY50" s="117"/>
      <c r="AZ50" s="118"/>
      <c r="BA50" s="118"/>
      <c r="BB50" s="118"/>
      <c r="BC50" s="118"/>
      <c r="BD50" s="119"/>
      <c r="BE50" s="117"/>
      <c r="BF50" s="118"/>
      <c r="BG50" s="118"/>
      <c r="BH50" s="118"/>
      <c r="BI50" s="118"/>
      <c r="BJ50" s="119"/>
      <c r="BK50" s="117"/>
      <c r="BL50" s="118"/>
      <c r="BM50" s="118"/>
      <c r="BN50" s="118"/>
      <c r="BO50" s="118"/>
      <c r="BP50" s="119"/>
      <c r="BQ50" s="117"/>
      <c r="BR50" s="118"/>
      <c r="BS50" s="118"/>
      <c r="BT50" s="118"/>
      <c r="BU50" s="118"/>
      <c r="BV50" s="119"/>
      <c r="BW50" s="117"/>
      <c r="BX50" s="118"/>
      <c r="BY50" s="118"/>
      <c r="BZ50" s="118"/>
      <c r="CA50" s="118"/>
      <c r="CB50" s="119"/>
      <c r="CC50" s="117"/>
      <c r="CD50" s="118"/>
      <c r="CE50" s="118"/>
      <c r="CF50" s="118"/>
      <c r="CG50" s="118"/>
      <c r="CH50" s="119"/>
      <c r="CI50" s="117"/>
      <c r="CJ50" s="118"/>
      <c r="CK50" s="118"/>
      <c r="CL50" s="118"/>
      <c r="CM50" s="118"/>
      <c r="CN50" s="119"/>
      <c r="CO50" s="117"/>
      <c r="CP50" s="118"/>
      <c r="CQ50" s="118"/>
      <c r="CR50" s="118"/>
      <c r="CS50" s="118"/>
      <c r="CT50" s="119"/>
      <c r="CU50" s="117"/>
      <c r="CV50" s="118"/>
      <c r="CW50" s="118"/>
      <c r="CX50" s="118"/>
      <c r="CY50" s="118"/>
      <c r="CZ50" s="119"/>
      <c r="DA50" s="117"/>
      <c r="DB50" s="118"/>
      <c r="DC50" s="118"/>
      <c r="DD50" s="118"/>
      <c r="DE50" s="118"/>
      <c r="DF50" s="119"/>
      <c r="DG50" s="117"/>
      <c r="DH50" s="118"/>
      <c r="DI50" s="118"/>
      <c r="DJ50" s="118"/>
      <c r="DK50" s="118"/>
      <c r="DL50" s="119"/>
      <c r="DM50" s="117"/>
      <c r="DN50" s="118"/>
      <c r="DO50" s="118"/>
      <c r="DP50" s="118"/>
      <c r="DQ50" s="118"/>
      <c r="DR50" s="119"/>
    </row>
    <row r="51" spans="2:122" s="5" customFormat="1" ht="12.75">
      <c r="B51" s="30" t="s">
        <v>295</v>
      </c>
      <c r="C51" s="123"/>
      <c r="D51" s="124"/>
      <c r="E51" s="124"/>
      <c r="F51" s="124"/>
      <c r="G51" s="124"/>
      <c r="H51" s="125"/>
      <c r="I51" s="123"/>
      <c r="J51" s="124"/>
      <c r="K51" s="124"/>
      <c r="L51" s="124"/>
      <c r="M51" s="124"/>
      <c r="N51" s="125"/>
      <c r="O51" s="123"/>
      <c r="P51" s="124"/>
      <c r="Q51" s="124"/>
      <c r="R51" s="124"/>
      <c r="S51" s="124"/>
      <c r="T51" s="125"/>
      <c r="U51" s="123"/>
      <c r="V51" s="124"/>
      <c r="W51" s="124"/>
      <c r="X51" s="124"/>
      <c r="Y51" s="124"/>
      <c r="Z51" s="125"/>
      <c r="AA51" s="123"/>
      <c r="AB51" s="124"/>
      <c r="AC51" s="124"/>
      <c r="AD51" s="124"/>
      <c r="AE51" s="124"/>
      <c r="AF51" s="125"/>
      <c r="AG51" s="123"/>
      <c r="AH51" s="124"/>
      <c r="AI51" s="124"/>
      <c r="AJ51" s="124"/>
      <c r="AK51" s="124"/>
      <c r="AL51" s="125"/>
      <c r="AM51" s="123"/>
      <c r="AN51" s="124"/>
      <c r="AO51" s="124"/>
      <c r="AP51" s="124"/>
      <c r="AQ51" s="124"/>
      <c r="AR51" s="125"/>
      <c r="AS51" s="123"/>
      <c r="AT51" s="124"/>
      <c r="AU51" s="124"/>
      <c r="AV51" s="124"/>
      <c r="AW51" s="124"/>
      <c r="AX51" s="125"/>
      <c r="AY51" s="123"/>
      <c r="AZ51" s="124"/>
      <c r="BA51" s="124"/>
      <c r="BB51" s="124"/>
      <c r="BC51" s="124"/>
      <c r="BD51" s="125"/>
      <c r="BE51" s="123"/>
      <c r="BF51" s="124"/>
      <c r="BG51" s="124"/>
      <c r="BH51" s="124"/>
      <c r="BI51" s="124"/>
      <c r="BJ51" s="125"/>
      <c r="BK51" s="123"/>
      <c r="BL51" s="124"/>
      <c r="BM51" s="124"/>
      <c r="BN51" s="124"/>
      <c r="BO51" s="124"/>
      <c r="BP51" s="125"/>
      <c r="BQ51" s="123"/>
      <c r="BR51" s="124"/>
      <c r="BS51" s="124"/>
      <c r="BT51" s="124"/>
      <c r="BU51" s="124"/>
      <c r="BV51" s="125"/>
      <c r="BW51" s="123"/>
      <c r="BX51" s="124"/>
      <c r="BY51" s="124"/>
      <c r="BZ51" s="124"/>
      <c r="CA51" s="124"/>
      <c r="CB51" s="125"/>
      <c r="CC51" s="123"/>
      <c r="CD51" s="124"/>
      <c r="CE51" s="124"/>
      <c r="CF51" s="124"/>
      <c r="CG51" s="124"/>
      <c r="CH51" s="125"/>
      <c r="CI51" s="123"/>
      <c r="CJ51" s="124"/>
      <c r="CK51" s="124"/>
      <c r="CL51" s="124"/>
      <c r="CM51" s="124"/>
      <c r="CN51" s="125"/>
      <c r="CO51" s="123"/>
      <c r="CP51" s="124"/>
      <c r="CQ51" s="124"/>
      <c r="CR51" s="124"/>
      <c r="CS51" s="124"/>
      <c r="CT51" s="125"/>
      <c r="CU51" s="123"/>
      <c r="CV51" s="124"/>
      <c r="CW51" s="124"/>
      <c r="CX51" s="124"/>
      <c r="CY51" s="124"/>
      <c r="CZ51" s="125"/>
      <c r="DA51" s="123"/>
      <c r="DB51" s="124"/>
      <c r="DC51" s="124"/>
      <c r="DD51" s="124"/>
      <c r="DE51" s="124"/>
      <c r="DF51" s="125"/>
      <c r="DG51" s="123"/>
      <c r="DH51" s="124"/>
      <c r="DI51" s="124"/>
      <c r="DJ51" s="124"/>
      <c r="DK51" s="124"/>
      <c r="DL51" s="125"/>
      <c r="DM51" s="123"/>
      <c r="DN51" s="124"/>
      <c r="DO51" s="124"/>
      <c r="DP51" s="124"/>
      <c r="DQ51" s="124"/>
      <c r="DR51" s="125"/>
    </row>
    <row r="52" spans="2:122" s="17" customFormat="1">
      <c r="B52" s="27" t="s">
        <v>30</v>
      </c>
      <c r="C52" s="117">
        <f t="shared" ref="C52:DL52" si="471">IFERROR((C28/C$26*100),"NA")</f>
        <v>10.56884082820847</v>
      </c>
      <c r="D52" s="118">
        <f t="shared" si="471"/>
        <v>13.518808488462696</v>
      </c>
      <c r="E52" s="118">
        <f t="shared" si="471"/>
        <v>12.027637523252727</v>
      </c>
      <c r="F52" s="118">
        <f t="shared" si="471"/>
        <v>10.378854889946041</v>
      </c>
      <c r="G52" s="118">
        <f t="shared" si="471"/>
        <v>11.149505312724472</v>
      </c>
      <c r="H52" s="119">
        <f t="shared" si="471"/>
        <v>11.733833289711901</v>
      </c>
      <c r="I52" s="117">
        <f t="shared" ref="I52:AL52" si="472">IFERROR((I28/I$26*100),"NA")</f>
        <v>7.2196730654689052</v>
      </c>
      <c r="J52" s="118">
        <f t="shared" si="472"/>
        <v>8.0658516987358393</v>
      </c>
      <c r="K52" s="118">
        <f t="shared" si="472"/>
        <v>8.4898864507478571</v>
      </c>
      <c r="L52" s="118">
        <f t="shared" si="472"/>
        <v>8.0800837506987246</v>
      </c>
      <c r="M52" s="118">
        <f t="shared" si="472"/>
        <v>8.531697950695909</v>
      </c>
      <c r="N52" s="119">
        <f t="shared" si="472"/>
        <v>9.065716152461297</v>
      </c>
      <c r="O52" s="117">
        <f t="shared" si="472"/>
        <v>9.1470413069286529</v>
      </c>
      <c r="P52" s="118">
        <f t="shared" si="472"/>
        <v>15.5402217641194</v>
      </c>
      <c r="Q52" s="118">
        <f t="shared" si="472"/>
        <v>18.689367013710182</v>
      </c>
      <c r="R52" s="118">
        <f t="shared" si="472"/>
        <v>16.912499701078513</v>
      </c>
      <c r="S52" s="118">
        <f t="shared" si="472"/>
        <v>18.299999999999994</v>
      </c>
      <c r="T52" s="119">
        <f t="shared" si="472"/>
        <v>18.700000000000006</v>
      </c>
      <c r="U52" s="117">
        <f t="shared" ref="U52:AF52" si="473">IFERROR((U28/U$26*100),"NA")</f>
        <v>9.4928240307173528</v>
      </c>
      <c r="V52" s="118">
        <f t="shared" si="473"/>
        <v>17.526853034213847</v>
      </c>
      <c r="W52" s="118">
        <f t="shared" si="473"/>
        <v>22.993810349383239</v>
      </c>
      <c r="X52" s="118">
        <f t="shared" si="473"/>
        <v>22.592328545022291</v>
      </c>
      <c r="Y52" s="118">
        <f t="shared" si="473"/>
        <v>23.300000000000004</v>
      </c>
      <c r="Z52" s="119">
        <f t="shared" si="473"/>
        <v>25.500000000000007</v>
      </c>
      <c r="AA52" s="117">
        <f t="shared" si="473"/>
        <v>16.31064384971404</v>
      </c>
      <c r="AB52" s="118">
        <f t="shared" si="473"/>
        <v>20.225242237148304</v>
      </c>
      <c r="AC52" s="118">
        <f t="shared" si="473"/>
        <v>17.085556128987058</v>
      </c>
      <c r="AD52" s="118">
        <f t="shared" si="473"/>
        <v>14.55509600977704</v>
      </c>
      <c r="AE52" s="118">
        <f t="shared" si="473"/>
        <v>15.900000000000002</v>
      </c>
      <c r="AF52" s="119">
        <f t="shared" si="473"/>
        <v>17.300000000000004</v>
      </c>
      <c r="AG52" s="117">
        <f t="shared" si="472"/>
        <v>20.673611563941282</v>
      </c>
      <c r="AH52" s="118">
        <f t="shared" si="472"/>
        <v>22.839573706460119</v>
      </c>
      <c r="AI52" s="118">
        <f t="shared" si="472"/>
        <v>21.852519395554555</v>
      </c>
      <c r="AJ52" s="118">
        <f t="shared" si="472"/>
        <v>18.343752820684994</v>
      </c>
      <c r="AK52" s="118">
        <f t="shared" si="472"/>
        <v>18.500821962544087</v>
      </c>
      <c r="AL52" s="119">
        <f t="shared" si="472"/>
        <v>19.512268258784442</v>
      </c>
      <c r="AM52" s="117">
        <f t="shared" ref="AM52:DF52" si="474">IFERROR((AM28/AM$26*100),"NA")</f>
        <v>23.286542044222745</v>
      </c>
      <c r="AN52" s="118">
        <f t="shared" si="474"/>
        <v>25.221836528575182</v>
      </c>
      <c r="AO52" s="118">
        <f t="shared" si="474"/>
        <v>22.324483492163125</v>
      </c>
      <c r="AP52" s="118">
        <f t="shared" si="474"/>
        <v>20.223933550379822</v>
      </c>
      <c r="AQ52" s="118">
        <f t="shared" si="474"/>
        <v>20.205107606223795</v>
      </c>
      <c r="AR52" s="119">
        <f t="shared" si="474"/>
        <v>21.38497535522362</v>
      </c>
      <c r="AS52" s="117">
        <f t="shared" ref="AS52:AX52" si="475">IFERROR((AS28/AS$26*100),"NA")</f>
        <v>6.9320524581826994</v>
      </c>
      <c r="AT52" s="118">
        <f t="shared" si="475"/>
        <v>7.5291918031668708</v>
      </c>
      <c r="AU52" s="118">
        <f t="shared" si="475"/>
        <v>7.9171459765296328</v>
      </c>
      <c r="AV52" s="118">
        <f t="shared" si="475"/>
        <v>7.0769881378796899</v>
      </c>
      <c r="AW52" s="118">
        <f t="shared" si="475"/>
        <v>6.7294318858519722</v>
      </c>
      <c r="AX52" s="119">
        <f t="shared" si="475"/>
        <v>6.5384270673645712</v>
      </c>
      <c r="AY52" s="117">
        <f t="shared" si="474"/>
        <v>21.438847482116905</v>
      </c>
      <c r="AZ52" s="118">
        <f t="shared" si="474"/>
        <v>30.468453307320569</v>
      </c>
      <c r="BA52" s="118">
        <f t="shared" si="474"/>
        <v>31.910112359550574</v>
      </c>
      <c r="BB52" s="118">
        <f t="shared" si="474"/>
        <v>29.683880001697283</v>
      </c>
      <c r="BC52" s="118">
        <f t="shared" si="474"/>
        <v>30.196915178003149</v>
      </c>
      <c r="BD52" s="119">
        <f t="shared" si="474"/>
        <v>31.196915178003142</v>
      </c>
      <c r="BE52" s="117">
        <f t="shared" si="474"/>
        <v>21.005446877053178</v>
      </c>
      <c r="BF52" s="118">
        <f t="shared" si="474"/>
        <v>15.669343866248065</v>
      </c>
      <c r="BG52" s="118">
        <f t="shared" si="474"/>
        <v>12.065446286753344</v>
      </c>
      <c r="BH52" s="118">
        <f t="shared" si="474"/>
        <v>13.952698297221053</v>
      </c>
      <c r="BI52" s="118">
        <f t="shared" si="474"/>
        <v>15.600000000000009</v>
      </c>
      <c r="BJ52" s="119">
        <f t="shared" si="474"/>
        <v>16.5</v>
      </c>
      <c r="BK52" s="117">
        <f t="shared" ref="BK52:CB52" si="476">IFERROR((BK28/BK$26*100),"NA")</f>
        <v>2.4851562959118927</v>
      </c>
      <c r="BL52" s="118">
        <f t="shared" si="476"/>
        <v>6.4843823916825887</v>
      </c>
      <c r="BM52" s="118">
        <f t="shared" si="476"/>
        <v>5.4257479144751128</v>
      </c>
      <c r="BN52" s="118">
        <f t="shared" si="476"/>
        <v>9.9358324668514317</v>
      </c>
      <c r="BO52" s="118">
        <f t="shared" si="476"/>
        <v>12.307732590705484</v>
      </c>
      <c r="BP52" s="119">
        <f t="shared" si="476"/>
        <v>14.272193665921886</v>
      </c>
      <c r="BQ52" s="117">
        <f t="shared" si="476"/>
        <v>12.200635727659074</v>
      </c>
      <c r="BR52" s="118">
        <f t="shared" si="476"/>
        <v>17.717586020218722</v>
      </c>
      <c r="BS52" s="118">
        <f t="shared" si="476"/>
        <v>18.908762194481405</v>
      </c>
      <c r="BT52" s="118">
        <f t="shared" si="476"/>
        <v>17.780315841125795</v>
      </c>
      <c r="BU52" s="118">
        <f t="shared" si="476"/>
        <v>18.211899003351636</v>
      </c>
      <c r="BV52" s="119">
        <f t="shared" si="476"/>
        <v>19.053741619797325</v>
      </c>
      <c r="BW52" s="117">
        <f t="shared" si="476"/>
        <v>6.5899447631313128</v>
      </c>
      <c r="BX52" s="118">
        <f t="shared" si="476"/>
        <v>7.842012809787466</v>
      </c>
      <c r="BY52" s="118">
        <f t="shared" si="476"/>
        <v>7.7652839895188146</v>
      </c>
      <c r="BZ52" s="118">
        <f t="shared" si="476"/>
        <v>7.1642484712702235</v>
      </c>
      <c r="CA52" s="118">
        <f t="shared" si="476"/>
        <v>7.7191602482915265</v>
      </c>
      <c r="CB52" s="119">
        <f t="shared" si="476"/>
        <v>7.6530020737363174</v>
      </c>
      <c r="CC52" s="117">
        <f t="shared" si="474"/>
        <v>3.0931719504489745</v>
      </c>
      <c r="CD52" s="118">
        <f t="shared" si="474"/>
        <v>10.728162931418183</v>
      </c>
      <c r="CE52" s="118">
        <f t="shared" si="474"/>
        <v>17.476415330285427</v>
      </c>
      <c r="CF52" s="118">
        <f t="shared" si="474"/>
        <v>16.888748587758357</v>
      </c>
      <c r="CG52" s="118">
        <f t="shared" si="474"/>
        <v>17.172448322448883</v>
      </c>
      <c r="CH52" s="119">
        <f t="shared" si="474"/>
        <v>18.549476340021421</v>
      </c>
      <c r="CI52" s="117">
        <f t="shared" si="474"/>
        <v>7.9652559600813158</v>
      </c>
      <c r="CJ52" s="118">
        <f t="shared" si="474"/>
        <v>11.885829369075315</v>
      </c>
      <c r="CK52" s="118">
        <f t="shared" si="474"/>
        <v>12.024645717806532</v>
      </c>
      <c r="CL52" s="118">
        <f t="shared" si="474"/>
        <v>10.359408033826638</v>
      </c>
      <c r="CM52" s="118">
        <f t="shared" si="474"/>
        <v>10.465121954928588</v>
      </c>
      <c r="CN52" s="119">
        <f t="shared" si="474"/>
        <v>10.707613324839052</v>
      </c>
      <c r="CO52" s="117">
        <f t="shared" si="474"/>
        <v>6.6295911393595652</v>
      </c>
      <c r="CP52" s="118">
        <f t="shared" si="474"/>
        <v>12.758405138830998</v>
      </c>
      <c r="CQ52" s="118">
        <f t="shared" si="474"/>
        <v>13.026539610435306</v>
      </c>
      <c r="CR52" s="118">
        <f t="shared" si="474"/>
        <v>15.53222557213633</v>
      </c>
      <c r="CS52" s="118">
        <f t="shared" si="474"/>
        <v>16.168214293154254</v>
      </c>
      <c r="CT52" s="119">
        <f t="shared" si="474"/>
        <v>16.567425353631908</v>
      </c>
      <c r="CU52" s="117">
        <f t="shared" si="474"/>
        <v>12.200549234439654</v>
      </c>
      <c r="CV52" s="118">
        <f t="shared" si="474"/>
        <v>12.263316755065622</v>
      </c>
      <c r="CW52" s="118">
        <f t="shared" si="474"/>
        <v>10.91006401308516</v>
      </c>
      <c r="CX52" s="118">
        <f t="shared" si="474"/>
        <v>7.6483967121204168</v>
      </c>
      <c r="CY52" s="118">
        <f t="shared" si="474"/>
        <v>11.081358563653483</v>
      </c>
      <c r="CZ52" s="119">
        <f t="shared" si="474"/>
        <v>12.381358563653487</v>
      </c>
      <c r="DA52" s="117">
        <f t="shared" si="474"/>
        <v>43.034368714767282</v>
      </c>
      <c r="DB52" s="118">
        <f t="shared" si="474"/>
        <v>47.640898081455283</v>
      </c>
      <c r="DC52" s="118">
        <f t="shared" si="474"/>
        <v>49.511561482881042</v>
      </c>
      <c r="DD52" s="118">
        <f t="shared" si="474"/>
        <v>48.122383973464608</v>
      </c>
      <c r="DE52" s="118">
        <f t="shared" si="474"/>
        <v>49.3</v>
      </c>
      <c r="DF52" s="119">
        <f t="shared" si="474"/>
        <v>50.3</v>
      </c>
      <c r="DG52" s="117">
        <f t="shared" si="471"/>
        <v>6.2813377253476439</v>
      </c>
      <c r="DH52" s="118">
        <f t="shared" si="471"/>
        <v>13.139632982131205</v>
      </c>
      <c r="DI52" s="118">
        <f t="shared" si="471"/>
        <v>17.254123905924903</v>
      </c>
      <c r="DJ52" s="118">
        <f t="shared" si="471"/>
        <v>15.805545847663296</v>
      </c>
      <c r="DK52" s="118">
        <f t="shared" si="471"/>
        <v>15.868938162229224</v>
      </c>
      <c r="DL52" s="119">
        <f t="shared" si="471"/>
        <v>16.978871645600563</v>
      </c>
      <c r="DM52" s="117">
        <f ca="1">IFERROR((DM28/DM$26*100),"NA")</f>
        <v>9.2939971644591957</v>
      </c>
      <c r="DN52" s="118">
        <f t="shared" ref="DN52:DR52" ca="1" si="477">IFERROR((DN28/DN$26*100),"NA")</f>
        <v>12.059593904618533</v>
      </c>
      <c r="DO52" s="118">
        <f t="shared" ca="1" si="477"/>
        <v>12.307540495585007</v>
      </c>
      <c r="DP52" s="118">
        <f t="shared" ca="1" si="477"/>
        <v>11.26542282659682</v>
      </c>
      <c r="DQ52" s="118">
        <f t="shared" ca="1" si="477"/>
        <v>11.654927716518314</v>
      </c>
      <c r="DR52" s="119">
        <f t="shared" ca="1" si="477"/>
        <v>12.076651812598946</v>
      </c>
    </row>
    <row r="53" spans="2:122" s="17" customFormat="1">
      <c r="B53" s="27" t="s">
        <v>34</v>
      </c>
      <c r="C53" s="117">
        <f t="shared" ref="C53:DL53" si="478">IFERROR((C32/C$26*100),"NA")</f>
        <v>-14.015454607805037</v>
      </c>
      <c r="D53" s="118">
        <f t="shared" si="478"/>
        <v>-1.4834898761341289</v>
      </c>
      <c r="E53" s="118">
        <f t="shared" si="478"/>
        <v>-0.53398722811425126</v>
      </c>
      <c r="F53" s="118">
        <f t="shared" si="478"/>
        <v>-5.3491532496037983</v>
      </c>
      <c r="G53" s="118">
        <f t="shared" si="478"/>
        <v>-4.3924652225878287</v>
      </c>
      <c r="H53" s="119">
        <f t="shared" si="478"/>
        <v>-3.5863524408381031</v>
      </c>
      <c r="I53" s="117">
        <f t="shared" ref="I53:AL53" si="479">IFERROR((I32/I$26*100),"NA")</f>
        <v>4.5538138081916602</v>
      </c>
      <c r="J53" s="118">
        <f t="shared" si="479"/>
        <v>4.8178815590127533</v>
      </c>
      <c r="K53" s="118">
        <f t="shared" si="479"/>
        <v>5.5517376929174791</v>
      </c>
      <c r="L53" s="118">
        <f t="shared" si="479"/>
        <v>4.993775206083698</v>
      </c>
      <c r="M53" s="118">
        <f t="shared" si="479"/>
        <v>5.2972089973998351</v>
      </c>
      <c r="N53" s="119">
        <f t="shared" si="479"/>
        <v>5.7233981829571574</v>
      </c>
      <c r="O53" s="117">
        <f t="shared" si="479"/>
        <v>-18.527969835253483</v>
      </c>
      <c r="P53" s="118">
        <f t="shared" si="479"/>
        <v>-2.9847052015329609</v>
      </c>
      <c r="Q53" s="118">
        <f t="shared" si="479"/>
        <v>1.2420618356156643</v>
      </c>
      <c r="R53" s="118">
        <f t="shared" si="479"/>
        <v>-0.89078604395341177</v>
      </c>
      <c r="S53" s="118">
        <f t="shared" si="479"/>
        <v>-0.2012413731199805</v>
      </c>
      <c r="T53" s="119">
        <f t="shared" si="479"/>
        <v>0.43413088306159686</v>
      </c>
      <c r="U53" s="117">
        <f t="shared" ref="U53:AF53" si="480">IFERROR((U32/U$26*100),"NA")</f>
        <v>-5.0208982259483808</v>
      </c>
      <c r="V53" s="118">
        <f t="shared" si="480"/>
        <v>4.3134053881549939</v>
      </c>
      <c r="W53" s="118">
        <f t="shared" si="480"/>
        <v>9.3541544017096054</v>
      </c>
      <c r="X53" s="118">
        <f t="shared" si="480"/>
        <v>8.4132617890205861</v>
      </c>
      <c r="Y53" s="118">
        <f t="shared" si="480"/>
        <v>9.5919523265587294</v>
      </c>
      <c r="Z53" s="119">
        <f t="shared" si="480"/>
        <v>11.014221286549294</v>
      </c>
      <c r="AA53" s="117">
        <f t="shared" si="480"/>
        <v>3.9172819858172003</v>
      </c>
      <c r="AB53" s="118">
        <f t="shared" si="480"/>
        <v>10.660193052811925</v>
      </c>
      <c r="AC53" s="118">
        <f t="shared" si="480"/>
        <v>7.8894816343965513</v>
      </c>
      <c r="AD53" s="118">
        <f t="shared" si="480"/>
        <v>6.1755587624025523</v>
      </c>
      <c r="AE53" s="118">
        <f t="shared" si="480"/>
        <v>8.204488151089242</v>
      </c>
      <c r="AF53" s="119">
        <f t="shared" si="480"/>
        <v>9.1144749606146238</v>
      </c>
      <c r="AG53" s="117">
        <f t="shared" si="479"/>
        <v>-5.9676799684183885</v>
      </c>
      <c r="AH53" s="118">
        <f t="shared" si="479"/>
        <v>8.2279355665279788</v>
      </c>
      <c r="AI53" s="118">
        <f t="shared" si="479"/>
        <v>9.2406303050682084</v>
      </c>
      <c r="AJ53" s="118">
        <f t="shared" si="479"/>
        <v>2.6124147538028808</v>
      </c>
      <c r="AK53" s="118">
        <f t="shared" si="479"/>
        <v>2.4434569107675741</v>
      </c>
      <c r="AL53" s="119">
        <f t="shared" si="479"/>
        <v>4.6364247983962317</v>
      </c>
      <c r="AM53" s="117">
        <f t="shared" ref="AM53:DF53" si="481">IFERROR((AM32/AM$26*100),"NA")</f>
        <v>6.840848221699515</v>
      </c>
      <c r="AN53" s="118">
        <f t="shared" si="481"/>
        <v>9.6772335605033533</v>
      </c>
      <c r="AO53" s="118">
        <f t="shared" si="481"/>
        <v>7.5270891580491579</v>
      </c>
      <c r="AP53" s="118">
        <f t="shared" si="481"/>
        <v>4.6046888147754528</v>
      </c>
      <c r="AQ53" s="118">
        <f t="shared" si="481"/>
        <v>4.5859209950399826</v>
      </c>
      <c r="AR53" s="119">
        <f t="shared" si="481"/>
        <v>6.1182805186797946</v>
      </c>
      <c r="AS53" s="117">
        <f t="shared" ref="AS53:AX53" si="482">IFERROR((AS32/AS$26*100),"NA")</f>
        <v>-7.4428706315711052E-2</v>
      </c>
      <c r="AT53" s="118">
        <f t="shared" si="482"/>
        <v>2.0740281832002552</v>
      </c>
      <c r="AU53" s="118">
        <f t="shared" si="482"/>
        <v>3.2683995733793028</v>
      </c>
      <c r="AV53" s="118">
        <f t="shared" si="482"/>
        <v>3.2204916400361614</v>
      </c>
      <c r="AW53" s="118">
        <f t="shared" si="482"/>
        <v>3.5206317729598395</v>
      </c>
      <c r="AX53" s="119">
        <f t="shared" si="482"/>
        <v>3.6926170998557115</v>
      </c>
      <c r="AY53" s="117">
        <f t="shared" si="481"/>
        <v>8.2262888769175255</v>
      </c>
      <c r="AZ53" s="118">
        <f t="shared" si="481"/>
        <v>15.74840088463286</v>
      </c>
      <c r="BA53" s="118">
        <f t="shared" si="481"/>
        <v>17.178788021249595</v>
      </c>
      <c r="BB53" s="118">
        <f t="shared" si="481"/>
        <v>14.701065048584883</v>
      </c>
      <c r="BC53" s="118">
        <f t="shared" si="481"/>
        <v>15.359712135204667</v>
      </c>
      <c r="BD53" s="119">
        <f t="shared" si="481"/>
        <v>15.504813719785576</v>
      </c>
      <c r="BE53" s="117">
        <f t="shared" si="481"/>
        <v>12.361231799588834</v>
      </c>
      <c r="BF53" s="118">
        <f t="shared" si="481"/>
        <v>8.769556057242573</v>
      </c>
      <c r="BG53" s="118">
        <f t="shared" si="481"/>
        <v>5.5510036870135178</v>
      </c>
      <c r="BH53" s="118">
        <f t="shared" si="481"/>
        <v>6.8794053657096885</v>
      </c>
      <c r="BI53" s="118">
        <f t="shared" si="481"/>
        <v>7.8028549317271354</v>
      </c>
      <c r="BJ53" s="119">
        <f t="shared" si="481"/>
        <v>8.521008479375924</v>
      </c>
      <c r="BK53" s="117">
        <f t="shared" ref="BK53:CB53" si="483">IFERROR((BK32/BK$26*100),"NA")</f>
        <v>-27.327057525142912</v>
      </c>
      <c r="BL53" s="118">
        <f t="shared" si="483"/>
        <v>-14.082587552750411</v>
      </c>
      <c r="BM53" s="118">
        <f t="shared" si="483"/>
        <v>-11.770650432584851</v>
      </c>
      <c r="BN53" s="118">
        <f t="shared" si="483"/>
        <v>-9.7140896933926015</v>
      </c>
      <c r="BO53" s="118">
        <f t="shared" si="483"/>
        <v>-4.0786593265392739</v>
      </c>
      <c r="BP53" s="119">
        <f t="shared" si="483"/>
        <v>-0.30418905225640469</v>
      </c>
      <c r="BQ53" s="117">
        <f t="shared" si="483"/>
        <v>-9.7974831775398279</v>
      </c>
      <c r="BR53" s="118">
        <f t="shared" si="483"/>
        <v>2.6711052456708106</v>
      </c>
      <c r="BS53" s="118">
        <f t="shared" si="483"/>
        <v>4.8152477032310674</v>
      </c>
      <c r="BT53" s="118">
        <f t="shared" si="483"/>
        <v>2.002714434338015</v>
      </c>
      <c r="BU53" s="118">
        <f t="shared" si="483"/>
        <v>2.7674188007539788</v>
      </c>
      <c r="BV53" s="119">
        <f t="shared" si="483"/>
        <v>4.3412610430443577</v>
      </c>
      <c r="BW53" s="117">
        <f t="shared" si="483"/>
        <v>2.3107761078694633</v>
      </c>
      <c r="BX53" s="118">
        <f t="shared" si="483"/>
        <v>3.6525633013366789</v>
      </c>
      <c r="BY53" s="118">
        <f t="shared" si="483"/>
        <v>3.8867622634401626</v>
      </c>
      <c r="BZ53" s="118">
        <f t="shared" si="483"/>
        <v>3.4533238270453417</v>
      </c>
      <c r="CA53" s="118">
        <f t="shared" si="483"/>
        <v>3.862399663607107</v>
      </c>
      <c r="CB53" s="119">
        <f t="shared" si="483"/>
        <v>3.9606761497969081</v>
      </c>
      <c r="CC53" s="117">
        <f t="shared" si="481"/>
        <v>-17.252433206383422</v>
      </c>
      <c r="CD53" s="118">
        <f t="shared" si="481"/>
        <v>-2.8739158155593332</v>
      </c>
      <c r="CE53" s="118">
        <f t="shared" si="481"/>
        <v>3.0322432197200957</v>
      </c>
      <c r="CF53" s="118">
        <f t="shared" si="481"/>
        <v>1.4361277109750514</v>
      </c>
      <c r="CG53" s="118">
        <f t="shared" si="481"/>
        <v>1.5937172880809636</v>
      </c>
      <c r="CH53" s="119">
        <f t="shared" si="481"/>
        <v>1.9776001477086513</v>
      </c>
      <c r="CI53" s="117">
        <f t="shared" si="481"/>
        <v>4.5231934947329515</v>
      </c>
      <c r="CJ53" s="118">
        <f t="shared" si="481"/>
        <v>8.1044480711135805</v>
      </c>
      <c r="CK53" s="118">
        <f t="shared" si="481"/>
        <v>8.066543438077634</v>
      </c>
      <c r="CL53" s="118">
        <f t="shared" si="481"/>
        <v>6.8416725393469573</v>
      </c>
      <c r="CM53" s="118">
        <f t="shared" si="481"/>
        <v>6.8884724668040018</v>
      </c>
      <c r="CN53" s="119">
        <f t="shared" si="481"/>
        <v>7.3203470543156648</v>
      </c>
      <c r="CO53" s="117">
        <f t="shared" si="481"/>
        <v>-6.9534483936565987</v>
      </c>
      <c r="CP53" s="118">
        <f t="shared" si="481"/>
        <v>0.93881957812110473</v>
      </c>
      <c r="CQ53" s="118">
        <f t="shared" si="481"/>
        <v>4.8007137724919398</v>
      </c>
      <c r="CR53" s="118">
        <f t="shared" si="481"/>
        <v>8.3932183229078383</v>
      </c>
      <c r="CS53" s="118">
        <f t="shared" si="481"/>
        <v>10.752602870293112</v>
      </c>
      <c r="CT53" s="119">
        <f t="shared" si="481"/>
        <v>10.761916142841113</v>
      </c>
      <c r="CU53" s="117">
        <f t="shared" si="481"/>
        <v>-0.57677612736346517</v>
      </c>
      <c r="CV53" s="118">
        <f t="shared" si="481"/>
        <v>0.69864713677229962</v>
      </c>
      <c r="CW53" s="118">
        <f t="shared" si="481"/>
        <v>-0.31838986046881212</v>
      </c>
      <c r="CX53" s="118">
        <f t="shared" si="481"/>
        <v>-3.4734015010334565</v>
      </c>
      <c r="CY53" s="118">
        <f t="shared" si="481"/>
        <v>-0.16490728168250215</v>
      </c>
      <c r="CZ53" s="119">
        <f t="shared" si="481"/>
        <v>1.4095189740698617</v>
      </c>
      <c r="DA53" s="117">
        <f t="shared" si="481"/>
        <v>23.530317838021581</v>
      </c>
      <c r="DB53" s="118">
        <f t="shared" si="481"/>
        <v>30.255437670114844</v>
      </c>
      <c r="DC53" s="118">
        <f t="shared" si="481"/>
        <v>31.670123179795269</v>
      </c>
      <c r="DD53" s="118">
        <f t="shared" si="481"/>
        <v>30.286165150065958</v>
      </c>
      <c r="DE53" s="118">
        <f t="shared" si="481"/>
        <v>30.86871650972774</v>
      </c>
      <c r="DF53" s="119">
        <f t="shared" si="481"/>
        <v>31.898081826993952</v>
      </c>
      <c r="DG53" s="117">
        <f t="shared" si="478"/>
        <v>-10.506454151589397</v>
      </c>
      <c r="DH53" s="118">
        <f t="shared" si="478"/>
        <v>-0.10605839554959134</v>
      </c>
      <c r="DI53" s="118">
        <f t="shared" si="478"/>
        <v>4.8968913782054067</v>
      </c>
      <c r="DJ53" s="118">
        <f t="shared" si="478"/>
        <v>2.8930378322936878</v>
      </c>
      <c r="DK53" s="118">
        <f t="shared" si="478"/>
        <v>3.6772412035589923</v>
      </c>
      <c r="DL53" s="119">
        <f t="shared" si="478"/>
        <v>5.4076711230812098</v>
      </c>
      <c r="DM53" s="117">
        <f ca="1">IFERROR((DM32/DM$26*100),"NA")</f>
        <v>1.1412432808666655</v>
      </c>
      <c r="DN53" s="118">
        <f t="shared" ref="DN53:DR53" ca="1" si="484">IFERROR((DN32/DN$26*100),"NA")</f>
        <v>4.8682701310124559</v>
      </c>
      <c r="DO53" s="118">
        <f t="shared" ca="1" si="484"/>
        <v>5.6204630811341074</v>
      </c>
      <c r="DP53" s="118">
        <f t="shared" ca="1" si="484"/>
        <v>4.5802434008828445</v>
      </c>
      <c r="DQ53" s="118">
        <f t="shared" ca="1" si="484"/>
        <v>5.218553363234915</v>
      </c>
      <c r="DR53" s="119">
        <f t="shared" ca="1" si="484"/>
        <v>5.8305039242759857</v>
      </c>
    </row>
    <row r="54" spans="2:122" s="17" customFormat="1">
      <c r="B54" s="27" t="s">
        <v>292</v>
      </c>
      <c r="C54" s="117">
        <v>-39.088643645425421</v>
      </c>
      <c r="D54" s="118">
        <v>-4.4173701093729205</v>
      </c>
      <c r="E54" s="118">
        <v>-2.1618643349438784</v>
      </c>
      <c r="F54" s="118">
        <v>-18.56102818764321</v>
      </c>
      <c r="G54" s="118">
        <v>-15.770317598186187</v>
      </c>
      <c r="H54" s="119">
        <v>-17.428072792302864</v>
      </c>
      <c r="I54" s="117">
        <v>9.4519944376263805</v>
      </c>
      <c r="J54" s="118">
        <v>11.54154752168777</v>
      </c>
      <c r="K54" s="118">
        <v>15.985433692450071</v>
      </c>
      <c r="L54" s="118">
        <v>14.586163307887043</v>
      </c>
      <c r="M54" s="118">
        <v>15.963890356250616</v>
      </c>
      <c r="N54" s="119">
        <v>17.932003716937082</v>
      </c>
      <c r="O54" s="117">
        <v>-38.520705207052096</v>
      </c>
      <c r="P54" s="118">
        <v>-6.6544036685363306</v>
      </c>
      <c r="Q54" s="118">
        <v>3.820141248501145</v>
      </c>
      <c r="R54" s="118">
        <v>-2.8436416935126663</v>
      </c>
      <c r="S54" s="118">
        <v>-0.69200090560496708</v>
      </c>
      <c r="T54" s="119">
        <v>1.6797204687912199</v>
      </c>
      <c r="U54" s="117">
        <v>-4.6943249054323868</v>
      </c>
      <c r="V54" s="118">
        <v>5.765430091109299</v>
      </c>
      <c r="W54" s="118">
        <v>19.851195197322237</v>
      </c>
      <c r="X54" s="118">
        <v>19.74066688087348</v>
      </c>
      <c r="Y54" s="118">
        <v>20.27377977549359</v>
      </c>
      <c r="Z54" s="119">
        <v>20.446258999655083</v>
      </c>
      <c r="AA54" s="117">
        <v>8.9122927779178109</v>
      </c>
      <c r="AB54" s="118">
        <v>29.772186712879478</v>
      </c>
      <c r="AC54" s="118">
        <v>21.208976309497949</v>
      </c>
      <c r="AD54" s="118">
        <v>13.724948592824468</v>
      </c>
      <c r="AE54" s="118">
        <v>16.767933337131851</v>
      </c>
      <c r="AF54" s="119">
        <v>17.959688038342549</v>
      </c>
      <c r="AG54" s="117" t="s">
        <v>952</v>
      </c>
      <c r="AH54" s="118">
        <v>42.863677950594621</v>
      </c>
      <c r="AI54" s="118">
        <v>33.442026645354552</v>
      </c>
      <c r="AJ54" s="118">
        <v>9.1708540853428921</v>
      </c>
      <c r="AK54" s="118">
        <v>13.228102926111301</v>
      </c>
      <c r="AL54" s="119">
        <v>34.256127752865225</v>
      </c>
      <c r="AM54" s="117">
        <v>15.878591571170356</v>
      </c>
      <c r="AN54" s="118">
        <v>21.872997396358194</v>
      </c>
      <c r="AO54" s="118">
        <v>19.053280793526124</v>
      </c>
      <c r="AP54" s="118">
        <v>11.994292827355276</v>
      </c>
      <c r="AQ54" s="118">
        <v>15.643929642235443</v>
      </c>
      <c r="AR54" s="119">
        <v>21.996957381913916</v>
      </c>
      <c r="AS54" s="117">
        <v>-0.25589817009348725</v>
      </c>
      <c r="AT54" s="118">
        <v>7.5252341206868456</v>
      </c>
      <c r="AU54" s="118">
        <v>13.583251853993602</v>
      </c>
      <c r="AV54" s="118">
        <v>15.270041376503629</v>
      </c>
      <c r="AW54" s="118">
        <v>19.25598043118578</v>
      </c>
      <c r="AX54" s="119">
        <v>22.185899099331039</v>
      </c>
      <c r="AY54" s="117">
        <v>7.8435742338914203</v>
      </c>
      <c r="AZ54" s="118">
        <v>20.026295817052329</v>
      </c>
      <c r="BA54" s="118">
        <v>25.985635044801604</v>
      </c>
      <c r="BB54" s="118">
        <v>20.311776327746216</v>
      </c>
      <c r="BC54" s="118">
        <v>19.814702721005471</v>
      </c>
      <c r="BD54" s="119">
        <v>20.518157148410989</v>
      </c>
      <c r="BE54" s="117">
        <v>20.501896435965847</v>
      </c>
      <c r="BF54" s="118">
        <v>13.964165363852684</v>
      </c>
      <c r="BG54" s="118">
        <v>8.5456562208692812</v>
      </c>
      <c r="BH54" s="118">
        <v>10.397390149786302</v>
      </c>
      <c r="BI54" s="118">
        <v>11.694426187529675</v>
      </c>
      <c r="BJ54" s="119">
        <v>13.298013114254381</v>
      </c>
      <c r="BK54" s="117">
        <v>-142.33729445365333</v>
      </c>
      <c r="BL54" s="118">
        <v>-35.621762867271116</v>
      </c>
      <c r="BM54" s="118">
        <v>-25.261347793541884</v>
      </c>
      <c r="BN54" s="118">
        <v>-32.101112442981183</v>
      </c>
      <c r="BO54" s="118">
        <v>-19.862976939752265</v>
      </c>
      <c r="BP54" s="119">
        <v>-2.017716537909036</v>
      </c>
      <c r="BQ54" s="117">
        <v>-19.892370877411285</v>
      </c>
      <c r="BR54" s="118">
        <v>6.1847281530546905</v>
      </c>
      <c r="BS54" s="118">
        <v>9.6410489356606668</v>
      </c>
      <c r="BT54" s="118">
        <v>4.0041802050643307</v>
      </c>
      <c r="BU54" s="118">
        <v>6.0034140154284481</v>
      </c>
      <c r="BV54" s="119">
        <v>10.108402866696553</v>
      </c>
      <c r="BW54" s="117">
        <v>10.650326628103489</v>
      </c>
      <c r="BX54" s="118">
        <v>19.434933504542769</v>
      </c>
      <c r="BY54" s="118">
        <v>18.962636263398959</v>
      </c>
      <c r="BZ54" s="118">
        <v>15.664140555294507</v>
      </c>
      <c r="CA54" s="118">
        <v>16.445654265111401</v>
      </c>
      <c r="CB54" s="119">
        <v>16.840982190713461</v>
      </c>
      <c r="CC54" s="117">
        <v>-187.00009424774581</v>
      </c>
      <c r="CD54" s="118">
        <v>-51.202000357206792</v>
      </c>
      <c r="CE54" s="118">
        <v>73.427611058959158</v>
      </c>
      <c r="CF54" s="118">
        <v>21.768792325136346</v>
      </c>
      <c r="CG54" s="118">
        <v>20.872405798147703</v>
      </c>
      <c r="CH54" s="119">
        <v>24.173797546885435</v>
      </c>
      <c r="CI54" s="117">
        <v>13.822256232722181</v>
      </c>
      <c r="CJ54" s="118">
        <v>27.786078151023407</v>
      </c>
      <c r="CK54" s="118">
        <v>30.944502221802022</v>
      </c>
      <c r="CL54" s="118">
        <v>32.90340802108831</v>
      </c>
      <c r="CM54" s="118">
        <v>37.802953055069786</v>
      </c>
      <c r="CN54" s="119">
        <v>36.10505683326636</v>
      </c>
      <c r="CO54" s="117">
        <v>-7.6706203509764208</v>
      </c>
      <c r="CP54" s="118">
        <v>1.8057937605398662</v>
      </c>
      <c r="CQ54" s="118">
        <v>15.956470459226853</v>
      </c>
      <c r="CR54" s="118">
        <v>31.176171316313567</v>
      </c>
      <c r="CS54" s="118">
        <v>39.048721966035494</v>
      </c>
      <c r="CT54" s="119">
        <v>35.508374562804832</v>
      </c>
      <c r="CU54" s="117" t="s">
        <v>352</v>
      </c>
      <c r="CV54" s="118">
        <v>1.3900632100397141</v>
      </c>
      <c r="CW54" s="118" t="s">
        <v>352</v>
      </c>
      <c r="CX54" s="118" t="s">
        <v>352</v>
      </c>
      <c r="CY54" s="118" t="s">
        <v>352</v>
      </c>
      <c r="CZ54" s="119">
        <v>6.9529275643404693</v>
      </c>
      <c r="DA54" s="117">
        <v>12.320526702215233</v>
      </c>
      <c r="DB54" s="118">
        <v>28.968627768435695</v>
      </c>
      <c r="DC54" s="118">
        <v>34.568935585038723</v>
      </c>
      <c r="DD54" s="118">
        <v>27.595362450937078</v>
      </c>
      <c r="DE54" s="118">
        <v>26.307455371111182</v>
      </c>
      <c r="DF54" s="119">
        <v>25.520349740502969</v>
      </c>
      <c r="DG54" s="117">
        <v>-19.578816467848988</v>
      </c>
      <c r="DH54" s="118">
        <v>-0.35448738198766344</v>
      </c>
      <c r="DI54" s="118">
        <v>21.703781897614007</v>
      </c>
      <c r="DJ54" s="118">
        <v>11.99046564251424</v>
      </c>
      <c r="DK54" s="118">
        <v>13.714517478422945</v>
      </c>
      <c r="DL54" s="119">
        <v>19.257203022234815</v>
      </c>
      <c r="DM54" s="117">
        <f ca="1">DM32/DM35*100</f>
        <v>2.4856785788537934</v>
      </c>
      <c r="DN54" s="118">
        <f t="shared" ref="DN54:DR54" ca="1" si="485">DN32/DN35*100</f>
        <v>12.121683192854455</v>
      </c>
      <c r="DO54" s="118">
        <f t="shared" ca="1" si="485"/>
        <v>16.718417134545863</v>
      </c>
      <c r="DP54" s="118">
        <f t="shared" ca="1" si="485"/>
        <v>15.05966777771798</v>
      </c>
      <c r="DQ54" s="118">
        <f t="shared" ca="1" si="485"/>
        <v>17.800052615540991</v>
      </c>
      <c r="DR54" s="119">
        <f t="shared" ca="1" si="485"/>
        <v>20.051857023282118</v>
      </c>
    </row>
    <row r="55" spans="2:122" s="17" customFormat="1">
      <c r="B55" s="27" t="s">
        <v>293</v>
      </c>
      <c r="C55" s="117">
        <v>-5.716936466998189</v>
      </c>
      <c r="D55" s="118">
        <v>3.2679523332591698</v>
      </c>
      <c r="E55" s="118">
        <v>4.7828681727266193</v>
      </c>
      <c r="F55" s="118">
        <v>0.30366240662013377</v>
      </c>
      <c r="G55" s="118">
        <v>0.31946984915854215</v>
      </c>
      <c r="H55" s="119">
        <v>1.4738723589253353</v>
      </c>
      <c r="I55" s="117">
        <v>9.4367069084410957</v>
      </c>
      <c r="J55" s="118">
        <v>11.384641795435678</v>
      </c>
      <c r="K55" s="118">
        <v>15.658774295122965</v>
      </c>
      <c r="L55" s="118">
        <v>14.322441531059996</v>
      </c>
      <c r="M55" s="118">
        <v>15.732014143327602</v>
      </c>
      <c r="N55" s="119">
        <v>17.702394870398759</v>
      </c>
      <c r="O55" s="117">
        <v>-2.9933805570009406</v>
      </c>
      <c r="P55" s="118">
        <v>2.7848725092531392</v>
      </c>
      <c r="Q55" s="118">
        <v>6.2368584178805513</v>
      </c>
      <c r="R55" s="118">
        <v>4.5154565382729688</v>
      </c>
      <c r="S55" s="118">
        <v>5.2335310077403632</v>
      </c>
      <c r="T55" s="119">
        <v>6.6412646335431438</v>
      </c>
      <c r="U55" s="117">
        <v>-0.21882583441935141</v>
      </c>
      <c r="V55" s="118">
        <v>6.0155634430227778</v>
      </c>
      <c r="W55" s="118">
        <v>14.442671009328864</v>
      </c>
      <c r="X55" s="118">
        <v>13.673678464929129</v>
      </c>
      <c r="Y55" s="118">
        <v>13.871986122202031</v>
      </c>
      <c r="Z55" s="119">
        <v>14.85028932202866</v>
      </c>
      <c r="AA55" s="117">
        <v>8.3837152302065157</v>
      </c>
      <c r="AB55" s="118">
        <v>21.116139263274214</v>
      </c>
      <c r="AC55" s="118">
        <v>18.18078647930043</v>
      </c>
      <c r="AD55" s="118">
        <v>13.123998718359491</v>
      </c>
      <c r="AE55" s="118">
        <v>16.32932427698487</v>
      </c>
      <c r="AF55" s="119">
        <v>17.566370279476835</v>
      </c>
      <c r="AG55" s="117">
        <v>1.4515162431143565</v>
      </c>
      <c r="AH55" s="118">
        <v>19.630637005583655</v>
      </c>
      <c r="AI55" s="118">
        <v>19.782489058810622</v>
      </c>
      <c r="AJ55" s="118">
        <v>7.6002287084160205</v>
      </c>
      <c r="AK55" s="118">
        <v>7.4645459184869534</v>
      </c>
      <c r="AL55" s="119">
        <v>9.9815253659146244</v>
      </c>
      <c r="AM55" s="117">
        <v>12.091253198800702</v>
      </c>
      <c r="AN55" s="118">
        <v>15.461737338997619</v>
      </c>
      <c r="AO55" s="118">
        <v>11.532662072670055</v>
      </c>
      <c r="AP55" s="118">
        <v>11.646158823419512</v>
      </c>
      <c r="AQ55" s="118">
        <v>9.6591788974236934</v>
      </c>
      <c r="AR55" s="119">
        <v>11.761623591218784</v>
      </c>
      <c r="AS55" s="117">
        <v>-0.97064867861617032</v>
      </c>
      <c r="AT55" s="118">
        <v>6.6625806426452048</v>
      </c>
      <c r="AU55" s="118">
        <v>9.3083006202050598</v>
      </c>
      <c r="AV55" s="118">
        <v>10.200759534440143</v>
      </c>
      <c r="AW55" s="118">
        <v>12.320516176274692</v>
      </c>
      <c r="AX55" s="119">
        <v>14.074190685154452</v>
      </c>
      <c r="AY55" s="117">
        <v>7.0795566212992043</v>
      </c>
      <c r="AZ55" s="118">
        <v>14.884086573709585</v>
      </c>
      <c r="BA55" s="118">
        <v>18.446823761607252</v>
      </c>
      <c r="BB55" s="118">
        <v>17.708700537915323</v>
      </c>
      <c r="BC55" s="118">
        <v>14.304305127465474</v>
      </c>
      <c r="BD55" s="119">
        <v>14.587179036723869</v>
      </c>
      <c r="BE55" s="117">
        <v>19.003745366294091</v>
      </c>
      <c r="BF55" s="118">
        <v>13.221719609520321</v>
      </c>
      <c r="BG55" s="118">
        <v>8.4425846022714524</v>
      </c>
      <c r="BH55" s="118">
        <v>10.032669347105337</v>
      </c>
      <c r="BI55" s="118">
        <v>11.136417503133105</v>
      </c>
      <c r="BJ55" s="119">
        <v>12.664476706865887</v>
      </c>
      <c r="BK55" s="117">
        <v>-16.313841158191316</v>
      </c>
      <c r="BL55" s="118">
        <v>-7.7204455853575187</v>
      </c>
      <c r="BM55" s="118">
        <v>-6.8848986827918761</v>
      </c>
      <c r="BN55" s="118">
        <v>-4.6899402983315275</v>
      </c>
      <c r="BO55" s="118">
        <v>0.71631777491981508</v>
      </c>
      <c r="BP55" s="119">
        <v>6.4436735526921129</v>
      </c>
      <c r="BQ55" s="117">
        <v>-2.0214112446609227</v>
      </c>
      <c r="BR55" s="118">
        <v>7.8885016564657047</v>
      </c>
      <c r="BS55" s="118">
        <v>10.073260332416979</v>
      </c>
      <c r="BT55" s="118">
        <v>5.6516358105409221</v>
      </c>
      <c r="BU55" s="118">
        <v>6.6303949854208284</v>
      </c>
      <c r="BV55" s="119">
        <v>8.9288038919186938</v>
      </c>
      <c r="BW55" s="117">
        <v>8.7443368762535911</v>
      </c>
      <c r="BX55" s="118">
        <v>12.024338847598372</v>
      </c>
      <c r="BY55" s="118">
        <v>10.935656829044147</v>
      </c>
      <c r="BZ55" s="118">
        <v>9.5755022655859285</v>
      </c>
      <c r="CA55" s="118">
        <v>10.248882994992158</v>
      </c>
      <c r="CB55" s="119">
        <v>10.497851006669496</v>
      </c>
      <c r="CC55" s="117">
        <v>-3.8661285748808289</v>
      </c>
      <c r="CD55" s="118">
        <v>2.3282055740682277</v>
      </c>
      <c r="CE55" s="118">
        <v>11.497206306984943</v>
      </c>
      <c r="CF55" s="118">
        <v>8.5819894075776038</v>
      </c>
      <c r="CG55" s="118">
        <v>7.3216395476925946</v>
      </c>
      <c r="CH55" s="119">
        <v>7.4048782857562392</v>
      </c>
      <c r="CI55" s="117">
        <v>9.762260146666863</v>
      </c>
      <c r="CJ55" s="118">
        <v>16.97584690772074</v>
      </c>
      <c r="CK55" s="118">
        <v>18.612525383848652</v>
      </c>
      <c r="CL55" s="118">
        <v>17.285965385801067</v>
      </c>
      <c r="CM55" s="118">
        <v>17.44133901539421</v>
      </c>
      <c r="CN55" s="119">
        <v>18.014652665289667</v>
      </c>
      <c r="CO55" s="117">
        <v>1.9316464185388218</v>
      </c>
      <c r="CP55" s="118">
        <v>2.0155429297576779</v>
      </c>
      <c r="CQ55" s="118">
        <v>7.8585899555476626</v>
      </c>
      <c r="CR55" s="118">
        <v>17.998102817376218</v>
      </c>
      <c r="CS55" s="118">
        <v>25.472820192911634</v>
      </c>
      <c r="CT55" s="119">
        <v>21.96633376972418</v>
      </c>
      <c r="CU55" s="117">
        <v>2.6705294330495684</v>
      </c>
      <c r="CV55" s="118">
        <v>6.2367805492808284</v>
      </c>
      <c r="CW55" s="118">
        <v>3.1878424493578055</v>
      </c>
      <c r="CX55" s="118">
        <v>0.4077525704309749</v>
      </c>
      <c r="CY55" s="118">
        <v>4.5793015720383101</v>
      </c>
      <c r="CZ55" s="119">
        <v>7.1310250507716555</v>
      </c>
      <c r="DA55" s="117">
        <v>11.627285793869529</v>
      </c>
      <c r="DB55" s="118">
        <v>25.237964951611342</v>
      </c>
      <c r="DC55" s="118">
        <v>29.630021520536587</v>
      </c>
      <c r="DD55" s="118">
        <v>23.948447245223615</v>
      </c>
      <c r="DE55" s="118">
        <v>22.739332162506933</v>
      </c>
      <c r="DF55" s="119">
        <v>24.698473659576496</v>
      </c>
      <c r="DG55" s="117" t="s">
        <v>311</v>
      </c>
      <c r="DH55" s="118" t="s">
        <v>311</v>
      </c>
      <c r="DI55" s="118">
        <v>11.005912299868333</v>
      </c>
      <c r="DJ55" s="118">
        <v>7.9861467217919619</v>
      </c>
      <c r="DK55" s="118">
        <v>8.6830642876811304</v>
      </c>
      <c r="DL55" s="119">
        <v>11.126108368343164</v>
      </c>
      <c r="DM55" s="117"/>
      <c r="DN55" s="118"/>
      <c r="DO55" s="118"/>
      <c r="DP55" s="118"/>
      <c r="DQ55" s="118"/>
      <c r="DR55" s="119"/>
    </row>
    <row r="56" spans="2:122">
      <c r="B56" s="24" t="s">
        <v>294</v>
      </c>
      <c r="C56" s="117">
        <v>-7.6539369938412065</v>
      </c>
      <c r="D56" s="118">
        <v>1.901540878323742</v>
      </c>
      <c r="E56" s="118">
        <v>3.8109885743240741</v>
      </c>
      <c r="F56" s="118">
        <v>-1.9975668763937546</v>
      </c>
      <c r="G56" s="118">
        <v>-1.6572201953611088</v>
      </c>
      <c r="H56" s="119">
        <v>-0.82647042663853998</v>
      </c>
      <c r="I56" s="117">
        <v>10.957036259505374</v>
      </c>
      <c r="J56" s="118">
        <v>12.514280734433566</v>
      </c>
      <c r="K56" s="118">
        <v>17.062284128433777</v>
      </c>
      <c r="L56" s="118">
        <v>15.418177700519847</v>
      </c>
      <c r="M56" s="118">
        <v>16.470388005592671</v>
      </c>
      <c r="N56" s="119">
        <v>19.103566129790707</v>
      </c>
      <c r="O56" s="117">
        <v>-9.4362565646523233</v>
      </c>
      <c r="P56" s="118">
        <v>0.68194472048137555</v>
      </c>
      <c r="Q56" s="118">
        <v>6.225121513114094</v>
      </c>
      <c r="R56" s="118">
        <v>3.4051675878659156</v>
      </c>
      <c r="S56" s="118">
        <v>4.6166841944556589</v>
      </c>
      <c r="T56" s="119">
        <v>6.3917234766995445</v>
      </c>
      <c r="U56" s="117">
        <v>-4.6010369270367626</v>
      </c>
      <c r="V56" s="118">
        <v>8.0685343728886885</v>
      </c>
      <c r="W56" s="118">
        <v>20.007121065885027</v>
      </c>
      <c r="X56" s="118">
        <v>15.531137849906235</v>
      </c>
      <c r="Y56" s="118">
        <v>16.365750410764406</v>
      </c>
      <c r="Z56" s="119">
        <v>19.984575770497496</v>
      </c>
      <c r="AA56" s="117">
        <v>8.4356535015375194</v>
      </c>
      <c r="AB56" s="118">
        <v>20.786256077321369</v>
      </c>
      <c r="AC56" s="118">
        <v>18.184488089668228</v>
      </c>
      <c r="AD56" s="118">
        <v>13.151915574678474</v>
      </c>
      <c r="AE56" s="118">
        <v>16.643089230450112</v>
      </c>
      <c r="AF56" s="119">
        <v>19.117760205214218</v>
      </c>
      <c r="AG56" s="117">
        <v>-3.1162933774065626</v>
      </c>
      <c r="AH56" s="118">
        <v>19.67153922631638</v>
      </c>
      <c r="AI56" s="118">
        <v>19.258611342003878</v>
      </c>
      <c r="AJ56" s="118">
        <v>7.1297241119622088</v>
      </c>
      <c r="AK56" s="118">
        <v>7.3088793432834542</v>
      </c>
      <c r="AL56" s="119">
        <v>10.288791915608494</v>
      </c>
      <c r="AM56" s="117">
        <v>14.783552528730324</v>
      </c>
      <c r="AN56" s="118">
        <v>23.601432911685187</v>
      </c>
      <c r="AO56" s="118">
        <v>16.41004654242472</v>
      </c>
      <c r="AP56" s="118">
        <v>9.7920003689945183</v>
      </c>
      <c r="AQ56" s="118">
        <v>10.447810308309567</v>
      </c>
      <c r="AR56" s="119">
        <v>13.361691476441543</v>
      </c>
      <c r="AS56" s="117">
        <v>-1.1339944668177957</v>
      </c>
      <c r="AT56" s="118">
        <v>7.7290402912758012</v>
      </c>
      <c r="AU56" s="118">
        <v>10.566627471636988</v>
      </c>
      <c r="AV56" s="118">
        <v>11.637054219975337</v>
      </c>
      <c r="AW56" s="118">
        <v>13.743811951706475</v>
      </c>
      <c r="AX56" s="119">
        <v>15.483727258149704</v>
      </c>
      <c r="AY56" s="117">
        <v>3.9710698370741691</v>
      </c>
      <c r="AZ56" s="118">
        <v>19.701845683210468</v>
      </c>
      <c r="BA56" s="118">
        <v>24.609779883567953</v>
      </c>
      <c r="BB56" s="118">
        <v>21.437911580475959</v>
      </c>
      <c r="BC56" s="118">
        <v>17.474987163130979</v>
      </c>
      <c r="BD56" s="119">
        <v>18.579983136756628</v>
      </c>
      <c r="BE56" s="117">
        <v>21.372159605688992</v>
      </c>
      <c r="BF56" s="118">
        <v>15.75594381619155</v>
      </c>
      <c r="BG56" s="118">
        <v>9.5342703642702844</v>
      </c>
      <c r="BH56" s="118">
        <v>10.578881131697123</v>
      </c>
      <c r="BI56" s="118">
        <v>12.528734162457106</v>
      </c>
      <c r="BJ56" s="119">
        <v>15.720682491685464</v>
      </c>
      <c r="BK56" s="117">
        <v>-26.498501401160684</v>
      </c>
      <c r="BL56" s="118">
        <v>-15.053740983628201</v>
      </c>
      <c r="BM56" s="118">
        <v>-11.752208195126054</v>
      </c>
      <c r="BN56" s="118">
        <v>-6.3491108654792141</v>
      </c>
      <c r="BO56" s="118">
        <v>-1.5584861316137406</v>
      </c>
      <c r="BP56" s="119">
        <v>4.6199410961188807</v>
      </c>
      <c r="BQ56" s="117">
        <v>-7.842786986872345</v>
      </c>
      <c r="BR56" s="118">
        <v>6.3480844084845112</v>
      </c>
      <c r="BS56" s="118">
        <v>9.8950740471438454</v>
      </c>
      <c r="BT56" s="118">
        <v>5.1277861184181015</v>
      </c>
      <c r="BU56" s="118">
        <v>6.4314524444674195</v>
      </c>
      <c r="BV56" s="119">
        <v>9.3821681158319645</v>
      </c>
      <c r="BW56" s="117">
        <v>9.6077035046635419</v>
      </c>
      <c r="BX56" s="118">
        <v>13.954185930158847</v>
      </c>
      <c r="BY56" s="118">
        <v>13.363139360207587</v>
      </c>
      <c r="BZ56" s="118">
        <v>11.752728364338964</v>
      </c>
      <c r="CA56" s="118">
        <v>12.424425597225605</v>
      </c>
      <c r="CB56" s="119">
        <v>12.602004108902326</v>
      </c>
      <c r="CC56" s="117">
        <v>-14.744083377120495</v>
      </c>
      <c r="CD56" s="118">
        <v>-3.1981079097905263</v>
      </c>
      <c r="CE56" s="118">
        <v>12.457255977820099</v>
      </c>
      <c r="CF56" s="118">
        <v>8.4243397388015584</v>
      </c>
      <c r="CG56" s="118">
        <v>7.4405292257658306</v>
      </c>
      <c r="CH56" s="119">
        <v>7.6777153519145793</v>
      </c>
      <c r="CI56" s="117">
        <v>10.349653597864975</v>
      </c>
      <c r="CJ56" s="118">
        <v>19.242774493602642</v>
      </c>
      <c r="CK56" s="118">
        <v>20.667451045474166</v>
      </c>
      <c r="CL56" s="118">
        <v>18.784952589070965</v>
      </c>
      <c r="CM56" s="118">
        <v>19.267264450451147</v>
      </c>
      <c r="CN56" s="119">
        <v>20.492607268333821</v>
      </c>
      <c r="CO56" s="117">
        <v>-2.1396752899448708</v>
      </c>
      <c r="CP56" s="118">
        <v>1.6581305723236608</v>
      </c>
      <c r="CQ56" s="118">
        <v>6.8636852903423691</v>
      </c>
      <c r="CR56" s="118">
        <v>19.847859006211159</v>
      </c>
      <c r="CS56" s="118">
        <v>31.794355415682311</v>
      </c>
      <c r="CT56" s="119">
        <v>28.07532780273257</v>
      </c>
      <c r="CU56" s="117">
        <v>1.8336668547704986</v>
      </c>
      <c r="CV56" s="118">
        <v>6.3806046506371121</v>
      </c>
      <c r="CW56" s="118">
        <v>3.0143578781992728</v>
      </c>
      <c r="CX56" s="118">
        <v>-0.33416692875515452</v>
      </c>
      <c r="CY56" s="118">
        <v>3.955753505221224</v>
      </c>
      <c r="CZ56" s="119">
        <v>6.5989939626345153</v>
      </c>
      <c r="DA56" s="117">
        <v>11.823884789992514</v>
      </c>
      <c r="DB56" s="118">
        <v>33.263434496352758</v>
      </c>
      <c r="DC56" s="118">
        <v>43.303857905144845</v>
      </c>
      <c r="DD56" s="118">
        <v>35.996843625440697</v>
      </c>
      <c r="DE56" s="118">
        <v>35.773739487556966</v>
      </c>
      <c r="DF56" s="119">
        <v>41.923257843147461</v>
      </c>
      <c r="DG56" s="117" t="s">
        <v>311</v>
      </c>
      <c r="DH56" s="118" t="s">
        <v>311</v>
      </c>
      <c r="DI56" s="118">
        <v>12.393934829464454</v>
      </c>
      <c r="DJ56" s="118">
        <v>8.612713916717615</v>
      </c>
      <c r="DK56" s="118">
        <v>9.3741878236701499</v>
      </c>
      <c r="DL56" s="119">
        <v>12.534081876645651</v>
      </c>
      <c r="DM56" s="117"/>
      <c r="DN56" s="118"/>
      <c r="DO56" s="118"/>
      <c r="DP56" s="118"/>
      <c r="DQ56" s="118"/>
      <c r="DR56" s="119"/>
    </row>
    <row r="57" spans="2:122" s="5" customFormat="1" ht="12.75">
      <c r="B57" s="30" t="s">
        <v>296</v>
      </c>
      <c r="C57" s="123"/>
      <c r="D57" s="124"/>
      <c r="E57" s="124"/>
      <c r="F57" s="124"/>
      <c r="G57" s="124"/>
      <c r="H57" s="125"/>
      <c r="I57" s="123"/>
      <c r="J57" s="124"/>
      <c r="K57" s="124"/>
      <c r="L57" s="124"/>
      <c r="M57" s="124"/>
      <c r="N57" s="125"/>
      <c r="O57" s="123"/>
      <c r="P57" s="124"/>
      <c r="Q57" s="124"/>
      <c r="R57" s="124"/>
      <c r="S57" s="124"/>
      <c r="T57" s="125"/>
      <c r="U57" s="123"/>
      <c r="V57" s="124"/>
      <c r="W57" s="124"/>
      <c r="X57" s="124"/>
      <c r="Y57" s="124"/>
      <c r="Z57" s="125"/>
      <c r="AA57" s="123"/>
      <c r="AB57" s="124"/>
      <c r="AC57" s="124"/>
      <c r="AD57" s="124"/>
      <c r="AE57" s="124"/>
      <c r="AF57" s="125"/>
      <c r="AG57" s="123"/>
      <c r="AH57" s="124"/>
      <c r="AI57" s="124"/>
      <c r="AJ57" s="124"/>
      <c r="AK57" s="124"/>
      <c r="AL57" s="125"/>
      <c r="AM57" s="123"/>
      <c r="AN57" s="124"/>
      <c r="AO57" s="124"/>
      <c r="AP57" s="124"/>
      <c r="AQ57" s="124"/>
      <c r="AR57" s="125"/>
      <c r="AS57" s="123"/>
      <c r="AT57" s="124"/>
      <c r="AU57" s="124"/>
      <c r="AV57" s="124"/>
      <c r="AW57" s="124"/>
      <c r="AX57" s="125"/>
      <c r="AY57" s="123"/>
      <c r="AZ57" s="124"/>
      <c r="BA57" s="124"/>
      <c r="BB57" s="124"/>
      <c r="BC57" s="124"/>
      <c r="BD57" s="125"/>
      <c r="BE57" s="123"/>
      <c r="BF57" s="124"/>
      <c r="BG57" s="124"/>
      <c r="BH57" s="124"/>
      <c r="BI57" s="124"/>
      <c r="BJ57" s="125"/>
      <c r="BK57" s="123"/>
      <c r="BL57" s="124"/>
      <c r="BM57" s="124"/>
      <c r="BN57" s="124"/>
      <c r="BO57" s="124"/>
      <c r="BP57" s="125"/>
      <c r="BQ57" s="123"/>
      <c r="BR57" s="124"/>
      <c r="BS57" s="124"/>
      <c r="BT57" s="124"/>
      <c r="BU57" s="124"/>
      <c r="BV57" s="125"/>
      <c r="BW57" s="123"/>
      <c r="BX57" s="124"/>
      <c r="BY57" s="124"/>
      <c r="BZ57" s="124"/>
      <c r="CA57" s="124"/>
      <c r="CB57" s="125"/>
      <c r="CC57" s="123"/>
      <c r="CD57" s="124"/>
      <c r="CE57" s="124"/>
      <c r="CF57" s="124"/>
      <c r="CG57" s="124"/>
      <c r="CH57" s="125"/>
      <c r="CI57" s="123"/>
      <c r="CJ57" s="124"/>
      <c r="CK57" s="124"/>
      <c r="CL57" s="124"/>
      <c r="CM57" s="124"/>
      <c r="CN57" s="125"/>
      <c r="CO57" s="123"/>
      <c r="CP57" s="124"/>
      <c r="CQ57" s="124"/>
      <c r="CR57" s="124"/>
      <c r="CS57" s="124"/>
      <c r="CT57" s="125"/>
      <c r="CU57" s="123"/>
      <c r="CV57" s="124"/>
      <c r="CW57" s="124"/>
      <c r="CX57" s="124"/>
      <c r="CY57" s="124"/>
      <c r="CZ57" s="125"/>
      <c r="DA57" s="123"/>
      <c r="DB57" s="124"/>
      <c r="DC57" s="124"/>
      <c r="DD57" s="124"/>
      <c r="DE57" s="124"/>
      <c r="DF57" s="125"/>
      <c r="DG57" s="123"/>
      <c r="DH57" s="124"/>
      <c r="DI57" s="124"/>
      <c r="DJ57" s="124"/>
      <c r="DK57" s="124"/>
      <c r="DL57" s="125"/>
      <c r="DM57" s="123"/>
      <c r="DN57" s="124"/>
      <c r="DO57" s="124"/>
      <c r="DP57" s="124"/>
      <c r="DQ57" s="124"/>
      <c r="DR57" s="125"/>
    </row>
    <row r="58" spans="2:122" s="17" customFormat="1">
      <c r="B58" s="27" t="s">
        <v>45</v>
      </c>
      <c r="C58" s="117">
        <f t="shared" ref="C58:DL58" si="486">IFERROR((C36/C35),"NA")</f>
        <v>0.42461336113321896</v>
      </c>
      <c r="D58" s="118">
        <f t="shared" si="486"/>
        <v>0.44192976919656307</v>
      </c>
      <c r="E58" s="118">
        <f t="shared" si="486"/>
        <v>0.68903765690376573</v>
      </c>
      <c r="F58" s="118">
        <f t="shared" si="486"/>
        <v>0.89073736340317022</v>
      </c>
      <c r="G58" s="118">
        <f t="shared" si="486"/>
        <v>1.0432340830881266</v>
      </c>
      <c r="H58" s="119">
        <f t="shared" si="486"/>
        <v>1.2424055528485081</v>
      </c>
      <c r="I58" s="117">
        <f t="shared" ref="I58:AL58" si="487">IFERROR((I36/I35),"NA")</f>
        <v>0</v>
      </c>
      <c r="J58" s="118">
        <f t="shared" si="487"/>
        <v>0</v>
      </c>
      <c r="K58" s="118">
        <f t="shared" si="487"/>
        <v>0</v>
      </c>
      <c r="L58" s="118">
        <f t="shared" si="487"/>
        <v>0</v>
      </c>
      <c r="M58" s="118">
        <f t="shared" si="487"/>
        <v>0</v>
      </c>
      <c r="N58" s="119">
        <f t="shared" si="487"/>
        <v>0</v>
      </c>
      <c r="O58" s="117">
        <f t="shared" si="487"/>
        <v>0.62644936449364486</v>
      </c>
      <c r="P58" s="118">
        <f t="shared" si="487"/>
        <v>5.6357112323017731E-2</v>
      </c>
      <c r="Q58" s="118">
        <f t="shared" si="487"/>
        <v>4.8751424077060956E-2</v>
      </c>
      <c r="R58" s="118">
        <f t="shared" si="487"/>
        <v>0.10096391183311194</v>
      </c>
      <c r="S58" s="118">
        <f t="shared" si="487"/>
        <v>0.10166258301733128</v>
      </c>
      <c r="T58" s="119">
        <f t="shared" si="487"/>
        <v>9.9954935801287281E-2</v>
      </c>
      <c r="U58" s="117">
        <f t="shared" ref="U58:AF58" si="488">IFERROR((U36/U35),"NA")</f>
        <v>0.58715732007046284</v>
      </c>
      <c r="V58" s="118">
        <f t="shared" si="488"/>
        <v>0.60298613728692885</v>
      </c>
      <c r="W58" s="118">
        <f t="shared" si="488"/>
        <v>0.86663885412320951</v>
      </c>
      <c r="X58" s="118">
        <f t="shared" si="488"/>
        <v>0.88892541913545997</v>
      </c>
      <c r="Y58" s="118">
        <f t="shared" si="488"/>
        <v>0.73989210678082151</v>
      </c>
      <c r="Z58" s="119">
        <f t="shared" si="488"/>
        <v>0.63820061066986655</v>
      </c>
      <c r="AA58" s="117">
        <f t="shared" si="488"/>
        <v>0.56692839842935361</v>
      </c>
      <c r="AB58" s="118">
        <f t="shared" si="488"/>
        <v>0.67585543994555497</v>
      </c>
      <c r="AC58" s="118">
        <f t="shared" si="488"/>
        <v>0.6067702673331884</v>
      </c>
      <c r="AD58" s="118">
        <f t="shared" si="488"/>
        <v>0.27278028419728079</v>
      </c>
      <c r="AE58" s="118">
        <f t="shared" si="488"/>
        <v>0.24656675972256983</v>
      </c>
      <c r="AF58" s="119">
        <f t="shared" si="488"/>
        <v>0.21428550490711384</v>
      </c>
      <c r="AG58" s="117">
        <f t="shared" si="487"/>
        <v>4.0723809691227268</v>
      </c>
      <c r="AH58" s="118">
        <f t="shared" si="487"/>
        <v>0.19303427203436382</v>
      </c>
      <c r="AI58" s="118">
        <f t="shared" si="487"/>
        <v>7.9717956275390439E-2</v>
      </c>
      <c r="AJ58" s="118">
        <f t="shared" si="487"/>
        <v>0.86207984178267283</v>
      </c>
      <c r="AK58" s="118">
        <f t="shared" si="487"/>
        <v>1.2043205208217702</v>
      </c>
      <c r="AL58" s="119">
        <f t="shared" si="487"/>
        <v>1.1946379116223622</v>
      </c>
      <c r="AM58" s="117">
        <f t="shared" ref="AM58:DF58" si="489">IFERROR((AM36/AM35),"NA")</f>
        <v>1.1357089732264631</v>
      </c>
      <c r="AN58" s="118">
        <f t="shared" si="489"/>
        <v>1.0831002360964295</v>
      </c>
      <c r="AO58" s="118">
        <f t="shared" si="489"/>
        <v>1.2531899754145424</v>
      </c>
      <c r="AP58" s="118">
        <f t="shared" si="489"/>
        <v>1.9336753826748032</v>
      </c>
      <c r="AQ58" s="118">
        <f t="shared" si="489"/>
        <v>1.8462266782416616</v>
      </c>
      <c r="AR58" s="119">
        <f t="shared" si="489"/>
        <v>1.7429105918291816</v>
      </c>
      <c r="AS58" s="117">
        <f t="shared" ref="AS58:AX58" si="490">IFERROR((AS36/AS35),"NA")</f>
        <v>1.1953043669033945</v>
      </c>
      <c r="AT58" s="118">
        <f t="shared" si="490"/>
        <v>1.0720934183862618</v>
      </c>
      <c r="AU58" s="118">
        <f t="shared" si="490"/>
        <v>0.96528884964994466</v>
      </c>
      <c r="AV58" s="118">
        <f t="shared" si="490"/>
        <v>0.79189855081804894</v>
      </c>
      <c r="AW58" s="118">
        <f t="shared" si="490"/>
        <v>0.62720524479292816</v>
      </c>
      <c r="AX58" s="119">
        <f t="shared" si="490"/>
        <v>0.49570439747255196</v>
      </c>
      <c r="AY58" s="117">
        <f t="shared" si="489"/>
        <v>0.66896380008803058</v>
      </c>
      <c r="AZ58" s="118">
        <f t="shared" si="489"/>
        <v>0.54735152487961469</v>
      </c>
      <c r="BA58" s="118">
        <f t="shared" si="489"/>
        <v>0.60926142494394941</v>
      </c>
      <c r="BB58" s="118">
        <f t="shared" si="489"/>
        <v>0.58937817578915186</v>
      </c>
      <c r="BC58" s="118">
        <f t="shared" si="489"/>
        <v>0.64015382601851134</v>
      </c>
      <c r="BD58" s="119">
        <f t="shared" si="489"/>
        <v>0.66117377989034765</v>
      </c>
      <c r="BE58" s="117">
        <f t="shared" si="489"/>
        <v>0</v>
      </c>
      <c r="BF58" s="118">
        <f t="shared" si="489"/>
        <v>1.1362861623071154E-2</v>
      </c>
      <c r="BG58" s="118">
        <f t="shared" si="489"/>
        <v>0</v>
      </c>
      <c r="BH58" s="118">
        <f t="shared" si="489"/>
        <v>9.2648580038078854E-3</v>
      </c>
      <c r="BI58" s="118">
        <f t="shared" si="489"/>
        <v>8.4863929032974045E-3</v>
      </c>
      <c r="BJ58" s="119">
        <f t="shared" si="489"/>
        <v>7.6802043211585871E-3</v>
      </c>
      <c r="BK58" s="117">
        <f t="shared" ref="BK58:CB58" si="491">IFERROR((BK36/BK35),"NA")</f>
        <v>2.2202850887154653</v>
      </c>
      <c r="BL58" s="118">
        <f t="shared" si="491"/>
        <v>0.13286802315567176</v>
      </c>
      <c r="BM58" s="118">
        <f t="shared" si="491"/>
        <v>0.19476337077722169</v>
      </c>
      <c r="BN58" s="118">
        <f t="shared" si="491"/>
        <v>0.2706692302921293</v>
      </c>
      <c r="BO58" s="118">
        <f t="shared" si="491"/>
        <v>0.33036042078987532</v>
      </c>
      <c r="BP58" s="119">
        <f t="shared" si="491"/>
        <v>0.33709409082177949</v>
      </c>
      <c r="BQ58" s="117">
        <f t="shared" si="491"/>
        <v>0.15764852480605454</v>
      </c>
      <c r="BR58" s="118">
        <f t="shared" si="491"/>
        <v>6.0786558466638926E-2</v>
      </c>
      <c r="BS58" s="118">
        <f t="shared" si="491"/>
        <v>3.5247506463250436E-2</v>
      </c>
      <c r="BT58" s="118">
        <f t="shared" si="491"/>
        <v>2.0626655445543079E-2</v>
      </c>
      <c r="BU58" s="118">
        <f t="shared" si="491"/>
        <v>1.1018808693475312E-2</v>
      </c>
      <c r="BV58" s="119">
        <f t="shared" si="491"/>
        <v>5.1918792612127866E-3</v>
      </c>
      <c r="BW58" s="117">
        <f t="shared" si="491"/>
        <v>0.88354767515183696</v>
      </c>
      <c r="BX58" s="118">
        <f t="shared" si="491"/>
        <v>1.1887138120603276</v>
      </c>
      <c r="BY58" s="118">
        <f t="shared" si="491"/>
        <v>1.2450016921905405</v>
      </c>
      <c r="BZ58" s="118">
        <f t="shared" si="491"/>
        <v>1.0972485650386441</v>
      </c>
      <c r="CA58" s="118">
        <f t="shared" si="491"/>
        <v>1.0721030885681437</v>
      </c>
      <c r="CB58" s="119">
        <f t="shared" si="491"/>
        <v>0.97398409332712987</v>
      </c>
      <c r="CC58" s="117">
        <f t="shared" si="489"/>
        <v>11.038751582539771</v>
      </c>
      <c r="CD58" s="118">
        <f t="shared" si="489"/>
        <v>21.299959299959298</v>
      </c>
      <c r="CE58" s="118">
        <f t="shared" si="489"/>
        <v>10.143177408924338</v>
      </c>
      <c r="CF58" s="118">
        <f t="shared" si="489"/>
        <v>8.4324432782836869</v>
      </c>
      <c r="CG58" s="118">
        <f t="shared" si="489"/>
        <v>9.5584752148207404</v>
      </c>
      <c r="CH58" s="119">
        <f t="shared" si="489"/>
        <v>9.6306630288729878</v>
      </c>
      <c r="CI58" s="117">
        <f t="shared" si="489"/>
        <v>2.2943183606828531E-2</v>
      </c>
      <c r="CJ58" s="118">
        <f t="shared" si="489"/>
        <v>5.568096313017306E-2</v>
      </c>
      <c r="CK58" s="118">
        <f t="shared" si="489"/>
        <v>0.18521643743144039</v>
      </c>
      <c r="CL58" s="118">
        <f t="shared" si="489"/>
        <v>0.8344511870541893</v>
      </c>
      <c r="CM58" s="118">
        <f t="shared" si="489"/>
        <v>0.6394401318723919</v>
      </c>
      <c r="CN58" s="119">
        <f t="shared" si="489"/>
        <v>0.47697900011471861</v>
      </c>
      <c r="CO58" s="117">
        <f t="shared" si="489"/>
        <v>1.1537471992875137</v>
      </c>
      <c r="CP58" s="118">
        <f t="shared" si="489"/>
        <v>2.002512743501343</v>
      </c>
      <c r="CQ58" s="118">
        <f t="shared" si="489"/>
        <v>1.7230657794867246</v>
      </c>
      <c r="CR58" s="118">
        <f t="shared" si="489"/>
        <v>0.43225230717794155</v>
      </c>
      <c r="CS58" s="118">
        <f t="shared" si="489"/>
        <v>0.68351380632556269</v>
      </c>
      <c r="CT58" s="119">
        <f t="shared" si="489"/>
        <v>0.75429962360633385</v>
      </c>
      <c r="CU58" s="117">
        <f t="shared" si="489"/>
        <v>2.8598202166750056E-5</v>
      </c>
      <c r="CV58" s="118">
        <f t="shared" si="489"/>
        <v>0</v>
      </c>
      <c r="CW58" s="118">
        <f t="shared" si="489"/>
        <v>0.17411856440264614</v>
      </c>
      <c r="CX58" s="118">
        <f t="shared" si="489"/>
        <v>0.14725766074512375</v>
      </c>
      <c r="CY58" s="118">
        <f t="shared" si="489"/>
        <v>0.26971329072512129</v>
      </c>
      <c r="CZ58" s="119">
        <f t="shared" si="489"/>
        <v>0.25159035817594388</v>
      </c>
      <c r="DA58" s="117">
        <f t="shared" si="489"/>
        <v>0.19275432697153222</v>
      </c>
      <c r="DB58" s="118">
        <f t="shared" si="489"/>
        <v>0.25740204037526948</v>
      </c>
      <c r="DC58" s="118">
        <f t="shared" si="489"/>
        <v>0.20957582078463866</v>
      </c>
      <c r="DD58" s="118">
        <f t="shared" si="489"/>
        <v>0.27742437314202456</v>
      </c>
      <c r="DE58" s="118">
        <f t="shared" si="489"/>
        <v>0.27394857253732607</v>
      </c>
      <c r="DF58" s="119">
        <f t="shared" si="489"/>
        <v>0.24370586066664046</v>
      </c>
      <c r="DG58" s="117">
        <f t="shared" si="486"/>
        <v>0.44715116025359974</v>
      </c>
      <c r="DH58" s="118">
        <f t="shared" si="486"/>
        <v>0.43496796168819502</v>
      </c>
      <c r="DI58" s="118">
        <f t="shared" si="486"/>
        <v>0.36577569362203816</v>
      </c>
      <c r="DJ58" s="118">
        <f t="shared" si="486"/>
        <v>0.40632975279258554</v>
      </c>
      <c r="DK58" s="118">
        <f t="shared" si="486"/>
        <v>0.27600029463228548</v>
      </c>
      <c r="DL58" s="119">
        <f t="shared" si="486"/>
        <v>0.24927474442169417</v>
      </c>
      <c r="DM58" s="117"/>
      <c r="DN58" s="118"/>
      <c r="DO58" s="118"/>
      <c r="DP58" s="118"/>
      <c r="DQ58" s="118"/>
      <c r="DR58" s="119"/>
    </row>
    <row r="59" spans="2:122" s="17" customFormat="1">
      <c r="B59" s="27" t="s">
        <v>37</v>
      </c>
      <c r="C59" s="117">
        <f t="shared" ref="C59:DL59" si="492">IFERROR((C38/C35),"NA")</f>
        <v>1.2472695206387996</v>
      </c>
      <c r="D59" s="118">
        <f t="shared" si="492"/>
        <v>1.4272409737064822</v>
      </c>
      <c r="E59" s="118">
        <f t="shared" si="492"/>
        <v>1.700349671249253</v>
      </c>
      <c r="F59" s="118">
        <f t="shared" si="492"/>
        <v>1.9040438380770219</v>
      </c>
      <c r="G59" s="118">
        <f t="shared" si="492"/>
        <v>2.27965279868552</v>
      </c>
      <c r="H59" s="119">
        <f t="shared" si="492"/>
        <v>2.862304667812825</v>
      </c>
      <c r="I59" s="117">
        <f t="shared" ref="I59:AL59" si="493">IFERROR((I38/I35),"NA")</f>
        <v>-8.6658333134981044E-2</v>
      </c>
      <c r="J59" s="118">
        <f t="shared" si="493"/>
        <v>2.5035020661459136E-2</v>
      </c>
      <c r="K59" s="118">
        <f t="shared" si="493"/>
        <v>-6.0175884866313818E-2</v>
      </c>
      <c r="L59" s="118">
        <f t="shared" si="493"/>
        <v>-8.1661926363608105E-3</v>
      </c>
      <c r="M59" s="118">
        <f t="shared" si="493"/>
        <v>-1.1525336298025966E-2</v>
      </c>
      <c r="N59" s="119">
        <f t="shared" si="493"/>
        <v>-6.4503939182402617E-2</v>
      </c>
      <c r="O59" s="117">
        <f t="shared" si="493"/>
        <v>-0.38008610086100869</v>
      </c>
      <c r="P59" s="118">
        <f t="shared" si="493"/>
        <v>-0.16474215319248156</v>
      </c>
      <c r="Q59" s="118">
        <f t="shared" si="493"/>
        <v>-5.7346991177577744E-2</v>
      </c>
      <c r="R59" s="118">
        <f t="shared" si="493"/>
        <v>9.4202787913950214E-3</v>
      </c>
      <c r="S59" s="118">
        <f t="shared" si="493"/>
        <v>-0.19204252214219011</v>
      </c>
      <c r="T59" s="119">
        <f t="shared" si="493"/>
        <v>-0.33591969842397501</v>
      </c>
      <c r="U59" s="117">
        <f t="shared" ref="U59:AF59" si="494">IFERROR((U38/U35),"NA")</f>
        <v>-0.14089714354945213</v>
      </c>
      <c r="V59" s="118">
        <f t="shared" si="494"/>
        <v>-3.5501572753343327E-2</v>
      </c>
      <c r="W59" s="118">
        <f t="shared" si="494"/>
        <v>0.39361702127659576</v>
      </c>
      <c r="X59" s="118">
        <f t="shared" si="494"/>
        <v>0.50404121310399608</v>
      </c>
      <c r="Y59" s="118">
        <f t="shared" si="494"/>
        <v>0.21614713365152674</v>
      </c>
      <c r="Z59" s="119">
        <f t="shared" si="494"/>
        <v>4.0296030384534269E-2</v>
      </c>
      <c r="AA59" s="117">
        <f t="shared" si="494"/>
        <v>0.56307407089915551</v>
      </c>
      <c r="AB59" s="118">
        <f t="shared" si="494"/>
        <v>0.67504157048740954</v>
      </c>
      <c r="AC59" s="118">
        <f t="shared" si="494"/>
        <v>0.56331232340795478</v>
      </c>
      <c r="AD59" s="118">
        <f t="shared" si="494"/>
        <v>0.23470828346070038</v>
      </c>
      <c r="AE59" s="118">
        <f t="shared" si="494"/>
        <v>0.16325148573866546</v>
      </c>
      <c r="AF59" s="119">
        <f t="shared" si="494"/>
        <v>4.0100181842185466E-2</v>
      </c>
      <c r="AG59" s="117">
        <f t="shared" si="493"/>
        <v>10.983616499520977</v>
      </c>
      <c r="AH59" s="118">
        <f t="shared" si="493"/>
        <v>1.6803714977203945</v>
      </c>
      <c r="AI59" s="118">
        <f t="shared" si="493"/>
        <v>1.4885381090868619</v>
      </c>
      <c r="AJ59" s="118">
        <f t="shared" si="493"/>
        <v>2.5555394534568836</v>
      </c>
      <c r="AK59" s="118">
        <f t="shared" si="493"/>
        <v>3.954021835539244</v>
      </c>
      <c r="AL59" s="119">
        <f t="shared" si="493"/>
        <v>4.1379161946595291</v>
      </c>
      <c r="AM59" s="117">
        <f t="shared" ref="AM59:DF59" si="495">IFERROR((AM38/AM35),"NA")</f>
        <v>0.39900764409527512</v>
      </c>
      <c r="AN59" s="118">
        <f t="shared" si="495"/>
        <v>0.31694876213901718</v>
      </c>
      <c r="AO59" s="118">
        <f t="shared" si="495"/>
        <v>0.72694791064513586</v>
      </c>
      <c r="AP59" s="118">
        <f t="shared" si="495"/>
        <v>1.7194627211672864</v>
      </c>
      <c r="AQ59" s="118">
        <f t="shared" si="495"/>
        <v>1.4636114274971239</v>
      </c>
      <c r="AR59" s="119">
        <f t="shared" si="495"/>
        <v>1.290772714028378</v>
      </c>
      <c r="AS59" s="117">
        <f t="shared" ref="AS59:AX59" si="496">IFERROR((AS38/AS35),"NA")</f>
        <v>0.80726177712196967</v>
      </c>
      <c r="AT59" s="118">
        <f t="shared" si="496"/>
        <v>0.82434260208790022</v>
      </c>
      <c r="AU59" s="118">
        <f t="shared" si="496"/>
        <v>0.69515045350235549</v>
      </c>
      <c r="AV59" s="118">
        <f t="shared" si="496"/>
        <v>0.55912565441401685</v>
      </c>
      <c r="AW59" s="118">
        <f t="shared" si="496"/>
        <v>0.46506827187649169</v>
      </c>
      <c r="AX59" s="119">
        <f t="shared" si="496"/>
        <v>0.3329756211014</v>
      </c>
      <c r="AY59" s="117">
        <f t="shared" si="495"/>
        <v>9.358733964809024E-2</v>
      </c>
      <c r="AZ59" s="118">
        <f t="shared" si="495"/>
        <v>-8.322197534573697E-2</v>
      </c>
      <c r="BA59" s="118">
        <f t="shared" si="495"/>
        <v>0.17327535520220202</v>
      </c>
      <c r="BB59" s="118">
        <f t="shared" si="495"/>
        <v>0.10791378486996372</v>
      </c>
      <c r="BC59" s="118">
        <f t="shared" si="495"/>
        <v>0.12648691617342314</v>
      </c>
      <c r="BD59" s="119">
        <f t="shared" si="495"/>
        <v>0.11347860806619925</v>
      </c>
      <c r="BE59" s="117">
        <f t="shared" si="495"/>
        <v>-0.12815359861613704</v>
      </c>
      <c r="BF59" s="118">
        <f t="shared" si="495"/>
        <v>-4.3917460173169987E-3</v>
      </c>
      <c r="BG59" s="118">
        <f t="shared" si="495"/>
        <v>-5.9577908951241224E-2</v>
      </c>
      <c r="BH59" s="118">
        <f t="shared" si="495"/>
        <v>1.2193232755820507E-2</v>
      </c>
      <c r="BI59" s="118">
        <f t="shared" si="495"/>
        <v>-0.11599595826740332</v>
      </c>
      <c r="BJ59" s="119">
        <f t="shared" si="495"/>
        <v>-0.14741182754563056</v>
      </c>
      <c r="BK59" s="117">
        <f t="shared" ref="BK59:CB59" si="497">IFERROR((BK38/BK35),"NA")</f>
        <v>-0.30248657684585428</v>
      </c>
      <c r="BL59" s="118">
        <f t="shared" si="497"/>
        <v>-0.12664942972043947</v>
      </c>
      <c r="BM59" s="118">
        <f t="shared" si="497"/>
        <v>1.134662089097154E-2</v>
      </c>
      <c r="BN59" s="118">
        <f t="shared" si="497"/>
        <v>0.21738176231756834</v>
      </c>
      <c r="BO59" s="118">
        <f t="shared" si="497"/>
        <v>-0.18072873440427684</v>
      </c>
      <c r="BP59" s="119">
        <f t="shared" si="497"/>
        <v>-8.7389664184254853E-2</v>
      </c>
      <c r="BQ59" s="117">
        <f t="shared" si="497"/>
        <v>-2.3025486400376888E-3</v>
      </c>
      <c r="BR59" s="118">
        <f t="shared" si="497"/>
        <v>-0.34346227511971933</v>
      </c>
      <c r="BS59" s="118">
        <f t="shared" si="497"/>
        <v>-0.19275335663049473</v>
      </c>
      <c r="BT59" s="118">
        <f t="shared" si="497"/>
        <v>-0.10454313623434724</v>
      </c>
      <c r="BU59" s="118">
        <f t="shared" si="497"/>
        <v>-0.28648289549963396</v>
      </c>
      <c r="BV59" s="119">
        <f t="shared" si="497"/>
        <v>-0.35240857880669574</v>
      </c>
      <c r="BW59" s="117">
        <f t="shared" si="497"/>
        <v>0.67094935448541371</v>
      </c>
      <c r="BX59" s="118">
        <f t="shared" si="497"/>
        <v>0.80465641000210741</v>
      </c>
      <c r="BY59" s="118">
        <f t="shared" si="497"/>
        <v>0.78221613503680509</v>
      </c>
      <c r="BZ59" s="118">
        <f t="shared" si="497"/>
        <v>0.69348068386032813</v>
      </c>
      <c r="CA59" s="118">
        <f t="shared" si="497"/>
        <v>0.68627402991543818</v>
      </c>
      <c r="CB59" s="119">
        <f t="shared" si="497"/>
        <v>0.62798169240848678</v>
      </c>
      <c r="CC59" s="117">
        <f t="shared" si="495"/>
        <v>10.105741179060935</v>
      </c>
      <c r="CD59" s="118">
        <f t="shared" si="495"/>
        <v>19.484228734228733</v>
      </c>
      <c r="CE59" s="118">
        <f t="shared" si="495"/>
        <v>9.7172666522957556</v>
      </c>
      <c r="CF59" s="118">
        <f t="shared" si="495"/>
        <v>8.2113906467047393</v>
      </c>
      <c r="CG59" s="118">
        <f t="shared" si="495"/>
        <v>9.1058979486754446</v>
      </c>
      <c r="CH59" s="119">
        <f t="shared" si="495"/>
        <v>9.1402587412071412</v>
      </c>
      <c r="CI59" s="117">
        <f t="shared" si="495"/>
        <v>-5.1755553717729476E-2</v>
      </c>
      <c r="CJ59" s="118">
        <f t="shared" si="495"/>
        <v>-0.11340427818983123</v>
      </c>
      <c r="CK59" s="118">
        <f t="shared" si="495"/>
        <v>7.1892667285461148E-2</v>
      </c>
      <c r="CL59" s="118">
        <f t="shared" si="495"/>
        <v>0.67198977962312356</v>
      </c>
      <c r="CM59" s="118">
        <f t="shared" si="495"/>
        <v>0.32664099132102181</v>
      </c>
      <c r="CN59" s="119">
        <f t="shared" si="495"/>
        <v>0.15885105521000903</v>
      </c>
      <c r="CO59" s="117">
        <f t="shared" si="495"/>
        <v>0.87057624693178082</v>
      </c>
      <c r="CP59" s="118">
        <f t="shared" si="495"/>
        <v>1.6822722561813914</v>
      </c>
      <c r="CQ59" s="118">
        <f t="shared" si="495"/>
        <v>1.2517482248053351</v>
      </c>
      <c r="CR59" s="118">
        <f t="shared" si="495"/>
        <v>4.3734358636490934E-3</v>
      </c>
      <c r="CS59" s="118">
        <f t="shared" si="495"/>
        <v>0.23271368095291345</v>
      </c>
      <c r="CT59" s="119">
        <f t="shared" si="495"/>
        <v>0.1865754216686156</v>
      </c>
      <c r="CU59" s="117">
        <f t="shared" si="495"/>
        <v>0.26837619286918357</v>
      </c>
      <c r="CV59" s="118">
        <f t="shared" si="495"/>
        <v>0.87368723355672773</v>
      </c>
      <c r="CW59" s="118">
        <f t="shared" si="495"/>
        <v>1.5347104853542144</v>
      </c>
      <c r="CX59" s="118">
        <f t="shared" si="495"/>
        <v>1.8197298491278331</v>
      </c>
      <c r="CY59" s="118">
        <f t="shared" si="495"/>
        <v>2.0322484232847722</v>
      </c>
      <c r="CZ59" s="119">
        <f t="shared" si="495"/>
        <v>1.9095095023730742</v>
      </c>
      <c r="DA59" s="117">
        <f t="shared" si="495"/>
        <v>-0.34422902483942791</v>
      </c>
      <c r="DB59" s="118">
        <f t="shared" si="495"/>
        <v>-0.26414325850479614</v>
      </c>
      <c r="DC59" s="118">
        <f t="shared" si="495"/>
        <v>-0.40480826928022401</v>
      </c>
      <c r="DD59" s="118">
        <f t="shared" si="495"/>
        <v>-0.38599631182899075</v>
      </c>
      <c r="DE59" s="118">
        <f t="shared" si="495"/>
        <v>-0.47511152829075104</v>
      </c>
      <c r="DF59" s="119">
        <f t="shared" si="495"/>
        <v>-0.50741037187615345</v>
      </c>
      <c r="DG59" s="117">
        <f t="shared" si="492"/>
        <v>1.576265868158951</v>
      </c>
      <c r="DH59" s="118">
        <f t="shared" si="492"/>
        <v>1.9062892904828574</v>
      </c>
      <c r="DI59" s="118">
        <f t="shared" si="492"/>
        <v>1.8460920136146308</v>
      </c>
      <c r="DJ59" s="118">
        <f t="shared" si="492"/>
        <v>2.0575444898719639</v>
      </c>
      <c r="DK59" s="118">
        <f t="shared" si="492"/>
        <v>1.323592527479458</v>
      </c>
      <c r="DL59" s="119">
        <f t="shared" si="492"/>
        <v>1.3034337966698417</v>
      </c>
      <c r="DM59" s="117"/>
      <c r="DN59" s="118"/>
      <c r="DO59" s="118"/>
      <c r="DP59" s="118"/>
      <c r="DQ59" s="118"/>
      <c r="DR59" s="119"/>
    </row>
    <row r="60" spans="2:122">
      <c r="B60" s="4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</row>
    <row r="61" spans="2:122">
      <c r="B61" s="3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</row>
    <row r="62" spans="2:122">
      <c r="B62" s="3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</row>
    <row r="63" spans="2:122">
      <c r="B63" s="3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</row>
    <row r="64" spans="2:122">
      <c r="B64" s="3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</row>
    <row r="65" spans="2:122">
      <c r="B65" s="3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</row>
  </sheetData>
  <mergeCells count="20">
    <mergeCell ref="DM6:DR6"/>
    <mergeCell ref="DG6:DL6"/>
    <mergeCell ref="I6:N6"/>
    <mergeCell ref="AM6:AR6"/>
    <mergeCell ref="CC6:CH6"/>
    <mergeCell ref="CI6:CN6"/>
    <mergeCell ref="CO6:CT6"/>
    <mergeCell ref="CU6:CZ6"/>
    <mergeCell ref="O6:T6"/>
    <mergeCell ref="AG6:AL6"/>
    <mergeCell ref="BK6:BP6"/>
    <mergeCell ref="BQ6:BV6"/>
    <mergeCell ref="U6:Z6"/>
    <mergeCell ref="AA6:AF6"/>
    <mergeCell ref="AY6:BD6"/>
    <mergeCell ref="AS6:AX6"/>
    <mergeCell ref="BW6:CB6"/>
    <mergeCell ref="BE6:BJ6"/>
    <mergeCell ref="DA6:DF6"/>
    <mergeCell ref="C6:H6"/>
  </mergeCells>
  <conditionalFormatting sqref="DR15">
    <cfRule type="cellIs" dxfId="707" priority="364" operator="greaterThanOrEqual">
      <formula>10</formula>
    </cfRule>
    <cfRule type="cellIs" dxfId="706" priority="367" operator="lessThan">
      <formula>0</formula>
    </cfRule>
  </conditionalFormatting>
  <conditionalFormatting sqref="DR16">
    <cfRule type="cellIs" dxfId="705" priority="362" operator="greaterThanOrEqual">
      <formula>10</formula>
    </cfRule>
    <cfRule type="cellIs" dxfId="704" priority="366" operator="lessThan">
      <formula>0</formula>
    </cfRule>
  </conditionalFormatting>
  <conditionalFormatting sqref="DR13">
    <cfRule type="cellIs" priority="360" operator="equal">
      <formula>"-"</formula>
    </cfRule>
    <cfRule type="cellIs" dxfId="703" priority="363" operator="lessThanOrEqual">
      <formula>5</formula>
    </cfRule>
    <cfRule type="cellIs" dxfId="702" priority="365" operator="greaterThanOrEqual">
      <formula>10</formula>
    </cfRule>
  </conditionalFormatting>
  <conditionalFormatting sqref="C29:H29 C33:H33 DM27:DR27 DM33:DR33 DM29:DR29">
    <cfRule type="cellIs" dxfId="701" priority="358" operator="lessThanOrEqual">
      <formula>0</formula>
    </cfRule>
    <cfRule type="cellIs" dxfId="700" priority="361" operator="greaterThanOrEqual">
      <formula>0</formula>
    </cfRule>
  </conditionalFormatting>
  <conditionalFormatting sqref="C41:H41 DM41:DR41">
    <cfRule type="cellIs" dxfId="699" priority="359" operator="lessThanOrEqual">
      <formula>0</formula>
    </cfRule>
  </conditionalFormatting>
  <conditionalFormatting sqref="DR10">
    <cfRule type="cellIs" dxfId="698" priority="352" operator="equal">
      <formula>"Sell"</formula>
    </cfRule>
    <cfRule type="cellIs" dxfId="697" priority="353" operator="equal">
      <formula>"Buy"</formula>
    </cfRule>
  </conditionalFormatting>
  <conditionalFormatting sqref="DR10">
    <cfRule type="cellIs" dxfId="696" priority="350" operator="equal">
      <formula>"Sell"</formula>
    </cfRule>
    <cfRule type="cellIs" dxfId="695" priority="351" operator="equal">
      <formula>"Buy"</formula>
    </cfRule>
  </conditionalFormatting>
  <conditionalFormatting sqref="DR10">
    <cfRule type="cellIs" dxfId="694" priority="348" operator="equal">
      <formula>"Sell"</formula>
    </cfRule>
    <cfRule type="cellIs" dxfId="693" priority="349" operator="equal">
      <formula>"Buy"</formula>
    </cfRule>
  </conditionalFormatting>
  <conditionalFormatting sqref="H10">
    <cfRule type="cellIs" dxfId="692" priority="346" operator="equal">
      <formula>"Sell"</formula>
    </cfRule>
    <cfRule type="cellIs" dxfId="691" priority="347" operator="equal">
      <formula>"Buy"</formula>
    </cfRule>
  </conditionalFormatting>
  <conditionalFormatting sqref="H15">
    <cfRule type="cellIs" dxfId="690" priority="342" operator="greaterThan">
      <formula>0</formula>
    </cfRule>
    <cfRule type="cellIs" dxfId="689" priority="345" operator="lessThan">
      <formula>0</formula>
    </cfRule>
  </conditionalFormatting>
  <conditionalFormatting sqref="H13">
    <cfRule type="cellIs" priority="339" operator="equal">
      <formula>"-"</formula>
    </cfRule>
    <cfRule type="cellIs" dxfId="688" priority="341" operator="lessThanOrEqual">
      <formula>0</formula>
    </cfRule>
    <cfRule type="cellIs" dxfId="687" priority="343" operator="greaterThanOrEqual">
      <formula>0</formula>
    </cfRule>
  </conditionalFormatting>
  <conditionalFormatting sqref="H16">
    <cfRule type="cellIs" dxfId="686" priority="337" operator="greaterThan">
      <formula>0</formula>
    </cfRule>
    <cfRule type="cellIs" dxfId="685" priority="338" operator="lessThan">
      <formula>0</formula>
    </cfRule>
  </conditionalFormatting>
  <conditionalFormatting sqref="C27:H27">
    <cfRule type="cellIs" dxfId="684" priority="331" operator="lessThanOrEqual">
      <formula>0</formula>
    </cfRule>
    <cfRule type="cellIs" dxfId="683" priority="332" operator="greaterThanOrEqual">
      <formula>0</formula>
    </cfRule>
  </conditionalFormatting>
  <conditionalFormatting sqref="DG27:DL27 DG33:DL33 DG29:DL29">
    <cfRule type="cellIs" dxfId="682" priority="328" operator="lessThanOrEqual">
      <formula>0</formula>
    </cfRule>
    <cfRule type="cellIs" dxfId="681" priority="330" operator="greaterThanOrEqual">
      <formula>0</formula>
    </cfRule>
  </conditionalFormatting>
  <conditionalFormatting sqref="DG41:DL41">
    <cfRule type="cellIs" dxfId="680" priority="329" operator="lessThanOrEqual">
      <formula>0</formula>
    </cfRule>
  </conditionalFormatting>
  <conditionalFormatting sqref="DL10">
    <cfRule type="cellIs" dxfId="679" priority="326" operator="equal">
      <formula>"Sell"</formula>
    </cfRule>
    <cfRule type="cellIs" dxfId="678" priority="327" operator="equal">
      <formula>"Buy"</formula>
    </cfRule>
  </conditionalFormatting>
  <conditionalFormatting sqref="DL15">
    <cfRule type="cellIs" dxfId="677" priority="323" operator="greaterThan">
      <formula>0</formula>
    </cfRule>
    <cfRule type="cellIs" dxfId="676" priority="325" operator="lessThan">
      <formula>0</formula>
    </cfRule>
  </conditionalFormatting>
  <conditionalFormatting sqref="DL13">
    <cfRule type="cellIs" priority="321" operator="equal">
      <formula>"-"</formula>
    </cfRule>
    <cfRule type="cellIs" dxfId="675" priority="322" operator="lessThanOrEqual">
      <formula>0</formula>
    </cfRule>
    <cfRule type="cellIs" dxfId="674" priority="324" operator="greaterThanOrEqual">
      <formula>0</formula>
    </cfRule>
  </conditionalFormatting>
  <conditionalFormatting sqref="DL16">
    <cfRule type="cellIs" dxfId="673" priority="319" operator="greaterThan">
      <formula>0</formula>
    </cfRule>
    <cfRule type="cellIs" dxfId="672" priority="320" operator="lessThan">
      <formula>0</formula>
    </cfRule>
  </conditionalFormatting>
  <conditionalFormatting sqref="I29:N29 I33:N33">
    <cfRule type="cellIs" dxfId="671" priority="316" operator="lessThanOrEqual">
      <formula>0</formula>
    </cfRule>
    <cfRule type="cellIs" dxfId="670" priority="318" operator="greaterThanOrEqual">
      <formula>0</formula>
    </cfRule>
  </conditionalFormatting>
  <conditionalFormatting sqref="I41:N41">
    <cfRule type="cellIs" dxfId="669" priority="317" operator="lessThanOrEqual">
      <formula>0</formula>
    </cfRule>
  </conditionalFormatting>
  <conditionalFormatting sqref="N10">
    <cfRule type="cellIs" dxfId="668" priority="314" operator="equal">
      <formula>"Sell"</formula>
    </cfRule>
    <cfRule type="cellIs" dxfId="667" priority="315" operator="equal">
      <formula>"Buy"</formula>
    </cfRule>
  </conditionalFormatting>
  <conditionalFormatting sqref="N15">
    <cfRule type="cellIs" dxfId="666" priority="311" operator="greaterThan">
      <formula>0</formula>
    </cfRule>
    <cfRule type="cellIs" dxfId="665" priority="313" operator="lessThan">
      <formula>0</formula>
    </cfRule>
  </conditionalFormatting>
  <conditionalFormatting sqref="N13">
    <cfRule type="cellIs" priority="309" operator="equal">
      <formula>"-"</formula>
    </cfRule>
    <cfRule type="cellIs" dxfId="664" priority="310" operator="lessThanOrEqual">
      <formula>0</formula>
    </cfRule>
    <cfRule type="cellIs" dxfId="663" priority="312" operator="greaterThanOrEqual">
      <formula>0</formula>
    </cfRule>
  </conditionalFormatting>
  <conditionalFormatting sqref="N16">
    <cfRule type="cellIs" dxfId="662" priority="307" operator="greaterThan">
      <formula>0</formula>
    </cfRule>
    <cfRule type="cellIs" dxfId="661" priority="308" operator="lessThan">
      <formula>0</formula>
    </cfRule>
  </conditionalFormatting>
  <conditionalFormatting sqref="I27:N27">
    <cfRule type="cellIs" dxfId="660" priority="305" operator="lessThanOrEqual">
      <formula>0</formula>
    </cfRule>
    <cfRule type="cellIs" dxfId="659" priority="306" operator="greaterThanOrEqual">
      <formula>0</formula>
    </cfRule>
  </conditionalFormatting>
  <conditionalFormatting sqref="AM29:AR29 AM33:AR33">
    <cfRule type="cellIs" dxfId="658" priority="274" operator="lessThanOrEqual">
      <formula>0</formula>
    </cfRule>
    <cfRule type="cellIs" dxfId="657" priority="276" operator="greaterThanOrEqual">
      <formula>0</formula>
    </cfRule>
  </conditionalFormatting>
  <conditionalFormatting sqref="AM41:AR41">
    <cfRule type="cellIs" dxfId="656" priority="275" operator="lessThanOrEqual">
      <formula>0</formula>
    </cfRule>
  </conditionalFormatting>
  <conditionalFormatting sqref="AR10">
    <cfRule type="cellIs" dxfId="655" priority="272" operator="equal">
      <formula>"Sell"</formula>
    </cfRule>
    <cfRule type="cellIs" dxfId="654" priority="273" operator="equal">
      <formula>"Buy"</formula>
    </cfRule>
  </conditionalFormatting>
  <conditionalFormatting sqref="AR15">
    <cfRule type="cellIs" dxfId="653" priority="269" operator="greaterThan">
      <formula>0</formula>
    </cfRule>
    <cfRule type="cellIs" dxfId="652" priority="271" operator="lessThan">
      <formula>0</formula>
    </cfRule>
  </conditionalFormatting>
  <conditionalFormatting sqref="AR13">
    <cfRule type="cellIs" priority="267" operator="equal">
      <formula>"-"</formula>
    </cfRule>
    <cfRule type="cellIs" dxfId="651" priority="268" operator="lessThanOrEqual">
      <formula>0</formula>
    </cfRule>
    <cfRule type="cellIs" dxfId="650" priority="270" operator="greaterThanOrEqual">
      <formula>0</formula>
    </cfRule>
  </conditionalFormatting>
  <conditionalFormatting sqref="AR16">
    <cfRule type="cellIs" dxfId="649" priority="265" operator="greaterThan">
      <formula>0</formula>
    </cfRule>
    <cfRule type="cellIs" dxfId="648" priority="266" operator="lessThan">
      <formula>0</formula>
    </cfRule>
  </conditionalFormatting>
  <conditionalFormatting sqref="AM27:AR27">
    <cfRule type="cellIs" dxfId="647" priority="263" operator="lessThanOrEqual">
      <formula>0</formula>
    </cfRule>
    <cfRule type="cellIs" dxfId="646" priority="264" operator="greaterThanOrEqual">
      <formula>0</formula>
    </cfRule>
  </conditionalFormatting>
  <conditionalFormatting sqref="CC29:CH29 CC33:CH33">
    <cfRule type="cellIs" dxfId="645" priority="260" operator="lessThanOrEqual">
      <formula>0</formula>
    </cfRule>
    <cfRule type="cellIs" dxfId="644" priority="262" operator="greaterThanOrEqual">
      <formula>0</formula>
    </cfRule>
  </conditionalFormatting>
  <conditionalFormatting sqref="CC41:CH41">
    <cfRule type="cellIs" dxfId="643" priority="261" operator="lessThanOrEqual">
      <formula>0</formula>
    </cfRule>
  </conditionalFormatting>
  <conditionalFormatting sqref="CH10">
    <cfRule type="cellIs" dxfId="642" priority="258" operator="equal">
      <formula>"Sell"</formula>
    </cfRule>
    <cfRule type="cellIs" dxfId="641" priority="259" operator="equal">
      <formula>"Buy"</formula>
    </cfRule>
  </conditionalFormatting>
  <conditionalFormatting sqref="CH15">
    <cfRule type="cellIs" dxfId="640" priority="255" operator="greaterThan">
      <formula>0</formula>
    </cfRule>
    <cfRule type="cellIs" dxfId="639" priority="257" operator="lessThan">
      <formula>0</formula>
    </cfRule>
  </conditionalFormatting>
  <conditionalFormatting sqref="CH13">
    <cfRule type="cellIs" priority="253" operator="equal">
      <formula>"-"</formula>
    </cfRule>
    <cfRule type="cellIs" dxfId="638" priority="254" operator="lessThanOrEqual">
      <formula>0</formula>
    </cfRule>
    <cfRule type="cellIs" dxfId="637" priority="256" operator="greaterThanOrEqual">
      <formula>0</formula>
    </cfRule>
  </conditionalFormatting>
  <conditionalFormatting sqref="CH16">
    <cfRule type="cellIs" dxfId="636" priority="251" operator="greaterThan">
      <formula>0</formula>
    </cfRule>
    <cfRule type="cellIs" dxfId="635" priority="252" operator="lessThan">
      <formula>0</formula>
    </cfRule>
  </conditionalFormatting>
  <conditionalFormatting sqref="CC27:CH27">
    <cfRule type="cellIs" dxfId="634" priority="249" operator="lessThanOrEqual">
      <formula>0</formula>
    </cfRule>
    <cfRule type="cellIs" dxfId="633" priority="250" operator="greaterThanOrEqual">
      <formula>0</formula>
    </cfRule>
  </conditionalFormatting>
  <conditionalFormatting sqref="CI29:CN29 CI33:CN33">
    <cfRule type="cellIs" dxfId="632" priority="232" operator="lessThanOrEqual">
      <formula>0</formula>
    </cfRule>
    <cfRule type="cellIs" dxfId="631" priority="234" operator="greaterThanOrEqual">
      <formula>0</formula>
    </cfRule>
  </conditionalFormatting>
  <conditionalFormatting sqref="CI41:CN41">
    <cfRule type="cellIs" dxfId="630" priority="233" operator="lessThanOrEqual">
      <formula>0</formula>
    </cfRule>
  </conditionalFormatting>
  <conditionalFormatting sqref="CN10">
    <cfRule type="cellIs" dxfId="629" priority="230" operator="equal">
      <formula>"Sell"</formula>
    </cfRule>
    <cfRule type="cellIs" dxfId="628" priority="231" operator="equal">
      <formula>"Buy"</formula>
    </cfRule>
  </conditionalFormatting>
  <conditionalFormatting sqref="CN15">
    <cfRule type="cellIs" dxfId="627" priority="227" operator="greaterThan">
      <formula>0</formula>
    </cfRule>
    <cfRule type="cellIs" dxfId="626" priority="229" operator="lessThan">
      <formula>0</formula>
    </cfRule>
  </conditionalFormatting>
  <conditionalFormatting sqref="CN13">
    <cfRule type="cellIs" priority="225" operator="equal">
      <formula>"-"</formula>
    </cfRule>
    <cfRule type="cellIs" dxfId="625" priority="226" operator="lessThanOrEqual">
      <formula>0</formula>
    </cfRule>
    <cfRule type="cellIs" dxfId="624" priority="228" operator="greaterThanOrEqual">
      <formula>0</formula>
    </cfRule>
  </conditionalFormatting>
  <conditionalFormatting sqref="CN16">
    <cfRule type="cellIs" dxfId="623" priority="223" operator="greaterThan">
      <formula>0</formula>
    </cfRule>
    <cfRule type="cellIs" dxfId="622" priority="224" operator="lessThan">
      <formula>0</formula>
    </cfRule>
  </conditionalFormatting>
  <conditionalFormatting sqref="CI27:CN27">
    <cfRule type="cellIs" dxfId="621" priority="221" operator="lessThanOrEqual">
      <formula>0</formula>
    </cfRule>
    <cfRule type="cellIs" dxfId="620" priority="222" operator="greaterThanOrEqual">
      <formula>0</formula>
    </cfRule>
  </conditionalFormatting>
  <conditionalFormatting sqref="CO29:CT29 CO33:CT33">
    <cfRule type="cellIs" dxfId="619" priority="218" operator="lessThanOrEqual">
      <formula>0</formula>
    </cfRule>
    <cfRule type="cellIs" dxfId="618" priority="220" operator="greaterThanOrEqual">
      <formula>0</formula>
    </cfRule>
  </conditionalFormatting>
  <conditionalFormatting sqref="CO41:CT41">
    <cfRule type="cellIs" dxfId="617" priority="219" operator="lessThanOrEqual">
      <formula>0</formula>
    </cfRule>
  </conditionalFormatting>
  <conditionalFormatting sqref="CT10">
    <cfRule type="cellIs" dxfId="616" priority="216" operator="equal">
      <formula>"Sell"</formula>
    </cfRule>
    <cfRule type="cellIs" dxfId="615" priority="217" operator="equal">
      <formula>"Buy"</formula>
    </cfRule>
  </conditionalFormatting>
  <conditionalFormatting sqref="CT15">
    <cfRule type="cellIs" dxfId="614" priority="213" operator="greaterThan">
      <formula>0</formula>
    </cfRule>
    <cfRule type="cellIs" dxfId="613" priority="215" operator="lessThan">
      <formula>0</formula>
    </cfRule>
  </conditionalFormatting>
  <conditionalFormatting sqref="CT13">
    <cfRule type="cellIs" priority="211" operator="equal">
      <formula>"-"</formula>
    </cfRule>
    <cfRule type="cellIs" dxfId="612" priority="212" operator="lessThanOrEqual">
      <formula>0</formula>
    </cfRule>
    <cfRule type="cellIs" dxfId="611" priority="214" operator="greaterThanOrEqual">
      <formula>0</formula>
    </cfRule>
  </conditionalFormatting>
  <conditionalFormatting sqref="CT16">
    <cfRule type="cellIs" dxfId="610" priority="209" operator="greaterThan">
      <formula>0</formula>
    </cfRule>
    <cfRule type="cellIs" dxfId="609" priority="210" operator="lessThan">
      <formula>0</formula>
    </cfRule>
  </conditionalFormatting>
  <conditionalFormatting sqref="CO27:CT27">
    <cfRule type="cellIs" dxfId="608" priority="207" operator="lessThanOrEqual">
      <formula>0</formula>
    </cfRule>
    <cfRule type="cellIs" dxfId="607" priority="208" operator="greaterThanOrEqual">
      <formula>0</formula>
    </cfRule>
  </conditionalFormatting>
  <conditionalFormatting sqref="CU27:CZ27 CU33:CZ33 CU29:CZ29">
    <cfRule type="cellIs" dxfId="606" priority="204" operator="lessThanOrEqual">
      <formula>0</formula>
    </cfRule>
    <cfRule type="cellIs" dxfId="605" priority="206" operator="greaterThanOrEqual">
      <formula>0</formula>
    </cfRule>
  </conditionalFormatting>
  <conditionalFormatting sqref="CU41:CZ41">
    <cfRule type="cellIs" dxfId="604" priority="205" operator="lessThanOrEqual">
      <formula>0</formula>
    </cfRule>
  </conditionalFormatting>
  <conditionalFormatting sqref="CZ10">
    <cfRule type="cellIs" dxfId="603" priority="202" operator="equal">
      <formula>"Sell"</formula>
    </cfRule>
    <cfRule type="cellIs" dxfId="602" priority="203" operator="equal">
      <formula>"Buy"</formula>
    </cfRule>
  </conditionalFormatting>
  <conditionalFormatting sqref="CZ15">
    <cfRule type="cellIs" dxfId="601" priority="199" operator="greaterThan">
      <formula>0</formula>
    </cfRule>
    <cfRule type="cellIs" dxfId="600" priority="201" operator="lessThan">
      <formula>0</formula>
    </cfRule>
  </conditionalFormatting>
  <conditionalFormatting sqref="CZ13">
    <cfRule type="cellIs" priority="197" operator="equal">
      <formula>"-"</formula>
    </cfRule>
    <cfRule type="cellIs" dxfId="599" priority="198" operator="lessThanOrEqual">
      <formula>0</formula>
    </cfRule>
    <cfRule type="cellIs" dxfId="598" priority="200" operator="greaterThanOrEqual">
      <formula>0</formula>
    </cfRule>
  </conditionalFormatting>
  <conditionalFormatting sqref="CZ16">
    <cfRule type="cellIs" dxfId="597" priority="195" operator="greaterThan">
      <formula>0</formula>
    </cfRule>
    <cfRule type="cellIs" dxfId="596" priority="196" operator="lessThan">
      <formula>0</formula>
    </cfRule>
  </conditionalFormatting>
  <conditionalFormatting sqref="O29:T29 O33:T33">
    <cfRule type="cellIs" dxfId="595" priority="178" operator="lessThanOrEqual">
      <formula>0</formula>
    </cfRule>
    <cfRule type="cellIs" dxfId="594" priority="180" operator="greaterThanOrEqual">
      <formula>0</formula>
    </cfRule>
  </conditionalFormatting>
  <conditionalFormatting sqref="O41:T41">
    <cfRule type="cellIs" dxfId="593" priority="179" operator="lessThanOrEqual">
      <formula>0</formula>
    </cfRule>
  </conditionalFormatting>
  <conditionalFormatting sqref="T10">
    <cfRule type="cellIs" dxfId="592" priority="176" operator="equal">
      <formula>"Sell"</formula>
    </cfRule>
    <cfRule type="cellIs" dxfId="591" priority="177" operator="equal">
      <formula>"Buy"</formula>
    </cfRule>
  </conditionalFormatting>
  <conditionalFormatting sqref="T15">
    <cfRule type="cellIs" dxfId="590" priority="173" operator="greaterThan">
      <formula>0</formula>
    </cfRule>
    <cfRule type="cellIs" dxfId="589" priority="175" operator="lessThan">
      <formula>0</formula>
    </cfRule>
  </conditionalFormatting>
  <conditionalFormatting sqref="T13">
    <cfRule type="cellIs" priority="171" operator="equal">
      <formula>"-"</formula>
    </cfRule>
    <cfRule type="cellIs" dxfId="588" priority="172" operator="lessThanOrEqual">
      <formula>0</formula>
    </cfRule>
    <cfRule type="cellIs" dxfId="587" priority="174" operator="greaterThanOrEqual">
      <formula>0</formula>
    </cfRule>
  </conditionalFormatting>
  <conditionalFormatting sqref="T16">
    <cfRule type="cellIs" dxfId="586" priority="169" operator="greaterThan">
      <formula>0</formula>
    </cfRule>
    <cfRule type="cellIs" dxfId="585" priority="170" operator="lessThan">
      <formula>0</formula>
    </cfRule>
  </conditionalFormatting>
  <conditionalFormatting sqref="O27:T27">
    <cfRule type="cellIs" dxfId="584" priority="167" operator="lessThanOrEqual">
      <formula>0</formula>
    </cfRule>
    <cfRule type="cellIs" dxfId="583" priority="168" operator="greaterThanOrEqual">
      <formula>0</formula>
    </cfRule>
  </conditionalFormatting>
  <conditionalFormatting sqref="AG29:AL29 AG33:AL33">
    <cfRule type="cellIs" dxfId="582" priority="164" operator="lessThanOrEqual">
      <formula>0</formula>
    </cfRule>
    <cfRule type="cellIs" dxfId="581" priority="166" operator="greaterThanOrEqual">
      <formula>0</formula>
    </cfRule>
  </conditionalFormatting>
  <conditionalFormatting sqref="AG41:AL41">
    <cfRule type="cellIs" dxfId="580" priority="165" operator="lessThanOrEqual">
      <formula>0</formula>
    </cfRule>
  </conditionalFormatting>
  <conditionalFormatting sqref="AL10">
    <cfRule type="cellIs" dxfId="579" priority="162" operator="equal">
      <formula>"Sell"</formula>
    </cfRule>
    <cfRule type="cellIs" dxfId="578" priority="163" operator="equal">
      <formula>"Buy"</formula>
    </cfRule>
  </conditionalFormatting>
  <conditionalFormatting sqref="AL15">
    <cfRule type="cellIs" dxfId="577" priority="159" operator="greaterThan">
      <formula>0</formula>
    </cfRule>
    <cfRule type="cellIs" dxfId="576" priority="161" operator="lessThan">
      <formula>0</formula>
    </cfRule>
  </conditionalFormatting>
  <conditionalFormatting sqref="AL13">
    <cfRule type="cellIs" priority="157" operator="equal">
      <formula>"-"</formula>
    </cfRule>
    <cfRule type="cellIs" dxfId="575" priority="158" operator="lessThanOrEqual">
      <formula>0</formula>
    </cfRule>
    <cfRule type="cellIs" dxfId="574" priority="160" operator="greaterThanOrEqual">
      <formula>0</formula>
    </cfRule>
  </conditionalFormatting>
  <conditionalFormatting sqref="AL16">
    <cfRule type="cellIs" dxfId="573" priority="155" operator="greaterThan">
      <formula>0</formula>
    </cfRule>
    <cfRule type="cellIs" dxfId="572" priority="156" operator="lessThan">
      <formula>0</formula>
    </cfRule>
  </conditionalFormatting>
  <conditionalFormatting sqref="AG27:AL27">
    <cfRule type="cellIs" dxfId="571" priority="153" operator="lessThanOrEqual">
      <formula>0</formula>
    </cfRule>
    <cfRule type="cellIs" dxfId="570" priority="154" operator="greaterThanOrEqual">
      <formula>0</formula>
    </cfRule>
  </conditionalFormatting>
  <conditionalFormatting sqref="BK29:BP29 BK33:BP33">
    <cfRule type="cellIs" dxfId="569" priority="136" operator="lessThanOrEqual">
      <formula>0</formula>
    </cfRule>
    <cfRule type="cellIs" dxfId="568" priority="138" operator="greaterThanOrEqual">
      <formula>0</formula>
    </cfRule>
  </conditionalFormatting>
  <conditionalFormatting sqref="BK41:BP41">
    <cfRule type="cellIs" dxfId="567" priority="137" operator="lessThanOrEqual">
      <formula>0</formula>
    </cfRule>
  </conditionalFormatting>
  <conditionalFormatting sqref="BP10">
    <cfRule type="cellIs" dxfId="566" priority="134" operator="equal">
      <formula>"Sell"</formula>
    </cfRule>
    <cfRule type="cellIs" dxfId="565" priority="135" operator="equal">
      <formula>"Buy"</formula>
    </cfRule>
  </conditionalFormatting>
  <conditionalFormatting sqref="BP15">
    <cfRule type="cellIs" dxfId="564" priority="131" operator="greaterThan">
      <formula>0</formula>
    </cfRule>
    <cfRule type="cellIs" dxfId="563" priority="133" operator="lessThan">
      <formula>0</formula>
    </cfRule>
  </conditionalFormatting>
  <conditionalFormatting sqref="BP13">
    <cfRule type="cellIs" priority="129" operator="equal">
      <formula>"-"</formula>
    </cfRule>
    <cfRule type="cellIs" dxfId="562" priority="130" operator="lessThanOrEqual">
      <formula>0</formula>
    </cfRule>
    <cfRule type="cellIs" dxfId="561" priority="132" operator="greaterThanOrEqual">
      <formula>0</formula>
    </cfRule>
  </conditionalFormatting>
  <conditionalFormatting sqref="BP16">
    <cfRule type="cellIs" dxfId="560" priority="127" operator="greaterThan">
      <formula>0</formula>
    </cfRule>
    <cfRule type="cellIs" dxfId="559" priority="128" operator="lessThan">
      <formula>0</formula>
    </cfRule>
  </conditionalFormatting>
  <conditionalFormatting sqref="BK27:BP27">
    <cfRule type="cellIs" dxfId="558" priority="125" operator="lessThanOrEqual">
      <formula>0</formula>
    </cfRule>
    <cfRule type="cellIs" dxfId="557" priority="126" operator="greaterThanOrEqual">
      <formula>0</formula>
    </cfRule>
  </conditionalFormatting>
  <conditionalFormatting sqref="BQ29:BV29 BQ33:BV33">
    <cfRule type="cellIs" dxfId="556" priority="122" operator="lessThanOrEqual">
      <formula>0</formula>
    </cfRule>
    <cfRule type="cellIs" dxfId="555" priority="124" operator="greaterThanOrEqual">
      <formula>0</formula>
    </cfRule>
  </conditionalFormatting>
  <conditionalFormatting sqref="BQ41:BV41">
    <cfRule type="cellIs" dxfId="554" priority="123" operator="lessThanOrEqual">
      <formula>0</formula>
    </cfRule>
  </conditionalFormatting>
  <conditionalFormatting sqref="BV10">
    <cfRule type="cellIs" dxfId="553" priority="120" operator="equal">
      <formula>"Sell"</formula>
    </cfRule>
    <cfRule type="cellIs" dxfId="552" priority="121" operator="equal">
      <formula>"Buy"</formula>
    </cfRule>
  </conditionalFormatting>
  <conditionalFormatting sqref="BV15">
    <cfRule type="cellIs" dxfId="551" priority="117" operator="greaterThan">
      <formula>0</formula>
    </cfRule>
    <cfRule type="cellIs" dxfId="550" priority="119" operator="lessThan">
      <formula>0</formula>
    </cfRule>
  </conditionalFormatting>
  <conditionalFormatting sqref="BV13">
    <cfRule type="cellIs" priority="115" operator="equal">
      <formula>"-"</formula>
    </cfRule>
    <cfRule type="cellIs" dxfId="549" priority="116" operator="lessThanOrEqual">
      <formula>0</formula>
    </cfRule>
    <cfRule type="cellIs" dxfId="548" priority="118" operator="greaterThanOrEqual">
      <formula>0</formula>
    </cfRule>
  </conditionalFormatting>
  <conditionalFormatting sqref="BV16">
    <cfRule type="cellIs" dxfId="547" priority="113" operator="greaterThan">
      <formula>0</formula>
    </cfRule>
    <cfRule type="cellIs" dxfId="546" priority="114" operator="lessThan">
      <formula>0</formula>
    </cfRule>
  </conditionalFormatting>
  <conditionalFormatting sqref="BQ27:BV27">
    <cfRule type="cellIs" dxfId="545" priority="111" operator="lessThanOrEqual">
      <formula>0</formula>
    </cfRule>
    <cfRule type="cellIs" dxfId="544" priority="112" operator="greaterThanOrEqual">
      <formula>0</formula>
    </cfRule>
  </conditionalFormatting>
  <conditionalFormatting sqref="U29:Z29 U33:Z33">
    <cfRule type="cellIs" dxfId="543" priority="108" operator="lessThanOrEqual">
      <formula>0</formula>
    </cfRule>
    <cfRule type="cellIs" dxfId="542" priority="110" operator="greaterThanOrEqual">
      <formula>0</formula>
    </cfRule>
  </conditionalFormatting>
  <conditionalFormatting sqref="U41:Z41">
    <cfRule type="cellIs" dxfId="541" priority="109" operator="lessThanOrEqual">
      <formula>0</formula>
    </cfRule>
  </conditionalFormatting>
  <conditionalFormatting sqref="Z10">
    <cfRule type="cellIs" dxfId="540" priority="106" operator="equal">
      <formula>"Sell"</formula>
    </cfRule>
    <cfRule type="cellIs" dxfId="539" priority="107" operator="equal">
      <formula>"Buy"</formula>
    </cfRule>
  </conditionalFormatting>
  <conditionalFormatting sqref="Z15">
    <cfRule type="cellIs" dxfId="538" priority="103" operator="greaterThan">
      <formula>0</formula>
    </cfRule>
    <cfRule type="cellIs" dxfId="537" priority="105" operator="lessThan">
      <formula>0</formula>
    </cfRule>
  </conditionalFormatting>
  <conditionalFormatting sqref="Z13">
    <cfRule type="cellIs" priority="101" operator="equal">
      <formula>"-"</formula>
    </cfRule>
    <cfRule type="cellIs" dxfId="536" priority="102" operator="lessThanOrEqual">
      <formula>0</formula>
    </cfRule>
    <cfRule type="cellIs" dxfId="535" priority="104" operator="greaterThanOrEqual">
      <formula>0</formula>
    </cfRule>
  </conditionalFormatting>
  <conditionalFormatting sqref="Z16">
    <cfRule type="cellIs" dxfId="534" priority="99" operator="greaterThan">
      <formula>0</formula>
    </cfRule>
    <cfRule type="cellIs" dxfId="533" priority="100" operator="lessThan">
      <formula>0</formula>
    </cfRule>
  </conditionalFormatting>
  <conditionalFormatting sqref="U27:Z27">
    <cfRule type="cellIs" dxfId="532" priority="97" operator="lessThanOrEqual">
      <formula>0</formula>
    </cfRule>
    <cfRule type="cellIs" dxfId="531" priority="98" operator="greaterThanOrEqual">
      <formula>0</formula>
    </cfRule>
  </conditionalFormatting>
  <conditionalFormatting sqref="AA29:AF29 AA33:AF33">
    <cfRule type="cellIs" dxfId="530" priority="94" operator="lessThanOrEqual">
      <formula>0</formula>
    </cfRule>
    <cfRule type="cellIs" dxfId="529" priority="96" operator="greaterThanOrEqual">
      <formula>0</formula>
    </cfRule>
  </conditionalFormatting>
  <conditionalFormatting sqref="AA41:AF41">
    <cfRule type="cellIs" dxfId="528" priority="95" operator="lessThanOrEqual">
      <formula>0</formula>
    </cfRule>
  </conditionalFormatting>
  <conditionalFormatting sqref="AF10">
    <cfRule type="cellIs" dxfId="527" priority="92" operator="equal">
      <formula>"Sell"</formula>
    </cfRule>
    <cfRule type="cellIs" dxfId="526" priority="93" operator="equal">
      <formula>"Buy"</formula>
    </cfRule>
  </conditionalFormatting>
  <conditionalFormatting sqref="AF15">
    <cfRule type="cellIs" dxfId="525" priority="89" operator="greaterThan">
      <formula>0</formula>
    </cfRule>
    <cfRule type="cellIs" dxfId="524" priority="91" operator="lessThan">
      <formula>0</formula>
    </cfRule>
  </conditionalFormatting>
  <conditionalFormatting sqref="AF13">
    <cfRule type="cellIs" priority="87" operator="equal">
      <formula>"-"</formula>
    </cfRule>
    <cfRule type="cellIs" dxfId="523" priority="88" operator="lessThanOrEqual">
      <formula>0</formula>
    </cfRule>
    <cfRule type="cellIs" dxfId="522" priority="90" operator="greaterThanOrEqual">
      <formula>0</formula>
    </cfRule>
  </conditionalFormatting>
  <conditionalFormatting sqref="AF16">
    <cfRule type="cellIs" dxfId="521" priority="85" operator="greaterThan">
      <formula>0</formula>
    </cfRule>
    <cfRule type="cellIs" dxfId="520" priority="86" operator="lessThan">
      <formula>0</formula>
    </cfRule>
  </conditionalFormatting>
  <conditionalFormatting sqref="AA27:AF27">
    <cfRule type="cellIs" dxfId="519" priority="83" operator="lessThanOrEqual">
      <formula>0</formula>
    </cfRule>
    <cfRule type="cellIs" dxfId="518" priority="84" operator="greaterThanOrEqual">
      <formula>0</formula>
    </cfRule>
  </conditionalFormatting>
  <conditionalFormatting sqref="AY29:BD29 AY33:BD33">
    <cfRule type="cellIs" dxfId="517" priority="80" operator="lessThanOrEqual">
      <formula>0</formula>
    </cfRule>
    <cfRule type="cellIs" dxfId="516" priority="82" operator="greaterThanOrEqual">
      <formula>0</formula>
    </cfRule>
  </conditionalFormatting>
  <conditionalFormatting sqref="AY41:BD41">
    <cfRule type="cellIs" dxfId="515" priority="81" operator="lessThanOrEqual">
      <formula>0</formula>
    </cfRule>
  </conditionalFormatting>
  <conditionalFormatting sqref="BD10">
    <cfRule type="cellIs" dxfId="514" priority="78" operator="equal">
      <formula>"Sell"</formula>
    </cfRule>
    <cfRule type="cellIs" dxfId="513" priority="79" operator="equal">
      <formula>"Buy"</formula>
    </cfRule>
  </conditionalFormatting>
  <conditionalFormatting sqref="BD15">
    <cfRule type="cellIs" dxfId="512" priority="75" operator="greaterThan">
      <formula>0</formula>
    </cfRule>
    <cfRule type="cellIs" dxfId="511" priority="77" operator="lessThan">
      <formula>0</formula>
    </cfRule>
  </conditionalFormatting>
  <conditionalFormatting sqref="BD13">
    <cfRule type="cellIs" priority="73" operator="equal">
      <formula>"-"</formula>
    </cfRule>
    <cfRule type="cellIs" dxfId="510" priority="74" operator="lessThanOrEqual">
      <formula>0</formula>
    </cfRule>
    <cfRule type="cellIs" dxfId="509" priority="76" operator="greaterThanOrEqual">
      <formula>0</formula>
    </cfRule>
  </conditionalFormatting>
  <conditionalFormatting sqref="BD16">
    <cfRule type="cellIs" dxfId="508" priority="71" operator="greaterThan">
      <formula>0</formula>
    </cfRule>
    <cfRule type="cellIs" dxfId="507" priority="72" operator="lessThan">
      <formula>0</formula>
    </cfRule>
  </conditionalFormatting>
  <conditionalFormatting sqref="AY27:BD27">
    <cfRule type="cellIs" dxfId="506" priority="69" operator="lessThanOrEqual">
      <formula>0</formula>
    </cfRule>
    <cfRule type="cellIs" dxfId="505" priority="70" operator="greaterThanOrEqual">
      <formula>0</formula>
    </cfRule>
  </conditionalFormatting>
  <conditionalFormatting sqref="BE29:BJ29 BE33:BJ33">
    <cfRule type="cellIs" dxfId="504" priority="66" operator="lessThanOrEqual">
      <formula>0</formula>
    </cfRule>
    <cfRule type="cellIs" dxfId="503" priority="68" operator="greaterThanOrEqual">
      <formula>0</formula>
    </cfRule>
  </conditionalFormatting>
  <conditionalFormatting sqref="BE41:BJ41">
    <cfRule type="cellIs" dxfId="502" priority="67" operator="lessThanOrEqual">
      <formula>0</formula>
    </cfRule>
  </conditionalFormatting>
  <conditionalFormatting sqref="BJ10">
    <cfRule type="cellIs" dxfId="501" priority="64" operator="equal">
      <formula>"Sell"</formula>
    </cfRule>
    <cfRule type="cellIs" dxfId="500" priority="65" operator="equal">
      <formula>"Buy"</formula>
    </cfRule>
  </conditionalFormatting>
  <conditionalFormatting sqref="BJ15">
    <cfRule type="cellIs" dxfId="499" priority="61" operator="greaterThan">
      <formula>0</formula>
    </cfRule>
    <cfRule type="cellIs" dxfId="498" priority="63" operator="lessThan">
      <formula>0</formula>
    </cfRule>
  </conditionalFormatting>
  <conditionalFormatting sqref="BJ13">
    <cfRule type="cellIs" priority="59" operator="equal">
      <formula>"-"</formula>
    </cfRule>
    <cfRule type="cellIs" dxfId="497" priority="60" operator="lessThanOrEqual">
      <formula>0</formula>
    </cfRule>
    <cfRule type="cellIs" dxfId="496" priority="62" operator="greaterThanOrEqual">
      <formula>0</formula>
    </cfRule>
  </conditionalFormatting>
  <conditionalFormatting sqref="BJ16">
    <cfRule type="cellIs" dxfId="495" priority="57" operator="greaterThan">
      <formula>0</formula>
    </cfRule>
    <cfRule type="cellIs" dxfId="494" priority="58" operator="lessThan">
      <formula>0</formula>
    </cfRule>
  </conditionalFormatting>
  <conditionalFormatting sqref="BE27:BJ27">
    <cfRule type="cellIs" dxfId="493" priority="55" operator="lessThanOrEqual">
      <formula>0</formula>
    </cfRule>
    <cfRule type="cellIs" dxfId="492" priority="56" operator="greaterThanOrEqual">
      <formula>0</formula>
    </cfRule>
  </conditionalFormatting>
  <conditionalFormatting sqref="DA27:DF27 DA33:DF33 DA29:DF29">
    <cfRule type="cellIs" dxfId="491" priority="52" operator="lessThanOrEqual">
      <formula>0</formula>
    </cfRule>
    <cfRule type="cellIs" dxfId="490" priority="54" operator="greaterThanOrEqual">
      <formula>0</formula>
    </cfRule>
  </conditionalFormatting>
  <conditionalFormatting sqref="DA41:DF41">
    <cfRule type="cellIs" dxfId="489" priority="53" operator="lessThanOrEqual">
      <formula>0</formula>
    </cfRule>
  </conditionalFormatting>
  <conditionalFormatting sqref="DF10">
    <cfRule type="cellIs" dxfId="488" priority="50" operator="equal">
      <formula>"Sell"</formula>
    </cfRule>
    <cfRule type="cellIs" dxfId="487" priority="51" operator="equal">
      <formula>"Buy"</formula>
    </cfRule>
  </conditionalFormatting>
  <conditionalFormatting sqref="DF15">
    <cfRule type="cellIs" dxfId="486" priority="47" operator="greaterThan">
      <formula>0</formula>
    </cfRule>
    <cfRule type="cellIs" dxfId="485" priority="49" operator="lessThan">
      <formula>0</formula>
    </cfRule>
  </conditionalFormatting>
  <conditionalFormatting sqref="DF13">
    <cfRule type="cellIs" priority="45" operator="equal">
      <formula>"-"</formula>
    </cfRule>
    <cfRule type="cellIs" dxfId="484" priority="46" operator="lessThanOrEqual">
      <formula>0</formula>
    </cfRule>
    <cfRule type="cellIs" dxfId="483" priority="48" operator="greaterThanOrEqual">
      <formula>0</formula>
    </cfRule>
  </conditionalFormatting>
  <conditionalFormatting sqref="DF16">
    <cfRule type="cellIs" dxfId="482" priority="43" operator="greaterThan">
      <formula>0</formula>
    </cfRule>
    <cfRule type="cellIs" dxfId="481" priority="44" operator="lessThan">
      <formula>0</formula>
    </cfRule>
  </conditionalFormatting>
  <conditionalFormatting sqref="AS29:AX29 AS33:AX33">
    <cfRule type="cellIs" dxfId="480" priority="26" operator="lessThanOrEqual">
      <formula>0</formula>
    </cfRule>
    <cfRule type="cellIs" dxfId="479" priority="28" operator="greaterThanOrEqual">
      <formula>0</formula>
    </cfRule>
  </conditionalFormatting>
  <conditionalFormatting sqref="AS41:AX41">
    <cfRule type="cellIs" dxfId="478" priority="27" operator="lessThanOrEqual">
      <formula>0</formula>
    </cfRule>
  </conditionalFormatting>
  <conditionalFormatting sqref="AX10">
    <cfRule type="cellIs" dxfId="477" priority="24" operator="equal">
      <formula>"Sell"</formula>
    </cfRule>
    <cfRule type="cellIs" dxfId="476" priority="25" operator="equal">
      <formula>"Buy"</formula>
    </cfRule>
  </conditionalFormatting>
  <conditionalFormatting sqref="AX15">
    <cfRule type="cellIs" dxfId="475" priority="21" operator="greaterThan">
      <formula>0</formula>
    </cfRule>
    <cfRule type="cellIs" dxfId="474" priority="23" operator="lessThan">
      <formula>0</formula>
    </cfRule>
  </conditionalFormatting>
  <conditionalFormatting sqref="AX13">
    <cfRule type="cellIs" priority="19" operator="equal">
      <formula>"-"</formula>
    </cfRule>
    <cfRule type="cellIs" dxfId="473" priority="20" operator="lessThanOrEqual">
      <formula>0</formula>
    </cfRule>
    <cfRule type="cellIs" dxfId="472" priority="22" operator="greaterThanOrEqual">
      <formula>0</formula>
    </cfRule>
  </conditionalFormatting>
  <conditionalFormatting sqref="AX16">
    <cfRule type="cellIs" dxfId="471" priority="17" operator="greaterThan">
      <formula>0</formula>
    </cfRule>
    <cfRule type="cellIs" dxfId="470" priority="18" operator="lessThan">
      <formula>0</formula>
    </cfRule>
  </conditionalFormatting>
  <conditionalFormatting sqref="AS27:AX27">
    <cfRule type="cellIs" dxfId="469" priority="15" operator="lessThanOrEqual">
      <formula>0</formula>
    </cfRule>
    <cfRule type="cellIs" dxfId="468" priority="16" operator="greaterThanOrEqual">
      <formula>0</formula>
    </cfRule>
  </conditionalFormatting>
  <conditionalFormatting sqref="BW29:CB29 BW33:CB33">
    <cfRule type="cellIs" dxfId="467" priority="12" operator="lessThanOrEqual">
      <formula>0</formula>
    </cfRule>
    <cfRule type="cellIs" dxfId="466" priority="14" operator="greaterThanOrEqual">
      <formula>0</formula>
    </cfRule>
  </conditionalFormatting>
  <conditionalFormatting sqref="BW41:CB41">
    <cfRule type="cellIs" dxfId="465" priority="13" operator="lessThanOrEqual">
      <formula>0</formula>
    </cfRule>
  </conditionalFormatting>
  <conditionalFormatting sqref="CB10">
    <cfRule type="cellIs" dxfId="464" priority="10" operator="equal">
      <formula>"Sell"</formula>
    </cfRule>
    <cfRule type="cellIs" dxfId="463" priority="11" operator="equal">
      <formula>"Buy"</formula>
    </cfRule>
  </conditionalFormatting>
  <conditionalFormatting sqref="CB15">
    <cfRule type="cellIs" dxfId="462" priority="7" operator="greaterThan">
      <formula>0</formula>
    </cfRule>
    <cfRule type="cellIs" dxfId="461" priority="9" operator="lessThan">
      <formula>0</formula>
    </cfRule>
  </conditionalFormatting>
  <conditionalFormatting sqref="CB13">
    <cfRule type="cellIs" priority="5" operator="equal">
      <formula>"-"</formula>
    </cfRule>
    <cfRule type="cellIs" dxfId="460" priority="6" operator="lessThanOrEqual">
      <formula>0</formula>
    </cfRule>
    <cfRule type="cellIs" dxfId="459" priority="8" operator="greaterThanOrEqual">
      <formula>0</formula>
    </cfRule>
  </conditionalFormatting>
  <conditionalFormatting sqref="CB16">
    <cfRule type="cellIs" dxfId="458" priority="3" operator="greaterThan">
      <formula>0</formula>
    </cfRule>
    <cfRule type="cellIs" dxfId="457" priority="4" operator="lessThan">
      <formula>0</formula>
    </cfRule>
  </conditionalFormatting>
  <conditionalFormatting sqref="BW27:CB27">
    <cfRule type="cellIs" dxfId="456" priority="1" operator="lessThanOrEqual">
      <formula>0</formula>
    </cfRule>
    <cfRule type="cellIs" dxfId="455" priority="2" operator="greaterThanOrEqual">
      <formula>0</formula>
    </cfRule>
  </conditionalFormatting>
  <pageMargins left="0.75" right="0.25" top="0.5" bottom="0.25" header="0.3" footer="0.3"/>
  <pageSetup paperSize="9" scale="85" orientation="landscape" r:id="rId1"/>
  <headerFooter>
    <oddHeader>&amp;LMOSL: Retail Valuations</oddHeader>
  </headerFooter>
  <colBreaks count="3" manualBreakCount="3">
    <brk id="35" min="5" max="58" man="1"/>
    <brk id="65" min="5" max="58" man="1"/>
    <brk id="95" min="5" max="58" man="1"/>
  </colBreaks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17"/>
  <dimension ref="B5:CB65"/>
  <sheetViews>
    <sheetView showGridLines="0" zoomScaleNormal="100" workbookViewId="0">
      <pane xSplit="2" ySplit="8" topLeftCell="F9" activePane="bottomRight" state="frozen"/>
      <selection sqref="A1:XFD1048576"/>
      <selection pane="topRight" sqref="A1:XFD1048576"/>
      <selection pane="bottomLeft" sqref="A1:XFD1048576"/>
      <selection pane="bottomRight"/>
    </sheetView>
  </sheetViews>
  <sheetFormatPr defaultColWidth="9.33203125" defaultRowHeight="12"/>
  <cols>
    <col min="1" max="1" width="1.33203125" style="1" customWidth="1"/>
    <col min="2" max="2" width="28.6640625" style="6" bestFit="1" customWidth="1"/>
    <col min="3" max="5" width="6.6640625" style="1" hidden="1" customWidth="1"/>
    <col min="6" max="6" width="7.5" style="1" bestFit="1" customWidth="1"/>
    <col min="7" max="7" width="8" style="1" bestFit="1" customWidth="1"/>
    <col min="8" max="8" width="8.1640625" style="1" bestFit="1" customWidth="1"/>
    <col min="9" max="9" width="7.6640625" style="1" hidden="1" customWidth="1"/>
    <col min="10" max="11" width="8.33203125" style="1" hidden="1" customWidth="1"/>
    <col min="12" max="12" width="9.1640625" style="1" bestFit="1" customWidth="1"/>
    <col min="13" max="14" width="9.83203125" style="1" bestFit="1" customWidth="1"/>
    <col min="15" max="17" width="8.33203125" style="1" hidden="1" customWidth="1"/>
    <col min="18" max="18" width="10.1640625" style="1" bestFit="1" customWidth="1"/>
    <col min="19" max="19" width="10" style="1" bestFit="1" customWidth="1"/>
    <col min="20" max="20" width="10.1640625" style="1" bestFit="1" customWidth="1"/>
    <col min="21" max="21" width="7.5" style="1" hidden="1" customWidth="1"/>
    <col min="22" max="23" width="8.1640625" style="1" hidden="1" customWidth="1"/>
    <col min="24" max="24" width="8" style="1" bestFit="1" customWidth="1"/>
    <col min="25" max="26" width="8.83203125" style="1" bestFit="1" customWidth="1"/>
    <col min="27" max="29" width="7.5" style="1" hidden="1" customWidth="1"/>
    <col min="30" max="32" width="8" style="1" bestFit="1" customWidth="1"/>
    <col min="33" max="35" width="7.83203125" style="1" hidden="1" customWidth="1"/>
    <col min="36" max="36" width="8.33203125" style="1" bestFit="1" customWidth="1"/>
    <col min="37" max="37" width="8.1640625" style="1" bestFit="1" customWidth="1"/>
    <col min="38" max="38" width="8" style="1" bestFit="1" customWidth="1"/>
    <col min="39" max="41" width="7.5" style="1" hidden="1" customWidth="1"/>
    <col min="42" max="43" width="7.6640625" style="1" bestFit="1" customWidth="1"/>
    <col min="44" max="44" width="8.1640625" style="1" bestFit="1" customWidth="1"/>
    <col min="45" max="47" width="6.83203125" style="1" hidden="1" customWidth="1"/>
    <col min="48" max="49" width="7.33203125" style="1" bestFit="1" customWidth="1"/>
    <col min="50" max="50" width="7.5" style="1" bestFit="1" customWidth="1"/>
    <col min="51" max="52" width="8.33203125" style="1" hidden="1" customWidth="1"/>
    <col min="53" max="53" width="9.1640625" style="1" hidden="1" customWidth="1"/>
    <col min="54" max="56" width="9.1640625" style="1" bestFit="1" customWidth="1"/>
    <col min="57" max="59" width="8.6640625" style="1" hidden="1" customWidth="1"/>
    <col min="60" max="62" width="8.6640625" style="1" bestFit="1" customWidth="1"/>
    <col min="63" max="65" width="8.33203125" style="1" hidden="1" customWidth="1"/>
    <col min="66" max="68" width="8.33203125" style="1" bestFit="1" customWidth="1"/>
    <col min="69" max="71" width="6.83203125" style="1" hidden="1" customWidth="1"/>
    <col min="72" max="74" width="6.83203125" style="1" bestFit="1" customWidth="1"/>
    <col min="75" max="80" width="10" style="1" hidden="1" customWidth="1"/>
    <col min="81" max="16384" width="9.33203125" style="1"/>
  </cols>
  <sheetData>
    <row r="5" spans="2:80" ht="9" customHeight="1"/>
    <row r="6" spans="2:80" s="21" customFormat="1" ht="12.75">
      <c r="B6" s="23" t="s">
        <v>68</v>
      </c>
      <c r="C6" s="345" t="s">
        <v>456</v>
      </c>
      <c r="D6" s="346"/>
      <c r="E6" s="346"/>
      <c r="F6" s="346"/>
      <c r="G6" s="346"/>
      <c r="H6" s="347"/>
      <c r="I6" s="345" t="s">
        <v>457</v>
      </c>
      <c r="J6" s="346"/>
      <c r="K6" s="346"/>
      <c r="L6" s="346"/>
      <c r="M6" s="346"/>
      <c r="N6" s="347"/>
      <c r="O6" s="345" t="s">
        <v>458</v>
      </c>
      <c r="P6" s="346"/>
      <c r="Q6" s="346"/>
      <c r="R6" s="346"/>
      <c r="S6" s="346"/>
      <c r="T6" s="347"/>
      <c r="U6" s="345" t="s">
        <v>1404</v>
      </c>
      <c r="V6" s="346"/>
      <c r="W6" s="346"/>
      <c r="X6" s="346"/>
      <c r="Y6" s="346"/>
      <c r="Z6" s="347"/>
      <c r="AA6" s="345" t="s">
        <v>602</v>
      </c>
      <c r="AB6" s="346"/>
      <c r="AC6" s="346"/>
      <c r="AD6" s="346"/>
      <c r="AE6" s="346"/>
      <c r="AF6" s="347"/>
      <c r="AG6" s="345" t="s">
        <v>459</v>
      </c>
      <c r="AH6" s="346"/>
      <c r="AI6" s="346"/>
      <c r="AJ6" s="346"/>
      <c r="AK6" s="346"/>
      <c r="AL6" s="347"/>
      <c r="AM6" s="345" t="s">
        <v>1403</v>
      </c>
      <c r="AN6" s="346"/>
      <c r="AO6" s="346"/>
      <c r="AP6" s="346"/>
      <c r="AQ6" s="346"/>
      <c r="AR6" s="347"/>
      <c r="AS6" s="345" t="s">
        <v>460</v>
      </c>
      <c r="AT6" s="346"/>
      <c r="AU6" s="346"/>
      <c r="AV6" s="346"/>
      <c r="AW6" s="346"/>
      <c r="AX6" s="347"/>
      <c r="AY6" s="345" t="s">
        <v>461</v>
      </c>
      <c r="AZ6" s="346"/>
      <c r="BA6" s="346"/>
      <c r="BB6" s="346"/>
      <c r="BC6" s="346"/>
      <c r="BD6" s="347"/>
      <c r="BE6" s="345" t="s">
        <v>462</v>
      </c>
      <c r="BF6" s="346"/>
      <c r="BG6" s="346"/>
      <c r="BH6" s="346"/>
      <c r="BI6" s="346"/>
      <c r="BJ6" s="347"/>
      <c r="BK6" s="345" t="s">
        <v>463</v>
      </c>
      <c r="BL6" s="346"/>
      <c r="BM6" s="346"/>
      <c r="BN6" s="346"/>
      <c r="BO6" s="346"/>
      <c r="BP6" s="347"/>
      <c r="BQ6" s="345" t="s">
        <v>464</v>
      </c>
      <c r="BR6" s="346"/>
      <c r="BS6" s="346"/>
      <c r="BT6" s="346"/>
      <c r="BU6" s="346"/>
      <c r="BV6" s="347"/>
      <c r="BW6" s="359" t="s">
        <v>285</v>
      </c>
      <c r="BX6" s="360"/>
      <c r="BY6" s="360"/>
      <c r="BZ6" s="360"/>
      <c r="CA6" s="360"/>
      <c r="CB6" s="361"/>
    </row>
    <row r="7" spans="2:80" s="35" customFormat="1" ht="11.25" hidden="1">
      <c r="B7" s="31" t="s">
        <v>7</v>
      </c>
      <c r="C7" s="32" t="s">
        <v>191</v>
      </c>
      <c r="D7" s="33" t="str">
        <f>C7</f>
        <v>CYL IN</v>
      </c>
      <c r="E7" s="33" t="str">
        <f t="shared" ref="E7:H7" si="0">D7</f>
        <v>CYL IN</v>
      </c>
      <c r="F7" s="33" t="str">
        <f t="shared" si="0"/>
        <v>CYL IN</v>
      </c>
      <c r="G7" s="33" t="str">
        <f t="shared" si="0"/>
        <v>CYL IN</v>
      </c>
      <c r="H7" s="34" t="str">
        <f t="shared" si="0"/>
        <v>CYL IN</v>
      </c>
      <c r="I7" s="32" t="s">
        <v>192</v>
      </c>
      <c r="J7" s="33" t="str">
        <f>I7</f>
        <v>HCLT IN</v>
      </c>
      <c r="K7" s="33" t="str">
        <f t="shared" ref="K7:N7" si="1">J7</f>
        <v>HCLT IN</v>
      </c>
      <c r="L7" s="33" t="str">
        <f t="shared" si="1"/>
        <v>HCLT IN</v>
      </c>
      <c r="M7" s="33" t="str">
        <f t="shared" si="1"/>
        <v>HCLT IN</v>
      </c>
      <c r="N7" s="34" t="str">
        <f t="shared" si="1"/>
        <v>HCLT IN</v>
      </c>
      <c r="O7" s="32" t="s">
        <v>193</v>
      </c>
      <c r="P7" s="33" t="str">
        <f>O7</f>
        <v>INFO IN</v>
      </c>
      <c r="Q7" s="33" t="str">
        <f t="shared" ref="Q7:T7" si="2">P7</f>
        <v>INFO IN</v>
      </c>
      <c r="R7" s="33" t="str">
        <f t="shared" si="2"/>
        <v>INFO IN</v>
      </c>
      <c r="S7" s="33" t="str">
        <f t="shared" si="2"/>
        <v>INFO IN</v>
      </c>
      <c r="T7" s="34" t="str">
        <f t="shared" si="2"/>
        <v>INFO IN</v>
      </c>
      <c r="U7" s="32" t="s">
        <v>673</v>
      </c>
      <c r="V7" s="33" t="str">
        <f>U7</f>
        <v>LTIM IN</v>
      </c>
      <c r="W7" s="33" t="str">
        <f t="shared" ref="W7" si="3">V7</f>
        <v>LTIM IN</v>
      </c>
      <c r="X7" s="33" t="str">
        <f t="shared" ref="X7" si="4">W7</f>
        <v>LTIM IN</v>
      </c>
      <c r="Y7" s="33" t="str">
        <f t="shared" ref="Y7" si="5">X7</f>
        <v>LTIM IN</v>
      </c>
      <c r="Z7" s="34" t="str">
        <f t="shared" ref="Z7" si="6">Y7</f>
        <v>LTIM IN</v>
      </c>
      <c r="AA7" s="32" t="s">
        <v>600</v>
      </c>
      <c r="AB7" s="33" t="str">
        <f>AA7</f>
        <v>LTTS IN</v>
      </c>
      <c r="AC7" s="33" t="str">
        <f t="shared" ref="AC7" si="7">AB7</f>
        <v>LTTS IN</v>
      </c>
      <c r="AD7" s="33" t="str">
        <f t="shared" ref="AD7" si="8">AC7</f>
        <v>LTTS IN</v>
      </c>
      <c r="AE7" s="33" t="str">
        <f t="shared" ref="AE7" si="9">AD7</f>
        <v>LTTS IN</v>
      </c>
      <c r="AF7" s="34" t="str">
        <f t="shared" ref="AF7" si="10">AE7</f>
        <v>LTTS IN</v>
      </c>
      <c r="AG7" s="32" t="s">
        <v>194</v>
      </c>
      <c r="AH7" s="33" t="str">
        <f>AG7</f>
        <v>MPHL IN</v>
      </c>
      <c r="AI7" s="33" t="str">
        <f t="shared" ref="AI7:AL7" si="11">AH7</f>
        <v>MPHL IN</v>
      </c>
      <c r="AJ7" s="33" t="str">
        <f t="shared" si="11"/>
        <v>MPHL IN</v>
      </c>
      <c r="AK7" s="33" t="str">
        <f t="shared" si="11"/>
        <v>MPHL IN</v>
      </c>
      <c r="AL7" s="34" t="str">
        <f t="shared" si="11"/>
        <v>MPHL IN</v>
      </c>
      <c r="AM7" s="32" t="s">
        <v>583</v>
      </c>
      <c r="AN7" s="33" t="str">
        <f>AM7</f>
        <v>COFORGE IN</v>
      </c>
      <c r="AO7" s="33" t="str">
        <f t="shared" ref="AO7:AR7" si="12">AN7</f>
        <v>COFORGE IN</v>
      </c>
      <c r="AP7" s="33" t="str">
        <f t="shared" si="12"/>
        <v>COFORGE IN</v>
      </c>
      <c r="AQ7" s="33" t="str">
        <f t="shared" si="12"/>
        <v>COFORGE IN</v>
      </c>
      <c r="AR7" s="34" t="str">
        <f t="shared" si="12"/>
        <v>COFORGE IN</v>
      </c>
      <c r="AS7" s="32" t="s">
        <v>196</v>
      </c>
      <c r="AT7" s="33" t="str">
        <f>AS7</f>
        <v>PSYS IN</v>
      </c>
      <c r="AU7" s="33" t="str">
        <f t="shared" ref="AU7:AX7" si="13">AT7</f>
        <v>PSYS IN</v>
      </c>
      <c r="AV7" s="33" t="str">
        <f t="shared" si="13"/>
        <v>PSYS IN</v>
      </c>
      <c r="AW7" s="33" t="str">
        <f t="shared" si="13"/>
        <v>PSYS IN</v>
      </c>
      <c r="AX7" s="34" t="str">
        <f t="shared" si="13"/>
        <v>PSYS IN</v>
      </c>
      <c r="AY7" s="32" t="s">
        <v>197</v>
      </c>
      <c r="AZ7" s="33" t="str">
        <f>AY7</f>
        <v>TCS IN</v>
      </c>
      <c r="BA7" s="33" t="str">
        <f t="shared" ref="BA7:BD7" si="14">AZ7</f>
        <v>TCS IN</v>
      </c>
      <c r="BB7" s="33" t="str">
        <f t="shared" si="14"/>
        <v>TCS IN</v>
      </c>
      <c r="BC7" s="33" t="str">
        <f t="shared" si="14"/>
        <v>TCS IN</v>
      </c>
      <c r="BD7" s="34" t="str">
        <f t="shared" si="14"/>
        <v>TCS IN</v>
      </c>
      <c r="BE7" s="32" t="s">
        <v>198</v>
      </c>
      <c r="BF7" s="33" t="str">
        <f>BE7</f>
        <v>TECHM IN</v>
      </c>
      <c r="BG7" s="33" t="str">
        <f t="shared" ref="BG7:BJ7" si="15">BF7</f>
        <v>TECHM IN</v>
      </c>
      <c r="BH7" s="33" t="str">
        <f t="shared" si="15"/>
        <v>TECHM IN</v>
      </c>
      <c r="BI7" s="33" t="str">
        <f t="shared" si="15"/>
        <v>TECHM IN</v>
      </c>
      <c r="BJ7" s="34" t="str">
        <f t="shared" si="15"/>
        <v>TECHM IN</v>
      </c>
      <c r="BK7" s="32" t="s">
        <v>199</v>
      </c>
      <c r="BL7" s="33" t="str">
        <f>BK7</f>
        <v>WPRO IN</v>
      </c>
      <c r="BM7" s="33" t="str">
        <f t="shared" ref="BM7:BP7" si="16">BL7</f>
        <v>WPRO IN</v>
      </c>
      <c r="BN7" s="33" t="str">
        <f t="shared" si="16"/>
        <v>WPRO IN</v>
      </c>
      <c r="BO7" s="33" t="str">
        <f t="shared" si="16"/>
        <v>WPRO IN</v>
      </c>
      <c r="BP7" s="34" t="str">
        <f t="shared" si="16"/>
        <v>WPRO IN</v>
      </c>
      <c r="BQ7" s="32" t="s">
        <v>200</v>
      </c>
      <c r="BR7" s="33" t="str">
        <f>BQ7</f>
        <v>ZENT IN</v>
      </c>
      <c r="BS7" s="33" t="str">
        <f t="shared" ref="BS7:BV7" si="17">BR7</f>
        <v>ZENT IN</v>
      </c>
      <c r="BT7" s="33" t="str">
        <f t="shared" si="17"/>
        <v>ZENT IN</v>
      </c>
      <c r="BU7" s="33" t="str">
        <f t="shared" si="17"/>
        <v>ZENT IN</v>
      </c>
      <c r="BV7" s="34" t="str">
        <f t="shared" si="17"/>
        <v>ZENT IN</v>
      </c>
      <c r="BW7" s="108" t="s">
        <v>106</v>
      </c>
      <c r="BX7" s="109" t="str">
        <f>BW7</f>
        <v>Technology</v>
      </c>
      <c r="BY7" s="109" t="str">
        <f t="shared" ref="BY7:CB7" si="18">BX7</f>
        <v>Technology</v>
      </c>
      <c r="BZ7" s="109" t="str">
        <f t="shared" si="18"/>
        <v>Technology</v>
      </c>
      <c r="CA7" s="109" t="str">
        <f t="shared" si="18"/>
        <v>Technology</v>
      </c>
      <c r="CB7" s="110" t="str">
        <f t="shared" si="18"/>
        <v>Technology</v>
      </c>
    </row>
    <row r="8" spans="2:80" s="22" customFormat="1">
      <c r="B8" s="23" t="s">
        <v>69</v>
      </c>
      <c r="C8" s="112" t="str">
        <f>'Column Code'!$C$8</f>
        <v>FY21</v>
      </c>
      <c r="D8" s="113" t="str">
        <f>'Column Code'!$D$8</f>
        <v>FY22</v>
      </c>
      <c r="E8" s="113" t="str">
        <f>'Column Code'!$E$8</f>
        <v>FY23</v>
      </c>
      <c r="F8" s="113" t="str">
        <f>'Column Code'!$F$8</f>
        <v>FY24</v>
      </c>
      <c r="G8" s="113" t="str">
        <f>'Column Code'!$G$8</f>
        <v>FY25E</v>
      </c>
      <c r="H8" s="114" t="str">
        <f>'Column Code'!$H$8</f>
        <v>FY26E</v>
      </c>
      <c r="I8" s="112" t="str">
        <f>'Column Code'!$C$8</f>
        <v>FY21</v>
      </c>
      <c r="J8" s="113" t="str">
        <f>'Column Code'!$D$8</f>
        <v>FY22</v>
      </c>
      <c r="K8" s="113" t="str">
        <f>'Column Code'!$E$8</f>
        <v>FY23</v>
      </c>
      <c r="L8" s="113" t="str">
        <f>'Column Code'!$F$8</f>
        <v>FY24</v>
      </c>
      <c r="M8" s="113" t="str">
        <f>'Column Code'!$G$8</f>
        <v>FY25E</v>
      </c>
      <c r="N8" s="114" t="str">
        <f>'Column Code'!$H$8</f>
        <v>FY26E</v>
      </c>
      <c r="O8" s="112" t="str">
        <f>'Column Code'!$C$8</f>
        <v>FY21</v>
      </c>
      <c r="P8" s="113" t="str">
        <f>'Column Code'!$D$8</f>
        <v>FY22</v>
      </c>
      <c r="Q8" s="113" t="str">
        <f>'Column Code'!$E$8</f>
        <v>FY23</v>
      </c>
      <c r="R8" s="113" t="str">
        <f>'Column Code'!$F$8</f>
        <v>FY24</v>
      </c>
      <c r="S8" s="113" t="str">
        <f>'Column Code'!$G$8</f>
        <v>FY25E</v>
      </c>
      <c r="T8" s="114" t="str">
        <f>'Column Code'!$H$8</f>
        <v>FY26E</v>
      </c>
      <c r="U8" s="112" t="str">
        <f>'Column Code'!$C$8</f>
        <v>FY21</v>
      </c>
      <c r="V8" s="113" t="str">
        <f>'Column Code'!$D$8</f>
        <v>FY22</v>
      </c>
      <c r="W8" s="113" t="str">
        <f>'Column Code'!$E$8</f>
        <v>FY23</v>
      </c>
      <c r="X8" s="113" t="str">
        <f>'Column Code'!$F$8</f>
        <v>FY24</v>
      </c>
      <c r="Y8" s="113" t="str">
        <f>'Column Code'!$G$8</f>
        <v>FY25E</v>
      </c>
      <c r="Z8" s="114" t="str">
        <f>'Column Code'!$H$8</f>
        <v>FY26E</v>
      </c>
      <c r="AA8" s="112" t="str">
        <f>'Column Code'!$C$8</f>
        <v>FY21</v>
      </c>
      <c r="AB8" s="113" t="str">
        <f>'Column Code'!$D$8</f>
        <v>FY22</v>
      </c>
      <c r="AC8" s="113" t="str">
        <f>'Column Code'!$E$8</f>
        <v>FY23</v>
      </c>
      <c r="AD8" s="113" t="str">
        <f>'Column Code'!$F$8</f>
        <v>FY24</v>
      </c>
      <c r="AE8" s="113" t="str">
        <f>'Column Code'!$G$8</f>
        <v>FY25E</v>
      </c>
      <c r="AF8" s="114" t="str">
        <f>'Column Code'!$H$8</f>
        <v>FY26E</v>
      </c>
      <c r="AG8" s="112" t="str">
        <f>'Column Code'!$C$8</f>
        <v>FY21</v>
      </c>
      <c r="AH8" s="113" t="str">
        <f>'Column Code'!$D$8</f>
        <v>FY22</v>
      </c>
      <c r="AI8" s="113" t="str">
        <f>'Column Code'!$E$8</f>
        <v>FY23</v>
      </c>
      <c r="AJ8" s="113" t="str">
        <f>'Column Code'!$F$8</f>
        <v>FY24</v>
      </c>
      <c r="AK8" s="113" t="str">
        <f>'Column Code'!$G$8</f>
        <v>FY25E</v>
      </c>
      <c r="AL8" s="114" t="str">
        <f>'Column Code'!$H$8</f>
        <v>FY26E</v>
      </c>
      <c r="AM8" s="112" t="str">
        <f>'Column Code'!$C$8</f>
        <v>FY21</v>
      </c>
      <c r="AN8" s="113" t="str">
        <f>'Column Code'!$D$8</f>
        <v>FY22</v>
      </c>
      <c r="AO8" s="113" t="str">
        <f>'Column Code'!$E$8</f>
        <v>FY23</v>
      </c>
      <c r="AP8" s="113" t="str">
        <f>'Column Code'!$F$8</f>
        <v>FY24</v>
      </c>
      <c r="AQ8" s="113" t="str">
        <f>'Column Code'!$G$8</f>
        <v>FY25E</v>
      </c>
      <c r="AR8" s="114" t="str">
        <f>'Column Code'!$H$8</f>
        <v>FY26E</v>
      </c>
      <c r="AS8" s="112" t="str">
        <f>'Column Code'!$C$8</f>
        <v>FY21</v>
      </c>
      <c r="AT8" s="113" t="str">
        <f>'Column Code'!$D$8</f>
        <v>FY22</v>
      </c>
      <c r="AU8" s="113" t="str">
        <f>'Column Code'!$E$8</f>
        <v>FY23</v>
      </c>
      <c r="AV8" s="113" t="str">
        <f>'Column Code'!$F$8</f>
        <v>FY24</v>
      </c>
      <c r="AW8" s="113" t="str">
        <f>'Column Code'!$G$8</f>
        <v>FY25E</v>
      </c>
      <c r="AX8" s="114" t="str">
        <f>'Column Code'!$H$8</f>
        <v>FY26E</v>
      </c>
      <c r="AY8" s="112" t="str">
        <f>'Column Code'!$C$8</f>
        <v>FY21</v>
      </c>
      <c r="AZ8" s="113" t="str">
        <f>'Column Code'!$D$8</f>
        <v>FY22</v>
      </c>
      <c r="BA8" s="113" t="str">
        <f>'Column Code'!$E$8</f>
        <v>FY23</v>
      </c>
      <c r="BB8" s="113" t="str">
        <f>'Column Code'!$F$8</f>
        <v>FY24</v>
      </c>
      <c r="BC8" s="113" t="str">
        <f>'Column Code'!$G$8</f>
        <v>FY25E</v>
      </c>
      <c r="BD8" s="114" t="str">
        <f>'Column Code'!$H$8</f>
        <v>FY26E</v>
      </c>
      <c r="BE8" s="112" t="str">
        <f>'Column Code'!$C$8</f>
        <v>FY21</v>
      </c>
      <c r="BF8" s="113" t="str">
        <f>'Column Code'!$D$8</f>
        <v>FY22</v>
      </c>
      <c r="BG8" s="113" t="str">
        <f>'Column Code'!$E$8</f>
        <v>FY23</v>
      </c>
      <c r="BH8" s="113" t="str">
        <f>'Column Code'!$F$8</f>
        <v>FY24</v>
      </c>
      <c r="BI8" s="113" t="str">
        <f>'Column Code'!$G$8</f>
        <v>FY25E</v>
      </c>
      <c r="BJ8" s="114" t="str">
        <f>'Column Code'!$H$8</f>
        <v>FY26E</v>
      </c>
      <c r="BK8" s="112" t="str">
        <f>'Column Code'!$C$8</f>
        <v>FY21</v>
      </c>
      <c r="BL8" s="113" t="str">
        <f>'Column Code'!$D$8</f>
        <v>FY22</v>
      </c>
      <c r="BM8" s="113" t="str">
        <f>'Column Code'!$E$8</f>
        <v>FY23</v>
      </c>
      <c r="BN8" s="113" t="str">
        <f>'Column Code'!$F$8</f>
        <v>FY24</v>
      </c>
      <c r="BO8" s="113" t="str">
        <f>'Column Code'!$G$8</f>
        <v>FY25E</v>
      </c>
      <c r="BP8" s="114" t="str">
        <f>'Column Code'!$H$8</f>
        <v>FY26E</v>
      </c>
      <c r="BQ8" s="112" t="str">
        <f>'Column Code'!$C$8</f>
        <v>FY21</v>
      </c>
      <c r="BR8" s="113" t="str">
        <f>'Column Code'!$D$8</f>
        <v>FY22</v>
      </c>
      <c r="BS8" s="113" t="str">
        <f>'Column Code'!$E$8</f>
        <v>FY23</v>
      </c>
      <c r="BT8" s="113" t="str">
        <f>'Column Code'!$F$8</f>
        <v>FY24</v>
      </c>
      <c r="BU8" s="113" t="str">
        <f>'Column Code'!$G$8</f>
        <v>FY25E</v>
      </c>
      <c r="BV8" s="114" t="str">
        <f>'Column Code'!$H$8</f>
        <v>FY26E</v>
      </c>
      <c r="BW8" s="112" t="str">
        <f>'Column Code'!$C$8</f>
        <v>FY21</v>
      </c>
      <c r="BX8" s="113" t="str">
        <f>'Column Code'!$D$8</f>
        <v>FY22</v>
      </c>
      <c r="BY8" s="113" t="str">
        <f>'Column Code'!$E$8</f>
        <v>FY23</v>
      </c>
      <c r="BZ8" s="113" t="str">
        <f>'Column Code'!$F$8</f>
        <v>FY24</v>
      </c>
      <c r="CA8" s="113" t="str">
        <f>'Column Code'!$G$8</f>
        <v>FY25E</v>
      </c>
      <c r="CB8" s="114" t="str">
        <f>'Column Code'!$H$8</f>
        <v>FY26E</v>
      </c>
    </row>
    <row r="9" spans="2:80" s="5" customFormat="1" ht="12.75">
      <c r="B9" s="30" t="s">
        <v>8</v>
      </c>
      <c r="C9" s="66"/>
      <c r="D9" s="67"/>
      <c r="E9" s="67"/>
      <c r="F9" s="67"/>
      <c r="G9" s="67"/>
      <c r="H9" s="68"/>
      <c r="I9" s="66"/>
      <c r="J9" s="67"/>
      <c r="K9" s="67"/>
      <c r="L9" s="67"/>
      <c r="M9" s="67"/>
      <c r="N9" s="68"/>
      <c r="O9" s="66"/>
      <c r="P9" s="67"/>
      <c r="Q9" s="67"/>
      <c r="R9" s="67"/>
      <c r="S9" s="67"/>
      <c r="T9" s="68"/>
      <c r="U9" s="66"/>
      <c r="V9" s="67"/>
      <c r="W9" s="67"/>
      <c r="X9" s="67"/>
      <c r="Y9" s="67"/>
      <c r="Z9" s="68"/>
      <c r="AA9" s="66"/>
      <c r="AB9" s="67"/>
      <c r="AC9" s="67"/>
      <c r="AD9" s="67"/>
      <c r="AE9" s="67"/>
      <c r="AF9" s="68"/>
      <c r="AG9" s="66"/>
      <c r="AH9" s="67"/>
      <c r="AI9" s="67"/>
      <c r="AJ9" s="67"/>
      <c r="AK9" s="67"/>
      <c r="AL9" s="68"/>
      <c r="AM9" s="66"/>
      <c r="AN9" s="67"/>
      <c r="AO9" s="67"/>
      <c r="AP9" s="67"/>
      <c r="AQ9" s="67"/>
      <c r="AR9" s="68"/>
      <c r="AS9" s="66"/>
      <c r="AT9" s="67"/>
      <c r="AU9" s="67"/>
      <c r="AV9" s="67"/>
      <c r="AW9" s="67"/>
      <c r="AX9" s="68"/>
      <c r="AY9" s="66"/>
      <c r="AZ9" s="67"/>
      <c r="BA9" s="67"/>
      <c r="BB9" s="67"/>
      <c r="BC9" s="67"/>
      <c r="BD9" s="68"/>
      <c r="BE9" s="66"/>
      <c r="BF9" s="67"/>
      <c r="BG9" s="67"/>
      <c r="BH9" s="67"/>
      <c r="BI9" s="67"/>
      <c r="BJ9" s="68"/>
      <c r="BK9" s="66"/>
      <c r="BL9" s="67"/>
      <c r="BM9" s="67"/>
      <c r="BN9" s="67"/>
      <c r="BO9" s="67"/>
      <c r="BP9" s="68"/>
      <c r="BQ9" s="66"/>
      <c r="BR9" s="67"/>
      <c r="BS9" s="67"/>
      <c r="BT9" s="67"/>
      <c r="BU9" s="67"/>
      <c r="BV9" s="68"/>
      <c r="BW9" s="66"/>
      <c r="BX9" s="138" t="s">
        <v>286</v>
      </c>
      <c r="BY9" s="138" t="s">
        <v>287</v>
      </c>
      <c r="BZ9" s="138" t="s">
        <v>288</v>
      </c>
      <c r="CA9" s="138" t="s">
        <v>289</v>
      </c>
      <c r="CB9" s="139" t="s">
        <v>290</v>
      </c>
    </row>
    <row r="10" spans="2:80">
      <c r="B10" s="24" t="s">
        <v>238</v>
      </c>
      <c r="C10" s="70"/>
      <c r="D10" s="71"/>
      <c r="E10" s="71"/>
      <c r="F10" s="71"/>
      <c r="G10" s="71"/>
      <c r="H10" s="65" t="s">
        <v>286</v>
      </c>
      <c r="I10" s="70"/>
      <c r="J10" s="71"/>
      <c r="K10" s="71"/>
      <c r="L10" s="71"/>
      <c r="M10" s="71"/>
      <c r="N10" s="65" t="s">
        <v>286</v>
      </c>
      <c r="O10" s="70"/>
      <c r="P10" s="71"/>
      <c r="Q10" s="71"/>
      <c r="R10" s="71"/>
      <c r="S10" s="71"/>
      <c r="T10" s="65" t="s">
        <v>286</v>
      </c>
      <c r="U10" s="70"/>
      <c r="V10" s="71"/>
      <c r="W10" s="71"/>
      <c r="X10" s="71"/>
      <c r="Y10" s="71"/>
      <c r="Z10" s="65" t="s">
        <v>286</v>
      </c>
      <c r="AA10" s="70"/>
      <c r="AB10" s="71"/>
      <c r="AC10" s="71"/>
      <c r="AD10" s="71"/>
      <c r="AE10" s="71"/>
      <c r="AF10" s="65" t="s">
        <v>286</v>
      </c>
      <c r="AG10" s="70"/>
      <c r="AH10" s="71"/>
      <c r="AI10" s="71"/>
      <c r="AJ10" s="71"/>
      <c r="AK10" s="71"/>
      <c r="AL10" s="65" t="s">
        <v>287</v>
      </c>
      <c r="AM10" s="70"/>
      <c r="AN10" s="71"/>
      <c r="AO10" s="71"/>
      <c r="AP10" s="71"/>
      <c r="AQ10" s="71"/>
      <c r="AR10" s="65" t="s">
        <v>286</v>
      </c>
      <c r="AS10" s="70"/>
      <c r="AT10" s="71"/>
      <c r="AU10" s="71"/>
      <c r="AV10" s="71"/>
      <c r="AW10" s="71"/>
      <c r="AX10" s="65" t="s">
        <v>286</v>
      </c>
      <c r="AY10" s="70"/>
      <c r="AZ10" s="71"/>
      <c r="BA10" s="71"/>
      <c r="BB10" s="71"/>
      <c r="BC10" s="71"/>
      <c r="BD10" s="65" t="s">
        <v>286</v>
      </c>
      <c r="BE10" s="70"/>
      <c r="BF10" s="71"/>
      <c r="BG10" s="71"/>
      <c r="BH10" s="71"/>
      <c r="BI10" s="71"/>
      <c r="BJ10" s="65" t="s">
        <v>287</v>
      </c>
      <c r="BK10" s="70"/>
      <c r="BL10" s="71"/>
      <c r="BM10" s="71"/>
      <c r="BN10" s="71"/>
      <c r="BO10" s="71"/>
      <c r="BP10" s="65" t="s">
        <v>287</v>
      </c>
      <c r="BQ10" s="70"/>
      <c r="BR10" s="71"/>
      <c r="BS10" s="71"/>
      <c r="BT10" s="71"/>
      <c r="BU10" s="71"/>
      <c r="BV10" s="65" t="s">
        <v>287</v>
      </c>
      <c r="BW10" s="70"/>
      <c r="BX10" s="140">
        <f>COUNTIF($C$10:$BV$10,BX$9)</f>
        <v>8</v>
      </c>
      <c r="BY10" s="140">
        <f>COUNTIF($C$10:$BV$10,BY$9)</f>
        <v>4</v>
      </c>
      <c r="BZ10" s="140">
        <f>COUNTIF($C$10:$BV$10,BZ$9)</f>
        <v>0</v>
      </c>
      <c r="CA10" s="140">
        <f>COUNTIF($C$10:$BV$10,CA$9)</f>
        <v>0</v>
      </c>
      <c r="CB10" s="137">
        <f>COUNTIF($C$10:$BV$10,CB$9)</f>
        <v>0</v>
      </c>
    </row>
    <row r="11" spans="2:80">
      <c r="B11" s="24" t="s">
        <v>38</v>
      </c>
      <c r="C11" s="70">
        <v>1901.45</v>
      </c>
      <c r="D11" s="71">
        <v>1901.45</v>
      </c>
      <c r="E11" s="71">
        <v>1901.45</v>
      </c>
      <c r="F11" s="71">
        <v>1901.45</v>
      </c>
      <c r="G11" s="71">
        <v>1901.45</v>
      </c>
      <c r="H11" s="72">
        <v>1901.45</v>
      </c>
      <c r="I11" s="70">
        <v>1808.7</v>
      </c>
      <c r="J11" s="71">
        <v>1808.7</v>
      </c>
      <c r="K11" s="71">
        <v>1808.7</v>
      </c>
      <c r="L11" s="71">
        <v>1808.7</v>
      </c>
      <c r="M11" s="71">
        <v>1808.7</v>
      </c>
      <c r="N11" s="72">
        <v>1808.7</v>
      </c>
      <c r="O11" s="70">
        <v>1907.2</v>
      </c>
      <c r="P11" s="71">
        <v>1907.2</v>
      </c>
      <c r="Q11" s="71">
        <v>1907.2</v>
      </c>
      <c r="R11" s="71">
        <v>1907.2</v>
      </c>
      <c r="S11" s="71">
        <v>1907.2</v>
      </c>
      <c r="T11" s="72">
        <v>1907.2</v>
      </c>
      <c r="U11" s="70">
        <v>6139.7</v>
      </c>
      <c r="V11" s="71">
        <v>6139.7</v>
      </c>
      <c r="W11" s="71">
        <v>6139.7</v>
      </c>
      <c r="X11" s="71">
        <v>6139.7</v>
      </c>
      <c r="Y11" s="71">
        <v>6139.7</v>
      </c>
      <c r="Z11" s="72">
        <v>6139.7</v>
      </c>
      <c r="AA11" s="70">
        <v>5358.15</v>
      </c>
      <c r="AB11" s="71">
        <v>5358.15</v>
      </c>
      <c r="AC11" s="71">
        <v>5358.15</v>
      </c>
      <c r="AD11" s="71">
        <v>5358.15</v>
      </c>
      <c r="AE11" s="71">
        <v>5358.15</v>
      </c>
      <c r="AF11" s="72">
        <v>5358.15</v>
      </c>
      <c r="AG11" s="70">
        <v>3081.25</v>
      </c>
      <c r="AH11" s="71">
        <v>3081.25</v>
      </c>
      <c r="AI11" s="71">
        <v>3081.25</v>
      </c>
      <c r="AJ11" s="71">
        <v>3081.25</v>
      </c>
      <c r="AK11" s="71">
        <v>3081.25</v>
      </c>
      <c r="AL11" s="72">
        <v>3081.25</v>
      </c>
      <c r="AM11" s="70">
        <v>6934.2</v>
      </c>
      <c r="AN11" s="71">
        <v>6934.2</v>
      </c>
      <c r="AO11" s="71">
        <v>6934.2</v>
      </c>
      <c r="AP11" s="71">
        <v>6934.2</v>
      </c>
      <c r="AQ11" s="71">
        <v>6934.2</v>
      </c>
      <c r="AR11" s="72">
        <v>6934.2</v>
      </c>
      <c r="AS11" s="70">
        <v>5436.7</v>
      </c>
      <c r="AT11" s="71">
        <v>5436.7</v>
      </c>
      <c r="AU11" s="71">
        <v>5436.7</v>
      </c>
      <c r="AV11" s="71">
        <v>5436.7</v>
      </c>
      <c r="AW11" s="71">
        <v>5436.7</v>
      </c>
      <c r="AX11" s="72">
        <v>5436.7</v>
      </c>
      <c r="AY11" s="70">
        <v>4309.05</v>
      </c>
      <c r="AZ11" s="71">
        <v>4309.05</v>
      </c>
      <c r="BA11" s="71">
        <v>4309.05</v>
      </c>
      <c r="BB11" s="71">
        <v>4309.05</v>
      </c>
      <c r="BC11" s="71">
        <v>4309.05</v>
      </c>
      <c r="BD11" s="72">
        <v>4309.05</v>
      </c>
      <c r="BE11" s="70">
        <v>1609.85</v>
      </c>
      <c r="BF11" s="71">
        <v>1609.85</v>
      </c>
      <c r="BG11" s="71">
        <v>1609.85</v>
      </c>
      <c r="BH11" s="71">
        <v>1609.85</v>
      </c>
      <c r="BI11" s="71">
        <v>1609.85</v>
      </c>
      <c r="BJ11" s="72">
        <v>1609.85</v>
      </c>
      <c r="BK11" s="70">
        <v>541.70000000000005</v>
      </c>
      <c r="BL11" s="71">
        <v>541.70000000000005</v>
      </c>
      <c r="BM11" s="71">
        <v>541.70000000000005</v>
      </c>
      <c r="BN11" s="71">
        <v>541.70000000000005</v>
      </c>
      <c r="BO11" s="71">
        <v>541.70000000000005</v>
      </c>
      <c r="BP11" s="72">
        <v>541.70000000000005</v>
      </c>
      <c r="BQ11" s="70">
        <v>678</v>
      </c>
      <c r="BR11" s="71">
        <v>678</v>
      </c>
      <c r="BS11" s="71">
        <v>678</v>
      </c>
      <c r="BT11" s="71">
        <v>678</v>
      </c>
      <c r="BU11" s="71">
        <v>678</v>
      </c>
      <c r="BV11" s="72">
        <v>678</v>
      </c>
      <c r="BW11" s="70"/>
      <c r="BX11" s="71"/>
      <c r="BY11" s="71"/>
      <c r="BZ11" s="71"/>
      <c r="CA11" s="71"/>
      <c r="CB11" s="72"/>
    </row>
    <row r="12" spans="2:80">
      <c r="B12" s="24" t="s">
        <v>39</v>
      </c>
      <c r="C12" s="70"/>
      <c r="D12" s="71"/>
      <c r="E12" s="71"/>
      <c r="F12" s="71"/>
      <c r="G12" s="71"/>
      <c r="H12" s="72">
        <v>2300</v>
      </c>
      <c r="I12" s="70"/>
      <c r="J12" s="71"/>
      <c r="K12" s="71"/>
      <c r="L12" s="71"/>
      <c r="M12" s="71"/>
      <c r="N12" s="72">
        <v>2200</v>
      </c>
      <c r="O12" s="70"/>
      <c r="P12" s="71"/>
      <c r="Q12" s="71"/>
      <c r="R12" s="71"/>
      <c r="S12" s="71"/>
      <c r="T12" s="72">
        <v>2200</v>
      </c>
      <c r="U12" s="70"/>
      <c r="V12" s="71"/>
      <c r="W12" s="71"/>
      <c r="X12" s="71"/>
      <c r="Y12" s="71"/>
      <c r="Z12" s="72">
        <v>7400</v>
      </c>
      <c r="AA12" s="70"/>
      <c r="AB12" s="71"/>
      <c r="AC12" s="71"/>
      <c r="AD12" s="71"/>
      <c r="AE12" s="71"/>
      <c r="AF12" s="72">
        <v>6600</v>
      </c>
      <c r="AG12" s="70"/>
      <c r="AH12" s="71"/>
      <c r="AI12" s="71"/>
      <c r="AJ12" s="71"/>
      <c r="AK12" s="71"/>
      <c r="AL12" s="72">
        <v>3000</v>
      </c>
      <c r="AM12" s="70"/>
      <c r="AN12" s="71"/>
      <c r="AO12" s="71"/>
      <c r="AP12" s="71"/>
      <c r="AQ12" s="71"/>
      <c r="AR12" s="72">
        <v>8100</v>
      </c>
      <c r="AS12" s="70"/>
      <c r="AT12" s="71"/>
      <c r="AU12" s="71"/>
      <c r="AV12" s="71"/>
      <c r="AW12" s="71"/>
      <c r="AX12" s="72">
        <v>6300</v>
      </c>
      <c r="AY12" s="70"/>
      <c r="AZ12" s="71"/>
      <c r="BA12" s="71"/>
      <c r="BB12" s="71"/>
      <c r="BC12" s="71"/>
      <c r="BD12" s="72">
        <v>5400</v>
      </c>
      <c r="BE12" s="70"/>
      <c r="BF12" s="71"/>
      <c r="BG12" s="71"/>
      <c r="BH12" s="71"/>
      <c r="BI12" s="71"/>
      <c r="BJ12" s="72">
        <v>1600</v>
      </c>
      <c r="BK12" s="70"/>
      <c r="BL12" s="71"/>
      <c r="BM12" s="71"/>
      <c r="BN12" s="71"/>
      <c r="BO12" s="71"/>
      <c r="BP12" s="72">
        <v>500</v>
      </c>
      <c r="BQ12" s="70"/>
      <c r="BR12" s="71"/>
      <c r="BS12" s="71"/>
      <c r="BT12" s="71"/>
      <c r="BU12" s="71"/>
      <c r="BV12" s="72">
        <v>760</v>
      </c>
      <c r="BW12" s="70"/>
      <c r="BX12" s="71"/>
      <c r="BY12" s="71"/>
      <c r="BZ12" s="71"/>
      <c r="CA12" s="71"/>
      <c r="CB12" s="72"/>
    </row>
    <row r="13" spans="2:80" s="17" customFormat="1">
      <c r="B13" s="27" t="s">
        <v>318</v>
      </c>
      <c r="C13" s="73"/>
      <c r="D13" s="74"/>
      <c r="E13" s="74"/>
      <c r="F13" s="74"/>
      <c r="G13" s="74"/>
      <c r="H13" s="75">
        <f t="shared" ref="H13" si="19">IF(IFERROR(((IF(H12&lt;0,"-",H12))/H11*100-100),"-")=-100,"-",(IFERROR(((IF(H12&lt;0,"-",H12))/H11*100-100),"-")))</f>
        <v>20.960319755975704</v>
      </c>
      <c r="I13" s="73"/>
      <c r="J13" s="74"/>
      <c r="K13" s="74"/>
      <c r="L13" s="74"/>
      <c r="M13" s="74"/>
      <c r="N13" s="75">
        <f t="shared" ref="N13" si="20">IF(IFERROR(((IF(N12&lt;0,"-",N12))/N11*100-100),"-")=-100,"-",(IFERROR(((IF(N12&lt;0,"-",N12))/N11*100-100),"-")))</f>
        <v>21.634322994415882</v>
      </c>
      <c r="O13" s="73"/>
      <c r="P13" s="74"/>
      <c r="Q13" s="74"/>
      <c r="R13" s="74"/>
      <c r="S13" s="74"/>
      <c r="T13" s="75">
        <f t="shared" ref="T13" si="21">IF(IFERROR(((IF(T12&lt;0,"-",T12))/T11*100-100),"-")=-100,"-",(IFERROR(((IF(T12&lt;0,"-",T12))/T11*100-100),"-")))</f>
        <v>15.352348993288587</v>
      </c>
      <c r="U13" s="73"/>
      <c r="V13" s="74"/>
      <c r="W13" s="74"/>
      <c r="X13" s="74"/>
      <c r="Y13" s="74"/>
      <c r="Z13" s="75">
        <f t="shared" ref="Z13" si="22">IF(IFERROR(((IF(Z12&lt;0,"-",Z12))/Z11*100-100),"-")=-100,"-",(IFERROR(((IF(Z12&lt;0,"-",Z12))/Z11*100-100),"-")))</f>
        <v>20.527061582813502</v>
      </c>
      <c r="AA13" s="73"/>
      <c r="AB13" s="74"/>
      <c r="AC13" s="74"/>
      <c r="AD13" s="74"/>
      <c r="AE13" s="74"/>
      <c r="AF13" s="75">
        <f t="shared" ref="AF13" si="23">IF(IFERROR(((IF(AF12&lt;0,"-",AF12))/AF11*100-100),"-")=-100,"-",(IFERROR(((IF(AF12&lt;0,"-",AF12))/AF11*100-100),"-")))</f>
        <v>23.176842753562326</v>
      </c>
      <c r="AG13" s="73"/>
      <c r="AH13" s="74"/>
      <c r="AI13" s="74"/>
      <c r="AJ13" s="74"/>
      <c r="AK13" s="74"/>
      <c r="AL13" s="75">
        <f t="shared" ref="AL13" si="24">IF(IFERROR(((IF(AL12&lt;0,"-",AL12))/AL11*100-100),"-")=-100,"-",(IFERROR(((IF(AL12&lt;0,"-",AL12))/AL11*100-100),"-")))</f>
        <v>-2.6369168356997932</v>
      </c>
      <c r="AM13" s="73"/>
      <c r="AN13" s="74"/>
      <c r="AO13" s="74"/>
      <c r="AP13" s="74"/>
      <c r="AQ13" s="74"/>
      <c r="AR13" s="75">
        <f t="shared" ref="AR13" si="25">IF(IFERROR(((IF(AR12&lt;0,"-",AR12))/AR11*100-100),"-")=-100,"-",(IFERROR(((IF(AR12&lt;0,"-",AR12))/AR11*100-100),"-")))</f>
        <v>16.812321536730977</v>
      </c>
      <c r="AS13" s="73"/>
      <c r="AT13" s="74"/>
      <c r="AU13" s="74"/>
      <c r="AV13" s="74"/>
      <c r="AW13" s="74"/>
      <c r="AX13" s="75">
        <f t="shared" ref="AX13" si="26">IF(IFERROR(((IF(AX12&lt;0,"-",AX12))/AX11*100-100),"-")=-100,"-",(IFERROR(((IF(AX12&lt;0,"-",AX12))/AX11*100-100),"-")))</f>
        <v>15.879117847223512</v>
      </c>
      <c r="AY13" s="73"/>
      <c r="AZ13" s="74"/>
      <c r="BA13" s="74"/>
      <c r="BB13" s="74"/>
      <c r="BC13" s="74"/>
      <c r="BD13" s="75">
        <f t="shared" ref="BD13" si="27">IF(IFERROR(((IF(BD12&lt;0,"-",BD12))/BD11*100-100),"-")=-100,"-",(IFERROR(((IF(BD12&lt;0,"-",BD12))/BD11*100-100),"-")))</f>
        <v>25.317645420684372</v>
      </c>
      <c r="BE13" s="73"/>
      <c r="BF13" s="74"/>
      <c r="BG13" s="74"/>
      <c r="BH13" s="74"/>
      <c r="BI13" s="74"/>
      <c r="BJ13" s="75">
        <f t="shared" ref="BJ13" si="28">IF(IFERROR(((IF(BJ12&lt;0,"-",BJ12))/BJ11*100-100),"-")=-100,"-",(IFERROR(((IF(BJ12&lt;0,"-",BJ12))/BJ11*100-100),"-")))</f>
        <v>-0.61185824766282337</v>
      </c>
      <c r="BK13" s="73"/>
      <c r="BL13" s="74"/>
      <c r="BM13" s="74"/>
      <c r="BN13" s="74"/>
      <c r="BO13" s="74"/>
      <c r="BP13" s="75">
        <f t="shared" ref="BP13" si="29">IF(IFERROR(((IF(BP12&lt;0,"-",BP12))/BP11*100-100),"-")=-100,"-",(IFERROR(((IF(BP12&lt;0,"-",BP12))/BP11*100-100),"-")))</f>
        <v>-7.6979878161344004</v>
      </c>
      <c r="BQ13" s="73"/>
      <c r="BR13" s="74"/>
      <c r="BS13" s="74"/>
      <c r="BT13" s="74"/>
      <c r="BU13" s="74"/>
      <c r="BV13" s="75">
        <f t="shared" ref="BV13" si="30">IF(IFERROR(((IF(BV12&lt;0,"-",BV12))/BV11*100-100),"-")=-100,"-",(IFERROR(((IF(BV12&lt;0,"-",BV12))/BV11*100-100),"-")))</f>
        <v>12.094395280235986</v>
      </c>
      <c r="BW13" s="73"/>
      <c r="BX13" s="74"/>
      <c r="BY13" s="74"/>
      <c r="BZ13" s="74"/>
      <c r="CA13" s="74"/>
      <c r="CB13" s="75"/>
    </row>
    <row r="14" spans="2:80">
      <c r="B14" s="24" t="s">
        <v>319</v>
      </c>
      <c r="C14" s="77"/>
      <c r="D14" s="78"/>
      <c r="E14" s="78"/>
      <c r="F14" s="78"/>
      <c r="G14" s="78"/>
      <c r="H14" s="79" t="s">
        <v>953</v>
      </c>
      <c r="I14" s="77"/>
      <c r="J14" s="78"/>
      <c r="K14" s="78"/>
      <c r="L14" s="78"/>
      <c r="M14" s="78"/>
      <c r="N14" s="79" t="s">
        <v>954</v>
      </c>
      <c r="O14" s="77"/>
      <c r="P14" s="78"/>
      <c r="Q14" s="78"/>
      <c r="R14" s="78"/>
      <c r="S14" s="78"/>
      <c r="T14" s="79" t="s">
        <v>955</v>
      </c>
      <c r="U14" s="77"/>
      <c r="V14" s="78"/>
      <c r="W14" s="78"/>
      <c r="X14" s="78"/>
      <c r="Y14" s="78"/>
      <c r="Z14" s="79" t="s">
        <v>956</v>
      </c>
      <c r="AA14" s="77"/>
      <c r="AB14" s="78"/>
      <c r="AC14" s="78"/>
      <c r="AD14" s="78"/>
      <c r="AE14" s="78"/>
      <c r="AF14" s="79" t="s">
        <v>957</v>
      </c>
      <c r="AG14" s="77"/>
      <c r="AH14" s="78"/>
      <c r="AI14" s="78"/>
      <c r="AJ14" s="78"/>
      <c r="AK14" s="78"/>
      <c r="AL14" s="79" t="s">
        <v>953</v>
      </c>
      <c r="AM14" s="77"/>
      <c r="AN14" s="78"/>
      <c r="AO14" s="78"/>
      <c r="AP14" s="78"/>
      <c r="AQ14" s="78"/>
      <c r="AR14" s="79" t="s">
        <v>958</v>
      </c>
      <c r="AS14" s="77"/>
      <c r="AT14" s="78"/>
      <c r="AU14" s="78"/>
      <c r="AV14" s="78"/>
      <c r="AW14" s="78"/>
      <c r="AX14" s="79" t="s">
        <v>959</v>
      </c>
      <c r="AY14" s="77"/>
      <c r="AZ14" s="78"/>
      <c r="BA14" s="78"/>
      <c r="BB14" s="78"/>
      <c r="BC14" s="78"/>
      <c r="BD14" s="79" t="s">
        <v>960</v>
      </c>
      <c r="BE14" s="77"/>
      <c r="BF14" s="78"/>
      <c r="BG14" s="78"/>
      <c r="BH14" s="78"/>
      <c r="BI14" s="78"/>
      <c r="BJ14" s="79" t="s">
        <v>961</v>
      </c>
      <c r="BK14" s="77"/>
      <c r="BL14" s="78"/>
      <c r="BM14" s="78"/>
      <c r="BN14" s="78"/>
      <c r="BO14" s="78"/>
      <c r="BP14" s="79" t="s">
        <v>962</v>
      </c>
      <c r="BQ14" s="77"/>
      <c r="BR14" s="78"/>
      <c r="BS14" s="78"/>
      <c r="BT14" s="78"/>
      <c r="BU14" s="78"/>
      <c r="BV14" s="79" t="s">
        <v>961</v>
      </c>
      <c r="BW14" s="77"/>
      <c r="BX14" s="78"/>
      <c r="BY14" s="78"/>
      <c r="BZ14" s="78"/>
      <c r="CA14" s="78"/>
      <c r="CB14" s="79"/>
    </row>
    <row r="15" spans="2:80" s="17" customFormat="1">
      <c r="B15" s="27" t="s">
        <v>10</v>
      </c>
      <c r="C15" s="73"/>
      <c r="D15" s="74"/>
      <c r="E15" s="74"/>
      <c r="F15" s="74"/>
      <c r="G15" s="74"/>
      <c r="H15" s="75">
        <v>-22.610907610907603</v>
      </c>
      <c r="I15" s="73"/>
      <c r="J15" s="74"/>
      <c r="K15" s="74"/>
      <c r="L15" s="74"/>
      <c r="M15" s="74"/>
      <c r="N15" s="75">
        <v>-1.0882642458711445</v>
      </c>
      <c r="O15" s="73"/>
      <c r="P15" s="74"/>
      <c r="Q15" s="74"/>
      <c r="R15" s="74"/>
      <c r="S15" s="74"/>
      <c r="T15" s="75">
        <v>-3.4353560669350145</v>
      </c>
      <c r="U15" s="73"/>
      <c r="V15" s="74"/>
      <c r="W15" s="74"/>
      <c r="X15" s="74"/>
      <c r="Y15" s="74"/>
      <c r="Z15" s="75">
        <v>-6.6205323193916428</v>
      </c>
      <c r="AA15" s="73"/>
      <c r="AB15" s="74"/>
      <c r="AC15" s="74"/>
      <c r="AD15" s="74"/>
      <c r="AE15" s="74"/>
      <c r="AF15" s="75">
        <v>-10.548414023372288</v>
      </c>
      <c r="AG15" s="73"/>
      <c r="AH15" s="74"/>
      <c r="AI15" s="74"/>
      <c r="AJ15" s="74"/>
      <c r="AK15" s="74"/>
      <c r="AL15" s="75">
        <v>-3.3166507162020054</v>
      </c>
      <c r="AM15" s="73"/>
      <c r="AN15" s="74"/>
      <c r="AO15" s="74"/>
      <c r="AP15" s="74"/>
      <c r="AQ15" s="74"/>
      <c r="AR15" s="75"/>
      <c r="AS15" s="73"/>
      <c r="AT15" s="74"/>
      <c r="AU15" s="74"/>
      <c r="AV15" s="74"/>
      <c r="AW15" s="74"/>
      <c r="AX15" s="75">
        <v>-2.7067171324009678</v>
      </c>
      <c r="AY15" s="73"/>
      <c r="AZ15" s="74"/>
      <c r="BA15" s="74"/>
      <c r="BB15" s="74"/>
      <c r="BC15" s="74"/>
      <c r="BD15" s="75">
        <v>-6.036982925925102</v>
      </c>
      <c r="BE15" s="73"/>
      <c r="BF15" s="74"/>
      <c r="BG15" s="74"/>
      <c r="BH15" s="74"/>
      <c r="BI15" s="74"/>
      <c r="BJ15" s="75">
        <v>-3.6883039186359667</v>
      </c>
      <c r="BK15" s="73"/>
      <c r="BL15" s="74"/>
      <c r="BM15" s="74"/>
      <c r="BN15" s="74"/>
      <c r="BO15" s="74"/>
      <c r="BP15" s="75">
        <v>-6.6034482758620499</v>
      </c>
      <c r="BQ15" s="73"/>
      <c r="BR15" s="74"/>
      <c r="BS15" s="74"/>
      <c r="BT15" s="74"/>
      <c r="BU15" s="74"/>
      <c r="BV15" s="75">
        <v>-19.13650187846622</v>
      </c>
      <c r="BW15" s="73"/>
      <c r="BX15" s="74"/>
      <c r="BY15" s="74"/>
      <c r="BZ15" s="74"/>
      <c r="CA15" s="74"/>
      <c r="CB15" s="75"/>
    </row>
    <row r="16" spans="2:80" s="17" customFormat="1">
      <c r="B16" s="27" t="s">
        <v>11</v>
      </c>
      <c r="C16" s="73"/>
      <c r="D16" s="74"/>
      <c r="E16" s="74"/>
      <c r="F16" s="74"/>
      <c r="G16" s="74"/>
      <c r="H16" s="75">
        <v>13.36712</v>
      </c>
      <c r="I16" s="73"/>
      <c r="J16" s="74"/>
      <c r="K16" s="74"/>
      <c r="L16" s="74"/>
      <c r="M16" s="74"/>
      <c r="N16" s="75">
        <v>43.405349999999999</v>
      </c>
      <c r="O16" s="73"/>
      <c r="P16" s="74"/>
      <c r="Q16" s="74"/>
      <c r="R16" s="74"/>
      <c r="S16" s="74"/>
      <c r="T16" s="75">
        <v>30.700990000000001</v>
      </c>
      <c r="U16" s="73"/>
      <c r="V16" s="74"/>
      <c r="W16" s="74"/>
      <c r="X16" s="74"/>
      <c r="Y16" s="74"/>
      <c r="Z16" s="75">
        <v>12.929600000000001</v>
      </c>
      <c r="AA16" s="73"/>
      <c r="AB16" s="74"/>
      <c r="AC16" s="74"/>
      <c r="AD16" s="74"/>
      <c r="AE16" s="74"/>
      <c r="AF16" s="75">
        <v>13.13303</v>
      </c>
      <c r="AG16" s="73"/>
      <c r="AH16" s="74"/>
      <c r="AI16" s="74"/>
      <c r="AJ16" s="74"/>
      <c r="AK16" s="74"/>
      <c r="AL16" s="75">
        <v>24.80002</v>
      </c>
      <c r="AM16" s="73"/>
      <c r="AN16" s="74"/>
      <c r="AO16" s="74"/>
      <c r="AP16" s="74"/>
      <c r="AQ16" s="74"/>
      <c r="AR16" s="75">
        <v>33.124720000000003</v>
      </c>
      <c r="AS16" s="73"/>
      <c r="AT16" s="74"/>
      <c r="AU16" s="74"/>
      <c r="AV16" s="74"/>
      <c r="AW16" s="74"/>
      <c r="AX16" s="75">
        <v>86.221829999999997</v>
      </c>
      <c r="AY16" s="73"/>
      <c r="AZ16" s="74"/>
      <c r="BA16" s="74"/>
      <c r="BB16" s="74"/>
      <c r="BC16" s="74"/>
      <c r="BD16" s="75">
        <v>20.665710000000001</v>
      </c>
      <c r="BE16" s="73"/>
      <c r="BF16" s="74"/>
      <c r="BG16" s="74"/>
      <c r="BH16" s="74"/>
      <c r="BI16" s="74"/>
      <c r="BJ16" s="75">
        <v>24.92531</v>
      </c>
      <c r="BK16" s="73"/>
      <c r="BL16" s="74"/>
      <c r="BM16" s="74"/>
      <c r="BN16" s="74"/>
      <c r="BO16" s="74"/>
      <c r="BP16" s="75">
        <v>30.341670000000001</v>
      </c>
      <c r="BQ16" s="73"/>
      <c r="BR16" s="74"/>
      <c r="BS16" s="74"/>
      <c r="BT16" s="74"/>
      <c r="BU16" s="74"/>
      <c r="BV16" s="75">
        <v>29.192080000000001</v>
      </c>
      <c r="BW16" s="73"/>
      <c r="BX16" s="74"/>
      <c r="BY16" s="74"/>
      <c r="BZ16" s="74"/>
      <c r="CA16" s="74"/>
      <c r="CB16" s="75"/>
    </row>
    <row r="17" spans="2:80" s="15" customFormat="1">
      <c r="B17" s="28" t="s">
        <v>263</v>
      </c>
      <c r="C17" s="70">
        <v>71.365340000000003</v>
      </c>
      <c r="D17" s="71">
        <v>102.50143</v>
      </c>
      <c r="E17" s="71">
        <v>109.74569</v>
      </c>
      <c r="F17" s="71">
        <v>222.53654999999998</v>
      </c>
      <c r="G17" s="71">
        <v>222.53654999999998</v>
      </c>
      <c r="H17" s="72">
        <v>222.53654999999998</v>
      </c>
      <c r="I17" s="70">
        <v>2668.7540600000002</v>
      </c>
      <c r="J17" s="71">
        <v>3156.9421899999998</v>
      </c>
      <c r="K17" s="71">
        <v>2947.58313</v>
      </c>
      <c r="L17" s="71">
        <v>4844.7062958888</v>
      </c>
      <c r="M17" s="71">
        <v>4844.7062958888</v>
      </c>
      <c r="N17" s="72">
        <v>4844.7062958888</v>
      </c>
      <c r="O17" s="70">
        <v>5827.5187500000002</v>
      </c>
      <c r="P17" s="71">
        <v>8023.0918799999999</v>
      </c>
      <c r="Q17" s="71">
        <v>5922.8993799999998</v>
      </c>
      <c r="R17" s="71">
        <v>8683.3167468307001</v>
      </c>
      <c r="S17" s="71">
        <v>8683.3167468307001</v>
      </c>
      <c r="T17" s="72">
        <v>8683.3167468307001</v>
      </c>
      <c r="U17" s="70">
        <v>707.39046999999994</v>
      </c>
      <c r="V17" s="71">
        <v>1079.1383600000001</v>
      </c>
      <c r="W17" s="71">
        <v>1407.52484</v>
      </c>
      <c r="X17" s="71">
        <v>1823.00522348445</v>
      </c>
      <c r="Y17" s="71">
        <v>1823.00522348445</v>
      </c>
      <c r="Z17" s="72">
        <v>1823.00522348445</v>
      </c>
      <c r="AA17" s="70">
        <v>278.87564000000003</v>
      </c>
      <c r="AB17" s="71">
        <v>538.43038999999999</v>
      </c>
      <c r="AC17" s="71">
        <v>356.58590000000004</v>
      </c>
      <c r="AD17" s="71">
        <v>579.30589999999995</v>
      </c>
      <c r="AE17" s="71">
        <v>579.30589999999995</v>
      </c>
      <c r="AF17" s="72">
        <v>579.30589999999995</v>
      </c>
      <c r="AG17" s="70">
        <v>333.57886999999999</v>
      </c>
      <c r="AH17" s="71">
        <v>634.18293000000006</v>
      </c>
      <c r="AI17" s="71">
        <v>338.45</v>
      </c>
      <c r="AJ17" s="71">
        <v>589.47151697916649</v>
      </c>
      <c r="AK17" s="71">
        <v>589.47151697916649</v>
      </c>
      <c r="AL17" s="72">
        <v>589.47151697916649</v>
      </c>
      <c r="AM17" s="70">
        <v>177.49316000000002</v>
      </c>
      <c r="AN17" s="71">
        <v>271.25188000000003</v>
      </c>
      <c r="AO17" s="71">
        <v>233.18770999999998</v>
      </c>
      <c r="AP17" s="71">
        <v>420.98732558139534</v>
      </c>
      <c r="AQ17" s="71">
        <v>420.98732558139534</v>
      </c>
      <c r="AR17" s="72">
        <v>420.98732558139534</v>
      </c>
      <c r="AS17" s="70">
        <v>146.64046999999999</v>
      </c>
      <c r="AT17" s="71">
        <v>364.59690999999998</v>
      </c>
      <c r="AU17" s="71">
        <v>352.25809000000004</v>
      </c>
      <c r="AV17" s="71">
        <v>835.93691999999999</v>
      </c>
      <c r="AW17" s="71">
        <v>835.93691999999999</v>
      </c>
      <c r="AX17" s="72">
        <v>835.93691999999999</v>
      </c>
      <c r="AY17" s="70">
        <v>11754.106250000001</v>
      </c>
      <c r="AZ17" s="71">
        <v>13680.46125</v>
      </c>
      <c r="BA17" s="71">
        <v>11730.1875</v>
      </c>
      <c r="BB17" s="71">
        <v>15525.7425</v>
      </c>
      <c r="BC17" s="71">
        <v>15525.7425</v>
      </c>
      <c r="BD17" s="72">
        <v>15525.7425</v>
      </c>
      <c r="BE17" s="70">
        <v>959.78781000000004</v>
      </c>
      <c r="BF17" s="71">
        <v>1457.07</v>
      </c>
      <c r="BG17" s="71">
        <v>1073.36438</v>
      </c>
      <c r="BH17" s="71">
        <v>1571.4014999999999</v>
      </c>
      <c r="BI17" s="71">
        <v>1571.4014999999999</v>
      </c>
      <c r="BJ17" s="72">
        <v>1571.4014999999999</v>
      </c>
      <c r="BK17" s="70">
        <v>2269.4592200000002</v>
      </c>
      <c r="BL17" s="71">
        <v>3245.3856299999998</v>
      </c>
      <c r="BM17" s="71">
        <v>2004.73641</v>
      </c>
      <c r="BN17" s="71">
        <v>2834.1370000000002</v>
      </c>
      <c r="BO17" s="71">
        <v>2834.1370000000002</v>
      </c>
      <c r="BP17" s="72">
        <v>2834.1370000000002</v>
      </c>
      <c r="BQ17" s="70">
        <v>61.876359999999998</v>
      </c>
      <c r="BR17" s="71">
        <v>83.129039999999989</v>
      </c>
      <c r="BS17" s="71">
        <v>62.019510000000004</v>
      </c>
      <c r="BT17" s="71">
        <v>154.68570000000003</v>
      </c>
      <c r="BU17" s="71">
        <v>154.68570000000003</v>
      </c>
      <c r="BV17" s="72">
        <v>154.68570000000003</v>
      </c>
      <c r="BW17" s="70">
        <f t="shared" ref="BW17:CB18" ca="1" si="31">SUMIF($B$8:$BV$59,BW$8,$B17:$BV17)</f>
        <v>25256.846400000002</v>
      </c>
      <c r="BX17" s="71">
        <f t="shared" ca="1" si="31"/>
        <v>32636.181890000003</v>
      </c>
      <c r="BY17" s="71">
        <f t="shared" ca="1" si="31"/>
        <v>26538.542539999999</v>
      </c>
      <c r="BZ17" s="71">
        <f t="shared" ca="1" si="31"/>
        <v>38085.233178764516</v>
      </c>
      <c r="CA17" s="71">
        <f t="shared" ca="1" si="31"/>
        <v>38085.233178764516</v>
      </c>
      <c r="CB17" s="72">
        <f t="shared" ca="1" si="31"/>
        <v>38085.233178764516</v>
      </c>
    </row>
    <row r="18" spans="2:80" s="17" customFormat="1">
      <c r="B18" s="27" t="s">
        <v>264</v>
      </c>
      <c r="C18" s="70">
        <f>C17/'Column Code'!$E$18</f>
        <v>0.85263249701314214</v>
      </c>
      <c r="D18" s="71">
        <f>D17/'Column Code'!$E$18</f>
        <v>1.2246287933094384</v>
      </c>
      <c r="E18" s="71">
        <f>E17/'Column Code'!$E$18</f>
        <v>1.3111790919952209</v>
      </c>
      <c r="F18" s="71">
        <f>F17/'Column Code'!$E$18</f>
        <v>2.6587401433691751</v>
      </c>
      <c r="G18" s="71">
        <f>G17/'Column Code'!$E$18</f>
        <v>2.6587401433691751</v>
      </c>
      <c r="H18" s="75">
        <f>H17/'Column Code'!$E$18</f>
        <v>2.6587401433691751</v>
      </c>
      <c r="I18" s="70">
        <f>I17/'Column Code'!$E$18</f>
        <v>31.884755794504184</v>
      </c>
      <c r="J18" s="71">
        <f>J17/'Column Code'!$E$18</f>
        <v>37.717349940262842</v>
      </c>
      <c r="K18" s="71">
        <f>K17/'Column Code'!$E$18</f>
        <v>35.216046953405019</v>
      </c>
      <c r="L18" s="71">
        <f>L17/'Column Code'!$E$18</f>
        <v>57.881795649806449</v>
      </c>
      <c r="M18" s="71">
        <f>M17/'Column Code'!$E$18</f>
        <v>57.881795649806449</v>
      </c>
      <c r="N18" s="75">
        <f>N17/'Column Code'!$E$18</f>
        <v>57.881795649806449</v>
      </c>
      <c r="O18" s="70">
        <f>O17/'Column Code'!$E$18</f>
        <v>69.623879928315418</v>
      </c>
      <c r="P18" s="71">
        <f>P17/'Column Code'!$E$18</f>
        <v>95.855339068100349</v>
      </c>
      <c r="Q18" s="71">
        <f>Q17/'Column Code'!$E$18</f>
        <v>70.763433452807647</v>
      </c>
      <c r="R18" s="71">
        <f>R17/'Column Code'!$E$18</f>
        <v>103.74333030861051</v>
      </c>
      <c r="S18" s="71">
        <f>S17/'Column Code'!$E$18</f>
        <v>103.74333030861051</v>
      </c>
      <c r="T18" s="75">
        <f>T17/'Column Code'!$E$18</f>
        <v>103.74333030861051</v>
      </c>
      <c r="U18" s="70">
        <f>U17/'Column Code'!$E$18</f>
        <v>8.4514990442054945</v>
      </c>
      <c r="V18" s="71">
        <f>V17/'Column Code'!$E$18</f>
        <v>12.892931421744326</v>
      </c>
      <c r="W18" s="71">
        <f>W17/'Column Code'!$E$18</f>
        <v>16.816306332138591</v>
      </c>
      <c r="X18" s="71">
        <f>X17/'Column Code'!$E$18</f>
        <v>21.780229671259857</v>
      </c>
      <c r="Y18" s="71">
        <f>Y17/'Column Code'!$E$18</f>
        <v>21.780229671259857</v>
      </c>
      <c r="Z18" s="75">
        <f>Z17/'Column Code'!$E$18</f>
        <v>21.780229671259857</v>
      </c>
      <c r="AA18" s="70">
        <f>AA17/'Column Code'!$E$18</f>
        <v>3.3318475507765832</v>
      </c>
      <c r="AB18" s="71">
        <f>AB17/'Column Code'!$E$18</f>
        <v>6.4328600955794499</v>
      </c>
      <c r="AC18" s="71">
        <f>AC17/'Column Code'!$E$18</f>
        <v>4.2602855436081244</v>
      </c>
      <c r="AD18" s="71">
        <f>AD17/'Column Code'!$E$18</f>
        <v>6.9212174432497005</v>
      </c>
      <c r="AE18" s="71">
        <f>AE17/'Column Code'!$E$18</f>
        <v>6.9212174432497005</v>
      </c>
      <c r="AF18" s="75">
        <f>AF17/'Column Code'!$E$18</f>
        <v>6.9212174432497005</v>
      </c>
      <c r="AG18" s="70">
        <f>AG17/'Column Code'!$E$18</f>
        <v>3.985410633213859</v>
      </c>
      <c r="AH18" s="71">
        <f>AH17/'Column Code'!$E$18</f>
        <v>7.5768569892473119</v>
      </c>
      <c r="AI18" s="71">
        <f>AI17/'Column Code'!$E$18</f>
        <v>4.0436081242532849</v>
      </c>
      <c r="AJ18" s="71">
        <f>AJ17/'Column Code'!$E$18</f>
        <v>7.0426704537534821</v>
      </c>
      <c r="AK18" s="71">
        <f>AK17/'Column Code'!$E$18</f>
        <v>7.0426704537534821</v>
      </c>
      <c r="AL18" s="75">
        <f>AL17/'Column Code'!$E$18</f>
        <v>7.0426704537534821</v>
      </c>
      <c r="AM18" s="70">
        <f>AM17/'Column Code'!$E$18</f>
        <v>2.1205873357228198</v>
      </c>
      <c r="AN18" s="71">
        <f>AN17/'Column Code'!$E$18</f>
        <v>3.2407632019115891</v>
      </c>
      <c r="AO18" s="71">
        <f>AO17/'Column Code'!$E$18</f>
        <v>2.7859941457586617</v>
      </c>
      <c r="AP18" s="71">
        <f>AP17/'Column Code'!$E$18</f>
        <v>5.0297171515100993</v>
      </c>
      <c r="AQ18" s="71">
        <f>AQ17/'Column Code'!$E$18</f>
        <v>5.0297171515100993</v>
      </c>
      <c r="AR18" s="75">
        <f>AR17/'Column Code'!$E$18</f>
        <v>5.0297171515100993</v>
      </c>
      <c r="AS18" s="70">
        <f>AS17/'Column Code'!$E$18</f>
        <v>1.7519769414575865</v>
      </c>
      <c r="AT18" s="71">
        <f>AT17/'Column Code'!$E$18</f>
        <v>4.3559965352449224</v>
      </c>
      <c r="AU18" s="71">
        <f>AU17/'Column Code'!$E$18</f>
        <v>4.2085793309438477</v>
      </c>
      <c r="AV18" s="71">
        <f>AV17/'Column Code'!$E$18</f>
        <v>9.9872989247311814</v>
      </c>
      <c r="AW18" s="71">
        <f>AW17/'Column Code'!$E$18</f>
        <v>9.9872989247311814</v>
      </c>
      <c r="AX18" s="75">
        <f>AX17/'Column Code'!$E$18</f>
        <v>9.9872989247311814</v>
      </c>
      <c r="AY18" s="70">
        <f>AY17/'Column Code'!$E$18</f>
        <v>140.43137694145759</v>
      </c>
      <c r="AZ18" s="71">
        <f>AZ17/'Column Code'!$E$18</f>
        <v>163.44637096774193</v>
      </c>
      <c r="BA18" s="71">
        <f>BA17/'Column Code'!$E$18</f>
        <v>140.14560931899641</v>
      </c>
      <c r="BB18" s="71">
        <f>BB17/'Column Code'!$E$18</f>
        <v>185.49274193548388</v>
      </c>
      <c r="BC18" s="71">
        <f>BC17/'Column Code'!$E$18</f>
        <v>185.49274193548388</v>
      </c>
      <c r="BD18" s="75">
        <f>BD17/'Column Code'!$E$18</f>
        <v>185.49274193548388</v>
      </c>
      <c r="BE18" s="70">
        <f>BE17/'Column Code'!$E$18</f>
        <v>11.466998924731183</v>
      </c>
      <c r="BF18" s="71">
        <f>BF17/'Column Code'!$E$18</f>
        <v>17.408243727598563</v>
      </c>
      <c r="BG18" s="71">
        <f>BG17/'Column Code'!$E$18</f>
        <v>12.823947192353643</v>
      </c>
      <c r="BH18" s="71">
        <f>BH17/'Column Code'!$E$18</f>
        <v>18.774211469534048</v>
      </c>
      <c r="BI18" s="71">
        <f>BI17/'Column Code'!$E$18</f>
        <v>18.774211469534048</v>
      </c>
      <c r="BJ18" s="75">
        <f>BJ17/'Column Code'!$E$18</f>
        <v>18.774211469534048</v>
      </c>
      <c r="BK18" s="70">
        <f>BK17/'Column Code'!$E$18</f>
        <v>27.114208124253288</v>
      </c>
      <c r="BL18" s="71">
        <f>BL17/'Column Code'!$E$18</f>
        <v>38.774021863799277</v>
      </c>
      <c r="BM18" s="71">
        <f>BM17/'Column Code'!$E$18</f>
        <v>23.951450537634408</v>
      </c>
      <c r="BN18" s="71">
        <f>BN17/'Column Code'!$E$18</f>
        <v>33.860657108721625</v>
      </c>
      <c r="BO18" s="71">
        <f>BO17/'Column Code'!$E$18</f>
        <v>33.860657108721625</v>
      </c>
      <c r="BP18" s="75">
        <f>BP17/'Column Code'!$E$18</f>
        <v>33.860657108721625</v>
      </c>
      <c r="BQ18" s="70">
        <f>BQ17/'Column Code'!$E$18</f>
        <v>0.739263560334528</v>
      </c>
      <c r="BR18" s="71">
        <f>BR17/'Column Code'!$E$18</f>
        <v>0.99317849462365571</v>
      </c>
      <c r="BS18" s="71">
        <f>BS17/'Column Code'!$E$18</f>
        <v>0.74097383512544801</v>
      </c>
      <c r="BT18" s="71">
        <f>BT17/'Column Code'!$E$18</f>
        <v>1.8480967741935486</v>
      </c>
      <c r="BU18" s="71">
        <f>BU17/'Column Code'!$E$18</f>
        <v>1.8480967741935486</v>
      </c>
      <c r="BV18" s="75">
        <f>BV17/'Column Code'!$E$18</f>
        <v>1.8480967741935486</v>
      </c>
      <c r="BW18" s="70">
        <f t="shared" ca="1" si="31"/>
        <v>301.75443727598565</v>
      </c>
      <c r="BX18" s="71">
        <f t="shared" ca="1" si="31"/>
        <v>389.91854109916358</v>
      </c>
      <c r="BY18" s="71">
        <f t="shared" ca="1" si="31"/>
        <v>317.06741385902029</v>
      </c>
      <c r="BZ18" s="71">
        <f t="shared" ca="1" si="31"/>
        <v>455.02070703422362</v>
      </c>
      <c r="CA18" s="71">
        <f t="shared" ca="1" si="31"/>
        <v>455.02070703422362</v>
      </c>
      <c r="CB18" s="75">
        <f t="shared" ca="1" si="31"/>
        <v>455.02070703422362</v>
      </c>
    </row>
    <row r="19" spans="2:80" s="17" customFormat="1">
      <c r="B19" s="27" t="s">
        <v>241</v>
      </c>
      <c r="C19" s="70"/>
      <c r="D19" s="71"/>
      <c r="E19" s="71"/>
      <c r="F19" s="71"/>
      <c r="G19" s="71"/>
      <c r="H19" s="72">
        <v>113</v>
      </c>
      <c r="I19" s="70"/>
      <c r="J19" s="71"/>
      <c r="K19" s="71"/>
      <c r="L19" s="71"/>
      <c r="M19" s="71"/>
      <c r="N19" s="72">
        <v>2713.6650960000002</v>
      </c>
      <c r="O19" s="70"/>
      <c r="P19" s="71"/>
      <c r="Q19" s="71"/>
      <c r="R19" s="71"/>
      <c r="S19" s="71"/>
      <c r="T19" s="72">
        <v>4571.7307220000002</v>
      </c>
      <c r="U19" s="70"/>
      <c r="V19" s="71"/>
      <c r="W19" s="71"/>
      <c r="X19" s="71"/>
      <c r="Y19" s="71"/>
      <c r="Z19" s="72">
        <v>295.79594900000001</v>
      </c>
      <c r="AA19" s="70"/>
      <c r="AB19" s="71"/>
      <c r="AC19" s="71"/>
      <c r="AD19" s="71"/>
      <c r="AE19" s="71"/>
      <c r="AF19" s="72">
        <v>106</v>
      </c>
      <c r="AG19" s="70"/>
      <c r="AH19" s="71"/>
      <c r="AI19" s="71"/>
      <c r="AJ19" s="71"/>
      <c r="AK19" s="71"/>
      <c r="AL19" s="72">
        <v>193.02569444444441</v>
      </c>
      <c r="AM19" s="70"/>
      <c r="AN19" s="71"/>
      <c r="AO19" s="71"/>
      <c r="AP19" s="71"/>
      <c r="AQ19" s="71"/>
      <c r="AR19" s="72">
        <v>61.240310077519375</v>
      </c>
      <c r="AS19" s="70"/>
      <c r="AT19" s="71"/>
      <c r="AU19" s="71"/>
      <c r="AV19" s="71"/>
      <c r="AW19" s="71"/>
      <c r="AX19" s="72">
        <v>154.05000000000001</v>
      </c>
      <c r="AY19" s="70"/>
      <c r="AZ19" s="71"/>
      <c r="BA19" s="71"/>
      <c r="BB19" s="71"/>
      <c r="BC19" s="71"/>
      <c r="BD19" s="72">
        <v>3618</v>
      </c>
      <c r="BE19" s="70"/>
      <c r="BF19" s="71"/>
      <c r="BG19" s="71"/>
      <c r="BH19" s="71"/>
      <c r="BI19" s="71"/>
      <c r="BJ19" s="72">
        <v>978</v>
      </c>
      <c r="BK19" s="70"/>
      <c r="BL19" s="71"/>
      <c r="BM19" s="71"/>
      <c r="BN19" s="71"/>
      <c r="BO19" s="71"/>
      <c r="BP19" s="72">
        <v>5230</v>
      </c>
      <c r="BQ19" s="70"/>
      <c r="BR19" s="71"/>
      <c r="BS19" s="71"/>
      <c r="BT19" s="71"/>
      <c r="BU19" s="71"/>
      <c r="BV19" s="72">
        <v>226</v>
      </c>
      <c r="BW19" s="70"/>
      <c r="BX19" s="71"/>
      <c r="BY19" s="71"/>
      <c r="BZ19" s="71"/>
      <c r="CA19" s="71"/>
      <c r="CB19" s="72"/>
    </row>
    <row r="20" spans="2:80" s="17" customFormat="1">
      <c r="B20" s="27" t="s">
        <v>240</v>
      </c>
      <c r="C20" s="73"/>
      <c r="D20" s="74"/>
      <c r="E20" s="74"/>
      <c r="F20" s="74"/>
      <c r="G20" s="74"/>
      <c r="H20" s="75">
        <v>13.928730752688171</v>
      </c>
      <c r="I20" s="73"/>
      <c r="J20" s="74"/>
      <c r="K20" s="74"/>
      <c r="L20" s="74"/>
      <c r="M20" s="74"/>
      <c r="N20" s="75">
        <v>62.351520955794506</v>
      </c>
      <c r="O20" s="73"/>
      <c r="P20" s="74"/>
      <c r="Q20" s="74"/>
      <c r="R20" s="74"/>
      <c r="S20" s="74"/>
      <c r="T20" s="75">
        <v>158.27187765830345</v>
      </c>
      <c r="U20" s="73"/>
      <c r="V20" s="74"/>
      <c r="W20" s="74"/>
      <c r="X20" s="74"/>
      <c r="Y20" s="74"/>
      <c r="Z20" s="75">
        <v>39.362815005973715</v>
      </c>
      <c r="AA20" s="73"/>
      <c r="AB20" s="74"/>
      <c r="AC20" s="74"/>
      <c r="AD20" s="74"/>
      <c r="AE20" s="74"/>
      <c r="AF20" s="75">
        <v>10.812955746714456</v>
      </c>
      <c r="AG20" s="73"/>
      <c r="AH20" s="74"/>
      <c r="AI20" s="74"/>
      <c r="AJ20" s="74"/>
      <c r="AK20" s="74"/>
      <c r="AL20" s="75">
        <v>30.826374193548386</v>
      </c>
      <c r="AM20" s="73"/>
      <c r="AN20" s="74"/>
      <c r="AO20" s="74"/>
      <c r="AP20" s="74"/>
      <c r="AQ20" s="74"/>
      <c r="AR20" s="75">
        <v>37.403314504181601</v>
      </c>
      <c r="AS20" s="73"/>
      <c r="AT20" s="74"/>
      <c r="AU20" s="74"/>
      <c r="AV20" s="74"/>
      <c r="AW20" s="74"/>
      <c r="AX20" s="75">
        <v>32.194924444444446</v>
      </c>
      <c r="AY20" s="73"/>
      <c r="AZ20" s="74"/>
      <c r="BA20" s="74"/>
      <c r="BB20" s="74"/>
      <c r="BC20" s="74"/>
      <c r="BD20" s="75">
        <v>135.90323918757466</v>
      </c>
      <c r="BE20" s="73"/>
      <c r="BF20" s="74"/>
      <c r="BG20" s="74"/>
      <c r="BH20" s="74"/>
      <c r="BI20" s="74"/>
      <c r="BJ20" s="75">
        <v>41.024584563918758</v>
      </c>
      <c r="BK20" s="73"/>
      <c r="BL20" s="74"/>
      <c r="BM20" s="74"/>
      <c r="BN20" s="74"/>
      <c r="BO20" s="74"/>
      <c r="BP20" s="75">
        <v>57.324740931899633</v>
      </c>
      <c r="BQ20" s="73"/>
      <c r="BR20" s="74"/>
      <c r="BS20" s="74"/>
      <c r="BT20" s="74"/>
      <c r="BU20" s="74"/>
      <c r="BV20" s="75">
        <v>10.784706284348864</v>
      </c>
      <c r="BW20" s="73"/>
      <c r="BX20" s="74"/>
      <c r="BY20" s="74"/>
      <c r="BZ20" s="74"/>
      <c r="CA20" s="74"/>
      <c r="CB20" s="75"/>
    </row>
    <row r="21" spans="2:80" s="5" customFormat="1" ht="12.75" customHeight="1">
      <c r="B21" s="30" t="s">
        <v>41</v>
      </c>
      <c r="C21" s="66"/>
      <c r="D21" s="67"/>
      <c r="E21" s="67"/>
      <c r="F21" s="67"/>
      <c r="G21" s="67"/>
      <c r="H21" s="68"/>
      <c r="I21" s="66"/>
      <c r="J21" s="67"/>
      <c r="K21" s="67"/>
      <c r="L21" s="67"/>
      <c r="M21" s="67"/>
      <c r="N21" s="68"/>
      <c r="O21" s="66"/>
      <c r="P21" s="67"/>
      <c r="Q21" s="67"/>
      <c r="R21" s="67"/>
      <c r="S21" s="67"/>
      <c r="T21" s="68"/>
      <c r="U21" s="66"/>
      <c r="V21" s="67"/>
      <c r="W21" s="67"/>
      <c r="X21" s="67"/>
      <c r="Y21" s="67"/>
      <c r="Z21" s="68"/>
      <c r="AA21" s="66"/>
      <c r="AB21" s="67"/>
      <c r="AC21" s="67"/>
      <c r="AD21" s="67"/>
      <c r="AE21" s="67"/>
      <c r="AF21" s="68"/>
      <c r="AG21" s="66"/>
      <c r="AH21" s="67"/>
      <c r="AI21" s="67"/>
      <c r="AJ21" s="67"/>
      <c r="AK21" s="67"/>
      <c r="AL21" s="68"/>
      <c r="AM21" s="66"/>
      <c r="AN21" s="67"/>
      <c r="AO21" s="67"/>
      <c r="AP21" s="67"/>
      <c r="AQ21" s="67"/>
      <c r="AR21" s="68"/>
      <c r="AS21" s="66"/>
      <c r="AT21" s="67"/>
      <c r="AU21" s="67"/>
      <c r="AV21" s="67"/>
      <c r="AW21" s="67"/>
      <c r="AX21" s="68"/>
      <c r="AY21" s="66"/>
      <c r="AZ21" s="67"/>
      <c r="BA21" s="67"/>
      <c r="BB21" s="67"/>
      <c r="BC21" s="67"/>
      <c r="BD21" s="68"/>
      <c r="BE21" s="66"/>
      <c r="BF21" s="67"/>
      <c r="BG21" s="67"/>
      <c r="BH21" s="67"/>
      <c r="BI21" s="67"/>
      <c r="BJ21" s="68"/>
      <c r="BK21" s="66"/>
      <c r="BL21" s="67"/>
      <c r="BM21" s="67"/>
      <c r="BN21" s="67"/>
      <c r="BO21" s="67"/>
      <c r="BP21" s="68"/>
      <c r="BQ21" s="66"/>
      <c r="BR21" s="67"/>
      <c r="BS21" s="67"/>
      <c r="BT21" s="67"/>
      <c r="BU21" s="67"/>
      <c r="BV21" s="68"/>
      <c r="BW21" s="66"/>
      <c r="BX21" s="67"/>
      <c r="BY21" s="67"/>
      <c r="BZ21" s="67"/>
      <c r="CA21" s="67"/>
      <c r="CB21" s="68"/>
    </row>
    <row r="22" spans="2:80" ht="12" hidden="1" customHeight="1">
      <c r="B22" s="24" t="s">
        <v>262</v>
      </c>
      <c r="C22" s="81"/>
      <c r="D22" s="82"/>
      <c r="E22" s="82"/>
      <c r="F22" s="82"/>
      <c r="G22" s="82"/>
      <c r="H22" s="75">
        <v>23.16</v>
      </c>
      <c r="I22" s="81"/>
      <c r="J22" s="82"/>
      <c r="K22" s="82"/>
      <c r="L22" s="82"/>
      <c r="M22" s="82"/>
      <c r="N22" s="75">
        <v>60.81</v>
      </c>
      <c r="O22" s="81"/>
      <c r="P22" s="82"/>
      <c r="Q22" s="82"/>
      <c r="R22" s="82"/>
      <c r="S22" s="82"/>
      <c r="T22" s="75">
        <v>13.13</v>
      </c>
      <c r="U22" s="81"/>
      <c r="V22" s="82"/>
      <c r="W22" s="82"/>
      <c r="X22" s="82"/>
      <c r="Y22" s="82"/>
      <c r="Z22" s="75"/>
      <c r="AA22" s="81"/>
      <c r="AB22" s="82"/>
      <c r="AC22" s="82"/>
      <c r="AD22" s="82"/>
      <c r="AE22" s="82"/>
      <c r="AF22" s="75">
        <v>73.69</v>
      </c>
      <c r="AG22" s="81"/>
      <c r="AH22" s="82"/>
      <c r="AI22" s="82"/>
      <c r="AJ22" s="82"/>
      <c r="AK22" s="82"/>
      <c r="AL22" s="75">
        <v>40.35</v>
      </c>
      <c r="AM22" s="81"/>
      <c r="AN22" s="82"/>
      <c r="AO22" s="82"/>
      <c r="AP22" s="82"/>
      <c r="AQ22" s="82"/>
      <c r="AR22" s="75">
        <v>0</v>
      </c>
      <c r="AS22" s="81"/>
      <c r="AT22" s="82"/>
      <c r="AU22" s="82"/>
      <c r="AV22" s="82"/>
      <c r="AW22" s="82"/>
      <c r="AX22" s="75">
        <v>31.02</v>
      </c>
      <c r="AY22" s="81"/>
      <c r="AZ22" s="82"/>
      <c r="BA22" s="82"/>
      <c r="BB22" s="82"/>
      <c r="BC22" s="82"/>
      <c r="BD22" s="75">
        <v>71.77</v>
      </c>
      <c r="BE22" s="81"/>
      <c r="BF22" s="82"/>
      <c r="BG22" s="82"/>
      <c r="BH22" s="82"/>
      <c r="BI22" s="82"/>
      <c r="BJ22" s="75">
        <v>35.04</v>
      </c>
      <c r="BK22" s="81"/>
      <c r="BL22" s="82"/>
      <c r="BM22" s="82"/>
      <c r="BN22" s="82"/>
      <c r="BO22" s="82"/>
      <c r="BP22" s="75">
        <v>72.819999999999993</v>
      </c>
      <c r="BQ22" s="81"/>
      <c r="BR22" s="82"/>
      <c r="BS22" s="82"/>
      <c r="BT22" s="82"/>
      <c r="BU22" s="82"/>
      <c r="BV22" s="75">
        <v>49.17</v>
      </c>
      <c r="BW22" s="81"/>
      <c r="BX22" s="82"/>
      <c r="BY22" s="82"/>
      <c r="BZ22" s="82"/>
      <c r="CA22" s="82"/>
      <c r="CB22" s="75"/>
    </row>
    <row r="23" spans="2:80" ht="12" hidden="1" customHeight="1">
      <c r="B23" s="24" t="s">
        <v>14</v>
      </c>
      <c r="C23" s="81"/>
      <c r="D23" s="82"/>
      <c r="E23" s="82"/>
      <c r="F23" s="82"/>
      <c r="G23" s="82"/>
      <c r="H23" s="75">
        <v>30.31</v>
      </c>
      <c r="I23" s="81"/>
      <c r="J23" s="82"/>
      <c r="K23" s="82"/>
      <c r="L23" s="82"/>
      <c r="M23" s="82"/>
      <c r="N23" s="75">
        <v>18.73</v>
      </c>
      <c r="O23" s="81"/>
      <c r="P23" s="82"/>
      <c r="Q23" s="82"/>
      <c r="R23" s="82"/>
      <c r="S23" s="82"/>
      <c r="T23" s="75">
        <v>39.770000000000003</v>
      </c>
      <c r="U23" s="81"/>
      <c r="V23" s="82"/>
      <c r="W23" s="82"/>
      <c r="X23" s="82"/>
      <c r="Y23" s="82"/>
      <c r="Z23" s="75"/>
      <c r="AA23" s="81"/>
      <c r="AB23" s="82"/>
      <c r="AC23" s="82"/>
      <c r="AD23" s="82"/>
      <c r="AE23" s="82"/>
      <c r="AF23" s="75">
        <v>4.46</v>
      </c>
      <c r="AG23" s="81"/>
      <c r="AH23" s="82"/>
      <c r="AI23" s="82"/>
      <c r="AJ23" s="82"/>
      <c r="AK23" s="82"/>
      <c r="AL23" s="75">
        <v>18.32</v>
      </c>
      <c r="AM23" s="81"/>
      <c r="AN23" s="82"/>
      <c r="AO23" s="82"/>
      <c r="AP23" s="82"/>
      <c r="AQ23" s="82"/>
      <c r="AR23" s="75">
        <v>41.43</v>
      </c>
      <c r="AS23" s="81"/>
      <c r="AT23" s="82"/>
      <c r="AU23" s="82"/>
      <c r="AV23" s="82"/>
      <c r="AW23" s="82"/>
      <c r="AX23" s="75">
        <v>23.240000000000002</v>
      </c>
      <c r="AY23" s="81"/>
      <c r="AZ23" s="82"/>
      <c r="BA23" s="82"/>
      <c r="BB23" s="82"/>
      <c r="BC23" s="82"/>
      <c r="BD23" s="75">
        <v>12.36</v>
      </c>
      <c r="BE23" s="81"/>
      <c r="BF23" s="82"/>
      <c r="BG23" s="82"/>
      <c r="BH23" s="82"/>
      <c r="BI23" s="82"/>
      <c r="BJ23" s="75">
        <v>23.28</v>
      </c>
      <c r="BK23" s="81"/>
      <c r="BL23" s="82"/>
      <c r="BM23" s="82"/>
      <c r="BN23" s="82"/>
      <c r="BO23" s="82"/>
      <c r="BP23" s="75">
        <v>9.5500000000000007</v>
      </c>
      <c r="BQ23" s="81"/>
      <c r="BR23" s="82"/>
      <c r="BS23" s="82"/>
      <c r="BT23" s="82"/>
      <c r="BU23" s="82"/>
      <c r="BV23" s="75">
        <v>15.74</v>
      </c>
      <c r="BW23" s="81"/>
      <c r="BX23" s="82"/>
      <c r="BY23" s="82"/>
      <c r="BZ23" s="82"/>
      <c r="CA23" s="82"/>
      <c r="CB23" s="75"/>
    </row>
    <row r="24" spans="2:80" ht="12" hidden="1" customHeight="1">
      <c r="B24" s="24" t="s">
        <v>42</v>
      </c>
      <c r="C24" s="81"/>
      <c r="D24" s="82"/>
      <c r="E24" s="82"/>
      <c r="F24" s="82"/>
      <c r="G24" s="82"/>
      <c r="H24" s="75">
        <v>27.1</v>
      </c>
      <c r="I24" s="81"/>
      <c r="J24" s="82"/>
      <c r="K24" s="82"/>
      <c r="L24" s="82"/>
      <c r="M24" s="82"/>
      <c r="N24" s="75">
        <v>15.8</v>
      </c>
      <c r="O24" s="81"/>
      <c r="P24" s="82"/>
      <c r="Q24" s="82"/>
      <c r="R24" s="82"/>
      <c r="S24" s="82"/>
      <c r="T24" s="75">
        <v>33.789999999999992</v>
      </c>
      <c r="U24" s="81"/>
      <c r="V24" s="82"/>
      <c r="W24" s="82"/>
      <c r="X24" s="82"/>
      <c r="Y24" s="82"/>
      <c r="Z24" s="75"/>
      <c r="AA24" s="81"/>
      <c r="AB24" s="82"/>
      <c r="AC24" s="82"/>
      <c r="AD24" s="82"/>
      <c r="AE24" s="82"/>
      <c r="AF24" s="75">
        <v>13.309999999999999</v>
      </c>
      <c r="AG24" s="81"/>
      <c r="AH24" s="82"/>
      <c r="AI24" s="82"/>
      <c r="AJ24" s="82"/>
      <c r="AK24" s="82"/>
      <c r="AL24" s="75">
        <v>35.94</v>
      </c>
      <c r="AM24" s="81"/>
      <c r="AN24" s="82"/>
      <c r="AO24" s="82"/>
      <c r="AP24" s="82"/>
      <c r="AQ24" s="82"/>
      <c r="AR24" s="75">
        <v>47.300000000000004</v>
      </c>
      <c r="AS24" s="81"/>
      <c r="AT24" s="82"/>
      <c r="AU24" s="82"/>
      <c r="AV24" s="82"/>
      <c r="AW24" s="82"/>
      <c r="AX24" s="75">
        <v>28.24</v>
      </c>
      <c r="AY24" s="81"/>
      <c r="AZ24" s="82"/>
      <c r="BA24" s="82"/>
      <c r="BB24" s="82"/>
      <c r="BC24" s="82"/>
      <c r="BD24" s="75">
        <v>11.060000000000002</v>
      </c>
      <c r="BE24" s="81"/>
      <c r="BF24" s="82"/>
      <c r="BG24" s="82"/>
      <c r="BH24" s="82"/>
      <c r="BI24" s="82"/>
      <c r="BJ24" s="75">
        <v>30.92</v>
      </c>
      <c r="BK24" s="81"/>
      <c r="BL24" s="82"/>
      <c r="BM24" s="82"/>
      <c r="BN24" s="82"/>
      <c r="BO24" s="82"/>
      <c r="BP24" s="75">
        <v>8.25</v>
      </c>
      <c r="BQ24" s="81"/>
      <c r="BR24" s="82"/>
      <c r="BS24" s="82"/>
      <c r="BT24" s="82"/>
      <c r="BU24" s="82"/>
      <c r="BV24" s="75">
        <v>19.049999999999997</v>
      </c>
      <c r="BW24" s="81"/>
      <c r="BX24" s="82"/>
      <c r="BY24" s="82"/>
      <c r="BZ24" s="82"/>
      <c r="CA24" s="82"/>
      <c r="CB24" s="75"/>
    </row>
    <row r="25" spans="2:80" s="5" customFormat="1" ht="12.75">
      <c r="B25" s="30" t="s">
        <v>43</v>
      </c>
      <c r="C25" s="66"/>
      <c r="D25" s="67"/>
      <c r="E25" s="67"/>
      <c r="F25" s="67"/>
      <c r="G25" s="67"/>
      <c r="H25" s="68"/>
      <c r="I25" s="66"/>
      <c r="J25" s="67"/>
      <c r="K25" s="67"/>
      <c r="L25" s="67"/>
      <c r="M25" s="67"/>
      <c r="N25" s="68"/>
      <c r="O25" s="66"/>
      <c r="P25" s="67"/>
      <c r="Q25" s="67"/>
      <c r="R25" s="67"/>
      <c r="S25" s="67"/>
      <c r="T25" s="68"/>
      <c r="U25" s="66"/>
      <c r="V25" s="67"/>
      <c r="W25" s="67"/>
      <c r="X25" s="67"/>
      <c r="Y25" s="67"/>
      <c r="Z25" s="68"/>
      <c r="AA25" s="66"/>
      <c r="AB25" s="67"/>
      <c r="AC25" s="67"/>
      <c r="AD25" s="67"/>
      <c r="AE25" s="67"/>
      <c r="AF25" s="68"/>
      <c r="AG25" s="66"/>
      <c r="AH25" s="67"/>
      <c r="AI25" s="67"/>
      <c r="AJ25" s="67"/>
      <c r="AK25" s="67"/>
      <c r="AL25" s="68"/>
      <c r="AM25" s="66"/>
      <c r="AN25" s="67"/>
      <c r="AO25" s="67"/>
      <c r="AP25" s="67"/>
      <c r="AQ25" s="67"/>
      <c r="AR25" s="68"/>
      <c r="AS25" s="66"/>
      <c r="AT25" s="67"/>
      <c r="AU25" s="67"/>
      <c r="AV25" s="67"/>
      <c r="AW25" s="67"/>
      <c r="AX25" s="68"/>
      <c r="AY25" s="66"/>
      <c r="AZ25" s="67"/>
      <c r="BA25" s="67"/>
      <c r="BB25" s="67"/>
      <c r="BC25" s="67"/>
      <c r="BD25" s="68"/>
      <c r="BE25" s="66"/>
      <c r="BF25" s="67"/>
      <c r="BG25" s="67"/>
      <c r="BH25" s="67"/>
      <c r="BI25" s="67"/>
      <c r="BJ25" s="68"/>
      <c r="BK25" s="66"/>
      <c r="BL25" s="67"/>
      <c r="BM25" s="67"/>
      <c r="BN25" s="67"/>
      <c r="BO25" s="67"/>
      <c r="BP25" s="68"/>
      <c r="BQ25" s="66"/>
      <c r="BR25" s="67"/>
      <c r="BS25" s="67"/>
      <c r="BT25" s="67"/>
      <c r="BU25" s="67"/>
      <c r="BV25" s="68"/>
      <c r="BW25" s="66"/>
      <c r="BX25" s="67"/>
      <c r="BY25" s="67"/>
      <c r="BZ25" s="67"/>
      <c r="CA25" s="67"/>
      <c r="CB25" s="68"/>
    </row>
    <row r="26" spans="2:80" s="15" customFormat="1">
      <c r="B26" s="28" t="s">
        <v>2</v>
      </c>
      <c r="C26" s="83">
        <v>41325</v>
      </c>
      <c r="D26" s="84">
        <v>45344</v>
      </c>
      <c r="E26" s="84">
        <v>60159</v>
      </c>
      <c r="F26" s="84">
        <v>71472</v>
      </c>
      <c r="G26" s="84">
        <v>70716.125567728654</v>
      </c>
      <c r="H26" s="72">
        <v>79225.137159722974</v>
      </c>
      <c r="I26" s="83">
        <v>753790</v>
      </c>
      <c r="J26" s="84">
        <v>856510</v>
      </c>
      <c r="K26" s="84">
        <v>1014560</v>
      </c>
      <c r="L26" s="84">
        <v>1099130</v>
      </c>
      <c r="M26" s="84">
        <v>1161296.0814484716</v>
      </c>
      <c r="N26" s="72">
        <v>1269466.4569074544</v>
      </c>
      <c r="O26" s="83">
        <v>1004730</v>
      </c>
      <c r="P26" s="84">
        <v>1216410</v>
      </c>
      <c r="Q26" s="84">
        <v>1467670</v>
      </c>
      <c r="R26" s="84">
        <v>1536710</v>
      </c>
      <c r="S26" s="84">
        <v>1634076.2527780733</v>
      </c>
      <c r="T26" s="72">
        <v>1784865.5973824807</v>
      </c>
      <c r="U26" s="83">
        <v>286286.89</v>
      </c>
      <c r="V26" s="84">
        <v>261086</v>
      </c>
      <c r="W26" s="84">
        <v>331830</v>
      </c>
      <c r="X26" s="84">
        <v>355170</v>
      </c>
      <c r="Y26" s="84">
        <v>378151.53585979989</v>
      </c>
      <c r="Z26" s="72">
        <v>421988.89947408781</v>
      </c>
      <c r="AA26" s="83">
        <v>54497</v>
      </c>
      <c r="AB26" s="84">
        <v>65697</v>
      </c>
      <c r="AC26" s="84">
        <v>80136</v>
      </c>
      <c r="AD26" s="84">
        <v>96472</v>
      </c>
      <c r="AE26" s="84">
        <v>105647.00742400001</v>
      </c>
      <c r="AF26" s="72">
        <v>118447.2744155628</v>
      </c>
      <c r="AG26" s="83">
        <v>97222</v>
      </c>
      <c r="AH26" s="84">
        <v>119616</v>
      </c>
      <c r="AI26" s="84">
        <v>137985</v>
      </c>
      <c r="AJ26" s="84">
        <v>132785</v>
      </c>
      <c r="AK26" s="84">
        <v>142311.28083233224</v>
      </c>
      <c r="AL26" s="72">
        <v>156679.18784143403</v>
      </c>
      <c r="AM26" s="83">
        <v>46628</v>
      </c>
      <c r="AN26" s="84">
        <v>64320</v>
      </c>
      <c r="AO26" s="84">
        <v>80146</v>
      </c>
      <c r="AP26" s="84">
        <v>91790</v>
      </c>
      <c r="AQ26" s="84">
        <v>103180.15452973053</v>
      </c>
      <c r="AR26" s="72">
        <v>118080.29364824072</v>
      </c>
      <c r="AS26" s="83">
        <v>41878.879999999997</v>
      </c>
      <c r="AT26" s="84">
        <v>57107.42</v>
      </c>
      <c r="AU26" s="84">
        <v>83505.920000000013</v>
      </c>
      <c r="AV26" s="84">
        <v>98215.87</v>
      </c>
      <c r="AW26" s="84">
        <v>116003.81713229997</v>
      </c>
      <c r="AX26" s="72">
        <v>137289.24112922195</v>
      </c>
      <c r="AY26" s="83">
        <v>1641770</v>
      </c>
      <c r="AZ26" s="84">
        <v>1917540</v>
      </c>
      <c r="BA26" s="84">
        <v>2254580</v>
      </c>
      <c r="BB26" s="84">
        <v>2408823.1160179782</v>
      </c>
      <c r="BC26" s="84">
        <v>2567761.6345200003</v>
      </c>
      <c r="BD26" s="72">
        <v>2772581.2234129589</v>
      </c>
      <c r="BE26" s="83">
        <v>378551</v>
      </c>
      <c r="BF26" s="84">
        <v>446460</v>
      </c>
      <c r="BG26" s="84">
        <v>532902</v>
      </c>
      <c r="BH26" s="84">
        <v>519955.00000000006</v>
      </c>
      <c r="BI26" s="84">
        <v>535276.51314553269</v>
      </c>
      <c r="BJ26" s="72">
        <v>570385.90696282848</v>
      </c>
      <c r="BK26" s="83">
        <v>619430</v>
      </c>
      <c r="BL26" s="84">
        <v>790934</v>
      </c>
      <c r="BM26" s="84">
        <v>904876</v>
      </c>
      <c r="BN26" s="84">
        <v>896467.24358258059</v>
      </c>
      <c r="BO26" s="84">
        <v>887457.28078591719</v>
      </c>
      <c r="BP26" s="72">
        <v>933069.56300476589</v>
      </c>
      <c r="BQ26" s="83">
        <v>36681.349674291982</v>
      </c>
      <c r="BR26" s="84">
        <v>42437</v>
      </c>
      <c r="BS26" s="84">
        <v>48483</v>
      </c>
      <c r="BT26" s="84">
        <v>49018</v>
      </c>
      <c r="BU26" s="84">
        <v>53670.148971486233</v>
      </c>
      <c r="BV26" s="72">
        <v>59275.688040100824</v>
      </c>
      <c r="BW26" s="83">
        <f t="shared" ref="BW26:CB26" ca="1" si="32">SUMIF($B$8:$BV$59,BW$8,$B26:$BV26)</f>
        <v>5002790.1196742915</v>
      </c>
      <c r="BX26" s="84">
        <f t="shared" ca="1" si="32"/>
        <v>5883461.4199999999</v>
      </c>
      <c r="BY26" s="84">
        <f t="shared" ca="1" si="32"/>
        <v>6996832.9199999999</v>
      </c>
      <c r="BZ26" s="84">
        <f t="shared" ca="1" si="32"/>
        <v>7356008.2296005581</v>
      </c>
      <c r="CA26" s="84">
        <f t="shared" ca="1" si="32"/>
        <v>7755547.8329953719</v>
      </c>
      <c r="CB26" s="72">
        <f t="shared" ca="1" si="32"/>
        <v>8421354.4693788588</v>
      </c>
    </row>
    <row r="27" spans="2:80" s="17" customFormat="1">
      <c r="B27" s="89" t="s">
        <v>35</v>
      </c>
      <c r="C27" s="85"/>
      <c r="D27" s="86">
        <f t="shared" ref="D27:H27" si="33">IF(AND(C26&lt;0,D26&gt;0),"LP",IF(AND(C26&gt;0,D26&lt;0),"PL",IF(OR(C26&lt;0,D26&lt;0),"Loss",IF(ISERROR((+D26/C26-1)*100),"NA",(+D26/C26-1)*100))))</f>
        <v>9.7253478523895875</v>
      </c>
      <c r="E27" s="86">
        <f t="shared" si="33"/>
        <v>32.672459421312624</v>
      </c>
      <c r="F27" s="86">
        <f t="shared" si="33"/>
        <v>18.805166309280395</v>
      </c>
      <c r="G27" s="86">
        <f t="shared" si="33"/>
        <v>-1.0575811958128289</v>
      </c>
      <c r="H27" s="87">
        <f t="shared" si="33"/>
        <v>12.032632619054873</v>
      </c>
      <c r="I27" s="85"/>
      <c r="J27" s="86">
        <f t="shared" ref="J27:N27" si="34">IF(AND(I26&lt;0,J26&gt;0),"LP",IF(AND(I26&gt;0,J26&lt;0),"PL",IF(OR(I26&lt;0,J26&lt;0),"Loss",IF(ISERROR((+J26/I26-1)*100),"NA",(+J26/I26-1)*100))))</f>
        <v>13.627137531673284</v>
      </c>
      <c r="K27" s="86">
        <f t="shared" si="34"/>
        <v>18.452790977338275</v>
      </c>
      <c r="L27" s="86">
        <f t="shared" si="34"/>
        <v>8.3356331808863047</v>
      </c>
      <c r="M27" s="86">
        <f t="shared" si="34"/>
        <v>5.6559352804919971</v>
      </c>
      <c r="N27" s="87">
        <f t="shared" si="34"/>
        <v>9.3146250286200161</v>
      </c>
      <c r="O27" s="85"/>
      <c r="P27" s="86">
        <f t="shared" ref="P27:T27" si="35">IF(AND(O26&lt;0,P26&gt;0),"LP",IF(AND(O26&gt;0,P26&lt;0),"PL",IF(OR(O26&lt;0,P26&lt;0),"Loss",IF(ISERROR((+P26/O26-1)*100),"NA",(+P26/O26-1)*100))))</f>
        <v>21.06834672001434</v>
      </c>
      <c r="Q27" s="86">
        <f t="shared" si="35"/>
        <v>20.655864387829759</v>
      </c>
      <c r="R27" s="86">
        <f t="shared" si="35"/>
        <v>4.7040547261986587</v>
      </c>
      <c r="S27" s="86">
        <f t="shared" si="35"/>
        <v>6.3360199893326197</v>
      </c>
      <c r="T27" s="87">
        <f t="shared" si="35"/>
        <v>9.2278034362259564</v>
      </c>
      <c r="U27" s="85"/>
      <c r="V27" s="86">
        <f t="shared" ref="V27" si="36">IF(AND(U26&lt;0,V26&gt;0),"LP",IF(AND(U26&gt;0,V26&lt;0),"PL",IF(OR(U26&lt;0,V26&lt;0),"Loss",IF(ISERROR((+V26/U26-1)*100),"NA",(+V26/U26-1)*100))))</f>
        <v>-8.8026699371389405</v>
      </c>
      <c r="W27" s="86">
        <f t="shared" ref="W27" si="37">IF(AND(V26&lt;0,W26&gt;0),"LP",IF(AND(V26&gt;0,W26&lt;0),"PL",IF(OR(V26&lt;0,W26&lt;0),"Loss",IF(ISERROR((+W26/V26-1)*100),"NA",(+W26/V26-1)*100))))</f>
        <v>27.096052641658307</v>
      </c>
      <c r="X27" s="86">
        <f t="shared" ref="X27" si="38">IF(AND(W26&lt;0,X26&gt;0),"LP",IF(AND(W26&gt;0,X26&lt;0),"PL",IF(OR(W26&lt;0,X26&lt;0),"Loss",IF(ISERROR((+X26/W26-1)*100),"NA",(+X26/W26-1)*100))))</f>
        <v>7.0337220866106165</v>
      </c>
      <c r="Y27" s="86">
        <f t="shared" ref="Y27" si="39">IF(AND(X26&lt;0,Y26&gt;0),"LP",IF(AND(X26&gt;0,Y26&lt;0),"PL",IF(OR(X26&lt;0,Y26&lt;0),"Loss",IF(ISERROR((+Y26/X26-1)*100),"NA",(+Y26/X26-1)*100))))</f>
        <v>6.4705734886955302</v>
      </c>
      <c r="Z27" s="87">
        <f t="shared" ref="Z27" si="40">IF(AND(Y26&lt;0,Z26&gt;0),"LP",IF(AND(Y26&gt;0,Z26&lt;0),"PL",IF(OR(Y26&lt;0,Z26&lt;0),"Loss",IF(ISERROR((+Z26/Y26-1)*100),"NA",(+Z26/Y26-1)*100))))</f>
        <v>11.592538825636467</v>
      </c>
      <c r="AA27" s="85"/>
      <c r="AB27" s="86">
        <f t="shared" ref="AB27" si="41">IF(AND(AA26&lt;0,AB26&gt;0),"LP",IF(AND(AA26&gt;0,AB26&lt;0),"PL",IF(OR(AA26&lt;0,AB26&lt;0),"Loss",IF(ISERROR((+AB26/AA26-1)*100),"NA",(+AB26/AA26-1)*100))))</f>
        <v>20.551589995779572</v>
      </c>
      <c r="AC27" s="86">
        <f t="shared" ref="AC27" si="42">IF(AND(AB26&lt;0,AC26&gt;0),"LP",IF(AND(AB26&gt;0,AC26&lt;0),"PL",IF(OR(AB26&lt;0,AC26&lt;0),"Loss",IF(ISERROR((+AC26/AB26-1)*100),"NA",(+AC26/AB26-1)*100))))</f>
        <v>21.978172519293125</v>
      </c>
      <c r="AD27" s="86">
        <f t="shared" ref="AD27" si="43">IF(AND(AC26&lt;0,AD26&gt;0),"LP",IF(AND(AC26&gt;0,AD26&lt;0),"PL",IF(OR(AC26&lt;0,AD26&lt;0),"Loss",IF(ISERROR((+AD26/AC26-1)*100),"NA",(+AD26/AC26-1)*100))))</f>
        <v>20.385344913646808</v>
      </c>
      <c r="AE27" s="86">
        <f t="shared" ref="AE27" si="44">IF(AND(AD26&lt;0,AE26&gt;0),"LP",IF(AND(AD26&gt;0,AE26&lt;0),"PL",IF(OR(AD26&lt;0,AE26&lt;0),"Loss",IF(ISERROR((+AE26/AD26-1)*100),"NA",(+AE26/AD26-1)*100))))</f>
        <v>9.510539248693938</v>
      </c>
      <c r="AF27" s="87">
        <f t="shared" ref="AF27" si="45">IF(AND(AE26&lt;0,AF26&gt;0),"LP",IF(AND(AE26&gt;0,AF26&lt;0),"PL",IF(OR(AE26&lt;0,AF26&lt;0),"Loss",IF(ISERROR((+AF26/AE26-1)*100),"NA",(+AF26/AE26-1)*100))))</f>
        <v>12.116071532618665</v>
      </c>
      <c r="AG27" s="85"/>
      <c r="AH27" s="86">
        <f t="shared" ref="AH27:AL27" si="46">IF(AND(AG26&lt;0,AH26&gt;0),"LP",IF(AND(AG26&gt;0,AH26&lt;0),"PL",IF(OR(AG26&lt;0,AH26&lt;0),"Loss",IF(ISERROR((+AH26/AG26-1)*100),"NA",(+AH26/AG26-1)*100))))</f>
        <v>23.033881220299925</v>
      </c>
      <c r="AI27" s="86">
        <f t="shared" si="46"/>
        <v>15.356641252006419</v>
      </c>
      <c r="AJ27" s="86">
        <f t="shared" si="46"/>
        <v>-3.7685255643729376</v>
      </c>
      <c r="AK27" s="86">
        <f t="shared" si="46"/>
        <v>7.1742145817164982</v>
      </c>
      <c r="AL27" s="87">
        <f t="shared" si="46"/>
        <v>10.096112497244491</v>
      </c>
      <c r="AM27" s="85"/>
      <c r="AN27" s="86">
        <f t="shared" ref="AN27:AR27" si="47">IF(AND(AM26&lt;0,AN26&gt;0),"LP",IF(AND(AM26&gt;0,AN26&lt;0),"PL",IF(OR(AM26&lt;0,AN26&lt;0),"Loss",IF(ISERROR((+AN26/AM26-1)*100),"NA",(+AN26/AM26-1)*100))))</f>
        <v>37.94286694689886</v>
      </c>
      <c r="AO27" s="86">
        <f t="shared" si="47"/>
        <v>24.605099502487569</v>
      </c>
      <c r="AP27" s="86">
        <f t="shared" si="47"/>
        <v>14.528485513937062</v>
      </c>
      <c r="AQ27" s="86">
        <f t="shared" si="47"/>
        <v>12.408927475466314</v>
      </c>
      <c r="AR27" s="87">
        <f t="shared" si="47"/>
        <v>14.440896300670737</v>
      </c>
      <c r="AS27" s="85"/>
      <c r="AT27" s="86">
        <f t="shared" ref="AT27:AX27" si="48">IF(AND(AS26&lt;0,AT26&gt;0),"LP",IF(AND(AS26&gt;0,AT26&lt;0),"PL",IF(OR(AS26&lt;0,AT26&lt;0),"Loss",IF(ISERROR((+AT26/AS26-1)*100),"NA",(+AT26/AS26-1)*100))))</f>
        <v>36.363293383204145</v>
      </c>
      <c r="AU27" s="86">
        <f t="shared" si="48"/>
        <v>46.226042079995942</v>
      </c>
      <c r="AV27" s="86">
        <f t="shared" si="48"/>
        <v>17.615457682521175</v>
      </c>
      <c r="AW27" s="86">
        <f t="shared" si="48"/>
        <v>18.11107220482797</v>
      </c>
      <c r="AX27" s="87">
        <f t="shared" si="48"/>
        <v>18.348899650988535</v>
      </c>
      <c r="AY27" s="85"/>
      <c r="AZ27" s="86">
        <f t="shared" ref="AZ27:BD27" si="49">IF(AND(AY26&lt;0,AZ26&gt;0),"LP",IF(AND(AY26&gt;0,AZ26&lt;0),"PL",IF(OR(AY26&lt;0,AZ26&lt;0),"Loss",IF(ISERROR((+AZ26/AY26-1)*100),"NA",(+AZ26/AY26-1)*100))))</f>
        <v>16.797115308478048</v>
      </c>
      <c r="BA27" s="86">
        <f t="shared" si="49"/>
        <v>17.576686796624852</v>
      </c>
      <c r="BB27" s="86">
        <f t="shared" si="49"/>
        <v>6.8413237063212673</v>
      </c>
      <c r="BC27" s="86">
        <f t="shared" si="49"/>
        <v>6.5981813876297979</v>
      </c>
      <c r="BD27" s="87">
        <f t="shared" si="49"/>
        <v>7.9765810867894693</v>
      </c>
      <c r="BE27" s="85"/>
      <c r="BF27" s="86">
        <f t="shared" ref="BF27:BJ27" si="50">IF(AND(BE26&lt;0,BF26&gt;0),"LP",IF(AND(BE26&gt;0,BF26&lt;0),"PL",IF(OR(BE26&lt;0,BF26&lt;0),"Loss",IF(ISERROR((+BF26/BE26-1)*100),"NA",(+BF26/BE26-1)*100))))</f>
        <v>17.939194454644159</v>
      </c>
      <c r="BG27" s="86">
        <f t="shared" si="50"/>
        <v>19.361644940196211</v>
      </c>
      <c r="BH27" s="86">
        <f t="shared" si="50"/>
        <v>-2.4295273802687811</v>
      </c>
      <c r="BI27" s="86">
        <f t="shared" si="50"/>
        <v>2.9466998385500043</v>
      </c>
      <c r="BJ27" s="87">
        <f t="shared" si="50"/>
        <v>6.5591134591310052</v>
      </c>
      <c r="BK27" s="85"/>
      <c r="BL27" s="86">
        <f t="shared" ref="BL27:BP27" si="51">IF(AND(BK26&lt;0,BL26&gt;0),"LP",IF(AND(BK26&gt;0,BL26&lt;0),"PL",IF(OR(BK26&lt;0,BL26&lt;0),"Loss",IF(ISERROR((+BL26/BK26-1)*100),"NA",(+BL26/BK26-1)*100))))</f>
        <v>27.687390019856963</v>
      </c>
      <c r="BM27" s="86">
        <f t="shared" si="51"/>
        <v>14.406006063717069</v>
      </c>
      <c r="BN27" s="86">
        <f t="shared" si="51"/>
        <v>-0.92927168113856595</v>
      </c>
      <c r="BO27" s="86">
        <f t="shared" si="51"/>
        <v>-1.0050520932205598</v>
      </c>
      <c r="BP27" s="87">
        <f t="shared" si="51"/>
        <v>5.1396594750403368</v>
      </c>
      <c r="BQ27" s="85"/>
      <c r="BR27" s="86">
        <f t="shared" ref="BR27:BV27" si="52">IF(AND(BQ26&lt;0,BR26&gt;0),"LP",IF(AND(BQ26&gt;0,BR26&lt;0),"PL",IF(OR(BQ26&lt;0,BR26&lt;0),"Loss",IF(ISERROR((+BR26/BQ26-1)*100),"NA",(+BR26/BQ26-1)*100))))</f>
        <v>15.690944790239957</v>
      </c>
      <c r="BS27" s="86">
        <f t="shared" si="52"/>
        <v>14.247001437424878</v>
      </c>
      <c r="BT27" s="86">
        <f t="shared" si="52"/>
        <v>1.1034795701586164</v>
      </c>
      <c r="BU27" s="86">
        <f t="shared" si="52"/>
        <v>9.4906951966343698</v>
      </c>
      <c r="BV27" s="87">
        <f t="shared" si="52"/>
        <v>10.444426140111318</v>
      </c>
      <c r="BW27" s="85"/>
      <c r="BX27" s="86">
        <f t="shared" ref="BX27" ca="1" si="53">IF(AND(BW26&lt;0,BX26&gt;0),"LP",IF(AND(BW26&gt;0,BX26&lt;0),"PL",IF(OR(BW26&lt;0,BX26&lt;0),"Loss",IF(ISERROR((+BX26/BW26-1)*100),"NA",(+BX26/BW26-1)*100))))</f>
        <v>17.603602774826086</v>
      </c>
      <c r="BY27" s="86">
        <f t="shared" ref="BY27" ca="1" si="54">IF(AND(BX26&lt;0,BY26&gt;0),"LP",IF(AND(BX26&gt;0,BY26&lt;0),"PL",IF(OR(BX26&lt;0,BY26&lt;0),"Loss",IF(ISERROR((+BY26/BX26-1)*100),"NA",(+BY26/BX26-1)*100))))</f>
        <v>18.923749482154339</v>
      </c>
      <c r="BZ27" s="86">
        <f t="shared" ref="BZ27" ca="1" si="55">IF(AND(BY26&lt;0,BZ26&gt;0),"LP",IF(AND(BY26&gt;0,BZ26&lt;0),"PL",IF(OR(BY26&lt;0,BZ26&lt;0),"Loss",IF(ISERROR((+BZ26/BY26-1)*100),"NA",(+BZ26/BY26-1)*100))))</f>
        <v>5.1333984062114535</v>
      </c>
      <c r="CA27" s="86">
        <f t="shared" ref="CA27" ca="1" si="56">IF(AND(BZ26&lt;0,CA26&gt;0),"LP",IF(AND(BZ26&gt;0,CA26&lt;0),"PL",IF(OR(BZ26&lt;0,CA26&lt;0),"Loss",IF(ISERROR((+CA26/BZ26-1)*100),"NA",(+CA26/BZ26-1)*100))))</f>
        <v>5.4314730343431039</v>
      </c>
      <c r="CB27" s="87">
        <f t="shared" ref="CB27" ca="1" si="57">IF(AND(CA26&lt;0,CB26&gt;0),"LP",IF(AND(CA26&gt;0,CB26&lt;0),"PL",IF(OR(CA26&lt;0,CB26&lt;0),"Loss",IF(ISERROR((+CB26/CA26-1)*100),"NA",(+CB26/CA26-1)*100))))</f>
        <v>8.5849078713803308</v>
      </c>
    </row>
    <row r="28" spans="2:80" s="15" customFormat="1">
      <c r="B28" s="28" t="s">
        <v>3</v>
      </c>
      <c r="C28" s="83">
        <v>6107</v>
      </c>
      <c r="D28" s="84">
        <v>8216</v>
      </c>
      <c r="E28" s="84">
        <v>10243</v>
      </c>
      <c r="F28" s="84">
        <v>13028</v>
      </c>
      <c r="G28" s="84">
        <v>13140.055560771334</v>
      </c>
      <c r="H28" s="72">
        <v>15448.901746145979</v>
      </c>
      <c r="I28" s="83">
        <v>193279.99999999997</v>
      </c>
      <c r="J28" s="84">
        <v>201919.99999999997</v>
      </c>
      <c r="K28" s="84">
        <v>226290</v>
      </c>
      <c r="L28" s="84">
        <v>242000.00000000012</v>
      </c>
      <c r="M28" s="84">
        <v>254067.17193110747</v>
      </c>
      <c r="N28" s="72">
        <v>285246.99677668069</v>
      </c>
      <c r="O28" s="83">
        <v>279042.00000000006</v>
      </c>
      <c r="P28" s="84">
        <v>314909.99999999994</v>
      </c>
      <c r="Q28" s="84">
        <v>357493.11</v>
      </c>
      <c r="R28" s="84">
        <v>368181.43000000005</v>
      </c>
      <c r="S28" s="84">
        <v>390882.91358438833</v>
      </c>
      <c r="T28" s="72">
        <v>436315.40024997806</v>
      </c>
      <c r="U28" s="83">
        <v>63542.972530729334</v>
      </c>
      <c r="V28" s="84">
        <v>52485</v>
      </c>
      <c r="W28" s="84">
        <v>61878</v>
      </c>
      <c r="X28" s="84">
        <v>63874</v>
      </c>
      <c r="Y28" s="84">
        <v>68273.367254863202</v>
      </c>
      <c r="Z28" s="72">
        <v>78347.877153693378</v>
      </c>
      <c r="AA28" s="83">
        <v>10074</v>
      </c>
      <c r="AB28" s="84">
        <v>14149</v>
      </c>
      <c r="AC28" s="84">
        <v>17132</v>
      </c>
      <c r="AD28" s="84">
        <v>19189</v>
      </c>
      <c r="AE28" s="84">
        <v>19831.885309952013</v>
      </c>
      <c r="AF28" s="72">
        <v>22860.323962203616</v>
      </c>
      <c r="AG28" s="83">
        <v>18027</v>
      </c>
      <c r="AH28" s="84">
        <v>21382</v>
      </c>
      <c r="AI28" s="84">
        <v>24340</v>
      </c>
      <c r="AJ28" s="84">
        <v>24220</v>
      </c>
      <c r="AK28" s="84">
        <v>25315.395013884547</v>
      </c>
      <c r="AL28" s="72">
        <v>28091.287084487212</v>
      </c>
      <c r="AM28" s="83">
        <v>7911</v>
      </c>
      <c r="AN28" s="84">
        <v>11424</v>
      </c>
      <c r="AO28" s="84">
        <v>14062</v>
      </c>
      <c r="AP28" s="84">
        <v>14977.470000000001</v>
      </c>
      <c r="AQ28" s="84">
        <v>17676.083234630649</v>
      </c>
      <c r="AR28" s="72">
        <v>21492.4038864424</v>
      </c>
      <c r="AS28" s="83">
        <v>6830.149999999996</v>
      </c>
      <c r="AT28" s="84">
        <v>9656.1699999999964</v>
      </c>
      <c r="AU28" s="84">
        <v>15191.25000000002</v>
      </c>
      <c r="AV28" s="84">
        <v>17243.019999999997</v>
      </c>
      <c r="AW28" s="84">
        <v>19844.612400913978</v>
      </c>
      <c r="AX28" s="72">
        <v>24849.083052080823</v>
      </c>
      <c r="AY28" s="83">
        <v>465470</v>
      </c>
      <c r="AZ28" s="84">
        <v>532468.5</v>
      </c>
      <c r="BA28" s="84">
        <v>598734.5</v>
      </c>
      <c r="BB28" s="84">
        <v>654601.57499268802</v>
      </c>
      <c r="BC28" s="84">
        <v>715103.2685294284</v>
      </c>
      <c r="BD28" s="72">
        <v>777286.18796532182</v>
      </c>
      <c r="BE28" s="83">
        <v>68469.999999999971</v>
      </c>
      <c r="BF28" s="84">
        <v>80200.999999999971</v>
      </c>
      <c r="BG28" s="84">
        <v>80289.000000000044</v>
      </c>
      <c r="BH28" s="84">
        <v>57702.288000000066</v>
      </c>
      <c r="BI28" s="84">
        <v>67402.030286128429</v>
      </c>
      <c r="BJ28" s="72">
        <v>88949.981204629119</v>
      </c>
      <c r="BK28" s="83">
        <v>150612</v>
      </c>
      <c r="BL28" s="84">
        <v>168893</v>
      </c>
      <c r="BM28" s="84">
        <v>173007.99999999997</v>
      </c>
      <c r="BN28" s="84">
        <v>169912.0399495514</v>
      </c>
      <c r="BO28" s="84">
        <v>174456.24664017907</v>
      </c>
      <c r="BP28" s="72">
        <v>188359.22653981828</v>
      </c>
      <c r="BQ28" s="83">
        <v>6841.5495032248318</v>
      </c>
      <c r="BR28" s="84">
        <v>6564</v>
      </c>
      <c r="BS28" s="84">
        <v>5523</v>
      </c>
      <c r="BT28" s="84">
        <v>8715</v>
      </c>
      <c r="BU28" s="84">
        <v>8632.8176292333428</v>
      </c>
      <c r="BV28" s="72">
        <v>9899.0399026968262</v>
      </c>
      <c r="BW28" s="83">
        <f t="shared" ref="BW28:CB28" ca="1" si="58">SUMIF($B$8:$BV$59,BW$8,$B28:$BV28)</f>
        <v>1276207.6720339544</v>
      </c>
      <c r="BX28" s="84">
        <f t="shared" ca="1" si="58"/>
        <v>1422268.67</v>
      </c>
      <c r="BY28" s="84">
        <f t="shared" ca="1" si="58"/>
        <v>1584183.8599999999</v>
      </c>
      <c r="BZ28" s="84">
        <f t="shared" ca="1" si="58"/>
        <v>1653643.8229422399</v>
      </c>
      <c r="CA28" s="84">
        <f t="shared" ca="1" si="58"/>
        <v>1774625.8473754805</v>
      </c>
      <c r="CB28" s="72">
        <f t="shared" ca="1" si="58"/>
        <v>1977146.7095241784</v>
      </c>
    </row>
    <row r="29" spans="2:80" s="17" customFormat="1">
      <c r="B29" s="88" t="s">
        <v>35</v>
      </c>
      <c r="C29" s="85"/>
      <c r="D29" s="86">
        <f t="shared" ref="D29:H29" si="59">IF(AND(C28&lt;0,D28&gt;0),"LP",IF(AND(C28&gt;0,D28&lt;0),"PL",IF(OR(C28&lt;0,D28&lt;0),"Loss",IF(ISERROR((+D28/C28-1)*100),"NA",(+D28/C28-1)*100))))</f>
        <v>34.534141149500577</v>
      </c>
      <c r="E29" s="86">
        <f t="shared" si="59"/>
        <v>24.67137293086661</v>
      </c>
      <c r="F29" s="86">
        <f t="shared" si="59"/>
        <v>27.189300009762761</v>
      </c>
      <c r="G29" s="86">
        <f t="shared" si="59"/>
        <v>0.86011330036332989</v>
      </c>
      <c r="H29" s="87">
        <f t="shared" si="59"/>
        <v>17.571053445675933</v>
      </c>
      <c r="I29" s="85"/>
      <c r="J29" s="86">
        <f t="shared" ref="J29:N29" si="60">IF(AND(I28&lt;0,J28&gt;0),"LP",IF(AND(I28&gt;0,J28&lt;0),"PL",IF(OR(I28&lt;0,J28&lt;0),"Loss",IF(ISERROR((+J28/I28-1)*100),"NA",(+J28/I28-1)*100))))</f>
        <v>4.4701986754966949</v>
      </c>
      <c r="K29" s="86">
        <f t="shared" si="60"/>
        <v>12.069136291600646</v>
      </c>
      <c r="L29" s="86">
        <f t="shared" si="60"/>
        <v>6.9424190198418501</v>
      </c>
      <c r="M29" s="86">
        <f t="shared" si="60"/>
        <v>4.9864346822757533</v>
      </c>
      <c r="N29" s="87">
        <f t="shared" si="60"/>
        <v>12.272276110519265</v>
      </c>
      <c r="O29" s="85"/>
      <c r="P29" s="86">
        <f t="shared" ref="P29:T29" si="61">IF(AND(O28&lt;0,P28&gt;0),"LP",IF(AND(O28&gt;0,P28&lt;0),"PL",IF(OR(O28&lt;0,P28&lt;0),"Loss",IF(ISERROR((+P28/O28-1)*100),"NA",(+P28/O28-1)*100))))</f>
        <v>12.853978970907566</v>
      </c>
      <c r="Q29" s="86">
        <f t="shared" si="61"/>
        <v>13.522311136515208</v>
      </c>
      <c r="R29" s="86">
        <f t="shared" si="61"/>
        <v>2.9897974816913475</v>
      </c>
      <c r="S29" s="86">
        <f t="shared" si="61"/>
        <v>6.1658415483877738</v>
      </c>
      <c r="T29" s="87">
        <f t="shared" si="61"/>
        <v>11.623042370661519</v>
      </c>
      <c r="U29" s="85"/>
      <c r="V29" s="86">
        <f t="shared" ref="V29" si="62">IF(AND(U28&lt;0,V28&gt;0),"LP",IF(AND(U28&gt;0,V28&lt;0),"PL",IF(OR(U28&lt;0,V28&lt;0),"Loss",IF(ISERROR((+V28/U28-1)*100),"NA",(+V28/U28-1)*100))))</f>
        <v>-17.402353226994073</v>
      </c>
      <c r="W29" s="86">
        <f t="shared" ref="W29" si="63">IF(AND(V28&lt;0,W28&gt;0),"LP",IF(AND(V28&gt;0,W28&lt;0),"PL",IF(OR(V28&lt;0,W28&lt;0),"Loss",IF(ISERROR((+W28/V28-1)*100),"NA",(+W28/V28-1)*100))))</f>
        <v>17.896541869105455</v>
      </c>
      <c r="X29" s="86">
        <f t="shared" ref="X29" si="64">IF(AND(W28&lt;0,X28&gt;0),"LP",IF(AND(W28&gt;0,X28&lt;0),"PL",IF(OR(W28&lt;0,X28&lt;0),"Loss",IF(ISERROR((+X28/W28-1)*100),"NA",(+X28/W28-1)*100))))</f>
        <v>3.2257021881767267</v>
      </c>
      <c r="Y29" s="86">
        <f t="shared" ref="Y29" si="65">IF(AND(X28&lt;0,Y28&gt;0),"LP",IF(AND(X28&gt;0,Y28&lt;0),"PL",IF(OR(X28&lt;0,Y28&lt;0),"Loss",IF(ISERROR((+Y28/X28-1)*100),"NA",(+Y28/X28-1)*100))))</f>
        <v>6.8875712416056611</v>
      </c>
      <c r="Z29" s="87">
        <f t="shared" ref="Z29" si="66">IF(AND(Y28&lt;0,Z28&gt;0),"LP",IF(AND(Y28&gt;0,Z28&lt;0),"PL",IF(OR(Y28&lt;0,Z28&lt;0),"Loss",IF(ISERROR((+Z28/Y28-1)*100),"NA",(+Z28/Y28-1)*100))))</f>
        <v>14.756134498569873</v>
      </c>
      <c r="AA29" s="85"/>
      <c r="AB29" s="86">
        <f t="shared" ref="AB29" si="67">IF(AND(AA28&lt;0,AB28&gt;0),"LP",IF(AND(AA28&gt;0,AB28&lt;0),"PL",IF(OR(AA28&lt;0,AB28&lt;0),"Loss",IF(ISERROR((+AB28/AA28-1)*100),"NA",(+AB28/AA28-1)*100))))</f>
        <v>40.450665078419703</v>
      </c>
      <c r="AC29" s="86">
        <f t="shared" ref="AC29" si="68">IF(AND(AB28&lt;0,AC28&gt;0),"LP",IF(AND(AB28&gt;0,AC28&lt;0),"PL",IF(OR(AB28&lt;0,AC28&lt;0),"Loss",IF(ISERROR((+AC28/AB28-1)*100),"NA",(+AC28/AB28-1)*100))))</f>
        <v>21.082762032652489</v>
      </c>
      <c r="AD29" s="86">
        <f t="shared" ref="AD29" si="69">IF(AND(AC28&lt;0,AD28&gt;0),"LP",IF(AND(AC28&gt;0,AD28&lt;0),"PL",IF(OR(AC28&lt;0,AD28&lt;0),"Loss",IF(ISERROR((+AD28/AC28-1)*100),"NA",(+AD28/AC28-1)*100))))</f>
        <v>12.006770954938117</v>
      </c>
      <c r="AE29" s="86">
        <f t="shared" ref="AE29" si="70">IF(AND(AD28&lt;0,AE28&gt;0),"LP",IF(AND(AD28&gt;0,AE28&lt;0),"PL",IF(OR(AD28&lt;0,AE28&lt;0),"Loss",IF(ISERROR((+AE28/AD28-1)*100),"NA",(+AE28/AD28-1)*100))))</f>
        <v>3.3502804208245029</v>
      </c>
      <c r="AF29" s="87">
        <f t="shared" ref="AF29" si="71">IF(AND(AE28&lt;0,AF28&gt;0),"LP",IF(AND(AE28&gt;0,AF28&lt;0),"PL",IF(OR(AE28&lt;0,AF28&lt;0),"Loss",IF(ISERROR((+AF28/AE28-1)*100),"NA",(+AF28/AE28-1)*100))))</f>
        <v>15.270553479511474</v>
      </c>
      <c r="AG29" s="85"/>
      <c r="AH29" s="86">
        <f t="shared" ref="AH29:AL29" si="72">IF(AND(AG28&lt;0,AH28&gt;0),"LP",IF(AND(AG28&gt;0,AH28&lt;0),"PL",IF(OR(AG28&lt;0,AH28&lt;0),"Loss",IF(ISERROR((+AH28/AG28-1)*100),"NA",(+AH28/AG28-1)*100))))</f>
        <v>18.610972430243521</v>
      </c>
      <c r="AI29" s="86">
        <f t="shared" si="72"/>
        <v>13.834066036853422</v>
      </c>
      <c r="AJ29" s="86">
        <f t="shared" si="72"/>
        <v>-0.49301561216105183</v>
      </c>
      <c r="AK29" s="86">
        <f t="shared" si="72"/>
        <v>4.522687918598467</v>
      </c>
      <c r="AL29" s="87">
        <f t="shared" si="72"/>
        <v>10.965233088720105</v>
      </c>
      <c r="AM29" s="85"/>
      <c r="AN29" s="86">
        <f t="shared" ref="AN29:AR29" si="73">IF(AND(AM28&lt;0,AN28&gt;0),"LP",IF(AND(AM28&gt;0,AN28&lt;0),"PL",IF(OR(AM28&lt;0,AN28&lt;0),"Loss",IF(ISERROR((+AN28/AM28-1)*100),"NA",(+AN28/AM28-1)*100))))</f>
        <v>44.406522563519161</v>
      </c>
      <c r="AO29" s="86">
        <f t="shared" si="73"/>
        <v>23.091736694677877</v>
      </c>
      <c r="AP29" s="86">
        <f t="shared" si="73"/>
        <v>6.510240364101838</v>
      </c>
      <c r="AQ29" s="86">
        <f t="shared" si="73"/>
        <v>18.017817659662462</v>
      </c>
      <c r="AR29" s="87">
        <f t="shared" si="73"/>
        <v>21.590307089835868</v>
      </c>
      <c r="AS29" s="85"/>
      <c r="AT29" s="86">
        <f t="shared" ref="AT29:AX29" si="74">IF(AND(AS28&lt;0,AT28&gt;0),"LP",IF(AND(AS28&gt;0,AT28&lt;0),"PL",IF(OR(AS28&lt;0,AT28&lt;0),"Loss",IF(ISERROR((+AT28/AS28-1)*100),"NA",(+AT28/AS28-1)*100))))</f>
        <v>41.375665248933082</v>
      </c>
      <c r="AU29" s="86">
        <f t="shared" si="74"/>
        <v>57.321691726637212</v>
      </c>
      <c r="AV29" s="86">
        <f t="shared" si="74"/>
        <v>13.506261828354971</v>
      </c>
      <c r="AW29" s="86">
        <f t="shared" si="74"/>
        <v>15.087800170236898</v>
      </c>
      <c r="AX29" s="87">
        <f t="shared" si="74"/>
        <v>25.218283683567201</v>
      </c>
      <c r="AY29" s="85"/>
      <c r="AZ29" s="86">
        <f t="shared" ref="AZ29:BD29" si="75">IF(AND(AY28&lt;0,AZ28&gt;0),"LP",IF(AND(AY28&gt;0,AZ28&lt;0),"PL",IF(OR(AY28&lt;0,AZ28&lt;0),"Loss",IF(ISERROR((+AZ28/AY28-1)*100),"NA",(+AZ28/AY28-1)*100))))</f>
        <v>14.393731067523152</v>
      </c>
      <c r="BA29" s="86">
        <f t="shared" si="75"/>
        <v>12.445055435204155</v>
      </c>
      <c r="BB29" s="86">
        <f t="shared" si="75"/>
        <v>9.3308595032836728</v>
      </c>
      <c r="BC29" s="86">
        <f t="shared" si="75"/>
        <v>9.2425218404670328</v>
      </c>
      <c r="BD29" s="87">
        <f t="shared" si="75"/>
        <v>8.6956558825090013</v>
      </c>
      <c r="BE29" s="85"/>
      <c r="BF29" s="86">
        <f t="shared" ref="BF29:BJ29" si="76">IF(AND(BE28&lt;0,BF28&gt;0),"LP",IF(AND(BE28&gt;0,BF28&lt;0),"PL",IF(OR(BE28&lt;0,BF28&lt;0),"Loss",IF(ISERROR((+BF28/BE28-1)*100),"NA",(+BF28/BE28-1)*100))))</f>
        <v>17.133050971228279</v>
      </c>
      <c r="BG29" s="86">
        <f t="shared" si="76"/>
        <v>0.10972431765199353</v>
      </c>
      <c r="BH29" s="86">
        <f t="shared" si="76"/>
        <v>-28.131764002540784</v>
      </c>
      <c r="BI29" s="86">
        <f t="shared" si="76"/>
        <v>16.809978637464695</v>
      </c>
      <c r="BJ29" s="87">
        <f t="shared" si="76"/>
        <v>31.969290579271071</v>
      </c>
      <c r="BK29" s="85"/>
      <c r="BL29" s="86">
        <f t="shared" ref="BL29:BP29" si="77">IF(AND(BK28&lt;0,BL28&gt;0),"LP",IF(AND(BK28&gt;0,BL28&lt;0),"PL",IF(OR(BK28&lt;0,BL28&lt;0),"Loss",IF(ISERROR((+BL28/BK28-1)*100),"NA",(+BL28/BK28-1)*100))))</f>
        <v>12.137811064191428</v>
      </c>
      <c r="BM29" s="86">
        <f t="shared" si="77"/>
        <v>2.436453849478637</v>
      </c>
      <c r="BN29" s="86">
        <f t="shared" si="77"/>
        <v>-1.7894895325352378</v>
      </c>
      <c r="BO29" s="86">
        <f t="shared" si="77"/>
        <v>2.6744465500954995</v>
      </c>
      <c r="BP29" s="87">
        <f t="shared" si="77"/>
        <v>7.9693219173254892</v>
      </c>
      <c r="BQ29" s="85"/>
      <c r="BR29" s="86">
        <f t="shared" ref="BR29:BV29" si="78">IF(AND(BQ28&lt;0,BR28&gt;0),"LP",IF(AND(BQ28&gt;0,BR28&lt;0),"PL",IF(OR(BQ28&lt;0,BR28&lt;0),"Loss",IF(ISERROR((+BR28/BQ28-1)*100),"NA",(+BR28/BQ28-1)*100))))</f>
        <v>-4.0568222607174853</v>
      </c>
      <c r="BS29" s="86">
        <f t="shared" si="78"/>
        <v>-15.859232175502747</v>
      </c>
      <c r="BT29" s="86">
        <f t="shared" si="78"/>
        <v>57.794676806083658</v>
      </c>
      <c r="BU29" s="86">
        <f t="shared" si="78"/>
        <v>-0.94299909083943589</v>
      </c>
      <c r="BV29" s="87">
        <f t="shared" si="78"/>
        <v>14.667543412195695</v>
      </c>
      <c r="BW29" s="85"/>
      <c r="BX29" s="86">
        <f t="shared" ref="BX29" ca="1" si="79">IF(AND(BW28&lt;0,BX28&gt;0),"LP",IF(AND(BW28&gt;0,BX28&lt;0),"PL",IF(OR(BW28&lt;0,BX28&lt;0),"Loss",IF(ISERROR((+BX28/BW28-1)*100),"NA",(+BX28/BW28-1)*100))))</f>
        <v>11.444923985863609</v>
      </c>
      <c r="BY29" s="86">
        <f t="shared" ref="BY29" ca="1" si="80">IF(AND(BX28&lt;0,BY28&gt;0),"LP",IF(AND(BX28&gt;0,BY28&lt;0),"PL",IF(OR(BX28&lt;0,BY28&lt;0),"Loss",IF(ISERROR((+BY28/BX28-1)*100),"NA",(+BY28/BX28-1)*100))))</f>
        <v>11.384290001972698</v>
      </c>
      <c r="BZ29" s="86">
        <f t="shared" ref="BZ29" ca="1" si="81">IF(AND(BY28&lt;0,BZ28&gt;0),"LP",IF(AND(BY28&gt;0,BZ28&lt;0),"PL",IF(OR(BY28&lt;0,BZ28&lt;0),"Loss",IF(ISERROR((+BZ28/BY28-1)*100),"NA",(+BZ28/BY28-1)*100))))</f>
        <v>4.38458973709277</v>
      </c>
      <c r="CA29" s="86">
        <f t="shared" ref="CA29" ca="1" si="82">IF(AND(BZ28&lt;0,CA28&gt;0),"LP",IF(AND(BZ28&gt;0,CA28&lt;0),"PL",IF(OR(BZ28&lt;0,CA28&lt;0),"Loss",IF(ISERROR((+CA28/BZ28-1)*100),"NA",(+CA28/BZ28-1)*100))))</f>
        <v>7.3160872223368978</v>
      </c>
      <c r="CB29" s="87">
        <f t="shared" ref="CB29" ca="1" si="83">IF(AND(CA28&lt;0,CB28&gt;0),"LP",IF(AND(CA28&gt;0,CB28&lt;0),"PL",IF(OR(CA28&lt;0,CB28&lt;0),"Loss",IF(ISERROR((+CB28/CA28-1)*100),"NA",(+CB28/CA28-1)*100))))</f>
        <v>11.412031581091252</v>
      </c>
    </row>
    <row r="30" spans="2:80" s="15" customFormat="1">
      <c r="B30" s="28" t="s">
        <v>15</v>
      </c>
      <c r="C30" s="83">
        <v>4163</v>
      </c>
      <c r="D30" s="84">
        <v>6293</v>
      </c>
      <c r="E30" s="84">
        <v>7677</v>
      </c>
      <c r="F30" s="84">
        <v>10362</v>
      </c>
      <c r="G30" s="84">
        <v>10323.690538062188</v>
      </c>
      <c r="H30" s="72">
        <v>12279.896259757061</v>
      </c>
      <c r="I30" s="83">
        <v>153429.99999999997</v>
      </c>
      <c r="J30" s="84">
        <v>161729.99999999997</v>
      </c>
      <c r="K30" s="84">
        <v>184850</v>
      </c>
      <c r="L30" s="84">
        <v>200270.00000000012</v>
      </c>
      <c r="M30" s="84">
        <v>212381.0329989625</v>
      </c>
      <c r="N30" s="72">
        <v>239546.20432801236</v>
      </c>
      <c r="O30" s="83">
        <v>246372</v>
      </c>
      <c r="P30" s="84">
        <v>280150</v>
      </c>
      <c r="Q30" s="84">
        <v>309060</v>
      </c>
      <c r="R30" s="84">
        <v>317470</v>
      </c>
      <c r="S30" s="84">
        <v>336958.39724271197</v>
      </c>
      <c r="T30" s="72">
        <v>377414.8355363562</v>
      </c>
      <c r="U30" s="83">
        <v>55023.440924417999</v>
      </c>
      <c r="V30" s="84">
        <v>46514</v>
      </c>
      <c r="W30" s="84">
        <v>54651</v>
      </c>
      <c r="X30" s="84">
        <v>55685</v>
      </c>
      <c r="Y30" s="84">
        <v>59900.1310018074</v>
      </c>
      <c r="Z30" s="72">
        <v>69597.580670516545</v>
      </c>
      <c r="AA30" s="83">
        <v>7891</v>
      </c>
      <c r="AB30" s="84">
        <v>12005</v>
      </c>
      <c r="AC30" s="84">
        <v>14818</v>
      </c>
      <c r="AD30" s="84">
        <v>16473</v>
      </c>
      <c r="AE30" s="84">
        <v>16837.101102080014</v>
      </c>
      <c r="AF30" s="72">
        <v>19899.142101814545</v>
      </c>
      <c r="AG30" s="83">
        <v>15609</v>
      </c>
      <c r="AH30" s="84">
        <v>18476</v>
      </c>
      <c r="AI30" s="84">
        <v>21087</v>
      </c>
      <c r="AJ30" s="84">
        <v>20114</v>
      </c>
      <c r="AK30" s="84">
        <v>21888.575168502295</v>
      </c>
      <c r="AL30" s="72">
        <v>24801.024139817098</v>
      </c>
      <c r="AM30" s="83">
        <v>6075</v>
      </c>
      <c r="AN30" s="84">
        <v>9152</v>
      </c>
      <c r="AO30" s="84">
        <v>11477</v>
      </c>
      <c r="AP30" s="84">
        <v>11791.470000000001</v>
      </c>
      <c r="AQ30" s="84">
        <v>13852.54136250089</v>
      </c>
      <c r="AR30" s="72">
        <v>17067.680709712888</v>
      </c>
      <c r="AS30" s="83">
        <v>5074.649999999996</v>
      </c>
      <c r="AT30" s="84">
        <v>7996.0499999999965</v>
      </c>
      <c r="AU30" s="84">
        <v>12472.290000000019</v>
      </c>
      <c r="AV30" s="84">
        <v>14149.289999999997</v>
      </c>
      <c r="AW30" s="84">
        <v>16828.177355474178</v>
      </c>
      <c r="AX30" s="72">
        <v>21279.562782721052</v>
      </c>
      <c r="AY30" s="83">
        <v>424810</v>
      </c>
      <c r="AZ30" s="84">
        <v>484530</v>
      </c>
      <c r="BA30" s="84">
        <v>542370</v>
      </c>
      <c r="BB30" s="84">
        <v>594380.99709223851</v>
      </c>
      <c r="BC30" s="84">
        <v>650909.22766642831</v>
      </c>
      <c r="BD30" s="72">
        <v>707971.65737999789</v>
      </c>
      <c r="BE30" s="83">
        <v>53892.999999999971</v>
      </c>
      <c r="BF30" s="84">
        <v>64996.999999999956</v>
      </c>
      <c r="BG30" s="84">
        <v>60722.000000000044</v>
      </c>
      <c r="BH30" s="84">
        <v>39531.288000000066</v>
      </c>
      <c r="BI30" s="84">
        <v>49407.720352325836</v>
      </c>
      <c r="BJ30" s="72">
        <v>71006.048272048429</v>
      </c>
      <c r="BK30" s="83">
        <v>122956</v>
      </c>
      <c r="BL30" s="84">
        <v>138115</v>
      </c>
      <c r="BM30" s="84">
        <v>139606</v>
      </c>
      <c r="BN30" s="84">
        <v>135841.0399495514</v>
      </c>
      <c r="BO30" s="84">
        <v>140727.67793886023</v>
      </c>
      <c r="BP30" s="72">
        <v>152897.12426144665</v>
      </c>
      <c r="BQ30" s="83">
        <v>5109.0558700889214</v>
      </c>
      <c r="BR30" s="84">
        <v>4715</v>
      </c>
      <c r="BS30" s="84">
        <v>3693</v>
      </c>
      <c r="BT30" s="84">
        <v>7377</v>
      </c>
      <c r="BU30" s="84">
        <v>7595.0645442244613</v>
      </c>
      <c r="BV30" s="72">
        <v>8747.310212798493</v>
      </c>
      <c r="BW30" s="83">
        <f t="shared" ref="BW30:CB32" ca="1" si="84">SUMIF($B$8:$BV$59,BW$8,$B30:$BV30)</f>
        <v>1100406.146794507</v>
      </c>
      <c r="BX30" s="84">
        <f t="shared" ca="1" si="84"/>
        <v>1234673.05</v>
      </c>
      <c r="BY30" s="84">
        <f t="shared" ca="1" si="84"/>
        <v>1362483.29</v>
      </c>
      <c r="BZ30" s="84">
        <f t="shared" ca="1" si="84"/>
        <v>1423445.0850417903</v>
      </c>
      <c r="CA30" s="84">
        <f t="shared" ca="1" si="84"/>
        <v>1537609.3372719402</v>
      </c>
      <c r="CB30" s="72">
        <f t="shared" ca="1" si="84"/>
        <v>1722508.0666549988</v>
      </c>
    </row>
    <row r="31" spans="2:80" s="15" customFormat="1">
      <c r="B31" s="28" t="s">
        <v>4</v>
      </c>
      <c r="C31" s="83">
        <v>4847</v>
      </c>
      <c r="D31" s="84">
        <v>6980</v>
      </c>
      <c r="E31" s="84">
        <v>7492</v>
      </c>
      <c r="F31" s="84">
        <v>9863</v>
      </c>
      <c r="G31" s="84">
        <v>10385.608789197646</v>
      </c>
      <c r="H31" s="72">
        <v>12438.346534076507</v>
      </c>
      <c r="I31" s="83">
        <v>159999.99999999997</v>
      </c>
      <c r="J31" s="84">
        <v>169989.99999999994</v>
      </c>
      <c r="K31" s="84">
        <v>194859.99999999997</v>
      </c>
      <c r="L31" s="84">
        <v>209670.00000000012</v>
      </c>
      <c r="M31" s="84">
        <v>232069.74597634416</v>
      </c>
      <c r="N31" s="72">
        <v>258588.20118162417</v>
      </c>
      <c r="O31" s="83">
        <v>266432</v>
      </c>
      <c r="P31" s="84">
        <v>301099.99999999994</v>
      </c>
      <c r="Q31" s="84">
        <v>333220</v>
      </c>
      <c r="R31" s="84">
        <v>340560</v>
      </c>
      <c r="S31" s="84">
        <v>366376.88454216166</v>
      </c>
      <c r="T31" s="72">
        <v>409185.4431697643</v>
      </c>
      <c r="U31" s="83">
        <v>58433.589662700258</v>
      </c>
      <c r="V31" s="84">
        <v>52940</v>
      </c>
      <c r="W31" s="84">
        <v>58716</v>
      </c>
      <c r="X31" s="84">
        <v>60487</v>
      </c>
      <c r="Y31" s="84">
        <v>65557.310375731497</v>
      </c>
      <c r="Z31" s="72">
        <v>75724.285269875953</v>
      </c>
      <c r="AA31" s="83">
        <v>8973</v>
      </c>
      <c r="AB31" s="84">
        <v>13092</v>
      </c>
      <c r="AC31" s="84">
        <v>16438</v>
      </c>
      <c r="AD31" s="84">
        <v>18037</v>
      </c>
      <c r="AE31" s="84">
        <v>18786.605235712013</v>
      </c>
      <c r="AF31" s="72">
        <v>22031.193041294675</v>
      </c>
      <c r="AG31" s="83">
        <v>16305</v>
      </c>
      <c r="AH31" s="84">
        <v>19337</v>
      </c>
      <c r="AI31" s="84">
        <v>21731</v>
      </c>
      <c r="AJ31" s="84">
        <v>20684</v>
      </c>
      <c r="AK31" s="84">
        <v>23207.437976825619</v>
      </c>
      <c r="AL31" s="72">
        <v>26367.816018231439</v>
      </c>
      <c r="AM31" s="83">
        <v>6188</v>
      </c>
      <c r="AN31" s="84">
        <v>8886</v>
      </c>
      <c r="AO31" s="84">
        <v>10847</v>
      </c>
      <c r="AP31" s="84">
        <v>10635.470000000001</v>
      </c>
      <c r="AQ31" s="84">
        <v>12694.647618607303</v>
      </c>
      <c r="AR31" s="72">
        <v>15746.42585639432</v>
      </c>
      <c r="AS31" s="83">
        <v>6094.4299999999957</v>
      </c>
      <c r="AT31" s="84">
        <v>9317.2499999999964</v>
      </c>
      <c r="AU31" s="84">
        <v>12705.060000000019</v>
      </c>
      <c r="AV31" s="84">
        <v>14962.219999999998</v>
      </c>
      <c r="AW31" s="84">
        <v>17702.434292532576</v>
      </c>
      <c r="AX31" s="72">
        <v>22652.455194013273</v>
      </c>
      <c r="AY31" s="83">
        <v>449780</v>
      </c>
      <c r="AZ31" s="84">
        <v>516870</v>
      </c>
      <c r="BA31" s="84">
        <v>569070</v>
      </c>
      <c r="BB31" s="84">
        <v>631739.29232346639</v>
      </c>
      <c r="BC31" s="84">
        <v>693062.21230924071</v>
      </c>
      <c r="BD31" s="72">
        <v>752332.95695460518</v>
      </c>
      <c r="BE31" s="83">
        <v>60034.999999999978</v>
      </c>
      <c r="BF31" s="84">
        <v>74523.999999999956</v>
      </c>
      <c r="BG31" s="84">
        <v>67116.000000000044</v>
      </c>
      <c r="BH31" s="84">
        <v>44778.288000000066</v>
      </c>
      <c r="BI31" s="84">
        <v>52401.059136396485</v>
      </c>
      <c r="BJ31" s="72">
        <v>73857.977806862575</v>
      </c>
      <c r="BK31" s="83">
        <v>138982</v>
      </c>
      <c r="BL31" s="84">
        <v>151254.00000000003</v>
      </c>
      <c r="BM31" s="84">
        <v>147672</v>
      </c>
      <c r="BN31" s="84">
        <v>146945.94537527536</v>
      </c>
      <c r="BO31" s="84">
        <v>153673.67793886023</v>
      </c>
      <c r="BP31" s="72">
        <v>169238.12426144665</v>
      </c>
      <c r="BQ31" s="83">
        <v>4827.9988247335386</v>
      </c>
      <c r="BR31" s="84">
        <v>5738</v>
      </c>
      <c r="BS31" s="84">
        <v>4443</v>
      </c>
      <c r="BT31" s="84">
        <v>8756</v>
      </c>
      <c r="BU31" s="84">
        <v>8507.1310749677359</v>
      </c>
      <c r="BV31" s="72">
        <v>9517.8941573198044</v>
      </c>
      <c r="BW31" s="83">
        <f t="shared" ca="1" si="84"/>
        <v>1180898.0184874337</v>
      </c>
      <c r="BX31" s="84">
        <f t="shared" ca="1" si="84"/>
        <v>1330028.25</v>
      </c>
      <c r="BY31" s="84">
        <f t="shared" ca="1" si="84"/>
        <v>1444310.06</v>
      </c>
      <c r="BZ31" s="84">
        <f t="shared" ca="1" si="84"/>
        <v>1517118.2156987418</v>
      </c>
      <c r="CA31" s="84">
        <f t="shared" ca="1" si="84"/>
        <v>1654424.7552665775</v>
      </c>
      <c r="CB31" s="72">
        <f t="shared" ca="1" si="84"/>
        <v>1847681.1194455088</v>
      </c>
    </row>
    <row r="32" spans="2:80" s="15" customFormat="1">
      <c r="B32" s="28" t="s">
        <v>16</v>
      </c>
      <c r="C32" s="83">
        <v>3714</v>
      </c>
      <c r="D32" s="84">
        <v>5219.3999999999996</v>
      </c>
      <c r="E32" s="84">
        <v>5769.2</v>
      </c>
      <c r="F32" s="84">
        <v>7349</v>
      </c>
      <c r="G32" s="84">
        <v>7947.7312413294476</v>
      </c>
      <c r="H32" s="72">
        <v>9593.7442651045385</v>
      </c>
      <c r="I32" s="83">
        <v>118844.03901734101</v>
      </c>
      <c r="J32" s="84">
        <v>135149.99999999994</v>
      </c>
      <c r="K32" s="84">
        <v>148490</v>
      </c>
      <c r="L32" s="84">
        <v>157020.00000000012</v>
      </c>
      <c r="M32" s="84">
        <v>172022.55202249458</v>
      </c>
      <c r="N32" s="72">
        <v>191288.78887440191</v>
      </c>
      <c r="O32" s="83">
        <v>193662</v>
      </c>
      <c r="P32" s="84">
        <v>221109.99999999997</v>
      </c>
      <c r="Q32" s="84">
        <v>240950.00000000006</v>
      </c>
      <c r="R32" s="84">
        <v>243370</v>
      </c>
      <c r="S32" s="84">
        <v>265281.82571577799</v>
      </c>
      <c r="T32" s="72">
        <v>298746.64741491101</v>
      </c>
      <c r="U32" s="83">
        <v>44172.036626875983</v>
      </c>
      <c r="V32" s="84">
        <v>39501</v>
      </c>
      <c r="W32" s="84">
        <v>44904</v>
      </c>
      <c r="X32" s="84">
        <v>45846</v>
      </c>
      <c r="Y32" s="84">
        <v>49579.995885555945</v>
      </c>
      <c r="Z32" s="72">
        <v>57550.456805105772</v>
      </c>
      <c r="AA32" s="83">
        <v>6634</v>
      </c>
      <c r="AB32" s="84">
        <v>9570</v>
      </c>
      <c r="AC32" s="84">
        <v>11698</v>
      </c>
      <c r="AD32" s="84">
        <v>13036</v>
      </c>
      <c r="AE32" s="84">
        <v>13763.809848248333</v>
      </c>
      <c r="AF32" s="72">
        <v>16192.926885351586</v>
      </c>
      <c r="AG32" s="83">
        <v>12166</v>
      </c>
      <c r="AH32" s="84">
        <v>14467</v>
      </c>
      <c r="AI32" s="84">
        <v>16380</v>
      </c>
      <c r="AJ32" s="84">
        <v>15549</v>
      </c>
      <c r="AK32" s="84">
        <v>17471.447350876537</v>
      </c>
      <c r="AL32" s="72">
        <v>19850.700873580157</v>
      </c>
      <c r="AM32" s="83">
        <v>4782</v>
      </c>
      <c r="AN32" s="84">
        <v>6888</v>
      </c>
      <c r="AO32" s="84">
        <v>8126</v>
      </c>
      <c r="AP32" s="84">
        <v>8266.4700000000012</v>
      </c>
      <c r="AQ32" s="84">
        <v>9665.8457381368626</v>
      </c>
      <c r="AR32" s="72">
        <v>12351.444209450148</v>
      </c>
      <c r="AS32" s="83">
        <v>4506.7699999999959</v>
      </c>
      <c r="AT32" s="84">
        <v>6903.8199999999961</v>
      </c>
      <c r="AU32" s="84">
        <v>9210.9200000000201</v>
      </c>
      <c r="AV32" s="84">
        <v>10934.919999999998</v>
      </c>
      <c r="AW32" s="84">
        <v>13747.764748175407</v>
      </c>
      <c r="AX32" s="72">
        <v>17668.915051330347</v>
      </c>
      <c r="AY32" s="83">
        <v>325620</v>
      </c>
      <c r="AZ32" s="84">
        <v>384490</v>
      </c>
      <c r="BA32" s="84">
        <v>423030.00000000006</v>
      </c>
      <c r="BB32" s="84">
        <v>462425.86559923168</v>
      </c>
      <c r="BC32" s="84">
        <v>516412.69084193662</v>
      </c>
      <c r="BD32" s="72">
        <v>560488.05293118081</v>
      </c>
      <c r="BE32" s="83">
        <v>45578.999999999978</v>
      </c>
      <c r="BF32" s="84">
        <v>55663.999999999956</v>
      </c>
      <c r="BG32" s="84">
        <v>50684.000000000044</v>
      </c>
      <c r="BH32" s="84">
        <v>36217.288000000066</v>
      </c>
      <c r="BI32" s="84">
        <v>39487.244535025282</v>
      </c>
      <c r="BJ32" s="72">
        <v>56437.014911284212</v>
      </c>
      <c r="BK32" s="83">
        <v>107952</v>
      </c>
      <c r="BL32" s="84">
        <v>122177.00000000001</v>
      </c>
      <c r="BM32" s="84">
        <v>113500</v>
      </c>
      <c r="BN32" s="84">
        <v>110234.48752032062</v>
      </c>
      <c r="BO32" s="84">
        <v>115756.48309157025</v>
      </c>
      <c r="BP32" s="72">
        <v>127951.30943869948</v>
      </c>
      <c r="BQ32" s="83">
        <v>3497.1300064857987</v>
      </c>
      <c r="BR32" s="84">
        <v>4160</v>
      </c>
      <c r="BS32" s="84">
        <v>3277</v>
      </c>
      <c r="BT32" s="84">
        <v>6649</v>
      </c>
      <c r="BU32" s="84">
        <v>6428.4335936654988</v>
      </c>
      <c r="BV32" s="72">
        <v>7166.8605407706873</v>
      </c>
      <c r="BW32" s="83">
        <f t="shared" ca="1" si="84"/>
        <v>871128.97565070284</v>
      </c>
      <c r="BX32" s="84">
        <f t="shared" ca="1" si="84"/>
        <v>1005300.22</v>
      </c>
      <c r="BY32" s="84">
        <f t="shared" ca="1" si="84"/>
        <v>1076019.1200000001</v>
      </c>
      <c r="BZ32" s="84">
        <f t="shared" ca="1" si="84"/>
        <v>1116898.0311195524</v>
      </c>
      <c r="CA32" s="84">
        <f t="shared" ca="1" si="84"/>
        <v>1227565.8246127926</v>
      </c>
      <c r="CB32" s="72">
        <f t="shared" ca="1" si="84"/>
        <v>1375286.8622011705</v>
      </c>
    </row>
    <row r="33" spans="2:80" s="17" customFormat="1">
      <c r="B33" s="88" t="s">
        <v>35</v>
      </c>
      <c r="C33" s="85"/>
      <c r="D33" s="86">
        <f t="shared" ref="D33:H33" si="85">IF(AND(C32&lt;0,D32&gt;0),"LP",IF(AND(C32&gt;0,D32&lt;0),"PL",IF(OR(C32&lt;0,D32&lt;0),"Loss",IF(ISERROR((+D32/C32-1)*100),"NA",(+D32/C32-1)*100))))</f>
        <v>40.53311793214862</v>
      </c>
      <c r="E33" s="86">
        <f t="shared" si="85"/>
        <v>10.533777828869217</v>
      </c>
      <c r="F33" s="86">
        <f t="shared" si="85"/>
        <v>27.383346044512248</v>
      </c>
      <c r="G33" s="86">
        <f t="shared" si="85"/>
        <v>8.1471117339698917</v>
      </c>
      <c r="H33" s="87">
        <f t="shared" si="85"/>
        <v>20.71047666050363</v>
      </c>
      <c r="I33" s="85"/>
      <c r="J33" s="86">
        <f t="shared" ref="J33:N33" si="86">IF(AND(I32&lt;0,J32&gt;0),"LP",IF(AND(I32&gt;0,J32&lt;0),"PL",IF(OR(I32&lt;0,J32&lt;0),"Loss",IF(ISERROR((+J32/I32-1)*100),"NA",(+J32/I32-1)*100))))</f>
        <v>13.72047022087466</v>
      </c>
      <c r="K33" s="86">
        <f t="shared" si="86"/>
        <v>9.8705142434332593</v>
      </c>
      <c r="L33" s="86">
        <f t="shared" si="86"/>
        <v>5.7444945787595847</v>
      </c>
      <c r="M33" s="86">
        <f t="shared" si="86"/>
        <v>9.554548479489533</v>
      </c>
      <c r="N33" s="87">
        <f t="shared" si="86"/>
        <v>11.199832013530408</v>
      </c>
      <c r="O33" s="85"/>
      <c r="P33" s="86">
        <f t="shared" ref="P33:T33" si="87">IF(AND(O32&lt;0,P32&gt;0),"LP",IF(AND(O32&gt;0,P32&lt;0),"PL",IF(OR(O32&lt;0,P32&lt;0),"Loss",IF(ISERROR((+P32/O32-1)*100),"NA",(+P32/O32-1)*100))))</f>
        <v>14.173147029360411</v>
      </c>
      <c r="Q33" s="86">
        <f t="shared" si="87"/>
        <v>8.9729094116051336</v>
      </c>
      <c r="R33" s="86">
        <f t="shared" si="87"/>
        <v>1.0043577505706391</v>
      </c>
      <c r="S33" s="86">
        <f t="shared" si="87"/>
        <v>9.0035031909347918</v>
      </c>
      <c r="T33" s="87">
        <f t="shared" si="87"/>
        <v>12.614818828556729</v>
      </c>
      <c r="U33" s="85"/>
      <c r="V33" s="86">
        <f t="shared" ref="V33" si="88">IF(AND(U32&lt;0,V32&gt;0),"LP",IF(AND(U32&gt;0,V32&lt;0),"PL",IF(OR(U32&lt;0,V32&lt;0),"Loss",IF(ISERROR((+V32/U32-1)*100),"NA",(+V32/U32-1)*100))))</f>
        <v>-10.574646277536459</v>
      </c>
      <c r="W33" s="86">
        <f t="shared" ref="W33" si="89">IF(AND(V32&lt;0,W32&gt;0),"LP",IF(AND(V32&gt;0,W32&lt;0),"PL",IF(OR(V32&lt;0,W32&lt;0),"Loss",IF(ISERROR((+W32/V32-1)*100),"NA",(+W32/V32-1)*100))))</f>
        <v>13.678134730766311</v>
      </c>
      <c r="X33" s="86">
        <f t="shared" ref="X33" si="90">IF(AND(W32&lt;0,X32&gt;0),"LP",IF(AND(W32&gt;0,X32&lt;0),"PL",IF(OR(W32&lt;0,X32&lt;0),"Loss",IF(ISERROR((+X32/W32-1)*100),"NA",(+X32/W32-1)*100))))</f>
        <v>2.0978086584714006</v>
      </c>
      <c r="Y33" s="86">
        <f t="shared" ref="Y33" si="91">IF(AND(X32&lt;0,Y32&gt;0),"LP",IF(AND(X32&gt;0,Y32&lt;0),"PL",IF(OR(X32&lt;0,Y32&lt;0),"Loss",IF(ISERROR((+Y32/X32-1)*100),"NA",(+Y32/X32-1)*100))))</f>
        <v>8.1446492290623951</v>
      </c>
      <c r="Z33" s="87">
        <f t="shared" ref="Z33" si="92">IF(AND(Y32&lt;0,Z32&gt;0),"LP",IF(AND(Y32&gt;0,Z32&lt;0),"PL",IF(OR(Y32&lt;0,Z32&lt;0),"Loss",IF(ISERROR((+Z32/Y32-1)*100),"NA",(+Z32/Y32-1)*100))))</f>
        <v>16.075961236357927</v>
      </c>
      <c r="AA33" s="85"/>
      <c r="AB33" s="86">
        <f t="shared" ref="AB33" si="93">IF(AND(AA32&lt;0,AB32&gt;0),"LP",IF(AND(AA32&gt;0,AB32&lt;0),"PL",IF(OR(AA32&lt;0,AB32&lt;0),"Loss",IF(ISERROR((+AB32/AA32-1)*100),"NA",(+AB32/AA32-1)*100))))</f>
        <v>44.256858607175161</v>
      </c>
      <c r="AC33" s="86">
        <f t="shared" ref="AC33" si="94">IF(AND(AB32&lt;0,AC32&gt;0),"LP",IF(AND(AB32&gt;0,AC32&lt;0),"PL",IF(OR(AB32&lt;0,AC32&lt;0),"Loss",IF(ISERROR((+AC32/AB32-1)*100),"NA",(+AC32/AB32-1)*100))))</f>
        <v>22.23615464994775</v>
      </c>
      <c r="AD33" s="86">
        <f t="shared" ref="AD33" si="95">IF(AND(AC32&lt;0,AD32&gt;0),"LP",IF(AND(AC32&gt;0,AD32&lt;0),"PL",IF(OR(AC32&lt;0,AD32&lt;0),"Loss",IF(ISERROR((+AD32/AC32-1)*100),"NA",(+AD32/AC32-1)*100))))</f>
        <v>11.437852624380241</v>
      </c>
      <c r="AE33" s="86">
        <f t="shared" ref="AE33" si="96">IF(AND(AD32&lt;0,AE32&gt;0),"LP",IF(AND(AD32&gt;0,AE32&lt;0),"PL",IF(OR(AD32&lt;0,AE32&lt;0),"Loss",IF(ISERROR((+AE32/AD32-1)*100),"NA",(+AE32/AD32-1)*100))))</f>
        <v>5.5830764670783406</v>
      </c>
      <c r="AF33" s="87">
        <f t="shared" ref="AF33" si="97">IF(AND(AE32&lt;0,AF32&gt;0),"LP",IF(AND(AE32&gt;0,AF32&lt;0),"PL",IF(OR(AE32&lt;0,AF32&lt;0),"Loss",IF(ISERROR((+AF32/AE32-1)*100),"NA",(+AF32/AE32-1)*100))))</f>
        <v>17.64858032685186</v>
      </c>
      <c r="AG33" s="85"/>
      <c r="AH33" s="86">
        <f t="shared" ref="AH33:AL33" si="98">IF(AND(AG32&lt;0,AH32&gt;0),"LP",IF(AND(AG32&gt;0,AH32&lt;0),"PL",IF(OR(AG32&lt;0,AH32&lt;0),"Loss",IF(ISERROR((+AH32/AG32-1)*100),"NA",(+AH32/AG32-1)*100))))</f>
        <v>18.913365115896763</v>
      </c>
      <c r="AI33" s="86">
        <f t="shared" si="98"/>
        <v>13.223197622174609</v>
      </c>
      <c r="AJ33" s="86">
        <f t="shared" si="98"/>
        <v>-5.0732600732600774</v>
      </c>
      <c r="AK33" s="86">
        <f t="shared" si="98"/>
        <v>12.363800571590055</v>
      </c>
      <c r="AL33" s="87">
        <f t="shared" si="98"/>
        <v>13.617953194840805</v>
      </c>
      <c r="AM33" s="85"/>
      <c r="AN33" s="86">
        <f t="shared" ref="AN33:AR33" si="99">IF(AND(AM32&lt;0,AN32&gt;0),"LP",IF(AND(AM32&gt;0,AN32&lt;0),"PL",IF(OR(AM32&lt;0,AN32&lt;0),"Loss",IF(ISERROR((+AN32/AM32-1)*100),"NA",(+AN32/AM32-1)*100))))</f>
        <v>44.040150564617321</v>
      </c>
      <c r="AO33" s="86">
        <f t="shared" si="99"/>
        <v>17.973286875725904</v>
      </c>
      <c r="AP33" s="86">
        <f t="shared" si="99"/>
        <v>1.7286487816884133</v>
      </c>
      <c r="AQ33" s="86">
        <f t="shared" si="99"/>
        <v>16.92833504672322</v>
      </c>
      <c r="AR33" s="87">
        <f t="shared" si="99"/>
        <v>27.784412705007089</v>
      </c>
      <c r="AS33" s="85"/>
      <c r="AT33" s="86">
        <f t="shared" ref="AT33:AX33" si="100">IF(AND(AS32&lt;0,AT32&gt;0),"LP",IF(AND(AS32&gt;0,AT32&lt;0),"PL",IF(OR(AS32&lt;0,AT32&lt;0),"Loss",IF(ISERROR((+AT32/AS32-1)*100),"NA",(+AT32/AS32-1)*100))))</f>
        <v>53.187759748112342</v>
      </c>
      <c r="AU33" s="86">
        <f t="shared" si="100"/>
        <v>33.417731053243351</v>
      </c>
      <c r="AV33" s="86">
        <f t="shared" si="100"/>
        <v>18.716914271321162</v>
      </c>
      <c r="AW33" s="86">
        <f t="shared" si="100"/>
        <v>25.723505505073739</v>
      </c>
      <c r="AX33" s="87">
        <f t="shared" si="100"/>
        <v>28.522093409223871</v>
      </c>
      <c r="AY33" s="85"/>
      <c r="AZ33" s="86">
        <f t="shared" ref="AZ33:BD33" si="101">IF(AND(AY32&lt;0,AZ32&gt;0),"LP",IF(AND(AY32&gt;0,AZ32&lt;0),"PL",IF(OR(AY32&lt;0,AZ32&lt;0),"Loss",IF(ISERROR((+AZ32/AY32-1)*100),"NA",(+AZ32/AY32-1)*100))))</f>
        <v>18.079356304895278</v>
      </c>
      <c r="BA33" s="86">
        <f t="shared" si="101"/>
        <v>10.023667715675334</v>
      </c>
      <c r="BB33" s="86">
        <f t="shared" si="101"/>
        <v>9.3127829230152948</v>
      </c>
      <c r="BC33" s="86">
        <f t="shared" si="101"/>
        <v>11.674698423875252</v>
      </c>
      <c r="BD33" s="87">
        <f t="shared" si="101"/>
        <v>8.5349107159596862</v>
      </c>
      <c r="BE33" s="85"/>
      <c r="BF33" s="86">
        <f t="shared" ref="BF33:BJ33" si="102">IF(AND(BE32&lt;0,BF32&gt;0),"LP",IF(AND(BE32&gt;0,BF32&lt;0),"PL",IF(OR(BE32&lt;0,BF32&lt;0),"Loss",IF(ISERROR((+BF32/BE32-1)*100),"NA",(+BF32/BE32-1)*100))))</f>
        <v>22.126417867877723</v>
      </c>
      <c r="BG33" s="86">
        <f t="shared" si="102"/>
        <v>-8.9465363610231279</v>
      </c>
      <c r="BH33" s="86">
        <f t="shared" si="102"/>
        <v>-28.542956357035688</v>
      </c>
      <c r="BI33" s="86">
        <f t="shared" si="102"/>
        <v>9.028717266254759</v>
      </c>
      <c r="BJ33" s="87">
        <f t="shared" si="102"/>
        <v>42.924672450174242</v>
      </c>
      <c r="BK33" s="85"/>
      <c r="BL33" s="86">
        <f t="shared" ref="BL33:BP33" si="103">IF(AND(BK32&lt;0,BL32&gt;0),"LP",IF(AND(BK32&gt;0,BL32&lt;0),"PL",IF(OR(BK32&lt;0,BL32&lt;0),"Loss",IF(ISERROR((+BL32/BK32-1)*100),"NA",(+BL32/BK32-1)*100))))</f>
        <v>13.177152808655723</v>
      </c>
      <c r="BM33" s="86">
        <f t="shared" si="103"/>
        <v>-7.1019913731717228</v>
      </c>
      <c r="BN33" s="86">
        <f t="shared" si="103"/>
        <v>-2.8771035063254513</v>
      </c>
      <c r="BO33" s="86">
        <f t="shared" si="103"/>
        <v>5.0093175878662244</v>
      </c>
      <c r="BP33" s="87">
        <f t="shared" si="103"/>
        <v>10.534897071365235</v>
      </c>
      <c r="BQ33" s="85"/>
      <c r="BR33" s="86">
        <f t="shared" ref="BR33:BV33" si="104">IF(AND(BQ32&lt;0,BR32&gt;0),"LP",IF(AND(BQ32&gt;0,BR32&lt;0),"PL",IF(OR(BQ32&lt;0,BR32&lt;0),"Loss",IF(ISERROR((+BR32/BQ32-1)*100),"NA",(+BR32/BQ32-1)*100))))</f>
        <v>18.954685478802279</v>
      </c>
      <c r="BS33" s="86">
        <f t="shared" si="104"/>
        <v>-21.225961538461537</v>
      </c>
      <c r="BT33" s="86">
        <f t="shared" si="104"/>
        <v>102.8989929813854</v>
      </c>
      <c r="BU33" s="86">
        <f t="shared" si="104"/>
        <v>-3.3172869053166076</v>
      </c>
      <c r="BV33" s="87">
        <f t="shared" si="104"/>
        <v>11.486887689604908</v>
      </c>
      <c r="BW33" s="85"/>
      <c r="BX33" s="86">
        <f t="shared" ref="BX33" ca="1" si="105">IF(AND(BW32&lt;0,BX32&gt;0),"LP",IF(AND(BW32&gt;0,BX32&lt;0),"PL",IF(OR(BW32&lt;0,BX32&lt;0),"Loss",IF(ISERROR((+BX32/BW32-1)*100),"NA",(+BX32/BW32-1)*100))))</f>
        <v>15.401995353107845</v>
      </c>
      <c r="BY33" s="86">
        <f t="shared" ref="BY33" ca="1" si="106">IF(AND(BX32&lt;0,BY32&gt;0),"LP",IF(AND(BX32&gt;0,BY32&lt;0),"PL",IF(OR(BX32&lt;0,BY32&lt;0),"Loss",IF(ISERROR((+BY32/BX32-1)*100),"NA",(+BY32/BX32-1)*100))))</f>
        <v>7.0346050456449927</v>
      </c>
      <c r="BZ33" s="86">
        <f t="shared" ref="BZ33" ca="1" si="107">IF(AND(BY32&lt;0,BZ32&gt;0),"LP",IF(AND(BY32&gt;0,BZ32&lt;0),"PL",IF(OR(BY32&lt;0,BZ32&lt;0),"Loss",IF(ISERROR((+BZ32/BY32-1)*100),"NA",(+BZ32/BY32-1)*100))))</f>
        <v>3.7990878005543571</v>
      </c>
      <c r="CA33" s="86">
        <f t="shared" ref="CA33" ca="1" si="108">IF(AND(BZ32&lt;0,CA32&gt;0),"LP",IF(AND(BZ32&gt;0,CA32&lt;0),"PL",IF(OR(BZ32&lt;0,CA32&lt;0),"Loss",IF(ISERROR((+CA32/BZ32-1)*100),"NA",(+CA32/BZ32-1)*100))))</f>
        <v>9.9084957095241233</v>
      </c>
      <c r="CB33" s="87">
        <f t="shared" ref="CB33" ca="1" si="109">IF(AND(CA32&lt;0,CB32&gt;0),"LP",IF(AND(CA32&gt;0,CB32&lt;0),"PL",IF(OR(CA32&lt;0,CB32&lt;0),"Loss",IF(ISERROR((+CB32/CA32-1)*100),"NA",(+CB32/CA32-1)*100))))</f>
        <v>12.033655110508889</v>
      </c>
    </row>
    <row r="34" spans="2:80" s="15" customFormat="1">
      <c r="B34" s="28" t="s">
        <v>0</v>
      </c>
      <c r="C34" s="83">
        <v>550</v>
      </c>
      <c r="D34" s="84">
        <v>552</v>
      </c>
      <c r="E34" s="84">
        <v>553</v>
      </c>
      <c r="F34" s="84">
        <v>555</v>
      </c>
      <c r="G34" s="84">
        <v>555</v>
      </c>
      <c r="H34" s="72">
        <v>555</v>
      </c>
      <c r="I34" s="83">
        <v>0</v>
      </c>
      <c r="J34" s="84">
        <v>0</v>
      </c>
      <c r="K34" s="84">
        <v>0</v>
      </c>
      <c r="L34" s="84">
        <v>0</v>
      </c>
      <c r="M34" s="84">
        <v>0</v>
      </c>
      <c r="N34" s="72">
        <v>0</v>
      </c>
      <c r="O34" s="83">
        <v>21240</v>
      </c>
      <c r="P34" s="84">
        <v>20980</v>
      </c>
      <c r="Q34" s="84">
        <v>20690</v>
      </c>
      <c r="R34" s="84">
        <v>20710</v>
      </c>
      <c r="S34" s="84">
        <v>20710</v>
      </c>
      <c r="T34" s="72">
        <v>20710</v>
      </c>
      <c r="U34" s="83">
        <v>175</v>
      </c>
      <c r="V34" s="84">
        <v>296</v>
      </c>
      <c r="W34" s="84">
        <v>296</v>
      </c>
      <c r="X34" s="84">
        <v>296</v>
      </c>
      <c r="Y34" s="84">
        <v>296</v>
      </c>
      <c r="Z34" s="72">
        <v>296</v>
      </c>
      <c r="AA34" s="83">
        <v>210</v>
      </c>
      <c r="AB34" s="84">
        <v>211</v>
      </c>
      <c r="AC34" s="84">
        <v>211</v>
      </c>
      <c r="AD34" s="84">
        <v>211</v>
      </c>
      <c r="AE34" s="84">
        <v>211</v>
      </c>
      <c r="AF34" s="72">
        <v>211</v>
      </c>
      <c r="AG34" s="83">
        <v>1870.49</v>
      </c>
      <c r="AH34" s="84">
        <v>1878.25</v>
      </c>
      <c r="AI34" s="84">
        <v>1884.07</v>
      </c>
      <c r="AJ34" s="84">
        <v>1890.05</v>
      </c>
      <c r="AK34" s="84">
        <v>1890.05</v>
      </c>
      <c r="AL34" s="72">
        <v>1890.05</v>
      </c>
      <c r="AM34" s="83">
        <v>606</v>
      </c>
      <c r="AN34" s="84">
        <v>609</v>
      </c>
      <c r="AO34" s="84">
        <v>611</v>
      </c>
      <c r="AP34" s="84">
        <v>618</v>
      </c>
      <c r="AQ34" s="84">
        <v>618</v>
      </c>
      <c r="AR34" s="72">
        <v>618</v>
      </c>
      <c r="AS34" s="83">
        <v>764.25</v>
      </c>
      <c r="AT34" s="84">
        <v>764.25</v>
      </c>
      <c r="AU34" s="84">
        <v>764.25</v>
      </c>
      <c r="AV34" s="84">
        <v>770.25</v>
      </c>
      <c r="AW34" s="84">
        <v>770.25</v>
      </c>
      <c r="AX34" s="72">
        <v>770.25</v>
      </c>
      <c r="AY34" s="83">
        <v>3700</v>
      </c>
      <c r="AZ34" s="84">
        <v>3660</v>
      </c>
      <c r="BA34" s="84">
        <v>3660</v>
      </c>
      <c r="BB34" s="84">
        <v>3620</v>
      </c>
      <c r="BC34" s="84">
        <v>3620</v>
      </c>
      <c r="BD34" s="72">
        <v>3620</v>
      </c>
      <c r="BE34" s="83">
        <v>4370</v>
      </c>
      <c r="BF34" s="84">
        <v>4388</v>
      </c>
      <c r="BG34" s="84">
        <v>4400</v>
      </c>
      <c r="BH34" s="84">
        <v>4413</v>
      </c>
      <c r="BI34" s="84">
        <v>4413</v>
      </c>
      <c r="BJ34" s="72">
        <v>4413</v>
      </c>
      <c r="BK34" s="83">
        <v>10958</v>
      </c>
      <c r="BL34" s="84">
        <v>10964</v>
      </c>
      <c r="BM34" s="84">
        <v>10976</v>
      </c>
      <c r="BN34" s="84">
        <v>10450</v>
      </c>
      <c r="BO34" s="84">
        <v>10450</v>
      </c>
      <c r="BP34" s="72">
        <v>10450</v>
      </c>
      <c r="BQ34" s="83">
        <v>451.2</v>
      </c>
      <c r="BR34" s="84">
        <v>452</v>
      </c>
      <c r="BS34" s="84">
        <v>453</v>
      </c>
      <c r="BT34" s="84">
        <v>453</v>
      </c>
      <c r="BU34" s="84">
        <v>453</v>
      </c>
      <c r="BV34" s="72">
        <v>453</v>
      </c>
      <c r="BW34" s="83">
        <f t="shared" ref="BW34:CB39" ca="1" si="110">SUMIF($B$8:$BV$59,BW$8,$B34:$BV34)</f>
        <v>44894.94</v>
      </c>
      <c r="BX34" s="84">
        <f t="shared" ca="1" si="110"/>
        <v>44754.5</v>
      </c>
      <c r="BY34" s="84">
        <f t="shared" ca="1" si="110"/>
        <v>44498.32</v>
      </c>
      <c r="BZ34" s="84">
        <f t="shared" ca="1" si="110"/>
        <v>43986.3</v>
      </c>
      <c r="CA34" s="84">
        <f t="shared" ca="1" si="110"/>
        <v>43986.3</v>
      </c>
      <c r="CB34" s="72">
        <f t="shared" ca="1" si="110"/>
        <v>43986.3</v>
      </c>
    </row>
    <row r="35" spans="2:80" s="15" customFormat="1">
      <c r="B35" s="28" t="s">
        <v>1</v>
      </c>
      <c r="C35" s="83">
        <v>29573</v>
      </c>
      <c r="D35" s="84">
        <v>31166</v>
      </c>
      <c r="E35" s="84">
        <v>34667</v>
      </c>
      <c r="F35" s="84">
        <v>42581</v>
      </c>
      <c r="G35" s="84">
        <v>45675.092496531783</v>
      </c>
      <c r="H35" s="72">
        <v>49512.5902025736</v>
      </c>
      <c r="I35" s="83">
        <v>615060</v>
      </c>
      <c r="J35" s="84">
        <v>620060</v>
      </c>
      <c r="K35" s="84">
        <v>653980</v>
      </c>
      <c r="L35" s="84">
        <v>682710</v>
      </c>
      <c r="M35" s="84">
        <v>673592.80474280776</v>
      </c>
      <c r="N35" s="72">
        <v>663454.4989324644</v>
      </c>
      <c r="O35" s="83">
        <v>763510</v>
      </c>
      <c r="P35" s="84">
        <v>753500</v>
      </c>
      <c r="Q35" s="84">
        <v>754070</v>
      </c>
      <c r="R35" s="84">
        <v>881160.00000000012</v>
      </c>
      <c r="S35" s="84">
        <v>882970.98687835154</v>
      </c>
      <c r="T35" s="72">
        <v>885193.61920152791</v>
      </c>
      <c r="U35" s="83">
        <v>73034</v>
      </c>
      <c r="V35" s="84">
        <v>142872</v>
      </c>
      <c r="W35" s="84">
        <v>165921</v>
      </c>
      <c r="X35" s="84">
        <v>200172</v>
      </c>
      <c r="Y35" s="84">
        <v>228935.466669557</v>
      </c>
      <c r="Z35" s="72">
        <v>262322.93709114473</v>
      </c>
      <c r="AA35" s="83">
        <v>34731</v>
      </c>
      <c r="AB35" s="84">
        <v>41625</v>
      </c>
      <c r="AC35" s="84">
        <v>49509</v>
      </c>
      <c r="AD35" s="84">
        <v>52822.880580609999</v>
      </c>
      <c r="AE35" s="84">
        <v>60805.890292594035</v>
      </c>
      <c r="AF35" s="72">
        <v>71169.363499219049</v>
      </c>
      <c r="AG35" s="83">
        <v>65267.1</v>
      </c>
      <c r="AH35" s="84">
        <v>69431.31</v>
      </c>
      <c r="AI35" s="84">
        <v>79348.390000000014</v>
      </c>
      <c r="AJ35" s="84">
        <v>87946</v>
      </c>
      <c r="AK35" s="84">
        <v>94934.578940350621</v>
      </c>
      <c r="AL35" s="72">
        <v>102874.85928978269</v>
      </c>
      <c r="AM35" s="83">
        <v>24661</v>
      </c>
      <c r="AN35" s="84">
        <v>27331</v>
      </c>
      <c r="AO35" s="84">
        <v>30825</v>
      </c>
      <c r="AP35" s="84">
        <v>36266</v>
      </c>
      <c r="AQ35" s="84">
        <v>40966.522869068431</v>
      </c>
      <c r="AR35" s="72">
        <v>47009.844973793508</v>
      </c>
      <c r="AS35" s="83">
        <v>27956.66</v>
      </c>
      <c r="AT35" s="84">
        <v>33682.199999999997</v>
      </c>
      <c r="AU35" s="84">
        <v>39650.78</v>
      </c>
      <c r="AV35" s="84">
        <v>49577.07</v>
      </c>
      <c r="AW35" s="84">
        <v>57825.728848905237</v>
      </c>
      <c r="AX35" s="72">
        <v>68427.077879703458</v>
      </c>
      <c r="AY35" s="83">
        <v>864330</v>
      </c>
      <c r="AZ35" s="84">
        <v>891390</v>
      </c>
      <c r="BA35" s="84">
        <v>904240</v>
      </c>
      <c r="BB35" s="84">
        <v>904890</v>
      </c>
      <c r="BC35" s="84">
        <v>956798.23990364745</v>
      </c>
      <c r="BD35" s="72">
        <v>1020114.0160162192</v>
      </c>
      <c r="BE35" s="83">
        <v>248650</v>
      </c>
      <c r="BF35" s="84">
        <v>268857</v>
      </c>
      <c r="BG35" s="84">
        <v>279245</v>
      </c>
      <c r="BH35" s="84">
        <v>266694</v>
      </c>
      <c r="BI35" s="84">
        <v>273119.08763421385</v>
      </c>
      <c r="BJ35" s="72">
        <v>282118.00064153963</v>
      </c>
      <c r="BK35" s="83">
        <v>553095</v>
      </c>
      <c r="BL35" s="84">
        <v>658158</v>
      </c>
      <c r="BM35" s="84">
        <v>781164</v>
      </c>
      <c r="BN35" s="84">
        <v>749883</v>
      </c>
      <c r="BO35" s="84">
        <v>734677.30339247047</v>
      </c>
      <c r="BP35" s="72">
        <v>747600.44667917979</v>
      </c>
      <c r="BQ35" s="83">
        <v>23874.400000000001</v>
      </c>
      <c r="BR35" s="84">
        <v>26869</v>
      </c>
      <c r="BS35" s="84">
        <v>29762</v>
      </c>
      <c r="BT35" s="84">
        <v>35619</v>
      </c>
      <c r="BU35" s="84">
        <v>40254.835392999426</v>
      </c>
      <c r="BV35" s="72">
        <v>45423.18399106765</v>
      </c>
      <c r="BW35" s="83">
        <f t="shared" ca="1" si="110"/>
        <v>3323742.1599999997</v>
      </c>
      <c r="BX35" s="84">
        <f t="shared" ca="1" si="110"/>
        <v>3564941.51</v>
      </c>
      <c r="BY35" s="84">
        <f t="shared" ca="1" si="110"/>
        <v>3802382.17</v>
      </c>
      <c r="BZ35" s="84">
        <f t="shared" ca="1" si="110"/>
        <v>3990320.95058061</v>
      </c>
      <c r="CA35" s="84">
        <f t="shared" ca="1" si="110"/>
        <v>4090556.5380614973</v>
      </c>
      <c r="CB35" s="72">
        <f t="shared" ca="1" si="110"/>
        <v>4245220.4383982159</v>
      </c>
    </row>
    <row r="36" spans="2:80" s="15" customFormat="1">
      <c r="B36" s="28" t="s">
        <v>17</v>
      </c>
      <c r="C36" s="83">
        <v>2755</v>
      </c>
      <c r="D36" s="84">
        <v>3264</v>
      </c>
      <c r="E36" s="84">
        <v>9336</v>
      </c>
      <c r="F36" s="84">
        <v>4526</v>
      </c>
      <c r="G36" s="84">
        <v>4526</v>
      </c>
      <c r="H36" s="72">
        <v>4526</v>
      </c>
      <c r="I36" s="83">
        <v>39070</v>
      </c>
      <c r="J36" s="84">
        <v>39230</v>
      </c>
      <c r="K36" s="84">
        <v>21110</v>
      </c>
      <c r="L36" s="84">
        <v>22230</v>
      </c>
      <c r="M36" s="84">
        <v>22230</v>
      </c>
      <c r="N36" s="72">
        <v>22230</v>
      </c>
      <c r="O36" s="83">
        <v>0</v>
      </c>
      <c r="P36" s="84">
        <v>0</v>
      </c>
      <c r="Q36" s="84">
        <v>0</v>
      </c>
      <c r="R36" s="84">
        <v>0</v>
      </c>
      <c r="S36" s="84">
        <v>0</v>
      </c>
      <c r="T36" s="72">
        <v>0</v>
      </c>
      <c r="U36" s="83">
        <v>0</v>
      </c>
      <c r="V36" s="84">
        <v>0</v>
      </c>
      <c r="W36" s="84">
        <v>0</v>
      </c>
      <c r="X36" s="84">
        <v>0</v>
      </c>
      <c r="Y36" s="84">
        <v>0</v>
      </c>
      <c r="Z36" s="72">
        <v>0</v>
      </c>
      <c r="AA36" s="83">
        <v>0</v>
      </c>
      <c r="AB36" s="84">
        <v>0</v>
      </c>
      <c r="AC36" s="84">
        <v>0</v>
      </c>
      <c r="AD36" s="84">
        <v>0</v>
      </c>
      <c r="AE36" s="84">
        <v>0</v>
      </c>
      <c r="AF36" s="72">
        <v>0</v>
      </c>
      <c r="AG36" s="83">
        <v>5134.5</v>
      </c>
      <c r="AH36" s="84">
        <v>5272.42</v>
      </c>
      <c r="AI36" s="84">
        <v>1984.76</v>
      </c>
      <c r="AJ36" s="84">
        <v>15435.67</v>
      </c>
      <c r="AK36" s="84">
        <v>15435.67</v>
      </c>
      <c r="AL36" s="72">
        <v>15435.67</v>
      </c>
      <c r="AM36" s="83">
        <v>5</v>
      </c>
      <c r="AN36" s="84">
        <v>3365</v>
      </c>
      <c r="AO36" s="84">
        <v>3382</v>
      </c>
      <c r="AP36" s="84">
        <v>3399</v>
      </c>
      <c r="AQ36" s="84">
        <v>2202.6999999999998</v>
      </c>
      <c r="AR36" s="72">
        <v>702.69999999999982</v>
      </c>
      <c r="AS36" s="83">
        <v>44.27</v>
      </c>
      <c r="AT36" s="84">
        <v>4889.3899999999994</v>
      </c>
      <c r="AU36" s="84">
        <v>4946.51</v>
      </c>
      <c r="AV36" s="84">
        <v>99.15</v>
      </c>
      <c r="AW36" s="84">
        <v>99.15</v>
      </c>
      <c r="AX36" s="72">
        <v>99.15</v>
      </c>
      <c r="AY36" s="83">
        <v>0</v>
      </c>
      <c r="AZ36" s="84">
        <v>0</v>
      </c>
      <c r="BA36" s="84">
        <v>0</v>
      </c>
      <c r="BB36" s="84">
        <v>0</v>
      </c>
      <c r="BC36" s="84">
        <v>0</v>
      </c>
      <c r="BD36" s="72">
        <v>0</v>
      </c>
      <c r="BE36" s="83">
        <v>16618</v>
      </c>
      <c r="BF36" s="84">
        <v>15817</v>
      </c>
      <c r="BG36" s="84">
        <v>15782</v>
      </c>
      <c r="BH36" s="84">
        <v>15310</v>
      </c>
      <c r="BI36" s="84">
        <v>15310</v>
      </c>
      <c r="BJ36" s="72">
        <v>15310</v>
      </c>
      <c r="BK36" s="83">
        <v>83332</v>
      </c>
      <c r="BL36" s="84">
        <v>151696</v>
      </c>
      <c r="BM36" s="84">
        <v>150093</v>
      </c>
      <c r="BN36" s="84">
        <v>141466</v>
      </c>
      <c r="BO36" s="84">
        <v>131466</v>
      </c>
      <c r="BP36" s="72">
        <v>121466</v>
      </c>
      <c r="BQ36" s="83">
        <v>0</v>
      </c>
      <c r="BR36" s="84">
        <v>0</v>
      </c>
      <c r="BS36" s="84">
        <v>0</v>
      </c>
      <c r="BT36" s="84">
        <v>0</v>
      </c>
      <c r="BU36" s="84">
        <v>0</v>
      </c>
      <c r="BV36" s="72">
        <v>0</v>
      </c>
      <c r="BW36" s="83">
        <f t="shared" ca="1" si="110"/>
        <v>146958.76999999999</v>
      </c>
      <c r="BX36" s="84">
        <f t="shared" ca="1" si="110"/>
        <v>223533.81</v>
      </c>
      <c r="BY36" s="84">
        <f t="shared" ca="1" si="110"/>
        <v>206634.27</v>
      </c>
      <c r="BZ36" s="84">
        <f t="shared" ca="1" si="110"/>
        <v>202465.82</v>
      </c>
      <c r="CA36" s="84">
        <f t="shared" ca="1" si="110"/>
        <v>191269.52</v>
      </c>
      <c r="CB36" s="72">
        <f t="shared" ca="1" si="110"/>
        <v>179769.52</v>
      </c>
    </row>
    <row r="37" spans="2:80" s="15" customFormat="1">
      <c r="B37" s="28" t="s">
        <v>18</v>
      </c>
      <c r="C37" s="83">
        <v>14408</v>
      </c>
      <c r="D37" s="84">
        <v>12157</v>
      </c>
      <c r="E37" s="84">
        <v>6215</v>
      </c>
      <c r="F37" s="84">
        <v>4848</v>
      </c>
      <c r="G37" s="84">
        <v>10888.434596155139</v>
      </c>
      <c r="H37" s="72">
        <v>10822.630753334999</v>
      </c>
      <c r="I37" s="83">
        <v>65150.000000000007</v>
      </c>
      <c r="J37" s="84">
        <v>105100</v>
      </c>
      <c r="K37" s="84">
        <v>90650</v>
      </c>
      <c r="L37" s="84">
        <v>94560</v>
      </c>
      <c r="M37" s="84">
        <v>97035.32029168302</v>
      </c>
      <c r="N37" s="72">
        <v>103432.79570038023</v>
      </c>
      <c r="O37" s="83">
        <v>247140</v>
      </c>
      <c r="P37" s="84">
        <v>174720</v>
      </c>
      <c r="Q37" s="84">
        <v>121730</v>
      </c>
      <c r="R37" s="84">
        <v>147860</v>
      </c>
      <c r="S37" s="84">
        <v>268076.20399047114</v>
      </c>
      <c r="T37" s="72">
        <v>259854.32909937418</v>
      </c>
      <c r="U37" s="83">
        <v>7594</v>
      </c>
      <c r="V37" s="84">
        <v>14462</v>
      </c>
      <c r="W37" s="84">
        <v>23389</v>
      </c>
      <c r="X37" s="84">
        <v>18200</v>
      </c>
      <c r="Y37" s="84">
        <v>25488.309171757592</v>
      </c>
      <c r="Z37" s="72">
        <v>30224.017741657197</v>
      </c>
      <c r="AA37" s="83">
        <v>1751</v>
      </c>
      <c r="AB37" s="84">
        <v>2347</v>
      </c>
      <c r="AC37" s="84">
        <v>5346</v>
      </c>
      <c r="AD37" s="84">
        <v>4754.7295475183573</v>
      </c>
      <c r="AE37" s="84">
        <v>10134.613783368586</v>
      </c>
      <c r="AF37" s="72">
        <v>16996.633403848678</v>
      </c>
      <c r="AG37" s="83">
        <v>9098.42</v>
      </c>
      <c r="AH37" s="84">
        <v>9494.369999999999</v>
      </c>
      <c r="AI37" s="84">
        <v>10534.439999999999</v>
      </c>
      <c r="AJ37" s="84">
        <v>8143.6500000000005</v>
      </c>
      <c r="AK37" s="84">
        <v>1408.6482215904414</v>
      </c>
      <c r="AL37" s="72">
        <v>5008.0735951978786</v>
      </c>
      <c r="AM37" s="83">
        <v>7999</v>
      </c>
      <c r="AN37" s="84">
        <v>4468</v>
      </c>
      <c r="AO37" s="84">
        <v>5699</v>
      </c>
      <c r="AP37" s="84">
        <v>3213</v>
      </c>
      <c r="AQ37" s="84">
        <v>8767.3604778828012</v>
      </c>
      <c r="AR37" s="72">
        <v>11546.873343667827</v>
      </c>
      <c r="AS37" s="83">
        <v>2419.3000000000002</v>
      </c>
      <c r="AT37" s="84">
        <v>2977.99</v>
      </c>
      <c r="AU37" s="84">
        <v>4670.12</v>
      </c>
      <c r="AV37" s="84">
        <v>6625.15</v>
      </c>
      <c r="AW37" s="84">
        <v>6515.2396520149423</v>
      </c>
      <c r="AX37" s="72">
        <v>7863.6342053286871</v>
      </c>
      <c r="AY37" s="83">
        <v>68580</v>
      </c>
      <c r="AZ37" s="84">
        <v>124880</v>
      </c>
      <c r="BA37" s="84">
        <v>71230</v>
      </c>
      <c r="BB37" s="84">
        <v>90160</v>
      </c>
      <c r="BC37" s="84">
        <v>192794.20293360815</v>
      </c>
      <c r="BD37" s="72">
        <v>276086.04643127735</v>
      </c>
      <c r="BE37" s="83">
        <v>26904</v>
      </c>
      <c r="BF37" s="84">
        <v>37889</v>
      </c>
      <c r="BG37" s="84">
        <v>40563</v>
      </c>
      <c r="BH37" s="84">
        <v>43471</v>
      </c>
      <c r="BI37" s="84">
        <v>41165.050443165092</v>
      </c>
      <c r="BJ37" s="72">
        <v>38231.831019713849</v>
      </c>
      <c r="BK37" s="83">
        <v>169793</v>
      </c>
      <c r="BL37" s="84">
        <v>103836</v>
      </c>
      <c r="BM37" s="84">
        <v>91880</v>
      </c>
      <c r="BN37" s="84">
        <v>96953</v>
      </c>
      <c r="BO37" s="84">
        <v>76080.547871283532</v>
      </c>
      <c r="BP37" s="72">
        <v>74008.102778266271</v>
      </c>
      <c r="BQ37" s="83">
        <v>3492.1</v>
      </c>
      <c r="BR37" s="84">
        <v>5054</v>
      </c>
      <c r="BS37" s="84">
        <v>4744</v>
      </c>
      <c r="BT37" s="84">
        <v>4432</v>
      </c>
      <c r="BU37" s="84">
        <v>6000.1149730745728</v>
      </c>
      <c r="BV37" s="72">
        <v>8790.5336367684758</v>
      </c>
      <c r="BW37" s="83">
        <f t="shared" ca="1" si="110"/>
        <v>624328.81999999995</v>
      </c>
      <c r="BX37" s="84">
        <f t="shared" ca="1" si="110"/>
        <v>597385.36</v>
      </c>
      <c r="BY37" s="84">
        <f t="shared" ca="1" si="110"/>
        <v>476650.56</v>
      </c>
      <c r="BZ37" s="84">
        <f t="shared" ca="1" si="110"/>
        <v>523220.52954751841</v>
      </c>
      <c r="CA37" s="84">
        <f t="shared" ca="1" si="110"/>
        <v>744354.04640605499</v>
      </c>
      <c r="CB37" s="72">
        <f t="shared" ca="1" si="110"/>
        <v>842865.50170881569</v>
      </c>
    </row>
    <row r="38" spans="2:80" s="15" customFormat="1">
      <c r="B38" s="28" t="s">
        <v>19</v>
      </c>
      <c r="C38" s="83">
        <v>-11653</v>
      </c>
      <c r="D38" s="84">
        <v>-9759</v>
      </c>
      <c r="E38" s="84">
        <v>1403</v>
      </c>
      <c r="F38" s="84">
        <v>-1080</v>
      </c>
      <c r="G38" s="84">
        <v>-8620.4345961551389</v>
      </c>
      <c r="H38" s="72">
        <v>-10054.630753334999</v>
      </c>
      <c r="I38" s="83">
        <v>-165830</v>
      </c>
      <c r="J38" s="84">
        <v>-150550</v>
      </c>
      <c r="K38" s="84">
        <v>-181080</v>
      </c>
      <c r="L38" s="84">
        <v>-250640</v>
      </c>
      <c r="M38" s="84">
        <v>-253115.32029168302</v>
      </c>
      <c r="N38" s="72">
        <v>-259512.79570038026</v>
      </c>
      <c r="O38" s="83">
        <v>-457990</v>
      </c>
      <c r="P38" s="84">
        <v>-418680</v>
      </c>
      <c r="Q38" s="84">
        <v>-374360</v>
      </c>
      <c r="R38" s="84">
        <v>-350980</v>
      </c>
      <c r="S38" s="84">
        <v>-517244.63893526001</v>
      </c>
      <c r="T38" s="72">
        <v>-516749.46118939918</v>
      </c>
      <c r="U38" s="83">
        <v>-43876</v>
      </c>
      <c r="V38" s="84">
        <v>-72344</v>
      </c>
      <c r="W38" s="84">
        <v>-76738</v>
      </c>
      <c r="X38" s="84">
        <v>-95694</v>
      </c>
      <c r="Y38" s="84">
        <v>-117982.30917175759</v>
      </c>
      <c r="Z38" s="72">
        <v>-142718.01774165721</v>
      </c>
      <c r="AA38" s="83">
        <v>-17476</v>
      </c>
      <c r="AB38" s="84">
        <v>-20660</v>
      </c>
      <c r="AC38" s="84">
        <v>-27987</v>
      </c>
      <c r="AD38" s="84">
        <v>-29895.729547518356</v>
      </c>
      <c r="AE38" s="84">
        <v>-37775.613783368586</v>
      </c>
      <c r="AF38" s="72">
        <v>-47137.633403848682</v>
      </c>
      <c r="AG38" s="83">
        <v>-3963.92</v>
      </c>
      <c r="AH38" s="84">
        <v>-4221.9499999999989</v>
      </c>
      <c r="AI38" s="84">
        <v>-8549.6799999999985</v>
      </c>
      <c r="AJ38" s="84">
        <v>7292.0199999999995</v>
      </c>
      <c r="AK38" s="84">
        <v>14027.021778409558</v>
      </c>
      <c r="AL38" s="72">
        <v>10427.596404802121</v>
      </c>
      <c r="AM38" s="83">
        <v>-8241</v>
      </c>
      <c r="AN38" s="84">
        <v>-1170</v>
      </c>
      <c r="AO38" s="84">
        <v>-2405</v>
      </c>
      <c r="AP38" s="84">
        <v>47</v>
      </c>
      <c r="AQ38" s="84">
        <v>-6703.6604778828014</v>
      </c>
      <c r="AR38" s="72">
        <v>-10983.173343667826</v>
      </c>
      <c r="AS38" s="83">
        <v>-5996.3</v>
      </c>
      <c r="AT38" s="84">
        <v>-1966.3200000000002</v>
      </c>
      <c r="AU38" s="84">
        <v>-4239.6099999999997</v>
      </c>
      <c r="AV38" s="84">
        <v>-12065.14</v>
      </c>
      <c r="AW38" s="84">
        <v>-11955.229652014943</v>
      </c>
      <c r="AX38" s="72">
        <v>-13303.624205328688</v>
      </c>
      <c r="AY38" s="83">
        <v>-384890</v>
      </c>
      <c r="AZ38" s="84">
        <v>-484830</v>
      </c>
      <c r="BA38" s="84">
        <v>-472440</v>
      </c>
      <c r="BB38" s="84">
        <v>-447670</v>
      </c>
      <c r="BC38" s="84">
        <v>-505304.20293360815</v>
      </c>
      <c r="BD38" s="72">
        <v>-543596.04643127741</v>
      </c>
      <c r="BE38" s="83">
        <v>-16043</v>
      </c>
      <c r="BF38" s="84">
        <v>-26551.000000000004</v>
      </c>
      <c r="BG38" s="84">
        <v>-30830.000000000004</v>
      </c>
      <c r="BH38" s="84">
        <v>-32743.999999999993</v>
      </c>
      <c r="BI38" s="84">
        <v>-30438.050443165088</v>
      </c>
      <c r="BJ38" s="72">
        <v>-27504.831019713849</v>
      </c>
      <c r="BK38" s="83">
        <v>-86461.000000000015</v>
      </c>
      <c r="BL38" s="84">
        <v>47860</v>
      </c>
      <c r="BM38" s="84">
        <v>58212.999999999993</v>
      </c>
      <c r="BN38" s="84">
        <v>44513.000000000007</v>
      </c>
      <c r="BO38" s="84">
        <v>55385.452128716483</v>
      </c>
      <c r="BP38" s="72">
        <v>47457.897221733714</v>
      </c>
      <c r="BQ38" s="83">
        <v>-10902</v>
      </c>
      <c r="BR38" s="84">
        <v>-10195</v>
      </c>
      <c r="BS38" s="84">
        <v>-11789</v>
      </c>
      <c r="BT38" s="84">
        <v>-13747</v>
      </c>
      <c r="BU38" s="84">
        <v>-17315.114973074575</v>
      </c>
      <c r="BV38" s="72">
        <v>-22105.533636768476</v>
      </c>
      <c r="BW38" s="83">
        <f t="shared" ca="1" si="110"/>
        <v>-1213322.2200000002</v>
      </c>
      <c r="BX38" s="84">
        <f t="shared" ca="1" si="110"/>
        <v>-1153067.27</v>
      </c>
      <c r="BY38" s="84">
        <f t="shared" ca="1" si="110"/>
        <v>-1130802.29</v>
      </c>
      <c r="BZ38" s="84">
        <f t="shared" ca="1" si="110"/>
        <v>-1182663.8495475184</v>
      </c>
      <c r="CA38" s="84">
        <f t="shared" ca="1" si="110"/>
        <v>-1437042.1013508437</v>
      </c>
      <c r="CB38" s="72">
        <f t="shared" ca="1" si="110"/>
        <v>-1535780.2537988406</v>
      </c>
    </row>
    <row r="39" spans="2:80" s="15" customFormat="1">
      <c r="B39" s="28" t="s">
        <v>25</v>
      </c>
      <c r="C39" s="83">
        <v>7609</v>
      </c>
      <c r="D39" s="84">
        <v>5719</v>
      </c>
      <c r="E39" s="84">
        <v>4914</v>
      </c>
      <c r="F39" s="84">
        <v>5897</v>
      </c>
      <c r="G39" s="84">
        <v>12309.071905952806</v>
      </c>
      <c r="H39" s="72">
        <v>7190.4427162425854</v>
      </c>
      <c r="I39" s="83">
        <v>178650</v>
      </c>
      <c r="J39" s="84">
        <v>153450</v>
      </c>
      <c r="K39" s="84">
        <v>165649.99999999997</v>
      </c>
      <c r="L39" s="84">
        <v>214320.00000000003</v>
      </c>
      <c r="M39" s="84">
        <v>183615.06757136999</v>
      </c>
      <c r="N39" s="72">
        <v>207824.57009344248</v>
      </c>
      <c r="O39" s="83">
        <v>220200.00000000003</v>
      </c>
      <c r="P39" s="84">
        <v>228030.00000000003</v>
      </c>
      <c r="Q39" s="84">
        <v>204430</v>
      </c>
      <c r="R39" s="84">
        <v>238649.99999999997</v>
      </c>
      <c r="S39" s="84">
        <v>383687.04282789771</v>
      </c>
      <c r="T39" s="72">
        <v>288302.14020063775</v>
      </c>
      <c r="U39" s="83">
        <v>21331</v>
      </c>
      <c r="V39" s="84">
        <v>21978</v>
      </c>
      <c r="W39" s="84">
        <v>21600</v>
      </c>
      <c r="X39" s="84">
        <v>48365</v>
      </c>
      <c r="Y39" s="84">
        <v>43104.838387756521</v>
      </c>
      <c r="Z39" s="72">
        <v>48898.694953417646</v>
      </c>
      <c r="AA39" s="83">
        <v>12517</v>
      </c>
      <c r="AB39" s="84">
        <v>8506</v>
      </c>
      <c r="AC39" s="84">
        <v>11426</v>
      </c>
      <c r="AD39" s="84">
        <v>7630.8489669083583</v>
      </c>
      <c r="AE39" s="84">
        <v>13660.684372114529</v>
      </c>
      <c r="AF39" s="72">
        <v>15191.473299206664</v>
      </c>
      <c r="AG39" s="83">
        <v>13293.430000000002</v>
      </c>
      <c r="AH39" s="84">
        <v>15804.52</v>
      </c>
      <c r="AI39" s="84">
        <v>13506.130000000001</v>
      </c>
      <c r="AJ39" s="84">
        <v>20880.759999999998</v>
      </c>
      <c r="AK39" s="84">
        <v>6429.0038237930557</v>
      </c>
      <c r="AL39" s="72">
        <v>17943.054019341191</v>
      </c>
      <c r="AM39" s="83">
        <v>6866</v>
      </c>
      <c r="AN39" s="84">
        <v>6181</v>
      </c>
      <c r="AO39" s="84">
        <v>7968</v>
      </c>
      <c r="AP39" s="84">
        <v>6436</v>
      </c>
      <c r="AQ39" s="84">
        <v>11583.833346951227</v>
      </c>
      <c r="AR39" s="72">
        <v>10455.234970510097</v>
      </c>
      <c r="AS39" s="83">
        <v>6108.23</v>
      </c>
      <c r="AT39" s="84">
        <v>4641.9099999999989</v>
      </c>
      <c r="AU39" s="84">
        <v>5268.0800000000063</v>
      </c>
      <c r="AV39" s="84">
        <v>9503.260000000002</v>
      </c>
      <c r="AW39" s="84">
        <v>10888.865551285115</v>
      </c>
      <c r="AX39" s="72">
        <v>13915.960573845889</v>
      </c>
      <c r="AY39" s="83">
        <v>356260</v>
      </c>
      <c r="AZ39" s="84">
        <v>369540</v>
      </c>
      <c r="BA39" s="84">
        <v>388650</v>
      </c>
      <c r="BB39" s="84">
        <v>416670.00000000006</v>
      </c>
      <c r="BC39" s="84">
        <v>524808.36206643435</v>
      </c>
      <c r="BD39" s="72">
        <v>545133.82851081528</v>
      </c>
      <c r="BE39" s="83">
        <v>75213.000000000015</v>
      </c>
      <c r="BF39" s="84">
        <v>44499.999999999993</v>
      </c>
      <c r="BG39" s="84">
        <v>46028.000000000007</v>
      </c>
      <c r="BH39" s="84">
        <v>56387</v>
      </c>
      <c r="BI39" s="84">
        <v>46188.428343976571</v>
      </c>
      <c r="BJ39" s="72">
        <v>59938.510480507066</v>
      </c>
      <c r="BK39" s="83">
        <v>0</v>
      </c>
      <c r="BL39" s="84">
        <v>0</v>
      </c>
      <c r="BM39" s="84">
        <v>0</v>
      </c>
      <c r="BN39" s="84">
        <v>0</v>
      </c>
      <c r="BO39" s="84">
        <v>0</v>
      </c>
      <c r="BP39" s="72">
        <v>0</v>
      </c>
      <c r="BQ39" s="83">
        <v>8187</v>
      </c>
      <c r="BR39" s="84">
        <v>2974</v>
      </c>
      <c r="BS39" s="84">
        <v>6809</v>
      </c>
      <c r="BT39" s="84">
        <v>6270</v>
      </c>
      <c r="BU39" s="84">
        <v>4448.507348185155</v>
      </c>
      <c r="BV39" s="72">
        <v>6018.3466618750535</v>
      </c>
      <c r="BW39" s="83">
        <f t="shared" ca="1" si="110"/>
        <v>906234.65999999992</v>
      </c>
      <c r="BX39" s="84">
        <f t="shared" ca="1" si="110"/>
        <v>861324.42999999993</v>
      </c>
      <c r="BY39" s="84">
        <f t="shared" ca="1" si="110"/>
        <v>876249.21</v>
      </c>
      <c r="BZ39" s="84">
        <f t="shared" ca="1" si="110"/>
        <v>1031009.8689669084</v>
      </c>
      <c r="CA39" s="84">
        <f t="shared" ca="1" si="110"/>
        <v>1240723.7055457169</v>
      </c>
      <c r="CB39" s="72">
        <f t="shared" ca="1" si="110"/>
        <v>1220812.2564798419</v>
      </c>
    </row>
    <row r="40" spans="2:80" s="5" customFormat="1" ht="12.75">
      <c r="B40" s="30" t="s">
        <v>20</v>
      </c>
      <c r="C40" s="66"/>
      <c r="D40" s="67"/>
      <c r="E40" s="67"/>
      <c r="F40" s="67"/>
      <c r="G40" s="67"/>
      <c r="H40" s="68"/>
      <c r="I40" s="66"/>
      <c r="J40" s="67"/>
      <c r="K40" s="67"/>
      <c r="L40" s="67"/>
      <c r="M40" s="67"/>
      <c r="N40" s="68"/>
      <c r="O40" s="66"/>
      <c r="P40" s="67"/>
      <c r="Q40" s="67"/>
      <c r="R40" s="67"/>
      <c r="S40" s="67"/>
      <c r="T40" s="68"/>
      <c r="U40" s="66"/>
      <c r="V40" s="67"/>
      <c r="W40" s="67"/>
      <c r="X40" s="67"/>
      <c r="Y40" s="67"/>
      <c r="Z40" s="68"/>
      <c r="AA40" s="66"/>
      <c r="AB40" s="67"/>
      <c r="AC40" s="67"/>
      <c r="AD40" s="67"/>
      <c r="AE40" s="67"/>
      <c r="AF40" s="68"/>
      <c r="AG40" s="66"/>
      <c r="AH40" s="67"/>
      <c r="AI40" s="67"/>
      <c r="AJ40" s="67"/>
      <c r="AK40" s="67"/>
      <c r="AL40" s="68"/>
      <c r="AM40" s="66"/>
      <c r="AN40" s="67"/>
      <c r="AO40" s="67"/>
      <c r="AP40" s="67"/>
      <c r="AQ40" s="67"/>
      <c r="AR40" s="68"/>
      <c r="AS40" s="66"/>
      <c r="AT40" s="67"/>
      <c r="AU40" s="67"/>
      <c r="AV40" s="67"/>
      <c r="AW40" s="67"/>
      <c r="AX40" s="68"/>
      <c r="AY40" s="66"/>
      <c r="AZ40" s="67"/>
      <c r="BA40" s="67"/>
      <c r="BB40" s="67"/>
      <c r="BC40" s="67"/>
      <c r="BD40" s="68"/>
      <c r="BE40" s="66"/>
      <c r="BF40" s="67"/>
      <c r="BG40" s="67"/>
      <c r="BH40" s="67"/>
      <c r="BI40" s="67"/>
      <c r="BJ40" s="68"/>
      <c r="BK40" s="66"/>
      <c r="BL40" s="67"/>
      <c r="BM40" s="67"/>
      <c r="BN40" s="67"/>
      <c r="BO40" s="67"/>
      <c r="BP40" s="68"/>
      <c r="BQ40" s="66"/>
      <c r="BR40" s="67"/>
      <c r="BS40" s="67"/>
      <c r="BT40" s="67"/>
      <c r="BU40" s="67"/>
      <c r="BV40" s="68"/>
      <c r="BW40" s="66"/>
      <c r="BX40" s="67"/>
      <c r="BY40" s="67"/>
      <c r="BZ40" s="67"/>
      <c r="CA40" s="67"/>
      <c r="CB40" s="68"/>
    </row>
    <row r="41" spans="2:80" s="17" customFormat="1">
      <c r="B41" s="27" t="s">
        <v>21</v>
      </c>
      <c r="C41" s="117">
        <v>33.799708624708629</v>
      </c>
      <c r="D41" s="118">
        <v>47.753903056258515</v>
      </c>
      <c r="E41" s="118">
        <v>52.352087114337564</v>
      </c>
      <c r="F41" s="118">
        <v>66.869881710646041</v>
      </c>
      <c r="G41" s="118">
        <v>71.860137805872043</v>
      </c>
      <c r="H41" s="119">
        <v>86.742714874362917</v>
      </c>
      <c r="I41" s="117">
        <v>43.794659551954169</v>
      </c>
      <c r="J41" s="118">
        <v>49.826831276642473</v>
      </c>
      <c r="K41" s="118">
        <v>54.798826721868913</v>
      </c>
      <c r="L41" s="118">
        <v>57.893047670382131</v>
      </c>
      <c r="M41" s="118">
        <v>62.452721589449403</v>
      </c>
      <c r="N41" s="119">
        <v>69.447321495345534</v>
      </c>
      <c r="O41" s="117">
        <v>45.57388052341485</v>
      </c>
      <c r="P41" s="118">
        <v>52.425800995904147</v>
      </c>
      <c r="Q41" s="118">
        <v>57.558160820739118</v>
      </c>
      <c r="R41" s="118">
        <v>63.310150168148908</v>
      </c>
      <c r="S41" s="118">
        <v>63.945917473888045</v>
      </c>
      <c r="T41" s="119">
        <v>72.012579111477464</v>
      </c>
      <c r="U41" s="117">
        <v>98.94660403450014</v>
      </c>
      <c r="V41" s="118">
        <v>133.53955375253548</v>
      </c>
      <c r="W41" s="118">
        <v>151.80754092164889</v>
      </c>
      <c r="X41" s="118">
        <v>154.8290924944684</v>
      </c>
      <c r="Y41" s="118">
        <v>167.29044510763745</v>
      </c>
      <c r="Z41" s="119">
        <v>194.18399221527187</v>
      </c>
      <c r="AA41" s="117">
        <v>62.835755370667364</v>
      </c>
      <c r="AB41" s="118">
        <v>90.548660577651091</v>
      </c>
      <c r="AC41" s="118">
        <v>110.51533533459298</v>
      </c>
      <c r="AD41" s="118">
        <v>123.02154995483181</v>
      </c>
      <c r="AE41" s="118">
        <v>129.78184222343853</v>
      </c>
      <c r="AF41" s="119">
        <v>152.68649489791019</v>
      </c>
      <c r="AG41" s="117">
        <v>64.227573366992743</v>
      </c>
      <c r="AH41" s="118">
        <v>75.10450125944584</v>
      </c>
      <c r="AI41" s="118">
        <v>86.942675159235662</v>
      </c>
      <c r="AJ41" s="118">
        <v>81.759385844988955</v>
      </c>
      <c r="AK41" s="118">
        <v>91.784488555284653</v>
      </c>
      <c r="AL41" s="119">
        <v>104.28365724686734</v>
      </c>
      <c r="AM41" s="117">
        <v>77.374917293233082</v>
      </c>
      <c r="AN41" s="118">
        <v>110.93095811266249</v>
      </c>
      <c r="AO41" s="118">
        <v>130.59642857142856</v>
      </c>
      <c r="AP41" s="118">
        <v>133.23517987533396</v>
      </c>
      <c r="AQ41" s="118">
        <v>150.79299882769067</v>
      </c>
      <c r="AR41" s="119">
        <v>192.68994795223279</v>
      </c>
      <c r="AS41" s="117">
        <v>29.492469856778847</v>
      </c>
      <c r="AT41" s="118">
        <v>45.65736319942679</v>
      </c>
      <c r="AU41" s="118">
        <v>62.504314034542659</v>
      </c>
      <c r="AV41" s="118">
        <v>75.084830237027617</v>
      </c>
      <c r="AW41" s="118">
        <v>89.243812284989829</v>
      </c>
      <c r="AX41" s="119">
        <v>114.69801578686705</v>
      </c>
      <c r="AY41" s="117">
        <v>86.71124426260549</v>
      </c>
      <c r="AZ41" s="118">
        <v>103.97727001269128</v>
      </c>
      <c r="BA41" s="118">
        <v>115.27128482020505</v>
      </c>
      <c r="BB41" s="118">
        <v>126.27090138710886</v>
      </c>
      <c r="BC41" s="118">
        <v>143.48058338815483</v>
      </c>
      <c r="BD41" s="119">
        <v>155.66354061680974</v>
      </c>
      <c r="BE41" s="117">
        <v>51.673621231736639</v>
      </c>
      <c r="BF41" s="118">
        <v>62.625234774523477</v>
      </c>
      <c r="BG41" s="118">
        <v>57.27005649717514</v>
      </c>
      <c r="BH41" s="118">
        <v>41.09374583963691</v>
      </c>
      <c r="BI41" s="118">
        <v>44.518795952582821</v>
      </c>
      <c r="BJ41" s="119">
        <v>63.62834329399039</v>
      </c>
      <c r="BK41" s="117">
        <v>18.754902702862296</v>
      </c>
      <c r="BL41" s="118">
        <v>21.918910644438007</v>
      </c>
      <c r="BM41" s="118">
        <v>20.703239023285548</v>
      </c>
      <c r="BN41" s="118">
        <v>20.388547935141567</v>
      </c>
      <c r="BO41" s="118">
        <v>21.913661349829525</v>
      </c>
      <c r="BP41" s="119">
        <v>24.433258581961482</v>
      </c>
      <c r="BQ41" s="117">
        <v>15.300113628374341</v>
      </c>
      <c r="BR41" s="118">
        <v>18.313331074335306</v>
      </c>
      <c r="BS41" s="118">
        <v>14.362569554002903</v>
      </c>
      <c r="BT41" s="118">
        <v>29.120081742768964</v>
      </c>
      <c r="BU41" s="118">
        <v>28.130248959678688</v>
      </c>
      <c r="BV41" s="119">
        <v>31.361539064483221</v>
      </c>
      <c r="BW41" s="117"/>
      <c r="BX41" s="118"/>
      <c r="BY41" s="118"/>
      <c r="BZ41" s="118"/>
      <c r="CA41" s="118"/>
      <c r="CB41" s="119"/>
    </row>
    <row r="42" spans="2:80" s="17" customFormat="1">
      <c r="B42" s="27" t="s">
        <v>23</v>
      </c>
      <c r="C42" s="117">
        <v>269.13268259518259</v>
      </c>
      <c r="D42" s="118">
        <v>285.14736227370059</v>
      </c>
      <c r="E42" s="118">
        <v>314.58257713248639</v>
      </c>
      <c r="F42" s="118">
        <v>387.45222929936301</v>
      </c>
      <c r="G42" s="118">
        <v>412.9755198601427</v>
      </c>
      <c r="H42" s="119">
        <v>447.6726058098879</v>
      </c>
      <c r="I42" s="117">
        <v>226.65287654936176</v>
      </c>
      <c r="J42" s="118">
        <v>228.63365193076228</v>
      </c>
      <c r="K42" s="118">
        <v>241.56889559261413</v>
      </c>
      <c r="L42" s="118">
        <v>252.14686481370501</v>
      </c>
      <c r="M42" s="118">
        <v>244.54760962828814</v>
      </c>
      <c r="N42" s="119">
        <v>240.8669015890348</v>
      </c>
      <c r="O42" s="117">
        <v>179.97036716989845</v>
      </c>
      <c r="P42" s="118">
        <v>178.99785240508746</v>
      </c>
      <c r="Q42" s="118">
        <v>180.36792197744325</v>
      </c>
      <c r="R42" s="118">
        <v>212.91428638037553</v>
      </c>
      <c r="S42" s="118">
        <v>213.25524149166219</v>
      </c>
      <c r="T42" s="119">
        <v>213.79205187373586</v>
      </c>
      <c r="U42" s="117">
        <v>161.51041198475411</v>
      </c>
      <c r="V42" s="118">
        <v>483.00202839756588</v>
      </c>
      <c r="W42" s="118">
        <v>560.94497827340354</v>
      </c>
      <c r="X42" s="118">
        <v>676.0120643633627</v>
      </c>
      <c r="Y42" s="118">
        <v>772.46307580336827</v>
      </c>
      <c r="Z42" s="119">
        <v>885.11747780731594</v>
      </c>
      <c r="AA42" s="117">
        <v>330.77142857142854</v>
      </c>
      <c r="AB42" s="118">
        <v>394.54976303317534</v>
      </c>
      <c r="AC42" s="118">
        <v>469.27962085308059</v>
      </c>
      <c r="AD42" s="118">
        <v>500.6908111906161</v>
      </c>
      <c r="AE42" s="118">
        <v>576.35914969283442</v>
      </c>
      <c r="AF42" s="119">
        <v>674.59112321534644</v>
      </c>
      <c r="AG42" s="117">
        <v>349.2994686020827</v>
      </c>
      <c r="AH42" s="118">
        <v>365.34510476070528</v>
      </c>
      <c r="AI42" s="118">
        <v>421.16979830148625</v>
      </c>
      <c r="AJ42" s="118">
        <v>466.11193555225776</v>
      </c>
      <c r="AK42" s="118">
        <v>502.24968833708357</v>
      </c>
      <c r="AL42" s="119">
        <v>544.25759920923349</v>
      </c>
      <c r="AM42" s="117">
        <v>406.99921052631578</v>
      </c>
      <c r="AN42" s="118">
        <v>448.7179104477612</v>
      </c>
      <c r="AO42" s="118">
        <v>504.79965156794424</v>
      </c>
      <c r="AP42" s="118">
        <v>584.51878895814787</v>
      </c>
      <c r="AQ42" s="118">
        <v>643.71570844564735</v>
      </c>
      <c r="AR42" s="119">
        <v>738.67571719331693</v>
      </c>
      <c r="AS42" s="117">
        <v>182.94941884014841</v>
      </c>
      <c r="AT42" s="118">
        <v>220.37402107609478</v>
      </c>
      <c r="AU42" s="118">
        <v>260.67342887587949</v>
      </c>
      <c r="AV42" s="118">
        <v>325.93116277963514</v>
      </c>
      <c r="AW42" s="118">
        <v>379.15107460003463</v>
      </c>
      <c r="AX42" s="119">
        <v>448.66187813421749</v>
      </c>
      <c r="AY42" s="117">
        <v>231.10431623033551</v>
      </c>
      <c r="AZ42" s="118">
        <v>241.82508079581726</v>
      </c>
      <c r="BA42" s="118">
        <v>247.30800907732984</v>
      </c>
      <c r="BB42" s="118">
        <v>248.11323804885143</v>
      </c>
      <c r="BC42" s="118">
        <v>261.42028412667963</v>
      </c>
      <c r="BD42" s="119">
        <v>278.71967650716368</v>
      </c>
      <c r="BE42" s="117">
        <v>284.42764009617161</v>
      </c>
      <c r="BF42" s="118">
        <v>305.15814106395698</v>
      </c>
      <c r="BG42" s="118">
        <v>317.32386363636363</v>
      </c>
      <c r="BH42" s="118">
        <v>302.60287443267777</v>
      </c>
      <c r="BI42" s="118">
        <v>308.56202267071484</v>
      </c>
      <c r="BJ42" s="119">
        <v>318.72873354922029</v>
      </c>
      <c r="BK42" s="117">
        <v>97.918894077194338</v>
      </c>
      <c r="BL42" s="118">
        <v>120.39514836617344</v>
      </c>
      <c r="BM42" s="118">
        <v>142.69278427486591</v>
      </c>
      <c r="BN42" s="118">
        <v>141.77877715643334</v>
      </c>
      <c r="BO42" s="118">
        <v>140.67943702605385</v>
      </c>
      <c r="BP42" s="119">
        <v>143.06017136130131</v>
      </c>
      <c r="BQ42" s="117">
        <v>105.74292484464813</v>
      </c>
      <c r="BR42" s="118">
        <v>119.02521021516799</v>
      </c>
      <c r="BS42" s="118">
        <v>131.51471189284172</v>
      </c>
      <c r="BT42" s="118">
        <v>157.33722898552023</v>
      </c>
      <c r="BU42" s="118">
        <v>177.42616321656388</v>
      </c>
      <c r="BV42" s="119">
        <v>200.20604178192062</v>
      </c>
      <c r="BW42" s="117"/>
      <c r="BX42" s="118"/>
      <c r="BY42" s="118"/>
      <c r="BZ42" s="118"/>
      <c r="CA42" s="118"/>
      <c r="CB42" s="119"/>
    </row>
    <row r="43" spans="2:80" s="17" customFormat="1">
      <c r="B43" s="27" t="s">
        <v>22</v>
      </c>
      <c r="C43" s="117">
        <v>24.5</v>
      </c>
      <c r="D43" s="118">
        <v>24</v>
      </c>
      <c r="E43" s="118">
        <v>26</v>
      </c>
      <c r="F43" s="118">
        <v>30</v>
      </c>
      <c r="G43" s="118">
        <v>43.116082683523224</v>
      </c>
      <c r="H43" s="119">
        <v>52.045628924617752</v>
      </c>
      <c r="I43" s="117">
        <v>26</v>
      </c>
      <c r="J43" s="118">
        <v>44</v>
      </c>
      <c r="K43" s="118">
        <v>48</v>
      </c>
      <c r="L43" s="118">
        <v>48</v>
      </c>
      <c r="M43" s="118">
        <v>56.207449430504461</v>
      </c>
      <c r="N43" s="119">
        <v>62.502589345810982</v>
      </c>
      <c r="O43" s="117">
        <v>27</v>
      </c>
      <c r="P43" s="118">
        <v>31</v>
      </c>
      <c r="Q43" s="118">
        <v>33.5</v>
      </c>
      <c r="R43" s="118">
        <v>46</v>
      </c>
      <c r="S43" s="118">
        <v>54.3876098081167</v>
      </c>
      <c r="T43" s="119">
        <v>61.21069224475584</v>
      </c>
      <c r="U43" s="117">
        <v>37.631568951881022</v>
      </c>
      <c r="V43" s="118">
        <v>63.901566680189319</v>
      </c>
      <c r="W43" s="118">
        <v>59.980582800861832</v>
      </c>
      <c r="X43" s="118">
        <v>65.006143502659214</v>
      </c>
      <c r="Y43" s="118">
        <v>70.238134875584464</v>
      </c>
      <c r="Z43" s="119">
        <v>81.529590211324219</v>
      </c>
      <c r="AA43" s="117">
        <v>22</v>
      </c>
      <c r="AB43" s="118">
        <v>35</v>
      </c>
      <c r="AC43" s="118">
        <v>45</v>
      </c>
      <c r="AD43" s="118">
        <v>45</v>
      </c>
      <c r="AE43" s="118">
        <v>45.423644778203482</v>
      </c>
      <c r="AF43" s="119">
        <v>45.805948469373064</v>
      </c>
      <c r="AG43" s="117">
        <v>65</v>
      </c>
      <c r="AH43" s="118">
        <v>45.674906297229214</v>
      </c>
      <c r="AI43" s="118">
        <v>52.165605095541402</v>
      </c>
      <c r="AJ43" s="118">
        <v>49.445622217511129</v>
      </c>
      <c r="AK43" s="118">
        <v>55.459427437640223</v>
      </c>
      <c r="AL43" s="119">
        <v>63.011866308224768</v>
      </c>
      <c r="AM43" s="117">
        <v>20.5</v>
      </c>
      <c r="AN43" s="118">
        <v>52</v>
      </c>
      <c r="AO43" s="118">
        <v>64</v>
      </c>
      <c r="AP43" s="118">
        <v>70</v>
      </c>
      <c r="AQ43" s="118">
        <v>75.396499413845333</v>
      </c>
      <c r="AR43" s="119">
        <v>96.344973976116393</v>
      </c>
      <c r="AS43" s="117">
        <v>10</v>
      </c>
      <c r="AT43" s="118">
        <v>15.5</v>
      </c>
      <c r="AU43" s="118">
        <v>25</v>
      </c>
      <c r="AV43" s="118">
        <v>26</v>
      </c>
      <c r="AW43" s="118">
        <v>35.697524913995935</v>
      </c>
      <c r="AX43" s="119">
        <v>45.879206314746824</v>
      </c>
      <c r="AY43" s="117">
        <v>97.200971748668991</v>
      </c>
      <c r="AZ43" s="118">
        <v>100.91039013828544</v>
      </c>
      <c r="BA43" s="118">
        <v>115.06589908967149</v>
      </c>
      <c r="BB43" s="118">
        <v>72.869245730219717</v>
      </c>
      <c r="BC43" s="118">
        <v>129.13252504933934</v>
      </c>
      <c r="BD43" s="119">
        <v>140.09718655512876</v>
      </c>
      <c r="BE43" s="117">
        <v>45</v>
      </c>
      <c r="BF43" s="118">
        <v>45</v>
      </c>
      <c r="BG43" s="118">
        <v>50</v>
      </c>
      <c r="BH43" s="118">
        <v>40</v>
      </c>
      <c r="BI43" s="118">
        <v>37.840976559695399</v>
      </c>
      <c r="BJ43" s="119">
        <v>54.08409179989183</v>
      </c>
      <c r="BK43" s="117">
        <v>1</v>
      </c>
      <c r="BL43" s="118">
        <v>5.9926783419751324</v>
      </c>
      <c r="BM43" s="118">
        <v>1</v>
      </c>
      <c r="BN43" s="118">
        <v>0</v>
      </c>
      <c r="BO43" s="118">
        <v>19.722295214846572</v>
      </c>
      <c r="BP43" s="119">
        <v>17.103281007373035</v>
      </c>
      <c r="BQ43" s="117">
        <v>6.4</v>
      </c>
      <c r="BR43" s="118">
        <v>5</v>
      </c>
      <c r="BS43" s="118">
        <v>5</v>
      </c>
      <c r="BT43" s="118">
        <v>7</v>
      </c>
      <c r="BU43" s="118">
        <v>6.752999234463787</v>
      </c>
      <c r="BV43" s="119">
        <v>7.5287086722065188</v>
      </c>
      <c r="BW43" s="117"/>
      <c r="BX43" s="118"/>
      <c r="BY43" s="118"/>
      <c r="BZ43" s="118"/>
      <c r="CA43" s="118"/>
      <c r="CB43" s="119"/>
    </row>
    <row r="44" spans="2:80" s="5" customFormat="1" ht="12.75">
      <c r="B44" s="30" t="s">
        <v>297</v>
      </c>
      <c r="C44" s="123"/>
      <c r="D44" s="124"/>
      <c r="E44" s="124"/>
      <c r="F44" s="124"/>
      <c r="G44" s="124"/>
      <c r="H44" s="125"/>
      <c r="I44" s="123"/>
      <c r="J44" s="124"/>
      <c r="K44" s="124"/>
      <c r="L44" s="124"/>
      <c r="M44" s="124"/>
      <c r="N44" s="125"/>
      <c r="O44" s="123"/>
      <c r="P44" s="124"/>
      <c r="Q44" s="124"/>
      <c r="R44" s="124"/>
      <c r="S44" s="124"/>
      <c r="T44" s="125"/>
      <c r="U44" s="123"/>
      <c r="V44" s="124"/>
      <c r="W44" s="124"/>
      <c r="X44" s="124"/>
      <c r="Y44" s="124"/>
      <c r="Z44" s="125"/>
      <c r="AA44" s="123"/>
      <c r="AB44" s="124"/>
      <c r="AC44" s="124"/>
      <c r="AD44" s="124"/>
      <c r="AE44" s="124"/>
      <c r="AF44" s="125"/>
      <c r="AG44" s="123"/>
      <c r="AH44" s="124"/>
      <c r="AI44" s="124"/>
      <c r="AJ44" s="124"/>
      <c r="AK44" s="124"/>
      <c r="AL44" s="125"/>
      <c r="AM44" s="123"/>
      <c r="AN44" s="124"/>
      <c r="AO44" s="124"/>
      <c r="AP44" s="124"/>
      <c r="AQ44" s="124"/>
      <c r="AR44" s="125"/>
      <c r="AS44" s="123"/>
      <c r="AT44" s="124"/>
      <c r="AU44" s="124"/>
      <c r="AV44" s="124"/>
      <c r="AW44" s="124"/>
      <c r="AX44" s="125"/>
      <c r="AY44" s="123"/>
      <c r="AZ44" s="124"/>
      <c r="BA44" s="124"/>
      <c r="BB44" s="124"/>
      <c r="BC44" s="124"/>
      <c r="BD44" s="125"/>
      <c r="BE44" s="123"/>
      <c r="BF44" s="124"/>
      <c r="BG44" s="124"/>
      <c r="BH44" s="124"/>
      <c r="BI44" s="124"/>
      <c r="BJ44" s="125"/>
      <c r="BK44" s="123"/>
      <c r="BL44" s="124"/>
      <c r="BM44" s="124"/>
      <c r="BN44" s="124"/>
      <c r="BO44" s="124"/>
      <c r="BP44" s="125"/>
      <c r="BQ44" s="123"/>
      <c r="BR44" s="124"/>
      <c r="BS44" s="124"/>
      <c r="BT44" s="124"/>
      <c r="BU44" s="124"/>
      <c r="BV44" s="125"/>
      <c r="BW44" s="123"/>
      <c r="BX44" s="124"/>
      <c r="BY44" s="124"/>
      <c r="BZ44" s="124"/>
      <c r="CA44" s="124"/>
      <c r="CB44" s="125"/>
    </row>
    <row r="45" spans="2:80" s="17" customFormat="1">
      <c r="B45" s="27" t="s">
        <v>6</v>
      </c>
      <c r="C45" s="117"/>
      <c r="D45" s="118"/>
      <c r="E45" s="118">
        <f t="shared" ref="E45:H46" si="111">IFERROR((IF((E$11/E41)&lt;0,"NM",(E$11/E41))),"NA")</f>
        <v>36.320423975594537</v>
      </c>
      <c r="F45" s="118">
        <f t="shared" si="111"/>
        <v>28.43507347938495</v>
      </c>
      <c r="G45" s="118">
        <f t="shared" si="111"/>
        <v>26.460427965455743</v>
      </c>
      <c r="H45" s="119">
        <f t="shared" si="111"/>
        <v>21.920572842964816</v>
      </c>
      <c r="I45" s="117"/>
      <c r="J45" s="118"/>
      <c r="K45" s="118">
        <f t="shared" ref="K45:N46" si="112">IFERROR((IF((K$11/K41)&lt;0,"NM",(K$11/K41))),"NA")</f>
        <v>33.006181120994526</v>
      </c>
      <c r="L45" s="118">
        <f t="shared" si="112"/>
        <v>31.242093356320645</v>
      </c>
      <c r="M45" s="118">
        <f t="shared" si="112"/>
        <v>28.961107762284566</v>
      </c>
      <c r="N45" s="119">
        <f t="shared" si="112"/>
        <v>26.044201000915809</v>
      </c>
      <c r="O45" s="117"/>
      <c r="P45" s="118"/>
      <c r="Q45" s="118">
        <f t="shared" ref="Q45:T46" si="113">IFERROR((IF((Q$11/Q41)&lt;0,"NM",(Q$11/Q41))),"NA")</f>
        <v>33.135179665310041</v>
      </c>
      <c r="R45" s="118">
        <f t="shared" si="113"/>
        <v>30.124711360414764</v>
      </c>
      <c r="S45" s="118">
        <f t="shared" si="113"/>
        <v>29.82520347415133</v>
      </c>
      <c r="T45" s="119">
        <f t="shared" si="113"/>
        <v>26.484261826640061</v>
      </c>
      <c r="U45" s="117"/>
      <c r="V45" s="118"/>
      <c r="W45" s="118">
        <f t="shared" ref="W45:Z45" si="114">IFERROR((IF((W$11/W41)&lt;0,"NM",(W$11/W41))),"NA")</f>
        <v>40.443972431967858</v>
      </c>
      <c r="X45" s="118">
        <f t="shared" si="114"/>
        <v>39.654692158189548</v>
      </c>
      <c r="Y45" s="118">
        <f t="shared" si="114"/>
        <v>36.700840840309887</v>
      </c>
      <c r="Z45" s="119">
        <f t="shared" si="114"/>
        <v>31.617951253126694</v>
      </c>
      <c r="AA45" s="117"/>
      <c r="AB45" s="118"/>
      <c r="AC45" s="118">
        <f t="shared" ref="AC45:AF45" si="115">IFERROR((IF((AC$11/AC41)&lt;0,"NM",(AC$11/AC41))),"NA")</f>
        <v>48.483316670739157</v>
      </c>
      <c r="AD45" s="118">
        <f t="shared" si="115"/>
        <v>43.554564236650251</v>
      </c>
      <c r="AE45" s="118">
        <f t="shared" si="115"/>
        <v>41.285821715915823</v>
      </c>
      <c r="AF45" s="119">
        <f t="shared" si="115"/>
        <v>35.092494615077683</v>
      </c>
      <c r="AG45" s="117"/>
      <c r="AH45" s="118"/>
      <c r="AI45" s="118">
        <f t="shared" ref="AI45:AL46" si="116">IFERROR((IF((AI$11/AI41)&lt;0,"NM",(AI$11/AI41))),"NA")</f>
        <v>35.440018315018321</v>
      </c>
      <c r="AJ45" s="118">
        <f t="shared" si="116"/>
        <v>37.6868046176603</v>
      </c>
      <c r="AK45" s="118">
        <f t="shared" si="116"/>
        <v>33.570487219570516</v>
      </c>
      <c r="AL45" s="119">
        <f t="shared" si="116"/>
        <v>29.54681568853935</v>
      </c>
      <c r="AM45" s="117"/>
      <c r="AN45" s="118"/>
      <c r="AO45" s="118">
        <f t="shared" ref="AO45:AR46" si="117">IFERROR((IF((AO$11/AO41)&lt;0,"NM",(AO$11/AO41))),"NA")</f>
        <v>53.096398391992786</v>
      </c>
      <c r="AP45" s="118">
        <f t="shared" si="117"/>
        <v>52.04481283763208</v>
      </c>
      <c r="AQ45" s="118">
        <f t="shared" si="117"/>
        <v>45.984893555460268</v>
      </c>
      <c r="AR45" s="119">
        <f t="shared" si="117"/>
        <v>35.986308957429195</v>
      </c>
      <c r="AS45" s="117"/>
      <c r="AT45" s="118"/>
      <c r="AU45" s="118">
        <f t="shared" ref="AU45:AX46" si="118">IFERROR((IF((AU$11/AU41)&lt;0,"NM",(AU$11/AU41))),"NA")</f>
        <v>86.98119616184313</v>
      </c>
      <c r="AV45" s="118">
        <f t="shared" si="118"/>
        <v>72.407435467822694</v>
      </c>
      <c r="AW45" s="118">
        <f t="shared" si="118"/>
        <v>60.919629728933195</v>
      </c>
      <c r="AX45" s="119">
        <f t="shared" si="118"/>
        <v>47.400122510423614</v>
      </c>
      <c r="AY45" s="117"/>
      <c r="AZ45" s="118"/>
      <c r="BA45" s="118">
        <f t="shared" ref="BA45:BD46" si="119">IFERROR((IF((BA$11/BA41)&lt;0,"NM",(BA$11/BA41))),"NA")</f>
        <v>37.38181635366572</v>
      </c>
      <c r="BB45" s="118">
        <f t="shared" si="119"/>
        <v>34.125439453304764</v>
      </c>
      <c r="BC45" s="118">
        <f t="shared" si="119"/>
        <v>30.032286587118364</v>
      </c>
      <c r="BD45" s="119">
        <f t="shared" si="119"/>
        <v>27.681819281031284</v>
      </c>
      <c r="BE45" s="117"/>
      <c r="BF45" s="118"/>
      <c r="BG45" s="118">
        <f t="shared" ref="BG45:BJ46" si="120">IFERROR((IF((BG$11/BG41)&lt;0,"NM",(BG$11/BG41))),"NA")</f>
        <v>28.109802896377555</v>
      </c>
      <c r="BH45" s="118">
        <f t="shared" si="120"/>
        <v>39.175061000334061</v>
      </c>
      <c r="BI45" s="118">
        <f t="shared" si="120"/>
        <v>36.161130721384708</v>
      </c>
      <c r="BJ45" s="119">
        <f t="shared" si="120"/>
        <v>25.300831620930293</v>
      </c>
      <c r="BK45" s="117"/>
      <c r="BL45" s="118"/>
      <c r="BM45" s="118">
        <f t="shared" ref="BM45:BP46" si="121">IFERROR((IF((BM$11/BM41)&lt;0,"NM",(BM$11/BM41))),"NA")</f>
        <v>26.164987970758293</v>
      </c>
      <c r="BN45" s="118">
        <f t="shared" si="121"/>
        <v>26.56883666866386</v>
      </c>
      <c r="BO45" s="118">
        <f t="shared" si="121"/>
        <v>24.719739497307426</v>
      </c>
      <c r="BP45" s="119">
        <f t="shared" si="121"/>
        <v>22.170599888789489</v>
      </c>
      <c r="BQ45" s="117"/>
      <c r="BR45" s="118"/>
      <c r="BS45" s="118">
        <f t="shared" ref="BS45:BV46" si="122">IFERROR((IF((BS$11/BS41)&lt;0,"NM",(BS$11/BS41))),"NA")</f>
        <v>47.20603771147892</v>
      </c>
      <c r="BT45" s="118">
        <f t="shared" si="122"/>
        <v>23.282901675520176</v>
      </c>
      <c r="BU45" s="118">
        <f t="shared" si="122"/>
        <v>24.102168486735792</v>
      </c>
      <c r="BV45" s="119">
        <f t="shared" si="122"/>
        <v>21.61883696479142</v>
      </c>
      <c r="BW45" s="117">
        <f ca="1">(BW17*1000)/BW32</f>
        <v>28.99323418915554</v>
      </c>
      <c r="BX45" s="118">
        <f t="shared" ref="BX45:CB45" ca="1" si="123">(BX17*1000)/BX32</f>
        <v>32.464114938719504</v>
      </c>
      <c r="BY45" s="118">
        <f t="shared" ca="1" si="123"/>
        <v>24.663634731695097</v>
      </c>
      <c r="BZ45" s="118">
        <f t="shared" ca="1" si="123"/>
        <v>34.099113900835484</v>
      </c>
      <c r="CA45" s="118">
        <f t="shared" ca="1" si="123"/>
        <v>31.025002826856657</v>
      </c>
      <c r="CB45" s="119">
        <f t="shared" ca="1" si="123"/>
        <v>27.692573982571489</v>
      </c>
    </row>
    <row r="46" spans="2:80" s="17" customFormat="1">
      <c r="B46" s="27" t="s">
        <v>274</v>
      </c>
      <c r="C46" s="117"/>
      <c r="D46" s="118"/>
      <c r="E46" s="118">
        <f t="shared" si="111"/>
        <v>6.0443589003951885</v>
      </c>
      <c r="F46" s="118">
        <f t="shared" si="111"/>
        <v>4.9075727437119845</v>
      </c>
      <c r="G46" s="118">
        <f t="shared" si="111"/>
        <v>4.6042680705237453</v>
      </c>
      <c r="H46" s="119">
        <f t="shared" si="111"/>
        <v>4.2474120044939365</v>
      </c>
      <c r="I46" s="117"/>
      <c r="J46" s="118"/>
      <c r="K46" s="118">
        <f t="shared" si="112"/>
        <v>7.4873050007655886</v>
      </c>
      <c r="L46" s="118">
        <f t="shared" si="112"/>
        <v>7.17320043355023</v>
      </c>
      <c r="M46" s="118">
        <f t="shared" si="112"/>
        <v>7.3961058247480738</v>
      </c>
      <c r="N46" s="119">
        <f t="shared" si="112"/>
        <v>7.5091263601089935</v>
      </c>
      <c r="O46" s="117"/>
      <c r="P46" s="118"/>
      <c r="Q46" s="118">
        <f t="shared" si="113"/>
        <v>10.573942301328469</v>
      </c>
      <c r="R46" s="118">
        <f t="shared" si="113"/>
        <v>8.957595248412547</v>
      </c>
      <c r="S46" s="118">
        <f t="shared" si="113"/>
        <v>8.9432737346086171</v>
      </c>
      <c r="T46" s="119">
        <f t="shared" si="113"/>
        <v>8.9208180719757504</v>
      </c>
      <c r="U46" s="117"/>
      <c r="V46" s="118"/>
      <c r="W46" s="118">
        <f t="shared" ref="W46:Z46" si="124">IFERROR((IF((W$11/W42)&lt;0,"NM",(W$11/W42))),"NA")</f>
        <v>10.945280264203598</v>
      </c>
      <c r="X46" s="118">
        <f t="shared" si="124"/>
        <v>9.0822343618705812</v>
      </c>
      <c r="Y46" s="118">
        <f t="shared" si="124"/>
        <v>7.9482116263158069</v>
      </c>
      <c r="Z46" s="119">
        <f t="shared" si="124"/>
        <v>6.9365933381066629</v>
      </c>
      <c r="AA46" s="117"/>
      <c r="AB46" s="118"/>
      <c r="AC46" s="118">
        <f t="shared" ref="AC46:AF46" si="125">IFERROR((IF((AC$11/AC42)&lt;0,"NM",(AC$11/AC42))),"NA")</f>
        <v>11.417819487365932</v>
      </c>
      <c r="AD46" s="118">
        <f t="shared" si="125"/>
        <v>10.701514547987419</v>
      </c>
      <c r="AE46" s="118">
        <f t="shared" si="125"/>
        <v>9.296547131863143</v>
      </c>
      <c r="AF46" s="119">
        <f t="shared" si="125"/>
        <v>7.9428113054039455</v>
      </c>
      <c r="AG46" s="117"/>
      <c r="AH46" s="118"/>
      <c r="AI46" s="118">
        <f t="shared" si="116"/>
        <v>7.3159329382738569</v>
      </c>
      <c r="AJ46" s="118">
        <f t="shared" si="116"/>
        <v>6.610536579264549</v>
      </c>
      <c r="AK46" s="118">
        <f t="shared" si="116"/>
        <v>6.1348967884914387</v>
      </c>
      <c r="AL46" s="119">
        <f t="shared" si="116"/>
        <v>5.6613816774939494</v>
      </c>
      <c r="AM46" s="117"/>
      <c r="AN46" s="118"/>
      <c r="AO46" s="118">
        <f t="shared" si="117"/>
        <v>13.736538800020707</v>
      </c>
      <c r="AP46" s="118">
        <f t="shared" si="117"/>
        <v>11.86309171063532</v>
      </c>
      <c r="AQ46" s="118">
        <f t="shared" si="117"/>
        <v>10.772146630915245</v>
      </c>
      <c r="AR46" s="119">
        <f t="shared" si="117"/>
        <v>9.3873398550953961</v>
      </c>
      <c r="AS46" s="117"/>
      <c r="AT46" s="118"/>
      <c r="AU46" s="118">
        <f t="shared" si="118"/>
        <v>20.856364315477286</v>
      </c>
      <c r="AV46" s="118">
        <f t="shared" si="118"/>
        <v>16.680516074726487</v>
      </c>
      <c r="AW46" s="118">
        <f t="shared" si="118"/>
        <v>14.339139103680925</v>
      </c>
      <c r="AX46" s="119">
        <f t="shared" si="118"/>
        <v>12.11758846686236</v>
      </c>
      <c r="AY46" s="117"/>
      <c r="AZ46" s="118"/>
      <c r="BA46" s="118">
        <f t="shared" si="119"/>
        <v>17.423819050893005</v>
      </c>
      <c r="BB46" s="118">
        <f t="shared" si="119"/>
        <v>17.367271629221108</v>
      </c>
      <c r="BC46" s="118">
        <f t="shared" si="119"/>
        <v>16.483227437362554</v>
      </c>
      <c r="BD46" s="119">
        <f t="shared" si="119"/>
        <v>15.460157151442619</v>
      </c>
      <c r="BE46" s="117"/>
      <c r="BF46" s="118"/>
      <c r="BG46" s="118">
        <f t="shared" si="120"/>
        <v>5.0732081147379544</v>
      </c>
      <c r="BH46" s="118">
        <f t="shared" si="120"/>
        <v>5.3200089490827187</v>
      </c>
      <c r="BI46" s="118">
        <f t="shared" si="120"/>
        <v>5.2172655146157378</v>
      </c>
      <c r="BJ46" s="119">
        <f t="shared" si="120"/>
        <v>5.0508467877164129</v>
      </c>
      <c r="BK46" s="117"/>
      <c r="BL46" s="118"/>
      <c r="BM46" s="118">
        <f t="shared" si="121"/>
        <v>3.7962676441755838</v>
      </c>
      <c r="BN46" s="118">
        <f t="shared" si="121"/>
        <v>3.8207410930220451</v>
      </c>
      <c r="BO46" s="118">
        <f t="shared" si="121"/>
        <v>3.8505982924830526</v>
      </c>
      <c r="BP46" s="119">
        <f t="shared" si="121"/>
        <v>3.7865186015465193</v>
      </c>
      <c r="BQ46" s="117"/>
      <c r="BR46" s="118"/>
      <c r="BS46" s="118">
        <f t="shared" si="122"/>
        <v>5.1553167721071</v>
      </c>
      <c r="BT46" s="118">
        <f t="shared" si="122"/>
        <v>4.3092153355668703</v>
      </c>
      <c r="BU46" s="118">
        <f t="shared" si="122"/>
        <v>3.8213079046997298</v>
      </c>
      <c r="BV46" s="119">
        <f t="shared" si="122"/>
        <v>3.3865111860037085</v>
      </c>
      <c r="BW46" s="117">
        <f ca="1">(BW17*1000)/BW35</f>
        <v>7.5989186838728804</v>
      </c>
      <c r="BX46" s="118">
        <f t="shared" ref="BX46:CB46" ca="1" si="126">(BX17*1000)/BX35</f>
        <v>9.1547594254919513</v>
      </c>
      <c r="BY46" s="118">
        <f t="shared" ca="1" si="126"/>
        <v>6.9794516578011407</v>
      </c>
      <c r="BZ46" s="118">
        <f t="shared" ca="1" si="126"/>
        <v>9.5444034829386197</v>
      </c>
      <c r="CA46" s="118">
        <f t="shared" ca="1" si="126"/>
        <v>9.3105260431904444</v>
      </c>
      <c r="CB46" s="119">
        <f t="shared" ca="1" si="126"/>
        <v>8.9713205077130542</v>
      </c>
    </row>
    <row r="47" spans="2:80" s="17" customFormat="1">
      <c r="B47" s="27" t="s">
        <v>291</v>
      </c>
      <c r="C47" s="117"/>
      <c r="D47" s="118"/>
      <c r="E47" s="118">
        <f t="shared" ref="E47:F47" si="127">IFERROR((IF((((E$17*1000)+E$38)/E26)&lt;0,"NM",((E$17*1000)+E$38)/E26)),"NA")</f>
        <v>1.8475820741701159</v>
      </c>
      <c r="F47" s="118">
        <f t="shared" si="127"/>
        <v>3.0985078072531897</v>
      </c>
      <c r="G47" s="118">
        <f>IFERROR((IF((((G$17*1000)+G$38)/G26)&lt;0,"NM",((G$17*1000)+G$38)/G26)),"NA")</f>
        <v>3.0249976746670861</v>
      </c>
      <c r="H47" s="119">
        <f>IFERROR((IF((((H$17*1000)+H$38)/H26)&lt;0,"NM",((H$17*1000)+H$38)/H26)),"NA")</f>
        <v>2.6820012796984849</v>
      </c>
      <c r="I47" s="117"/>
      <c r="J47" s="118"/>
      <c r="K47" s="118">
        <f t="shared" ref="K47:L47" si="128">IFERROR((IF((((K$17*1000)+K$38)/K26)&lt;0,"NM",((K$17*1000)+K$38)/K26)),"NA")</f>
        <v>2.7268009087683329</v>
      </c>
      <c r="L47" s="118">
        <f t="shared" si="128"/>
        <v>4.1797296915640549</v>
      </c>
      <c r="M47" s="118">
        <f>IFERROR((IF((((M$17*1000)+M$38)/M26)&lt;0,"NM",((M$17*1000)+M$38)/M26)),"NA")</f>
        <v>3.9538503995209187</v>
      </c>
      <c r="N47" s="119">
        <f>IFERROR((IF((((N$17*1000)+N$38)/N26)&lt;0,"NM",((N$17*1000)+N$38)/N26)),"NA")</f>
        <v>3.6119059902995811</v>
      </c>
      <c r="O47" s="117"/>
      <c r="P47" s="118"/>
      <c r="Q47" s="118">
        <f t="shared" ref="Q47:R47" si="129">IFERROR((IF((((Q$17*1000)+Q$38)/Q26)&lt;0,"NM",((Q$17*1000)+Q$38)/Q26)),"NA")</f>
        <v>3.7805088201026114</v>
      </c>
      <c r="R47" s="118">
        <f t="shared" si="129"/>
        <v>5.4221920510901214</v>
      </c>
      <c r="S47" s="118">
        <f>IFERROR((IF((((S$17*1000)+S$38)/S26)&lt;0,"NM",((S$17*1000)+S$38)/S26)),"NA")</f>
        <v>4.9973629406904356</v>
      </c>
      <c r="T47" s="119">
        <f>IFERROR((IF((((T$17*1000)+T$38)/T26)&lt;0,"NM",((T$17*1000)+T$38)/T26)),"NA")</f>
        <v>4.5754522343966038</v>
      </c>
      <c r="U47" s="117"/>
      <c r="V47" s="118"/>
      <c r="W47" s="118">
        <f t="shared" ref="W47:X47" si="130">IFERROR((IF((((W$17*1000)+W$38)/W26)&lt;0,"NM",((W$17*1000)+W$38)/W26)),"NA")</f>
        <v>4.0104476388512191</v>
      </c>
      <c r="X47" s="118">
        <f t="shared" si="130"/>
        <v>4.8633364965634769</v>
      </c>
      <c r="Y47" s="118">
        <f>IFERROR((IF((((Y$17*1000)+Y$38)/Y26)&lt;0,"NM",((Y$17*1000)+Y$38)/Y26)),"NA")</f>
        <v>4.5088350902396748</v>
      </c>
      <c r="Z47" s="119">
        <f>IFERROR((IF((((Z$17*1000)+Z$38)/Z26)&lt;0,"NM",((Z$17*1000)+Z$38)/Z26)),"NA")</f>
        <v>3.9818279766052722</v>
      </c>
      <c r="AA47" s="117"/>
      <c r="AB47" s="118"/>
      <c r="AC47" s="118">
        <f t="shared" ref="AC47:AD47" si="131">IFERROR((IF((((AC$17*1000)+AC$38)/AC26)&lt;0,"NM",((AC$17*1000)+AC$38)/AC26)),"NA")</f>
        <v>4.1005153738644307</v>
      </c>
      <c r="AD47" s="118">
        <f t="shared" si="131"/>
        <v>5.6950220836354752</v>
      </c>
      <c r="AE47" s="118">
        <f>IFERROR((IF((((AE$17*1000)+AE$38)/AE26)&lt;0,"NM",((AE$17*1000)+AE$38)/AE26)),"NA")</f>
        <v>5.125845960248288</v>
      </c>
      <c r="AF47" s="119">
        <f>IFERROR((IF((((AF$17*1000)+AF$38)/AF26)&lt;0,"NM",((AF$17*1000)+AF$38)/AF26)),"NA")</f>
        <v>4.4928705132469444</v>
      </c>
      <c r="AG47" s="117"/>
      <c r="AH47" s="118"/>
      <c r="AI47" s="118">
        <f t="shared" ref="AI47:AJ47" si="132">IFERROR((IF((((AI$17*1000)+AI$38)/AI26)&lt;0,"NM",((AI$17*1000)+AI$38)/AI26)),"NA")</f>
        <v>2.39084190310541</v>
      </c>
      <c r="AJ47" s="118">
        <f t="shared" si="132"/>
        <v>4.4942089616987353</v>
      </c>
      <c r="AK47" s="118">
        <f>IFERROR((IF((((AK$17*1000)+AK$38)/AK26)&lt;0,"NM",((AK$17*1000)+AK$38)/AK26)),"NA")</f>
        <v>4.2406936064935268</v>
      </c>
      <c r="AL47" s="119">
        <f>IFERROR((IF((((AL$17*1000)+AL$38)/AL26)&lt;0,"NM",((AL$17*1000)+AL$38)/AL26)),"NA")</f>
        <v>3.8288372670854791</v>
      </c>
      <c r="AM47" s="117"/>
      <c r="AN47" s="118"/>
      <c r="AO47" s="118">
        <f t="shared" ref="AO47:AP47" si="133">IFERROR((IF((((AO$17*1000)+AO$38)/AO26)&lt;0,"NM",((AO$17*1000)+AO$38)/AO26)),"NA")</f>
        <v>2.8795287350585181</v>
      </c>
      <c r="AP47" s="118">
        <f t="shared" si="133"/>
        <v>4.5869302274909618</v>
      </c>
      <c r="AQ47" s="118">
        <f>IFERROR((IF((((AQ$17*1000)+AQ$38)/AQ26)&lt;0,"NM",((AQ$17*1000)+AQ$38)/AQ26)),"NA")</f>
        <v>4.0151487172287581</v>
      </c>
      <c r="AR47" s="119">
        <f>IFERROR((IF((((AR$17*1000)+AR$38)/AR26)&lt;0,"NM",((AR$17*1000)+AR$38)/AR26)),"NA")</f>
        <v>3.4722487518461231</v>
      </c>
      <c r="AS47" s="117"/>
      <c r="AT47" s="118"/>
      <c r="AU47" s="118">
        <f t="shared" ref="AU47:AV47" si="134">IFERROR((IF((((AU$17*1000)+AU$38)/AU26)&lt;0,"NM",((AU$17*1000)+AU$38)/AU26)),"NA")</f>
        <v>4.1675905133432458</v>
      </c>
      <c r="AV47" s="118">
        <f t="shared" si="134"/>
        <v>8.388377356938344</v>
      </c>
      <c r="AW47" s="118">
        <f>IFERROR((IF((((AW$17*1000)+AW$38)/AW26)&lt;0,"NM",((AW$17*1000)+AW$38)/AW26)),"NA")</f>
        <v>7.1030566986278645</v>
      </c>
      <c r="AX47" s="119">
        <f>IFERROR((IF((((AX$17*1000)+AX$38)/AX26)&lt;0,"NM",((AX$17*1000)+AX$38)/AX26)),"NA")</f>
        <v>5.9919720513304977</v>
      </c>
      <c r="AY47" s="117"/>
      <c r="AZ47" s="118"/>
      <c r="BA47" s="118">
        <f t="shared" ref="BA47:BB47" si="135">IFERROR((IF((((BA$17*1000)+BA$38)/BA26)&lt;0,"NM",((BA$17*1000)+BA$38)/BA26)),"NA")</f>
        <v>4.9932792360439642</v>
      </c>
      <c r="BB47" s="118">
        <f t="shared" si="135"/>
        <v>6.2595183514037087</v>
      </c>
      <c r="BC47" s="118">
        <f>IFERROR((IF((((BC$17*1000)+BC$38)/BC26)&lt;0,"NM",((BC$17*1000)+BC$38)/BC26)),"NA")</f>
        <v>5.8496233042574488</v>
      </c>
      <c r="BD47" s="119">
        <f>IFERROR((IF((((BD$17*1000)+BD$38)/BD26)&lt;0,"NM",((BD$17*1000)+BD$38)/BD26)),"NA")</f>
        <v>5.4036817125689751</v>
      </c>
      <c r="BE47" s="117"/>
      <c r="BF47" s="118"/>
      <c r="BG47" s="118">
        <f t="shared" ref="BG47:BH47" si="136">IFERROR((IF((((BG$17*1000)+BG$38)/BG26)&lt;0,"NM",((BG$17*1000)+BG$38)/BG26)),"NA")</f>
        <v>1.9563341477419862</v>
      </c>
      <c r="BH47" s="118">
        <f t="shared" si="136"/>
        <v>2.9592128164937348</v>
      </c>
      <c r="BI47" s="118">
        <f>IFERROR((IF((((BI$17*1000)+BI$38)/BI26)&lt;0,"NM",((BI$17*1000)+BI$38)/BI26)),"NA")</f>
        <v>2.8788176049448166</v>
      </c>
      <c r="BJ47" s="119">
        <f>IFERROR((IF((((BJ$17*1000)+BJ$38)/BJ26)&lt;0,"NM",((BJ$17*1000)+BJ$38)/BJ26)),"NA")</f>
        <v>2.7067580915544966</v>
      </c>
      <c r="BK47" s="117"/>
      <c r="BL47" s="118"/>
      <c r="BM47" s="118">
        <f t="shared" ref="BM47:BN47" si="137">IFERROR((IF((((BM$17*1000)+BM$38)/BM26)&lt;0,"NM",((BM$17*1000)+BM$38)/BM26)),"NA")</f>
        <v>2.2798144828683706</v>
      </c>
      <c r="BN47" s="118">
        <f t="shared" si="137"/>
        <v>3.2111045000327723</v>
      </c>
      <c r="BO47" s="118">
        <f>IFERROR((IF((((BO$17*1000)+BO$38)/BO26)&lt;0,"NM",((BO$17*1000)+BO$38)/BO26)),"NA")</f>
        <v>3.2559566693394006</v>
      </c>
      <c r="BP47" s="119">
        <f>IFERROR((IF((((BP$17*1000)+BP$38)/BP26)&lt;0,"NM",((BP$17*1000)+BP$38)/BP26)),"NA")</f>
        <v>3.0882958907609499</v>
      </c>
      <c r="BQ47" s="117"/>
      <c r="BR47" s="118"/>
      <c r="BS47" s="118">
        <f t="shared" ref="BS47:BT47" si="138">IFERROR((IF((((BS$17*1000)+BS$38)/BS26)&lt;0,"NM",((BS$17*1000)+BS$38)/BS26)),"NA")</f>
        <v>1.036043767918652</v>
      </c>
      <c r="BT47" s="118">
        <f t="shared" si="138"/>
        <v>2.8752437879962467</v>
      </c>
      <c r="BU47" s="118">
        <f>IFERROR((IF((((BU$17*1000)+BU$38)/BU26)&lt;0,"NM",((BU$17*1000)+BU$38)/BU26)),"NA")</f>
        <v>2.5595342599087512</v>
      </c>
      <c r="BV47" s="119">
        <f>IFERROR((IF((((BV$17*1000)+BV$38)/BV26)&lt;0,"NM",((BV$17*1000)+BV$38)/BV26)),"NA")</f>
        <v>2.2366702225968127</v>
      </c>
      <c r="BW47" s="117">
        <f t="shared" ref="BW47:CB47" ca="1" si="139">IFERROR((IF((((BW$17*1000)+BW$38)/BW26)&lt;0,"NM",((BW$17*1000)+BW$38)/BW26)),"NA")</f>
        <v>4.8060229601567546</v>
      </c>
      <c r="BX47" s="118">
        <f t="shared" ca="1" si="139"/>
        <v>5.3511211126459646</v>
      </c>
      <c r="BY47" s="118">
        <f t="shared" ca="1" si="139"/>
        <v>3.631320133052427</v>
      </c>
      <c r="BZ47" s="118">
        <f t="shared" ca="1" si="139"/>
        <v>5.0166568847382678</v>
      </c>
      <c r="CA47" s="118">
        <f t="shared" ca="1" si="139"/>
        <v>4.7254161622853781</v>
      </c>
      <c r="CB47" s="119">
        <f t="shared" ca="1" si="139"/>
        <v>4.3400919718869737</v>
      </c>
    </row>
    <row r="48" spans="2:80" s="17" customFormat="1">
      <c r="B48" s="27" t="s">
        <v>275</v>
      </c>
      <c r="C48" s="117"/>
      <c r="D48" s="118"/>
      <c r="E48" s="118">
        <f t="shared" ref="E48:F48" si="140">IFERROR((IF((((E$17*1000)+E$38)/E28)&lt;0,"NM",((E$17*1000)+E$38)/E28)),"NA")</f>
        <v>10.85118519964854</v>
      </c>
      <c r="F48" s="118">
        <f t="shared" si="140"/>
        <v>16.998507061713234</v>
      </c>
      <c r="G48" s="118">
        <f>IFERROR((IF((((G$17*1000)+G$38)/G28)&lt;0,"NM",((G$17*1000)+G$38)/G28)),"NA")</f>
        <v>16.279696414867196</v>
      </c>
      <c r="H48" s="119">
        <f>IFERROR((IF((((H$17*1000)+H$38)/H28)&lt;0,"NM",((H$17*1000)+H$38)/H28)),"NA")</f>
        <v>13.753852716402488</v>
      </c>
      <c r="I48" s="117"/>
      <c r="J48" s="118"/>
      <c r="K48" s="118">
        <f t="shared" ref="K48:L48" si="141">IFERROR((IF((((K$17*1000)+K$38)/K28)&lt;0,"NM",((K$17*1000)+K$38)/K28)),"NA")</f>
        <v>12.225476733395201</v>
      </c>
      <c r="L48" s="118">
        <f t="shared" si="141"/>
        <v>18.983745024333874</v>
      </c>
      <c r="M48" s="118">
        <f>IFERROR((IF((((M$17*1000)+M$38)/M28)&lt;0,"NM",((M$17*1000)+M$38)/M28)),"NA")</f>
        <v>18.072350476047205</v>
      </c>
      <c r="N48" s="119">
        <f>IFERROR((IF((((N$17*1000)+N$38)/N28)&lt;0,"NM",((N$17*1000)+N$38)/N28)),"NA")</f>
        <v>16.074467223148922</v>
      </c>
      <c r="O48" s="117"/>
      <c r="P48" s="118"/>
      <c r="Q48" s="118">
        <f t="shared" ref="Q48:R48" si="142">IFERROR((IF((((Q$17*1000)+Q$38)/Q28)&lt;0,"NM",((Q$17*1000)+Q$38)/Q28)),"NA")</f>
        <v>15.520689000132059</v>
      </c>
      <c r="R48" s="118">
        <f t="shared" si="142"/>
        <v>22.63106193821535</v>
      </c>
      <c r="S48" s="118">
        <f>IFERROR((IF((((S$17*1000)+S$38)/S28)&lt;0,"NM",((S$17*1000)+S$38)/S28)),"NA")</f>
        <v>20.891350898438422</v>
      </c>
      <c r="T48" s="119">
        <f>IFERROR((IF((((T$17*1000)+T$38)/T28)&lt;0,"NM",((T$17*1000)+T$38)/T28)),"NA")</f>
        <v>18.717119040406164</v>
      </c>
      <c r="U48" s="117"/>
      <c r="V48" s="118"/>
      <c r="W48" s="118">
        <f t="shared" ref="W48:X48" si="143">IFERROR((IF((((W$17*1000)+W$38)/W28)&lt;0,"NM",((W$17*1000)+W$38)/W28)),"NA")</f>
        <v>21.506623355635284</v>
      </c>
      <c r="X48" s="118">
        <f t="shared" si="143"/>
        <v>27.042477745005009</v>
      </c>
      <c r="Y48" s="118">
        <f>IFERROR((IF((((Y$17*1000)+Y$38)/Y28)&lt;0,"NM",((Y$17*1000)+Y$38)/Y28)),"NA")</f>
        <v>24.973470371658596</v>
      </c>
      <c r="Z48" s="119">
        <f>IFERROR((IF((((Z$17*1000)+Z$38)/Z28)&lt;0,"NM",((Z$17*1000)+Z$38)/Z28)),"NA")</f>
        <v>21.446493086808321</v>
      </c>
      <c r="AA48" s="117"/>
      <c r="AB48" s="118"/>
      <c r="AC48" s="118">
        <f t="shared" ref="AC48:AD48" si="144">IFERROR((IF((((AC$17*1000)+AC$38)/AC28)&lt;0,"NM",((AC$17*1000)+AC$38)/AC28)),"NA")</f>
        <v>19.180416763950504</v>
      </c>
      <c r="AD48" s="118">
        <f t="shared" si="144"/>
        <v>28.631516517404847</v>
      </c>
      <c r="AE48" s="118">
        <f>IFERROR((IF((((AE$17*1000)+AE$38)/AE28)&lt;0,"NM",((AE$17*1000)+AE$38)/AE28)),"NA")</f>
        <v>27.306041647229637</v>
      </c>
      <c r="AF48" s="119">
        <f>IFERROR((IF((((AF$17*1000)+AF$38)/AF28)&lt;0,"NM",((AF$17*1000)+AF$38)/AF28)),"NA")</f>
        <v>23.27912183029505</v>
      </c>
      <c r="AG48" s="117"/>
      <c r="AH48" s="118"/>
      <c r="AI48" s="118">
        <f t="shared" ref="AI48:AJ48" si="145">IFERROR((IF((((AI$17*1000)+AI$38)/AI28)&lt;0,"NM",((AI$17*1000)+AI$38)/AI28)),"NA")</f>
        <v>13.553834018077239</v>
      </c>
      <c r="AJ48" s="118">
        <f t="shared" si="145"/>
        <v>24.639287241088628</v>
      </c>
      <c r="AK48" s="118">
        <f>IFERROR((IF((((AK$17*1000)+AK$38)/AK28)&lt;0,"NM",((AK$17*1000)+AK$38)/AK28)),"NA")</f>
        <v>23.839191070357771</v>
      </c>
      <c r="AL48" s="119">
        <f>IFERROR((IF((((AL$17*1000)+AL$38)/AL28)&lt;0,"NM",((AL$17*1000)+AL$38)/AL28)),"NA")</f>
        <v>21.355344508769399</v>
      </c>
      <c r="AM48" s="117"/>
      <c r="AN48" s="118"/>
      <c r="AO48" s="118">
        <f t="shared" ref="AO48:AP48" si="146">IFERROR((IF((((AO$17*1000)+AO$38)/AO28)&lt;0,"NM",((AO$17*1000)+AO$38)/AO28)),"NA")</f>
        <v>16.411798463945384</v>
      </c>
      <c r="AP48" s="118">
        <f t="shared" si="146"/>
        <v>28.111178028157983</v>
      </c>
      <c r="AQ48" s="118">
        <f>IFERROR((IF((((AQ$17*1000)+AQ$38)/AQ28)&lt;0,"NM",((AQ$17*1000)+AQ$38)/AQ28)),"NA")</f>
        <v>23.437526266670652</v>
      </c>
      <c r="AR48" s="119">
        <f>IFERROR((IF((((AR$17*1000)+AR$38)/AR28)&lt;0,"NM",((AR$17*1000)+AR$38)/AR28)),"NA")</f>
        <v>19.076700512610497</v>
      </c>
      <c r="AS48" s="117"/>
      <c r="AT48" s="118"/>
      <c r="AU48" s="118">
        <f t="shared" ref="AU48:AV48" si="147">IFERROR((IF((((AU$17*1000)+AU$38)/AU28)&lt;0,"NM",((AU$17*1000)+AU$38)/AU28)),"NA")</f>
        <v>22.909140459145863</v>
      </c>
      <c r="AV48" s="118">
        <f t="shared" si="147"/>
        <v>47.780016493630477</v>
      </c>
      <c r="AW48" s="118">
        <f>IFERROR((IF((((AW$17*1000)+AW$38)/AW28)&lt;0,"NM",((AW$17*1000)+AW$38)/AW28)),"NA")</f>
        <v>41.521682243087561</v>
      </c>
      <c r="AX48" s="119">
        <f>IFERROR((IF((((AX$17*1000)+AX$38)/AX28)&lt;0,"NM",((AX$17*1000)+AX$38)/AX28)),"NA")</f>
        <v>33.105177123458702</v>
      </c>
      <c r="AY48" s="117"/>
      <c r="AZ48" s="118"/>
      <c r="BA48" s="118">
        <f t="shared" ref="BA48:BB48" si="148">IFERROR((IF((((BA$17*1000)+BA$38)/BA28)&lt;0,"NM",((BA$17*1000)+BA$38)/BA28)),"NA")</f>
        <v>18.8025702544283</v>
      </c>
      <c r="BB48" s="118">
        <f t="shared" si="148"/>
        <v>23.033969174559996</v>
      </c>
      <c r="BC48" s="118">
        <f>IFERROR((IF((((BC$17*1000)+BC$38)/BC28)&lt;0,"NM",((BC$17*1000)+BC$38)/BC28)),"NA")</f>
        <v>21.004572287797146</v>
      </c>
      <c r="BD48" s="119">
        <f>IFERROR((IF((((BD$17*1000)+BD$38)/BD28)&lt;0,"NM",((BD$17*1000)+BD$38)/BD28)),"NA")</f>
        <v>19.274942338531741</v>
      </c>
      <c r="BE48" s="117"/>
      <c r="BF48" s="118"/>
      <c r="BG48" s="118">
        <f t="shared" ref="BG48:BH48" si="149">IFERROR((IF((((BG$17*1000)+BG$38)/BG28)&lt;0,"NM",((BG$17*1000)+BG$38)/BG28)),"NA")</f>
        <v>12.984772260209983</v>
      </c>
      <c r="BH48" s="118">
        <f t="shared" si="149"/>
        <v>26.665450423733599</v>
      </c>
      <c r="BI48" s="118">
        <f>IFERROR((IF((((BI$17*1000)+BI$38)/BI28)&lt;0,"NM",((BI$17*1000)+BI$38)/BI28)),"NA")</f>
        <v>22.862270513444319</v>
      </c>
      <c r="BJ48" s="119">
        <f>IFERROR((IF((((BJ$17*1000)+BJ$38)/BJ28)&lt;0,"NM",((BJ$17*1000)+BJ$38)/BJ28)),"NA")</f>
        <v>17.356908321639295</v>
      </c>
      <c r="BK48" s="117"/>
      <c r="BL48" s="118"/>
      <c r="BM48" s="118">
        <f t="shared" ref="BM48:BN48" si="150">IFERROR((IF((((BM$17*1000)+BM$38)/BM28)&lt;0,"NM",((BM$17*1000)+BM$38)/BM28)),"NA")</f>
        <v>11.924011664200501</v>
      </c>
      <c r="BN48" s="118">
        <f t="shared" si="150"/>
        <v>16.942001289930367</v>
      </c>
      <c r="BO48" s="118">
        <f>IFERROR((IF((((BO$17*1000)+BO$38)/BO28)&lt;0,"NM",((BO$17*1000)+BO$38)/BO28)),"NA")</f>
        <v>16.563020859255545</v>
      </c>
      <c r="BP48" s="119">
        <f>IFERROR((IF((((BP$17*1000)+BP$38)/BP28)&lt;0,"NM",((BP$17*1000)+BP$38)/BP28)),"NA")</f>
        <v>15.298400562356194</v>
      </c>
      <c r="BQ48" s="117"/>
      <c r="BR48" s="118"/>
      <c r="BS48" s="118">
        <f t="shared" ref="BS48:BT48" si="151">IFERROR((IF((((BS$17*1000)+BS$38)/BS28)&lt;0,"NM",((BS$17*1000)+BS$38)/BS28)),"NA")</f>
        <v>9.0947872533043643</v>
      </c>
      <c r="BT48" s="118">
        <f t="shared" si="151"/>
        <v>16.171967871485943</v>
      </c>
      <c r="BU48" s="118">
        <f>IFERROR((IF((((BU$17*1000)+BU$38)/BU28)&lt;0,"NM",((BU$17*1000)+BU$38)/BU28)),"NA")</f>
        <v>15.912601299690023</v>
      </c>
      <c r="BV48" s="119">
        <f>IFERROR((IF((((BV$17*1000)+BV$38)/BV28)&lt;0,"NM",((BV$17*1000)+BV$38)/BV28)),"NA")</f>
        <v>13.393234865849195</v>
      </c>
      <c r="BW48" s="117">
        <f t="shared" ref="BW48:CB48" ca="1" si="152">IFERROR((IF((((BW$17*1000)+BW$38)/BW28)&lt;0,"NM",((BW$17*1000)+BW$38)/BW28)),"NA")</f>
        <v>18.839821062727719</v>
      </c>
      <c r="BX48" s="118">
        <f t="shared" ca="1" si="152"/>
        <v>22.135842041714952</v>
      </c>
      <c r="BY48" s="118">
        <f t="shared" ca="1" si="152"/>
        <v>16.038378430392545</v>
      </c>
      <c r="BZ48" s="118">
        <f t="shared" ca="1" si="152"/>
        <v>22.315911574935303</v>
      </c>
      <c r="CA48" s="118">
        <f t="shared" ca="1" si="152"/>
        <v>20.651221287920045</v>
      </c>
      <c r="CB48" s="119">
        <f t="shared" ca="1" si="152"/>
        <v>18.485958957371299</v>
      </c>
    </row>
    <row r="49" spans="2:80" s="17" customFormat="1">
      <c r="B49" s="27" t="s">
        <v>63</v>
      </c>
      <c r="C49" s="117"/>
      <c r="D49" s="118"/>
      <c r="E49" s="118">
        <f t="shared" ref="E49:H49" si="153">IFERROR((E43/E$11*100),"NA")</f>
        <v>1.367377527676247</v>
      </c>
      <c r="F49" s="118">
        <f t="shared" si="153"/>
        <v>1.5777433011649005</v>
      </c>
      <c r="G49" s="118">
        <f t="shared" si="153"/>
        <v>2.2675370208800243</v>
      </c>
      <c r="H49" s="119">
        <f t="shared" si="153"/>
        <v>2.7371547463576613</v>
      </c>
      <c r="I49" s="117"/>
      <c r="J49" s="118"/>
      <c r="K49" s="118">
        <f t="shared" ref="K49:N49" si="154">IFERROR((K43/K$11*100),"NA")</f>
        <v>2.6538397744236191</v>
      </c>
      <c r="L49" s="118">
        <f t="shared" si="154"/>
        <v>2.6538397744236191</v>
      </c>
      <c r="M49" s="118">
        <f t="shared" si="154"/>
        <v>3.107615935782853</v>
      </c>
      <c r="N49" s="119">
        <f t="shared" si="154"/>
        <v>3.4556637002162311</v>
      </c>
      <c r="O49" s="117"/>
      <c r="P49" s="118"/>
      <c r="Q49" s="118">
        <f t="shared" ref="Q49:T49" si="155">IFERROR((Q43/Q$11*100),"NA")</f>
        <v>1.7565016778523488</v>
      </c>
      <c r="R49" s="118">
        <f t="shared" si="155"/>
        <v>2.4119127516778525</v>
      </c>
      <c r="S49" s="118">
        <f t="shared" si="155"/>
        <v>2.8516993397712196</v>
      </c>
      <c r="T49" s="119">
        <f t="shared" si="155"/>
        <v>3.2094532426990265</v>
      </c>
      <c r="U49" s="117"/>
      <c r="V49" s="118"/>
      <c r="W49" s="118">
        <f t="shared" ref="W49:Z49" si="156">IFERROR((W43/W$11*100),"NA")</f>
        <v>0.97693018878547544</v>
      </c>
      <c r="X49" s="118">
        <f t="shared" si="156"/>
        <v>1.0587837109738132</v>
      </c>
      <c r="Y49" s="118">
        <f t="shared" si="156"/>
        <v>1.1439994604880444</v>
      </c>
      <c r="Z49" s="119">
        <f t="shared" si="156"/>
        <v>1.3279083703002463</v>
      </c>
      <c r="AA49" s="117"/>
      <c r="AB49" s="118"/>
      <c r="AC49" s="118">
        <f t="shared" ref="AC49:AF49" si="157">IFERROR((AC43/AC$11*100),"NA")</f>
        <v>0.83984210968337958</v>
      </c>
      <c r="AD49" s="118">
        <f t="shared" si="157"/>
        <v>0.83984210968337958</v>
      </c>
      <c r="AE49" s="118">
        <f t="shared" si="157"/>
        <v>0.84774865911188524</v>
      </c>
      <c r="AF49" s="119">
        <f t="shared" si="157"/>
        <v>0.85488365330147653</v>
      </c>
      <c r="AG49" s="117"/>
      <c r="AH49" s="118"/>
      <c r="AI49" s="118">
        <f t="shared" ref="AI49:AL49" si="158">IFERROR((AI43/AI$11*100),"NA")</f>
        <v>1.6930013824110801</v>
      </c>
      <c r="AJ49" s="118">
        <f t="shared" si="158"/>
        <v>1.604726076024702</v>
      </c>
      <c r="AK49" s="118">
        <f t="shared" si="158"/>
        <v>1.7999002819518124</v>
      </c>
      <c r="AL49" s="119">
        <f t="shared" si="158"/>
        <v>2.0450098599018181</v>
      </c>
      <c r="AM49" s="117"/>
      <c r="AN49" s="118"/>
      <c r="AO49" s="118">
        <f t="shared" ref="AO49:AR49" si="159">IFERROR((AO43/AO$11*100),"NA")</f>
        <v>0.92296155288281267</v>
      </c>
      <c r="AP49" s="118">
        <f t="shared" si="159"/>
        <v>1.0094891984655765</v>
      </c>
      <c r="AQ49" s="118">
        <f t="shared" si="159"/>
        <v>1.0873135965770433</v>
      </c>
      <c r="AR49" s="119">
        <f t="shared" si="159"/>
        <v>1.3894172936476652</v>
      </c>
      <c r="AS49" s="117"/>
      <c r="AT49" s="118"/>
      <c r="AU49" s="118">
        <f t="shared" ref="AU49:AX49" si="160">IFERROR((AU43/AU$11*100),"NA")</f>
        <v>0.4598377692350139</v>
      </c>
      <c r="AV49" s="118">
        <f t="shared" si="160"/>
        <v>0.47823128000441451</v>
      </c>
      <c r="AW49" s="118">
        <f t="shared" si="160"/>
        <v>0.65660280894652889</v>
      </c>
      <c r="AX49" s="119">
        <f t="shared" si="160"/>
        <v>0.84387967544184561</v>
      </c>
      <c r="AY49" s="117"/>
      <c r="AZ49" s="118"/>
      <c r="BA49" s="118">
        <f t="shared" ref="BA49:BD49" si="161">IFERROR((BA43/BA$11*100),"NA")</f>
        <v>2.6703310263206852</v>
      </c>
      <c r="BB49" s="118">
        <f t="shared" si="161"/>
        <v>1.6910744997208134</v>
      </c>
      <c r="BC49" s="118">
        <f t="shared" si="161"/>
        <v>2.9967748122982871</v>
      </c>
      <c r="BD49" s="119">
        <f t="shared" si="161"/>
        <v>3.2512313979909431</v>
      </c>
      <c r="BE49" s="117"/>
      <c r="BF49" s="118"/>
      <c r="BG49" s="118">
        <f t="shared" ref="BG49:BJ49" si="162">IFERROR((BG43/BG$11*100),"NA")</f>
        <v>3.1058794297605368</v>
      </c>
      <c r="BH49" s="118">
        <f t="shared" si="162"/>
        <v>2.4847035438084295</v>
      </c>
      <c r="BI49" s="118">
        <f t="shared" si="162"/>
        <v>2.3505902139761718</v>
      </c>
      <c r="BJ49" s="119">
        <f t="shared" si="162"/>
        <v>3.359573363971291</v>
      </c>
      <c r="BK49" s="117"/>
      <c r="BL49" s="118"/>
      <c r="BM49" s="118">
        <f t="shared" ref="BM49:BP49" si="163">IFERROR((BM43/BM$11*100),"NA")</f>
        <v>0.18460402436773121</v>
      </c>
      <c r="BN49" s="118">
        <f t="shared" si="163"/>
        <v>0</v>
      </c>
      <c r="BO49" s="118">
        <f t="shared" si="163"/>
        <v>3.6408150664291248</v>
      </c>
      <c r="BP49" s="119">
        <f t="shared" si="163"/>
        <v>3.1573345038532459</v>
      </c>
      <c r="BQ49" s="117"/>
      <c r="BR49" s="118"/>
      <c r="BS49" s="118">
        <f t="shared" ref="BS49:BV49" si="164">IFERROR((BS43/BS$11*100),"NA")</f>
        <v>0.73746312684365778</v>
      </c>
      <c r="BT49" s="118">
        <f t="shared" si="164"/>
        <v>1.0324483775811208</v>
      </c>
      <c r="BU49" s="118">
        <f t="shared" si="164"/>
        <v>0.99601758620409842</v>
      </c>
      <c r="BV49" s="119">
        <f t="shared" si="164"/>
        <v>1.1104290077000765</v>
      </c>
      <c r="BW49" s="117"/>
      <c r="BX49" s="118"/>
      <c r="BY49" s="118"/>
      <c r="BZ49" s="118"/>
      <c r="CA49" s="118"/>
      <c r="CB49" s="119"/>
    </row>
    <row r="50" spans="2:80" s="17" customFormat="1" hidden="1">
      <c r="B50" s="27" t="s">
        <v>46</v>
      </c>
      <c r="C50" s="117"/>
      <c r="D50" s="118"/>
      <c r="E50" s="118"/>
      <c r="F50" s="118"/>
      <c r="G50" s="118"/>
      <c r="H50" s="119"/>
      <c r="I50" s="117"/>
      <c r="J50" s="118"/>
      <c r="K50" s="118"/>
      <c r="L50" s="118"/>
      <c r="M50" s="118"/>
      <c r="N50" s="119"/>
      <c r="O50" s="117"/>
      <c r="P50" s="118"/>
      <c r="Q50" s="118"/>
      <c r="R50" s="118"/>
      <c r="S50" s="118"/>
      <c r="T50" s="119"/>
      <c r="U50" s="117"/>
      <c r="V50" s="118"/>
      <c r="W50" s="118"/>
      <c r="X50" s="118"/>
      <c r="Y50" s="118"/>
      <c r="Z50" s="119"/>
      <c r="AA50" s="117"/>
      <c r="AB50" s="118"/>
      <c r="AC50" s="118"/>
      <c r="AD50" s="118"/>
      <c r="AE50" s="118"/>
      <c r="AF50" s="119"/>
      <c r="AG50" s="117"/>
      <c r="AH50" s="118"/>
      <c r="AI50" s="118"/>
      <c r="AJ50" s="118"/>
      <c r="AK50" s="118"/>
      <c r="AL50" s="119"/>
      <c r="AM50" s="117"/>
      <c r="AN50" s="118"/>
      <c r="AO50" s="118"/>
      <c r="AP50" s="118"/>
      <c r="AQ50" s="118"/>
      <c r="AR50" s="119"/>
      <c r="AS50" s="117"/>
      <c r="AT50" s="118"/>
      <c r="AU50" s="118"/>
      <c r="AV50" s="118"/>
      <c r="AW50" s="118"/>
      <c r="AX50" s="119"/>
      <c r="AY50" s="117"/>
      <c r="AZ50" s="118"/>
      <c r="BA50" s="118"/>
      <c r="BB50" s="118"/>
      <c r="BC50" s="118"/>
      <c r="BD50" s="119"/>
      <c r="BE50" s="117"/>
      <c r="BF50" s="118"/>
      <c r="BG50" s="118"/>
      <c r="BH50" s="118"/>
      <c r="BI50" s="118"/>
      <c r="BJ50" s="119"/>
      <c r="BK50" s="117"/>
      <c r="BL50" s="118"/>
      <c r="BM50" s="118"/>
      <c r="BN50" s="118"/>
      <c r="BO50" s="118"/>
      <c r="BP50" s="119"/>
      <c r="BQ50" s="117"/>
      <c r="BR50" s="118"/>
      <c r="BS50" s="118"/>
      <c r="BT50" s="118"/>
      <c r="BU50" s="118"/>
      <c r="BV50" s="119"/>
      <c r="BW50" s="117"/>
      <c r="BX50" s="118"/>
      <c r="BY50" s="118"/>
      <c r="BZ50" s="118"/>
      <c r="CA50" s="118"/>
      <c r="CB50" s="119"/>
    </row>
    <row r="51" spans="2:80" s="5" customFormat="1" ht="12.75">
      <c r="B51" s="30" t="s">
        <v>295</v>
      </c>
      <c r="C51" s="123"/>
      <c r="D51" s="124"/>
      <c r="E51" s="124"/>
      <c r="F51" s="124"/>
      <c r="G51" s="124"/>
      <c r="H51" s="125"/>
      <c r="I51" s="123"/>
      <c r="J51" s="124"/>
      <c r="K51" s="124"/>
      <c r="L51" s="124"/>
      <c r="M51" s="124"/>
      <c r="N51" s="125"/>
      <c r="O51" s="123"/>
      <c r="P51" s="124"/>
      <c r="Q51" s="124"/>
      <c r="R51" s="124"/>
      <c r="S51" s="124"/>
      <c r="T51" s="125"/>
      <c r="U51" s="123"/>
      <c r="V51" s="124"/>
      <c r="W51" s="124"/>
      <c r="X51" s="124"/>
      <c r="Y51" s="124"/>
      <c r="Z51" s="125"/>
      <c r="AA51" s="123"/>
      <c r="AB51" s="124"/>
      <c r="AC51" s="124"/>
      <c r="AD51" s="124"/>
      <c r="AE51" s="124"/>
      <c r="AF51" s="125"/>
      <c r="AG51" s="123"/>
      <c r="AH51" s="124"/>
      <c r="AI51" s="124"/>
      <c r="AJ51" s="124"/>
      <c r="AK51" s="124"/>
      <c r="AL51" s="125"/>
      <c r="AM51" s="123"/>
      <c r="AN51" s="124"/>
      <c r="AO51" s="124"/>
      <c r="AP51" s="124"/>
      <c r="AQ51" s="124"/>
      <c r="AR51" s="125"/>
      <c r="AS51" s="123"/>
      <c r="AT51" s="124"/>
      <c r="AU51" s="124"/>
      <c r="AV51" s="124"/>
      <c r="AW51" s="124"/>
      <c r="AX51" s="125"/>
      <c r="AY51" s="123"/>
      <c r="AZ51" s="124"/>
      <c r="BA51" s="124"/>
      <c r="BB51" s="124"/>
      <c r="BC51" s="124"/>
      <c r="BD51" s="125"/>
      <c r="BE51" s="123"/>
      <c r="BF51" s="124"/>
      <c r="BG51" s="124"/>
      <c r="BH51" s="124"/>
      <c r="BI51" s="124"/>
      <c r="BJ51" s="125"/>
      <c r="BK51" s="123"/>
      <c r="BL51" s="124"/>
      <c r="BM51" s="124"/>
      <c r="BN51" s="124"/>
      <c r="BO51" s="124"/>
      <c r="BP51" s="125"/>
      <c r="BQ51" s="123"/>
      <c r="BR51" s="124"/>
      <c r="BS51" s="124"/>
      <c r="BT51" s="124"/>
      <c r="BU51" s="124"/>
      <c r="BV51" s="125"/>
      <c r="BW51" s="123"/>
      <c r="BX51" s="124"/>
      <c r="BY51" s="124"/>
      <c r="BZ51" s="124"/>
      <c r="CA51" s="124"/>
      <c r="CB51" s="125"/>
    </row>
    <row r="52" spans="2:80" s="17" customFormat="1">
      <c r="B52" s="27" t="s">
        <v>30</v>
      </c>
      <c r="C52" s="117">
        <f t="shared" ref="C52:AX52" si="165">IFERROR((C28/C$26*100),"NA")</f>
        <v>14.777979431336963</v>
      </c>
      <c r="D52" s="118">
        <f t="shared" si="165"/>
        <v>18.11926605504587</v>
      </c>
      <c r="E52" s="118">
        <f t="shared" si="165"/>
        <v>17.026546318921522</v>
      </c>
      <c r="F52" s="118">
        <f t="shared" si="165"/>
        <v>18.228117304678758</v>
      </c>
      <c r="G52" s="118">
        <f t="shared" si="165"/>
        <v>18.581413298988494</v>
      </c>
      <c r="H52" s="119">
        <f t="shared" si="165"/>
        <v>19.499999999999996</v>
      </c>
      <c r="I52" s="117">
        <f t="shared" si="165"/>
        <v>25.641093673304233</v>
      </c>
      <c r="J52" s="118">
        <f t="shared" si="165"/>
        <v>23.574739349219502</v>
      </c>
      <c r="K52" s="118">
        <f t="shared" si="165"/>
        <v>22.304250118277874</v>
      </c>
      <c r="L52" s="118">
        <f t="shared" si="165"/>
        <v>22.017413772711155</v>
      </c>
      <c r="M52" s="118">
        <f t="shared" si="165"/>
        <v>21.877897978800746</v>
      </c>
      <c r="N52" s="119">
        <f t="shared" si="165"/>
        <v>22.469833308677611</v>
      </c>
      <c r="O52" s="117">
        <f t="shared" si="165"/>
        <v>27.77283449284883</v>
      </c>
      <c r="P52" s="118">
        <f t="shared" si="165"/>
        <v>25.888475102966922</v>
      </c>
      <c r="Q52" s="118">
        <f t="shared" si="165"/>
        <v>24.357867231734652</v>
      </c>
      <c r="R52" s="118">
        <f t="shared" si="165"/>
        <v>23.959070351595294</v>
      </c>
      <c r="S52" s="118">
        <f t="shared" si="165"/>
        <v>23.920726644173001</v>
      </c>
      <c r="T52" s="119">
        <f t="shared" si="165"/>
        <v>24.445280411580455</v>
      </c>
      <c r="U52" s="117">
        <f t="shared" ref="U52:AF52" si="166">IFERROR((U28/U$26*100),"NA")</f>
        <v>22.195557935164032</v>
      </c>
      <c r="V52" s="118">
        <f t="shared" si="166"/>
        <v>20.10257156645703</v>
      </c>
      <c r="W52" s="118">
        <f t="shared" si="166"/>
        <v>18.647500226019346</v>
      </c>
      <c r="X52" s="118">
        <f t="shared" si="166"/>
        <v>17.98406396936678</v>
      </c>
      <c r="Y52" s="118">
        <f t="shared" si="166"/>
        <v>18.054499527452833</v>
      </c>
      <c r="Z52" s="119">
        <f t="shared" si="166"/>
        <v>18.56633604612254</v>
      </c>
      <c r="AA52" s="117">
        <f t="shared" si="166"/>
        <v>18.485421215846745</v>
      </c>
      <c r="AB52" s="118">
        <f t="shared" si="166"/>
        <v>21.5367520586937</v>
      </c>
      <c r="AC52" s="118">
        <f t="shared" si="166"/>
        <v>21.378656284316662</v>
      </c>
      <c r="AD52" s="118">
        <f t="shared" si="166"/>
        <v>19.890745501285348</v>
      </c>
      <c r="AE52" s="118">
        <f t="shared" si="166"/>
        <v>18.771838212472424</v>
      </c>
      <c r="AF52" s="119">
        <f t="shared" si="166"/>
        <v>19.299999999999994</v>
      </c>
      <c r="AG52" s="117">
        <f t="shared" si="165"/>
        <v>18.542099524798914</v>
      </c>
      <c r="AH52" s="118">
        <f t="shared" si="165"/>
        <v>17.875535045478866</v>
      </c>
      <c r="AI52" s="118">
        <f t="shared" si="165"/>
        <v>17.639598507084102</v>
      </c>
      <c r="AJ52" s="118">
        <f t="shared" si="165"/>
        <v>18.240012049553791</v>
      </c>
      <c r="AK52" s="118">
        <f t="shared" si="165"/>
        <v>17.78874792344153</v>
      </c>
      <c r="AL52" s="119">
        <f t="shared" si="165"/>
        <v>17.929175834710595</v>
      </c>
      <c r="AM52" s="117">
        <f t="shared" si="165"/>
        <v>16.96620056618341</v>
      </c>
      <c r="AN52" s="118">
        <f t="shared" si="165"/>
        <v>17.761194029850746</v>
      </c>
      <c r="AO52" s="118">
        <f t="shared" si="165"/>
        <v>17.545479499912659</v>
      </c>
      <c r="AP52" s="118">
        <f t="shared" si="165"/>
        <v>16.317104259723283</v>
      </c>
      <c r="AQ52" s="118">
        <f t="shared" si="165"/>
        <v>17.131281994288379</v>
      </c>
      <c r="AR52" s="119">
        <f t="shared" si="165"/>
        <v>18.201516292352661</v>
      </c>
      <c r="AS52" s="117">
        <f t="shared" si="165"/>
        <v>16.309294804445575</v>
      </c>
      <c r="AT52" s="118">
        <f t="shared" si="165"/>
        <v>16.908783482076402</v>
      </c>
      <c r="AU52" s="118">
        <f t="shared" si="165"/>
        <v>18.191824004813093</v>
      </c>
      <c r="AV52" s="118">
        <f t="shared" si="165"/>
        <v>17.556246256333115</v>
      </c>
      <c r="AW52" s="118">
        <f t="shared" si="165"/>
        <v>17.106861559806781</v>
      </c>
      <c r="AX52" s="119">
        <f t="shared" si="165"/>
        <v>18.099803631875204</v>
      </c>
      <c r="AY52" s="117">
        <f t="shared" ref="AY52:BV52" si="167">IFERROR((AY28/AY$26*100),"NA")</f>
        <v>28.351717962930252</v>
      </c>
      <c r="AZ52" s="118">
        <f t="shared" si="167"/>
        <v>27.768312525423198</v>
      </c>
      <c r="BA52" s="118">
        <f t="shared" si="167"/>
        <v>26.556365265370935</v>
      </c>
      <c r="BB52" s="118">
        <f t="shared" si="167"/>
        <v>27.175161623108668</v>
      </c>
      <c r="BC52" s="118">
        <f t="shared" si="167"/>
        <v>27.849285498928523</v>
      </c>
      <c r="BD52" s="119">
        <f t="shared" si="167"/>
        <v>28.034749041851597</v>
      </c>
      <c r="BE52" s="117">
        <f t="shared" si="167"/>
        <v>18.087391130917624</v>
      </c>
      <c r="BF52" s="118">
        <f t="shared" si="167"/>
        <v>17.963759351341661</v>
      </c>
      <c r="BG52" s="118">
        <f t="shared" si="167"/>
        <v>15.066372428701721</v>
      </c>
      <c r="BH52" s="118">
        <f t="shared" si="167"/>
        <v>11.097554211422153</v>
      </c>
      <c r="BI52" s="118">
        <f t="shared" si="167"/>
        <v>12.592002195284618</v>
      </c>
      <c r="BJ52" s="119">
        <f t="shared" si="167"/>
        <v>15.594701783265819</v>
      </c>
      <c r="BK52" s="117">
        <f t="shared" si="167"/>
        <v>24.314611820544695</v>
      </c>
      <c r="BL52" s="118">
        <f t="shared" si="167"/>
        <v>21.353614840176295</v>
      </c>
      <c r="BM52" s="118">
        <f t="shared" si="167"/>
        <v>19.11952576927667</v>
      </c>
      <c r="BN52" s="118">
        <f t="shared" si="167"/>
        <v>18.953513490412266</v>
      </c>
      <c r="BO52" s="118">
        <f t="shared" si="167"/>
        <v>19.65798809895205</v>
      </c>
      <c r="BP52" s="119">
        <f t="shared" si="167"/>
        <v>20.187050784642967</v>
      </c>
      <c r="BQ52" s="117">
        <f t="shared" si="167"/>
        <v>18.651302539229388</v>
      </c>
      <c r="BR52" s="118">
        <f t="shared" si="167"/>
        <v>15.467634375662747</v>
      </c>
      <c r="BS52" s="118">
        <f t="shared" si="167"/>
        <v>11.391621805581337</v>
      </c>
      <c r="BT52" s="118">
        <f t="shared" si="167"/>
        <v>17.779183157207555</v>
      </c>
      <c r="BU52" s="118">
        <f t="shared" si="167"/>
        <v>16.08495186741473</v>
      </c>
      <c r="BV52" s="119">
        <f t="shared" si="167"/>
        <v>16.699999999999982</v>
      </c>
      <c r="BW52" s="117">
        <f ca="1">IFERROR((BW28/BW$26*100),"NA")</f>
        <v>25.509918295693812</v>
      </c>
      <c r="BX52" s="118">
        <f t="shared" ref="BX52:CB52" ca="1" si="168">IFERROR((BX28/BX$26*100),"NA")</f>
        <v>24.174012005334099</v>
      </c>
      <c r="BY52" s="118">
        <f t="shared" ca="1" si="168"/>
        <v>22.641441893970509</v>
      </c>
      <c r="BZ52" s="118">
        <f t="shared" ca="1" si="168"/>
        <v>22.480179077124756</v>
      </c>
      <c r="CA52" s="118">
        <f t="shared" ca="1" si="168"/>
        <v>22.882017951400847</v>
      </c>
      <c r="CB52" s="119">
        <f t="shared" ca="1" si="168"/>
        <v>23.477775656081707</v>
      </c>
    </row>
    <row r="53" spans="2:80" s="17" customFormat="1">
      <c r="B53" s="27" t="s">
        <v>34</v>
      </c>
      <c r="C53" s="117">
        <f t="shared" ref="C53:AX53" si="169">IFERROR((C32/C$26*100),"NA")</f>
        <v>8.9872958257713247</v>
      </c>
      <c r="D53" s="118">
        <f t="shared" si="169"/>
        <v>11.510673959068454</v>
      </c>
      <c r="E53" s="118">
        <f t="shared" si="169"/>
        <v>9.5899200452135158</v>
      </c>
      <c r="F53" s="118">
        <f t="shared" si="169"/>
        <v>10.282348332214013</v>
      </c>
      <c r="G53" s="118">
        <f t="shared" si="169"/>
        <v>11.238923481062994</v>
      </c>
      <c r="H53" s="119">
        <f t="shared" si="169"/>
        <v>12.109470060951656</v>
      </c>
      <c r="I53" s="117">
        <f t="shared" si="169"/>
        <v>15.766200004953767</v>
      </c>
      <c r="J53" s="118">
        <f t="shared" si="169"/>
        <v>15.779150272617942</v>
      </c>
      <c r="K53" s="118">
        <f t="shared" si="169"/>
        <v>14.635901277401043</v>
      </c>
      <c r="L53" s="118">
        <f t="shared" si="169"/>
        <v>14.285844258640937</v>
      </c>
      <c r="M53" s="118">
        <f t="shared" si="169"/>
        <v>14.812979632888521</v>
      </c>
      <c r="N53" s="119">
        <f t="shared" si="169"/>
        <v>15.068439802686893</v>
      </c>
      <c r="O53" s="117">
        <f t="shared" si="169"/>
        <v>19.275029112298828</v>
      </c>
      <c r="P53" s="118">
        <f t="shared" si="169"/>
        <v>18.177259312238469</v>
      </c>
      <c r="Q53" s="118">
        <f t="shared" si="169"/>
        <v>16.417178248516358</v>
      </c>
      <c r="R53" s="118">
        <f t="shared" si="169"/>
        <v>15.837080516167656</v>
      </c>
      <c r="S53" s="118">
        <f t="shared" si="169"/>
        <v>16.234360254900931</v>
      </c>
      <c r="T53" s="119">
        <f t="shared" si="169"/>
        <v>16.737767137930458</v>
      </c>
      <c r="U53" s="117">
        <f t="shared" ref="U53:AF53" si="170">IFERROR((U32/U$26*100),"NA")</f>
        <v>15.429290746382406</v>
      </c>
      <c r="V53" s="118">
        <f t="shared" si="170"/>
        <v>15.129497560190893</v>
      </c>
      <c r="W53" s="118">
        <f t="shared" si="170"/>
        <v>13.532230358918723</v>
      </c>
      <c r="X53" s="118">
        <f t="shared" si="170"/>
        <v>12.908184812906494</v>
      </c>
      <c r="Y53" s="118">
        <f t="shared" si="170"/>
        <v>13.111144920468545</v>
      </c>
      <c r="Z53" s="119">
        <f t="shared" si="170"/>
        <v>13.637907745163247</v>
      </c>
      <c r="AA53" s="117">
        <f t="shared" si="170"/>
        <v>12.173147145714443</v>
      </c>
      <c r="AB53" s="118">
        <f t="shared" si="170"/>
        <v>14.566875199780812</v>
      </c>
      <c r="AC53" s="118">
        <f t="shared" si="170"/>
        <v>14.597683937306579</v>
      </c>
      <c r="AD53" s="118">
        <f t="shared" si="170"/>
        <v>13.512729082013433</v>
      </c>
      <c r="AE53" s="118">
        <f t="shared" si="170"/>
        <v>13.028111428664646</v>
      </c>
      <c r="AF53" s="119">
        <f t="shared" si="170"/>
        <v>13.670999999999998</v>
      </c>
      <c r="AG53" s="117">
        <f t="shared" si="169"/>
        <v>12.513628602579663</v>
      </c>
      <c r="AH53" s="118">
        <f t="shared" si="169"/>
        <v>12.094535848047085</v>
      </c>
      <c r="AI53" s="118">
        <f t="shared" si="169"/>
        <v>11.870855527774758</v>
      </c>
      <c r="AJ53" s="118">
        <f t="shared" si="169"/>
        <v>11.709906992506685</v>
      </c>
      <c r="AK53" s="118">
        <f t="shared" si="169"/>
        <v>12.276923690582885</v>
      </c>
      <c r="AL53" s="119">
        <f t="shared" si="169"/>
        <v>12.669647543533291</v>
      </c>
      <c r="AM53" s="117">
        <f t="shared" si="169"/>
        <v>10.25564038774985</v>
      </c>
      <c r="AN53" s="118">
        <f t="shared" si="169"/>
        <v>10.708955223880597</v>
      </c>
      <c r="AO53" s="118">
        <f t="shared" si="169"/>
        <v>10.138996331694656</v>
      </c>
      <c r="AP53" s="118">
        <f t="shared" si="169"/>
        <v>9.0058503104913399</v>
      </c>
      <c r="AQ53" s="118">
        <f t="shared" si="169"/>
        <v>9.3679310543693042</v>
      </c>
      <c r="AR53" s="119">
        <f t="shared" si="169"/>
        <v>10.460207904161299</v>
      </c>
      <c r="AS53" s="117">
        <f t="shared" si="169"/>
        <v>10.761438701321516</v>
      </c>
      <c r="AT53" s="118">
        <f t="shared" si="169"/>
        <v>12.089182106283205</v>
      </c>
      <c r="AU53" s="118">
        <f t="shared" si="169"/>
        <v>11.030259890556286</v>
      </c>
      <c r="AV53" s="118">
        <f t="shared" si="169"/>
        <v>11.133557132874756</v>
      </c>
      <c r="AW53" s="118">
        <f t="shared" si="169"/>
        <v>11.851131357596936</v>
      </c>
      <c r="AX53" s="119">
        <f t="shared" si="169"/>
        <v>12.869846832862656</v>
      </c>
      <c r="AY53" s="117">
        <f t="shared" ref="AY53:BV53" si="171">IFERROR((AY32/AY$26*100),"NA")</f>
        <v>19.833472410873632</v>
      </c>
      <c r="AZ53" s="118">
        <f t="shared" si="171"/>
        <v>20.051211448001087</v>
      </c>
      <c r="BA53" s="118">
        <f t="shared" si="171"/>
        <v>18.763139919630266</v>
      </c>
      <c r="BB53" s="118">
        <f t="shared" si="171"/>
        <v>19.197169876203578</v>
      </c>
      <c r="BC53" s="118">
        <f t="shared" si="171"/>
        <v>20.1113952284154</v>
      </c>
      <c r="BD53" s="119">
        <f t="shared" si="171"/>
        <v>20.215388036179437</v>
      </c>
      <c r="BE53" s="117">
        <f t="shared" si="171"/>
        <v>12.040385575523503</v>
      </c>
      <c r="BF53" s="118">
        <f t="shared" si="171"/>
        <v>12.467858262778291</v>
      </c>
      <c r="BG53" s="118">
        <f t="shared" si="171"/>
        <v>9.5109419743217405</v>
      </c>
      <c r="BH53" s="118">
        <f t="shared" si="171"/>
        <v>6.9654658576223065</v>
      </c>
      <c r="BI53" s="118">
        <f t="shared" si="171"/>
        <v>7.3769806007328711</v>
      </c>
      <c r="BJ53" s="119">
        <f t="shared" si="171"/>
        <v>9.8945317937110531</v>
      </c>
      <c r="BK53" s="117">
        <f t="shared" si="171"/>
        <v>17.427635083867425</v>
      </c>
      <c r="BL53" s="118">
        <f t="shared" si="171"/>
        <v>15.447180169268234</v>
      </c>
      <c r="BM53" s="118">
        <f t="shared" si="171"/>
        <v>12.543155084232534</v>
      </c>
      <c r="BN53" s="118">
        <f t="shared" si="171"/>
        <v>12.296543829062513</v>
      </c>
      <c r="BO53" s="118">
        <f t="shared" si="171"/>
        <v>13.043611855779499</v>
      </c>
      <c r="BP53" s="119">
        <f t="shared" si="171"/>
        <v>13.712944298242629</v>
      </c>
      <c r="BQ53" s="117">
        <f t="shared" si="171"/>
        <v>9.5338095177472493</v>
      </c>
      <c r="BR53" s="118">
        <f t="shared" si="171"/>
        <v>9.8027664538021071</v>
      </c>
      <c r="BS53" s="118">
        <f t="shared" si="171"/>
        <v>6.759070189550977</v>
      </c>
      <c r="BT53" s="118">
        <f t="shared" si="171"/>
        <v>13.564404912481129</v>
      </c>
      <c r="BU53" s="118">
        <f t="shared" si="171"/>
        <v>11.977670486960609</v>
      </c>
      <c r="BV53" s="119">
        <f t="shared" si="171"/>
        <v>12.090725182172845</v>
      </c>
      <c r="BW53" s="117">
        <f ca="1">IFERROR((BW32/BW$26*100),"NA")</f>
        <v>17.412862718842543</v>
      </c>
      <c r="BX53" s="118">
        <f t="shared" ref="BX53:CB53" ca="1" si="172">IFERROR((BX32/BX$26*100),"NA")</f>
        <v>17.086883863683088</v>
      </c>
      <c r="BY53" s="118">
        <f t="shared" ca="1" si="172"/>
        <v>15.378659635050997</v>
      </c>
      <c r="BZ53" s="118">
        <f t="shared" ca="1" si="172"/>
        <v>15.183479901846189</v>
      </c>
      <c r="CA53" s="118">
        <f t="shared" ca="1" si="172"/>
        <v>15.828228399162336</v>
      </c>
      <c r="CB53" s="119">
        <f t="shared" ca="1" si="172"/>
        <v>16.330946134637756</v>
      </c>
    </row>
    <row r="54" spans="2:80" s="17" customFormat="1">
      <c r="B54" s="27" t="s">
        <v>292</v>
      </c>
      <c r="C54" s="117">
        <v>13.476541238796763</v>
      </c>
      <c r="D54" s="118">
        <v>17.204449938195303</v>
      </c>
      <c r="E54" s="118">
        <v>17.543827639161304</v>
      </c>
      <c r="F54" s="118">
        <v>18.325769288314795</v>
      </c>
      <c r="G54" s="118">
        <v>16.868417183077973</v>
      </c>
      <c r="H54" s="119">
        <v>18.966775445768501</v>
      </c>
      <c r="I54" s="117">
        <v>20.99866404292548</v>
      </c>
      <c r="J54" s="118">
        <v>21.884513245676533</v>
      </c>
      <c r="K54" s="118">
        <v>23.310100153841322</v>
      </c>
      <c r="L54" s="118">
        <v>23.493854221996123</v>
      </c>
      <c r="M54" s="118">
        <v>25.366393318800952</v>
      </c>
      <c r="N54" s="119">
        <v>28.61361574098207</v>
      </c>
      <c r="O54" s="117">
        <v>27.314616963209005</v>
      </c>
      <c r="P54" s="118">
        <v>29.150763673278355</v>
      </c>
      <c r="Q54" s="118">
        <v>31.965348209370049</v>
      </c>
      <c r="R54" s="118">
        <v>29.765843337022929</v>
      </c>
      <c r="S54" s="118">
        <v>30.075071260462003</v>
      </c>
      <c r="T54" s="119">
        <v>33.791723506698759</v>
      </c>
      <c r="U54" s="117">
        <v>70.393852561910577</v>
      </c>
      <c r="V54" s="118">
        <v>36.575000000000003</v>
      </c>
      <c r="W54" s="118">
        <v>26.118212111339794</v>
      </c>
      <c r="X54" s="118">
        <v>24.389455005323054</v>
      </c>
      <c r="Y54" s="118">
        <v>23.098523839850593</v>
      </c>
      <c r="Z54" s="119">
        <v>23.421038300605758</v>
      </c>
      <c r="AA54" s="117">
        <v>21.199290587502198</v>
      </c>
      <c r="AB54" s="118">
        <v>24.988902525001958</v>
      </c>
      <c r="AC54" s="118">
        <v>25.583099145990751</v>
      </c>
      <c r="AD54" s="118">
        <v>25.382143646878941</v>
      </c>
      <c r="AE54" s="118">
        <v>24.137767004479691</v>
      </c>
      <c r="AF54" s="119">
        <v>24.461861041371158</v>
      </c>
      <c r="AG54" s="117">
        <v>19.691964647371638</v>
      </c>
      <c r="AH54" s="118">
        <v>21.480580208779003</v>
      </c>
      <c r="AI54" s="118">
        <v>22.019132986556635</v>
      </c>
      <c r="AJ54" s="118">
        <v>18.588788303062643</v>
      </c>
      <c r="AK54" s="118">
        <v>19.106946677563968</v>
      </c>
      <c r="AL54" s="119">
        <v>20.07052954721571</v>
      </c>
      <c r="AM54" s="117">
        <v>19.66849010817258</v>
      </c>
      <c r="AN54" s="118">
        <v>26.004719207173192</v>
      </c>
      <c r="AO54" s="118">
        <v>27.080799160181961</v>
      </c>
      <c r="AP54" s="118">
        <v>23.971900011599587</v>
      </c>
      <c r="AQ54" s="118">
        <v>24.396834741880387</v>
      </c>
      <c r="AR54" s="119">
        <v>27.453032200752325</v>
      </c>
      <c r="AS54" s="117">
        <v>17.395884256461677</v>
      </c>
      <c r="AT54" s="118">
        <v>22.642599165526409</v>
      </c>
      <c r="AU54" s="118">
        <v>25.929588569835893</v>
      </c>
      <c r="AV54" s="118">
        <v>25.599809924816068</v>
      </c>
      <c r="AW54" s="118">
        <v>25.600384525389934</v>
      </c>
      <c r="AX54" s="119">
        <v>27.989738223105331</v>
      </c>
      <c r="AY54" s="117">
        <v>38.027896505021722</v>
      </c>
      <c r="AZ54" s="118">
        <v>43.659581254414142</v>
      </c>
      <c r="BA54" s="118">
        <v>46.943969526015941</v>
      </c>
      <c r="BB54" s="118">
        <v>50.910733377567837</v>
      </c>
      <c r="BC54" s="118">
        <v>55.764696570607221</v>
      </c>
      <c r="BD54" s="119">
        <v>56.973470566469622</v>
      </c>
      <c r="BE54" s="117">
        <v>19.52907252008972</v>
      </c>
      <c r="BF54" s="118">
        <v>21.512366016305094</v>
      </c>
      <c r="BG54" s="118">
        <v>18.494367836643544</v>
      </c>
      <c r="BH54" s="118">
        <v>13.267888170656427</v>
      </c>
      <c r="BI54" s="118">
        <v>14.629969313297753</v>
      </c>
      <c r="BJ54" s="119">
        <v>20.328978774290835</v>
      </c>
      <c r="BK54" s="117">
        <v>19.440044734470124</v>
      </c>
      <c r="BL54" s="118">
        <v>20.173654884652503</v>
      </c>
      <c r="BM54" s="118">
        <v>15.771314549489274</v>
      </c>
      <c r="BN54" s="118">
        <v>14.399882893251561</v>
      </c>
      <c r="BO54" s="118">
        <v>15.594716203450568</v>
      </c>
      <c r="BP54" s="119">
        <v>17.264147617747696</v>
      </c>
      <c r="BQ54" s="117">
        <v>15.465438468840526</v>
      </c>
      <c r="BR54" s="118">
        <v>16.396220986374583</v>
      </c>
      <c r="BS54" s="118">
        <v>11.573166640179407</v>
      </c>
      <c r="BT54" s="118">
        <v>20.339242287514722</v>
      </c>
      <c r="BU54" s="118">
        <v>16.945060336988384</v>
      </c>
      <c r="BV54" s="119">
        <v>16.729753073875226</v>
      </c>
      <c r="BW54" s="117">
        <f ca="1">BW32/BW35*100</f>
        <v>26.20928260123231</v>
      </c>
      <c r="BX54" s="118">
        <f t="shared" ref="BX54:CB54" ca="1" si="173">BX32/BX35*100</f>
        <v>28.199627320112754</v>
      </c>
      <c r="BY54" s="118">
        <f t="shared" ca="1" si="173"/>
        <v>28.298552641277514</v>
      </c>
      <c r="BZ54" s="118">
        <f t="shared" ca="1" si="173"/>
        <v>27.990180362735948</v>
      </c>
      <c r="CA54" s="118">
        <f t="shared" ca="1" si="173"/>
        <v>30.0097508295175</v>
      </c>
      <c r="CB54" s="119">
        <f t="shared" ca="1" si="173"/>
        <v>32.396123644408121</v>
      </c>
    </row>
    <row r="55" spans="2:80" s="17" customFormat="1">
      <c r="B55" s="27" t="s">
        <v>293</v>
      </c>
      <c r="C55" s="117">
        <v>9.8911222957379543</v>
      </c>
      <c r="D55" s="118">
        <v>13.621250535839181</v>
      </c>
      <c r="E55" s="118">
        <v>14.686842113989915</v>
      </c>
      <c r="F55" s="118">
        <v>16.069961008750841</v>
      </c>
      <c r="G55" s="118">
        <v>14.421683616090823</v>
      </c>
      <c r="H55" s="119">
        <v>16.097193901073613</v>
      </c>
      <c r="I55" s="117">
        <v>18.742886143855355</v>
      </c>
      <c r="J55" s="118">
        <v>19.639261066899014</v>
      </c>
      <c r="K55" s="118">
        <v>21.105622889685502</v>
      </c>
      <c r="L55" s="118">
        <v>21.746894913042468</v>
      </c>
      <c r="M55" s="118">
        <v>22.486627107030607</v>
      </c>
      <c r="N55" s="119">
        <v>25.662432725639185</v>
      </c>
      <c r="O55" s="117">
        <v>22.980667124815707</v>
      </c>
      <c r="P55" s="118">
        <v>24.413216459505747</v>
      </c>
      <c r="Q55" s="118">
        <v>26.16557978336488</v>
      </c>
      <c r="R55" s="118">
        <v>24.456627322081196</v>
      </c>
      <c r="S55" s="118">
        <v>24.519031204662486</v>
      </c>
      <c r="T55" s="119">
        <v>27.3691779228851</v>
      </c>
      <c r="U55" s="117">
        <v>57.093694034105511</v>
      </c>
      <c r="V55" s="118">
        <v>29.453396136333776</v>
      </c>
      <c r="W55" s="118">
        <v>24.949692714555802</v>
      </c>
      <c r="X55" s="118">
        <v>21.191482381659032</v>
      </c>
      <c r="Y55" s="118">
        <v>19.478543993382925</v>
      </c>
      <c r="Z55" s="119">
        <v>20.061664792279714</v>
      </c>
      <c r="AA55" s="117">
        <v>16.195676948700747</v>
      </c>
      <c r="AB55" s="118">
        <v>20.280045407030954</v>
      </c>
      <c r="AC55" s="118">
        <v>20.936865136517323</v>
      </c>
      <c r="AD55" s="118">
        <v>20.619180079824712</v>
      </c>
      <c r="AE55" s="118">
        <v>18.655741890517046</v>
      </c>
      <c r="AF55" s="119">
        <v>19.168399688826572</v>
      </c>
      <c r="AG55" s="117">
        <v>16.82854768725694</v>
      </c>
      <c r="AH55" s="118">
        <v>18.30685639000686</v>
      </c>
      <c r="AI55" s="118">
        <v>19.083789647848956</v>
      </c>
      <c r="AJ55" s="118">
        <v>16.139503741697499</v>
      </c>
      <c r="AK55" s="118">
        <v>16.050001913603325</v>
      </c>
      <c r="AL55" s="119">
        <v>16.956561500825529</v>
      </c>
      <c r="AM55" s="117">
        <v>18.044864170411163</v>
      </c>
      <c r="AN55" s="118">
        <v>23.704428470364704</v>
      </c>
      <c r="AO55" s="118">
        <v>23.682867850179196</v>
      </c>
      <c r="AP55" s="118">
        <v>22.231554699917233</v>
      </c>
      <c r="AQ55" s="118">
        <v>22.611220827751676</v>
      </c>
      <c r="AR55" s="119">
        <v>25.965599598367444</v>
      </c>
      <c r="AS55" s="117">
        <v>14.053321783840897</v>
      </c>
      <c r="AT55" s="118">
        <v>17.386647466534182</v>
      </c>
      <c r="AU55" s="118">
        <v>21.569422397789157</v>
      </c>
      <c r="AV55" s="118">
        <v>21.928966642207623</v>
      </c>
      <c r="AW55" s="118">
        <v>23.245944836346343</v>
      </c>
      <c r="AX55" s="119">
        <v>25.115812255389141</v>
      </c>
      <c r="AY55" s="117">
        <v>33.247851244117797</v>
      </c>
      <c r="AZ55" s="118">
        <v>36.822638567653655</v>
      </c>
      <c r="BA55" s="118">
        <v>40.468743790160502</v>
      </c>
      <c r="BB55" s="118">
        <v>44.042829460466834</v>
      </c>
      <c r="BC55" s="118">
        <v>46.573521421463546</v>
      </c>
      <c r="BD55" s="119">
        <v>47.36402102139516</v>
      </c>
      <c r="BE55" s="117">
        <v>19.306428204184403</v>
      </c>
      <c r="BF55" s="118">
        <v>21.045825719160618</v>
      </c>
      <c r="BG55" s="118">
        <v>18.626660453748201</v>
      </c>
      <c r="BH55" s="118">
        <v>12.423289640745697</v>
      </c>
      <c r="BI55" s="118">
        <v>15.868225821754278</v>
      </c>
      <c r="BJ55" s="119">
        <v>22.214971074099605</v>
      </c>
      <c r="BK55" s="117">
        <v>15.990662683188988</v>
      </c>
      <c r="BL55" s="118">
        <v>16.277456722641936</v>
      </c>
      <c r="BM55" s="118">
        <v>12.802343265698891</v>
      </c>
      <c r="BN55" s="118">
        <v>11.340449486048614</v>
      </c>
      <c r="BO55" s="118">
        <v>12.191571047245167</v>
      </c>
      <c r="BP55" s="119">
        <v>13.521387497905618</v>
      </c>
      <c r="BQ55" s="117">
        <v>14.132809571170435</v>
      </c>
      <c r="BR55" s="118">
        <v>11.976084406416069</v>
      </c>
      <c r="BS55" s="118">
        <v>8.6414443571716681</v>
      </c>
      <c r="BT55" s="118">
        <v>15.876868904431255</v>
      </c>
      <c r="BU55" s="118">
        <v>14.256831727353431</v>
      </c>
      <c r="BV55" s="119">
        <v>14.585673214000517</v>
      </c>
      <c r="BW55" s="117"/>
      <c r="BX55" s="118"/>
      <c r="BY55" s="118"/>
      <c r="BZ55" s="118"/>
      <c r="CA55" s="118"/>
      <c r="CB55" s="119"/>
    </row>
    <row r="56" spans="2:80">
      <c r="B56" s="24" t="s">
        <v>294</v>
      </c>
      <c r="C56" s="117">
        <v>0</v>
      </c>
      <c r="D56" s="118">
        <v>0</v>
      </c>
      <c r="E56" s="118">
        <v>0</v>
      </c>
      <c r="F56" s="118">
        <v>0</v>
      </c>
      <c r="G56" s="118">
        <v>0</v>
      </c>
      <c r="H56" s="119">
        <v>0</v>
      </c>
      <c r="I56" s="117">
        <v>0</v>
      </c>
      <c r="J56" s="118">
        <v>0</v>
      </c>
      <c r="K56" s="118">
        <v>0</v>
      </c>
      <c r="L56" s="118">
        <v>0</v>
      </c>
      <c r="M56" s="118">
        <v>0</v>
      </c>
      <c r="N56" s="119">
        <v>0</v>
      </c>
      <c r="O56" s="117">
        <v>0</v>
      </c>
      <c r="P56" s="118">
        <v>0</v>
      </c>
      <c r="Q56" s="118">
        <v>0</v>
      </c>
      <c r="R56" s="118">
        <v>0</v>
      </c>
      <c r="S56" s="118">
        <v>0</v>
      </c>
      <c r="T56" s="119">
        <v>0</v>
      </c>
      <c r="U56" s="117">
        <v>0</v>
      </c>
      <c r="V56" s="118">
        <v>0</v>
      </c>
      <c r="W56" s="118">
        <v>0</v>
      </c>
      <c r="X56" s="118">
        <v>0</v>
      </c>
      <c r="Y56" s="118">
        <v>0</v>
      </c>
      <c r="Z56" s="119">
        <v>0</v>
      </c>
      <c r="AA56" s="117">
        <v>0</v>
      </c>
      <c r="AB56" s="118">
        <v>0</v>
      </c>
      <c r="AC56" s="118">
        <v>0</v>
      </c>
      <c r="AD56" s="118">
        <v>0</v>
      </c>
      <c r="AE56" s="118">
        <v>0</v>
      </c>
      <c r="AF56" s="119">
        <v>0</v>
      </c>
      <c r="AG56" s="117">
        <v>0</v>
      </c>
      <c r="AH56" s="118">
        <v>0</v>
      </c>
      <c r="AI56" s="118">
        <v>0</v>
      </c>
      <c r="AJ56" s="118">
        <v>0</v>
      </c>
      <c r="AK56" s="118">
        <v>0</v>
      </c>
      <c r="AL56" s="119">
        <v>0</v>
      </c>
      <c r="AM56" s="117">
        <v>0</v>
      </c>
      <c r="AN56" s="118">
        <v>0</v>
      </c>
      <c r="AO56" s="118">
        <v>0</v>
      </c>
      <c r="AP56" s="118">
        <v>0</v>
      </c>
      <c r="AQ56" s="118">
        <v>0</v>
      </c>
      <c r="AR56" s="119">
        <v>0</v>
      </c>
      <c r="AS56" s="117">
        <v>0</v>
      </c>
      <c r="AT56" s="118">
        <v>0</v>
      </c>
      <c r="AU56" s="118">
        <v>0</v>
      </c>
      <c r="AV56" s="118">
        <v>0</v>
      </c>
      <c r="AW56" s="118">
        <v>0</v>
      </c>
      <c r="AX56" s="119">
        <v>0</v>
      </c>
      <c r="AY56" s="117"/>
      <c r="AZ56" s="118"/>
      <c r="BA56" s="118"/>
      <c r="BB56" s="118"/>
      <c r="BC56" s="118"/>
      <c r="BD56" s="119"/>
      <c r="BE56" s="117">
        <v>0</v>
      </c>
      <c r="BF56" s="118">
        <v>0</v>
      </c>
      <c r="BG56" s="118">
        <v>0</v>
      </c>
      <c r="BH56" s="118">
        <v>0</v>
      </c>
      <c r="BI56" s="118">
        <v>0</v>
      </c>
      <c r="BJ56" s="119">
        <v>0</v>
      </c>
      <c r="BK56" s="117">
        <v>0</v>
      </c>
      <c r="BL56" s="118">
        <v>0</v>
      </c>
      <c r="BM56" s="118">
        <v>0</v>
      </c>
      <c r="BN56" s="118">
        <v>0</v>
      </c>
      <c r="BO56" s="118">
        <v>0</v>
      </c>
      <c r="BP56" s="119">
        <v>0</v>
      </c>
      <c r="BQ56" s="117">
        <v>0</v>
      </c>
      <c r="BR56" s="118">
        <v>0</v>
      </c>
      <c r="BS56" s="118">
        <v>0</v>
      </c>
      <c r="BT56" s="118">
        <v>0</v>
      </c>
      <c r="BU56" s="118">
        <v>0</v>
      </c>
      <c r="BV56" s="119">
        <v>0</v>
      </c>
      <c r="BW56" s="117"/>
      <c r="BX56" s="118"/>
      <c r="BY56" s="118"/>
      <c r="BZ56" s="118"/>
      <c r="CA56" s="118"/>
      <c r="CB56" s="119"/>
    </row>
    <row r="57" spans="2:80" s="5" customFormat="1" ht="12.75">
      <c r="B57" s="30" t="s">
        <v>296</v>
      </c>
      <c r="C57" s="123"/>
      <c r="D57" s="124"/>
      <c r="E57" s="124"/>
      <c r="F57" s="124"/>
      <c r="G57" s="124"/>
      <c r="H57" s="125"/>
      <c r="I57" s="123"/>
      <c r="J57" s="124"/>
      <c r="K57" s="124"/>
      <c r="L57" s="124"/>
      <c r="M57" s="124"/>
      <c r="N57" s="125"/>
      <c r="O57" s="123"/>
      <c r="P57" s="124"/>
      <c r="Q57" s="124"/>
      <c r="R57" s="124"/>
      <c r="S57" s="124"/>
      <c r="T57" s="125"/>
      <c r="U57" s="123"/>
      <c r="V57" s="124"/>
      <c r="W57" s="124"/>
      <c r="X57" s="124"/>
      <c r="Y57" s="124"/>
      <c r="Z57" s="125"/>
      <c r="AA57" s="123"/>
      <c r="AB57" s="124"/>
      <c r="AC57" s="124"/>
      <c r="AD57" s="124"/>
      <c r="AE57" s="124"/>
      <c r="AF57" s="125"/>
      <c r="AG57" s="123"/>
      <c r="AH57" s="124"/>
      <c r="AI57" s="124"/>
      <c r="AJ57" s="124"/>
      <c r="AK57" s="124"/>
      <c r="AL57" s="125"/>
      <c r="AM57" s="123"/>
      <c r="AN57" s="124"/>
      <c r="AO57" s="124"/>
      <c r="AP57" s="124"/>
      <c r="AQ57" s="124"/>
      <c r="AR57" s="125"/>
      <c r="AS57" s="123"/>
      <c r="AT57" s="124"/>
      <c r="AU57" s="124"/>
      <c r="AV57" s="124"/>
      <c r="AW57" s="124"/>
      <c r="AX57" s="125"/>
      <c r="AY57" s="123"/>
      <c r="AZ57" s="124"/>
      <c r="BA57" s="124"/>
      <c r="BB57" s="124"/>
      <c r="BC57" s="124"/>
      <c r="BD57" s="125"/>
      <c r="BE57" s="123"/>
      <c r="BF57" s="124"/>
      <c r="BG57" s="124"/>
      <c r="BH57" s="124"/>
      <c r="BI57" s="124"/>
      <c r="BJ57" s="125"/>
      <c r="BK57" s="123"/>
      <c r="BL57" s="124"/>
      <c r="BM57" s="124"/>
      <c r="BN57" s="124"/>
      <c r="BO57" s="124"/>
      <c r="BP57" s="125"/>
      <c r="BQ57" s="123"/>
      <c r="BR57" s="124"/>
      <c r="BS57" s="124"/>
      <c r="BT57" s="124"/>
      <c r="BU57" s="124"/>
      <c r="BV57" s="125"/>
      <c r="BW57" s="123"/>
      <c r="BX57" s="124"/>
      <c r="BY57" s="124"/>
      <c r="BZ57" s="124"/>
      <c r="CA57" s="124"/>
      <c r="CB57" s="125"/>
    </row>
    <row r="58" spans="2:80" s="17" customFormat="1">
      <c r="B58" s="27" t="s">
        <v>45</v>
      </c>
      <c r="C58" s="117">
        <f t="shared" ref="C58:AX58" si="174">IFERROR((C36/C35),"NA")</f>
        <v>9.3159300713488657E-2</v>
      </c>
      <c r="D58" s="118">
        <f t="shared" si="174"/>
        <v>0.10472951293075787</v>
      </c>
      <c r="E58" s="118">
        <f t="shared" si="174"/>
        <v>0.26930510283554965</v>
      </c>
      <c r="F58" s="118">
        <f t="shared" si="174"/>
        <v>0.10629153847960358</v>
      </c>
      <c r="G58" s="118">
        <f t="shared" si="174"/>
        <v>9.9091206007818594E-2</v>
      </c>
      <c r="H58" s="119">
        <f t="shared" si="174"/>
        <v>9.1411093248859043E-2</v>
      </c>
      <c r="I58" s="117">
        <f t="shared" si="174"/>
        <v>6.3522257991090306E-2</v>
      </c>
      <c r="J58" s="118">
        <f t="shared" si="174"/>
        <v>6.3268070831854983E-2</v>
      </c>
      <c r="K58" s="118">
        <f t="shared" si="174"/>
        <v>3.2279274595553381E-2</v>
      </c>
      <c r="L58" s="118">
        <f t="shared" si="174"/>
        <v>3.2561409676143606E-2</v>
      </c>
      <c r="M58" s="118">
        <f t="shared" si="174"/>
        <v>3.3002133994717908E-2</v>
      </c>
      <c r="N58" s="119">
        <f t="shared" si="174"/>
        <v>3.3506442470085468E-2</v>
      </c>
      <c r="O58" s="117">
        <f t="shared" si="174"/>
        <v>0</v>
      </c>
      <c r="P58" s="118">
        <f t="shared" si="174"/>
        <v>0</v>
      </c>
      <c r="Q58" s="118">
        <f t="shared" si="174"/>
        <v>0</v>
      </c>
      <c r="R58" s="118">
        <f t="shared" si="174"/>
        <v>0</v>
      </c>
      <c r="S58" s="118">
        <f t="shared" si="174"/>
        <v>0</v>
      </c>
      <c r="T58" s="119">
        <f t="shared" si="174"/>
        <v>0</v>
      </c>
      <c r="U58" s="117">
        <f t="shared" ref="U58:AF58" si="175">IFERROR((U36/U35),"NA")</f>
        <v>0</v>
      </c>
      <c r="V58" s="118">
        <f t="shared" si="175"/>
        <v>0</v>
      </c>
      <c r="W58" s="118">
        <f t="shared" si="175"/>
        <v>0</v>
      </c>
      <c r="X58" s="118">
        <f t="shared" si="175"/>
        <v>0</v>
      </c>
      <c r="Y58" s="118">
        <f t="shared" si="175"/>
        <v>0</v>
      </c>
      <c r="Z58" s="119">
        <f t="shared" si="175"/>
        <v>0</v>
      </c>
      <c r="AA58" s="117">
        <f t="shared" si="175"/>
        <v>0</v>
      </c>
      <c r="AB58" s="118">
        <f t="shared" si="175"/>
        <v>0</v>
      </c>
      <c r="AC58" s="118">
        <f t="shared" si="175"/>
        <v>0</v>
      </c>
      <c r="AD58" s="118">
        <f t="shared" si="175"/>
        <v>0</v>
      </c>
      <c r="AE58" s="118">
        <f t="shared" si="175"/>
        <v>0</v>
      </c>
      <c r="AF58" s="119">
        <f t="shared" si="175"/>
        <v>0</v>
      </c>
      <c r="AG58" s="117">
        <f t="shared" si="174"/>
        <v>7.8669038458886634E-2</v>
      </c>
      <c r="AH58" s="118">
        <f t="shared" si="174"/>
        <v>7.5937210460237617E-2</v>
      </c>
      <c r="AI58" s="118">
        <f t="shared" si="174"/>
        <v>2.5013235933331473E-2</v>
      </c>
      <c r="AJ58" s="118">
        <f t="shared" si="174"/>
        <v>0.17551304209401222</v>
      </c>
      <c r="AK58" s="118">
        <f t="shared" si="174"/>
        <v>0.16259270512695437</v>
      </c>
      <c r="AL58" s="119">
        <f t="shared" si="174"/>
        <v>0.15004316998888997</v>
      </c>
      <c r="AM58" s="117">
        <f t="shared" si="174"/>
        <v>2.0274928024005515E-4</v>
      </c>
      <c r="AN58" s="118">
        <f t="shared" si="174"/>
        <v>0.12312026636420183</v>
      </c>
      <c r="AO58" s="118">
        <f t="shared" si="174"/>
        <v>0.1097161394971614</v>
      </c>
      <c r="AP58" s="118">
        <f t="shared" si="174"/>
        <v>9.3724149340980528E-2</v>
      </c>
      <c r="AQ58" s="118">
        <f t="shared" si="174"/>
        <v>5.3768292882458359E-2</v>
      </c>
      <c r="AR58" s="119">
        <f t="shared" si="174"/>
        <v>1.4947932723278129E-2</v>
      </c>
      <c r="AS58" s="117">
        <f t="shared" si="174"/>
        <v>1.5835224951764625E-3</v>
      </c>
      <c r="AT58" s="118">
        <f t="shared" si="174"/>
        <v>0.14516243000754106</v>
      </c>
      <c r="AU58" s="118">
        <f t="shared" si="174"/>
        <v>0.12475189643179782</v>
      </c>
      <c r="AV58" s="118">
        <f t="shared" si="174"/>
        <v>1.9999164936532151E-3</v>
      </c>
      <c r="AW58" s="118">
        <f t="shared" si="174"/>
        <v>1.7146346786059944E-3</v>
      </c>
      <c r="AX58" s="119">
        <f t="shared" si="174"/>
        <v>1.4489877848402094E-3</v>
      </c>
      <c r="AY58" s="117">
        <f t="shared" ref="AY58:BV58" si="176">IFERROR((AY36/AY35),"NA")</f>
        <v>0</v>
      </c>
      <c r="AZ58" s="118">
        <f t="shared" si="176"/>
        <v>0</v>
      </c>
      <c r="BA58" s="118">
        <f t="shared" si="176"/>
        <v>0</v>
      </c>
      <c r="BB58" s="118">
        <f t="shared" si="176"/>
        <v>0</v>
      </c>
      <c r="BC58" s="118">
        <f t="shared" si="176"/>
        <v>0</v>
      </c>
      <c r="BD58" s="119">
        <f t="shared" si="176"/>
        <v>0</v>
      </c>
      <c r="BE58" s="117">
        <f t="shared" si="176"/>
        <v>6.68328976472954E-2</v>
      </c>
      <c r="BF58" s="118">
        <f t="shared" si="176"/>
        <v>5.8830530728230995E-2</v>
      </c>
      <c r="BG58" s="118">
        <f t="shared" si="176"/>
        <v>5.651667890203943E-2</v>
      </c>
      <c r="BH58" s="118">
        <f t="shared" si="176"/>
        <v>5.7406615821878254E-2</v>
      </c>
      <c r="BI58" s="118">
        <f t="shared" si="176"/>
        <v>5.6056133361519413E-2</v>
      </c>
      <c r="BJ58" s="119">
        <f t="shared" si="176"/>
        <v>5.4268072101691066E-2</v>
      </c>
      <c r="BK58" s="117">
        <f t="shared" si="176"/>
        <v>0.15066489481915404</v>
      </c>
      <c r="BL58" s="118">
        <f t="shared" si="176"/>
        <v>0.23048568884675108</v>
      </c>
      <c r="BM58" s="118">
        <f t="shared" si="176"/>
        <v>0.1921401907922024</v>
      </c>
      <c r="BN58" s="118">
        <f t="shared" si="176"/>
        <v>0.18865076285233831</v>
      </c>
      <c r="BO58" s="118">
        <f t="shared" si="176"/>
        <v>0.1789438701766588</v>
      </c>
      <c r="BP58" s="119">
        <f t="shared" si="176"/>
        <v>0.162474488263816</v>
      </c>
      <c r="BQ58" s="117">
        <f t="shared" si="176"/>
        <v>0</v>
      </c>
      <c r="BR58" s="118">
        <f t="shared" si="176"/>
        <v>0</v>
      </c>
      <c r="BS58" s="118">
        <f t="shared" si="176"/>
        <v>0</v>
      </c>
      <c r="BT58" s="118">
        <f t="shared" si="176"/>
        <v>0</v>
      </c>
      <c r="BU58" s="118">
        <f t="shared" si="176"/>
        <v>0</v>
      </c>
      <c r="BV58" s="119">
        <f t="shared" si="176"/>
        <v>0</v>
      </c>
      <c r="BW58" s="117"/>
      <c r="BX58" s="118"/>
      <c r="BY58" s="118"/>
      <c r="BZ58" s="118"/>
      <c r="CA58" s="118"/>
      <c r="CB58" s="119"/>
    </row>
    <row r="59" spans="2:80" s="17" customFormat="1">
      <c r="B59" s="27" t="s">
        <v>37</v>
      </c>
      <c r="C59" s="117">
        <f t="shared" ref="C59:AX59" si="177">IFERROR((C38/C35),"NA")</f>
        <v>-0.39404186250972173</v>
      </c>
      <c r="D59" s="118">
        <f t="shared" si="177"/>
        <v>-0.31312969261374574</v>
      </c>
      <c r="E59" s="118">
        <f t="shared" si="177"/>
        <v>4.0470764704185536E-2</v>
      </c>
      <c r="F59" s="118">
        <f t="shared" si="177"/>
        <v>-2.536342500176135E-2</v>
      </c>
      <c r="G59" s="118">
        <f t="shared" si="177"/>
        <v>-0.18873381803900471</v>
      </c>
      <c r="H59" s="119">
        <f t="shared" si="177"/>
        <v>-0.20307220269022347</v>
      </c>
      <c r="I59" s="117">
        <f t="shared" si="177"/>
        <v>-0.26961597242545443</v>
      </c>
      <c r="J59" s="118">
        <f t="shared" si="177"/>
        <v>-0.2427990839596168</v>
      </c>
      <c r="K59" s="118">
        <f t="shared" si="177"/>
        <v>-0.27688920150463314</v>
      </c>
      <c r="L59" s="118">
        <f t="shared" si="177"/>
        <v>-0.36712513365850802</v>
      </c>
      <c r="M59" s="118">
        <f t="shared" si="177"/>
        <v>-0.37576903807386702</v>
      </c>
      <c r="N59" s="119">
        <f t="shared" si="177"/>
        <v>-0.39115387131740148</v>
      </c>
      <c r="O59" s="117">
        <f t="shared" si="177"/>
        <v>-0.59984807009731367</v>
      </c>
      <c r="P59" s="118">
        <f t="shared" si="177"/>
        <v>-0.55564698075646979</v>
      </c>
      <c r="Q59" s="118">
        <f t="shared" si="177"/>
        <v>-0.49645258397761483</v>
      </c>
      <c r="R59" s="118">
        <f t="shared" si="177"/>
        <v>-0.39831585637114708</v>
      </c>
      <c r="S59" s="118">
        <f t="shared" si="177"/>
        <v>-0.58580026594522938</v>
      </c>
      <c r="T59" s="119">
        <f t="shared" si="177"/>
        <v>-0.58376997978761214</v>
      </c>
      <c r="U59" s="117">
        <f t="shared" ref="U59:AF59" si="178">IFERROR((U38/U35),"NA")</f>
        <v>-0.60076128926253525</v>
      </c>
      <c r="V59" s="118">
        <f t="shared" si="178"/>
        <v>-0.50635533904473939</v>
      </c>
      <c r="W59" s="118">
        <f t="shared" si="178"/>
        <v>-0.46249721252885412</v>
      </c>
      <c r="X59" s="118">
        <f t="shared" si="178"/>
        <v>-0.47805886937233977</v>
      </c>
      <c r="Y59" s="118">
        <f t="shared" si="178"/>
        <v>-0.51535181895626503</v>
      </c>
      <c r="Z59" s="119">
        <f t="shared" si="178"/>
        <v>-0.54405466530770619</v>
      </c>
      <c r="AA59" s="117">
        <f t="shared" si="178"/>
        <v>-0.5031815956926089</v>
      </c>
      <c r="AB59" s="118">
        <f t="shared" si="178"/>
        <v>-0.49633633633633634</v>
      </c>
      <c r="AC59" s="118">
        <f t="shared" si="178"/>
        <v>-0.56529115918317885</v>
      </c>
      <c r="AD59" s="118">
        <f t="shared" si="178"/>
        <v>-0.56596174269398625</v>
      </c>
      <c r="AE59" s="118">
        <f t="shared" si="178"/>
        <v>-0.62124925071559289</v>
      </c>
      <c r="AF59" s="119">
        <f t="shared" si="178"/>
        <v>-0.66233040575620616</v>
      </c>
      <c r="AG59" s="117">
        <f t="shared" si="177"/>
        <v>-6.0733815352604914E-2</v>
      </c>
      <c r="AH59" s="118">
        <f t="shared" si="177"/>
        <v>-6.0807580902621582E-2</v>
      </c>
      <c r="AI59" s="118">
        <f t="shared" si="177"/>
        <v>-0.10774862602757279</v>
      </c>
      <c r="AJ59" s="118">
        <f t="shared" si="177"/>
        <v>8.2914743137834576E-2</v>
      </c>
      <c r="AK59" s="118">
        <f t="shared" si="177"/>
        <v>0.14775461096449408</v>
      </c>
      <c r="AL59" s="119">
        <f t="shared" si="177"/>
        <v>0.10136195059503492</v>
      </c>
      <c r="AM59" s="117">
        <f t="shared" si="177"/>
        <v>-0.3341713636916589</v>
      </c>
      <c r="AN59" s="118">
        <f t="shared" si="177"/>
        <v>-4.2808532435695733E-2</v>
      </c>
      <c r="AO59" s="118">
        <f t="shared" si="177"/>
        <v>-7.8021086780210872E-2</v>
      </c>
      <c r="AP59" s="118">
        <f t="shared" si="177"/>
        <v>1.2959797055092925E-3</v>
      </c>
      <c r="AQ59" s="118">
        <f t="shared" si="177"/>
        <v>-0.16363752665336329</v>
      </c>
      <c r="AR59" s="119">
        <f t="shared" si="177"/>
        <v>-0.23363560015546947</v>
      </c>
      <c r="AS59" s="117">
        <f t="shared" si="177"/>
        <v>-0.214485564441532</v>
      </c>
      <c r="AT59" s="118">
        <f t="shared" si="177"/>
        <v>-5.8378609473252942E-2</v>
      </c>
      <c r="AU59" s="118">
        <f t="shared" si="177"/>
        <v>-0.10692374777999322</v>
      </c>
      <c r="AV59" s="118">
        <f t="shared" si="177"/>
        <v>-0.24336129585713717</v>
      </c>
      <c r="AW59" s="118">
        <f t="shared" si="177"/>
        <v>-0.20674585327325762</v>
      </c>
      <c r="AX59" s="119">
        <f t="shared" si="177"/>
        <v>-0.19442046361700258</v>
      </c>
      <c r="AY59" s="117">
        <f t="shared" ref="AY59:BV59" si="179">IFERROR((AY38/AY35),"NA")</f>
        <v>-0.44530445547418229</v>
      </c>
      <c r="AZ59" s="118">
        <f t="shared" si="179"/>
        <v>-0.54390334197152757</v>
      </c>
      <c r="BA59" s="118">
        <f t="shared" si="179"/>
        <v>-0.52247191011235961</v>
      </c>
      <c r="BB59" s="118">
        <f t="shared" si="179"/>
        <v>-0.49472311551680315</v>
      </c>
      <c r="BC59" s="118">
        <f t="shared" si="179"/>
        <v>-0.52811991270436898</v>
      </c>
      <c r="BD59" s="119">
        <f t="shared" si="179"/>
        <v>-0.53287773513214287</v>
      </c>
      <c r="BE59" s="117">
        <f t="shared" si="179"/>
        <v>-6.4520410215161875E-2</v>
      </c>
      <c r="BF59" s="118">
        <f t="shared" si="179"/>
        <v>-9.8755100294952353E-2</v>
      </c>
      <c r="BG59" s="118">
        <f t="shared" si="179"/>
        <v>-0.11040484162652869</v>
      </c>
      <c r="BH59" s="118">
        <f t="shared" si="179"/>
        <v>-0.12277741531493019</v>
      </c>
      <c r="BI59" s="118">
        <f t="shared" si="179"/>
        <v>-0.11144607543479539</v>
      </c>
      <c r="BJ59" s="119">
        <f t="shared" si="179"/>
        <v>-9.7494066160853057E-2</v>
      </c>
      <c r="BK59" s="117">
        <f t="shared" si="179"/>
        <v>-0.15632215080591944</v>
      </c>
      <c r="BL59" s="118">
        <f t="shared" si="179"/>
        <v>7.2718101124653961E-2</v>
      </c>
      <c r="BM59" s="118">
        <f t="shared" si="179"/>
        <v>7.4520843254425442E-2</v>
      </c>
      <c r="BN59" s="118">
        <f t="shared" si="179"/>
        <v>5.9359926815249854E-2</v>
      </c>
      <c r="BO59" s="118">
        <f t="shared" si="179"/>
        <v>7.5387454972362378E-2</v>
      </c>
      <c r="BP59" s="119">
        <f t="shared" si="179"/>
        <v>6.3480295433931799E-2</v>
      </c>
      <c r="BQ59" s="117">
        <f t="shared" si="179"/>
        <v>-0.45663974801460977</v>
      </c>
      <c r="BR59" s="118">
        <f t="shared" si="179"/>
        <v>-0.37943354795489226</v>
      </c>
      <c r="BS59" s="118">
        <f t="shared" si="179"/>
        <v>-0.39610913245077617</v>
      </c>
      <c r="BT59" s="118">
        <f t="shared" si="179"/>
        <v>-0.38594570313596677</v>
      </c>
      <c r="BU59" s="118">
        <f t="shared" si="179"/>
        <v>-0.43013751774242215</v>
      </c>
      <c r="BV59" s="119">
        <f t="shared" si="179"/>
        <v>-0.48665751042717459</v>
      </c>
      <c r="BW59" s="117"/>
      <c r="BX59" s="118"/>
      <c r="BY59" s="118"/>
      <c r="BZ59" s="118"/>
      <c r="CA59" s="118"/>
      <c r="CB59" s="119"/>
    </row>
    <row r="60" spans="2:80">
      <c r="B60" s="4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</row>
    <row r="61" spans="2:80">
      <c r="B61" s="3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</row>
    <row r="62" spans="2:80">
      <c r="B62" s="3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</row>
    <row r="63" spans="2:80">
      <c r="B63" s="3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</row>
    <row r="64" spans="2:80">
      <c r="B64" s="3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</row>
    <row r="65" spans="2:80">
      <c r="B65" s="3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</row>
  </sheetData>
  <mergeCells count="13">
    <mergeCell ref="BW6:CB6"/>
    <mergeCell ref="C6:H6"/>
    <mergeCell ref="I6:N6"/>
    <mergeCell ref="O6:T6"/>
    <mergeCell ref="BE6:BJ6"/>
    <mergeCell ref="BK6:BP6"/>
    <mergeCell ref="BQ6:BV6"/>
    <mergeCell ref="AG6:AL6"/>
    <mergeCell ref="AM6:AR6"/>
    <mergeCell ref="AS6:AX6"/>
    <mergeCell ref="AY6:BD6"/>
    <mergeCell ref="U6:Z6"/>
    <mergeCell ref="AA6:AF6"/>
  </mergeCells>
  <conditionalFormatting sqref="CB15">
    <cfRule type="cellIs" dxfId="454" priority="94" operator="greaterThanOrEqual">
      <formula>10</formula>
    </cfRule>
    <cfRule type="cellIs" dxfId="453" priority="97" operator="lessThan">
      <formula>0</formula>
    </cfRule>
  </conditionalFormatting>
  <conditionalFormatting sqref="CB16">
    <cfRule type="cellIs" dxfId="452" priority="92" operator="greaterThanOrEqual">
      <formula>10</formula>
    </cfRule>
    <cfRule type="cellIs" dxfId="451" priority="96" operator="lessThan">
      <formula>0</formula>
    </cfRule>
  </conditionalFormatting>
  <conditionalFormatting sqref="CB13">
    <cfRule type="cellIs" priority="90" operator="equal">
      <formula>"-"</formula>
    </cfRule>
    <cfRule type="cellIs" dxfId="450" priority="93" operator="lessThanOrEqual">
      <formula>5</formula>
    </cfRule>
    <cfRule type="cellIs" dxfId="449" priority="95" operator="greaterThanOrEqual">
      <formula>10</formula>
    </cfRule>
  </conditionalFormatting>
  <conditionalFormatting sqref="C33:T33 C29:T29 I27:T27 AG27:CB27 AG29:CB29 AG33:CB33">
    <cfRule type="cellIs" dxfId="448" priority="88" operator="lessThanOrEqual">
      <formula>0</formula>
    </cfRule>
    <cfRule type="cellIs" dxfId="447" priority="91" operator="greaterThanOrEqual">
      <formula>0</formula>
    </cfRule>
  </conditionalFormatting>
  <conditionalFormatting sqref="C41:T41 AG41:CB41">
    <cfRule type="cellIs" dxfId="446" priority="89" operator="lessThanOrEqual">
      <formula>0</formula>
    </cfRule>
  </conditionalFormatting>
  <conditionalFormatting sqref="CB10">
    <cfRule type="cellIs" dxfId="445" priority="82" operator="equal">
      <formula>"Sell"</formula>
    </cfRule>
    <cfRule type="cellIs" dxfId="444" priority="83" operator="equal">
      <formula>"Buy"</formula>
    </cfRule>
  </conditionalFormatting>
  <conditionalFormatting sqref="CB10">
    <cfRule type="cellIs" dxfId="443" priority="80" operator="equal">
      <formula>"Sell"</formula>
    </cfRule>
    <cfRule type="cellIs" dxfId="442" priority="81" operator="equal">
      <formula>"Buy"</formula>
    </cfRule>
  </conditionalFormatting>
  <conditionalFormatting sqref="CB10">
    <cfRule type="cellIs" dxfId="441" priority="78" operator="equal">
      <formula>"Sell"</formula>
    </cfRule>
    <cfRule type="cellIs" dxfId="440" priority="79" operator="equal">
      <formula>"Buy"</formula>
    </cfRule>
  </conditionalFormatting>
  <conditionalFormatting sqref="H10 N10 T10 AL10 AR10 AX10 BD10 BJ10 BP10 BV10">
    <cfRule type="cellIs" dxfId="439" priority="76" operator="equal">
      <formula>"Sell"</formula>
    </cfRule>
    <cfRule type="cellIs" dxfId="438" priority="77" operator="equal">
      <formula>"Buy"</formula>
    </cfRule>
  </conditionalFormatting>
  <conditionalFormatting sqref="H15 N15 T15 AL15 AR15 AX15 BD15 BJ15 BP15 BV15">
    <cfRule type="cellIs" dxfId="437" priority="72" operator="greaterThan">
      <formula>0</formula>
    </cfRule>
    <cfRule type="cellIs" dxfId="436" priority="75" operator="lessThan">
      <formula>0</formula>
    </cfRule>
  </conditionalFormatting>
  <conditionalFormatting sqref="H13 N13 T13 AL13 AR13 AX13 BD13 BJ13 BP13 BV13">
    <cfRule type="cellIs" priority="69" operator="equal">
      <formula>"-"</formula>
    </cfRule>
    <cfRule type="cellIs" dxfId="435" priority="71" operator="lessThanOrEqual">
      <formula>0</formula>
    </cfRule>
    <cfRule type="cellIs" dxfId="434" priority="73" operator="greaterThanOrEqual">
      <formula>0</formula>
    </cfRule>
  </conditionalFormatting>
  <conditionalFormatting sqref="H16">
    <cfRule type="cellIs" dxfId="433" priority="67" operator="greaterThan">
      <formula>0</formula>
    </cfRule>
    <cfRule type="cellIs" dxfId="432" priority="68" operator="lessThan">
      <formula>0</formula>
    </cfRule>
  </conditionalFormatting>
  <conditionalFormatting sqref="N16">
    <cfRule type="cellIs" dxfId="431" priority="65" operator="greaterThan">
      <formula>0</formula>
    </cfRule>
    <cfRule type="cellIs" dxfId="430" priority="66" operator="lessThan">
      <formula>0</formula>
    </cfRule>
  </conditionalFormatting>
  <conditionalFormatting sqref="T16">
    <cfRule type="cellIs" dxfId="429" priority="61" operator="greaterThan">
      <formula>0</formula>
    </cfRule>
    <cfRule type="cellIs" dxfId="428" priority="62" operator="lessThan">
      <formula>0</formula>
    </cfRule>
  </conditionalFormatting>
  <conditionalFormatting sqref="AL16">
    <cfRule type="cellIs" dxfId="427" priority="53" operator="greaterThan">
      <formula>0</formula>
    </cfRule>
    <cfRule type="cellIs" dxfId="426" priority="54" operator="lessThan">
      <formula>0</formula>
    </cfRule>
  </conditionalFormatting>
  <conditionalFormatting sqref="AR16">
    <cfRule type="cellIs" dxfId="425" priority="51" operator="greaterThan">
      <formula>0</formula>
    </cfRule>
    <cfRule type="cellIs" dxfId="424" priority="52" operator="lessThan">
      <formula>0</formula>
    </cfRule>
  </conditionalFormatting>
  <conditionalFormatting sqref="AX16">
    <cfRule type="cellIs" dxfId="423" priority="49" operator="greaterThan">
      <formula>0</formula>
    </cfRule>
    <cfRule type="cellIs" dxfId="422" priority="50" operator="lessThan">
      <formula>0</formula>
    </cfRule>
  </conditionalFormatting>
  <conditionalFormatting sqref="BD16">
    <cfRule type="cellIs" dxfId="421" priority="45" operator="greaterThan">
      <formula>0</formula>
    </cfRule>
    <cfRule type="cellIs" dxfId="420" priority="46" operator="lessThan">
      <formula>0</formula>
    </cfRule>
  </conditionalFormatting>
  <conditionalFormatting sqref="BJ16">
    <cfRule type="cellIs" dxfId="419" priority="43" operator="greaterThan">
      <formula>0</formula>
    </cfRule>
    <cfRule type="cellIs" dxfId="418" priority="44" operator="lessThan">
      <formula>0</formula>
    </cfRule>
  </conditionalFormatting>
  <conditionalFormatting sqref="BP16">
    <cfRule type="cellIs" dxfId="417" priority="41" operator="greaterThan">
      <formula>0</formula>
    </cfRule>
    <cfRule type="cellIs" dxfId="416" priority="42" operator="lessThan">
      <formula>0</formula>
    </cfRule>
  </conditionalFormatting>
  <conditionalFormatting sqref="BV16">
    <cfRule type="cellIs" dxfId="415" priority="39" operator="greaterThan">
      <formula>0</formula>
    </cfRule>
    <cfRule type="cellIs" dxfId="414" priority="40" operator="lessThan">
      <formula>0</formula>
    </cfRule>
  </conditionalFormatting>
  <conditionalFormatting sqref="C27:H27">
    <cfRule type="cellIs" dxfId="413" priority="37" operator="lessThanOrEqual">
      <formula>0</formula>
    </cfRule>
    <cfRule type="cellIs" dxfId="412" priority="38" operator="greaterThanOrEqual">
      <formula>0</formula>
    </cfRule>
  </conditionalFormatting>
  <conditionalFormatting sqref="U27:Z27 U29:Z29 U33:Z33">
    <cfRule type="cellIs" dxfId="411" priority="22" operator="lessThanOrEqual">
      <formula>0</formula>
    </cfRule>
    <cfRule type="cellIs" dxfId="410" priority="24" operator="greaterThanOrEqual">
      <formula>0</formula>
    </cfRule>
  </conditionalFormatting>
  <conditionalFormatting sqref="U41:Z41">
    <cfRule type="cellIs" dxfId="409" priority="23" operator="lessThanOrEqual">
      <formula>0</formula>
    </cfRule>
  </conditionalFormatting>
  <conditionalFormatting sqref="Z10">
    <cfRule type="cellIs" dxfId="408" priority="20" operator="equal">
      <formula>"Sell"</formula>
    </cfRule>
    <cfRule type="cellIs" dxfId="407" priority="21" operator="equal">
      <formula>"Buy"</formula>
    </cfRule>
  </conditionalFormatting>
  <conditionalFormatting sqref="Z15">
    <cfRule type="cellIs" dxfId="406" priority="17" operator="greaterThan">
      <formula>0</formula>
    </cfRule>
    <cfRule type="cellIs" dxfId="405" priority="19" operator="lessThan">
      <formula>0</formula>
    </cfRule>
  </conditionalFormatting>
  <conditionalFormatting sqref="Z13">
    <cfRule type="cellIs" priority="15" operator="equal">
      <formula>"-"</formula>
    </cfRule>
    <cfRule type="cellIs" dxfId="404" priority="16" operator="lessThanOrEqual">
      <formula>0</formula>
    </cfRule>
    <cfRule type="cellIs" dxfId="403" priority="18" operator="greaterThanOrEqual">
      <formula>0</formula>
    </cfRule>
  </conditionalFormatting>
  <conditionalFormatting sqref="Z16">
    <cfRule type="cellIs" dxfId="402" priority="13" operator="greaterThan">
      <formula>0</formula>
    </cfRule>
    <cfRule type="cellIs" dxfId="401" priority="14" operator="lessThan">
      <formula>0</formula>
    </cfRule>
  </conditionalFormatting>
  <conditionalFormatting sqref="AA27:AF27 AA29:AF29 AA33:AF33">
    <cfRule type="cellIs" dxfId="400" priority="10" operator="lessThanOrEqual">
      <formula>0</formula>
    </cfRule>
    <cfRule type="cellIs" dxfId="399" priority="12" operator="greaterThanOrEqual">
      <formula>0</formula>
    </cfRule>
  </conditionalFormatting>
  <conditionalFormatting sqref="AA41:AF41">
    <cfRule type="cellIs" dxfId="398" priority="11" operator="lessThanOrEqual">
      <formula>0</formula>
    </cfRule>
  </conditionalFormatting>
  <conditionalFormatting sqref="AF10">
    <cfRule type="cellIs" dxfId="397" priority="8" operator="equal">
      <formula>"Sell"</formula>
    </cfRule>
    <cfRule type="cellIs" dxfId="396" priority="9" operator="equal">
      <formula>"Buy"</formula>
    </cfRule>
  </conditionalFormatting>
  <conditionalFormatting sqref="AF15">
    <cfRule type="cellIs" dxfId="395" priority="5" operator="greaterThan">
      <formula>0</formula>
    </cfRule>
    <cfRule type="cellIs" dxfId="394" priority="7" operator="lessThan">
      <formula>0</formula>
    </cfRule>
  </conditionalFormatting>
  <conditionalFormatting sqref="AF13">
    <cfRule type="cellIs" priority="3" operator="equal">
      <formula>"-"</formula>
    </cfRule>
    <cfRule type="cellIs" dxfId="393" priority="4" operator="lessThanOrEqual">
      <formula>0</formula>
    </cfRule>
    <cfRule type="cellIs" dxfId="392" priority="6" operator="greaterThanOrEqual">
      <formula>0</formula>
    </cfRule>
  </conditionalFormatting>
  <conditionalFormatting sqref="AF16">
    <cfRule type="cellIs" dxfId="391" priority="1" operator="greaterThan">
      <formula>0</formula>
    </cfRule>
    <cfRule type="cellIs" dxfId="390" priority="2" operator="lessThan">
      <formula>0</formula>
    </cfRule>
  </conditionalFormatting>
  <pageMargins left="0.74803149606299213" right="0.23622047244094491" top="0.51181102362204722" bottom="0.23622047244094491" header="0.31496062992125984" footer="0.31496062992125984"/>
  <pageSetup paperSize="9" scale="80" orientation="landscape" r:id="rId1"/>
  <headerFooter>
    <oddHeader>&amp;LMOSL: Technology Valuations</oddHeader>
  </headerFooter>
  <colBreaks count="2" manualBreakCount="2">
    <brk id="26" min="5" max="58" man="1"/>
    <brk id="53" min="5" max="58" man="1"/>
  </colBreaks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18"/>
  <dimension ref="B5:AF65"/>
  <sheetViews>
    <sheetView showGridLines="0" zoomScaleNormal="100" workbookViewId="0">
      <pane xSplit="2" ySplit="8" topLeftCell="C9" activePane="bottomRight" state="frozen"/>
      <selection sqref="A1:XFD1048576"/>
      <selection pane="topRight" sqref="A1:XFD1048576"/>
      <selection pane="bottomLeft" sqref="A1:XFD1048576"/>
      <selection pane="bottomRight"/>
    </sheetView>
  </sheetViews>
  <sheetFormatPr defaultColWidth="9.33203125" defaultRowHeight="12"/>
  <cols>
    <col min="1" max="1" width="1.33203125" style="1" customWidth="1"/>
    <col min="2" max="2" width="28.6640625" style="6" bestFit="1" customWidth="1"/>
    <col min="3" max="5" width="8.83203125" style="1" hidden="1" customWidth="1"/>
    <col min="6" max="8" width="9.83203125" style="1" bestFit="1" customWidth="1"/>
    <col min="9" max="11" width="7.6640625" style="1" hidden="1" customWidth="1"/>
    <col min="12" max="13" width="8.83203125" style="1" bestFit="1" customWidth="1"/>
    <col min="14" max="14" width="9.6640625" style="1" bestFit="1" customWidth="1"/>
    <col min="15" max="17" width="7.6640625" style="1" hidden="1" customWidth="1"/>
    <col min="18" max="20" width="9.5" style="1" customWidth="1"/>
    <col min="21" max="23" width="7.6640625" style="1" hidden="1" customWidth="1"/>
    <col min="24" max="26" width="8.83203125" style="1" bestFit="1" customWidth="1"/>
    <col min="27" max="32" width="9.1640625" style="1" hidden="1" customWidth="1"/>
    <col min="33" max="16384" width="9.33203125" style="1"/>
  </cols>
  <sheetData>
    <row r="5" spans="2:32" ht="9" customHeight="1"/>
    <row r="6" spans="2:32" s="21" customFormat="1" ht="12.75">
      <c r="B6" s="23" t="s">
        <v>68</v>
      </c>
      <c r="C6" s="345" t="s">
        <v>441</v>
      </c>
      <c r="D6" s="346"/>
      <c r="E6" s="346"/>
      <c r="F6" s="346"/>
      <c r="G6" s="346"/>
      <c r="H6" s="347"/>
      <c r="I6" s="345" t="s">
        <v>1405</v>
      </c>
      <c r="J6" s="346"/>
      <c r="K6" s="346"/>
      <c r="L6" s="346"/>
      <c r="M6" s="346"/>
      <c r="N6" s="347"/>
      <c r="O6" s="345" t="s">
        <v>538</v>
      </c>
      <c r="P6" s="346"/>
      <c r="Q6" s="346"/>
      <c r="R6" s="346"/>
      <c r="S6" s="346"/>
      <c r="T6" s="347"/>
      <c r="U6" s="345" t="s">
        <v>442</v>
      </c>
      <c r="V6" s="346"/>
      <c r="W6" s="346"/>
      <c r="X6" s="346"/>
      <c r="Y6" s="346"/>
      <c r="Z6" s="347"/>
      <c r="AA6" s="359" t="s">
        <v>285</v>
      </c>
      <c r="AB6" s="360"/>
      <c r="AC6" s="360"/>
      <c r="AD6" s="360"/>
      <c r="AE6" s="360"/>
      <c r="AF6" s="361"/>
    </row>
    <row r="7" spans="2:32" s="35" customFormat="1" ht="11.25" hidden="1">
      <c r="B7" s="31" t="s">
        <v>7</v>
      </c>
      <c r="C7" s="32" t="s">
        <v>201</v>
      </c>
      <c r="D7" s="33" t="str">
        <f>C7</f>
        <v>BHARTI IN</v>
      </c>
      <c r="E7" s="33" t="str">
        <f t="shared" ref="E7:H7" si="0">D7</f>
        <v>BHARTI IN</v>
      </c>
      <c r="F7" s="33" t="str">
        <f t="shared" si="0"/>
        <v>BHARTI IN</v>
      </c>
      <c r="G7" s="33" t="str">
        <f t="shared" si="0"/>
        <v>BHARTI IN</v>
      </c>
      <c r="H7" s="34" t="str">
        <f t="shared" si="0"/>
        <v>BHARTI IN</v>
      </c>
      <c r="I7" s="32" t="s">
        <v>591</v>
      </c>
      <c r="J7" s="33" t="str">
        <f>I7</f>
        <v>INDUSTOW IN</v>
      </c>
      <c r="K7" s="33" t="str">
        <f t="shared" ref="K7:N7" si="1">J7</f>
        <v>INDUSTOW IN</v>
      </c>
      <c r="L7" s="33" t="str">
        <f t="shared" si="1"/>
        <v>INDUSTOW IN</v>
      </c>
      <c r="M7" s="33" t="str">
        <f t="shared" si="1"/>
        <v>INDUSTOW IN</v>
      </c>
      <c r="N7" s="34" t="str">
        <f t="shared" si="1"/>
        <v>INDUSTOW IN</v>
      </c>
      <c r="O7" s="32" t="s">
        <v>202</v>
      </c>
      <c r="P7" s="33" t="str">
        <f>O7</f>
        <v>IDEA IN</v>
      </c>
      <c r="Q7" s="33" t="str">
        <f t="shared" ref="Q7" si="2">P7</f>
        <v>IDEA IN</v>
      </c>
      <c r="R7" s="33" t="str">
        <f t="shared" ref="R7" si="3">Q7</f>
        <v>IDEA IN</v>
      </c>
      <c r="S7" s="33" t="str">
        <f t="shared" ref="S7" si="4">R7</f>
        <v>IDEA IN</v>
      </c>
      <c r="T7" s="34" t="str">
        <f t="shared" ref="T7" si="5">S7</f>
        <v>IDEA IN</v>
      </c>
      <c r="U7" s="32" t="s">
        <v>320</v>
      </c>
      <c r="V7" s="33" t="str">
        <f>U7</f>
        <v>TCOM IN</v>
      </c>
      <c r="W7" s="33" t="str">
        <f t="shared" ref="W7:Z7" si="6">V7</f>
        <v>TCOM IN</v>
      </c>
      <c r="X7" s="33" t="str">
        <f t="shared" si="6"/>
        <v>TCOM IN</v>
      </c>
      <c r="Y7" s="33" t="str">
        <f t="shared" si="6"/>
        <v>TCOM IN</v>
      </c>
      <c r="Z7" s="34" t="str">
        <f t="shared" si="6"/>
        <v>TCOM IN</v>
      </c>
      <c r="AA7" s="108" t="s">
        <v>107</v>
      </c>
      <c r="AB7" s="109" t="str">
        <f>AA7</f>
        <v>Telecom</v>
      </c>
      <c r="AC7" s="109" t="str">
        <f t="shared" ref="AC7:AF7" si="7">AB7</f>
        <v>Telecom</v>
      </c>
      <c r="AD7" s="109" t="str">
        <f t="shared" si="7"/>
        <v>Telecom</v>
      </c>
      <c r="AE7" s="109" t="str">
        <f t="shared" si="7"/>
        <v>Telecom</v>
      </c>
      <c r="AF7" s="110" t="str">
        <f t="shared" si="7"/>
        <v>Telecom</v>
      </c>
    </row>
    <row r="8" spans="2:32" s="22" customFormat="1">
      <c r="B8" s="23" t="s">
        <v>69</v>
      </c>
      <c r="C8" s="112" t="str">
        <f>'Column Code'!$C$8</f>
        <v>FY21</v>
      </c>
      <c r="D8" s="113" t="str">
        <f>'Column Code'!$D$8</f>
        <v>FY22</v>
      </c>
      <c r="E8" s="113" t="str">
        <f>'Column Code'!$E$8</f>
        <v>FY23</v>
      </c>
      <c r="F8" s="113" t="str">
        <f>'Column Code'!$F$8</f>
        <v>FY24</v>
      </c>
      <c r="G8" s="113" t="str">
        <f>'Column Code'!$G$8</f>
        <v>FY25E</v>
      </c>
      <c r="H8" s="114" t="str">
        <f>'Column Code'!$H$8</f>
        <v>FY26E</v>
      </c>
      <c r="I8" s="112" t="str">
        <f>'Column Code'!$C$8</f>
        <v>FY21</v>
      </c>
      <c r="J8" s="113" t="str">
        <f>'Column Code'!$D$8</f>
        <v>FY22</v>
      </c>
      <c r="K8" s="113" t="str">
        <f>'Column Code'!$E$8</f>
        <v>FY23</v>
      </c>
      <c r="L8" s="113" t="str">
        <f>'Column Code'!$F$8</f>
        <v>FY24</v>
      </c>
      <c r="M8" s="113" t="str">
        <f>'Column Code'!$G$8</f>
        <v>FY25E</v>
      </c>
      <c r="N8" s="114" t="str">
        <f>'Column Code'!$H$8</f>
        <v>FY26E</v>
      </c>
      <c r="O8" s="112" t="str">
        <f>'Column Code'!$C$8</f>
        <v>FY21</v>
      </c>
      <c r="P8" s="113" t="str">
        <f>'Column Code'!$D$8</f>
        <v>FY22</v>
      </c>
      <c r="Q8" s="113" t="str">
        <f>'Column Code'!$E$8</f>
        <v>FY23</v>
      </c>
      <c r="R8" s="113" t="str">
        <f>'Column Code'!$F$8</f>
        <v>FY24</v>
      </c>
      <c r="S8" s="113" t="str">
        <f>'Column Code'!$G$8</f>
        <v>FY25E</v>
      </c>
      <c r="T8" s="114" t="str">
        <f>'Column Code'!$H$8</f>
        <v>FY26E</v>
      </c>
      <c r="U8" s="112" t="str">
        <f>'Column Code'!$C$8</f>
        <v>FY21</v>
      </c>
      <c r="V8" s="113" t="str">
        <f>'Column Code'!$D$8</f>
        <v>FY22</v>
      </c>
      <c r="W8" s="113" t="str">
        <f>'Column Code'!$E$8</f>
        <v>FY23</v>
      </c>
      <c r="X8" s="113" t="str">
        <f>'Column Code'!$F$8</f>
        <v>FY24</v>
      </c>
      <c r="Y8" s="113" t="str">
        <f>'Column Code'!$G$8</f>
        <v>FY25E</v>
      </c>
      <c r="Z8" s="114" t="str">
        <f>'Column Code'!$H$8</f>
        <v>FY26E</v>
      </c>
      <c r="AA8" s="112" t="str">
        <f>'Column Code'!$C$8</f>
        <v>FY21</v>
      </c>
      <c r="AB8" s="113" t="str">
        <f>'Column Code'!$D$8</f>
        <v>FY22</v>
      </c>
      <c r="AC8" s="113" t="str">
        <f>'Column Code'!$E$8</f>
        <v>FY23</v>
      </c>
      <c r="AD8" s="113" t="str">
        <f>'Column Code'!$F$8</f>
        <v>FY24</v>
      </c>
      <c r="AE8" s="113" t="str">
        <f>'Column Code'!$G$8</f>
        <v>FY25E</v>
      </c>
      <c r="AF8" s="114" t="str">
        <f>'Column Code'!$H$8</f>
        <v>FY26E</v>
      </c>
    </row>
    <row r="9" spans="2:32" s="5" customFormat="1" ht="12.75">
      <c r="B9" s="30" t="s">
        <v>8</v>
      </c>
      <c r="C9" s="66"/>
      <c r="D9" s="67"/>
      <c r="E9" s="67"/>
      <c r="F9" s="67"/>
      <c r="G9" s="67"/>
      <c r="H9" s="68"/>
      <c r="I9" s="66"/>
      <c r="J9" s="67"/>
      <c r="K9" s="67"/>
      <c r="L9" s="67"/>
      <c r="M9" s="67"/>
      <c r="N9" s="68"/>
      <c r="O9" s="66"/>
      <c r="P9" s="67"/>
      <c r="Q9" s="67"/>
      <c r="R9" s="67"/>
      <c r="S9" s="67"/>
      <c r="T9" s="68"/>
      <c r="U9" s="66"/>
      <c r="V9" s="67"/>
      <c r="W9" s="67"/>
      <c r="X9" s="67"/>
      <c r="Y9" s="67"/>
      <c r="Z9" s="68"/>
      <c r="AA9" s="66"/>
      <c r="AB9" s="138" t="s">
        <v>286</v>
      </c>
      <c r="AC9" s="138" t="s">
        <v>287</v>
      </c>
      <c r="AD9" s="138" t="s">
        <v>288</v>
      </c>
      <c r="AE9" s="138" t="s">
        <v>289</v>
      </c>
      <c r="AF9" s="139" t="s">
        <v>290</v>
      </c>
    </row>
    <row r="10" spans="2:32">
      <c r="B10" s="24" t="s">
        <v>238</v>
      </c>
      <c r="C10" s="70"/>
      <c r="D10" s="71"/>
      <c r="E10" s="71"/>
      <c r="F10" s="71"/>
      <c r="G10" s="71"/>
      <c r="H10" s="65" t="s">
        <v>286</v>
      </c>
      <c r="I10" s="70"/>
      <c r="J10" s="71"/>
      <c r="K10" s="71"/>
      <c r="L10" s="71"/>
      <c r="M10" s="71"/>
      <c r="N10" s="65" t="s">
        <v>287</v>
      </c>
      <c r="O10" s="70"/>
      <c r="P10" s="71"/>
      <c r="Q10" s="71"/>
      <c r="R10" s="71"/>
      <c r="S10" s="71"/>
      <c r="T10" s="65" t="s">
        <v>287</v>
      </c>
      <c r="U10" s="70"/>
      <c r="V10" s="71"/>
      <c r="W10" s="71"/>
      <c r="X10" s="71"/>
      <c r="Y10" s="71"/>
      <c r="Z10" s="65" t="s">
        <v>287</v>
      </c>
      <c r="AA10" s="70"/>
      <c r="AB10" s="140">
        <f>COUNTIF($C$10:$Z$10,AB$9)</f>
        <v>1</v>
      </c>
      <c r="AC10" s="140">
        <f>COUNTIF($C$10:$Z$10,AC$9)</f>
        <v>3</v>
      </c>
      <c r="AD10" s="140">
        <f>COUNTIF($C$10:$Z$10,AD$9)</f>
        <v>0</v>
      </c>
      <c r="AE10" s="140">
        <f>COUNTIF($C$10:$Z$10,AE$9)</f>
        <v>0</v>
      </c>
      <c r="AF10" s="137">
        <f>COUNTIF($C$10:$Z$10,AF$9)</f>
        <v>0</v>
      </c>
    </row>
    <row r="11" spans="2:32">
      <c r="B11" s="24" t="s">
        <v>38</v>
      </c>
      <c r="C11" s="70">
        <v>1735.25</v>
      </c>
      <c r="D11" s="71">
        <v>1735.25</v>
      </c>
      <c r="E11" s="71">
        <v>1735.25</v>
      </c>
      <c r="F11" s="71">
        <v>1735.25</v>
      </c>
      <c r="G11" s="71">
        <v>1735.25</v>
      </c>
      <c r="H11" s="72">
        <v>1735.25</v>
      </c>
      <c r="I11" s="70">
        <v>392.4</v>
      </c>
      <c r="J11" s="71">
        <v>392.4</v>
      </c>
      <c r="K11" s="71">
        <v>392.4</v>
      </c>
      <c r="L11" s="71">
        <v>392.4</v>
      </c>
      <c r="M11" s="71">
        <v>392.4</v>
      </c>
      <c r="N11" s="72">
        <v>392.4</v>
      </c>
      <c r="O11" s="70">
        <v>10.67</v>
      </c>
      <c r="P11" s="71">
        <v>10.67</v>
      </c>
      <c r="Q11" s="71">
        <v>10.67</v>
      </c>
      <c r="R11" s="71">
        <v>10.67</v>
      </c>
      <c r="S11" s="71">
        <v>10.67</v>
      </c>
      <c r="T11" s="72">
        <v>10.67</v>
      </c>
      <c r="U11" s="70">
        <v>2126.4499999999998</v>
      </c>
      <c r="V11" s="71">
        <v>2126.4499999999998</v>
      </c>
      <c r="W11" s="71">
        <v>2126.4499999999998</v>
      </c>
      <c r="X11" s="71">
        <v>2126.4499999999998</v>
      </c>
      <c r="Y11" s="71">
        <v>2126.4499999999998</v>
      </c>
      <c r="Z11" s="72">
        <v>2126.4499999999998</v>
      </c>
      <c r="AA11" s="70"/>
      <c r="AB11" s="71"/>
      <c r="AC11" s="71"/>
      <c r="AD11" s="71"/>
      <c r="AE11" s="71"/>
      <c r="AF11" s="72"/>
    </row>
    <row r="12" spans="2:32">
      <c r="B12" s="24" t="s">
        <v>39</v>
      </c>
      <c r="C12" s="70"/>
      <c r="D12" s="71"/>
      <c r="E12" s="71"/>
      <c r="F12" s="71"/>
      <c r="G12" s="71"/>
      <c r="H12" s="72">
        <v>1650</v>
      </c>
      <c r="I12" s="70"/>
      <c r="J12" s="71"/>
      <c r="K12" s="71"/>
      <c r="L12" s="71"/>
      <c r="M12" s="71"/>
      <c r="N12" s="72">
        <v>395</v>
      </c>
      <c r="O12" s="70"/>
      <c r="P12" s="71"/>
      <c r="Q12" s="71"/>
      <c r="R12" s="71"/>
      <c r="S12" s="71"/>
      <c r="T12" s="72">
        <v>12</v>
      </c>
      <c r="U12" s="70"/>
      <c r="V12" s="71"/>
      <c r="W12" s="71"/>
      <c r="X12" s="71"/>
      <c r="Y12" s="71"/>
      <c r="Z12" s="72">
        <v>1950</v>
      </c>
      <c r="AA12" s="70"/>
      <c r="AB12" s="71"/>
      <c r="AC12" s="71"/>
      <c r="AD12" s="71"/>
      <c r="AE12" s="71"/>
      <c r="AF12" s="72"/>
    </row>
    <row r="13" spans="2:32" s="17" customFormat="1">
      <c r="B13" s="27" t="s">
        <v>318</v>
      </c>
      <c r="C13" s="73"/>
      <c r="D13" s="74"/>
      <c r="E13" s="74"/>
      <c r="F13" s="74"/>
      <c r="G13" s="74"/>
      <c r="H13" s="75">
        <f t="shared" ref="H13" si="8">IF(IFERROR(((IF(H12&lt;0,"-",H12))/H11*100-100),"-")=-100,"-",(IFERROR(((IF(H12&lt;0,"-",H12))/H11*100-100),"-")))</f>
        <v>-4.9128367670364526</v>
      </c>
      <c r="I13" s="73"/>
      <c r="J13" s="74"/>
      <c r="K13" s="74"/>
      <c r="L13" s="74"/>
      <c r="M13" s="74"/>
      <c r="N13" s="75">
        <f t="shared" ref="N13" si="9">IF(IFERROR(((IF(N12&lt;0,"-",N12))/N11*100-100),"-")=-100,"-",(IFERROR(((IF(N12&lt;0,"-",N12))/N11*100-100),"-")))</f>
        <v>0.66258919469927946</v>
      </c>
      <c r="O13" s="73"/>
      <c r="P13" s="74"/>
      <c r="Q13" s="74"/>
      <c r="R13" s="74"/>
      <c r="S13" s="74"/>
      <c r="T13" s="75">
        <f t="shared" ref="T13" si="10">IF(IFERROR(((IF(T12&lt;0,"-",T12))/T11*100-100),"-")=-100,"-",(IFERROR(((IF(T12&lt;0,"-",T12))/T11*100-100),"-")))</f>
        <v>12.464854732895986</v>
      </c>
      <c r="U13" s="73"/>
      <c r="V13" s="74"/>
      <c r="W13" s="74"/>
      <c r="X13" s="74"/>
      <c r="Y13" s="74"/>
      <c r="Z13" s="75">
        <f t="shared" ref="Z13" si="11">IF(IFERROR(((IF(Z12&lt;0,"-",Z12))/Z11*100-100),"-")=-100,"-",(IFERROR(((IF(Z12&lt;0,"-",Z12))/Z11*100-100),"-")))</f>
        <v>-8.2978673375814083</v>
      </c>
      <c r="AA13" s="73"/>
      <c r="AB13" s="74"/>
      <c r="AC13" s="74"/>
      <c r="AD13" s="74"/>
      <c r="AE13" s="74"/>
      <c r="AF13" s="75"/>
    </row>
    <row r="14" spans="2:32">
      <c r="B14" s="24" t="s">
        <v>319</v>
      </c>
      <c r="C14" s="77"/>
      <c r="D14" s="78"/>
      <c r="E14" s="78"/>
      <c r="F14" s="78"/>
      <c r="G14" s="78"/>
      <c r="H14" s="79" t="s">
        <v>935</v>
      </c>
      <c r="I14" s="77"/>
      <c r="J14" s="78"/>
      <c r="K14" s="78"/>
      <c r="L14" s="78"/>
      <c r="M14" s="78"/>
      <c r="N14" s="79" t="s">
        <v>887</v>
      </c>
      <c r="O14" s="77"/>
      <c r="P14" s="78"/>
      <c r="Q14" s="78"/>
      <c r="R14" s="78"/>
      <c r="S14" s="78"/>
      <c r="T14" s="79" t="s">
        <v>963</v>
      </c>
      <c r="U14" s="77"/>
      <c r="V14" s="78"/>
      <c r="W14" s="78"/>
      <c r="X14" s="78"/>
      <c r="Y14" s="78"/>
      <c r="Z14" s="79" t="s">
        <v>935</v>
      </c>
      <c r="AA14" s="77"/>
      <c r="AB14" s="78"/>
      <c r="AC14" s="78"/>
      <c r="AD14" s="78"/>
      <c r="AE14" s="78"/>
      <c r="AF14" s="79"/>
    </row>
    <row r="15" spans="2:32" s="17" customFormat="1">
      <c r="B15" s="27" t="s">
        <v>10</v>
      </c>
      <c r="C15" s="73"/>
      <c r="D15" s="74"/>
      <c r="E15" s="74"/>
      <c r="F15" s="74"/>
      <c r="G15" s="74"/>
      <c r="H15" s="75">
        <v>-2.4565052418561493</v>
      </c>
      <c r="I15" s="73"/>
      <c r="J15" s="74"/>
      <c r="K15" s="74"/>
      <c r="L15" s="74"/>
      <c r="M15" s="74"/>
      <c r="N15" s="75">
        <v>-14.82526589971782</v>
      </c>
      <c r="O15" s="73"/>
      <c r="P15" s="74"/>
      <c r="Q15" s="74"/>
      <c r="R15" s="74"/>
      <c r="S15" s="74"/>
      <c r="T15" s="75">
        <v>-44.281984334203649</v>
      </c>
      <c r="U15" s="73"/>
      <c r="V15" s="74"/>
      <c r="W15" s="74"/>
      <c r="X15" s="74"/>
      <c r="Y15" s="74"/>
      <c r="Z15" s="75">
        <v>-1.9323448705236785</v>
      </c>
      <c r="AA15" s="73"/>
      <c r="AB15" s="74"/>
      <c r="AC15" s="74"/>
      <c r="AD15" s="74"/>
      <c r="AE15" s="74"/>
      <c r="AF15" s="75"/>
    </row>
    <row r="16" spans="2:32" s="17" customFormat="1">
      <c r="B16" s="27" t="s">
        <v>11</v>
      </c>
      <c r="C16" s="73"/>
      <c r="D16" s="74"/>
      <c r="E16" s="74"/>
      <c r="F16" s="74"/>
      <c r="G16" s="74"/>
      <c r="H16" s="75">
        <v>88.696179999999998</v>
      </c>
      <c r="I16" s="73"/>
      <c r="J16" s="74"/>
      <c r="K16" s="74"/>
      <c r="L16" s="74"/>
      <c r="M16" s="74"/>
      <c r="N16" s="75">
        <v>105.1765</v>
      </c>
      <c r="O16" s="73"/>
      <c r="P16" s="74"/>
      <c r="Q16" s="74"/>
      <c r="R16" s="74"/>
      <c r="S16" s="74"/>
      <c r="T16" s="75">
        <v>-11.15737</v>
      </c>
      <c r="U16" s="73"/>
      <c r="V16" s="74"/>
      <c r="W16" s="74"/>
      <c r="X16" s="74"/>
      <c r="Y16" s="74"/>
      <c r="Z16" s="75">
        <v>13.50752</v>
      </c>
      <c r="AA16" s="73"/>
      <c r="AB16" s="74"/>
      <c r="AC16" s="74"/>
      <c r="AD16" s="74"/>
      <c r="AE16" s="74"/>
      <c r="AF16" s="75"/>
    </row>
    <row r="17" spans="2:32" s="15" customFormat="1">
      <c r="B17" s="28" t="s">
        <v>263</v>
      </c>
      <c r="C17" s="70">
        <v>2841.0256300000001</v>
      </c>
      <c r="D17" s="71">
        <v>4303.18</v>
      </c>
      <c r="E17" s="71">
        <v>4319.6475</v>
      </c>
      <c r="F17" s="71">
        <v>10182.588679999999</v>
      </c>
      <c r="G17" s="71">
        <v>10182.588679999999</v>
      </c>
      <c r="H17" s="72">
        <v>10182.588679999999</v>
      </c>
      <c r="I17" s="70">
        <v>661.06805000000008</v>
      </c>
      <c r="J17" s="71">
        <v>598.27602000000002</v>
      </c>
      <c r="K17" s="71">
        <v>385.64546999999999</v>
      </c>
      <c r="L17" s="71">
        <v>1060.0389150000001</v>
      </c>
      <c r="M17" s="71">
        <v>1060.0389150000001</v>
      </c>
      <c r="N17" s="72">
        <v>1060.0389150000001</v>
      </c>
      <c r="O17" s="70">
        <v>265.80234000000002</v>
      </c>
      <c r="P17" s="71">
        <v>310.91045000000003</v>
      </c>
      <c r="Q17" s="71">
        <v>283.31579999999997</v>
      </c>
      <c r="R17" s="71">
        <v>706.61896797248892</v>
      </c>
      <c r="S17" s="71">
        <v>706.61896797248892</v>
      </c>
      <c r="T17" s="72">
        <v>706.61896797248892</v>
      </c>
      <c r="U17" s="70">
        <v>302.82676000000004</v>
      </c>
      <c r="V17" s="71">
        <v>350.00852000000003</v>
      </c>
      <c r="W17" s="71">
        <v>354.76801</v>
      </c>
      <c r="X17" s="71">
        <v>611.06849999999997</v>
      </c>
      <c r="Y17" s="71">
        <v>611.06849999999997</v>
      </c>
      <c r="Z17" s="72">
        <v>611.06849999999997</v>
      </c>
      <c r="AA17" s="70">
        <f t="shared" ref="AA17:AF18" ca="1" si="12">SUMIF($B$8:$Z$59,AA$8,$B17:$Z17)</f>
        <v>4070.7227800000001</v>
      </c>
      <c r="AB17" s="71">
        <f t="shared" ca="1" si="12"/>
        <v>5562.3749900000012</v>
      </c>
      <c r="AC17" s="71">
        <f t="shared" ca="1" si="12"/>
        <v>5343.3767800000005</v>
      </c>
      <c r="AD17" s="71">
        <f t="shared" ca="1" si="12"/>
        <v>12560.315062972486</v>
      </c>
      <c r="AE17" s="71">
        <f t="shared" ca="1" si="12"/>
        <v>12560.315062972486</v>
      </c>
      <c r="AF17" s="72">
        <f t="shared" ca="1" si="12"/>
        <v>12560.315062972486</v>
      </c>
    </row>
    <row r="18" spans="2:32" s="17" customFormat="1">
      <c r="B18" s="27" t="s">
        <v>264</v>
      </c>
      <c r="C18" s="70">
        <f>C17/'Column Code'!$E$18</f>
        <v>33.942958542413379</v>
      </c>
      <c r="D18" s="71">
        <f>D17/'Column Code'!$E$18</f>
        <v>51.411947431302274</v>
      </c>
      <c r="E18" s="71">
        <f>E17/'Column Code'!$E$18</f>
        <v>51.6086917562724</v>
      </c>
      <c r="F18" s="71">
        <f>F17/'Column Code'!$E$18</f>
        <v>121.65577873357226</v>
      </c>
      <c r="G18" s="71">
        <f>G17/'Column Code'!$E$18</f>
        <v>121.65577873357226</v>
      </c>
      <c r="H18" s="75">
        <f>H17/'Column Code'!$E$18</f>
        <v>121.65577873357226</v>
      </c>
      <c r="I18" s="70">
        <f>I17/'Column Code'!$E$18</f>
        <v>7.8980651135005981</v>
      </c>
      <c r="J18" s="71">
        <f>J17/'Column Code'!$E$18</f>
        <v>7.1478616487455193</v>
      </c>
      <c r="K18" s="71">
        <f>K17/'Column Code'!$E$18</f>
        <v>4.6074727598566305</v>
      </c>
      <c r="L18" s="71">
        <f>L17/'Column Code'!$E$18</f>
        <v>12.664742114695342</v>
      </c>
      <c r="M18" s="71">
        <f>M17/'Column Code'!$E$18</f>
        <v>12.664742114695342</v>
      </c>
      <c r="N18" s="75">
        <f>N17/'Column Code'!$E$18</f>
        <v>12.664742114695342</v>
      </c>
      <c r="O18" s="70">
        <f>O17/'Column Code'!$E$18</f>
        <v>3.1756551971326163</v>
      </c>
      <c r="P18" s="71">
        <f>P17/'Column Code'!$E$18</f>
        <v>3.7145812425328555</v>
      </c>
      <c r="Q18" s="71">
        <f>Q17/'Column Code'!$E$18</f>
        <v>3.3848960573476696</v>
      </c>
      <c r="R18" s="71">
        <f>R17/'Column Code'!$E$18</f>
        <v>8.4422815767322454</v>
      </c>
      <c r="S18" s="71">
        <f>S17/'Column Code'!$E$18</f>
        <v>8.4422815767322454</v>
      </c>
      <c r="T18" s="75">
        <f>T17/'Column Code'!$E$18</f>
        <v>8.4422815767322454</v>
      </c>
      <c r="U18" s="70">
        <f>U17/'Column Code'!$E$18</f>
        <v>3.6180019115890087</v>
      </c>
      <c r="V18" s="71">
        <f>V17/'Column Code'!$E$18</f>
        <v>4.1817027479091999</v>
      </c>
      <c r="W18" s="71">
        <f>W17/'Column Code'!$E$18</f>
        <v>4.2385664277180402</v>
      </c>
      <c r="X18" s="71">
        <f>X17/'Column Code'!$E$18</f>
        <v>7.300698924731182</v>
      </c>
      <c r="Y18" s="71">
        <f>Y17/'Column Code'!$E$18</f>
        <v>7.300698924731182</v>
      </c>
      <c r="Z18" s="75">
        <f>Z17/'Column Code'!$E$18</f>
        <v>7.300698924731182</v>
      </c>
      <c r="AA18" s="70">
        <f t="shared" ca="1" si="12"/>
        <v>48.634680764635604</v>
      </c>
      <c r="AB18" s="71">
        <f t="shared" ca="1" si="12"/>
        <v>66.456093070489857</v>
      </c>
      <c r="AC18" s="71">
        <f t="shared" ca="1" si="12"/>
        <v>63.839627001194735</v>
      </c>
      <c r="AD18" s="71">
        <f t="shared" ca="1" si="12"/>
        <v>150.06350134973104</v>
      </c>
      <c r="AE18" s="71">
        <f t="shared" ca="1" si="12"/>
        <v>150.06350134973104</v>
      </c>
      <c r="AF18" s="75">
        <f t="shared" ca="1" si="12"/>
        <v>150.06350134973104</v>
      </c>
    </row>
    <row r="19" spans="2:32" s="17" customFormat="1">
      <c r="B19" s="27" t="s">
        <v>241</v>
      </c>
      <c r="C19" s="70"/>
      <c r="D19" s="71"/>
      <c r="E19" s="71"/>
      <c r="F19" s="71"/>
      <c r="G19" s="71"/>
      <c r="H19" s="72">
        <v>5753.2</v>
      </c>
      <c r="I19" s="70"/>
      <c r="J19" s="71"/>
      <c r="K19" s="71"/>
      <c r="L19" s="71"/>
      <c r="M19" s="71"/>
      <c r="N19" s="72">
        <v>2694.9</v>
      </c>
      <c r="O19" s="70"/>
      <c r="P19" s="71"/>
      <c r="Q19" s="71"/>
      <c r="R19" s="71"/>
      <c r="S19" s="71"/>
      <c r="T19" s="72">
        <v>67878.863397933615</v>
      </c>
      <c r="U19" s="70"/>
      <c r="V19" s="71"/>
      <c r="W19" s="71"/>
      <c r="X19" s="71"/>
      <c r="Y19" s="71"/>
      <c r="Z19" s="72">
        <v>285</v>
      </c>
      <c r="AA19" s="70"/>
      <c r="AB19" s="71"/>
      <c r="AC19" s="71"/>
      <c r="AD19" s="71"/>
      <c r="AE19" s="71"/>
      <c r="AF19" s="72"/>
    </row>
    <row r="20" spans="2:32" s="17" customFormat="1">
      <c r="B20" s="27" t="s">
        <v>240</v>
      </c>
      <c r="C20" s="73"/>
      <c r="D20" s="74"/>
      <c r="E20" s="74"/>
      <c r="F20" s="74"/>
      <c r="G20" s="74"/>
      <c r="H20" s="75">
        <v>130.53514819593786</v>
      </c>
      <c r="I20" s="73"/>
      <c r="J20" s="74"/>
      <c r="K20" s="74"/>
      <c r="L20" s="74"/>
      <c r="M20" s="74"/>
      <c r="N20" s="75">
        <v>87.806608554360807</v>
      </c>
      <c r="O20" s="73"/>
      <c r="P20" s="74"/>
      <c r="Q20" s="74"/>
      <c r="R20" s="74"/>
      <c r="S20" s="74"/>
      <c r="T20" s="75">
        <v>128.93950700119476</v>
      </c>
      <c r="U20" s="73"/>
      <c r="V20" s="74"/>
      <c r="W20" s="74"/>
      <c r="X20" s="74"/>
      <c r="Y20" s="74"/>
      <c r="Z20" s="75">
        <v>12.961663154121863</v>
      </c>
      <c r="AA20" s="73"/>
      <c r="AB20" s="74"/>
      <c r="AC20" s="74"/>
      <c r="AD20" s="74"/>
      <c r="AE20" s="74"/>
      <c r="AF20" s="75"/>
    </row>
    <row r="21" spans="2:32" s="5" customFormat="1" ht="12.75" hidden="1">
      <c r="B21" s="30" t="s">
        <v>41</v>
      </c>
      <c r="C21" s="66"/>
      <c r="D21" s="67"/>
      <c r="E21" s="67"/>
      <c r="F21" s="67"/>
      <c r="G21" s="67"/>
      <c r="H21" s="68"/>
      <c r="I21" s="66"/>
      <c r="J21" s="67"/>
      <c r="K21" s="67"/>
      <c r="L21" s="67"/>
      <c r="M21" s="67"/>
      <c r="N21" s="68"/>
      <c r="O21" s="66"/>
      <c r="P21" s="67"/>
      <c r="Q21" s="67"/>
      <c r="R21" s="67"/>
      <c r="S21" s="67"/>
      <c r="T21" s="68"/>
      <c r="U21" s="66"/>
      <c r="V21" s="67"/>
      <c r="W21" s="67"/>
      <c r="X21" s="67"/>
      <c r="Y21" s="67"/>
      <c r="Z21" s="68"/>
      <c r="AA21" s="66"/>
      <c r="AB21" s="67"/>
      <c r="AC21" s="67"/>
      <c r="AD21" s="67"/>
      <c r="AE21" s="67"/>
      <c r="AF21" s="68"/>
    </row>
    <row r="22" spans="2:32" hidden="1">
      <c r="B22" s="24" t="s">
        <v>262</v>
      </c>
      <c r="C22" s="81"/>
      <c r="D22" s="82"/>
      <c r="E22" s="82"/>
      <c r="F22" s="82"/>
      <c r="G22" s="82"/>
      <c r="H22" s="75">
        <v>53.17</v>
      </c>
      <c r="I22" s="81"/>
      <c r="J22" s="82"/>
      <c r="K22" s="82"/>
      <c r="L22" s="82"/>
      <c r="M22" s="82"/>
      <c r="N22" s="75">
        <v>52.01</v>
      </c>
      <c r="O22" s="81"/>
      <c r="P22" s="82"/>
      <c r="Q22" s="82"/>
      <c r="R22" s="82"/>
      <c r="S22" s="82"/>
      <c r="T22" s="75">
        <v>38.17</v>
      </c>
      <c r="U22" s="81"/>
      <c r="V22" s="82"/>
      <c r="W22" s="82"/>
      <c r="X22" s="82"/>
      <c r="Y22" s="82"/>
      <c r="Z22" s="75">
        <v>58.86</v>
      </c>
      <c r="AA22" s="81"/>
      <c r="AB22" s="82"/>
      <c r="AC22" s="82"/>
      <c r="AD22" s="82"/>
      <c r="AE22" s="82"/>
      <c r="AF22" s="75"/>
    </row>
    <row r="23" spans="2:32" hidden="1">
      <c r="B23" s="24" t="s">
        <v>14</v>
      </c>
      <c r="C23" s="81"/>
      <c r="D23" s="82"/>
      <c r="E23" s="82"/>
      <c r="F23" s="82"/>
      <c r="G23" s="82"/>
      <c r="H23" s="75">
        <v>24.68</v>
      </c>
      <c r="I23" s="81"/>
      <c r="J23" s="82"/>
      <c r="K23" s="82"/>
      <c r="L23" s="82"/>
      <c r="M23" s="82"/>
      <c r="N23" s="75">
        <v>23.18</v>
      </c>
      <c r="O23" s="81"/>
      <c r="P23" s="82"/>
      <c r="Q23" s="82"/>
      <c r="R23" s="82"/>
      <c r="S23" s="82"/>
      <c r="T23" s="75">
        <v>12.67</v>
      </c>
      <c r="U23" s="81"/>
      <c r="V23" s="82"/>
      <c r="W23" s="82"/>
      <c r="X23" s="82"/>
      <c r="Y23" s="82"/>
      <c r="Z23" s="75">
        <v>18.079999999999998</v>
      </c>
      <c r="AA23" s="81"/>
      <c r="AB23" s="82"/>
      <c r="AC23" s="82"/>
      <c r="AD23" s="82"/>
      <c r="AE23" s="82"/>
      <c r="AF23" s="75"/>
    </row>
    <row r="24" spans="2:32" hidden="1">
      <c r="B24" s="24" t="s">
        <v>42</v>
      </c>
      <c r="C24" s="81"/>
      <c r="D24" s="82"/>
      <c r="E24" s="82"/>
      <c r="F24" s="82"/>
      <c r="G24" s="82"/>
      <c r="H24" s="75">
        <v>19.289999999999996</v>
      </c>
      <c r="I24" s="81"/>
      <c r="J24" s="82"/>
      <c r="K24" s="82"/>
      <c r="L24" s="82"/>
      <c r="M24" s="82"/>
      <c r="N24" s="75">
        <v>16.990000000000002</v>
      </c>
      <c r="O24" s="81"/>
      <c r="P24" s="82"/>
      <c r="Q24" s="82"/>
      <c r="R24" s="82"/>
      <c r="S24" s="82"/>
      <c r="T24" s="75">
        <v>31.25</v>
      </c>
      <c r="U24" s="81"/>
      <c r="V24" s="82"/>
      <c r="W24" s="82"/>
      <c r="X24" s="82"/>
      <c r="Y24" s="82"/>
      <c r="Z24" s="75">
        <v>13.150000000000002</v>
      </c>
      <c r="AA24" s="81"/>
      <c r="AB24" s="82"/>
      <c r="AC24" s="82"/>
      <c r="AD24" s="82"/>
      <c r="AE24" s="82"/>
      <c r="AF24" s="75"/>
    </row>
    <row r="25" spans="2:32" s="5" customFormat="1" ht="12.75">
      <c r="B25" s="30" t="s">
        <v>43</v>
      </c>
      <c r="C25" s="66"/>
      <c r="D25" s="67"/>
      <c r="E25" s="67"/>
      <c r="F25" s="67"/>
      <c r="G25" s="67"/>
      <c r="H25" s="68"/>
      <c r="I25" s="66"/>
      <c r="J25" s="67"/>
      <c r="K25" s="67"/>
      <c r="L25" s="67"/>
      <c r="M25" s="67"/>
      <c r="N25" s="68"/>
      <c r="O25" s="66"/>
      <c r="P25" s="67"/>
      <c r="Q25" s="67"/>
      <c r="R25" s="67"/>
      <c r="S25" s="67"/>
      <c r="T25" s="68"/>
      <c r="U25" s="66"/>
      <c r="V25" s="67"/>
      <c r="W25" s="67"/>
      <c r="X25" s="67"/>
      <c r="Y25" s="67"/>
      <c r="Z25" s="68"/>
      <c r="AA25" s="66"/>
      <c r="AB25" s="67"/>
      <c r="AC25" s="67"/>
      <c r="AD25" s="67"/>
      <c r="AE25" s="67"/>
      <c r="AF25" s="68"/>
    </row>
    <row r="26" spans="2:32" s="15" customFormat="1">
      <c r="B26" s="28" t="s">
        <v>2</v>
      </c>
      <c r="C26" s="83">
        <v>1006158</v>
      </c>
      <c r="D26" s="84">
        <v>1165469</v>
      </c>
      <c r="E26" s="84">
        <v>1391448</v>
      </c>
      <c r="F26" s="84">
        <v>1499824</v>
      </c>
      <c r="G26" s="84">
        <v>1650001.0954478905</v>
      </c>
      <c r="H26" s="72">
        <v>1895985.5194381927</v>
      </c>
      <c r="I26" s="83">
        <v>256729</v>
      </c>
      <c r="J26" s="84">
        <v>277172</v>
      </c>
      <c r="K26" s="84">
        <v>283818</v>
      </c>
      <c r="L26" s="84">
        <v>286006</v>
      </c>
      <c r="M26" s="84">
        <v>305038.39738667582</v>
      </c>
      <c r="N26" s="72">
        <v>332241.93963548605</v>
      </c>
      <c r="O26" s="83">
        <v>419522</v>
      </c>
      <c r="P26" s="84">
        <v>385155</v>
      </c>
      <c r="Q26" s="84">
        <v>421772</v>
      </c>
      <c r="R26" s="84">
        <v>426517</v>
      </c>
      <c r="S26" s="84">
        <v>452877.67497199995</v>
      </c>
      <c r="T26" s="72">
        <v>525082.64852322696</v>
      </c>
      <c r="U26" s="83">
        <v>171001</v>
      </c>
      <c r="V26" s="84">
        <v>167247.29999999999</v>
      </c>
      <c r="W26" s="84">
        <v>178382.6</v>
      </c>
      <c r="X26" s="84">
        <v>209688.2</v>
      </c>
      <c r="Y26" s="84">
        <v>234488.64715342619</v>
      </c>
      <c r="Z26" s="72">
        <v>263987.12024318596</v>
      </c>
      <c r="AA26" s="83">
        <f t="shared" ref="AA26:AF26" ca="1" si="13">SUMIF($B$8:$Z$59,AA$8,$B26:$Z26)</f>
        <v>1853410</v>
      </c>
      <c r="AB26" s="84">
        <f t="shared" ca="1" si="13"/>
        <v>1995043.3</v>
      </c>
      <c r="AC26" s="84">
        <f t="shared" ca="1" si="13"/>
        <v>2275420.6</v>
      </c>
      <c r="AD26" s="84">
        <f t="shared" ca="1" si="13"/>
        <v>2422035.2000000002</v>
      </c>
      <c r="AE26" s="84">
        <f t="shared" ca="1" si="13"/>
        <v>2642405.8149599927</v>
      </c>
      <c r="AF26" s="72">
        <f t="shared" ca="1" si="13"/>
        <v>3017297.2278400916</v>
      </c>
    </row>
    <row r="27" spans="2:32" s="17" customFormat="1">
      <c r="B27" s="89" t="s">
        <v>35</v>
      </c>
      <c r="C27" s="85"/>
      <c r="D27" s="86">
        <f t="shared" ref="D27:H27" si="14">IF(AND(C26&lt;0,D26&gt;0),"LP",IF(AND(C26&gt;0,D26&lt;0),"PL",IF(OR(C26&lt;0,D26&lt;0),"Loss",IF(ISERROR((+D26/C26-1)*100),"NA",(+D26/C26-1)*100))))</f>
        <v>15.83359671145088</v>
      </c>
      <c r="E27" s="86">
        <f t="shared" si="14"/>
        <v>19.389533312340347</v>
      </c>
      <c r="F27" s="86">
        <f t="shared" si="14"/>
        <v>7.7887208145758891</v>
      </c>
      <c r="G27" s="86">
        <f t="shared" si="14"/>
        <v>10.012981219655813</v>
      </c>
      <c r="H27" s="87">
        <f t="shared" si="14"/>
        <v>14.908137010874544</v>
      </c>
      <c r="I27" s="85"/>
      <c r="J27" s="86">
        <f t="shared" ref="J27:N27" si="15">IF(AND(I26&lt;0,J26&gt;0),"LP",IF(AND(I26&gt;0,J26&lt;0),"PL",IF(OR(I26&lt;0,J26&lt;0),"Loss",IF(ISERROR((+J26/I26-1)*100),"NA",(+J26/I26-1)*100))))</f>
        <v>7.9628713546190832</v>
      </c>
      <c r="K27" s="86">
        <f t="shared" si="15"/>
        <v>2.39778909846593</v>
      </c>
      <c r="L27" s="86">
        <f t="shared" si="15"/>
        <v>0.77091657329697583</v>
      </c>
      <c r="M27" s="86">
        <f t="shared" si="15"/>
        <v>6.6545447951007475</v>
      </c>
      <c r="N27" s="87">
        <f t="shared" si="15"/>
        <v>8.9180714565341148</v>
      </c>
      <c r="O27" s="85"/>
      <c r="P27" s="86">
        <f t="shared" ref="P27:T27" si="16">IF(AND(O26&lt;0,P26&gt;0),"LP",IF(AND(O26&gt;0,P26&lt;0),"PL",IF(OR(O26&lt;0,P26&lt;0),"Loss",IF(ISERROR((+P26/O26-1)*100),"NA",(+P26/O26-1)*100))))</f>
        <v>-8.1919422580937322</v>
      </c>
      <c r="Q27" s="86">
        <f t="shared" si="16"/>
        <v>9.507081564564924</v>
      </c>
      <c r="R27" s="86">
        <f t="shared" si="16"/>
        <v>1.125015411170005</v>
      </c>
      <c r="S27" s="86">
        <f t="shared" si="16"/>
        <v>6.1804511829540054</v>
      </c>
      <c r="T27" s="87">
        <f t="shared" si="16"/>
        <v>15.943593058697637</v>
      </c>
      <c r="U27" s="85"/>
      <c r="V27" s="86">
        <f t="shared" ref="V27:Z27" si="17">IF(AND(U26&lt;0,V26&gt;0),"LP",IF(AND(U26&gt;0,V26&lt;0),"PL",IF(OR(U26&lt;0,V26&lt;0),"Loss",IF(ISERROR((+V26/U26-1)*100),"NA",(+V26/U26-1)*100))))</f>
        <v>-2.1951333617932112</v>
      </c>
      <c r="W27" s="86">
        <f t="shared" si="17"/>
        <v>6.6579849121630064</v>
      </c>
      <c r="X27" s="86">
        <f t="shared" si="17"/>
        <v>17.549693748157047</v>
      </c>
      <c r="Y27" s="86">
        <f t="shared" si="17"/>
        <v>11.827297460432295</v>
      </c>
      <c r="Z27" s="87">
        <f t="shared" si="17"/>
        <v>12.579915252979767</v>
      </c>
      <c r="AA27" s="85"/>
      <c r="AB27" s="86">
        <f t="shared" ref="AB27" ca="1" si="18">IF(AND(AA26&lt;0,AB26&gt;0),"LP",IF(AND(AA26&gt;0,AB26&lt;0),"PL",IF(OR(AA26&lt;0,AB26&lt;0),"Loss",IF(ISERROR((+AB26/AA26-1)*100),"NA",(+AB26/AA26-1)*100))))</f>
        <v>7.6417684160547283</v>
      </c>
      <c r="AC27" s="86">
        <f t="shared" ref="AC27" ca="1" si="19">IF(AND(AB26&lt;0,AC26&gt;0),"LP",IF(AND(AB26&gt;0,AC26&lt;0),"PL",IF(OR(AB26&lt;0,AC26&lt;0),"Loss",IF(ISERROR((+AC26/AB26-1)*100),"NA",(+AC26/AB26-1)*100))))</f>
        <v>14.053694974941155</v>
      </c>
      <c r="AD27" s="86">
        <f t="shared" ref="AD27" ca="1" si="20">IF(AND(AC26&lt;0,AD26&gt;0),"LP",IF(AND(AC26&gt;0,AD26&lt;0),"PL",IF(OR(AC26&lt;0,AD26&lt;0),"Loss",IF(ISERROR((+AD26/AC26-1)*100),"NA",(+AD26/AC26-1)*100))))</f>
        <v>6.4434065508592209</v>
      </c>
      <c r="AE27" s="86">
        <f t="shared" ref="AE27" ca="1" si="21">IF(AND(AD26&lt;0,AE26&gt;0),"LP",IF(AND(AD26&gt;0,AE26&lt;0),"PL",IF(OR(AD26&lt;0,AE26&lt;0),"Loss",IF(ISERROR((+AE26/AD26-1)*100),"NA",(+AE26/AD26-1)*100))))</f>
        <v>9.0985719348749541</v>
      </c>
      <c r="AF27" s="87">
        <f t="shared" ref="AF27" ca="1" si="22">IF(AND(AE26&lt;0,AF26&gt;0),"LP",IF(AND(AE26&gt;0,AF26&lt;0),"PL",IF(OR(AE26&lt;0,AF26&lt;0),"Loss",IF(ISERROR((+AF26/AE26-1)*100),"NA",(+AF26/AE26-1)*100))))</f>
        <v>14.187503325857431</v>
      </c>
    </row>
    <row r="28" spans="2:32" s="15" customFormat="1">
      <c r="B28" s="28" t="s">
        <v>3</v>
      </c>
      <c r="C28" s="83">
        <v>453717</v>
      </c>
      <c r="D28" s="84">
        <v>575339</v>
      </c>
      <c r="E28" s="84">
        <v>712735</v>
      </c>
      <c r="F28" s="84">
        <v>782918</v>
      </c>
      <c r="G28" s="84">
        <v>871719.99192272441</v>
      </c>
      <c r="H28" s="72">
        <v>1064104.3763905114</v>
      </c>
      <c r="I28" s="83">
        <v>130969</v>
      </c>
      <c r="J28" s="84">
        <v>149007</v>
      </c>
      <c r="K28" s="84">
        <v>96686</v>
      </c>
      <c r="L28" s="84">
        <v>145566</v>
      </c>
      <c r="M28" s="84">
        <v>164700.99440037255</v>
      </c>
      <c r="N28" s="72">
        <v>173857.25953652328</v>
      </c>
      <c r="O28" s="83">
        <v>169457</v>
      </c>
      <c r="P28" s="84">
        <v>160361</v>
      </c>
      <c r="Q28" s="84">
        <v>168170</v>
      </c>
      <c r="R28" s="84">
        <v>171260</v>
      </c>
      <c r="S28" s="84">
        <v>187495.52768788324</v>
      </c>
      <c r="T28" s="72">
        <v>227370.30723356968</v>
      </c>
      <c r="U28" s="83">
        <v>42605.699999999983</v>
      </c>
      <c r="V28" s="84">
        <v>42267.199999999983</v>
      </c>
      <c r="W28" s="84">
        <v>43183</v>
      </c>
      <c r="X28" s="84">
        <v>42301</v>
      </c>
      <c r="Y28" s="84">
        <v>48207.414367735211</v>
      </c>
      <c r="Z28" s="72">
        <v>59382.595159987977</v>
      </c>
      <c r="AA28" s="83">
        <f t="shared" ref="AA28:AF28" ca="1" si="23">SUMIF($B$8:$Z$59,AA$8,$B28:$Z28)</f>
        <v>796748.7</v>
      </c>
      <c r="AB28" s="84">
        <f t="shared" ca="1" si="23"/>
        <v>926974.2</v>
      </c>
      <c r="AC28" s="84">
        <f t="shared" ca="1" si="23"/>
        <v>1020774</v>
      </c>
      <c r="AD28" s="84">
        <f t="shared" ca="1" si="23"/>
        <v>1142045</v>
      </c>
      <c r="AE28" s="84">
        <f t="shared" ca="1" si="23"/>
        <v>1272123.9283787154</v>
      </c>
      <c r="AF28" s="72">
        <f t="shared" ca="1" si="23"/>
        <v>1524714.5383205924</v>
      </c>
    </row>
    <row r="29" spans="2:32" s="17" customFormat="1">
      <c r="B29" s="88" t="s">
        <v>35</v>
      </c>
      <c r="C29" s="85"/>
      <c r="D29" s="86">
        <f t="shared" ref="D29:H29" si="24">IF(AND(C28&lt;0,D28&gt;0),"LP",IF(AND(C28&gt;0,D28&lt;0),"PL",IF(OR(C28&lt;0,D28&lt;0),"Loss",IF(ISERROR((+D28/C28-1)*100),"NA",(+D28/C28-1)*100))))</f>
        <v>26.80569606164196</v>
      </c>
      <c r="E29" s="86">
        <f t="shared" si="24"/>
        <v>23.880877187188766</v>
      </c>
      <c r="F29" s="86">
        <f t="shared" si="24"/>
        <v>9.8469978322939014</v>
      </c>
      <c r="G29" s="86">
        <f t="shared" si="24"/>
        <v>11.342438406413491</v>
      </c>
      <c r="H29" s="87">
        <f t="shared" si="24"/>
        <v>22.069516157757384</v>
      </c>
      <c r="I29" s="85"/>
      <c r="J29" s="86">
        <f t="shared" ref="J29:N29" si="25">IF(AND(I28&lt;0,J28&gt;0),"LP",IF(AND(I28&gt;0,J28&lt;0),"PL",IF(OR(I28&lt;0,J28&lt;0),"Loss",IF(ISERROR((+J28/I28-1)*100),"NA",(+J28/I28-1)*100))))</f>
        <v>13.772724843283534</v>
      </c>
      <c r="K29" s="86">
        <f t="shared" si="25"/>
        <v>-35.113115491218537</v>
      </c>
      <c r="L29" s="86">
        <f t="shared" si="25"/>
        <v>50.555406160147285</v>
      </c>
      <c r="M29" s="86">
        <f t="shared" si="25"/>
        <v>13.14523611308449</v>
      </c>
      <c r="N29" s="87">
        <f t="shared" si="25"/>
        <v>5.5593259588297972</v>
      </c>
      <c r="O29" s="85"/>
      <c r="P29" s="86">
        <f t="shared" ref="P29:T29" si="26">IF(AND(O28&lt;0,P28&gt;0),"LP",IF(AND(O28&gt;0,P28&lt;0),"PL",IF(OR(O28&lt;0,P28&lt;0),"Loss",IF(ISERROR((+P28/O28-1)*100),"NA",(+P28/O28-1)*100))))</f>
        <v>-5.3677334072950611</v>
      </c>
      <c r="Q29" s="86">
        <f t="shared" si="26"/>
        <v>4.8696378795342943</v>
      </c>
      <c r="R29" s="86">
        <f t="shared" si="26"/>
        <v>1.8374264137480001</v>
      </c>
      <c r="S29" s="86">
        <f t="shared" si="26"/>
        <v>9.4800465303533912</v>
      </c>
      <c r="T29" s="87">
        <f t="shared" si="26"/>
        <v>21.267056359906622</v>
      </c>
      <c r="U29" s="85"/>
      <c r="V29" s="86">
        <f t="shared" ref="V29:Z29" si="27">IF(AND(U28&lt;0,V28&gt;0),"LP",IF(AND(U28&gt;0,V28&lt;0),"PL",IF(OR(U28&lt;0,V28&lt;0),"Loss",IF(ISERROR((+V28/U28-1)*100),"NA",(+V28/U28-1)*100))))</f>
        <v>-0.79449463334718695</v>
      </c>
      <c r="W29" s="86">
        <f t="shared" si="27"/>
        <v>2.1666919029413201</v>
      </c>
      <c r="X29" s="86">
        <f t="shared" si="27"/>
        <v>-2.0424704165991292</v>
      </c>
      <c r="Y29" s="86">
        <f t="shared" si="27"/>
        <v>13.962824443240617</v>
      </c>
      <c r="Z29" s="87">
        <f t="shared" si="27"/>
        <v>23.181456501704044</v>
      </c>
      <c r="AA29" s="85"/>
      <c r="AB29" s="86">
        <f t="shared" ref="AB29" ca="1" si="28">IF(AND(AA28&lt;0,AB28&gt;0),"LP",IF(AND(AA28&gt;0,AB28&lt;0),"PL",IF(OR(AA28&lt;0,AB28&lt;0),"Loss",IF(ISERROR((+AB28/AA28-1)*100),"NA",(+AB28/AA28-1)*100))))</f>
        <v>16.344614054594619</v>
      </c>
      <c r="AC29" s="86">
        <f t="shared" ref="AC29" ca="1" si="29">IF(AND(AB28&lt;0,AC28&gt;0),"LP",IF(AND(AB28&gt;0,AC28&lt;0),"PL",IF(OR(AB28&lt;0,AC28&lt;0),"Loss",IF(ISERROR((+AC28/AB28-1)*100),"NA",(+AC28/AB28-1)*100))))</f>
        <v>10.118922403665609</v>
      </c>
      <c r="AD29" s="86">
        <f t="shared" ref="AD29" ca="1" si="30">IF(AND(AC28&lt;0,AD28&gt;0),"LP",IF(AND(AC28&gt;0,AD28&lt;0),"PL",IF(OR(AC28&lt;0,AD28&lt;0),"Loss",IF(ISERROR((+AD28/AC28-1)*100),"NA",(+AD28/AC28-1)*100))))</f>
        <v>11.880298675318922</v>
      </c>
      <c r="AE29" s="86">
        <f t="shared" ref="AE29" ca="1" si="31">IF(AND(AD28&lt;0,AE28&gt;0),"LP",IF(AND(AD28&gt;0,AE28&lt;0),"PL",IF(OR(AD28&lt;0,AE28&lt;0),"Loss",IF(ISERROR((+AE28/AD28-1)*100),"NA",(+AE28/AD28-1)*100))))</f>
        <v>11.390000252066734</v>
      </c>
      <c r="AF29" s="87">
        <f t="shared" ref="AF29" ca="1" si="32">IF(AND(AE28&lt;0,AF28&gt;0),"LP",IF(AND(AE28&gt;0,AF28&lt;0),"PL",IF(OR(AE28&lt;0,AF28&lt;0),"Loss",IF(ISERROR((+AF28/AE28-1)*100),"NA",(+AF28/AE28-1)*100))))</f>
        <v>19.855817841882462</v>
      </c>
    </row>
    <row r="30" spans="2:32" s="15" customFormat="1">
      <c r="B30" s="28" t="s">
        <v>15</v>
      </c>
      <c r="C30" s="83">
        <v>159673</v>
      </c>
      <c r="D30" s="84">
        <v>244432</v>
      </c>
      <c r="E30" s="84">
        <v>348417</v>
      </c>
      <c r="F30" s="84">
        <v>387542</v>
      </c>
      <c r="G30" s="84">
        <v>437827.65192272438</v>
      </c>
      <c r="H30" s="72">
        <v>595163.36639051139</v>
      </c>
      <c r="I30" s="83">
        <v>77575</v>
      </c>
      <c r="J30" s="84">
        <v>95755</v>
      </c>
      <c r="K30" s="84">
        <v>43447</v>
      </c>
      <c r="L30" s="84">
        <v>84967</v>
      </c>
      <c r="M30" s="84">
        <v>97244.63530871892</v>
      </c>
      <c r="N30" s="72">
        <v>100898.34044486964</v>
      </c>
      <c r="O30" s="83">
        <v>-66928</v>
      </c>
      <c r="P30" s="84">
        <v>-75482</v>
      </c>
      <c r="Q30" s="84">
        <v>-62327</v>
      </c>
      <c r="R30" s="84">
        <v>-55075</v>
      </c>
      <c r="S30" s="84">
        <v>-36430.86943711678</v>
      </c>
      <c r="T30" s="72">
        <v>-15956.08989143034</v>
      </c>
      <c r="U30" s="83">
        <v>19466.999999999982</v>
      </c>
      <c r="V30" s="84">
        <v>20221.799999999981</v>
      </c>
      <c r="W30" s="84">
        <v>20564.899999999998</v>
      </c>
      <c r="X30" s="84">
        <v>17604.300000000003</v>
      </c>
      <c r="Y30" s="84">
        <v>20962.29085044493</v>
      </c>
      <c r="Z30" s="72">
        <v>30923.078048977743</v>
      </c>
      <c r="AA30" s="83">
        <f t="shared" ref="AA30:AF32" ca="1" si="33">SUMIF($B$8:$Z$59,AA$8,$B30:$Z30)</f>
        <v>189786.99999999997</v>
      </c>
      <c r="AB30" s="84">
        <f t="shared" ca="1" si="33"/>
        <v>284926.8</v>
      </c>
      <c r="AC30" s="84">
        <f t="shared" ca="1" si="33"/>
        <v>350101.9</v>
      </c>
      <c r="AD30" s="84">
        <f t="shared" ca="1" si="33"/>
        <v>435038.3</v>
      </c>
      <c r="AE30" s="84">
        <f t="shared" ca="1" si="33"/>
        <v>519603.70864477148</v>
      </c>
      <c r="AF30" s="72">
        <f t="shared" ca="1" si="33"/>
        <v>711028.69499292842</v>
      </c>
    </row>
    <row r="31" spans="2:32" s="15" customFormat="1">
      <c r="B31" s="28" t="s">
        <v>4</v>
      </c>
      <c r="C31" s="83">
        <v>-144882</v>
      </c>
      <c r="D31" s="84">
        <v>124830.99999999997</v>
      </c>
      <c r="E31" s="84">
        <v>165607</v>
      </c>
      <c r="F31" s="84">
        <v>126790</v>
      </c>
      <c r="G31" s="84">
        <v>291305.03282933065</v>
      </c>
      <c r="H31" s="72">
        <v>472388.06254535826</v>
      </c>
      <c r="I31" s="83">
        <v>66537</v>
      </c>
      <c r="J31" s="84">
        <v>84307</v>
      </c>
      <c r="K31" s="84">
        <v>27593</v>
      </c>
      <c r="L31" s="84">
        <v>81224</v>
      </c>
      <c r="M31" s="84">
        <v>85641.973148718913</v>
      </c>
      <c r="N31" s="72">
        <v>92005.918177859567</v>
      </c>
      <c r="O31" s="83">
        <v>-442534</v>
      </c>
      <c r="P31" s="84">
        <v>-282341</v>
      </c>
      <c r="Q31" s="84">
        <v>-292976</v>
      </c>
      <c r="R31" s="84">
        <v>-304098</v>
      </c>
      <c r="S31" s="84">
        <v>-281048.52605717297</v>
      </c>
      <c r="T31" s="72">
        <v>-279582.08904853201</v>
      </c>
      <c r="U31" s="83">
        <v>16085.39999999998</v>
      </c>
      <c r="V31" s="84">
        <v>19999.799999999981</v>
      </c>
      <c r="W31" s="84">
        <v>20635.299999999996</v>
      </c>
      <c r="X31" s="84">
        <v>11630.900000000003</v>
      </c>
      <c r="Y31" s="84">
        <v>16676.997388152213</v>
      </c>
      <c r="Z31" s="72">
        <v>29276.192858986338</v>
      </c>
      <c r="AA31" s="83">
        <f t="shared" ca="1" si="33"/>
        <v>-504793.60000000003</v>
      </c>
      <c r="AB31" s="84">
        <f t="shared" ca="1" si="33"/>
        <v>-53203.200000000048</v>
      </c>
      <c r="AC31" s="84">
        <f t="shared" ca="1" si="33"/>
        <v>-79140.700000000012</v>
      </c>
      <c r="AD31" s="84">
        <f t="shared" ca="1" si="33"/>
        <v>-84453.099999999991</v>
      </c>
      <c r="AE31" s="84">
        <f t="shared" ca="1" si="33"/>
        <v>112575.47730902884</v>
      </c>
      <c r="AF31" s="72">
        <f t="shared" ca="1" si="33"/>
        <v>314088.08453367214</v>
      </c>
    </row>
    <row r="32" spans="2:32" s="15" customFormat="1">
      <c r="B32" s="28" t="s">
        <v>16</v>
      </c>
      <c r="C32" s="83">
        <v>-7196.8613476221253</v>
      </c>
      <c r="D32" s="84">
        <v>35277.57288321323</v>
      </c>
      <c r="E32" s="84">
        <v>81554.57004722202</v>
      </c>
      <c r="F32" s="84">
        <v>113052.06775914307</v>
      </c>
      <c r="G32" s="84">
        <v>180680.43432148886</v>
      </c>
      <c r="H32" s="72">
        <v>309296.0839515733</v>
      </c>
      <c r="I32" s="83">
        <v>49751</v>
      </c>
      <c r="J32" s="84">
        <v>63731</v>
      </c>
      <c r="K32" s="84">
        <v>24043.358822889862</v>
      </c>
      <c r="L32" s="84">
        <v>60362</v>
      </c>
      <c r="M32" s="84">
        <v>63951.70760718637</v>
      </c>
      <c r="N32" s="72">
        <v>68848.028572492316</v>
      </c>
      <c r="O32" s="83">
        <v>-242650</v>
      </c>
      <c r="P32" s="84">
        <v>-284097</v>
      </c>
      <c r="Q32" s="84">
        <v>-292787</v>
      </c>
      <c r="R32" s="84">
        <v>-319939</v>
      </c>
      <c r="S32" s="84">
        <v>-290178.52605717297</v>
      </c>
      <c r="T32" s="72">
        <v>-279582.08904853201</v>
      </c>
      <c r="U32" s="83">
        <v>13253.400000000005</v>
      </c>
      <c r="V32" s="84">
        <v>14773.559629596281</v>
      </c>
      <c r="W32" s="84">
        <v>17196.799999999996</v>
      </c>
      <c r="X32" s="84">
        <v>12045.400000000003</v>
      </c>
      <c r="Y32" s="84">
        <v>12637.683457618079</v>
      </c>
      <c r="Z32" s="72">
        <v>22091.492258521776</v>
      </c>
      <c r="AA32" s="83">
        <f t="shared" ca="1" si="33"/>
        <v>-186842.46134762213</v>
      </c>
      <c r="AB32" s="84">
        <f t="shared" ca="1" si="33"/>
        <v>-170314.8674871905</v>
      </c>
      <c r="AC32" s="84">
        <f t="shared" ca="1" si="33"/>
        <v>-169992.27112988813</v>
      </c>
      <c r="AD32" s="84">
        <f t="shared" ca="1" si="33"/>
        <v>-134479.53224085693</v>
      </c>
      <c r="AE32" s="84">
        <f t="shared" ca="1" si="33"/>
        <v>-32908.700670879662</v>
      </c>
      <c r="AF32" s="72">
        <f t="shared" ca="1" si="33"/>
        <v>120653.51573405536</v>
      </c>
    </row>
    <row r="33" spans="2:32" s="17" customFormat="1">
      <c r="B33" s="88" t="s">
        <v>35</v>
      </c>
      <c r="C33" s="85"/>
      <c r="D33" s="86" t="str">
        <f t="shared" ref="D33:H33" si="34">IF(AND(C32&lt;0,D32&gt;0),"LP",IF(AND(C32&gt;0,D32&lt;0),"PL",IF(OR(C32&lt;0,D32&lt;0),"Loss",IF(ISERROR((+D32/C32-1)*100),"NA",(+D32/C32-1)*100))))</f>
        <v>LP</v>
      </c>
      <c r="E33" s="86">
        <f t="shared" si="34"/>
        <v>131.17965149475918</v>
      </c>
      <c r="F33" s="86">
        <f t="shared" si="34"/>
        <v>38.621376697447182</v>
      </c>
      <c r="G33" s="86">
        <f t="shared" si="34"/>
        <v>59.820548091546399</v>
      </c>
      <c r="H33" s="87">
        <f t="shared" si="34"/>
        <v>71.184049403620335</v>
      </c>
      <c r="I33" s="85"/>
      <c r="J33" s="86">
        <f t="shared" ref="J33:N33" si="35">IF(AND(I32&lt;0,J32&gt;0),"LP",IF(AND(I32&gt;0,J32&lt;0),"PL",IF(OR(I32&lt;0,J32&lt;0),"Loss",IF(ISERROR((+J32/I32-1)*100),"NA",(+J32/I32-1)*100))))</f>
        <v>28.099937689694677</v>
      </c>
      <c r="K33" s="86">
        <f t="shared" si="35"/>
        <v>-62.273683414837578</v>
      </c>
      <c r="L33" s="86">
        <f t="shared" si="35"/>
        <v>151.05477335609993</v>
      </c>
      <c r="M33" s="86">
        <f t="shared" si="35"/>
        <v>5.9469659838745637</v>
      </c>
      <c r="N33" s="87">
        <f t="shared" si="35"/>
        <v>7.6562786960761908</v>
      </c>
      <c r="O33" s="85"/>
      <c r="P33" s="86" t="str">
        <f t="shared" ref="P33:T33" si="36">IF(AND(O32&lt;0,P32&gt;0),"LP",IF(AND(O32&gt;0,P32&lt;0),"PL",IF(OR(O32&lt;0,P32&lt;0),"Loss",IF(ISERROR((+P32/O32-1)*100),"NA",(+P32/O32-1)*100))))</f>
        <v>Loss</v>
      </c>
      <c r="Q33" s="86" t="str">
        <f t="shared" si="36"/>
        <v>Loss</v>
      </c>
      <c r="R33" s="86" t="str">
        <f t="shared" si="36"/>
        <v>Loss</v>
      </c>
      <c r="S33" s="86" t="str">
        <f t="shared" si="36"/>
        <v>Loss</v>
      </c>
      <c r="T33" s="87" t="str">
        <f t="shared" si="36"/>
        <v>Loss</v>
      </c>
      <c r="U33" s="85"/>
      <c r="V33" s="86">
        <f t="shared" ref="V33:Z33" si="37">IF(AND(U32&lt;0,V32&gt;0),"LP",IF(AND(U32&gt;0,V32&lt;0),"PL",IF(OR(U32&lt;0,V32&lt;0),"Loss",IF(ISERROR((+V32/U32-1)*100),"NA",(+V32/U32-1)*100))))</f>
        <v>11.46995962995363</v>
      </c>
      <c r="W33" s="86">
        <f t="shared" si="37"/>
        <v>16.402549088773235</v>
      </c>
      <c r="X33" s="86">
        <f t="shared" si="37"/>
        <v>-29.955573129884595</v>
      </c>
      <c r="Y33" s="86">
        <f t="shared" si="37"/>
        <v>4.9170924802669491</v>
      </c>
      <c r="Z33" s="87">
        <f t="shared" si="37"/>
        <v>74.806500990534602</v>
      </c>
      <c r="AA33" s="85"/>
      <c r="AB33" s="86" t="str">
        <f t="shared" ref="AB33" ca="1" si="38">IF(AND(AA32&lt;0,AB32&gt;0),"LP",IF(AND(AA32&gt;0,AB32&lt;0),"PL",IF(OR(AA32&lt;0,AB32&lt;0),"Loss",IF(ISERROR((+AB32/AA32-1)*100),"NA",(+AB32/AA32-1)*100))))</f>
        <v>Loss</v>
      </c>
      <c r="AC33" s="86" t="str">
        <f t="shared" ref="AC33" ca="1" si="39">IF(AND(AB32&lt;0,AC32&gt;0),"LP",IF(AND(AB32&gt;0,AC32&lt;0),"PL",IF(OR(AB32&lt;0,AC32&lt;0),"Loss",IF(ISERROR((+AC32/AB32-1)*100),"NA",(+AC32/AB32-1)*100))))</f>
        <v>Loss</v>
      </c>
      <c r="AD33" s="86" t="str">
        <f t="shared" ref="AD33" ca="1" si="40">IF(AND(AC32&lt;0,AD32&gt;0),"LP",IF(AND(AC32&gt;0,AD32&lt;0),"PL",IF(OR(AC32&lt;0,AD32&lt;0),"Loss",IF(ISERROR((+AD32/AC32-1)*100),"NA",(+AD32/AC32-1)*100))))</f>
        <v>Loss</v>
      </c>
      <c r="AE33" s="86" t="str">
        <f t="shared" ref="AE33" ca="1" si="41">IF(AND(AD32&lt;0,AE32&gt;0),"LP",IF(AND(AD32&gt;0,AE32&lt;0),"PL",IF(OR(AD32&lt;0,AE32&lt;0),"Loss",IF(ISERROR((+AE32/AD32-1)*100),"NA",(+AE32/AD32-1)*100))))</f>
        <v>Loss</v>
      </c>
      <c r="AF33" s="87" t="str">
        <f t="shared" ref="AF33" ca="1" si="42">IF(AND(AE32&lt;0,AF32&gt;0),"LP",IF(AND(AE32&gt;0,AF32&lt;0),"PL",IF(OR(AE32&lt;0,AF32&lt;0),"Loss",IF(ISERROR((+AF32/AE32-1)*100),"NA",(+AF32/AE32-1)*100))))</f>
        <v>LP</v>
      </c>
    </row>
    <row r="34" spans="2:32" s="15" customFormat="1">
      <c r="B34" s="28" t="s">
        <v>0</v>
      </c>
      <c r="C34" s="83">
        <v>27460</v>
      </c>
      <c r="D34" s="84">
        <v>27950</v>
      </c>
      <c r="E34" s="84">
        <v>28366</v>
      </c>
      <c r="F34" s="84">
        <v>28766</v>
      </c>
      <c r="G34" s="84">
        <v>28766</v>
      </c>
      <c r="H34" s="72">
        <v>28766</v>
      </c>
      <c r="I34" s="83">
        <v>26949</v>
      </c>
      <c r="J34" s="84">
        <v>26949</v>
      </c>
      <c r="K34" s="84">
        <v>26949</v>
      </c>
      <c r="L34" s="84">
        <v>26949</v>
      </c>
      <c r="M34" s="84">
        <v>26949</v>
      </c>
      <c r="N34" s="72">
        <v>26949</v>
      </c>
      <c r="O34" s="83">
        <v>287354</v>
      </c>
      <c r="P34" s="84">
        <v>321188</v>
      </c>
      <c r="Q34" s="84">
        <v>486797</v>
      </c>
      <c r="R34" s="84">
        <v>501198</v>
      </c>
      <c r="S34" s="84">
        <v>678788.63397933613</v>
      </c>
      <c r="T34" s="72">
        <v>678788.63397933613</v>
      </c>
      <c r="U34" s="83">
        <v>2850</v>
      </c>
      <c r="V34" s="84">
        <v>2850</v>
      </c>
      <c r="W34" s="84">
        <v>2850</v>
      </c>
      <c r="X34" s="84">
        <v>2850</v>
      </c>
      <c r="Y34" s="84">
        <v>2850</v>
      </c>
      <c r="Z34" s="72">
        <v>2850</v>
      </c>
      <c r="AA34" s="83">
        <f t="shared" ref="AA34:AA39" ca="1" si="43">SUMIF($B$8:$Z$59,AA$8,$B34:$Z34)</f>
        <v>344613</v>
      </c>
      <c r="AB34" s="84">
        <f t="shared" ref="AB34:AF39" ca="1" si="44">SUMIF($B$8:$Z$59,AB$8,$B34:$Z34)</f>
        <v>378937</v>
      </c>
      <c r="AC34" s="84">
        <f t="shared" ca="1" si="44"/>
        <v>544962</v>
      </c>
      <c r="AD34" s="84">
        <f t="shared" ca="1" si="44"/>
        <v>559763</v>
      </c>
      <c r="AE34" s="84">
        <f t="shared" ca="1" si="44"/>
        <v>737353.63397933613</v>
      </c>
      <c r="AF34" s="72">
        <f t="shared" ca="1" si="44"/>
        <v>737353.63397933613</v>
      </c>
    </row>
    <row r="35" spans="2:32" s="15" customFormat="1">
      <c r="B35" s="28" t="s">
        <v>1</v>
      </c>
      <c r="C35" s="83">
        <v>589527</v>
      </c>
      <c r="D35" s="84">
        <v>665543</v>
      </c>
      <c r="E35" s="84">
        <v>775629</v>
      </c>
      <c r="F35" s="84">
        <v>820188</v>
      </c>
      <c r="G35" s="84">
        <v>1221485.3628929174</v>
      </c>
      <c r="H35" s="72">
        <v>1530781.4468444907</v>
      </c>
      <c r="I35" s="83">
        <v>158770</v>
      </c>
      <c r="J35" s="84">
        <v>221505</v>
      </c>
      <c r="K35" s="84">
        <v>211095</v>
      </c>
      <c r="L35" s="84">
        <v>270388</v>
      </c>
      <c r="M35" s="84">
        <v>334339.7076071864</v>
      </c>
      <c r="N35" s="72">
        <v>403187.73617967876</v>
      </c>
      <c r="O35" s="83">
        <v>-382280</v>
      </c>
      <c r="P35" s="84">
        <v>-619648</v>
      </c>
      <c r="Q35" s="84">
        <v>-743591</v>
      </c>
      <c r="R35" s="84">
        <v>-1041668</v>
      </c>
      <c r="S35" s="84">
        <v>-1121966.5260571728</v>
      </c>
      <c r="T35" s="72">
        <v>-1401548.6151057049</v>
      </c>
      <c r="U35" s="83">
        <v>1154.5999999999999</v>
      </c>
      <c r="V35" s="84">
        <v>9275.9</v>
      </c>
      <c r="W35" s="84">
        <v>15182.6</v>
      </c>
      <c r="X35" s="84">
        <v>17864.2</v>
      </c>
      <c r="Y35" s="84">
        <v>27188.758457618078</v>
      </c>
      <c r="Z35" s="72">
        <v>45967.125716139853</v>
      </c>
      <c r="AA35" s="83">
        <f t="shared" ca="1" si="43"/>
        <v>367171.6</v>
      </c>
      <c r="AB35" s="84">
        <f t="shared" ca="1" si="44"/>
        <v>276675.90000000002</v>
      </c>
      <c r="AC35" s="84">
        <f t="shared" ca="1" si="44"/>
        <v>258315.6</v>
      </c>
      <c r="AD35" s="84">
        <f t="shared" ca="1" si="44"/>
        <v>66772.2</v>
      </c>
      <c r="AE35" s="84">
        <f t="shared" ca="1" si="44"/>
        <v>461047.30290054902</v>
      </c>
      <c r="AF35" s="72">
        <f t="shared" ca="1" si="44"/>
        <v>578387.69363460434</v>
      </c>
    </row>
    <row r="36" spans="2:32" s="15" customFormat="1">
      <c r="B36" s="28" t="s">
        <v>17</v>
      </c>
      <c r="C36" s="83">
        <v>1627852</v>
      </c>
      <c r="D36" s="84">
        <v>1696779</v>
      </c>
      <c r="E36" s="84">
        <v>2260203</v>
      </c>
      <c r="F36" s="84">
        <v>2155923</v>
      </c>
      <c r="G36" s="84">
        <v>2053992.7073350581</v>
      </c>
      <c r="H36" s="72">
        <v>1949369.3854036219</v>
      </c>
      <c r="I36" s="83">
        <v>69703</v>
      </c>
      <c r="J36" s="84">
        <v>54868</v>
      </c>
      <c r="K36" s="84">
        <v>47126</v>
      </c>
      <c r="L36" s="84">
        <v>43118</v>
      </c>
      <c r="M36" s="84">
        <v>38118</v>
      </c>
      <c r="N36" s="72">
        <v>33118</v>
      </c>
      <c r="O36" s="83">
        <v>1659627</v>
      </c>
      <c r="P36" s="84">
        <v>2137611</v>
      </c>
      <c r="Q36" s="84">
        <v>2444283</v>
      </c>
      <c r="R36" s="84">
        <v>2511023</v>
      </c>
      <c r="S36" s="84">
        <v>2741846.1583259441</v>
      </c>
      <c r="T36" s="72">
        <v>2866290.4304338242</v>
      </c>
      <c r="U36" s="83">
        <v>98011.4</v>
      </c>
      <c r="V36" s="84">
        <v>78967.899999999994</v>
      </c>
      <c r="W36" s="84">
        <v>75335</v>
      </c>
      <c r="X36" s="84">
        <v>101177.60000000001</v>
      </c>
      <c r="Y36" s="84">
        <v>93974.336469079906</v>
      </c>
      <c r="Z36" s="72">
        <v>73974.336469079906</v>
      </c>
      <c r="AA36" s="83">
        <f t="shared" ca="1" si="43"/>
        <v>3455193.4</v>
      </c>
      <c r="AB36" s="84">
        <f t="shared" ca="1" si="44"/>
        <v>3968225.9</v>
      </c>
      <c r="AC36" s="84">
        <f t="shared" ca="1" si="44"/>
        <v>4826947</v>
      </c>
      <c r="AD36" s="84">
        <f t="shared" ca="1" si="44"/>
        <v>4811241.5999999996</v>
      </c>
      <c r="AE36" s="84">
        <f t="shared" ca="1" si="44"/>
        <v>4927931.202130083</v>
      </c>
      <c r="AF36" s="72">
        <f t="shared" ca="1" si="44"/>
        <v>4922752.1523065269</v>
      </c>
    </row>
    <row r="37" spans="2:32" s="15" customFormat="1">
      <c r="B37" s="28" t="s">
        <v>18</v>
      </c>
      <c r="C37" s="83">
        <v>80859</v>
      </c>
      <c r="D37" s="84">
        <v>60959</v>
      </c>
      <c r="E37" s="84">
        <v>71794</v>
      </c>
      <c r="F37" s="84">
        <v>69155</v>
      </c>
      <c r="G37" s="84">
        <v>452380.73962025734</v>
      </c>
      <c r="H37" s="72">
        <v>835188.67763246805</v>
      </c>
      <c r="I37" s="83">
        <v>145</v>
      </c>
      <c r="J37" s="84">
        <v>9802</v>
      </c>
      <c r="K37" s="84">
        <v>224</v>
      </c>
      <c r="L37" s="84">
        <v>631</v>
      </c>
      <c r="M37" s="84">
        <v>32522.284412533838</v>
      </c>
      <c r="N37" s="72">
        <v>92402.419359738502</v>
      </c>
      <c r="O37" s="83">
        <v>22165</v>
      </c>
      <c r="P37" s="84">
        <v>34966</v>
      </c>
      <c r="Q37" s="84">
        <v>8554</v>
      </c>
      <c r="R37" s="84">
        <v>5362</v>
      </c>
      <c r="S37" s="84">
        <v>163719.8731610986</v>
      </c>
      <c r="T37" s="72">
        <v>29680.87058321177</v>
      </c>
      <c r="U37" s="83">
        <v>9271</v>
      </c>
      <c r="V37" s="84">
        <v>7433.9000000000005</v>
      </c>
      <c r="W37" s="84">
        <v>10625.699999999999</v>
      </c>
      <c r="X37" s="84">
        <v>8424.5</v>
      </c>
      <c r="Y37" s="84">
        <v>23090.62265987671</v>
      </c>
      <c r="Z37" s="72">
        <v>39213.502052307347</v>
      </c>
      <c r="AA37" s="83">
        <f t="shared" ca="1" si="43"/>
        <v>112440</v>
      </c>
      <c r="AB37" s="84">
        <f t="shared" ca="1" si="44"/>
        <v>113160.9</v>
      </c>
      <c r="AC37" s="84">
        <f t="shared" ca="1" si="44"/>
        <v>91197.7</v>
      </c>
      <c r="AD37" s="84">
        <f t="shared" ca="1" si="44"/>
        <v>83572.5</v>
      </c>
      <c r="AE37" s="84">
        <f t="shared" ca="1" si="44"/>
        <v>671713.51985376654</v>
      </c>
      <c r="AF37" s="72">
        <f t="shared" ca="1" si="44"/>
        <v>996485.46962772566</v>
      </c>
    </row>
    <row r="38" spans="2:32" s="15" customFormat="1">
      <c r="B38" s="28" t="s">
        <v>19</v>
      </c>
      <c r="C38" s="83">
        <v>1452033</v>
      </c>
      <c r="D38" s="84">
        <v>1552613</v>
      </c>
      <c r="E38" s="84">
        <v>2078316</v>
      </c>
      <c r="F38" s="84">
        <v>1988905</v>
      </c>
      <c r="G38" s="84">
        <v>1503748.9677148007</v>
      </c>
      <c r="H38" s="72">
        <v>1016317.7077711539</v>
      </c>
      <c r="I38" s="83">
        <v>46844</v>
      </c>
      <c r="J38" s="84">
        <v>28545</v>
      </c>
      <c r="K38" s="84">
        <v>44146</v>
      </c>
      <c r="L38" s="84">
        <v>42459</v>
      </c>
      <c r="M38" s="84">
        <v>3039.7155874661621</v>
      </c>
      <c r="N38" s="72">
        <v>-61840.419359738502</v>
      </c>
      <c r="O38" s="83">
        <v>1249080.9999999998</v>
      </c>
      <c r="P38" s="84">
        <v>1479240.9999999998</v>
      </c>
      <c r="Q38" s="84">
        <v>1513180.0999999996</v>
      </c>
      <c r="R38" s="84">
        <v>1281957.1999999997</v>
      </c>
      <c r="S38" s="84">
        <v>1274125.7591076724</v>
      </c>
      <c r="T38" s="72">
        <v>1253026.9447449073</v>
      </c>
      <c r="U38" s="83">
        <v>80758.199999999983</v>
      </c>
      <c r="V38" s="84">
        <v>68129.2</v>
      </c>
      <c r="W38" s="84">
        <v>55635.700000000004</v>
      </c>
      <c r="X38" s="84">
        <v>88124</v>
      </c>
      <c r="Y38" s="84">
        <v>66254.613809203205</v>
      </c>
      <c r="Z38" s="72">
        <v>30131.734416772561</v>
      </c>
      <c r="AA38" s="83">
        <f t="shared" ca="1" si="43"/>
        <v>2828716.2</v>
      </c>
      <c r="AB38" s="84">
        <f t="shared" ca="1" si="44"/>
        <v>3128528.2</v>
      </c>
      <c r="AC38" s="84">
        <f t="shared" ca="1" si="44"/>
        <v>3691277.8</v>
      </c>
      <c r="AD38" s="84">
        <f t="shared" ca="1" si="44"/>
        <v>3401445.1999999997</v>
      </c>
      <c r="AE38" s="84">
        <f t="shared" ca="1" si="44"/>
        <v>2847169.0562191424</v>
      </c>
      <c r="AF38" s="72">
        <f t="shared" ca="1" si="44"/>
        <v>2237635.9675730951</v>
      </c>
    </row>
    <row r="39" spans="2:32" s="15" customFormat="1">
      <c r="B39" s="28" t="s">
        <v>25</v>
      </c>
      <c r="C39" s="83">
        <v>147670.0913344443</v>
      </c>
      <c r="D39" s="84">
        <v>126522</v>
      </c>
      <c r="E39" s="84">
        <v>265062</v>
      </c>
      <c r="F39" s="84">
        <v>268148</v>
      </c>
      <c r="G39" s="84">
        <v>485243.88640507712</v>
      </c>
      <c r="H39" s="72">
        <v>682345.77445744048</v>
      </c>
      <c r="I39" s="83">
        <v>76057</v>
      </c>
      <c r="J39" s="84">
        <v>62514</v>
      </c>
      <c r="K39" s="84">
        <v>47367</v>
      </c>
      <c r="L39" s="84">
        <v>31356</v>
      </c>
      <c r="M39" s="84">
        <v>51021.946572533838</v>
      </c>
      <c r="N39" s="72">
        <v>73772.557214214685</v>
      </c>
      <c r="O39" s="83">
        <v>111082</v>
      </c>
      <c r="P39" s="84">
        <v>116858</v>
      </c>
      <c r="Q39" s="84">
        <v>133322</v>
      </c>
      <c r="R39" s="84">
        <v>166535</v>
      </c>
      <c r="S39" s="84">
        <v>-28594.506936789461</v>
      </c>
      <c r="T39" s="72">
        <v>5146.1858323848865</v>
      </c>
      <c r="U39" s="83">
        <v>18370.8</v>
      </c>
      <c r="V39" s="84">
        <v>25570.199999999997</v>
      </c>
      <c r="W39" s="84">
        <v>29410.400000000001</v>
      </c>
      <c r="X39" s="84">
        <v>11101.5</v>
      </c>
      <c r="Y39" s="84">
        <v>29274.70465308951</v>
      </c>
      <c r="Z39" s="72">
        <v>40889.989582422037</v>
      </c>
      <c r="AA39" s="83">
        <f t="shared" ca="1" si="43"/>
        <v>353179.89133444428</v>
      </c>
      <c r="AB39" s="84">
        <f t="shared" ca="1" si="44"/>
        <v>331464.2</v>
      </c>
      <c r="AC39" s="84">
        <f t="shared" ca="1" si="44"/>
        <v>475161.4</v>
      </c>
      <c r="AD39" s="84">
        <f t="shared" ca="1" si="44"/>
        <v>477140.5</v>
      </c>
      <c r="AE39" s="84">
        <f t="shared" ca="1" si="44"/>
        <v>536946.03069391102</v>
      </c>
      <c r="AF39" s="72">
        <f t="shared" ca="1" si="44"/>
        <v>802154.50708646211</v>
      </c>
    </row>
    <row r="40" spans="2:32" s="5" customFormat="1" ht="12.75">
      <c r="B40" s="30" t="s">
        <v>20</v>
      </c>
      <c r="C40" s="66"/>
      <c r="D40" s="67"/>
      <c r="E40" s="67"/>
      <c r="F40" s="67"/>
      <c r="G40" s="67"/>
      <c r="H40" s="68"/>
      <c r="I40" s="66"/>
      <c r="J40" s="67"/>
      <c r="K40" s="67"/>
      <c r="L40" s="67"/>
      <c r="M40" s="67"/>
      <c r="N40" s="68"/>
      <c r="O40" s="66"/>
      <c r="P40" s="67"/>
      <c r="Q40" s="67"/>
      <c r="R40" s="67"/>
      <c r="S40" s="67"/>
      <c r="T40" s="68"/>
      <c r="U40" s="66"/>
      <c r="V40" s="67"/>
      <c r="W40" s="67"/>
      <c r="X40" s="67"/>
      <c r="Y40" s="67"/>
      <c r="Z40" s="68"/>
      <c r="AA40" s="66"/>
      <c r="AB40" s="67"/>
      <c r="AC40" s="67"/>
      <c r="AD40" s="67"/>
      <c r="AE40" s="67"/>
      <c r="AF40" s="68"/>
    </row>
    <row r="41" spans="2:32" s="17" customFormat="1">
      <c r="B41" s="27" t="s">
        <v>21</v>
      </c>
      <c r="C41" s="117">
        <v>-1.3104263196689958</v>
      </c>
      <c r="D41" s="118">
        <v>6.3108359361741018</v>
      </c>
      <c r="E41" s="118">
        <v>14.375408948604317</v>
      </c>
      <c r="F41" s="118">
        <v>19.650293360067973</v>
      </c>
      <c r="G41" s="118">
        <v>31.405206549657386</v>
      </c>
      <c r="H41" s="119">
        <v>53.760704295274508</v>
      </c>
      <c r="I41" s="117">
        <v>18.461167390255667</v>
      </c>
      <c r="J41" s="118">
        <v>23.648743923707745</v>
      </c>
      <c r="K41" s="118">
        <v>8.9218000010723451</v>
      </c>
      <c r="L41" s="118">
        <v>22.398604771976697</v>
      </c>
      <c r="M41" s="118">
        <v>23.730642178628656</v>
      </c>
      <c r="N41" s="119">
        <v>25.547526280193075</v>
      </c>
      <c r="O41" s="117">
        <v>-8.4442882298488975</v>
      </c>
      <c r="P41" s="118">
        <v>-9.8866554841763126</v>
      </c>
      <c r="Q41" s="118">
        <v>-10.189069927685015</v>
      </c>
      <c r="R41" s="118">
        <v>-11.133967162454672</v>
      </c>
      <c r="S41" s="118">
        <v>-10.09829430100757</v>
      </c>
      <c r="T41" s="119">
        <v>-9.7295353135342477</v>
      </c>
      <c r="U41" s="117">
        <v>46.503157894736866</v>
      </c>
      <c r="V41" s="118">
        <v>51.837051331916769</v>
      </c>
      <c r="W41" s="118">
        <v>60.339649122807003</v>
      </c>
      <c r="X41" s="118">
        <v>42.264561403508779</v>
      </c>
      <c r="Y41" s="118">
        <v>44.342748974098527</v>
      </c>
      <c r="Z41" s="119">
        <v>77.514007924637809</v>
      </c>
      <c r="AA41" s="117"/>
      <c r="AB41" s="118"/>
      <c r="AC41" s="118"/>
      <c r="AD41" s="118"/>
      <c r="AE41" s="118"/>
      <c r="AF41" s="119"/>
    </row>
    <row r="42" spans="2:32" s="17" customFormat="1">
      <c r="B42" s="27" t="s">
        <v>23</v>
      </c>
      <c r="C42" s="117">
        <v>107.34286234522942</v>
      </c>
      <c r="D42" s="118">
        <v>119.05957066189623</v>
      </c>
      <c r="E42" s="118">
        <v>138.75295169946332</v>
      </c>
      <c r="F42" s="118">
        <v>146.7241502683363</v>
      </c>
      <c r="G42" s="118">
        <v>218.51258727959166</v>
      </c>
      <c r="H42" s="119">
        <v>273.84283485590174</v>
      </c>
      <c r="I42" s="117">
        <v>58.914987569112029</v>
      </c>
      <c r="J42" s="118">
        <v>82.194144495157516</v>
      </c>
      <c r="K42" s="118">
        <v>78.331292441277967</v>
      </c>
      <c r="L42" s="118">
        <v>100.33322201194849</v>
      </c>
      <c r="M42" s="118">
        <v>124.06386419057716</v>
      </c>
      <c r="N42" s="119">
        <v>149.61139047077026</v>
      </c>
      <c r="O42" s="117">
        <v>-13.303451491888055</v>
      </c>
      <c r="P42" s="118">
        <v>-19.292377050201129</v>
      </c>
      <c r="Q42" s="118">
        <v>-23.15126966138212</v>
      </c>
      <c r="R42" s="118">
        <v>-32.431722231216604</v>
      </c>
      <c r="S42" s="118">
        <v>-34.931769744111634</v>
      </c>
      <c r="T42" s="119">
        <v>-43.636394108923895</v>
      </c>
      <c r="U42" s="117">
        <v>4.051228070175438</v>
      </c>
      <c r="V42" s="118">
        <v>32.547017543859646</v>
      </c>
      <c r="W42" s="118">
        <v>53.272280701754383</v>
      </c>
      <c r="X42" s="118">
        <v>62.681403508771929</v>
      </c>
      <c r="Y42" s="118">
        <v>95.399152482870448</v>
      </c>
      <c r="Z42" s="119">
        <v>161.28816040750826</v>
      </c>
      <c r="AA42" s="117"/>
      <c r="AB42" s="118"/>
      <c r="AC42" s="118"/>
      <c r="AD42" s="118"/>
      <c r="AE42" s="118"/>
      <c r="AF42" s="119"/>
    </row>
    <row r="43" spans="2:32" s="17" customFormat="1">
      <c r="B43" s="27" t="s">
        <v>22</v>
      </c>
      <c r="C43" s="117">
        <v>0</v>
      </c>
      <c r="D43" s="118">
        <v>0</v>
      </c>
      <c r="E43" s="118">
        <v>0</v>
      </c>
      <c r="F43" s="118">
        <v>0</v>
      </c>
      <c r="G43" s="118">
        <v>0</v>
      </c>
      <c r="H43" s="119">
        <v>0</v>
      </c>
      <c r="I43" s="117">
        <v>20.12</v>
      </c>
      <c r="J43" s="118">
        <v>11</v>
      </c>
      <c r="K43" s="118">
        <v>0</v>
      </c>
      <c r="L43" s="118">
        <v>0</v>
      </c>
      <c r="M43" s="118">
        <v>0</v>
      </c>
      <c r="N43" s="119">
        <v>0</v>
      </c>
      <c r="O43" s="117">
        <v>0</v>
      </c>
      <c r="P43" s="118">
        <v>0</v>
      </c>
      <c r="Q43" s="118">
        <v>0</v>
      </c>
      <c r="R43" s="118">
        <v>0</v>
      </c>
      <c r="S43" s="118">
        <v>0</v>
      </c>
      <c r="T43" s="119">
        <v>0</v>
      </c>
      <c r="U43" s="117">
        <v>14</v>
      </c>
      <c r="V43" s="118">
        <v>20.7</v>
      </c>
      <c r="W43" s="118">
        <v>21</v>
      </c>
      <c r="X43" s="118">
        <v>16.7</v>
      </c>
      <c r="Y43" s="118">
        <v>10</v>
      </c>
      <c r="Z43" s="119">
        <v>10</v>
      </c>
      <c r="AA43" s="117"/>
      <c r="AB43" s="118"/>
      <c r="AC43" s="118"/>
      <c r="AD43" s="118"/>
      <c r="AE43" s="118"/>
      <c r="AF43" s="119"/>
    </row>
    <row r="44" spans="2:32" s="5" customFormat="1" ht="12.75">
      <c r="B44" s="30" t="s">
        <v>297</v>
      </c>
      <c r="C44" s="123"/>
      <c r="D44" s="124"/>
      <c r="E44" s="124"/>
      <c r="F44" s="124"/>
      <c r="G44" s="124"/>
      <c r="H44" s="125"/>
      <c r="I44" s="123"/>
      <c r="J44" s="124"/>
      <c r="K44" s="124"/>
      <c r="L44" s="124"/>
      <c r="M44" s="124"/>
      <c r="N44" s="125"/>
      <c r="O44" s="123"/>
      <c r="P44" s="124"/>
      <c r="Q44" s="124"/>
      <c r="R44" s="124"/>
      <c r="S44" s="124"/>
      <c r="T44" s="125"/>
      <c r="U44" s="123"/>
      <c r="V44" s="124"/>
      <c r="W44" s="124"/>
      <c r="X44" s="124"/>
      <c r="Y44" s="124"/>
      <c r="Z44" s="125"/>
      <c r="AA44" s="123"/>
      <c r="AB44" s="124"/>
      <c r="AC44" s="124"/>
      <c r="AD44" s="124"/>
      <c r="AE44" s="124"/>
      <c r="AF44" s="125"/>
    </row>
    <row r="45" spans="2:32" s="17" customFormat="1">
      <c r="B45" s="27" t="s">
        <v>6</v>
      </c>
      <c r="C45" s="117"/>
      <c r="D45" s="118"/>
      <c r="E45" s="118">
        <f t="shared" ref="E45:H46" si="45">IFERROR((IF((E$11/E41)&lt;0,"NM",(E$11/E41))),"NA")</f>
        <v>120.70960945903889</v>
      </c>
      <c r="F45" s="118">
        <f t="shared" si="45"/>
        <v>88.30656968848416</v>
      </c>
      <c r="G45" s="118">
        <f t="shared" si="45"/>
        <v>55.253577054373189</v>
      </c>
      <c r="H45" s="119">
        <f t="shared" si="45"/>
        <v>32.277292917692044</v>
      </c>
      <c r="I45" s="117"/>
      <c r="J45" s="118"/>
      <c r="K45" s="118">
        <f t="shared" ref="K45:N46" si="46">IFERROR((IF((K$11/K41)&lt;0,"NM",(K$11/K41))),"NA")</f>
        <v>43.982156061874953</v>
      </c>
      <c r="L45" s="118">
        <f t="shared" si="46"/>
        <v>17.518948344985255</v>
      </c>
      <c r="M45" s="118">
        <f t="shared" si="46"/>
        <v>16.53558285723037</v>
      </c>
      <c r="N45" s="119">
        <f t="shared" si="46"/>
        <v>15.359608429260197</v>
      </c>
      <c r="O45" s="117"/>
      <c r="P45" s="118"/>
      <c r="Q45" s="118" t="str">
        <f t="shared" ref="Q45:T46" si="47">IFERROR((IF((Q$11/Q41)&lt;0,"NM",(Q$11/Q41))),"NA")</f>
        <v>NM</v>
      </c>
      <c r="R45" s="118" t="str">
        <f t="shared" si="47"/>
        <v>NM</v>
      </c>
      <c r="S45" s="118" t="str">
        <f t="shared" si="47"/>
        <v>NM</v>
      </c>
      <c r="T45" s="119" t="str">
        <f t="shared" si="47"/>
        <v>NM</v>
      </c>
      <c r="U45" s="117"/>
      <c r="V45" s="118"/>
      <c r="W45" s="118">
        <f t="shared" ref="W45:Z46" si="48">IFERROR((IF((W$11/W41)&lt;0,"NM",(W$11/W41))),"NA")</f>
        <v>35.241338504838112</v>
      </c>
      <c r="X45" s="118">
        <f t="shared" si="48"/>
        <v>50.312837265678169</v>
      </c>
      <c r="Y45" s="118">
        <f t="shared" si="48"/>
        <v>47.954852804504775</v>
      </c>
      <c r="Z45" s="119">
        <f t="shared" si="48"/>
        <v>27.433106053133244</v>
      </c>
      <c r="AA45" s="117">
        <f ca="1">(AA17*1000)/AA32</f>
        <v>-21.786925469935781</v>
      </c>
      <c r="AB45" s="118">
        <f t="shared" ref="AB45:AF45" ca="1" si="49">(AB17*1000)/AB32</f>
        <v>-32.659362462401305</v>
      </c>
      <c r="AC45" s="118">
        <f t="shared" ca="1" si="49"/>
        <v>-31.43305718833075</v>
      </c>
      <c r="AD45" s="118">
        <f t="shared" ca="1" si="49"/>
        <v>-93.399455319911283</v>
      </c>
      <c r="AE45" s="118">
        <f t="shared" ca="1" si="49"/>
        <v>-381.67155818725138</v>
      </c>
      <c r="AF45" s="119">
        <f t="shared" ca="1" si="49"/>
        <v>104.10235446978561</v>
      </c>
    </row>
    <row r="46" spans="2:32" s="17" customFormat="1">
      <c r="B46" s="27" t="s">
        <v>274</v>
      </c>
      <c r="C46" s="117"/>
      <c r="D46" s="118"/>
      <c r="E46" s="118">
        <f t="shared" si="45"/>
        <v>12.50604025893823</v>
      </c>
      <c r="F46" s="118">
        <f t="shared" si="45"/>
        <v>11.826614751739847</v>
      </c>
      <c r="G46" s="118">
        <f t="shared" si="45"/>
        <v>7.9411901236596014</v>
      </c>
      <c r="H46" s="119">
        <f t="shared" si="45"/>
        <v>6.3366638784363385</v>
      </c>
      <c r="I46" s="117"/>
      <c r="J46" s="118"/>
      <c r="K46" s="118">
        <f t="shared" si="46"/>
        <v>5.0094922191430395</v>
      </c>
      <c r="L46" s="118">
        <f t="shared" si="46"/>
        <v>3.9109677944287466</v>
      </c>
      <c r="M46" s="118">
        <f t="shared" si="46"/>
        <v>3.1628871352678964</v>
      </c>
      <c r="N46" s="119">
        <f t="shared" si="46"/>
        <v>2.6227949540824809</v>
      </c>
      <c r="O46" s="117"/>
      <c r="P46" s="118"/>
      <c r="Q46" s="118" t="str">
        <f t="shared" si="47"/>
        <v>NM</v>
      </c>
      <c r="R46" s="118" t="str">
        <f t="shared" si="47"/>
        <v>NM</v>
      </c>
      <c r="S46" s="118" t="str">
        <f t="shared" si="47"/>
        <v>NM</v>
      </c>
      <c r="T46" s="119" t="str">
        <f t="shared" si="47"/>
        <v>NM</v>
      </c>
      <c r="U46" s="117"/>
      <c r="V46" s="118"/>
      <c r="W46" s="118">
        <f t="shared" si="48"/>
        <v>39.916631538735132</v>
      </c>
      <c r="X46" s="118">
        <f t="shared" si="48"/>
        <v>33.924734944749829</v>
      </c>
      <c r="Y46" s="118">
        <f t="shared" si="48"/>
        <v>22.290030305896252</v>
      </c>
      <c r="Z46" s="119">
        <f t="shared" si="48"/>
        <v>13.184166739997176</v>
      </c>
      <c r="AA46" s="117">
        <f ca="1">(AA17*1000)/AA35</f>
        <v>11.086703819140698</v>
      </c>
      <c r="AB46" s="118">
        <f t="shared" ref="AB46:AF46" ca="1" si="50">(AB17*1000)/AB35</f>
        <v>20.104298892675512</v>
      </c>
      <c r="AC46" s="118">
        <f t="shared" ca="1" si="50"/>
        <v>20.685459105063728</v>
      </c>
      <c r="AD46" s="118">
        <f t="shared" ca="1" si="50"/>
        <v>188.10695263856044</v>
      </c>
      <c r="AE46" s="118">
        <f t="shared" ca="1" si="50"/>
        <v>27.243007352939291</v>
      </c>
      <c r="AF46" s="119">
        <f t="shared" ca="1" si="50"/>
        <v>21.716082830260646</v>
      </c>
    </row>
    <row r="47" spans="2:32" s="17" customFormat="1">
      <c r="B47" s="27" t="s">
        <v>291</v>
      </c>
      <c r="C47" s="117"/>
      <c r="D47" s="118"/>
      <c r="E47" s="118">
        <f t="shared" ref="E47:F47" si="51">IFERROR((IF((((E$17*1000)+E$38)/E26)&lt;0,"NM",((E$17*1000)+E$38)/E26)),"NA")</f>
        <v>4.5980615157734963</v>
      </c>
      <c r="F47" s="118">
        <f t="shared" si="51"/>
        <v>8.115281313007392</v>
      </c>
      <c r="G47" s="118">
        <f>IFERROR((IF((((G$17*1000)+G$38)/G26)&lt;0,"NM",((G$17*1000)+G$38)/G26)),"NA")</f>
        <v>7.0826241751933878</v>
      </c>
      <c r="H47" s="119">
        <f>IFERROR((IF((((H$17*1000)+H$38)/H26)&lt;0,"NM",((H$17*1000)+H$38)/H26)),"NA")</f>
        <v>5.9066413076243052</v>
      </c>
      <c r="I47" s="117"/>
      <c r="J47" s="118"/>
      <c r="K47" s="118">
        <f t="shared" ref="K47:L47" si="52">IFERROR((IF((((K$17*1000)+K$38)/K26)&lt;0,"NM",((K$17*1000)+K$38)/K26)),"NA")</f>
        <v>1.5143206914290144</v>
      </c>
      <c r="L47" s="118">
        <f t="shared" si="52"/>
        <v>3.8548069446095536</v>
      </c>
      <c r="M47" s="118">
        <f>IFERROR((IF((((M$17*1000)+M$38)/M26)&lt;0,"NM",((M$17*1000)+M$38)/M26)),"NA")</f>
        <v>3.4850649613132996</v>
      </c>
      <c r="N47" s="119">
        <f>IFERROR((IF((((N$17*1000)+N$38)/N26)&lt;0,"NM",((N$17*1000)+N$38)/N26)),"NA")</f>
        <v>3.0044325431503895</v>
      </c>
      <c r="O47" s="117"/>
      <c r="P47" s="118"/>
      <c r="Q47" s="118">
        <f t="shared" ref="Q47:R47" si="53">IFERROR((IF((((Q$17*1000)+Q$38)/Q26)&lt;0,"NM",((Q$17*1000)+Q$38)/Q26)),"NA")</f>
        <v>4.2594005766148531</v>
      </c>
      <c r="R47" s="118">
        <f t="shared" si="53"/>
        <v>4.6623608624568043</v>
      </c>
      <c r="S47" s="118">
        <f>IFERROR((IF((((S$17*1000)+S$38)/S26)&lt;0,"NM",((S$17*1000)+S$38)/S26)),"NA")</f>
        <v>4.3736859565944037</v>
      </c>
      <c r="T47" s="119">
        <f>IFERROR((IF((((T$17*1000)+T$38)/T26)&lt;0,"NM",((T$17*1000)+T$38)/T26)),"NA")</f>
        <v>3.7320713572021829</v>
      </c>
      <c r="U47" s="117"/>
      <c r="V47" s="118"/>
      <c r="W47" s="118">
        <f t="shared" ref="W47:X47" si="54">IFERROR((IF((((W$17*1000)+W$38)/W26)&lt;0,"NM",((W$17*1000)+W$38)/W26)),"NA")</f>
        <v>2.30069362146308</v>
      </c>
      <c r="X47" s="118">
        <f t="shared" si="54"/>
        <v>3.3344389431546455</v>
      </c>
      <c r="Y47" s="118">
        <f>IFERROR((IF((((Y$17*1000)+Y$38)/Y26)&lt;0,"NM",((Y$17*1000)+Y$38)/Y26)),"NA")</f>
        <v>2.8885113289345301</v>
      </c>
      <c r="Z47" s="119">
        <f>IFERROR((IF((((Z$17*1000)+Z$38)/Z26)&lt;0,"NM",((Z$17*1000)+Z$38)/Z26)),"NA")</f>
        <v>2.4289072657260569</v>
      </c>
      <c r="AA47" s="117">
        <f t="shared" ref="AA47:AF47" ca="1" si="55">IFERROR((IF((((AA$17*1000)+AA$38)/AA26)&lt;0,"NM",((AA$17*1000)+AA$38)/AA26)),"NA")</f>
        <v>3.7225648831073537</v>
      </c>
      <c r="AB47" s="118">
        <f t="shared" ca="1" si="55"/>
        <v>4.3562479019878921</v>
      </c>
      <c r="AC47" s="118">
        <f t="shared" ca="1" si="55"/>
        <v>3.9705426680236613</v>
      </c>
      <c r="AD47" s="118">
        <f t="shared" ca="1" si="55"/>
        <v>6.590226377788599</v>
      </c>
      <c r="AE47" s="118">
        <f t="shared" ca="1" si="55"/>
        <v>5.8308546067988827</v>
      </c>
      <c r="AF47" s="119">
        <f t="shared" ca="1" si="55"/>
        <v>4.9043729911681844</v>
      </c>
    </row>
    <row r="48" spans="2:32" s="17" customFormat="1">
      <c r="B48" s="27" t="s">
        <v>275</v>
      </c>
      <c r="C48" s="117"/>
      <c r="D48" s="118"/>
      <c r="E48" s="118">
        <f t="shared" ref="E48:F48" si="56">IFERROR((IF((((E$17*1000)+E$38)/E28)&lt;0,"NM",((E$17*1000)+E$38)/E28)),"NA")</f>
        <v>8.9766371793162953</v>
      </c>
      <c r="F48" s="118">
        <f t="shared" si="56"/>
        <v>15.546319895570161</v>
      </c>
      <c r="G48" s="118">
        <f>IFERROR((IF((((G$17*1000)+G$38)/G28)&lt;0,"NM",((G$17*1000)+G$38)/G28)),"NA")</f>
        <v>13.406068182443111</v>
      </c>
      <c r="H48" s="119">
        <f>IFERROR((IF((((H$17*1000)+H$38)/H28)&lt;0,"NM",((H$17*1000)+H$38)/H28)),"NA")</f>
        <v>10.524255548838484</v>
      </c>
      <c r="I48" s="117"/>
      <c r="J48" s="118"/>
      <c r="K48" s="118">
        <f t="shared" ref="K48:L48" si="57">IFERROR((IF((((K$17*1000)+K$38)/K28)&lt;0,"NM",((K$17*1000)+K$38)/K28)),"NA")</f>
        <v>4.4452296092505632</v>
      </c>
      <c r="L48" s="118">
        <f t="shared" si="57"/>
        <v>7.5738696879765879</v>
      </c>
      <c r="M48" s="118">
        <f>IFERROR((IF((((M$17*1000)+M$38)/M28)&lt;0,"NM",((M$17*1000)+M$38)/M28)),"NA")</f>
        <v>6.4545975235779247</v>
      </c>
      <c r="N48" s="119">
        <f>IFERROR((IF((((N$17*1000)+N$38)/N28)&lt;0,"NM",((N$17*1000)+N$38)/N28)),"NA")</f>
        <v>5.7414829746040246</v>
      </c>
      <c r="O48" s="117"/>
      <c r="P48" s="118"/>
      <c r="Q48" s="118">
        <f t="shared" ref="Q48:R48" si="58">IFERROR((IF((((Q$17*1000)+Q$38)/Q28)&lt;0,"NM",((Q$17*1000)+Q$38)/Q28)),"NA")</f>
        <v>10.682618183980495</v>
      </c>
      <c r="R48" s="118">
        <f t="shared" si="58"/>
        <v>11.611445567981367</v>
      </c>
      <c r="S48" s="118">
        <f>IFERROR((IF((((S$17*1000)+S$38)/S28)&lt;0,"NM",((S$17*1000)+S$38)/S28)),"NA")</f>
        <v>10.564223859128163</v>
      </c>
      <c r="T48" s="119">
        <f>IFERROR((IF((((T$17*1000)+T$38)/T28)&lt;0,"NM",((T$17*1000)+T$38)/T28)),"NA")</f>
        <v>8.6187415435223027</v>
      </c>
      <c r="U48" s="117"/>
      <c r="V48" s="118"/>
      <c r="W48" s="118">
        <f t="shared" ref="W48:X48" si="59">IFERROR((IF((((W$17*1000)+W$38)/W28)&lt;0,"NM",((W$17*1000)+W$38)/W28)),"NA")</f>
        <v>9.5038258110830665</v>
      </c>
      <c r="X48" s="118">
        <f t="shared" si="59"/>
        <v>16.528982766364862</v>
      </c>
      <c r="Y48" s="118">
        <f>IFERROR((IF((((Y$17*1000)+Y$38)/Y28)&lt;0,"NM",((Y$17*1000)+Y$38)/Y28)),"NA")</f>
        <v>14.050185488946894</v>
      </c>
      <c r="Z48" s="119">
        <f>IFERROR((IF((((Z$17*1000)+Z$38)/Z28)&lt;0,"NM",((Z$17*1000)+Z$38)/Z28)),"NA")</f>
        <v>10.797780607082892</v>
      </c>
      <c r="AA48" s="117">
        <f t="shared" ref="AA48:AF48" ca="1" si="60">IFERROR((IF((((AA$17*1000)+AA$38)/AA28)&lt;0,"NM",((AA$17*1000)+AA$38)/AA28)),"NA")</f>
        <v>8.6594919828548207</v>
      </c>
      <c r="AB48" s="118">
        <f t="shared" ca="1" si="60"/>
        <v>9.3755610350320442</v>
      </c>
      <c r="AC48" s="118">
        <f t="shared" ca="1" si="60"/>
        <v>8.8507883037773301</v>
      </c>
      <c r="AD48" s="118">
        <f t="shared" ca="1" si="60"/>
        <v>13.976472260701186</v>
      </c>
      <c r="AE48" s="118">
        <f t="shared" ca="1" si="60"/>
        <v>12.111621969746308</v>
      </c>
      <c r="AF48" s="119">
        <f t="shared" ca="1" si="60"/>
        <v>9.7053911788923379</v>
      </c>
    </row>
    <row r="49" spans="2:32" s="17" customFormat="1">
      <c r="B49" s="27" t="s">
        <v>63</v>
      </c>
      <c r="C49" s="117"/>
      <c r="D49" s="118"/>
      <c r="E49" s="118">
        <f t="shared" ref="E49:H49" si="61">IFERROR((E43/E$11*100),"NA")</f>
        <v>0</v>
      </c>
      <c r="F49" s="118">
        <f t="shared" si="61"/>
        <v>0</v>
      </c>
      <c r="G49" s="118">
        <f t="shared" si="61"/>
        <v>0</v>
      </c>
      <c r="H49" s="119">
        <f t="shared" si="61"/>
        <v>0</v>
      </c>
      <c r="I49" s="117"/>
      <c r="J49" s="118"/>
      <c r="K49" s="118">
        <f t="shared" ref="K49:N49" si="62">IFERROR((K43/K$11*100),"NA")</f>
        <v>0</v>
      </c>
      <c r="L49" s="118">
        <f t="shared" si="62"/>
        <v>0</v>
      </c>
      <c r="M49" s="118">
        <f t="shared" si="62"/>
        <v>0</v>
      </c>
      <c r="N49" s="119">
        <f t="shared" si="62"/>
        <v>0</v>
      </c>
      <c r="O49" s="117"/>
      <c r="P49" s="118"/>
      <c r="Q49" s="118">
        <f t="shared" ref="Q49:T49" si="63">IFERROR((Q43/Q$11*100),"NA")</f>
        <v>0</v>
      </c>
      <c r="R49" s="118">
        <f t="shared" si="63"/>
        <v>0</v>
      </c>
      <c r="S49" s="118">
        <f t="shared" si="63"/>
        <v>0</v>
      </c>
      <c r="T49" s="119">
        <f t="shared" si="63"/>
        <v>0</v>
      </c>
      <c r="U49" s="117"/>
      <c r="V49" s="118"/>
      <c r="W49" s="118">
        <f t="shared" ref="W49:Z49" si="64">IFERROR((W43/W$11*100),"NA")</f>
        <v>0.9875614286722002</v>
      </c>
      <c r="X49" s="118">
        <f t="shared" si="64"/>
        <v>0.78534646946789244</v>
      </c>
      <c r="Y49" s="118">
        <f t="shared" si="64"/>
        <v>0.47026734698676198</v>
      </c>
      <c r="Z49" s="119">
        <f t="shared" si="64"/>
        <v>0.47026734698676198</v>
      </c>
      <c r="AA49" s="117"/>
      <c r="AB49" s="118"/>
      <c r="AC49" s="118"/>
      <c r="AD49" s="118"/>
      <c r="AE49" s="118"/>
      <c r="AF49" s="119"/>
    </row>
    <row r="50" spans="2:32" s="17" customFormat="1" hidden="1">
      <c r="B50" s="27" t="s">
        <v>46</v>
      </c>
      <c r="C50" s="117"/>
      <c r="D50" s="118"/>
      <c r="E50" s="118"/>
      <c r="F50" s="118"/>
      <c r="G50" s="118"/>
      <c r="H50" s="119"/>
      <c r="I50" s="117"/>
      <c r="J50" s="118"/>
      <c r="K50" s="118"/>
      <c r="L50" s="118"/>
      <c r="M50" s="118"/>
      <c r="N50" s="119"/>
      <c r="O50" s="117"/>
      <c r="P50" s="118"/>
      <c r="Q50" s="118"/>
      <c r="R50" s="118"/>
      <c r="S50" s="118"/>
      <c r="T50" s="119"/>
      <c r="U50" s="117"/>
      <c r="V50" s="118"/>
      <c r="W50" s="118"/>
      <c r="X50" s="118"/>
      <c r="Y50" s="118"/>
      <c r="Z50" s="119"/>
      <c r="AA50" s="117"/>
      <c r="AB50" s="118"/>
      <c r="AC50" s="118"/>
      <c r="AD50" s="118"/>
      <c r="AE50" s="118"/>
      <c r="AF50" s="119"/>
    </row>
    <row r="51" spans="2:32" s="5" customFormat="1" ht="12.75">
      <c r="B51" s="30" t="s">
        <v>295</v>
      </c>
      <c r="C51" s="123"/>
      <c r="D51" s="124"/>
      <c r="E51" s="124"/>
      <c r="F51" s="124"/>
      <c r="G51" s="124"/>
      <c r="H51" s="125"/>
      <c r="I51" s="123"/>
      <c r="J51" s="124"/>
      <c r="K51" s="124"/>
      <c r="L51" s="124"/>
      <c r="M51" s="124"/>
      <c r="N51" s="125"/>
      <c r="O51" s="123"/>
      <c r="P51" s="124"/>
      <c r="Q51" s="124"/>
      <c r="R51" s="124"/>
      <c r="S51" s="124"/>
      <c r="T51" s="125"/>
      <c r="U51" s="123"/>
      <c r="V51" s="124"/>
      <c r="W51" s="124"/>
      <c r="X51" s="124"/>
      <c r="Y51" s="124"/>
      <c r="Z51" s="125"/>
      <c r="AA51" s="123"/>
      <c r="AB51" s="124"/>
      <c r="AC51" s="124"/>
      <c r="AD51" s="124"/>
      <c r="AE51" s="124"/>
      <c r="AF51" s="125"/>
    </row>
    <row r="52" spans="2:32" s="17" customFormat="1">
      <c r="B52" s="27" t="s">
        <v>30</v>
      </c>
      <c r="C52" s="117">
        <f t="shared" ref="C52:Z52" si="65">IFERROR((C28/C$26*100),"NA")</f>
        <v>45.094011079770773</v>
      </c>
      <c r="D52" s="118">
        <f t="shared" si="65"/>
        <v>49.365448587650121</v>
      </c>
      <c r="E52" s="118">
        <f t="shared" si="65"/>
        <v>51.222539397807175</v>
      </c>
      <c r="F52" s="118">
        <f t="shared" si="65"/>
        <v>52.200658210563375</v>
      </c>
      <c r="G52" s="118">
        <f t="shared" si="65"/>
        <v>52.831479586751264</v>
      </c>
      <c r="H52" s="119">
        <f t="shared" si="65"/>
        <v>56.124077187352171</v>
      </c>
      <c r="I52" s="117">
        <f t="shared" si="65"/>
        <v>51.014493882654477</v>
      </c>
      <c r="J52" s="118">
        <f t="shared" si="65"/>
        <v>53.75975928304446</v>
      </c>
      <c r="K52" s="118">
        <f t="shared" si="65"/>
        <v>34.066197351824059</v>
      </c>
      <c r="L52" s="118">
        <f t="shared" si="65"/>
        <v>50.896135046117919</v>
      </c>
      <c r="M52" s="118">
        <f t="shared" si="65"/>
        <v>53.993528621773024</v>
      </c>
      <c r="N52" s="119">
        <f t="shared" si="65"/>
        <v>52.328510881939827</v>
      </c>
      <c r="O52" s="117">
        <f t="shared" si="65"/>
        <v>40.392875701393486</v>
      </c>
      <c r="P52" s="118">
        <f t="shared" si="65"/>
        <v>41.635445470005585</v>
      </c>
      <c r="Q52" s="118">
        <f t="shared" si="65"/>
        <v>39.872253255313296</v>
      </c>
      <c r="R52" s="118">
        <f t="shared" si="65"/>
        <v>40.153147471261406</v>
      </c>
      <c r="S52" s="118">
        <f t="shared" si="65"/>
        <v>41.400920833528723</v>
      </c>
      <c r="T52" s="119">
        <f t="shared" si="65"/>
        <v>43.301813128473995</v>
      </c>
      <c r="U52" s="117">
        <f t="shared" si="65"/>
        <v>24.91546833059455</v>
      </c>
      <c r="V52" s="118">
        <f t="shared" si="65"/>
        <v>25.272276443326732</v>
      </c>
      <c r="W52" s="118">
        <f t="shared" si="65"/>
        <v>24.208078590624872</v>
      </c>
      <c r="X52" s="118">
        <f t="shared" si="65"/>
        <v>20.173285859671644</v>
      </c>
      <c r="Y52" s="118">
        <f t="shared" si="65"/>
        <v>20.558528079269035</v>
      </c>
      <c r="Z52" s="119">
        <f t="shared" si="65"/>
        <v>22.494504696018691</v>
      </c>
      <c r="AA52" s="117">
        <f ca="1">IFERROR((AA28/AA$26*100),"NA")</f>
        <v>42.988259478474809</v>
      </c>
      <c r="AB52" s="118">
        <f t="shared" ref="AB52:AF52" ca="1" si="66">IFERROR((AB28/AB$26*100),"NA")</f>
        <v>46.463863716642138</v>
      </c>
      <c r="AC52" s="118">
        <f t="shared" ca="1" si="66"/>
        <v>44.860892970732529</v>
      </c>
      <c r="AD52" s="118">
        <f t="shared" ca="1" si="66"/>
        <v>47.152287464690851</v>
      </c>
      <c r="AE52" s="118">
        <f t="shared" ca="1" si="66"/>
        <v>48.142640361165569</v>
      </c>
      <c r="AF52" s="119">
        <f t="shared" ca="1" si="66"/>
        <v>50.532460781533516</v>
      </c>
    </row>
    <row r="53" spans="2:32" s="17" customFormat="1">
      <c r="B53" s="27" t="s">
        <v>34</v>
      </c>
      <c r="C53" s="117">
        <f t="shared" ref="C53:Z53" si="67">IFERROR((C32/C$26*100),"NA")</f>
        <v>-0.71528143170576841</v>
      </c>
      <c r="D53" s="118">
        <f t="shared" si="67"/>
        <v>3.0268992897462934</v>
      </c>
      <c r="E53" s="118">
        <f t="shared" si="67"/>
        <v>5.86112956051696</v>
      </c>
      <c r="F53" s="118">
        <f t="shared" si="67"/>
        <v>7.5376889394451005</v>
      </c>
      <c r="G53" s="118">
        <f t="shared" si="67"/>
        <v>10.950322082813129</v>
      </c>
      <c r="H53" s="119">
        <f t="shared" si="67"/>
        <v>16.313209187548125</v>
      </c>
      <c r="I53" s="117">
        <f t="shared" si="67"/>
        <v>19.378800213454657</v>
      </c>
      <c r="J53" s="118">
        <f t="shared" si="67"/>
        <v>22.993303796920326</v>
      </c>
      <c r="K53" s="118">
        <f t="shared" si="67"/>
        <v>8.4714002716141543</v>
      </c>
      <c r="L53" s="118">
        <f t="shared" si="67"/>
        <v>21.105151640175382</v>
      </c>
      <c r="M53" s="118">
        <f t="shared" si="67"/>
        <v>20.965133620905853</v>
      </c>
      <c r="N53" s="119">
        <f t="shared" si="67"/>
        <v>20.722256993812351</v>
      </c>
      <c r="O53" s="117">
        <f t="shared" si="67"/>
        <v>-57.839636538727412</v>
      </c>
      <c r="P53" s="118">
        <f t="shared" si="67"/>
        <v>-73.761732289597688</v>
      </c>
      <c r="Q53" s="118">
        <f t="shared" si="67"/>
        <v>-69.418311315118117</v>
      </c>
      <c r="R53" s="118">
        <f t="shared" si="67"/>
        <v>-75.012015933714252</v>
      </c>
      <c r="S53" s="118">
        <f t="shared" si="67"/>
        <v>-64.074371975857233</v>
      </c>
      <c r="T53" s="119">
        <f t="shared" si="67"/>
        <v>-53.245349057875934</v>
      </c>
      <c r="U53" s="117">
        <f t="shared" si="67"/>
        <v>7.7504809913392352</v>
      </c>
      <c r="V53" s="118">
        <f t="shared" si="67"/>
        <v>8.8333621108360383</v>
      </c>
      <c r="W53" s="118">
        <f t="shared" si="67"/>
        <v>9.6404021468461583</v>
      </c>
      <c r="X53" s="118">
        <f t="shared" si="67"/>
        <v>5.7444338784919715</v>
      </c>
      <c r="Y53" s="118">
        <f t="shared" si="67"/>
        <v>5.3894649532219052</v>
      </c>
      <c r="Z53" s="119">
        <f t="shared" si="67"/>
        <v>8.3683977605312734</v>
      </c>
      <c r="AA53" s="117">
        <f ca="1">IFERROR((AA32/AA$26*100),"NA")</f>
        <v>-10.081010750326271</v>
      </c>
      <c r="AB53" s="118">
        <f t="shared" ref="AB53:AF53" ca="1" si="68">IFERROR((AB32/AB$26*100),"NA")</f>
        <v>-8.5369008024633093</v>
      </c>
      <c r="AC53" s="118">
        <f t="shared" ca="1" si="68"/>
        <v>-7.4708065458266537</v>
      </c>
      <c r="AD53" s="118">
        <f t="shared" ca="1" si="68"/>
        <v>-5.5523359958128156</v>
      </c>
      <c r="AE53" s="118">
        <f t="shared" ca="1" si="68"/>
        <v>-1.2454067609360722</v>
      </c>
      <c r="AF53" s="119">
        <f t="shared" ca="1" si="68"/>
        <v>3.9987282201039318</v>
      </c>
    </row>
    <row r="54" spans="2:32" s="17" customFormat="1">
      <c r="B54" s="27" t="s">
        <v>292</v>
      </c>
      <c r="C54" s="117">
        <v>-1.0576037543117434</v>
      </c>
      <c r="D54" s="118">
        <v>5.6216104094932122</v>
      </c>
      <c r="E54" s="118">
        <v>11.317812176093071</v>
      </c>
      <c r="F54" s="118">
        <v>14.168550373776325</v>
      </c>
      <c r="G54" s="118">
        <v>17.699249802179573</v>
      </c>
      <c r="H54" s="119">
        <v>22.475734028205139</v>
      </c>
      <c r="I54" s="117">
        <v>29.626828563857188</v>
      </c>
      <c r="J54" s="118">
        <v>33.518374860298465</v>
      </c>
      <c r="K54" s="118">
        <v>11.115746103971274</v>
      </c>
      <c r="L54" s="118">
        <v>25.073367076303839</v>
      </c>
      <c r="M54" s="118">
        <v>21.150579608873336</v>
      </c>
      <c r="N54" s="119">
        <v>18.669957071424832</v>
      </c>
      <c r="O54" s="117" t="s">
        <v>352</v>
      </c>
      <c r="P54" s="118" t="s">
        <v>352</v>
      </c>
      <c r="Q54" s="118" t="s">
        <v>352</v>
      </c>
      <c r="R54" s="118" t="s">
        <v>352</v>
      </c>
      <c r="S54" s="118" t="s">
        <v>352</v>
      </c>
      <c r="T54" s="119" t="s">
        <v>352</v>
      </c>
      <c r="U54" s="117">
        <v>-227.93705391693192</v>
      </c>
      <c r="V54" s="118">
        <v>283.27615415553004</v>
      </c>
      <c r="W54" s="118">
        <v>140.62023427438311</v>
      </c>
      <c r="X54" s="118">
        <v>72.899040149121859</v>
      </c>
      <c r="Y54" s="118">
        <v>56.101458773263545</v>
      </c>
      <c r="Z54" s="119">
        <v>60.395667438180759</v>
      </c>
      <c r="AA54" s="117">
        <f ca="1">AA32/AA35*100</f>
        <v>-50.886958944434191</v>
      </c>
      <c r="AB54" s="118">
        <f t="shared" ref="AB54:AF54" ca="1" si="69">AB32/AB35*100</f>
        <v>-61.557536267954852</v>
      </c>
      <c r="AC54" s="118">
        <f t="shared" ca="1" si="69"/>
        <v>-65.807977191423248</v>
      </c>
      <c r="AD54" s="118">
        <f t="shared" ca="1" si="69"/>
        <v>-201.40048139923042</v>
      </c>
      <c r="AE54" s="118">
        <f t="shared" ca="1" si="69"/>
        <v>-7.1378143769291915</v>
      </c>
      <c r="AF54" s="119">
        <f t="shared" ca="1" si="69"/>
        <v>20.860318617062077</v>
      </c>
    </row>
    <row r="55" spans="2:32" s="17" customFormat="1">
      <c r="B55" s="27" t="s">
        <v>293</v>
      </c>
      <c r="C55" s="117">
        <v>12.821466820055807</v>
      </c>
      <c r="D55" s="118">
        <v>7.9612667293049002</v>
      </c>
      <c r="E55" s="118">
        <v>10.042005611653858</v>
      </c>
      <c r="F55" s="118">
        <v>9.6327344995331661</v>
      </c>
      <c r="G55" s="118">
        <v>11.954698969024905</v>
      </c>
      <c r="H55" s="119">
        <v>14.816590432044835</v>
      </c>
      <c r="I55" s="117">
        <v>24.997519329738342</v>
      </c>
      <c r="J55" s="118">
        <v>29.731713693348631</v>
      </c>
      <c r="K55" s="118">
        <v>13.016346010443478</v>
      </c>
      <c r="L55" s="118">
        <v>23.027479864857458</v>
      </c>
      <c r="M55" s="118">
        <v>21.869142459154631</v>
      </c>
      <c r="N55" s="119">
        <v>19.587807730678424</v>
      </c>
      <c r="O55" s="117">
        <v>-5.4765865379671839</v>
      </c>
      <c r="P55" s="118">
        <v>-5.4027789263473167</v>
      </c>
      <c r="Q55" s="118">
        <v>-3.8733226030546448</v>
      </c>
      <c r="R55" s="118">
        <v>-3.5693901267811636</v>
      </c>
      <c r="S55" s="118">
        <v>-2.358569275158068</v>
      </c>
      <c r="T55" s="119">
        <v>-1.0345574108525446</v>
      </c>
      <c r="U55" s="117">
        <v>14.75274994800751</v>
      </c>
      <c r="V55" s="118">
        <v>16.257716216336629</v>
      </c>
      <c r="W55" s="118">
        <v>20.570115938514203</v>
      </c>
      <c r="X55" s="118">
        <v>14.41289336875008</v>
      </c>
      <c r="Y55" s="118">
        <v>13.28858821807661</v>
      </c>
      <c r="Z55" s="119">
        <v>19.745805684025548</v>
      </c>
      <c r="AA55" s="117"/>
      <c r="AB55" s="118"/>
      <c r="AC55" s="118"/>
      <c r="AD55" s="118"/>
      <c r="AE55" s="118"/>
      <c r="AF55" s="119"/>
    </row>
    <row r="56" spans="2:32">
      <c r="B56" s="24" t="s">
        <v>294</v>
      </c>
      <c r="C56" s="117">
        <v>14.359188749627002</v>
      </c>
      <c r="D56" s="118">
        <v>8.607161603034692</v>
      </c>
      <c r="E56" s="118">
        <v>11.174756757167847</v>
      </c>
      <c r="F56" s="118">
        <v>10.086472600777343</v>
      </c>
      <c r="G56" s="118">
        <v>13.276348561310222</v>
      </c>
      <c r="H56" s="119">
        <v>18.531892465365058</v>
      </c>
      <c r="I56" s="117">
        <v>17.158809441569424</v>
      </c>
      <c r="J56" s="118">
        <v>19.851275601918825</v>
      </c>
      <c r="K56" s="118">
        <v>8.3592003007417084</v>
      </c>
      <c r="L56" s="118">
        <v>15.228211852455797</v>
      </c>
      <c r="M56" s="118">
        <v>15.629234522816789</v>
      </c>
      <c r="N56" s="119">
        <v>15.766900862709186</v>
      </c>
      <c r="O56" s="117">
        <v>-5.6765314454625511</v>
      </c>
      <c r="P56" s="118">
        <v>-5.5354323868692612</v>
      </c>
      <c r="Q56" s="118">
        <v>-4.166153424528642</v>
      </c>
      <c r="R56" s="118">
        <v>-4.048145875781624</v>
      </c>
      <c r="S56" s="118">
        <v>-2.8505212362233849</v>
      </c>
      <c r="T56" s="119">
        <v>-1.2627721203475903</v>
      </c>
      <c r="U56" s="117">
        <v>20.179170576903498</v>
      </c>
      <c r="V56" s="118">
        <v>21.288994494767902</v>
      </c>
      <c r="W56" s="118">
        <v>28.511389656162255</v>
      </c>
      <c r="X56" s="118">
        <v>19.966792779027685</v>
      </c>
      <c r="Y56" s="118">
        <v>19.247143486695283</v>
      </c>
      <c r="Z56" s="119">
        <v>34.87310200330068</v>
      </c>
      <c r="AA56" s="117"/>
      <c r="AB56" s="118"/>
      <c r="AC56" s="118"/>
      <c r="AD56" s="118"/>
      <c r="AE56" s="118"/>
      <c r="AF56" s="119"/>
    </row>
    <row r="57" spans="2:32" s="5" customFormat="1" ht="12.75">
      <c r="B57" s="30" t="s">
        <v>296</v>
      </c>
      <c r="C57" s="123"/>
      <c r="D57" s="124"/>
      <c r="E57" s="124"/>
      <c r="F57" s="124"/>
      <c r="G57" s="124"/>
      <c r="H57" s="125"/>
      <c r="I57" s="123"/>
      <c r="J57" s="124"/>
      <c r="K57" s="124"/>
      <c r="L57" s="124"/>
      <c r="M57" s="124"/>
      <c r="N57" s="125"/>
      <c r="O57" s="123"/>
      <c r="P57" s="124"/>
      <c r="Q57" s="124"/>
      <c r="R57" s="124"/>
      <c r="S57" s="124"/>
      <c r="T57" s="125"/>
      <c r="U57" s="123"/>
      <c r="V57" s="124"/>
      <c r="W57" s="124"/>
      <c r="X57" s="124"/>
      <c r="Y57" s="124"/>
      <c r="Z57" s="125"/>
      <c r="AA57" s="123"/>
      <c r="AB57" s="124"/>
      <c r="AC57" s="124"/>
      <c r="AD57" s="124"/>
      <c r="AE57" s="124"/>
      <c r="AF57" s="125"/>
    </row>
    <row r="58" spans="2:32" s="17" customFormat="1">
      <c r="B58" s="27" t="s">
        <v>45</v>
      </c>
      <c r="C58" s="117">
        <f t="shared" ref="C58:Z58" si="70">IFERROR((C36/C35),"NA")</f>
        <v>2.7612848945001671</v>
      </c>
      <c r="D58" s="118">
        <f t="shared" si="70"/>
        <v>2.5494656243097742</v>
      </c>
      <c r="E58" s="118">
        <f t="shared" si="70"/>
        <v>2.9140259067157106</v>
      </c>
      <c r="F58" s="118">
        <f t="shared" si="70"/>
        <v>2.6285717420883992</v>
      </c>
      <c r="G58" s="118">
        <f t="shared" si="70"/>
        <v>1.6815532709049117</v>
      </c>
      <c r="H58" s="119">
        <f t="shared" si="70"/>
        <v>1.2734472248941848</v>
      </c>
      <c r="I58" s="117">
        <f t="shared" si="70"/>
        <v>0.43901870630471751</v>
      </c>
      <c r="J58" s="118">
        <f t="shared" si="70"/>
        <v>0.24770546940249655</v>
      </c>
      <c r="K58" s="118">
        <f t="shared" si="70"/>
        <v>0.22324545820602099</v>
      </c>
      <c r="L58" s="118">
        <f t="shared" si="70"/>
        <v>0.15946713611550808</v>
      </c>
      <c r="M58" s="118">
        <f t="shared" si="70"/>
        <v>0.11400979043980201</v>
      </c>
      <c r="N58" s="119">
        <f t="shared" si="70"/>
        <v>8.21403952258139E-2</v>
      </c>
      <c r="O58" s="117">
        <f t="shared" si="70"/>
        <v>-4.3413911269226748</v>
      </c>
      <c r="P58" s="118">
        <f t="shared" si="70"/>
        <v>-3.4497182271224953</v>
      </c>
      <c r="Q58" s="118">
        <f t="shared" si="70"/>
        <v>-3.2871336527741728</v>
      </c>
      <c r="R58" s="118">
        <f t="shared" si="70"/>
        <v>-2.4105789944588869</v>
      </c>
      <c r="S58" s="118">
        <f t="shared" si="70"/>
        <v>-2.4437860619259029</v>
      </c>
      <c r="T58" s="119">
        <f t="shared" si="70"/>
        <v>-2.0450881257641202</v>
      </c>
      <c r="U58" s="117">
        <f t="shared" si="70"/>
        <v>84.887753334488139</v>
      </c>
      <c r="V58" s="118">
        <f t="shared" si="70"/>
        <v>8.513233217261936</v>
      </c>
      <c r="W58" s="118">
        <f t="shared" si="70"/>
        <v>4.9619301041982267</v>
      </c>
      <c r="X58" s="118">
        <f t="shared" si="70"/>
        <v>5.6637073028739042</v>
      </c>
      <c r="Y58" s="118">
        <f t="shared" si="70"/>
        <v>3.456367329739142</v>
      </c>
      <c r="Z58" s="119">
        <f t="shared" si="70"/>
        <v>1.6092878403120654</v>
      </c>
      <c r="AA58" s="117"/>
      <c r="AB58" s="118"/>
      <c r="AC58" s="118"/>
      <c r="AD58" s="118"/>
      <c r="AE58" s="118"/>
      <c r="AF58" s="119"/>
    </row>
    <row r="59" spans="2:32" s="17" customFormat="1">
      <c r="B59" s="27" t="s">
        <v>37</v>
      </c>
      <c r="C59" s="117">
        <f t="shared" ref="C59:Z59" si="71">IFERROR((C38/C35),"NA")</f>
        <v>2.4630474940079079</v>
      </c>
      <c r="D59" s="118">
        <f t="shared" si="71"/>
        <v>2.3328515212390486</v>
      </c>
      <c r="E59" s="118">
        <f t="shared" si="71"/>
        <v>2.6795233288079738</v>
      </c>
      <c r="F59" s="118">
        <f t="shared" si="71"/>
        <v>2.4249379410574159</v>
      </c>
      <c r="G59" s="118">
        <f t="shared" si="71"/>
        <v>1.231082265409535</v>
      </c>
      <c r="H59" s="119">
        <f t="shared" si="71"/>
        <v>0.66392084243388383</v>
      </c>
      <c r="I59" s="117">
        <f t="shared" si="71"/>
        <v>0.29504314417081312</v>
      </c>
      <c r="J59" s="118">
        <f t="shared" si="71"/>
        <v>0.12886842283469899</v>
      </c>
      <c r="K59" s="118">
        <f t="shared" si="71"/>
        <v>0.20912859139250101</v>
      </c>
      <c r="L59" s="118">
        <f t="shared" si="71"/>
        <v>0.15702989777652854</v>
      </c>
      <c r="M59" s="118">
        <f t="shared" si="71"/>
        <v>9.0916978100534351E-3</v>
      </c>
      <c r="N59" s="119">
        <f t="shared" si="71"/>
        <v>-0.153378721152817</v>
      </c>
      <c r="O59" s="117">
        <f t="shared" si="71"/>
        <v>-3.2674505597990997</v>
      </c>
      <c r="P59" s="118">
        <f t="shared" si="71"/>
        <v>-2.3872279100392477</v>
      </c>
      <c r="Q59" s="118">
        <f t="shared" si="71"/>
        <v>-2.0349629029937151</v>
      </c>
      <c r="R59" s="118">
        <f t="shared" si="71"/>
        <v>-1.2306773367330086</v>
      </c>
      <c r="S59" s="118">
        <f t="shared" si="71"/>
        <v>-1.135618335767306</v>
      </c>
      <c r="T59" s="119">
        <f t="shared" si="71"/>
        <v>-0.89403031135698707</v>
      </c>
      <c r="U59" s="117">
        <f t="shared" si="71"/>
        <v>69.944742768058191</v>
      </c>
      <c r="V59" s="118">
        <f t="shared" si="71"/>
        <v>7.3447536088142389</v>
      </c>
      <c r="W59" s="118">
        <f t="shared" si="71"/>
        <v>3.6644382385098733</v>
      </c>
      <c r="X59" s="118">
        <f t="shared" si="71"/>
        <v>4.9329944805812742</v>
      </c>
      <c r="Y59" s="118">
        <f t="shared" si="71"/>
        <v>2.436838515906532</v>
      </c>
      <c r="Z59" s="119">
        <f t="shared" si="71"/>
        <v>0.65550616766522751</v>
      </c>
      <c r="AA59" s="117"/>
      <c r="AB59" s="118"/>
      <c r="AC59" s="118"/>
      <c r="AD59" s="118"/>
      <c r="AE59" s="118"/>
      <c r="AF59" s="119"/>
    </row>
    <row r="60" spans="2:32">
      <c r="B60" s="4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</row>
    <row r="61" spans="2:32">
      <c r="B61" s="3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</row>
    <row r="62" spans="2:32">
      <c r="B62" s="3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</row>
    <row r="63" spans="2:32">
      <c r="B63" s="3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</row>
    <row r="64" spans="2:32">
      <c r="B64" s="3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</row>
    <row r="65" spans="2:32">
      <c r="B65" s="3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</row>
  </sheetData>
  <mergeCells count="5">
    <mergeCell ref="C6:H6"/>
    <mergeCell ref="I6:N6"/>
    <mergeCell ref="U6:Z6"/>
    <mergeCell ref="AA6:AF6"/>
    <mergeCell ref="O6:T6"/>
  </mergeCells>
  <conditionalFormatting sqref="AF15">
    <cfRule type="cellIs" dxfId="389" priority="50" operator="greaterThanOrEqual">
      <formula>10</formula>
    </cfRule>
    <cfRule type="cellIs" dxfId="388" priority="53" operator="lessThan">
      <formula>0</formula>
    </cfRule>
  </conditionalFormatting>
  <conditionalFormatting sqref="AF16">
    <cfRule type="cellIs" dxfId="387" priority="48" operator="greaterThanOrEqual">
      <formula>10</formula>
    </cfRule>
    <cfRule type="cellIs" dxfId="386" priority="52" operator="lessThan">
      <formula>0</formula>
    </cfRule>
  </conditionalFormatting>
  <conditionalFormatting sqref="AF13">
    <cfRule type="cellIs" priority="46" operator="equal">
      <formula>"-"</formula>
    </cfRule>
    <cfRule type="cellIs" dxfId="385" priority="49" operator="lessThanOrEqual">
      <formula>5</formula>
    </cfRule>
    <cfRule type="cellIs" dxfId="384" priority="51" operator="greaterThanOrEqual">
      <formula>10</formula>
    </cfRule>
  </conditionalFormatting>
  <conditionalFormatting sqref="C27:N27 U27:AF27">
    <cfRule type="cellIs" dxfId="383" priority="44" operator="lessThanOrEqual">
      <formula>0</formula>
    </cfRule>
    <cfRule type="cellIs" dxfId="382" priority="47" operator="greaterThanOrEqual">
      <formula>0</formula>
    </cfRule>
  </conditionalFormatting>
  <conditionalFormatting sqref="C41:N41 U41:AF41">
    <cfRule type="cellIs" dxfId="381" priority="45" operator="lessThanOrEqual">
      <formula>0</formula>
    </cfRule>
  </conditionalFormatting>
  <conditionalFormatting sqref="C29:N29 U29:AF29">
    <cfRule type="cellIs" dxfId="380" priority="42" operator="lessThanOrEqual">
      <formula>0</formula>
    </cfRule>
    <cfRule type="cellIs" dxfId="379" priority="43" operator="greaterThanOrEqual">
      <formula>0</formula>
    </cfRule>
  </conditionalFormatting>
  <conditionalFormatting sqref="C33:N33 U33:AF33">
    <cfRule type="cellIs" dxfId="378" priority="40" operator="lessThanOrEqual">
      <formula>0</formula>
    </cfRule>
    <cfRule type="cellIs" dxfId="377" priority="41" operator="greaterThanOrEqual">
      <formula>0</formula>
    </cfRule>
  </conditionalFormatting>
  <conditionalFormatting sqref="AF10">
    <cfRule type="cellIs" dxfId="376" priority="38" operator="equal">
      <formula>"Sell"</formula>
    </cfRule>
    <cfRule type="cellIs" dxfId="375" priority="39" operator="equal">
      <formula>"Buy"</formula>
    </cfRule>
  </conditionalFormatting>
  <conditionalFormatting sqref="AF10">
    <cfRule type="cellIs" dxfId="374" priority="36" operator="equal">
      <formula>"Sell"</formula>
    </cfRule>
    <cfRule type="cellIs" dxfId="373" priority="37" operator="equal">
      <formula>"Buy"</formula>
    </cfRule>
  </conditionalFormatting>
  <conditionalFormatting sqref="AF10">
    <cfRule type="cellIs" dxfId="372" priority="34" operator="equal">
      <formula>"Sell"</formula>
    </cfRule>
    <cfRule type="cellIs" dxfId="371" priority="35" operator="equal">
      <formula>"Buy"</formula>
    </cfRule>
  </conditionalFormatting>
  <conditionalFormatting sqref="H10 N10 Z10">
    <cfRule type="cellIs" dxfId="370" priority="32" operator="equal">
      <formula>"Sell"</formula>
    </cfRule>
    <cfRule type="cellIs" dxfId="369" priority="33" operator="equal">
      <formula>"Buy"</formula>
    </cfRule>
  </conditionalFormatting>
  <conditionalFormatting sqref="H15 N15 Z15">
    <cfRule type="cellIs" dxfId="368" priority="28" operator="greaterThan">
      <formula>0</formula>
    </cfRule>
    <cfRule type="cellIs" dxfId="367" priority="31" operator="lessThan">
      <formula>0</formula>
    </cfRule>
  </conditionalFormatting>
  <conditionalFormatting sqref="H13 N13 Z13">
    <cfRule type="cellIs" priority="25" operator="equal">
      <formula>"-"</formula>
    </cfRule>
    <cfRule type="cellIs" dxfId="366" priority="27" operator="lessThanOrEqual">
      <formula>0</formula>
    </cfRule>
    <cfRule type="cellIs" dxfId="365" priority="29" operator="greaterThanOrEqual">
      <formula>0</formula>
    </cfRule>
  </conditionalFormatting>
  <conditionalFormatting sqref="O27:T27">
    <cfRule type="cellIs" dxfId="364" priority="22" operator="lessThanOrEqual">
      <formula>0</formula>
    </cfRule>
    <cfRule type="cellIs" dxfId="363" priority="24" operator="greaterThanOrEqual">
      <formula>0</formula>
    </cfRule>
  </conditionalFormatting>
  <conditionalFormatting sqref="O41:T41">
    <cfRule type="cellIs" dxfId="362" priority="23" operator="lessThanOrEqual">
      <formula>0</formula>
    </cfRule>
  </conditionalFormatting>
  <conditionalFormatting sqref="O29:T29">
    <cfRule type="cellIs" dxfId="361" priority="20" operator="lessThanOrEqual">
      <formula>0</formula>
    </cfRule>
    <cfRule type="cellIs" dxfId="360" priority="21" operator="greaterThanOrEqual">
      <formula>0</formula>
    </cfRule>
  </conditionalFormatting>
  <conditionalFormatting sqref="O33:T33">
    <cfRule type="cellIs" dxfId="359" priority="18" operator="lessThanOrEqual">
      <formula>0</formula>
    </cfRule>
    <cfRule type="cellIs" dxfId="358" priority="19" operator="greaterThanOrEqual">
      <formula>0</formula>
    </cfRule>
  </conditionalFormatting>
  <conditionalFormatting sqref="T10">
    <cfRule type="cellIs" dxfId="357" priority="16" operator="equal">
      <formula>"Sell"</formula>
    </cfRule>
    <cfRule type="cellIs" dxfId="356" priority="17" operator="equal">
      <formula>"Buy"</formula>
    </cfRule>
  </conditionalFormatting>
  <conditionalFormatting sqref="T15">
    <cfRule type="cellIs" dxfId="355" priority="12" operator="greaterThan">
      <formula>0</formula>
    </cfRule>
    <cfRule type="cellIs" dxfId="354" priority="15" operator="lessThan">
      <formula>0</formula>
    </cfRule>
  </conditionalFormatting>
  <conditionalFormatting sqref="T13">
    <cfRule type="cellIs" priority="9" operator="equal">
      <formula>"-"</formula>
    </cfRule>
    <cfRule type="cellIs" dxfId="353" priority="11" operator="lessThanOrEqual">
      <formula>0</formula>
    </cfRule>
    <cfRule type="cellIs" dxfId="352" priority="13" operator="greaterThanOrEqual">
      <formula>0</formula>
    </cfRule>
  </conditionalFormatting>
  <conditionalFormatting sqref="H16">
    <cfRule type="cellIs" dxfId="351" priority="7" operator="greaterThan">
      <formula>0</formula>
    </cfRule>
    <cfRule type="cellIs" dxfId="350" priority="8" operator="lessThan">
      <formula>0</formula>
    </cfRule>
  </conditionalFormatting>
  <conditionalFormatting sqref="N16">
    <cfRule type="cellIs" dxfId="349" priority="5" operator="greaterThan">
      <formula>0</formula>
    </cfRule>
    <cfRule type="cellIs" dxfId="348" priority="6" operator="lessThan">
      <formula>0</formula>
    </cfRule>
  </conditionalFormatting>
  <conditionalFormatting sqref="T16">
    <cfRule type="cellIs" dxfId="347" priority="3" operator="greaterThan">
      <formula>0</formula>
    </cfRule>
    <cfRule type="cellIs" dxfId="346" priority="4" operator="lessThan">
      <formula>0</formula>
    </cfRule>
  </conditionalFormatting>
  <conditionalFormatting sqref="Z16">
    <cfRule type="cellIs" dxfId="345" priority="1" operator="greaterThan">
      <formula>0</formula>
    </cfRule>
    <cfRule type="cellIs" dxfId="344" priority="2" operator="lessThan">
      <formula>0</formula>
    </cfRule>
  </conditionalFormatting>
  <pageMargins left="0.75" right="0.25" top="0.5" bottom="0.25" header="0.3" footer="0.3"/>
  <pageSetup paperSize="9" scale="85" orientation="landscape" r:id="rId1"/>
  <headerFooter>
    <oddHeader>&amp;LMOSL: Telecom Valuations</oddHeader>
  </headerFooter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37"/>
  <dimension ref="B5:AL65"/>
  <sheetViews>
    <sheetView showGridLines="0" zoomScaleNormal="100" workbookViewId="0">
      <pane xSplit="2" ySplit="8" topLeftCell="F9" activePane="bottomRight" state="frozen"/>
      <selection sqref="A1:XFD1048576"/>
      <selection pane="topRight" sqref="A1:XFD1048576"/>
      <selection pane="bottomLeft" sqref="A1:XFD1048576"/>
      <selection pane="bottomRight"/>
    </sheetView>
  </sheetViews>
  <sheetFormatPr defaultColWidth="9.33203125" defaultRowHeight="12"/>
  <cols>
    <col min="1" max="1" width="1.33203125" style="1" customWidth="1"/>
    <col min="2" max="2" width="28.6640625" style="6" bestFit="1" customWidth="1"/>
    <col min="3" max="3" width="5.6640625" style="1" hidden="1" customWidth="1"/>
    <col min="4" max="4" width="6.33203125" style="1" hidden="1" customWidth="1"/>
    <col min="5" max="5" width="5.6640625" style="1" hidden="1" customWidth="1"/>
    <col min="6" max="6" width="6.33203125" style="1" bestFit="1" customWidth="1"/>
    <col min="7" max="7" width="6.6640625" style="1" bestFit="1" customWidth="1"/>
    <col min="8" max="8" width="8.1640625" style="1" bestFit="1" customWidth="1"/>
    <col min="9" max="11" width="7.6640625" style="1" hidden="1" customWidth="1"/>
    <col min="12" max="13" width="7.6640625" style="1" bestFit="1" customWidth="1"/>
    <col min="14" max="14" width="8.5" style="1" bestFit="1" customWidth="1"/>
    <col min="15" max="17" width="9.1640625" style="1" hidden="1" customWidth="1"/>
    <col min="18" max="19" width="9.1640625" style="1" bestFit="1" customWidth="1"/>
    <col min="20" max="20" width="9.83203125" style="1" customWidth="1"/>
    <col min="21" max="23" width="9.1640625" style="1" hidden="1" customWidth="1"/>
    <col min="24" max="25" width="9.1640625" style="1" bestFit="1" customWidth="1"/>
    <col min="26" max="26" width="9.5" style="1" customWidth="1"/>
    <col min="27" max="29" width="8.33203125" style="1" hidden="1" customWidth="1"/>
    <col min="30" max="31" width="8.33203125" style="1" bestFit="1" customWidth="1"/>
    <col min="32" max="32" width="8.6640625" style="1" customWidth="1"/>
    <col min="33" max="36" width="9.1640625" style="1" customWidth="1"/>
    <col min="37" max="37" width="13.6640625" style="1" customWidth="1"/>
    <col min="38" max="38" width="10" style="1" customWidth="1"/>
    <col min="39" max="16384" width="9.33203125" style="1"/>
  </cols>
  <sheetData>
    <row r="5" spans="2:38" ht="9" customHeight="1"/>
    <row r="6" spans="2:38" s="21" customFormat="1" ht="12.75">
      <c r="B6" s="23" t="s">
        <v>68</v>
      </c>
      <c r="C6" s="345" t="s">
        <v>774</v>
      </c>
      <c r="D6" s="346"/>
      <c r="E6" s="346"/>
      <c r="F6" s="346"/>
      <c r="G6" s="346"/>
      <c r="H6" s="347"/>
      <c r="I6" s="345" t="s">
        <v>773</v>
      </c>
      <c r="J6" s="346"/>
      <c r="K6" s="346"/>
      <c r="L6" s="346"/>
      <c r="M6" s="346"/>
      <c r="N6" s="347"/>
      <c r="O6" s="345" t="s">
        <v>770</v>
      </c>
      <c r="P6" s="346"/>
      <c r="Q6" s="346"/>
      <c r="R6" s="346"/>
      <c r="S6" s="346"/>
      <c r="T6" s="347"/>
      <c r="U6" s="345" t="s">
        <v>1410</v>
      </c>
      <c r="V6" s="346"/>
      <c r="W6" s="346"/>
      <c r="X6" s="346"/>
      <c r="Y6" s="346"/>
      <c r="Z6" s="347"/>
      <c r="AA6" s="345" t="s">
        <v>1411</v>
      </c>
      <c r="AB6" s="346"/>
      <c r="AC6" s="346"/>
      <c r="AD6" s="346"/>
      <c r="AE6" s="346"/>
      <c r="AF6" s="347"/>
      <c r="AG6" s="359" t="s">
        <v>285</v>
      </c>
      <c r="AH6" s="360"/>
      <c r="AI6" s="360"/>
      <c r="AJ6" s="360"/>
      <c r="AK6" s="360"/>
      <c r="AL6" s="361"/>
    </row>
    <row r="7" spans="2:38" s="35" customFormat="1" ht="11.25" hidden="1">
      <c r="B7" s="31" t="s">
        <v>7</v>
      </c>
      <c r="C7" s="32" t="s">
        <v>767</v>
      </c>
      <c r="D7" s="33" t="str">
        <f>C7</f>
        <v>IEX IN</v>
      </c>
      <c r="E7" s="33" t="str">
        <f t="shared" ref="E7:H7" si="0">D7</f>
        <v>IEX IN</v>
      </c>
      <c r="F7" s="33" t="str">
        <f t="shared" si="0"/>
        <v>IEX IN</v>
      </c>
      <c r="G7" s="33" t="str">
        <f t="shared" si="0"/>
        <v>IEX IN</v>
      </c>
      <c r="H7" s="34" t="str">
        <f t="shared" si="0"/>
        <v>IEX IN</v>
      </c>
      <c r="I7" s="32" t="s">
        <v>768</v>
      </c>
      <c r="J7" s="33" t="str">
        <f>I7</f>
        <v>JSW IN</v>
      </c>
      <c r="K7" s="33" t="str">
        <f t="shared" ref="K7:N7" si="1">J7</f>
        <v>JSW IN</v>
      </c>
      <c r="L7" s="33" t="str">
        <f t="shared" si="1"/>
        <v>JSW IN</v>
      </c>
      <c r="M7" s="33" t="str">
        <f t="shared" si="1"/>
        <v>JSW IN</v>
      </c>
      <c r="N7" s="34" t="str">
        <f t="shared" si="1"/>
        <v>JSW IN</v>
      </c>
      <c r="O7" s="32" t="s">
        <v>204</v>
      </c>
      <c r="P7" s="33" t="str">
        <f>O7</f>
        <v>NTPC IN</v>
      </c>
      <c r="Q7" s="33" t="str">
        <f t="shared" ref="Q7:T7" si="2">P7</f>
        <v>NTPC IN</v>
      </c>
      <c r="R7" s="33" t="str">
        <f t="shared" si="2"/>
        <v>NTPC IN</v>
      </c>
      <c r="S7" s="33" t="str">
        <f t="shared" si="2"/>
        <v>NTPC IN</v>
      </c>
      <c r="T7" s="34" t="str">
        <f t="shared" si="2"/>
        <v>NTPC IN</v>
      </c>
      <c r="U7" s="32" t="s">
        <v>205</v>
      </c>
      <c r="V7" s="33" t="str">
        <f>U7</f>
        <v>PWGR IN</v>
      </c>
      <c r="W7" s="33" t="str">
        <f t="shared" ref="W7:Z7" si="3">V7</f>
        <v>PWGR IN</v>
      </c>
      <c r="X7" s="33" t="str">
        <f t="shared" si="3"/>
        <v>PWGR IN</v>
      </c>
      <c r="Y7" s="33" t="str">
        <f t="shared" si="3"/>
        <v>PWGR IN</v>
      </c>
      <c r="Z7" s="34" t="str">
        <f t="shared" si="3"/>
        <v>PWGR IN</v>
      </c>
      <c r="AA7" s="32" t="s">
        <v>769</v>
      </c>
      <c r="AB7" s="33" t="str">
        <f>AA7</f>
        <v>TPWR IN</v>
      </c>
      <c r="AC7" s="33" t="str">
        <f t="shared" ref="AC7:AF7" si="4">AB7</f>
        <v>TPWR IN</v>
      </c>
      <c r="AD7" s="33" t="str">
        <f t="shared" si="4"/>
        <v>TPWR IN</v>
      </c>
      <c r="AE7" s="33" t="str">
        <f t="shared" si="4"/>
        <v>TPWR IN</v>
      </c>
      <c r="AF7" s="34" t="str">
        <f t="shared" si="4"/>
        <v>TPWR IN</v>
      </c>
      <c r="AG7" s="108" t="s">
        <v>108</v>
      </c>
      <c r="AH7" s="109" t="str">
        <f>AG7</f>
        <v>Utilities</v>
      </c>
      <c r="AI7" s="109" t="str">
        <f t="shared" ref="AI7:AL7" si="5">AH7</f>
        <v>Utilities</v>
      </c>
      <c r="AJ7" s="109" t="str">
        <f t="shared" si="5"/>
        <v>Utilities</v>
      </c>
      <c r="AK7" s="109" t="str">
        <f t="shared" si="5"/>
        <v>Utilities</v>
      </c>
      <c r="AL7" s="110" t="str">
        <f t="shared" si="5"/>
        <v>Utilities</v>
      </c>
    </row>
    <row r="8" spans="2:38" s="22" customFormat="1">
      <c r="B8" s="23" t="s">
        <v>69</v>
      </c>
      <c r="C8" s="112" t="str">
        <f>'Column Code'!$C$8</f>
        <v>FY21</v>
      </c>
      <c r="D8" s="113" t="str">
        <f>'Column Code'!$D$8</f>
        <v>FY22</v>
      </c>
      <c r="E8" s="113" t="str">
        <f>'Column Code'!$E$8</f>
        <v>FY23</v>
      </c>
      <c r="F8" s="113" t="str">
        <f>'Column Code'!$F$8</f>
        <v>FY24</v>
      </c>
      <c r="G8" s="113" t="str">
        <f>'Column Code'!$G$8</f>
        <v>FY25E</v>
      </c>
      <c r="H8" s="114" t="str">
        <f>'Column Code'!$H$8</f>
        <v>FY26E</v>
      </c>
      <c r="I8" s="112" t="str">
        <f>'Column Code'!$C$8</f>
        <v>FY21</v>
      </c>
      <c r="J8" s="113" t="str">
        <f>'Column Code'!$D$8</f>
        <v>FY22</v>
      </c>
      <c r="K8" s="113" t="str">
        <f>'Column Code'!$E$8</f>
        <v>FY23</v>
      </c>
      <c r="L8" s="113" t="str">
        <f>'Column Code'!$F$8</f>
        <v>FY24</v>
      </c>
      <c r="M8" s="113" t="str">
        <f>'Column Code'!$G$8</f>
        <v>FY25E</v>
      </c>
      <c r="N8" s="114" t="str">
        <f>'Column Code'!$H$8</f>
        <v>FY26E</v>
      </c>
      <c r="O8" s="112" t="str">
        <f>'Column Code'!$C$8</f>
        <v>FY21</v>
      </c>
      <c r="P8" s="113" t="str">
        <f>'Column Code'!$D$8</f>
        <v>FY22</v>
      </c>
      <c r="Q8" s="113" t="str">
        <f>'Column Code'!$E$8</f>
        <v>FY23</v>
      </c>
      <c r="R8" s="113" t="str">
        <f>'Column Code'!$F$8</f>
        <v>FY24</v>
      </c>
      <c r="S8" s="113" t="str">
        <f>'Column Code'!$G$8</f>
        <v>FY25E</v>
      </c>
      <c r="T8" s="114" t="str">
        <f>'Column Code'!$H$8</f>
        <v>FY26E</v>
      </c>
      <c r="U8" s="112" t="str">
        <f>'Column Code'!$C$8</f>
        <v>FY21</v>
      </c>
      <c r="V8" s="113" t="str">
        <f>'Column Code'!$D$8</f>
        <v>FY22</v>
      </c>
      <c r="W8" s="113" t="str">
        <f>'Column Code'!$E$8</f>
        <v>FY23</v>
      </c>
      <c r="X8" s="113" t="str">
        <f>'Column Code'!$F$8</f>
        <v>FY24</v>
      </c>
      <c r="Y8" s="113" t="str">
        <f>'Column Code'!$G$8</f>
        <v>FY25E</v>
      </c>
      <c r="Z8" s="114" t="str">
        <f>'Column Code'!$H$8</f>
        <v>FY26E</v>
      </c>
      <c r="AA8" s="112" t="str">
        <f>'Column Code'!$C$8</f>
        <v>FY21</v>
      </c>
      <c r="AB8" s="113" t="str">
        <f>'Column Code'!$D$8</f>
        <v>FY22</v>
      </c>
      <c r="AC8" s="113" t="str">
        <f>'Column Code'!$E$8</f>
        <v>FY23</v>
      </c>
      <c r="AD8" s="113" t="str">
        <f>'Column Code'!$F$8</f>
        <v>FY24</v>
      </c>
      <c r="AE8" s="113" t="str">
        <f>'Column Code'!$G$8</f>
        <v>FY25E</v>
      </c>
      <c r="AF8" s="114" t="str">
        <f>'Column Code'!$H$8</f>
        <v>FY26E</v>
      </c>
      <c r="AG8" s="112" t="str">
        <f>'Column Code'!$C$8</f>
        <v>FY21</v>
      </c>
      <c r="AH8" s="113" t="str">
        <f>'Column Code'!$D$8</f>
        <v>FY22</v>
      </c>
      <c r="AI8" s="113" t="str">
        <f>'Column Code'!$E$8</f>
        <v>FY23</v>
      </c>
      <c r="AJ8" s="113" t="str">
        <f>'Column Code'!$F$8</f>
        <v>FY24</v>
      </c>
      <c r="AK8" s="113" t="str">
        <f>'Column Code'!$G$8</f>
        <v>FY25E</v>
      </c>
      <c r="AL8" s="114" t="str">
        <f>'Column Code'!$H$8</f>
        <v>FY26E</v>
      </c>
    </row>
    <row r="9" spans="2:38" s="5" customFormat="1" ht="12.75">
      <c r="B9" s="30" t="s">
        <v>8</v>
      </c>
      <c r="C9" s="66"/>
      <c r="D9" s="67"/>
      <c r="E9" s="67"/>
      <c r="F9" s="67"/>
      <c r="G9" s="67"/>
      <c r="H9" s="68"/>
      <c r="I9" s="66"/>
      <c r="J9" s="67"/>
      <c r="K9" s="67"/>
      <c r="L9" s="67"/>
      <c r="M9" s="67"/>
      <c r="N9" s="68"/>
      <c r="O9" s="66"/>
      <c r="P9" s="67"/>
      <c r="Q9" s="67"/>
      <c r="R9" s="67"/>
      <c r="S9" s="67"/>
      <c r="T9" s="68"/>
      <c r="U9" s="66"/>
      <c r="V9" s="67"/>
      <c r="W9" s="67"/>
      <c r="X9" s="67"/>
      <c r="Y9" s="67"/>
      <c r="Z9" s="68"/>
      <c r="AA9" s="67"/>
      <c r="AB9" s="67"/>
      <c r="AC9" s="67"/>
      <c r="AD9" s="67"/>
      <c r="AE9" s="67"/>
      <c r="AF9" s="67"/>
      <c r="AG9" s="66"/>
      <c r="AH9" s="138" t="s">
        <v>286</v>
      </c>
      <c r="AI9" s="138" t="s">
        <v>287</v>
      </c>
      <c r="AJ9" s="138" t="s">
        <v>288</v>
      </c>
      <c r="AK9" s="138" t="s">
        <v>289</v>
      </c>
      <c r="AL9" s="139" t="s">
        <v>290</v>
      </c>
    </row>
    <row r="10" spans="2:38">
      <c r="B10" s="24" t="s">
        <v>238</v>
      </c>
      <c r="C10" s="70"/>
      <c r="D10" s="71"/>
      <c r="E10" s="71"/>
      <c r="F10" s="71"/>
      <c r="G10" s="71"/>
      <c r="H10" s="65" t="s">
        <v>287</v>
      </c>
      <c r="I10" s="70"/>
      <c r="J10" s="71"/>
      <c r="K10" s="71"/>
      <c r="L10" s="71"/>
      <c r="M10" s="71"/>
      <c r="N10" s="65" t="s">
        <v>286</v>
      </c>
      <c r="O10" s="70"/>
      <c r="P10" s="71"/>
      <c r="Q10" s="71"/>
      <c r="R10" s="71"/>
      <c r="S10" s="71"/>
      <c r="T10" s="65" t="s">
        <v>287</v>
      </c>
      <c r="U10" s="70"/>
      <c r="V10" s="71"/>
      <c r="W10" s="71"/>
      <c r="X10" s="71"/>
      <c r="Y10" s="71"/>
      <c r="Z10" s="65" t="s">
        <v>286</v>
      </c>
      <c r="AA10" s="318"/>
      <c r="AB10" s="318"/>
      <c r="AC10" s="318"/>
      <c r="AD10" s="318"/>
      <c r="AE10" s="318"/>
      <c r="AF10" s="65" t="s">
        <v>286</v>
      </c>
      <c r="AG10" s="70"/>
      <c r="AH10" s="140">
        <f>COUNTIF($C$10:$AF$10,AH$9)</f>
        <v>3</v>
      </c>
      <c r="AI10" s="140">
        <f>COUNTIF($C$10:$AF$10,AI$9)</f>
        <v>2</v>
      </c>
      <c r="AJ10" s="140">
        <f>COUNTIF($C$10:$AF$10,AJ$9)</f>
        <v>0</v>
      </c>
      <c r="AK10" s="140">
        <f>COUNTIF($C$10:$AF$10,AK$9)</f>
        <v>0</v>
      </c>
      <c r="AL10" s="137">
        <f>COUNTIF($C$10:$AF$10,AL$9)</f>
        <v>0</v>
      </c>
    </row>
    <row r="11" spans="2:38">
      <c r="B11" s="24" t="s">
        <v>38</v>
      </c>
      <c r="C11" s="70">
        <v>205.9</v>
      </c>
      <c r="D11" s="71">
        <v>205.9</v>
      </c>
      <c r="E11" s="71">
        <v>205.9</v>
      </c>
      <c r="F11" s="71">
        <v>205.9</v>
      </c>
      <c r="G11" s="71">
        <v>205.9</v>
      </c>
      <c r="H11" s="72">
        <v>205.9</v>
      </c>
      <c r="I11" s="70">
        <v>738.25</v>
      </c>
      <c r="J11" s="71">
        <v>738.25</v>
      </c>
      <c r="K11" s="71">
        <v>738.25</v>
      </c>
      <c r="L11" s="71">
        <v>738.25</v>
      </c>
      <c r="M11" s="71">
        <v>738.25</v>
      </c>
      <c r="N11" s="72">
        <v>738.25</v>
      </c>
      <c r="O11" s="70">
        <v>437.55</v>
      </c>
      <c r="P11" s="71">
        <v>437.55</v>
      </c>
      <c r="Q11" s="71">
        <v>437.55</v>
      </c>
      <c r="R11" s="71">
        <v>437.55</v>
      </c>
      <c r="S11" s="71">
        <v>437.55</v>
      </c>
      <c r="T11" s="72">
        <v>437.55</v>
      </c>
      <c r="U11" s="70">
        <v>354.2</v>
      </c>
      <c r="V11" s="71">
        <v>354.2</v>
      </c>
      <c r="W11" s="71">
        <v>354.2</v>
      </c>
      <c r="X11" s="71">
        <v>354.2</v>
      </c>
      <c r="Y11" s="71">
        <v>354.2</v>
      </c>
      <c r="Z11" s="72">
        <v>354.2</v>
      </c>
      <c r="AA11" s="70">
        <v>485.1</v>
      </c>
      <c r="AB11" s="71">
        <v>485.1</v>
      </c>
      <c r="AC11" s="71">
        <v>485.1</v>
      </c>
      <c r="AD11" s="71">
        <v>485.1</v>
      </c>
      <c r="AE11" s="71">
        <v>485.1</v>
      </c>
      <c r="AF11" s="72">
        <v>485.1</v>
      </c>
      <c r="AG11" s="70"/>
      <c r="AH11" s="71"/>
      <c r="AI11" s="71"/>
      <c r="AJ11" s="71"/>
      <c r="AK11" s="71"/>
      <c r="AL11" s="72"/>
    </row>
    <row r="12" spans="2:38">
      <c r="B12" s="24" t="s">
        <v>39</v>
      </c>
      <c r="C12" s="70"/>
      <c r="D12" s="71"/>
      <c r="E12" s="71"/>
      <c r="F12" s="71"/>
      <c r="G12" s="71"/>
      <c r="H12" s="72">
        <v>226</v>
      </c>
      <c r="I12" s="70"/>
      <c r="J12" s="71"/>
      <c r="K12" s="71"/>
      <c r="L12" s="71"/>
      <c r="M12" s="71"/>
      <c r="N12" s="72">
        <v>917</v>
      </c>
      <c r="O12" s="70"/>
      <c r="P12" s="71"/>
      <c r="Q12" s="71"/>
      <c r="R12" s="71"/>
      <c r="S12" s="71"/>
      <c r="T12" s="72">
        <v>450</v>
      </c>
      <c r="U12" s="70"/>
      <c r="V12" s="71"/>
      <c r="W12" s="71"/>
      <c r="X12" s="71"/>
      <c r="Y12" s="71"/>
      <c r="Z12" s="72">
        <v>425</v>
      </c>
      <c r="AA12" s="84"/>
      <c r="AB12" s="84"/>
      <c r="AC12" s="84"/>
      <c r="AD12" s="84"/>
      <c r="AE12" s="84"/>
      <c r="AF12" s="72">
        <v>530</v>
      </c>
      <c r="AG12" s="70"/>
      <c r="AH12" s="71"/>
      <c r="AI12" s="71"/>
      <c r="AJ12" s="71"/>
      <c r="AK12" s="71"/>
      <c r="AL12" s="72"/>
    </row>
    <row r="13" spans="2:38" s="17" customFormat="1">
      <c r="B13" s="27" t="s">
        <v>318</v>
      </c>
      <c r="C13" s="73"/>
      <c r="D13" s="74"/>
      <c r="E13" s="74"/>
      <c r="F13" s="74"/>
      <c r="G13" s="74"/>
      <c r="H13" s="75">
        <f t="shared" ref="H13" si="6">IF(IFERROR(((IF(H12&lt;0,"-",H12))/H11*100-100),"-")=-100,"-",(IFERROR(((IF(H12&lt;0,"-",H12))/H11*100-100),"-")))</f>
        <v>9.762020398251579</v>
      </c>
      <c r="I13" s="73"/>
      <c r="J13" s="74"/>
      <c r="K13" s="74"/>
      <c r="L13" s="74"/>
      <c r="M13" s="74"/>
      <c r="N13" s="75">
        <f t="shared" ref="N13" si="7">IF(IFERROR(((IF(N12&lt;0,"-",N12))/N11*100-100),"-")=-100,"-",(IFERROR(((IF(N12&lt;0,"-",N12))/N11*100-100),"-")))</f>
        <v>24.212665086352871</v>
      </c>
      <c r="O13" s="73"/>
      <c r="P13" s="74"/>
      <c r="Q13" s="74"/>
      <c r="R13" s="74"/>
      <c r="S13" s="74"/>
      <c r="T13" s="75">
        <f t="shared" ref="T13" si="8">IF(IFERROR(((IF(T12&lt;0,"-",T12))/T11*100-100),"-")=-100,"-",(IFERROR(((IF(T12&lt;0,"-",T12))/T11*100-100),"-")))</f>
        <v>2.8453890983887646</v>
      </c>
      <c r="U13" s="73"/>
      <c r="V13" s="74"/>
      <c r="W13" s="74"/>
      <c r="X13" s="74"/>
      <c r="Y13" s="74"/>
      <c r="Z13" s="75">
        <f t="shared" ref="Z13" si="9">IF(IFERROR(((IF(Z12&lt;0,"-",Z12))/Z11*100-100),"-")=-100,"-",(IFERROR(((IF(Z12&lt;0,"-",Z12))/Z11*100-100),"-")))</f>
        <v>19.988706945228699</v>
      </c>
      <c r="AA13" s="82"/>
      <c r="AB13" s="82"/>
      <c r="AC13" s="82"/>
      <c r="AD13" s="82"/>
      <c r="AE13" s="82"/>
      <c r="AF13" s="75">
        <f t="shared" ref="AF13" si="10">IF(IFERROR(((IF(AF12&lt;0,"-",AF12))/AF11*100-100),"-")=-100,"-",(IFERROR(((IF(AF12&lt;0,"-",AF12))/AF11*100-100),"-")))</f>
        <v>9.2558235415378221</v>
      </c>
      <c r="AG13" s="73"/>
      <c r="AH13" s="74"/>
      <c r="AI13" s="74"/>
      <c r="AJ13" s="74"/>
      <c r="AK13" s="74"/>
      <c r="AL13" s="75"/>
    </row>
    <row r="14" spans="2:38">
      <c r="B14" s="24" t="s">
        <v>319</v>
      </c>
      <c r="C14" s="77"/>
      <c r="D14" s="78"/>
      <c r="E14" s="78"/>
      <c r="F14" s="78"/>
      <c r="G14" s="78"/>
      <c r="H14" s="79" t="s">
        <v>964</v>
      </c>
      <c r="I14" s="77"/>
      <c r="J14" s="78"/>
      <c r="K14" s="78"/>
      <c r="L14" s="78"/>
      <c r="M14" s="78"/>
      <c r="N14" s="79" t="s">
        <v>965</v>
      </c>
      <c r="O14" s="77"/>
      <c r="P14" s="78"/>
      <c r="Q14" s="78"/>
      <c r="R14" s="78"/>
      <c r="S14" s="78"/>
      <c r="T14" s="79" t="s">
        <v>966</v>
      </c>
      <c r="U14" s="77"/>
      <c r="V14" s="78"/>
      <c r="W14" s="78"/>
      <c r="X14" s="78"/>
      <c r="Y14" s="78"/>
      <c r="Z14" s="79" t="s">
        <v>967</v>
      </c>
      <c r="AA14" s="319"/>
      <c r="AB14" s="319"/>
      <c r="AC14" s="319"/>
      <c r="AD14" s="319"/>
      <c r="AE14" s="319"/>
      <c r="AF14" s="79" t="s">
        <v>968</v>
      </c>
      <c r="AG14" s="77"/>
      <c r="AH14" s="78"/>
      <c r="AI14" s="78"/>
      <c r="AJ14" s="78"/>
      <c r="AK14" s="78"/>
      <c r="AL14" s="79"/>
    </row>
    <row r="15" spans="2:38" s="17" customFormat="1">
      <c r="B15" s="27" t="s">
        <v>10</v>
      </c>
      <c r="C15" s="73"/>
      <c r="D15" s="74"/>
      <c r="E15" s="74"/>
      <c r="F15" s="74"/>
      <c r="G15" s="74"/>
      <c r="H15" s="75">
        <v>-15.735625127890316</v>
      </c>
      <c r="I15" s="73"/>
      <c r="J15" s="74"/>
      <c r="K15" s="74"/>
      <c r="L15" s="74"/>
      <c r="M15" s="74"/>
      <c r="N15" s="75">
        <v>-8.2862289583203932</v>
      </c>
      <c r="O15" s="73"/>
      <c r="P15" s="74"/>
      <c r="Q15" s="74"/>
      <c r="R15" s="74"/>
      <c r="S15" s="74"/>
      <c r="T15" s="75">
        <v>-1.0962929475587657</v>
      </c>
      <c r="U15" s="73"/>
      <c r="V15" s="74"/>
      <c r="W15" s="74"/>
      <c r="X15" s="74"/>
      <c r="Y15" s="74"/>
      <c r="Z15" s="75">
        <v>-3.2768978700163842</v>
      </c>
      <c r="AA15" s="82"/>
      <c r="AB15" s="82"/>
      <c r="AC15" s="82"/>
      <c r="AD15" s="82"/>
      <c r="AE15" s="82"/>
      <c r="AF15" s="75">
        <v>-1.970294028493484</v>
      </c>
      <c r="AG15" s="73"/>
      <c r="AH15" s="74"/>
      <c r="AI15" s="74"/>
      <c r="AJ15" s="74"/>
      <c r="AK15" s="74"/>
      <c r="AL15" s="75"/>
    </row>
    <row r="16" spans="2:38" s="17" customFormat="1">
      <c r="B16" s="27" t="s">
        <v>11</v>
      </c>
      <c r="C16" s="73"/>
      <c r="D16" s="74"/>
      <c r="E16" s="74"/>
      <c r="F16" s="74"/>
      <c r="G16" s="74"/>
      <c r="H16" s="75">
        <v>55.925780000000003</v>
      </c>
      <c r="I16" s="73"/>
      <c r="J16" s="74"/>
      <c r="K16" s="74"/>
      <c r="L16" s="74"/>
      <c r="M16" s="74"/>
      <c r="N16" s="75">
        <v>70.673919999999995</v>
      </c>
      <c r="O16" s="73"/>
      <c r="P16" s="74"/>
      <c r="Q16" s="74"/>
      <c r="R16" s="74"/>
      <c r="S16" s="74"/>
      <c r="T16" s="75">
        <v>82.807599999999994</v>
      </c>
      <c r="U16" s="73"/>
      <c r="V16" s="74"/>
      <c r="W16" s="74"/>
      <c r="X16" s="74"/>
      <c r="Y16" s="74"/>
      <c r="Z16" s="75">
        <v>77.722020000000001</v>
      </c>
      <c r="AA16" s="82"/>
      <c r="AB16" s="82"/>
      <c r="AC16" s="82"/>
      <c r="AD16" s="82"/>
      <c r="AE16" s="82"/>
      <c r="AF16" s="75">
        <v>86.828429999999997</v>
      </c>
      <c r="AG16" s="73"/>
      <c r="AH16" s="74"/>
      <c r="AI16" s="74"/>
      <c r="AJ16" s="74"/>
      <c r="AK16" s="74"/>
      <c r="AL16" s="75"/>
    </row>
    <row r="17" spans="2:38" s="15" customFormat="1">
      <c r="B17" s="28" t="s">
        <v>263</v>
      </c>
      <c r="C17" s="70">
        <v>99.722359999999995</v>
      </c>
      <c r="D17" s="71">
        <v>201.70636999999999</v>
      </c>
      <c r="E17" s="71">
        <v>114.0475</v>
      </c>
      <c r="F17" s="71">
        <v>185.88023415000001</v>
      </c>
      <c r="G17" s="71">
        <v>185.88023415000001</v>
      </c>
      <c r="H17" s="72">
        <v>185.88023415000001</v>
      </c>
      <c r="I17" s="70">
        <v>144.48307</v>
      </c>
      <c r="J17" s="71">
        <v>491.40105</v>
      </c>
      <c r="K17" s="71">
        <v>395.87344000000002</v>
      </c>
      <c r="L17" s="71">
        <v>1274.2365</v>
      </c>
      <c r="M17" s="71">
        <v>1274.2365</v>
      </c>
      <c r="N17" s="72">
        <v>1274.2365</v>
      </c>
      <c r="O17" s="70">
        <v>1032.2100800000001</v>
      </c>
      <c r="P17" s="71">
        <v>1308.5650800000001</v>
      </c>
      <c r="Q17" s="71">
        <v>1699.34078</v>
      </c>
      <c r="R17" s="71">
        <v>4212.233448</v>
      </c>
      <c r="S17" s="71">
        <v>4212.233448</v>
      </c>
      <c r="T17" s="72">
        <v>4212.233448</v>
      </c>
      <c r="U17" s="70"/>
      <c r="V17" s="71"/>
      <c r="W17" s="71"/>
      <c r="X17" s="71">
        <v>3397.0441499999997</v>
      </c>
      <c r="Y17" s="71">
        <v>3397.0441499999997</v>
      </c>
      <c r="Z17" s="72">
        <v>3397.0441499999997</v>
      </c>
      <c r="AA17" s="70"/>
      <c r="AB17" s="71"/>
      <c r="AC17" s="71"/>
      <c r="AD17" s="71">
        <v>1520.7860399999997</v>
      </c>
      <c r="AE17" s="71">
        <v>1520.7860399999997</v>
      </c>
      <c r="AF17" s="72">
        <v>1520.7860399999997</v>
      </c>
      <c r="AG17" s="70">
        <f t="shared" ref="AG17:AL18" ca="1" si="11">SUMIF($B$8:$AF$59,AG$8,$B17:$AF17)</f>
        <v>1276.41551</v>
      </c>
      <c r="AH17" s="71">
        <f t="shared" ca="1" si="11"/>
        <v>2001.6725000000001</v>
      </c>
      <c r="AI17" s="71">
        <f t="shared" ca="1" si="11"/>
        <v>2209.26172</v>
      </c>
      <c r="AJ17" s="71">
        <f t="shared" ca="1" si="11"/>
        <v>10590.180372149998</v>
      </c>
      <c r="AK17" s="71">
        <f t="shared" ca="1" si="11"/>
        <v>10590.180372149998</v>
      </c>
      <c r="AL17" s="72">
        <f t="shared" ca="1" si="11"/>
        <v>10590.180372149998</v>
      </c>
    </row>
    <row r="18" spans="2:38" s="17" customFormat="1">
      <c r="B18" s="27" t="s">
        <v>264</v>
      </c>
      <c r="C18" s="70">
        <f>C17/'Column Code'!$E$18</f>
        <v>1.1914260454002388</v>
      </c>
      <c r="D18" s="71">
        <f>D17/'Column Code'!$E$18</f>
        <v>2.4098729988052567</v>
      </c>
      <c r="E18" s="71">
        <f>E17/'Column Code'!$E$18</f>
        <v>1.362574671445639</v>
      </c>
      <c r="F18" s="71">
        <f>F17/'Column Code'!$E$18</f>
        <v>2.2207913279569893</v>
      </c>
      <c r="G18" s="71">
        <f>G17/'Column Code'!$E$18</f>
        <v>2.2207913279569893</v>
      </c>
      <c r="H18" s="75">
        <f>H17/'Column Code'!$E$18</f>
        <v>2.2207913279569893</v>
      </c>
      <c r="I18" s="70">
        <f>I17/'Column Code'!$E$18</f>
        <v>1.7262015531660693</v>
      </c>
      <c r="J18" s="71">
        <f>J17/'Column Code'!$E$18</f>
        <v>5.8709802867383507</v>
      </c>
      <c r="K18" s="71">
        <f>K17/'Column Code'!$E$18</f>
        <v>4.7296707287933097</v>
      </c>
      <c r="L18" s="71">
        <f>L17/'Column Code'!$E$18</f>
        <v>15.223853046594982</v>
      </c>
      <c r="M18" s="71">
        <f>M17/'Column Code'!$E$18</f>
        <v>15.223853046594982</v>
      </c>
      <c r="N18" s="75">
        <f>N17/'Column Code'!$E$18</f>
        <v>15.223853046594982</v>
      </c>
      <c r="O18" s="70">
        <f>O17/'Column Code'!$E$18</f>
        <v>12.332259020310634</v>
      </c>
      <c r="P18" s="71">
        <f>P17/'Column Code'!$E$18</f>
        <v>15.633991397849464</v>
      </c>
      <c r="Q18" s="71">
        <f>Q17/'Column Code'!$E$18</f>
        <v>20.302757228195937</v>
      </c>
      <c r="R18" s="71">
        <f>R17/'Column Code'!$E$18</f>
        <v>50.325369749103942</v>
      </c>
      <c r="S18" s="71">
        <f>S17/'Column Code'!$E$18</f>
        <v>50.325369749103942</v>
      </c>
      <c r="T18" s="75">
        <f>T17/'Column Code'!$E$18</f>
        <v>50.325369749103942</v>
      </c>
      <c r="U18" s="70"/>
      <c r="V18" s="71"/>
      <c r="W18" s="71"/>
      <c r="X18" s="71">
        <f>X17/'Column Code'!$E$18</f>
        <v>40.585951612903223</v>
      </c>
      <c r="Y18" s="71">
        <f>Y17/'Column Code'!$E$18</f>
        <v>40.585951612903223</v>
      </c>
      <c r="Z18" s="75">
        <f>Z17/'Column Code'!$E$18</f>
        <v>40.585951612903223</v>
      </c>
      <c r="AA18" s="70"/>
      <c r="AB18" s="71"/>
      <c r="AC18" s="71"/>
      <c r="AD18" s="71">
        <f>AD17/'Column Code'!$E$18</f>
        <v>18.169486738351249</v>
      </c>
      <c r="AE18" s="71">
        <f>AE17/'Column Code'!$E$18</f>
        <v>18.169486738351249</v>
      </c>
      <c r="AF18" s="75">
        <f>AF17/'Column Code'!$E$18</f>
        <v>18.169486738351249</v>
      </c>
      <c r="AG18" s="70">
        <f t="shared" ca="1" si="11"/>
        <v>15.249886618876943</v>
      </c>
      <c r="AH18" s="71">
        <f t="shared" ca="1" si="11"/>
        <v>23.914844683393071</v>
      </c>
      <c r="AI18" s="71">
        <f t="shared" ca="1" si="11"/>
        <v>26.395002628434884</v>
      </c>
      <c r="AJ18" s="71">
        <f t="shared" ca="1" si="11"/>
        <v>126.5254524749104</v>
      </c>
      <c r="AK18" s="71">
        <f t="shared" ca="1" si="11"/>
        <v>126.5254524749104</v>
      </c>
      <c r="AL18" s="75">
        <f t="shared" ca="1" si="11"/>
        <v>126.5254524749104</v>
      </c>
    </row>
    <row r="19" spans="2:38" s="17" customFormat="1">
      <c r="B19" s="27" t="s">
        <v>241</v>
      </c>
      <c r="C19" s="70"/>
      <c r="D19" s="71"/>
      <c r="E19" s="71"/>
      <c r="F19" s="71"/>
      <c r="G19" s="71"/>
      <c r="H19" s="72">
        <v>890.87099999999998</v>
      </c>
      <c r="I19" s="70"/>
      <c r="J19" s="71"/>
      <c r="K19" s="71"/>
      <c r="L19" s="71"/>
      <c r="M19" s="71"/>
      <c r="N19" s="72">
        <v>1641</v>
      </c>
      <c r="O19" s="70"/>
      <c r="P19" s="71"/>
      <c r="Q19" s="71"/>
      <c r="R19" s="71"/>
      <c r="S19" s="71"/>
      <c r="T19" s="72">
        <v>9696.67</v>
      </c>
      <c r="U19" s="70"/>
      <c r="V19" s="71"/>
      <c r="W19" s="71"/>
      <c r="X19" s="71"/>
      <c r="Y19" s="71"/>
      <c r="Z19" s="72">
        <v>9300.6</v>
      </c>
      <c r="AA19" s="84"/>
      <c r="AB19" s="84"/>
      <c r="AC19" s="84"/>
      <c r="AD19" s="84"/>
      <c r="AE19" s="84"/>
      <c r="AF19" s="72">
        <v>3195.6</v>
      </c>
      <c r="AG19" s="70"/>
      <c r="AH19" s="71"/>
      <c r="AI19" s="71"/>
      <c r="AJ19" s="71"/>
      <c r="AK19" s="71"/>
      <c r="AL19" s="72"/>
    </row>
    <row r="20" spans="2:38" s="17" customFormat="1">
      <c r="B20" s="27" t="s">
        <v>240</v>
      </c>
      <c r="C20" s="73"/>
      <c r="D20" s="74"/>
      <c r="E20" s="74"/>
      <c r="F20" s="74"/>
      <c r="G20" s="74"/>
      <c r="H20" s="75">
        <v>47.02668138590203</v>
      </c>
      <c r="I20" s="73"/>
      <c r="J20" s="74"/>
      <c r="K20" s="74"/>
      <c r="L20" s="74"/>
      <c r="M20" s="74"/>
      <c r="N20" s="75">
        <v>24.187593691756273</v>
      </c>
      <c r="O20" s="73"/>
      <c r="P20" s="74"/>
      <c r="Q20" s="74"/>
      <c r="R20" s="74"/>
      <c r="S20" s="74"/>
      <c r="T20" s="75">
        <v>95.993158422939075</v>
      </c>
      <c r="U20" s="73"/>
      <c r="V20" s="74"/>
      <c r="W20" s="74"/>
      <c r="X20" s="74"/>
      <c r="Y20" s="74"/>
      <c r="Z20" s="75">
        <v>59.677881768219827</v>
      </c>
      <c r="AA20" s="82"/>
      <c r="AB20" s="82"/>
      <c r="AC20" s="82"/>
      <c r="AD20" s="82"/>
      <c r="AE20" s="82"/>
      <c r="AF20" s="75">
        <v>79.497475746714457</v>
      </c>
      <c r="AG20" s="73"/>
      <c r="AH20" s="74"/>
      <c r="AI20" s="74"/>
      <c r="AJ20" s="74"/>
      <c r="AK20" s="74"/>
      <c r="AL20" s="75"/>
    </row>
    <row r="21" spans="2:38" s="5" customFormat="1" ht="12.75" hidden="1" customHeight="1">
      <c r="B21" s="30" t="s">
        <v>41</v>
      </c>
      <c r="C21" s="66"/>
      <c r="D21" s="67"/>
      <c r="E21" s="67"/>
      <c r="F21" s="67"/>
      <c r="G21" s="67"/>
      <c r="H21" s="68"/>
      <c r="I21" s="66"/>
      <c r="J21" s="67"/>
      <c r="K21" s="67"/>
      <c r="L21" s="67"/>
      <c r="M21" s="67"/>
      <c r="N21" s="68"/>
      <c r="O21" s="66"/>
      <c r="P21" s="67"/>
      <c r="Q21" s="67"/>
      <c r="R21" s="67"/>
      <c r="S21" s="67"/>
      <c r="T21" s="68"/>
      <c r="U21" s="66"/>
      <c r="V21" s="67"/>
      <c r="W21" s="67"/>
      <c r="X21" s="67"/>
      <c r="Y21" s="67"/>
      <c r="Z21" s="68"/>
      <c r="AA21" s="67"/>
      <c r="AB21" s="67"/>
      <c r="AC21" s="67"/>
      <c r="AD21" s="67"/>
      <c r="AE21" s="67"/>
      <c r="AF21" s="67"/>
      <c r="AG21" s="66"/>
      <c r="AH21" s="67"/>
      <c r="AI21" s="67"/>
      <c r="AJ21" s="67"/>
      <c r="AK21" s="67"/>
      <c r="AL21" s="68"/>
    </row>
    <row r="22" spans="2:38" ht="12" hidden="1" customHeight="1">
      <c r="B22" s="24" t="s">
        <v>262</v>
      </c>
      <c r="C22" s="81"/>
      <c r="D22" s="82"/>
      <c r="E22" s="82"/>
      <c r="F22" s="82"/>
      <c r="G22" s="82"/>
      <c r="H22" s="75">
        <v>0</v>
      </c>
      <c r="I22" s="81"/>
      <c r="J22" s="82"/>
      <c r="K22" s="82"/>
      <c r="L22" s="82"/>
      <c r="M22" s="82"/>
      <c r="N22" s="75">
        <v>69.31</v>
      </c>
      <c r="O22" s="81"/>
      <c r="P22" s="82"/>
      <c r="Q22" s="82"/>
      <c r="R22" s="82"/>
      <c r="S22" s="82"/>
      <c r="T22" s="75">
        <v>51.1</v>
      </c>
      <c r="U22" s="81"/>
      <c r="V22" s="82"/>
      <c r="W22" s="82"/>
      <c r="X22" s="82"/>
      <c r="Y22" s="82"/>
      <c r="Z22" s="75">
        <v>51.34</v>
      </c>
      <c r="AA22" s="82"/>
      <c r="AB22" s="82"/>
      <c r="AC22" s="82"/>
      <c r="AD22" s="82"/>
      <c r="AE22" s="82"/>
      <c r="AF22" s="82"/>
      <c r="AG22" s="81"/>
      <c r="AH22" s="82"/>
      <c r="AI22" s="82"/>
      <c r="AJ22" s="82"/>
      <c r="AK22" s="82"/>
      <c r="AL22" s="75"/>
    </row>
    <row r="23" spans="2:38" ht="12" hidden="1" customHeight="1">
      <c r="B23" s="24" t="s">
        <v>14</v>
      </c>
      <c r="C23" s="81"/>
      <c r="D23" s="82"/>
      <c r="E23" s="82"/>
      <c r="F23" s="82"/>
      <c r="G23" s="82"/>
      <c r="H23" s="75">
        <v>11.95</v>
      </c>
      <c r="I23" s="81"/>
      <c r="J23" s="82"/>
      <c r="K23" s="82"/>
      <c r="L23" s="82"/>
      <c r="M23" s="82"/>
      <c r="N23" s="75">
        <v>15.559999999999999</v>
      </c>
      <c r="O23" s="81"/>
      <c r="P23" s="82"/>
      <c r="Q23" s="82"/>
      <c r="R23" s="82"/>
      <c r="S23" s="82"/>
      <c r="T23" s="75">
        <v>17.680000000000003</v>
      </c>
      <c r="U23" s="81"/>
      <c r="V23" s="82"/>
      <c r="W23" s="82"/>
      <c r="X23" s="82"/>
      <c r="Y23" s="82"/>
      <c r="Z23" s="75">
        <v>28.73</v>
      </c>
      <c r="AA23" s="82"/>
      <c r="AB23" s="82"/>
      <c r="AC23" s="82"/>
      <c r="AD23" s="82"/>
      <c r="AE23" s="82"/>
      <c r="AF23" s="82"/>
      <c r="AG23" s="81"/>
      <c r="AH23" s="82"/>
      <c r="AI23" s="82"/>
      <c r="AJ23" s="82"/>
      <c r="AK23" s="82"/>
      <c r="AL23" s="75"/>
    </row>
    <row r="24" spans="2:38" ht="12" hidden="1" customHeight="1">
      <c r="B24" s="24" t="s">
        <v>42</v>
      </c>
      <c r="C24" s="81"/>
      <c r="D24" s="82"/>
      <c r="E24" s="82"/>
      <c r="F24" s="82"/>
      <c r="G24" s="82"/>
      <c r="H24" s="75">
        <v>31.259999999999998</v>
      </c>
      <c r="I24" s="81"/>
      <c r="J24" s="82"/>
      <c r="K24" s="82"/>
      <c r="L24" s="82"/>
      <c r="M24" s="82"/>
      <c r="N24" s="75">
        <v>9.2200000000000006</v>
      </c>
      <c r="O24" s="81"/>
      <c r="P24" s="82"/>
      <c r="Q24" s="82"/>
      <c r="R24" s="82"/>
      <c r="S24" s="82"/>
      <c r="T24" s="75">
        <v>27.66</v>
      </c>
      <c r="U24" s="81"/>
      <c r="V24" s="82"/>
      <c r="W24" s="82"/>
      <c r="X24" s="82"/>
      <c r="Y24" s="82"/>
      <c r="Z24" s="75">
        <v>16.330000000000002</v>
      </c>
      <c r="AA24" s="82"/>
      <c r="AB24" s="82"/>
      <c r="AC24" s="82"/>
      <c r="AD24" s="82"/>
      <c r="AE24" s="82"/>
      <c r="AF24" s="82"/>
      <c r="AG24" s="81"/>
      <c r="AH24" s="82"/>
      <c r="AI24" s="82"/>
      <c r="AJ24" s="82"/>
      <c r="AK24" s="82"/>
      <c r="AL24" s="75"/>
    </row>
    <row r="25" spans="2:38" s="5" customFormat="1" ht="12.75">
      <c r="B25" s="30" t="s">
        <v>43</v>
      </c>
      <c r="C25" s="66"/>
      <c r="D25" s="67"/>
      <c r="E25" s="67"/>
      <c r="F25" s="67"/>
      <c r="G25" s="67"/>
      <c r="H25" s="68"/>
      <c r="I25" s="66"/>
      <c r="J25" s="67"/>
      <c r="K25" s="67"/>
      <c r="L25" s="67"/>
      <c r="M25" s="67"/>
      <c r="N25" s="68"/>
      <c r="O25" s="66"/>
      <c r="P25" s="67"/>
      <c r="Q25" s="67"/>
      <c r="R25" s="67"/>
      <c r="S25" s="67"/>
      <c r="T25" s="68"/>
      <c r="U25" s="66"/>
      <c r="V25" s="67"/>
      <c r="W25" s="67"/>
      <c r="X25" s="67"/>
      <c r="Y25" s="67"/>
      <c r="Z25" s="68"/>
      <c r="AA25" s="67"/>
      <c r="AB25" s="67"/>
      <c r="AC25" s="67"/>
      <c r="AD25" s="67"/>
      <c r="AE25" s="67"/>
      <c r="AF25" s="67"/>
      <c r="AG25" s="66"/>
      <c r="AH25" s="67"/>
      <c r="AI25" s="67"/>
      <c r="AJ25" s="67"/>
      <c r="AK25" s="67"/>
      <c r="AL25" s="68"/>
    </row>
    <row r="26" spans="2:38" s="15" customFormat="1">
      <c r="B26" s="28" t="s">
        <v>2</v>
      </c>
      <c r="C26" s="83">
        <v>3171.1379999999999</v>
      </c>
      <c r="D26" s="84">
        <v>4255.4939999999997</v>
      </c>
      <c r="E26" s="84">
        <v>4008.5439999999999</v>
      </c>
      <c r="F26" s="84">
        <v>4491.5320000000002</v>
      </c>
      <c r="G26" s="84">
        <v>5093.1745228000009</v>
      </c>
      <c r="H26" s="72">
        <v>6027.8342005579998</v>
      </c>
      <c r="I26" s="83">
        <v>69222</v>
      </c>
      <c r="J26" s="84">
        <v>81671.5</v>
      </c>
      <c r="K26" s="84">
        <v>103318.09999999999</v>
      </c>
      <c r="L26" s="84">
        <v>114859.1</v>
      </c>
      <c r="M26" s="84">
        <v>152826.64910986985</v>
      </c>
      <c r="N26" s="72">
        <v>171809.22886854777</v>
      </c>
      <c r="O26" s="83">
        <v>1115311.5</v>
      </c>
      <c r="P26" s="84">
        <v>1326692.7999999996</v>
      </c>
      <c r="Q26" s="84">
        <v>1762071.8</v>
      </c>
      <c r="R26" s="84">
        <v>1785008.8000000003</v>
      </c>
      <c r="S26" s="84">
        <v>1913543.3564746112</v>
      </c>
      <c r="T26" s="72">
        <v>2050540.1310885751</v>
      </c>
      <c r="U26" s="83">
        <v>400014.7</v>
      </c>
      <c r="V26" s="84">
        <v>410866</v>
      </c>
      <c r="W26" s="84">
        <v>458516.8</v>
      </c>
      <c r="X26" s="84">
        <v>452717.1</v>
      </c>
      <c r="Y26" s="84">
        <v>495823.49060245423</v>
      </c>
      <c r="Z26" s="72">
        <v>518394.97718304489</v>
      </c>
      <c r="AA26" s="83">
        <v>327033.09999999998</v>
      </c>
      <c r="AB26" s="84">
        <v>428156.7</v>
      </c>
      <c r="AC26" s="84">
        <v>551090.80000000005</v>
      </c>
      <c r="AD26" s="84">
        <v>614489</v>
      </c>
      <c r="AE26" s="84">
        <v>803225.20707741275</v>
      </c>
      <c r="AF26" s="72">
        <v>893448.29623202223</v>
      </c>
      <c r="AG26" s="83">
        <f t="shared" ref="AG26:AL26" ca="1" si="12">SUMIF($B$8:$AF$59,AG$8,$B26:$AF26)</f>
        <v>1914752.4380000001</v>
      </c>
      <c r="AH26" s="84">
        <f t="shared" ca="1" si="12"/>
        <v>2251642.4939999995</v>
      </c>
      <c r="AI26" s="84">
        <f t="shared" ca="1" si="12"/>
        <v>2879006.0439999998</v>
      </c>
      <c r="AJ26" s="84">
        <f t="shared" ca="1" si="12"/>
        <v>2971565.5320000001</v>
      </c>
      <c r="AK26" s="84">
        <f t="shared" ca="1" si="12"/>
        <v>3370511.8777871481</v>
      </c>
      <c r="AL26" s="72">
        <f t="shared" ca="1" si="12"/>
        <v>3640220.4675727482</v>
      </c>
    </row>
    <row r="27" spans="2:38" s="17" customFormat="1">
      <c r="B27" s="89" t="s">
        <v>35</v>
      </c>
      <c r="C27" s="85"/>
      <c r="D27" s="86">
        <f t="shared" ref="D27:H27" si="13">IF(AND(C26&lt;0,D26&gt;0),"LP",IF(AND(C26&gt;0,D26&lt;0),"PL",IF(OR(C26&lt;0,D26&lt;0),"Loss",IF(ISERROR((+D26/C26-1)*100),"NA",(+D26/C26-1)*100))))</f>
        <v>34.194538364460961</v>
      </c>
      <c r="E27" s="86">
        <f t="shared" si="13"/>
        <v>-5.8030865511736085</v>
      </c>
      <c r="F27" s="86">
        <f t="shared" si="13"/>
        <v>12.048963414147384</v>
      </c>
      <c r="G27" s="86">
        <f t="shared" si="13"/>
        <v>13.395040329223985</v>
      </c>
      <c r="H27" s="87">
        <f t="shared" si="13"/>
        <v>18.351220316011574</v>
      </c>
      <c r="I27" s="85"/>
      <c r="J27" s="86">
        <f t="shared" ref="J27:N27" si="14">IF(AND(I26&lt;0,J26&gt;0),"LP",IF(AND(I26&gt;0,J26&lt;0),"PL",IF(OR(I26&lt;0,J26&lt;0),"Loss",IF(ISERROR((+J26/I26-1)*100),"NA",(+J26/I26-1)*100))))</f>
        <v>17.984889197076082</v>
      </c>
      <c r="K27" s="86">
        <f t="shared" si="14"/>
        <v>26.504472184299278</v>
      </c>
      <c r="L27" s="86">
        <f t="shared" si="14"/>
        <v>11.170356404153781</v>
      </c>
      <c r="M27" s="86">
        <f t="shared" si="14"/>
        <v>33.055760588294561</v>
      </c>
      <c r="N27" s="87">
        <f t="shared" si="14"/>
        <v>12.420988007812038</v>
      </c>
      <c r="O27" s="85"/>
      <c r="P27" s="86">
        <f t="shared" ref="P27:T27" si="15">IF(AND(O26&lt;0,P26&gt;0),"LP",IF(AND(O26&gt;0,P26&lt;0),"PL",IF(OR(O26&lt;0,P26&lt;0),"Loss",IF(ISERROR((+P26/O26-1)*100),"NA",(+P26/O26-1)*100))))</f>
        <v>18.952669276699787</v>
      </c>
      <c r="Q27" s="86">
        <f t="shared" si="15"/>
        <v>32.816866120024216</v>
      </c>
      <c r="R27" s="86">
        <f t="shared" si="15"/>
        <v>1.3017063209342705</v>
      </c>
      <c r="S27" s="86">
        <f t="shared" si="15"/>
        <v>7.2007799891300683</v>
      </c>
      <c r="T27" s="87">
        <f t="shared" si="15"/>
        <v>7.1593243053744038</v>
      </c>
      <c r="U27" s="85"/>
      <c r="V27" s="86">
        <f t="shared" ref="V27:Z27" si="16">IF(AND(U26&lt;0,V26&gt;0),"LP",IF(AND(U26&gt;0,V26&lt;0),"PL",IF(OR(U26&lt;0,V26&lt;0),"Loss",IF(ISERROR((+V26/U26-1)*100),"NA",(+V26/U26-1)*100))))</f>
        <v>2.7127253073449431</v>
      </c>
      <c r="W27" s="86">
        <f t="shared" si="16"/>
        <v>11.597649842040948</v>
      </c>
      <c r="X27" s="86">
        <f t="shared" si="16"/>
        <v>-1.2648827698352627</v>
      </c>
      <c r="Y27" s="86">
        <f t="shared" si="16"/>
        <v>9.5217058517237838</v>
      </c>
      <c r="Z27" s="87">
        <f t="shared" si="16"/>
        <v>4.5523229553252831</v>
      </c>
      <c r="AA27" s="85"/>
      <c r="AB27" s="86">
        <f t="shared" ref="AB27:AF27" si="17">IF(AND(AA26&lt;0,AB26&gt;0),"LP",IF(AND(AA26&gt;0,AB26&lt;0),"PL",IF(OR(AA26&lt;0,AB26&lt;0),"Loss",IF(ISERROR((+AB26/AA26-1)*100),"NA",(+AB26/AA26-1)*100))))</f>
        <v>30.921518341721388</v>
      </c>
      <c r="AC27" s="86">
        <f t="shared" si="17"/>
        <v>28.712408330875139</v>
      </c>
      <c r="AD27" s="86">
        <f t="shared" si="17"/>
        <v>11.504129628003223</v>
      </c>
      <c r="AE27" s="86">
        <f t="shared" si="17"/>
        <v>30.714334524688436</v>
      </c>
      <c r="AF27" s="87">
        <f t="shared" si="17"/>
        <v>11.232601810753939</v>
      </c>
      <c r="AG27" s="85"/>
      <c r="AH27" s="86">
        <f t="shared" ref="AH27:AL27" ca="1" si="18">IF(AND(AG26&lt;0,AH26&gt;0),"LP",IF(AND(AG26&gt;0,AH26&lt;0),"PL",IF(OR(AG26&lt;0,AH26&lt;0),"Loss",IF(ISERROR((+AH26/AG26-1)*100),"NA",(+AH26/AG26-1)*100))))</f>
        <v>17.594444551374401</v>
      </c>
      <c r="AI27" s="86">
        <f t="shared" ca="1" si="18"/>
        <v>27.862484904763953</v>
      </c>
      <c r="AJ27" s="86">
        <f t="shared" ca="1" si="18"/>
        <v>3.2149806768519751</v>
      </c>
      <c r="AK27" s="86">
        <f t="shared" ca="1" si="18"/>
        <v>13.425460131738664</v>
      </c>
      <c r="AL27" s="87">
        <f t="shared" ca="1" si="18"/>
        <v>8.0020068038648482</v>
      </c>
    </row>
    <row r="28" spans="2:38" s="15" customFormat="1">
      <c r="B28" s="28" t="s">
        <v>3</v>
      </c>
      <c r="C28" s="83">
        <v>2594.3389999999999</v>
      </c>
      <c r="D28" s="84">
        <v>3655.7829999999994</v>
      </c>
      <c r="E28" s="84">
        <v>3364.9769999999999</v>
      </c>
      <c r="F28" s="84">
        <v>3784.9830000000002</v>
      </c>
      <c r="G28" s="84">
        <v>4339.0975931296052</v>
      </c>
      <c r="H28" s="72">
        <v>5185.5956710339196</v>
      </c>
      <c r="I28" s="83">
        <v>29065.799999999996</v>
      </c>
      <c r="J28" s="84">
        <v>35690</v>
      </c>
      <c r="K28" s="84">
        <v>32818.399999999994</v>
      </c>
      <c r="L28" s="84">
        <v>53817.80000000001</v>
      </c>
      <c r="M28" s="84">
        <v>82189.638679252472</v>
      </c>
      <c r="N28" s="72">
        <v>96222.645014096532</v>
      </c>
      <c r="O28" s="83">
        <v>338218.20000000007</v>
      </c>
      <c r="P28" s="84">
        <v>396573.39999999956</v>
      </c>
      <c r="Q28" s="84">
        <v>484788.60000000033</v>
      </c>
      <c r="R28" s="84">
        <v>497472.10000000033</v>
      </c>
      <c r="S28" s="84">
        <v>561742.79888878344</v>
      </c>
      <c r="T28" s="72">
        <v>614992.45551685896</v>
      </c>
      <c r="U28" s="83">
        <v>353547.9</v>
      </c>
      <c r="V28" s="84">
        <v>360371.6</v>
      </c>
      <c r="W28" s="84">
        <v>397485.3</v>
      </c>
      <c r="X28" s="84">
        <v>393315</v>
      </c>
      <c r="Y28" s="84">
        <v>426310.38815648569</v>
      </c>
      <c r="Z28" s="72">
        <v>438042.76841515145</v>
      </c>
      <c r="AA28" s="83">
        <v>70026.999999999971</v>
      </c>
      <c r="AB28" s="84">
        <v>75111.700000000012</v>
      </c>
      <c r="AC28" s="84">
        <v>77063.20000000007</v>
      </c>
      <c r="AD28" s="84">
        <v>107838.29999999987</v>
      </c>
      <c r="AE28" s="84">
        <v>139060.12097411987</v>
      </c>
      <c r="AF28" s="72">
        <v>158378.93404997454</v>
      </c>
      <c r="AG28" s="83">
        <f t="shared" ref="AG28:AL28" ca="1" si="19">SUMIF($B$8:$AF$59,AG$8,$B28:$AF28)</f>
        <v>793453.23900000006</v>
      </c>
      <c r="AH28" s="84">
        <f t="shared" ca="1" si="19"/>
        <v>871402.48299999954</v>
      </c>
      <c r="AI28" s="84">
        <f t="shared" ca="1" si="19"/>
        <v>995520.4770000003</v>
      </c>
      <c r="AJ28" s="84">
        <f t="shared" ca="1" si="19"/>
        <v>1056228.1830000002</v>
      </c>
      <c r="AK28" s="84">
        <f t="shared" ca="1" si="19"/>
        <v>1213642.044291771</v>
      </c>
      <c r="AL28" s="72">
        <f t="shared" ca="1" si="19"/>
        <v>1312822.3986671153</v>
      </c>
    </row>
    <row r="29" spans="2:38" s="17" customFormat="1">
      <c r="B29" s="88" t="s">
        <v>35</v>
      </c>
      <c r="C29" s="85"/>
      <c r="D29" s="86">
        <f t="shared" ref="D29:H29" si="20">IF(AND(C28&lt;0,D28&gt;0),"LP",IF(AND(C28&gt;0,D28&lt;0),"PL",IF(OR(C28&lt;0,D28&lt;0),"Loss",IF(ISERROR((+D28/C28-1)*100),"NA",(+D28/C28-1)*100))))</f>
        <v>40.913851273869753</v>
      </c>
      <c r="E29" s="86">
        <f t="shared" si="20"/>
        <v>-7.9546844000313977</v>
      </c>
      <c r="F29" s="86">
        <f t="shared" si="20"/>
        <v>12.48169006801534</v>
      </c>
      <c r="G29" s="86">
        <f t="shared" si="20"/>
        <v>14.639817223210905</v>
      </c>
      <c r="H29" s="87">
        <f t="shared" si="20"/>
        <v>19.5086203925128</v>
      </c>
      <c r="I29" s="85"/>
      <c r="J29" s="86">
        <f t="shared" ref="J29:N29" si="21">IF(AND(I28&lt;0,J28&gt;0),"LP",IF(AND(I28&gt;0,J28&lt;0),"PL",IF(OR(I28&lt;0,J28&lt;0),"Loss",IF(ISERROR((+J28/I28-1)*100),"NA",(+J28/I28-1)*100))))</f>
        <v>22.790358428118296</v>
      </c>
      <c r="K29" s="86">
        <f t="shared" si="21"/>
        <v>-8.0459512468478707</v>
      </c>
      <c r="L29" s="86">
        <f t="shared" si="21"/>
        <v>63.986666016624881</v>
      </c>
      <c r="M29" s="86">
        <f t="shared" si="21"/>
        <v>52.718317506944643</v>
      </c>
      <c r="N29" s="87">
        <f t="shared" si="21"/>
        <v>17.073936034210213</v>
      </c>
      <c r="O29" s="85"/>
      <c r="P29" s="86">
        <f t="shared" ref="P29:T29" si="22">IF(AND(O28&lt;0,P28&gt;0),"LP",IF(AND(O28&gt;0,P28&lt;0),"PL",IF(OR(O28&lt;0,P28&lt;0),"Loss",IF(ISERROR((+P28/O28-1)*100),"NA",(+P28/O28-1)*100))))</f>
        <v>17.253713726818809</v>
      </c>
      <c r="Q29" s="86">
        <f t="shared" si="22"/>
        <v>22.244356278056188</v>
      </c>
      <c r="R29" s="86">
        <f t="shared" si="22"/>
        <v>2.6162950201386703</v>
      </c>
      <c r="S29" s="86">
        <f t="shared" si="22"/>
        <v>12.919457973378412</v>
      </c>
      <c r="T29" s="87">
        <f t="shared" si="22"/>
        <v>9.4793661322248859</v>
      </c>
      <c r="U29" s="85"/>
      <c r="V29" s="86">
        <f t="shared" ref="V29:Z29" si="23">IF(AND(U28&lt;0,V28&gt;0),"LP",IF(AND(U28&gt;0,V28&lt;0),"PL",IF(OR(U28&lt;0,V28&lt;0),"Loss",IF(ISERROR((+V28/U28-1)*100),"NA",(+V28/U28-1)*100))))</f>
        <v>1.9300637905075746</v>
      </c>
      <c r="W29" s="86">
        <f t="shared" si="23"/>
        <v>10.298730532594691</v>
      </c>
      <c r="X29" s="86">
        <f t="shared" si="23"/>
        <v>-1.0491708749983952</v>
      </c>
      <c r="Y29" s="86">
        <f t="shared" si="23"/>
        <v>8.3890490208829327</v>
      </c>
      <c r="Z29" s="87">
        <f t="shared" si="23"/>
        <v>2.7520746818769037</v>
      </c>
      <c r="AA29" s="85"/>
      <c r="AB29" s="86">
        <f t="shared" ref="AB29:AF29" si="24">IF(AND(AA28&lt;0,AB28&gt;0),"LP",IF(AND(AA28&gt;0,AB28&lt;0),"PL",IF(OR(AA28&lt;0,AB28&lt;0),"Loss",IF(ISERROR((+AB28/AA28-1)*100),"NA",(+AB28/AA28-1)*100))))</f>
        <v>7.261056449655201</v>
      </c>
      <c r="AC29" s="86">
        <f t="shared" si="24"/>
        <v>2.5981305176158376</v>
      </c>
      <c r="AD29" s="86">
        <f t="shared" si="24"/>
        <v>39.934884614186508</v>
      </c>
      <c r="AE29" s="86">
        <f t="shared" si="24"/>
        <v>28.95244173370688</v>
      </c>
      <c r="AF29" s="87">
        <f t="shared" si="24"/>
        <v>13.892417855331839</v>
      </c>
      <c r="AG29" s="85"/>
      <c r="AH29" s="86">
        <f t="shared" ref="AH29:AL29" ca="1" si="25">IF(AND(AG28&lt;0,AH28&gt;0),"LP",IF(AND(AG28&gt;0,AH28&lt;0),"PL",IF(OR(AG28&lt;0,AH28&lt;0),"Loss",IF(ISERROR((+AH28/AG28-1)*100),"NA",(+AH28/AG28-1)*100))))</f>
        <v>9.8240501353602063</v>
      </c>
      <c r="AI29" s="86">
        <f t="shared" ca="1" si="25"/>
        <v>14.243474906417131</v>
      </c>
      <c r="AJ29" s="86">
        <f t="shared" ca="1" si="25"/>
        <v>6.0980871215168264</v>
      </c>
      <c r="AK29" s="86">
        <f t="shared" ca="1" si="25"/>
        <v>14.903395291410316</v>
      </c>
      <c r="AL29" s="87">
        <f t="shared" ca="1" si="25"/>
        <v>8.1721257797410694</v>
      </c>
    </row>
    <row r="30" spans="2:38" s="15" customFormat="1">
      <c r="B30" s="28" t="s">
        <v>15</v>
      </c>
      <c r="C30" s="83">
        <v>2435.7840000000001</v>
      </c>
      <c r="D30" s="84">
        <v>3492.5339999999997</v>
      </c>
      <c r="E30" s="84">
        <v>3179.0639999999999</v>
      </c>
      <c r="F30" s="84">
        <v>3580.5540000000001</v>
      </c>
      <c r="G30" s="84">
        <v>4145.6028371296052</v>
      </c>
      <c r="H30" s="72">
        <v>4988.7998630339198</v>
      </c>
      <c r="I30" s="83">
        <v>17396.399999999994</v>
      </c>
      <c r="J30" s="84">
        <v>24379.5</v>
      </c>
      <c r="K30" s="84">
        <v>21126.099999999995</v>
      </c>
      <c r="L30" s="84">
        <v>37483.700000000012</v>
      </c>
      <c r="M30" s="84">
        <v>57471.197481849944</v>
      </c>
      <c r="N30" s="72">
        <v>67158.043119291484</v>
      </c>
      <c r="O30" s="83">
        <v>213715.10000000009</v>
      </c>
      <c r="P30" s="84">
        <v>258695.09999999957</v>
      </c>
      <c r="Q30" s="84">
        <v>336865.90000000031</v>
      </c>
      <c r="R30" s="84">
        <v>335435.80000000028</v>
      </c>
      <c r="S30" s="84">
        <v>379501.98061056598</v>
      </c>
      <c r="T30" s="72">
        <v>415479.24760657968</v>
      </c>
      <c r="U30" s="83">
        <v>233156.00000000003</v>
      </c>
      <c r="V30" s="84">
        <v>231654.99999999997</v>
      </c>
      <c r="W30" s="84">
        <v>264151.5</v>
      </c>
      <c r="X30" s="84">
        <v>262362.3</v>
      </c>
      <c r="Y30" s="84">
        <v>286526.80160622718</v>
      </c>
      <c r="Z30" s="72">
        <v>291917.84671798279</v>
      </c>
      <c r="AA30" s="83">
        <v>42577.599999999969</v>
      </c>
      <c r="AB30" s="84">
        <v>43889.700000000012</v>
      </c>
      <c r="AC30" s="84">
        <v>42671.20000000007</v>
      </c>
      <c r="AD30" s="84">
        <v>69974.299999999872</v>
      </c>
      <c r="AE30" s="84">
        <v>97494.55367597533</v>
      </c>
      <c r="AF30" s="72">
        <v>110622.14698653785</v>
      </c>
      <c r="AG30" s="83">
        <f t="shared" ref="AG30:AL32" ca="1" si="26">SUMIF($B$8:$AF$59,AG$8,$B30:$AF30)</f>
        <v>509280.88400000008</v>
      </c>
      <c r="AH30" s="84">
        <f t="shared" ca="1" si="26"/>
        <v>562111.83399999957</v>
      </c>
      <c r="AI30" s="84">
        <f t="shared" ca="1" si="26"/>
        <v>667993.76400000032</v>
      </c>
      <c r="AJ30" s="84">
        <f t="shared" ca="1" si="26"/>
        <v>708836.6540000001</v>
      </c>
      <c r="AK30" s="84">
        <f t="shared" ca="1" si="26"/>
        <v>825140.136211748</v>
      </c>
      <c r="AL30" s="72">
        <f t="shared" ca="1" si="26"/>
        <v>890166.08429342578</v>
      </c>
    </row>
    <row r="31" spans="2:38" s="15" customFormat="1">
      <c r="B31" s="28" t="s">
        <v>4</v>
      </c>
      <c r="C31" s="83">
        <v>2817.9530000000004</v>
      </c>
      <c r="D31" s="84">
        <v>3996.0659999999998</v>
      </c>
      <c r="E31" s="84">
        <v>3886.5909999999999</v>
      </c>
      <c r="F31" s="84">
        <v>4568.49</v>
      </c>
      <c r="G31" s="84">
        <v>4913.7882380837727</v>
      </c>
      <c r="H31" s="72">
        <v>5859.5987169511818</v>
      </c>
      <c r="I31" s="83">
        <v>10814.399999999994</v>
      </c>
      <c r="J31" s="84">
        <v>22297.300000000003</v>
      </c>
      <c r="K31" s="84">
        <v>18035.499999999993</v>
      </c>
      <c r="L31" s="84">
        <v>21504.000000000011</v>
      </c>
      <c r="M31" s="84">
        <v>36781.436677208017</v>
      </c>
      <c r="N31" s="72">
        <v>42810.890220095265</v>
      </c>
      <c r="O31" s="83">
        <v>167060.60000000006</v>
      </c>
      <c r="P31" s="84">
        <v>209872.59999999954</v>
      </c>
      <c r="Q31" s="84">
        <v>231377.00000000032</v>
      </c>
      <c r="R31" s="84">
        <v>265060.50000000023</v>
      </c>
      <c r="S31" s="84">
        <v>291410.44036389579</v>
      </c>
      <c r="T31" s="72">
        <v>327406.49107060576</v>
      </c>
      <c r="U31" s="83">
        <v>152860.10000000003</v>
      </c>
      <c r="V31" s="84">
        <v>195311.69999999995</v>
      </c>
      <c r="W31" s="84">
        <v>177837.4</v>
      </c>
      <c r="X31" s="84">
        <v>185335</v>
      </c>
      <c r="Y31" s="84">
        <v>202188.12803350965</v>
      </c>
      <c r="Z31" s="72">
        <v>211427.68958521314</v>
      </c>
      <c r="AA31" s="83">
        <v>6866.0999999999676</v>
      </c>
      <c r="AB31" s="84">
        <v>14499.100000000015</v>
      </c>
      <c r="AC31" s="84">
        <v>13334.900000000071</v>
      </c>
      <c r="AD31" s="84">
        <v>41876.299999999872</v>
      </c>
      <c r="AE31" s="84">
        <v>61872.897350906955</v>
      </c>
      <c r="AF31" s="72">
        <v>66072.916384470213</v>
      </c>
      <c r="AG31" s="83">
        <f t="shared" ca="1" si="26"/>
        <v>340419.15300000005</v>
      </c>
      <c r="AH31" s="84">
        <f t="shared" ca="1" si="26"/>
        <v>445976.76599999954</v>
      </c>
      <c r="AI31" s="84">
        <f t="shared" ca="1" si="26"/>
        <v>444471.39100000035</v>
      </c>
      <c r="AJ31" s="84">
        <f t="shared" ca="1" si="26"/>
        <v>518344.2900000001</v>
      </c>
      <c r="AK31" s="84">
        <f t="shared" ca="1" si="26"/>
        <v>597166.69066360418</v>
      </c>
      <c r="AL31" s="72">
        <f t="shared" ca="1" si="26"/>
        <v>653577.58597733546</v>
      </c>
    </row>
    <row r="32" spans="2:38" s="15" customFormat="1">
      <c r="B32" s="28" t="s">
        <v>16</v>
      </c>
      <c r="C32" s="83">
        <v>2134.8820000000005</v>
      </c>
      <c r="D32" s="84">
        <v>3025.1219999999998</v>
      </c>
      <c r="E32" s="84">
        <v>2926.9749999999999</v>
      </c>
      <c r="F32" s="84">
        <v>3414.4059999999999</v>
      </c>
      <c r="G32" s="84">
        <v>3675.5136020866621</v>
      </c>
      <c r="H32" s="72">
        <v>4382.9798402794841</v>
      </c>
      <c r="I32" s="83">
        <v>8226.7999999999956</v>
      </c>
      <c r="J32" s="84">
        <v>17434.800000000007</v>
      </c>
      <c r="K32" s="84">
        <v>13889.86626809804</v>
      </c>
      <c r="L32" s="84">
        <v>17246.500000000011</v>
      </c>
      <c r="M32" s="84">
        <v>29381.916985586919</v>
      </c>
      <c r="N32" s="72">
        <v>34171.328618188956</v>
      </c>
      <c r="O32" s="83">
        <v>162624.89789615275</v>
      </c>
      <c r="P32" s="84">
        <v>169602.89999999953</v>
      </c>
      <c r="Q32" s="84">
        <v>171213.50000000035</v>
      </c>
      <c r="R32" s="84">
        <v>213324.50000000023</v>
      </c>
      <c r="S32" s="84">
        <v>227097.32627301413</v>
      </c>
      <c r="T32" s="72">
        <v>256351.16354220477</v>
      </c>
      <c r="U32" s="83">
        <v>128706.49118442291</v>
      </c>
      <c r="V32" s="84">
        <v>139772.91335536991</v>
      </c>
      <c r="W32" s="84">
        <v>154197.4</v>
      </c>
      <c r="X32" s="84">
        <v>155731.6</v>
      </c>
      <c r="Y32" s="84">
        <v>170693.29553120246</v>
      </c>
      <c r="Z32" s="72">
        <v>178661.36384565168</v>
      </c>
      <c r="AA32" s="83">
        <v>15210.124617201083</v>
      </c>
      <c r="AB32" s="84">
        <v>23776.434909004991</v>
      </c>
      <c r="AC32" s="84">
        <v>38096.70000000007</v>
      </c>
      <c r="AD32" s="84">
        <v>40938.55421634356</v>
      </c>
      <c r="AE32" s="84">
        <v>50119.897939978517</v>
      </c>
      <c r="AF32" s="72">
        <v>59520.548013237138</v>
      </c>
      <c r="AG32" s="83">
        <f t="shared" ca="1" si="26"/>
        <v>316903.19569777674</v>
      </c>
      <c r="AH32" s="84">
        <f t="shared" ca="1" si="26"/>
        <v>353612.17026437441</v>
      </c>
      <c r="AI32" s="84">
        <f t="shared" ca="1" si="26"/>
        <v>380324.44126809842</v>
      </c>
      <c r="AJ32" s="84">
        <f t="shared" ca="1" si="26"/>
        <v>430655.56021634385</v>
      </c>
      <c r="AK32" s="84">
        <f t="shared" ca="1" si="26"/>
        <v>480967.95033186872</v>
      </c>
      <c r="AL32" s="72">
        <f t="shared" ca="1" si="26"/>
        <v>533087.38385956199</v>
      </c>
    </row>
    <row r="33" spans="2:38" s="17" customFormat="1">
      <c r="B33" s="88" t="s">
        <v>35</v>
      </c>
      <c r="C33" s="85"/>
      <c r="D33" s="86">
        <f t="shared" ref="D33:H33" si="27">IF(AND(C32&lt;0,D32&gt;0),"LP",IF(AND(C32&gt;0,D32&lt;0),"PL",IF(OR(C32&lt;0,D32&lt;0),"Loss",IF(ISERROR((+D32/C32-1)*100),"NA",(+D32/C32-1)*100))))</f>
        <v>41.699728603267026</v>
      </c>
      <c r="E33" s="86">
        <f t="shared" si="27"/>
        <v>-3.2443980771684533</v>
      </c>
      <c r="F33" s="86">
        <f t="shared" si="27"/>
        <v>16.653063316222383</v>
      </c>
      <c r="G33" s="86">
        <f t="shared" si="27"/>
        <v>7.6472335769870892</v>
      </c>
      <c r="H33" s="87">
        <f t="shared" si="27"/>
        <v>19.248091961656179</v>
      </c>
      <c r="I33" s="85"/>
      <c r="J33" s="86">
        <f t="shared" ref="J33:N33" si="28">IF(AND(I32&lt;0,J32&gt;0),"LP",IF(AND(I32&gt;0,J32&lt;0),"PL",IF(OR(I32&lt;0,J32&lt;0),"Loss",IF(ISERROR((+J32/I32-1)*100),"NA",(+J32/I32-1)*100))))</f>
        <v>111.92687314630251</v>
      </c>
      <c r="K33" s="86">
        <f t="shared" si="28"/>
        <v>-20.332517332587496</v>
      </c>
      <c r="L33" s="86">
        <f t="shared" si="28"/>
        <v>24.166062272402279</v>
      </c>
      <c r="M33" s="86">
        <f t="shared" si="28"/>
        <v>70.364520253888614</v>
      </c>
      <c r="N33" s="87">
        <f t="shared" si="28"/>
        <v>16.300541707171277</v>
      </c>
      <c r="O33" s="85"/>
      <c r="P33" s="86">
        <f t="shared" ref="P33:T33" si="29">IF(AND(O32&lt;0,P32&gt;0),"LP",IF(AND(O32&gt;0,P32&lt;0),"PL",IF(OR(O32&lt;0,P32&lt;0),"Loss",IF(ISERROR((+P32/O32-1)*100),"NA",(+P32/O32-1)*100))))</f>
        <v>4.2908571775416071</v>
      </c>
      <c r="Q33" s="86">
        <f t="shared" si="29"/>
        <v>0.94962998863865611</v>
      </c>
      <c r="R33" s="86">
        <f t="shared" si="29"/>
        <v>24.595607238915029</v>
      </c>
      <c r="S33" s="86">
        <f t="shared" si="29"/>
        <v>6.4562796458043303</v>
      </c>
      <c r="T33" s="87">
        <f t="shared" si="29"/>
        <v>12.881629981861597</v>
      </c>
      <c r="U33" s="85"/>
      <c r="V33" s="86">
        <f t="shared" ref="V33:Z33" si="30">IF(AND(U32&lt;0,V32&gt;0),"LP",IF(AND(U32&gt;0,V32&lt;0),"PL",IF(OR(U32&lt;0,V32&lt;0),"Loss",IF(ISERROR((+V32/U32-1)*100),"NA",(+V32/U32-1)*100))))</f>
        <v>8.5981849626294071</v>
      </c>
      <c r="W33" s="86">
        <f t="shared" si="30"/>
        <v>10.319944185434625</v>
      </c>
      <c r="X33" s="86">
        <f t="shared" si="30"/>
        <v>0.99495841045309508</v>
      </c>
      <c r="Y33" s="86">
        <f t="shared" si="30"/>
        <v>9.6073600548652003</v>
      </c>
      <c r="Z33" s="87">
        <f t="shared" si="30"/>
        <v>4.6680616773215222</v>
      </c>
      <c r="AA33" s="85"/>
      <c r="AB33" s="86">
        <f t="shared" ref="AB33:AF33" si="31">IF(AND(AA32&lt;0,AB32&gt;0),"LP",IF(AND(AA32&gt;0,AB32&lt;0),"PL",IF(OR(AA32&lt;0,AB32&lt;0),"Loss",IF(ISERROR((+AB32/AA32-1)*100),"NA",(+AB32/AA32-1)*100))))</f>
        <v>56.319790319905039</v>
      </c>
      <c r="AC33" s="86">
        <f t="shared" si="31"/>
        <v>60.228815403992627</v>
      </c>
      <c r="AD33" s="86">
        <f t="shared" si="31"/>
        <v>7.4595810564786147</v>
      </c>
      <c r="AE33" s="86">
        <f t="shared" si="31"/>
        <v>22.427132319122212</v>
      </c>
      <c r="AF33" s="87">
        <f t="shared" si="31"/>
        <v>18.756323256117646</v>
      </c>
      <c r="AG33" s="85"/>
      <c r="AH33" s="86">
        <f t="shared" ref="AH33:AL33" ca="1" si="32">IF(AND(AG32&lt;0,AH32&gt;0),"LP",IF(AND(AG32&gt;0,AH32&lt;0),"PL",IF(OR(AG32&lt;0,AH32&lt;0),"Loss",IF(ISERROR((+AH32/AG32-1)*100),"NA",(+AH32/AG32-1)*100))))</f>
        <v>11.583655534230131</v>
      </c>
      <c r="AI33" s="86">
        <f t="shared" ca="1" si="32"/>
        <v>7.5541152850460147</v>
      </c>
      <c r="AJ33" s="86">
        <f t="shared" ca="1" si="32"/>
        <v>13.233732436555655</v>
      </c>
      <c r="AK33" s="86">
        <f t="shared" ca="1" si="32"/>
        <v>11.682744811247758</v>
      </c>
      <c r="AL33" s="87">
        <f t="shared" ca="1" si="32"/>
        <v>10.836363107298673</v>
      </c>
    </row>
    <row r="34" spans="2:38" s="15" customFormat="1">
      <c r="B34" s="28" t="s">
        <v>0</v>
      </c>
      <c r="C34" s="83">
        <v>298.50400000000002</v>
      </c>
      <c r="D34" s="84">
        <v>897.78800000000001</v>
      </c>
      <c r="E34" s="84">
        <v>890.87099999999998</v>
      </c>
      <c r="F34" s="84">
        <v>890.87099999999998</v>
      </c>
      <c r="G34" s="84">
        <v>890.87099999999998</v>
      </c>
      <c r="H34" s="72">
        <v>890.87099999999998</v>
      </c>
      <c r="I34" s="83">
        <v>16423.3</v>
      </c>
      <c r="J34" s="84">
        <v>16396.7</v>
      </c>
      <c r="K34" s="84">
        <v>16405.400000000001</v>
      </c>
      <c r="L34" s="84">
        <v>16412.2</v>
      </c>
      <c r="M34" s="84">
        <v>16412.2</v>
      </c>
      <c r="N34" s="72">
        <v>16412.2</v>
      </c>
      <c r="O34" s="83">
        <v>96966.699999998804</v>
      </c>
      <c r="P34" s="84">
        <v>96966.700000000201</v>
      </c>
      <c r="Q34" s="84">
        <v>96966.700000000201</v>
      </c>
      <c r="R34" s="84">
        <v>96966.7</v>
      </c>
      <c r="S34" s="84">
        <v>96966.7</v>
      </c>
      <c r="T34" s="72">
        <v>96966.7</v>
      </c>
      <c r="U34" s="83">
        <v>52315.9</v>
      </c>
      <c r="V34" s="84">
        <v>69754.5</v>
      </c>
      <c r="W34" s="84">
        <v>69754.5</v>
      </c>
      <c r="X34" s="84">
        <v>93006</v>
      </c>
      <c r="Y34" s="84">
        <v>93006</v>
      </c>
      <c r="Z34" s="72">
        <v>93006</v>
      </c>
      <c r="AA34" s="83">
        <v>3195.6</v>
      </c>
      <c r="AB34" s="84">
        <v>3195.6</v>
      </c>
      <c r="AC34" s="84">
        <v>3195.6</v>
      </c>
      <c r="AD34" s="84">
        <v>3195.6</v>
      </c>
      <c r="AE34" s="84">
        <v>3195.6</v>
      </c>
      <c r="AF34" s="72">
        <v>3195.6</v>
      </c>
      <c r="AG34" s="83">
        <f t="shared" ref="AG34:AL39" ca="1" si="33">SUMIF($B$8:$AF$59,AG$8,$B34:$AF34)</f>
        <v>169200.00399999882</v>
      </c>
      <c r="AH34" s="84">
        <f t="shared" ca="1" si="33"/>
        <v>187211.2880000002</v>
      </c>
      <c r="AI34" s="84">
        <f t="shared" ca="1" si="33"/>
        <v>187213.0710000002</v>
      </c>
      <c r="AJ34" s="84">
        <f t="shared" ca="1" si="33"/>
        <v>210471.37100000001</v>
      </c>
      <c r="AK34" s="84">
        <f t="shared" ca="1" si="33"/>
        <v>210471.37100000001</v>
      </c>
      <c r="AL34" s="72">
        <f t="shared" ca="1" si="33"/>
        <v>210471.37100000001</v>
      </c>
    </row>
    <row r="35" spans="2:38" s="15" customFormat="1">
      <c r="B35" s="28" t="s">
        <v>1</v>
      </c>
      <c r="C35" s="83">
        <v>5314.0169999999998</v>
      </c>
      <c r="D35" s="84">
        <v>7019.6720000000005</v>
      </c>
      <c r="E35" s="84">
        <v>7844.6450000000004</v>
      </c>
      <c r="F35" s="84">
        <v>9481.8709999999992</v>
      </c>
      <c r="G35" s="84">
        <v>11319.627801043331</v>
      </c>
      <c r="H35" s="72">
        <v>13511.117721183073</v>
      </c>
      <c r="I35" s="83">
        <v>145070</v>
      </c>
      <c r="J35" s="84">
        <v>174149</v>
      </c>
      <c r="K35" s="84">
        <v>186288.1</v>
      </c>
      <c r="L35" s="84">
        <v>208317.40000000002</v>
      </c>
      <c r="M35" s="84">
        <v>233086.81698558692</v>
      </c>
      <c r="N35" s="72">
        <v>262153.64560377586</v>
      </c>
      <c r="O35" s="83">
        <v>1257384.6999999988</v>
      </c>
      <c r="P35" s="84">
        <v>1353737.4000000001</v>
      </c>
      <c r="Q35" s="84">
        <v>1470231.7000000002</v>
      </c>
      <c r="R35" s="84">
        <v>1607092.7</v>
      </c>
      <c r="S35" s="84">
        <v>1732822.7930319128</v>
      </c>
      <c r="T35" s="72">
        <v>1879360.1465099277</v>
      </c>
      <c r="U35" s="83">
        <v>699360.70000000007</v>
      </c>
      <c r="V35" s="84">
        <v>762471.3</v>
      </c>
      <c r="W35" s="84">
        <v>830145.1</v>
      </c>
      <c r="X35" s="84">
        <v>870486</v>
      </c>
      <c r="Y35" s="84">
        <v>913002.7183312024</v>
      </c>
      <c r="Z35" s="72">
        <v>958059.85890085413</v>
      </c>
      <c r="AA35" s="83">
        <v>208222.6</v>
      </c>
      <c r="AB35" s="84">
        <v>224415.6</v>
      </c>
      <c r="AC35" s="84">
        <v>287874.3</v>
      </c>
      <c r="AD35" s="84">
        <v>323552.89999999997</v>
      </c>
      <c r="AE35" s="84">
        <v>357669.64245930401</v>
      </c>
      <c r="AF35" s="72">
        <v>398058.0382621577</v>
      </c>
      <c r="AG35" s="83">
        <f t="shared" ca="1" si="33"/>
        <v>2315352.0169999991</v>
      </c>
      <c r="AH35" s="84">
        <f t="shared" ca="1" si="33"/>
        <v>2521792.9720000005</v>
      </c>
      <c r="AI35" s="84">
        <f t="shared" ca="1" si="33"/>
        <v>2782383.8450000002</v>
      </c>
      <c r="AJ35" s="84">
        <f t="shared" ca="1" si="33"/>
        <v>3018930.8709999998</v>
      </c>
      <c r="AK35" s="84">
        <f t="shared" ca="1" si="33"/>
        <v>3247901.5986090498</v>
      </c>
      <c r="AL35" s="72">
        <f t="shared" ca="1" si="33"/>
        <v>3511142.806997898</v>
      </c>
    </row>
    <row r="36" spans="2:38" s="15" customFormat="1">
      <c r="B36" s="28" t="s">
        <v>17</v>
      </c>
      <c r="C36" s="83">
        <v>0</v>
      </c>
      <c r="D36" s="84">
        <v>0</v>
      </c>
      <c r="E36" s="84">
        <v>0</v>
      </c>
      <c r="F36" s="84">
        <v>0</v>
      </c>
      <c r="G36" s="84">
        <v>0</v>
      </c>
      <c r="H36" s="72">
        <v>0</v>
      </c>
      <c r="I36" s="83">
        <v>86851.700000000012</v>
      </c>
      <c r="J36" s="84">
        <v>90246.2</v>
      </c>
      <c r="K36" s="84">
        <v>248172.2</v>
      </c>
      <c r="L36" s="84">
        <v>313266.09999999998</v>
      </c>
      <c r="M36" s="84">
        <v>368266.1</v>
      </c>
      <c r="N36" s="72">
        <v>413266.1</v>
      </c>
      <c r="O36" s="83">
        <v>2316424.7000000007</v>
      </c>
      <c r="P36" s="84">
        <v>2347201.5</v>
      </c>
      <c r="Q36" s="84">
        <v>2210923.7000000002</v>
      </c>
      <c r="R36" s="84">
        <v>2350403</v>
      </c>
      <c r="S36" s="84">
        <v>2299997.5491843717</v>
      </c>
      <c r="T36" s="72">
        <v>2357685.509202078</v>
      </c>
      <c r="U36" s="83">
        <v>1432103.2999999998</v>
      </c>
      <c r="V36" s="84">
        <v>1346652.7</v>
      </c>
      <c r="W36" s="84">
        <v>1265949</v>
      </c>
      <c r="X36" s="84">
        <v>1354522.3</v>
      </c>
      <c r="Y36" s="84">
        <v>1282142.8821047673</v>
      </c>
      <c r="Z36" s="72">
        <v>1230837.9717773155</v>
      </c>
      <c r="AA36" s="83">
        <v>446706.4</v>
      </c>
      <c r="AB36" s="84">
        <v>475900</v>
      </c>
      <c r="AC36" s="84">
        <v>489744.30000000005</v>
      </c>
      <c r="AD36" s="84">
        <v>494798.1</v>
      </c>
      <c r="AE36" s="84">
        <v>639747.74728168291</v>
      </c>
      <c r="AF36" s="72">
        <v>733462.53764660843</v>
      </c>
      <c r="AG36" s="83">
        <f t="shared" ca="1" si="33"/>
        <v>4282086.1000000006</v>
      </c>
      <c r="AH36" s="84">
        <f t="shared" ca="1" si="33"/>
        <v>4260000.4000000004</v>
      </c>
      <c r="AI36" s="84">
        <f t="shared" ca="1" si="33"/>
        <v>4214789.2</v>
      </c>
      <c r="AJ36" s="84">
        <f t="shared" ca="1" si="33"/>
        <v>4512989.5</v>
      </c>
      <c r="AK36" s="84">
        <f t="shared" ca="1" si="33"/>
        <v>4590154.2785708215</v>
      </c>
      <c r="AL36" s="72">
        <f t="shared" ca="1" si="33"/>
        <v>4735252.1186260022</v>
      </c>
    </row>
    <row r="37" spans="2:38" s="15" customFormat="1">
      <c r="B37" s="28" t="s">
        <v>18</v>
      </c>
      <c r="C37" s="83">
        <v>452.28199999999998</v>
      </c>
      <c r="D37" s="84">
        <v>2326.386</v>
      </c>
      <c r="E37" s="84">
        <v>644.89700000000005</v>
      </c>
      <c r="F37" s="84">
        <v>1852.134</v>
      </c>
      <c r="G37" s="84">
        <v>3778.1055570433314</v>
      </c>
      <c r="H37" s="72">
        <v>6047.3912851830737</v>
      </c>
      <c r="I37" s="83">
        <v>11634.1</v>
      </c>
      <c r="J37" s="84">
        <v>25264.6</v>
      </c>
      <c r="K37" s="84">
        <v>50850.3</v>
      </c>
      <c r="L37" s="84">
        <v>52956.800000000003</v>
      </c>
      <c r="M37" s="84">
        <v>31808.006679728216</v>
      </c>
      <c r="N37" s="72">
        <v>16498.032876621957</v>
      </c>
      <c r="O37" s="83">
        <v>43878</v>
      </c>
      <c r="P37" s="84">
        <v>44580.800000000003</v>
      </c>
      <c r="Q37" s="84">
        <v>49485.3</v>
      </c>
      <c r="R37" s="84">
        <v>68473.399999999994</v>
      </c>
      <c r="S37" s="84">
        <v>36801.237727496977</v>
      </c>
      <c r="T37" s="72">
        <v>43664.758142094797</v>
      </c>
      <c r="U37" s="83">
        <v>53587.100000000006</v>
      </c>
      <c r="V37" s="84">
        <v>50481.8</v>
      </c>
      <c r="W37" s="84">
        <v>73845.799999999988</v>
      </c>
      <c r="X37" s="84">
        <v>76768.699999999983</v>
      </c>
      <c r="Y37" s="84">
        <v>118083.96705373793</v>
      </c>
      <c r="Z37" s="72">
        <v>177616.32117566009</v>
      </c>
      <c r="AA37" s="83">
        <v>63702.1</v>
      </c>
      <c r="AB37" s="84">
        <v>70512.2</v>
      </c>
      <c r="AC37" s="84">
        <v>123561.29999999999</v>
      </c>
      <c r="AD37" s="84">
        <v>106298</v>
      </c>
      <c r="AE37" s="84">
        <v>123873.26600362663</v>
      </c>
      <c r="AF37" s="72">
        <v>146513.26462109076</v>
      </c>
      <c r="AG37" s="83">
        <f t="shared" ca="1" si="33"/>
        <v>173253.58199999999</v>
      </c>
      <c r="AH37" s="84">
        <f t="shared" ca="1" si="33"/>
        <v>193165.78599999999</v>
      </c>
      <c r="AI37" s="84">
        <f t="shared" ca="1" si="33"/>
        <v>298387.59699999995</v>
      </c>
      <c r="AJ37" s="84">
        <f t="shared" ca="1" si="33"/>
        <v>306349.03399999999</v>
      </c>
      <c r="AK37" s="84">
        <f t="shared" ca="1" si="33"/>
        <v>314344.58302163309</v>
      </c>
      <c r="AL37" s="72">
        <f t="shared" ca="1" si="33"/>
        <v>390339.76810065063</v>
      </c>
    </row>
    <row r="38" spans="2:38" s="15" customFormat="1">
      <c r="B38" s="28" t="s">
        <v>19</v>
      </c>
      <c r="C38" s="83">
        <v>-452.28199999999998</v>
      </c>
      <c r="D38" s="84">
        <v>-2326.386</v>
      </c>
      <c r="E38" s="84">
        <v>-644.89700000000005</v>
      </c>
      <c r="F38" s="84">
        <v>-1852.134</v>
      </c>
      <c r="G38" s="84">
        <v>-3778.1055570433314</v>
      </c>
      <c r="H38" s="72">
        <v>-6047.3912851830737</v>
      </c>
      <c r="I38" s="83">
        <v>75217.600000000006</v>
      </c>
      <c r="J38" s="84">
        <v>64981.599999999999</v>
      </c>
      <c r="K38" s="84">
        <v>197321.90000000002</v>
      </c>
      <c r="L38" s="84">
        <v>260309.3</v>
      </c>
      <c r="M38" s="84">
        <v>336458.09332027176</v>
      </c>
      <c r="N38" s="72">
        <v>396768.06712337804</v>
      </c>
      <c r="O38" s="83">
        <v>2272546.7000000007</v>
      </c>
      <c r="P38" s="84">
        <v>2302620.7000000002</v>
      </c>
      <c r="Q38" s="84">
        <v>2161438.4000000004</v>
      </c>
      <c r="R38" s="84">
        <v>2281929.6</v>
      </c>
      <c r="S38" s="84">
        <v>2263196.3114568749</v>
      </c>
      <c r="T38" s="72">
        <v>2314020.7510599834</v>
      </c>
      <c r="U38" s="83">
        <v>1378516.1999999997</v>
      </c>
      <c r="V38" s="84">
        <v>1296170.8999999999</v>
      </c>
      <c r="W38" s="84">
        <v>1192103.2</v>
      </c>
      <c r="X38" s="84">
        <v>1271671</v>
      </c>
      <c r="Y38" s="84">
        <v>1157976.3150510292</v>
      </c>
      <c r="Z38" s="72">
        <v>1047139.0506016555</v>
      </c>
      <c r="AA38" s="83">
        <v>383004.30000000005</v>
      </c>
      <c r="AB38" s="84">
        <v>405387.8</v>
      </c>
      <c r="AC38" s="84">
        <v>366183.00000000006</v>
      </c>
      <c r="AD38" s="84">
        <v>388500.1</v>
      </c>
      <c r="AE38" s="84">
        <v>515874.48127805628</v>
      </c>
      <c r="AF38" s="72">
        <v>586949.2730255177</v>
      </c>
      <c r="AG38" s="83">
        <f t="shared" ca="1" si="33"/>
        <v>4108832.5180000002</v>
      </c>
      <c r="AH38" s="84">
        <f t="shared" ca="1" si="33"/>
        <v>4066834.6140000001</v>
      </c>
      <c r="AI38" s="84">
        <f t="shared" ca="1" si="33"/>
        <v>3916401.6030000001</v>
      </c>
      <c r="AJ38" s="84">
        <f t="shared" ca="1" si="33"/>
        <v>4200557.8660000004</v>
      </c>
      <c r="AK38" s="84">
        <f t="shared" ca="1" si="33"/>
        <v>4269727.0955491886</v>
      </c>
      <c r="AL38" s="72">
        <f t="shared" ca="1" si="33"/>
        <v>4338829.7505253516</v>
      </c>
    </row>
    <row r="39" spans="2:38" s="15" customFormat="1">
      <c r="B39" s="28" t="s">
        <v>25</v>
      </c>
      <c r="C39" s="83">
        <v>2879.0069999999996</v>
      </c>
      <c r="D39" s="84">
        <v>7768.8540000000003</v>
      </c>
      <c r="E39" s="84">
        <v>-312.28700000000043</v>
      </c>
      <c r="F39" s="84">
        <v>2869.0349999999999</v>
      </c>
      <c r="G39" s="84">
        <v>3000.8229571324946</v>
      </c>
      <c r="H39" s="72">
        <v>3588.9767943622219</v>
      </c>
      <c r="I39" s="83">
        <v>32644.199999999997</v>
      </c>
      <c r="J39" s="84">
        <v>6579.6000000000022</v>
      </c>
      <c r="K39" s="84">
        <v>-21520.399999999998</v>
      </c>
      <c r="L39" s="84">
        <v>-17991.400000000001</v>
      </c>
      <c r="M39" s="84">
        <v>-51031.03251562985</v>
      </c>
      <c r="N39" s="72">
        <v>-31042.820903910033</v>
      </c>
      <c r="O39" s="83">
        <v>-35992.999999999651</v>
      </c>
      <c r="P39" s="84">
        <v>101923.49999999924</v>
      </c>
      <c r="Q39" s="84">
        <v>383041.70000000071</v>
      </c>
      <c r="R39" s="84">
        <v>41761.299999999872</v>
      </c>
      <c r="S39" s="84">
        <v>204909.91495424055</v>
      </c>
      <c r="T39" s="72">
        <v>142650.9060896798</v>
      </c>
      <c r="U39" s="83">
        <v>199486</v>
      </c>
      <c r="V39" s="84">
        <v>181573.00000000006</v>
      </c>
      <c r="W39" s="84">
        <v>319602.39999999997</v>
      </c>
      <c r="X39" s="84">
        <v>258857.60000000006</v>
      </c>
      <c r="Y39" s="84">
        <v>330917.81572168833</v>
      </c>
      <c r="Z39" s="72">
        <v>329930.31285814336</v>
      </c>
      <c r="AA39" s="83">
        <v>50093.299999999996</v>
      </c>
      <c r="AB39" s="84">
        <v>-5751.3000000000029</v>
      </c>
      <c r="AC39" s="84">
        <v>-4968.8000000000029</v>
      </c>
      <c r="AD39" s="84">
        <v>-7366.4000000000087</v>
      </c>
      <c r="AE39" s="84">
        <v>-89082.138048065564</v>
      </c>
      <c r="AF39" s="72">
        <v>-23244.347654922371</v>
      </c>
      <c r="AG39" s="83">
        <f t="shared" ca="1" si="33"/>
        <v>249109.50700000033</v>
      </c>
      <c r="AH39" s="84">
        <f t="shared" ca="1" si="33"/>
        <v>292093.65399999934</v>
      </c>
      <c r="AI39" s="84">
        <f t="shared" ca="1" si="33"/>
        <v>675842.61300000059</v>
      </c>
      <c r="AJ39" s="84">
        <f t="shared" ca="1" si="33"/>
        <v>278130.13499999989</v>
      </c>
      <c r="AK39" s="84">
        <f t="shared" ca="1" si="33"/>
        <v>398715.38306936598</v>
      </c>
      <c r="AL39" s="72">
        <f t="shared" ca="1" si="33"/>
        <v>421883.02718335297</v>
      </c>
    </row>
    <row r="40" spans="2:38" s="5" customFormat="1" ht="12.75">
      <c r="B40" s="30" t="s">
        <v>20</v>
      </c>
      <c r="C40" s="66"/>
      <c r="D40" s="67"/>
      <c r="E40" s="67"/>
      <c r="F40" s="67"/>
      <c r="G40" s="67"/>
      <c r="H40" s="68"/>
      <c r="I40" s="66"/>
      <c r="J40" s="67"/>
      <c r="K40" s="67"/>
      <c r="L40" s="67"/>
      <c r="M40" s="67"/>
      <c r="N40" s="68"/>
      <c r="O40" s="66"/>
      <c r="P40" s="67"/>
      <c r="Q40" s="67"/>
      <c r="R40" s="67"/>
      <c r="S40" s="67"/>
      <c r="T40" s="68"/>
      <c r="U40" s="66"/>
      <c r="V40" s="67"/>
      <c r="W40" s="67"/>
      <c r="X40" s="67"/>
      <c r="Y40" s="67"/>
      <c r="Z40" s="68"/>
      <c r="AA40" s="66"/>
      <c r="AB40" s="67"/>
      <c r="AC40" s="67"/>
      <c r="AD40" s="67"/>
      <c r="AE40" s="67"/>
      <c r="AF40" s="68"/>
      <c r="AG40" s="66"/>
      <c r="AH40" s="67"/>
      <c r="AI40" s="67"/>
      <c r="AJ40" s="67"/>
      <c r="AK40" s="67"/>
      <c r="AL40" s="68"/>
    </row>
    <row r="41" spans="2:38" s="17" customFormat="1">
      <c r="B41" s="27" t="s">
        <v>21</v>
      </c>
      <c r="C41" s="117">
        <v>7.151937662476886</v>
      </c>
      <c r="D41" s="118">
        <v>3.3695282182430595</v>
      </c>
      <c r="E41" s="118">
        <v>3.2855205748082494</v>
      </c>
      <c r="F41" s="118">
        <v>3.8326603963985808</v>
      </c>
      <c r="G41" s="118">
        <v>4.1257528891238602</v>
      </c>
      <c r="H41" s="119">
        <v>4.9198815993331069</v>
      </c>
      <c r="I41" s="117">
        <v>5.0163414634146317</v>
      </c>
      <c r="J41" s="118">
        <v>10.630975609756101</v>
      </c>
      <c r="K41" s="118">
        <v>8.4694306512792927</v>
      </c>
      <c r="L41" s="118">
        <v>10.516158536585372</v>
      </c>
      <c r="M41" s="118">
        <v>17.904885426926825</v>
      </c>
      <c r="N41" s="119">
        <v>20.823478743564262</v>
      </c>
      <c r="O41" s="117">
        <v>16.771210930778789</v>
      </c>
      <c r="P41" s="118">
        <v>17.490839638762502</v>
      </c>
      <c r="Q41" s="118">
        <v>17.656937897236887</v>
      </c>
      <c r="R41" s="118">
        <v>21.99976899286046</v>
      </c>
      <c r="S41" s="118">
        <v>23.420135600470484</v>
      </c>
      <c r="T41" s="119">
        <v>26.437030809773333</v>
      </c>
      <c r="U41" s="117">
        <v>18.451344311828226</v>
      </c>
      <c r="V41" s="118">
        <v>15.028375949440925</v>
      </c>
      <c r="W41" s="118">
        <v>16.579295959400511</v>
      </c>
      <c r="X41" s="118">
        <v>16.744253058942434</v>
      </c>
      <c r="Y41" s="118">
        <v>18.352933738812812</v>
      </c>
      <c r="Z41" s="119">
        <v>19.209660005338545</v>
      </c>
      <c r="AA41" s="117">
        <v>4.7597085421207543</v>
      </c>
      <c r="AB41" s="118">
        <v>7.4403664128817724</v>
      </c>
      <c r="AC41" s="118">
        <v>11.921610965077003</v>
      </c>
      <c r="AD41" s="118">
        <v>12.810913198254964</v>
      </c>
      <c r="AE41" s="118">
        <v>15.684033652515495</v>
      </c>
      <c r="AF41" s="119">
        <v>18.625781703979577</v>
      </c>
      <c r="AG41" s="117"/>
      <c r="AH41" s="118"/>
      <c r="AI41" s="118"/>
      <c r="AJ41" s="118"/>
      <c r="AK41" s="118"/>
      <c r="AL41" s="119"/>
    </row>
    <row r="42" spans="2:38" s="17" customFormat="1">
      <c r="B42" s="27" t="s">
        <v>23</v>
      </c>
      <c r="C42" s="117">
        <v>17.802163455096078</v>
      </c>
      <c r="D42" s="118">
        <v>7.8188525576193939</v>
      </c>
      <c r="E42" s="118">
        <v>8.805590259420276</v>
      </c>
      <c r="F42" s="118">
        <v>10.643371487005414</v>
      </c>
      <c r="G42" s="118">
        <v>12.706247931567344</v>
      </c>
      <c r="H42" s="119">
        <v>15.166188731233897</v>
      </c>
      <c r="I42" s="117">
        <v>88.457317073170728</v>
      </c>
      <c r="J42" s="118">
        <v>106.18841463414634</v>
      </c>
      <c r="K42" s="118">
        <v>113.59030487804878</v>
      </c>
      <c r="L42" s="118">
        <v>127.02280487804879</v>
      </c>
      <c r="M42" s="118">
        <v>142.03949846775558</v>
      </c>
      <c r="N42" s="119">
        <v>159.75237392064344</v>
      </c>
      <c r="O42" s="117">
        <v>129.67180485672034</v>
      </c>
      <c r="P42" s="118">
        <v>139.60848414971298</v>
      </c>
      <c r="Q42" s="118">
        <v>151.6223301401406</v>
      </c>
      <c r="R42" s="118">
        <v>165.73655698296426</v>
      </c>
      <c r="S42" s="118">
        <v>178.70287356710219</v>
      </c>
      <c r="T42" s="119">
        <v>193.81500520384088</v>
      </c>
      <c r="U42" s="117">
        <v>100.2602507077201</v>
      </c>
      <c r="V42" s="118">
        <v>81.980872201793645</v>
      </c>
      <c r="W42" s="118">
        <v>89.257155452336633</v>
      </c>
      <c r="X42" s="118">
        <v>93.594606799561319</v>
      </c>
      <c r="Y42" s="118">
        <v>98.166002013977845</v>
      </c>
      <c r="Z42" s="119">
        <v>103.01054328762167</v>
      </c>
      <c r="AA42" s="117">
        <v>65.159156339967453</v>
      </c>
      <c r="AB42" s="118">
        <v>70.226436349981228</v>
      </c>
      <c r="AC42" s="118">
        <v>90.084585054449875</v>
      </c>
      <c r="AD42" s="118">
        <v>101.24949931155338</v>
      </c>
      <c r="AE42" s="118">
        <v>111.92566105247967</v>
      </c>
      <c r="AF42" s="119">
        <v>124.56441302483343</v>
      </c>
      <c r="AG42" s="117"/>
      <c r="AH42" s="118"/>
      <c r="AI42" s="118"/>
      <c r="AJ42" s="118"/>
      <c r="AK42" s="118"/>
      <c r="AL42" s="119"/>
    </row>
    <row r="43" spans="2:38" s="17" customFormat="1">
      <c r="B43" s="27" t="s">
        <v>22</v>
      </c>
      <c r="C43" s="117">
        <v>4</v>
      </c>
      <c r="D43" s="118">
        <v>2</v>
      </c>
      <c r="E43" s="118">
        <v>1</v>
      </c>
      <c r="F43" s="118">
        <v>1.9163301981992904</v>
      </c>
      <c r="G43" s="118">
        <v>2.0628764445619301</v>
      </c>
      <c r="H43" s="119">
        <v>2.4599407996665534</v>
      </c>
      <c r="I43" s="117">
        <v>2</v>
      </c>
      <c r="J43" s="118">
        <v>2</v>
      </c>
      <c r="K43" s="118">
        <v>2</v>
      </c>
      <c r="L43" s="118">
        <v>2</v>
      </c>
      <c r="M43" s="118">
        <v>2.7</v>
      </c>
      <c r="N43" s="119">
        <v>3</v>
      </c>
      <c r="O43" s="117">
        <v>5.65</v>
      </c>
      <c r="P43" s="118">
        <v>7</v>
      </c>
      <c r="Q43" s="118">
        <v>7.25</v>
      </c>
      <c r="R43" s="118">
        <v>7.75</v>
      </c>
      <c r="S43" s="118">
        <v>10.115337137846824</v>
      </c>
      <c r="T43" s="119">
        <v>10.869977957052692</v>
      </c>
      <c r="U43" s="117">
        <v>7.3125</v>
      </c>
      <c r="V43" s="118">
        <v>11.0625</v>
      </c>
      <c r="W43" s="118">
        <v>11.0625</v>
      </c>
      <c r="X43" s="118">
        <v>11.25</v>
      </c>
      <c r="Y43" s="118">
        <v>11.5</v>
      </c>
      <c r="Z43" s="119">
        <v>12</v>
      </c>
      <c r="AA43" s="117">
        <v>1.55</v>
      </c>
      <c r="AB43" s="118">
        <v>1.75</v>
      </c>
      <c r="AC43" s="118">
        <v>2</v>
      </c>
      <c r="AD43" s="118">
        <v>2</v>
      </c>
      <c r="AE43" s="118">
        <v>2.5</v>
      </c>
      <c r="AF43" s="119">
        <v>3.25</v>
      </c>
      <c r="AG43" s="117"/>
      <c r="AH43" s="118"/>
      <c r="AI43" s="118"/>
      <c r="AJ43" s="118"/>
      <c r="AK43" s="118"/>
      <c r="AL43" s="119"/>
    </row>
    <row r="44" spans="2:38" s="5" customFormat="1" ht="12.75">
      <c r="B44" s="30" t="s">
        <v>297</v>
      </c>
      <c r="C44" s="123"/>
      <c r="D44" s="124"/>
      <c r="E44" s="124"/>
      <c r="F44" s="124"/>
      <c r="G44" s="124"/>
      <c r="H44" s="125"/>
      <c r="I44" s="123"/>
      <c r="J44" s="124"/>
      <c r="K44" s="124"/>
      <c r="L44" s="124"/>
      <c r="M44" s="124"/>
      <c r="N44" s="125"/>
      <c r="O44" s="123"/>
      <c r="P44" s="124"/>
      <c r="Q44" s="124"/>
      <c r="R44" s="124"/>
      <c r="S44" s="124"/>
      <c r="T44" s="125"/>
      <c r="U44" s="123"/>
      <c r="V44" s="124"/>
      <c r="W44" s="124"/>
      <c r="X44" s="124"/>
      <c r="Y44" s="124"/>
      <c r="Z44" s="125"/>
      <c r="AA44" s="123"/>
      <c r="AB44" s="124"/>
      <c r="AC44" s="124"/>
      <c r="AD44" s="124"/>
      <c r="AE44" s="124"/>
      <c r="AF44" s="125"/>
      <c r="AG44" s="123"/>
      <c r="AH44" s="124"/>
      <c r="AI44" s="124"/>
      <c r="AJ44" s="124"/>
      <c r="AK44" s="124"/>
      <c r="AL44" s="125"/>
    </row>
    <row r="45" spans="2:38" s="17" customFormat="1">
      <c r="B45" s="27" t="s">
        <v>6</v>
      </c>
      <c r="C45" s="117"/>
      <c r="D45" s="118"/>
      <c r="E45" s="118">
        <f t="shared" ref="E45:H46" si="34">IFERROR((IF((E$11/E41)&lt;0,"NM",(E$11/E41))),"NA")</f>
        <v>62.668912067919955</v>
      </c>
      <c r="F45" s="118">
        <f t="shared" si="34"/>
        <v>53.722474392324756</v>
      </c>
      <c r="G45" s="118">
        <f t="shared" si="34"/>
        <v>49.90604273532356</v>
      </c>
      <c r="H45" s="119">
        <f t="shared" si="34"/>
        <v>41.850600638013297</v>
      </c>
      <c r="I45" s="117"/>
      <c r="J45" s="118"/>
      <c r="K45" s="118">
        <f t="shared" ref="K45:N46" si="35">IFERROR((IF((K$11/K41)&lt;0,"NM",(K$11/K41))),"NA")</f>
        <v>87.166425985020453</v>
      </c>
      <c r="L45" s="118">
        <f t="shared" si="35"/>
        <v>70.201490157423194</v>
      </c>
      <c r="M45" s="118">
        <f t="shared" si="35"/>
        <v>41.231763420823654</v>
      </c>
      <c r="N45" s="119">
        <f t="shared" si="35"/>
        <v>35.452769880160623</v>
      </c>
      <c r="O45" s="117"/>
      <c r="P45" s="118"/>
      <c r="Q45" s="118">
        <f t="shared" ref="Q45:T46" si="36">IFERROR((IF((Q$11/Q41)&lt;0,"NM",(Q$11/Q41))),"NA")</f>
        <v>24.780627453442634</v>
      </c>
      <c r="R45" s="118">
        <f t="shared" si="36"/>
        <v>19.888845202965413</v>
      </c>
      <c r="S45" s="118">
        <f t="shared" si="36"/>
        <v>18.682641615072892</v>
      </c>
      <c r="T45" s="119">
        <f t="shared" si="36"/>
        <v>16.550648336735495</v>
      </c>
      <c r="U45" s="117"/>
      <c r="V45" s="118"/>
      <c r="W45" s="118">
        <f t="shared" ref="W45:Z46" si="37">IFERROR((IF((W$11/W41)&lt;0,"NM",(W$11/W41))),"NA")</f>
        <v>21.363995242461879</v>
      </c>
      <c r="X45" s="118">
        <f t="shared" si="37"/>
        <v>21.153526451921124</v>
      </c>
      <c r="Y45" s="118">
        <f t="shared" si="37"/>
        <v>19.299366795562353</v>
      </c>
      <c r="Z45" s="119">
        <f t="shared" si="37"/>
        <v>18.438639720930222</v>
      </c>
      <c r="AA45" s="117"/>
      <c r="AB45" s="118"/>
      <c r="AC45" s="118">
        <f t="shared" ref="AC45:AF46" si="38">IFERROR((IF((AC$11/AC41)&lt;0,"NM",(AC$11/AC41))),"NA")</f>
        <v>40.690809440187664</v>
      </c>
      <c r="AD45" s="118">
        <f t="shared" si="38"/>
        <v>37.866153059727061</v>
      </c>
      <c r="AE45" s="118">
        <f t="shared" si="38"/>
        <v>30.929543429167335</v>
      </c>
      <c r="AF45" s="119">
        <f t="shared" si="38"/>
        <v>26.044544476560347</v>
      </c>
      <c r="AG45" s="117">
        <f ca="1">(AG17*1000)/AG32</f>
        <v>4.0277773380906137</v>
      </c>
      <c r="AH45" s="118">
        <f t="shared" ref="AH45:AL45" ca="1" si="39">(AH17*1000)/AH32</f>
        <v>5.6606436891113532</v>
      </c>
      <c r="AI45" s="118">
        <f t="shared" ca="1" si="39"/>
        <v>5.8088870455807662</v>
      </c>
      <c r="AJ45" s="118">
        <f t="shared" ca="1" si="39"/>
        <v>24.590836274887341</v>
      </c>
      <c r="AK45" s="118">
        <f t="shared" ca="1" si="39"/>
        <v>22.018474130849583</v>
      </c>
      <c r="AL45" s="119">
        <f t="shared" ca="1" si="39"/>
        <v>19.8657493926735</v>
      </c>
    </row>
    <row r="46" spans="2:38" s="17" customFormat="1">
      <c r="B46" s="27" t="s">
        <v>274</v>
      </c>
      <c r="C46" s="117"/>
      <c r="D46" s="118"/>
      <c r="E46" s="118">
        <f t="shared" si="34"/>
        <v>23.382873144673848</v>
      </c>
      <c r="F46" s="118">
        <f t="shared" si="34"/>
        <v>19.345373808608027</v>
      </c>
      <c r="G46" s="118">
        <f t="shared" si="34"/>
        <v>16.204626346733168</v>
      </c>
      <c r="H46" s="119">
        <f t="shared" si="34"/>
        <v>13.576251993749805</v>
      </c>
      <c r="I46" s="117"/>
      <c r="J46" s="118"/>
      <c r="K46" s="118">
        <f t="shared" si="35"/>
        <v>6.4992342506043057</v>
      </c>
      <c r="L46" s="118">
        <f t="shared" si="35"/>
        <v>5.8119484978211133</v>
      </c>
      <c r="M46" s="118">
        <f t="shared" si="35"/>
        <v>5.1974979351788564</v>
      </c>
      <c r="N46" s="119">
        <f t="shared" si="35"/>
        <v>4.6212145828062861</v>
      </c>
      <c r="O46" s="117"/>
      <c r="P46" s="118"/>
      <c r="Q46" s="118">
        <f t="shared" si="36"/>
        <v>2.8857886539244175</v>
      </c>
      <c r="R46" s="118">
        <f t="shared" si="36"/>
        <v>2.6400331222337079</v>
      </c>
      <c r="S46" s="118">
        <f t="shared" si="36"/>
        <v>2.4484776952156944</v>
      </c>
      <c r="T46" s="119">
        <f t="shared" si="36"/>
        <v>2.2575651433170303</v>
      </c>
      <c r="U46" s="117"/>
      <c r="V46" s="118"/>
      <c r="W46" s="118">
        <f t="shared" si="37"/>
        <v>3.9683092991815427</v>
      </c>
      <c r="X46" s="118">
        <f t="shared" si="37"/>
        <v>3.7844060903908852</v>
      </c>
      <c r="Y46" s="118">
        <f t="shared" si="37"/>
        <v>3.6081738354747857</v>
      </c>
      <c r="Z46" s="119">
        <f t="shared" si="37"/>
        <v>3.4384829814072311</v>
      </c>
      <c r="AA46" s="117"/>
      <c r="AB46" s="118"/>
      <c r="AC46" s="118">
        <f t="shared" si="38"/>
        <v>5.3849390515235296</v>
      </c>
      <c r="AD46" s="118">
        <f t="shared" si="38"/>
        <v>4.7911348036132582</v>
      </c>
      <c r="AE46" s="118">
        <f t="shared" si="38"/>
        <v>4.3341267358925535</v>
      </c>
      <c r="AF46" s="119">
        <f t="shared" si="38"/>
        <v>3.8943706972174263</v>
      </c>
      <c r="AG46" s="117">
        <f ca="1">(AG17*1000)/AG35</f>
        <v>0.55128356320256267</v>
      </c>
      <c r="AH46" s="118">
        <f t="shared" ref="AH46:AL46" ca="1" si="40">(AH17*1000)/AH35</f>
        <v>0.79374973371128887</v>
      </c>
      <c r="AI46" s="118">
        <f t="shared" ca="1" si="40"/>
        <v>0.7940175917747968</v>
      </c>
      <c r="AJ46" s="118">
        <f t="shared" ca="1" si="40"/>
        <v>3.5079241044834109</v>
      </c>
      <c r="AK46" s="118">
        <f t="shared" ca="1" si="40"/>
        <v>3.2606222973889856</v>
      </c>
      <c r="AL46" s="119">
        <f t="shared" ca="1" si="40"/>
        <v>3.0161633844807434</v>
      </c>
    </row>
    <row r="47" spans="2:38" s="17" customFormat="1">
      <c r="B47" s="27" t="s">
        <v>291</v>
      </c>
      <c r="C47" s="117"/>
      <c r="D47" s="118"/>
      <c r="E47" s="118">
        <f t="shared" ref="E47:F47" si="41">IFERROR((IF((((E$17*1000)+E$38)/E26)&lt;0,"NM",((E$17*1000)+E$38)/E26)),"NA")</f>
        <v>28.290222834026522</v>
      </c>
      <c r="F47" s="118">
        <f t="shared" si="41"/>
        <v>40.972234006125305</v>
      </c>
      <c r="G47" s="118">
        <f>IFERROR((IF((((G$17*1000)+G$38)/G26)&lt;0,"NM",((G$17*1000)+G$38)/G26)),"NA")</f>
        <v>35.754150535734048</v>
      </c>
      <c r="H47" s="119">
        <f>IFERROR((IF((((H$17*1000)+H$38)/H26)&lt;0,"NM",((H$17*1000)+H$38)/H26)),"NA")</f>
        <v>29.833740756865826</v>
      </c>
      <c r="I47" s="117"/>
      <c r="J47" s="118"/>
      <c r="K47" s="118">
        <f t="shared" ref="K47:L47" si="42">IFERROR((IF((((K$17*1000)+K$38)/K26)&lt;0,"NM",((K$17*1000)+K$38)/K26)),"NA")</f>
        <v>5.7414464648498198</v>
      </c>
      <c r="L47" s="118">
        <f t="shared" si="42"/>
        <v>13.360245727156142</v>
      </c>
      <c r="M47" s="118">
        <f>IFERROR((IF((((M$17*1000)+M$38)/M26)&lt;0,"NM",((M$17*1000)+M$38)/M26)),"NA")</f>
        <v>10.539356864144251</v>
      </c>
      <c r="N47" s="119">
        <f>IFERROR((IF((((N$17*1000)+N$38)/N26)&lt;0,"NM",((N$17*1000)+N$38)/N26)),"NA")</f>
        <v>9.7259301966943426</v>
      </c>
      <c r="O47" s="117"/>
      <c r="P47" s="118"/>
      <c r="Q47" s="118">
        <f t="shared" ref="Q47:R47" si="43">IFERROR((IF((((Q$17*1000)+Q$38)/Q26)&lt;0,"NM",((Q$17*1000)+Q$38)/Q26)),"NA")</f>
        <v>2.1910453251677944</v>
      </c>
      <c r="R47" s="118">
        <f t="shared" si="43"/>
        <v>3.6381686454430922</v>
      </c>
      <c r="S47" s="118">
        <f>IFERROR((IF((((S$17*1000)+S$38)/S26)&lt;0,"NM",((S$17*1000)+S$38)/S26)),"NA")</f>
        <v>3.3839994989122109</v>
      </c>
      <c r="T47" s="119">
        <f>IFERROR((IF((((T$17*1000)+T$38)/T26)&lt;0,"NM",((T$17*1000)+T$38)/T26)),"NA")</f>
        <v>3.1827000603959776</v>
      </c>
      <c r="U47" s="117"/>
      <c r="V47" s="118"/>
      <c r="W47" s="118">
        <f t="shared" ref="W47:X47" si="44">IFERROR((IF((((W$17*1000)+W$38)/W26)&lt;0,"NM",((W$17*1000)+W$38)/W26)),"NA")</f>
        <v>2.5999117153395468</v>
      </c>
      <c r="X47" s="118">
        <f t="shared" si="44"/>
        <v>10.312654746198014</v>
      </c>
      <c r="Y47" s="118">
        <f>IFERROR((IF((((Y$17*1000)+Y$38)/Y26)&lt;0,"NM",((Y$17*1000)+Y$38)/Y26)),"NA")</f>
        <v>9.1867782615874365</v>
      </c>
      <c r="Z47" s="119">
        <f>IFERROR((IF((((Z$17*1000)+Z$38)/Z26)&lt;0,"NM",((Z$17*1000)+Z$38)/Z26)),"NA")</f>
        <v>8.5729673245510973</v>
      </c>
      <c r="AA47" s="117"/>
      <c r="AB47" s="118"/>
      <c r="AC47" s="118">
        <f t="shared" ref="AC47:AD47" si="45">IFERROR((IF((((AC$17*1000)+AC$38)/AC26)&lt;0,"NM",((AC$17*1000)+AC$38)/AC26)),"NA")</f>
        <v>0.66446944859177481</v>
      </c>
      <c r="AD47" s="118">
        <f t="shared" si="45"/>
        <v>3.1071119906133382</v>
      </c>
      <c r="AE47" s="118">
        <f>IFERROR((IF((((AE$17*1000)+AE$38)/AE26)&lt;0,"NM",((AE$17*1000)+AE$38)/AE26)),"NA")</f>
        <v>2.5356033442832029</v>
      </c>
      <c r="AF47" s="119">
        <f>IFERROR((IF((((AF$17*1000)+AF$38)/AF26)&lt;0,"NM",((AF$17*1000)+AF$38)/AF26)),"NA")</f>
        <v>2.3591016088055232</v>
      </c>
      <c r="AG47" s="117">
        <f t="shared" ref="AG47:AL47" ca="1" si="46">IFERROR((IF((((AG$17*1000)+AG$38)/AG26)&lt;0,"NM",((AG$17*1000)+AG$38)/AG26)),"NA")</f>
        <v>2.8125035493491821</v>
      </c>
      <c r="AH47" s="118">
        <f t="shared" ca="1" si="46"/>
        <v>2.695146822895234</v>
      </c>
      <c r="AI47" s="118">
        <f t="shared" ca="1" si="46"/>
        <v>2.1277007513638968</v>
      </c>
      <c r="AJ47" s="118">
        <f t="shared" ca="1" si="46"/>
        <v>4.977422869821468</v>
      </c>
      <c r="AK47" s="118">
        <f t="shared" ca="1" si="46"/>
        <v>4.4087984278088959</v>
      </c>
      <c r="AL47" s="119">
        <f t="shared" ca="1" si="46"/>
        <v>4.1011280101476437</v>
      </c>
    </row>
    <row r="48" spans="2:38" s="17" customFormat="1">
      <c r="B48" s="27" t="s">
        <v>275</v>
      </c>
      <c r="C48" s="117"/>
      <c r="D48" s="118"/>
      <c r="E48" s="118">
        <f t="shared" ref="E48:F48" si="47">IFERROR((IF((((E$17*1000)+E$38)/E28)&lt;0,"NM",((E$17*1000)+E$38)/E28)),"NA")</f>
        <v>33.700855310452347</v>
      </c>
      <c r="F48" s="118">
        <f t="shared" si="47"/>
        <v>48.620588295905158</v>
      </c>
      <c r="G48" s="118">
        <f>IFERROR((IF((((G$17*1000)+G$38)/G28)&lt;0,"NM",((G$17*1000)+G$38)/G28)),"NA")</f>
        <v>41.967742067219604</v>
      </c>
      <c r="H48" s="119">
        <f>IFERROR((IF((((H$17*1000)+H$38)/H28)&lt;0,"NM",((H$17*1000)+H$38)/H28)),"NA")</f>
        <v>34.679302875336077</v>
      </c>
      <c r="I48" s="117"/>
      <c r="J48" s="118"/>
      <c r="K48" s="118">
        <f t="shared" ref="K48:L48" si="48">IFERROR((IF((((K$17*1000)+K$38)/K28)&lt;0,"NM",((K$17*1000)+K$38)/K28)),"NA")</f>
        <v>18.075084099163888</v>
      </c>
      <c r="L48" s="118">
        <f t="shared" si="48"/>
        <v>28.513722225732003</v>
      </c>
      <c r="M48" s="118">
        <f>IFERROR((IF((((M$17*1000)+M$38)/M28)&lt;0,"NM",((M$17*1000)+M$38)/M28)),"NA")</f>
        <v>19.597294977850623</v>
      </c>
      <c r="N48" s="119">
        <f>IFERROR((IF((((N$17*1000)+N$38)/N28)&lt;0,"NM",((N$17*1000)+N$38)/N28)),"NA")</f>
        <v>17.366021967891005</v>
      </c>
      <c r="O48" s="117"/>
      <c r="P48" s="118"/>
      <c r="Q48" s="118">
        <f t="shared" ref="Q48:R48" si="49">IFERROR((IF((((Q$17*1000)+Q$38)/Q28)&lt;0,"NM",((Q$17*1000)+Q$38)/Q28)),"NA")</f>
        <v>7.9638406926235437</v>
      </c>
      <c r="R48" s="118">
        <f t="shared" si="49"/>
        <v>13.054326158190571</v>
      </c>
      <c r="S48" s="118">
        <f>IFERROR((IF((((S$17*1000)+S$38)/S28)&lt;0,"NM",((S$17*1000)+S$38)/S28)),"NA")</f>
        <v>11.527392558064481</v>
      </c>
      <c r="T48" s="119">
        <f>IFERROR((IF((((T$17*1000)+T$38)/T28)&lt;0,"NM",((T$17*1000)+T$38)/T28)),"NA")</f>
        <v>10.611925626917024</v>
      </c>
      <c r="U48" s="117"/>
      <c r="V48" s="118"/>
      <c r="W48" s="118">
        <f t="shared" ref="W48:X48" si="50">IFERROR((IF((((W$17*1000)+W$38)/W28)&lt;0,"NM",((W$17*1000)+W$38)/W28)),"NA")</f>
        <v>2.9991126715881067</v>
      </c>
      <c r="X48" s="118">
        <f t="shared" si="50"/>
        <v>11.870168058680703</v>
      </c>
      <c r="Y48" s="118">
        <f>IFERROR((IF((((Y$17*1000)+Y$38)/Y28)&lt;0,"NM",((Y$17*1000)+Y$38)/Y28)),"NA")</f>
        <v>10.684751278871062</v>
      </c>
      <c r="Z48" s="119">
        <f>IFERROR((IF((((Z$17*1000)+Z$38)/Z28)&lt;0,"NM",((Z$17*1000)+Z$38)/Z28)),"NA")</f>
        <v>10.145546328000824</v>
      </c>
      <c r="AA48" s="117"/>
      <c r="AB48" s="118"/>
      <c r="AC48" s="118">
        <f t="shared" ref="AC48:AD48" si="51">IFERROR((IF((((AC$17*1000)+AC$38)/AC28)&lt;0,"NM",((AC$17*1000)+AC$38)/AC28)),"NA")</f>
        <v>4.7517232609079265</v>
      </c>
      <c r="AD48" s="118">
        <f t="shared" si="51"/>
        <v>17.70508381530497</v>
      </c>
      <c r="AE48" s="118">
        <f>IFERROR((IF((((AE$17*1000)+AE$38)/AE28)&lt;0,"NM",((AE$17*1000)+AE$38)/AE28)),"NA")</f>
        <v>14.645899248549437</v>
      </c>
      <c r="AF48" s="119">
        <f>IFERROR((IF((((AF$17*1000)+AF$38)/AF28)&lt;0,"NM",((AF$17*1000)+AF$38)/AF28)),"NA")</f>
        <v>13.308179687334221</v>
      </c>
      <c r="AG48" s="117">
        <f t="shared" ref="AG48:AL48" ca="1" si="52">IFERROR((IF((((AG$17*1000)+AG$38)/AG28)&lt;0,"NM",((AG$17*1000)+AG$38)/AG28)),"NA")</f>
        <v>6.7871019529608345</v>
      </c>
      <c r="AH48" s="118">
        <f t="shared" ca="1" si="52"/>
        <v>6.9640691097273395</v>
      </c>
      <c r="AI48" s="118">
        <f t="shared" ca="1" si="52"/>
        <v>6.1532268441726874</v>
      </c>
      <c r="AJ48" s="118">
        <f t="shared" ca="1" si="52"/>
        <v>14.003355028967254</v>
      </c>
      <c r="AK48" s="118">
        <f t="shared" ca="1" si="52"/>
        <v>12.244061202057964</v>
      </c>
      <c r="AL48" s="119">
        <f t="shared" ca="1" si="52"/>
        <v>11.371690594121873</v>
      </c>
    </row>
    <row r="49" spans="2:38" s="17" customFormat="1">
      <c r="B49" s="27" t="s">
        <v>63</v>
      </c>
      <c r="C49" s="117"/>
      <c r="D49" s="118"/>
      <c r="E49" s="118">
        <f t="shared" ref="E49:H49" si="53">IFERROR((E43/E$11*100),"NA")</f>
        <v>0.48567265662943176</v>
      </c>
      <c r="F49" s="118">
        <f t="shared" si="53"/>
        <v>0.93070917833865485</v>
      </c>
      <c r="G49" s="118">
        <f t="shared" si="53"/>
        <v>1.0018826831286691</v>
      </c>
      <c r="H49" s="119">
        <f t="shared" si="53"/>
        <v>1.1947259833251838</v>
      </c>
      <c r="I49" s="117"/>
      <c r="J49" s="118"/>
      <c r="K49" s="118">
        <f t="shared" ref="K49:N49" si="54">IFERROR((K43/K$11*100),"NA")</f>
        <v>0.27091093802912292</v>
      </c>
      <c r="L49" s="118">
        <f t="shared" si="54"/>
        <v>0.27091093802912292</v>
      </c>
      <c r="M49" s="118">
        <f t="shared" si="54"/>
        <v>0.36572976633931598</v>
      </c>
      <c r="N49" s="119">
        <f t="shared" si="54"/>
        <v>0.40636640704368437</v>
      </c>
      <c r="O49" s="117"/>
      <c r="P49" s="118"/>
      <c r="Q49" s="118">
        <f t="shared" ref="Q49:T49" si="55">IFERROR((Q43/Q$11*100),"NA")</f>
        <v>1.6569534910295967</v>
      </c>
      <c r="R49" s="118">
        <f t="shared" si="55"/>
        <v>1.7712261455833618</v>
      </c>
      <c r="S49" s="118">
        <f t="shared" si="55"/>
        <v>2.311812852896086</v>
      </c>
      <c r="T49" s="119">
        <f t="shared" si="55"/>
        <v>2.484282472186651</v>
      </c>
      <c r="U49" s="117"/>
      <c r="V49" s="118"/>
      <c r="W49" s="118">
        <f t="shared" ref="W49:Z49" si="56">IFERROR((W43/W$11*100),"NA")</f>
        <v>3.1232354601919821</v>
      </c>
      <c r="X49" s="118">
        <f t="shared" si="56"/>
        <v>3.1761716544325238</v>
      </c>
      <c r="Y49" s="118">
        <f t="shared" si="56"/>
        <v>3.2467532467532472</v>
      </c>
      <c r="Z49" s="119">
        <f t="shared" si="56"/>
        <v>3.3879164313946921</v>
      </c>
      <c r="AA49" s="117"/>
      <c r="AB49" s="118"/>
      <c r="AC49" s="118">
        <f t="shared" ref="AC49:AF49" si="57">IFERROR((AC43/AC$11*100),"NA")</f>
        <v>0.41228612657184083</v>
      </c>
      <c r="AD49" s="118">
        <f t="shared" si="57"/>
        <v>0.41228612657184083</v>
      </c>
      <c r="AE49" s="118">
        <f t="shared" si="57"/>
        <v>0.51535765821480106</v>
      </c>
      <c r="AF49" s="119">
        <f t="shared" si="57"/>
        <v>0.66996495567924141</v>
      </c>
      <c r="AG49" s="117"/>
      <c r="AH49" s="118"/>
      <c r="AI49" s="118"/>
      <c r="AJ49" s="118"/>
      <c r="AK49" s="118"/>
      <c r="AL49" s="119"/>
    </row>
    <row r="50" spans="2:38" s="17" customFormat="1" ht="12" hidden="1" customHeight="1">
      <c r="B50" s="27" t="s">
        <v>46</v>
      </c>
      <c r="C50" s="117"/>
      <c r="D50" s="118"/>
      <c r="E50" s="118"/>
      <c r="F50" s="118"/>
      <c r="G50" s="118"/>
      <c r="H50" s="119"/>
      <c r="I50" s="117"/>
      <c r="J50" s="118"/>
      <c r="K50" s="118"/>
      <c r="L50" s="118"/>
      <c r="M50" s="118"/>
      <c r="N50" s="119"/>
      <c r="O50" s="117"/>
      <c r="P50" s="118"/>
      <c r="Q50" s="118"/>
      <c r="R50" s="118"/>
      <c r="S50" s="118"/>
      <c r="T50" s="119"/>
      <c r="U50" s="117"/>
      <c r="V50" s="118"/>
      <c r="W50" s="118"/>
      <c r="X50" s="118"/>
      <c r="Y50" s="118"/>
      <c r="Z50" s="119"/>
      <c r="AA50" s="117"/>
      <c r="AB50" s="118"/>
      <c r="AC50" s="118"/>
      <c r="AD50" s="118"/>
      <c r="AE50" s="118"/>
      <c r="AF50" s="119"/>
      <c r="AG50" s="117"/>
      <c r="AH50" s="118"/>
      <c r="AI50" s="118"/>
      <c r="AJ50" s="118"/>
      <c r="AK50" s="118"/>
      <c r="AL50" s="119"/>
    </row>
    <row r="51" spans="2:38" s="5" customFormat="1" ht="12.75">
      <c r="B51" s="30" t="s">
        <v>295</v>
      </c>
      <c r="C51" s="123"/>
      <c r="D51" s="124"/>
      <c r="E51" s="124"/>
      <c r="F51" s="124"/>
      <c r="G51" s="124"/>
      <c r="H51" s="125"/>
      <c r="I51" s="123"/>
      <c r="J51" s="124"/>
      <c r="K51" s="124"/>
      <c r="L51" s="124"/>
      <c r="M51" s="124"/>
      <c r="N51" s="125"/>
      <c r="O51" s="123"/>
      <c r="P51" s="124"/>
      <c r="Q51" s="124"/>
      <c r="R51" s="124"/>
      <c r="S51" s="124"/>
      <c r="T51" s="125"/>
      <c r="U51" s="123"/>
      <c r="V51" s="124"/>
      <c r="W51" s="124"/>
      <c r="X51" s="124"/>
      <c r="Y51" s="124"/>
      <c r="Z51" s="125"/>
      <c r="AA51" s="123"/>
      <c r="AB51" s="124"/>
      <c r="AC51" s="124"/>
      <c r="AD51" s="124"/>
      <c r="AE51" s="124"/>
      <c r="AF51" s="125"/>
      <c r="AG51" s="123"/>
      <c r="AH51" s="124"/>
      <c r="AI51" s="124"/>
      <c r="AJ51" s="124"/>
      <c r="AK51" s="124"/>
      <c r="AL51" s="125"/>
    </row>
    <row r="52" spans="2:38" s="17" customFormat="1">
      <c r="B52" s="27" t="s">
        <v>30</v>
      </c>
      <c r="C52" s="117">
        <f t="shared" ref="C52:AF52" si="58">IFERROR((C28/C$26*100),"NA")</f>
        <v>81.81097763641948</v>
      </c>
      <c r="D52" s="118">
        <f t="shared" si="58"/>
        <v>85.907370566143427</v>
      </c>
      <c r="E52" s="118">
        <f t="shared" si="58"/>
        <v>83.945118227466125</v>
      </c>
      <c r="F52" s="118">
        <f t="shared" si="58"/>
        <v>84.26930944719976</v>
      </c>
      <c r="G52" s="118">
        <f t="shared" si="58"/>
        <v>85.194363038322948</v>
      </c>
      <c r="H52" s="119">
        <f t="shared" si="58"/>
        <v>86.027510022652692</v>
      </c>
      <c r="I52" s="117">
        <f t="shared" si="58"/>
        <v>41.989251971916438</v>
      </c>
      <c r="J52" s="118">
        <f t="shared" si="58"/>
        <v>43.699454522079307</v>
      </c>
      <c r="K52" s="118">
        <f t="shared" si="58"/>
        <v>31.764424626469122</v>
      </c>
      <c r="L52" s="118">
        <f t="shared" si="58"/>
        <v>46.855495124025879</v>
      </c>
      <c r="M52" s="118">
        <f t="shared" si="58"/>
        <v>53.779651100093709</v>
      </c>
      <c r="N52" s="119">
        <f t="shared" si="58"/>
        <v>56.005515913069502</v>
      </c>
      <c r="O52" s="117">
        <f t="shared" si="58"/>
        <v>30.324998890444515</v>
      </c>
      <c r="P52" s="118">
        <f t="shared" si="58"/>
        <v>29.891878511739844</v>
      </c>
      <c r="Q52" s="118">
        <f t="shared" si="58"/>
        <v>27.512420322486307</v>
      </c>
      <c r="R52" s="118">
        <f t="shared" si="58"/>
        <v>27.869448038575513</v>
      </c>
      <c r="S52" s="118">
        <f t="shared" si="58"/>
        <v>29.356157360536745</v>
      </c>
      <c r="T52" s="119">
        <f t="shared" si="58"/>
        <v>29.991729798059424</v>
      </c>
      <c r="U52" s="117">
        <f t="shared" si="58"/>
        <v>88.3837268980365</v>
      </c>
      <c r="V52" s="118">
        <f t="shared" si="58"/>
        <v>87.710251030749674</v>
      </c>
      <c r="W52" s="118">
        <f t="shared" si="58"/>
        <v>86.689364490025227</v>
      </c>
      <c r="X52" s="118">
        <f t="shared" si="58"/>
        <v>86.878759384171715</v>
      </c>
      <c r="Y52" s="118">
        <f t="shared" si="58"/>
        <v>85.980272463189237</v>
      </c>
      <c r="Z52" s="119">
        <f t="shared" si="58"/>
        <v>84.499809545893584</v>
      </c>
      <c r="AA52" s="117">
        <f t="shared" si="58"/>
        <v>21.41281723470804</v>
      </c>
      <c r="AB52" s="118">
        <f t="shared" si="58"/>
        <v>17.543039732882846</v>
      </c>
      <c r="AC52" s="118">
        <f t="shared" si="58"/>
        <v>13.9837573046039</v>
      </c>
      <c r="AD52" s="118">
        <f t="shared" si="58"/>
        <v>17.549264510837439</v>
      </c>
      <c r="AE52" s="118">
        <f t="shared" si="58"/>
        <v>17.312718742991045</v>
      </c>
      <c r="AF52" s="119">
        <f t="shared" si="58"/>
        <v>17.726703908655132</v>
      </c>
      <c r="AG52" s="117">
        <f ca="1">IFERROR((AG28/AG$26*100),"NA")</f>
        <v>41.438946531844032</v>
      </c>
      <c r="AH52" s="118">
        <f t="shared" ref="AH52:AL52" ca="1" si="59">IFERROR((AH28/AH$26*100),"NA")</f>
        <v>38.700747801751149</v>
      </c>
      <c r="AI52" s="118">
        <f t="shared" ca="1" si="59"/>
        <v>34.578617126376564</v>
      </c>
      <c r="AJ52" s="118">
        <f t="shared" ca="1" si="59"/>
        <v>35.544502439059791</v>
      </c>
      <c r="AK52" s="118">
        <f t="shared" ca="1" si="59"/>
        <v>36.007647748999091</v>
      </c>
      <c r="AL52" s="119">
        <f t="shared" ca="1" si="59"/>
        <v>36.064365066945747</v>
      </c>
    </row>
    <row r="53" spans="2:38" s="17" customFormat="1">
      <c r="B53" s="27" t="s">
        <v>34</v>
      </c>
      <c r="C53" s="117">
        <f t="shared" ref="C53:AF53" si="60">IFERROR((C32/C$26*100),"NA")</f>
        <v>67.322267274398044</v>
      </c>
      <c r="D53" s="118">
        <f t="shared" si="60"/>
        <v>71.087446016843174</v>
      </c>
      <c r="E53" s="118">
        <f t="shared" si="60"/>
        <v>73.018407681192983</v>
      </c>
      <c r="F53" s="118">
        <f t="shared" si="60"/>
        <v>76.018739263128921</v>
      </c>
      <c r="G53" s="118">
        <f t="shared" si="60"/>
        <v>72.165475297045745</v>
      </c>
      <c r="H53" s="119">
        <f t="shared" si="60"/>
        <v>72.712348987199235</v>
      </c>
      <c r="I53" s="117">
        <f t="shared" si="60"/>
        <v>11.884660945942036</v>
      </c>
      <c r="J53" s="118">
        <f t="shared" si="60"/>
        <v>21.347471272108393</v>
      </c>
      <c r="K53" s="118">
        <f t="shared" si="60"/>
        <v>13.443787940446098</v>
      </c>
      <c r="L53" s="118">
        <f t="shared" si="60"/>
        <v>15.015353594099215</v>
      </c>
      <c r="M53" s="118">
        <f t="shared" si="60"/>
        <v>19.225650210038779</v>
      </c>
      <c r="N53" s="119">
        <f t="shared" si="60"/>
        <v>19.889111221338197</v>
      </c>
      <c r="O53" s="117">
        <f t="shared" si="60"/>
        <v>14.581119077150442</v>
      </c>
      <c r="P53" s="118">
        <f t="shared" si="60"/>
        <v>12.78388636766549</v>
      </c>
      <c r="Q53" s="118">
        <f t="shared" si="60"/>
        <v>9.7166017866014496</v>
      </c>
      <c r="R53" s="118">
        <f t="shared" si="60"/>
        <v>11.950893463382377</v>
      </c>
      <c r="S53" s="118">
        <f t="shared" si="60"/>
        <v>11.867895519827865</v>
      </c>
      <c r="T53" s="119">
        <f t="shared" si="60"/>
        <v>12.501640892349423</v>
      </c>
      <c r="U53" s="117">
        <f t="shared" si="60"/>
        <v>32.175440348672915</v>
      </c>
      <c r="V53" s="118">
        <f t="shared" si="60"/>
        <v>34.019099500900509</v>
      </c>
      <c r="W53" s="118">
        <f t="shared" si="60"/>
        <v>33.629607464764646</v>
      </c>
      <c r="X53" s="118">
        <f t="shared" si="60"/>
        <v>34.399319133295386</v>
      </c>
      <c r="Y53" s="118">
        <f t="shared" si="60"/>
        <v>34.426221985529615</v>
      </c>
      <c r="Z53" s="119">
        <f t="shared" si="60"/>
        <v>34.464331582936317</v>
      </c>
      <c r="AA53" s="117">
        <f t="shared" si="60"/>
        <v>4.650943472450062</v>
      </c>
      <c r="AB53" s="118">
        <f t="shared" si="60"/>
        <v>5.5532086521138151</v>
      </c>
      <c r="AC53" s="118">
        <f t="shared" si="60"/>
        <v>6.9129624374059713</v>
      </c>
      <c r="AD53" s="118">
        <f t="shared" si="60"/>
        <v>6.6622110755999806</v>
      </c>
      <c r="AE53" s="118">
        <f t="shared" si="60"/>
        <v>6.2398313073792879</v>
      </c>
      <c r="AF53" s="119">
        <f t="shared" si="60"/>
        <v>6.6618905944815943</v>
      </c>
      <c r="AG53" s="117">
        <f ca="1">IFERROR((AG32/AG$26*100),"NA")</f>
        <v>16.5506093324936</v>
      </c>
      <c r="AH53" s="118">
        <f t="shared" ref="AH53:AL53" ca="1" si="61">IFERROR((AH32/AH$26*100),"NA")</f>
        <v>15.704632116628304</v>
      </c>
      <c r="AI53" s="118">
        <f t="shared" ca="1" si="61"/>
        <v>13.210268941974421</v>
      </c>
      <c r="AJ53" s="118">
        <f t="shared" ca="1" si="61"/>
        <v>14.492547971051909</v>
      </c>
      <c r="AK53" s="118">
        <f t="shared" ca="1" si="61"/>
        <v>14.269878516127349</v>
      </c>
      <c r="AL53" s="119">
        <f t="shared" ca="1" si="61"/>
        <v>14.644370817875702</v>
      </c>
    </row>
    <row r="54" spans="2:38" s="17" customFormat="1">
      <c r="B54" s="27" t="s">
        <v>292</v>
      </c>
      <c r="C54" s="117">
        <v>46.33234279364747</v>
      </c>
      <c r="D54" s="118">
        <v>49.054617803319019</v>
      </c>
      <c r="E54" s="118">
        <v>39.382569680127247</v>
      </c>
      <c r="F54" s="118">
        <v>39.412493544576414</v>
      </c>
      <c r="G54" s="118">
        <v>35.338930499587953</v>
      </c>
      <c r="H54" s="119">
        <v>35.302845308097638</v>
      </c>
      <c r="I54" s="117">
        <v>6.2913773075125894</v>
      </c>
      <c r="J54" s="118">
        <v>10.923409947402885</v>
      </c>
      <c r="K54" s="118">
        <v>7.7072345039387118</v>
      </c>
      <c r="L54" s="118">
        <v>8.7411351336968242</v>
      </c>
      <c r="M54" s="118">
        <v>13.312929897335493</v>
      </c>
      <c r="N54" s="119">
        <v>13.799893667623319</v>
      </c>
      <c r="O54" s="117">
        <v>13.298427815835225</v>
      </c>
      <c r="P54" s="118">
        <v>12.990805753587672</v>
      </c>
      <c r="Q54" s="118">
        <v>12.125734661898411</v>
      </c>
      <c r="R54" s="118">
        <v>13.864284181414233</v>
      </c>
      <c r="S54" s="118">
        <v>13.598986366380153</v>
      </c>
      <c r="T54" s="119">
        <v>14.19369770760944</v>
      </c>
      <c r="U54" s="117">
        <v>19.119829707570922</v>
      </c>
      <c r="V54" s="118">
        <v>16.492848276514191</v>
      </c>
      <c r="W54" s="118">
        <v>19.364035181353149</v>
      </c>
      <c r="X54" s="118">
        <v>18.314565692700764</v>
      </c>
      <c r="Y54" s="118">
        <v>19.141505497261448</v>
      </c>
      <c r="Z54" s="119">
        <v>19.097315719921365</v>
      </c>
      <c r="AA54" s="117">
        <v>7.8224722806979798</v>
      </c>
      <c r="AB54" s="118">
        <v>10.991371038898086</v>
      </c>
      <c r="AC54" s="118">
        <v>14.873102124402635</v>
      </c>
      <c r="AD54" s="118">
        <v>13.391145901374216</v>
      </c>
      <c r="AE54" s="118">
        <v>14.714691548238854</v>
      </c>
      <c r="AF54" s="119">
        <v>15.751850708026296</v>
      </c>
      <c r="AG54" s="117">
        <f ca="1">AG32/AG35*100</f>
        <v>13.687041683984974</v>
      </c>
      <c r="AH54" s="118">
        <f t="shared" ref="AH54:AL54" ca="1" si="62">AH32/AH35*100</f>
        <v>14.022252190826325</v>
      </c>
      <c r="AI54" s="118">
        <f t="shared" ca="1" si="62"/>
        <v>13.669014142371086</v>
      </c>
      <c r="AJ54" s="118">
        <f t="shared" ca="1" si="62"/>
        <v>14.265167988881183</v>
      </c>
      <c r="AK54" s="118">
        <f t="shared" ca="1" si="62"/>
        <v>14.808575190142726</v>
      </c>
      <c r="AL54" s="119">
        <f t="shared" ca="1" si="62"/>
        <v>15.182731468429308</v>
      </c>
    </row>
    <row r="55" spans="2:38" s="17" customFormat="1">
      <c r="B55" s="27" t="s">
        <v>293</v>
      </c>
      <c r="C55" s="117">
        <v>44.307139128421198</v>
      </c>
      <c r="D55" s="118">
        <v>47.479588564528306</v>
      </c>
      <c r="E55" s="118">
        <v>38.564699229474293</v>
      </c>
      <c r="F55" s="118">
        <v>38.565945561896861</v>
      </c>
      <c r="G55" s="118">
        <v>34.589782553873818</v>
      </c>
      <c r="H55" s="119">
        <v>34.673196389831787</v>
      </c>
      <c r="I55" s="117">
        <v>7.3110983709278559</v>
      </c>
      <c r="J55" s="118">
        <v>9.8262273444403991</v>
      </c>
      <c r="K55" s="118">
        <v>6.0728715122148458</v>
      </c>
      <c r="L55" s="118">
        <v>7.6524344563192876</v>
      </c>
      <c r="M55" s="118">
        <v>9.3808807433084667</v>
      </c>
      <c r="N55" s="119">
        <v>9.5539132632020021</v>
      </c>
      <c r="O55" s="117">
        <v>6.3878008802846482</v>
      </c>
      <c r="P55" s="118">
        <v>6.1437598408072533</v>
      </c>
      <c r="Q55" s="118">
        <v>7.4672657638026729</v>
      </c>
      <c r="R55" s="118">
        <v>7.368051520843431</v>
      </c>
      <c r="S55" s="118">
        <v>7.7479112566665451</v>
      </c>
      <c r="T55" s="119">
        <v>8.1318816914070897</v>
      </c>
      <c r="U55" s="117">
        <v>8.0652156821500114</v>
      </c>
      <c r="V55" s="118">
        <v>8.9123099521652698</v>
      </c>
      <c r="W55" s="118">
        <v>10.340889701040373</v>
      </c>
      <c r="X55" s="118">
        <v>9.7253706999425464</v>
      </c>
      <c r="Y55" s="118">
        <v>10.397535962544735</v>
      </c>
      <c r="Z55" s="119">
        <v>10.700238360218369</v>
      </c>
      <c r="AA55" s="117">
        <v>5.9570996017022431</v>
      </c>
      <c r="AB55" s="118">
        <v>6.8440606405734874</v>
      </c>
      <c r="AC55" s="118">
        <v>5.0802104893105344</v>
      </c>
      <c r="AD55" s="118">
        <v>8.3889017498181104</v>
      </c>
      <c r="AE55" s="118">
        <v>9.4708523016049195</v>
      </c>
      <c r="AF55" s="119">
        <v>9.1506264350524802</v>
      </c>
      <c r="AG55" s="117"/>
      <c r="AH55" s="118"/>
      <c r="AI55" s="118"/>
      <c r="AJ55" s="118"/>
      <c r="AK55" s="118"/>
      <c r="AL55" s="119"/>
    </row>
    <row r="56" spans="2:38">
      <c r="B56" s="24" t="s">
        <v>294</v>
      </c>
      <c r="C56" s="117">
        <v>67.138169241828379</v>
      </c>
      <c r="D56" s="118">
        <v>71.708078923087555</v>
      </c>
      <c r="E56" s="118">
        <v>79.725308469217751</v>
      </c>
      <c r="F56" s="118">
        <v>95.377612601100935</v>
      </c>
      <c r="G56" s="118">
        <v>91.690906425423975</v>
      </c>
      <c r="H56" s="119">
        <v>113.11674615607916</v>
      </c>
      <c r="I56" s="117">
        <v>6.847800440773165</v>
      </c>
      <c r="J56" s="118">
        <v>10.821897814425501</v>
      </c>
      <c r="K56" s="118">
        <v>6.9700132824754766</v>
      </c>
      <c r="L56" s="118">
        <v>9.8155058730442981</v>
      </c>
      <c r="M56" s="118">
        <v>12.497146516368344</v>
      </c>
      <c r="N56" s="119">
        <v>12.91658612835079</v>
      </c>
      <c r="O56" s="117">
        <v>7.6147273531681865</v>
      </c>
      <c r="P56" s="118">
        <v>7.5944656758254627</v>
      </c>
      <c r="Q56" s="118">
        <v>8.7420102741387389</v>
      </c>
      <c r="R56" s="118">
        <v>8.6018088188938808</v>
      </c>
      <c r="S56" s="118">
        <v>8.633225726653885</v>
      </c>
      <c r="T56" s="119">
        <v>8.9753729358520342</v>
      </c>
      <c r="U56" s="117">
        <v>8.9521190174566367</v>
      </c>
      <c r="V56" s="118">
        <v>9.6147228354003431</v>
      </c>
      <c r="W56" s="118">
        <v>11.072726268260945</v>
      </c>
      <c r="X56" s="118">
        <v>10.575018658429544</v>
      </c>
      <c r="Y56" s="118">
        <v>11.536981218879397</v>
      </c>
      <c r="Z56" s="119">
        <v>12.129800812896113</v>
      </c>
      <c r="AA56" s="117">
        <v>4.65601230307447</v>
      </c>
      <c r="AB56" s="118">
        <v>3.4026502599840587</v>
      </c>
      <c r="AC56" s="118">
        <v>2.3697251012903742</v>
      </c>
      <c r="AD56" s="118">
        <v>9.3661764992448973</v>
      </c>
      <c r="AE56" s="118">
        <v>11.907472368470644</v>
      </c>
      <c r="AF56" s="119">
        <v>11.653161437229862</v>
      </c>
      <c r="AG56" s="117"/>
      <c r="AH56" s="118"/>
      <c r="AI56" s="118"/>
      <c r="AJ56" s="118"/>
      <c r="AK56" s="118"/>
      <c r="AL56" s="119"/>
    </row>
    <row r="57" spans="2:38" s="5" customFormat="1" ht="12.75">
      <c r="B57" s="30" t="s">
        <v>296</v>
      </c>
      <c r="C57" s="123"/>
      <c r="D57" s="124"/>
      <c r="E57" s="124"/>
      <c r="F57" s="124"/>
      <c r="G57" s="124"/>
      <c r="H57" s="125"/>
      <c r="I57" s="123"/>
      <c r="J57" s="124"/>
      <c r="K57" s="124"/>
      <c r="L57" s="124"/>
      <c r="M57" s="124"/>
      <c r="N57" s="125"/>
      <c r="O57" s="123"/>
      <c r="P57" s="124"/>
      <c r="Q57" s="124"/>
      <c r="R57" s="124"/>
      <c r="S57" s="124"/>
      <c r="T57" s="125"/>
      <c r="U57" s="123"/>
      <c r="V57" s="124"/>
      <c r="W57" s="124"/>
      <c r="X57" s="124"/>
      <c r="Y57" s="124"/>
      <c r="Z57" s="125"/>
      <c r="AA57" s="123"/>
      <c r="AB57" s="124"/>
      <c r="AC57" s="124"/>
      <c r="AD57" s="124"/>
      <c r="AE57" s="124"/>
      <c r="AF57" s="125"/>
      <c r="AG57" s="123"/>
      <c r="AH57" s="124"/>
      <c r="AI57" s="124"/>
      <c r="AJ57" s="124"/>
      <c r="AK57" s="124"/>
      <c r="AL57" s="125"/>
    </row>
    <row r="58" spans="2:38" s="17" customFormat="1">
      <c r="B58" s="27" t="s">
        <v>45</v>
      </c>
      <c r="C58" s="117">
        <f t="shared" ref="C58:AF58" si="63">IFERROR((C36/C35),"NA")</f>
        <v>0</v>
      </c>
      <c r="D58" s="118">
        <f t="shared" si="63"/>
        <v>0</v>
      </c>
      <c r="E58" s="118">
        <f t="shared" si="63"/>
        <v>0</v>
      </c>
      <c r="F58" s="118">
        <f t="shared" si="63"/>
        <v>0</v>
      </c>
      <c r="G58" s="118">
        <f t="shared" si="63"/>
        <v>0</v>
      </c>
      <c r="H58" s="119">
        <f t="shared" si="63"/>
        <v>0</v>
      </c>
      <c r="I58" s="117">
        <f t="shared" si="63"/>
        <v>0.59868821948025097</v>
      </c>
      <c r="J58" s="118">
        <f t="shared" si="63"/>
        <v>0.51821256510229741</v>
      </c>
      <c r="K58" s="118">
        <f t="shared" si="63"/>
        <v>1.3321956689665093</v>
      </c>
      <c r="L58" s="118">
        <f t="shared" si="63"/>
        <v>1.5037922900343415</v>
      </c>
      <c r="M58" s="118">
        <f t="shared" si="63"/>
        <v>1.57995250337462</v>
      </c>
      <c r="N58" s="119">
        <f t="shared" si="63"/>
        <v>1.5764270569199652</v>
      </c>
      <c r="O58" s="117">
        <f t="shared" si="63"/>
        <v>1.842256152790791</v>
      </c>
      <c r="P58" s="118">
        <f t="shared" si="63"/>
        <v>1.7338676614829434</v>
      </c>
      <c r="Q58" s="118">
        <f t="shared" si="63"/>
        <v>1.5037927015177266</v>
      </c>
      <c r="R58" s="118">
        <f t="shared" si="63"/>
        <v>1.4625186213589298</v>
      </c>
      <c r="S58" s="118">
        <f t="shared" si="63"/>
        <v>1.3273126129418438</v>
      </c>
      <c r="T58" s="119">
        <f t="shared" si="63"/>
        <v>1.2545150079831298</v>
      </c>
      <c r="U58" s="117">
        <f t="shared" si="63"/>
        <v>2.0477320215448191</v>
      </c>
      <c r="V58" s="118">
        <f t="shared" si="63"/>
        <v>1.7661683790589886</v>
      </c>
      <c r="W58" s="118">
        <f t="shared" si="63"/>
        <v>1.5249731643299467</v>
      </c>
      <c r="X58" s="118">
        <f t="shared" si="63"/>
        <v>1.5560529405412609</v>
      </c>
      <c r="Y58" s="118">
        <f t="shared" si="63"/>
        <v>1.4043144191818879</v>
      </c>
      <c r="Z58" s="119">
        <f t="shared" si="63"/>
        <v>1.2847192796381317</v>
      </c>
      <c r="AA58" s="117">
        <f t="shared" si="63"/>
        <v>2.1453310063364879</v>
      </c>
      <c r="AB58" s="118">
        <f t="shared" si="63"/>
        <v>2.1206190656977499</v>
      </c>
      <c r="AC58" s="118">
        <f t="shared" si="63"/>
        <v>1.7012435635970284</v>
      </c>
      <c r="AD58" s="118">
        <f t="shared" si="63"/>
        <v>1.5292649208212938</v>
      </c>
      <c r="AE58" s="118">
        <f t="shared" si="63"/>
        <v>1.7886554276254352</v>
      </c>
      <c r="AF58" s="119">
        <f t="shared" si="63"/>
        <v>1.8426020005744894</v>
      </c>
      <c r="AG58" s="117"/>
      <c r="AH58" s="118"/>
      <c r="AI58" s="118"/>
      <c r="AJ58" s="118"/>
      <c r="AK58" s="118"/>
      <c r="AL58" s="119"/>
    </row>
    <row r="59" spans="2:38" s="17" customFormat="1">
      <c r="B59" s="27" t="s">
        <v>37</v>
      </c>
      <c r="C59" s="117">
        <f t="shared" ref="C59:AF59" si="64">IFERROR((C38/C35),"NA")</f>
        <v>-8.5111131560173775E-2</v>
      </c>
      <c r="D59" s="118">
        <f t="shared" si="64"/>
        <v>-0.3314095017544979</v>
      </c>
      <c r="E59" s="118">
        <f t="shared" si="64"/>
        <v>-8.2208563931191275E-2</v>
      </c>
      <c r="F59" s="118">
        <f t="shared" si="64"/>
        <v>-0.19533423308543221</v>
      </c>
      <c r="G59" s="118">
        <f t="shared" si="64"/>
        <v>-0.33376588201028157</v>
      </c>
      <c r="H59" s="119">
        <f t="shared" si="64"/>
        <v>-0.44758630706783203</v>
      </c>
      <c r="I59" s="117">
        <f t="shared" si="64"/>
        <v>0.51849176259736685</v>
      </c>
      <c r="J59" s="118">
        <f t="shared" si="64"/>
        <v>0.37313794509299508</v>
      </c>
      <c r="K59" s="118">
        <f t="shared" si="64"/>
        <v>1.0592297629317171</v>
      </c>
      <c r="L59" s="118">
        <f t="shared" si="64"/>
        <v>1.2495802078942995</v>
      </c>
      <c r="M59" s="118">
        <f t="shared" si="64"/>
        <v>1.4434883005033994</v>
      </c>
      <c r="N59" s="119">
        <f t="shared" si="64"/>
        <v>1.5134943716291516</v>
      </c>
      <c r="O59" s="117">
        <f t="shared" si="64"/>
        <v>1.807359911409772</v>
      </c>
      <c r="P59" s="118">
        <f t="shared" si="64"/>
        <v>1.7009360160988387</v>
      </c>
      <c r="Q59" s="118">
        <f t="shared" si="64"/>
        <v>1.4701345372977608</v>
      </c>
      <c r="R59" s="118">
        <f t="shared" si="64"/>
        <v>1.4199116205306639</v>
      </c>
      <c r="S59" s="118">
        <f t="shared" si="64"/>
        <v>1.3060748742212525</v>
      </c>
      <c r="T59" s="119">
        <f t="shared" si="64"/>
        <v>1.2312811652185154</v>
      </c>
      <c r="U59" s="117">
        <f t="shared" si="64"/>
        <v>1.9711090428730118</v>
      </c>
      <c r="V59" s="118">
        <f t="shared" si="64"/>
        <v>1.6999602476840765</v>
      </c>
      <c r="W59" s="118">
        <f t="shared" si="64"/>
        <v>1.436017872056343</v>
      </c>
      <c r="X59" s="118">
        <f t="shared" si="64"/>
        <v>1.4608747297486691</v>
      </c>
      <c r="Y59" s="118">
        <f t="shared" si="64"/>
        <v>1.2683163935892683</v>
      </c>
      <c r="Z59" s="119">
        <f t="shared" si="64"/>
        <v>1.0929787328768774</v>
      </c>
      <c r="AA59" s="117">
        <f t="shared" si="64"/>
        <v>1.8393983169934485</v>
      </c>
      <c r="AB59" s="118">
        <f t="shared" si="64"/>
        <v>1.8064154185359662</v>
      </c>
      <c r="AC59" s="118">
        <f t="shared" si="64"/>
        <v>1.2720239354468255</v>
      </c>
      <c r="AD59" s="118">
        <f t="shared" si="64"/>
        <v>1.2007313178154175</v>
      </c>
      <c r="AE59" s="118">
        <f t="shared" si="64"/>
        <v>1.4423211255250799</v>
      </c>
      <c r="AF59" s="119">
        <f t="shared" si="64"/>
        <v>1.4745318938615626</v>
      </c>
      <c r="AG59" s="117"/>
      <c r="AH59" s="118"/>
      <c r="AI59" s="118"/>
      <c r="AJ59" s="118"/>
      <c r="AK59" s="118"/>
      <c r="AL59" s="119"/>
    </row>
    <row r="60" spans="2:38">
      <c r="B60" s="4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</row>
    <row r="61" spans="2:38">
      <c r="B61" s="3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</row>
    <row r="62" spans="2:38">
      <c r="B62" s="3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</row>
    <row r="63" spans="2:38">
      <c r="B63" s="3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</row>
    <row r="64" spans="2:38">
      <c r="B64" s="3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</row>
    <row r="65" spans="2:38">
      <c r="B65" s="3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</row>
  </sheetData>
  <mergeCells count="6">
    <mergeCell ref="AG6:AL6"/>
    <mergeCell ref="C6:H6"/>
    <mergeCell ref="I6:N6"/>
    <mergeCell ref="O6:T6"/>
    <mergeCell ref="U6:Z6"/>
    <mergeCell ref="AA6:AF6"/>
  </mergeCells>
  <conditionalFormatting sqref="AL15">
    <cfRule type="cellIs" dxfId="343" priority="178" operator="greaterThanOrEqual">
      <formula>10</formula>
    </cfRule>
    <cfRule type="cellIs" dxfId="342" priority="181" operator="lessThan">
      <formula>0</formula>
    </cfRule>
  </conditionalFormatting>
  <conditionalFormatting sqref="AL16">
    <cfRule type="cellIs" dxfId="341" priority="176" operator="greaterThanOrEqual">
      <formula>10</formula>
    </cfRule>
    <cfRule type="cellIs" dxfId="340" priority="180" operator="lessThan">
      <formula>0</formula>
    </cfRule>
  </conditionalFormatting>
  <conditionalFormatting sqref="AL13">
    <cfRule type="cellIs" priority="174" operator="equal">
      <formula>"-"</formula>
    </cfRule>
    <cfRule type="cellIs" dxfId="339" priority="177" operator="lessThanOrEqual">
      <formula>5</formula>
    </cfRule>
    <cfRule type="cellIs" dxfId="338" priority="179" operator="greaterThanOrEqual">
      <formula>10</formula>
    </cfRule>
  </conditionalFormatting>
  <conditionalFormatting sqref="C29:H29 C33:H33 AG27:AL27 AG33:AL33 AG29:AL29">
    <cfRule type="cellIs" dxfId="337" priority="172" operator="lessThanOrEqual">
      <formula>0</formula>
    </cfRule>
    <cfRule type="cellIs" dxfId="336" priority="175" operator="greaterThanOrEqual">
      <formula>0</formula>
    </cfRule>
  </conditionalFormatting>
  <conditionalFormatting sqref="C41:H41 AG41:AL41">
    <cfRule type="cellIs" dxfId="335" priority="173" operator="lessThanOrEqual">
      <formula>0</formula>
    </cfRule>
  </conditionalFormatting>
  <conditionalFormatting sqref="AL10">
    <cfRule type="cellIs" dxfId="334" priority="170" operator="equal">
      <formula>"Sell"</formula>
    </cfRule>
    <cfRule type="cellIs" dxfId="333" priority="171" operator="equal">
      <formula>"Buy"</formula>
    </cfRule>
  </conditionalFormatting>
  <conditionalFormatting sqref="AL10">
    <cfRule type="cellIs" dxfId="332" priority="168" operator="equal">
      <formula>"Sell"</formula>
    </cfRule>
    <cfRule type="cellIs" dxfId="331" priority="169" operator="equal">
      <formula>"Buy"</formula>
    </cfRule>
  </conditionalFormatting>
  <conditionalFormatting sqref="AL10">
    <cfRule type="cellIs" dxfId="330" priority="166" operator="equal">
      <formula>"Sell"</formula>
    </cfRule>
    <cfRule type="cellIs" dxfId="329" priority="167" operator="equal">
      <formula>"Buy"</formula>
    </cfRule>
  </conditionalFormatting>
  <conditionalFormatting sqref="H10">
    <cfRule type="cellIs" dxfId="328" priority="164" operator="equal">
      <formula>"Sell"</formula>
    </cfRule>
    <cfRule type="cellIs" dxfId="327" priority="165" operator="equal">
      <formula>"Buy"</formula>
    </cfRule>
  </conditionalFormatting>
  <conditionalFormatting sqref="H15">
    <cfRule type="cellIs" dxfId="326" priority="161" operator="greaterThan">
      <formula>0</formula>
    </cfRule>
    <cfRule type="cellIs" dxfId="325" priority="163" operator="lessThan">
      <formula>0</formula>
    </cfRule>
  </conditionalFormatting>
  <conditionalFormatting sqref="H13">
    <cfRule type="cellIs" priority="159" operator="equal">
      <formula>"-"</formula>
    </cfRule>
    <cfRule type="cellIs" dxfId="324" priority="160" operator="lessThanOrEqual">
      <formula>0</formula>
    </cfRule>
    <cfRule type="cellIs" dxfId="323" priority="162" operator="greaterThanOrEqual">
      <formula>0</formula>
    </cfRule>
  </conditionalFormatting>
  <conditionalFormatting sqref="H16">
    <cfRule type="cellIs" dxfId="322" priority="157" operator="greaterThan">
      <formula>0</formula>
    </cfRule>
    <cfRule type="cellIs" dxfId="321" priority="158" operator="lessThan">
      <formula>0</formula>
    </cfRule>
  </conditionalFormatting>
  <conditionalFormatting sqref="C27:H27">
    <cfRule type="cellIs" dxfId="320" priority="155" operator="lessThanOrEqual">
      <formula>0</formula>
    </cfRule>
    <cfRule type="cellIs" dxfId="319" priority="156" operator="greaterThanOrEqual">
      <formula>0</formula>
    </cfRule>
  </conditionalFormatting>
  <conditionalFormatting sqref="O29:T29 O33:T33">
    <cfRule type="cellIs" dxfId="318" priority="152" operator="lessThanOrEqual">
      <formula>0</formula>
    </cfRule>
    <cfRule type="cellIs" dxfId="317" priority="154" operator="greaterThanOrEqual">
      <formula>0</formula>
    </cfRule>
  </conditionalFormatting>
  <conditionalFormatting sqref="O41:T41">
    <cfRule type="cellIs" dxfId="316" priority="153" operator="lessThanOrEqual">
      <formula>0</formula>
    </cfRule>
  </conditionalFormatting>
  <conditionalFormatting sqref="T10">
    <cfRule type="cellIs" dxfId="315" priority="150" operator="equal">
      <formula>"Sell"</formula>
    </cfRule>
    <cfRule type="cellIs" dxfId="314" priority="151" operator="equal">
      <formula>"Buy"</formula>
    </cfRule>
  </conditionalFormatting>
  <conditionalFormatting sqref="T15">
    <cfRule type="cellIs" dxfId="313" priority="147" operator="greaterThan">
      <formula>0</formula>
    </cfRule>
    <cfRule type="cellIs" dxfId="312" priority="149" operator="lessThan">
      <formula>0</formula>
    </cfRule>
  </conditionalFormatting>
  <conditionalFormatting sqref="T13">
    <cfRule type="cellIs" priority="145" operator="equal">
      <formula>"-"</formula>
    </cfRule>
    <cfRule type="cellIs" dxfId="311" priority="146" operator="lessThanOrEqual">
      <formula>0</formula>
    </cfRule>
    <cfRule type="cellIs" dxfId="310" priority="148" operator="greaterThanOrEqual">
      <formula>0</formula>
    </cfRule>
  </conditionalFormatting>
  <conditionalFormatting sqref="T16">
    <cfRule type="cellIs" dxfId="309" priority="143" operator="greaterThan">
      <formula>0</formula>
    </cfRule>
    <cfRule type="cellIs" dxfId="308" priority="144" operator="lessThan">
      <formula>0</formula>
    </cfRule>
  </conditionalFormatting>
  <conditionalFormatting sqref="O27:T27">
    <cfRule type="cellIs" dxfId="307" priority="141" operator="lessThanOrEqual">
      <formula>0</formula>
    </cfRule>
    <cfRule type="cellIs" dxfId="306" priority="142" operator="greaterThanOrEqual">
      <formula>0</formula>
    </cfRule>
  </conditionalFormatting>
  <conditionalFormatting sqref="U29:Z29 U33:Z33">
    <cfRule type="cellIs" dxfId="305" priority="138" operator="lessThanOrEqual">
      <formula>0</formula>
    </cfRule>
    <cfRule type="cellIs" dxfId="304" priority="140" operator="greaterThanOrEqual">
      <formula>0</formula>
    </cfRule>
  </conditionalFormatting>
  <conditionalFormatting sqref="U41:Z41">
    <cfRule type="cellIs" dxfId="303" priority="139" operator="lessThanOrEqual">
      <formula>0</formula>
    </cfRule>
  </conditionalFormatting>
  <conditionalFormatting sqref="Z10:AE10">
    <cfRule type="cellIs" dxfId="302" priority="136" operator="equal">
      <formula>"Sell"</formula>
    </cfRule>
    <cfRule type="cellIs" dxfId="301" priority="137" operator="equal">
      <formula>"Buy"</formula>
    </cfRule>
  </conditionalFormatting>
  <conditionalFormatting sqref="Z15:AE15">
    <cfRule type="cellIs" dxfId="300" priority="133" operator="greaterThan">
      <formula>0</formula>
    </cfRule>
    <cfRule type="cellIs" dxfId="299" priority="135" operator="lessThan">
      <formula>0</formula>
    </cfRule>
  </conditionalFormatting>
  <conditionalFormatting sqref="Z13:AE13">
    <cfRule type="cellIs" priority="131" operator="equal">
      <formula>"-"</formula>
    </cfRule>
    <cfRule type="cellIs" dxfId="298" priority="132" operator="lessThanOrEqual">
      <formula>0</formula>
    </cfRule>
    <cfRule type="cellIs" dxfId="297" priority="134" operator="greaterThanOrEqual">
      <formula>0</formula>
    </cfRule>
  </conditionalFormatting>
  <conditionalFormatting sqref="Z16:AE16">
    <cfRule type="cellIs" dxfId="296" priority="129" operator="greaterThan">
      <formula>0</formula>
    </cfRule>
    <cfRule type="cellIs" dxfId="295" priority="130" operator="lessThan">
      <formula>0</formula>
    </cfRule>
  </conditionalFormatting>
  <conditionalFormatting sqref="U27:Z27">
    <cfRule type="cellIs" dxfId="294" priority="127" operator="lessThanOrEqual">
      <formula>0</formula>
    </cfRule>
    <cfRule type="cellIs" dxfId="293" priority="128" operator="greaterThanOrEqual">
      <formula>0</formula>
    </cfRule>
  </conditionalFormatting>
  <conditionalFormatting sqref="I29:N29 I33:N33">
    <cfRule type="cellIs" dxfId="292" priority="110" operator="lessThanOrEqual">
      <formula>0</formula>
    </cfRule>
    <cfRule type="cellIs" dxfId="291" priority="112" operator="greaterThanOrEqual">
      <formula>0</formula>
    </cfRule>
  </conditionalFormatting>
  <conditionalFormatting sqref="I41:N41">
    <cfRule type="cellIs" dxfId="290" priority="111" operator="lessThanOrEqual">
      <formula>0</formula>
    </cfRule>
  </conditionalFormatting>
  <conditionalFormatting sqref="N10">
    <cfRule type="cellIs" dxfId="289" priority="108" operator="equal">
      <formula>"Sell"</formula>
    </cfRule>
    <cfRule type="cellIs" dxfId="288" priority="109" operator="equal">
      <formula>"Buy"</formula>
    </cfRule>
  </conditionalFormatting>
  <conditionalFormatting sqref="N15">
    <cfRule type="cellIs" dxfId="287" priority="105" operator="greaterThan">
      <formula>0</formula>
    </cfRule>
    <cfRule type="cellIs" dxfId="286" priority="107" operator="lessThan">
      <formula>0</formula>
    </cfRule>
  </conditionalFormatting>
  <conditionalFormatting sqref="N13">
    <cfRule type="cellIs" priority="103" operator="equal">
      <formula>"-"</formula>
    </cfRule>
    <cfRule type="cellIs" dxfId="285" priority="104" operator="lessThanOrEqual">
      <formula>0</formula>
    </cfRule>
    <cfRule type="cellIs" dxfId="284" priority="106" operator="greaterThanOrEqual">
      <formula>0</formula>
    </cfRule>
  </conditionalFormatting>
  <conditionalFormatting sqref="N16">
    <cfRule type="cellIs" dxfId="283" priority="101" operator="greaterThan">
      <formula>0</formula>
    </cfRule>
    <cfRule type="cellIs" dxfId="282" priority="102" operator="lessThan">
      <formula>0</formula>
    </cfRule>
  </conditionalFormatting>
  <conditionalFormatting sqref="I27:N27">
    <cfRule type="cellIs" dxfId="281" priority="99" operator="lessThanOrEqual">
      <formula>0</formula>
    </cfRule>
    <cfRule type="cellIs" dxfId="280" priority="100" operator="greaterThanOrEqual">
      <formula>0</formula>
    </cfRule>
  </conditionalFormatting>
  <conditionalFormatting sqref="AF10">
    <cfRule type="cellIs" dxfId="279" priority="27" operator="equal">
      <formula>"Sell"</formula>
    </cfRule>
    <cfRule type="cellIs" dxfId="278" priority="28" operator="equal">
      <formula>"Buy"</formula>
    </cfRule>
  </conditionalFormatting>
  <conditionalFormatting sqref="AF15">
    <cfRule type="cellIs" dxfId="277" priority="24" operator="greaterThan">
      <formula>0</formula>
    </cfRule>
    <cfRule type="cellIs" dxfId="276" priority="26" operator="lessThan">
      <formula>0</formula>
    </cfRule>
  </conditionalFormatting>
  <conditionalFormatting sqref="AF13">
    <cfRule type="cellIs" priority="22" operator="equal">
      <formula>"-"</formula>
    </cfRule>
    <cfRule type="cellIs" dxfId="275" priority="23" operator="lessThanOrEqual">
      <formula>0</formula>
    </cfRule>
    <cfRule type="cellIs" dxfId="274" priority="25" operator="greaterThanOrEqual">
      <formula>0</formula>
    </cfRule>
  </conditionalFormatting>
  <conditionalFormatting sqref="AF16">
    <cfRule type="cellIs" dxfId="273" priority="20" operator="greaterThan">
      <formula>0</formula>
    </cfRule>
    <cfRule type="cellIs" dxfId="272" priority="21" operator="lessThan">
      <formula>0</formula>
    </cfRule>
  </conditionalFormatting>
  <conditionalFormatting sqref="AA29:AF29 AA33:AF33">
    <cfRule type="cellIs" dxfId="271" priority="17" operator="lessThanOrEqual">
      <formula>0</formula>
    </cfRule>
    <cfRule type="cellIs" dxfId="270" priority="19" operator="greaterThanOrEqual">
      <formula>0</formula>
    </cfRule>
  </conditionalFormatting>
  <conditionalFormatting sqref="AA41:AF41">
    <cfRule type="cellIs" dxfId="269" priority="18" operator="lessThanOrEqual">
      <formula>0</formula>
    </cfRule>
  </conditionalFormatting>
  <conditionalFormatting sqref="AA27:AF27">
    <cfRule type="cellIs" dxfId="268" priority="15" operator="lessThanOrEqual">
      <formula>0</formula>
    </cfRule>
    <cfRule type="cellIs" dxfId="267" priority="16" operator="greaterThanOrEqual">
      <formula>0</formula>
    </cfRule>
  </conditionalFormatting>
  <pageMargins left="0.75" right="0.25" top="0.5" bottom="0.25" header="0.3" footer="0.3"/>
  <pageSetup paperSize="9" scale="85" orientation="landscape" r:id="rId1"/>
  <headerFooter>
    <oddHeader>&amp;LMOSL: Retail Valuations</oddHeader>
  </headerFooter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20"/>
  <dimension ref="B5:EV65"/>
  <sheetViews>
    <sheetView showGridLines="0" zoomScaleNormal="100" workbookViewId="0">
      <pane xSplit="2" ySplit="8" topLeftCell="M9" activePane="bottomRight" state="frozen"/>
      <selection sqref="A1:XFD1048576"/>
      <selection pane="topRight" sqref="A1:XFD1048576"/>
      <selection pane="bottomLeft" sqref="A1:XFD1048576"/>
      <selection pane="bottomRight"/>
    </sheetView>
  </sheetViews>
  <sheetFormatPr defaultColWidth="9.33203125" defaultRowHeight="12"/>
  <cols>
    <col min="1" max="1" width="1.33203125" style="1" customWidth="1"/>
    <col min="2" max="2" width="27.6640625" style="6" bestFit="1" customWidth="1"/>
    <col min="3" max="4" width="7.6640625" style="1" hidden="1" customWidth="1"/>
    <col min="5" max="5" width="7.83203125" style="1" hidden="1" customWidth="1"/>
    <col min="6" max="6" width="8" style="1" bestFit="1" customWidth="1"/>
    <col min="7" max="8" width="8.1640625" style="1" bestFit="1" customWidth="1"/>
    <col min="9" max="10" width="7.6640625" style="1" hidden="1" customWidth="1"/>
    <col min="11" max="11" width="7.83203125" style="1" hidden="1" customWidth="1"/>
    <col min="12" max="12" width="8.1640625" style="1" bestFit="1" customWidth="1"/>
    <col min="13" max="14" width="8" style="1" bestFit="1" customWidth="1"/>
    <col min="15" max="16" width="7.6640625" style="1" hidden="1" customWidth="1"/>
    <col min="17" max="17" width="7.83203125" style="1" hidden="1" customWidth="1"/>
    <col min="18" max="18" width="8.1640625" style="1" bestFit="1" customWidth="1"/>
    <col min="19" max="20" width="8" style="1" bestFit="1" customWidth="1"/>
    <col min="21" max="23" width="7.6640625" style="1" hidden="1" customWidth="1"/>
    <col min="24" max="24" width="8.83203125" style="1" bestFit="1" customWidth="1"/>
    <col min="25" max="26" width="9" style="1" bestFit="1" customWidth="1"/>
    <col min="27" max="29" width="7.6640625" style="1" hidden="1" customWidth="1"/>
    <col min="30" max="30" width="8.83203125" style="1" bestFit="1" customWidth="1"/>
    <col min="31" max="32" width="9" style="1" bestFit="1" customWidth="1"/>
    <col min="33" max="35" width="6.6640625" style="1" hidden="1" customWidth="1"/>
    <col min="36" max="36" width="7.33203125" style="1" bestFit="1" customWidth="1"/>
    <col min="37" max="37" width="8" style="1" bestFit="1" customWidth="1"/>
    <col min="38" max="38" width="9" style="1" bestFit="1" customWidth="1"/>
    <col min="39" max="41" width="6.6640625" style="1" hidden="1" customWidth="1"/>
    <col min="42" max="42" width="7.33203125" style="1" bestFit="1" customWidth="1"/>
    <col min="43" max="43" width="8" style="1" bestFit="1" customWidth="1"/>
    <col min="44" max="44" width="9" style="1" bestFit="1" customWidth="1"/>
    <col min="45" max="47" width="6.6640625" style="1" hidden="1" customWidth="1"/>
    <col min="48" max="48" width="7.33203125" style="1" bestFit="1" customWidth="1"/>
    <col min="49" max="49" width="8" style="1" bestFit="1" customWidth="1"/>
    <col min="50" max="50" width="9" style="1" bestFit="1" customWidth="1"/>
    <col min="51" max="53" width="6.6640625" style="1" hidden="1" customWidth="1"/>
    <col min="54" max="54" width="7.33203125" style="1" bestFit="1" customWidth="1"/>
    <col min="55" max="55" width="8" style="1" bestFit="1" customWidth="1"/>
    <col min="56" max="56" width="9" style="1" bestFit="1" customWidth="1"/>
    <col min="57" max="59" width="6.6640625" style="1" hidden="1" customWidth="1"/>
    <col min="60" max="60" width="7.33203125" style="1" bestFit="1" customWidth="1"/>
    <col min="61" max="61" width="8" style="1" bestFit="1" customWidth="1"/>
    <col min="62" max="62" width="9" style="1" bestFit="1" customWidth="1"/>
    <col min="63" max="65" width="8.83203125" style="1" hidden="1" customWidth="1"/>
    <col min="66" max="68" width="9.5" style="1" bestFit="1" customWidth="1"/>
    <col min="69" max="71" width="8.83203125" style="1" hidden="1" customWidth="1"/>
    <col min="72" max="74" width="7.6640625" style="1" bestFit="1" customWidth="1"/>
    <col min="75" max="77" width="8.83203125" style="1" hidden="1" customWidth="1"/>
    <col min="78" max="78" width="9.83203125" style="1" bestFit="1" customWidth="1"/>
    <col min="79" max="79" width="10.5" style="1" bestFit="1" customWidth="1"/>
    <col min="80" max="80" width="9.83203125" style="1" bestFit="1" customWidth="1"/>
    <col min="81" max="83" width="6.83203125" style="1" hidden="1" customWidth="1"/>
    <col min="84" max="84" width="8.33203125" style="1" bestFit="1" customWidth="1"/>
    <col min="85" max="85" width="7.83203125" style="1" bestFit="1" customWidth="1"/>
    <col min="86" max="86" width="9.1640625" style="1" bestFit="1" customWidth="1"/>
    <col min="87" max="89" width="6.83203125" style="1" hidden="1" customWidth="1"/>
    <col min="90" max="90" width="8.33203125" style="1" bestFit="1" customWidth="1"/>
    <col min="91" max="91" width="7.83203125" style="1" bestFit="1" customWidth="1"/>
    <col min="92" max="92" width="9.1640625" style="1" bestFit="1" customWidth="1"/>
    <col min="93" max="95" width="6.83203125" style="1" hidden="1" customWidth="1"/>
    <col min="96" max="96" width="8.33203125" style="1" bestFit="1" customWidth="1"/>
    <col min="97" max="97" width="7.83203125" style="1" bestFit="1" customWidth="1"/>
    <col min="98" max="98" width="8.33203125" style="1" bestFit="1" customWidth="1"/>
    <col min="99" max="101" width="8.83203125" style="1" hidden="1" customWidth="1"/>
    <col min="102" max="102" width="9" style="1" bestFit="1" customWidth="1"/>
    <col min="103" max="104" width="8" style="1" customWidth="1"/>
    <col min="105" max="107" width="8.83203125" style="1" hidden="1" customWidth="1"/>
    <col min="108" max="108" width="9" style="1" bestFit="1" customWidth="1"/>
    <col min="109" max="110" width="8" style="1" customWidth="1"/>
    <col min="111" max="113" width="7" style="1" hidden="1" customWidth="1"/>
    <col min="114" max="114" width="8.83203125" style="1" bestFit="1" customWidth="1"/>
    <col min="115" max="116" width="9" style="1" bestFit="1" customWidth="1"/>
    <col min="117" max="119" width="7" style="1" hidden="1" customWidth="1"/>
    <col min="120" max="120" width="8.5" style="1" bestFit="1" customWidth="1"/>
    <col min="121" max="121" width="8.83203125" style="1" bestFit="1" customWidth="1"/>
    <col min="122" max="122" width="8.33203125" style="1" bestFit="1" customWidth="1"/>
    <col min="123" max="125" width="7.6640625" style="1" hidden="1" customWidth="1"/>
    <col min="126" max="126" width="8" style="1" bestFit="1" customWidth="1"/>
    <col min="127" max="127" width="8.5" style="1" bestFit="1" customWidth="1"/>
    <col min="128" max="128" width="8.83203125" style="1" bestFit="1" customWidth="1"/>
    <col min="129" max="131" width="8.1640625" style="1" hidden="1" customWidth="1"/>
    <col min="132" max="133" width="8.33203125" style="1" bestFit="1" customWidth="1"/>
    <col min="134" max="134" width="12" style="1" bestFit="1" customWidth="1"/>
    <col min="135" max="137" width="8.1640625" style="1" hidden="1" customWidth="1"/>
    <col min="138" max="138" width="9" style="1" bestFit="1" customWidth="1"/>
    <col min="139" max="139" width="9.6640625" style="1" bestFit="1" customWidth="1"/>
    <col min="140" max="140" width="12" style="1" bestFit="1" customWidth="1"/>
    <col min="141" max="143" width="10" style="1" hidden="1" customWidth="1"/>
    <col min="144" max="146" width="10.1640625" style="1" bestFit="1" customWidth="1"/>
    <col min="147" max="150" width="9.1640625" style="1" hidden="1" customWidth="1"/>
    <col min="151" max="151" width="13.6640625" style="1" hidden="1" customWidth="1"/>
    <col min="152" max="152" width="10" style="1" hidden="1" customWidth="1"/>
    <col min="153" max="16384" width="9.33203125" style="1"/>
  </cols>
  <sheetData>
    <row r="5" spans="2:152" ht="9" customHeight="1"/>
    <row r="6" spans="2:152" s="21" customFormat="1" ht="12.75">
      <c r="B6" s="23" t="s">
        <v>68</v>
      </c>
      <c r="C6" s="345" t="s">
        <v>1412</v>
      </c>
      <c r="D6" s="346"/>
      <c r="E6" s="346"/>
      <c r="F6" s="346"/>
      <c r="G6" s="346"/>
      <c r="H6" s="347"/>
      <c r="I6" s="345" t="s">
        <v>1309</v>
      </c>
      <c r="J6" s="346"/>
      <c r="K6" s="346"/>
      <c r="L6" s="346"/>
      <c r="M6" s="346"/>
      <c r="N6" s="347"/>
      <c r="O6" s="345" t="s">
        <v>1377</v>
      </c>
      <c r="P6" s="346"/>
      <c r="Q6" s="346"/>
      <c r="R6" s="346"/>
      <c r="S6" s="346"/>
      <c r="T6" s="347"/>
      <c r="U6" s="345" t="s">
        <v>1413</v>
      </c>
      <c r="V6" s="346"/>
      <c r="W6" s="346"/>
      <c r="X6" s="346"/>
      <c r="Y6" s="346"/>
      <c r="Z6" s="347"/>
      <c r="AA6" s="345" t="s">
        <v>1414</v>
      </c>
      <c r="AB6" s="346"/>
      <c r="AC6" s="346"/>
      <c r="AD6" s="346"/>
      <c r="AE6" s="346"/>
      <c r="AF6" s="347"/>
      <c r="AG6" s="345" t="s">
        <v>1415</v>
      </c>
      <c r="AH6" s="346"/>
      <c r="AI6" s="346"/>
      <c r="AJ6" s="346"/>
      <c r="AK6" s="346"/>
      <c r="AL6" s="347"/>
      <c r="AM6" s="345" t="s">
        <v>1416</v>
      </c>
      <c r="AN6" s="346"/>
      <c r="AO6" s="346"/>
      <c r="AP6" s="346"/>
      <c r="AQ6" s="346"/>
      <c r="AR6" s="347"/>
      <c r="AS6" s="345" t="s">
        <v>1417</v>
      </c>
      <c r="AT6" s="346"/>
      <c r="AU6" s="346"/>
      <c r="AV6" s="346"/>
      <c r="AW6" s="346"/>
      <c r="AX6" s="347"/>
      <c r="AY6" s="345" t="s">
        <v>1418</v>
      </c>
      <c r="AZ6" s="346"/>
      <c r="BA6" s="346"/>
      <c r="BB6" s="346"/>
      <c r="BC6" s="346"/>
      <c r="BD6" s="347"/>
      <c r="BE6" s="345" t="s">
        <v>1419</v>
      </c>
      <c r="BF6" s="346"/>
      <c r="BG6" s="346"/>
      <c r="BH6" s="346"/>
      <c r="BI6" s="346"/>
      <c r="BJ6" s="347"/>
      <c r="BK6" s="345" t="s">
        <v>1420</v>
      </c>
      <c r="BL6" s="346"/>
      <c r="BM6" s="346"/>
      <c r="BN6" s="346"/>
      <c r="BO6" s="346"/>
      <c r="BP6" s="347"/>
      <c r="BQ6" s="345" t="s">
        <v>1421</v>
      </c>
      <c r="BR6" s="346"/>
      <c r="BS6" s="346"/>
      <c r="BT6" s="346"/>
      <c r="BU6" s="346"/>
      <c r="BV6" s="347"/>
      <c r="BW6" s="345" t="s">
        <v>1422</v>
      </c>
      <c r="BX6" s="346"/>
      <c r="BY6" s="346"/>
      <c r="BZ6" s="346"/>
      <c r="CA6" s="346"/>
      <c r="CB6" s="347"/>
      <c r="CC6" s="345" t="s">
        <v>1423</v>
      </c>
      <c r="CD6" s="346"/>
      <c r="CE6" s="346"/>
      <c r="CF6" s="346"/>
      <c r="CG6" s="346"/>
      <c r="CH6" s="347"/>
      <c r="CI6" s="345" t="s">
        <v>1424</v>
      </c>
      <c r="CJ6" s="346"/>
      <c r="CK6" s="346"/>
      <c r="CL6" s="346"/>
      <c r="CM6" s="346"/>
      <c r="CN6" s="347"/>
      <c r="CO6" s="345" t="s">
        <v>1311</v>
      </c>
      <c r="CP6" s="346"/>
      <c r="CQ6" s="346"/>
      <c r="CR6" s="346"/>
      <c r="CS6" s="346"/>
      <c r="CT6" s="347"/>
      <c r="CU6" s="345" t="s">
        <v>1425</v>
      </c>
      <c r="CV6" s="346"/>
      <c r="CW6" s="346"/>
      <c r="CX6" s="346"/>
      <c r="CY6" s="346"/>
      <c r="CZ6" s="347"/>
      <c r="DA6" s="345" t="s">
        <v>1426</v>
      </c>
      <c r="DB6" s="346"/>
      <c r="DC6" s="346"/>
      <c r="DD6" s="346"/>
      <c r="DE6" s="346"/>
      <c r="DF6" s="347"/>
      <c r="DG6" s="345" t="s">
        <v>509</v>
      </c>
      <c r="DH6" s="346"/>
      <c r="DI6" s="346"/>
      <c r="DJ6" s="346"/>
      <c r="DK6" s="346"/>
      <c r="DL6" s="347"/>
      <c r="DM6" s="345" t="s">
        <v>1407</v>
      </c>
      <c r="DN6" s="346"/>
      <c r="DO6" s="346"/>
      <c r="DP6" s="346"/>
      <c r="DQ6" s="346"/>
      <c r="DR6" s="347"/>
      <c r="DS6" s="345" t="s">
        <v>1408</v>
      </c>
      <c r="DT6" s="346"/>
      <c r="DU6" s="346"/>
      <c r="DV6" s="346"/>
      <c r="DW6" s="346"/>
      <c r="DX6" s="347"/>
      <c r="DY6" s="345" t="s">
        <v>1409</v>
      </c>
      <c r="DZ6" s="346"/>
      <c r="EA6" s="346"/>
      <c r="EB6" s="346"/>
      <c r="EC6" s="346"/>
      <c r="ED6" s="347"/>
      <c r="EE6" s="345" t="s">
        <v>1427</v>
      </c>
      <c r="EF6" s="346"/>
      <c r="EG6" s="346"/>
      <c r="EH6" s="346"/>
      <c r="EI6" s="346"/>
      <c r="EJ6" s="347"/>
      <c r="EK6" s="345" t="s">
        <v>1428</v>
      </c>
      <c r="EL6" s="346"/>
      <c r="EM6" s="346"/>
      <c r="EN6" s="346"/>
      <c r="EO6" s="346"/>
      <c r="EP6" s="347"/>
      <c r="EQ6" s="359" t="s">
        <v>285</v>
      </c>
      <c r="ER6" s="360"/>
      <c r="ES6" s="360"/>
      <c r="ET6" s="360"/>
      <c r="EU6" s="360"/>
      <c r="EV6" s="361"/>
    </row>
    <row r="7" spans="2:152" s="35" customFormat="1" ht="11.25" hidden="1">
      <c r="B7" s="31" t="s">
        <v>7</v>
      </c>
      <c r="C7" s="32" t="s">
        <v>622</v>
      </c>
      <c r="D7" s="33" t="str">
        <f>C7</f>
        <v>APAT IN</v>
      </c>
      <c r="E7" s="33" t="str">
        <f t="shared" ref="E7" si="0">D7</f>
        <v>APAT IN</v>
      </c>
      <c r="F7" s="33" t="str">
        <f t="shared" ref="F7" si="1">E7</f>
        <v>APAT IN</v>
      </c>
      <c r="G7" s="33" t="str">
        <f t="shared" ref="G7" si="2">F7</f>
        <v>APAT IN</v>
      </c>
      <c r="H7" s="34" t="str">
        <f t="shared" ref="H7" si="3">G7</f>
        <v>APAT IN</v>
      </c>
      <c r="I7" s="32" t="s">
        <v>504</v>
      </c>
      <c r="J7" s="33" t="str">
        <f>I7</f>
        <v>BSE IN</v>
      </c>
      <c r="K7" s="33" t="str">
        <f t="shared" ref="K7" si="4">J7</f>
        <v>BSE IN</v>
      </c>
      <c r="L7" s="33" t="str">
        <f t="shared" ref="L7" si="5">K7</f>
        <v>BSE IN</v>
      </c>
      <c r="M7" s="33" t="str">
        <f t="shared" ref="M7" si="6">L7</f>
        <v>BSE IN</v>
      </c>
      <c r="N7" s="34" t="str">
        <f t="shared" ref="N7" si="7">M7</f>
        <v>BSE IN</v>
      </c>
      <c r="O7" s="32" t="s">
        <v>206</v>
      </c>
      <c r="P7" s="33" t="str">
        <f>O7</f>
        <v>CSTRL IN</v>
      </c>
      <c r="Q7" s="33" t="str">
        <f t="shared" ref="Q7:T7" si="8">P7</f>
        <v>CSTRL IN</v>
      </c>
      <c r="R7" s="33" t="str">
        <f t="shared" si="8"/>
        <v>CSTRL IN</v>
      </c>
      <c r="S7" s="33" t="str">
        <f t="shared" si="8"/>
        <v>CSTRL IN</v>
      </c>
      <c r="T7" s="34" t="str">
        <f t="shared" si="8"/>
        <v>CSTRL IN</v>
      </c>
      <c r="U7" s="32" t="s">
        <v>734</v>
      </c>
      <c r="V7" s="33" t="str">
        <f>U7</f>
        <v>CELLO IN</v>
      </c>
      <c r="W7" s="33" t="str">
        <f t="shared" ref="W7" si="9">V7</f>
        <v>CELLO IN</v>
      </c>
      <c r="X7" s="33" t="str">
        <f t="shared" ref="X7" si="10">W7</f>
        <v>CELLO IN</v>
      </c>
      <c r="Y7" s="33" t="str">
        <f t="shared" ref="Y7" si="11">X7</f>
        <v>CELLO IN</v>
      </c>
      <c r="Z7" s="34" t="str">
        <f t="shared" ref="Z7" si="12">Y7</f>
        <v>CELLO IN</v>
      </c>
      <c r="AA7" s="32" t="s">
        <v>207</v>
      </c>
      <c r="AB7" s="33" t="str">
        <f>AA7</f>
        <v>CRIN IN</v>
      </c>
      <c r="AC7" s="33" t="str">
        <f t="shared" ref="AC7:AF7" si="13">AB7</f>
        <v>CRIN IN</v>
      </c>
      <c r="AD7" s="33" t="str">
        <f t="shared" si="13"/>
        <v>CRIN IN</v>
      </c>
      <c r="AE7" s="33" t="str">
        <f t="shared" si="13"/>
        <v>CRIN IN</v>
      </c>
      <c r="AF7" s="34" t="str">
        <f t="shared" si="13"/>
        <v>CRIN IN</v>
      </c>
      <c r="AG7" s="32" t="s">
        <v>764</v>
      </c>
      <c r="AH7" s="33" t="str">
        <f>AG7</f>
        <v>DREAMFOL IN</v>
      </c>
      <c r="AI7" s="33" t="str">
        <f t="shared" ref="AI7" si="14">AH7</f>
        <v>DREAMFOL IN</v>
      </c>
      <c r="AJ7" s="33" t="str">
        <f t="shared" ref="AJ7" si="15">AI7</f>
        <v>DREAMFOL IN</v>
      </c>
      <c r="AK7" s="33" t="str">
        <f t="shared" ref="AK7" si="16">AJ7</f>
        <v>DREAMFOL IN</v>
      </c>
      <c r="AL7" s="34" t="str">
        <f t="shared" ref="AL7" si="17">AK7</f>
        <v>DREAMFOL IN</v>
      </c>
      <c r="AM7" s="32" t="s">
        <v>588</v>
      </c>
      <c r="AN7" s="33" t="str">
        <f>AM7</f>
        <v>EPLL IN</v>
      </c>
      <c r="AO7" s="33" t="str">
        <f t="shared" ref="AO7" si="18">AN7</f>
        <v>EPLL IN</v>
      </c>
      <c r="AP7" s="33" t="str">
        <f t="shared" ref="AP7" si="19">AO7</f>
        <v>EPLL IN</v>
      </c>
      <c r="AQ7" s="33" t="str">
        <f t="shared" ref="AQ7" si="20">AP7</f>
        <v>EPLL IN</v>
      </c>
      <c r="AR7" s="34" t="str">
        <f t="shared" ref="AR7" si="21">AQ7</f>
        <v>EPLL IN</v>
      </c>
      <c r="AS7" s="32" t="s">
        <v>547</v>
      </c>
      <c r="AT7" s="33" t="str">
        <f>AS7</f>
        <v>GOAGRO IN</v>
      </c>
      <c r="AU7" s="33" t="str">
        <f t="shared" ref="AU7" si="22">AT7</f>
        <v>GOAGRO IN</v>
      </c>
      <c r="AV7" s="33" t="str">
        <f t="shared" ref="AV7" si="23">AU7</f>
        <v>GOAGRO IN</v>
      </c>
      <c r="AW7" s="33" t="str">
        <f t="shared" ref="AW7" si="24">AV7</f>
        <v>GOAGRO IN</v>
      </c>
      <c r="AX7" s="34" t="str">
        <f t="shared" ref="AX7" si="25">AW7</f>
        <v>GOAGRO IN</v>
      </c>
      <c r="AY7" s="32" t="s">
        <v>760</v>
      </c>
      <c r="AZ7" s="33" t="str">
        <f>AY7</f>
        <v>GRAV IN</v>
      </c>
      <c r="BA7" s="33" t="str">
        <f t="shared" ref="BA7" si="26">AZ7</f>
        <v>GRAV IN</v>
      </c>
      <c r="BB7" s="33" t="str">
        <f t="shared" ref="BB7" si="27">BA7</f>
        <v>GRAV IN</v>
      </c>
      <c r="BC7" s="33" t="str">
        <f t="shared" ref="BC7" si="28">BB7</f>
        <v>GRAV IN</v>
      </c>
      <c r="BD7" s="34" t="str">
        <f t="shared" ref="BD7" si="29">BC7</f>
        <v>GRAV IN</v>
      </c>
      <c r="BE7" s="32" t="s">
        <v>545</v>
      </c>
      <c r="BF7" s="33" t="str">
        <f>BE7</f>
        <v>IH IN</v>
      </c>
      <c r="BG7" s="33" t="str">
        <f t="shared" ref="BG7" si="30">BF7</f>
        <v>IH IN</v>
      </c>
      <c r="BH7" s="33" t="str">
        <f t="shared" ref="BH7" si="31">BG7</f>
        <v>IH IN</v>
      </c>
      <c r="BI7" s="33" t="str">
        <f t="shared" ref="BI7" si="32">BH7</f>
        <v>IH IN</v>
      </c>
      <c r="BJ7" s="34" t="str">
        <f t="shared" ref="BJ7" si="33">BI7</f>
        <v>IH IN</v>
      </c>
      <c r="BK7" s="32" t="s">
        <v>765</v>
      </c>
      <c r="BL7" s="33" t="str">
        <f>BK7</f>
        <v>INMART IN</v>
      </c>
      <c r="BM7" s="33" t="str">
        <f t="shared" ref="BM7" si="34">BL7</f>
        <v>INMART IN</v>
      </c>
      <c r="BN7" s="33" t="str">
        <f t="shared" ref="BN7" si="35">BM7</f>
        <v>INMART IN</v>
      </c>
      <c r="BO7" s="33" t="str">
        <f t="shared" ref="BO7" si="36">BN7</f>
        <v>INMART IN</v>
      </c>
      <c r="BP7" s="34" t="str">
        <f t="shared" ref="BP7" si="37">BO7</f>
        <v>INMART IN</v>
      </c>
      <c r="BQ7" s="32" t="s">
        <v>766</v>
      </c>
      <c r="BR7" s="33" t="str">
        <f>BQ7</f>
        <v>INFOE IN</v>
      </c>
      <c r="BS7" s="33" t="str">
        <f t="shared" ref="BS7" si="38">BR7</f>
        <v>INFOE IN</v>
      </c>
      <c r="BT7" s="33" t="str">
        <f t="shared" ref="BT7" si="39">BS7</f>
        <v>INFOE IN</v>
      </c>
      <c r="BU7" s="33" t="str">
        <f t="shared" ref="BU7" si="40">BT7</f>
        <v>INFOE IN</v>
      </c>
      <c r="BV7" s="34" t="str">
        <f t="shared" ref="BV7" si="41">BU7</f>
        <v>INFOE IN</v>
      </c>
      <c r="BW7" s="32" t="s">
        <v>208</v>
      </c>
      <c r="BX7" s="33" t="str">
        <f>BW7</f>
        <v>INDIGO IN</v>
      </c>
      <c r="BY7" s="33" t="str">
        <f t="shared" ref="BY7:CB7" si="42">BX7</f>
        <v>INDIGO IN</v>
      </c>
      <c r="BZ7" s="33" t="str">
        <f t="shared" si="42"/>
        <v>INDIGO IN</v>
      </c>
      <c r="CA7" s="33" t="str">
        <f t="shared" si="42"/>
        <v>INDIGO IN</v>
      </c>
      <c r="CB7" s="34" t="str">
        <f t="shared" si="42"/>
        <v>INDIGO IN</v>
      </c>
      <c r="CC7" s="32" t="s">
        <v>693</v>
      </c>
      <c r="CD7" s="33" t="str">
        <f>CC7</f>
        <v>KJC IN</v>
      </c>
      <c r="CE7" s="33" t="str">
        <f t="shared" ref="CE7" si="43">CD7</f>
        <v>KJC IN</v>
      </c>
      <c r="CF7" s="33" t="str">
        <f t="shared" ref="CF7" si="44">CE7</f>
        <v>KJC IN</v>
      </c>
      <c r="CG7" s="33" t="str">
        <f t="shared" ref="CG7" si="45">CF7</f>
        <v>KJC IN</v>
      </c>
      <c r="CH7" s="34" t="str">
        <f t="shared" ref="CH7" si="46">CG7</f>
        <v>KJC IN</v>
      </c>
      <c r="CI7" s="32" t="s">
        <v>559</v>
      </c>
      <c r="CJ7" s="33" t="str">
        <f>CI7</f>
        <v>LEMONTRE IN</v>
      </c>
      <c r="CK7" s="33" t="str">
        <f t="shared" ref="CK7" si="47">CJ7</f>
        <v>LEMONTRE IN</v>
      </c>
      <c r="CL7" s="33" t="str">
        <f t="shared" ref="CL7" si="48">CK7</f>
        <v>LEMONTRE IN</v>
      </c>
      <c r="CM7" s="33" t="str">
        <f t="shared" ref="CM7" si="49">CL7</f>
        <v>LEMONTRE IN</v>
      </c>
      <c r="CN7" s="34" t="str">
        <f t="shared" ref="CN7" si="50">CM7</f>
        <v>LEMONTRE IN</v>
      </c>
      <c r="CO7" s="32" t="s">
        <v>209</v>
      </c>
      <c r="CP7" s="33" t="str">
        <f>CO7</f>
        <v>MCX IN</v>
      </c>
      <c r="CQ7" s="33" t="str">
        <f t="shared" ref="CQ7:CT7" si="51">CP7</f>
        <v>MCX IN</v>
      </c>
      <c r="CR7" s="33" t="str">
        <f t="shared" si="51"/>
        <v>MCX IN</v>
      </c>
      <c r="CS7" s="33" t="str">
        <f t="shared" si="51"/>
        <v>MCX IN</v>
      </c>
      <c r="CT7" s="34" t="str">
        <f t="shared" si="51"/>
        <v>MCX IN</v>
      </c>
      <c r="CU7" s="32" t="s">
        <v>747</v>
      </c>
      <c r="CV7" s="33" t="str">
        <f>CU7</f>
        <v>MTARTECH IN</v>
      </c>
      <c r="CW7" s="33" t="str">
        <f t="shared" ref="CW7" si="52">CV7</f>
        <v>MTARTECH IN</v>
      </c>
      <c r="CX7" s="33" t="str">
        <f t="shared" ref="CX7" si="53">CW7</f>
        <v>MTARTECH IN</v>
      </c>
      <c r="CY7" s="33" t="str">
        <f t="shared" ref="CY7" si="54">CX7</f>
        <v>MTARTECH IN</v>
      </c>
      <c r="CZ7" s="34" t="str">
        <f t="shared" ref="CZ7" si="55">CY7</f>
        <v>MTARTECH IN</v>
      </c>
      <c r="DA7" s="32" t="s">
        <v>690</v>
      </c>
      <c r="DB7" s="33" t="str">
        <f>DA7</f>
        <v>PAYTM IN</v>
      </c>
      <c r="DC7" s="33" t="str">
        <f t="shared" ref="DC7" si="56">DB7</f>
        <v>PAYTM IN</v>
      </c>
      <c r="DD7" s="33" t="str">
        <f t="shared" ref="DD7" si="57">DC7</f>
        <v>PAYTM IN</v>
      </c>
      <c r="DE7" s="33" t="str">
        <f t="shared" ref="DE7" si="58">DD7</f>
        <v>PAYTM IN</v>
      </c>
      <c r="DF7" s="34" t="str">
        <f t="shared" ref="DF7" si="59">DE7</f>
        <v>PAYTM IN</v>
      </c>
      <c r="DG7" s="32" t="s">
        <v>505</v>
      </c>
      <c r="DH7" s="33" t="str">
        <f>DG7</f>
        <v>QUESS IN</v>
      </c>
      <c r="DI7" s="33" t="str">
        <f t="shared" ref="DI7" si="60">DH7</f>
        <v>QUESS IN</v>
      </c>
      <c r="DJ7" s="33" t="str">
        <f t="shared" ref="DJ7" si="61">DI7</f>
        <v>QUESS IN</v>
      </c>
      <c r="DK7" s="33" t="str">
        <f t="shared" ref="DK7" si="62">DJ7</f>
        <v>QUESS IN</v>
      </c>
      <c r="DL7" s="34" t="str">
        <f t="shared" ref="DL7" si="63">DK7</f>
        <v>QUESS IN</v>
      </c>
      <c r="DM7" s="32" t="s">
        <v>590</v>
      </c>
      <c r="DN7" s="33" t="str">
        <f>DM7</f>
        <v>SECIS IN</v>
      </c>
      <c r="DO7" s="33" t="str">
        <f t="shared" ref="DO7" si="64">DN7</f>
        <v>SECIS IN</v>
      </c>
      <c r="DP7" s="33" t="str">
        <f t="shared" ref="DP7" si="65">DO7</f>
        <v>SECIS IN</v>
      </c>
      <c r="DQ7" s="33" t="str">
        <f t="shared" ref="DQ7" si="66">DP7</f>
        <v>SECIS IN</v>
      </c>
      <c r="DR7" s="34" t="str">
        <f t="shared" ref="DR7" si="67">DQ7</f>
        <v>SECIS IN</v>
      </c>
      <c r="DS7" s="32" t="s">
        <v>506</v>
      </c>
      <c r="DT7" s="33" t="str">
        <f>DS7</f>
        <v>TEAM IN</v>
      </c>
      <c r="DU7" s="33" t="str">
        <f t="shared" ref="DU7" si="68">DT7</f>
        <v>TEAM IN</v>
      </c>
      <c r="DV7" s="33" t="str">
        <f t="shared" ref="DV7" si="69">DU7</f>
        <v>TEAM IN</v>
      </c>
      <c r="DW7" s="33" t="str">
        <f t="shared" ref="DW7" si="70">DV7</f>
        <v>TEAM IN</v>
      </c>
      <c r="DX7" s="34" t="str">
        <f t="shared" ref="DX7" si="71">DW7</f>
        <v>TEAM IN</v>
      </c>
      <c r="DY7" s="32" t="s">
        <v>737</v>
      </c>
      <c r="DZ7" s="33" t="str">
        <f>DY7</f>
        <v>UDS IN</v>
      </c>
      <c r="EA7" s="33" t="str">
        <f t="shared" ref="EA7" si="72">DZ7</f>
        <v>UDS IN</v>
      </c>
      <c r="EB7" s="33" t="str">
        <f t="shared" ref="EB7" si="73">EA7</f>
        <v>UDS IN</v>
      </c>
      <c r="EC7" s="33" t="str">
        <f t="shared" ref="EC7" si="74">EB7</f>
        <v>UDS IN</v>
      </c>
      <c r="ED7" s="34" t="str">
        <f t="shared" ref="ED7" si="75">EC7</f>
        <v>UDS IN</v>
      </c>
      <c r="EE7" s="32" t="s">
        <v>533</v>
      </c>
      <c r="EF7" s="33" t="str">
        <f>EE7</f>
        <v>UPLL IN</v>
      </c>
      <c r="EG7" s="33" t="str">
        <f t="shared" ref="EG7" si="76">EF7</f>
        <v>UPLL IN</v>
      </c>
      <c r="EH7" s="33" t="str">
        <f t="shared" ref="EH7" si="77">EG7</f>
        <v>UPLL IN</v>
      </c>
      <c r="EI7" s="33" t="str">
        <f t="shared" ref="EI7" si="78">EH7</f>
        <v>UPLL IN</v>
      </c>
      <c r="EJ7" s="34" t="str">
        <f t="shared" ref="EJ7" si="79">EI7</f>
        <v>UPLL IN</v>
      </c>
      <c r="EK7" s="32" t="s">
        <v>689</v>
      </c>
      <c r="EL7" s="33" t="str">
        <f>EK7</f>
        <v>ZOMATO IN</v>
      </c>
      <c r="EM7" s="33" t="str">
        <f t="shared" ref="EM7" si="80">EL7</f>
        <v>ZOMATO IN</v>
      </c>
      <c r="EN7" s="33" t="str">
        <f t="shared" ref="EN7" si="81">EM7</f>
        <v>ZOMATO IN</v>
      </c>
      <c r="EO7" s="33" t="str">
        <f t="shared" ref="EO7" si="82">EN7</f>
        <v>ZOMATO IN</v>
      </c>
      <c r="EP7" s="34" t="str">
        <f t="shared" ref="EP7" si="83">EO7</f>
        <v>ZOMATO IN</v>
      </c>
      <c r="EQ7" s="108" t="s">
        <v>109</v>
      </c>
      <c r="ER7" s="109" t="str">
        <f>EQ7</f>
        <v>Others</v>
      </c>
      <c r="ES7" s="109" t="str">
        <f t="shared" ref="ES7:EV7" si="84">ER7</f>
        <v>Others</v>
      </c>
      <c r="ET7" s="109" t="str">
        <f t="shared" si="84"/>
        <v>Others</v>
      </c>
      <c r="EU7" s="109" t="str">
        <f t="shared" si="84"/>
        <v>Others</v>
      </c>
      <c r="EV7" s="110" t="str">
        <f t="shared" si="84"/>
        <v>Others</v>
      </c>
    </row>
    <row r="8" spans="2:152" s="22" customFormat="1">
      <c r="B8" s="23" t="s">
        <v>69</v>
      </c>
      <c r="C8" s="112" t="str">
        <f>'Column Code'!$C$8</f>
        <v>FY21</v>
      </c>
      <c r="D8" s="113" t="str">
        <f>'Column Code'!$D$8</f>
        <v>FY22</v>
      </c>
      <c r="E8" s="113" t="str">
        <f>'Column Code'!$E$8</f>
        <v>FY23</v>
      </c>
      <c r="F8" s="113" t="str">
        <f>'Column Code'!$F$8</f>
        <v>FY24</v>
      </c>
      <c r="G8" s="113" t="str">
        <f>'Column Code'!$G$8</f>
        <v>FY25E</v>
      </c>
      <c r="H8" s="114" t="str">
        <f>'Column Code'!$H$8</f>
        <v>FY26E</v>
      </c>
      <c r="I8" s="112" t="str">
        <f>'Column Code'!$C$8</f>
        <v>FY21</v>
      </c>
      <c r="J8" s="113" t="str">
        <f>'Column Code'!$D$8</f>
        <v>FY22</v>
      </c>
      <c r="K8" s="113" t="str">
        <f>'Column Code'!$E$8</f>
        <v>FY23</v>
      </c>
      <c r="L8" s="113" t="str">
        <f>'Column Code'!$F$8</f>
        <v>FY24</v>
      </c>
      <c r="M8" s="113" t="str">
        <f>'Column Code'!$G$8</f>
        <v>FY25E</v>
      </c>
      <c r="N8" s="114" t="str">
        <f>'Column Code'!$H$8</f>
        <v>FY26E</v>
      </c>
      <c r="O8" s="112" t="str">
        <f>'Column Code'!$C$8</f>
        <v>FY21</v>
      </c>
      <c r="P8" s="113" t="str">
        <f>'Column Code'!$D$8</f>
        <v>FY22</v>
      </c>
      <c r="Q8" s="113" t="str">
        <f>'Column Code'!$E$8</f>
        <v>FY23</v>
      </c>
      <c r="R8" s="113" t="str">
        <f>'Column Code'!$F$8</f>
        <v>FY24</v>
      </c>
      <c r="S8" s="113" t="str">
        <f>'Column Code'!$G$8</f>
        <v>FY25E</v>
      </c>
      <c r="T8" s="114" t="str">
        <f>'Column Code'!$H$8</f>
        <v>FY26E</v>
      </c>
      <c r="U8" s="112" t="str">
        <f>'Column Code'!$C$8</f>
        <v>FY21</v>
      </c>
      <c r="V8" s="113" t="str">
        <f>'Column Code'!$D$8</f>
        <v>FY22</v>
      </c>
      <c r="W8" s="113" t="str">
        <f>'Column Code'!$E$8</f>
        <v>FY23</v>
      </c>
      <c r="X8" s="113" t="str">
        <f>'Column Code'!$F$8</f>
        <v>FY24</v>
      </c>
      <c r="Y8" s="113" t="str">
        <f>'Column Code'!$G$8</f>
        <v>FY25E</v>
      </c>
      <c r="Z8" s="114" t="str">
        <f>'Column Code'!$H$8</f>
        <v>FY26E</v>
      </c>
      <c r="AA8" s="112" t="str">
        <f>'Column Code'!$C$8</f>
        <v>FY21</v>
      </c>
      <c r="AB8" s="113" t="str">
        <f>'Column Code'!$D$8</f>
        <v>FY22</v>
      </c>
      <c r="AC8" s="113" t="str">
        <f>'Column Code'!$E$8</f>
        <v>FY23</v>
      </c>
      <c r="AD8" s="113" t="str">
        <f>'Column Code'!$F$8</f>
        <v>FY24</v>
      </c>
      <c r="AE8" s="113" t="str">
        <f>'Column Code'!$G$8</f>
        <v>FY25E</v>
      </c>
      <c r="AF8" s="114" t="str">
        <f>'Column Code'!$H$8</f>
        <v>FY26E</v>
      </c>
      <c r="AG8" s="112" t="str">
        <f>'Column Code'!$C$8</f>
        <v>FY21</v>
      </c>
      <c r="AH8" s="113" t="str">
        <f>'Column Code'!$D$8</f>
        <v>FY22</v>
      </c>
      <c r="AI8" s="113" t="str">
        <f>'Column Code'!$E$8</f>
        <v>FY23</v>
      </c>
      <c r="AJ8" s="113" t="str">
        <f>'Column Code'!$F$8</f>
        <v>FY24</v>
      </c>
      <c r="AK8" s="113" t="str">
        <f>'Column Code'!$G$8</f>
        <v>FY25E</v>
      </c>
      <c r="AL8" s="114" t="str">
        <f>'Column Code'!$H$8</f>
        <v>FY26E</v>
      </c>
      <c r="AM8" s="112" t="str">
        <f>'Column Code'!$C$8</f>
        <v>FY21</v>
      </c>
      <c r="AN8" s="113" t="str">
        <f>'Column Code'!$D$8</f>
        <v>FY22</v>
      </c>
      <c r="AO8" s="113" t="str">
        <f>'Column Code'!$E$8</f>
        <v>FY23</v>
      </c>
      <c r="AP8" s="113" t="str">
        <f>'Column Code'!$F$8</f>
        <v>FY24</v>
      </c>
      <c r="AQ8" s="113" t="str">
        <f>'Column Code'!$G$8</f>
        <v>FY25E</v>
      </c>
      <c r="AR8" s="114" t="str">
        <f>'Column Code'!$H$8</f>
        <v>FY26E</v>
      </c>
      <c r="AS8" s="112" t="str">
        <f>'Column Code'!$C$8</f>
        <v>FY21</v>
      </c>
      <c r="AT8" s="113" t="str">
        <f>'Column Code'!$D$8</f>
        <v>FY22</v>
      </c>
      <c r="AU8" s="113" t="str">
        <f>'Column Code'!$E$8</f>
        <v>FY23</v>
      </c>
      <c r="AV8" s="113" t="str">
        <f>'Column Code'!$F$8</f>
        <v>FY24</v>
      </c>
      <c r="AW8" s="113" t="str">
        <f>'Column Code'!$G$8</f>
        <v>FY25E</v>
      </c>
      <c r="AX8" s="114" t="str">
        <f>'Column Code'!$H$8</f>
        <v>FY26E</v>
      </c>
      <c r="AY8" s="112" t="str">
        <f>'Column Code'!$C$8</f>
        <v>FY21</v>
      </c>
      <c r="AZ8" s="113" t="str">
        <f>'Column Code'!$D$8</f>
        <v>FY22</v>
      </c>
      <c r="BA8" s="113" t="str">
        <f>'Column Code'!$E$8</f>
        <v>FY23</v>
      </c>
      <c r="BB8" s="113" t="str">
        <f>'Column Code'!$F$8</f>
        <v>FY24</v>
      </c>
      <c r="BC8" s="113" t="str">
        <f>'Column Code'!$G$8</f>
        <v>FY25E</v>
      </c>
      <c r="BD8" s="114" t="str">
        <f>'Column Code'!$H$8</f>
        <v>FY26E</v>
      </c>
      <c r="BE8" s="112" t="str">
        <f>'Column Code'!$C$8</f>
        <v>FY21</v>
      </c>
      <c r="BF8" s="113" t="str">
        <f>'Column Code'!$D$8</f>
        <v>FY22</v>
      </c>
      <c r="BG8" s="113" t="str">
        <f>'Column Code'!$E$8</f>
        <v>FY23</v>
      </c>
      <c r="BH8" s="113" t="str">
        <f>'Column Code'!$F$8</f>
        <v>FY24</v>
      </c>
      <c r="BI8" s="113" t="str">
        <f>'Column Code'!$G$8</f>
        <v>FY25E</v>
      </c>
      <c r="BJ8" s="114" t="str">
        <f>'Column Code'!$H$8</f>
        <v>FY26E</v>
      </c>
      <c r="BK8" s="112" t="str">
        <f>'Column Code'!$C$8</f>
        <v>FY21</v>
      </c>
      <c r="BL8" s="113" t="str">
        <f>'Column Code'!$D$8</f>
        <v>FY22</v>
      </c>
      <c r="BM8" s="113" t="str">
        <f>'Column Code'!$E$8</f>
        <v>FY23</v>
      </c>
      <c r="BN8" s="113" t="str">
        <f>'Column Code'!$F$8</f>
        <v>FY24</v>
      </c>
      <c r="BO8" s="113" t="str">
        <f>'Column Code'!$G$8</f>
        <v>FY25E</v>
      </c>
      <c r="BP8" s="114" t="str">
        <f>'Column Code'!$H$8</f>
        <v>FY26E</v>
      </c>
      <c r="BQ8" s="112" t="str">
        <f>'Column Code'!$C$8</f>
        <v>FY21</v>
      </c>
      <c r="BR8" s="113" t="str">
        <f>'Column Code'!$D$8</f>
        <v>FY22</v>
      </c>
      <c r="BS8" s="113" t="str">
        <f>'Column Code'!$E$8</f>
        <v>FY23</v>
      </c>
      <c r="BT8" s="113" t="str">
        <f>'Column Code'!$F$8</f>
        <v>FY24</v>
      </c>
      <c r="BU8" s="113" t="str">
        <f>'Column Code'!$G$8</f>
        <v>FY25E</v>
      </c>
      <c r="BV8" s="114" t="str">
        <f>'Column Code'!$H$8</f>
        <v>FY26E</v>
      </c>
      <c r="BW8" s="112" t="str">
        <f>'Column Code'!$C$8</f>
        <v>FY21</v>
      </c>
      <c r="BX8" s="113" t="str">
        <f>'Column Code'!$D$8</f>
        <v>FY22</v>
      </c>
      <c r="BY8" s="113" t="str">
        <f>'Column Code'!$E$8</f>
        <v>FY23</v>
      </c>
      <c r="BZ8" s="113" t="str">
        <f>'Column Code'!$F$8</f>
        <v>FY24</v>
      </c>
      <c r="CA8" s="113" t="str">
        <f>'Column Code'!$G$8</f>
        <v>FY25E</v>
      </c>
      <c r="CB8" s="114" t="str">
        <f>'Column Code'!$H$8</f>
        <v>FY26E</v>
      </c>
      <c r="CC8" s="112" t="str">
        <f>'Column Code'!$C$8</f>
        <v>FY21</v>
      </c>
      <c r="CD8" s="113" t="str">
        <f>'Column Code'!$D$8</f>
        <v>FY22</v>
      </c>
      <c r="CE8" s="113" t="str">
        <f>'Column Code'!$E$8</f>
        <v>FY23</v>
      </c>
      <c r="CF8" s="113" t="str">
        <f>'Column Code'!$F$8</f>
        <v>FY24</v>
      </c>
      <c r="CG8" s="113" t="str">
        <f>'Column Code'!$G$8</f>
        <v>FY25E</v>
      </c>
      <c r="CH8" s="114" t="str">
        <f>'Column Code'!$H$8</f>
        <v>FY26E</v>
      </c>
      <c r="CI8" s="112" t="str">
        <f>'Column Code'!$C$8</f>
        <v>FY21</v>
      </c>
      <c r="CJ8" s="113" t="str">
        <f>'Column Code'!$D$8</f>
        <v>FY22</v>
      </c>
      <c r="CK8" s="113" t="str">
        <f>'Column Code'!$E$8</f>
        <v>FY23</v>
      </c>
      <c r="CL8" s="113" t="str">
        <f>'Column Code'!$F$8</f>
        <v>FY24</v>
      </c>
      <c r="CM8" s="113" t="str">
        <f>'Column Code'!$G$8</f>
        <v>FY25E</v>
      </c>
      <c r="CN8" s="114" t="str">
        <f>'Column Code'!$H$8</f>
        <v>FY26E</v>
      </c>
      <c r="CO8" s="112" t="str">
        <f>'Column Code'!$C$8</f>
        <v>FY21</v>
      </c>
      <c r="CP8" s="113" t="str">
        <f>'Column Code'!$D$8</f>
        <v>FY22</v>
      </c>
      <c r="CQ8" s="113" t="str">
        <f>'Column Code'!$E$8</f>
        <v>FY23</v>
      </c>
      <c r="CR8" s="113" t="str">
        <f>'Column Code'!$F$8</f>
        <v>FY24</v>
      </c>
      <c r="CS8" s="113" t="str">
        <f>'Column Code'!$G$8</f>
        <v>FY25E</v>
      </c>
      <c r="CT8" s="114" t="str">
        <f>'Column Code'!$H$8</f>
        <v>FY26E</v>
      </c>
      <c r="CU8" s="112" t="str">
        <f>'Column Code'!$C$8</f>
        <v>FY21</v>
      </c>
      <c r="CV8" s="113" t="str">
        <f>'Column Code'!$D$8</f>
        <v>FY22</v>
      </c>
      <c r="CW8" s="113" t="str">
        <f>'Column Code'!$E$8</f>
        <v>FY23</v>
      </c>
      <c r="CX8" s="113" t="str">
        <f>'Column Code'!$F$8</f>
        <v>FY24</v>
      </c>
      <c r="CY8" s="113" t="str">
        <f>'Column Code'!$G$8</f>
        <v>FY25E</v>
      </c>
      <c r="CZ8" s="114" t="str">
        <f>'Column Code'!$H$8</f>
        <v>FY26E</v>
      </c>
      <c r="DA8" s="112" t="str">
        <f>'Column Code'!$C$8</f>
        <v>FY21</v>
      </c>
      <c r="DB8" s="113" t="str">
        <f>'Column Code'!$D$8</f>
        <v>FY22</v>
      </c>
      <c r="DC8" s="113" t="str">
        <f>'Column Code'!$E$8</f>
        <v>FY23</v>
      </c>
      <c r="DD8" s="113" t="str">
        <f>'Column Code'!$F$8</f>
        <v>FY24</v>
      </c>
      <c r="DE8" s="113" t="str">
        <f>'Column Code'!$G$8</f>
        <v>FY25E</v>
      </c>
      <c r="DF8" s="114" t="str">
        <f>'Column Code'!$H$8</f>
        <v>FY26E</v>
      </c>
      <c r="DG8" s="112" t="str">
        <f>'Column Code'!$C$8</f>
        <v>FY21</v>
      </c>
      <c r="DH8" s="113" t="str">
        <f>'Column Code'!$D$8</f>
        <v>FY22</v>
      </c>
      <c r="DI8" s="113" t="str">
        <f>'Column Code'!$E$8</f>
        <v>FY23</v>
      </c>
      <c r="DJ8" s="113" t="str">
        <f>'Column Code'!$F$8</f>
        <v>FY24</v>
      </c>
      <c r="DK8" s="113" t="str">
        <f>'Column Code'!$G$8</f>
        <v>FY25E</v>
      </c>
      <c r="DL8" s="114" t="str">
        <f>'Column Code'!$H$8</f>
        <v>FY26E</v>
      </c>
      <c r="DM8" s="112" t="str">
        <f>'Column Code'!$C$8</f>
        <v>FY21</v>
      </c>
      <c r="DN8" s="113" t="str">
        <f>'Column Code'!$D$8</f>
        <v>FY22</v>
      </c>
      <c r="DO8" s="113" t="str">
        <f>'Column Code'!$E$8</f>
        <v>FY23</v>
      </c>
      <c r="DP8" s="113" t="str">
        <f>'Column Code'!$F$8</f>
        <v>FY24</v>
      </c>
      <c r="DQ8" s="113" t="str">
        <f>'Column Code'!$G$8</f>
        <v>FY25E</v>
      </c>
      <c r="DR8" s="114" t="str">
        <f>'Column Code'!$H$8</f>
        <v>FY26E</v>
      </c>
      <c r="DS8" s="112" t="str">
        <f>'Column Code'!$C$8</f>
        <v>FY21</v>
      </c>
      <c r="DT8" s="113" t="str">
        <f>'Column Code'!$D$8</f>
        <v>FY22</v>
      </c>
      <c r="DU8" s="113" t="str">
        <f>'Column Code'!$E$8</f>
        <v>FY23</v>
      </c>
      <c r="DV8" s="113" t="str">
        <f>'Column Code'!$F$8</f>
        <v>FY24</v>
      </c>
      <c r="DW8" s="113" t="str">
        <f>'Column Code'!$G$8</f>
        <v>FY25E</v>
      </c>
      <c r="DX8" s="114" t="str">
        <f>'Column Code'!$H$8</f>
        <v>FY26E</v>
      </c>
      <c r="DY8" s="112" t="str">
        <f>'Column Code'!$C$8</f>
        <v>FY21</v>
      </c>
      <c r="DZ8" s="113" t="str">
        <f>'Column Code'!$D$8</f>
        <v>FY22</v>
      </c>
      <c r="EA8" s="113" t="str">
        <f>'Column Code'!$E$8</f>
        <v>FY23</v>
      </c>
      <c r="EB8" s="113" t="str">
        <f>'Column Code'!$F$8</f>
        <v>FY24</v>
      </c>
      <c r="EC8" s="113" t="str">
        <f>'Column Code'!$G$8</f>
        <v>FY25E</v>
      </c>
      <c r="ED8" s="114" t="str">
        <f>'Column Code'!$H$8</f>
        <v>FY26E</v>
      </c>
      <c r="EE8" s="112" t="str">
        <f>'Column Code'!$C$8</f>
        <v>FY21</v>
      </c>
      <c r="EF8" s="113" t="str">
        <f>'Column Code'!$D$8</f>
        <v>FY22</v>
      </c>
      <c r="EG8" s="113" t="str">
        <f>'Column Code'!$E$8</f>
        <v>FY23</v>
      </c>
      <c r="EH8" s="113" t="str">
        <f>'Column Code'!$F$8</f>
        <v>FY24</v>
      </c>
      <c r="EI8" s="113" t="str">
        <f>'Column Code'!$G$8</f>
        <v>FY25E</v>
      </c>
      <c r="EJ8" s="114" t="str">
        <f>'Column Code'!$H$8</f>
        <v>FY26E</v>
      </c>
      <c r="EK8" s="112" t="str">
        <f>'Column Code'!$C$8</f>
        <v>FY21</v>
      </c>
      <c r="EL8" s="113" t="str">
        <f>'Column Code'!$D$8</f>
        <v>FY22</v>
      </c>
      <c r="EM8" s="113" t="str">
        <f>'Column Code'!$E$8</f>
        <v>FY23</v>
      </c>
      <c r="EN8" s="113" t="str">
        <f>'Column Code'!$F$8</f>
        <v>FY24</v>
      </c>
      <c r="EO8" s="113" t="str">
        <f>'Column Code'!$G$8</f>
        <v>FY25E</v>
      </c>
      <c r="EP8" s="114" t="str">
        <f>'Column Code'!$H$8</f>
        <v>FY26E</v>
      </c>
      <c r="EQ8" s="112" t="str">
        <f>'Column Code'!$C$8</f>
        <v>FY21</v>
      </c>
      <c r="ER8" s="113" t="str">
        <f>'Column Code'!$D$8</f>
        <v>FY22</v>
      </c>
      <c r="ES8" s="113" t="str">
        <f>'Column Code'!$E$8</f>
        <v>FY23</v>
      </c>
      <c r="ET8" s="113" t="str">
        <f>'Column Code'!$F$8</f>
        <v>FY24</v>
      </c>
      <c r="EU8" s="113" t="str">
        <f>'Column Code'!$G$8</f>
        <v>FY25E</v>
      </c>
      <c r="EV8" s="114" t="str">
        <f>'Column Code'!$H$8</f>
        <v>FY26E</v>
      </c>
    </row>
    <row r="9" spans="2:152" s="5" customFormat="1" ht="12.75">
      <c r="B9" s="30" t="s">
        <v>8</v>
      </c>
      <c r="C9" s="66"/>
      <c r="D9" s="67"/>
      <c r="E9" s="67"/>
      <c r="F9" s="67"/>
      <c r="G9" s="67"/>
      <c r="H9" s="68"/>
      <c r="I9" s="66"/>
      <c r="J9" s="67"/>
      <c r="K9" s="67"/>
      <c r="L9" s="67"/>
      <c r="M9" s="67"/>
      <c r="N9" s="68"/>
      <c r="O9" s="66"/>
      <c r="P9" s="67"/>
      <c r="Q9" s="67"/>
      <c r="R9" s="67"/>
      <c r="S9" s="67"/>
      <c r="T9" s="68"/>
      <c r="U9" s="66"/>
      <c r="V9" s="67"/>
      <c r="W9" s="67"/>
      <c r="X9" s="67"/>
      <c r="Y9" s="67"/>
      <c r="Z9" s="68"/>
      <c r="AA9" s="66"/>
      <c r="AB9" s="67"/>
      <c r="AC9" s="67"/>
      <c r="AD9" s="67"/>
      <c r="AE9" s="67"/>
      <c r="AF9" s="68"/>
      <c r="AG9" s="66"/>
      <c r="AH9" s="67"/>
      <c r="AI9" s="67"/>
      <c r="AJ9" s="67"/>
      <c r="AK9" s="67"/>
      <c r="AL9" s="68"/>
      <c r="AM9" s="66"/>
      <c r="AN9" s="67"/>
      <c r="AO9" s="67"/>
      <c r="AP9" s="67"/>
      <c r="AQ9" s="67"/>
      <c r="AR9" s="68"/>
      <c r="AS9" s="66"/>
      <c r="AT9" s="67"/>
      <c r="AU9" s="67"/>
      <c r="AV9" s="67"/>
      <c r="AW9" s="67"/>
      <c r="AX9" s="68"/>
      <c r="AY9" s="66"/>
      <c r="AZ9" s="67"/>
      <c r="BA9" s="67"/>
      <c r="BB9" s="67"/>
      <c r="BC9" s="67"/>
      <c r="BD9" s="68"/>
      <c r="BE9" s="66"/>
      <c r="BF9" s="67"/>
      <c r="BG9" s="67"/>
      <c r="BH9" s="67"/>
      <c r="BI9" s="67"/>
      <c r="BJ9" s="68"/>
      <c r="BK9" s="66"/>
      <c r="BL9" s="67"/>
      <c r="BM9" s="67"/>
      <c r="BN9" s="67"/>
      <c r="BO9" s="67"/>
      <c r="BP9" s="68"/>
      <c r="BQ9" s="66"/>
      <c r="BR9" s="67"/>
      <c r="BS9" s="67"/>
      <c r="BT9" s="67"/>
      <c r="BU9" s="67"/>
      <c r="BV9" s="68"/>
      <c r="BW9" s="66"/>
      <c r="BX9" s="67"/>
      <c r="BY9" s="67"/>
      <c r="BZ9" s="67"/>
      <c r="CA9" s="67"/>
      <c r="CB9" s="68"/>
      <c r="CC9" s="66"/>
      <c r="CD9" s="67"/>
      <c r="CE9" s="67"/>
      <c r="CF9" s="67"/>
      <c r="CG9" s="67"/>
      <c r="CH9" s="68"/>
      <c r="CI9" s="66"/>
      <c r="CJ9" s="67"/>
      <c r="CK9" s="67"/>
      <c r="CL9" s="67"/>
      <c r="CM9" s="67"/>
      <c r="CN9" s="68"/>
      <c r="CO9" s="66"/>
      <c r="CP9" s="67"/>
      <c r="CQ9" s="67"/>
      <c r="CR9" s="67"/>
      <c r="CS9" s="67"/>
      <c r="CT9" s="68"/>
      <c r="CU9" s="66"/>
      <c r="CV9" s="67"/>
      <c r="CW9" s="67"/>
      <c r="CX9" s="67"/>
      <c r="CY9" s="67"/>
      <c r="CZ9" s="68"/>
      <c r="DA9" s="66"/>
      <c r="DB9" s="67"/>
      <c r="DC9" s="67"/>
      <c r="DD9" s="67"/>
      <c r="DE9" s="67"/>
      <c r="DF9" s="68"/>
      <c r="DG9" s="66"/>
      <c r="DH9" s="67"/>
      <c r="DI9" s="67"/>
      <c r="DJ9" s="67"/>
      <c r="DK9" s="67"/>
      <c r="DL9" s="68"/>
      <c r="DM9" s="66"/>
      <c r="DN9" s="67"/>
      <c r="DO9" s="67"/>
      <c r="DP9" s="67"/>
      <c r="DQ9" s="67"/>
      <c r="DR9" s="68"/>
      <c r="DS9" s="66"/>
      <c r="DT9" s="67"/>
      <c r="DU9" s="67"/>
      <c r="DV9" s="67"/>
      <c r="DW9" s="67"/>
      <c r="DX9" s="68"/>
      <c r="DY9" s="66"/>
      <c r="DZ9" s="67"/>
      <c r="EA9" s="67"/>
      <c r="EB9" s="67"/>
      <c r="EC9" s="67"/>
      <c r="ED9" s="68"/>
      <c r="EE9" s="66"/>
      <c r="EF9" s="67"/>
      <c r="EG9" s="67"/>
      <c r="EH9" s="67"/>
      <c r="EI9" s="67"/>
      <c r="EJ9" s="68"/>
      <c r="EK9" s="66"/>
      <c r="EL9" s="67"/>
      <c r="EM9" s="67"/>
      <c r="EN9" s="67"/>
      <c r="EO9" s="67"/>
      <c r="EP9" s="68"/>
      <c r="EQ9" s="66"/>
      <c r="ER9" s="138" t="s">
        <v>286</v>
      </c>
      <c r="ES9" s="138" t="s">
        <v>287</v>
      </c>
      <c r="ET9" s="138" t="s">
        <v>288</v>
      </c>
      <c r="EU9" s="138" t="s">
        <v>289</v>
      </c>
      <c r="EV9" s="139" t="s">
        <v>290</v>
      </c>
    </row>
    <row r="10" spans="2:152">
      <c r="B10" s="24" t="s">
        <v>238</v>
      </c>
      <c r="C10" s="70"/>
      <c r="D10" s="71"/>
      <c r="E10" s="71"/>
      <c r="F10" s="71"/>
      <c r="G10" s="71"/>
      <c r="H10" s="65" t="s">
        <v>286</v>
      </c>
      <c r="I10" s="70"/>
      <c r="J10" s="71"/>
      <c r="K10" s="71"/>
      <c r="L10" s="71"/>
      <c r="M10" s="71"/>
      <c r="N10" s="65" t="s">
        <v>287</v>
      </c>
      <c r="O10" s="70"/>
      <c r="P10" s="71"/>
      <c r="Q10" s="71"/>
      <c r="R10" s="71"/>
      <c r="S10" s="71"/>
      <c r="T10" s="65" t="s">
        <v>286</v>
      </c>
      <c r="U10" s="70"/>
      <c r="V10" s="71"/>
      <c r="W10" s="71"/>
      <c r="X10" s="71"/>
      <c r="Y10" s="71"/>
      <c r="Z10" s="65" t="s">
        <v>286</v>
      </c>
      <c r="AA10" s="70"/>
      <c r="AB10" s="71"/>
      <c r="AC10" s="71"/>
      <c r="AD10" s="71"/>
      <c r="AE10" s="71"/>
      <c r="AF10" s="65" t="s">
        <v>286</v>
      </c>
      <c r="AG10" s="70"/>
      <c r="AH10" s="71"/>
      <c r="AI10" s="71"/>
      <c r="AJ10" s="71"/>
      <c r="AK10" s="71"/>
      <c r="AL10" s="65" t="s">
        <v>286</v>
      </c>
      <c r="AM10" s="70"/>
      <c r="AN10" s="71"/>
      <c r="AO10" s="71"/>
      <c r="AP10" s="71"/>
      <c r="AQ10" s="71"/>
      <c r="AR10" s="65" t="s">
        <v>286</v>
      </c>
      <c r="AS10" s="70"/>
      <c r="AT10" s="71"/>
      <c r="AU10" s="71"/>
      <c r="AV10" s="71"/>
      <c r="AW10" s="71"/>
      <c r="AX10" s="65" t="s">
        <v>286</v>
      </c>
      <c r="AY10" s="70"/>
      <c r="AZ10" s="71"/>
      <c r="BA10" s="71"/>
      <c r="BB10" s="71"/>
      <c r="BC10" s="71"/>
      <c r="BD10" s="65" t="s">
        <v>286</v>
      </c>
      <c r="BE10" s="70"/>
      <c r="BF10" s="71"/>
      <c r="BG10" s="71"/>
      <c r="BH10" s="71"/>
      <c r="BI10" s="71"/>
      <c r="BJ10" s="65" t="s">
        <v>286</v>
      </c>
      <c r="BK10" s="70"/>
      <c r="BL10" s="71"/>
      <c r="BM10" s="71"/>
      <c r="BN10" s="71"/>
      <c r="BO10" s="71"/>
      <c r="BP10" s="65" t="s">
        <v>286</v>
      </c>
      <c r="BQ10" s="70"/>
      <c r="BR10" s="71"/>
      <c r="BS10" s="71"/>
      <c r="BT10" s="71"/>
      <c r="BU10" s="71"/>
      <c r="BV10" s="65" t="s">
        <v>287</v>
      </c>
      <c r="BW10" s="70"/>
      <c r="BX10" s="71"/>
      <c r="BY10" s="71"/>
      <c r="BZ10" s="71"/>
      <c r="CA10" s="71"/>
      <c r="CB10" s="65" t="s">
        <v>287</v>
      </c>
      <c r="CC10" s="70"/>
      <c r="CD10" s="71"/>
      <c r="CE10" s="71"/>
      <c r="CF10" s="71"/>
      <c r="CG10" s="71"/>
      <c r="CH10" s="65" t="s">
        <v>286</v>
      </c>
      <c r="CI10" s="70"/>
      <c r="CJ10" s="71"/>
      <c r="CK10" s="71"/>
      <c r="CL10" s="71"/>
      <c r="CM10" s="71"/>
      <c r="CN10" s="65" t="s">
        <v>286</v>
      </c>
      <c r="CO10" s="70"/>
      <c r="CP10" s="71"/>
      <c r="CQ10" s="71"/>
      <c r="CR10" s="71"/>
      <c r="CS10" s="71"/>
      <c r="CT10" s="65" t="s">
        <v>286</v>
      </c>
      <c r="CU10" s="70"/>
      <c r="CV10" s="71"/>
      <c r="CW10" s="71"/>
      <c r="CX10" s="71"/>
      <c r="CY10" s="71"/>
      <c r="CZ10" s="65" t="s">
        <v>286</v>
      </c>
      <c r="DA10" s="70"/>
      <c r="DB10" s="71"/>
      <c r="DC10" s="71"/>
      <c r="DD10" s="71"/>
      <c r="DE10" s="71"/>
      <c r="DF10" s="65" t="s">
        <v>287</v>
      </c>
      <c r="DG10" s="70"/>
      <c r="DH10" s="71"/>
      <c r="DI10" s="71"/>
      <c r="DJ10" s="71"/>
      <c r="DK10" s="71"/>
      <c r="DL10" s="65" t="s">
        <v>287</v>
      </c>
      <c r="DM10" s="70"/>
      <c r="DN10" s="71"/>
      <c r="DO10" s="71"/>
      <c r="DP10" s="71"/>
      <c r="DQ10" s="71"/>
      <c r="DR10" s="65" t="s">
        <v>286</v>
      </c>
      <c r="DS10" s="70"/>
      <c r="DT10" s="71"/>
      <c r="DU10" s="71"/>
      <c r="DV10" s="71"/>
      <c r="DW10" s="71"/>
      <c r="DX10" s="65" t="s">
        <v>286</v>
      </c>
      <c r="DY10" s="70"/>
      <c r="DZ10" s="71"/>
      <c r="EA10" s="71"/>
      <c r="EB10" s="71"/>
      <c r="EC10" s="71"/>
      <c r="ED10" s="65" t="s">
        <v>286</v>
      </c>
      <c r="EE10" s="70"/>
      <c r="EF10" s="71"/>
      <c r="EG10" s="71"/>
      <c r="EH10" s="71"/>
      <c r="EI10" s="71"/>
      <c r="EJ10" s="65" t="s">
        <v>287</v>
      </c>
      <c r="EK10" s="70"/>
      <c r="EL10" s="71"/>
      <c r="EM10" s="71"/>
      <c r="EN10" s="71"/>
      <c r="EO10" s="71"/>
      <c r="EP10" s="65" t="s">
        <v>286</v>
      </c>
      <c r="EQ10" s="70"/>
      <c r="ER10" s="140">
        <f>COUNTIF($C$10:$EP$10,ER$9)</f>
        <v>18</v>
      </c>
      <c r="ES10" s="140">
        <f>COUNTIF($C$10:$EP$10,ES$9)</f>
        <v>6</v>
      </c>
      <c r="ET10" s="140">
        <f>COUNTIF($C$10:$EP$10,ET$9)</f>
        <v>0</v>
      </c>
      <c r="EU10" s="140">
        <f>COUNTIF($C$10:$EP$10,EU$9)</f>
        <v>0</v>
      </c>
      <c r="EV10" s="137">
        <f>COUNTIF($C$10:$EP$10,EV$9)</f>
        <v>0</v>
      </c>
    </row>
    <row r="11" spans="2:152">
      <c r="B11" s="24" t="s">
        <v>38</v>
      </c>
      <c r="C11" s="70">
        <v>1532.85</v>
      </c>
      <c r="D11" s="71">
        <v>1532.85</v>
      </c>
      <c r="E11" s="71">
        <v>1532.85</v>
      </c>
      <c r="F11" s="71">
        <v>1532.85</v>
      </c>
      <c r="G11" s="71">
        <v>1532.85</v>
      </c>
      <c r="H11" s="72">
        <v>1532.85</v>
      </c>
      <c r="I11" s="70">
        <v>3645.95</v>
      </c>
      <c r="J11" s="71">
        <v>3645.95</v>
      </c>
      <c r="K11" s="71">
        <v>3645.95</v>
      </c>
      <c r="L11" s="71">
        <v>3645.95</v>
      </c>
      <c r="M11" s="71">
        <v>3645.95</v>
      </c>
      <c r="N11" s="72">
        <v>3645.95</v>
      </c>
      <c r="O11" s="70">
        <v>244.35</v>
      </c>
      <c r="P11" s="71">
        <v>244.35</v>
      </c>
      <c r="Q11" s="71">
        <v>244.35</v>
      </c>
      <c r="R11" s="71">
        <v>244.35</v>
      </c>
      <c r="S11" s="71">
        <v>244.35</v>
      </c>
      <c r="T11" s="72">
        <v>244.35</v>
      </c>
      <c r="U11" s="70">
        <v>880.2</v>
      </c>
      <c r="V11" s="71">
        <v>880.2</v>
      </c>
      <c r="W11" s="71">
        <v>880.2</v>
      </c>
      <c r="X11" s="71">
        <v>880.2</v>
      </c>
      <c r="Y11" s="71">
        <v>880.2</v>
      </c>
      <c r="Z11" s="72">
        <v>880.2</v>
      </c>
      <c r="AA11" s="70">
        <v>1656.35</v>
      </c>
      <c r="AB11" s="71">
        <v>1656.35</v>
      </c>
      <c r="AC11" s="71">
        <v>1656.35</v>
      </c>
      <c r="AD11" s="71">
        <v>1656.35</v>
      </c>
      <c r="AE11" s="71">
        <v>1656.35</v>
      </c>
      <c r="AF11" s="72">
        <v>1656.35</v>
      </c>
      <c r="AG11" s="70">
        <v>460.8</v>
      </c>
      <c r="AH11" s="71">
        <v>460.8</v>
      </c>
      <c r="AI11" s="71">
        <v>460.8</v>
      </c>
      <c r="AJ11" s="71">
        <v>460.8</v>
      </c>
      <c r="AK11" s="71">
        <v>460.8</v>
      </c>
      <c r="AL11" s="72">
        <v>460.8</v>
      </c>
      <c r="AM11" s="70">
        <v>256.14999999999998</v>
      </c>
      <c r="AN11" s="71">
        <v>256.14999999999998</v>
      </c>
      <c r="AO11" s="71">
        <v>256.14999999999998</v>
      </c>
      <c r="AP11" s="71">
        <v>256.14999999999998</v>
      </c>
      <c r="AQ11" s="71">
        <v>256.14999999999998</v>
      </c>
      <c r="AR11" s="72">
        <v>256.14999999999998</v>
      </c>
      <c r="AS11" s="70">
        <v>773.5</v>
      </c>
      <c r="AT11" s="71">
        <v>773.5</v>
      </c>
      <c r="AU11" s="71">
        <v>773.5</v>
      </c>
      <c r="AV11" s="71">
        <v>773.5</v>
      </c>
      <c r="AW11" s="71">
        <v>773.5</v>
      </c>
      <c r="AX11" s="72">
        <v>773.5</v>
      </c>
      <c r="AY11" s="70">
        <v>2581.6999999999998</v>
      </c>
      <c r="AZ11" s="71">
        <v>2581.6999999999998</v>
      </c>
      <c r="BA11" s="71">
        <v>2581.6999999999998</v>
      </c>
      <c r="BB11" s="71">
        <v>2581.6999999999998</v>
      </c>
      <c r="BC11" s="71">
        <v>2581.6999999999998</v>
      </c>
      <c r="BD11" s="72">
        <v>2581.6999999999998</v>
      </c>
      <c r="BE11" s="70">
        <v>709.6</v>
      </c>
      <c r="BF11" s="71">
        <v>709.6</v>
      </c>
      <c r="BG11" s="71">
        <v>709.6</v>
      </c>
      <c r="BH11" s="71">
        <v>709.6</v>
      </c>
      <c r="BI11" s="71">
        <v>709.6</v>
      </c>
      <c r="BJ11" s="72">
        <v>709.6</v>
      </c>
      <c r="BK11" s="70">
        <v>2917.25</v>
      </c>
      <c r="BL11" s="71">
        <v>2917.25</v>
      </c>
      <c r="BM11" s="71">
        <v>2917.25</v>
      </c>
      <c r="BN11" s="71">
        <v>2917.25</v>
      </c>
      <c r="BO11" s="71">
        <v>2917.25</v>
      </c>
      <c r="BP11" s="72">
        <v>2917.25</v>
      </c>
      <c r="BQ11" s="70">
        <v>8176.2</v>
      </c>
      <c r="BR11" s="71">
        <v>8176.2</v>
      </c>
      <c r="BS11" s="71">
        <v>8176.2</v>
      </c>
      <c r="BT11" s="71">
        <v>8176.2</v>
      </c>
      <c r="BU11" s="71">
        <v>8176.2</v>
      </c>
      <c r="BV11" s="72">
        <v>8176.2</v>
      </c>
      <c r="BW11" s="70">
        <v>4941.3999999999996</v>
      </c>
      <c r="BX11" s="71">
        <v>4941.3999999999996</v>
      </c>
      <c r="BY11" s="71">
        <v>4941.3999999999996</v>
      </c>
      <c r="BZ11" s="71">
        <v>4941.3999999999996</v>
      </c>
      <c r="CA11" s="71">
        <v>4941.3999999999996</v>
      </c>
      <c r="CB11" s="72">
        <v>4941.3999999999996</v>
      </c>
      <c r="CC11" s="70">
        <v>1478</v>
      </c>
      <c r="CD11" s="71">
        <v>1478</v>
      </c>
      <c r="CE11" s="71">
        <v>1478</v>
      </c>
      <c r="CF11" s="71">
        <v>1478</v>
      </c>
      <c r="CG11" s="71">
        <v>1478</v>
      </c>
      <c r="CH11" s="72">
        <v>1478</v>
      </c>
      <c r="CI11" s="70">
        <v>122.05</v>
      </c>
      <c r="CJ11" s="71">
        <v>122.05</v>
      </c>
      <c r="CK11" s="71">
        <v>122.05</v>
      </c>
      <c r="CL11" s="71">
        <v>122.05</v>
      </c>
      <c r="CM11" s="71">
        <v>122.05</v>
      </c>
      <c r="CN11" s="72">
        <v>122.05</v>
      </c>
      <c r="CO11" s="70">
        <v>5699.05</v>
      </c>
      <c r="CP11" s="71">
        <v>5699.05</v>
      </c>
      <c r="CQ11" s="71">
        <v>5699.05</v>
      </c>
      <c r="CR11" s="71">
        <v>5699.05</v>
      </c>
      <c r="CS11" s="71">
        <v>5699.05</v>
      </c>
      <c r="CT11" s="72">
        <v>5699.05</v>
      </c>
      <c r="CU11" s="70">
        <v>1730.4</v>
      </c>
      <c r="CV11" s="71">
        <v>1730.4</v>
      </c>
      <c r="CW11" s="71">
        <v>1730.4</v>
      </c>
      <c r="CX11" s="71">
        <v>1730.4</v>
      </c>
      <c r="CY11" s="71">
        <v>1730.4</v>
      </c>
      <c r="CZ11" s="72">
        <v>1730.4</v>
      </c>
      <c r="DA11" s="70">
        <v>672.4</v>
      </c>
      <c r="DB11" s="71">
        <v>672.4</v>
      </c>
      <c r="DC11" s="71">
        <v>672.4</v>
      </c>
      <c r="DD11" s="71">
        <v>672.4</v>
      </c>
      <c r="DE11" s="71">
        <v>672.4</v>
      </c>
      <c r="DF11" s="72">
        <v>672.4</v>
      </c>
      <c r="DG11" s="70">
        <v>786.25</v>
      </c>
      <c r="DH11" s="71">
        <v>786.25</v>
      </c>
      <c r="DI11" s="71">
        <v>786.25</v>
      </c>
      <c r="DJ11" s="71">
        <v>786.25</v>
      </c>
      <c r="DK11" s="71">
        <v>786.25</v>
      </c>
      <c r="DL11" s="72">
        <v>786.25</v>
      </c>
      <c r="DM11" s="70">
        <v>420.55</v>
      </c>
      <c r="DN11" s="71">
        <v>420.55</v>
      </c>
      <c r="DO11" s="71">
        <v>420.55</v>
      </c>
      <c r="DP11" s="71">
        <v>420.55</v>
      </c>
      <c r="DQ11" s="71">
        <v>420.55</v>
      </c>
      <c r="DR11" s="72">
        <v>420.55</v>
      </c>
      <c r="DS11" s="70">
        <v>3085.85</v>
      </c>
      <c r="DT11" s="71">
        <v>3085.85</v>
      </c>
      <c r="DU11" s="71">
        <v>3085.85</v>
      </c>
      <c r="DV11" s="71">
        <v>3085.85</v>
      </c>
      <c r="DW11" s="71">
        <v>3085.85</v>
      </c>
      <c r="DX11" s="72">
        <v>3085.85</v>
      </c>
      <c r="DY11" s="70">
        <v>371.3</v>
      </c>
      <c r="DZ11" s="71">
        <v>371.3</v>
      </c>
      <c r="EA11" s="71">
        <v>371.3</v>
      </c>
      <c r="EB11" s="71">
        <v>371.3</v>
      </c>
      <c r="EC11" s="71">
        <v>371.3</v>
      </c>
      <c r="ED11" s="72">
        <v>371.3</v>
      </c>
      <c r="EE11" s="70">
        <v>610.6</v>
      </c>
      <c r="EF11" s="71">
        <v>610.6</v>
      </c>
      <c r="EG11" s="71">
        <v>610.6</v>
      </c>
      <c r="EH11" s="71">
        <v>610.6</v>
      </c>
      <c r="EI11" s="71">
        <v>610.6</v>
      </c>
      <c r="EJ11" s="72">
        <v>610.6</v>
      </c>
      <c r="EK11" s="70">
        <v>278.25</v>
      </c>
      <c r="EL11" s="71">
        <v>278.25</v>
      </c>
      <c r="EM11" s="71">
        <v>278.25</v>
      </c>
      <c r="EN11" s="71">
        <v>278.25</v>
      </c>
      <c r="EO11" s="71">
        <v>278.25</v>
      </c>
      <c r="EP11" s="72">
        <v>278.25</v>
      </c>
      <c r="EQ11" s="70"/>
      <c r="ER11" s="71"/>
      <c r="ES11" s="71"/>
      <c r="ET11" s="71"/>
      <c r="EU11" s="71"/>
      <c r="EV11" s="72"/>
    </row>
    <row r="12" spans="2:152">
      <c r="B12" s="24" t="s">
        <v>39</v>
      </c>
      <c r="C12" s="70"/>
      <c r="D12" s="71"/>
      <c r="E12" s="71"/>
      <c r="F12" s="71"/>
      <c r="G12" s="71"/>
      <c r="H12" s="72">
        <v>1720</v>
      </c>
      <c r="I12" s="70"/>
      <c r="J12" s="71"/>
      <c r="K12" s="71"/>
      <c r="L12" s="71"/>
      <c r="M12" s="71"/>
      <c r="N12" s="72">
        <v>2700</v>
      </c>
      <c r="O12" s="70"/>
      <c r="P12" s="71"/>
      <c r="Q12" s="71"/>
      <c r="R12" s="71"/>
      <c r="S12" s="71"/>
      <c r="T12" s="72">
        <v>310</v>
      </c>
      <c r="U12" s="70"/>
      <c r="V12" s="71"/>
      <c r="W12" s="71"/>
      <c r="X12" s="71"/>
      <c r="Y12" s="71"/>
      <c r="Z12" s="72">
        <v>1070</v>
      </c>
      <c r="AA12" s="70"/>
      <c r="AB12" s="71"/>
      <c r="AC12" s="71"/>
      <c r="AD12" s="71"/>
      <c r="AE12" s="71"/>
      <c r="AF12" s="72">
        <v>1960</v>
      </c>
      <c r="AG12" s="70"/>
      <c r="AH12" s="71"/>
      <c r="AI12" s="71"/>
      <c r="AJ12" s="71"/>
      <c r="AK12" s="71"/>
      <c r="AL12" s="72">
        <v>670</v>
      </c>
      <c r="AM12" s="70"/>
      <c r="AN12" s="71"/>
      <c r="AO12" s="71"/>
      <c r="AP12" s="71"/>
      <c r="AQ12" s="71"/>
      <c r="AR12" s="72">
        <v>275</v>
      </c>
      <c r="AS12" s="70"/>
      <c r="AT12" s="71"/>
      <c r="AU12" s="71"/>
      <c r="AV12" s="71"/>
      <c r="AW12" s="71"/>
      <c r="AX12" s="72">
        <v>970</v>
      </c>
      <c r="AY12" s="70"/>
      <c r="AZ12" s="71"/>
      <c r="BA12" s="71"/>
      <c r="BB12" s="71"/>
      <c r="BC12" s="71"/>
      <c r="BD12" s="72">
        <v>2900</v>
      </c>
      <c r="BE12" s="70"/>
      <c r="BF12" s="71"/>
      <c r="BG12" s="71"/>
      <c r="BH12" s="71"/>
      <c r="BI12" s="71"/>
      <c r="BJ12" s="72">
        <v>715</v>
      </c>
      <c r="BK12" s="70"/>
      <c r="BL12" s="71"/>
      <c r="BM12" s="71"/>
      <c r="BN12" s="71"/>
      <c r="BO12" s="71"/>
      <c r="BP12" s="72">
        <v>3800</v>
      </c>
      <c r="BQ12" s="70"/>
      <c r="BR12" s="71"/>
      <c r="BS12" s="71"/>
      <c r="BT12" s="71"/>
      <c r="BU12" s="71"/>
      <c r="BV12" s="72">
        <v>6600</v>
      </c>
      <c r="BW12" s="70"/>
      <c r="BX12" s="71"/>
      <c r="BY12" s="71"/>
      <c r="BZ12" s="71"/>
      <c r="CA12" s="71"/>
      <c r="CB12" s="72">
        <v>4970</v>
      </c>
      <c r="CC12" s="70"/>
      <c r="CD12" s="71"/>
      <c r="CE12" s="71"/>
      <c r="CF12" s="71"/>
      <c r="CG12" s="71"/>
      <c r="CH12" s="72">
        <v>1670</v>
      </c>
      <c r="CI12" s="70"/>
      <c r="CJ12" s="71"/>
      <c r="CK12" s="71"/>
      <c r="CL12" s="71"/>
      <c r="CM12" s="71"/>
      <c r="CN12" s="72">
        <v>170</v>
      </c>
      <c r="CO12" s="70"/>
      <c r="CP12" s="71"/>
      <c r="CQ12" s="71"/>
      <c r="CR12" s="71"/>
      <c r="CS12" s="71"/>
      <c r="CT12" s="72">
        <v>6500</v>
      </c>
      <c r="CU12" s="70"/>
      <c r="CV12" s="71"/>
      <c r="CW12" s="71"/>
      <c r="CX12" s="71"/>
      <c r="CY12" s="71"/>
      <c r="CZ12" s="72">
        <v>2100</v>
      </c>
      <c r="DA12" s="70"/>
      <c r="DB12" s="71"/>
      <c r="DC12" s="71"/>
      <c r="DD12" s="71"/>
      <c r="DE12" s="71"/>
      <c r="DF12" s="72">
        <v>550</v>
      </c>
      <c r="DG12" s="70"/>
      <c r="DH12" s="71"/>
      <c r="DI12" s="71"/>
      <c r="DJ12" s="71"/>
      <c r="DK12" s="71"/>
      <c r="DL12" s="72">
        <v>680</v>
      </c>
      <c r="DM12" s="70"/>
      <c r="DN12" s="71"/>
      <c r="DO12" s="71"/>
      <c r="DP12" s="71"/>
      <c r="DQ12" s="71"/>
      <c r="DR12" s="72">
        <v>540</v>
      </c>
      <c r="DS12" s="70"/>
      <c r="DT12" s="71"/>
      <c r="DU12" s="71"/>
      <c r="DV12" s="71"/>
      <c r="DW12" s="71"/>
      <c r="DX12" s="72">
        <v>4120</v>
      </c>
      <c r="DY12" s="70"/>
      <c r="DZ12" s="71"/>
      <c r="EA12" s="71"/>
      <c r="EB12" s="71"/>
      <c r="EC12" s="71"/>
      <c r="ED12" s="72">
        <v>400</v>
      </c>
      <c r="EE12" s="70"/>
      <c r="EF12" s="71"/>
      <c r="EG12" s="71"/>
      <c r="EH12" s="71"/>
      <c r="EI12" s="71"/>
      <c r="EJ12" s="72">
        <v>550</v>
      </c>
      <c r="EK12" s="70"/>
      <c r="EL12" s="71"/>
      <c r="EM12" s="71"/>
      <c r="EN12" s="71"/>
      <c r="EO12" s="71"/>
      <c r="EP12" s="72">
        <v>300</v>
      </c>
      <c r="EQ12" s="70"/>
      <c r="ER12" s="71"/>
      <c r="ES12" s="71"/>
      <c r="ET12" s="71"/>
      <c r="EU12" s="71"/>
      <c r="EV12" s="72"/>
    </row>
    <row r="13" spans="2:152" s="17" customFormat="1">
      <c r="B13" s="27" t="s">
        <v>318</v>
      </c>
      <c r="C13" s="73"/>
      <c r="D13" s="74"/>
      <c r="E13" s="74"/>
      <c r="F13" s="74"/>
      <c r="G13" s="74"/>
      <c r="H13" s="75">
        <f t="shared" ref="H13" si="85">IF(IFERROR(((IF(H12&lt;0,"-",H12))/H11*100-100),"-")=-100,"-",(IFERROR(((IF(H12&lt;0,"-",H12))/H11*100-100),"-")))</f>
        <v>12.209283361059462</v>
      </c>
      <c r="I13" s="73"/>
      <c r="J13" s="74"/>
      <c r="K13" s="74"/>
      <c r="L13" s="74"/>
      <c r="M13" s="74"/>
      <c r="N13" s="75">
        <f t="shared" ref="N13" si="86">IF(IFERROR(((IF(N12&lt;0,"-",N12))/N11*100-100),"-")=-100,"-",(IFERROR(((IF(N12&lt;0,"-",N12))/N11*100-100),"-")))</f>
        <v>-25.945226895596491</v>
      </c>
      <c r="O13" s="73"/>
      <c r="P13" s="74"/>
      <c r="Q13" s="74"/>
      <c r="R13" s="74"/>
      <c r="S13" s="74"/>
      <c r="T13" s="75">
        <f t="shared" ref="T13" si="87">IF(IFERROR(((IF(T12&lt;0,"-",T12))/T11*100-100),"-")=-100,"-",(IFERROR(((IF(T12&lt;0,"-",T12))/T11*100-100),"-")))</f>
        <v>26.8671986904031</v>
      </c>
      <c r="U13" s="73"/>
      <c r="V13" s="74"/>
      <c r="W13" s="74"/>
      <c r="X13" s="74"/>
      <c r="Y13" s="74"/>
      <c r="Z13" s="75">
        <f t="shared" ref="Z13" si="88">IF(IFERROR(((IF(Z12&lt;0,"-",Z12))/Z11*100-100),"-")=-100,"-",(IFERROR(((IF(Z12&lt;0,"-",Z12))/Z11*100-100),"-")))</f>
        <v>21.563281072483534</v>
      </c>
      <c r="AA13" s="73"/>
      <c r="AB13" s="74"/>
      <c r="AC13" s="74"/>
      <c r="AD13" s="74"/>
      <c r="AE13" s="74"/>
      <c r="AF13" s="75">
        <f t="shared" ref="AF13" si="89">IF(IFERROR(((IF(AF12&lt;0,"-",AF12))/AF11*100-100),"-")=-100,"-",(IFERROR(((IF(AF12&lt;0,"-",AF12))/AF11*100-100),"-")))</f>
        <v>18.332478039061797</v>
      </c>
      <c r="AG13" s="73"/>
      <c r="AH13" s="74"/>
      <c r="AI13" s="74"/>
      <c r="AJ13" s="74"/>
      <c r="AK13" s="74"/>
      <c r="AL13" s="75">
        <f t="shared" ref="AL13" si="90">IF(IFERROR(((IF(AL12&lt;0,"-",AL12))/AL11*100-100),"-")=-100,"-",(IFERROR(((IF(AL12&lt;0,"-",AL12))/AL11*100-100),"-")))</f>
        <v>45.399305555555571</v>
      </c>
      <c r="AM13" s="73"/>
      <c r="AN13" s="74"/>
      <c r="AO13" s="74"/>
      <c r="AP13" s="74"/>
      <c r="AQ13" s="74"/>
      <c r="AR13" s="75">
        <f t="shared" ref="AR13" si="91">IF(IFERROR(((IF(AR12&lt;0,"-",AR12))/AR11*100-100),"-")=-100,"-",(IFERROR(((IF(AR12&lt;0,"-",AR12))/AR11*100-100),"-")))</f>
        <v>7.3589693538942242</v>
      </c>
      <c r="AS13" s="73"/>
      <c r="AT13" s="74"/>
      <c r="AU13" s="74"/>
      <c r="AV13" s="74"/>
      <c r="AW13" s="74"/>
      <c r="AX13" s="75">
        <f t="shared" ref="AX13" si="92">IF(IFERROR(((IF(AX12&lt;0,"-",AX12))/AX11*100-100),"-")=-100,"-",(IFERROR(((IF(AX12&lt;0,"-",AX12))/AX11*100-100),"-")))</f>
        <v>25.404007756948928</v>
      </c>
      <c r="AY13" s="73"/>
      <c r="AZ13" s="74"/>
      <c r="BA13" s="74"/>
      <c r="BB13" s="74"/>
      <c r="BC13" s="74"/>
      <c r="BD13" s="75">
        <f t="shared" ref="BD13" si="93">IF(IFERROR(((IF(BD12&lt;0,"-",BD12))/BD11*100-100),"-")=-100,"-",(IFERROR(((IF(BD12&lt;0,"-",BD12))/BD11*100-100),"-")))</f>
        <v>12.329085486307491</v>
      </c>
      <c r="BE13" s="73"/>
      <c r="BF13" s="74"/>
      <c r="BG13" s="74"/>
      <c r="BH13" s="74"/>
      <c r="BI13" s="74"/>
      <c r="BJ13" s="75">
        <f t="shared" ref="BJ13" si="94">IF(IFERROR(((IF(BJ12&lt;0,"-",BJ12))/BJ11*100-100),"-")=-100,"-",(IFERROR(((IF(BJ12&lt;0,"-",BJ12))/BJ11*100-100),"-")))</f>
        <v>0.76099210822999908</v>
      </c>
      <c r="BK13" s="73"/>
      <c r="BL13" s="74"/>
      <c r="BM13" s="74"/>
      <c r="BN13" s="74"/>
      <c r="BO13" s="74"/>
      <c r="BP13" s="75">
        <f t="shared" ref="BP13" si="95">IF(IFERROR(((IF(BP12&lt;0,"-",BP12))/BP11*100-100),"-")=-100,"-",(IFERROR(((IF(BP12&lt;0,"-",BP12))/BP11*100-100),"-")))</f>
        <v>30.259662353243641</v>
      </c>
      <c r="BQ13" s="73"/>
      <c r="BR13" s="74"/>
      <c r="BS13" s="74"/>
      <c r="BT13" s="74"/>
      <c r="BU13" s="74"/>
      <c r="BV13" s="75">
        <f t="shared" ref="BV13" si="96">IF(IFERROR(((IF(BV12&lt;0,"-",BV12))/BV11*100-100),"-")=-100,"-",(IFERROR(((IF(BV12&lt;0,"-",BV12))/BV11*100-100),"-")))</f>
        <v>-19.277904160857119</v>
      </c>
      <c r="BW13" s="73"/>
      <c r="BX13" s="74"/>
      <c r="BY13" s="74"/>
      <c r="BZ13" s="74"/>
      <c r="CA13" s="74"/>
      <c r="CB13" s="75">
        <f t="shared" ref="CB13" si="97">IF(IFERROR(((IF(CB12&lt;0,"-",CB12))/CB11*100-100),"-")=-100,"-",(IFERROR(((IF(CB12&lt;0,"-",CB12))/CB11*100-100),"-")))</f>
        <v>0.57878334075363114</v>
      </c>
      <c r="CC13" s="73"/>
      <c r="CD13" s="74"/>
      <c r="CE13" s="74"/>
      <c r="CF13" s="74"/>
      <c r="CG13" s="74"/>
      <c r="CH13" s="75">
        <f t="shared" ref="CH13" si="98">IF(IFERROR(((IF(CH12&lt;0,"-",CH12))/CH11*100-100),"-")=-100,"-",(IFERROR(((IF(CH12&lt;0,"-",CH12))/CH11*100-100),"-")))</f>
        <v>12.990527740189449</v>
      </c>
      <c r="CI13" s="73"/>
      <c r="CJ13" s="74"/>
      <c r="CK13" s="74"/>
      <c r="CL13" s="74"/>
      <c r="CM13" s="74"/>
      <c r="CN13" s="75">
        <f t="shared" ref="CN13" si="99">IF(IFERROR(((IF(CN12&lt;0,"-",CN12))/CN11*100-100),"-")=-100,"-",(IFERROR(((IF(CN12&lt;0,"-",CN12))/CN11*100-100),"-")))</f>
        <v>39.287177386317097</v>
      </c>
      <c r="CO13" s="73"/>
      <c r="CP13" s="74"/>
      <c r="CQ13" s="74"/>
      <c r="CR13" s="74"/>
      <c r="CS13" s="74"/>
      <c r="CT13" s="75">
        <f t="shared" ref="CT13" si="100">IF(IFERROR(((IF(CT12&lt;0,"-",CT12))/CT11*100-100),"-")=-100,"-",(IFERROR(((IF(CT12&lt;0,"-",CT12))/CT11*100-100),"-")))</f>
        <v>14.054096735420814</v>
      </c>
      <c r="CU13" s="73"/>
      <c r="CV13" s="74"/>
      <c r="CW13" s="74"/>
      <c r="CX13" s="74"/>
      <c r="CY13" s="74"/>
      <c r="CZ13" s="75">
        <f t="shared" ref="CZ13" si="101">IF(IFERROR(((IF(CZ12&lt;0,"-",CZ12))/CZ11*100-100),"-")=-100,"-",(IFERROR(((IF(CZ12&lt;0,"-",CZ12))/CZ11*100-100),"-")))</f>
        <v>21.359223300970868</v>
      </c>
      <c r="DA13" s="73"/>
      <c r="DB13" s="74"/>
      <c r="DC13" s="74"/>
      <c r="DD13" s="74"/>
      <c r="DE13" s="74"/>
      <c r="DF13" s="75">
        <f t="shared" ref="DF13" si="102">IF(IFERROR(((IF(DF12&lt;0,"-",DF12))/DF11*100-100),"-")=-100,"-",(IFERROR(((IF(DF12&lt;0,"-",DF12))/DF11*100-100),"-")))</f>
        <v>-18.203450327186204</v>
      </c>
      <c r="DG13" s="73"/>
      <c r="DH13" s="74"/>
      <c r="DI13" s="74"/>
      <c r="DJ13" s="74"/>
      <c r="DK13" s="74"/>
      <c r="DL13" s="75">
        <f t="shared" ref="DL13" si="103">IF(IFERROR(((IF(DL12&lt;0,"-",DL12))/DL11*100-100),"-")=-100,"-",(IFERROR(((IF(DL12&lt;0,"-",DL12))/DL11*100-100),"-")))</f>
        <v>-13.513513513513516</v>
      </c>
      <c r="DM13" s="73"/>
      <c r="DN13" s="74"/>
      <c r="DO13" s="74"/>
      <c r="DP13" s="74"/>
      <c r="DQ13" s="74"/>
      <c r="DR13" s="75">
        <f t="shared" ref="DR13" si="104">IF(IFERROR(((IF(DR12&lt;0,"-",DR12))/DR11*100-100),"-")=-100,"-",(IFERROR(((IF(DR12&lt;0,"-",DR12))/DR11*100-100),"-")))</f>
        <v>28.403281417191778</v>
      </c>
      <c r="DS13" s="73"/>
      <c r="DT13" s="74"/>
      <c r="DU13" s="74"/>
      <c r="DV13" s="74"/>
      <c r="DW13" s="74"/>
      <c r="DX13" s="75">
        <f t="shared" ref="DX13" si="105">IF(IFERROR(((IF(DX12&lt;0,"-",DX12))/DX11*100-100),"-")=-100,"-",(IFERROR(((IF(DX12&lt;0,"-",DX12))/DX11*100-100),"-")))</f>
        <v>33.512646434531831</v>
      </c>
      <c r="DY13" s="73"/>
      <c r="DZ13" s="74"/>
      <c r="EA13" s="74"/>
      <c r="EB13" s="74"/>
      <c r="EC13" s="74"/>
      <c r="ED13" s="75">
        <f t="shared" ref="ED13" si="106">IF(IFERROR(((IF(ED12&lt;0,"-",ED12))/ED11*100-100),"-")=-100,"-",(IFERROR(((IF(ED12&lt;0,"-",ED12))/ED11*100-100),"-")))</f>
        <v>7.7295987072448042</v>
      </c>
      <c r="EE13" s="73"/>
      <c r="EF13" s="74"/>
      <c r="EG13" s="74"/>
      <c r="EH13" s="74"/>
      <c r="EI13" s="74"/>
      <c r="EJ13" s="75">
        <f t="shared" ref="EJ13" si="107">IF(IFERROR(((IF(EJ12&lt;0,"-",EJ12))/EJ11*100-100),"-")=-100,"-",(IFERROR(((IF(EJ12&lt;0,"-",EJ12))/EJ11*100-100),"-")))</f>
        <v>-9.9246642646577072</v>
      </c>
      <c r="EK13" s="73"/>
      <c r="EL13" s="74"/>
      <c r="EM13" s="74"/>
      <c r="EN13" s="74"/>
      <c r="EO13" s="74"/>
      <c r="EP13" s="75">
        <f t="shared" ref="EP13" si="108">IF(IFERROR(((IF(EP12&lt;0,"-",EP12))/EP11*100-100),"-")=-100,"-",(IFERROR(((IF(EP12&lt;0,"-",EP12))/EP11*100-100),"-")))</f>
        <v>7.8167115902964923</v>
      </c>
      <c r="EQ13" s="73"/>
      <c r="ER13" s="74"/>
      <c r="ES13" s="74"/>
      <c r="ET13" s="74"/>
      <c r="EU13" s="74"/>
      <c r="EV13" s="75"/>
    </row>
    <row r="14" spans="2:152">
      <c r="B14" s="24" t="s">
        <v>319</v>
      </c>
      <c r="C14" s="77"/>
      <c r="D14" s="78"/>
      <c r="E14" s="78"/>
      <c r="F14" s="78"/>
      <c r="G14" s="78"/>
      <c r="H14" s="79" t="s">
        <v>889</v>
      </c>
      <c r="I14" s="77"/>
      <c r="J14" s="78"/>
      <c r="K14" s="78"/>
      <c r="L14" s="78"/>
      <c r="M14" s="78"/>
      <c r="N14" s="79" t="s">
        <v>969</v>
      </c>
      <c r="O14" s="77"/>
      <c r="P14" s="78"/>
      <c r="Q14" s="78"/>
      <c r="R14" s="78"/>
      <c r="S14" s="78"/>
      <c r="T14" s="79" t="s">
        <v>970</v>
      </c>
      <c r="U14" s="77"/>
      <c r="V14" s="78"/>
      <c r="W14" s="78"/>
      <c r="X14" s="78"/>
      <c r="Y14" s="78"/>
      <c r="Z14" s="79" t="s">
        <v>971</v>
      </c>
      <c r="AA14" s="77"/>
      <c r="AB14" s="78"/>
      <c r="AC14" s="78"/>
      <c r="AD14" s="78"/>
      <c r="AE14" s="78"/>
      <c r="AF14" s="79" t="s">
        <v>972</v>
      </c>
      <c r="AG14" s="77"/>
      <c r="AH14" s="78"/>
      <c r="AI14" s="78"/>
      <c r="AJ14" s="78"/>
      <c r="AK14" s="78"/>
      <c r="AL14" s="79" t="s">
        <v>973</v>
      </c>
      <c r="AM14" s="77"/>
      <c r="AN14" s="78"/>
      <c r="AO14" s="78"/>
      <c r="AP14" s="78"/>
      <c r="AQ14" s="78"/>
      <c r="AR14" s="79" t="s">
        <v>974</v>
      </c>
      <c r="AS14" s="77"/>
      <c r="AT14" s="78"/>
      <c r="AU14" s="78"/>
      <c r="AV14" s="78"/>
      <c r="AW14" s="78"/>
      <c r="AX14" s="79" t="s">
        <v>882</v>
      </c>
      <c r="AY14" s="77"/>
      <c r="AZ14" s="78"/>
      <c r="BA14" s="78"/>
      <c r="BB14" s="78"/>
      <c r="BC14" s="78"/>
      <c r="BD14" s="79" t="s">
        <v>975</v>
      </c>
      <c r="BE14" s="77"/>
      <c r="BF14" s="78"/>
      <c r="BG14" s="78"/>
      <c r="BH14" s="78"/>
      <c r="BI14" s="78"/>
      <c r="BJ14" s="79" t="s">
        <v>882</v>
      </c>
      <c r="BK14" s="77"/>
      <c r="BL14" s="78"/>
      <c r="BM14" s="78"/>
      <c r="BN14" s="78"/>
      <c r="BO14" s="78"/>
      <c r="BP14" s="79" t="s">
        <v>887</v>
      </c>
      <c r="BQ14" s="77"/>
      <c r="BR14" s="78"/>
      <c r="BS14" s="78"/>
      <c r="BT14" s="78"/>
      <c r="BU14" s="78"/>
      <c r="BV14" s="79" t="s">
        <v>812</v>
      </c>
      <c r="BW14" s="77"/>
      <c r="BX14" s="78"/>
      <c r="BY14" s="78"/>
      <c r="BZ14" s="78"/>
      <c r="CA14" s="78"/>
      <c r="CB14" s="79" t="s">
        <v>976</v>
      </c>
      <c r="CC14" s="77"/>
      <c r="CD14" s="78"/>
      <c r="CE14" s="78"/>
      <c r="CF14" s="78"/>
      <c r="CG14" s="78"/>
      <c r="CH14" s="79" t="s">
        <v>977</v>
      </c>
      <c r="CI14" s="77"/>
      <c r="CJ14" s="78"/>
      <c r="CK14" s="78"/>
      <c r="CL14" s="78"/>
      <c r="CM14" s="78"/>
      <c r="CN14" s="79" t="s">
        <v>882</v>
      </c>
      <c r="CO14" s="77"/>
      <c r="CP14" s="78"/>
      <c r="CQ14" s="78"/>
      <c r="CR14" s="78"/>
      <c r="CS14" s="78"/>
      <c r="CT14" s="79" t="s">
        <v>978</v>
      </c>
      <c r="CU14" s="77"/>
      <c r="CV14" s="78"/>
      <c r="CW14" s="78"/>
      <c r="CX14" s="78"/>
      <c r="CY14" s="78"/>
      <c r="CZ14" s="79" t="s">
        <v>885</v>
      </c>
      <c r="DA14" s="77"/>
      <c r="DB14" s="78"/>
      <c r="DC14" s="78"/>
      <c r="DD14" s="78"/>
      <c r="DE14" s="78"/>
      <c r="DF14" s="79" t="s">
        <v>979</v>
      </c>
      <c r="DG14" s="77"/>
      <c r="DH14" s="78"/>
      <c r="DI14" s="78"/>
      <c r="DJ14" s="78"/>
      <c r="DK14" s="78"/>
      <c r="DL14" s="79" t="s">
        <v>980</v>
      </c>
      <c r="DM14" s="77"/>
      <c r="DN14" s="78"/>
      <c r="DO14" s="78"/>
      <c r="DP14" s="78"/>
      <c r="DQ14" s="78"/>
      <c r="DR14" s="79" t="s">
        <v>887</v>
      </c>
      <c r="DS14" s="77"/>
      <c r="DT14" s="78"/>
      <c r="DU14" s="78"/>
      <c r="DV14" s="78"/>
      <c r="DW14" s="78"/>
      <c r="DX14" s="79" t="s">
        <v>879</v>
      </c>
      <c r="DY14" s="77"/>
      <c r="DZ14" s="78"/>
      <c r="EA14" s="78"/>
      <c r="EB14" s="78"/>
      <c r="EC14" s="78"/>
      <c r="ED14" s="79" t="s">
        <v>981</v>
      </c>
      <c r="EE14" s="77"/>
      <c r="EF14" s="78"/>
      <c r="EG14" s="78"/>
      <c r="EH14" s="78"/>
      <c r="EI14" s="78"/>
      <c r="EJ14" s="79" t="s">
        <v>982</v>
      </c>
      <c r="EK14" s="77"/>
      <c r="EL14" s="78"/>
      <c r="EM14" s="78"/>
      <c r="EN14" s="78"/>
      <c r="EO14" s="78"/>
      <c r="EP14" s="79" t="s">
        <v>887</v>
      </c>
      <c r="EQ14" s="77"/>
      <c r="ER14" s="78"/>
      <c r="ES14" s="78"/>
      <c r="ET14" s="78"/>
      <c r="EU14" s="78"/>
      <c r="EV14" s="79"/>
    </row>
    <row r="15" spans="2:152" s="17" customFormat="1">
      <c r="B15" s="27" t="s">
        <v>10</v>
      </c>
      <c r="C15" s="73"/>
      <c r="D15" s="74"/>
      <c r="E15" s="74"/>
      <c r="F15" s="74"/>
      <c r="G15" s="74"/>
      <c r="H15" s="75">
        <v>-14.318054779206264</v>
      </c>
      <c r="I15" s="73"/>
      <c r="J15" s="74"/>
      <c r="K15" s="74"/>
      <c r="L15" s="74"/>
      <c r="M15" s="74"/>
      <c r="N15" s="75">
        <v>-13.191666666666663</v>
      </c>
      <c r="O15" s="73"/>
      <c r="P15" s="74"/>
      <c r="Q15" s="74"/>
      <c r="R15" s="74"/>
      <c r="S15" s="74"/>
      <c r="T15" s="75">
        <v>-14.082278481012651</v>
      </c>
      <c r="U15" s="73"/>
      <c r="V15" s="74"/>
      <c r="W15" s="74"/>
      <c r="X15" s="74"/>
      <c r="Y15" s="74"/>
      <c r="Z15" s="75">
        <v>-14.084919472913612</v>
      </c>
      <c r="AA15" s="73"/>
      <c r="AB15" s="74"/>
      <c r="AC15" s="74"/>
      <c r="AD15" s="74"/>
      <c r="AE15" s="74"/>
      <c r="AF15" s="75">
        <v>-7.5697544642857224</v>
      </c>
      <c r="AG15" s="73"/>
      <c r="AH15" s="74"/>
      <c r="AI15" s="74"/>
      <c r="AJ15" s="74"/>
      <c r="AK15" s="74"/>
      <c r="AL15" s="75">
        <v>-20.743034055727549</v>
      </c>
      <c r="AM15" s="73"/>
      <c r="AN15" s="74"/>
      <c r="AO15" s="74"/>
      <c r="AP15" s="74"/>
      <c r="AQ15" s="74"/>
      <c r="AR15" s="75">
        <v>-4.7769516728624666</v>
      </c>
      <c r="AS15" s="73"/>
      <c r="AT15" s="74"/>
      <c r="AU15" s="74"/>
      <c r="AV15" s="74"/>
      <c r="AW15" s="74"/>
      <c r="AX15" s="75">
        <v>-11.886996639516994</v>
      </c>
      <c r="AY15" s="73"/>
      <c r="AZ15" s="74"/>
      <c r="BA15" s="74"/>
      <c r="BB15" s="74"/>
      <c r="BC15" s="74"/>
      <c r="BD15" s="75">
        <v>-4.3761690464285152</v>
      </c>
      <c r="BE15" s="73"/>
      <c r="BF15" s="74"/>
      <c r="BG15" s="74"/>
      <c r="BH15" s="74"/>
      <c r="BI15" s="74"/>
      <c r="BJ15" s="75">
        <v>-1.5265056897030291</v>
      </c>
      <c r="BK15" s="73"/>
      <c r="BL15" s="74"/>
      <c r="BM15" s="74"/>
      <c r="BN15" s="74"/>
      <c r="BO15" s="74"/>
      <c r="BP15" s="75">
        <v>-8.8060144734991184</v>
      </c>
      <c r="BQ15" s="73"/>
      <c r="BR15" s="74"/>
      <c r="BS15" s="74"/>
      <c r="BT15" s="74"/>
      <c r="BU15" s="74"/>
      <c r="BV15" s="75">
        <v>-1.0139286557424754</v>
      </c>
      <c r="BW15" s="73"/>
      <c r="BX15" s="74"/>
      <c r="BY15" s="74"/>
      <c r="BZ15" s="74"/>
      <c r="CA15" s="74"/>
      <c r="CB15" s="75">
        <v>-1.8238893745529623</v>
      </c>
      <c r="CC15" s="73"/>
      <c r="CD15" s="74"/>
      <c r="CE15" s="74"/>
      <c r="CF15" s="74"/>
      <c r="CG15" s="74"/>
      <c r="CH15" s="75">
        <v>-6.3519721210201254</v>
      </c>
      <c r="CI15" s="73"/>
      <c r="CJ15" s="74"/>
      <c r="CK15" s="74"/>
      <c r="CL15" s="74"/>
      <c r="CM15" s="74"/>
      <c r="CN15" s="75">
        <v>-22.777602024675744</v>
      </c>
      <c r="CO15" s="73"/>
      <c r="CP15" s="74"/>
      <c r="CQ15" s="74"/>
      <c r="CR15" s="74"/>
      <c r="CS15" s="74"/>
      <c r="CT15" s="75">
        <v>-5.5987609842555628</v>
      </c>
      <c r="CU15" s="73"/>
      <c r="CV15" s="74"/>
      <c r="CW15" s="74"/>
      <c r="CX15" s="74"/>
      <c r="CY15" s="74"/>
      <c r="CZ15" s="75">
        <v>-37.75539568345323</v>
      </c>
      <c r="DA15" s="73"/>
      <c r="DB15" s="74"/>
      <c r="DC15" s="74"/>
      <c r="DD15" s="74"/>
      <c r="DE15" s="74"/>
      <c r="DF15" s="75">
        <v>-32.645497345487328</v>
      </c>
      <c r="DG15" s="73"/>
      <c r="DH15" s="74"/>
      <c r="DI15" s="74"/>
      <c r="DJ15" s="74"/>
      <c r="DK15" s="74"/>
      <c r="DL15" s="75">
        <v>-10.142857142857139</v>
      </c>
      <c r="DM15" s="73"/>
      <c r="DN15" s="74"/>
      <c r="DO15" s="74"/>
      <c r="DP15" s="74"/>
      <c r="DQ15" s="74"/>
      <c r="DR15" s="75">
        <v>-24.901785714285708</v>
      </c>
      <c r="DS15" s="73"/>
      <c r="DT15" s="74"/>
      <c r="DU15" s="74"/>
      <c r="DV15" s="74"/>
      <c r="DW15" s="74"/>
      <c r="DX15" s="75">
        <v>-16.428116832997063</v>
      </c>
      <c r="DY15" s="73"/>
      <c r="DZ15" s="74"/>
      <c r="EA15" s="74"/>
      <c r="EB15" s="74"/>
      <c r="EC15" s="74"/>
      <c r="ED15" s="75">
        <v>-8.3096678602296521</v>
      </c>
      <c r="EE15" s="73"/>
      <c r="EF15" s="74"/>
      <c r="EG15" s="74"/>
      <c r="EH15" s="74"/>
      <c r="EI15" s="74"/>
      <c r="EJ15" s="75">
        <v>-3.8425196850393633</v>
      </c>
      <c r="EK15" s="73"/>
      <c r="EL15" s="74"/>
      <c r="EM15" s="74"/>
      <c r="EN15" s="74"/>
      <c r="EO15" s="74"/>
      <c r="EP15" s="75">
        <v>-6.6901408450704167</v>
      </c>
      <c r="EQ15" s="73"/>
      <c r="ER15" s="74"/>
      <c r="ES15" s="74"/>
      <c r="ET15" s="74"/>
      <c r="EU15" s="74"/>
      <c r="EV15" s="75"/>
    </row>
    <row r="16" spans="2:152" s="17" customFormat="1">
      <c r="B16" s="27" t="s">
        <v>11</v>
      </c>
      <c r="C16" s="73"/>
      <c r="D16" s="74"/>
      <c r="E16" s="74"/>
      <c r="F16" s="74"/>
      <c r="G16" s="74"/>
      <c r="H16" s="75">
        <v>-5.8735030000000004</v>
      </c>
      <c r="I16" s="73"/>
      <c r="J16" s="74"/>
      <c r="K16" s="74"/>
      <c r="L16" s="74"/>
      <c r="M16" s="74"/>
      <c r="N16" s="75">
        <v>178.79560000000001</v>
      </c>
      <c r="O16" s="73"/>
      <c r="P16" s="74"/>
      <c r="Q16" s="74"/>
      <c r="R16" s="74"/>
      <c r="S16" s="74"/>
      <c r="T16" s="75">
        <v>76.808980000000005</v>
      </c>
      <c r="U16" s="73"/>
      <c r="V16" s="74"/>
      <c r="W16" s="74"/>
      <c r="X16" s="74"/>
      <c r="Y16" s="74"/>
      <c r="Z16" s="75" t="s">
        <v>311</v>
      </c>
      <c r="AA16" s="73"/>
      <c r="AB16" s="74"/>
      <c r="AC16" s="74"/>
      <c r="AD16" s="74"/>
      <c r="AE16" s="74"/>
      <c r="AF16" s="75">
        <v>46.87209</v>
      </c>
      <c r="AG16" s="73"/>
      <c r="AH16" s="74"/>
      <c r="AI16" s="74"/>
      <c r="AJ16" s="74"/>
      <c r="AK16" s="74"/>
      <c r="AL16" s="75">
        <v>-1.1264860000000001</v>
      </c>
      <c r="AM16" s="73"/>
      <c r="AN16" s="74"/>
      <c r="AO16" s="74"/>
      <c r="AP16" s="74"/>
      <c r="AQ16" s="74"/>
      <c r="AR16" s="75">
        <v>35.960729999999998</v>
      </c>
      <c r="AS16" s="73"/>
      <c r="AT16" s="74"/>
      <c r="AU16" s="74"/>
      <c r="AV16" s="74"/>
      <c r="AW16" s="74"/>
      <c r="AX16" s="75">
        <v>61.414850000000001</v>
      </c>
      <c r="AY16" s="73"/>
      <c r="AZ16" s="74"/>
      <c r="BA16" s="74"/>
      <c r="BB16" s="74"/>
      <c r="BC16" s="74"/>
      <c r="BD16" s="75">
        <v>178.1405</v>
      </c>
      <c r="BE16" s="73"/>
      <c r="BF16" s="74"/>
      <c r="BG16" s="74"/>
      <c r="BH16" s="74"/>
      <c r="BI16" s="74"/>
      <c r="BJ16" s="75">
        <v>71.670490000000001</v>
      </c>
      <c r="BK16" s="73"/>
      <c r="BL16" s="74"/>
      <c r="BM16" s="74"/>
      <c r="BN16" s="74"/>
      <c r="BO16" s="74"/>
      <c r="BP16" s="75">
        <v>0.13558339999999999</v>
      </c>
      <c r="BQ16" s="73"/>
      <c r="BR16" s="74"/>
      <c r="BS16" s="74"/>
      <c r="BT16" s="74"/>
      <c r="BU16" s="74"/>
      <c r="BV16" s="75">
        <v>92.887219999999999</v>
      </c>
      <c r="BW16" s="73"/>
      <c r="BX16" s="74"/>
      <c r="BY16" s="74"/>
      <c r="BZ16" s="74"/>
      <c r="CA16" s="74"/>
      <c r="CB16" s="75">
        <v>107.0086</v>
      </c>
      <c r="CC16" s="73"/>
      <c r="CD16" s="74"/>
      <c r="CE16" s="74"/>
      <c r="CF16" s="74"/>
      <c r="CG16" s="74"/>
      <c r="CH16" s="75">
        <v>10.39737</v>
      </c>
      <c r="CI16" s="73"/>
      <c r="CJ16" s="74"/>
      <c r="CK16" s="74"/>
      <c r="CL16" s="74"/>
      <c r="CM16" s="74"/>
      <c r="CN16" s="75">
        <v>3.1699039999999998</v>
      </c>
      <c r="CO16" s="73"/>
      <c r="CP16" s="74"/>
      <c r="CQ16" s="74"/>
      <c r="CR16" s="74"/>
      <c r="CS16" s="74"/>
      <c r="CT16" s="75">
        <v>194.4941</v>
      </c>
      <c r="CU16" s="73"/>
      <c r="CV16" s="74"/>
      <c r="CW16" s="74"/>
      <c r="CX16" s="74"/>
      <c r="CY16" s="74"/>
      <c r="CZ16" s="75">
        <v>-33.177579999999999</v>
      </c>
      <c r="DA16" s="73"/>
      <c r="DB16" s="74"/>
      <c r="DC16" s="74"/>
      <c r="DD16" s="74"/>
      <c r="DE16" s="74"/>
      <c r="DF16" s="75">
        <v>-21.195430000000002</v>
      </c>
      <c r="DG16" s="73"/>
      <c r="DH16" s="74"/>
      <c r="DI16" s="74"/>
      <c r="DJ16" s="74"/>
      <c r="DK16" s="74"/>
      <c r="DL16" s="75">
        <v>84.912980000000005</v>
      </c>
      <c r="DM16" s="73"/>
      <c r="DN16" s="74"/>
      <c r="DO16" s="74"/>
      <c r="DP16" s="74"/>
      <c r="DQ16" s="74"/>
      <c r="DR16" s="75">
        <v>-2.4698540000000002</v>
      </c>
      <c r="DS16" s="73"/>
      <c r="DT16" s="74"/>
      <c r="DU16" s="74"/>
      <c r="DV16" s="74"/>
      <c r="DW16" s="74"/>
      <c r="DX16" s="75">
        <v>19.137889999999999</v>
      </c>
      <c r="DY16" s="73"/>
      <c r="DZ16" s="74"/>
      <c r="EA16" s="74"/>
      <c r="EB16" s="74"/>
      <c r="EC16" s="74"/>
      <c r="ED16" s="75" t="s">
        <v>311</v>
      </c>
      <c r="EE16" s="73"/>
      <c r="EF16" s="74"/>
      <c r="EG16" s="74"/>
      <c r="EH16" s="74"/>
      <c r="EI16" s="74"/>
      <c r="EJ16" s="75">
        <v>-0.69122159999999999</v>
      </c>
      <c r="EK16" s="73"/>
      <c r="EL16" s="74"/>
      <c r="EM16" s="74"/>
      <c r="EN16" s="74"/>
      <c r="EO16" s="74"/>
      <c r="EP16" s="75">
        <v>178.02760000000001</v>
      </c>
      <c r="EQ16" s="73"/>
      <c r="ER16" s="74"/>
      <c r="ES16" s="74"/>
      <c r="ET16" s="74"/>
      <c r="EU16" s="74"/>
      <c r="EV16" s="75"/>
    </row>
    <row r="17" spans="2:152" s="15" customFormat="1">
      <c r="B17" s="28" t="s">
        <v>263</v>
      </c>
      <c r="C17" s="83">
        <v>174.92309</v>
      </c>
      <c r="D17" s="84">
        <v>228.78140999999999</v>
      </c>
      <c r="E17" s="84">
        <v>333.85082</v>
      </c>
      <c r="F17" s="84">
        <v>419.83856250000008</v>
      </c>
      <c r="G17" s="84">
        <v>419.83856250000008</v>
      </c>
      <c r="H17" s="72">
        <v>419.83856250000008</v>
      </c>
      <c r="I17" s="70">
        <v>25.713380000000001</v>
      </c>
      <c r="J17" s="71">
        <v>127.69289000000001</v>
      </c>
      <c r="K17" s="71">
        <v>58.293699999999994</v>
      </c>
      <c r="L17" s="71">
        <v>508.7874175</v>
      </c>
      <c r="M17" s="71">
        <v>508.7874175</v>
      </c>
      <c r="N17" s="72">
        <v>508.7874175</v>
      </c>
      <c r="O17" s="70">
        <v>124.08539999999999</v>
      </c>
      <c r="P17" s="71">
        <v>99.851900000000001</v>
      </c>
      <c r="Q17" s="71">
        <v>109.39693</v>
      </c>
      <c r="R17" s="71">
        <v>242.38385600000004</v>
      </c>
      <c r="S17" s="71">
        <v>242.38385600000004</v>
      </c>
      <c r="T17" s="72">
        <v>242.38385600000004</v>
      </c>
      <c r="U17" s="70">
        <v>0</v>
      </c>
      <c r="V17" s="71">
        <v>0</v>
      </c>
      <c r="W17" s="71">
        <v>0</v>
      </c>
      <c r="X17" s="71">
        <v>185.51111710000001</v>
      </c>
      <c r="Y17" s="71">
        <v>185.51111710000001</v>
      </c>
      <c r="Z17" s="72">
        <v>185.51111710000001</v>
      </c>
      <c r="AA17" s="70">
        <v>227.1191</v>
      </c>
      <c r="AB17" s="71">
        <v>234.54766000000001</v>
      </c>
      <c r="AC17" s="71">
        <v>258.51157999999998</v>
      </c>
      <c r="AD17" s="71">
        <v>478.16171999999995</v>
      </c>
      <c r="AE17" s="71">
        <v>478.16171999999995</v>
      </c>
      <c r="AF17" s="72">
        <v>478.16171999999995</v>
      </c>
      <c r="AG17" s="70">
        <v>0</v>
      </c>
      <c r="AH17" s="71">
        <v>0</v>
      </c>
      <c r="AI17" s="71">
        <v>22.548490000000001</v>
      </c>
      <c r="AJ17" s="71">
        <v>24.457070370370392</v>
      </c>
      <c r="AK17" s="71">
        <v>24.457070370370392</v>
      </c>
      <c r="AL17" s="72">
        <v>24.457070370370392</v>
      </c>
      <c r="AM17" s="70">
        <v>74.363039999999998</v>
      </c>
      <c r="AN17" s="71">
        <v>61.136769999999999</v>
      </c>
      <c r="AO17" s="71">
        <v>51.518180000000001</v>
      </c>
      <c r="AP17" s="71">
        <v>77.329050000000009</v>
      </c>
      <c r="AQ17" s="71">
        <v>77.329050000000009</v>
      </c>
      <c r="AR17" s="72">
        <v>77.329050000000009</v>
      </c>
      <c r="AS17" s="70">
        <v>100.73211000000001</v>
      </c>
      <c r="AT17" s="71">
        <v>84.961950000000002</v>
      </c>
      <c r="AU17" s="71">
        <v>79.314410000000009</v>
      </c>
      <c r="AV17" s="71">
        <v>146.53710097000004</v>
      </c>
      <c r="AW17" s="71">
        <v>146.53710097000004</v>
      </c>
      <c r="AX17" s="72">
        <v>146.53710097000004</v>
      </c>
      <c r="AY17" s="70">
        <v>6.2479300000000002</v>
      </c>
      <c r="AZ17" s="71">
        <v>22.05416</v>
      </c>
      <c r="BA17" s="71">
        <v>33.438510000000001</v>
      </c>
      <c r="BB17" s="71">
        <v>173.77468249999998</v>
      </c>
      <c r="BC17" s="71">
        <v>173.77468249999998</v>
      </c>
      <c r="BD17" s="72">
        <v>173.77468249999998</v>
      </c>
      <c r="BE17" s="70">
        <v>131.88876000000002</v>
      </c>
      <c r="BF17" s="71">
        <v>338.62328000000002</v>
      </c>
      <c r="BG17" s="71">
        <v>460.77785</v>
      </c>
      <c r="BH17" s="71">
        <v>1007.4897199999999</v>
      </c>
      <c r="BI17" s="71">
        <v>1007.4897199999999</v>
      </c>
      <c r="BJ17" s="72">
        <v>1007.4897199999999</v>
      </c>
      <c r="BK17" s="70">
        <v>234.78904</v>
      </c>
      <c r="BL17" s="71">
        <v>132.13676999999998</v>
      </c>
      <c r="BM17" s="71">
        <v>153.93470000000002</v>
      </c>
      <c r="BN17" s="71">
        <v>173.20060526315788</v>
      </c>
      <c r="BO17" s="71">
        <v>173.20060526315788</v>
      </c>
      <c r="BP17" s="72">
        <v>173.20060526315788</v>
      </c>
      <c r="BQ17" s="70">
        <v>550.71308999999997</v>
      </c>
      <c r="BR17" s="71">
        <v>580.97733999999991</v>
      </c>
      <c r="BS17" s="71">
        <v>481.57258000000002</v>
      </c>
      <c r="BT17" s="71">
        <v>1025.9415258039999</v>
      </c>
      <c r="BU17" s="71">
        <v>1025.9415258039999</v>
      </c>
      <c r="BV17" s="72">
        <v>1025.9415258039999</v>
      </c>
      <c r="BW17" s="70">
        <v>629.30858999999998</v>
      </c>
      <c r="BX17" s="71">
        <v>775.65257999999994</v>
      </c>
      <c r="BY17" s="71">
        <v>737.26242000000002</v>
      </c>
      <c r="BZ17" s="71">
        <v>1878.9650709500002</v>
      </c>
      <c r="CA17" s="71">
        <v>1878.9650709500002</v>
      </c>
      <c r="CB17" s="72">
        <v>1878.9650709500002</v>
      </c>
      <c r="CC17" s="70">
        <v>147.00675000000001</v>
      </c>
      <c r="CD17" s="71">
        <v>162.0538</v>
      </c>
      <c r="CE17" s="71">
        <v>167.83905999999999</v>
      </c>
      <c r="CF17" s="71">
        <v>238.17115999999999</v>
      </c>
      <c r="CG17" s="71">
        <v>238.17115999999999</v>
      </c>
      <c r="CH17" s="72">
        <v>238.17115999999999</v>
      </c>
      <c r="CI17" s="70">
        <v>29.392340000000001</v>
      </c>
      <c r="CJ17" s="71">
        <v>50.307650000000002</v>
      </c>
      <c r="CK17" s="71">
        <v>61.224800000000002</v>
      </c>
      <c r="CL17" s="71">
        <v>96.565558725000017</v>
      </c>
      <c r="CM17" s="71">
        <v>96.565558725000017</v>
      </c>
      <c r="CN17" s="72">
        <v>96.565558725000017</v>
      </c>
      <c r="CO17" s="70">
        <v>77.142600000000002</v>
      </c>
      <c r="CP17" s="71">
        <v>72.098699999999994</v>
      </c>
      <c r="CQ17" s="71">
        <v>77.321100000000001</v>
      </c>
      <c r="CR17" s="71">
        <v>291.37935839999994</v>
      </c>
      <c r="CS17" s="71">
        <v>291.37935839999994</v>
      </c>
      <c r="CT17" s="72">
        <v>291.37935839999994</v>
      </c>
      <c r="CU17" s="70">
        <v>31.49475</v>
      </c>
      <c r="CV17" s="71">
        <v>53.776989999999998</v>
      </c>
      <c r="CW17" s="71">
        <v>48.638599999999997</v>
      </c>
      <c r="CX17" s="71">
        <v>53.502204599999999</v>
      </c>
      <c r="CY17" s="71">
        <v>53.502204599999999</v>
      </c>
      <c r="CZ17" s="72">
        <v>53.502204599999999</v>
      </c>
      <c r="DA17" s="70">
        <v>0</v>
      </c>
      <c r="DB17" s="71">
        <v>342.57015999999999</v>
      </c>
      <c r="DC17" s="71">
        <v>403.72313000000003</v>
      </c>
      <c r="DD17" s="71">
        <v>448.53899999999999</v>
      </c>
      <c r="DE17" s="71">
        <v>448.53899999999999</v>
      </c>
      <c r="DF17" s="72">
        <v>448.53899999999999</v>
      </c>
      <c r="DG17" s="70">
        <v>103.24968</v>
      </c>
      <c r="DH17" s="71">
        <v>97.399979999999999</v>
      </c>
      <c r="DI17" s="71">
        <v>54.815260000000002</v>
      </c>
      <c r="DJ17" s="71">
        <v>118.04550919117619</v>
      </c>
      <c r="DK17" s="71">
        <v>118.04550919117619</v>
      </c>
      <c r="DL17" s="72">
        <v>118.04550919117619</v>
      </c>
      <c r="DM17" s="70">
        <v>57.882179999999998</v>
      </c>
      <c r="DN17" s="71">
        <v>71.390929999999997</v>
      </c>
      <c r="DO17" s="71">
        <v>46.720860000000002</v>
      </c>
      <c r="DP17" s="71">
        <v>61.327844500000005</v>
      </c>
      <c r="DQ17" s="71">
        <v>61.327844500000005</v>
      </c>
      <c r="DR17" s="72">
        <v>61.327844500000005</v>
      </c>
      <c r="DS17" s="70">
        <v>64.341129999999993</v>
      </c>
      <c r="DT17" s="71">
        <v>74.090559999999996</v>
      </c>
      <c r="DU17" s="71">
        <v>38.218969999999999</v>
      </c>
      <c r="DV17" s="71">
        <v>51.997258398149995</v>
      </c>
      <c r="DW17" s="71">
        <v>51.997258398149995</v>
      </c>
      <c r="DX17" s="72">
        <v>51.997258398149995</v>
      </c>
      <c r="DY17" s="70">
        <v>0</v>
      </c>
      <c r="DZ17" s="71">
        <v>0</v>
      </c>
      <c r="EA17" s="71">
        <v>0</v>
      </c>
      <c r="EB17" s="71">
        <v>25.161850000000001</v>
      </c>
      <c r="EC17" s="71">
        <v>25.161850000000001</v>
      </c>
      <c r="ED17" s="72">
        <v>25.161850000000001</v>
      </c>
      <c r="EE17" s="70">
        <v>490.67</v>
      </c>
      <c r="EF17" s="71">
        <v>588.08578</v>
      </c>
      <c r="EG17" s="71">
        <v>538.52343999999994</v>
      </c>
      <c r="EH17" s="71">
        <v>460.33875</v>
      </c>
      <c r="EI17" s="71">
        <v>460.33875</v>
      </c>
      <c r="EJ17" s="72">
        <v>460.33875</v>
      </c>
      <c r="EK17" s="70">
        <v>0</v>
      </c>
      <c r="EL17" s="71">
        <v>647.86007999999993</v>
      </c>
      <c r="EM17" s="71">
        <v>435.88688000000002</v>
      </c>
      <c r="EN17" s="71">
        <v>2443.4650350421502</v>
      </c>
      <c r="EO17" s="71">
        <v>2443.4650350421502</v>
      </c>
      <c r="EP17" s="72">
        <v>2443.4650350421502</v>
      </c>
      <c r="EQ17" s="70">
        <f t="shared" ref="EQ17:EV18" ca="1" si="109">SUMIF($B$8:$EP$59,EQ$8,$B17:$EP17)</f>
        <v>3281.0629599999997</v>
      </c>
      <c r="ER17" s="71">
        <f t="shared" ca="1" si="109"/>
        <v>4846.05134</v>
      </c>
      <c r="ES17" s="71">
        <f t="shared" ca="1" si="109"/>
        <v>4653.332269999999</v>
      </c>
      <c r="ET17" s="71">
        <f t="shared" ca="1" si="109"/>
        <v>10630.871027814004</v>
      </c>
      <c r="EU17" s="71">
        <f t="shared" ca="1" si="109"/>
        <v>10630.871027814004</v>
      </c>
      <c r="EV17" s="72">
        <f t="shared" ca="1" si="109"/>
        <v>10630.871027814004</v>
      </c>
    </row>
    <row r="18" spans="2:152" s="17" customFormat="1">
      <c r="B18" s="27" t="s">
        <v>264</v>
      </c>
      <c r="C18" s="70">
        <f>C17/'Column Code'!$E$18</f>
        <v>2.0898816009557946</v>
      </c>
      <c r="D18" s="71">
        <f>D17/'Column Code'!$E$18</f>
        <v>2.7333501792114694</v>
      </c>
      <c r="E18" s="71">
        <f>E17/'Column Code'!$E$18</f>
        <v>3.9886597371565111</v>
      </c>
      <c r="F18" s="71">
        <f>F17/'Column Code'!$E$18</f>
        <v>5.0159923835125459</v>
      </c>
      <c r="G18" s="71">
        <f>G17/'Column Code'!$E$18</f>
        <v>5.0159923835125459</v>
      </c>
      <c r="H18" s="75">
        <f>H17/'Column Code'!$E$18</f>
        <v>5.0159923835125459</v>
      </c>
      <c r="I18" s="70">
        <f>I17/'Column Code'!$E$18</f>
        <v>0.30720884109916369</v>
      </c>
      <c r="J18" s="71">
        <f>J17/'Column Code'!$E$18</f>
        <v>1.5256020310633214</v>
      </c>
      <c r="K18" s="71">
        <f>K17/'Column Code'!$E$18</f>
        <v>0.69645997610513732</v>
      </c>
      <c r="L18" s="71">
        <f>L17/'Column Code'!$E$18</f>
        <v>6.0787027180406215</v>
      </c>
      <c r="M18" s="71">
        <f>M17/'Column Code'!$E$18</f>
        <v>6.0787027180406215</v>
      </c>
      <c r="N18" s="75">
        <f>N17/'Column Code'!$E$18</f>
        <v>6.0787027180406215</v>
      </c>
      <c r="O18" s="70">
        <f>O17/'Column Code'!$E$18</f>
        <v>1.4825017921146952</v>
      </c>
      <c r="P18" s="71">
        <f>P17/'Column Code'!$E$18</f>
        <v>1.1929737156511351</v>
      </c>
      <c r="Q18" s="71">
        <f>Q17/'Column Code'!$E$18</f>
        <v>1.3070123058542413</v>
      </c>
      <c r="R18" s="71">
        <f>R17/'Column Code'!$E$18</f>
        <v>2.8958644683393073</v>
      </c>
      <c r="S18" s="71">
        <f>S17/'Column Code'!$E$18</f>
        <v>2.8958644683393073</v>
      </c>
      <c r="T18" s="75">
        <f>T17/'Column Code'!$E$18</f>
        <v>2.8958644683393073</v>
      </c>
      <c r="U18" s="70">
        <f>U17/'Column Code'!$E$18</f>
        <v>0</v>
      </c>
      <c r="V18" s="71">
        <f>V17/'Column Code'!$E$18</f>
        <v>0</v>
      </c>
      <c r="W18" s="71">
        <f>W17/'Column Code'!$E$18</f>
        <v>0</v>
      </c>
      <c r="X18" s="71">
        <f>X17/'Column Code'!$E$18</f>
        <v>2.2163813273596178</v>
      </c>
      <c r="Y18" s="71">
        <f>Y17/'Column Code'!$E$18</f>
        <v>2.2163813273596178</v>
      </c>
      <c r="Z18" s="75">
        <f>Z17/'Column Code'!$E$18</f>
        <v>2.2163813273596178</v>
      </c>
      <c r="AA18" s="70">
        <f>AA17/'Column Code'!$E$18</f>
        <v>2.713489844683393</v>
      </c>
      <c r="AB18" s="71">
        <f>AB17/'Column Code'!$E$18</f>
        <v>2.8022420549581839</v>
      </c>
      <c r="AC18" s="71">
        <f>AC17/'Column Code'!$E$18</f>
        <v>3.088549342891278</v>
      </c>
      <c r="AD18" s="71">
        <f>AD17/'Column Code'!$E$18</f>
        <v>5.712804301075268</v>
      </c>
      <c r="AE18" s="71">
        <f>AE17/'Column Code'!$E$18</f>
        <v>5.712804301075268</v>
      </c>
      <c r="AF18" s="75">
        <f>AF17/'Column Code'!$E$18</f>
        <v>5.712804301075268</v>
      </c>
      <c r="AG18" s="70">
        <f>AG17/'Column Code'!$E$18</f>
        <v>0</v>
      </c>
      <c r="AH18" s="71">
        <f>AH17/'Column Code'!$E$18</f>
        <v>0</v>
      </c>
      <c r="AI18" s="71">
        <f>AI17/'Column Code'!$E$18</f>
        <v>0.26939653524492235</v>
      </c>
      <c r="AJ18" s="71">
        <f>AJ17/'Column Code'!$E$18</f>
        <v>0.29219916810478364</v>
      </c>
      <c r="AK18" s="71">
        <f>AK17/'Column Code'!$E$18</f>
        <v>0.29219916810478364</v>
      </c>
      <c r="AL18" s="75">
        <f>AL17/'Column Code'!$E$18</f>
        <v>0.29219916810478364</v>
      </c>
      <c r="AM18" s="70">
        <f>AM17/'Column Code'!$E$18</f>
        <v>0.88844731182795689</v>
      </c>
      <c r="AN18" s="71">
        <f>AN17/'Column Code'!$E$18</f>
        <v>0.73042735961768213</v>
      </c>
      <c r="AO18" s="71">
        <f>AO17/'Column Code'!$E$18</f>
        <v>0.61550991636798091</v>
      </c>
      <c r="AP18" s="71">
        <f>AP17/'Column Code'!$E$18</f>
        <v>0.92388351254480294</v>
      </c>
      <c r="AQ18" s="71">
        <f>AQ17/'Column Code'!$E$18</f>
        <v>0.92388351254480294</v>
      </c>
      <c r="AR18" s="75">
        <f>AR17/'Column Code'!$E$18</f>
        <v>0.92388351254480294</v>
      </c>
      <c r="AS18" s="70">
        <f>AS17/'Column Code'!$E$18</f>
        <v>1.2034899641577061</v>
      </c>
      <c r="AT18" s="71">
        <f>AT17/'Column Code'!$E$18</f>
        <v>1.0150770609318995</v>
      </c>
      <c r="AU18" s="71">
        <f>AU17/'Column Code'!$E$18</f>
        <v>0.94760346475507773</v>
      </c>
      <c r="AV18" s="71">
        <f>AV17/'Column Code'!$E$18</f>
        <v>1.7507419470728798</v>
      </c>
      <c r="AW18" s="71">
        <f>AW17/'Column Code'!$E$18</f>
        <v>1.7507419470728798</v>
      </c>
      <c r="AX18" s="75">
        <f>AX17/'Column Code'!$E$18</f>
        <v>1.7507419470728798</v>
      </c>
      <c r="AY18" s="70">
        <f>AY17/'Column Code'!$E$18</f>
        <v>7.4646714456391872E-2</v>
      </c>
      <c r="AZ18" s="71">
        <f>AZ17/'Column Code'!$E$18</f>
        <v>0.26349056152927119</v>
      </c>
      <c r="BA18" s="71">
        <f>BA17/'Column Code'!$E$18</f>
        <v>0.3995043010752688</v>
      </c>
      <c r="BB18" s="71">
        <f>BB17/'Column Code'!$E$18</f>
        <v>2.0761610812425326</v>
      </c>
      <c r="BC18" s="71">
        <f>BC17/'Column Code'!$E$18</f>
        <v>2.0761610812425326</v>
      </c>
      <c r="BD18" s="75">
        <f>BD17/'Column Code'!$E$18</f>
        <v>2.0761610812425326</v>
      </c>
      <c r="BE18" s="70">
        <f>BE17/'Column Code'!$E$18</f>
        <v>1.5757318996415772</v>
      </c>
      <c r="BF18" s="71">
        <f>BF17/'Column Code'!$E$18</f>
        <v>4.0456783751493433</v>
      </c>
      <c r="BG18" s="71">
        <f>BG17/'Column Code'!$E$18</f>
        <v>5.5051117084826764</v>
      </c>
      <c r="BH18" s="71">
        <f>BH17/'Column Code'!$E$18</f>
        <v>12.036914217443249</v>
      </c>
      <c r="BI18" s="71">
        <f>BI17/'Column Code'!$E$18</f>
        <v>12.036914217443249</v>
      </c>
      <c r="BJ18" s="75">
        <f>BJ17/'Column Code'!$E$18</f>
        <v>12.036914217443249</v>
      </c>
      <c r="BK18" s="70">
        <f>BK17/'Column Code'!$E$18</f>
        <v>2.805125925925926</v>
      </c>
      <c r="BL18" s="71">
        <f>BL17/'Column Code'!$E$18</f>
        <v>1.5786949820788527</v>
      </c>
      <c r="BM18" s="71">
        <f>BM17/'Column Code'!$E$18</f>
        <v>1.8391242532855439</v>
      </c>
      <c r="BN18" s="71">
        <f>BN17/'Column Code'!$E$18</f>
        <v>2.0693023328931646</v>
      </c>
      <c r="BO18" s="71">
        <f>BO17/'Column Code'!$E$18</f>
        <v>2.0693023328931646</v>
      </c>
      <c r="BP18" s="75">
        <f>BP17/'Column Code'!$E$18</f>
        <v>2.0693023328931646</v>
      </c>
      <c r="BQ18" s="70">
        <f>BQ17/'Column Code'!$E$18</f>
        <v>6.579606810035842</v>
      </c>
      <c r="BR18" s="71">
        <f>BR17/'Column Code'!$E$18</f>
        <v>6.9411868578255662</v>
      </c>
      <c r="BS18" s="71">
        <f>BS17/'Column Code'!$E$18</f>
        <v>5.7535553166069295</v>
      </c>
      <c r="BT18" s="71">
        <f>BT17/'Column Code'!$E$18</f>
        <v>12.257365899689365</v>
      </c>
      <c r="BU18" s="71">
        <f>BU17/'Column Code'!$E$18</f>
        <v>12.257365899689365</v>
      </c>
      <c r="BV18" s="75">
        <f>BV17/'Column Code'!$E$18</f>
        <v>12.257365899689365</v>
      </c>
      <c r="BW18" s="70">
        <f>BW17/'Column Code'!$E$18</f>
        <v>7.5186211469534046</v>
      </c>
      <c r="BX18" s="71">
        <f>BX17/'Column Code'!$E$18</f>
        <v>9.2670559139784938</v>
      </c>
      <c r="BY18" s="71">
        <f>BY17/'Column Code'!$E$18</f>
        <v>8.8083921146953408</v>
      </c>
      <c r="BZ18" s="71">
        <f>BZ17/'Column Code'!$E$18</f>
        <v>22.448806104540026</v>
      </c>
      <c r="CA18" s="71">
        <f>CA17/'Column Code'!$E$18</f>
        <v>22.448806104540026</v>
      </c>
      <c r="CB18" s="75">
        <f>CB17/'Column Code'!$E$18</f>
        <v>22.448806104540026</v>
      </c>
      <c r="CC18" s="70">
        <f>CC17/'Column Code'!$E$18</f>
        <v>1.7563530465949821</v>
      </c>
      <c r="CD18" s="71">
        <f>CD17/'Column Code'!$E$18</f>
        <v>1.936126642771804</v>
      </c>
      <c r="CE18" s="71">
        <f>CE17/'Column Code'!$E$18</f>
        <v>2.0052456391875744</v>
      </c>
      <c r="CF18" s="71">
        <f>CF17/'Column Code'!$E$18</f>
        <v>2.8455335722819592</v>
      </c>
      <c r="CG18" s="71">
        <f>CG17/'Column Code'!$E$18</f>
        <v>2.8455335722819592</v>
      </c>
      <c r="CH18" s="75">
        <f>CH17/'Column Code'!$E$18</f>
        <v>2.8455335722819592</v>
      </c>
      <c r="CI18" s="70">
        <f>CI17/'Column Code'!$E$18</f>
        <v>0.35116296296296295</v>
      </c>
      <c r="CJ18" s="71">
        <f>CJ17/'Column Code'!$E$18</f>
        <v>0.60104719235364401</v>
      </c>
      <c r="CK18" s="71">
        <f>CK17/'Column Code'!$E$18</f>
        <v>0.73147909199522099</v>
      </c>
      <c r="CL18" s="71">
        <f>CL17/'Column Code'!$E$18</f>
        <v>1.1537103790322583</v>
      </c>
      <c r="CM18" s="71">
        <f>CM17/'Column Code'!$E$18</f>
        <v>1.1537103790322583</v>
      </c>
      <c r="CN18" s="75">
        <f>CN17/'Column Code'!$E$18</f>
        <v>1.1537103790322583</v>
      </c>
      <c r="CO18" s="70">
        <f>CO17/'Column Code'!$E$18</f>
        <v>0.92165591397849456</v>
      </c>
      <c r="CP18" s="71">
        <f>CP17/'Column Code'!$E$18</f>
        <v>0.8613942652329748</v>
      </c>
      <c r="CQ18" s="71">
        <f>CQ17/'Column Code'!$E$18</f>
        <v>0.92378853046594978</v>
      </c>
      <c r="CR18" s="71">
        <f>CR17/'Column Code'!$E$18</f>
        <v>3.4812348673835118</v>
      </c>
      <c r="CS18" s="71">
        <f>CS17/'Column Code'!$E$18</f>
        <v>3.4812348673835118</v>
      </c>
      <c r="CT18" s="75">
        <f>CT17/'Column Code'!$E$18</f>
        <v>3.4812348673835118</v>
      </c>
      <c r="CU18" s="70">
        <f>CU17/'Column Code'!$E$18</f>
        <v>0.37628136200716844</v>
      </c>
      <c r="CV18" s="71">
        <f>CV17/'Column Code'!$E$18</f>
        <v>0.64249689366786134</v>
      </c>
      <c r="CW18" s="71">
        <f>CW17/'Column Code'!$E$18</f>
        <v>0.5811063321385902</v>
      </c>
      <c r="CX18" s="71">
        <f>CX17/'Column Code'!$E$18</f>
        <v>0.63921391397849459</v>
      </c>
      <c r="CY18" s="71">
        <f>CY17/'Column Code'!$E$18</f>
        <v>0.63921391397849459</v>
      </c>
      <c r="CZ18" s="75">
        <f>CZ17/'Column Code'!$E$18</f>
        <v>0.63921391397849459</v>
      </c>
      <c r="DA18" s="70">
        <f>DA17/'Column Code'!$E$18</f>
        <v>0</v>
      </c>
      <c r="DB18" s="71">
        <f>DB17/'Column Code'!$E$18</f>
        <v>4.0928334528076462</v>
      </c>
      <c r="DC18" s="71">
        <f>DC17/'Column Code'!$E$18</f>
        <v>4.8234543608124252</v>
      </c>
      <c r="DD18" s="71">
        <f>DD17/'Column Code'!$E$18</f>
        <v>5.3588888888888881</v>
      </c>
      <c r="DE18" s="71">
        <f>DE17/'Column Code'!$E$18</f>
        <v>5.3588888888888881</v>
      </c>
      <c r="DF18" s="75">
        <f>DF17/'Column Code'!$E$18</f>
        <v>5.3588888888888881</v>
      </c>
      <c r="DG18" s="70">
        <f>DG17/'Column Code'!$E$18</f>
        <v>1.233568458781362</v>
      </c>
      <c r="DH18" s="71">
        <f>DH17/'Column Code'!$E$18</f>
        <v>1.1636795698924731</v>
      </c>
      <c r="DI18" s="71">
        <f>DI17/'Column Code'!$E$18</f>
        <v>0.65490155316606935</v>
      </c>
      <c r="DJ18" s="71">
        <f>DJ17/'Column Code'!$E$18</f>
        <v>1.4103406116030608</v>
      </c>
      <c r="DK18" s="71">
        <f>DK17/'Column Code'!$E$18</f>
        <v>1.4103406116030608</v>
      </c>
      <c r="DL18" s="75">
        <f>DL17/'Column Code'!$E$18</f>
        <v>1.4103406116030608</v>
      </c>
      <c r="DM18" s="70">
        <f>DM17/'Column Code'!$E$18</f>
        <v>0.6915433691756272</v>
      </c>
      <c r="DN18" s="71">
        <f>DN17/'Column Code'!$E$18</f>
        <v>0.85293823178016726</v>
      </c>
      <c r="DO18" s="71">
        <f>DO17/'Column Code'!$E$18</f>
        <v>0.55819426523297488</v>
      </c>
      <c r="DP18" s="71">
        <f>DP17/'Column Code'!$E$18</f>
        <v>0.7327102090800478</v>
      </c>
      <c r="DQ18" s="71">
        <f>DQ17/'Column Code'!$E$18</f>
        <v>0.7327102090800478</v>
      </c>
      <c r="DR18" s="75">
        <f>DR17/'Column Code'!$E$18</f>
        <v>0.7327102090800478</v>
      </c>
      <c r="DS18" s="70">
        <f>DS17/'Column Code'!$E$18</f>
        <v>0.76871123058542401</v>
      </c>
      <c r="DT18" s="71">
        <f>DT17/'Column Code'!$E$18</f>
        <v>0.88519187574671443</v>
      </c>
      <c r="DU18" s="71">
        <f>DU17/'Column Code'!$E$18</f>
        <v>0.45661851851851848</v>
      </c>
      <c r="DV18" s="71">
        <f>DV17/'Column Code'!$E$18</f>
        <v>0.62123367261827944</v>
      </c>
      <c r="DW18" s="71">
        <f>DW17/'Column Code'!$E$18</f>
        <v>0.62123367261827944</v>
      </c>
      <c r="DX18" s="75">
        <f>DX17/'Column Code'!$E$18</f>
        <v>0.62123367261827944</v>
      </c>
      <c r="DY18" s="70">
        <f>DY17/'Column Code'!$E$18</f>
        <v>0</v>
      </c>
      <c r="DZ18" s="71">
        <f>DZ17/'Column Code'!$E$18</f>
        <v>0</v>
      </c>
      <c r="EA18" s="71">
        <f>EA17/'Column Code'!$E$18</f>
        <v>0</v>
      </c>
      <c r="EB18" s="71">
        <f>EB17/'Column Code'!$E$18</f>
        <v>0.30061947431302272</v>
      </c>
      <c r="EC18" s="71">
        <f>EC17/'Column Code'!$E$18</f>
        <v>0.30061947431302272</v>
      </c>
      <c r="ED18" s="75">
        <f>ED17/'Column Code'!$E$18</f>
        <v>0.30061947431302272</v>
      </c>
      <c r="EE18" s="70">
        <f>EE17/'Column Code'!$E$18</f>
        <v>5.862246117084827</v>
      </c>
      <c r="EF18" s="71">
        <f>EF17/'Column Code'!$E$18</f>
        <v>7.0261144563918752</v>
      </c>
      <c r="EG18" s="71">
        <f>EG17/'Column Code'!$E$18</f>
        <v>6.4339718040621259</v>
      </c>
      <c r="EH18" s="71">
        <f>EH17/'Column Code'!$E$18</f>
        <v>5.4998655913978496</v>
      </c>
      <c r="EI18" s="71">
        <f>EI17/'Column Code'!$E$18</f>
        <v>5.4998655913978496</v>
      </c>
      <c r="EJ18" s="75">
        <f>EJ17/'Column Code'!$E$18</f>
        <v>5.4998655913978496</v>
      </c>
      <c r="EK18" s="70">
        <f>EK17/'Column Code'!$E$18</f>
        <v>0</v>
      </c>
      <c r="EL18" s="71">
        <f>EL17/'Column Code'!$E$18</f>
        <v>7.7402637992831531</v>
      </c>
      <c r="EM18" s="71">
        <f>EM17/'Column Code'!$E$18</f>
        <v>5.2077285543608127</v>
      </c>
      <c r="EN18" s="71">
        <f>EN17/'Column Code'!$E$18</f>
        <v>29.193130645664876</v>
      </c>
      <c r="EO18" s="71">
        <f>EO17/'Column Code'!$E$18</f>
        <v>29.193130645664876</v>
      </c>
      <c r="EP18" s="75">
        <f>EP17/'Column Code'!$E$18</f>
        <v>29.193130645664876</v>
      </c>
      <c r="EQ18" s="70">
        <f t="shared" ca="1" si="109"/>
        <v>39.200274313022703</v>
      </c>
      <c r="ER18" s="71">
        <f t="shared" ca="1" si="109"/>
        <v>57.897865471923531</v>
      </c>
      <c r="ES18" s="71">
        <f t="shared" ca="1" si="109"/>
        <v>55.595367622461175</v>
      </c>
      <c r="ET18" s="71">
        <f t="shared" ca="1" si="109"/>
        <v>127.01160128810042</v>
      </c>
      <c r="EU18" s="71">
        <f t="shared" ca="1" si="109"/>
        <v>127.01160128810042</v>
      </c>
      <c r="EV18" s="75">
        <f t="shared" ca="1" si="109"/>
        <v>127.01160128810042</v>
      </c>
    </row>
    <row r="19" spans="2:152" s="17" customFormat="1">
      <c r="B19" s="27" t="s">
        <v>241</v>
      </c>
      <c r="C19" s="70"/>
      <c r="D19" s="71"/>
      <c r="E19" s="71"/>
      <c r="F19" s="71"/>
      <c r="G19" s="71"/>
      <c r="H19" s="72">
        <v>277.35000000000002</v>
      </c>
      <c r="I19" s="70"/>
      <c r="J19" s="71"/>
      <c r="K19" s="71"/>
      <c r="L19" s="71"/>
      <c r="M19" s="71"/>
      <c r="N19" s="72">
        <v>135.35</v>
      </c>
      <c r="O19" s="70"/>
      <c r="P19" s="71"/>
      <c r="Q19" s="71"/>
      <c r="R19" s="71"/>
      <c r="S19" s="71"/>
      <c r="T19" s="72">
        <v>989.12000000000012</v>
      </c>
      <c r="U19" s="70"/>
      <c r="V19" s="71"/>
      <c r="W19" s="71"/>
      <c r="X19" s="71"/>
      <c r="Y19" s="71"/>
      <c r="Z19" s="72">
        <v>212.23099999999999</v>
      </c>
      <c r="AA19" s="70"/>
      <c r="AB19" s="71"/>
      <c r="AC19" s="71"/>
      <c r="AD19" s="71"/>
      <c r="AE19" s="71"/>
      <c r="AF19" s="72">
        <v>292.39999999999998</v>
      </c>
      <c r="AG19" s="70"/>
      <c r="AH19" s="71"/>
      <c r="AI19" s="71"/>
      <c r="AJ19" s="71"/>
      <c r="AK19" s="71"/>
      <c r="AL19" s="72">
        <v>52.925925925925966</v>
      </c>
      <c r="AM19" s="70"/>
      <c r="AN19" s="71"/>
      <c r="AO19" s="71"/>
      <c r="AP19" s="71"/>
      <c r="AQ19" s="71"/>
      <c r="AR19" s="72">
        <v>315.5</v>
      </c>
      <c r="AS19" s="70"/>
      <c r="AT19" s="71"/>
      <c r="AU19" s="71"/>
      <c r="AV19" s="71"/>
      <c r="AW19" s="71"/>
      <c r="AX19" s="72">
        <v>192.02870000000001</v>
      </c>
      <c r="AY19" s="70"/>
      <c r="AZ19" s="71"/>
      <c r="BA19" s="71"/>
      <c r="BB19" s="71"/>
      <c r="BC19" s="71"/>
      <c r="BD19" s="72">
        <v>69.05</v>
      </c>
      <c r="BE19" s="70"/>
      <c r="BF19" s="71"/>
      <c r="BG19" s="71"/>
      <c r="BH19" s="71"/>
      <c r="BI19" s="71"/>
      <c r="BJ19" s="72">
        <v>1420.4</v>
      </c>
      <c r="BK19" s="70"/>
      <c r="BL19" s="71"/>
      <c r="BM19" s="71"/>
      <c r="BN19" s="71"/>
      <c r="BO19" s="71"/>
      <c r="BP19" s="72">
        <v>59.89473684210526</v>
      </c>
      <c r="BQ19" s="70"/>
      <c r="BR19" s="71"/>
      <c r="BS19" s="71"/>
      <c r="BT19" s="71"/>
      <c r="BU19" s="71"/>
      <c r="BV19" s="72">
        <v>129.18412000000001</v>
      </c>
      <c r="BW19" s="70"/>
      <c r="BX19" s="71"/>
      <c r="BY19" s="71"/>
      <c r="BZ19" s="71"/>
      <c r="CA19" s="71"/>
      <c r="CB19" s="72">
        <v>385.97899999999998</v>
      </c>
      <c r="CC19" s="70"/>
      <c r="CD19" s="71"/>
      <c r="CE19" s="71"/>
      <c r="CF19" s="71"/>
      <c r="CG19" s="71"/>
      <c r="CH19" s="72">
        <v>159.19999999999999</v>
      </c>
      <c r="CI19" s="70"/>
      <c r="CJ19" s="71"/>
      <c r="CK19" s="71"/>
      <c r="CL19" s="71"/>
      <c r="CM19" s="71"/>
      <c r="CN19" s="72">
        <v>791.84550000000002</v>
      </c>
      <c r="CO19" s="70"/>
      <c r="CP19" s="71"/>
      <c r="CQ19" s="71"/>
      <c r="CR19" s="71"/>
      <c r="CS19" s="71"/>
      <c r="CT19" s="72">
        <v>50.998399999999997</v>
      </c>
      <c r="CU19" s="70"/>
      <c r="CV19" s="71"/>
      <c r="CW19" s="71"/>
      <c r="CX19" s="71"/>
      <c r="CY19" s="71"/>
      <c r="CZ19" s="72">
        <v>30.758999999999997</v>
      </c>
      <c r="DA19" s="70"/>
      <c r="DB19" s="71"/>
      <c r="DC19" s="71"/>
      <c r="DD19" s="71"/>
      <c r="DE19" s="71"/>
      <c r="DF19" s="72">
        <v>636</v>
      </c>
      <c r="DG19" s="70"/>
      <c r="DH19" s="71"/>
      <c r="DI19" s="71"/>
      <c r="DJ19" s="71"/>
      <c r="DK19" s="71"/>
      <c r="DL19" s="72">
        <v>147.81556372548985</v>
      </c>
      <c r="DM19" s="70"/>
      <c r="DN19" s="71"/>
      <c r="DO19" s="71"/>
      <c r="DP19" s="71"/>
      <c r="DQ19" s="71"/>
      <c r="DR19" s="72">
        <v>146.77000000000001</v>
      </c>
      <c r="DS19" s="70"/>
      <c r="DT19" s="71"/>
      <c r="DU19" s="71"/>
      <c r="DV19" s="71"/>
      <c r="DW19" s="71"/>
      <c r="DX19" s="72">
        <v>17.096768999999998</v>
      </c>
      <c r="DY19" s="70"/>
      <c r="DZ19" s="71"/>
      <c r="EA19" s="71"/>
      <c r="EB19" s="71"/>
      <c r="EC19" s="71"/>
      <c r="ED19" s="72">
        <v>67</v>
      </c>
      <c r="EE19" s="70"/>
      <c r="EF19" s="71"/>
      <c r="EG19" s="71"/>
      <c r="EH19" s="71"/>
      <c r="EI19" s="71"/>
      <c r="EJ19" s="72">
        <v>765</v>
      </c>
      <c r="EK19" s="70"/>
      <c r="EL19" s="71"/>
      <c r="EM19" s="71"/>
      <c r="EN19" s="71"/>
      <c r="EO19" s="71"/>
      <c r="EP19" s="72">
        <v>8608.2967590000007</v>
      </c>
      <c r="EQ19" s="70"/>
      <c r="ER19" s="71"/>
      <c r="ES19" s="71"/>
      <c r="ET19" s="71"/>
      <c r="EU19" s="71"/>
      <c r="EV19" s="72"/>
    </row>
    <row r="20" spans="2:152" s="17" customFormat="1">
      <c r="B20" s="27" t="s">
        <v>240</v>
      </c>
      <c r="C20" s="73"/>
      <c r="D20" s="74"/>
      <c r="E20" s="74"/>
      <c r="F20" s="74"/>
      <c r="G20" s="74"/>
      <c r="H20" s="75">
        <v>9.9646807885304653</v>
      </c>
      <c r="I20" s="73"/>
      <c r="J20" s="74"/>
      <c r="K20" s="74"/>
      <c r="L20" s="74"/>
      <c r="M20" s="74"/>
      <c r="N20" s="75">
        <v>63.929549534050182</v>
      </c>
      <c r="O20" s="73"/>
      <c r="P20" s="74"/>
      <c r="Q20" s="74"/>
      <c r="R20" s="74"/>
      <c r="S20" s="74"/>
      <c r="T20" s="75">
        <v>35.451836559139785</v>
      </c>
      <c r="U20" s="73"/>
      <c r="V20" s="74"/>
      <c r="W20" s="74"/>
      <c r="X20" s="74"/>
      <c r="Y20" s="74"/>
      <c r="Z20" s="75">
        <v>2.4282081123058541</v>
      </c>
      <c r="AA20" s="73"/>
      <c r="AB20" s="74"/>
      <c r="AC20" s="74"/>
      <c r="AD20" s="74"/>
      <c r="AE20" s="74"/>
      <c r="AF20" s="75">
        <v>9.1480312783751483</v>
      </c>
      <c r="AG20" s="73"/>
      <c r="AH20" s="74"/>
      <c r="AI20" s="74"/>
      <c r="AJ20" s="74"/>
      <c r="AK20" s="74"/>
      <c r="AL20" s="75">
        <v>1.6591378853046594</v>
      </c>
      <c r="AM20" s="73"/>
      <c r="AN20" s="74"/>
      <c r="AO20" s="74"/>
      <c r="AP20" s="74"/>
      <c r="AQ20" s="74"/>
      <c r="AR20" s="75">
        <v>9.2246387096774196</v>
      </c>
      <c r="AS20" s="73"/>
      <c r="AT20" s="74"/>
      <c r="AU20" s="74"/>
      <c r="AV20" s="74"/>
      <c r="AW20" s="74"/>
      <c r="AX20" s="75">
        <v>5.7177139307048979</v>
      </c>
      <c r="AY20" s="73"/>
      <c r="AZ20" s="74"/>
      <c r="BA20" s="74"/>
      <c r="BB20" s="74"/>
      <c r="BC20" s="74"/>
      <c r="BD20" s="75">
        <v>12.791182413381122</v>
      </c>
      <c r="BE20" s="73"/>
      <c r="BF20" s="74"/>
      <c r="BG20" s="74"/>
      <c r="BH20" s="74"/>
      <c r="BI20" s="74"/>
      <c r="BJ20" s="75">
        <v>28.375886164874547</v>
      </c>
      <c r="BK20" s="73"/>
      <c r="BL20" s="74"/>
      <c r="BM20" s="74"/>
      <c r="BN20" s="74"/>
      <c r="BO20" s="74"/>
      <c r="BP20" s="75">
        <v>11.039431254480286</v>
      </c>
      <c r="BQ20" s="73"/>
      <c r="BR20" s="74"/>
      <c r="BS20" s="74"/>
      <c r="BT20" s="74"/>
      <c r="BU20" s="74"/>
      <c r="BV20" s="75">
        <v>23.269523393070489</v>
      </c>
      <c r="BW20" s="73"/>
      <c r="BX20" s="74"/>
      <c r="BY20" s="74"/>
      <c r="BZ20" s="74"/>
      <c r="CA20" s="74"/>
      <c r="CB20" s="75">
        <v>89.386639139784947</v>
      </c>
      <c r="CC20" s="73"/>
      <c r="CD20" s="74"/>
      <c r="CE20" s="74"/>
      <c r="CF20" s="74"/>
      <c r="CG20" s="74"/>
      <c r="CH20" s="75">
        <v>4.1350703225806456</v>
      </c>
      <c r="CI20" s="73"/>
      <c r="CJ20" s="74"/>
      <c r="CK20" s="74"/>
      <c r="CL20" s="74"/>
      <c r="CM20" s="74"/>
      <c r="CN20" s="75">
        <v>7.6161975149342886</v>
      </c>
      <c r="CO20" s="73"/>
      <c r="CP20" s="74"/>
      <c r="CQ20" s="74"/>
      <c r="CR20" s="74"/>
      <c r="CS20" s="74"/>
      <c r="CT20" s="75">
        <v>35.934789772998805</v>
      </c>
      <c r="CU20" s="73"/>
      <c r="CV20" s="74"/>
      <c r="CW20" s="74"/>
      <c r="CX20" s="74"/>
      <c r="CY20" s="74"/>
      <c r="CZ20" s="75">
        <v>5.1265235603345278</v>
      </c>
      <c r="DA20" s="73"/>
      <c r="DB20" s="74"/>
      <c r="DC20" s="74"/>
      <c r="DD20" s="74"/>
      <c r="DE20" s="74"/>
      <c r="DF20" s="75">
        <v>68.274304611708487</v>
      </c>
      <c r="DG20" s="73"/>
      <c r="DH20" s="74"/>
      <c r="DI20" s="74"/>
      <c r="DJ20" s="74"/>
      <c r="DK20" s="74"/>
      <c r="DL20" s="75">
        <v>5.7586652090800472</v>
      </c>
      <c r="DM20" s="73"/>
      <c r="DN20" s="74"/>
      <c r="DO20" s="74"/>
      <c r="DP20" s="74"/>
      <c r="DQ20" s="74"/>
      <c r="DR20" s="75">
        <v>0.99333242532855437</v>
      </c>
      <c r="DS20" s="73"/>
      <c r="DT20" s="74"/>
      <c r="DU20" s="74"/>
      <c r="DV20" s="74"/>
      <c r="DW20" s="74"/>
      <c r="DX20" s="75">
        <v>2.4125804540023896</v>
      </c>
      <c r="DY20" s="73"/>
      <c r="DZ20" s="74"/>
      <c r="EA20" s="74"/>
      <c r="EB20" s="74"/>
      <c r="EC20" s="74"/>
      <c r="ED20" s="75">
        <v>2.7292746475507768</v>
      </c>
      <c r="EE20" s="73"/>
      <c r="EF20" s="74"/>
      <c r="EG20" s="74"/>
      <c r="EH20" s="74"/>
      <c r="EI20" s="74"/>
      <c r="EJ20" s="75">
        <v>17.736088458781364</v>
      </c>
      <c r="EK20" s="73"/>
      <c r="EL20" s="74"/>
      <c r="EM20" s="74"/>
      <c r="EN20" s="74"/>
      <c r="EO20" s="74"/>
      <c r="EP20" s="75">
        <v>207.48636367980882</v>
      </c>
      <c r="EQ20" s="73"/>
      <c r="ER20" s="74"/>
      <c r="ES20" s="74"/>
      <c r="ET20" s="74"/>
      <c r="EU20" s="74"/>
      <c r="EV20" s="75"/>
    </row>
    <row r="21" spans="2:152" s="5" customFormat="1" ht="12.75" hidden="1">
      <c r="B21" s="30" t="s">
        <v>41</v>
      </c>
      <c r="C21" s="66"/>
      <c r="D21" s="67"/>
      <c r="E21" s="67"/>
      <c r="F21" s="67"/>
      <c r="G21" s="67"/>
      <c r="H21" s="68"/>
      <c r="I21" s="66"/>
      <c r="J21" s="67"/>
      <c r="K21" s="67"/>
      <c r="L21" s="67"/>
      <c r="M21" s="67"/>
      <c r="N21" s="68"/>
      <c r="O21" s="66"/>
      <c r="P21" s="67"/>
      <c r="Q21" s="67"/>
      <c r="R21" s="67"/>
      <c r="S21" s="67"/>
      <c r="T21" s="68"/>
      <c r="U21" s="66"/>
      <c r="V21" s="67"/>
      <c r="W21" s="67"/>
      <c r="X21" s="67"/>
      <c r="Y21" s="67"/>
      <c r="Z21" s="68"/>
      <c r="AA21" s="66"/>
      <c r="AB21" s="67"/>
      <c r="AC21" s="67"/>
      <c r="AD21" s="67"/>
      <c r="AE21" s="67"/>
      <c r="AF21" s="68"/>
      <c r="AG21" s="66"/>
      <c r="AH21" s="67"/>
      <c r="AI21" s="67"/>
      <c r="AJ21" s="67"/>
      <c r="AK21" s="67"/>
      <c r="AL21" s="68"/>
      <c r="AM21" s="66"/>
      <c r="AN21" s="67"/>
      <c r="AO21" s="67"/>
      <c r="AP21" s="67"/>
      <c r="AQ21" s="67"/>
      <c r="AR21" s="68"/>
      <c r="AS21" s="66"/>
      <c r="AT21" s="67"/>
      <c r="AU21" s="67"/>
      <c r="AV21" s="67"/>
      <c r="AW21" s="67"/>
      <c r="AX21" s="68"/>
      <c r="AY21" s="66"/>
      <c r="AZ21" s="67"/>
      <c r="BA21" s="67"/>
      <c r="BB21" s="67"/>
      <c r="BC21" s="67"/>
      <c r="BD21" s="68"/>
      <c r="BE21" s="66"/>
      <c r="BF21" s="67"/>
      <c r="BG21" s="67"/>
      <c r="BH21" s="67"/>
      <c r="BI21" s="67"/>
      <c r="BJ21" s="68"/>
      <c r="BK21" s="66"/>
      <c r="BL21" s="67"/>
      <c r="BM21" s="67"/>
      <c r="BN21" s="67"/>
      <c r="BO21" s="67"/>
      <c r="BP21" s="68"/>
      <c r="BQ21" s="66"/>
      <c r="BR21" s="67"/>
      <c r="BS21" s="67"/>
      <c r="BT21" s="67"/>
      <c r="BU21" s="67"/>
      <c r="BV21" s="68"/>
      <c r="BW21" s="66"/>
      <c r="BX21" s="67"/>
      <c r="BY21" s="67"/>
      <c r="BZ21" s="67"/>
      <c r="CA21" s="67"/>
      <c r="CB21" s="68"/>
      <c r="CC21" s="66"/>
      <c r="CD21" s="67"/>
      <c r="CE21" s="67"/>
      <c r="CF21" s="67"/>
      <c r="CG21" s="67"/>
      <c r="CH21" s="68"/>
      <c r="CI21" s="66"/>
      <c r="CJ21" s="67"/>
      <c r="CK21" s="67"/>
      <c r="CL21" s="67"/>
      <c r="CM21" s="67"/>
      <c r="CN21" s="68"/>
      <c r="CO21" s="66"/>
      <c r="CP21" s="67"/>
      <c r="CQ21" s="67"/>
      <c r="CR21" s="67"/>
      <c r="CS21" s="67"/>
      <c r="CT21" s="68"/>
      <c r="CU21" s="66"/>
      <c r="CV21" s="67"/>
      <c r="CW21" s="67"/>
      <c r="CX21" s="67"/>
      <c r="CY21" s="67"/>
      <c r="CZ21" s="68"/>
      <c r="DA21" s="66"/>
      <c r="DB21" s="67"/>
      <c r="DC21" s="67"/>
      <c r="DD21" s="67"/>
      <c r="DE21" s="67"/>
      <c r="DF21" s="68"/>
      <c r="DG21" s="66"/>
      <c r="DH21" s="67"/>
      <c r="DI21" s="67"/>
      <c r="DJ21" s="67"/>
      <c r="DK21" s="67"/>
      <c r="DL21" s="68"/>
      <c r="DM21" s="66"/>
      <c r="DN21" s="67"/>
      <c r="DO21" s="67"/>
      <c r="DP21" s="67"/>
      <c r="DQ21" s="67"/>
      <c r="DR21" s="68"/>
      <c r="DS21" s="66"/>
      <c r="DT21" s="67"/>
      <c r="DU21" s="67"/>
      <c r="DV21" s="67"/>
      <c r="DW21" s="67"/>
      <c r="DX21" s="68"/>
      <c r="DY21" s="66"/>
      <c r="DZ21" s="67"/>
      <c r="EA21" s="67"/>
      <c r="EB21" s="67"/>
      <c r="EC21" s="67"/>
      <c r="ED21" s="68"/>
      <c r="EE21" s="66"/>
      <c r="EF21" s="67"/>
      <c r="EG21" s="67"/>
      <c r="EH21" s="67"/>
      <c r="EI21" s="67"/>
      <c r="EJ21" s="68"/>
      <c r="EK21" s="66"/>
      <c r="EL21" s="67"/>
      <c r="EM21" s="67"/>
      <c r="EN21" s="67"/>
      <c r="EO21" s="67"/>
      <c r="EP21" s="68"/>
      <c r="EQ21" s="66"/>
      <c r="ER21" s="67"/>
      <c r="ES21" s="67"/>
      <c r="ET21" s="67"/>
      <c r="EU21" s="67"/>
      <c r="EV21" s="68"/>
    </row>
    <row r="22" spans="2:152" hidden="1">
      <c r="B22" s="24" t="s">
        <v>262</v>
      </c>
      <c r="C22" s="81"/>
      <c r="D22" s="82"/>
      <c r="E22" s="82"/>
      <c r="F22" s="82"/>
      <c r="G22" s="82"/>
      <c r="H22" s="75">
        <v>28.33</v>
      </c>
      <c r="I22" s="81"/>
      <c r="J22" s="82"/>
      <c r="K22" s="82"/>
      <c r="L22" s="82"/>
      <c r="M22" s="82"/>
      <c r="N22" s="75">
        <v>0</v>
      </c>
      <c r="O22" s="81"/>
      <c r="P22" s="82"/>
      <c r="Q22" s="82"/>
      <c r="R22" s="82"/>
      <c r="S22" s="82"/>
      <c r="T22" s="75">
        <v>51</v>
      </c>
      <c r="U22" s="81"/>
      <c r="V22" s="82"/>
      <c r="W22" s="82"/>
      <c r="X22" s="82"/>
      <c r="Y22" s="82"/>
      <c r="Z22" s="75">
        <v>78.06</v>
      </c>
      <c r="AA22" s="81"/>
      <c r="AB22" s="82"/>
      <c r="AC22" s="82"/>
      <c r="AD22" s="82"/>
      <c r="AE22" s="82"/>
      <c r="AF22" s="75">
        <v>57.32</v>
      </c>
      <c r="AG22" s="81"/>
      <c r="AH22" s="82"/>
      <c r="AI22" s="82"/>
      <c r="AJ22" s="82"/>
      <c r="AK22" s="82"/>
      <c r="AL22" s="75">
        <v>66.02</v>
      </c>
      <c r="AM22" s="81"/>
      <c r="AN22" s="82"/>
      <c r="AO22" s="82"/>
      <c r="AP22" s="82"/>
      <c r="AQ22" s="82"/>
      <c r="AR22" s="75">
        <v>51.5</v>
      </c>
      <c r="AS22" s="81"/>
      <c r="AT22" s="82"/>
      <c r="AU22" s="82"/>
      <c r="AV22" s="82"/>
      <c r="AW22" s="82"/>
      <c r="AX22" s="75">
        <v>74.03</v>
      </c>
      <c r="AY22" s="81"/>
      <c r="AZ22" s="82"/>
      <c r="BA22" s="82"/>
      <c r="BB22" s="82"/>
      <c r="BC22" s="82"/>
      <c r="BD22" s="75">
        <v>63.37</v>
      </c>
      <c r="BE22" s="81"/>
      <c r="BF22" s="82"/>
      <c r="BG22" s="82"/>
      <c r="BH22" s="82"/>
      <c r="BI22" s="82"/>
      <c r="BJ22" s="75">
        <v>38.119999999999997</v>
      </c>
      <c r="BK22" s="81"/>
      <c r="BL22" s="82"/>
      <c r="BM22" s="82"/>
      <c r="BN22" s="82"/>
      <c r="BO22" s="82"/>
      <c r="BP22" s="75">
        <v>49.21</v>
      </c>
      <c r="BQ22" s="81"/>
      <c r="BR22" s="82"/>
      <c r="BS22" s="82"/>
      <c r="BT22" s="82"/>
      <c r="BU22" s="82"/>
      <c r="BV22" s="75">
        <v>37.880000000000003</v>
      </c>
      <c r="BW22" s="81"/>
      <c r="BX22" s="82"/>
      <c r="BY22" s="82"/>
      <c r="BZ22" s="82"/>
      <c r="CA22" s="82"/>
      <c r="CB22" s="75">
        <v>55.29</v>
      </c>
      <c r="CC22" s="81"/>
      <c r="CD22" s="82"/>
      <c r="CE22" s="82"/>
      <c r="CF22" s="82"/>
      <c r="CG22" s="82"/>
      <c r="CH22" s="75">
        <v>47.49</v>
      </c>
      <c r="CI22" s="81"/>
      <c r="CJ22" s="82"/>
      <c r="CK22" s="82"/>
      <c r="CL22" s="82"/>
      <c r="CM22" s="82"/>
      <c r="CN22" s="75">
        <v>22.8</v>
      </c>
      <c r="CO22" s="81"/>
      <c r="CP22" s="82"/>
      <c r="CQ22" s="82"/>
      <c r="CR22" s="82"/>
      <c r="CS22" s="82"/>
      <c r="CT22" s="75">
        <v>0</v>
      </c>
      <c r="CU22" s="81"/>
      <c r="CV22" s="82"/>
      <c r="CW22" s="82"/>
      <c r="CX22" s="82"/>
      <c r="CY22" s="82"/>
      <c r="CZ22" s="75">
        <v>36.42</v>
      </c>
      <c r="DA22" s="81"/>
      <c r="DB22" s="82"/>
      <c r="DC22" s="82"/>
      <c r="DD22" s="82"/>
      <c r="DE22" s="82"/>
      <c r="DF22" s="75">
        <v>0</v>
      </c>
      <c r="DG22" s="81"/>
      <c r="DH22" s="82"/>
      <c r="DI22" s="82"/>
      <c r="DJ22" s="82"/>
      <c r="DK22" s="82"/>
      <c r="DL22" s="75">
        <v>56.63</v>
      </c>
      <c r="DM22" s="81"/>
      <c r="DN22" s="82"/>
      <c r="DO22" s="82"/>
      <c r="DP22" s="82"/>
      <c r="DQ22" s="82"/>
      <c r="DR22" s="75">
        <v>71.69</v>
      </c>
      <c r="DS22" s="81"/>
      <c r="DT22" s="82"/>
      <c r="DU22" s="82"/>
      <c r="DV22" s="82"/>
      <c r="DW22" s="82"/>
      <c r="DX22" s="75">
        <v>31.61</v>
      </c>
      <c r="DY22" s="81"/>
      <c r="DZ22" s="82"/>
      <c r="EA22" s="82"/>
      <c r="EB22" s="82"/>
      <c r="EC22" s="82"/>
      <c r="ED22" s="75">
        <v>58.89</v>
      </c>
      <c r="EE22" s="81"/>
      <c r="EF22" s="82"/>
      <c r="EG22" s="82"/>
      <c r="EH22" s="82"/>
      <c r="EI22" s="82"/>
      <c r="EJ22" s="75">
        <v>32.35</v>
      </c>
      <c r="EK22" s="81"/>
      <c r="EL22" s="82"/>
      <c r="EM22" s="82"/>
      <c r="EN22" s="82"/>
      <c r="EO22" s="82"/>
      <c r="EP22" s="75">
        <v>0</v>
      </c>
      <c r="EQ22" s="81"/>
      <c r="ER22" s="82"/>
      <c r="ES22" s="82"/>
      <c r="ET22" s="82"/>
      <c r="EU22" s="82"/>
      <c r="EV22" s="75"/>
    </row>
    <row r="23" spans="2:152" hidden="1">
      <c r="B23" s="24" t="s">
        <v>14</v>
      </c>
      <c r="C23" s="81"/>
      <c r="D23" s="82"/>
      <c r="E23" s="82"/>
      <c r="F23" s="82"/>
      <c r="G23" s="82"/>
      <c r="H23" s="75">
        <v>31.55</v>
      </c>
      <c r="I23" s="81"/>
      <c r="J23" s="82"/>
      <c r="K23" s="82"/>
      <c r="L23" s="82"/>
      <c r="M23" s="82"/>
      <c r="N23" s="75">
        <v>33.880000000000003</v>
      </c>
      <c r="O23" s="81"/>
      <c r="P23" s="82"/>
      <c r="Q23" s="82"/>
      <c r="R23" s="82"/>
      <c r="S23" s="82"/>
      <c r="T23" s="75">
        <v>9.98</v>
      </c>
      <c r="U23" s="81"/>
      <c r="V23" s="82"/>
      <c r="W23" s="82"/>
      <c r="X23" s="82"/>
      <c r="Y23" s="82"/>
      <c r="Z23" s="75">
        <v>5.88</v>
      </c>
      <c r="AA23" s="81"/>
      <c r="AB23" s="82"/>
      <c r="AC23" s="82"/>
      <c r="AD23" s="82"/>
      <c r="AE23" s="82"/>
      <c r="AF23" s="75">
        <v>7.51</v>
      </c>
      <c r="AG23" s="81"/>
      <c r="AH23" s="82"/>
      <c r="AI23" s="82"/>
      <c r="AJ23" s="82"/>
      <c r="AK23" s="82"/>
      <c r="AL23" s="75">
        <v>3.89</v>
      </c>
      <c r="AM23" s="81"/>
      <c r="AN23" s="82"/>
      <c r="AO23" s="82"/>
      <c r="AP23" s="82"/>
      <c r="AQ23" s="82"/>
      <c r="AR23" s="75">
        <v>11.35</v>
      </c>
      <c r="AS23" s="81"/>
      <c r="AT23" s="82"/>
      <c r="AU23" s="82"/>
      <c r="AV23" s="82"/>
      <c r="AW23" s="82"/>
      <c r="AX23" s="75">
        <v>1.72</v>
      </c>
      <c r="AY23" s="81"/>
      <c r="AZ23" s="82"/>
      <c r="BA23" s="82"/>
      <c r="BB23" s="82"/>
      <c r="BC23" s="82"/>
      <c r="BD23" s="75">
        <v>14.85</v>
      </c>
      <c r="BE23" s="81"/>
      <c r="BF23" s="82"/>
      <c r="BG23" s="82"/>
      <c r="BH23" s="82"/>
      <c r="BI23" s="82"/>
      <c r="BJ23" s="75">
        <v>27.19</v>
      </c>
      <c r="BK23" s="81"/>
      <c r="BL23" s="82"/>
      <c r="BM23" s="82"/>
      <c r="BN23" s="82"/>
      <c r="BO23" s="82"/>
      <c r="BP23" s="75">
        <v>23.42</v>
      </c>
      <c r="BQ23" s="81"/>
      <c r="BR23" s="82"/>
      <c r="BS23" s="82"/>
      <c r="BT23" s="82"/>
      <c r="BU23" s="82"/>
      <c r="BV23" s="75">
        <v>32.29</v>
      </c>
      <c r="BW23" s="81"/>
      <c r="BX23" s="82"/>
      <c r="BY23" s="82"/>
      <c r="BZ23" s="82"/>
      <c r="CA23" s="82"/>
      <c r="CB23" s="75">
        <v>24.44</v>
      </c>
      <c r="CC23" s="81"/>
      <c r="CD23" s="82"/>
      <c r="CE23" s="82"/>
      <c r="CF23" s="82"/>
      <c r="CG23" s="82"/>
      <c r="CH23" s="75">
        <v>16.21</v>
      </c>
      <c r="CI23" s="81"/>
      <c r="CJ23" s="82"/>
      <c r="CK23" s="82"/>
      <c r="CL23" s="82"/>
      <c r="CM23" s="82"/>
      <c r="CN23" s="75">
        <v>27.669999999999998</v>
      </c>
      <c r="CO23" s="81"/>
      <c r="CP23" s="82"/>
      <c r="CQ23" s="82"/>
      <c r="CR23" s="82"/>
      <c r="CS23" s="82"/>
      <c r="CT23" s="75">
        <v>20.880000000000003</v>
      </c>
      <c r="CU23" s="81"/>
      <c r="CV23" s="82"/>
      <c r="CW23" s="82"/>
      <c r="CX23" s="82"/>
      <c r="CY23" s="82"/>
      <c r="CZ23" s="75">
        <v>7.75</v>
      </c>
      <c r="DA23" s="81"/>
      <c r="DB23" s="82"/>
      <c r="DC23" s="82"/>
      <c r="DD23" s="82"/>
      <c r="DE23" s="82"/>
      <c r="DF23" s="75">
        <v>58.24</v>
      </c>
      <c r="DG23" s="81"/>
      <c r="DH23" s="82"/>
      <c r="DI23" s="82"/>
      <c r="DJ23" s="82"/>
      <c r="DK23" s="82"/>
      <c r="DL23" s="75">
        <v>15.93</v>
      </c>
      <c r="DM23" s="81"/>
      <c r="DN23" s="82"/>
      <c r="DO23" s="82"/>
      <c r="DP23" s="82"/>
      <c r="DQ23" s="82"/>
      <c r="DR23" s="75">
        <v>16.61</v>
      </c>
      <c r="DS23" s="81"/>
      <c r="DT23" s="82"/>
      <c r="DU23" s="82"/>
      <c r="DV23" s="82"/>
      <c r="DW23" s="82"/>
      <c r="DX23" s="75">
        <v>28.75</v>
      </c>
      <c r="DY23" s="81"/>
      <c r="DZ23" s="82"/>
      <c r="EA23" s="82"/>
      <c r="EB23" s="82"/>
      <c r="EC23" s="82"/>
      <c r="ED23" s="75">
        <v>3.86</v>
      </c>
      <c r="EE23" s="81"/>
      <c r="EF23" s="82"/>
      <c r="EG23" s="82"/>
      <c r="EH23" s="82"/>
      <c r="EI23" s="82"/>
      <c r="EJ23" s="75">
        <v>37.82</v>
      </c>
      <c r="EK23" s="81"/>
      <c r="EL23" s="82"/>
      <c r="EM23" s="82"/>
      <c r="EN23" s="82"/>
      <c r="EO23" s="82"/>
      <c r="EP23" s="75">
        <v>55.56</v>
      </c>
      <c r="EQ23" s="81"/>
      <c r="ER23" s="82"/>
      <c r="ES23" s="82"/>
      <c r="ET23" s="82"/>
      <c r="EU23" s="82"/>
      <c r="EV23" s="75"/>
    </row>
    <row r="24" spans="2:152" hidden="1">
      <c r="B24" s="24" t="s">
        <v>42</v>
      </c>
      <c r="C24" s="81"/>
      <c r="D24" s="82"/>
      <c r="E24" s="82"/>
      <c r="F24" s="82"/>
      <c r="G24" s="82"/>
      <c r="H24" s="75">
        <v>14.900000000000002</v>
      </c>
      <c r="I24" s="81"/>
      <c r="J24" s="82"/>
      <c r="K24" s="82"/>
      <c r="L24" s="82"/>
      <c r="M24" s="82"/>
      <c r="N24" s="75">
        <v>11.6</v>
      </c>
      <c r="O24" s="81"/>
      <c r="P24" s="82"/>
      <c r="Q24" s="82"/>
      <c r="R24" s="82"/>
      <c r="S24" s="82"/>
      <c r="T24" s="75">
        <v>16.12</v>
      </c>
      <c r="U24" s="81"/>
      <c r="V24" s="82"/>
      <c r="W24" s="82"/>
      <c r="X24" s="82"/>
      <c r="Y24" s="82"/>
      <c r="Z24" s="75">
        <v>12.080000000000002</v>
      </c>
      <c r="AA24" s="81"/>
      <c r="AB24" s="82"/>
      <c r="AC24" s="82"/>
      <c r="AD24" s="82"/>
      <c r="AE24" s="82"/>
      <c r="AF24" s="75">
        <v>20.83</v>
      </c>
      <c r="AG24" s="81"/>
      <c r="AH24" s="82"/>
      <c r="AI24" s="82"/>
      <c r="AJ24" s="82"/>
      <c r="AK24" s="82"/>
      <c r="AL24" s="75">
        <v>9.2999999999999989</v>
      </c>
      <c r="AM24" s="81"/>
      <c r="AN24" s="82"/>
      <c r="AO24" s="82"/>
      <c r="AP24" s="82"/>
      <c r="AQ24" s="82"/>
      <c r="AR24" s="75">
        <v>11.549999999999999</v>
      </c>
      <c r="AS24" s="81"/>
      <c r="AT24" s="82"/>
      <c r="AU24" s="82"/>
      <c r="AV24" s="82"/>
      <c r="AW24" s="82"/>
      <c r="AX24" s="75">
        <v>12.11</v>
      </c>
      <c r="AY24" s="81"/>
      <c r="AZ24" s="82"/>
      <c r="BA24" s="82"/>
      <c r="BB24" s="82"/>
      <c r="BC24" s="82"/>
      <c r="BD24" s="75">
        <v>2.6199999999999992</v>
      </c>
      <c r="BE24" s="81"/>
      <c r="BF24" s="82"/>
      <c r="BG24" s="82"/>
      <c r="BH24" s="82"/>
      <c r="BI24" s="82"/>
      <c r="BJ24" s="75">
        <v>18.429999999999996</v>
      </c>
      <c r="BK24" s="81"/>
      <c r="BL24" s="82"/>
      <c r="BM24" s="82"/>
      <c r="BN24" s="82"/>
      <c r="BO24" s="82"/>
      <c r="BP24" s="75">
        <v>11.819999999999997</v>
      </c>
      <c r="BQ24" s="81"/>
      <c r="BR24" s="82"/>
      <c r="BS24" s="82"/>
      <c r="BT24" s="82"/>
      <c r="BU24" s="82"/>
      <c r="BV24" s="75">
        <v>19.369999999999997</v>
      </c>
      <c r="BW24" s="81"/>
      <c r="BX24" s="82"/>
      <c r="BY24" s="82"/>
      <c r="BZ24" s="82"/>
      <c r="CA24" s="82"/>
      <c r="CB24" s="75">
        <v>15.429999999999996</v>
      </c>
      <c r="CC24" s="81"/>
      <c r="CD24" s="82"/>
      <c r="CE24" s="82"/>
      <c r="CF24" s="82"/>
      <c r="CG24" s="82"/>
      <c r="CH24" s="75">
        <v>27.839999999999996</v>
      </c>
      <c r="CI24" s="81"/>
      <c r="CJ24" s="82"/>
      <c r="CK24" s="82"/>
      <c r="CL24" s="82"/>
      <c r="CM24" s="82"/>
      <c r="CN24" s="75">
        <v>15.200000000000003</v>
      </c>
      <c r="CO24" s="81"/>
      <c r="CP24" s="82"/>
      <c r="CQ24" s="82"/>
      <c r="CR24" s="82"/>
      <c r="CS24" s="82"/>
      <c r="CT24" s="75">
        <v>57.25</v>
      </c>
      <c r="CU24" s="81"/>
      <c r="CV24" s="82"/>
      <c r="CW24" s="82"/>
      <c r="CX24" s="82"/>
      <c r="CY24" s="82"/>
      <c r="CZ24" s="75">
        <v>15.96</v>
      </c>
      <c r="DA24" s="81"/>
      <c r="DB24" s="82"/>
      <c r="DC24" s="82"/>
      <c r="DD24" s="82"/>
      <c r="DE24" s="82"/>
      <c r="DF24" s="75">
        <v>7.1499999999999986</v>
      </c>
      <c r="DG24" s="81"/>
      <c r="DH24" s="82"/>
      <c r="DI24" s="82"/>
      <c r="DJ24" s="82"/>
      <c r="DK24" s="82"/>
      <c r="DL24" s="75">
        <v>10.96</v>
      </c>
      <c r="DM24" s="81"/>
      <c r="DN24" s="82"/>
      <c r="DO24" s="82"/>
      <c r="DP24" s="82"/>
      <c r="DQ24" s="82"/>
      <c r="DR24" s="75">
        <v>3.0399999999999991</v>
      </c>
      <c r="DS24" s="81"/>
      <c r="DT24" s="82"/>
      <c r="DU24" s="82"/>
      <c r="DV24" s="82"/>
      <c r="DW24" s="82"/>
      <c r="DX24" s="75">
        <v>31.810000000000002</v>
      </c>
      <c r="DY24" s="81"/>
      <c r="DZ24" s="82"/>
      <c r="EA24" s="82"/>
      <c r="EB24" s="82"/>
      <c r="EC24" s="82"/>
      <c r="ED24" s="75">
        <v>13.490000000000002</v>
      </c>
      <c r="EE24" s="81"/>
      <c r="EF24" s="82"/>
      <c r="EG24" s="82"/>
      <c r="EH24" s="82"/>
      <c r="EI24" s="82"/>
      <c r="EJ24" s="75">
        <v>15.740000000000004</v>
      </c>
      <c r="EK24" s="81"/>
      <c r="EL24" s="82"/>
      <c r="EM24" s="82"/>
      <c r="EN24" s="82"/>
      <c r="EO24" s="82"/>
      <c r="EP24" s="75">
        <v>15.790000000000003</v>
      </c>
      <c r="EQ24" s="81"/>
      <c r="ER24" s="82"/>
      <c r="ES24" s="82"/>
      <c r="ET24" s="82"/>
      <c r="EU24" s="82"/>
      <c r="EV24" s="75"/>
    </row>
    <row r="25" spans="2:152" s="5" customFormat="1" ht="12.75">
      <c r="B25" s="30" t="s">
        <v>43</v>
      </c>
      <c r="C25" s="66"/>
      <c r="D25" s="67"/>
      <c r="E25" s="67"/>
      <c r="F25" s="67"/>
      <c r="G25" s="67"/>
      <c r="H25" s="68"/>
      <c r="I25" s="66"/>
      <c r="J25" s="67"/>
      <c r="K25" s="67"/>
      <c r="L25" s="67"/>
      <c r="M25" s="67"/>
      <c r="N25" s="68"/>
      <c r="O25" s="66"/>
      <c r="P25" s="67"/>
      <c r="Q25" s="67"/>
      <c r="R25" s="67"/>
      <c r="S25" s="67"/>
      <c r="T25" s="68"/>
      <c r="U25" s="66"/>
      <c r="V25" s="67"/>
      <c r="W25" s="67"/>
      <c r="X25" s="67"/>
      <c r="Y25" s="67"/>
      <c r="Z25" s="68"/>
      <c r="AA25" s="66"/>
      <c r="AB25" s="67"/>
      <c r="AC25" s="67"/>
      <c r="AD25" s="67"/>
      <c r="AE25" s="67"/>
      <c r="AF25" s="68"/>
      <c r="AG25" s="66"/>
      <c r="AH25" s="67"/>
      <c r="AI25" s="67"/>
      <c r="AJ25" s="67"/>
      <c r="AK25" s="67"/>
      <c r="AL25" s="68"/>
      <c r="AM25" s="66"/>
      <c r="AN25" s="67"/>
      <c r="AO25" s="67"/>
      <c r="AP25" s="67"/>
      <c r="AQ25" s="67"/>
      <c r="AR25" s="68"/>
      <c r="AS25" s="66"/>
      <c r="AT25" s="67"/>
      <c r="AU25" s="67"/>
      <c r="AV25" s="67"/>
      <c r="AW25" s="67"/>
      <c r="AX25" s="68"/>
      <c r="AY25" s="66"/>
      <c r="AZ25" s="67"/>
      <c r="BA25" s="67"/>
      <c r="BB25" s="67"/>
      <c r="BC25" s="67"/>
      <c r="BD25" s="68"/>
      <c r="BE25" s="66"/>
      <c r="BF25" s="67"/>
      <c r="BG25" s="67"/>
      <c r="BH25" s="67"/>
      <c r="BI25" s="67"/>
      <c r="BJ25" s="68"/>
      <c r="BK25" s="66"/>
      <c r="BL25" s="67"/>
      <c r="BM25" s="67"/>
      <c r="BN25" s="67"/>
      <c r="BO25" s="67"/>
      <c r="BP25" s="68"/>
      <c r="BQ25" s="66"/>
      <c r="BR25" s="67"/>
      <c r="BS25" s="67"/>
      <c r="BT25" s="67"/>
      <c r="BU25" s="67"/>
      <c r="BV25" s="68"/>
      <c r="BW25" s="66"/>
      <c r="BX25" s="67"/>
      <c r="BY25" s="67"/>
      <c r="BZ25" s="67"/>
      <c r="CA25" s="67"/>
      <c r="CB25" s="68"/>
      <c r="CC25" s="66"/>
      <c r="CD25" s="67"/>
      <c r="CE25" s="67"/>
      <c r="CF25" s="67"/>
      <c r="CG25" s="67"/>
      <c r="CH25" s="68"/>
      <c r="CI25" s="66"/>
      <c r="CJ25" s="67"/>
      <c r="CK25" s="67"/>
      <c r="CL25" s="67"/>
      <c r="CM25" s="67"/>
      <c r="CN25" s="68"/>
      <c r="CO25" s="66"/>
      <c r="CP25" s="67"/>
      <c r="CQ25" s="67"/>
      <c r="CR25" s="67"/>
      <c r="CS25" s="67"/>
      <c r="CT25" s="68"/>
      <c r="CU25" s="66"/>
      <c r="CV25" s="67"/>
      <c r="CW25" s="67"/>
      <c r="CX25" s="67"/>
      <c r="CY25" s="67"/>
      <c r="CZ25" s="68"/>
      <c r="DA25" s="66"/>
      <c r="DB25" s="67"/>
      <c r="DC25" s="67"/>
      <c r="DD25" s="67"/>
      <c r="DE25" s="67"/>
      <c r="DF25" s="68"/>
      <c r="DG25" s="66"/>
      <c r="DH25" s="67"/>
      <c r="DI25" s="67"/>
      <c r="DJ25" s="67"/>
      <c r="DK25" s="67"/>
      <c r="DL25" s="68"/>
      <c r="DM25" s="66"/>
      <c r="DN25" s="67"/>
      <c r="DO25" s="67"/>
      <c r="DP25" s="67"/>
      <c r="DQ25" s="67"/>
      <c r="DR25" s="68"/>
      <c r="DS25" s="66"/>
      <c r="DT25" s="67"/>
      <c r="DU25" s="67"/>
      <c r="DV25" s="67"/>
      <c r="DW25" s="67"/>
      <c r="DX25" s="68"/>
      <c r="DY25" s="66"/>
      <c r="DZ25" s="67"/>
      <c r="EA25" s="67"/>
      <c r="EB25" s="67"/>
      <c r="EC25" s="67"/>
      <c r="ED25" s="68"/>
      <c r="EE25" s="66"/>
      <c r="EF25" s="67"/>
      <c r="EG25" s="67"/>
      <c r="EH25" s="67"/>
      <c r="EI25" s="67"/>
      <c r="EJ25" s="68"/>
      <c r="EK25" s="66"/>
      <c r="EL25" s="67"/>
      <c r="EM25" s="67"/>
      <c r="EN25" s="67"/>
      <c r="EO25" s="67"/>
      <c r="EP25" s="68"/>
      <c r="EQ25" s="66"/>
      <c r="ER25" s="67"/>
      <c r="ES25" s="67"/>
      <c r="ET25" s="67"/>
      <c r="EU25" s="67"/>
      <c r="EV25" s="68"/>
    </row>
    <row r="26" spans="2:152" s="15" customFormat="1">
      <c r="B26" s="28" t="s">
        <v>2</v>
      </c>
      <c r="C26" s="83">
        <v>84997.5</v>
      </c>
      <c r="D26" s="84">
        <v>130633.2</v>
      </c>
      <c r="E26" s="84">
        <v>161659.5</v>
      </c>
      <c r="F26" s="84">
        <v>181188</v>
      </c>
      <c r="G26" s="84">
        <v>218222.49926162048</v>
      </c>
      <c r="H26" s="72">
        <v>276079.40213819925</v>
      </c>
      <c r="I26" s="83">
        <v>5013.7000000000007</v>
      </c>
      <c r="J26" s="84">
        <v>7431.5</v>
      </c>
      <c r="K26" s="84">
        <v>8153.8</v>
      </c>
      <c r="L26" s="84">
        <v>13900.199999999999</v>
      </c>
      <c r="M26" s="84">
        <v>27316.332006367345</v>
      </c>
      <c r="N26" s="72">
        <v>31811.960234693881</v>
      </c>
      <c r="O26" s="83">
        <v>29969</v>
      </c>
      <c r="P26" s="84">
        <v>41921</v>
      </c>
      <c r="Q26" s="84">
        <v>47744.9</v>
      </c>
      <c r="R26" s="84">
        <v>50746.1</v>
      </c>
      <c r="S26" s="84">
        <v>54429.652091718184</v>
      </c>
      <c r="T26" s="72">
        <v>58115.819300448609</v>
      </c>
      <c r="U26" s="83">
        <v>10494.55</v>
      </c>
      <c r="V26" s="84">
        <v>13591.76</v>
      </c>
      <c r="W26" s="84">
        <v>17966.95</v>
      </c>
      <c r="X26" s="84">
        <v>20002.64</v>
      </c>
      <c r="Y26" s="84">
        <v>23472.672879999998</v>
      </c>
      <c r="Z26" s="72">
        <v>28212.462365884057</v>
      </c>
      <c r="AA26" s="83">
        <v>141819.5</v>
      </c>
      <c r="AB26" s="84">
        <v>191108.5</v>
      </c>
      <c r="AC26" s="84">
        <v>296279</v>
      </c>
      <c r="AD26" s="84">
        <v>220583.9</v>
      </c>
      <c r="AE26" s="84">
        <v>218628.16540247147</v>
      </c>
      <c r="AF26" s="72">
        <v>235174.8414227406</v>
      </c>
      <c r="AG26" s="83">
        <v>1056.33</v>
      </c>
      <c r="AH26" s="84">
        <v>2824.98</v>
      </c>
      <c r="AI26" s="84">
        <v>7732.52</v>
      </c>
      <c r="AJ26" s="84">
        <v>11350.05</v>
      </c>
      <c r="AK26" s="84">
        <v>13635.082096211157</v>
      </c>
      <c r="AL26" s="72">
        <v>16873.414094061307</v>
      </c>
      <c r="AM26" s="83">
        <v>30916</v>
      </c>
      <c r="AN26" s="84">
        <v>34328</v>
      </c>
      <c r="AO26" s="84">
        <v>36941</v>
      </c>
      <c r="AP26" s="84">
        <v>39161</v>
      </c>
      <c r="AQ26" s="84">
        <v>42337.78</v>
      </c>
      <c r="AR26" s="72">
        <v>45964.549400000004</v>
      </c>
      <c r="AS26" s="83">
        <v>62667.1</v>
      </c>
      <c r="AT26" s="84">
        <v>83060.899999999994</v>
      </c>
      <c r="AU26" s="84">
        <v>93736.799999999988</v>
      </c>
      <c r="AV26" s="84">
        <v>95605.500000000015</v>
      </c>
      <c r="AW26" s="84">
        <v>100884.31449556656</v>
      </c>
      <c r="AX26" s="72">
        <v>114321.7142402779</v>
      </c>
      <c r="AY26" s="83">
        <v>14097.5</v>
      </c>
      <c r="AZ26" s="84">
        <v>22158.7</v>
      </c>
      <c r="BA26" s="84">
        <v>28006</v>
      </c>
      <c r="BB26" s="84">
        <v>31607.5</v>
      </c>
      <c r="BC26" s="84">
        <v>40985.504500000003</v>
      </c>
      <c r="BD26" s="72">
        <v>53190.610818879999</v>
      </c>
      <c r="BE26" s="83">
        <v>15751.6</v>
      </c>
      <c r="BF26" s="84">
        <v>30562.2</v>
      </c>
      <c r="BG26" s="84">
        <v>58099.1</v>
      </c>
      <c r="BH26" s="84">
        <v>67687.5</v>
      </c>
      <c r="BI26" s="84">
        <v>75545.440062382375</v>
      </c>
      <c r="BJ26" s="72">
        <v>85516.535326792917</v>
      </c>
      <c r="BK26" s="83">
        <v>6696</v>
      </c>
      <c r="BL26" s="84">
        <v>7535</v>
      </c>
      <c r="BM26" s="84">
        <v>9854</v>
      </c>
      <c r="BN26" s="84">
        <v>11968</v>
      </c>
      <c r="BO26" s="84">
        <v>14289.157105012993</v>
      </c>
      <c r="BP26" s="72">
        <v>17138.923589343809</v>
      </c>
      <c r="BQ26" s="83">
        <v>11090.75</v>
      </c>
      <c r="BR26" s="84">
        <v>15429.919999999998</v>
      </c>
      <c r="BS26" s="84">
        <v>21586.190000000002</v>
      </c>
      <c r="BT26" s="84">
        <v>23810.999999999996</v>
      </c>
      <c r="BU26" s="84">
        <v>26921.581743750005</v>
      </c>
      <c r="BV26" s="72">
        <v>31196.630021500001</v>
      </c>
      <c r="BW26" s="83">
        <v>146406.31</v>
      </c>
      <c r="BX26" s="84">
        <v>259309.27000000002</v>
      </c>
      <c r="BY26" s="84">
        <v>544464.52999999991</v>
      </c>
      <c r="BZ26" s="84">
        <v>689043.42</v>
      </c>
      <c r="CA26" s="84">
        <v>770029.98695959861</v>
      </c>
      <c r="CB26" s="72">
        <v>814715.20944478281</v>
      </c>
      <c r="CC26" s="83">
        <v>27809</v>
      </c>
      <c r="CD26" s="84">
        <v>37051.9</v>
      </c>
      <c r="CE26" s="84">
        <v>43819.3</v>
      </c>
      <c r="CF26" s="84">
        <v>45784.2</v>
      </c>
      <c r="CG26" s="84">
        <v>49574.922876658413</v>
      </c>
      <c r="CH26" s="72">
        <v>55817.957341638845</v>
      </c>
      <c r="CI26" s="83">
        <v>2517.2040000000002</v>
      </c>
      <c r="CJ26" s="84">
        <v>4022.4009999999998</v>
      </c>
      <c r="CK26" s="84">
        <v>8749.8950000000004</v>
      </c>
      <c r="CL26" s="84">
        <v>10654.576999999999</v>
      </c>
      <c r="CM26" s="84">
        <v>13358.312145683834</v>
      </c>
      <c r="CN26" s="72">
        <v>15614.84769668917</v>
      </c>
      <c r="CO26" s="83">
        <v>3905.6000000000004</v>
      </c>
      <c r="CP26" s="84">
        <v>3668.1000000000004</v>
      </c>
      <c r="CQ26" s="84">
        <v>5135.1000000000004</v>
      </c>
      <c r="CR26" s="84">
        <v>6835.5</v>
      </c>
      <c r="CS26" s="84">
        <v>10221.876135745515</v>
      </c>
      <c r="CT26" s="72">
        <v>12901.235593750573</v>
      </c>
      <c r="CU26" s="83">
        <v>2464.3000000000002</v>
      </c>
      <c r="CV26" s="84">
        <v>3220.06</v>
      </c>
      <c r="CW26" s="84">
        <v>5737.51</v>
      </c>
      <c r="CX26" s="84">
        <v>5807.5199999999995</v>
      </c>
      <c r="CY26" s="84">
        <v>7622.7926000000025</v>
      </c>
      <c r="CZ26" s="72">
        <v>10303.543462000003</v>
      </c>
      <c r="DA26" s="83">
        <v>28024</v>
      </c>
      <c r="DB26" s="84">
        <v>49742</v>
      </c>
      <c r="DC26" s="84">
        <v>79903</v>
      </c>
      <c r="DD26" s="84">
        <v>99780</v>
      </c>
      <c r="DE26" s="84">
        <v>74076.634999999995</v>
      </c>
      <c r="DF26" s="72">
        <v>90461.533559999996</v>
      </c>
      <c r="DG26" s="83">
        <v>108369.85</v>
      </c>
      <c r="DH26" s="84">
        <v>136917.78</v>
      </c>
      <c r="DI26" s="84">
        <v>171583.87</v>
      </c>
      <c r="DJ26" s="84">
        <v>191001.34</v>
      </c>
      <c r="DK26" s="84">
        <v>209838.71756625001</v>
      </c>
      <c r="DL26" s="72">
        <v>237920.336464875</v>
      </c>
      <c r="DM26" s="83">
        <v>91273.39</v>
      </c>
      <c r="DN26" s="84">
        <v>100590.37</v>
      </c>
      <c r="DO26" s="84">
        <v>113457.8</v>
      </c>
      <c r="DP26" s="84">
        <v>122613.95</v>
      </c>
      <c r="DQ26" s="84">
        <v>137019.49735223781</v>
      </c>
      <c r="DR26" s="72">
        <v>156756.53197997503</v>
      </c>
      <c r="DS26" s="83">
        <v>48814.567000000003</v>
      </c>
      <c r="DT26" s="84">
        <v>64798.231</v>
      </c>
      <c r="DU26" s="84">
        <v>78699.975000000006</v>
      </c>
      <c r="DV26" s="84">
        <v>93215.313999999998</v>
      </c>
      <c r="DW26" s="84">
        <v>109586.81349999999</v>
      </c>
      <c r="DX26" s="72">
        <v>130444.73185000001</v>
      </c>
      <c r="DY26" s="83">
        <v>12100</v>
      </c>
      <c r="DZ26" s="84">
        <v>14836</v>
      </c>
      <c r="EA26" s="84">
        <v>21060.7</v>
      </c>
      <c r="EB26" s="84">
        <v>24443.63</v>
      </c>
      <c r="EC26" s="84">
        <v>28702.506700000002</v>
      </c>
      <c r="ED26" s="72">
        <v>33596.561954999997</v>
      </c>
      <c r="EE26" s="83">
        <v>386940</v>
      </c>
      <c r="EF26" s="84">
        <v>462400</v>
      </c>
      <c r="EG26" s="84">
        <v>535760</v>
      </c>
      <c r="EH26" s="84">
        <v>430980</v>
      </c>
      <c r="EI26" s="84">
        <v>456927.3</v>
      </c>
      <c r="EJ26" s="72">
        <v>501486.50699999998</v>
      </c>
      <c r="EK26" s="83">
        <v>19937.89</v>
      </c>
      <c r="EL26" s="84">
        <v>41924</v>
      </c>
      <c r="EM26" s="84">
        <v>70794</v>
      </c>
      <c r="EN26" s="84">
        <v>121140</v>
      </c>
      <c r="EO26" s="84">
        <v>201956.35227318824</v>
      </c>
      <c r="EP26" s="72">
        <v>315745.84598871344</v>
      </c>
      <c r="EQ26" s="83">
        <f t="shared" ref="EQ26:EV26" ca="1" si="110">SUMIF($B$8:$EP$59,EQ$8,$B26:$EP26)</f>
        <v>1293131.6410000001</v>
      </c>
      <c r="ER26" s="84">
        <f t="shared" ca="1" si="110"/>
        <v>1759065.7719999996</v>
      </c>
      <c r="ES26" s="84">
        <f t="shared" ca="1" si="110"/>
        <v>2466925.4400000004</v>
      </c>
      <c r="ET26" s="84">
        <f t="shared" ca="1" si="110"/>
        <v>2608910.841</v>
      </c>
      <c r="EU26" s="84">
        <f t="shared" ca="1" si="110"/>
        <v>2925583.8947544629</v>
      </c>
      <c r="EV26" s="72">
        <f t="shared" ca="1" si="110"/>
        <v>3369361.7052902468</v>
      </c>
    </row>
    <row r="27" spans="2:152" s="17" customFormat="1">
      <c r="B27" s="89" t="s">
        <v>35</v>
      </c>
      <c r="C27" s="85"/>
      <c r="D27" s="86">
        <f t="shared" ref="D27" si="111">IF(AND(C26&lt;0,D26&gt;0),"LP",IF(AND(C26&gt;0,D26&lt;0),"PL",IF(OR(C26&lt;0,D26&lt;0),"Loss",IF(ISERROR((+D26/C26-1)*100),"NA",(+D26/C26-1)*100))))</f>
        <v>53.690637959940005</v>
      </c>
      <c r="E27" s="86">
        <f t="shared" ref="E27" si="112">IF(AND(D26&lt;0,E26&gt;0),"LP",IF(AND(D26&gt;0,E26&lt;0),"PL",IF(OR(D26&lt;0,E26&lt;0),"Loss",IF(ISERROR((+E26/D26-1)*100),"NA",(+E26/D26-1)*100))))</f>
        <v>23.750700434499052</v>
      </c>
      <c r="F27" s="86">
        <f t="shared" ref="F27" si="113">IF(AND(E26&lt;0,F26&gt;0),"LP",IF(AND(E26&gt;0,F26&lt;0),"PL",IF(OR(E26&lt;0,F26&lt;0),"Loss",IF(ISERROR((+F26/E26-1)*100),"NA",(+F26/E26-1)*100))))</f>
        <v>12.080020042125582</v>
      </c>
      <c r="G27" s="86">
        <f t="shared" ref="G27" si="114">IF(AND(F26&lt;0,G26&gt;0),"LP",IF(AND(F26&gt;0,G26&lt;0),"PL",IF(OR(F26&lt;0,G26&lt;0),"Loss",IF(ISERROR((+G26/F26-1)*100),"NA",(+G26/F26-1)*100))))</f>
        <v>20.439819006568037</v>
      </c>
      <c r="H27" s="87">
        <f t="shared" ref="H27" si="115">IF(AND(G26&lt;0,H26&gt;0),"LP",IF(AND(G26&gt;0,H26&lt;0),"PL",IF(OR(G26&lt;0,H26&lt;0),"Loss",IF(ISERROR((+H26/G26-1)*100),"NA",(+H26/G26-1)*100))))</f>
        <v>26.512803708299494</v>
      </c>
      <c r="I27" s="85"/>
      <c r="J27" s="86">
        <f t="shared" ref="J27" si="116">IF(AND(I26&lt;0,J26&gt;0),"LP",IF(AND(I26&gt;0,J26&lt;0),"PL",IF(OR(I26&lt;0,J26&lt;0),"Loss",IF(ISERROR((+J26/I26-1)*100),"NA",(+J26/I26-1)*100))))</f>
        <v>48.223866605500909</v>
      </c>
      <c r="K27" s="86">
        <f t="shared" ref="K27" si="117">IF(AND(J26&lt;0,K26&gt;0),"LP",IF(AND(J26&gt;0,K26&lt;0),"PL",IF(OR(J26&lt;0,K26&lt;0),"Loss",IF(ISERROR((+K26/J26-1)*100),"NA",(+K26/J26-1)*100))))</f>
        <v>9.7194375294355151</v>
      </c>
      <c r="L27" s="86">
        <f t="shared" ref="L27" si="118">IF(AND(K26&lt;0,L26&gt;0),"LP",IF(AND(K26&gt;0,L26&lt;0),"PL",IF(OR(K26&lt;0,L26&lt;0),"Loss",IF(ISERROR((+L26/K26-1)*100),"NA",(+L26/K26-1)*100))))</f>
        <v>70.475115896882429</v>
      </c>
      <c r="M27" s="86">
        <f t="shared" ref="M27" si="119">IF(AND(L26&lt;0,M26&gt;0),"LP",IF(AND(L26&gt;0,M26&lt;0),"PL",IF(OR(L26&lt;0,M26&lt;0),"Loss",IF(ISERROR((+M26/L26-1)*100),"NA",(+M26/L26-1)*100))))</f>
        <v>96.517546555929741</v>
      </c>
      <c r="N27" s="87">
        <f t="shared" ref="N27" si="120">IF(AND(M26&lt;0,N26&gt;0),"LP",IF(AND(M26&gt;0,N26&lt;0),"PL",IF(OR(M26&lt;0,N26&lt;0),"Loss",IF(ISERROR((+N26/M26-1)*100),"NA",(+N26/M26-1)*100))))</f>
        <v>16.457657006360215</v>
      </c>
      <c r="O27" s="85"/>
      <c r="P27" s="86">
        <f t="shared" ref="P27" si="121">IF(AND(O26&lt;0,P26&gt;0),"LP",IF(AND(O26&gt;0,P26&lt;0),"PL",IF(OR(O26&lt;0,P26&lt;0),"Loss",IF(ISERROR((+P26/O26-1)*100),"NA",(+P26/O26-1)*100))))</f>
        <v>39.881210584270413</v>
      </c>
      <c r="Q27" s="86">
        <f t="shared" ref="Q27" si="122">IF(AND(P26&lt;0,Q26&gt;0),"LP",IF(AND(P26&gt;0,Q26&lt;0),"PL",IF(OR(P26&lt;0,Q26&lt;0),"Loss",IF(ISERROR((+Q26/P26-1)*100),"NA",(+Q26/P26-1)*100))))</f>
        <v>13.892559814889927</v>
      </c>
      <c r="R27" s="86">
        <f t="shared" ref="R27" si="123">IF(AND(Q26&lt;0,R26&gt;0),"LP",IF(AND(Q26&gt;0,R26&lt;0),"PL",IF(OR(Q26&lt;0,R26&lt;0),"Loss",IF(ISERROR((+R26/Q26-1)*100),"NA",(+R26/Q26-1)*100))))</f>
        <v>6.2859069764519271</v>
      </c>
      <c r="S27" s="86">
        <f t="shared" ref="S27" si="124">IF(AND(R26&lt;0,S26&gt;0),"LP",IF(AND(R26&gt;0,S26&lt;0),"PL",IF(OR(R26&lt;0,S26&lt;0),"Loss",IF(ISERROR((+S26/R26-1)*100),"NA",(+S26/R26-1)*100))))</f>
        <v>7.2587885408301078</v>
      </c>
      <c r="T27" s="87">
        <f t="shared" ref="T27" si="125">IF(AND(S26&lt;0,T26&gt;0),"LP",IF(AND(S26&gt;0,T26&lt;0),"PL",IF(OR(S26&lt;0,T26&lt;0),"Loss",IF(ISERROR((+T26/S26-1)*100),"NA",(+T26/S26-1)*100))))</f>
        <v>6.7723512223060833</v>
      </c>
      <c r="U27" s="85"/>
      <c r="V27" s="86">
        <f t="shared" ref="V27" si="126">IF(AND(U26&lt;0,V26&gt;0),"LP",IF(AND(U26&gt;0,V26&lt;0),"PL",IF(OR(U26&lt;0,V26&lt;0),"Loss",IF(ISERROR((+V26/U26-1)*100),"NA",(+V26/U26-1)*100))))</f>
        <v>29.512556517430475</v>
      </c>
      <c r="W27" s="86">
        <f t="shared" ref="W27" si="127">IF(AND(V26&lt;0,W26&gt;0),"LP",IF(AND(V26&gt;0,W26&lt;0),"PL",IF(OR(V26&lt;0,W26&lt;0),"Loss",IF(ISERROR((+W26/V26-1)*100),"NA",(+W26/V26-1)*100))))</f>
        <v>32.190018069771689</v>
      </c>
      <c r="X27" s="86">
        <f t="shared" ref="X27" si="128">IF(AND(W26&lt;0,X26&gt;0),"LP",IF(AND(W26&gt;0,X26&lt;0),"PL",IF(OR(W26&lt;0,X26&lt;0),"Loss",IF(ISERROR((+X26/W26-1)*100),"NA",(+X26/W26-1)*100))))</f>
        <v>11.330192381010672</v>
      </c>
      <c r="Y27" s="86">
        <f t="shared" ref="Y27" si="129">IF(AND(X26&lt;0,Y26&gt;0),"LP",IF(AND(X26&gt;0,Y26&lt;0),"PL",IF(OR(X26&lt;0,Y26&lt;0),"Loss",IF(ISERROR((+Y26/X26-1)*100),"NA",(+Y26/X26-1)*100))))</f>
        <v>17.34787448056856</v>
      </c>
      <c r="Z27" s="87">
        <f t="shared" ref="Z27" si="130">IF(AND(Y26&lt;0,Z26&gt;0),"LP",IF(AND(Y26&gt;0,Z26&lt;0),"PL",IF(OR(Y26&lt;0,Z26&lt;0),"Loss",IF(ISERROR((+Z26/Y26-1)*100),"NA",(+Z26/Y26-1)*100))))</f>
        <v>20.19279828128402</v>
      </c>
      <c r="AA27" s="85"/>
      <c r="AB27" s="86">
        <f t="shared" ref="AB27" si="131">IF(AND(AA26&lt;0,AB26&gt;0),"LP",IF(AND(AA26&gt;0,AB26&lt;0),"PL",IF(OR(AA26&lt;0,AB26&lt;0),"Loss",IF(ISERROR((+AB26/AA26-1)*100),"NA",(+AB26/AA26-1)*100))))</f>
        <v>34.754741061701665</v>
      </c>
      <c r="AC27" s="86">
        <f t="shared" ref="AC27" si="132">IF(AND(AB26&lt;0,AC26&gt;0),"LP",IF(AND(AB26&gt;0,AC26&lt;0),"PL",IF(OR(AB26&lt;0,AC26&lt;0),"Loss",IF(ISERROR((+AC26/AB26-1)*100),"NA",(+AC26/AB26-1)*100))))</f>
        <v>55.031827469735781</v>
      </c>
      <c r="AD27" s="86">
        <f t="shared" ref="AD27" si="133">IF(AND(AC26&lt;0,AD26&gt;0),"LP",IF(AND(AC26&gt;0,AD26&lt;0),"PL",IF(OR(AC26&lt;0,AD26&lt;0),"Loss",IF(ISERROR((+AD26/AC26-1)*100),"NA",(+AD26/AC26-1)*100))))</f>
        <v>-25.548587648803998</v>
      </c>
      <c r="AE27" s="86">
        <f t="shared" ref="AE27" si="134">IF(AND(AD26&lt;0,AE26&gt;0),"LP",IF(AND(AD26&gt;0,AE26&lt;0),"PL",IF(OR(AD26&lt;0,AE26&lt;0),"Loss",IF(ISERROR((+AE26/AD26-1)*100),"NA",(+AE26/AD26-1)*100))))</f>
        <v>-0.88661710919452075</v>
      </c>
      <c r="AF27" s="87">
        <f t="shared" ref="AF27" si="135">IF(AND(AE26&lt;0,AF26&gt;0),"LP",IF(AND(AE26&gt;0,AF26&lt;0),"PL",IF(OR(AE26&lt;0,AF26&lt;0),"Loss",IF(ISERROR((+AF26/AE26-1)*100),"NA",(+AF26/AE26-1)*100))))</f>
        <v>7.5684100398539345</v>
      </c>
      <c r="AG27" s="85"/>
      <c r="AH27" s="86">
        <f t="shared" ref="AH27" si="136">IF(AND(AG26&lt;0,AH26&gt;0),"LP",IF(AND(AG26&gt;0,AH26&lt;0),"PL",IF(OR(AG26&lt;0,AH26&lt;0),"Loss",IF(ISERROR((+AH26/AG26-1)*100),"NA",(+AH26/AG26-1)*100))))</f>
        <v>167.43347249439097</v>
      </c>
      <c r="AI27" s="86">
        <f t="shared" ref="AI27" si="137">IF(AND(AH26&lt;0,AI26&gt;0),"LP",IF(AND(AH26&gt;0,AI26&lt;0),"PL",IF(OR(AH26&lt;0,AI26&lt;0),"Loss",IF(ISERROR((+AI26/AH26-1)*100),"NA",(+AI26/AH26-1)*100))))</f>
        <v>173.71945996077849</v>
      </c>
      <c r="AJ27" s="86">
        <f t="shared" ref="AJ27" si="138">IF(AND(AI26&lt;0,AJ26&gt;0),"LP",IF(AND(AI26&gt;0,AJ26&lt;0),"PL",IF(OR(AI26&lt;0,AJ26&lt;0),"Loss",IF(ISERROR((+AJ26/AI26-1)*100),"NA",(+AJ26/AI26-1)*100))))</f>
        <v>46.783325487680585</v>
      </c>
      <c r="AK27" s="86">
        <f t="shared" ref="AK27" si="139">IF(AND(AJ26&lt;0,AK26&gt;0),"LP",IF(AND(AJ26&gt;0,AK26&lt;0),"PL",IF(OR(AJ26&lt;0,AK26&lt;0),"Loss",IF(ISERROR((+AK26/AJ26-1)*100),"NA",(+AK26/AJ26-1)*100))))</f>
        <v>20.132352687531395</v>
      </c>
      <c r="AL27" s="87">
        <f t="shared" ref="AL27" si="140">IF(AND(AK26&lt;0,AL26&gt;0),"LP",IF(AND(AK26&gt;0,AL26&lt;0),"PL",IF(OR(AK26&lt;0,AL26&lt;0),"Loss",IF(ISERROR((+AL26/AK26-1)*100),"NA",(+AL26/AK26-1)*100))))</f>
        <v>23.750000000000004</v>
      </c>
      <c r="AM27" s="85"/>
      <c r="AN27" s="86">
        <f t="shared" ref="AN27" si="141">IF(AND(AM26&lt;0,AN26&gt;0),"LP",IF(AND(AM26&gt;0,AN26&lt;0),"PL",IF(OR(AM26&lt;0,AN26&lt;0),"Loss",IF(ISERROR((+AN26/AM26-1)*100),"NA",(+AN26/AM26-1)*100))))</f>
        <v>11.036356579117612</v>
      </c>
      <c r="AO27" s="86">
        <f t="shared" ref="AO27" si="142">IF(AND(AN26&lt;0,AO26&gt;0),"LP",IF(AND(AN26&gt;0,AO26&lt;0),"PL",IF(OR(AN26&lt;0,AO26&lt;0),"Loss",IF(ISERROR((+AO26/AN26-1)*100),"NA",(+AO26/AN26-1)*100))))</f>
        <v>7.6118620368212486</v>
      </c>
      <c r="AP27" s="86">
        <f t="shared" ref="AP27" si="143">IF(AND(AO26&lt;0,AP26&gt;0),"LP",IF(AND(AO26&gt;0,AP26&lt;0),"PL",IF(OR(AO26&lt;0,AP26&lt;0),"Loss",IF(ISERROR((+AP26/AO26-1)*100),"NA",(+AP26/AO26-1)*100))))</f>
        <v>6.0095828483257119</v>
      </c>
      <c r="AQ27" s="86">
        <f t="shared" ref="AQ27" si="144">IF(AND(AP26&lt;0,AQ26&gt;0),"LP",IF(AND(AP26&gt;0,AQ26&lt;0),"PL",IF(OR(AP26&lt;0,AQ26&lt;0),"Loss",IF(ISERROR((+AQ26/AP26-1)*100),"NA",(+AQ26/AP26-1)*100))))</f>
        <v>8.1121013252981164</v>
      </c>
      <c r="AR27" s="87">
        <f t="shared" ref="AR27" si="145">IF(AND(AQ26&lt;0,AR26&gt;0),"LP",IF(AND(AQ26&gt;0,AR26&lt;0),"PL",IF(OR(AQ26&lt;0,AR26&lt;0),"Loss",IF(ISERROR((+AR26/AQ26-1)*100),"NA",(+AR26/AQ26-1)*100))))</f>
        <v>8.5662720152072325</v>
      </c>
      <c r="AS27" s="85"/>
      <c r="AT27" s="86">
        <f t="shared" ref="AT27" si="146">IF(AND(AS26&lt;0,AT26&gt;0),"LP",IF(AND(AS26&gt;0,AT26&lt;0),"PL",IF(OR(AS26&lt;0,AT26&lt;0),"Loss",IF(ISERROR((+AT26/AS26-1)*100),"NA",(+AT26/AS26-1)*100))))</f>
        <v>32.543072840453746</v>
      </c>
      <c r="AU27" s="86">
        <f t="shared" ref="AU27" si="147">IF(AND(AT26&lt;0,AU26&gt;0),"LP",IF(AND(AT26&gt;0,AU26&lt;0),"PL",IF(OR(AT26&lt;0,AU26&lt;0),"Loss",IF(ISERROR((+AU26/AT26-1)*100),"NA",(+AU26/AT26-1)*100))))</f>
        <v>12.853099352402864</v>
      </c>
      <c r="AV27" s="86">
        <f t="shared" ref="AV27" si="148">IF(AND(AU26&lt;0,AV26&gt;0),"LP",IF(AND(AU26&gt;0,AV26&lt;0),"PL",IF(OR(AU26&lt;0,AV26&lt;0),"Loss",IF(ISERROR((+AV26/AU26-1)*100),"NA",(+AV26/AU26-1)*100))))</f>
        <v>1.9935606933456418</v>
      </c>
      <c r="AW27" s="86">
        <f t="shared" ref="AW27" si="149">IF(AND(AV26&lt;0,AW26&gt;0),"LP",IF(AND(AV26&gt;0,AW26&lt;0),"PL",IF(OR(AV26&lt;0,AW26&lt;0),"Loss",IF(ISERROR((+AW26/AV26-1)*100),"NA",(+AW26/AV26-1)*100))))</f>
        <v>5.5214548279822306</v>
      </c>
      <c r="AX27" s="87">
        <f t="shared" ref="AX27" si="150">IF(AND(AW26&lt;0,AX26&gt;0),"LP",IF(AND(AW26&gt;0,AX26&lt;0),"PL",IF(OR(AW26&lt;0,AX26&lt;0),"Loss",IF(ISERROR((+AX26/AW26-1)*100),"NA",(+AX26/AW26-1)*100))))</f>
        <v>13.319612480790411</v>
      </c>
      <c r="AY27" s="85"/>
      <c r="AZ27" s="86">
        <f t="shared" ref="AZ27" si="151">IF(AND(AY26&lt;0,AZ26&gt;0),"LP",IF(AND(AY26&gt;0,AZ26&lt;0),"PL",IF(OR(AY26&lt;0,AZ26&lt;0),"Loss",IF(ISERROR((+AZ26/AY26-1)*100),"NA",(+AZ26/AY26-1)*100))))</f>
        <v>57.181769817343508</v>
      </c>
      <c r="BA27" s="86">
        <f t="shared" ref="BA27" si="152">IF(AND(AZ26&lt;0,BA26&gt;0),"LP",IF(AND(AZ26&gt;0,BA26&lt;0),"PL",IF(OR(AZ26&lt;0,BA26&lt;0),"Loss",IF(ISERROR((+BA26/AZ26-1)*100),"NA",(+BA26/AZ26-1)*100))))</f>
        <v>26.388280900955372</v>
      </c>
      <c r="BB27" s="86">
        <f t="shared" ref="BB27" si="153">IF(AND(BA26&lt;0,BB26&gt;0),"LP",IF(AND(BA26&gt;0,BB26&lt;0),"PL",IF(OR(BA26&lt;0,BB26&lt;0),"Loss",IF(ISERROR((+BB26/BA26-1)*100),"NA",(+BB26/BA26-1)*100))))</f>
        <v>12.859744340498459</v>
      </c>
      <c r="BC27" s="86">
        <f t="shared" ref="BC27" si="154">IF(AND(BB26&lt;0,BC26&gt;0),"LP",IF(AND(BB26&gt;0,BC26&lt;0),"PL",IF(OR(BB26&lt;0,BC26&lt;0),"Loss",IF(ISERROR((+BC26/BB26-1)*100),"NA",(+BC26/BB26-1)*100))))</f>
        <v>29.67018745550898</v>
      </c>
      <c r="BD27" s="87">
        <f t="shared" ref="BD27" si="155">IF(AND(BC26&lt;0,BD26&gt;0),"LP",IF(AND(BC26&gt;0,BD26&lt;0),"PL",IF(OR(BC26&lt;0,BD26&lt;0),"Loss",IF(ISERROR((+BD26/BC26-1)*100),"NA",(+BD26/BC26-1)*100))))</f>
        <v>29.779080354811782</v>
      </c>
      <c r="BE27" s="85"/>
      <c r="BF27" s="86">
        <f t="shared" ref="BF27" si="156">IF(AND(BE26&lt;0,BF26&gt;0),"LP",IF(AND(BE26&gt;0,BF26&lt;0),"PL",IF(OR(BE26&lt;0,BF26&lt;0),"Loss",IF(ISERROR((+BF26/BE26-1)*100),"NA",(+BF26/BE26-1)*100))))</f>
        <v>94.026003707559866</v>
      </c>
      <c r="BG27" s="86">
        <f t="shared" ref="BG27" si="157">IF(AND(BF26&lt;0,BG26&gt;0),"LP",IF(AND(BF26&gt;0,BG26&lt;0),"PL",IF(OR(BF26&lt;0,BG26&lt;0),"Loss",IF(ISERROR((+BG26/BF26-1)*100),"NA",(+BG26/BF26-1)*100))))</f>
        <v>90.101170727238227</v>
      </c>
      <c r="BH27" s="86">
        <f t="shared" ref="BH27" si="158">IF(AND(BG26&lt;0,BH26&gt;0),"LP",IF(AND(BG26&gt;0,BH26&lt;0),"PL",IF(OR(BG26&lt;0,BH26&lt;0),"Loss",IF(ISERROR((+BH26/BG26-1)*100),"NA",(+BH26/BG26-1)*100))))</f>
        <v>16.503525872173586</v>
      </c>
      <c r="BI27" s="86">
        <f t="shared" ref="BI27" si="159">IF(AND(BH26&lt;0,BI26&gt;0),"LP",IF(AND(BH26&gt;0,BI26&lt;0),"PL",IF(OR(BH26&lt;0,BI26&lt;0),"Loss",IF(ISERROR((+BI26/BH26-1)*100),"NA",(+BI26/BH26-1)*100))))</f>
        <v>11.609145059844694</v>
      </c>
      <c r="BJ27" s="87">
        <f t="shared" ref="BJ27" si="160">IF(AND(BI26&lt;0,BJ26&gt;0),"LP",IF(AND(BI26&gt;0,BJ26&lt;0),"PL",IF(OR(BI26&lt;0,BJ26&lt;0),"Loss",IF(ISERROR((+BJ26/BI26-1)*100),"NA",(+BJ26/BI26-1)*100))))</f>
        <v>13.19880492611707</v>
      </c>
      <c r="BK27" s="85"/>
      <c r="BL27" s="86">
        <f t="shared" ref="BL27" si="161">IF(AND(BK26&lt;0,BL26&gt;0),"LP",IF(AND(BK26&gt;0,BL26&lt;0),"PL",IF(OR(BK26&lt;0,BL26&lt;0),"Loss",IF(ISERROR((+BL26/BK26-1)*100),"NA",(+BL26/BK26-1)*100))))</f>
        <v>12.529868578255666</v>
      </c>
      <c r="BM27" s="86">
        <f t="shared" ref="BM27" si="162">IF(AND(BL26&lt;0,BM26&gt;0),"LP",IF(AND(BL26&gt;0,BM26&lt;0),"PL",IF(OR(BL26&lt;0,BM26&lt;0),"Loss",IF(ISERROR((+BM26/BL26-1)*100),"NA",(+BM26/BL26-1)*100))))</f>
        <v>30.776376907763758</v>
      </c>
      <c r="BN27" s="86">
        <f t="shared" ref="BN27" si="163">IF(AND(BM26&lt;0,BN26&gt;0),"LP",IF(AND(BM26&gt;0,BN26&lt;0),"PL",IF(OR(BM26&lt;0,BN26&lt;0),"Loss",IF(ISERROR((+BN26/BM26-1)*100),"NA",(+BN26/BM26-1)*100))))</f>
        <v>21.453216967728839</v>
      </c>
      <c r="BO27" s="86">
        <f t="shared" ref="BO27" si="164">IF(AND(BN26&lt;0,BO26&gt;0),"LP",IF(AND(BN26&gt;0,BO26&lt;0),"PL",IF(OR(BN26&lt;0,BO26&lt;0),"Loss",IF(ISERROR((+BO26/BN26-1)*100),"NA",(+BO26/BN26-1)*100))))</f>
        <v>19.394695061940116</v>
      </c>
      <c r="BP27" s="87">
        <f t="shared" ref="BP27" si="165">IF(AND(BO26&lt;0,BP26&gt;0),"LP",IF(AND(BO26&gt;0,BP26&lt;0),"PL",IF(OR(BO26&lt;0,BP26&lt;0),"Loss",IF(ISERROR((+BP26/BO26-1)*100),"NA",(+BP26/BO26-1)*100))))</f>
        <v>19.943559045418048</v>
      </c>
      <c r="BQ27" s="85"/>
      <c r="BR27" s="86">
        <f t="shared" ref="BR27" si="166">IF(AND(BQ26&lt;0,BR26&gt;0),"LP",IF(AND(BQ26&gt;0,BR26&lt;0),"PL",IF(OR(BQ26&lt;0,BR26&lt;0),"Loss",IF(ISERROR((+BR26/BQ26-1)*100),"NA",(+BR26/BQ26-1)*100))))</f>
        <v>39.124225142573742</v>
      </c>
      <c r="BS27" s="86">
        <f t="shared" ref="BS27" si="167">IF(AND(BR26&lt;0,BS26&gt;0),"LP",IF(AND(BR26&gt;0,BS26&lt;0),"PL",IF(OR(BR26&lt;0,BS26&lt;0),"Loss",IF(ISERROR((+BS26/BR26-1)*100),"NA",(+BS26/BR26-1)*100))))</f>
        <v>39.898262596306424</v>
      </c>
      <c r="BT27" s="86">
        <f t="shared" ref="BT27" si="168">IF(AND(BS26&lt;0,BT26&gt;0),"LP",IF(AND(BS26&gt;0,BT26&lt;0),"PL",IF(OR(BS26&lt;0,BT26&lt;0),"Loss",IF(ISERROR((+BT26/BS26-1)*100),"NA",(+BT26/BS26-1)*100))))</f>
        <v>10.306635863021651</v>
      </c>
      <c r="BU27" s="86">
        <f t="shared" ref="BU27" si="169">IF(AND(BT26&lt;0,BU26&gt;0),"LP",IF(AND(BT26&gt;0,BU26&lt;0),"PL",IF(OR(BT26&lt;0,BU26&lt;0),"Loss",IF(ISERROR((+BU26/BT26-1)*100),"NA",(+BU26/BT26-1)*100))))</f>
        <v>13.063633378480578</v>
      </c>
      <c r="BV27" s="87">
        <f t="shared" ref="BV27" si="170">IF(AND(BU26&lt;0,BV26&gt;0),"LP",IF(AND(BU26&gt;0,BV26&lt;0),"PL",IF(OR(BU26&lt;0,BV26&lt;0),"Loss",IF(ISERROR((+BV26/BU26-1)*100),"NA",(+BV26/BU26-1)*100))))</f>
        <v>15.879632625012729</v>
      </c>
      <c r="BW27" s="85"/>
      <c r="BX27" s="86">
        <f t="shared" ref="BX27" si="171">IF(AND(BW26&lt;0,BX26&gt;0),"LP",IF(AND(BW26&gt;0,BX26&lt;0),"PL",IF(OR(BW26&lt;0,BX26&lt;0),"Loss",IF(ISERROR((+BX26/BW26-1)*100),"NA",(+BX26/BW26-1)*100))))</f>
        <v>77.116184404893488</v>
      </c>
      <c r="BY27" s="86">
        <f t="shared" ref="BY27" si="172">IF(AND(BX26&lt;0,BY26&gt;0),"LP",IF(AND(BX26&gt;0,BY26&lt;0),"PL",IF(OR(BX26&lt;0,BY26&lt;0),"Loss",IF(ISERROR((+BY26/BX26-1)*100),"NA",(+BY26/BX26-1)*100))))</f>
        <v>109.96724490412544</v>
      </c>
      <c r="BZ27" s="86">
        <f t="shared" ref="BZ27" si="173">IF(AND(BY26&lt;0,BZ26&gt;0),"LP",IF(AND(BY26&gt;0,BZ26&lt;0),"PL",IF(OR(BY26&lt;0,BZ26&lt;0),"Loss",IF(ISERROR((+BZ26/BY26-1)*100),"NA",(+BZ26/BY26-1)*100))))</f>
        <v>26.554326688645837</v>
      </c>
      <c r="CA27" s="86">
        <f t="shared" ref="CA27" si="174">IF(AND(BZ26&lt;0,CA26&gt;0),"LP",IF(AND(BZ26&gt;0,CA26&lt;0),"PL",IF(OR(BZ26&lt;0,CA26&lt;0),"Loss",IF(ISERROR((+CA26/BZ26-1)*100),"NA",(+CA26/BZ26-1)*100))))</f>
        <v>11.753478026043496</v>
      </c>
      <c r="CB27" s="87">
        <f t="shared" ref="CB27" si="175">IF(AND(CA26&lt;0,CB26&gt;0),"LP",IF(AND(CA26&gt;0,CB26&lt;0),"PL",IF(OR(CA26&lt;0,CB26&lt;0),"Loss",IF(ISERROR((+CB26/CA26-1)*100),"NA",(+CB26/CA26-1)*100))))</f>
        <v>5.8030496528609588</v>
      </c>
      <c r="CC27" s="85"/>
      <c r="CD27" s="86">
        <f t="shared" ref="CD27" si="176">IF(AND(CC26&lt;0,CD26&gt;0),"LP",IF(AND(CC26&gt;0,CD26&lt;0),"PL",IF(OR(CC26&lt;0,CD26&lt;0),"Loss",IF(ISERROR((+CD26/CC26-1)*100),"NA",(+CD26/CC26-1)*100))))</f>
        <v>33.237081520371106</v>
      </c>
      <c r="CE27" s="86">
        <f t="shared" ref="CE27" si="177">IF(AND(CD26&lt;0,CE26&gt;0),"LP",IF(AND(CD26&gt;0,CE26&lt;0),"PL",IF(OR(CD26&lt;0,CE26&lt;0),"Loss",IF(ISERROR((+CE26/CD26-1)*100),"NA",(+CE26/CD26-1)*100))))</f>
        <v>18.264650395796167</v>
      </c>
      <c r="CF27" s="86">
        <f t="shared" ref="CF27" si="178">IF(AND(CE26&lt;0,CF26&gt;0),"LP",IF(AND(CE26&gt;0,CF26&lt;0),"PL",IF(OR(CE26&lt;0,CF26&lt;0),"Loss",IF(ISERROR((+CF26/CE26-1)*100),"NA",(+CF26/CE26-1)*100))))</f>
        <v>4.4840971900509397</v>
      </c>
      <c r="CG27" s="86">
        <f t="shared" ref="CG27" si="179">IF(AND(CF26&lt;0,CG26&gt;0),"LP",IF(AND(CF26&gt;0,CG26&lt;0),"PL",IF(OR(CF26&lt;0,CG26&lt;0),"Loss",IF(ISERROR((+CG26/CF26-1)*100),"NA",(+CG26/CF26-1)*100))))</f>
        <v>8.2795437654440196</v>
      </c>
      <c r="CH27" s="87">
        <f t="shared" ref="CH27" si="180">IF(AND(CG26&lt;0,CH26&gt;0),"LP",IF(AND(CG26&gt;0,CH26&lt;0),"PL",IF(OR(CG26&lt;0,CH26&lt;0),"Loss",IF(ISERROR((+CH26/CG26-1)*100),"NA",(+CH26/CG26-1)*100))))</f>
        <v>12.593129959098469</v>
      </c>
      <c r="CI27" s="85"/>
      <c r="CJ27" s="86">
        <f t="shared" ref="CJ27" si="181">IF(AND(CI26&lt;0,CJ26&gt;0),"LP",IF(AND(CI26&gt;0,CJ26&lt;0),"PL",IF(OR(CI26&lt;0,CJ26&lt;0),"Loss",IF(ISERROR((+CJ26/CI26-1)*100),"NA",(+CJ26/CI26-1)*100))))</f>
        <v>59.796385195637683</v>
      </c>
      <c r="CK27" s="86">
        <f t="shared" ref="CK27" si="182">IF(AND(CJ26&lt;0,CK26&gt;0),"LP",IF(AND(CJ26&gt;0,CK26&lt;0),"PL",IF(OR(CJ26&lt;0,CK26&lt;0),"Loss",IF(ISERROR((+CK26/CJ26-1)*100),"NA",(+CK26/CJ26-1)*100))))</f>
        <v>117.52915733662559</v>
      </c>
      <c r="CL27" s="86">
        <f t="shared" ref="CL27" si="183">IF(AND(CK26&lt;0,CL26&gt;0),"LP",IF(AND(CK26&gt;0,CL26&lt;0),"PL",IF(OR(CK26&lt;0,CL26&lt;0),"Loss",IF(ISERROR((+CL26/CK26-1)*100),"NA",(+CL26/CK26-1)*100))))</f>
        <v>21.7680555023803</v>
      </c>
      <c r="CM27" s="86">
        <f t="shared" ref="CM27" si="184">IF(AND(CL26&lt;0,CM26&gt;0),"LP",IF(AND(CL26&gt;0,CM26&lt;0),"PL",IF(OR(CL26&lt;0,CM26&lt;0),"Loss",IF(ISERROR((+CM26/CL26-1)*100),"NA",(+CM26/CL26-1)*100))))</f>
        <v>25.376278623579651</v>
      </c>
      <c r="CN27" s="87">
        <f t="shared" ref="CN27" si="185">IF(AND(CM26&lt;0,CN26&gt;0),"LP",IF(AND(CM26&gt;0,CN26&lt;0),"PL",IF(OR(CM26&lt;0,CN26&lt;0),"Loss",IF(ISERROR((+CN26/CM26-1)*100),"NA",(+CN26/CM26-1)*100))))</f>
        <v>16.892370281483782</v>
      </c>
      <c r="CO27" s="85"/>
      <c r="CP27" s="86">
        <f t="shared" ref="CP27" si="186">IF(AND(CO26&lt;0,CP26&gt;0),"LP",IF(AND(CO26&gt;0,CP26&lt;0),"PL",IF(OR(CO26&lt;0,CP26&lt;0),"Loss",IF(ISERROR((+CP26/CO26-1)*100),"NA",(+CP26/CO26-1)*100))))</f>
        <v>-6.0810118803768969</v>
      </c>
      <c r="CQ27" s="86">
        <f t="shared" ref="CQ27" si="187">IF(AND(CP26&lt;0,CQ26&gt;0),"LP",IF(AND(CP26&gt;0,CQ26&lt;0),"PL",IF(OR(CP26&lt;0,CQ26&lt;0),"Loss",IF(ISERROR((+CQ26/CP26-1)*100),"NA",(+CQ26/CP26-1)*100))))</f>
        <v>39.9934571031324</v>
      </c>
      <c r="CR27" s="86">
        <f t="shared" ref="CR27" si="188">IF(AND(CQ26&lt;0,CR26&gt;0),"LP",IF(AND(CQ26&gt;0,CR26&lt;0),"PL",IF(OR(CQ26&lt;0,CR26&lt;0),"Loss",IF(ISERROR((+CR26/CQ26-1)*100),"NA",(+CR26/CQ26-1)*100))))</f>
        <v>33.113279196120814</v>
      </c>
      <c r="CS27" s="86">
        <f t="shared" ref="CS27" si="189">IF(AND(CR26&lt;0,CS26&gt;0),"LP",IF(AND(CR26&gt;0,CS26&lt;0),"PL",IF(OR(CR26&lt;0,CS26&lt;0),"Loss",IF(ISERROR((+CS26/CR26-1)*100),"NA",(+CS26/CR26-1)*100))))</f>
        <v>49.541015810774859</v>
      </c>
      <c r="CT27" s="87">
        <f t="shared" ref="CT27" si="190">IF(AND(CS26&lt;0,CT26&gt;0),"LP",IF(AND(CS26&gt;0,CT26&lt;0),"PL",IF(OR(CS26&lt;0,CT26&lt;0),"Loss",IF(ISERROR((+CT26/CS26-1)*100),"NA",(+CT26/CS26-1)*100))))</f>
        <v>26.212012574046351</v>
      </c>
      <c r="CU27" s="85"/>
      <c r="CV27" s="86">
        <f t="shared" ref="CV27" si="191">IF(AND(CU26&lt;0,CV26&gt;0),"LP",IF(AND(CU26&gt;0,CV26&lt;0),"PL",IF(OR(CU26&lt;0,CV26&lt;0),"Loss",IF(ISERROR((+CV26/CU26-1)*100),"NA",(+CV26/CU26-1)*100))))</f>
        <v>30.66834395162925</v>
      </c>
      <c r="CW27" s="86">
        <f t="shared" ref="CW27" si="192">IF(AND(CV26&lt;0,CW26&gt;0),"LP",IF(AND(CV26&gt;0,CW26&lt;0),"PL",IF(OR(CV26&lt;0,CW26&lt;0),"Loss",IF(ISERROR((+CW26/CV26-1)*100),"NA",(+CW26/CV26-1)*100))))</f>
        <v>78.180220244343275</v>
      </c>
      <c r="CX27" s="86">
        <f t="shared" ref="CX27" si="193">IF(AND(CW26&lt;0,CX26&gt;0),"LP",IF(AND(CW26&gt;0,CX26&lt;0),"PL",IF(OR(CW26&lt;0,CX26&lt;0),"Loss",IF(ISERROR((+CX26/CW26-1)*100),"NA",(+CX26/CW26-1)*100))))</f>
        <v>1.2202157381860701</v>
      </c>
      <c r="CY27" s="86">
        <f t="shared" ref="CY27" si="194">IF(AND(CX26&lt;0,CY26&gt;0),"LP",IF(AND(CX26&gt;0,CY26&lt;0),"PL",IF(OR(CX26&lt;0,CY26&lt;0),"Loss",IF(ISERROR((+CY26/CX26-1)*100),"NA",(+CY26/CX26-1)*100))))</f>
        <v>31.257276772185083</v>
      </c>
      <c r="CZ27" s="87">
        <f t="shared" ref="CZ27" si="195">IF(AND(CY26&lt;0,CZ26&gt;0),"LP",IF(AND(CY26&gt;0,CZ26&lt;0),"PL",IF(OR(CY26&lt;0,CZ26&lt;0),"Loss",IF(ISERROR((+CZ26/CY26-1)*100),"NA",(+CZ26/CY26-1)*100))))</f>
        <v>35.167569192424295</v>
      </c>
      <c r="DA27" s="85"/>
      <c r="DB27" s="86">
        <f t="shared" ref="DB27" si="196">IF(AND(DA26&lt;0,DB26&gt;0),"LP",IF(AND(DA26&gt;0,DB26&lt;0),"PL",IF(OR(DA26&lt;0,DB26&lt;0),"Loss",IF(ISERROR((+DB26/DA26-1)*100),"NA",(+DB26/DA26-1)*100))))</f>
        <v>77.49785897801884</v>
      </c>
      <c r="DC27" s="86">
        <f t="shared" ref="DC27" si="197">IF(AND(DB26&lt;0,DC26&gt;0),"LP",IF(AND(DB26&gt;0,DC26&lt;0),"PL",IF(OR(DB26&lt;0,DC26&lt;0),"Loss",IF(ISERROR((+DC26/DB26-1)*100),"NA",(+DC26/DB26-1)*100))))</f>
        <v>60.634875959953362</v>
      </c>
      <c r="DD27" s="86">
        <f t="shared" ref="DD27" si="198">IF(AND(DC26&lt;0,DD26&gt;0),"LP",IF(AND(DC26&gt;0,DD26&lt;0),"PL",IF(OR(DC26&lt;0,DD26&lt;0),"Loss",IF(ISERROR((+DD26/DC26-1)*100),"NA",(+DD26/DC26-1)*100))))</f>
        <v>24.87641265033853</v>
      </c>
      <c r="DE27" s="86">
        <f t="shared" ref="DE27" si="199">IF(AND(DD26&lt;0,DE26&gt;0),"LP",IF(AND(DD26&gt;0,DE26&lt;0),"PL",IF(OR(DD26&lt;0,DE26&lt;0),"Loss",IF(ISERROR((+DE26/DD26-1)*100),"NA",(+DE26/DD26-1)*100))))</f>
        <v>-25.76003708157948</v>
      </c>
      <c r="DF27" s="87">
        <f t="shared" ref="DF27" si="200">IF(AND(DE26&lt;0,DF26&gt;0),"LP",IF(AND(DE26&gt;0,DF26&lt;0),"PL",IF(OR(DE26&lt;0,DF26&lt;0),"Loss",IF(ISERROR((+DF26/DE26-1)*100),"NA",(+DF26/DE26-1)*100))))</f>
        <v>22.11884835211535</v>
      </c>
      <c r="DG27" s="85"/>
      <c r="DH27" s="86">
        <f t="shared" ref="DH27" si="201">IF(AND(DG26&lt;0,DH26&gt;0),"LP",IF(AND(DG26&gt;0,DH26&lt;0),"PL",IF(OR(DG26&lt;0,DH26&lt;0),"Loss",IF(ISERROR((+DH26/DG26-1)*100),"NA",(+DH26/DG26-1)*100))))</f>
        <v>26.343055748439248</v>
      </c>
      <c r="DI27" s="86">
        <f t="shared" ref="DI27" si="202">IF(AND(DH26&lt;0,DI26&gt;0),"LP",IF(AND(DH26&gt;0,DI26&lt;0),"PL",IF(OR(DH26&lt;0,DI26&lt;0),"Loss",IF(ISERROR((+DI26/DH26-1)*100),"NA",(+DI26/DH26-1)*100))))</f>
        <v>25.318910370880964</v>
      </c>
      <c r="DJ27" s="86">
        <f t="shared" ref="DJ27" si="203">IF(AND(DI26&lt;0,DJ26&gt;0),"LP",IF(AND(DI26&gt;0,DJ26&lt;0),"PL",IF(OR(DI26&lt;0,DJ26&lt;0),"Loss",IF(ISERROR((+DJ26/DI26-1)*100),"NA",(+DJ26/DI26-1)*100))))</f>
        <v>11.316605692598024</v>
      </c>
      <c r="DK27" s="86">
        <f t="shared" ref="DK27" si="204">IF(AND(DJ26&lt;0,DK26&gt;0),"LP",IF(AND(DJ26&gt;0,DK26&lt;0),"PL",IF(OR(DJ26&lt;0,DK26&lt;0),"Loss",IF(ISERROR((+DK26/DJ26-1)*100),"NA",(+DK26/DJ26-1)*100))))</f>
        <v>9.8624321516540103</v>
      </c>
      <c r="DL27" s="87">
        <f t="shared" ref="DL27" si="205">IF(AND(DK26&lt;0,DL26&gt;0),"LP",IF(AND(DK26&gt;0,DL26&lt;0),"PL",IF(OR(DK26&lt;0,DL26&lt;0),"Loss",IF(ISERROR((+DL26/DK26-1)*100),"NA",(+DL26/DK26-1)*100))))</f>
        <v>13.38247737325171</v>
      </c>
      <c r="DM27" s="85"/>
      <c r="DN27" s="86">
        <f t="shared" ref="DN27" si="206">IF(AND(DM26&lt;0,DN26&gt;0),"LP",IF(AND(DM26&gt;0,DN26&lt;0),"PL",IF(OR(DM26&lt;0,DN26&lt;0),"Loss",IF(ISERROR((+DN26/DM26-1)*100),"NA",(+DN26/DM26-1)*100))))</f>
        <v>10.207772495357069</v>
      </c>
      <c r="DO27" s="86">
        <f t="shared" ref="DO27" si="207">IF(AND(DN26&lt;0,DO26&gt;0),"LP",IF(AND(DN26&gt;0,DO26&lt;0),"PL",IF(OR(DN26&lt;0,DO26&lt;0),"Loss",IF(ISERROR((+DO26/DN26-1)*100),"NA",(+DO26/DN26-1)*100))))</f>
        <v>12.791910398579919</v>
      </c>
      <c r="DP27" s="86">
        <f t="shared" ref="DP27" si="208">IF(AND(DO26&lt;0,DP26&gt;0),"LP",IF(AND(DO26&gt;0,DP26&lt;0),"PL",IF(OR(DO26&lt;0,DP26&lt;0),"Loss",IF(ISERROR((+DP26/DO26-1)*100),"NA",(+DP26/DO26-1)*100))))</f>
        <v>8.0700930213700506</v>
      </c>
      <c r="DQ27" s="86">
        <f t="shared" ref="DQ27" si="209">IF(AND(DP26&lt;0,DQ26&gt;0),"LP",IF(AND(DP26&gt;0,DQ26&lt;0),"PL",IF(OR(DP26&lt;0,DQ26&lt;0),"Loss",IF(ISERROR((+DQ26/DP26-1)*100),"NA",(+DQ26/DP26-1)*100))))</f>
        <v>11.748701801253292</v>
      </c>
      <c r="DR27" s="87">
        <f t="shared" ref="DR27" si="210">IF(AND(DQ26&lt;0,DR26&gt;0),"LP",IF(AND(DQ26&gt;0,DR26&lt;0),"PL",IF(OR(DQ26&lt;0,DR26&lt;0),"Loss",IF(ISERROR((+DR26/DQ26-1)*100),"NA",(+DR26/DQ26-1)*100))))</f>
        <v>14.404544615281267</v>
      </c>
      <c r="DS27" s="85"/>
      <c r="DT27" s="86">
        <f t="shared" ref="DT27" si="211">IF(AND(DS26&lt;0,DT26&gt;0),"LP",IF(AND(DS26&gt;0,DT26&lt;0),"PL",IF(OR(DS26&lt;0,DT26&lt;0),"Loss",IF(ISERROR((+DT26/DS26-1)*100),"NA",(+DT26/DS26-1)*100))))</f>
        <v>32.743635726605945</v>
      </c>
      <c r="DU27" s="86">
        <f t="shared" ref="DU27" si="212">IF(AND(DT26&lt;0,DU26&gt;0),"LP",IF(AND(DT26&gt;0,DU26&lt;0),"PL",IF(OR(DT26&lt;0,DU26&lt;0),"Loss",IF(ISERROR((+DU26/DT26-1)*100),"NA",(+DU26/DT26-1)*100))))</f>
        <v>21.453894320047119</v>
      </c>
      <c r="DV27" s="86">
        <f t="shared" ref="DV27" si="213">IF(AND(DU26&lt;0,DV26&gt;0),"LP",IF(AND(DU26&gt;0,DV26&lt;0),"PL",IF(OR(DU26&lt;0,DV26&lt;0),"Loss",IF(ISERROR((+DV26/DU26-1)*100),"NA",(+DV26/DU26-1)*100))))</f>
        <v>18.443892771249271</v>
      </c>
      <c r="DW27" s="86">
        <f t="shared" ref="DW27" si="214">IF(AND(DV26&lt;0,DW26&gt;0),"LP",IF(AND(DV26&gt;0,DW26&lt;0),"PL",IF(OR(DV26&lt;0,DW26&lt;0),"Loss",IF(ISERROR((+DW26/DV26-1)*100),"NA",(+DW26/DV26-1)*100))))</f>
        <v>17.563100736859603</v>
      </c>
      <c r="DX27" s="87">
        <f t="shared" ref="DX27" si="215">IF(AND(DW26&lt;0,DX26&gt;0),"LP",IF(AND(DW26&gt;0,DX26&lt;0),"PL",IF(OR(DW26&lt;0,DX26&lt;0),"Loss",IF(ISERROR((+DX26/DW26-1)*100),"NA",(+DX26/DW26-1)*100))))</f>
        <v>19.033237379422509</v>
      </c>
      <c r="DY27" s="85"/>
      <c r="DZ27" s="86">
        <f t="shared" ref="DZ27" si="216">IF(AND(DY26&lt;0,DZ26&gt;0),"LP",IF(AND(DY26&gt;0,DZ26&lt;0),"PL",IF(OR(DY26&lt;0,DZ26&lt;0),"Loss",IF(ISERROR((+DZ26/DY26-1)*100),"NA",(+DZ26/DY26-1)*100))))</f>
        <v>22.611570247933876</v>
      </c>
      <c r="EA27" s="86">
        <f t="shared" ref="EA27" si="217">IF(AND(DZ26&lt;0,EA26&gt;0),"LP",IF(AND(DZ26&gt;0,EA26&lt;0),"PL",IF(OR(DZ26&lt;0,EA26&lt;0),"Loss",IF(ISERROR((+EA26/DZ26-1)*100),"NA",(+EA26/DZ26-1)*100))))</f>
        <v>41.956726880560801</v>
      </c>
      <c r="EB27" s="86">
        <f t="shared" ref="EB27" si="218">IF(AND(EA26&lt;0,EB26&gt;0),"LP",IF(AND(EA26&gt;0,EB26&lt;0),"PL",IF(OR(EA26&lt;0,EB26&lt;0),"Loss",IF(ISERROR((+EB26/EA26-1)*100),"NA",(+EB26/EA26-1)*100))))</f>
        <v>16.062761446675555</v>
      </c>
      <c r="EC27" s="86">
        <f t="shared" ref="EC27" si="219">IF(AND(EB26&lt;0,EC26&gt;0),"LP",IF(AND(EB26&gt;0,EC26&lt;0),"PL",IF(OR(EB26&lt;0,EC26&lt;0),"Loss",IF(ISERROR((+EC26/EB26-1)*100),"NA",(+EC26/EB26-1)*100))))</f>
        <v>17.423257920366165</v>
      </c>
      <c r="ED27" s="87">
        <f t="shared" ref="ED27" si="220">IF(AND(EC26&lt;0,ED26&gt;0),"LP",IF(AND(EC26&gt;0,ED26&lt;0),"PL",IF(OR(EC26&lt;0,ED26&lt;0),"Loss",IF(ISERROR((+ED26/EC26-1)*100),"NA",(+ED26/EC26-1)*100))))</f>
        <v>17.050968077990181</v>
      </c>
      <c r="EE27" s="85"/>
      <c r="EF27" s="86">
        <f t="shared" ref="EF27" si="221">IF(AND(EE26&lt;0,EF26&gt;0),"LP",IF(AND(EE26&gt;0,EF26&lt;0),"PL",IF(OR(EE26&lt;0,EF26&lt;0),"Loss",IF(ISERROR((+EF26/EE26-1)*100),"NA",(+EF26/EE26-1)*100))))</f>
        <v>19.501731534604836</v>
      </c>
      <c r="EG27" s="86">
        <f t="shared" ref="EG27" si="222">IF(AND(EF26&lt;0,EG26&gt;0),"LP",IF(AND(EF26&gt;0,EG26&lt;0),"PL",IF(OR(EF26&lt;0,EG26&lt;0),"Loss",IF(ISERROR((+EG26/EF26-1)*100),"NA",(+EG26/EF26-1)*100))))</f>
        <v>15.86505190311418</v>
      </c>
      <c r="EH27" s="86">
        <f t="shared" ref="EH27" si="223">IF(AND(EG26&lt;0,EH26&gt;0),"LP",IF(AND(EG26&gt;0,EH26&lt;0),"PL",IF(OR(EG26&lt;0,EH26&lt;0),"Loss",IF(ISERROR((+EH26/EG26-1)*100),"NA",(+EH26/EG26-1)*100))))</f>
        <v>-19.55726444676721</v>
      </c>
      <c r="EI27" s="86">
        <f t="shared" ref="EI27" si="224">IF(AND(EH26&lt;0,EI26&gt;0),"LP",IF(AND(EH26&gt;0,EI26&lt;0),"PL",IF(OR(EH26&lt;0,EI26&lt;0),"Loss",IF(ISERROR((+EI26/EH26-1)*100),"NA",(+EI26/EH26-1)*100))))</f>
        <v>6.0205345955728795</v>
      </c>
      <c r="EJ27" s="87">
        <f t="shared" ref="EJ27" si="225">IF(AND(EI26&lt;0,EJ26&gt;0),"LP",IF(AND(EI26&gt;0,EJ26&lt;0),"PL",IF(OR(EI26&lt;0,EJ26&lt;0),"Loss",IF(ISERROR((+EJ26/EI26-1)*100),"NA",(+EJ26/EI26-1)*100))))</f>
        <v>9.751924868573191</v>
      </c>
      <c r="EK27" s="85"/>
      <c r="EL27" s="86">
        <f t="shared" ref="EL27" si="226">IF(AND(EK26&lt;0,EL26&gt;0),"LP",IF(AND(EK26&gt;0,EL26&lt;0),"PL",IF(OR(EK26&lt;0,EL26&lt;0),"Loss",IF(ISERROR((+EL26/EK26-1)*100),"NA",(+EL26/EK26-1)*100))))</f>
        <v>110.27300281022718</v>
      </c>
      <c r="EM27" s="86">
        <f t="shared" ref="EM27" si="227">IF(AND(EL26&lt;0,EM26&gt;0),"LP",IF(AND(EL26&gt;0,EM26&lt;0),"PL",IF(OR(EL26&lt;0,EM26&lt;0),"Loss",IF(ISERROR((+EM26/EL26-1)*100),"NA",(+EM26/EL26-1)*100))))</f>
        <v>68.862703940463703</v>
      </c>
      <c r="EN27" s="86">
        <f t="shared" ref="EN27" si="228">IF(AND(EM26&lt;0,EN26&gt;0),"LP",IF(AND(EM26&gt;0,EN26&lt;0),"PL",IF(OR(EM26&lt;0,EN26&lt;0),"Loss",IF(ISERROR((+EN26/EM26-1)*100),"NA",(+EN26/EM26-1)*100))))</f>
        <v>71.116196287820998</v>
      </c>
      <c r="EO27" s="86">
        <f t="shared" ref="EO27" si="229">IF(AND(EN26&lt;0,EO26&gt;0),"LP",IF(AND(EN26&gt;0,EO26&lt;0),"PL",IF(OR(EN26&lt;0,EO26&lt;0),"Loss",IF(ISERROR((+EO26/EN26-1)*100),"NA",(+EO26/EN26-1)*100))))</f>
        <v>66.713184970437695</v>
      </c>
      <c r="EP27" s="87">
        <f t="shared" ref="EP27" si="230">IF(AND(EO26&lt;0,EP26&gt;0),"LP",IF(AND(EO26&gt;0,EP26&lt;0),"PL",IF(OR(EO26&lt;0,EP26&lt;0),"Loss",IF(ISERROR((+EP26/EO26-1)*100),"NA",(+EP26/EO26-1)*100))))</f>
        <v>56.343607138240003</v>
      </c>
      <c r="EQ27" s="85"/>
      <c r="ER27" s="86">
        <f t="shared" ref="ER27" ca="1" si="231">IF(AND(EQ26&lt;0,ER26&gt;0),"LP",IF(AND(EQ26&gt;0,ER26&lt;0),"PL",IF(OR(EQ26&lt;0,ER26&lt;0),"Loss",IF(ISERROR((+ER26/EQ26-1)*100),"NA",(+ER26/EQ26-1)*100))))</f>
        <v>36.031453892790452</v>
      </c>
      <c r="ES27" s="86">
        <f t="shared" ref="ES27" ca="1" si="232">IF(AND(ER26&lt;0,ES26&gt;0),"LP",IF(AND(ER26&gt;0,ES26&lt;0),"PL",IF(OR(ER26&lt;0,ES26&lt;0),"Loss",IF(ISERROR((+ES26/ER26-1)*100),"NA",(+ES26/ER26-1)*100))))</f>
        <v>40.240659517533992</v>
      </c>
      <c r="ET27" s="86">
        <f t="shared" ref="ET27" ca="1" si="233">IF(AND(ES26&lt;0,ET26&gt;0),"LP",IF(AND(ES26&gt;0,ET26&lt;0),"PL",IF(OR(ES26&lt;0,ET26&lt;0),"Loss",IF(ISERROR((+ET26/ES26-1)*100),"NA",(+ET26/ES26-1)*100))))</f>
        <v>5.7555611003792473</v>
      </c>
      <c r="EU27" s="86">
        <f t="shared" ref="EU27" ca="1" si="234">IF(AND(ET26&lt;0,EU26&gt;0),"LP",IF(AND(ET26&gt;0,EU26&lt;0),"PL",IF(OR(ET26&lt;0,EU26&lt;0),"Loss",IF(ISERROR((+EU26/ET26-1)*100),"NA",(+EU26/ET26-1)*100))))</f>
        <v>12.138132464238671</v>
      </c>
      <c r="EV27" s="87">
        <f t="shared" ref="EV27" ca="1" si="235">IF(AND(EU26&lt;0,EV26&gt;0),"LP",IF(AND(EU26&gt;0,EV26&lt;0),"PL",IF(OR(EU26&lt;0,EV26&lt;0),"Loss",IF(ISERROR((+EV26/EU26-1)*100),"NA",(+EV26/EU26-1)*100))))</f>
        <v>15.168862917637483</v>
      </c>
    </row>
    <row r="28" spans="2:152" s="15" customFormat="1">
      <c r="B28" s="28" t="s">
        <v>3</v>
      </c>
      <c r="C28" s="83">
        <v>6787.0999999999913</v>
      </c>
      <c r="D28" s="84">
        <v>9452.6000000000204</v>
      </c>
      <c r="E28" s="84">
        <v>10215.500000000029</v>
      </c>
      <c r="F28" s="84">
        <v>11921.699999999983</v>
      </c>
      <c r="G28" s="84">
        <v>14272.86465538005</v>
      </c>
      <c r="H28" s="72">
        <v>19660.632667501312</v>
      </c>
      <c r="I28" s="83">
        <v>388.40000000000055</v>
      </c>
      <c r="J28" s="84">
        <v>2131.4</v>
      </c>
      <c r="K28" s="84">
        <v>1972.9000000000003</v>
      </c>
      <c r="L28" s="84">
        <v>3997.3999999999987</v>
      </c>
      <c r="M28" s="84">
        <v>12967.188498836811</v>
      </c>
      <c r="N28" s="72">
        <v>14958.337148846571</v>
      </c>
      <c r="O28" s="83">
        <v>8141</v>
      </c>
      <c r="P28" s="84">
        <v>10660</v>
      </c>
      <c r="Q28" s="84">
        <v>11111</v>
      </c>
      <c r="R28" s="84">
        <v>12024</v>
      </c>
      <c r="S28" s="84">
        <v>13262.295615875664</v>
      </c>
      <c r="T28" s="72">
        <v>14863.222866210752</v>
      </c>
      <c r="U28" s="83">
        <v>2767.41</v>
      </c>
      <c r="V28" s="84">
        <v>3335.7100000000009</v>
      </c>
      <c r="W28" s="84">
        <v>4205.380000000001</v>
      </c>
      <c r="X28" s="84">
        <v>5048.7039999999997</v>
      </c>
      <c r="Y28" s="84">
        <v>6131.0256813692358</v>
      </c>
      <c r="Z28" s="72">
        <v>7617.3648387886969</v>
      </c>
      <c r="AA28" s="83">
        <v>19842.999999999985</v>
      </c>
      <c r="AB28" s="84">
        <v>21498.600000000006</v>
      </c>
      <c r="AC28" s="84">
        <v>29261.599999999977</v>
      </c>
      <c r="AD28" s="84">
        <v>23987.5</v>
      </c>
      <c r="AE28" s="84">
        <v>24308.944607530488</v>
      </c>
      <c r="AF28" s="72">
        <v>30002.708341484191</v>
      </c>
      <c r="AG28" s="83">
        <v>-3.7800000000000438</v>
      </c>
      <c r="AH28" s="84">
        <v>225.45000000000019</v>
      </c>
      <c r="AI28" s="84">
        <v>989.22999999999979</v>
      </c>
      <c r="AJ28" s="84">
        <v>939.19999999999845</v>
      </c>
      <c r="AK28" s="84">
        <v>1170.6723890145608</v>
      </c>
      <c r="AL28" s="72">
        <v>1581.4853725345843</v>
      </c>
      <c r="AM28" s="83">
        <v>6111</v>
      </c>
      <c r="AN28" s="84">
        <v>5761</v>
      </c>
      <c r="AO28" s="84">
        <v>5778</v>
      </c>
      <c r="AP28" s="84">
        <v>7143</v>
      </c>
      <c r="AQ28" s="84">
        <v>8248.4284972176974</v>
      </c>
      <c r="AR28" s="72">
        <v>9682.1611037999974</v>
      </c>
      <c r="AS28" s="83">
        <v>5637.6999999999971</v>
      </c>
      <c r="AT28" s="84">
        <v>6654.0999999999913</v>
      </c>
      <c r="AU28" s="84">
        <v>5227.8999999999796</v>
      </c>
      <c r="AV28" s="84">
        <v>7014.5000000000291</v>
      </c>
      <c r="AW28" s="84">
        <v>9244.8808856632822</v>
      </c>
      <c r="AX28" s="72">
        <v>11045.705412319017</v>
      </c>
      <c r="AY28" s="83">
        <v>1150</v>
      </c>
      <c r="AZ28" s="84">
        <v>2153.5000000000036</v>
      </c>
      <c r="BA28" s="84">
        <v>2019.7000000000007</v>
      </c>
      <c r="BB28" s="84">
        <v>2835.4999999999964</v>
      </c>
      <c r="BC28" s="84">
        <v>4274.1761572239993</v>
      </c>
      <c r="BD28" s="72">
        <v>5651.1755313398317</v>
      </c>
      <c r="BE28" s="83">
        <v>-3617.6000000000004</v>
      </c>
      <c r="BF28" s="84">
        <v>4047.5</v>
      </c>
      <c r="BG28" s="84">
        <v>18045.599999999999</v>
      </c>
      <c r="BH28" s="84">
        <v>21571.100000000006</v>
      </c>
      <c r="BI28" s="84">
        <v>25569.378706724288</v>
      </c>
      <c r="BJ28" s="72">
        <v>30796.749810092027</v>
      </c>
      <c r="BK28" s="83">
        <v>3282</v>
      </c>
      <c r="BL28" s="84">
        <v>3078</v>
      </c>
      <c r="BM28" s="84">
        <v>2677</v>
      </c>
      <c r="BN28" s="84">
        <v>3310</v>
      </c>
      <c r="BO28" s="84">
        <v>4555.6805598343526</v>
      </c>
      <c r="BP28" s="72">
        <v>5435.5352914933719</v>
      </c>
      <c r="BQ28" s="83">
        <v>2831.24</v>
      </c>
      <c r="BR28" s="84">
        <v>4548.8299999999981</v>
      </c>
      <c r="BS28" s="84">
        <v>7842.1500000000033</v>
      </c>
      <c r="BT28" s="84">
        <v>9554.1699999999983</v>
      </c>
      <c r="BU28" s="84">
        <v>10796.471385828005</v>
      </c>
      <c r="BV28" s="72">
        <v>12893.156396207411</v>
      </c>
      <c r="BW28" s="83">
        <v>2550.0099999999802</v>
      </c>
      <c r="BX28" s="84">
        <v>8419.7900000000373</v>
      </c>
      <c r="BY28" s="84">
        <v>68106.569999999891</v>
      </c>
      <c r="BZ28" s="84">
        <v>173678.26000000007</v>
      </c>
      <c r="CA28" s="84">
        <v>189715.8406251407</v>
      </c>
      <c r="CB28" s="72">
        <v>212413.48002917331</v>
      </c>
      <c r="CC28" s="83">
        <v>5088.2000000000007</v>
      </c>
      <c r="CD28" s="84">
        <v>6106.9000000000015</v>
      </c>
      <c r="CE28" s="84">
        <v>5920.1000000000058</v>
      </c>
      <c r="CF28" s="84">
        <v>6996.8999999999869</v>
      </c>
      <c r="CG28" s="84">
        <v>7871.771873901409</v>
      </c>
      <c r="CH28" s="72">
        <v>9458.5924323134386</v>
      </c>
      <c r="CI28" s="83">
        <v>612.69500000000016</v>
      </c>
      <c r="CJ28" s="84">
        <v>1339.1279999999997</v>
      </c>
      <c r="CK28" s="84">
        <v>4523.5110000000004</v>
      </c>
      <c r="CL28" s="84">
        <v>5175.7839999999997</v>
      </c>
      <c r="CM28" s="84">
        <v>6384.7841203903899</v>
      </c>
      <c r="CN28" s="72">
        <v>7968.916469644053</v>
      </c>
      <c r="CO28" s="83">
        <v>1851.2000000000003</v>
      </c>
      <c r="CP28" s="84">
        <v>1621.3000000000006</v>
      </c>
      <c r="CQ28" s="84">
        <v>1496.9000000000005</v>
      </c>
      <c r="CR28" s="84">
        <v>643.09999999999968</v>
      </c>
      <c r="CS28" s="84">
        <v>6212.9171357455152</v>
      </c>
      <c r="CT28" s="72">
        <v>8464.1642337505727</v>
      </c>
      <c r="CU28" s="83">
        <v>830.7</v>
      </c>
      <c r="CV28" s="84">
        <v>944.25999999999976</v>
      </c>
      <c r="CW28" s="84">
        <v>1539.6899999999996</v>
      </c>
      <c r="CX28" s="84">
        <v>1127.0199999999995</v>
      </c>
      <c r="CY28" s="84">
        <v>1602.9461488000015</v>
      </c>
      <c r="CZ28" s="72">
        <v>2472.8504308800002</v>
      </c>
      <c r="DA28" s="83">
        <v>-17673</v>
      </c>
      <c r="DB28" s="84">
        <v>-23270</v>
      </c>
      <c r="DC28" s="84">
        <v>-16315</v>
      </c>
      <c r="DD28" s="84">
        <v>-9070</v>
      </c>
      <c r="DE28" s="84">
        <v>-18194.52992500001</v>
      </c>
      <c r="DF28" s="72">
        <v>-6231.5290330800126</v>
      </c>
      <c r="DG28" s="83">
        <v>5776.5900000000111</v>
      </c>
      <c r="DH28" s="84">
        <v>6517.6499999999942</v>
      </c>
      <c r="DI28" s="84">
        <v>5857.7300000000105</v>
      </c>
      <c r="DJ28" s="84">
        <v>6935.960000000021</v>
      </c>
      <c r="DK28" s="84">
        <v>8178.117759249988</v>
      </c>
      <c r="DL28" s="72">
        <v>9516.8134585949883</v>
      </c>
      <c r="DM28" s="83">
        <v>5208.1699999999983</v>
      </c>
      <c r="DN28" s="84">
        <v>4984.5999999999913</v>
      </c>
      <c r="DO28" s="84">
        <v>4915.2699999999895</v>
      </c>
      <c r="DP28" s="84">
        <v>5188.1800000000076</v>
      </c>
      <c r="DQ28" s="84">
        <v>6813.4115592750459</v>
      </c>
      <c r="DR28" s="72">
        <v>8224.8960020436498</v>
      </c>
      <c r="DS28" s="83">
        <v>985.06700000000274</v>
      </c>
      <c r="DT28" s="84">
        <v>1423.6940000000031</v>
      </c>
      <c r="DU28" s="84">
        <v>1222.6570000000065</v>
      </c>
      <c r="DV28" s="84">
        <v>1307.9540000000125</v>
      </c>
      <c r="DW28" s="84">
        <v>1424.9928787500103</v>
      </c>
      <c r="DX28" s="72">
        <v>2165.1981153000088</v>
      </c>
      <c r="DY28" s="83">
        <v>668.42000000000007</v>
      </c>
      <c r="DZ28" s="84">
        <v>774.18000000000029</v>
      </c>
      <c r="EA28" s="84">
        <v>997.74999999999636</v>
      </c>
      <c r="EB28" s="84">
        <v>1342.1600000000035</v>
      </c>
      <c r="EC28" s="84">
        <v>1740.061402000003</v>
      </c>
      <c r="ED28" s="72">
        <v>2351.7593368499947</v>
      </c>
      <c r="EE28" s="83">
        <v>86340</v>
      </c>
      <c r="EF28" s="84">
        <v>101650</v>
      </c>
      <c r="EG28" s="84">
        <v>111600</v>
      </c>
      <c r="EH28" s="84">
        <v>55150</v>
      </c>
      <c r="EI28" s="84">
        <v>77354.98259999993</v>
      </c>
      <c r="EJ28" s="72">
        <v>92273.517288000032</v>
      </c>
      <c r="EK28" s="83">
        <v>-4671.67</v>
      </c>
      <c r="EL28" s="84">
        <v>-18508</v>
      </c>
      <c r="EM28" s="84">
        <v>-12113</v>
      </c>
      <c r="EN28" s="84">
        <v>420</v>
      </c>
      <c r="EO28" s="84">
        <v>7076.7360156025825</v>
      </c>
      <c r="EP28" s="72">
        <v>32740.63112667152</v>
      </c>
      <c r="EQ28" s="83">
        <f t="shared" ref="EQ28:EV28" ca="1" si="236">SUMIF($B$8:$EP$59,EQ$8,$B28:$EP28)</f>
        <v>140883.85199999993</v>
      </c>
      <c r="ER28" s="84">
        <f t="shared" ca="1" si="236"/>
        <v>165550.19200000004</v>
      </c>
      <c r="ES28" s="84">
        <f t="shared" ca="1" si="236"/>
        <v>277098.13799999986</v>
      </c>
      <c r="ET28" s="84">
        <f t="shared" ca="1" si="236"/>
        <v>358242.09200000006</v>
      </c>
      <c r="EU28" s="84">
        <f t="shared" ca="1" si="236"/>
        <v>430984.03983435413</v>
      </c>
      <c r="EV28" s="72">
        <f t="shared" ca="1" si="236"/>
        <v>546007.52467075922</v>
      </c>
    </row>
    <row r="29" spans="2:152" s="17" customFormat="1">
      <c r="B29" s="88" t="s">
        <v>35</v>
      </c>
      <c r="C29" s="85"/>
      <c r="D29" s="86">
        <f t="shared" ref="D29" si="237">IF(AND(C28&lt;0,D28&gt;0),"LP",IF(AND(C28&gt;0,D28&lt;0),"PL",IF(OR(C28&lt;0,D28&lt;0),"Loss",IF(ISERROR((+D28/C28-1)*100),"NA",(+D28/C28-1)*100))))</f>
        <v>39.273032664908911</v>
      </c>
      <c r="E29" s="86">
        <f t="shared" ref="E29" si="238">IF(AND(D28&lt;0,E28&gt;0),"LP",IF(AND(D28&gt;0,E28&lt;0),"PL",IF(OR(D28&lt;0,E28&lt;0),"Loss",IF(ISERROR((+E28/D28-1)*100),"NA",(+E28/D28-1)*100))))</f>
        <v>8.0707953367328287</v>
      </c>
      <c r="F29" s="86">
        <f t="shared" ref="F29" si="239">IF(AND(E28&lt;0,F28&gt;0),"LP",IF(AND(E28&gt;0,F28&lt;0),"PL",IF(OR(E28&lt;0,F28&lt;0),"Loss",IF(ISERROR((+F28/E28-1)*100),"NA",(+F28/E28-1)*100))))</f>
        <v>16.702070383240653</v>
      </c>
      <c r="G29" s="86">
        <f t="shared" ref="G29" si="240">IF(AND(F28&lt;0,G28&gt;0),"LP",IF(AND(F28&gt;0,G28&lt;0),"PL",IF(OR(F28&lt;0,G28&lt;0),"Loss",IF(ISERROR((+G28/F28-1)*100),"NA",(+G28/F28-1)*100))))</f>
        <v>19.721723037654627</v>
      </c>
      <c r="H29" s="87">
        <f t="shared" ref="H29" si="241">IF(AND(G28&lt;0,H28&gt;0),"LP",IF(AND(G28&gt;0,H28&lt;0),"PL",IF(OR(G28&lt;0,H28&lt;0),"Loss",IF(ISERROR((+H28/G28-1)*100),"NA",(+H28/G28-1)*100))))</f>
        <v>37.748329730642993</v>
      </c>
      <c r="I29" s="85"/>
      <c r="J29" s="86">
        <f t="shared" ref="J29" si="242">IF(AND(I28&lt;0,J28&gt;0),"LP",IF(AND(I28&gt;0,J28&lt;0),"PL",IF(OR(I28&lt;0,J28&lt;0),"Loss",IF(ISERROR((+J28/I28-1)*100),"NA",(+J28/I28-1)*100))))</f>
        <v>448.76416065911354</v>
      </c>
      <c r="K29" s="86">
        <f t="shared" ref="K29" si="243">IF(AND(J28&lt;0,K28&gt;0),"LP",IF(AND(J28&gt;0,K28&lt;0),"PL",IF(OR(J28&lt;0,K28&lt;0),"Loss",IF(ISERROR((+K28/J28-1)*100),"NA",(+K28/J28-1)*100))))</f>
        <v>-7.4364267617528235</v>
      </c>
      <c r="L29" s="86">
        <f t="shared" ref="L29" si="244">IF(AND(K28&lt;0,L28&gt;0),"LP",IF(AND(K28&gt;0,L28&lt;0),"PL",IF(OR(K28&lt;0,L28&lt;0),"Loss",IF(ISERROR((+L28/K28-1)*100),"NA",(+L28/K28-1)*100))))</f>
        <v>102.61543920117582</v>
      </c>
      <c r="M29" s="86">
        <f t="shared" ref="M29" si="245">IF(AND(L28&lt;0,M28&gt;0),"LP",IF(AND(L28&gt;0,M28&lt;0),"PL",IF(OR(L28&lt;0,M28&lt;0),"Loss",IF(ISERROR((+M28/L28-1)*100),"NA",(+M28/L28-1)*100))))</f>
        <v>224.39056633904079</v>
      </c>
      <c r="N29" s="87">
        <f t="shared" ref="N29" si="246">IF(AND(M28&lt;0,N28&gt;0),"LP",IF(AND(M28&gt;0,N28&lt;0),"PL",IF(OR(M28&lt;0,N28&lt;0),"Loss",IF(ISERROR((+N28/M28-1)*100),"NA",(+N28/M28-1)*100))))</f>
        <v>15.355284225168564</v>
      </c>
      <c r="O29" s="85"/>
      <c r="P29" s="86">
        <f t="shared" ref="P29" si="247">IF(AND(O28&lt;0,P28&gt;0),"LP",IF(AND(O28&gt;0,P28&lt;0),"PL",IF(OR(O28&lt;0,P28&lt;0),"Loss",IF(ISERROR((+P28/O28-1)*100),"NA",(+P28/O28-1)*100))))</f>
        <v>30.94214469966834</v>
      </c>
      <c r="Q29" s="86">
        <f t="shared" ref="Q29" si="248">IF(AND(P28&lt;0,Q28&gt;0),"LP",IF(AND(P28&gt;0,Q28&lt;0),"PL",IF(OR(P28&lt;0,Q28&lt;0),"Loss",IF(ISERROR((+Q28/P28-1)*100),"NA",(+Q28/P28-1)*100))))</f>
        <v>4.2307692307692379</v>
      </c>
      <c r="R29" s="86">
        <f t="shared" ref="R29" si="249">IF(AND(Q28&lt;0,R28&gt;0),"LP",IF(AND(Q28&gt;0,R28&lt;0),"PL",IF(OR(Q28&lt;0,R28&lt;0),"Loss",IF(ISERROR((+R28/Q28-1)*100),"NA",(+R28/Q28-1)*100))))</f>
        <v>8.2170821708217101</v>
      </c>
      <c r="S29" s="86">
        <f t="shared" ref="S29" si="250">IF(AND(R28&lt;0,S28&gt;0),"LP",IF(AND(R28&gt;0,S28&lt;0),"PL",IF(OR(R28&lt;0,S28&lt;0),"Loss",IF(ISERROR((+S28/R28-1)*100),"NA",(+S28/R28-1)*100))))</f>
        <v>10.298533066164861</v>
      </c>
      <c r="T29" s="87">
        <f t="shared" ref="T29" si="251">IF(AND(S28&lt;0,T28&gt;0),"LP",IF(AND(S28&gt;0,T28&lt;0),"PL",IF(OR(S28&lt;0,T28&lt;0),"Loss",IF(ISERROR((+T28/S28-1)*100),"NA",(+T28/S28-1)*100))))</f>
        <v>12.071268027072879</v>
      </c>
      <c r="U29" s="85"/>
      <c r="V29" s="86">
        <f t="shared" ref="V29" si="252">IF(AND(U28&lt;0,V28&gt;0),"LP",IF(AND(U28&gt;0,V28&lt;0),"PL",IF(OR(U28&lt;0,V28&lt;0),"Loss",IF(ISERROR((+V28/U28-1)*100),"NA",(+V28/U28-1)*100))))</f>
        <v>20.535446500518574</v>
      </c>
      <c r="W29" s="86">
        <f t="shared" ref="W29" si="253">IF(AND(V28&lt;0,W28&gt;0),"LP",IF(AND(V28&gt;0,W28&lt;0),"PL",IF(OR(V28&lt;0,W28&lt;0),"Loss",IF(ISERROR((+W28/V28-1)*100),"NA",(+W28/V28-1)*100))))</f>
        <v>26.071511012647974</v>
      </c>
      <c r="X29" s="86">
        <f t="shared" ref="X29" si="254">IF(AND(W28&lt;0,X28&gt;0),"LP",IF(AND(W28&gt;0,X28&lt;0),"PL",IF(OR(W28&lt;0,X28&lt;0),"Loss",IF(ISERROR((+X28/W28-1)*100),"NA",(+X28/W28-1)*100))))</f>
        <v>20.053455335784133</v>
      </c>
      <c r="Y29" s="86">
        <f t="shared" ref="Y29" si="255">IF(AND(X28&lt;0,Y28&gt;0),"LP",IF(AND(X28&gt;0,Y28&lt;0),"PL",IF(OR(X28&lt;0,Y28&lt;0),"Loss",IF(ISERROR((+Y28/X28-1)*100),"NA",(+Y28/X28-1)*100))))</f>
        <v>21.437614115805491</v>
      </c>
      <c r="Z29" s="87">
        <f t="shared" ref="Z29" si="256">IF(AND(Y28&lt;0,Z28&gt;0),"LP",IF(AND(Y28&gt;0,Z28&lt;0),"PL",IF(OR(Y28&lt;0,Z28&lt;0),"Loss",IF(ISERROR((+Z28/Y28-1)*100),"NA",(+Z28/Y28-1)*100))))</f>
        <v>24.242911947606103</v>
      </c>
      <c r="AA29" s="85"/>
      <c r="AB29" s="86">
        <f t="shared" ref="AB29" si="257">IF(AND(AA28&lt;0,AB28&gt;0),"LP",IF(AND(AA28&gt;0,AB28&lt;0),"PL",IF(OR(AA28&lt;0,AB28&lt;0),"Loss",IF(ISERROR((+AB28/AA28-1)*100),"NA",(+AB28/AA28-1)*100))))</f>
        <v>8.3434964471099207</v>
      </c>
      <c r="AC29" s="86">
        <f t="shared" ref="AC29" si="258">IF(AND(AB28&lt;0,AC28&gt;0),"LP",IF(AND(AB28&gt;0,AC28&lt;0),"PL",IF(OR(AB28&lt;0,AC28&lt;0),"Loss",IF(ISERROR((+AC28/AB28-1)*100),"NA",(+AC28/AB28-1)*100))))</f>
        <v>36.109328049268186</v>
      </c>
      <c r="AD29" s="86">
        <f t="shared" ref="AD29" si="259">IF(AND(AC28&lt;0,AD28&gt;0),"LP",IF(AND(AC28&gt;0,AD28&lt;0),"PL",IF(OR(AC28&lt;0,AD28&lt;0),"Loss",IF(ISERROR((+AD28/AC28-1)*100),"NA",(+AD28/AC28-1)*100))))</f>
        <v>-18.023963146239375</v>
      </c>
      <c r="AE29" s="86">
        <f t="shared" ref="AE29" si="260">IF(AND(AD28&lt;0,AE28&gt;0),"LP",IF(AND(AD28&gt;0,AE28&lt;0),"PL",IF(OR(AD28&lt;0,AE28&lt;0),"Loss",IF(ISERROR((+AE28/AD28-1)*100),"NA",(+AE28/AD28-1)*100))))</f>
        <v>1.3400504743324104</v>
      </c>
      <c r="AF29" s="87">
        <f t="shared" ref="AF29" si="261">IF(AND(AE28&lt;0,AF28&gt;0),"LP",IF(AND(AE28&gt;0,AF28&lt;0),"PL",IF(OR(AE28&lt;0,AF28&lt;0),"Loss",IF(ISERROR((+AF28/AE28-1)*100),"NA",(+AF28/AE28-1)*100))))</f>
        <v>23.422504867569916</v>
      </c>
      <c r="AG29" s="85"/>
      <c r="AH29" s="86" t="str">
        <f t="shared" ref="AH29" si="262">IF(AND(AG28&lt;0,AH28&gt;0),"LP",IF(AND(AG28&gt;0,AH28&lt;0),"PL",IF(OR(AG28&lt;0,AH28&lt;0),"Loss",IF(ISERROR((+AH28/AG28-1)*100),"NA",(+AH28/AG28-1)*100))))</f>
        <v>LP</v>
      </c>
      <c r="AI29" s="86">
        <f t="shared" ref="AI29" si="263">IF(AND(AH28&lt;0,AI28&gt;0),"LP",IF(AND(AH28&gt;0,AI28&lt;0),"PL",IF(OR(AH28&lt;0,AI28&lt;0),"Loss",IF(ISERROR((+AI28/AH28-1)*100),"NA",(+AI28/AH28-1)*100))))</f>
        <v>338.78021734309112</v>
      </c>
      <c r="AJ29" s="86">
        <f t="shared" ref="AJ29" si="264">IF(AND(AI28&lt;0,AJ28&gt;0),"LP",IF(AND(AI28&gt;0,AJ28&lt;0),"PL",IF(OR(AI28&lt;0,AJ28&lt;0),"Loss",IF(ISERROR((+AJ28/AI28-1)*100),"NA",(+AJ28/AI28-1)*100))))</f>
        <v>-5.0574689404892066</v>
      </c>
      <c r="AK29" s="86">
        <f t="shared" ref="AK29" si="265">IF(AND(AJ28&lt;0,AK28&gt;0),"LP",IF(AND(AJ28&gt;0,AK28&lt;0),"PL",IF(OR(AJ28&lt;0,AK28&lt;0),"Loss",IF(ISERROR((+AK28/AJ28-1)*100),"NA",(+AK28/AJ28-1)*100))))</f>
        <v>24.645697297121249</v>
      </c>
      <c r="AL29" s="87">
        <f t="shared" ref="AL29" si="266">IF(AND(AK28&lt;0,AL28&gt;0),"LP",IF(AND(AK28&gt;0,AL28&lt;0),"PL",IF(OR(AK28&lt;0,AL28&lt;0),"Loss",IF(ISERROR((+AL28/AK28-1)*100),"NA",(+AL28/AK28-1)*100))))</f>
        <v>35.092053709905493</v>
      </c>
      <c r="AM29" s="85"/>
      <c r="AN29" s="86">
        <f t="shared" ref="AN29" si="267">IF(AND(AM28&lt;0,AN28&gt;0),"LP",IF(AND(AM28&gt;0,AN28&lt;0),"PL",IF(OR(AM28&lt;0,AN28&lt;0),"Loss",IF(ISERROR((+AN28/AM28-1)*100),"NA",(+AN28/AM28-1)*100))))</f>
        <v>-5.7273768613974818</v>
      </c>
      <c r="AO29" s="86">
        <f t="shared" ref="AO29" si="268">IF(AND(AN28&lt;0,AO28&gt;0),"LP",IF(AND(AN28&gt;0,AO28&lt;0),"PL",IF(OR(AN28&lt;0,AO28&lt;0),"Loss",IF(ISERROR((+AO28/AN28-1)*100),"NA",(+AO28/AN28-1)*100))))</f>
        <v>0.29508765839263429</v>
      </c>
      <c r="AP29" s="86">
        <f t="shared" ref="AP29" si="269">IF(AND(AO28&lt;0,AP28&gt;0),"LP",IF(AND(AO28&gt;0,AP28&lt;0),"PL",IF(OR(AO28&lt;0,AP28&lt;0),"Loss",IF(ISERROR((+AP28/AO28-1)*100),"NA",(+AP28/AO28-1)*100))))</f>
        <v>23.624091381100733</v>
      </c>
      <c r="AQ29" s="86">
        <f t="shared" ref="AQ29" si="270">IF(AND(AP28&lt;0,AQ28&gt;0),"LP",IF(AND(AP28&gt;0,AQ28&lt;0),"PL",IF(OR(AP28&lt;0,AQ28&lt;0),"Loss",IF(ISERROR((+AQ28/AP28-1)*100),"NA",(+AQ28/AP28-1)*100))))</f>
        <v>15.475689447258812</v>
      </c>
      <c r="AR29" s="87">
        <f t="shared" ref="AR29" si="271">IF(AND(AQ28&lt;0,AR28&gt;0),"LP",IF(AND(AQ28&gt;0,AR28&lt;0),"PL",IF(OR(AQ28&lt;0,AR28&lt;0),"Loss",IF(ISERROR((+AR28/AQ28-1)*100),"NA",(+AR28/AQ28-1)*100))))</f>
        <v>17.381888041654435</v>
      </c>
      <c r="AS29" s="85"/>
      <c r="AT29" s="86">
        <f t="shared" ref="AT29" si="272">IF(AND(AS28&lt;0,AT28&gt;0),"LP",IF(AND(AS28&gt;0,AT28&lt;0),"PL",IF(OR(AS28&lt;0,AT28&lt;0),"Loss",IF(ISERROR((+AT28/AS28-1)*100),"NA",(+AT28/AS28-1)*100))))</f>
        <v>18.028628696099382</v>
      </c>
      <c r="AU29" s="86">
        <f t="shared" ref="AU29" si="273">IF(AND(AT28&lt;0,AU28&gt;0),"LP",IF(AND(AT28&gt;0,AU28&lt;0),"PL",IF(OR(AT28&lt;0,AU28&lt;0),"Loss",IF(ISERROR((+AU28/AT28-1)*100),"NA",(+AU28/AT28-1)*100))))</f>
        <v>-21.433401962699893</v>
      </c>
      <c r="AV29" s="86">
        <f t="shared" ref="AV29" si="274">IF(AND(AU28&lt;0,AV28&gt;0),"LP",IF(AND(AU28&gt;0,AV28&lt;0),"PL",IF(OR(AU28&lt;0,AV28&lt;0),"Loss",IF(ISERROR((+AV28/AU28-1)*100),"NA",(+AV28/AU28-1)*100))))</f>
        <v>34.17433386254627</v>
      </c>
      <c r="AW29" s="86">
        <f t="shared" ref="AW29" si="275">IF(AND(AV28&lt;0,AW28&gt;0),"LP",IF(AND(AV28&gt;0,AW28&lt;0),"PL",IF(OR(AV28&lt;0,AW28&lt;0),"Loss",IF(ISERROR((+AW28/AV28-1)*100),"NA",(+AW28/AV28-1)*100))))</f>
        <v>31.796719447761703</v>
      </c>
      <c r="AX29" s="87">
        <f t="shared" ref="AX29" si="276">IF(AND(AW28&lt;0,AX28&gt;0),"LP",IF(AND(AW28&gt;0,AX28&lt;0),"PL",IF(OR(AW28&lt;0,AX28&lt;0),"Loss",IF(ISERROR((+AX28/AW28-1)*100),"NA",(+AX28/AW28-1)*100))))</f>
        <v>19.479153370687619</v>
      </c>
      <c r="AY29" s="85"/>
      <c r="AZ29" s="86">
        <f t="shared" ref="AZ29" si="277">IF(AND(AY28&lt;0,AZ28&gt;0),"LP",IF(AND(AY28&gt;0,AZ28&lt;0),"PL",IF(OR(AY28&lt;0,AZ28&lt;0),"Loss",IF(ISERROR((+AZ28/AY28-1)*100),"NA",(+AZ28/AY28-1)*100))))</f>
        <v>87.260869565217703</v>
      </c>
      <c r="BA29" s="86">
        <f t="shared" ref="BA29" si="278">IF(AND(AZ28&lt;0,BA28&gt;0),"LP",IF(AND(AZ28&gt;0,BA28&lt;0),"PL",IF(OR(AZ28&lt;0,BA28&lt;0),"Loss",IF(ISERROR((+BA28/AZ28-1)*100),"NA",(+BA28/AZ28-1)*100))))</f>
        <v>-6.2131413977247636</v>
      </c>
      <c r="BB29" s="86">
        <f t="shared" ref="BB29" si="279">IF(AND(BA28&lt;0,BB28&gt;0),"LP",IF(AND(BA28&gt;0,BB28&lt;0),"PL",IF(OR(BA28&lt;0,BB28&lt;0),"Loss",IF(ISERROR((+BB28/BA28-1)*100),"NA",(+BB28/BA28-1)*100))))</f>
        <v>40.392137446155132</v>
      </c>
      <c r="BC29" s="86">
        <f t="shared" ref="BC29" si="280">IF(AND(BB28&lt;0,BC28&gt;0),"LP",IF(AND(BB28&gt;0,BC28&lt;0),"PL",IF(OR(BB28&lt;0,BC28&lt;0),"Loss",IF(ISERROR((+BC28/BB28-1)*100),"NA",(+BC28/BB28-1)*100))))</f>
        <v>50.73800589751383</v>
      </c>
      <c r="BD29" s="87">
        <f t="shared" ref="BD29" si="281">IF(AND(BC28&lt;0,BD28&gt;0),"LP",IF(AND(BC28&gt;0,BD28&lt;0),"PL",IF(OR(BC28&lt;0,BD28&lt;0),"Loss",IF(ISERROR((+BD28/BC28-1)*100),"NA",(+BD28/BC28-1)*100))))</f>
        <v>32.216720216093499</v>
      </c>
      <c r="BE29" s="85"/>
      <c r="BF29" s="86" t="str">
        <f t="shared" ref="BF29" si="282">IF(AND(BE28&lt;0,BF28&gt;0),"LP",IF(AND(BE28&gt;0,BF28&lt;0),"PL",IF(OR(BE28&lt;0,BF28&lt;0),"Loss",IF(ISERROR((+BF28/BE28-1)*100),"NA",(+BF28/BE28-1)*100))))</f>
        <v>LP</v>
      </c>
      <c r="BG29" s="86">
        <f t="shared" ref="BG29" si="283">IF(AND(BF28&lt;0,BG28&gt;0),"LP",IF(AND(BF28&gt;0,BG28&lt;0),"PL",IF(OR(BF28&lt;0,BG28&lt;0),"Loss",IF(ISERROR((+BG28/BF28-1)*100),"NA",(+BG28/BF28-1)*100))))</f>
        <v>345.84558369363805</v>
      </c>
      <c r="BH29" s="86">
        <f t="shared" ref="BH29" si="284">IF(AND(BG28&lt;0,BH28&gt;0),"LP",IF(AND(BG28&gt;0,BH28&lt;0),"PL",IF(OR(BG28&lt;0,BH28&lt;0),"Loss",IF(ISERROR((+BH28/BG28-1)*100),"NA",(+BH28/BG28-1)*100))))</f>
        <v>19.536618344638068</v>
      </c>
      <c r="BI29" s="86">
        <f t="shared" ref="BI29" si="285">IF(AND(BH28&lt;0,BI28&gt;0),"LP",IF(AND(BH28&gt;0,BI28&lt;0),"PL",IF(OR(BH28&lt;0,BI28&lt;0),"Loss",IF(ISERROR((+BI28/BH28-1)*100),"NA",(+BI28/BH28-1)*100))))</f>
        <v>18.535349178874895</v>
      </c>
      <c r="BJ29" s="87">
        <f t="shared" ref="BJ29" si="286">IF(AND(BI28&lt;0,BJ28&gt;0),"LP",IF(AND(BI28&gt;0,BJ28&lt;0),"PL",IF(OR(BI28&lt;0,BJ28&lt;0),"Loss",IF(ISERROR((+BJ28/BI28-1)*100),"NA",(+BJ28/BI28-1)*100))))</f>
        <v>20.443872193081614</v>
      </c>
      <c r="BK29" s="85"/>
      <c r="BL29" s="86">
        <f t="shared" ref="BL29" si="287">IF(AND(BK28&lt;0,BL28&gt;0),"LP",IF(AND(BK28&gt;0,BL28&lt;0),"PL",IF(OR(BK28&lt;0,BL28&lt;0),"Loss",IF(ISERROR((+BL28/BK28-1)*100),"NA",(+BL28/BK28-1)*100))))</f>
        <v>-6.2157221206581408</v>
      </c>
      <c r="BM29" s="86">
        <f t="shared" ref="BM29" si="288">IF(AND(BL28&lt;0,BM28&gt;0),"LP",IF(AND(BL28&gt;0,BM28&lt;0),"PL",IF(OR(BL28&lt;0,BM28&lt;0),"Loss",IF(ISERROR((+BM28/BL28-1)*100),"NA",(+BM28/BL28-1)*100))))</f>
        <v>-13.027940220922673</v>
      </c>
      <c r="BN29" s="86">
        <f t="shared" ref="BN29" si="289">IF(AND(BM28&lt;0,BN28&gt;0),"LP",IF(AND(BM28&gt;0,BN28&lt;0),"PL",IF(OR(BM28&lt;0,BN28&lt;0),"Loss",IF(ISERROR((+BN28/BM28-1)*100),"NA",(+BN28/BM28-1)*100))))</f>
        <v>23.645872245050437</v>
      </c>
      <c r="BO29" s="86">
        <f t="shared" ref="BO29" si="290">IF(AND(BN28&lt;0,BO28&gt;0),"LP",IF(AND(BN28&gt;0,BO28&lt;0),"PL",IF(OR(BN28&lt;0,BO28&lt;0),"Loss",IF(ISERROR((+BO28/BN28-1)*100),"NA",(+BO28/BN28-1)*100))))</f>
        <v>37.633853771430601</v>
      </c>
      <c r="BP29" s="87">
        <f t="shared" ref="BP29" si="291">IF(AND(BO28&lt;0,BP28&gt;0),"LP",IF(AND(BO28&gt;0,BP28&lt;0),"PL",IF(OR(BO28&lt;0,BP28&lt;0),"Loss",IF(ISERROR((+BP28/BO28-1)*100),"NA",(+BP28/BO28-1)*100))))</f>
        <v>19.313354395748306</v>
      </c>
      <c r="BQ29" s="85"/>
      <c r="BR29" s="86">
        <f t="shared" ref="BR29" si="292">IF(AND(BQ28&lt;0,BR28&gt;0),"LP",IF(AND(BQ28&gt;0,BR28&lt;0),"PL",IF(OR(BQ28&lt;0,BR28&lt;0),"Loss",IF(ISERROR((+BR28/BQ28-1)*100),"NA",(+BR28/BQ28-1)*100))))</f>
        <v>60.665644735168975</v>
      </c>
      <c r="BS29" s="86">
        <f t="shared" ref="BS29" si="293">IF(AND(BR28&lt;0,BS28&gt;0),"LP",IF(AND(BR28&gt;0,BS28&lt;0),"PL",IF(OR(BR28&lt;0,BS28&lt;0),"Loss",IF(ISERROR((+BS28/BR28-1)*100),"NA",(+BS28/BR28-1)*100))))</f>
        <v>72.399276297421693</v>
      </c>
      <c r="BT29" s="86">
        <f t="shared" ref="BT29" si="294">IF(AND(BS28&lt;0,BT28&gt;0),"LP",IF(AND(BS28&gt;0,BT28&lt;0),"PL",IF(OR(BS28&lt;0,BT28&lt;0),"Loss",IF(ISERROR((+BT28/BS28-1)*100),"NA",(+BT28/BS28-1)*100))))</f>
        <v>21.831002977499715</v>
      </c>
      <c r="BU29" s="86">
        <f t="shared" ref="BU29" si="295">IF(AND(BT28&lt;0,BU28&gt;0),"LP",IF(AND(BT28&gt;0,BU28&lt;0),"PL",IF(OR(BT28&lt;0,BU28&lt;0),"Loss",IF(ISERROR((+BU28/BT28-1)*100),"NA",(+BU28/BT28-1)*100))))</f>
        <v>13.002713849847837</v>
      </c>
      <c r="BV29" s="87">
        <f t="shared" ref="BV29" si="296">IF(AND(BU28&lt;0,BV28&gt;0),"LP",IF(AND(BU28&gt;0,BV28&lt;0),"PL",IF(OR(BU28&lt;0,BV28&lt;0),"Loss",IF(ISERROR((+BV28/BU28-1)*100),"NA",(+BV28/BU28-1)*100))))</f>
        <v>19.420095098215342</v>
      </c>
      <c r="BW29" s="85"/>
      <c r="BX29" s="86">
        <f t="shared" ref="BX29" si="297">IF(AND(BW28&lt;0,BX28&gt;0),"LP",IF(AND(BW28&gt;0,BX28&lt;0),"PL",IF(OR(BW28&lt;0,BX28&lt;0),"Loss",IF(ISERROR((+BX28/BW28-1)*100),"NA",(+BX28/BW28-1)*100))))</f>
        <v>230.18654828804995</v>
      </c>
      <c r="BY29" s="86">
        <f t="shared" ref="BY29" si="298">IF(AND(BX28&lt;0,BY28&gt;0),"LP",IF(AND(BX28&gt;0,BY28&lt;0),"PL",IF(OR(BX28&lt;0,BY28&lt;0),"Loss",IF(ISERROR((+BY28/BX28-1)*100),"NA",(+BY28/BX28-1)*100))))</f>
        <v>708.88680121475215</v>
      </c>
      <c r="BZ29" s="86">
        <f t="shared" ref="BZ29" si="299">IF(AND(BY28&lt;0,BZ28&gt;0),"LP",IF(AND(BY28&gt;0,BZ28&lt;0),"PL",IF(OR(BY28&lt;0,BZ28&lt;0),"Loss",IF(ISERROR((+BZ28/BY28-1)*100),"NA",(+BZ28/BY28-1)*100))))</f>
        <v>155.00955341019278</v>
      </c>
      <c r="CA29" s="86">
        <f t="shared" ref="CA29" si="300">IF(AND(BZ28&lt;0,CA28&gt;0),"LP",IF(AND(BZ28&gt;0,CA28&lt;0),"PL",IF(OR(BZ28&lt;0,CA28&lt;0),"Loss",IF(ISERROR((+CA28/BZ28-1)*100),"NA",(+CA28/BZ28-1)*100))))</f>
        <v>9.2340749067503438</v>
      </c>
      <c r="CB29" s="87">
        <f t="shared" ref="CB29" si="301">IF(AND(CA28&lt;0,CB28&gt;0),"LP",IF(AND(CA28&gt;0,CB28&lt;0),"PL",IF(OR(CA28&lt;0,CB28&lt;0),"Loss",IF(ISERROR((+CB28/CA28-1)*100),"NA",(+CB28/CA28-1)*100))))</f>
        <v>11.964019097846901</v>
      </c>
      <c r="CC29" s="85"/>
      <c r="CD29" s="86">
        <f t="shared" ref="CD29" si="302">IF(AND(CC28&lt;0,CD28&gt;0),"LP",IF(AND(CC28&gt;0,CD28&lt;0),"PL",IF(OR(CC28&lt;0,CD28&lt;0),"Loss",IF(ISERROR((+CD28/CC28-1)*100),"NA",(+CD28/CC28-1)*100))))</f>
        <v>20.020832514445196</v>
      </c>
      <c r="CE29" s="86">
        <f t="shared" ref="CE29" si="303">IF(AND(CD28&lt;0,CE28&gt;0),"LP",IF(AND(CD28&gt;0,CE28&lt;0),"PL",IF(OR(CD28&lt;0,CE28&lt;0),"Loss",IF(ISERROR((+CE28/CD28-1)*100),"NA",(+CE28/CD28-1)*100))))</f>
        <v>-3.0588350881788684</v>
      </c>
      <c r="CF29" s="86">
        <f t="shared" ref="CF29" si="304">IF(AND(CE28&lt;0,CF28&gt;0),"LP",IF(AND(CE28&gt;0,CF28&lt;0),"PL",IF(OR(CE28&lt;0,CF28&lt;0),"Loss",IF(ISERROR((+CF28/CE28-1)*100),"NA",(+CF28/CE28-1)*100))))</f>
        <v>18.188881944561409</v>
      </c>
      <c r="CG29" s="86">
        <f t="shared" ref="CG29" si="305">IF(AND(CF28&lt;0,CG28&gt;0),"LP",IF(AND(CF28&gt;0,CG28&lt;0),"PL",IF(OR(CF28&lt;0,CG28&lt;0),"Loss",IF(ISERROR((+CG28/CF28-1)*100),"NA",(+CG28/CF28-1)*100))))</f>
        <v>12.503706983112849</v>
      </c>
      <c r="CH29" s="87">
        <f t="shared" ref="CH29" si="306">IF(AND(CG28&lt;0,CH28&gt;0),"LP",IF(AND(CG28&gt;0,CH28&lt;0),"PL",IF(OR(CG28&lt;0,CH28&lt;0),"Loss",IF(ISERROR((+CH28/CG28-1)*100),"NA",(+CH28/CG28-1)*100))))</f>
        <v>20.158365661904899</v>
      </c>
      <c r="CI29" s="85"/>
      <c r="CJ29" s="86">
        <f t="shared" ref="CJ29" si="307">IF(AND(CI28&lt;0,CJ28&gt;0),"LP",IF(AND(CI28&gt;0,CJ28&lt;0),"PL",IF(OR(CI28&lt;0,CJ28&lt;0),"Loss",IF(ISERROR((+CJ28/CI28-1)*100),"NA",(+CJ28/CI28-1)*100))))</f>
        <v>118.56355935661287</v>
      </c>
      <c r="CK29" s="86">
        <f t="shared" ref="CK29" si="308">IF(AND(CJ28&lt;0,CK28&gt;0),"LP",IF(AND(CJ28&gt;0,CK28&lt;0),"PL",IF(OR(CJ28&lt;0,CK28&lt;0),"Loss",IF(ISERROR((+CK28/CJ28-1)*100),"NA",(+CK28/CJ28-1)*100))))</f>
        <v>237.795266770615</v>
      </c>
      <c r="CL29" s="86">
        <f t="shared" ref="CL29" si="309">IF(AND(CK28&lt;0,CL28&gt;0),"LP",IF(AND(CK28&gt;0,CL28&lt;0),"PL",IF(OR(CK28&lt;0,CL28&lt;0),"Loss",IF(ISERROR((+CL28/CK28-1)*100),"NA",(+CL28/CK28-1)*100))))</f>
        <v>14.419617858782674</v>
      </c>
      <c r="CM29" s="86">
        <f t="shared" ref="CM29" si="310">IF(AND(CL28&lt;0,CM28&gt;0),"LP",IF(AND(CL28&gt;0,CM28&lt;0),"PL",IF(OR(CL28&lt;0,CM28&lt;0),"Loss",IF(ISERROR((+CM28/CL28-1)*100),"NA",(+CM28/CL28-1)*100))))</f>
        <v>23.358782367857511</v>
      </c>
      <c r="CN29" s="87">
        <f t="shared" ref="CN29" si="311">IF(AND(CM28&lt;0,CN28&gt;0),"LP",IF(AND(CM28&gt;0,CN28&lt;0),"PL",IF(OR(CM28&lt;0,CN28&lt;0),"Loss",IF(ISERROR((+CN28/CM28-1)*100),"NA",(+CN28/CM28-1)*100))))</f>
        <v>24.811055775473932</v>
      </c>
      <c r="CO29" s="85"/>
      <c r="CP29" s="86">
        <f t="shared" ref="CP29" si="312">IF(AND(CO28&lt;0,CP28&gt;0),"LP",IF(AND(CO28&gt;0,CP28&lt;0),"PL",IF(OR(CO28&lt;0,CP28&lt;0),"Loss",IF(ISERROR((+CP28/CO28-1)*100),"NA",(+CP28/CO28-1)*100))))</f>
        <v>-12.418971477960216</v>
      </c>
      <c r="CQ29" s="86">
        <f t="shared" ref="CQ29" si="313">IF(AND(CP28&lt;0,CQ28&gt;0),"LP",IF(AND(CP28&gt;0,CQ28&lt;0),"PL",IF(OR(CP28&lt;0,CQ28&lt;0),"Loss",IF(ISERROR((+CQ28/CP28-1)*100),"NA",(+CQ28/CP28-1)*100))))</f>
        <v>-7.6728551162647314</v>
      </c>
      <c r="CR29" s="86">
        <f t="shared" ref="CR29" si="314">IF(AND(CQ28&lt;0,CR28&gt;0),"LP",IF(AND(CQ28&gt;0,CR28&lt;0),"PL",IF(OR(CQ28&lt;0,CR28&lt;0),"Loss",IF(ISERROR((+CR28/CQ28-1)*100),"NA",(+CR28/CQ28-1)*100))))</f>
        <v>-57.037878281782397</v>
      </c>
      <c r="CS29" s="86">
        <f t="shared" ref="CS29" si="315">IF(AND(CR28&lt;0,CS28&gt;0),"LP",IF(AND(CR28&gt;0,CS28&lt;0),"PL",IF(OR(CR28&lt;0,CS28&lt;0),"Loss",IF(ISERROR((+CS28/CR28-1)*100),"NA",(+CS28/CR28-1)*100))))</f>
        <v>866.08880978782747</v>
      </c>
      <c r="CT29" s="87">
        <f t="shared" ref="CT29" si="316">IF(AND(CS28&lt;0,CT28&gt;0),"LP",IF(AND(CS28&gt;0,CT28&lt;0),"PL",IF(OR(CS28&lt;0,CT28&lt;0),"Loss",IF(ISERROR((+CT28/CS28-1)*100),"NA",(+CT28/CS28-1)*100))))</f>
        <v>36.234944854691364</v>
      </c>
      <c r="CU29" s="85"/>
      <c r="CV29" s="86">
        <f t="shared" ref="CV29" si="317">IF(AND(CU28&lt;0,CV28&gt;0),"LP",IF(AND(CU28&gt;0,CV28&lt;0),"PL",IF(OR(CU28&lt;0,CV28&lt;0),"Loss",IF(ISERROR((+CV28/CU28-1)*100),"NA",(+CV28/CU28-1)*100))))</f>
        <v>13.670398459130828</v>
      </c>
      <c r="CW29" s="86">
        <f t="shared" ref="CW29" si="318">IF(AND(CV28&lt;0,CW28&gt;0),"LP",IF(AND(CV28&gt;0,CW28&lt;0),"PL",IF(OR(CV28&lt;0,CW28&lt;0),"Loss",IF(ISERROR((+CW28/CV28-1)*100),"NA",(+CW28/CV28-1)*100))))</f>
        <v>63.057844237815864</v>
      </c>
      <c r="CX29" s="86">
        <f t="shared" ref="CX29" si="319">IF(AND(CW28&lt;0,CX28&gt;0),"LP",IF(AND(CW28&gt;0,CX28&lt;0),"PL",IF(OR(CW28&lt;0,CX28&lt;0),"Loss",IF(ISERROR((+CX28/CW28-1)*100),"NA",(+CX28/CW28-1)*100))))</f>
        <v>-26.802148484435197</v>
      </c>
      <c r="CY29" s="86">
        <f t="shared" ref="CY29" si="320">IF(AND(CX28&lt;0,CY28&gt;0),"LP",IF(AND(CX28&gt;0,CY28&lt;0),"PL",IF(OR(CX28&lt;0,CY28&lt;0),"Loss",IF(ISERROR((+CY28/CX28-1)*100),"NA",(+CY28/CX28-1)*100))))</f>
        <v>42.228722542634742</v>
      </c>
      <c r="CZ29" s="87">
        <f t="shared" ref="CZ29" si="321">IF(AND(CY28&lt;0,CZ28&gt;0),"LP",IF(AND(CY28&gt;0,CZ28&lt;0),"PL",IF(OR(CY28&lt;0,CZ28&lt;0),"Loss",IF(ISERROR((+CZ28/CY28-1)*100),"NA",(+CZ28/CY28-1)*100))))</f>
        <v>54.269089621708552</v>
      </c>
      <c r="DA29" s="85"/>
      <c r="DB29" s="86" t="str">
        <f t="shared" ref="DB29" si="322">IF(AND(DA28&lt;0,DB28&gt;0),"LP",IF(AND(DA28&gt;0,DB28&lt;0),"PL",IF(OR(DA28&lt;0,DB28&lt;0),"Loss",IF(ISERROR((+DB28/DA28-1)*100),"NA",(+DB28/DA28-1)*100))))</f>
        <v>Loss</v>
      </c>
      <c r="DC29" s="86" t="str">
        <f t="shared" ref="DC29" si="323">IF(AND(DB28&lt;0,DC28&gt;0),"LP",IF(AND(DB28&gt;0,DC28&lt;0),"PL",IF(OR(DB28&lt;0,DC28&lt;0),"Loss",IF(ISERROR((+DC28/DB28-1)*100),"NA",(+DC28/DB28-1)*100))))</f>
        <v>Loss</v>
      </c>
      <c r="DD29" s="86" t="str">
        <f t="shared" ref="DD29" si="324">IF(AND(DC28&lt;0,DD28&gt;0),"LP",IF(AND(DC28&gt;0,DD28&lt;0),"PL",IF(OR(DC28&lt;0,DD28&lt;0),"Loss",IF(ISERROR((+DD28/DC28-1)*100),"NA",(+DD28/DC28-1)*100))))</f>
        <v>Loss</v>
      </c>
      <c r="DE29" s="86" t="str">
        <f t="shared" ref="DE29" si="325">IF(AND(DD28&lt;0,DE28&gt;0),"LP",IF(AND(DD28&gt;0,DE28&lt;0),"PL",IF(OR(DD28&lt;0,DE28&lt;0),"Loss",IF(ISERROR((+DE28/DD28-1)*100),"NA",(+DE28/DD28-1)*100))))</f>
        <v>Loss</v>
      </c>
      <c r="DF29" s="87" t="str">
        <f t="shared" ref="DF29" si="326">IF(AND(DE28&lt;0,DF28&gt;0),"LP",IF(AND(DE28&gt;0,DF28&lt;0),"PL",IF(OR(DE28&lt;0,DF28&lt;0),"Loss",IF(ISERROR((+DF28/DE28-1)*100),"NA",(+DF28/DE28-1)*100))))</f>
        <v>Loss</v>
      </c>
      <c r="DG29" s="85"/>
      <c r="DH29" s="86">
        <f t="shared" ref="DH29" si="327">IF(AND(DG28&lt;0,DH28&gt;0),"LP",IF(AND(DG28&gt;0,DH28&lt;0),"PL",IF(OR(DG28&lt;0,DH28&lt;0),"Loss",IF(ISERROR((+DH28/DG28-1)*100),"NA",(+DH28/DG28-1)*100))))</f>
        <v>12.828675741224171</v>
      </c>
      <c r="DI29" s="86">
        <f t="shared" ref="DI29" si="328">IF(AND(DH28&lt;0,DI28&gt;0),"LP",IF(AND(DH28&gt;0,DI28&lt;0),"PL",IF(OR(DH28&lt;0,DI28&lt;0),"Loss",IF(ISERROR((+DI28/DH28-1)*100),"NA",(+DI28/DH28-1)*100))))</f>
        <v>-10.125121784692093</v>
      </c>
      <c r="DJ29" s="86">
        <f t="shared" ref="DJ29" si="329">IF(AND(DI28&lt;0,DJ28&gt;0),"LP",IF(AND(DI28&gt;0,DJ28&lt;0),"PL",IF(OR(DI28&lt;0,DJ28&lt;0),"Loss",IF(ISERROR((+DJ28/DI28-1)*100),"NA",(+DJ28/DI28-1)*100))))</f>
        <v>18.406959692577306</v>
      </c>
      <c r="DK29" s="86">
        <f t="shared" ref="DK29" si="330">IF(AND(DJ28&lt;0,DK28&gt;0),"LP",IF(AND(DJ28&gt;0,DK28&lt;0),"PL",IF(OR(DJ28&lt;0,DK28&lt;0),"Loss",IF(ISERROR((+DK28/DJ28-1)*100),"NA",(+DK28/DJ28-1)*100))))</f>
        <v>17.908952174608327</v>
      </c>
      <c r="DL29" s="87">
        <f t="shared" ref="DL29" si="331">IF(AND(DK28&lt;0,DL28&gt;0),"LP",IF(AND(DK28&gt;0,DL28&lt;0),"PL",IF(OR(DK28&lt;0,DL28&lt;0),"Loss",IF(ISERROR((+DL28/DK28-1)*100),"NA",(+DL28/DK28-1)*100))))</f>
        <v>16.369239704708917</v>
      </c>
      <c r="DM29" s="85"/>
      <c r="DN29" s="86">
        <f t="shared" ref="DN29" si="332">IF(AND(DM28&lt;0,DN28&gt;0),"LP",IF(AND(DM28&gt;0,DN28&lt;0),"PL",IF(OR(DM28&lt;0,DN28&lt;0),"Loss",IF(ISERROR((+DN28/DM28-1)*100),"NA",(+DN28/DM28-1)*100))))</f>
        <v>-4.292678618401613</v>
      </c>
      <c r="DO29" s="86">
        <f t="shared" ref="DO29" si="333">IF(AND(DN28&lt;0,DO28&gt;0),"LP",IF(AND(DN28&gt;0,DO28&lt;0),"PL",IF(OR(DN28&lt;0,DO28&lt;0),"Loss",IF(ISERROR((+DO28/DN28-1)*100),"NA",(+DO28/DN28-1)*100))))</f>
        <v>-1.3908839224812786</v>
      </c>
      <c r="DP29" s="86">
        <f t="shared" ref="DP29" si="334">IF(AND(DO28&lt;0,DP28&gt;0),"LP",IF(AND(DO28&gt;0,DP28&lt;0),"PL",IF(OR(DO28&lt;0,DP28&lt;0),"Loss",IF(ISERROR((+DP28/DO28-1)*100),"NA",(+DP28/DO28-1)*100))))</f>
        <v>5.5522890909353695</v>
      </c>
      <c r="DQ29" s="86">
        <f t="shared" ref="DQ29" si="335">IF(AND(DP28&lt;0,DQ28&gt;0),"LP",IF(AND(DP28&gt;0,DQ28&lt;0),"PL",IF(OR(DP28&lt;0,DQ28&lt;0),"Loss",IF(ISERROR((+DQ28/DP28-1)*100),"NA",(+DQ28/DP28-1)*100))))</f>
        <v>31.325658694860927</v>
      </c>
      <c r="DR29" s="87">
        <f t="shared" ref="DR29" si="336">IF(AND(DQ28&lt;0,DR28&gt;0),"LP",IF(AND(DQ28&gt;0,DR28&lt;0),"PL",IF(OR(DQ28&lt;0,DR28&lt;0),"Loss",IF(ISERROR((+DR28/DQ28-1)*100),"NA",(+DR28/DQ28-1)*100))))</f>
        <v>20.716265713424598</v>
      </c>
      <c r="DS29" s="85"/>
      <c r="DT29" s="86">
        <f t="shared" ref="DT29" si="337">IF(AND(DS28&lt;0,DT28&gt;0),"LP",IF(AND(DS28&gt;0,DT28&lt;0),"PL",IF(OR(DS28&lt;0,DT28&lt;0),"Loss",IF(ISERROR((+DT28/DS28-1)*100),"NA",(+DT28/DS28-1)*100))))</f>
        <v>44.527631115446887</v>
      </c>
      <c r="DU29" s="86">
        <f t="shared" ref="DU29" si="338">IF(AND(DT28&lt;0,DU28&gt;0),"LP",IF(AND(DT28&gt;0,DU28&lt;0),"PL",IF(OR(DT28&lt;0,DU28&lt;0),"Loss",IF(ISERROR((+DU28/DT28-1)*100),"NA",(+DU28/DT28-1)*100))))</f>
        <v>-14.120801239591952</v>
      </c>
      <c r="DV29" s="86">
        <f t="shared" ref="DV29" si="339">IF(AND(DU28&lt;0,DV28&gt;0),"LP",IF(AND(DU28&gt;0,DV28&lt;0),"PL",IF(OR(DU28&lt;0,DV28&lt;0),"Loss",IF(ISERROR((+DV28/DU28-1)*100),"NA",(+DV28/DU28-1)*100))))</f>
        <v>6.9763637716878435</v>
      </c>
      <c r="DW29" s="86">
        <f t="shared" ref="DW29" si="340">IF(AND(DV28&lt;0,DW28&gt;0),"LP",IF(AND(DV28&gt;0,DW28&lt;0),"PL",IF(OR(DV28&lt;0,DW28&lt;0),"Loss",IF(ISERROR((+DW28/DV28-1)*100),"NA",(+DW28/DV28-1)*100))))</f>
        <v>8.9482412034365577</v>
      </c>
      <c r="DX29" s="87">
        <f t="shared" ref="DX29" si="341">IF(AND(DW28&lt;0,DX28&gt;0),"LP",IF(AND(DW28&gt;0,DX28&lt;0),"PL",IF(OR(DW28&lt;0,DX28&lt;0),"Loss",IF(ISERROR((+DX28/DW28-1)*100),"NA",(+DX28/DW28-1)*100))))</f>
        <v>51.94448671205285</v>
      </c>
      <c r="DY29" s="85"/>
      <c r="DZ29" s="86">
        <f t="shared" ref="DZ29" si="342">IF(AND(DY28&lt;0,DZ28&gt;0),"LP",IF(AND(DY28&gt;0,DZ28&lt;0),"PL",IF(OR(DY28&lt;0,DZ28&lt;0),"Loss",IF(ISERROR((+DZ28/DY28-1)*100),"NA",(+DZ28/DY28-1)*100))))</f>
        <v>15.822387121869518</v>
      </c>
      <c r="EA29" s="86">
        <f t="shared" ref="EA29" si="343">IF(AND(DZ28&lt;0,EA28&gt;0),"LP",IF(AND(DZ28&gt;0,EA28&lt;0),"PL",IF(OR(DZ28&lt;0,EA28&lt;0),"Loss",IF(ISERROR((+EA28/DZ28-1)*100),"NA",(+EA28/DZ28-1)*100))))</f>
        <v>28.878297036864286</v>
      </c>
      <c r="EB29" s="86">
        <f t="shared" ref="EB29" si="344">IF(AND(EA28&lt;0,EB28&gt;0),"LP",IF(AND(EA28&gt;0,EB28&lt;0),"PL",IF(OR(EA28&lt;0,EB28&lt;0),"Loss",IF(ISERROR((+EB28/EA28-1)*100),"NA",(+EB28/EA28-1)*100))))</f>
        <v>34.518667000752522</v>
      </c>
      <c r="EC29" s="86">
        <f t="shared" ref="EC29" si="345">IF(AND(EB28&lt;0,EC28&gt;0),"LP",IF(AND(EB28&gt;0,EC28&lt;0),"PL",IF(OR(EB28&lt;0,EC28&lt;0),"Loss",IF(ISERROR((+EC28/EB28-1)*100),"NA",(+EC28/EB28-1)*100))))</f>
        <v>29.646346337247298</v>
      </c>
      <c r="ED29" s="87">
        <f t="shared" ref="ED29" si="346">IF(AND(EC28&lt;0,ED28&gt;0),"LP",IF(AND(EC28&gt;0,ED28&lt;0),"PL",IF(OR(EC28&lt;0,ED28&lt;0),"Loss",IF(ISERROR((+ED28/EC28-1)*100),"NA",(+ED28/EC28-1)*100))))</f>
        <v>35.15381320147177</v>
      </c>
      <c r="EE29" s="85"/>
      <c r="EF29" s="86">
        <f t="shared" ref="EF29" si="347">IF(AND(EE28&lt;0,EF28&gt;0),"LP",IF(AND(EE28&gt;0,EF28&lt;0),"PL",IF(OR(EE28&lt;0,EF28&lt;0),"Loss",IF(ISERROR((+EF28/EE28-1)*100),"NA",(+EF28/EE28-1)*100))))</f>
        <v>17.732221450081063</v>
      </c>
      <c r="EG29" s="86">
        <f t="shared" ref="EG29" si="348">IF(AND(EF28&lt;0,EG28&gt;0),"LP",IF(AND(EF28&gt;0,EG28&lt;0),"PL",IF(OR(EF28&lt;0,EG28&lt;0),"Loss",IF(ISERROR((+EG28/EF28-1)*100),"NA",(+EG28/EF28-1)*100))))</f>
        <v>9.7884899163797279</v>
      </c>
      <c r="EH29" s="86">
        <f t="shared" ref="EH29" si="349">IF(AND(EG28&lt;0,EH28&gt;0),"LP",IF(AND(EG28&gt;0,EH28&lt;0),"PL",IF(OR(EG28&lt;0,EH28&lt;0),"Loss",IF(ISERROR((+EH28/EG28-1)*100),"NA",(+EH28/EG28-1)*100))))</f>
        <v>-50.582437275985662</v>
      </c>
      <c r="EI29" s="86">
        <f t="shared" ref="EI29" si="350">IF(AND(EH28&lt;0,EI28&gt;0),"LP",IF(AND(EH28&gt;0,EI28&lt;0),"PL",IF(OR(EH28&lt;0,EI28&lt;0),"Loss",IF(ISERROR((+EI28/EH28-1)*100),"NA",(+EI28/EH28-1)*100))))</f>
        <v>40.262887760652632</v>
      </c>
      <c r="EJ29" s="87">
        <f t="shared" ref="EJ29" si="351">IF(AND(EI28&lt;0,EJ28&gt;0),"LP",IF(AND(EI28&gt;0,EJ28&lt;0),"PL",IF(OR(EI28&lt;0,EJ28&lt;0),"Loss",IF(ISERROR((+EJ28/EI28-1)*100),"NA",(+EJ28/EI28-1)*100))))</f>
        <v>19.285809635745576</v>
      </c>
      <c r="EK29" s="85"/>
      <c r="EL29" s="86" t="str">
        <f t="shared" ref="EL29" si="352">IF(AND(EK28&lt;0,EL28&gt;0),"LP",IF(AND(EK28&gt;0,EL28&lt;0),"PL",IF(OR(EK28&lt;0,EL28&lt;0),"Loss",IF(ISERROR((+EL28/EK28-1)*100),"NA",(+EL28/EK28-1)*100))))</f>
        <v>Loss</v>
      </c>
      <c r="EM29" s="86" t="str">
        <f t="shared" ref="EM29" si="353">IF(AND(EL28&lt;0,EM28&gt;0),"LP",IF(AND(EL28&gt;0,EM28&lt;0),"PL",IF(OR(EL28&lt;0,EM28&lt;0),"Loss",IF(ISERROR((+EM28/EL28-1)*100),"NA",(+EM28/EL28-1)*100))))</f>
        <v>Loss</v>
      </c>
      <c r="EN29" s="86" t="str">
        <f t="shared" ref="EN29" si="354">IF(AND(EM28&lt;0,EN28&gt;0),"LP",IF(AND(EM28&gt;0,EN28&lt;0),"PL",IF(OR(EM28&lt;0,EN28&lt;0),"Loss",IF(ISERROR((+EN28/EM28-1)*100),"NA",(+EN28/EM28-1)*100))))</f>
        <v>LP</v>
      </c>
      <c r="EO29" s="86">
        <f t="shared" ref="EO29" si="355">IF(AND(EN28&lt;0,EO28&gt;0),"LP",IF(AND(EN28&gt;0,EO28&lt;0),"PL",IF(OR(EN28&lt;0,EO28&lt;0),"Loss",IF(ISERROR((+EO28/EN28-1)*100),"NA",(+EO28/EN28-1)*100))))</f>
        <v>1584.9371465720435</v>
      </c>
      <c r="EP29" s="87">
        <f t="shared" ref="EP29" si="356">IF(AND(EO28&lt;0,EP28&gt;0),"LP",IF(AND(EO28&gt;0,EP28&lt;0),"PL",IF(OR(EO28&lt;0,EP28&lt;0),"Loss",IF(ISERROR((+EP28/EO28-1)*100),"NA",(+EP28/EO28-1)*100))))</f>
        <v>362.65158195085877</v>
      </c>
      <c r="EQ29" s="85"/>
      <c r="ER29" s="86">
        <f t="shared" ref="ER29" ca="1" si="357">IF(AND(EQ28&lt;0,ER28&gt;0),"LP",IF(AND(EQ28&gt;0,ER28&lt;0),"PL",IF(OR(EQ28&lt;0,ER28&lt;0),"Loss",IF(ISERROR((+ER28/EQ28-1)*100),"NA",(+ER28/EQ28-1)*100))))</f>
        <v>17.508280508968575</v>
      </c>
      <c r="ES29" s="86">
        <f t="shared" ref="ES29" ca="1" si="358">IF(AND(ER28&lt;0,ES28&gt;0),"LP",IF(AND(ER28&gt;0,ES28&lt;0),"PL",IF(OR(ER28&lt;0,ES28&lt;0),"Loss",IF(ISERROR((+ES28/ER28-1)*100),"NA",(+ES28/ER28-1)*100))))</f>
        <v>67.380136895280557</v>
      </c>
      <c r="ET29" s="86">
        <f t="shared" ref="ET29" ca="1" si="359">IF(AND(ES28&lt;0,ET28&gt;0),"LP",IF(AND(ES28&gt;0,ET28&lt;0),"PL",IF(OR(ES28&lt;0,ET28&lt;0),"Loss",IF(ISERROR((+ET28/ES28-1)*100),"NA",(+ET28/ES28-1)*100))))</f>
        <v>29.283471403189388</v>
      </c>
      <c r="EU29" s="86">
        <f t="shared" ref="EU29" ca="1" si="360">IF(AND(ET28&lt;0,EU28&gt;0),"LP",IF(AND(ET28&gt;0,EU28&lt;0),"PL",IF(OR(ET28&lt;0,EU28&lt;0),"Loss",IF(ISERROR((+EU28/ET28-1)*100),"NA",(+EU28/ET28-1)*100))))</f>
        <v>20.305248729497173</v>
      </c>
      <c r="EV29" s="87">
        <f t="shared" ref="EV29" ca="1" si="361">IF(AND(EU28&lt;0,EV28&gt;0),"LP",IF(AND(EU28&gt;0,EV28&lt;0),"PL",IF(OR(EU28&lt;0,EV28&lt;0),"Loss",IF(ISERROR((+EV28/EU28-1)*100),"NA",(+EV28/EU28-1)*100))))</f>
        <v>26.688571781129909</v>
      </c>
    </row>
    <row r="30" spans="2:152" s="15" customFormat="1">
      <c r="B30" s="28" t="s">
        <v>15</v>
      </c>
      <c r="C30" s="83">
        <v>5759.3999999999915</v>
      </c>
      <c r="D30" s="84">
        <v>8362.9000000000196</v>
      </c>
      <c r="E30" s="84">
        <v>8832.2000000000298</v>
      </c>
      <c r="F30" s="84">
        <v>10162.399999999983</v>
      </c>
      <c r="G30" s="84">
        <v>12109.86465538005</v>
      </c>
      <c r="H30" s="72">
        <v>17297.843007501313</v>
      </c>
      <c r="I30" s="83">
        <v>-190.2999999999995</v>
      </c>
      <c r="J30" s="84">
        <v>1648.5</v>
      </c>
      <c r="K30" s="84">
        <v>1369.5000000000005</v>
      </c>
      <c r="L30" s="84">
        <v>3042.9999999999986</v>
      </c>
      <c r="M30" s="84">
        <v>11845.14049883681</v>
      </c>
      <c r="N30" s="72">
        <v>13656.28914884657</v>
      </c>
      <c r="O30" s="83">
        <v>7275</v>
      </c>
      <c r="P30" s="84">
        <v>9833</v>
      </c>
      <c r="Q30" s="84">
        <v>10297.299999999999</v>
      </c>
      <c r="R30" s="84">
        <v>11099.7</v>
      </c>
      <c r="S30" s="84">
        <v>12299.542018606115</v>
      </c>
      <c r="T30" s="72">
        <v>13849.527931319986</v>
      </c>
      <c r="U30" s="83">
        <v>2278.3999999999996</v>
      </c>
      <c r="V30" s="84">
        <v>2860.170000000001</v>
      </c>
      <c r="W30" s="84">
        <v>3702.1200000000008</v>
      </c>
      <c r="X30" s="84">
        <v>4481.2439999999997</v>
      </c>
      <c r="Y30" s="84">
        <v>5429.6486813692354</v>
      </c>
      <c r="Z30" s="72">
        <v>6747.8080264617438</v>
      </c>
      <c r="AA30" s="83">
        <v>18112.199999999986</v>
      </c>
      <c r="AB30" s="84">
        <v>19772.100000000006</v>
      </c>
      <c r="AC30" s="84">
        <v>27442.099999999977</v>
      </c>
      <c r="AD30" s="84">
        <v>21701.9</v>
      </c>
      <c r="AE30" s="84">
        <v>21684.344607530489</v>
      </c>
      <c r="AF30" s="72">
        <v>27265.887341484191</v>
      </c>
      <c r="AG30" s="83">
        <v>-19.320000000000043</v>
      </c>
      <c r="AH30" s="84">
        <v>204.1600000000002</v>
      </c>
      <c r="AI30" s="84">
        <v>954.24999999999977</v>
      </c>
      <c r="AJ30" s="84">
        <v>902.17999999999847</v>
      </c>
      <c r="AK30" s="84">
        <v>1125.2076016778219</v>
      </c>
      <c r="AL30" s="72">
        <v>1530.8651302524004</v>
      </c>
      <c r="AM30" s="83">
        <v>3765</v>
      </c>
      <c r="AN30" s="84">
        <v>3247</v>
      </c>
      <c r="AO30" s="84">
        <v>2973</v>
      </c>
      <c r="AP30" s="84">
        <v>3815</v>
      </c>
      <c r="AQ30" s="84">
        <v>4702.4284972176974</v>
      </c>
      <c r="AR30" s="72">
        <v>5804.0141037999974</v>
      </c>
      <c r="AS30" s="83">
        <v>4097.6999999999971</v>
      </c>
      <c r="AT30" s="84">
        <v>4920.6999999999916</v>
      </c>
      <c r="AU30" s="84">
        <v>3373.1999999999798</v>
      </c>
      <c r="AV30" s="84">
        <v>4871.6000000000295</v>
      </c>
      <c r="AW30" s="84">
        <v>6902.8293606632815</v>
      </c>
      <c r="AX30" s="72">
        <v>8593.4027673190176</v>
      </c>
      <c r="AY30" s="83">
        <v>967</v>
      </c>
      <c r="AZ30" s="84">
        <v>1943.6</v>
      </c>
      <c r="BA30" s="84">
        <v>2620.7000000000003</v>
      </c>
      <c r="BB30" s="84">
        <v>2929.4</v>
      </c>
      <c r="BC30" s="84">
        <v>3843.0761572239994</v>
      </c>
      <c r="BD30" s="72">
        <v>5059.9266313398321</v>
      </c>
      <c r="BE30" s="83">
        <v>-7713.9000000000005</v>
      </c>
      <c r="BF30" s="84">
        <v>-13</v>
      </c>
      <c r="BG30" s="84">
        <v>13884.999999999998</v>
      </c>
      <c r="BH30" s="84">
        <v>17028.100000000006</v>
      </c>
      <c r="BI30" s="84">
        <v>20614.505746724288</v>
      </c>
      <c r="BJ30" s="72">
        <v>25620.118018092027</v>
      </c>
      <c r="BK30" s="83">
        <v>3121</v>
      </c>
      <c r="BL30" s="84">
        <v>2959</v>
      </c>
      <c r="BM30" s="84">
        <v>2366</v>
      </c>
      <c r="BN30" s="84">
        <v>2945</v>
      </c>
      <c r="BO30" s="84">
        <v>4201.0861232103116</v>
      </c>
      <c r="BP30" s="72">
        <v>5023.1048027236648</v>
      </c>
      <c r="BQ30" s="83">
        <v>2393.3799999999997</v>
      </c>
      <c r="BR30" s="84">
        <v>4151.1899999999978</v>
      </c>
      <c r="BS30" s="84">
        <v>7394.7400000000034</v>
      </c>
      <c r="BT30" s="84">
        <v>8876.8099999999977</v>
      </c>
      <c r="BU30" s="84">
        <v>10108.117842234255</v>
      </c>
      <c r="BV30" s="72">
        <v>12113.24064566991</v>
      </c>
      <c r="BW30" s="83">
        <v>-47241.410000000025</v>
      </c>
      <c r="BX30" s="84">
        <v>-45375.51999999996</v>
      </c>
      <c r="BY30" s="84">
        <v>13835.799999999894</v>
      </c>
      <c r="BZ30" s="84">
        <v>98870.220000000059</v>
      </c>
      <c r="CA30" s="84">
        <v>110255.19695926568</v>
      </c>
      <c r="CB30" s="72">
        <v>122441.18833761245</v>
      </c>
      <c r="CC30" s="83">
        <v>4021.5000000000009</v>
      </c>
      <c r="CD30" s="84">
        <v>4953.3000000000011</v>
      </c>
      <c r="CE30" s="84">
        <v>4591.5000000000055</v>
      </c>
      <c r="CF30" s="84">
        <v>5516.9999999999873</v>
      </c>
      <c r="CG30" s="84">
        <v>6148.1858739014096</v>
      </c>
      <c r="CH30" s="72">
        <v>7626.4404323134386</v>
      </c>
      <c r="CI30" s="83">
        <v>-462.83699999999976</v>
      </c>
      <c r="CJ30" s="84">
        <v>295.65299999999979</v>
      </c>
      <c r="CK30" s="84">
        <v>3557.4950000000003</v>
      </c>
      <c r="CL30" s="84">
        <v>4054.4829999999997</v>
      </c>
      <c r="CM30" s="84">
        <v>4989.0851203903894</v>
      </c>
      <c r="CN30" s="72">
        <v>6567.4169383963108</v>
      </c>
      <c r="CO30" s="83">
        <v>1630.7000000000003</v>
      </c>
      <c r="CP30" s="84">
        <v>1394.5000000000007</v>
      </c>
      <c r="CQ30" s="84">
        <v>1281.0000000000005</v>
      </c>
      <c r="CR30" s="84">
        <v>283.79999999999967</v>
      </c>
      <c r="CS30" s="84">
        <v>5674.2796357455154</v>
      </c>
      <c r="CT30" s="72">
        <v>7869.2767337505729</v>
      </c>
      <c r="CU30" s="83">
        <v>705.1</v>
      </c>
      <c r="CV30" s="84">
        <v>801.15999999999974</v>
      </c>
      <c r="CW30" s="84">
        <v>1353.0299999999995</v>
      </c>
      <c r="CX30" s="84">
        <v>895.38999999999953</v>
      </c>
      <c r="CY30" s="84">
        <v>1339.5561488000017</v>
      </c>
      <c r="CZ30" s="72">
        <v>2151.4564995719029</v>
      </c>
      <c r="DA30" s="83">
        <v>-19458</v>
      </c>
      <c r="DB30" s="84">
        <v>-25743</v>
      </c>
      <c r="DC30" s="84">
        <v>-21168</v>
      </c>
      <c r="DD30" s="84">
        <v>-16430</v>
      </c>
      <c r="DE30" s="84">
        <v>-26879.329925000009</v>
      </c>
      <c r="DF30" s="72">
        <v>-16479.593033080011</v>
      </c>
      <c r="DG30" s="83">
        <v>3491.3100000000109</v>
      </c>
      <c r="DH30" s="84">
        <v>4397.1799999999948</v>
      </c>
      <c r="DI30" s="84">
        <v>3111.6000000000104</v>
      </c>
      <c r="DJ30" s="84">
        <v>4104.0200000000204</v>
      </c>
      <c r="DK30" s="84">
        <v>5240.3757133224881</v>
      </c>
      <c r="DL30" s="72">
        <v>6185.9287480867388</v>
      </c>
      <c r="DM30" s="83">
        <v>4077.8699999999981</v>
      </c>
      <c r="DN30" s="84">
        <v>3869.0899999999911</v>
      </c>
      <c r="DO30" s="84">
        <v>3568.4599999999891</v>
      </c>
      <c r="DP30" s="84">
        <v>3524.9000000000078</v>
      </c>
      <c r="DQ30" s="84">
        <v>4951.3551027437043</v>
      </c>
      <c r="DR30" s="72">
        <v>6190.4070916118053</v>
      </c>
      <c r="DS30" s="83">
        <v>648.01700000000278</v>
      </c>
      <c r="DT30" s="84">
        <v>1015.8280000000032</v>
      </c>
      <c r="DU30" s="84">
        <v>791.08300000000645</v>
      </c>
      <c r="DV30" s="84">
        <v>782.69900000001246</v>
      </c>
      <c r="DW30" s="84">
        <v>963.89287875001025</v>
      </c>
      <c r="DX30" s="72">
        <v>1725.1981153000088</v>
      </c>
      <c r="DY30" s="83">
        <v>518.42000000000007</v>
      </c>
      <c r="DZ30" s="84">
        <v>609.18000000000029</v>
      </c>
      <c r="EA30" s="84">
        <v>627.34999999999638</v>
      </c>
      <c r="EB30" s="84">
        <v>802.56000000000347</v>
      </c>
      <c r="EC30" s="84">
        <v>1115.3416979000031</v>
      </c>
      <c r="ED30" s="72">
        <v>1579.0384118849947</v>
      </c>
      <c r="EE30" s="83">
        <v>64610</v>
      </c>
      <c r="EF30" s="84">
        <v>78060</v>
      </c>
      <c r="EG30" s="84">
        <v>86130</v>
      </c>
      <c r="EH30" s="84">
        <v>27520</v>
      </c>
      <c r="EI30" s="84">
        <v>47862.98259999993</v>
      </c>
      <c r="EJ30" s="72">
        <v>61164.117288000038</v>
      </c>
      <c r="EK30" s="83">
        <v>-6049.1100000000006</v>
      </c>
      <c r="EL30" s="84">
        <v>-20011</v>
      </c>
      <c r="EM30" s="84">
        <v>-16482</v>
      </c>
      <c r="EN30" s="84">
        <v>-4840</v>
      </c>
      <c r="EO30" s="84">
        <v>-1608.5998366908898</v>
      </c>
      <c r="EP30" s="72">
        <v>25846.955968263195</v>
      </c>
      <c r="EQ30" s="83">
        <f t="shared" ref="EQ30:EV32" ca="1" si="362">SUMIF($B$8:$EP$59,EQ$8,$B30:$EP30)</f>
        <v>46337.119999999959</v>
      </c>
      <c r="ER30" s="84">
        <f t="shared" ca="1" si="362"/>
        <v>64155.69100000005</v>
      </c>
      <c r="ES30" s="84">
        <f t="shared" ca="1" si="362"/>
        <v>166407.4279999999</v>
      </c>
      <c r="ET30" s="84">
        <f t="shared" ca="1" si="362"/>
        <v>216941.4060000001</v>
      </c>
      <c r="EU30" s="84">
        <f t="shared" ca="1" si="362"/>
        <v>274918.1137598026</v>
      </c>
      <c r="EV30" s="72">
        <f t="shared" ca="1" si="362"/>
        <v>375429.85908652213</v>
      </c>
    </row>
    <row r="31" spans="2:152" s="15" customFormat="1">
      <c r="B31" s="28" t="s">
        <v>4</v>
      </c>
      <c r="C31" s="83">
        <v>5457.8999999999915</v>
      </c>
      <c r="D31" s="84">
        <v>8323.2000000000189</v>
      </c>
      <c r="E31" s="84">
        <v>8633.1000000000295</v>
      </c>
      <c r="F31" s="84">
        <v>9777.1999999999844</v>
      </c>
      <c r="G31" s="84">
        <v>12137.63465538005</v>
      </c>
      <c r="H31" s="72">
        <v>18140.20031712321</v>
      </c>
      <c r="I31" s="83">
        <v>1239.5000000000005</v>
      </c>
      <c r="J31" s="84">
        <v>2630.8</v>
      </c>
      <c r="K31" s="84">
        <v>2478.8000000000002</v>
      </c>
      <c r="L31" s="84">
        <v>5170.6999999999989</v>
      </c>
      <c r="M31" s="84">
        <v>14156.478098836811</v>
      </c>
      <c r="N31" s="72">
        <v>15945.519228167042</v>
      </c>
      <c r="O31" s="83">
        <v>7853</v>
      </c>
      <c r="P31" s="84">
        <v>10293</v>
      </c>
      <c r="Q31" s="84">
        <v>10927.6</v>
      </c>
      <c r="R31" s="84">
        <v>11811.000000000002</v>
      </c>
      <c r="S31" s="84">
        <v>13012.338418606114</v>
      </c>
      <c r="T31" s="72">
        <v>14566.33196063562</v>
      </c>
      <c r="U31" s="83">
        <v>2356.9299999999994</v>
      </c>
      <c r="V31" s="84">
        <v>2991.0000000000009</v>
      </c>
      <c r="W31" s="84">
        <v>3851.9600000000009</v>
      </c>
      <c r="X31" s="84">
        <v>4754.7349999999997</v>
      </c>
      <c r="Y31" s="84">
        <v>5729.1356813692355</v>
      </c>
      <c r="Z31" s="72">
        <v>7168.7029799500051</v>
      </c>
      <c r="AA31" s="83">
        <v>17806.099999999984</v>
      </c>
      <c r="AB31" s="84">
        <v>20460.100000000006</v>
      </c>
      <c r="AC31" s="84">
        <v>27253.299999999977</v>
      </c>
      <c r="AD31" s="84">
        <v>22149.8</v>
      </c>
      <c r="AE31" s="84">
        <v>22668.464607530488</v>
      </c>
      <c r="AF31" s="72">
        <v>28766.70534148419</v>
      </c>
      <c r="AG31" s="83">
        <v>-2.0100000000000406</v>
      </c>
      <c r="AH31" s="84">
        <v>204.76000000000019</v>
      </c>
      <c r="AI31" s="84">
        <v>974.3499999999998</v>
      </c>
      <c r="AJ31" s="84">
        <v>923.71999999999844</v>
      </c>
      <c r="AK31" s="84">
        <v>1186.7394711107722</v>
      </c>
      <c r="AL31" s="72">
        <v>1623.6689077697376</v>
      </c>
      <c r="AM31" s="83">
        <v>3320</v>
      </c>
      <c r="AN31" s="84">
        <v>2964</v>
      </c>
      <c r="AO31" s="84">
        <v>2709</v>
      </c>
      <c r="AP31" s="84">
        <v>2648</v>
      </c>
      <c r="AQ31" s="84">
        <v>4117.9416972176969</v>
      </c>
      <c r="AR31" s="72">
        <v>5911.9532459999973</v>
      </c>
      <c r="AS31" s="83">
        <v>4028.5999999999972</v>
      </c>
      <c r="AT31" s="84">
        <v>4913.5999999999913</v>
      </c>
      <c r="AU31" s="84">
        <v>3456.99999999998</v>
      </c>
      <c r="AV31" s="84">
        <v>4206.1000000000295</v>
      </c>
      <c r="AW31" s="84">
        <v>6242.9570143592782</v>
      </c>
      <c r="AX31" s="72">
        <v>8186.6440159811145</v>
      </c>
      <c r="AY31" s="83">
        <v>709</v>
      </c>
      <c r="AZ31" s="84">
        <v>1646.4000000000037</v>
      </c>
      <c r="BA31" s="84">
        <v>2275.9000000000005</v>
      </c>
      <c r="BB31" s="84">
        <v>2741.4999999999964</v>
      </c>
      <c r="BC31" s="84">
        <v>3511.5565572239993</v>
      </c>
      <c r="BD31" s="72">
        <v>4780.2122313398322</v>
      </c>
      <c r="BE31" s="83">
        <v>-8495.4</v>
      </c>
      <c r="BF31" s="84">
        <v>-2581.8000000000006</v>
      </c>
      <c r="BG31" s="84">
        <v>12946.399999999998</v>
      </c>
      <c r="BH31" s="84">
        <v>16655.100000000006</v>
      </c>
      <c r="BI31" s="84">
        <v>20364.332966963866</v>
      </c>
      <c r="BJ31" s="72">
        <v>25611.460563616016</v>
      </c>
      <c r="BK31" s="83">
        <v>3811</v>
      </c>
      <c r="BL31" s="84">
        <v>4027</v>
      </c>
      <c r="BM31" s="84">
        <v>3935.9</v>
      </c>
      <c r="BN31" s="84">
        <v>4944</v>
      </c>
      <c r="BO31" s="84">
        <v>6033.6767045671604</v>
      </c>
      <c r="BP31" s="72">
        <v>7055.69431141929</v>
      </c>
      <c r="BQ31" s="83">
        <v>3524.3299999999995</v>
      </c>
      <c r="BR31" s="84">
        <v>5804.0399999999972</v>
      </c>
      <c r="BS31" s="84">
        <v>9106.7900000000027</v>
      </c>
      <c r="BT31" s="84">
        <v>11305.509999999997</v>
      </c>
      <c r="BU31" s="84">
        <v>12950.015222684762</v>
      </c>
      <c r="BV31" s="72">
        <v>15388.886797927409</v>
      </c>
      <c r="BW31" s="83">
        <v>-58297.92000000002</v>
      </c>
      <c r="BX31" s="84">
        <v>-61710.249999999956</v>
      </c>
      <c r="BY31" s="84">
        <v>-3167.1600000001054</v>
      </c>
      <c r="BZ31" s="84">
        <v>80432.410000000062</v>
      </c>
      <c r="CA31" s="84">
        <v>94880.03688188066</v>
      </c>
      <c r="CB31" s="72">
        <v>105233.6451752271</v>
      </c>
      <c r="CC31" s="83">
        <v>3914.4000000000005</v>
      </c>
      <c r="CD31" s="84">
        <v>4826.0000000000018</v>
      </c>
      <c r="CE31" s="84">
        <v>4368.3000000000065</v>
      </c>
      <c r="CF31" s="84">
        <v>5305.7999999999865</v>
      </c>
      <c r="CG31" s="84">
        <v>5963.5073739014097</v>
      </c>
      <c r="CH31" s="72">
        <v>7443.6734323134388</v>
      </c>
      <c r="CI31" s="83">
        <v>-2147.4889999999991</v>
      </c>
      <c r="CJ31" s="84">
        <v>-1456.3290000000002</v>
      </c>
      <c r="CK31" s="84">
        <v>1773.6640000000004</v>
      </c>
      <c r="CL31" s="84">
        <v>2151.3449999999998</v>
      </c>
      <c r="CM31" s="84">
        <v>3156.1884660814931</v>
      </c>
      <c r="CN31" s="72">
        <v>5145.5735653632019</v>
      </c>
      <c r="CO31" s="83">
        <v>2666.6000000000004</v>
      </c>
      <c r="CP31" s="84">
        <v>1852.700000000001</v>
      </c>
      <c r="CQ31" s="84">
        <v>1955.5000000000005</v>
      </c>
      <c r="CR31" s="84">
        <v>1034.9999999999995</v>
      </c>
      <c r="CS31" s="84">
        <v>6492.3801157455155</v>
      </c>
      <c r="CT31" s="72">
        <v>8777.2105033505723</v>
      </c>
      <c r="CU31" s="83">
        <v>648.20000000000005</v>
      </c>
      <c r="CV31" s="84">
        <v>822.1999999999997</v>
      </c>
      <c r="CW31" s="84">
        <v>1402.1799999999994</v>
      </c>
      <c r="CX31" s="84">
        <v>730.36999999999944</v>
      </c>
      <c r="CY31" s="84">
        <v>1222.9361488000015</v>
      </c>
      <c r="CZ31" s="72">
        <v>2140.0020515019032</v>
      </c>
      <c r="DA31" s="83">
        <v>-15962</v>
      </c>
      <c r="DB31" s="84">
        <v>-23368</v>
      </c>
      <c r="DC31" s="84">
        <v>-17304</v>
      </c>
      <c r="DD31" s="84">
        <v>-11200</v>
      </c>
      <c r="DE31" s="84">
        <v>-20329.829925000009</v>
      </c>
      <c r="DF31" s="72">
        <v>-8278.3180330800096</v>
      </c>
      <c r="DG31" s="83">
        <v>1441.5700000000111</v>
      </c>
      <c r="DH31" s="84">
        <v>3803.4699999999948</v>
      </c>
      <c r="DI31" s="84">
        <v>2843.9200000000101</v>
      </c>
      <c r="DJ31" s="84">
        <v>2953.9100000000203</v>
      </c>
      <c r="DK31" s="84">
        <v>4715.7789194068628</v>
      </c>
      <c r="DL31" s="72">
        <v>5591.1279069245511</v>
      </c>
      <c r="DM31" s="83">
        <v>3084.8499999999985</v>
      </c>
      <c r="DN31" s="84">
        <v>3035.2099999999909</v>
      </c>
      <c r="DO31" s="84">
        <v>2746.9699999999893</v>
      </c>
      <c r="DP31" s="84">
        <v>2469.9800000000077</v>
      </c>
      <c r="DQ31" s="84">
        <v>4400.3337027437046</v>
      </c>
      <c r="DR31" s="72">
        <v>5744.3856916118057</v>
      </c>
      <c r="DS31" s="83">
        <v>885.36200000000281</v>
      </c>
      <c r="DT31" s="84">
        <v>423.4320000000032</v>
      </c>
      <c r="DU31" s="84">
        <v>1150.3420000000065</v>
      </c>
      <c r="DV31" s="84">
        <v>1175.9770000000124</v>
      </c>
      <c r="DW31" s="84">
        <v>1464.3928787500104</v>
      </c>
      <c r="DX31" s="72">
        <v>2245.1981153000088</v>
      </c>
      <c r="DY31" s="83">
        <v>551.62000000000012</v>
      </c>
      <c r="DZ31" s="84">
        <v>701.68000000000029</v>
      </c>
      <c r="EA31" s="84">
        <v>541.91999999999643</v>
      </c>
      <c r="EB31" s="84">
        <v>845.83000000000345</v>
      </c>
      <c r="EC31" s="84">
        <v>1234.9851247000031</v>
      </c>
      <c r="ED31" s="72">
        <v>1713.4246597049948</v>
      </c>
      <c r="EE31" s="83">
        <v>41390</v>
      </c>
      <c r="EF31" s="84">
        <v>48320</v>
      </c>
      <c r="EG31" s="84">
        <v>49930</v>
      </c>
      <c r="EH31" s="84">
        <v>-18450</v>
      </c>
      <c r="EI31" s="84">
        <v>16916.936493675101</v>
      </c>
      <c r="EJ31" s="72">
        <v>34459.609344000033</v>
      </c>
      <c r="EK31" s="83">
        <v>-4903.5800000000008</v>
      </c>
      <c r="EL31" s="84">
        <v>-15182</v>
      </c>
      <c r="EM31" s="84">
        <v>-10154</v>
      </c>
      <c r="EN31" s="84">
        <v>2910</v>
      </c>
      <c r="EO31" s="84">
        <v>7376.9433110562059</v>
      </c>
      <c r="EP31" s="72">
        <v>34846.955968263195</v>
      </c>
      <c r="EQ31" s="83">
        <f t="shared" ca="1" si="362"/>
        <v>14880.562999999969</v>
      </c>
      <c r="ER31" s="84">
        <f t="shared" ca="1" si="362"/>
        <v>23744.21300000004</v>
      </c>
      <c r="ES31" s="84">
        <f t="shared" ca="1" si="362"/>
        <v>124637.73599999989</v>
      </c>
      <c r="ET31" s="84">
        <f t="shared" ca="1" si="362"/>
        <v>167447.98700000014</v>
      </c>
      <c r="EU31" s="84">
        <f t="shared" ca="1" si="362"/>
        <v>249605.86058759119</v>
      </c>
      <c r="EV31" s="72">
        <f t="shared" ca="1" si="362"/>
        <v>358208.46828189428</v>
      </c>
    </row>
    <row r="32" spans="2:152" s="15" customFormat="1">
      <c r="B32" s="28" t="s">
        <v>16</v>
      </c>
      <c r="C32" s="83">
        <v>3601.5999999999913</v>
      </c>
      <c r="D32" s="84">
        <v>5572.9000000000196</v>
      </c>
      <c r="E32" s="84">
        <v>6418.6000000000295</v>
      </c>
      <c r="F32" s="84">
        <v>7324.3999999999851</v>
      </c>
      <c r="G32" s="84">
        <v>9128.4190447630917</v>
      </c>
      <c r="H32" s="72">
        <v>13574.311897303298</v>
      </c>
      <c r="I32" s="83">
        <v>1417.0000000000005</v>
      </c>
      <c r="J32" s="84">
        <v>2449.3000000000002</v>
      </c>
      <c r="K32" s="84">
        <v>2055.0000000000005</v>
      </c>
      <c r="L32" s="84">
        <v>7716.4999999999991</v>
      </c>
      <c r="M32" s="84">
        <v>11586.928574127609</v>
      </c>
      <c r="N32" s="72">
        <v>13171.101921125281</v>
      </c>
      <c r="O32" s="83">
        <v>5829</v>
      </c>
      <c r="P32" s="84">
        <v>7581</v>
      </c>
      <c r="Q32" s="84">
        <v>8151.5000000000009</v>
      </c>
      <c r="R32" s="84">
        <v>8641.3000000000011</v>
      </c>
      <c r="S32" s="84">
        <v>9733.2291371173724</v>
      </c>
      <c r="T32" s="72">
        <v>10895.616306555443</v>
      </c>
      <c r="U32" s="83">
        <v>1512.0099999999995</v>
      </c>
      <c r="V32" s="84">
        <v>2040.0100000000009</v>
      </c>
      <c r="W32" s="84">
        <v>2661.4300000000007</v>
      </c>
      <c r="X32" s="84">
        <v>3310.1999999999994</v>
      </c>
      <c r="Y32" s="84">
        <v>3977.4556193506082</v>
      </c>
      <c r="Z32" s="72">
        <v>5016.5133639561873</v>
      </c>
      <c r="AA32" s="83">
        <v>13292.099999999984</v>
      </c>
      <c r="AB32" s="84">
        <v>15284.600000000006</v>
      </c>
      <c r="AC32" s="84">
        <v>20129.299999999977</v>
      </c>
      <c r="AD32" s="84">
        <v>16421.899999999998</v>
      </c>
      <c r="AE32" s="84">
        <v>16576.634295815096</v>
      </c>
      <c r="AF32" s="72">
        <v>21146.671357032621</v>
      </c>
      <c r="AG32" s="83">
        <v>-14.500000000000041</v>
      </c>
      <c r="AH32" s="84">
        <v>162.52000000000018</v>
      </c>
      <c r="AI32" s="84">
        <v>725.26999999999975</v>
      </c>
      <c r="AJ32" s="84">
        <v>685.55999999999835</v>
      </c>
      <c r="AK32" s="84">
        <v>880.97290597752567</v>
      </c>
      <c r="AL32" s="72">
        <v>1209.6333362884545</v>
      </c>
      <c r="AM32" s="83">
        <v>2552</v>
      </c>
      <c r="AN32" s="84">
        <v>2144</v>
      </c>
      <c r="AO32" s="84">
        <v>2278</v>
      </c>
      <c r="AP32" s="84">
        <v>2585.75</v>
      </c>
      <c r="AQ32" s="84">
        <v>3234.2105740310149</v>
      </c>
      <c r="AR32" s="72">
        <v>4381.603369579997</v>
      </c>
      <c r="AS32" s="83">
        <v>3137.3999999999974</v>
      </c>
      <c r="AT32" s="84">
        <v>4153.7719999999917</v>
      </c>
      <c r="AU32" s="84">
        <v>2495.1059999999802</v>
      </c>
      <c r="AV32" s="84">
        <v>3595.8000000000297</v>
      </c>
      <c r="AW32" s="84">
        <v>5307.9397638450364</v>
      </c>
      <c r="AX32" s="72">
        <v>6758.270717158668</v>
      </c>
      <c r="AY32" s="83">
        <v>524.70000000000005</v>
      </c>
      <c r="AZ32" s="84">
        <v>1393.9000000000037</v>
      </c>
      <c r="BA32" s="84">
        <v>2011.0000000000005</v>
      </c>
      <c r="BB32" s="84">
        <v>2391.8999999999965</v>
      </c>
      <c r="BC32" s="84">
        <v>3059.2697703571193</v>
      </c>
      <c r="BD32" s="72">
        <v>4175.6867635790522</v>
      </c>
      <c r="BE32" s="83">
        <v>-8400.7249999999985</v>
      </c>
      <c r="BF32" s="84">
        <v>-2594.3500000000008</v>
      </c>
      <c r="BG32" s="84">
        <v>10001.224999999999</v>
      </c>
      <c r="BH32" s="84">
        <v>12590.500000000004</v>
      </c>
      <c r="BI32" s="84">
        <v>14918.723076874714</v>
      </c>
      <c r="BJ32" s="72">
        <v>18580.093394531214</v>
      </c>
      <c r="BK32" s="83">
        <v>2907</v>
      </c>
      <c r="BL32" s="84">
        <v>2977</v>
      </c>
      <c r="BM32" s="84">
        <v>2321.1</v>
      </c>
      <c r="BN32" s="84">
        <v>3354</v>
      </c>
      <c r="BO32" s="84">
        <v>4153.354295471042</v>
      </c>
      <c r="BP32" s="72">
        <v>4914.3276766786603</v>
      </c>
      <c r="BQ32" s="83">
        <v>2771.2399999999993</v>
      </c>
      <c r="BR32" s="84">
        <v>4417.319999999997</v>
      </c>
      <c r="BS32" s="84">
        <v>7059.3800000000028</v>
      </c>
      <c r="BT32" s="84">
        <v>8503.8499999999967</v>
      </c>
      <c r="BU32" s="84">
        <v>9886.0587406536088</v>
      </c>
      <c r="BV32" s="72">
        <v>11695.553966424832</v>
      </c>
      <c r="BW32" s="83">
        <v>-58297.92000000002</v>
      </c>
      <c r="BX32" s="84">
        <v>-61710.249999999956</v>
      </c>
      <c r="BY32" s="84">
        <v>-3167.1600000001054</v>
      </c>
      <c r="BZ32" s="84">
        <v>81674.850000000064</v>
      </c>
      <c r="CA32" s="84">
        <v>77303.510049512261</v>
      </c>
      <c r="CB32" s="72">
        <v>78746.336684622423</v>
      </c>
      <c r="CC32" s="83">
        <v>3481.9000000000005</v>
      </c>
      <c r="CD32" s="84">
        <v>3769.800000000002</v>
      </c>
      <c r="CE32" s="84">
        <v>3385.7818826479929</v>
      </c>
      <c r="CF32" s="84">
        <v>4221.0999999999858</v>
      </c>
      <c r="CG32" s="84">
        <v>4775.7094455010447</v>
      </c>
      <c r="CH32" s="72">
        <v>5919.71338495085</v>
      </c>
      <c r="CI32" s="83">
        <v>-1270.6819999999989</v>
      </c>
      <c r="CJ32" s="84">
        <v>-759.96175000000017</v>
      </c>
      <c r="CK32" s="84">
        <v>1181.5100000000004</v>
      </c>
      <c r="CL32" s="84">
        <v>1485.086</v>
      </c>
      <c r="CM32" s="84">
        <v>1927.6389730411529</v>
      </c>
      <c r="CN32" s="72">
        <v>3027.6601689512254</v>
      </c>
      <c r="CO32" s="83">
        <v>2252.2000000000003</v>
      </c>
      <c r="CP32" s="84">
        <v>1435.2200000000009</v>
      </c>
      <c r="CQ32" s="84">
        <v>1489.7000000000005</v>
      </c>
      <c r="CR32" s="84">
        <v>831.09999999999945</v>
      </c>
      <c r="CS32" s="84">
        <v>5212.9040925964127</v>
      </c>
      <c r="CT32" s="72">
        <v>7021.7684026804582</v>
      </c>
      <c r="CU32" s="83">
        <v>460.50000000000006</v>
      </c>
      <c r="CV32" s="84">
        <v>608.73999999999978</v>
      </c>
      <c r="CW32" s="84">
        <v>1034.1999999999994</v>
      </c>
      <c r="CX32" s="84">
        <v>561.18999999999937</v>
      </c>
      <c r="CY32" s="84">
        <v>912.91640253128492</v>
      </c>
      <c r="CZ32" s="72">
        <v>1601.3635351388741</v>
      </c>
      <c r="DA32" s="83">
        <v>-17010</v>
      </c>
      <c r="DB32" s="84">
        <v>-23964</v>
      </c>
      <c r="DC32" s="84">
        <v>-17765</v>
      </c>
      <c r="DD32" s="84">
        <v>-14230</v>
      </c>
      <c r="DE32" s="84">
        <v>-21489.735972375009</v>
      </c>
      <c r="DF32" s="72">
        <v>-9123.0526744032104</v>
      </c>
      <c r="DG32" s="83">
        <v>2125.4900000000112</v>
      </c>
      <c r="DH32" s="84">
        <v>2640.1099999999947</v>
      </c>
      <c r="DI32" s="84">
        <v>1709.9600000000098</v>
      </c>
      <c r="DJ32" s="84">
        <v>3051.9900000000202</v>
      </c>
      <c r="DK32" s="84">
        <v>4197.8440274661752</v>
      </c>
      <c r="DL32" s="72">
        <v>5032.0151162320944</v>
      </c>
      <c r="DM32" s="83">
        <v>1936.4699999999982</v>
      </c>
      <c r="DN32" s="84">
        <v>2881.879999999991</v>
      </c>
      <c r="DO32" s="84">
        <v>3465.0199999999895</v>
      </c>
      <c r="DP32" s="84">
        <v>1900.1000000000076</v>
      </c>
      <c r="DQ32" s="84">
        <v>4404.0682861250398</v>
      </c>
      <c r="DR32" s="72">
        <v>5702.6505287078844</v>
      </c>
      <c r="DS32" s="83">
        <v>886.7470000000028</v>
      </c>
      <c r="DT32" s="84">
        <v>1112.3330000000033</v>
      </c>
      <c r="DU32" s="84">
        <v>1138.7810000000063</v>
      </c>
      <c r="DV32" s="84">
        <v>1082.4920000000125</v>
      </c>
      <c r="DW32" s="84">
        <v>1400.6431920850105</v>
      </c>
      <c r="DX32" s="72">
        <v>2146.4093982268087</v>
      </c>
      <c r="DY32" s="83">
        <v>522.68237083499525</v>
      </c>
      <c r="DZ32" s="84">
        <v>785.69005358568029</v>
      </c>
      <c r="EA32" s="84">
        <v>850.99499999999887</v>
      </c>
      <c r="EB32" s="84">
        <v>884.88500000000101</v>
      </c>
      <c r="EC32" s="84">
        <v>1165.4247485418546</v>
      </c>
      <c r="ED32" s="72">
        <v>1632.7392713962442</v>
      </c>
      <c r="EE32" s="83">
        <v>34707.5</v>
      </c>
      <c r="EF32" s="84">
        <v>48540</v>
      </c>
      <c r="EG32" s="84">
        <v>44745</v>
      </c>
      <c r="EH32" s="84">
        <v>2800</v>
      </c>
      <c r="EI32" s="84">
        <v>19958.987924813573</v>
      </c>
      <c r="EJ32" s="72">
        <v>34429.129662080028</v>
      </c>
      <c r="EK32" s="83">
        <v>-8164.2800000000007</v>
      </c>
      <c r="EL32" s="84">
        <v>-12228</v>
      </c>
      <c r="EM32" s="84">
        <v>-9717</v>
      </c>
      <c r="EN32" s="84">
        <v>3510</v>
      </c>
      <c r="EO32" s="84">
        <v>8116.9433110562059</v>
      </c>
      <c r="EP32" s="72">
        <v>27529.095214927926</v>
      </c>
      <c r="EQ32" s="83">
        <f t="shared" ca="1" si="362"/>
        <v>-9240.5676291650252</v>
      </c>
      <c r="ER32" s="84">
        <f t="shared" ca="1" si="362"/>
        <v>8693.5333035857257</v>
      </c>
      <c r="ES32" s="84">
        <f t="shared" ca="1" si="362"/>
        <v>94658.698882647848</v>
      </c>
      <c r="ET32" s="84">
        <f t="shared" ca="1" si="362"/>
        <v>164894.4530000001</v>
      </c>
      <c r="EU32" s="84">
        <f t="shared" ca="1" si="362"/>
        <v>200330.05027927886</v>
      </c>
      <c r="EV32" s="72">
        <f t="shared" ca="1" si="362"/>
        <v>279185.21276372531</v>
      </c>
    </row>
    <row r="33" spans="2:152" s="17" customFormat="1">
      <c r="B33" s="88" t="s">
        <v>35</v>
      </c>
      <c r="C33" s="85"/>
      <c r="D33" s="86">
        <f t="shared" ref="D33" si="363">IF(AND(C32&lt;0,D32&gt;0),"LP",IF(AND(C32&gt;0,D32&lt;0),"PL",IF(OR(C32&lt;0,D32&lt;0),"Loss",IF(ISERROR((+D32/C32-1)*100),"NA",(+D32/C32-1)*100))))</f>
        <v>54.734007107952934</v>
      </c>
      <c r="E33" s="86">
        <f t="shared" ref="E33" si="364">IF(AND(D32&lt;0,E32&gt;0),"LP",IF(AND(D32&gt;0,E32&lt;0),"PL",IF(OR(D32&lt;0,E32&lt;0),"Loss",IF(ISERROR((+E32/D32-1)*100),"NA",(+E32/D32-1)*100))))</f>
        <v>15.17522295393794</v>
      </c>
      <c r="F33" s="86">
        <f t="shared" ref="F33" si="365">IF(AND(E32&lt;0,F32&gt;0),"LP",IF(AND(E32&gt;0,F32&lt;0),"PL",IF(OR(E32&lt;0,F32&lt;0),"Loss",IF(ISERROR((+F32/E32-1)*100),"NA",(+F32/E32-1)*100))))</f>
        <v>14.112111675442485</v>
      </c>
      <c r="G33" s="86">
        <f t="shared" ref="G33" si="366">IF(AND(F32&lt;0,G32&gt;0),"LP",IF(AND(F32&gt;0,G32&lt;0),"PL",IF(OR(F32&lt;0,G32&lt;0),"Loss",IF(ISERROR((+G32/F32-1)*100),"NA",(+G32/F32-1)*100))))</f>
        <v>24.630263840903144</v>
      </c>
      <c r="H33" s="87">
        <f t="shared" ref="H33" si="367">IF(AND(G32&lt;0,H32&gt;0),"LP",IF(AND(G32&gt;0,H32&lt;0),"PL",IF(OR(G32&lt;0,H32&lt;0),"Loss",IF(ISERROR((+H32/G32-1)*100),"NA",(+H32/G32-1)*100))))</f>
        <v>48.703864609401151</v>
      </c>
      <c r="I33" s="85"/>
      <c r="J33" s="86">
        <f t="shared" ref="J33" si="368">IF(AND(I32&lt;0,J32&gt;0),"LP",IF(AND(I32&gt;0,J32&lt;0),"PL",IF(OR(I32&lt;0,J32&lt;0),"Loss",IF(ISERROR((+J32/I32-1)*100),"NA",(+J32/I32-1)*100))))</f>
        <v>72.851093860268136</v>
      </c>
      <c r="K33" s="86">
        <f t="shared" ref="K33" si="369">IF(AND(J32&lt;0,K32&gt;0),"LP",IF(AND(J32&gt;0,K32&lt;0),"PL",IF(OR(J32&lt;0,K32&lt;0),"Loss",IF(ISERROR((+K32/J32-1)*100),"NA",(+K32/J32-1)*100))))</f>
        <v>-16.098477115910658</v>
      </c>
      <c r="L33" s="86">
        <f t="shared" ref="L33" si="370">IF(AND(K32&lt;0,L32&gt;0),"LP",IF(AND(K32&gt;0,L32&lt;0),"PL",IF(OR(K32&lt;0,L32&lt;0),"Loss",IF(ISERROR((+L32/K32-1)*100),"NA",(+L32/K32-1)*100))))</f>
        <v>275.49878345498769</v>
      </c>
      <c r="M33" s="86">
        <f t="shared" ref="M33" si="371">IF(AND(L32&lt;0,M32&gt;0),"LP",IF(AND(L32&gt;0,M32&lt;0),"PL",IF(OR(L32&lt;0,M32&lt;0),"Loss",IF(ISERROR((+M32/L32-1)*100),"NA",(+M32/L32-1)*100))))</f>
        <v>50.157825103707765</v>
      </c>
      <c r="N33" s="87">
        <f t="shared" ref="N33" si="372">IF(AND(M32&lt;0,N32&gt;0),"LP",IF(AND(M32&gt;0,N32&lt;0),"PL",IF(OR(M32&lt;0,N32&lt;0),"Loss",IF(ISERROR((+N32/M32-1)*100),"NA",(+N32/M32-1)*100))))</f>
        <v>13.672073119834049</v>
      </c>
      <c r="O33" s="85"/>
      <c r="P33" s="86">
        <f t="shared" ref="P33" si="373">IF(AND(O32&lt;0,P32&gt;0),"LP",IF(AND(O32&gt;0,P32&lt;0),"PL",IF(OR(O32&lt;0,P32&lt;0),"Loss",IF(ISERROR((+P32/O32-1)*100),"NA",(+P32/O32-1)*100))))</f>
        <v>30.05661348430262</v>
      </c>
      <c r="Q33" s="86">
        <f t="shared" ref="Q33" si="374">IF(AND(P32&lt;0,Q32&gt;0),"LP",IF(AND(P32&gt;0,Q32&lt;0),"PL",IF(OR(P32&lt;0,Q32&lt;0),"Loss",IF(ISERROR((+Q32/P32-1)*100),"NA",(+Q32/P32-1)*100))))</f>
        <v>7.5253924284395257</v>
      </c>
      <c r="R33" s="86">
        <f t="shared" ref="R33" si="375">IF(AND(Q32&lt;0,R32&gt;0),"LP",IF(AND(Q32&gt;0,R32&lt;0),"PL",IF(OR(Q32&lt;0,R32&lt;0),"Loss",IF(ISERROR((+R32/Q32-1)*100),"NA",(+R32/Q32-1)*100))))</f>
        <v>6.0087100533644078</v>
      </c>
      <c r="S33" s="86">
        <f t="shared" ref="S33" si="376">IF(AND(R32&lt;0,S32&gt;0),"LP",IF(AND(R32&gt;0,S32&lt;0),"PL",IF(OR(R32&lt;0,S32&lt;0),"Loss",IF(ISERROR((+S32/R32-1)*100),"NA",(+S32/R32-1)*100))))</f>
        <v>12.636167441442513</v>
      </c>
      <c r="T33" s="87">
        <f t="shared" ref="T33" si="377">IF(AND(S32&lt;0,T32&gt;0),"LP",IF(AND(S32&gt;0,T32&lt;0),"PL",IF(OR(S32&lt;0,T32&lt;0),"Loss",IF(ISERROR((+T32/S32-1)*100),"NA",(+T32/S32-1)*100))))</f>
        <v>11.942461777719204</v>
      </c>
      <c r="U33" s="85"/>
      <c r="V33" s="86">
        <f t="shared" ref="V33" si="378">IF(AND(U32&lt;0,V32&gt;0),"LP",IF(AND(U32&gt;0,V32&lt;0),"PL",IF(OR(U32&lt;0,V32&lt;0),"Loss",IF(ISERROR((+V32/U32-1)*100),"NA",(+V32/U32-1)*100))))</f>
        <v>34.920403965582338</v>
      </c>
      <c r="W33" s="86">
        <f t="shared" ref="W33" si="379">IF(AND(V32&lt;0,W32&gt;0),"LP",IF(AND(V32&gt;0,W32&lt;0),"PL",IF(OR(V32&lt;0,W32&lt;0),"Loss",IF(ISERROR((+W32/V32-1)*100),"NA",(+W32/V32-1)*100))))</f>
        <v>30.461615384238282</v>
      </c>
      <c r="X33" s="86">
        <f t="shared" ref="X33" si="380">IF(AND(W32&lt;0,X32&gt;0),"LP",IF(AND(W32&gt;0,X32&lt;0),"PL",IF(OR(W32&lt;0,X32&lt;0),"Loss",IF(ISERROR((+X32/W32-1)*100),"NA",(+X32/W32-1)*100))))</f>
        <v>24.376744832665096</v>
      </c>
      <c r="Y33" s="86">
        <f t="shared" ref="Y33" si="381">IF(AND(X32&lt;0,Y32&gt;0),"LP",IF(AND(X32&gt;0,Y32&lt;0),"PL",IF(OR(X32&lt;0,Y32&lt;0),"Loss",IF(ISERROR((+Y32/X32-1)*100),"NA",(+Y32/X32-1)*100))))</f>
        <v>20.157562061223167</v>
      </c>
      <c r="Z33" s="87">
        <f t="shared" ref="Z33" si="382">IF(AND(Y32&lt;0,Z32&gt;0),"LP",IF(AND(Y32&gt;0,Z32&lt;0),"PL",IF(OR(Y32&lt;0,Z32&lt;0),"Loss",IF(ISERROR((+Z32/Y32-1)*100),"NA",(+Z32/Y32-1)*100))))</f>
        <v>26.123679156858181</v>
      </c>
      <c r="AA33" s="85"/>
      <c r="AB33" s="86">
        <f t="shared" ref="AB33" si="383">IF(AND(AA32&lt;0,AB32&gt;0),"LP",IF(AND(AA32&gt;0,AB32&lt;0),"PL",IF(OR(AA32&lt;0,AB32&lt;0),"Loss",IF(ISERROR((+AB32/AA32-1)*100),"NA",(+AB32/AA32-1)*100))))</f>
        <v>14.99010690560576</v>
      </c>
      <c r="AC33" s="86">
        <f t="shared" ref="AC33" si="384">IF(AND(AB32&lt;0,AC32&gt;0),"LP",IF(AND(AB32&gt;0,AC32&lt;0),"PL",IF(OR(AB32&lt;0,AC32&lt;0),"Loss",IF(ISERROR((+AC32/AB32-1)*100),"NA",(+AC32/AB32-1)*100))))</f>
        <v>31.696609659395534</v>
      </c>
      <c r="AD33" s="86">
        <f t="shared" ref="AD33" si="385">IF(AND(AC32&lt;0,AD32&gt;0),"LP",IF(AND(AC32&gt;0,AD32&lt;0),"PL",IF(OR(AC32&lt;0,AD32&lt;0),"Loss",IF(ISERROR((+AD32/AC32-1)*100),"NA",(+AD32/AC32-1)*100))))</f>
        <v>-18.41792809486661</v>
      </c>
      <c r="AE33" s="86">
        <f t="shared" ref="AE33" si="386">IF(AND(AD32&lt;0,AE32&gt;0),"LP",IF(AND(AD32&gt;0,AE32&lt;0),"PL",IF(OR(AD32&lt;0,AE32&lt;0),"Loss",IF(ISERROR((+AE32/AD32-1)*100),"NA",(+AE32/AD32-1)*100))))</f>
        <v>0.94224356386958252</v>
      </c>
      <c r="AF33" s="87">
        <f t="shared" ref="AF33" si="387">IF(AND(AE32&lt;0,AF32&gt;0),"LP",IF(AND(AE32&gt;0,AF32&lt;0),"PL",IF(OR(AE32&lt;0,AF32&lt;0),"Loss",IF(ISERROR((+AF32/AE32-1)*100),"NA",(+AF32/AE32-1)*100))))</f>
        <v>27.569149319842733</v>
      </c>
      <c r="AG33" s="85"/>
      <c r="AH33" s="86" t="str">
        <f t="shared" ref="AH33" si="388">IF(AND(AG32&lt;0,AH32&gt;0),"LP",IF(AND(AG32&gt;0,AH32&lt;0),"PL",IF(OR(AG32&lt;0,AH32&lt;0),"Loss",IF(ISERROR((+AH32/AG32-1)*100),"NA",(+AH32/AG32-1)*100))))</f>
        <v>LP</v>
      </c>
      <c r="AI33" s="86">
        <f t="shared" ref="AI33" si="389">IF(AND(AH32&lt;0,AI32&gt;0),"LP",IF(AND(AH32&gt;0,AI32&lt;0),"PL",IF(OR(AH32&lt;0,AI32&lt;0),"Loss",IF(ISERROR((+AI32/AH32-1)*100),"NA",(+AI32/AH32-1)*100))))</f>
        <v>346.26507506768337</v>
      </c>
      <c r="AJ33" s="86">
        <f t="shared" ref="AJ33" si="390">IF(AND(AI32&lt;0,AJ32&gt;0),"LP",IF(AND(AI32&gt;0,AJ32&lt;0),"PL",IF(OR(AI32&lt;0,AJ32&lt;0),"Loss",IF(ISERROR((+AJ32/AI32-1)*100),"NA",(+AJ32/AI32-1)*100))))</f>
        <v>-5.4752023384396775</v>
      </c>
      <c r="AK33" s="86">
        <f t="shared" ref="AK33" si="391">IF(AND(AJ32&lt;0,AK32&gt;0),"LP",IF(AND(AJ32&gt;0,AK32&lt;0),"PL",IF(OR(AJ32&lt;0,AK32&lt;0),"Loss",IF(ISERROR((+AK32/AJ32-1)*100),"NA",(+AK32/AJ32-1)*100))))</f>
        <v>28.504128884055046</v>
      </c>
      <c r="AL33" s="87">
        <f t="shared" ref="AL33" si="392">IF(AND(AK32&lt;0,AL32&gt;0),"LP",IF(AND(AK32&gt;0,AL32&lt;0),"PL",IF(OR(AK32&lt;0,AL32&lt;0),"Loss",IF(ISERROR((+AL32/AK32-1)*100),"NA",(+AL32/AK32-1)*100))))</f>
        <v>37.30653100463379</v>
      </c>
      <c r="AM33" s="85"/>
      <c r="AN33" s="86">
        <f t="shared" ref="AN33" si="393">IF(AND(AM32&lt;0,AN32&gt;0),"LP",IF(AND(AM32&gt;0,AN32&lt;0),"PL",IF(OR(AM32&lt;0,AN32&lt;0),"Loss",IF(ISERROR((+AN32/AM32-1)*100),"NA",(+AN32/AM32-1)*100))))</f>
        <v>-15.987460815047017</v>
      </c>
      <c r="AO33" s="86">
        <f t="shared" ref="AO33" si="394">IF(AND(AN32&lt;0,AO32&gt;0),"LP",IF(AND(AN32&gt;0,AO32&lt;0),"PL",IF(OR(AN32&lt;0,AO32&lt;0),"Loss",IF(ISERROR((+AO32/AN32-1)*100),"NA",(+AO32/AN32-1)*100))))</f>
        <v>6.25</v>
      </c>
      <c r="AP33" s="86">
        <f t="shared" ref="AP33" si="395">IF(AND(AO32&lt;0,AP32&gt;0),"LP",IF(AND(AO32&gt;0,AP32&lt;0),"PL",IF(OR(AO32&lt;0,AP32&lt;0),"Loss",IF(ISERROR((+AP32/AO32-1)*100),"NA",(+AP32/AO32-1)*100))))</f>
        <v>13.50965759438103</v>
      </c>
      <c r="AQ33" s="86">
        <f t="shared" ref="AQ33" si="396">IF(AND(AP32&lt;0,AQ32&gt;0),"LP",IF(AND(AP32&gt;0,AQ32&lt;0),"PL",IF(OR(AP32&lt;0,AQ32&lt;0),"Loss",IF(ISERROR((+AQ32/AP32-1)*100),"NA",(+AQ32/AP32-1)*100))))</f>
        <v>25.078239351484676</v>
      </c>
      <c r="AR33" s="87">
        <f t="shared" ref="AR33" si="397">IF(AND(AQ32&lt;0,AR32&gt;0),"LP",IF(AND(AQ32&gt;0,AR32&lt;0),"PL",IF(OR(AQ32&lt;0,AR32&lt;0),"Loss",IF(ISERROR((+AR32/AQ32-1)*100),"NA",(+AR32/AQ32-1)*100))))</f>
        <v>35.47674986786371</v>
      </c>
      <c r="AS33" s="85"/>
      <c r="AT33" s="86">
        <f t="shared" ref="AT33" si="398">IF(AND(AS32&lt;0,AT32&gt;0),"LP",IF(AND(AS32&gt;0,AT32&lt;0),"PL",IF(OR(AS32&lt;0,AT32&lt;0),"Loss",IF(ISERROR((+AT32/AS32-1)*100),"NA",(+AT32/AS32-1)*100))))</f>
        <v>32.395359214636166</v>
      </c>
      <c r="AU33" s="86">
        <f t="shared" ref="AU33" si="399">IF(AND(AT32&lt;0,AU32&gt;0),"LP",IF(AND(AT32&gt;0,AU32&lt;0),"PL",IF(OR(AT32&lt;0,AU32&lt;0),"Loss",IF(ISERROR((+AU32/AT32-1)*100),"NA",(+AU32/AT32-1)*100))))</f>
        <v>-39.931561000459702</v>
      </c>
      <c r="AV33" s="86">
        <f t="shared" ref="AV33" si="400">IF(AND(AU32&lt;0,AV32&gt;0),"LP",IF(AND(AU32&gt;0,AV32&lt;0),"PL",IF(OR(AU32&lt;0,AV32&lt;0),"Loss",IF(ISERROR((+AV32/AU32-1)*100),"NA",(+AV32/AU32-1)*100))))</f>
        <v>44.11411779700174</v>
      </c>
      <c r="AW33" s="86">
        <f t="shared" ref="AW33" si="401">IF(AND(AV32&lt;0,AW32&gt;0),"LP",IF(AND(AV32&gt;0,AW32&lt;0),"PL",IF(OR(AV32&lt;0,AW32&lt;0),"Loss",IF(ISERROR((+AW32/AV32-1)*100),"NA",(+AW32/AV32-1)*100))))</f>
        <v>47.614988704738657</v>
      </c>
      <c r="AX33" s="87">
        <f t="shared" ref="AX33" si="402">IF(AND(AW32&lt;0,AX32&gt;0),"LP",IF(AND(AW32&gt;0,AX32&lt;0),"PL",IF(OR(AW32&lt;0,AX32&lt;0),"Loss",IF(ISERROR((+AX32/AW32-1)*100),"NA",(+AX32/AW32-1)*100))))</f>
        <v>27.323802036951172</v>
      </c>
      <c r="AY33" s="85"/>
      <c r="AZ33" s="86">
        <f t="shared" ref="AZ33" si="403">IF(AND(AY32&lt;0,AZ32&gt;0),"LP",IF(AND(AY32&gt;0,AZ32&lt;0),"PL",IF(OR(AY32&lt;0,AZ32&lt;0),"Loss",IF(ISERROR((+AZ32/AY32-1)*100),"NA",(+AZ32/AY32-1)*100))))</f>
        <v>165.65656565656633</v>
      </c>
      <c r="BA33" s="86">
        <f t="shared" ref="BA33" si="404">IF(AND(AZ32&lt;0,BA32&gt;0),"LP",IF(AND(AZ32&gt;0,BA32&lt;0),"PL",IF(OR(AZ32&lt;0,BA32&lt;0),"Loss",IF(ISERROR((+BA32/AZ32-1)*100),"NA",(+BA32/AZ32-1)*100))))</f>
        <v>44.271468541501903</v>
      </c>
      <c r="BB33" s="86">
        <f t="shared" ref="BB33" si="405">IF(AND(BA32&lt;0,BB32&gt;0),"LP",IF(AND(BA32&gt;0,BB32&lt;0),"PL",IF(OR(BA32&lt;0,BB32&lt;0),"Loss",IF(ISERROR((+BB32/BA32-1)*100),"NA",(+BB32/BA32-1)*100))))</f>
        <v>18.940825459969957</v>
      </c>
      <c r="BC33" s="86">
        <f t="shared" ref="BC33" si="406">IF(AND(BB32&lt;0,BC32&gt;0),"LP",IF(AND(BB32&gt;0,BC32&lt;0),"PL",IF(OR(BB32&lt;0,BC32&lt;0),"Loss",IF(ISERROR((+BC32/BB32-1)*100),"NA",(+BC32/BB32-1)*100))))</f>
        <v>27.901240451403652</v>
      </c>
      <c r="BD33" s="87">
        <f t="shared" ref="BD33" si="407">IF(AND(BC32&lt;0,BD32&gt;0),"LP",IF(AND(BC32&gt;0,BD32&lt;0),"PL",IF(OR(BC32&lt;0,BD32&lt;0),"Loss",IF(ISERROR((+BD32/BC32-1)*100),"NA",(+BD32/BC32-1)*100))))</f>
        <v>36.492924031724392</v>
      </c>
      <c r="BE33" s="85"/>
      <c r="BF33" s="86" t="str">
        <f t="shared" ref="BF33" si="408">IF(AND(BE32&lt;0,BF32&gt;0),"LP",IF(AND(BE32&gt;0,BF32&lt;0),"PL",IF(OR(BE32&lt;0,BF32&lt;0),"Loss",IF(ISERROR((+BF32/BE32-1)*100),"NA",(+BF32/BE32-1)*100))))</f>
        <v>Loss</v>
      </c>
      <c r="BG33" s="86" t="str">
        <f t="shared" ref="BG33" si="409">IF(AND(BF32&lt;0,BG32&gt;0),"LP",IF(AND(BF32&gt;0,BG32&lt;0),"PL",IF(OR(BF32&lt;0,BG32&lt;0),"Loss",IF(ISERROR((+BG32/BF32-1)*100),"NA",(+BG32/BF32-1)*100))))</f>
        <v>LP</v>
      </c>
      <c r="BH33" s="86">
        <f t="shared" ref="BH33" si="410">IF(AND(BG32&lt;0,BH32&gt;0),"LP",IF(AND(BG32&gt;0,BH32&lt;0),"PL",IF(OR(BG32&lt;0,BH32&lt;0),"Loss",IF(ISERROR((+BH32/BG32-1)*100),"NA",(+BH32/BG32-1)*100))))</f>
        <v>25.88957852663054</v>
      </c>
      <c r="BI33" s="86">
        <f t="shared" ref="BI33" si="411">IF(AND(BH32&lt;0,BI32&gt;0),"LP",IF(AND(BH32&gt;0,BI32&lt;0),"PL",IF(OR(BH32&lt;0,BI32&lt;0),"Loss",IF(ISERROR((+BI32/BH32-1)*100),"NA",(+BI32/BH32-1)*100))))</f>
        <v>18.491903235572128</v>
      </c>
      <c r="BJ33" s="87">
        <f t="shared" ref="BJ33" si="412">IF(AND(BI32&lt;0,BJ32&gt;0),"LP",IF(AND(BI32&gt;0,BJ32&lt;0),"PL",IF(OR(BI32&lt;0,BJ32&lt;0),"Loss",IF(ISERROR((+BJ32/BI32-1)*100),"NA",(+BJ32/BI32-1)*100))))</f>
        <v>24.542115962537924</v>
      </c>
      <c r="BK33" s="85"/>
      <c r="BL33" s="86">
        <f t="shared" ref="BL33" si="413">IF(AND(BK32&lt;0,BL32&gt;0),"LP",IF(AND(BK32&gt;0,BL32&lt;0),"PL",IF(OR(BK32&lt;0,BL32&lt;0),"Loss",IF(ISERROR((+BL32/BK32-1)*100),"NA",(+BL32/BK32-1)*100))))</f>
        <v>2.4079807361541139</v>
      </c>
      <c r="BM33" s="86">
        <f t="shared" ref="BM33" si="414">IF(AND(BL32&lt;0,BM32&gt;0),"LP",IF(AND(BL32&gt;0,BM32&lt;0),"PL",IF(OR(BL32&lt;0,BM32&lt;0),"Loss",IF(ISERROR((+BM32/BL32-1)*100),"NA",(+BM32/BL32-1)*100))))</f>
        <v>-22.032247228753789</v>
      </c>
      <c r="BN33" s="86">
        <f t="shared" ref="BN33" si="415">IF(AND(BM32&lt;0,BN32&gt;0),"LP",IF(AND(BM32&gt;0,BN32&lt;0),"PL",IF(OR(BM32&lt;0,BN32&lt;0),"Loss",IF(ISERROR((+BN32/BM32-1)*100),"NA",(+BN32/BM32-1)*100))))</f>
        <v>44.500452371720314</v>
      </c>
      <c r="BO33" s="86">
        <f t="shared" ref="BO33" si="416">IF(AND(BN32&lt;0,BO32&gt;0),"LP",IF(AND(BN32&gt;0,BO32&lt;0),"PL",IF(OR(BN32&lt;0,BO32&lt;0),"Loss",IF(ISERROR((+BO32/BN32-1)*100),"NA",(+BO32/BN32-1)*100))))</f>
        <v>23.832865100508105</v>
      </c>
      <c r="BP33" s="87">
        <f t="shared" ref="BP33" si="417">IF(AND(BO32&lt;0,BP32&gt;0),"LP",IF(AND(BO32&gt;0,BP32&lt;0),"PL",IF(OR(BO32&lt;0,BP32&lt;0),"Loss",IF(ISERROR((+BP32/BO32-1)*100),"NA",(+BP32/BO32-1)*100))))</f>
        <v>18.321899050062008</v>
      </c>
      <c r="BQ33" s="85"/>
      <c r="BR33" s="86">
        <f t="shared" ref="BR33" si="418">IF(AND(BQ32&lt;0,BR32&gt;0),"LP",IF(AND(BQ32&gt;0,BR32&lt;0),"PL",IF(OR(BQ32&lt;0,BR32&lt;0),"Loss",IF(ISERROR((+BR32/BQ32-1)*100),"NA",(+BR32/BQ32-1)*100))))</f>
        <v>59.398680734977781</v>
      </c>
      <c r="BS33" s="86">
        <f t="shared" ref="BS33" si="419">IF(AND(BR32&lt;0,BS32&gt;0),"LP",IF(AND(BR32&gt;0,BS32&lt;0),"PL",IF(OR(BR32&lt;0,BS32&lt;0),"Loss",IF(ISERROR((+BS32/BR32-1)*100),"NA",(+BS32/BR32-1)*100))))</f>
        <v>59.811378845091781</v>
      </c>
      <c r="BT33" s="86">
        <f t="shared" ref="BT33" si="420">IF(AND(BS32&lt;0,BT32&gt;0),"LP",IF(AND(BS32&gt;0,BT32&lt;0),"PL",IF(OR(BS32&lt;0,BT32&lt;0),"Loss",IF(ISERROR((+BT32/BS32-1)*100),"NA",(+BT32/BS32-1)*100))))</f>
        <v>20.461711935042359</v>
      </c>
      <c r="BU33" s="86">
        <f t="shared" ref="BU33" si="421">IF(AND(BT32&lt;0,BU32&gt;0),"LP",IF(AND(BT32&gt;0,BU32&lt;0),"PL",IF(OR(BT32&lt;0,BU32&lt;0),"Loss",IF(ISERROR((+BU32/BT32-1)*100),"NA",(+BU32/BT32-1)*100))))</f>
        <v>16.253917233413251</v>
      </c>
      <c r="BV33" s="87">
        <f t="shared" ref="BV33" si="422">IF(AND(BU32&lt;0,BV32&gt;0),"LP",IF(AND(BU32&gt;0,BV32&lt;0),"PL",IF(OR(BU32&lt;0,BV32&lt;0),"Loss",IF(ISERROR((+BV32/BU32-1)*100),"NA",(+BV32/BU32-1)*100))))</f>
        <v>18.303504695255235</v>
      </c>
      <c r="BW33" s="85"/>
      <c r="BX33" s="86" t="str">
        <f t="shared" ref="BX33" si="423">IF(AND(BW32&lt;0,BX32&gt;0),"LP",IF(AND(BW32&gt;0,BX32&lt;0),"PL",IF(OR(BW32&lt;0,BX32&lt;0),"Loss",IF(ISERROR((+BX32/BW32-1)*100),"NA",(+BX32/BW32-1)*100))))</f>
        <v>Loss</v>
      </c>
      <c r="BY33" s="86" t="str">
        <f t="shared" ref="BY33" si="424">IF(AND(BX32&lt;0,BY32&gt;0),"LP",IF(AND(BX32&gt;0,BY32&lt;0),"PL",IF(OR(BX32&lt;0,BY32&lt;0),"Loss",IF(ISERROR((+BY32/BX32-1)*100),"NA",(+BY32/BX32-1)*100))))</f>
        <v>Loss</v>
      </c>
      <c r="BZ33" s="86" t="str">
        <f t="shared" ref="BZ33" si="425">IF(AND(BY32&lt;0,BZ32&gt;0),"LP",IF(AND(BY32&gt;0,BZ32&lt;0),"PL",IF(OR(BY32&lt;0,BZ32&lt;0),"Loss",IF(ISERROR((+BZ32/BY32-1)*100),"NA",(+BZ32/BY32-1)*100))))</f>
        <v>LP</v>
      </c>
      <c r="CA33" s="86">
        <f t="shared" ref="CA33" si="426">IF(AND(BZ32&lt;0,CA32&gt;0),"LP",IF(AND(BZ32&gt;0,CA32&lt;0),"PL",IF(OR(BZ32&lt;0,CA32&lt;0),"Loss",IF(ISERROR((+CA32/BZ32-1)*100),"NA",(+CA32/BZ32-1)*100))))</f>
        <v>-5.352124859106322</v>
      </c>
      <c r="CB33" s="87">
        <f t="shared" ref="CB33" si="427">IF(AND(CA32&lt;0,CB32&gt;0),"LP",IF(AND(CA32&gt;0,CB32&lt;0),"PL",IF(OR(CA32&lt;0,CB32&lt;0),"Loss",IF(ISERROR((+CB32/CA32-1)*100),"NA",(+CB32/CA32-1)*100))))</f>
        <v>1.8664438835779285</v>
      </c>
      <c r="CC33" s="85"/>
      <c r="CD33" s="86">
        <f t="shared" ref="CD33" si="428">IF(AND(CC32&lt;0,CD32&gt;0),"LP",IF(AND(CC32&gt;0,CD32&lt;0),"PL",IF(OR(CC32&lt;0,CD32&lt;0),"Loss",IF(ISERROR((+CD32/CC32-1)*100),"NA",(+CD32/CC32-1)*100))))</f>
        <v>8.2684741089635416</v>
      </c>
      <c r="CE33" s="86">
        <f t="shared" ref="CE33" si="429">IF(AND(CD32&lt;0,CE32&gt;0),"LP",IF(AND(CD32&gt;0,CE32&lt;0),"PL",IF(OR(CD32&lt;0,CE32&lt;0),"Loss",IF(ISERROR((+CE32/CD32-1)*100),"NA",(+CE32/CD32-1)*100))))</f>
        <v>-10.186697367287623</v>
      </c>
      <c r="CF33" s="86">
        <f t="shared" ref="CF33" si="430">IF(AND(CE32&lt;0,CF32&gt;0),"LP",IF(AND(CE32&gt;0,CF32&lt;0),"PL",IF(OR(CE32&lt;0,CF32&lt;0),"Loss",IF(ISERROR((+CF32/CE32-1)*100),"NA",(+CF32/CE32-1)*100))))</f>
        <v>24.671350556660698</v>
      </c>
      <c r="CG33" s="86">
        <f t="shared" ref="CG33" si="431">IF(AND(CF32&lt;0,CG32&gt;0),"LP",IF(AND(CF32&gt;0,CG32&lt;0),"PL",IF(OR(CF32&lt;0,CG32&lt;0),"Loss",IF(ISERROR((+CG32/CF32-1)*100),"NA",(+CG32/CF32-1)*100))))</f>
        <v>13.138979069461998</v>
      </c>
      <c r="CH33" s="87">
        <f t="shared" ref="CH33" si="432">IF(AND(CG32&lt;0,CH32&gt;0),"LP",IF(AND(CG32&gt;0,CH32&lt;0),"PL",IF(OR(CG32&lt;0,CH32&lt;0),"Loss",IF(ISERROR((+CH32/CG32-1)*100),"NA",(+CH32/CG32-1)*100))))</f>
        <v>23.954638625000801</v>
      </c>
      <c r="CI33" s="85"/>
      <c r="CJ33" s="86" t="str">
        <f t="shared" ref="CJ33" si="433">IF(AND(CI32&lt;0,CJ32&gt;0),"LP",IF(AND(CI32&gt;0,CJ32&lt;0),"PL",IF(OR(CI32&lt;0,CJ32&lt;0),"Loss",IF(ISERROR((+CJ32/CI32-1)*100),"NA",(+CJ32/CI32-1)*100))))</f>
        <v>Loss</v>
      </c>
      <c r="CK33" s="86" t="str">
        <f t="shared" ref="CK33" si="434">IF(AND(CJ32&lt;0,CK32&gt;0),"LP",IF(AND(CJ32&gt;0,CK32&lt;0),"PL",IF(OR(CJ32&lt;0,CK32&lt;0),"Loss",IF(ISERROR((+CK32/CJ32-1)*100),"NA",(+CK32/CJ32-1)*100))))</f>
        <v>LP</v>
      </c>
      <c r="CL33" s="86">
        <f t="shared" ref="CL33" si="435">IF(AND(CK32&lt;0,CL32&gt;0),"LP",IF(AND(CK32&gt;0,CL32&lt;0),"PL",IF(OR(CK32&lt;0,CL32&lt;0),"Loss",IF(ISERROR((+CL32/CK32-1)*100),"NA",(+CL32/CK32-1)*100))))</f>
        <v>25.693900178584993</v>
      </c>
      <c r="CM33" s="86">
        <f t="shared" ref="CM33" si="436">IF(AND(CL32&lt;0,CM32&gt;0),"LP",IF(AND(CL32&gt;0,CM32&lt;0),"PL",IF(OR(CL32&lt;0,CM32&lt;0),"Loss",IF(ISERROR((+CM32/CL32-1)*100),"NA",(+CM32/CL32-1)*100))))</f>
        <v>29.799821225245736</v>
      </c>
      <c r="CN33" s="87">
        <f t="shared" ref="CN33" si="437">IF(AND(CM32&lt;0,CN32&gt;0),"LP",IF(AND(CM32&gt;0,CN32&lt;0),"PL",IF(OR(CM32&lt;0,CN32&lt;0),"Loss",IF(ISERROR((+CN32/CM32-1)*100),"NA",(+CN32/CM32-1)*100))))</f>
        <v>57.06572710421063</v>
      </c>
      <c r="CO33" s="85"/>
      <c r="CP33" s="86">
        <f t="shared" ref="CP33" si="438">IF(AND(CO32&lt;0,CP32&gt;0),"LP",IF(AND(CO32&gt;0,CP32&lt;0),"PL",IF(OR(CO32&lt;0,CP32&lt;0),"Loss",IF(ISERROR((+CP32/CO32-1)*100),"NA",(+CP32/CO32-1)*100))))</f>
        <v>-36.27475357428289</v>
      </c>
      <c r="CQ33" s="86">
        <f t="shared" ref="CQ33" si="439">IF(AND(CP32&lt;0,CQ32&gt;0),"LP",IF(AND(CP32&gt;0,CQ32&lt;0),"PL",IF(OR(CP32&lt;0,CQ32&lt;0),"Loss",IF(ISERROR((+CQ32/CP32-1)*100),"NA",(+CQ32/CP32-1)*100))))</f>
        <v>3.7959337244463986</v>
      </c>
      <c r="CR33" s="86">
        <f t="shared" ref="CR33" si="440">IF(AND(CQ32&lt;0,CR32&gt;0),"LP",IF(AND(CQ32&gt;0,CR32&lt;0),"PL",IF(OR(CQ32&lt;0,CR32&lt;0),"Loss",IF(ISERROR((+CR32/CQ32-1)*100),"NA",(+CR32/CQ32-1)*100))))</f>
        <v>-44.210243673222848</v>
      </c>
      <c r="CS33" s="86">
        <f t="shared" ref="CS33" si="441">IF(AND(CR32&lt;0,CS32&gt;0),"LP",IF(AND(CR32&gt;0,CS32&lt;0),"PL",IF(OR(CR32&lt;0,CS32&lt;0),"Loss",IF(ISERROR((+CS32/CR32-1)*100),"NA",(+CS32/CR32-1)*100))))</f>
        <v>527.22946608066616</v>
      </c>
      <c r="CT33" s="87">
        <f t="shared" ref="CT33" si="442">IF(AND(CS32&lt;0,CT32&gt;0),"LP",IF(AND(CS32&gt;0,CT32&lt;0),"PL",IF(OR(CS32&lt;0,CT32&lt;0),"Loss",IF(ISERROR((+CT32/CS32-1)*100),"NA",(+CT32/CS32-1)*100))))</f>
        <v>34.699742752855769</v>
      </c>
      <c r="CU33" s="85"/>
      <c r="CV33" s="86">
        <f t="shared" ref="CV33" si="443">IF(AND(CU32&lt;0,CV32&gt;0),"LP",IF(AND(CU32&gt;0,CV32&lt;0),"PL",IF(OR(CU32&lt;0,CV32&lt;0),"Loss",IF(ISERROR((+CV32/CU32-1)*100),"NA",(+CV32/CU32-1)*100))))</f>
        <v>32.19109663409332</v>
      </c>
      <c r="CW33" s="86">
        <f t="shared" ref="CW33" si="444">IF(AND(CV32&lt;0,CW32&gt;0),"LP",IF(AND(CV32&gt;0,CW32&lt;0),"PL",IF(OR(CV32&lt;0,CW32&lt;0),"Loss",IF(ISERROR((+CW32/CV32-1)*100),"NA",(+CW32/CV32-1)*100))))</f>
        <v>69.891907875283323</v>
      </c>
      <c r="CX33" s="86">
        <f t="shared" ref="CX33" si="445">IF(AND(CW32&lt;0,CX32&gt;0),"LP",IF(AND(CW32&gt;0,CX32&lt;0),"PL",IF(OR(CW32&lt;0,CX32&lt;0),"Loss",IF(ISERROR((+CX32/CW32-1)*100),"NA",(+CX32/CW32-1)*100))))</f>
        <v>-45.736801392380613</v>
      </c>
      <c r="CY33" s="86">
        <f t="shared" ref="CY33" si="446">IF(AND(CX32&lt;0,CY32&gt;0),"LP",IF(AND(CX32&gt;0,CY32&lt;0),"PL",IF(OR(CX32&lt;0,CY32&lt;0),"Loss",IF(ISERROR((+CY32/CX32-1)*100),"NA",(+CY32/CX32-1)*100))))</f>
        <v>62.675101575453219</v>
      </c>
      <c r="CZ33" s="87">
        <f t="shared" ref="CZ33" si="447">IF(AND(CY32&lt;0,CZ32&gt;0),"LP",IF(AND(CY32&gt;0,CZ32&lt;0),"PL",IF(OR(CY32&lt;0,CZ32&lt;0),"Loss",IF(ISERROR((+CZ32/CY32-1)*100),"NA",(+CZ32/CY32-1)*100))))</f>
        <v>75.411848302725247</v>
      </c>
      <c r="DA33" s="85"/>
      <c r="DB33" s="86" t="str">
        <f t="shared" ref="DB33" si="448">IF(AND(DA32&lt;0,DB32&gt;0),"LP",IF(AND(DA32&gt;0,DB32&lt;0),"PL",IF(OR(DA32&lt;0,DB32&lt;0),"Loss",IF(ISERROR((+DB32/DA32-1)*100),"NA",(+DB32/DA32-1)*100))))</f>
        <v>Loss</v>
      </c>
      <c r="DC33" s="86" t="str">
        <f t="shared" ref="DC33" si="449">IF(AND(DB32&lt;0,DC32&gt;0),"LP",IF(AND(DB32&gt;0,DC32&lt;0),"PL",IF(OR(DB32&lt;0,DC32&lt;0),"Loss",IF(ISERROR((+DC32/DB32-1)*100),"NA",(+DC32/DB32-1)*100))))</f>
        <v>Loss</v>
      </c>
      <c r="DD33" s="86" t="str">
        <f t="shared" ref="DD33" si="450">IF(AND(DC32&lt;0,DD32&gt;0),"LP",IF(AND(DC32&gt;0,DD32&lt;0),"PL",IF(OR(DC32&lt;0,DD32&lt;0),"Loss",IF(ISERROR((+DD32/DC32-1)*100),"NA",(+DD32/DC32-1)*100))))</f>
        <v>Loss</v>
      </c>
      <c r="DE33" s="86" t="str">
        <f t="shared" ref="DE33" si="451">IF(AND(DD32&lt;0,DE32&gt;0),"LP",IF(AND(DD32&gt;0,DE32&lt;0),"PL",IF(OR(DD32&lt;0,DE32&lt;0),"Loss",IF(ISERROR((+DE32/DD32-1)*100),"NA",(+DE32/DD32-1)*100))))</f>
        <v>Loss</v>
      </c>
      <c r="DF33" s="87" t="str">
        <f t="shared" ref="DF33" si="452">IF(AND(DE32&lt;0,DF32&gt;0),"LP",IF(AND(DE32&gt;0,DF32&lt;0),"PL",IF(OR(DE32&lt;0,DF32&lt;0),"Loss",IF(ISERROR((+DF32/DE32-1)*100),"NA",(+DF32/DE32-1)*100))))</f>
        <v>Loss</v>
      </c>
      <c r="DG33" s="85"/>
      <c r="DH33" s="86">
        <f t="shared" ref="DH33" si="453">IF(AND(DG32&lt;0,DH32&gt;0),"LP",IF(AND(DG32&gt;0,DH32&lt;0),"PL",IF(OR(DG32&lt;0,DH32&lt;0),"Loss",IF(ISERROR((+DH32/DG32-1)*100),"NA",(+DH32/DG32-1)*100))))</f>
        <v>24.211828801828329</v>
      </c>
      <c r="DI33" s="86">
        <f t="shared" ref="DI33" si="454">IF(AND(DH32&lt;0,DI32&gt;0),"LP",IF(AND(DH32&gt;0,DI32&lt;0),"PL",IF(OR(DH32&lt;0,DI32&lt;0),"Loss",IF(ISERROR((+DI32/DH32-1)*100),"NA",(+DI32/DH32-1)*100))))</f>
        <v>-35.231486566847096</v>
      </c>
      <c r="DJ33" s="86">
        <f t="shared" ref="DJ33" si="455">IF(AND(DI32&lt;0,DJ32&gt;0),"LP",IF(AND(DI32&gt;0,DJ32&lt;0),"PL",IF(OR(DI32&lt;0,DJ32&lt;0),"Loss",IF(ISERROR((+DJ32/DI32-1)*100),"NA",(+DJ32/DI32-1)*100))))</f>
        <v>78.483122412220325</v>
      </c>
      <c r="DK33" s="86">
        <f t="shared" ref="DK33" si="456">IF(AND(DJ32&lt;0,DK32&gt;0),"LP",IF(AND(DJ32&gt;0,DK32&lt;0),"PL",IF(OR(DJ32&lt;0,DK32&lt;0),"Loss",IF(ISERROR((+DK32/DJ32-1)*100),"NA",(+DK32/DJ32-1)*100))))</f>
        <v>37.544488267200983</v>
      </c>
      <c r="DL33" s="87">
        <f t="shared" ref="DL33" si="457">IF(AND(DK32&lt;0,DL32&gt;0),"LP",IF(AND(DK32&gt;0,DL32&lt;0),"PL",IF(OR(DK32&lt;0,DL32&lt;0),"Loss",IF(ISERROR((+DL32/DK32-1)*100),"NA",(+DL32/DK32-1)*100))))</f>
        <v>19.87141692992882</v>
      </c>
      <c r="DM33" s="85"/>
      <c r="DN33" s="86">
        <f t="shared" ref="DN33" si="458">IF(AND(DM32&lt;0,DN32&gt;0),"LP",IF(AND(DM32&gt;0,DN32&lt;0),"PL",IF(OR(DM32&lt;0,DN32&lt;0),"Loss",IF(ISERROR((+DN32/DM32-1)*100),"NA",(+DN32/DM32-1)*100))))</f>
        <v>48.821308876460456</v>
      </c>
      <c r="DO33" s="86">
        <f t="shared" ref="DO33" si="459">IF(AND(DN32&lt;0,DO32&gt;0),"LP",IF(AND(DN32&gt;0,DO32&lt;0),"PL",IF(OR(DN32&lt;0,DO32&lt;0),"Loss",IF(ISERROR((+DO32/DN32-1)*100),"NA",(+DO32/DN32-1)*100))))</f>
        <v>20.234707899010385</v>
      </c>
      <c r="DP33" s="86">
        <f t="shared" ref="DP33" si="460">IF(AND(DO32&lt;0,DP32&gt;0),"LP",IF(AND(DO32&gt;0,DP32&lt;0),"PL",IF(OR(DO32&lt;0,DP32&lt;0),"Loss",IF(ISERROR((+DP32/DO32-1)*100),"NA",(+DP32/DO32-1)*100))))</f>
        <v>-45.163375680370862</v>
      </c>
      <c r="DQ33" s="86">
        <f t="shared" ref="DQ33" si="461">IF(AND(DP32&lt;0,DQ32&gt;0),"LP",IF(AND(DP32&gt;0,DQ32&lt;0),"PL",IF(OR(DP32&lt;0,DQ32&lt;0),"Loss",IF(ISERROR((+DQ32/DP32-1)*100),"NA",(+DQ32/DP32-1)*100))))</f>
        <v>131.78086869770129</v>
      </c>
      <c r="DR33" s="87">
        <f t="shared" ref="DR33" si="462">IF(AND(DQ32&lt;0,DR32&gt;0),"LP",IF(AND(DQ32&gt;0,DR32&lt;0),"PL",IF(OR(DQ32&lt;0,DR32&lt;0),"Loss",IF(ISERROR((+DR32/DQ32-1)*100),"NA",(+DR32/DQ32-1)*100))))</f>
        <v>29.485969749243246</v>
      </c>
      <c r="DS33" s="85"/>
      <c r="DT33" s="86">
        <f t="shared" ref="DT33" si="463">IF(AND(DS32&lt;0,DT32&gt;0),"LP",IF(AND(DS32&gt;0,DT32&lt;0),"PL",IF(OR(DS32&lt;0,DT32&lt;0),"Loss",IF(ISERROR((+DT32/DS32-1)*100),"NA",(+DT32/DS32-1)*100))))</f>
        <v>25.439725197829798</v>
      </c>
      <c r="DU33" s="86">
        <f t="shared" ref="DU33" si="464">IF(AND(DT32&lt;0,DU32&gt;0),"LP",IF(AND(DT32&gt;0,DU32&lt;0),"PL",IF(OR(DT32&lt;0,DU32&lt;0),"Loss",IF(ISERROR((+DU32/DT32-1)*100),"NA",(+DU32/DT32-1)*100))))</f>
        <v>2.3777052375505425</v>
      </c>
      <c r="DV33" s="86">
        <f t="shared" ref="DV33" si="465">IF(AND(DU32&lt;0,DV32&gt;0),"LP",IF(AND(DU32&gt;0,DV32&lt;0),"PL",IF(OR(DU32&lt;0,DV32&lt;0),"Loss",IF(ISERROR((+DV32/DU32-1)*100),"NA",(+DV32/DU32-1)*100))))</f>
        <v>-4.9429170314567505</v>
      </c>
      <c r="DW33" s="86">
        <f t="shared" ref="DW33" si="466">IF(AND(DV32&lt;0,DW32&gt;0),"LP",IF(AND(DV32&gt;0,DW32&lt;0),"PL",IF(OR(DV32&lt;0,DW32&lt;0),"Loss",IF(ISERROR((+DW32/DV32-1)*100),"NA",(+DW32/DV32-1)*100))))</f>
        <v>29.390627559833639</v>
      </c>
      <c r="DX33" s="87">
        <f t="shared" ref="DX33" si="467">IF(AND(DW32&lt;0,DX32&gt;0),"LP",IF(AND(DW32&gt;0,DX32&lt;0),"PL",IF(OR(DW32&lt;0,DX32&lt;0),"Loss",IF(ISERROR((+DX32/DW32-1)*100),"NA",(+DX32/DW32-1)*100))))</f>
        <v>53.244552956534477</v>
      </c>
      <c r="DY33" s="85"/>
      <c r="DZ33" s="86">
        <f t="shared" ref="DZ33" si="468">IF(AND(DY32&lt;0,DZ32&gt;0),"LP",IF(AND(DY32&gt;0,DZ32&lt;0),"PL",IF(OR(DY32&lt;0,DZ32&lt;0),"Loss",IF(ISERROR((+DZ32/DY32-1)*100),"NA",(+DZ32/DY32-1)*100))))</f>
        <v>50.318835573223012</v>
      </c>
      <c r="EA33" s="86">
        <f t="shared" ref="EA33" si="469">IF(AND(DZ32&lt;0,EA32&gt;0),"LP",IF(AND(DZ32&gt;0,EA32&lt;0),"PL",IF(OR(DZ32&lt;0,EA32&lt;0),"Loss",IF(ISERROR((+EA32/DZ32-1)*100),"NA",(+EA32/DZ32-1)*100))))</f>
        <v>8.3117949777121716</v>
      </c>
      <c r="EB33" s="86">
        <f t="shared" ref="EB33" si="470">IF(AND(EA32&lt;0,EB32&gt;0),"LP",IF(AND(EA32&gt;0,EB32&lt;0),"PL",IF(OR(EA32&lt;0,EB32&lt;0),"Loss",IF(ISERROR((+EB32/EA32-1)*100),"NA",(+EB32/EA32-1)*100))))</f>
        <v>3.9823970763638084</v>
      </c>
      <c r="EC33" s="86">
        <f t="shared" ref="EC33" si="471">IF(AND(EB32&lt;0,EC32&gt;0),"LP",IF(AND(EB32&gt;0,EC32&lt;0),"PL",IF(OR(EB32&lt;0,EC32&lt;0),"Loss",IF(ISERROR((+EC32/EB32-1)*100),"NA",(+EC32/EB32-1)*100))))</f>
        <v>31.703526282155671</v>
      </c>
      <c r="ED33" s="87">
        <f t="shared" ref="ED33" si="472">IF(AND(EC32&lt;0,ED32&gt;0),"LP",IF(AND(EC32&gt;0,ED32&lt;0),"PL",IF(OR(EC32&lt;0,ED32&lt;0),"Loss",IF(ISERROR((+ED32/EC32-1)*100),"NA",(+ED32/EC32-1)*100))))</f>
        <v>40.098215130498986</v>
      </c>
      <c r="EE33" s="85"/>
      <c r="EF33" s="86">
        <f t="shared" ref="EF33" si="473">IF(AND(EE32&lt;0,EF32&gt;0),"LP",IF(AND(EE32&gt;0,EF32&lt;0),"PL",IF(OR(EE32&lt;0,EF32&lt;0),"Loss",IF(ISERROR((+EF32/EE32-1)*100),"NA",(+EF32/EE32-1)*100))))</f>
        <v>39.854498307282292</v>
      </c>
      <c r="EG33" s="86">
        <f t="shared" ref="EG33" si="474">IF(AND(EF32&lt;0,EG32&gt;0),"LP",IF(AND(EF32&gt;0,EG32&lt;0),"PL",IF(OR(EF32&lt;0,EG32&lt;0),"Loss",IF(ISERROR((+EG32/EF32-1)*100),"NA",(+EG32/EF32-1)*100))))</f>
        <v>-7.8182941903584657</v>
      </c>
      <c r="EH33" s="86">
        <f t="shared" ref="EH33" si="475">IF(AND(EG32&lt;0,EH32&gt;0),"LP",IF(AND(EG32&gt;0,EH32&lt;0),"PL",IF(OR(EG32&lt;0,EH32&lt;0),"Loss",IF(ISERROR((+EH32/EG32-1)*100),"NA",(+EH32/EG32-1)*100))))</f>
        <v>-93.742317577382948</v>
      </c>
      <c r="EI33" s="86">
        <f t="shared" ref="EI33" si="476">IF(AND(EH32&lt;0,EI32&gt;0),"LP",IF(AND(EH32&gt;0,EI32&lt;0),"PL",IF(OR(EH32&lt;0,EI32&lt;0),"Loss",IF(ISERROR((+EI32/EH32-1)*100),"NA",(+EI32/EH32-1)*100))))</f>
        <v>612.82099731477047</v>
      </c>
      <c r="EJ33" s="87">
        <f t="shared" ref="EJ33" si="477">IF(AND(EI32&lt;0,EJ32&gt;0),"LP",IF(AND(EI32&gt;0,EJ32&lt;0),"PL",IF(OR(EI32&lt;0,EJ32&lt;0),"Loss",IF(ISERROR((+EJ32/EI32-1)*100),"NA",(+EJ32/EI32-1)*100))))</f>
        <v>72.499376179674769</v>
      </c>
      <c r="EK33" s="85"/>
      <c r="EL33" s="86" t="str">
        <f t="shared" ref="EL33" si="478">IF(AND(EK32&lt;0,EL32&gt;0),"LP",IF(AND(EK32&gt;0,EL32&lt;0),"PL",IF(OR(EK32&lt;0,EL32&lt;0),"Loss",IF(ISERROR((+EL32/EK32-1)*100),"NA",(+EL32/EK32-1)*100))))</f>
        <v>Loss</v>
      </c>
      <c r="EM33" s="86" t="str">
        <f t="shared" ref="EM33" si="479">IF(AND(EL32&lt;0,EM32&gt;0),"LP",IF(AND(EL32&gt;0,EM32&lt;0),"PL",IF(OR(EL32&lt;0,EM32&lt;0),"Loss",IF(ISERROR((+EM32/EL32-1)*100),"NA",(+EM32/EL32-1)*100))))</f>
        <v>Loss</v>
      </c>
      <c r="EN33" s="86" t="str">
        <f t="shared" ref="EN33" si="480">IF(AND(EM32&lt;0,EN32&gt;0),"LP",IF(AND(EM32&gt;0,EN32&lt;0),"PL",IF(OR(EM32&lt;0,EN32&lt;0),"Loss",IF(ISERROR((+EN32/EM32-1)*100),"NA",(+EN32/EM32-1)*100))))</f>
        <v>LP</v>
      </c>
      <c r="EO33" s="86">
        <f t="shared" ref="EO33" si="481">IF(AND(EN32&lt;0,EO32&gt;0),"LP",IF(AND(EN32&gt;0,EO32&lt;0),"PL",IF(OR(EN32&lt;0,EO32&lt;0),"Loss",IF(ISERROR((+EO32/EN32-1)*100),"NA",(+EO32/EN32-1)*100))))</f>
        <v>131.25194618393746</v>
      </c>
      <c r="EP33" s="87">
        <f t="shared" ref="EP33" si="482">IF(AND(EO32&lt;0,EP32&gt;0),"LP",IF(AND(EO32&gt;0,EP32&lt;0),"PL",IF(OR(EO32&lt;0,EP32&lt;0),"Loss",IF(ISERROR((+EP32/EO32-1)*100),"NA",(+EP32/EO32-1)*100))))</f>
        <v>239.15593789388856</v>
      </c>
      <c r="EQ33" s="85"/>
      <c r="ER33" s="86" t="str">
        <f t="shared" ref="ER33" ca="1" si="483">IF(AND(EQ32&lt;0,ER32&gt;0),"LP",IF(AND(EQ32&gt;0,ER32&lt;0),"PL",IF(OR(EQ32&lt;0,ER32&lt;0),"Loss",IF(ISERROR((+ER32/EQ32-1)*100),"NA",(+ER32/EQ32-1)*100))))</f>
        <v>LP</v>
      </c>
      <c r="ES33" s="86">
        <f t="shared" ref="ES33" ca="1" si="484">IF(AND(ER32&lt;0,ES32&gt;0),"LP",IF(AND(ER32&gt;0,ES32&lt;0),"PL",IF(OR(ER32&lt;0,ES32&lt;0),"Loss",IF(ISERROR((+ES32/ER32-1)*100),"NA",(+ES32/ER32-1)*100))))</f>
        <v>988.84035497517471</v>
      </c>
      <c r="ET33" s="86">
        <f t="shared" ref="ET33" ca="1" si="485">IF(AND(ES32&lt;0,ET32&gt;0),"LP",IF(AND(ES32&gt;0,ET32&lt;0),"PL",IF(OR(ES32&lt;0,ET32&lt;0),"Loss",IF(ISERROR((+ET32/ES32-1)*100),"NA",(+ET32/ES32-1)*100))))</f>
        <v>74.198943093889653</v>
      </c>
      <c r="EU33" s="86">
        <f t="shared" ref="EU33" ca="1" si="486">IF(AND(ET32&lt;0,EU32&gt;0),"LP",IF(AND(ET32&gt;0,EU32&lt;0),"PL",IF(OR(ET32&lt;0,EU32&lt;0),"Loss",IF(ISERROR((+EU32/ET32-1)*100),"NA",(+EU32/ET32-1)*100))))</f>
        <v>21.489866174745575</v>
      </c>
      <c r="EV33" s="87">
        <f t="shared" ref="EV33" ca="1" si="487">IF(AND(EU32&lt;0,EV32&gt;0),"LP",IF(AND(EU32&gt;0,EV32&lt;0),"PL",IF(OR(EU32&lt;0,EV32&lt;0),"Loss",IF(ISERROR((+EV32/EU32-1)*100),"NA",(+EV32/EU32-1)*100))))</f>
        <v>39.362623018621015</v>
      </c>
    </row>
    <row r="34" spans="2:152" s="15" customFormat="1">
      <c r="B34" s="28" t="s">
        <v>0</v>
      </c>
      <c r="C34" s="83">
        <v>249.8</v>
      </c>
      <c r="D34" s="84">
        <v>500.6</v>
      </c>
      <c r="E34" s="84">
        <v>554.70000000000005</v>
      </c>
      <c r="F34" s="84">
        <v>555.1</v>
      </c>
      <c r="G34" s="84">
        <v>555.1</v>
      </c>
      <c r="H34" s="72">
        <v>555.1</v>
      </c>
      <c r="I34" s="83">
        <v>270</v>
      </c>
      <c r="J34" s="84">
        <v>270.5</v>
      </c>
      <c r="K34" s="84">
        <v>270.89999999999998</v>
      </c>
      <c r="L34" s="84">
        <v>270.7</v>
      </c>
      <c r="M34" s="84">
        <v>270</v>
      </c>
      <c r="N34" s="72">
        <v>270</v>
      </c>
      <c r="O34" s="83">
        <v>4945.6000000000004</v>
      </c>
      <c r="P34" s="84">
        <v>4945.6000000000004</v>
      </c>
      <c r="Q34" s="84">
        <v>4945.6000000000004</v>
      </c>
      <c r="R34" s="84">
        <v>4945.6000000000004</v>
      </c>
      <c r="S34" s="84">
        <v>4945.6000000000004</v>
      </c>
      <c r="T34" s="72">
        <v>4945.6000000000004</v>
      </c>
      <c r="U34" s="83">
        <v>0.1</v>
      </c>
      <c r="V34" s="84">
        <v>0.1</v>
      </c>
      <c r="W34" s="84">
        <v>975</v>
      </c>
      <c r="X34" s="84">
        <v>1061.155</v>
      </c>
      <c r="Y34" s="84">
        <v>1061.155</v>
      </c>
      <c r="Z34" s="72">
        <v>1061.155</v>
      </c>
      <c r="AA34" s="83">
        <v>293.39999999999998</v>
      </c>
      <c r="AB34" s="84">
        <v>293.5</v>
      </c>
      <c r="AC34" s="84">
        <v>294</v>
      </c>
      <c r="AD34" s="84">
        <v>294.39999999999998</v>
      </c>
      <c r="AE34" s="84">
        <v>294.39999999999998</v>
      </c>
      <c r="AF34" s="72">
        <v>294.39999999999998</v>
      </c>
      <c r="AG34" s="83">
        <v>47.5</v>
      </c>
      <c r="AH34" s="84">
        <v>104.5</v>
      </c>
      <c r="AI34" s="84">
        <v>104.5</v>
      </c>
      <c r="AJ34" s="84">
        <v>106.05</v>
      </c>
      <c r="AK34" s="84">
        <v>106.05</v>
      </c>
      <c r="AL34" s="72">
        <v>106.05</v>
      </c>
      <c r="AM34" s="83">
        <v>631</v>
      </c>
      <c r="AN34" s="84">
        <v>632</v>
      </c>
      <c r="AO34" s="84">
        <v>636</v>
      </c>
      <c r="AP34" s="84">
        <v>637</v>
      </c>
      <c r="AQ34" s="84">
        <v>637</v>
      </c>
      <c r="AR34" s="72">
        <v>637</v>
      </c>
      <c r="AS34" s="83">
        <v>1920.7</v>
      </c>
      <c r="AT34" s="84">
        <v>1921.1</v>
      </c>
      <c r="AU34" s="84">
        <v>1921.6</v>
      </c>
      <c r="AV34" s="84">
        <v>1922.1</v>
      </c>
      <c r="AW34" s="84">
        <v>1922.1</v>
      </c>
      <c r="AX34" s="72">
        <v>1922.1</v>
      </c>
      <c r="AY34" s="83">
        <v>138.1</v>
      </c>
      <c r="AZ34" s="84">
        <v>138.1</v>
      </c>
      <c r="BA34" s="84">
        <v>138.1</v>
      </c>
      <c r="BB34" s="84">
        <v>138.1</v>
      </c>
      <c r="BC34" s="84">
        <v>138.1</v>
      </c>
      <c r="BD34" s="72">
        <v>138.1</v>
      </c>
      <c r="BE34" s="83">
        <v>1189.3</v>
      </c>
      <c r="BF34" s="84">
        <v>1420.4</v>
      </c>
      <c r="BG34" s="84">
        <v>1420.4</v>
      </c>
      <c r="BH34" s="84">
        <v>1423.4</v>
      </c>
      <c r="BI34" s="84">
        <v>1423.4</v>
      </c>
      <c r="BJ34" s="72">
        <v>1423.4</v>
      </c>
      <c r="BK34" s="83">
        <v>303</v>
      </c>
      <c r="BL34" s="84">
        <v>306</v>
      </c>
      <c r="BM34" s="84">
        <v>306</v>
      </c>
      <c r="BN34" s="84">
        <v>599</v>
      </c>
      <c r="BO34" s="84">
        <v>599</v>
      </c>
      <c r="BP34" s="72">
        <v>599</v>
      </c>
      <c r="BQ34" s="83">
        <v>1285.23</v>
      </c>
      <c r="BR34" s="84">
        <v>1287.05</v>
      </c>
      <c r="BS34" s="84">
        <v>1290.1199999999999</v>
      </c>
      <c r="BT34" s="84">
        <v>1291.27</v>
      </c>
      <c r="BU34" s="84">
        <v>1291.27</v>
      </c>
      <c r="BV34" s="72">
        <v>1291.27</v>
      </c>
      <c r="BW34" s="83">
        <v>3849.1</v>
      </c>
      <c r="BX34" s="84">
        <v>3852.55</v>
      </c>
      <c r="BY34" s="84">
        <v>3855.47</v>
      </c>
      <c r="BZ34" s="84">
        <v>3859.79</v>
      </c>
      <c r="CA34" s="84">
        <v>3859.79</v>
      </c>
      <c r="CB34" s="72">
        <v>3859.79</v>
      </c>
      <c r="CC34" s="83">
        <v>159.1</v>
      </c>
      <c r="CD34" s="84">
        <v>159.19999999999999</v>
      </c>
      <c r="CE34" s="84">
        <v>159.19999999999999</v>
      </c>
      <c r="CF34" s="84">
        <v>159.30000000000001</v>
      </c>
      <c r="CG34" s="84">
        <v>159.30000000000001</v>
      </c>
      <c r="CH34" s="72">
        <v>159.30000000000001</v>
      </c>
      <c r="CI34" s="83">
        <v>7904.2139999999999</v>
      </c>
      <c r="CJ34" s="84">
        <v>7908.1329999999998</v>
      </c>
      <c r="CK34" s="84">
        <v>7916.0709999999999</v>
      </c>
      <c r="CL34" s="84">
        <v>7918.4549999999999</v>
      </c>
      <c r="CM34" s="84">
        <v>7918.4549999999999</v>
      </c>
      <c r="CN34" s="72">
        <v>7918.4549999999999</v>
      </c>
      <c r="CO34" s="83">
        <v>510</v>
      </c>
      <c r="CP34" s="84">
        <v>510</v>
      </c>
      <c r="CQ34" s="84">
        <v>510</v>
      </c>
      <c r="CR34" s="84">
        <v>510</v>
      </c>
      <c r="CS34" s="84">
        <v>510</v>
      </c>
      <c r="CT34" s="72">
        <v>510</v>
      </c>
      <c r="CU34" s="83">
        <v>307.60000000000002</v>
      </c>
      <c r="CV34" s="84">
        <v>307.58999999999997</v>
      </c>
      <c r="CW34" s="84">
        <v>307.58999999999997</v>
      </c>
      <c r="CX34" s="84">
        <v>307.58999999999997</v>
      </c>
      <c r="CY34" s="84">
        <v>307.58999999999997</v>
      </c>
      <c r="CZ34" s="72">
        <v>307.58999999999997</v>
      </c>
      <c r="DA34" s="83">
        <v>605</v>
      </c>
      <c r="DB34" s="84">
        <v>649</v>
      </c>
      <c r="DC34" s="84">
        <v>634</v>
      </c>
      <c r="DD34" s="84">
        <v>636</v>
      </c>
      <c r="DE34" s="84">
        <v>648</v>
      </c>
      <c r="DF34" s="72">
        <v>660</v>
      </c>
      <c r="DG34" s="83">
        <v>1476.79</v>
      </c>
      <c r="DH34" s="84">
        <v>1479.91</v>
      </c>
      <c r="DI34" s="84">
        <v>1482.29</v>
      </c>
      <c r="DJ34" s="84">
        <v>1485.1</v>
      </c>
      <c r="DK34" s="84">
        <v>1485.1</v>
      </c>
      <c r="DL34" s="72">
        <v>1485.1</v>
      </c>
      <c r="DM34" s="83">
        <v>741.51</v>
      </c>
      <c r="DN34" s="84">
        <v>735.16</v>
      </c>
      <c r="DO34" s="84">
        <v>728.65</v>
      </c>
      <c r="DP34" s="84">
        <v>720.5</v>
      </c>
      <c r="DQ34" s="84">
        <v>720.5</v>
      </c>
      <c r="DR34" s="72">
        <v>720.5</v>
      </c>
      <c r="DS34" s="83">
        <v>170.96799999999999</v>
      </c>
      <c r="DT34" s="84">
        <v>170.96799999999999</v>
      </c>
      <c r="DU34" s="84">
        <v>170.96799999999999</v>
      </c>
      <c r="DV34" s="84">
        <v>167.7</v>
      </c>
      <c r="DW34" s="84">
        <v>167.7</v>
      </c>
      <c r="DX34" s="72">
        <v>167.7</v>
      </c>
      <c r="DY34" s="83">
        <v>528</v>
      </c>
      <c r="DZ34" s="84">
        <v>528</v>
      </c>
      <c r="EA34" s="84">
        <v>529.52</v>
      </c>
      <c r="EB34" s="84">
        <v>669.48</v>
      </c>
      <c r="EC34" s="84">
        <v>669.48</v>
      </c>
      <c r="ED34" s="72">
        <v>669.48</v>
      </c>
      <c r="EE34" s="83">
        <v>1530</v>
      </c>
      <c r="EF34" s="84">
        <v>1530</v>
      </c>
      <c r="EG34" s="84">
        <v>1500</v>
      </c>
      <c r="EH34" s="84">
        <v>1500</v>
      </c>
      <c r="EI34" s="84">
        <v>1500</v>
      </c>
      <c r="EJ34" s="72">
        <v>1500</v>
      </c>
      <c r="EK34" s="83">
        <v>4549.6200000000008</v>
      </c>
      <c r="EL34" s="84">
        <v>7643</v>
      </c>
      <c r="EM34" s="84">
        <v>8364</v>
      </c>
      <c r="EN34" s="84">
        <v>8680</v>
      </c>
      <c r="EO34" s="84">
        <v>8680</v>
      </c>
      <c r="EP34" s="72">
        <v>8680</v>
      </c>
      <c r="EQ34" s="83">
        <f t="shared" ref="EQ34:EV39" ca="1" si="488">SUMIF($B$8:$EP$59,EQ$8,$B34:$EP34)</f>
        <v>33605.631999999998</v>
      </c>
      <c r="ER34" s="84">
        <f t="shared" ca="1" si="488"/>
        <v>37292.960999999996</v>
      </c>
      <c r="ES34" s="84">
        <f t="shared" ca="1" si="488"/>
        <v>39014.679000000004</v>
      </c>
      <c r="ET34" s="84">
        <f t="shared" ca="1" si="488"/>
        <v>39857.789999999994</v>
      </c>
      <c r="EU34" s="84">
        <f t="shared" ca="1" si="488"/>
        <v>39869.089999999997</v>
      </c>
      <c r="EV34" s="72">
        <f t="shared" ca="1" si="488"/>
        <v>39881.089999999997</v>
      </c>
    </row>
    <row r="35" spans="2:152" s="15" customFormat="1">
      <c r="B35" s="28" t="s">
        <v>1</v>
      </c>
      <c r="C35" s="83">
        <v>16946.599999999999</v>
      </c>
      <c r="D35" s="84">
        <v>22639.8</v>
      </c>
      <c r="E35" s="84">
        <v>30056.100000000002</v>
      </c>
      <c r="F35" s="84">
        <v>36046.199999999997</v>
      </c>
      <c r="G35" s="84">
        <v>43510.519044763088</v>
      </c>
      <c r="H35" s="72">
        <v>55420.730942066388</v>
      </c>
      <c r="I35" s="83">
        <v>25065.9</v>
      </c>
      <c r="J35" s="84">
        <v>26545.200000000001</v>
      </c>
      <c r="K35" s="84">
        <v>27011.5</v>
      </c>
      <c r="L35" s="84">
        <v>33022.9</v>
      </c>
      <c r="M35" s="84">
        <v>36498.278572238283</v>
      </c>
      <c r="N35" s="72">
        <v>40449.609148575873</v>
      </c>
      <c r="O35" s="83">
        <v>14142.6</v>
      </c>
      <c r="P35" s="84">
        <v>16455.599999999999</v>
      </c>
      <c r="Q35" s="84">
        <v>18860.599999999999</v>
      </c>
      <c r="R35" s="84">
        <v>21216.9</v>
      </c>
      <c r="S35" s="84">
        <v>22594.327691641396</v>
      </c>
      <c r="T35" s="72">
        <v>24136.254158872791</v>
      </c>
      <c r="U35" s="83">
        <v>-1067.52</v>
      </c>
      <c r="V35" s="84">
        <v>876.46</v>
      </c>
      <c r="W35" s="84">
        <v>3364.5</v>
      </c>
      <c r="X35" s="84">
        <v>11492.176000000001</v>
      </c>
      <c r="Y35" s="84">
        <v>15310.45836935061</v>
      </c>
      <c r="Z35" s="72">
        <v>20167.798483306797</v>
      </c>
      <c r="AA35" s="83">
        <v>51505.9</v>
      </c>
      <c r="AB35" s="84">
        <v>63582.7</v>
      </c>
      <c r="AC35" s="84">
        <v>79077.899999999994</v>
      </c>
      <c r="AD35" s="84">
        <v>94199</v>
      </c>
      <c r="AE35" s="84">
        <v>106654.03429581509</v>
      </c>
      <c r="AF35" s="72">
        <v>123679.10565284771</v>
      </c>
      <c r="AG35" s="83">
        <v>642.99</v>
      </c>
      <c r="AH35" s="84">
        <v>821.65</v>
      </c>
      <c r="AI35" s="84">
        <v>1571.6899999999998</v>
      </c>
      <c r="AJ35" s="84">
        <v>2364.13</v>
      </c>
      <c r="AK35" s="84">
        <v>3245.1029059775256</v>
      </c>
      <c r="AL35" s="72">
        <v>4454.7362422659799</v>
      </c>
      <c r="AM35" s="83">
        <v>16981</v>
      </c>
      <c r="AN35" s="84">
        <v>18245</v>
      </c>
      <c r="AO35" s="84">
        <v>19892</v>
      </c>
      <c r="AP35" s="84">
        <v>20915</v>
      </c>
      <c r="AQ35" s="84">
        <v>22569.210574031014</v>
      </c>
      <c r="AR35" s="72">
        <v>25370.813943611014</v>
      </c>
      <c r="AS35" s="83">
        <v>20511</v>
      </c>
      <c r="AT35" s="84">
        <v>22684.199999999997</v>
      </c>
      <c r="AU35" s="84">
        <v>23375.3</v>
      </c>
      <c r="AV35" s="84">
        <v>25166.5</v>
      </c>
      <c r="AW35" s="84">
        <v>28458.138413845034</v>
      </c>
      <c r="AX35" s="72">
        <v>33200.107781003702</v>
      </c>
      <c r="AY35" s="83">
        <v>2689.2999999999997</v>
      </c>
      <c r="AZ35" s="84">
        <v>3868.4999999999995</v>
      </c>
      <c r="BA35" s="84">
        <v>5889.3</v>
      </c>
      <c r="BB35" s="84">
        <v>8374</v>
      </c>
      <c r="BC35" s="84">
        <v>11364.21977035712</v>
      </c>
      <c r="BD35" s="72">
        <v>15470.856533936174</v>
      </c>
      <c r="BE35" s="83">
        <v>36484.400000000001</v>
      </c>
      <c r="BF35" s="84">
        <v>70622.5</v>
      </c>
      <c r="BG35" s="84">
        <v>79819.599999999991</v>
      </c>
      <c r="BH35" s="84">
        <v>94566.5</v>
      </c>
      <c r="BI35" s="84">
        <v>108348.9030768747</v>
      </c>
      <c r="BJ35" s="72">
        <v>125792.6764714059</v>
      </c>
      <c r="BK35" s="83">
        <v>16109</v>
      </c>
      <c r="BL35" s="84">
        <v>18922</v>
      </c>
      <c r="BM35" s="84">
        <v>20585</v>
      </c>
      <c r="BN35" s="84">
        <v>17361</v>
      </c>
      <c r="BO35" s="84">
        <v>20740.401161873</v>
      </c>
      <c r="BP35" s="72">
        <v>24343.317356350453</v>
      </c>
      <c r="BQ35" s="83">
        <v>45641.960000000006</v>
      </c>
      <c r="BR35" s="84">
        <v>139721.18</v>
      </c>
      <c r="BS35" s="84">
        <v>109264.81999999999</v>
      </c>
      <c r="BT35" s="84">
        <v>254763.15</v>
      </c>
      <c r="BU35" s="84">
        <v>264649.20874065359</v>
      </c>
      <c r="BV35" s="72">
        <v>274535.26748130715</v>
      </c>
      <c r="BW35" s="83">
        <v>709.08999999999969</v>
      </c>
      <c r="BX35" s="84">
        <v>-60352.92</v>
      </c>
      <c r="BY35" s="84">
        <v>-63031.369999999995</v>
      </c>
      <c r="BZ35" s="84">
        <v>19319.28</v>
      </c>
      <c r="CA35" s="84">
        <v>96622.790049512259</v>
      </c>
      <c r="CB35" s="72">
        <v>175369.12673413471</v>
      </c>
      <c r="CC35" s="83">
        <v>18688.599999999999</v>
      </c>
      <c r="CD35" s="84">
        <v>21223.8</v>
      </c>
      <c r="CE35" s="84">
        <v>23267.8</v>
      </c>
      <c r="CF35" s="84">
        <v>26165.3</v>
      </c>
      <c r="CG35" s="84">
        <v>28712.209445501045</v>
      </c>
      <c r="CH35" s="72">
        <v>32084.722830451894</v>
      </c>
      <c r="CI35" s="83">
        <v>9175.7839999999997</v>
      </c>
      <c r="CJ35" s="84">
        <v>8312.4879999999994</v>
      </c>
      <c r="CK35" s="84">
        <v>8537.277</v>
      </c>
      <c r="CL35" s="84">
        <v>9668.9030000000002</v>
      </c>
      <c r="CM35" s="84">
        <v>11596.541973041156</v>
      </c>
      <c r="CN35" s="72">
        <v>14624.20214199238</v>
      </c>
      <c r="CO35" s="83">
        <v>14182.3</v>
      </c>
      <c r="CP35" s="84">
        <v>14181.1</v>
      </c>
      <c r="CQ35" s="84">
        <v>14793</v>
      </c>
      <c r="CR35" s="84">
        <v>13784.7</v>
      </c>
      <c r="CS35" s="84">
        <v>14827.280818519281</v>
      </c>
      <c r="CT35" s="72">
        <v>16231.634499055373</v>
      </c>
      <c r="CU35" s="83">
        <v>4767.5</v>
      </c>
      <c r="CV35" s="84">
        <v>5197.3900000000003</v>
      </c>
      <c r="CW35" s="84">
        <v>6201.32</v>
      </c>
      <c r="CX35" s="84">
        <v>6763.3</v>
      </c>
      <c r="CY35" s="84">
        <v>7676.216402531285</v>
      </c>
      <c r="CZ35" s="72">
        <v>9277.5799376701598</v>
      </c>
      <c r="DA35" s="83">
        <v>65162</v>
      </c>
      <c r="DB35" s="84">
        <v>141295</v>
      </c>
      <c r="DC35" s="84">
        <v>129929</v>
      </c>
      <c r="DD35" s="84">
        <v>132984</v>
      </c>
      <c r="DE35" s="84">
        <v>122222.9320138125</v>
      </c>
      <c r="DF35" s="72">
        <v>117642.38567661089</v>
      </c>
      <c r="DG35" s="83">
        <v>23431.100000000002</v>
      </c>
      <c r="DH35" s="84">
        <v>24377.55</v>
      </c>
      <c r="DI35" s="84">
        <v>25687.510000000002</v>
      </c>
      <c r="DJ35" s="84">
        <v>27989.93</v>
      </c>
      <c r="DK35" s="84">
        <v>29663.775142790066</v>
      </c>
      <c r="DL35" s="72">
        <v>32067.998111157071</v>
      </c>
      <c r="DM35" s="83">
        <v>18307.629999999997</v>
      </c>
      <c r="DN35" s="84">
        <v>20712.52</v>
      </c>
      <c r="DO35" s="84">
        <v>23332.93</v>
      </c>
      <c r="DP35" s="84">
        <v>24135.37</v>
      </c>
      <c r="DQ35" s="84">
        <v>28539.438286125038</v>
      </c>
      <c r="DR35" s="72">
        <v>34242.088814832925</v>
      </c>
      <c r="DS35" s="83">
        <v>6560.2889999999998</v>
      </c>
      <c r="DT35" s="84">
        <v>7057.9960000000001</v>
      </c>
      <c r="DU35" s="84">
        <v>8204.8100000000013</v>
      </c>
      <c r="DV35" s="84">
        <v>8112.5</v>
      </c>
      <c r="DW35" s="84">
        <v>9513.1431920850118</v>
      </c>
      <c r="DX35" s="72">
        <v>11659.552590311821</v>
      </c>
      <c r="DY35" s="83">
        <v>2921</v>
      </c>
      <c r="DZ35" s="84">
        <v>3457</v>
      </c>
      <c r="EA35" s="84">
        <v>3878.13</v>
      </c>
      <c r="EB35" s="84">
        <v>8460.81</v>
      </c>
      <c r="EC35" s="84">
        <v>9676.182855994999</v>
      </c>
      <c r="ED35" s="72">
        <v>11132.593816744244</v>
      </c>
      <c r="EE35" s="83">
        <v>179010</v>
      </c>
      <c r="EF35" s="84">
        <v>216750</v>
      </c>
      <c r="EG35" s="84">
        <v>268580</v>
      </c>
      <c r="EH35" s="84">
        <v>248070</v>
      </c>
      <c r="EI35" s="84">
        <v>255511.48792481358</v>
      </c>
      <c r="EJ35" s="72">
        <v>279230.61758689361</v>
      </c>
      <c r="EK35" s="83">
        <v>80987.17</v>
      </c>
      <c r="EL35" s="84">
        <v>165055</v>
      </c>
      <c r="EM35" s="84">
        <v>194598</v>
      </c>
      <c r="EN35" s="84">
        <v>204130</v>
      </c>
      <c r="EO35" s="84">
        <v>212246.94331105621</v>
      </c>
      <c r="EP35" s="72">
        <v>239776.03852598413</v>
      </c>
      <c r="EQ35" s="83">
        <f t="shared" ca="1" si="488"/>
        <v>669555.59299999999</v>
      </c>
      <c r="ER35" s="84">
        <f t="shared" ca="1" si="488"/>
        <v>972251.71400000015</v>
      </c>
      <c r="ES35" s="84">
        <f t="shared" ca="1" si="488"/>
        <v>1062746.7170000002</v>
      </c>
      <c r="ET35" s="84">
        <f t="shared" ca="1" si="488"/>
        <v>1349071.5490000001</v>
      </c>
      <c r="EU35" s="84">
        <f t="shared" ca="1" si="488"/>
        <v>1510751.7440332028</v>
      </c>
      <c r="EV35" s="72">
        <f t="shared" ca="1" si="488"/>
        <v>1740359.8154613888</v>
      </c>
    </row>
    <row r="36" spans="2:152" s="15" customFormat="1">
      <c r="B36" s="28" t="s">
        <v>17</v>
      </c>
      <c r="C36" s="83">
        <v>5203</v>
      </c>
      <c r="D36" s="84">
        <v>5805.7</v>
      </c>
      <c r="E36" s="84">
        <v>8729.2000000000007</v>
      </c>
      <c r="F36" s="84">
        <v>11245.5</v>
      </c>
      <c r="G36" s="84">
        <v>6245.5</v>
      </c>
      <c r="H36" s="72">
        <v>2245.5</v>
      </c>
      <c r="I36" s="83">
        <v>0</v>
      </c>
      <c r="J36" s="84">
        <v>0</v>
      </c>
      <c r="K36" s="84">
        <v>0</v>
      </c>
      <c r="L36" s="84">
        <v>0</v>
      </c>
      <c r="M36" s="84">
        <v>0</v>
      </c>
      <c r="N36" s="72">
        <v>0</v>
      </c>
      <c r="O36" s="83">
        <v>0</v>
      </c>
      <c r="P36" s="84">
        <v>0</v>
      </c>
      <c r="Q36" s="84">
        <v>0</v>
      </c>
      <c r="R36" s="84">
        <v>0</v>
      </c>
      <c r="S36" s="84">
        <v>0</v>
      </c>
      <c r="T36" s="72">
        <v>0</v>
      </c>
      <c r="U36" s="83">
        <v>3220.6</v>
      </c>
      <c r="V36" s="84">
        <v>4524.76</v>
      </c>
      <c r="W36" s="84">
        <v>3260.67</v>
      </c>
      <c r="X36" s="84">
        <v>3627.4260000000004</v>
      </c>
      <c r="Y36" s="84">
        <v>627.42600000000039</v>
      </c>
      <c r="Z36" s="72">
        <v>27.426000000000386</v>
      </c>
      <c r="AA36" s="83">
        <v>16.100000000000001</v>
      </c>
      <c r="AB36" s="84">
        <v>0.4</v>
      </c>
      <c r="AC36" s="84">
        <v>46</v>
      </c>
      <c r="AD36" s="84">
        <v>517.9</v>
      </c>
      <c r="AE36" s="84">
        <v>517.9</v>
      </c>
      <c r="AF36" s="72">
        <v>517.9</v>
      </c>
      <c r="AG36" s="83">
        <v>12.85</v>
      </c>
      <c r="AH36" s="84">
        <v>10.220000000000001</v>
      </c>
      <c r="AI36" s="84">
        <v>8.83</v>
      </c>
      <c r="AJ36" s="84">
        <v>2.13</v>
      </c>
      <c r="AK36" s="84">
        <v>2.13</v>
      </c>
      <c r="AL36" s="72">
        <v>2.13</v>
      </c>
      <c r="AM36" s="83">
        <v>5536</v>
      </c>
      <c r="AN36" s="84">
        <v>6572</v>
      </c>
      <c r="AO36" s="84">
        <v>7686</v>
      </c>
      <c r="AP36" s="84">
        <v>8040</v>
      </c>
      <c r="AQ36" s="84">
        <v>6040</v>
      </c>
      <c r="AR36" s="72">
        <v>4840</v>
      </c>
      <c r="AS36" s="83">
        <v>9428</v>
      </c>
      <c r="AT36" s="84">
        <v>15659.800000000001</v>
      </c>
      <c r="AU36" s="84">
        <v>13214.7</v>
      </c>
      <c r="AV36" s="84">
        <v>13085</v>
      </c>
      <c r="AW36" s="84">
        <v>11585</v>
      </c>
      <c r="AX36" s="72">
        <v>10585</v>
      </c>
      <c r="AY36" s="83">
        <v>2610.8999999999996</v>
      </c>
      <c r="AZ36" s="84">
        <v>3915.2000000000003</v>
      </c>
      <c r="BA36" s="84">
        <v>3477.2000000000003</v>
      </c>
      <c r="BB36" s="84">
        <v>5451.2999999999993</v>
      </c>
      <c r="BC36" s="84">
        <v>5451.2999999999993</v>
      </c>
      <c r="BD36" s="72">
        <v>5451.2999999999993</v>
      </c>
      <c r="BE36" s="83">
        <v>36328.399999999994</v>
      </c>
      <c r="BF36" s="84">
        <v>19847.599999999999</v>
      </c>
      <c r="BG36" s="84">
        <v>8182.6</v>
      </c>
      <c r="BH36" s="84">
        <v>2604.9</v>
      </c>
      <c r="BI36" s="84">
        <v>2604.9</v>
      </c>
      <c r="BJ36" s="72">
        <v>2604.9</v>
      </c>
      <c r="BK36" s="83">
        <v>0</v>
      </c>
      <c r="BL36" s="84">
        <v>0</v>
      </c>
      <c r="BM36" s="84">
        <v>0</v>
      </c>
      <c r="BN36" s="84">
        <v>0</v>
      </c>
      <c r="BO36" s="84">
        <v>0</v>
      </c>
      <c r="BP36" s="72">
        <v>0</v>
      </c>
      <c r="BQ36" s="83">
        <v>449.09000000000003</v>
      </c>
      <c r="BR36" s="84">
        <v>11115.86</v>
      </c>
      <c r="BS36" s="84">
        <v>7086.3899999999994</v>
      </c>
      <c r="BT36" s="84">
        <v>26334.520000000004</v>
      </c>
      <c r="BU36" s="84">
        <v>26334.520000000004</v>
      </c>
      <c r="BV36" s="72">
        <v>26334.520000000004</v>
      </c>
      <c r="BW36" s="83">
        <v>227861.57</v>
      </c>
      <c r="BX36" s="84">
        <v>289553.95</v>
      </c>
      <c r="BY36" s="84">
        <v>344769.46</v>
      </c>
      <c r="BZ36" s="84">
        <v>397551.69</v>
      </c>
      <c r="CA36" s="84">
        <v>427368.06675</v>
      </c>
      <c r="CB36" s="72">
        <v>410273.34408000001</v>
      </c>
      <c r="CC36" s="83">
        <v>986.72</v>
      </c>
      <c r="CD36" s="84">
        <v>1279.2</v>
      </c>
      <c r="CE36" s="84">
        <v>2092.6999999999998</v>
      </c>
      <c r="CF36" s="84">
        <v>1705.9</v>
      </c>
      <c r="CG36" s="84">
        <v>1505.9</v>
      </c>
      <c r="CH36" s="72">
        <v>1305.9000000000001</v>
      </c>
      <c r="CI36" s="83">
        <v>16850</v>
      </c>
      <c r="CJ36" s="84">
        <v>16986.494999999999</v>
      </c>
      <c r="CK36" s="84">
        <v>17457.29</v>
      </c>
      <c r="CL36" s="84">
        <v>18891.167000000001</v>
      </c>
      <c r="CM36" s="84">
        <v>16391.167000000001</v>
      </c>
      <c r="CN36" s="72">
        <v>11891.167000000001</v>
      </c>
      <c r="CO36" s="83">
        <v>575.9</v>
      </c>
      <c r="CP36" s="84">
        <v>657.8</v>
      </c>
      <c r="CQ36" s="84">
        <v>560.9</v>
      </c>
      <c r="CR36" s="84">
        <v>656.09999999999991</v>
      </c>
      <c r="CS36" s="84">
        <v>667.58399999999995</v>
      </c>
      <c r="CT36" s="72">
        <v>679.29768000000001</v>
      </c>
      <c r="CU36" s="83">
        <v>169.8</v>
      </c>
      <c r="CV36" s="84">
        <v>958.93000000000006</v>
      </c>
      <c r="CW36" s="84">
        <v>1433.54</v>
      </c>
      <c r="CX36" s="84">
        <v>1909.1599999999999</v>
      </c>
      <c r="CY36" s="84">
        <v>1709.1599999999999</v>
      </c>
      <c r="CZ36" s="72">
        <v>1309.1599999999999</v>
      </c>
      <c r="DA36" s="83">
        <v>0</v>
      </c>
      <c r="DB36" s="84">
        <v>0</v>
      </c>
      <c r="DC36" s="84">
        <v>0</v>
      </c>
      <c r="DD36" s="84">
        <v>0</v>
      </c>
      <c r="DE36" s="84">
        <v>0</v>
      </c>
      <c r="DF36" s="72">
        <v>0</v>
      </c>
      <c r="DG36" s="83">
        <v>4514.46</v>
      </c>
      <c r="DH36" s="84">
        <v>5877.41</v>
      </c>
      <c r="DI36" s="84">
        <v>5310.81</v>
      </c>
      <c r="DJ36" s="84">
        <v>3695.3579999999997</v>
      </c>
      <c r="DK36" s="84">
        <v>3693.6</v>
      </c>
      <c r="DL36" s="72">
        <v>3692.0177999999996</v>
      </c>
      <c r="DM36" s="83">
        <v>11645.54</v>
      </c>
      <c r="DN36" s="84">
        <v>13283.27</v>
      </c>
      <c r="DO36" s="84">
        <v>15223.01</v>
      </c>
      <c r="DP36" s="84">
        <v>15086.02</v>
      </c>
      <c r="DQ36" s="84">
        <v>13586.02</v>
      </c>
      <c r="DR36" s="72">
        <v>12086.02</v>
      </c>
      <c r="DS36" s="83">
        <v>1069.691</v>
      </c>
      <c r="DT36" s="84">
        <v>1701.9879999999998</v>
      </c>
      <c r="DU36" s="84">
        <v>2100.415</v>
      </c>
      <c r="DV36" s="84">
        <v>2221.4</v>
      </c>
      <c r="DW36" s="84">
        <v>2221.4</v>
      </c>
      <c r="DX36" s="72">
        <v>2221.4</v>
      </c>
      <c r="DY36" s="83">
        <v>563</v>
      </c>
      <c r="DZ36" s="84">
        <v>1958</v>
      </c>
      <c r="EA36" s="84">
        <v>3727.38</v>
      </c>
      <c r="EB36" s="84">
        <v>1662.72</v>
      </c>
      <c r="EC36" s="84">
        <v>2546.2005360000003</v>
      </c>
      <c r="ED36" s="72">
        <v>2937.7249563999999</v>
      </c>
      <c r="EE36" s="83">
        <v>237740</v>
      </c>
      <c r="EF36" s="84">
        <v>258660</v>
      </c>
      <c r="EG36" s="84">
        <v>229990</v>
      </c>
      <c r="EH36" s="84">
        <v>284380</v>
      </c>
      <c r="EI36" s="84">
        <v>259380</v>
      </c>
      <c r="EJ36" s="72">
        <v>239380</v>
      </c>
      <c r="EK36" s="83">
        <v>0</v>
      </c>
      <c r="EL36" s="84">
        <v>0</v>
      </c>
      <c r="EM36" s="84">
        <v>58</v>
      </c>
      <c r="EN36" s="84">
        <v>0</v>
      </c>
      <c r="EO36" s="84">
        <v>0</v>
      </c>
      <c r="EP36" s="72">
        <v>0</v>
      </c>
      <c r="EQ36" s="83">
        <f t="shared" ca="1" si="488"/>
        <v>564781.62100000004</v>
      </c>
      <c r="ER36" s="84">
        <f t="shared" ca="1" si="488"/>
        <v>658368.58299999998</v>
      </c>
      <c r="ES36" s="84">
        <f t="shared" ca="1" si="488"/>
        <v>674415.09499999997</v>
      </c>
      <c r="ET36" s="84">
        <f t="shared" ca="1" si="488"/>
        <v>798668.19100000011</v>
      </c>
      <c r="EU36" s="84">
        <f t="shared" ca="1" si="488"/>
        <v>788477.77428599994</v>
      </c>
      <c r="EV36" s="72">
        <f t="shared" ca="1" si="488"/>
        <v>738384.70751640014</v>
      </c>
    </row>
    <row r="37" spans="2:152" s="15" customFormat="1">
      <c r="B37" s="28" t="s">
        <v>18</v>
      </c>
      <c r="C37" s="83">
        <v>3579.2999999999997</v>
      </c>
      <c r="D37" s="84">
        <v>3764.2000000000003</v>
      </c>
      <c r="E37" s="84">
        <v>3524.7000000000003</v>
      </c>
      <c r="F37" s="84">
        <v>3476</v>
      </c>
      <c r="G37" s="84">
        <v>6785.4103195626803</v>
      </c>
      <c r="H37" s="72">
        <v>9818.1104244961498</v>
      </c>
      <c r="I37" s="83">
        <v>19268.7</v>
      </c>
      <c r="J37" s="84">
        <v>35116.6</v>
      </c>
      <c r="K37" s="84">
        <v>30495.699999999997</v>
      </c>
      <c r="L37" s="84">
        <v>44628.5</v>
      </c>
      <c r="M37" s="84">
        <v>46726.765977349096</v>
      </c>
      <c r="N37" s="72">
        <v>53022.209903901974</v>
      </c>
      <c r="O37" s="83">
        <v>12742</v>
      </c>
      <c r="P37" s="84">
        <v>13002</v>
      </c>
      <c r="Q37" s="84">
        <v>12177</v>
      </c>
      <c r="R37" s="84">
        <v>11997.900000000001</v>
      </c>
      <c r="S37" s="84">
        <v>12304.958143317443</v>
      </c>
      <c r="T37" s="72">
        <v>13227.563751255111</v>
      </c>
      <c r="U37" s="83">
        <v>324.67</v>
      </c>
      <c r="V37" s="84">
        <v>546.78</v>
      </c>
      <c r="W37" s="84">
        <v>499.34000000000003</v>
      </c>
      <c r="X37" s="84">
        <v>650.62899999999991</v>
      </c>
      <c r="Y37" s="84">
        <v>1284.2365822439133</v>
      </c>
      <c r="Z37" s="72">
        <v>4194.7994833480543</v>
      </c>
      <c r="AA37" s="83">
        <v>7220.9</v>
      </c>
      <c r="AB37" s="84">
        <v>17532.800000000003</v>
      </c>
      <c r="AC37" s="84">
        <v>14177.6</v>
      </c>
      <c r="AD37" s="84">
        <v>28585.800000000003</v>
      </c>
      <c r="AE37" s="84">
        <v>31494.157882358075</v>
      </c>
      <c r="AF37" s="72">
        <v>43671.221209944037</v>
      </c>
      <c r="AG37" s="83">
        <v>100</v>
      </c>
      <c r="AH37" s="84">
        <v>10.96</v>
      </c>
      <c r="AI37" s="84">
        <v>189.65</v>
      </c>
      <c r="AJ37" s="84">
        <v>283.98</v>
      </c>
      <c r="AK37" s="84">
        <v>1099.4561126822205</v>
      </c>
      <c r="AL37" s="72">
        <v>1754.9647973994113</v>
      </c>
      <c r="AM37" s="83">
        <v>2414</v>
      </c>
      <c r="AN37" s="84">
        <v>1927</v>
      </c>
      <c r="AO37" s="84">
        <v>2444</v>
      </c>
      <c r="AP37" s="84">
        <v>2073</v>
      </c>
      <c r="AQ37" s="84">
        <v>2773.949894222038</v>
      </c>
      <c r="AR37" s="72">
        <v>5123.5803059417522</v>
      </c>
      <c r="AS37" s="83">
        <v>509.40000000000003</v>
      </c>
      <c r="AT37" s="84">
        <v>346.5</v>
      </c>
      <c r="AU37" s="84">
        <v>295.09999999999997</v>
      </c>
      <c r="AV37" s="84">
        <v>528.70000000000005</v>
      </c>
      <c r="AW37" s="84">
        <v>1930.9136398384967</v>
      </c>
      <c r="AX37" s="72">
        <v>4063.3734017245392</v>
      </c>
      <c r="AY37" s="83">
        <v>198.6</v>
      </c>
      <c r="AZ37" s="84">
        <v>325.20000000000005</v>
      </c>
      <c r="BA37" s="84">
        <v>381.2</v>
      </c>
      <c r="BB37" s="84">
        <v>987.80000000000007</v>
      </c>
      <c r="BC37" s="84">
        <v>833.30470286650041</v>
      </c>
      <c r="BD37" s="72">
        <v>268.93467449901834</v>
      </c>
      <c r="BE37" s="83">
        <v>1536.3</v>
      </c>
      <c r="BF37" s="84">
        <v>11878.1</v>
      </c>
      <c r="BG37" s="84">
        <v>10534.3</v>
      </c>
      <c r="BH37" s="84">
        <v>14855</v>
      </c>
      <c r="BI37" s="84">
        <v>25074.522294124588</v>
      </c>
      <c r="BJ37" s="72">
        <v>42246.07855888208</v>
      </c>
      <c r="BK37" s="83">
        <v>401</v>
      </c>
      <c r="BL37" s="84">
        <v>453</v>
      </c>
      <c r="BM37" s="84">
        <v>581</v>
      </c>
      <c r="BN37" s="84">
        <v>848</v>
      </c>
      <c r="BO37" s="84">
        <v>4187.0243475668158</v>
      </c>
      <c r="BP37" s="72">
        <v>7300.6916113359766</v>
      </c>
      <c r="BQ37" s="83">
        <v>6351.4500000000007</v>
      </c>
      <c r="BR37" s="84">
        <v>1323.2</v>
      </c>
      <c r="BS37" s="84">
        <v>2242.04</v>
      </c>
      <c r="BT37" s="84">
        <v>9981.2199999999993</v>
      </c>
      <c r="BU37" s="84">
        <v>10160.090533153603</v>
      </c>
      <c r="BV37" s="72">
        <v>11859.080275512128</v>
      </c>
      <c r="BW37" s="83">
        <v>112270.6</v>
      </c>
      <c r="BX37" s="84">
        <v>101165.22</v>
      </c>
      <c r="BY37" s="84">
        <v>118105.72</v>
      </c>
      <c r="BZ37" s="84">
        <v>167093.35999999999</v>
      </c>
      <c r="CA37" s="84">
        <v>194161.48274736639</v>
      </c>
      <c r="CB37" s="72">
        <v>204690.94525778829</v>
      </c>
      <c r="CC37" s="83">
        <v>4427.5</v>
      </c>
      <c r="CD37" s="84">
        <v>4243.8</v>
      </c>
      <c r="CE37" s="84">
        <v>3937.8</v>
      </c>
      <c r="CF37" s="84">
        <v>5141.0999999999995</v>
      </c>
      <c r="CG37" s="84">
        <v>6201.7486731271802</v>
      </c>
      <c r="CH37" s="72">
        <v>8170.39040454112</v>
      </c>
      <c r="CI37" s="83">
        <v>1411.4219999999998</v>
      </c>
      <c r="CJ37" s="84">
        <v>542.86099999999999</v>
      </c>
      <c r="CK37" s="84">
        <v>274.78699999999998</v>
      </c>
      <c r="CL37" s="84">
        <v>537.44399999999996</v>
      </c>
      <c r="CM37" s="84">
        <v>1315.1617380919413</v>
      </c>
      <c r="CN37" s="72">
        <v>1408.0839525391818</v>
      </c>
      <c r="CO37" s="83">
        <v>4260.8</v>
      </c>
      <c r="CP37" s="84">
        <v>9754.600000000004</v>
      </c>
      <c r="CQ37" s="84">
        <v>11778.599999999999</v>
      </c>
      <c r="CR37" s="84">
        <v>9656.2999999999993</v>
      </c>
      <c r="CS37" s="84">
        <v>9149.0628185192836</v>
      </c>
      <c r="CT37" s="72">
        <v>8912.5065390553809</v>
      </c>
      <c r="CU37" s="83">
        <v>1909.1000000000001</v>
      </c>
      <c r="CV37" s="84">
        <v>669.24</v>
      </c>
      <c r="CW37" s="84">
        <v>312.24</v>
      </c>
      <c r="CX37" s="84">
        <v>508.35</v>
      </c>
      <c r="CY37" s="84">
        <v>322.0486983668992</v>
      </c>
      <c r="CZ37" s="72">
        <v>129.57877118729539</v>
      </c>
      <c r="DA37" s="83">
        <v>52150</v>
      </c>
      <c r="DB37" s="84">
        <v>84315</v>
      </c>
      <c r="DC37" s="84">
        <v>103822</v>
      </c>
      <c r="DD37" s="84">
        <v>73026</v>
      </c>
      <c r="DE37" s="84">
        <v>75297.240000000005</v>
      </c>
      <c r="DF37" s="72">
        <v>77652.502800000002</v>
      </c>
      <c r="DG37" s="83">
        <v>5645.6799999999994</v>
      </c>
      <c r="DH37" s="84">
        <v>4104.66</v>
      </c>
      <c r="DI37" s="84">
        <v>4375.74</v>
      </c>
      <c r="DJ37" s="84">
        <v>5201.25</v>
      </c>
      <c r="DK37" s="84">
        <v>2500.5354755443786</v>
      </c>
      <c r="DL37" s="72">
        <v>3428.9699318415178</v>
      </c>
      <c r="DM37" s="83">
        <v>10880.37</v>
      </c>
      <c r="DN37" s="84">
        <v>7384.09</v>
      </c>
      <c r="DO37" s="84">
        <v>7509.68</v>
      </c>
      <c r="DP37" s="84">
        <v>7405.23</v>
      </c>
      <c r="DQ37" s="84">
        <v>8257.3224328342749</v>
      </c>
      <c r="DR37" s="72">
        <v>11197.407729755136</v>
      </c>
      <c r="DS37" s="83">
        <v>2593.1759999999999</v>
      </c>
      <c r="DT37" s="84">
        <v>1765.479</v>
      </c>
      <c r="DU37" s="84">
        <v>1494.5039999999999</v>
      </c>
      <c r="DV37" s="84">
        <v>1679</v>
      </c>
      <c r="DW37" s="84">
        <v>2504.2066971574613</v>
      </c>
      <c r="DX37" s="72">
        <v>4032.7002182412007</v>
      </c>
      <c r="DY37" s="83">
        <v>446</v>
      </c>
      <c r="DZ37" s="84">
        <v>573</v>
      </c>
      <c r="EA37" s="84">
        <v>1147</v>
      </c>
      <c r="EB37" s="84">
        <v>836.16000000000008</v>
      </c>
      <c r="EC37" s="84">
        <v>4922.5105314388284</v>
      </c>
      <c r="ED37" s="72">
        <v>6139.6986284024806</v>
      </c>
      <c r="EE37" s="83">
        <v>48530</v>
      </c>
      <c r="EF37" s="84">
        <v>61200</v>
      </c>
      <c r="EG37" s="84">
        <v>60970</v>
      </c>
      <c r="EH37" s="84">
        <v>60360</v>
      </c>
      <c r="EI37" s="84">
        <v>50085.374675498519</v>
      </c>
      <c r="EJ37" s="72">
        <v>59363.7340958114</v>
      </c>
      <c r="EK37" s="83">
        <v>3065.46</v>
      </c>
      <c r="EL37" s="84">
        <v>3923</v>
      </c>
      <c r="EM37" s="84">
        <v>2181</v>
      </c>
      <c r="EN37" s="84">
        <v>3090</v>
      </c>
      <c r="EO37" s="84">
        <v>16378.273642158267</v>
      </c>
      <c r="EP37" s="72">
        <v>45209.405205023155</v>
      </c>
      <c r="EQ37" s="83">
        <f t="shared" ca="1" si="488"/>
        <v>302236.42800000001</v>
      </c>
      <c r="ER37" s="84">
        <f t="shared" ca="1" si="488"/>
        <v>365867.29</v>
      </c>
      <c r="ES37" s="84">
        <f t="shared" ca="1" si="488"/>
        <v>393450.701</v>
      </c>
      <c r="ET37" s="84">
        <f t="shared" ca="1" si="488"/>
        <v>453430.72299999988</v>
      </c>
      <c r="EU37" s="84">
        <f t="shared" ca="1" si="488"/>
        <v>515749.75855938892</v>
      </c>
      <c r="EV37" s="72">
        <f t="shared" ca="1" si="488"/>
        <v>626886.53193242638</v>
      </c>
    </row>
    <row r="38" spans="2:152" s="15" customFormat="1">
      <c r="B38" s="28" t="s">
        <v>19</v>
      </c>
      <c r="C38" s="83">
        <v>1623.7000000000003</v>
      </c>
      <c r="D38" s="84">
        <v>1991.4999999999995</v>
      </c>
      <c r="E38" s="84">
        <v>5204.5</v>
      </c>
      <c r="F38" s="84">
        <v>7769.5</v>
      </c>
      <c r="G38" s="84">
        <v>-4039.9103195626803</v>
      </c>
      <c r="H38" s="72">
        <v>-14572.61042449615</v>
      </c>
      <c r="I38" s="83">
        <v>-19268.7</v>
      </c>
      <c r="J38" s="84">
        <v>-35116.6</v>
      </c>
      <c r="K38" s="84">
        <v>-30495.699999999997</v>
      </c>
      <c r="L38" s="84">
        <v>-44628.5</v>
      </c>
      <c r="M38" s="84">
        <v>-46726.765977349096</v>
      </c>
      <c r="N38" s="72">
        <v>-53022.209903901974</v>
      </c>
      <c r="O38" s="83">
        <v>-12742</v>
      </c>
      <c r="P38" s="84">
        <v>-13002</v>
      </c>
      <c r="Q38" s="84">
        <v>-12177</v>
      </c>
      <c r="R38" s="84">
        <v>-11997.900000000001</v>
      </c>
      <c r="S38" s="84">
        <v>-12304.958143317443</v>
      </c>
      <c r="T38" s="72">
        <v>-13227.563751255111</v>
      </c>
      <c r="U38" s="83">
        <v>2148.5099999999998</v>
      </c>
      <c r="V38" s="84">
        <v>2828.4700000000003</v>
      </c>
      <c r="W38" s="84">
        <v>1498.1899999999998</v>
      </c>
      <c r="X38" s="84">
        <v>1835.6740000000004</v>
      </c>
      <c r="Y38" s="84">
        <v>-1797.933582243913</v>
      </c>
      <c r="Z38" s="72">
        <v>-5308.4964833480535</v>
      </c>
      <c r="AA38" s="83">
        <v>-0.13988300369472234</v>
      </c>
      <c r="AB38" s="84">
        <v>-0.27574167186986404</v>
      </c>
      <c r="AC38" s="84">
        <v>-0.17870479615670121</v>
      </c>
      <c r="AD38" s="84">
        <v>-0.29796388496693171</v>
      </c>
      <c r="AE38" s="84">
        <v>-0.29043681363653329</v>
      </c>
      <c r="AF38" s="72">
        <v>-0.3489135936272873</v>
      </c>
      <c r="AG38" s="83">
        <v>-87.15</v>
      </c>
      <c r="AH38" s="84">
        <v>-0.74000000000000021</v>
      </c>
      <c r="AI38" s="84">
        <v>-180.82</v>
      </c>
      <c r="AJ38" s="84">
        <v>-281.85000000000002</v>
      </c>
      <c r="AK38" s="84">
        <v>-1097.3261126822204</v>
      </c>
      <c r="AL38" s="72">
        <v>-1752.8347973994112</v>
      </c>
      <c r="AM38" s="83">
        <v>3122</v>
      </c>
      <c r="AN38" s="84">
        <v>4645</v>
      </c>
      <c r="AO38" s="84">
        <v>5092</v>
      </c>
      <c r="AP38" s="84">
        <v>5967</v>
      </c>
      <c r="AQ38" s="84">
        <v>3266.050105777962</v>
      </c>
      <c r="AR38" s="72">
        <v>-283.58030594175216</v>
      </c>
      <c r="AS38" s="83">
        <v>8918.6</v>
      </c>
      <c r="AT38" s="84">
        <v>15313.300000000001</v>
      </c>
      <c r="AU38" s="84">
        <v>12919.6</v>
      </c>
      <c r="AV38" s="84">
        <v>12476.199999999999</v>
      </c>
      <c r="AW38" s="84">
        <v>9573.9863601615034</v>
      </c>
      <c r="AX38" s="72">
        <v>6441.5265982754609</v>
      </c>
      <c r="AY38" s="83">
        <v>2412.2999999999997</v>
      </c>
      <c r="AZ38" s="84">
        <v>3590</v>
      </c>
      <c r="BA38" s="84">
        <v>3096.0000000000005</v>
      </c>
      <c r="BB38" s="84">
        <v>4298.4999999999991</v>
      </c>
      <c r="BC38" s="84">
        <v>4452.9952971334988</v>
      </c>
      <c r="BD38" s="72">
        <v>5017.3653255009813</v>
      </c>
      <c r="BE38" s="83">
        <v>30305.799999999992</v>
      </c>
      <c r="BF38" s="84">
        <v>-1055.2000000000025</v>
      </c>
      <c r="BG38" s="84">
        <v>-9925</v>
      </c>
      <c r="BH38" s="84">
        <v>-19491.599999999999</v>
      </c>
      <c r="BI38" s="84">
        <v>-29711.122294124587</v>
      </c>
      <c r="BJ38" s="72">
        <v>-46882.678558882079</v>
      </c>
      <c r="BK38" s="83">
        <v>-22575</v>
      </c>
      <c r="BL38" s="84">
        <v>-23447</v>
      </c>
      <c r="BM38" s="84">
        <v>-23299</v>
      </c>
      <c r="BN38" s="84">
        <v>-23070</v>
      </c>
      <c r="BO38" s="84">
        <v>-29409.024347566818</v>
      </c>
      <c r="BP38" s="72">
        <v>-35522.691611335977</v>
      </c>
      <c r="BQ38" s="83">
        <v>-5902.3600000000006</v>
      </c>
      <c r="BR38" s="84">
        <v>9792.66</v>
      </c>
      <c r="BS38" s="84">
        <v>4844.3499999999995</v>
      </c>
      <c r="BT38" s="84">
        <v>16353.300000000005</v>
      </c>
      <c r="BU38" s="84">
        <v>16174.429466846401</v>
      </c>
      <c r="BV38" s="72">
        <v>14475.439724487876</v>
      </c>
      <c r="BW38" s="83">
        <v>115590.97</v>
      </c>
      <c r="BX38" s="84">
        <v>188388.73</v>
      </c>
      <c r="BY38" s="84">
        <v>226663.74000000002</v>
      </c>
      <c r="BZ38" s="84">
        <v>230458.33000000002</v>
      </c>
      <c r="CA38" s="84">
        <v>233206.58400263361</v>
      </c>
      <c r="CB38" s="72">
        <v>205582.39882221172</v>
      </c>
      <c r="CC38" s="83">
        <v>-3440.7799999999997</v>
      </c>
      <c r="CD38" s="84">
        <v>-2964.6000000000004</v>
      </c>
      <c r="CE38" s="84">
        <v>-1845.1000000000004</v>
      </c>
      <c r="CF38" s="84">
        <v>-3435.1999999999994</v>
      </c>
      <c r="CG38" s="84">
        <v>-4695.8486731271805</v>
      </c>
      <c r="CH38" s="72">
        <v>-6864.4904045411204</v>
      </c>
      <c r="CI38" s="83">
        <v>15347.457999999999</v>
      </c>
      <c r="CJ38" s="84">
        <v>16384.160999999996</v>
      </c>
      <c r="CK38" s="84">
        <v>17172.532999999999</v>
      </c>
      <c r="CL38" s="84">
        <v>18272.811000000002</v>
      </c>
      <c r="CM38" s="84">
        <v>15076.00526190806</v>
      </c>
      <c r="CN38" s="72">
        <v>10483.083047460819</v>
      </c>
      <c r="CO38" s="83">
        <v>-9669.5</v>
      </c>
      <c r="CP38" s="84">
        <v>-16231.700000000004</v>
      </c>
      <c r="CQ38" s="84">
        <v>-13241.699999999999</v>
      </c>
      <c r="CR38" s="84">
        <v>-12114.399999999998</v>
      </c>
      <c r="CS38" s="84">
        <v>-12595.678818519282</v>
      </c>
      <c r="CT38" s="72">
        <v>-13347.40885905538</v>
      </c>
      <c r="CU38" s="83">
        <v>-1739.3000000000002</v>
      </c>
      <c r="CV38" s="84">
        <v>-333.6099999999999</v>
      </c>
      <c r="CW38" s="84">
        <v>846.56</v>
      </c>
      <c r="CX38" s="84">
        <v>1400.81</v>
      </c>
      <c r="CY38" s="84">
        <v>1387.1113016331005</v>
      </c>
      <c r="CZ38" s="72">
        <v>1179.5812288127045</v>
      </c>
      <c r="DA38" s="83">
        <v>0</v>
      </c>
      <c r="DB38" s="84">
        <v>0</v>
      </c>
      <c r="DC38" s="84">
        <v>0</v>
      </c>
      <c r="DD38" s="84">
        <v>0</v>
      </c>
      <c r="DE38" s="84">
        <v>0</v>
      </c>
      <c r="DF38" s="72">
        <v>0</v>
      </c>
      <c r="DG38" s="83">
        <v>-1172.2099999999994</v>
      </c>
      <c r="DH38" s="84">
        <v>1756.2</v>
      </c>
      <c r="DI38" s="84">
        <v>918.52000000000066</v>
      </c>
      <c r="DJ38" s="84">
        <v>-1872.4620000000002</v>
      </c>
      <c r="DK38" s="84">
        <v>826.49452445562133</v>
      </c>
      <c r="DL38" s="72">
        <v>-103.52213184151816</v>
      </c>
      <c r="DM38" s="83">
        <v>-728.84999999999991</v>
      </c>
      <c r="DN38" s="84">
        <v>4226.3100000000004</v>
      </c>
      <c r="DO38" s="84">
        <v>6134.05</v>
      </c>
      <c r="DP38" s="84">
        <v>5960.7100000000009</v>
      </c>
      <c r="DQ38" s="84">
        <v>3608.6175671657256</v>
      </c>
      <c r="DR38" s="72">
        <v>-831.46772975513522</v>
      </c>
      <c r="DS38" s="83">
        <v>-2223.355</v>
      </c>
      <c r="DT38" s="84">
        <v>-596.95600000000013</v>
      </c>
      <c r="DU38" s="84">
        <v>-1332.848</v>
      </c>
      <c r="DV38" s="84">
        <v>512.40000000000009</v>
      </c>
      <c r="DW38" s="84">
        <v>-312.80669715746126</v>
      </c>
      <c r="DX38" s="72">
        <v>-1841.3002182412006</v>
      </c>
      <c r="DY38" s="83">
        <v>77</v>
      </c>
      <c r="DZ38" s="84">
        <v>1385</v>
      </c>
      <c r="EA38" s="84">
        <v>2542.38</v>
      </c>
      <c r="EB38" s="84">
        <v>810.2399999999999</v>
      </c>
      <c r="EC38" s="84">
        <v>-2392.6299954388282</v>
      </c>
      <c r="ED38" s="72">
        <v>-3218.2936720024809</v>
      </c>
      <c r="EE38" s="83">
        <v>218700</v>
      </c>
      <c r="EF38" s="84">
        <v>218920</v>
      </c>
      <c r="EG38" s="84">
        <v>198420</v>
      </c>
      <c r="EH38" s="84">
        <v>251270</v>
      </c>
      <c r="EI38" s="84">
        <v>236544.62532450148</v>
      </c>
      <c r="EJ38" s="72">
        <v>207266.26590418859</v>
      </c>
      <c r="EK38" s="83">
        <v>67433.569999999992</v>
      </c>
      <c r="EL38" s="84">
        <v>124687</v>
      </c>
      <c r="EM38" s="84">
        <v>117737</v>
      </c>
      <c r="EN38" s="84">
        <v>50820</v>
      </c>
      <c r="EO38" s="84">
        <v>64108.273642158267</v>
      </c>
      <c r="EP38" s="72">
        <v>92939.405205023155</v>
      </c>
      <c r="EQ38" s="83">
        <f t="shared" ca="1" si="488"/>
        <v>386130.56311699626</v>
      </c>
      <c r="ER38" s="84">
        <f t="shared" ca="1" si="488"/>
        <v>501159.64925832814</v>
      </c>
      <c r="ES38" s="84">
        <f t="shared" ca="1" si="488"/>
        <v>510592.07629520382</v>
      </c>
      <c r="ET38" s="84">
        <f t="shared" ca="1" si="488"/>
        <v>491313.26503611496</v>
      </c>
      <c r="EU38" s="84">
        <f t="shared" ca="1" si="488"/>
        <v>443140.87745647202</v>
      </c>
      <c r="EV38" s="72">
        <f t="shared" ca="1" si="488"/>
        <v>346605.56809037033</v>
      </c>
    </row>
    <row r="39" spans="2:152" s="15" customFormat="1">
      <c r="B39" s="28" t="s">
        <v>25</v>
      </c>
      <c r="C39" s="83">
        <v>6685.1000000000013</v>
      </c>
      <c r="D39" s="84">
        <v>447.199999999998</v>
      </c>
      <c r="E39" s="84">
        <v>-637.79999999999927</v>
      </c>
      <c r="F39" s="84">
        <v>4239.4999999999854</v>
      </c>
      <c r="G39" s="84">
        <v>13445.940319562696</v>
      </c>
      <c r="H39" s="72">
        <v>11354.442795311574</v>
      </c>
      <c r="I39" s="83">
        <v>0</v>
      </c>
      <c r="J39" s="84">
        <v>0</v>
      </c>
      <c r="K39" s="84">
        <v>0</v>
      </c>
      <c r="L39" s="84">
        <v>0</v>
      </c>
      <c r="M39" s="84">
        <v>0</v>
      </c>
      <c r="N39" s="72">
        <v>0</v>
      </c>
      <c r="O39" s="83">
        <v>8511</v>
      </c>
      <c r="P39" s="84">
        <v>5471</v>
      </c>
      <c r="Q39" s="84">
        <v>8062</v>
      </c>
      <c r="R39" s="84">
        <v>7575.0000000000018</v>
      </c>
      <c r="S39" s="84">
        <v>9158.324588793419</v>
      </c>
      <c r="T39" s="72">
        <v>10359.313697261716</v>
      </c>
      <c r="U39" s="83">
        <v>1687.66</v>
      </c>
      <c r="V39" s="84">
        <v>1356.2100000000005</v>
      </c>
      <c r="W39" s="84">
        <v>1241.6500000000008</v>
      </c>
      <c r="X39" s="84">
        <v>-337.04700000000048</v>
      </c>
      <c r="Y39" s="84">
        <v>3493.2938322439131</v>
      </c>
      <c r="Z39" s="72">
        <v>3248.8411976158809</v>
      </c>
      <c r="AA39" s="83">
        <v>35575.599999999999</v>
      </c>
      <c r="AB39" s="84">
        <v>17778.499999999996</v>
      </c>
      <c r="AC39" s="84">
        <v>420.50000000000091</v>
      </c>
      <c r="AD39" s="84">
        <v>8545.2000000000044</v>
      </c>
      <c r="AE39" s="84">
        <v>6407.2228823580517</v>
      </c>
      <c r="AF39" s="72">
        <v>15177.299577586</v>
      </c>
      <c r="AG39" s="83">
        <v>-219.87</v>
      </c>
      <c r="AH39" s="84">
        <v>69.379999999999882</v>
      </c>
      <c r="AI39" s="84">
        <v>547.45000000000016</v>
      </c>
      <c r="AJ39" s="84">
        <v>203.87</v>
      </c>
      <c r="AK39" s="84">
        <v>959.23424324927021</v>
      </c>
      <c r="AL39" s="72">
        <v>767.70490719985378</v>
      </c>
      <c r="AM39" s="83">
        <v>1828</v>
      </c>
      <c r="AN39" s="84">
        <v>449</v>
      </c>
      <c r="AO39" s="84">
        <v>2147</v>
      </c>
      <c r="AP39" s="84">
        <v>1269</v>
      </c>
      <c r="AQ39" s="84">
        <v>4831.8366942220391</v>
      </c>
      <c r="AR39" s="72">
        <v>4984.9512695197127</v>
      </c>
      <c r="AS39" s="83">
        <v>-2510.0000000000009</v>
      </c>
      <c r="AT39" s="84">
        <v>-3880.2000000000003</v>
      </c>
      <c r="AU39" s="84">
        <v>6449.2999999999793</v>
      </c>
      <c r="AV39" s="84">
        <v>2711.9000000000055</v>
      </c>
      <c r="AW39" s="84">
        <v>4976.2873361425009</v>
      </c>
      <c r="AX39" s="72">
        <v>4923.3148632239454</v>
      </c>
      <c r="AY39" s="83">
        <v>552.99999999999977</v>
      </c>
      <c r="AZ39" s="84">
        <v>-605.9</v>
      </c>
      <c r="BA39" s="84">
        <v>933.09999999999991</v>
      </c>
      <c r="BB39" s="84">
        <v>-617.80000000000018</v>
      </c>
      <c r="BC39" s="84">
        <v>565.8478028665063</v>
      </c>
      <c r="BD39" s="72">
        <v>-215.6056283674825</v>
      </c>
      <c r="BE39" s="83">
        <v>-10816.199999999988</v>
      </c>
      <c r="BF39" s="84">
        <v>2430.6999999999853</v>
      </c>
      <c r="BG39" s="84">
        <v>10557.30000000001</v>
      </c>
      <c r="BH39" s="84">
        <v>10678.599999999973</v>
      </c>
      <c r="BI39" s="84">
        <v>10984.99507388504</v>
      </c>
      <c r="BJ39" s="72">
        <v>17664.462719233499</v>
      </c>
      <c r="BK39" s="83">
        <v>3227</v>
      </c>
      <c r="BL39" s="84">
        <v>4026</v>
      </c>
      <c r="BM39" s="84">
        <v>4599</v>
      </c>
      <c r="BN39" s="84">
        <v>5448</v>
      </c>
      <c r="BO39" s="84">
        <v>5284.3868998080106</v>
      </c>
      <c r="BP39" s="72">
        <v>5396.4892372747418</v>
      </c>
      <c r="BQ39" s="83">
        <v>2456.3499999999995</v>
      </c>
      <c r="BR39" s="84">
        <v>-1275.9699999999993</v>
      </c>
      <c r="BS39" s="84">
        <v>-3004.34</v>
      </c>
      <c r="BT39" s="84">
        <v>7557.5499999999975</v>
      </c>
      <c r="BU39" s="84">
        <v>12280.0025230299</v>
      </c>
      <c r="BV39" s="72">
        <v>14271.12057331347</v>
      </c>
      <c r="BW39" s="83">
        <v>-71213.089999999967</v>
      </c>
      <c r="BX39" s="84">
        <v>-49686.739999999962</v>
      </c>
      <c r="BY39" s="84">
        <v>128449.09000000001</v>
      </c>
      <c r="BZ39" s="84">
        <v>198610.65999999995</v>
      </c>
      <c r="CA39" s="84">
        <v>12626.9360747514</v>
      </c>
      <c r="CB39" s="72">
        <v>44831.728342807444</v>
      </c>
      <c r="CC39" s="83">
        <v>3960.6000000000004</v>
      </c>
      <c r="CD39" s="84">
        <v>1568.1000000000017</v>
      </c>
      <c r="CE39" s="84">
        <v>638.50000000000637</v>
      </c>
      <c r="CF39" s="84">
        <v>3012.8</v>
      </c>
      <c r="CG39" s="84">
        <v>3674.12717312718</v>
      </c>
      <c r="CH39" s="72">
        <v>4898.6087314139422</v>
      </c>
      <c r="CI39" s="83">
        <v>-1173.8850000000098</v>
      </c>
      <c r="CJ39" s="84">
        <v>685.31200000000001</v>
      </c>
      <c r="CK39" s="84">
        <v>2230.8119999999999</v>
      </c>
      <c r="CL39" s="84">
        <v>1257.7940000000017</v>
      </c>
      <c r="CM39" s="84">
        <v>5568.2391307063726</v>
      </c>
      <c r="CN39" s="72">
        <v>6907.4194811048692</v>
      </c>
      <c r="CO39" s="83">
        <v>0</v>
      </c>
      <c r="CP39" s="84">
        <v>0</v>
      </c>
      <c r="CQ39" s="84">
        <v>0</v>
      </c>
      <c r="CR39" s="84">
        <v>0</v>
      </c>
      <c r="CS39" s="84">
        <v>0</v>
      </c>
      <c r="CT39" s="72">
        <v>0</v>
      </c>
      <c r="CU39" s="83">
        <v>-142.30000000000007</v>
      </c>
      <c r="CV39" s="84">
        <v>-1208.98</v>
      </c>
      <c r="CW39" s="84">
        <v>-1003.5400000000008</v>
      </c>
      <c r="CX39" s="84">
        <v>-364.4</v>
      </c>
      <c r="CY39" s="84">
        <v>130.3186983668993</v>
      </c>
      <c r="CZ39" s="72">
        <v>218.98452089039614</v>
      </c>
      <c r="DA39" s="83">
        <v>0</v>
      </c>
      <c r="DB39" s="84">
        <v>0</v>
      </c>
      <c r="DC39" s="84">
        <v>0</v>
      </c>
      <c r="DD39" s="84">
        <v>0</v>
      </c>
      <c r="DE39" s="84">
        <v>0</v>
      </c>
      <c r="DF39" s="72">
        <v>0</v>
      </c>
      <c r="DG39" s="83">
        <v>6540.11</v>
      </c>
      <c r="DH39" s="84">
        <v>4708.9199999999992</v>
      </c>
      <c r="DI39" s="84">
        <v>3675.7799999999997</v>
      </c>
      <c r="DJ39" s="84">
        <v>4305.38</v>
      </c>
      <c r="DK39" s="84">
        <v>330.47787170237461</v>
      </c>
      <c r="DL39" s="72">
        <v>4240.5299817893083</v>
      </c>
      <c r="DM39" s="83">
        <v>5931.25</v>
      </c>
      <c r="DN39" s="84">
        <v>1314.3700000000003</v>
      </c>
      <c r="DO39" s="84">
        <v>521.70999999999981</v>
      </c>
      <c r="DP39" s="84">
        <v>2385.63</v>
      </c>
      <c r="DQ39" s="84">
        <v>3303.1038328342715</v>
      </c>
      <c r="DR39" s="72">
        <v>5286.1066969208605</v>
      </c>
      <c r="DS39" s="83">
        <v>2930.4680000000003</v>
      </c>
      <c r="DT39" s="84">
        <v>-195.25999999999988</v>
      </c>
      <c r="DU39" s="84">
        <v>1066.6220000000001</v>
      </c>
      <c r="DV39" s="84">
        <v>973.00000000000023</v>
      </c>
      <c r="DW39" s="84">
        <v>324.80669715745807</v>
      </c>
      <c r="DX39" s="72">
        <v>1008.4935210837392</v>
      </c>
      <c r="DY39" s="83">
        <v>1217</v>
      </c>
      <c r="DZ39" s="84">
        <v>-269</v>
      </c>
      <c r="EA39" s="84">
        <v>-167.53999999999996</v>
      </c>
      <c r="EB39" s="84">
        <v>-148.83999999999992</v>
      </c>
      <c r="EC39" s="84">
        <v>4366.2805314388261</v>
      </c>
      <c r="ED39" s="72">
        <v>1217.188096963652</v>
      </c>
      <c r="EE39" s="83">
        <v>51470</v>
      </c>
      <c r="EF39" s="84">
        <v>24220</v>
      </c>
      <c r="EG39" s="84">
        <v>24810</v>
      </c>
      <c r="EH39" s="84">
        <v>-10720</v>
      </c>
      <c r="EI39" s="84">
        <v>60065.374675498519</v>
      </c>
      <c r="EJ39" s="72">
        <v>70704.759420312897</v>
      </c>
      <c r="EK39" s="83">
        <v>-10469.200000000001</v>
      </c>
      <c r="EL39" s="84">
        <v>-7310</v>
      </c>
      <c r="EM39" s="84">
        <v>-9146</v>
      </c>
      <c r="EN39" s="84">
        <v>5490</v>
      </c>
      <c r="EO39" s="84">
        <v>8431.3004944111835</v>
      </c>
      <c r="EP39" s="72">
        <v>31784.992316200158</v>
      </c>
      <c r="EQ39" s="83">
        <f t="shared" ca="1" si="488"/>
        <v>36028.593000000037</v>
      </c>
      <c r="ER39" s="84">
        <f t="shared" ca="1" si="488"/>
        <v>92.642000000025291</v>
      </c>
      <c r="ES39" s="84">
        <f t="shared" ca="1" si="488"/>
        <v>182390.59399999998</v>
      </c>
      <c r="ET39" s="84">
        <f t="shared" ca="1" si="488"/>
        <v>252075.7969999999</v>
      </c>
      <c r="EU39" s="84">
        <f t="shared" ca="1" si="488"/>
        <v>171208.3373761558</v>
      </c>
      <c r="EV39" s="72">
        <f t="shared" ca="1" si="488"/>
        <v>259031.14631866018</v>
      </c>
    </row>
    <row r="40" spans="2:152" s="5" customFormat="1" ht="12.75">
      <c r="B40" s="30" t="s">
        <v>20</v>
      </c>
      <c r="C40" s="66"/>
      <c r="D40" s="67"/>
      <c r="E40" s="67"/>
      <c r="F40" s="67"/>
      <c r="G40" s="67"/>
      <c r="H40" s="68"/>
      <c r="I40" s="66"/>
      <c r="J40" s="67"/>
      <c r="K40" s="67"/>
      <c r="L40" s="67"/>
      <c r="M40" s="67"/>
      <c r="N40" s="68"/>
      <c r="O40" s="66"/>
      <c r="P40" s="67"/>
      <c r="Q40" s="67"/>
      <c r="R40" s="67"/>
      <c r="S40" s="67"/>
      <c r="T40" s="68"/>
      <c r="U40" s="66"/>
      <c r="V40" s="67"/>
      <c r="W40" s="67"/>
      <c r="X40" s="67"/>
      <c r="Y40" s="67"/>
      <c r="Z40" s="68"/>
      <c r="AA40" s="66"/>
      <c r="AB40" s="67"/>
      <c r="AC40" s="67"/>
      <c r="AD40" s="67"/>
      <c r="AE40" s="67"/>
      <c r="AF40" s="68"/>
      <c r="AG40" s="66"/>
      <c r="AH40" s="67"/>
      <c r="AI40" s="67"/>
      <c r="AJ40" s="67"/>
      <c r="AK40" s="67"/>
      <c r="AL40" s="68"/>
      <c r="AM40" s="66"/>
      <c r="AN40" s="67"/>
      <c r="AO40" s="67"/>
      <c r="AP40" s="67"/>
      <c r="AQ40" s="67"/>
      <c r="AR40" s="68"/>
      <c r="AS40" s="66"/>
      <c r="AT40" s="67"/>
      <c r="AU40" s="67"/>
      <c r="AV40" s="67"/>
      <c r="AW40" s="67"/>
      <c r="AX40" s="68"/>
      <c r="AY40" s="66"/>
      <c r="AZ40" s="67"/>
      <c r="BA40" s="67"/>
      <c r="BB40" s="67"/>
      <c r="BC40" s="67"/>
      <c r="BD40" s="68"/>
      <c r="BE40" s="66"/>
      <c r="BF40" s="67"/>
      <c r="BG40" s="67"/>
      <c r="BH40" s="67"/>
      <c r="BI40" s="67"/>
      <c r="BJ40" s="68"/>
      <c r="BK40" s="66"/>
      <c r="BL40" s="67"/>
      <c r="BM40" s="67"/>
      <c r="BN40" s="67"/>
      <c r="BO40" s="67"/>
      <c r="BP40" s="68"/>
      <c r="BQ40" s="66"/>
      <c r="BR40" s="67"/>
      <c r="BS40" s="67"/>
      <c r="BT40" s="67"/>
      <c r="BU40" s="67"/>
      <c r="BV40" s="68"/>
      <c r="BW40" s="66"/>
      <c r="BX40" s="67"/>
      <c r="BY40" s="67"/>
      <c r="BZ40" s="67"/>
      <c r="CA40" s="67"/>
      <c r="CB40" s="68"/>
      <c r="CC40" s="66"/>
      <c r="CD40" s="67"/>
      <c r="CE40" s="67"/>
      <c r="CF40" s="67"/>
      <c r="CG40" s="67"/>
      <c r="CH40" s="68"/>
      <c r="CI40" s="66"/>
      <c r="CJ40" s="67"/>
      <c r="CK40" s="67"/>
      <c r="CL40" s="67"/>
      <c r="CM40" s="67"/>
      <c r="CN40" s="68"/>
      <c r="CO40" s="66"/>
      <c r="CP40" s="67"/>
      <c r="CQ40" s="67"/>
      <c r="CR40" s="67"/>
      <c r="CS40" s="67"/>
      <c r="CT40" s="68"/>
      <c r="CU40" s="66"/>
      <c r="CV40" s="67"/>
      <c r="CW40" s="67"/>
      <c r="CX40" s="67"/>
      <c r="CY40" s="67"/>
      <c r="CZ40" s="68"/>
      <c r="DA40" s="66"/>
      <c r="DB40" s="67"/>
      <c r="DC40" s="67"/>
      <c r="DD40" s="67"/>
      <c r="DE40" s="67"/>
      <c r="DF40" s="68"/>
      <c r="DG40" s="66"/>
      <c r="DH40" s="67"/>
      <c r="DI40" s="67"/>
      <c r="DJ40" s="67"/>
      <c r="DK40" s="67"/>
      <c r="DL40" s="68"/>
      <c r="DM40" s="66"/>
      <c r="DN40" s="67"/>
      <c r="DO40" s="67"/>
      <c r="DP40" s="67"/>
      <c r="DQ40" s="67"/>
      <c r="DR40" s="68"/>
      <c r="DS40" s="66"/>
      <c r="DT40" s="67"/>
      <c r="DU40" s="67"/>
      <c r="DV40" s="67"/>
      <c r="DW40" s="67"/>
      <c r="DX40" s="68"/>
      <c r="DY40" s="66"/>
      <c r="DZ40" s="67"/>
      <c r="EA40" s="67"/>
      <c r="EB40" s="67"/>
      <c r="EC40" s="67"/>
      <c r="ED40" s="68"/>
      <c r="EE40" s="66"/>
      <c r="EF40" s="67"/>
      <c r="EG40" s="67"/>
      <c r="EH40" s="67"/>
      <c r="EI40" s="67"/>
      <c r="EJ40" s="68"/>
      <c r="EK40" s="66"/>
      <c r="EL40" s="67"/>
      <c r="EM40" s="67"/>
      <c r="EN40" s="67"/>
      <c r="EO40" s="67"/>
      <c r="EP40" s="68"/>
      <c r="EQ40" s="66"/>
      <c r="ER40" s="67"/>
      <c r="ES40" s="67"/>
      <c r="ET40" s="67"/>
      <c r="EU40" s="67"/>
      <c r="EV40" s="68"/>
    </row>
    <row r="41" spans="2:152" s="17" customFormat="1">
      <c r="B41" s="27" t="s">
        <v>21</v>
      </c>
      <c r="C41" s="117">
        <v>12.9857580674238</v>
      </c>
      <c r="D41" s="118">
        <v>20.093383811069117</v>
      </c>
      <c r="E41" s="118">
        <v>23.142599603389325</v>
      </c>
      <c r="F41" s="118">
        <v>26.408509104020133</v>
      </c>
      <c r="G41" s="118">
        <v>32.912994572789223</v>
      </c>
      <c r="H41" s="119">
        <v>48.942894888420035</v>
      </c>
      <c r="I41" s="117">
        <v>10.469154045068345</v>
      </c>
      <c r="J41" s="118">
        <v>18.096047284817143</v>
      </c>
      <c r="K41" s="118">
        <v>15.182859253786484</v>
      </c>
      <c r="L41" s="118">
        <v>57.011451791651268</v>
      </c>
      <c r="M41" s="118">
        <v>85.607156070392392</v>
      </c>
      <c r="N41" s="119">
        <v>97.311429044146891</v>
      </c>
      <c r="O41" s="117">
        <v>5.8931171142025232</v>
      </c>
      <c r="P41" s="118">
        <v>7.6643885473956637</v>
      </c>
      <c r="Q41" s="118">
        <v>8.2411638628275643</v>
      </c>
      <c r="R41" s="118">
        <v>8.7363515043675193</v>
      </c>
      <c r="S41" s="118">
        <v>9.8402915087323795</v>
      </c>
      <c r="T41" s="119">
        <v>11.015464560978891</v>
      </c>
      <c r="U41" s="117">
        <v>7.1243597777892935</v>
      </c>
      <c r="V41" s="118">
        <v>9.6122149921547795</v>
      </c>
      <c r="W41" s="118">
        <v>12.540250952971059</v>
      </c>
      <c r="X41" s="118">
        <v>15.597155929152667</v>
      </c>
      <c r="Y41" s="118">
        <v>18.741162315357361</v>
      </c>
      <c r="Z41" s="119">
        <v>23.637043428887331</v>
      </c>
      <c r="AA41" s="117">
        <v>45.303680981595043</v>
      </c>
      <c r="AB41" s="118">
        <v>52.07700170357753</v>
      </c>
      <c r="AC41" s="118">
        <v>68.467006802721016</v>
      </c>
      <c r="AD41" s="118">
        <v>55.780910326086953</v>
      </c>
      <c r="AE41" s="118">
        <v>56.306502363502368</v>
      </c>
      <c r="AF41" s="119">
        <v>71.829726076877108</v>
      </c>
      <c r="AG41" s="117">
        <v>-0.28000000000000003</v>
      </c>
      <c r="AH41" s="118">
        <v>2.98</v>
      </c>
      <c r="AI41" s="118">
        <v>13.359031935936574</v>
      </c>
      <c r="AJ41" s="118">
        <v>12.534926708841208</v>
      </c>
      <c r="AK41" s="118">
        <v>16.131647566884929</v>
      </c>
      <c r="AL41" s="119">
        <v>22.149805667983113</v>
      </c>
      <c r="AM41" s="117">
        <v>8.075949367088608</v>
      </c>
      <c r="AN41" s="118">
        <v>6.7848101265822782</v>
      </c>
      <c r="AO41" s="118">
        <v>7.2088607594936711</v>
      </c>
      <c r="AP41" s="118">
        <v>8.1827531645569618</v>
      </c>
      <c r="AQ41" s="118">
        <v>10.234843588705743</v>
      </c>
      <c r="AR41" s="119">
        <v>13.865833448037964</v>
      </c>
      <c r="AS41" s="117">
        <v>16.338182782052876</v>
      </c>
      <c r="AT41" s="118">
        <v>21.630995783442742</v>
      </c>
      <c r="AU41" s="118">
        <v>12.993401507170439</v>
      </c>
      <c r="AV41" s="118">
        <v>18.725325953881004</v>
      </c>
      <c r="AW41" s="118">
        <v>27.641387791746943</v>
      </c>
      <c r="AX41" s="119">
        <v>35.194065872229871</v>
      </c>
      <c r="AY41" s="117">
        <v>7.5988414192614053</v>
      </c>
      <c r="AZ41" s="118">
        <v>20.186821144098534</v>
      </c>
      <c r="BA41" s="118">
        <v>29.12382331643737</v>
      </c>
      <c r="BB41" s="118">
        <v>34.640115858073813</v>
      </c>
      <c r="BC41" s="118">
        <v>44.305137876279787</v>
      </c>
      <c r="BD41" s="119">
        <v>60.473378183621321</v>
      </c>
      <c r="BE41" s="117">
        <v>-5.9143375105604044</v>
      </c>
      <c r="BF41" s="118">
        <v>-1.8264925373134333</v>
      </c>
      <c r="BG41" s="118">
        <v>7.0411327794987315</v>
      </c>
      <c r="BH41" s="118">
        <v>8.8640523796113797</v>
      </c>
      <c r="BI41" s="118">
        <v>10.503184368399545</v>
      </c>
      <c r="BJ41" s="119">
        <v>13.080888055851318</v>
      </c>
      <c r="BK41" s="117">
        <v>48.302784936998854</v>
      </c>
      <c r="BL41" s="118">
        <v>48.574004415275326</v>
      </c>
      <c r="BM41" s="118">
        <v>46.371979628900043</v>
      </c>
      <c r="BN41" s="118">
        <v>55.19717974373949</v>
      </c>
      <c r="BO41" s="118">
        <v>69.344228131766087</v>
      </c>
      <c r="BP41" s="119">
        <v>82.049407607112968</v>
      </c>
      <c r="BQ41" s="117">
        <v>21.539006854666393</v>
      </c>
      <c r="BR41" s="118">
        <v>34.091688469969036</v>
      </c>
      <c r="BS41" s="118">
        <v>31.807159956294875</v>
      </c>
      <c r="BT41" s="118">
        <v>64.307856130387151</v>
      </c>
      <c r="BU41" s="118">
        <v>76.224702326057596</v>
      </c>
      <c r="BV41" s="119">
        <v>90.176494295251857</v>
      </c>
      <c r="BW41" s="117">
        <v>-151.20833517054996</v>
      </c>
      <c r="BX41" s="118">
        <v>-160.05895519871757</v>
      </c>
      <c r="BY41" s="118">
        <v>-8.2147183093114613</v>
      </c>
      <c r="BZ41" s="118">
        <v>211.84148754885933</v>
      </c>
      <c r="CA41" s="118">
        <v>200.27905676089179</v>
      </c>
      <c r="CB41" s="119">
        <v>204.01715296589302</v>
      </c>
      <c r="CC41" s="117">
        <v>21.938403519798872</v>
      </c>
      <c r="CD41" s="118">
        <v>24.041457286432173</v>
      </c>
      <c r="CE41" s="118">
        <v>21.37928318246227</v>
      </c>
      <c r="CF41" s="118">
        <v>27.204017576898842</v>
      </c>
      <c r="CG41" s="118">
        <v>30.742055527313525</v>
      </c>
      <c r="CH41" s="119">
        <v>37.984515913062459</v>
      </c>
      <c r="CI41" s="117">
        <v>-1.6265770609318981</v>
      </c>
      <c r="CJ41" s="118">
        <v>-0.97281330005120348</v>
      </c>
      <c r="CK41" s="118">
        <v>1.512429595494112</v>
      </c>
      <c r="CL41" s="118">
        <v>1.9010317460317459</v>
      </c>
      <c r="CM41" s="118">
        <v>2.4675358077843739</v>
      </c>
      <c r="CN41" s="119">
        <v>3.8756530580532838</v>
      </c>
      <c r="CO41" s="117">
        <v>44.162169793562157</v>
      </c>
      <c r="CP41" s="118">
        <v>28.14245152789109</v>
      </c>
      <c r="CQ41" s="118">
        <v>29.21072033632429</v>
      </c>
      <c r="CR41" s="118">
        <v>16.296589696931658</v>
      </c>
      <c r="CS41" s="118">
        <v>102.21701254542128</v>
      </c>
      <c r="CT41" s="119">
        <v>137.68605294833679</v>
      </c>
      <c r="CU41" s="117">
        <v>14.97074122236671</v>
      </c>
      <c r="CV41" s="118">
        <v>19.790630384602874</v>
      </c>
      <c r="CW41" s="118">
        <v>33.622679540947345</v>
      </c>
      <c r="CX41" s="118">
        <v>18.244741376507669</v>
      </c>
      <c r="CY41" s="118">
        <v>29.679651566412595</v>
      </c>
      <c r="CZ41" s="119">
        <v>52.06162538245308</v>
      </c>
      <c r="DA41" s="117">
        <v>-28.115702479338843</v>
      </c>
      <c r="DB41" s="118">
        <v>-36.924499229583972</v>
      </c>
      <c r="DC41" s="118">
        <v>-28.020504731861198</v>
      </c>
      <c r="DD41" s="118">
        <v>-22.374213836477988</v>
      </c>
      <c r="DE41" s="118">
        <v>-33.163172796875017</v>
      </c>
      <c r="DF41" s="119">
        <v>-13.822807082429106</v>
      </c>
      <c r="DG41" s="117">
        <v>14.863566433566511</v>
      </c>
      <c r="DH41" s="118">
        <v>17.707621116338842</v>
      </c>
      <c r="DI41" s="118">
        <v>11.455640515102532</v>
      </c>
      <c r="DJ41" s="118">
        <v>20.427901805142429</v>
      </c>
      <c r="DK41" s="118">
        <v>28.097453001609466</v>
      </c>
      <c r="DL41" s="119">
        <v>33.680815034250081</v>
      </c>
      <c r="DM41" s="117">
        <v>13.03191102677218</v>
      </c>
      <c r="DN41" s="118">
        <v>19.413995591355746</v>
      </c>
      <c r="DO41" s="118">
        <v>23.236378767067812</v>
      </c>
      <c r="DP41" s="118">
        <v>12.970000000000004</v>
      </c>
      <c r="DQ41" s="118">
        <v>29.233161474413375</v>
      </c>
      <c r="DR41" s="119">
        <v>38.411922053227286</v>
      </c>
      <c r="DS41" s="117">
        <v>47.093130485664098</v>
      </c>
      <c r="DT41" s="118">
        <v>22.47</v>
      </c>
      <c r="DU41" s="118">
        <v>65.11</v>
      </c>
      <c r="DV41" s="118">
        <v>64.789999999999992</v>
      </c>
      <c r="DW41" s="118">
        <v>89.66430346852863</v>
      </c>
      <c r="DX41" s="119">
        <v>137.40566101193758</v>
      </c>
      <c r="DY41" s="117">
        <v>8.5</v>
      </c>
      <c r="DZ41" s="118">
        <v>10.500000000000002</v>
      </c>
      <c r="EA41" s="118">
        <v>6.7699999999999552</v>
      </c>
      <c r="EB41" s="118">
        <v>11.36000000000004</v>
      </c>
      <c r="EC41" s="118">
        <v>15.340091954350781</v>
      </c>
      <c r="ED41" s="119">
        <v>21.761472664063312</v>
      </c>
      <c r="EE41" s="117">
        <v>45.369281045751634</v>
      </c>
      <c r="EF41" s="118">
        <v>63.450980392156865</v>
      </c>
      <c r="EG41" s="118">
        <v>58.490196078431374</v>
      </c>
      <c r="EH41" s="118">
        <v>3.6601307189542482</v>
      </c>
      <c r="EI41" s="118">
        <v>26.090180293873953</v>
      </c>
      <c r="EJ41" s="119">
        <v>45.005398251085005</v>
      </c>
      <c r="EK41" s="117">
        <v>-1.0406746992648479</v>
      </c>
      <c r="EL41" s="118">
        <v>-1.656022147866042</v>
      </c>
      <c r="EM41" s="118">
        <v>-1.1669441119570518</v>
      </c>
      <c r="EN41" s="118">
        <v>0.40774616608451425</v>
      </c>
      <c r="EO41" s="118">
        <v>0.94292094456082864</v>
      </c>
      <c r="EP41" s="119">
        <v>3.1979723731231924</v>
      </c>
      <c r="EQ41" s="117"/>
      <c r="ER41" s="118"/>
      <c r="ES41" s="118"/>
      <c r="ET41" s="118"/>
      <c r="EU41" s="118"/>
      <c r="EV41" s="119"/>
    </row>
    <row r="42" spans="2:152" s="17" customFormat="1">
      <c r="B42" s="27" t="s">
        <v>23</v>
      </c>
      <c r="C42" s="117">
        <v>61.101856859563718</v>
      </c>
      <c r="D42" s="118">
        <v>81.628988642509455</v>
      </c>
      <c r="E42" s="118">
        <v>108.36884802595998</v>
      </c>
      <c r="F42" s="118">
        <v>129.96646836127636</v>
      </c>
      <c r="G42" s="118">
        <v>156.87946293406557</v>
      </c>
      <c r="H42" s="119">
        <v>199.8223578224856</v>
      </c>
      <c r="I42" s="117">
        <v>185.19320280753604</v>
      </c>
      <c r="J42" s="118">
        <v>196.12264499445882</v>
      </c>
      <c r="K42" s="118">
        <v>199.56778721832288</v>
      </c>
      <c r="L42" s="118">
        <v>243.98152936830442</v>
      </c>
      <c r="M42" s="118">
        <v>269.65850441254736</v>
      </c>
      <c r="N42" s="119">
        <v>298.85193312579145</v>
      </c>
      <c r="O42" s="117">
        <v>14.298164024587512</v>
      </c>
      <c r="P42" s="118">
        <v>16.636606276285988</v>
      </c>
      <c r="Q42" s="118">
        <v>19.068060498220639</v>
      </c>
      <c r="R42" s="118">
        <v>21.450279035910707</v>
      </c>
      <c r="S42" s="118">
        <v>22.842857986534892</v>
      </c>
      <c r="T42" s="119">
        <v>24.401745146061945</v>
      </c>
      <c r="U42" s="117" t="s">
        <v>311</v>
      </c>
      <c r="V42" s="118">
        <v>4.1297454189067579</v>
      </c>
      <c r="W42" s="118">
        <v>15.853009221084573</v>
      </c>
      <c r="X42" s="118">
        <v>54.149374973495867</v>
      </c>
      <c r="Y42" s="118">
        <v>72.140537288853238</v>
      </c>
      <c r="Z42" s="119">
        <v>95.027580717740562</v>
      </c>
      <c r="AA42" s="117">
        <v>175.5483980913429</v>
      </c>
      <c r="AB42" s="118">
        <v>216.63611584327086</v>
      </c>
      <c r="AC42" s="118">
        <v>268.97244897959183</v>
      </c>
      <c r="AD42" s="118">
        <v>319.96942934782612</v>
      </c>
      <c r="AE42" s="118">
        <v>362.27593171132844</v>
      </c>
      <c r="AF42" s="119">
        <v>420.10565778820558</v>
      </c>
      <c r="AG42" s="117">
        <v>12.416358620689621</v>
      </c>
      <c r="AH42" s="118">
        <v>15.723181762244629</v>
      </c>
      <c r="AI42" s="118">
        <v>30.08052272317439</v>
      </c>
      <c r="AJ42" s="118">
        <v>44.685376485110368</v>
      </c>
      <c r="AK42" s="118">
        <v>61.31405070776286</v>
      </c>
      <c r="AL42" s="119">
        <v>84.169264199567081</v>
      </c>
      <c r="AM42" s="117">
        <v>53.7373417721519</v>
      </c>
      <c r="AN42" s="118">
        <v>57.7373417721519</v>
      </c>
      <c r="AO42" s="118">
        <v>62.949367088607595</v>
      </c>
      <c r="AP42" s="118">
        <v>66.186708860759495</v>
      </c>
      <c r="AQ42" s="118">
        <v>71.421552449465239</v>
      </c>
      <c r="AR42" s="119">
        <v>80.287385897503214</v>
      </c>
      <c r="AS42" s="117">
        <v>106.81215880751158</v>
      </c>
      <c r="AT42" s="118">
        <v>118.12921714306245</v>
      </c>
      <c r="AU42" s="118">
        <v>121.72815834299767</v>
      </c>
      <c r="AV42" s="118">
        <v>131.05593070202525</v>
      </c>
      <c r="AW42" s="118">
        <v>148.1973184937722</v>
      </c>
      <c r="AX42" s="119">
        <v>172.89138436600206</v>
      </c>
      <c r="AY42" s="117">
        <v>38.947139753801594</v>
      </c>
      <c r="AZ42" s="118">
        <v>56.024619840695145</v>
      </c>
      <c r="BA42" s="118">
        <v>85.29036929761044</v>
      </c>
      <c r="BB42" s="118">
        <v>121.27443881245475</v>
      </c>
      <c r="BC42" s="118">
        <v>164.57957668873456</v>
      </c>
      <c r="BD42" s="119">
        <v>224.05295487235588</v>
      </c>
      <c r="BE42" s="117">
        <v>25.686003942551395</v>
      </c>
      <c r="BF42" s="118">
        <v>49.720149253731343</v>
      </c>
      <c r="BG42" s="118">
        <v>56.195156294001677</v>
      </c>
      <c r="BH42" s="118">
        <v>66.577372571106721</v>
      </c>
      <c r="BI42" s="118">
        <v>76.280556939506269</v>
      </c>
      <c r="BJ42" s="119">
        <v>88.561444995357562</v>
      </c>
      <c r="BK42" s="117">
        <v>278.09491156187079</v>
      </c>
      <c r="BL42" s="118">
        <v>308.73943955184404</v>
      </c>
      <c r="BM42" s="118">
        <v>336.47063823084505</v>
      </c>
      <c r="BN42" s="118">
        <v>287.25366832465863</v>
      </c>
      <c r="BO42" s="118">
        <v>346.28086298381987</v>
      </c>
      <c r="BP42" s="119">
        <v>406.43499979846979</v>
      </c>
      <c r="BQ42" s="117">
        <v>361.58248441049153</v>
      </c>
      <c r="BR42" s="118">
        <v>1086.042695390546</v>
      </c>
      <c r="BS42" s="118">
        <v>849.30759691667959</v>
      </c>
      <c r="BT42" s="118">
        <v>1980.2556642606796</v>
      </c>
      <c r="BU42" s="118">
        <v>2048.5060542421629</v>
      </c>
      <c r="BV42" s="119">
        <v>2125.0286755611196</v>
      </c>
      <c r="BW42" s="117">
        <v>1.844633422388249</v>
      </c>
      <c r="BX42" s="118">
        <v>-157.00265603904194</v>
      </c>
      <c r="BY42" s="118">
        <v>-163.97040116335029</v>
      </c>
      <c r="BZ42" s="118">
        <v>50.257357436258957</v>
      </c>
      <c r="CA42" s="118">
        <v>251.35543850531405</v>
      </c>
      <c r="CB42" s="119">
        <v>456.20690240847517</v>
      </c>
      <c r="CC42" s="117">
        <v>117.46448774355751</v>
      </c>
      <c r="CD42" s="118">
        <v>133.31532663316582</v>
      </c>
      <c r="CE42" s="118">
        <v>146.15452261306532</v>
      </c>
      <c r="CF42" s="118">
        <v>164.25172630257376</v>
      </c>
      <c r="CG42" s="118">
        <v>180.23985841494692</v>
      </c>
      <c r="CH42" s="119">
        <v>201.41068945669738</v>
      </c>
      <c r="CI42" s="117">
        <v>11.745755248335893</v>
      </c>
      <c r="CJ42" s="118">
        <v>10.640665642601125</v>
      </c>
      <c r="CK42" s="118">
        <v>10.928413978494623</v>
      </c>
      <c r="CL42" s="118">
        <v>12.376987967229903</v>
      </c>
      <c r="CM42" s="118">
        <v>14.844523775014279</v>
      </c>
      <c r="CN42" s="119">
        <v>18.720176833067562</v>
      </c>
      <c r="CO42" s="117">
        <v>278.09303821296356</v>
      </c>
      <c r="CP42" s="118">
        <v>278.06950806299807</v>
      </c>
      <c r="CQ42" s="118">
        <v>290.06792369956707</v>
      </c>
      <c r="CR42" s="118">
        <v>270.29671519106483</v>
      </c>
      <c r="CS42" s="118">
        <v>290.74011770014909</v>
      </c>
      <c r="CT42" s="119">
        <v>318.27732828981641</v>
      </c>
      <c r="CU42" s="117">
        <v>154.99024707412224</v>
      </c>
      <c r="CV42" s="118">
        <v>168.97135797652723</v>
      </c>
      <c r="CW42" s="118">
        <v>201.60993530348841</v>
      </c>
      <c r="CX42" s="118">
        <v>219.88036021977311</v>
      </c>
      <c r="CY42" s="118">
        <v>249.5600117861857</v>
      </c>
      <c r="CZ42" s="119">
        <v>301.62163716863881</v>
      </c>
      <c r="DA42" s="117">
        <v>107.70578512396695</v>
      </c>
      <c r="DB42" s="118">
        <v>217.71186440677965</v>
      </c>
      <c r="DC42" s="118">
        <v>204.93533123028391</v>
      </c>
      <c r="DD42" s="118">
        <v>209.09433962264151</v>
      </c>
      <c r="DE42" s="118">
        <v>188.61563582378471</v>
      </c>
      <c r="DF42" s="119">
        <v>178.24603890395591</v>
      </c>
      <c r="DG42" s="117">
        <v>206.74177726053097</v>
      </c>
      <c r="DH42" s="118">
        <v>215.09267649651343</v>
      </c>
      <c r="DI42" s="118">
        <v>226.65096691139814</v>
      </c>
      <c r="DJ42" s="118">
        <v>246.96612082223422</v>
      </c>
      <c r="DK42" s="118">
        <v>261.73511244786533</v>
      </c>
      <c r="DL42" s="119">
        <v>282.94851384219953</v>
      </c>
      <c r="DM42" s="117">
        <v>267.81172878984501</v>
      </c>
      <c r="DN42" s="118">
        <v>302.991473434532</v>
      </c>
      <c r="DO42" s="118">
        <v>341.32393548659434</v>
      </c>
      <c r="DP42" s="118">
        <v>353.06236605625969</v>
      </c>
      <c r="DQ42" s="118">
        <v>417.48693337686194</v>
      </c>
      <c r="DR42" s="119">
        <v>500.90770912869777</v>
      </c>
      <c r="DS42" s="117">
        <v>383.7166821667339</v>
      </c>
      <c r="DT42" s="118">
        <v>412.82797264969258</v>
      </c>
      <c r="DU42" s="118">
        <v>479.90606374329553</v>
      </c>
      <c r="DV42" s="118">
        <v>474.50677616148141</v>
      </c>
      <c r="DW42" s="118">
        <v>556.43154480601584</v>
      </c>
      <c r="DX42" s="119">
        <v>681.9767902760077</v>
      </c>
      <c r="DY42" s="117">
        <v>55.321969696969695</v>
      </c>
      <c r="DZ42" s="118">
        <v>65.473484848484844</v>
      </c>
      <c r="EA42" s="118">
        <v>73.238593443118305</v>
      </c>
      <c r="EB42" s="118">
        <v>126.37883133177988</v>
      </c>
      <c r="EC42" s="118">
        <v>144.53281436331181</v>
      </c>
      <c r="ED42" s="119">
        <v>166.28717537109762</v>
      </c>
      <c r="EE42" s="117">
        <v>234</v>
      </c>
      <c r="EF42" s="118">
        <v>429.20792079207922</v>
      </c>
      <c r="EG42" s="118">
        <v>531.8415841584158</v>
      </c>
      <c r="EH42" s="118">
        <v>491.22772277227722</v>
      </c>
      <c r="EI42" s="118">
        <v>505.96334242537341</v>
      </c>
      <c r="EJ42" s="119">
        <v>552.93191601365072</v>
      </c>
      <c r="EK42" s="117">
        <v>15.04530259000807</v>
      </c>
      <c r="EL42" s="118">
        <v>22.61394354397531</v>
      </c>
      <c r="EM42" s="118">
        <v>24.126601068833374</v>
      </c>
      <c r="EN42" s="118">
        <v>23.71316948228829</v>
      </c>
      <c r="EO42" s="118">
        <v>24.656090426849119</v>
      </c>
      <c r="EP42" s="119">
        <v>27.854062799972311</v>
      </c>
      <c r="EQ42" s="117"/>
      <c r="ER42" s="118"/>
      <c r="ES42" s="118"/>
      <c r="ET42" s="118"/>
      <c r="EU42" s="118"/>
      <c r="EV42" s="119"/>
    </row>
    <row r="43" spans="2:152" s="17" customFormat="1">
      <c r="B43" s="27" t="s">
        <v>22</v>
      </c>
      <c r="C43" s="117">
        <v>0</v>
      </c>
      <c r="D43" s="118">
        <v>3.5</v>
      </c>
      <c r="E43" s="118">
        <v>3.5</v>
      </c>
      <c r="F43" s="118">
        <v>5</v>
      </c>
      <c r="G43" s="118">
        <v>6</v>
      </c>
      <c r="H43" s="119">
        <v>6</v>
      </c>
      <c r="I43" s="117">
        <v>7.1067602512005914</v>
      </c>
      <c r="J43" s="118">
        <v>13.5</v>
      </c>
      <c r="K43" s="118">
        <v>12</v>
      </c>
      <c r="L43" s="118">
        <v>15</v>
      </c>
      <c r="M43" s="118">
        <v>59.925009249274659</v>
      </c>
      <c r="N43" s="119">
        <v>68.118000330902831</v>
      </c>
      <c r="O43" s="117">
        <v>5.5</v>
      </c>
      <c r="P43" s="118">
        <v>5.5</v>
      </c>
      <c r="Q43" s="118">
        <v>6.5</v>
      </c>
      <c r="R43" s="118">
        <v>7.5</v>
      </c>
      <c r="S43" s="118">
        <v>8.44771255810819</v>
      </c>
      <c r="T43" s="119">
        <v>9.4565774014518436</v>
      </c>
      <c r="U43" s="117">
        <v>0</v>
      </c>
      <c r="V43" s="118">
        <v>0</v>
      </c>
      <c r="W43" s="118">
        <v>0</v>
      </c>
      <c r="X43" s="118">
        <v>0.75</v>
      </c>
      <c r="Y43" s="118">
        <v>0.75</v>
      </c>
      <c r="Z43" s="119">
        <v>0.75</v>
      </c>
      <c r="AA43" s="117">
        <v>12</v>
      </c>
      <c r="AB43" s="118">
        <v>12</v>
      </c>
      <c r="AC43" s="118">
        <v>12</v>
      </c>
      <c r="AD43" s="118">
        <v>12</v>
      </c>
      <c r="AE43" s="118">
        <v>14</v>
      </c>
      <c r="AF43" s="119">
        <v>14</v>
      </c>
      <c r="AG43" s="117">
        <v>0</v>
      </c>
      <c r="AH43" s="118">
        <v>0</v>
      </c>
      <c r="AI43" s="118">
        <v>0</v>
      </c>
      <c r="AJ43" s="118">
        <v>2.5</v>
      </c>
      <c r="AK43" s="118">
        <v>1</v>
      </c>
      <c r="AL43" s="119">
        <v>2</v>
      </c>
      <c r="AM43" s="117">
        <v>4.0999999999999996</v>
      </c>
      <c r="AN43" s="118">
        <v>4.1999999999999993</v>
      </c>
      <c r="AO43" s="118">
        <v>4.3</v>
      </c>
      <c r="AP43" s="118">
        <v>4.3</v>
      </c>
      <c r="AQ43" s="118">
        <v>5</v>
      </c>
      <c r="AR43" s="119">
        <v>5</v>
      </c>
      <c r="AS43" s="117">
        <v>8</v>
      </c>
      <c r="AT43" s="118">
        <v>9.5</v>
      </c>
      <c r="AU43" s="118">
        <v>9.5</v>
      </c>
      <c r="AV43" s="118">
        <v>10</v>
      </c>
      <c r="AW43" s="118">
        <v>10.5</v>
      </c>
      <c r="AX43" s="119">
        <v>10.5</v>
      </c>
      <c r="AY43" s="117">
        <v>1.0774800868935555</v>
      </c>
      <c r="AZ43" s="118">
        <v>3.4511223750905144</v>
      </c>
      <c r="BA43" s="118">
        <v>0.59999999999999987</v>
      </c>
      <c r="BB43" s="118">
        <v>0.86999999999999988</v>
      </c>
      <c r="BC43" s="118">
        <v>1</v>
      </c>
      <c r="BD43" s="119">
        <v>1</v>
      </c>
      <c r="BE43" s="117">
        <v>0.4</v>
      </c>
      <c r="BF43" s="118">
        <v>0.4</v>
      </c>
      <c r="BG43" s="118">
        <v>0.6</v>
      </c>
      <c r="BH43" s="118">
        <v>0.8</v>
      </c>
      <c r="BI43" s="118">
        <v>0.8</v>
      </c>
      <c r="BJ43" s="119">
        <v>0.8</v>
      </c>
      <c r="BK43" s="117">
        <v>7.7131061558222536</v>
      </c>
      <c r="BL43" s="118">
        <v>1.0032811286950367</v>
      </c>
      <c r="BM43" s="118">
        <v>2.0094478995653082</v>
      </c>
      <c r="BN43" s="118">
        <v>13.136682800754325</v>
      </c>
      <c r="BO43" s="118">
        <v>13.255808030195809</v>
      </c>
      <c r="BP43" s="119">
        <v>22.229189948877792</v>
      </c>
      <c r="BQ43" s="117">
        <v>8</v>
      </c>
      <c r="BR43" s="118">
        <v>21</v>
      </c>
      <c r="BS43" s="118">
        <v>15.903579978147437</v>
      </c>
      <c r="BT43" s="118">
        <v>32.153928065193575</v>
      </c>
      <c r="BU43" s="118">
        <v>38.112351163028798</v>
      </c>
      <c r="BV43" s="119">
        <v>45.088247147625928</v>
      </c>
      <c r="BW43" s="117">
        <v>0</v>
      </c>
      <c r="BX43" s="118">
        <v>0</v>
      </c>
      <c r="BY43" s="118">
        <v>0</v>
      </c>
      <c r="BZ43" s="118">
        <v>0</v>
      </c>
      <c r="CA43" s="118">
        <v>0</v>
      </c>
      <c r="CB43" s="119">
        <v>0</v>
      </c>
      <c r="CC43" s="117">
        <v>10</v>
      </c>
      <c r="CD43" s="118">
        <v>11</v>
      </c>
      <c r="CE43" s="118">
        <v>9</v>
      </c>
      <c r="CF43" s="118">
        <v>12</v>
      </c>
      <c r="CG43" s="118">
        <v>14</v>
      </c>
      <c r="CH43" s="119">
        <v>16</v>
      </c>
      <c r="CI43" s="117">
        <v>0</v>
      </c>
      <c r="CJ43" s="118">
        <v>0</v>
      </c>
      <c r="CK43" s="118">
        <v>0</v>
      </c>
      <c r="CL43" s="118">
        <v>0</v>
      </c>
      <c r="CM43" s="118">
        <v>0</v>
      </c>
      <c r="CN43" s="119">
        <v>0</v>
      </c>
      <c r="CO43" s="117">
        <v>27.7</v>
      </c>
      <c r="CP43" s="118">
        <v>30</v>
      </c>
      <c r="CQ43" s="118">
        <v>19.09</v>
      </c>
      <c r="CR43" s="118">
        <v>0</v>
      </c>
      <c r="CS43" s="118">
        <v>35</v>
      </c>
      <c r="CT43" s="119">
        <v>35</v>
      </c>
      <c r="CU43" s="117">
        <v>0</v>
      </c>
      <c r="CV43" s="118">
        <v>0</v>
      </c>
      <c r="CW43" s="118">
        <v>0</v>
      </c>
      <c r="CX43" s="118">
        <v>0</v>
      </c>
      <c r="CY43" s="118">
        <v>0</v>
      </c>
      <c r="CZ43" s="119">
        <v>0</v>
      </c>
      <c r="DA43" s="117">
        <v>0</v>
      </c>
      <c r="DB43" s="118">
        <v>0</v>
      </c>
      <c r="DC43" s="118">
        <v>0</v>
      </c>
      <c r="DD43" s="118">
        <v>0</v>
      </c>
      <c r="DE43" s="118">
        <v>0</v>
      </c>
      <c r="DF43" s="119">
        <v>0</v>
      </c>
      <c r="DG43" s="117">
        <v>7</v>
      </c>
      <c r="DH43" s="118">
        <v>8</v>
      </c>
      <c r="DI43" s="118">
        <v>8</v>
      </c>
      <c r="DJ43" s="118">
        <v>8</v>
      </c>
      <c r="DK43" s="118">
        <v>16</v>
      </c>
      <c r="DL43" s="119">
        <v>16</v>
      </c>
      <c r="DM43" s="117">
        <v>0</v>
      </c>
      <c r="DN43" s="118">
        <v>0</v>
      </c>
      <c r="DO43" s="118">
        <v>0</v>
      </c>
      <c r="DP43" s="118">
        <v>0</v>
      </c>
      <c r="DQ43" s="118">
        <v>0</v>
      </c>
      <c r="DR43" s="119">
        <v>0</v>
      </c>
      <c r="DS43" s="117">
        <v>0</v>
      </c>
      <c r="DT43" s="118">
        <v>0</v>
      </c>
      <c r="DU43" s="118">
        <v>0</v>
      </c>
      <c r="DV43" s="118">
        <v>0</v>
      </c>
      <c r="DW43" s="118">
        <v>0</v>
      </c>
      <c r="DX43" s="119">
        <v>0</v>
      </c>
      <c r="DY43" s="117">
        <v>0</v>
      </c>
      <c r="DZ43" s="118">
        <v>0</v>
      </c>
      <c r="EA43" s="118">
        <v>0</v>
      </c>
      <c r="EB43" s="118">
        <v>0</v>
      </c>
      <c r="EC43" s="118">
        <v>0</v>
      </c>
      <c r="ED43" s="119">
        <v>0</v>
      </c>
      <c r="EE43" s="117">
        <v>10.199999999999999</v>
      </c>
      <c r="EF43" s="118">
        <v>10.199999999999999</v>
      </c>
      <c r="EG43" s="118">
        <v>10.199999999999999</v>
      </c>
      <c r="EH43" s="118">
        <v>11.22</v>
      </c>
      <c r="EI43" s="118">
        <v>14.28</v>
      </c>
      <c r="EJ43" s="119">
        <v>14.28</v>
      </c>
      <c r="EK43" s="117">
        <v>0</v>
      </c>
      <c r="EL43" s="118">
        <v>0</v>
      </c>
      <c r="EM43" s="118">
        <v>0</v>
      </c>
      <c r="EN43" s="118">
        <v>0</v>
      </c>
      <c r="EO43" s="118">
        <v>0</v>
      </c>
      <c r="EP43" s="119">
        <v>0</v>
      </c>
      <c r="EQ43" s="117"/>
      <c r="ER43" s="118"/>
      <c r="ES43" s="118"/>
      <c r="ET43" s="118"/>
      <c r="EU43" s="118"/>
      <c r="EV43" s="119"/>
    </row>
    <row r="44" spans="2:152" s="5" customFormat="1" ht="12.75">
      <c r="B44" s="30" t="s">
        <v>297</v>
      </c>
      <c r="C44" s="123"/>
      <c r="D44" s="124"/>
      <c r="E44" s="124"/>
      <c r="F44" s="124"/>
      <c r="G44" s="124"/>
      <c r="H44" s="125"/>
      <c r="I44" s="123"/>
      <c r="J44" s="124"/>
      <c r="K44" s="124"/>
      <c r="L44" s="124"/>
      <c r="M44" s="124"/>
      <c r="N44" s="125"/>
      <c r="O44" s="123"/>
      <c r="P44" s="124"/>
      <c r="Q44" s="124"/>
      <c r="R44" s="124"/>
      <c r="S44" s="124"/>
      <c r="T44" s="125"/>
      <c r="U44" s="123"/>
      <c r="V44" s="124"/>
      <c r="W44" s="124"/>
      <c r="X44" s="124"/>
      <c r="Y44" s="124"/>
      <c r="Z44" s="125"/>
      <c r="AA44" s="123"/>
      <c r="AB44" s="124"/>
      <c r="AC44" s="124"/>
      <c r="AD44" s="124"/>
      <c r="AE44" s="124"/>
      <c r="AF44" s="125"/>
      <c r="AG44" s="123"/>
      <c r="AH44" s="124"/>
      <c r="AI44" s="124"/>
      <c r="AJ44" s="124"/>
      <c r="AK44" s="124"/>
      <c r="AL44" s="125"/>
      <c r="AM44" s="123"/>
      <c r="AN44" s="124"/>
      <c r="AO44" s="124"/>
      <c r="AP44" s="124"/>
      <c r="AQ44" s="124"/>
      <c r="AR44" s="125"/>
      <c r="AS44" s="123"/>
      <c r="AT44" s="124"/>
      <c r="AU44" s="124"/>
      <c r="AV44" s="124"/>
      <c r="AW44" s="124"/>
      <c r="AX44" s="125"/>
      <c r="AY44" s="123"/>
      <c r="AZ44" s="124"/>
      <c r="BA44" s="124"/>
      <c r="BB44" s="124"/>
      <c r="BC44" s="124"/>
      <c r="BD44" s="125"/>
      <c r="BE44" s="123"/>
      <c r="BF44" s="124"/>
      <c r="BG44" s="124"/>
      <c r="BH44" s="124"/>
      <c r="BI44" s="124"/>
      <c r="BJ44" s="125"/>
      <c r="BK44" s="123"/>
      <c r="BL44" s="124"/>
      <c r="BM44" s="124"/>
      <c r="BN44" s="124"/>
      <c r="BO44" s="124"/>
      <c r="BP44" s="125"/>
      <c r="BQ44" s="123"/>
      <c r="BR44" s="124"/>
      <c r="BS44" s="124"/>
      <c r="BT44" s="124"/>
      <c r="BU44" s="124"/>
      <c r="BV44" s="125"/>
      <c r="BW44" s="123"/>
      <c r="BX44" s="124"/>
      <c r="BY44" s="124"/>
      <c r="BZ44" s="124"/>
      <c r="CA44" s="124"/>
      <c r="CB44" s="125"/>
      <c r="CC44" s="123"/>
      <c r="CD44" s="124"/>
      <c r="CE44" s="124"/>
      <c r="CF44" s="124"/>
      <c r="CG44" s="124"/>
      <c r="CH44" s="125"/>
      <c r="CI44" s="123"/>
      <c r="CJ44" s="124"/>
      <c r="CK44" s="124"/>
      <c r="CL44" s="124"/>
      <c r="CM44" s="124"/>
      <c r="CN44" s="125"/>
      <c r="CO44" s="123"/>
      <c r="CP44" s="124"/>
      <c r="CQ44" s="124"/>
      <c r="CR44" s="124"/>
      <c r="CS44" s="124"/>
      <c r="CT44" s="125"/>
      <c r="CU44" s="123"/>
      <c r="CV44" s="124"/>
      <c r="CW44" s="124"/>
      <c r="CX44" s="124"/>
      <c r="CY44" s="124"/>
      <c r="CZ44" s="125"/>
      <c r="DA44" s="123"/>
      <c r="DB44" s="124"/>
      <c r="DC44" s="124"/>
      <c r="DD44" s="124"/>
      <c r="DE44" s="124"/>
      <c r="DF44" s="125"/>
      <c r="DG44" s="123"/>
      <c r="DH44" s="124"/>
      <c r="DI44" s="124"/>
      <c r="DJ44" s="124"/>
      <c r="DK44" s="124"/>
      <c r="DL44" s="125"/>
      <c r="DM44" s="123"/>
      <c r="DN44" s="124"/>
      <c r="DO44" s="124"/>
      <c r="DP44" s="124"/>
      <c r="DQ44" s="124"/>
      <c r="DR44" s="125"/>
      <c r="DS44" s="123"/>
      <c r="DT44" s="124"/>
      <c r="DU44" s="124"/>
      <c r="DV44" s="124"/>
      <c r="DW44" s="124"/>
      <c r="DX44" s="125"/>
      <c r="DY44" s="123"/>
      <c r="DZ44" s="124"/>
      <c r="EA44" s="124"/>
      <c r="EB44" s="124"/>
      <c r="EC44" s="124"/>
      <c r="ED44" s="125"/>
      <c r="EE44" s="123"/>
      <c r="EF44" s="124"/>
      <c r="EG44" s="124"/>
      <c r="EH44" s="124"/>
      <c r="EI44" s="124"/>
      <c r="EJ44" s="125"/>
      <c r="EK44" s="123"/>
      <c r="EL44" s="124"/>
      <c r="EM44" s="124"/>
      <c r="EN44" s="124"/>
      <c r="EO44" s="124"/>
      <c r="EP44" s="125"/>
      <c r="EQ44" s="123"/>
      <c r="ER44" s="124"/>
      <c r="ES44" s="124"/>
      <c r="ET44" s="124"/>
      <c r="EU44" s="124"/>
      <c r="EV44" s="125"/>
    </row>
    <row r="45" spans="2:152" s="17" customFormat="1">
      <c r="B45" s="27" t="s">
        <v>6</v>
      </c>
      <c r="C45" s="117"/>
      <c r="D45" s="118"/>
      <c r="E45" s="118">
        <f t="shared" ref="E45:H45" si="489">IFERROR((IF((E$11/E41)&lt;0,"NM",(E$11/E41))),"NA")</f>
        <v>66.234996338765157</v>
      </c>
      <c r="F45" s="118">
        <f t="shared" si="489"/>
        <v>58.043791641636297</v>
      </c>
      <c r="G45" s="118">
        <f t="shared" si="489"/>
        <v>46.572790470645344</v>
      </c>
      <c r="H45" s="119">
        <f t="shared" si="489"/>
        <v>31.319152728799345</v>
      </c>
      <c r="I45" s="117"/>
      <c r="J45" s="118"/>
      <c r="K45" s="118">
        <f t="shared" ref="K45:N45" si="490">IFERROR((IF((K$11/K41)&lt;0,"NM",(K$11/K41))),"NA")</f>
        <v>240.13592822384419</v>
      </c>
      <c r="L45" s="118">
        <f t="shared" si="490"/>
        <v>63.951186742694233</v>
      </c>
      <c r="M45" s="118">
        <f t="shared" si="490"/>
        <v>42.589313409757899</v>
      </c>
      <c r="N45" s="119">
        <f t="shared" si="490"/>
        <v>37.466822096980572</v>
      </c>
      <c r="O45" s="117"/>
      <c r="P45" s="118"/>
      <c r="Q45" s="118">
        <f t="shared" ref="Q45:T45" si="491">IFERROR((IF((Q$11/Q41)&lt;0,"NM",(Q$11/Q41))),"NA")</f>
        <v>29.649938293565601</v>
      </c>
      <c r="R45" s="118">
        <f t="shared" si="491"/>
        <v>27.969341649983217</v>
      </c>
      <c r="S45" s="118">
        <f t="shared" si="491"/>
        <v>24.831581440769433</v>
      </c>
      <c r="T45" s="119">
        <f t="shared" si="491"/>
        <v>22.182450739806637</v>
      </c>
      <c r="U45" s="117"/>
      <c r="V45" s="118"/>
      <c r="W45" s="118">
        <f t="shared" ref="W45:Z45" si="492">IFERROR((IF((W$11/W41)&lt;0,"NM",(W$11/W41))),"NA")</f>
        <v>70.189982903927572</v>
      </c>
      <c r="X45" s="118">
        <f t="shared" si="492"/>
        <v>56.433365415986962</v>
      </c>
      <c r="Y45" s="118">
        <f t="shared" si="492"/>
        <v>46.966137168489496</v>
      </c>
      <c r="Z45" s="119">
        <f t="shared" si="492"/>
        <v>37.238159782889298</v>
      </c>
      <c r="AA45" s="117"/>
      <c r="AB45" s="118"/>
      <c r="AC45" s="118">
        <f t="shared" ref="AC45:AF45" si="493">IFERROR((IF((AC$11/AC41)&lt;0,"NM",(AC$11/AC41))),"NA")</f>
        <v>24.191944081513043</v>
      </c>
      <c r="AD45" s="118">
        <f t="shared" si="493"/>
        <v>29.693850285289766</v>
      </c>
      <c r="AE45" s="118">
        <f t="shared" si="493"/>
        <v>29.416673571854446</v>
      </c>
      <c r="AF45" s="119">
        <f t="shared" si="493"/>
        <v>23.059394633180979</v>
      </c>
      <c r="AG45" s="117"/>
      <c r="AH45" s="118"/>
      <c r="AI45" s="118">
        <f t="shared" ref="AI45:AL45" si="494">IFERROR((IF((AI$11/AI41)&lt;0,"NM",(AI$11/AI41))),"NA")</f>
        <v>34.493517360372586</v>
      </c>
      <c r="AJ45" s="118">
        <f t="shared" si="494"/>
        <v>36.761283947116006</v>
      </c>
      <c r="AK45" s="118">
        <f t="shared" si="494"/>
        <v>28.564968214773732</v>
      </c>
      <c r="AL45" s="119">
        <f t="shared" si="494"/>
        <v>20.803794259291074</v>
      </c>
      <c r="AM45" s="117"/>
      <c r="AN45" s="118"/>
      <c r="AO45" s="118">
        <f t="shared" ref="AO45:AR45" si="495">IFERROR((IF((AO$11/AO41)&lt;0,"NM",(AO$11/AO41))),"NA")</f>
        <v>35.532660228270409</v>
      </c>
      <c r="AP45" s="118">
        <f t="shared" si="495"/>
        <v>31.303644977279319</v>
      </c>
      <c r="AQ45" s="118">
        <f t="shared" si="495"/>
        <v>25.027251054687749</v>
      </c>
      <c r="AR45" s="119">
        <f t="shared" si="495"/>
        <v>18.473465800661668</v>
      </c>
      <c r="AS45" s="117"/>
      <c r="AT45" s="118"/>
      <c r="AU45" s="118">
        <f t="shared" ref="AU45:AX45" si="496">IFERROR((IF((AU$11/AU41)&lt;0,"NM",(AU$11/AU41))),"NA")</f>
        <v>59.530216131098712</v>
      </c>
      <c r="AV45" s="118">
        <f t="shared" si="496"/>
        <v>41.307692154735747</v>
      </c>
      <c r="AW45" s="118">
        <f t="shared" si="496"/>
        <v>27.983399597286088</v>
      </c>
      <c r="AX45" s="119">
        <f t="shared" si="496"/>
        <v>21.978136962297832</v>
      </c>
      <c r="AY45" s="117"/>
      <c r="AZ45" s="118"/>
      <c r="BA45" s="118">
        <f t="shared" ref="BA45:BD45" si="497">IFERROR((IF((BA$11/BA41)&lt;0,"NM",(BA$11/BA41))),"NA")</f>
        <v>88.645641471904497</v>
      </c>
      <c r="BB45" s="118">
        <f t="shared" si="497"/>
        <v>74.529196454701378</v>
      </c>
      <c r="BC45" s="118">
        <f t="shared" si="497"/>
        <v>58.270894161514342</v>
      </c>
      <c r="BD45" s="119">
        <f t="shared" si="497"/>
        <v>42.691512820086352</v>
      </c>
      <c r="BE45" s="117"/>
      <c r="BF45" s="118"/>
      <c r="BG45" s="118">
        <f t="shared" ref="BG45:BJ45" si="498">IFERROR((IF((BG$11/BG41)&lt;0,"NM",(BG$11/BG41))),"NA")</f>
        <v>100.77923854327847</v>
      </c>
      <c r="BH45" s="118">
        <f t="shared" si="498"/>
        <v>80.053678567173648</v>
      </c>
      <c r="BI45" s="118">
        <f t="shared" si="498"/>
        <v>67.560463104403027</v>
      </c>
      <c r="BJ45" s="119">
        <f t="shared" si="498"/>
        <v>54.247081464976155</v>
      </c>
      <c r="BK45" s="117"/>
      <c r="BL45" s="118"/>
      <c r="BM45" s="118">
        <f t="shared" ref="BM45:BP45" si="499">IFERROR((IF((BM$11/BM41)&lt;0,"NM",(BM$11/BM41))),"NA")</f>
        <v>62.909757645582708</v>
      </c>
      <c r="BN45" s="118">
        <f t="shared" si="499"/>
        <v>52.851432148231758</v>
      </c>
      <c r="BO45" s="118">
        <f t="shared" si="499"/>
        <v>42.069110560387493</v>
      </c>
      <c r="BP45" s="119">
        <f t="shared" si="499"/>
        <v>35.554796616802143</v>
      </c>
      <c r="BQ45" s="117"/>
      <c r="BR45" s="118"/>
      <c r="BS45" s="118">
        <f t="shared" ref="BS45:BV45" si="500">IFERROR((IF((BS$11/BS41)&lt;0,"NM",(BS$11/BS41))),"NA")</f>
        <v>257.05533003369794</v>
      </c>
      <c r="BT45" s="118">
        <f t="shared" si="500"/>
        <v>127.14154213790577</v>
      </c>
      <c r="BU45" s="118">
        <f t="shared" si="500"/>
        <v>107.26443987968119</v>
      </c>
      <c r="BV45" s="119">
        <f t="shared" si="500"/>
        <v>90.66886070365355</v>
      </c>
      <c r="BW45" s="117"/>
      <c r="BX45" s="118"/>
      <c r="BY45" s="118" t="str">
        <f t="shared" ref="BY45:CB45" si="501">IFERROR((IF((BY$11/BY41)&lt;0,"NM",(BY$11/BY41))),"NA")</f>
        <v>NM</v>
      </c>
      <c r="BZ45" s="118">
        <f t="shared" si="501"/>
        <v>23.3259313705504</v>
      </c>
      <c r="CA45" s="118">
        <f t="shared" si="501"/>
        <v>24.672574756028609</v>
      </c>
      <c r="CB45" s="119">
        <f t="shared" si="501"/>
        <v>24.220512482232749</v>
      </c>
      <c r="CC45" s="117"/>
      <c r="CD45" s="118"/>
      <c r="CE45" s="118">
        <f t="shared" ref="CE45:CH45" si="502">IFERROR((IF((CE$11/CE41)&lt;0,"NM",(CE$11/CE41))),"NA")</f>
        <v>69.132345897004839</v>
      </c>
      <c r="CF45" s="118">
        <f t="shared" si="502"/>
        <v>54.330210448587962</v>
      </c>
      <c r="CG45" s="118">
        <f t="shared" si="502"/>
        <v>48.077461791285721</v>
      </c>
      <c r="CH45" s="119">
        <f t="shared" si="502"/>
        <v>38.910591973392293</v>
      </c>
      <c r="CI45" s="117"/>
      <c r="CJ45" s="118"/>
      <c r="CK45" s="118">
        <f t="shared" ref="CK45:CN45" si="503">IFERROR((IF((CK$11/CK41)&lt;0,"NM",(CK$11/CK41))),"NA")</f>
        <v>80.697971240192615</v>
      </c>
      <c r="CL45" s="118">
        <f t="shared" si="503"/>
        <v>64.201978875297456</v>
      </c>
      <c r="CM45" s="118">
        <f t="shared" si="503"/>
        <v>49.462301464873157</v>
      </c>
      <c r="CN45" s="119">
        <f t="shared" si="503"/>
        <v>31.491466901659393</v>
      </c>
      <c r="CO45" s="117"/>
      <c r="CP45" s="118"/>
      <c r="CQ45" s="118">
        <f t="shared" ref="CQ45:CT45" si="504">IFERROR((IF((CQ$11/CQ41)&lt;0,"NM",(CQ$11/CQ41))),"NA")</f>
        <v>195.10131672148748</v>
      </c>
      <c r="CR45" s="118">
        <f t="shared" si="504"/>
        <v>349.70813562748191</v>
      </c>
      <c r="CS45" s="118">
        <f t="shared" si="504"/>
        <v>55.754417567893242</v>
      </c>
      <c r="CT45" s="119">
        <f t="shared" si="504"/>
        <v>41.391628839403396</v>
      </c>
      <c r="CU45" s="117"/>
      <c r="CV45" s="118"/>
      <c r="CW45" s="118">
        <f t="shared" ref="CW45:CZ45" si="505">IFERROR((IF((CW$11/CW41)&lt;0,"NM",(CW$11/CW41))),"NA")</f>
        <v>51.465261651518112</v>
      </c>
      <c r="CX45" s="118">
        <f t="shared" si="505"/>
        <v>94.843766995135439</v>
      </c>
      <c r="CY45" s="118">
        <f t="shared" si="505"/>
        <v>58.302571245756546</v>
      </c>
      <c r="CZ45" s="119">
        <f t="shared" si="505"/>
        <v>33.237533159754484</v>
      </c>
      <c r="DA45" s="117"/>
      <c r="DB45" s="118"/>
      <c r="DC45" s="118" t="str">
        <f t="shared" ref="DC45:DF45" si="506">IFERROR((IF((DC$11/DC41)&lt;0,"NM",(DC$11/DC41))),"NA")</f>
        <v>NM</v>
      </c>
      <c r="DD45" s="118" t="str">
        <f t="shared" si="506"/>
        <v>NM</v>
      </c>
      <c r="DE45" s="118" t="str">
        <f t="shared" si="506"/>
        <v>NM</v>
      </c>
      <c r="DF45" s="119" t="str">
        <f t="shared" si="506"/>
        <v>NM</v>
      </c>
      <c r="DG45" s="117"/>
      <c r="DH45" s="118"/>
      <c r="DI45" s="118">
        <f t="shared" ref="DI45:DL45" si="507">IFERROR((IF((DI$11/DI41)&lt;0,"NM",(DI$11/DI41))),"NA")</f>
        <v>68.634311539668872</v>
      </c>
      <c r="DJ45" s="118">
        <f t="shared" si="507"/>
        <v>38.489023860594088</v>
      </c>
      <c r="DK45" s="118">
        <f t="shared" si="507"/>
        <v>27.982963436399817</v>
      </c>
      <c r="DL45" s="119">
        <f t="shared" si="507"/>
        <v>23.34415005101453</v>
      </c>
      <c r="DM45" s="117"/>
      <c r="DN45" s="118"/>
      <c r="DO45" s="118">
        <f t="shared" ref="DO45:DR45" si="508">IFERROR((IF((DO$11/DO41)&lt;0,"NM",(DO$11/DO41))),"NA")</f>
        <v>18.098775382162057</v>
      </c>
      <c r="DP45" s="118">
        <f t="shared" si="508"/>
        <v>32.424826522744787</v>
      </c>
      <c r="DQ45" s="118">
        <f t="shared" si="508"/>
        <v>14.386059488231908</v>
      </c>
      <c r="DR45" s="119">
        <f t="shared" si="508"/>
        <v>10.948423758052126</v>
      </c>
      <c r="DS45" s="117"/>
      <c r="DT45" s="118"/>
      <c r="DU45" s="118">
        <f t="shared" ref="DU45:DX45" si="509">IFERROR((IF((DU$11/DU41)&lt;0,"NM",(DU$11/DU41))),"NA")</f>
        <v>47.3944094609123</v>
      </c>
      <c r="DV45" s="118">
        <f t="shared" si="509"/>
        <v>47.628492051242482</v>
      </c>
      <c r="DW45" s="118">
        <f t="shared" si="509"/>
        <v>34.415591050490967</v>
      </c>
      <c r="DX45" s="119">
        <f t="shared" si="509"/>
        <v>22.457953895596095</v>
      </c>
      <c r="DY45" s="117"/>
      <c r="DZ45" s="118"/>
      <c r="EA45" s="118">
        <f t="shared" ref="EA45:ED45" si="510">IFERROR((IF((EA$11/EA41)&lt;0,"NM",(EA$11/EA41))),"NA")</f>
        <v>54.844903988183525</v>
      </c>
      <c r="EB45" s="118">
        <f t="shared" si="510"/>
        <v>32.684859154929462</v>
      </c>
      <c r="EC45" s="118">
        <f t="shared" si="510"/>
        <v>24.204548519325616</v>
      </c>
      <c r="ED45" s="119">
        <f t="shared" si="510"/>
        <v>17.062264384944925</v>
      </c>
      <c r="EE45" s="117"/>
      <c r="EF45" s="118"/>
      <c r="EG45" s="118">
        <f t="shared" ref="EG45:EJ45" si="511">IFERROR((IF((EG$11/EG41)&lt;0,"NM",(EG$11/EG41))),"NA")</f>
        <v>10.439356352665103</v>
      </c>
      <c r="EH45" s="118">
        <f t="shared" si="511"/>
        <v>166.82464285714286</v>
      </c>
      <c r="EI45" s="118">
        <f t="shared" si="511"/>
        <v>23.403441184473937</v>
      </c>
      <c r="EJ45" s="119">
        <f t="shared" si="511"/>
        <v>13.567261344816107</v>
      </c>
      <c r="EK45" s="117"/>
      <c r="EL45" s="118"/>
      <c r="EM45" s="118" t="str">
        <f t="shared" ref="EM45:EP45" si="512">IFERROR((IF((EM$11/EM41)&lt;0,"NM",(EM$11/EM41))),"NA")</f>
        <v>NM</v>
      </c>
      <c r="EN45" s="118">
        <f t="shared" si="512"/>
        <v>682.40984991217954</v>
      </c>
      <c r="EO45" s="118">
        <f t="shared" si="512"/>
        <v>295.09366782556378</v>
      </c>
      <c r="EP45" s="119">
        <f t="shared" si="512"/>
        <v>87.008256337204216</v>
      </c>
      <c r="EQ45" s="117">
        <f ca="1">(EQ17*1000)/EQ32</f>
        <v>-355.07158127865745</v>
      </c>
      <c r="ER45" s="118">
        <f t="shared" ref="ER45:EV45" ca="1" si="513">(ER17*1000)/ER32</f>
        <v>557.43173353936572</v>
      </c>
      <c r="ES45" s="118">
        <f t="shared" ca="1" si="513"/>
        <v>49.159055902183056</v>
      </c>
      <c r="ET45" s="118">
        <f t="shared" ca="1" si="513"/>
        <v>64.470761959554807</v>
      </c>
      <c r="EU45" s="118">
        <f t="shared" ca="1" si="513"/>
        <v>53.06678160861825</v>
      </c>
      <c r="EV45" s="119">
        <f t="shared" ca="1" si="513"/>
        <v>38.078202360992954</v>
      </c>
    </row>
    <row r="46" spans="2:152" s="17" customFormat="1">
      <c r="B46" s="27" t="s">
        <v>274</v>
      </c>
      <c r="C46" s="117"/>
      <c r="D46" s="118"/>
      <c r="E46" s="118">
        <f t="shared" ref="E46:H46" si="514">IFERROR((IF((E$11/E42)&lt;0,"NM",(E$11/E42))),"NA")</f>
        <v>14.144747572040284</v>
      </c>
      <c r="F46" s="118">
        <f t="shared" si="514"/>
        <v>11.79419599014598</v>
      </c>
      <c r="G46" s="118">
        <f t="shared" si="514"/>
        <v>9.7708774069696886</v>
      </c>
      <c r="H46" s="119">
        <f t="shared" si="514"/>
        <v>7.6710635221396206</v>
      </c>
      <c r="I46" s="117"/>
      <c r="J46" s="118"/>
      <c r="K46" s="118">
        <f t="shared" ref="K46:N46" si="515">IFERROR((IF((K$11/K42)&lt;0,"NM",(K$11/K42))),"NA")</f>
        <v>18.269230975695535</v>
      </c>
      <c r="L46" s="118">
        <f t="shared" si="515"/>
        <v>14.943549249157401</v>
      </c>
      <c r="M46" s="118">
        <f t="shared" si="515"/>
        <v>13.520619377247987</v>
      </c>
      <c r="N46" s="119">
        <f t="shared" si="515"/>
        <v>12.199854161443094</v>
      </c>
      <c r="O46" s="117"/>
      <c r="P46" s="118"/>
      <c r="Q46" s="118">
        <f t="shared" ref="Q46:T46" si="516">IFERROR((IF((Q$11/Q42)&lt;0,"NM",(Q$11/Q42))),"NA")</f>
        <v>12.814622652513707</v>
      </c>
      <c r="R46" s="118">
        <f t="shared" si="516"/>
        <v>11.391460203894066</v>
      </c>
      <c r="S46" s="118">
        <f t="shared" si="516"/>
        <v>10.696997728744636</v>
      </c>
      <c r="T46" s="119">
        <f t="shared" si="516"/>
        <v>10.013628063787651</v>
      </c>
      <c r="U46" s="117"/>
      <c r="V46" s="118"/>
      <c r="W46" s="118">
        <f t="shared" ref="W46:Z46" si="517">IFERROR((IF((W$11/W42)&lt;0,"NM",(W$11/W42))),"NA")</f>
        <v>55.5225817209095</v>
      </c>
      <c r="X46" s="118">
        <f t="shared" si="517"/>
        <v>16.255035269212723</v>
      </c>
      <c r="Y46" s="118">
        <f t="shared" si="517"/>
        <v>12.201184425278791</v>
      </c>
      <c r="Z46" s="119">
        <f t="shared" si="517"/>
        <v>9.2625740164263366</v>
      </c>
      <c r="AA46" s="117"/>
      <c r="AB46" s="118"/>
      <c r="AC46" s="118">
        <f t="shared" ref="AC46:AF46" si="518">IFERROR((IF((AC$11/AC42)&lt;0,"NM",(AC$11/AC42))),"NA")</f>
        <v>6.1580656542472676</v>
      </c>
      <c r="AD46" s="118">
        <f t="shared" si="518"/>
        <v>5.1765882864998556</v>
      </c>
      <c r="AE46" s="118">
        <f t="shared" si="518"/>
        <v>4.5720674629851636</v>
      </c>
      <c r="AF46" s="119">
        <f t="shared" si="518"/>
        <v>3.9426986266274984</v>
      </c>
      <c r="AG46" s="117"/>
      <c r="AH46" s="118"/>
      <c r="AI46" s="118">
        <f t="shared" ref="AI46:AL46" si="519">IFERROR((IF((AI$11/AI42)&lt;0,"NM",(AI$11/AI42))),"NA")</f>
        <v>15.318882728224475</v>
      </c>
      <c r="AJ46" s="118">
        <f t="shared" si="519"/>
        <v>10.312098414422968</v>
      </c>
      <c r="AK46" s="118">
        <f t="shared" si="519"/>
        <v>7.5154062515993409</v>
      </c>
      <c r="AL46" s="119">
        <f t="shared" si="519"/>
        <v>5.4746825267170403</v>
      </c>
      <c r="AM46" s="117"/>
      <c r="AN46" s="118"/>
      <c r="AO46" s="118">
        <f t="shared" ref="AO46:AR46" si="520">IFERROR((IF((AO$11/AO42)&lt;0,"NM",(AO$11/AO42))),"NA")</f>
        <v>4.0691433742207916</v>
      </c>
      <c r="AP46" s="118">
        <f t="shared" si="520"/>
        <v>3.8701123595505615</v>
      </c>
      <c r="AQ46" s="118">
        <f t="shared" si="520"/>
        <v>3.5864524252849375</v>
      </c>
      <c r="AR46" s="119">
        <f t="shared" si="520"/>
        <v>3.1904140001146275</v>
      </c>
      <c r="AS46" s="117"/>
      <c r="AT46" s="118"/>
      <c r="AU46" s="118">
        <f t="shared" ref="AU46:AX46" si="521">IFERROR((IF((AU$11/AU42)&lt;0,"NM",(AU$11/AU42))),"NA")</f>
        <v>6.3543227017407267</v>
      </c>
      <c r="AV46" s="118">
        <f t="shared" si="521"/>
        <v>5.9020602566904428</v>
      </c>
      <c r="AW46" s="118">
        <f t="shared" si="521"/>
        <v>5.2193926844398693</v>
      </c>
      <c r="AX46" s="119">
        <f t="shared" si="521"/>
        <v>4.473907146017992</v>
      </c>
      <c r="AY46" s="117"/>
      <c r="AZ46" s="118"/>
      <c r="BA46" s="118">
        <f t="shared" ref="BA46:BD46" si="522">IFERROR((IF((BA$11/BA42)&lt;0,"NM",(BA$11/BA42))),"NA")</f>
        <v>30.269537126653415</v>
      </c>
      <c r="BB46" s="118">
        <f t="shared" si="522"/>
        <v>21.288080367805108</v>
      </c>
      <c r="BC46" s="118">
        <f t="shared" si="522"/>
        <v>15.686636531352294</v>
      </c>
      <c r="BD46" s="119">
        <f t="shared" si="522"/>
        <v>11.522722391547157</v>
      </c>
      <c r="BE46" s="117"/>
      <c r="BF46" s="118"/>
      <c r="BG46" s="118">
        <f t="shared" ref="BG46:BJ46" si="523">IFERROR((IF((BG$11/BG42)&lt;0,"NM",(BG$11/BG42))),"NA")</f>
        <v>12.627422838500822</v>
      </c>
      <c r="BH46" s="118">
        <f t="shared" si="523"/>
        <v>10.658275816488928</v>
      </c>
      <c r="BI46" s="118">
        <f t="shared" si="523"/>
        <v>9.302501560951411</v>
      </c>
      <c r="BJ46" s="119">
        <f t="shared" si="523"/>
        <v>8.012516056362875</v>
      </c>
      <c r="BK46" s="117"/>
      <c r="BL46" s="118"/>
      <c r="BM46" s="118">
        <f t="shared" ref="BM46:BP46" si="524">IFERROR((IF((BM$11/BM42)&lt;0,"NM",(BM$11/BM42))),"NA")</f>
        <v>8.6701473131172282</v>
      </c>
      <c r="BN46" s="118">
        <f t="shared" si="524"/>
        <v>10.155657948649338</v>
      </c>
      <c r="BO46" s="118">
        <f t="shared" si="524"/>
        <v>8.4245198387885214</v>
      </c>
      <c r="BP46" s="119">
        <f t="shared" si="524"/>
        <v>7.1776544870557757</v>
      </c>
      <c r="BQ46" s="117"/>
      <c r="BR46" s="118"/>
      <c r="BS46" s="118">
        <f t="shared" ref="BS46:BV46" si="525">IFERROR((IF((BS$11/BS42)&lt;0,"NM",(BS$11/BS42))),"NA")</f>
        <v>9.6269008185995499</v>
      </c>
      <c r="BT46" s="118">
        <f t="shared" si="525"/>
        <v>4.1288608069971362</v>
      </c>
      <c r="BU46" s="118">
        <f t="shared" si="525"/>
        <v>3.9912989190675123</v>
      </c>
      <c r="BV46" s="119">
        <f t="shared" si="525"/>
        <v>3.8475716088118443</v>
      </c>
      <c r="BW46" s="117"/>
      <c r="BX46" s="118"/>
      <c r="BY46" s="118" t="str">
        <f t="shared" ref="BY46:CB46" si="526">IFERROR((IF((BY$11/BY42)&lt;0,"NM",(BY$11/BY42))),"NA")</f>
        <v>NM</v>
      </c>
      <c r="BZ46" s="118">
        <f t="shared" si="526"/>
        <v>98.32192244224423</v>
      </c>
      <c r="CA46" s="118">
        <f t="shared" si="526"/>
        <v>19.659013663615362</v>
      </c>
      <c r="CB46" s="119">
        <f t="shared" si="526"/>
        <v>10.831488901006599</v>
      </c>
      <c r="CC46" s="117"/>
      <c r="CD46" s="118"/>
      <c r="CE46" s="118">
        <f t="shared" ref="CE46:CH46" si="527">IFERROR((IF((CE$11/CE42)&lt;0,"NM",(CE$11/CE42))),"NA")</f>
        <v>10.11258477380758</v>
      </c>
      <c r="CF46" s="118">
        <f t="shared" si="527"/>
        <v>8.9983833550542123</v>
      </c>
      <c r="CG46" s="118">
        <f t="shared" si="527"/>
        <v>8.2001839825981158</v>
      </c>
      <c r="CH46" s="119">
        <f t="shared" si="527"/>
        <v>7.3382401102289307</v>
      </c>
      <c r="CI46" s="117"/>
      <c r="CJ46" s="118"/>
      <c r="CK46" s="118">
        <f t="shared" ref="CK46:CN46" si="528">IFERROR((IF((CK$11/CK42)&lt;0,"NM",(CK$11/CK42))),"NA")</f>
        <v>11.16813475772193</v>
      </c>
      <c r="CL46" s="118">
        <f t="shared" si="528"/>
        <v>9.8610421471805019</v>
      </c>
      <c r="CM46" s="118">
        <f t="shared" si="528"/>
        <v>8.2218871989298687</v>
      </c>
      <c r="CN46" s="119">
        <f t="shared" si="528"/>
        <v>6.5197033707720804</v>
      </c>
      <c r="CO46" s="117"/>
      <c r="CP46" s="118"/>
      <c r="CQ46" s="118">
        <f t="shared" ref="CQ46:CT46" si="529">IFERROR((IF((CQ$11/CQ42)&lt;0,"NM",(CQ$11/CQ42))),"NA")</f>
        <v>19.647294769147567</v>
      </c>
      <c r="CR46" s="118">
        <f t="shared" si="529"/>
        <v>21.084421969284787</v>
      </c>
      <c r="CS46" s="118">
        <f t="shared" si="529"/>
        <v>19.60187003115146</v>
      </c>
      <c r="CT46" s="119">
        <f t="shared" si="529"/>
        <v>17.90592509564668</v>
      </c>
      <c r="CU46" s="117"/>
      <c r="CV46" s="118"/>
      <c r="CW46" s="118">
        <f t="shared" ref="CW46:CZ46" si="530">IFERROR((IF((CW$11/CW42)&lt;0,"NM",(CW$11/CW42))),"NA")</f>
        <v>8.5829103481194338</v>
      </c>
      <c r="CX46" s="118">
        <f t="shared" si="530"/>
        <v>7.8697342421598915</v>
      </c>
      <c r="CY46" s="118">
        <f t="shared" si="530"/>
        <v>6.9338031666809918</v>
      </c>
      <c r="CZ46" s="119">
        <f t="shared" si="530"/>
        <v>5.7369889516000505</v>
      </c>
      <c r="DA46" s="117"/>
      <c r="DB46" s="118"/>
      <c r="DC46" s="118">
        <f t="shared" ref="DC46:DF46" si="531">IFERROR((IF((DC$11/DC42)&lt;0,"NM",(DC$11/DC42))),"NA")</f>
        <v>3.2810350268223414</v>
      </c>
      <c r="DD46" s="118">
        <f t="shared" si="531"/>
        <v>3.2157733261144195</v>
      </c>
      <c r="DE46" s="118">
        <f t="shared" si="531"/>
        <v>3.5649218425782774</v>
      </c>
      <c r="DF46" s="119">
        <f t="shared" si="531"/>
        <v>3.7723138429028902</v>
      </c>
      <c r="DG46" s="117"/>
      <c r="DH46" s="118"/>
      <c r="DI46" s="118">
        <f t="shared" ref="DI46:DL46" si="532">IFERROR((IF((DI$11/DI42)&lt;0,"NM",(DI$11/DI42))),"NA")</f>
        <v>3.4689902748456349</v>
      </c>
      <c r="DJ46" s="118">
        <f t="shared" si="532"/>
        <v>3.1836350564292233</v>
      </c>
      <c r="DK46" s="118">
        <f t="shared" si="532"/>
        <v>3.0039912973335285</v>
      </c>
      <c r="DL46" s="119">
        <f t="shared" si="532"/>
        <v>2.7787740932913749</v>
      </c>
      <c r="DM46" s="117"/>
      <c r="DN46" s="118"/>
      <c r="DO46" s="118">
        <f t="shared" ref="DO46:DR46" si="533">IFERROR((IF((DO$11/DO42)&lt;0,"NM",(DO$11/DO42))),"NA")</f>
        <v>1.2321140016168521</v>
      </c>
      <c r="DP46" s="118">
        <f t="shared" si="533"/>
        <v>1.1911493278017242</v>
      </c>
      <c r="DQ46" s="118">
        <f t="shared" si="533"/>
        <v>1.0073369161481589</v>
      </c>
      <c r="DR46" s="119">
        <f t="shared" si="533"/>
        <v>0.83957581873020937</v>
      </c>
      <c r="DS46" s="117"/>
      <c r="DT46" s="118"/>
      <c r="DU46" s="118">
        <f t="shared" ref="DU46:DX46" si="534">IFERROR((IF((DU$11/DU42)&lt;0,"NM",(DU$11/DU42))),"NA")</f>
        <v>6.4301125431301873</v>
      </c>
      <c r="DV46" s="118">
        <f t="shared" si="534"/>
        <v>6.5032790995377505</v>
      </c>
      <c r="DW46" s="118">
        <f t="shared" si="534"/>
        <v>5.545785512709914</v>
      </c>
      <c r="DX46" s="119">
        <f t="shared" si="534"/>
        <v>4.5248607342650233</v>
      </c>
      <c r="DY46" s="117"/>
      <c r="DZ46" s="118"/>
      <c r="EA46" s="118">
        <f t="shared" ref="EA46:ED46" si="535">IFERROR((IF((EA$11/EA42)&lt;0,"NM",(EA$11/EA42))),"NA")</f>
        <v>5.0697314427314195</v>
      </c>
      <c r="EB46" s="118">
        <f t="shared" si="535"/>
        <v>2.9379920362234824</v>
      </c>
      <c r="EC46" s="118">
        <f t="shared" si="535"/>
        <v>2.5689667888612755</v>
      </c>
      <c r="ED46" s="119">
        <f t="shared" si="535"/>
        <v>2.2328841606178109</v>
      </c>
      <c r="EE46" s="117"/>
      <c r="EF46" s="118"/>
      <c r="EG46" s="118">
        <f t="shared" ref="EG46:EJ46" si="536">IFERROR((IF((EG$11/EG42)&lt;0,"NM",(EG$11/EG42))),"NA")</f>
        <v>1.1480862312904909</v>
      </c>
      <c r="EH46" s="118">
        <f t="shared" si="536"/>
        <v>1.2430080219292943</v>
      </c>
      <c r="EI46" s="118">
        <f t="shared" si="536"/>
        <v>1.2068067956722772</v>
      </c>
      <c r="EJ46" s="119">
        <f t="shared" si="536"/>
        <v>1.104295090075657</v>
      </c>
      <c r="EK46" s="117"/>
      <c r="EL46" s="118"/>
      <c r="EM46" s="118">
        <f t="shared" ref="EM46:EP46" si="537">IFERROR((IF((EM$11/EM42)&lt;0,"NM",(EM$11/EM42))),"NA")</f>
        <v>11.532913368366753</v>
      </c>
      <c r="EN46" s="118">
        <f t="shared" si="537"/>
        <v>11.73398605394479</v>
      </c>
      <c r="EO46" s="118">
        <f t="shared" si="537"/>
        <v>11.285244139800897</v>
      </c>
      <c r="EP46" s="119">
        <f t="shared" si="537"/>
        <v>9.9895660463678073</v>
      </c>
      <c r="EQ46" s="117">
        <f ca="1">(EQ17*1000)/EQ35</f>
        <v>4.9003592745733364</v>
      </c>
      <c r="ER46" s="118">
        <f t="shared" ref="ER46:EV46" ca="1" si="538">(ER17*1000)/ER35</f>
        <v>4.9843587521821524</v>
      </c>
      <c r="ES46" s="118">
        <f t="shared" ca="1" si="538"/>
        <v>4.3785901151835764</v>
      </c>
      <c r="ET46" s="118">
        <f t="shared" ca="1" si="538"/>
        <v>7.88013877817981</v>
      </c>
      <c r="EU46" s="118">
        <f t="shared" ca="1" si="538"/>
        <v>7.0368087078510522</v>
      </c>
      <c r="EV46" s="119">
        <f t="shared" ca="1" si="538"/>
        <v>6.108432827148242</v>
      </c>
    </row>
    <row r="47" spans="2:152" s="17" customFormat="1">
      <c r="B47" s="27" t="s">
        <v>291</v>
      </c>
      <c r="C47" s="117"/>
      <c r="D47" s="118"/>
      <c r="E47" s="118">
        <f t="shared" ref="E47:F47" si="539">IFERROR((IF((((E$17*1000)+E$38)/E26)&lt;0,"NM",((E$17*1000)+E$38)/E26)),"NA")</f>
        <v>2.0973423770332089</v>
      </c>
      <c r="F47" s="118">
        <f t="shared" si="539"/>
        <v>2.360024187584167</v>
      </c>
      <c r="G47" s="118">
        <f>IFERROR((IF((((G$17*1000)+G$38)/G26)&lt;0,"NM",((G$17*1000)+G$38)/G26)),"NA")</f>
        <v>1.9053885533679491</v>
      </c>
      <c r="H47" s="119">
        <f>IFERROR((IF((((H$17*1000)+H$38)/H26)&lt;0,"NM",((H$17*1000)+H$38)/H26)),"NA")</f>
        <v>1.467932590902369</v>
      </c>
      <c r="I47" s="117"/>
      <c r="J47" s="118"/>
      <c r="K47" s="118">
        <f t="shared" ref="K47:L47" si="540">IFERROR((IF((((K$17*1000)+K$38)/K26)&lt;0,"NM",((K$17*1000)+K$38)/K26)),"NA")</f>
        <v>3.4092079766489243</v>
      </c>
      <c r="L47" s="118">
        <f t="shared" si="540"/>
        <v>33.392247413706279</v>
      </c>
      <c r="M47" s="118">
        <f>IFERROR((IF((((M$17*1000)+M$38)/M26)&lt;0,"NM",((M$17*1000)+M$38)/M26)),"NA")</f>
        <v>16.915179220070474</v>
      </c>
      <c r="N47" s="119">
        <f>IFERROR((IF((((N$17*1000)+N$38)/N26)&lt;0,"NM",((N$17*1000)+N$38)/N26)),"NA")</f>
        <v>14.326850789252653</v>
      </c>
      <c r="O47" s="117"/>
      <c r="P47" s="118"/>
      <c r="Q47" s="118">
        <f t="shared" ref="Q47:R47" si="541">IFERROR((IF((((Q$17*1000)+Q$38)/Q26)&lt;0,"NM",((Q$17*1000)+Q$38)/Q26)),"NA")</f>
        <v>2.0362369593401595</v>
      </c>
      <c r="R47" s="118">
        <f t="shared" si="541"/>
        <v>4.5399736334417824</v>
      </c>
      <c r="S47" s="118">
        <f>IFERROR((IF((((S$17*1000)+S$38)/S26)&lt;0,"NM",((S$17*1000)+S$38)/S26)),"NA")</f>
        <v>4.2270874241301746</v>
      </c>
      <c r="T47" s="119">
        <f>IFERROR((IF((((T$17*1000)+T$38)/T26)&lt;0,"NM",((T$17*1000)+T$38)/T26)),"NA")</f>
        <v>3.9430966474729887</v>
      </c>
      <c r="U47" s="117"/>
      <c r="V47" s="118"/>
      <c r="W47" s="118">
        <f t="shared" ref="W47:X47" si="542">IFERROR((IF((((W$17*1000)+W$38)/W26)&lt;0,"NM",((W$17*1000)+W$38)/W26)),"NA")</f>
        <v>8.338588352502789E-2</v>
      </c>
      <c r="X47" s="118">
        <f t="shared" si="542"/>
        <v>9.3661032293737225</v>
      </c>
      <c r="Y47" s="118">
        <f>IFERROR((IF((((Y$17*1000)+Y$38)/Y26)&lt;0,"NM",((Y$17*1000)+Y$38)/Y26)),"NA")</f>
        <v>7.8266835846500369</v>
      </c>
      <c r="Z47" s="119">
        <f>IFERROR((IF((((Z$17*1000)+Z$38)/Z26)&lt;0,"NM",((Z$17*1000)+Z$38)/Z26)),"NA")</f>
        <v>6.3873411076149846</v>
      </c>
      <c r="AA47" s="117"/>
      <c r="AB47" s="118"/>
      <c r="AC47" s="118">
        <f t="shared" ref="AC47:AD47" si="543">IFERROR((IF((((AC$17*1000)+AC$38)/AC26)&lt;0,"NM",((AC$17*1000)+AC$38)/AC26)),"NA")</f>
        <v>0.87252691312986685</v>
      </c>
      <c r="AD47" s="118">
        <f t="shared" si="543"/>
        <v>2.1677077159126981</v>
      </c>
      <c r="AE47" s="118">
        <f>IFERROR((IF((((AE$17*1000)+AE$38)/AE26)&lt;0,"NM",((AE$17*1000)+AE$38)/AE26)),"NA")</f>
        <v>2.1870989434638552</v>
      </c>
      <c r="AF47" s="119">
        <f>IFERROR((IF((((AF$17*1000)+AF$38)/AF26)&lt;0,"NM",((AF$17*1000)+AF$38)/AF26)),"NA")</f>
        <v>2.0332165132701552</v>
      </c>
      <c r="AG47" s="117"/>
      <c r="AH47" s="118"/>
      <c r="AI47" s="118">
        <f t="shared" ref="AI47:AJ47" si="544">IFERROR((IF((((AI$17*1000)+AI$38)/AI26)&lt;0,"NM",((AI$17*1000)+AI$38)/AI26)),"NA")</f>
        <v>2.8926753503385703</v>
      </c>
      <c r="AJ47" s="118">
        <f t="shared" si="544"/>
        <v>2.1299659799181847</v>
      </c>
      <c r="AK47" s="118">
        <f>IFERROR((IF((((AK$17*1000)+AK$38)/AK26)&lt;0,"NM",((AK$17*1000)+AK$38)/AK26)),"NA")</f>
        <v>1.7132089189385409</v>
      </c>
      <c r="AL47" s="119">
        <f>IFERROR((IF((((AL$17*1000)+AL$38)/AL26)&lt;0,"NM",((AL$17*1000)+AL$38)/AL26)),"NA")</f>
        <v>1.3455626375554823</v>
      </c>
      <c r="AM47" s="117"/>
      <c r="AN47" s="118"/>
      <c r="AO47" s="118">
        <f t="shared" ref="AO47:AP47" si="545">IFERROR((IF((((AO$17*1000)+AO$38)/AO26)&lt;0,"NM",((AO$17*1000)+AO$38)/AO26)),"NA")</f>
        <v>1.5324484989577976</v>
      </c>
      <c r="AP47" s="118">
        <f t="shared" si="545"/>
        <v>2.1270153979724729</v>
      </c>
      <c r="AQ47" s="118">
        <f>IFERROR((IF((((AQ$17*1000)+AQ$38)/AQ26)&lt;0,"NM",((AQ$17*1000)+AQ$38)/AQ26)),"NA")</f>
        <v>1.9036213071582395</v>
      </c>
      <c r="AR47" s="119">
        <f>IFERROR((IF((((AR$17*1000)+AR$38)/AR26)&lt;0,"NM",((AR$17*1000)+AR$38)/AR26)),"NA")</f>
        <v>1.6761932989613566</v>
      </c>
      <c r="AS47" s="117"/>
      <c r="AT47" s="118"/>
      <c r="AU47" s="118">
        <f t="shared" ref="AU47:AV47" si="546">IFERROR((IF((((AU$17*1000)+AU$38)/AU26)&lt;0,"NM",((AU$17*1000)+AU$38)/AU26)),"NA")</f>
        <v>0.98396798269196328</v>
      </c>
      <c r="AV47" s="118">
        <f t="shared" si="546"/>
        <v>1.6632233602669304</v>
      </c>
      <c r="AW47" s="118">
        <f>IFERROR((IF((((AW$17*1000)+AW$38)/AW26)&lt;0,"NM",((AW$17*1000)+AW$38)/AW26)),"NA")</f>
        <v>1.5474267542058975</v>
      </c>
      <c r="AX47" s="119">
        <f>IFERROR((IF((((AX$17*1000)+AX$38)/AX26)&lt;0,"NM",((AX$17*1000)+AX$38)/AX26)),"NA")</f>
        <v>1.3381414771890987</v>
      </c>
      <c r="AY47" s="117"/>
      <c r="AZ47" s="118"/>
      <c r="BA47" s="118">
        <f t="shared" ref="BA47:BB47" si="547">IFERROR((IF((((BA$17*1000)+BA$38)/BA26)&lt;0,"NM",((BA$17*1000)+BA$38)/BA26)),"NA")</f>
        <v>1.304524387631222</v>
      </c>
      <c r="BB47" s="118">
        <f t="shared" si="547"/>
        <v>5.6338901368346122</v>
      </c>
      <c r="BC47" s="118">
        <f>IFERROR((IF((((BC$17*1000)+BC$38)/BC26)&lt;0,"NM",((BC$17*1000)+BC$38)/BC26)),"NA")</f>
        <v>4.3485539575859917</v>
      </c>
      <c r="BD47" s="119">
        <f>IFERROR((IF((((BD$17*1000)+BD$38)/BD26)&lt;0,"NM",((BD$17*1000)+BD$38)/BD26)),"NA")</f>
        <v>3.3613460171440401</v>
      </c>
      <c r="BE47" s="117"/>
      <c r="BF47" s="118"/>
      <c r="BG47" s="118">
        <f t="shared" ref="BG47:BH47" si="548">IFERROR((IF((((BG$17*1000)+BG$38)/BG26)&lt;0,"NM",((BG$17*1000)+BG$38)/BG26)),"NA")</f>
        <v>7.7600659906952085</v>
      </c>
      <c r="BH47" s="118">
        <f t="shared" si="548"/>
        <v>14.596463453370268</v>
      </c>
      <c r="BI47" s="118">
        <f>IFERROR((IF((((BI$17*1000)+BI$38)/BI26)&lt;0,"NM",((BI$17*1000)+BI$38)/BI26)),"NA")</f>
        <v>12.942920140493792</v>
      </c>
      <c r="BJ47" s="119">
        <f>IFERROR((IF((((BJ$17*1000)+BJ$38)/BJ26)&lt;0,"NM",((BJ$17*1000)+BJ$38)/BJ26)),"NA")</f>
        <v>11.232997662618741</v>
      </c>
      <c r="BK47" s="117"/>
      <c r="BL47" s="118"/>
      <c r="BM47" s="118">
        <f t="shared" ref="BM47:BN47" si="549">IFERROR((IF((((BM$17*1000)+BM$38)/BM26)&lt;0,"NM",((BM$17*1000)+BM$38)/BM26)),"NA")</f>
        <v>13.25712401055409</v>
      </c>
      <c r="BN47" s="118">
        <f t="shared" si="549"/>
        <v>12.544335332817337</v>
      </c>
      <c r="BO47" s="118">
        <f>IFERROR((IF((((BO$17*1000)+BO$38)/BO26)&lt;0,"NM",((BO$17*1000)+BO$38)/BO26)),"NA")</f>
        <v>10.062985511240925</v>
      </c>
      <c r="BP47" s="119">
        <f>IFERROR((IF((((BP$17*1000)+BP$38)/BP26)&lt;0,"NM",((BP$17*1000)+BP$38)/BP26)),"NA")</f>
        <v>8.0330548726772815</v>
      </c>
      <c r="BQ47" s="117"/>
      <c r="BR47" s="118"/>
      <c r="BS47" s="118">
        <f t="shared" ref="BS47:BT47" si="550">IFERROR((IF((((BS$17*1000)+BS$38)/BS26)&lt;0,"NM",((BS$17*1000)+BS$38)/BS26)),"NA")</f>
        <v>22.533709283574357</v>
      </c>
      <c r="BT47" s="118">
        <f t="shared" si="550"/>
        <v>43.77366871630759</v>
      </c>
      <c r="BU47" s="118">
        <f>IFERROR((IF((((BU$17*1000)+BU$38)/BU26)&lt;0,"NM",((BU$17*1000)+BU$38)/BU26)),"NA")</f>
        <v>38.709313783644205</v>
      </c>
      <c r="BV47" s="119">
        <f>IFERROR((IF((((BV$17*1000)+BV$38)/BV26)&lt;0,"NM",((BV$17*1000)+BV$38)/BV26)),"NA")</f>
        <v>33.350299850062527</v>
      </c>
      <c r="BW47" s="117"/>
      <c r="BX47" s="118"/>
      <c r="BY47" s="118">
        <f t="shared" ref="BY47:BZ47" si="551">IFERROR((IF((((BY$17*1000)+BY$38)/BY26)&lt;0,"NM",((BY$17*1000)+BY$38)/BY26)),"NA")</f>
        <v>1.7704113066832843</v>
      </c>
      <c r="BZ47" s="118">
        <f t="shared" si="551"/>
        <v>3.0613795005110127</v>
      </c>
      <c r="CA47" s="118">
        <f>IFERROR((IF((((CA$17*1000)+CA$38)/CA26)&lt;0,"NM",((CA$17*1000)+CA$38)/CA26)),"NA")</f>
        <v>2.7429732487333038</v>
      </c>
      <c r="CB47" s="119">
        <f>IFERROR((IF((((CB$17*1000)+CB$38)/CB26)&lt;0,"NM",((CB$17*1000)+CB$38)/CB26)),"NA")</f>
        <v>2.558621031750226</v>
      </c>
      <c r="CC47" s="117"/>
      <c r="CD47" s="118"/>
      <c r="CE47" s="118">
        <f t="shared" ref="CE47:CF47" si="552">IFERROR((IF((((CE$17*1000)+CE$38)/CE26)&lt;0,"NM",((CE$17*1000)+CE$38)/CE26)),"NA")</f>
        <v>3.7881472319274834</v>
      </c>
      <c r="CF47" s="118">
        <f t="shared" si="552"/>
        <v>5.1270080071290964</v>
      </c>
      <c r="CG47" s="118">
        <f>IFERROR((IF((((CG$17*1000)+CG$38)/CG26)&lt;0,"NM",((CG$17*1000)+CG$38)/CG26)),"NA")</f>
        <v>4.7095446201248867</v>
      </c>
      <c r="CH47" s="119">
        <f>IFERROR((IF((((CH$17*1000)+CH$38)/CH26)&lt;0,"NM",((CH$17*1000)+CH$38)/CH26)),"NA")</f>
        <v>4.1439472279454002</v>
      </c>
      <c r="CI47" s="117"/>
      <c r="CJ47" s="118"/>
      <c r="CK47" s="118">
        <f t="shared" ref="CK47:CL47" si="553">IFERROR((IF((((CK$17*1000)+CK$38)/CK26)&lt;0,"NM",((CK$17*1000)+CK$38)/CK26)),"NA")</f>
        <v>8.9598027176326109</v>
      </c>
      <c r="CL47" s="118">
        <f t="shared" si="553"/>
        <v>10.778313369456152</v>
      </c>
      <c r="CM47" s="118">
        <f>IFERROR((IF((((CM$17*1000)+CM$38)/CM26)&lt;0,"NM",((CM$17*1000)+CM$38)/CM26)),"NA")</f>
        <v>8.3574603414983262</v>
      </c>
      <c r="CN47" s="119">
        <f>IFERROR((IF((((CN$17*1000)+CN$38)/CN26)&lt;0,"NM",((CN$17*1000)+CN$38)/CN26)),"NA")</f>
        <v>6.8555674606521109</v>
      </c>
      <c r="CO47" s="117"/>
      <c r="CP47" s="118"/>
      <c r="CQ47" s="118">
        <f t="shared" ref="CQ47:CR47" si="554">IFERROR((IF((((CQ$17*1000)+CQ$38)/CQ26)&lt;0,"NM",((CQ$17*1000)+CQ$38)/CQ26)),"NA")</f>
        <v>12.478705380615763</v>
      </c>
      <c r="CR47" s="118">
        <f t="shared" si="554"/>
        <v>40.855088640187248</v>
      </c>
      <c r="CS47" s="118">
        <f>IFERROR((IF((((CS$17*1000)+CS$38)/CS26)&lt;0,"NM",((CS$17*1000)+CS$38)/CS26)),"NA")</f>
        <v>27.273239851399165</v>
      </c>
      <c r="CT47" s="119">
        <f>IFERROR((IF((((CT$17*1000)+CT$38)/CT26)&lt;0,"NM",((CT$17*1000)+CT$38)/CT26)),"NA")</f>
        <v>21.550800116821737</v>
      </c>
      <c r="CU47" s="117"/>
      <c r="CV47" s="118"/>
      <c r="CW47" s="118">
        <f t="shared" ref="CW47:CX47" si="555">IFERROR((IF((((CW$17*1000)+CW$38)/CW26)&lt;0,"NM",((CW$17*1000)+CW$38)/CW26)),"NA")</f>
        <v>8.6248494556000761</v>
      </c>
      <c r="CX47" s="118">
        <f t="shared" si="555"/>
        <v>9.4537796856489518</v>
      </c>
      <c r="CY47" s="118">
        <f>IFERROR((IF((((CY$17*1000)+CY$38)/CY26)&lt;0,"NM",((CY$17*1000)+CY$38)/CY26)),"NA")</f>
        <v>7.2006833691937358</v>
      </c>
      <c r="CZ47" s="119">
        <f>IFERROR((IF((((CZ$17*1000)+CZ$38)/CZ26)&lt;0,"NM",((CZ$17*1000)+CZ$38)/CZ26)),"NA")</f>
        <v>5.3070854731172759</v>
      </c>
      <c r="DA47" s="117"/>
      <c r="DB47" s="118"/>
      <c r="DC47" s="118">
        <f t="shared" ref="DC47:DD47" si="556">IFERROR((IF((((DC$17*1000)+DC$38)/DC26)&lt;0,"NM",((DC$17*1000)+DC$38)/DC26)),"NA")</f>
        <v>5.0526654818968</v>
      </c>
      <c r="DD47" s="118">
        <f t="shared" si="556"/>
        <v>4.4952796151533372</v>
      </c>
      <c r="DE47" s="118">
        <f>IFERROR((IF((((DE$17*1000)+DE$38)/DE26)&lt;0,"NM",((DE$17*1000)+DE$38)/DE26)),"NA")</f>
        <v>6.0550671611905704</v>
      </c>
      <c r="DF47" s="119">
        <f>IFERROR((IF((((DF$17*1000)+DF$38)/DF26)&lt;0,"NM",((DF$17*1000)+DF$38)/DF26)),"NA")</f>
        <v>4.9583395543753372</v>
      </c>
      <c r="DG47" s="117"/>
      <c r="DH47" s="118"/>
      <c r="DI47" s="118">
        <f t="shared" ref="DI47:DJ47" si="557">IFERROR((IF((((DI$17*1000)+DI$38)/DI26)&lt;0,"NM",((DI$17*1000)+DI$38)/DI26)),"NA")</f>
        <v>0.32481946001101392</v>
      </c>
      <c r="DJ47" s="118">
        <f t="shared" si="557"/>
        <v>0.60823158199401217</v>
      </c>
      <c r="DK47" s="118">
        <f>IFERROR((IF((((DK$17*1000)+DK$38)/DK26)&lt;0,"NM",((DK$17*1000)+DK$38)/DK26)),"NA")</f>
        <v>0.56649223315092789</v>
      </c>
      <c r="DL47" s="119">
        <f>IFERROR((IF((((DL$17*1000)+DL$38)/DL26)&lt;0,"NM",((DL$17*1000)+DL$38)/DL26)),"NA")</f>
        <v>0.49572049540517893</v>
      </c>
      <c r="DM47" s="117"/>
      <c r="DN47" s="118"/>
      <c r="DO47" s="118">
        <f t="shared" ref="DO47:DP47" si="558">IFERROR((IF((((DO$17*1000)+DO$38)/DO26)&lt;0,"NM",((DO$17*1000)+DO$38)/DO26)),"NA")</f>
        <v>0.46585523428093972</v>
      </c>
      <c r="DP47" s="118">
        <f t="shared" si="558"/>
        <v>0.54878384147970127</v>
      </c>
      <c r="DQ47" s="118">
        <f>IFERROR((IF((((DQ$17*1000)+DQ$38)/DQ26)&lt;0,"NM",((DQ$17*1000)+DQ$38)/DQ26)),"NA")</f>
        <v>0.47392132741687643</v>
      </c>
      <c r="DR47" s="119">
        <f>IFERROR((IF((((DR$17*1000)+DR$38)/DR26)&lt;0,"NM",((DR$17*1000)+DR$38)/DR26)),"NA")</f>
        <v>0.38592571554194005</v>
      </c>
      <c r="DS47" s="117"/>
      <c r="DT47" s="118"/>
      <c r="DU47" s="118">
        <f t="shared" ref="DU47:DV47" si="559">IFERROR((IF((((DU$17*1000)+DU$38)/DU26)&lt;0,"NM",((DU$17*1000)+DU$38)/DU26)),"NA")</f>
        <v>0.46869293160512437</v>
      </c>
      <c r="DV47" s="118">
        <f t="shared" si="559"/>
        <v>0.56331579163215595</v>
      </c>
      <c r="DW47" s="118">
        <f>IFERROR((IF((((DW$17*1000)+DW$38)/DW26)&lt;0,"NM",((DW$17*1000)+DW$38)/DW26)),"NA")</f>
        <v>0.47163020851037463</v>
      </c>
      <c r="DX47" s="119">
        <f>IFERROR((IF((((DX$17*1000)+DX$38)/DX26)&lt;0,"NM",((DX$17*1000)+DX$38)/DX26)),"NA")</f>
        <v>0.38449968403157697</v>
      </c>
      <c r="DY47" s="117"/>
      <c r="DZ47" s="118"/>
      <c r="EA47" s="118">
        <f t="shared" ref="EA47:EB47" si="560">IFERROR((IF((((EA$17*1000)+EA$38)/EA26)&lt;0,"NM",((EA$17*1000)+EA$38)/EA26)),"NA")</f>
        <v>0.12071678529203683</v>
      </c>
      <c r="EB47" s="118">
        <f t="shared" si="560"/>
        <v>1.0625299924765677</v>
      </c>
      <c r="EC47" s="118">
        <f>IFERROR((IF((((EC$17*1000)+EC$38)/EC26)&lt;0,"NM",((EC$17*1000)+EC$38)/EC26)),"NA")</f>
        <v>0.79328332687267256</v>
      </c>
      <c r="ED47" s="119">
        <f>IFERROR((IF((((ED$17*1000)+ED$38)/ED26)&lt;0,"NM",((ED$17*1000)+ED$38)/ED26)),"NA")</f>
        <v>0.65314886557110285</v>
      </c>
      <c r="EE47" s="117"/>
      <c r="EF47" s="118"/>
      <c r="EG47" s="118">
        <f t="shared" ref="EG47:EH47" si="561">IFERROR((IF((((EG$17*1000)+EG$38)/EG26)&lt;0,"NM",((EG$17*1000)+EG$38)/EG26)),"NA")</f>
        <v>1.375510377781096</v>
      </c>
      <c r="EH47" s="118">
        <f t="shared" si="561"/>
        <v>1.6511410042229338</v>
      </c>
      <c r="EI47" s="118">
        <f>IFERROR((IF((((EI$17*1000)+EI$38)/EI26)&lt;0,"NM",((EI$17*1000)+EI$38)/EI26)),"NA")</f>
        <v>1.5251515401345059</v>
      </c>
      <c r="EJ47" s="119">
        <f>IFERROR((IF((((EJ$17*1000)+EJ$38)/EJ26)&lt;0,"NM",((EJ$17*1000)+EJ$38)/EJ26)),"NA")</f>
        <v>1.3312522003791194</v>
      </c>
      <c r="EK47" s="117"/>
      <c r="EL47" s="118"/>
      <c r="EM47" s="118">
        <f t="shared" ref="EM47:EN47" si="562">IFERROR((IF((((EM$17*1000)+EM$38)/EM26)&lt;0,"NM",((EM$17*1000)+EM$38)/EM26)),"NA")</f>
        <v>7.8202090572647398</v>
      </c>
      <c r="EN47" s="118">
        <f t="shared" si="562"/>
        <v>20.590102650174593</v>
      </c>
      <c r="EO47" s="118">
        <f>IFERROR((IF((((EO$17*1000)+EO$38)/EO26)&lt;0,"NM",((EO$17*1000)+EO$38)/EO26)),"NA")</f>
        <v>12.416412162625569</v>
      </c>
      <c r="EP47" s="119">
        <f>IFERROR((IF((((EP$17*1000)+EP$38)/EP26)&lt;0,"NM",((EP$17*1000)+EP$38)/EP26)),"NA")</f>
        <v>8.033057196064707</v>
      </c>
      <c r="EQ47" s="117">
        <f t="shared" ref="EQ47:EV47" ca="1" si="563">IFERROR((IF((((EQ$17*1000)+EQ$38)/EQ26)&lt;0,"NM",((EQ$17*1000)+EQ$38)/EQ26)),"NA")</f>
        <v>2.8359011618346099</v>
      </c>
      <c r="ER47" s="118">
        <f t="shared" ca="1" si="563"/>
        <v>3.0398016233234566</v>
      </c>
      <c r="ES47" s="118">
        <f t="shared" ca="1" si="563"/>
        <v>2.0932632428060742</v>
      </c>
      <c r="ET47" s="118">
        <f t="shared" ca="1" si="563"/>
        <v>4.2631523155413653</v>
      </c>
      <c r="EU47" s="118">
        <f t="shared" ca="1" si="563"/>
        <v>3.7852313601828502</v>
      </c>
      <c r="EV47" s="119">
        <f t="shared" ca="1" si="563"/>
        <v>3.2580285395505624</v>
      </c>
    </row>
    <row r="48" spans="2:152" s="17" customFormat="1">
      <c r="B48" s="27" t="s">
        <v>275</v>
      </c>
      <c r="C48" s="117"/>
      <c r="D48" s="118"/>
      <c r="E48" s="118">
        <f t="shared" ref="E48:F48" si="564">IFERROR((IF((((E$17*1000)+E$38)/E28)&lt;0,"NM",((E$17*1000)+E$38)/E28)),"NA")</f>
        <v>33.190281435074056</v>
      </c>
      <c r="F48" s="118">
        <f t="shared" si="564"/>
        <v>35.868044196716966</v>
      </c>
      <c r="G48" s="118">
        <f>IFERROR((IF((((G$17*1000)+G$38)/G28)&lt;0,"NM",((G$17*1000)+G$38)/G28)),"NA")</f>
        <v>29.132109231043902</v>
      </c>
      <c r="H48" s="119">
        <f>IFERROR((IF((((H$17*1000)+H$38)/H28)&lt;0,"NM",((H$17*1000)+H$38)/H28)),"NA")</f>
        <v>20.613067693665908</v>
      </c>
      <c r="I48" s="117"/>
      <c r="J48" s="118"/>
      <c r="K48" s="118">
        <f t="shared" ref="K48:L48" si="565">IFERROR((IF((((K$17*1000)+K$38)/K28)&lt;0,"NM",((K$17*1000)+K$38)/K28)),"NA")</f>
        <v>14.089918394241977</v>
      </c>
      <c r="L48" s="118">
        <f t="shared" si="565"/>
        <v>116.11520425776759</v>
      </c>
      <c r="M48" s="118">
        <f>IFERROR((IF((((M$17*1000)+M$38)/M28)&lt;0,"NM",((M$17*1000)+M$38)/M28)),"NA")</f>
        <v>35.633063525227456</v>
      </c>
      <c r="N48" s="119">
        <f>IFERROR((IF((((N$17*1000)+N$38)/N28)&lt;0,"NM",((N$17*1000)+N$38)/N28)),"NA")</f>
        <v>30.468975465714905</v>
      </c>
      <c r="O48" s="117"/>
      <c r="P48" s="118"/>
      <c r="Q48" s="118">
        <f t="shared" ref="Q48:R48" si="566">IFERROR((IF((((Q$17*1000)+Q$38)/Q28)&lt;0,"NM",((Q$17*1000)+Q$38)/Q28)),"NA")</f>
        <v>8.7498811988119876</v>
      </c>
      <c r="R48" s="118">
        <f t="shared" si="566"/>
        <v>19.160508649367934</v>
      </c>
      <c r="S48" s="118">
        <f>IFERROR((IF((((S$17*1000)+S$38)/S28)&lt;0,"NM",((S$17*1000)+S$38)/S28)),"NA")</f>
        <v>17.348346358775633</v>
      </c>
      <c r="T48" s="119">
        <f>IFERROR((IF((((T$17*1000)+T$38)/T28)&lt;0,"NM",((T$17*1000)+T$38)/T28)),"NA")</f>
        <v>15.417671813943963</v>
      </c>
      <c r="U48" s="117"/>
      <c r="V48" s="118"/>
      <c r="W48" s="118">
        <f t="shared" ref="W48:X48" si="567">IFERROR((IF((((W$17*1000)+W$38)/W28)&lt;0,"NM",((W$17*1000)+W$38)/W28)),"NA")</f>
        <v>0.35625555835620076</v>
      </c>
      <c r="X48" s="118">
        <f t="shared" si="567"/>
        <v>37.107897610951248</v>
      </c>
      <c r="Y48" s="118">
        <f>IFERROR((IF((((Y$17*1000)+Y$38)/Y28)&lt;0,"NM",((Y$17*1000)+Y$38)/Y28)),"NA")</f>
        <v>29.964510518365273</v>
      </c>
      <c r="Z48" s="119">
        <f>IFERROR((IF((((Z$17*1000)+Z$38)/Z28)&lt;0,"NM",((Z$17*1000)+Z$38)/Z28)),"NA")</f>
        <v>23.656818917092533</v>
      </c>
      <c r="AA48" s="117"/>
      <c r="AB48" s="118"/>
      <c r="AC48" s="118">
        <f t="shared" ref="AC48:AD48" si="568">IFERROR((IF((((AC$17*1000)+AC$38)/AC28)&lt;0,"NM",((AC$17*1000)+AC$38)/AC28)),"NA")</f>
        <v>8.8344930316593775</v>
      </c>
      <c r="AD48" s="118">
        <f t="shared" si="568"/>
        <v>19.93377475919187</v>
      </c>
      <c r="AE48" s="118">
        <f>IFERROR((IF((((AE$17*1000)+AE$38)/AE28)&lt;0,"NM",((AE$17*1000)+AE$38)/AE28)),"NA")</f>
        <v>19.670184670010737</v>
      </c>
      <c r="AF48" s="119">
        <f>IFERROR((IF((((AF$17*1000)+AF$38)/AF28)&lt;0,"NM",((AF$17*1000)+AF$38)/AF28)),"NA")</f>
        <v>15.937273583573836</v>
      </c>
      <c r="AG48" s="117"/>
      <c r="AH48" s="118"/>
      <c r="AI48" s="118">
        <f t="shared" ref="AI48:AJ48" si="569">IFERROR((IF((((AI$17*1000)+AI$38)/AI28)&lt;0,"NM",((AI$17*1000)+AI$38)/AI28)),"NA")</f>
        <v>22.611192543695608</v>
      </c>
      <c r="AJ48" s="118">
        <f t="shared" si="569"/>
        <v>25.740226118367154</v>
      </c>
      <c r="AK48" s="118">
        <f>IFERROR((IF((((AK$17*1000)+AK$38)/AK28)&lt;0,"NM",((AK$17*1000)+AK$38)/AK28)),"NA")</f>
        <v>19.954125916774842</v>
      </c>
      <c r="AL48" s="119">
        <f>IFERROR((IF((((AL$17*1000)+AL$38)/AL28)&lt;0,"NM",((AL$17*1000)+AL$38)/AL28)),"NA")</f>
        <v>14.356272885776868</v>
      </c>
      <c r="AM48" s="117"/>
      <c r="AN48" s="118"/>
      <c r="AO48" s="118">
        <f t="shared" ref="AO48:AP48" si="570">IFERROR((IF((((AO$17*1000)+AO$38)/AO28)&lt;0,"NM",((AO$17*1000)+AO$38)/AO28)),"NA")</f>
        <v>9.797538940809968</v>
      </c>
      <c r="AP48" s="118">
        <f t="shared" si="570"/>
        <v>11.661213775724486</v>
      </c>
      <c r="AQ48" s="118">
        <f>IFERROR((IF((((AQ$17*1000)+AQ$38)/AQ28)&lt;0,"NM",((AQ$17*1000)+AQ$38)/AQ28)),"NA")</f>
        <v>9.7709642670678107</v>
      </c>
      <c r="AR48" s="119">
        <f>IFERROR((IF((((AR$17*1000)+AR$38)/AR28)&lt;0,"NM",((AR$17*1000)+AR$38)/AR28)),"NA")</f>
        <v>7.9574661966551972</v>
      </c>
      <c r="AS48" s="117"/>
      <c r="AT48" s="118"/>
      <c r="AU48" s="118">
        <f t="shared" ref="AU48:AV48" si="571">IFERROR((IF((((AU$17*1000)+AU$38)/AU28)&lt;0,"NM",((AU$17*1000)+AU$38)/AU28)),"NA")</f>
        <v>17.642650012433361</v>
      </c>
      <c r="AV48" s="118">
        <f t="shared" si="571"/>
        <v>22.669228165941888</v>
      </c>
      <c r="AW48" s="118">
        <f>IFERROR((IF((((AW$17*1000)+AW$38)/AW28)&lt;0,"NM",((AW$17*1000)+AW$38)/AW28)),"NA")</f>
        <v>16.886219439804194</v>
      </c>
      <c r="AX48" s="119">
        <f>IFERROR((IF((((AX$17*1000)+AX$38)/AX28)&lt;0,"NM",((AX$17*1000)+AX$38)/AX28)),"NA")</f>
        <v>13.849602343881269</v>
      </c>
      <c r="AY48" s="117"/>
      <c r="AZ48" s="118"/>
      <c r="BA48" s="118">
        <f t="shared" ref="BA48:BB48" si="572">IFERROR((IF((((BA$17*1000)+BA$38)/BA28)&lt;0,"NM",((BA$17*1000)+BA$38)/BA28)),"NA")</f>
        <v>18.089077585780061</v>
      </c>
      <c r="BB48" s="118">
        <f t="shared" si="572"/>
        <v>62.801333979897805</v>
      </c>
      <c r="BC48" s="118">
        <f>IFERROR((IF((((BC$17*1000)+BC$38)/BC28)&lt;0,"NM",((BC$17*1000)+BC$38)/BC28)),"NA")</f>
        <v>41.698720698701656</v>
      </c>
      <c r="BD48" s="119">
        <f>IFERROR((IF((((BD$17*1000)+BD$38)/BD28)&lt;0,"NM",((BD$17*1000)+BD$38)/BD28)),"NA")</f>
        <v>31.638027669459305</v>
      </c>
      <c r="BE48" s="117"/>
      <c r="BF48" s="118"/>
      <c r="BG48" s="118">
        <f t="shared" ref="BG48:BH48" si="573">IFERROR((IF((((BG$17*1000)+BG$38)/BG28)&lt;0,"NM",((BG$17*1000)+BG$38)/BG28)),"NA")</f>
        <v>24.984087533803255</v>
      </c>
      <c r="BH48" s="118">
        <f t="shared" si="573"/>
        <v>45.801934996360856</v>
      </c>
      <c r="BI48" s="118">
        <f>IFERROR((IF((((BI$17*1000)+BI$38)/BI28)&lt;0,"NM",((BI$17*1000)+BI$38)/BI28)),"NA")</f>
        <v>38.240217289626095</v>
      </c>
      <c r="BJ48" s="119">
        <f>IFERROR((IF((((BJ$17*1000)+BJ$38)/BJ28)&lt;0,"NM",((BJ$17*1000)+BJ$38)/BJ28)),"NA")</f>
        <v>31.191831844746456</v>
      </c>
      <c r="BK48" s="117"/>
      <c r="BL48" s="118"/>
      <c r="BM48" s="118">
        <f t="shared" ref="BM48:BN48" si="574">IFERROR((IF((((BM$17*1000)+BM$38)/BM28)&lt;0,"NM",((BM$17*1000)+BM$38)/BM28)),"NA")</f>
        <v>48.799290250280166</v>
      </c>
      <c r="BN48" s="118">
        <f t="shared" si="574"/>
        <v>45.356678327238036</v>
      </c>
      <c r="BO48" s="118">
        <f>IFERROR((IF((((BO$17*1000)+BO$38)/BO28)&lt;0,"NM",((BO$17*1000)+BO$38)/BO28)),"NA")</f>
        <v>31.563139475437545</v>
      </c>
      <c r="BP48" s="119">
        <f>IFERROR((IF((((BP$17*1000)+BP$38)/BP28)&lt;0,"NM",((BP$17*1000)+BP$38)/BP28)),"NA")</f>
        <v>25.329228175059082</v>
      </c>
      <c r="BQ48" s="117"/>
      <c r="BR48" s="118"/>
      <c r="BS48" s="118">
        <f t="shared" ref="BS48:BT48" si="575">IFERROR((IF((((BS$17*1000)+BS$38)/BS28)&lt;0,"NM",((BS$17*1000)+BS$38)/BS28)),"NA")</f>
        <v>62.025966093481991</v>
      </c>
      <c r="BT48" s="118">
        <f t="shared" si="575"/>
        <v>109.09318400279669</v>
      </c>
      <c r="BU48" s="118">
        <f>IFERROR((IF((((BU$17*1000)+BU$38)/BU28)&lt;0,"NM",((BU$17*1000)+BU$38)/BU28)),"NA")</f>
        <v>96.523754662915181</v>
      </c>
      <c r="BV48" s="119">
        <f>IFERROR((IF((((BV$17*1000)+BV$38)/BV28)&lt;0,"NM",((BV$17*1000)+BV$38)/BV28)),"NA")</f>
        <v>80.695287760143188</v>
      </c>
      <c r="BW48" s="117"/>
      <c r="BX48" s="118"/>
      <c r="BY48" s="118">
        <f t="shared" ref="BY48:BZ48" si="576">IFERROR((IF((((BY$17*1000)+BY$38)/BY28)&lt;0,"NM",((BY$17*1000)+BY$38)/BY28)),"NA")</f>
        <v>14.153203721755501</v>
      </c>
      <c r="BZ48" s="118">
        <f t="shared" si="576"/>
        <v>12.145581150743906</v>
      </c>
      <c r="CA48" s="118">
        <f>IFERROR((IF((((CA$17*1000)+CA$38)/CA28)&lt;0,"NM",((CA$17*1000)+CA$38)/CA28)),"NA")</f>
        <v>11.133343678591769</v>
      </c>
      <c r="CB48" s="119">
        <f>IFERROR((IF((((CB$17*1000)+CB$38)/CB28)&lt;0,"NM",((CB$17*1000)+CB$38)/CB28)),"NA")</f>
        <v>9.8136307991654554</v>
      </c>
      <c r="CC48" s="117"/>
      <c r="CD48" s="118"/>
      <c r="CE48" s="118">
        <f t="shared" ref="CE48:CF48" si="577">IFERROR((IF((((CE$17*1000)+CE$38)/CE28)&lt;0,"NM",((CE$17*1000)+CE$38)/CE28)),"NA")</f>
        <v>28.039046637725686</v>
      </c>
      <c r="CF48" s="118">
        <f t="shared" si="577"/>
        <v>33.54856579342286</v>
      </c>
      <c r="CG48" s="118">
        <f>IFERROR((IF((((CG$17*1000)+CG$38)/CG28)&lt;0,"NM",((CG$17*1000)+CG$38)/CG28)),"NA")</f>
        <v>29.659816756244197</v>
      </c>
      <c r="CH48" s="119">
        <f>IFERROR((IF((((CH$17*1000)+CH$38)/CH28)&lt;0,"NM",((CH$17*1000)+CH$38)/CH28)),"NA")</f>
        <v>24.454660801880486</v>
      </c>
      <c r="CI48" s="117"/>
      <c r="CJ48" s="118"/>
      <c r="CK48" s="118">
        <f t="shared" ref="CK48:CL48" si="578">IFERROR((IF((((CK$17*1000)+CK$38)/CK28)&lt;0,"NM",((CK$17*1000)+CK$38)/CK28)),"NA")</f>
        <v>17.331080437297487</v>
      </c>
      <c r="CL48" s="118">
        <f t="shared" si="578"/>
        <v>22.187627946799946</v>
      </c>
      <c r="CM48" s="118">
        <f>IFERROR((IF((((CM$17*1000)+CM$38)/CM28)&lt;0,"NM",((CM$17*1000)+CM$38)/CM28)),"NA")</f>
        <v>17.485565977144091</v>
      </c>
      <c r="CN48" s="119">
        <f>IFERROR((IF((((CN$17*1000)+CN$38)/CN28)&lt;0,"NM",((CN$17*1000)+CN$38)/CN28)),"NA")</f>
        <v>13.433274420712101</v>
      </c>
      <c r="CO48" s="117"/>
      <c r="CP48" s="118"/>
      <c r="CQ48" s="118">
        <f t="shared" ref="CQ48:CR48" si="579">IFERROR((IF((((CQ$17*1000)+CQ$38)/CQ28)&lt;0,"NM",((CQ$17*1000)+CQ$38)/CQ28)),"NA")</f>
        <v>42.808070011356797</v>
      </c>
      <c r="CR48" s="118">
        <f t="shared" si="579"/>
        <v>434.24810822578149</v>
      </c>
      <c r="CS48" s="118">
        <f>IFERROR((IF((((CS$17*1000)+CS$38)/CS28)&lt;0,"NM",((CS$17*1000)+CS$38)/CS28)),"NA")</f>
        <v>44.87162366572079</v>
      </c>
      <c r="CT48" s="119">
        <f>IFERROR((IF((((CT$17*1000)+CT$38)/CT28)&lt;0,"NM",((CT$17*1000)+CT$38)/CT28)),"NA")</f>
        <v>32.848127926476366</v>
      </c>
      <c r="CU48" s="117"/>
      <c r="CV48" s="118"/>
      <c r="CW48" s="118">
        <f t="shared" ref="CW48:CX48" si="580">IFERROR((IF((((CW$17*1000)+CW$38)/CW28)&lt;0,"NM",((CW$17*1000)+CW$38)/CW28)),"NA")</f>
        <v>32.139690457169955</v>
      </c>
      <c r="CX48" s="118">
        <f t="shared" si="580"/>
        <v>48.715208780678267</v>
      </c>
      <c r="CY48" s="118">
        <f>IFERROR((IF((((CY$17*1000)+CY$38)/CY28)&lt;0,"NM",((CY$17*1000)+CY$38)/CY28)),"NA")</f>
        <v>34.242769754133271</v>
      </c>
      <c r="CZ48" s="119">
        <f>IFERROR((IF((((CZ$17*1000)+CZ$38)/CZ28)&lt;0,"NM",((CZ$17*1000)+CZ$38)/CZ28)),"NA")</f>
        <v>22.112856137988654</v>
      </c>
      <c r="DA48" s="117"/>
      <c r="DB48" s="118"/>
      <c r="DC48" s="118" t="str">
        <f t="shared" ref="DC48:DD48" si="581">IFERROR((IF((((DC$17*1000)+DC$38)/DC28)&lt;0,"NM",((DC$17*1000)+DC$38)/DC28)),"NA")</f>
        <v>NM</v>
      </c>
      <c r="DD48" s="118" t="str">
        <f t="shared" si="581"/>
        <v>NM</v>
      </c>
      <c r="DE48" s="118" t="str">
        <f>IFERROR((IF((((DE$17*1000)+DE$38)/DE28)&lt;0,"NM",((DE$17*1000)+DE$38)/DE28)),"NA")</f>
        <v>NM</v>
      </c>
      <c r="DF48" s="119" t="str">
        <f>IFERROR((IF((((DF$17*1000)+DF$38)/DF28)&lt;0,"NM",((DF$17*1000)+DF$38)/DF28)),"NA")</f>
        <v>NM</v>
      </c>
      <c r="DG48" s="117"/>
      <c r="DH48" s="118"/>
      <c r="DI48" s="118">
        <f t="shared" ref="DI48:DJ48" si="582">IFERROR((IF((((DI$17*1000)+DI$38)/DI28)&lt;0,"NM",((DI$17*1000)+DI$38)/DI28)),"NA")</f>
        <v>9.5145696370436852</v>
      </c>
      <c r="DJ48" s="118">
        <f t="shared" si="582"/>
        <v>16.749382521118324</v>
      </c>
      <c r="DK48" s="118">
        <f>IFERROR((IF((((DK$17*1000)+DK$38)/DK28)&lt;0,"NM",((DK$17*1000)+DK$38)/DK28)),"NA")</f>
        <v>14.53537442416744</v>
      </c>
      <c r="DL48" s="119">
        <f>IFERROR((IF((((DL$17*1000)+DL$38)/DL28)&lt;0,"NM",((DL$17*1000)+DL$38)/DL28)),"NA")</f>
        <v>12.393012385129488</v>
      </c>
      <c r="DM48" s="117"/>
      <c r="DN48" s="118"/>
      <c r="DO48" s="118">
        <f t="shared" ref="DO48:DP48" si="583">IFERROR((IF((((DO$17*1000)+DO$38)/DO28)&lt;0,"NM",((DO$17*1000)+DO$38)/DO28)),"NA")</f>
        <v>10.753205825926168</v>
      </c>
      <c r="DP48" s="118">
        <f t="shared" si="583"/>
        <v>12.96958750467407</v>
      </c>
      <c r="DQ48" s="118">
        <f>IFERROR((IF((((DQ$17*1000)+DQ$38)/DQ28)&lt;0,"NM",((DQ$17*1000)+DQ$38)/DQ28)),"NA")</f>
        <v>9.5306824638779108</v>
      </c>
      <c r="DR48" s="119">
        <f>IFERROR((IF((((DR$17*1000)+DR$38)/DR28)&lt;0,"NM",((DR$17*1000)+DR$38)/DR28)),"NA")</f>
        <v>7.3552755870971813</v>
      </c>
      <c r="DS48" s="117"/>
      <c r="DT48" s="118"/>
      <c r="DU48" s="118">
        <f t="shared" ref="DU48:DV48" si="584">IFERROR((IF((((DU$17*1000)+DU$38)/DU28)&lt;0,"NM",((DU$17*1000)+DU$38)/DU28)),"NA")</f>
        <v>30.1688224906902</v>
      </c>
      <c r="DV48" s="118">
        <f t="shared" si="584"/>
        <v>40.146410652170864</v>
      </c>
      <c r="DW48" s="118">
        <f>IFERROR((IF((((DW$17*1000)+DW$38)/DW28)&lt;0,"NM",((DW$17*1000)+DW$38)/DW28)),"NA")</f>
        <v>36.26997192177523</v>
      </c>
      <c r="DX48" s="119">
        <f>IFERROR((IF((((DX$17*1000)+DX$38)/DX28)&lt;0,"NM",((DX$17*1000)+DX$38)/DX28)),"NA")</f>
        <v>23.164604580749511</v>
      </c>
      <c r="DY48" s="117"/>
      <c r="DZ48" s="118"/>
      <c r="EA48" s="118">
        <f t="shared" ref="EA48:EB48" si="585">IFERROR((IF((((EA$17*1000)+EA$38)/EA28)&lt;0,"NM",((EA$17*1000)+EA$38)/EA28)),"NA")</f>
        <v>2.5481132548233618</v>
      </c>
      <c r="EB48" s="118">
        <f t="shared" si="585"/>
        <v>19.350964117541825</v>
      </c>
      <c r="EC48" s="118">
        <f>IFERROR((IF((((EC$17*1000)+EC$38)/EC28)&lt;0,"NM",((EC$17*1000)+EC$38)/EC28)),"NA")</f>
        <v>13.085296862737454</v>
      </c>
      <c r="ED48" s="119">
        <f>IFERROR((IF((((ED$17*1000)+ED$38)/ED28)&lt;0,"NM",((ED$17*1000)+ED$38)/ED28)),"NA")</f>
        <v>9.3306980795872043</v>
      </c>
      <c r="EE48" s="117"/>
      <c r="EF48" s="118"/>
      <c r="EG48" s="118">
        <f t="shared" ref="EG48:EH48" si="586">IFERROR((IF((((EG$17*1000)+EG$38)/EG28)&lt;0,"NM",((EG$17*1000)+EG$38)/EG28)),"NA")</f>
        <v>6.6034358422939059</v>
      </c>
      <c r="EH48" s="118">
        <f t="shared" si="586"/>
        <v>12.903150498640073</v>
      </c>
      <c r="EI48" s="118">
        <f>IFERROR((IF((((EI$17*1000)+EI$38)/EI28)&lt;0,"NM",((EI$17*1000)+EI$38)/EI28)),"NA")</f>
        <v>9.0089009382635687</v>
      </c>
      <c r="EJ48" s="119">
        <f>IFERROR((IF((((EJ$17*1000)+EJ$38)/EJ28)&lt;0,"NM",((EJ$17*1000)+EJ$38)/EJ28)),"NA")</f>
        <v>7.235066306408255</v>
      </c>
      <c r="EK48" s="117"/>
      <c r="EL48" s="118"/>
      <c r="EM48" s="118" t="str">
        <f t="shared" ref="EM48:EN48" si="587">IFERROR((IF((((EM$17*1000)+EM$38)/EM28)&lt;0,"NM",((EM$17*1000)+EM$38)/EM28)),"NA")</f>
        <v>NM</v>
      </c>
      <c r="EN48" s="118">
        <f t="shared" si="587"/>
        <v>5938.7738929575007</v>
      </c>
      <c r="EO48" s="118">
        <f>IFERROR((IF((((EO$17*1000)+EO$38)/EO28)&lt;0,"NM",((EO$17*1000)+EO$38)/EO28)),"NA")</f>
        <v>354.34037713935965</v>
      </c>
      <c r="EP48" s="119">
        <f>IFERROR((IF((((EP$17*1000)+EP$38)/EP28)&lt;0,"NM",((EP$17*1000)+EP$38)/EP28)),"NA")</f>
        <v>77.469625751378402</v>
      </c>
      <c r="EQ48" s="117">
        <f t="shared" ref="EQ48:EV48" ca="1" si="588">IFERROR((IF((((EQ$17*1000)+EQ$38)/EQ28)&lt;0,"NM",((EQ$17*1000)+EQ$38)/EQ28)),"NA")</f>
        <v>26.029906700144725</v>
      </c>
      <c r="ER48" s="118">
        <f t="shared" ca="1" si="588"/>
        <v>32.299636289508669</v>
      </c>
      <c r="ES48" s="118">
        <f t="shared" ca="1" si="588"/>
        <v>18.635723731551039</v>
      </c>
      <c r="ET48" s="118">
        <f t="shared" ca="1" si="588"/>
        <v>31.046559132002049</v>
      </c>
      <c r="EU48" s="118">
        <f t="shared" ca="1" si="588"/>
        <v>25.694714610607619</v>
      </c>
      <c r="EV48" s="119">
        <f t="shared" ca="1" si="588"/>
        <v>20.104991414768062</v>
      </c>
    </row>
    <row r="49" spans="2:152" s="17" customFormat="1">
      <c r="B49" s="27" t="s">
        <v>63</v>
      </c>
      <c r="C49" s="117"/>
      <c r="D49" s="118"/>
      <c r="E49" s="118">
        <f t="shared" ref="E49:H49" si="589">IFERROR((E43/E$11*100),"NA")</f>
        <v>0.22833284404866752</v>
      </c>
      <c r="F49" s="118">
        <f t="shared" si="589"/>
        <v>0.32618977721238218</v>
      </c>
      <c r="G49" s="118">
        <f t="shared" si="589"/>
        <v>0.39142773265485858</v>
      </c>
      <c r="H49" s="119">
        <f t="shared" si="589"/>
        <v>0.39142773265485858</v>
      </c>
      <c r="I49" s="117"/>
      <c r="J49" s="118"/>
      <c r="K49" s="118">
        <f t="shared" ref="K49:N49" si="590">IFERROR((K43/K$11*100),"NA")</f>
        <v>0.32913232490846006</v>
      </c>
      <c r="L49" s="118">
        <f t="shared" si="590"/>
        <v>0.41141540613557515</v>
      </c>
      <c r="M49" s="118">
        <f t="shared" si="590"/>
        <v>1.643604801197895</v>
      </c>
      <c r="N49" s="119">
        <f t="shared" si="590"/>
        <v>1.868319651418775</v>
      </c>
      <c r="O49" s="117"/>
      <c r="P49" s="118"/>
      <c r="Q49" s="118">
        <f t="shared" ref="Q49:T49" si="591">IFERROR((Q43/Q$11*100),"NA")</f>
        <v>2.6601186822181297</v>
      </c>
      <c r="R49" s="118">
        <f t="shared" si="591"/>
        <v>3.0693677102516883</v>
      </c>
      <c r="S49" s="118">
        <f t="shared" si="591"/>
        <v>3.4572181535126623</v>
      </c>
      <c r="T49" s="119">
        <f t="shared" si="591"/>
        <v>3.8700951100682808</v>
      </c>
      <c r="U49" s="117"/>
      <c r="V49" s="118"/>
      <c r="W49" s="118">
        <f t="shared" ref="W49:Z49" si="592">IFERROR((W43/W$11*100),"NA")</f>
        <v>0</v>
      </c>
      <c r="X49" s="118">
        <f t="shared" si="592"/>
        <v>8.5207907293796861E-2</v>
      </c>
      <c r="Y49" s="118">
        <f t="shared" si="592"/>
        <v>8.5207907293796861E-2</v>
      </c>
      <c r="Z49" s="119">
        <f t="shared" si="592"/>
        <v>8.5207907293796861E-2</v>
      </c>
      <c r="AA49" s="117"/>
      <c r="AB49" s="118"/>
      <c r="AC49" s="118">
        <f t="shared" ref="AC49:AF49" si="593">IFERROR((AC43/AC$11*100),"NA")</f>
        <v>0.7244845594228273</v>
      </c>
      <c r="AD49" s="118">
        <f t="shared" si="593"/>
        <v>0.7244845594228273</v>
      </c>
      <c r="AE49" s="118">
        <f t="shared" si="593"/>
        <v>0.84523198599329863</v>
      </c>
      <c r="AF49" s="119">
        <f t="shared" si="593"/>
        <v>0.84523198599329863</v>
      </c>
      <c r="AG49" s="117"/>
      <c r="AH49" s="118"/>
      <c r="AI49" s="118">
        <f t="shared" ref="AI49:AL49" si="594">IFERROR((AI43/AI$11*100),"NA")</f>
        <v>0</v>
      </c>
      <c r="AJ49" s="118">
        <f t="shared" si="594"/>
        <v>0.54253472222222221</v>
      </c>
      <c r="AK49" s="118">
        <f t="shared" si="594"/>
        <v>0.2170138888888889</v>
      </c>
      <c r="AL49" s="119">
        <f t="shared" si="594"/>
        <v>0.43402777777777779</v>
      </c>
      <c r="AM49" s="117"/>
      <c r="AN49" s="118"/>
      <c r="AO49" s="118">
        <f t="shared" ref="AO49:AR49" si="595">IFERROR((AO43/AO$11*100),"NA")</f>
        <v>1.6787038844427096</v>
      </c>
      <c r="AP49" s="118">
        <f t="shared" si="595"/>
        <v>1.6787038844427096</v>
      </c>
      <c r="AQ49" s="118">
        <f t="shared" si="595"/>
        <v>1.9519812609798948</v>
      </c>
      <c r="AR49" s="119">
        <f t="shared" si="595"/>
        <v>1.9519812609798948</v>
      </c>
      <c r="AS49" s="117"/>
      <c r="AT49" s="118"/>
      <c r="AU49" s="118">
        <f t="shared" ref="AU49:AX49" si="596">IFERROR((AU43/AU$11*100),"NA")</f>
        <v>1.2281835811247577</v>
      </c>
      <c r="AV49" s="118">
        <f t="shared" si="596"/>
        <v>1.2928248222365868</v>
      </c>
      <c r="AW49" s="118">
        <f t="shared" si="596"/>
        <v>1.3574660633484164</v>
      </c>
      <c r="AX49" s="119">
        <f t="shared" si="596"/>
        <v>1.3574660633484164</v>
      </c>
      <c r="AY49" s="117"/>
      <c r="AZ49" s="118"/>
      <c r="BA49" s="118">
        <f t="shared" ref="BA49:BD49" si="597">IFERROR((BA43/BA$11*100),"NA")</f>
        <v>2.3240500445442923E-2</v>
      </c>
      <c r="BB49" s="118">
        <f t="shared" si="597"/>
        <v>3.3698725645892241E-2</v>
      </c>
      <c r="BC49" s="118">
        <f t="shared" si="597"/>
        <v>3.8734167409071547E-2</v>
      </c>
      <c r="BD49" s="119">
        <f t="shared" si="597"/>
        <v>3.8734167409071547E-2</v>
      </c>
      <c r="BE49" s="117"/>
      <c r="BF49" s="118"/>
      <c r="BG49" s="118">
        <f t="shared" ref="BG49:BJ49" si="598">IFERROR((BG43/BG$11*100),"NA")</f>
        <v>8.4554678692220969E-2</v>
      </c>
      <c r="BH49" s="118">
        <f t="shared" si="598"/>
        <v>0.11273957158962795</v>
      </c>
      <c r="BI49" s="118">
        <f t="shared" si="598"/>
        <v>0.11273957158962795</v>
      </c>
      <c r="BJ49" s="119">
        <f t="shared" si="598"/>
        <v>0.11273957158962795</v>
      </c>
      <c r="BK49" s="117"/>
      <c r="BL49" s="118"/>
      <c r="BM49" s="118">
        <f t="shared" ref="BM49:BP49" si="599">IFERROR((BM43/BM$11*100),"NA")</f>
        <v>6.8881580240476761E-2</v>
      </c>
      <c r="BN49" s="118">
        <f t="shared" si="599"/>
        <v>0.45031049107050564</v>
      </c>
      <c r="BO49" s="118">
        <f t="shared" si="599"/>
        <v>0.45439396795597942</v>
      </c>
      <c r="BP49" s="119">
        <f t="shared" si="599"/>
        <v>0.761991257138668</v>
      </c>
      <c r="BQ49" s="117"/>
      <c r="BR49" s="118"/>
      <c r="BS49" s="118">
        <f t="shared" ref="BS49:BV49" si="600">IFERROR((BS43/BS$11*100),"NA")</f>
        <v>0.19451065260325626</v>
      </c>
      <c r="BT49" s="118">
        <f t="shared" si="600"/>
        <v>0.39326249437628202</v>
      </c>
      <c r="BU49" s="118">
        <f t="shared" si="600"/>
        <v>0.46613770655107256</v>
      </c>
      <c r="BV49" s="119">
        <f t="shared" si="600"/>
        <v>0.55145724355600312</v>
      </c>
      <c r="BW49" s="117"/>
      <c r="BX49" s="118"/>
      <c r="BY49" s="118">
        <f t="shared" ref="BY49:CB49" si="601">IFERROR((BY43/BY$11*100),"NA")</f>
        <v>0</v>
      </c>
      <c r="BZ49" s="118">
        <f t="shared" si="601"/>
        <v>0</v>
      </c>
      <c r="CA49" s="118">
        <f t="shared" si="601"/>
        <v>0</v>
      </c>
      <c r="CB49" s="119">
        <f t="shared" si="601"/>
        <v>0</v>
      </c>
      <c r="CC49" s="117"/>
      <c r="CD49" s="118"/>
      <c r="CE49" s="118">
        <f t="shared" ref="CE49:CH49" si="602">IFERROR((CE43/CE$11*100),"NA")</f>
        <v>0.60893098782138022</v>
      </c>
      <c r="CF49" s="118">
        <f t="shared" si="602"/>
        <v>0.81190798376184026</v>
      </c>
      <c r="CG49" s="118">
        <f t="shared" si="602"/>
        <v>0.94722598105548039</v>
      </c>
      <c r="CH49" s="119">
        <f t="shared" si="602"/>
        <v>1.0825439783491204</v>
      </c>
      <c r="CI49" s="117"/>
      <c r="CJ49" s="118"/>
      <c r="CK49" s="118">
        <f t="shared" ref="CK49:CN49" si="603">IFERROR((CK43/CK$11*100),"NA")</f>
        <v>0</v>
      </c>
      <c r="CL49" s="118">
        <f t="shared" si="603"/>
        <v>0</v>
      </c>
      <c r="CM49" s="118">
        <f t="shared" si="603"/>
        <v>0</v>
      </c>
      <c r="CN49" s="119">
        <f t="shared" si="603"/>
        <v>0</v>
      </c>
      <c r="CO49" s="117"/>
      <c r="CP49" s="118"/>
      <c r="CQ49" s="118">
        <f t="shared" ref="CQ49:CT49" si="604">IFERROR((CQ43/CQ$11*100),"NA")</f>
        <v>0.33496810871987437</v>
      </c>
      <c r="CR49" s="118">
        <f t="shared" si="604"/>
        <v>0</v>
      </c>
      <c r="CS49" s="118">
        <f t="shared" si="604"/>
        <v>0.61413744395995817</v>
      </c>
      <c r="CT49" s="119">
        <f t="shared" si="604"/>
        <v>0.61413744395995817</v>
      </c>
      <c r="CU49" s="117"/>
      <c r="CV49" s="118"/>
      <c r="CW49" s="118">
        <f t="shared" ref="CW49:CZ49" si="605">IFERROR((CW43/CW$11*100),"NA")</f>
        <v>0</v>
      </c>
      <c r="CX49" s="118">
        <f t="shared" si="605"/>
        <v>0</v>
      </c>
      <c r="CY49" s="118">
        <f t="shared" si="605"/>
        <v>0</v>
      </c>
      <c r="CZ49" s="119">
        <f t="shared" si="605"/>
        <v>0</v>
      </c>
      <c r="DA49" s="117"/>
      <c r="DB49" s="118"/>
      <c r="DC49" s="118">
        <f t="shared" ref="DC49:DF49" si="606">IFERROR((DC43/DC$11*100),"NA")</f>
        <v>0</v>
      </c>
      <c r="DD49" s="118">
        <f t="shared" si="606"/>
        <v>0</v>
      </c>
      <c r="DE49" s="118">
        <f t="shared" si="606"/>
        <v>0</v>
      </c>
      <c r="DF49" s="119">
        <f t="shared" si="606"/>
        <v>0</v>
      </c>
      <c r="DG49" s="117"/>
      <c r="DH49" s="118"/>
      <c r="DI49" s="118">
        <f t="shared" ref="DI49:DL49" si="607">IFERROR((DI43/DI$11*100),"NA")</f>
        <v>1.0174880763116056</v>
      </c>
      <c r="DJ49" s="118">
        <f t="shared" si="607"/>
        <v>1.0174880763116056</v>
      </c>
      <c r="DK49" s="118">
        <f t="shared" si="607"/>
        <v>2.0349761526232113</v>
      </c>
      <c r="DL49" s="119">
        <f t="shared" si="607"/>
        <v>2.0349761526232113</v>
      </c>
      <c r="DM49" s="117"/>
      <c r="DN49" s="118"/>
      <c r="DO49" s="118">
        <f t="shared" ref="DO49:DR49" si="608">IFERROR((DO43/DO$11*100),"NA")</f>
        <v>0</v>
      </c>
      <c r="DP49" s="118">
        <f t="shared" si="608"/>
        <v>0</v>
      </c>
      <c r="DQ49" s="118">
        <f t="shared" si="608"/>
        <v>0</v>
      </c>
      <c r="DR49" s="119">
        <f t="shared" si="608"/>
        <v>0</v>
      </c>
      <c r="DS49" s="117"/>
      <c r="DT49" s="118"/>
      <c r="DU49" s="118">
        <f t="shared" ref="DU49:DX49" si="609">IFERROR((DU43/DU$11*100),"NA")</f>
        <v>0</v>
      </c>
      <c r="DV49" s="118">
        <f t="shared" si="609"/>
        <v>0</v>
      </c>
      <c r="DW49" s="118">
        <f t="shared" si="609"/>
        <v>0</v>
      </c>
      <c r="DX49" s="119">
        <f t="shared" si="609"/>
        <v>0</v>
      </c>
      <c r="DY49" s="117"/>
      <c r="DZ49" s="118"/>
      <c r="EA49" s="118">
        <f t="shared" ref="EA49:ED49" si="610">IFERROR((EA43/EA$11*100),"NA")</f>
        <v>0</v>
      </c>
      <c r="EB49" s="118">
        <f t="shared" si="610"/>
        <v>0</v>
      </c>
      <c r="EC49" s="118">
        <f t="shared" si="610"/>
        <v>0</v>
      </c>
      <c r="ED49" s="119">
        <f t="shared" si="610"/>
        <v>0</v>
      </c>
      <c r="EE49" s="117"/>
      <c r="EF49" s="118"/>
      <c r="EG49" s="118">
        <f t="shared" ref="EG49:EJ49" si="611">IFERROR((EG43/EG$11*100),"NA")</f>
        <v>1.6704880445463477</v>
      </c>
      <c r="EH49" s="118">
        <f t="shared" si="611"/>
        <v>1.8375368490009827</v>
      </c>
      <c r="EI49" s="118">
        <f t="shared" si="611"/>
        <v>2.3386832623648868</v>
      </c>
      <c r="EJ49" s="119">
        <f t="shared" si="611"/>
        <v>2.3386832623648868</v>
      </c>
      <c r="EK49" s="117"/>
      <c r="EL49" s="118"/>
      <c r="EM49" s="118">
        <f t="shared" ref="EM49:EP49" si="612">IFERROR((EM43/EM$11*100),"NA")</f>
        <v>0</v>
      </c>
      <c r="EN49" s="118">
        <f t="shared" si="612"/>
        <v>0</v>
      </c>
      <c r="EO49" s="118">
        <f t="shared" si="612"/>
        <v>0</v>
      </c>
      <c r="EP49" s="119">
        <f t="shared" si="612"/>
        <v>0</v>
      </c>
      <c r="EQ49" s="117"/>
      <c r="ER49" s="118"/>
      <c r="ES49" s="118"/>
      <c r="ET49" s="118"/>
      <c r="EU49" s="118"/>
      <c r="EV49" s="119"/>
    </row>
    <row r="50" spans="2:152" s="17" customFormat="1" hidden="1">
      <c r="B50" s="27" t="s">
        <v>46</v>
      </c>
      <c r="C50" s="117"/>
      <c r="D50" s="118"/>
      <c r="E50" s="118"/>
      <c r="F50" s="118"/>
      <c r="G50" s="118"/>
      <c r="H50" s="119"/>
      <c r="I50" s="117"/>
      <c r="J50" s="118"/>
      <c r="K50" s="118"/>
      <c r="L50" s="118"/>
      <c r="M50" s="118"/>
      <c r="N50" s="119"/>
      <c r="O50" s="117"/>
      <c r="P50" s="118"/>
      <c r="Q50" s="118"/>
      <c r="R50" s="118"/>
      <c r="S50" s="118"/>
      <c r="T50" s="119"/>
      <c r="U50" s="117"/>
      <c r="V50" s="118"/>
      <c r="W50" s="118"/>
      <c r="X50" s="118"/>
      <c r="Y50" s="118"/>
      <c r="Z50" s="119"/>
      <c r="AA50" s="117"/>
      <c r="AB50" s="118"/>
      <c r="AC50" s="118"/>
      <c r="AD50" s="118"/>
      <c r="AE50" s="118"/>
      <c r="AF50" s="119"/>
      <c r="AG50" s="117"/>
      <c r="AH50" s="118"/>
      <c r="AI50" s="118"/>
      <c r="AJ50" s="118"/>
      <c r="AK50" s="118"/>
      <c r="AL50" s="119"/>
      <c r="AM50" s="117"/>
      <c r="AN50" s="118"/>
      <c r="AO50" s="118"/>
      <c r="AP50" s="118"/>
      <c r="AQ50" s="118"/>
      <c r="AR50" s="119"/>
      <c r="AS50" s="117"/>
      <c r="AT50" s="118"/>
      <c r="AU50" s="118"/>
      <c r="AV50" s="118"/>
      <c r="AW50" s="118"/>
      <c r="AX50" s="119"/>
      <c r="AY50" s="117"/>
      <c r="AZ50" s="118"/>
      <c r="BA50" s="118"/>
      <c r="BB50" s="118"/>
      <c r="BC50" s="118"/>
      <c r="BD50" s="119"/>
      <c r="BE50" s="117"/>
      <c r="BF50" s="118"/>
      <c r="BG50" s="118"/>
      <c r="BH50" s="118"/>
      <c r="BI50" s="118"/>
      <c r="BJ50" s="119"/>
      <c r="BK50" s="117"/>
      <c r="BL50" s="118"/>
      <c r="BM50" s="118"/>
      <c r="BN50" s="118"/>
      <c r="BO50" s="118"/>
      <c r="BP50" s="119"/>
      <c r="BQ50" s="117"/>
      <c r="BR50" s="118"/>
      <c r="BS50" s="118"/>
      <c r="BT50" s="118"/>
      <c r="BU50" s="118"/>
      <c r="BV50" s="119"/>
      <c r="BW50" s="117"/>
      <c r="BX50" s="118"/>
      <c r="BY50" s="118"/>
      <c r="BZ50" s="118"/>
      <c r="CA50" s="118"/>
      <c r="CB50" s="119"/>
      <c r="CC50" s="117"/>
      <c r="CD50" s="118"/>
      <c r="CE50" s="118"/>
      <c r="CF50" s="118"/>
      <c r="CG50" s="118"/>
      <c r="CH50" s="119"/>
      <c r="CI50" s="117"/>
      <c r="CJ50" s="118"/>
      <c r="CK50" s="118"/>
      <c r="CL50" s="118"/>
      <c r="CM50" s="118"/>
      <c r="CN50" s="119"/>
      <c r="CO50" s="117"/>
      <c r="CP50" s="118"/>
      <c r="CQ50" s="118"/>
      <c r="CR50" s="118"/>
      <c r="CS50" s="118"/>
      <c r="CT50" s="119"/>
      <c r="CU50" s="117"/>
      <c r="CV50" s="118"/>
      <c r="CW50" s="118"/>
      <c r="CX50" s="118"/>
      <c r="CY50" s="118"/>
      <c r="CZ50" s="119"/>
      <c r="DA50" s="117"/>
      <c r="DB50" s="118"/>
      <c r="DC50" s="118"/>
      <c r="DD50" s="118"/>
      <c r="DE50" s="118"/>
      <c r="DF50" s="119"/>
      <c r="DG50" s="117"/>
      <c r="DH50" s="118"/>
      <c r="DI50" s="118"/>
      <c r="DJ50" s="118"/>
      <c r="DK50" s="118"/>
      <c r="DL50" s="119"/>
      <c r="DM50" s="117"/>
      <c r="DN50" s="118"/>
      <c r="DO50" s="118"/>
      <c r="DP50" s="118"/>
      <c r="DQ50" s="118"/>
      <c r="DR50" s="119"/>
      <c r="DS50" s="117"/>
      <c r="DT50" s="118"/>
      <c r="DU50" s="118"/>
      <c r="DV50" s="118"/>
      <c r="DW50" s="118"/>
      <c r="DX50" s="119"/>
      <c r="DY50" s="117"/>
      <c r="DZ50" s="118"/>
      <c r="EA50" s="118"/>
      <c r="EB50" s="118"/>
      <c r="EC50" s="118"/>
      <c r="ED50" s="119"/>
      <c r="EE50" s="117"/>
      <c r="EF50" s="118"/>
      <c r="EG50" s="118"/>
      <c r="EH50" s="118"/>
      <c r="EI50" s="118"/>
      <c r="EJ50" s="119"/>
      <c r="EK50" s="117"/>
      <c r="EL50" s="118"/>
      <c r="EM50" s="118"/>
      <c r="EN50" s="118"/>
      <c r="EO50" s="118"/>
      <c r="EP50" s="119"/>
      <c r="EQ50" s="117"/>
      <c r="ER50" s="118"/>
      <c r="ES50" s="118"/>
      <c r="ET50" s="118"/>
      <c r="EU50" s="118"/>
      <c r="EV50" s="119"/>
    </row>
    <row r="51" spans="2:152" s="5" customFormat="1" ht="12.75">
      <c r="B51" s="30" t="s">
        <v>295</v>
      </c>
      <c r="C51" s="123"/>
      <c r="D51" s="124"/>
      <c r="E51" s="124"/>
      <c r="F51" s="124"/>
      <c r="G51" s="124"/>
      <c r="H51" s="125"/>
      <c r="I51" s="123"/>
      <c r="J51" s="124"/>
      <c r="K51" s="124"/>
      <c r="L51" s="124"/>
      <c r="M51" s="124"/>
      <c r="N51" s="125"/>
      <c r="O51" s="123"/>
      <c r="P51" s="124"/>
      <c r="Q51" s="124"/>
      <c r="R51" s="124"/>
      <c r="S51" s="124"/>
      <c r="T51" s="125"/>
      <c r="U51" s="123"/>
      <c r="V51" s="124"/>
      <c r="W51" s="124"/>
      <c r="X51" s="124"/>
      <c r="Y51" s="124"/>
      <c r="Z51" s="125"/>
      <c r="AA51" s="123"/>
      <c r="AB51" s="124"/>
      <c r="AC51" s="124"/>
      <c r="AD51" s="124"/>
      <c r="AE51" s="124"/>
      <c r="AF51" s="125"/>
      <c r="AG51" s="123"/>
      <c r="AH51" s="124"/>
      <c r="AI51" s="124"/>
      <c r="AJ51" s="124"/>
      <c r="AK51" s="124"/>
      <c r="AL51" s="125"/>
      <c r="AM51" s="123"/>
      <c r="AN51" s="124"/>
      <c r="AO51" s="124"/>
      <c r="AP51" s="124"/>
      <c r="AQ51" s="124"/>
      <c r="AR51" s="125"/>
      <c r="AS51" s="123"/>
      <c r="AT51" s="124"/>
      <c r="AU51" s="124"/>
      <c r="AV51" s="124"/>
      <c r="AW51" s="124"/>
      <c r="AX51" s="125"/>
      <c r="AY51" s="123"/>
      <c r="AZ51" s="124"/>
      <c r="BA51" s="124"/>
      <c r="BB51" s="124"/>
      <c r="BC51" s="124"/>
      <c r="BD51" s="125"/>
      <c r="BE51" s="123"/>
      <c r="BF51" s="124"/>
      <c r="BG51" s="124"/>
      <c r="BH51" s="124"/>
      <c r="BI51" s="124"/>
      <c r="BJ51" s="125"/>
      <c r="BK51" s="123"/>
      <c r="BL51" s="124"/>
      <c r="BM51" s="124"/>
      <c r="BN51" s="124"/>
      <c r="BO51" s="124"/>
      <c r="BP51" s="125"/>
      <c r="BQ51" s="123"/>
      <c r="BR51" s="124"/>
      <c r="BS51" s="124"/>
      <c r="BT51" s="124"/>
      <c r="BU51" s="124"/>
      <c r="BV51" s="125"/>
      <c r="BW51" s="123"/>
      <c r="BX51" s="124"/>
      <c r="BY51" s="124"/>
      <c r="BZ51" s="124"/>
      <c r="CA51" s="124"/>
      <c r="CB51" s="125"/>
      <c r="CC51" s="123"/>
      <c r="CD51" s="124"/>
      <c r="CE51" s="124"/>
      <c r="CF51" s="124"/>
      <c r="CG51" s="124"/>
      <c r="CH51" s="125"/>
      <c r="CI51" s="123"/>
      <c r="CJ51" s="124"/>
      <c r="CK51" s="124"/>
      <c r="CL51" s="124"/>
      <c r="CM51" s="124"/>
      <c r="CN51" s="125"/>
      <c r="CO51" s="123"/>
      <c r="CP51" s="124"/>
      <c r="CQ51" s="124"/>
      <c r="CR51" s="124"/>
      <c r="CS51" s="124"/>
      <c r="CT51" s="125"/>
      <c r="CU51" s="123"/>
      <c r="CV51" s="124"/>
      <c r="CW51" s="124"/>
      <c r="CX51" s="124"/>
      <c r="CY51" s="124"/>
      <c r="CZ51" s="125"/>
      <c r="DA51" s="123"/>
      <c r="DB51" s="124"/>
      <c r="DC51" s="124"/>
      <c r="DD51" s="124"/>
      <c r="DE51" s="124"/>
      <c r="DF51" s="125"/>
      <c r="DG51" s="123"/>
      <c r="DH51" s="124"/>
      <c r="DI51" s="124"/>
      <c r="DJ51" s="124"/>
      <c r="DK51" s="124"/>
      <c r="DL51" s="125"/>
      <c r="DM51" s="123"/>
      <c r="DN51" s="124"/>
      <c r="DO51" s="124"/>
      <c r="DP51" s="124"/>
      <c r="DQ51" s="124"/>
      <c r="DR51" s="125"/>
      <c r="DS51" s="123"/>
      <c r="DT51" s="124"/>
      <c r="DU51" s="124"/>
      <c r="DV51" s="124"/>
      <c r="DW51" s="124"/>
      <c r="DX51" s="125"/>
      <c r="DY51" s="123"/>
      <c r="DZ51" s="124"/>
      <c r="EA51" s="124"/>
      <c r="EB51" s="124"/>
      <c r="EC51" s="124"/>
      <c r="ED51" s="125"/>
      <c r="EE51" s="123"/>
      <c r="EF51" s="124"/>
      <c r="EG51" s="124"/>
      <c r="EH51" s="124"/>
      <c r="EI51" s="124"/>
      <c r="EJ51" s="125"/>
      <c r="EK51" s="123"/>
      <c r="EL51" s="124"/>
      <c r="EM51" s="124"/>
      <c r="EN51" s="124"/>
      <c r="EO51" s="124"/>
      <c r="EP51" s="125"/>
      <c r="EQ51" s="123"/>
      <c r="ER51" s="124"/>
      <c r="ES51" s="124"/>
      <c r="ET51" s="124"/>
      <c r="EU51" s="124"/>
      <c r="EV51" s="125"/>
    </row>
    <row r="52" spans="2:152" s="17" customFormat="1">
      <c r="B52" s="27" t="s">
        <v>30</v>
      </c>
      <c r="C52" s="117">
        <f t="shared" ref="C52:CB52" si="613">IFERROR((C28/C$26*100),"NA")</f>
        <v>7.9850583840701095</v>
      </c>
      <c r="D52" s="118">
        <f t="shared" si="613"/>
        <v>7.2359859515039222</v>
      </c>
      <c r="E52" s="118">
        <f t="shared" si="613"/>
        <v>6.3191461064769028</v>
      </c>
      <c r="F52" s="118">
        <f t="shared" si="613"/>
        <v>6.5797403801576166</v>
      </c>
      <c r="G52" s="118">
        <f t="shared" si="613"/>
        <v>6.5405101232337808</v>
      </c>
      <c r="H52" s="119">
        <f t="shared" si="613"/>
        <v>7.1213688943225231</v>
      </c>
      <c r="I52" s="117">
        <f t="shared" ref="I52:N52" si="614">IFERROR((I28/I$26*100),"NA")</f>
        <v>7.7467738396792889</v>
      </c>
      <c r="J52" s="118">
        <f t="shared" si="614"/>
        <v>28.68061629549889</v>
      </c>
      <c r="K52" s="118">
        <f t="shared" si="614"/>
        <v>24.196080355171826</v>
      </c>
      <c r="L52" s="118">
        <f t="shared" si="614"/>
        <v>28.757859599142449</v>
      </c>
      <c r="M52" s="118">
        <f t="shared" si="614"/>
        <v>47.470460147483209</v>
      </c>
      <c r="N52" s="119">
        <f t="shared" si="614"/>
        <v>47.021111049086258</v>
      </c>
      <c r="O52" s="117">
        <f t="shared" si="613"/>
        <v>27.164736894791286</v>
      </c>
      <c r="P52" s="118">
        <f t="shared" si="613"/>
        <v>25.428782710336108</v>
      </c>
      <c r="Q52" s="118">
        <f t="shared" si="613"/>
        <v>23.271595500252381</v>
      </c>
      <c r="R52" s="118">
        <f t="shared" si="613"/>
        <v>23.694431690317089</v>
      </c>
      <c r="S52" s="118">
        <f t="shared" si="613"/>
        <v>24.36593861288635</v>
      </c>
      <c r="T52" s="119">
        <f t="shared" si="613"/>
        <v>25.575175649456977</v>
      </c>
      <c r="U52" s="117">
        <f t="shared" ref="U52:Z52" si="615">IFERROR((U28/U$26*100),"NA")</f>
        <v>26.369972985978436</v>
      </c>
      <c r="V52" s="118">
        <f t="shared" si="615"/>
        <v>24.54214906678753</v>
      </c>
      <c r="W52" s="118">
        <f t="shared" si="615"/>
        <v>23.406198603547075</v>
      </c>
      <c r="X52" s="118">
        <f t="shared" si="615"/>
        <v>25.240188295145039</v>
      </c>
      <c r="Y52" s="118">
        <f t="shared" si="615"/>
        <v>26.119844607016208</v>
      </c>
      <c r="Z52" s="119">
        <f t="shared" si="615"/>
        <v>27.000000000000007</v>
      </c>
      <c r="AA52" s="117">
        <f t="shared" si="613"/>
        <v>13.991728923032436</v>
      </c>
      <c r="AB52" s="118">
        <f t="shared" si="613"/>
        <v>11.249421140346978</v>
      </c>
      <c r="AC52" s="118">
        <f t="shared" si="613"/>
        <v>9.8763665328963501</v>
      </c>
      <c r="AD52" s="118">
        <f t="shared" si="613"/>
        <v>10.874547054431444</v>
      </c>
      <c r="AE52" s="118">
        <f t="shared" si="613"/>
        <v>11.118853127994866</v>
      </c>
      <c r="AF52" s="119">
        <f t="shared" si="613"/>
        <v>12.757618187377687</v>
      </c>
      <c r="AG52" s="117">
        <f t="shared" si="613"/>
        <v>-0.35784271960467318</v>
      </c>
      <c r="AH52" s="118">
        <f t="shared" si="613"/>
        <v>7.9805874731856576</v>
      </c>
      <c r="AI52" s="118">
        <f t="shared" si="613"/>
        <v>12.793112723924411</v>
      </c>
      <c r="AJ52" s="118">
        <f t="shared" si="613"/>
        <v>8.2748534147426529</v>
      </c>
      <c r="AK52" s="118">
        <f t="shared" si="613"/>
        <v>8.5857377370676851</v>
      </c>
      <c r="AL52" s="119">
        <f t="shared" si="613"/>
        <v>9.3726460082029099</v>
      </c>
      <c r="AM52" s="117">
        <f t="shared" ref="AM52:AR52" si="616">IFERROR((AM28/AM$26*100),"NA")</f>
        <v>19.766463966877993</v>
      </c>
      <c r="AN52" s="118">
        <f t="shared" si="616"/>
        <v>16.782218597063622</v>
      </c>
      <c r="AO52" s="118">
        <f t="shared" si="616"/>
        <v>15.641157521453128</v>
      </c>
      <c r="AP52" s="118">
        <f t="shared" si="616"/>
        <v>18.240085799647609</v>
      </c>
      <c r="AQ52" s="118">
        <f t="shared" si="616"/>
        <v>19.482430342870359</v>
      </c>
      <c r="AR52" s="119">
        <f t="shared" si="616"/>
        <v>21.064409920659415</v>
      </c>
      <c r="AS52" s="117">
        <f t="shared" si="613"/>
        <v>8.9962675790007793</v>
      </c>
      <c r="AT52" s="118">
        <f t="shared" si="613"/>
        <v>8.0111099205522596</v>
      </c>
      <c r="AU52" s="118">
        <f t="shared" si="613"/>
        <v>5.5772119381075314</v>
      </c>
      <c r="AV52" s="118">
        <f t="shared" si="613"/>
        <v>7.3369209930391328</v>
      </c>
      <c r="AW52" s="118">
        <f t="shared" si="613"/>
        <v>9.1638436875829239</v>
      </c>
      <c r="AX52" s="119">
        <f t="shared" si="613"/>
        <v>9.6619487257718077</v>
      </c>
      <c r="AY52" s="117">
        <f t="shared" si="613"/>
        <v>8.1574747295619794</v>
      </c>
      <c r="AZ52" s="118">
        <f t="shared" si="613"/>
        <v>9.718530419203308</v>
      </c>
      <c r="BA52" s="118">
        <f t="shared" si="613"/>
        <v>7.2116689280868407</v>
      </c>
      <c r="BB52" s="118">
        <f t="shared" si="613"/>
        <v>8.9709720794115206</v>
      </c>
      <c r="BC52" s="118">
        <f t="shared" si="613"/>
        <v>10.428506881558574</v>
      </c>
      <c r="BD52" s="119">
        <f t="shared" si="613"/>
        <v>10.624385477697782</v>
      </c>
      <c r="BE52" s="117">
        <f t="shared" ref="BE52:BV52" si="617">IFERROR((BE28/BE$26*100),"NA")</f>
        <v>-22.966555778460602</v>
      </c>
      <c r="BF52" s="118">
        <f t="shared" si="617"/>
        <v>13.243483780617888</v>
      </c>
      <c r="BG52" s="118">
        <f t="shared" si="617"/>
        <v>31.060033632190514</v>
      </c>
      <c r="BH52" s="118">
        <f t="shared" si="617"/>
        <v>31.86866112650047</v>
      </c>
      <c r="BI52" s="118">
        <f t="shared" si="617"/>
        <v>33.846356160755867</v>
      </c>
      <c r="BJ52" s="119">
        <f t="shared" si="617"/>
        <v>36.012625736537757</v>
      </c>
      <c r="BK52" s="117">
        <f t="shared" si="617"/>
        <v>49.014336917562723</v>
      </c>
      <c r="BL52" s="118">
        <f t="shared" si="617"/>
        <v>40.849369608493696</v>
      </c>
      <c r="BM52" s="118">
        <f t="shared" si="617"/>
        <v>27.166632839456057</v>
      </c>
      <c r="BN52" s="118">
        <f t="shared" si="617"/>
        <v>27.657085561497325</v>
      </c>
      <c r="BO52" s="118">
        <f t="shared" si="617"/>
        <v>31.882080421917301</v>
      </c>
      <c r="BP52" s="119">
        <f t="shared" si="617"/>
        <v>31.714566338769</v>
      </c>
      <c r="BQ52" s="117">
        <f t="shared" si="617"/>
        <v>25.527939949958295</v>
      </c>
      <c r="BR52" s="118">
        <f t="shared" si="617"/>
        <v>29.480580586289484</v>
      </c>
      <c r="BS52" s="118">
        <f t="shared" si="617"/>
        <v>36.329477318600468</v>
      </c>
      <c r="BT52" s="118">
        <f t="shared" si="617"/>
        <v>40.125026248372599</v>
      </c>
      <c r="BU52" s="118">
        <f t="shared" si="617"/>
        <v>40.103406585069862</v>
      </c>
      <c r="BV52" s="119">
        <f t="shared" si="617"/>
        <v>41.328683217776224</v>
      </c>
      <c r="BW52" s="117">
        <f t="shared" si="613"/>
        <v>1.7417350386059045</v>
      </c>
      <c r="BX52" s="118">
        <f t="shared" si="613"/>
        <v>3.2470069427136314</v>
      </c>
      <c r="BY52" s="118">
        <f t="shared" si="613"/>
        <v>12.508908523389008</v>
      </c>
      <c r="BZ52" s="118">
        <f t="shared" si="613"/>
        <v>25.205706194828775</v>
      </c>
      <c r="CA52" s="118">
        <f t="shared" si="613"/>
        <v>24.637461376565142</v>
      </c>
      <c r="CB52" s="119">
        <f t="shared" si="613"/>
        <v>26.072114226752952</v>
      </c>
      <c r="CC52" s="117">
        <f t="shared" ref="CC52:EB52" si="618">IFERROR((CC28/CC$26*100),"NA")</f>
        <v>18.29695422345284</v>
      </c>
      <c r="CD52" s="118">
        <f t="shared" si="618"/>
        <v>16.482015767072678</v>
      </c>
      <c r="CE52" s="118">
        <f t="shared" si="618"/>
        <v>13.510256895933995</v>
      </c>
      <c r="CF52" s="118">
        <f t="shared" si="618"/>
        <v>15.282346311609654</v>
      </c>
      <c r="CG52" s="118">
        <f t="shared" si="618"/>
        <v>15.878535794168045</v>
      </c>
      <c r="CH52" s="119">
        <f t="shared" si="618"/>
        <v>16.94542918226346</v>
      </c>
      <c r="CI52" s="117">
        <f t="shared" ref="CI52:CN52" si="619">IFERROR((CI28/CI$26*100),"NA")</f>
        <v>24.340299792944876</v>
      </c>
      <c r="CJ52" s="118">
        <f t="shared" si="619"/>
        <v>33.291757833194644</v>
      </c>
      <c r="CK52" s="118">
        <f t="shared" si="619"/>
        <v>51.697888946095929</v>
      </c>
      <c r="CL52" s="118">
        <f t="shared" si="619"/>
        <v>48.578033646948157</v>
      </c>
      <c r="CM52" s="118">
        <f t="shared" si="619"/>
        <v>47.796338719733832</v>
      </c>
      <c r="CN52" s="119">
        <f t="shared" si="619"/>
        <v>51.034224761178479</v>
      </c>
      <c r="CO52" s="117">
        <f t="shared" si="618"/>
        <v>47.398607128226139</v>
      </c>
      <c r="CP52" s="118">
        <f t="shared" si="618"/>
        <v>44.199994547585959</v>
      </c>
      <c r="CQ52" s="118">
        <f t="shared" si="618"/>
        <v>29.150357344550258</v>
      </c>
      <c r="CR52" s="118">
        <f t="shared" si="618"/>
        <v>9.4082364128447029</v>
      </c>
      <c r="CS52" s="118">
        <f t="shared" si="618"/>
        <v>60.780595002703841</v>
      </c>
      <c r="CT52" s="119">
        <f t="shared" si="618"/>
        <v>65.607392193121868</v>
      </c>
      <c r="CU52" s="117">
        <f t="shared" si="618"/>
        <v>33.709369800754779</v>
      </c>
      <c r="CV52" s="118">
        <f t="shared" si="618"/>
        <v>29.324298305000525</v>
      </c>
      <c r="CW52" s="118">
        <f t="shared" si="618"/>
        <v>26.835508783426949</v>
      </c>
      <c r="CX52" s="118">
        <f t="shared" si="618"/>
        <v>19.406218144750248</v>
      </c>
      <c r="CY52" s="118">
        <f t="shared" si="618"/>
        <v>21.028332173172348</v>
      </c>
      <c r="CZ52" s="119">
        <f t="shared" si="618"/>
        <v>23.999999999999993</v>
      </c>
      <c r="DA52" s="117">
        <f t="shared" ref="DA52:DF52" si="620">IFERROR((DA28/DA$26*100),"NA")</f>
        <v>-63.063802455038541</v>
      </c>
      <c r="DB52" s="118">
        <f t="shared" si="620"/>
        <v>-46.781391982630375</v>
      </c>
      <c r="DC52" s="118">
        <f t="shared" si="620"/>
        <v>-20.41850744027133</v>
      </c>
      <c r="DD52" s="118">
        <f t="shared" si="620"/>
        <v>-9.0899979955902985</v>
      </c>
      <c r="DE52" s="118">
        <f t="shared" si="620"/>
        <v>-24.561766237086783</v>
      </c>
      <c r="DF52" s="119">
        <f t="shared" si="620"/>
        <v>-6.8885953928106423</v>
      </c>
      <c r="DG52" s="117">
        <f t="shared" si="618"/>
        <v>5.3304401547109377</v>
      </c>
      <c r="DH52" s="118">
        <f t="shared" si="618"/>
        <v>4.7602656134214234</v>
      </c>
      <c r="DI52" s="118">
        <f t="shared" si="618"/>
        <v>3.413916471286031</v>
      </c>
      <c r="DJ52" s="118">
        <f t="shared" si="618"/>
        <v>3.6313671935495431</v>
      </c>
      <c r="DK52" s="118">
        <f t="shared" si="618"/>
        <v>3.8973349885575823</v>
      </c>
      <c r="DL52" s="119">
        <f t="shared" si="618"/>
        <v>3.9999999999999951</v>
      </c>
      <c r="DM52" s="117">
        <f t="shared" ref="DM52:DR52" si="621">IFERROR((DM28/DM$26*100),"NA")</f>
        <v>5.7061209187036859</v>
      </c>
      <c r="DN52" s="118">
        <f t="shared" si="621"/>
        <v>4.9553451289621373</v>
      </c>
      <c r="DO52" s="118">
        <f t="shared" si="621"/>
        <v>4.332245116686547</v>
      </c>
      <c r="DP52" s="118">
        <f t="shared" si="621"/>
        <v>4.2313129949732531</v>
      </c>
      <c r="DQ52" s="118">
        <f t="shared" si="621"/>
        <v>4.9725854283056661</v>
      </c>
      <c r="DR52" s="119">
        <f t="shared" si="621"/>
        <v>5.2469239387704398</v>
      </c>
      <c r="DS52" s="117">
        <f t="shared" si="618"/>
        <v>2.0179775434656682</v>
      </c>
      <c r="DT52" s="118">
        <f t="shared" si="618"/>
        <v>2.197118621957447</v>
      </c>
      <c r="DU52" s="118">
        <f t="shared" si="618"/>
        <v>1.5535672025308858</v>
      </c>
      <c r="DV52" s="118">
        <f t="shared" si="618"/>
        <v>1.4031535633726584</v>
      </c>
      <c r="DW52" s="118">
        <f t="shared" si="618"/>
        <v>1.3003324334729474</v>
      </c>
      <c r="DX52" s="119">
        <f t="shared" si="618"/>
        <v>1.6598586118370779</v>
      </c>
      <c r="DY52" s="117">
        <f t="shared" si="618"/>
        <v>5.524132231404959</v>
      </c>
      <c r="DZ52" s="118">
        <f t="shared" si="618"/>
        <v>5.2182528983553533</v>
      </c>
      <c r="EA52" s="118">
        <f t="shared" si="618"/>
        <v>4.7374968543305602</v>
      </c>
      <c r="EB52" s="118">
        <f t="shared" si="618"/>
        <v>5.4908374901763919</v>
      </c>
      <c r="EC52" s="118">
        <f t="shared" ref="EC52:ED52" si="622">IFERROR((EC28/EC$26*100),"NA")</f>
        <v>6.0624022152044406</v>
      </c>
      <c r="ED52" s="119">
        <f t="shared" si="622"/>
        <v>6.9999999999999858</v>
      </c>
      <c r="EE52" s="117">
        <f t="shared" ref="EE52:EJ52" si="623">IFERROR((EE28/EE$26*100),"NA")</f>
        <v>22.313536982477903</v>
      </c>
      <c r="EF52" s="118">
        <f t="shared" si="623"/>
        <v>21.983131487889274</v>
      </c>
      <c r="EG52" s="118">
        <f t="shared" si="623"/>
        <v>20.830222487681052</v>
      </c>
      <c r="EH52" s="118">
        <f t="shared" si="623"/>
        <v>12.796417467167851</v>
      </c>
      <c r="EI52" s="118">
        <f t="shared" si="623"/>
        <v>16.929385177904656</v>
      </c>
      <c r="EJ52" s="119">
        <f t="shared" si="623"/>
        <v>18.400000000000009</v>
      </c>
      <c r="EK52" s="117">
        <f t="shared" ref="EK52:EP52" si="624">IFERROR((EK28/EK$26*100),"NA")</f>
        <v>-23.431115328653132</v>
      </c>
      <c r="EL52" s="118">
        <f t="shared" si="624"/>
        <v>-44.146550901631528</v>
      </c>
      <c r="EM52" s="118">
        <f t="shared" si="624"/>
        <v>-17.110207079696018</v>
      </c>
      <c r="EN52" s="118">
        <f t="shared" si="624"/>
        <v>0.34670629024269439</v>
      </c>
      <c r="EO52" s="118">
        <f t="shared" si="624"/>
        <v>3.5040918178348832</v>
      </c>
      <c r="EP52" s="119">
        <f t="shared" si="624"/>
        <v>10.369299087419144</v>
      </c>
      <c r="EQ52" s="117">
        <f ca="1">IFERROR((EQ28/EQ$26*100),"NA")</f>
        <v>10.894780355931291</v>
      </c>
      <c r="ER52" s="118">
        <f t="shared" ref="ER52:EV52" ca="1" si="625">IFERROR((ER28/ER$26*100),"NA")</f>
        <v>9.4112565109930451</v>
      </c>
      <c r="ES52" s="118">
        <f t="shared" ca="1" si="625"/>
        <v>11.232529913834762</v>
      </c>
      <c r="ET52" s="118">
        <f t="shared" ca="1" si="625"/>
        <v>13.731480829857921</v>
      </c>
      <c r="EU52" s="118">
        <f t="shared" ca="1" si="625"/>
        <v>14.731556343576521</v>
      </c>
      <c r="EV52" s="119">
        <f t="shared" ca="1" si="625"/>
        <v>16.205073020610129</v>
      </c>
    </row>
    <row r="53" spans="2:152" s="17" customFormat="1">
      <c r="B53" s="27" t="s">
        <v>34</v>
      </c>
      <c r="C53" s="117">
        <f t="shared" ref="C53:CB53" si="626">IFERROR((C32/C$26*100),"NA")</f>
        <v>4.2373010970910805</v>
      </c>
      <c r="D53" s="118">
        <f t="shared" si="626"/>
        <v>4.2660671253555913</v>
      </c>
      <c r="E53" s="118">
        <f t="shared" si="626"/>
        <v>3.9704440506125711</v>
      </c>
      <c r="F53" s="118">
        <f t="shared" si="626"/>
        <v>4.0424310660750074</v>
      </c>
      <c r="G53" s="118">
        <f t="shared" si="626"/>
        <v>4.1830787731100543</v>
      </c>
      <c r="H53" s="119">
        <f t="shared" si="626"/>
        <v>4.9168144353298393</v>
      </c>
      <c r="I53" s="117">
        <f t="shared" ref="I53:N53" si="627">IFERROR((I32/I$26*100),"NA")</f>
        <v>28.262560583999846</v>
      </c>
      <c r="J53" s="118">
        <f t="shared" si="627"/>
        <v>32.958352957007335</v>
      </c>
      <c r="K53" s="118">
        <f t="shared" si="627"/>
        <v>25.20297284701612</v>
      </c>
      <c r="L53" s="118">
        <f t="shared" si="627"/>
        <v>55.513589732521829</v>
      </c>
      <c r="M53" s="118">
        <f t="shared" si="627"/>
        <v>42.417585828971234</v>
      </c>
      <c r="N53" s="119">
        <f t="shared" si="627"/>
        <v>41.402987505186736</v>
      </c>
      <c r="O53" s="117">
        <f t="shared" si="626"/>
        <v>19.450098435049551</v>
      </c>
      <c r="P53" s="118">
        <f t="shared" si="626"/>
        <v>18.084015171393812</v>
      </c>
      <c r="Q53" s="118">
        <f t="shared" si="626"/>
        <v>17.07302769510461</v>
      </c>
      <c r="R53" s="118">
        <f t="shared" si="626"/>
        <v>17.028500712370018</v>
      </c>
      <c r="S53" s="118">
        <f t="shared" si="626"/>
        <v>17.882218171661517</v>
      </c>
      <c r="T53" s="119">
        <f t="shared" si="626"/>
        <v>18.748107550935512</v>
      </c>
      <c r="U53" s="117">
        <f t="shared" ref="U53:Z53" si="628">IFERROR((U32/U$26*100),"NA")</f>
        <v>14.407573454793198</v>
      </c>
      <c r="V53" s="118">
        <f t="shared" si="628"/>
        <v>15.009167319022708</v>
      </c>
      <c r="W53" s="118">
        <f t="shared" si="628"/>
        <v>14.812920389938194</v>
      </c>
      <c r="X53" s="118">
        <f t="shared" si="628"/>
        <v>16.548815556346561</v>
      </c>
      <c r="Y53" s="118">
        <f t="shared" si="628"/>
        <v>16.945047714355606</v>
      </c>
      <c r="Z53" s="119">
        <f t="shared" si="628"/>
        <v>17.781196475861002</v>
      </c>
      <c r="AA53" s="117">
        <f t="shared" si="626"/>
        <v>9.3725474987572124</v>
      </c>
      <c r="AB53" s="118">
        <f t="shared" si="626"/>
        <v>7.9978650871102053</v>
      </c>
      <c r="AC53" s="118">
        <f t="shared" si="626"/>
        <v>6.7940353518136547</v>
      </c>
      <c r="AD53" s="118">
        <f t="shared" si="626"/>
        <v>7.4447409806427389</v>
      </c>
      <c r="AE53" s="118">
        <f t="shared" si="626"/>
        <v>7.5821128834426501</v>
      </c>
      <c r="AF53" s="119">
        <f t="shared" si="626"/>
        <v>8.9918935329567145</v>
      </c>
      <c r="AG53" s="117">
        <f t="shared" si="626"/>
        <v>-1.3726770990126231</v>
      </c>
      <c r="AH53" s="118">
        <f t="shared" si="626"/>
        <v>5.7529610829103284</v>
      </c>
      <c r="AI53" s="118">
        <f t="shared" si="626"/>
        <v>9.3794778416350653</v>
      </c>
      <c r="AJ53" s="118">
        <f t="shared" si="626"/>
        <v>6.0401496028651716</v>
      </c>
      <c r="AK53" s="118">
        <f t="shared" si="626"/>
        <v>6.4610751865023657</v>
      </c>
      <c r="AL53" s="119">
        <f t="shared" si="626"/>
        <v>7.1688712761111679</v>
      </c>
      <c r="AM53" s="117">
        <f t="shared" ref="AM53:AR53" si="629">IFERROR((AM32/AM$26*100),"NA")</f>
        <v>8.2546254366670979</v>
      </c>
      <c r="AN53" s="118">
        <f t="shared" si="629"/>
        <v>6.2456303891866698</v>
      </c>
      <c r="AO53" s="118">
        <f t="shared" si="629"/>
        <v>6.1665899677864706</v>
      </c>
      <c r="AP53" s="118">
        <f t="shared" si="629"/>
        <v>6.6028702024973827</v>
      </c>
      <c r="AQ53" s="118">
        <f t="shared" si="629"/>
        <v>7.6390650951254759</v>
      </c>
      <c r="AR53" s="119">
        <f t="shared" si="629"/>
        <v>9.5325711374862223</v>
      </c>
      <c r="AS53" s="117">
        <f t="shared" si="626"/>
        <v>5.0064547426001793</v>
      </c>
      <c r="AT53" s="118">
        <f t="shared" si="626"/>
        <v>5.0008752614045742</v>
      </c>
      <c r="AU53" s="118">
        <f t="shared" si="626"/>
        <v>2.6618211844227457</v>
      </c>
      <c r="AV53" s="118">
        <f t="shared" si="626"/>
        <v>3.7610806909644627</v>
      </c>
      <c r="AW53" s="118">
        <f t="shared" si="626"/>
        <v>5.2614123319223207</v>
      </c>
      <c r="AX53" s="119">
        <f t="shared" si="626"/>
        <v>5.9116247180779151</v>
      </c>
      <c r="AY53" s="117">
        <f t="shared" si="626"/>
        <v>3.7219365135662352</v>
      </c>
      <c r="AZ53" s="118">
        <f t="shared" si="626"/>
        <v>6.2905314842477384</v>
      </c>
      <c r="BA53" s="118">
        <f t="shared" si="626"/>
        <v>7.1806041562522331</v>
      </c>
      <c r="BB53" s="118">
        <f t="shared" si="626"/>
        <v>7.5675077117772567</v>
      </c>
      <c r="BC53" s="118">
        <f t="shared" si="626"/>
        <v>7.4642725707014757</v>
      </c>
      <c r="BD53" s="119">
        <f t="shared" si="626"/>
        <v>7.8504207778281296</v>
      </c>
      <c r="BE53" s="117">
        <f t="shared" ref="BE53:BV53" si="630">IFERROR((BE32/BE$26*100),"NA")</f>
        <v>-53.332518601284939</v>
      </c>
      <c r="BF53" s="118">
        <f t="shared" si="630"/>
        <v>-8.4887540818396605</v>
      </c>
      <c r="BG53" s="118">
        <f t="shared" si="630"/>
        <v>17.214079047696089</v>
      </c>
      <c r="BH53" s="118">
        <f t="shared" si="630"/>
        <v>18.60092336103417</v>
      </c>
      <c r="BI53" s="118">
        <f t="shared" si="630"/>
        <v>19.748012672314086</v>
      </c>
      <c r="BJ53" s="119">
        <f t="shared" si="630"/>
        <v>21.726901497504826</v>
      </c>
      <c r="BK53" s="117">
        <f t="shared" si="630"/>
        <v>43.413978494623656</v>
      </c>
      <c r="BL53" s="118">
        <f t="shared" si="630"/>
        <v>39.508958195089583</v>
      </c>
      <c r="BM53" s="118">
        <f t="shared" si="630"/>
        <v>23.554901562817129</v>
      </c>
      <c r="BN53" s="118">
        <f t="shared" si="630"/>
        <v>28.024732620320858</v>
      </c>
      <c r="BO53" s="118">
        <f t="shared" si="630"/>
        <v>29.066475124791939</v>
      </c>
      <c r="BP53" s="119">
        <f t="shared" si="630"/>
        <v>28.673490788734025</v>
      </c>
      <c r="BQ53" s="117">
        <f t="shared" si="630"/>
        <v>24.986948583278853</v>
      </c>
      <c r="BR53" s="118">
        <f t="shared" si="630"/>
        <v>28.628275454441741</v>
      </c>
      <c r="BS53" s="118">
        <f t="shared" si="630"/>
        <v>32.70322368143708</v>
      </c>
      <c r="BT53" s="118">
        <f t="shared" si="630"/>
        <v>35.713955734744438</v>
      </c>
      <c r="BU53" s="118">
        <f t="shared" si="630"/>
        <v>36.721686098361261</v>
      </c>
      <c r="BV53" s="119">
        <f t="shared" si="630"/>
        <v>37.489799245509928</v>
      </c>
      <c r="BW53" s="117">
        <f t="shared" si="626"/>
        <v>-39.819267352616166</v>
      </c>
      <c r="BX53" s="118">
        <f t="shared" si="626"/>
        <v>-23.797934412448868</v>
      </c>
      <c r="BY53" s="118">
        <f t="shared" si="626"/>
        <v>-0.58170180525811399</v>
      </c>
      <c r="BZ53" s="118">
        <f t="shared" si="626"/>
        <v>11.853367673114136</v>
      </c>
      <c r="CA53" s="118">
        <f t="shared" si="626"/>
        <v>10.039025928683499</v>
      </c>
      <c r="CB53" s="119">
        <f t="shared" si="626"/>
        <v>9.6655046784123453</v>
      </c>
      <c r="CC53" s="117">
        <f t="shared" ref="CC53:EB53" si="631">IFERROR((CC32/CC$26*100),"NA")</f>
        <v>12.5207666582761</v>
      </c>
      <c r="CD53" s="118">
        <f t="shared" si="631"/>
        <v>10.174377022500876</v>
      </c>
      <c r="CE53" s="118">
        <f t="shared" si="631"/>
        <v>7.7266909390336966</v>
      </c>
      <c r="CF53" s="118">
        <f t="shared" si="631"/>
        <v>9.21955609140268</v>
      </c>
      <c r="CG53" s="118">
        <f t="shared" si="631"/>
        <v>9.6333169440987945</v>
      </c>
      <c r="CH53" s="119">
        <f t="shared" si="631"/>
        <v>10.605392362745755</v>
      </c>
      <c r="CI53" s="117">
        <f t="shared" ref="CI53:CN53" si="632">IFERROR((CI32/CI$26*100),"NA")</f>
        <v>-50.479897537108585</v>
      </c>
      <c r="CJ53" s="118">
        <f t="shared" si="632"/>
        <v>-18.893236900050496</v>
      </c>
      <c r="CK53" s="118">
        <f t="shared" si="632"/>
        <v>13.503133466173029</v>
      </c>
      <c r="CL53" s="118">
        <f t="shared" si="632"/>
        <v>13.938479209451488</v>
      </c>
      <c r="CM53" s="118">
        <f t="shared" si="632"/>
        <v>14.430258493877062</v>
      </c>
      <c r="CN53" s="119">
        <f t="shared" si="632"/>
        <v>19.389623438934873</v>
      </c>
      <c r="CO53" s="117">
        <f t="shared" si="631"/>
        <v>57.665915608357231</v>
      </c>
      <c r="CP53" s="118">
        <f t="shared" si="631"/>
        <v>39.127068509582642</v>
      </c>
      <c r="CQ53" s="118">
        <f t="shared" si="631"/>
        <v>29.010145858892727</v>
      </c>
      <c r="CR53" s="118">
        <f t="shared" si="631"/>
        <v>12.15858386365298</v>
      </c>
      <c r="CS53" s="118">
        <f t="shared" si="631"/>
        <v>50.997527492698566</v>
      </c>
      <c r="CT53" s="119">
        <f t="shared" si="631"/>
        <v>54.427100037471142</v>
      </c>
      <c r="CU53" s="117">
        <f t="shared" si="631"/>
        <v>18.686848192184392</v>
      </c>
      <c r="CV53" s="118">
        <f t="shared" si="631"/>
        <v>18.904616684161159</v>
      </c>
      <c r="CW53" s="118">
        <f t="shared" si="631"/>
        <v>18.025240914612773</v>
      </c>
      <c r="CX53" s="118">
        <f t="shared" si="631"/>
        <v>9.6631608672892977</v>
      </c>
      <c r="CY53" s="118">
        <f t="shared" si="631"/>
        <v>11.976141165526196</v>
      </c>
      <c r="CZ53" s="119">
        <f t="shared" si="631"/>
        <v>15.541871988455089</v>
      </c>
      <c r="DA53" s="117">
        <f t="shared" ref="DA53:DF53" si="633">IFERROR((DA32/DA$26*100),"NA")</f>
        <v>-60.697973165857832</v>
      </c>
      <c r="DB53" s="118">
        <f t="shared" si="633"/>
        <v>-48.17659121064694</v>
      </c>
      <c r="DC53" s="118">
        <f t="shared" si="633"/>
        <v>-22.233207764414352</v>
      </c>
      <c r="DD53" s="118">
        <f t="shared" si="633"/>
        <v>-14.26137502505512</v>
      </c>
      <c r="DE53" s="118">
        <f t="shared" si="633"/>
        <v>-29.010140609620038</v>
      </c>
      <c r="DF53" s="119">
        <f t="shared" si="633"/>
        <v>-10.085007754541554</v>
      </c>
      <c r="DG53" s="117">
        <f t="shared" si="631"/>
        <v>1.9613296502671278</v>
      </c>
      <c r="DH53" s="118">
        <f t="shared" si="631"/>
        <v>1.9282448196282431</v>
      </c>
      <c r="DI53" s="118">
        <f t="shared" si="631"/>
        <v>0.9965738621002137</v>
      </c>
      <c r="DJ53" s="118">
        <f t="shared" si="631"/>
        <v>1.5978893132372896</v>
      </c>
      <c r="DK53" s="118">
        <f t="shared" si="631"/>
        <v>2.000509761093463</v>
      </c>
      <c r="DL53" s="119">
        <f t="shared" si="631"/>
        <v>2.1149999999999949</v>
      </c>
      <c r="DM53" s="117">
        <f t="shared" ref="DM53:DR53" si="634">IFERROR((DM32/DM$26*100),"NA")</f>
        <v>2.1216150731335808</v>
      </c>
      <c r="DN53" s="118">
        <f t="shared" si="634"/>
        <v>2.8649660996375608</v>
      </c>
      <c r="DO53" s="118">
        <f t="shared" si="634"/>
        <v>3.054016559460865</v>
      </c>
      <c r="DP53" s="118">
        <f t="shared" si="634"/>
        <v>1.549660540256641</v>
      </c>
      <c r="DQ53" s="118">
        <f t="shared" si="634"/>
        <v>3.2141909518201222</v>
      </c>
      <c r="DR53" s="119">
        <f t="shared" si="634"/>
        <v>3.6379029675371828</v>
      </c>
      <c r="DS53" s="117">
        <f t="shared" si="631"/>
        <v>1.8165622569181097</v>
      </c>
      <c r="DT53" s="118">
        <f t="shared" si="631"/>
        <v>1.7166101340019657</v>
      </c>
      <c r="DU53" s="118">
        <f t="shared" si="631"/>
        <v>1.4469902944696058</v>
      </c>
      <c r="DV53" s="118">
        <f t="shared" si="631"/>
        <v>1.1612812890379929</v>
      </c>
      <c r="DW53" s="118">
        <f t="shared" si="631"/>
        <v>1.2781128927386967</v>
      </c>
      <c r="DX53" s="119">
        <f t="shared" si="631"/>
        <v>1.6454550274172752</v>
      </c>
      <c r="DY53" s="117">
        <f t="shared" si="631"/>
        <v>4.3196890151652498</v>
      </c>
      <c r="DZ53" s="118">
        <f t="shared" si="631"/>
        <v>5.2958348179137253</v>
      </c>
      <c r="EA53" s="118">
        <f t="shared" si="631"/>
        <v>4.040677660286689</v>
      </c>
      <c r="EB53" s="118">
        <f t="shared" si="631"/>
        <v>3.6201047062158973</v>
      </c>
      <c r="EC53" s="118">
        <f t="shared" ref="EC53:ED53" si="635">IFERROR((EC32/EC$26*100),"NA")</f>
        <v>4.0603587718763761</v>
      </c>
      <c r="ED53" s="119">
        <f t="shared" si="635"/>
        <v>4.8598403419468115</v>
      </c>
      <c r="EE53" s="117">
        <f t="shared" ref="EE53:EJ53" si="636">IFERROR((EE32/EE$26*100),"NA")</f>
        <v>8.9697369101152624</v>
      </c>
      <c r="EF53" s="118">
        <f t="shared" si="636"/>
        <v>10.497404844290656</v>
      </c>
      <c r="EG53" s="118">
        <f t="shared" si="636"/>
        <v>8.3516873226817978</v>
      </c>
      <c r="EH53" s="118">
        <f t="shared" si="636"/>
        <v>0.64968211981994528</v>
      </c>
      <c r="EI53" s="118">
        <f t="shared" si="636"/>
        <v>4.3680882986885603</v>
      </c>
      <c r="EJ53" s="119">
        <f t="shared" si="636"/>
        <v>6.8654149576311596</v>
      </c>
      <c r="EK53" s="117">
        <f t="shared" ref="EK53:EP53" si="637">IFERROR((EK32/EK$26*100),"NA")</f>
        <v>-40.948565771001846</v>
      </c>
      <c r="EL53" s="118">
        <f t="shared" si="637"/>
        <v>-29.167064211430205</v>
      </c>
      <c r="EM53" s="118">
        <f t="shared" si="637"/>
        <v>-13.725739469446562</v>
      </c>
      <c r="EN53" s="118">
        <f t="shared" si="637"/>
        <v>2.8974739970282317</v>
      </c>
      <c r="EO53" s="118">
        <f t="shared" si="637"/>
        <v>4.019157218722361</v>
      </c>
      <c r="EP53" s="119">
        <f t="shared" si="637"/>
        <v>8.7187513516526103</v>
      </c>
      <c r="EQ53" s="117">
        <f ca="1">IFERROR((EQ32/EQ$26*100),"NA")</f>
        <v>-0.71458831693416314</v>
      </c>
      <c r="ER53" s="118">
        <f t="shared" ref="ER53:EV53" ca="1" si="638">IFERROR((ER32/ER$26*100),"NA")</f>
        <v>0.49421308980968148</v>
      </c>
      <c r="ES53" s="118">
        <f t="shared" ca="1" si="638"/>
        <v>3.8371122753773959</v>
      </c>
      <c r="ET53" s="118">
        <f t="shared" ca="1" si="638"/>
        <v>6.3204326651805314</v>
      </c>
      <c r="EU53" s="118">
        <f t="shared" ca="1" si="638"/>
        <v>6.8475236905175834</v>
      </c>
      <c r="EV53" s="119">
        <f t="shared" ca="1" si="638"/>
        <v>8.2859970873823254</v>
      </c>
    </row>
    <row r="54" spans="2:152" s="17" customFormat="1">
      <c r="B54" s="27" t="s">
        <v>292</v>
      </c>
      <c r="C54" s="117">
        <v>23.610778776783814</v>
      </c>
      <c r="D54" s="118">
        <v>28.155629205990039</v>
      </c>
      <c r="E54" s="118">
        <v>24.360908533681101</v>
      </c>
      <c r="F54" s="118">
        <v>22.160802271630441</v>
      </c>
      <c r="G54" s="118">
        <v>22.948203883639117</v>
      </c>
      <c r="H54" s="119">
        <v>27.441909202826043</v>
      </c>
      <c r="I54" s="117">
        <v>5.6530984325318476</v>
      </c>
      <c r="J54" s="118">
        <v>9.2269035456504369</v>
      </c>
      <c r="K54" s="118">
        <v>7.6078707217296353</v>
      </c>
      <c r="L54" s="118">
        <v>23.36711796965136</v>
      </c>
      <c r="M54" s="118">
        <v>31.746507033734417</v>
      </c>
      <c r="N54" s="119">
        <v>32.56175324895321</v>
      </c>
      <c r="O54" s="117">
        <v>41.91685663126254</v>
      </c>
      <c r="P54" s="118">
        <v>49.551934427515349</v>
      </c>
      <c r="Q54" s="118">
        <v>46.162950713836722</v>
      </c>
      <c r="R54" s="118">
        <v>43.12294928575885</v>
      </c>
      <c r="S54" s="118">
        <v>44.432578815746552</v>
      </c>
      <c r="T54" s="119">
        <v>46.631631257703063</v>
      </c>
      <c r="U54" s="117" t="s">
        <v>311</v>
      </c>
      <c r="V54" s="118">
        <v>232.75563060493357</v>
      </c>
      <c r="W54" s="118">
        <v>79.10328429187102</v>
      </c>
      <c r="X54" s="118">
        <v>28.80394452712871</v>
      </c>
      <c r="Y54" s="118">
        <v>25.978684134714847</v>
      </c>
      <c r="Z54" s="119">
        <v>24.873876879067559</v>
      </c>
      <c r="AA54" s="117">
        <v>28.07708678124558</v>
      </c>
      <c r="AB54" s="118">
        <v>26.561449179154156</v>
      </c>
      <c r="AC54" s="118">
        <v>28.219844862561889</v>
      </c>
      <c r="AD54" s="118">
        <v>18.954517307269462</v>
      </c>
      <c r="AE54" s="118">
        <v>16.506232384222915</v>
      </c>
      <c r="AF54" s="119">
        <v>18.361813989724489</v>
      </c>
      <c r="AG54" s="117">
        <v>-2.234017148007494</v>
      </c>
      <c r="AH54" s="118">
        <v>22.19248415993011</v>
      </c>
      <c r="AI54" s="118">
        <v>60.607352068657185</v>
      </c>
      <c r="AJ54" s="118">
        <v>34.836959007271595</v>
      </c>
      <c r="AK54" s="118">
        <v>31.411528839842241</v>
      </c>
      <c r="AL54" s="119">
        <v>31.419704048347484</v>
      </c>
      <c r="AM54" s="117">
        <v>15.798433775961865</v>
      </c>
      <c r="AN54" s="118">
        <v>12.172826889229546</v>
      </c>
      <c r="AO54" s="118">
        <v>11.946403754883708</v>
      </c>
      <c r="AP54" s="118">
        <v>12.673070796677042</v>
      </c>
      <c r="AQ54" s="118">
        <v>14.875333052326361</v>
      </c>
      <c r="AR54" s="119">
        <v>18.279520770656084</v>
      </c>
      <c r="AS54" s="117">
        <v>16.133743353457216</v>
      </c>
      <c r="AT54" s="118">
        <v>19.232562877356706</v>
      </c>
      <c r="AU54" s="118">
        <v>10.834273059846417</v>
      </c>
      <c r="AV54" s="118">
        <v>14.815272610410119</v>
      </c>
      <c r="AW54" s="118">
        <v>19.796645425863087</v>
      </c>
      <c r="AX54" s="119">
        <v>21.921709209183739</v>
      </c>
      <c r="AY54" s="117">
        <v>21.238185829066403</v>
      </c>
      <c r="AZ54" s="118">
        <v>42.511208027082368</v>
      </c>
      <c r="BA54" s="118">
        <v>41.218307405357777</v>
      </c>
      <c r="BB54" s="118">
        <v>33.539223040951207</v>
      </c>
      <c r="BC54" s="118">
        <v>30.998436596106139</v>
      </c>
      <c r="BD54" s="119">
        <v>31.121109671754439</v>
      </c>
      <c r="BE54" s="117">
        <v>-20.988039099341055</v>
      </c>
      <c r="BF54" s="118">
        <v>-4.844412451485387</v>
      </c>
      <c r="BG54" s="118">
        <v>13.295779572340455</v>
      </c>
      <c r="BH54" s="118">
        <v>14.439797667359963</v>
      </c>
      <c r="BI54" s="118">
        <v>14.704377145014211</v>
      </c>
      <c r="BJ54" s="119">
        <v>15.87081921150186</v>
      </c>
      <c r="BK54" s="117">
        <v>30.8271474019088</v>
      </c>
      <c r="BL54" s="118">
        <v>16.996374639604923</v>
      </c>
      <c r="BM54" s="118">
        <v>11.75032272761789</v>
      </c>
      <c r="BN54" s="118">
        <v>17.677752595794022</v>
      </c>
      <c r="BO54" s="118">
        <v>21.801582980245811</v>
      </c>
      <c r="BP54" s="119">
        <v>21.800897699652801</v>
      </c>
      <c r="BQ54" s="117">
        <v>0</v>
      </c>
      <c r="BR54" s="118">
        <v>0</v>
      </c>
      <c r="BS54" s="118">
        <v>0</v>
      </c>
      <c r="BT54" s="118">
        <v>0</v>
      </c>
      <c r="BU54" s="118">
        <v>0</v>
      </c>
      <c r="BV54" s="119">
        <v>0</v>
      </c>
      <c r="BW54" s="117">
        <v>-196.50935694316269</v>
      </c>
      <c r="BX54" s="118">
        <v>206.92919955006226</v>
      </c>
      <c r="BY54" s="118">
        <v>5.1338140374274648</v>
      </c>
      <c r="BZ54" s="118">
        <v>-373.69455452713458</v>
      </c>
      <c r="CA54" s="118">
        <v>133.34850760642851</v>
      </c>
      <c r="CB54" s="119">
        <v>57.903438907899861</v>
      </c>
      <c r="CC54" s="117">
        <v>19.434963286288806</v>
      </c>
      <c r="CD54" s="118">
        <v>18.890369910103139</v>
      </c>
      <c r="CE54" s="118">
        <v>15.219870189644755</v>
      </c>
      <c r="CF54" s="118">
        <v>17.078030712215035</v>
      </c>
      <c r="CG54" s="118">
        <v>17.404978811014779</v>
      </c>
      <c r="CH54" s="119">
        <v>19.473723963839799</v>
      </c>
      <c r="CI54" s="117">
        <v>-13.33027635878662</v>
      </c>
      <c r="CJ54" s="118">
        <v>-8.6911016708797799</v>
      </c>
      <c r="CK54" s="118">
        <v>14.024053154450527</v>
      </c>
      <c r="CL54" s="118">
        <v>16.314086755156765</v>
      </c>
      <c r="CM54" s="118">
        <v>18.12930766776692</v>
      </c>
      <c r="CN54" s="119">
        <v>23.09362507538702</v>
      </c>
      <c r="CO54" s="117">
        <v>16.216819495897557</v>
      </c>
      <c r="CP54" s="118">
        <v>10.120225360852372</v>
      </c>
      <c r="CQ54" s="118">
        <v>10.282976865545439</v>
      </c>
      <c r="CR54" s="118">
        <v>5.8164232950867243</v>
      </c>
      <c r="CS54" s="118">
        <v>36.438610284698136</v>
      </c>
      <c r="CT54" s="119">
        <v>45.215799269765213</v>
      </c>
      <c r="CU54" s="117">
        <v>13.12283601441945</v>
      </c>
      <c r="CV54" s="118">
        <v>12.217696331821019</v>
      </c>
      <c r="CW54" s="118">
        <v>18.145913002436231</v>
      </c>
      <c r="CX54" s="118">
        <v>8.65725335567104</v>
      </c>
      <c r="CY54" s="118">
        <v>12.644694975674508</v>
      </c>
      <c r="CZ54" s="119">
        <v>18.890913905125355</v>
      </c>
      <c r="DA54" s="117">
        <v>-23.289517731729674</v>
      </c>
      <c r="DB54" s="118">
        <v>-23.214519246138423</v>
      </c>
      <c r="DC54" s="118">
        <v>-13.099873167566292</v>
      </c>
      <c r="DD54" s="118">
        <v>-10.824873627397656</v>
      </c>
      <c r="DE54" s="118">
        <v>-16.841028417842445</v>
      </c>
      <c r="DF54" s="119">
        <v>-7.6068126582415436</v>
      </c>
      <c r="DG54" s="117">
        <v>9.203147833429</v>
      </c>
      <c r="DH54" s="118">
        <v>11.044486719453465</v>
      </c>
      <c r="DI54" s="118">
        <v>6.8309515658225903</v>
      </c>
      <c r="DJ54" s="118">
        <v>11.371592982079697</v>
      </c>
      <c r="DK54" s="118">
        <v>14.562269734683792</v>
      </c>
      <c r="DL54" s="119">
        <v>16.302836775907281</v>
      </c>
      <c r="DM54" s="117">
        <v>12.03082025185279</v>
      </c>
      <c r="DN54" s="118">
        <v>14.771239987544854</v>
      </c>
      <c r="DO54" s="118">
        <v>15.733838569023542</v>
      </c>
      <c r="DP54" s="118">
        <v>8.0057638466092431</v>
      </c>
      <c r="DQ54" s="118">
        <v>16.721724974118629</v>
      </c>
      <c r="DR54" s="119">
        <v>18.166651217443448</v>
      </c>
      <c r="DS54" s="117">
        <v>14.440755328563151</v>
      </c>
      <c r="DT54" s="118">
        <v>16.335874891735681</v>
      </c>
      <c r="DU54" s="118">
        <v>14.92230196727923</v>
      </c>
      <c r="DV54" s="118">
        <v>13.268020280303707</v>
      </c>
      <c r="DW54" s="118">
        <v>15.893243461480994</v>
      </c>
      <c r="DX54" s="119">
        <v>20.275258477112324</v>
      </c>
      <c r="DY54" s="117">
        <v>17.078559432729993</v>
      </c>
      <c r="DZ54" s="118">
        <v>17.079962370649117</v>
      </c>
      <c r="EA54" s="118">
        <v>9.7585182539367779</v>
      </c>
      <c r="EB54" s="118">
        <v>11.013263700123408</v>
      </c>
      <c r="EC54" s="118">
        <v>11.321092356891494</v>
      </c>
      <c r="ED54" s="119">
        <v>13.998044994708717</v>
      </c>
      <c r="EE54" s="117">
        <v>20.298564201538145</v>
      </c>
      <c r="EF54" s="118">
        <v>24.530018192844146</v>
      </c>
      <c r="EG54" s="118">
        <v>18.439000267858983</v>
      </c>
      <c r="EH54" s="118">
        <v>1.083905932449434</v>
      </c>
      <c r="EI54" s="118">
        <v>7.9268155813517582</v>
      </c>
      <c r="EJ54" s="119">
        <v>12.876909937411412</v>
      </c>
      <c r="EK54" s="117">
        <v>-18.537278598771486</v>
      </c>
      <c r="EL54" s="118">
        <v>-9.9397595135825707</v>
      </c>
      <c r="EM54" s="118">
        <v>-5.4035417471840912</v>
      </c>
      <c r="EN54" s="118">
        <v>1.7605987038783331</v>
      </c>
      <c r="EO54" s="118">
        <v>3.8988437959651421</v>
      </c>
      <c r="EP54" s="119">
        <v>12.180396272352583</v>
      </c>
      <c r="EQ54" s="117">
        <f ca="1">EQ32/EQ35*100</f>
        <v>-1.3801046135335659</v>
      </c>
      <c r="ER54" s="118">
        <f t="shared" ref="ER54:EV54" ca="1" si="639">ER32/ER35*100</f>
        <v>0.89416487298532277</v>
      </c>
      <c r="ES54" s="118">
        <f t="shared" ca="1" si="639"/>
        <v>8.9069857726643846</v>
      </c>
      <c r="ET54" s="118">
        <f t="shared" ca="1" si="639"/>
        <v>12.222810059424068</v>
      </c>
      <c r="EU54" s="118">
        <f t="shared" ca="1" si="639"/>
        <v>13.260289195130401</v>
      </c>
      <c r="EV54" s="119">
        <f t="shared" ca="1" si="639"/>
        <v>16.04180987652316</v>
      </c>
    </row>
    <row r="55" spans="2:152" s="17" customFormat="1">
      <c r="B55" s="27" t="s">
        <v>293</v>
      </c>
      <c r="C55" s="117">
        <v>20.752923307691219</v>
      </c>
      <c r="D55" s="118">
        <v>25.775281148560381</v>
      </c>
      <c r="E55" s="118">
        <v>20.578085083857854</v>
      </c>
      <c r="F55" s="118">
        <v>18.991924025844519</v>
      </c>
      <c r="G55" s="118">
        <v>20.189166973346211</v>
      </c>
      <c r="H55" s="119">
        <v>25.830089946923056</v>
      </c>
      <c r="I55" s="117">
        <v>5.3558818953239271</v>
      </c>
      <c r="J55" s="118">
        <v>10.745068788330848</v>
      </c>
      <c r="K55" s="118">
        <v>10.194176554430522</v>
      </c>
      <c r="L55" s="118">
        <v>16.115180677650958</v>
      </c>
      <c r="M55" s="118">
        <v>39.200418919810424</v>
      </c>
      <c r="N55" s="119">
        <v>39.794004359950065</v>
      </c>
      <c r="O55" s="117">
        <v>42.141039488579871</v>
      </c>
      <c r="P55" s="118">
        <v>49.667473767480409</v>
      </c>
      <c r="Q55" s="118">
        <v>46.331505724404643</v>
      </c>
      <c r="R55" s="118">
        <v>43.397875886488471</v>
      </c>
      <c r="S55" s="118">
        <v>44.702558102409121</v>
      </c>
      <c r="T55" s="119">
        <v>46.89740004782275</v>
      </c>
      <c r="U55" s="117" t="s">
        <v>311</v>
      </c>
      <c r="V55" s="118">
        <v>58.672476266813256</v>
      </c>
      <c r="W55" s="118">
        <v>47.622858655129711</v>
      </c>
      <c r="X55" s="118">
        <v>32.975973682673079</v>
      </c>
      <c r="Y55" s="118">
        <v>27.636830913362719</v>
      </c>
      <c r="Z55" s="119">
        <v>29.702392737965422</v>
      </c>
      <c r="AA55" s="117">
        <v>25.279292530844131</v>
      </c>
      <c r="AB55" s="118">
        <v>27.469877079097149</v>
      </c>
      <c r="AC55" s="118">
        <v>30.544667279367378</v>
      </c>
      <c r="AD55" s="118">
        <v>20.79600888902457</v>
      </c>
      <c r="AE55" s="118">
        <v>18.111346190187579</v>
      </c>
      <c r="AF55" s="119">
        <v>19.707256827205239</v>
      </c>
      <c r="AG55" s="117">
        <v>-19.425097817162062</v>
      </c>
      <c r="AH55" s="118">
        <v>19.633935016465475</v>
      </c>
      <c r="AI55" s="118">
        <v>55.069276194971074</v>
      </c>
      <c r="AJ55" s="118">
        <v>32.484255459533209</v>
      </c>
      <c r="AK55" s="118">
        <v>28.864220677755558</v>
      </c>
      <c r="AL55" s="119">
        <v>28.989386492166837</v>
      </c>
      <c r="AM55" s="117">
        <v>13.044593960256613</v>
      </c>
      <c r="AN55" s="118">
        <v>10.986705895172715</v>
      </c>
      <c r="AO55" s="118">
        <v>11.171611446979458</v>
      </c>
      <c r="AP55" s="118">
        <v>12.169714739774747</v>
      </c>
      <c r="AQ55" s="118">
        <v>13.945747029482852</v>
      </c>
      <c r="AR55" s="119">
        <v>15.889601909901865</v>
      </c>
      <c r="AS55" s="117">
        <v>12.168662696398959</v>
      </c>
      <c r="AT55" s="118">
        <v>12.573515790226022</v>
      </c>
      <c r="AU55" s="118">
        <v>7.6053237754632841</v>
      </c>
      <c r="AV55" s="118">
        <v>10.318754963402041</v>
      </c>
      <c r="AW55" s="118">
        <v>14.161186890108166</v>
      </c>
      <c r="AX55" s="119">
        <v>16.239175588988079</v>
      </c>
      <c r="AY55" s="117">
        <v>15.783408649818231</v>
      </c>
      <c r="AZ55" s="118">
        <v>27.928098559041135</v>
      </c>
      <c r="BA55" s="118">
        <v>28.349333572207936</v>
      </c>
      <c r="BB55" s="118">
        <v>24.644759249299558</v>
      </c>
      <c r="BC55" s="118">
        <v>23.050995664114769</v>
      </c>
      <c r="BD55" s="119">
        <v>24.531109961598016</v>
      </c>
      <c r="BE55" s="117">
        <v>-5.7087967842899872</v>
      </c>
      <c r="BF55" s="118">
        <v>1.2626698815368909</v>
      </c>
      <c r="BG55" s="118">
        <v>11.467975702672065</v>
      </c>
      <c r="BH55" s="118">
        <v>13.645995973508107</v>
      </c>
      <c r="BI55" s="118">
        <v>14.450631509833384</v>
      </c>
      <c r="BJ55" s="119">
        <v>15.502963561469899</v>
      </c>
      <c r="BK55" s="117">
        <v>31.341086373568949</v>
      </c>
      <c r="BL55" s="118">
        <v>17.930153275784953</v>
      </c>
      <c r="BM55" s="118">
        <v>14.477213382112566</v>
      </c>
      <c r="BN55" s="118">
        <v>20.138842337186023</v>
      </c>
      <c r="BO55" s="118">
        <v>24.473447767163975</v>
      </c>
      <c r="BP55" s="119">
        <v>24.058031834648062</v>
      </c>
      <c r="BQ55" s="117">
        <v>7.9355402291533359</v>
      </c>
      <c r="BR55" s="118">
        <v>4.521797528049289</v>
      </c>
      <c r="BS55" s="118">
        <v>5.3067652926386257</v>
      </c>
      <c r="BT55" s="118">
        <v>4.3409553003115517</v>
      </c>
      <c r="BU55" s="118">
        <v>3.5069009624005045</v>
      </c>
      <c r="BV55" s="119">
        <v>3.9922382267560717</v>
      </c>
      <c r="BW55" s="117">
        <v>-16.520519913532468</v>
      </c>
      <c r="BX55" s="118">
        <v>-16.659003093878503</v>
      </c>
      <c r="BY55" s="118">
        <v>11.018984022988839</v>
      </c>
      <c r="BZ55" s="118">
        <v>35.502665897178851</v>
      </c>
      <c r="CA55" s="118">
        <v>29.155646559044612</v>
      </c>
      <c r="CB55" s="119">
        <v>26.893536005211637</v>
      </c>
      <c r="CC55" s="117">
        <v>19.726376542019906</v>
      </c>
      <c r="CD55" s="118">
        <v>22.077356547101974</v>
      </c>
      <c r="CE55" s="118">
        <v>18.094010829215257</v>
      </c>
      <c r="CF55" s="118">
        <v>19.654995511093965</v>
      </c>
      <c r="CG55" s="118">
        <v>20.159635779365871</v>
      </c>
      <c r="CH55" s="119">
        <v>22.844887560256783</v>
      </c>
      <c r="CI55" s="117">
        <v>-0.85613673048085559</v>
      </c>
      <c r="CJ55" s="118">
        <v>1.1381945094850594</v>
      </c>
      <c r="CK55" s="118">
        <v>9.3870835611884917</v>
      </c>
      <c r="CL55" s="118">
        <v>10.236498943252064</v>
      </c>
      <c r="CM55" s="118">
        <v>12.129944250894969</v>
      </c>
      <c r="CN55" s="119">
        <v>16.530401526260931</v>
      </c>
      <c r="CO55" s="117">
        <v>0</v>
      </c>
      <c r="CP55" s="118">
        <v>0</v>
      </c>
      <c r="CQ55" s="118">
        <v>0</v>
      </c>
      <c r="CR55" s="118">
        <v>0</v>
      </c>
      <c r="CS55" s="118">
        <v>0</v>
      </c>
      <c r="CT55" s="119">
        <v>0</v>
      </c>
      <c r="CU55" s="117">
        <v>13.643608353565051</v>
      </c>
      <c r="CV55" s="118">
        <v>11.8620942657379</v>
      </c>
      <c r="CW55" s="118">
        <v>16.556106275015278</v>
      </c>
      <c r="CX55" s="118">
        <v>8.9849750943260318</v>
      </c>
      <c r="CY55" s="118">
        <v>11.804940399841366</v>
      </c>
      <c r="CZ55" s="119">
        <v>17.279961650788874</v>
      </c>
      <c r="DA55" s="117">
        <v>-17.487037643392934</v>
      </c>
      <c r="DB55" s="118">
        <v>-17.657656330016323</v>
      </c>
      <c r="DC55" s="118">
        <v>-9.8811371233737706</v>
      </c>
      <c r="DD55" s="118">
        <v>-8.1071303436272437</v>
      </c>
      <c r="DE55" s="118">
        <v>-11.948052062664166</v>
      </c>
      <c r="DF55" s="119">
        <v>-4.6815132851122332</v>
      </c>
      <c r="DG55" s="117">
        <v>7.6797082326054573</v>
      </c>
      <c r="DH55" s="118">
        <v>11.366874180222624</v>
      </c>
      <c r="DI55" s="118">
        <v>8.6385178782701129</v>
      </c>
      <c r="DJ55" s="118">
        <v>13.33139437479276</v>
      </c>
      <c r="DK55" s="118">
        <v>16.076773631553269</v>
      </c>
      <c r="DL55" s="119">
        <v>17.658816507008545</v>
      </c>
      <c r="DM55" s="117">
        <v>9.8185898277774104</v>
      </c>
      <c r="DN55" s="118">
        <v>11.826363905511201</v>
      </c>
      <c r="DO55" s="118">
        <v>13.147601724772901</v>
      </c>
      <c r="DP55" s="118">
        <v>6.7929869261542253</v>
      </c>
      <c r="DQ55" s="118">
        <v>12.386366807052164</v>
      </c>
      <c r="DR55" s="119">
        <v>14.118516191932585</v>
      </c>
      <c r="DS55" s="117">
        <v>11.476207261641148</v>
      </c>
      <c r="DT55" s="118">
        <v>12.666878087148314</v>
      </c>
      <c r="DU55" s="118">
        <v>12.517731361377981</v>
      </c>
      <c r="DV55" s="118">
        <v>11.528079123718733</v>
      </c>
      <c r="DW55" s="118">
        <v>13.476366524832168</v>
      </c>
      <c r="DX55" s="119">
        <v>17.355817877664467</v>
      </c>
      <c r="DY55" s="117">
        <v>13.901411311700915</v>
      </c>
      <c r="DZ55" s="118">
        <v>13.637378406700396</v>
      </c>
      <c r="EA55" s="118">
        <v>6.7450538875093393</v>
      </c>
      <c r="EB55" s="118">
        <v>9.179367264131125</v>
      </c>
      <c r="EC55" s="118">
        <v>9.7971364023944414</v>
      </c>
      <c r="ED55" s="119">
        <v>11.512891345793173</v>
      </c>
      <c r="EE55" s="117">
        <v>12.086311324452549</v>
      </c>
      <c r="EF55" s="118">
        <v>15.131418998081731</v>
      </c>
      <c r="EG55" s="118">
        <v>14.994826558090683</v>
      </c>
      <c r="EH55" s="118">
        <v>5.2598089469902165</v>
      </c>
      <c r="EI55" s="118">
        <v>6.9450626468120706</v>
      </c>
      <c r="EJ55" s="119">
        <v>9.7773960831251596</v>
      </c>
      <c r="EK55" s="117">
        <v>-11.702827432846146</v>
      </c>
      <c r="EL55" s="118">
        <v>-16.158314172942074</v>
      </c>
      <c r="EM55" s="118">
        <v>-8.5792281509720016</v>
      </c>
      <c r="EN55" s="118">
        <v>-2.8181701705884263</v>
      </c>
      <c r="EO55" s="118">
        <v>-0.81644682296524385</v>
      </c>
      <c r="EP55" s="119">
        <v>8.7033653530719075</v>
      </c>
      <c r="EQ55" s="117"/>
      <c r="ER55" s="118"/>
      <c r="ES55" s="118"/>
      <c r="ET55" s="118"/>
      <c r="EU55" s="118"/>
      <c r="EV55" s="119"/>
    </row>
    <row r="56" spans="2:152">
      <c r="B56" s="24" t="s">
        <v>294</v>
      </c>
      <c r="C56" s="117">
        <v>19.887291018977109</v>
      </c>
      <c r="D56" s="118">
        <v>29.691613396650386</v>
      </c>
      <c r="E56" s="118">
        <v>24.478961576238593</v>
      </c>
      <c r="F56" s="118">
        <v>20.64572105463132</v>
      </c>
      <c r="G56" s="118">
        <v>22.894057033875985</v>
      </c>
      <c r="H56" s="119">
        <v>33.645381261956224</v>
      </c>
      <c r="I56" s="117">
        <v>0</v>
      </c>
      <c r="J56" s="118">
        <v>0</v>
      </c>
      <c r="K56" s="118">
        <v>0</v>
      </c>
      <c r="L56" s="118">
        <v>0</v>
      </c>
      <c r="M56" s="118">
        <v>0</v>
      </c>
      <c r="N56" s="119">
        <v>0</v>
      </c>
      <c r="O56" s="117">
        <v>42.141039488579871</v>
      </c>
      <c r="P56" s="118">
        <v>49.667473767480409</v>
      </c>
      <c r="Q56" s="118">
        <v>46.331505724404643</v>
      </c>
      <c r="R56" s="118">
        <v>43.397875886488471</v>
      </c>
      <c r="S56" s="118">
        <v>44.702558102409121</v>
      </c>
      <c r="T56" s="119">
        <v>46.89740004782275</v>
      </c>
      <c r="U56" s="117" t="s">
        <v>311</v>
      </c>
      <c r="V56" s="118">
        <v>55.704219821750435</v>
      </c>
      <c r="W56" s="118">
        <v>48.370240743828823</v>
      </c>
      <c r="X56" s="118">
        <v>34.494613573338597</v>
      </c>
      <c r="Y56" s="118">
        <v>28.381336240612121</v>
      </c>
      <c r="Z56" s="119">
        <v>31.310543665609707</v>
      </c>
      <c r="AA56" s="117">
        <v>27.397960075629634</v>
      </c>
      <c r="AB56" s="118">
        <v>34.790379688091988</v>
      </c>
      <c r="AC56" s="118">
        <v>40.408080962560952</v>
      </c>
      <c r="AD56" s="118">
        <v>28.404745306736025</v>
      </c>
      <c r="AE56" s="118">
        <v>28.579908922966705</v>
      </c>
      <c r="AF56" s="119">
        <v>33.028828472095107</v>
      </c>
      <c r="AG56" s="117">
        <v>0</v>
      </c>
      <c r="AH56" s="118">
        <v>0</v>
      </c>
      <c r="AI56" s="118">
        <v>0</v>
      </c>
      <c r="AJ56" s="118">
        <v>0</v>
      </c>
      <c r="AK56" s="118">
        <v>0</v>
      </c>
      <c r="AL56" s="119">
        <v>0</v>
      </c>
      <c r="AM56" s="117">
        <v>14.389281101741439</v>
      </c>
      <c r="AN56" s="118">
        <v>11.700035551666657</v>
      </c>
      <c r="AO56" s="118">
        <v>11.113447439617589</v>
      </c>
      <c r="AP56" s="118">
        <v>11.778815977772386</v>
      </c>
      <c r="AQ56" s="118">
        <v>13.950970990124517</v>
      </c>
      <c r="AR56" s="119">
        <v>17.042993453444364</v>
      </c>
      <c r="AS56" s="117">
        <v>10.182242477151373</v>
      </c>
      <c r="AT56" s="118">
        <v>10.005567965959816</v>
      </c>
      <c r="AU56" s="118">
        <v>6.4422168644935844</v>
      </c>
      <c r="AV56" s="118">
        <v>9.0929634550208824</v>
      </c>
      <c r="AW56" s="118">
        <v>12.861162546003058</v>
      </c>
      <c r="AX56" s="119">
        <v>15.43484072835693</v>
      </c>
      <c r="AY56" s="117">
        <v>15.403293703437306</v>
      </c>
      <c r="AZ56" s="118">
        <v>28.629323979473092</v>
      </c>
      <c r="BA56" s="118">
        <v>20.238920445314395</v>
      </c>
      <c r="BB56" s="118">
        <v>20.702564192328417</v>
      </c>
      <c r="BC56" s="118">
        <v>24.783850847195573</v>
      </c>
      <c r="BD56" s="119">
        <v>26.114726499552543</v>
      </c>
      <c r="BE56" s="117">
        <v>-7.9481582243788669</v>
      </c>
      <c r="BF56" s="118">
        <v>-1.37584343610405E-2</v>
      </c>
      <c r="BG56" s="118">
        <v>12.355644816957039</v>
      </c>
      <c r="BH56" s="118">
        <v>13.956532520158746</v>
      </c>
      <c r="BI56" s="118">
        <v>15.925744171926681</v>
      </c>
      <c r="BJ56" s="119">
        <v>19.449911178225214</v>
      </c>
      <c r="BK56" s="117">
        <v>-68.477728976514129</v>
      </c>
      <c r="BL56" s="118">
        <v>-107.92012917545901</v>
      </c>
      <c r="BM56" s="118">
        <v>265.2907489045935</v>
      </c>
      <c r="BN56" s="118">
        <v>165.63654190878358</v>
      </c>
      <c r="BO56" s="118">
        <v>-485.11411299140292</v>
      </c>
      <c r="BP56" s="119">
        <v>-145.36307946464248</v>
      </c>
      <c r="BQ56" s="117">
        <v>18.764627247425381</v>
      </c>
      <c r="BR56" s="118">
        <v>18.919224453418689</v>
      </c>
      <c r="BS56" s="118">
        <v>44.485812140671484</v>
      </c>
      <c r="BT56" s="118">
        <v>64.021545752832125</v>
      </c>
      <c r="BU56" s="118">
        <v>87.742473429600068</v>
      </c>
      <c r="BV56" s="119">
        <v>194.15222138387648</v>
      </c>
      <c r="BW56" s="117">
        <v>-168.6113800361733</v>
      </c>
      <c r="BX56" s="118">
        <v>-101.6802995136767</v>
      </c>
      <c r="BY56" s="118">
        <v>29.190150439256062</v>
      </c>
      <c r="BZ56" s="118">
        <v>150.39413391177615</v>
      </c>
      <c r="CA56" s="118">
        <v>76.213411484751177</v>
      </c>
      <c r="CB56" s="119">
        <v>52.480096240694948</v>
      </c>
      <c r="CC56" s="117">
        <v>23.590924049719568</v>
      </c>
      <c r="CD56" s="118">
        <v>27.365602863131659</v>
      </c>
      <c r="CE56" s="118">
        <v>21.571529245947875</v>
      </c>
      <c r="CF56" s="118">
        <v>23.446912950626281</v>
      </c>
      <c r="CG56" s="118">
        <v>24.765028463060236</v>
      </c>
      <c r="CH56" s="119">
        <v>29.11132173381386</v>
      </c>
      <c r="CI56" s="117">
        <v>-1.0465698408171209</v>
      </c>
      <c r="CJ56" s="118">
        <v>0.68692851991706128</v>
      </c>
      <c r="CK56" s="118">
        <v>8.5692561875175084</v>
      </c>
      <c r="CL56" s="118">
        <v>9.9584671055902412</v>
      </c>
      <c r="CM56" s="118">
        <v>10.0790711500638</v>
      </c>
      <c r="CN56" s="119">
        <v>13.68951274255568</v>
      </c>
      <c r="CO56" s="117">
        <v>0</v>
      </c>
      <c r="CP56" s="118">
        <v>0</v>
      </c>
      <c r="CQ56" s="118">
        <v>0</v>
      </c>
      <c r="CR56" s="118">
        <v>0</v>
      </c>
      <c r="CS56" s="118">
        <v>0</v>
      </c>
      <c r="CT56" s="119">
        <v>0</v>
      </c>
      <c r="CU56" s="117">
        <v>18.920262252671169</v>
      </c>
      <c r="CV56" s="118">
        <v>15.530861188903259</v>
      </c>
      <c r="CW56" s="118">
        <v>17.860410334537441</v>
      </c>
      <c r="CX56" s="118">
        <v>9.6694390617521506</v>
      </c>
      <c r="CY56" s="118">
        <v>12.198721277162914</v>
      </c>
      <c r="CZ56" s="119">
        <v>16.846991452251466</v>
      </c>
      <c r="DA56" s="117">
        <v>0</v>
      </c>
      <c r="DB56" s="118">
        <v>0</v>
      </c>
      <c r="DC56" s="118">
        <v>0</v>
      </c>
      <c r="DD56" s="118">
        <v>0</v>
      </c>
      <c r="DE56" s="118">
        <v>0</v>
      </c>
      <c r="DF56" s="119">
        <v>0</v>
      </c>
      <c r="DG56" s="117">
        <v>10.915834108888204</v>
      </c>
      <c r="DH56" s="118">
        <v>15.022937618645251</v>
      </c>
      <c r="DI56" s="118">
        <v>10.587548409345251</v>
      </c>
      <c r="DJ56" s="118">
        <v>17.804076568955235</v>
      </c>
      <c r="DK56" s="118">
        <v>20.440927256330962</v>
      </c>
      <c r="DL56" s="119">
        <v>21.244092683450454</v>
      </c>
      <c r="DM56" s="117">
        <v>18.806258419099699</v>
      </c>
      <c r="DN56" s="118">
        <v>21.933317819590151</v>
      </c>
      <c r="DO56" s="118">
        <v>20.55461389680049</v>
      </c>
      <c r="DP56" s="118">
        <v>10.023382622947253</v>
      </c>
      <c r="DQ56" s="118">
        <v>18.517018693462099</v>
      </c>
      <c r="DR56" s="119">
        <v>21.868038969177764</v>
      </c>
      <c r="DS56" s="117">
        <v>9.961004786156435</v>
      </c>
      <c r="DT56" s="118">
        <v>16.100231167063857</v>
      </c>
      <c r="DU56" s="118">
        <v>11.507100937792897</v>
      </c>
      <c r="DV56" s="118">
        <v>9.6660138376549298</v>
      </c>
      <c r="DW56" s="118">
        <v>10.344115789227656</v>
      </c>
      <c r="DX56" s="119">
        <v>17.343972360522741</v>
      </c>
      <c r="DY56" s="117">
        <v>18.965683641834396</v>
      </c>
      <c r="DZ56" s="118">
        <v>17.755184396617636</v>
      </c>
      <c r="EA56" s="118">
        <v>9.3511090127762646</v>
      </c>
      <c r="EB56" s="118">
        <v>10.15667621674349</v>
      </c>
      <c r="EC56" s="118">
        <v>13.724387127681084</v>
      </c>
      <c r="ED56" s="119">
        <v>20.767954178394945</v>
      </c>
      <c r="EE56" s="117">
        <v>12.213424239116177</v>
      </c>
      <c r="EF56" s="118">
        <v>15.350191584356526</v>
      </c>
      <c r="EG56" s="118">
        <v>15.070008197507271</v>
      </c>
      <c r="EH56" s="118">
        <v>4.7500746044775779</v>
      </c>
      <c r="EI56" s="118">
        <v>6.7015209389954924</v>
      </c>
      <c r="EJ56" s="119">
        <v>9.7123746311624064</v>
      </c>
      <c r="EK56" s="117">
        <v>0</v>
      </c>
      <c r="EL56" s="118">
        <v>0</v>
      </c>
      <c r="EM56" s="118">
        <v>0</v>
      </c>
      <c r="EN56" s="118">
        <v>0</v>
      </c>
      <c r="EO56" s="118">
        <v>0</v>
      </c>
      <c r="EP56" s="119">
        <v>0</v>
      </c>
      <c r="EQ56" s="117"/>
      <c r="ER56" s="118"/>
      <c r="ES56" s="118"/>
      <c r="ET56" s="118"/>
      <c r="EU56" s="118"/>
      <c r="EV56" s="119"/>
    </row>
    <row r="57" spans="2:152" s="5" customFormat="1" ht="12.75">
      <c r="B57" s="30" t="s">
        <v>296</v>
      </c>
      <c r="C57" s="123"/>
      <c r="D57" s="124"/>
      <c r="E57" s="124"/>
      <c r="F57" s="124"/>
      <c r="G57" s="124"/>
      <c r="H57" s="125"/>
      <c r="I57" s="123"/>
      <c r="J57" s="124"/>
      <c r="K57" s="124"/>
      <c r="L57" s="124"/>
      <c r="M57" s="124"/>
      <c r="N57" s="125"/>
      <c r="O57" s="123"/>
      <c r="P57" s="124"/>
      <c r="Q57" s="124"/>
      <c r="R57" s="124"/>
      <c r="S57" s="124"/>
      <c r="T57" s="125"/>
      <c r="U57" s="123"/>
      <c r="V57" s="124"/>
      <c r="W57" s="124"/>
      <c r="X57" s="124"/>
      <c r="Y57" s="124"/>
      <c r="Z57" s="125"/>
      <c r="AA57" s="123"/>
      <c r="AB57" s="124"/>
      <c r="AC57" s="124"/>
      <c r="AD57" s="124"/>
      <c r="AE57" s="124"/>
      <c r="AF57" s="125"/>
      <c r="AG57" s="123"/>
      <c r="AH57" s="124"/>
      <c r="AI57" s="124"/>
      <c r="AJ57" s="124"/>
      <c r="AK57" s="124"/>
      <c r="AL57" s="125"/>
      <c r="AM57" s="123"/>
      <c r="AN57" s="124"/>
      <c r="AO57" s="124"/>
      <c r="AP57" s="124"/>
      <c r="AQ57" s="124"/>
      <c r="AR57" s="125"/>
      <c r="AS57" s="123"/>
      <c r="AT57" s="124"/>
      <c r="AU57" s="124"/>
      <c r="AV57" s="124"/>
      <c r="AW57" s="124"/>
      <c r="AX57" s="125"/>
      <c r="AY57" s="123"/>
      <c r="AZ57" s="124"/>
      <c r="BA57" s="124"/>
      <c r="BB57" s="124"/>
      <c r="BC57" s="124"/>
      <c r="BD57" s="125"/>
      <c r="BE57" s="123"/>
      <c r="BF57" s="124"/>
      <c r="BG57" s="124"/>
      <c r="BH57" s="124"/>
      <c r="BI57" s="124"/>
      <c r="BJ57" s="125"/>
      <c r="BK57" s="123"/>
      <c r="BL57" s="124"/>
      <c r="BM57" s="124"/>
      <c r="BN57" s="124"/>
      <c r="BO57" s="124"/>
      <c r="BP57" s="125"/>
      <c r="BQ57" s="123"/>
      <c r="BR57" s="124"/>
      <c r="BS57" s="124"/>
      <c r="BT57" s="124"/>
      <c r="BU57" s="124"/>
      <c r="BV57" s="125"/>
      <c r="BW57" s="123"/>
      <c r="BX57" s="124"/>
      <c r="BY57" s="124"/>
      <c r="BZ57" s="124"/>
      <c r="CA57" s="124"/>
      <c r="CB57" s="125"/>
      <c r="CC57" s="123"/>
      <c r="CD57" s="124"/>
      <c r="CE57" s="124"/>
      <c r="CF57" s="124"/>
      <c r="CG57" s="124"/>
      <c r="CH57" s="125"/>
      <c r="CI57" s="123"/>
      <c r="CJ57" s="124"/>
      <c r="CK57" s="124"/>
      <c r="CL57" s="124"/>
      <c r="CM57" s="124"/>
      <c r="CN57" s="125"/>
      <c r="CO57" s="123"/>
      <c r="CP57" s="124"/>
      <c r="CQ57" s="124"/>
      <c r="CR57" s="124"/>
      <c r="CS57" s="124"/>
      <c r="CT57" s="125"/>
      <c r="CU57" s="123"/>
      <c r="CV57" s="124"/>
      <c r="CW57" s="124"/>
      <c r="CX57" s="124"/>
      <c r="CY57" s="124"/>
      <c r="CZ57" s="125"/>
      <c r="DA57" s="123"/>
      <c r="DB57" s="124"/>
      <c r="DC57" s="124"/>
      <c r="DD57" s="124"/>
      <c r="DE57" s="124"/>
      <c r="DF57" s="125"/>
      <c r="DG57" s="123"/>
      <c r="DH57" s="124"/>
      <c r="DI57" s="124"/>
      <c r="DJ57" s="124"/>
      <c r="DK57" s="124"/>
      <c r="DL57" s="125"/>
      <c r="DM57" s="123"/>
      <c r="DN57" s="124"/>
      <c r="DO57" s="124"/>
      <c r="DP57" s="124"/>
      <c r="DQ57" s="124"/>
      <c r="DR57" s="125"/>
      <c r="DS57" s="123"/>
      <c r="DT57" s="124"/>
      <c r="DU57" s="124"/>
      <c r="DV57" s="124"/>
      <c r="DW57" s="124"/>
      <c r="DX57" s="125"/>
      <c r="DY57" s="123"/>
      <c r="DZ57" s="124"/>
      <c r="EA57" s="124"/>
      <c r="EB57" s="124"/>
      <c r="EC57" s="124"/>
      <c r="ED57" s="125"/>
      <c r="EE57" s="123"/>
      <c r="EF57" s="124"/>
      <c r="EG57" s="124"/>
      <c r="EH57" s="124"/>
      <c r="EI57" s="124"/>
      <c r="EJ57" s="125"/>
      <c r="EK57" s="123"/>
      <c r="EL57" s="124"/>
      <c r="EM57" s="124"/>
      <c r="EN57" s="124"/>
      <c r="EO57" s="124"/>
      <c r="EP57" s="125"/>
      <c r="EQ57" s="123"/>
      <c r="ER57" s="124"/>
      <c r="ES57" s="124"/>
      <c r="ET57" s="124"/>
      <c r="EU57" s="124"/>
      <c r="EV57" s="125"/>
    </row>
    <row r="58" spans="2:152" s="17" customFormat="1">
      <c r="B58" s="27" t="s">
        <v>45</v>
      </c>
      <c r="C58" s="117">
        <f t="shared" ref="C58:CB58" si="640">IFERROR((C36/C35),"NA")</f>
        <v>0.30702323769959761</v>
      </c>
      <c r="D58" s="118">
        <f t="shared" si="640"/>
        <v>0.25643777771888443</v>
      </c>
      <c r="E58" s="118">
        <f t="shared" si="640"/>
        <v>0.29043022880546709</v>
      </c>
      <c r="F58" s="118">
        <f t="shared" si="640"/>
        <v>0.31197463255488794</v>
      </c>
      <c r="G58" s="118">
        <f t="shared" si="640"/>
        <v>0.14354000221359589</v>
      </c>
      <c r="H58" s="119">
        <f t="shared" si="640"/>
        <v>4.051732919847837E-2</v>
      </c>
      <c r="I58" s="117">
        <f t="shared" ref="I58:N58" si="641">IFERROR((I36/I35),"NA")</f>
        <v>0</v>
      </c>
      <c r="J58" s="118">
        <f t="shared" si="641"/>
        <v>0</v>
      </c>
      <c r="K58" s="118">
        <f t="shared" si="641"/>
        <v>0</v>
      </c>
      <c r="L58" s="118">
        <f t="shared" si="641"/>
        <v>0</v>
      </c>
      <c r="M58" s="118">
        <f t="shared" si="641"/>
        <v>0</v>
      </c>
      <c r="N58" s="119">
        <f t="shared" si="641"/>
        <v>0</v>
      </c>
      <c r="O58" s="117">
        <f t="shared" si="640"/>
        <v>0</v>
      </c>
      <c r="P58" s="118">
        <f t="shared" si="640"/>
        <v>0</v>
      </c>
      <c r="Q58" s="118">
        <f t="shared" si="640"/>
        <v>0</v>
      </c>
      <c r="R58" s="118">
        <f t="shared" si="640"/>
        <v>0</v>
      </c>
      <c r="S58" s="118">
        <f t="shared" si="640"/>
        <v>0</v>
      </c>
      <c r="T58" s="119">
        <f t="shared" si="640"/>
        <v>0</v>
      </c>
      <c r="U58" s="117">
        <f t="shared" ref="U58:Z58" si="642">IFERROR((U36/U35),"NA")</f>
        <v>-3.0168989808153479</v>
      </c>
      <c r="V58" s="118">
        <f t="shared" si="642"/>
        <v>5.1625402186066678</v>
      </c>
      <c r="W58" s="118">
        <f t="shared" si="642"/>
        <v>0.96913954525189483</v>
      </c>
      <c r="X58" s="118">
        <f t="shared" si="642"/>
        <v>0.31564309491953479</v>
      </c>
      <c r="Y58" s="118">
        <f t="shared" si="642"/>
        <v>4.0980223117030853E-2</v>
      </c>
      <c r="Z58" s="119">
        <f t="shared" si="642"/>
        <v>1.3598906208181977E-3</v>
      </c>
      <c r="AA58" s="117">
        <f t="shared" si="640"/>
        <v>3.125855484517308E-4</v>
      </c>
      <c r="AB58" s="118">
        <f t="shared" si="640"/>
        <v>6.291019412513153E-6</v>
      </c>
      <c r="AC58" s="118">
        <f t="shared" si="640"/>
        <v>5.817048758249777E-4</v>
      </c>
      <c r="AD58" s="118">
        <f t="shared" si="640"/>
        <v>5.4979352222422739E-3</v>
      </c>
      <c r="AE58" s="118">
        <f t="shared" si="640"/>
        <v>4.8558875753687402E-3</v>
      </c>
      <c r="AF58" s="119">
        <f t="shared" si="640"/>
        <v>4.1874494262085192E-3</v>
      </c>
      <c r="AG58" s="117">
        <f t="shared" si="640"/>
        <v>1.99847587054231E-2</v>
      </c>
      <c r="AH58" s="118">
        <f t="shared" si="640"/>
        <v>1.2438386174161748E-2</v>
      </c>
      <c r="AI58" s="118">
        <f t="shared" si="640"/>
        <v>5.6181562521871366E-3</v>
      </c>
      <c r="AJ58" s="118">
        <f t="shared" si="640"/>
        <v>9.0096568293621744E-4</v>
      </c>
      <c r="AK58" s="118">
        <f t="shared" si="640"/>
        <v>6.5637363797508847E-4</v>
      </c>
      <c r="AL58" s="119">
        <f t="shared" si="640"/>
        <v>4.7814278650009094E-4</v>
      </c>
      <c r="AM58" s="117">
        <f t="shared" ref="AM58:AR58" si="643">IFERROR((AM36/AM35),"NA")</f>
        <v>0.32601142453330195</v>
      </c>
      <c r="AN58" s="118">
        <f t="shared" si="643"/>
        <v>0.36020827624006579</v>
      </c>
      <c r="AO58" s="118">
        <f t="shared" si="643"/>
        <v>0.38638648702996181</v>
      </c>
      <c r="AP58" s="118">
        <f t="shared" si="643"/>
        <v>0.38441310064546974</v>
      </c>
      <c r="AQ58" s="118">
        <f t="shared" si="643"/>
        <v>0.26762123469882693</v>
      </c>
      <c r="AR58" s="119">
        <f t="shared" si="643"/>
        <v>0.19077038721569392</v>
      </c>
      <c r="AS58" s="117">
        <f t="shared" si="640"/>
        <v>0.45965579445175758</v>
      </c>
      <c r="AT58" s="118">
        <f t="shared" si="640"/>
        <v>0.69033953148006111</v>
      </c>
      <c r="AU58" s="118">
        <f t="shared" si="640"/>
        <v>0.5653275038181329</v>
      </c>
      <c r="AV58" s="118">
        <f t="shared" si="640"/>
        <v>0.51993721812727234</v>
      </c>
      <c r="AW58" s="118">
        <f t="shared" si="640"/>
        <v>0.40708917187513</v>
      </c>
      <c r="AX58" s="119">
        <f t="shared" si="640"/>
        <v>0.31882426616869242</v>
      </c>
      <c r="AY58" s="117">
        <f t="shared" si="640"/>
        <v>0.9708474324173576</v>
      </c>
      <c r="AZ58" s="118">
        <f t="shared" si="640"/>
        <v>1.0120718624789973</v>
      </c>
      <c r="BA58" s="118">
        <f t="shared" si="640"/>
        <v>0.59042670606014303</v>
      </c>
      <c r="BB58" s="118">
        <f t="shared" si="640"/>
        <v>0.65097922139956998</v>
      </c>
      <c r="BC58" s="118">
        <f t="shared" si="640"/>
        <v>0.47968977282711356</v>
      </c>
      <c r="BD58" s="119">
        <f t="shared" si="640"/>
        <v>0.35235928844936759</v>
      </c>
      <c r="BE58" s="117">
        <f t="shared" ref="BE58:BV58" si="644">IFERROR((BE36/BE35),"NA")</f>
        <v>0.99572419993202554</v>
      </c>
      <c r="BF58" s="118">
        <f t="shared" si="644"/>
        <v>0.28103791284647245</v>
      </c>
      <c r="BG58" s="118">
        <f t="shared" si="644"/>
        <v>0.10251366832206628</v>
      </c>
      <c r="BH58" s="118">
        <f t="shared" si="644"/>
        <v>2.7545695357235386E-2</v>
      </c>
      <c r="BI58" s="118">
        <f t="shared" si="644"/>
        <v>2.4041775468200133E-2</v>
      </c>
      <c r="BJ58" s="119">
        <f t="shared" si="644"/>
        <v>2.0707882788328486E-2</v>
      </c>
      <c r="BK58" s="117">
        <f t="shared" si="644"/>
        <v>0</v>
      </c>
      <c r="BL58" s="118">
        <f t="shared" si="644"/>
        <v>0</v>
      </c>
      <c r="BM58" s="118">
        <f t="shared" si="644"/>
        <v>0</v>
      </c>
      <c r="BN58" s="118">
        <f t="shared" si="644"/>
        <v>0</v>
      </c>
      <c r="BO58" s="118">
        <f t="shared" si="644"/>
        <v>0</v>
      </c>
      <c r="BP58" s="119">
        <f t="shared" si="644"/>
        <v>0</v>
      </c>
      <c r="BQ58" s="117">
        <f t="shared" si="644"/>
        <v>9.8394109280144845E-3</v>
      </c>
      <c r="BR58" s="118">
        <f t="shared" si="644"/>
        <v>7.9557444333063901E-2</v>
      </c>
      <c r="BS58" s="118">
        <f t="shared" si="644"/>
        <v>6.4855183946671946E-2</v>
      </c>
      <c r="BT58" s="118">
        <f t="shared" si="644"/>
        <v>0.10336863867478481</v>
      </c>
      <c r="BU58" s="118">
        <f t="shared" si="644"/>
        <v>9.9507268981887859E-2</v>
      </c>
      <c r="BV58" s="119">
        <f t="shared" si="644"/>
        <v>9.5923996365214162E-2</v>
      </c>
      <c r="BW58" s="117">
        <f t="shared" si="640"/>
        <v>321.34365172263057</v>
      </c>
      <c r="BX58" s="118">
        <f t="shared" si="640"/>
        <v>-4.7976792175092777</v>
      </c>
      <c r="BY58" s="118">
        <f t="shared" si="640"/>
        <v>-5.4698074942683306</v>
      </c>
      <c r="BZ58" s="118">
        <f t="shared" si="640"/>
        <v>20.57797650844131</v>
      </c>
      <c r="CA58" s="118">
        <f t="shared" si="640"/>
        <v>4.4230565742409684</v>
      </c>
      <c r="CB58" s="119">
        <f t="shared" si="640"/>
        <v>2.3394844447277641</v>
      </c>
      <c r="CC58" s="117">
        <f t="shared" ref="CC58:EB58" si="645">IFERROR((CC36/CC35),"NA")</f>
        <v>5.2797962394186833E-2</v>
      </c>
      <c r="CD58" s="118">
        <f t="shared" si="645"/>
        <v>6.0271958838662258E-2</v>
      </c>
      <c r="CE58" s="118">
        <f t="shared" si="645"/>
        <v>8.9939745055398437E-2</v>
      </c>
      <c r="CF58" s="118">
        <f t="shared" si="645"/>
        <v>6.5197035768747164E-2</v>
      </c>
      <c r="CG58" s="118">
        <f t="shared" si="645"/>
        <v>5.2448071015167436E-2</v>
      </c>
      <c r="CH58" s="119">
        <f t="shared" si="645"/>
        <v>4.0701613877136535E-2</v>
      </c>
      <c r="CI58" s="117">
        <f t="shared" ref="CI58:CN58" si="646">IFERROR((CI36/CI35),"NA")</f>
        <v>1.8363553457666397</v>
      </c>
      <c r="CJ58" s="118">
        <f t="shared" si="646"/>
        <v>2.0434910703028986</v>
      </c>
      <c r="CK58" s="118">
        <f t="shared" si="646"/>
        <v>2.0448311563511412</v>
      </c>
      <c r="CL58" s="118">
        <f t="shared" si="646"/>
        <v>1.9538066521093449</v>
      </c>
      <c r="CM58" s="118">
        <f t="shared" si="646"/>
        <v>1.4134529964281646</v>
      </c>
      <c r="CN58" s="119">
        <f t="shared" si="646"/>
        <v>0.81311560689217643</v>
      </c>
      <c r="CO58" s="117">
        <f t="shared" si="645"/>
        <v>4.0606953738110178E-2</v>
      </c>
      <c r="CP58" s="118">
        <f t="shared" si="645"/>
        <v>4.6385682351862689E-2</v>
      </c>
      <c r="CQ58" s="118">
        <f t="shared" si="645"/>
        <v>3.791658216724126E-2</v>
      </c>
      <c r="CR58" s="118">
        <f t="shared" si="645"/>
        <v>4.7596248014102581E-2</v>
      </c>
      <c r="CS58" s="118">
        <f t="shared" si="645"/>
        <v>4.5024034289968207E-2</v>
      </c>
      <c r="CT58" s="119">
        <f t="shared" si="645"/>
        <v>4.1850232645365006E-2</v>
      </c>
      <c r="CU58" s="117">
        <f t="shared" si="645"/>
        <v>3.561615102254851E-2</v>
      </c>
      <c r="CV58" s="118">
        <f t="shared" si="645"/>
        <v>0.18450222130723307</v>
      </c>
      <c r="CW58" s="118">
        <f t="shared" si="645"/>
        <v>0.23116691285081242</v>
      </c>
      <c r="CX58" s="118">
        <f t="shared" si="645"/>
        <v>0.2822823178034391</v>
      </c>
      <c r="CY58" s="118">
        <f t="shared" si="645"/>
        <v>0.22265656807648004</v>
      </c>
      <c r="CZ58" s="119">
        <f t="shared" si="645"/>
        <v>0.14111007491127733</v>
      </c>
      <c r="DA58" s="117">
        <f t="shared" ref="DA58:DF58" si="647">IFERROR((DA36/DA35),"NA")</f>
        <v>0</v>
      </c>
      <c r="DB58" s="118">
        <f t="shared" si="647"/>
        <v>0</v>
      </c>
      <c r="DC58" s="118">
        <f t="shared" si="647"/>
        <v>0</v>
      </c>
      <c r="DD58" s="118">
        <f t="shared" si="647"/>
        <v>0</v>
      </c>
      <c r="DE58" s="118">
        <f t="shared" si="647"/>
        <v>0</v>
      </c>
      <c r="DF58" s="119">
        <f t="shared" si="647"/>
        <v>0</v>
      </c>
      <c r="DG58" s="117">
        <f t="shared" si="645"/>
        <v>0.19266957163769519</v>
      </c>
      <c r="DH58" s="118">
        <f t="shared" si="645"/>
        <v>0.24109929012554585</v>
      </c>
      <c r="DI58" s="118">
        <f t="shared" si="645"/>
        <v>0.20674678082850381</v>
      </c>
      <c r="DJ58" s="118">
        <f t="shared" si="645"/>
        <v>0.13202455311606709</v>
      </c>
      <c r="DK58" s="118">
        <f t="shared" si="645"/>
        <v>0.12451550695150643</v>
      </c>
      <c r="DL58" s="119">
        <f t="shared" si="645"/>
        <v>0.11513090986229901</v>
      </c>
      <c r="DM58" s="117">
        <f t="shared" ref="DM58:DR58" si="648">IFERROR((DM36/DM35),"NA")</f>
        <v>0.63610308925841319</v>
      </c>
      <c r="DN58" s="118">
        <f t="shared" si="648"/>
        <v>0.64131597700328113</v>
      </c>
      <c r="DO58" s="118">
        <f t="shared" si="648"/>
        <v>0.6524259919350035</v>
      </c>
      <c r="DP58" s="118">
        <f t="shared" si="648"/>
        <v>0.6250585758577557</v>
      </c>
      <c r="DQ58" s="118">
        <f t="shared" si="648"/>
        <v>0.47604370709023691</v>
      </c>
      <c r="DR58" s="119">
        <f t="shared" si="648"/>
        <v>0.35295802383307295</v>
      </c>
      <c r="DS58" s="117">
        <f t="shared" si="645"/>
        <v>0.1630554690502202</v>
      </c>
      <c r="DT58" s="118">
        <f t="shared" si="645"/>
        <v>0.24114323669211485</v>
      </c>
      <c r="DU58" s="118">
        <f t="shared" si="645"/>
        <v>0.25599800604767198</v>
      </c>
      <c r="DV58" s="118">
        <f t="shared" si="645"/>
        <v>0.27382434514637904</v>
      </c>
      <c r="DW58" s="118">
        <f t="shared" si="645"/>
        <v>0.23350852133164748</v>
      </c>
      <c r="DX58" s="119">
        <f t="shared" si="645"/>
        <v>0.19052189033786857</v>
      </c>
      <c r="DY58" s="117">
        <f t="shared" si="645"/>
        <v>0.19274221157137966</v>
      </c>
      <c r="DZ58" s="118">
        <f t="shared" si="645"/>
        <v>0.56638704078680935</v>
      </c>
      <c r="EA58" s="118">
        <f t="shared" si="645"/>
        <v>0.96112817259864936</v>
      </c>
      <c r="EB58" s="118">
        <f t="shared" si="645"/>
        <v>0.19652019132919898</v>
      </c>
      <c r="EC58" s="118">
        <f t="shared" ref="EC58:ED58" si="649">IFERROR((EC36/EC35),"NA")</f>
        <v>0.2631410106540587</v>
      </c>
      <c r="ED58" s="119">
        <f t="shared" si="649"/>
        <v>0.26388503926025259</v>
      </c>
      <c r="EE58" s="117">
        <f t="shared" ref="EE58:EJ58" si="650">IFERROR((EE36/EE35),"NA")</f>
        <v>1.3280822300430144</v>
      </c>
      <c r="EF58" s="118">
        <f t="shared" si="650"/>
        <v>1.1933564013840829</v>
      </c>
      <c r="EG58" s="118">
        <f t="shared" si="650"/>
        <v>0.8563184153697222</v>
      </c>
      <c r="EH58" s="118">
        <f t="shared" si="650"/>
        <v>1.1463699762163906</v>
      </c>
      <c r="EI58" s="118">
        <f t="shared" si="650"/>
        <v>1.015140266712097</v>
      </c>
      <c r="EJ58" s="119">
        <f t="shared" si="650"/>
        <v>0.85728421212801809</v>
      </c>
      <c r="EK58" s="117">
        <f t="shared" ref="EK58:EP58" si="651">IFERROR((EK36/EK35),"NA")</f>
        <v>0</v>
      </c>
      <c r="EL58" s="118">
        <f t="shared" si="651"/>
        <v>0</v>
      </c>
      <c r="EM58" s="118">
        <f t="shared" si="651"/>
        <v>2.9805033967461125E-4</v>
      </c>
      <c r="EN58" s="118">
        <f t="shared" si="651"/>
        <v>0</v>
      </c>
      <c r="EO58" s="118">
        <f t="shared" si="651"/>
        <v>0</v>
      </c>
      <c r="EP58" s="119">
        <f t="shared" si="651"/>
        <v>0</v>
      </c>
      <c r="EQ58" s="117"/>
      <c r="ER58" s="118"/>
      <c r="ES58" s="118"/>
      <c r="ET58" s="118"/>
      <c r="EU58" s="118"/>
      <c r="EV58" s="119"/>
    </row>
    <row r="59" spans="2:152" s="17" customFormat="1">
      <c r="B59" s="27" t="s">
        <v>37</v>
      </c>
      <c r="C59" s="117">
        <f t="shared" ref="C59:CB59" si="652">IFERROR((C38/C35),"NA")</f>
        <v>9.5812729397047214E-2</v>
      </c>
      <c r="D59" s="118">
        <f t="shared" si="652"/>
        <v>8.7964557990794959E-2</v>
      </c>
      <c r="E59" s="118">
        <f t="shared" si="652"/>
        <v>0.17315952502154303</v>
      </c>
      <c r="F59" s="118">
        <f t="shared" si="652"/>
        <v>0.21554283114447573</v>
      </c>
      <c r="G59" s="118">
        <f t="shared" si="652"/>
        <v>-9.2849049109399728E-2</v>
      </c>
      <c r="H59" s="119">
        <f t="shared" si="652"/>
        <v>-0.26294511416187399</v>
      </c>
      <c r="I59" s="117">
        <f t="shared" ref="I59:N59" si="653">IFERROR((I38/I35),"NA")</f>
        <v>-0.7687216497313083</v>
      </c>
      <c r="J59" s="118">
        <f t="shared" si="653"/>
        <v>-1.3228983017645375</v>
      </c>
      <c r="K59" s="118">
        <f t="shared" si="653"/>
        <v>-1.128989504470318</v>
      </c>
      <c r="L59" s="118">
        <f t="shared" si="653"/>
        <v>-1.3514409697512937</v>
      </c>
      <c r="M59" s="118">
        <f t="shared" si="653"/>
        <v>-1.2802457487102121</v>
      </c>
      <c r="N59" s="119">
        <f t="shared" si="653"/>
        <v>-1.3108213161997573</v>
      </c>
      <c r="O59" s="117">
        <f t="shared" si="652"/>
        <v>-0.90096587614724311</v>
      </c>
      <c r="P59" s="118">
        <f t="shared" si="652"/>
        <v>-0.79012615766061411</v>
      </c>
      <c r="Q59" s="118">
        <f t="shared" si="652"/>
        <v>-0.6456316342003966</v>
      </c>
      <c r="R59" s="118">
        <f t="shared" si="652"/>
        <v>-0.56548788937120886</v>
      </c>
      <c r="S59" s="118">
        <f t="shared" si="652"/>
        <v>-0.54460386302485875</v>
      </c>
      <c r="T59" s="119">
        <f t="shared" si="652"/>
        <v>-0.5480371421425595</v>
      </c>
      <c r="U59" s="117">
        <f t="shared" ref="U59:Z59" si="654">IFERROR((U38/U35),"NA")</f>
        <v>-2.0126180305755392</v>
      </c>
      <c r="V59" s="118">
        <f t="shared" si="654"/>
        <v>3.2271524085525867</v>
      </c>
      <c r="W59" s="118">
        <f t="shared" si="654"/>
        <v>0.44529350572150389</v>
      </c>
      <c r="X59" s="118">
        <f t="shared" si="654"/>
        <v>0.15973249974591411</v>
      </c>
      <c r="Y59" s="118">
        <f t="shared" si="654"/>
        <v>-0.11743172796466524</v>
      </c>
      <c r="Z59" s="119">
        <f t="shared" si="654"/>
        <v>-0.263216458045333</v>
      </c>
      <c r="AA59" s="117">
        <f t="shared" si="652"/>
        <v>-2.7158636912416312E-6</v>
      </c>
      <c r="AB59" s="118">
        <f t="shared" si="652"/>
        <v>-4.3367405264303666E-6</v>
      </c>
      <c r="AC59" s="118">
        <f t="shared" si="652"/>
        <v>-2.2598576360361266E-6</v>
      </c>
      <c r="AD59" s="118">
        <f t="shared" si="652"/>
        <v>-3.1631321454254472E-6</v>
      </c>
      <c r="AE59" s="118">
        <f t="shared" si="652"/>
        <v>-2.7231676284366255E-6</v>
      </c>
      <c r="AF59" s="119">
        <f t="shared" si="652"/>
        <v>-2.8211199602837166E-6</v>
      </c>
      <c r="AG59" s="117">
        <f t="shared" si="652"/>
        <v>-0.13553865534456214</v>
      </c>
      <c r="AH59" s="118">
        <f t="shared" si="652"/>
        <v>-9.0062678756161409E-4</v>
      </c>
      <c r="AI59" s="118">
        <f t="shared" si="652"/>
        <v>-0.11504813290152639</v>
      </c>
      <c r="AJ59" s="118">
        <f t="shared" si="652"/>
        <v>-0.11921933227022204</v>
      </c>
      <c r="AK59" s="118">
        <f t="shared" si="652"/>
        <v>-0.33814832517666238</v>
      </c>
      <c r="AL59" s="119">
        <f t="shared" si="652"/>
        <v>-0.39347667338163234</v>
      </c>
      <c r="AM59" s="117">
        <f t="shared" ref="AM59:AR59" si="655">IFERROR((AM38/AM35),"NA")</f>
        <v>0.18385254107531948</v>
      </c>
      <c r="AN59" s="118">
        <f t="shared" si="655"/>
        <v>0.25459029871197586</v>
      </c>
      <c r="AO59" s="118">
        <f t="shared" si="655"/>
        <v>0.25598230444399761</v>
      </c>
      <c r="AP59" s="118">
        <f t="shared" si="655"/>
        <v>0.28529763327755198</v>
      </c>
      <c r="AQ59" s="118">
        <f t="shared" si="655"/>
        <v>0.14471264269810138</v>
      </c>
      <c r="AR59" s="119">
        <f t="shared" si="655"/>
        <v>-1.1177422473399382E-2</v>
      </c>
      <c r="AS59" s="117">
        <f t="shared" si="652"/>
        <v>0.43482034030520211</v>
      </c>
      <c r="AT59" s="118">
        <f t="shared" si="652"/>
        <v>0.67506458239655809</v>
      </c>
      <c r="AU59" s="118">
        <f t="shared" si="652"/>
        <v>0.55270306691251025</v>
      </c>
      <c r="AV59" s="118">
        <f t="shared" si="652"/>
        <v>0.49574632944589031</v>
      </c>
      <c r="AW59" s="118">
        <f t="shared" si="652"/>
        <v>0.33642349407871697</v>
      </c>
      <c r="AX59" s="119">
        <f t="shared" si="652"/>
        <v>0.19402125561655997</v>
      </c>
      <c r="AY59" s="117">
        <f t="shared" si="652"/>
        <v>0.89699921912765401</v>
      </c>
      <c r="AZ59" s="118">
        <f t="shared" si="652"/>
        <v>0.92800827194002855</v>
      </c>
      <c r="BA59" s="118">
        <f t="shared" si="652"/>
        <v>0.52569914930467121</v>
      </c>
      <c r="BB59" s="118">
        <f t="shared" si="652"/>
        <v>0.5133150226892762</v>
      </c>
      <c r="BC59" s="118">
        <f t="shared" si="652"/>
        <v>0.39184346898577832</v>
      </c>
      <c r="BD59" s="119">
        <f t="shared" si="652"/>
        <v>0.32431076550255084</v>
      </c>
      <c r="BE59" s="117">
        <f t="shared" ref="BE59:BV59" si="656">IFERROR((BE38/BE35),"NA")</f>
        <v>0.83065090833342448</v>
      </c>
      <c r="BF59" s="118">
        <f t="shared" si="656"/>
        <v>-1.4941413855357747E-2</v>
      </c>
      <c r="BG59" s="118">
        <f t="shared" si="656"/>
        <v>-0.12434289322422062</v>
      </c>
      <c r="BH59" s="118">
        <f t="shared" si="656"/>
        <v>-0.2061152733790507</v>
      </c>
      <c r="BI59" s="118">
        <f t="shared" si="656"/>
        <v>-0.27421710280762351</v>
      </c>
      <c r="BJ59" s="119">
        <f t="shared" si="656"/>
        <v>-0.37269799700572431</v>
      </c>
      <c r="BK59" s="117">
        <f t="shared" si="656"/>
        <v>-1.401390527034577</v>
      </c>
      <c r="BL59" s="118">
        <f t="shared" si="656"/>
        <v>-1.2391396258323644</v>
      </c>
      <c r="BM59" s="118">
        <f t="shared" si="656"/>
        <v>-1.1318435754189944</v>
      </c>
      <c r="BN59" s="118">
        <f t="shared" si="656"/>
        <v>-1.3288405045792293</v>
      </c>
      <c r="BO59" s="118">
        <f t="shared" si="656"/>
        <v>-1.4179583180690505</v>
      </c>
      <c r="BP59" s="119">
        <f t="shared" si="656"/>
        <v>-1.4592379128668409</v>
      </c>
      <c r="BQ59" s="117">
        <f t="shared" si="656"/>
        <v>-0.12931872338523587</v>
      </c>
      <c r="BR59" s="118">
        <f t="shared" si="656"/>
        <v>7.0087155003987225E-2</v>
      </c>
      <c r="BS59" s="118">
        <f t="shared" si="656"/>
        <v>4.4335862174119722E-2</v>
      </c>
      <c r="BT59" s="118">
        <f t="shared" si="656"/>
        <v>6.4190209612339955E-2</v>
      </c>
      <c r="BU59" s="118">
        <f t="shared" si="656"/>
        <v>6.1116485266716751E-2</v>
      </c>
      <c r="BV59" s="119">
        <f t="shared" si="656"/>
        <v>5.2727068027693363E-2</v>
      </c>
      <c r="BW59" s="117">
        <f t="shared" si="652"/>
        <v>163.01311540143007</v>
      </c>
      <c r="BX59" s="118">
        <f t="shared" si="652"/>
        <v>-3.1214517872540388</v>
      </c>
      <c r="BY59" s="118">
        <f t="shared" si="652"/>
        <v>-3.5960465400006383</v>
      </c>
      <c r="BZ59" s="118">
        <f t="shared" si="652"/>
        <v>11.928929546028632</v>
      </c>
      <c r="CA59" s="118">
        <f t="shared" si="652"/>
        <v>2.4135774167060582</v>
      </c>
      <c r="CB59" s="119">
        <f t="shared" si="652"/>
        <v>1.1722838714586366</v>
      </c>
      <c r="CC59" s="117">
        <f t="shared" ref="CC59:EB59" si="657">IFERROR((CC38/CC35),"NA")</f>
        <v>-0.18411116937598321</v>
      </c>
      <c r="CD59" s="118">
        <f t="shared" si="657"/>
        <v>-0.13968280892205923</v>
      </c>
      <c r="CE59" s="118">
        <f t="shared" si="657"/>
        <v>-7.9298429589389652E-2</v>
      </c>
      <c r="CF59" s="118">
        <f t="shared" si="657"/>
        <v>-0.13128838576282326</v>
      </c>
      <c r="CG59" s="118">
        <f t="shared" si="657"/>
        <v>-0.16354884433538358</v>
      </c>
      <c r="CH59" s="119">
        <f t="shared" si="657"/>
        <v>-0.21394887656707359</v>
      </c>
      <c r="CI59" s="117">
        <f t="shared" ref="CI59:CN59" si="658">IFERROR((CI38/CI35),"NA")</f>
        <v>1.672604542565518</v>
      </c>
      <c r="CJ59" s="118">
        <f t="shared" si="658"/>
        <v>1.9710297326143507</v>
      </c>
      <c r="CK59" s="118">
        <f t="shared" si="658"/>
        <v>2.0114766101650443</v>
      </c>
      <c r="CL59" s="118">
        <f t="shared" si="658"/>
        <v>1.8898535852516052</v>
      </c>
      <c r="CM59" s="118">
        <f t="shared" si="658"/>
        <v>1.3000431764016998</v>
      </c>
      <c r="CN59" s="119">
        <f t="shared" si="658"/>
        <v>0.71683110953173812</v>
      </c>
      <c r="CO59" s="117">
        <f t="shared" si="657"/>
        <v>-0.6818005542119403</v>
      </c>
      <c r="CP59" s="118">
        <f t="shared" si="657"/>
        <v>-1.1446009124821068</v>
      </c>
      <c r="CQ59" s="118">
        <f t="shared" si="657"/>
        <v>-0.89513283309673486</v>
      </c>
      <c r="CR59" s="118">
        <f t="shared" si="657"/>
        <v>-0.8788294268282949</v>
      </c>
      <c r="CS59" s="118">
        <f t="shared" si="657"/>
        <v>-0.84949350947661784</v>
      </c>
      <c r="CT59" s="119">
        <f t="shared" si="657"/>
        <v>-0.8223083670244149</v>
      </c>
      <c r="CU59" s="117">
        <f t="shared" si="657"/>
        <v>-0.36482433141059262</v>
      </c>
      <c r="CV59" s="118">
        <f t="shared" si="657"/>
        <v>-6.4187986662536362E-2</v>
      </c>
      <c r="CW59" s="118">
        <f t="shared" si="657"/>
        <v>0.13651287145317448</v>
      </c>
      <c r="CX59" s="118">
        <f t="shared" si="657"/>
        <v>0.2071193056643946</v>
      </c>
      <c r="CY59" s="118">
        <f t="shared" si="657"/>
        <v>0.180702474877557</v>
      </c>
      <c r="CZ59" s="119">
        <f t="shared" si="657"/>
        <v>0.12714320294058579</v>
      </c>
      <c r="DA59" s="117">
        <f t="shared" ref="DA59:DF59" si="659">IFERROR((DA38/DA35),"NA")</f>
        <v>0</v>
      </c>
      <c r="DB59" s="118">
        <f t="shared" si="659"/>
        <v>0</v>
      </c>
      <c r="DC59" s="118">
        <f t="shared" si="659"/>
        <v>0</v>
      </c>
      <c r="DD59" s="118">
        <f t="shared" si="659"/>
        <v>0</v>
      </c>
      <c r="DE59" s="118">
        <f t="shared" si="659"/>
        <v>0</v>
      </c>
      <c r="DF59" s="119">
        <f t="shared" si="659"/>
        <v>0</v>
      </c>
      <c r="DG59" s="117">
        <f t="shared" si="657"/>
        <v>-5.0027954300054168E-2</v>
      </c>
      <c r="DH59" s="118">
        <f t="shared" si="657"/>
        <v>7.2041694099694187E-2</v>
      </c>
      <c r="DI59" s="118">
        <f t="shared" si="657"/>
        <v>3.5757455666197334E-2</v>
      </c>
      <c r="DJ59" s="118">
        <f t="shared" si="657"/>
        <v>-6.6897702137876019E-2</v>
      </c>
      <c r="DK59" s="118">
        <f t="shared" si="657"/>
        <v>2.7862081629097878E-2</v>
      </c>
      <c r="DL59" s="119">
        <f t="shared" si="657"/>
        <v>-3.2282068709958175E-3</v>
      </c>
      <c r="DM59" s="117">
        <f t="shared" ref="DM59:DR59" si="660">IFERROR((DM38/DM35),"NA")</f>
        <v>-3.9811269945918722E-2</v>
      </c>
      <c r="DN59" s="118">
        <f t="shared" si="660"/>
        <v>0.20404615179611174</v>
      </c>
      <c r="DO59" s="118">
        <f t="shared" si="660"/>
        <v>0.26289240142579606</v>
      </c>
      <c r="DP59" s="118">
        <f t="shared" si="660"/>
        <v>0.24696990350676212</v>
      </c>
      <c r="DQ59" s="118">
        <f t="shared" si="660"/>
        <v>0.12644318822911521</v>
      </c>
      <c r="DR59" s="119">
        <f t="shared" si="660"/>
        <v>-2.4282038816363375E-2</v>
      </c>
      <c r="DS59" s="117">
        <f t="shared" si="657"/>
        <v>-0.33891113638438797</v>
      </c>
      <c r="DT59" s="118">
        <f t="shared" si="657"/>
        <v>-8.4578682107499081E-2</v>
      </c>
      <c r="DU59" s="118">
        <f t="shared" si="657"/>
        <v>-0.16244714990353218</v>
      </c>
      <c r="DV59" s="118">
        <f t="shared" si="657"/>
        <v>6.3161787365177205E-2</v>
      </c>
      <c r="DW59" s="118">
        <f t="shared" si="657"/>
        <v>-3.2881529358006319E-2</v>
      </c>
      <c r="DX59" s="119">
        <f t="shared" si="657"/>
        <v>-0.1579220303677156</v>
      </c>
      <c r="DY59" s="117">
        <f t="shared" si="657"/>
        <v>2.6360835330366313E-2</v>
      </c>
      <c r="DZ59" s="118">
        <f t="shared" si="657"/>
        <v>0.40063638993346834</v>
      </c>
      <c r="EA59" s="118">
        <f t="shared" si="657"/>
        <v>0.65556853431937556</v>
      </c>
      <c r="EB59" s="118">
        <f t="shared" si="657"/>
        <v>9.5763880763189327E-2</v>
      </c>
      <c r="EC59" s="118">
        <f t="shared" ref="EC59:ED59" si="661">IFERROR((EC38/EC35),"NA")</f>
        <v>-0.24727002693592595</v>
      </c>
      <c r="ED59" s="119">
        <f t="shared" si="661"/>
        <v>-0.28908749613786588</v>
      </c>
      <c r="EE59" s="117">
        <f t="shared" ref="EE59:EJ59" si="662">IFERROR((EE38/EE35),"NA")</f>
        <v>1.2217194570135748</v>
      </c>
      <c r="EF59" s="118">
        <f t="shared" si="662"/>
        <v>1.0100115340253748</v>
      </c>
      <c r="EG59" s="118">
        <f t="shared" si="662"/>
        <v>0.7387742944374116</v>
      </c>
      <c r="EH59" s="118">
        <f t="shared" si="662"/>
        <v>1.0128995847946145</v>
      </c>
      <c r="EI59" s="118">
        <f t="shared" si="662"/>
        <v>0.92576904171959085</v>
      </c>
      <c r="EJ59" s="119">
        <f t="shared" si="662"/>
        <v>0.74227628651678756</v>
      </c>
      <c r="EK59" s="117">
        <f t="shared" ref="EK59:EP59" si="663">IFERROR((EK38/EK35),"NA")</f>
        <v>0.83264509674804044</v>
      </c>
      <c r="EL59" s="118">
        <f t="shared" si="663"/>
        <v>0.75542697888582588</v>
      </c>
      <c r="EM59" s="118">
        <f t="shared" si="663"/>
        <v>0.60502677314258113</v>
      </c>
      <c r="EN59" s="118">
        <f t="shared" si="663"/>
        <v>0.24895899671777788</v>
      </c>
      <c r="EO59" s="118">
        <f t="shared" si="663"/>
        <v>0.30204568622788164</v>
      </c>
      <c r="EP59" s="119">
        <f t="shared" si="663"/>
        <v>0.38760922807952503</v>
      </c>
      <c r="EQ59" s="117"/>
      <c r="ER59" s="118"/>
      <c r="ES59" s="118"/>
      <c r="ET59" s="118"/>
      <c r="EU59" s="118"/>
      <c r="EV59" s="119"/>
    </row>
    <row r="60" spans="2:152">
      <c r="B60" s="4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</row>
    <row r="61" spans="2:152">
      <c r="B61" s="3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</row>
    <row r="62" spans="2:152">
      <c r="B62" s="3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</row>
    <row r="63" spans="2:152">
      <c r="B63" s="3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</row>
    <row r="64" spans="2:152">
      <c r="B64" s="3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</row>
    <row r="65" spans="2:152">
      <c r="B65" s="3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</row>
  </sheetData>
  <mergeCells count="25">
    <mergeCell ref="C6:H6"/>
    <mergeCell ref="I6:N6"/>
    <mergeCell ref="DA6:DF6"/>
    <mergeCell ref="U6:Z6"/>
    <mergeCell ref="AM6:AR6"/>
    <mergeCell ref="AS6:AX6"/>
    <mergeCell ref="O6:T6"/>
    <mergeCell ref="CO6:CT6"/>
    <mergeCell ref="BW6:CB6"/>
    <mergeCell ref="AA6:AF6"/>
    <mergeCell ref="BE6:BJ6"/>
    <mergeCell ref="CC6:CH6"/>
    <mergeCell ref="CI6:CN6"/>
    <mergeCell ref="CU6:CZ6"/>
    <mergeCell ref="AY6:BD6"/>
    <mergeCell ref="AG6:AL6"/>
    <mergeCell ref="BK6:BP6"/>
    <mergeCell ref="BQ6:BV6"/>
    <mergeCell ref="EQ6:EV6"/>
    <mergeCell ref="DG6:DL6"/>
    <mergeCell ref="EK6:EP6"/>
    <mergeCell ref="DM6:DR6"/>
    <mergeCell ref="EE6:EJ6"/>
    <mergeCell ref="DS6:DX6"/>
    <mergeCell ref="DY6:ED6"/>
  </mergeCells>
  <conditionalFormatting sqref="EV15">
    <cfRule type="cellIs" dxfId="266" priority="514" operator="greaterThanOrEqual">
      <formula>10</formula>
    </cfRule>
    <cfRule type="cellIs" dxfId="265" priority="517" operator="lessThan">
      <formula>0</formula>
    </cfRule>
  </conditionalFormatting>
  <conditionalFormatting sqref="EV16">
    <cfRule type="cellIs" dxfId="264" priority="512" operator="greaterThanOrEqual">
      <formula>10</formula>
    </cfRule>
    <cfRule type="cellIs" dxfId="263" priority="516" operator="lessThan">
      <formula>0</formula>
    </cfRule>
  </conditionalFormatting>
  <conditionalFormatting sqref="EV13">
    <cfRule type="cellIs" priority="510" operator="equal">
      <formula>"-"</formula>
    </cfRule>
    <cfRule type="cellIs" dxfId="262" priority="513" operator="lessThanOrEqual">
      <formula>5</formula>
    </cfRule>
    <cfRule type="cellIs" dxfId="261" priority="515" operator="greaterThanOrEqual">
      <formula>10</formula>
    </cfRule>
  </conditionalFormatting>
  <conditionalFormatting sqref="EQ33:EV33 EQ29:EV29 EQ27:EV27 CO33:CT33 CO29:CT29 CO27:CT27 O33:T33 O29:T29 O27:T27 AA27:AF27 AA29:AF29 AA33:AF33 BW27:CB27 BW29:CB29 BW33:CB33">
    <cfRule type="cellIs" dxfId="260" priority="508" operator="lessThanOrEqual">
      <formula>0</formula>
    </cfRule>
    <cfRule type="cellIs" dxfId="259" priority="511" operator="greaterThanOrEqual">
      <formula>0</formula>
    </cfRule>
  </conditionalFormatting>
  <conditionalFormatting sqref="EQ41:EV41 CO41:CT41 O41:T41 AA41:AF41 BW41:CB41">
    <cfRule type="cellIs" dxfId="258" priority="509" operator="lessThanOrEqual">
      <formula>0</formula>
    </cfRule>
  </conditionalFormatting>
  <conditionalFormatting sqref="EV10">
    <cfRule type="cellIs" dxfId="257" priority="502" operator="equal">
      <formula>"Sell"</formula>
    </cfRule>
    <cfRule type="cellIs" dxfId="256" priority="503" operator="equal">
      <formula>"Buy"</formula>
    </cfRule>
  </conditionalFormatting>
  <conditionalFormatting sqref="EV10">
    <cfRule type="cellIs" dxfId="255" priority="500" operator="equal">
      <formula>"Sell"</formula>
    </cfRule>
    <cfRule type="cellIs" dxfId="254" priority="501" operator="equal">
      <formula>"Buy"</formula>
    </cfRule>
  </conditionalFormatting>
  <conditionalFormatting sqref="EV10">
    <cfRule type="cellIs" dxfId="253" priority="498" operator="equal">
      <formula>"Sell"</formula>
    </cfRule>
    <cfRule type="cellIs" dxfId="252" priority="499" operator="equal">
      <formula>"Buy"</formula>
    </cfRule>
  </conditionalFormatting>
  <conditionalFormatting sqref="T10 AF10 CB10 CT10">
    <cfRule type="cellIs" dxfId="251" priority="496" operator="equal">
      <formula>"Sell"</formula>
    </cfRule>
    <cfRule type="cellIs" dxfId="250" priority="497" operator="equal">
      <formula>"Buy"</formula>
    </cfRule>
  </conditionalFormatting>
  <conditionalFormatting sqref="T15 AF15 CB15 CT15">
    <cfRule type="cellIs" dxfId="249" priority="492" operator="greaterThan">
      <formula>0</formula>
    </cfRule>
    <cfRule type="cellIs" dxfId="248" priority="495" operator="lessThan">
      <formula>0</formula>
    </cfRule>
  </conditionalFormatting>
  <conditionalFormatting sqref="T16 AF16 CB16 CT16">
    <cfRule type="cellIs" dxfId="247" priority="490" operator="greaterThan">
      <formula>0</formula>
    </cfRule>
    <cfRule type="cellIs" dxfId="246" priority="494" operator="lessThan">
      <formula>0</formula>
    </cfRule>
  </conditionalFormatting>
  <conditionalFormatting sqref="T13 AF13 CB13 CT13">
    <cfRule type="cellIs" priority="489" operator="equal">
      <formula>"-"</formula>
    </cfRule>
    <cfRule type="cellIs" dxfId="245" priority="491" operator="lessThanOrEqual">
      <formula>0</formula>
    </cfRule>
    <cfRule type="cellIs" dxfId="244" priority="493" operator="greaterThanOrEqual">
      <formula>0</formula>
    </cfRule>
  </conditionalFormatting>
  <conditionalFormatting sqref="C27:H27">
    <cfRule type="cellIs" dxfId="243" priority="386" operator="lessThanOrEqual">
      <formula>0</formula>
    </cfRule>
    <cfRule type="cellIs" dxfId="242" priority="388" operator="greaterThanOrEqual">
      <formula>0</formula>
    </cfRule>
  </conditionalFormatting>
  <conditionalFormatting sqref="C41:H41">
    <cfRule type="cellIs" dxfId="241" priority="387" operator="lessThanOrEqual">
      <formula>0</formula>
    </cfRule>
  </conditionalFormatting>
  <conditionalFormatting sqref="C29:H29">
    <cfRule type="cellIs" dxfId="240" priority="384" operator="lessThanOrEqual">
      <formula>0</formula>
    </cfRule>
    <cfRule type="cellIs" dxfId="239" priority="385" operator="greaterThanOrEqual">
      <formula>0</formula>
    </cfRule>
  </conditionalFormatting>
  <conditionalFormatting sqref="C33:H33">
    <cfRule type="cellIs" dxfId="238" priority="382" operator="lessThanOrEqual">
      <formula>0</formula>
    </cfRule>
    <cfRule type="cellIs" dxfId="237" priority="383" operator="greaterThanOrEqual">
      <formula>0</formula>
    </cfRule>
  </conditionalFormatting>
  <conditionalFormatting sqref="H10">
    <cfRule type="cellIs" dxfId="236" priority="380" operator="equal">
      <formula>"Sell"</formula>
    </cfRule>
    <cfRule type="cellIs" dxfId="235" priority="381" operator="equal">
      <formula>"Buy"</formula>
    </cfRule>
  </conditionalFormatting>
  <conditionalFormatting sqref="H15">
    <cfRule type="cellIs" dxfId="234" priority="376" operator="greaterThan">
      <formula>0</formula>
    </cfRule>
    <cfRule type="cellIs" dxfId="233" priority="379" operator="lessThan">
      <formula>0</formula>
    </cfRule>
  </conditionalFormatting>
  <conditionalFormatting sqref="H16">
    <cfRule type="cellIs" dxfId="232" priority="374" operator="greaterThan">
      <formula>0</formula>
    </cfRule>
    <cfRule type="cellIs" dxfId="231" priority="378" operator="lessThan">
      <formula>0</formula>
    </cfRule>
  </conditionalFormatting>
  <conditionalFormatting sqref="H13">
    <cfRule type="cellIs" priority="373" operator="equal">
      <formula>"-"</formula>
    </cfRule>
    <cfRule type="cellIs" dxfId="230" priority="375" operator="lessThanOrEqual">
      <formula>0</formula>
    </cfRule>
    <cfRule type="cellIs" dxfId="229" priority="377" operator="greaterThanOrEqual">
      <formula>0</formula>
    </cfRule>
  </conditionalFormatting>
  <conditionalFormatting sqref="DG27:DL27">
    <cfRule type="cellIs" dxfId="228" priority="370" operator="lessThanOrEqual">
      <formula>0</formula>
    </cfRule>
    <cfRule type="cellIs" dxfId="227" priority="372" operator="greaterThanOrEqual">
      <formula>0</formula>
    </cfRule>
  </conditionalFormatting>
  <conditionalFormatting sqref="DG41:DL41">
    <cfRule type="cellIs" dxfId="226" priority="371" operator="lessThanOrEqual">
      <formula>0</formula>
    </cfRule>
  </conditionalFormatting>
  <conditionalFormatting sqref="DG29:DL29">
    <cfRule type="cellIs" dxfId="225" priority="368" operator="lessThanOrEqual">
      <formula>0</formula>
    </cfRule>
    <cfRule type="cellIs" dxfId="224" priority="369" operator="greaterThanOrEqual">
      <formula>0</formula>
    </cfRule>
  </conditionalFormatting>
  <conditionalFormatting sqref="DG33:DL33">
    <cfRule type="cellIs" dxfId="223" priority="366" operator="lessThanOrEqual">
      <formula>0</formula>
    </cfRule>
    <cfRule type="cellIs" dxfId="222" priority="367" operator="greaterThanOrEqual">
      <formula>0</formula>
    </cfRule>
  </conditionalFormatting>
  <conditionalFormatting sqref="DL10">
    <cfRule type="cellIs" dxfId="221" priority="364" operator="equal">
      <formula>"Sell"</formula>
    </cfRule>
    <cfRule type="cellIs" dxfId="220" priority="365" operator="equal">
      <formula>"Buy"</formula>
    </cfRule>
  </conditionalFormatting>
  <conditionalFormatting sqref="DL15">
    <cfRule type="cellIs" dxfId="219" priority="360" operator="greaterThan">
      <formula>0</formula>
    </cfRule>
    <cfRule type="cellIs" dxfId="218" priority="363" operator="lessThan">
      <formula>0</formula>
    </cfRule>
  </conditionalFormatting>
  <conditionalFormatting sqref="DL16">
    <cfRule type="cellIs" dxfId="217" priority="358" operator="greaterThan">
      <formula>0</formula>
    </cfRule>
    <cfRule type="cellIs" dxfId="216" priority="362" operator="lessThan">
      <formula>0</formula>
    </cfRule>
  </conditionalFormatting>
  <conditionalFormatting sqref="DL13">
    <cfRule type="cellIs" priority="357" operator="equal">
      <formula>"-"</formula>
    </cfRule>
    <cfRule type="cellIs" dxfId="215" priority="359" operator="lessThanOrEqual">
      <formula>0</formula>
    </cfRule>
    <cfRule type="cellIs" dxfId="214" priority="361" operator="greaterThanOrEqual">
      <formula>0</formula>
    </cfRule>
  </conditionalFormatting>
  <conditionalFormatting sqref="DS27:DX27">
    <cfRule type="cellIs" dxfId="213" priority="354" operator="lessThanOrEqual">
      <formula>0</formula>
    </cfRule>
    <cfRule type="cellIs" dxfId="212" priority="356" operator="greaterThanOrEqual">
      <formula>0</formula>
    </cfRule>
  </conditionalFormatting>
  <conditionalFormatting sqref="DS41:DX41">
    <cfRule type="cellIs" dxfId="211" priority="355" operator="lessThanOrEqual">
      <formula>0</formula>
    </cfRule>
  </conditionalFormatting>
  <conditionalFormatting sqref="DS29:DX29">
    <cfRule type="cellIs" dxfId="210" priority="352" operator="lessThanOrEqual">
      <formula>0</formula>
    </cfRule>
    <cfRule type="cellIs" dxfId="209" priority="353" operator="greaterThanOrEqual">
      <formula>0</formula>
    </cfRule>
  </conditionalFormatting>
  <conditionalFormatting sqref="DS33:DX33">
    <cfRule type="cellIs" dxfId="208" priority="350" operator="lessThanOrEqual">
      <formula>0</formula>
    </cfRule>
    <cfRule type="cellIs" dxfId="207" priority="351" operator="greaterThanOrEqual">
      <formula>0</formula>
    </cfRule>
  </conditionalFormatting>
  <conditionalFormatting sqref="DX10">
    <cfRule type="cellIs" dxfId="206" priority="348" operator="equal">
      <formula>"Sell"</formula>
    </cfRule>
    <cfRule type="cellIs" dxfId="205" priority="349" operator="equal">
      <formula>"Buy"</formula>
    </cfRule>
  </conditionalFormatting>
  <conditionalFormatting sqref="DX15">
    <cfRule type="cellIs" dxfId="204" priority="344" operator="greaterThan">
      <formula>0</formula>
    </cfRule>
    <cfRule type="cellIs" dxfId="203" priority="347" operator="lessThan">
      <formula>0</formula>
    </cfRule>
  </conditionalFormatting>
  <conditionalFormatting sqref="DX16">
    <cfRule type="cellIs" dxfId="202" priority="342" operator="greaterThan">
      <formula>0</formula>
    </cfRule>
    <cfRule type="cellIs" dxfId="201" priority="346" operator="lessThan">
      <formula>0</formula>
    </cfRule>
  </conditionalFormatting>
  <conditionalFormatting sqref="DX13">
    <cfRule type="cellIs" priority="341" operator="equal">
      <formula>"-"</formula>
    </cfRule>
    <cfRule type="cellIs" dxfId="200" priority="343" operator="lessThanOrEqual">
      <formula>0</formula>
    </cfRule>
    <cfRule type="cellIs" dxfId="199" priority="345" operator="greaterThanOrEqual">
      <formula>0</formula>
    </cfRule>
  </conditionalFormatting>
  <conditionalFormatting sqref="EK33:EP33 EK29:EP29 EK27:EP27">
    <cfRule type="cellIs" dxfId="198" priority="322" operator="lessThanOrEqual">
      <formula>0</formula>
    </cfRule>
    <cfRule type="cellIs" dxfId="197" priority="324" operator="greaterThanOrEqual">
      <formula>0</formula>
    </cfRule>
  </conditionalFormatting>
  <conditionalFormatting sqref="EK41:EP41">
    <cfRule type="cellIs" dxfId="196" priority="323" operator="lessThanOrEqual">
      <formula>0</formula>
    </cfRule>
  </conditionalFormatting>
  <conditionalFormatting sqref="EP10">
    <cfRule type="cellIs" dxfId="195" priority="320" operator="equal">
      <formula>"Sell"</formula>
    </cfRule>
    <cfRule type="cellIs" dxfId="194" priority="321" operator="equal">
      <formula>"Buy"</formula>
    </cfRule>
  </conditionalFormatting>
  <conditionalFormatting sqref="EP15">
    <cfRule type="cellIs" dxfId="193" priority="316" operator="greaterThan">
      <formula>0</formula>
    </cfRule>
    <cfRule type="cellIs" dxfId="192" priority="319" operator="lessThan">
      <formula>0</formula>
    </cfRule>
  </conditionalFormatting>
  <conditionalFormatting sqref="EP16">
    <cfRule type="cellIs" dxfId="191" priority="314" operator="greaterThan">
      <formula>0</formula>
    </cfRule>
    <cfRule type="cellIs" dxfId="190" priority="318" operator="lessThan">
      <formula>0</formula>
    </cfRule>
  </conditionalFormatting>
  <conditionalFormatting sqref="EP13">
    <cfRule type="cellIs" priority="313" operator="equal">
      <formula>"-"</formula>
    </cfRule>
    <cfRule type="cellIs" dxfId="189" priority="315" operator="lessThanOrEqual">
      <formula>0</formula>
    </cfRule>
    <cfRule type="cellIs" dxfId="188" priority="317" operator="greaterThanOrEqual">
      <formula>0</formula>
    </cfRule>
  </conditionalFormatting>
  <conditionalFormatting sqref="BE27:BJ27 BE29:BJ29 BE33:BJ33">
    <cfRule type="cellIs" dxfId="187" priority="278" operator="lessThanOrEqual">
      <formula>0</formula>
    </cfRule>
    <cfRule type="cellIs" dxfId="186" priority="280" operator="greaterThanOrEqual">
      <formula>0</formula>
    </cfRule>
  </conditionalFormatting>
  <conditionalFormatting sqref="BE41:BJ41">
    <cfRule type="cellIs" dxfId="185" priority="279" operator="lessThanOrEqual">
      <formula>0</formula>
    </cfRule>
  </conditionalFormatting>
  <conditionalFormatting sqref="BJ10">
    <cfRule type="cellIs" dxfId="184" priority="276" operator="equal">
      <formula>"Sell"</formula>
    </cfRule>
    <cfRule type="cellIs" dxfId="183" priority="277" operator="equal">
      <formula>"Buy"</formula>
    </cfRule>
  </conditionalFormatting>
  <conditionalFormatting sqref="BJ15">
    <cfRule type="cellIs" dxfId="182" priority="272" operator="greaterThan">
      <formula>0</formula>
    </cfRule>
    <cfRule type="cellIs" dxfId="181" priority="275" operator="lessThan">
      <formula>0</formula>
    </cfRule>
  </conditionalFormatting>
  <conditionalFormatting sqref="BJ16">
    <cfRule type="cellIs" dxfId="180" priority="270" operator="greaterThan">
      <formula>0</formula>
    </cfRule>
    <cfRule type="cellIs" dxfId="179" priority="274" operator="lessThan">
      <formula>0</formula>
    </cfRule>
  </conditionalFormatting>
  <conditionalFormatting sqref="BJ13">
    <cfRule type="cellIs" priority="269" operator="equal">
      <formula>"-"</formula>
    </cfRule>
    <cfRule type="cellIs" dxfId="178" priority="271" operator="lessThanOrEqual">
      <formula>0</formula>
    </cfRule>
    <cfRule type="cellIs" dxfId="177" priority="273" operator="greaterThanOrEqual">
      <formula>0</formula>
    </cfRule>
  </conditionalFormatting>
  <conditionalFormatting sqref="AS27:AX27 AS29:AX29 AS33:AX33">
    <cfRule type="cellIs" dxfId="176" priority="250" operator="lessThanOrEqual">
      <formula>0</formula>
    </cfRule>
    <cfRule type="cellIs" dxfId="175" priority="252" operator="greaterThanOrEqual">
      <formula>0</formula>
    </cfRule>
  </conditionalFormatting>
  <conditionalFormatting sqref="AS41:AX41">
    <cfRule type="cellIs" dxfId="174" priority="251" operator="lessThanOrEqual">
      <formula>0</formula>
    </cfRule>
  </conditionalFormatting>
  <conditionalFormatting sqref="AX10">
    <cfRule type="cellIs" dxfId="173" priority="248" operator="equal">
      <formula>"Sell"</formula>
    </cfRule>
    <cfRule type="cellIs" dxfId="172" priority="249" operator="equal">
      <formula>"Buy"</formula>
    </cfRule>
  </conditionalFormatting>
  <conditionalFormatting sqref="AX15">
    <cfRule type="cellIs" dxfId="171" priority="244" operator="greaterThan">
      <formula>0</formula>
    </cfRule>
    <cfRule type="cellIs" dxfId="170" priority="247" operator="lessThan">
      <formula>0</formula>
    </cfRule>
  </conditionalFormatting>
  <conditionalFormatting sqref="AX16">
    <cfRule type="cellIs" dxfId="169" priority="242" operator="greaterThan">
      <formula>0</formula>
    </cfRule>
    <cfRule type="cellIs" dxfId="168" priority="246" operator="lessThan">
      <formula>0</formula>
    </cfRule>
  </conditionalFormatting>
  <conditionalFormatting sqref="AX13">
    <cfRule type="cellIs" priority="241" operator="equal">
      <formula>"-"</formula>
    </cfRule>
    <cfRule type="cellIs" dxfId="167" priority="243" operator="lessThanOrEqual">
      <formula>0</formula>
    </cfRule>
    <cfRule type="cellIs" dxfId="166" priority="245" operator="greaterThanOrEqual">
      <formula>0</formula>
    </cfRule>
  </conditionalFormatting>
  <conditionalFormatting sqref="CI33:CN33 CI29:CN29 CI27:CN27">
    <cfRule type="cellIs" dxfId="165" priority="238" operator="lessThanOrEqual">
      <formula>0</formula>
    </cfRule>
    <cfRule type="cellIs" dxfId="164" priority="240" operator="greaterThanOrEqual">
      <formula>0</formula>
    </cfRule>
  </conditionalFormatting>
  <conditionalFormatting sqref="CI41:CN41">
    <cfRule type="cellIs" dxfId="163" priority="239" operator="lessThanOrEqual">
      <formula>0</formula>
    </cfRule>
  </conditionalFormatting>
  <conditionalFormatting sqref="CN10">
    <cfRule type="cellIs" dxfId="162" priority="236" operator="equal">
      <formula>"Sell"</formula>
    </cfRule>
    <cfRule type="cellIs" dxfId="161" priority="237" operator="equal">
      <formula>"Buy"</formula>
    </cfRule>
  </conditionalFormatting>
  <conditionalFormatting sqref="CN15">
    <cfRule type="cellIs" dxfId="160" priority="232" operator="greaterThan">
      <formula>0</formula>
    </cfRule>
    <cfRule type="cellIs" dxfId="159" priority="235" operator="lessThan">
      <formula>0</formula>
    </cfRule>
  </conditionalFormatting>
  <conditionalFormatting sqref="CN16">
    <cfRule type="cellIs" dxfId="158" priority="230" operator="greaterThan">
      <formula>0</formula>
    </cfRule>
    <cfRule type="cellIs" dxfId="157" priority="234" operator="lessThan">
      <formula>0</formula>
    </cfRule>
  </conditionalFormatting>
  <conditionalFormatting sqref="CN13">
    <cfRule type="cellIs" priority="229" operator="equal">
      <formula>"-"</formula>
    </cfRule>
    <cfRule type="cellIs" dxfId="156" priority="231" operator="lessThanOrEqual">
      <formula>0</formula>
    </cfRule>
    <cfRule type="cellIs" dxfId="155" priority="233" operator="greaterThanOrEqual">
      <formula>0</formula>
    </cfRule>
  </conditionalFormatting>
  <conditionalFormatting sqref="AM27:AR27 AM29:AR29 AM33:AR33">
    <cfRule type="cellIs" dxfId="154" priority="226" operator="lessThanOrEqual">
      <formula>0</formula>
    </cfRule>
    <cfRule type="cellIs" dxfId="153" priority="228" operator="greaterThanOrEqual">
      <formula>0</formula>
    </cfRule>
  </conditionalFormatting>
  <conditionalFormatting sqref="AM41:AR41">
    <cfRule type="cellIs" dxfId="152" priority="227" operator="lessThanOrEqual">
      <formula>0</formula>
    </cfRule>
  </conditionalFormatting>
  <conditionalFormatting sqref="AR10">
    <cfRule type="cellIs" dxfId="151" priority="224" operator="equal">
      <formula>"Sell"</formula>
    </cfRule>
    <cfRule type="cellIs" dxfId="150" priority="225" operator="equal">
      <formula>"Buy"</formula>
    </cfRule>
  </conditionalFormatting>
  <conditionalFormatting sqref="AR15">
    <cfRule type="cellIs" dxfId="149" priority="220" operator="greaterThan">
      <formula>0</formula>
    </cfRule>
    <cfRule type="cellIs" dxfId="148" priority="223" operator="lessThan">
      <formula>0</formula>
    </cfRule>
  </conditionalFormatting>
  <conditionalFormatting sqref="AR16">
    <cfRule type="cellIs" dxfId="147" priority="218" operator="greaterThan">
      <formula>0</formula>
    </cfRule>
    <cfRule type="cellIs" dxfId="146" priority="222" operator="lessThan">
      <formula>0</formula>
    </cfRule>
  </conditionalFormatting>
  <conditionalFormatting sqref="AR13">
    <cfRule type="cellIs" priority="217" operator="equal">
      <formula>"-"</formula>
    </cfRule>
    <cfRule type="cellIs" dxfId="145" priority="219" operator="lessThanOrEqual">
      <formula>0</formula>
    </cfRule>
    <cfRule type="cellIs" dxfId="144" priority="221" operator="greaterThanOrEqual">
      <formula>0</formula>
    </cfRule>
  </conditionalFormatting>
  <conditionalFormatting sqref="DM27:DR27">
    <cfRule type="cellIs" dxfId="143" priority="190" operator="lessThanOrEqual">
      <formula>0</formula>
    </cfRule>
    <cfRule type="cellIs" dxfId="142" priority="192" operator="greaterThanOrEqual">
      <formula>0</formula>
    </cfRule>
  </conditionalFormatting>
  <conditionalFormatting sqref="DM41:DR41">
    <cfRule type="cellIs" dxfId="141" priority="191" operator="lessThanOrEqual">
      <formula>0</formula>
    </cfRule>
  </conditionalFormatting>
  <conditionalFormatting sqref="DM29:DR29">
    <cfRule type="cellIs" dxfId="140" priority="188" operator="lessThanOrEqual">
      <formula>0</formula>
    </cfRule>
    <cfRule type="cellIs" dxfId="139" priority="189" operator="greaterThanOrEqual">
      <formula>0</formula>
    </cfRule>
  </conditionalFormatting>
  <conditionalFormatting sqref="DM33:DR33">
    <cfRule type="cellIs" dxfId="138" priority="186" operator="lessThanOrEqual">
      <formula>0</formula>
    </cfRule>
    <cfRule type="cellIs" dxfId="137" priority="187" operator="greaterThanOrEqual">
      <formula>0</formula>
    </cfRule>
  </conditionalFormatting>
  <conditionalFormatting sqref="DR10">
    <cfRule type="cellIs" dxfId="136" priority="184" operator="equal">
      <formula>"Sell"</formula>
    </cfRule>
    <cfRule type="cellIs" dxfId="135" priority="185" operator="equal">
      <formula>"Buy"</formula>
    </cfRule>
  </conditionalFormatting>
  <conditionalFormatting sqref="DR15">
    <cfRule type="cellIs" dxfId="134" priority="180" operator="greaterThan">
      <formula>0</formula>
    </cfRule>
    <cfRule type="cellIs" dxfId="133" priority="183" operator="lessThan">
      <formula>0</formula>
    </cfRule>
  </conditionalFormatting>
  <conditionalFormatting sqref="DR16">
    <cfRule type="cellIs" dxfId="132" priority="178" operator="greaterThan">
      <formula>0</formula>
    </cfRule>
    <cfRule type="cellIs" dxfId="131" priority="182" operator="lessThan">
      <formula>0</formula>
    </cfRule>
  </conditionalFormatting>
  <conditionalFormatting sqref="DR13">
    <cfRule type="cellIs" priority="177" operator="equal">
      <formula>"-"</formula>
    </cfRule>
    <cfRule type="cellIs" dxfId="130" priority="179" operator="lessThanOrEqual">
      <formula>0</formula>
    </cfRule>
    <cfRule type="cellIs" dxfId="129" priority="181" operator="greaterThanOrEqual">
      <formula>0</formula>
    </cfRule>
  </conditionalFormatting>
  <conditionalFormatting sqref="I27:N27 I29:N29 I33:N33">
    <cfRule type="cellIs" dxfId="128" priority="174" operator="lessThanOrEqual">
      <formula>0</formula>
    </cfRule>
    <cfRule type="cellIs" dxfId="127" priority="176" operator="greaterThanOrEqual">
      <formula>0</formula>
    </cfRule>
  </conditionalFormatting>
  <conditionalFormatting sqref="I41:N41">
    <cfRule type="cellIs" dxfId="126" priority="175" operator="lessThanOrEqual">
      <formula>0</formula>
    </cfRule>
  </conditionalFormatting>
  <conditionalFormatting sqref="N10">
    <cfRule type="cellIs" dxfId="125" priority="172" operator="equal">
      <formula>"Sell"</formula>
    </cfRule>
    <cfRule type="cellIs" dxfId="124" priority="173" operator="equal">
      <formula>"Buy"</formula>
    </cfRule>
  </conditionalFormatting>
  <conditionalFormatting sqref="N15">
    <cfRule type="cellIs" dxfId="123" priority="168" operator="greaterThan">
      <formula>0</formula>
    </cfRule>
    <cfRule type="cellIs" dxfId="122" priority="171" operator="lessThan">
      <formula>0</formula>
    </cfRule>
  </conditionalFormatting>
  <conditionalFormatting sqref="N16">
    <cfRule type="cellIs" dxfId="121" priority="166" operator="greaterThan">
      <formula>0</formula>
    </cfRule>
    <cfRule type="cellIs" dxfId="120" priority="170" operator="lessThan">
      <formula>0</formula>
    </cfRule>
  </conditionalFormatting>
  <conditionalFormatting sqref="N13">
    <cfRule type="cellIs" priority="165" operator="equal">
      <formula>"-"</formula>
    </cfRule>
    <cfRule type="cellIs" dxfId="119" priority="167" operator="lessThanOrEqual">
      <formula>0</formula>
    </cfRule>
    <cfRule type="cellIs" dxfId="118" priority="169" operator="greaterThanOrEqual">
      <formula>0</formula>
    </cfRule>
  </conditionalFormatting>
  <conditionalFormatting sqref="EE33:EJ33 EE29:EJ29 EE27:EJ27">
    <cfRule type="cellIs" dxfId="117" priority="162" operator="lessThanOrEqual">
      <formula>0</formula>
    </cfRule>
    <cfRule type="cellIs" dxfId="116" priority="164" operator="greaterThanOrEqual">
      <formula>0</formula>
    </cfRule>
  </conditionalFormatting>
  <conditionalFormatting sqref="EE41:EJ41">
    <cfRule type="cellIs" dxfId="115" priority="163" operator="lessThanOrEqual">
      <formula>0</formula>
    </cfRule>
  </conditionalFormatting>
  <conditionalFormatting sqref="EJ10">
    <cfRule type="cellIs" dxfId="114" priority="160" operator="equal">
      <formula>"Sell"</formula>
    </cfRule>
    <cfRule type="cellIs" dxfId="113" priority="161" operator="equal">
      <formula>"Buy"</formula>
    </cfRule>
  </conditionalFormatting>
  <conditionalFormatting sqref="EJ15">
    <cfRule type="cellIs" dxfId="112" priority="156" operator="greaterThan">
      <formula>0</formula>
    </cfRule>
    <cfRule type="cellIs" dxfId="111" priority="159" operator="lessThan">
      <formula>0</formula>
    </cfRule>
  </conditionalFormatting>
  <conditionalFormatting sqref="EJ16">
    <cfRule type="cellIs" dxfId="110" priority="154" operator="greaterThan">
      <formula>0</formula>
    </cfRule>
    <cfRule type="cellIs" dxfId="109" priority="158" operator="lessThan">
      <formula>0</formula>
    </cfRule>
  </conditionalFormatting>
  <conditionalFormatting sqref="EJ13">
    <cfRule type="cellIs" priority="153" operator="equal">
      <formula>"-"</formula>
    </cfRule>
    <cfRule type="cellIs" dxfId="108" priority="155" operator="lessThanOrEqual">
      <formula>0</formula>
    </cfRule>
    <cfRule type="cellIs" dxfId="107" priority="157" operator="greaterThanOrEqual">
      <formula>0</formula>
    </cfRule>
  </conditionalFormatting>
  <conditionalFormatting sqref="DA27:DF27">
    <cfRule type="cellIs" dxfId="106" priority="150" operator="lessThanOrEqual">
      <formula>0</formula>
    </cfRule>
    <cfRule type="cellIs" dxfId="105" priority="152" operator="greaterThanOrEqual">
      <formula>0</formula>
    </cfRule>
  </conditionalFormatting>
  <conditionalFormatting sqref="DA41:DF41">
    <cfRule type="cellIs" dxfId="104" priority="151" operator="lessThanOrEqual">
      <formula>0</formula>
    </cfRule>
  </conditionalFormatting>
  <conditionalFormatting sqref="DA29:DF29">
    <cfRule type="cellIs" dxfId="103" priority="148" operator="lessThanOrEqual">
      <formula>0</formula>
    </cfRule>
    <cfRule type="cellIs" dxfId="102" priority="149" operator="greaterThanOrEqual">
      <formula>0</formula>
    </cfRule>
  </conditionalFormatting>
  <conditionalFormatting sqref="DA33:DF33">
    <cfRule type="cellIs" dxfId="101" priority="146" operator="lessThanOrEqual">
      <formula>0</formula>
    </cfRule>
    <cfRule type="cellIs" dxfId="100" priority="147" operator="greaterThanOrEqual">
      <formula>0</formula>
    </cfRule>
  </conditionalFormatting>
  <conditionalFormatting sqref="DF10">
    <cfRule type="cellIs" dxfId="99" priority="144" operator="equal">
      <formula>"Sell"</formula>
    </cfRule>
    <cfRule type="cellIs" dxfId="98" priority="145" operator="equal">
      <formula>"Buy"</formula>
    </cfRule>
  </conditionalFormatting>
  <conditionalFormatting sqref="DF15">
    <cfRule type="cellIs" dxfId="97" priority="140" operator="greaterThan">
      <formula>0</formula>
    </cfRule>
    <cfRule type="cellIs" dxfId="96" priority="143" operator="lessThan">
      <formula>0</formula>
    </cfRule>
  </conditionalFormatting>
  <conditionalFormatting sqref="DF16">
    <cfRule type="cellIs" dxfId="95" priority="138" operator="greaterThan">
      <formula>0</formula>
    </cfRule>
    <cfRule type="cellIs" dxfId="94" priority="142" operator="lessThan">
      <formula>0</formula>
    </cfRule>
  </conditionalFormatting>
  <conditionalFormatting sqref="DF13">
    <cfRule type="cellIs" priority="137" operator="equal">
      <formula>"-"</formula>
    </cfRule>
    <cfRule type="cellIs" dxfId="93" priority="139" operator="lessThanOrEqual">
      <formula>0</formula>
    </cfRule>
    <cfRule type="cellIs" dxfId="92" priority="141" operator="greaterThanOrEqual">
      <formula>0</formula>
    </cfRule>
  </conditionalFormatting>
  <conditionalFormatting sqref="CC33:CH33 CC29:CH29 CC27:CH27">
    <cfRule type="cellIs" dxfId="91" priority="134" operator="lessThanOrEqual">
      <formula>0</formula>
    </cfRule>
    <cfRule type="cellIs" dxfId="90" priority="136" operator="greaterThanOrEqual">
      <formula>0</formula>
    </cfRule>
  </conditionalFormatting>
  <conditionalFormatting sqref="CC41:CH41">
    <cfRule type="cellIs" dxfId="89" priority="135" operator="lessThanOrEqual">
      <formula>0</formula>
    </cfRule>
  </conditionalFormatting>
  <conditionalFormatting sqref="CH10">
    <cfRule type="cellIs" dxfId="88" priority="132" operator="equal">
      <formula>"Sell"</formula>
    </cfRule>
    <cfRule type="cellIs" dxfId="87" priority="133" operator="equal">
      <formula>"Buy"</formula>
    </cfRule>
  </conditionalFormatting>
  <conditionalFormatting sqref="CH15">
    <cfRule type="cellIs" dxfId="86" priority="128" operator="greaterThan">
      <formula>0</formula>
    </cfRule>
    <cfRule type="cellIs" dxfId="85" priority="131" operator="lessThan">
      <formula>0</formula>
    </cfRule>
  </conditionalFormatting>
  <conditionalFormatting sqref="CH16">
    <cfRule type="cellIs" dxfId="84" priority="126" operator="greaterThan">
      <formula>0</formula>
    </cfRule>
    <cfRule type="cellIs" dxfId="83" priority="130" operator="lessThan">
      <formula>0</formula>
    </cfRule>
  </conditionalFormatting>
  <conditionalFormatting sqref="CH13">
    <cfRule type="cellIs" priority="125" operator="equal">
      <formula>"-"</formula>
    </cfRule>
    <cfRule type="cellIs" dxfId="82" priority="127" operator="lessThanOrEqual">
      <formula>0</formula>
    </cfRule>
    <cfRule type="cellIs" dxfId="81" priority="129" operator="greaterThanOrEqual">
      <formula>0</formula>
    </cfRule>
  </conditionalFormatting>
  <conditionalFormatting sqref="U27:Z27 U29:Z29 U33:Z33">
    <cfRule type="cellIs" dxfId="80" priority="98" operator="lessThanOrEqual">
      <formula>0</formula>
    </cfRule>
    <cfRule type="cellIs" dxfId="79" priority="100" operator="greaterThanOrEqual">
      <formula>0</formula>
    </cfRule>
  </conditionalFormatting>
  <conditionalFormatting sqref="U41:Z41">
    <cfRule type="cellIs" dxfId="78" priority="99" operator="lessThanOrEqual">
      <formula>0</formula>
    </cfRule>
  </conditionalFormatting>
  <conditionalFormatting sqref="Z10">
    <cfRule type="cellIs" dxfId="77" priority="96" operator="equal">
      <formula>"Sell"</formula>
    </cfRule>
    <cfRule type="cellIs" dxfId="76" priority="97" operator="equal">
      <formula>"Buy"</formula>
    </cfRule>
  </conditionalFormatting>
  <conditionalFormatting sqref="Z15">
    <cfRule type="cellIs" dxfId="75" priority="92" operator="greaterThan">
      <formula>0</formula>
    </cfRule>
    <cfRule type="cellIs" dxfId="74" priority="95" operator="lessThan">
      <formula>0</formula>
    </cfRule>
  </conditionalFormatting>
  <conditionalFormatting sqref="Z16">
    <cfRule type="cellIs" dxfId="73" priority="90" operator="greaterThan">
      <formula>0</formula>
    </cfRule>
    <cfRule type="cellIs" dxfId="72" priority="94" operator="lessThan">
      <formula>0</formula>
    </cfRule>
  </conditionalFormatting>
  <conditionalFormatting sqref="Z13">
    <cfRule type="cellIs" priority="89" operator="equal">
      <formula>"-"</formula>
    </cfRule>
    <cfRule type="cellIs" dxfId="71" priority="91" operator="lessThanOrEqual">
      <formula>0</formula>
    </cfRule>
    <cfRule type="cellIs" dxfId="70" priority="93" operator="greaterThanOrEqual">
      <formula>0</formula>
    </cfRule>
  </conditionalFormatting>
  <conditionalFormatting sqref="DY33:ED33 DY29:ED29 DY27:ED27">
    <cfRule type="cellIs" dxfId="69" priority="74" operator="lessThanOrEqual">
      <formula>0</formula>
    </cfRule>
    <cfRule type="cellIs" dxfId="68" priority="76" operator="greaterThanOrEqual">
      <formula>0</formula>
    </cfRule>
  </conditionalFormatting>
  <conditionalFormatting sqref="DY41:ED41">
    <cfRule type="cellIs" dxfId="67" priority="75" operator="lessThanOrEqual">
      <formula>0</formula>
    </cfRule>
  </conditionalFormatting>
  <conditionalFormatting sqref="ED10">
    <cfRule type="cellIs" dxfId="66" priority="72" operator="equal">
      <formula>"Sell"</formula>
    </cfRule>
    <cfRule type="cellIs" dxfId="65" priority="73" operator="equal">
      <formula>"Buy"</formula>
    </cfRule>
  </conditionalFormatting>
  <conditionalFormatting sqref="ED15">
    <cfRule type="cellIs" dxfId="64" priority="68" operator="greaterThan">
      <formula>0</formula>
    </cfRule>
    <cfRule type="cellIs" dxfId="63" priority="71" operator="lessThan">
      <formula>0</formula>
    </cfRule>
  </conditionalFormatting>
  <conditionalFormatting sqref="ED16">
    <cfRule type="cellIs" dxfId="62" priority="66" operator="greaterThan">
      <formula>0</formula>
    </cfRule>
    <cfRule type="cellIs" dxfId="61" priority="70" operator="lessThan">
      <formula>0</formula>
    </cfRule>
  </conditionalFormatting>
  <conditionalFormatting sqref="ED13">
    <cfRule type="cellIs" priority="65" operator="equal">
      <formula>"-"</formula>
    </cfRule>
    <cfRule type="cellIs" dxfId="60" priority="67" operator="lessThanOrEqual">
      <formula>0</formula>
    </cfRule>
    <cfRule type="cellIs" dxfId="59" priority="69" operator="greaterThanOrEqual">
      <formula>0</formula>
    </cfRule>
  </conditionalFormatting>
  <conditionalFormatting sqref="CU27:CZ27">
    <cfRule type="cellIs" dxfId="58" priority="62" operator="lessThanOrEqual">
      <formula>0</formula>
    </cfRule>
    <cfRule type="cellIs" dxfId="57" priority="64" operator="greaterThanOrEqual">
      <formula>0</formula>
    </cfRule>
  </conditionalFormatting>
  <conditionalFormatting sqref="CU41:CZ41">
    <cfRule type="cellIs" dxfId="56" priority="63" operator="lessThanOrEqual">
      <formula>0</formula>
    </cfRule>
  </conditionalFormatting>
  <conditionalFormatting sqref="CU29:CZ29">
    <cfRule type="cellIs" dxfId="55" priority="60" operator="lessThanOrEqual">
      <formula>0</formula>
    </cfRule>
    <cfRule type="cellIs" dxfId="54" priority="61" operator="greaterThanOrEqual">
      <formula>0</formula>
    </cfRule>
  </conditionalFormatting>
  <conditionalFormatting sqref="CU33:CZ33">
    <cfRule type="cellIs" dxfId="53" priority="58" operator="lessThanOrEqual">
      <formula>0</formula>
    </cfRule>
    <cfRule type="cellIs" dxfId="52" priority="59" operator="greaterThanOrEqual">
      <formula>0</formula>
    </cfRule>
  </conditionalFormatting>
  <conditionalFormatting sqref="CZ10">
    <cfRule type="cellIs" dxfId="51" priority="56" operator="equal">
      <formula>"Sell"</formula>
    </cfRule>
    <cfRule type="cellIs" dxfId="50" priority="57" operator="equal">
      <formula>"Buy"</formula>
    </cfRule>
  </conditionalFormatting>
  <conditionalFormatting sqref="CZ15">
    <cfRule type="cellIs" dxfId="49" priority="52" operator="greaterThan">
      <formula>0</formula>
    </cfRule>
    <cfRule type="cellIs" dxfId="48" priority="55" operator="lessThan">
      <formula>0</formula>
    </cfRule>
  </conditionalFormatting>
  <conditionalFormatting sqref="CZ16">
    <cfRule type="cellIs" dxfId="47" priority="50" operator="greaterThan">
      <formula>0</formula>
    </cfRule>
    <cfRule type="cellIs" dxfId="46" priority="54" operator="lessThan">
      <formula>0</formula>
    </cfRule>
  </conditionalFormatting>
  <conditionalFormatting sqref="CZ13">
    <cfRule type="cellIs" priority="49" operator="equal">
      <formula>"-"</formula>
    </cfRule>
    <cfRule type="cellIs" dxfId="45" priority="51" operator="lessThanOrEqual">
      <formula>0</formula>
    </cfRule>
    <cfRule type="cellIs" dxfId="44" priority="53" operator="greaterThanOrEqual">
      <formula>0</formula>
    </cfRule>
  </conditionalFormatting>
  <conditionalFormatting sqref="AY27:BD27 AY29:BD29 AY33:BD33">
    <cfRule type="cellIs" dxfId="43" priority="46" operator="lessThanOrEqual">
      <formula>0</formula>
    </cfRule>
    <cfRule type="cellIs" dxfId="42" priority="48" operator="greaterThanOrEqual">
      <formula>0</formula>
    </cfRule>
  </conditionalFormatting>
  <conditionalFormatting sqref="AY41:BD41">
    <cfRule type="cellIs" dxfId="41" priority="47" operator="lessThanOrEqual">
      <formula>0</formula>
    </cfRule>
  </conditionalFormatting>
  <conditionalFormatting sqref="BD10">
    <cfRule type="cellIs" dxfId="40" priority="44" operator="equal">
      <formula>"Sell"</formula>
    </cfRule>
    <cfRule type="cellIs" dxfId="39" priority="45" operator="equal">
      <formula>"Buy"</formula>
    </cfRule>
  </conditionalFormatting>
  <conditionalFormatting sqref="BD15">
    <cfRule type="cellIs" dxfId="38" priority="40" operator="greaterThan">
      <formula>0</formula>
    </cfRule>
    <cfRule type="cellIs" dxfId="37" priority="43" operator="lessThan">
      <formula>0</formula>
    </cfRule>
  </conditionalFormatting>
  <conditionalFormatting sqref="BD16">
    <cfRule type="cellIs" dxfId="36" priority="38" operator="greaterThan">
      <formula>0</formula>
    </cfRule>
    <cfRule type="cellIs" dxfId="35" priority="42" operator="lessThan">
      <formula>0</formula>
    </cfRule>
  </conditionalFormatting>
  <conditionalFormatting sqref="BD13">
    <cfRule type="cellIs" priority="37" operator="equal">
      <formula>"-"</formula>
    </cfRule>
    <cfRule type="cellIs" dxfId="34" priority="39" operator="lessThanOrEqual">
      <formula>0</formula>
    </cfRule>
    <cfRule type="cellIs" dxfId="33" priority="41" operator="greaterThanOrEqual">
      <formula>0</formula>
    </cfRule>
  </conditionalFormatting>
  <conditionalFormatting sqref="AG27:AL27 AG29:AL29 AG33:AL33">
    <cfRule type="cellIs" dxfId="32" priority="34" operator="lessThanOrEqual">
      <formula>0</formula>
    </cfRule>
    <cfRule type="cellIs" dxfId="31" priority="36" operator="greaterThanOrEqual">
      <formula>0</formula>
    </cfRule>
  </conditionalFormatting>
  <conditionalFormatting sqref="AG41:AL41">
    <cfRule type="cellIs" dxfId="30" priority="35" operator="lessThanOrEqual">
      <formula>0</formula>
    </cfRule>
  </conditionalFormatting>
  <conditionalFormatting sqref="AL10">
    <cfRule type="cellIs" dxfId="29" priority="32" operator="equal">
      <formula>"Sell"</formula>
    </cfRule>
    <cfRule type="cellIs" dxfId="28" priority="33" operator="equal">
      <formula>"Buy"</formula>
    </cfRule>
  </conditionalFormatting>
  <conditionalFormatting sqref="AL15">
    <cfRule type="cellIs" dxfId="27" priority="28" operator="greaterThan">
      <formula>0</formula>
    </cfRule>
    <cfRule type="cellIs" dxfId="26" priority="31" operator="lessThan">
      <formula>0</formula>
    </cfRule>
  </conditionalFormatting>
  <conditionalFormatting sqref="AL16">
    <cfRule type="cellIs" dxfId="25" priority="26" operator="greaterThan">
      <formula>0</formula>
    </cfRule>
    <cfRule type="cellIs" dxfId="24" priority="30" operator="lessThan">
      <formula>0</formula>
    </cfRule>
  </conditionalFormatting>
  <conditionalFormatting sqref="AL13">
    <cfRule type="cellIs" priority="25" operator="equal">
      <formula>"-"</formula>
    </cfRule>
    <cfRule type="cellIs" dxfId="23" priority="27" operator="lessThanOrEqual">
      <formula>0</formula>
    </cfRule>
    <cfRule type="cellIs" dxfId="22" priority="29" operator="greaterThanOrEqual">
      <formula>0</formula>
    </cfRule>
  </conditionalFormatting>
  <conditionalFormatting sqref="BK27:BP27 BK29:BP29 BK33:BP33">
    <cfRule type="cellIs" dxfId="21" priority="22" operator="lessThanOrEqual">
      <formula>0</formula>
    </cfRule>
    <cfRule type="cellIs" dxfId="20" priority="24" operator="greaterThanOrEqual">
      <formula>0</formula>
    </cfRule>
  </conditionalFormatting>
  <conditionalFormatting sqref="BK41:BP41">
    <cfRule type="cellIs" dxfId="19" priority="23" operator="lessThanOrEqual">
      <formula>0</formula>
    </cfRule>
  </conditionalFormatting>
  <conditionalFormatting sqref="BP10">
    <cfRule type="cellIs" dxfId="18" priority="20" operator="equal">
      <formula>"Sell"</formula>
    </cfRule>
    <cfRule type="cellIs" dxfId="17" priority="21" operator="equal">
      <formula>"Buy"</formula>
    </cfRule>
  </conditionalFormatting>
  <conditionalFormatting sqref="BP15">
    <cfRule type="cellIs" dxfId="16" priority="16" operator="greaterThan">
      <formula>0</formula>
    </cfRule>
    <cfRule type="cellIs" dxfId="15" priority="19" operator="lessThan">
      <formula>0</formula>
    </cfRule>
  </conditionalFormatting>
  <conditionalFormatting sqref="BP16">
    <cfRule type="cellIs" dxfId="14" priority="14" operator="greaterThan">
      <formula>0</formula>
    </cfRule>
    <cfRule type="cellIs" dxfId="13" priority="18" operator="lessThan">
      <formula>0</formula>
    </cfRule>
  </conditionalFormatting>
  <conditionalFormatting sqref="BP13">
    <cfRule type="cellIs" priority="13" operator="equal">
      <formula>"-"</formula>
    </cfRule>
    <cfRule type="cellIs" dxfId="12" priority="15" operator="lessThanOrEqual">
      <formula>0</formula>
    </cfRule>
    <cfRule type="cellIs" dxfId="11" priority="17" operator="greaterThanOrEqual">
      <formula>0</formula>
    </cfRule>
  </conditionalFormatting>
  <conditionalFormatting sqref="BQ27:BV27 BQ29:BV29 BQ33:BV33">
    <cfRule type="cellIs" dxfId="10" priority="10" operator="lessThanOrEqual">
      <formula>0</formula>
    </cfRule>
    <cfRule type="cellIs" dxfId="9" priority="12" operator="greaterThanOrEqual">
      <formula>0</formula>
    </cfRule>
  </conditionalFormatting>
  <conditionalFormatting sqref="BQ41:BV41">
    <cfRule type="cellIs" dxfId="8" priority="11" operator="lessThanOrEqual">
      <formula>0</formula>
    </cfRule>
  </conditionalFormatting>
  <conditionalFormatting sqref="BV10">
    <cfRule type="cellIs" dxfId="7" priority="8" operator="equal">
      <formula>"Sell"</formula>
    </cfRule>
    <cfRule type="cellIs" dxfId="6" priority="9" operator="equal">
      <formula>"Buy"</formula>
    </cfRule>
  </conditionalFormatting>
  <conditionalFormatting sqref="BV15">
    <cfRule type="cellIs" dxfId="5" priority="4" operator="greaterThan">
      <formula>0</formula>
    </cfRule>
    <cfRule type="cellIs" dxfId="4" priority="7" operator="lessThan">
      <formula>0</formula>
    </cfRule>
  </conditionalFormatting>
  <conditionalFormatting sqref="BV16">
    <cfRule type="cellIs" dxfId="3" priority="2" operator="greaterThan">
      <formula>0</formula>
    </cfRule>
    <cfRule type="cellIs" dxfId="2" priority="6" operator="lessThan">
      <formula>0</formula>
    </cfRule>
  </conditionalFormatting>
  <conditionalFormatting sqref="BV13">
    <cfRule type="cellIs" priority="1" operator="equal">
      <formula>"-"</formula>
    </cfRule>
    <cfRule type="cellIs" dxfId="1" priority="3" operator="lessThanOrEqual">
      <formula>0</formula>
    </cfRule>
    <cfRule type="cellIs" dxfId="0" priority="5" operator="greaterThanOrEqual">
      <formula>0</formula>
    </cfRule>
  </conditionalFormatting>
  <pageMargins left="0.74803149606299213" right="0.23622047244094491" top="0.51181102362204722" bottom="0.23622047244094491" header="0.31496062992125984" footer="0.31496062992125984"/>
  <pageSetup paperSize="9" scale="85" orientation="landscape" r:id="rId1"/>
  <headerFooter>
    <oddHeader>&amp;LMOSL: Others Valuations</oddHeader>
  </headerFooter>
  <colBreaks count="4" manualBreakCount="4">
    <brk id="32" min="5" max="58" man="1"/>
    <brk id="65" min="5" max="58" man="1"/>
    <brk id="95" min="5" max="58" man="1"/>
    <brk id="122" min="5" max="58" man="1"/>
  </colBreaks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24"/>
  <dimension ref="A5:AE62"/>
  <sheetViews>
    <sheetView showGridLines="0" zoomScaleNormal="100" workbookViewId="0">
      <pane xSplit="1" ySplit="9" topLeftCell="N10" activePane="bottomRight" state="frozen"/>
      <selection activeCell="H3" sqref="H3"/>
      <selection pane="topRight" activeCell="H3" sqref="H3"/>
      <selection pane="bottomLeft" activeCell="H3" sqref="H3"/>
      <selection pane="bottomRight" activeCell="L31" sqref="L31"/>
    </sheetView>
  </sheetViews>
  <sheetFormatPr defaultRowHeight="12"/>
  <cols>
    <col min="1" max="1" width="27.6640625" bestFit="1" customWidth="1"/>
    <col min="10" max="10" width="2.33203125" customWidth="1"/>
    <col min="11" max="11" width="27.6640625" bestFit="1" customWidth="1"/>
    <col min="15" max="15" width="9.33203125" bestFit="1" customWidth="1"/>
    <col min="20" max="20" width="2.6640625" customWidth="1"/>
    <col min="21" max="21" width="27.6640625" bestFit="1" customWidth="1"/>
    <col min="25" max="25" width="9.33203125" bestFit="1" customWidth="1"/>
    <col min="31" max="31" width="14.1640625" bestFit="1" customWidth="1"/>
  </cols>
  <sheetData>
    <row r="5" spans="1:31" ht="15">
      <c r="A5" s="368" t="s">
        <v>229</v>
      </c>
      <c r="B5" s="369"/>
      <c r="C5" s="369"/>
      <c r="D5" s="369"/>
      <c r="E5" s="369"/>
      <c r="F5" s="369"/>
      <c r="G5" s="369"/>
      <c r="H5" s="369"/>
      <c r="I5" s="369"/>
      <c r="K5" s="368" t="s">
        <v>230</v>
      </c>
      <c r="L5" s="369"/>
      <c r="M5" s="369"/>
      <c r="N5" s="369"/>
      <c r="O5" s="369"/>
      <c r="P5" s="369"/>
      <c r="Q5" s="369"/>
      <c r="R5" s="369"/>
      <c r="S5" s="369"/>
      <c r="U5" s="368" t="s">
        <v>112</v>
      </c>
      <c r="V5" s="369"/>
      <c r="W5" s="369"/>
      <c r="X5" s="369"/>
      <c r="Y5" s="369"/>
      <c r="Z5" s="369"/>
      <c r="AA5" s="369"/>
      <c r="AB5" s="369"/>
      <c r="AC5" s="369"/>
    </row>
    <row r="6" spans="1:31">
      <c r="A6" s="8" t="s">
        <v>68</v>
      </c>
      <c r="B6" s="362" t="s">
        <v>68</v>
      </c>
      <c r="C6" s="363"/>
      <c r="D6" s="363"/>
      <c r="E6" s="363"/>
      <c r="F6" s="363"/>
      <c r="G6" s="363"/>
      <c r="H6" s="363"/>
      <c r="I6" s="364"/>
      <c r="K6" s="49" t="s">
        <v>68</v>
      </c>
      <c r="L6" s="365" t="s">
        <v>68</v>
      </c>
      <c r="M6" s="366"/>
      <c r="N6" s="366"/>
      <c r="O6" s="366"/>
      <c r="P6" s="366"/>
      <c r="Q6" s="366"/>
      <c r="R6" s="366"/>
      <c r="S6" s="367"/>
      <c r="U6" s="49" t="s">
        <v>68</v>
      </c>
      <c r="V6" s="365" t="s">
        <v>68</v>
      </c>
      <c r="W6" s="366"/>
      <c r="X6" s="366"/>
      <c r="Y6" s="366"/>
      <c r="Z6" s="366"/>
      <c r="AA6" s="366"/>
      <c r="AB6" s="366"/>
      <c r="AC6" s="367"/>
    </row>
    <row r="7" spans="1:31">
      <c r="A7" s="8" t="s">
        <v>7</v>
      </c>
      <c r="B7" s="12" t="s">
        <v>7</v>
      </c>
      <c r="C7" s="13" t="s">
        <v>7</v>
      </c>
      <c r="D7" s="13" t="s">
        <v>7</v>
      </c>
      <c r="E7" s="13" t="s">
        <v>7</v>
      </c>
      <c r="F7" s="13" t="s">
        <v>7</v>
      </c>
      <c r="G7" s="13" t="s">
        <v>7</v>
      </c>
      <c r="H7" s="13" t="s">
        <v>7</v>
      </c>
      <c r="I7" s="45" t="s">
        <v>7</v>
      </c>
      <c r="K7" s="8" t="s">
        <v>7</v>
      </c>
      <c r="L7" s="12" t="s">
        <v>7</v>
      </c>
      <c r="M7" s="13" t="s">
        <v>7</v>
      </c>
      <c r="N7" s="13" t="s">
        <v>7</v>
      </c>
      <c r="O7" s="13" t="s">
        <v>7</v>
      </c>
      <c r="P7" s="13" t="s">
        <v>7</v>
      </c>
      <c r="Q7" s="13" t="s">
        <v>7</v>
      </c>
      <c r="R7" s="13" t="s">
        <v>7</v>
      </c>
      <c r="S7" s="45" t="s">
        <v>7</v>
      </c>
      <c r="U7" s="8" t="s">
        <v>7</v>
      </c>
      <c r="V7" s="12" t="s">
        <v>7</v>
      </c>
      <c r="W7" s="13" t="s">
        <v>7</v>
      </c>
      <c r="X7" s="13" t="s">
        <v>7</v>
      </c>
      <c r="Y7" s="13" t="s">
        <v>7</v>
      </c>
      <c r="Z7" s="13" t="s">
        <v>7</v>
      </c>
      <c r="AA7" s="13" t="s">
        <v>7</v>
      </c>
      <c r="AB7" s="13" t="s">
        <v>7</v>
      </c>
      <c r="AC7" s="45" t="s">
        <v>7</v>
      </c>
    </row>
    <row r="8" spans="1:31">
      <c r="A8" s="8" t="s">
        <v>69</v>
      </c>
      <c r="B8" s="11" t="s">
        <v>582</v>
      </c>
      <c r="C8" s="7" t="s">
        <v>616</v>
      </c>
      <c r="D8" s="7" t="s">
        <v>656</v>
      </c>
      <c r="E8" s="7" t="s">
        <v>695</v>
      </c>
      <c r="F8" s="7" t="s">
        <v>750</v>
      </c>
      <c r="G8" s="7" t="s">
        <v>634</v>
      </c>
      <c r="H8" s="7" t="s">
        <v>676</v>
      </c>
      <c r="I8" s="46" t="s">
        <v>720</v>
      </c>
      <c r="K8" s="8" t="s">
        <v>69</v>
      </c>
      <c r="L8" s="11" t="s">
        <v>582</v>
      </c>
      <c r="M8" s="7" t="s">
        <v>616</v>
      </c>
      <c r="N8" s="7" t="s">
        <v>656</v>
      </c>
      <c r="O8" s="7" t="s">
        <v>695</v>
      </c>
      <c r="P8" s="7" t="s">
        <v>750</v>
      </c>
      <c r="Q8" s="7" t="s">
        <v>634</v>
      </c>
      <c r="R8" s="7" t="s">
        <v>676</v>
      </c>
      <c r="S8" s="46" t="s">
        <v>720</v>
      </c>
      <c r="U8" s="8" t="s">
        <v>69</v>
      </c>
      <c r="V8" s="11" t="s">
        <v>582</v>
      </c>
      <c r="W8" s="7" t="s">
        <v>616</v>
      </c>
      <c r="X8" s="7" t="s">
        <v>656</v>
      </c>
      <c r="Y8" s="7" t="s">
        <v>695</v>
      </c>
      <c r="Z8" s="7" t="s">
        <v>750</v>
      </c>
      <c r="AA8" s="7" t="s">
        <v>634</v>
      </c>
      <c r="AB8" s="7" t="s">
        <v>676</v>
      </c>
      <c r="AC8" s="46" t="s">
        <v>720</v>
      </c>
    </row>
    <row r="9" spans="1:31" ht="12.75">
      <c r="A9" s="9" t="s">
        <v>8</v>
      </c>
      <c r="B9" s="47"/>
      <c r="C9" s="20"/>
      <c r="D9" s="20"/>
      <c r="E9" s="20"/>
      <c r="F9" s="20"/>
      <c r="G9" s="20"/>
      <c r="H9" s="20"/>
      <c r="I9" s="48"/>
      <c r="K9" s="9" t="s">
        <v>8</v>
      </c>
      <c r="L9" s="51"/>
      <c r="M9" s="36"/>
      <c r="N9" s="36"/>
      <c r="O9" s="36"/>
      <c r="P9" s="36"/>
      <c r="Q9" s="36"/>
      <c r="R9" s="36"/>
      <c r="S9" s="52"/>
      <c r="U9" s="9" t="s">
        <v>8</v>
      </c>
      <c r="V9" s="51"/>
      <c r="W9" s="36"/>
      <c r="X9" s="36"/>
      <c r="Y9" s="36"/>
      <c r="Z9" s="36"/>
      <c r="AA9" s="36"/>
      <c r="AB9" s="36"/>
      <c r="AC9" s="52"/>
      <c r="AE9" t="s">
        <v>228</v>
      </c>
    </row>
    <row r="10" spans="1:31">
      <c r="A10" s="10" t="s">
        <v>238</v>
      </c>
      <c r="B10" s="47"/>
      <c r="C10" s="20"/>
      <c r="D10" s="20"/>
      <c r="E10" s="20">
        <v>4</v>
      </c>
      <c r="F10" s="20"/>
      <c r="G10" s="20"/>
      <c r="H10" s="20"/>
      <c r="I10" s="48"/>
      <c r="K10" s="10" t="s">
        <v>238</v>
      </c>
      <c r="L10" s="53"/>
      <c r="M10" s="37"/>
      <c r="N10" s="37"/>
      <c r="O10" s="37">
        <f>E10</f>
        <v>4</v>
      </c>
      <c r="P10" s="37"/>
      <c r="Q10" s="37"/>
      <c r="R10" s="37"/>
      <c r="S10" s="54"/>
      <c r="U10" s="10" t="s">
        <v>238</v>
      </c>
      <c r="V10" s="53"/>
      <c r="W10" s="37"/>
      <c r="X10" s="37"/>
      <c r="Y10" s="37">
        <f>O10</f>
        <v>4</v>
      </c>
      <c r="Z10" s="37"/>
      <c r="AA10" s="37"/>
      <c r="AB10" s="37"/>
      <c r="AC10" s="54"/>
      <c r="AE10" s="58"/>
    </row>
    <row r="11" spans="1:31">
      <c r="A11" s="10" t="s">
        <v>38</v>
      </c>
      <c r="B11" s="47"/>
      <c r="C11" s="20"/>
      <c r="D11" s="20"/>
      <c r="E11" s="20">
        <v>2</v>
      </c>
      <c r="F11" s="20"/>
      <c r="G11" s="20"/>
      <c r="H11" s="20"/>
      <c r="I11" s="48"/>
      <c r="K11" s="10" t="s">
        <v>38</v>
      </c>
      <c r="L11" s="53"/>
      <c r="M11" s="37"/>
      <c r="N11" s="37"/>
      <c r="O11" s="37">
        <f>E11</f>
        <v>2</v>
      </c>
      <c r="P11" s="37"/>
      <c r="Q11" s="37"/>
      <c r="R11" s="37"/>
      <c r="S11" s="54"/>
      <c r="U11" s="10" t="s">
        <v>38</v>
      </c>
      <c r="V11" s="53"/>
      <c r="W11" s="37"/>
      <c r="X11" s="37"/>
      <c r="Y11" s="37">
        <f>O11</f>
        <v>2</v>
      </c>
      <c r="Z11" s="37"/>
      <c r="AA11" s="37"/>
      <c r="AB11" s="37"/>
      <c r="AC11" s="54"/>
      <c r="AE11" s="58" t="s">
        <v>85</v>
      </c>
    </row>
    <row r="12" spans="1:31">
      <c r="A12" s="10" t="s">
        <v>39</v>
      </c>
      <c r="B12" s="47"/>
      <c r="C12" s="20"/>
      <c r="D12" s="20"/>
      <c r="E12" s="20">
        <v>6</v>
      </c>
      <c r="F12" s="20"/>
      <c r="G12" s="20"/>
      <c r="H12" s="20"/>
      <c r="I12" s="48"/>
      <c r="K12" s="10" t="s">
        <v>39</v>
      </c>
      <c r="L12" s="53"/>
      <c r="M12" s="37"/>
      <c r="N12" s="37"/>
      <c r="O12" s="37">
        <f>E12</f>
        <v>6</v>
      </c>
      <c r="P12" s="37"/>
      <c r="Q12" s="37"/>
      <c r="R12" s="37"/>
      <c r="S12" s="54"/>
      <c r="U12" s="10" t="s">
        <v>39</v>
      </c>
      <c r="V12" s="53"/>
      <c r="W12" s="37"/>
      <c r="X12" s="37"/>
      <c r="Y12" s="37">
        <f>O12</f>
        <v>6</v>
      </c>
      <c r="Z12" s="37"/>
      <c r="AA12" s="37"/>
      <c r="AB12" s="37"/>
      <c r="AC12" s="54"/>
      <c r="AE12" s="58" t="s">
        <v>86</v>
      </c>
    </row>
    <row r="13" spans="1:31">
      <c r="A13" s="18" t="s">
        <v>9</v>
      </c>
      <c r="B13" s="47"/>
      <c r="C13" s="20"/>
      <c r="D13" s="20"/>
      <c r="E13" s="20"/>
      <c r="F13" s="20"/>
      <c r="G13" s="20"/>
      <c r="H13" s="20"/>
      <c r="I13" s="48"/>
      <c r="K13" s="10" t="s">
        <v>9</v>
      </c>
      <c r="L13" s="53"/>
      <c r="M13" s="37"/>
      <c r="N13" s="37"/>
      <c r="O13" s="37"/>
      <c r="P13" s="37"/>
      <c r="Q13" s="37"/>
      <c r="R13" s="37"/>
      <c r="S13" s="54"/>
      <c r="U13" s="10" t="s">
        <v>9</v>
      </c>
      <c r="V13" s="53"/>
      <c r="W13" s="37"/>
      <c r="X13" s="37"/>
      <c r="Y13" s="37"/>
      <c r="Z13" s="37"/>
      <c r="AA13" s="37"/>
      <c r="AB13" s="37"/>
      <c r="AC13" s="54"/>
      <c r="AE13" s="58" t="s">
        <v>74</v>
      </c>
    </row>
    <row r="14" spans="1:31">
      <c r="A14" s="10" t="s">
        <v>40</v>
      </c>
      <c r="B14" s="47"/>
      <c r="C14" s="20"/>
      <c r="D14" s="20"/>
      <c r="E14" s="20">
        <v>9</v>
      </c>
      <c r="F14" s="20">
        <f t="shared" ref="F14:G14" si="0">E14+1</f>
        <v>10</v>
      </c>
      <c r="G14" s="20">
        <f t="shared" si="0"/>
        <v>11</v>
      </c>
      <c r="H14" s="20"/>
      <c r="I14" s="48"/>
      <c r="K14" s="10" t="s">
        <v>40</v>
      </c>
      <c r="L14" s="53"/>
      <c r="M14" s="37"/>
      <c r="N14" s="37"/>
      <c r="O14" s="37">
        <f>E14</f>
        <v>9</v>
      </c>
      <c r="P14" s="37">
        <f t="shared" ref="P14" si="1">O14+1</f>
        <v>10</v>
      </c>
      <c r="Q14" s="37">
        <f t="shared" ref="Q14" si="2">P14+1</f>
        <v>11</v>
      </c>
      <c r="R14" s="37"/>
      <c r="S14" s="54"/>
      <c r="U14" s="10" t="s">
        <v>40</v>
      </c>
      <c r="V14" s="53"/>
      <c r="W14" s="37"/>
      <c r="X14" s="37"/>
      <c r="Y14" s="37">
        <f>O14</f>
        <v>9</v>
      </c>
      <c r="Z14" s="37">
        <f t="shared" ref="Z14" si="3">Y14+1</f>
        <v>10</v>
      </c>
      <c r="AA14" s="37">
        <f t="shared" ref="AA14" si="4">Z14+1</f>
        <v>11</v>
      </c>
      <c r="AB14" s="37"/>
      <c r="AC14" s="54"/>
      <c r="AE14" s="58" t="s">
        <v>90</v>
      </c>
    </row>
    <row r="15" spans="1:31">
      <c r="A15" s="18" t="s">
        <v>10</v>
      </c>
      <c r="B15" s="47"/>
      <c r="C15" s="20"/>
      <c r="D15" s="20"/>
      <c r="E15" s="20">
        <v>16</v>
      </c>
      <c r="F15" s="20"/>
      <c r="G15" s="20"/>
      <c r="H15" s="20"/>
      <c r="I15" s="48"/>
      <c r="K15" s="10" t="s">
        <v>10</v>
      </c>
      <c r="L15" s="53"/>
      <c r="M15" s="37"/>
      <c r="N15" s="37"/>
      <c r="O15" s="37">
        <f t="shared" ref="O15:O16" si="5">E15</f>
        <v>16</v>
      </c>
      <c r="P15" s="37"/>
      <c r="Q15" s="37"/>
      <c r="R15" s="37"/>
      <c r="S15" s="54"/>
      <c r="U15" s="10" t="s">
        <v>10</v>
      </c>
      <c r="V15" s="53"/>
      <c r="W15" s="37"/>
      <c r="X15" s="37"/>
      <c r="Y15" s="37">
        <f t="shared" ref="Y15:Y19" si="6">O15</f>
        <v>16</v>
      </c>
      <c r="Z15" s="37"/>
      <c r="AA15" s="37"/>
      <c r="AB15" s="37"/>
      <c r="AC15" s="54"/>
      <c r="AE15" s="58" t="s">
        <v>99</v>
      </c>
    </row>
    <row r="16" spans="1:31">
      <c r="A16" s="18" t="s">
        <v>11</v>
      </c>
      <c r="B16" s="47"/>
      <c r="C16" s="20"/>
      <c r="D16" s="20"/>
      <c r="E16" s="20">
        <v>8</v>
      </c>
      <c r="F16" s="20"/>
      <c r="G16" s="20"/>
      <c r="H16" s="20"/>
      <c r="I16" s="48"/>
      <c r="K16" s="10" t="s">
        <v>11</v>
      </c>
      <c r="L16" s="53"/>
      <c r="M16" s="37"/>
      <c r="N16" s="37"/>
      <c r="O16" s="37">
        <f t="shared" si="5"/>
        <v>8</v>
      </c>
      <c r="P16" s="37"/>
      <c r="Q16" s="37"/>
      <c r="R16" s="37"/>
      <c r="S16" s="54"/>
      <c r="U16" s="10" t="s">
        <v>11</v>
      </c>
      <c r="V16" s="53"/>
      <c r="W16" s="37"/>
      <c r="X16" s="37"/>
      <c r="Y16" s="37">
        <f t="shared" si="6"/>
        <v>8</v>
      </c>
      <c r="Z16" s="37"/>
      <c r="AA16" s="37"/>
      <c r="AB16" s="37"/>
      <c r="AC16" s="54"/>
      <c r="AE16" s="58" t="s">
        <v>100</v>
      </c>
    </row>
    <row r="17" spans="1:31">
      <c r="A17" s="14" t="s">
        <v>12</v>
      </c>
      <c r="B17" s="294">
        <v>1233</v>
      </c>
      <c r="C17" s="20">
        <f>B17+1</f>
        <v>1234</v>
      </c>
      <c r="D17" s="20">
        <f>C17+1</f>
        <v>1235</v>
      </c>
      <c r="E17" s="20">
        <v>19</v>
      </c>
      <c r="F17" s="20"/>
      <c r="G17" s="20"/>
      <c r="H17" s="20"/>
      <c r="I17" s="48"/>
      <c r="K17" s="10" t="s">
        <v>12</v>
      </c>
      <c r="L17" s="37">
        <f t="shared" ref="L17:N17" si="7">B17</f>
        <v>1233</v>
      </c>
      <c r="M17" s="37">
        <f t="shared" si="7"/>
        <v>1234</v>
      </c>
      <c r="N17" s="37">
        <f t="shared" si="7"/>
        <v>1235</v>
      </c>
      <c r="O17" s="37">
        <f>E17</f>
        <v>19</v>
      </c>
      <c r="P17" s="37"/>
      <c r="Q17" s="37"/>
      <c r="R17" s="37"/>
      <c r="S17" s="54"/>
      <c r="U17" s="10" t="s">
        <v>12</v>
      </c>
      <c r="V17" s="37">
        <f t="shared" ref="V17" si="8">L17</f>
        <v>1233</v>
      </c>
      <c r="W17" s="37">
        <f t="shared" ref="W17" si="9">M17</f>
        <v>1234</v>
      </c>
      <c r="X17" s="37">
        <f t="shared" ref="X17" si="10">N17</f>
        <v>1235</v>
      </c>
      <c r="Y17" s="37">
        <f t="shared" si="6"/>
        <v>19</v>
      </c>
      <c r="Z17" s="37"/>
      <c r="AA17" s="37"/>
      <c r="AB17" s="37"/>
      <c r="AC17" s="54"/>
      <c r="AE17" s="58" t="s">
        <v>101</v>
      </c>
    </row>
    <row r="18" spans="1:31">
      <c r="A18" s="18" t="s">
        <v>13</v>
      </c>
      <c r="B18" s="47"/>
      <c r="C18" s="20"/>
      <c r="D18" s="20"/>
      <c r="E18" s="38">
        <v>83.7</v>
      </c>
      <c r="F18" s="20"/>
      <c r="G18" s="20"/>
      <c r="H18" s="20"/>
      <c r="I18" s="48"/>
      <c r="K18" s="10" t="s">
        <v>13</v>
      </c>
      <c r="L18" s="38"/>
      <c r="M18" s="38"/>
      <c r="N18" s="38"/>
      <c r="O18" s="90">
        <f>E18</f>
        <v>83.7</v>
      </c>
      <c r="P18" s="38"/>
      <c r="Q18" s="38"/>
      <c r="R18" s="38"/>
      <c r="S18" s="56"/>
      <c r="U18" s="10" t="s">
        <v>13</v>
      </c>
      <c r="V18" s="38"/>
      <c r="W18" s="38"/>
      <c r="X18" s="38"/>
      <c r="Y18" s="90">
        <f t="shared" si="6"/>
        <v>83.7</v>
      </c>
      <c r="Z18" s="38"/>
      <c r="AA18" s="38"/>
      <c r="AB18" s="38"/>
      <c r="AC18" s="56"/>
      <c r="AE18" s="58" t="s">
        <v>102</v>
      </c>
    </row>
    <row r="19" spans="1:31">
      <c r="A19" s="18" t="s">
        <v>239</v>
      </c>
      <c r="B19" s="47"/>
      <c r="C19" s="20"/>
      <c r="D19" s="20"/>
      <c r="E19" s="20">
        <v>21</v>
      </c>
      <c r="F19" s="20"/>
      <c r="G19" s="20"/>
      <c r="H19" s="20"/>
      <c r="I19" s="48"/>
      <c r="K19" s="18" t="s">
        <v>239</v>
      </c>
      <c r="L19" s="38"/>
      <c r="M19" s="38"/>
      <c r="N19" s="38"/>
      <c r="O19" s="37">
        <f>E19</f>
        <v>21</v>
      </c>
      <c r="P19" s="38"/>
      <c r="Q19" s="38"/>
      <c r="R19" s="38"/>
      <c r="S19" s="56"/>
      <c r="U19" s="18" t="s">
        <v>239</v>
      </c>
      <c r="V19" s="38"/>
      <c r="W19" s="38"/>
      <c r="X19" s="38"/>
      <c r="Y19" s="37">
        <f t="shared" si="6"/>
        <v>21</v>
      </c>
      <c r="Z19" s="38"/>
      <c r="AA19" s="38"/>
      <c r="AB19" s="38"/>
      <c r="AC19" s="56"/>
      <c r="AE19" s="58"/>
    </row>
    <row r="20" spans="1:31">
      <c r="A20" s="18" t="s">
        <v>240</v>
      </c>
      <c r="B20" s="47"/>
      <c r="C20" s="20"/>
      <c r="D20" s="20"/>
      <c r="E20" s="20"/>
      <c r="F20" s="20"/>
      <c r="G20" s="20"/>
      <c r="H20" s="20"/>
      <c r="I20" s="48"/>
      <c r="K20" s="18" t="s">
        <v>240</v>
      </c>
      <c r="L20" s="38"/>
      <c r="M20" s="38"/>
      <c r="N20" s="38"/>
      <c r="O20" s="38"/>
      <c r="P20" s="38"/>
      <c r="Q20" s="38"/>
      <c r="R20" s="38"/>
      <c r="S20" s="56"/>
      <c r="U20" s="18" t="s">
        <v>240</v>
      </c>
      <c r="V20" s="38"/>
      <c r="W20" s="38"/>
      <c r="X20" s="38"/>
      <c r="Y20" s="38"/>
      <c r="Z20" s="38"/>
      <c r="AA20" s="38"/>
      <c r="AB20" s="38"/>
      <c r="AC20" s="56"/>
      <c r="AE20" s="58"/>
    </row>
    <row r="21" spans="1:31" ht="12.75">
      <c r="A21" s="9" t="s">
        <v>41</v>
      </c>
      <c r="B21" s="62"/>
      <c r="C21" s="63"/>
      <c r="D21" s="63"/>
      <c r="E21" s="63"/>
      <c r="F21" s="63"/>
      <c r="G21" s="63"/>
      <c r="H21" s="63"/>
      <c r="I21" s="64"/>
      <c r="K21" s="9" t="s">
        <v>41</v>
      </c>
      <c r="L21" s="36"/>
      <c r="M21" s="36"/>
      <c r="N21" s="36"/>
      <c r="O21" s="36"/>
      <c r="P21" s="36"/>
      <c r="Q21" s="36"/>
      <c r="R21" s="36"/>
      <c r="S21" s="52"/>
      <c r="U21" s="9" t="s">
        <v>41</v>
      </c>
      <c r="V21" s="36"/>
      <c r="W21" s="36"/>
      <c r="X21" s="36"/>
      <c r="Y21" s="36"/>
      <c r="Z21" s="36"/>
      <c r="AA21" s="36"/>
      <c r="AB21" s="36"/>
      <c r="AC21" s="52"/>
      <c r="AE21" s="58" t="s">
        <v>103</v>
      </c>
    </row>
    <row r="22" spans="1:31">
      <c r="A22" s="10" t="s">
        <v>262</v>
      </c>
      <c r="B22" s="47"/>
      <c r="C22" s="20"/>
      <c r="D22" s="20"/>
      <c r="E22" s="20">
        <v>2</v>
      </c>
      <c r="F22" s="20"/>
      <c r="G22" s="20"/>
      <c r="H22" s="20"/>
      <c r="I22" s="48"/>
      <c r="K22" s="10" t="s">
        <v>262</v>
      </c>
      <c r="L22" s="38"/>
      <c r="M22" s="38"/>
      <c r="N22" s="38"/>
      <c r="O22" s="37">
        <f t="shared" ref="O22:O23" si="11">E22</f>
        <v>2</v>
      </c>
      <c r="P22" s="38"/>
      <c r="Q22" s="38"/>
      <c r="R22" s="38"/>
      <c r="S22" s="56"/>
      <c r="U22" s="10" t="s">
        <v>262</v>
      </c>
      <c r="V22" s="38"/>
      <c r="W22" s="38"/>
      <c r="X22" s="38"/>
      <c r="Y22" s="37">
        <f t="shared" ref="Y22:Y23" si="12">O22</f>
        <v>2</v>
      </c>
      <c r="Z22" s="38"/>
      <c r="AA22" s="38"/>
      <c r="AB22" s="38"/>
      <c r="AC22" s="56"/>
      <c r="AE22" s="59"/>
    </row>
    <row r="23" spans="1:31">
      <c r="A23" s="10" t="s">
        <v>14</v>
      </c>
      <c r="B23" s="47"/>
      <c r="C23" s="20"/>
      <c r="D23" s="20"/>
      <c r="E23" s="20">
        <v>4</v>
      </c>
      <c r="F23" s="20"/>
      <c r="G23" s="20"/>
      <c r="H23" s="20"/>
      <c r="I23" s="48"/>
      <c r="K23" s="10" t="s">
        <v>14</v>
      </c>
      <c r="L23" s="38"/>
      <c r="M23" s="38"/>
      <c r="N23" s="38"/>
      <c r="O23" s="37">
        <f t="shared" si="11"/>
        <v>4</v>
      </c>
      <c r="P23" s="38"/>
      <c r="Q23" s="38"/>
      <c r="R23" s="38"/>
      <c r="S23" s="56"/>
      <c r="U23" s="10" t="s">
        <v>14</v>
      </c>
      <c r="V23" s="38"/>
      <c r="W23" s="38"/>
      <c r="X23" s="38"/>
      <c r="Y23" s="37">
        <f t="shared" si="12"/>
        <v>4</v>
      </c>
      <c r="Z23" s="38"/>
      <c r="AA23" s="38"/>
      <c r="AB23" s="38"/>
      <c r="AC23" s="56"/>
      <c r="AE23" s="58" t="s">
        <v>105</v>
      </c>
    </row>
    <row r="24" spans="1:31">
      <c r="A24" s="10" t="s">
        <v>42</v>
      </c>
      <c r="B24" s="47"/>
      <c r="C24" s="20"/>
      <c r="D24" s="20"/>
      <c r="E24" s="20">
        <v>3</v>
      </c>
      <c r="F24" s="20"/>
      <c r="G24" s="20"/>
      <c r="H24" s="20"/>
      <c r="I24" s="48"/>
      <c r="K24" s="10" t="s">
        <v>42</v>
      </c>
      <c r="L24" s="38"/>
      <c r="M24" s="38"/>
      <c r="N24" s="38"/>
      <c r="O24" s="37">
        <f>E24</f>
        <v>3</v>
      </c>
      <c r="P24" s="38"/>
      <c r="Q24" s="38"/>
      <c r="R24" s="38"/>
      <c r="S24" s="56"/>
      <c r="U24" s="10" t="s">
        <v>42</v>
      </c>
      <c r="V24" s="38"/>
      <c r="W24" s="38"/>
      <c r="X24" s="38"/>
      <c r="Y24" s="37">
        <f>O24</f>
        <v>3</v>
      </c>
      <c r="Z24" s="38"/>
      <c r="AA24" s="38"/>
      <c r="AB24" s="38"/>
      <c r="AC24" s="56"/>
      <c r="AE24" s="59" t="s">
        <v>104</v>
      </c>
    </row>
    <row r="25" spans="1:31" ht="12.75">
      <c r="A25" s="9" t="s">
        <v>43</v>
      </c>
      <c r="B25" s="62"/>
      <c r="C25" s="63"/>
      <c r="D25" s="63"/>
      <c r="E25" s="63"/>
      <c r="F25" s="63"/>
      <c r="G25" s="63"/>
      <c r="H25" s="63"/>
      <c r="I25" s="64"/>
      <c r="K25" s="9" t="s">
        <v>43</v>
      </c>
      <c r="L25" s="36"/>
      <c r="M25" s="36"/>
      <c r="N25" s="36"/>
      <c r="O25" s="36"/>
      <c r="P25" s="36"/>
      <c r="Q25" s="36"/>
      <c r="R25" s="36"/>
      <c r="S25" s="52"/>
      <c r="U25" s="9" t="s">
        <v>43</v>
      </c>
      <c r="V25" s="36"/>
      <c r="W25" s="36"/>
      <c r="X25" s="36"/>
      <c r="Y25" s="36"/>
      <c r="Z25" s="36"/>
      <c r="AA25" s="36"/>
      <c r="AB25" s="36"/>
      <c r="AC25" s="52"/>
      <c r="AE25" s="58" t="s">
        <v>106</v>
      </c>
    </row>
    <row r="26" spans="1:31">
      <c r="A26" s="14" t="s">
        <v>2</v>
      </c>
      <c r="B26" s="20">
        <v>184</v>
      </c>
      <c r="C26" s="20">
        <f t="shared" ref="C26" si="13">B26+1</f>
        <v>185</v>
      </c>
      <c r="D26" s="20">
        <f t="shared" ref="D26" si="14">C26+1</f>
        <v>186</v>
      </c>
      <c r="E26" s="20">
        <f t="shared" ref="E26" si="15">D26+1</f>
        <v>187</v>
      </c>
      <c r="F26" s="20">
        <f t="shared" ref="F26" si="16">E26+1</f>
        <v>188</v>
      </c>
      <c r="G26" s="20">
        <f t="shared" ref="G26" si="17">F26+1</f>
        <v>189</v>
      </c>
      <c r="H26" s="20">
        <f t="shared" ref="H26" si="18">G26+1</f>
        <v>190</v>
      </c>
      <c r="I26" s="48">
        <f t="shared" ref="I26" si="19">H26+1</f>
        <v>191</v>
      </c>
      <c r="K26" s="10" t="s">
        <v>49</v>
      </c>
      <c r="L26" s="38">
        <v>184</v>
      </c>
      <c r="M26" s="38">
        <f t="shared" ref="M26" si="20">L26+1</f>
        <v>185</v>
      </c>
      <c r="N26" s="38">
        <f t="shared" ref="N26" si="21">M26+1</f>
        <v>186</v>
      </c>
      <c r="O26" s="38">
        <f t="shared" ref="O26" si="22">N26+1</f>
        <v>187</v>
      </c>
      <c r="P26" s="38">
        <f t="shared" ref="P26" si="23">O26+1</f>
        <v>188</v>
      </c>
      <c r="Q26" s="38">
        <f t="shared" ref="Q26" si="24">P26+1</f>
        <v>189</v>
      </c>
      <c r="R26" s="38">
        <f t="shared" ref="R26" si="25">Q26+1</f>
        <v>190</v>
      </c>
      <c r="S26" s="56">
        <f t="shared" ref="S26" si="26">R26+1</f>
        <v>191</v>
      </c>
      <c r="U26" s="10" t="s">
        <v>49</v>
      </c>
      <c r="V26" s="38">
        <v>184</v>
      </c>
      <c r="W26" s="38">
        <f t="shared" ref="W26:AC46" si="27">V26+1</f>
        <v>185</v>
      </c>
      <c r="X26" s="38">
        <f t="shared" si="27"/>
        <v>186</v>
      </c>
      <c r="Y26" s="38">
        <f t="shared" si="27"/>
        <v>187</v>
      </c>
      <c r="Z26" s="38">
        <f t="shared" si="27"/>
        <v>188</v>
      </c>
      <c r="AA26" s="38">
        <f t="shared" si="27"/>
        <v>189</v>
      </c>
      <c r="AB26" s="38">
        <f t="shared" si="27"/>
        <v>190</v>
      </c>
      <c r="AC26" s="56">
        <f t="shared" si="27"/>
        <v>191</v>
      </c>
      <c r="AE26" s="58" t="s">
        <v>107</v>
      </c>
    </row>
    <row r="27" spans="1:31">
      <c r="A27" s="16" t="s">
        <v>35</v>
      </c>
      <c r="B27" s="20"/>
      <c r="C27" s="20"/>
      <c r="D27" s="20"/>
      <c r="E27" s="20"/>
      <c r="F27" s="20"/>
      <c r="G27" s="20"/>
      <c r="H27" s="20"/>
      <c r="I27" s="48"/>
      <c r="K27" s="50" t="s">
        <v>35</v>
      </c>
      <c r="L27" s="39"/>
      <c r="M27" s="39"/>
      <c r="N27" s="39"/>
      <c r="O27" s="39"/>
      <c r="P27" s="39"/>
      <c r="Q27" s="39"/>
      <c r="R27" s="39"/>
      <c r="S27" s="57"/>
      <c r="U27" s="50" t="s">
        <v>35</v>
      </c>
      <c r="V27" s="39"/>
      <c r="W27" s="39"/>
      <c r="X27" s="39"/>
      <c r="Y27" s="39"/>
      <c r="Z27" s="39"/>
      <c r="AA27" s="39"/>
      <c r="AB27" s="39"/>
      <c r="AC27" s="57"/>
      <c r="AE27" s="58" t="s">
        <v>108</v>
      </c>
    </row>
    <row r="28" spans="1:31">
      <c r="A28" s="14" t="s">
        <v>3</v>
      </c>
      <c r="B28" s="20">
        <v>242</v>
      </c>
      <c r="C28" s="20">
        <f t="shared" ref="C28" si="28">B28+1</f>
        <v>243</v>
      </c>
      <c r="D28" s="20">
        <f t="shared" ref="D28" si="29">C28+1</f>
        <v>244</v>
      </c>
      <c r="E28" s="20">
        <f t="shared" ref="E28" si="30">D28+1</f>
        <v>245</v>
      </c>
      <c r="F28" s="20">
        <f t="shared" ref="F28" si="31">E28+1</f>
        <v>246</v>
      </c>
      <c r="G28" s="20">
        <f t="shared" ref="G28" si="32">F28+1</f>
        <v>247</v>
      </c>
      <c r="H28" s="20">
        <f t="shared" ref="H28" si="33">G28+1</f>
        <v>248</v>
      </c>
      <c r="I28" s="48">
        <f t="shared" ref="I28" si="34">H28+1</f>
        <v>249</v>
      </c>
      <c r="K28" s="10" t="s">
        <v>58</v>
      </c>
      <c r="L28" s="38">
        <v>880</v>
      </c>
      <c r="M28" s="38">
        <f t="shared" ref="M28:M30" si="35">L28+1</f>
        <v>881</v>
      </c>
      <c r="N28" s="38">
        <f t="shared" ref="N28:N30" si="36">M28+1</f>
        <v>882</v>
      </c>
      <c r="O28" s="38">
        <f t="shared" ref="O28:O30" si="37">N28+1</f>
        <v>883</v>
      </c>
      <c r="P28" s="38">
        <f t="shared" ref="P28:P30" si="38">O28+1</f>
        <v>884</v>
      </c>
      <c r="Q28" s="38">
        <f t="shared" ref="Q28:Q30" si="39">P28+1</f>
        <v>885</v>
      </c>
      <c r="R28" s="38">
        <f t="shared" ref="R28:R30" si="40">Q28+1</f>
        <v>886</v>
      </c>
      <c r="S28" s="56">
        <f t="shared" ref="S28:S30" si="41">R28+1</f>
        <v>887</v>
      </c>
      <c r="U28" s="10" t="s">
        <v>58</v>
      </c>
      <c r="V28" s="38">
        <v>880</v>
      </c>
      <c r="W28" s="38">
        <f t="shared" si="27"/>
        <v>881</v>
      </c>
      <c r="X28" s="38">
        <f t="shared" si="27"/>
        <v>882</v>
      </c>
      <c r="Y28" s="38">
        <f t="shared" si="27"/>
        <v>883</v>
      </c>
      <c r="Z28" s="38">
        <f t="shared" si="27"/>
        <v>884</v>
      </c>
      <c r="AA28" s="38">
        <f t="shared" si="27"/>
        <v>885</v>
      </c>
      <c r="AB28" s="38">
        <f t="shared" si="27"/>
        <v>886</v>
      </c>
      <c r="AC28" s="56">
        <f t="shared" si="27"/>
        <v>887</v>
      </c>
      <c r="AE28" s="58" t="s">
        <v>109</v>
      </c>
    </row>
    <row r="29" spans="1:31">
      <c r="A29" s="16" t="s">
        <v>35</v>
      </c>
      <c r="B29" s="20"/>
      <c r="C29" s="20"/>
      <c r="D29" s="20"/>
      <c r="E29" s="20"/>
      <c r="F29" s="20"/>
      <c r="G29" s="20"/>
      <c r="H29" s="20"/>
      <c r="I29" s="48"/>
      <c r="K29" s="10" t="s">
        <v>59</v>
      </c>
      <c r="L29" s="38">
        <v>822</v>
      </c>
      <c r="M29" s="38">
        <f t="shared" si="35"/>
        <v>823</v>
      </c>
      <c r="N29" s="38">
        <f t="shared" si="36"/>
        <v>824</v>
      </c>
      <c r="O29" s="38">
        <f t="shared" si="37"/>
        <v>825</v>
      </c>
      <c r="P29" s="38">
        <f t="shared" si="38"/>
        <v>826</v>
      </c>
      <c r="Q29" s="38">
        <f t="shared" si="39"/>
        <v>827</v>
      </c>
      <c r="R29" s="38">
        <f t="shared" si="40"/>
        <v>828</v>
      </c>
      <c r="S29" s="56">
        <f t="shared" si="41"/>
        <v>829</v>
      </c>
      <c r="U29" s="10" t="s">
        <v>231</v>
      </c>
      <c r="V29" s="38">
        <v>242</v>
      </c>
      <c r="W29" s="38">
        <f t="shared" si="27"/>
        <v>243</v>
      </c>
      <c r="X29" s="38">
        <f t="shared" si="27"/>
        <v>244</v>
      </c>
      <c r="Y29" s="38">
        <f t="shared" si="27"/>
        <v>245</v>
      </c>
      <c r="Z29" s="38">
        <f t="shared" si="27"/>
        <v>246</v>
      </c>
      <c r="AA29" s="38">
        <f t="shared" si="27"/>
        <v>247</v>
      </c>
      <c r="AB29" s="38">
        <f t="shared" si="27"/>
        <v>248</v>
      </c>
      <c r="AC29" s="56">
        <f t="shared" si="27"/>
        <v>249</v>
      </c>
      <c r="AE29" s="60" t="s">
        <v>110</v>
      </c>
    </row>
    <row r="30" spans="1:31">
      <c r="A30" s="14" t="s">
        <v>15</v>
      </c>
      <c r="B30" s="20">
        <v>271</v>
      </c>
      <c r="C30" s="20">
        <f t="shared" ref="C30:C32" si="42">B30+1</f>
        <v>272</v>
      </c>
      <c r="D30" s="20">
        <f t="shared" ref="D30:D32" si="43">C30+1</f>
        <v>273</v>
      </c>
      <c r="E30" s="20">
        <f t="shared" ref="E30:E32" si="44">D30+1</f>
        <v>274</v>
      </c>
      <c r="F30" s="20">
        <f t="shared" ref="F30:F32" si="45">E30+1</f>
        <v>275</v>
      </c>
      <c r="G30" s="20">
        <f t="shared" ref="G30:G32" si="46">F30+1</f>
        <v>276</v>
      </c>
      <c r="H30" s="20">
        <f t="shared" ref="H30:H32" si="47">G30+1</f>
        <v>277</v>
      </c>
      <c r="I30" s="48">
        <f t="shared" ref="I30:I32" si="48">H30+1</f>
        <v>278</v>
      </c>
      <c r="K30" s="10" t="s">
        <v>231</v>
      </c>
      <c r="L30" s="38">
        <v>242</v>
      </c>
      <c r="M30" s="38">
        <f t="shared" si="35"/>
        <v>243</v>
      </c>
      <c r="N30" s="38">
        <f t="shared" si="36"/>
        <v>244</v>
      </c>
      <c r="O30" s="38">
        <f t="shared" si="37"/>
        <v>245</v>
      </c>
      <c r="P30" s="38">
        <f t="shared" si="38"/>
        <v>246</v>
      </c>
      <c r="Q30" s="38">
        <f t="shared" si="39"/>
        <v>247</v>
      </c>
      <c r="R30" s="38">
        <f t="shared" si="40"/>
        <v>248</v>
      </c>
      <c r="S30" s="56">
        <f t="shared" si="41"/>
        <v>249</v>
      </c>
      <c r="U30" s="50" t="s">
        <v>35</v>
      </c>
      <c r="V30" s="39"/>
      <c r="W30" s="39"/>
      <c r="X30" s="39"/>
      <c r="Y30" s="39"/>
      <c r="Z30" s="39"/>
      <c r="AA30" s="39"/>
      <c r="AB30" s="39"/>
      <c r="AC30" s="57"/>
      <c r="AE30" s="60" t="s">
        <v>111</v>
      </c>
    </row>
    <row r="31" spans="1:31">
      <c r="A31" s="14" t="s">
        <v>4</v>
      </c>
      <c r="B31" s="20">
        <v>358</v>
      </c>
      <c r="C31" s="20">
        <f t="shared" si="42"/>
        <v>359</v>
      </c>
      <c r="D31" s="20">
        <f t="shared" si="43"/>
        <v>360</v>
      </c>
      <c r="E31" s="20">
        <f t="shared" si="44"/>
        <v>361</v>
      </c>
      <c r="F31" s="20">
        <f t="shared" si="45"/>
        <v>362</v>
      </c>
      <c r="G31" s="20">
        <f t="shared" si="46"/>
        <v>363</v>
      </c>
      <c r="H31" s="20">
        <f t="shared" si="47"/>
        <v>364</v>
      </c>
      <c r="I31" s="48">
        <f t="shared" si="48"/>
        <v>365</v>
      </c>
      <c r="K31" s="50" t="s">
        <v>35</v>
      </c>
      <c r="L31" s="39"/>
      <c r="M31" s="39"/>
      <c r="N31" s="39"/>
      <c r="O31" s="39"/>
      <c r="P31" s="39"/>
      <c r="Q31" s="39"/>
      <c r="R31" s="39"/>
      <c r="S31" s="57"/>
      <c r="U31" s="10" t="s">
        <v>50</v>
      </c>
      <c r="V31" s="38">
        <v>271</v>
      </c>
      <c r="W31" s="38">
        <f t="shared" si="27"/>
        <v>272</v>
      </c>
      <c r="X31" s="38">
        <f t="shared" si="27"/>
        <v>273</v>
      </c>
      <c r="Y31" s="38">
        <f t="shared" si="27"/>
        <v>274</v>
      </c>
      <c r="Z31" s="38">
        <f t="shared" si="27"/>
        <v>275</v>
      </c>
      <c r="AA31" s="38">
        <f t="shared" si="27"/>
        <v>276</v>
      </c>
      <c r="AB31" s="38">
        <f t="shared" si="27"/>
        <v>277</v>
      </c>
      <c r="AC31" s="56">
        <f t="shared" si="27"/>
        <v>278</v>
      </c>
      <c r="AE31" s="60" t="s">
        <v>112</v>
      </c>
    </row>
    <row r="32" spans="1:31">
      <c r="A32" s="14" t="s">
        <v>16</v>
      </c>
      <c r="B32" s="20">
        <v>416</v>
      </c>
      <c r="C32" s="20">
        <f t="shared" si="42"/>
        <v>417</v>
      </c>
      <c r="D32" s="20">
        <f t="shared" si="43"/>
        <v>418</v>
      </c>
      <c r="E32" s="20">
        <f t="shared" si="44"/>
        <v>419</v>
      </c>
      <c r="F32" s="20">
        <f t="shared" si="45"/>
        <v>420</v>
      </c>
      <c r="G32" s="20">
        <f t="shared" si="46"/>
        <v>421</v>
      </c>
      <c r="H32" s="20">
        <f t="shared" si="47"/>
        <v>422</v>
      </c>
      <c r="I32" s="48">
        <f t="shared" si="48"/>
        <v>423</v>
      </c>
      <c r="K32" s="10" t="s">
        <v>50</v>
      </c>
      <c r="L32" s="38">
        <v>271</v>
      </c>
      <c r="M32" s="38">
        <f t="shared" ref="M32" si="49">L32+1</f>
        <v>272</v>
      </c>
      <c r="N32" s="38">
        <f t="shared" ref="N32" si="50">M32+1</f>
        <v>273</v>
      </c>
      <c r="O32" s="38">
        <f t="shared" ref="O32" si="51">N32+1</f>
        <v>274</v>
      </c>
      <c r="P32" s="38">
        <f t="shared" ref="P32" si="52">O32+1</f>
        <v>275</v>
      </c>
      <c r="Q32" s="38">
        <f t="shared" ref="Q32" si="53">P32+1</f>
        <v>276</v>
      </c>
      <c r="R32" s="38">
        <f t="shared" ref="R32" si="54">Q32+1</f>
        <v>277</v>
      </c>
      <c r="S32" s="56">
        <f t="shared" ref="S32" si="55">R32+1</f>
        <v>278</v>
      </c>
      <c r="U32" s="50" t="s">
        <v>35</v>
      </c>
      <c r="V32" s="39"/>
      <c r="W32" s="39"/>
      <c r="X32" s="39"/>
      <c r="Y32" s="39"/>
      <c r="Z32" s="39"/>
      <c r="AA32" s="39"/>
      <c r="AB32" s="39"/>
      <c r="AC32" s="57"/>
    </row>
    <row r="33" spans="1:29">
      <c r="A33" s="16" t="s">
        <v>35</v>
      </c>
      <c r="B33" s="20"/>
      <c r="C33" s="20"/>
      <c r="D33" s="20"/>
      <c r="E33" s="20"/>
      <c r="F33" s="20"/>
      <c r="G33" s="20"/>
      <c r="H33" s="20"/>
      <c r="I33" s="48"/>
      <c r="K33" s="50" t="s">
        <v>35</v>
      </c>
      <c r="L33" s="39"/>
      <c r="M33" s="39"/>
      <c r="N33" s="39"/>
      <c r="O33" s="39"/>
      <c r="P33" s="39"/>
      <c r="Q33" s="39"/>
      <c r="R33" s="39"/>
      <c r="S33" s="57"/>
      <c r="U33" s="10" t="s">
        <v>4</v>
      </c>
      <c r="V33" s="38">
        <v>358</v>
      </c>
      <c r="W33" s="38">
        <f t="shared" si="27"/>
        <v>359</v>
      </c>
      <c r="X33" s="38">
        <f t="shared" si="27"/>
        <v>360</v>
      </c>
      <c r="Y33" s="38">
        <f t="shared" si="27"/>
        <v>361</v>
      </c>
      <c r="Z33" s="38">
        <f t="shared" si="27"/>
        <v>362</v>
      </c>
      <c r="AA33" s="38">
        <f t="shared" si="27"/>
        <v>363</v>
      </c>
      <c r="AB33" s="38">
        <f t="shared" si="27"/>
        <v>364</v>
      </c>
      <c r="AC33" s="56">
        <f t="shared" si="27"/>
        <v>365</v>
      </c>
    </row>
    <row r="34" spans="1:29">
      <c r="A34" s="14" t="s">
        <v>0</v>
      </c>
      <c r="B34" s="20">
        <v>619</v>
      </c>
      <c r="C34" s="20">
        <f t="shared" ref="C34:C39" si="56">B34+1</f>
        <v>620</v>
      </c>
      <c r="D34" s="20">
        <f t="shared" ref="D34:D39" si="57">C34+1</f>
        <v>621</v>
      </c>
      <c r="E34" s="20">
        <f t="shared" ref="E34:E39" si="58">D34+1</f>
        <v>622</v>
      </c>
      <c r="F34" s="20">
        <f t="shared" ref="F34:F39" si="59">E34+1</f>
        <v>623</v>
      </c>
      <c r="G34" s="20">
        <f t="shared" ref="G34:G39" si="60">F34+1</f>
        <v>624</v>
      </c>
      <c r="H34" s="20">
        <f t="shared" ref="H34:H39" si="61">G34+1</f>
        <v>625</v>
      </c>
      <c r="I34" s="48">
        <f t="shared" ref="I34:I39" si="62">H34+1</f>
        <v>626</v>
      </c>
      <c r="K34" s="10" t="s">
        <v>4</v>
      </c>
      <c r="L34" s="38">
        <v>358</v>
      </c>
      <c r="M34" s="38">
        <f t="shared" ref="M34:M35" si="63">L34+1</f>
        <v>359</v>
      </c>
      <c r="N34" s="38">
        <f t="shared" ref="N34:N35" si="64">M34+1</f>
        <v>360</v>
      </c>
      <c r="O34" s="38">
        <f t="shared" ref="O34:O35" si="65">N34+1</f>
        <v>361</v>
      </c>
      <c r="P34" s="38">
        <f t="shared" ref="P34:P35" si="66">O34+1</f>
        <v>362</v>
      </c>
      <c r="Q34" s="38">
        <f t="shared" ref="Q34:Q35" si="67">P34+1</f>
        <v>363</v>
      </c>
      <c r="R34" s="38">
        <f t="shared" ref="R34:R35" si="68">Q34+1</f>
        <v>364</v>
      </c>
      <c r="S34" s="56">
        <f t="shared" ref="S34:S35" si="69">R34+1</f>
        <v>365</v>
      </c>
      <c r="U34" s="10" t="s">
        <v>16</v>
      </c>
      <c r="V34" s="38">
        <v>416</v>
      </c>
      <c r="W34" s="38">
        <f t="shared" si="27"/>
        <v>417</v>
      </c>
      <c r="X34" s="38">
        <f t="shared" si="27"/>
        <v>418</v>
      </c>
      <c r="Y34" s="38">
        <f t="shared" si="27"/>
        <v>419</v>
      </c>
      <c r="Z34" s="38">
        <f t="shared" si="27"/>
        <v>420</v>
      </c>
      <c r="AA34" s="38">
        <f t="shared" si="27"/>
        <v>421</v>
      </c>
      <c r="AB34" s="38">
        <f t="shared" si="27"/>
        <v>422</v>
      </c>
      <c r="AC34" s="56">
        <f t="shared" si="27"/>
        <v>423</v>
      </c>
    </row>
    <row r="35" spans="1:29">
      <c r="A35" s="14" t="s">
        <v>1</v>
      </c>
      <c r="B35" s="20">
        <v>648</v>
      </c>
      <c r="C35" s="20">
        <f t="shared" si="56"/>
        <v>649</v>
      </c>
      <c r="D35" s="20">
        <f t="shared" si="57"/>
        <v>650</v>
      </c>
      <c r="E35" s="20">
        <f t="shared" si="58"/>
        <v>651</v>
      </c>
      <c r="F35" s="20">
        <f t="shared" si="59"/>
        <v>652</v>
      </c>
      <c r="G35" s="20">
        <f t="shared" si="60"/>
        <v>653</v>
      </c>
      <c r="H35" s="20">
        <f t="shared" si="61"/>
        <v>654</v>
      </c>
      <c r="I35" s="48">
        <f t="shared" si="62"/>
        <v>655</v>
      </c>
      <c r="K35" s="10" t="s">
        <v>16</v>
      </c>
      <c r="L35" s="38">
        <v>416</v>
      </c>
      <c r="M35" s="38">
        <f t="shared" si="63"/>
        <v>417</v>
      </c>
      <c r="N35" s="38">
        <f t="shared" si="64"/>
        <v>418</v>
      </c>
      <c r="O35" s="38">
        <f t="shared" si="65"/>
        <v>419</v>
      </c>
      <c r="P35" s="38">
        <f t="shared" si="66"/>
        <v>420</v>
      </c>
      <c r="Q35" s="38">
        <f t="shared" si="67"/>
        <v>421</v>
      </c>
      <c r="R35" s="38">
        <f t="shared" si="68"/>
        <v>422</v>
      </c>
      <c r="S35" s="56">
        <f t="shared" si="69"/>
        <v>423</v>
      </c>
      <c r="U35" s="50" t="s">
        <v>35</v>
      </c>
      <c r="V35" s="39"/>
      <c r="W35" s="39"/>
      <c r="X35" s="39"/>
      <c r="Y35" s="39"/>
      <c r="Z35" s="39"/>
      <c r="AA35" s="39"/>
      <c r="AB35" s="39"/>
      <c r="AC35" s="57"/>
    </row>
    <row r="36" spans="1:29">
      <c r="A36" s="14" t="s">
        <v>17</v>
      </c>
      <c r="B36" s="20">
        <v>677</v>
      </c>
      <c r="C36" s="20">
        <f t="shared" si="56"/>
        <v>678</v>
      </c>
      <c r="D36" s="20">
        <f t="shared" si="57"/>
        <v>679</v>
      </c>
      <c r="E36" s="20">
        <f t="shared" si="58"/>
        <v>680</v>
      </c>
      <c r="F36" s="20">
        <f t="shared" si="59"/>
        <v>681</v>
      </c>
      <c r="G36" s="20">
        <f t="shared" si="60"/>
        <v>682</v>
      </c>
      <c r="H36" s="20">
        <f t="shared" si="61"/>
        <v>683</v>
      </c>
      <c r="I36" s="48">
        <f t="shared" si="62"/>
        <v>684</v>
      </c>
      <c r="K36" s="50" t="s">
        <v>35</v>
      </c>
      <c r="L36" s="39"/>
      <c r="M36" s="39"/>
      <c r="N36" s="39"/>
      <c r="O36" s="39"/>
      <c r="P36" s="39"/>
      <c r="Q36" s="39"/>
      <c r="R36" s="39"/>
      <c r="S36" s="57"/>
      <c r="U36" s="10" t="s">
        <v>1</v>
      </c>
      <c r="V36" s="38">
        <v>648</v>
      </c>
      <c r="W36" s="38">
        <f t="shared" si="27"/>
        <v>649</v>
      </c>
      <c r="X36" s="38">
        <f t="shared" si="27"/>
        <v>650</v>
      </c>
      <c r="Y36" s="38">
        <f t="shared" si="27"/>
        <v>651</v>
      </c>
      <c r="Z36" s="38">
        <f t="shared" si="27"/>
        <v>652</v>
      </c>
      <c r="AA36" s="38">
        <f t="shared" si="27"/>
        <v>653</v>
      </c>
      <c r="AB36" s="38">
        <f t="shared" si="27"/>
        <v>654</v>
      </c>
      <c r="AC36" s="56">
        <f t="shared" si="27"/>
        <v>655</v>
      </c>
    </row>
    <row r="37" spans="1:29">
      <c r="A37" s="14" t="s">
        <v>18</v>
      </c>
      <c r="B37" s="20">
        <v>764</v>
      </c>
      <c r="C37" s="20">
        <f t="shared" si="56"/>
        <v>765</v>
      </c>
      <c r="D37" s="20">
        <f t="shared" si="57"/>
        <v>766</v>
      </c>
      <c r="E37" s="20">
        <f t="shared" si="58"/>
        <v>767</v>
      </c>
      <c r="F37" s="20">
        <f t="shared" si="59"/>
        <v>768</v>
      </c>
      <c r="G37" s="20">
        <f t="shared" si="60"/>
        <v>769</v>
      </c>
      <c r="H37" s="20">
        <f t="shared" si="61"/>
        <v>770</v>
      </c>
      <c r="I37" s="48">
        <f t="shared" si="62"/>
        <v>771</v>
      </c>
      <c r="K37" s="10" t="s">
        <v>1</v>
      </c>
      <c r="L37" s="38">
        <v>648</v>
      </c>
      <c r="M37" s="38">
        <f t="shared" ref="M37:M42" si="70">L37+1</f>
        <v>649</v>
      </c>
      <c r="N37" s="38">
        <f t="shared" ref="N37:N42" si="71">M37+1</f>
        <v>650</v>
      </c>
      <c r="O37" s="38">
        <f t="shared" ref="O37:O42" si="72">N37+1</f>
        <v>651</v>
      </c>
      <c r="P37" s="38">
        <f t="shared" ref="P37:P42" si="73">O37+1</f>
        <v>652</v>
      </c>
      <c r="Q37" s="38">
        <f t="shared" ref="Q37:Q42" si="74">P37+1</f>
        <v>653</v>
      </c>
      <c r="R37" s="38">
        <f t="shared" ref="R37:R42" si="75">Q37+1</f>
        <v>654</v>
      </c>
      <c r="S37" s="56">
        <f t="shared" ref="S37:S42" si="76">R37+1</f>
        <v>655</v>
      </c>
      <c r="U37" s="10" t="s">
        <v>237</v>
      </c>
      <c r="V37" s="38">
        <v>677</v>
      </c>
      <c r="W37" s="38">
        <f t="shared" si="27"/>
        <v>678</v>
      </c>
      <c r="X37" s="38">
        <f t="shared" si="27"/>
        <v>679</v>
      </c>
      <c r="Y37" s="38">
        <f t="shared" si="27"/>
        <v>680</v>
      </c>
      <c r="Z37" s="38">
        <f t="shared" si="27"/>
        <v>681</v>
      </c>
      <c r="AA37" s="38">
        <f t="shared" si="27"/>
        <v>682</v>
      </c>
      <c r="AB37" s="38">
        <f t="shared" si="27"/>
        <v>683</v>
      </c>
      <c r="AC37" s="56">
        <f t="shared" si="27"/>
        <v>684</v>
      </c>
    </row>
    <row r="38" spans="1:29">
      <c r="A38" s="14" t="s">
        <v>19</v>
      </c>
      <c r="B38" s="20">
        <v>735</v>
      </c>
      <c r="C38" s="20">
        <f t="shared" si="56"/>
        <v>736</v>
      </c>
      <c r="D38" s="20">
        <f t="shared" si="57"/>
        <v>737</v>
      </c>
      <c r="E38" s="20">
        <f t="shared" si="58"/>
        <v>738</v>
      </c>
      <c r="F38" s="20">
        <f t="shared" si="59"/>
        <v>739</v>
      </c>
      <c r="G38" s="20">
        <f t="shared" si="60"/>
        <v>740</v>
      </c>
      <c r="H38" s="20">
        <f t="shared" si="61"/>
        <v>741</v>
      </c>
      <c r="I38" s="48">
        <f t="shared" si="62"/>
        <v>742</v>
      </c>
      <c r="K38" s="10" t="s">
        <v>51</v>
      </c>
      <c r="L38" s="38">
        <v>1170</v>
      </c>
      <c r="M38" s="38">
        <f t="shared" si="70"/>
        <v>1171</v>
      </c>
      <c r="N38" s="38">
        <f t="shared" si="71"/>
        <v>1172</v>
      </c>
      <c r="O38" s="38">
        <f t="shared" si="72"/>
        <v>1173</v>
      </c>
      <c r="P38" s="38">
        <f t="shared" si="73"/>
        <v>1174</v>
      </c>
      <c r="Q38" s="38">
        <f t="shared" si="74"/>
        <v>1175</v>
      </c>
      <c r="R38" s="38">
        <f t="shared" si="75"/>
        <v>1176</v>
      </c>
      <c r="S38" s="56">
        <f t="shared" si="76"/>
        <v>1177</v>
      </c>
      <c r="U38" s="10" t="s">
        <v>52</v>
      </c>
      <c r="V38" s="38">
        <v>793</v>
      </c>
      <c r="W38" s="38">
        <f t="shared" si="27"/>
        <v>794</v>
      </c>
      <c r="X38" s="38">
        <f t="shared" si="27"/>
        <v>795</v>
      </c>
      <c r="Y38" s="38">
        <f t="shared" si="27"/>
        <v>796</v>
      </c>
      <c r="Z38" s="38">
        <f t="shared" si="27"/>
        <v>797</v>
      </c>
      <c r="AA38" s="38">
        <f t="shared" si="27"/>
        <v>798</v>
      </c>
      <c r="AB38" s="38">
        <f t="shared" si="27"/>
        <v>799</v>
      </c>
      <c r="AC38" s="56">
        <f t="shared" si="27"/>
        <v>800</v>
      </c>
    </row>
    <row r="39" spans="1:29">
      <c r="A39" s="14" t="s">
        <v>25</v>
      </c>
      <c r="B39" s="20">
        <v>996</v>
      </c>
      <c r="C39" s="20">
        <f t="shared" si="56"/>
        <v>997</v>
      </c>
      <c r="D39" s="20">
        <f t="shared" si="57"/>
        <v>998</v>
      </c>
      <c r="E39" s="20">
        <f t="shared" si="58"/>
        <v>999</v>
      </c>
      <c r="F39" s="20">
        <f t="shared" si="59"/>
        <v>1000</v>
      </c>
      <c r="G39" s="20">
        <f t="shared" si="60"/>
        <v>1001</v>
      </c>
      <c r="H39" s="20">
        <f t="shared" si="61"/>
        <v>1002</v>
      </c>
      <c r="I39" s="48">
        <f t="shared" si="62"/>
        <v>1003</v>
      </c>
      <c r="K39" s="10" t="s">
        <v>232</v>
      </c>
      <c r="L39" s="38">
        <v>1054</v>
      </c>
      <c r="M39" s="38">
        <f t="shared" si="70"/>
        <v>1055</v>
      </c>
      <c r="N39" s="38">
        <f t="shared" si="71"/>
        <v>1056</v>
      </c>
      <c r="O39" s="38">
        <f t="shared" si="72"/>
        <v>1057</v>
      </c>
      <c r="P39" s="38">
        <f t="shared" si="73"/>
        <v>1058</v>
      </c>
      <c r="Q39" s="38">
        <f t="shared" si="74"/>
        <v>1059</v>
      </c>
      <c r="R39" s="38">
        <f t="shared" si="75"/>
        <v>1060</v>
      </c>
      <c r="S39" s="56">
        <f t="shared" si="76"/>
        <v>1061</v>
      </c>
      <c r="U39" s="10" t="s">
        <v>236</v>
      </c>
      <c r="V39" s="38">
        <v>1199</v>
      </c>
      <c r="W39" s="38">
        <f t="shared" si="27"/>
        <v>1200</v>
      </c>
      <c r="X39" s="38">
        <f t="shared" si="27"/>
        <v>1201</v>
      </c>
      <c r="Y39" s="38">
        <f t="shared" si="27"/>
        <v>1202</v>
      </c>
      <c r="Z39" s="38">
        <f t="shared" si="27"/>
        <v>1203</v>
      </c>
      <c r="AA39" s="38">
        <f t="shared" si="27"/>
        <v>1204</v>
      </c>
      <c r="AB39" s="38">
        <f t="shared" si="27"/>
        <v>1205</v>
      </c>
      <c r="AC39" s="56">
        <f t="shared" si="27"/>
        <v>1206</v>
      </c>
    </row>
    <row r="40" spans="1:29" ht="12.75">
      <c r="A40" s="9" t="s">
        <v>20</v>
      </c>
      <c r="B40" s="63"/>
      <c r="C40" s="63"/>
      <c r="D40" s="63"/>
      <c r="E40" s="63"/>
      <c r="F40" s="63"/>
      <c r="G40" s="63"/>
      <c r="H40" s="63"/>
      <c r="I40" s="64"/>
      <c r="K40" s="10" t="s">
        <v>52</v>
      </c>
      <c r="L40" s="38">
        <v>793</v>
      </c>
      <c r="M40" s="38">
        <f t="shared" si="70"/>
        <v>794</v>
      </c>
      <c r="N40" s="38">
        <f t="shared" si="71"/>
        <v>795</v>
      </c>
      <c r="O40" s="38">
        <f t="shared" si="72"/>
        <v>796</v>
      </c>
      <c r="P40" s="38">
        <f t="shared" si="73"/>
        <v>797</v>
      </c>
      <c r="Q40" s="38">
        <f t="shared" si="74"/>
        <v>798</v>
      </c>
      <c r="R40" s="38">
        <f t="shared" si="75"/>
        <v>799</v>
      </c>
      <c r="S40" s="56">
        <f t="shared" si="76"/>
        <v>800</v>
      </c>
      <c r="U40" s="10" t="s">
        <v>67</v>
      </c>
      <c r="V40" s="38">
        <v>706</v>
      </c>
      <c r="W40" s="38">
        <f t="shared" si="27"/>
        <v>707</v>
      </c>
      <c r="X40" s="38">
        <f t="shared" si="27"/>
        <v>708</v>
      </c>
      <c r="Y40" s="38">
        <f t="shared" si="27"/>
        <v>709</v>
      </c>
      <c r="Z40" s="38">
        <f t="shared" si="27"/>
        <v>710</v>
      </c>
      <c r="AA40" s="38">
        <f t="shared" si="27"/>
        <v>711</v>
      </c>
      <c r="AB40" s="38">
        <f t="shared" si="27"/>
        <v>712</v>
      </c>
      <c r="AC40" s="56">
        <f t="shared" si="27"/>
        <v>713</v>
      </c>
    </row>
    <row r="41" spans="1:29" ht="12.75">
      <c r="A41" s="18" t="s">
        <v>21</v>
      </c>
      <c r="B41" s="20">
        <v>39</v>
      </c>
      <c r="C41" s="20">
        <f t="shared" ref="C41:C43" si="77">B41+1</f>
        <v>40</v>
      </c>
      <c r="D41" s="20">
        <f t="shared" ref="D41:D43" si="78">C41+1</f>
        <v>41</v>
      </c>
      <c r="E41" s="20">
        <f t="shared" ref="E41:E43" si="79">D41+1</f>
        <v>42</v>
      </c>
      <c r="F41" s="20">
        <f t="shared" ref="F41:F43" si="80">E41+1</f>
        <v>43</v>
      </c>
      <c r="G41" s="20">
        <f t="shared" ref="G41:G43" si="81">F41+1</f>
        <v>44</v>
      </c>
      <c r="H41" s="20">
        <f t="shared" ref="H41:H43" si="82">G41+1</f>
        <v>45</v>
      </c>
      <c r="I41" s="48">
        <f t="shared" ref="I41:I43" si="83">H41+1</f>
        <v>46</v>
      </c>
      <c r="K41" s="10" t="s">
        <v>53</v>
      </c>
      <c r="L41" s="38">
        <v>1199</v>
      </c>
      <c r="M41" s="38">
        <f t="shared" si="70"/>
        <v>1200</v>
      </c>
      <c r="N41" s="38">
        <f t="shared" si="71"/>
        <v>1201</v>
      </c>
      <c r="O41" s="38">
        <f t="shared" si="72"/>
        <v>1202</v>
      </c>
      <c r="P41" s="38">
        <f t="shared" si="73"/>
        <v>1203</v>
      </c>
      <c r="Q41" s="38">
        <f t="shared" si="74"/>
        <v>1204</v>
      </c>
      <c r="R41" s="38">
        <f t="shared" si="75"/>
        <v>1205</v>
      </c>
      <c r="S41" s="56">
        <f t="shared" si="76"/>
        <v>1206</v>
      </c>
      <c r="U41" s="9" t="s">
        <v>44</v>
      </c>
      <c r="V41" s="36"/>
      <c r="W41" s="36"/>
      <c r="X41" s="36"/>
      <c r="Y41" s="36"/>
      <c r="Z41" s="36"/>
      <c r="AA41" s="36"/>
      <c r="AB41" s="36"/>
      <c r="AC41" s="52"/>
    </row>
    <row r="42" spans="1:29">
      <c r="A42" s="18" t="s">
        <v>23</v>
      </c>
      <c r="B42" s="20">
        <v>68</v>
      </c>
      <c r="C42" s="20">
        <f t="shared" si="77"/>
        <v>69</v>
      </c>
      <c r="D42" s="20">
        <f t="shared" si="78"/>
        <v>70</v>
      </c>
      <c r="E42" s="20">
        <f t="shared" si="79"/>
        <v>71</v>
      </c>
      <c r="F42" s="20">
        <f t="shared" si="80"/>
        <v>72</v>
      </c>
      <c r="G42" s="20">
        <f t="shared" si="81"/>
        <v>73</v>
      </c>
      <c r="H42" s="20">
        <f t="shared" si="82"/>
        <v>74</v>
      </c>
      <c r="I42" s="48">
        <f t="shared" si="83"/>
        <v>75</v>
      </c>
      <c r="K42" s="10" t="s">
        <v>67</v>
      </c>
      <c r="L42" s="38">
        <v>706</v>
      </c>
      <c r="M42" s="38">
        <f t="shared" si="70"/>
        <v>707</v>
      </c>
      <c r="N42" s="38">
        <f t="shared" si="71"/>
        <v>708</v>
      </c>
      <c r="O42" s="38">
        <f t="shared" si="72"/>
        <v>709</v>
      </c>
      <c r="P42" s="38">
        <f t="shared" si="73"/>
        <v>710</v>
      </c>
      <c r="Q42" s="38">
        <f t="shared" si="74"/>
        <v>711</v>
      </c>
      <c r="R42" s="38">
        <f t="shared" si="75"/>
        <v>712</v>
      </c>
      <c r="S42" s="56">
        <f t="shared" si="76"/>
        <v>713</v>
      </c>
      <c r="U42" s="10" t="s">
        <v>31</v>
      </c>
      <c r="V42" s="38">
        <v>126</v>
      </c>
      <c r="W42" s="38">
        <f t="shared" si="27"/>
        <v>127</v>
      </c>
      <c r="X42" s="38">
        <f t="shared" si="27"/>
        <v>128</v>
      </c>
      <c r="Y42" s="38">
        <f t="shared" si="27"/>
        <v>129</v>
      </c>
      <c r="Z42" s="38">
        <f t="shared" si="27"/>
        <v>130</v>
      </c>
      <c r="AA42" s="38">
        <f t="shared" si="27"/>
        <v>131</v>
      </c>
      <c r="AB42" s="38">
        <f t="shared" si="27"/>
        <v>132</v>
      </c>
      <c r="AC42" s="56">
        <f t="shared" si="27"/>
        <v>133</v>
      </c>
    </row>
    <row r="43" spans="1:29" ht="12.75">
      <c r="A43" s="18" t="s">
        <v>22</v>
      </c>
      <c r="B43" s="20">
        <v>474</v>
      </c>
      <c r="C43" s="20">
        <f t="shared" si="77"/>
        <v>475</v>
      </c>
      <c r="D43" s="20">
        <f t="shared" si="78"/>
        <v>476</v>
      </c>
      <c r="E43" s="20">
        <f t="shared" si="79"/>
        <v>477</v>
      </c>
      <c r="F43" s="20">
        <f t="shared" si="80"/>
        <v>478</v>
      </c>
      <c r="G43" s="20">
        <f t="shared" si="81"/>
        <v>479</v>
      </c>
      <c r="H43" s="20">
        <f t="shared" si="82"/>
        <v>480</v>
      </c>
      <c r="I43" s="48">
        <f t="shared" si="83"/>
        <v>481</v>
      </c>
      <c r="K43" s="9" t="s">
        <v>54</v>
      </c>
      <c r="L43" s="36"/>
      <c r="M43" s="36"/>
      <c r="N43" s="36"/>
      <c r="O43" s="36"/>
      <c r="P43" s="36"/>
      <c r="Q43" s="36"/>
      <c r="R43" s="36"/>
      <c r="S43" s="52"/>
      <c r="U43" s="10" t="s">
        <v>57</v>
      </c>
      <c r="V43" s="38">
        <v>155</v>
      </c>
      <c r="W43" s="38">
        <f t="shared" si="27"/>
        <v>156</v>
      </c>
      <c r="X43" s="38">
        <f t="shared" si="27"/>
        <v>157</v>
      </c>
      <c r="Y43" s="38">
        <f t="shared" si="27"/>
        <v>158</v>
      </c>
      <c r="Z43" s="38">
        <f t="shared" si="27"/>
        <v>159</v>
      </c>
      <c r="AA43" s="38">
        <f t="shared" si="27"/>
        <v>160</v>
      </c>
      <c r="AB43" s="38">
        <f t="shared" si="27"/>
        <v>161</v>
      </c>
      <c r="AC43" s="56">
        <f t="shared" si="27"/>
        <v>162</v>
      </c>
    </row>
    <row r="44" spans="1:29" ht="12.75">
      <c r="A44" s="9" t="s">
        <v>24</v>
      </c>
      <c r="B44" s="63"/>
      <c r="C44" s="63"/>
      <c r="D44" s="63"/>
      <c r="E44" s="63"/>
      <c r="F44" s="63"/>
      <c r="G44" s="63"/>
      <c r="H44" s="63"/>
      <c r="I44" s="64"/>
      <c r="K44" s="10" t="s">
        <v>65</v>
      </c>
      <c r="L44" s="38">
        <v>967</v>
      </c>
      <c r="M44" s="38">
        <f t="shared" ref="M44:M47" si="84">L44+1</f>
        <v>968</v>
      </c>
      <c r="N44" s="38">
        <f t="shared" ref="N44:N47" si="85">M44+1</f>
        <v>969</v>
      </c>
      <c r="O44" s="38">
        <f t="shared" ref="O44:O47" si="86">N44+1</f>
        <v>970</v>
      </c>
      <c r="P44" s="38">
        <f t="shared" ref="P44:P47" si="87">O44+1</f>
        <v>971</v>
      </c>
      <c r="Q44" s="38">
        <f t="shared" ref="Q44:Q47" si="88">P44+1</f>
        <v>972</v>
      </c>
      <c r="R44" s="38">
        <f t="shared" ref="R44:R47" si="89">Q44+1</f>
        <v>973</v>
      </c>
      <c r="S44" s="56">
        <f t="shared" ref="S44:S47" si="90">R44+1</f>
        <v>974</v>
      </c>
      <c r="U44" s="10" t="s">
        <v>64</v>
      </c>
      <c r="V44" s="38">
        <v>1025</v>
      </c>
      <c r="W44" s="38">
        <f t="shared" si="27"/>
        <v>1026</v>
      </c>
      <c r="X44" s="38">
        <f t="shared" si="27"/>
        <v>1027</v>
      </c>
      <c r="Y44" s="38">
        <f t="shared" si="27"/>
        <v>1028</v>
      </c>
      <c r="Z44" s="38">
        <f t="shared" si="27"/>
        <v>1029</v>
      </c>
      <c r="AA44" s="38">
        <f t="shared" si="27"/>
        <v>1030</v>
      </c>
      <c r="AB44" s="38">
        <f t="shared" si="27"/>
        <v>1031</v>
      </c>
      <c r="AC44" s="56">
        <f t="shared" si="27"/>
        <v>1032</v>
      </c>
    </row>
    <row r="45" spans="1:29">
      <c r="A45" s="18" t="s">
        <v>26</v>
      </c>
      <c r="B45" s="20"/>
      <c r="C45" s="20"/>
      <c r="D45" s="20"/>
      <c r="E45" s="20"/>
      <c r="F45" s="20"/>
      <c r="G45" s="20"/>
      <c r="H45" s="20"/>
      <c r="I45" s="48"/>
      <c r="K45" s="10" t="s">
        <v>66</v>
      </c>
      <c r="L45" s="38">
        <v>909</v>
      </c>
      <c r="M45" s="38">
        <f t="shared" si="84"/>
        <v>910</v>
      </c>
      <c r="N45" s="38">
        <f t="shared" si="85"/>
        <v>911</v>
      </c>
      <c r="O45" s="38">
        <f t="shared" si="86"/>
        <v>912</v>
      </c>
      <c r="P45" s="38">
        <f t="shared" si="87"/>
        <v>913</v>
      </c>
      <c r="Q45" s="38">
        <f t="shared" si="88"/>
        <v>914</v>
      </c>
      <c r="R45" s="38">
        <f t="shared" si="89"/>
        <v>915</v>
      </c>
      <c r="S45" s="56">
        <f t="shared" si="90"/>
        <v>916</v>
      </c>
      <c r="U45" s="10" t="s">
        <v>234</v>
      </c>
      <c r="V45" s="38">
        <v>1141</v>
      </c>
      <c r="W45" s="38">
        <f t="shared" si="27"/>
        <v>1142</v>
      </c>
      <c r="X45" s="38">
        <f t="shared" si="27"/>
        <v>1143</v>
      </c>
      <c r="Y45" s="38">
        <f t="shared" si="27"/>
        <v>1144</v>
      </c>
      <c r="Z45" s="38">
        <f t="shared" si="27"/>
        <v>1145</v>
      </c>
      <c r="AA45" s="38">
        <f t="shared" si="27"/>
        <v>1146</v>
      </c>
      <c r="AB45" s="38">
        <f t="shared" si="27"/>
        <v>1147</v>
      </c>
      <c r="AC45" s="56">
        <f t="shared" si="27"/>
        <v>1148</v>
      </c>
    </row>
    <row r="46" spans="1:29">
      <c r="A46" s="18" t="s">
        <v>27</v>
      </c>
      <c r="B46" s="20"/>
      <c r="C46" s="20"/>
      <c r="D46" s="20"/>
      <c r="E46" s="20"/>
      <c r="F46" s="20"/>
      <c r="G46" s="20"/>
      <c r="H46" s="20"/>
      <c r="I46" s="48"/>
      <c r="K46" s="10" t="s">
        <v>55</v>
      </c>
      <c r="L46" s="38">
        <v>996</v>
      </c>
      <c r="M46" s="38">
        <f t="shared" si="84"/>
        <v>997</v>
      </c>
      <c r="N46" s="38">
        <f t="shared" si="85"/>
        <v>998</v>
      </c>
      <c r="O46" s="38">
        <f t="shared" si="86"/>
        <v>999</v>
      </c>
      <c r="P46" s="38">
        <f t="shared" si="87"/>
        <v>1000</v>
      </c>
      <c r="Q46" s="38">
        <f t="shared" si="88"/>
        <v>1001</v>
      </c>
      <c r="R46" s="38">
        <f t="shared" si="89"/>
        <v>1002</v>
      </c>
      <c r="S46" s="56">
        <f t="shared" si="90"/>
        <v>1003</v>
      </c>
      <c r="U46" s="10" t="s">
        <v>56</v>
      </c>
      <c r="V46" s="38">
        <v>938</v>
      </c>
      <c r="W46" s="38">
        <f t="shared" si="27"/>
        <v>939</v>
      </c>
      <c r="X46" s="38">
        <f t="shared" si="27"/>
        <v>940</v>
      </c>
      <c r="Y46" s="38">
        <f t="shared" si="27"/>
        <v>941</v>
      </c>
      <c r="Z46" s="38">
        <f t="shared" si="27"/>
        <v>942</v>
      </c>
      <c r="AA46" s="38">
        <f t="shared" si="27"/>
        <v>943</v>
      </c>
      <c r="AB46" s="38">
        <f t="shared" si="27"/>
        <v>944</v>
      </c>
      <c r="AC46" s="56">
        <f t="shared" si="27"/>
        <v>945</v>
      </c>
    </row>
    <row r="47" spans="1:29" ht="12.75">
      <c r="A47" s="18" t="s">
        <v>28</v>
      </c>
      <c r="B47" s="20"/>
      <c r="C47" s="20"/>
      <c r="D47" s="20"/>
      <c r="E47" s="20"/>
      <c r="F47" s="20"/>
      <c r="G47" s="20"/>
      <c r="H47" s="20"/>
      <c r="I47" s="48"/>
      <c r="K47" s="10" t="s">
        <v>56</v>
      </c>
      <c r="L47" s="38">
        <v>938</v>
      </c>
      <c r="M47" s="38">
        <f t="shared" si="84"/>
        <v>939</v>
      </c>
      <c r="N47" s="38">
        <f t="shared" si="85"/>
        <v>940</v>
      </c>
      <c r="O47" s="38">
        <f t="shared" si="86"/>
        <v>941</v>
      </c>
      <c r="P47" s="38">
        <f t="shared" si="87"/>
        <v>942</v>
      </c>
      <c r="Q47" s="38">
        <f t="shared" si="88"/>
        <v>943</v>
      </c>
      <c r="R47" s="38">
        <f t="shared" si="89"/>
        <v>944</v>
      </c>
      <c r="S47" s="56">
        <f t="shared" si="90"/>
        <v>945</v>
      </c>
      <c r="U47" s="9" t="s">
        <v>24</v>
      </c>
      <c r="V47" s="36"/>
      <c r="W47" s="36"/>
      <c r="X47" s="36"/>
      <c r="Y47" s="36"/>
      <c r="Z47" s="36"/>
      <c r="AA47" s="36"/>
      <c r="AB47" s="36"/>
      <c r="AC47" s="52"/>
    </row>
    <row r="48" spans="1:29" ht="12.75">
      <c r="A48" s="18" t="s">
        <v>29</v>
      </c>
      <c r="B48" s="20"/>
      <c r="C48" s="20"/>
      <c r="D48" s="20"/>
      <c r="E48" s="20"/>
      <c r="F48" s="20"/>
      <c r="G48" s="20"/>
      <c r="H48" s="20"/>
      <c r="I48" s="48"/>
      <c r="K48" s="9" t="s">
        <v>44</v>
      </c>
      <c r="L48" s="36"/>
      <c r="M48" s="36"/>
      <c r="N48" s="36"/>
      <c r="O48" s="36"/>
      <c r="P48" s="36"/>
      <c r="Q48" s="36"/>
      <c r="R48" s="36"/>
      <c r="S48" s="52"/>
      <c r="U48" s="10" t="s">
        <v>60</v>
      </c>
      <c r="V48" s="38">
        <v>39</v>
      </c>
      <c r="W48" s="38">
        <f t="shared" ref="W48:AC48" si="91">V48+1</f>
        <v>40</v>
      </c>
      <c r="X48" s="38">
        <f t="shared" si="91"/>
        <v>41</v>
      </c>
      <c r="Y48" s="38">
        <f t="shared" si="91"/>
        <v>42</v>
      </c>
      <c r="Z48" s="38">
        <f t="shared" si="91"/>
        <v>43</v>
      </c>
      <c r="AA48" s="38">
        <f t="shared" si="91"/>
        <v>44</v>
      </c>
      <c r="AB48" s="38">
        <f t="shared" si="91"/>
        <v>45</v>
      </c>
      <c r="AC48" s="56">
        <f t="shared" si="91"/>
        <v>46</v>
      </c>
    </row>
    <row r="49" spans="1:29">
      <c r="A49" s="18" t="s">
        <v>63</v>
      </c>
      <c r="B49" s="20"/>
      <c r="C49" s="20"/>
      <c r="D49" s="20"/>
      <c r="E49" s="20"/>
      <c r="F49" s="20"/>
      <c r="G49" s="20"/>
      <c r="H49" s="20"/>
      <c r="I49" s="48"/>
      <c r="K49" s="10" t="s">
        <v>31</v>
      </c>
      <c r="L49" s="38">
        <v>126</v>
      </c>
      <c r="M49" s="38">
        <f t="shared" ref="M49:M53" si="92">L49+1</f>
        <v>127</v>
      </c>
      <c r="N49" s="38">
        <f t="shared" ref="N49:N53" si="93">M49+1</f>
        <v>128</v>
      </c>
      <c r="O49" s="38">
        <f t="shared" ref="O49:O53" si="94">N49+1</f>
        <v>129</v>
      </c>
      <c r="P49" s="38">
        <f t="shared" ref="P49:P53" si="95">O49+1</f>
        <v>130</v>
      </c>
      <c r="Q49" s="38">
        <f t="shared" ref="Q49:Q53" si="96">P49+1</f>
        <v>131</v>
      </c>
      <c r="R49" s="38">
        <f t="shared" ref="R49:R53" si="97">Q49+1</f>
        <v>132</v>
      </c>
      <c r="S49" s="56">
        <f t="shared" ref="S49:S53" si="98">R49+1</f>
        <v>133</v>
      </c>
      <c r="U49" s="10" t="s">
        <v>233</v>
      </c>
      <c r="V49" s="38">
        <v>68</v>
      </c>
      <c r="W49" s="38">
        <f t="shared" ref="W49:AC49" si="99">V49+1</f>
        <v>69</v>
      </c>
      <c r="X49" s="38">
        <f t="shared" si="99"/>
        <v>70</v>
      </c>
      <c r="Y49" s="38">
        <f t="shared" si="99"/>
        <v>71</v>
      </c>
      <c r="Z49" s="38">
        <f t="shared" si="99"/>
        <v>72</v>
      </c>
      <c r="AA49" s="38">
        <f t="shared" si="99"/>
        <v>73</v>
      </c>
      <c r="AB49" s="38">
        <f t="shared" si="99"/>
        <v>74</v>
      </c>
      <c r="AC49" s="56">
        <f t="shared" si="99"/>
        <v>75</v>
      </c>
    </row>
    <row r="50" spans="1:29">
      <c r="A50" s="18" t="s">
        <v>46</v>
      </c>
      <c r="B50" s="20">
        <v>1054</v>
      </c>
      <c r="C50" s="20">
        <f t="shared" ref="C50" si="100">B50+1</f>
        <v>1055</v>
      </c>
      <c r="D50" s="20">
        <f t="shared" ref="D50" si="101">C50+1</f>
        <v>1056</v>
      </c>
      <c r="E50" s="20">
        <f t="shared" ref="E50" si="102">D50+1</f>
        <v>1057</v>
      </c>
      <c r="F50" s="20">
        <f t="shared" ref="F50" si="103">E50+1</f>
        <v>1058</v>
      </c>
      <c r="G50" s="20">
        <f t="shared" ref="G50" si="104">F50+1</f>
        <v>1059</v>
      </c>
      <c r="H50" s="20">
        <f t="shared" ref="H50" si="105">G50+1</f>
        <v>1060</v>
      </c>
      <c r="I50" s="48">
        <f t="shared" ref="I50" si="106">H50+1</f>
        <v>1061</v>
      </c>
      <c r="K50" s="10" t="s">
        <v>57</v>
      </c>
      <c r="L50" s="38">
        <v>155</v>
      </c>
      <c r="M50" s="38">
        <f t="shared" si="92"/>
        <v>156</v>
      </c>
      <c r="N50" s="38">
        <f t="shared" si="93"/>
        <v>157</v>
      </c>
      <c r="O50" s="38">
        <f t="shared" si="94"/>
        <v>158</v>
      </c>
      <c r="P50" s="38">
        <f t="shared" si="95"/>
        <v>159</v>
      </c>
      <c r="Q50" s="38">
        <f t="shared" si="96"/>
        <v>160</v>
      </c>
      <c r="R50" s="38">
        <f t="shared" si="97"/>
        <v>161</v>
      </c>
      <c r="S50" s="56">
        <f t="shared" si="98"/>
        <v>162</v>
      </c>
      <c r="U50" s="10" t="s">
        <v>61</v>
      </c>
      <c r="V50" s="38">
        <v>97</v>
      </c>
      <c r="W50" s="38">
        <f t="shared" ref="W50:AC50" si="107">V50+1</f>
        <v>98</v>
      </c>
      <c r="X50" s="38">
        <f t="shared" si="107"/>
        <v>99</v>
      </c>
      <c r="Y50" s="38">
        <f t="shared" si="107"/>
        <v>100</v>
      </c>
      <c r="Z50" s="38">
        <f t="shared" si="107"/>
        <v>101</v>
      </c>
      <c r="AA50" s="38">
        <f t="shared" si="107"/>
        <v>102</v>
      </c>
      <c r="AB50" s="38">
        <f t="shared" si="107"/>
        <v>103</v>
      </c>
      <c r="AC50" s="56">
        <f t="shared" si="107"/>
        <v>104</v>
      </c>
    </row>
    <row r="51" spans="1:29">
      <c r="A51" s="10"/>
      <c r="B51" s="20"/>
      <c r="C51" s="20"/>
      <c r="D51" s="20"/>
      <c r="E51" s="20"/>
      <c r="F51" s="20"/>
      <c r="G51" s="20"/>
      <c r="H51" s="20"/>
      <c r="I51" s="48"/>
      <c r="K51" s="10" t="s">
        <v>64</v>
      </c>
      <c r="L51" s="38">
        <v>1025</v>
      </c>
      <c r="M51" s="38">
        <f t="shared" si="92"/>
        <v>1026</v>
      </c>
      <c r="N51" s="38">
        <f t="shared" si="93"/>
        <v>1027</v>
      </c>
      <c r="O51" s="38">
        <f t="shared" si="94"/>
        <v>1028</v>
      </c>
      <c r="P51" s="38">
        <f t="shared" si="95"/>
        <v>1029</v>
      </c>
      <c r="Q51" s="38">
        <f t="shared" si="96"/>
        <v>1030</v>
      </c>
      <c r="R51" s="38">
        <f t="shared" si="97"/>
        <v>1031</v>
      </c>
      <c r="S51" s="56">
        <f t="shared" si="98"/>
        <v>1032</v>
      </c>
      <c r="U51" s="10" t="s">
        <v>62</v>
      </c>
      <c r="V51" s="38">
        <v>474</v>
      </c>
      <c r="W51" s="38">
        <f t="shared" ref="W51:AC51" si="108">V51+1</f>
        <v>475</v>
      </c>
      <c r="X51" s="38">
        <f t="shared" si="108"/>
        <v>476</v>
      </c>
      <c r="Y51" s="38">
        <f t="shared" si="108"/>
        <v>477</v>
      </c>
      <c r="Z51" s="38">
        <f t="shared" si="108"/>
        <v>478</v>
      </c>
      <c r="AA51" s="38">
        <f t="shared" si="108"/>
        <v>479</v>
      </c>
      <c r="AB51" s="38">
        <f t="shared" si="108"/>
        <v>480</v>
      </c>
      <c r="AC51" s="56">
        <f t="shared" si="108"/>
        <v>481</v>
      </c>
    </row>
    <row r="52" spans="1:29" ht="12.75">
      <c r="A52" s="9" t="s">
        <v>44</v>
      </c>
      <c r="B52" s="63"/>
      <c r="C52" s="63"/>
      <c r="D52" s="63"/>
      <c r="E52" s="63"/>
      <c r="F52" s="63"/>
      <c r="G52" s="63"/>
      <c r="H52" s="63"/>
      <c r="I52" s="64"/>
      <c r="K52" s="10" t="s">
        <v>235</v>
      </c>
      <c r="L52" s="38">
        <v>1083</v>
      </c>
      <c r="M52" s="38">
        <f t="shared" si="92"/>
        <v>1084</v>
      </c>
      <c r="N52" s="38">
        <f t="shared" si="93"/>
        <v>1085</v>
      </c>
      <c r="O52" s="38">
        <f t="shared" si="94"/>
        <v>1086</v>
      </c>
      <c r="P52" s="38">
        <f t="shared" si="95"/>
        <v>1087</v>
      </c>
      <c r="Q52" s="38">
        <f t="shared" si="96"/>
        <v>1088</v>
      </c>
      <c r="R52" s="38">
        <f t="shared" si="97"/>
        <v>1089</v>
      </c>
      <c r="S52" s="56">
        <f t="shared" si="98"/>
        <v>1090</v>
      </c>
      <c r="U52" s="10" t="s">
        <v>26</v>
      </c>
      <c r="V52" s="55"/>
      <c r="W52" s="38"/>
      <c r="X52" s="38"/>
      <c r="Y52" s="38"/>
      <c r="Z52" s="38"/>
      <c r="AA52" s="38"/>
      <c r="AB52" s="38"/>
      <c r="AC52" s="56"/>
    </row>
    <row r="53" spans="1:29">
      <c r="A53" s="18" t="s">
        <v>30</v>
      </c>
      <c r="B53" s="20"/>
      <c r="C53" s="20"/>
      <c r="D53" s="20"/>
      <c r="E53" s="20"/>
      <c r="F53" s="20"/>
      <c r="G53" s="20"/>
      <c r="H53" s="20"/>
      <c r="I53" s="48"/>
      <c r="K53" s="10" t="s">
        <v>234</v>
      </c>
      <c r="L53" s="38">
        <v>1141</v>
      </c>
      <c r="M53" s="38">
        <f t="shared" si="92"/>
        <v>1142</v>
      </c>
      <c r="N53" s="38">
        <f t="shared" si="93"/>
        <v>1143</v>
      </c>
      <c r="O53" s="38">
        <f t="shared" si="94"/>
        <v>1144</v>
      </c>
      <c r="P53" s="38">
        <f t="shared" si="95"/>
        <v>1145</v>
      </c>
      <c r="Q53" s="38">
        <f t="shared" si="96"/>
        <v>1146</v>
      </c>
      <c r="R53" s="38">
        <f t="shared" si="97"/>
        <v>1147</v>
      </c>
      <c r="S53" s="56">
        <f t="shared" si="98"/>
        <v>1148</v>
      </c>
      <c r="U53" s="10" t="s">
        <v>27</v>
      </c>
      <c r="V53" s="55"/>
      <c r="W53" s="38"/>
      <c r="X53" s="38"/>
      <c r="Y53" s="38"/>
      <c r="Z53" s="38"/>
      <c r="AA53" s="38"/>
      <c r="AB53" s="38"/>
      <c r="AC53" s="56"/>
    </row>
    <row r="54" spans="1:29" ht="12.75">
      <c r="A54" s="18" t="s">
        <v>34</v>
      </c>
      <c r="B54" s="20"/>
      <c r="C54" s="20"/>
      <c r="D54" s="20"/>
      <c r="E54" s="20"/>
      <c r="F54" s="20"/>
      <c r="G54" s="20"/>
      <c r="H54" s="20"/>
      <c r="I54" s="48"/>
      <c r="K54" s="9" t="s">
        <v>24</v>
      </c>
      <c r="L54" s="36"/>
      <c r="M54" s="36"/>
      <c r="N54" s="36"/>
      <c r="O54" s="36"/>
      <c r="P54" s="36"/>
      <c r="Q54" s="36"/>
      <c r="R54" s="36"/>
      <c r="S54" s="52"/>
      <c r="U54" s="10" t="s">
        <v>563</v>
      </c>
      <c r="V54" s="55"/>
      <c r="W54" s="38"/>
      <c r="X54" s="38"/>
      <c r="Y54" s="38"/>
      <c r="Z54" s="38"/>
      <c r="AA54" s="38"/>
      <c r="AB54" s="38"/>
      <c r="AC54" s="56"/>
    </row>
    <row r="55" spans="1:29">
      <c r="A55" s="18" t="s">
        <v>31</v>
      </c>
      <c r="B55" s="20">
        <v>126</v>
      </c>
      <c r="C55" s="20">
        <f t="shared" ref="C55:C57" si="109">B55+1</f>
        <v>127</v>
      </c>
      <c r="D55" s="20">
        <f t="shared" ref="D55:D57" si="110">C55+1</f>
        <v>128</v>
      </c>
      <c r="E55" s="20">
        <f t="shared" ref="E55:E57" si="111">D55+1</f>
        <v>129</v>
      </c>
      <c r="F55" s="20">
        <f t="shared" ref="F55:F57" si="112">E55+1</f>
        <v>130</v>
      </c>
      <c r="G55" s="20">
        <f t="shared" ref="G55:G57" si="113">F55+1</f>
        <v>131</v>
      </c>
      <c r="H55" s="20">
        <f t="shared" ref="H55:H57" si="114">G55+1</f>
        <v>132</v>
      </c>
      <c r="I55" s="48">
        <f t="shared" ref="I55:I57" si="115">H55+1</f>
        <v>133</v>
      </c>
      <c r="K55" s="10" t="s">
        <v>60</v>
      </c>
      <c r="L55" s="38">
        <v>39</v>
      </c>
      <c r="M55" s="38">
        <f t="shared" ref="M55:M58" si="116">L55+1</f>
        <v>40</v>
      </c>
      <c r="N55" s="38">
        <f t="shared" ref="N55:N58" si="117">M55+1</f>
        <v>41</v>
      </c>
      <c r="O55" s="38">
        <f t="shared" ref="O55:O58" si="118">N55+1</f>
        <v>42</v>
      </c>
      <c r="P55" s="38">
        <f t="shared" ref="P55:P58" si="119">O55+1</f>
        <v>43</v>
      </c>
      <c r="Q55" s="38">
        <f t="shared" ref="Q55:Q58" si="120">P55+1</f>
        <v>44</v>
      </c>
      <c r="R55" s="38">
        <f t="shared" ref="R55:R58" si="121">Q55+1</f>
        <v>45</v>
      </c>
      <c r="S55" s="56">
        <f t="shared" ref="S55:S58" si="122">R55+1</f>
        <v>46</v>
      </c>
      <c r="U55" s="10" t="s">
        <v>63</v>
      </c>
      <c r="V55" s="55"/>
      <c r="W55" s="38"/>
      <c r="X55" s="38"/>
      <c r="Y55" s="38"/>
      <c r="Z55" s="38"/>
      <c r="AA55" s="38"/>
      <c r="AB55" s="38"/>
      <c r="AC55" s="56"/>
    </row>
    <row r="56" spans="1:29">
      <c r="A56" s="18" t="s">
        <v>32</v>
      </c>
      <c r="B56" s="20">
        <v>155</v>
      </c>
      <c r="C56" s="20">
        <f t="shared" si="109"/>
        <v>156</v>
      </c>
      <c r="D56" s="20">
        <f t="shared" si="110"/>
        <v>157</v>
      </c>
      <c r="E56" s="20">
        <f t="shared" si="111"/>
        <v>158</v>
      </c>
      <c r="F56" s="20">
        <f t="shared" si="112"/>
        <v>159</v>
      </c>
      <c r="G56" s="20">
        <f t="shared" si="113"/>
        <v>160</v>
      </c>
      <c r="H56" s="20">
        <f t="shared" si="114"/>
        <v>161</v>
      </c>
      <c r="I56" s="48">
        <f t="shared" si="115"/>
        <v>162</v>
      </c>
      <c r="K56" s="10" t="s">
        <v>233</v>
      </c>
      <c r="L56" s="38">
        <v>68</v>
      </c>
      <c r="M56" s="38">
        <f t="shared" si="116"/>
        <v>69</v>
      </c>
      <c r="N56" s="38">
        <f t="shared" si="117"/>
        <v>70</v>
      </c>
      <c r="O56" s="38">
        <f t="shared" si="118"/>
        <v>71</v>
      </c>
      <c r="P56" s="38">
        <f t="shared" si="119"/>
        <v>72</v>
      </c>
      <c r="Q56" s="38">
        <f t="shared" si="120"/>
        <v>73</v>
      </c>
      <c r="R56" s="38">
        <f t="shared" si="121"/>
        <v>74</v>
      </c>
      <c r="S56" s="56">
        <f t="shared" si="122"/>
        <v>75</v>
      </c>
    </row>
    <row r="57" spans="1:29">
      <c r="A57" s="10" t="s">
        <v>33</v>
      </c>
      <c r="B57" s="20">
        <v>1025</v>
      </c>
      <c r="C57" s="20">
        <f t="shared" si="109"/>
        <v>1026</v>
      </c>
      <c r="D57" s="20">
        <f t="shared" si="110"/>
        <v>1027</v>
      </c>
      <c r="E57" s="20">
        <f t="shared" si="111"/>
        <v>1028</v>
      </c>
      <c r="F57" s="20">
        <f t="shared" si="112"/>
        <v>1029</v>
      </c>
      <c r="G57" s="20">
        <f t="shared" si="113"/>
        <v>1030</v>
      </c>
      <c r="H57" s="20">
        <f t="shared" si="114"/>
        <v>1031</v>
      </c>
      <c r="I57" s="48">
        <f t="shared" si="115"/>
        <v>1032</v>
      </c>
      <c r="K57" s="10" t="s">
        <v>61</v>
      </c>
      <c r="L57" s="38">
        <v>97</v>
      </c>
      <c r="M57" s="38">
        <f t="shared" si="116"/>
        <v>98</v>
      </c>
      <c r="N57" s="38">
        <f t="shared" si="117"/>
        <v>99</v>
      </c>
      <c r="O57" s="38">
        <f t="shared" si="118"/>
        <v>100</v>
      </c>
      <c r="P57" s="38">
        <f t="shared" si="119"/>
        <v>101</v>
      </c>
      <c r="Q57" s="38">
        <f t="shared" si="120"/>
        <v>102</v>
      </c>
      <c r="R57" s="38">
        <f t="shared" si="121"/>
        <v>103</v>
      </c>
      <c r="S57" s="56">
        <f t="shared" si="122"/>
        <v>104</v>
      </c>
    </row>
    <row r="58" spans="1:29" ht="12.75">
      <c r="A58" s="9" t="s">
        <v>36</v>
      </c>
      <c r="B58" s="62"/>
      <c r="C58" s="63"/>
      <c r="D58" s="63"/>
      <c r="E58" s="63"/>
      <c r="F58" s="63"/>
      <c r="G58" s="63"/>
      <c r="H58" s="63"/>
      <c r="I58" s="64"/>
      <c r="K58" s="10" t="s">
        <v>62</v>
      </c>
      <c r="L58" s="38">
        <v>474</v>
      </c>
      <c r="M58" s="38">
        <f t="shared" si="116"/>
        <v>475</v>
      </c>
      <c r="N58" s="38">
        <f t="shared" si="117"/>
        <v>476</v>
      </c>
      <c r="O58" s="38">
        <f t="shared" si="118"/>
        <v>477</v>
      </c>
      <c r="P58" s="38">
        <f t="shared" si="119"/>
        <v>478</v>
      </c>
      <c r="Q58" s="38">
        <f t="shared" si="120"/>
        <v>479</v>
      </c>
      <c r="R58" s="38">
        <f t="shared" si="121"/>
        <v>480</v>
      </c>
      <c r="S58" s="56">
        <f t="shared" si="122"/>
        <v>481</v>
      </c>
    </row>
    <row r="59" spans="1:29">
      <c r="A59" s="18" t="s">
        <v>45</v>
      </c>
      <c r="B59" s="47"/>
      <c r="C59" s="20"/>
      <c r="D59" s="20"/>
      <c r="E59" s="20"/>
      <c r="F59" s="20"/>
      <c r="G59" s="20"/>
      <c r="H59" s="20"/>
      <c r="I59" s="48"/>
      <c r="K59" s="10" t="s">
        <v>26</v>
      </c>
      <c r="L59" s="55"/>
      <c r="M59" s="38"/>
      <c r="N59" s="38"/>
      <c r="O59" s="38"/>
      <c r="P59" s="38"/>
      <c r="Q59" s="38"/>
      <c r="R59" s="38"/>
      <c r="S59" s="56"/>
    </row>
    <row r="60" spans="1:29">
      <c r="A60" s="18" t="s">
        <v>37</v>
      </c>
      <c r="B60" s="47"/>
      <c r="C60" s="20"/>
      <c r="D60" s="20"/>
      <c r="E60" s="20"/>
      <c r="F60" s="20"/>
      <c r="G60" s="20"/>
      <c r="H60" s="20"/>
      <c r="I60" s="48"/>
      <c r="K60" s="10" t="s">
        <v>27</v>
      </c>
      <c r="L60" s="55"/>
      <c r="M60" s="38"/>
      <c r="N60" s="38"/>
      <c r="O60" s="38"/>
      <c r="P60" s="38"/>
      <c r="Q60" s="38"/>
      <c r="R60" s="38"/>
      <c r="S60" s="56"/>
    </row>
    <row r="61" spans="1:29">
      <c r="K61" s="10" t="s">
        <v>563</v>
      </c>
      <c r="L61" s="55"/>
      <c r="M61" s="38"/>
      <c r="N61" s="38"/>
      <c r="O61" s="38"/>
      <c r="P61" s="38"/>
      <c r="Q61" s="38"/>
      <c r="R61" s="38"/>
      <c r="S61" s="56"/>
    </row>
    <row r="62" spans="1:29">
      <c r="K62" s="10" t="s">
        <v>63</v>
      </c>
      <c r="L62" s="55"/>
      <c r="M62" s="38"/>
      <c r="N62" s="38"/>
      <c r="O62" s="38"/>
      <c r="P62" s="38"/>
      <c r="Q62" s="38"/>
      <c r="R62" s="38"/>
      <c r="S62" s="56"/>
    </row>
  </sheetData>
  <mergeCells count="6">
    <mergeCell ref="B6:I6"/>
    <mergeCell ref="L6:S6"/>
    <mergeCell ref="V6:AC6"/>
    <mergeCell ref="K5:S5"/>
    <mergeCell ref="U5:AC5"/>
    <mergeCell ref="A5:I5"/>
  </mergeCells>
  <pageMargins left="0.7" right="0.7" top="0.75" bottom="0.75" header="0.3" footer="0.3"/>
  <pageSetup paperSize="9" scale="97" orientation="portrait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28"/>
  <dimension ref="A1:AA296"/>
  <sheetViews>
    <sheetView showGridLines="0" topLeftCell="A2" zoomScaleNormal="100" workbookViewId="0">
      <pane xSplit="3" ySplit="11" topLeftCell="D14" activePane="bottomRight" state="frozen"/>
      <selection activeCell="A2" sqref="A2"/>
      <selection pane="topRight" activeCell="D2" sqref="D2"/>
      <selection pane="bottomLeft" activeCell="A13" sqref="A13"/>
      <selection pane="bottomRight" activeCell="C14" sqref="C14"/>
    </sheetView>
  </sheetViews>
  <sheetFormatPr defaultColWidth="0" defaultRowHeight="12" zeroHeight="1"/>
  <cols>
    <col min="1" max="1" width="1.33203125" customWidth="1"/>
    <col min="2" max="2" width="14.5" hidden="1" customWidth="1"/>
    <col min="3" max="3" width="18.83203125" bestFit="1" customWidth="1"/>
    <col min="4" max="4" width="14.33203125" bestFit="1" customWidth="1"/>
    <col min="5" max="5" width="14.33203125" customWidth="1"/>
    <col min="6" max="6" width="7.33203125" customWidth="1"/>
    <col min="7" max="7" width="8.1640625" bestFit="1" customWidth="1"/>
    <col min="8" max="8" width="7.1640625" customWidth="1"/>
    <col min="9" max="9" width="9" customWidth="1"/>
    <col min="10" max="13" width="8.83203125" hidden="1" customWidth="1"/>
    <col min="14" max="14" width="10.1640625" customWidth="1"/>
    <col min="15" max="16" width="8.83203125" customWidth="1"/>
    <col min="17" max="17" width="7.6640625" hidden="1" customWidth="1"/>
    <col min="18" max="20" width="7.6640625" customWidth="1"/>
    <col min="21" max="21" width="8.1640625" bestFit="1" customWidth="1"/>
    <col min="22" max="22" width="8" bestFit="1" customWidth="1"/>
    <col min="23" max="23" width="10.5" bestFit="1" customWidth="1"/>
    <col min="24" max="24" width="8" bestFit="1" customWidth="1"/>
    <col min="25" max="26" width="7" customWidth="1"/>
    <col min="27" max="27" width="9.33203125" customWidth="1"/>
  </cols>
  <sheetData>
    <row r="1" spans="1:27" s="185" customFormat="1" ht="12" hidden="1" customHeight="1">
      <c r="A1" s="181"/>
      <c r="B1" s="182"/>
      <c r="C1" s="182"/>
      <c r="D1" s="182"/>
      <c r="E1" s="182"/>
      <c r="F1" s="183"/>
      <c r="G1" s="183"/>
      <c r="H1" s="183"/>
      <c r="I1" s="184"/>
      <c r="J1" s="184"/>
      <c r="K1" s="184"/>
      <c r="L1" s="184"/>
      <c r="M1" s="184"/>
      <c r="N1" s="184"/>
      <c r="O1" s="184"/>
      <c r="P1" s="184"/>
    </row>
    <row r="2" spans="1:27" ht="25.5" customHeight="1"/>
    <row r="3" spans="1:27"/>
    <row r="4" spans="1:27"/>
    <row r="5" spans="1:27" ht="3" customHeight="1"/>
    <row r="6" spans="1:27" ht="3" hidden="1" customHeight="1"/>
    <row r="7" spans="1:27" ht="12" hidden="1" customHeight="1">
      <c r="C7" s="178"/>
      <c r="D7" s="178"/>
      <c r="E7" s="178"/>
      <c r="F7" s="178" t="str">
        <f>IF(F9="","","&gt;"&amp;"="&amp;F9)</f>
        <v/>
      </c>
      <c r="G7" s="178" t="str">
        <f t="shared" ref="G7:I7" si="0">IF(G9="","","&gt;"&amp;"="&amp;G9)</f>
        <v/>
      </c>
      <c r="H7" s="178" t="str">
        <f t="shared" si="0"/>
        <v/>
      </c>
      <c r="I7" s="178" t="str">
        <f t="shared" si="0"/>
        <v/>
      </c>
      <c r="J7" s="178" t="str">
        <f t="shared" ref="J7:W7" si="1">IF(J9="","","&gt;"&amp;"="&amp;J9)</f>
        <v/>
      </c>
      <c r="K7" s="178" t="str">
        <f t="shared" si="1"/>
        <v/>
      </c>
      <c r="L7" s="178" t="str">
        <f t="shared" si="1"/>
        <v/>
      </c>
      <c r="M7" s="178" t="str">
        <f t="shared" si="1"/>
        <v/>
      </c>
      <c r="N7" s="178" t="str">
        <f t="shared" si="1"/>
        <v/>
      </c>
      <c r="O7" s="178" t="str">
        <f t="shared" si="1"/>
        <v/>
      </c>
      <c r="P7" s="178" t="str">
        <f t="shared" si="1"/>
        <v/>
      </c>
      <c r="Q7" s="178" t="str">
        <f t="shared" si="1"/>
        <v/>
      </c>
      <c r="R7" s="178" t="str">
        <f t="shared" si="1"/>
        <v/>
      </c>
      <c r="S7" s="178" t="str">
        <f t="shared" si="1"/>
        <v/>
      </c>
      <c r="T7" s="178" t="str">
        <f t="shared" si="1"/>
        <v/>
      </c>
      <c r="U7" s="178" t="str">
        <f t="shared" si="1"/>
        <v/>
      </c>
      <c r="V7" s="178" t="str">
        <f t="shared" si="1"/>
        <v/>
      </c>
      <c r="W7" s="178" t="str">
        <f t="shared" si="1"/>
        <v/>
      </c>
      <c r="X7" s="178" t="str">
        <f t="shared" ref="X7:Z7" si="2">IF(X9="","","&gt;"&amp;"="&amp;X9)</f>
        <v/>
      </c>
      <c r="Y7" s="178" t="str">
        <f t="shared" si="2"/>
        <v/>
      </c>
      <c r="Z7" s="178" t="str">
        <f t="shared" si="2"/>
        <v/>
      </c>
      <c r="AA7" t="str">
        <f>IF(AA9="","","&gt;"&amp;"="&amp;AA9)</f>
        <v/>
      </c>
    </row>
    <row r="8" spans="1:27" ht="12" hidden="1" customHeight="1">
      <c r="C8" s="178"/>
      <c r="D8" s="178"/>
      <c r="E8" s="178"/>
      <c r="F8" s="178" t="str">
        <f>IF(F10="","","&lt;"&amp;"="&amp;F10)</f>
        <v/>
      </c>
      <c r="G8" s="178" t="str">
        <f t="shared" ref="G8:I8" si="3">IF(G10="","","&lt;"&amp;"="&amp;G10)</f>
        <v/>
      </c>
      <c r="H8" s="178" t="str">
        <f t="shared" si="3"/>
        <v/>
      </c>
      <c r="I8" s="178" t="str">
        <f t="shared" si="3"/>
        <v/>
      </c>
      <c r="J8" s="178" t="str">
        <f t="shared" ref="J8:W8" si="4">IF(J10="","","&lt;"&amp;"="&amp;J10)</f>
        <v/>
      </c>
      <c r="K8" s="178" t="str">
        <f t="shared" si="4"/>
        <v/>
      </c>
      <c r="L8" s="178" t="str">
        <f t="shared" si="4"/>
        <v/>
      </c>
      <c r="M8" s="178" t="str">
        <f t="shared" si="4"/>
        <v/>
      </c>
      <c r="N8" s="178" t="str">
        <f t="shared" si="4"/>
        <v/>
      </c>
      <c r="O8" s="178" t="str">
        <f t="shared" si="4"/>
        <v/>
      </c>
      <c r="P8" s="178" t="str">
        <f t="shared" si="4"/>
        <v/>
      </c>
      <c r="Q8" s="178" t="str">
        <f t="shared" si="4"/>
        <v/>
      </c>
      <c r="R8" s="178" t="str">
        <f t="shared" si="4"/>
        <v/>
      </c>
      <c r="S8" s="178" t="str">
        <f t="shared" si="4"/>
        <v/>
      </c>
      <c r="T8" s="178" t="str">
        <f t="shared" si="4"/>
        <v/>
      </c>
      <c r="U8" s="178" t="str">
        <f t="shared" si="4"/>
        <v/>
      </c>
      <c r="V8" s="178" t="str">
        <f t="shared" si="4"/>
        <v/>
      </c>
      <c r="W8" s="178" t="str">
        <f t="shared" si="4"/>
        <v/>
      </c>
      <c r="X8" s="178" t="str">
        <f t="shared" ref="X8:Z8" si="5">IF(X10="","","&lt;"&amp;"="&amp;X10)</f>
        <v/>
      </c>
      <c r="Y8" s="178" t="str">
        <f t="shared" si="5"/>
        <v/>
      </c>
      <c r="Z8" s="178" t="str">
        <f t="shared" si="5"/>
        <v/>
      </c>
      <c r="AA8" t="str">
        <f>IF(AA10="","","&lt;"&amp;"="&amp;AA10)</f>
        <v/>
      </c>
    </row>
    <row r="9" spans="1:27" ht="15">
      <c r="C9" s="327" t="s">
        <v>305</v>
      </c>
      <c r="D9" s="327"/>
      <c r="E9" s="207"/>
      <c r="F9" s="179"/>
      <c r="G9" s="179"/>
      <c r="H9" s="179"/>
      <c r="I9" s="179"/>
      <c r="J9" s="179"/>
      <c r="K9" s="179"/>
      <c r="L9" s="179"/>
      <c r="M9" s="179"/>
      <c r="N9" s="179"/>
      <c r="O9" s="179"/>
      <c r="P9" s="179"/>
      <c r="Q9" s="179"/>
      <c r="R9" s="179"/>
      <c r="S9" s="179"/>
      <c r="T9" s="179"/>
      <c r="U9" s="179"/>
      <c r="V9" s="179"/>
      <c r="W9" s="179"/>
      <c r="X9" s="179"/>
      <c r="Y9" s="179"/>
      <c r="Z9" s="179"/>
    </row>
    <row r="10" spans="1:27" ht="15">
      <c r="C10" s="328" t="s">
        <v>306</v>
      </c>
      <c r="D10" s="328"/>
      <c r="E10" s="208"/>
      <c r="F10" s="180"/>
      <c r="G10" s="180"/>
      <c r="H10" s="180"/>
      <c r="I10" s="180"/>
      <c r="J10" s="180"/>
      <c r="K10" s="180"/>
      <c r="L10" s="180"/>
      <c r="M10" s="180"/>
      <c r="N10" s="180"/>
      <c r="O10" s="180"/>
      <c r="P10" s="180"/>
      <c r="Q10" s="180"/>
      <c r="R10" s="180"/>
      <c r="S10" s="180"/>
      <c r="T10" s="180"/>
      <c r="U10" s="180"/>
      <c r="V10" s="180"/>
      <c r="W10" s="180"/>
      <c r="X10" s="180"/>
      <c r="Y10" s="180"/>
      <c r="Z10" s="180"/>
    </row>
    <row r="11" spans="1:27" s="209" customFormat="1" ht="21" customHeight="1">
      <c r="B11" s="330" t="s">
        <v>7</v>
      </c>
      <c r="C11" s="330" t="s">
        <v>68</v>
      </c>
      <c r="D11" s="330" t="s">
        <v>70</v>
      </c>
      <c r="E11" s="330" t="s">
        <v>71</v>
      </c>
      <c r="F11" s="329" t="s">
        <v>72</v>
      </c>
      <c r="G11" s="329" t="s">
        <v>73</v>
      </c>
      <c r="H11" s="329" t="s">
        <v>269</v>
      </c>
      <c r="I11" s="329" t="s">
        <v>271</v>
      </c>
      <c r="J11" s="324" t="s">
        <v>317</v>
      </c>
      <c r="K11" s="325"/>
      <c r="L11" s="325"/>
      <c r="M11" s="326"/>
      <c r="N11" s="333" t="s">
        <v>321</v>
      </c>
      <c r="O11" s="335" t="s">
        <v>11</v>
      </c>
      <c r="P11" s="331" t="s">
        <v>240</v>
      </c>
      <c r="Q11" s="324" t="s">
        <v>60</v>
      </c>
      <c r="R11" s="325"/>
      <c r="S11" s="325"/>
      <c r="T11" s="326"/>
      <c r="U11" s="324" t="s">
        <v>307</v>
      </c>
      <c r="V11" s="325"/>
      <c r="W11" s="326"/>
      <c r="X11" s="324" t="s">
        <v>6</v>
      </c>
      <c r="Y11" s="325"/>
      <c r="Z11" s="326"/>
    </row>
    <row r="12" spans="1:27" s="209" customFormat="1">
      <c r="B12" s="330"/>
      <c r="C12" s="330"/>
      <c r="D12" s="330"/>
      <c r="E12" s="330"/>
      <c r="F12" s="329"/>
      <c r="G12" s="329"/>
      <c r="H12" s="329"/>
      <c r="I12" s="329"/>
      <c r="J12" s="204" t="s">
        <v>262</v>
      </c>
      <c r="K12" s="204" t="s">
        <v>14</v>
      </c>
      <c r="L12" s="205" t="s">
        <v>42</v>
      </c>
      <c r="M12" s="206" t="s">
        <v>109</v>
      </c>
      <c r="N12" s="334"/>
      <c r="O12" s="336"/>
      <c r="P12" s="332"/>
      <c r="Q12" s="204" t="s">
        <v>695</v>
      </c>
      <c r="R12" s="204" t="s">
        <v>750</v>
      </c>
      <c r="S12" s="204" t="s">
        <v>634</v>
      </c>
      <c r="T12" s="206" t="s">
        <v>676</v>
      </c>
      <c r="U12" s="273" t="str">
        <f t="shared" ref="U12:W12" si="6">R12</f>
        <v>FY24</v>
      </c>
      <c r="V12" s="273" t="str">
        <f t="shared" si="6"/>
        <v>FY25E</v>
      </c>
      <c r="W12" s="274" t="str">
        <f t="shared" si="6"/>
        <v>FY26E</v>
      </c>
      <c r="X12" s="295" t="str">
        <f t="shared" ref="X12:Z12" si="7">R12</f>
        <v>FY24</v>
      </c>
      <c r="Y12" s="295" t="str">
        <f t="shared" si="7"/>
        <v>FY25E</v>
      </c>
      <c r="Z12" s="297" t="str">
        <f t="shared" si="7"/>
        <v>FY26E</v>
      </c>
    </row>
    <row r="13" spans="1:27" ht="8.25" customHeight="1">
      <c r="B13" s="171"/>
      <c r="C13" s="171"/>
      <c r="D13" s="176"/>
      <c r="E13" s="176"/>
      <c r="F13" s="173"/>
      <c r="G13" s="173"/>
      <c r="H13" s="173"/>
      <c r="I13" s="173"/>
      <c r="J13" s="174"/>
      <c r="K13" s="174"/>
      <c r="L13" s="174"/>
      <c r="M13" s="175"/>
      <c r="N13" s="174"/>
      <c r="O13" s="172"/>
      <c r="P13" s="175"/>
      <c r="Q13" s="174"/>
      <c r="R13" s="172"/>
      <c r="S13" s="172"/>
      <c r="T13" s="175"/>
      <c r="U13" s="174"/>
      <c r="V13" s="172"/>
      <c r="W13" s="175"/>
      <c r="X13" s="210"/>
      <c r="Y13" s="210"/>
      <c r="Z13" s="210"/>
    </row>
    <row r="14" spans="1:27" ht="12.75">
      <c r="B14" s="252" t="s">
        <v>709</v>
      </c>
      <c r="C14" s="165" t="s">
        <v>1267</v>
      </c>
      <c r="D14" s="177" t="s">
        <v>85</v>
      </c>
      <c r="E14" s="105" t="s">
        <v>287</v>
      </c>
      <c r="F14" s="148">
        <f>VLOOKUP($B14,Snapshot!$D:$AJ,2,FALSE)</f>
        <v>1392.2</v>
      </c>
      <c r="G14" s="148">
        <f>VLOOKUP($B14,Snapshot!$D:$AJ,3,FALSE)</f>
        <v>1390</v>
      </c>
      <c r="H14" s="148">
        <f>IF(IFERROR(((IF(G14&lt;0,"-",G14))/F14*100-100),"-")=-100,"-",(IFERROR(((IF(G14&lt;0,"-",G14))/F14*100-100),"-")))</f>
        <v>-0.15802327251832082</v>
      </c>
      <c r="I14" s="149">
        <f>VLOOKUP($B14,Snapshot!$D:$AJ,8,FALSE)</f>
        <v>2.9077759856630823</v>
      </c>
      <c r="J14" s="150">
        <v>32.86</v>
      </c>
      <c r="K14" s="151">
        <v>23.84</v>
      </c>
      <c r="L14" s="151">
        <v>14.55</v>
      </c>
      <c r="M14" s="152">
        <f>100-J14-K14-L14</f>
        <v>28.749999999999996</v>
      </c>
      <c r="N14" s="150">
        <v>-21.561778128345267</v>
      </c>
      <c r="O14" s="151">
        <v>117.974</v>
      </c>
      <c r="P14" s="152">
        <v>17.768356798088409</v>
      </c>
      <c r="Q14" s="150">
        <f>VLOOKUP($B14,Snapshot!$D:$AJ,10,FALSE)</f>
        <v>44.825392546318525</v>
      </c>
      <c r="R14" s="150">
        <f>VLOOKUP($B14,Snapshot!$D:$AJ,11,FALSE)</f>
        <v>49.500546448087356</v>
      </c>
      <c r="S14" s="151">
        <f>VLOOKUP($B14,Snapshot!$D:$AJ,12,FALSE)</f>
        <v>52.98083454971313</v>
      </c>
      <c r="T14" s="152">
        <f>VLOOKUP($B14,Snapshot!$D:$AJ,13,FALSE)</f>
        <v>62.322040859022266</v>
      </c>
      <c r="U14" s="150">
        <f>IF(AND(Q14&lt;0,R14&gt;0),"LP",IF(AND(Q14&gt;0,R14&lt;0),"PL",IF(OR(Q14&lt;0,R14&lt;0),"Loss",IF(ISERROR((+R14/Q14-1)*100),"NA",(+R14/Q14-1)*100))))</f>
        <v>10.429699855808172</v>
      </c>
      <c r="V14" s="151">
        <f>IF(AND(R14&lt;0,S14&gt;0),"LP",IF(AND(R14&gt;0,S14&lt;0),"PL",IF(OR(R14&lt;0,S14&lt;0),"Loss",IF(ISERROR((+S14/R14-1)*100),"NA",(+S14/R14-1)*100))))</f>
        <v>7.0308074382080754</v>
      </c>
      <c r="W14" s="152">
        <f>IF(AND(S14&lt;0,T14&gt;0),"LP",IF(AND(S14&gt;0,T14&lt;0),"PL",IF(OR(S14&lt;0,T14&lt;0),"Loss",IF(ISERROR((+T14/S14-1)*100),"NA",(+T14/S14-1)*100))))</f>
        <v>17.631293256704119</v>
      </c>
      <c r="X14" s="150">
        <f>VLOOKUP($B14,Snapshot!$D:$AJ,17,FALSE)</f>
        <v>28.124942044024507</v>
      </c>
      <c r="Y14" s="151">
        <f>VLOOKUP($B14,Snapshot!$D:$AJ,18,FALSE)</f>
        <v>26.277426768233841</v>
      </c>
      <c r="Z14" s="152">
        <f>VLOOKUP($B14,Snapshot!$D:$AJ,19,FALSE)</f>
        <v>22.338806316520898</v>
      </c>
    </row>
    <row r="15" spans="1:27" ht="12.75">
      <c r="B15" s="252" t="s">
        <v>617</v>
      </c>
      <c r="C15" s="165" t="s">
        <v>1268</v>
      </c>
      <c r="D15" s="177" t="s">
        <v>85</v>
      </c>
      <c r="E15" s="105" t="s">
        <v>286</v>
      </c>
      <c r="F15" s="148">
        <f>VLOOKUP($B15,Snapshot!$D:$AJ,2,FALSE)</f>
        <v>547.54999999999995</v>
      </c>
      <c r="G15" s="148">
        <f>VLOOKUP($B15,Snapshot!$D:$AJ,3,FALSE)</f>
        <v>590</v>
      </c>
      <c r="H15" s="148">
        <f t="shared" ref="H15:H78" si="8">IF(IFERROR(((IF(G15&lt;0,"-",G15))/F15*100-100),"-")=-100,"-",(IFERROR(((IF(G15&lt;0,"-",G15))/F15*100-100),"-")))</f>
        <v>7.7527166468815807</v>
      </c>
      <c r="I15" s="149">
        <f>VLOOKUP($B15,Snapshot!$D:$AJ,8,FALSE)</f>
        <v>4.2575222222222227</v>
      </c>
      <c r="J15" s="150">
        <v>37.36</v>
      </c>
      <c r="K15" s="151">
        <v>14.46</v>
      </c>
      <c r="L15" s="151">
        <v>26.699999999999996</v>
      </c>
      <c r="M15" s="152">
        <f t="shared" ref="M15:M78" si="9">100-J15-K15-L15</f>
        <v>21.480000000000004</v>
      </c>
      <c r="N15" s="150">
        <v>-6.3857069584544348</v>
      </c>
      <c r="O15" s="151">
        <v>45.431609999999999</v>
      </c>
      <c r="P15" s="152">
        <v>18.414476272401433</v>
      </c>
      <c r="Q15" s="150">
        <f>VLOOKUP($B15,Snapshot!$D:$AJ,10,FALSE)</f>
        <v>16.202642168721567</v>
      </c>
      <c r="R15" s="150">
        <f>VLOOKUP($B15,Snapshot!$D:$AJ,11,FALSE)</f>
        <v>28.719326345135094</v>
      </c>
      <c r="S15" s="151">
        <f>VLOOKUP($B15,Snapshot!$D:$AJ,12,FALSE)</f>
        <v>26.524545890080788</v>
      </c>
      <c r="T15" s="152">
        <f>VLOOKUP($B15,Snapshot!$D:$AJ,13,FALSE)</f>
        <v>33.046292471890844</v>
      </c>
      <c r="U15" s="150">
        <f t="shared" ref="U15:U78" si="10">IF(AND(Q15&lt;0,R15&gt;0),"LP",IF(AND(Q15&gt;0,R15&lt;0),"PL",IF(OR(Q15&lt;0,R15&lt;0),"Loss",IF(ISERROR((+R15/Q15-1)*100),"NA",(+R15/Q15-1)*100))))</f>
        <v>77.250883195929561</v>
      </c>
      <c r="V15" s="151">
        <f t="shared" ref="V15:V78" si="11">IF(AND(R15&lt;0,S15&gt;0),"LP",IF(AND(R15&gt;0,S15&lt;0),"PL",IF(OR(R15&lt;0,S15&lt;0),"Loss",IF(ISERROR((+S15/R15-1)*100),"NA",(+S15/R15-1)*100))))</f>
        <v>-7.642172482315523</v>
      </c>
      <c r="W15" s="152">
        <f t="shared" ref="W15:W78" si="12">IF(AND(S15&lt;0,T15&gt;0),"LP",IF(AND(S15&gt;0,T15&lt;0),"PL",IF(OR(S15&lt;0,T15&lt;0),"Loss",IF(ISERROR((+T15/S15-1)*100),"NA",(+T15/S15-1)*100))))</f>
        <v>24.587589958510669</v>
      </c>
      <c r="X15" s="150">
        <f>VLOOKUP($B15,Snapshot!$D:$AJ,17,FALSE)</f>
        <v>19.065558621389883</v>
      </c>
      <c r="Y15" s="151">
        <f>VLOOKUP($B15,Snapshot!$D:$AJ,18,FALSE)</f>
        <v>20.643143233029438</v>
      </c>
      <c r="Z15" s="152">
        <f>VLOOKUP($B15,Snapshot!$D:$AJ,19,FALSE)</f>
        <v>16.56918095927843</v>
      </c>
    </row>
    <row r="16" spans="1:27" ht="12.75">
      <c r="B16" s="252" t="s">
        <v>113</v>
      </c>
      <c r="C16" s="165" t="s">
        <v>1269</v>
      </c>
      <c r="D16" s="177" t="s">
        <v>85</v>
      </c>
      <c r="E16" s="105" t="s">
        <v>286</v>
      </c>
      <c r="F16" s="148">
        <f>VLOOKUP($B16,Snapshot!$D:$AJ,2,FALSE)</f>
        <v>239.75</v>
      </c>
      <c r="G16" s="148">
        <f>VLOOKUP($B16,Snapshot!$D:$AJ,3,FALSE)</f>
        <v>285</v>
      </c>
      <c r="H16" s="148">
        <f t="shared" si="8"/>
        <v>18.873826903023996</v>
      </c>
      <c r="I16" s="149">
        <f>VLOOKUP($B16,Snapshot!$D:$AJ,8,FALSE)</f>
        <v>8.4575114695340492</v>
      </c>
      <c r="J16" s="150">
        <v>51.11</v>
      </c>
      <c r="K16" s="151">
        <v>22.66</v>
      </c>
      <c r="L16" s="151">
        <v>14.089999999999996</v>
      </c>
      <c r="M16" s="152">
        <f t="shared" si="9"/>
        <v>12.140000000000004</v>
      </c>
      <c r="N16" s="150">
        <v>-9.4257650170003728</v>
      </c>
      <c r="O16" s="151">
        <v>33.714440000000003</v>
      </c>
      <c r="P16" s="152">
        <v>32.20464802867383</v>
      </c>
      <c r="Q16" s="150">
        <f>VLOOKUP($B16,Snapshot!$D:$AJ,10,FALSE)</f>
        <v>4.5120354634392363</v>
      </c>
      <c r="R16" s="150">
        <f>VLOOKUP($B16,Snapshot!$D:$AJ,11,FALSE)</f>
        <v>9.1358787692075047</v>
      </c>
      <c r="S16" s="151">
        <f>VLOOKUP($B16,Snapshot!$D:$AJ,12,FALSE)</f>
        <v>11.826812400514797</v>
      </c>
      <c r="T16" s="152">
        <f>VLOOKUP($B16,Snapshot!$D:$AJ,13,FALSE)</f>
        <v>14.580401636072059</v>
      </c>
      <c r="U16" s="150">
        <f t="shared" si="10"/>
        <v>102.47799121338926</v>
      </c>
      <c r="V16" s="151">
        <f t="shared" si="11"/>
        <v>29.454568074798537</v>
      </c>
      <c r="W16" s="152">
        <f t="shared" si="12"/>
        <v>23.282598406967246</v>
      </c>
      <c r="X16" s="150">
        <f>VLOOKUP($B16,Snapshot!$D:$AJ,17,FALSE)</f>
        <v>26.242686232667381</v>
      </c>
      <c r="Y16" s="151">
        <f>VLOOKUP($B16,Snapshot!$D:$AJ,18,FALSE)</f>
        <v>20.271734418444328</v>
      </c>
      <c r="Z16" s="152">
        <f>VLOOKUP($B16,Snapshot!$D:$AJ,19,FALSE)</f>
        <v>16.443305608732761</v>
      </c>
    </row>
    <row r="17" spans="2:26" ht="12.75">
      <c r="B17" s="252" t="s">
        <v>114</v>
      </c>
      <c r="C17" s="165" t="s">
        <v>1270</v>
      </c>
      <c r="D17" s="177" t="s">
        <v>85</v>
      </c>
      <c r="E17" s="105" t="s">
        <v>287</v>
      </c>
      <c r="F17" s="148">
        <f>VLOOKUP($B17,Snapshot!$D:$AJ,2,FALSE)</f>
        <v>12682.7</v>
      </c>
      <c r="G17" s="148">
        <f>VLOOKUP($B17,Snapshot!$D:$AJ,3,FALSE)</f>
        <v>10705</v>
      </c>
      <c r="H17" s="148">
        <f t="shared" si="8"/>
        <v>-15.59368273317196</v>
      </c>
      <c r="I17" s="149">
        <f>VLOOKUP($B17,Snapshot!$D:$AJ,8,FALSE)</f>
        <v>42.113485806451614</v>
      </c>
      <c r="J17" s="150">
        <v>55.06</v>
      </c>
      <c r="K17" s="151">
        <v>14.2</v>
      </c>
      <c r="L17" s="151">
        <v>8.8100000000000023</v>
      </c>
      <c r="M17" s="152">
        <f t="shared" si="9"/>
        <v>21.929999999999996</v>
      </c>
      <c r="N17" s="150">
        <v>-0.70035193761425774</v>
      </c>
      <c r="O17" s="151">
        <v>152.06100000000001</v>
      </c>
      <c r="P17" s="152">
        <v>53.198163249701309</v>
      </c>
      <c r="Q17" s="150">
        <f>VLOOKUP($B17,Snapshot!$D:$AJ,10,FALSE)</f>
        <v>214.17196776929592</v>
      </c>
      <c r="R17" s="150">
        <f>VLOOKUP($B17,Snapshot!$D:$AJ,11,FALSE)</f>
        <v>276.1028726986172</v>
      </c>
      <c r="S17" s="151">
        <f>VLOOKUP($B17,Snapshot!$D:$AJ,12,FALSE)</f>
        <v>297.88363450088127</v>
      </c>
      <c r="T17" s="152">
        <f>VLOOKUP($B17,Snapshot!$D:$AJ,13,FALSE)</f>
        <v>386.92843218357575</v>
      </c>
      <c r="U17" s="150">
        <f t="shared" si="10"/>
        <v>28.91643830626456</v>
      </c>
      <c r="V17" s="151">
        <f t="shared" si="11"/>
        <v>7.8886400526658296</v>
      </c>
      <c r="W17" s="152">
        <f t="shared" si="12"/>
        <v>29.892477252700857</v>
      </c>
      <c r="X17" s="150">
        <f>VLOOKUP($B17,Snapshot!$D:$AJ,17,FALSE)</f>
        <v>45.934690487063229</v>
      </c>
      <c r="Y17" s="151">
        <f>VLOOKUP($B17,Snapshot!$D:$AJ,18,FALSE)</f>
        <v>42.576021409334857</v>
      </c>
      <c r="Z17" s="152">
        <f>VLOOKUP($B17,Snapshot!$D:$AJ,19,FALSE)</f>
        <v>32.777896233747882</v>
      </c>
    </row>
    <row r="18" spans="2:26" ht="12.75">
      <c r="B18" s="252" t="s">
        <v>618</v>
      </c>
      <c r="C18" s="165" t="s">
        <v>1271</v>
      </c>
      <c r="D18" s="177" t="s">
        <v>85</v>
      </c>
      <c r="E18" s="105" t="s">
        <v>287</v>
      </c>
      <c r="F18" s="148">
        <f>VLOOKUP($B18,Snapshot!$D:$AJ,2,FALSE)</f>
        <v>3044.1</v>
      </c>
      <c r="G18" s="148">
        <f>VLOOKUP($B18,Snapshot!$D:$AJ,3,FALSE)</f>
        <v>2770</v>
      </c>
      <c r="H18" s="148">
        <f t="shared" si="8"/>
        <v>-9.0043034065897984</v>
      </c>
      <c r="I18" s="149">
        <f>VLOOKUP($B18,Snapshot!$D:$AJ,8,FALSE)</f>
        <v>6.9574143369175632</v>
      </c>
      <c r="J18" s="150">
        <v>58.29</v>
      </c>
      <c r="K18" s="151">
        <v>12.61</v>
      </c>
      <c r="L18" s="151">
        <v>22.439999999999998</v>
      </c>
      <c r="M18" s="152">
        <f t="shared" si="9"/>
        <v>6.6600000000000037</v>
      </c>
      <c r="N18" s="150">
        <v>-9.8832131914326737</v>
      </c>
      <c r="O18" s="151">
        <v>19.168510000000001</v>
      </c>
      <c r="P18" s="152">
        <v>11.103209103942653</v>
      </c>
      <c r="Q18" s="150">
        <f>VLOOKUP($B18,Snapshot!$D:$AJ,10,FALSE)</f>
        <v>54.798803599116432</v>
      </c>
      <c r="R18" s="150">
        <f>VLOOKUP($B18,Snapshot!$D:$AJ,11,FALSE)</f>
        <v>76.511032600213596</v>
      </c>
      <c r="S18" s="151">
        <f>VLOOKUP($B18,Snapshot!$D:$AJ,12,FALSE)</f>
        <v>84.118404684319643</v>
      </c>
      <c r="T18" s="152">
        <f>VLOOKUP($B18,Snapshot!$D:$AJ,13,FALSE)</f>
        <v>109.1163188128083</v>
      </c>
      <c r="U18" s="150">
        <f t="shared" si="10"/>
        <v>39.621720868094371</v>
      </c>
      <c r="V18" s="151">
        <f t="shared" si="11"/>
        <v>9.9428433071295572</v>
      </c>
      <c r="W18" s="152">
        <f t="shared" si="12"/>
        <v>29.717532354900289</v>
      </c>
      <c r="X18" s="150">
        <f>VLOOKUP($B18,Snapshot!$D:$AJ,17,FALSE)</f>
        <v>39.786418984907307</v>
      </c>
      <c r="Y18" s="151">
        <f>VLOOKUP($B18,Snapshot!$D:$AJ,18,FALSE)</f>
        <v>36.188275460333891</v>
      </c>
      <c r="Z18" s="152">
        <f>VLOOKUP($B18,Snapshot!$D:$AJ,19,FALSE)</f>
        <v>27.897751987236919</v>
      </c>
    </row>
    <row r="19" spans="2:26" ht="12.75">
      <c r="B19" s="252" t="s">
        <v>115</v>
      </c>
      <c r="C19" s="165" t="s">
        <v>1272</v>
      </c>
      <c r="D19" s="177" t="s">
        <v>85</v>
      </c>
      <c r="E19" s="105" t="s">
        <v>287</v>
      </c>
      <c r="F19" s="148">
        <f>VLOOKUP($B19,Snapshot!$D:$AJ,2,FALSE)</f>
        <v>1521.05</v>
      </c>
      <c r="G19" s="148">
        <f>VLOOKUP($B19,Snapshot!$D:$AJ,3,FALSE)</f>
        <v>1470</v>
      </c>
      <c r="H19" s="148">
        <f t="shared" si="8"/>
        <v>-3.3562341803359459</v>
      </c>
      <c r="I19" s="149">
        <f>VLOOKUP($B19,Snapshot!$D:$AJ,8,FALSE)</f>
        <v>8.5013157138590199</v>
      </c>
      <c r="J19" s="150">
        <v>45.25</v>
      </c>
      <c r="K19" s="151">
        <v>17.03</v>
      </c>
      <c r="L19" s="151">
        <v>28.129999999999995</v>
      </c>
      <c r="M19" s="152">
        <f t="shared" si="9"/>
        <v>9.5900000000000034</v>
      </c>
      <c r="N19" s="150">
        <v>-16.709560836710111</v>
      </c>
      <c r="O19" s="151">
        <v>39.533070000000002</v>
      </c>
      <c r="P19" s="152">
        <v>24.523486929510153</v>
      </c>
      <c r="Q19" s="150">
        <f>VLOOKUP($B19,Snapshot!$D:$AJ,10,FALSE)</f>
        <v>12.197457235817753</v>
      </c>
      <c r="R19" s="150">
        <f>VLOOKUP($B19,Snapshot!$D:$AJ,11,FALSE)</f>
        <v>19.732021862617717</v>
      </c>
      <c r="S19" s="151">
        <f>VLOOKUP($B19,Snapshot!$D:$AJ,12,FALSE)</f>
        <v>34.803114651390047</v>
      </c>
      <c r="T19" s="152">
        <f>VLOOKUP($B19,Snapshot!$D:$AJ,13,FALSE)</f>
        <v>46.81876462374823</v>
      </c>
      <c r="U19" s="150">
        <f t="shared" si="10"/>
        <v>61.771601089731767</v>
      </c>
      <c r="V19" s="151">
        <f t="shared" si="11"/>
        <v>76.378857137415253</v>
      </c>
      <c r="W19" s="152">
        <f t="shared" si="12"/>
        <v>34.524639799381497</v>
      </c>
      <c r="X19" s="150">
        <f>VLOOKUP($B19,Snapshot!$D:$AJ,17,FALSE)</f>
        <v>77.085359553631278</v>
      </c>
      <c r="Y19" s="151">
        <f>VLOOKUP($B19,Snapshot!$D:$AJ,18,FALSE)</f>
        <v>43.704421723049684</v>
      </c>
      <c r="Z19" s="152">
        <f>VLOOKUP($B19,Snapshot!$D:$AJ,19,FALSE)</f>
        <v>32.488042181883337</v>
      </c>
    </row>
    <row r="20" spans="2:26" ht="12.75">
      <c r="B20" s="252" t="s">
        <v>116</v>
      </c>
      <c r="C20" s="165" t="s">
        <v>1273</v>
      </c>
      <c r="D20" s="177" t="s">
        <v>85</v>
      </c>
      <c r="E20" s="105" t="s">
        <v>287</v>
      </c>
      <c r="F20" s="148">
        <f>VLOOKUP($B20,Snapshot!$D:$AJ,2,FALSE)</f>
        <v>37976.25</v>
      </c>
      <c r="G20" s="148">
        <f>VLOOKUP($B20,Snapshot!$D:$AJ,3,FALSE)</f>
        <v>29540</v>
      </c>
      <c r="H20" s="148">
        <f t="shared" si="8"/>
        <v>-22.214541983476508</v>
      </c>
      <c r="I20" s="149">
        <f>VLOOKUP($B20,Snapshot!$D:$AJ,8,FALSE)</f>
        <v>13.073054408602149</v>
      </c>
      <c r="J20" s="150">
        <v>70.540000000000006</v>
      </c>
      <c r="K20" s="151">
        <v>5.96</v>
      </c>
      <c r="L20" s="151">
        <v>15.8</v>
      </c>
      <c r="M20" s="152">
        <f t="shared" si="9"/>
        <v>7.6999999999999922</v>
      </c>
      <c r="N20" s="150">
        <v>-0.54915485931343255</v>
      </c>
      <c r="O20" s="151">
        <v>97.674570000000003</v>
      </c>
      <c r="P20" s="152">
        <v>14.980299354838708</v>
      </c>
      <c r="Q20" s="150">
        <f>VLOOKUP($B20,Snapshot!$D:$AJ,10,FALSE)</f>
        <v>483.04510003390982</v>
      </c>
      <c r="R20" s="150">
        <f>VLOOKUP($B20,Snapshot!$D:$AJ,11,FALSE)</f>
        <v>620.50313785575577</v>
      </c>
      <c r="S20" s="151">
        <f>VLOOKUP($B20,Snapshot!$D:$AJ,12,FALSE)</f>
        <v>736.47865917635102</v>
      </c>
      <c r="T20" s="152">
        <f>VLOOKUP($B20,Snapshot!$D:$AJ,13,FALSE)</f>
        <v>871.98880797648769</v>
      </c>
      <c r="U20" s="150">
        <f t="shared" si="10"/>
        <v>28.456563954834934</v>
      </c>
      <c r="V20" s="151">
        <f t="shared" si="11"/>
        <v>18.690561617684409</v>
      </c>
      <c r="W20" s="152">
        <f t="shared" si="12"/>
        <v>18.399738690552958</v>
      </c>
      <c r="X20" s="150">
        <f>VLOOKUP($B20,Snapshot!$D:$AJ,17,FALSE)</f>
        <v>61.20234964682497</v>
      </c>
      <c r="Y20" s="151">
        <f>VLOOKUP($B20,Snapshot!$D:$AJ,18,FALSE)</f>
        <v>51.564630592923301</v>
      </c>
      <c r="Z20" s="152">
        <f>VLOOKUP($B20,Snapshot!$D:$AJ,19,FALSE)</f>
        <v>43.55130438901687</v>
      </c>
    </row>
    <row r="21" spans="2:26" ht="12.75">
      <c r="B21" s="252" t="s">
        <v>498</v>
      </c>
      <c r="C21" s="165" t="s">
        <v>1274</v>
      </c>
      <c r="D21" s="177" t="s">
        <v>85</v>
      </c>
      <c r="E21" s="105" t="s">
        <v>286</v>
      </c>
      <c r="F21" s="148">
        <f>VLOOKUP($B21,Snapshot!$D:$AJ,2,FALSE)</f>
        <v>3247.1</v>
      </c>
      <c r="G21" s="148">
        <f>VLOOKUP($B21,Snapshot!$D:$AJ,3,FALSE)</f>
        <v>3090</v>
      </c>
      <c r="H21" s="148">
        <f t="shared" si="8"/>
        <v>-4.8381632841612401</v>
      </c>
      <c r="I21" s="149">
        <f>VLOOKUP($B21,Snapshot!$D:$AJ,8,FALSE)</f>
        <v>1.5304587716248508</v>
      </c>
      <c r="J21" s="150">
        <v>47.21</v>
      </c>
      <c r="K21" s="151">
        <v>18.760000000000002</v>
      </c>
      <c r="L21" s="151">
        <v>17.099999999999998</v>
      </c>
      <c r="M21" s="152">
        <f t="shared" si="9"/>
        <v>16.930000000000003</v>
      </c>
      <c r="N21" s="150">
        <v>-0.46287781251915305</v>
      </c>
      <c r="O21" s="151">
        <v>53.683410000000002</v>
      </c>
      <c r="P21" s="152">
        <v>11.512662986857825</v>
      </c>
      <c r="Q21" s="150">
        <f>VLOOKUP($B21,Snapshot!$D:$AJ,10,FALSE)</f>
        <v>51.876096486806375</v>
      </c>
      <c r="R21" s="150">
        <f>VLOOKUP($B21,Snapshot!$D:$AJ,11,FALSE)</f>
        <v>169.44617111788816</v>
      </c>
      <c r="S21" s="151">
        <f>VLOOKUP($B21,Snapshot!$D:$AJ,12,FALSE)</f>
        <v>153.04014426070123</v>
      </c>
      <c r="T21" s="152">
        <f>VLOOKUP($B21,Snapshot!$D:$AJ,13,FALSE)</f>
        <v>192.62268440404614</v>
      </c>
      <c r="U21" s="150">
        <f t="shared" si="10"/>
        <v>226.63631728918409</v>
      </c>
      <c r="V21" s="151">
        <f t="shared" si="11"/>
        <v>-9.6821466952905162</v>
      </c>
      <c r="W21" s="152">
        <f t="shared" si="12"/>
        <v>25.864155012763668</v>
      </c>
      <c r="X21" s="150">
        <f>VLOOKUP($B21,Snapshot!$D:$AJ,17,FALSE)</f>
        <v>19.163017839694394</v>
      </c>
      <c r="Y21" s="151">
        <f>VLOOKUP($B21,Snapshot!$D:$AJ,18,FALSE)</f>
        <v>21.217308802771523</v>
      </c>
      <c r="Z21" s="152">
        <f>VLOOKUP($B21,Snapshot!$D:$AJ,19,FALSE)</f>
        <v>16.857308421623227</v>
      </c>
    </row>
    <row r="22" spans="2:26" ht="12.75">
      <c r="B22" s="252" t="s">
        <v>696</v>
      </c>
      <c r="C22" s="165" t="s">
        <v>1275</v>
      </c>
      <c r="D22" s="177" t="s">
        <v>85</v>
      </c>
      <c r="E22" s="105" t="s">
        <v>286</v>
      </c>
      <c r="F22" s="148">
        <f>VLOOKUP($B22,Snapshot!$D:$AJ,2,FALSE)</f>
        <v>544.25</v>
      </c>
      <c r="G22" s="148">
        <f>VLOOKUP($B22,Snapshot!$D:$AJ,3,FALSE)</f>
        <v>675</v>
      </c>
      <c r="H22" s="148">
        <f t="shared" si="8"/>
        <v>24.023886081763891</v>
      </c>
      <c r="I22" s="149">
        <f>VLOOKUP($B22,Snapshot!$D:$AJ,8,FALSE)</f>
        <v>2.4905143369175629</v>
      </c>
      <c r="J22" s="150">
        <v>65.7</v>
      </c>
      <c r="K22" s="151">
        <v>5.03</v>
      </c>
      <c r="L22" s="151">
        <v>19.489999999999998</v>
      </c>
      <c r="M22" s="152">
        <f t="shared" si="9"/>
        <v>9.7799999999999976</v>
      </c>
      <c r="N22" s="150">
        <v>-13.398042803723456</v>
      </c>
      <c r="O22" s="151">
        <v>14.65136</v>
      </c>
      <c r="P22" s="152">
        <v>2.3423477538829149</v>
      </c>
      <c r="Q22" s="150">
        <f>VLOOKUP($B22,Snapshot!$D:$AJ,10,FALSE)</f>
        <v>18.062099098563657</v>
      </c>
      <c r="R22" s="150">
        <f>VLOOKUP($B22,Snapshot!$D:$AJ,11,FALSE)</f>
        <v>21.09629982279354</v>
      </c>
      <c r="S22" s="151">
        <f>VLOOKUP($B22,Snapshot!$D:$AJ,12,FALSE)</f>
        <v>23.730044458751859</v>
      </c>
      <c r="T22" s="152">
        <f>VLOOKUP($B22,Snapshot!$D:$AJ,13,FALSE)</f>
        <v>28.929558730051706</v>
      </c>
      <c r="U22" s="150">
        <f t="shared" si="10"/>
        <v>16.798715961375564</v>
      </c>
      <c r="V22" s="151">
        <f t="shared" si="11"/>
        <v>12.484391377073067</v>
      </c>
      <c r="W22" s="152">
        <f t="shared" si="12"/>
        <v>21.911102106604851</v>
      </c>
      <c r="X22" s="150">
        <f>VLOOKUP($B22,Snapshot!$D:$AJ,17,FALSE)</f>
        <v>25.798362962777198</v>
      </c>
      <c r="Y22" s="151">
        <f>VLOOKUP($B22,Snapshot!$D:$AJ,18,FALSE)</f>
        <v>22.935060275425467</v>
      </c>
      <c r="Z22" s="152">
        <f>VLOOKUP($B22,Snapshot!$D:$AJ,19,FALSE)</f>
        <v>18.81293818127406</v>
      </c>
    </row>
    <row r="23" spans="2:26" ht="12.75">
      <c r="B23" s="252" t="s">
        <v>681</v>
      </c>
      <c r="C23" s="165" t="s">
        <v>1276</v>
      </c>
      <c r="D23" s="177" t="s">
        <v>85</v>
      </c>
      <c r="E23" s="105" t="s">
        <v>286</v>
      </c>
      <c r="F23" s="148">
        <f>VLOOKUP($B23,Snapshot!$D:$AJ,2,FALSE)</f>
        <v>6404.75</v>
      </c>
      <c r="G23" s="148">
        <f>VLOOKUP($B23,Snapshot!$D:$AJ,3,FALSE)</f>
        <v>5965</v>
      </c>
      <c r="H23" s="148">
        <f t="shared" si="8"/>
        <v>-6.8659978921893838</v>
      </c>
      <c r="I23" s="149">
        <f>VLOOKUP($B23,Snapshot!$D:$AJ,8,FALSE)</f>
        <v>1.6580461648745517</v>
      </c>
      <c r="J23" s="150">
        <v>48.7</v>
      </c>
      <c r="K23" s="151">
        <v>15.76</v>
      </c>
      <c r="L23" s="151">
        <v>21.46</v>
      </c>
      <c r="M23" s="152">
        <f t="shared" si="9"/>
        <v>14.079999999999998</v>
      </c>
      <c r="N23" s="150">
        <v>-9.8830051427083845</v>
      </c>
      <c r="O23" s="151">
        <v>36.969239999999999</v>
      </c>
      <c r="P23" s="152">
        <v>6.3922047311827965</v>
      </c>
      <c r="Q23" s="150">
        <f>VLOOKUP($B23,Snapshot!$D:$AJ,10,FALSE)</f>
        <v>117.60890151515126</v>
      </c>
      <c r="R23" s="150">
        <f>VLOOKUP($B23,Snapshot!$D:$AJ,11,FALSE)</f>
        <v>144.15836627918603</v>
      </c>
      <c r="S23" s="151">
        <f>VLOOKUP($B23,Snapshot!$D:$AJ,12,FALSE)</f>
        <v>142.15920344142009</v>
      </c>
      <c r="T23" s="152">
        <f>VLOOKUP($B23,Snapshot!$D:$AJ,13,FALSE)</f>
        <v>218.49637557042089</v>
      </c>
      <c r="U23" s="150">
        <f t="shared" si="10"/>
        <v>22.574366754555953</v>
      </c>
      <c r="V23" s="151">
        <f t="shared" si="11"/>
        <v>-1.386782390343011</v>
      </c>
      <c r="W23" s="152">
        <f t="shared" si="12"/>
        <v>53.698367943133029</v>
      </c>
      <c r="X23" s="150">
        <f>VLOOKUP($B23,Snapshot!$D:$AJ,17,FALSE)</f>
        <v>44.42856953301041</v>
      </c>
      <c r="Y23" s="151">
        <f>VLOOKUP($B23,Snapshot!$D:$AJ,18,FALSE)</f>
        <v>45.053361618189015</v>
      </c>
      <c r="Z23" s="152">
        <f>VLOOKUP($B23,Snapshot!$D:$AJ,19,FALSE)</f>
        <v>29.312843214352373</v>
      </c>
    </row>
    <row r="24" spans="2:26" ht="12.75">
      <c r="B24" s="252" t="s">
        <v>117</v>
      </c>
      <c r="C24" s="165" t="s">
        <v>1277</v>
      </c>
      <c r="D24" s="177" t="s">
        <v>85</v>
      </c>
      <c r="E24" s="105" t="s">
        <v>288</v>
      </c>
      <c r="F24" s="148">
        <f>VLOOKUP($B24,Snapshot!$D:$AJ,2,FALSE)</f>
        <v>5059.6000000000004</v>
      </c>
      <c r="G24" s="148">
        <f>VLOOKUP($B24,Snapshot!$D:$AJ,3,FALSE)</f>
        <v>3920</v>
      </c>
      <c r="H24" s="148">
        <f t="shared" si="8"/>
        <v>-22.523519645821807</v>
      </c>
      <c r="I24" s="149">
        <f>VLOOKUP($B24,Snapshot!$D:$AJ,8,FALSE)</f>
        <v>16.265784707287935</v>
      </c>
      <c r="J24" s="150">
        <v>49.11</v>
      </c>
      <c r="K24" s="151">
        <v>28.81</v>
      </c>
      <c r="L24" s="151">
        <v>11.95</v>
      </c>
      <c r="M24" s="152">
        <f t="shared" si="9"/>
        <v>10.130000000000003</v>
      </c>
      <c r="N24" s="150">
        <v>-0.87961602507590442</v>
      </c>
      <c r="O24" s="151">
        <v>45.42841</v>
      </c>
      <c r="P24" s="152">
        <v>34.514449940262843</v>
      </c>
      <c r="Q24" s="150">
        <f>VLOOKUP($B24,Snapshot!$D:$AJ,10,FALSE)</f>
        <v>106.54259597806218</v>
      </c>
      <c r="R24" s="150">
        <f>VLOOKUP($B24,Snapshot!$D:$AJ,11,FALSE)</f>
        <v>146.28921389396714</v>
      </c>
      <c r="S24" s="151">
        <f>VLOOKUP($B24,Snapshot!$D:$AJ,12,FALSE)</f>
        <v>155.64387429828776</v>
      </c>
      <c r="T24" s="152">
        <f>VLOOKUP($B24,Snapshot!$D:$AJ,13,FALSE)</f>
        <v>172.82525571222155</v>
      </c>
      <c r="U24" s="150">
        <f t="shared" si="10"/>
        <v>37.305847066171594</v>
      </c>
      <c r="V24" s="151">
        <f t="shared" si="11"/>
        <v>6.3946344062666416</v>
      </c>
      <c r="W24" s="152">
        <f t="shared" si="12"/>
        <v>11.038906279733229</v>
      </c>
      <c r="X24" s="150">
        <f>VLOOKUP($B24,Snapshot!$D:$AJ,17,FALSE)</f>
        <v>34.586281963804133</v>
      </c>
      <c r="Y24" s="151">
        <f>VLOOKUP($B24,Snapshot!$D:$AJ,18,FALSE)</f>
        <v>32.50754340837981</v>
      </c>
      <c r="Z24" s="152">
        <f>VLOOKUP($B24,Snapshot!$D:$AJ,19,FALSE)</f>
        <v>29.275813764308548</v>
      </c>
    </row>
    <row r="25" spans="2:26" ht="12.75">
      <c r="B25" s="252" t="s">
        <v>118</v>
      </c>
      <c r="C25" s="165" t="s">
        <v>1278</v>
      </c>
      <c r="D25" s="177" t="s">
        <v>85</v>
      </c>
      <c r="E25" s="105" t="s">
        <v>286</v>
      </c>
      <c r="F25" s="148">
        <f>VLOOKUP($B25,Snapshot!$D:$AJ,2,FALSE)</f>
        <v>2356.25</v>
      </c>
      <c r="G25" s="148">
        <f>VLOOKUP($B25,Snapshot!$D:$AJ,3,FALSE)</f>
        <v>2945</v>
      </c>
      <c r="H25" s="148">
        <f t="shared" si="8"/>
        <v>24.986737400530501</v>
      </c>
      <c r="I25" s="149">
        <f>VLOOKUP($B25,Snapshot!$D:$AJ,8,FALSE)</f>
        <v>4.0046940961768209</v>
      </c>
      <c r="J25" s="150">
        <v>75</v>
      </c>
      <c r="K25" s="151">
        <v>8.66</v>
      </c>
      <c r="L25" s="151">
        <v>14.350000000000001</v>
      </c>
      <c r="M25" s="152">
        <f t="shared" si="9"/>
        <v>1.9899999999999984</v>
      </c>
      <c r="N25" s="150">
        <v>-22.974452853009936</v>
      </c>
      <c r="O25" s="151">
        <v>47.403820000000003</v>
      </c>
      <c r="P25" s="152">
        <v>3.8872109677419351</v>
      </c>
      <c r="Q25" s="150">
        <f>VLOOKUP($B25,Snapshot!$D:$AJ,10,FALSE)</f>
        <v>34.654914320330043</v>
      </c>
      <c r="R25" s="150">
        <f>VLOOKUP($B25,Snapshot!$D:$AJ,11,FALSE)</f>
        <v>47.298478613726843</v>
      </c>
      <c r="S25" s="151">
        <f>VLOOKUP($B25,Snapshot!$D:$AJ,12,FALSE)</f>
        <v>62.126632429793737</v>
      </c>
      <c r="T25" s="152">
        <f>VLOOKUP($B25,Snapshot!$D:$AJ,13,FALSE)</f>
        <v>81.236283914533232</v>
      </c>
      <c r="U25" s="150">
        <f t="shared" si="10"/>
        <v>36.484188581529843</v>
      </c>
      <c r="V25" s="151">
        <f t="shared" si="11"/>
        <v>31.350170767994868</v>
      </c>
      <c r="W25" s="152">
        <f t="shared" si="12"/>
        <v>30.759194144853062</v>
      </c>
      <c r="X25" s="150">
        <f>VLOOKUP($B25,Snapshot!$D:$AJ,17,FALSE)</f>
        <v>49.816612902981937</v>
      </c>
      <c r="Y25" s="151">
        <f>VLOOKUP($B25,Snapshot!$D:$AJ,18,FALSE)</f>
        <v>37.926568813506556</v>
      </c>
      <c r="Z25" s="152">
        <f>VLOOKUP($B25,Snapshot!$D:$AJ,19,FALSE)</f>
        <v>29.004896414008236</v>
      </c>
    </row>
    <row r="26" spans="2:26" ht="12.75">
      <c r="B26" s="252" t="s">
        <v>659</v>
      </c>
      <c r="C26" s="165" t="s">
        <v>1279</v>
      </c>
      <c r="D26" s="177" t="s">
        <v>85</v>
      </c>
      <c r="E26" s="105" t="s">
        <v>287</v>
      </c>
      <c r="F26" s="148">
        <f>VLOOKUP($B26,Snapshot!$D:$AJ,2,FALSE)</f>
        <v>4326.6000000000004</v>
      </c>
      <c r="G26" s="148">
        <f>VLOOKUP($B26,Snapshot!$D:$AJ,3,FALSE)</f>
        <v>3725</v>
      </c>
      <c r="H26" s="148">
        <f t="shared" si="8"/>
        <v>-13.904682660749785</v>
      </c>
      <c r="I26" s="149">
        <f>VLOOKUP($B26,Snapshot!$D:$AJ,8,FALSE)</f>
        <v>6.3106732258064513</v>
      </c>
      <c r="J26" s="150">
        <v>67.650000000000006</v>
      </c>
      <c r="K26" s="151">
        <v>8.14</v>
      </c>
      <c r="L26" s="151">
        <v>10.399999999999999</v>
      </c>
      <c r="M26" s="152">
        <f t="shared" si="9"/>
        <v>13.809999999999995</v>
      </c>
      <c r="N26" s="150">
        <v>-2.1573948439619954</v>
      </c>
      <c r="O26" s="151">
        <v>30.158539999999999</v>
      </c>
      <c r="P26" s="152">
        <v>13.791065567502988</v>
      </c>
      <c r="Q26" s="150">
        <f>VLOOKUP($B26,Snapshot!$D:$AJ,10,FALSE)</f>
        <v>51.328624857971263</v>
      </c>
      <c r="R26" s="150">
        <f>VLOOKUP($B26,Snapshot!$D:$AJ,11,FALSE)</f>
        <v>94.939366515837108</v>
      </c>
      <c r="S26" s="151">
        <f>VLOOKUP($B26,Snapshot!$D:$AJ,12,FALSE)</f>
        <v>97.161590276311983</v>
      </c>
      <c r="T26" s="152">
        <f>VLOOKUP($B26,Snapshot!$D:$AJ,13,FALSE)</f>
        <v>124.05687244979113</v>
      </c>
      <c r="U26" s="150">
        <f t="shared" si="10"/>
        <v>84.963783422094082</v>
      </c>
      <c r="V26" s="151">
        <f t="shared" si="11"/>
        <v>2.3406768362038477</v>
      </c>
      <c r="W26" s="152">
        <f t="shared" si="12"/>
        <v>27.680981854036425</v>
      </c>
      <c r="X26" s="150">
        <f>VLOOKUP($B26,Snapshot!$D:$AJ,17,FALSE)</f>
        <v>45.572244252106607</v>
      </c>
      <c r="Y26" s="151">
        <f>VLOOKUP($B26,Snapshot!$D:$AJ,18,FALSE)</f>
        <v>44.529942209630818</v>
      </c>
      <c r="Z26" s="152">
        <f>VLOOKUP($B26,Snapshot!$D:$AJ,19,FALSE)</f>
        <v>34.875939676385777</v>
      </c>
    </row>
    <row r="27" spans="2:26" ht="12.75">
      <c r="B27" s="252" t="s">
        <v>119</v>
      </c>
      <c r="C27" s="165" t="s">
        <v>1280</v>
      </c>
      <c r="D27" s="177" t="s">
        <v>85</v>
      </c>
      <c r="E27" s="105" t="s">
        <v>287</v>
      </c>
      <c r="F27" s="148">
        <f>VLOOKUP($B27,Snapshot!$D:$AJ,2,FALSE)</f>
        <v>497.45</v>
      </c>
      <c r="G27" s="148">
        <f>VLOOKUP($B27,Snapshot!$D:$AJ,3,FALSE)</f>
        <v>480</v>
      </c>
      <c r="H27" s="148">
        <f t="shared" si="8"/>
        <v>-3.5078902402251373</v>
      </c>
      <c r="I27" s="149">
        <f>VLOOKUP($B27,Snapshot!$D:$AJ,8,FALSE)</f>
        <v>4.7882317801672638</v>
      </c>
      <c r="J27" s="150">
        <v>45.99</v>
      </c>
      <c r="K27" s="151">
        <v>13.74</v>
      </c>
      <c r="L27" s="151">
        <v>17.869999999999997</v>
      </c>
      <c r="M27" s="152">
        <f t="shared" si="9"/>
        <v>22.4</v>
      </c>
      <c r="N27" s="150">
        <v>-19.766129032258064</v>
      </c>
      <c r="O27" s="151">
        <v>91.216610000000003</v>
      </c>
      <c r="P27" s="152">
        <v>22.723613285543607</v>
      </c>
      <c r="Q27" s="150">
        <f>VLOOKUP($B27,Snapshot!$D:$AJ,10,FALSE)</f>
        <v>10.630941176470563</v>
      </c>
      <c r="R27" s="150">
        <f>VLOOKUP($B27,Snapshot!$D:$AJ,11,FALSE)</f>
        <v>12.387764705882338</v>
      </c>
      <c r="S27" s="151">
        <f>VLOOKUP($B27,Snapshot!$D:$AJ,12,FALSE)</f>
        <v>14.134158859605124</v>
      </c>
      <c r="T27" s="152">
        <f>VLOOKUP($B27,Snapshot!$D:$AJ,13,FALSE)</f>
        <v>18.043859752725567</v>
      </c>
      <c r="U27" s="150">
        <f t="shared" si="10"/>
        <v>16.525569093545055</v>
      </c>
      <c r="V27" s="151">
        <f t="shared" si="11"/>
        <v>14.097734298210462</v>
      </c>
      <c r="W27" s="152">
        <f t="shared" si="12"/>
        <v>27.661362320570881</v>
      </c>
      <c r="X27" s="150">
        <f>VLOOKUP($B27,Snapshot!$D:$AJ,17,FALSE)</f>
        <v>40.156558653700095</v>
      </c>
      <c r="Y27" s="151">
        <f>VLOOKUP($B27,Snapshot!$D:$AJ,18,FALSE)</f>
        <v>35.194878233730108</v>
      </c>
      <c r="Z27" s="152">
        <f>VLOOKUP($B27,Snapshot!$D:$AJ,19,FALSE)</f>
        <v>27.568935184439074</v>
      </c>
    </row>
    <row r="28" spans="2:26" ht="12.75">
      <c r="B28" s="252" t="s">
        <v>736</v>
      </c>
      <c r="C28" s="165" t="s">
        <v>1281</v>
      </c>
      <c r="D28" s="177" t="s">
        <v>85</v>
      </c>
      <c r="E28" s="105" t="s">
        <v>286</v>
      </c>
      <c r="F28" s="148">
        <f>VLOOKUP($B28,Snapshot!$D:$AJ,2,FALSE)</f>
        <v>1176.95</v>
      </c>
      <c r="G28" s="148">
        <f>VLOOKUP($B28,Snapshot!$D:$AJ,3,FALSE)</f>
        <v>1430</v>
      </c>
      <c r="H28" s="148">
        <f t="shared" si="8"/>
        <v>21.500488550915492</v>
      </c>
      <c r="I28" s="149">
        <f>VLOOKUP($B28,Snapshot!$D:$AJ,8,FALSE)</f>
        <v>1.3519036529271209</v>
      </c>
      <c r="J28" s="150">
        <v>78.599999999999994</v>
      </c>
      <c r="K28" s="151">
        <v>2.2400000000000002</v>
      </c>
      <c r="L28" s="151">
        <v>16.689999999999998</v>
      </c>
      <c r="M28" s="152">
        <f t="shared" si="9"/>
        <v>2.470000000000006</v>
      </c>
      <c r="N28" s="150">
        <v>-9.3922013934331545</v>
      </c>
      <c r="O28" s="151" t="s">
        <v>311</v>
      </c>
      <c r="P28" s="152">
        <v>0.6644340621266428</v>
      </c>
      <c r="Q28" s="150">
        <f>VLOOKUP($B28,Snapshot!$D:$AJ,10,FALSE)</f>
        <v>23.319074674368355</v>
      </c>
      <c r="R28" s="150">
        <f>VLOOKUP($B28,Snapshot!$D:$AJ,11,FALSE)</f>
        <v>25.793397378058476</v>
      </c>
      <c r="S28" s="151">
        <f>VLOOKUP($B28,Snapshot!$D:$AJ,12,FALSE)</f>
        <v>31.782349963526674</v>
      </c>
      <c r="T28" s="152">
        <f>VLOOKUP($B28,Snapshot!$D:$AJ,13,FALSE)</f>
        <v>44.42188854574011</v>
      </c>
      <c r="U28" s="150">
        <f t="shared" si="10"/>
        <v>10.610724217156964</v>
      </c>
      <c r="V28" s="151">
        <f t="shared" si="11"/>
        <v>23.218936604926597</v>
      </c>
      <c r="W28" s="152">
        <f t="shared" si="12"/>
        <v>39.769049792474533</v>
      </c>
      <c r="X28" s="150">
        <f>VLOOKUP($B28,Snapshot!$D:$AJ,17,FALSE)</f>
        <v>45.629894455128643</v>
      </c>
      <c r="Y28" s="151">
        <f>VLOOKUP($B28,Snapshot!$D:$AJ,18,FALSE)</f>
        <v>37.031560012103078</v>
      </c>
      <c r="Z28" s="152">
        <f>VLOOKUP($B28,Snapshot!$D:$AJ,19,FALSE)</f>
        <v>26.494821326385619</v>
      </c>
    </row>
    <row r="29" spans="2:26" ht="12.75">
      <c r="B29" s="252" t="s">
        <v>120</v>
      </c>
      <c r="C29" s="165" t="s">
        <v>1282</v>
      </c>
      <c r="D29" s="177" t="s">
        <v>85</v>
      </c>
      <c r="E29" s="105" t="s">
        <v>286</v>
      </c>
      <c r="F29" s="148">
        <f>VLOOKUP($B29,Snapshot!$D:$AJ,2,FALSE)</f>
        <v>5954.15</v>
      </c>
      <c r="G29" s="148">
        <f>VLOOKUP($B29,Snapshot!$D:$AJ,3,FALSE)</f>
        <v>5865</v>
      </c>
      <c r="H29" s="148">
        <f t="shared" si="8"/>
        <v>-1.4972750098670673</v>
      </c>
      <c r="I29" s="149">
        <f>VLOOKUP($B29,Snapshot!$D:$AJ,8,FALSE)</f>
        <v>14.440383870967745</v>
      </c>
      <c r="J29" s="150">
        <v>34.76</v>
      </c>
      <c r="K29" s="151">
        <v>29.87</v>
      </c>
      <c r="L29" s="151">
        <v>26.88</v>
      </c>
      <c r="M29" s="152">
        <f t="shared" si="9"/>
        <v>8.4900000000000055</v>
      </c>
      <c r="N29" s="150">
        <v>-4.6573258606885588</v>
      </c>
      <c r="O29" s="151">
        <v>99.210440000000006</v>
      </c>
      <c r="P29" s="152">
        <v>46.608275746714455</v>
      </c>
      <c r="Q29" s="150">
        <f>VLOOKUP($B29,Snapshot!$D:$AJ,10,FALSE)</f>
        <v>145.63822867150358</v>
      </c>
      <c r="R29" s="150">
        <f>VLOOKUP($B29,Snapshot!$D:$AJ,11,FALSE)</f>
        <v>204.58786594833569</v>
      </c>
      <c r="S29" s="151">
        <f>VLOOKUP($B29,Snapshot!$D:$AJ,12,FALSE)</f>
        <v>231.50616827183373</v>
      </c>
      <c r="T29" s="152">
        <f>VLOOKUP($B29,Snapshot!$D:$AJ,13,FALSE)</f>
        <v>277.38321318498214</v>
      </c>
      <c r="U29" s="150">
        <f t="shared" si="10"/>
        <v>40.476760679228541</v>
      </c>
      <c r="V29" s="151">
        <f t="shared" si="11"/>
        <v>13.157330811738221</v>
      </c>
      <c r="W29" s="152">
        <f t="shared" si="12"/>
        <v>19.816770004710961</v>
      </c>
      <c r="X29" s="150">
        <f>VLOOKUP($B29,Snapshot!$D:$AJ,17,FALSE)</f>
        <v>29.103143397094691</v>
      </c>
      <c r="Y29" s="151">
        <f>VLOOKUP($B29,Snapshot!$D:$AJ,18,FALSE)</f>
        <v>25.719185127752873</v>
      </c>
      <c r="Z29" s="152">
        <f>VLOOKUP($B29,Snapshot!$D:$AJ,19,FALSE)</f>
        <v>21.46543019540724</v>
      </c>
    </row>
    <row r="30" spans="2:26" ht="12.75">
      <c r="B30" s="252" t="s">
        <v>121</v>
      </c>
      <c r="C30" s="165" t="s">
        <v>1283</v>
      </c>
      <c r="D30" s="177" t="s">
        <v>85</v>
      </c>
      <c r="E30" s="105" t="s">
        <v>286</v>
      </c>
      <c r="F30" s="148">
        <f>VLOOKUP($B30,Snapshot!$D:$AJ,2,FALSE)</f>
        <v>3182.05</v>
      </c>
      <c r="G30" s="148">
        <f>VLOOKUP($B30,Snapshot!$D:$AJ,3,FALSE)</f>
        <v>3310</v>
      </c>
      <c r="H30" s="148">
        <f t="shared" si="8"/>
        <v>4.0209927562420376</v>
      </c>
      <c r="I30" s="149">
        <f>VLOOKUP($B30,Snapshot!$D:$AJ,8,FALSE)</f>
        <v>47.275715651135002</v>
      </c>
      <c r="J30" s="150">
        <v>18.14</v>
      </c>
      <c r="K30" s="151">
        <v>46.84</v>
      </c>
      <c r="L30" s="151">
        <v>25.659999999999997</v>
      </c>
      <c r="M30" s="152">
        <f t="shared" si="9"/>
        <v>9.36</v>
      </c>
      <c r="N30" s="150">
        <v>-1.2123187730899332</v>
      </c>
      <c r="O30" s="151">
        <v>100.11</v>
      </c>
      <c r="P30" s="152">
        <v>103.72630212664276</v>
      </c>
      <c r="Q30" s="150">
        <f>VLOOKUP($B30,Snapshot!$D:$AJ,10,FALSE)</f>
        <v>66.213170853851935</v>
      </c>
      <c r="R30" s="150">
        <f>VLOOKUP($B30,Snapshot!$D:$AJ,11,FALSE)</f>
        <v>88.741953237050097</v>
      </c>
      <c r="S30" s="151">
        <f>VLOOKUP($B30,Snapshot!$D:$AJ,12,FALSE)</f>
        <v>106.4287183656517</v>
      </c>
      <c r="T30" s="152">
        <f>VLOOKUP($B30,Snapshot!$D:$AJ,13,FALSE)</f>
        <v>124.66421468338298</v>
      </c>
      <c r="U30" s="150">
        <f t="shared" si="10"/>
        <v>34.024623942152665</v>
      </c>
      <c r="V30" s="151">
        <f t="shared" si="11"/>
        <v>19.930556499422771</v>
      </c>
      <c r="W30" s="152">
        <f t="shared" si="12"/>
        <v>17.133999730298832</v>
      </c>
      <c r="X30" s="150">
        <f>VLOOKUP($B30,Snapshot!$D:$AJ,17,FALSE)</f>
        <v>35.857335611038614</v>
      </c>
      <c r="Y30" s="151">
        <f>VLOOKUP($B30,Snapshot!$D:$AJ,18,FALSE)</f>
        <v>29.898415097582909</v>
      </c>
      <c r="Z30" s="152">
        <f>VLOOKUP($B30,Snapshot!$D:$AJ,19,FALSE)</f>
        <v>25.524967273741218</v>
      </c>
    </row>
    <row r="31" spans="2:26" ht="12.75">
      <c r="B31" s="252" t="s">
        <v>122</v>
      </c>
      <c r="C31" s="165" t="s">
        <v>1284</v>
      </c>
      <c r="D31" s="177" t="s">
        <v>85</v>
      </c>
      <c r="E31" s="105" t="s">
        <v>286</v>
      </c>
      <c r="F31" s="148">
        <f>VLOOKUP($B31,Snapshot!$D:$AJ,2,FALSE)</f>
        <v>13497.35</v>
      </c>
      <c r="G31" s="148">
        <f>VLOOKUP($B31,Snapshot!$D:$AJ,3,FALSE)</f>
        <v>15160</v>
      </c>
      <c r="H31" s="148">
        <f t="shared" si="8"/>
        <v>12.318343971223982</v>
      </c>
      <c r="I31" s="149">
        <f>VLOOKUP($B31,Snapshot!$D:$AJ,8,FALSE)</f>
        <v>50.275076702508954</v>
      </c>
      <c r="J31" s="150">
        <v>58.19</v>
      </c>
      <c r="K31" s="151">
        <v>18.98</v>
      </c>
      <c r="L31" s="151">
        <v>19.510000000000002</v>
      </c>
      <c r="M31" s="152">
        <f t="shared" si="9"/>
        <v>3.3200000000000003</v>
      </c>
      <c r="N31" s="150">
        <v>-1.2990859232175467</v>
      </c>
      <c r="O31" s="151">
        <v>26.438880000000001</v>
      </c>
      <c r="P31" s="152">
        <v>97.331612520907996</v>
      </c>
      <c r="Q31" s="150">
        <f>VLOOKUP($B31,Snapshot!$D:$AJ,10,FALSE)</f>
        <v>273.55998411016947</v>
      </c>
      <c r="R31" s="150">
        <f>VLOOKUP($B31,Snapshot!$D:$AJ,11,FALSE)</f>
        <v>429.01399491094151</v>
      </c>
      <c r="S31" s="151">
        <f>VLOOKUP($B31,Snapshot!$D:$AJ,12,FALSE)</f>
        <v>484.87718932569163</v>
      </c>
      <c r="T31" s="152">
        <f>VLOOKUP($B31,Snapshot!$D:$AJ,13,FALSE)</f>
        <v>565.07327150521178</v>
      </c>
      <c r="U31" s="150">
        <f t="shared" si="10"/>
        <v>56.826297642336023</v>
      </c>
      <c r="V31" s="151">
        <f t="shared" si="11"/>
        <v>13.021298856776609</v>
      </c>
      <c r="W31" s="152">
        <f t="shared" si="12"/>
        <v>16.53946276397269</v>
      </c>
      <c r="X31" s="150">
        <f>VLOOKUP($B31,Snapshot!$D:$AJ,17,FALSE)</f>
        <v>31.461327975563826</v>
      </c>
      <c r="Y31" s="151">
        <f>VLOOKUP($B31,Snapshot!$D:$AJ,18,FALSE)</f>
        <v>27.836636363056133</v>
      </c>
      <c r="Z31" s="152">
        <f>VLOOKUP($B31,Snapshot!$D:$AJ,19,FALSE)</f>
        <v>23.886017408054862</v>
      </c>
    </row>
    <row r="32" spans="2:26" ht="12.75">
      <c r="B32" s="252" t="s">
        <v>657</v>
      </c>
      <c r="C32" s="165" t="s">
        <v>1285</v>
      </c>
      <c r="D32" s="177" t="s">
        <v>85</v>
      </c>
      <c r="E32" s="105" t="s">
        <v>286</v>
      </c>
      <c r="F32" s="148">
        <f>VLOOKUP($B32,Snapshot!$D:$AJ,2,FALSE)</f>
        <v>72.459999999999994</v>
      </c>
      <c r="G32" s="148">
        <f>VLOOKUP($B32,Snapshot!$D:$AJ,3,FALSE)</f>
        <v>80</v>
      </c>
      <c r="H32" s="148">
        <f t="shared" si="8"/>
        <v>10.405741098537135</v>
      </c>
      <c r="I32" s="149">
        <f>VLOOKUP($B32,Snapshot!$D:$AJ,8,FALSE)</f>
        <v>3.8157806086339785</v>
      </c>
      <c r="J32" s="150">
        <v>61.73</v>
      </c>
      <c r="K32" s="151">
        <v>10.78</v>
      </c>
      <c r="L32" s="151">
        <v>16.23</v>
      </c>
      <c r="M32" s="152">
        <f t="shared" si="9"/>
        <v>11.260000000000002</v>
      </c>
      <c r="N32" s="150">
        <v>-9.4250000000000114</v>
      </c>
      <c r="O32" s="151">
        <v>13.6271</v>
      </c>
      <c r="P32" s="152">
        <v>5.5895626284348863</v>
      </c>
      <c r="Q32" s="150">
        <f>VLOOKUP($B32,Snapshot!$D:$AJ,10,FALSE)</f>
        <v>1.1015584356834291</v>
      </c>
      <c r="R32" s="150">
        <f>VLOOKUP($B32,Snapshot!$D:$AJ,11,FALSE)</f>
        <v>1.443758340684445</v>
      </c>
      <c r="S32" s="151">
        <f>VLOOKUP($B32,Snapshot!$D:$AJ,12,FALSE)</f>
        <v>1.6665356317884703</v>
      </c>
      <c r="T32" s="152">
        <f>VLOOKUP($B32,Snapshot!$D:$AJ,13,FALSE)</f>
        <v>2.1179271653479876</v>
      </c>
      <c r="U32" s="150">
        <f t="shared" si="10"/>
        <v>31.065070532432372</v>
      </c>
      <c r="V32" s="151">
        <f t="shared" si="11"/>
        <v>15.430372578724839</v>
      </c>
      <c r="W32" s="152">
        <f t="shared" si="12"/>
        <v>27.085621510240323</v>
      </c>
      <c r="X32" s="150">
        <f>VLOOKUP($B32,Snapshot!$D:$AJ,17,FALSE)</f>
        <v>50.188454645151182</v>
      </c>
      <c r="Y32" s="151">
        <f>VLOOKUP($B32,Snapshot!$D:$AJ,18,FALSE)</f>
        <v>43.479418392175837</v>
      </c>
      <c r="Z32" s="152">
        <f>VLOOKUP($B32,Snapshot!$D:$AJ,19,FALSE)</f>
        <v>34.212696822411452</v>
      </c>
    </row>
    <row r="33" spans="2:26" ht="12.75">
      <c r="B33" s="252" t="s">
        <v>619</v>
      </c>
      <c r="C33" s="165" t="s">
        <v>1286</v>
      </c>
      <c r="D33" s="177" t="s">
        <v>85</v>
      </c>
      <c r="E33" s="105" t="s">
        <v>288</v>
      </c>
      <c r="F33" s="148">
        <f>VLOOKUP($B33,Snapshot!$D:$AJ,2,FALSE)</f>
        <v>140976.20000000001</v>
      </c>
      <c r="G33" s="148">
        <f>VLOOKUP($B33,Snapshot!$D:$AJ,3,FALSE)</f>
        <v>108000</v>
      </c>
      <c r="H33" s="148">
        <f t="shared" si="8"/>
        <v>-23.391324209334627</v>
      </c>
      <c r="I33" s="149">
        <f>VLOOKUP($B33,Snapshot!$D:$AJ,8,FALSE)</f>
        <v>7.0308774193548391</v>
      </c>
      <c r="J33" s="150">
        <v>27.78</v>
      </c>
      <c r="K33" s="151">
        <v>19.079999999999998</v>
      </c>
      <c r="L33" s="151">
        <v>10.73</v>
      </c>
      <c r="M33" s="152">
        <f t="shared" si="9"/>
        <v>42.41</v>
      </c>
      <c r="N33" s="150">
        <v>-6.8131731571342158</v>
      </c>
      <c r="O33" s="151">
        <v>27.91273</v>
      </c>
      <c r="P33" s="152">
        <v>15.748684444444445</v>
      </c>
      <c r="Q33" s="150">
        <f>VLOOKUP($B33,Snapshot!$D:$AJ,10,FALSE)</f>
        <v>1813.5849056603806</v>
      </c>
      <c r="R33" s="150">
        <f>VLOOKUP($B33,Snapshot!$D:$AJ,11,FALSE)</f>
        <v>4990.1998620689847</v>
      </c>
      <c r="S33" s="151">
        <f>VLOOKUP($B33,Snapshot!$D:$AJ,12,FALSE)</f>
        <v>4752.7265658642646</v>
      </c>
      <c r="T33" s="152">
        <f>VLOOKUP($B33,Snapshot!$D:$AJ,13,FALSE)</f>
        <v>5557.0737724271294</v>
      </c>
      <c r="U33" s="150">
        <f t="shared" si="10"/>
        <v>175.15667154562601</v>
      </c>
      <c r="V33" s="151">
        <f t="shared" si="11"/>
        <v>-4.7587932902202752</v>
      </c>
      <c r="W33" s="152">
        <f t="shared" si="12"/>
        <v>16.92391084183058</v>
      </c>
      <c r="X33" s="150">
        <f>VLOOKUP($B33,Snapshot!$D:$AJ,17,FALSE)</f>
        <v>28.25061197880558</v>
      </c>
      <c r="Y33" s="151">
        <f>VLOOKUP($B33,Snapshot!$D:$AJ,18,FALSE)</f>
        <v>29.662173501109894</v>
      </c>
      <c r="Z33" s="152">
        <f>VLOOKUP($B33,Snapshot!$D:$AJ,19,FALSE)</f>
        <v>25.368783243348361</v>
      </c>
    </row>
    <row r="34" spans="2:26" ht="12.75">
      <c r="B34" s="252" t="s">
        <v>655</v>
      </c>
      <c r="C34" s="165" t="s">
        <v>1287</v>
      </c>
      <c r="D34" s="177" t="s">
        <v>85</v>
      </c>
      <c r="E34" s="105" t="s">
        <v>286</v>
      </c>
      <c r="F34" s="148">
        <f>VLOOKUP($B34,Snapshot!$D:$AJ,2,FALSE)</f>
        <v>215</v>
      </c>
      <c r="G34" s="148">
        <f>VLOOKUP($B34,Snapshot!$D:$AJ,3,FALSE)</f>
        <v>218</v>
      </c>
      <c r="H34" s="148">
        <f t="shared" si="8"/>
        <v>1.3953488372093119</v>
      </c>
      <c r="I34" s="149">
        <f>VLOOKUP($B34,Snapshot!$D:$AJ,8,FALSE)</f>
        <v>17.227393070489846</v>
      </c>
      <c r="J34" s="150">
        <v>60.35</v>
      </c>
      <c r="K34" s="151">
        <v>12.87</v>
      </c>
      <c r="L34" s="151">
        <v>18.160000000000004</v>
      </c>
      <c r="M34" s="152">
        <f t="shared" si="9"/>
        <v>8.6199999999999974</v>
      </c>
      <c r="N34" s="150">
        <v>-0.92165898617511743</v>
      </c>
      <c r="O34" s="151">
        <v>121.1024</v>
      </c>
      <c r="P34" s="152">
        <v>54.641876415770611</v>
      </c>
      <c r="Q34" s="150">
        <f>VLOOKUP($B34,Snapshot!$D:$AJ,10,FALSE)</f>
        <v>2.2643893876880723</v>
      </c>
      <c r="R34" s="150">
        <f>VLOOKUP($B34,Snapshot!$D:$AJ,11,FALSE)</f>
        <v>3.7052417212679263</v>
      </c>
      <c r="S34" s="151">
        <f>VLOOKUP($B34,Snapshot!$D:$AJ,12,FALSE)</f>
        <v>6.4168903045226289</v>
      </c>
      <c r="T34" s="152">
        <f>VLOOKUP($B34,Snapshot!$D:$AJ,13,FALSE)</f>
        <v>8.2328949622200955</v>
      </c>
      <c r="U34" s="150">
        <f t="shared" si="10"/>
        <v>63.630943574194873</v>
      </c>
      <c r="V34" s="151">
        <f t="shared" si="11"/>
        <v>73.184120962741986</v>
      </c>
      <c r="W34" s="152">
        <f t="shared" si="12"/>
        <v>28.300384945298894</v>
      </c>
      <c r="X34" s="150">
        <f>VLOOKUP($B34,Snapshot!$D:$AJ,17,FALSE)</f>
        <v>58.025903887972909</v>
      </c>
      <c r="Y34" s="151">
        <f>VLOOKUP($B34,Snapshot!$D:$AJ,18,FALSE)</f>
        <v>33.505325757005359</v>
      </c>
      <c r="Z34" s="152">
        <f>VLOOKUP($B34,Snapshot!$D:$AJ,19,FALSE)</f>
        <v>26.114750763445031</v>
      </c>
    </row>
    <row r="35" spans="2:26" ht="12.75">
      <c r="B35" s="252" t="s">
        <v>649</v>
      </c>
      <c r="C35" s="165" t="s">
        <v>1288</v>
      </c>
      <c r="D35" s="177" t="s">
        <v>85</v>
      </c>
      <c r="E35" s="105" t="s">
        <v>287</v>
      </c>
      <c r="F35" s="148">
        <f>VLOOKUP($B35,Snapshot!$D:$AJ,2,FALSE)</f>
        <v>735.65</v>
      </c>
      <c r="G35" s="148">
        <f>VLOOKUP($B35,Snapshot!$D:$AJ,3,FALSE)</f>
        <v>620</v>
      </c>
      <c r="H35" s="148">
        <f t="shared" si="8"/>
        <v>-15.720791137089648</v>
      </c>
      <c r="I35" s="149">
        <f>VLOOKUP($B35,Snapshot!$D:$AJ,8,FALSE)</f>
        <v>5.1973053225806449</v>
      </c>
      <c r="J35" s="150">
        <v>29.71</v>
      </c>
      <c r="K35" s="151">
        <v>32.03</v>
      </c>
      <c r="L35" s="151">
        <v>29.509999999999998</v>
      </c>
      <c r="M35" s="152">
        <f t="shared" si="9"/>
        <v>8.7499999999999929</v>
      </c>
      <c r="N35" s="150">
        <v>-4.1872883563428047</v>
      </c>
      <c r="O35" s="151">
        <v>24.65474</v>
      </c>
      <c r="P35" s="152">
        <v>16.969539689366787</v>
      </c>
      <c r="Q35" s="150">
        <f>VLOOKUP($B35,Snapshot!$D:$AJ,10,FALSE)</f>
        <v>6.7972237354060265</v>
      </c>
      <c r="R35" s="150">
        <f>VLOOKUP($B35,Snapshot!$D:$AJ,11,FALSE)</f>
        <v>8.9436509410297855</v>
      </c>
      <c r="S35" s="151">
        <f>VLOOKUP($B35,Snapshot!$D:$AJ,12,FALSE)</f>
        <v>10.620146290758605</v>
      </c>
      <c r="T35" s="152">
        <f>VLOOKUP($B35,Snapshot!$D:$AJ,13,FALSE)</f>
        <v>13.310086863124827</v>
      </c>
      <c r="U35" s="150">
        <f t="shared" si="10"/>
        <v>31.577998447266697</v>
      </c>
      <c r="V35" s="151">
        <f t="shared" si="11"/>
        <v>18.745089234618373</v>
      </c>
      <c r="W35" s="152">
        <f t="shared" si="12"/>
        <v>25.328658369865799</v>
      </c>
      <c r="X35" s="150">
        <f>VLOOKUP($B35,Snapshot!$D:$AJ,17,FALSE)</f>
        <v>82.253880976631237</v>
      </c>
      <c r="Y35" s="151">
        <f>VLOOKUP($B35,Snapshot!$D:$AJ,18,FALSE)</f>
        <v>69.269290634927017</v>
      </c>
      <c r="Z35" s="152">
        <f>VLOOKUP($B35,Snapshot!$D:$AJ,19,FALSE)</f>
        <v>55.270112626995314</v>
      </c>
    </row>
    <row r="36" spans="2:26" ht="12.75">
      <c r="B36" s="252" t="s">
        <v>123</v>
      </c>
      <c r="C36" s="165" t="s">
        <v>1289</v>
      </c>
      <c r="D36" s="177" t="s">
        <v>85</v>
      </c>
      <c r="E36" s="105" t="s">
        <v>287</v>
      </c>
      <c r="F36" s="148">
        <f>VLOOKUP($B36,Snapshot!$D:$AJ,2,FALSE)</f>
        <v>992.4</v>
      </c>
      <c r="G36" s="148">
        <f>VLOOKUP($B36,Snapshot!$D:$AJ,3,FALSE)</f>
        <v>1025</v>
      </c>
      <c r="H36" s="148">
        <f t="shared" si="8"/>
        <v>3.2849657396211143</v>
      </c>
      <c r="I36" s="149">
        <f>VLOOKUP($B36,Snapshot!$D:$AJ,8,FALSE)</f>
        <v>39.439651612903219</v>
      </c>
      <c r="J36" s="150">
        <v>46.36</v>
      </c>
      <c r="K36" s="151">
        <v>18.170000000000002</v>
      </c>
      <c r="L36" s="151">
        <v>16.079999999999998</v>
      </c>
      <c r="M36" s="152">
        <f t="shared" si="9"/>
        <v>19.39</v>
      </c>
      <c r="N36" s="150">
        <v>-15.830541537678627</v>
      </c>
      <c r="O36" s="151">
        <v>60.456479999999999</v>
      </c>
      <c r="P36" s="152">
        <v>179.05740310633212</v>
      </c>
      <c r="Q36" s="150">
        <f>VLOOKUP($B36,Snapshot!$D:$AJ,10,FALSE)</f>
        <v>2.1507532440405024</v>
      </c>
      <c r="R36" s="150">
        <f>VLOOKUP($B36,Snapshot!$D:$AJ,11,FALSE)</f>
        <v>58.672555120056963</v>
      </c>
      <c r="S36" s="151">
        <f>VLOOKUP($B36,Snapshot!$D:$AJ,12,FALSE)</f>
        <v>59.832087641126449</v>
      </c>
      <c r="T36" s="152">
        <f>VLOOKUP($B36,Snapshot!$D:$AJ,13,FALSE)</f>
        <v>69.901209501481276</v>
      </c>
      <c r="U36" s="150">
        <f t="shared" si="10"/>
        <v>2628.0003079215189</v>
      </c>
      <c r="V36" s="151">
        <f t="shared" si="11"/>
        <v>1.9762775265144361</v>
      </c>
      <c r="W36" s="152">
        <f t="shared" si="12"/>
        <v>16.828966291046932</v>
      </c>
      <c r="X36" s="150">
        <f>VLOOKUP($B36,Snapshot!$D:$AJ,17,FALSE)</f>
        <v>16.914211388430775</v>
      </c>
      <c r="Y36" s="151">
        <f>VLOOKUP($B36,Snapshot!$D:$AJ,18,FALSE)</f>
        <v>16.586417742139076</v>
      </c>
      <c r="Z36" s="152">
        <f>VLOOKUP($B36,Snapshot!$D:$AJ,19,FALSE)</f>
        <v>14.197179234487638</v>
      </c>
    </row>
    <row r="37" spans="2:26" ht="12.75">
      <c r="B37" s="252" t="s">
        <v>658</v>
      </c>
      <c r="C37" s="165" t="s">
        <v>1290</v>
      </c>
      <c r="D37" s="177" t="s">
        <v>85</v>
      </c>
      <c r="E37" s="105" t="s">
        <v>286</v>
      </c>
      <c r="F37" s="148">
        <f>VLOOKUP($B37,Snapshot!$D:$AJ,2,FALSE)</f>
        <v>4144.55</v>
      </c>
      <c r="G37" s="148">
        <f>VLOOKUP($B37,Snapshot!$D:$AJ,3,FALSE)</f>
        <v>4740</v>
      </c>
      <c r="H37" s="148">
        <f t="shared" si="8"/>
        <v>14.36706035637161</v>
      </c>
      <c r="I37" s="149">
        <f>VLOOKUP($B37,Snapshot!$D:$AJ,8,FALSE)</f>
        <v>9.5154235364396644</v>
      </c>
      <c r="J37" s="150">
        <v>45.05</v>
      </c>
      <c r="K37" s="151">
        <v>27.4</v>
      </c>
      <c r="L37" s="151">
        <v>15.96</v>
      </c>
      <c r="M37" s="152">
        <f t="shared" si="9"/>
        <v>11.590000000000003</v>
      </c>
      <c r="N37" s="150">
        <v>-11.175525075010711</v>
      </c>
      <c r="O37" s="151">
        <v>33.740459999999999</v>
      </c>
      <c r="P37" s="152">
        <v>14.272274265232975</v>
      </c>
      <c r="Q37" s="150">
        <f>VLOOKUP($B37,Snapshot!$D:$AJ,10,FALSE)</f>
        <v>40.549354687265669</v>
      </c>
      <c r="R37" s="150">
        <f>VLOOKUP($B37,Snapshot!$D:$AJ,11,FALSE)</f>
        <v>34.383845301321131</v>
      </c>
      <c r="S37" s="151">
        <f>VLOOKUP($B37,Snapshot!$D:$AJ,12,FALSE)</f>
        <v>60.239516969285425</v>
      </c>
      <c r="T37" s="152">
        <f>VLOOKUP($B37,Snapshot!$D:$AJ,13,FALSE)</f>
        <v>75.090515400998456</v>
      </c>
      <c r="U37" s="150">
        <f t="shared" si="10"/>
        <v>-15.204950691560049</v>
      </c>
      <c r="V37" s="151">
        <f t="shared" si="11"/>
        <v>75.197149828296943</v>
      </c>
      <c r="W37" s="152">
        <f t="shared" si="12"/>
        <v>24.653249526029853</v>
      </c>
      <c r="X37" s="150">
        <f>VLOOKUP($B37,Snapshot!$D:$AJ,17,FALSE)</f>
        <v>120.53771076735138</v>
      </c>
      <c r="Y37" s="151">
        <f>VLOOKUP($B37,Snapshot!$D:$AJ,18,FALSE)</f>
        <v>68.801182488119863</v>
      </c>
      <c r="Z37" s="152">
        <f>VLOOKUP($B37,Snapshot!$D:$AJ,19,FALSE)</f>
        <v>55.194054506980933</v>
      </c>
    </row>
    <row r="38" spans="2:26" ht="12.75">
      <c r="B38" s="252" t="s">
        <v>124</v>
      </c>
      <c r="C38" s="165" t="s">
        <v>1291</v>
      </c>
      <c r="D38" s="177" t="s">
        <v>85</v>
      </c>
      <c r="E38" s="105" t="s">
        <v>287</v>
      </c>
      <c r="F38" s="148">
        <f>VLOOKUP($B38,Snapshot!$D:$AJ,2,FALSE)</f>
        <v>2945.9</v>
      </c>
      <c r="G38" s="148">
        <f>VLOOKUP($B38,Snapshot!$D:$AJ,3,FALSE)</f>
        <v>2265</v>
      </c>
      <c r="H38" s="148">
        <f t="shared" si="8"/>
        <v>-23.113479751519066</v>
      </c>
      <c r="I38" s="149">
        <f>VLOOKUP($B38,Snapshot!$D:$AJ,8,FALSE)</f>
        <v>16.395774790919951</v>
      </c>
      <c r="J38" s="150">
        <v>50.27</v>
      </c>
      <c r="K38" s="151">
        <v>21.05</v>
      </c>
      <c r="L38" s="151">
        <v>20.139999999999997</v>
      </c>
      <c r="M38" s="152">
        <f t="shared" si="9"/>
        <v>8.5399999999999991</v>
      </c>
      <c r="N38" s="150">
        <v>-0.41411017020772078</v>
      </c>
      <c r="O38" s="151">
        <v>92.662099999999995</v>
      </c>
      <c r="P38" s="152">
        <v>31.908047789725206</v>
      </c>
      <c r="Q38" s="150">
        <f>VLOOKUP($B38,Snapshot!$D:$AJ,10,FALSE)</f>
        <v>30.354873632729465</v>
      </c>
      <c r="R38" s="150">
        <f>VLOOKUP($B38,Snapshot!$D:$AJ,11,FALSE)</f>
        <v>43.843401389181174</v>
      </c>
      <c r="S38" s="151">
        <f>VLOOKUP($B38,Snapshot!$D:$AJ,12,FALSE)</f>
        <v>57.093431749105569</v>
      </c>
      <c r="T38" s="152">
        <f>VLOOKUP($B38,Snapshot!$D:$AJ,13,FALSE)</f>
        <v>70.043438306254345</v>
      </c>
      <c r="U38" s="150">
        <f t="shared" si="10"/>
        <v>44.436118956225876</v>
      </c>
      <c r="V38" s="151">
        <f t="shared" si="11"/>
        <v>30.221264637542422</v>
      </c>
      <c r="W38" s="152">
        <f t="shared" si="12"/>
        <v>22.682130256343626</v>
      </c>
      <c r="X38" s="150">
        <f>VLOOKUP($B38,Snapshot!$D:$AJ,17,FALSE)</f>
        <v>67.1914109457514</v>
      </c>
      <c r="Y38" s="151">
        <f>VLOOKUP($B38,Snapshot!$D:$AJ,18,FALSE)</f>
        <v>51.597879296266875</v>
      </c>
      <c r="Z38" s="152">
        <f>VLOOKUP($B38,Snapshot!$D:$AJ,19,FALSE)</f>
        <v>42.058186622985261</v>
      </c>
    </row>
    <row r="39" spans="2:26" ht="12.75">
      <c r="B39" s="252" t="s">
        <v>536</v>
      </c>
      <c r="C39" s="165" t="s">
        <v>1292</v>
      </c>
      <c r="D39" s="177" t="s">
        <v>110</v>
      </c>
      <c r="E39" s="105" t="s">
        <v>286</v>
      </c>
      <c r="F39" s="148">
        <f>VLOOKUP($B39,Snapshot!$D:$AJ,2,FALSE)</f>
        <v>730.6</v>
      </c>
      <c r="G39" s="148">
        <f>VLOOKUP($B39,Snapshot!$D:$AJ,3,FALSE)</f>
        <v>830</v>
      </c>
      <c r="H39" s="148">
        <f t="shared" si="8"/>
        <v>13.605255954010403</v>
      </c>
      <c r="I39" s="149">
        <f>VLOOKUP($B39,Snapshot!$D:$AJ,8,FALSE)</f>
        <v>5.888949790919952</v>
      </c>
      <c r="J39" s="150">
        <v>22.92</v>
      </c>
      <c r="K39" s="151">
        <v>39.58</v>
      </c>
      <c r="L39" s="151">
        <v>18.440000000000005</v>
      </c>
      <c r="M39" s="152">
        <f t="shared" si="9"/>
        <v>19.059999999999995</v>
      </c>
      <c r="N39" s="150">
        <v>-10.135301353013531</v>
      </c>
      <c r="O39" s="151">
        <v>-2.0315120000000002</v>
      </c>
      <c r="P39" s="152">
        <v>25.637930513739548</v>
      </c>
      <c r="Q39" s="150">
        <f>VLOOKUP($B39,Snapshot!$D:$AJ,10,FALSE)</f>
        <v>22.026621521042461</v>
      </c>
      <c r="R39" s="150">
        <f>VLOOKUP($B39,Snapshot!$D:$AJ,11,FALSE)</f>
        <v>22.976486021674408</v>
      </c>
      <c r="S39" s="151">
        <f>VLOOKUP($B39,Snapshot!$D:$AJ,12,FALSE)</f>
        <v>30.285707735147408</v>
      </c>
      <c r="T39" s="152">
        <f>VLOOKUP($B39,Snapshot!$D:$AJ,13,FALSE)</f>
        <v>37.730678897597024</v>
      </c>
      <c r="U39" s="150">
        <f t="shared" si="10"/>
        <v>4.3123476731305344</v>
      </c>
      <c r="V39" s="151">
        <f t="shared" si="11"/>
        <v>31.811747482091015</v>
      </c>
      <c r="W39" s="152">
        <f t="shared" si="12"/>
        <v>24.582457268480873</v>
      </c>
      <c r="X39" s="150">
        <f>VLOOKUP($B39,Snapshot!$D:$AJ,17,FALSE)</f>
        <v>31.797725697080185</v>
      </c>
      <c r="Y39" s="151">
        <f>VLOOKUP($B39,Snapshot!$D:$AJ,18,FALSE)</f>
        <v>24.123590123407233</v>
      </c>
      <c r="Z39" s="152">
        <f>VLOOKUP($B39,Snapshot!$D:$AJ,19,FALSE)</f>
        <v>19.363552985168528</v>
      </c>
    </row>
    <row r="40" spans="2:26" ht="12.75">
      <c r="B40" s="252" t="s">
        <v>212</v>
      </c>
      <c r="C40" s="165" t="s">
        <v>480</v>
      </c>
      <c r="D40" s="177" t="s">
        <v>110</v>
      </c>
      <c r="E40" s="105" t="s">
        <v>287</v>
      </c>
      <c r="F40" s="148">
        <f>VLOOKUP($B40,Snapshot!$D:$AJ,2,FALSE)</f>
        <v>1272.1500000000001</v>
      </c>
      <c r="G40" s="148">
        <f>VLOOKUP($B40,Snapshot!$D:$AJ,3,FALSE)</f>
        <v>1175</v>
      </c>
      <c r="H40" s="148">
        <f t="shared" si="8"/>
        <v>-7.6366780646936405</v>
      </c>
      <c r="I40" s="149">
        <f>VLOOKUP($B40,Snapshot!$D:$AJ,8,FALSE)</f>
        <v>47.065277956989249</v>
      </c>
      <c r="J40" s="150">
        <v>7.92</v>
      </c>
      <c r="K40" s="151">
        <v>55.57</v>
      </c>
      <c r="L40" s="151">
        <v>30.180000000000007</v>
      </c>
      <c r="M40" s="152">
        <f t="shared" si="9"/>
        <v>6.3299999999999912</v>
      </c>
      <c r="N40" s="150">
        <v>-5.0315404426859658</v>
      </c>
      <c r="O40" s="151">
        <v>24.100090000000002</v>
      </c>
      <c r="P40" s="152">
        <v>135.08226905615294</v>
      </c>
      <c r="Q40" s="150">
        <f>VLOOKUP($B40,Snapshot!$D:$AJ,10,FALSE)</f>
        <v>70.204495885366171</v>
      </c>
      <c r="R40" s="150">
        <f>VLOOKUP($B40,Snapshot!$D:$AJ,11,FALSE)</f>
        <v>80.674186679296028</v>
      </c>
      <c r="S40" s="151">
        <f>VLOOKUP($B40,Snapshot!$D:$AJ,12,FALSE)</f>
        <v>85.616867433810881</v>
      </c>
      <c r="T40" s="152">
        <f>VLOOKUP($B40,Snapshot!$D:$AJ,13,FALSE)</f>
        <v>98.261354181276275</v>
      </c>
      <c r="U40" s="150">
        <f t="shared" si="10"/>
        <v>14.913134353995439</v>
      </c>
      <c r="V40" s="151">
        <f t="shared" si="11"/>
        <v>6.1267190385984049</v>
      </c>
      <c r="W40" s="152">
        <f t="shared" si="12"/>
        <v>14.768686505892848</v>
      </c>
      <c r="X40" s="150">
        <f>VLOOKUP($B40,Snapshot!$D:$AJ,17,FALSE)</f>
        <v>15.768984508727383</v>
      </c>
      <c r="Y40" s="151">
        <f>VLOOKUP($B40,Snapshot!$D:$AJ,18,FALSE)</f>
        <v>14.858637534052272</v>
      </c>
      <c r="Z40" s="152">
        <f>VLOOKUP($B40,Snapshot!$D:$AJ,19,FALSE)</f>
        <v>12.946595440289673</v>
      </c>
    </row>
    <row r="41" spans="2:26" ht="12.75">
      <c r="B41" s="252" t="s">
        <v>576</v>
      </c>
      <c r="C41" s="165" t="s">
        <v>579</v>
      </c>
      <c r="D41" s="177" t="s">
        <v>110</v>
      </c>
      <c r="E41" s="105" t="s">
        <v>287</v>
      </c>
      <c r="F41" s="148">
        <f>VLOOKUP($B41,Snapshot!$D:$AJ,2,FALSE)</f>
        <v>203.25</v>
      </c>
      <c r="G41" s="148">
        <f>VLOOKUP($B41,Snapshot!$D:$AJ,3,FALSE)</f>
        <v>220</v>
      </c>
      <c r="H41" s="148">
        <f t="shared" si="8"/>
        <v>8.2410824108241059</v>
      </c>
      <c r="I41" s="149">
        <f>VLOOKUP($B41,Snapshot!$D:$AJ,8,FALSE)</f>
        <v>3.9513987982078858</v>
      </c>
      <c r="J41" s="150">
        <v>39.979999999999997</v>
      </c>
      <c r="K41" s="151">
        <v>28.25</v>
      </c>
      <c r="L41" s="151">
        <v>15.130000000000003</v>
      </c>
      <c r="M41" s="152">
        <f t="shared" si="9"/>
        <v>16.64</v>
      </c>
      <c r="N41" s="150">
        <v>-22.762682880486409</v>
      </c>
      <c r="O41" s="151">
        <v>-19.648150000000001</v>
      </c>
      <c r="P41" s="152">
        <v>44.490661123058544</v>
      </c>
      <c r="Q41" s="150">
        <f>VLOOKUP($B41,Snapshot!$D:$AJ,10,FALSE)</f>
        <v>13.624511826785319</v>
      </c>
      <c r="R41" s="150">
        <f>VLOOKUP($B41,Snapshot!$D:$AJ,11,FALSE)</f>
        <v>13.840452679118618</v>
      </c>
      <c r="S41" s="151">
        <f>VLOOKUP($B41,Snapshot!$D:$AJ,12,FALSE)</f>
        <v>26.276856841905662</v>
      </c>
      <c r="T41" s="152">
        <f>VLOOKUP($B41,Snapshot!$D:$AJ,13,FALSE)</f>
        <v>30.283417339048185</v>
      </c>
      <c r="U41" s="150">
        <f t="shared" si="10"/>
        <v>1.5849437769121844</v>
      </c>
      <c r="V41" s="151">
        <f t="shared" si="11"/>
        <v>89.855472585445909</v>
      </c>
      <c r="W41" s="152">
        <f t="shared" si="12"/>
        <v>15.247487632360057</v>
      </c>
      <c r="X41" s="150">
        <f>VLOOKUP($B41,Snapshot!$D:$AJ,17,FALSE)</f>
        <v>14.685213317238356</v>
      </c>
      <c r="Y41" s="151">
        <f>VLOOKUP($B41,Snapshot!$D:$AJ,18,FALSE)</f>
        <v>7.7349433846997284</v>
      </c>
      <c r="Z41" s="152">
        <f>VLOOKUP($B41,Snapshot!$D:$AJ,19,FALSE)</f>
        <v>6.7115939302505483</v>
      </c>
    </row>
    <row r="42" spans="2:26" ht="12.75">
      <c r="B42" s="252" t="s">
        <v>213</v>
      </c>
      <c r="C42" s="165" t="s">
        <v>481</v>
      </c>
      <c r="D42" s="177" t="s">
        <v>110</v>
      </c>
      <c r="E42" s="105" t="s">
        <v>286</v>
      </c>
      <c r="F42" s="148">
        <f>VLOOKUP($B42,Snapshot!$D:$AJ,2,FALSE)</f>
        <v>123.05</v>
      </c>
      <c r="G42" s="148">
        <f>VLOOKUP($B42,Snapshot!$D:$AJ,3,FALSE)</f>
        <v>175</v>
      </c>
      <c r="H42" s="148">
        <f t="shared" si="8"/>
        <v>42.218610321007731</v>
      </c>
      <c r="I42" s="149">
        <f>VLOOKUP($B42,Snapshot!$D:$AJ,8,FALSE)</f>
        <v>0.45649366786140988</v>
      </c>
      <c r="J42" s="150">
        <v>14.75</v>
      </c>
      <c r="K42" s="151">
        <v>14.65</v>
      </c>
      <c r="L42" s="151">
        <v>27.61</v>
      </c>
      <c r="M42" s="152">
        <f t="shared" si="9"/>
        <v>42.989999999999995</v>
      </c>
      <c r="N42" s="150">
        <v>-24.694002447980424</v>
      </c>
      <c r="O42" s="151">
        <v>-1.1249469999999999</v>
      </c>
      <c r="P42" s="152">
        <v>2.7487798088410988</v>
      </c>
      <c r="Q42" s="150">
        <f>VLOOKUP($B42,Snapshot!$D:$AJ,10,FALSE)</f>
        <v>14.945690505059837</v>
      </c>
      <c r="R42" s="150">
        <f>VLOOKUP($B42,Snapshot!$D:$AJ,11,FALSE)</f>
        <v>17.134590792838853</v>
      </c>
      <c r="S42" s="151">
        <f>VLOOKUP($B42,Snapshot!$D:$AJ,12,FALSE)</f>
        <v>19.455409092990827</v>
      </c>
      <c r="T42" s="152">
        <f>VLOOKUP($B42,Snapshot!$D:$AJ,13,FALSE)</f>
        <v>23.983222323610633</v>
      </c>
      <c r="U42" s="150">
        <f t="shared" si="10"/>
        <v>14.645695272747483</v>
      </c>
      <c r="V42" s="151">
        <f t="shared" si="11"/>
        <v>13.544638026149558</v>
      </c>
      <c r="W42" s="152">
        <f t="shared" si="12"/>
        <v>23.272773185998098</v>
      </c>
      <c r="X42" s="150">
        <f>VLOOKUP($B42,Snapshot!$D:$AJ,17,FALSE)</f>
        <v>7.1813795548258383</v>
      </c>
      <c r="Y42" s="151">
        <f>VLOOKUP($B42,Snapshot!$D:$AJ,18,FALSE)</f>
        <v>6.324719229077072</v>
      </c>
      <c r="Z42" s="152">
        <f>VLOOKUP($B42,Snapshot!$D:$AJ,19,FALSE)</f>
        <v>5.1306700300593731</v>
      </c>
    </row>
    <row r="43" spans="2:26" ht="12.75">
      <c r="B43" s="252" t="s">
        <v>686</v>
      </c>
      <c r="C43" s="165" t="s">
        <v>1293</v>
      </c>
      <c r="D43" s="177" t="s">
        <v>110</v>
      </c>
      <c r="E43" s="105" t="s">
        <v>286</v>
      </c>
      <c r="F43" s="148">
        <f>VLOOKUP($B43,Snapshot!$D:$AJ,2,FALSE)</f>
        <v>78.459999999999994</v>
      </c>
      <c r="G43" s="148">
        <f>VLOOKUP($B43,Snapshot!$D:$AJ,3,FALSE)</f>
        <v>100</v>
      </c>
      <c r="H43" s="148">
        <f t="shared" si="8"/>
        <v>27.453479479989824</v>
      </c>
      <c r="I43" s="149">
        <f>VLOOKUP($B43,Snapshot!$D:$AJ,8,FALSE)</f>
        <v>1.0990168546175629</v>
      </c>
      <c r="J43" s="150">
        <v>0</v>
      </c>
      <c r="K43" s="151">
        <v>19.649999999999999</v>
      </c>
      <c r="L43" s="151">
        <v>45.419999999999995</v>
      </c>
      <c r="M43" s="152">
        <f t="shared" si="9"/>
        <v>34.93</v>
      </c>
      <c r="N43" s="150">
        <v>-32.652360515021456</v>
      </c>
      <c r="O43" s="151">
        <v>-12.35478</v>
      </c>
      <c r="P43" s="152">
        <v>5.6474974432497014</v>
      </c>
      <c r="Q43" s="150">
        <f>VLOOKUP($B43,Snapshot!$D:$AJ,10,FALSE)</f>
        <v>4.8555491675456075</v>
      </c>
      <c r="R43" s="150">
        <f>VLOOKUP($B43,Snapshot!$D:$AJ,11,FALSE)</f>
        <v>7.1162705233167971</v>
      </c>
      <c r="S43" s="151">
        <f>VLOOKUP($B43,Snapshot!$D:$AJ,12,FALSE)</f>
        <v>5.6045558972248628</v>
      </c>
      <c r="T43" s="152">
        <f>VLOOKUP($B43,Snapshot!$D:$AJ,13,FALSE)</f>
        <v>8.8744871298729358</v>
      </c>
      <c r="U43" s="150">
        <f t="shared" si="10"/>
        <v>46.559539977100961</v>
      </c>
      <c r="V43" s="151">
        <f t="shared" si="11"/>
        <v>-21.243074179638477</v>
      </c>
      <c r="W43" s="152">
        <f t="shared" si="12"/>
        <v>58.344163081096291</v>
      </c>
      <c r="X43" s="150">
        <f>VLOOKUP($B43,Snapshot!$D:$AJ,17,FALSE)</f>
        <v>11.02543807784177</v>
      </c>
      <c r="Y43" s="151">
        <f>VLOOKUP($B43,Snapshot!$D:$AJ,18,FALSE)</f>
        <v>13.999325091725829</v>
      </c>
      <c r="Z43" s="152">
        <f>VLOOKUP($B43,Snapshot!$D:$AJ,19,FALSE)</f>
        <v>8.8410742899035988</v>
      </c>
    </row>
    <row r="44" spans="2:26" ht="12.75">
      <c r="B44" s="252" t="s">
        <v>214</v>
      </c>
      <c r="C44" s="165" t="s">
        <v>482</v>
      </c>
      <c r="D44" s="177" t="s">
        <v>110</v>
      </c>
      <c r="E44" s="105" t="s">
        <v>286</v>
      </c>
      <c r="F44" s="148">
        <f>VLOOKUP($B44,Snapshot!$D:$AJ,2,FALSE)</f>
        <v>193.5</v>
      </c>
      <c r="G44" s="148">
        <f>VLOOKUP($B44,Snapshot!$D:$AJ,3,FALSE)</f>
        <v>230</v>
      </c>
      <c r="H44" s="148">
        <f t="shared" si="8"/>
        <v>18.863049095607238</v>
      </c>
      <c r="I44" s="149">
        <f>VLOOKUP($B44,Snapshot!$D:$AJ,8,FALSE)</f>
        <v>5.6039236559139782</v>
      </c>
      <c r="J44" s="150">
        <v>0</v>
      </c>
      <c r="K44" s="151">
        <v>29.360000000000003</v>
      </c>
      <c r="L44" s="151">
        <v>44.74</v>
      </c>
      <c r="M44" s="152">
        <f t="shared" si="9"/>
        <v>25.9</v>
      </c>
      <c r="N44" s="150">
        <v>-6.3180827886710347</v>
      </c>
      <c r="O44" s="151">
        <v>28.614159999999998</v>
      </c>
      <c r="P44" s="152">
        <v>29.432902461170844</v>
      </c>
      <c r="Q44" s="150">
        <f>VLOOKUP($B44,Snapshot!$D:$AJ,10,FALSE)</f>
        <v>14.272447644079927</v>
      </c>
      <c r="R44" s="150">
        <f>VLOOKUP($B44,Snapshot!$D:$AJ,11,FALSE)</f>
        <v>16.348716371346047</v>
      </c>
      <c r="S44" s="151">
        <f>VLOOKUP($B44,Snapshot!$D:$AJ,12,FALSE)</f>
        <v>17.440316393532648</v>
      </c>
      <c r="T44" s="152">
        <f>VLOOKUP($B44,Snapshot!$D:$AJ,13,FALSE)</f>
        <v>20.739814692595544</v>
      </c>
      <c r="U44" s="150">
        <f t="shared" si="10"/>
        <v>14.547390742241294</v>
      </c>
      <c r="V44" s="151">
        <f t="shared" si="11"/>
        <v>6.6769769405249368</v>
      </c>
      <c r="W44" s="152">
        <f t="shared" si="12"/>
        <v>18.918798401423743</v>
      </c>
      <c r="X44" s="150">
        <f>VLOOKUP($B44,Snapshot!$D:$AJ,17,FALSE)</f>
        <v>11.835791606192533</v>
      </c>
      <c r="Y44" s="151">
        <f>VLOOKUP($B44,Snapshot!$D:$AJ,18,FALSE)</f>
        <v>11.094982202946454</v>
      </c>
      <c r="Z44" s="152">
        <f>VLOOKUP($B44,Snapshot!$D:$AJ,19,FALSE)</f>
        <v>9.3298808532307032</v>
      </c>
    </row>
    <row r="45" spans="2:26" ht="12.75">
      <c r="B45" s="252" t="s">
        <v>48</v>
      </c>
      <c r="C45" s="165" t="s">
        <v>1294</v>
      </c>
      <c r="D45" s="177" t="s">
        <v>110</v>
      </c>
      <c r="E45" s="105" t="s">
        <v>286</v>
      </c>
      <c r="F45" s="148">
        <f>VLOOKUP($B45,Snapshot!$D:$AJ,2,FALSE)</f>
        <v>1752.85</v>
      </c>
      <c r="G45" s="148">
        <f>VLOOKUP($B45,Snapshot!$D:$AJ,3,FALSE)</f>
        <v>1850</v>
      </c>
      <c r="H45" s="148">
        <f t="shared" si="8"/>
        <v>5.5424023732778096</v>
      </c>
      <c r="I45" s="149">
        <f>VLOOKUP($B45,Snapshot!$D:$AJ,8,FALSE)</f>
        <v>162.0040430107527</v>
      </c>
      <c r="J45" s="150">
        <v>0</v>
      </c>
      <c r="K45" s="151">
        <v>54.31</v>
      </c>
      <c r="L45" s="151">
        <v>30.690000000000005</v>
      </c>
      <c r="M45" s="152">
        <f t="shared" si="9"/>
        <v>14.999999999999993</v>
      </c>
      <c r="N45" s="150">
        <v>-2.1792510742787101</v>
      </c>
      <c r="O45" s="151">
        <v>14.775410000000001</v>
      </c>
      <c r="P45" s="152">
        <v>452.56810284348865</v>
      </c>
      <c r="Q45" s="150">
        <f>VLOOKUP($B45,Snapshot!$D:$AJ,10,FALSE)</f>
        <v>79.294831455785911</v>
      </c>
      <c r="R45" s="150">
        <f>VLOOKUP($B45,Snapshot!$D:$AJ,11,FALSE)</f>
        <v>80.048789111348071</v>
      </c>
      <c r="S45" s="151">
        <f>VLOOKUP($B45,Snapshot!$D:$AJ,12,FALSE)</f>
        <v>89.556282058636981</v>
      </c>
      <c r="T45" s="152">
        <f>VLOOKUP($B45,Snapshot!$D:$AJ,13,FALSE)</f>
        <v>102.54797925076481</v>
      </c>
      <c r="U45" s="150">
        <f t="shared" si="10"/>
        <v>0.95082824658321297</v>
      </c>
      <c r="V45" s="151">
        <f t="shared" si="11"/>
        <v>11.877122755803281</v>
      </c>
      <c r="W45" s="152">
        <f t="shared" si="12"/>
        <v>14.506740223562996</v>
      </c>
      <c r="X45" s="150">
        <f>VLOOKUP($B45,Snapshot!$D:$AJ,17,FALSE)</f>
        <v>21.89727064530334</v>
      </c>
      <c r="Y45" s="151">
        <f>VLOOKUP($B45,Snapshot!$D:$AJ,18,FALSE)</f>
        <v>19.572607970173674</v>
      </c>
      <c r="Z45" s="152">
        <f>VLOOKUP($B45,Snapshot!$D:$AJ,19,FALSE)</f>
        <v>17.092974555000087</v>
      </c>
    </row>
    <row r="46" spans="2:26" ht="12.75">
      <c r="B46" s="252" t="s">
        <v>215</v>
      </c>
      <c r="C46" s="165" t="s">
        <v>483</v>
      </c>
      <c r="D46" s="177" t="s">
        <v>110</v>
      </c>
      <c r="E46" s="105" t="s">
        <v>286</v>
      </c>
      <c r="F46" s="148">
        <f>VLOOKUP($B46,Snapshot!$D:$AJ,2,FALSE)</f>
        <v>1306.5</v>
      </c>
      <c r="G46" s="148">
        <f>VLOOKUP($B46,Snapshot!$D:$AJ,3,FALSE)</f>
        <v>1400</v>
      </c>
      <c r="H46" s="148">
        <f t="shared" si="8"/>
        <v>7.1565250669728186</v>
      </c>
      <c r="I46" s="149">
        <f>VLOOKUP($B46,Snapshot!$D:$AJ,8,FALSE)</f>
        <v>111.04985077658303</v>
      </c>
      <c r="J46" s="150">
        <v>0</v>
      </c>
      <c r="K46" s="151">
        <v>56.11</v>
      </c>
      <c r="L46" s="151">
        <v>36.199999999999996</v>
      </c>
      <c r="M46" s="152">
        <f t="shared" si="9"/>
        <v>7.6900000000000048</v>
      </c>
      <c r="N46" s="150">
        <v>-4.0290887721746742</v>
      </c>
      <c r="O46" s="151">
        <v>38.525149999999996</v>
      </c>
      <c r="P46" s="152">
        <v>221.00623751493427</v>
      </c>
      <c r="Q46" s="150">
        <f>VLOOKUP($B46,Snapshot!$D:$AJ,10,FALSE)</f>
        <v>45.783137624804162</v>
      </c>
      <c r="R46" s="150">
        <f>VLOOKUP($B46,Snapshot!$D:$AJ,11,FALSE)</f>
        <v>58.381372570017078</v>
      </c>
      <c r="S46" s="151">
        <f>VLOOKUP($B46,Snapshot!$D:$AJ,12,FALSE)</f>
        <v>64.078639429260363</v>
      </c>
      <c r="T46" s="152">
        <f>VLOOKUP($B46,Snapshot!$D:$AJ,13,FALSE)</f>
        <v>73.193241853029718</v>
      </c>
      <c r="U46" s="150">
        <f t="shared" si="10"/>
        <v>27.517194318258142</v>
      </c>
      <c r="V46" s="151">
        <f t="shared" si="11"/>
        <v>9.7587066018540725</v>
      </c>
      <c r="W46" s="152">
        <f t="shared" si="12"/>
        <v>14.224088565162841</v>
      </c>
      <c r="X46" s="150">
        <f>VLOOKUP($B46,Snapshot!$D:$AJ,17,FALSE)</f>
        <v>22.378713320470634</v>
      </c>
      <c r="Y46" s="151">
        <f>VLOOKUP($B46,Snapshot!$D:$AJ,18,FALSE)</f>
        <v>20.389009686173363</v>
      </c>
      <c r="Z46" s="152">
        <f>VLOOKUP($B46,Snapshot!$D:$AJ,19,FALSE)</f>
        <v>17.850008647293159</v>
      </c>
    </row>
    <row r="47" spans="2:26" ht="12.75">
      <c r="B47" s="252" t="s">
        <v>671</v>
      </c>
      <c r="C47" s="165" t="s">
        <v>1295</v>
      </c>
      <c r="D47" s="177" t="s">
        <v>110</v>
      </c>
      <c r="E47" s="105" t="s">
        <v>287</v>
      </c>
      <c r="F47" s="148">
        <f>VLOOKUP($B47,Snapshot!$D:$AJ,2,FALSE)</f>
        <v>74.19</v>
      </c>
      <c r="G47" s="148">
        <f>VLOOKUP($B47,Snapshot!$D:$AJ,3,FALSE)</f>
        <v>83</v>
      </c>
      <c r="H47" s="148">
        <f t="shared" si="8"/>
        <v>11.874915756840537</v>
      </c>
      <c r="I47" s="149">
        <f>VLOOKUP($B47,Snapshot!$D:$AJ,8,FALSE)</f>
        <v>6.2674798566308247</v>
      </c>
      <c r="J47" s="150">
        <v>37.369999999999997</v>
      </c>
      <c r="K47" s="151">
        <v>21.02</v>
      </c>
      <c r="L47" s="151">
        <v>11.650000000000002</v>
      </c>
      <c r="M47" s="152">
        <f t="shared" si="9"/>
        <v>29.959999999999997</v>
      </c>
      <c r="N47" s="150">
        <v>-24.557657107992682</v>
      </c>
      <c r="O47" s="151">
        <v>-23.97786</v>
      </c>
      <c r="P47" s="152">
        <v>28.691062365591399</v>
      </c>
      <c r="Q47" s="150">
        <f>VLOOKUP($B47,Snapshot!$D:$AJ,10,FALSE)</f>
        <v>3.7973906763097367</v>
      </c>
      <c r="R47" s="150">
        <f>VLOOKUP($B47,Snapshot!$D:$AJ,11,FALSE)</f>
        <v>4.3198436170760397</v>
      </c>
      <c r="S47" s="151">
        <f>VLOOKUP($B47,Snapshot!$D:$AJ,12,FALSE)</f>
        <v>4.4897142666779404</v>
      </c>
      <c r="T47" s="152">
        <f>VLOOKUP($B47,Snapshot!$D:$AJ,13,FALSE)</f>
        <v>6.3964058762578526</v>
      </c>
      <c r="U47" s="150">
        <f t="shared" si="10"/>
        <v>13.758208867622157</v>
      </c>
      <c r="V47" s="151">
        <f t="shared" si="11"/>
        <v>3.9323333124933857</v>
      </c>
      <c r="W47" s="152">
        <f t="shared" si="12"/>
        <v>42.467994538786648</v>
      </c>
      <c r="X47" s="150">
        <f>VLOOKUP($B47,Snapshot!$D:$AJ,17,FALSE)</f>
        <v>17.174232814061167</v>
      </c>
      <c r="Y47" s="151">
        <f>VLOOKUP($B47,Snapshot!$D:$AJ,18,FALSE)</f>
        <v>16.524436878005414</v>
      </c>
      <c r="Z47" s="152">
        <f>VLOOKUP($B47,Snapshot!$D:$AJ,19,FALSE)</f>
        <v>11.598701119855146</v>
      </c>
    </row>
    <row r="48" spans="2:26" ht="12.75">
      <c r="B48" s="252" t="s">
        <v>216</v>
      </c>
      <c r="C48" s="165" t="s">
        <v>484</v>
      </c>
      <c r="D48" s="177" t="s">
        <v>110</v>
      </c>
      <c r="E48" s="105" t="s">
        <v>286</v>
      </c>
      <c r="F48" s="148">
        <f>VLOOKUP($B48,Snapshot!$D:$AJ,2,FALSE)</f>
        <v>1462.45</v>
      </c>
      <c r="G48" s="148">
        <f>VLOOKUP($B48,Snapshot!$D:$AJ,3,FALSE)</f>
        <v>1700</v>
      </c>
      <c r="H48" s="148">
        <f t="shared" si="8"/>
        <v>16.243290368901484</v>
      </c>
      <c r="I48" s="149">
        <f>VLOOKUP($B48,Snapshot!$D:$AJ,8,FALSE)</f>
        <v>13.512786108267623</v>
      </c>
      <c r="J48" s="150">
        <v>15.09</v>
      </c>
      <c r="K48" s="151">
        <v>43.24</v>
      </c>
      <c r="L48" s="151">
        <v>27.809999999999995</v>
      </c>
      <c r="M48" s="152">
        <f t="shared" si="9"/>
        <v>13.86</v>
      </c>
      <c r="N48" s="150">
        <v>-13.686664502611606</v>
      </c>
      <c r="O48" s="151">
        <v>1.7852140000000001</v>
      </c>
      <c r="P48" s="152">
        <v>67.03262508960573</v>
      </c>
      <c r="Q48" s="150">
        <f>VLOOKUP($B48,Snapshot!$D:$AJ,10,FALSE)</f>
        <v>96.005557206568596</v>
      </c>
      <c r="R48" s="150">
        <f>VLOOKUP($B48,Snapshot!$D:$AJ,11,FALSE)</f>
        <v>115.51762298773659</v>
      </c>
      <c r="S48" s="151">
        <f>VLOOKUP($B48,Snapshot!$D:$AJ,12,FALSE)</f>
        <v>122.36299580813726</v>
      </c>
      <c r="T48" s="152">
        <f>VLOOKUP($B48,Snapshot!$D:$AJ,13,FALSE)</f>
        <v>151.14120805919839</v>
      </c>
      <c r="U48" s="150">
        <f t="shared" si="10"/>
        <v>20.323892021359981</v>
      </c>
      <c r="V48" s="151">
        <f t="shared" si="11"/>
        <v>5.9258255522859793</v>
      </c>
      <c r="W48" s="152">
        <f t="shared" si="12"/>
        <v>23.518721539136543</v>
      </c>
      <c r="X48" s="150">
        <f>VLOOKUP($B48,Snapshot!$D:$AJ,17,FALSE)</f>
        <v>12.65997310345673</v>
      </c>
      <c r="Y48" s="151">
        <f>VLOOKUP($B48,Snapshot!$D:$AJ,18,FALSE)</f>
        <v>11.951734185170594</v>
      </c>
      <c r="Z48" s="152">
        <f>VLOOKUP($B48,Snapshot!$D:$AJ,19,FALSE)</f>
        <v>9.6760507526656365</v>
      </c>
    </row>
    <row r="49" spans="2:26" ht="12.75">
      <c r="B49" s="252" t="s">
        <v>217</v>
      </c>
      <c r="C49" s="165" t="s">
        <v>485</v>
      </c>
      <c r="D49" s="177" t="s">
        <v>110</v>
      </c>
      <c r="E49" s="105" t="s">
        <v>287</v>
      </c>
      <c r="F49" s="148">
        <f>VLOOKUP($B49,Snapshot!$D:$AJ,2,FALSE)</f>
        <v>1872.95</v>
      </c>
      <c r="G49" s="148">
        <f>VLOOKUP($B49,Snapshot!$D:$AJ,3,FALSE)</f>
        <v>1800</v>
      </c>
      <c r="H49" s="148">
        <f t="shared" si="8"/>
        <v>-3.8949251181291515</v>
      </c>
      <c r="I49" s="149">
        <f>VLOOKUP($B49,Snapshot!$D:$AJ,8,FALSE)</f>
        <v>45.184841099163684</v>
      </c>
      <c r="J49" s="150">
        <v>25.89</v>
      </c>
      <c r="K49" s="151">
        <v>31.51</v>
      </c>
      <c r="L49" s="151">
        <v>29.38</v>
      </c>
      <c r="M49" s="152">
        <f t="shared" si="9"/>
        <v>13.219999999999995</v>
      </c>
      <c r="N49" s="150">
        <v>-4.0988223246287703</v>
      </c>
      <c r="O49" s="151">
        <v>6.1011189999999997</v>
      </c>
      <c r="P49" s="152">
        <v>111.14995765830346</v>
      </c>
      <c r="Q49" s="150">
        <f>VLOOKUP($B49,Snapshot!$D:$AJ,10,FALSE)</f>
        <v>75.130083381465241</v>
      </c>
      <c r="R49" s="150">
        <f>VLOOKUP($B49,Snapshot!$D:$AJ,11,FALSE)</f>
        <v>91.619402543602305</v>
      </c>
      <c r="S49" s="151">
        <f>VLOOKUP($B49,Snapshot!$D:$AJ,12,FALSE)</f>
        <v>97.388627838587539</v>
      </c>
      <c r="T49" s="152">
        <f>VLOOKUP($B49,Snapshot!$D:$AJ,13,FALSE)</f>
        <v>113.53275229565698</v>
      </c>
      <c r="U49" s="150">
        <f t="shared" si="10"/>
        <v>21.94769181662457</v>
      </c>
      <c r="V49" s="151">
        <f t="shared" si="11"/>
        <v>6.2969470819672857</v>
      </c>
      <c r="W49" s="152">
        <f t="shared" si="12"/>
        <v>16.577011931851835</v>
      </c>
      <c r="X49" s="150">
        <f>VLOOKUP($B49,Snapshot!$D:$AJ,17,FALSE)</f>
        <v>20.442722261899167</v>
      </c>
      <c r="Y49" s="151">
        <f>VLOOKUP($B49,Snapshot!$D:$AJ,18,FALSE)</f>
        <v>19.231711561890346</v>
      </c>
      <c r="Z49" s="152">
        <f>VLOOKUP($B49,Snapshot!$D:$AJ,19,FALSE)</f>
        <v>16.497001632819984</v>
      </c>
    </row>
    <row r="50" spans="2:26" ht="12.75">
      <c r="B50" s="252" t="s">
        <v>218</v>
      </c>
      <c r="C50" s="165" t="s">
        <v>486</v>
      </c>
      <c r="D50" s="177" t="s">
        <v>110</v>
      </c>
      <c r="E50" s="105" t="s">
        <v>287</v>
      </c>
      <c r="F50" s="148">
        <f>VLOOKUP($B50,Snapshot!$D:$AJ,2,FALSE)</f>
        <v>207.6</v>
      </c>
      <c r="G50" s="148">
        <f>VLOOKUP($B50,Snapshot!$D:$AJ,3,FALSE)</f>
        <v>270</v>
      </c>
      <c r="H50" s="148">
        <f t="shared" si="8"/>
        <v>30.057803468208107</v>
      </c>
      <c r="I50" s="149">
        <f>VLOOKUP($B50,Snapshot!$D:$AJ,8,FALSE)</f>
        <v>1.5037132616487454</v>
      </c>
      <c r="J50" s="150">
        <v>0</v>
      </c>
      <c r="K50" s="151">
        <v>28.46</v>
      </c>
      <c r="L50" s="151">
        <v>20.729999999999997</v>
      </c>
      <c r="M50" s="152">
        <f t="shared" si="9"/>
        <v>50.809999999999995</v>
      </c>
      <c r="N50" s="150">
        <v>-30.915141430948424</v>
      </c>
      <c r="O50" s="151">
        <v>-15.42065</v>
      </c>
      <c r="P50" s="152">
        <v>23.748899402628435</v>
      </c>
      <c r="Q50" s="150">
        <f>VLOOKUP($B50,Snapshot!$D:$AJ,10,FALSE)</f>
        <v>14.722869723301688</v>
      </c>
      <c r="R50" s="150">
        <f>VLOOKUP($B50,Snapshot!$D:$AJ,11,FALSE)</f>
        <v>19.301346884812439</v>
      </c>
      <c r="S50" s="151">
        <f>VLOOKUP($B50,Snapshot!$D:$AJ,12,FALSE)</f>
        <v>23.592970051905233</v>
      </c>
      <c r="T50" s="152">
        <f>VLOOKUP($B50,Snapshot!$D:$AJ,13,FALSE)</f>
        <v>31.25491386568509</v>
      </c>
      <c r="U50" s="150">
        <f t="shared" si="10"/>
        <v>31.097722438339972</v>
      </c>
      <c r="V50" s="151">
        <f t="shared" si="11"/>
        <v>22.234837769118187</v>
      </c>
      <c r="W50" s="152">
        <f t="shared" si="12"/>
        <v>32.475537403401745</v>
      </c>
      <c r="X50" s="150">
        <f>VLOOKUP($B50,Snapshot!$D:$AJ,17,FALSE)</f>
        <v>10.755726076471547</v>
      </c>
      <c r="Y50" s="151">
        <f>VLOOKUP($B50,Snapshot!$D:$AJ,18,FALSE)</f>
        <v>8.7992312770827006</v>
      </c>
      <c r="Z50" s="152">
        <f>VLOOKUP($B50,Snapshot!$D:$AJ,19,FALSE)</f>
        <v>6.6421555628705464</v>
      </c>
    </row>
    <row r="51" spans="2:26" ht="12.75">
      <c r="B51" s="252" t="s">
        <v>605</v>
      </c>
      <c r="C51" s="165" t="s">
        <v>1296</v>
      </c>
      <c r="D51" s="177" t="s">
        <v>110</v>
      </c>
      <c r="E51" s="105" t="s">
        <v>287</v>
      </c>
      <c r="F51" s="148">
        <f>VLOOKUP($B51,Snapshot!$D:$AJ,2,FALSE)</f>
        <v>786.85</v>
      </c>
      <c r="G51" s="148">
        <f>VLOOKUP($B51,Snapshot!$D:$AJ,3,FALSE)</f>
        <v>850</v>
      </c>
      <c r="H51" s="148">
        <f t="shared" si="8"/>
        <v>8.0256719832242425</v>
      </c>
      <c r="I51" s="149">
        <f>VLOOKUP($B51,Snapshot!$D:$AJ,8,FALSE)</f>
        <v>8.8734476702508953</v>
      </c>
      <c r="J51" s="150">
        <v>68.62</v>
      </c>
      <c r="K51" s="151">
        <v>8.73</v>
      </c>
      <c r="L51" s="151">
        <v>16.53</v>
      </c>
      <c r="M51" s="152">
        <f t="shared" si="9"/>
        <v>6.1199999999999939</v>
      </c>
      <c r="N51" s="150">
        <v>-3.6962242212838845</v>
      </c>
      <c r="O51" s="151">
        <v>-0.37351069999999997</v>
      </c>
      <c r="P51" s="152">
        <v>17.916946618876942</v>
      </c>
      <c r="Q51" s="150">
        <f>VLOOKUP($B51,Snapshot!$D:$AJ,10,FALSE)</f>
        <v>23.906841339155751</v>
      </c>
      <c r="R51" s="150">
        <f>VLOOKUP($B51,Snapshot!$D:$AJ,11,FALSE)</f>
        <v>25.380065786699284</v>
      </c>
      <c r="S51" s="151">
        <f>VLOOKUP($B51,Snapshot!$D:$AJ,12,FALSE)</f>
        <v>27.561306130192083</v>
      </c>
      <c r="T51" s="152">
        <f>VLOOKUP($B51,Snapshot!$D:$AJ,13,FALSE)</f>
        <v>37.153089673294176</v>
      </c>
      <c r="U51" s="150">
        <f t="shared" si="10"/>
        <v>6.1623550624842149</v>
      </c>
      <c r="V51" s="151">
        <f t="shared" si="11"/>
        <v>8.5943053175059347</v>
      </c>
      <c r="W51" s="152">
        <f t="shared" si="12"/>
        <v>34.801629131047449</v>
      </c>
      <c r="X51" s="150">
        <f>VLOOKUP($B51,Snapshot!$D:$AJ,17,FALSE)</f>
        <v>31.002677716160917</v>
      </c>
      <c r="Y51" s="151">
        <f>VLOOKUP($B51,Snapshot!$D:$AJ,18,FALSE)</f>
        <v>28.54908240861792</v>
      </c>
      <c r="Z51" s="152">
        <f>VLOOKUP($B51,Snapshot!$D:$AJ,19,FALSE)</f>
        <v>21.178588562059527</v>
      </c>
    </row>
    <row r="52" spans="2:26" ht="12.75">
      <c r="B52" s="252" t="s">
        <v>219</v>
      </c>
      <c r="C52" s="165" t="s">
        <v>472</v>
      </c>
      <c r="D52" s="177" t="s">
        <v>111</v>
      </c>
      <c r="E52" s="105" t="s">
        <v>286</v>
      </c>
      <c r="F52" s="148">
        <f>VLOOKUP($B52,Snapshot!$D:$AJ,2,FALSE)</f>
        <v>249.45</v>
      </c>
      <c r="G52" s="148">
        <f>VLOOKUP($B52,Snapshot!$D:$AJ,3,FALSE)</f>
        <v>290</v>
      </c>
      <c r="H52" s="148">
        <f t="shared" si="8"/>
        <v>16.255762677891369</v>
      </c>
      <c r="I52" s="149">
        <f>VLOOKUP($B52,Snapshot!$D:$AJ,8,FALSE)</f>
        <v>15.1586993130227</v>
      </c>
      <c r="J52" s="150">
        <v>63.97</v>
      </c>
      <c r="K52" s="151">
        <v>11.45</v>
      </c>
      <c r="L52" s="151">
        <v>16.03</v>
      </c>
      <c r="M52" s="152">
        <f t="shared" si="9"/>
        <v>8.5500000000000007</v>
      </c>
      <c r="N52" s="150">
        <v>-16.418160495895464</v>
      </c>
      <c r="O52" s="151">
        <v>16.15832</v>
      </c>
      <c r="P52" s="152">
        <v>48.798015388291518</v>
      </c>
      <c r="Q52" s="150">
        <f>VLOOKUP($B52,Snapshot!$D:$AJ,10,FALSE)</f>
        <v>27.250955113111896</v>
      </c>
      <c r="R52" s="150">
        <f>VLOOKUP($B52,Snapshot!$D:$AJ,11,FALSE)</f>
        <v>34.356857647774589</v>
      </c>
      <c r="S52" s="151">
        <f>VLOOKUP($B52,Snapshot!$D:$AJ,12,FALSE)</f>
        <v>37.532792928816441</v>
      </c>
      <c r="T52" s="152">
        <f>VLOOKUP($B52,Snapshot!$D:$AJ,13,FALSE)</f>
        <v>42.620990714923096</v>
      </c>
      <c r="U52" s="150">
        <f t="shared" si="10"/>
        <v>26.075792592105017</v>
      </c>
      <c r="V52" s="151">
        <f t="shared" si="11"/>
        <v>9.243963209911211</v>
      </c>
      <c r="W52" s="152">
        <f t="shared" si="12"/>
        <v>13.55667241645666</v>
      </c>
      <c r="X52" s="150">
        <f>VLOOKUP($B52,Snapshot!$D:$AJ,17,FALSE)</f>
        <v>7.2605592326677089</v>
      </c>
      <c r="Y52" s="151">
        <f>VLOOKUP($B52,Snapshot!$D:$AJ,18,FALSE)</f>
        <v>6.6461880540864442</v>
      </c>
      <c r="Z52" s="152">
        <f>VLOOKUP($B52,Snapshot!$D:$AJ,19,FALSE)</f>
        <v>5.8527499200683488</v>
      </c>
    </row>
    <row r="53" spans="2:26" ht="12.75">
      <c r="B53" s="252" t="s">
        <v>626</v>
      </c>
      <c r="C53" s="165" t="s">
        <v>627</v>
      </c>
      <c r="D53" s="177" t="s">
        <v>111</v>
      </c>
      <c r="E53" s="105" t="s">
        <v>286</v>
      </c>
      <c r="F53" s="148">
        <f>VLOOKUP($B53,Snapshot!$D:$AJ,2,FALSE)</f>
        <v>113.05</v>
      </c>
      <c r="G53" s="148">
        <f>VLOOKUP($B53,Snapshot!$D:$AJ,3,FALSE)</f>
        <v>133</v>
      </c>
      <c r="H53" s="148">
        <f t="shared" si="8"/>
        <v>17.64705882352942</v>
      </c>
      <c r="I53" s="149">
        <f>VLOOKUP($B53,Snapshot!$D:$AJ,8,FALSE)</f>
        <v>11.931643548387095</v>
      </c>
      <c r="J53" s="150">
        <v>62.93</v>
      </c>
      <c r="K53" s="151">
        <v>11.91</v>
      </c>
      <c r="L53" s="151">
        <v>11.2</v>
      </c>
      <c r="M53" s="152">
        <f t="shared" si="9"/>
        <v>13.96</v>
      </c>
      <c r="N53" s="150">
        <v>-12.60146888287592</v>
      </c>
      <c r="O53" s="151">
        <v>51.035409999999999</v>
      </c>
      <c r="P53" s="152">
        <v>37.44237266427718</v>
      </c>
      <c r="Q53" s="150">
        <f>VLOOKUP($B53,Snapshot!$D:$AJ,10,FALSE)</f>
        <v>11.690186726680006</v>
      </c>
      <c r="R53" s="150">
        <f>VLOOKUP($B53,Snapshot!$D:$AJ,11,FALSE)</f>
        <v>16.045510409948573</v>
      </c>
      <c r="S53" s="151">
        <f>VLOOKUP($B53,Snapshot!$D:$AJ,12,FALSE)</f>
        <v>18.188109064636368</v>
      </c>
      <c r="T53" s="152">
        <f>VLOOKUP($B53,Snapshot!$D:$AJ,13,FALSE)</f>
        <v>20.835681785680737</v>
      </c>
      <c r="U53" s="150">
        <f t="shared" si="10"/>
        <v>37.256237090966238</v>
      </c>
      <c r="V53" s="151">
        <f t="shared" si="11"/>
        <v>13.353259571969334</v>
      </c>
      <c r="W53" s="152">
        <f t="shared" si="12"/>
        <v>14.556613398542439</v>
      </c>
      <c r="X53" s="150">
        <f>VLOOKUP($B53,Snapshot!$D:$AJ,17,FALSE)</f>
        <v>7.0455845349678929</v>
      </c>
      <c r="Y53" s="151">
        <f>VLOOKUP($B53,Snapshot!$D:$AJ,18,FALSE)</f>
        <v>6.2155994115851314</v>
      </c>
      <c r="Z53" s="152">
        <f>VLOOKUP($B53,Snapshot!$D:$AJ,19,FALSE)</f>
        <v>5.4257883741386994</v>
      </c>
    </row>
    <row r="54" spans="2:26" ht="12.75">
      <c r="B54" s="252" t="s">
        <v>220</v>
      </c>
      <c r="C54" s="165" t="s">
        <v>473</v>
      </c>
      <c r="D54" s="177" t="s">
        <v>111</v>
      </c>
      <c r="E54" s="105" t="s">
        <v>286</v>
      </c>
      <c r="F54" s="148">
        <f>VLOOKUP($B54,Snapshot!$D:$AJ,2,FALSE)</f>
        <v>539.15</v>
      </c>
      <c r="G54" s="148">
        <f>VLOOKUP($B54,Snapshot!$D:$AJ,3,FALSE)</f>
        <v>670</v>
      </c>
      <c r="H54" s="148">
        <f t="shared" si="8"/>
        <v>24.269683761476401</v>
      </c>
      <c r="I54" s="149">
        <f>VLOOKUP($B54,Snapshot!$D:$AJ,8,FALSE)</f>
        <v>7.910850370370369</v>
      </c>
      <c r="J54" s="150">
        <v>73.84</v>
      </c>
      <c r="K54" s="151">
        <v>5.38</v>
      </c>
      <c r="L54" s="151">
        <v>16.89</v>
      </c>
      <c r="M54" s="152">
        <f t="shared" si="9"/>
        <v>3.889999999999997</v>
      </c>
      <c r="N54" s="150">
        <v>-13.921928634150234</v>
      </c>
      <c r="O54" s="151">
        <v>24.918900000000001</v>
      </c>
      <c r="P54" s="152">
        <v>11.252257060931898</v>
      </c>
      <c r="Q54" s="150">
        <f>VLOOKUP($B54,Snapshot!$D:$AJ,10,FALSE)</f>
        <v>42.408281952920206</v>
      </c>
      <c r="R54" s="150">
        <f>VLOOKUP($B54,Snapshot!$D:$AJ,11,FALSE)</f>
        <v>62.204336204093153</v>
      </c>
      <c r="S54" s="151">
        <f>VLOOKUP($B54,Snapshot!$D:$AJ,12,FALSE)</f>
        <v>75.569700558918385</v>
      </c>
      <c r="T54" s="152">
        <f>VLOOKUP($B54,Snapshot!$D:$AJ,13,FALSE)</f>
        <v>85.499722862009975</v>
      </c>
      <c r="U54" s="150">
        <f t="shared" si="10"/>
        <v>46.679689295476877</v>
      </c>
      <c r="V54" s="151">
        <f t="shared" si="11"/>
        <v>21.486226154674036</v>
      </c>
      <c r="W54" s="152">
        <f t="shared" si="12"/>
        <v>13.140216554582729</v>
      </c>
      <c r="X54" s="150">
        <f>VLOOKUP($B54,Snapshot!$D:$AJ,17,FALSE)</f>
        <v>8.6674021925262981</v>
      </c>
      <c r="Y54" s="151">
        <f>VLOOKUP($B54,Snapshot!$D:$AJ,18,FALSE)</f>
        <v>7.1344731554103271</v>
      </c>
      <c r="Z54" s="152">
        <f>VLOOKUP($B54,Snapshot!$D:$AJ,19,FALSE)</f>
        <v>6.3058683929320676</v>
      </c>
    </row>
    <row r="55" spans="2:26" ht="12.75">
      <c r="B55" s="252" t="s">
        <v>221</v>
      </c>
      <c r="C55" s="165" t="s">
        <v>620</v>
      </c>
      <c r="D55" s="177" t="s">
        <v>111</v>
      </c>
      <c r="E55" s="105" t="s">
        <v>287</v>
      </c>
      <c r="F55" s="148">
        <f>VLOOKUP($B55,Snapshot!$D:$AJ,2,FALSE)</f>
        <v>109.25</v>
      </c>
      <c r="G55" s="148">
        <f>VLOOKUP($B55,Snapshot!$D:$AJ,3,FALSE)</f>
        <v>135</v>
      </c>
      <c r="H55" s="148">
        <f t="shared" si="8"/>
        <v>23.569794050343248</v>
      </c>
      <c r="I55" s="149">
        <f>VLOOKUP($B55,Snapshot!$D:$AJ,8,FALSE)</f>
        <v>14.115654719235364</v>
      </c>
      <c r="J55" s="150">
        <v>73.150000000000006</v>
      </c>
      <c r="K55" s="151">
        <v>5.51</v>
      </c>
      <c r="L55" s="151">
        <v>10.770000000000001</v>
      </c>
      <c r="M55" s="152">
        <f t="shared" si="9"/>
        <v>10.569999999999995</v>
      </c>
      <c r="N55" s="150">
        <v>-23.547935619314202</v>
      </c>
      <c r="O55" s="151">
        <v>34.016199999999998</v>
      </c>
      <c r="P55" s="152">
        <v>47.136548626045396</v>
      </c>
      <c r="Q55" s="150">
        <f>VLOOKUP($B55,Snapshot!$D:$AJ,10,FALSE)</f>
        <v>2.2769925849884189</v>
      </c>
      <c r="R55" s="150">
        <f>VLOOKUP($B55,Snapshot!$D:$AJ,11,FALSE)</f>
        <v>7.4876211061665527</v>
      </c>
      <c r="S55" s="151">
        <f>VLOOKUP($B55,Snapshot!$D:$AJ,12,FALSE)</f>
        <v>12.80044734165072</v>
      </c>
      <c r="T55" s="152">
        <f>VLOOKUP($B55,Snapshot!$D:$AJ,13,FALSE)</f>
        <v>15.360799297346723</v>
      </c>
      <c r="U55" s="150">
        <f t="shared" si="10"/>
        <v>228.83818575125642</v>
      </c>
      <c r="V55" s="151">
        <f t="shared" si="11"/>
        <v>70.954795390337026</v>
      </c>
      <c r="W55" s="152">
        <f t="shared" si="12"/>
        <v>20.002050610879873</v>
      </c>
      <c r="X55" s="150">
        <f>VLOOKUP($B55,Snapshot!$D:$AJ,17,FALSE)</f>
        <v>14.590748977672678</v>
      </c>
      <c r="Y55" s="151">
        <f>VLOOKUP($B55,Snapshot!$D:$AJ,18,FALSE)</f>
        <v>8.5348579689490247</v>
      </c>
      <c r="Z55" s="152">
        <f>VLOOKUP($B55,Snapshot!$D:$AJ,19,FALSE)</f>
        <v>7.1122601034746147</v>
      </c>
    </row>
    <row r="56" spans="2:26" ht="12.75">
      <c r="B56" s="252" t="s">
        <v>47</v>
      </c>
      <c r="C56" s="165" t="s">
        <v>474</v>
      </c>
      <c r="D56" s="177" t="s">
        <v>111</v>
      </c>
      <c r="E56" s="105" t="s">
        <v>286</v>
      </c>
      <c r="F56" s="148">
        <f>VLOOKUP($B56,Snapshot!$D:$AJ,2,FALSE)</f>
        <v>802.65</v>
      </c>
      <c r="G56" s="148">
        <f>VLOOKUP($B56,Snapshot!$D:$AJ,3,FALSE)</f>
        <v>1015</v>
      </c>
      <c r="H56" s="148">
        <f t="shared" si="8"/>
        <v>26.45611412197097</v>
      </c>
      <c r="I56" s="149">
        <f>VLOOKUP($B56,Snapshot!$D:$AJ,8,FALSE)</f>
        <v>85.503425806451602</v>
      </c>
      <c r="J56" s="150">
        <v>56.92</v>
      </c>
      <c r="K56" s="151">
        <v>12.11</v>
      </c>
      <c r="L56" s="151">
        <v>23.380000000000003</v>
      </c>
      <c r="M56" s="152">
        <f t="shared" si="9"/>
        <v>7.5899999999999963</v>
      </c>
      <c r="N56" s="150">
        <v>-11.999780725797621</v>
      </c>
      <c r="O56" s="151">
        <v>36.157760000000003</v>
      </c>
      <c r="P56" s="152">
        <v>160.98405849462367</v>
      </c>
      <c r="Q56" s="150">
        <f>VLOOKUP($B56,Snapshot!$D:$AJ,10,FALSE)</f>
        <v>62.353605176337126</v>
      </c>
      <c r="R56" s="150">
        <f>VLOOKUP($B56,Snapshot!$D:$AJ,11,FALSE)</f>
        <v>75.1791647636894</v>
      </c>
      <c r="S56" s="151">
        <f>VLOOKUP($B56,Snapshot!$D:$AJ,12,FALSE)</f>
        <v>89.354389439377186</v>
      </c>
      <c r="T56" s="152">
        <f>VLOOKUP($B56,Snapshot!$D:$AJ,13,FALSE)</f>
        <v>103.15196555522637</v>
      </c>
      <c r="U56" s="150">
        <f t="shared" si="10"/>
        <v>20.569074636633044</v>
      </c>
      <c r="V56" s="151">
        <f t="shared" si="11"/>
        <v>18.855256932216214</v>
      </c>
      <c r="W56" s="152">
        <f t="shared" si="12"/>
        <v>15.441408309560668</v>
      </c>
      <c r="X56" s="150">
        <f>VLOOKUP($B56,Snapshot!$D:$AJ,17,FALSE)</f>
        <v>10.676495309876998</v>
      </c>
      <c r="Y56" s="151">
        <f>VLOOKUP($B56,Snapshot!$D:$AJ,18,FALSE)</f>
        <v>8.9827707965545525</v>
      </c>
      <c r="Z56" s="152">
        <f>VLOOKUP($B56,Snapshot!$D:$AJ,19,FALSE)</f>
        <v>7.78123805668318</v>
      </c>
    </row>
    <row r="57" spans="2:26" ht="12.75">
      <c r="B57" s="252" t="s">
        <v>222</v>
      </c>
      <c r="C57" s="165" t="s">
        <v>475</v>
      </c>
      <c r="D57" s="177" t="s">
        <v>111</v>
      </c>
      <c r="E57" s="105" t="s">
        <v>286</v>
      </c>
      <c r="F57" s="148">
        <f>VLOOKUP($B57,Snapshot!$D:$AJ,2,FALSE)</f>
        <v>123.35</v>
      </c>
      <c r="G57" s="148">
        <f>VLOOKUP($B57,Snapshot!$D:$AJ,3,FALSE)</f>
        <v>165</v>
      </c>
      <c r="H57" s="148">
        <f t="shared" si="8"/>
        <v>33.76570733684639</v>
      </c>
      <c r="I57" s="149">
        <f>VLOOKUP($B57,Snapshot!$D:$AJ,8,FALSE)</f>
        <v>11.573522580645163</v>
      </c>
      <c r="J57" s="150">
        <v>74.760000000000005</v>
      </c>
      <c r="K57" s="151">
        <v>7.37</v>
      </c>
      <c r="L57" s="151">
        <v>11.379999999999999</v>
      </c>
      <c r="M57" s="152">
        <f t="shared" si="9"/>
        <v>6.4899999999999949</v>
      </c>
      <c r="N57" s="150">
        <v>-28.472020875616124</v>
      </c>
      <c r="O57" s="151">
        <v>20.51783</v>
      </c>
      <c r="P57" s="152">
        <v>18.78141209080048</v>
      </c>
      <c r="Q57" s="150">
        <f>VLOOKUP($B57,Snapshot!$D:$AJ,10,FALSE)</f>
        <v>12.338823866788083</v>
      </c>
      <c r="R57" s="150">
        <f>VLOOKUP($B57,Snapshot!$D:$AJ,11,FALSE)</f>
        <v>18.866429990150369</v>
      </c>
      <c r="S57" s="151">
        <f>VLOOKUP($B57,Snapshot!$D:$AJ,12,FALSE)</f>
        <v>20.733370913522712</v>
      </c>
      <c r="T57" s="152">
        <f>VLOOKUP($B57,Snapshot!$D:$AJ,13,FALSE)</f>
        <v>23.442809228936266</v>
      </c>
      <c r="U57" s="150">
        <f t="shared" si="10"/>
        <v>52.902984869833361</v>
      </c>
      <c r="V57" s="151">
        <f t="shared" si="11"/>
        <v>9.8955707271965121</v>
      </c>
      <c r="W57" s="152">
        <f t="shared" si="12"/>
        <v>13.068006773787101</v>
      </c>
      <c r="X57" s="150">
        <f>VLOOKUP($B57,Snapshot!$D:$AJ,17,FALSE)</f>
        <v>6.538067883770144</v>
      </c>
      <c r="Y57" s="151">
        <f>VLOOKUP($B57,Snapshot!$D:$AJ,18,FALSE)</f>
        <v>5.9493461296999559</v>
      </c>
      <c r="Z57" s="152">
        <f>VLOOKUP($B57,Snapshot!$D:$AJ,19,FALSE)</f>
        <v>5.261741406304874</v>
      </c>
    </row>
    <row r="58" spans="2:26" ht="12.75">
      <c r="B58" s="252" t="s">
        <v>598</v>
      </c>
      <c r="C58" s="165" t="s">
        <v>1297</v>
      </c>
      <c r="D58" s="177" t="s">
        <v>1298</v>
      </c>
      <c r="E58" s="105" t="s">
        <v>287</v>
      </c>
      <c r="F58" s="148">
        <f>VLOOKUP($B58,Snapshot!$D:$AJ,2,FALSE)</f>
        <v>1820.25</v>
      </c>
      <c r="G58" s="148">
        <f>VLOOKUP($B58,Snapshot!$D:$AJ,3,FALSE)</f>
        <v>1800</v>
      </c>
      <c r="H58" s="148">
        <f t="shared" si="8"/>
        <v>-1.1124845488257051</v>
      </c>
      <c r="I58" s="149">
        <f>VLOOKUP($B58,Snapshot!$D:$AJ,8,FALSE)</f>
        <v>1.7630561418160093</v>
      </c>
      <c r="J58" s="150">
        <v>26.47</v>
      </c>
      <c r="K58" s="151">
        <v>35.880000000000003</v>
      </c>
      <c r="L58" s="151">
        <v>24.4</v>
      </c>
      <c r="M58" s="152">
        <f t="shared" si="9"/>
        <v>13.25</v>
      </c>
      <c r="N58" s="150">
        <v>-7.9868570706432536</v>
      </c>
      <c r="O58" s="151">
        <v>6.5190060000000001</v>
      </c>
      <c r="P58" s="152">
        <v>7.2197144086021501</v>
      </c>
      <c r="Q58" s="150">
        <f>VLOOKUP($B58,Snapshot!$D:$AJ,10,FALSE)</f>
        <v>54.400324323367116</v>
      </c>
      <c r="R58" s="150">
        <f>VLOOKUP($B58,Snapshot!$D:$AJ,11,FALSE)</f>
        <v>62.00354562880576</v>
      </c>
      <c r="S58" s="151">
        <f>VLOOKUP($B58,Snapshot!$D:$AJ,12,FALSE)</f>
        <v>74.436969662671373</v>
      </c>
      <c r="T58" s="152">
        <f>VLOOKUP($B58,Snapshot!$D:$AJ,13,FALSE)</f>
        <v>94.122845980667037</v>
      </c>
      <c r="U58" s="150">
        <f t="shared" si="10"/>
        <v>13.976426427613697</v>
      </c>
      <c r="V58" s="151">
        <f t="shared" si="11"/>
        <v>20.052762963428439</v>
      </c>
      <c r="W58" s="152">
        <f t="shared" si="12"/>
        <v>26.446369871324471</v>
      </c>
      <c r="X58" s="150">
        <f>VLOOKUP($B58,Snapshot!$D:$AJ,17,FALSE)</f>
        <v>29.357192101516592</v>
      </c>
      <c r="Y58" s="151">
        <f>VLOOKUP($B58,Snapshot!$D:$AJ,18,FALSE)</f>
        <v>24.453574725689275</v>
      </c>
      <c r="Z58" s="152">
        <f>VLOOKUP($B58,Snapshot!$D:$AJ,19,FALSE)</f>
        <v>19.339087986925957</v>
      </c>
    </row>
    <row r="59" spans="2:26" ht="12.75">
      <c r="B59" s="252" t="s">
        <v>519</v>
      </c>
      <c r="C59" s="165" t="s">
        <v>1299</v>
      </c>
      <c r="D59" s="177" t="s">
        <v>1298</v>
      </c>
      <c r="E59" s="105" t="s">
        <v>286</v>
      </c>
      <c r="F59" s="148">
        <f>VLOOKUP($B59,Snapshot!$D:$AJ,2,FALSE)</f>
        <v>236.25</v>
      </c>
      <c r="G59" s="148">
        <f>VLOOKUP($B59,Snapshot!$D:$AJ,3,FALSE)</f>
        <v>270</v>
      </c>
      <c r="H59" s="148">
        <f t="shared" si="8"/>
        <v>14.285714285714278</v>
      </c>
      <c r="I59" s="149">
        <f>VLOOKUP($B59,Snapshot!$D:$AJ,8,FALSE)</f>
        <v>7.3190858960573477</v>
      </c>
      <c r="J59" s="150">
        <v>68.89</v>
      </c>
      <c r="K59" s="151">
        <v>11</v>
      </c>
      <c r="L59" s="151">
        <v>8.1300000000000008</v>
      </c>
      <c r="M59" s="152">
        <f t="shared" si="9"/>
        <v>11.979999999999999</v>
      </c>
      <c r="N59" s="150">
        <v>-4.3328609030167939</v>
      </c>
      <c r="O59" s="151">
        <v>30.922699999999999</v>
      </c>
      <c r="P59" s="152">
        <v>15.36547440860215</v>
      </c>
      <c r="Q59" s="150">
        <f>VLOOKUP($B59,Snapshot!$D:$AJ,10,FALSE)</f>
        <v>8.5061145827732929</v>
      </c>
      <c r="R59" s="150">
        <f>VLOOKUP($B59,Snapshot!$D:$AJ,11,FALSE)</f>
        <v>10.119422158291091</v>
      </c>
      <c r="S59" s="151">
        <f>VLOOKUP($B59,Snapshot!$D:$AJ,12,FALSE)</f>
        <v>13.245500840460094</v>
      </c>
      <c r="T59" s="152">
        <f>VLOOKUP($B59,Snapshot!$D:$AJ,13,FALSE)</f>
        <v>17.158468374835486</v>
      </c>
      <c r="U59" s="150">
        <f t="shared" si="10"/>
        <v>18.966445370781759</v>
      </c>
      <c r="V59" s="151">
        <f t="shared" si="11"/>
        <v>30.89186944936111</v>
      </c>
      <c r="W59" s="152">
        <f t="shared" si="12"/>
        <v>29.541861659339652</v>
      </c>
      <c r="X59" s="150">
        <f>VLOOKUP($B59,Snapshot!$D:$AJ,17,FALSE)</f>
        <v>23.346194704055762</v>
      </c>
      <c r="Y59" s="151">
        <f>VLOOKUP($B59,Snapshot!$D:$AJ,18,FALSE)</f>
        <v>17.83624514056455</v>
      </c>
      <c r="Z59" s="152">
        <f>VLOOKUP($B59,Snapshot!$D:$AJ,19,FALSE)</f>
        <v>13.768711451336934</v>
      </c>
    </row>
    <row r="60" spans="2:26" ht="12.75">
      <c r="B60" s="252" t="s">
        <v>223</v>
      </c>
      <c r="C60" s="165" t="s">
        <v>487</v>
      </c>
      <c r="D60" s="177" t="s">
        <v>1298</v>
      </c>
      <c r="E60" s="105" t="s">
        <v>287</v>
      </c>
      <c r="F60" s="148">
        <f>VLOOKUP($B60,Snapshot!$D:$AJ,2,FALSE)</f>
        <v>7756.2</v>
      </c>
      <c r="G60" s="148">
        <f>VLOOKUP($B60,Snapshot!$D:$AJ,3,FALSE)</f>
        <v>7500</v>
      </c>
      <c r="H60" s="148">
        <f t="shared" si="8"/>
        <v>-3.3031639204765213</v>
      </c>
      <c r="I60" s="149">
        <f>VLOOKUP($B60,Snapshot!$D:$AJ,8,FALSE)</f>
        <v>57.358078853046599</v>
      </c>
      <c r="J60" s="150">
        <v>54.7</v>
      </c>
      <c r="K60" s="151">
        <v>21.159999999999997</v>
      </c>
      <c r="L60" s="151">
        <v>14.319999999999999</v>
      </c>
      <c r="M60" s="152">
        <f t="shared" si="9"/>
        <v>9.8200000000000021</v>
      </c>
      <c r="N60" s="150">
        <v>-5.2967032967032992</v>
      </c>
      <c r="O60" s="151">
        <v>-1.0518380000000001</v>
      </c>
      <c r="P60" s="152">
        <v>104.72559139784946</v>
      </c>
      <c r="Q60" s="150">
        <f>VLOOKUP($B60,Snapshot!$D:$AJ,10,FALSE)</f>
        <v>190.38282736371909</v>
      </c>
      <c r="R60" s="150">
        <f>VLOOKUP($B60,Snapshot!$D:$AJ,11,FALSE)</f>
        <v>233.71407766990285</v>
      </c>
      <c r="S60" s="151">
        <f>VLOOKUP($B60,Snapshot!$D:$AJ,12,FALSE)</f>
        <v>275.45706837396648</v>
      </c>
      <c r="T60" s="152">
        <f>VLOOKUP($B60,Snapshot!$D:$AJ,13,FALSE)</f>
        <v>359.2065414983432</v>
      </c>
      <c r="U60" s="150">
        <f t="shared" si="10"/>
        <v>22.760062399641257</v>
      </c>
      <c r="V60" s="151">
        <f t="shared" si="11"/>
        <v>17.860708743022879</v>
      </c>
      <c r="W60" s="152">
        <f t="shared" si="12"/>
        <v>30.403820682022452</v>
      </c>
      <c r="X60" s="150">
        <f>VLOOKUP($B60,Snapshot!$D:$AJ,17,FALSE)</f>
        <v>33.186704358283613</v>
      </c>
      <c r="Y60" s="151">
        <f>VLOOKUP($B60,Snapshot!$D:$AJ,18,FALSE)</f>
        <v>28.157563883857264</v>
      </c>
      <c r="Z60" s="152">
        <f>VLOOKUP($B60,Snapshot!$D:$AJ,19,FALSE)</f>
        <v>21.592591180680863</v>
      </c>
    </row>
    <row r="61" spans="2:26" ht="12.75">
      <c r="B61" s="252" t="s">
        <v>599</v>
      </c>
      <c r="C61" s="165" t="s">
        <v>1300</v>
      </c>
      <c r="D61" s="177" t="s">
        <v>1298</v>
      </c>
      <c r="E61" s="105" t="s">
        <v>287</v>
      </c>
      <c r="F61" s="148">
        <f>VLOOKUP($B61,Snapshot!$D:$AJ,2,FALSE)</f>
        <v>883.6</v>
      </c>
      <c r="G61" s="148">
        <f>VLOOKUP($B61,Snapshot!$D:$AJ,3,FALSE)</f>
        <v>890</v>
      </c>
      <c r="H61" s="148">
        <f t="shared" si="8"/>
        <v>0.7243096423721056</v>
      </c>
      <c r="I61" s="149">
        <f>VLOOKUP($B61,Snapshot!$D:$AJ,8,FALSE)</f>
        <v>1.4085791568100361</v>
      </c>
      <c r="J61" s="150">
        <v>29.99</v>
      </c>
      <c r="K61" s="151">
        <v>11.53</v>
      </c>
      <c r="L61" s="151">
        <v>27.78</v>
      </c>
      <c r="M61" s="152">
        <f t="shared" si="9"/>
        <v>30.700000000000003</v>
      </c>
      <c r="N61" s="150">
        <v>-7.13122076830102</v>
      </c>
      <c r="O61" s="151">
        <v>14.812889999999999</v>
      </c>
      <c r="P61" s="152">
        <v>9.1545057586618874</v>
      </c>
      <c r="Q61" s="150">
        <f>VLOOKUP($B61,Snapshot!$D:$AJ,10,FALSE)</f>
        <v>46.650213456187977</v>
      </c>
      <c r="R61" s="150">
        <f>VLOOKUP($B61,Snapshot!$D:$AJ,11,FALSE)</f>
        <v>56.373369979461657</v>
      </c>
      <c r="S61" s="151">
        <f>VLOOKUP($B61,Snapshot!$D:$AJ,12,FALSE)</f>
        <v>64.754274736494139</v>
      </c>
      <c r="T61" s="152">
        <f>VLOOKUP($B61,Snapshot!$D:$AJ,13,FALSE)</f>
        <v>72.851989131919851</v>
      </c>
      <c r="U61" s="150">
        <f t="shared" si="10"/>
        <v>20.842683886977873</v>
      </c>
      <c r="V61" s="151">
        <f t="shared" si="11"/>
        <v>14.866779758041559</v>
      </c>
      <c r="W61" s="152">
        <f t="shared" si="12"/>
        <v>12.505297030007512</v>
      </c>
      <c r="X61" s="150">
        <f>VLOOKUP($B61,Snapshot!$D:$AJ,17,FALSE)</f>
        <v>15.674067388944804</v>
      </c>
      <c r="Y61" s="151">
        <f>VLOOKUP($B61,Snapshot!$D:$AJ,18,FALSE)</f>
        <v>13.645431187294601</v>
      </c>
      <c r="Z61" s="152">
        <f>VLOOKUP($B61,Snapshot!$D:$AJ,19,FALSE)</f>
        <v>12.1287010900963</v>
      </c>
    </row>
    <row r="62" spans="2:26" ht="12.75">
      <c r="B62" s="252" t="s">
        <v>502</v>
      </c>
      <c r="C62" s="165" t="s">
        <v>1301</v>
      </c>
      <c r="D62" s="177" t="s">
        <v>1298</v>
      </c>
      <c r="E62" s="105" t="s">
        <v>286</v>
      </c>
      <c r="F62" s="148">
        <f>VLOOKUP($B62,Snapshot!$D:$AJ,2,FALSE)</f>
        <v>1606.6</v>
      </c>
      <c r="G62" s="148">
        <f>VLOOKUP($B62,Snapshot!$D:$AJ,3,FALSE)</f>
        <v>1675</v>
      </c>
      <c r="H62" s="148">
        <f t="shared" si="8"/>
        <v>4.2574380679696304</v>
      </c>
      <c r="I62" s="149">
        <f>VLOOKUP($B62,Snapshot!$D:$AJ,8,FALSE)</f>
        <v>16.145863799283156</v>
      </c>
      <c r="J62" s="150">
        <v>50.32</v>
      </c>
      <c r="K62" s="151">
        <v>26.62</v>
      </c>
      <c r="L62" s="151">
        <v>16.87</v>
      </c>
      <c r="M62" s="152">
        <f t="shared" si="9"/>
        <v>6.1899999999999977</v>
      </c>
      <c r="N62" s="150">
        <v>-2.6303030303030397</v>
      </c>
      <c r="O62" s="151">
        <v>34.067680000000003</v>
      </c>
      <c r="P62" s="152">
        <v>24.458531230585422</v>
      </c>
      <c r="Q62" s="150">
        <f>VLOOKUP($B62,Snapshot!$D:$AJ,10,FALSE)</f>
        <v>32.419747081712053</v>
      </c>
      <c r="R62" s="150">
        <f>VLOOKUP($B62,Snapshot!$D:$AJ,11,FALSE)</f>
        <v>40.732595501606568</v>
      </c>
      <c r="S62" s="151">
        <f>VLOOKUP($B62,Snapshot!$D:$AJ,12,FALSE)</f>
        <v>54.631758476658113</v>
      </c>
      <c r="T62" s="152">
        <f>VLOOKUP($B62,Snapshot!$D:$AJ,13,FALSE)</f>
        <v>72.249692595659766</v>
      </c>
      <c r="U62" s="150">
        <f t="shared" si="10"/>
        <v>25.641311756512074</v>
      </c>
      <c r="V62" s="151">
        <f t="shared" si="11"/>
        <v>34.122949455807053</v>
      </c>
      <c r="W62" s="152">
        <f t="shared" si="12"/>
        <v>32.248521025602848</v>
      </c>
      <c r="X62" s="150">
        <f>VLOOKUP($B62,Snapshot!$D:$AJ,17,FALSE)</f>
        <v>39.442612978999406</v>
      </c>
      <c r="Y62" s="151">
        <f>VLOOKUP($B62,Snapshot!$D:$AJ,18,FALSE)</f>
        <v>29.40780316794001</v>
      </c>
      <c r="Z62" s="152">
        <f>VLOOKUP($B62,Snapshot!$D:$AJ,19,FALSE)</f>
        <v>22.236772812186508</v>
      </c>
    </row>
    <row r="63" spans="2:26" ht="12.75">
      <c r="B63" s="252" t="s">
        <v>697</v>
      </c>
      <c r="C63" s="165" t="s">
        <v>727</v>
      </c>
      <c r="D63" s="177" t="s">
        <v>1298</v>
      </c>
      <c r="E63" s="105" t="s">
        <v>286</v>
      </c>
      <c r="F63" s="148">
        <f>VLOOKUP($B63,Snapshot!$D:$AJ,2,FALSE)</f>
        <v>1205.8</v>
      </c>
      <c r="G63" s="148">
        <f>VLOOKUP($B63,Snapshot!$D:$AJ,3,FALSE)</f>
        <v>1520</v>
      </c>
      <c r="H63" s="148">
        <f t="shared" si="8"/>
        <v>26.057389285121914</v>
      </c>
      <c r="I63" s="149">
        <f>VLOOKUP($B63,Snapshot!$D:$AJ,8,FALSE)</f>
        <v>2.3194836081242531</v>
      </c>
      <c r="J63" s="150">
        <v>66.56</v>
      </c>
      <c r="K63" s="151">
        <v>10.88</v>
      </c>
      <c r="L63" s="151">
        <v>16.25</v>
      </c>
      <c r="M63" s="152">
        <f t="shared" si="9"/>
        <v>6.3099999999999952</v>
      </c>
      <c r="N63" s="150">
        <v>-32.802050824788225</v>
      </c>
      <c r="O63" s="151">
        <v>-9.0477089999999993</v>
      </c>
      <c r="P63" s="152">
        <v>4.9743663082437273</v>
      </c>
      <c r="Q63" s="150">
        <f>VLOOKUP($B63,Snapshot!$D:$AJ,10,FALSE)</f>
        <v>51.982883393115628</v>
      </c>
      <c r="R63" s="150">
        <f>VLOOKUP($B63,Snapshot!$D:$AJ,11,FALSE)</f>
        <v>90.722173422010286</v>
      </c>
      <c r="S63" s="151">
        <f>VLOOKUP($B63,Snapshot!$D:$AJ,12,FALSE)</f>
        <v>104.4681862474549</v>
      </c>
      <c r="T63" s="152">
        <f>VLOOKUP($B63,Snapshot!$D:$AJ,13,FALSE)</f>
        <v>124.01402145622826</v>
      </c>
      <c r="U63" s="150">
        <f t="shared" si="10"/>
        <v>74.52316512712936</v>
      </c>
      <c r="V63" s="151">
        <f t="shared" si="11"/>
        <v>15.151767541439497</v>
      </c>
      <c r="W63" s="152">
        <f t="shared" si="12"/>
        <v>18.709844509480568</v>
      </c>
      <c r="X63" s="150">
        <f>VLOOKUP($B63,Snapshot!$D:$AJ,17,FALSE)</f>
        <v>13.291127786269046</v>
      </c>
      <c r="Y63" s="151">
        <f>VLOOKUP($B63,Snapshot!$D:$AJ,18,FALSE)</f>
        <v>11.542269884381918</v>
      </c>
      <c r="Z63" s="152">
        <f>VLOOKUP($B63,Snapshot!$D:$AJ,19,FALSE)</f>
        <v>9.7230940972718685</v>
      </c>
    </row>
    <row r="64" spans="2:26" ht="12.75">
      <c r="B64" s="252" t="s">
        <v>746</v>
      </c>
      <c r="C64" s="165" t="s">
        <v>1302</v>
      </c>
      <c r="D64" s="177" t="s">
        <v>1298</v>
      </c>
      <c r="E64" s="105" t="s">
        <v>286</v>
      </c>
      <c r="F64" s="148">
        <f>VLOOKUP($B64,Snapshot!$D:$AJ,2,FALSE)</f>
        <v>800.5</v>
      </c>
      <c r="G64" s="148">
        <f>VLOOKUP($B64,Snapshot!$D:$AJ,3,FALSE)</f>
        <v>950</v>
      </c>
      <c r="H64" s="148">
        <f t="shared" si="8"/>
        <v>18.675827607745148</v>
      </c>
      <c r="I64" s="149">
        <f>VLOOKUP($B64,Snapshot!$D:$AJ,8,FALSE)</f>
        <v>2.7854282293906811</v>
      </c>
      <c r="J64" s="150">
        <v>26.51</v>
      </c>
      <c r="K64" s="151">
        <v>57.45</v>
      </c>
      <c r="L64" s="151">
        <v>6.0799999999999983</v>
      </c>
      <c r="M64" s="152">
        <f t="shared" si="9"/>
        <v>9.9599999999999937</v>
      </c>
      <c r="N64" s="150">
        <v>-6.9186046511627808</v>
      </c>
      <c r="O64" s="151">
        <v>15.32921</v>
      </c>
      <c r="P64" s="152">
        <v>17.448930943847071</v>
      </c>
      <c r="Q64" s="150">
        <f>VLOOKUP($B64,Snapshot!$D:$AJ,10,FALSE)</f>
        <v>20.713206070715184</v>
      </c>
      <c r="R64" s="150">
        <f>VLOOKUP($B64,Snapshot!$D:$AJ,11,FALSE)</f>
        <v>28.583845388426695</v>
      </c>
      <c r="S64" s="151">
        <f>VLOOKUP($B64,Snapshot!$D:$AJ,12,FALSE)</f>
        <v>37.252428087762546</v>
      </c>
      <c r="T64" s="152">
        <f>VLOOKUP($B64,Snapshot!$D:$AJ,13,FALSE)</f>
        <v>45.097469639387612</v>
      </c>
      <c r="U64" s="150">
        <f t="shared" si="10"/>
        <v>37.998170301792179</v>
      </c>
      <c r="V64" s="151">
        <f t="shared" si="11"/>
        <v>30.326859740312173</v>
      </c>
      <c r="W64" s="152">
        <f t="shared" si="12"/>
        <v>21.05914152264927</v>
      </c>
      <c r="X64" s="150">
        <f>VLOOKUP($B64,Snapshot!$D:$AJ,17,FALSE)</f>
        <v>28.005329203330852</v>
      </c>
      <c r="Y64" s="151">
        <f>VLOOKUP($B64,Snapshot!$D:$AJ,18,FALSE)</f>
        <v>21.48853218679093</v>
      </c>
      <c r="Z64" s="152">
        <f>VLOOKUP($B64,Snapshot!$D:$AJ,19,FALSE)</f>
        <v>17.750441574683215</v>
      </c>
    </row>
    <row r="65" spans="2:26" ht="12.75">
      <c r="B65" s="252" t="s">
        <v>698</v>
      </c>
      <c r="C65" s="165" t="s">
        <v>1303</v>
      </c>
      <c r="D65" s="177" t="s">
        <v>1298</v>
      </c>
      <c r="E65" s="105" t="s">
        <v>287</v>
      </c>
      <c r="F65" s="148">
        <f>VLOOKUP($B65,Snapshot!$D:$AJ,2,FALSE)</f>
        <v>250.65</v>
      </c>
      <c r="G65" s="148">
        <f>VLOOKUP($B65,Snapshot!$D:$AJ,3,FALSE)</f>
        <v>330</v>
      </c>
      <c r="H65" s="148">
        <f t="shared" si="8"/>
        <v>31.657690005984449</v>
      </c>
      <c r="I65" s="149">
        <f>VLOOKUP($B65,Snapshot!$D:$AJ,8,FALSE)</f>
        <v>0.29482741935483869</v>
      </c>
      <c r="J65" s="150">
        <v>57.71</v>
      </c>
      <c r="K65" s="151">
        <v>4.33</v>
      </c>
      <c r="L65" s="151">
        <v>22.79</v>
      </c>
      <c r="M65" s="152">
        <f t="shared" si="9"/>
        <v>15.170000000000002</v>
      </c>
      <c r="N65" s="150">
        <v>-62.811572700296736</v>
      </c>
      <c r="O65" s="151">
        <v>-58.231960000000001</v>
      </c>
      <c r="P65" s="152">
        <v>2.2875727359617684</v>
      </c>
      <c r="Q65" s="150">
        <f>VLOOKUP($B65,Snapshot!$D:$AJ,10,FALSE)</f>
        <v>38.581009706415806</v>
      </c>
      <c r="R65" s="150">
        <f>VLOOKUP($B65,Snapshot!$D:$AJ,11,FALSE)</f>
        <v>50.217650566487798</v>
      </c>
      <c r="S65" s="151">
        <f>VLOOKUP($B65,Snapshot!$D:$AJ,12,FALSE)</f>
        <v>0.10187714711318038</v>
      </c>
      <c r="T65" s="152">
        <f>VLOOKUP($B65,Snapshot!$D:$AJ,13,FALSE)</f>
        <v>58.566997753806824</v>
      </c>
      <c r="U65" s="150">
        <f t="shared" si="10"/>
        <v>30.161576766968047</v>
      </c>
      <c r="V65" s="151">
        <f t="shared" si="11"/>
        <v>-99.797128806377955</v>
      </c>
      <c r="W65" s="152">
        <f t="shared" si="12"/>
        <v>57387.865937924071</v>
      </c>
      <c r="X65" s="150">
        <f>VLOOKUP($B65,Snapshot!$D:$AJ,17,FALSE)</f>
        <v>4.9912729323754652</v>
      </c>
      <c r="Y65" s="151">
        <f>VLOOKUP($B65,Snapshot!$D:$AJ,18,FALSE)</f>
        <v>2460.3162446386573</v>
      </c>
      <c r="Z65" s="152">
        <f>VLOOKUP($B65,Snapshot!$D:$AJ,19,FALSE)</f>
        <v>4.2797139961593453</v>
      </c>
    </row>
    <row r="66" spans="2:26" ht="12.75">
      <c r="B66" s="252" t="s">
        <v>665</v>
      </c>
      <c r="C66" s="165" t="s">
        <v>730</v>
      </c>
      <c r="D66" s="177" t="s">
        <v>1298</v>
      </c>
      <c r="E66" s="105" t="s">
        <v>286</v>
      </c>
      <c r="F66" s="148">
        <f>VLOOKUP($B66,Snapshot!$D:$AJ,2,FALSE)</f>
        <v>1208.4000000000001</v>
      </c>
      <c r="G66" s="148">
        <f>VLOOKUP($B66,Snapshot!$D:$AJ,3,FALSE)</f>
        <v>1215</v>
      </c>
      <c r="H66" s="148">
        <f t="shared" si="8"/>
        <v>0.54617676266136073</v>
      </c>
      <c r="I66" s="149">
        <f>VLOOKUP($B66,Snapshot!$D:$AJ,8,FALSE)</f>
        <v>1.3677523924731183</v>
      </c>
      <c r="J66" s="150">
        <v>23.45</v>
      </c>
      <c r="K66" s="151">
        <v>24.74</v>
      </c>
      <c r="L66" s="151">
        <v>11.960000000000004</v>
      </c>
      <c r="M66" s="152">
        <f t="shared" si="9"/>
        <v>39.849999999999994</v>
      </c>
      <c r="N66" s="150">
        <v>-11.782742006132281</v>
      </c>
      <c r="O66" s="151">
        <v>47.473759999999999</v>
      </c>
      <c r="P66" s="152">
        <v>6.6923764396654724</v>
      </c>
      <c r="Q66" s="150">
        <f>VLOOKUP($B66,Snapshot!$D:$AJ,10,FALSE)</f>
        <v>25.938192353576103</v>
      </c>
      <c r="R66" s="150">
        <f>VLOOKUP($B66,Snapshot!$D:$AJ,11,FALSE)</f>
        <v>34.538439812461164</v>
      </c>
      <c r="S66" s="151">
        <f>VLOOKUP($B66,Snapshot!$D:$AJ,12,FALSE)</f>
        <v>43.013907716622981</v>
      </c>
      <c r="T66" s="152">
        <f>VLOOKUP($B66,Snapshot!$D:$AJ,13,FALSE)</f>
        <v>55.094197799139025</v>
      </c>
      <c r="U66" s="150">
        <f t="shared" si="10"/>
        <v>33.156695507732039</v>
      </c>
      <c r="V66" s="151">
        <f t="shared" si="11"/>
        <v>24.539232085127203</v>
      </c>
      <c r="W66" s="152">
        <f t="shared" si="12"/>
        <v>28.084614311495226</v>
      </c>
      <c r="X66" s="150">
        <f>VLOOKUP($B66,Snapshot!$D:$AJ,17,FALSE)</f>
        <v>34.987104413558946</v>
      </c>
      <c r="Y66" s="151">
        <f>VLOOKUP($B66,Snapshot!$D:$AJ,18,FALSE)</f>
        <v>28.093239236969087</v>
      </c>
      <c r="Z66" s="152">
        <f>VLOOKUP($B66,Snapshot!$D:$AJ,19,FALSE)</f>
        <v>21.933344131909372</v>
      </c>
    </row>
    <row r="67" spans="2:26" ht="12.75">
      <c r="B67" s="252" t="s">
        <v>719</v>
      </c>
      <c r="C67" s="165" t="s">
        <v>726</v>
      </c>
      <c r="D67" s="177" t="s">
        <v>1298</v>
      </c>
      <c r="E67" s="105" t="s">
        <v>286</v>
      </c>
      <c r="F67" s="148">
        <f>VLOOKUP($B67,Snapshot!$D:$AJ,2,FALSE)</f>
        <v>477.85</v>
      </c>
      <c r="G67" s="148">
        <f>VLOOKUP($B67,Snapshot!$D:$AJ,3,FALSE)</f>
        <v>600</v>
      </c>
      <c r="H67" s="148">
        <f t="shared" si="8"/>
        <v>25.562414983781508</v>
      </c>
      <c r="I67" s="149">
        <f>VLOOKUP($B67,Snapshot!$D:$AJ,8,FALSE)</f>
        <v>2.4779105196559139</v>
      </c>
      <c r="J67" s="150">
        <v>24.91</v>
      </c>
      <c r="K67" s="151">
        <v>30.31</v>
      </c>
      <c r="L67" s="151">
        <v>7.4300000000000033</v>
      </c>
      <c r="M67" s="152">
        <f t="shared" si="9"/>
        <v>37.349999999999994</v>
      </c>
      <c r="N67" s="150">
        <v>-30.141952838325807</v>
      </c>
      <c r="O67" s="151">
        <v>-15.9223</v>
      </c>
      <c r="P67" s="152">
        <v>20.970213333333334</v>
      </c>
      <c r="Q67" s="150">
        <f>VLOOKUP($B67,Snapshot!$D:$AJ,10,FALSE)</f>
        <v>39.435071209640213</v>
      </c>
      <c r="R67" s="150">
        <f>VLOOKUP($B67,Snapshot!$D:$AJ,11,FALSE)</f>
        <v>46.22053674902638</v>
      </c>
      <c r="S67" s="151">
        <f>VLOOKUP($B67,Snapshot!$D:$AJ,12,FALSE)</f>
        <v>23.644189635134985</v>
      </c>
      <c r="T67" s="152">
        <f>VLOOKUP($B67,Snapshot!$D:$AJ,13,FALSE)</f>
        <v>48.283466778433755</v>
      </c>
      <c r="U67" s="150">
        <f t="shared" si="10"/>
        <v>17.206677536637493</v>
      </c>
      <c r="V67" s="151">
        <f t="shared" si="11"/>
        <v>-48.84483976566316</v>
      </c>
      <c r="W67" s="152">
        <f t="shared" si="12"/>
        <v>104.20859214682112</v>
      </c>
      <c r="X67" s="150">
        <f>VLOOKUP($B67,Snapshot!$D:$AJ,17,FALSE)</f>
        <v>10.338477949632763</v>
      </c>
      <c r="Y67" s="151">
        <f>VLOOKUP($B67,Snapshot!$D:$AJ,18,FALSE)</f>
        <v>20.210039226293489</v>
      </c>
      <c r="Z67" s="152">
        <f>VLOOKUP($B67,Snapshot!$D:$AJ,19,FALSE)</f>
        <v>9.8967624299387715</v>
      </c>
    </row>
    <row r="68" spans="2:26" ht="12.75">
      <c r="B68" s="252" t="s">
        <v>589</v>
      </c>
      <c r="C68" s="165" t="s">
        <v>731</v>
      </c>
      <c r="D68" s="177" t="s">
        <v>1298</v>
      </c>
      <c r="E68" s="105" t="s">
        <v>286</v>
      </c>
      <c r="F68" s="148">
        <f>VLOOKUP($B68,Snapshot!$D:$AJ,2,FALSE)</f>
        <v>302.55</v>
      </c>
      <c r="G68" s="148">
        <f>VLOOKUP($B68,Snapshot!$D:$AJ,3,FALSE)</f>
        <v>290</v>
      </c>
      <c r="H68" s="148">
        <f t="shared" si="8"/>
        <v>-4.1480746983969681</v>
      </c>
      <c r="I68" s="149">
        <f>VLOOKUP($B68,Snapshot!$D:$AJ,8,FALSE)</f>
        <v>0.4983416965352449</v>
      </c>
      <c r="J68" s="150">
        <v>73.599999999999994</v>
      </c>
      <c r="K68" s="151">
        <v>2.12</v>
      </c>
      <c r="L68" s="151">
        <v>1.7799999999999998</v>
      </c>
      <c r="M68" s="152">
        <f t="shared" si="9"/>
        <v>22.500000000000004</v>
      </c>
      <c r="N68" s="150">
        <v>-10.93612010597586</v>
      </c>
      <c r="O68" s="151">
        <v>71.416430000000005</v>
      </c>
      <c r="P68" s="152">
        <v>1.1616943130227</v>
      </c>
      <c r="Q68" s="150">
        <f>VLOOKUP($B68,Snapshot!$D:$AJ,10,FALSE)</f>
        <v>16.545414462081123</v>
      </c>
      <c r="R68" s="150">
        <f>VLOOKUP($B68,Snapshot!$D:$AJ,11,FALSE)</f>
        <v>8.5126396237507311</v>
      </c>
      <c r="S68" s="151">
        <f>VLOOKUP($B68,Snapshot!$D:$AJ,12,FALSE)</f>
        <v>12.535994241240461</v>
      </c>
      <c r="T68" s="152">
        <f>VLOOKUP($B68,Snapshot!$D:$AJ,13,FALSE)</f>
        <v>18.542208373272846</v>
      </c>
      <c r="U68" s="150">
        <f t="shared" si="10"/>
        <v>-48.549855651787702</v>
      </c>
      <c r="V68" s="151">
        <f t="shared" si="11"/>
        <v>47.263302516229523</v>
      </c>
      <c r="W68" s="152">
        <f t="shared" si="12"/>
        <v>47.911749291279662</v>
      </c>
      <c r="X68" s="150">
        <f>VLOOKUP($B68,Snapshot!$D:$AJ,17,FALSE)</f>
        <v>35.54126726519339</v>
      </c>
      <c r="Y68" s="151">
        <f>VLOOKUP($B68,Snapshot!$D:$AJ,18,FALSE)</f>
        <v>24.134503747990085</v>
      </c>
      <c r="Z68" s="152">
        <f>VLOOKUP($B68,Snapshot!$D:$AJ,19,FALSE)</f>
        <v>16.316826664298645</v>
      </c>
    </row>
    <row r="69" spans="2:26" ht="12.75">
      <c r="B69" s="252" t="s">
        <v>745</v>
      </c>
      <c r="C69" s="165" t="s">
        <v>515</v>
      </c>
      <c r="D69" s="177" t="s">
        <v>1298</v>
      </c>
      <c r="E69" s="105" t="s">
        <v>286</v>
      </c>
      <c r="F69" s="148">
        <f>VLOOKUP($B69,Snapshot!$D:$AJ,2,FALSE)</f>
        <v>187.8</v>
      </c>
      <c r="G69" s="148">
        <f>VLOOKUP($B69,Snapshot!$D:$AJ,3,FALSE)</f>
        <v>230</v>
      </c>
      <c r="H69" s="148">
        <f t="shared" si="8"/>
        <v>22.470713525026611</v>
      </c>
      <c r="I69" s="149">
        <f>VLOOKUP($B69,Snapshot!$D:$AJ,8,FALSE)</f>
        <v>5.5083191756272392</v>
      </c>
      <c r="J69" s="150">
        <v>66.37</v>
      </c>
      <c r="K69" s="151">
        <v>7.33</v>
      </c>
      <c r="L69" s="151">
        <v>11.65</v>
      </c>
      <c r="M69" s="152">
        <f t="shared" si="9"/>
        <v>14.649999999999997</v>
      </c>
      <c r="N69" s="150">
        <v>-3.2955715756951491</v>
      </c>
      <c r="O69" s="151">
        <v>49.047620000000002</v>
      </c>
      <c r="P69" s="152">
        <v>17.513046738351253</v>
      </c>
      <c r="Q69" s="150">
        <f>VLOOKUP($B69,Snapshot!$D:$AJ,10,FALSE)</f>
        <v>6.5396605193433031</v>
      </c>
      <c r="R69" s="150">
        <f>VLOOKUP($B69,Snapshot!$D:$AJ,11,FALSE)</f>
        <v>9.3097061399631915</v>
      </c>
      <c r="S69" s="151">
        <f>VLOOKUP($B69,Snapshot!$D:$AJ,12,FALSE)</f>
        <v>11.731893361171073</v>
      </c>
      <c r="T69" s="152">
        <f>VLOOKUP($B69,Snapshot!$D:$AJ,13,FALSE)</f>
        <v>15.161062794797552</v>
      </c>
      <c r="U69" s="150">
        <f t="shared" si="10"/>
        <v>42.35763633947851</v>
      </c>
      <c r="V69" s="151">
        <f t="shared" si="11"/>
        <v>26.017869788717718</v>
      </c>
      <c r="W69" s="152">
        <f t="shared" si="12"/>
        <v>29.229463037705106</v>
      </c>
      <c r="X69" s="150">
        <f>VLOOKUP($B69,Snapshot!$D:$AJ,17,FALSE)</f>
        <v>20.172494939860961</v>
      </c>
      <c r="Y69" s="151">
        <f>VLOOKUP($B69,Snapshot!$D:$AJ,18,FALSE)</f>
        <v>16.007646354983052</v>
      </c>
      <c r="Z69" s="152">
        <f>VLOOKUP($B69,Snapshot!$D:$AJ,19,FALSE)</f>
        <v>12.38699440414182</v>
      </c>
    </row>
    <row r="70" spans="2:26" ht="12.75">
      <c r="B70" s="252" t="s">
        <v>224</v>
      </c>
      <c r="C70" s="165" t="s">
        <v>488</v>
      </c>
      <c r="D70" s="177" t="s">
        <v>1298</v>
      </c>
      <c r="E70" s="105" t="s">
        <v>286</v>
      </c>
      <c r="F70" s="148">
        <f>VLOOKUP($B70,Snapshot!$D:$AJ,2,FALSE)</f>
        <v>664.1</v>
      </c>
      <c r="G70" s="148">
        <f>VLOOKUP($B70,Snapshot!$D:$AJ,3,FALSE)</f>
        <v>860</v>
      </c>
      <c r="H70" s="148">
        <f t="shared" si="8"/>
        <v>29.498569492546295</v>
      </c>
      <c r="I70" s="149">
        <f>VLOOKUP($B70,Snapshot!$D:$AJ,8,FALSE)</f>
        <v>4.3818284348864989</v>
      </c>
      <c r="J70" s="150">
        <v>45.24</v>
      </c>
      <c r="K70" s="151">
        <v>23.19</v>
      </c>
      <c r="L70" s="151">
        <v>21.219999999999995</v>
      </c>
      <c r="M70" s="152">
        <f t="shared" si="9"/>
        <v>10.350000000000001</v>
      </c>
      <c r="N70" s="150">
        <v>-19.69770253929866</v>
      </c>
      <c r="O70" s="151">
        <v>42.220790000000001</v>
      </c>
      <c r="P70" s="152">
        <v>29.245571899641572</v>
      </c>
      <c r="Q70" s="150">
        <f>VLOOKUP($B70,Snapshot!$D:$AJ,10,FALSE)</f>
        <v>52.525981104651166</v>
      </c>
      <c r="R70" s="150">
        <f>VLOOKUP($B70,Snapshot!$D:$AJ,11,FALSE)</f>
        <v>86.580850290697697</v>
      </c>
      <c r="S70" s="151">
        <f>VLOOKUP($B70,Snapshot!$D:$AJ,12,FALSE)</f>
        <v>90.058336641608292</v>
      </c>
      <c r="T70" s="152">
        <f>VLOOKUP($B70,Snapshot!$D:$AJ,13,FALSE)</f>
        <v>93.031780520592037</v>
      </c>
      <c r="U70" s="150">
        <f t="shared" si="10"/>
        <v>64.834332400563156</v>
      </c>
      <c r="V70" s="151">
        <f t="shared" si="11"/>
        <v>4.0164613066686616</v>
      </c>
      <c r="W70" s="152">
        <f t="shared" si="12"/>
        <v>3.3016864288941017</v>
      </c>
      <c r="X70" s="150">
        <f>VLOOKUP($B70,Snapshot!$D:$AJ,17,FALSE)</f>
        <v>7.6702873414879287</v>
      </c>
      <c r="Y70" s="151">
        <f>VLOOKUP($B70,Snapshot!$D:$AJ,18,FALSE)</f>
        <v>7.374109102667747</v>
      </c>
      <c r="Z70" s="152">
        <f>VLOOKUP($B70,Snapshot!$D:$AJ,19,FALSE)</f>
        <v>7.1384208308579602</v>
      </c>
    </row>
    <row r="71" spans="2:26" ht="12.75">
      <c r="B71" s="252" t="s">
        <v>225</v>
      </c>
      <c r="C71" s="165" t="s">
        <v>489</v>
      </c>
      <c r="D71" s="177" t="s">
        <v>1298</v>
      </c>
      <c r="E71" s="105" t="s">
        <v>286</v>
      </c>
      <c r="F71" s="148">
        <f>VLOOKUP($B71,Snapshot!$D:$AJ,2,FALSE)</f>
        <v>333.55</v>
      </c>
      <c r="G71" s="148">
        <f>VLOOKUP($B71,Snapshot!$D:$AJ,3,FALSE)</f>
        <v>350</v>
      </c>
      <c r="H71" s="148">
        <f t="shared" si="8"/>
        <v>4.9317943336830865</v>
      </c>
      <c r="I71" s="149">
        <f>VLOOKUP($B71,Snapshot!$D:$AJ,8,FALSE)</f>
        <v>5.0269977808363198</v>
      </c>
      <c r="J71" s="150">
        <v>52.16</v>
      </c>
      <c r="K71" s="151">
        <v>10.18</v>
      </c>
      <c r="L71" s="151">
        <v>30.669999999999998</v>
      </c>
      <c r="M71" s="152">
        <f t="shared" si="9"/>
        <v>6.9900000000000055</v>
      </c>
      <c r="N71" s="150">
        <v>-2.7267424905219997</v>
      </c>
      <c r="O71" s="151">
        <v>12.004709999999999</v>
      </c>
      <c r="P71" s="152">
        <v>12.245742652329749</v>
      </c>
      <c r="Q71" s="150">
        <f>VLOOKUP($B71,Snapshot!$D:$AJ,10,FALSE)</f>
        <v>16.085603112840463</v>
      </c>
      <c r="R71" s="150">
        <f>VLOOKUP($B71,Snapshot!$D:$AJ,11,FALSE)</f>
        <v>14.254860661049905</v>
      </c>
      <c r="S71" s="151">
        <f>VLOOKUP($B71,Snapshot!$D:$AJ,12,FALSE)</f>
        <v>22.59013833393783</v>
      </c>
      <c r="T71" s="152">
        <f>VLOOKUP($B71,Snapshot!$D:$AJ,13,FALSE)</f>
        <v>28.104706616594981</v>
      </c>
      <c r="U71" s="150">
        <f t="shared" si="10"/>
        <v>-11.381248430338008</v>
      </c>
      <c r="V71" s="151">
        <f t="shared" si="11"/>
        <v>58.473231489826503</v>
      </c>
      <c r="W71" s="152">
        <f t="shared" si="12"/>
        <v>24.411396695045706</v>
      </c>
      <c r="X71" s="150">
        <f>VLOOKUP($B71,Snapshot!$D:$AJ,17,FALSE)</f>
        <v>23.399036155533576</v>
      </c>
      <c r="Y71" s="151">
        <f>VLOOKUP($B71,Snapshot!$D:$AJ,18,FALSE)</f>
        <v>14.765292494862594</v>
      </c>
      <c r="Z71" s="152">
        <f>VLOOKUP($B71,Snapshot!$D:$AJ,19,FALSE)</f>
        <v>11.868118907992756</v>
      </c>
    </row>
    <row r="72" spans="2:26" ht="12.75">
      <c r="B72" s="252" t="s">
        <v>586</v>
      </c>
      <c r="C72" s="165" t="s">
        <v>1304</v>
      </c>
      <c r="D72" s="177" t="s">
        <v>1298</v>
      </c>
      <c r="E72" s="105" t="s">
        <v>286</v>
      </c>
      <c r="F72" s="148">
        <f>VLOOKUP($B72,Snapshot!$D:$AJ,2,FALSE)</f>
        <v>202.65</v>
      </c>
      <c r="G72" s="148">
        <f>VLOOKUP($B72,Snapshot!$D:$AJ,3,FALSE)</f>
        <v>250</v>
      </c>
      <c r="H72" s="148">
        <f t="shared" si="8"/>
        <v>23.365408339501599</v>
      </c>
      <c r="I72" s="149">
        <f>VLOOKUP($B72,Snapshot!$D:$AJ,8,FALSE)</f>
        <v>2.0603823178016727</v>
      </c>
      <c r="J72" s="150">
        <v>35.24</v>
      </c>
      <c r="K72" s="151">
        <v>33</v>
      </c>
      <c r="L72" s="151">
        <v>9.3400000000000034</v>
      </c>
      <c r="M72" s="152">
        <f t="shared" si="9"/>
        <v>22.419999999999987</v>
      </c>
      <c r="N72" s="150">
        <v>-11.986970684039093</v>
      </c>
      <c r="O72" s="151">
        <v>37.810270000000003</v>
      </c>
      <c r="P72" s="152">
        <v>22.486665902031064</v>
      </c>
      <c r="Q72" s="150">
        <f>VLOOKUP($B72,Snapshot!$D:$AJ,10,FALSE)</f>
        <v>17.724007561436675</v>
      </c>
      <c r="R72" s="150">
        <f>VLOOKUP($B72,Snapshot!$D:$AJ,11,FALSE)</f>
        <v>25.959950381003029</v>
      </c>
      <c r="S72" s="151">
        <f>VLOOKUP($B72,Snapshot!$D:$AJ,12,FALSE)</f>
        <v>28.59545399896809</v>
      </c>
      <c r="T72" s="152">
        <f>VLOOKUP($B72,Snapshot!$D:$AJ,13,FALSE)</f>
        <v>35.6925743550593</v>
      </c>
      <c r="U72" s="150">
        <f t="shared" si="10"/>
        <v>46.467723459370738</v>
      </c>
      <c r="V72" s="151">
        <f t="shared" si="11"/>
        <v>10.15219050608691</v>
      </c>
      <c r="W72" s="152">
        <f t="shared" si="12"/>
        <v>24.819051155289639</v>
      </c>
      <c r="X72" s="150">
        <f>VLOOKUP($B72,Snapshot!$D:$AJ,17,FALSE)</f>
        <v>7.8062552903912792</v>
      </c>
      <c r="Y72" s="151">
        <f>VLOOKUP($B72,Snapshot!$D:$AJ,18,FALSE)</f>
        <v>7.0867907887496013</v>
      </c>
      <c r="Z72" s="152">
        <f>VLOOKUP($B72,Snapshot!$D:$AJ,19,FALSE)</f>
        <v>5.6776515469043227</v>
      </c>
    </row>
    <row r="73" spans="2:26" ht="12.75">
      <c r="B73" s="252" t="s">
        <v>530</v>
      </c>
      <c r="C73" s="165" t="s">
        <v>732</v>
      </c>
      <c r="D73" s="177" t="s">
        <v>1298</v>
      </c>
      <c r="E73" s="105" t="s">
        <v>286</v>
      </c>
      <c r="F73" s="148">
        <f>VLOOKUP($B73,Snapshot!$D:$AJ,2,FALSE)</f>
        <v>287.7</v>
      </c>
      <c r="G73" s="148">
        <f>VLOOKUP($B73,Snapshot!$D:$AJ,3,FALSE)</f>
        <v>360</v>
      </c>
      <c r="H73" s="148">
        <f t="shared" si="8"/>
        <v>25.130344108446295</v>
      </c>
      <c r="I73" s="149">
        <f>VLOOKUP($B73,Snapshot!$D:$AJ,8,FALSE)</f>
        <v>0.6522271605025225</v>
      </c>
      <c r="J73" s="150">
        <v>66.63</v>
      </c>
      <c r="K73" s="151">
        <v>3.58</v>
      </c>
      <c r="L73" s="151">
        <v>20.399999999999999</v>
      </c>
      <c r="M73" s="152">
        <f t="shared" si="9"/>
        <v>9.3900000000000077</v>
      </c>
      <c r="N73" s="150">
        <v>-25.793139025019343</v>
      </c>
      <c r="O73" s="151">
        <v>-5.6978999999999997</v>
      </c>
      <c r="P73" s="152">
        <v>0.9815493966547193</v>
      </c>
      <c r="Q73" s="150">
        <f>VLOOKUP($B73,Snapshot!$D:$AJ,10,FALSE)</f>
        <v>12.255153067447248</v>
      </c>
      <c r="R73" s="150">
        <f>VLOOKUP($B73,Snapshot!$D:$AJ,11,FALSE)</f>
        <v>15.10762851393377</v>
      </c>
      <c r="S73" s="151">
        <f>VLOOKUP($B73,Snapshot!$D:$AJ,12,FALSE)</f>
        <v>17.215534777418235</v>
      </c>
      <c r="T73" s="152">
        <f>VLOOKUP($B73,Snapshot!$D:$AJ,13,FALSE)</f>
        <v>22.150148332223054</v>
      </c>
      <c r="U73" s="150">
        <f t="shared" si="10"/>
        <v>23.275722716702816</v>
      </c>
      <c r="V73" s="151">
        <f t="shared" si="11"/>
        <v>13.952595283504232</v>
      </c>
      <c r="W73" s="152">
        <f t="shared" si="12"/>
        <v>28.663725051850243</v>
      </c>
      <c r="X73" s="150">
        <f>VLOOKUP($B73,Snapshot!$D:$AJ,17,FALSE)</f>
        <v>19.043359434914237</v>
      </c>
      <c r="Y73" s="151">
        <f>VLOOKUP($B73,Snapshot!$D:$AJ,18,FALSE)</f>
        <v>16.7116504784608</v>
      </c>
      <c r="Z73" s="152">
        <f>VLOOKUP($B73,Snapshot!$D:$AJ,19,FALSE)</f>
        <v>12.988626337163927</v>
      </c>
    </row>
    <row r="74" spans="2:26" ht="12.75">
      <c r="B74" s="252" t="s">
        <v>226</v>
      </c>
      <c r="C74" s="165" t="s">
        <v>490</v>
      </c>
      <c r="D74" s="177" t="s">
        <v>1298</v>
      </c>
      <c r="E74" s="105" t="s">
        <v>287</v>
      </c>
      <c r="F74" s="148">
        <f>VLOOKUP($B74,Snapshot!$D:$AJ,2,FALSE)</f>
        <v>2058.8000000000002</v>
      </c>
      <c r="G74" s="148">
        <f>VLOOKUP($B74,Snapshot!$D:$AJ,3,FALSE)</f>
        <v>1720</v>
      </c>
      <c r="H74" s="148">
        <f t="shared" si="8"/>
        <v>-16.456188070720813</v>
      </c>
      <c r="I74" s="149">
        <f>VLOOKUP($B74,Snapshot!$D:$AJ,8,FALSE)</f>
        <v>9.8204703930704902</v>
      </c>
      <c r="J74" s="150">
        <v>73.349999999999994</v>
      </c>
      <c r="K74" s="151">
        <v>8.69</v>
      </c>
      <c r="L74" s="151">
        <v>14.540000000000001</v>
      </c>
      <c r="M74" s="152">
        <f t="shared" si="9"/>
        <v>3.420000000000007</v>
      </c>
      <c r="N74" s="150">
        <v>-0.89773520421668707</v>
      </c>
      <c r="O74" s="151">
        <v>63.59158</v>
      </c>
      <c r="P74" s="152">
        <v>14.368684157706092</v>
      </c>
      <c r="Q74" s="150">
        <f>VLOOKUP($B74,Snapshot!$D:$AJ,10,FALSE)</f>
        <v>86.52505430342157</v>
      </c>
      <c r="R74" s="150">
        <f>VLOOKUP($B74,Snapshot!$D:$AJ,11,FALSE)</f>
        <v>100.87293442467782</v>
      </c>
      <c r="S74" s="151">
        <f>VLOOKUP($B74,Snapshot!$D:$AJ,12,FALSE)</f>
        <v>126.72034395296852</v>
      </c>
      <c r="T74" s="152">
        <f>VLOOKUP($B74,Snapshot!$D:$AJ,13,FALSE)</f>
        <v>142.75386320888899</v>
      </c>
      <c r="U74" s="150">
        <f t="shared" si="10"/>
        <v>16.582341654408971</v>
      </c>
      <c r="V74" s="151">
        <f t="shared" si="11"/>
        <v>25.623731158124528</v>
      </c>
      <c r="W74" s="152">
        <f t="shared" si="12"/>
        <v>12.652679716424387</v>
      </c>
      <c r="X74" s="150">
        <f>VLOOKUP($B74,Snapshot!$D:$AJ,17,FALSE)</f>
        <v>20.409835519728173</v>
      </c>
      <c r="Y74" s="151">
        <f>VLOOKUP($B74,Snapshot!$D:$AJ,18,FALSE)</f>
        <v>16.246799336056974</v>
      </c>
      <c r="Z74" s="152">
        <f>VLOOKUP($B74,Snapshot!$D:$AJ,19,FALSE)</f>
        <v>14.422026512777435</v>
      </c>
    </row>
    <row r="75" spans="2:26" ht="12.75">
      <c r="B75" s="252" t="s">
        <v>587</v>
      </c>
      <c r="C75" s="165" t="s">
        <v>1305</v>
      </c>
      <c r="D75" s="177" t="s">
        <v>1298</v>
      </c>
      <c r="E75" s="105" t="s">
        <v>287</v>
      </c>
      <c r="F75" s="148">
        <f>VLOOKUP($B75,Snapshot!$D:$AJ,2,FALSE)</f>
        <v>1091.95</v>
      </c>
      <c r="G75" s="148">
        <f>VLOOKUP($B75,Snapshot!$D:$AJ,3,FALSE)</f>
        <v>1000</v>
      </c>
      <c r="H75" s="148">
        <f t="shared" si="8"/>
        <v>-8.420715234214029</v>
      </c>
      <c r="I75" s="149">
        <f>VLOOKUP($B75,Snapshot!$D:$AJ,8,FALSE)</f>
        <v>2.9271505376344087</v>
      </c>
      <c r="J75" s="150">
        <v>46.03</v>
      </c>
      <c r="K75" s="151">
        <v>16.690000000000001</v>
      </c>
      <c r="L75" s="151">
        <v>13.349999999999998</v>
      </c>
      <c r="M75" s="152">
        <f t="shared" si="9"/>
        <v>23.930000000000003</v>
      </c>
      <c r="N75" s="150">
        <v>-4.4663167104112063</v>
      </c>
      <c r="O75" s="151">
        <v>4.5929120000000001</v>
      </c>
      <c r="P75" s="152">
        <v>20.898394743130225</v>
      </c>
      <c r="Q75" s="150">
        <f>VLOOKUP($B75,Snapshot!$D:$AJ,10,FALSE)</f>
        <v>74.892939451078988</v>
      </c>
      <c r="R75" s="150">
        <f>VLOOKUP($B75,Snapshot!$D:$AJ,11,FALSE)</f>
        <v>-74.980636545737823</v>
      </c>
      <c r="S75" s="151">
        <f>VLOOKUP($B75,Snapshot!$D:$AJ,12,FALSE)</f>
        <v>40.886297882706479</v>
      </c>
      <c r="T75" s="152">
        <f>VLOOKUP($B75,Snapshot!$D:$AJ,13,FALSE)</f>
        <v>78.327701186082123</v>
      </c>
      <c r="U75" s="150" t="str">
        <f t="shared" si="10"/>
        <v>PL</v>
      </c>
      <c r="V75" s="151" t="str">
        <f t="shared" si="11"/>
        <v>LP</v>
      </c>
      <c r="W75" s="152">
        <f t="shared" si="12"/>
        <v>91.574452181477866</v>
      </c>
      <c r="X75" s="150" t="str">
        <f>VLOOKUP($B75,Snapshot!$D:$AJ,17,FALSE)</f>
        <v>NM</v>
      </c>
      <c r="Y75" s="151">
        <f>VLOOKUP($B75,Snapshot!$D:$AJ,18,FALSE)</f>
        <v>26.706991254932326</v>
      </c>
      <c r="Z75" s="152">
        <f>VLOOKUP($B75,Snapshot!$D:$AJ,19,FALSE)</f>
        <v>13.940789573357558</v>
      </c>
    </row>
    <row r="76" spans="2:26" ht="12.75">
      <c r="B76" s="252" t="s">
        <v>507</v>
      </c>
      <c r="C76" s="165" t="s">
        <v>513</v>
      </c>
      <c r="D76" s="177" t="s">
        <v>1298</v>
      </c>
      <c r="E76" s="105" t="s">
        <v>286</v>
      </c>
      <c r="F76" s="148">
        <f>VLOOKUP($B76,Snapshot!$D:$AJ,2,FALSE)</f>
        <v>969.95</v>
      </c>
      <c r="G76" s="148">
        <f>VLOOKUP($B76,Snapshot!$D:$AJ,3,FALSE)</f>
        <v>1015</v>
      </c>
      <c r="H76" s="148">
        <f t="shared" si="8"/>
        <v>4.6445693076962726</v>
      </c>
      <c r="I76" s="149">
        <f>VLOOKUP($B76,Snapshot!$D:$AJ,8,FALSE)</f>
        <v>3.1025214097968936</v>
      </c>
      <c r="J76" s="150">
        <v>28.13</v>
      </c>
      <c r="K76" s="151">
        <v>17.89</v>
      </c>
      <c r="L76" s="151">
        <v>10.939999999999998</v>
      </c>
      <c r="M76" s="152">
        <f t="shared" si="9"/>
        <v>43.040000000000006</v>
      </c>
      <c r="N76" s="150">
        <v>-19.268384035956558</v>
      </c>
      <c r="O76" s="151">
        <v>46.58455</v>
      </c>
      <c r="P76" s="152">
        <v>41.416202246117088</v>
      </c>
      <c r="Q76" s="150">
        <f>VLOOKUP($B76,Snapshot!$D:$AJ,10,FALSE)</f>
        <v>61.94480634845435</v>
      </c>
      <c r="R76" s="150">
        <f>VLOOKUP($B76,Snapshot!$D:$AJ,11,FALSE)</f>
        <v>58.062913907284759</v>
      </c>
      <c r="S76" s="151">
        <f>VLOOKUP($B76,Snapshot!$D:$AJ,12,FALSE)</f>
        <v>69.844480449663905</v>
      </c>
      <c r="T76" s="152">
        <f>VLOOKUP($B76,Snapshot!$D:$AJ,13,FALSE)</f>
        <v>88.793466654536118</v>
      </c>
      <c r="U76" s="150">
        <f t="shared" si="10"/>
        <v>-6.2666955795018797</v>
      </c>
      <c r="V76" s="151">
        <f t="shared" si="11"/>
        <v>20.291035619039089</v>
      </c>
      <c r="W76" s="152">
        <f t="shared" si="12"/>
        <v>27.130255795271509</v>
      </c>
      <c r="X76" s="150">
        <f>VLOOKUP($B76,Snapshot!$D:$AJ,17,FALSE)</f>
        <v>16.705155403478759</v>
      </c>
      <c r="Y76" s="151">
        <f>VLOOKUP($B76,Snapshot!$D:$AJ,18,FALSE)</f>
        <v>13.887282055151539</v>
      </c>
      <c r="Z76" s="152">
        <f>VLOOKUP($B76,Snapshot!$D:$AJ,19,FALSE)</f>
        <v>10.923664054853624</v>
      </c>
    </row>
    <row r="77" spans="2:26" ht="12.75">
      <c r="B77" s="252" t="s">
        <v>675</v>
      </c>
      <c r="C77" s="165" t="s">
        <v>733</v>
      </c>
      <c r="D77" s="177" t="s">
        <v>1298</v>
      </c>
      <c r="E77" s="105" t="s">
        <v>286</v>
      </c>
      <c r="F77" s="148">
        <f>VLOOKUP($B77,Snapshot!$D:$AJ,2,FALSE)</f>
        <v>395.85</v>
      </c>
      <c r="G77" s="148">
        <f>VLOOKUP($B77,Snapshot!$D:$AJ,3,FALSE)</f>
        <v>465</v>
      </c>
      <c r="H77" s="148">
        <f t="shared" si="8"/>
        <v>17.468738158393322</v>
      </c>
      <c r="I77" s="149">
        <f>VLOOKUP($B77,Snapshot!$D:$AJ,8,FALSE)</f>
        <v>3.7009259259259255</v>
      </c>
      <c r="J77" s="150">
        <v>62.09</v>
      </c>
      <c r="K77" s="151">
        <v>8.51</v>
      </c>
      <c r="L77" s="151">
        <v>6.7900000000000009</v>
      </c>
      <c r="M77" s="152">
        <f t="shared" si="9"/>
        <v>22.61</v>
      </c>
      <c r="N77" s="150">
        <v>-23.867679584575441</v>
      </c>
      <c r="O77" s="151">
        <v>4.4045909999999999</v>
      </c>
      <c r="P77" s="152">
        <v>14.823230681003585</v>
      </c>
      <c r="Q77" s="150">
        <f>VLOOKUP($B77,Snapshot!$D:$AJ,10,FALSE)</f>
        <v>7.7408685461293025</v>
      </c>
      <c r="R77" s="150">
        <f>VLOOKUP($B77,Snapshot!$D:$AJ,11,FALSE)</f>
        <v>13.412886898968269</v>
      </c>
      <c r="S77" s="151">
        <f>VLOOKUP($B77,Snapshot!$D:$AJ,12,FALSE)</f>
        <v>17.195200108293449</v>
      </c>
      <c r="T77" s="152">
        <f>VLOOKUP($B77,Snapshot!$D:$AJ,13,FALSE)</f>
        <v>22.179128958960447</v>
      </c>
      <c r="U77" s="150">
        <f t="shared" si="10"/>
        <v>73.273668439637405</v>
      </c>
      <c r="V77" s="151">
        <f t="shared" si="11"/>
        <v>28.199098656502631</v>
      </c>
      <c r="W77" s="152">
        <f t="shared" si="12"/>
        <v>28.984419019719287</v>
      </c>
      <c r="X77" s="150">
        <f>VLOOKUP($B77,Snapshot!$D:$AJ,17,FALSE)</f>
        <v>29.512662186874113</v>
      </c>
      <c r="Y77" s="151">
        <f>VLOOKUP($B77,Snapshot!$D:$AJ,18,FALSE)</f>
        <v>23.020959192506105</v>
      </c>
      <c r="Z77" s="152">
        <f>VLOOKUP($B77,Snapshot!$D:$AJ,19,FALSE)</f>
        <v>17.847860514832131</v>
      </c>
    </row>
    <row r="78" spans="2:26" ht="12.75">
      <c r="B78" s="252" t="s">
        <v>227</v>
      </c>
      <c r="C78" s="165" t="s">
        <v>722</v>
      </c>
      <c r="D78" s="177" t="s">
        <v>1298</v>
      </c>
      <c r="E78" s="105" t="s">
        <v>287</v>
      </c>
      <c r="F78" s="148">
        <f>VLOOKUP($B78,Snapshot!$D:$AJ,2,FALSE)</f>
        <v>532.95000000000005</v>
      </c>
      <c r="G78" s="148">
        <f>VLOOKUP($B78,Snapshot!$D:$AJ,3,FALSE)</f>
        <v>550</v>
      </c>
      <c r="H78" s="148">
        <f t="shared" si="8"/>
        <v>3.1991744066047261</v>
      </c>
      <c r="I78" s="149">
        <f>VLOOKUP($B78,Snapshot!$D:$AJ,8,FALSE)</f>
        <v>0.40115511332616494</v>
      </c>
      <c r="J78" s="150">
        <v>37.130000000000003</v>
      </c>
      <c r="K78" s="151">
        <v>14.04</v>
      </c>
      <c r="L78" s="151">
        <v>18.800000000000004</v>
      </c>
      <c r="M78" s="152">
        <f t="shared" si="9"/>
        <v>30.029999999999994</v>
      </c>
      <c r="N78" s="150">
        <v>-10.383386581469651</v>
      </c>
      <c r="O78" s="151">
        <v>38.69876</v>
      </c>
      <c r="P78" s="152">
        <v>1.8259211111111111</v>
      </c>
      <c r="Q78" s="150">
        <f>VLOOKUP($B78,Snapshot!$D:$AJ,10,FALSE)</f>
        <v>47.32736572890029</v>
      </c>
      <c r="R78" s="150">
        <f>VLOOKUP($B78,Snapshot!$D:$AJ,11,FALSE)</f>
        <v>63.091432225063933</v>
      </c>
      <c r="S78" s="151">
        <f>VLOOKUP($B78,Snapshot!$D:$AJ,12,FALSE)</f>
        <v>69.047473596327976</v>
      </c>
      <c r="T78" s="152">
        <f>VLOOKUP($B78,Snapshot!$D:$AJ,13,FALSE)</f>
        <v>73.075974720343709</v>
      </c>
      <c r="U78" s="150">
        <f t="shared" si="10"/>
        <v>33.308565252634324</v>
      </c>
      <c r="V78" s="151">
        <f t="shared" si="11"/>
        <v>9.4403331184767847</v>
      </c>
      <c r="W78" s="152">
        <f t="shared" si="12"/>
        <v>5.8343932285886968</v>
      </c>
      <c r="X78" s="150">
        <f>VLOOKUP($B78,Snapshot!$D:$AJ,17,FALSE)</f>
        <v>8.4472642513301253</v>
      </c>
      <c r="Y78" s="151">
        <f>VLOOKUP($B78,Snapshot!$D:$AJ,18,FALSE)</f>
        <v>7.7186024664100517</v>
      </c>
      <c r="Z78" s="152">
        <f>VLOOKUP($B78,Snapshot!$D:$AJ,19,FALSE)</f>
        <v>7.2930946462166242</v>
      </c>
    </row>
    <row r="79" spans="2:26" ht="12.75">
      <c r="B79" s="252" t="s">
        <v>679</v>
      </c>
      <c r="C79" s="165" t="s">
        <v>678</v>
      </c>
      <c r="D79" s="177" t="s">
        <v>1298</v>
      </c>
      <c r="E79" s="105" t="s">
        <v>286</v>
      </c>
      <c r="F79" s="148">
        <f>VLOOKUP($B79,Snapshot!$D:$AJ,2,FALSE)</f>
        <v>3619.2</v>
      </c>
      <c r="G79" s="148">
        <f>VLOOKUP($B79,Snapshot!$D:$AJ,3,FALSE)</f>
        <v>3400</v>
      </c>
      <c r="H79" s="148">
        <f t="shared" ref="H79:H142" si="13">IF(IFERROR(((IF(G79&lt;0,"-",G79))/F79*100-100),"-")=-100,"-",(IFERROR(((IF(G79&lt;0,"-",G79))/F79*100-100),"-")))</f>
        <v>-6.0565870910698436</v>
      </c>
      <c r="I79" s="149">
        <f>VLOOKUP($B79,Snapshot!$D:$AJ,8,FALSE)</f>
        <v>16.278172204301079</v>
      </c>
      <c r="J79" s="150">
        <v>25.41</v>
      </c>
      <c r="K79" s="151">
        <v>54.28</v>
      </c>
      <c r="L79" s="151">
        <v>15.239999999999995</v>
      </c>
      <c r="M79" s="152">
        <f t="shared" ref="M79:M142" si="14">100-J79-K79-L79</f>
        <v>5.0700000000000074</v>
      </c>
      <c r="N79" s="150">
        <v>-0.90220828826855382</v>
      </c>
      <c r="O79" s="151">
        <v>91.340209999999999</v>
      </c>
      <c r="P79" s="152">
        <v>51.236716081242527</v>
      </c>
      <c r="Q79" s="150">
        <f>VLOOKUP($B79,Snapshot!$D:$AJ,10,FALSE)</f>
        <v>159.69179819993047</v>
      </c>
      <c r="R79" s="150">
        <f>VLOOKUP($B79,Snapshot!$D:$AJ,11,FALSE)</f>
        <v>191.3430373346815</v>
      </c>
      <c r="S79" s="151">
        <f>VLOOKUP($B79,Snapshot!$D:$AJ,12,FALSE)</f>
        <v>226.49752608117126</v>
      </c>
      <c r="T79" s="152">
        <f>VLOOKUP($B79,Snapshot!$D:$AJ,13,FALSE)</f>
        <v>279.18730394513165</v>
      </c>
      <c r="U79" s="150">
        <f t="shared" ref="U79:U142" si="15">IF(AND(Q79&lt;0,R79&gt;0),"LP",IF(AND(Q79&gt;0,R79&lt;0),"PL",IF(OR(Q79&lt;0,R79&lt;0),"Loss",IF(ISERROR((+R79/Q79-1)*100),"NA",(+R79/Q79-1)*100))))</f>
        <v>19.82020334890613</v>
      </c>
      <c r="V79" s="151">
        <f t="shared" ref="V79:V142" si="16">IF(AND(R79&lt;0,S79&gt;0),"LP",IF(AND(R79&gt;0,S79&lt;0),"PL",IF(OR(R79&lt;0,S79&lt;0),"Loss",IF(ISERROR((+S79/R79-1)*100),"NA",(+S79/R79-1)*100))))</f>
        <v>18.372494362050084</v>
      </c>
      <c r="W79" s="152">
        <f t="shared" ref="W79:W142" si="17">IF(AND(S79&lt;0,T79&gt;0),"LP",IF(AND(S79&gt;0,T79&lt;0),"PL",IF(OR(S79&lt;0,T79&lt;0),"Loss",IF(ISERROR((+T79/S79-1)*100),"NA",(+T79/S79-1)*100))))</f>
        <v>23.262849169079946</v>
      </c>
      <c r="X79" s="150">
        <f>VLOOKUP($B79,Snapshot!$D:$AJ,17,FALSE)</f>
        <v>18.914720129949611</v>
      </c>
      <c r="Y79" s="151">
        <f>VLOOKUP($B79,Snapshot!$D:$AJ,18,FALSE)</f>
        <v>15.978982475521457</v>
      </c>
      <c r="Z79" s="152">
        <f>VLOOKUP($B79,Snapshot!$D:$AJ,19,FALSE)</f>
        <v>12.963340197988648</v>
      </c>
    </row>
    <row r="80" spans="2:26" ht="12.75">
      <c r="B80" s="252" t="s">
        <v>699</v>
      </c>
      <c r="C80" s="165" t="s">
        <v>729</v>
      </c>
      <c r="D80" s="177" t="s">
        <v>1298</v>
      </c>
      <c r="E80" s="105" t="s">
        <v>286</v>
      </c>
      <c r="F80" s="148">
        <f>VLOOKUP($B80,Snapshot!$D:$AJ,2,FALSE)</f>
        <v>595.25</v>
      </c>
      <c r="G80" s="148">
        <f>VLOOKUP($B80,Snapshot!$D:$AJ,3,FALSE)</f>
        <v>830</v>
      </c>
      <c r="H80" s="148">
        <f t="shared" si="13"/>
        <v>39.437211255774884</v>
      </c>
      <c r="I80" s="149">
        <f>VLOOKUP($B80,Snapshot!$D:$AJ,8,FALSE)</f>
        <v>0.504637037037037</v>
      </c>
      <c r="J80" s="150">
        <v>56.86</v>
      </c>
      <c r="K80" s="151">
        <v>22.830000000000002</v>
      </c>
      <c r="L80" s="151">
        <v>8.9699999999999989</v>
      </c>
      <c r="M80" s="152">
        <f t="shared" si="14"/>
        <v>11.34</v>
      </c>
      <c r="N80" s="150">
        <v>-52.115678545571555</v>
      </c>
      <c r="O80" s="151">
        <v>-23.58793</v>
      </c>
      <c r="P80" s="152">
        <v>1.7056873835125446</v>
      </c>
      <c r="Q80" s="150">
        <f>VLOOKUP($B80,Snapshot!$D:$AJ,10,FALSE)</f>
        <v>1.7460518715748803</v>
      </c>
      <c r="R80" s="150">
        <f>VLOOKUP($B80,Snapshot!$D:$AJ,11,FALSE)</f>
        <v>70.227208976157087</v>
      </c>
      <c r="S80" s="151">
        <f>VLOOKUP($B80,Snapshot!$D:$AJ,12,FALSE)</f>
        <v>79.070887231031762</v>
      </c>
      <c r="T80" s="152">
        <f>VLOOKUP($B80,Snapshot!$D:$AJ,13,FALSE)</f>
        <v>104.17605860738362</v>
      </c>
      <c r="U80" s="150">
        <f t="shared" si="15"/>
        <v>3922.0574267827737</v>
      </c>
      <c r="V80" s="151">
        <f t="shared" si="16"/>
        <v>12.592951341519498</v>
      </c>
      <c r="W80" s="152">
        <f t="shared" si="17"/>
        <v>31.750208269446635</v>
      </c>
      <c r="X80" s="150">
        <f>VLOOKUP($B80,Snapshot!$D:$AJ,17,FALSE)</f>
        <v>8.4760594743569264</v>
      </c>
      <c r="Y80" s="151">
        <f>VLOOKUP($B80,Snapshot!$D:$AJ,18,FALSE)</f>
        <v>7.5280551520913148</v>
      </c>
      <c r="Z80" s="152">
        <f>VLOOKUP($B80,Snapshot!$D:$AJ,19,FALSE)</f>
        <v>5.713884821111967</v>
      </c>
    </row>
    <row r="81" spans="2:26" ht="12.75">
      <c r="B81" s="252" t="s">
        <v>680</v>
      </c>
      <c r="C81" s="165" t="s">
        <v>1306</v>
      </c>
      <c r="D81" s="177" t="s">
        <v>1307</v>
      </c>
      <c r="E81" s="105" t="s">
        <v>286</v>
      </c>
      <c r="F81" s="148">
        <f>VLOOKUP($B81,Snapshot!$D:$AJ,2,FALSE)</f>
        <v>1065.75</v>
      </c>
      <c r="G81" s="148">
        <f>VLOOKUP($B81,Snapshot!$D:$AJ,3,FALSE)</f>
        <v>1300</v>
      </c>
      <c r="H81" s="148">
        <f t="shared" si="13"/>
        <v>21.979826413323948</v>
      </c>
      <c r="I81" s="149">
        <f>VLOOKUP($B81,Snapshot!$D:$AJ,8,FALSE)</f>
        <v>4.6286093787335725</v>
      </c>
      <c r="J81" s="150">
        <v>15.79</v>
      </c>
      <c r="K81" s="151">
        <v>64.56</v>
      </c>
      <c r="L81" s="151">
        <v>8.7199999999999989</v>
      </c>
      <c r="M81" s="152">
        <f t="shared" si="14"/>
        <v>10.930000000000007</v>
      </c>
      <c r="N81" s="150">
        <v>-12.341668037506167</v>
      </c>
      <c r="O81" s="151">
        <v>107.1831</v>
      </c>
      <c r="P81" s="152">
        <v>9.5284673357228193</v>
      </c>
      <c r="Q81" s="150">
        <f>VLOOKUP($B81,Snapshot!$D:$AJ,10,FALSE)</f>
        <v>18.47553765379179</v>
      </c>
      <c r="R81" s="150">
        <f>VLOOKUP($B81,Snapshot!$D:$AJ,11,FALSE)</f>
        <v>22.40763443856228</v>
      </c>
      <c r="S81" s="151">
        <f>VLOOKUP($B81,Snapshot!$D:$AJ,12,FALSE)</f>
        <v>29.843351859570912</v>
      </c>
      <c r="T81" s="152">
        <f>VLOOKUP($B81,Snapshot!$D:$AJ,13,FALSE)</f>
        <v>35.614864186458618</v>
      </c>
      <c r="U81" s="150">
        <f t="shared" si="15"/>
        <v>21.282719120022442</v>
      </c>
      <c r="V81" s="151">
        <f t="shared" si="16"/>
        <v>33.183857231320161</v>
      </c>
      <c r="W81" s="152">
        <f t="shared" si="17"/>
        <v>19.339356899472236</v>
      </c>
      <c r="X81" s="150">
        <f>VLOOKUP($B81,Snapshot!$D:$AJ,17,FALSE)</f>
        <v>47.561914798373543</v>
      </c>
      <c r="Y81" s="151">
        <f>VLOOKUP($B81,Snapshot!$D:$AJ,18,FALSE)</f>
        <v>35.71147118510445</v>
      </c>
      <c r="Z81" s="152">
        <f>VLOOKUP($B81,Snapshot!$D:$AJ,19,FALSE)</f>
        <v>29.924303358854768</v>
      </c>
    </row>
    <row r="82" spans="2:26" ht="12.75">
      <c r="B82" s="252" t="s">
        <v>744</v>
      </c>
      <c r="C82" s="165" t="s">
        <v>1308</v>
      </c>
      <c r="D82" s="177" t="s">
        <v>1307</v>
      </c>
      <c r="E82" s="105" t="s">
        <v>286</v>
      </c>
      <c r="F82" s="148">
        <f>VLOOKUP($B82,Snapshot!$D:$AJ,2,FALSE)</f>
        <v>2531.15</v>
      </c>
      <c r="G82" s="148">
        <f>VLOOKUP($B82,Snapshot!$D:$AJ,3,FALSE)</f>
        <v>3000</v>
      </c>
      <c r="H82" s="148">
        <f t="shared" si="13"/>
        <v>18.523200916579412</v>
      </c>
      <c r="I82" s="149">
        <f>VLOOKUP($B82,Snapshot!$D:$AJ,8,FALSE)</f>
        <v>2.4842078948626045</v>
      </c>
      <c r="J82" s="150">
        <v>35.630000000000003</v>
      </c>
      <c r="K82" s="151">
        <v>15.36</v>
      </c>
      <c r="L82" s="151">
        <v>14.02</v>
      </c>
      <c r="M82" s="152">
        <f t="shared" si="14"/>
        <v>34.990000000000009</v>
      </c>
      <c r="N82" s="150">
        <v>-35.104541900085877</v>
      </c>
      <c r="O82" s="151">
        <v>30.20654</v>
      </c>
      <c r="P82" s="152">
        <v>40.408651660692946</v>
      </c>
      <c r="Q82" s="150">
        <f>VLOOKUP($B82,Snapshot!$D:$AJ,10,FALSE)</f>
        <v>107.49646990670897</v>
      </c>
      <c r="R82" s="150">
        <f>VLOOKUP($B82,Snapshot!$D:$AJ,11,FALSE)</f>
        <v>135.85957469918776</v>
      </c>
      <c r="S82" s="151">
        <f>VLOOKUP($B82,Snapshot!$D:$AJ,12,FALSE)</f>
        <v>179.87625589266341</v>
      </c>
      <c r="T82" s="152">
        <f>VLOOKUP($B82,Snapshot!$D:$AJ,13,FALSE)</f>
        <v>205.09839045531248</v>
      </c>
      <c r="U82" s="150">
        <f t="shared" si="15"/>
        <v>26.385149965476785</v>
      </c>
      <c r="V82" s="151">
        <f t="shared" si="16"/>
        <v>32.398659638773928</v>
      </c>
      <c r="W82" s="152">
        <f t="shared" si="17"/>
        <v>14.021936601626695</v>
      </c>
      <c r="X82" s="150">
        <f>VLOOKUP($B82,Snapshot!$D:$AJ,17,FALSE)</f>
        <v>18.630633914498279</v>
      </c>
      <c r="Y82" s="151">
        <f>VLOOKUP($B82,Snapshot!$D:$AJ,18,FALSE)</f>
        <v>14.071618221308762</v>
      </c>
      <c r="Z82" s="152">
        <f>VLOOKUP($B82,Snapshot!$D:$AJ,19,FALSE)</f>
        <v>12.341149993332081</v>
      </c>
    </row>
    <row r="83" spans="2:26" ht="12.75">
      <c r="B83" s="252" t="s">
        <v>504</v>
      </c>
      <c r="C83" s="165" t="s">
        <v>1309</v>
      </c>
      <c r="D83" s="177" t="s">
        <v>1307</v>
      </c>
      <c r="E83" s="105" t="s">
        <v>287</v>
      </c>
      <c r="F83" s="148">
        <f>VLOOKUP($B83,Snapshot!$D:$AJ,2,FALSE)</f>
        <v>3645.95</v>
      </c>
      <c r="G83" s="148">
        <f>VLOOKUP($B83,Snapshot!$D:$AJ,3,FALSE)</f>
        <v>2700</v>
      </c>
      <c r="H83" s="148">
        <f t="shared" si="13"/>
        <v>-25.945226895596491</v>
      </c>
      <c r="I83" s="149">
        <f>VLOOKUP($B83,Snapshot!$D:$AJ,8,FALSE)</f>
        <v>6.0787027180406215</v>
      </c>
      <c r="J83" s="150">
        <v>0</v>
      </c>
      <c r="K83" s="151">
        <v>33.880000000000003</v>
      </c>
      <c r="L83" s="151">
        <v>11.6</v>
      </c>
      <c r="M83" s="152">
        <f t="shared" si="14"/>
        <v>54.52</v>
      </c>
      <c r="N83" s="150">
        <v>-13.191666666666663</v>
      </c>
      <c r="O83" s="151">
        <v>178.79560000000001</v>
      </c>
      <c r="P83" s="152">
        <v>63.929549534050182</v>
      </c>
      <c r="Q83" s="150">
        <f>VLOOKUP($B83,Snapshot!$D:$AJ,10,FALSE)</f>
        <v>15.182859253786484</v>
      </c>
      <c r="R83" s="150">
        <f>VLOOKUP($B83,Snapshot!$D:$AJ,11,FALSE)</f>
        <v>57.011451791651268</v>
      </c>
      <c r="S83" s="151">
        <f>VLOOKUP($B83,Snapshot!$D:$AJ,12,FALSE)</f>
        <v>85.607156070392392</v>
      </c>
      <c r="T83" s="152">
        <f>VLOOKUP($B83,Snapshot!$D:$AJ,13,FALSE)</f>
        <v>97.311429044146891</v>
      </c>
      <c r="U83" s="150">
        <f t="shared" si="15"/>
        <v>275.49878345498769</v>
      </c>
      <c r="V83" s="151">
        <f t="shared" si="16"/>
        <v>50.157825103707786</v>
      </c>
      <c r="W83" s="152">
        <f t="shared" si="17"/>
        <v>13.672073119834049</v>
      </c>
      <c r="X83" s="150">
        <f>VLOOKUP($B83,Snapshot!$D:$AJ,17,FALSE)</f>
        <v>63.951186742694233</v>
      </c>
      <c r="Y83" s="151">
        <f>VLOOKUP($B83,Snapshot!$D:$AJ,18,FALSE)</f>
        <v>42.589313409757899</v>
      </c>
      <c r="Z83" s="152">
        <f>VLOOKUP($B83,Snapshot!$D:$AJ,19,FALSE)</f>
        <v>37.466822096980572</v>
      </c>
    </row>
    <row r="84" spans="2:26" ht="12.75">
      <c r="B84" s="252" t="s">
        <v>666</v>
      </c>
      <c r="C84" s="165" t="s">
        <v>1310</v>
      </c>
      <c r="D84" s="177" t="s">
        <v>1307</v>
      </c>
      <c r="E84" s="105" t="s">
        <v>286</v>
      </c>
      <c r="F84" s="148">
        <f>VLOOKUP($B84,Snapshot!$D:$AJ,2,FALSE)</f>
        <v>4455.1499999999996</v>
      </c>
      <c r="G84" s="148">
        <f>VLOOKUP($B84,Snapshot!$D:$AJ,3,FALSE)</f>
        <v>5100</v>
      </c>
      <c r="H84" s="148">
        <f t="shared" si="13"/>
        <v>14.474260125921703</v>
      </c>
      <c r="I84" s="149">
        <f>VLOOKUP($B84,Snapshot!$D:$AJ,8,FALSE)</f>
        <v>2.6186406050179207</v>
      </c>
      <c r="J84" s="150">
        <v>0</v>
      </c>
      <c r="K84" s="151">
        <v>56.51</v>
      </c>
      <c r="L84" s="151">
        <v>19.43</v>
      </c>
      <c r="M84" s="152">
        <f t="shared" si="14"/>
        <v>24.060000000000002</v>
      </c>
      <c r="N84" s="150">
        <v>-9.2849943495922531</v>
      </c>
      <c r="O84" s="151">
        <v>79.897030000000001</v>
      </c>
      <c r="P84" s="152">
        <v>24.762303751493427</v>
      </c>
      <c r="Q84" s="150">
        <f>VLOOKUP($B84,Snapshot!$D:$AJ,10,FALSE)</f>
        <v>58.095996211750133</v>
      </c>
      <c r="R84" s="150">
        <f>VLOOKUP($B84,Snapshot!$D:$AJ,11,FALSE)</f>
        <v>71.637377126808389</v>
      </c>
      <c r="S84" s="151">
        <f>VLOOKUP($B84,Snapshot!$D:$AJ,12,FALSE)</f>
        <v>89.298915705102729</v>
      </c>
      <c r="T84" s="152">
        <f>VLOOKUP($B84,Snapshot!$D:$AJ,13,FALSE)</f>
        <v>108.34153548393317</v>
      </c>
      <c r="U84" s="150">
        <f t="shared" si="15"/>
        <v>23.308630194931503</v>
      </c>
      <c r="V84" s="151">
        <f t="shared" si="16"/>
        <v>24.654083226736368</v>
      </c>
      <c r="W84" s="152">
        <f t="shared" si="17"/>
        <v>21.324581187207304</v>
      </c>
      <c r="X84" s="150">
        <f>VLOOKUP($B84,Snapshot!$D:$AJ,17,FALSE)</f>
        <v>62.190300352757859</v>
      </c>
      <c r="Y84" s="151">
        <f>VLOOKUP($B84,Snapshot!$D:$AJ,18,FALSE)</f>
        <v>49.890303424428062</v>
      </c>
      <c r="Z84" s="152">
        <f>VLOOKUP($B84,Snapshot!$D:$AJ,19,FALSE)</f>
        <v>41.121348152396173</v>
      </c>
    </row>
    <row r="85" spans="2:26" ht="12.75">
      <c r="B85" s="252" t="s">
        <v>209</v>
      </c>
      <c r="C85" s="165" t="s">
        <v>1311</v>
      </c>
      <c r="D85" s="177" t="s">
        <v>1307</v>
      </c>
      <c r="E85" s="105" t="s">
        <v>286</v>
      </c>
      <c r="F85" s="148">
        <f>VLOOKUP($B85,Snapshot!$D:$AJ,2,FALSE)</f>
        <v>5699.05</v>
      </c>
      <c r="G85" s="148">
        <f>VLOOKUP($B85,Snapshot!$D:$AJ,3,FALSE)</f>
        <v>6500</v>
      </c>
      <c r="H85" s="148">
        <f t="shared" si="13"/>
        <v>14.054096735420814</v>
      </c>
      <c r="I85" s="149">
        <f>VLOOKUP($B85,Snapshot!$D:$AJ,8,FALSE)</f>
        <v>3.4812348673835118</v>
      </c>
      <c r="J85" s="150">
        <v>0</v>
      </c>
      <c r="K85" s="151">
        <v>20.880000000000003</v>
      </c>
      <c r="L85" s="151">
        <v>57.25</v>
      </c>
      <c r="M85" s="152">
        <f t="shared" si="14"/>
        <v>21.870000000000005</v>
      </c>
      <c r="N85" s="150">
        <v>-5.5987609842555628</v>
      </c>
      <c r="O85" s="151">
        <v>194.4941</v>
      </c>
      <c r="P85" s="152">
        <v>35.934789772998805</v>
      </c>
      <c r="Q85" s="150">
        <f>VLOOKUP($B85,Snapshot!$D:$AJ,10,FALSE)</f>
        <v>29.21072033632429</v>
      </c>
      <c r="R85" s="150">
        <f>VLOOKUP($B85,Snapshot!$D:$AJ,11,FALSE)</f>
        <v>16.296589696931658</v>
      </c>
      <c r="S85" s="151">
        <f>VLOOKUP($B85,Snapshot!$D:$AJ,12,FALSE)</f>
        <v>102.21701254542128</v>
      </c>
      <c r="T85" s="152">
        <f>VLOOKUP($B85,Snapshot!$D:$AJ,13,FALSE)</f>
        <v>137.68605294833679</v>
      </c>
      <c r="U85" s="150">
        <f t="shared" si="15"/>
        <v>-44.210243673222863</v>
      </c>
      <c r="V85" s="151">
        <f t="shared" si="16"/>
        <v>527.22946608066616</v>
      </c>
      <c r="W85" s="152">
        <f t="shared" si="17"/>
        <v>34.699742752855791</v>
      </c>
      <c r="X85" s="150">
        <f>VLOOKUP($B85,Snapshot!$D:$AJ,17,FALSE)</f>
        <v>349.70813562748191</v>
      </c>
      <c r="Y85" s="151">
        <f>VLOOKUP($B85,Snapshot!$D:$AJ,18,FALSE)</f>
        <v>55.754417567893242</v>
      </c>
      <c r="Z85" s="152">
        <f>VLOOKUP($B85,Snapshot!$D:$AJ,19,FALSE)</f>
        <v>41.391628839403396</v>
      </c>
    </row>
    <row r="86" spans="2:26" ht="12.75">
      <c r="B86" s="252" t="s">
        <v>75</v>
      </c>
      <c r="C86" s="165" t="s">
        <v>1312</v>
      </c>
      <c r="D86" s="177" t="s">
        <v>74</v>
      </c>
      <c r="E86" s="105" t="s">
        <v>286</v>
      </c>
      <c r="F86" s="148">
        <f>VLOOKUP($B86,Snapshot!$D:$AJ,2,FALSE)</f>
        <v>8129.7</v>
      </c>
      <c r="G86" s="148">
        <f>VLOOKUP($B86,Snapshot!$D:$AJ,3,FALSE)</f>
        <v>9500</v>
      </c>
      <c r="H86" s="148">
        <f t="shared" si="13"/>
        <v>16.855480522036487</v>
      </c>
      <c r="I86" s="149">
        <f>VLOOKUP($B86,Snapshot!$D:$AJ,8,FALSE)</f>
        <v>20.427590382317803</v>
      </c>
      <c r="J86" s="150">
        <v>75</v>
      </c>
      <c r="K86" s="151">
        <v>12.06</v>
      </c>
      <c r="L86" s="151">
        <v>5.6399999999999988</v>
      </c>
      <c r="M86" s="152">
        <f t="shared" si="14"/>
        <v>7.3000000000000007</v>
      </c>
      <c r="N86" s="150">
        <v>-11.633695652173913</v>
      </c>
      <c r="O86" s="151">
        <v>92.075710000000001</v>
      </c>
      <c r="P86" s="152">
        <v>30.130418924731181</v>
      </c>
      <c r="Q86" s="150">
        <f>VLOOKUP($B86,Snapshot!$D:$AJ,10,FALSE)</f>
        <v>32.390278433223123</v>
      </c>
      <c r="R86" s="150">
        <f>VLOOKUP($B86,Snapshot!$D:$AJ,11,FALSE)</f>
        <v>58.904200094384137</v>
      </c>
      <c r="S86" s="151">
        <f>VLOOKUP($B86,Snapshot!$D:$AJ,12,FALSE)</f>
        <v>96.987676472354053</v>
      </c>
      <c r="T86" s="152">
        <f>VLOOKUP($B86,Snapshot!$D:$AJ,13,FALSE)</f>
        <v>114.20429923836896</v>
      </c>
      <c r="U86" s="150">
        <f t="shared" si="15"/>
        <v>81.857652801049554</v>
      </c>
      <c r="V86" s="151">
        <f t="shared" si="16"/>
        <v>64.653244279605701</v>
      </c>
      <c r="W86" s="152">
        <f t="shared" si="17"/>
        <v>17.751350885204921</v>
      </c>
      <c r="X86" s="150">
        <f>VLOOKUP($B86,Snapshot!$D:$AJ,17,FALSE)</f>
        <v>138.01562515021874</v>
      </c>
      <c r="Y86" s="151">
        <f>VLOOKUP($B86,Snapshot!$D:$AJ,18,FALSE)</f>
        <v>83.821989511392601</v>
      </c>
      <c r="Z86" s="152">
        <f>VLOOKUP($B86,Snapshot!$D:$AJ,19,FALSE)</f>
        <v>71.185586306445131</v>
      </c>
    </row>
    <row r="87" spans="2:26" ht="12.75">
      <c r="B87" s="252" t="s">
        <v>76</v>
      </c>
      <c r="C87" s="165" t="s">
        <v>1313</v>
      </c>
      <c r="D87" s="177" t="s">
        <v>74</v>
      </c>
      <c r="E87" s="105" t="s">
        <v>286</v>
      </c>
      <c r="F87" s="148">
        <f>VLOOKUP($B87,Snapshot!$D:$AJ,2,FALSE)</f>
        <v>293.35000000000002</v>
      </c>
      <c r="G87" s="148">
        <f>VLOOKUP($B87,Snapshot!$D:$AJ,3,FALSE)</f>
        <v>360</v>
      </c>
      <c r="H87" s="148">
        <f t="shared" si="13"/>
        <v>22.72029998295551</v>
      </c>
      <c r="I87" s="149">
        <f>VLOOKUP($B87,Snapshot!$D:$AJ,8,FALSE)</f>
        <v>25.357233333333333</v>
      </c>
      <c r="J87" s="150">
        <v>51.14</v>
      </c>
      <c r="K87" s="151">
        <v>17.43</v>
      </c>
      <c r="L87" s="151">
        <v>20.61</v>
      </c>
      <c r="M87" s="152">
        <f t="shared" si="14"/>
        <v>10.82</v>
      </c>
      <c r="N87" s="150">
        <v>-13.809313941530775</v>
      </c>
      <c r="O87" s="151">
        <v>114.8297</v>
      </c>
      <c r="P87" s="152">
        <v>109.02952372759856</v>
      </c>
      <c r="Q87" s="150">
        <f>VLOOKUP($B87,Snapshot!$D:$AJ,10,FALSE)</f>
        <v>4.1132041916331499</v>
      </c>
      <c r="R87" s="150">
        <f>VLOOKUP($B87,Snapshot!$D:$AJ,11,FALSE)</f>
        <v>5.4994664696708515</v>
      </c>
      <c r="S87" s="151">
        <f>VLOOKUP($B87,Snapshot!$D:$AJ,12,FALSE)</f>
        <v>6.6547834172889662</v>
      </c>
      <c r="T87" s="152">
        <f>VLOOKUP($B87,Snapshot!$D:$AJ,13,FALSE)</f>
        <v>8.1651454434386803</v>
      </c>
      <c r="U87" s="150">
        <f t="shared" si="15"/>
        <v>33.70273425417485</v>
      </c>
      <c r="V87" s="151">
        <f t="shared" si="16"/>
        <v>21.007800556464918</v>
      </c>
      <c r="W87" s="152">
        <f t="shared" si="17"/>
        <v>22.69588552237223</v>
      </c>
      <c r="X87" s="150">
        <f>VLOOKUP($B87,Snapshot!$D:$AJ,17,FALSE)</f>
        <v>53.341538059701513</v>
      </c>
      <c r="Y87" s="151">
        <f>VLOOKUP($B87,Snapshot!$D:$AJ,18,FALSE)</f>
        <v>44.081073959204119</v>
      </c>
      <c r="Z87" s="152">
        <f>VLOOKUP($B87,Snapshot!$D:$AJ,19,FALSE)</f>
        <v>35.92710038444315</v>
      </c>
    </row>
    <row r="88" spans="2:26" ht="12.75">
      <c r="B88" s="252" t="s">
        <v>77</v>
      </c>
      <c r="C88" s="165" t="s">
        <v>250</v>
      </c>
      <c r="D88" s="177" t="s">
        <v>74</v>
      </c>
      <c r="E88" s="105" t="s">
        <v>286</v>
      </c>
      <c r="F88" s="148">
        <f>VLOOKUP($B88,Snapshot!$D:$AJ,2,FALSE)</f>
        <v>3865.05</v>
      </c>
      <c r="G88" s="148">
        <f>VLOOKUP($B88,Snapshot!$D:$AJ,3,FALSE)</f>
        <v>4300</v>
      </c>
      <c r="H88" s="148">
        <f t="shared" si="13"/>
        <v>11.253411986908318</v>
      </c>
      <c r="I88" s="149">
        <f>VLOOKUP($B88,Snapshot!$D:$AJ,8,FALSE)</f>
        <v>12.565075268817203</v>
      </c>
      <c r="J88" s="150">
        <v>51</v>
      </c>
      <c r="K88" s="151">
        <v>17.95</v>
      </c>
      <c r="L88" s="151">
        <v>22.390000000000004</v>
      </c>
      <c r="M88" s="152">
        <f t="shared" si="14"/>
        <v>8.6599999999999966</v>
      </c>
      <c r="N88" s="150">
        <v>-7.3018347523683929</v>
      </c>
      <c r="O88" s="151">
        <v>123.5684</v>
      </c>
      <c r="P88" s="152">
        <v>33.924760908004778</v>
      </c>
      <c r="Q88" s="150">
        <f>VLOOKUP($B88,Snapshot!$D:$AJ,10,FALSE)</f>
        <v>44.950937950937949</v>
      </c>
      <c r="R88" s="150">
        <f>VLOOKUP($B88,Snapshot!$D:$AJ,11,FALSE)</f>
        <v>59.968253968253933</v>
      </c>
      <c r="S88" s="151">
        <f>VLOOKUP($B88,Snapshot!$D:$AJ,12,FALSE)</f>
        <v>74.194876950233137</v>
      </c>
      <c r="T88" s="152">
        <f>VLOOKUP($B88,Snapshot!$D:$AJ,13,FALSE)</f>
        <v>88.971253698426807</v>
      </c>
      <c r="U88" s="150">
        <f t="shared" si="15"/>
        <v>33.408237295752862</v>
      </c>
      <c r="V88" s="151">
        <f t="shared" si="16"/>
        <v>23.723590467567245</v>
      </c>
      <c r="W88" s="152">
        <f t="shared" si="17"/>
        <v>19.915629428302783</v>
      </c>
      <c r="X88" s="150">
        <f>VLOOKUP($B88,Snapshot!$D:$AJ,17,FALSE)</f>
        <v>64.451601376389661</v>
      </c>
      <c r="Y88" s="151">
        <f>VLOOKUP($B88,Snapshot!$D:$AJ,18,FALSE)</f>
        <v>52.09321935519236</v>
      </c>
      <c r="Z88" s="152">
        <f>VLOOKUP($B88,Snapshot!$D:$AJ,19,FALSE)</f>
        <v>43.441559372657714</v>
      </c>
    </row>
    <row r="89" spans="2:26" ht="12.75">
      <c r="B89" s="252" t="s">
        <v>711</v>
      </c>
      <c r="C89" s="165" t="s">
        <v>1314</v>
      </c>
      <c r="D89" s="177" t="s">
        <v>74</v>
      </c>
      <c r="E89" s="105" t="s">
        <v>287</v>
      </c>
      <c r="F89" s="148">
        <f>VLOOKUP($B89,Snapshot!$D:$AJ,2,FALSE)</f>
        <v>13638.4</v>
      </c>
      <c r="G89" s="148">
        <f>VLOOKUP($B89,Snapshot!$D:$AJ,3,FALSE)</f>
        <v>12000</v>
      </c>
      <c r="H89" s="148">
        <f t="shared" si="13"/>
        <v>-12.013139371187236</v>
      </c>
      <c r="I89" s="149">
        <f>VLOOKUP($B89,Snapshot!$D:$AJ,8,FALSE)</f>
        <v>6.8485371565113491</v>
      </c>
      <c r="J89" s="150">
        <v>75</v>
      </c>
      <c r="K89" s="151">
        <v>5.0199999999999996</v>
      </c>
      <c r="L89" s="151">
        <v>8.5500000000000007</v>
      </c>
      <c r="M89" s="152">
        <f t="shared" si="14"/>
        <v>11.43</v>
      </c>
      <c r="N89" s="150">
        <v>-5.2224129424109975</v>
      </c>
      <c r="O89" s="151">
        <v>228.58070000000001</v>
      </c>
      <c r="P89" s="152">
        <v>8.08184817204301</v>
      </c>
      <c r="Q89" s="150">
        <f>VLOOKUP($B89,Snapshot!$D:$AJ,10,FALSE)</f>
        <v>22.146226415094347</v>
      </c>
      <c r="R89" s="150">
        <f>VLOOKUP($B89,Snapshot!$D:$AJ,11,FALSE)</f>
        <v>38.627358490566081</v>
      </c>
      <c r="S89" s="151">
        <f>VLOOKUP($B89,Snapshot!$D:$AJ,12,FALSE)</f>
        <v>75.436988244666992</v>
      </c>
      <c r="T89" s="152">
        <f>VLOOKUP($B89,Snapshot!$D:$AJ,13,FALSE)</f>
        <v>149.91342651201933</v>
      </c>
      <c r="U89" s="150">
        <f t="shared" si="15"/>
        <v>74.419595314164127</v>
      </c>
      <c r="V89" s="151">
        <f t="shared" si="16"/>
        <v>95.294193526308277</v>
      </c>
      <c r="W89" s="152">
        <f t="shared" si="17"/>
        <v>98.726685675468275</v>
      </c>
      <c r="X89" s="150">
        <f>VLOOKUP($B89,Snapshot!$D:$AJ,17,FALSE)</f>
        <v>353.07617535718606</v>
      </c>
      <c r="Y89" s="151">
        <f>VLOOKUP($B89,Snapshot!$D:$AJ,18,FALSE)</f>
        <v>180.79194725757313</v>
      </c>
      <c r="Z89" s="152">
        <f>VLOOKUP($B89,Snapshot!$D:$AJ,19,FALSE)</f>
        <v>90.975173587314003</v>
      </c>
    </row>
    <row r="90" spans="2:26" ht="12.75">
      <c r="B90" s="252" t="s">
        <v>712</v>
      </c>
      <c r="C90" s="165" t="s">
        <v>1315</v>
      </c>
      <c r="D90" s="177" t="s">
        <v>74</v>
      </c>
      <c r="E90" s="105" t="s">
        <v>286</v>
      </c>
      <c r="F90" s="148">
        <f>VLOOKUP($B90,Snapshot!$D:$AJ,2,FALSE)</f>
        <v>1405.9</v>
      </c>
      <c r="G90" s="148">
        <f>VLOOKUP($B90,Snapshot!$D:$AJ,3,FALSE)</f>
        <v>1500</v>
      </c>
      <c r="H90" s="148">
        <f t="shared" si="13"/>
        <v>6.6932214239988639</v>
      </c>
      <c r="I90" s="149">
        <f>VLOOKUP($B90,Snapshot!$D:$AJ,8,FALSE)</f>
        <v>2.5611591397849462</v>
      </c>
      <c r="J90" s="150">
        <v>35.24</v>
      </c>
      <c r="K90" s="151">
        <v>10.06</v>
      </c>
      <c r="L90" s="151">
        <v>45.599999999999994</v>
      </c>
      <c r="M90" s="152">
        <f t="shared" si="14"/>
        <v>9.0999999999999943</v>
      </c>
      <c r="N90" s="150">
        <v>-2.984508159955837</v>
      </c>
      <c r="O90" s="151">
        <v>123.47799999999999</v>
      </c>
      <c r="P90" s="152">
        <v>6.5948453285543609</v>
      </c>
      <c r="Q90" s="150">
        <f>VLOOKUP($B90,Snapshot!$D:$AJ,10,FALSE)</f>
        <v>30.095171617649036</v>
      </c>
      <c r="R90" s="150">
        <f>VLOOKUP($B90,Snapshot!$D:$AJ,11,FALSE)</f>
        <v>32.593407937381521</v>
      </c>
      <c r="S90" s="151">
        <f>VLOOKUP($B90,Snapshot!$D:$AJ,12,FALSE)</f>
        <v>49.322114864063927</v>
      </c>
      <c r="T90" s="152">
        <f>VLOOKUP($B90,Snapshot!$D:$AJ,13,FALSE)</f>
        <v>69.586719760130933</v>
      </c>
      <c r="U90" s="150">
        <f t="shared" si="15"/>
        <v>8.3011200317177014</v>
      </c>
      <c r="V90" s="151">
        <f t="shared" si="16"/>
        <v>51.32543046379687</v>
      </c>
      <c r="W90" s="152">
        <f t="shared" si="17"/>
        <v>41.086244886128732</v>
      </c>
      <c r="X90" s="150">
        <f>VLOOKUP($B90,Snapshot!$D:$AJ,17,FALSE)</f>
        <v>43.134489118198879</v>
      </c>
      <c r="Y90" s="151">
        <f>VLOOKUP($B90,Snapshot!$D:$AJ,18,FALSE)</f>
        <v>28.504454926046535</v>
      </c>
      <c r="Z90" s="152">
        <f>VLOOKUP($B90,Snapshot!$D:$AJ,19,FALSE)</f>
        <v>20.203567646904624</v>
      </c>
    </row>
    <row r="91" spans="2:26" ht="12.75">
      <c r="B91" s="252" t="s">
        <v>79</v>
      </c>
      <c r="C91" s="165" t="s">
        <v>1316</v>
      </c>
      <c r="D91" s="177" t="s">
        <v>74</v>
      </c>
      <c r="E91" s="105" t="s">
        <v>287</v>
      </c>
      <c r="F91" s="148">
        <f>VLOOKUP($B91,Snapshot!$D:$AJ,2,FALSE)</f>
        <v>1024.8</v>
      </c>
      <c r="G91" s="148">
        <f>VLOOKUP($B91,Snapshot!$D:$AJ,3,FALSE)</f>
        <v>830</v>
      </c>
      <c r="H91" s="148">
        <f t="shared" si="13"/>
        <v>-19.008587041373929</v>
      </c>
      <c r="I91" s="149">
        <f>VLOOKUP($B91,Snapshot!$D:$AJ,8,FALSE)</f>
        <v>3.1401831541218637</v>
      </c>
      <c r="J91" s="150">
        <v>51.88</v>
      </c>
      <c r="K91" s="151">
        <v>12.66</v>
      </c>
      <c r="L91" s="151">
        <v>25.3</v>
      </c>
      <c r="M91" s="152">
        <f t="shared" si="14"/>
        <v>10.159999999999993</v>
      </c>
      <c r="N91" s="150">
        <v>-1.3666987487969209</v>
      </c>
      <c r="O91" s="151">
        <v>55.09648</v>
      </c>
      <c r="P91" s="152">
        <v>17.086443010752689</v>
      </c>
      <c r="Q91" s="150">
        <f>VLOOKUP($B91,Snapshot!$D:$AJ,10,FALSE)</f>
        <v>6.8475301439129419</v>
      </c>
      <c r="R91" s="150">
        <f>VLOOKUP($B91,Snapshot!$D:$AJ,11,FALSE)</f>
        <v>13.488136911707663</v>
      </c>
      <c r="S91" s="151">
        <f>VLOOKUP($B91,Snapshot!$D:$AJ,12,FALSE)</f>
        <v>24.489949572010644</v>
      </c>
      <c r="T91" s="152">
        <f>VLOOKUP($B91,Snapshot!$D:$AJ,13,FALSE)</f>
        <v>39.570562634379307</v>
      </c>
      <c r="U91" s="150">
        <f t="shared" si="15"/>
        <v>96.978131212724008</v>
      </c>
      <c r="V91" s="151">
        <f t="shared" si="16"/>
        <v>81.566585009627545</v>
      </c>
      <c r="W91" s="152">
        <f t="shared" si="17"/>
        <v>61.578783647656699</v>
      </c>
      <c r="X91" s="150">
        <f>VLOOKUP($B91,Snapshot!$D:$AJ,17,FALSE)</f>
        <v>75.977876463462991</v>
      </c>
      <c r="Y91" s="151">
        <f>VLOOKUP($B91,Snapshot!$D:$AJ,18,FALSE)</f>
        <v>41.845737451874349</v>
      </c>
      <c r="Z91" s="152">
        <f>VLOOKUP($B91,Snapshot!$D:$AJ,19,FALSE)</f>
        <v>25.898039648029751</v>
      </c>
    </row>
    <row r="92" spans="2:26" ht="12.75">
      <c r="B92" s="252" t="s">
        <v>713</v>
      </c>
      <c r="C92" s="165" t="s">
        <v>1317</v>
      </c>
      <c r="D92" s="177" t="s">
        <v>74</v>
      </c>
      <c r="E92" s="105" t="s">
        <v>286</v>
      </c>
      <c r="F92" s="148">
        <f>VLOOKUP($B92,Snapshot!$D:$AJ,2,FALSE)</f>
        <v>1230.55</v>
      </c>
      <c r="G92" s="148">
        <f>VLOOKUP($B92,Snapshot!$D:$AJ,3,FALSE)</f>
        <v>1540</v>
      </c>
      <c r="H92" s="148">
        <f t="shared" si="13"/>
        <v>25.147291861362817</v>
      </c>
      <c r="I92" s="149">
        <f>VLOOKUP($B92,Snapshot!$D:$AJ,8,FALSE)</f>
        <v>2.0939462365591397</v>
      </c>
      <c r="J92" s="150">
        <v>41.18</v>
      </c>
      <c r="K92" s="151">
        <v>9.98</v>
      </c>
      <c r="L92" s="151">
        <v>25.44</v>
      </c>
      <c r="M92" s="152">
        <f t="shared" si="14"/>
        <v>23.400000000000002</v>
      </c>
      <c r="N92" s="150">
        <v>-15.134482758620692</v>
      </c>
      <c r="O92" s="151">
        <v>135.8279</v>
      </c>
      <c r="P92" s="152">
        <v>4.5243703225806451</v>
      </c>
      <c r="Q92" s="150">
        <f>VLOOKUP($B92,Snapshot!$D:$AJ,10,FALSE)</f>
        <v>18.670120898100187</v>
      </c>
      <c r="R92" s="150">
        <f>VLOOKUP($B92,Snapshot!$D:$AJ,11,FALSE)</f>
        <v>24.983074265975826</v>
      </c>
      <c r="S92" s="151">
        <f>VLOOKUP($B92,Snapshot!$D:$AJ,12,FALSE)</f>
        <v>36.067109158133803</v>
      </c>
      <c r="T92" s="152">
        <f>VLOOKUP($B92,Snapshot!$D:$AJ,13,FALSE)</f>
        <v>46.220269986713923</v>
      </c>
      <c r="U92" s="150">
        <f t="shared" si="15"/>
        <v>33.813135985198819</v>
      </c>
      <c r="V92" s="151">
        <f t="shared" si="16"/>
        <v>44.366176772941031</v>
      </c>
      <c r="W92" s="152">
        <f t="shared" si="17"/>
        <v>28.150747497018045</v>
      </c>
      <c r="X92" s="150">
        <f>VLOOKUP($B92,Snapshot!$D:$AJ,17,FALSE)</f>
        <v>49.255347316317767</v>
      </c>
      <c r="Y92" s="151">
        <f>VLOOKUP($B92,Snapshot!$D:$AJ,18,FALSE)</f>
        <v>34.118342964631196</v>
      </c>
      <c r="Z92" s="152">
        <f>VLOOKUP($B92,Snapshot!$D:$AJ,19,FALSE)</f>
        <v>26.623600432315154</v>
      </c>
    </row>
    <row r="93" spans="2:26" ht="12.75">
      <c r="B93" s="252" t="s">
        <v>80</v>
      </c>
      <c r="C93" s="165" t="s">
        <v>254</v>
      </c>
      <c r="D93" s="177" t="s">
        <v>74</v>
      </c>
      <c r="E93" s="105" t="s">
        <v>286</v>
      </c>
      <c r="F93" s="148">
        <f>VLOOKUP($B93,Snapshot!$D:$AJ,2,FALSE)</f>
        <v>3705.8</v>
      </c>
      <c r="G93" s="148">
        <f>VLOOKUP($B93,Snapshot!$D:$AJ,3,FALSE)</f>
        <v>4150</v>
      </c>
      <c r="H93" s="148">
        <f t="shared" si="13"/>
        <v>11.98661557558421</v>
      </c>
      <c r="I93" s="149">
        <f>VLOOKUP($B93,Snapshot!$D:$AJ,8,FALSE)</f>
        <v>61.780417025089605</v>
      </c>
      <c r="J93" s="150">
        <v>0</v>
      </c>
      <c r="K93" s="151">
        <v>23.9</v>
      </c>
      <c r="L93" s="151">
        <v>38.730000000000004</v>
      </c>
      <c r="M93" s="152">
        <f t="shared" si="14"/>
        <v>37.36999999999999</v>
      </c>
      <c r="N93" s="150">
        <v>-6.1490148407030318</v>
      </c>
      <c r="O93" s="151">
        <v>25.124089999999999</v>
      </c>
      <c r="P93" s="152">
        <v>111.46745691756273</v>
      </c>
      <c r="Q93" s="150">
        <f>VLOOKUP($B93,Snapshot!$D:$AJ,10,FALSE)</f>
        <v>75.866802458807769</v>
      </c>
      <c r="R93" s="150">
        <f>VLOOKUP($B93,Snapshot!$D:$AJ,11,FALSE)</f>
        <v>94.483104790310392</v>
      </c>
      <c r="S93" s="151">
        <f>VLOOKUP($B93,Snapshot!$D:$AJ,12,FALSE)</f>
        <v>105.8269867739068</v>
      </c>
      <c r="T93" s="152">
        <f>VLOOKUP($B93,Snapshot!$D:$AJ,13,FALSE)</f>
        <v>136.02450703224341</v>
      </c>
      <c r="U93" s="150">
        <f t="shared" si="15"/>
        <v>24.538140172192492</v>
      </c>
      <c r="V93" s="151">
        <f t="shared" si="16"/>
        <v>12.006254460807853</v>
      </c>
      <c r="W93" s="152">
        <f t="shared" si="17"/>
        <v>28.534801168299207</v>
      </c>
      <c r="X93" s="150">
        <f>VLOOKUP($B93,Snapshot!$D:$AJ,17,FALSE)</f>
        <v>39.221827100457901</v>
      </c>
      <c r="Y93" s="151">
        <f>VLOOKUP($B93,Snapshot!$D:$AJ,18,FALSE)</f>
        <v>35.017532984447783</v>
      </c>
      <c r="Z93" s="152">
        <f>VLOOKUP($B93,Snapshot!$D:$AJ,19,FALSE)</f>
        <v>27.243620145019698</v>
      </c>
    </row>
    <row r="94" spans="2:26" ht="12.75">
      <c r="B94" s="252" t="s">
        <v>82</v>
      </c>
      <c r="C94" s="165" t="s">
        <v>81</v>
      </c>
      <c r="D94" s="177" t="s">
        <v>74</v>
      </c>
      <c r="E94" s="105" t="s">
        <v>286</v>
      </c>
      <c r="F94" s="148">
        <f>VLOOKUP($B94,Snapshot!$D:$AJ,2,FALSE)</f>
        <v>7300</v>
      </c>
      <c r="G94" s="148">
        <f>VLOOKUP($B94,Snapshot!$D:$AJ,3,FALSE)</f>
        <v>7800</v>
      </c>
      <c r="H94" s="148">
        <f t="shared" si="13"/>
        <v>6.849315068493155</v>
      </c>
      <c r="I94" s="149">
        <f>VLOOKUP($B94,Snapshot!$D:$AJ,8,FALSE)</f>
        <v>30.08667861409797</v>
      </c>
      <c r="J94" s="150">
        <v>75</v>
      </c>
      <c r="K94" s="151">
        <v>8.59</v>
      </c>
      <c r="L94" s="151">
        <v>7.02</v>
      </c>
      <c r="M94" s="152">
        <f t="shared" si="14"/>
        <v>9.39</v>
      </c>
      <c r="N94" s="150">
        <v>-8.4553406276452421</v>
      </c>
      <c r="O94" s="151">
        <v>96.002099999999999</v>
      </c>
      <c r="P94" s="152">
        <v>31.56207589008363</v>
      </c>
      <c r="Q94" s="150">
        <f>VLOOKUP($B94,Snapshot!$D:$AJ,10,FALSE)</f>
        <v>35.434684937661459</v>
      </c>
      <c r="R94" s="150">
        <f>VLOOKUP($B94,Snapshot!$D:$AJ,11,FALSE)</f>
        <v>55.090980568347746</v>
      </c>
      <c r="S94" s="151">
        <f>VLOOKUP($B94,Snapshot!$D:$AJ,12,FALSE)</f>
        <v>74.874074866817409</v>
      </c>
      <c r="T94" s="152">
        <f>VLOOKUP($B94,Snapshot!$D:$AJ,13,FALSE)</f>
        <v>87.687671097325421</v>
      </c>
      <c r="U94" s="150">
        <f t="shared" si="15"/>
        <v>55.47190744116017</v>
      </c>
      <c r="V94" s="151">
        <f t="shared" si="16"/>
        <v>35.909860551358449</v>
      </c>
      <c r="W94" s="152">
        <f t="shared" si="17"/>
        <v>17.113528618951545</v>
      </c>
      <c r="X94" s="150">
        <f>VLOOKUP($B94,Snapshot!$D:$AJ,17,FALSE)</f>
        <v>132.50807890310415</v>
      </c>
      <c r="Y94" s="151">
        <f>VLOOKUP($B94,Snapshot!$D:$AJ,18,FALSE)</f>
        <v>97.497031021550612</v>
      </c>
      <c r="Z94" s="152">
        <f>VLOOKUP($B94,Snapshot!$D:$AJ,19,FALSE)</f>
        <v>83.250015750762245</v>
      </c>
    </row>
    <row r="95" spans="2:26" ht="12.75">
      <c r="B95" s="252" t="s">
        <v>83</v>
      </c>
      <c r="C95" s="165" t="s">
        <v>256</v>
      </c>
      <c r="D95" s="177" t="s">
        <v>74</v>
      </c>
      <c r="E95" s="105" t="s">
        <v>287</v>
      </c>
      <c r="F95" s="148">
        <f>VLOOKUP($B95,Snapshot!$D:$AJ,2,FALSE)</f>
        <v>5223.8500000000004</v>
      </c>
      <c r="G95" s="148">
        <f>VLOOKUP($B95,Snapshot!$D:$AJ,3,FALSE)</f>
        <v>4950</v>
      </c>
      <c r="H95" s="148">
        <f t="shared" si="13"/>
        <v>-5.2423021334839319</v>
      </c>
      <c r="I95" s="149">
        <f>VLOOKUP($B95,Snapshot!$D:$AJ,8,FALSE)</f>
        <v>7.1016698924731161</v>
      </c>
      <c r="J95" s="150">
        <v>61.98</v>
      </c>
      <c r="K95" s="151">
        <v>20.630000000000003</v>
      </c>
      <c r="L95" s="151">
        <v>12.88</v>
      </c>
      <c r="M95" s="152">
        <f t="shared" si="14"/>
        <v>4.51</v>
      </c>
      <c r="N95" s="150">
        <v>-10.473864610111391</v>
      </c>
      <c r="O95" s="151">
        <v>71.307479999999998</v>
      </c>
      <c r="P95" s="152">
        <v>8.2601416965352445</v>
      </c>
      <c r="Q95" s="150">
        <f>VLOOKUP($B95,Snapshot!$D:$AJ,10,FALSE)</f>
        <v>40.026642984014131</v>
      </c>
      <c r="R95" s="150">
        <f>VLOOKUP($B95,Snapshot!$D:$AJ,11,FALSE)</f>
        <v>52.15764155587491</v>
      </c>
      <c r="S95" s="151">
        <f>VLOOKUP($B95,Snapshot!$D:$AJ,12,FALSE)</f>
        <v>65.992901718777617</v>
      </c>
      <c r="T95" s="152">
        <f>VLOOKUP($B95,Snapshot!$D:$AJ,13,FALSE)</f>
        <v>83.639224546109716</v>
      </c>
      <c r="U95" s="150">
        <f t="shared" si="15"/>
        <v>30.307309500588552</v>
      </c>
      <c r="V95" s="151">
        <f t="shared" si="16"/>
        <v>26.525854601921385</v>
      </c>
      <c r="W95" s="152">
        <f t="shared" si="17"/>
        <v>26.739728618890268</v>
      </c>
      <c r="X95" s="150">
        <f>VLOOKUP($B95,Snapshot!$D:$AJ,17,FALSE)</f>
        <v>100.15502703288161</v>
      </c>
      <c r="Y95" s="151">
        <f>VLOOKUP($B95,Snapshot!$D:$AJ,18,FALSE)</f>
        <v>79.157755818359576</v>
      </c>
      <c r="Z95" s="152">
        <f>VLOOKUP($B95,Snapshot!$D:$AJ,19,FALSE)</f>
        <v>62.45693965180331</v>
      </c>
    </row>
    <row r="96" spans="2:26" ht="12.75">
      <c r="B96" s="252" t="s">
        <v>714</v>
      </c>
      <c r="C96" s="165" t="s">
        <v>717</v>
      </c>
      <c r="D96" s="177" t="s">
        <v>74</v>
      </c>
      <c r="E96" s="105" t="s">
        <v>286</v>
      </c>
      <c r="F96" s="148">
        <f>VLOOKUP($B96,Snapshot!$D:$AJ,2,FALSE)</f>
        <v>699.1</v>
      </c>
      <c r="G96" s="148">
        <f>VLOOKUP($B96,Snapshot!$D:$AJ,3,FALSE)</f>
        <v>830</v>
      </c>
      <c r="H96" s="148">
        <f t="shared" si="13"/>
        <v>18.724073809183238</v>
      </c>
      <c r="I96" s="149">
        <f>VLOOKUP($B96,Snapshot!$D:$AJ,8,FALSE)</f>
        <v>2.7015802867383507</v>
      </c>
      <c r="J96" s="150">
        <v>55.84</v>
      </c>
      <c r="K96" s="151">
        <v>27.51</v>
      </c>
      <c r="L96" s="151">
        <v>12.330000000000002</v>
      </c>
      <c r="M96" s="152">
        <f t="shared" si="14"/>
        <v>4.3199999999999932</v>
      </c>
      <c r="N96" s="150">
        <v>-17.025695804403298</v>
      </c>
      <c r="O96" s="151">
        <v>57.162439999999997</v>
      </c>
      <c r="P96" s="152">
        <v>14.31584669056153</v>
      </c>
      <c r="Q96" s="150">
        <f>VLOOKUP($B96,Snapshot!$D:$AJ,10,FALSE)</f>
        <v>6.0567474048442973</v>
      </c>
      <c r="R96" s="150">
        <f>VLOOKUP($B96,Snapshot!$D:$AJ,11,FALSE)</f>
        <v>8.4662787039949734</v>
      </c>
      <c r="S96" s="151">
        <f>VLOOKUP($B96,Snapshot!$D:$AJ,12,FALSE)</f>
        <v>11.048754679179215</v>
      </c>
      <c r="T96" s="152">
        <f>VLOOKUP($B96,Snapshot!$D:$AJ,13,FALSE)</f>
        <v>14.296572030242718</v>
      </c>
      <c r="U96" s="150">
        <f t="shared" si="15"/>
        <v>39.782595147083221</v>
      </c>
      <c r="V96" s="151">
        <f t="shared" si="16"/>
        <v>30.503082469581955</v>
      </c>
      <c r="W96" s="152">
        <f t="shared" si="17"/>
        <v>29.39532504223159</v>
      </c>
      <c r="X96" s="150">
        <f>VLOOKUP($B96,Snapshot!$D:$AJ,17,FALSE)</f>
        <v>82.574649907298294</v>
      </c>
      <c r="Y96" s="151">
        <f>VLOOKUP($B96,Snapshot!$D:$AJ,18,FALSE)</f>
        <v>63.274099235583215</v>
      </c>
      <c r="Z96" s="152">
        <f>VLOOKUP($B96,Snapshot!$D:$AJ,19,FALSE)</f>
        <v>48.899834066595552</v>
      </c>
    </row>
    <row r="97" spans="2:26" ht="12.75">
      <c r="B97" s="252" t="s">
        <v>757</v>
      </c>
      <c r="C97" s="165" t="s">
        <v>758</v>
      </c>
      <c r="D97" s="177" t="s">
        <v>74</v>
      </c>
      <c r="E97" s="105" t="s">
        <v>286</v>
      </c>
      <c r="F97" s="148">
        <f>VLOOKUP($B97,Snapshot!$D:$AJ,2,FALSE)</f>
        <v>1703.85</v>
      </c>
      <c r="G97" s="148">
        <f>VLOOKUP($B97,Snapshot!$D:$AJ,3,FALSE)</f>
        <v>1820</v>
      </c>
      <c r="H97" s="148">
        <f t="shared" si="13"/>
        <v>6.8169146345042293</v>
      </c>
      <c r="I97" s="149">
        <f>VLOOKUP($B97,Snapshot!$D:$AJ,8,FALSE)</f>
        <v>1.6739014360812425</v>
      </c>
      <c r="J97" s="150">
        <v>55.07</v>
      </c>
      <c r="K97" s="151">
        <v>3.6100000000000003</v>
      </c>
      <c r="L97" s="151">
        <v>3.38</v>
      </c>
      <c r="M97" s="152">
        <f t="shared" si="14"/>
        <v>37.94</v>
      </c>
      <c r="N97" s="150">
        <v>-13.503566261390461</v>
      </c>
      <c r="O97" s="151">
        <v>119.5966</v>
      </c>
      <c r="P97" s="152">
        <v>11.507474886499402</v>
      </c>
      <c r="Q97" s="150">
        <f>VLOOKUP($B97,Snapshot!$D:$AJ,10,FALSE)</f>
        <v>4.7333333333333361</v>
      </c>
      <c r="R97" s="150">
        <f>VLOOKUP($B97,Snapshot!$D:$AJ,11,FALSE)</f>
        <v>15.090357431821431</v>
      </c>
      <c r="S97" s="151">
        <f>VLOOKUP($B97,Snapshot!$D:$AJ,12,FALSE)</f>
        <v>28.43600282853409</v>
      </c>
      <c r="T97" s="152">
        <f>VLOOKUP($B97,Snapshot!$D:$AJ,13,FALSE)</f>
        <v>40.660394101540938</v>
      </c>
      <c r="U97" s="150">
        <f t="shared" si="15"/>
        <v>218.81036827791735</v>
      </c>
      <c r="V97" s="151">
        <f t="shared" si="16"/>
        <v>88.438232540273347</v>
      </c>
      <c r="W97" s="152">
        <f t="shared" si="17"/>
        <v>42.989133693362461</v>
      </c>
      <c r="X97" s="150">
        <f>VLOOKUP($B97,Snapshot!$D:$AJ,17,FALSE)</f>
        <v>112.90985039274463</v>
      </c>
      <c r="Y97" s="151">
        <f>VLOOKUP($B97,Snapshot!$D:$AJ,18,FALSE)</f>
        <v>59.918758985713445</v>
      </c>
      <c r="Z97" s="152">
        <f>VLOOKUP($B97,Snapshot!$D:$AJ,19,FALSE)</f>
        <v>41.904414299206898</v>
      </c>
    </row>
    <row r="98" spans="2:26" ht="12.75">
      <c r="B98" s="252" t="s">
        <v>125</v>
      </c>
      <c r="C98" s="165" t="s">
        <v>244</v>
      </c>
      <c r="D98" s="177" t="s">
        <v>86</v>
      </c>
      <c r="E98" s="105" t="s">
        <v>286</v>
      </c>
      <c r="F98" s="148">
        <f>VLOOKUP($B98,Snapshot!$D:$AJ,2,FALSE)</f>
        <v>2484.1</v>
      </c>
      <c r="G98" s="148">
        <f>VLOOKUP($B98,Snapshot!$D:$AJ,3,FALSE)</f>
        <v>3300</v>
      </c>
      <c r="H98" s="148">
        <f t="shared" si="13"/>
        <v>32.844893522805052</v>
      </c>
      <c r="I98" s="149">
        <f>VLOOKUP($B98,Snapshot!$D:$AJ,8,FALSE)</f>
        <v>5.5531167921146949</v>
      </c>
      <c r="J98" s="150">
        <v>56.69</v>
      </c>
      <c r="K98" s="151">
        <v>5.64</v>
      </c>
      <c r="L98" s="151">
        <v>24.98</v>
      </c>
      <c r="M98" s="152">
        <f t="shared" si="14"/>
        <v>12.690000000000001</v>
      </c>
      <c r="N98" s="150">
        <v>-12.623988744284205</v>
      </c>
      <c r="O98" s="151">
        <v>23.063580000000002</v>
      </c>
      <c r="P98" s="152">
        <v>13.953068817204301</v>
      </c>
      <c r="Q98" s="150">
        <f>VLOOKUP($B98,Snapshot!$D:$AJ,10,FALSE)</f>
        <v>52.642151178254139</v>
      </c>
      <c r="R98" s="150">
        <f>VLOOKUP($B98,Snapshot!$D:$AJ,11,FALSE)</f>
        <v>99.315389116442304</v>
      </c>
      <c r="S98" s="151">
        <f>VLOOKUP($B98,Snapshot!$D:$AJ,12,FALSE)</f>
        <v>110.4819497433725</v>
      </c>
      <c r="T98" s="152">
        <f>VLOOKUP($B98,Snapshot!$D:$AJ,13,FALSE)</f>
        <v>134.29858989077971</v>
      </c>
      <c r="U98" s="150">
        <f t="shared" si="15"/>
        <v>88.661342467076736</v>
      </c>
      <c r="V98" s="151">
        <f t="shared" si="16"/>
        <v>11.243535091865731</v>
      </c>
      <c r="W98" s="152">
        <f t="shared" si="17"/>
        <v>21.557041854102433</v>
      </c>
      <c r="X98" s="150">
        <f>VLOOKUP($B98,Snapshot!$D:$AJ,17,FALSE)</f>
        <v>25.012236493254004</v>
      </c>
      <c r="Y98" s="151">
        <f>VLOOKUP($B98,Snapshot!$D:$AJ,18,FALSE)</f>
        <v>22.484215799685543</v>
      </c>
      <c r="Z98" s="152">
        <f>VLOOKUP($B98,Snapshot!$D:$AJ,19,FALSE)</f>
        <v>18.496843503868735</v>
      </c>
    </row>
    <row r="99" spans="2:26" ht="12.75">
      <c r="B99" s="252" t="s">
        <v>126</v>
      </c>
      <c r="C99" s="165" t="s">
        <v>245</v>
      </c>
      <c r="D99" s="177" t="s">
        <v>86</v>
      </c>
      <c r="E99" s="105" t="s">
        <v>286</v>
      </c>
      <c r="F99" s="148">
        <f>VLOOKUP($B99,Snapshot!$D:$AJ,2,FALSE)</f>
        <v>633.79999999999995</v>
      </c>
      <c r="G99" s="148">
        <f>VLOOKUP($B99,Snapshot!$D:$AJ,3,FALSE)</f>
        <v>800</v>
      </c>
      <c r="H99" s="148">
        <f t="shared" si="13"/>
        <v>26.222783212369833</v>
      </c>
      <c r="I99" s="149">
        <f>VLOOKUP($B99,Snapshot!$D:$AJ,8,FALSE)</f>
        <v>18.373406478651734</v>
      </c>
      <c r="J99" s="150">
        <v>70.290000000000006</v>
      </c>
      <c r="K99" s="151">
        <v>9.6300000000000008</v>
      </c>
      <c r="L99" s="151">
        <v>13.26</v>
      </c>
      <c r="M99" s="152">
        <f t="shared" si="14"/>
        <v>6.8199999999999914</v>
      </c>
      <c r="N99" s="150">
        <v>-10.334583009124998</v>
      </c>
      <c r="O99" s="151">
        <v>47.224159999999998</v>
      </c>
      <c r="P99" s="152">
        <v>23.977644731182796</v>
      </c>
      <c r="Q99" s="150">
        <f>VLOOKUP($B99,Snapshot!$D:$AJ,10,FALSE)</f>
        <v>14.215395462443031</v>
      </c>
      <c r="R99" s="150">
        <f>VLOOKUP($B99,Snapshot!$D:$AJ,11,FALSE)</f>
        <v>13.898451972516721</v>
      </c>
      <c r="S99" s="151">
        <f>VLOOKUP($B99,Snapshot!$D:$AJ,12,FALSE)</f>
        <v>12.633081025479475</v>
      </c>
      <c r="T99" s="152">
        <f>VLOOKUP($B99,Snapshot!$D:$AJ,13,FALSE)</f>
        <v>18.188768698201226</v>
      </c>
      <c r="U99" s="150">
        <f t="shared" si="15"/>
        <v>-2.2295791261218945</v>
      </c>
      <c r="V99" s="151">
        <f t="shared" si="16"/>
        <v>-9.1044020552751732</v>
      </c>
      <c r="W99" s="152">
        <f t="shared" si="17"/>
        <v>43.977297869906515</v>
      </c>
      <c r="X99" s="150">
        <f>VLOOKUP($B99,Snapshot!$D:$AJ,17,FALSE)</f>
        <v>45.602200968373886</v>
      </c>
      <c r="Y99" s="151">
        <f>VLOOKUP($B99,Snapshot!$D:$AJ,18,FALSE)</f>
        <v>50.169867407776302</v>
      </c>
      <c r="Z99" s="152">
        <f>VLOOKUP($B99,Snapshot!$D:$AJ,19,FALSE)</f>
        <v>34.845679249452409</v>
      </c>
    </row>
    <row r="100" spans="2:26" ht="12.75">
      <c r="B100" s="252" t="s">
        <v>127</v>
      </c>
      <c r="C100" s="165" t="s">
        <v>247</v>
      </c>
      <c r="D100" s="177" t="s">
        <v>86</v>
      </c>
      <c r="E100" s="105" t="s">
        <v>286</v>
      </c>
      <c r="F100" s="148">
        <f>VLOOKUP($B100,Snapshot!$D:$AJ,2,FALSE)</f>
        <v>1237.75</v>
      </c>
      <c r="G100" s="148">
        <f>VLOOKUP($B100,Snapshot!$D:$AJ,3,FALSE)</f>
        <v>1850</v>
      </c>
      <c r="H100" s="148">
        <f t="shared" si="13"/>
        <v>49.464754595031309</v>
      </c>
      <c r="I100" s="149">
        <f>VLOOKUP($B100,Snapshot!$D:$AJ,8,FALSE)</f>
        <v>1.1519592980286739</v>
      </c>
      <c r="J100" s="150">
        <v>62.9</v>
      </c>
      <c r="K100" s="151">
        <v>5.99</v>
      </c>
      <c r="L100" s="151">
        <v>16.270000000000003</v>
      </c>
      <c r="M100" s="152">
        <f t="shared" si="14"/>
        <v>14.839999999999996</v>
      </c>
      <c r="N100" s="150">
        <v>-31.283830673143655</v>
      </c>
      <c r="O100" s="151">
        <v>3.1888290000000001</v>
      </c>
      <c r="P100" s="152">
        <v>2.3577078853046594</v>
      </c>
      <c r="Q100" s="150">
        <f>VLOOKUP($B100,Snapshot!$D:$AJ,10,FALSE)</f>
        <v>4.685886446319782</v>
      </c>
      <c r="R100" s="150">
        <f>VLOOKUP($B100,Snapshot!$D:$AJ,11,FALSE)</f>
        <v>53.990075176476928</v>
      </c>
      <c r="S100" s="151">
        <f>VLOOKUP($B100,Snapshot!$D:$AJ,12,FALSE)</f>
        <v>42.127399001882054</v>
      </c>
      <c r="T100" s="152">
        <f>VLOOKUP($B100,Snapshot!$D:$AJ,13,FALSE)</f>
        <v>82.154050882834682</v>
      </c>
      <c r="U100" s="150">
        <f t="shared" si="15"/>
        <v>1052.1848810245892</v>
      </c>
      <c r="V100" s="151">
        <f t="shared" si="16"/>
        <v>-21.971957134379682</v>
      </c>
      <c r="W100" s="152">
        <f t="shared" si="17"/>
        <v>95.013347202290916</v>
      </c>
      <c r="X100" s="150">
        <f>VLOOKUP($B100,Snapshot!$D:$AJ,17,FALSE)</f>
        <v>22.925509845173885</v>
      </c>
      <c r="Y100" s="151">
        <f>VLOOKUP($B100,Snapshot!$D:$AJ,18,FALSE)</f>
        <v>29.381116074711926</v>
      </c>
      <c r="Z100" s="152">
        <f>VLOOKUP($B100,Snapshot!$D:$AJ,19,FALSE)</f>
        <v>15.066207773068149</v>
      </c>
    </row>
    <row r="101" spans="2:26" ht="12.75">
      <c r="B101" s="252" t="s">
        <v>560</v>
      </c>
      <c r="C101" s="165" t="s">
        <v>1318</v>
      </c>
      <c r="D101" s="177" t="s">
        <v>86</v>
      </c>
      <c r="E101" s="105" t="s">
        <v>286</v>
      </c>
      <c r="F101" s="148">
        <f>VLOOKUP($B101,Snapshot!$D:$AJ,2,FALSE)</f>
        <v>1892.7</v>
      </c>
      <c r="G101" s="148">
        <f>VLOOKUP($B101,Snapshot!$D:$AJ,3,FALSE)</f>
        <v>2300</v>
      </c>
      <c r="H101" s="148">
        <f t="shared" si="13"/>
        <v>21.519522375442477</v>
      </c>
      <c r="I101" s="149">
        <f>VLOOKUP($B101,Snapshot!$D:$AJ,8,FALSE)</f>
        <v>4.2890892384808836</v>
      </c>
      <c r="J101" s="150">
        <v>55.84</v>
      </c>
      <c r="K101" s="151">
        <v>9.4</v>
      </c>
      <c r="L101" s="151">
        <v>13.78</v>
      </c>
      <c r="M101" s="152">
        <f t="shared" si="14"/>
        <v>20.979999999999997</v>
      </c>
      <c r="N101" s="150">
        <v>-22.07423266154764</v>
      </c>
      <c r="O101" s="151">
        <v>-20.12744</v>
      </c>
      <c r="P101" s="152">
        <v>10.641009510155317</v>
      </c>
      <c r="Q101" s="150">
        <f>VLOOKUP($B101,Snapshot!$D:$AJ,10,FALSE)</f>
        <v>36.53716028421772</v>
      </c>
      <c r="R101" s="150">
        <f>VLOOKUP($B101,Snapshot!$D:$AJ,11,FALSE)</f>
        <v>40.75093497393042</v>
      </c>
      <c r="S101" s="151">
        <f>VLOOKUP($B101,Snapshot!$D:$AJ,12,FALSE)</f>
        <v>52.415450171303426</v>
      </c>
      <c r="T101" s="152">
        <f>VLOOKUP($B101,Snapshot!$D:$AJ,13,FALSE)</f>
        <v>69.651412069267167</v>
      </c>
      <c r="U101" s="150">
        <f t="shared" si="15"/>
        <v>11.532846715328461</v>
      </c>
      <c r="V101" s="151">
        <f t="shared" si="16"/>
        <v>28.623920420071691</v>
      </c>
      <c r="W101" s="152">
        <f t="shared" si="17"/>
        <v>32.883361378435971</v>
      </c>
      <c r="X101" s="150">
        <f>VLOOKUP($B101,Snapshot!$D:$AJ,17,FALSE)</f>
        <v>46.445560113180626</v>
      </c>
      <c r="Y101" s="151">
        <f>VLOOKUP($B101,Snapshot!$D:$AJ,18,FALSE)</f>
        <v>36.109582075786911</v>
      </c>
      <c r="Z101" s="152">
        <f>VLOOKUP($B101,Snapshot!$D:$AJ,19,FALSE)</f>
        <v>27.173892729091286</v>
      </c>
    </row>
    <row r="102" spans="2:26" ht="12.75">
      <c r="B102" s="252" t="s">
        <v>128</v>
      </c>
      <c r="C102" s="165" t="s">
        <v>253</v>
      </c>
      <c r="D102" s="177" t="s">
        <v>86</v>
      </c>
      <c r="E102" s="105" t="s">
        <v>286</v>
      </c>
      <c r="F102" s="148">
        <f>VLOOKUP($B102,Snapshot!$D:$AJ,2,FALSE)</f>
        <v>2781.45</v>
      </c>
      <c r="G102" s="148">
        <f>VLOOKUP($B102,Snapshot!$D:$AJ,3,FALSE)</f>
        <v>3160</v>
      </c>
      <c r="H102" s="148">
        <f t="shared" si="13"/>
        <v>13.609807834043394</v>
      </c>
      <c r="I102" s="149">
        <f>VLOOKUP($B102,Snapshot!$D:$AJ,8,FALSE)</f>
        <v>22.331836917562722</v>
      </c>
      <c r="J102" s="150">
        <v>43.06</v>
      </c>
      <c r="K102" s="151">
        <v>17</v>
      </c>
      <c r="L102" s="151">
        <v>16.660000000000004</v>
      </c>
      <c r="M102" s="152">
        <f t="shared" si="14"/>
        <v>23.279999999999994</v>
      </c>
      <c r="N102" s="150">
        <v>-3.2690535394459914</v>
      </c>
      <c r="O102" s="151">
        <v>44.723300000000002</v>
      </c>
      <c r="P102" s="152">
        <v>32.048087550776579</v>
      </c>
      <c r="Q102" s="150">
        <f>VLOOKUP($B102,Snapshot!$D:$AJ,10,FALSE)</f>
        <v>98.428666996831126</v>
      </c>
      <c r="R102" s="150">
        <f>VLOOKUP($B102,Snapshot!$D:$AJ,11,FALSE)</f>
        <v>95.621654084467821</v>
      </c>
      <c r="S102" s="151">
        <f>VLOOKUP($B102,Snapshot!$D:$AJ,12,FALSE)</f>
        <v>91.158733465696258</v>
      </c>
      <c r="T102" s="152">
        <f>VLOOKUP($B102,Snapshot!$D:$AJ,13,FALSE)</f>
        <v>105.09283811983312</v>
      </c>
      <c r="U102" s="150">
        <f t="shared" si="15"/>
        <v>-2.8518245730724701</v>
      </c>
      <c r="V102" s="151">
        <f t="shared" si="16"/>
        <v>-4.6672698370488597</v>
      </c>
      <c r="W102" s="152">
        <f t="shared" si="17"/>
        <v>15.285539985458851</v>
      </c>
      <c r="X102" s="150">
        <f>VLOOKUP($B102,Snapshot!$D:$AJ,17,FALSE)</f>
        <v>29.088076614351319</v>
      </c>
      <c r="Y102" s="151">
        <f>VLOOKUP($B102,Snapshot!$D:$AJ,18,FALSE)</f>
        <v>30.512161525880359</v>
      </c>
      <c r="Z102" s="152">
        <f>VLOOKUP($B102,Snapshot!$D:$AJ,19,FALSE)</f>
        <v>26.466598959183354</v>
      </c>
    </row>
    <row r="103" spans="2:26" ht="12.75">
      <c r="B103" s="252" t="s">
        <v>129</v>
      </c>
      <c r="C103" s="165" t="s">
        <v>87</v>
      </c>
      <c r="D103" s="177" t="s">
        <v>86</v>
      </c>
      <c r="E103" s="105" t="s">
        <v>288</v>
      </c>
      <c r="F103" s="148">
        <f>VLOOKUP($B103,Snapshot!$D:$AJ,2,FALSE)</f>
        <v>359.15</v>
      </c>
      <c r="G103" s="148">
        <f>VLOOKUP($B103,Snapshot!$D:$AJ,3,FALSE)</f>
        <v>310</v>
      </c>
      <c r="H103" s="148">
        <f t="shared" si="13"/>
        <v>-13.685089795350123</v>
      </c>
      <c r="I103" s="149">
        <f>VLOOKUP($B103,Snapshot!$D:$AJ,8,FALSE)</f>
        <v>1.3408636200716846</v>
      </c>
      <c r="J103" s="150">
        <v>28.42</v>
      </c>
      <c r="K103" s="151">
        <v>17.63</v>
      </c>
      <c r="L103" s="151">
        <v>5.8500000000000014</v>
      </c>
      <c r="M103" s="152">
        <f t="shared" si="14"/>
        <v>48.1</v>
      </c>
      <c r="N103" s="150">
        <v>-6.8352788586251734</v>
      </c>
      <c r="O103" s="151">
        <v>54.473120000000002</v>
      </c>
      <c r="P103" s="152">
        <v>39.224091373954593</v>
      </c>
      <c r="Q103" s="150">
        <f>VLOOKUP($B103,Snapshot!$D:$AJ,10,FALSE)</f>
        <v>-15.109289746436273</v>
      </c>
      <c r="R103" s="150">
        <f>VLOOKUP($B103,Snapshot!$D:$AJ,11,FALSE)</f>
        <v>-7.5718432814795333</v>
      </c>
      <c r="S103" s="151">
        <f>VLOOKUP($B103,Snapshot!$D:$AJ,12,FALSE)</f>
        <v>-9.3979542329774794</v>
      </c>
      <c r="T103" s="152">
        <f>VLOOKUP($B103,Snapshot!$D:$AJ,13,FALSE)</f>
        <v>2.281131272773623</v>
      </c>
      <c r="U103" s="150" t="str">
        <f t="shared" si="15"/>
        <v>Loss</v>
      </c>
      <c r="V103" s="151" t="str">
        <f t="shared" si="16"/>
        <v>Loss</v>
      </c>
      <c r="W103" s="152" t="str">
        <f t="shared" si="17"/>
        <v>LP</v>
      </c>
      <c r="X103" s="150" t="str">
        <f>VLOOKUP($B103,Snapshot!$D:$AJ,17,FALSE)</f>
        <v>NM</v>
      </c>
      <c r="Y103" s="151" t="str">
        <f>VLOOKUP($B103,Snapshot!$D:$AJ,18,FALSE)</f>
        <v>NM</v>
      </c>
      <c r="Z103" s="152">
        <f>VLOOKUP($B103,Snapshot!$D:$AJ,19,FALSE)</f>
        <v>157.44381057180905</v>
      </c>
    </row>
    <row r="104" spans="2:26" ht="12.75">
      <c r="B104" s="252" t="s">
        <v>544</v>
      </c>
      <c r="C104" s="165" t="s">
        <v>1319</v>
      </c>
      <c r="D104" s="177" t="s">
        <v>86</v>
      </c>
      <c r="E104" s="105" t="s">
        <v>286</v>
      </c>
      <c r="F104" s="148">
        <f>VLOOKUP($B104,Snapshot!$D:$AJ,2,FALSE)</f>
        <v>4638.5</v>
      </c>
      <c r="G104" s="148">
        <f>VLOOKUP($B104,Snapshot!$D:$AJ,3,FALSE)</f>
        <v>5600</v>
      </c>
      <c r="H104" s="148">
        <f t="shared" si="13"/>
        <v>20.728683841759192</v>
      </c>
      <c r="I104" s="149">
        <f>VLOOKUP($B104,Snapshot!$D:$AJ,8,FALSE)</f>
        <v>4.2327242403225807</v>
      </c>
      <c r="J104" s="150">
        <v>45.7</v>
      </c>
      <c r="K104" s="151">
        <v>17.68</v>
      </c>
      <c r="L104" s="151">
        <v>22.090000000000003</v>
      </c>
      <c r="M104" s="152">
        <f t="shared" si="14"/>
        <v>14.529999999999994</v>
      </c>
      <c r="N104" s="150">
        <v>-5.2584278842716827</v>
      </c>
      <c r="O104" s="151">
        <v>44.928809999999999</v>
      </c>
      <c r="P104" s="152">
        <v>7.970913596176822</v>
      </c>
      <c r="Q104" s="150">
        <f>VLOOKUP($B104,Snapshot!$D:$AJ,10,FALSE)</f>
        <v>55.17485178268447</v>
      </c>
      <c r="R104" s="150">
        <f>VLOOKUP($B104,Snapshot!$D:$AJ,11,FALSE)</f>
        <v>102.70893283009613</v>
      </c>
      <c r="S104" s="151">
        <f>VLOOKUP($B104,Snapshot!$D:$AJ,12,FALSE)</f>
        <v>112.00271697386883</v>
      </c>
      <c r="T104" s="152">
        <f>VLOOKUP($B104,Snapshot!$D:$AJ,13,FALSE)</f>
        <v>153.23420223497115</v>
      </c>
      <c r="U104" s="150">
        <f t="shared" si="15"/>
        <v>86.151714978107634</v>
      </c>
      <c r="V104" s="151">
        <f t="shared" si="16"/>
        <v>9.0486619690097747</v>
      </c>
      <c r="W104" s="152">
        <f t="shared" si="17"/>
        <v>36.812933092258795</v>
      </c>
      <c r="X104" s="150">
        <f>VLOOKUP($B104,Snapshot!$D:$AJ,17,FALSE)</f>
        <v>45.16160252266598</v>
      </c>
      <c r="Y104" s="151">
        <f>VLOOKUP($B104,Snapshot!$D:$AJ,18,FALSE)</f>
        <v>41.414173917604167</v>
      </c>
      <c r="Z104" s="152">
        <f>VLOOKUP($B104,Snapshot!$D:$AJ,19,FALSE)</f>
        <v>30.270657153207015</v>
      </c>
    </row>
    <row r="105" spans="2:26" ht="12.75">
      <c r="B105" s="252" t="s">
        <v>130</v>
      </c>
      <c r="C105" s="165" t="s">
        <v>88</v>
      </c>
      <c r="D105" s="177" t="s">
        <v>86</v>
      </c>
      <c r="E105" s="105" t="s">
        <v>286</v>
      </c>
      <c r="F105" s="148">
        <f>VLOOKUP($B105,Snapshot!$D:$AJ,2,FALSE)</f>
        <v>769.45</v>
      </c>
      <c r="G105" s="148">
        <f>VLOOKUP($B105,Snapshot!$D:$AJ,3,FALSE)</f>
        <v>1080</v>
      </c>
      <c r="H105" s="148">
        <f t="shared" si="13"/>
        <v>40.359997400740781</v>
      </c>
      <c r="I105" s="149">
        <f>VLOOKUP($B105,Snapshot!$D:$AJ,8,FALSE)</f>
        <v>1.0820806451612905</v>
      </c>
      <c r="J105" s="150">
        <v>46.34</v>
      </c>
      <c r="K105" s="151">
        <v>11.34</v>
      </c>
      <c r="L105" s="151">
        <v>25.360000000000003</v>
      </c>
      <c r="M105" s="152">
        <f t="shared" si="14"/>
        <v>16.95999999999999</v>
      </c>
      <c r="N105" s="150">
        <v>-22.93169070512819</v>
      </c>
      <c r="O105" s="151">
        <v>20.88767</v>
      </c>
      <c r="P105" s="152">
        <v>1.9758586021505375</v>
      </c>
      <c r="Q105" s="150">
        <f>VLOOKUP($B105,Snapshot!$D:$AJ,10,FALSE)</f>
        <v>30.468988954970261</v>
      </c>
      <c r="R105" s="150">
        <f>VLOOKUP($B105,Snapshot!$D:$AJ,11,FALSE)</f>
        <v>39.57924735007407</v>
      </c>
      <c r="S105" s="151">
        <f>VLOOKUP($B105,Snapshot!$D:$AJ,12,FALSE)</f>
        <v>34.45657796980251</v>
      </c>
      <c r="T105" s="152">
        <f>VLOOKUP($B105,Snapshot!$D:$AJ,13,FALSE)</f>
        <v>45.931783711396619</v>
      </c>
      <c r="U105" s="150">
        <f t="shared" si="15"/>
        <v>29.900100750201286</v>
      </c>
      <c r="V105" s="151">
        <f t="shared" si="16"/>
        <v>-12.942816559804982</v>
      </c>
      <c r="W105" s="152">
        <f t="shared" si="17"/>
        <v>33.303381872833967</v>
      </c>
      <c r="X105" s="150">
        <f>VLOOKUP($B105,Snapshot!$D:$AJ,17,FALSE)</f>
        <v>19.440743609758414</v>
      </c>
      <c r="Y105" s="151">
        <f>VLOOKUP($B105,Snapshot!$D:$AJ,18,FALSE)</f>
        <v>22.331004566801159</v>
      </c>
      <c r="Z105" s="152">
        <f>VLOOKUP($B105,Snapshot!$D:$AJ,19,FALSE)</f>
        <v>16.752016530311312</v>
      </c>
    </row>
    <row r="106" spans="2:26" ht="12.75">
      <c r="B106" s="252" t="s">
        <v>132</v>
      </c>
      <c r="C106" s="165" t="s">
        <v>89</v>
      </c>
      <c r="D106" s="177" t="s">
        <v>86</v>
      </c>
      <c r="E106" s="105" t="s">
        <v>287</v>
      </c>
      <c r="F106" s="148">
        <f>VLOOKUP($B106,Snapshot!$D:$AJ,2,FALSE)</f>
        <v>26190.95</v>
      </c>
      <c r="G106" s="148">
        <f>VLOOKUP($B106,Snapshot!$D:$AJ,3,FALSE)</f>
        <v>27500</v>
      </c>
      <c r="H106" s="148">
        <f t="shared" si="13"/>
        <v>4.9981004889093441</v>
      </c>
      <c r="I106" s="149">
        <f>VLOOKUP($B106,Snapshot!$D:$AJ,8,FALSE)</f>
        <v>11.257110872162484</v>
      </c>
      <c r="J106" s="150">
        <v>62.55</v>
      </c>
      <c r="K106" s="151">
        <v>11.85</v>
      </c>
      <c r="L106" s="151">
        <v>13.020000000000001</v>
      </c>
      <c r="M106" s="152">
        <f t="shared" si="14"/>
        <v>12.58</v>
      </c>
      <c r="N106" s="150">
        <v>-14.715655898782657</v>
      </c>
      <c r="O106" s="151">
        <v>-0.85231970000000001</v>
      </c>
      <c r="P106" s="152">
        <v>15.583194360812426</v>
      </c>
      <c r="Q106" s="150">
        <f>VLOOKUP($B106,Snapshot!$D:$AJ,10,FALSE)</f>
        <v>325.34645232815899</v>
      </c>
      <c r="R106" s="150">
        <f>VLOOKUP($B106,Snapshot!$D:$AJ,11,FALSE)</f>
        <v>684.1574279379156</v>
      </c>
      <c r="S106" s="151">
        <f>VLOOKUP($B106,Snapshot!$D:$AJ,12,FALSE)</f>
        <v>509.37316908727985</v>
      </c>
      <c r="T106" s="152">
        <f>VLOOKUP($B106,Snapshot!$D:$AJ,13,FALSE)</f>
        <v>528.6945556896909</v>
      </c>
      <c r="U106" s="150">
        <f t="shared" si="15"/>
        <v>110.2858116454406</v>
      </c>
      <c r="V106" s="151">
        <f t="shared" si="16"/>
        <v>-25.547374290365333</v>
      </c>
      <c r="W106" s="152">
        <f t="shared" si="17"/>
        <v>3.7931692862881006</v>
      </c>
      <c r="X106" s="150">
        <f>VLOOKUP($B106,Snapshot!$D:$AJ,17,FALSE)</f>
        <v>38.28205166015784</v>
      </c>
      <c r="Y106" s="151">
        <f>VLOOKUP($B106,Snapshot!$D:$AJ,18,FALSE)</f>
        <v>51.418000769318581</v>
      </c>
      <c r="Z106" s="152">
        <f>VLOOKUP($B106,Snapshot!$D:$AJ,19,FALSE)</f>
        <v>49.538906194775294</v>
      </c>
    </row>
    <row r="107" spans="2:26" ht="12.75">
      <c r="B107" s="252" t="s">
        <v>131</v>
      </c>
      <c r="C107" s="165" t="s">
        <v>260</v>
      </c>
      <c r="D107" s="177" t="s">
        <v>86</v>
      </c>
      <c r="E107" s="105" t="s">
        <v>287</v>
      </c>
      <c r="F107" s="148">
        <f>VLOOKUP($B107,Snapshot!$D:$AJ,2,FALSE)</f>
        <v>862.5</v>
      </c>
      <c r="G107" s="148">
        <f>VLOOKUP($B107,Snapshot!$D:$AJ,3,FALSE)</f>
        <v>890</v>
      </c>
      <c r="H107" s="148">
        <f t="shared" si="13"/>
        <v>3.1884057971014386</v>
      </c>
      <c r="I107" s="149">
        <f>VLOOKUP($B107,Snapshot!$D:$AJ,8,FALSE)</f>
        <v>2.4296270011947434</v>
      </c>
      <c r="J107" s="150">
        <v>42.29</v>
      </c>
      <c r="K107" s="151">
        <v>7.38</v>
      </c>
      <c r="L107" s="151">
        <v>34.519999999999996</v>
      </c>
      <c r="M107" s="152">
        <f t="shared" si="14"/>
        <v>15.810000000000002</v>
      </c>
      <c r="N107" s="150">
        <v>-18.466701328165612</v>
      </c>
      <c r="O107" s="151">
        <v>-6.6760450000000002</v>
      </c>
      <c r="P107" s="152">
        <v>10.279765734767025</v>
      </c>
      <c r="Q107" s="150">
        <f>VLOOKUP($B107,Snapshot!$D:$AJ,10,FALSE)</f>
        <v>14.538298772746508</v>
      </c>
      <c r="R107" s="150">
        <f>VLOOKUP($B107,Snapshot!$D:$AJ,11,FALSE)</f>
        <v>16.715192551840822</v>
      </c>
      <c r="S107" s="151">
        <f>VLOOKUP($B107,Snapshot!$D:$AJ,12,FALSE)</f>
        <v>18.382150697947512</v>
      </c>
      <c r="T107" s="152">
        <f>VLOOKUP($B107,Snapshot!$D:$AJ,13,FALSE)</f>
        <v>28.200910749917771</v>
      </c>
      <c r="U107" s="150">
        <f t="shared" si="15"/>
        <v>14.973511090411208</v>
      </c>
      <c r="V107" s="151">
        <f t="shared" si="16"/>
        <v>9.9727127936860782</v>
      </c>
      <c r="W107" s="152">
        <f t="shared" si="17"/>
        <v>53.41464235230422</v>
      </c>
      <c r="X107" s="150">
        <f>VLOOKUP($B107,Snapshot!$D:$AJ,17,FALSE)</f>
        <v>51.599764545040436</v>
      </c>
      <c r="Y107" s="151">
        <f>VLOOKUP($B107,Snapshot!$D:$AJ,18,FALSE)</f>
        <v>46.920516221004746</v>
      </c>
      <c r="Z107" s="152">
        <f>VLOOKUP($B107,Snapshot!$D:$AJ,19,FALSE)</f>
        <v>30.584118635335738</v>
      </c>
    </row>
    <row r="108" spans="2:26" ht="12.75">
      <c r="B108" s="252" t="s">
        <v>133</v>
      </c>
      <c r="C108" s="165" t="s">
        <v>257</v>
      </c>
      <c r="D108" s="177" t="s">
        <v>86</v>
      </c>
      <c r="E108" s="105" t="s">
        <v>286</v>
      </c>
      <c r="F108" s="148">
        <f>VLOOKUP($B108,Snapshot!$D:$AJ,2,FALSE)</f>
        <v>11952.85</v>
      </c>
      <c r="G108" s="148">
        <f>VLOOKUP($B108,Snapshot!$D:$AJ,3,FALSE)</f>
        <v>13000</v>
      </c>
      <c r="H108" s="148">
        <f t="shared" si="13"/>
        <v>8.7606721409538153</v>
      </c>
      <c r="I108" s="149">
        <f>VLOOKUP($B108,Snapshot!$D:$AJ,8,FALSE)</f>
        <v>41.502107526881716</v>
      </c>
      <c r="J108" s="150">
        <v>59.99</v>
      </c>
      <c r="K108" s="151">
        <v>18.820000000000004</v>
      </c>
      <c r="L108" s="151">
        <v>13.980000000000002</v>
      </c>
      <c r="M108" s="152">
        <f t="shared" si="14"/>
        <v>7.209999999999992</v>
      </c>
      <c r="N108" s="150">
        <v>-1.5274030440961468</v>
      </c>
      <c r="O108" s="151">
        <v>44.650709999999997</v>
      </c>
      <c r="P108" s="152">
        <v>51.87516234169653</v>
      </c>
      <c r="Q108" s="150">
        <f>VLOOKUP($B108,Snapshot!$D:$AJ,10,FALSE)</f>
        <v>175.41168727701034</v>
      </c>
      <c r="R108" s="150">
        <f>VLOOKUP($B108,Snapshot!$D:$AJ,11,FALSE)</f>
        <v>244.45676404102608</v>
      </c>
      <c r="S108" s="151">
        <f>VLOOKUP($B108,Snapshot!$D:$AJ,12,FALSE)</f>
        <v>261.27180361985592</v>
      </c>
      <c r="T108" s="152">
        <f>VLOOKUP($B108,Snapshot!$D:$AJ,13,FALSE)</f>
        <v>336.59526387363587</v>
      </c>
      <c r="U108" s="150">
        <f t="shared" si="15"/>
        <v>39.361731157046378</v>
      </c>
      <c r="V108" s="151">
        <f t="shared" si="16"/>
        <v>6.8785331609837685</v>
      </c>
      <c r="W108" s="152">
        <f t="shared" si="17"/>
        <v>28.829540428853061</v>
      </c>
      <c r="X108" s="150">
        <f>VLOOKUP($B108,Snapshot!$D:$AJ,17,FALSE)</f>
        <v>48.895558471820429</v>
      </c>
      <c r="Y108" s="151">
        <f>VLOOKUP($B108,Snapshot!$D:$AJ,18,FALSE)</f>
        <v>45.748717750619214</v>
      </c>
      <c r="Z108" s="152">
        <f>VLOOKUP($B108,Snapshot!$D:$AJ,19,FALSE)</f>
        <v>35.511046300661327</v>
      </c>
    </row>
    <row r="109" spans="2:26" ht="12.75">
      <c r="B109" s="252" t="s">
        <v>608</v>
      </c>
      <c r="C109" s="165" t="s">
        <v>1320</v>
      </c>
      <c r="D109" s="177" t="s">
        <v>1321</v>
      </c>
      <c r="E109" s="105" t="s">
        <v>287</v>
      </c>
      <c r="F109" s="148">
        <f>VLOOKUP($B109,Snapshot!$D:$AJ,2,FALSE)</f>
        <v>2293.35</v>
      </c>
      <c r="G109" s="148">
        <f>VLOOKUP($B109,Snapshot!$D:$AJ,3,FALSE)</f>
        <v>1955</v>
      </c>
      <c r="H109" s="148">
        <f t="shared" si="13"/>
        <v>-14.75352650053415</v>
      </c>
      <c r="I109" s="149">
        <f>VLOOKUP($B109,Snapshot!$D:$AJ,8,FALSE)</f>
        <v>1.4289182661290323</v>
      </c>
      <c r="J109" s="150">
        <v>71.97</v>
      </c>
      <c r="K109" s="151">
        <v>3.1</v>
      </c>
      <c r="L109" s="151">
        <v>1.0699999999999998</v>
      </c>
      <c r="M109" s="152">
        <f t="shared" si="14"/>
        <v>23.86</v>
      </c>
      <c r="N109" s="150">
        <v>-15.994505494505489</v>
      </c>
      <c r="O109" s="151">
        <v>-1.9831179999999999</v>
      </c>
      <c r="P109" s="152">
        <v>3.6086207646356034</v>
      </c>
      <c r="Q109" s="150">
        <f>VLOOKUP($B109,Snapshot!$D:$AJ,10,FALSE)</f>
        <v>44.71207188181355</v>
      </c>
      <c r="R109" s="150">
        <f>VLOOKUP($B109,Snapshot!$D:$AJ,11,FALSE)</f>
        <v>29.099226942660874</v>
      </c>
      <c r="S109" s="151">
        <f>VLOOKUP($B109,Snapshot!$D:$AJ,12,FALSE)</f>
        <v>41.512751216782902</v>
      </c>
      <c r="T109" s="152">
        <f>VLOOKUP($B109,Snapshot!$D:$AJ,13,FALSE)</f>
        <v>55.814528630757984</v>
      </c>
      <c r="U109" s="150">
        <f t="shared" si="15"/>
        <v>-34.91863445832206</v>
      </c>
      <c r="V109" s="151">
        <f t="shared" si="16"/>
        <v>42.659292284920468</v>
      </c>
      <c r="W109" s="152">
        <f t="shared" si="17"/>
        <v>34.451528734605084</v>
      </c>
      <c r="X109" s="150">
        <f>VLOOKUP($B109,Snapshot!$D:$AJ,17,FALSE)</f>
        <v>78.811372017510124</v>
      </c>
      <c r="Y109" s="151">
        <f>VLOOKUP($B109,Snapshot!$D:$AJ,18,FALSE)</f>
        <v>55.244471464296431</v>
      </c>
      <c r="Z109" s="152">
        <f>VLOOKUP($B109,Snapshot!$D:$AJ,19,FALSE)</f>
        <v>41.088764095307475</v>
      </c>
    </row>
    <row r="110" spans="2:26" ht="12.75">
      <c r="B110" s="252" t="s">
        <v>609</v>
      </c>
      <c r="C110" s="165" t="s">
        <v>1322</v>
      </c>
      <c r="D110" s="177" t="s">
        <v>1321</v>
      </c>
      <c r="E110" s="105" t="s">
        <v>286</v>
      </c>
      <c r="F110" s="148">
        <f>VLOOKUP($B110,Snapshot!$D:$AJ,2,FALSE)</f>
        <v>7675.9</v>
      </c>
      <c r="G110" s="148">
        <f>VLOOKUP($B110,Snapshot!$D:$AJ,3,FALSE)</f>
        <v>9100</v>
      </c>
      <c r="H110" s="148">
        <f t="shared" si="13"/>
        <v>18.552873278703473</v>
      </c>
      <c r="I110" s="149">
        <f>VLOOKUP($B110,Snapshot!$D:$AJ,8,FALSE)</f>
        <v>2.6799054241338114</v>
      </c>
      <c r="J110" s="150">
        <v>45.17</v>
      </c>
      <c r="K110" s="151">
        <v>8.6300000000000008</v>
      </c>
      <c r="L110" s="151">
        <v>25.82</v>
      </c>
      <c r="M110" s="152">
        <f t="shared" si="14"/>
        <v>20.379999999999995</v>
      </c>
      <c r="N110" s="150">
        <v>-5.6371358850321798</v>
      </c>
      <c r="O110" s="151">
        <v>9.438402</v>
      </c>
      <c r="P110" s="152">
        <v>7.857890155316607</v>
      </c>
      <c r="Q110" s="150">
        <f>VLOOKUP($B110,Snapshot!$D:$AJ,10,FALSE)</f>
        <v>168.97053843548932</v>
      </c>
      <c r="R110" s="150">
        <f>VLOOKUP($B110,Snapshot!$D:$AJ,11,FALSE)</f>
        <v>103.43516632722337</v>
      </c>
      <c r="S110" s="151">
        <f>VLOOKUP($B110,Snapshot!$D:$AJ,12,FALSE)</f>
        <v>160.79149375214649</v>
      </c>
      <c r="T110" s="152">
        <f>VLOOKUP($B110,Snapshot!$D:$AJ,13,FALSE)</f>
        <v>214.3900272780846</v>
      </c>
      <c r="U110" s="150">
        <f t="shared" si="15"/>
        <v>-38.785088048521828</v>
      </c>
      <c r="V110" s="151">
        <f t="shared" si="16"/>
        <v>55.451476960430398</v>
      </c>
      <c r="W110" s="152">
        <f t="shared" si="17"/>
        <v>33.33418471039149</v>
      </c>
      <c r="X110" s="150">
        <f>VLOOKUP($B110,Snapshot!$D:$AJ,17,FALSE)</f>
        <v>74.20977093725385</v>
      </c>
      <c r="Y110" s="151">
        <f>VLOOKUP($B110,Snapshot!$D:$AJ,18,FALSE)</f>
        <v>47.738221847929871</v>
      </c>
      <c r="Z110" s="152">
        <f>VLOOKUP($B110,Snapshot!$D:$AJ,19,FALSE)</f>
        <v>35.803437769256007</v>
      </c>
    </row>
    <row r="111" spans="2:26" ht="12.75">
      <c r="B111" s="252" t="s">
        <v>621</v>
      </c>
      <c r="C111" s="165" t="s">
        <v>1323</v>
      </c>
      <c r="D111" s="177" t="s">
        <v>1321</v>
      </c>
      <c r="E111" s="105" t="s">
        <v>287</v>
      </c>
      <c r="F111" s="148">
        <f>VLOOKUP($B111,Snapshot!$D:$AJ,2,FALSE)</f>
        <v>1537.75</v>
      </c>
      <c r="G111" s="148">
        <f>VLOOKUP($B111,Snapshot!$D:$AJ,3,FALSE)</f>
        <v>1440</v>
      </c>
      <c r="H111" s="148">
        <f t="shared" si="13"/>
        <v>-6.3566899691107182</v>
      </c>
      <c r="I111" s="149">
        <f>VLOOKUP($B111,Snapshot!$D:$AJ,8,FALSE)</f>
        <v>1.9766054360812426</v>
      </c>
      <c r="J111" s="150">
        <v>74.98</v>
      </c>
      <c r="K111" s="151">
        <v>6.06</v>
      </c>
      <c r="L111" s="151">
        <v>4.55</v>
      </c>
      <c r="M111" s="152">
        <f t="shared" si="14"/>
        <v>14.409999999999997</v>
      </c>
      <c r="N111" s="150">
        <v>-9.0088757396449779</v>
      </c>
      <c r="O111" s="151">
        <v>7.8290459999999999</v>
      </c>
      <c r="P111" s="152">
        <v>4.636284731182795</v>
      </c>
      <c r="Q111" s="150">
        <f>VLOOKUP($B111,Snapshot!$D:$AJ,10,FALSE)</f>
        <v>27.783885542168665</v>
      </c>
      <c r="R111" s="150">
        <f>VLOOKUP($B111,Snapshot!$D:$AJ,11,FALSE)</f>
        <v>22.967152941176476</v>
      </c>
      <c r="S111" s="151">
        <f>VLOOKUP($B111,Snapshot!$D:$AJ,12,FALSE)</f>
        <v>27.512681133474356</v>
      </c>
      <c r="T111" s="152">
        <f>VLOOKUP($B111,Snapshot!$D:$AJ,13,FALSE)</f>
        <v>36.059621333573588</v>
      </c>
      <c r="U111" s="150">
        <f t="shared" si="15"/>
        <v>-17.33642543870133</v>
      </c>
      <c r="V111" s="151">
        <f t="shared" si="16"/>
        <v>19.791430848829616</v>
      </c>
      <c r="W111" s="152">
        <f t="shared" si="17"/>
        <v>31.065457265450846</v>
      </c>
      <c r="X111" s="150">
        <f>VLOOKUP($B111,Snapshot!$D:$AJ,17,FALSE)</f>
        <v>66.954315318859457</v>
      </c>
      <c r="Y111" s="151">
        <f>VLOOKUP($B111,Snapshot!$D:$AJ,18,FALSE)</f>
        <v>55.892408033219183</v>
      </c>
      <c r="Z111" s="152">
        <f>VLOOKUP($B111,Snapshot!$D:$AJ,19,FALSE)</f>
        <v>42.644651916193752</v>
      </c>
    </row>
    <row r="112" spans="2:26" ht="12.75">
      <c r="B112" s="252" t="s">
        <v>610</v>
      </c>
      <c r="C112" s="165" t="s">
        <v>1324</v>
      </c>
      <c r="D112" s="177" t="s">
        <v>1321</v>
      </c>
      <c r="E112" s="105" t="s">
        <v>287</v>
      </c>
      <c r="F112" s="148">
        <f>VLOOKUP($B112,Snapshot!$D:$AJ,2,FALSE)</f>
        <v>2897</v>
      </c>
      <c r="G112" s="148">
        <f>VLOOKUP($B112,Snapshot!$D:$AJ,3,FALSE)</f>
        <v>3060</v>
      </c>
      <c r="H112" s="148">
        <f t="shared" si="13"/>
        <v>5.6265101829478823</v>
      </c>
      <c r="I112" s="149">
        <f>VLOOKUP($B112,Snapshot!$D:$AJ,8,FALSE)</f>
        <v>4.5927037037037035</v>
      </c>
      <c r="J112" s="150">
        <v>49.24</v>
      </c>
      <c r="K112" s="151">
        <v>6.86</v>
      </c>
      <c r="L112" s="151">
        <v>21.21</v>
      </c>
      <c r="M112" s="152">
        <f t="shared" si="14"/>
        <v>22.689999999999998</v>
      </c>
      <c r="N112" s="150">
        <v>-8.5730516150411091</v>
      </c>
      <c r="O112" s="151">
        <v>35.313769999999998</v>
      </c>
      <c r="P112" s="152">
        <v>15.434377156511349</v>
      </c>
      <c r="Q112" s="150">
        <f>VLOOKUP($B112,Snapshot!$D:$AJ,10,FALSE)</f>
        <v>62.463343108504425</v>
      </c>
      <c r="R112" s="150">
        <f>VLOOKUP($B112,Snapshot!$D:$AJ,11,FALSE)</f>
        <v>55.14340391963519</v>
      </c>
      <c r="S112" s="151">
        <f>VLOOKUP($B112,Snapshot!$D:$AJ,12,FALSE)</f>
        <v>65.322406941170271</v>
      </c>
      <c r="T112" s="152">
        <f>VLOOKUP($B112,Snapshot!$D:$AJ,13,FALSE)</f>
        <v>76.442542934998954</v>
      </c>
      <c r="U112" s="150">
        <f t="shared" si="15"/>
        <v>-11.718775884527732</v>
      </c>
      <c r="V112" s="151">
        <f t="shared" si="16"/>
        <v>18.459148870043897</v>
      </c>
      <c r="W112" s="152">
        <f t="shared" si="17"/>
        <v>17.023463332947198</v>
      </c>
      <c r="X112" s="150">
        <f>VLOOKUP($B112,Snapshot!$D:$AJ,17,FALSE)</f>
        <v>52.535748504427211</v>
      </c>
      <c r="Y112" s="151">
        <f>VLOOKUP($B112,Snapshot!$D:$AJ,18,FALSE)</f>
        <v>44.34925373477212</v>
      </c>
      <c r="Z112" s="152">
        <f>VLOOKUP($B112,Snapshot!$D:$AJ,19,FALSE)</f>
        <v>37.897745009129181</v>
      </c>
    </row>
    <row r="113" spans="2:26" ht="12.75">
      <c r="B113" s="252" t="s">
        <v>611</v>
      </c>
      <c r="C113" s="165" t="s">
        <v>1325</v>
      </c>
      <c r="D113" s="177" t="s">
        <v>1321</v>
      </c>
      <c r="E113" s="105" t="s">
        <v>288</v>
      </c>
      <c r="F113" s="148">
        <f>VLOOKUP($B113,Snapshot!$D:$AJ,2,FALSE)</f>
        <v>5285.2</v>
      </c>
      <c r="G113" s="148">
        <f>VLOOKUP($B113,Snapshot!$D:$AJ,3,FALSE)</f>
        <v>4095</v>
      </c>
      <c r="H113" s="148">
        <f t="shared" si="13"/>
        <v>-22.519488382653435</v>
      </c>
      <c r="I113" s="149">
        <f>VLOOKUP($B113,Snapshot!$D:$AJ,8,FALSE)</f>
        <v>1.9265249462365597</v>
      </c>
      <c r="J113" s="150">
        <v>75</v>
      </c>
      <c r="K113" s="151">
        <v>4.9400000000000004</v>
      </c>
      <c r="L113" s="151">
        <v>11.129999999999999</v>
      </c>
      <c r="M113" s="152">
        <f t="shared" si="14"/>
        <v>8.93</v>
      </c>
      <c r="N113" s="150">
        <v>-11.173109243697482</v>
      </c>
      <c r="O113" s="151">
        <v>7.4719129999999998</v>
      </c>
      <c r="P113" s="152">
        <v>3.5436722102747908</v>
      </c>
      <c r="Q113" s="150">
        <f>VLOOKUP($B113,Snapshot!$D:$AJ,10,FALSE)</f>
        <v>192.62847358121331</v>
      </c>
      <c r="R113" s="150">
        <f>VLOOKUP($B113,Snapshot!$D:$AJ,11,FALSE)</f>
        <v>120.01662482025711</v>
      </c>
      <c r="S113" s="151">
        <f>VLOOKUP($B113,Snapshot!$D:$AJ,12,FALSE)</f>
        <v>119.16408180327208</v>
      </c>
      <c r="T113" s="152">
        <f>VLOOKUP($B113,Snapshot!$D:$AJ,13,FALSE)</f>
        <v>116.9488705973656</v>
      </c>
      <c r="U113" s="150">
        <f t="shared" si="15"/>
        <v>-37.695283262649447</v>
      </c>
      <c r="V113" s="151">
        <f t="shared" si="16"/>
        <v>-0.7103541015770376</v>
      </c>
      <c r="W113" s="152">
        <f t="shared" si="17"/>
        <v>-1.8589588174426352</v>
      </c>
      <c r="X113" s="150">
        <f>VLOOKUP($B113,Snapshot!$D:$AJ,17,FALSE)</f>
        <v>44.037232407721675</v>
      </c>
      <c r="Y113" s="151">
        <f>VLOOKUP($B113,Snapshot!$D:$AJ,18,FALSE)</f>
        <v>44.352290724023149</v>
      </c>
      <c r="Z113" s="152">
        <f>VLOOKUP($B113,Snapshot!$D:$AJ,19,FALSE)</f>
        <v>45.192398806449482</v>
      </c>
    </row>
    <row r="114" spans="2:26" ht="12.75">
      <c r="B114" s="252" t="s">
        <v>612</v>
      </c>
      <c r="C114" s="165" t="s">
        <v>1326</v>
      </c>
      <c r="D114" s="177" t="s">
        <v>1321</v>
      </c>
      <c r="E114" s="105" t="s">
        <v>286</v>
      </c>
      <c r="F114" s="148">
        <f>VLOOKUP($B114,Snapshot!$D:$AJ,2,FALSE)</f>
        <v>2999.15</v>
      </c>
      <c r="G114" s="148">
        <f>VLOOKUP($B114,Snapshot!$D:$AJ,3,FALSE)</f>
        <v>3450</v>
      </c>
      <c r="H114" s="148">
        <f t="shared" si="13"/>
        <v>15.032592567894241</v>
      </c>
      <c r="I114" s="149">
        <f>VLOOKUP($B114,Snapshot!$D:$AJ,8,FALSE)</f>
        <v>1.2837177718040622</v>
      </c>
      <c r="J114" s="150">
        <v>70.91</v>
      </c>
      <c r="K114" s="151">
        <v>3.87</v>
      </c>
      <c r="L114" s="151">
        <v>12.709999999999997</v>
      </c>
      <c r="M114" s="152">
        <f t="shared" si="14"/>
        <v>12.510000000000005</v>
      </c>
      <c r="N114" s="150">
        <v>-10.906633395716369</v>
      </c>
      <c r="O114" s="151">
        <v>15.47406</v>
      </c>
      <c r="P114" s="152">
        <v>1.1518900597371564</v>
      </c>
      <c r="Q114" s="150">
        <f>VLOOKUP($B114,Snapshot!$D:$AJ,10,FALSE)</f>
        <v>107.4696755994359</v>
      </c>
      <c r="R114" s="150">
        <f>VLOOKUP($B114,Snapshot!$D:$AJ,11,FALSE)</f>
        <v>85.04090267983085</v>
      </c>
      <c r="S114" s="151">
        <f>VLOOKUP($B114,Snapshot!$D:$AJ,12,FALSE)</f>
        <v>97.687691841107252</v>
      </c>
      <c r="T114" s="152">
        <f>VLOOKUP($B114,Snapshot!$D:$AJ,13,FALSE)</f>
        <v>115.01586436905428</v>
      </c>
      <c r="U114" s="150">
        <f t="shared" si="15"/>
        <v>-20.86986193500967</v>
      </c>
      <c r="V114" s="151">
        <f t="shared" si="16"/>
        <v>14.871419237975525</v>
      </c>
      <c r="W114" s="152">
        <f t="shared" si="17"/>
        <v>17.738337554471006</v>
      </c>
      <c r="X114" s="150">
        <f>VLOOKUP($B114,Snapshot!$D:$AJ,17,FALSE)</f>
        <v>35.267146813944962</v>
      </c>
      <c r="Y114" s="151">
        <f>VLOOKUP($B114,Snapshot!$D:$AJ,18,FALSE)</f>
        <v>30.701411236926671</v>
      </c>
      <c r="Z114" s="152">
        <f>VLOOKUP($B114,Snapshot!$D:$AJ,19,FALSE)</f>
        <v>26.075968010608975</v>
      </c>
    </row>
    <row r="115" spans="2:26" ht="12.75">
      <c r="B115" s="252" t="s">
        <v>613</v>
      </c>
      <c r="C115" s="165" t="s">
        <v>1327</v>
      </c>
      <c r="D115" s="177" t="s">
        <v>1321</v>
      </c>
      <c r="E115" s="105" t="s">
        <v>287</v>
      </c>
      <c r="F115" s="148">
        <f>VLOOKUP($B115,Snapshot!$D:$AJ,2,FALSE)</f>
        <v>3429.05</v>
      </c>
      <c r="G115" s="148">
        <f>VLOOKUP($B115,Snapshot!$D:$AJ,3,FALSE)</f>
        <v>3450</v>
      </c>
      <c r="H115" s="148">
        <f t="shared" si="13"/>
        <v>0.61095638733759472</v>
      </c>
      <c r="I115" s="149">
        <f>VLOOKUP($B115,Snapshot!$D:$AJ,8,FALSE)</f>
        <v>2.0031638291517324</v>
      </c>
      <c r="J115" s="150">
        <v>28.8</v>
      </c>
      <c r="K115" s="151">
        <v>18.02</v>
      </c>
      <c r="L115" s="151">
        <v>27.41</v>
      </c>
      <c r="M115" s="152">
        <f t="shared" si="14"/>
        <v>25.770000000000007</v>
      </c>
      <c r="N115" s="150">
        <v>-23.274941992763914</v>
      </c>
      <c r="O115" s="151">
        <v>-22.80631</v>
      </c>
      <c r="P115" s="152">
        <v>9.0774684826762257</v>
      </c>
      <c r="Q115" s="150">
        <f>VLOOKUP($B115,Snapshot!$D:$AJ,10,FALSE)</f>
        <v>75.721493440968715</v>
      </c>
      <c r="R115" s="150">
        <f>VLOOKUP($B115,Snapshot!$D:$AJ,11,FALSE)</f>
        <v>46.113654649610091</v>
      </c>
      <c r="S115" s="151">
        <f>VLOOKUP($B115,Snapshot!$D:$AJ,12,FALSE)</f>
        <v>60.314668312547091</v>
      </c>
      <c r="T115" s="152">
        <f>VLOOKUP($B115,Snapshot!$D:$AJ,13,FALSE)</f>
        <v>86.231105077520908</v>
      </c>
      <c r="U115" s="150">
        <f t="shared" si="15"/>
        <v>-39.100970472063437</v>
      </c>
      <c r="V115" s="151">
        <f t="shared" si="16"/>
        <v>30.795680305198015</v>
      </c>
      <c r="W115" s="152">
        <f t="shared" si="17"/>
        <v>42.968713067733958</v>
      </c>
      <c r="X115" s="150">
        <f>VLOOKUP($B115,Snapshot!$D:$AJ,17,FALSE)</f>
        <v>74.360837935212189</v>
      </c>
      <c r="Y115" s="151">
        <f>VLOOKUP($B115,Snapshot!$D:$AJ,18,FALSE)</f>
        <v>56.852671098692994</v>
      </c>
      <c r="Z115" s="152">
        <f>VLOOKUP($B115,Snapshot!$D:$AJ,19,FALSE)</f>
        <v>39.765813008163562</v>
      </c>
    </row>
    <row r="116" spans="2:26" ht="12.75">
      <c r="B116" s="252" t="s">
        <v>614</v>
      </c>
      <c r="C116" s="165" t="s">
        <v>1328</v>
      </c>
      <c r="D116" s="177" t="s">
        <v>1321</v>
      </c>
      <c r="E116" s="105" t="s">
        <v>287</v>
      </c>
      <c r="F116" s="148">
        <f>VLOOKUP($B116,Snapshot!$D:$AJ,2,FALSE)</f>
        <v>287.64999999999998</v>
      </c>
      <c r="G116" s="148">
        <f>VLOOKUP($B116,Snapshot!$D:$AJ,3,FALSE)</f>
        <v>305</v>
      </c>
      <c r="H116" s="148">
        <f t="shared" si="13"/>
        <v>6.031635668346965</v>
      </c>
      <c r="I116" s="149">
        <f>VLOOKUP($B116,Snapshot!$D:$AJ,8,FALSE)</f>
        <v>0.55752192951015522</v>
      </c>
      <c r="J116" s="150">
        <v>33.840000000000003</v>
      </c>
      <c r="K116" s="151">
        <v>7.77</v>
      </c>
      <c r="L116" s="151">
        <v>4.4500000000000011</v>
      </c>
      <c r="M116" s="152">
        <f t="shared" si="14"/>
        <v>53.94</v>
      </c>
      <c r="N116" s="150">
        <v>-14.415352573638813</v>
      </c>
      <c r="O116" s="151">
        <v>23.93365</v>
      </c>
      <c r="P116" s="152">
        <v>4.8271319952210279</v>
      </c>
      <c r="Q116" s="150">
        <f>VLOOKUP($B116,Snapshot!$D:$AJ,10,FALSE)</f>
        <v>8.9222275564090179</v>
      </c>
      <c r="R116" s="150">
        <f>VLOOKUP($B116,Snapshot!$D:$AJ,11,FALSE)</f>
        <v>7.8817881788178816</v>
      </c>
      <c r="S116" s="151">
        <f>VLOOKUP($B116,Snapshot!$D:$AJ,12,FALSE)</f>
        <v>9.393924352825751</v>
      </c>
      <c r="T116" s="152">
        <f>VLOOKUP($B116,Snapshot!$D:$AJ,13,FALSE)</f>
        <v>12.296183872456549</v>
      </c>
      <c r="U116" s="150">
        <f t="shared" si="15"/>
        <v>-11.661206475772602</v>
      </c>
      <c r="V116" s="151">
        <f t="shared" si="16"/>
        <v>19.185191731892772</v>
      </c>
      <c r="W116" s="152">
        <f t="shared" si="17"/>
        <v>30.895070160510496</v>
      </c>
      <c r="X116" s="150">
        <f>VLOOKUP($B116,Snapshot!$D:$AJ,17,FALSE)</f>
        <v>36.495525314046439</v>
      </c>
      <c r="Y116" s="151">
        <f>VLOOKUP($B116,Snapshot!$D:$AJ,18,FALSE)</f>
        <v>30.620855480220367</v>
      </c>
      <c r="Z116" s="152">
        <f>VLOOKUP($B116,Snapshot!$D:$AJ,19,FALSE)</f>
        <v>23.393436775480883</v>
      </c>
    </row>
    <row r="117" spans="2:26" ht="12.75">
      <c r="B117" s="252" t="s">
        <v>210</v>
      </c>
      <c r="C117" s="165" t="s">
        <v>1329</v>
      </c>
      <c r="D117" s="177" t="s">
        <v>1321</v>
      </c>
      <c r="E117" s="105" t="s">
        <v>286</v>
      </c>
      <c r="F117" s="148">
        <f>VLOOKUP($B117,Snapshot!$D:$AJ,2,FALSE)</f>
        <v>4648.8</v>
      </c>
      <c r="G117" s="148">
        <f>VLOOKUP($B117,Snapshot!$D:$AJ,3,FALSE)</f>
        <v>5200</v>
      </c>
      <c r="H117" s="148">
        <f t="shared" si="13"/>
        <v>11.856823266219237</v>
      </c>
      <c r="I117" s="149">
        <f>VLOOKUP($B117,Snapshot!$D:$AJ,8,FALSE)</f>
        <v>8.3971373954599766</v>
      </c>
      <c r="J117" s="150">
        <v>46.09</v>
      </c>
      <c r="K117" s="151">
        <v>18.770000000000003</v>
      </c>
      <c r="L117" s="151">
        <v>25.999999999999996</v>
      </c>
      <c r="M117" s="152">
        <f t="shared" si="14"/>
        <v>9.139999999999997</v>
      </c>
      <c r="N117" s="150">
        <v>-3.1782396800932986</v>
      </c>
      <c r="O117" s="151">
        <v>34.619059999999998</v>
      </c>
      <c r="P117" s="152">
        <v>18.488016439665472</v>
      </c>
      <c r="Q117" s="150">
        <f>VLOOKUP($B117,Snapshot!$D:$AJ,10,FALSE)</f>
        <v>80.888157894736835</v>
      </c>
      <c r="R117" s="150">
        <f>VLOOKUP($B117,Snapshot!$D:$AJ,11,FALSE)</f>
        <v>110.625</v>
      </c>
      <c r="S117" s="151">
        <f>VLOOKUP($B117,Snapshot!$D:$AJ,12,FALSE)</f>
        <v>113.79623590924291</v>
      </c>
      <c r="T117" s="152">
        <f>VLOOKUP($B117,Snapshot!$D:$AJ,13,FALSE)</f>
        <v>137.46323093240491</v>
      </c>
      <c r="U117" s="150">
        <f t="shared" si="15"/>
        <v>36.762911752745019</v>
      </c>
      <c r="V117" s="151">
        <f t="shared" si="16"/>
        <v>2.8666539292591331</v>
      </c>
      <c r="W117" s="152">
        <f t="shared" si="17"/>
        <v>20.79769584122042</v>
      </c>
      <c r="X117" s="150">
        <f>VLOOKUP($B117,Snapshot!$D:$AJ,17,FALSE)</f>
        <v>42.023050847457625</v>
      </c>
      <c r="Y117" s="151">
        <f>VLOOKUP($B117,Snapshot!$D:$AJ,18,FALSE)</f>
        <v>40.85196634893623</v>
      </c>
      <c r="Z117" s="152">
        <f>VLOOKUP($B117,Snapshot!$D:$AJ,19,FALSE)</f>
        <v>33.818497997373306</v>
      </c>
    </row>
    <row r="118" spans="2:26" ht="12.75">
      <c r="B118" s="252" t="s">
        <v>211</v>
      </c>
      <c r="C118" s="165" t="s">
        <v>1330</v>
      </c>
      <c r="D118" s="177" t="s">
        <v>1321</v>
      </c>
      <c r="E118" s="105" t="s">
        <v>287</v>
      </c>
      <c r="F118" s="148">
        <f>VLOOKUP($B118,Snapshot!$D:$AJ,2,FALSE)</f>
        <v>2462.25</v>
      </c>
      <c r="G118" s="148">
        <f>VLOOKUP($B118,Snapshot!$D:$AJ,3,FALSE)</f>
        <v>2130</v>
      </c>
      <c r="H118" s="148">
        <f t="shared" si="13"/>
        <v>-13.493755711239714</v>
      </c>
      <c r="I118" s="149">
        <f>VLOOKUP($B118,Snapshot!$D:$AJ,8,FALSE)</f>
        <v>8.7307701792114685</v>
      </c>
      <c r="J118" s="150">
        <v>50.26</v>
      </c>
      <c r="K118" s="151">
        <v>18.740000000000002</v>
      </c>
      <c r="L118" s="151">
        <v>16.579999999999998</v>
      </c>
      <c r="M118" s="152">
        <f t="shared" si="14"/>
        <v>14.420000000000002</v>
      </c>
      <c r="N118" s="150">
        <v>-8.7193460490463224</v>
      </c>
      <c r="O118" s="151">
        <v>8.8359400000000008</v>
      </c>
      <c r="P118" s="152">
        <v>18.79268468339307</v>
      </c>
      <c r="Q118" s="150">
        <f>VLOOKUP($B118,Snapshot!$D:$AJ,10,FALSE)</f>
        <v>76.194862829478211</v>
      </c>
      <c r="R118" s="150">
        <f>VLOOKUP($B118,Snapshot!$D:$AJ,11,FALSE)</f>
        <v>47.485879505110375</v>
      </c>
      <c r="S118" s="151">
        <f>VLOOKUP($B118,Snapshot!$D:$AJ,12,FALSE)</f>
        <v>52.589630823429786</v>
      </c>
      <c r="T118" s="152">
        <f>VLOOKUP($B118,Snapshot!$D:$AJ,13,FALSE)</f>
        <v>73.990793548976612</v>
      </c>
      <c r="U118" s="150">
        <f t="shared" si="15"/>
        <v>-37.67837129468645</v>
      </c>
      <c r="V118" s="151">
        <f t="shared" si="16"/>
        <v>10.747934694502504</v>
      </c>
      <c r="W118" s="152">
        <f t="shared" si="17"/>
        <v>40.694643393488427</v>
      </c>
      <c r="X118" s="150">
        <f>VLOOKUP($B118,Snapshot!$D:$AJ,17,FALSE)</f>
        <v>51.852256410982456</v>
      </c>
      <c r="Y118" s="151">
        <f>VLOOKUP($B118,Snapshot!$D:$AJ,18,FALSE)</f>
        <v>46.82006626490741</v>
      </c>
      <c r="Z118" s="152">
        <f>VLOOKUP($B118,Snapshot!$D:$AJ,19,FALSE)</f>
        <v>33.277788788278997</v>
      </c>
    </row>
    <row r="119" spans="2:26" ht="12.75">
      <c r="B119" s="252" t="s">
        <v>534</v>
      </c>
      <c r="C119" s="165" t="s">
        <v>1331</v>
      </c>
      <c r="D119" s="177" t="s">
        <v>1321</v>
      </c>
      <c r="E119" s="105" t="s">
        <v>287</v>
      </c>
      <c r="F119" s="148">
        <f>VLOOKUP($B119,Snapshot!$D:$AJ,2,FALSE)</f>
        <v>1067</v>
      </c>
      <c r="G119" s="148">
        <f>VLOOKUP($B119,Snapshot!$D:$AJ,3,FALSE)</f>
        <v>980</v>
      </c>
      <c r="H119" s="148">
        <f t="shared" si="13"/>
        <v>-8.1537019681349676</v>
      </c>
      <c r="I119" s="149">
        <f>VLOOKUP($B119,Snapshot!$D:$AJ,8,FALSE)</f>
        <v>3.210062222222223</v>
      </c>
      <c r="J119" s="150">
        <v>37.979999999999997</v>
      </c>
      <c r="K119" s="151">
        <v>13.76</v>
      </c>
      <c r="L119" s="151">
        <v>19.950000000000003</v>
      </c>
      <c r="M119" s="152">
        <f t="shared" si="14"/>
        <v>28.310000000000002</v>
      </c>
      <c r="N119" s="150">
        <v>-20.945395273023635</v>
      </c>
      <c r="O119" s="151">
        <v>2.2569409999999999</v>
      </c>
      <c r="P119" s="152">
        <v>12.52185275985663</v>
      </c>
      <c r="Q119" s="150">
        <f>VLOOKUP($B119,Snapshot!$D:$AJ,10,FALSE)</f>
        <v>91.456714543599418</v>
      </c>
      <c r="R119" s="150">
        <f>VLOOKUP($B119,Snapshot!$D:$AJ,11,FALSE)</f>
        <v>36.143159877560635</v>
      </c>
      <c r="S119" s="151">
        <f>VLOOKUP($B119,Snapshot!$D:$AJ,12,FALSE)</f>
        <v>29.649527841343581</v>
      </c>
      <c r="T119" s="152">
        <f>VLOOKUP($B119,Snapshot!$D:$AJ,13,FALSE)</f>
        <v>49.428973366470792</v>
      </c>
      <c r="U119" s="150">
        <f t="shared" si="15"/>
        <v>-60.48058356575843</v>
      </c>
      <c r="V119" s="151">
        <f t="shared" si="16"/>
        <v>-17.96642036339663</v>
      </c>
      <c r="W119" s="152">
        <f t="shared" si="17"/>
        <v>66.710828013748568</v>
      </c>
      <c r="X119" s="150">
        <f>VLOOKUP($B119,Snapshot!$D:$AJ,17,FALSE)</f>
        <v>29.521491856677521</v>
      </c>
      <c r="Y119" s="151">
        <f>VLOOKUP($B119,Snapshot!$D:$AJ,18,FALSE)</f>
        <v>35.987082347806066</v>
      </c>
      <c r="Z119" s="152">
        <f>VLOOKUP($B119,Snapshot!$D:$AJ,19,FALSE)</f>
        <v>21.58652966731005</v>
      </c>
    </row>
    <row r="120" spans="2:26" ht="12.75">
      <c r="B120" s="252" t="s">
        <v>615</v>
      </c>
      <c r="C120" s="165" t="s">
        <v>1332</v>
      </c>
      <c r="D120" s="177" t="s">
        <v>1321</v>
      </c>
      <c r="E120" s="105" t="s">
        <v>286</v>
      </c>
      <c r="F120" s="148">
        <f>VLOOKUP($B120,Snapshot!$D:$AJ,2,FALSE)</f>
        <v>2061.4499999999998</v>
      </c>
      <c r="G120" s="148">
        <f>VLOOKUP($B120,Snapshot!$D:$AJ,3,FALSE)</f>
        <v>2425</v>
      </c>
      <c r="H120" s="148">
        <f t="shared" si="13"/>
        <v>17.635644813116997</v>
      </c>
      <c r="I120" s="149">
        <f>VLOOKUP($B120,Snapshot!$D:$AJ,8,FALSE)</f>
        <v>2.4290075878136199</v>
      </c>
      <c r="J120" s="150">
        <v>74.28</v>
      </c>
      <c r="K120" s="151">
        <v>5.33</v>
      </c>
      <c r="L120" s="151">
        <v>6.75</v>
      </c>
      <c r="M120" s="152">
        <f t="shared" si="14"/>
        <v>13.64</v>
      </c>
      <c r="N120" s="150">
        <v>-11.565603483408779</v>
      </c>
      <c r="O120" s="151">
        <v>10.82469</v>
      </c>
      <c r="P120" s="152">
        <v>2.2769930704898447</v>
      </c>
      <c r="Q120" s="150">
        <f>VLOOKUP($B120,Snapshot!$D:$AJ,10,FALSE)</f>
        <v>40.434337198309962</v>
      </c>
      <c r="R120" s="150">
        <f>VLOOKUP($B120,Snapshot!$D:$AJ,11,FALSE)</f>
        <v>31.195261705863079</v>
      </c>
      <c r="S120" s="151">
        <f>VLOOKUP($B120,Snapshot!$D:$AJ,12,FALSE)</f>
        <v>42.671797423871162</v>
      </c>
      <c r="T120" s="152">
        <f>VLOOKUP($B120,Snapshot!$D:$AJ,13,FALSE)</f>
        <v>53.923327024170831</v>
      </c>
      <c r="U120" s="150">
        <f t="shared" si="15"/>
        <v>-22.849578186811602</v>
      </c>
      <c r="V120" s="151">
        <f t="shared" si="16"/>
        <v>36.789355467567987</v>
      </c>
      <c r="W120" s="152">
        <f t="shared" si="17"/>
        <v>26.367601740641501</v>
      </c>
      <c r="X120" s="150">
        <f>VLOOKUP($B120,Snapshot!$D:$AJ,17,FALSE)</f>
        <v>66.082151175303494</v>
      </c>
      <c r="Y120" s="151">
        <f>VLOOKUP($B120,Snapshot!$D:$AJ,18,FALSE)</f>
        <v>48.309425064124383</v>
      </c>
      <c r="Z120" s="152">
        <f>VLOOKUP($B120,Snapshot!$D:$AJ,19,FALSE)</f>
        <v>38.229280605700872</v>
      </c>
    </row>
    <row r="121" spans="2:26" ht="12.75">
      <c r="B121" s="252" t="s">
        <v>134</v>
      </c>
      <c r="C121" s="165" t="s">
        <v>246</v>
      </c>
      <c r="D121" s="177" t="s">
        <v>90</v>
      </c>
      <c r="E121" s="105" t="s">
        <v>287</v>
      </c>
      <c r="F121" s="148">
        <f>VLOOKUP($B121,Snapshot!$D:$AJ,2,FALSE)</f>
        <v>3310.05</v>
      </c>
      <c r="G121" s="148">
        <f>VLOOKUP($B121,Snapshot!$D:$AJ,3,FALSE)</f>
        <v>3150</v>
      </c>
      <c r="H121" s="148">
        <f t="shared" si="13"/>
        <v>-4.8352743916255037</v>
      </c>
      <c r="I121" s="149">
        <f>VLOOKUP($B121,Snapshot!$D:$AJ,8,FALSE)</f>
        <v>37.554914695340507</v>
      </c>
      <c r="J121" s="150">
        <v>52.63</v>
      </c>
      <c r="K121" s="151">
        <v>15.33</v>
      </c>
      <c r="L121" s="151">
        <v>12.36</v>
      </c>
      <c r="M121" s="152">
        <f t="shared" si="14"/>
        <v>19.68</v>
      </c>
      <c r="N121" s="150">
        <v>-3.2714786674459333</v>
      </c>
      <c r="O121" s="151">
        <v>0.28327469999999999</v>
      </c>
      <c r="P121" s="152">
        <v>52.405827861409797</v>
      </c>
      <c r="Q121" s="150">
        <f>VLOOKUP($B121,Snapshot!$D:$AJ,10,FALSE)</f>
        <v>44.247289407839801</v>
      </c>
      <c r="R121" s="150">
        <f>VLOOKUP($B121,Snapshot!$D:$AJ,11,FALSE)</f>
        <v>57.940888240200159</v>
      </c>
      <c r="S121" s="151">
        <f>VLOOKUP($B121,Snapshot!$D:$AJ,12,FALSE)</f>
        <v>57.97841390714111</v>
      </c>
      <c r="T121" s="152">
        <f>VLOOKUP($B121,Snapshot!$D:$AJ,13,FALSE)</f>
        <v>65.687978958886518</v>
      </c>
      <c r="U121" s="150">
        <f t="shared" si="15"/>
        <v>30.947881815183244</v>
      </c>
      <c r="V121" s="151">
        <f t="shared" si="16"/>
        <v>6.4765432634339426E-2</v>
      </c>
      <c r="W121" s="152">
        <f t="shared" si="17"/>
        <v>13.29730244793026</v>
      </c>
      <c r="X121" s="150">
        <f>VLOOKUP($B121,Snapshot!$D:$AJ,17,FALSE)</f>
        <v>57.128050682927629</v>
      </c>
      <c r="Y121" s="151">
        <f>VLOOKUP($B121,Snapshot!$D:$AJ,18,FALSE)</f>
        <v>57.091075400948604</v>
      </c>
      <c r="Z121" s="152">
        <f>VLOOKUP($B121,Snapshot!$D:$AJ,19,FALSE)</f>
        <v>50.390498420901778</v>
      </c>
    </row>
    <row r="122" spans="2:26" ht="12.75">
      <c r="B122" s="252" t="s">
        <v>135</v>
      </c>
      <c r="C122" s="165" t="s">
        <v>248</v>
      </c>
      <c r="D122" s="177" t="s">
        <v>90</v>
      </c>
      <c r="E122" s="105" t="s">
        <v>287</v>
      </c>
      <c r="F122" s="148">
        <f>VLOOKUP($B122,Snapshot!$D:$AJ,2,FALSE)</f>
        <v>6272.75</v>
      </c>
      <c r="G122" s="148">
        <f>VLOOKUP($B122,Snapshot!$D:$AJ,3,FALSE)</f>
        <v>5850</v>
      </c>
      <c r="H122" s="148">
        <f t="shared" si="13"/>
        <v>-6.7394683352596587</v>
      </c>
      <c r="I122" s="149">
        <f>VLOOKUP($B122,Snapshot!$D:$AJ,8,FALSE)</f>
        <v>17.948141935483871</v>
      </c>
      <c r="J122" s="150">
        <v>50.55</v>
      </c>
      <c r="K122" s="151">
        <v>17.41</v>
      </c>
      <c r="L122" s="151">
        <v>16.819999999999997</v>
      </c>
      <c r="M122" s="152">
        <f t="shared" si="14"/>
        <v>15.22000000000001</v>
      </c>
      <c r="N122" s="150">
        <v>-0.9185107962532868</v>
      </c>
      <c r="O122" s="151">
        <v>35.550820000000002</v>
      </c>
      <c r="P122" s="152">
        <v>22.069087072879331</v>
      </c>
      <c r="Q122" s="150">
        <f>VLOOKUP($B122,Snapshot!$D:$AJ,10,FALSE)</f>
        <v>80.563719385637114</v>
      </c>
      <c r="R122" s="150">
        <f>VLOOKUP($B122,Snapshot!$D:$AJ,11,FALSE)</f>
        <v>88.713989207139988</v>
      </c>
      <c r="S122" s="151">
        <f>VLOOKUP($B122,Snapshot!$D:$AJ,12,FALSE)</f>
        <v>101.23217677268562</v>
      </c>
      <c r="T122" s="152">
        <f>VLOOKUP($B122,Snapshot!$D:$AJ,13,FALSE)</f>
        <v>113.86526753565715</v>
      </c>
      <c r="U122" s="150">
        <f t="shared" si="15"/>
        <v>10.116551077402104</v>
      </c>
      <c r="V122" s="151">
        <f t="shared" si="16"/>
        <v>14.110725577131555</v>
      </c>
      <c r="W122" s="152">
        <f t="shared" si="17"/>
        <v>12.479323438177993</v>
      </c>
      <c r="X122" s="150">
        <f>VLOOKUP($B122,Snapshot!$D:$AJ,17,FALSE)</f>
        <v>70.707563215916664</v>
      </c>
      <c r="Y122" s="151">
        <f>VLOOKUP($B122,Snapshot!$D:$AJ,18,FALSE)</f>
        <v>61.963994057791595</v>
      </c>
      <c r="Z122" s="152">
        <f>VLOOKUP($B122,Snapshot!$D:$AJ,19,FALSE)</f>
        <v>55.089230770354753</v>
      </c>
    </row>
    <row r="123" spans="2:26" ht="12.75">
      <c r="B123" s="252" t="s">
        <v>136</v>
      </c>
      <c r="C123" s="165" t="s">
        <v>249</v>
      </c>
      <c r="D123" s="177" t="s">
        <v>90</v>
      </c>
      <c r="E123" s="105" t="s">
        <v>287</v>
      </c>
      <c r="F123" s="148">
        <f>VLOOKUP($B123,Snapshot!$D:$AJ,2,FALSE)</f>
        <v>3774.9</v>
      </c>
      <c r="G123" s="148">
        <f>VLOOKUP($B123,Snapshot!$D:$AJ,3,FALSE)</f>
        <v>3150</v>
      </c>
      <c r="H123" s="148">
        <f t="shared" si="13"/>
        <v>-16.554080902805381</v>
      </c>
      <c r="I123" s="149">
        <f>VLOOKUP($B123,Snapshot!$D:$AJ,8,FALSE)</f>
        <v>12.021001311827957</v>
      </c>
      <c r="J123" s="150">
        <v>51</v>
      </c>
      <c r="K123" s="151">
        <v>24.44</v>
      </c>
      <c r="L123" s="151">
        <v>6.009999999999998</v>
      </c>
      <c r="M123" s="152">
        <f t="shared" si="14"/>
        <v>18.55</v>
      </c>
      <c r="N123" s="150">
        <v>-1.6953125</v>
      </c>
      <c r="O123" s="151">
        <v>84.841120000000004</v>
      </c>
      <c r="P123" s="152">
        <v>19.779601816009556</v>
      </c>
      <c r="Q123" s="150">
        <f>VLOOKUP($B123,Snapshot!$D:$AJ,10,FALSE)</f>
        <v>38.803823529411765</v>
      </c>
      <c r="R123" s="150">
        <f>VLOOKUP($B123,Snapshot!$D:$AJ,11,FALSE)</f>
        <v>49.201654411764714</v>
      </c>
      <c r="S123" s="151">
        <f>VLOOKUP($B123,Snapshot!$D:$AJ,12,FALSE)</f>
        <v>57.749971596056639</v>
      </c>
      <c r="T123" s="152">
        <f>VLOOKUP($B123,Snapshot!$D:$AJ,13,FALSE)</f>
        <v>62.244853150811274</v>
      </c>
      <c r="U123" s="150">
        <f t="shared" si="15"/>
        <v>26.795892612159221</v>
      </c>
      <c r="V123" s="151">
        <f t="shared" si="16"/>
        <v>17.374044199310347</v>
      </c>
      <c r="W123" s="152">
        <f t="shared" si="17"/>
        <v>7.7833485117446477</v>
      </c>
      <c r="X123" s="150">
        <f>VLOOKUP($B123,Snapshot!$D:$AJ,17,FALSE)</f>
        <v>76.723029847902339</v>
      </c>
      <c r="Y123" s="151">
        <f>VLOOKUP($B123,Snapshot!$D:$AJ,18,FALSE)</f>
        <v>65.36626591618554</v>
      </c>
      <c r="Z123" s="152">
        <f>VLOOKUP($B123,Snapshot!$D:$AJ,19,FALSE)</f>
        <v>60.64597808358392</v>
      </c>
    </row>
    <row r="124" spans="2:26" ht="12.75">
      <c r="B124" s="252" t="s">
        <v>137</v>
      </c>
      <c r="C124" s="165" t="s">
        <v>251</v>
      </c>
      <c r="D124" s="177" t="s">
        <v>90</v>
      </c>
      <c r="E124" s="105" t="s">
        <v>286</v>
      </c>
      <c r="F124" s="148">
        <f>VLOOKUP($B124,Snapshot!$D:$AJ,2,FALSE)</f>
        <v>633.04999999999995</v>
      </c>
      <c r="G124" s="148">
        <f>VLOOKUP($B124,Snapshot!$D:$AJ,3,FALSE)</f>
        <v>750</v>
      </c>
      <c r="H124" s="148">
        <f t="shared" si="13"/>
        <v>18.474054182134125</v>
      </c>
      <c r="I124" s="149">
        <f>VLOOKUP($B124,Snapshot!$D:$AJ,8,FALSE)</f>
        <v>13.246858944381122</v>
      </c>
      <c r="J124" s="150">
        <v>66.25</v>
      </c>
      <c r="K124" s="151">
        <v>14.98</v>
      </c>
      <c r="L124" s="151">
        <v>13.559999999999999</v>
      </c>
      <c r="M124" s="152">
        <f t="shared" si="14"/>
        <v>5.2100000000000009</v>
      </c>
      <c r="N124" s="150">
        <v>-5.7961309523809632</v>
      </c>
      <c r="O124" s="151">
        <v>12.87332</v>
      </c>
      <c r="P124" s="152">
        <v>21.326878375149342</v>
      </c>
      <c r="Q124" s="150">
        <f>VLOOKUP($B124,Snapshot!$D:$AJ,10,FALSE)</f>
        <v>9.6895104172028486</v>
      </c>
      <c r="R124" s="150">
        <f>VLOOKUP($B124,Snapshot!$D:$AJ,11,FALSE)</f>
        <v>10.585101580135438</v>
      </c>
      <c r="S124" s="151">
        <f>VLOOKUP($B124,Snapshot!$D:$AJ,12,FALSE)</f>
        <v>11.838447648916574</v>
      </c>
      <c r="T124" s="152">
        <f>VLOOKUP($B124,Snapshot!$D:$AJ,13,FALSE)</f>
        <v>13.232065232886137</v>
      </c>
      <c r="U124" s="150">
        <f t="shared" si="15"/>
        <v>9.2428938550140671</v>
      </c>
      <c r="V124" s="151">
        <f t="shared" si="16"/>
        <v>11.840661700717469</v>
      </c>
      <c r="W124" s="152">
        <f t="shared" si="17"/>
        <v>11.77196221412613</v>
      </c>
      <c r="X124" s="150">
        <f>VLOOKUP($B124,Snapshot!$D:$AJ,17,FALSE)</f>
        <v>59.805755779237401</v>
      </c>
      <c r="Y124" s="151">
        <f>VLOOKUP($B124,Snapshot!$D:$AJ,18,FALSE)</f>
        <v>53.474071835586919</v>
      </c>
      <c r="Z124" s="152">
        <f>VLOOKUP($B124,Snapshot!$D:$AJ,19,FALSE)</f>
        <v>47.842116015771865</v>
      </c>
    </row>
    <row r="125" spans="2:26" ht="12.75">
      <c r="B125" s="252" t="s">
        <v>138</v>
      </c>
      <c r="C125" s="165" t="s">
        <v>91</v>
      </c>
      <c r="D125" s="177" t="s">
        <v>90</v>
      </c>
      <c r="E125" s="105" t="s">
        <v>286</v>
      </c>
      <c r="F125" s="148">
        <f>VLOOKUP($B125,Snapshot!$D:$AJ,2,FALSE)</f>
        <v>751.9</v>
      </c>
      <c r="G125" s="148">
        <f>VLOOKUP($B125,Snapshot!$D:$AJ,3,FALSE)</f>
        <v>950</v>
      </c>
      <c r="H125" s="148">
        <f t="shared" si="13"/>
        <v>26.346588642106667</v>
      </c>
      <c r="I125" s="149">
        <f>VLOOKUP($B125,Snapshot!$D:$AJ,8,FALSE)</f>
        <v>3.9407553763440855</v>
      </c>
      <c r="J125" s="150">
        <v>54.84</v>
      </c>
      <c r="K125" s="151">
        <v>14.02</v>
      </c>
      <c r="L125" s="151">
        <v>21.610000000000003</v>
      </c>
      <c r="M125" s="152">
        <f t="shared" si="14"/>
        <v>9.529999999999994</v>
      </c>
      <c r="N125" s="150">
        <v>-12.488361266294234</v>
      </c>
      <c r="O125" s="151">
        <v>46.654960000000003</v>
      </c>
      <c r="P125" s="152">
        <v>10.414913166069296</v>
      </c>
      <c r="Q125" s="150">
        <f>VLOOKUP($B125,Snapshot!$D:$AJ,10,FALSE)</f>
        <v>15.42348263859018</v>
      </c>
      <c r="R125" s="150">
        <f>VLOOKUP($B125,Snapshot!$D:$AJ,11,FALSE)</f>
        <v>18.043704840611422</v>
      </c>
      <c r="S125" s="151">
        <f>VLOOKUP($B125,Snapshot!$D:$AJ,12,FALSE)</f>
        <v>20.986010657634392</v>
      </c>
      <c r="T125" s="152">
        <f>VLOOKUP($B125,Snapshot!$D:$AJ,13,FALSE)</f>
        <v>23.446326053524857</v>
      </c>
      <c r="U125" s="150">
        <f t="shared" si="15"/>
        <v>16.988524987640208</v>
      </c>
      <c r="V125" s="151">
        <f t="shared" si="16"/>
        <v>16.306550362099959</v>
      </c>
      <c r="W125" s="152">
        <f t="shared" si="17"/>
        <v>11.723597381265227</v>
      </c>
      <c r="X125" s="150">
        <f>VLOOKUP($B125,Snapshot!$D:$AJ,17,FALSE)</f>
        <v>41.67104298379342</v>
      </c>
      <c r="Y125" s="151">
        <f>VLOOKUP($B125,Snapshot!$D:$AJ,18,FALSE)</f>
        <v>35.828629474486149</v>
      </c>
      <c r="Z125" s="152">
        <f>VLOOKUP($B125,Snapshot!$D:$AJ,19,FALSE)</f>
        <v>32.068990181383299</v>
      </c>
    </row>
    <row r="126" spans="2:26" ht="12.75">
      <c r="B126" s="252" t="s">
        <v>139</v>
      </c>
      <c r="C126" s="165" t="s">
        <v>92</v>
      </c>
      <c r="D126" s="177" t="s">
        <v>90</v>
      </c>
      <c r="E126" s="105" t="s">
        <v>286</v>
      </c>
      <c r="F126" s="148">
        <f>VLOOKUP($B126,Snapshot!$D:$AJ,2,FALSE)</f>
        <v>1388.15</v>
      </c>
      <c r="G126" s="148">
        <f>VLOOKUP($B126,Snapshot!$D:$AJ,3,FALSE)</f>
        <v>1700</v>
      </c>
      <c r="H126" s="148">
        <f t="shared" si="13"/>
        <v>22.465151460577019</v>
      </c>
      <c r="I126" s="149">
        <f>VLOOKUP($B126,Snapshot!$D:$AJ,8,FALSE)</f>
        <v>17.364576702508959</v>
      </c>
      <c r="J126" s="150">
        <v>63.01</v>
      </c>
      <c r="K126" s="151">
        <v>22.42</v>
      </c>
      <c r="L126" s="151">
        <v>9.2999999999999972</v>
      </c>
      <c r="M126" s="152">
        <f t="shared" si="14"/>
        <v>5.2700000000000031</v>
      </c>
      <c r="N126" s="150">
        <v>-9.9364173100629216</v>
      </c>
      <c r="O126" s="151">
        <v>38.863599999999998</v>
      </c>
      <c r="P126" s="152">
        <v>21.772156559139784</v>
      </c>
      <c r="Q126" s="150">
        <f>VLOOKUP($B126,Snapshot!$D:$AJ,10,FALSE)</f>
        <v>17.062196050657953</v>
      </c>
      <c r="R126" s="150">
        <f>VLOOKUP($B126,Snapshot!$D:$AJ,11,FALSE)</f>
        <v>19.317508962290002</v>
      </c>
      <c r="S126" s="151">
        <f>VLOOKUP($B126,Snapshot!$D:$AJ,12,FALSE)</f>
        <v>22.227788258394565</v>
      </c>
      <c r="T126" s="152">
        <f>VLOOKUP($B126,Snapshot!$D:$AJ,13,FALSE)</f>
        <v>26.959715982632286</v>
      </c>
      <c r="U126" s="150">
        <f t="shared" si="15"/>
        <v>13.218186597645376</v>
      </c>
      <c r="V126" s="151">
        <f t="shared" si="16"/>
        <v>15.065499914019775</v>
      </c>
      <c r="W126" s="152">
        <f t="shared" si="17"/>
        <v>21.288342633238177</v>
      </c>
      <c r="X126" s="150">
        <f>VLOOKUP($B126,Snapshot!$D:$AJ,17,FALSE)</f>
        <v>71.859679356682506</v>
      </c>
      <c r="Y126" s="151">
        <f>VLOOKUP($B126,Snapshot!$D:$AJ,18,FALSE)</f>
        <v>62.451107769381878</v>
      </c>
      <c r="Z126" s="152">
        <f>VLOOKUP($B126,Snapshot!$D:$AJ,19,FALSE)</f>
        <v>51.489785756432298</v>
      </c>
    </row>
    <row r="127" spans="2:26" ht="12.75">
      <c r="B127" s="252" t="s">
        <v>141</v>
      </c>
      <c r="C127" s="165" t="s">
        <v>93</v>
      </c>
      <c r="D127" s="177" t="s">
        <v>90</v>
      </c>
      <c r="E127" s="105" t="s">
        <v>286</v>
      </c>
      <c r="F127" s="148">
        <f>VLOOKUP($B127,Snapshot!$D:$AJ,2,FALSE)</f>
        <v>2966</v>
      </c>
      <c r="G127" s="148">
        <f>VLOOKUP($B127,Snapshot!$D:$AJ,3,FALSE)</f>
        <v>3250</v>
      </c>
      <c r="H127" s="148">
        <f t="shared" si="13"/>
        <v>9.575185434929196</v>
      </c>
      <c r="I127" s="149">
        <f>VLOOKUP($B127,Snapshot!$D:$AJ,8,FALSE)</f>
        <v>83.77959677419355</v>
      </c>
      <c r="J127" s="150">
        <v>61.9</v>
      </c>
      <c r="K127" s="151">
        <v>11.87</v>
      </c>
      <c r="L127" s="151">
        <v>14.160000000000002</v>
      </c>
      <c r="M127" s="152">
        <f t="shared" si="14"/>
        <v>12.070000000000002</v>
      </c>
      <c r="N127" s="150">
        <v>-2.2573735376503521</v>
      </c>
      <c r="O127" s="151">
        <v>18.578340000000001</v>
      </c>
      <c r="P127" s="152">
        <v>67.09696955794503</v>
      </c>
      <c r="Q127" s="150">
        <f>VLOOKUP($B127,Snapshot!$D:$AJ,10,FALSE)</f>
        <v>43.410849778258282</v>
      </c>
      <c r="R127" s="150">
        <f>VLOOKUP($B127,Snapshot!$D:$AJ,11,FALSE)</f>
        <v>43.707829406761668</v>
      </c>
      <c r="S127" s="151">
        <f>VLOOKUP($B127,Snapshot!$D:$AJ,12,FALSE)</f>
        <v>47.923531920608937</v>
      </c>
      <c r="T127" s="152">
        <f>VLOOKUP($B127,Snapshot!$D:$AJ,13,FALSE)</f>
        <v>53.648267474708042</v>
      </c>
      <c r="U127" s="150">
        <f t="shared" si="15"/>
        <v>0.68411383333970566</v>
      </c>
      <c r="V127" s="151">
        <f t="shared" si="16"/>
        <v>9.6451884503674137</v>
      </c>
      <c r="W127" s="152">
        <f t="shared" si="17"/>
        <v>11.945562700977085</v>
      </c>
      <c r="X127" s="150">
        <f>VLOOKUP($B127,Snapshot!$D:$AJ,17,FALSE)</f>
        <v>67.859695625634416</v>
      </c>
      <c r="Y127" s="151">
        <f>VLOOKUP($B127,Snapshot!$D:$AJ,18,FALSE)</f>
        <v>61.890263115697188</v>
      </c>
      <c r="Z127" s="152">
        <f>VLOOKUP($B127,Snapshot!$D:$AJ,19,FALSE)</f>
        <v>55.286035124960783</v>
      </c>
    </row>
    <row r="128" spans="2:26" ht="12.75">
      <c r="B128" s="252" t="s">
        <v>633</v>
      </c>
      <c r="C128" s="165" t="s">
        <v>1333</v>
      </c>
      <c r="D128" s="177" t="s">
        <v>90</v>
      </c>
      <c r="E128" s="105" t="s">
        <v>286</v>
      </c>
      <c r="F128" s="148">
        <f>VLOOKUP($B128,Snapshot!$D:$AJ,2,FALSE)</f>
        <v>1470.05</v>
      </c>
      <c r="G128" s="148">
        <f>VLOOKUP($B128,Snapshot!$D:$AJ,3,FALSE)</f>
        <v>1700</v>
      </c>
      <c r="H128" s="148">
        <f t="shared" si="13"/>
        <v>15.642325090983306</v>
      </c>
      <c r="I128" s="149">
        <f>VLOOKUP($B128,Snapshot!$D:$AJ,8,FALSE)</f>
        <v>0.84118127191995218</v>
      </c>
      <c r="J128" s="150">
        <v>53.94</v>
      </c>
      <c r="K128" s="151">
        <v>8.2799999999999994</v>
      </c>
      <c r="L128" s="151">
        <v>1.0600000000000005</v>
      </c>
      <c r="M128" s="152">
        <f t="shared" si="14"/>
        <v>36.72</v>
      </c>
      <c r="N128" s="150">
        <v>-7.5992331625758283</v>
      </c>
      <c r="O128" s="151">
        <v>-2.2215539999999998</v>
      </c>
      <c r="P128" s="152">
        <v>11.257078136200716</v>
      </c>
      <c r="Q128" s="150">
        <f>VLOOKUP($B128,Snapshot!$D:$AJ,10,FALSE)</f>
        <v>24.302718156782799</v>
      </c>
      <c r="R128" s="150">
        <f>VLOOKUP($B128,Snapshot!$D:$AJ,11,FALSE)</f>
        <v>30.979650612794035</v>
      </c>
      <c r="S128" s="151">
        <f>VLOOKUP($B128,Snapshot!$D:$AJ,12,FALSE)</f>
        <v>32.505521580780893</v>
      </c>
      <c r="T128" s="152">
        <f>VLOOKUP($B128,Snapshot!$D:$AJ,13,FALSE)</f>
        <v>38.319563069835496</v>
      </c>
      <c r="U128" s="150">
        <f t="shared" si="15"/>
        <v>27.474015099614402</v>
      </c>
      <c r="V128" s="151">
        <f t="shared" si="16"/>
        <v>4.925397600696968</v>
      </c>
      <c r="W128" s="152">
        <f t="shared" si="17"/>
        <v>17.886319635283733</v>
      </c>
      <c r="X128" s="150">
        <f>VLOOKUP($B128,Snapshot!$D:$AJ,17,FALSE)</f>
        <v>47.452116822547246</v>
      </c>
      <c r="Y128" s="151">
        <f>VLOOKUP($B128,Snapshot!$D:$AJ,18,FALSE)</f>
        <v>45.224624264118155</v>
      </c>
      <c r="Z128" s="152">
        <f>VLOOKUP($B128,Snapshot!$D:$AJ,19,FALSE)</f>
        <v>38.362911323412199</v>
      </c>
    </row>
    <row r="129" spans="2:26" ht="12.75">
      <c r="B129" s="252" t="s">
        <v>142</v>
      </c>
      <c r="C129" s="165" t="s">
        <v>94</v>
      </c>
      <c r="D129" s="177" t="s">
        <v>90</v>
      </c>
      <c r="E129" s="105" t="s">
        <v>286</v>
      </c>
      <c r="F129" s="148">
        <f>VLOOKUP($B129,Snapshot!$D:$AJ,2,FALSE)</f>
        <v>522.75</v>
      </c>
      <c r="G129" s="148">
        <f>VLOOKUP($B129,Snapshot!$D:$AJ,3,FALSE)</f>
        <v>575</v>
      </c>
      <c r="H129" s="148">
        <f t="shared" si="13"/>
        <v>9.995217599234806</v>
      </c>
      <c r="I129" s="149">
        <f>VLOOKUP($B129,Snapshot!$D:$AJ,8,FALSE)</f>
        <v>76.554005017921156</v>
      </c>
      <c r="J129" s="150">
        <v>0</v>
      </c>
      <c r="K129" s="151">
        <v>40.5</v>
      </c>
      <c r="L129" s="151">
        <v>44.040000000000006</v>
      </c>
      <c r="M129" s="152">
        <f t="shared" si="14"/>
        <v>15.459999999999994</v>
      </c>
      <c r="N129" s="150">
        <v>-1.0973417841263711</v>
      </c>
      <c r="O129" s="151">
        <v>16.399460000000001</v>
      </c>
      <c r="P129" s="152">
        <v>89.372907048984459</v>
      </c>
      <c r="Q129" s="150">
        <f>VLOOKUP($B129,Snapshot!$D:$AJ,10,FALSE)</f>
        <v>15.030930157708402</v>
      </c>
      <c r="R129" s="150">
        <f>VLOOKUP($B129,Snapshot!$D:$AJ,11,FALSE)</f>
        <v>16.387081788108645</v>
      </c>
      <c r="S129" s="151">
        <f>VLOOKUP($B129,Snapshot!$D:$AJ,12,FALSE)</f>
        <v>17.288114297170495</v>
      </c>
      <c r="T129" s="152">
        <f>VLOOKUP($B129,Snapshot!$D:$AJ,13,FALSE)</f>
        <v>18.794242075113047</v>
      </c>
      <c r="U129" s="150">
        <f t="shared" si="15"/>
        <v>9.022406572122609</v>
      </c>
      <c r="V129" s="151">
        <f t="shared" si="16"/>
        <v>5.4984317568713692</v>
      </c>
      <c r="W129" s="152">
        <f t="shared" si="17"/>
        <v>8.7119263099102451</v>
      </c>
      <c r="X129" s="150">
        <f>VLOOKUP($B129,Snapshot!$D:$AJ,17,FALSE)</f>
        <v>31.900127598028817</v>
      </c>
      <c r="Y129" s="151">
        <f>VLOOKUP($B129,Snapshot!$D:$AJ,18,FALSE)</f>
        <v>30.237537247515611</v>
      </c>
      <c r="Z129" s="152">
        <f>VLOOKUP($B129,Snapshot!$D:$AJ,19,FALSE)</f>
        <v>27.814369843209317</v>
      </c>
    </row>
    <row r="130" spans="2:26" ht="12.75">
      <c r="B130" s="252" t="s">
        <v>143</v>
      </c>
      <c r="C130" s="165" t="s">
        <v>1334</v>
      </c>
      <c r="D130" s="177" t="s">
        <v>90</v>
      </c>
      <c r="E130" s="105" t="s">
        <v>287</v>
      </c>
      <c r="F130" s="148">
        <f>VLOOKUP($B130,Snapshot!$D:$AJ,2,FALSE)</f>
        <v>543.15</v>
      </c>
      <c r="G130" s="148">
        <f>VLOOKUP($B130,Snapshot!$D:$AJ,3,FALSE)</f>
        <v>565</v>
      </c>
      <c r="H130" s="148">
        <f t="shared" si="13"/>
        <v>4.0228297891926843</v>
      </c>
      <c r="I130" s="149">
        <f>VLOOKUP($B130,Snapshot!$D:$AJ,8,FALSE)</f>
        <v>2.3617935483870967</v>
      </c>
      <c r="J130" s="150">
        <v>62.89</v>
      </c>
      <c r="K130" s="151">
        <v>15.1</v>
      </c>
      <c r="L130" s="151">
        <v>14.360000000000001</v>
      </c>
      <c r="M130" s="152">
        <f t="shared" si="14"/>
        <v>7.6499999999999968</v>
      </c>
      <c r="N130" s="150">
        <v>-8.7142857142857224</v>
      </c>
      <c r="O130" s="151">
        <v>48.52337</v>
      </c>
      <c r="P130" s="152">
        <v>7.5047389247311829</v>
      </c>
      <c r="Q130" s="150">
        <f>VLOOKUP($B130,Snapshot!$D:$AJ,10,FALSE)</f>
        <v>6.3368272564125459</v>
      </c>
      <c r="R130" s="150">
        <f>VLOOKUP($B130,Snapshot!$D:$AJ,11,FALSE)</f>
        <v>9.8118510167234447</v>
      </c>
      <c r="S130" s="151">
        <f>VLOOKUP($B130,Snapshot!$D:$AJ,12,FALSE)</f>
        <v>11.066166147520883</v>
      </c>
      <c r="T130" s="152">
        <f>VLOOKUP($B130,Snapshot!$D:$AJ,13,FALSE)</f>
        <v>12.424930562461096</v>
      </c>
      <c r="U130" s="150">
        <f t="shared" si="15"/>
        <v>54.83854332299105</v>
      </c>
      <c r="V130" s="151">
        <f t="shared" si="16"/>
        <v>12.783674850541127</v>
      </c>
      <c r="W130" s="152">
        <f t="shared" si="17"/>
        <v>12.278547030893904</v>
      </c>
      <c r="X130" s="150">
        <f>VLOOKUP($B130,Snapshot!$D:$AJ,17,FALSE)</f>
        <v>55.356527435470447</v>
      </c>
      <c r="Y130" s="151">
        <f>VLOOKUP($B130,Snapshot!$D:$AJ,18,FALSE)</f>
        <v>49.082039141593775</v>
      </c>
      <c r="Z130" s="152">
        <f>VLOOKUP($B130,Snapshot!$D:$AJ,19,FALSE)</f>
        <v>43.714530014436903</v>
      </c>
    </row>
    <row r="131" spans="2:26" ht="12.75">
      <c r="B131" s="252" t="s">
        <v>144</v>
      </c>
      <c r="C131" s="165" t="s">
        <v>95</v>
      </c>
      <c r="D131" s="177" t="s">
        <v>90</v>
      </c>
      <c r="E131" s="105" t="s">
        <v>286</v>
      </c>
      <c r="F131" s="148">
        <f>VLOOKUP($B131,Snapshot!$D:$AJ,2,FALSE)</f>
        <v>692.5</v>
      </c>
      <c r="G131" s="148">
        <f>VLOOKUP($B131,Snapshot!$D:$AJ,3,FALSE)</f>
        <v>750</v>
      </c>
      <c r="H131" s="148">
        <f t="shared" si="13"/>
        <v>8.3032490974729285</v>
      </c>
      <c r="I131" s="149">
        <f>VLOOKUP($B131,Snapshot!$D:$AJ,8,FALSE)</f>
        <v>10.692204301075268</v>
      </c>
      <c r="J131" s="150">
        <v>59.28</v>
      </c>
      <c r="K131" s="151">
        <v>24.72</v>
      </c>
      <c r="L131" s="151">
        <v>11.310000000000002</v>
      </c>
      <c r="M131" s="152">
        <f t="shared" si="14"/>
        <v>4.6899999999999977</v>
      </c>
      <c r="N131" s="150">
        <v>-2.9568385650224229</v>
      </c>
      <c r="O131" s="151">
        <v>18.670210000000001</v>
      </c>
      <c r="P131" s="152">
        <v>22.039064563918757</v>
      </c>
      <c r="Q131" s="150">
        <f>VLOOKUP($B131,Snapshot!$D:$AJ,10,FALSE)</f>
        <v>10.093023255813955</v>
      </c>
      <c r="R131" s="150">
        <f>VLOOKUP($B131,Snapshot!$D:$AJ,11,FALSE)</f>
        <v>11.480620155038761</v>
      </c>
      <c r="S131" s="151">
        <f>VLOOKUP($B131,Snapshot!$D:$AJ,12,FALSE)</f>
        <v>12.95124293946831</v>
      </c>
      <c r="T131" s="152">
        <f>VLOOKUP($B131,Snapshot!$D:$AJ,13,FALSE)</f>
        <v>14.334623437956452</v>
      </c>
      <c r="U131" s="150">
        <f t="shared" si="15"/>
        <v>13.748079877112129</v>
      </c>
      <c r="V131" s="151">
        <f t="shared" si="16"/>
        <v>12.809611019001466</v>
      </c>
      <c r="W131" s="152">
        <f t="shared" si="17"/>
        <v>10.681449687522694</v>
      </c>
      <c r="X131" s="150">
        <f>VLOOKUP($B131,Snapshot!$D:$AJ,17,FALSE)</f>
        <v>60.319041188386223</v>
      </c>
      <c r="Y131" s="151">
        <f>VLOOKUP($B131,Snapshot!$D:$AJ,18,FALSE)</f>
        <v>53.469771452563712</v>
      </c>
      <c r="Z131" s="152">
        <f>VLOOKUP($B131,Snapshot!$D:$AJ,19,FALSE)</f>
        <v>48.309605271271991</v>
      </c>
    </row>
    <row r="132" spans="2:26" ht="12.75">
      <c r="B132" s="252" t="s">
        <v>145</v>
      </c>
      <c r="C132" s="165" t="s">
        <v>255</v>
      </c>
      <c r="D132" s="177" t="s">
        <v>90</v>
      </c>
      <c r="E132" s="105" t="s">
        <v>287</v>
      </c>
      <c r="F132" s="148">
        <f>VLOOKUP($B132,Snapshot!$D:$AJ,2,FALSE)</f>
        <v>2747.15</v>
      </c>
      <c r="G132" s="148">
        <f>VLOOKUP($B132,Snapshot!$D:$AJ,3,FALSE)</f>
        <v>2500</v>
      </c>
      <c r="H132" s="148">
        <f t="shared" si="13"/>
        <v>-8.9965964727080916</v>
      </c>
      <c r="I132" s="149">
        <f>VLOOKUP($B132,Snapshot!$D:$AJ,8,FALSE)</f>
        <v>31.716650537634408</v>
      </c>
      <c r="J132" s="150">
        <v>62.76</v>
      </c>
      <c r="K132" s="151">
        <v>11.94</v>
      </c>
      <c r="L132" s="151">
        <v>9.2300000000000022</v>
      </c>
      <c r="M132" s="152">
        <f t="shared" si="14"/>
        <v>16.07</v>
      </c>
      <c r="N132" s="150">
        <v>-1.074900972272232</v>
      </c>
      <c r="O132" s="151">
        <v>20.1586</v>
      </c>
      <c r="P132" s="152">
        <v>30.444393596176823</v>
      </c>
      <c r="Q132" s="150">
        <f>VLOOKUP($B132,Snapshot!$D:$AJ,10,FALSE)</f>
        <v>25.26695706284999</v>
      </c>
      <c r="R132" s="150">
        <f>VLOOKUP($B132,Snapshot!$D:$AJ,11,FALSE)</f>
        <v>41.046359676415733</v>
      </c>
      <c r="S132" s="151">
        <f>VLOOKUP($B132,Snapshot!$D:$AJ,12,FALSE)</f>
        <v>36.84270083763753</v>
      </c>
      <c r="T132" s="152">
        <f>VLOOKUP($B132,Snapshot!$D:$AJ,13,FALSE)</f>
        <v>40.797910794706283</v>
      </c>
      <c r="U132" s="150">
        <f t="shared" si="15"/>
        <v>62.450743769087261</v>
      </c>
      <c r="V132" s="151">
        <f t="shared" si="16"/>
        <v>-10.241246414827687</v>
      </c>
      <c r="W132" s="152">
        <f t="shared" si="17"/>
        <v>10.73539633942422</v>
      </c>
      <c r="X132" s="150">
        <f>VLOOKUP($B132,Snapshot!$D:$AJ,17,FALSE)</f>
        <v>66.927981474041587</v>
      </c>
      <c r="Y132" s="151">
        <f>VLOOKUP($B132,Snapshot!$D:$AJ,18,FALSE)</f>
        <v>74.564294623959384</v>
      </c>
      <c r="Z132" s="152">
        <f>VLOOKUP($B132,Snapshot!$D:$AJ,19,FALSE)</f>
        <v>67.335555828423836</v>
      </c>
    </row>
    <row r="133" spans="2:26" ht="12.75">
      <c r="B133" s="252" t="s">
        <v>146</v>
      </c>
      <c r="C133" s="165" t="s">
        <v>261</v>
      </c>
      <c r="D133" s="177" t="s">
        <v>90</v>
      </c>
      <c r="E133" s="105" t="s">
        <v>287</v>
      </c>
      <c r="F133" s="148">
        <f>VLOOKUP($B133,Snapshot!$D:$AJ,2,FALSE)</f>
        <v>16425.75</v>
      </c>
      <c r="G133" s="148">
        <f>VLOOKUP($B133,Snapshot!$D:$AJ,3,FALSE)</f>
        <v>17000</v>
      </c>
      <c r="H133" s="148">
        <f t="shared" si="13"/>
        <v>3.4960351886519589</v>
      </c>
      <c r="I133" s="149">
        <f>VLOOKUP($B133,Snapshot!$D:$AJ,8,FALSE)</f>
        <v>6.3669688888888887</v>
      </c>
      <c r="J133" s="150">
        <v>70.64</v>
      </c>
      <c r="K133" s="151">
        <v>1.56</v>
      </c>
      <c r="L133" s="151">
        <v>15.159999999999998</v>
      </c>
      <c r="M133" s="152">
        <f t="shared" si="14"/>
        <v>12.640000000000002</v>
      </c>
      <c r="N133" s="150">
        <v>-13.626647526048856</v>
      </c>
      <c r="O133" s="151">
        <v>-9.7066789999999994</v>
      </c>
      <c r="P133" s="152">
        <v>1.6053210274790921</v>
      </c>
      <c r="Q133" s="150">
        <f>VLOOKUP($B133,Snapshot!$D:$AJ,10,FALSE)</f>
        <v>191.31854590264922</v>
      </c>
      <c r="R133" s="150">
        <f>VLOOKUP($B133,Snapshot!$D:$AJ,11,FALSE)</f>
        <v>220.26692307692318</v>
      </c>
      <c r="S133" s="151">
        <f>VLOOKUP($B133,Snapshot!$D:$AJ,12,FALSE)</f>
        <v>260.2490138472819</v>
      </c>
      <c r="T133" s="152">
        <f>VLOOKUP($B133,Snapshot!$D:$AJ,13,FALSE)</f>
        <v>296.44998848540382</v>
      </c>
      <c r="U133" s="150">
        <f t="shared" si="15"/>
        <v>15.130983270698749</v>
      </c>
      <c r="V133" s="151">
        <f t="shared" si="16"/>
        <v>18.151654461707768</v>
      </c>
      <c r="W133" s="152">
        <f t="shared" si="17"/>
        <v>13.910129419112893</v>
      </c>
      <c r="X133" s="150">
        <f>VLOOKUP($B133,Snapshot!$D:$AJ,17,FALSE)</f>
        <v>74.572022755607676</v>
      </c>
      <c r="Y133" s="151">
        <f>VLOOKUP($B133,Snapshot!$D:$AJ,18,FALSE)</f>
        <v>63.115512935771896</v>
      </c>
      <c r="Z133" s="152">
        <f>VLOOKUP($B133,Snapshot!$D:$AJ,19,FALSE)</f>
        <v>55.408165417448643</v>
      </c>
    </row>
    <row r="134" spans="2:26" ht="12.75">
      <c r="B134" s="252" t="s">
        <v>147</v>
      </c>
      <c r="C134" s="165" t="s">
        <v>96</v>
      </c>
      <c r="D134" s="177" t="s">
        <v>90</v>
      </c>
      <c r="E134" s="105" t="s">
        <v>287</v>
      </c>
      <c r="F134" s="148">
        <f>VLOOKUP($B134,Snapshot!$D:$AJ,2,FALSE)</f>
        <v>42061.1</v>
      </c>
      <c r="G134" s="148">
        <f>VLOOKUP($B134,Snapshot!$D:$AJ,3,FALSE)</f>
        <v>38000</v>
      </c>
      <c r="H134" s="148">
        <f t="shared" si="13"/>
        <v>-9.6552396394768607</v>
      </c>
      <c r="I134" s="149">
        <f>VLOOKUP($B134,Snapshot!$D:$AJ,8,FALSE)</f>
        <v>5.6002572534050179</v>
      </c>
      <c r="J134" s="150">
        <v>45.04</v>
      </c>
      <c r="K134" s="151">
        <v>20.54</v>
      </c>
      <c r="L134" s="151">
        <v>28.11</v>
      </c>
      <c r="M134" s="152">
        <f t="shared" si="14"/>
        <v>6.3100000000000023</v>
      </c>
      <c r="N134" s="150">
        <v>-4.5330845720329762</v>
      </c>
      <c r="O134" s="151">
        <v>8.6993419999999997</v>
      </c>
      <c r="P134" s="152">
        <v>10.85984339307049</v>
      </c>
      <c r="Q134" s="150">
        <f>VLOOKUP($B134,Snapshot!$D:$AJ,10,FALSE)</f>
        <v>512.15225167878486</v>
      </c>
      <c r="R134" s="150">
        <f>VLOOKUP($B134,Snapshot!$D:$AJ,11,FALSE)</f>
        <v>510.30868126843512</v>
      </c>
      <c r="S134" s="151">
        <f>VLOOKUP($B134,Snapshot!$D:$AJ,12,FALSE)</f>
        <v>576.2108012767676</v>
      </c>
      <c r="T134" s="152">
        <f>VLOOKUP($B134,Snapshot!$D:$AJ,13,FALSE)</f>
        <v>699.43174309192239</v>
      </c>
      <c r="U134" s="150">
        <f t="shared" si="15"/>
        <v>-0.35996530412718553</v>
      </c>
      <c r="V134" s="151">
        <f t="shared" si="16"/>
        <v>12.914167919801912</v>
      </c>
      <c r="W134" s="152">
        <f t="shared" si="17"/>
        <v>21.384698367701873</v>
      </c>
      <c r="X134" s="150">
        <f>VLOOKUP($B134,Snapshot!$D:$AJ,17,FALSE)</f>
        <v>82.422858054172139</v>
      </c>
      <c r="Y134" s="151">
        <f>VLOOKUP($B134,Snapshot!$D:$AJ,18,FALSE)</f>
        <v>72.996028375033987</v>
      </c>
      <c r="Z134" s="152">
        <f>VLOOKUP($B134,Snapshot!$D:$AJ,19,FALSE)</f>
        <v>60.136103937839358</v>
      </c>
    </row>
    <row r="135" spans="2:26" ht="12.75">
      <c r="B135" s="252" t="s">
        <v>148</v>
      </c>
      <c r="C135" s="165" t="s">
        <v>97</v>
      </c>
      <c r="D135" s="177" t="s">
        <v>90</v>
      </c>
      <c r="E135" s="105" t="s">
        <v>287</v>
      </c>
      <c r="F135" s="148">
        <f>VLOOKUP($B135,Snapshot!$D:$AJ,2,FALSE)</f>
        <v>3361.05</v>
      </c>
      <c r="G135" s="148">
        <f>VLOOKUP($B135,Snapshot!$D:$AJ,3,FALSE)</f>
        <v>2950</v>
      </c>
      <c r="H135" s="148">
        <f t="shared" si="13"/>
        <v>-12.22980913702564</v>
      </c>
      <c r="I135" s="149">
        <f>VLOOKUP($B135,Snapshot!$D:$AJ,8,FALSE)</f>
        <v>20.138329211469536</v>
      </c>
      <c r="J135" s="150">
        <v>69.75</v>
      </c>
      <c r="K135" s="151">
        <v>11.58</v>
      </c>
      <c r="L135" s="151">
        <v>8.9799999999999986</v>
      </c>
      <c r="M135" s="152">
        <f t="shared" si="14"/>
        <v>9.6900000000000031</v>
      </c>
      <c r="N135" s="150">
        <v>-0.24337760629219929</v>
      </c>
      <c r="O135" s="151">
        <v>34.436619999999998</v>
      </c>
      <c r="P135" s="152">
        <v>14.249133094384707</v>
      </c>
      <c r="Q135" s="150">
        <f>VLOOKUP($B135,Snapshot!$D:$AJ,10,FALSE)</f>
        <v>25.225850875467234</v>
      </c>
      <c r="R135" s="150">
        <f>VLOOKUP($B135,Snapshot!$D:$AJ,11,FALSE)</f>
        <v>35.867401141058423</v>
      </c>
      <c r="S135" s="151">
        <f>VLOOKUP($B135,Snapshot!$D:$AJ,12,FALSE)</f>
        <v>43.317651856828967</v>
      </c>
      <c r="T135" s="152">
        <f>VLOOKUP($B135,Snapshot!$D:$AJ,13,FALSE)</f>
        <v>49.759133148269143</v>
      </c>
      <c r="U135" s="150">
        <f t="shared" si="15"/>
        <v>42.185099397144057</v>
      </c>
      <c r="V135" s="151">
        <f t="shared" si="16"/>
        <v>20.771649126376303</v>
      </c>
      <c r="W135" s="152">
        <f t="shared" si="17"/>
        <v>14.870338107730753</v>
      </c>
      <c r="X135" s="150">
        <f>VLOOKUP($B135,Snapshot!$D:$AJ,17,FALSE)</f>
        <v>93.707653553758917</v>
      </c>
      <c r="Y135" s="151">
        <f>VLOOKUP($B135,Snapshot!$D:$AJ,18,FALSE)</f>
        <v>77.590770873470959</v>
      </c>
      <c r="Z135" s="152">
        <f>VLOOKUP($B135,Snapshot!$D:$AJ,19,FALSE)</f>
        <v>67.54639374413847</v>
      </c>
    </row>
    <row r="136" spans="2:26" ht="12.75">
      <c r="B136" s="252" t="s">
        <v>575</v>
      </c>
      <c r="C136" s="165" t="s">
        <v>1335</v>
      </c>
      <c r="D136" s="177" t="s">
        <v>90</v>
      </c>
      <c r="E136" s="105" t="s">
        <v>286</v>
      </c>
      <c r="F136" s="148">
        <f>VLOOKUP($B136,Snapshot!$D:$AJ,2,FALSE)</f>
        <v>1201.25</v>
      </c>
      <c r="G136" s="148">
        <f>VLOOKUP($B136,Snapshot!$D:$AJ,3,FALSE)</f>
        <v>1380</v>
      </c>
      <c r="H136" s="148">
        <f t="shared" si="13"/>
        <v>14.880332986472425</v>
      </c>
      <c r="I136" s="149">
        <f>VLOOKUP($B136,Snapshot!$D:$AJ,8,FALSE)</f>
        <v>13.81667402842533</v>
      </c>
      <c r="J136" s="150">
        <v>33.549999999999997</v>
      </c>
      <c r="K136" s="151">
        <v>24.14</v>
      </c>
      <c r="L136" s="151">
        <v>18.740000000000002</v>
      </c>
      <c r="M136" s="152">
        <f t="shared" si="14"/>
        <v>23.57</v>
      </c>
      <c r="N136" s="150">
        <v>-4.2073029720656052</v>
      </c>
      <c r="O136" s="151">
        <v>36.857149999999997</v>
      </c>
      <c r="P136" s="152">
        <v>25.827365352449224</v>
      </c>
      <c r="Q136" s="150">
        <f>VLOOKUP($B136,Snapshot!$D:$AJ,10,FALSE)</f>
        <v>11.378493751428982</v>
      </c>
      <c r="R136" s="150">
        <f>VLOOKUP($B136,Snapshot!$D:$AJ,11,FALSE)</f>
        <v>14.64681995835047</v>
      </c>
      <c r="S136" s="151">
        <f>VLOOKUP($B136,Snapshot!$D:$AJ,12,FALSE)</f>
        <v>16.571392516068162</v>
      </c>
      <c r="T136" s="152">
        <f>VLOOKUP($B136,Snapshot!$D:$AJ,13,FALSE)</f>
        <v>20.237032533387968</v>
      </c>
      <c r="U136" s="150">
        <f t="shared" si="15"/>
        <v>28.723715795080796</v>
      </c>
      <c r="V136" s="151">
        <f t="shared" si="16"/>
        <v>13.139866286268177</v>
      </c>
      <c r="W136" s="152">
        <f t="shared" si="17"/>
        <v>22.120289612146248</v>
      </c>
      <c r="X136" s="150">
        <f>VLOOKUP($B136,Snapshot!$D:$AJ,17,FALSE)</f>
        <v>82.014389704786481</v>
      </c>
      <c r="Y136" s="151">
        <f>VLOOKUP($B136,Snapshot!$D:$AJ,18,FALSE)</f>
        <v>72.489381857030352</v>
      </c>
      <c r="Z136" s="152">
        <f>VLOOKUP($B136,Snapshot!$D:$AJ,19,FALSE)</f>
        <v>59.358999300817629</v>
      </c>
    </row>
    <row r="137" spans="2:26" ht="12.75">
      <c r="B137" s="252" t="s">
        <v>149</v>
      </c>
      <c r="C137" s="165" t="s">
        <v>1336</v>
      </c>
      <c r="D137" s="177" t="s">
        <v>90</v>
      </c>
      <c r="E137" s="105" t="s">
        <v>288</v>
      </c>
      <c r="F137" s="148">
        <f>VLOOKUP($B137,Snapshot!$D:$AJ,2,FALSE)</f>
        <v>2180.4499999999998</v>
      </c>
      <c r="G137" s="148">
        <f>VLOOKUP($B137,Snapshot!$D:$AJ,3,FALSE)</f>
        <v>1800</v>
      </c>
      <c r="H137" s="148">
        <f t="shared" si="13"/>
        <v>-17.448233162879205</v>
      </c>
      <c r="I137" s="149">
        <f>VLOOKUP($B137,Snapshot!$D:$AJ,8,FALSE)</f>
        <v>6.8031667861409781</v>
      </c>
      <c r="J137" s="150">
        <v>70.83</v>
      </c>
      <c r="K137" s="151">
        <v>6.43</v>
      </c>
      <c r="L137" s="151">
        <v>17.53</v>
      </c>
      <c r="M137" s="152">
        <f t="shared" si="14"/>
        <v>5.2100000000000009</v>
      </c>
      <c r="N137" s="150">
        <v>-1.0191111716374053</v>
      </c>
      <c r="O137" s="151">
        <v>37.841769999999997</v>
      </c>
      <c r="P137" s="152">
        <v>8.1519171326164876</v>
      </c>
      <c r="Q137" s="150">
        <f>VLOOKUP($B137,Snapshot!$D:$AJ,10,FALSE)</f>
        <v>12.460429652042386</v>
      </c>
      <c r="R137" s="150">
        <f>VLOOKUP($B137,Snapshot!$D:$AJ,11,FALSE)</f>
        <v>15.539334341906208</v>
      </c>
      <c r="S137" s="151">
        <f>VLOOKUP($B137,Snapshot!$D:$AJ,12,FALSE)</f>
        <v>24.74172359476713</v>
      </c>
      <c r="T137" s="152">
        <f>VLOOKUP($B137,Snapshot!$D:$AJ,13,FALSE)</f>
        <v>33.115598008867472</v>
      </c>
      <c r="U137" s="150">
        <f t="shared" si="15"/>
        <v>24.709458468465883</v>
      </c>
      <c r="V137" s="151">
        <f t="shared" si="16"/>
        <v>59.219970755401533</v>
      </c>
      <c r="W137" s="152">
        <f t="shared" si="17"/>
        <v>33.845153843168042</v>
      </c>
      <c r="X137" s="150">
        <f>VLOOKUP($B137,Snapshot!$D:$AJ,17,FALSE)</f>
        <v>140.31810835807812</v>
      </c>
      <c r="Y137" s="151">
        <f>VLOOKUP($B137,Snapshot!$D:$AJ,18,FALSE)</f>
        <v>88.128460074671779</v>
      </c>
      <c r="Z137" s="152">
        <f>VLOOKUP($B137,Snapshot!$D:$AJ,19,FALSE)</f>
        <v>65.843594291008529</v>
      </c>
    </row>
    <row r="138" spans="2:26" ht="12.75">
      <c r="B138" s="252" t="s">
        <v>748</v>
      </c>
      <c r="C138" s="165" t="s">
        <v>98</v>
      </c>
      <c r="D138" s="177" t="s">
        <v>90</v>
      </c>
      <c r="E138" s="105" t="s">
        <v>287</v>
      </c>
      <c r="F138" s="148">
        <f>VLOOKUP($B138,Snapshot!$D:$AJ,2,FALSE)</f>
        <v>1595.6</v>
      </c>
      <c r="G138" s="148">
        <f>VLOOKUP($B138,Snapshot!$D:$AJ,3,FALSE)</f>
        <v>1400</v>
      </c>
      <c r="H138" s="148">
        <f t="shared" si="13"/>
        <v>-12.258711456505395</v>
      </c>
      <c r="I138" s="149">
        <f>VLOOKUP($B138,Snapshot!$D:$AJ,8,FALSE)</f>
        <v>14.270039725209079</v>
      </c>
      <c r="J138" s="150">
        <v>56.67</v>
      </c>
      <c r="K138" s="151">
        <v>15.1</v>
      </c>
      <c r="L138" s="151">
        <v>14.01</v>
      </c>
      <c r="M138" s="152">
        <f t="shared" si="14"/>
        <v>14.219999999999997</v>
      </c>
      <c r="N138" s="150">
        <v>-3.2031060422227711</v>
      </c>
      <c r="O138" s="151">
        <v>56.784910000000004</v>
      </c>
      <c r="P138" s="152">
        <v>17.242726212664277</v>
      </c>
      <c r="Q138" s="150">
        <f>VLOOKUP($B138,Snapshot!$D:$AJ,10,FALSE)</f>
        <v>12.694501718213058</v>
      </c>
      <c r="R138" s="150">
        <f>VLOOKUP($B138,Snapshot!$D:$AJ,11,FALSE)</f>
        <v>18.117241379310343</v>
      </c>
      <c r="S138" s="151">
        <f>VLOOKUP($B138,Snapshot!$D:$AJ,12,FALSE)</f>
        <v>19.265334152013082</v>
      </c>
      <c r="T138" s="152">
        <f>VLOOKUP($B138,Snapshot!$D:$AJ,13,FALSE)</f>
        <v>21.972714119796258</v>
      </c>
      <c r="U138" s="150">
        <f t="shared" si="15"/>
        <v>42.717231297997074</v>
      </c>
      <c r="V138" s="151">
        <f t="shared" si="16"/>
        <v>6.3370175881955593</v>
      </c>
      <c r="W138" s="152">
        <f t="shared" si="17"/>
        <v>14.05311709841417</v>
      </c>
      <c r="X138" s="150">
        <f>VLOOKUP($B138,Snapshot!$D:$AJ,17,FALSE)</f>
        <v>88.070803197563762</v>
      </c>
      <c r="Y138" s="151">
        <f>VLOOKUP($B138,Snapshot!$D:$AJ,18,FALSE)</f>
        <v>82.822337126878836</v>
      </c>
      <c r="Z138" s="152">
        <f>VLOOKUP($B138,Snapshot!$D:$AJ,19,FALSE)</f>
        <v>72.617337635246813</v>
      </c>
    </row>
    <row r="139" spans="2:26" ht="12.75">
      <c r="B139" s="252" t="s">
        <v>597</v>
      </c>
      <c r="C139" s="165" t="s">
        <v>1337</v>
      </c>
      <c r="D139" s="177" t="s">
        <v>90</v>
      </c>
      <c r="E139" s="105" t="s">
        <v>286</v>
      </c>
      <c r="F139" s="148">
        <f>VLOOKUP($B139,Snapshot!$D:$AJ,2,FALSE)</f>
        <v>609.25</v>
      </c>
      <c r="G139" s="148">
        <f>VLOOKUP($B139,Snapshot!$D:$AJ,3,FALSE)</f>
        <v>740</v>
      </c>
      <c r="H139" s="148">
        <f t="shared" si="13"/>
        <v>21.460812474353716</v>
      </c>
      <c r="I139" s="149">
        <f>VLOOKUP($B139,Snapshot!$D:$AJ,8,FALSE)</f>
        <v>24.31350238948626</v>
      </c>
      <c r="J139" s="150">
        <v>62.66</v>
      </c>
      <c r="K139" s="151">
        <v>25.32</v>
      </c>
      <c r="L139" s="151">
        <v>4.5500000000000007</v>
      </c>
      <c r="M139" s="152">
        <f t="shared" si="14"/>
        <v>7.4700000000000024</v>
      </c>
      <c r="N139" s="150">
        <v>-10.777048796204099</v>
      </c>
      <c r="O139" s="151">
        <v>57.494059999999998</v>
      </c>
      <c r="P139" s="152">
        <v>43.309615866188764</v>
      </c>
      <c r="Q139" s="150">
        <f>VLOOKUP($B139,Snapshot!$D:$AJ,10,FALSE)</f>
        <v>4.6106966361327002</v>
      </c>
      <c r="R139" s="150">
        <f>VLOOKUP($B139,Snapshot!$D:$AJ,11,FALSE)</f>
        <v>6.3297409048855702</v>
      </c>
      <c r="S139" s="151">
        <f>VLOOKUP($B139,Snapshot!$D:$AJ,12,FALSE)</f>
        <v>8.2603451443385154</v>
      </c>
      <c r="T139" s="152">
        <f>VLOOKUP($B139,Snapshot!$D:$AJ,13,FALSE)</f>
        <v>10.359620215007135</v>
      </c>
      <c r="U139" s="150">
        <f t="shared" si="15"/>
        <v>37.283829417038959</v>
      </c>
      <c r="V139" s="151">
        <f t="shared" si="16"/>
        <v>30.50052551065432</v>
      </c>
      <c r="W139" s="152">
        <f t="shared" si="17"/>
        <v>25.413890509253399</v>
      </c>
      <c r="X139" s="150">
        <f>VLOOKUP($B139,Snapshot!$D:$AJ,17,FALSE)</f>
        <v>96.251964994294511</v>
      </c>
      <c r="Y139" s="151">
        <f>VLOOKUP($B139,Snapshot!$D:$AJ,18,FALSE)</f>
        <v>73.755998006641221</v>
      </c>
      <c r="Z139" s="152">
        <f>VLOOKUP($B139,Snapshot!$D:$AJ,19,FALSE)</f>
        <v>58.810070963550316</v>
      </c>
    </row>
    <row r="140" spans="2:26" ht="12.75">
      <c r="B140" s="252" t="s">
        <v>78</v>
      </c>
      <c r="C140" s="165" t="s">
        <v>1338</v>
      </c>
      <c r="D140" s="177" t="s">
        <v>743</v>
      </c>
      <c r="E140" s="105" t="s">
        <v>287</v>
      </c>
      <c r="F140" s="148">
        <f>VLOOKUP($B140,Snapshot!$D:$AJ,2,FALSE)</f>
        <v>2030.7</v>
      </c>
      <c r="G140" s="148">
        <f>VLOOKUP($B140,Snapshot!$D:$AJ,3,FALSE)</f>
        <v>1820</v>
      </c>
      <c r="H140" s="148">
        <f t="shared" si="13"/>
        <v>-10.375732506032406</v>
      </c>
      <c r="I140" s="149">
        <f>VLOOKUP($B140,Snapshot!$D:$AJ,8,FALSE)</f>
        <v>15.087783870967742</v>
      </c>
      <c r="J140" s="150">
        <v>59.41</v>
      </c>
      <c r="K140" s="151">
        <v>25.369999999999997</v>
      </c>
      <c r="L140" s="151">
        <v>9.5600000000000023</v>
      </c>
      <c r="M140" s="152">
        <f t="shared" si="14"/>
        <v>5.6600000000000037</v>
      </c>
      <c r="N140" s="150">
        <v>-3.5273997007054732</v>
      </c>
      <c r="O140" s="151">
        <v>44.292470000000002</v>
      </c>
      <c r="P140" s="152">
        <v>22.506496439665472</v>
      </c>
      <c r="Q140" s="150">
        <f>VLOOKUP($B140,Snapshot!$D:$AJ,10,FALSE)</f>
        <v>17.106624102154814</v>
      </c>
      <c r="R140" s="150">
        <f>VLOOKUP($B140,Snapshot!$D:$AJ,11,FALSE)</f>
        <v>20.277166108185714</v>
      </c>
      <c r="S140" s="151">
        <f>VLOOKUP($B140,Snapshot!$D:$AJ,12,FALSE)</f>
        <v>25.83186758038233</v>
      </c>
      <c r="T140" s="152">
        <f>VLOOKUP($B140,Snapshot!$D:$AJ,13,FALSE)</f>
        <v>31.358551279767035</v>
      </c>
      <c r="U140" s="150">
        <f t="shared" si="15"/>
        <v>18.534001724112969</v>
      </c>
      <c r="V140" s="151">
        <f t="shared" si="16"/>
        <v>27.393874679333187</v>
      </c>
      <c r="W140" s="152">
        <f t="shared" si="17"/>
        <v>21.394828237590801</v>
      </c>
      <c r="X140" s="150">
        <f>VLOOKUP($B140,Snapshot!$D:$AJ,17,FALSE)</f>
        <v>100.14713047994533</v>
      </c>
      <c r="Y140" s="151">
        <f>VLOOKUP($B140,Snapshot!$D:$AJ,18,FALSE)</f>
        <v>78.612202299387306</v>
      </c>
      <c r="Z140" s="152">
        <f>VLOOKUP($B140,Snapshot!$D:$AJ,19,FALSE)</f>
        <v>64.757455849378971</v>
      </c>
    </row>
    <row r="141" spans="2:26" ht="12.75">
      <c r="B141" s="252" t="s">
        <v>740</v>
      </c>
      <c r="C141" s="165" t="s">
        <v>1339</v>
      </c>
      <c r="D141" s="177" t="s">
        <v>743</v>
      </c>
      <c r="E141" s="105" t="s">
        <v>286</v>
      </c>
      <c r="F141" s="148">
        <f>VLOOKUP($B141,Snapshot!$D:$AJ,2,FALSE)</f>
        <v>4200.7</v>
      </c>
      <c r="G141" s="148">
        <f>VLOOKUP($B141,Snapshot!$D:$AJ,3,FALSE)</f>
        <v>5450</v>
      </c>
      <c r="H141" s="148">
        <f t="shared" si="13"/>
        <v>29.740281381674492</v>
      </c>
      <c r="I141" s="149">
        <f>VLOOKUP($B141,Snapshot!$D:$AJ,8,FALSE)</f>
        <v>4.5263392114695344</v>
      </c>
      <c r="J141" s="150">
        <v>37.08</v>
      </c>
      <c r="K141" s="151">
        <v>30.76</v>
      </c>
      <c r="L141" s="151">
        <v>16.55</v>
      </c>
      <c r="M141" s="152">
        <f t="shared" si="14"/>
        <v>15.609999999999996</v>
      </c>
      <c r="N141" s="150">
        <v>-16.659392111737162</v>
      </c>
      <c r="O141" s="151">
        <v>60.15784</v>
      </c>
      <c r="P141" s="152">
        <v>13.348793070489844</v>
      </c>
      <c r="Q141" s="150">
        <f>VLOOKUP($B141,Snapshot!$D:$AJ,10,FALSE)</f>
        <v>52.921277303470333</v>
      </c>
      <c r="R141" s="150">
        <f>VLOOKUP($B141,Snapshot!$D:$AJ,11,FALSE)</f>
        <v>64.389738475177296</v>
      </c>
      <c r="S141" s="151">
        <f>VLOOKUP($B141,Snapshot!$D:$AJ,12,FALSE)</f>
        <v>79.9714058395151</v>
      </c>
      <c r="T141" s="152">
        <f>VLOOKUP($B141,Snapshot!$D:$AJ,13,FALSE)</f>
        <v>99.084943102962228</v>
      </c>
      <c r="U141" s="150">
        <f t="shared" si="15"/>
        <v>21.670794349770752</v>
      </c>
      <c r="V141" s="151">
        <f t="shared" si="16"/>
        <v>24.198991537051583</v>
      </c>
      <c r="W141" s="152">
        <f t="shared" si="17"/>
        <v>23.900464250689502</v>
      </c>
      <c r="X141" s="150">
        <f>VLOOKUP($B141,Snapshot!$D:$AJ,17,FALSE)</f>
        <v>65.238656026214485</v>
      </c>
      <c r="Y141" s="151">
        <f>VLOOKUP($B141,Snapshot!$D:$AJ,18,FALSE)</f>
        <v>52.527524755909312</v>
      </c>
      <c r="Z141" s="152">
        <f>VLOOKUP($B141,Snapshot!$D:$AJ,19,FALSE)</f>
        <v>42.394937802355322</v>
      </c>
    </row>
    <row r="142" spans="2:26" ht="12.75">
      <c r="B142" s="252" t="s">
        <v>741</v>
      </c>
      <c r="C142" s="165" t="s">
        <v>1340</v>
      </c>
      <c r="D142" s="177" t="s">
        <v>743</v>
      </c>
      <c r="E142" s="105" t="s">
        <v>286</v>
      </c>
      <c r="F142" s="148">
        <f>VLOOKUP($B142,Snapshot!$D:$AJ,2,FALSE)</f>
        <v>7055.45</v>
      </c>
      <c r="G142" s="148">
        <f>VLOOKUP($B142,Snapshot!$D:$AJ,3,FALSE)</f>
        <v>8200</v>
      </c>
      <c r="H142" s="148">
        <f t="shared" si="13"/>
        <v>16.222211198435261</v>
      </c>
      <c r="I142" s="149">
        <f>VLOOKUP($B142,Snapshot!$D:$AJ,8,FALSE)</f>
        <v>12.113293543608124</v>
      </c>
      <c r="J142" s="150">
        <v>65.02</v>
      </c>
      <c r="K142" s="151">
        <v>13.629999999999999</v>
      </c>
      <c r="L142" s="151">
        <v>6.93</v>
      </c>
      <c r="M142" s="152">
        <f t="shared" si="14"/>
        <v>14.420000000000005</v>
      </c>
      <c r="N142" s="150">
        <v>-3.7455661664392892</v>
      </c>
      <c r="O142" s="151">
        <v>31.615570000000002</v>
      </c>
      <c r="P142" s="152">
        <v>48.512541553166066</v>
      </c>
      <c r="Q142" s="150">
        <f>VLOOKUP($B142,Snapshot!$D:$AJ,10,FALSE)</f>
        <v>84.851801155143121</v>
      </c>
      <c r="R142" s="150">
        <f>VLOOKUP($B142,Snapshot!$D:$AJ,11,FALSE)</f>
        <v>118.75063233845407</v>
      </c>
      <c r="S142" s="151">
        <f>VLOOKUP($B142,Snapshot!$D:$AJ,12,FALSE)</f>
        <v>130.11514261717949</v>
      </c>
      <c r="T142" s="152">
        <f>VLOOKUP($B142,Snapshot!$D:$AJ,13,FALSE)</f>
        <v>156.64351483546955</v>
      </c>
      <c r="U142" s="150">
        <f t="shared" si="15"/>
        <v>39.950632422440016</v>
      </c>
      <c r="V142" s="151">
        <f t="shared" si="16"/>
        <v>9.5700629587682116</v>
      </c>
      <c r="W142" s="152">
        <f t="shared" si="17"/>
        <v>20.38838192441672</v>
      </c>
      <c r="X142" s="150">
        <f>VLOOKUP($B142,Snapshot!$D:$AJ,17,FALSE)</f>
        <v>59.413999412576516</v>
      </c>
      <c r="Y142" s="151">
        <f>VLOOKUP($B142,Snapshot!$D:$AJ,18,FALSE)</f>
        <v>54.224664847490608</v>
      </c>
      <c r="Z142" s="152">
        <f>VLOOKUP($B142,Snapshot!$D:$AJ,19,FALSE)</f>
        <v>45.041443352510882</v>
      </c>
    </row>
    <row r="143" spans="2:26" ht="12.75">
      <c r="B143" s="252" t="s">
        <v>742</v>
      </c>
      <c r="C143" s="165" t="s">
        <v>1341</v>
      </c>
      <c r="D143" s="177" t="s">
        <v>743</v>
      </c>
      <c r="E143" s="105" t="s">
        <v>286</v>
      </c>
      <c r="F143" s="148">
        <f>VLOOKUP($B143,Snapshot!$D:$AJ,2,FALSE)</f>
        <v>1708.9</v>
      </c>
      <c r="G143" s="148">
        <f>VLOOKUP($B143,Snapshot!$D:$AJ,3,FALSE)</f>
        <v>2140</v>
      </c>
      <c r="H143" s="148">
        <f t="shared" ref="H143:H201" si="18">IF(IFERROR(((IF(G143&lt;0,"-",G143))/F143*100-100),"-")=-100,"-",(IFERROR(((IF(G143&lt;0,"-",G143))/F143*100-100),"-")))</f>
        <v>25.226754052314334</v>
      </c>
      <c r="I143" s="149">
        <f>VLOOKUP($B143,Snapshot!$D:$AJ,8,FALSE)</f>
        <v>2.3104265839904423</v>
      </c>
      <c r="J143" s="150">
        <v>61.88</v>
      </c>
      <c r="K143" s="151">
        <v>6.54</v>
      </c>
      <c r="L143" s="151">
        <v>13.530000000000001</v>
      </c>
      <c r="M143" s="152">
        <f t="shared" ref="M143:M201" si="19">100-J143-K143-L143</f>
        <v>18.049999999999997</v>
      </c>
      <c r="N143" s="150">
        <v>-10.213839121525766</v>
      </c>
      <c r="O143" s="151">
        <v>42.848779999999998</v>
      </c>
      <c r="P143" s="152">
        <v>4.0092661887694145</v>
      </c>
      <c r="Q143" s="150">
        <f>VLOOKUP($B143,Snapshot!$D:$AJ,10,FALSE)</f>
        <v>16.829872326243525</v>
      </c>
      <c r="R143" s="150">
        <f>VLOOKUP($B143,Snapshot!$D:$AJ,11,FALSE)</f>
        <v>26.425764741513557</v>
      </c>
      <c r="S143" s="151">
        <f>VLOOKUP($B143,Snapshot!$D:$AJ,12,FALSE)</f>
        <v>34.218164926433516</v>
      </c>
      <c r="T143" s="152">
        <f>VLOOKUP($B143,Snapshot!$D:$AJ,13,FALSE)</f>
        <v>50.148071019889279</v>
      </c>
      <c r="U143" s="150">
        <f t="shared" ref="U143:U201" si="20">IF(AND(Q143&lt;0,R143&gt;0),"LP",IF(AND(Q143&gt;0,R143&lt;0),"PL",IF(OR(Q143&lt;0,R143&lt;0),"Loss",IF(ISERROR((+R143/Q143-1)*100),"NA",(+R143/Q143-1)*100))))</f>
        <v>57.017024426898089</v>
      </c>
      <c r="V143" s="151">
        <f t="shared" ref="V143:V201" si="21">IF(AND(R143&lt;0,S143&gt;0),"LP",IF(AND(R143&gt;0,S143&lt;0),"PL",IF(OR(R143&lt;0,S143&lt;0),"Loss",IF(ISERROR((+S143/R143-1)*100),"NA",(+S143/R143-1)*100))))</f>
        <v>29.487889039890259</v>
      </c>
      <c r="W143" s="152">
        <f t="shared" ref="W143:W201" si="22">IF(AND(S143&lt;0,T143&gt;0),"LP",IF(AND(S143&gt;0,T143&lt;0),"PL",IF(OR(S143&lt;0,T143&lt;0),"Loss",IF(ISERROR((+T143/S143-1)*100),"NA",(+T143/S143-1)*100))))</f>
        <v>46.553946208698996</v>
      </c>
      <c r="X143" s="150">
        <f>VLOOKUP($B143,Snapshot!$D:$AJ,17,FALSE)</f>
        <v>64.667948750614713</v>
      </c>
      <c r="Y143" s="151">
        <f>VLOOKUP($B143,Snapshot!$D:$AJ,18,FALSE)</f>
        <v>49.941310519544423</v>
      </c>
      <c r="Z143" s="152">
        <f>VLOOKUP($B143,Snapshot!$D:$AJ,19,FALSE)</f>
        <v>34.077083430033262</v>
      </c>
    </row>
    <row r="144" spans="2:26" ht="12.75">
      <c r="B144" s="252" t="s">
        <v>84</v>
      </c>
      <c r="C144" s="165" t="s">
        <v>1342</v>
      </c>
      <c r="D144" s="177" t="s">
        <v>743</v>
      </c>
      <c r="E144" s="105" t="s">
        <v>286</v>
      </c>
      <c r="F144" s="148">
        <f>VLOOKUP($B144,Snapshot!$D:$AJ,2,FALSE)</f>
        <v>1866.35</v>
      </c>
      <c r="G144" s="148">
        <f>VLOOKUP($B144,Snapshot!$D:$AJ,3,FALSE)</f>
        <v>1800</v>
      </c>
      <c r="H144" s="148">
        <f t="shared" si="18"/>
        <v>-3.5550673775015298</v>
      </c>
      <c r="I144" s="149">
        <f>VLOOKUP($B144,Snapshot!$D:$AJ,8,FALSE)</f>
        <v>7.3438894862604531</v>
      </c>
      <c r="J144" s="150">
        <v>30.3</v>
      </c>
      <c r="K144" s="151">
        <v>15.08</v>
      </c>
      <c r="L144" s="151">
        <v>40.410000000000004</v>
      </c>
      <c r="M144" s="152">
        <f t="shared" si="19"/>
        <v>14.21</v>
      </c>
      <c r="N144" s="150">
        <v>-4.1028671256808167</v>
      </c>
      <c r="O144" s="151">
        <v>114.3259</v>
      </c>
      <c r="P144" s="152">
        <v>34.71234551971326</v>
      </c>
      <c r="Q144" s="150">
        <f>VLOOKUP($B144,Snapshot!$D:$AJ,10,FALSE)</f>
        <v>11.451934703748437</v>
      </c>
      <c r="R144" s="150">
        <f>VLOOKUP($B144,Snapshot!$D:$AJ,11,FALSE)</f>
        <v>7.2357920193470289</v>
      </c>
      <c r="S144" s="151">
        <f>VLOOKUP($B144,Snapshot!$D:$AJ,12,FALSE)</f>
        <v>25.08329533002809</v>
      </c>
      <c r="T144" s="152">
        <f>VLOOKUP($B144,Snapshot!$D:$AJ,13,FALSE)</f>
        <v>32.965138807285946</v>
      </c>
      <c r="U144" s="150">
        <f t="shared" si="20"/>
        <v>-36.815986062349658</v>
      </c>
      <c r="V144" s="151">
        <f t="shared" si="21"/>
        <v>246.65583619540868</v>
      </c>
      <c r="W144" s="152">
        <f t="shared" si="22"/>
        <v>31.422679410955332</v>
      </c>
      <c r="X144" s="150">
        <f>VLOOKUP($B144,Snapshot!$D:$AJ,17,FALSE)</f>
        <v>257.93306316844951</v>
      </c>
      <c r="Y144" s="151">
        <f>VLOOKUP($B144,Snapshot!$D:$AJ,18,FALSE)</f>
        <v>74.406092797772345</v>
      </c>
      <c r="Z144" s="152">
        <f>VLOOKUP($B144,Snapshot!$D:$AJ,19,FALSE)</f>
        <v>56.615869598204142</v>
      </c>
    </row>
    <row r="145" spans="2:26" ht="12.75">
      <c r="B145" s="252" t="s">
        <v>762</v>
      </c>
      <c r="C145" s="165" t="s">
        <v>1343</v>
      </c>
      <c r="D145" s="177" t="s">
        <v>708</v>
      </c>
      <c r="E145" s="105" t="s">
        <v>286</v>
      </c>
      <c r="F145" s="148">
        <f>VLOOKUP($B145,Snapshot!$D:$AJ,2,FALSE)</f>
        <v>4653.6499999999996</v>
      </c>
      <c r="G145" s="148">
        <f>VLOOKUP($B145,Snapshot!$D:$AJ,3,FALSE)</f>
        <v>5000</v>
      </c>
      <c r="H145" s="148">
        <f t="shared" si="18"/>
        <v>7.4425450990083277</v>
      </c>
      <c r="I145" s="149">
        <f>VLOOKUP($B145,Snapshot!$D:$AJ,8,FALSE)</f>
        <v>1.8796012430107525</v>
      </c>
      <c r="J145" s="150">
        <v>39.869999999999997</v>
      </c>
      <c r="K145" s="151">
        <v>28.42</v>
      </c>
      <c r="L145" s="151">
        <v>15.729999999999997</v>
      </c>
      <c r="M145" s="152">
        <f t="shared" si="19"/>
        <v>15.980000000000004</v>
      </c>
      <c r="N145" s="150">
        <v>-13.251810496686588</v>
      </c>
      <c r="O145" s="151">
        <v>52.356400000000001</v>
      </c>
      <c r="P145" s="152">
        <v>14.719962246117085</v>
      </c>
      <c r="Q145" s="150">
        <f>VLOOKUP($B145,Snapshot!$D:$AJ,10,FALSE)</f>
        <v>46.656674689927478</v>
      </c>
      <c r="R145" s="150">
        <f>VLOOKUP($B145,Snapshot!$D:$AJ,11,FALSE)</f>
        <v>40.133645162151957</v>
      </c>
      <c r="S145" s="151">
        <f>VLOOKUP($B145,Snapshot!$D:$AJ,12,FALSE)</f>
        <v>68.082850424020407</v>
      </c>
      <c r="T145" s="152">
        <f>VLOOKUP($B145,Snapshot!$D:$AJ,13,FALSE)</f>
        <v>105.05998546124529</v>
      </c>
      <c r="U145" s="150">
        <f t="shared" si="20"/>
        <v>-13.980913923091375</v>
      </c>
      <c r="V145" s="151">
        <f t="shared" si="21"/>
        <v>69.640335805395409</v>
      </c>
      <c r="W145" s="152">
        <f t="shared" si="22"/>
        <v>54.311966680200754</v>
      </c>
      <c r="X145" s="150">
        <f>VLOOKUP($B145,Snapshot!$D:$AJ,17,FALSE)</f>
        <v>115.95383327873306</v>
      </c>
      <c r="Y145" s="151">
        <f>VLOOKUP($B145,Snapshot!$D:$AJ,18,FALSE)</f>
        <v>68.352749202141794</v>
      </c>
      <c r="Z145" s="152">
        <f>VLOOKUP($B145,Snapshot!$D:$AJ,19,FALSE)</f>
        <v>44.295170797607298</v>
      </c>
    </row>
    <row r="146" spans="2:26" ht="12.75">
      <c r="B146" s="252" t="s">
        <v>703</v>
      </c>
      <c r="C146" s="165" t="s">
        <v>1344</v>
      </c>
      <c r="D146" s="177" t="s">
        <v>708</v>
      </c>
      <c r="E146" s="105" t="s">
        <v>286</v>
      </c>
      <c r="F146" s="148">
        <f>VLOOKUP($B146,Snapshot!$D:$AJ,2,FALSE)</f>
        <v>608.20000000000005</v>
      </c>
      <c r="G146" s="148">
        <f>VLOOKUP($B146,Snapshot!$D:$AJ,3,FALSE)</f>
        <v>630</v>
      </c>
      <c r="H146" s="148">
        <f t="shared" si="18"/>
        <v>3.5843472541926928</v>
      </c>
      <c r="I146" s="149">
        <f>VLOOKUP($B146,Snapshot!$D:$AJ,8,FALSE)</f>
        <v>0.47221370071684599</v>
      </c>
      <c r="J146" s="150">
        <v>50.87</v>
      </c>
      <c r="K146" s="151">
        <v>2.56</v>
      </c>
      <c r="L146" s="151">
        <v>23.19</v>
      </c>
      <c r="M146" s="152">
        <f t="shared" si="19"/>
        <v>23.38</v>
      </c>
      <c r="N146" s="150">
        <v>-8.9111876591283448</v>
      </c>
      <c r="O146" s="151">
        <v>8.8111610000000002</v>
      </c>
      <c r="P146" s="152">
        <v>1.8118246356033452</v>
      </c>
      <c r="Q146" s="150">
        <f>VLOOKUP($B146,Snapshot!$D:$AJ,10,FALSE)</f>
        <v>9.059270123371606</v>
      </c>
      <c r="R146" s="150">
        <f>VLOOKUP($B146,Snapshot!$D:$AJ,11,FALSE)</f>
        <v>4.2589971848131993</v>
      </c>
      <c r="S146" s="151">
        <f>VLOOKUP($B146,Snapshot!$D:$AJ,12,FALSE)</f>
        <v>6.4594981102030546</v>
      </c>
      <c r="T146" s="152">
        <f>VLOOKUP($B146,Snapshot!$D:$AJ,13,FALSE)</f>
        <v>14.046248157805604</v>
      </c>
      <c r="U146" s="150">
        <f t="shared" si="20"/>
        <v>-52.987413700960275</v>
      </c>
      <c r="V146" s="151">
        <f t="shared" si="21"/>
        <v>51.667113874515749</v>
      </c>
      <c r="W146" s="152">
        <f t="shared" si="22"/>
        <v>117.45107620078024</v>
      </c>
      <c r="X146" s="150">
        <f>VLOOKUP($B146,Snapshot!$D:$AJ,17,FALSE)</f>
        <v>142.80356938688041</v>
      </c>
      <c r="Y146" s="151">
        <f>VLOOKUP($B146,Snapshot!$D:$AJ,18,FALSE)</f>
        <v>94.155921965411224</v>
      </c>
      <c r="Z146" s="152">
        <f>VLOOKUP($B146,Snapshot!$D:$AJ,19,FALSE)</f>
        <v>43.299818796239819</v>
      </c>
    </row>
    <row r="147" spans="2:26" ht="12.75">
      <c r="B147" s="252" t="s">
        <v>704</v>
      </c>
      <c r="C147" s="165" t="s">
        <v>1345</v>
      </c>
      <c r="D147" s="177" t="s">
        <v>708</v>
      </c>
      <c r="E147" s="105" t="s">
        <v>286</v>
      </c>
      <c r="F147" s="148">
        <f>VLOOKUP($B147,Snapshot!$D:$AJ,2,FALSE)</f>
        <v>673.35</v>
      </c>
      <c r="G147" s="148">
        <f>VLOOKUP($B147,Snapshot!$D:$AJ,3,FALSE)</f>
        <v>880</v>
      </c>
      <c r="H147" s="148">
        <f t="shared" si="18"/>
        <v>30.689834410039339</v>
      </c>
      <c r="I147" s="149">
        <f>VLOOKUP($B147,Snapshot!$D:$AJ,8,FALSE)</f>
        <v>0.63871176344086023</v>
      </c>
      <c r="J147" s="150">
        <v>66.66</v>
      </c>
      <c r="K147" s="151">
        <v>5.14</v>
      </c>
      <c r="L147" s="151">
        <v>17.439999999999998</v>
      </c>
      <c r="M147" s="152">
        <f t="shared" si="19"/>
        <v>10.760000000000005</v>
      </c>
      <c r="N147" s="150">
        <v>-23.734284743459057</v>
      </c>
      <c r="O147" s="151">
        <v>-3.6833040000000001</v>
      </c>
      <c r="P147" s="152">
        <v>5.6998075029868573</v>
      </c>
      <c r="Q147" s="150">
        <f>VLOOKUP($B147,Snapshot!$D:$AJ,10,FALSE)</f>
        <v>3.9996973747257636</v>
      </c>
      <c r="R147" s="150">
        <f>VLOOKUP($B147,Snapshot!$D:$AJ,11,FALSE)</f>
        <v>7.7164401180238666</v>
      </c>
      <c r="S147" s="151">
        <f>VLOOKUP($B147,Snapshot!$D:$AJ,12,FALSE)</f>
        <v>14.50768868768613</v>
      </c>
      <c r="T147" s="152">
        <f>VLOOKUP($B147,Snapshot!$D:$AJ,13,FALSE)</f>
        <v>21.921738809485998</v>
      </c>
      <c r="U147" s="150">
        <f t="shared" si="20"/>
        <v>92.925598991172137</v>
      </c>
      <c r="V147" s="151">
        <f t="shared" si="21"/>
        <v>88.010124692077071</v>
      </c>
      <c r="W147" s="152">
        <f t="shared" si="22"/>
        <v>51.104281883941873</v>
      </c>
      <c r="X147" s="150">
        <f>VLOOKUP($B147,Snapshot!$D:$AJ,17,FALSE)</f>
        <v>87.26174112687093</v>
      </c>
      <c r="Y147" s="151">
        <f>VLOOKUP($B147,Snapshot!$D:$AJ,18,FALSE)</f>
        <v>46.413320170808987</v>
      </c>
      <c r="Z147" s="152">
        <f>VLOOKUP($B147,Snapshot!$D:$AJ,19,FALSE)</f>
        <v>30.716085336653464</v>
      </c>
    </row>
    <row r="148" spans="2:26" ht="12.75">
      <c r="B148" s="252" t="s">
        <v>705</v>
      </c>
      <c r="C148" s="165" t="s">
        <v>1346</v>
      </c>
      <c r="D148" s="177" t="s">
        <v>708</v>
      </c>
      <c r="E148" s="105" t="s">
        <v>287</v>
      </c>
      <c r="F148" s="148">
        <f>VLOOKUP($B148,Snapshot!$D:$AJ,2,FALSE)</f>
        <v>2385.25</v>
      </c>
      <c r="G148" s="148">
        <f>VLOOKUP($B148,Snapshot!$D:$AJ,3,FALSE)</f>
        <v>2900</v>
      </c>
      <c r="H148" s="148">
        <f t="shared" si="18"/>
        <v>21.580547112462</v>
      </c>
      <c r="I148" s="149">
        <f>VLOOKUP($B148,Snapshot!$D:$AJ,8,FALSE)</f>
        <v>1.6356081242532854</v>
      </c>
      <c r="J148" s="150">
        <v>42.41</v>
      </c>
      <c r="K148" s="151">
        <v>14.95</v>
      </c>
      <c r="L148" s="151">
        <v>8.52</v>
      </c>
      <c r="M148" s="152">
        <f t="shared" si="19"/>
        <v>34.120000000000005</v>
      </c>
      <c r="N148" s="150">
        <v>-34.735618031329096</v>
      </c>
      <c r="O148" s="151">
        <v>14.59835</v>
      </c>
      <c r="P148" s="152">
        <v>18.513098685782555</v>
      </c>
      <c r="Q148" s="150">
        <f>VLOOKUP($B148,Snapshot!$D:$AJ,10,FALSE)</f>
        <v>22.137499999999996</v>
      </c>
      <c r="R148" s="150">
        <f>VLOOKUP($B148,Snapshot!$D:$AJ,11,FALSE)</f>
        <v>32.444642857142867</v>
      </c>
      <c r="S148" s="151">
        <f>VLOOKUP($B148,Snapshot!$D:$AJ,12,FALSE)</f>
        <v>39.946509979646372</v>
      </c>
      <c r="T148" s="152">
        <f>VLOOKUP($B148,Snapshot!$D:$AJ,13,FALSE)</f>
        <v>53.108308001318164</v>
      </c>
      <c r="U148" s="150">
        <f t="shared" si="20"/>
        <v>46.559651528595694</v>
      </c>
      <c r="V148" s="151">
        <f t="shared" si="21"/>
        <v>23.122051783818385</v>
      </c>
      <c r="W148" s="152">
        <f t="shared" si="22"/>
        <v>32.948555526823299</v>
      </c>
      <c r="X148" s="150">
        <f>VLOOKUP($B148,Snapshot!$D:$AJ,17,FALSE)</f>
        <v>73.517529858550262</v>
      </c>
      <c r="Y148" s="151">
        <f>VLOOKUP($B148,Snapshot!$D:$AJ,18,FALSE)</f>
        <v>59.711098697116157</v>
      </c>
      <c r="Z148" s="152">
        <f>VLOOKUP($B148,Snapshot!$D:$AJ,19,FALSE)</f>
        <v>44.912935278239281</v>
      </c>
    </row>
    <row r="149" spans="2:26" ht="12.75">
      <c r="B149" s="252" t="s">
        <v>761</v>
      </c>
      <c r="C149" s="165" t="s">
        <v>1347</v>
      </c>
      <c r="D149" s="177" t="s">
        <v>708</v>
      </c>
      <c r="E149" s="105" t="s">
        <v>286</v>
      </c>
      <c r="F149" s="148">
        <f>VLOOKUP($B149,Snapshot!$D:$AJ,2,FALSE)</f>
        <v>14040.15</v>
      </c>
      <c r="G149" s="148">
        <f>VLOOKUP($B149,Snapshot!$D:$AJ,3,FALSE)</f>
        <v>15500</v>
      </c>
      <c r="H149" s="148">
        <f t="shared" si="18"/>
        <v>10.397680936457235</v>
      </c>
      <c r="I149" s="149">
        <f>VLOOKUP($B149,Snapshot!$D:$AJ,8,FALSE)</f>
        <v>10.072477658303464</v>
      </c>
      <c r="J149" s="150">
        <v>33.24</v>
      </c>
      <c r="K149" s="151">
        <v>19.329999999999998</v>
      </c>
      <c r="L149" s="151">
        <v>26.08</v>
      </c>
      <c r="M149" s="152">
        <f t="shared" si="19"/>
        <v>21.349999999999994</v>
      </c>
      <c r="N149" s="150">
        <v>-3.1647010138630236</v>
      </c>
      <c r="O149" s="151">
        <v>165.70060000000001</v>
      </c>
      <c r="P149" s="152">
        <v>92.743872688172033</v>
      </c>
      <c r="Q149" s="150">
        <f>VLOOKUP($B149,Snapshot!$D:$AJ,10,FALSE)</f>
        <v>42.901157174430502</v>
      </c>
      <c r="R149" s="150">
        <f>VLOOKUP($B149,Snapshot!$D:$AJ,11,FALSE)</f>
        <v>61.496655518394469</v>
      </c>
      <c r="S149" s="151">
        <f>VLOOKUP($B149,Snapshot!$D:$AJ,12,FALSE)</f>
        <v>111.19562639595073</v>
      </c>
      <c r="T149" s="152">
        <f>VLOOKUP($B149,Snapshot!$D:$AJ,13,FALSE)</f>
        <v>162.78199091167733</v>
      </c>
      <c r="U149" s="150">
        <f t="shared" si="20"/>
        <v>43.344980808692647</v>
      </c>
      <c r="V149" s="151">
        <f t="shared" si="21"/>
        <v>80.815729666291574</v>
      </c>
      <c r="W149" s="152">
        <f t="shared" si="22"/>
        <v>46.392440231448838</v>
      </c>
      <c r="X149" s="150">
        <f>VLOOKUP($B149,Snapshot!$D:$AJ,17,FALSE)</f>
        <v>228.30753772943643</v>
      </c>
      <c r="Y149" s="151">
        <f>VLOOKUP($B149,Snapshot!$D:$AJ,18,FALSE)</f>
        <v>126.26530786386471</v>
      </c>
      <c r="Z149" s="152">
        <f>VLOOKUP($B149,Snapshot!$D:$AJ,19,FALSE)</f>
        <v>86.251248810551417</v>
      </c>
    </row>
    <row r="150" spans="2:26" ht="12.75">
      <c r="B150" s="252" t="s">
        <v>706</v>
      </c>
      <c r="C150" s="165" t="s">
        <v>1348</v>
      </c>
      <c r="D150" s="177" t="s">
        <v>708</v>
      </c>
      <c r="E150" s="105" t="s">
        <v>286</v>
      </c>
      <c r="F150" s="148">
        <f>VLOOKUP($B150,Snapshot!$D:$AJ,2,FALSE)</f>
        <v>5555.3</v>
      </c>
      <c r="G150" s="148">
        <f>VLOOKUP($B150,Snapshot!$D:$AJ,3,FALSE)</f>
        <v>5550</v>
      </c>
      <c r="H150" s="148">
        <f t="shared" si="18"/>
        <v>-9.5404388601878054E-2</v>
      </c>
      <c r="I150" s="149">
        <f>VLOOKUP($B150,Snapshot!$D:$AJ,8,FALSE)</f>
        <v>3.8069117048984467</v>
      </c>
      <c r="J150" s="150">
        <v>57.83</v>
      </c>
      <c r="K150" s="151">
        <v>14.27</v>
      </c>
      <c r="L150" s="151">
        <v>17.860000000000003</v>
      </c>
      <c r="M150" s="152">
        <f t="shared" si="19"/>
        <v>10.039999999999999</v>
      </c>
      <c r="N150" s="150">
        <v>-4.401097908295398</v>
      </c>
      <c r="O150" s="151">
        <v>149.06630000000001</v>
      </c>
      <c r="P150" s="152">
        <v>26.264214002389483</v>
      </c>
      <c r="Q150" s="150">
        <f>VLOOKUP($B150,Snapshot!$D:$AJ,10,FALSE)</f>
        <v>16.373017784045931</v>
      </c>
      <c r="R150" s="150">
        <f>VLOOKUP($B150,Snapshot!$D:$AJ,11,FALSE)</f>
        <v>28.694577427328777</v>
      </c>
      <c r="S150" s="151">
        <f>VLOOKUP($B150,Snapshot!$D:$AJ,12,FALSE)</f>
        <v>54.261113127150296</v>
      </c>
      <c r="T150" s="152">
        <f>VLOOKUP($B150,Snapshot!$D:$AJ,13,FALSE)</f>
        <v>90.639225538850411</v>
      </c>
      <c r="U150" s="150">
        <f t="shared" si="20"/>
        <v>75.255275513651029</v>
      </c>
      <c r="V150" s="151">
        <f t="shared" si="21"/>
        <v>89.098840241055072</v>
      </c>
      <c r="W150" s="152">
        <f t="shared" si="22"/>
        <v>67.042694694550647</v>
      </c>
      <c r="X150" s="150">
        <f>VLOOKUP($B150,Snapshot!$D:$AJ,17,FALSE)</f>
        <v>193.60103887465235</v>
      </c>
      <c r="Y150" s="151">
        <f>VLOOKUP($B150,Snapshot!$D:$AJ,18,FALSE)</f>
        <v>102.38087056898819</v>
      </c>
      <c r="Z150" s="152">
        <f>VLOOKUP($B150,Snapshot!$D:$AJ,19,FALSE)</f>
        <v>61.290241250118022</v>
      </c>
    </row>
    <row r="151" spans="2:26" ht="12.75">
      <c r="B151" s="252" t="s">
        <v>707</v>
      </c>
      <c r="C151" s="165" t="s">
        <v>1349</v>
      </c>
      <c r="D151" s="177" t="s">
        <v>708</v>
      </c>
      <c r="E151" s="105" t="s">
        <v>286</v>
      </c>
      <c r="F151" s="148">
        <f>VLOOKUP($B151,Snapshot!$D:$AJ,2,FALSE)</f>
        <v>440.95</v>
      </c>
      <c r="G151" s="148">
        <f>VLOOKUP($B151,Snapshot!$D:$AJ,3,FALSE)</f>
        <v>540</v>
      </c>
      <c r="H151" s="148">
        <f t="shared" si="18"/>
        <v>22.46286427032544</v>
      </c>
      <c r="I151" s="149">
        <f>VLOOKUP($B151,Snapshot!$D:$AJ,8,FALSE)</f>
        <v>0.95221459139784936</v>
      </c>
      <c r="J151" s="150">
        <v>46.89</v>
      </c>
      <c r="K151" s="151">
        <v>10.44</v>
      </c>
      <c r="L151" s="151">
        <v>6.4500000000000011</v>
      </c>
      <c r="M151" s="152">
        <f t="shared" si="19"/>
        <v>36.22</v>
      </c>
      <c r="N151" s="150">
        <v>-37.453900709219859</v>
      </c>
      <c r="O151" s="151">
        <v>-21.089829999999999</v>
      </c>
      <c r="P151" s="152">
        <v>3.7309768697729986</v>
      </c>
      <c r="Q151" s="150">
        <f>VLOOKUP($B151,Snapshot!$D:$AJ,10,FALSE)</f>
        <v>6.7497086741562793</v>
      </c>
      <c r="R151" s="150">
        <f>VLOOKUP($B151,Snapshot!$D:$AJ,11,FALSE)</f>
        <v>6.1251106088700977</v>
      </c>
      <c r="S151" s="151">
        <f>VLOOKUP($B151,Snapshot!$D:$AJ,12,FALSE)</f>
        <v>9.0078920258582524</v>
      </c>
      <c r="T151" s="152">
        <f>VLOOKUP($B151,Snapshot!$D:$AJ,13,FALSE)</f>
        <v>15.36376729462298</v>
      </c>
      <c r="U151" s="150">
        <f t="shared" si="20"/>
        <v>-9.2537040550754845</v>
      </c>
      <c r="V151" s="151">
        <f t="shared" si="21"/>
        <v>47.064969125838239</v>
      </c>
      <c r="W151" s="152">
        <f t="shared" si="22"/>
        <v>70.558963745562366</v>
      </c>
      <c r="X151" s="150">
        <f>VLOOKUP($B151,Snapshot!$D:$AJ,17,FALSE)</f>
        <v>71.990536687033355</v>
      </c>
      <c r="Y151" s="151">
        <f>VLOOKUP($B151,Snapshot!$D:$AJ,18,FALSE)</f>
        <v>48.951519260466185</v>
      </c>
      <c r="Z151" s="152">
        <f>VLOOKUP($B151,Snapshot!$D:$AJ,19,FALSE)</f>
        <v>28.700642983203991</v>
      </c>
    </row>
    <row r="152" spans="2:26" ht="12.75">
      <c r="B152" s="252" t="s">
        <v>500</v>
      </c>
      <c r="C152" s="165" t="s">
        <v>510</v>
      </c>
      <c r="D152" s="177" t="s">
        <v>99</v>
      </c>
      <c r="E152" s="105" t="s">
        <v>286</v>
      </c>
      <c r="F152" s="148">
        <f>VLOOKUP($B152,Snapshot!$D:$AJ,2,FALSE)</f>
        <v>3338.3</v>
      </c>
      <c r="G152" s="148">
        <f>VLOOKUP($B152,Snapshot!$D:$AJ,3,FALSE)</f>
        <v>2935</v>
      </c>
      <c r="H152" s="148">
        <f t="shared" si="18"/>
        <v>-12.080999311026574</v>
      </c>
      <c r="I152" s="149">
        <f>VLOOKUP($B152,Snapshot!$D:$AJ,8,FALSE)</f>
        <v>4.8110806451612902</v>
      </c>
      <c r="J152" s="150">
        <v>66.27</v>
      </c>
      <c r="K152" s="151">
        <v>8.36</v>
      </c>
      <c r="L152" s="151">
        <v>17.43</v>
      </c>
      <c r="M152" s="152">
        <f t="shared" si="19"/>
        <v>7.9400000000000048</v>
      </c>
      <c r="N152" s="150">
        <v>-4.230079609840061</v>
      </c>
      <c r="O152" s="151">
        <v>92.520179999999996</v>
      </c>
      <c r="P152" s="152">
        <v>7.6525837275985662</v>
      </c>
      <c r="Q152" s="150">
        <f>VLOOKUP($B152,Snapshot!$D:$AJ,10,FALSE)</f>
        <v>49.208861121224928</v>
      </c>
      <c r="R152" s="150">
        <f>VLOOKUP($B152,Snapshot!$D:$AJ,11,FALSE)</f>
        <v>62.278627931862559</v>
      </c>
      <c r="S152" s="151">
        <f>VLOOKUP($B152,Snapshot!$D:$AJ,12,FALSE)</f>
        <v>75.824032849823283</v>
      </c>
      <c r="T152" s="152">
        <f>VLOOKUP($B152,Snapshot!$D:$AJ,13,FALSE)</f>
        <v>88.083344381356213</v>
      </c>
      <c r="U152" s="150">
        <f t="shared" si="20"/>
        <v>26.559783162712414</v>
      </c>
      <c r="V152" s="151">
        <f t="shared" si="21"/>
        <v>21.749684230006494</v>
      </c>
      <c r="W152" s="152">
        <f t="shared" si="22"/>
        <v>16.168108013739733</v>
      </c>
      <c r="X152" s="150">
        <f>VLOOKUP($B152,Snapshot!$D:$AJ,17,FALSE)</f>
        <v>53.602658100501962</v>
      </c>
      <c r="Y152" s="151">
        <f>VLOOKUP($B152,Snapshot!$D:$AJ,18,FALSE)</f>
        <v>44.026938089824647</v>
      </c>
      <c r="Z152" s="152">
        <f>VLOOKUP($B152,Snapshot!$D:$AJ,19,FALSE)</f>
        <v>37.899332994747041</v>
      </c>
    </row>
    <row r="153" spans="2:26" ht="12.75">
      <c r="B153" s="252" t="s">
        <v>151</v>
      </c>
      <c r="C153" s="165" t="s">
        <v>366</v>
      </c>
      <c r="D153" s="177" t="s">
        <v>99</v>
      </c>
      <c r="E153" s="105" t="s">
        <v>287</v>
      </c>
      <c r="F153" s="148">
        <f>VLOOKUP($B153,Snapshot!$D:$AJ,2,FALSE)</f>
        <v>1192.6500000000001</v>
      </c>
      <c r="G153" s="148">
        <f>VLOOKUP($B153,Snapshot!$D:$AJ,3,FALSE)</f>
        <v>1155</v>
      </c>
      <c r="H153" s="148">
        <f t="shared" si="18"/>
        <v>-3.1568356181612529</v>
      </c>
      <c r="I153" s="149">
        <f>VLOOKUP($B153,Snapshot!$D:$AJ,8,FALSE)</f>
        <v>2.6932753882915175</v>
      </c>
      <c r="J153" s="150">
        <v>69.61</v>
      </c>
      <c r="K153" s="151">
        <v>4.32</v>
      </c>
      <c r="L153" s="151">
        <v>15.469999999999999</v>
      </c>
      <c r="M153" s="152">
        <f t="shared" si="19"/>
        <v>10.600000000000001</v>
      </c>
      <c r="N153" s="150">
        <v>-7.2300871188549962</v>
      </c>
      <c r="O153" s="151">
        <v>57.507919999999999</v>
      </c>
      <c r="P153" s="152">
        <v>6.7582266666666673</v>
      </c>
      <c r="Q153" s="150">
        <f>VLOOKUP($B153,Snapshot!$D:$AJ,10,FALSE)</f>
        <v>21.855593137525297</v>
      </c>
      <c r="R153" s="150">
        <f>VLOOKUP($B153,Snapshot!$D:$AJ,11,FALSE)</f>
        <v>31.450521495802576</v>
      </c>
      <c r="S153" s="151">
        <f>VLOOKUP($B153,Snapshot!$D:$AJ,12,FALSE)</f>
        <v>37.630933517111735</v>
      </c>
      <c r="T153" s="152">
        <f>VLOOKUP($B153,Snapshot!$D:$AJ,13,FALSE)</f>
        <v>41.49395307623422</v>
      </c>
      <c r="U153" s="150">
        <f t="shared" si="20"/>
        <v>43.901477749433027</v>
      </c>
      <c r="V153" s="151">
        <f t="shared" si="21"/>
        <v>19.651222705906491</v>
      </c>
      <c r="W153" s="152">
        <f t="shared" si="22"/>
        <v>10.265542727941824</v>
      </c>
      <c r="X153" s="150">
        <f>VLOOKUP($B153,Snapshot!$D:$AJ,17,FALSE)</f>
        <v>37.921469765109386</v>
      </c>
      <c r="Y153" s="151">
        <f>VLOOKUP($B153,Snapshot!$D:$AJ,18,FALSE)</f>
        <v>31.693340784588084</v>
      </c>
      <c r="Z153" s="152">
        <f>VLOOKUP($B153,Snapshot!$D:$AJ,19,FALSE)</f>
        <v>28.742742293288362</v>
      </c>
    </row>
    <row r="154" spans="2:26" ht="12.75">
      <c r="B154" s="252" t="s">
        <v>152</v>
      </c>
      <c r="C154" s="165" t="s">
        <v>367</v>
      </c>
      <c r="D154" s="177" t="s">
        <v>99</v>
      </c>
      <c r="E154" s="105" t="s">
        <v>287</v>
      </c>
      <c r="F154" s="148">
        <f>VLOOKUP($B154,Snapshot!$D:$AJ,2,FALSE)</f>
        <v>6182.85</v>
      </c>
      <c r="G154" s="148">
        <f>VLOOKUP($B154,Snapshot!$D:$AJ,3,FALSE)</f>
        <v>6030</v>
      </c>
      <c r="H154" s="148">
        <f t="shared" si="18"/>
        <v>-2.47216089667387</v>
      </c>
      <c r="I154" s="149">
        <f>VLOOKUP($B154,Snapshot!$D:$AJ,8,FALSE)</f>
        <v>8.8548810483870959</v>
      </c>
      <c r="J154" s="150">
        <v>56.38</v>
      </c>
      <c r="K154" s="151">
        <v>8.69</v>
      </c>
      <c r="L154" s="151">
        <v>18.579999999999998</v>
      </c>
      <c r="M154" s="152">
        <f t="shared" si="19"/>
        <v>16.350000000000001</v>
      </c>
      <c r="N154" s="150">
        <v>-3.9930124223602377</v>
      </c>
      <c r="O154" s="151">
        <v>73.96387</v>
      </c>
      <c r="P154" s="152">
        <v>18.085039569892473</v>
      </c>
      <c r="Q154" s="150">
        <f>VLOOKUP($B154,Snapshot!$D:$AJ,10,FALSE)</f>
        <v>106.04517147788418</v>
      </c>
      <c r="R154" s="150">
        <f>VLOOKUP($B154,Snapshot!$D:$AJ,11,FALSE)</f>
        <v>159.68783972450046</v>
      </c>
      <c r="S154" s="151">
        <f>VLOOKUP($B154,Snapshot!$D:$AJ,12,FALSE)</f>
        <v>178.146279131744</v>
      </c>
      <c r="T154" s="152">
        <f>VLOOKUP($B154,Snapshot!$D:$AJ,13,FALSE)</f>
        <v>202.86531076571933</v>
      </c>
      <c r="U154" s="150">
        <f t="shared" si="20"/>
        <v>50.584734315605793</v>
      </c>
      <c r="V154" s="151">
        <f t="shared" si="21"/>
        <v>11.55907640750149</v>
      </c>
      <c r="W154" s="152">
        <f t="shared" si="22"/>
        <v>13.87569347754658</v>
      </c>
      <c r="X154" s="150">
        <f>VLOOKUP($B154,Snapshot!$D:$AJ,17,FALSE)</f>
        <v>38.718352071559664</v>
      </c>
      <c r="Y154" s="151">
        <f>VLOOKUP($B154,Snapshot!$D:$AJ,18,FALSE)</f>
        <v>34.706590730573808</v>
      </c>
      <c r="Z154" s="152">
        <f>VLOOKUP($B154,Snapshot!$D:$AJ,19,FALSE)</f>
        <v>30.477610867342005</v>
      </c>
    </row>
    <row r="155" spans="2:26" ht="12.75">
      <c r="B155" s="252" t="s">
        <v>630</v>
      </c>
      <c r="C155" s="165" t="s">
        <v>1350</v>
      </c>
      <c r="D155" s="177" t="s">
        <v>99</v>
      </c>
      <c r="E155" s="105" t="s">
        <v>286</v>
      </c>
      <c r="F155" s="148">
        <f>VLOOKUP($B155,Snapshot!$D:$AJ,2,FALSE)</f>
        <v>7239</v>
      </c>
      <c r="G155" s="148">
        <f>VLOOKUP($B155,Snapshot!$D:$AJ,3,FALSE)</f>
        <v>7940</v>
      </c>
      <c r="H155" s="148">
        <f t="shared" si="18"/>
        <v>9.6836579638071498</v>
      </c>
      <c r="I155" s="149">
        <f>VLOOKUP($B155,Snapshot!$D:$AJ,8,FALSE)</f>
        <v>12.307871206690562</v>
      </c>
      <c r="J155" s="150">
        <v>29.33</v>
      </c>
      <c r="K155" s="151">
        <v>43.92</v>
      </c>
      <c r="L155" s="151">
        <v>21.370000000000005</v>
      </c>
      <c r="M155" s="152">
        <f t="shared" si="19"/>
        <v>5.3799999999999955</v>
      </c>
      <c r="N155" s="150">
        <v>-0.54679342748804061</v>
      </c>
      <c r="O155" s="151">
        <v>41.839669999999998</v>
      </c>
      <c r="P155" s="152">
        <v>31.031397945041814</v>
      </c>
      <c r="Q155" s="150">
        <f>VLOOKUP($B155,Snapshot!$D:$AJ,10,FALSE)</f>
        <v>48.150646821532575</v>
      </c>
      <c r="R155" s="150">
        <f>VLOOKUP($B155,Snapshot!$D:$AJ,11,FALSE)</f>
        <v>62.409323112145081</v>
      </c>
      <c r="S155" s="151">
        <f>VLOOKUP($B155,Snapshot!$D:$AJ,12,FALSE)</f>
        <v>92.384760572853878</v>
      </c>
      <c r="T155" s="152">
        <f>VLOOKUP($B155,Snapshot!$D:$AJ,13,FALSE)</f>
        <v>123.96349942364098</v>
      </c>
      <c r="U155" s="150">
        <f t="shared" si="20"/>
        <v>29.612637071027148</v>
      </c>
      <c r="V155" s="151">
        <f t="shared" si="21"/>
        <v>48.030383868841334</v>
      </c>
      <c r="W155" s="152">
        <f t="shared" si="22"/>
        <v>34.181761856582796</v>
      </c>
      <c r="X155" s="150">
        <f>VLOOKUP($B155,Snapshot!$D:$AJ,17,FALSE)</f>
        <v>115.99228511086454</v>
      </c>
      <c r="Y155" s="151">
        <f>VLOOKUP($B155,Snapshot!$D:$AJ,18,FALSE)</f>
        <v>78.357079188308148</v>
      </c>
      <c r="Z155" s="152">
        <f>VLOOKUP($B155,Snapshot!$D:$AJ,19,FALSE)</f>
        <v>58.396221739924968</v>
      </c>
    </row>
    <row r="156" spans="2:26" ht="12.75">
      <c r="B156" s="252" t="s">
        <v>153</v>
      </c>
      <c r="C156" s="165" t="s">
        <v>368</v>
      </c>
      <c r="D156" s="177" t="s">
        <v>99</v>
      </c>
      <c r="E156" s="105" t="s">
        <v>287</v>
      </c>
      <c r="F156" s="148">
        <f>VLOOKUP($B156,Snapshot!$D:$AJ,2,FALSE)</f>
        <v>1509.75</v>
      </c>
      <c r="G156" s="148">
        <f>VLOOKUP($B156,Snapshot!$D:$AJ,3,FALSE)</f>
        <v>1500</v>
      </c>
      <c r="H156" s="148">
        <f t="shared" si="18"/>
        <v>-0.64580228514654436</v>
      </c>
      <c r="I156" s="149">
        <f>VLOOKUP($B156,Snapshot!$D:$AJ,8,FALSE)</f>
        <v>10.60815</v>
      </c>
      <c r="J156" s="150">
        <v>51.8</v>
      </c>
      <c r="K156" s="151">
        <v>16.73</v>
      </c>
      <c r="L156" s="151">
        <v>24.77</v>
      </c>
      <c r="M156" s="152">
        <f t="shared" si="19"/>
        <v>6.7000000000000028</v>
      </c>
      <c r="N156" s="150">
        <v>-5.1992088160497332</v>
      </c>
      <c r="O156" s="151">
        <v>71.533259999999999</v>
      </c>
      <c r="P156" s="152">
        <v>26.073503655913978</v>
      </c>
      <c r="Q156" s="150">
        <f>VLOOKUP($B156,Snapshot!$D:$AJ,10,FALSE)</f>
        <v>38.374941917922136</v>
      </c>
      <c r="R156" s="150">
        <f>VLOOKUP($B156,Snapshot!$D:$AJ,11,FALSE)</f>
        <v>56.047323123836385</v>
      </c>
      <c r="S156" s="151">
        <f>VLOOKUP($B156,Snapshot!$D:$AJ,12,FALSE)</f>
        <v>66.321897934801157</v>
      </c>
      <c r="T156" s="152">
        <f>VLOOKUP($B156,Snapshot!$D:$AJ,13,FALSE)</f>
        <v>73.791556310352078</v>
      </c>
      <c r="U156" s="150">
        <f t="shared" si="20"/>
        <v>46.051877404043104</v>
      </c>
      <c r="V156" s="151">
        <f t="shared" si="21"/>
        <v>18.33196348782462</v>
      </c>
      <c r="W156" s="152">
        <f t="shared" si="22"/>
        <v>11.262733136639259</v>
      </c>
      <c r="X156" s="150">
        <f>VLOOKUP($B156,Snapshot!$D:$AJ,17,FALSE)</f>
        <v>26.937058111842596</v>
      </c>
      <c r="Y156" s="151">
        <f>VLOOKUP($B156,Snapshot!$D:$AJ,18,FALSE)</f>
        <v>22.763974599825005</v>
      </c>
      <c r="Z156" s="152">
        <f>VLOOKUP($B156,Snapshot!$D:$AJ,19,FALSE)</f>
        <v>20.45965792685416</v>
      </c>
    </row>
    <row r="157" spans="2:26" ht="12.75">
      <c r="B157" s="252" t="s">
        <v>154</v>
      </c>
      <c r="C157" s="165" t="s">
        <v>369</v>
      </c>
      <c r="D157" s="177" t="s">
        <v>99</v>
      </c>
      <c r="E157" s="105" t="s">
        <v>287</v>
      </c>
      <c r="F157" s="148">
        <f>VLOOKUP($B157,Snapshot!$D:$AJ,2,FALSE)</f>
        <v>368.7</v>
      </c>
      <c r="G157" s="148">
        <f>VLOOKUP($B157,Snapshot!$D:$AJ,3,FALSE)</f>
        <v>340</v>
      </c>
      <c r="H157" s="148">
        <f t="shared" si="18"/>
        <v>-7.7841063195009497</v>
      </c>
      <c r="I157" s="149">
        <f>VLOOKUP($B157,Snapshot!$D:$AJ,8,FALSE)</f>
        <v>5.3405017921146953</v>
      </c>
      <c r="J157" s="150">
        <v>60.64</v>
      </c>
      <c r="K157" s="151">
        <v>6.1800000000000006</v>
      </c>
      <c r="L157" s="151">
        <v>14.290000000000001</v>
      </c>
      <c r="M157" s="152">
        <f t="shared" si="19"/>
        <v>18.89</v>
      </c>
      <c r="N157" s="150">
        <v>-6.8115758877795969</v>
      </c>
      <c r="O157" s="151">
        <v>39.289760000000001</v>
      </c>
      <c r="P157" s="152">
        <v>23.416508769414577</v>
      </c>
      <c r="Q157" s="150">
        <f>VLOOKUP($B157,Snapshot!$D:$AJ,10,FALSE)</f>
        <v>6.2424999999999997</v>
      </c>
      <c r="R157" s="150">
        <f>VLOOKUP($B157,Snapshot!$D:$AJ,11,FALSE)</f>
        <v>1.8032391534286307</v>
      </c>
      <c r="S157" s="151">
        <f>VLOOKUP($B157,Snapshot!$D:$AJ,12,FALSE)</f>
        <v>5.0483641955586416</v>
      </c>
      <c r="T157" s="152">
        <f>VLOOKUP($B157,Snapshot!$D:$AJ,13,FALSE)</f>
        <v>10.404746021832231</v>
      </c>
      <c r="U157" s="150">
        <f t="shared" si="20"/>
        <v>-71.113509756850135</v>
      </c>
      <c r="V157" s="151">
        <f t="shared" si="21"/>
        <v>179.96087961820356</v>
      </c>
      <c r="W157" s="152">
        <f t="shared" si="22"/>
        <v>106.10133537881299</v>
      </c>
      <c r="X157" s="150">
        <f>VLOOKUP($B157,Snapshot!$D:$AJ,17,FALSE)</f>
        <v>204.46539179174525</v>
      </c>
      <c r="Y157" s="151">
        <f>VLOOKUP($B157,Snapshot!$D:$AJ,18,FALSE)</f>
        <v>73.033558142332168</v>
      </c>
      <c r="Z157" s="152">
        <f>VLOOKUP($B157,Snapshot!$D:$AJ,19,FALSE)</f>
        <v>35.435752033385384</v>
      </c>
    </row>
    <row r="158" spans="2:26" ht="12.75">
      <c r="B158" s="252" t="s">
        <v>155</v>
      </c>
      <c r="C158" s="165" t="s">
        <v>370</v>
      </c>
      <c r="D158" s="177" t="s">
        <v>99</v>
      </c>
      <c r="E158" s="105" t="s">
        <v>286</v>
      </c>
      <c r="F158" s="148">
        <f>VLOOKUP($B158,Snapshot!$D:$AJ,2,FALSE)</f>
        <v>1671.6</v>
      </c>
      <c r="G158" s="148">
        <f>VLOOKUP($B158,Snapshot!$D:$AJ,3,FALSE)</f>
        <v>1830</v>
      </c>
      <c r="H158" s="148">
        <f t="shared" si="18"/>
        <v>9.4759511844939084</v>
      </c>
      <c r="I158" s="149">
        <f>VLOOKUP($B158,Snapshot!$D:$AJ,8,FALSE)</f>
        <v>15.591152329749104</v>
      </c>
      <c r="J158" s="150">
        <v>30.85</v>
      </c>
      <c r="K158" s="151">
        <v>27.93</v>
      </c>
      <c r="L158" s="151">
        <v>24.91</v>
      </c>
      <c r="M158" s="152">
        <f t="shared" si="19"/>
        <v>16.310000000000006</v>
      </c>
      <c r="N158" s="150">
        <v>-0.6626058535135968</v>
      </c>
      <c r="O158" s="151">
        <v>41.601019999999998</v>
      </c>
      <c r="P158" s="152">
        <v>30.569398661887693</v>
      </c>
      <c r="Q158" s="150">
        <f>VLOOKUP($B158,Snapshot!$D:$AJ,10,FALSE)</f>
        <v>37.759895930124529</v>
      </c>
      <c r="R158" s="150">
        <f>VLOOKUP($B158,Snapshot!$D:$AJ,11,FALSE)</f>
        <v>52.474261289723103</v>
      </c>
      <c r="S158" s="151">
        <f>VLOOKUP($B158,Snapshot!$D:$AJ,12,FALSE)</f>
        <v>58.713378843865918</v>
      </c>
      <c r="T158" s="152">
        <f>VLOOKUP($B158,Snapshot!$D:$AJ,13,FALSE)</f>
        <v>65.554710766471445</v>
      </c>
      <c r="U158" s="150">
        <f t="shared" si="20"/>
        <v>38.968236000511801</v>
      </c>
      <c r="V158" s="151">
        <f t="shared" si="21"/>
        <v>11.889862574139221</v>
      </c>
      <c r="W158" s="152">
        <f t="shared" si="22"/>
        <v>11.652083489860798</v>
      </c>
      <c r="X158" s="150">
        <f>VLOOKUP($B158,Snapshot!$D:$AJ,17,FALSE)</f>
        <v>31.855617571645109</v>
      </c>
      <c r="Y158" s="151">
        <f>VLOOKUP($B158,Snapshot!$D:$AJ,18,FALSE)</f>
        <v>28.470512733481364</v>
      </c>
      <c r="Z158" s="152">
        <f>VLOOKUP($B158,Snapshot!$D:$AJ,19,FALSE)</f>
        <v>25.499311650612224</v>
      </c>
    </row>
    <row r="159" spans="2:26" ht="12.75">
      <c r="B159" s="252" t="s">
        <v>156</v>
      </c>
      <c r="C159" s="165" t="s">
        <v>371</v>
      </c>
      <c r="D159" s="177" t="s">
        <v>99</v>
      </c>
      <c r="E159" s="105" t="s">
        <v>287</v>
      </c>
      <c r="F159" s="148">
        <f>VLOOKUP($B159,Snapshot!$D:$AJ,2,FALSE)</f>
        <v>5450.65</v>
      </c>
      <c r="G159" s="148">
        <f>VLOOKUP($B159,Snapshot!$D:$AJ,3,FALSE)</f>
        <v>4680</v>
      </c>
      <c r="H159" s="148">
        <f t="shared" si="18"/>
        <v>-14.138680707805491</v>
      </c>
      <c r="I159" s="149">
        <f>VLOOKUP($B159,Snapshot!$D:$AJ,8,FALSE)</f>
        <v>17.059364665471925</v>
      </c>
      <c r="J159" s="150">
        <v>51.9</v>
      </c>
      <c r="K159" s="151">
        <v>16.16</v>
      </c>
      <c r="L159" s="151">
        <v>21.77</v>
      </c>
      <c r="M159" s="152">
        <f t="shared" si="19"/>
        <v>10.170000000000002</v>
      </c>
      <c r="N159" s="150">
        <v>-2.3679661821471143</v>
      </c>
      <c r="O159" s="151">
        <v>44.729289999999999</v>
      </c>
      <c r="P159" s="152">
        <v>34.149285352449226</v>
      </c>
      <c r="Q159" s="150">
        <f>VLOOKUP($B159,Snapshot!$D:$AJ,10,FALSE)</f>
        <v>64.878844666923001</v>
      </c>
      <c r="R159" s="150">
        <f>VLOOKUP($B159,Snapshot!$D:$AJ,11,FALSE)</f>
        <v>59.997700728409939</v>
      </c>
      <c r="S159" s="151">
        <f>VLOOKUP($B159,Snapshot!$D:$AJ,12,FALSE)</f>
        <v>77.734516223394223</v>
      </c>
      <c r="T159" s="152">
        <f>VLOOKUP($B159,Snapshot!$D:$AJ,13,FALSE)</f>
        <v>95.140334776739309</v>
      </c>
      <c r="U159" s="150">
        <f t="shared" si="20"/>
        <v>-7.523475431124016</v>
      </c>
      <c r="V159" s="151">
        <f t="shared" si="21"/>
        <v>29.562492028274679</v>
      </c>
      <c r="W159" s="152">
        <f t="shared" si="22"/>
        <v>22.391364092784816</v>
      </c>
      <c r="X159" s="150">
        <f>VLOOKUP($B159,Snapshot!$D:$AJ,17,FALSE)</f>
        <v>90.847648056936677</v>
      </c>
      <c r="Y159" s="151">
        <f>VLOOKUP($B159,Snapshot!$D:$AJ,18,FALSE)</f>
        <v>70.118787185037178</v>
      </c>
      <c r="Z159" s="152">
        <f>VLOOKUP($B159,Snapshot!$D:$AJ,19,FALSE)</f>
        <v>57.290632966456826</v>
      </c>
    </row>
    <row r="160" spans="2:26" ht="12.75">
      <c r="B160" s="252" t="s">
        <v>157</v>
      </c>
      <c r="C160" s="165" t="s">
        <v>372</v>
      </c>
      <c r="D160" s="177" t="s">
        <v>99</v>
      </c>
      <c r="E160" s="105" t="s">
        <v>287</v>
      </c>
      <c r="F160" s="148">
        <f>VLOOKUP($B160,Snapshot!$D:$AJ,2,FALSE)</f>
        <v>6754.8</v>
      </c>
      <c r="G160" s="148">
        <f>VLOOKUP($B160,Snapshot!$D:$AJ,3,FALSE)</f>
        <v>7100</v>
      </c>
      <c r="H160" s="148">
        <f t="shared" si="18"/>
        <v>5.110439983419198</v>
      </c>
      <c r="I160" s="149">
        <f>VLOOKUP($B160,Snapshot!$D:$AJ,8,FALSE)</f>
        <v>13.418363851173236</v>
      </c>
      <c r="J160" s="150">
        <v>26.65</v>
      </c>
      <c r="K160" s="151">
        <v>42.44</v>
      </c>
      <c r="L160" s="151">
        <v>20.720000000000002</v>
      </c>
      <c r="M160" s="152">
        <f t="shared" si="19"/>
        <v>10.189999999999994</v>
      </c>
      <c r="N160" s="150">
        <v>-4.8753696662441826</v>
      </c>
      <c r="O160" s="151">
        <v>22.929649999999999</v>
      </c>
      <c r="P160" s="152">
        <v>35.776128649940262</v>
      </c>
      <c r="Q160" s="150">
        <f>VLOOKUP($B160,Snapshot!$D:$AJ,10,FALSE)</f>
        <v>244.74965263511672</v>
      </c>
      <c r="R160" s="150">
        <f>VLOOKUP($B160,Snapshot!$D:$AJ,11,FALSE)</f>
        <v>317.09145990140632</v>
      </c>
      <c r="S160" s="151">
        <f>VLOOKUP($B160,Snapshot!$D:$AJ,12,FALSE)</f>
        <v>353.81904284384552</v>
      </c>
      <c r="T160" s="152">
        <f>VLOOKUP($B160,Snapshot!$D:$AJ,13,FALSE)</f>
        <v>389.02165970813081</v>
      </c>
      <c r="U160" s="150">
        <f t="shared" si="20"/>
        <v>29.557470863560265</v>
      </c>
      <c r="V160" s="151">
        <f t="shared" si="21"/>
        <v>11.582646519038686</v>
      </c>
      <c r="W160" s="152">
        <f t="shared" si="22"/>
        <v>9.9493279336639873</v>
      </c>
      <c r="X160" s="150">
        <f>VLOOKUP($B160,Snapshot!$D:$AJ,17,FALSE)</f>
        <v>21.302371253077201</v>
      </c>
      <c r="Y160" s="151">
        <f>VLOOKUP($B160,Snapshot!$D:$AJ,18,FALSE)</f>
        <v>19.091114897908881</v>
      </c>
      <c r="Z160" s="152">
        <f>VLOOKUP($B160,Snapshot!$D:$AJ,19,FALSE)</f>
        <v>17.363557610308607</v>
      </c>
    </row>
    <row r="161" spans="2:26" ht="12.75">
      <c r="B161" s="252" t="s">
        <v>631</v>
      </c>
      <c r="C161" s="165" t="s">
        <v>632</v>
      </c>
      <c r="D161" s="177" t="s">
        <v>99</v>
      </c>
      <c r="E161" s="105" t="s">
        <v>287</v>
      </c>
      <c r="F161" s="148">
        <f>VLOOKUP($B161,Snapshot!$D:$AJ,2,FALSE)</f>
        <v>1268.2</v>
      </c>
      <c r="G161" s="148">
        <f>VLOOKUP($B161,Snapshot!$D:$AJ,3,FALSE)</f>
        <v>1075</v>
      </c>
      <c r="H161" s="148">
        <f t="shared" si="18"/>
        <v>-15.234190190821636</v>
      </c>
      <c r="I161" s="149">
        <f>VLOOKUP($B161,Snapshot!$D:$AJ,8,FALSE)</f>
        <v>2.0960125448028673</v>
      </c>
      <c r="J161" s="150">
        <v>54.88</v>
      </c>
      <c r="K161" s="151">
        <v>14.59</v>
      </c>
      <c r="L161" s="151">
        <v>16.23</v>
      </c>
      <c r="M161" s="152">
        <f t="shared" si="19"/>
        <v>14.299999999999997</v>
      </c>
      <c r="N161" s="150">
        <v>-16.62338516156602</v>
      </c>
      <c r="O161" s="151">
        <v>53.786450000000002</v>
      </c>
      <c r="P161" s="152">
        <v>4.4099261409796888</v>
      </c>
      <c r="Q161" s="150">
        <f>VLOOKUP($B161,Snapshot!$D:$AJ,10,FALSE)</f>
        <v>27.793309090909091</v>
      </c>
      <c r="R161" s="150">
        <f>VLOOKUP($B161,Snapshot!$D:$AJ,11,FALSE)</f>
        <v>29.242911473041069</v>
      </c>
      <c r="S161" s="151">
        <f>VLOOKUP($B161,Snapshot!$D:$AJ,12,FALSE)</f>
        <v>30.42553371765689</v>
      </c>
      <c r="T161" s="152">
        <f>VLOOKUP($B161,Snapshot!$D:$AJ,13,FALSE)</f>
        <v>41.998446291162949</v>
      </c>
      <c r="U161" s="150">
        <f t="shared" si="20"/>
        <v>5.2156523621943451</v>
      </c>
      <c r="V161" s="151">
        <f t="shared" si="21"/>
        <v>4.0441330395780684</v>
      </c>
      <c r="W161" s="152">
        <f t="shared" si="22"/>
        <v>38.036843267567512</v>
      </c>
      <c r="X161" s="150">
        <f>VLOOKUP($B161,Snapshot!$D:$AJ,17,FALSE)</f>
        <v>43.367774825333271</v>
      </c>
      <c r="Y161" s="151">
        <f>VLOOKUP($B161,Snapshot!$D:$AJ,18,FALSE)</f>
        <v>41.682095432364555</v>
      </c>
      <c r="Z161" s="152">
        <f>VLOOKUP($B161,Snapshot!$D:$AJ,19,FALSE)</f>
        <v>30.196355151043928</v>
      </c>
    </row>
    <row r="162" spans="2:26" ht="12.75">
      <c r="B162" s="252" t="s">
        <v>603</v>
      </c>
      <c r="C162" s="165" t="s">
        <v>604</v>
      </c>
      <c r="D162" s="177" t="s">
        <v>99</v>
      </c>
      <c r="E162" s="105" t="s">
        <v>286</v>
      </c>
      <c r="F162" s="148">
        <f>VLOOKUP($B162,Snapshot!$D:$AJ,2,FALSE)</f>
        <v>1785.4</v>
      </c>
      <c r="G162" s="148">
        <f>VLOOKUP($B162,Snapshot!$D:$AJ,3,FALSE)</f>
        <v>2440</v>
      </c>
      <c r="H162" s="148">
        <f t="shared" si="18"/>
        <v>36.664052873305707</v>
      </c>
      <c r="I162" s="149">
        <f>VLOOKUP($B162,Snapshot!$D:$AJ,8,FALSE)</f>
        <v>3.6252981481481479</v>
      </c>
      <c r="J162" s="150">
        <v>51.83</v>
      </c>
      <c r="K162" s="151">
        <v>6.88</v>
      </c>
      <c r="L162" s="151">
        <v>32.83</v>
      </c>
      <c r="M162" s="152">
        <f t="shared" si="19"/>
        <v>8.4600000000000009</v>
      </c>
      <c r="N162" s="150">
        <v>-19.610977284495362</v>
      </c>
      <c r="O162" s="151">
        <v>7.7554449999999999</v>
      </c>
      <c r="P162" s="152">
        <v>8.7125007646356032</v>
      </c>
      <c r="Q162" s="150">
        <f>VLOOKUP($B162,Snapshot!$D:$AJ,10,FALSE)</f>
        <v>50.438957660668564</v>
      </c>
      <c r="R162" s="150">
        <f>VLOOKUP($B162,Snapshot!$D:$AJ,11,FALSE)</f>
        <v>47.593531755066039</v>
      </c>
      <c r="S162" s="151">
        <f>VLOOKUP($B162,Snapshot!$D:$AJ,12,FALSE)</f>
        <v>56.08370734777327</v>
      </c>
      <c r="T162" s="152">
        <f>VLOOKUP($B162,Snapshot!$D:$AJ,13,FALSE)</f>
        <v>67.782594953043841</v>
      </c>
      <c r="U162" s="150">
        <f t="shared" si="20"/>
        <v>-5.6413257481356283</v>
      </c>
      <c r="V162" s="151">
        <f t="shared" si="21"/>
        <v>17.83892743325044</v>
      </c>
      <c r="W162" s="152">
        <f t="shared" si="22"/>
        <v>20.859690199733304</v>
      </c>
      <c r="X162" s="150">
        <f>VLOOKUP($B162,Snapshot!$D:$AJ,17,FALSE)</f>
        <v>37.513500977156525</v>
      </c>
      <c r="Y162" s="151">
        <f>VLOOKUP($B162,Snapshot!$D:$AJ,18,FALSE)</f>
        <v>31.834557386315279</v>
      </c>
      <c r="Z162" s="152">
        <f>VLOOKUP($B162,Snapshot!$D:$AJ,19,FALSE)</f>
        <v>26.340095141486245</v>
      </c>
    </row>
    <row r="163" spans="2:26" ht="12.75">
      <c r="B163" s="252" t="s">
        <v>159</v>
      </c>
      <c r="C163" s="165" t="s">
        <v>374</v>
      </c>
      <c r="D163" s="177" t="s">
        <v>99</v>
      </c>
      <c r="E163" s="105" t="s">
        <v>287</v>
      </c>
      <c r="F163" s="148">
        <f>VLOOKUP($B163,Snapshot!$D:$AJ,2,FALSE)</f>
        <v>2695.5</v>
      </c>
      <c r="G163" s="148">
        <f>VLOOKUP($B163,Snapshot!$D:$AJ,3,FALSE)</f>
        <v>2620</v>
      </c>
      <c r="H163" s="148">
        <f t="shared" si="18"/>
        <v>-2.8009645705806037</v>
      </c>
      <c r="I163" s="149">
        <f>VLOOKUP($B163,Snapshot!$D:$AJ,8,FALSE)</f>
        <v>5.5183447909199526</v>
      </c>
      <c r="J163" s="150">
        <v>75</v>
      </c>
      <c r="K163" s="151">
        <v>4.0199999999999996</v>
      </c>
      <c r="L163" s="151">
        <v>7.5</v>
      </c>
      <c r="M163" s="152">
        <f t="shared" si="19"/>
        <v>13.48</v>
      </c>
      <c r="N163" s="150">
        <v>-12.709078838711761</v>
      </c>
      <c r="O163" s="151">
        <v>76.68459</v>
      </c>
      <c r="P163" s="152">
        <v>4.4690915173237746</v>
      </c>
      <c r="Q163" s="150">
        <f>VLOOKUP($B163,Snapshot!$D:$AJ,10,FALSE)</f>
        <v>35.925270054896387</v>
      </c>
      <c r="R163" s="150">
        <f>VLOOKUP($B163,Snapshot!$D:$AJ,11,FALSE)</f>
        <v>43.301458001298634</v>
      </c>
      <c r="S163" s="151">
        <f>VLOOKUP($B163,Snapshot!$D:$AJ,12,FALSE)</f>
        <v>47.303425769446932</v>
      </c>
      <c r="T163" s="152">
        <f>VLOOKUP($B163,Snapshot!$D:$AJ,13,FALSE)</f>
        <v>51.523622437690626</v>
      </c>
      <c r="U163" s="150">
        <f t="shared" si="20"/>
        <v>20.53203200736111</v>
      </c>
      <c r="V163" s="151">
        <f t="shared" si="21"/>
        <v>9.2421085868015673</v>
      </c>
      <c r="W163" s="152">
        <f t="shared" si="22"/>
        <v>8.9215455320563741</v>
      </c>
      <c r="X163" s="150">
        <f>VLOOKUP($B163,Snapshot!$D:$AJ,17,FALSE)</f>
        <v>62.249636026555052</v>
      </c>
      <c r="Y163" s="151">
        <f>VLOOKUP($B163,Snapshot!$D:$AJ,18,FALSE)</f>
        <v>56.983187922533325</v>
      </c>
      <c r="Z163" s="152">
        <f>VLOOKUP($B163,Snapshot!$D:$AJ,19,FALSE)</f>
        <v>52.315809185578232</v>
      </c>
    </row>
    <row r="164" spans="2:26" ht="12.75">
      <c r="B164" s="252" t="s">
        <v>158</v>
      </c>
      <c r="C164" s="165" t="s">
        <v>373</v>
      </c>
      <c r="D164" s="177" t="s">
        <v>99</v>
      </c>
      <c r="E164" s="105" t="s">
        <v>286</v>
      </c>
      <c r="F164" s="148">
        <f>VLOOKUP($B164,Snapshot!$D:$AJ,2,FALSE)</f>
        <v>1685.05</v>
      </c>
      <c r="G164" s="148">
        <f>VLOOKUP($B164,Snapshot!$D:$AJ,3,FALSE)</f>
        <v>1850</v>
      </c>
      <c r="H164" s="148">
        <f t="shared" si="18"/>
        <v>9.7890270318388133</v>
      </c>
      <c r="I164" s="149">
        <f>VLOOKUP($B164,Snapshot!$D:$AJ,8,FALSE)</f>
        <v>5.655148231780168</v>
      </c>
      <c r="J164" s="150">
        <v>46.65</v>
      </c>
      <c r="K164" s="151">
        <v>20.98</v>
      </c>
      <c r="L164" s="151">
        <v>13.970000000000002</v>
      </c>
      <c r="M164" s="152">
        <f t="shared" si="19"/>
        <v>18.400000000000002</v>
      </c>
      <c r="N164" s="150">
        <v>-5.0114152033597321</v>
      </c>
      <c r="O164" s="151">
        <v>117.1036</v>
      </c>
      <c r="P164" s="152">
        <v>20.840892903225807</v>
      </c>
      <c r="Q164" s="150">
        <f>VLOOKUP($B164,Snapshot!$D:$AJ,10,FALSE)</f>
        <v>20.683454777431283</v>
      </c>
      <c r="R164" s="150">
        <f>VLOOKUP($B164,Snapshot!$D:$AJ,11,FALSE)</f>
        <v>2.4844060107740287</v>
      </c>
      <c r="S164" s="151">
        <f>VLOOKUP($B164,Snapshot!$D:$AJ,12,FALSE)</f>
        <v>47.521364267834485</v>
      </c>
      <c r="T164" s="152">
        <f>VLOOKUP($B164,Snapshot!$D:$AJ,13,FALSE)</f>
        <v>59.18788287950165</v>
      </c>
      <c r="U164" s="150">
        <f t="shared" si="20"/>
        <v>-87.988437920511785</v>
      </c>
      <c r="V164" s="151">
        <f t="shared" si="21"/>
        <v>1812.7857548947475</v>
      </c>
      <c r="W164" s="152">
        <f t="shared" si="22"/>
        <v>24.550049838455102</v>
      </c>
      <c r="X164" s="150">
        <f>VLOOKUP($B164,Snapshot!$D:$AJ,17,FALSE)</f>
        <v>678.25065335235388</v>
      </c>
      <c r="Y164" s="151">
        <f>VLOOKUP($B164,Snapshot!$D:$AJ,18,FALSE)</f>
        <v>35.45878839889599</v>
      </c>
      <c r="Z164" s="152">
        <f>VLOOKUP($B164,Snapshot!$D:$AJ,19,FALSE)</f>
        <v>28.469509602675412</v>
      </c>
    </row>
    <row r="165" spans="2:26" ht="12.75">
      <c r="B165" s="252" t="s">
        <v>701</v>
      </c>
      <c r="C165" s="165" t="s">
        <v>1351</v>
      </c>
      <c r="D165" s="177" t="s">
        <v>99</v>
      </c>
      <c r="E165" s="105" t="s">
        <v>286</v>
      </c>
      <c r="F165" s="148">
        <f>VLOOKUP($B165,Snapshot!$D:$AJ,2,FALSE)</f>
        <v>1030.75</v>
      </c>
      <c r="G165" s="148">
        <f>VLOOKUP($B165,Snapshot!$D:$AJ,3,FALSE)</f>
        <v>1380</v>
      </c>
      <c r="H165" s="148">
        <f t="shared" si="18"/>
        <v>33.883094833858848</v>
      </c>
      <c r="I165" s="149">
        <f>VLOOKUP($B165,Snapshot!$D:$AJ,8,FALSE)</f>
        <v>3.4041254694505323</v>
      </c>
      <c r="J165" s="150">
        <v>33.04</v>
      </c>
      <c r="K165" s="151">
        <v>12.94</v>
      </c>
      <c r="L165" s="151">
        <v>10.570000000000002</v>
      </c>
      <c r="M165" s="152">
        <f t="shared" si="19"/>
        <v>43.45000000000001</v>
      </c>
      <c r="N165" s="150">
        <v>-31.907514450867041</v>
      </c>
      <c r="O165" s="151">
        <v>48.565869999999997</v>
      </c>
      <c r="P165" s="152">
        <v>6.8319234647550777</v>
      </c>
      <c r="Q165" s="150">
        <f>VLOOKUP($B165,Snapshot!$D:$AJ,10,FALSE)</f>
        <v>12.135151851174873</v>
      </c>
      <c r="R165" s="150">
        <f>VLOOKUP($B165,Snapshot!$D:$AJ,11,FALSE)</f>
        <v>17.802756013872717</v>
      </c>
      <c r="S165" s="151">
        <f>VLOOKUP($B165,Snapshot!$D:$AJ,12,FALSE)</f>
        <v>19.115764712011714</v>
      </c>
      <c r="T165" s="152">
        <f>VLOOKUP($B165,Snapshot!$D:$AJ,13,FALSE)</f>
        <v>24.695530470172375</v>
      </c>
      <c r="U165" s="150">
        <f t="shared" si="20"/>
        <v>46.704023420597984</v>
      </c>
      <c r="V165" s="151">
        <f t="shared" si="21"/>
        <v>7.3753114243426232</v>
      </c>
      <c r="W165" s="152">
        <f t="shared" si="22"/>
        <v>29.189341060755591</v>
      </c>
      <c r="X165" s="150">
        <f>VLOOKUP($B165,Snapshot!$D:$AJ,17,FALSE)</f>
        <v>57.89833884128911</v>
      </c>
      <c r="Y165" s="151">
        <f>VLOOKUP($B165,Snapshot!$D:$AJ,18,FALSE)</f>
        <v>53.921463019070892</v>
      </c>
      <c r="Z165" s="152">
        <f>VLOOKUP($B165,Snapshot!$D:$AJ,19,FALSE)</f>
        <v>41.73832188966157</v>
      </c>
    </row>
    <row r="166" spans="2:26" ht="12.75">
      <c r="B166" s="252" t="s">
        <v>682</v>
      </c>
      <c r="C166" s="165" t="s">
        <v>1352</v>
      </c>
      <c r="D166" s="177" t="s">
        <v>99</v>
      </c>
      <c r="E166" s="105" t="s">
        <v>286</v>
      </c>
      <c r="F166" s="148">
        <f>VLOOKUP($B166,Snapshot!$D:$AJ,2,FALSE)</f>
        <v>555.4</v>
      </c>
      <c r="G166" s="148">
        <f>VLOOKUP($B166,Snapshot!$D:$AJ,3,FALSE)</f>
        <v>680</v>
      </c>
      <c r="H166" s="148">
        <f t="shared" si="18"/>
        <v>22.43428159884769</v>
      </c>
      <c r="I166" s="149">
        <f>VLOOKUP($B166,Snapshot!$D:$AJ,8,FALSE)</f>
        <v>1.5754049999999997</v>
      </c>
      <c r="J166" s="150">
        <v>38.86</v>
      </c>
      <c r="K166" s="151">
        <v>20.39</v>
      </c>
      <c r="L166" s="151">
        <v>14.119999999999997</v>
      </c>
      <c r="M166" s="152">
        <f t="shared" si="19"/>
        <v>26.630000000000003</v>
      </c>
      <c r="N166" s="150">
        <v>-23.345524808501821</v>
      </c>
      <c r="O166" s="151">
        <v>58.844560000000001</v>
      </c>
      <c r="P166" s="152">
        <v>25.746388339307046</v>
      </c>
      <c r="Q166" s="150">
        <f>VLOOKUP($B166,Snapshot!$D:$AJ,10,FALSE)</f>
        <v>21.553704280445743</v>
      </c>
      <c r="R166" s="150">
        <f>VLOOKUP($B166,Snapshot!$D:$AJ,11,FALSE)</f>
        <v>17.356530577464067</v>
      </c>
      <c r="S166" s="151">
        <f>VLOOKUP($B166,Snapshot!$D:$AJ,12,FALSE)</f>
        <v>24.034273749283916</v>
      </c>
      <c r="T166" s="152">
        <f>VLOOKUP($B166,Snapshot!$D:$AJ,13,FALSE)</f>
        <v>31.855572533700315</v>
      </c>
      <c r="U166" s="150">
        <f t="shared" si="20"/>
        <v>-19.473096820714453</v>
      </c>
      <c r="V166" s="151">
        <f t="shared" si="21"/>
        <v>38.473951588518005</v>
      </c>
      <c r="W166" s="152">
        <f t="shared" si="22"/>
        <v>32.542272198465859</v>
      </c>
      <c r="X166" s="150">
        <f>VLOOKUP($B166,Snapshot!$D:$AJ,17,FALSE)</f>
        <v>31.999482703135278</v>
      </c>
      <c r="Y166" s="151">
        <f>VLOOKUP($B166,Snapshot!$D:$AJ,18,FALSE)</f>
        <v>23.108665807576056</v>
      </c>
      <c r="Z166" s="152">
        <f>VLOOKUP($B166,Snapshot!$D:$AJ,19,FALSE)</f>
        <v>17.4349401321366</v>
      </c>
    </row>
    <row r="167" spans="2:26" ht="12.75">
      <c r="B167" s="252" t="s">
        <v>160</v>
      </c>
      <c r="C167" s="165" t="s">
        <v>375</v>
      </c>
      <c r="D167" s="177" t="s">
        <v>99</v>
      </c>
      <c r="E167" s="105" t="s">
        <v>287</v>
      </c>
      <c r="F167" s="148">
        <f>VLOOKUP($B167,Snapshot!$D:$AJ,2,FALSE)</f>
        <v>1477.5</v>
      </c>
      <c r="G167" s="148">
        <f>VLOOKUP($B167,Snapshot!$D:$AJ,3,FALSE)</f>
        <v>1310</v>
      </c>
      <c r="H167" s="148">
        <f t="shared" si="18"/>
        <v>-11.336717428087979</v>
      </c>
      <c r="I167" s="149">
        <f>VLOOKUP($B167,Snapshot!$D:$AJ,8,FALSE)</f>
        <v>4.4823364396654721</v>
      </c>
      <c r="J167" s="150">
        <v>46.3</v>
      </c>
      <c r="K167" s="151">
        <v>10.85</v>
      </c>
      <c r="L167" s="151">
        <v>33.79</v>
      </c>
      <c r="M167" s="152">
        <f t="shared" si="19"/>
        <v>9.0600000000000023</v>
      </c>
      <c r="N167" s="150">
        <v>-3.3018096141889401</v>
      </c>
      <c r="O167" s="151">
        <v>60.127879999999998</v>
      </c>
      <c r="P167" s="152">
        <v>8.4093513978494627</v>
      </c>
      <c r="Q167" s="150">
        <f>VLOOKUP($B167,Snapshot!$D:$AJ,10,FALSE)</f>
        <v>20.793373333721171</v>
      </c>
      <c r="R167" s="150">
        <f>VLOOKUP($B167,Snapshot!$D:$AJ,11,FALSE)</f>
        <v>20.790219472724804</v>
      </c>
      <c r="S167" s="151">
        <f>VLOOKUP($B167,Snapshot!$D:$AJ,12,FALSE)</f>
        <v>33.52716295404074</v>
      </c>
      <c r="T167" s="152">
        <f>VLOOKUP($B167,Snapshot!$D:$AJ,13,FALSE)</f>
        <v>44.446761817795121</v>
      </c>
      <c r="U167" s="150">
        <f t="shared" si="20"/>
        <v>-1.5167625501399939E-2</v>
      </c>
      <c r="V167" s="151">
        <f t="shared" si="21"/>
        <v>61.264112666178661</v>
      </c>
      <c r="W167" s="152">
        <f t="shared" si="22"/>
        <v>32.569409104859368</v>
      </c>
      <c r="X167" s="150">
        <f>VLOOKUP($B167,Snapshot!$D:$AJ,17,FALSE)</f>
        <v>71.067070837725808</v>
      </c>
      <c r="Y167" s="151">
        <f>VLOOKUP($B167,Snapshot!$D:$AJ,18,FALSE)</f>
        <v>44.068745155245225</v>
      </c>
      <c r="Z167" s="152">
        <f>VLOOKUP($B167,Snapshot!$D:$AJ,19,FALSE)</f>
        <v>33.242016731316845</v>
      </c>
    </row>
    <row r="168" spans="2:26" ht="12.75">
      <c r="B168" s="252" t="s">
        <v>558</v>
      </c>
      <c r="C168" s="165" t="s">
        <v>1353</v>
      </c>
      <c r="D168" s="177" t="s">
        <v>99</v>
      </c>
      <c r="E168" s="105" t="s">
        <v>286</v>
      </c>
      <c r="F168" s="148">
        <f>VLOOKUP($B168,Snapshot!$D:$AJ,2,FALSE)</f>
        <v>464</v>
      </c>
      <c r="G168" s="148">
        <f>VLOOKUP($B168,Snapshot!$D:$AJ,3,FALSE)</f>
        <v>505</v>
      </c>
      <c r="H168" s="148">
        <f t="shared" si="18"/>
        <v>8.8362068965517295</v>
      </c>
      <c r="I168" s="149">
        <f>VLOOKUP($B168,Snapshot!$D:$AJ,8,FALSE)</f>
        <v>2.9467280555555551</v>
      </c>
      <c r="J168" s="150">
        <v>27.18</v>
      </c>
      <c r="K168" s="151">
        <v>25.67</v>
      </c>
      <c r="L168" s="151">
        <v>13.559999999999995</v>
      </c>
      <c r="M168" s="152">
        <f t="shared" si="19"/>
        <v>33.589999999999996</v>
      </c>
      <c r="N168" s="150">
        <v>-10.407414558795125</v>
      </c>
      <c r="O168" s="151">
        <v>17.587430000000001</v>
      </c>
      <c r="P168" s="152">
        <v>15.197867718040619</v>
      </c>
      <c r="Q168" s="150">
        <f>VLOOKUP($B168,Snapshot!$D:$AJ,10,FALSE)</f>
        <v>14.786967418546366</v>
      </c>
      <c r="R168" s="150">
        <f>VLOOKUP($B168,Snapshot!$D:$AJ,11,FALSE)</f>
        <v>3.0166156131068411</v>
      </c>
      <c r="S168" s="151">
        <f>VLOOKUP($B168,Snapshot!$D:$AJ,12,FALSE)</f>
        <v>7.2382927659178833</v>
      </c>
      <c r="T168" s="152">
        <f>VLOOKUP($B168,Snapshot!$D:$AJ,13,FALSE)</f>
        <v>12.897963918938544</v>
      </c>
      <c r="U168" s="150">
        <f t="shared" si="20"/>
        <v>-79.599497802887626</v>
      </c>
      <c r="V168" s="151">
        <f t="shared" si="21"/>
        <v>139.94746743563712</v>
      </c>
      <c r="W168" s="152">
        <f t="shared" si="22"/>
        <v>78.190691314251652</v>
      </c>
      <c r="X168" s="150">
        <f>VLOOKUP($B168,Snapshot!$D:$AJ,17,FALSE)</f>
        <v>153.81475783125114</v>
      </c>
      <c r="Y168" s="151">
        <f>VLOOKUP($B168,Snapshot!$D:$AJ,18,FALSE)</f>
        <v>64.103513771200781</v>
      </c>
      <c r="Z168" s="152">
        <f>VLOOKUP($B168,Snapshot!$D:$AJ,19,FALSE)</f>
        <v>35.974670336818988</v>
      </c>
    </row>
    <row r="169" spans="2:26" ht="12.75">
      <c r="B169" s="252" t="s">
        <v>161</v>
      </c>
      <c r="C169" s="165" t="s">
        <v>376</v>
      </c>
      <c r="D169" s="177" t="s">
        <v>99</v>
      </c>
      <c r="E169" s="105" t="s">
        <v>287</v>
      </c>
      <c r="F169" s="148">
        <f>VLOOKUP($B169,Snapshot!$D:$AJ,2,FALSE)</f>
        <v>2221.5</v>
      </c>
      <c r="G169" s="148">
        <f>VLOOKUP($B169,Snapshot!$D:$AJ,3,FALSE)</f>
        <v>2050</v>
      </c>
      <c r="H169" s="148">
        <f t="shared" si="18"/>
        <v>-7.7200090029259485</v>
      </c>
      <c r="I169" s="149">
        <f>VLOOKUP($B169,Snapshot!$D:$AJ,8,FALSE)</f>
        <v>11.825819892473117</v>
      </c>
      <c r="J169" s="150">
        <v>46.98</v>
      </c>
      <c r="K169" s="151">
        <v>19.32</v>
      </c>
      <c r="L169" s="151">
        <v>26.78</v>
      </c>
      <c r="M169" s="152">
        <f t="shared" si="19"/>
        <v>6.9200000000000017</v>
      </c>
      <c r="N169" s="150">
        <v>-3.9143598615916915</v>
      </c>
      <c r="O169" s="151">
        <v>96.193579999999997</v>
      </c>
      <c r="P169" s="152">
        <v>37.574380310633217</v>
      </c>
      <c r="Q169" s="150">
        <f>VLOOKUP($B169,Snapshot!$D:$AJ,10,FALSE)</f>
        <v>8.6050549450548797</v>
      </c>
      <c r="R169" s="150">
        <f>VLOOKUP($B169,Snapshot!$D:$AJ,11,FALSE)</f>
        <v>41.528712871287098</v>
      </c>
      <c r="S169" s="151">
        <f>VLOOKUP($B169,Snapshot!$D:$AJ,12,FALSE)</f>
        <v>59.157405444172085</v>
      </c>
      <c r="T169" s="152">
        <f>VLOOKUP($B169,Snapshot!$D:$AJ,13,FALSE)</f>
        <v>69.929240228020475</v>
      </c>
      <c r="U169" s="150">
        <f t="shared" si="20"/>
        <v>382.60834052143576</v>
      </c>
      <c r="V169" s="151">
        <f t="shared" si="21"/>
        <v>42.449407540086412</v>
      </c>
      <c r="W169" s="152">
        <f t="shared" si="22"/>
        <v>18.208768121201601</v>
      </c>
      <c r="X169" s="150">
        <f>VLOOKUP($B169,Snapshot!$D:$AJ,17,FALSE)</f>
        <v>53.493109860766779</v>
      </c>
      <c r="Y169" s="151">
        <f>VLOOKUP($B169,Snapshot!$D:$AJ,18,FALSE)</f>
        <v>37.552356857443144</v>
      </c>
      <c r="Z169" s="152">
        <f>VLOOKUP($B169,Snapshot!$D:$AJ,19,FALSE)</f>
        <v>31.767826916984728</v>
      </c>
    </row>
    <row r="170" spans="2:26" ht="12.75">
      <c r="B170" s="252" t="s">
        <v>751</v>
      </c>
      <c r="C170" s="165" t="s">
        <v>754</v>
      </c>
      <c r="D170" s="177" t="s">
        <v>99</v>
      </c>
      <c r="E170" s="105" t="s">
        <v>286</v>
      </c>
      <c r="F170" s="148">
        <f>VLOOKUP($B170,Snapshot!$D:$AJ,2,FALSE)</f>
        <v>2591.1</v>
      </c>
      <c r="G170" s="148">
        <f>VLOOKUP($B170,Snapshot!$D:$AJ,3,FALSE)</f>
        <v>2760</v>
      </c>
      <c r="H170" s="148">
        <f t="shared" si="18"/>
        <v>6.5184670603218677</v>
      </c>
      <c r="I170" s="149">
        <f>VLOOKUP($B170,Snapshot!$D:$AJ,8,FALSE)</f>
        <v>12.847292685782556</v>
      </c>
      <c r="J170" s="150">
        <v>74.87</v>
      </c>
      <c r="K170" s="151">
        <v>11.58</v>
      </c>
      <c r="L170" s="151">
        <v>9.94</v>
      </c>
      <c r="M170" s="152">
        <f t="shared" si="19"/>
        <v>3.6099999999999959</v>
      </c>
      <c r="N170" s="150">
        <v>-6.7949640287769881</v>
      </c>
      <c r="O170" s="151">
        <v>47.577959999999997</v>
      </c>
      <c r="P170" s="152">
        <v>19.73392009557945</v>
      </c>
      <c r="Q170" s="150">
        <f>VLOOKUP($B170,Snapshot!$D:$AJ,10,FALSE)</f>
        <v>34.489676990302883</v>
      </c>
      <c r="R170" s="150">
        <f>VLOOKUP($B170,Snapshot!$D:$AJ,11,FALSE)</f>
        <v>47.752251662579191</v>
      </c>
      <c r="S170" s="151">
        <f>VLOOKUP($B170,Snapshot!$D:$AJ,12,FALSE)</f>
        <v>54.487863286552226</v>
      </c>
      <c r="T170" s="152">
        <f>VLOOKUP($B170,Snapshot!$D:$AJ,13,FALSE)</f>
        <v>62.44612403559519</v>
      </c>
      <c r="U170" s="150">
        <f t="shared" si="20"/>
        <v>38.45375146889667</v>
      </c>
      <c r="V170" s="151">
        <f t="shared" si="21"/>
        <v>14.1053277897079</v>
      </c>
      <c r="W170" s="152">
        <f t="shared" si="22"/>
        <v>14.605565843517088</v>
      </c>
      <c r="X170" s="150">
        <f>VLOOKUP($B170,Snapshot!$D:$AJ,17,FALSE)</f>
        <v>54.261315640336647</v>
      </c>
      <c r="Y170" s="151">
        <f>VLOOKUP($B170,Snapshot!$D:$AJ,18,FALSE)</f>
        <v>47.553709096159245</v>
      </c>
      <c r="Z170" s="152">
        <f>VLOOKUP($B170,Snapshot!$D:$AJ,19,FALSE)</f>
        <v>41.493367923412436</v>
      </c>
    </row>
    <row r="171" spans="2:26" ht="12.75">
      <c r="B171" s="252" t="s">
        <v>688</v>
      </c>
      <c r="C171" s="165" t="s">
        <v>1354</v>
      </c>
      <c r="D171" s="177" t="s">
        <v>99</v>
      </c>
      <c r="E171" s="105" t="s">
        <v>286</v>
      </c>
      <c r="F171" s="148">
        <f>VLOOKUP($B171,Snapshot!$D:$AJ,2,FALSE)</f>
        <v>995.3</v>
      </c>
      <c r="G171" s="148">
        <f>VLOOKUP($B171,Snapshot!$D:$AJ,3,FALSE)</f>
        <v>1240</v>
      </c>
      <c r="H171" s="148">
        <f t="shared" si="18"/>
        <v>24.585552094845781</v>
      </c>
      <c r="I171" s="149">
        <f>VLOOKUP($B171,Snapshot!$D:$AJ,8,FALSE)</f>
        <v>11.550175035842294</v>
      </c>
      <c r="J171" s="150">
        <v>23.74</v>
      </c>
      <c r="K171" s="151">
        <v>56.98</v>
      </c>
      <c r="L171" s="151">
        <v>15.369999999999997</v>
      </c>
      <c r="M171" s="152">
        <f t="shared" si="19"/>
        <v>3.9100000000000108</v>
      </c>
      <c r="N171" s="150">
        <v>-10.899243543261278</v>
      </c>
      <c r="O171" s="151">
        <v>73.654359999999997</v>
      </c>
      <c r="P171" s="152">
        <v>20.293666523297489</v>
      </c>
      <c r="Q171" s="150">
        <f>VLOOKUP($B171,Snapshot!$D:$AJ,10,FALSE)</f>
        <v>11.580565449672651</v>
      </c>
      <c r="R171" s="150">
        <f>VLOOKUP($B171,Snapshot!$D:$AJ,11,FALSE)</f>
        <v>13.736845060842748</v>
      </c>
      <c r="S171" s="151">
        <f>VLOOKUP($B171,Snapshot!$D:$AJ,12,FALSE)</f>
        <v>15.649912751828095</v>
      </c>
      <c r="T171" s="152">
        <f>VLOOKUP($B171,Snapshot!$D:$AJ,13,FALSE)</f>
        <v>19.147766601958722</v>
      </c>
      <c r="U171" s="150">
        <f t="shared" si="20"/>
        <v>18.619812828146909</v>
      </c>
      <c r="V171" s="151">
        <f t="shared" si="21"/>
        <v>13.926543413076686</v>
      </c>
      <c r="W171" s="152">
        <f t="shared" si="22"/>
        <v>22.350628438628426</v>
      </c>
      <c r="X171" s="150">
        <f>VLOOKUP($B171,Snapshot!$D:$AJ,17,FALSE)</f>
        <v>72.454773682869131</v>
      </c>
      <c r="Y171" s="151">
        <f>VLOOKUP($B171,Snapshot!$D:$AJ,18,FALSE)</f>
        <v>63.597798644835073</v>
      </c>
      <c r="Z171" s="152">
        <f>VLOOKUP($B171,Snapshot!$D:$AJ,19,FALSE)</f>
        <v>51.979952580902342</v>
      </c>
    </row>
    <row r="172" spans="2:26" ht="12.75">
      <c r="B172" s="252" t="s">
        <v>672</v>
      </c>
      <c r="C172" s="165" t="s">
        <v>1355</v>
      </c>
      <c r="D172" s="177" t="s">
        <v>99</v>
      </c>
      <c r="E172" s="105" t="s">
        <v>286</v>
      </c>
      <c r="F172" s="148">
        <f>VLOOKUP($B172,Snapshot!$D:$AJ,2,FALSE)</f>
        <v>223.1</v>
      </c>
      <c r="G172" s="148">
        <f>VLOOKUP($B172,Snapshot!$D:$AJ,3,FALSE)</f>
        <v>260</v>
      </c>
      <c r="H172" s="148">
        <f t="shared" si="18"/>
        <v>16.539668310174818</v>
      </c>
      <c r="I172" s="149">
        <f>VLOOKUP($B172,Snapshot!$D:$AJ,8,FALSE)</f>
        <v>3.577582356419355</v>
      </c>
      <c r="J172" s="150">
        <v>34.950000000000003</v>
      </c>
      <c r="K172" s="151">
        <v>31.89</v>
      </c>
      <c r="L172" s="151">
        <v>12.949999999999996</v>
      </c>
      <c r="M172" s="152">
        <f t="shared" si="19"/>
        <v>20.21</v>
      </c>
      <c r="N172" s="150">
        <v>-8.6030315444489958</v>
      </c>
      <c r="O172" s="151">
        <v>130.3562</v>
      </c>
      <c r="P172" s="152">
        <v>20.47727789725209</v>
      </c>
      <c r="Q172" s="150">
        <f>VLOOKUP($B172,Snapshot!$D:$AJ,10,FALSE)</f>
        <v>-0.60289505122415832</v>
      </c>
      <c r="R172" s="150">
        <f>VLOOKUP($B172,Snapshot!$D:$AJ,11,FALSE)</f>
        <v>0.4234043095185247</v>
      </c>
      <c r="S172" s="151">
        <f>VLOOKUP($B172,Snapshot!$D:$AJ,12,FALSE)</f>
        <v>2.5796868740315144</v>
      </c>
      <c r="T172" s="152">
        <f>VLOOKUP($B172,Snapshot!$D:$AJ,13,FALSE)</f>
        <v>5.3448742268415241</v>
      </c>
      <c r="U172" s="150" t="str">
        <f t="shared" si="20"/>
        <v>LP</v>
      </c>
      <c r="V172" s="151">
        <f t="shared" si="21"/>
        <v>509.27270130174441</v>
      </c>
      <c r="W172" s="152">
        <f t="shared" si="22"/>
        <v>107.19081376293538</v>
      </c>
      <c r="X172" s="150">
        <f>VLOOKUP($B172,Snapshot!$D:$AJ,17,FALSE)</f>
        <v>526.919530539731</v>
      </c>
      <c r="Y172" s="151">
        <f>VLOOKUP($B172,Snapshot!$D:$AJ,18,FALSE)</f>
        <v>86.483364413658876</v>
      </c>
      <c r="Z172" s="152">
        <f>VLOOKUP($B172,Snapshot!$D:$AJ,19,FALSE)</f>
        <v>41.740926078224611</v>
      </c>
    </row>
    <row r="173" spans="2:26" ht="12.75">
      <c r="B173" s="252" t="s">
        <v>162</v>
      </c>
      <c r="C173" s="165" t="s">
        <v>377</v>
      </c>
      <c r="D173" s="177" t="s">
        <v>99</v>
      </c>
      <c r="E173" s="105" t="s">
        <v>286</v>
      </c>
      <c r="F173" s="148">
        <f>VLOOKUP($B173,Snapshot!$D:$AJ,2,FALSE)</f>
        <v>1948.9</v>
      </c>
      <c r="G173" s="148">
        <f>VLOOKUP($B173,Snapshot!$D:$AJ,3,FALSE)</f>
        <v>1980</v>
      </c>
      <c r="H173" s="148">
        <f t="shared" si="18"/>
        <v>1.5957719739340064</v>
      </c>
      <c r="I173" s="149">
        <f>VLOOKUP($B173,Snapshot!$D:$AJ,8,FALSE)</f>
        <v>54.412408028673831</v>
      </c>
      <c r="J173" s="150">
        <v>54.48</v>
      </c>
      <c r="K173" s="151">
        <v>17.23</v>
      </c>
      <c r="L173" s="151">
        <v>19.279999999999998</v>
      </c>
      <c r="M173" s="152">
        <f t="shared" si="19"/>
        <v>9.0100000000000051</v>
      </c>
      <c r="N173" s="150">
        <v>-0.53334013831116067</v>
      </c>
      <c r="O173" s="151">
        <v>70.941149999999993</v>
      </c>
      <c r="P173" s="152">
        <v>43.820802389486261</v>
      </c>
      <c r="Q173" s="150">
        <f>VLOOKUP($B173,Snapshot!$D:$AJ,10,FALSE)</f>
        <v>35.771988782658035</v>
      </c>
      <c r="R173" s="150">
        <f>VLOOKUP($B173,Snapshot!$D:$AJ,11,FALSE)</f>
        <v>41.433622335590229</v>
      </c>
      <c r="S173" s="151">
        <f>VLOOKUP($B173,Snapshot!$D:$AJ,12,FALSE)</f>
        <v>49.348178241651226</v>
      </c>
      <c r="T173" s="152">
        <f>VLOOKUP($B173,Snapshot!$D:$AJ,13,FALSE)</f>
        <v>58.440119527486964</v>
      </c>
      <c r="U173" s="150">
        <f t="shared" si="20"/>
        <v>15.827002483230412</v>
      </c>
      <c r="V173" s="151">
        <f t="shared" si="21"/>
        <v>19.101771604609709</v>
      </c>
      <c r="W173" s="152">
        <f t="shared" si="22"/>
        <v>18.424066723018129</v>
      </c>
      <c r="X173" s="150">
        <f>VLOOKUP($B173,Snapshot!$D:$AJ,17,FALSE)</f>
        <v>47.036679154309759</v>
      </c>
      <c r="Y173" s="151">
        <f>VLOOKUP($B173,Snapshot!$D:$AJ,18,FALSE)</f>
        <v>39.492845925466703</v>
      </c>
      <c r="Z173" s="152">
        <f>VLOOKUP($B173,Snapshot!$D:$AJ,19,FALSE)</f>
        <v>33.348665535896906</v>
      </c>
    </row>
    <row r="174" spans="2:26" ht="12.75">
      <c r="B174" s="252" t="s">
        <v>163</v>
      </c>
      <c r="C174" s="165" t="s">
        <v>378</v>
      </c>
      <c r="D174" s="177" t="s">
        <v>99</v>
      </c>
      <c r="E174" s="105" t="s">
        <v>287</v>
      </c>
      <c r="F174" s="148">
        <f>VLOOKUP($B174,Snapshot!$D:$AJ,2,FALSE)</f>
        <v>3480.5</v>
      </c>
      <c r="G174" s="148">
        <f>VLOOKUP($B174,Snapshot!$D:$AJ,3,FALSE)</f>
        <v>3340</v>
      </c>
      <c r="H174" s="148">
        <f t="shared" si="18"/>
        <v>-4.0367763252406235</v>
      </c>
      <c r="I174" s="149">
        <f>VLOOKUP($B174,Snapshot!$D:$AJ,8,FALSE)</f>
        <v>13.787507037514935</v>
      </c>
      <c r="J174" s="150">
        <v>71.25</v>
      </c>
      <c r="K174" s="151">
        <v>14.22</v>
      </c>
      <c r="L174" s="151">
        <v>7.2799999999999994</v>
      </c>
      <c r="M174" s="152">
        <f t="shared" si="19"/>
        <v>7.25</v>
      </c>
      <c r="N174" s="150">
        <v>-2.6161163961947409</v>
      </c>
      <c r="O174" s="151">
        <v>88.262339999999995</v>
      </c>
      <c r="P174" s="152">
        <v>11.747717694145758</v>
      </c>
      <c r="Q174" s="150">
        <f>VLOOKUP($B174,Snapshot!$D:$AJ,10,FALSE)</f>
        <v>37.166995070165491</v>
      </c>
      <c r="R174" s="150">
        <f>VLOOKUP($B174,Snapshot!$D:$AJ,11,FALSE)</f>
        <v>47.103604055058327</v>
      </c>
      <c r="S174" s="151">
        <f>VLOOKUP($B174,Snapshot!$D:$AJ,12,FALSE)</f>
        <v>63.393810466936515</v>
      </c>
      <c r="T174" s="152">
        <f>VLOOKUP($B174,Snapshot!$D:$AJ,13,FALSE)</f>
        <v>81.969487846841872</v>
      </c>
      <c r="U174" s="150">
        <f t="shared" si="20"/>
        <v>26.735034581445348</v>
      </c>
      <c r="V174" s="151">
        <f t="shared" si="21"/>
        <v>34.583779179268184</v>
      </c>
      <c r="W174" s="152">
        <f t="shared" si="22"/>
        <v>29.302036339326264</v>
      </c>
      <c r="X174" s="150">
        <f>VLOOKUP($B174,Snapshot!$D:$AJ,17,FALSE)</f>
        <v>73.890312001003636</v>
      </c>
      <c r="Y174" s="151">
        <f>VLOOKUP($B174,Snapshot!$D:$AJ,18,FALSE)</f>
        <v>54.902836323670421</v>
      </c>
      <c r="Z174" s="152">
        <f>VLOOKUP($B174,Snapshot!$D:$AJ,19,FALSE)</f>
        <v>42.460921635904754</v>
      </c>
    </row>
    <row r="175" spans="2:26" ht="12.75">
      <c r="B175" s="252" t="s">
        <v>650</v>
      </c>
      <c r="C175" s="165" t="s">
        <v>1356</v>
      </c>
      <c r="D175" s="177" t="s">
        <v>99</v>
      </c>
      <c r="E175" s="105" t="s">
        <v>287</v>
      </c>
      <c r="F175" s="148">
        <f>VLOOKUP($B175,Snapshot!$D:$AJ,2,FALSE)</f>
        <v>1074.5999999999999</v>
      </c>
      <c r="G175" s="148">
        <f>VLOOKUP($B175,Snapshot!$D:$AJ,3,FALSE)</f>
        <v>1210</v>
      </c>
      <c r="H175" s="148">
        <f t="shared" si="18"/>
        <v>12.60003722315281</v>
      </c>
      <c r="I175" s="149">
        <f>VLOOKUP($B175,Snapshot!$D:$AJ,8,FALSE)</f>
        <v>12.840622461170847</v>
      </c>
      <c r="J175" s="150">
        <v>74.98</v>
      </c>
      <c r="K175" s="151">
        <v>5.59</v>
      </c>
      <c r="L175" s="151">
        <v>12.629999999999999</v>
      </c>
      <c r="M175" s="152">
        <f t="shared" si="19"/>
        <v>6.7999999999999972</v>
      </c>
      <c r="N175" s="150">
        <v>-18.830727396329038</v>
      </c>
      <c r="O175" s="151">
        <v>77.561130000000006</v>
      </c>
      <c r="P175" s="152">
        <v>35.731663560334525</v>
      </c>
      <c r="Q175" s="150">
        <f>VLOOKUP($B175,Snapshot!$D:$AJ,10,FALSE)</f>
        <v>22.415068006352378</v>
      </c>
      <c r="R175" s="150">
        <f>VLOOKUP($B175,Snapshot!$D:$AJ,11,FALSE)</f>
        <v>37.647246520874752</v>
      </c>
      <c r="S175" s="151">
        <f>VLOOKUP($B175,Snapshot!$D:$AJ,12,FALSE)</f>
        <v>43.852455301721399</v>
      </c>
      <c r="T175" s="152">
        <f>VLOOKUP($B175,Snapshot!$D:$AJ,13,FALSE)</f>
        <v>47.320289256250845</v>
      </c>
      <c r="U175" s="150">
        <f t="shared" si="20"/>
        <v>67.955084991067665</v>
      </c>
      <c r="V175" s="151">
        <f t="shared" si="21"/>
        <v>16.482503647128532</v>
      </c>
      <c r="W175" s="152">
        <f t="shared" si="22"/>
        <v>7.907958472722787</v>
      </c>
      <c r="X175" s="150">
        <f>VLOOKUP($B175,Snapshot!$D:$AJ,17,FALSE)</f>
        <v>28.543920188270679</v>
      </c>
      <c r="Y175" s="151">
        <f>VLOOKUP($B175,Snapshot!$D:$AJ,18,FALSE)</f>
        <v>24.504899272032716</v>
      </c>
      <c r="Z175" s="152">
        <f>VLOOKUP($B175,Snapshot!$D:$AJ,19,FALSE)</f>
        <v>22.709075047719601</v>
      </c>
    </row>
    <row r="176" spans="2:26" ht="12.75">
      <c r="B176" s="252" t="s">
        <v>635</v>
      </c>
      <c r="C176" s="165" t="s">
        <v>1357</v>
      </c>
      <c r="D176" s="177" t="s">
        <v>518</v>
      </c>
      <c r="E176" s="105" t="s">
        <v>286</v>
      </c>
      <c r="F176" s="148">
        <f>VLOOKUP($B176,Snapshot!$D:$AJ,2,FALSE)</f>
        <v>1705.85</v>
      </c>
      <c r="G176" s="148">
        <f>VLOOKUP($B176,Snapshot!$D:$AJ,3,FALSE)</f>
        <v>1910</v>
      </c>
      <c r="H176" s="148">
        <f t="shared" si="18"/>
        <v>11.967640765600734</v>
      </c>
      <c r="I176" s="149">
        <f>VLOOKUP($B176,Snapshot!$D:$AJ,8,FALSE)</f>
        <v>1.9053663856630825</v>
      </c>
      <c r="J176" s="150">
        <v>74.739999999999995</v>
      </c>
      <c r="K176" s="151">
        <v>1.4</v>
      </c>
      <c r="L176" s="151">
        <v>20.5</v>
      </c>
      <c r="M176" s="152">
        <f t="shared" si="19"/>
        <v>3.3600000000000065</v>
      </c>
      <c r="N176" s="150">
        <v>-8.2851689561547488</v>
      </c>
      <c r="O176" s="151">
        <v>43.054220000000001</v>
      </c>
      <c r="P176" s="152">
        <v>1.6690602031063322</v>
      </c>
      <c r="Q176" s="150">
        <f>VLOOKUP($B176,Snapshot!$D:$AJ,10,FALSE)</f>
        <v>88.093447872151344</v>
      </c>
      <c r="R176" s="150">
        <f>VLOOKUP($B176,Snapshot!$D:$AJ,11,FALSE)</f>
        <v>72.951736078072784</v>
      </c>
      <c r="S176" s="151">
        <f>VLOOKUP($B176,Snapshot!$D:$AJ,12,FALSE)</f>
        <v>79.00171119593503</v>
      </c>
      <c r="T176" s="152">
        <f>VLOOKUP($B176,Snapshot!$D:$AJ,13,FALSE)</f>
        <v>99.853509349528878</v>
      </c>
      <c r="U176" s="150">
        <f t="shared" si="20"/>
        <v>-17.188238353496498</v>
      </c>
      <c r="V176" s="151">
        <f t="shared" si="21"/>
        <v>8.2931201409484956</v>
      </c>
      <c r="W176" s="152">
        <f t="shared" si="22"/>
        <v>26.394109491981176</v>
      </c>
      <c r="X176" s="150">
        <f>VLOOKUP($B176,Snapshot!$D:$AJ,17,FALSE)</f>
        <v>23.383268057862299</v>
      </c>
      <c r="Y176" s="151">
        <f>VLOOKUP($B176,Snapshot!$D:$AJ,18,FALSE)</f>
        <v>21.59257026432325</v>
      </c>
      <c r="Z176" s="152">
        <f>VLOOKUP($B176,Snapshot!$D:$AJ,19,FALSE)</f>
        <v>17.083525768020976</v>
      </c>
    </row>
    <row r="177" spans="2:26" ht="12.75">
      <c r="B177" s="252" t="s">
        <v>516</v>
      </c>
      <c r="C177" s="165" t="s">
        <v>1358</v>
      </c>
      <c r="D177" s="177" t="s">
        <v>518</v>
      </c>
      <c r="E177" s="105" t="s">
        <v>287</v>
      </c>
      <c r="F177" s="148">
        <f>VLOOKUP($B177,Snapshot!$D:$AJ,2,FALSE)</f>
        <v>62.8</v>
      </c>
      <c r="G177" s="148">
        <f>VLOOKUP($B177,Snapshot!$D:$AJ,3,FALSE)</f>
        <v>61</v>
      </c>
      <c r="H177" s="148">
        <f t="shared" si="18"/>
        <v>-2.866242038216555</v>
      </c>
      <c r="I177" s="149">
        <f>VLOOKUP($B177,Snapshot!$D:$AJ,8,FALSE)</f>
        <v>4.4293081550738105</v>
      </c>
      <c r="J177" s="150">
        <v>30.42</v>
      </c>
      <c r="K177" s="151">
        <v>7.67</v>
      </c>
      <c r="L177" s="151">
        <v>44.46</v>
      </c>
      <c r="M177" s="152">
        <f t="shared" si="19"/>
        <v>17.449999999999996</v>
      </c>
      <c r="N177" s="150">
        <v>-19.538757206918646</v>
      </c>
      <c r="O177" s="151">
        <v>99.872690000000006</v>
      </c>
      <c r="P177" s="152">
        <v>30.857327789725208</v>
      </c>
      <c r="Q177" s="150">
        <f>VLOOKUP($B177,Snapshot!$D:$AJ,10,FALSE)</f>
        <v>1.1921738201587972</v>
      </c>
      <c r="R177" s="150">
        <f>VLOOKUP($B177,Snapshot!$D:$AJ,11,FALSE)</f>
        <v>1.0031763967228491</v>
      </c>
      <c r="S177" s="151">
        <f>VLOOKUP($B177,Snapshot!$D:$AJ,12,FALSE)</f>
        <v>1.591517253525389</v>
      </c>
      <c r="T177" s="152">
        <f>VLOOKUP($B177,Snapshot!$D:$AJ,13,FALSE)</f>
        <v>2.0433160598296536</v>
      </c>
      <c r="U177" s="150">
        <f t="shared" si="20"/>
        <v>-15.853176796884682</v>
      </c>
      <c r="V177" s="151">
        <f t="shared" si="21"/>
        <v>58.647797010029024</v>
      </c>
      <c r="W177" s="152">
        <f t="shared" si="22"/>
        <v>28.387930153033516</v>
      </c>
      <c r="X177" s="150">
        <f>VLOOKUP($B177,Snapshot!$D:$AJ,17,FALSE)</f>
        <v>62.601153899905768</v>
      </c>
      <c r="Y177" s="151">
        <f>VLOOKUP($B177,Snapshot!$D:$AJ,18,FALSE)</f>
        <v>39.459201501517477</v>
      </c>
      <c r="Z177" s="152">
        <f>VLOOKUP($B177,Snapshot!$D:$AJ,19,FALSE)</f>
        <v>30.734354432292516</v>
      </c>
    </row>
    <row r="178" spans="2:26" ht="12.75">
      <c r="B178" s="252" t="s">
        <v>517</v>
      </c>
      <c r="C178" s="165" t="s">
        <v>1359</v>
      </c>
      <c r="D178" s="177" t="s">
        <v>518</v>
      </c>
      <c r="E178" s="105" t="s">
        <v>286</v>
      </c>
      <c r="F178" s="148">
        <f>VLOOKUP($B178,Snapshot!$D:$AJ,2,FALSE)</f>
        <v>337.2</v>
      </c>
      <c r="G178" s="148">
        <f>VLOOKUP($B178,Snapshot!$D:$AJ,3,FALSE)</f>
        <v>390</v>
      </c>
      <c r="H178" s="148">
        <f t="shared" si="18"/>
        <v>15.658362989323834</v>
      </c>
      <c r="I178" s="149">
        <f>VLOOKUP($B178,Snapshot!$D:$AJ,8,FALSE)</f>
        <v>1.1501402688172044</v>
      </c>
      <c r="J178" s="150">
        <v>48.81</v>
      </c>
      <c r="K178" s="151">
        <v>8.18</v>
      </c>
      <c r="L178" s="151">
        <v>30.75</v>
      </c>
      <c r="M178" s="152">
        <f t="shared" si="19"/>
        <v>12.259999999999998</v>
      </c>
      <c r="N178" s="150">
        <v>-18.746987951807242</v>
      </c>
      <c r="O178" s="151">
        <v>20.428570000000001</v>
      </c>
      <c r="P178" s="152">
        <v>8.2086302508960571</v>
      </c>
      <c r="Q178" s="150">
        <f>VLOOKUP($B178,Snapshot!$D:$AJ,10,FALSE)</f>
        <v>14.747469980621181</v>
      </c>
      <c r="R178" s="150">
        <f>VLOOKUP($B178,Snapshot!$D:$AJ,11,FALSE)</f>
        <v>15.233978701086281</v>
      </c>
      <c r="S178" s="151">
        <f>VLOOKUP($B178,Snapshot!$D:$AJ,12,FALSE)</f>
        <v>15.026463496901805</v>
      </c>
      <c r="T178" s="152">
        <f>VLOOKUP($B178,Snapshot!$D:$AJ,13,FALSE)</f>
        <v>18.879839516355116</v>
      </c>
      <c r="U178" s="150">
        <f t="shared" si="20"/>
        <v>3.2989300612538575</v>
      </c>
      <c r="V178" s="151">
        <f t="shared" si="21"/>
        <v>-1.3621865190718618</v>
      </c>
      <c r="W178" s="152">
        <f t="shared" si="22"/>
        <v>25.643931589410982</v>
      </c>
      <c r="X178" s="150">
        <f>VLOOKUP($B178,Snapshot!$D:$AJ,17,FALSE)</f>
        <v>22.134729647216552</v>
      </c>
      <c r="Y178" s="151">
        <f>VLOOKUP($B178,Snapshot!$D:$AJ,18,FALSE)</f>
        <v>22.440409885501321</v>
      </c>
      <c r="Z178" s="152">
        <f>VLOOKUP($B178,Snapshot!$D:$AJ,19,FALSE)</f>
        <v>17.86032130770457</v>
      </c>
    </row>
    <row r="179" spans="2:26" ht="12.75">
      <c r="B179" s="252" t="s">
        <v>520</v>
      </c>
      <c r="C179" s="165" t="s">
        <v>1360</v>
      </c>
      <c r="D179" s="177" t="s">
        <v>564</v>
      </c>
      <c r="E179" s="105" t="s">
        <v>286</v>
      </c>
      <c r="F179" s="148">
        <f>VLOOKUP($B179,Snapshot!$D:$AJ,2,FALSE)</f>
        <v>730.45</v>
      </c>
      <c r="G179" s="148">
        <f>VLOOKUP($B179,Snapshot!$D:$AJ,3,FALSE)</f>
        <v>900</v>
      </c>
      <c r="H179" s="148">
        <f t="shared" si="18"/>
        <v>23.211718803477297</v>
      </c>
      <c r="I179" s="149">
        <f>VLOOKUP($B179,Snapshot!$D:$AJ,8,FALSE)</f>
        <v>18.753159617682201</v>
      </c>
      <c r="J179" s="150">
        <v>50.37</v>
      </c>
      <c r="K179" s="151">
        <v>26.66</v>
      </c>
      <c r="L179" s="151">
        <v>11.250000000000004</v>
      </c>
      <c r="M179" s="152">
        <f t="shared" si="19"/>
        <v>11.719999999999999</v>
      </c>
      <c r="N179" s="150">
        <v>-4.0081477100992231</v>
      </c>
      <c r="O179" s="151">
        <v>12.680289999999999</v>
      </c>
      <c r="P179" s="152">
        <v>39.106324683393069</v>
      </c>
      <c r="Q179" s="150">
        <f>VLOOKUP($B179,Snapshot!$D:$AJ,10,FALSE)</f>
        <v>6.3187052565561785</v>
      </c>
      <c r="R179" s="150">
        <f>VLOOKUP($B179,Snapshot!$D:$AJ,11,FALSE)</f>
        <v>7.2939273062010095</v>
      </c>
      <c r="S179" s="151">
        <f>VLOOKUP($B179,Snapshot!$D:$AJ,12,FALSE)</f>
        <v>7.7327133901415186</v>
      </c>
      <c r="T179" s="152">
        <f>VLOOKUP($B179,Snapshot!$D:$AJ,13,FALSE)</f>
        <v>9.636909311051145</v>
      </c>
      <c r="U179" s="150">
        <f t="shared" si="20"/>
        <v>15.433890489399825</v>
      </c>
      <c r="V179" s="151">
        <f t="shared" si="21"/>
        <v>6.015772649221085</v>
      </c>
      <c r="W179" s="152">
        <f t="shared" si="22"/>
        <v>24.625197195816106</v>
      </c>
      <c r="X179" s="150">
        <f>VLOOKUP($B179,Snapshot!$D:$AJ,17,FALSE)</f>
        <v>100.14495200397737</v>
      </c>
      <c r="Y179" s="151">
        <f>VLOOKUP($B179,Snapshot!$D:$AJ,18,FALSE)</f>
        <v>94.462313957123385</v>
      </c>
      <c r="Z179" s="152">
        <f>VLOOKUP($B179,Snapshot!$D:$AJ,19,FALSE)</f>
        <v>75.797122959573258</v>
      </c>
    </row>
    <row r="180" spans="2:26" ht="12.75">
      <c r="B180" s="252" t="s">
        <v>661</v>
      </c>
      <c r="C180" s="165" t="s">
        <v>1361</v>
      </c>
      <c r="D180" s="177" t="s">
        <v>564</v>
      </c>
      <c r="E180" s="105" t="s">
        <v>286</v>
      </c>
      <c r="F180" s="148">
        <f>VLOOKUP($B180,Snapshot!$D:$AJ,2,FALSE)</f>
        <v>2236.65</v>
      </c>
      <c r="G180" s="148">
        <f>VLOOKUP($B180,Snapshot!$D:$AJ,3,FALSE)</f>
        <v>2650</v>
      </c>
      <c r="H180" s="148">
        <f t="shared" si="18"/>
        <v>18.480763642053958</v>
      </c>
      <c r="I180" s="149">
        <f>VLOOKUP($B180,Snapshot!$D:$AJ,8,FALSE)</f>
        <v>13.283204946236555</v>
      </c>
      <c r="J180" s="150">
        <v>51.81</v>
      </c>
      <c r="K180" s="151">
        <v>23.93</v>
      </c>
      <c r="L180" s="151">
        <v>17.29</v>
      </c>
      <c r="M180" s="152">
        <f t="shared" si="19"/>
        <v>6.9699999999999989</v>
      </c>
      <c r="N180" s="150">
        <v>-2.1523722029004375</v>
      </c>
      <c r="O180" s="151">
        <v>71.686819999999997</v>
      </c>
      <c r="P180" s="152">
        <v>21.359377443249702</v>
      </c>
      <c r="Q180" s="150">
        <f>VLOOKUP($B180,Snapshot!$D:$AJ,10,FALSE)</f>
        <v>35.094075382086118</v>
      </c>
      <c r="R180" s="150">
        <f>VLOOKUP($B180,Snapshot!$D:$AJ,11,FALSE)</f>
        <v>38.940916194767524</v>
      </c>
      <c r="S180" s="151">
        <f>VLOOKUP($B180,Snapshot!$D:$AJ,12,FALSE)</f>
        <v>50.551394568265174</v>
      </c>
      <c r="T180" s="152">
        <f>VLOOKUP($B180,Snapshot!$D:$AJ,13,FALSE)</f>
        <v>60.365434023670524</v>
      </c>
      <c r="U180" s="150">
        <f t="shared" si="20"/>
        <v>10.961510656140661</v>
      </c>
      <c r="V180" s="151">
        <f t="shared" si="21"/>
        <v>29.815627129640433</v>
      </c>
      <c r="W180" s="152">
        <f t="shared" si="22"/>
        <v>19.4139836086072</v>
      </c>
      <c r="X180" s="150">
        <f>VLOOKUP($B180,Snapshot!$D:$AJ,17,FALSE)</f>
        <v>57.437015318621029</v>
      </c>
      <c r="Y180" s="151">
        <f>VLOOKUP($B180,Snapshot!$D:$AJ,18,FALSE)</f>
        <v>44.245070172685395</v>
      </c>
      <c r="Z180" s="152">
        <f>VLOOKUP($B180,Snapshot!$D:$AJ,19,FALSE)</f>
        <v>37.05183332439826</v>
      </c>
    </row>
    <row r="181" spans="2:26" ht="12.75">
      <c r="B181" s="252" t="s">
        <v>535</v>
      </c>
      <c r="C181" s="165" t="s">
        <v>1362</v>
      </c>
      <c r="D181" s="177" t="s">
        <v>564</v>
      </c>
      <c r="E181" s="105" t="s">
        <v>286</v>
      </c>
      <c r="F181" s="148">
        <f>VLOOKUP($B181,Snapshot!$D:$AJ,2,FALSE)</f>
        <v>789.75</v>
      </c>
      <c r="G181" s="148">
        <f>VLOOKUP($B181,Snapshot!$D:$AJ,3,FALSE)</f>
        <v>890</v>
      </c>
      <c r="H181" s="148">
        <f t="shared" si="18"/>
        <v>12.69389047166824</v>
      </c>
      <c r="I181" s="149">
        <f>VLOOKUP($B181,Snapshot!$D:$AJ,8,FALSE)</f>
        <v>13.478488912783753</v>
      </c>
      <c r="J181" s="150">
        <v>73.180000000000007</v>
      </c>
      <c r="K181" s="151">
        <v>13.23</v>
      </c>
      <c r="L181" s="151">
        <v>8.8299999999999983</v>
      </c>
      <c r="M181" s="152">
        <f t="shared" si="19"/>
        <v>4.7599999999999945</v>
      </c>
      <c r="N181" s="150">
        <v>-0.38471241170535109</v>
      </c>
      <c r="O181" s="151">
        <v>36.210769999999997</v>
      </c>
      <c r="P181" s="152">
        <v>15.239074002389486</v>
      </c>
      <c r="Q181" s="150">
        <f>VLOOKUP($B181,Snapshot!$D:$AJ,10,FALSE)</f>
        <v>5.6352224778773374</v>
      </c>
      <c r="R181" s="150">
        <f>VLOOKUP($B181,Snapshot!$D:$AJ,11,FALSE)</f>
        <v>5.9168656550651839</v>
      </c>
      <c r="S181" s="151">
        <f>VLOOKUP($B181,Snapshot!$D:$AJ,12,FALSE)</f>
        <v>6.1828732163485727</v>
      </c>
      <c r="T181" s="152">
        <f>VLOOKUP($B181,Snapshot!$D:$AJ,13,FALSE)</f>
        <v>8.1012721255368234</v>
      </c>
      <c r="U181" s="150">
        <f t="shared" si="20"/>
        <v>4.9979069733895543</v>
      </c>
      <c r="V181" s="151">
        <f t="shared" si="21"/>
        <v>4.4957512438307701</v>
      </c>
      <c r="W181" s="152">
        <f t="shared" si="22"/>
        <v>31.027628127901387</v>
      </c>
      <c r="X181" s="150">
        <f>VLOOKUP($B181,Snapshot!$D:$AJ,17,FALSE)</f>
        <v>133.47438425003409</v>
      </c>
      <c r="Y181" s="151">
        <f>VLOOKUP($B181,Snapshot!$D:$AJ,18,FALSE)</f>
        <v>127.73187680959819</v>
      </c>
      <c r="Z181" s="152">
        <f>VLOOKUP($B181,Snapshot!$D:$AJ,19,FALSE)</f>
        <v>97.484689782306006</v>
      </c>
    </row>
    <row r="182" spans="2:26" ht="12.75">
      <c r="B182" s="252" t="s">
        <v>660</v>
      </c>
      <c r="C182" s="165" t="s">
        <v>1363</v>
      </c>
      <c r="D182" s="177" t="s">
        <v>564</v>
      </c>
      <c r="E182" s="105" t="s">
        <v>286</v>
      </c>
      <c r="F182" s="148">
        <f>VLOOKUP($B182,Snapshot!$D:$AJ,2,FALSE)</f>
        <v>1023.9</v>
      </c>
      <c r="G182" s="148">
        <f>VLOOKUP($B182,Snapshot!$D:$AJ,3,FALSE)</f>
        <v>1300</v>
      </c>
      <c r="H182" s="148">
        <f t="shared" si="18"/>
        <v>26.965523976950863</v>
      </c>
      <c r="I182" s="149">
        <f>VLOOKUP($B182,Snapshot!$D:$AJ,8,FALSE)</f>
        <v>77.683364821983275</v>
      </c>
      <c r="J182" s="150">
        <v>96.5</v>
      </c>
      <c r="K182" s="151">
        <v>0.19</v>
      </c>
      <c r="L182" s="151">
        <v>0.94</v>
      </c>
      <c r="M182" s="152">
        <f t="shared" si="19"/>
        <v>2.37</v>
      </c>
      <c r="N182" s="150">
        <v>-16.176831764224318</v>
      </c>
      <c r="O182" s="151">
        <v>58.731879999999997</v>
      </c>
      <c r="P182" s="152">
        <v>41.338903512544803</v>
      </c>
      <c r="Q182" s="150">
        <f>VLOOKUP($B182,Snapshot!$D:$AJ,10,FALSE)</f>
        <v>57.545301399872443</v>
      </c>
      <c r="R182" s="150">
        <f>VLOOKUP($B182,Snapshot!$D:$AJ,11,FALSE)</f>
        <v>64.326684480948614</v>
      </c>
      <c r="S182" s="151">
        <f>VLOOKUP($B182,Snapshot!$D:$AJ,12,FALSE)</f>
        <v>70.187285293202891</v>
      </c>
      <c r="T182" s="152">
        <f>VLOOKUP($B182,Snapshot!$D:$AJ,13,FALSE)</f>
        <v>76.176944031360648</v>
      </c>
      <c r="U182" s="150">
        <f t="shared" si="20"/>
        <v>11.784425341616522</v>
      </c>
      <c r="V182" s="151">
        <f t="shared" si="21"/>
        <v>9.1106837847207736</v>
      </c>
      <c r="W182" s="152">
        <f t="shared" si="22"/>
        <v>8.5338230608811081</v>
      </c>
      <c r="X182" s="150">
        <f>VLOOKUP($B182,Snapshot!$D:$AJ,17,FALSE)</f>
        <v>15.91718908353258</v>
      </c>
      <c r="Y182" s="151">
        <f>VLOOKUP($B182,Snapshot!$D:$AJ,18,FALSE)</f>
        <v>14.588112301576038</v>
      </c>
      <c r="Z182" s="152">
        <f>VLOOKUP($B182,Snapshot!$D:$AJ,19,FALSE)</f>
        <v>13.44107476375633</v>
      </c>
    </row>
    <row r="183" spans="2:26" ht="12.75">
      <c r="B183" s="252" t="s">
        <v>601</v>
      </c>
      <c r="C183" s="165" t="s">
        <v>1364</v>
      </c>
      <c r="D183" s="177" t="s">
        <v>564</v>
      </c>
      <c r="E183" s="105" t="s">
        <v>287</v>
      </c>
      <c r="F183" s="148">
        <f>VLOOKUP($B183,Snapshot!$D:$AJ,2,FALSE)</f>
        <v>1182.1500000000001</v>
      </c>
      <c r="G183" s="148">
        <f>VLOOKUP($B183,Snapshot!$D:$AJ,3,FALSE)</f>
        <v>1080</v>
      </c>
      <c r="H183" s="148">
        <f t="shared" si="18"/>
        <v>-8.6410354015987849</v>
      </c>
      <c r="I183" s="149">
        <f>VLOOKUP($B183,Snapshot!$D:$AJ,8,FALSE)</f>
        <v>4.9262350376612902</v>
      </c>
      <c r="J183" s="150">
        <v>6.52</v>
      </c>
      <c r="K183" s="151">
        <v>46.599999999999994</v>
      </c>
      <c r="L183" s="151">
        <v>40.740000000000009</v>
      </c>
      <c r="M183" s="152">
        <f t="shared" si="19"/>
        <v>6.1400000000000006</v>
      </c>
      <c r="N183" s="150">
        <v>-2.4749412201460217</v>
      </c>
      <c r="O183" s="151">
        <v>28.613389999999999</v>
      </c>
      <c r="P183" s="152">
        <v>17.506395937873357</v>
      </c>
      <c r="Q183" s="150">
        <f>VLOOKUP($B183,Snapshot!$D:$AJ,10,FALSE)</f>
        <v>9.1932819629926428</v>
      </c>
      <c r="R183" s="150">
        <f>VLOOKUP($B183,Snapshot!$D:$AJ,11,FALSE)</f>
        <v>7.5593767122194118</v>
      </c>
      <c r="S183" s="151">
        <f>VLOOKUP($B183,Snapshot!$D:$AJ,12,FALSE)</f>
        <v>9.8773857832733043</v>
      </c>
      <c r="T183" s="152">
        <f>VLOOKUP($B183,Snapshot!$D:$AJ,13,FALSE)</f>
        <v>13.206884416275788</v>
      </c>
      <c r="U183" s="150">
        <f t="shared" si="20"/>
        <v>-17.772817774440963</v>
      </c>
      <c r="V183" s="151">
        <f t="shared" si="21"/>
        <v>30.664023758822978</v>
      </c>
      <c r="W183" s="152">
        <f t="shared" si="22"/>
        <v>33.708297985492955</v>
      </c>
      <c r="X183" s="150">
        <f>VLOOKUP($B183,Snapshot!$D:$AJ,17,FALSE)</f>
        <v>156.38194060220664</v>
      </c>
      <c r="Y183" s="151">
        <f>VLOOKUP($B183,Snapshot!$D:$AJ,18,FALSE)</f>
        <v>119.68247732126576</v>
      </c>
      <c r="Z183" s="152">
        <f>VLOOKUP($B183,Snapshot!$D:$AJ,19,FALSE)</f>
        <v>89.510134467683542</v>
      </c>
    </row>
    <row r="184" spans="2:26" ht="12.75">
      <c r="B184" s="252" t="s">
        <v>585</v>
      </c>
      <c r="C184" s="165" t="s">
        <v>1365</v>
      </c>
      <c r="D184" s="177" t="s">
        <v>564</v>
      </c>
      <c r="E184" s="105" t="s">
        <v>286</v>
      </c>
      <c r="F184" s="148">
        <f>VLOOKUP($B184,Snapshot!$D:$AJ,2,FALSE)</f>
        <v>1885.7</v>
      </c>
      <c r="G184" s="148">
        <f>VLOOKUP($B184,Snapshot!$D:$AJ,3,FALSE)</f>
        <v>2250</v>
      </c>
      <c r="H184" s="148">
        <f t="shared" si="18"/>
        <v>19.31908575064962</v>
      </c>
      <c r="I184" s="149">
        <f>VLOOKUP($B184,Snapshot!$D:$AJ,8,FALSE)</f>
        <v>22.716788530465948</v>
      </c>
      <c r="J184" s="150">
        <v>55.41</v>
      </c>
      <c r="K184" s="151">
        <v>24.71</v>
      </c>
      <c r="L184" s="151">
        <v>15.89</v>
      </c>
      <c r="M184" s="152">
        <f t="shared" si="19"/>
        <v>3.990000000000002</v>
      </c>
      <c r="N184" s="150">
        <v>-2.5478036175710486</v>
      </c>
      <c r="O184" s="151">
        <v>44.947929999999999</v>
      </c>
      <c r="P184" s="152">
        <v>30.557865615292709</v>
      </c>
      <c r="Q184" s="150">
        <f>VLOOKUP($B184,Snapshot!$D:$AJ,10,FALSE)</f>
        <v>17.195014999999994</v>
      </c>
      <c r="R184" s="150">
        <f>VLOOKUP($B184,Snapshot!$D:$AJ,11,FALSE)</f>
        <v>18.906599999999997</v>
      </c>
      <c r="S184" s="151">
        <f>VLOOKUP($B184,Snapshot!$D:$AJ,12,FALSE)</f>
        <v>19.90091980959599</v>
      </c>
      <c r="T184" s="152">
        <f>VLOOKUP($B184,Snapshot!$D:$AJ,13,FALSE)</f>
        <v>23.188518938901353</v>
      </c>
      <c r="U184" s="150">
        <f t="shared" si="20"/>
        <v>9.9539604937826773</v>
      </c>
      <c r="V184" s="151">
        <f t="shared" si="21"/>
        <v>5.2591148572244339</v>
      </c>
      <c r="W184" s="152">
        <f t="shared" si="22"/>
        <v>16.51983506671948</v>
      </c>
      <c r="X184" s="150">
        <f>VLOOKUP($B184,Snapshot!$D:$AJ,17,FALSE)</f>
        <v>99.737657749145811</v>
      </c>
      <c r="Y184" s="151">
        <f>VLOOKUP($B184,Snapshot!$D:$AJ,18,FALSE)</f>
        <v>94.754414270376472</v>
      </c>
      <c r="Z184" s="152">
        <f>VLOOKUP($B184,Snapshot!$D:$AJ,19,FALSE)</f>
        <v>81.32041571816498</v>
      </c>
    </row>
    <row r="185" spans="2:26" ht="12.75">
      <c r="B185" s="252" t="s">
        <v>651</v>
      </c>
      <c r="C185" s="165" t="s">
        <v>1366</v>
      </c>
      <c r="D185" s="177" t="s">
        <v>564</v>
      </c>
      <c r="E185" s="105" t="s">
        <v>286</v>
      </c>
      <c r="F185" s="148">
        <f>VLOOKUP($B185,Snapshot!$D:$AJ,2,FALSE)</f>
        <v>614.15</v>
      </c>
      <c r="G185" s="148">
        <f>VLOOKUP($B185,Snapshot!$D:$AJ,3,FALSE)</f>
        <v>730</v>
      </c>
      <c r="H185" s="148">
        <f t="shared" si="18"/>
        <v>18.863469836359201</v>
      </c>
      <c r="I185" s="149">
        <f>VLOOKUP($B185,Snapshot!$D:$AJ,8,FALSE)</f>
        <v>4.2577896296296291</v>
      </c>
      <c r="J185" s="150">
        <v>57.9</v>
      </c>
      <c r="K185" s="151">
        <v>21.58</v>
      </c>
      <c r="L185" s="151">
        <v>15.109999999999998</v>
      </c>
      <c r="M185" s="152">
        <f t="shared" si="19"/>
        <v>5.4100000000000055</v>
      </c>
      <c r="N185" s="150">
        <v>-5.172546900331966</v>
      </c>
      <c r="O185" s="151">
        <v>0.41694320000000001</v>
      </c>
      <c r="P185" s="152">
        <v>9.361098637992832</v>
      </c>
      <c r="Q185" s="150">
        <f>VLOOKUP($B185,Snapshot!$D:$AJ,10,FALSE)</f>
        <v>10.63456367762342</v>
      </c>
      <c r="R185" s="150">
        <f>VLOOKUP($B185,Snapshot!$D:$AJ,11,FALSE)</f>
        <v>14.437875888463644</v>
      </c>
      <c r="S185" s="151">
        <f>VLOOKUP($B185,Snapshot!$D:$AJ,12,FALSE)</f>
        <v>18.428973506680578</v>
      </c>
      <c r="T185" s="152">
        <f>VLOOKUP($B185,Snapshot!$D:$AJ,13,FALSE)</f>
        <v>24.586274855213407</v>
      </c>
      <c r="U185" s="150">
        <f t="shared" si="20"/>
        <v>35.76368834805055</v>
      </c>
      <c r="V185" s="151">
        <f t="shared" si="21"/>
        <v>27.643246479255001</v>
      </c>
      <c r="W185" s="152">
        <f t="shared" si="22"/>
        <v>33.410983776718673</v>
      </c>
      <c r="X185" s="150">
        <f>VLOOKUP($B185,Snapshot!$D:$AJ,17,FALSE)</f>
        <v>42.537420652765604</v>
      </c>
      <c r="Y185" s="151">
        <f>VLOOKUP($B185,Snapshot!$D:$AJ,18,FALSE)</f>
        <v>33.325241895722954</v>
      </c>
      <c r="Z185" s="152">
        <f>VLOOKUP($B185,Snapshot!$D:$AJ,19,FALSE)</f>
        <v>24.9793839699865</v>
      </c>
    </row>
    <row r="186" spans="2:26" ht="12.75">
      <c r="B186" s="252" t="s">
        <v>702</v>
      </c>
      <c r="C186" s="165" t="s">
        <v>1367</v>
      </c>
      <c r="D186" s="177" t="s">
        <v>100</v>
      </c>
      <c r="E186" s="105" t="s">
        <v>286</v>
      </c>
      <c r="F186" s="148">
        <f>VLOOKUP($B186,Snapshot!$D:$AJ,2,FALSE)</f>
        <v>1456.1</v>
      </c>
      <c r="G186" s="148">
        <f>VLOOKUP($B186,Snapshot!$D:$AJ,3,FALSE)</f>
        <v>1850</v>
      </c>
      <c r="H186" s="148">
        <f t="shared" si="18"/>
        <v>27.05171348121695</v>
      </c>
      <c r="I186" s="149">
        <f>VLOOKUP($B186,Snapshot!$D:$AJ,8,FALSE)</f>
        <v>38.004866875746714</v>
      </c>
      <c r="J186" s="150">
        <v>65.89</v>
      </c>
      <c r="K186" s="151">
        <v>15.19</v>
      </c>
      <c r="L186" s="151">
        <v>12.47</v>
      </c>
      <c r="M186" s="152">
        <f t="shared" si="19"/>
        <v>6.4500000000000011</v>
      </c>
      <c r="N186" s="150">
        <v>-9.4437016076370526</v>
      </c>
      <c r="O186" s="151">
        <v>75.328119999999998</v>
      </c>
      <c r="P186" s="152">
        <v>51.866765495818392</v>
      </c>
      <c r="Q186" s="150">
        <f>VLOOKUP($B186,Snapshot!$D:$AJ,10,FALSE)</f>
        <v>35.419381118800203</v>
      </c>
      <c r="R186" s="150">
        <f>VLOOKUP($B186,Snapshot!$D:$AJ,11,FALSE)</f>
        <v>41.261091952692837</v>
      </c>
      <c r="S186" s="151">
        <f>VLOOKUP($B186,Snapshot!$D:$AJ,12,FALSE)</f>
        <v>51.246918553698421</v>
      </c>
      <c r="T186" s="152">
        <f>VLOOKUP($B186,Snapshot!$D:$AJ,13,FALSE)</f>
        <v>61.082812723976502</v>
      </c>
      <c r="U186" s="150">
        <f t="shared" si="20"/>
        <v>16.492978277341841</v>
      </c>
      <c r="V186" s="151">
        <f t="shared" si="21"/>
        <v>24.201556789758861</v>
      </c>
      <c r="W186" s="152">
        <f t="shared" si="22"/>
        <v>19.193142627632653</v>
      </c>
      <c r="X186" s="150">
        <f>VLOOKUP($B186,Snapshot!$D:$AJ,17,FALSE)</f>
        <v>35.289904631449531</v>
      </c>
      <c r="Y186" s="151">
        <f>VLOOKUP($B186,Snapshot!$D:$AJ,18,FALSE)</f>
        <v>28.413415695896806</v>
      </c>
      <c r="Z186" s="152">
        <f>VLOOKUP($B186,Snapshot!$D:$AJ,19,FALSE)</f>
        <v>23.838129501008471</v>
      </c>
    </row>
    <row r="187" spans="2:26" ht="12.75">
      <c r="B187" s="252" t="s">
        <v>623</v>
      </c>
      <c r="C187" s="165" t="s">
        <v>1368</v>
      </c>
      <c r="D187" s="177" t="s">
        <v>100</v>
      </c>
      <c r="E187" s="105" t="s">
        <v>286</v>
      </c>
      <c r="F187" s="148">
        <f>VLOOKUP($B187,Snapshot!$D:$AJ,2,FALSE)</f>
        <v>8099.65</v>
      </c>
      <c r="G187" s="148">
        <f>VLOOKUP($B187,Snapshot!$D:$AJ,3,FALSE)</f>
        <v>9500</v>
      </c>
      <c r="H187" s="148">
        <f t="shared" si="18"/>
        <v>17.28901866130019</v>
      </c>
      <c r="I187" s="149">
        <f>VLOOKUP($B187,Snapshot!$D:$AJ,8,FALSE)</f>
        <v>2.3203800716845877</v>
      </c>
      <c r="J187" s="150">
        <v>75</v>
      </c>
      <c r="K187" s="151">
        <v>5.36</v>
      </c>
      <c r="L187" s="151">
        <v>12.650000000000002</v>
      </c>
      <c r="M187" s="152">
        <f t="shared" si="19"/>
        <v>6.9899999999999984</v>
      </c>
      <c r="N187" s="150">
        <v>-14.59533839105427</v>
      </c>
      <c r="O187" s="151">
        <v>22.341049999999999</v>
      </c>
      <c r="P187" s="152">
        <v>4.9662726403823179</v>
      </c>
      <c r="Q187" s="150">
        <f>VLOOKUP($B187,Snapshot!$D:$AJ,10,FALSE)</f>
        <v>154.42056468605119</v>
      </c>
      <c r="R187" s="150">
        <f>VLOOKUP($B187,Snapshot!$D:$AJ,11,FALSE)</f>
        <v>121.6350611040877</v>
      </c>
      <c r="S187" s="151">
        <f>VLOOKUP($B187,Snapshot!$D:$AJ,12,FALSE)</f>
        <v>137.13783132557936</v>
      </c>
      <c r="T187" s="152">
        <f>VLOOKUP($B187,Snapshot!$D:$AJ,13,FALSE)</f>
        <v>223.5180535214019</v>
      </c>
      <c r="U187" s="150">
        <f t="shared" si="20"/>
        <v>-21.231306625914058</v>
      </c>
      <c r="V187" s="151">
        <f t="shared" si="21"/>
        <v>12.745313794207203</v>
      </c>
      <c r="W187" s="152">
        <f t="shared" si="22"/>
        <v>62.987886975364951</v>
      </c>
      <c r="X187" s="150">
        <f>VLOOKUP($B187,Snapshot!$D:$AJ,17,FALSE)</f>
        <v>66.589763892738333</v>
      </c>
      <c r="Y187" s="151">
        <f>VLOOKUP($B187,Snapshot!$D:$AJ,18,FALSE)</f>
        <v>59.062112341346534</v>
      </c>
      <c r="Z187" s="152">
        <f>VLOOKUP($B187,Snapshot!$D:$AJ,19,FALSE)</f>
        <v>36.237117639468245</v>
      </c>
    </row>
    <row r="188" spans="2:26" ht="12.75">
      <c r="B188" s="252" t="s">
        <v>164</v>
      </c>
      <c r="C188" s="165" t="s">
        <v>1369</v>
      </c>
      <c r="D188" s="177" t="s">
        <v>100</v>
      </c>
      <c r="E188" s="105" t="s">
        <v>286</v>
      </c>
      <c r="F188" s="148">
        <f>VLOOKUP($B188,Snapshot!$D:$AJ,2,FALSE)</f>
        <v>911.3</v>
      </c>
      <c r="G188" s="148">
        <f>VLOOKUP($B188,Snapshot!$D:$AJ,3,FALSE)</f>
        <v>1180</v>
      </c>
      <c r="H188" s="148">
        <f t="shared" si="18"/>
        <v>29.48535059804675</v>
      </c>
      <c r="I188" s="149">
        <f>VLOOKUP($B188,Snapshot!$D:$AJ,8,FALSE)</f>
        <v>6.4930123655913983</v>
      </c>
      <c r="J188" s="150">
        <v>54.8</v>
      </c>
      <c r="K188" s="151">
        <v>16.149999999999999</v>
      </c>
      <c r="L188" s="151">
        <v>24.83</v>
      </c>
      <c r="M188" s="152">
        <f t="shared" si="19"/>
        <v>4.220000000000006</v>
      </c>
      <c r="N188" s="150">
        <v>-23.673520666694586</v>
      </c>
      <c r="O188" s="151">
        <v>25.931039999999999</v>
      </c>
      <c r="P188" s="152">
        <v>26.500574719235367</v>
      </c>
      <c r="Q188" s="150">
        <f>VLOOKUP($B188,Snapshot!$D:$AJ,10,FALSE)</f>
        <v>19.207779419005426</v>
      </c>
      <c r="R188" s="150">
        <f>VLOOKUP($B188,Snapshot!$D:$AJ,11,FALSE)</f>
        <v>20.317249302478292</v>
      </c>
      <c r="S188" s="151">
        <f>VLOOKUP($B188,Snapshot!$D:$AJ,12,FALSE)</f>
        <v>22.330935117607254</v>
      </c>
      <c r="T188" s="152">
        <f>VLOOKUP($B188,Snapshot!$D:$AJ,13,FALSE)</f>
        <v>32.623838493901296</v>
      </c>
      <c r="U188" s="150">
        <f t="shared" si="20"/>
        <v>5.776148607657805</v>
      </c>
      <c r="V188" s="151">
        <f t="shared" si="21"/>
        <v>9.9112128081400019</v>
      </c>
      <c r="W188" s="152">
        <f t="shared" si="22"/>
        <v>46.092576607678225</v>
      </c>
      <c r="X188" s="150">
        <f>VLOOKUP($B188,Snapshot!$D:$AJ,17,FALSE)</f>
        <v>44.853512718812773</v>
      </c>
      <c r="Y188" s="151">
        <f>VLOOKUP($B188,Snapshot!$D:$AJ,18,FALSE)</f>
        <v>40.808859781311533</v>
      </c>
      <c r="Z188" s="152">
        <f>VLOOKUP($B188,Snapshot!$D:$AJ,19,FALSE)</f>
        <v>27.933561532630762</v>
      </c>
    </row>
    <row r="189" spans="2:26" ht="12.75">
      <c r="B189" s="252" t="s">
        <v>735</v>
      </c>
      <c r="C189" s="165" t="s">
        <v>1370</v>
      </c>
      <c r="D189" s="177" t="s">
        <v>100</v>
      </c>
      <c r="E189" s="105" t="s">
        <v>286</v>
      </c>
      <c r="F189" s="148">
        <f>VLOOKUP($B189,Snapshot!$D:$AJ,2,FALSE)</f>
        <v>352.7</v>
      </c>
      <c r="G189" s="148">
        <f>VLOOKUP($B189,Snapshot!$D:$AJ,3,FALSE)</f>
        <v>390</v>
      </c>
      <c r="H189" s="148">
        <f t="shared" si="18"/>
        <v>10.575559965976737</v>
      </c>
      <c r="I189" s="149">
        <f>VLOOKUP($B189,Snapshot!$D:$AJ,8,FALSE)</f>
        <v>8.3616394862604544</v>
      </c>
      <c r="J189" s="150">
        <v>85.61</v>
      </c>
      <c r="K189" s="151">
        <v>5.86</v>
      </c>
      <c r="L189" s="151">
        <v>2.74</v>
      </c>
      <c r="M189" s="152">
        <f t="shared" si="19"/>
        <v>5.7900000000000009</v>
      </c>
      <c r="N189" s="150">
        <v>-2.2991689750692501</v>
      </c>
      <c r="O189" s="151" t="s">
        <v>311</v>
      </c>
      <c r="P189" s="152">
        <v>11.83891789725209</v>
      </c>
      <c r="Q189" s="150">
        <f>VLOOKUP($B189,Snapshot!$D:$AJ,10,FALSE)</f>
        <v>5.4258653760315294</v>
      </c>
      <c r="R189" s="150">
        <f>VLOOKUP($B189,Snapshot!$D:$AJ,11,FALSE)</f>
        <v>5.7927613941018787</v>
      </c>
      <c r="S189" s="151">
        <f>VLOOKUP($B189,Snapshot!$D:$AJ,12,FALSE)</f>
        <v>6.4715875520589137</v>
      </c>
      <c r="T189" s="152">
        <f>VLOOKUP($B189,Snapshot!$D:$AJ,13,FALSE)</f>
        <v>9.3354985638402077</v>
      </c>
      <c r="U189" s="150">
        <f t="shared" si="20"/>
        <v>6.7619815945137995</v>
      </c>
      <c r="V189" s="151">
        <f t="shared" si="21"/>
        <v>11.718524409588271</v>
      </c>
      <c r="W189" s="152">
        <f t="shared" si="22"/>
        <v>44.253608388101775</v>
      </c>
      <c r="X189" s="150">
        <f>VLOOKUP($B189,Snapshot!$D:$AJ,17,FALSE)</f>
        <v>60.886333132781019</v>
      </c>
      <c r="Y189" s="151">
        <f>VLOOKUP($B189,Snapshot!$D:$AJ,18,FALSE)</f>
        <v>54.499764881924477</v>
      </c>
      <c r="Z189" s="152">
        <f>VLOOKUP($B189,Snapshot!$D:$AJ,19,FALSE)</f>
        <v>37.780521049634757</v>
      </c>
    </row>
    <row r="190" spans="2:26" ht="12.75">
      <c r="B190" s="252" t="s">
        <v>624</v>
      </c>
      <c r="C190" s="165" t="s">
        <v>642</v>
      </c>
      <c r="D190" s="177" t="s">
        <v>100</v>
      </c>
      <c r="E190" s="105" t="s">
        <v>287</v>
      </c>
      <c r="F190" s="148">
        <f>VLOOKUP($B190,Snapshot!$D:$AJ,2,FALSE)</f>
        <v>498.75</v>
      </c>
      <c r="G190" s="148">
        <f>VLOOKUP($B190,Snapshot!$D:$AJ,3,FALSE)</f>
        <v>510</v>
      </c>
      <c r="H190" s="148">
        <f t="shared" si="18"/>
        <v>2.2556390977443499</v>
      </c>
      <c r="I190" s="149">
        <f>VLOOKUP($B190,Snapshot!$D:$AJ,8,FALSE)</f>
        <v>0.42584592831541201</v>
      </c>
      <c r="J190" s="150">
        <v>58.03</v>
      </c>
      <c r="K190" s="151">
        <v>5.51</v>
      </c>
      <c r="L190" s="151">
        <v>17.5</v>
      </c>
      <c r="M190" s="152">
        <f t="shared" si="19"/>
        <v>18.96</v>
      </c>
      <c r="N190" s="150">
        <v>-9.9810486418193278</v>
      </c>
      <c r="O190" s="151">
        <v>28.229849999999999</v>
      </c>
      <c r="P190" s="152">
        <v>1.3818268458781362</v>
      </c>
      <c r="Q190" s="150">
        <f>VLOOKUP($B190,Snapshot!$D:$AJ,10,FALSE)</f>
        <v>3.6717807997162382</v>
      </c>
      <c r="R190" s="150">
        <f>VLOOKUP($B190,Snapshot!$D:$AJ,11,FALSE)</f>
        <v>-8.1818677180887764</v>
      </c>
      <c r="S190" s="151">
        <f>VLOOKUP($B190,Snapshot!$D:$AJ,12,FALSE)</f>
        <v>6.6262053724153755</v>
      </c>
      <c r="T190" s="152">
        <f>VLOOKUP($B190,Snapshot!$D:$AJ,13,FALSE)</f>
        <v>19.234015800834801</v>
      </c>
      <c r="U190" s="150" t="str">
        <f t="shared" si="20"/>
        <v>PL</v>
      </c>
      <c r="V190" s="151" t="str">
        <f t="shared" si="21"/>
        <v>LP</v>
      </c>
      <c r="W190" s="152">
        <f t="shared" si="22"/>
        <v>190.27195385318464</v>
      </c>
      <c r="X190" s="150" t="str">
        <f>VLOOKUP($B190,Snapshot!$D:$AJ,17,FALSE)</f>
        <v>NM</v>
      </c>
      <c r="Y190" s="151">
        <f>VLOOKUP($B190,Snapshot!$D:$AJ,18,FALSE)</f>
        <v>75.269324140823656</v>
      </c>
      <c r="Z190" s="152">
        <f>VLOOKUP($B190,Snapshot!$D:$AJ,19,FALSE)</f>
        <v>25.930622349720284</v>
      </c>
    </row>
    <row r="191" spans="2:26" ht="12.75">
      <c r="B191" s="252" t="s">
        <v>684</v>
      </c>
      <c r="C191" s="165" t="s">
        <v>685</v>
      </c>
      <c r="D191" s="177" t="s">
        <v>100</v>
      </c>
      <c r="E191" s="105" t="s">
        <v>286</v>
      </c>
      <c r="F191" s="148">
        <f>VLOOKUP($B191,Snapshot!$D:$AJ,2,FALSE)</f>
        <v>1112.8</v>
      </c>
      <c r="G191" s="148">
        <f>VLOOKUP($B191,Snapshot!$D:$AJ,3,FALSE)</f>
        <v>1400</v>
      </c>
      <c r="H191" s="148">
        <f t="shared" si="18"/>
        <v>25.808770668583762</v>
      </c>
      <c r="I191" s="149">
        <f>VLOOKUP($B191,Snapshot!$D:$AJ,8,FALSE)</f>
        <v>0.48877555913978499</v>
      </c>
      <c r="J191" s="150">
        <v>69.599999999999994</v>
      </c>
      <c r="K191" s="151">
        <v>1.6</v>
      </c>
      <c r="L191" s="151">
        <v>10.210000000000001</v>
      </c>
      <c r="M191" s="152">
        <f t="shared" si="19"/>
        <v>18.590000000000003</v>
      </c>
      <c r="N191" s="150">
        <v>-25.65969670652683</v>
      </c>
      <c r="O191" s="151">
        <v>-25.167280000000002</v>
      </c>
      <c r="P191" s="152">
        <v>0.69618946236559132</v>
      </c>
      <c r="Q191" s="150">
        <f>VLOOKUP($B191,Snapshot!$D:$AJ,10,FALSE)</f>
        <v>36.360100220006288</v>
      </c>
      <c r="R191" s="150">
        <f>VLOOKUP($B191,Snapshot!$D:$AJ,11,FALSE)</f>
        <v>34.378673161779339</v>
      </c>
      <c r="S191" s="151">
        <f>VLOOKUP($B191,Snapshot!$D:$AJ,12,FALSE)</f>
        <v>32.840839148459622</v>
      </c>
      <c r="T191" s="152">
        <f>VLOOKUP($B191,Snapshot!$D:$AJ,13,FALSE)</f>
        <v>43.548306592509512</v>
      </c>
      <c r="U191" s="150">
        <f t="shared" si="20"/>
        <v>-5.4494543365882002</v>
      </c>
      <c r="V191" s="151">
        <f t="shared" si="21"/>
        <v>-4.4732209590607859</v>
      </c>
      <c r="W191" s="152">
        <f t="shared" si="22"/>
        <v>32.604122554986901</v>
      </c>
      <c r="X191" s="150">
        <f>VLOOKUP($B191,Snapshot!$D:$AJ,17,FALSE)</f>
        <v>32.368904837117476</v>
      </c>
      <c r="Y191" s="151">
        <f>VLOOKUP($B191,Snapshot!$D:$AJ,18,FALSE)</f>
        <v>33.884639639367897</v>
      </c>
      <c r="Z191" s="152">
        <f>VLOOKUP($B191,Snapshot!$D:$AJ,19,FALSE)</f>
        <v>25.553232423310948</v>
      </c>
    </row>
    <row r="192" spans="2:26" ht="12.75">
      <c r="B192" s="252" t="s">
        <v>625</v>
      </c>
      <c r="C192" s="165" t="s">
        <v>1371</v>
      </c>
      <c r="D192" s="177" t="s">
        <v>100</v>
      </c>
      <c r="E192" s="105" t="s">
        <v>286</v>
      </c>
      <c r="F192" s="148">
        <f>VLOOKUP($B192,Snapshot!$D:$AJ,2,FALSE)</f>
        <v>1086.2</v>
      </c>
      <c r="G192" s="148">
        <f>VLOOKUP($B192,Snapshot!$D:$AJ,3,FALSE)</f>
        <v>1160</v>
      </c>
      <c r="H192" s="148">
        <f t="shared" si="18"/>
        <v>6.7943288528816055</v>
      </c>
      <c r="I192" s="149">
        <f>VLOOKUP($B192,Snapshot!$D:$AJ,8,FALSE)</f>
        <v>1.0109094460872163</v>
      </c>
      <c r="J192" s="150">
        <v>68.94</v>
      </c>
      <c r="K192" s="151">
        <v>2.91</v>
      </c>
      <c r="L192" s="151">
        <v>12.19</v>
      </c>
      <c r="M192" s="152">
        <f t="shared" si="19"/>
        <v>15.960000000000003</v>
      </c>
      <c r="N192" s="150">
        <v>-13.100524020960833</v>
      </c>
      <c r="O192" s="151">
        <v>37.903889999999997</v>
      </c>
      <c r="P192" s="152">
        <v>1.0806778614097969</v>
      </c>
      <c r="Q192" s="150">
        <f>VLOOKUP($B192,Snapshot!$D:$AJ,10,FALSE)</f>
        <v>41.598059656484025</v>
      </c>
      <c r="R192" s="150">
        <f>VLOOKUP($B192,Snapshot!$D:$AJ,11,FALSE)</f>
        <v>45.810784081660444</v>
      </c>
      <c r="S192" s="151">
        <f>VLOOKUP($B192,Snapshot!$D:$AJ,12,FALSE)</f>
        <v>52.60011951096223</v>
      </c>
      <c r="T192" s="152">
        <f>VLOOKUP($B192,Snapshot!$D:$AJ,13,FALSE)</f>
        <v>64.465062056539367</v>
      </c>
      <c r="U192" s="150">
        <f t="shared" si="20"/>
        <v>10.12721376901955</v>
      </c>
      <c r="V192" s="151">
        <f t="shared" si="21"/>
        <v>14.820386870478774</v>
      </c>
      <c r="W192" s="152">
        <f t="shared" si="22"/>
        <v>22.556873740760985</v>
      </c>
      <c r="X192" s="150">
        <f>VLOOKUP($B192,Snapshot!$D:$AJ,17,FALSE)</f>
        <v>23.710574306342018</v>
      </c>
      <c r="Y192" s="151">
        <f>VLOOKUP($B192,Snapshot!$D:$AJ,18,FALSE)</f>
        <v>20.650143195466093</v>
      </c>
      <c r="Z192" s="152">
        <f>VLOOKUP($B192,Snapshot!$D:$AJ,19,FALSE)</f>
        <v>16.849436971724987</v>
      </c>
    </row>
    <row r="193" spans="2:26" ht="12.75">
      <c r="B193" s="252" t="s">
        <v>691</v>
      </c>
      <c r="C193" s="165" t="s">
        <v>1372</v>
      </c>
      <c r="D193" s="177" t="s">
        <v>100</v>
      </c>
      <c r="E193" s="105" t="s">
        <v>286</v>
      </c>
      <c r="F193" s="148">
        <f>VLOOKUP($B193,Snapshot!$D:$AJ,2,FALSE)</f>
        <v>568.45000000000005</v>
      </c>
      <c r="G193" s="148">
        <f>VLOOKUP($B193,Snapshot!$D:$AJ,3,FALSE)</f>
        <v>660</v>
      </c>
      <c r="H193" s="148">
        <f t="shared" si="18"/>
        <v>16.10519834638049</v>
      </c>
      <c r="I193" s="149">
        <f>VLOOKUP($B193,Snapshot!$D:$AJ,8,FALSE)</f>
        <v>0.61132328703703709</v>
      </c>
      <c r="J193" s="150">
        <v>60.24</v>
      </c>
      <c r="K193" s="151">
        <v>3.84</v>
      </c>
      <c r="L193" s="151">
        <v>25.63</v>
      </c>
      <c r="M193" s="152">
        <f t="shared" si="19"/>
        <v>10.290000000000003</v>
      </c>
      <c r="N193" s="150">
        <v>-28.801352705410807</v>
      </c>
      <c r="O193" s="151">
        <v>-20.602</v>
      </c>
      <c r="P193" s="152">
        <v>1.5836774551971324</v>
      </c>
      <c r="Q193" s="150">
        <f>VLOOKUP($B193,Snapshot!$D:$AJ,10,FALSE)</f>
        <v>18.808664791219744</v>
      </c>
      <c r="R193" s="150">
        <f>VLOOKUP($B193,Snapshot!$D:$AJ,11,FALSE)</f>
        <v>10.129360855622322</v>
      </c>
      <c r="S193" s="151">
        <f>VLOOKUP($B193,Snapshot!$D:$AJ,12,FALSE)</f>
        <v>12.731367553369248</v>
      </c>
      <c r="T193" s="152">
        <f>VLOOKUP($B193,Snapshot!$D:$AJ,13,FALSE)</f>
        <v>23.379568063382401</v>
      </c>
      <c r="U193" s="150">
        <f t="shared" si="20"/>
        <v>-46.145242269664422</v>
      </c>
      <c r="V193" s="151">
        <f t="shared" si="21"/>
        <v>25.687767815110242</v>
      </c>
      <c r="W193" s="152">
        <f t="shared" si="22"/>
        <v>83.637523348347571</v>
      </c>
      <c r="X193" s="150">
        <f>VLOOKUP($B193,Snapshot!$D:$AJ,17,FALSE)</f>
        <v>56.119039305869016</v>
      </c>
      <c r="Y193" s="151">
        <f>VLOOKUP($B193,Snapshot!$D:$AJ,18,FALSE)</f>
        <v>44.649563184558644</v>
      </c>
      <c r="Z193" s="152">
        <f>VLOOKUP($B193,Snapshot!$D:$AJ,19,FALSE)</f>
        <v>24.313965016758331</v>
      </c>
    </row>
    <row r="194" spans="2:26" ht="12.75">
      <c r="B194" s="252" t="s">
        <v>692</v>
      </c>
      <c r="C194" s="165" t="s">
        <v>1373</v>
      </c>
      <c r="D194" s="177" t="s">
        <v>101</v>
      </c>
      <c r="E194" s="105" t="s">
        <v>287</v>
      </c>
      <c r="F194" s="148">
        <f>VLOOKUP($B194,Snapshot!$D:$AJ,2,FALSE)</f>
        <v>1680.3</v>
      </c>
      <c r="G194" s="148">
        <f>VLOOKUP($B194,Snapshot!$D:$AJ,3,FALSE)</f>
        <v>1400</v>
      </c>
      <c r="H194" s="148">
        <f t="shared" si="18"/>
        <v>-16.681544962209131</v>
      </c>
      <c r="I194" s="149">
        <f>VLOOKUP($B194,Snapshot!$D:$AJ,8,FALSE)</f>
        <v>2.0361256093189963</v>
      </c>
      <c r="J194" s="150">
        <v>27.84</v>
      </c>
      <c r="K194" s="151">
        <v>18.079999999999998</v>
      </c>
      <c r="L194" s="151">
        <v>38.78</v>
      </c>
      <c r="M194" s="152">
        <f t="shared" si="19"/>
        <v>15.299999999999997</v>
      </c>
      <c r="N194" s="150">
        <v>-8.1301257517769301</v>
      </c>
      <c r="O194" s="151">
        <v>-2.0404620000000002</v>
      </c>
      <c r="P194" s="152">
        <v>10.713936344086022</v>
      </c>
      <c r="Q194" s="150">
        <f>VLOOKUP($B194,Snapshot!$D:$AJ,10,FALSE)</f>
        <v>-22.261916913340816</v>
      </c>
      <c r="R194" s="150">
        <f>VLOOKUP($B194,Snapshot!$D:$AJ,11,FALSE)</f>
        <v>11.652100000000001</v>
      </c>
      <c r="S194" s="151">
        <f>VLOOKUP($B194,Snapshot!$D:$AJ,12,FALSE)</f>
        <v>2.1831912761440369</v>
      </c>
      <c r="T194" s="152">
        <f>VLOOKUP($B194,Snapshot!$D:$AJ,13,FALSE)</f>
        <v>27.111034902397595</v>
      </c>
      <c r="U194" s="150" t="str">
        <f t="shared" si="20"/>
        <v>LP</v>
      </c>
      <c r="V194" s="151">
        <f t="shared" si="21"/>
        <v>-81.263538107774252</v>
      </c>
      <c r="W194" s="152">
        <f t="shared" si="22"/>
        <v>1141.8075868405465</v>
      </c>
      <c r="X194" s="150">
        <f>VLOOKUP($B194,Snapshot!$D:$AJ,17,FALSE)</f>
        <v>144.20576548433328</v>
      </c>
      <c r="Y194" s="151">
        <f>VLOOKUP($B194,Snapshot!$D:$AJ,18,FALSE)</f>
        <v>769.65313042462958</v>
      </c>
      <c r="Z194" s="152">
        <f>VLOOKUP($B194,Snapshot!$D:$AJ,19,FALSE)</f>
        <v>61.978452908538756</v>
      </c>
    </row>
    <row r="195" spans="2:26" ht="12.75">
      <c r="B195" s="252" t="s">
        <v>167</v>
      </c>
      <c r="C195" s="165" t="s">
        <v>379</v>
      </c>
      <c r="D195" s="177" t="s">
        <v>101</v>
      </c>
      <c r="E195" s="105" t="s">
        <v>287</v>
      </c>
      <c r="F195" s="148">
        <f>VLOOKUP($B195,Snapshot!$D:$AJ,2,FALSE)</f>
        <v>835.2</v>
      </c>
      <c r="G195" s="148">
        <f>VLOOKUP($B195,Snapshot!$D:$AJ,3,FALSE)</f>
        <v>860</v>
      </c>
      <c r="H195" s="148">
        <f t="shared" si="18"/>
        <v>2.9693486590038276</v>
      </c>
      <c r="I195" s="149">
        <f>VLOOKUP($B195,Snapshot!$D:$AJ,8,FALSE)</f>
        <v>3.9323251612903229</v>
      </c>
      <c r="J195" s="150">
        <v>75</v>
      </c>
      <c r="K195" s="151">
        <v>7.89</v>
      </c>
      <c r="L195" s="151">
        <v>8.23</v>
      </c>
      <c r="M195" s="152">
        <f t="shared" si="19"/>
        <v>8.879999999999999</v>
      </c>
      <c r="N195" s="150">
        <v>-9.375</v>
      </c>
      <c r="O195" s="151">
        <v>41.655369999999998</v>
      </c>
      <c r="P195" s="152">
        <v>11.492376009557946</v>
      </c>
      <c r="Q195" s="150">
        <f>VLOOKUP($B195,Snapshot!$D:$AJ,10,FALSE)</f>
        <v>42.492133576938691</v>
      </c>
      <c r="R195" s="150">
        <f>VLOOKUP($B195,Snapshot!$D:$AJ,11,FALSE)</f>
        <v>47.582978075517637</v>
      </c>
      <c r="S195" s="151">
        <f>VLOOKUP($B195,Snapshot!$D:$AJ,12,FALSE)</f>
        <v>47.724112578249787</v>
      </c>
      <c r="T195" s="152">
        <f>VLOOKUP($B195,Snapshot!$D:$AJ,13,FALSE)</f>
        <v>50.819184645842455</v>
      </c>
      <c r="U195" s="150">
        <f t="shared" si="20"/>
        <v>11.980675174526523</v>
      </c>
      <c r="V195" s="151">
        <f t="shared" si="21"/>
        <v>0.29660712389241173</v>
      </c>
      <c r="W195" s="152">
        <f t="shared" si="22"/>
        <v>6.4853423152036571</v>
      </c>
      <c r="X195" s="150">
        <f>VLOOKUP($B195,Snapshot!$D:$AJ,17,FALSE)</f>
        <v>17.55249532037438</v>
      </c>
      <c r="Y195" s="151">
        <f>VLOOKUP($B195,Snapshot!$D:$AJ,18,FALSE)</f>
        <v>17.500587331625766</v>
      </c>
      <c r="Z195" s="152">
        <f>VLOOKUP($B195,Snapshot!$D:$AJ,19,FALSE)</f>
        <v>16.434738294612291</v>
      </c>
    </row>
    <row r="196" spans="2:26" ht="12.75">
      <c r="B196" s="252" t="s">
        <v>168</v>
      </c>
      <c r="C196" s="165" t="s">
        <v>1374</v>
      </c>
      <c r="D196" s="177" t="s">
        <v>101</v>
      </c>
      <c r="E196" s="105" t="s">
        <v>287</v>
      </c>
      <c r="F196" s="148">
        <f>VLOOKUP($B196,Snapshot!$D:$AJ,2,FALSE)</f>
        <v>135.9</v>
      </c>
      <c r="G196" s="148">
        <f>VLOOKUP($B196,Snapshot!$D:$AJ,3,FALSE)</f>
        <v>155</v>
      </c>
      <c r="H196" s="148">
        <f t="shared" si="18"/>
        <v>14.054451802796166</v>
      </c>
      <c r="I196" s="149">
        <f>VLOOKUP($B196,Snapshot!$D:$AJ,8,FALSE)</f>
        <v>1.5606690561529268</v>
      </c>
      <c r="J196" s="150">
        <v>3.99</v>
      </c>
      <c r="K196" s="151">
        <v>18.91</v>
      </c>
      <c r="L196" s="151">
        <v>22.51</v>
      </c>
      <c r="M196" s="152">
        <f t="shared" si="19"/>
        <v>54.59</v>
      </c>
      <c r="N196" s="150">
        <v>-54.624373956594326</v>
      </c>
      <c r="O196" s="151">
        <v>-48.040529999999997</v>
      </c>
      <c r="P196" s="152">
        <v>33.535461887694147</v>
      </c>
      <c r="Q196" s="150">
        <f>VLOOKUP($B196,Snapshot!$D:$AJ,10,FALSE)</f>
        <v>4.7556898294768217</v>
      </c>
      <c r="R196" s="150">
        <f>VLOOKUP($B196,Snapshot!$D:$AJ,11,FALSE)</f>
        <v>4.5249020839025231</v>
      </c>
      <c r="S196" s="151">
        <f>VLOOKUP($B196,Snapshot!$D:$AJ,12,FALSE)</f>
        <v>7.1003433915166525</v>
      </c>
      <c r="T196" s="152">
        <f>VLOOKUP($B196,Snapshot!$D:$AJ,13,FALSE)</f>
        <v>10.185015422783236</v>
      </c>
      <c r="U196" s="150">
        <f t="shared" si="20"/>
        <v>-4.8528763197260076</v>
      </c>
      <c r="V196" s="151">
        <f t="shared" si="21"/>
        <v>56.917061626070108</v>
      </c>
      <c r="W196" s="152">
        <f t="shared" si="22"/>
        <v>43.443983779039307</v>
      </c>
      <c r="X196" s="150">
        <f>VLOOKUP($B196,Snapshot!$D:$AJ,17,FALSE)</f>
        <v>30.033799070143061</v>
      </c>
      <c r="Y196" s="151">
        <f>VLOOKUP($B196,Snapshot!$D:$AJ,18,FALSE)</f>
        <v>19.139919368177402</v>
      </c>
      <c r="Z196" s="152">
        <f>VLOOKUP($B196,Snapshot!$D:$AJ,19,FALSE)</f>
        <v>13.343131488637738</v>
      </c>
    </row>
    <row r="197" spans="2:26" ht="12.75">
      <c r="B197" s="252" t="s">
        <v>203</v>
      </c>
      <c r="C197" s="165" t="s">
        <v>1375</v>
      </c>
      <c r="D197" s="177" t="s">
        <v>102</v>
      </c>
      <c r="E197" s="105" t="s">
        <v>286</v>
      </c>
      <c r="F197" s="148">
        <f>VLOOKUP($B197,Snapshot!$D:$AJ,2,FALSE)</f>
        <v>516.04999999999995</v>
      </c>
      <c r="G197" s="148">
        <f>VLOOKUP($B197,Snapshot!$D:$AJ,3,FALSE)</f>
        <v>600</v>
      </c>
      <c r="H197" s="148">
        <f t="shared" si="18"/>
        <v>16.267803507412083</v>
      </c>
      <c r="I197" s="149">
        <f>VLOOKUP($B197,Snapshot!$D:$AJ,8,FALSE)</f>
        <v>37.552234808841092</v>
      </c>
      <c r="J197" s="150">
        <v>63.13</v>
      </c>
      <c r="K197" s="151">
        <v>8.4</v>
      </c>
      <c r="L197" s="151">
        <v>23.259999999999998</v>
      </c>
      <c r="M197" s="152">
        <f t="shared" si="19"/>
        <v>5.2100000000000009</v>
      </c>
      <c r="N197" s="150">
        <v>-5.2597760234991853</v>
      </c>
      <c r="O197" s="151">
        <v>77.00224</v>
      </c>
      <c r="P197" s="152">
        <v>65.671360191158897</v>
      </c>
      <c r="Q197" s="150">
        <f>VLOOKUP($B197,Snapshot!$D:$AJ,10,FALSE)</f>
        <v>51.54084310037917</v>
      </c>
      <c r="R197" s="150">
        <f>VLOOKUP($B197,Snapshot!$D:$AJ,11,FALSE)</f>
        <v>60.691106052025631</v>
      </c>
      <c r="S197" s="151">
        <f>VLOOKUP($B197,Snapshot!$D:$AJ,12,FALSE)</f>
        <v>61.933104841164621</v>
      </c>
      <c r="T197" s="152">
        <f>VLOOKUP($B197,Snapshot!$D:$AJ,13,FALSE)</f>
        <v>68.096819199136462</v>
      </c>
      <c r="U197" s="150">
        <f t="shared" si="20"/>
        <v>17.753421172846796</v>
      </c>
      <c r="V197" s="151">
        <f t="shared" si="21"/>
        <v>2.0464263545869832</v>
      </c>
      <c r="W197" s="152">
        <f t="shared" si="22"/>
        <v>9.9522127524196868</v>
      </c>
      <c r="X197" s="150">
        <f>VLOOKUP($B197,Snapshot!$D:$AJ,17,FALSE)</f>
        <v>8.5028933161579161</v>
      </c>
      <c r="Y197" s="151">
        <f>VLOOKUP($B197,Snapshot!$D:$AJ,18,FALSE)</f>
        <v>8.3323773501017957</v>
      </c>
      <c r="Z197" s="152">
        <f>VLOOKUP($B197,Snapshot!$D:$AJ,19,FALSE)</f>
        <v>7.5781806855164247</v>
      </c>
    </row>
    <row r="198" spans="2:26" ht="12.75">
      <c r="B198" s="252" t="s">
        <v>170</v>
      </c>
      <c r="C198" s="165" t="s">
        <v>395</v>
      </c>
      <c r="D198" s="177" t="s">
        <v>102</v>
      </c>
      <c r="E198" s="105" t="s">
        <v>287</v>
      </c>
      <c r="F198" s="148">
        <f>VLOOKUP($B198,Snapshot!$D:$AJ,2,FALSE)</f>
        <v>522.70000000000005</v>
      </c>
      <c r="G198" s="148">
        <f>VLOOKUP($B198,Snapshot!$D:$AJ,3,FALSE)</f>
        <v>610</v>
      </c>
      <c r="H198" s="148">
        <f t="shared" si="18"/>
        <v>16.701740960397913</v>
      </c>
      <c r="I198" s="149">
        <f>VLOOKUP($B198,Snapshot!$D:$AJ,8,FALSE)</f>
        <v>26.093877777777777</v>
      </c>
      <c r="J198" s="150">
        <v>64.92</v>
      </c>
      <c r="K198" s="151">
        <v>0.74</v>
      </c>
      <c r="L198" s="151">
        <v>32.559999999999995</v>
      </c>
      <c r="M198" s="152">
        <f t="shared" si="19"/>
        <v>1.7800000000000011</v>
      </c>
      <c r="N198" s="150">
        <v>-35.229244114002483</v>
      </c>
      <c r="O198" s="151">
        <v>68.070740000000001</v>
      </c>
      <c r="P198" s="152">
        <v>18.734820549581841</v>
      </c>
      <c r="Q198" s="150">
        <f>VLOOKUP($B198,Snapshot!$D:$AJ,10,FALSE)</f>
        <v>24.878106508875739</v>
      </c>
      <c r="R198" s="150">
        <f>VLOOKUP($B198,Snapshot!$D:$AJ,11,FALSE)</f>
        <v>18.364497041420119</v>
      </c>
      <c r="S198" s="151">
        <f>VLOOKUP($B198,Snapshot!$D:$AJ,12,FALSE)</f>
        <v>23.050343272403353</v>
      </c>
      <c r="T198" s="152">
        <f>VLOOKUP($B198,Snapshot!$D:$AJ,13,FALSE)</f>
        <v>29.934460033391783</v>
      </c>
      <c r="U198" s="150">
        <f t="shared" si="20"/>
        <v>-26.182094948149548</v>
      </c>
      <c r="V198" s="151">
        <f t="shared" si="21"/>
        <v>25.515788537059116</v>
      </c>
      <c r="W198" s="152">
        <f t="shared" si="22"/>
        <v>29.865571543267766</v>
      </c>
      <c r="X198" s="150">
        <f>VLOOKUP($B198,Snapshot!$D:$AJ,17,FALSE)</f>
        <v>28.462527387549944</v>
      </c>
      <c r="Y198" s="151">
        <f>VLOOKUP($B198,Snapshot!$D:$AJ,18,FALSE)</f>
        <v>22.676451878519053</v>
      </c>
      <c r="Z198" s="152">
        <f>VLOOKUP($B198,Snapshot!$D:$AJ,19,FALSE)</f>
        <v>17.461480829015457</v>
      </c>
    </row>
    <row r="199" spans="2:26" ht="12.75">
      <c r="B199" s="252" t="s">
        <v>169</v>
      </c>
      <c r="C199" s="165" t="s">
        <v>394</v>
      </c>
      <c r="D199" s="177" t="s">
        <v>102</v>
      </c>
      <c r="E199" s="105" t="s">
        <v>286</v>
      </c>
      <c r="F199" s="148">
        <f>VLOOKUP($B199,Snapshot!$D:$AJ,2,FALSE)</f>
        <v>747.4</v>
      </c>
      <c r="G199" s="148">
        <f>VLOOKUP($B199,Snapshot!$D:$AJ,3,FALSE)</f>
        <v>750</v>
      </c>
      <c r="H199" s="148">
        <f t="shared" si="18"/>
        <v>0.34787262510033656</v>
      </c>
      <c r="I199" s="149">
        <f>VLOOKUP($B199,Snapshot!$D:$AJ,8,FALSE)</f>
        <v>19.718297491039426</v>
      </c>
      <c r="J199" s="150">
        <v>34.64</v>
      </c>
      <c r="K199" s="151">
        <v>31.310000000000002</v>
      </c>
      <c r="L199" s="151">
        <v>25.789999999999996</v>
      </c>
      <c r="M199" s="152">
        <f t="shared" si="19"/>
        <v>8.2600000000000016</v>
      </c>
      <c r="N199" s="150">
        <v>-1.359377062161812</v>
      </c>
      <c r="O199" s="151">
        <v>57.264600000000002</v>
      </c>
      <c r="P199" s="152">
        <v>52.388821792114697</v>
      </c>
      <c r="Q199" s="150">
        <f>VLOOKUP($B199,Snapshot!$D:$AJ,10,FALSE)</f>
        <v>45.297297297297298</v>
      </c>
      <c r="R199" s="150">
        <f>VLOOKUP($B199,Snapshot!$D:$AJ,11,FALSE)</f>
        <v>45.648648648648646</v>
      </c>
      <c r="S199" s="151">
        <f>VLOOKUP($B199,Snapshot!$D:$AJ,12,FALSE)</f>
        <v>61.138463771987105</v>
      </c>
      <c r="T199" s="152">
        <f>VLOOKUP($B199,Snapshot!$D:$AJ,13,FALSE)</f>
        <v>63.697189592042122</v>
      </c>
      <c r="U199" s="150">
        <f t="shared" si="20"/>
        <v>0.77565632458231892</v>
      </c>
      <c r="V199" s="151">
        <f t="shared" si="21"/>
        <v>33.932691507609427</v>
      </c>
      <c r="W199" s="152">
        <f t="shared" si="22"/>
        <v>4.1851326680331091</v>
      </c>
      <c r="X199" s="150">
        <f>VLOOKUP($B199,Snapshot!$D:$AJ,17,FALSE)</f>
        <v>16.372883362936651</v>
      </c>
      <c r="Y199" s="151">
        <f>VLOOKUP($B199,Snapshot!$D:$AJ,18,FALSE)</f>
        <v>12.224710172427484</v>
      </c>
      <c r="Z199" s="152">
        <f>VLOOKUP($B199,Snapshot!$D:$AJ,19,FALSE)</f>
        <v>11.733641700471113</v>
      </c>
    </row>
    <row r="200" spans="2:26" ht="12.75">
      <c r="B200" s="252" t="s">
        <v>171</v>
      </c>
      <c r="C200" s="165" t="s">
        <v>396</v>
      </c>
      <c r="D200" s="177" t="s">
        <v>102</v>
      </c>
      <c r="E200" s="105" t="s">
        <v>286</v>
      </c>
      <c r="F200" s="148">
        <f>VLOOKUP($B200,Snapshot!$D:$AJ,2,FALSE)</f>
        <v>1026.25</v>
      </c>
      <c r="G200" s="148">
        <f>VLOOKUP($B200,Snapshot!$D:$AJ,3,FALSE)</f>
        <v>1200</v>
      </c>
      <c r="H200" s="148">
        <f t="shared" si="18"/>
        <v>16.930572472594392</v>
      </c>
      <c r="I200" s="149">
        <f>VLOOKUP($B200,Snapshot!$D:$AJ,8,FALSE)</f>
        <v>12.350573476702507</v>
      </c>
      <c r="J200" s="150">
        <v>61.19</v>
      </c>
      <c r="K200" s="151">
        <v>13.440000000000001</v>
      </c>
      <c r="L200" s="151">
        <v>15.339999999999998</v>
      </c>
      <c r="M200" s="152">
        <f t="shared" si="19"/>
        <v>10.030000000000003</v>
      </c>
      <c r="N200" s="150">
        <v>-6.4579345547352034</v>
      </c>
      <c r="O200" s="151">
        <v>48.387799999999999</v>
      </c>
      <c r="P200" s="152">
        <v>24.523518853046593</v>
      </c>
      <c r="Q200" s="150">
        <f>VLOOKUP($B200,Snapshot!$D:$AJ,10,FALSE)</f>
        <v>36.408533678853949</v>
      </c>
      <c r="R200" s="150">
        <f>VLOOKUP($B200,Snapshot!$D:$AJ,11,FALSE)</f>
        <v>58.415863966974641</v>
      </c>
      <c r="S200" s="151">
        <f>VLOOKUP($B200,Snapshot!$D:$AJ,12,FALSE)</f>
        <v>63.612581477937475</v>
      </c>
      <c r="T200" s="152">
        <f>VLOOKUP($B200,Snapshot!$D:$AJ,13,FALSE)</f>
        <v>95.663715503120244</v>
      </c>
      <c r="U200" s="150">
        <f t="shared" si="20"/>
        <v>60.445527639863549</v>
      </c>
      <c r="V200" s="151">
        <f t="shared" si="21"/>
        <v>8.8960723304559721</v>
      </c>
      <c r="W200" s="152">
        <f t="shared" si="22"/>
        <v>50.384897579261036</v>
      </c>
      <c r="X200" s="150">
        <f>VLOOKUP($B200,Snapshot!$D:$AJ,17,FALSE)</f>
        <v>17.568001743159865</v>
      </c>
      <c r="Y200" s="151">
        <f>VLOOKUP($B200,Snapshot!$D:$AJ,18,FALSE)</f>
        <v>16.132814863926416</v>
      </c>
      <c r="Z200" s="152">
        <f>VLOOKUP($B200,Snapshot!$D:$AJ,19,FALSE)</f>
        <v>10.727682848221873</v>
      </c>
    </row>
    <row r="201" spans="2:26" ht="12.75">
      <c r="B201" s="252" t="s">
        <v>172</v>
      </c>
      <c r="C201" s="165" t="s">
        <v>397</v>
      </c>
      <c r="D201" s="177" t="s">
        <v>102</v>
      </c>
      <c r="E201" s="105" t="s">
        <v>286</v>
      </c>
      <c r="F201" s="148">
        <f>VLOOKUP($B201,Snapshot!$D:$AJ,2,FALSE)</f>
        <v>1001.75</v>
      </c>
      <c r="G201" s="148">
        <f>VLOOKUP($B201,Snapshot!$D:$AJ,3,FALSE)</f>
        <v>1100</v>
      </c>
      <c r="H201" s="148">
        <f t="shared" si="18"/>
        <v>9.8078362864986133</v>
      </c>
      <c r="I201" s="149">
        <f>VLOOKUP($B201,Snapshot!$D:$AJ,8,FALSE)</f>
        <v>29.301863799283151</v>
      </c>
      <c r="J201" s="150">
        <v>44.81</v>
      </c>
      <c r="K201" s="151">
        <v>25.86</v>
      </c>
      <c r="L201" s="151">
        <v>11.040000000000003</v>
      </c>
      <c r="M201" s="152">
        <f t="shared" si="19"/>
        <v>18.289999999999996</v>
      </c>
      <c r="N201" s="150">
        <v>-1.6831877514967033</v>
      </c>
      <c r="O201" s="151">
        <v>28.478899999999999</v>
      </c>
      <c r="P201" s="152">
        <v>24.884669725209079</v>
      </c>
      <c r="Q201" s="150">
        <f>VLOOKUP($B201,Snapshot!$D:$AJ,10,FALSE)</f>
        <v>14.804166666666667</v>
      </c>
      <c r="R201" s="150">
        <f>VLOOKUP($B201,Snapshot!$D:$AJ,11,FALSE)</f>
        <v>36.815573770491802</v>
      </c>
      <c r="S201" s="151">
        <f>VLOOKUP($B201,Snapshot!$D:$AJ,12,FALSE)</f>
        <v>45.568412727214486</v>
      </c>
      <c r="T201" s="152">
        <f>VLOOKUP($B201,Snapshot!$D:$AJ,13,FALSE)</f>
        <v>76.607732397330622</v>
      </c>
      <c r="U201" s="150">
        <f t="shared" si="20"/>
        <v>148.68386447841351</v>
      </c>
      <c r="V201" s="151">
        <f t="shared" si="21"/>
        <v>23.774826955809147</v>
      </c>
      <c r="W201" s="152">
        <f t="shared" si="22"/>
        <v>68.115867576793505</v>
      </c>
      <c r="X201" s="150">
        <f>VLOOKUP($B201,Snapshot!$D:$AJ,17,FALSE)</f>
        <v>27.209952131804521</v>
      </c>
      <c r="Y201" s="151">
        <f>VLOOKUP($B201,Snapshot!$D:$AJ,18,FALSE)</f>
        <v>21.983429749830464</v>
      </c>
      <c r="Z201" s="152">
        <f>VLOOKUP($B201,Snapshot!$D:$AJ,19,FALSE)</f>
        <v>13.076356245664122</v>
      </c>
    </row>
    <row r="202" spans="2:26" ht="12.75">
      <c r="B202" s="252" t="s">
        <v>173</v>
      </c>
      <c r="C202" s="165" t="s">
        <v>398</v>
      </c>
      <c r="D202" s="177" t="s">
        <v>102</v>
      </c>
      <c r="E202" s="105" t="s">
        <v>287</v>
      </c>
      <c r="F202" s="148">
        <f>VLOOKUP($B202,Snapshot!$D:$AJ,2,FALSE)</f>
        <v>207</v>
      </c>
      <c r="G202" s="148">
        <f>VLOOKUP($B202,Snapshot!$D:$AJ,3,FALSE)</f>
        <v>185</v>
      </c>
      <c r="H202" s="148">
        <f t="shared" ref="H202" si="23">IF(IFERROR(((IF(G202&lt;0,"-",G202))/F202*100-100),"-")=-100,"-",(IFERROR(((IF(G202&lt;0,"-",G202))/F202*100-100),"-")))</f>
        <v>-10.628019323671495</v>
      </c>
      <c r="I202" s="149">
        <f>VLOOKUP($B202,Snapshot!$D:$AJ,8,FALSE)</f>
        <v>4.4522611230585429</v>
      </c>
      <c r="J202" s="150">
        <v>51.28</v>
      </c>
      <c r="K202" s="151">
        <v>10.43</v>
      </c>
      <c r="L202" s="151">
        <v>19.12</v>
      </c>
      <c r="M202" s="152">
        <f t="shared" ref="M202" si="24">100-J202-K202-L202</f>
        <v>19.169999999999998</v>
      </c>
      <c r="N202" s="150">
        <v>-2.5423728813559308</v>
      </c>
      <c r="O202" s="151">
        <v>122.55670000000001</v>
      </c>
      <c r="P202" s="152">
        <v>35.28180444444444</v>
      </c>
      <c r="Q202" s="150">
        <f>VLOOKUP($B202,Snapshot!$D:$AJ,10,FALSE)</f>
        <v>7.8113293840926836</v>
      </c>
      <c r="R202" s="150">
        <f>VLOOKUP($B202,Snapshot!$D:$AJ,11,FALSE)</f>
        <v>9.0837208162731926</v>
      </c>
      <c r="S202" s="151">
        <f>VLOOKUP($B202,Snapshot!$D:$AJ,12,FALSE)</f>
        <v>11.182400674030088</v>
      </c>
      <c r="T202" s="152">
        <f>VLOOKUP($B202,Snapshot!$D:$AJ,13,FALSE)</f>
        <v>13.922302967163203</v>
      </c>
      <c r="U202" s="150">
        <f t="shared" ref="U202" si="25">IF(AND(Q202&lt;0,R202&gt;0),"LP",IF(AND(Q202&gt;0,R202&lt;0),"PL",IF(OR(Q202&lt;0,R202&lt;0),"Loss",IF(ISERROR((+R202/Q202-1)*100),"NA",(+R202/Q202-1)*100))))</f>
        <v>16.289051064363758</v>
      </c>
      <c r="V202" s="151">
        <f t="shared" ref="V202" si="26">IF(AND(R202&lt;0,S202&gt;0),"LP",IF(AND(R202&gt;0,S202&lt;0),"PL",IF(OR(R202&lt;0,S202&lt;0),"Loss",IF(ISERROR((+S202/R202-1)*100),"NA",(+S202/R202-1)*100))))</f>
        <v>23.103746803811688</v>
      </c>
      <c r="W202" s="152">
        <f t="shared" ref="W202" si="27">IF(AND(S202&lt;0,T202&gt;0),"LP",IF(AND(S202&gt;0,T202&lt;0),"PL",IF(OR(S202&lt;0,T202&lt;0),"Loss",IF(ISERROR((+T202/S202-1)*100),"NA",(+T202/S202-1)*100))))</f>
        <v>24.501914866064855</v>
      </c>
      <c r="X202" s="150">
        <f>VLOOKUP($B202,Snapshot!$D:$AJ,17,FALSE)</f>
        <v>22.788018719065668</v>
      </c>
      <c r="Y202" s="151">
        <f>VLOOKUP($B202,Snapshot!$D:$AJ,18,FALSE)</f>
        <v>18.511230820116744</v>
      </c>
      <c r="Z202" s="152">
        <f>VLOOKUP($B202,Snapshot!$D:$AJ,19,FALSE)</f>
        <v>14.868229809983667</v>
      </c>
    </row>
    <row r="203" spans="2:26" ht="12.75">
      <c r="B203" s="252" t="s">
        <v>174</v>
      </c>
      <c r="C203" s="165" t="s">
        <v>399</v>
      </c>
      <c r="D203" s="177" t="s">
        <v>102</v>
      </c>
      <c r="E203" s="105" t="s">
        <v>286</v>
      </c>
      <c r="F203" s="148">
        <f>VLOOKUP($B203,Snapshot!$D:$AJ,2,FALSE)</f>
        <v>235.1</v>
      </c>
      <c r="G203" s="148">
        <f>VLOOKUP($B203,Snapshot!$D:$AJ,3,FALSE)</f>
        <v>280</v>
      </c>
      <c r="H203" s="148">
        <f t="shared" ref="H203:H204" si="28">IF(IFERROR(((IF(G203&lt;0,"-",G203))/F203*100-100),"-")=-100,"-",(IFERROR(((IF(G203&lt;0,"-",G203))/F203*100-100),"-")))</f>
        <v>19.098256061250524</v>
      </c>
      <c r="I203" s="149">
        <f>VLOOKUP($B203,Snapshot!$D:$AJ,8,FALSE)</f>
        <v>8.2091112903225785</v>
      </c>
      <c r="J203" s="150">
        <v>60.79</v>
      </c>
      <c r="K203" s="151">
        <v>12.76</v>
      </c>
      <c r="L203" s="151">
        <v>14.319999999999999</v>
      </c>
      <c r="M203" s="152">
        <f t="shared" ref="M203:M204" si="29">100-J203-K203-L203</f>
        <v>12.130000000000004</v>
      </c>
      <c r="N203" s="150">
        <v>-17.897677667190521</v>
      </c>
      <c r="O203" s="151">
        <v>65.098320000000001</v>
      </c>
      <c r="P203" s="152">
        <v>29.640220406212666</v>
      </c>
      <c r="Q203" s="150">
        <f>VLOOKUP($B203,Snapshot!$D:$AJ,10,FALSE)</f>
        <v>16.729010134097653</v>
      </c>
      <c r="R203" s="150">
        <f>VLOOKUP($B203,Snapshot!$D:$AJ,11,FALSE)</f>
        <v>19.738680178796873</v>
      </c>
      <c r="S203" s="151">
        <f>VLOOKUP($B203,Snapshot!$D:$AJ,12,FALSE)</f>
        <v>24.835739549295166</v>
      </c>
      <c r="T203" s="152">
        <f>VLOOKUP($B203,Snapshot!$D:$AJ,13,FALSE)</f>
        <v>27.113445853744619</v>
      </c>
      <c r="U203" s="150">
        <f t="shared" ref="U203:U204" si="30">IF(AND(Q203&lt;0,R203&gt;0),"LP",IF(AND(Q203&gt;0,R203&lt;0),"PL",IF(OR(Q203&lt;0,R203&lt;0),"Loss",IF(ISERROR((+R203/Q203-1)*100),"NA",(+R203/Q203-1)*100))))</f>
        <v>17.990724021170902</v>
      </c>
      <c r="V203" s="151">
        <f t="shared" ref="V203:V204" si="31">IF(AND(R203&lt;0,S203&gt;0),"LP",IF(AND(R203&gt;0,S203&lt;0),"PL",IF(OR(R203&lt;0,S203&lt;0),"Loss",IF(ISERROR((+S203/R203-1)*100),"NA",(+S203/R203-1)*100))))</f>
        <v>25.822695967147347</v>
      </c>
      <c r="W203" s="152">
        <f t="shared" ref="W203:W204" si="32">IF(AND(S203&lt;0,T203&gt;0),"LP",IF(AND(S203&gt;0,T203&lt;0),"PL",IF(OR(S203&lt;0,T203&lt;0),"Loss",IF(ISERROR((+T203/S203-1)*100),"NA",(+T203/S203-1)*100))))</f>
        <v>9.1710830673213941</v>
      </c>
      <c r="X203" s="150">
        <f>VLOOKUP($B203,Snapshot!$D:$AJ,17,FALSE)</f>
        <v>11.910624108117547</v>
      </c>
      <c r="Y203" s="151">
        <f>VLOOKUP($B203,Snapshot!$D:$AJ,18,FALSE)</f>
        <v>9.4661968705768658</v>
      </c>
      <c r="Z203" s="152">
        <f>VLOOKUP($B203,Snapshot!$D:$AJ,19,FALSE)</f>
        <v>8.6709745883343885</v>
      </c>
    </row>
    <row r="204" spans="2:26" ht="12.75">
      <c r="B204" s="252" t="s">
        <v>175</v>
      </c>
      <c r="C204" s="165" t="s">
        <v>400</v>
      </c>
      <c r="D204" s="177" t="s">
        <v>102</v>
      </c>
      <c r="E204" s="105" t="s">
        <v>287</v>
      </c>
      <c r="F204" s="148">
        <f>VLOOKUP($B204,Snapshot!$D:$AJ,2,FALSE)</f>
        <v>140.44999999999999</v>
      </c>
      <c r="G204" s="148">
        <f>VLOOKUP($B204,Snapshot!$D:$AJ,3,FALSE)</f>
        <v>140</v>
      </c>
      <c r="H204" s="148">
        <f t="shared" si="28"/>
        <v>-0.32039871840513001</v>
      </c>
      <c r="I204" s="149">
        <f>VLOOKUP($B204,Snapshot!$D:$AJ,8,FALSE)</f>
        <v>6.8718715232168464</v>
      </c>
      <c r="J204" s="150">
        <v>65</v>
      </c>
      <c r="K204" s="151">
        <v>3</v>
      </c>
      <c r="L204" s="151">
        <v>15.73</v>
      </c>
      <c r="M204" s="152">
        <f t="shared" si="29"/>
        <v>16.27</v>
      </c>
      <c r="N204" s="150">
        <v>-20.039851978366073</v>
      </c>
      <c r="O204" s="151">
        <v>51.330680000000001</v>
      </c>
      <c r="P204" s="152">
        <v>46.395275890083632</v>
      </c>
      <c r="Q204" s="150">
        <f>VLOOKUP($B204,Snapshot!$D:$AJ,10,FALSE)</f>
        <v>4.6447550314366266</v>
      </c>
      <c r="R204" s="150">
        <f>VLOOKUP($B204,Snapshot!$D:$AJ,11,FALSE)</f>
        <v>2.6087689741147124</v>
      </c>
      <c r="S204" s="151">
        <f>VLOOKUP($B204,Snapshot!$D:$AJ,12,FALSE)</f>
        <v>9.046881785968182</v>
      </c>
      <c r="T204" s="152">
        <f>VLOOKUP($B204,Snapshot!$D:$AJ,13,FALSE)</f>
        <v>12.354465195334331</v>
      </c>
      <c r="U204" s="150">
        <f t="shared" si="30"/>
        <v>-43.834089064804395</v>
      </c>
      <c r="V204" s="151">
        <f t="shared" si="31"/>
        <v>246.78738806445088</v>
      </c>
      <c r="W204" s="152">
        <f t="shared" si="32"/>
        <v>36.560480037400822</v>
      </c>
      <c r="X204" s="150">
        <f>VLOOKUP($B204,Snapshot!$D:$AJ,17,FALSE)</f>
        <v>53.837653465524596</v>
      </c>
      <c r="Y204" s="151">
        <f>VLOOKUP($B204,Snapshot!$D:$AJ,18,FALSE)</f>
        <v>15.524686109841687</v>
      </c>
      <c r="Z204" s="152">
        <f>VLOOKUP($B204,Snapshot!$D:$AJ,19,FALSE)</f>
        <v>11.368359356667336</v>
      </c>
    </row>
    <row r="205" spans="2:26" ht="12.75">
      <c r="B205" s="252" t="s">
        <v>176</v>
      </c>
      <c r="C205" s="165" t="s">
        <v>401</v>
      </c>
      <c r="D205" s="177" t="s">
        <v>102</v>
      </c>
      <c r="E205" s="105" t="s">
        <v>287</v>
      </c>
      <c r="F205" s="148">
        <f>VLOOKUP($B205,Snapshot!$D:$AJ,2,FALSE)</f>
        <v>166.5</v>
      </c>
      <c r="G205" s="148">
        <f>VLOOKUP($B205,Snapshot!$D:$AJ,3,FALSE)</f>
        <v>180</v>
      </c>
      <c r="H205" s="148">
        <f t="shared" ref="H205" si="33">IF(IFERROR(((IF(G205&lt;0,"-",G205))/F205*100-100),"-")=-100,"-",(IFERROR(((IF(G205&lt;0,"-",G205))/F205*100-100),"-")))</f>
        <v>8.1081081081081123</v>
      </c>
      <c r="I205" s="149">
        <f>VLOOKUP($B205,Snapshot!$D:$AJ,8,FALSE)</f>
        <v>24.680533333333333</v>
      </c>
      <c r="J205" s="150">
        <v>33.19</v>
      </c>
      <c r="K205" s="151">
        <v>20.32</v>
      </c>
      <c r="L205" s="151">
        <v>23.53</v>
      </c>
      <c r="M205" s="152">
        <f t="shared" ref="M205" si="34">100-J205-K205-L205</f>
        <v>22.96</v>
      </c>
      <c r="N205" s="150">
        <v>-9.8049837486457108</v>
      </c>
      <c r="O205" s="151">
        <v>29.92587</v>
      </c>
      <c r="P205" s="152">
        <v>88.529006260453997</v>
      </c>
      <c r="Q205" s="150">
        <f>VLOOKUP($B205,Snapshot!$D:$AJ,10,FALSE)</f>
        <v>7.0806229733712946</v>
      </c>
      <c r="R205" s="150">
        <f>VLOOKUP($B205,Snapshot!$D:$AJ,11,FALSE)</f>
        <v>2.7068556403514394</v>
      </c>
      <c r="S205" s="151">
        <f>VLOOKUP($B205,Snapshot!$D:$AJ,12,FALSE)</f>
        <v>9.850958753586168</v>
      </c>
      <c r="T205" s="152">
        <f>VLOOKUP($B205,Snapshot!$D:$AJ,13,FALSE)</f>
        <v>13.734442864150529</v>
      </c>
      <c r="U205" s="150">
        <f t="shared" ref="U205" si="35">IF(AND(Q205&lt;0,R205&gt;0),"LP",IF(AND(Q205&gt;0,R205&lt;0),"PL",IF(OR(Q205&lt;0,R205&lt;0),"Loss",IF(ISERROR((+R205/Q205-1)*100),"NA",(+R205/Q205-1)*100))))</f>
        <v>-61.770939498807607</v>
      </c>
      <c r="V205" s="151">
        <f t="shared" ref="V205" si="36">IF(AND(R205&lt;0,S205&gt;0),"LP",IF(AND(R205&gt;0,S205&lt;0),"PL",IF(OR(R205&lt;0,S205&lt;0),"Loss",IF(ISERROR((+S205/R205-1)*100),"NA",(+S205/R205-1)*100))))</f>
        <v>263.92626953342761</v>
      </c>
      <c r="W205" s="152">
        <f t="shared" ref="W205" si="37">IF(AND(S205&lt;0,T205&gt;0),"LP",IF(AND(S205&gt;0,T205&lt;0),"PL",IF(OR(S205&lt;0,T205&lt;0),"Loss",IF(ISERROR((+T205/S205-1)*100),"NA",(+T205/S205-1)*100))))</f>
        <v>39.422397430611575</v>
      </c>
      <c r="X205" s="150">
        <f>VLOOKUP($B205,Snapshot!$D:$AJ,17,FALSE)</f>
        <v>61.510483794541329</v>
      </c>
      <c r="Y205" s="151">
        <f>VLOOKUP($B205,Snapshot!$D:$AJ,18,FALSE)</f>
        <v>16.90190814568043</v>
      </c>
      <c r="Z205" s="152">
        <f>VLOOKUP($B205,Snapshot!$D:$AJ,19,FALSE)</f>
        <v>12.122806993110453</v>
      </c>
    </row>
    <row r="206" spans="2:26" ht="12.75">
      <c r="B206" s="252" t="s">
        <v>177</v>
      </c>
      <c r="C206" s="165" t="s">
        <v>648</v>
      </c>
      <c r="D206" s="177" t="s">
        <v>102</v>
      </c>
      <c r="E206" s="105" t="s">
        <v>287</v>
      </c>
      <c r="F206" s="148">
        <f>VLOOKUP($B206,Snapshot!$D:$AJ,2,FALSE)</f>
        <v>512.85</v>
      </c>
      <c r="G206" s="148">
        <f>VLOOKUP($B206,Snapshot!$D:$AJ,3,FALSE)</f>
        <v>460</v>
      </c>
      <c r="H206" s="148">
        <f t="shared" ref="H206" si="38">IF(IFERROR(((IF(G206&lt;0,"-",G206))/F206*100-100),"-")=-100,"-",(IFERROR(((IF(G206&lt;0,"-",G206))/F206*100-100),"-")))</f>
        <v>-10.305157453446441</v>
      </c>
      <c r="I206" s="149">
        <f>VLOOKUP($B206,Snapshot!$D:$AJ,8,FALSE)</f>
        <v>22.286173626869772</v>
      </c>
      <c r="J206" s="150">
        <v>59.31</v>
      </c>
      <c r="K206" s="151">
        <v>10.41</v>
      </c>
      <c r="L206" s="151">
        <v>14.849999999999998</v>
      </c>
      <c r="M206" s="152">
        <f t="shared" ref="M206" si="39">100-J206-K206-L206</f>
        <v>15.43</v>
      </c>
      <c r="N206" s="150">
        <v>-0.58156440825821676</v>
      </c>
      <c r="O206" s="151">
        <v>145.44149999999999</v>
      </c>
      <c r="P206" s="152">
        <v>89.152974145758662</v>
      </c>
      <c r="Q206" s="150">
        <f>VLOOKUP($B206,Snapshot!$D:$AJ,10,FALSE)</f>
        <v>28.282258064516128</v>
      </c>
      <c r="R206" s="150">
        <f>VLOOKUP($B206,Snapshot!$D:$AJ,11,FALSE)</f>
        <v>13.25258064516129</v>
      </c>
      <c r="S206" s="151">
        <f>VLOOKUP($B206,Snapshot!$D:$AJ,12,FALSE)</f>
        <v>33.641041081402321</v>
      </c>
      <c r="T206" s="152">
        <f>VLOOKUP($B206,Snapshot!$D:$AJ,13,FALSE)</f>
        <v>44.382414661215051</v>
      </c>
      <c r="U206" s="150">
        <f t="shared" ref="U206" si="40">IF(AND(Q206&lt;0,R206&gt;0),"LP",IF(AND(Q206&gt;0,R206&lt;0),"PL",IF(OR(Q206&lt;0,R206&lt;0),"Loss",IF(ISERROR((+R206/Q206-1)*100),"NA",(+R206/Q206-1)*100))))</f>
        <v>-53.141716566866272</v>
      </c>
      <c r="V206" s="151">
        <f t="shared" ref="V206" si="41">IF(AND(R206&lt;0,S206&gt;0),"LP",IF(AND(R206&gt;0,S206&lt;0),"PL",IF(OR(R206&lt;0,S206&lt;0),"Loss",IF(ISERROR((+S206/R206-1)*100),"NA",(+S206/R206-1)*100))))</f>
        <v>153.84520933804055</v>
      </c>
      <c r="W206" s="152">
        <f t="shared" ref="W206" si="42">IF(AND(S206&lt;0,T206&gt;0),"LP",IF(AND(S206&gt;0,T206&lt;0),"PL",IF(OR(S206&lt;0,T206&lt;0),"Loss",IF(ISERROR((+T206/S206-1)*100),"NA",(+T206/S206-1)*100))))</f>
        <v>31.929373273025298</v>
      </c>
      <c r="X206" s="150">
        <f>VLOOKUP($B206,Snapshot!$D:$AJ,17,FALSE)</f>
        <v>38.698123311345327</v>
      </c>
      <c r="Y206" s="151">
        <f>VLOOKUP($B206,Snapshot!$D:$AJ,18,FALSE)</f>
        <v>15.244771966451342</v>
      </c>
      <c r="Z206" s="152">
        <f>VLOOKUP($B206,Snapshot!$D:$AJ,19,FALSE)</f>
        <v>11.555252320423429</v>
      </c>
    </row>
    <row r="207" spans="2:26" ht="12.75">
      <c r="B207" s="252" t="s">
        <v>749</v>
      </c>
      <c r="C207" s="165" t="s">
        <v>1376</v>
      </c>
      <c r="D207" s="177" t="s">
        <v>103</v>
      </c>
      <c r="E207" s="105" t="s">
        <v>287</v>
      </c>
      <c r="F207" s="148">
        <f>VLOOKUP($B207,Snapshot!$D:$AJ,2,FALSE)</f>
        <v>740.3</v>
      </c>
      <c r="G207" s="148">
        <f>VLOOKUP($B207,Snapshot!$D:$AJ,3,FALSE)</f>
        <v>760</v>
      </c>
      <c r="H207" s="148">
        <f t="shared" ref="H207:H209" si="43">IF(IFERROR(((IF(G207&lt;0,"-",G207))/F207*100-100),"-")=-100,"-",(IFERROR(((IF(G207&lt;0,"-",G207))/F207*100-100),"-")))</f>
        <v>2.6610833445900255</v>
      </c>
      <c r="I207" s="149">
        <f>VLOOKUP($B207,Snapshot!$D:$AJ,8,FALSE)</f>
        <v>3.1371935483870974</v>
      </c>
      <c r="J207" s="150">
        <v>58.1</v>
      </c>
      <c r="K207" s="151">
        <v>17.649999999999999</v>
      </c>
      <c r="L207" s="151">
        <v>6.73</v>
      </c>
      <c r="M207" s="152">
        <f t="shared" ref="M207:M209" si="44">100-J207-K207-L207</f>
        <v>17.52</v>
      </c>
      <c r="N207" s="150">
        <v>-23.676478168977795</v>
      </c>
      <c r="O207" s="151">
        <v>126.1148</v>
      </c>
      <c r="P207" s="152">
        <v>4.6123615531660693</v>
      </c>
      <c r="Q207" s="150">
        <f>VLOOKUP($B207,Snapshot!$D:$AJ,10,FALSE)</f>
        <v>14.636108049240528</v>
      </c>
      <c r="R207" s="150">
        <f>VLOOKUP($B207,Snapshot!$D:$AJ,11,FALSE)</f>
        <v>16.216809116809106</v>
      </c>
      <c r="S207" s="151">
        <f>VLOOKUP($B207,Snapshot!$D:$AJ,12,FALSE)</f>
        <v>17.496446731301827</v>
      </c>
      <c r="T207" s="152">
        <f>VLOOKUP($B207,Snapshot!$D:$AJ,13,FALSE)</f>
        <v>21.723430796720418</v>
      </c>
      <c r="U207" s="150">
        <f t="shared" ref="U207:U209" si="45">IF(AND(Q207&lt;0,R207&gt;0),"LP",IF(AND(Q207&gt;0,R207&lt;0),"PL",IF(OR(Q207&lt;0,R207&lt;0),"Loss",IF(ISERROR((+R207/Q207-1)*100),"NA",(+R207/Q207-1)*100))))</f>
        <v>10.80000955343181</v>
      </c>
      <c r="V207" s="151">
        <f t="shared" ref="V207:V209" si="46">IF(AND(R207&lt;0,S207&gt;0),"LP",IF(AND(R207&gt;0,S207&lt;0),"PL",IF(OR(R207&lt;0,S207&lt;0),"Loss",IF(ISERROR((+S207/R207-1)*100),"NA",(+S207/R207-1)*100))))</f>
        <v>7.8908101173019718</v>
      </c>
      <c r="W207" s="152">
        <f t="shared" ref="W207:W209" si="47">IF(AND(S207&lt;0,T207&gt;0),"LP",IF(AND(S207&gt;0,T207&lt;0),"PL",IF(OR(S207&lt;0,T207&lt;0),"Loss",IF(ISERROR((+T207/S207-1)*100),"NA",(+T207/S207-1)*100))))</f>
        <v>24.15910001804167</v>
      </c>
      <c r="X207" s="150">
        <f>VLOOKUP($B207,Snapshot!$D:$AJ,17,FALSE)</f>
        <v>45.650164262750152</v>
      </c>
      <c r="Y207" s="151">
        <f>VLOOKUP($B207,Snapshot!$D:$AJ,18,FALSE)</f>
        <v>42.311448225403069</v>
      </c>
      <c r="Z207" s="152">
        <f>VLOOKUP($B207,Snapshot!$D:$AJ,19,FALSE)</f>
        <v>34.078410860947564</v>
      </c>
    </row>
    <row r="208" spans="2:26" ht="12.75">
      <c r="B208" s="252" t="s">
        <v>178</v>
      </c>
      <c r="C208" s="165" t="s">
        <v>427</v>
      </c>
      <c r="D208" s="177" t="s">
        <v>103</v>
      </c>
      <c r="E208" s="105" t="s">
        <v>287</v>
      </c>
      <c r="F208" s="148">
        <f>VLOOKUP($B208,Snapshot!$D:$AJ,2,FALSE)</f>
        <v>367.3</v>
      </c>
      <c r="G208" s="148">
        <f>VLOOKUP($B208,Snapshot!$D:$AJ,3,FALSE)</f>
        <v>320</v>
      </c>
      <c r="H208" s="148">
        <f t="shared" si="43"/>
        <v>-12.877756602232509</v>
      </c>
      <c r="I208" s="149">
        <f>VLOOKUP($B208,Snapshot!$D:$AJ,8,FALSE)</f>
        <v>18.137334528076465</v>
      </c>
      <c r="J208" s="150">
        <v>52.98</v>
      </c>
      <c r="K208" s="151">
        <v>15.03</v>
      </c>
      <c r="L208" s="151">
        <v>22.259999999999998</v>
      </c>
      <c r="M208" s="152">
        <f t="shared" si="44"/>
        <v>9.730000000000004</v>
      </c>
      <c r="N208" s="150">
        <v>-0.8636977058029629</v>
      </c>
      <c r="O208" s="151">
        <v>110.4268</v>
      </c>
      <c r="P208" s="152">
        <v>58.698688841099163</v>
      </c>
      <c r="Q208" s="150">
        <f>VLOOKUP($B208,Snapshot!$D:$AJ,10,FALSE)</f>
        <v>4.6157434916389795</v>
      </c>
      <c r="R208" s="150">
        <f>VLOOKUP($B208,Snapshot!$D:$AJ,11,FALSE)</f>
        <v>63.323326942122051</v>
      </c>
      <c r="S208" s="151">
        <f>VLOOKUP($B208,Snapshot!$D:$AJ,12,FALSE)</f>
        <v>29.010569194435114</v>
      </c>
      <c r="T208" s="152">
        <f>VLOOKUP($B208,Snapshot!$D:$AJ,13,FALSE)</f>
        <v>35.425546186333023</v>
      </c>
      <c r="U208" s="150">
        <f t="shared" si="45"/>
        <v>1271.8987430048223</v>
      </c>
      <c r="V208" s="151">
        <f t="shared" si="46"/>
        <v>-54.186599796073622</v>
      </c>
      <c r="W208" s="152">
        <f t="shared" si="47"/>
        <v>22.112551287440606</v>
      </c>
      <c r="X208" s="150">
        <f>VLOOKUP($B208,Snapshot!$D:$AJ,17,FALSE)</f>
        <v>5.8003901206219739</v>
      </c>
      <c r="Y208" s="151">
        <f>VLOOKUP($B208,Snapshot!$D:$AJ,18,FALSE)</f>
        <v>12.660902912255045</v>
      </c>
      <c r="Z208" s="152">
        <f>VLOOKUP($B208,Snapshot!$D:$AJ,19,FALSE)</f>
        <v>10.368224051311939</v>
      </c>
    </row>
    <row r="209" spans="2:26" ht="12.75">
      <c r="B209" s="252" t="s">
        <v>206</v>
      </c>
      <c r="C209" s="165" t="s">
        <v>1377</v>
      </c>
      <c r="D209" s="177" t="s">
        <v>103</v>
      </c>
      <c r="E209" s="105" t="s">
        <v>286</v>
      </c>
      <c r="F209" s="148">
        <f>VLOOKUP($B209,Snapshot!$D:$AJ,2,FALSE)</f>
        <v>244.35</v>
      </c>
      <c r="G209" s="148">
        <f>VLOOKUP($B209,Snapshot!$D:$AJ,3,FALSE)</f>
        <v>310</v>
      </c>
      <c r="H209" s="148">
        <f t="shared" si="43"/>
        <v>26.8671986904031</v>
      </c>
      <c r="I209" s="149">
        <f>VLOOKUP($B209,Snapshot!$D:$AJ,8,FALSE)</f>
        <v>2.8958644683393073</v>
      </c>
      <c r="J209" s="150">
        <v>51</v>
      </c>
      <c r="K209" s="151">
        <v>9.98</v>
      </c>
      <c r="L209" s="151">
        <v>16.12</v>
      </c>
      <c r="M209" s="152">
        <f t="shared" si="44"/>
        <v>22.899999999999995</v>
      </c>
      <c r="N209" s="150">
        <v>-14.082278481012651</v>
      </c>
      <c r="O209" s="151">
        <v>76.808980000000005</v>
      </c>
      <c r="P209" s="152">
        <v>35.451836559139785</v>
      </c>
      <c r="Q209" s="150">
        <f>VLOOKUP($B209,Snapshot!$D:$AJ,10,FALSE)</f>
        <v>8.2411638628275643</v>
      </c>
      <c r="R209" s="150">
        <f>VLOOKUP($B209,Snapshot!$D:$AJ,11,FALSE)</f>
        <v>8.7363515043675193</v>
      </c>
      <c r="S209" s="151">
        <f>VLOOKUP($B209,Snapshot!$D:$AJ,12,FALSE)</f>
        <v>9.8402915087323795</v>
      </c>
      <c r="T209" s="152">
        <f>VLOOKUP($B209,Snapshot!$D:$AJ,13,FALSE)</f>
        <v>11.015464560978891</v>
      </c>
      <c r="U209" s="150">
        <f t="shared" si="45"/>
        <v>6.0087100533644078</v>
      </c>
      <c r="V209" s="151">
        <f t="shared" si="46"/>
        <v>12.636167441442492</v>
      </c>
      <c r="W209" s="152">
        <f t="shared" si="47"/>
        <v>11.942461777719204</v>
      </c>
      <c r="X209" s="150">
        <f>VLOOKUP($B209,Snapshot!$D:$AJ,17,FALSE)</f>
        <v>27.969341649983217</v>
      </c>
      <c r="Y209" s="151">
        <f>VLOOKUP($B209,Snapshot!$D:$AJ,18,FALSE)</f>
        <v>24.831581440769433</v>
      </c>
      <c r="Z209" s="152">
        <f>VLOOKUP($B209,Snapshot!$D:$AJ,19,FALSE)</f>
        <v>22.182450739806637</v>
      </c>
    </row>
    <row r="210" spans="2:26" ht="12.75">
      <c r="B210" s="252" t="s">
        <v>179</v>
      </c>
      <c r="C210" s="165" t="s">
        <v>428</v>
      </c>
      <c r="D210" s="177" t="s">
        <v>103</v>
      </c>
      <c r="E210" s="105" t="s">
        <v>286</v>
      </c>
      <c r="F210" s="148">
        <f>VLOOKUP($B210,Snapshot!$D:$AJ,2,FALSE)</f>
        <v>236.95</v>
      </c>
      <c r="G210" s="148">
        <f>VLOOKUP($B210,Snapshot!$D:$AJ,3,FALSE)</f>
        <v>275</v>
      </c>
      <c r="H210" s="148">
        <f t="shared" ref="H210" si="48">IF(IFERROR(((IF(G210&lt;0,"-",G210))/F210*100-100),"-")=-100,"-",(IFERROR(((IF(G210&lt;0,"-",G210))/F210*100-100),"-")))</f>
        <v>16.058240135049601</v>
      </c>
      <c r="I210" s="149">
        <f>VLOOKUP($B210,Snapshot!$D:$AJ,8,FALSE)</f>
        <v>18.110983333333333</v>
      </c>
      <c r="J210" s="150">
        <v>51.52</v>
      </c>
      <c r="K210" s="151">
        <v>15.84</v>
      </c>
      <c r="L210" s="151">
        <v>25.560000000000002</v>
      </c>
      <c r="M210" s="152">
        <f t="shared" ref="M210" si="49">100-J210-K210-L210</f>
        <v>7.0799999999999983</v>
      </c>
      <c r="N210" s="150">
        <v>-3.8157093566064617</v>
      </c>
      <c r="O210" s="151">
        <v>95.42268</v>
      </c>
      <c r="P210" s="152">
        <v>49.569749103942655</v>
      </c>
      <c r="Q210" s="150">
        <f>VLOOKUP($B210,Snapshot!$D:$AJ,10,FALSE)</f>
        <v>8.0630256574044505</v>
      </c>
      <c r="R210" s="150">
        <f>VLOOKUP($B210,Snapshot!$D:$AJ,11,FALSE)</f>
        <v>13.713677358519273</v>
      </c>
      <c r="S210" s="151">
        <f>VLOOKUP($B210,Snapshot!$D:$AJ,12,FALSE)</f>
        <v>15.285424503341254</v>
      </c>
      <c r="T210" s="152">
        <f>VLOOKUP($B210,Snapshot!$D:$AJ,13,FALSE)</f>
        <v>16.952060232485739</v>
      </c>
      <c r="U210" s="150">
        <f t="shared" ref="U210" si="50">IF(AND(Q210&lt;0,R210&gt;0),"LP",IF(AND(Q210&gt;0,R210&lt;0),"PL",IF(OR(Q210&lt;0,R210&lt;0),"Loss",IF(ISERROR((+R210/Q210-1)*100),"NA",(+R210/Q210-1)*100))))</f>
        <v>70.081033364016491</v>
      </c>
      <c r="V210" s="151">
        <f t="shared" ref="V210" si="51">IF(AND(R210&lt;0,S210&gt;0),"LP",IF(AND(R210&gt;0,S210&lt;0),"PL",IF(OR(R210&lt;0,S210&lt;0),"Loss",IF(ISERROR((+S210/R210-1)*100),"NA",(+S210/R210-1)*100))))</f>
        <v>11.461164673278335</v>
      </c>
      <c r="W210" s="152">
        <f t="shared" ref="W210" si="52">IF(AND(S210&lt;0,T210&gt;0),"LP",IF(AND(S210&gt;0,T210&lt;0),"PL",IF(OR(S210&lt;0,T210&lt;0),"Loss",IF(ISERROR((+T210/S210-1)*100),"NA",(+T210/S210-1)*100))))</f>
        <v>10.903431100524386</v>
      </c>
      <c r="X210" s="150">
        <f>VLOOKUP($B210,Snapshot!$D:$AJ,17,FALSE)</f>
        <v>17.278370622654386</v>
      </c>
      <c r="Y210" s="151">
        <f>VLOOKUP($B210,Snapshot!$D:$AJ,18,FALSE)</f>
        <v>15.501695746049112</v>
      </c>
      <c r="Z210" s="152">
        <f>VLOOKUP($B210,Snapshot!$D:$AJ,19,FALSE)</f>
        <v>13.977652081835201</v>
      </c>
    </row>
    <row r="211" spans="2:26" ht="12.75">
      <c r="B211" s="252" t="s">
        <v>180</v>
      </c>
      <c r="C211" s="165" t="s">
        <v>429</v>
      </c>
      <c r="D211" s="177" t="s">
        <v>103</v>
      </c>
      <c r="E211" s="105" t="s">
        <v>286</v>
      </c>
      <c r="F211" s="148">
        <f>VLOOKUP($B211,Snapshot!$D:$AJ,2,FALSE)</f>
        <v>417.85</v>
      </c>
      <c r="G211" s="148">
        <f>VLOOKUP($B211,Snapshot!$D:$AJ,3,FALSE)</f>
        <v>405</v>
      </c>
      <c r="H211" s="148">
        <f t="shared" ref="H211:H212" si="53">IF(IFERROR(((IF(G211&lt;0,"-",G211))/F211*100-100),"-")=-100,"-",(IFERROR(((IF(G211&lt;0,"-",G211))/F211*100-100),"-")))</f>
        <v>-3.0752662438674179</v>
      </c>
      <c r="I211" s="149">
        <f>VLOOKUP($B211,Snapshot!$D:$AJ,8,FALSE)</f>
        <v>2.7369794824372757</v>
      </c>
      <c r="J211" s="150">
        <v>37.630000000000003</v>
      </c>
      <c r="K211" s="151">
        <v>15.85</v>
      </c>
      <c r="L211" s="151">
        <v>25.58</v>
      </c>
      <c r="M211" s="152">
        <f t="shared" ref="M211:M212" si="54">100-J211-K211-L211</f>
        <v>20.939999999999998</v>
      </c>
      <c r="N211" s="150">
        <v>-11.020017035775126</v>
      </c>
      <c r="O211" s="151">
        <v>45.339129999999997</v>
      </c>
      <c r="P211" s="152">
        <v>23.578831636798085</v>
      </c>
      <c r="Q211" s="150">
        <f>VLOOKUP($B211,Snapshot!$D:$AJ,10,FALSE)</f>
        <v>16.755287590824643</v>
      </c>
      <c r="R211" s="150">
        <f>VLOOKUP($B211,Snapshot!$D:$AJ,11,FALSE)</f>
        <v>22.77847068131469</v>
      </c>
      <c r="S211" s="151">
        <f>VLOOKUP($B211,Snapshot!$D:$AJ,12,FALSE)</f>
        <v>11.638267104579075</v>
      </c>
      <c r="T211" s="152">
        <f>VLOOKUP($B211,Snapshot!$D:$AJ,13,FALSE)</f>
        <v>12.120796288964693</v>
      </c>
      <c r="U211" s="150">
        <f t="shared" ref="U211:U212" si="55">IF(AND(Q211&lt;0,R211&gt;0),"LP",IF(AND(Q211&gt;0,R211&lt;0),"PL",IF(OR(Q211&lt;0,R211&lt;0),"Loss",IF(ISERROR((+R211/Q211-1)*100),"NA",(+R211/Q211-1)*100))))</f>
        <v>35.947954088167378</v>
      </c>
      <c r="V211" s="151">
        <f t="shared" ref="V211:V212" si="56">IF(AND(R211&lt;0,S211&gt;0),"LP",IF(AND(R211&gt;0,S211&lt;0),"PL",IF(OR(R211&lt;0,S211&lt;0),"Loss",IF(ISERROR((+S211/R211-1)*100),"NA",(+S211/R211-1)*100))))</f>
        <v>-48.906723074582828</v>
      </c>
      <c r="W211" s="152">
        <f t="shared" ref="W211:W212" si="57">IF(AND(S211&lt;0,T211&gt;0),"LP",IF(AND(S211&gt;0,T211&lt;0),"PL",IF(OR(S211&lt;0,T211&lt;0),"Loss",IF(ISERROR((+T211/S211-1)*100),"NA",(+T211/S211-1)*100))))</f>
        <v>4.1460569692180815</v>
      </c>
      <c r="X211" s="150">
        <f>VLOOKUP($B211,Snapshot!$D:$AJ,17,FALSE)</f>
        <v>18.344076116697543</v>
      </c>
      <c r="Y211" s="151">
        <f>VLOOKUP($B211,Snapshot!$D:$AJ,18,FALSE)</f>
        <v>35.903111369182874</v>
      </c>
      <c r="Z211" s="152">
        <f>VLOOKUP($B211,Snapshot!$D:$AJ,19,FALSE)</f>
        <v>34.473807663975762</v>
      </c>
    </row>
    <row r="212" spans="2:26" ht="12.75">
      <c r="B212" s="252" t="s">
        <v>501</v>
      </c>
      <c r="C212" s="165" t="s">
        <v>739</v>
      </c>
      <c r="D212" s="177" t="s">
        <v>103</v>
      </c>
      <c r="E212" s="105" t="s">
        <v>286</v>
      </c>
      <c r="F212" s="148">
        <f>VLOOKUP($B212,Snapshot!$D:$AJ,2,FALSE)</f>
        <v>611</v>
      </c>
      <c r="G212" s="148">
        <f>VLOOKUP($B212,Snapshot!$D:$AJ,3,FALSE)</f>
        <v>715</v>
      </c>
      <c r="H212" s="148">
        <f t="shared" si="53"/>
        <v>17.021276595744681</v>
      </c>
      <c r="I212" s="149">
        <f>VLOOKUP($B212,Snapshot!$D:$AJ,8,FALSE)</f>
        <v>4.9791799283154123</v>
      </c>
      <c r="J212" s="150">
        <v>60.89</v>
      </c>
      <c r="K212" s="151">
        <v>4.3099999999999996</v>
      </c>
      <c r="L212" s="151">
        <v>21.77</v>
      </c>
      <c r="M212" s="152">
        <f t="shared" si="54"/>
        <v>13.029999999999998</v>
      </c>
      <c r="N212" s="150">
        <v>-11.378635143955336</v>
      </c>
      <c r="O212" s="151">
        <v>45.113410000000002</v>
      </c>
      <c r="P212" s="152">
        <v>16.591988769414574</v>
      </c>
      <c r="Q212" s="150">
        <f>VLOOKUP($B212,Snapshot!$D:$AJ,10,FALSE)</f>
        <v>22.159645554909975</v>
      </c>
      <c r="R212" s="150">
        <f>VLOOKUP($B212,Snapshot!$D:$AJ,11,FALSE)</f>
        <v>15.998588196754506</v>
      </c>
      <c r="S212" s="151">
        <f>VLOOKUP($B212,Snapshot!$D:$AJ,12,FALSE)</f>
        <v>20.552313086238257</v>
      </c>
      <c r="T212" s="152">
        <f>VLOOKUP($B212,Snapshot!$D:$AJ,13,FALSE)</f>
        <v>23.789363852214223</v>
      </c>
      <c r="U212" s="150">
        <f t="shared" si="55"/>
        <v>-27.803050111468707</v>
      </c>
      <c r="V212" s="151">
        <f t="shared" si="56"/>
        <v>28.463292094783242</v>
      </c>
      <c r="W212" s="152">
        <f t="shared" si="57"/>
        <v>15.75029901691931</v>
      </c>
      <c r="X212" s="150">
        <f>VLOOKUP($B212,Snapshot!$D:$AJ,17,FALSE)</f>
        <v>38.190869874627325</v>
      </c>
      <c r="Y212" s="151">
        <f>VLOOKUP($B212,Snapshot!$D:$AJ,18,FALSE)</f>
        <v>29.729013831008785</v>
      </c>
      <c r="Z212" s="152">
        <f>VLOOKUP($B212,Snapshot!$D:$AJ,19,FALSE)</f>
        <v>25.683746896120994</v>
      </c>
    </row>
    <row r="213" spans="2:26" ht="12.75">
      <c r="B213" s="252" t="s">
        <v>181</v>
      </c>
      <c r="C213" s="165" t="s">
        <v>430</v>
      </c>
      <c r="D213" s="177" t="s">
        <v>103</v>
      </c>
      <c r="E213" s="105" t="s">
        <v>286</v>
      </c>
      <c r="F213" s="148">
        <f>VLOOKUP($B213,Snapshot!$D:$AJ,2,FALSE)</f>
        <v>436.95</v>
      </c>
      <c r="G213" s="148">
        <f>VLOOKUP($B213,Snapshot!$D:$AJ,3,FALSE)</f>
        <v>460</v>
      </c>
      <c r="H213" s="148">
        <f t="shared" ref="H213" si="58">IF(IFERROR(((IF(G213&lt;0,"-",G213))/F213*100-100),"-")=-100,"-",(IFERROR(((IF(G213&lt;0,"-",G213))/F213*100-100),"-")))</f>
        <v>5.2752031124842631</v>
      </c>
      <c r="I213" s="149">
        <f>VLOOKUP($B213,Snapshot!$D:$AJ,8,FALSE)</f>
        <v>10.738680322580645</v>
      </c>
      <c r="J213" s="150">
        <v>54.9</v>
      </c>
      <c r="K213" s="151">
        <v>13.22</v>
      </c>
      <c r="L213" s="151">
        <v>21.480000000000004</v>
      </c>
      <c r="M213" s="152">
        <f t="shared" ref="M213" si="59">100-J213-K213-L213</f>
        <v>10.399999999999999</v>
      </c>
      <c r="N213" s="150">
        <v>-4.4291338582677184</v>
      </c>
      <c r="O213" s="151">
        <v>155.72569999999999</v>
      </c>
      <c r="P213" s="152">
        <v>49.989130131421739</v>
      </c>
      <c r="Q213" s="150">
        <f>VLOOKUP($B213,Snapshot!$D:$AJ,10,FALSE)</f>
        <v>-32.795514022204721</v>
      </c>
      <c r="R213" s="150">
        <f>VLOOKUP($B213,Snapshot!$D:$AJ,11,FALSE)</f>
        <v>75.242129101066183</v>
      </c>
      <c r="S213" s="151">
        <f>VLOOKUP($B213,Snapshot!$D:$AJ,12,FALSE)</f>
        <v>26.729878149971835</v>
      </c>
      <c r="T213" s="152">
        <f>VLOOKUP($B213,Snapshot!$D:$AJ,13,FALSE)</f>
        <v>46.981054729533611</v>
      </c>
      <c r="U213" s="150" t="str">
        <f t="shared" ref="U213" si="60">IF(AND(Q213&lt;0,R213&gt;0),"LP",IF(AND(Q213&gt;0,R213&lt;0),"PL",IF(OR(Q213&lt;0,R213&lt;0),"Loss",IF(ISERROR((+R213/Q213-1)*100),"NA",(+R213/Q213-1)*100))))</f>
        <v>LP</v>
      </c>
      <c r="V213" s="151">
        <f t="shared" ref="V213" si="61">IF(AND(R213&lt;0,S213&gt;0),"LP",IF(AND(R213&gt;0,S213&lt;0),"PL",IF(OR(R213&lt;0,S213&lt;0),"Loss",IF(ISERROR((+S213/R213-1)*100),"NA",(+S213/R213-1)*100))))</f>
        <v>-64.47485143054908</v>
      </c>
      <c r="W213" s="152">
        <f t="shared" ref="W213" si="62">IF(AND(S213&lt;0,T213&gt;0),"LP",IF(AND(S213&gt;0,T213&lt;0),"PL",IF(OR(S213&lt;0,T213&lt;0),"Loss",IF(ISERROR((+T213/S213-1)*100),"NA",(+T213/S213-1)*100))))</f>
        <v>75.762322843148141</v>
      </c>
      <c r="X213" s="150">
        <f>VLOOKUP($B213,Snapshot!$D:$AJ,17,FALSE)</f>
        <v>5.8072519374496059</v>
      </c>
      <c r="Y213" s="151">
        <f>VLOOKUP($B213,Snapshot!$D:$AJ,18,FALSE)</f>
        <v>16.346875864844165</v>
      </c>
      <c r="Z213" s="152">
        <f>VLOOKUP($B213,Snapshot!$D:$AJ,19,FALSE)</f>
        <v>9.3005574803607161</v>
      </c>
    </row>
    <row r="214" spans="2:26" ht="12.75">
      <c r="B214" s="252" t="s">
        <v>182</v>
      </c>
      <c r="C214" s="165" t="s">
        <v>432</v>
      </c>
      <c r="D214" s="177" t="s">
        <v>103</v>
      </c>
      <c r="E214" s="105" t="s">
        <v>286</v>
      </c>
      <c r="F214" s="148">
        <f>VLOOKUP($B214,Snapshot!$D:$AJ,2,FALSE)</f>
        <v>179.9</v>
      </c>
      <c r="G214" s="148">
        <f>VLOOKUP($B214,Snapshot!$D:$AJ,3,FALSE)</f>
        <v>215</v>
      </c>
      <c r="H214" s="148">
        <f t="shared" ref="H214:H215" si="63">IF(IFERROR(((IF(G214&lt;0,"-",G214))/F214*100-100),"-")=-100,"-",(IFERROR(((IF(G214&lt;0,"-",G214))/F214*100-100),"-")))</f>
        <v>19.510839355197334</v>
      </c>
      <c r="I214" s="149">
        <f>VLOOKUP($B214,Snapshot!$D:$AJ,8,FALSE)</f>
        <v>28.934196742414183</v>
      </c>
      <c r="J214" s="150">
        <v>51.5</v>
      </c>
      <c r="K214" s="151">
        <v>7.79</v>
      </c>
      <c r="L214" s="151">
        <v>29.630000000000003</v>
      </c>
      <c r="M214" s="152">
        <f t="shared" ref="M214:M215" si="64">100-J214-K214-L214</f>
        <v>11.079999999999998</v>
      </c>
      <c r="N214" s="150">
        <v>-8.5873983739837456</v>
      </c>
      <c r="O214" s="151">
        <v>99.004419999999996</v>
      </c>
      <c r="P214" s="152">
        <v>50.38977510155317</v>
      </c>
      <c r="Q214" s="150">
        <f>VLOOKUP($B214,Snapshot!$D:$AJ,10,FALSE)</f>
        <v>6.6231081340508879</v>
      </c>
      <c r="R214" s="150">
        <f>VLOOKUP($B214,Snapshot!$D:$AJ,11,FALSE)</f>
        <v>29.45561867779579</v>
      </c>
      <c r="S214" s="151">
        <f>VLOOKUP($B214,Snapshot!$D:$AJ,12,FALSE)</f>
        <v>9.4722739002673926</v>
      </c>
      <c r="T214" s="152">
        <f>VLOOKUP($B214,Snapshot!$D:$AJ,13,FALSE)</f>
        <v>13.311907920428702</v>
      </c>
      <c r="U214" s="150">
        <f t="shared" ref="U214:U215" si="65">IF(AND(Q214&lt;0,R214&gt;0),"LP",IF(AND(Q214&gt;0,R214&lt;0),"PL",IF(OR(Q214&lt;0,R214&lt;0),"Loss",IF(ISERROR((+R214/Q214-1)*100),"NA",(+R214/Q214-1)*100))))</f>
        <v>344.74011418231021</v>
      </c>
      <c r="V214" s="151">
        <f t="shared" ref="V214:V215" si="66">IF(AND(R214&lt;0,S214&gt;0),"LP",IF(AND(R214&gt;0,S214&lt;0),"PL",IF(OR(R214&lt;0,S214&lt;0),"Loss",IF(ISERROR((+S214/R214-1)*100),"NA",(+S214/R214-1)*100))))</f>
        <v>-67.842217120335775</v>
      </c>
      <c r="W214" s="152">
        <f t="shared" ref="W214:W215" si="67">IF(AND(S214&lt;0,T214&gt;0),"LP",IF(AND(S214&gt;0,T214&lt;0),"PL",IF(OR(S214&lt;0,T214&lt;0),"Loss",IF(ISERROR((+T214/S214-1)*100),"NA",(+T214/S214-1)*100))))</f>
        <v>40.535504574597667</v>
      </c>
      <c r="X214" s="150">
        <f>VLOOKUP($B214,Snapshot!$D:$AJ,17,FALSE)</f>
        <v>6.1074935131344592</v>
      </c>
      <c r="Y214" s="151">
        <f>VLOOKUP($B214,Snapshot!$D:$AJ,18,FALSE)</f>
        <v>18.992271749544912</v>
      </c>
      <c r="Z214" s="152">
        <f>VLOOKUP($B214,Snapshot!$D:$AJ,19,FALSE)</f>
        <v>13.51421607446083</v>
      </c>
    </row>
    <row r="215" spans="2:26" ht="12.75">
      <c r="B215" s="252" t="s">
        <v>183</v>
      </c>
      <c r="C215" s="165" t="s">
        <v>431</v>
      </c>
      <c r="D215" s="177" t="s">
        <v>103</v>
      </c>
      <c r="E215" s="105" t="s">
        <v>288</v>
      </c>
      <c r="F215" s="148">
        <f>VLOOKUP($B215,Snapshot!$D:$AJ,2,FALSE)</f>
        <v>549.20000000000005</v>
      </c>
      <c r="G215" s="148">
        <f>VLOOKUP($B215,Snapshot!$D:$AJ,3,FALSE)</f>
        <v>475</v>
      </c>
      <c r="H215" s="148">
        <f t="shared" si="63"/>
        <v>-13.510560815731978</v>
      </c>
      <c r="I215" s="149">
        <f>VLOOKUP($B215,Snapshot!$D:$AJ,8,FALSE)</f>
        <v>4.5897252090800471</v>
      </c>
      <c r="J215" s="150">
        <v>45</v>
      </c>
      <c r="K215" s="151">
        <v>16.16</v>
      </c>
      <c r="L215" s="151">
        <v>30.099999999999998</v>
      </c>
      <c r="M215" s="152">
        <f t="shared" si="64"/>
        <v>8.7400000000000055</v>
      </c>
      <c r="N215" s="150">
        <v>-3.7504381352961786</v>
      </c>
      <c r="O215" s="151">
        <v>20.862680000000001</v>
      </c>
      <c r="P215" s="152">
        <v>15.916779163679809</v>
      </c>
      <c r="Q215" s="150">
        <f>VLOOKUP($B215,Snapshot!$D:$AJ,10,FALSE)</f>
        <v>20.64357142857143</v>
      </c>
      <c r="R215" s="150">
        <f>VLOOKUP($B215,Snapshot!$D:$AJ,11,FALSE)</f>
        <v>24.972571428571385</v>
      </c>
      <c r="S215" s="151">
        <f>VLOOKUP($B215,Snapshot!$D:$AJ,12,FALSE)</f>
        <v>23.361680405099968</v>
      </c>
      <c r="T215" s="152">
        <f>VLOOKUP($B215,Snapshot!$D:$AJ,13,FALSE)</f>
        <v>30.764986779951542</v>
      </c>
      <c r="U215" s="150">
        <f t="shared" si="65"/>
        <v>20.970208643299326</v>
      </c>
      <c r="V215" s="151">
        <f t="shared" si="66"/>
        <v>-6.4506413689876529</v>
      </c>
      <c r="W215" s="152">
        <f t="shared" si="67"/>
        <v>31.689956571939916</v>
      </c>
      <c r="X215" s="150">
        <f>VLOOKUP($B215,Snapshot!$D:$AJ,17,FALSE)</f>
        <v>21.992128506704539</v>
      </c>
      <c r="Y215" s="151">
        <f>VLOOKUP($B215,Snapshot!$D:$AJ,18,FALSE)</f>
        <v>23.508582879171101</v>
      </c>
      <c r="Z215" s="152">
        <f>VLOOKUP($B215,Snapshot!$D:$AJ,19,FALSE)</f>
        <v>17.851462245967689</v>
      </c>
    </row>
    <row r="216" spans="2:26" ht="12.75">
      <c r="B216" s="252" t="s">
        <v>186</v>
      </c>
      <c r="C216" s="165" t="s">
        <v>435</v>
      </c>
      <c r="D216" s="177" t="s">
        <v>103</v>
      </c>
      <c r="E216" s="105" t="s">
        <v>286</v>
      </c>
      <c r="F216" s="148">
        <f>VLOOKUP($B216,Snapshot!$D:$AJ,2,FALSE)</f>
        <v>296.64999999999998</v>
      </c>
      <c r="G216" s="148">
        <f>VLOOKUP($B216,Snapshot!$D:$AJ,3,FALSE)</f>
        <v>360</v>
      </c>
      <c r="H216" s="148">
        <f t="shared" ref="H216:H217" si="68">IF(IFERROR(((IF(G216&lt;0,"-",G216))/F216*100-100),"-")=-100,"-",(IFERROR(((IF(G216&lt;0,"-",G216))/F216*100-100),"-")))</f>
        <v>21.355132310803995</v>
      </c>
      <c r="I216" s="149">
        <f>VLOOKUP($B216,Snapshot!$D:$AJ,8,FALSE)</f>
        <v>45.246057658303471</v>
      </c>
      <c r="J216" s="150">
        <v>58.89</v>
      </c>
      <c r="K216" s="151">
        <v>8.57</v>
      </c>
      <c r="L216" s="151">
        <v>29.049999999999997</v>
      </c>
      <c r="M216" s="152">
        <f t="shared" ref="M216:M217" si="69">100-J216-K216-L216</f>
        <v>3.490000000000002</v>
      </c>
      <c r="N216" s="150">
        <v>-13.914683691236235</v>
      </c>
      <c r="O216" s="151">
        <v>58.424570000000003</v>
      </c>
      <c r="P216" s="152">
        <v>95.323411039426517</v>
      </c>
      <c r="Q216" s="150">
        <f>VLOOKUP($B216,Snapshot!$D:$AJ,10,FALSE)</f>
        <v>31.984178223901068</v>
      </c>
      <c r="R216" s="150">
        <f>VLOOKUP($B216,Snapshot!$D:$AJ,11,FALSE)</f>
        <v>46.344786420106544</v>
      </c>
      <c r="S216" s="151">
        <f>VLOOKUP($B216,Snapshot!$D:$AJ,12,FALSE)</f>
        <v>47.900010946120453</v>
      </c>
      <c r="T216" s="152">
        <f>VLOOKUP($B216,Snapshot!$D:$AJ,13,FALSE)</f>
        <v>53.543890794492349</v>
      </c>
      <c r="U216" s="150">
        <f t="shared" ref="U216:U217" si="70">IF(AND(Q216&lt;0,R216&gt;0),"LP",IF(AND(Q216&gt;0,R216&lt;0),"PL",IF(OR(Q216&lt;0,R216&lt;0),"Loss",IF(ISERROR((+R216/Q216-1)*100),"NA",(+R216/Q216-1)*100))))</f>
        <v>44.89910009779183</v>
      </c>
      <c r="V216" s="151">
        <f t="shared" ref="V216:V217" si="71">IF(AND(R216&lt;0,S216&gt;0),"LP",IF(AND(R216&gt;0,S216&lt;0),"PL",IF(OR(R216&lt;0,S216&lt;0),"Loss",IF(ISERROR((+S216/R216-1)*100),"NA",(+S216/R216-1)*100))))</f>
        <v>3.3557701872139356</v>
      </c>
      <c r="W216" s="152">
        <f t="shared" ref="W216:W217" si="72">IF(AND(S216&lt;0,T216&gt;0),"LP",IF(AND(S216&gt;0,T216&lt;0),"PL",IF(OR(S216&lt;0,T216&lt;0),"Loss",IF(ISERROR((+T216/S216-1)*100),"NA",(+T216/S216-1)*100))))</f>
        <v>11.782627471046547</v>
      </c>
      <c r="X216" s="150">
        <f>VLOOKUP($B216,Snapshot!$D:$AJ,17,FALSE)</f>
        <v>6.4009357451974207</v>
      </c>
      <c r="Y216" s="151">
        <f>VLOOKUP($B216,Snapshot!$D:$AJ,18,FALSE)</f>
        <v>6.1931092319306957</v>
      </c>
      <c r="Z216" s="152">
        <f>VLOOKUP($B216,Snapshot!$D:$AJ,19,FALSE)</f>
        <v>5.5403146016896123</v>
      </c>
    </row>
    <row r="217" spans="2:26" ht="12.75">
      <c r="B217" s="252" t="s">
        <v>184</v>
      </c>
      <c r="C217" s="165" t="s">
        <v>433</v>
      </c>
      <c r="D217" s="177" t="s">
        <v>103</v>
      </c>
      <c r="E217" s="105" t="s">
        <v>288</v>
      </c>
      <c r="F217" s="148">
        <f>VLOOKUP($B217,Snapshot!$D:$AJ,2,FALSE)</f>
        <v>180.05</v>
      </c>
      <c r="G217" s="148">
        <f>VLOOKUP($B217,Snapshot!$D:$AJ,3,FALSE)</f>
        <v>170</v>
      </c>
      <c r="H217" s="148">
        <f t="shared" si="68"/>
        <v>-5.581782838100537</v>
      </c>
      <c r="I217" s="149">
        <f>VLOOKUP($B217,Snapshot!$D:$AJ,8,FALSE)</f>
        <v>3.7272817204301072</v>
      </c>
      <c r="J217" s="150">
        <v>88.58</v>
      </c>
      <c r="K217" s="151">
        <v>2.27</v>
      </c>
      <c r="L217" s="151">
        <v>1.5099999999999998</v>
      </c>
      <c r="M217" s="152">
        <f t="shared" si="69"/>
        <v>7.6400000000000023</v>
      </c>
      <c r="N217" s="150">
        <v>-37.752808988764045</v>
      </c>
      <c r="O217" s="151">
        <v>93.373429999999999</v>
      </c>
      <c r="P217" s="152">
        <v>14.569623416965353</v>
      </c>
      <c r="Q217" s="150">
        <f>VLOOKUP($B217,Snapshot!$D:$AJ,10,FALSE)</f>
        <v>15.044754455985137</v>
      </c>
      <c r="R217" s="150">
        <f>VLOOKUP($B217,Snapshot!$D:$AJ,11,FALSE)</f>
        <v>20.547790388699529</v>
      </c>
      <c r="S217" s="151">
        <f>VLOOKUP($B217,Snapshot!$D:$AJ,12,FALSE)</f>
        <v>9.4203419379193249</v>
      </c>
      <c r="T217" s="152">
        <f>VLOOKUP($B217,Snapshot!$D:$AJ,13,FALSE)</f>
        <v>15.363321661283113</v>
      </c>
      <c r="U217" s="150">
        <f t="shared" si="70"/>
        <v>36.577771666623391</v>
      </c>
      <c r="V217" s="151">
        <f t="shared" si="71"/>
        <v>-54.153990479189716</v>
      </c>
      <c r="W217" s="152">
        <f t="shared" si="72"/>
        <v>63.086666731721806</v>
      </c>
      <c r="X217" s="150">
        <f>VLOOKUP($B217,Snapshot!$D:$AJ,17,FALSE)</f>
        <v>8.7624993536541229</v>
      </c>
      <c r="Y217" s="151">
        <f>VLOOKUP($B217,Snapshot!$D:$AJ,18,FALSE)</f>
        <v>19.112894328734711</v>
      </c>
      <c r="Z217" s="152">
        <f>VLOOKUP($B217,Snapshot!$D:$AJ,19,FALSE)</f>
        <v>11.719470826009029</v>
      </c>
    </row>
    <row r="218" spans="2:26" ht="12.75">
      <c r="B218" s="252" t="s">
        <v>521</v>
      </c>
      <c r="C218" s="165" t="s">
        <v>529</v>
      </c>
      <c r="D218" s="177" t="s">
        <v>103</v>
      </c>
      <c r="E218" s="105" t="s">
        <v>286</v>
      </c>
      <c r="F218" s="148">
        <f>VLOOKUP($B218,Snapshot!$D:$AJ,2,FALSE)</f>
        <v>1946.45</v>
      </c>
      <c r="G218" s="148">
        <f>VLOOKUP($B218,Snapshot!$D:$AJ,3,FALSE)</f>
        <v>2200</v>
      </c>
      <c r="H218" s="148">
        <f t="shared" ref="H218" si="73">IF(IFERROR(((IF(G218&lt;0,"-",G218))/F218*100-100),"-")=-100,"-",(IFERROR(((IF(G218&lt;0,"-",G218))/F218*100-100),"-")))</f>
        <v>13.026278609776767</v>
      </c>
      <c r="I218" s="149">
        <f>VLOOKUP($B218,Snapshot!$D:$AJ,8,FALSE)</f>
        <v>2.3182025567502986</v>
      </c>
      <c r="J218" s="150">
        <v>32.5</v>
      </c>
      <c r="K218" s="151">
        <v>31.49</v>
      </c>
      <c r="L218" s="151">
        <v>26.669999999999998</v>
      </c>
      <c r="M218" s="152">
        <f t="shared" ref="M218" si="74">100-J218-K218-L218</f>
        <v>9.340000000000007</v>
      </c>
      <c r="N218" s="150">
        <v>-2.1171205149480841</v>
      </c>
      <c r="O218" s="151">
        <v>90.800370000000001</v>
      </c>
      <c r="P218" s="152">
        <v>18.885240047789726</v>
      </c>
      <c r="Q218" s="150">
        <f>VLOOKUP($B218,Snapshot!$D:$AJ,10,FALSE)</f>
        <v>79.980765337112871</v>
      </c>
      <c r="R218" s="150">
        <f>VLOOKUP($B218,Snapshot!$D:$AJ,11,FALSE)</f>
        <v>132.31366009647601</v>
      </c>
      <c r="S218" s="151">
        <f>VLOOKUP($B218,Snapshot!$D:$AJ,12,FALSE)</f>
        <v>129.35125698813596</v>
      </c>
      <c r="T218" s="152">
        <f>VLOOKUP($B218,Snapshot!$D:$AJ,13,FALSE)</f>
        <v>136.93690559721526</v>
      </c>
      <c r="U218" s="150">
        <f t="shared" ref="U218" si="75">IF(AND(Q218&lt;0,R218&gt;0),"LP",IF(AND(Q218&gt;0,R218&lt;0),"PL",IF(OR(Q218&lt;0,R218&lt;0),"Loss",IF(ISERROR((+R218/Q218-1)*100),"NA",(+R218/Q218-1)*100))))</f>
        <v>65.431850444021066</v>
      </c>
      <c r="V218" s="151">
        <f t="shared" ref="V218" si="76">IF(AND(R218&lt;0,S218&gt;0),"LP",IF(AND(R218&gt;0,S218&lt;0),"PL",IF(OR(R218&lt;0,S218&lt;0),"Loss",IF(ISERROR((+S218/R218-1)*100),"NA",(+S218/R218-1)*100))))</f>
        <v>-2.2389246175943067</v>
      </c>
      <c r="W218" s="152">
        <f t="shared" ref="W218" si="77">IF(AND(S218&lt;0,T218&gt;0),"LP",IF(AND(S218&gt;0,T218&lt;0),"PL",IF(OR(S218&lt;0,T218&lt;0),"Loss",IF(ISERROR((+T218/S218-1)*100),"NA",(+T218/S218-1)*100))))</f>
        <v>5.8643795087163664</v>
      </c>
      <c r="X218" s="150">
        <f>VLOOKUP($B218,Snapshot!$D:$AJ,17,FALSE)</f>
        <v>14.710877157965045</v>
      </c>
      <c r="Y218" s="151">
        <f>VLOOKUP($B218,Snapshot!$D:$AJ,18,FALSE)</f>
        <v>15.047785737238932</v>
      </c>
      <c r="Z218" s="152">
        <f>VLOOKUP($B218,Snapshot!$D:$AJ,19,FALSE)</f>
        <v>14.214210489941019</v>
      </c>
    </row>
    <row r="219" spans="2:26" ht="12.75">
      <c r="B219" s="252" t="s">
        <v>185</v>
      </c>
      <c r="C219" s="165" t="s">
        <v>434</v>
      </c>
      <c r="D219" s="177" t="s">
        <v>103</v>
      </c>
      <c r="E219" s="105" t="s">
        <v>286</v>
      </c>
      <c r="F219" s="148">
        <f>VLOOKUP($B219,Snapshot!$D:$AJ,2,FALSE)</f>
        <v>585.45000000000005</v>
      </c>
      <c r="G219" s="148">
        <f>VLOOKUP($B219,Snapshot!$D:$AJ,3,FALSE)</f>
        <v>740</v>
      </c>
      <c r="H219" s="148">
        <f t="shared" ref="H219:H226" si="78">IF(IFERROR(((IF(G219&lt;0,"-",G219))/F219*100-100),"-")=-100,"-",(IFERROR(((IF(G219&lt;0,"-",G219))/F219*100-100),"-")))</f>
        <v>26.398496882739764</v>
      </c>
      <c r="I219" s="149">
        <f>VLOOKUP($B219,Snapshot!$D:$AJ,8,FALSE)</f>
        <v>10.964590000000003</v>
      </c>
      <c r="J219" s="150">
        <v>56.66</v>
      </c>
      <c r="K219" s="151">
        <v>9.33</v>
      </c>
      <c r="L219" s="151">
        <v>27.730000000000004</v>
      </c>
      <c r="M219" s="152">
        <f t="shared" ref="M219:M226" si="79">100-J219-K219-L219</f>
        <v>6.2800000000000011</v>
      </c>
      <c r="N219" s="150">
        <v>-23.699986967287884</v>
      </c>
      <c r="O219" s="151">
        <v>205.2398</v>
      </c>
      <c r="P219" s="152">
        <v>77.302009653524493</v>
      </c>
      <c r="Q219" s="150">
        <f>VLOOKUP($B219,Snapshot!$D:$AJ,10,FALSE)</f>
        <v>41.868542955770124</v>
      </c>
      <c r="R219" s="150">
        <f>VLOOKUP($B219,Snapshot!$D:$AJ,11,FALSE)</f>
        <v>48.656688890733186</v>
      </c>
      <c r="S219" s="151">
        <f>VLOOKUP($B219,Snapshot!$D:$AJ,12,FALSE)</f>
        <v>48.673083140933841</v>
      </c>
      <c r="T219" s="152">
        <f>VLOOKUP($B219,Snapshot!$D:$AJ,13,FALSE)</f>
        <v>55.312464154144749</v>
      </c>
      <c r="U219" s="150">
        <f t="shared" ref="U219:U226" si="80">IF(AND(Q219&lt;0,R219&gt;0),"LP",IF(AND(Q219&gt;0,R219&lt;0),"PL",IF(OR(Q219&lt;0,R219&lt;0),"Loss",IF(ISERROR((+R219/Q219-1)*100),"NA",(+R219/Q219-1)*100))))</f>
        <v>16.212997768119266</v>
      </c>
      <c r="V219" s="151">
        <f t="shared" ref="V219:V226" si="81">IF(AND(R219&lt;0,S219&gt;0),"LP",IF(AND(R219&gt;0,S219&lt;0),"PL",IF(OR(R219&lt;0,S219&lt;0),"Loss",IF(ISERROR((+S219/R219-1)*100),"NA",(+S219/R219-1)*100))))</f>
        <v>3.369372346209154E-2</v>
      </c>
      <c r="W219" s="152">
        <f t="shared" ref="W219:W226" si="82">IF(AND(S219&lt;0,T219&gt;0),"LP",IF(AND(S219&gt;0,T219&lt;0),"PL",IF(OR(S219&lt;0,T219&lt;0),"Loss",IF(ISERROR((+T219/S219-1)*100),"NA",(+T219/S219-1)*100))))</f>
        <v>13.640765254147658</v>
      </c>
      <c r="X219" s="150">
        <f>VLOOKUP($B219,Snapshot!$D:$AJ,17,FALSE)</f>
        <v>12.03226140838985</v>
      </c>
      <c r="Y219" s="151">
        <f>VLOOKUP($B219,Snapshot!$D:$AJ,18,FALSE)</f>
        <v>12.028208657027507</v>
      </c>
      <c r="Z219" s="152">
        <f>VLOOKUP($B219,Snapshot!$D:$AJ,19,FALSE)</f>
        <v>10.584413639003106</v>
      </c>
    </row>
    <row r="220" spans="2:26" ht="12.75">
      <c r="B220" s="252" t="s">
        <v>187</v>
      </c>
      <c r="C220" s="165" t="s">
        <v>436</v>
      </c>
      <c r="D220" s="177" t="s">
        <v>103</v>
      </c>
      <c r="E220" s="105" t="s">
        <v>287</v>
      </c>
      <c r="F220" s="148">
        <f>VLOOKUP($B220,Snapshot!$D:$AJ,2,FALSE)</f>
        <v>339.15</v>
      </c>
      <c r="G220" s="148">
        <f>VLOOKUP($B220,Snapshot!$D:$AJ,3,FALSE)</f>
        <v>380</v>
      </c>
      <c r="H220" s="148">
        <f t="shared" si="78"/>
        <v>12.044817927170868</v>
      </c>
      <c r="I220" s="149">
        <f>VLOOKUP($B220,Snapshot!$D:$AJ,8,FALSE)</f>
        <v>6.0232974910394264</v>
      </c>
      <c r="J220" s="150">
        <v>50</v>
      </c>
      <c r="K220" s="151">
        <v>25.57</v>
      </c>
      <c r="L220" s="151">
        <v>12.869999999999997</v>
      </c>
      <c r="M220" s="152">
        <f t="shared" si="79"/>
        <v>11.560000000000002</v>
      </c>
      <c r="N220" s="150">
        <v>-11.886204208885417</v>
      </c>
      <c r="O220" s="151">
        <v>47.357439999999997</v>
      </c>
      <c r="P220" s="152">
        <v>18.091145806451614</v>
      </c>
      <c r="Q220" s="150">
        <f>VLOOKUP($B220,Snapshot!$D:$AJ,10,FALSE)</f>
        <v>21.599600000000123</v>
      </c>
      <c r="R220" s="150">
        <f>VLOOKUP($B220,Snapshot!$D:$AJ,11,FALSE)</f>
        <v>23.57473333333337</v>
      </c>
      <c r="S220" s="151">
        <f>VLOOKUP($B220,Snapshot!$D:$AJ,12,FALSE)</f>
        <v>30.855834701389078</v>
      </c>
      <c r="T220" s="152">
        <f>VLOOKUP($B220,Snapshot!$D:$AJ,13,FALSE)</f>
        <v>31.325258406470446</v>
      </c>
      <c r="U220" s="150">
        <f t="shared" si="80"/>
        <v>9.1443051414527901</v>
      </c>
      <c r="V220" s="151">
        <f t="shared" si="81"/>
        <v>30.885190789244831</v>
      </c>
      <c r="W220" s="152">
        <f t="shared" si="82"/>
        <v>1.521345021530851</v>
      </c>
      <c r="X220" s="150">
        <f>VLOOKUP($B220,Snapshot!$D:$AJ,17,FALSE)</f>
        <v>14.386164848807033</v>
      </c>
      <c r="Y220" s="151">
        <f>VLOOKUP($B220,Snapshot!$D:$AJ,18,FALSE)</f>
        <v>10.991438192554616</v>
      </c>
      <c r="Z220" s="152">
        <f>VLOOKUP($B220,Snapshot!$D:$AJ,19,FALSE)</f>
        <v>10.826726330530324</v>
      </c>
    </row>
    <row r="221" spans="2:26" ht="12.75">
      <c r="B221" s="252" t="s">
        <v>700</v>
      </c>
      <c r="C221" s="165" t="s">
        <v>437</v>
      </c>
      <c r="D221" s="177" t="s">
        <v>103</v>
      </c>
      <c r="E221" s="105" t="s">
        <v>286</v>
      </c>
      <c r="F221" s="148">
        <f>VLOOKUP($B221,Snapshot!$D:$AJ,2,FALSE)</f>
        <v>3052.4</v>
      </c>
      <c r="G221" s="148">
        <f>VLOOKUP($B221,Snapshot!$D:$AJ,3,FALSE)</f>
        <v>3435</v>
      </c>
      <c r="H221" s="148">
        <f t="shared" si="78"/>
        <v>12.53439916131569</v>
      </c>
      <c r="I221" s="149">
        <f>VLOOKUP($B221,Snapshot!$D:$AJ,8,FALSE)</f>
        <v>242.56554599761049</v>
      </c>
      <c r="J221" s="150">
        <v>49.11</v>
      </c>
      <c r="K221" s="151">
        <v>23.64</v>
      </c>
      <c r="L221" s="151">
        <v>17.100000000000001</v>
      </c>
      <c r="M221" s="152">
        <f t="shared" si="79"/>
        <v>10.149999999999999</v>
      </c>
      <c r="N221" s="150">
        <v>-5.1431057521986361</v>
      </c>
      <c r="O221" s="151">
        <v>28.842169999999999</v>
      </c>
      <c r="P221" s="152">
        <v>235.72742652329751</v>
      </c>
      <c r="Q221" s="150">
        <f>VLOOKUP($B221,Snapshot!$D:$AJ,10,FALSE)</f>
        <v>98.584096955365069</v>
      </c>
      <c r="R221" s="150">
        <f>VLOOKUP($B221,Snapshot!$D:$AJ,11,FALSE)</f>
        <v>102.89831510493644</v>
      </c>
      <c r="S221" s="151">
        <f>VLOOKUP($B221,Snapshot!$D:$AJ,12,FALSE)</f>
        <v>113.89213105071705</v>
      </c>
      <c r="T221" s="152">
        <f>VLOOKUP($B221,Snapshot!$D:$AJ,13,FALSE)</f>
        <v>144.76133502998346</v>
      </c>
      <c r="U221" s="150">
        <f t="shared" si="80"/>
        <v>4.3761806242691215</v>
      </c>
      <c r="V221" s="151">
        <f t="shared" si="81"/>
        <v>10.684155454410549</v>
      </c>
      <c r="W221" s="152">
        <f t="shared" si="82"/>
        <v>27.103895321372207</v>
      </c>
      <c r="X221" s="150">
        <f>VLOOKUP($B221,Snapshot!$D:$AJ,17,FALSE)</f>
        <v>29.664236940003736</v>
      </c>
      <c r="Y221" s="151">
        <f>VLOOKUP($B221,Snapshot!$D:$AJ,18,FALSE)</f>
        <v>26.800798016859854</v>
      </c>
      <c r="Z221" s="152">
        <f>VLOOKUP($B221,Snapshot!$D:$AJ,19,FALSE)</f>
        <v>21.085740880793733</v>
      </c>
    </row>
    <row r="222" spans="2:26" ht="12.75">
      <c r="B222" s="252" t="s">
        <v>662</v>
      </c>
      <c r="C222" s="165" t="s">
        <v>1378</v>
      </c>
      <c r="D222" s="177" t="s">
        <v>104</v>
      </c>
      <c r="E222" s="105" t="s">
        <v>286</v>
      </c>
      <c r="F222" s="148">
        <f>VLOOKUP($B222,Snapshot!$D:$AJ,2,FALSE)</f>
        <v>1415</v>
      </c>
      <c r="G222" s="148">
        <f>VLOOKUP($B222,Snapshot!$D:$AJ,3,FALSE)</f>
        <v>1525</v>
      </c>
      <c r="H222" s="148">
        <f t="shared" si="78"/>
        <v>7.7738515901060197</v>
      </c>
      <c r="I222" s="149">
        <f>VLOOKUP($B222,Snapshot!$D:$AJ,8,FALSE)</f>
        <v>3.6994281362007166</v>
      </c>
      <c r="J222" s="150">
        <v>43.72</v>
      </c>
      <c r="K222" s="151">
        <v>16.170000000000002</v>
      </c>
      <c r="L222" s="151">
        <v>22.86</v>
      </c>
      <c r="M222" s="152">
        <f t="shared" si="79"/>
        <v>17.25</v>
      </c>
      <c r="N222" s="150">
        <v>-2.5414973483022294</v>
      </c>
      <c r="O222" s="151">
        <v>142.06659999999999</v>
      </c>
      <c r="P222" s="152">
        <v>7.0272299880525688</v>
      </c>
      <c r="Q222" s="150">
        <f>VLOOKUP($B222,Snapshot!$D:$AJ,10,FALSE)</f>
        <v>12.103593216621269</v>
      </c>
      <c r="R222" s="150">
        <f>VLOOKUP($B222,Snapshot!$D:$AJ,11,FALSE)</f>
        <v>22.097074077698437</v>
      </c>
      <c r="S222" s="151">
        <f>VLOOKUP($B222,Snapshot!$D:$AJ,12,FALSE)</f>
        <v>37.106257984001658</v>
      </c>
      <c r="T222" s="152">
        <f>VLOOKUP($B222,Snapshot!$D:$AJ,13,FALSE)</f>
        <v>42.009177647733551</v>
      </c>
      <c r="U222" s="150">
        <f t="shared" si="80"/>
        <v>82.566232045485592</v>
      </c>
      <c r="V222" s="151">
        <f t="shared" si="81"/>
        <v>67.923852060808827</v>
      </c>
      <c r="W222" s="152">
        <f t="shared" si="82"/>
        <v>13.213188098475959</v>
      </c>
      <c r="X222" s="150">
        <f>VLOOKUP($B222,Snapshot!$D:$AJ,17,FALSE)</f>
        <v>64.035627297285231</v>
      </c>
      <c r="Y222" s="151">
        <f>VLOOKUP($B222,Snapshot!$D:$AJ,18,FALSE)</f>
        <v>38.133729372821058</v>
      </c>
      <c r="Z222" s="152">
        <f>VLOOKUP($B222,Snapshot!$D:$AJ,19,FALSE)</f>
        <v>33.683115910181144</v>
      </c>
    </row>
    <row r="223" spans="2:26" ht="12.75">
      <c r="B223" s="252" t="s">
        <v>636</v>
      </c>
      <c r="C223" s="165" t="s">
        <v>1379</v>
      </c>
      <c r="D223" s="177" t="s">
        <v>104</v>
      </c>
      <c r="E223" s="105" t="s">
        <v>287</v>
      </c>
      <c r="F223" s="148">
        <f>VLOOKUP($B223,Snapshot!$D:$AJ,2,FALSE)</f>
        <v>913.7</v>
      </c>
      <c r="G223" s="148">
        <f>VLOOKUP($B223,Snapshot!$D:$AJ,3,FALSE)</f>
        <v>850</v>
      </c>
      <c r="H223" s="148">
        <f t="shared" si="78"/>
        <v>-6.9716537156616027</v>
      </c>
      <c r="I223" s="149">
        <f>VLOOKUP($B223,Snapshot!$D:$AJ,8,FALSE)</f>
        <v>27.331934149342889</v>
      </c>
      <c r="J223" s="150">
        <v>74.08</v>
      </c>
      <c r="K223" s="151">
        <v>16.16</v>
      </c>
      <c r="L223" s="151">
        <v>4.82</v>
      </c>
      <c r="M223" s="152">
        <f t="shared" si="79"/>
        <v>4.9400000000000013</v>
      </c>
      <c r="N223" s="150">
        <v>-5.511892450879003</v>
      </c>
      <c r="O223" s="151">
        <v>72.787450000000007</v>
      </c>
      <c r="P223" s="152">
        <v>35.034059163679807</v>
      </c>
      <c r="Q223" s="150">
        <f>VLOOKUP($B223,Snapshot!$D:$AJ,10,FALSE)</f>
        <v>11.401065022421529</v>
      </c>
      <c r="R223" s="150">
        <f>VLOOKUP($B223,Snapshot!$D:$AJ,11,FALSE)</f>
        <v>11.002827940047672</v>
      </c>
      <c r="S223" s="151">
        <f>VLOOKUP($B223,Snapshot!$D:$AJ,12,FALSE)</f>
        <v>16.564155214069959</v>
      </c>
      <c r="T223" s="152">
        <f>VLOOKUP($B223,Snapshot!$D:$AJ,13,FALSE)</f>
        <v>16.961142451645838</v>
      </c>
      <c r="U223" s="150">
        <f t="shared" si="80"/>
        <v>-3.4929814152509175</v>
      </c>
      <c r="V223" s="151">
        <f t="shared" si="81"/>
        <v>50.54452641016389</v>
      </c>
      <c r="W223" s="152">
        <f t="shared" si="82"/>
        <v>2.3966645593773928</v>
      </c>
      <c r="X223" s="150">
        <f>VLOOKUP($B223,Snapshot!$D:$AJ,17,FALSE)</f>
        <v>83.042287399073999</v>
      </c>
      <c r="Y223" s="151">
        <f>VLOOKUP($B223,Snapshot!$D:$AJ,18,FALSE)</f>
        <v>55.161279775009781</v>
      </c>
      <c r="Z223" s="152">
        <f>VLOOKUP($B223,Snapshot!$D:$AJ,19,FALSE)</f>
        <v>53.870191975855874</v>
      </c>
    </row>
    <row r="224" spans="2:26" ht="12.75">
      <c r="B224" s="252" t="s">
        <v>637</v>
      </c>
      <c r="C224" s="165" t="s">
        <v>1380</v>
      </c>
      <c r="D224" s="177" t="s">
        <v>104</v>
      </c>
      <c r="E224" s="105" t="s">
        <v>286</v>
      </c>
      <c r="F224" s="148">
        <f>VLOOKUP($B224,Snapshot!$D:$AJ,2,FALSE)</f>
        <v>3191.3</v>
      </c>
      <c r="G224" s="148">
        <f>VLOOKUP($B224,Snapshot!$D:$AJ,3,FALSE)</f>
        <v>3725</v>
      </c>
      <c r="H224" s="148">
        <f t="shared" si="78"/>
        <v>16.723592266474469</v>
      </c>
      <c r="I224" s="149">
        <f>VLOOKUP($B224,Snapshot!$D:$AJ,8,FALSE)</f>
        <v>10.980290334528076</v>
      </c>
      <c r="J224" s="150">
        <v>58.47</v>
      </c>
      <c r="K224" s="151">
        <v>29.91</v>
      </c>
      <c r="L224" s="151">
        <v>5.629999999999999</v>
      </c>
      <c r="M224" s="152">
        <f t="shared" si="79"/>
        <v>5.990000000000002</v>
      </c>
      <c r="N224" s="150">
        <v>-6.1382352941176492</v>
      </c>
      <c r="O224" s="151">
        <v>101.91070000000001</v>
      </c>
      <c r="P224" s="152">
        <v>31.109018494623658</v>
      </c>
      <c r="Q224" s="150">
        <f>VLOOKUP($B224,Snapshot!$D:$AJ,10,FALSE)</f>
        <v>22.350147513851915</v>
      </c>
      <c r="R224" s="150">
        <f>VLOOKUP($B224,Snapshot!$D:$AJ,11,FALSE)</f>
        <v>26.878462977621055</v>
      </c>
      <c r="S224" s="151">
        <f>VLOOKUP($B224,Snapshot!$D:$AJ,12,FALSE)</f>
        <v>51.989443177418487</v>
      </c>
      <c r="T224" s="152">
        <f>VLOOKUP($B224,Snapshot!$D:$AJ,13,FALSE)</f>
        <v>34.410548990175457</v>
      </c>
      <c r="U224" s="150">
        <f t="shared" si="80"/>
        <v>20.260785576303842</v>
      </c>
      <c r="V224" s="151">
        <f t="shared" si="81"/>
        <v>93.424167225279106</v>
      </c>
      <c r="W224" s="152">
        <f t="shared" si="82"/>
        <v>-33.81243020290394</v>
      </c>
      <c r="X224" s="150">
        <f>VLOOKUP($B224,Snapshot!$D:$AJ,17,FALSE)</f>
        <v>118.73074746338989</v>
      </c>
      <c r="Y224" s="151">
        <f>VLOOKUP($B224,Snapshot!$D:$AJ,18,FALSE)</f>
        <v>61.383615691158916</v>
      </c>
      <c r="Z224" s="152">
        <f>VLOOKUP($B224,Snapshot!$D:$AJ,19,FALSE)</f>
        <v>92.741908910292224</v>
      </c>
    </row>
    <row r="225" spans="2:26" ht="12.75">
      <c r="B225" s="252" t="s">
        <v>738</v>
      </c>
      <c r="C225" s="165" t="s">
        <v>739</v>
      </c>
      <c r="D225" s="177" t="s">
        <v>104</v>
      </c>
      <c r="E225" s="105" t="s">
        <v>286</v>
      </c>
      <c r="F225" s="148">
        <f>VLOOKUP($B225,Snapshot!$D:$AJ,2,FALSE)</f>
        <v>399.9</v>
      </c>
      <c r="G225" s="148">
        <f>VLOOKUP($B225,Snapshot!$D:$AJ,3,FALSE)</f>
        <v>620</v>
      </c>
      <c r="H225" s="148">
        <f t="shared" si="78"/>
        <v>55.0387596899225</v>
      </c>
      <c r="I225" s="149">
        <f>VLOOKUP($B225,Snapshot!$D:$AJ,8,FALSE)</f>
        <v>0.36615292712066905</v>
      </c>
      <c r="J225" s="150">
        <v>69.45</v>
      </c>
      <c r="K225" s="151">
        <v>4.51</v>
      </c>
      <c r="L225" s="151">
        <v>4.9500000000000011</v>
      </c>
      <c r="M225" s="152">
        <f t="shared" si="79"/>
        <v>21.089999999999996</v>
      </c>
      <c r="N225" s="150">
        <v>-31.523972602739718</v>
      </c>
      <c r="O225" s="151">
        <v>-12.254530000000001</v>
      </c>
      <c r="P225" s="152">
        <v>1.9538720071684585</v>
      </c>
      <c r="Q225" s="150">
        <f>VLOOKUP($B225,Snapshot!$D:$AJ,10,FALSE)</f>
        <v>13.521182526065733</v>
      </c>
      <c r="R225" s="150">
        <f>VLOOKUP($B225,Snapshot!$D:$AJ,11,FALSE)</f>
        <v>-9.1526989573709905</v>
      </c>
      <c r="S225" s="151">
        <f>VLOOKUP($B225,Snapshot!$D:$AJ,12,FALSE)</f>
        <v>13.283066264416371</v>
      </c>
      <c r="T225" s="152">
        <f>VLOOKUP($B225,Snapshot!$D:$AJ,13,FALSE)</f>
        <v>42.125723270835678</v>
      </c>
      <c r="U225" s="150" t="str">
        <f t="shared" si="80"/>
        <v>PL</v>
      </c>
      <c r="V225" s="151" t="str">
        <f t="shared" si="81"/>
        <v>LP</v>
      </c>
      <c r="W225" s="152">
        <f t="shared" si="82"/>
        <v>217.13854641894756</v>
      </c>
      <c r="X225" s="150" t="str">
        <f>VLOOKUP($B225,Snapshot!$D:$AJ,17,FALSE)</f>
        <v>NM</v>
      </c>
      <c r="Y225" s="151">
        <f>VLOOKUP($B225,Snapshot!$D:$AJ,18,FALSE)</f>
        <v>30.10600053026015</v>
      </c>
      <c r="Z225" s="152">
        <f>VLOOKUP($B225,Snapshot!$D:$AJ,19,FALSE)</f>
        <v>9.4930120826401865</v>
      </c>
    </row>
    <row r="226" spans="2:26" ht="12.75">
      <c r="B226" s="252" t="s">
        <v>638</v>
      </c>
      <c r="C226" s="165" t="s">
        <v>1381</v>
      </c>
      <c r="D226" s="177" t="s">
        <v>104</v>
      </c>
      <c r="E226" s="105" t="s">
        <v>286</v>
      </c>
      <c r="F226" s="148">
        <f>VLOOKUP($B226,Snapshot!$D:$AJ,2,FALSE)</f>
        <v>1299.9000000000001</v>
      </c>
      <c r="G226" s="148">
        <f>VLOOKUP($B226,Snapshot!$D:$AJ,3,FALSE)</f>
        <v>1770</v>
      </c>
      <c r="H226" s="148">
        <f t="shared" si="78"/>
        <v>36.164320332333261</v>
      </c>
      <c r="I226" s="149">
        <f>VLOOKUP($B226,Snapshot!$D:$AJ,8,FALSE)</f>
        <v>16.450008930704897</v>
      </c>
      <c r="J226" s="150">
        <v>72.13</v>
      </c>
      <c r="K226" s="151">
        <v>24.18</v>
      </c>
      <c r="L226" s="151">
        <v>2.9699999999999989</v>
      </c>
      <c r="M226" s="152">
        <f t="shared" si="79"/>
        <v>0.72000000000000597</v>
      </c>
      <c r="N226" s="150">
        <v>-21.122572815533985</v>
      </c>
      <c r="O226" s="151">
        <v>64.763289999999998</v>
      </c>
      <c r="P226" s="152">
        <v>19.229253189964158</v>
      </c>
      <c r="Q226" s="150">
        <f>VLOOKUP($B226,Snapshot!$D:$AJ,10,FALSE)</f>
        <v>15.960208510726671</v>
      </c>
      <c r="R226" s="150">
        <f>VLOOKUP($B226,Snapshot!$D:$AJ,11,FALSE)</f>
        <v>16.92242107499456</v>
      </c>
      <c r="S226" s="151">
        <f>VLOOKUP($B226,Snapshot!$D:$AJ,12,FALSE)</f>
        <v>23.401102762235798</v>
      </c>
      <c r="T226" s="152">
        <f>VLOOKUP($B226,Snapshot!$D:$AJ,13,FALSE)</f>
        <v>35.341188517941333</v>
      </c>
      <c r="U226" s="150">
        <f t="shared" si="80"/>
        <v>6.0288220145820581</v>
      </c>
      <c r="V226" s="151">
        <f t="shared" si="81"/>
        <v>38.284602767711952</v>
      </c>
      <c r="W226" s="152">
        <f t="shared" si="82"/>
        <v>51.023602934534317</v>
      </c>
      <c r="X226" s="150">
        <f>VLOOKUP($B226,Snapshot!$D:$AJ,17,FALSE)</f>
        <v>76.815249676111605</v>
      </c>
      <c r="Y226" s="151">
        <f>VLOOKUP($B226,Snapshot!$D:$AJ,18,FALSE)</f>
        <v>55.548664232087006</v>
      </c>
      <c r="Z226" s="152">
        <f>VLOOKUP($B226,Snapshot!$D:$AJ,19,FALSE)</f>
        <v>36.781445517603117</v>
      </c>
    </row>
    <row r="227" spans="2:26" ht="12.75">
      <c r="B227" s="252" t="s">
        <v>763</v>
      </c>
      <c r="C227" s="165" t="s">
        <v>1382</v>
      </c>
      <c r="D227" s="177" t="s">
        <v>104</v>
      </c>
      <c r="E227" s="105" t="s">
        <v>287</v>
      </c>
      <c r="F227" s="148">
        <f>VLOOKUP($B227,Snapshot!$D:$AJ,2,FALSE)</f>
        <v>543.04999999999995</v>
      </c>
      <c r="G227" s="148">
        <f>VLOOKUP($B227,Snapshot!$D:$AJ,3,FALSE)</f>
        <v>600</v>
      </c>
      <c r="H227" s="148">
        <f t="shared" ref="H227" si="83">IF(IFERROR(((IF(G227&lt;0,"-",G227))/F227*100-100),"-")=-100,"-",(IFERROR(((IF(G227&lt;0,"-",G227))/F227*100-100),"-")))</f>
        <v>10.487063806279352</v>
      </c>
      <c r="I227" s="149">
        <f>VLOOKUP($B227,Snapshot!$D:$AJ,8,FALSE)</f>
        <v>1.0421330943847074</v>
      </c>
      <c r="J227" s="150">
        <v>51.16</v>
      </c>
      <c r="K227" s="151">
        <v>9.73</v>
      </c>
      <c r="L227" s="151">
        <v>21.28</v>
      </c>
      <c r="M227" s="152">
        <f t="shared" ref="M227" si="84">100-J227-K227-L227</f>
        <v>17.829999999999998</v>
      </c>
      <c r="N227" s="150">
        <v>-20.039755576823964</v>
      </c>
      <c r="O227" s="151">
        <v>2.1634859999999998</v>
      </c>
      <c r="P227" s="152">
        <v>2.1636967861409793</v>
      </c>
      <c r="Q227" s="150">
        <f>VLOOKUP($B227,Snapshot!$D:$AJ,10,FALSE)</f>
        <v>2.9836921913291299</v>
      </c>
      <c r="R227" s="150">
        <f>VLOOKUP($B227,Snapshot!$D:$AJ,11,FALSE)</f>
        <v>6.3131410876717577</v>
      </c>
      <c r="S227" s="151">
        <f>VLOOKUP($B227,Snapshot!$D:$AJ,12,FALSE)</f>
        <v>6.3419148360272528</v>
      </c>
      <c r="T227" s="152">
        <f>VLOOKUP($B227,Snapshot!$D:$AJ,13,FALSE)</f>
        <v>5.717620840536676</v>
      </c>
      <c r="U227" s="150">
        <f t="shared" ref="U227" si="85">IF(AND(Q227&lt;0,R227&gt;0),"LP",IF(AND(Q227&gt;0,R227&lt;0),"PL",IF(OR(Q227&lt;0,R227&lt;0),"Loss",IF(ISERROR((+R227/Q227-1)*100),"NA",(+R227/Q227-1)*100))))</f>
        <v>111.58821630523073</v>
      </c>
      <c r="V227" s="151">
        <f t="shared" ref="V227" si="86">IF(AND(R227&lt;0,S227&gt;0),"LP",IF(AND(R227&gt;0,S227&lt;0),"PL",IF(OR(R227&lt;0,S227&lt;0),"Loss",IF(ISERROR((+S227/R227-1)*100),"NA",(+S227/R227-1)*100))))</f>
        <v>0.45577546827970661</v>
      </c>
      <c r="W227" s="152">
        <f t="shared" ref="W227" si="87">IF(AND(S227&lt;0,T227&gt;0),"LP",IF(AND(S227&gt;0,T227&lt;0),"PL",IF(OR(S227&lt;0,T227&lt;0),"Loss",IF(ISERROR((+T227/S227-1)*100),"NA",(+T227/S227-1)*100))))</f>
        <v>-9.8439353354932706</v>
      </c>
      <c r="X227" s="150">
        <f>VLOOKUP($B227,Snapshot!$D:$AJ,17,FALSE)</f>
        <v>86.018986817903198</v>
      </c>
      <c r="Y227" s="151">
        <f>VLOOKUP($B227,Snapshot!$D:$AJ,18,FALSE)</f>
        <v>85.628712154100953</v>
      </c>
      <c r="Z227" s="152">
        <f>VLOOKUP($B227,Snapshot!$D:$AJ,19,FALSE)</f>
        <v>94.978316181775241</v>
      </c>
    </row>
    <row r="228" spans="2:26" ht="12.75">
      <c r="B228" s="252" t="s">
        <v>639</v>
      </c>
      <c r="C228" s="165" t="s">
        <v>1383</v>
      </c>
      <c r="D228" s="177" t="s">
        <v>104</v>
      </c>
      <c r="E228" s="105" t="s">
        <v>287</v>
      </c>
      <c r="F228" s="148">
        <f>VLOOKUP($B228,Snapshot!$D:$AJ,2,FALSE)</f>
        <v>1898.4</v>
      </c>
      <c r="G228" s="148">
        <f>VLOOKUP($B228,Snapshot!$D:$AJ,3,FALSE)</f>
        <v>1560</v>
      </c>
      <c r="H228" s="148">
        <f t="shared" ref="H228" si="88">IF(IFERROR(((IF(G228&lt;0,"-",G228))/F228*100-100),"-")=-100,"-",(IFERROR(((IF(G228&lt;0,"-",G228))/F228*100-100),"-")))</f>
        <v>-17.825537294563844</v>
      </c>
      <c r="I228" s="149">
        <f>VLOOKUP($B228,Snapshot!$D:$AJ,8,FALSE)</f>
        <v>8.4829139784946239</v>
      </c>
      <c r="J228" s="150">
        <v>67.7</v>
      </c>
      <c r="K228" s="151">
        <v>18.05</v>
      </c>
      <c r="L228" s="151">
        <v>12.29</v>
      </c>
      <c r="M228" s="152">
        <f t="shared" ref="M228" si="89">100-J228-K228-L228</f>
        <v>1.9599999999999973</v>
      </c>
      <c r="N228" s="150">
        <v>-3.4998093785741418</v>
      </c>
      <c r="O228" s="151">
        <v>66.8703</v>
      </c>
      <c r="P228" s="152">
        <v>18.333524946236558</v>
      </c>
      <c r="Q228" s="150">
        <f>VLOOKUP($B228,Snapshot!$D:$AJ,10,FALSE)</f>
        <v>52.382563256325632</v>
      </c>
      <c r="R228" s="150">
        <f>VLOOKUP($B228,Snapshot!$D:$AJ,11,FALSE)</f>
        <v>52.986798679867988</v>
      </c>
      <c r="S228" s="151">
        <f>VLOOKUP($B228,Snapshot!$D:$AJ,12,FALSE)</f>
        <v>50.54471076556829</v>
      </c>
      <c r="T228" s="152">
        <f>VLOOKUP($B228,Snapshot!$D:$AJ,13,FALSE)</f>
        <v>70.774660117077815</v>
      </c>
      <c r="U228" s="150">
        <f t="shared" ref="U228" si="90">IF(AND(Q228&lt;0,R228&gt;0),"LP",IF(AND(Q228&gt;0,R228&lt;0),"PL",IF(OR(Q228&lt;0,R228&lt;0),"Loss",IF(ISERROR((+R228/Q228-1)*100),"NA",(+R228/Q228-1)*100))))</f>
        <v>1.1535048802129522</v>
      </c>
      <c r="V228" s="151">
        <f t="shared" ref="V228" si="91">IF(AND(R228&lt;0,S228&gt;0),"LP",IF(AND(R228&gt;0,S228&lt;0),"PL",IF(OR(R228&lt;0,S228&lt;0),"Loss",IF(ISERROR((+S228/R228-1)*100),"NA",(+S228/R228-1)*100))))</f>
        <v>-4.6088610279215736</v>
      </c>
      <c r="W228" s="152">
        <f t="shared" ref="W228" si="92">IF(AND(S228&lt;0,T228&gt;0),"LP",IF(AND(S228&gt;0,T228&lt;0),"PL",IF(OR(S228&lt;0,T228&lt;0),"Loss",IF(ISERROR((+T228/S228-1)*100),"NA",(+T228/S228-1)*100))))</f>
        <v>40.023870045153018</v>
      </c>
      <c r="X228" s="150">
        <f>VLOOKUP($B228,Snapshot!$D:$AJ,17,FALSE)</f>
        <v>35.8277919651199</v>
      </c>
      <c r="Y228" s="151">
        <f>VLOOKUP($B228,Snapshot!$D:$AJ,18,FALSE)</f>
        <v>37.558826062038023</v>
      </c>
      <c r="Z228" s="152">
        <f>VLOOKUP($B228,Snapshot!$D:$AJ,19,FALSE)</f>
        <v>26.823159544102413</v>
      </c>
    </row>
    <row r="229" spans="2:26" ht="12.75">
      <c r="B229" s="252" t="s">
        <v>683</v>
      </c>
      <c r="C229" s="165" t="s">
        <v>1384</v>
      </c>
      <c r="D229" s="177" t="s">
        <v>104</v>
      </c>
      <c r="E229" s="105" t="s">
        <v>287</v>
      </c>
      <c r="F229" s="148">
        <f>VLOOKUP($B229,Snapshot!$D:$AJ,2,FALSE)</f>
        <v>1884.75</v>
      </c>
      <c r="G229" s="148">
        <f>VLOOKUP($B229,Snapshot!$D:$AJ,3,FALSE)</f>
        <v>1610</v>
      </c>
      <c r="H229" s="148">
        <f t="shared" ref="H229:H233" si="93">IF(IFERROR(((IF(G229&lt;0,"-",G229))/F229*100-100),"-")=-100,"-",(IFERROR(((IF(G229&lt;0,"-",G229))/F229*100-100),"-")))</f>
        <v>-14.577530176415962</v>
      </c>
      <c r="I229" s="149">
        <f>VLOOKUP($B229,Snapshot!$D:$AJ,8,FALSE)</f>
        <v>7.7381911344086012</v>
      </c>
      <c r="J229" s="150">
        <v>47.27</v>
      </c>
      <c r="K229" s="151">
        <v>35.409999999999997</v>
      </c>
      <c r="L229" s="151">
        <v>13.340000000000003</v>
      </c>
      <c r="M229" s="152">
        <f t="shared" ref="M229:M233" si="94">100-J229-K229-L229</f>
        <v>3.9799999999999969</v>
      </c>
      <c r="N229" s="150">
        <v>-8.8678287358267056</v>
      </c>
      <c r="O229" s="151">
        <v>104.56950000000001</v>
      </c>
      <c r="P229" s="152">
        <v>15.064101696535243</v>
      </c>
      <c r="Q229" s="150">
        <f>VLOOKUP($B229,Snapshot!$D:$AJ,10,FALSE)</f>
        <v>20.439699864720669</v>
      </c>
      <c r="R229" s="150">
        <f>VLOOKUP($B229,Snapshot!$D:$AJ,11,FALSE)</f>
        <v>30.789913706905971</v>
      </c>
      <c r="S229" s="151">
        <f>VLOOKUP($B229,Snapshot!$D:$AJ,12,FALSE)</f>
        <v>30.397484540388628</v>
      </c>
      <c r="T229" s="152">
        <f>VLOOKUP($B229,Snapshot!$D:$AJ,13,FALSE)</f>
        <v>41.489749784469012</v>
      </c>
      <c r="U229" s="150">
        <f t="shared" ref="U229:U233" si="95">IF(AND(Q229&lt;0,R229&gt;0),"LP",IF(AND(Q229&gt;0,R229&lt;0),"PL",IF(OR(Q229&lt;0,R229&lt;0),"Loss",IF(ISERROR((+R229/Q229-1)*100),"NA",(+R229/Q229-1)*100))))</f>
        <v>50.637797573779331</v>
      </c>
      <c r="V229" s="151">
        <f t="shared" ref="V229:V233" si="96">IF(AND(R229&lt;0,S229&gt;0),"LP",IF(AND(R229&gt;0,S229&lt;0),"PL",IF(OR(R229&lt;0,S229&lt;0),"Loss",IF(ISERROR((+S229/R229-1)*100),"NA",(+S229/R229-1)*100))))</f>
        <v>-1.2745380524704863</v>
      </c>
      <c r="W229" s="152">
        <f t="shared" ref="W229:W233" si="97">IF(AND(S229&lt;0,T229&gt;0),"LP",IF(AND(S229&gt;0,T229&lt;0),"PL",IF(OR(S229&lt;0,T229&lt;0),"Loss",IF(ISERROR((+T229/S229-1)*100),"NA",(+T229/S229-1)*100))))</f>
        <v>36.490734058412876</v>
      </c>
      <c r="X229" s="150">
        <f>VLOOKUP($B229,Snapshot!$D:$AJ,17,FALSE)</f>
        <v>61.213227745333477</v>
      </c>
      <c r="Y229" s="151">
        <f>VLOOKUP($B229,Snapshot!$D:$AJ,18,FALSE)</f>
        <v>62.003485765269957</v>
      </c>
      <c r="Z229" s="152">
        <f>VLOOKUP($B229,Snapshot!$D:$AJ,19,FALSE)</f>
        <v>45.426882779262371</v>
      </c>
    </row>
    <row r="230" spans="2:26" ht="12.75">
      <c r="B230" s="252" t="s">
        <v>663</v>
      </c>
      <c r="C230" s="165" t="s">
        <v>1385</v>
      </c>
      <c r="D230" s="177" t="s">
        <v>104</v>
      </c>
      <c r="E230" s="105" t="s">
        <v>286</v>
      </c>
      <c r="F230" s="148">
        <f>VLOOKUP($B230,Snapshot!$D:$AJ,2,FALSE)</f>
        <v>1869.85</v>
      </c>
      <c r="G230" s="148">
        <f>VLOOKUP($B230,Snapshot!$D:$AJ,3,FALSE)</f>
        <v>2100</v>
      </c>
      <c r="H230" s="148">
        <f t="shared" si="93"/>
        <v>12.308473941760042</v>
      </c>
      <c r="I230" s="149">
        <f>VLOOKUP($B230,Snapshot!$D:$AJ,8,FALSE)</f>
        <v>8.7477146356033444</v>
      </c>
      <c r="J230" s="150">
        <v>65.48</v>
      </c>
      <c r="K230" s="151">
        <v>16.829999999999998</v>
      </c>
      <c r="L230" s="151">
        <v>14.420000000000002</v>
      </c>
      <c r="M230" s="152">
        <f t="shared" si="94"/>
        <v>3.269999999999996</v>
      </c>
      <c r="N230" s="150">
        <v>-9.7889277529851597</v>
      </c>
      <c r="O230" s="151">
        <v>209.01509999999999</v>
      </c>
      <c r="P230" s="152">
        <v>36.03662183990442</v>
      </c>
      <c r="Q230" s="150">
        <f>VLOOKUP($B230,Snapshot!$D:$AJ,10,FALSE)</f>
        <v>19.235571467221714</v>
      </c>
      <c r="R230" s="150">
        <f>VLOOKUP($B230,Snapshot!$D:$AJ,11,FALSE)</f>
        <v>18.950133207010897</v>
      </c>
      <c r="S230" s="151">
        <f>VLOOKUP($B230,Snapshot!$D:$AJ,12,FALSE)</f>
        <v>19.893033391199022</v>
      </c>
      <c r="T230" s="152">
        <f>VLOOKUP($B230,Snapshot!$D:$AJ,13,FALSE)</f>
        <v>26.240034726241554</v>
      </c>
      <c r="U230" s="150">
        <f t="shared" si="95"/>
        <v>-1.4839083969884537</v>
      </c>
      <c r="V230" s="151">
        <f t="shared" si="96"/>
        <v>4.9756915895413645</v>
      </c>
      <c r="W230" s="152">
        <f t="shared" si="97"/>
        <v>31.905648626973804</v>
      </c>
      <c r="X230" s="150">
        <f>VLOOKUP($B230,Snapshot!$D:$AJ,17,FALSE)</f>
        <v>98.672129613749618</v>
      </c>
      <c r="Y230" s="151">
        <f>VLOOKUP($B230,Snapshot!$D:$AJ,18,FALSE)</f>
        <v>93.995217482882708</v>
      </c>
      <c r="Z230" s="152">
        <f>VLOOKUP($B230,Snapshot!$D:$AJ,19,FALSE)</f>
        <v>71.259433133678044</v>
      </c>
    </row>
    <row r="231" spans="2:26" ht="12.75">
      <c r="B231" s="252" t="s">
        <v>664</v>
      </c>
      <c r="C231" s="165" t="s">
        <v>1386</v>
      </c>
      <c r="D231" s="177" t="s">
        <v>104</v>
      </c>
      <c r="E231" s="105" t="s">
        <v>286</v>
      </c>
      <c r="F231" s="148">
        <f>VLOOKUP($B231,Snapshot!$D:$AJ,2,FALSE)</f>
        <v>1969.9</v>
      </c>
      <c r="G231" s="148">
        <f>VLOOKUP($B231,Snapshot!$D:$AJ,3,FALSE)</f>
        <v>2250</v>
      </c>
      <c r="H231" s="148">
        <f t="shared" si="93"/>
        <v>14.218995888116154</v>
      </c>
      <c r="I231" s="149">
        <f>VLOOKUP($B231,Snapshot!$D:$AJ,8,FALSE)</f>
        <v>2.2586231087168462</v>
      </c>
      <c r="J231" s="150">
        <v>52.28</v>
      </c>
      <c r="K231" s="151">
        <v>11.48</v>
      </c>
      <c r="L231" s="151">
        <v>18.59</v>
      </c>
      <c r="M231" s="152">
        <f t="shared" si="94"/>
        <v>17.649999999999995</v>
      </c>
      <c r="N231" s="150">
        <v>-9.5679239046604749</v>
      </c>
      <c r="O231" s="151">
        <v>194.35919999999999</v>
      </c>
      <c r="P231" s="152">
        <v>7.1418137156511348</v>
      </c>
      <c r="Q231" s="150">
        <f>VLOOKUP($B231,Snapshot!$D:$AJ,10,FALSE)</f>
        <v>10.819229571176407</v>
      </c>
      <c r="R231" s="150">
        <f>VLOOKUP($B231,Snapshot!$D:$AJ,11,FALSE)</f>
        <v>5.0994704599730358</v>
      </c>
      <c r="S231" s="151">
        <f>VLOOKUP($B231,Snapshot!$D:$AJ,12,FALSE)</f>
        <v>35.245954574432574</v>
      </c>
      <c r="T231" s="152">
        <f>VLOOKUP($B231,Snapshot!$D:$AJ,13,FALSE)</f>
        <v>74.182196064104261</v>
      </c>
      <c r="U231" s="150">
        <f t="shared" si="95"/>
        <v>-52.86660268713981</v>
      </c>
      <c r="V231" s="151">
        <f t="shared" si="96"/>
        <v>591.16891353889594</v>
      </c>
      <c r="W231" s="152">
        <f t="shared" si="97"/>
        <v>110.4701006393399</v>
      </c>
      <c r="X231" s="150">
        <f>VLOOKUP($B231,Snapshot!$D:$AJ,17,FALSE)</f>
        <v>386.29501150408004</v>
      </c>
      <c r="Y231" s="151">
        <f>VLOOKUP($B231,Snapshot!$D:$AJ,18,FALSE)</f>
        <v>55.890102106327006</v>
      </c>
      <c r="Z231" s="152">
        <f>VLOOKUP($B231,Snapshot!$D:$AJ,19,FALSE)</f>
        <v>26.554889239160815</v>
      </c>
    </row>
    <row r="232" spans="2:26" ht="12.75">
      <c r="B232" s="252" t="s">
        <v>759</v>
      </c>
      <c r="C232" s="165" t="s">
        <v>1387</v>
      </c>
      <c r="D232" s="177" t="s">
        <v>104</v>
      </c>
      <c r="E232" s="105" t="s">
        <v>286</v>
      </c>
      <c r="F232" s="148">
        <f>VLOOKUP($B232,Snapshot!$D:$AJ,2,FALSE)</f>
        <v>1588.65</v>
      </c>
      <c r="G232" s="148">
        <f>VLOOKUP($B232,Snapshot!$D:$AJ,3,FALSE)</f>
        <v>2000</v>
      </c>
      <c r="H232" s="148">
        <f t="shared" si="93"/>
        <v>25.893053850753773</v>
      </c>
      <c r="I232" s="149">
        <f>VLOOKUP($B232,Snapshot!$D:$AJ,8,FALSE)</f>
        <v>2.687904259259259</v>
      </c>
      <c r="J232" s="150">
        <v>69.63</v>
      </c>
      <c r="K232" s="151">
        <v>8.33</v>
      </c>
      <c r="L232" s="151">
        <v>5.3100000000000005</v>
      </c>
      <c r="M232" s="152">
        <f t="shared" si="94"/>
        <v>16.730000000000004</v>
      </c>
      <c r="N232" s="150">
        <v>-3.4754078439711833</v>
      </c>
      <c r="O232" s="151">
        <v>246.5641</v>
      </c>
      <c r="P232" s="152">
        <v>15.103955842293907</v>
      </c>
      <c r="Q232" s="150">
        <f>VLOOKUP($B232,Snapshot!$D:$AJ,10,FALSE)</f>
        <v>-4.0343747775959065</v>
      </c>
      <c r="R232" s="150">
        <f>VLOOKUP($B232,Snapshot!$D:$AJ,11,FALSE)</f>
        <v>1.1756458615045229</v>
      </c>
      <c r="S232" s="151">
        <f>VLOOKUP($B232,Snapshot!$D:$AJ,12,FALSE)</f>
        <v>47.390813349601466</v>
      </c>
      <c r="T232" s="152">
        <f>VLOOKUP($B232,Snapshot!$D:$AJ,13,FALSE)</f>
        <v>69.215234891045924</v>
      </c>
      <c r="U232" s="150" t="str">
        <f t="shared" si="95"/>
        <v>LP</v>
      </c>
      <c r="V232" s="151">
        <f t="shared" si="96"/>
        <v>3931.0449686739398</v>
      </c>
      <c r="W232" s="152">
        <f t="shared" si="97"/>
        <v>46.052008815392043</v>
      </c>
      <c r="X232" s="150">
        <f>VLOOKUP($B232,Snapshot!$D:$AJ,17,FALSE)</f>
        <v>1351.2997850959459</v>
      </c>
      <c r="Y232" s="151">
        <f>VLOOKUP($B232,Snapshot!$D:$AJ,18,FALSE)</f>
        <v>33.522319785494034</v>
      </c>
      <c r="Z232" s="152">
        <f>VLOOKUP($B232,Snapshot!$D:$AJ,19,FALSE)</f>
        <v>22.952316820144418</v>
      </c>
    </row>
    <row r="233" spans="2:26" ht="12.75">
      <c r="B233" s="252" t="s">
        <v>710</v>
      </c>
      <c r="C233" s="165" t="s">
        <v>1388</v>
      </c>
      <c r="D233" s="177" t="s">
        <v>104</v>
      </c>
      <c r="E233" s="105" t="s">
        <v>286</v>
      </c>
      <c r="F233" s="148">
        <f>VLOOKUP($B233,Snapshot!$D:$AJ,2,FALSE)</f>
        <v>580.85</v>
      </c>
      <c r="G233" s="148">
        <f>VLOOKUP($B233,Snapshot!$D:$AJ,3,FALSE)</f>
        <v>745</v>
      </c>
      <c r="H233" s="148">
        <f t="shared" si="93"/>
        <v>28.260308169062569</v>
      </c>
      <c r="I233" s="149">
        <f>VLOOKUP($B233,Snapshot!$D:$AJ,8,FALSE)</f>
        <v>0.99249880047789729</v>
      </c>
      <c r="J233" s="150">
        <v>63.24</v>
      </c>
      <c r="K233" s="151">
        <v>18.53</v>
      </c>
      <c r="L233" s="151">
        <v>9.2799999999999976</v>
      </c>
      <c r="M233" s="152">
        <f t="shared" si="94"/>
        <v>8.9499999999999993</v>
      </c>
      <c r="N233" s="150">
        <v>-16.825374096083621</v>
      </c>
      <c r="O233" s="151">
        <v>32.041370000000001</v>
      </c>
      <c r="P233" s="152">
        <v>6.0357468578255666</v>
      </c>
      <c r="Q233" s="150">
        <f>VLOOKUP($B233,Snapshot!$D:$AJ,10,FALSE)</f>
        <v>0.10092300550253305</v>
      </c>
      <c r="R233" s="150">
        <f>VLOOKUP($B233,Snapshot!$D:$AJ,11,FALSE)</f>
        <v>4.8440038777154255</v>
      </c>
      <c r="S233" s="151">
        <f>VLOOKUP($B233,Snapshot!$D:$AJ,12,FALSE)</f>
        <v>16.217687747988563</v>
      </c>
      <c r="T233" s="152">
        <f>VLOOKUP($B233,Snapshot!$D:$AJ,13,FALSE)</f>
        <v>23.209345007788059</v>
      </c>
      <c r="U233" s="150">
        <f t="shared" si="95"/>
        <v>4699.7023608198497</v>
      </c>
      <c r="V233" s="151">
        <f t="shared" si="96"/>
        <v>234.79923132591094</v>
      </c>
      <c r="W233" s="152">
        <f t="shared" si="97"/>
        <v>43.111307656460781</v>
      </c>
      <c r="X233" s="150">
        <f>VLOOKUP($B233,Snapshot!$D:$AJ,17,FALSE)</f>
        <v>119.91113439693321</v>
      </c>
      <c r="Y233" s="151">
        <f>VLOOKUP($B233,Snapshot!$D:$AJ,18,FALSE)</f>
        <v>35.815833244911332</v>
      </c>
      <c r="Z233" s="152">
        <f>VLOOKUP($B233,Snapshot!$D:$AJ,19,FALSE)</f>
        <v>25.026557182251018</v>
      </c>
    </row>
    <row r="234" spans="2:26" ht="12.75">
      <c r="B234" s="252" t="s">
        <v>548</v>
      </c>
      <c r="C234" s="165" t="s">
        <v>1389</v>
      </c>
      <c r="D234" s="177" t="s">
        <v>105</v>
      </c>
      <c r="E234" s="105" t="s">
        <v>287</v>
      </c>
      <c r="F234" s="148">
        <f>VLOOKUP($B234,Snapshot!$D:$AJ,2,FALSE)</f>
        <v>352.15</v>
      </c>
      <c r="G234" s="148">
        <f>VLOOKUP($B234,Snapshot!$D:$AJ,3,FALSE)</f>
        <v>340</v>
      </c>
      <c r="H234" s="148">
        <f t="shared" ref="H234" si="98">IF(IFERROR(((IF(G234&lt;0,"-",G234))/F234*100-100),"-")=-100,"-",(IFERROR(((IF(G234&lt;0,"-",G234))/F234*100-100),"-")))</f>
        <v>-3.4502342751668351</v>
      </c>
      <c r="I234" s="149">
        <f>VLOOKUP($B234,Snapshot!$D:$AJ,8,FALSE)</f>
        <v>4.1473526881720426</v>
      </c>
      <c r="J234" s="150">
        <v>51.97</v>
      </c>
      <c r="K234" s="151">
        <v>20.440000000000001</v>
      </c>
      <c r="L234" s="151">
        <v>14.449999999999998</v>
      </c>
      <c r="M234" s="152">
        <f t="shared" ref="M234" si="99">100-J234-K234-L234</f>
        <v>13.140000000000002</v>
      </c>
      <c r="N234" s="150">
        <v>-3.3882030178326517</v>
      </c>
      <c r="O234" s="151">
        <v>63.334870000000002</v>
      </c>
      <c r="P234" s="152">
        <v>22.031702939068097</v>
      </c>
      <c r="Q234" s="150">
        <f>VLOOKUP($B234,Snapshot!$D:$AJ,10,FALSE)</f>
        <v>-0.69889016536851789</v>
      </c>
      <c r="R234" s="150">
        <f>VLOOKUP($B234,Snapshot!$D:$AJ,11,FALSE)</f>
        <v>-7.3758879222864628</v>
      </c>
      <c r="S234" s="151">
        <f>VLOOKUP($B234,Snapshot!$D:$AJ,12,FALSE)</f>
        <v>-6.7989732717415743</v>
      </c>
      <c r="T234" s="152">
        <f>VLOOKUP($B234,Snapshot!$D:$AJ,13,FALSE)</f>
        <v>-6.3664340764119736</v>
      </c>
      <c r="U234" s="150" t="str">
        <f t="shared" ref="U234" si="100">IF(AND(Q234&lt;0,R234&gt;0),"LP",IF(AND(Q234&gt;0,R234&lt;0),"PL",IF(OR(Q234&lt;0,R234&lt;0),"Loss",IF(ISERROR((+R234/Q234-1)*100),"NA",(+R234/Q234-1)*100))))</f>
        <v>Loss</v>
      </c>
      <c r="V234" s="151" t="str">
        <f t="shared" ref="V234" si="101">IF(AND(R234&lt;0,S234&gt;0),"LP",IF(AND(R234&gt;0,S234&lt;0),"PL",IF(OR(R234&lt;0,S234&lt;0),"Loss",IF(ISERROR((+S234/R234-1)*100),"NA",(+S234/R234-1)*100))))</f>
        <v>Loss</v>
      </c>
      <c r="W234" s="152" t="str">
        <f t="shared" ref="W234" si="102">IF(AND(S234&lt;0,T234&gt;0),"LP",IF(AND(S234&gt;0,T234&lt;0),"PL",IF(OR(S234&lt;0,T234&lt;0),"Loss",IF(ISERROR((+T234/S234-1)*100),"NA",(+T234/S234-1)*100))))</f>
        <v>Loss</v>
      </c>
      <c r="X234" s="150" t="str">
        <f>VLOOKUP($B234,Snapshot!$D:$AJ,17,FALSE)</f>
        <v>NM</v>
      </c>
      <c r="Y234" s="151" t="str">
        <f>VLOOKUP($B234,Snapshot!$D:$AJ,18,FALSE)</f>
        <v>NM</v>
      </c>
      <c r="Z234" s="152" t="str">
        <f>VLOOKUP($B234,Snapshot!$D:$AJ,19,FALSE)</f>
        <v>NM</v>
      </c>
    </row>
    <row r="235" spans="2:26" ht="12.75">
      <c r="B235" s="252" t="s">
        <v>503</v>
      </c>
      <c r="C235" s="165" t="s">
        <v>1390</v>
      </c>
      <c r="D235" s="177" t="s">
        <v>105</v>
      </c>
      <c r="E235" s="105" t="s">
        <v>286</v>
      </c>
      <c r="F235" s="148">
        <f>VLOOKUP($B235,Snapshot!$D:$AJ,2,FALSE)</f>
        <v>5102</v>
      </c>
      <c r="G235" s="148">
        <f>VLOOKUP($B235,Snapshot!$D:$AJ,3,FALSE)</f>
        <v>5500</v>
      </c>
      <c r="H235" s="148">
        <f t="shared" ref="H235" si="103">IF(IFERROR(((IF(G235&lt;0,"-",G235))/F235*100-100),"-")=-100,"-",(IFERROR(((IF(G235&lt;0,"-",G235))/F235*100-100),"-")))</f>
        <v>7.800862406899256</v>
      </c>
      <c r="I235" s="149">
        <f>VLOOKUP($B235,Snapshot!$D:$AJ,8,FALSE)</f>
        <v>40.23797099761051</v>
      </c>
      <c r="J235" s="150">
        <v>74.650000000000006</v>
      </c>
      <c r="K235" s="151">
        <v>9.2200000000000006</v>
      </c>
      <c r="L235" s="151">
        <v>8.0400000000000009</v>
      </c>
      <c r="M235" s="152">
        <f t="shared" ref="M235" si="104">100-J235-K235-L235</f>
        <v>8.0899999999999945</v>
      </c>
      <c r="N235" s="150">
        <v>-6.9657184536834507</v>
      </c>
      <c r="O235" s="151">
        <v>40.110950000000003</v>
      </c>
      <c r="P235" s="152">
        <v>30.156093954599758</v>
      </c>
      <c r="Q235" s="150">
        <f>VLOOKUP($B235,Snapshot!$D:$AJ,10,FALSE)</f>
        <v>36.688057260975519</v>
      </c>
      <c r="R235" s="150">
        <f>VLOOKUP($B235,Snapshot!$D:$AJ,11,FALSE)</f>
        <v>38.975919352112228</v>
      </c>
      <c r="S235" s="151">
        <f>VLOOKUP($B235,Snapshot!$D:$AJ,12,FALSE)</f>
        <v>49.848929162505442</v>
      </c>
      <c r="T235" s="152">
        <f>VLOOKUP($B235,Snapshot!$D:$AJ,13,FALSE)</f>
        <v>66.419170406804042</v>
      </c>
      <c r="U235" s="150">
        <f t="shared" ref="U235" si="105">IF(AND(Q235&lt;0,R235&gt;0),"LP",IF(AND(Q235&gt;0,R235&lt;0),"PL",IF(OR(Q235&lt;0,R235&lt;0),"Loss",IF(ISERROR((+R235/Q235-1)*100),"NA",(+R235/Q235-1)*100))))</f>
        <v>6.2359859364106152</v>
      </c>
      <c r="V235" s="151">
        <f t="shared" ref="V235" si="106">IF(AND(R235&lt;0,S235&gt;0),"LP",IF(AND(R235&gt;0,S235&lt;0),"PL",IF(OR(R235&lt;0,S235&lt;0),"Loss",IF(ISERROR((+S235/R235-1)*100),"NA",(+S235/R235-1)*100))))</f>
        <v>27.896737244772574</v>
      </c>
      <c r="W235" s="152">
        <f t="shared" ref="W235" si="107">IF(AND(S235&lt;0,T235&gt;0),"LP",IF(AND(S235&gt;0,T235&lt;0),"PL",IF(OR(S235&lt;0,T235&lt;0),"Loss",IF(ISERROR((+T235/S235-1)*100),"NA",(+T235/S235-1)*100))))</f>
        <v>33.240917152463403</v>
      </c>
      <c r="X235" s="150">
        <f>VLOOKUP($B235,Snapshot!$D:$AJ,17,FALSE)</f>
        <v>130.90133818032714</v>
      </c>
      <c r="Y235" s="151">
        <f>VLOOKUP($B235,Snapshot!$D:$AJ,18,FALSE)</f>
        <v>102.34923970718992</v>
      </c>
      <c r="Z235" s="152">
        <f>VLOOKUP($B235,Snapshot!$D:$AJ,19,FALSE)</f>
        <v>76.81517201662227</v>
      </c>
    </row>
    <row r="236" spans="2:26" ht="12.75">
      <c r="B236" s="252" t="s">
        <v>628</v>
      </c>
      <c r="C236" s="165" t="s">
        <v>1391</v>
      </c>
      <c r="D236" s="177" t="s">
        <v>105</v>
      </c>
      <c r="E236" s="105" t="s">
        <v>287</v>
      </c>
      <c r="F236" s="148">
        <f>VLOOKUP($B236,Snapshot!$D:$AJ,2,FALSE)</f>
        <v>638.79999999999995</v>
      </c>
      <c r="G236" s="148">
        <f>VLOOKUP($B236,Snapshot!$D:$AJ,3,FALSE)</f>
        <v>625</v>
      </c>
      <c r="H236" s="148">
        <f t="shared" ref="H236:H238" si="108">IF(IFERROR(((IF(G236&lt;0,"-",G236))/F236*100-100),"-")=-100,"-",(IFERROR(((IF(G236&lt;0,"-",G236))/F236*100-100),"-")))</f>
        <v>-2.1603005635566603</v>
      </c>
      <c r="I236" s="149">
        <f>VLOOKUP($B236,Snapshot!$D:$AJ,8,FALSE)</f>
        <v>0.29893980884109922</v>
      </c>
      <c r="J236" s="150">
        <v>33.71</v>
      </c>
      <c r="K236" s="151">
        <v>17.509999999999998</v>
      </c>
      <c r="L236" s="151">
        <v>23.370000000000005</v>
      </c>
      <c r="M236" s="152">
        <f t="shared" ref="M236:M238" si="109">100-J236-K236-L236</f>
        <v>25.409999999999989</v>
      </c>
      <c r="N236" s="150">
        <v>-19.251674883074216</v>
      </c>
      <c r="O236" s="151">
        <v>-16.768730000000001</v>
      </c>
      <c r="P236" s="152">
        <v>1.1085062246117083</v>
      </c>
      <c r="Q236" s="150">
        <f>VLOOKUP($B236,Snapshot!$D:$AJ,10,FALSE)</f>
        <v>3.9312467932273054</v>
      </c>
      <c r="R236" s="150">
        <f>VLOOKUP($B236,Snapshot!$D:$AJ,11,FALSE)</f>
        <v>-2.8601044226044086</v>
      </c>
      <c r="S236" s="151">
        <f>VLOOKUP($B236,Snapshot!$D:$AJ,12,FALSE)</f>
        <v>-0.69122383954956035</v>
      </c>
      <c r="T236" s="152">
        <f>VLOOKUP($B236,Snapshot!$D:$AJ,13,FALSE)</f>
        <v>1.7064986739314711</v>
      </c>
      <c r="U236" s="150" t="str">
        <f t="shared" ref="U236:U238" si="110">IF(AND(Q236&lt;0,R236&gt;0),"LP",IF(AND(Q236&gt;0,R236&lt;0),"PL",IF(OR(Q236&lt;0,R236&lt;0),"Loss",IF(ISERROR((+R236/Q236-1)*100),"NA",(+R236/Q236-1)*100))))</f>
        <v>PL</v>
      </c>
      <c r="V236" s="151" t="str">
        <f t="shared" ref="V236:V238" si="111">IF(AND(R236&lt;0,S236&gt;0),"LP",IF(AND(R236&gt;0,S236&lt;0),"PL",IF(OR(R236&lt;0,S236&lt;0),"Loss",IF(ISERROR((+S236/R236-1)*100),"NA",(+S236/R236-1)*100))))</f>
        <v>Loss</v>
      </c>
      <c r="W236" s="152" t="str">
        <f t="shared" ref="W236:W238" si="112">IF(AND(S236&lt;0,T236&gt;0),"LP",IF(AND(S236&gt;0,T236&lt;0),"PL",IF(OR(S236&lt;0,T236&lt;0),"Loss",IF(ISERROR((+T236/S236-1)*100),"NA",(+T236/S236-1)*100))))</f>
        <v>LP</v>
      </c>
      <c r="X236" s="150" t="str">
        <f>VLOOKUP($B236,Snapshot!$D:$AJ,17,FALSE)</f>
        <v>NM</v>
      </c>
      <c r="Y236" s="151" t="str">
        <f>VLOOKUP($B236,Snapshot!$D:$AJ,18,FALSE)</f>
        <v>NM</v>
      </c>
      <c r="Z236" s="152">
        <f>VLOOKUP($B236,Snapshot!$D:$AJ,19,FALSE)</f>
        <v>374.3337218823134</v>
      </c>
    </row>
    <row r="237" spans="2:26" ht="12.75">
      <c r="B237" s="252" t="s">
        <v>667</v>
      </c>
      <c r="C237" s="165" t="s">
        <v>1392</v>
      </c>
      <c r="D237" s="177" t="s">
        <v>105</v>
      </c>
      <c r="E237" s="105" t="s">
        <v>287</v>
      </c>
      <c r="F237" s="148">
        <f>VLOOKUP($B237,Snapshot!$D:$AJ,2,FALSE)</f>
        <v>1452.45</v>
      </c>
      <c r="G237" s="148">
        <f>VLOOKUP($B237,Snapshot!$D:$AJ,3,FALSE)</f>
        <v>1400</v>
      </c>
      <c r="H237" s="148">
        <f t="shared" si="108"/>
        <v>-3.6111397982718927</v>
      </c>
      <c r="I237" s="149">
        <f>VLOOKUP($B237,Snapshot!$D:$AJ,8,FALSE)</f>
        <v>2.188738169653524</v>
      </c>
      <c r="J237" s="150">
        <v>50.16</v>
      </c>
      <c r="K237" s="151">
        <v>7.63</v>
      </c>
      <c r="L237" s="151">
        <v>27.51</v>
      </c>
      <c r="M237" s="152">
        <f t="shared" si="109"/>
        <v>14.7</v>
      </c>
      <c r="N237" s="150">
        <v>-15.768260503958004</v>
      </c>
      <c r="O237" s="151">
        <v>-9.6482250000000001</v>
      </c>
      <c r="P237" s="152">
        <v>7.5784470011947427</v>
      </c>
      <c r="Q237" s="150">
        <f>VLOOKUP($B237,Snapshot!$D:$AJ,10,FALSE)</f>
        <v>25.106143079315721</v>
      </c>
      <c r="R237" s="150">
        <f>VLOOKUP($B237,Snapshot!$D:$AJ,11,FALSE)</f>
        <v>22.770490937309301</v>
      </c>
      <c r="S237" s="151">
        <f>VLOOKUP($B237,Snapshot!$D:$AJ,12,FALSE)</f>
        <v>27.584393891752036</v>
      </c>
      <c r="T237" s="152">
        <f>VLOOKUP($B237,Snapshot!$D:$AJ,13,FALSE)</f>
        <v>34.918006084510772</v>
      </c>
      <c r="U237" s="150">
        <f t="shared" si="110"/>
        <v>-9.3031101377363807</v>
      </c>
      <c r="V237" s="151">
        <f t="shared" si="111"/>
        <v>21.140971302270817</v>
      </c>
      <c r="W237" s="152">
        <f t="shared" si="112"/>
        <v>26.586091474540407</v>
      </c>
      <c r="X237" s="150">
        <f>VLOOKUP($B237,Snapshot!$D:$AJ,17,FALSE)</f>
        <v>63.786503505735581</v>
      </c>
      <c r="Y237" s="151">
        <f>VLOOKUP($B237,Snapshot!$D:$AJ,18,FALSE)</f>
        <v>52.654773046664431</v>
      </c>
      <c r="Z237" s="152">
        <f>VLOOKUP($B237,Snapshot!$D:$AJ,19,FALSE)</f>
        <v>41.596017724628616</v>
      </c>
    </row>
    <row r="238" spans="2:26" ht="12.75">
      <c r="B238" s="252" t="s">
        <v>668</v>
      </c>
      <c r="C238" s="165" t="s">
        <v>1393</v>
      </c>
      <c r="D238" s="177" t="s">
        <v>105</v>
      </c>
      <c r="E238" s="105" t="s">
        <v>286</v>
      </c>
      <c r="F238" s="148">
        <f>VLOOKUP($B238,Snapshot!$D:$AJ,2,FALSE)</f>
        <v>352.3</v>
      </c>
      <c r="G238" s="148">
        <f>VLOOKUP($B238,Snapshot!$D:$AJ,3,FALSE)</f>
        <v>400</v>
      </c>
      <c r="H238" s="148">
        <f t="shared" si="108"/>
        <v>13.539596934430875</v>
      </c>
      <c r="I238" s="149">
        <f>VLOOKUP($B238,Snapshot!$D:$AJ,8,FALSE)</f>
        <v>1.3086797262551684</v>
      </c>
      <c r="J238" s="150">
        <v>73.86</v>
      </c>
      <c r="K238" s="151">
        <v>5.94</v>
      </c>
      <c r="L238" s="151">
        <v>9.4499999999999993</v>
      </c>
      <c r="M238" s="152">
        <f t="shared" si="109"/>
        <v>10.75</v>
      </c>
      <c r="N238" s="150">
        <v>-5.0788091068301213</v>
      </c>
      <c r="O238" s="151">
        <v>20.754069999999999</v>
      </c>
      <c r="P238" s="152">
        <v>6.3910156989247309</v>
      </c>
      <c r="Q238" s="150">
        <f>VLOOKUP($B238,Snapshot!$D:$AJ,10,FALSE)</f>
        <v>3.8234250677099029</v>
      </c>
      <c r="R238" s="150">
        <f>VLOOKUP($B238,Snapshot!$D:$AJ,11,FALSE)</f>
        <v>2.9203250075233202</v>
      </c>
      <c r="S238" s="151">
        <f>VLOOKUP($B238,Snapshot!$D:$AJ,12,FALSE)</f>
        <v>4.286564089420609</v>
      </c>
      <c r="T238" s="152">
        <f>VLOOKUP($B238,Snapshot!$D:$AJ,13,FALSE)</f>
        <v>5.5963036153238512</v>
      </c>
      <c r="U238" s="150">
        <f t="shared" si="110"/>
        <v>-23.620184630099416</v>
      </c>
      <c r="V238" s="151">
        <f t="shared" si="111"/>
        <v>46.783802432181119</v>
      </c>
      <c r="W238" s="152">
        <f t="shared" si="112"/>
        <v>30.55453035534277</v>
      </c>
      <c r="X238" s="150">
        <f>VLOOKUP($B238,Snapshot!$D:$AJ,17,FALSE)</f>
        <v>120.63725752866797</v>
      </c>
      <c r="Y238" s="151">
        <f>VLOOKUP($B238,Snapshot!$D:$AJ,18,FALSE)</f>
        <v>82.18703666871302</v>
      </c>
      <c r="Z238" s="152">
        <f>VLOOKUP($B238,Snapshot!$D:$AJ,19,FALSE)</f>
        <v>62.952267106332265</v>
      </c>
    </row>
    <row r="239" spans="2:26" ht="12.75">
      <c r="B239" s="252" t="s">
        <v>629</v>
      </c>
      <c r="C239" s="165" t="s">
        <v>1394</v>
      </c>
      <c r="D239" s="177" t="s">
        <v>105</v>
      </c>
      <c r="E239" s="105" t="s">
        <v>286</v>
      </c>
      <c r="F239" s="148">
        <f>VLOOKUP($B239,Snapshot!$D:$AJ,2,FALSE)</f>
        <v>195.5</v>
      </c>
      <c r="G239" s="148">
        <f>VLOOKUP($B239,Snapshot!$D:$AJ,3,FALSE)</f>
        <v>210</v>
      </c>
      <c r="H239" s="148">
        <f t="shared" ref="H239" si="113">IF(IFERROR(((IF(G239&lt;0,"-",G239))/F239*100-100),"-")=-100,"-",(IFERROR(((IF(G239&lt;0,"-",G239))/F239*100-100),"-")))</f>
        <v>7.4168797953964258</v>
      </c>
      <c r="I239" s="149">
        <f>VLOOKUP($B239,Snapshot!$D:$AJ,8,FALSE)</f>
        <v>2.9181235722819592</v>
      </c>
      <c r="J239" s="150">
        <v>62.73</v>
      </c>
      <c r="K239" s="151">
        <v>11.69</v>
      </c>
      <c r="L239" s="151">
        <v>14.180000000000001</v>
      </c>
      <c r="M239" s="152">
        <f t="shared" ref="M239" si="114">100-J239-K239-L239</f>
        <v>11.400000000000004</v>
      </c>
      <c r="N239" s="150">
        <v>-12.292507851054296</v>
      </c>
      <c r="O239" s="151">
        <v>-6.2574940000000003</v>
      </c>
      <c r="P239" s="152">
        <v>8.2368882676224615</v>
      </c>
      <c r="Q239" s="150">
        <f>VLOOKUP($B239,Snapshot!$D:$AJ,10,FALSE)</f>
        <v>2.2989020382419323</v>
      </c>
      <c r="R239" s="150">
        <f>VLOOKUP($B239,Snapshot!$D:$AJ,11,FALSE)</f>
        <v>0.77045220838239936</v>
      </c>
      <c r="S239" s="151">
        <f>VLOOKUP($B239,Snapshot!$D:$AJ,12,FALSE)</f>
        <v>0.98448649145623257</v>
      </c>
      <c r="T239" s="152">
        <f>VLOOKUP($B239,Snapshot!$D:$AJ,13,FALSE)</f>
        <v>2.084459647312455</v>
      </c>
      <c r="U239" s="150">
        <f t="shared" ref="U239" si="115">IF(AND(Q239&lt;0,R239&gt;0),"LP",IF(AND(Q239&gt;0,R239&lt;0),"PL",IF(OR(Q239&lt;0,R239&lt;0),"Loss",IF(ISERROR((+R239/Q239-1)*100),"NA",(+R239/Q239-1)*100))))</f>
        <v>-66.486079199286081</v>
      </c>
      <c r="V239" s="151">
        <f t="shared" ref="V239" si="116">IF(AND(R239&lt;0,S239&gt;0),"LP",IF(AND(R239&gt;0,S239&lt;0),"PL",IF(OR(R239&lt;0,S239&lt;0),"Loss",IF(ISERROR((+S239/R239-1)*100),"NA",(+S239/R239-1)*100))))</f>
        <v>27.780345197946566</v>
      </c>
      <c r="W239" s="152">
        <f t="shared" ref="W239" si="117">IF(AND(S239&lt;0,T239&gt;0),"LP",IF(AND(S239&gt;0,T239&lt;0),"PL",IF(OR(S239&lt;0,T239&lt;0),"Loss",IF(ISERROR((+T239/S239-1)*100),"NA",(+T239/S239-1)*100))))</f>
        <v>111.730649978667</v>
      </c>
      <c r="X239" s="150">
        <f>VLOOKUP($B239,Snapshot!$D:$AJ,17,FALSE)</f>
        <v>253.74708239263984</v>
      </c>
      <c r="Y239" s="151">
        <f>VLOOKUP($B239,Snapshot!$D:$AJ,18,FALSE)</f>
        <v>198.58068312427562</v>
      </c>
      <c r="Z239" s="152">
        <f>VLOOKUP($B239,Snapshot!$D:$AJ,19,FALSE)</f>
        <v>93.789294627057401</v>
      </c>
    </row>
    <row r="240" spans="2:26" ht="12.75">
      <c r="B240" s="252" t="s">
        <v>189</v>
      </c>
      <c r="C240" s="165" t="s">
        <v>439</v>
      </c>
      <c r="D240" s="177" t="s">
        <v>105</v>
      </c>
      <c r="E240" s="105" t="s">
        <v>287</v>
      </c>
      <c r="F240" s="148">
        <f>VLOOKUP($B240,Snapshot!$D:$AJ,2,FALSE)</f>
        <v>688.25</v>
      </c>
      <c r="G240" s="148">
        <f>VLOOKUP($B240,Snapshot!$D:$AJ,3,FALSE)</f>
        <v>550</v>
      </c>
      <c r="H240" s="148">
        <f t="shared" ref="H240" si="118">IF(IFERROR(((IF(G240&lt;0,"-",G240))/F240*100-100),"-")=-100,"-",(IFERROR(((IF(G240&lt;0,"-",G240))/F240*100-100),"-")))</f>
        <v>-20.087177624409733</v>
      </c>
      <c r="I240" s="149">
        <f>VLOOKUP($B240,Snapshot!$D:$AJ,8,FALSE)</f>
        <v>5.4222388410991638</v>
      </c>
      <c r="J240" s="150">
        <v>41.94</v>
      </c>
      <c r="K240" s="151">
        <v>20.75</v>
      </c>
      <c r="L240" s="151">
        <v>29.89</v>
      </c>
      <c r="M240" s="152">
        <f t="shared" ref="M240" si="119">100-J240-K240-L240</f>
        <v>7.4200000000000017</v>
      </c>
      <c r="N240" s="150">
        <v>-3.7614486471369588</v>
      </c>
      <c r="O240" s="151">
        <v>24.581410000000002</v>
      </c>
      <c r="P240" s="152">
        <v>18.649883345280763</v>
      </c>
      <c r="Q240" s="150">
        <f>VLOOKUP($B240,Snapshot!$D:$AJ,10,FALSE)</f>
        <v>5.8841978143714959</v>
      </c>
      <c r="R240" s="150">
        <f>VLOOKUP($B240,Snapshot!$D:$AJ,11,FALSE)</f>
        <v>3.9456714488032958</v>
      </c>
      <c r="S240" s="151">
        <f>VLOOKUP($B240,Snapshot!$D:$AJ,12,FALSE)</f>
        <v>5.5052650794714255</v>
      </c>
      <c r="T240" s="152">
        <f>VLOOKUP($B240,Snapshot!$D:$AJ,13,FALSE)</f>
        <v>8.3167470835705437</v>
      </c>
      <c r="U240" s="150">
        <f t="shared" ref="U240" si="120">IF(AND(Q240&lt;0,R240&gt;0),"LP",IF(AND(Q240&gt;0,R240&lt;0),"PL",IF(OR(Q240&lt;0,R240&lt;0),"Loss",IF(ISERROR((+R240/Q240-1)*100),"NA",(+R240/Q240-1)*100))))</f>
        <v>-32.944615846081284</v>
      </c>
      <c r="V240" s="151">
        <f t="shared" ref="V240" si="121">IF(AND(R240&lt;0,S240&gt;0),"LP",IF(AND(R240&gt;0,S240&lt;0),"PL",IF(OR(R240&lt;0,S240&lt;0),"Loss",IF(ISERROR((+S240/R240-1)*100),"NA",(+S240/R240-1)*100))))</f>
        <v>39.526697823285502</v>
      </c>
      <c r="W240" s="152">
        <f t="shared" ref="W240" si="122">IF(AND(S240&lt;0,T240&gt;0),"LP",IF(AND(S240&gt;0,T240&lt;0),"PL",IF(OR(S240&lt;0,T240&lt;0),"Loss",IF(ISERROR((+T240/S240-1)*100),"NA",(+T240/S240-1)*100))))</f>
        <v>51.068966952796679</v>
      </c>
      <c r="X240" s="150">
        <f>VLOOKUP($B240,Snapshot!$D:$AJ,17,FALSE)</f>
        <v>174.43165477164681</v>
      </c>
      <c r="Y240" s="151">
        <f>VLOOKUP($B240,Snapshot!$D:$AJ,18,FALSE)</f>
        <v>125.01668676525938</v>
      </c>
      <c r="Z240" s="152">
        <f>VLOOKUP($B240,Snapshot!$D:$AJ,19,FALSE)</f>
        <v>82.754710836357518</v>
      </c>
    </row>
    <row r="241" spans="2:26" ht="12.75">
      <c r="B241" s="252" t="s">
        <v>752</v>
      </c>
      <c r="C241" s="165" t="s">
        <v>755</v>
      </c>
      <c r="D241" s="177" t="s">
        <v>105</v>
      </c>
      <c r="E241" s="105" t="s">
        <v>286</v>
      </c>
      <c r="F241" s="148">
        <f>VLOOKUP($B241,Snapshot!$D:$AJ,2,FALSE)</f>
        <v>706.75</v>
      </c>
      <c r="G241" s="148">
        <f>VLOOKUP($B241,Snapshot!$D:$AJ,3,FALSE)</f>
        <v>650</v>
      </c>
      <c r="H241" s="148">
        <f t="shared" ref="H241" si="123">IF(IFERROR(((IF(G241&lt;0,"-",G241))/F241*100-100),"-")=-100,"-",(IFERROR(((IF(G241&lt;0,"-",G241))/F241*100-100),"-")))</f>
        <v>-8.029713477184302</v>
      </c>
      <c r="I241" s="149">
        <f>VLOOKUP($B241,Snapshot!$D:$AJ,8,FALSE)</f>
        <v>8.814521639784946</v>
      </c>
      <c r="J241" s="150">
        <v>60.59</v>
      </c>
      <c r="K241" s="151">
        <v>21.189999999999998</v>
      </c>
      <c r="L241" s="151">
        <v>11.760000000000003</v>
      </c>
      <c r="M241" s="152">
        <f t="shared" ref="M241" si="124">100-J241-K241-L241</f>
        <v>6.4599999999999955</v>
      </c>
      <c r="N241" s="150">
        <v>-10.082697201017808</v>
      </c>
      <c r="O241" s="151">
        <v>215.51339999999999</v>
      </c>
      <c r="P241" s="152">
        <v>49.434715221027474</v>
      </c>
      <c r="Q241" s="150">
        <f>VLOOKUP($B241,Snapshot!$D:$AJ,10,FALSE)</f>
        <v>4.4649266951923314</v>
      </c>
      <c r="R241" s="150">
        <f>VLOOKUP($B241,Snapshot!$D:$AJ,11,FALSE)</f>
        <v>5.7991773238852522</v>
      </c>
      <c r="S241" s="151">
        <f>VLOOKUP($B241,Snapshot!$D:$AJ,12,FALSE)</f>
        <v>8.4310052472170902</v>
      </c>
      <c r="T241" s="152">
        <f>VLOOKUP($B241,Snapshot!$D:$AJ,13,FALSE)</f>
        <v>11.304012014272205</v>
      </c>
      <c r="U241" s="150">
        <f t="shared" ref="U241" si="125">IF(AND(Q241&lt;0,R241&gt;0),"LP",IF(AND(Q241&gt;0,R241&lt;0),"PL",IF(OR(Q241&lt;0,R241&lt;0),"Loss",IF(ISERROR((+R241/Q241-1)*100),"NA",(+R241/Q241-1)*100))))</f>
        <v>29.882923500840299</v>
      </c>
      <c r="V241" s="151">
        <f t="shared" ref="V241" si="126">IF(AND(R241&lt;0,S241&gt;0),"LP",IF(AND(R241&gt;0,S241&lt;0),"PL",IF(OR(R241&lt;0,S241&lt;0),"Loss",IF(ISERROR((+S241/R241-1)*100),"NA",(+S241/R241-1)*100))))</f>
        <v>45.382780631522458</v>
      </c>
      <c r="W241" s="152">
        <f t="shared" ref="W241" si="127">IF(AND(S241&lt;0,T241&gt;0),"LP",IF(AND(S241&gt;0,T241&lt;0),"PL",IF(OR(S241&lt;0,T241&lt;0),"Loss",IF(ISERROR((+T241/S241-1)*100),"NA",(+T241/S241-1)*100))))</f>
        <v>34.076681045874558</v>
      </c>
      <c r="X241" s="150">
        <f>VLOOKUP($B241,Snapshot!$D:$AJ,17,FALSE)</f>
        <v>121.87073450730448</v>
      </c>
      <c r="Y241" s="151">
        <f>VLOOKUP($B241,Snapshot!$D:$AJ,18,FALSE)</f>
        <v>83.827489045067821</v>
      </c>
      <c r="Z241" s="152">
        <f>VLOOKUP($B241,Snapshot!$D:$AJ,19,FALSE)</f>
        <v>62.52204961456804</v>
      </c>
    </row>
    <row r="242" spans="2:26" ht="12.75">
      <c r="B242" s="252" t="s">
        <v>669</v>
      </c>
      <c r="C242" s="165" t="s">
        <v>1395</v>
      </c>
      <c r="D242" s="177" t="s">
        <v>105</v>
      </c>
      <c r="E242" s="105" t="s">
        <v>286</v>
      </c>
      <c r="F242" s="148">
        <f>VLOOKUP($B242,Snapshot!$D:$AJ,2,FALSE)</f>
        <v>1274.3499999999999</v>
      </c>
      <c r="G242" s="148">
        <f>VLOOKUP($B242,Snapshot!$D:$AJ,3,FALSE)</f>
        <v>1460</v>
      </c>
      <c r="H242" s="148">
        <f t="shared" ref="H242" si="128">IF(IFERROR(((IF(G242&lt;0,"-",G242))/F242*100-100),"-")=-100,"-",(IFERROR(((IF(G242&lt;0,"-",G242))/F242*100-100),"-")))</f>
        <v>14.568211244948401</v>
      </c>
      <c r="I242" s="149">
        <f>VLOOKUP($B242,Snapshot!$D:$AJ,8,FALSE)</f>
        <v>4.1415913978494627</v>
      </c>
      <c r="J242" s="150">
        <v>74.16</v>
      </c>
      <c r="K242" s="151">
        <v>3.05</v>
      </c>
      <c r="L242" s="151">
        <v>5.5900000000000007</v>
      </c>
      <c r="M242" s="152">
        <f t="shared" ref="M242" si="129">100-J242-K242-L242</f>
        <v>17.200000000000003</v>
      </c>
      <c r="N242" s="150">
        <v>-11.531118747613604</v>
      </c>
      <c r="O242" s="151">
        <v>16.32056</v>
      </c>
      <c r="P242" s="152">
        <v>3.0035359976105136</v>
      </c>
      <c r="Q242" s="150">
        <f>VLOOKUP($B242,Snapshot!$D:$AJ,10,FALSE)</f>
        <v>13.447044969456101</v>
      </c>
      <c r="R242" s="150">
        <f>VLOOKUP($B242,Snapshot!$D:$AJ,11,FALSE)</f>
        <v>12.742184626700992</v>
      </c>
      <c r="S242" s="151">
        <f>VLOOKUP($B242,Snapshot!$D:$AJ,12,FALSE)</f>
        <v>14.789396891131908</v>
      </c>
      <c r="T242" s="152">
        <f>VLOOKUP($B242,Snapshot!$D:$AJ,13,FALSE)</f>
        <v>18.093906744969448</v>
      </c>
      <c r="U242" s="150">
        <f t="shared" ref="U242" si="130">IF(AND(Q242&lt;0,R242&gt;0),"LP",IF(AND(Q242&gt;0,R242&lt;0),"PL",IF(OR(Q242&lt;0,R242&lt;0),"Loss",IF(ISERROR((+R242/Q242-1)*100),"NA",(+R242/Q242-1)*100))))</f>
        <v>-5.2417489816992795</v>
      </c>
      <c r="V242" s="151">
        <f t="shared" ref="V242" si="131">IF(AND(R242&lt;0,S242&gt;0),"LP",IF(AND(R242&gt;0,S242&lt;0),"PL",IF(OR(R242&lt;0,S242&lt;0),"Loss",IF(ISERROR((+S242/R242-1)*100),"NA",(+S242/R242-1)*100))))</f>
        <v>16.066415017571046</v>
      </c>
      <c r="W242" s="152">
        <f t="shared" ref="W242" si="132">IF(AND(S242&lt;0,T242&gt;0),"LP",IF(AND(S242&gt;0,T242&lt;0),"PL",IF(OR(S242&lt;0,T242&lt;0),"Loss",IF(ISERROR((+T242/S242-1)*100),"NA",(+T242/S242-1)*100))))</f>
        <v>22.343776951574057</v>
      </c>
      <c r="X242" s="150">
        <f>VLOOKUP($B242,Snapshot!$D:$AJ,17,FALSE)</f>
        <v>100.01032298100792</v>
      </c>
      <c r="Y242" s="151">
        <f>VLOOKUP($B242,Snapshot!$D:$AJ,18,FALSE)</f>
        <v>86.16646164686621</v>
      </c>
      <c r="Z242" s="152">
        <f>VLOOKUP($B242,Snapshot!$D:$AJ,19,FALSE)</f>
        <v>70.429787107988744</v>
      </c>
    </row>
    <row r="243" spans="2:26" ht="12.75">
      <c r="B243" s="252" t="s">
        <v>670</v>
      </c>
      <c r="C243" s="165" t="s">
        <v>1396</v>
      </c>
      <c r="D243" s="177" t="s">
        <v>105</v>
      </c>
      <c r="E243" s="105" t="s">
        <v>287</v>
      </c>
      <c r="F243" s="148">
        <f>VLOOKUP($B243,Snapshot!$D:$AJ,2,FALSE)</f>
        <v>804.65</v>
      </c>
      <c r="G243" s="148">
        <f>VLOOKUP($B243,Snapshot!$D:$AJ,3,FALSE)</f>
        <v>900</v>
      </c>
      <c r="H243" s="148">
        <f t="shared" ref="H243" si="133">IF(IFERROR(((IF(G243&lt;0,"-",G243))/F243*100-100),"-")=-100,"-",(IFERROR(((IF(G243&lt;0,"-",G243))/F243*100-100),"-")))</f>
        <v>11.849872615422854</v>
      </c>
      <c r="I243" s="149">
        <f>VLOOKUP($B243,Snapshot!$D:$AJ,8,FALSE)</f>
        <v>2.4046951612903222</v>
      </c>
      <c r="J243" s="150">
        <v>71.27</v>
      </c>
      <c r="K243" s="151">
        <v>3.36</v>
      </c>
      <c r="L243" s="151">
        <v>9.5500000000000007</v>
      </c>
      <c r="M243" s="152">
        <f t="shared" ref="M243" si="134">100-J243-K243-L243</f>
        <v>15.820000000000004</v>
      </c>
      <c r="N243" s="150">
        <v>-16.007306889352819</v>
      </c>
      <c r="O243" s="151">
        <v>-10.81246</v>
      </c>
      <c r="P243" s="152">
        <v>1.0952586917562723</v>
      </c>
      <c r="Q243" s="150">
        <f>VLOOKUP($B243,Snapshot!$D:$AJ,10,FALSE)</f>
        <v>6.2061068702290072</v>
      </c>
      <c r="R243" s="150">
        <f>VLOOKUP($B243,Snapshot!$D:$AJ,11,FALSE)</f>
        <v>8.0542386500602543</v>
      </c>
      <c r="S243" s="151">
        <f>VLOOKUP($B243,Snapshot!$D:$AJ,12,FALSE)</f>
        <v>9.8333345451764647</v>
      </c>
      <c r="T243" s="152">
        <f>VLOOKUP($B243,Snapshot!$D:$AJ,13,FALSE)</f>
        <v>12.284692894134063</v>
      </c>
      <c r="U243" s="150">
        <f t="shared" ref="U243" si="135">IF(AND(Q243&lt;0,R243&gt;0),"LP",IF(AND(Q243&gt;0,R243&lt;0),"PL",IF(OR(Q243&lt;0,R243&lt;0),"Loss",IF(ISERROR((+R243/Q243-1)*100),"NA",(+R243/Q243-1)*100))))</f>
        <v>29.779245160872492</v>
      </c>
      <c r="V243" s="151">
        <f t="shared" ref="V243" si="136">IF(AND(R243&lt;0,S243&gt;0),"LP",IF(AND(R243&gt;0,S243&lt;0),"PL",IF(OR(R243&lt;0,S243&lt;0),"Loss",IF(ISERROR((+S243/R243-1)*100),"NA",(+S243/R243-1)*100))))</f>
        <v>22.088939407114538</v>
      </c>
      <c r="W243" s="152">
        <f t="shared" ref="W243" si="137">IF(AND(S243&lt;0,T243&gt;0),"LP",IF(AND(S243&gt;0,T243&lt;0),"PL",IF(OR(S243&lt;0,T243&lt;0),"Loss",IF(ISERROR((+T243/S243-1)*100),"NA",(+T243/S243-1)*100))))</f>
        <v>24.929064883285811</v>
      </c>
      <c r="X243" s="150">
        <f>VLOOKUP($B243,Snapshot!$D:$AJ,17,FALSE)</f>
        <v>99.903918292013898</v>
      </c>
      <c r="Y243" s="151">
        <f>VLOOKUP($B243,Snapshot!$D:$AJ,18,FALSE)</f>
        <v>81.828803474880672</v>
      </c>
      <c r="Z243" s="152">
        <f>VLOOKUP($B243,Snapshot!$D:$AJ,19,FALSE)</f>
        <v>65.500212901880531</v>
      </c>
    </row>
    <row r="244" spans="2:26" ht="12.75">
      <c r="B244" s="252" t="s">
        <v>652</v>
      </c>
      <c r="C244" s="165" t="s">
        <v>1397</v>
      </c>
      <c r="D244" s="177" t="s">
        <v>105</v>
      </c>
      <c r="E244" s="105" t="s">
        <v>286</v>
      </c>
      <c r="F244" s="148">
        <f>VLOOKUP($B244,Snapshot!$D:$AJ,2,FALSE)</f>
        <v>111.48</v>
      </c>
      <c r="G244" s="148">
        <f>VLOOKUP($B244,Snapshot!$D:$AJ,3,FALSE)</f>
        <v>140</v>
      </c>
      <c r="H244" s="148">
        <f t="shared" ref="H244" si="138">IF(IFERROR(((IF(G244&lt;0,"-",G244))/F244*100-100),"-")=-100,"-",(IFERROR(((IF(G244&lt;0,"-",G244))/F244*100-100),"-")))</f>
        <v>25.583064226767121</v>
      </c>
      <c r="I244" s="149">
        <f>VLOOKUP($B244,Snapshot!$D:$AJ,8,FALSE)</f>
        <v>0.66472311827956987</v>
      </c>
      <c r="J244" s="150">
        <v>15.33</v>
      </c>
      <c r="K244" s="151">
        <v>18.78</v>
      </c>
      <c r="L244" s="151">
        <v>28.369999999999997</v>
      </c>
      <c r="M244" s="152">
        <f t="shared" ref="M244" si="139">100-J244-K244-L244</f>
        <v>37.520000000000003</v>
      </c>
      <c r="N244" s="150">
        <v>-16.712738139708634</v>
      </c>
      <c r="O244" s="151">
        <v>-12.769959999999999</v>
      </c>
      <c r="P244" s="152">
        <v>6.1253421266427717</v>
      </c>
      <c r="Q244" s="150">
        <f>VLOOKUP($B244,Snapshot!$D:$AJ,10,FALSE)</f>
        <v>-4.8892941923429953</v>
      </c>
      <c r="R244" s="150">
        <f>VLOOKUP($B244,Snapshot!$D:$AJ,11,FALSE)</f>
        <v>-4.7693953490246148</v>
      </c>
      <c r="S244" s="151">
        <f>VLOOKUP($B244,Snapshot!$D:$AJ,12,FALSE)</f>
        <v>-2.2889064376114292</v>
      </c>
      <c r="T244" s="152">
        <f>VLOOKUP($B244,Snapshot!$D:$AJ,13,FALSE)</f>
        <v>-0.2073277236252857</v>
      </c>
      <c r="U244" s="150" t="str">
        <f t="shared" ref="U244" si="140">IF(AND(Q244&lt;0,R244&gt;0),"LP",IF(AND(Q244&gt;0,R244&lt;0),"PL",IF(OR(Q244&lt;0,R244&lt;0),"Loss",IF(ISERROR((+R244/Q244-1)*100),"NA",(+R244/Q244-1)*100))))</f>
        <v>Loss</v>
      </c>
      <c r="V244" s="151" t="str">
        <f t="shared" ref="V244" si="141">IF(AND(R244&lt;0,S244&gt;0),"LP",IF(AND(R244&gt;0,S244&lt;0),"PL",IF(OR(R244&lt;0,S244&lt;0),"Loss",IF(ISERROR((+S244/R244-1)*100),"NA",(+S244/R244-1)*100))))</f>
        <v>Loss</v>
      </c>
      <c r="W244" s="152" t="str">
        <f t="shared" ref="W244" si="142">IF(AND(S244&lt;0,T244&gt;0),"LP",IF(AND(S244&gt;0,T244&lt;0),"PL",IF(OR(S244&lt;0,T244&lt;0),"Loss",IF(ISERROR((+T244/S244-1)*100),"NA",(+T244/S244-1)*100))))</f>
        <v>Loss</v>
      </c>
      <c r="X244" s="150" t="str">
        <f>VLOOKUP($B244,Snapshot!$D:$AJ,17,FALSE)</f>
        <v>NM</v>
      </c>
      <c r="Y244" s="151" t="str">
        <f>VLOOKUP($B244,Snapshot!$D:$AJ,18,FALSE)</f>
        <v>NM</v>
      </c>
      <c r="Z244" s="152" t="str">
        <f>VLOOKUP($B244,Snapshot!$D:$AJ,19,FALSE)</f>
        <v>NM</v>
      </c>
    </row>
    <row r="245" spans="2:26" ht="12.75">
      <c r="B245" s="252" t="s">
        <v>753</v>
      </c>
      <c r="C245" s="165" t="s">
        <v>756</v>
      </c>
      <c r="D245" s="177" t="s">
        <v>105</v>
      </c>
      <c r="E245" s="105" t="s">
        <v>286</v>
      </c>
      <c r="F245" s="148">
        <f>VLOOKUP($B245,Snapshot!$D:$AJ,2,FALSE)</f>
        <v>1460.15</v>
      </c>
      <c r="G245" s="148">
        <f>VLOOKUP($B245,Snapshot!$D:$AJ,3,FALSE)</f>
        <v>1350</v>
      </c>
      <c r="H245" s="148">
        <f t="shared" ref="H245" si="143">IF(IFERROR(((IF(G245&lt;0,"-",G245))/F245*100-100),"-")=-100,"-",(IFERROR(((IF(G245&lt;0,"-",G245))/F245*100-100),"-")))</f>
        <v>-7.5437455055987357</v>
      </c>
      <c r="I245" s="149">
        <f>VLOOKUP($B245,Snapshot!$D:$AJ,8,FALSE)</f>
        <v>1.3480297873357228</v>
      </c>
      <c r="J245" s="150">
        <v>68.45</v>
      </c>
      <c r="K245" s="151">
        <v>7.72</v>
      </c>
      <c r="L245" s="151">
        <v>10.470000000000002</v>
      </c>
      <c r="M245" s="152">
        <f t="shared" ref="M245" si="144">100-J245-K245-L245</f>
        <v>13.359999999999996</v>
      </c>
      <c r="N245" s="150">
        <v>-2.6566666666666663</v>
      </c>
      <c r="O245" s="151">
        <v>139.8998</v>
      </c>
      <c r="P245" s="152">
        <v>6.4229935483870966</v>
      </c>
      <c r="Q245" s="150">
        <f>VLOOKUP($B245,Snapshot!$D:$AJ,10,FALSE)</f>
        <v>22.91947473461946</v>
      </c>
      <c r="R245" s="150">
        <f>VLOOKUP($B245,Snapshot!$D:$AJ,11,FALSE)</f>
        <v>23.294038916915497</v>
      </c>
      <c r="S245" s="151">
        <f>VLOOKUP($B245,Snapshot!$D:$AJ,12,FALSE)</f>
        <v>31.311208144194168</v>
      </c>
      <c r="T245" s="152">
        <f>VLOOKUP($B245,Snapshot!$D:$AJ,13,FALSE)</f>
        <v>37.431314265516214</v>
      </c>
      <c r="U245" s="150">
        <f t="shared" ref="U245" si="145">IF(AND(Q245&lt;0,R245&gt;0),"LP",IF(AND(Q245&gt;0,R245&lt;0),"PL",IF(OR(Q245&lt;0,R245&lt;0),"Loss",IF(ISERROR((+R245/Q245-1)*100),"NA",(+R245/Q245-1)*100))))</f>
        <v>1.6342616339730665</v>
      </c>
      <c r="V245" s="151">
        <f t="shared" ref="V245" si="146">IF(AND(R245&lt;0,S245&gt;0),"LP",IF(AND(R245&gt;0,S245&lt;0),"PL",IF(OR(R245&lt;0,S245&lt;0),"Loss",IF(ISERROR((+S245/R245-1)*100),"NA",(+S245/R245-1)*100))))</f>
        <v>34.417256946612305</v>
      </c>
      <c r="W245" s="152">
        <f t="shared" ref="W245" si="147">IF(AND(S245&lt;0,T245&gt;0),"LP",IF(AND(S245&gt;0,T245&lt;0),"PL",IF(OR(S245&lt;0,T245&lt;0),"Loss",IF(ISERROR((+T245/S245-1)*100),"NA",(+T245/S245-1)*100))))</f>
        <v>19.546055499161106</v>
      </c>
      <c r="X245" s="150">
        <f>VLOOKUP($B245,Snapshot!$D:$AJ,17,FALSE)</f>
        <v>62.68341892996834</v>
      </c>
      <c r="Y245" s="151">
        <f>VLOOKUP($B245,Snapshot!$D:$AJ,18,FALSE)</f>
        <v>46.633460876876008</v>
      </c>
      <c r="Z245" s="152">
        <f>VLOOKUP($B245,Snapshot!$D:$AJ,19,FALSE)</f>
        <v>39.008782583548516</v>
      </c>
    </row>
    <row r="246" spans="2:26" ht="12.75">
      <c r="B246" s="252" t="s">
        <v>654</v>
      </c>
      <c r="C246" s="165" t="s">
        <v>1398</v>
      </c>
      <c r="D246" s="177" t="s">
        <v>105</v>
      </c>
      <c r="E246" s="105" t="s">
        <v>286</v>
      </c>
      <c r="F246" s="148">
        <f>VLOOKUP($B246,Snapshot!$D:$AJ,2,FALSE)</f>
        <v>372.5</v>
      </c>
      <c r="G246" s="148">
        <f>VLOOKUP($B246,Snapshot!$D:$AJ,3,FALSE)</f>
        <v>370</v>
      </c>
      <c r="H246" s="148">
        <f t="shared" ref="H246" si="148">IF(IFERROR(((IF(G246&lt;0,"-",G246))/F246*100-100),"-")=-100,"-",(IFERROR(((IF(G246&lt;0,"-",G246))/F246*100-100),"-")))</f>
        <v>-0.67114093959730781</v>
      </c>
      <c r="I246" s="149">
        <f>VLOOKUP($B246,Snapshot!$D:$AJ,8,FALSE)</f>
        <v>1.4516063799283152</v>
      </c>
      <c r="J246" s="150">
        <v>30.82</v>
      </c>
      <c r="K246" s="151">
        <v>31.52</v>
      </c>
      <c r="L246" s="151">
        <v>31.459999999999997</v>
      </c>
      <c r="M246" s="152">
        <f t="shared" ref="M246" si="149">100-J246-K246-L246</f>
        <v>6.2000000000000135</v>
      </c>
      <c r="N246" s="150">
        <v>-6.9912609238451893</v>
      </c>
      <c r="O246" s="151">
        <v>30.53687</v>
      </c>
      <c r="P246" s="152">
        <v>4.9573430465949819</v>
      </c>
      <c r="Q246" s="150">
        <f>VLOOKUP($B246,Snapshot!$D:$AJ,10,FALSE)</f>
        <v>3.433674834364139</v>
      </c>
      <c r="R246" s="150">
        <f>VLOOKUP($B246,Snapshot!$D:$AJ,11,FALSE)</f>
        <v>1.631169157352754</v>
      </c>
      <c r="S246" s="151">
        <f>VLOOKUP($B246,Snapshot!$D:$AJ,12,FALSE)</f>
        <v>2.602098924129125</v>
      </c>
      <c r="T246" s="152">
        <f>VLOOKUP($B246,Snapshot!$D:$AJ,13,FALSE)</f>
        <v>4.7530974793951604</v>
      </c>
      <c r="U246" s="150">
        <f t="shared" ref="U246" si="150">IF(AND(Q246&lt;0,R246&gt;0),"LP",IF(AND(Q246&gt;0,R246&lt;0),"PL",IF(OR(Q246&lt;0,R246&lt;0),"Loss",IF(ISERROR((+R246/Q246-1)*100),"NA",(+R246/Q246-1)*100))))</f>
        <v>-52.494943870978972</v>
      </c>
      <c r="V246" s="151">
        <f t="shared" ref="V246" si="151">IF(AND(R246&lt;0,S246&gt;0),"LP",IF(AND(R246&gt;0,S246&lt;0),"PL",IF(OR(R246&lt;0,S246&lt;0),"Loss",IF(ISERROR((+S246/R246-1)*100),"NA",(+S246/R246-1)*100))))</f>
        <v>59.523548639928038</v>
      </c>
      <c r="W246" s="152">
        <f t="shared" ref="W246" si="152">IF(AND(S246&lt;0,T246&gt;0),"LP",IF(AND(S246&gt;0,T246&lt;0),"PL",IF(OR(S246&lt;0,T246&lt;0),"Loss",IF(ISERROR((+T246/S246-1)*100),"NA",(+T246/S246-1)*100))))</f>
        <v>82.663980808720993</v>
      </c>
      <c r="X246" s="150">
        <f>VLOOKUP($B246,Snapshot!$D:$AJ,17,FALSE)</f>
        <v>228.36380783740123</v>
      </c>
      <c r="Y246" s="151">
        <f>VLOOKUP($B246,Snapshot!$D:$AJ,18,FALSE)</f>
        <v>143.15366589095723</v>
      </c>
      <c r="Z246" s="152">
        <f>VLOOKUP($B246,Snapshot!$D:$AJ,19,FALSE)</f>
        <v>78.369947516288107</v>
      </c>
    </row>
    <row r="247" spans="2:26" ht="12.75">
      <c r="B247" s="252" t="s">
        <v>549</v>
      </c>
      <c r="C247" s="165" t="s">
        <v>1399</v>
      </c>
      <c r="D247" s="177" t="s">
        <v>105</v>
      </c>
      <c r="E247" s="105" t="s">
        <v>287</v>
      </c>
      <c r="F247" s="148">
        <f>VLOOKUP($B247,Snapshot!$D:$AJ,2,FALSE)</f>
        <v>833.3</v>
      </c>
      <c r="G247" s="148">
        <f>VLOOKUP($B247,Snapshot!$D:$AJ,3,FALSE)</f>
        <v>780</v>
      </c>
      <c r="H247" s="148">
        <f t="shared" ref="H247" si="153">IF(IFERROR(((IF(G247&lt;0,"-",G247))/F247*100-100),"-")=-100,"-",(IFERROR(((IF(G247&lt;0,"-",G247))/F247*100-100),"-")))</f>
        <v>-6.3962558502339988</v>
      </c>
      <c r="I247" s="149">
        <f>VLOOKUP($B247,Snapshot!$D:$AJ,8,FALSE)</f>
        <v>1.1643677419354839</v>
      </c>
      <c r="J247" s="150">
        <v>65.58</v>
      </c>
      <c r="K247" s="151">
        <v>7.43</v>
      </c>
      <c r="L247" s="151">
        <v>22.22</v>
      </c>
      <c r="M247" s="152">
        <f t="shared" ref="M247" si="154">100-J247-K247-L247</f>
        <v>4.7700000000000031</v>
      </c>
      <c r="N247" s="150">
        <v>-11.693954326286232</v>
      </c>
      <c r="O247" s="151">
        <v>24.289650000000002</v>
      </c>
      <c r="P247" s="152">
        <v>1.5758876403823177</v>
      </c>
      <c r="Q247" s="150">
        <f>VLOOKUP($B247,Snapshot!$D:$AJ,10,FALSE)</f>
        <v>11.055991245668467</v>
      </c>
      <c r="R247" s="150">
        <f>VLOOKUP($B247,Snapshot!$D:$AJ,11,FALSE)</f>
        <v>5.5025789621422767</v>
      </c>
      <c r="S247" s="151">
        <f>VLOOKUP($B247,Snapshot!$D:$AJ,12,FALSE)</f>
        <v>6.8656753784669089</v>
      </c>
      <c r="T247" s="152">
        <f>VLOOKUP($B247,Snapshot!$D:$AJ,13,FALSE)</f>
        <v>9.9888042361534826</v>
      </c>
      <c r="U247" s="150">
        <f t="shared" ref="U247" si="155">IF(AND(Q247&lt;0,R247&gt;0),"LP",IF(AND(Q247&gt;0,R247&lt;0),"PL",IF(OR(Q247&lt;0,R247&lt;0),"Loss",IF(ISERROR((+R247/Q247-1)*100),"NA",(+R247/Q247-1)*100))))</f>
        <v>-50.229890383658862</v>
      </c>
      <c r="V247" s="151">
        <f t="shared" ref="V247" si="156">IF(AND(R247&lt;0,S247&gt;0),"LP",IF(AND(R247&gt;0,S247&lt;0),"PL",IF(OR(R247&lt;0,S247&lt;0),"Loss",IF(ISERROR((+S247/R247-1)*100),"NA",(+S247/R247-1)*100))))</f>
        <v>24.771955581241635</v>
      </c>
      <c r="W247" s="152">
        <f t="shared" ref="W247" si="157">IF(AND(S247&lt;0,T247&gt;0),"LP",IF(AND(S247&gt;0,T247&lt;0),"PL",IF(OR(S247&lt;0,T247&lt;0),"Loss",IF(ISERROR((+T247/S247-1)*100),"NA",(+T247/S247-1)*100))))</f>
        <v>45.489025995632801</v>
      </c>
      <c r="X247" s="150">
        <f>VLOOKUP($B247,Snapshot!$D:$AJ,17,FALSE)</f>
        <v>151.43808125846098</v>
      </c>
      <c r="Y247" s="151">
        <f>VLOOKUP($B247,Snapshot!$D:$AJ,18,FALSE)</f>
        <v>121.37189046448539</v>
      </c>
      <c r="Z247" s="152">
        <f>VLOOKUP($B247,Snapshot!$D:$AJ,19,FALSE)</f>
        <v>83.423398867299213</v>
      </c>
    </row>
    <row r="248" spans="2:26" ht="12.75">
      <c r="B248" s="252" t="s">
        <v>190</v>
      </c>
      <c r="C248" s="165" t="s">
        <v>440</v>
      </c>
      <c r="D248" s="177" t="s">
        <v>105</v>
      </c>
      <c r="E248" s="105" t="s">
        <v>286</v>
      </c>
      <c r="F248" s="148">
        <f>VLOOKUP($B248,Snapshot!$D:$AJ,2,FALSE)</f>
        <v>3814.3</v>
      </c>
      <c r="G248" s="148">
        <f>VLOOKUP($B248,Snapshot!$D:$AJ,3,FALSE)</f>
        <v>4000</v>
      </c>
      <c r="H248" s="148">
        <f t="shared" ref="H248" si="158">IF(IFERROR(((IF(G248&lt;0,"-",G248))/F248*100-100),"-")=-100,"-",(IFERROR(((IF(G248&lt;0,"-",G248))/F248*100-100),"-")))</f>
        <v>4.868521091681302</v>
      </c>
      <c r="I248" s="149">
        <f>VLOOKUP($B248,Snapshot!$D:$AJ,8,FALSE)</f>
        <v>39.957491039426522</v>
      </c>
      <c r="J248" s="150">
        <v>52.9</v>
      </c>
      <c r="K248" s="151">
        <v>18.279999999999998</v>
      </c>
      <c r="L248" s="151">
        <v>10.879999999999999</v>
      </c>
      <c r="M248" s="152">
        <f t="shared" ref="M248" si="159">100-J248-K248-L248</f>
        <v>17.940000000000005</v>
      </c>
      <c r="N248" s="150">
        <v>-1.8198198198198128</v>
      </c>
      <c r="O248" s="151">
        <v>18.681360000000002</v>
      </c>
      <c r="P248" s="152">
        <v>61.124780692951013</v>
      </c>
      <c r="Q248" s="150">
        <f>VLOOKUP($B248,Snapshot!$D:$AJ,10,FALSE)</f>
        <v>36.775280898876403</v>
      </c>
      <c r="R248" s="150">
        <f>VLOOKUP($B248,Snapshot!$D:$AJ,11,FALSE)</f>
        <v>39.269662921348313</v>
      </c>
      <c r="S248" s="151">
        <f>VLOOKUP($B248,Snapshot!$D:$AJ,12,FALSE)</f>
        <v>45.980704212726337</v>
      </c>
      <c r="T248" s="152">
        <f>VLOOKUP($B248,Snapshot!$D:$AJ,13,FALSE)</f>
        <v>56.918665996112125</v>
      </c>
      <c r="U248" s="150">
        <f t="shared" ref="U248" si="160">IF(AND(Q248&lt;0,R248&gt;0),"LP",IF(AND(Q248&gt;0,R248&lt;0),"PL",IF(OR(Q248&lt;0,R248&lt;0),"Loss",IF(ISERROR((+R248/Q248-1)*100),"NA",(+R248/Q248-1)*100))))</f>
        <v>6.782768102658121</v>
      </c>
      <c r="V248" s="151">
        <f t="shared" ref="V248" si="161">IF(AND(R248&lt;0,S248&gt;0),"LP",IF(AND(R248&gt;0,S248&lt;0),"PL",IF(OR(R248&lt;0,S248&lt;0),"Loss",IF(ISERROR((+S248/R248-1)*100),"NA",(+S248/R248-1)*100))))</f>
        <v>17.089633045283104</v>
      </c>
      <c r="W248" s="152">
        <f t="shared" ref="W248" si="162">IF(AND(S248&lt;0,T248&gt;0),"LP",IF(AND(S248&gt;0,T248&lt;0),"PL",IF(OR(S248&lt;0,T248&lt;0),"Loss",IF(ISERROR((+T248/S248-1)*100),"NA",(+T248/S248-1)*100))))</f>
        <v>23.788156294392792</v>
      </c>
      <c r="X248" s="150">
        <f>VLOOKUP($B248,Snapshot!$D:$AJ,17,FALSE)</f>
        <v>97.130958512160234</v>
      </c>
      <c r="Y248" s="151">
        <f>VLOOKUP($B248,Snapshot!$D:$AJ,18,FALSE)</f>
        <v>82.954362385435047</v>
      </c>
      <c r="Z248" s="152">
        <f>VLOOKUP($B248,Snapshot!$D:$AJ,19,FALSE)</f>
        <v>67.013165773430799</v>
      </c>
    </row>
    <row r="249" spans="2:26" ht="12.75">
      <c r="B249" s="252" t="s">
        <v>550</v>
      </c>
      <c r="C249" s="165" t="s">
        <v>556</v>
      </c>
      <c r="D249" s="177" t="s">
        <v>105</v>
      </c>
      <c r="E249" s="105" t="s">
        <v>286</v>
      </c>
      <c r="F249" s="148">
        <f>VLOOKUP($B249,Snapshot!$D:$AJ,2,FALSE)</f>
        <v>7823</v>
      </c>
      <c r="G249" s="148">
        <f>VLOOKUP($B249,Snapshot!$D:$AJ,3,FALSE)</f>
        <v>7040</v>
      </c>
      <c r="H249" s="148">
        <f t="shared" ref="H249" si="163">IF(IFERROR(((IF(G249&lt;0,"-",G249))/F249*100-100),"-")=-100,"-",(IFERROR(((IF(G249&lt;0,"-",G249))/F249*100-100),"-")))</f>
        <v>-10.008947973923043</v>
      </c>
      <c r="I249" s="149">
        <f>VLOOKUP($B249,Snapshot!$D:$AJ,8,FALSE)</f>
        <v>33.339329182795701</v>
      </c>
      <c r="J249" s="150">
        <v>37.01</v>
      </c>
      <c r="K249" s="151">
        <v>27.87</v>
      </c>
      <c r="L249" s="151">
        <v>13.190000000000001</v>
      </c>
      <c r="M249" s="152">
        <f t="shared" ref="M249" si="164">100-J249-K249-L249</f>
        <v>21.930000000000003</v>
      </c>
      <c r="N249" s="150">
        <v>-1.4611412016626701</v>
      </c>
      <c r="O249" s="151">
        <v>270.28449999999998</v>
      </c>
      <c r="P249" s="152">
        <v>66.445906236559139</v>
      </c>
      <c r="Q249" s="150">
        <f>VLOOKUP($B249,Snapshot!$D:$AJ,10,FALSE)</f>
        <v>11.130120654614352</v>
      </c>
      <c r="R249" s="150">
        <f>VLOOKUP($B249,Snapshot!$D:$AJ,11,FALSE)</f>
        <v>29.217158931082988</v>
      </c>
      <c r="S249" s="151">
        <f>VLOOKUP($B249,Snapshot!$D:$AJ,12,FALSE)</f>
        <v>55.52083275606676</v>
      </c>
      <c r="T249" s="152">
        <f>VLOOKUP($B249,Snapshot!$D:$AJ,13,FALSE)</f>
        <v>73.370684973788968</v>
      </c>
      <c r="U249" s="150">
        <f t="shared" ref="U249" si="165">IF(AND(Q249&lt;0,R249&gt;0),"LP",IF(AND(Q249&gt;0,R249&lt;0),"PL",IF(OR(Q249&lt;0,R249&lt;0),"Loss",IF(ISERROR((+R249/Q249-1)*100),"NA",(+R249/Q249-1)*100))))</f>
        <v>162.5053208113253</v>
      </c>
      <c r="V249" s="151">
        <f t="shared" ref="V249" si="166">IF(AND(R249&lt;0,S249&gt;0),"LP",IF(AND(R249&gt;0,S249&lt;0),"PL",IF(OR(R249&lt;0,S249&lt;0),"Loss",IF(ISERROR((+S249/R249-1)*100),"NA",(+S249/R249-1)*100))))</f>
        <v>90.028171072445801</v>
      </c>
      <c r="W249" s="152">
        <f t="shared" ref="W249" si="167">IF(AND(S249&lt;0,T249&gt;0),"LP",IF(AND(S249&gt;0,T249&lt;0),"PL",IF(OR(S249&lt;0,T249&lt;0),"Loss",IF(ISERROR((+T249/S249-1)*100),"NA",(+T249/S249-1)*100))))</f>
        <v>32.149827968442636</v>
      </c>
      <c r="X249" s="150">
        <f>VLOOKUP($B249,Snapshot!$D:$AJ,17,FALSE)</f>
        <v>267.75361760713213</v>
      </c>
      <c r="Y249" s="151">
        <f>VLOOKUP($B249,Snapshot!$D:$AJ,18,FALSE)</f>
        <v>140.90206525486923</v>
      </c>
      <c r="Z249" s="152">
        <f>VLOOKUP($B249,Snapshot!$D:$AJ,19,FALSE)</f>
        <v>106.62296532729248</v>
      </c>
    </row>
    <row r="250" spans="2:26" ht="12.75">
      <c r="B250" s="252" t="s">
        <v>687</v>
      </c>
      <c r="C250" s="165" t="s">
        <v>1400</v>
      </c>
      <c r="D250" s="177" t="s">
        <v>105</v>
      </c>
      <c r="E250" s="105" t="s">
        <v>287</v>
      </c>
      <c r="F250" s="148">
        <f>VLOOKUP($B250,Snapshot!$D:$AJ,2,FALSE)</f>
        <v>1351.75</v>
      </c>
      <c r="G250" s="148">
        <f>VLOOKUP($B250,Snapshot!$D:$AJ,3,FALSE)</f>
        <v>1050</v>
      </c>
      <c r="H250" s="148">
        <f t="shared" ref="H250" si="168">IF(IFERROR(((IF(G250&lt;0,"-",G250))/F250*100-100),"-")=-100,"-",(IFERROR(((IF(G250&lt;0,"-",G250))/F250*100-100),"-")))</f>
        <v>-22.32291474015166</v>
      </c>
      <c r="I250" s="149">
        <f>VLOOKUP($B250,Snapshot!$D:$AJ,8,FALSE)</f>
        <v>3.8631606093189963</v>
      </c>
      <c r="J250" s="150">
        <v>74.97</v>
      </c>
      <c r="K250" s="151">
        <v>9.0399999999999991</v>
      </c>
      <c r="L250" s="151">
        <v>11.89</v>
      </c>
      <c r="M250" s="152">
        <f t="shared" ref="M250" si="169">100-J250-K250-L250</f>
        <v>4.1000000000000014</v>
      </c>
      <c r="N250" s="150">
        <v>-8.7487764539102812</v>
      </c>
      <c r="O250" s="151">
        <v>3.7732250000000001</v>
      </c>
      <c r="P250" s="152">
        <v>2.5725670131421743</v>
      </c>
      <c r="Q250" s="150">
        <f>VLOOKUP($B250,Snapshot!$D:$AJ,10,FALSE)</f>
        <v>17.674767279018045</v>
      </c>
      <c r="R250" s="150">
        <f>VLOOKUP($B250,Snapshot!$D:$AJ,11,FALSE)</f>
        <v>17.059601285114095</v>
      </c>
      <c r="S250" s="151">
        <f>VLOOKUP($B250,Snapshot!$D:$AJ,12,FALSE)</f>
        <v>18.845129902444807</v>
      </c>
      <c r="T250" s="152">
        <f>VLOOKUP($B250,Snapshot!$D:$AJ,13,FALSE)</f>
        <v>23.290365849612872</v>
      </c>
      <c r="U250" s="150">
        <f t="shared" ref="U250" si="170">IF(AND(Q250&lt;0,R250&gt;0),"LP",IF(AND(Q250&gt;0,R250&lt;0),"PL",IF(OR(Q250&lt;0,R250&lt;0),"Loss",IF(ISERROR((+R250/Q250-1)*100),"NA",(+R250/Q250-1)*100))))</f>
        <v>-3.4804757776597306</v>
      </c>
      <c r="V250" s="151">
        <f t="shared" ref="V250" si="171">IF(AND(R250&lt;0,S250&gt;0),"LP",IF(AND(R250&gt;0,S250&lt;0),"PL",IF(OR(R250&lt;0,S250&lt;0),"Loss",IF(ISERROR((+S250/R250-1)*100),"NA",(+S250/R250-1)*100))))</f>
        <v>10.466414703893069</v>
      </c>
      <c r="W250" s="152">
        <f t="shared" ref="W250" si="172">IF(AND(S250&lt;0,T250&gt;0),"LP",IF(AND(S250&gt;0,T250&lt;0),"PL",IF(OR(S250&lt;0,T250&lt;0),"Loss",IF(ISERROR((+T250/S250-1)*100),"NA",(+T250/S250-1)*100))))</f>
        <v>23.588247840050069</v>
      </c>
      <c r="X250" s="150">
        <f>VLOOKUP($B250,Snapshot!$D:$AJ,17,FALSE)</f>
        <v>79.236904626810542</v>
      </c>
      <c r="Y250" s="151">
        <f>VLOOKUP($B250,Snapshot!$D:$AJ,18,FALSE)</f>
        <v>71.729407385227702</v>
      </c>
      <c r="Z250" s="152">
        <f>VLOOKUP($B250,Snapshot!$D:$AJ,19,FALSE)</f>
        <v>58.03901959841771</v>
      </c>
    </row>
    <row r="251" spans="2:26" ht="12.75">
      <c r="B251" s="252" t="s">
        <v>551</v>
      </c>
      <c r="C251" s="165" t="s">
        <v>1401</v>
      </c>
      <c r="D251" s="177" t="s">
        <v>105</v>
      </c>
      <c r="E251" s="105" t="s">
        <v>287</v>
      </c>
      <c r="F251" s="148">
        <f>VLOOKUP($B251,Snapshot!$D:$AJ,2,FALSE)</f>
        <v>3991.4</v>
      </c>
      <c r="G251" s="148">
        <f>VLOOKUP($B251,Snapshot!$D:$AJ,3,FALSE)</f>
        <v>3500</v>
      </c>
      <c r="H251" s="148">
        <f t="shared" ref="H251" si="173">IF(IFERROR(((IF(G251&lt;0,"-",G251))/F251*100-100),"-")=-100,"-",(IFERROR(((IF(G251&lt;0,"-",G251))/F251*100-100),"-")))</f>
        <v>-12.311469659768505</v>
      </c>
      <c r="I251" s="149">
        <f>VLOOKUP($B251,Snapshot!$D:$AJ,8,FALSE)</f>
        <v>0.93037748351254479</v>
      </c>
      <c r="J251" s="150">
        <v>44.33</v>
      </c>
      <c r="K251" s="151">
        <v>15.46</v>
      </c>
      <c r="L251" s="151">
        <v>32.619999999999997</v>
      </c>
      <c r="M251" s="152">
        <f t="shared" ref="M251" si="174">100-J251-K251-L251</f>
        <v>7.5900000000000034</v>
      </c>
      <c r="N251" s="150">
        <v>-2.6475932633324675</v>
      </c>
      <c r="O251" s="151">
        <v>96.359530000000007</v>
      </c>
      <c r="P251" s="152">
        <v>1.4170326403823177</v>
      </c>
      <c r="Q251" s="150">
        <f>VLOOKUP($B251,Snapshot!$D:$AJ,10,FALSE)</f>
        <v>-4.3364240167094428</v>
      </c>
      <c r="R251" s="150">
        <f>VLOOKUP($B251,Snapshot!$D:$AJ,11,FALSE)</f>
        <v>-53.463536198569948</v>
      </c>
      <c r="S251" s="151">
        <f>VLOOKUP($B251,Snapshot!$D:$AJ,12,FALSE)</f>
        <v>-2.969675431178449</v>
      </c>
      <c r="T251" s="152">
        <f>VLOOKUP($B251,Snapshot!$D:$AJ,13,FALSE)</f>
        <v>29.518697240795049</v>
      </c>
      <c r="U251" s="150" t="str">
        <f t="shared" ref="U251" si="175">IF(AND(Q251&lt;0,R251&gt;0),"LP",IF(AND(Q251&gt;0,R251&lt;0),"PL",IF(OR(Q251&lt;0,R251&lt;0),"Loss",IF(ISERROR((+R251/Q251-1)*100),"NA",(+R251/Q251-1)*100))))</f>
        <v>Loss</v>
      </c>
      <c r="V251" s="151" t="str">
        <f t="shared" ref="V251" si="176">IF(AND(R251&lt;0,S251&gt;0),"LP",IF(AND(R251&gt;0,S251&lt;0),"PL",IF(OR(R251&lt;0,S251&lt;0),"Loss",IF(ISERROR((+S251/R251-1)*100),"NA",(+S251/R251-1)*100))))</f>
        <v>Loss</v>
      </c>
      <c r="W251" s="152" t="str">
        <f t="shared" ref="W251" si="177">IF(AND(S251&lt;0,T251&gt;0),"LP",IF(AND(S251&gt;0,T251&lt;0),"PL",IF(OR(S251&lt;0,T251&lt;0),"Loss",IF(ISERROR((+T251/S251-1)*100),"NA",(+T251/S251-1)*100))))</f>
        <v>LP</v>
      </c>
      <c r="X251" s="150" t="str">
        <f>VLOOKUP($B251,Snapshot!$D:$AJ,17,FALSE)</f>
        <v>NM</v>
      </c>
      <c r="Y251" s="151" t="str">
        <f>VLOOKUP($B251,Snapshot!$D:$AJ,18,FALSE)</f>
        <v>NM</v>
      </c>
      <c r="Z251" s="152">
        <f>VLOOKUP($B251,Snapshot!$D:$AJ,19,FALSE)</f>
        <v>135.21599437267363</v>
      </c>
    </row>
    <row r="252" spans="2:26" ht="12.75">
      <c r="B252" s="252" t="s">
        <v>694</v>
      </c>
      <c r="C252" s="165" t="s">
        <v>1402</v>
      </c>
      <c r="D252" s="177" t="s">
        <v>105</v>
      </c>
      <c r="E252" s="105" t="s">
        <v>287</v>
      </c>
      <c r="F252" s="148">
        <f>VLOOKUP($B252,Snapshot!$D:$AJ,2,FALSE)</f>
        <v>929.65</v>
      </c>
      <c r="G252" s="148">
        <f>VLOOKUP($B252,Snapshot!$D:$AJ,3,FALSE)</f>
        <v>775</v>
      </c>
      <c r="H252" s="148">
        <f t="shared" ref="H252:H253" si="178">IF(IFERROR(((IF(G252&lt;0,"-",G252))/F252*100-100),"-")=-100,"-",(IFERROR(((IF(G252&lt;0,"-",G252))/F252*100-100),"-")))</f>
        <v>-16.635292852148652</v>
      </c>
      <c r="I252" s="149">
        <f>VLOOKUP($B252,Snapshot!$D:$AJ,8,FALSE)</f>
        <v>1.6330022281959378</v>
      </c>
      <c r="J252" s="150">
        <v>56.25</v>
      </c>
      <c r="K252" s="151">
        <v>14.16</v>
      </c>
      <c r="L252" s="151">
        <v>20.990000000000002</v>
      </c>
      <c r="M252" s="152">
        <f t="shared" ref="M252:M253" si="179">100-J252-K252-L252</f>
        <v>8.5999999999999979</v>
      </c>
      <c r="N252" s="150">
        <v>-6.5490550864495418</v>
      </c>
      <c r="O252" s="151">
        <v>-4.1548550000000004</v>
      </c>
      <c r="P252" s="152">
        <v>1.3792548148148147</v>
      </c>
      <c r="Q252" s="150">
        <f>VLOOKUP($B252,Snapshot!$D:$AJ,10,FALSE)</f>
        <v>7.153987726127184</v>
      </c>
      <c r="R252" s="150">
        <f>VLOOKUP($B252,Snapshot!$D:$AJ,11,FALSE)</f>
        <v>4.4373192425340227</v>
      </c>
      <c r="S252" s="151">
        <f>VLOOKUP($B252,Snapshot!$D:$AJ,12,FALSE)</f>
        <v>6.2357679451872015</v>
      </c>
      <c r="T252" s="152">
        <f>VLOOKUP($B252,Snapshot!$D:$AJ,13,FALSE)</f>
        <v>10.549023175131621</v>
      </c>
      <c r="U252" s="150">
        <f t="shared" ref="U252:U253" si="180">IF(AND(Q252&lt;0,R252&gt;0),"LP",IF(AND(Q252&gt;0,R252&lt;0),"PL",IF(OR(Q252&lt;0,R252&lt;0),"Loss",IF(ISERROR((+R252/Q252-1)*100),"NA",(+R252/Q252-1)*100))))</f>
        <v>-37.974184295446534</v>
      </c>
      <c r="V252" s="151">
        <f t="shared" ref="V252:V253" si="181">IF(AND(R252&lt;0,S252&gt;0),"LP",IF(AND(R252&gt;0,S252&lt;0),"PL",IF(OR(R252&lt;0,S252&lt;0),"Loss",IF(ISERROR((+S252/R252-1)*100),"NA",(+S252/R252-1)*100))))</f>
        <v>40.530072423325066</v>
      </c>
      <c r="W252" s="152">
        <f t="shared" ref="W252:W253" si="182">IF(AND(S252&lt;0,T252&gt;0),"LP",IF(AND(S252&gt;0,T252&lt;0),"PL",IF(OR(S252&lt;0,T252&lt;0),"Loss",IF(ISERROR((+T252/S252-1)*100),"NA",(+T252/S252-1)*100))))</f>
        <v>69.169591746489118</v>
      </c>
      <c r="X252" s="150">
        <f>VLOOKUP($B252,Snapshot!$D:$AJ,17,FALSE)</f>
        <v>209.50712562864965</v>
      </c>
      <c r="Y252" s="151">
        <f>VLOOKUP($B252,Snapshot!$D:$AJ,18,FALSE)</f>
        <v>149.08348228665383</v>
      </c>
      <c r="Z252" s="152">
        <f>VLOOKUP($B252,Snapshot!$D:$AJ,19,FALSE)</f>
        <v>88.126643061280475</v>
      </c>
    </row>
    <row r="253" spans="2:26" ht="12.75">
      <c r="B253" s="252" t="s">
        <v>583</v>
      </c>
      <c r="C253" s="165" t="s">
        <v>1403</v>
      </c>
      <c r="D253" s="177" t="s">
        <v>106</v>
      </c>
      <c r="E253" s="105" t="s">
        <v>286</v>
      </c>
      <c r="F253" s="148">
        <f>VLOOKUP($B253,Snapshot!$D:$AJ,2,FALSE)</f>
        <v>6934.2</v>
      </c>
      <c r="G253" s="148">
        <f>VLOOKUP($B253,Snapshot!$D:$AJ,3,FALSE)</f>
        <v>8100</v>
      </c>
      <c r="H253" s="148">
        <f t="shared" si="178"/>
        <v>16.812321536730977</v>
      </c>
      <c r="I253" s="149">
        <f>VLOOKUP($B253,Snapshot!$D:$AJ,8,FALSE)</f>
        <v>5.0297171515100993</v>
      </c>
      <c r="J253" s="150">
        <v>0</v>
      </c>
      <c r="K253" s="151">
        <v>41.43</v>
      </c>
      <c r="L253" s="151">
        <v>47.300000000000004</v>
      </c>
      <c r="M253" s="152">
        <f t="shared" si="179"/>
        <v>11.269999999999996</v>
      </c>
      <c r="N253" s="150">
        <v>-3.0046160302140095</v>
      </c>
      <c r="O253" s="151">
        <v>33.124720000000003</v>
      </c>
      <c r="P253" s="152">
        <v>37.403314504181601</v>
      </c>
      <c r="Q253" s="150">
        <f>VLOOKUP($B253,Snapshot!$D:$AJ,10,FALSE)</f>
        <v>130.59642857142856</v>
      </c>
      <c r="R253" s="150">
        <f>VLOOKUP($B253,Snapshot!$D:$AJ,11,FALSE)</f>
        <v>133.23517987533396</v>
      </c>
      <c r="S253" s="151">
        <f>VLOOKUP($B253,Snapshot!$D:$AJ,12,FALSE)</f>
        <v>150.79299882769067</v>
      </c>
      <c r="T253" s="152">
        <f>VLOOKUP($B253,Snapshot!$D:$AJ,13,FALSE)</f>
        <v>192.68994795223279</v>
      </c>
      <c r="U253" s="150">
        <f t="shared" si="180"/>
        <v>2.0205386416537019</v>
      </c>
      <c r="V253" s="151">
        <f t="shared" si="181"/>
        <v>13.17806525932963</v>
      </c>
      <c r="W253" s="152">
        <f t="shared" si="182"/>
        <v>27.78441270500711</v>
      </c>
      <c r="X253" s="150">
        <f>VLOOKUP($B253,Snapshot!$D:$AJ,17,FALSE)</f>
        <v>52.04481283763208</v>
      </c>
      <c r="Y253" s="151">
        <f>VLOOKUP($B253,Snapshot!$D:$AJ,18,FALSE)</f>
        <v>45.984893555460268</v>
      </c>
      <c r="Z253" s="152">
        <f>VLOOKUP($B253,Snapshot!$D:$AJ,19,FALSE)</f>
        <v>35.986308957429195</v>
      </c>
    </row>
    <row r="254" spans="2:26" ht="12.75">
      <c r="B254" s="252" t="s">
        <v>191</v>
      </c>
      <c r="C254" s="165" t="s">
        <v>456</v>
      </c>
      <c r="D254" s="177" t="s">
        <v>106</v>
      </c>
      <c r="E254" s="105" t="s">
        <v>286</v>
      </c>
      <c r="F254" s="148">
        <f>VLOOKUP($B254,Snapshot!$D:$AJ,2,FALSE)</f>
        <v>1901.45</v>
      </c>
      <c r="G254" s="148">
        <f>VLOOKUP($B254,Snapshot!$D:$AJ,3,FALSE)</f>
        <v>2300</v>
      </c>
      <c r="H254" s="148">
        <f t="shared" ref="H254" si="183">IF(IFERROR(((IF(G254&lt;0,"-",G254))/F254*100-100),"-")=-100,"-",(IFERROR(((IF(G254&lt;0,"-",G254))/F254*100-100),"-")))</f>
        <v>20.960319755975704</v>
      </c>
      <c r="I254" s="149">
        <f>VLOOKUP($B254,Snapshot!$D:$AJ,8,FALSE)</f>
        <v>2.6587401433691751</v>
      </c>
      <c r="J254" s="150">
        <v>23.16</v>
      </c>
      <c r="K254" s="151">
        <v>30.31</v>
      </c>
      <c r="L254" s="151">
        <v>27.1</v>
      </c>
      <c r="M254" s="152">
        <f t="shared" ref="M254" si="184">100-J254-K254-L254</f>
        <v>19.43</v>
      </c>
      <c r="N254" s="150">
        <v>-22.610907610907603</v>
      </c>
      <c r="O254" s="151">
        <v>13.36712</v>
      </c>
      <c r="P254" s="152">
        <v>13.928730752688171</v>
      </c>
      <c r="Q254" s="150">
        <f>VLOOKUP($B254,Snapshot!$D:$AJ,10,FALSE)</f>
        <v>52.352087114337564</v>
      </c>
      <c r="R254" s="150">
        <f>VLOOKUP($B254,Snapshot!$D:$AJ,11,FALSE)</f>
        <v>66.869881710646041</v>
      </c>
      <c r="S254" s="151">
        <f>VLOOKUP($B254,Snapshot!$D:$AJ,12,FALSE)</f>
        <v>71.860137805872043</v>
      </c>
      <c r="T254" s="152">
        <f>VLOOKUP($B254,Snapshot!$D:$AJ,13,FALSE)</f>
        <v>86.742714874362917</v>
      </c>
      <c r="U254" s="150">
        <f t="shared" ref="U254" si="185">IF(AND(Q254&lt;0,R254&gt;0),"LP",IF(AND(Q254&gt;0,R254&lt;0),"PL",IF(OR(Q254&lt;0,R254&lt;0),"Loss",IF(ISERROR((+R254/Q254-1)*100),"NA",(+R254/Q254-1)*100))))</f>
        <v>27.73107128394221</v>
      </c>
      <c r="V254" s="151">
        <f t="shared" ref="V254" si="186">IF(AND(R254&lt;0,S254&gt;0),"LP",IF(AND(R254&gt;0,S254&lt;0),"PL",IF(OR(R254&lt;0,S254&lt;0),"Loss",IF(ISERROR((+S254/R254-1)*100),"NA",(+S254/R254-1)*100))))</f>
        <v>7.4626363432485743</v>
      </c>
      <c r="W254" s="152">
        <f t="shared" ref="W254" si="187">IF(AND(S254&lt;0,T254&gt;0),"LP",IF(AND(S254&gt;0,T254&lt;0),"PL",IF(OR(S254&lt;0,T254&lt;0),"Loss",IF(ISERROR((+T254/S254-1)*100),"NA",(+T254/S254-1)*100))))</f>
        <v>20.71047666050363</v>
      </c>
      <c r="X254" s="150">
        <f>VLOOKUP($B254,Snapshot!$D:$AJ,17,FALSE)</f>
        <v>28.43507347938495</v>
      </c>
      <c r="Y254" s="151">
        <f>VLOOKUP($B254,Snapshot!$D:$AJ,18,FALSE)</f>
        <v>26.460427965455743</v>
      </c>
      <c r="Z254" s="152">
        <f>VLOOKUP($B254,Snapshot!$D:$AJ,19,FALSE)</f>
        <v>21.920572842964816</v>
      </c>
    </row>
    <row r="255" spans="2:26" ht="12.75">
      <c r="B255" s="252" t="s">
        <v>192</v>
      </c>
      <c r="C255" s="165" t="s">
        <v>457</v>
      </c>
      <c r="D255" s="177" t="s">
        <v>106</v>
      </c>
      <c r="E255" s="105" t="s">
        <v>286</v>
      </c>
      <c r="F255" s="148">
        <f>VLOOKUP($B255,Snapshot!$D:$AJ,2,FALSE)</f>
        <v>1808.7</v>
      </c>
      <c r="G255" s="148">
        <f>VLOOKUP($B255,Snapshot!$D:$AJ,3,FALSE)</f>
        <v>2200</v>
      </c>
      <c r="H255" s="148">
        <f t="shared" ref="H255" si="188">IF(IFERROR(((IF(G255&lt;0,"-",G255))/F255*100-100),"-")=-100,"-",(IFERROR(((IF(G255&lt;0,"-",G255))/F255*100-100),"-")))</f>
        <v>21.634322994415882</v>
      </c>
      <c r="I255" s="149">
        <f>VLOOKUP($B255,Snapshot!$D:$AJ,8,FALSE)</f>
        <v>57.881795649806449</v>
      </c>
      <c r="J255" s="150">
        <v>60.81</v>
      </c>
      <c r="K255" s="151">
        <v>18.73</v>
      </c>
      <c r="L255" s="151">
        <v>15.8</v>
      </c>
      <c r="M255" s="152">
        <f t="shared" ref="M255" si="189">100-J255-K255-L255</f>
        <v>4.6599999999999966</v>
      </c>
      <c r="N255" s="150">
        <v>-1.0882642458711445</v>
      </c>
      <c r="O255" s="151">
        <v>43.405349999999999</v>
      </c>
      <c r="P255" s="152">
        <v>62.351520955794506</v>
      </c>
      <c r="Q255" s="150">
        <f>VLOOKUP($B255,Snapshot!$D:$AJ,10,FALSE)</f>
        <v>54.798826721868913</v>
      </c>
      <c r="R255" s="150">
        <f>VLOOKUP($B255,Snapshot!$D:$AJ,11,FALSE)</f>
        <v>57.893047670382131</v>
      </c>
      <c r="S255" s="151">
        <f>VLOOKUP($B255,Snapshot!$D:$AJ,12,FALSE)</f>
        <v>62.452721589449403</v>
      </c>
      <c r="T255" s="152">
        <f>VLOOKUP($B255,Snapshot!$D:$AJ,13,FALSE)</f>
        <v>69.447321495345534</v>
      </c>
      <c r="U255" s="150">
        <f t="shared" ref="U255" si="190">IF(AND(Q255&lt;0,R255&gt;0),"LP",IF(AND(Q255&gt;0,R255&lt;0),"PL",IF(OR(Q255&lt;0,R255&lt;0),"Loss",IF(ISERROR((+R255/Q255-1)*100),"NA",(+R255/Q255-1)*100))))</f>
        <v>5.6465094849893704</v>
      </c>
      <c r="V255" s="151">
        <f t="shared" ref="V255" si="191">IF(AND(R255&lt;0,S255&gt;0),"LP",IF(AND(R255&gt;0,S255&lt;0),"PL",IF(OR(R255&lt;0,S255&lt;0),"Loss",IF(ISERROR((+S255/R255-1)*100),"NA",(+S255/R255-1)*100))))</f>
        <v>7.8760302014640349</v>
      </c>
      <c r="W255" s="152">
        <f t="shared" ref="W255" si="192">IF(AND(S255&lt;0,T255&gt;0),"LP",IF(AND(S255&gt;0,T255&lt;0),"PL",IF(OR(S255&lt;0,T255&lt;0),"Loss",IF(ISERROR((+T255/S255-1)*100),"NA",(+T255/S255-1)*100))))</f>
        <v>11.199832013530342</v>
      </c>
      <c r="X255" s="150">
        <f>VLOOKUP($B255,Snapshot!$D:$AJ,17,FALSE)</f>
        <v>31.242093356320645</v>
      </c>
      <c r="Y255" s="151">
        <f>VLOOKUP($B255,Snapshot!$D:$AJ,18,FALSE)</f>
        <v>28.961107762284566</v>
      </c>
      <c r="Z255" s="152">
        <f>VLOOKUP($B255,Snapshot!$D:$AJ,19,FALSE)</f>
        <v>26.044201000915809</v>
      </c>
    </row>
    <row r="256" spans="2:26" ht="12.75">
      <c r="B256" s="252" t="s">
        <v>193</v>
      </c>
      <c r="C256" s="165" t="s">
        <v>458</v>
      </c>
      <c r="D256" s="177" t="s">
        <v>106</v>
      </c>
      <c r="E256" s="105" t="s">
        <v>286</v>
      </c>
      <c r="F256" s="148">
        <f>VLOOKUP($B256,Snapshot!$D:$AJ,2,FALSE)</f>
        <v>1907.2</v>
      </c>
      <c r="G256" s="148">
        <f>VLOOKUP($B256,Snapshot!$D:$AJ,3,FALSE)</f>
        <v>2200</v>
      </c>
      <c r="H256" s="148">
        <f t="shared" ref="H256" si="193">IF(IFERROR(((IF(G256&lt;0,"-",G256))/F256*100-100),"-")=-100,"-",(IFERROR(((IF(G256&lt;0,"-",G256))/F256*100-100),"-")))</f>
        <v>15.352348993288587</v>
      </c>
      <c r="I256" s="149">
        <f>VLOOKUP($B256,Snapshot!$D:$AJ,8,FALSE)</f>
        <v>103.74333030861051</v>
      </c>
      <c r="J256" s="150">
        <v>13.13</v>
      </c>
      <c r="K256" s="151">
        <v>39.770000000000003</v>
      </c>
      <c r="L256" s="151">
        <v>33.789999999999992</v>
      </c>
      <c r="M256" s="152">
        <f t="shared" ref="M256" si="194">100-J256-K256-L256</f>
        <v>13.310000000000009</v>
      </c>
      <c r="N256" s="150">
        <v>-3.4353560669350145</v>
      </c>
      <c r="O256" s="151">
        <v>30.700990000000001</v>
      </c>
      <c r="P256" s="152">
        <v>158.27187765830345</v>
      </c>
      <c r="Q256" s="150">
        <f>VLOOKUP($B256,Snapshot!$D:$AJ,10,FALSE)</f>
        <v>57.558160820739118</v>
      </c>
      <c r="R256" s="150">
        <f>VLOOKUP($B256,Snapshot!$D:$AJ,11,FALSE)</f>
        <v>63.310150168148908</v>
      </c>
      <c r="S256" s="151">
        <f>VLOOKUP($B256,Snapshot!$D:$AJ,12,FALSE)</f>
        <v>63.945917473888045</v>
      </c>
      <c r="T256" s="152">
        <f>VLOOKUP($B256,Snapshot!$D:$AJ,13,FALSE)</f>
        <v>72.012579111477464</v>
      </c>
      <c r="U256" s="150">
        <f t="shared" ref="U256" si="195">IF(AND(Q256&lt;0,R256&gt;0),"LP",IF(AND(Q256&gt;0,R256&lt;0),"PL",IF(OR(Q256&lt;0,R256&lt;0),"Loss",IF(ISERROR((+R256/Q256-1)*100),"NA",(+R256/Q256-1)*100))))</f>
        <v>9.9933515341533496</v>
      </c>
      <c r="V256" s="151">
        <f t="shared" ref="V256" si="196">IF(AND(R256&lt;0,S256&gt;0),"LP",IF(AND(R256&gt;0,S256&lt;0),"PL",IF(OR(R256&lt;0,S256&lt;0),"Loss",IF(ISERROR((+S256/R256-1)*100),"NA",(+S256/R256-1)*100))))</f>
        <v>1.0042107056302374</v>
      </c>
      <c r="W256" s="152">
        <f t="shared" ref="W256" si="197">IF(AND(S256&lt;0,T256&gt;0),"LP",IF(AND(S256&gt;0,T256&lt;0),"PL",IF(OR(S256&lt;0,T256&lt;0),"Loss",IF(ISERROR((+T256/S256-1)*100),"NA",(+T256/S256-1)*100))))</f>
        <v>12.614818828556796</v>
      </c>
      <c r="X256" s="150">
        <f>VLOOKUP($B256,Snapshot!$D:$AJ,17,FALSE)</f>
        <v>30.124711360414764</v>
      </c>
      <c r="Y256" s="151">
        <f>VLOOKUP($B256,Snapshot!$D:$AJ,18,FALSE)</f>
        <v>29.82520347415133</v>
      </c>
      <c r="Z256" s="152">
        <f>VLOOKUP($B256,Snapshot!$D:$AJ,19,FALSE)</f>
        <v>26.484261826640061</v>
      </c>
    </row>
    <row r="257" spans="2:26" ht="12.75">
      <c r="B257" s="252" t="s">
        <v>600</v>
      </c>
      <c r="C257" s="165" t="s">
        <v>602</v>
      </c>
      <c r="D257" s="177" t="s">
        <v>106</v>
      </c>
      <c r="E257" s="105" t="s">
        <v>286</v>
      </c>
      <c r="F257" s="148">
        <f>VLOOKUP($B257,Snapshot!$D:$AJ,2,FALSE)</f>
        <v>5358.15</v>
      </c>
      <c r="G257" s="148">
        <f>VLOOKUP($B257,Snapshot!$D:$AJ,3,FALSE)</f>
        <v>6600</v>
      </c>
      <c r="H257" s="148">
        <f t="shared" ref="H257" si="198">IF(IFERROR(((IF(G257&lt;0,"-",G257))/F257*100-100),"-")=-100,"-",(IFERROR(((IF(G257&lt;0,"-",G257))/F257*100-100),"-")))</f>
        <v>23.176842753562326</v>
      </c>
      <c r="I257" s="149">
        <f>VLOOKUP($B257,Snapshot!$D:$AJ,8,FALSE)</f>
        <v>6.9212174432497005</v>
      </c>
      <c r="J257" s="150">
        <v>73.69</v>
      </c>
      <c r="K257" s="151">
        <v>4.46</v>
      </c>
      <c r="L257" s="151">
        <v>13.309999999999999</v>
      </c>
      <c r="M257" s="152">
        <f t="shared" ref="M257" si="199">100-J257-K257-L257</f>
        <v>8.5400000000000027</v>
      </c>
      <c r="N257" s="150">
        <v>-10.548414023372288</v>
      </c>
      <c r="O257" s="151">
        <v>13.13303</v>
      </c>
      <c r="P257" s="152">
        <v>10.812955746714456</v>
      </c>
      <c r="Q257" s="150">
        <f>VLOOKUP($B257,Snapshot!$D:$AJ,10,FALSE)</f>
        <v>110.51533533459298</v>
      </c>
      <c r="R257" s="150">
        <f>VLOOKUP($B257,Snapshot!$D:$AJ,11,FALSE)</f>
        <v>123.02154995483181</v>
      </c>
      <c r="S257" s="151">
        <f>VLOOKUP($B257,Snapshot!$D:$AJ,12,FALSE)</f>
        <v>129.78184222343853</v>
      </c>
      <c r="T257" s="152">
        <f>VLOOKUP($B257,Snapshot!$D:$AJ,13,FALSE)</f>
        <v>152.68649489791019</v>
      </c>
      <c r="U257" s="150">
        <f t="shared" ref="U257" si="200">IF(AND(Q257&lt;0,R257&gt;0),"LP",IF(AND(Q257&gt;0,R257&lt;0),"PL",IF(OR(Q257&lt;0,R257&lt;0),"Loss",IF(ISERROR((+R257/Q257-1)*100),"NA",(+R257/Q257-1)*100))))</f>
        <v>11.316270798414884</v>
      </c>
      <c r="V257" s="151">
        <f t="shared" ref="V257" si="201">IF(AND(R257&lt;0,S257&gt;0),"LP",IF(AND(R257&gt;0,S257&lt;0),"PL",IF(OR(R257&lt;0,S257&lt;0),"Loss",IF(ISERROR((+S257/R257-1)*100),"NA",(+S257/R257-1)*100))))</f>
        <v>5.4952097994935167</v>
      </c>
      <c r="W257" s="152">
        <f t="shared" ref="W257" si="202">IF(AND(S257&lt;0,T257&gt;0),"LP",IF(AND(S257&gt;0,T257&lt;0),"PL",IF(OR(S257&lt;0,T257&lt;0),"Loss",IF(ISERROR((+T257/S257-1)*100),"NA",(+T257/S257-1)*100))))</f>
        <v>17.648580326851835</v>
      </c>
      <c r="X257" s="150">
        <f>VLOOKUP($B257,Snapshot!$D:$AJ,17,FALSE)</f>
        <v>43.554564236650251</v>
      </c>
      <c r="Y257" s="151">
        <f>VLOOKUP($B257,Snapshot!$D:$AJ,18,FALSE)</f>
        <v>41.285821715915823</v>
      </c>
      <c r="Z257" s="152">
        <f>VLOOKUP($B257,Snapshot!$D:$AJ,19,FALSE)</f>
        <v>35.092494615077683</v>
      </c>
    </row>
    <row r="258" spans="2:26" ht="12.75">
      <c r="B258" s="252" t="s">
        <v>673</v>
      </c>
      <c r="C258" s="165" t="s">
        <v>1404</v>
      </c>
      <c r="D258" s="177" t="s">
        <v>106</v>
      </c>
      <c r="E258" s="105" t="s">
        <v>286</v>
      </c>
      <c r="F258" s="148">
        <f>VLOOKUP($B258,Snapshot!$D:$AJ,2,FALSE)</f>
        <v>6139.7</v>
      </c>
      <c r="G258" s="148">
        <f>VLOOKUP($B258,Snapshot!$D:$AJ,3,FALSE)</f>
        <v>7400</v>
      </c>
      <c r="H258" s="148">
        <f t="shared" ref="H258" si="203">IF(IFERROR(((IF(G258&lt;0,"-",G258))/F258*100-100),"-")=-100,"-",(IFERROR(((IF(G258&lt;0,"-",G258))/F258*100-100),"-")))</f>
        <v>20.527061582813502</v>
      </c>
      <c r="I258" s="149">
        <f>VLOOKUP($B258,Snapshot!$D:$AJ,8,FALSE)</f>
        <v>21.780229671259857</v>
      </c>
      <c r="J258" s="150">
        <v>68.599999999999994</v>
      </c>
      <c r="K258" s="151">
        <v>7.3100000000000005</v>
      </c>
      <c r="L258" s="151">
        <v>14.239999999999998</v>
      </c>
      <c r="M258" s="152">
        <f t="shared" ref="M258" si="204">100-J258-K258-L258</f>
        <v>9.850000000000005</v>
      </c>
      <c r="N258" s="150">
        <v>-6.6205323193916428</v>
      </c>
      <c r="O258" s="151">
        <v>12.929600000000001</v>
      </c>
      <c r="P258" s="152">
        <v>39.362815005973715</v>
      </c>
      <c r="Q258" s="150">
        <f>VLOOKUP($B258,Snapshot!$D:$AJ,10,FALSE)</f>
        <v>151.80754092164889</v>
      </c>
      <c r="R258" s="150">
        <f>VLOOKUP($B258,Snapshot!$D:$AJ,11,FALSE)</f>
        <v>154.8290924944684</v>
      </c>
      <c r="S258" s="151">
        <f>VLOOKUP($B258,Snapshot!$D:$AJ,12,FALSE)</f>
        <v>167.29044510763745</v>
      </c>
      <c r="T258" s="152">
        <f>VLOOKUP($B258,Snapshot!$D:$AJ,13,FALSE)</f>
        <v>194.18399221527187</v>
      </c>
      <c r="U258" s="150">
        <f t="shared" ref="U258" si="205">IF(AND(Q258&lt;0,R258&gt;0),"LP",IF(AND(Q258&gt;0,R258&lt;0),"PL",IF(OR(Q258&lt;0,R258&lt;0),"Loss",IF(ISERROR((+R258/Q258-1)*100),"NA",(+R258/Q258-1)*100))))</f>
        <v>1.9903830563851921</v>
      </c>
      <c r="V258" s="151">
        <f t="shared" ref="V258" si="206">IF(AND(R258&lt;0,S258&gt;0),"LP",IF(AND(R258&gt;0,S258&lt;0),"PL",IF(OR(R258&lt;0,S258&lt;0),"Loss",IF(ISERROR((+S258/R258-1)*100),"NA",(+S258/R258-1)*100))))</f>
        <v>8.0484567934894216</v>
      </c>
      <c r="W258" s="152">
        <f t="shared" ref="W258" si="207">IF(AND(S258&lt;0,T258&gt;0),"LP",IF(AND(S258&gt;0,T258&lt;0),"PL",IF(OR(S258&lt;0,T258&lt;0),"Loss",IF(ISERROR((+T258/S258-1)*100),"NA",(+T258/S258-1)*100))))</f>
        <v>16.075961236357927</v>
      </c>
      <c r="X258" s="150">
        <f>VLOOKUP($B258,Snapshot!$D:$AJ,17,FALSE)</f>
        <v>39.654692158189548</v>
      </c>
      <c r="Y258" s="151">
        <f>VLOOKUP($B258,Snapshot!$D:$AJ,18,FALSE)</f>
        <v>36.700840840309887</v>
      </c>
      <c r="Z258" s="152">
        <f>VLOOKUP($B258,Snapshot!$D:$AJ,19,FALSE)</f>
        <v>31.617951253126694</v>
      </c>
    </row>
    <row r="259" spans="2:26" ht="12.75">
      <c r="B259" s="252" t="s">
        <v>194</v>
      </c>
      <c r="C259" s="165" t="s">
        <v>459</v>
      </c>
      <c r="D259" s="177" t="s">
        <v>106</v>
      </c>
      <c r="E259" s="105" t="s">
        <v>287</v>
      </c>
      <c r="F259" s="148">
        <f>VLOOKUP($B259,Snapshot!$D:$AJ,2,FALSE)</f>
        <v>3081.25</v>
      </c>
      <c r="G259" s="148">
        <f>VLOOKUP($B259,Snapshot!$D:$AJ,3,FALSE)</f>
        <v>3000</v>
      </c>
      <c r="H259" s="148">
        <f t="shared" ref="H259:H263" si="208">IF(IFERROR(((IF(G259&lt;0,"-",G259))/F259*100-100),"-")=-100,"-",(IFERROR(((IF(G259&lt;0,"-",G259))/F259*100-100),"-")))</f>
        <v>-2.6369168356997932</v>
      </c>
      <c r="I259" s="149">
        <f>VLOOKUP($B259,Snapshot!$D:$AJ,8,FALSE)</f>
        <v>7.0426704537534821</v>
      </c>
      <c r="J259" s="150">
        <v>40.35</v>
      </c>
      <c r="K259" s="151">
        <v>18.32</v>
      </c>
      <c r="L259" s="151">
        <v>35.94</v>
      </c>
      <c r="M259" s="152">
        <f t="shared" ref="M259:M263" si="209">100-J259-K259-L259</f>
        <v>5.3900000000000006</v>
      </c>
      <c r="N259" s="150">
        <v>-3.3166507162020054</v>
      </c>
      <c r="O259" s="151">
        <v>24.80002</v>
      </c>
      <c r="P259" s="152">
        <v>30.826374193548386</v>
      </c>
      <c r="Q259" s="150">
        <f>VLOOKUP($B259,Snapshot!$D:$AJ,10,FALSE)</f>
        <v>86.942675159235662</v>
      </c>
      <c r="R259" s="150">
        <f>VLOOKUP($B259,Snapshot!$D:$AJ,11,FALSE)</f>
        <v>81.759385844988955</v>
      </c>
      <c r="S259" s="151">
        <f>VLOOKUP($B259,Snapshot!$D:$AJ,12,FALSE)</f>
        <v>91.784488555284653</v>
      </c>
      <c r="T259" s="152">
        <f>VLOOKUP($B259,Snapshot!$D:$AJ,13,FALSE)</f>
        <v>104.28365724686734</v>
      </c>
      <c r="U259" s="150">
        <f t="shared" ref="U259:U263" si="210">IF(AND(Q259&lt;0,R259&gt;0),"LP",IF(AND(Q259&gt;0,R259&lt;0),"PL",IF(OR(Q259&lt;0,R259&lt;0),"Loss",IF(ISERROR((+R259/Q259-1)*100),"NA",(+R259/Q259-1)*100))))</f>
        <v>-5.9617320317709392</v>
      </c>
      <c r="V259" s="151">
        <f t="shared" ref="V259:V263" si="211">IF(AND(R259&lt;0,S259&gt;0),"LP",IF(AND(R259&gt;0,S259&lt;0),"PL",IF(OR(R259&lt;0,S259&lt;0),"Loss",IF(ISERROR((+S259/R259-1)*100),"NA",(+S259/R259-1)*100))))</f>
        <v>12.261714794803758</v>
      </c>
      <c r="W259" s="152">
        <f t="shared" ref="W259:W263" si="212">IF(AND(S259&lt;0,T259&gt;0),"LP",IF(AND(S259&gt;0,T259&lt;0),"PL",IF(OR(S259&lt;0,T259&lt;0),"Loss",IF(ISERROR((+T259/S259-1)*100),"NA",(+T259/S259-1)*100))))</f>
        <v>13.617953194840805</v>
      </c>
      <c r="X259" s="150">
        <f>VLOOKUP($B259,Snapshot!$D:$AJ,17,FALSE)</f>
        <v>37.6868046176603</v>
      </c>
      <c r="Y259" s="151">
        <f>VLOOKUP($B259,Snapshot!$D:$AJ,18,FALSE)</f>
        <v>33.570487219570516</v>
      </c>
      <c r="Z259" s="152">
        <f>VLOOKUP($B259,Snapshot!$D:$AJ,19,FALSE)</f>
        <v>29.54681568853935</v>
      </c>
    </row>
    <row r="260" spans="2:26" ht="12.75">
      <c r="B260" s="252" t="s">
        <v>196</v>
      </c>
      <c r="C260" s="165" t="s">
        <v>460</v>
      </c>
      <c r="D260" s="177" t="s">
        <v>106</v>
      </c>
      <c r="E260" s="105" t="s">
        <v>286</v>
      </c>
      <c r="F260" s="148">
        <f>VLOOKUP($B260,Snapshot!$D:$AJ,2,FALSE)</f>
        <v>5436.7</v>
      </c>
      <c r="G260" s="148">
        <f>VLOOKUP($B260,Snapshot!$D:$AJ,3,FALSE)</f>
        <v>6300</v>
      </c>
      <c r="H260" s="148">
        <f t="shared" si="208"/>
        <v>15.879117847223512</v>
      </c>
      <c r="I260" s="149">
        <f>VLOOKUP($B260,Snapshot!$D:$AJ,8,FALSE)</f>
        <v>9.9872989247311814</v>
      </c>
      <c r="J260" s="150">
        <v>31.02</v>
      </c>
      <c r="K260" s="151">
        <v>23.240000000000002</v>
      </c>
      <c r="L260" s="151">
        <v>28.24</v>
      </c>
      <c r="M260" s="152">
        <f t="shared" si="209"/>
        <v>17.500000000000004</v>
      </c>
      <c r="N260" s="150">
        <v>-2.7067171324009678</v>
      </c>
      <c r="O260" s="151">
        <v>86.221829999999997</v>
      </c>
      <c r="P260" s="152">
        <v>32.194924444444446</v>
      </c>
      <c r="Q260" s="150">
        <f>VLOOKUP($B260,Snapshot!$D:$AJ,10,FALSE)</f>
        <v>62.504314034542659</v>
      </c>
      <c r="R260" s="150">
        <f>VLOOKUP($B260,Snapshot!$D:$AJ,11,FALSE)</f>
        <v>75.084830237027617</v>
      </c>
      <c r="S260" s="151">
        <f>VLOOKUP($B260,Snapshot!$D:$AJ,12,FALSE)</f>
        <v>89.243812284989829</v>
      </c>
      <c r="T260" s="152">
        <f>VLOOKUP($B260,Snapshot!$D:$AJ,13,FALSE)</f>
        <v>114.69801578686705</v>
      </c>
      <c r="U260" s="150">
        <f t="shared" si="210"/>
        <v>20.127436636665429</v>
      </c>
      <c r="V260" s="151">
        <f t="shared" si="211"/>
        <v>18.857313791967268</v>
      </c>
      <c r="W260" s="152">
        <f t="shared" si="212"/>
        <v>28.522093409223892</v>
      </c>
      <c r="X260" s="150">
        <f>VLOOKUP($B260,Snapshot!$D:$AJ,17,FALSE)</f>
        <v>72.407435467822694</v>
      </c>
      <c r="Y260" s="151">
        <f>VLOOKUP($B260,Snapshot!$D:$AJ,18,FALSE)</f>
        <v>60.919629728933195</v>
      </c>
      <c r="Z260" s="152">
        <f>VLOOKUP($B260,Snapshot!$D:$AJ,19,FALSE)</f>
        <v>47.400122510423614</v>
      </c>
    </row>
    <row r="261" spans="2:26" ht="12.75">
      <c r="B261" s="252" t="s">
        <v>197</v>
      </c>
      <c r="C261" s="165" t="s">
        <v>461</v>
      </c>
      <c r="D261" s="177" t="s">
        <v>106</v>
      </c>
      <c r="E261" s="105" t="s">
        <v>286</v>
      </c>
      <c r="F261" s="148">
        <f>VLOOKUP($B261,Snapshot!$D:$AJ,2,FALSE)</f>
        <v>4309.05</v>
      </c>
      <c r="G261" s="148">
        <f>VLOOKUP($B261,Snapshot!$D:$AJ,3,FALSE)</f>
        <v>5400</v>
      </c>
      <c r="H261" s="148">
        <f t="shared" si="208"/>
        <v>25.317645420684372</v>
      </c>
      <c r="I261" s="149">
        <f>VLOOKUP($B261,Snapshot!$D:$AJ,8,FALSE)</f>
        <v>185.49274193548388</v>
      </c>
      <c r="J261" s="150">
        <v>71.77</v>
      </c>
      <c r="K261" s="151">
        <v>12.36</v>
      </c>
      <c r="L261" s="151">
        <v>11.060000000000002</v>
      </c>
      <c r="M261" s="152">
        <f t="shared" si="209"/>
        <v>4.8100000000000023</v>
      </c>
      <c r="N261" s="150">
        <v>-6.036982925925102</v>
      </c>
      <c r="O261" s="151">
        <v>20.665710000000001</v>
      </c>
      <c r="P261" s="152">
        <v>135.90323918757466</v>
      </c>
      <c r="Q261" s="150">
        <f>VLOOKUP($B261,Snapshot!$D:$AJ,10,FALSE)</f>
        <v>115.27128482020505</v>
      </c>
      <c r="R261" s="150">
        <f>VLOOKUP($B261,Snapshot!$D:$AJ,11,FALSE)</f>
        <v>126.27090138710886</v>
      </c>
      <c r="S261" s="151">
        <f>VLOOKUP($B261,Snapshot!$D:$AJ,12,FALSE)</f>
        <v>143.48058338815483</v>
      </c>
      <c r="T261" s="152">
        <f>VLOOKUP($B261,Snapshot!$D:$AJ,13,FALSE)</f>
        <v>155.66354061680974</v>
      </c>
      <c r="U261" s="150">
        <f t="shared" si="210"/>
        <v>9.5423735269894117</v>
      </c>
      <c r="V261" s="151">
        <f t="shared" si="211"/>
        <v>13.629174902526596</v>
      </c>
      <c r="W261" s="152">
        <f t="shared" si="212"/>
        <v>8.4910145616683419</v>
      </c>
      <c r="X261" s="150">
        <f>VLOOKUP($B261,Snapshot!$D:$AJ,17,FALSE)</f>
        <v>34.125439453304764</v>
      </c>
      <c r="Y261" s="151">
        <f>VLOOKUP($B261,Snapshot!$D:$AJ,18,FALSE)</f>
        <v>30.032286587118364</v>
      </c>
      <c r="Z261" s="152">
        <f>VLOOKUP($B261,Snapshot!$D:$AJ,19,FALSE)</f>
        <v>27.681819281031284</v>
      </c>
    </row>
    <row r="262" spans="2:26" ht="12.75">
      <c r="B262" s="252" t="s">
        <v>198</v>
      </c>
      <c r="C262" s="165" t="s">
        <v>462</v>
      </c>
      <c r="D262" s="177" t="s">
        <v>106</v>
      </c>
      <c r="E262" s="105" t="s">
        <v>287</v>
      </c>
      <c r="F262" s="148">
        <f>VLOOKUP($B262,Snapshot!$D:$AJ,2,FALSE)</f>
        <v>1609.85</v>
      </c>
      <c r="G262" s="148">
        <f>VLOOKUP($B262,Snapshot!$D:$AJ,3,FALSE)</f>
        <v>1600</v>
      </c>
      <c r="H262" s="148">
        <f t="shared" si="208"/>
        <v>-0.61185824766282337</v>
      </c>
      <c r="I262" s="149">
        <f>VLOOKUP($B262,Snapshot!$D:$AJ,8,FALSE)</f>
        <v>18.774211469534048</v>
      </c>
      <c r="J262" s="150">
        <v>35.04</v>
      </c>
      <c r="K262" s="151">
        <v>23.28</v>
      </c>
      <c r="L262" s="151">
        <v>30.92</v>
      </c>
      <c r="M262" s="152">
        <f t="shared" si="209"/>
        <v>10.760000000000005</v>
      </c>
      <c r="N262" s="150">
        <v>-3.6883039186359667</v>
      </c>
      <c r="O262" s="151">
        <v>24.92531</v>
      </c>
      <c r="P262" s="152">
        <v>41.024584563918758</v>
      </c>
      <c r="Q262" s="150">
        <f>VLOOKUP($B262,Snapshot!$D:$AJ,10,FALSE)</f>
        <v>57.27005649717514</v>
      </c>
      <c r="R262" s="150">
        <f>VLOOKUP($B262,Snapshot!$D:$AJ,11,FALSE)</f>
        <v>41.09374583963691</v>
      </c>
      <c r="S262" s="151">
        <f>VLOOKUP($B262,Snapshot!$D:$AJ,12,FALSE)</f>
        <v>44.518795952582821</v>
      </c>
      <c r="T262" s="152">
        <f>VLOOKUP($B262,Snapshot!$D:$AJ,13,FALSE)</f>
        <v>63.62834329399039</v>
      </c>
      <c r="U262" s="150">
        <f t="shared" si="210"/>
        <v>-28.24566911041223</v>
      </c>
      <c r="V262" s="151">
        <f t="shared" si="211"/>
        <v>8.3347235521233021</v>
      </c>
      <c r="W262" s="152">
        <f t="shared" si="212"/>
        <v>42.924672450174171</v>
      </c>
      <c r="X262" s="150">
        <f>VLOOKUP($B262,Snapshot!$D:$AJ,17,FALSE)</f>
        <v>39.175061000334061</v>
      </c>
      <c r="Y262" s="151">
        <f>VLOOKUP($B262,Snapshot!$D:$AJ,18,FALSE)</f>
        <v>36.161130721384708</v>
      </c>
      <c r="Z262" s="152">
        <f>VLOOKUP($B262,Snapshot!$D:$AJ,19,FALSE)</f>
        <v>25.300831620930293</v>
      </c>
    </row>
    <row r="263" spans="2:26" ht="12.75">
      <c r="B263" s="252" t="s">
        <v>199</v>
      </c>
      <c r="C263" s="165" t="s">
        <v>463</v>
      </c>
      <c r="D263" s="177" t="s">
        <v>106</v>
      </c>
      <c r="E263" s="105" t="s">
        <v>287</v>
      </c>
      <c r="F263" s="148">
        <f>VLOOKUP($B263,Snapshot!$D:$AJ,2,FALSE)</f>
        <v>541.70000000000005</v>
      </c>
      <c r="G263" s="148">
        <f>VLOOKUP($B263,Snapshot!$D:$AJ,3,FALSE)</f>
        <v>500</v>
      </c>
      <c r="H263" s="148">
        <f t="shared" si="208"/>
        <v>-7.6979878161344004</v>
      </c>
      <c r="I263" s="149">
        <f>VLOOKUP($B263,Snapshot!$D:$AJ,8,FALSE)</f>
        <v>33.860657108721625</v>
      </c>
      <c r="J263" s="150">
        <v>72.819999999999993</v>
      </c>
      <c r="K263" s="151">
        <v>9.5500000000000007</v>
      </c>
      <c r="L263" s="151">
        <v>8.25</v>
      </c>
      <c r="M263" s="152">
        <f t="shared" si="209"/>
        <v>9.3800000000000061</v>
      </c>
      <c r="N263" s="150">
        <v>-6.6034482758620499</v>
      </c>
      <c r="O263" s="151">
        <v>30.341670000000001</v>
      </c>
      <c r="P263" s="152">
        <v>57.324740931899633</v>
      </c>
      <c r="Q263" s="150">
        <f>VLOOKUP($B263,Snapshot!$D:$AJ,10,FALSE)</f>
        <v>20.703239023285548</v>
      </c>
      <c r="R263" s="150">
        <f>VLOOKUP($B263,Snapshot!$D:$AJ,11,FALSE)</f>
        <v>20.388547935141567</v>
      </c>
      <c r="S263" s="151">
        <f>VLOOKUP($B263,Snapshot!$D:$AJ,12,FALSE)</f>
        <v>21.913661349829525</v>
      </c>
      <c r="T263" s="152">
        <f>VLOOKUP($B263,Snapshot!$D:$AJ,13,FALSE)</f>
        <v>24.433258581961482</v>
      </c>
      <c r="U263" s="150">
        <f t="shared" si="210"/>
        <v>-1.5200089599025413</v>
      </c>
      <c r="V263" s="151">
        <f t="shared" si="211"/>
        <v>7.4802453786288581</v>
      </c>
      <c r="W263" s="152">
        <f t="shared" si="212"/>
        <v>11.497837773018048</v>
      </c>
      <c r="X263" s="150">
        <f>VLOOKUP($B263,Snapshot!$D:$AJ,17,FALSE)</f>
        <v>26.56883666866386</v>
      </c>
      <c r="Y263" s="151">
        <f>VLOOKUP($B263,Snapshot!$D:$AJ,18,FALSE)</f>
        <v>24.719739497307426</v>
      </c>
      <c r="Z263" s="152">
        <f>VLOOKUP($B263,Snapshot!$D:$AJ,19,FALSE)</f>
        <v>22.170599888789489</v>
      </c>
    </row>
    <row r="264" spans="2:26" ht="12.75">
      <c r="B264" s="252" t="s">
        <v>200</v>
      </c>
      <c r="C264" s="165" t="s">
        <v>464</v>
      </c>
      <c r="D264" s="177" t="s">
        <v>106</v>
      </c>
      <c r="E264" s="105" t="s">
        <v>287</v>
      </c>
      <c r="F264" s="148">
        <f>VLOOKUP($B264,Snapshot!$D:$AJ,2,FALSE)</f>
        <v>678</v>
      </c>
      <c r="G264" s="148">
        <f>VLOOKUP($B264,Snapshot!$D:$AJ,3,FALSE)</f>
        <v>760</v>
      </c>
      <c r="H264" s="148">
        <f t="shared" ref="H264" si="213">IF(IFERROR(((IF(G264&lt;0,"-",G264))/F264*100-100),"-")=-100,"-",(IFERROR(((IF(G264&lt;0,"-",G264))/F264*100-100),"-")))</f>
        <v>12.094395280235986</v>
      </c>
      <c r="I264" s="149">
        <f>VLOOKUP($B264,Snapshot!$D:$AJ,8,FALSE)</f>
        <v>1.8480967741935486</v>
      </c>
      <c r="J264" s="150">
        <v>49.17</v>
      </c>
      <c r="K264" s="151">
        <v>15.74</v>
      </c>
      <c r="L264" s="151">
        <v>19.049999999999997</v>
      </c>
      <c r="M264" s="152">
        <f t="shared" ref="M264" si="214">100-J264-K264-L264</f>
        <v>16.04</v>
      </c>
      <c r="N264" s="150">
        <v>-19.13650187846622</v>
      </c>
      <c r="O264" s="151">
        <v>29.192080000000001</v>
      </c>
      <c r="P264" s="152">
        <v>10.784706284348864</v>
      </c>
      <c r="Q264" s="150">
        <f>VLOOKUP($B264,Snapshot!$D:$AJ,10,FALSE)</f>
        <v>14.362569554002903</v>
      </c>
      <c r="R264" s="150">
        <f>VLOOKUP($B264,Snapshot!$D:$AJ,11,FALSE)</f>
        <v>29.120081742768964</v>
      </c>
      <c r="S264" s="151">
        <f>VLOOKUP($B264,Snapshot!$D:$AJ,12,FALSE)</f>
        <v>28.130248959678688</v>
      </c>
      <c r="T264" s="152">
        <f>VLOOKUP($B264,Snapshot!$D:$AJ,13,FALSE)</f>
        <v>31.361539064483221</v>
      </c>
      <c r="U264" s="150">
        <f t="shared" ref="U264" si="215">IF(AND(Q264&lt;0,R264&gt;0),"LP",IF(AND(Q264&gt;0,R264&lt;0),"PL",IF(OR(Q264&lt;0,R264&lt;0),"Loss",IF(ISERROR((+R264/Q264-1)*100),"NA",(+R264/Q264-1)*100))))</f>
        <v>102.74980485405614</v>
      </c>
      <c r="V264" s="151">
        <f t="shared" ref="V264" si="216">IF(AND(R264&lt;0,S264&gt;0),"LP",IF(AND(R264&gt;0,S264&lt;0),"PL",IF(OR(R264&lt;0,S264&lt;0),"Loss",IF(ISERROR((+S264/R264-1)*100),"NA",(+S264/R264-1)*100))))</f>
        <v>-3.3991414990999114</v>
      </c>
      <c r="W264" s="152">
        <f t="shared" ref="W264" si="217">IF(AND(S264&lt;0,T264&gt;0),"LP",IF(AND(S264&gt;0,T264&lt;0),"PL",IF(OR(S264&lt;0,T264&lt;0),"Loss",IF(ISERROR((+T264/S264-1)*100),"NA",(+T264/S264-1)*100))))</f>
        <v>11.486887689604863</v>
      </c>
      <c r="X264" s="150">
        <f>VLOOKUP($B264,Snapshot!$D:$AJ,17,FALSE)</f>
        <v>23.282901675520176</v>
      </c>
      <c r="Y264" s="151">
        <f>VLOOKUP($B264,Snapshot!$D:$AJ,18,FALSE)</f>
        <v>24.102168486735792</v>
      </c>
      <c r="Z264" s="152">
        <f>VLOOKUP($B264,Snapshot!$D:$AJ,19,FALSE)</f>
        <v>21.61883696479142</v>
      </c>
    </row>
    <row r="265" spans="2:26" ht="12.75">
      <c r="B265" s="252" t="s">
        <v>201</v>
      </c>
      <c r="C265" s="165" t="s">
        <v>441</v>
      </c>
      <c r="D265" s="177" t="s">
        <v>107</v>
      </c>
      <c r="E265" s="105" t="s">
        <v>286</v>
      </c>
      <c r="F265" s="148">
        <f>VLOOKUP($B265,Snapshot!$D:$AJ,2,FALSE)</f>
        <v>1735.25</v>
      </c>
      <c r="G265" s="148">
        <f>VLOOKUP($B265,Snapshot!$D:$AJ,3,FALSE)</f>
        <v>1650</v>
      </c>
      <c r="H265" s="148">
        <f t="shared" ref="H265:H272" si="218">IF(IFERROR(((IF(G265&lt;0,"-",G265))/F265*100-100),"-")=-100,"-",(IFERROR(((IF(G265&lt;0,"-",G265))/F265*100-100),"-")))</f>
        <v>-4.9128367670364526</v>
      </c>
      <c r="I265" s="149">
        <f>VLOOKUP($B265,Snapshot!$D:$AJ,8,FALSE)</f>
        <v>121.65577873357226</v>
      </c>
      <c r="J265" s="150">
        <v>53.17</v>
      </c>
      <c r="K265" s="151">
        <v>24.68</v>
      </c>
      <c r="L265" s="151">
        <v>19.289999999999996</v>
      </c>
      <c r="M265" s="152">
        <f t="shared" ref="M265:M272" si="219">100-J265-K265-L265</f>
        <v>2.860000000000003</v>
      </c>
      <c r="N265" s="150">
        <v>-2.4565052418561493</v>
      </c>
      <c r="O265" s="151">
        <v>88.696179999999998</v>
      </c>
      <c r="P265" s="152">
        <v>130.53514819593786</v>
      </c>
      <c r="Q265" s="150">
        <f>VLOOKUP($B265,Snapshot!$D:$AJ,10,FALSE)</f>
        <v>14.375408948604317</v>
      </c>
      <c r="R265" s="150">
        <f>VLOOKUP($B265,Snapshot!$D:$AJ,11,FALSE)</f>
        <v>19.650293360067973</v>
      </c>
      <c r="S265" s="151">
        <f>VLOOKUP($B265,Snapshot!$D:$AJ,12,FALSE)</f>
        <v>31.405206549657386</v>
      </c>
      <c r="T265" s="152">
        <f>VLOOKUP($B265,Snapshot!$D:$AJ,13,FALSE)</f>
        <v>53.760704295274508</v>
      </c>
      <c r="U265" s="150">
        <f t="shared" ref="U265:U272" si="220">IF(AND(Q265&lt;0,R265&gt;0),"LP",IF(AND(Q265&gt;0,R265&lt;0),"PL",IF(OR(Q265&lt;0,R265&lt;0),"Loss",IF(ISERROR((+R265/Q265-1)*100),"NA",(+R265/Q265-1)*100))))</f>
        <v>36.693804192442016</v>
      </c>
      <c r="V265" s="151">
        <f t="shared" ref="V265:V272" si="221">IF(AND(R265&lt;0,S265&gt;0),"LP",IF(AND(R265&gt;0,S265&lt;0),"PL",IF(OR(R265&lt;0,S265&lt;0),"Loss",IF(ISERROR((+S265/R265-1)*100),"NA",(+S265/R265-1)*100))))</f>
        <v>59.820548091546399</v>
      </c>
      <c r="W265" s="152">
        <f t="shared" ref="W265:W272" si="222">IF(AND(S265&lt;0,T265&gt;0),"LP",IF(AND(S265&gt;0,T265&lt;0),"PL",IF(OR(S265&lt;0,T265&lt;0),"Loss",IF(ISERROR((+T265/S265-1)*100),"NA",(+T265/S265-1)*100))))</f>
        <v>71.184049403620335</v>
      </c>
      <c r="X265" s="150">
        <f>VLOOKUP($B265,Snapshot!$D:$AJ,17,FALSE)</f>
        <v>88.30656968848416</v>
      </c>
      <c r="Y265" s="151">
        <f>VLOOKUP($B265,Snapshot!$D:$AJ,18,FALSE)</f>
        <v>55.253577054373189</v>
      </c>
      <c r="Z265" s="152">
        <f>VLOOKUP($B265,Snapshot!$D:$AJ,19,FALSE)</f>
        <v>32.277292917692044</v>
      </c>
    </row>
    <row r="266" spans="2:26" ht="12.75">
      <c r="B266" s="252" t="s">
        <v>591</v>
      </c>
      <c r="C266" s="165" t="s">
        <v>1405</v>
      </c>
      <c r="D266" s="177" t="s">
        <v>107</v>
      </c>
      <c r="E266" s="105" t="s">
        <v>287</v>
      </c>
      <c r="F266" s="148">
        <f>VLOOKUP($B266,Snapshot!$D:$AJ,2,FALSE)</f>
        <v>392.4</v>
      </c>
      <c r="G266" s="148">
        <f>VLOOKUP($B266,Snapshot!$D:$AJ,3,FALSE)</f>
        <v>395</v>
      </c>
      <c r="H266" s="148">
        <f t="shared" si="218"/>
        <v>0.66258919469927946</v>
      </c>
      <c r="I266" s="149">
        <f>VLOOKUP($B266,Snapshot!$D:$AJ,8,FALSE)</f>
        <v>12.664742114695342</v>
      </c>
      <c r="J266" s="150">
        <v>52.01</v>
      </c>
      <c r="K266" s="151">
        <v>23.18</v>
      </c>
      <c r="L266" s="151">
        <v>16.990000000000002</v>
      </c>
      <c r="M266" s="152">
        <f t="shared" si="219"/>
        <v>7.82</v>
      </c>
      <c r="N266" s="150">
        <v>-14.82526589971782</v>
      </c>
      <c r="O266" s="151">
        <v>105.1765</v>
      </c>
      <c r="P266" s="152">
        <v>87.806608554360807</v>
      </c>
      <c r="Q266" s="150">
        <f>VLOOKUP($B266,Snapshot!$D:$AJ,10,FALSE)</f>
        <v>8.9218000010723451</v>
      </c>
      <c r="R266" s="150">
        <f>VLOOKUP($B266,Snapshot!$D:$AJ,11,FALSE)</f>
        <v>22.398604771976697</v>
      </c>
      <c r="S266" s="151">
        <f>VLOOKUP($B266,Snapshot!$D:$AJ,12,FALSE)</f>
        <v>23.730642178628656</v>
      </c>
      <c r="T266" s="152">
        <f>VLOOKUP($B266,Snapshot!$D:$AJ,13,FALSE)</f>
        <v>25.547526280193075</v>
      </c>
      <c r="U266" s="150">
        <f t="shared" si="220"/>
        <v>151.05477335609993</v>
      </c>
      <c r="V266" s="151">
        <f t="shared" si="221"/>
        <v>5.9469659838745637</v>
      </c>
      <c r="W266" s="152">
        <f t="shared" si="222"/>
        <v>7.6562786960761908</v>
      </c>
      <c r="X266" s="150">
        <f>VLOOKUP($B266,Snapshot!$D:$AJ,17,FALSE)</f>
        <v>17.518948344985255</v>
      </c>
      <c r="Y266" s="151">
        <f>VLOOKUP($B266,Snapshot!$D:$AJ,18,FALSE)</f>
        <v>16.53558285723037</v>
      </c>
      <c r="Z266" s="152">
        <f>VLOOKUP($B266,Snapshot!$D:$AJ,19,FALSE)</f>
        <v>15.359608429260197</v>
      </c>
    </row>
    <row r="267" spans="2:26" ht="12.75">
      <c r="B267" s="252" t="s">
        <v>320</v>
      </c>
      <c r="C267" s="165" t="s">
        <v>442</v>
      </c>
      <c r="D267" s="177" t="s">
        <v>107</v>
      </c>
      <c r="E267" s="105" t="s">
        <v>287</v>
      </c>
      <c r="F267" s="148">
        <f>VLOOKUP($B267,Snapshot!$D:$AJ,2,FALSE)</f>
        <v>2126.4499999999998</v>
      </c>
      <c r="G267" s="148">
        <f>VLOOKUP($B267,Snapshot!$D:$AJ,3,FALSE)</f>
        <v>1950</v>
      </c>
      <c r="H267" s="148">
        <f t="shared" si="218"/>
        <v>-8.2978673375814083</v>
      </c>
      <c r="I267" s="149">
        <f>VLOOKUP($B267,Snapshot!$D:$AJ,8,FALSE)</f>
        <v>7.300698924731182</v>
      </c>
      <c r="J267" s="150">
        <v>58.86</v>
      </c>
      <c r="K267" s="151">
        <v>18.079999999999998</v>
      </c>
      <c r="L267" s="151">
        <v>13.150000000000002</v>
      </c>
      <c r="M267" s="152">
        <f t="shared" si="219"/>
        <v>9.91</v>
      </c>
      <c r="N267" s="150">
        <v>-1.9323448705236785</v>
      </c>
      <c r="O267" s="151">
        <v>13.50752</v>
      </c>
      <c r="P267" s="152">
        <v>12.961663154121863</v>
      </c>
      <c r="Q267" s="150">
        <f>VLOOKUP($B267,Snapshot!$D:$AJ,10,FALSE)</f>
        <v>60.339649122807003</v>
      </c>
      <c r="R267" s="150">
        <f>VLOOKUP($B267,Snapshot!$D:$AJ,11,FALSE)</f>
        <v>42.264561403508779</v>
      </c>
      <c r="S267" s="151">
        <f>VLOOKUP($B267,Snapshot!$D:$AJ,12,FALSE)</f>
        <v>44.342748974098527</v>
      </c>
      <c r="T267" s="152">
        <f>VLOOKUP($B267,Snapshot!$D:$AJ,13,FALSE)</f>
        <v>77.514007924637809</v>
      </c>
      <c r="U267" s="150">
        <f t="shared" si="220"/>
        <v>-29.955573129884606</v>
      </c>
      <c r="V267" s="151">
        <f t="shared" si="221"/>
        <v>4.9170924802669713</v>
      </c>
      <c r="W267" s="152">
        <f t="shared" si="222"/>
        <v>74.806500990534587</v>
      </c>
      <c r="X267" s="150">
        <f>VLOOKUP($B267,Snapshot!$D:$AJ,17,FALSE)</f>
        <v>50.312837265678169</v>
      </c>
      <c r="Y267" s="151">
        <f>VLOOKUP($B267,Snapshot!$D:$AJ,18,FALSE)</f>
        <v>47.954852804504775</v>
      </c>
      <c r="Z267" s="152">
        <f>VLOOKUP($B267,Snapshot!$D:$AJ,19,FALSE)</f>
        <v>27.433106053133244</v>
      </c>
    </row>
    <row r="268" spans="2:26" ht="12.75">
      <c r="B268" s="252" t="s">
        <v>202</v>
      </c>
      <c r="C268" s="165" t="s">
        <v>538</v>
      </c>
      <c r="D268" s="177" t="s">
        <v>107</v>
      </c>
      <c r="E268" s="105" t="s">
        <v>287</v>
      </c>
      <c r="F268" s="148">
        <f>VLOOKUP($B268,Snapshot!$D:$AJ,2,FALSE)</f>
        <v>10.67</v>
      </c>
      <c r="G268" s="148">
        <f>VLOOKUP($B268,Snapshot!$D:$AJ,3,FALSE)</f>
        <v>12</v>
      </c>
      <c r="H268" s="148">
        <f t="shared" si="218"/>
        <v>12.464854732895986</v>
      </c>
      <c r="I268" s="149">
        <f>VLOOKUP($B268,Snapshot!$D:$AJ,8,FALSE)</f>
        <v>8.4422815767322454</v>
      </c>
      <c r="J268" s="150">
        <v>38.17</v>
      </c>
      <c r="K268" s="151">
        <v>12.67</v>
      </c>
      <c r="L268" s="151">
        <v>31.25</v>
      </c>
      <c r="M268" s="152">
        <f t="shared" si="219"/>
        <v>17.909999999999997</v>
      </c>
      <c r="N268" s="150">
        <v>-44.281984334203649</v>
      </c>
      <c r="O268" s="151">
        <v>-11.15737</v>
      </c>
      <c r="P268" s="152">
        <v>128.93950700119476</v>
      </c>
      <c r="Q268" s="150">
        <f>VLOOKUP($B268,Snapshot!$D:$AJ,10,FALSE)</f>
        <v>-10.189069927685015</v>
      </c>
      <c r="R268" s="150">
        <f>VLOOKUP($B268,Snapshot!$D:$AJ,11,FALSE)</f>
        <v>-11.133967162454672</v>
      </c>
      <c r="S268" s="151">
        <f>VLOOKUP($B268,Snapshot!$D:$AJ,12,FALSE)</f>
        <v>-10.09829430100757</v>
      </c>
      <c r="T268" s="152">
        <f>VLOOKUP($B268,Snapshot!$D:$AJ,13,FALSE)</f>
        <v>-9.7295353135342477</v>
      </c>
      <c r="U268" s="150" t="str">
        <f t="shared" si="220"/>
        <v>Loss</v>
      </c>
      <c r="V268" s="151" t="str">
        <f t="shared" si="221"/>
        <v>Loss</v>
      </c>
      <c r="W268" s="152" t="str">
        <f t="shared" si="222"/>
        <v>Loss</v>
      </c>
      <c r="X268" s="150" t="str">
        <f>VLOOKUP($B268,Snapshot!$D:$AJ,17,FALSE)</f>
        <v>NM</v>
      </c>
      <c r="Y268" s="151" t="str">
        <f>VLOOKUP($B268,Snapshot!$D:$AJ,18,FALSE)</f>
        <v>NM</v>
      </c>
      <c r="Z268" s="152" t="str">
        <f>VLOOKUP($B268,Snapshot!$D:$AJ,19,FALSE)</f>
        <v>NM</v>
      </c>
    </row>
    <row r="269" spans="2:26" ht="12.75">
      <c r="B269" s="252" t="s">
        <v>505</v>
      </c>
      <c r="C269" s="165" t="s">
        <v>509</v>
      </c>
      <c r="D269" s="177" t="s">
        <v>1406</v>
      </c>
      <c r="E269" s="105" t="s">
        <v>287</v>
      </c>
      <c r="F269" s="148">
        <f>VLOOKUP($B269,Snapshot!$D:$AJ,2,FALSE)</f>
        <v>786.25</v>
      </c>
      <c r="G269" s="148">
        <f>VLOOKUP($B269,Snapshot!$D:$AJ,3,FALSE)</f>
        <v>680</v>
      </c>
      <c r="H269" s="148">
        <f t="shared" si="218"/>
        <v>-13.513513513513516</v>
      </c>
      <c r="I269" s="149">
        <f>VLOOKUP($B269,Snapshot!$D:$AJ,8,FALSE)</f>
        <v>1.4103406116030608</v>
      </c>
      <c r="J269" s="150">
        <v>56.63</v>
      </c>
      <c r="K269" s="151">
        <v>15.93</v>
      </c>
      <c r="L269" s="151">
        <v>10.96</v>
      </c>
      <c r="M269" s="152">
        <f t="shared" si="219"/>
        <v>16.479999999999997</v>
      </c>
      <c r="N269" s="150">
        <v>-10.142857142857139</v>
      </c>
      <c r="O269" s="151">
        <v>84.912980000000005</v>
      </c>
      <c r="P269" s="152">
        <v>5.7586652090800472</v>
      </c>
      <c r="Q269" s="150">
        <f>VLOOKUP($B269,Snapshot!$D:$AJ,10,FALSE)</f>
        <v>11.455640515102532</v>
      </c>
      <c r="R269" s="150">
        <f>VLOOKUP($B269,Snapshot!$D:$AJ,11,FALSE)</f>
        <v>20.427901805142429</v>
      </c>
      <c r="S269" s="151">
        <f>VLOOKUP($B269,Snapshot!$D:$AJ,12,FALSE)</f>
        <v>28.097453001609466</v>
      </c>
      <c r="T269" s="152">
        <f>VLOOKUP($B269,Snapshot!$D:$AJ,13,FALSE)</f>
        <v>33.680815034250081</v>
      </c>
      <c r="U269" s="150">
        <f t="shared" si="220"/>
        <v>78.32177762746069</v>
      </c>
      <c r="V269" s="151">
        <f t="shared" si="221"/>
        <v>37.544488267200983</v>
      </c>
      <c r="W269" s="152">
        <f t="shared" si="222"/>
        <v>19.87141692992882</v>
      </c>
      <c r="X269" s="150">
        <f>VLOOKUP($B269,Snapshot!$D:$AJ,17,FALSE)</f>
        <v>38.489023860594088</v>
      </c>
      <c r="Y269" s="151">
        <f>VLOOKUP($B269,Snapshot!$D:$AJ,18,FALSE)</f>
        <v>27.982963436399817</v>
      </c>
      <c r="Z269" s="152">
        <f>VLOOKUP($B269,Snapshot!$D:$AJ,19,FALSE)</f>
        <v>23.34415005101453</v>
      </c>
    </row>
    <row r="270" spans="2:26" ht="12.75">
      <c r="B270" s="252" t="s">
        <v>590</v>
      </c>
      <c r="C270" s="165" t="s">
        <v>1407</v>
      </c>
      <c r="D270" s="177" t="s">
        <v>1406</v>
      </c>
      <c r="E270" s="105" t="s">
        <v>286</v>
      </c>
      <c r="F270" s="148">
        <f>VLOOKUP($B270,Snapshot!$D:$AJ,2,FALSE)</f>
        <v>420.55</v>
      </c>
      <c r="G270" s="148">
        <f>VLOOKUP($B270,Snapshot!$D:$AJ,3,FALSE)</f>
        <v>540</v>
      </c>
      <c r="H270" s="148">
        <f t="shared" si="218"/>
        <v>28.403281417191778</v>
      </c>
      <c r="I270" s="149">
        <f>VLOOKUP($B270,Snapshot!$D:$AJ,8,FALSE)</f>
        <v>0.7327102090800478</v>
      </c>
      <c r="J270" s="150">
        <v>71.69</v>
      </c>
      <c r="K270" s="151">
        <v>16.61</v>
      </c>
      <c r="L270" s="151">
        <v>3.0399999999999991</v>
      </c>
      <c r="M270" s="152">
        <f t="shared" si="219"/>
        <v>8.6600000000000037</v>
      </c>
      <c r="N270" s="150">
        <v>-24.901785714285708</v>
      </c>
      <c r="O270" s="151">
        <v>-2.4698540000000002</v>
      </c>
      <c r="P270" s="152">
        <v>0.99333242532855437</v>
      </c>
      <c r="Q270" s="150">
        <f>VLOOKUP($B270,Snapshot!$D:$AJ,10,FALSE)</f>
        <v>23.236378767067812</v>
      </c>
      <c r="R270" s="150">
        <f>VLOOKUP($B270,Snapshot!$D:$AJ,11,FALSE)</f>
        <v>12.970000000000004</v>
      </c>
      <c r="S270" s="151">
        <f>VLOOKUP($B270,Snapshot!$D:$AJ,12,FALSE)</f>
        <v>29.233161474413375</v>
      </c>
      <c r="T270" s="152">
        <f>VLOOKUP($B270,Snapshot!$D:$AJ,13,FALSE)</f>
        <v>38.411922053227286</v>
      </c>
      <c r="U270" s="150">
        <f t="shared" si="220"/>
        <v>-44.182352465428146</v>
      </c>
      <c r="V270" s="151">
        <f t="shared" si="221"/>
        <v>125.39060504559262</v>
      </c>
      <c r="W270" s="152">
        <f t="shared" si="222"/>
        <v>31.398453386055138</v>
      </c>
      <c r="X270" s="150">
        <f>VLOOKUP($B270,Snapshot!$D:$AJ,17,FALSE)</f>
        <v>32.424826522744787</v>
      </c>
      <c r="Y270" s="151">
        <f>VLOOKUP($B270,Snapshot!$D:$AJ,18,FALSE)</f>
        <v>14.386059488231908</v>
      </c>
      <c r="Z270" s="152">
        <f>VLOOKUP($B270,Snapshot!$D:$AJ,19,FALSE)</f>
        <v>10.948423758052126</v>
      </c>
    </row>
    <row r="271" spans="2:26" ht="12.75">
      <c r="B271" s="252" t="s">
        <v>506</v>
      </c>
      <c r="C271" s="165" t="s">
        <v>1408</v>
      </c>
      <c r="D271" s="177" t="s">
        <v>1406</v>
      </c>
      <c r="E271" s="105" t="s">
        <v>286</v>
      </c>
      <c r="F271" s="148">
        <f>VLOOKUP($B271,Snapshot!$D:$AJ,2,FALSE)</f>
        <v>3085.85</v>
      </c>
      <c r="G271" s="148">
        <f>VLOOKUP($B271,Snapshot!$D:$AJ,3,FALSE)</f>
        <v>4120</v>
      </c>
      <c r="H271" s="148">
        <f t="shared" si="218"/>
        <v>33.512646434531831</v>
      </c>
      <c r="I271" s="149">
        <f>VLOOKUP($B271,Snapshot!$D:$AJ,8,FALSE)</f>
        <v>0.62123367261827944</v>
      </c>
      <c r="J271" s="150">
        <v>31.61</v>
      </c>
      <c r="K271" s="151">
        <v>28.75</v>
      </c>
      <c r="L271" s="151">
        <v>31.810000000000002</v>
      </c>
      <c r="M271" s="152">
        <f t="shared" si="219"/>
        <v>7.8299999999999983</v>
      </c>
      <c r="N271" s="150">
        <v>-16.428116832997063</v>
      </c>
      <c r="O271" s="151">
        <v>19.137889999999999</v>
      </c>
      <c r="P271" s="152">
        <v>2.4125804540023896</v>
      </c>
      <c r="Q271" s="150">
        <f>VLOOKUP($B271,Snapshot!$D:$AJ,10,FALSE)</f>
        <v>65.11</v>
      </c>
      <c r="R271" s="150">
        <f>VLOOKUP($B271,Snapshot!$D:$AJ,11,FALSE)</f>
        <v>64.789999999999992</v>
      </c>
      <c r="S271" s="151">
        <f>VLOOKUP($B271,Snapshot!$D:$AJ,12,FALSE)</f>
        <v>89.66430346852863</v>
      </c>
      <c r="T271" s="152">
        <f>VLOOKUP($B271,Snapshot!$D:$AJ,13,FALSE)</f>
        <v>137.40566101193758</v>
      </c>
      <c r="U271" s="150">
        <f t="shared" si="220"/>
        <v>-0.49147596375366254</v>
      </c>
      <c r="V271" s="151">
        <f t="shared" si="221"/>
        <v>38.392195506295181</v>
      </c>
      <c r="W271" s="152">
        <f t="shared" si="222"/>
        <v>53.244552956534989</v>
      </c>
      <c r="X271" s="150">
        <f>VLOOKUP($B271,Snapshot!$D:$AJ,17,FALSE)</f>
        <v>47.628492051242482</v>
      </c>
      <c r="Y271" s="151">
        <f>VLOOKUP($B271,Snapshot!$D:$AJ,18,FALSE)</f>
        <v>34.415591050490967</v>
      </c>
      <c r="Z271" s="152">
        <f>VLOOKUP($B271,Snapshot!$D:$AJ,19,FALSE)</f>
        <v>22.457953895596095</v>
      </c>
    </row>
    <row r="272" spans="2:26" ht="12.75">
      <c r="B272" s="252" t="s">
        <v>737</v>
      </c>
      <c r="C272" s="165" t="s">
        <v>1409</v>
      </c>
      <c r="D272" s="177" t="s">
        <v>1406</v>
      </c>
      <c r="E272" s="105" t="s">
        <v>286</v>
      </c>
      <c r="F272" s="148">
        <f>VLOOKUP($B272,Snapshot!$D:$AJ,2,FALSE)</f>
        <v>371.3</v>
      </c>
      <c r="G272" s="148">
        <f>VLOOKUP($B272,Snapshot!$D:$AJ,3,FALSE)</f>
        <v>400</v>
      </c>
      <c r="H272" s="148">
        <f t="shared" si="218"/>
        <v>7.7295987072448042</v>
      </c>
      <c r="I272" s="149">
        <f>VLOOKUP($B272,Snapshot!$D:$AJ,8,FALSE)</f>
        <v>0.30061947431302272</v>
      </c>
      <c r="J272" s="150">
        <v>58.89</v>
      </c>
      <c r="K272" s="151">
        <v>3.86</v>
      </c>
      <c r="L272" s="151">
        <v>13.490000000000002</v>
      </c>
      <c r="M272" s="152">
        <f t="shared" si="219"/>
        <v>23.759999999999998</v>
      </c>
      <c r="N272" s="150">
        <v>-8.3096678602296521</v>
      </c>
      <c r="O272" s="151" t="s">
        <v>311</v>
      </c>
      <c r="P272" s="152">
        <v>2.7292746475507768</v>
      </c>
      <c r="Q272" s="150">
        <f>VLOOKUP($B272,Snapshot!$D:$AJ,10,FALSE)</f>
        <v>6.7699999999999552</v>
      </c>
      <c r="R272" s="150">
        <f>VLOOKUP($B272,Snapshot!$D:$AJ,11,FALSE)</f>
        <v>11.36000000000004</v>
      </c>
      <c r="S272" s="151">
        <f>VLOOKUP($B272,Snapshot!$D:$AJ,12,FALSE)</f>
        <v>15.340091954350781</v>
      </c>
      <c r="T272" s="152">
        <f>VLOOKUP($B272,Snapshot!$D:$AJ,13,FALSE)</f>
        <v>21.761472664063312</v>
      </c>
      <c r="U272" s="150">
        <f t="shared" si="220"/>
        <v>67.799113737077036</v>
      </c>
      <c r="V272" s="151">
        <f t="shared" si="221"/>
        <v>35.036020724918359</v>
      </c>
      <c r="W272" s="152">
        <f t="shared" si="222"/>
        <v>41.860118758227458</v>
      </c>
      <c r="X272" s="150">
        <f>VLOOKUP($B272,Snapshot!$D:$AJ,17,FALSE)</f>
        <v>32.684859154929462</v>
      </c>
      <c r="Y272" s="151">
        <f>VLOOKUP($B272,Snapshot!$D:$AJ,18,FALSE)</f>
        <v>24.204548519325616</v>
      </c>
      <c r="Z272" s="152">
        <f>VLOOKUP($B272,Snapshot!$D:$AJ,19,FALSE)</f>
        <v>17.062264384944925</v>
      </c>
    </row>
    <row r="273" spans="2:26" ht="12.75">
      <c r="B273" s="252" t="s">
        <v>767</v>
      </c>
      <c r="C273" s="165" t="s">
        <v>774</v>
      </c>
      <c r="D273" s="177" t="s">
        <v>108</v>
      </c>
      <c r="E273" s="105" t="s">
        <v>287</v>
      </c>
      <c r="F273" s="148">
        <f>VLOOKUP($B273,Snapshot!$D:$AJ,2,FALSE)</f>
        <v>205.9</v>
      </c>
      <c r="G273" s="148">
        <f>VLOOKUP($B273,Snapshot!$D:$AJ,3,FALSE)</f>
        <v>226</v>
      </c>
      <c r="H273" s="148">
        <f t="shared" ref="H273" si="223">IF(IFERROR(((IF(G273&lt;0,"-",G273))/F273*100-100),"-")=-100,"-",(IFERROR(((IF(G273&lt;0,"-",G273))/F273*100-100),"-")))</f>
        <v>9.762020398251579</v>
      </c>
      <c r="I273" s="149">
        <f>VLOOKUP($B273,Snapshot!$D:$AJ,8,FALSE)</f>
        <v>2.2207913279569893</v>
      </c>
      <c r="J273" s="150">
        <v>0</v>
      </c>
      <c r="K273" s="151">
        <v>11.95</v>
      </c>
      <c r="L273" s="151">
        <v>31.259999999999998</v>
      </c>
      <c r="M273" s="152">
        <f t="shared" ref="M273" si="224">100-J273-K273-L273</f>
        <v>56.79</v>
      </c>
      <c r="N273" s="150">
        <v>-15.735625127890316</v>
      </c>
      <c r="O273" s="151">
        <v>55.925780000000003</v>
      </c>
      <c r="P273" s="152">
        <v>47.02668138590203</v>
      </c>
      <c r="Q273" s="150">
        <f>VLOOKUP($B273,Snapshot!$D:$AJ,10,FALSE)</f>
        <v>3.2855205748082494</v>
      </c>
      <c r="R273" s="150">
        <f>VLOOKUP($B273,Snapshot!$D:$AJ,11,FALSE)</f>
        <v>3.8326603963985808</v>
      </c>
      <c r="S273" s="151">
        <f>VLOOKUP($B273,Snapshot!$D:$AJ,12,FALSE)</f>
        <v>4.1257528891238602</v>
      </c>
      <c r="T273" s="152">
        <f>VLOOKUP($B273,Snapshot!$D:$AJ,13,FALSE)</f>
        <v>4.9198815993331069</v>
      </c>
      <c r="U273" s="150">
        <f t="shared" ref="U273" si="225">IF(AND(Q273&lt;0,R273&gt;0),"LP",IF(AND(Q273&gt;0,R273&lt;0),"PL",IF(OR(Q273&lt;0,R273&lt;0),"Loss",IF(ISERROR((+R273/Q273-1)*100),"NA",(+R273/Q273-1)*100))))</f>
        <v>16.653063316222383</v>
      </c>
      <c r="V273" s="151">
        <f t="shared" ref="V273" si="226">IF(AND(R273&lt;0,S273&gt;0),"LP",IF(AND(R273&gt;0,S273&lt;0),"PL",IF(OR(R273&lt;0,S273&lt;0),"Loss",IF(ISERROR((+S273/R273-1)*100),"NA",(+S273/R273-1)*100))))</f>
        <v>7.6472335769871114</v>
      </c>
      <c r="W273" s="152">
        <f t="shared" ref="W273" si="227">IF(AND(S273&lt;0,T273&gt;0),"LP",IF(AND(S273&gt;0,T273&lt;0),"PL",IF(OR(S273&lt;0,T273&lt;0),"Loss",IF(ISERROR((+T273/S273-1)*100),"NA",(+T273/S273-1)*100))))</f>
        <v>19.248091961656154</v>
      </c>
      <c r="X273" s="150">
        <f>VLOOKUP($B273,Snapshot!$D:$AJ,17,FALSE)</f>
        <v>53.722474392324756</v>
      </c>
      <c r="Y273" s="151">
        <f>VLOOKUP($B273,Snapshot!$D:$AJ,18,FALSE)</f>
        <v>49.90604273532356</v>
      </c>
      <c r="Z273" s="152">
        <f>VLOOKUP($B273,Snapshot!$D:$AJ,19,FALSE)</f>
        <v>41.850600638013297</v>
      </c>
    </row>
    <row r="274" spans="2:26" ht="12.75">
      <c r="B274" s="252" t="s">
        <v>768</v>
      </c>
      <c r="C274" s="165" t="s">
        <v>773</v>
      </c>
      <c r="D274" s="177" t="s">
        <v>108</v>
      </c>
      <c r="E274" s="105" t="s">
        <v>286</v>
      </c>
      <c r="F274" s="148">
        <f>VLOOKUP($B274,Snapshot!$D:$AJ,2,FALSE)</f>
        <v>738.25</v>
      </c>
      <c r="G274" s="148">
        <f>VLOOKUP($B274,Snapshot!$D:$AJ,3,FALSE)</f>
        <v>917</v>
      </c>
      <c r="H274" s="148">
        <f t="shared" ref="H274" si="228">IF(IFERROR(((IF(G274&lt;0,"-",G274))/F274*100-100),"-")=-100,"-",(IFERROR(((IF(G274&lt;0,"-",G274))/F274*100-100),"-")))</f>
        <v>24.212665086352871</v>
      </c>
      <c r="I274" s="149">
        <f>VLOOKUP($B274,Snapshot!$D:$AJ,8,FALSE)</f>
        <v>15.223853046594982</v>
      </c>
      <c r="J274" s="150">
        <v>69.31</v>
      </c>
      <c r="K274" s="151">
        <v>15.559999999999999</v>
      </c>
      <c r="L274" s="151">
        <v>9.2200000000000006</v>
      </c>
      <c r="M274" s="152">
        <f t="shared" ref="M274" si="229">100-J274-K274-L274</f>
        <v>5.9099999999999984</v>
      </c>
      <c r="N274" s="150">
        <v>-8.2862289583203932</v>
      </c>
      <c r="O274" s="151">
        <v>70.673919999999995</v>
      </c>
      <c r="P274" s="152">
        <v>24.187593691756273</v>
      </c>
      <c r="Q274" s="150">
        <f>VLOOKUP($B274,Snapshot!$D:$AJ,10,FALSE)</f>
        <v>8.4694306512792927</v>
      </c>
      <c r="R274" s="150">
        <f>VLOOKUP($B274,Snapshot!$D:$AJ,11,FALSE)</f>
        <v>10.516158536585372</v>
      </c>
      <c r="S274" s="151">
        <f>VLOOKUP($B274,Snapshot!$D:$AJ,12,FALSE)</f>
        <v>17.904885426926825</v>
      </c>
      <c r="T274" s="152">
        <f>VLOOKUP($B274,Snapshot!$D:$AJ,13,FALSE)</f>
        <v>20.823478743564262</v>
      </c>
      <c r="U274" s="150">
        <f t="shared" ref="U274" si="230">IF(AND(Q274&lt;0,R274&gt;0),"LP",IF(AND(Q274&gt;0,R274&lt;0),"PL",IF(OR(Q274&lt;0,R274&lt;0),"Loss",IF(ISERROR((+R274/Q274-1)*100),"NA",(+R274/Q274-1)*100))))</f>
        <v>24.166062272402279</v>
      </c>
      <c r="V274" s="151">
        <f t="shared" ref="V274" si="231">IF(AND(R274&lt;0,S274&gt;0),"LP",IF(AND(R274&gt;0,S274&lt;0),"PL",IF(OR(R274&lt;0,S274&lt;0),"Loss",IF(ISERROR((+S274/R274-1)*100),"NA",(+S274/R274-1)*100))))</f>
        <v>70.260702752210435</v>
      </c>
      <c r="W274" s="152">
        <f t="shared" ref="W274" si="232">IF(AND(S274&lt;0,T274&gt;0),"LP",IF(AND(S274&gt;0,T274&lt;0),"PL",IF(OR(S274&lt;0,T274&lt;0),"Loss",IF(ISERROR((+T274/S274-1)*100),"NA",(+T274/S274-1)*100))))</f>
        <v>16.300541707171277</v>
      </c>
      <c r="X274" s="150">
        <f>VLOOKUP($B274,Snapshot!$D:$AJ,17,FALSE)</f>
        <v>70.201490157423194</v>
      </c>
      <c r="Y274" s="151">
        <f>VLOOKUP($B274,Snapshot!$D:$AJ,18,FALSE)</f>
        <v>41.231763420823654</v>
      </c>
      <c r="Z274" s="152">
        <f>VLOOKUP($B274,Snapshot!$D:$AJ,19,FALSE)</f>
        <v>35.452769880160623</v>
      </c>
    </row>
    <row r="275" spans="2:26" ht="12.75">
      <c r="B275" s="252" t="s">
        <v>204</v>
      </c>
      <c r="C275" s="165" t="s">
        <v>770</v>
      </c>
      <c r="D275" s="177" t="s">
        <v>108</v>
      </c>
      <c r="E275" s="105" t="s">
        <v>287</v>
      </c>
      <c r="F275" s="148">
        <f>VLOOKUP($B275,Snapshot!$D:$AJ,2,FALSE)</f>
        <v>437.55</v>
      </c>
      <c r="G275" s="148">
        <f>VLOOKUP($B275,Snapshot!$D:$AJ,3,FALSE)</f>
        <v>450</v>
      </c>
      <c r="H275" s="148">
        <f t="shared" ref="H275:H276" si="233">IF(IFERROR(((IF(G275&lt;0,"-",G275))/F275*100-100),"-")=-100,"-",(IFERROR(((IF(G275&lt;0,"-",G275))/F275*100-100),"-")))</f>
        <v>2.8453890983887646</v>
      </c>
      <c r="I275" s="149">
        <f>VLOOKUP($B275,Snapshot!$D:$AJ,8,FALSE)</f>
        <v>50.325369749103942</v>
      </c>
      <c r="J275" s="150">
        <v>51.1</v>
      </c>
      <c r="K275" s="151">
        <v>17.680000000000003</v>
      </c>
      <c r="L275" s="151">
        <v>27.66</v>
      </c>
      <c r="M275" s="152">
        <f t="shared" ref="M275:M276" si="234">100-J275-K275-L275</f>
        <v>3.5599999999999952</v>
      </c>
      <c r="N275" s="150">
        <v>-1.0962929475587657</v>
      </c>
      <c r="O275" s="151">
        <v>82.807599999999994</v>
      </c>
      <c r="P275" s="152">
        <v>95.993158422939075</v>
      </c>
      <c r="Q275" s="150">
        <f>VLOOKUP($B275,Snapshot!$D:$AJ,10,FALSE)</f>
        <v>17.656937897236887</v>
      </c>
      <c r="R275" s="150">
        <f>VLOOKUP($B275,Snapshot!$D:$AJ,11,FALSE)</f>
        <v>21.99976899286046</v>
      </c>
      <c r="S275" s="151">
        <f>VLOOKUP($B275,Snapshot!$D:$AJ,12,FALSE)</f>
        <v>23.420135600470484</v>
      </c>
      <c r="T275" s="152">
        <f>VLOOKUP($B275,Snapshot!$D:$AJ,13,FALSE)</f>
        <v>26.437030809773333</v>
      </c>
      <c r="U275" s="150">
        <f t="shared" ref="U275:U276" si="235">IF(AND(Q275&lt;0,R275&gt;0),"LP",IF(AND(Q275&gt;0,R275&lt;0),"PL",IF(OR(Q275&lt;0,R275&lt;0),"Loss",IF(ISERROR((+R275/Q275-1)*100),"NA",(+R275/Q275-1)*100))))</f>
        <v>24.595607238915296</v>
      </c>
      <c r="V275" s="151">
        <f t="shared" ref="V275:V276" si="236">IF(AND(R275&lt;0,S275&gt;0),"LP",IF(AND(R275&gt;0,S275&lt;0),"PL",IF(OR(R275&lt;0,S275&lt;0),"Loss",IF(ISERROR((+S275/R275-1)*100),"NA",(+S275/R275-1)*100))))</f>
        <v>6.4562796458043303</v>
      </c>
      <c r="W275" s="152">
        <f t="shared" ref="W275:W276" si="237">IF(AND(S275&lt;0,T275&gt;0),"LP",IF(AND(S275&gt;0,T275&lt;0),"PL",IF(OR(S275&lt;0,T275&lt;0),"Loss",IF(ISERROR((+T275/S275-1)*100),"NA",(+T275/S275-1)*100))))</f>
        <v>12.881629981861597</v>
      </c>
      <c r="X275" s="150">
        <f>VLOOKUP($B275,Snapshot!$D:$AJ,17,FALSE)</f>
        <v>19.888845202965413</v>
      </c>
      <c r="Y275" s="151">
        <f>VLOOKUP($B275,Snapshot!$D:$AJ,18,FALSE)</f>
        <v>18.682641615072892</v>
      </c>
      <c r="Z275" s="152">
        <f>VLOOKUP($B275,Snapshot!$D:$AJ,19,FALSE)</f>
        <v>16.550648336735495</v>
      </c>
    </row>
    <row r="276" spans="2:26" ht="12.75">
      <c r="B276" s="252" t="s">
        <v>205</v>
      </c>
      <c r="C276" s="165" t="s">
        <v>1410</v>
      </c>
      <c r="D276" s="177" t="s">
        <v>108</v>
      </c>
      <c r="E276" s="105" t="s">
        <v>286</v>
      </c>
      <c r="F276" s="148">
        <f>VLOOKUP($B276,Snapshot!$D:$AJ,2,FALSE)</f>
        <v>354.2</v>
      </c>
      <c r="G276" s="148">
        <f>VLOOKUP($B276,Snapshot!$D:$AJ,3,FALSE)</f>
        <v>425</v>
      </c>
      <c r="H276" s="148">
        <f t="shared" si="233"/>
        <v>19.988706945228699</v>
      </c>
      <c r="I276" s="149">
        <f>VLOOKUP($B276,Snapshot!$D:$AJ,8,FALSE)</f>
        <v>40.585951612903223</v>
      </c>
      <c r="J276" s="150">
        <v>51.34</v>
      </c>
      <c r="K276" s="151">
        <v>28.73</v>
      </c>
      <c r="L276" s="151">
        <v>16.330000000000002</v>
      </c>
      <c r="M276" s="152">
        <f t="shared" si="234"/>
        <v>3.5999999999999943</v>
      </c>
      <c r="N276" s="150">
        <v>-3.2768978700163842</v>
      </c>
      <c r="O276" s="151">
        <v>77.722020000000001</v>
      </c>
      <c r="P276" s="152">
        <v>59.677881768219827</v>
      </c>
      <c r="Q276" s="150">
        <f>VLOOKUP($B276,Snapshot!$D:$AJ,10,FALSE)</f>
        <v>16.579295959400511</v>
      </c>
      <c r="R276" s="150">
        <f>VLOOKUP($B276,Snapshot!$D:$AJ,11,FALSE)</f>
        <v>16.744253058942434</v>
      </c>
      <c r="S276" s="151">
        <f>VLOOKUP($B276,Snapshot!$D:$AJ,12,FALSE)</f>
        <v>18.352933738812812</v>
      </c>
      <c r="T276" s="152">
        <f>VLOOKUP($B276,Snapshot!$D:$AJ,13,FALSE)</f>
        <v>19.209660005338545</v>
      </c>
      <c r="U276" s="150">
        <f t="shared" si="235"/>
        <v>0.99495841045282862</v>
      </c>
      <c r="V276" s="151">
        <f t="shared" si="236"/>
        <v>9.6073600548652003</v>
      </c>
      <c r="W276" s="152">
        <f t="shared" si="237"/>
        <v>4.6680616773215222</v>
      </c>
      <c r="X276" s="150">
        <f>VLOOKUP($B276,Snapshot!$D:$AJ,17,FALSE)</f>
        <v>21.153526451921124</v>
      </c>
      <c r="Y276" s="151">
        <f>VLOOKUP($B276,Snapshot!$D:$AJ,18,FALSE)</f>
        <v>19.299366795562353</v>
      </c>
      <c r="Z276" s="152">
        <f>VLOOKUP($B276,Snapshot!$D:$AJ,19,FALSE)</f>
        <v>18.438639720930222</v>
      </c>
    </row>
    <row r="277" spans="2:26" ht="12.75">
      <c r="B277" s="252" t="s">
        <v>769</v>
      </c>
      <c r="C277" s="165" t="s">
        <v>1411</v>
      </c>
      <c r="D277" s="177" t="s">
        <v>108</v>
      </c>
      <c r="E277" s="105" t="s">
        <v>286</v>
      </c>
      <c r="F277" s="148">
        <f>VLOOKUP($B277,Snapshot!$D:$AJ,2,FALSE)</f>
        <v>485.1</v>
      </c>
      <c r="G277" s="148">
        <f>VLOOKUP($B277,Snapshot!$D:$AJ,3,FALSE)</f>
        <v>530</v>
      </c>
      <c r="H277" s="148">
        <f t="shared" ref="H277" si="238">IF(IFERROR(((IF(G277&lt;0,"-",G277))/F277*100-100),"-")=-100,"-",(IFERROR(((IF(G277&lt;0,"-",G277))/F277*100-100),"-")))</f>
        <v>9.2558235415378221</v>
      </c>
      <c r="I277" s="149">
        <f>VLOOKUP($B277,Snapshot!$D:$AJ,8,FALSE)</f>
        <v>18.169486738351249</v>
      </c>
      <c r="J277" s="150">
        <v>46.86</v>
      </c>
      <c r="K277" s="151">
        <v>9.51</v>
      </c>
      <c r="L277" s="151">
        <v>15.819999999999999</v>
      </c>
      <c r="M277" s="152">
        <f t="shared" ref="M277" si="239">100-J277-K277-L277</f>
        <v>27.810000000000002</v>
      </c>
      <c r="N277" s="150">
        <v>-1.970294028493484</v>
      </c>
      <c r="O277" s="151">
        <v>86.828429999999997</v>
      </c>
      <c r="P277" s="152">
        <v>79.497475746714457</v>
      </c>
      <c r="Q277" s="150">
        <f>VLOOKUP($B277,Snapshot!$D:$AJ,10,FALSE)</f>
        <v>11.921610965077003</v>
      </c>
      <c r="R277" s="150">
        <f>VLOOKUP($B277,Snapshot!$D:$AJ,11,FALSE)</f>
        <v>12.810913198254964</v>
      </c>
      <c r="S277" s="151">
        <f>VLOOKUP($B277,Snapshot!$D:$AJ,12,FALSE)</f>
        <v>15.684033652515495</v>
      </c>
      <c r="T277" s="152">
        <f>VLOOKUP($B277,Snapshot!$D:$AJ,13,FALSE)</f>
        <v>18.625781703979577</v>
      </c>
      <c r="U277" s="150">
        <f t="shared" ref="U277" si="240">IF(AND(Q277&lt;0,R277&gt;0),"LP",IF(AND(Q277&gt;0,R277&lt;0),"PL",IF(OR(Q277&lt;0,R277&lt;0),"Loss",IF(ISERROR((+R277/Q277-1)*100),"NA",(+R277/Q277-1)*100))))</f>
        <v>7.4595810564786147</v>
      </c>
      <c r="V277" s="151">
        <f t="shared" ref="V277" si="241">IF(AND(R277&lt;0,S277&gt;0),"LP",IF(AND(R277&gt;0,S277&lt;0),"PL",IF(OR(R277&lt;0,S277&lt;0),"Loss",IF(ISERROR((+S277/R277-1)*100),"NA",(+S277/R277-1)*100))))</f>
        <v>22.427132319122212</v>
      </c>
      <c r="W277" s="152">
        <f t="shared" ref="W277" si="242">IF(AND(S277&lt;0,T277&gt;0),"LP",IF(AND(S277&gt;0,T277&lt;0),"PL",IF(OR(S277&lt;0,T277&lt;0),"Loss",IF(ISERROR((+T277/S277-1)*100),"NA",(+T277/S277-1)*100))))</f>
        <v>18.756323256117646</v>
      </c>
      <c r="X277" s="150">
        <f>VLOOKUP($B277,Snapshot!$D:$AJ,17,FALSE)</f>
        <v>37.866153059727061</v>
      </c>
      <c r="Y277" s="151">
        <f>VLOOKUP($B277,Snapshot!$D:$AJ,18,FALSE)</f>
        <v>30.929543429167335</v>
      </c>
      <c r="Z277" s="152">
        <f>VLOOKUP($B277,Snapshot!$D:$AJ,19,FALSE)</f>
        <v>26.044544476560347</v>
      </c>
    </row>
    <row r="278" spans="2:26" ht="12.75">
      <c r="B278" s="252" t="s">
        <v>622</v>
      </c>
      <c r="C278" s="165" t="s">
        <v>1412</v>
      </c>
      <c r="D278" s="177" t="s">
        <v>109</v>
      </c>
      <c r="E278" s="105" t="s">
        <v>286</v>
      </c>
      <c r="F278" s="148">
        <f>VLOOKUP($B278,Snapshot!$D:$AJ,2,FALSE)</f>
        <v>1532.85</v>
      </c>
      <c r="G278" s="148">
        <f>VLOOKUP($B278,Snapshot!$D:$AJ,3,FALSE)</f>
        <v>1720</v>
      </c>
      <c r="H278" s="148">
        <f t="shared" ref="H278:H280" si="243">IF(IFERROR(((IF(G278&lt;0,"-",G278))/F278*100-100),"-")=-100,"-",(IFERROR(((IF(G278&lt;0,"-",G278))/F278*100-100),"-")))</f>
        <v>12.209283361059462</v>
      </c>
      <c r="I278" s="149">
        <f>VLOOKUP($B278,Snapshot!$D:$AJ,8,FALSE)</f>
        <v>5.0159923835125459</v>
      </c>
      <c r="J278" s="150">
        <v>28.33</v>
      </c>
      <c r="K278" s="151">
        <v>31.55</v>
      </c>
      <c r="L278" s="151">
        <v>14.900000000000002</v>
      </c>
      <c r="M278" s="152">
        <f t="shared" ref="M278:M280" si="244">100-J278-K278-L278</f>
        <v>25.220000000000002</v>
      </c>
      <c r="N278" s="150">
        <v>-14.318054779206264</v>
      </c>
      <c r="O278" s="151">
        <v>-5.8735030000000004</v>
      </c>
      <c r="P278" s="152">
        <v>9.9646807885304653</v>
      </c>
      <c r="Q278" s="150">
        <f>VLOOKUP($B278,Snapshot!$D:$AJ,10,FALSE)</f>
        <v>23.142599603389325</v>
      </c>
      <c r="R278" s="150">
        <f>VLOOKUP($B278,Snapshot!$D:$AJ,11,FALSE)</f>
        <v>26.408509104020133</v>
      </c>
      <c r="S278" s="151">
        <f>VLOOKUP($B278,Snapshot!$D:$AJ,12,FALSE)</f>
        <v>32.912994572789223</v>
      </c>
      <c r="T278" s="152">
        <f>VLOOKUP($B278,Snapshot!$D:$AJ,13,FALSE)</f>
        <v>48.942894888420035</v>
      </c>
      <c r="U278" s="150">
        <f t="shared" ref="U278:U280" si="245">IF(AND(Q278&lt;0,R278&gt;0),"LP",IF(AND(Q278&gt;0,R278&lt;0),"PL",IF(OR(Q278&lt;0,R278&lt;0),"Loss",IF(ISERROR((+R278/Q278-1)*100),"NA",(+R278/Q278-1)*100))))</f>
        <v>14.112111675442485</v>
      </c>
      <c r="V278" s="151">
        <f t="shared" ref="V278:V280" si="246">IF(AND(R278&lt;0,S278&gt;0),"LP",IF(AND(R278&gt;0,S278&lt;0),"PL",IF(OR(R278&lt;0,S278&lt;0),"Loss",IF(ISERROR((+S278/R278-1)*100),"NA",(+S278/R278-1)*100))))</f>
        <v>24.630263840903165</v>
      </c>
      <c r="W278" s="152">
        <f t="shared" ref="W278:W280" si="247">IF(AND(S278&lt;0,T278&gt;0),"LP",IF(AND(S278&gt;0,T278&lt;0),"PL",IF(OR(S278&lt;0,T278&lt;0),"Loss",IF(ISERROR((+T278/S278-1)*100),"NA",(+T278/S278-1)*100))))</f>
        <v>48.703864609401151</v>
      </c>
      <c r="X278" s="150">
        <f>VLOOKUP($B278,Snapshot!$D:$AJ,17,FALSE)</f>
        <v>58.043791641636297</v>
      </c>
      <c r="Y278" s="151">
        <f>VLOOKUP($B278,Snapshot!$D:$AJ,18,FALSE)</f>
        <v>46.572790470645344</v>
      </c>
      <c r="Z278" s="152">
        <f>VLOOKUP($B278,Snapshot!$D:$AJ,19,FALSE)</f>
        <v>31.319152728799345</v>
      </c>
    </row>
    <row r="279" spans="2:26" ht="12.75">
      <c r="B279" s="252" t="s">
        <v>734</v>
      </c>
      <c r="C279" s="165" t="s">
        <v>1413</v>
      </c>
      <c r="D279" s="177" t="s">
        <v>109</v>
      </c>
      <c r="E279" s="105" t="s">
        <v>286</v>
      </c>
      <c r="F279" s="148">
        <f>VLOOKUP($B279,Snapshot!$D:$AJ,2,FALSE)</f>
        <v>880.2</v>
      </c>
      <c r="G279" s="148">
        <f>VLOOKUP($B279,Snapshot!$D:$AJ,3,FALSE)</f>
        <v>1070</v>
      </c>
      <c r="H279" s="148">
        <f t="shared" si="243"/>
        <v>21.563281072483534</v>
      </c>
      <c r="I279" s="149">
        <f>VLOOKUP($B279,Snapshot!$D:$AJ,8,FALSE)</f>
        <v>2.2163813273596178</v>
      </c>
      <c r="J279" s="150">
        <v>78.06</v>
      </c>
      <c r="K279" s="151">
        <v>5.88</v>
      </c>
      <c r="L279" s="151">
        <v>12.080000000000002</v>
      </c>
      <c r="M279" s="152">
        <f t="shared" si="244"/>
        <v>3.9799999999999969</v>
      </c>
      <c r="N279" s="150">
        <v>-14.084919472913612</v>
      </c>
      <c r="O279" s="151" t="s">
        <v>311</v>
      </c>
      <c r="P279" s="152">
        <v>2.4282081123058541</v>
      </c>
      <c r="Q279" s="150">
        <f>VLOOKUP($B279,Snapshot!$D:$AJ,10,FALSE)</f>
        <v>12.540250952971059</v>
      </c>
      <c r="R279" s="150">
        <f>VLOOKUP($B279,Snapshot!$D:$AJ,11,FALSE)</f>
        <v>15.597155929152667</v>
      </c>
      <c r="S279" s="151">
        <f>VLOOKUP($B279,Snapshot!$D:$AJ,12,FALSE)</f>
        <v>18.741162315357361</v>
      </c>
      <c r="T279" s="152">
        <f>VLOOKUP($B279,Snapshot!$D:$AJ,13,FALSE)</f>
        <v>23.637043428887331</v>
      </c>
      <c r="U279" s="150">
        <f t="shared" si="245"/>
        <v>24.376744832665096</v>
      </c>
      <c r="V279" s="151">
        <f t="shared" si="246"/>
        <v>20.157562061223146</v>
      </c>
      <c r="W279" s="152">
        <f t="shared" si="247"/>
        <v>26.123679156858181</v>
      </c>
      <c r="X279" s="150">
        <f>VLOOKUP($B279,Snapshot!$D:$AJ,17,FALSE)</f>
        <v>56.433365415986962</v>
      </c>
      <c r="Y279" s="151">
        <f>VLOOKUP($B279,Snapshot!$D:$AJ,18,FALSE)</f>
        <v>46.966137168489496</v>
      </c>
      <c r="Z279" s="152">
        <f>VLOOKUP($B279,Snapshot!$D:$AJ,19,FALSE)</f>
        <v>37.238159782889298</v>
      </c>
    </row>
    <row r="280" spans="2:26" ht="12.75">
      <c r="B280" s="252" t="s">
        <v>207</v>
      </c>
      <c r="C280" s="165" t="s">
        <v>1414</v>
      </c>
      <c r="D280" s="177" t="s">
        <v>109</v>
      </c>
      <c r="E280" s="105" t="s">
        <v>286</v>
      </c>
      <c r="F280" s="148">
        <f>VLOOKUP($B280,Snapshot!$D:$AJ,2,FALSE)</f>
        <v>1656.35</v>
      </c>
      <c r="G280" s="148">
        <f>VLOOKUP($B280,Snapshot!$D:$AJ,3,FALSE)</f>
        <v>1960</v>
      </c>
      <c r="H280" s="148">
        <f t="shared" si="243"/>
        <v>18.332478039061797</v>
      </c>
      <c r="I280" s="149">
        <f>VLOOKUP($B280,Snapshot!$D:$AJ,8,FALSE)</f>
        <v>5.712804301075268</v>
      </c>
      <c r="J280" s="150">
        <v>57.32</v>
      </c>
      <c r="K280" s="151">
        <v>7.51</v>
      </c>
      <c r="L280" s="151">
        <v>20.83</v>
      </c>
      <c r="M280" s="152">
        <f t="shared" si="244"/>
        <v>14.340000000000003</v>
      </c>
      <c r="N280" s="150">
        <v>-7.5697544642857224</v>
      </c>
      <c r="O280" s="151">
        <v>46.87209</v>
      </c>
      <c r="P280" s="152">
        <v>9.1480312783751483</v>
      </c>
      <c r="Q280" s="150">
        <f>VLOOKUP($B280,Snapshot!$D:$AJ,10,FALSE)</f>
        <v>68.467006802721016</v>
      </c>
      <c r="R280" s="150">
        <f>VLOOKUP($B280,Snapshot!$D:$AJ,11,FALSE)</f>
        <v>55.780910326086953</v>
      </c>
      <c r="S280" s="151">
        <f>VLOOKUP($B280,Snapshot!$D:$AJ,12,FALSE)</f>
        <v>56.306502363502368</v>
      </c>
      <c r="T280" s="152">
        <f>VLOOKUP($B280,Snapshot!$D:$AJ,13,FALSE)</f>
        <v>71.829726076877108</v>
      </c>
      <c r="U280" s="150">
        <f t="shared" si="245"/>
        <v>-18.528773301259449</v>
      </c>
      <c r="V280" s="151">
        <f t="shared" si="246"/>
        <v>0.94224356386958252</v>
      </c>
      <c r="W280" s="152">
        <f t="shared" si="247"/>
        <v>27.569149319842733</v>
      </c>
      <c r="X280" s="150">
        <f>VLOOKUP($B280,Snapshot!$D:$AJ,17,FALSE)</f>
        <v>29.693850285289766</v>
      </c>
      <c r="Y280" s="151">
        <f>VLOOKUP($B280,Snapshot!$D:$AJ,18,FALSE)</f>
        <v>29.416673571854446</v>
      </c>
      <c r="Z280" s="152">
        <f>VLOOKUP($B280,Snapshot!$D:$AJ,19,FALSE)</f>
        <v>23.059394633180979</v>
      </c>
    </row>
    <row r="281" spans="2:26" ht="12.75">
      <c r="B281" s="252" t="s">
        <v>764</v>
      </c>
      <c r="C281" s="165" t="s">
        <v>1415</v>
      </c>
      <c r="D281" s="177" t="s">
        <v>109</v>
      </c>
      <c r="E281" s="105" t="s">
        <v>286</v>
      </c>
      <c r="F281" s="148">
        <f>VLOOKUP($B281,Snapshot!$D:$AJ,2,FALSE)</f>
        <v>460.8</v>
      </c>
      <c r="G281" s="148">
        <f>VLOOKUP($B281,Snapshot!$D:$AJ,3,FALSE)</f>
        <v>670</v>
      </c>
      <c r="H281" s="148">
        <f t="shared" ref="H281" si="248">IF(IFERROR(((IF(G281&lt;0,"-",G281))/F281*100-100),"-")=-100,"-",(IFERROR(((IF(G281&lt;0,"-",G281))/F281*100-100),"-")))</f>
        <v>45.399305555555571</v>
      </c>
      <c r="I281" s="149">
        <f>VLOOKUP($B281,Snapshot!$D:$AJ,8,FALSE)</f>
        <v>0.29219916810478364</v>
      </c>
      <c r="J281" s="150">
        <v>66.02</v>
      </c>
      <c r="K281" s="151">
        <v>3.89</v>
      </c>
      <c r="L281" s="151">
        <v>9.2999999999999989</v>
      </c>
      <c r="M281" s="152">
        <f t="shared" ref="M281" si="249">100-J281-K281-L281</f>
        <v>20.790000000000006</v>
      </c>
      <c r="N281" s="150">
        <v>-20.743034055727549</v>
      </c>
      <c r="O281" s="151">
        <v>-1.1264860000000001</v>
      </c>
      <c r="P281" s="152">
        <v>1.6591378853046594</v>
      </c>
      <c r="Q281" s="150">
        <f>VLOOKUP($B281,Snapshot!$D:$AJ,10,FALSE)</f>
        <v>13.359031935936574</v>
      </c>
      <c r="R281" s="150">
        <f>VLOOKUP($B281,Snapshot!$D:$AJ,11,FALSE)</f>
        <v>12.534926708841208</v>
      </c>
      <c r="S281" s="151">
        <f>VLOOKUP($B281,Snapshot!$D:$AJ,12,FALSE)</f>
        <v>16.131647566884929</v>
      </c>
      <c r="T281" s="152">
        <f>VLOOKUP($B281,Snapshot!$D:$AJ,13,FALSE)</f>
        <v>22.149805667983113</v>
      </c>
      <c r="U281" s="150">
        <f t="shared" ref="U281" si="250">IF(AND(Q281&lt;0,R281&gt;0),"LP",IF(AND(Q281&gt;0,R281&lt;0),"PL",IF(OR(Q281&lt;0,R281&lt;0),"Loss",IF(ISERROR((+R281/Q281-1)*100),"NA",(+R281/Q281-1)*100))))</f>
        <v>-6.1688992963515155</v>
      </c>
      <c r="V281" s="151">
        <f t="shared" ref="V281" si="251">IF(AND(R281&lt;0,S281&gt;0),"LP",IF(AND(R281&gt;0,S281&lt;0),"PL",IF(OR(R281&lt;0,S281&lt;0),"Loss",IF(ISERROR((+S281/R281-1)*100),"NA",(+S281/R281-1)*100))))</f>
        <v>28.693593042764753</v>
      </c>
      <c r="W281" s="152">
        <f t="shared" ref="W281" si="252">IF(AND(S281&lt;0,T281&gt;0),"LP",IF(AND(S281&gt;0,T281&lt;0),"PL",IF(OR(S281&lt;0,T281&lt;0),"Loss",IF(ISERROR((+T281/S281-1)*100),"NA",(+T281/S281-1)*100))))</f>
        <v>37.306531004633811</v>
      </c>
      <c r="X281" s="150">
        <f>VLOOKUP($B281,Snapshot!$D:$AJ,17,FALSE)</f>
        <v>36.761283947116006</v>
      </c>
      <c r="Y281" s="151">
        <f>VLOOKUP($B281,Snapshot!$D:$AJ,18,FALSE)</f>
        <v>28.564968214773732</v>
      </c>
      <c r="Z281" s="152">
        <f>VLOOKUP($B281,Snapshot!$D:$AJ,19,FALSE)</f>
        <v>20.803794259291074</v>
      </c>
    </row>
    <row r="282" spans="2:26" ht="12.75">
      <c r="B282" s="252" t="s">
        <v>588</v>
      </c>
      <c r="C282" s="165" t="s">
        <v>1416</v>
      </c>
      <c r="D282" s="177" t="s">
        <v>109</v>
      </c>
      <c r="E282" s="105" t="s">
        <v>286</v>
      </c>
      <c r="F282" s="148">
        <f>VLOOKUP($B282,Snapshot!$D:$AJ,2,FALSE)</f>
        <v>256.14999999999998</v>
      </c>
      <c r="G282" s="148">
        <f>VLOOKUP($B282,Snapshot!$D:$AJ,3,FALSE)</f>
        <v>275</v>
      </c>
      <c r="H282" s="148">
        <f t="shared" ref="H282" si="253">IF(IFERROR(((IF(G282&lt;0,"-",G282))/F282*100-100),"-")=-100,"-",(IFERROR(((IF(G282&lt;0,"-",G282))/F282*100-100),"-")))</f>
        <v>7.3589693538942242</v>
      </c>
      <c r="I282" s="149">
        <f>VLOOKUP($B282,Snapshot!$D:$AJ,8,FALSE)</f>
        <v>0.92388351254480294</v>
      </c>
      <c r="J282" s="150">
        <v>51.5</v>
      </c>
      <c r="K282" s="151">
        <v>11.35</v>
      </c>
      <c r="L282" s="151">
        <v>11.549999999999999</v>
      </c>
      <c r="M282" s="152">
        <f t="shared" ref="M282" si="254">100-J282-K282-L282</f>
        <v>25.6</v>
      </c>
      <c r="N282" s="150">
        <v>-4.7769516728624666</v>
      </c>
      <c r="O282" s="151">
        <v>35.960729999999998</v>
      </c>
      <c r="P282" s="152">
        <v>9.2246387096774196</v>
      </c>
      <c r="Q282" s="150">
        <f>VLOOKUP($B282,Snapshot!$D:$AJ,10,FALSE)</f>
        <v>7.2088607594936711</v>
      </c>
      <c r="R282" s="150">
        <f>VLOOKUP($B282,Snapshot!$D:$AJ,11,FALSE)</f>
        <v>8.1827531645569618</v>
      </c>
      <c r="S282" s="151">
        <f>VLOOKUP($B282,Snapshot!$D:$AJ,12,FALSE)</f>
        <v>10.234843588705743</v>
      </c>
      <c r="T282" s="152">
        <f>VLOOKUP($B282,Snapshot!$D:$AJ,13,FALSE)</f>
        <v>13.865833448037964</v>
      </c>
      <c r="U282" s="150">
        <f t="shared" ref="U282" si="255">IF(AND(Q282&lt;0,R282&gt;0),"LP",IF(AND(Q282&gt;0,R282&lt;0),"PL",IF(OR(Q282&lt;0,R282&lt;0),"Loss",IF(ISERROR((+R282/Q282-1)*100),"NA",(+R282/Q282-1)*100))))</f>
        <v>13.50965759438103</v>
      </c>
      <c r="V282" s="151">
        <f t="shared" ref="V282" si="256">IF(AND(R282&lt;0,S282&gt;0),"LP",IF(AND(R282&gt;0,S282&lt;0),"PL",IF(OR(R282&lt;0,S282&lt;0),"Loss",IF(ISERROR((+S282/R282-1)*100),"NA",(+S282/R282-1)*100))))</f>
        <v>25.078239351484676</v>
      </c>
      <c r="W282" s="152">
        <f t="shared" ref="W282" si="257">IF(AND(S282&lt;0,T282&gt;0),"LP",IF(AND(S282&gt;0,T282&lt;0),"PL",IF(OR(S282&lt;0,T282&lt;0),"Loss",IF(ISERROR((+T282/S282-1)*100),"NA",(+T282/S282-1)*100))))</f>
        <v>35.476749867863688</v>
      </c>
      <c r="X282" s="150">
        <f>VLOOKUP($B282,Snapshot!$D:$AJ,17,FALSE)</f>
        <v>31.303644977279319</v>
      </c>
      <c r="Y282" s="151">
        <f>VLOOKUP($B282,Snapshot!$D:$AJ,18,FALSE)</f>
        <v>25.027251054687749</v>
      </c>
      <c r="Z282" s="152">
        <f>VLOOKUP($B282,Snapshot!$D:$AJ,19,FALSE)</f>
        <v>18.473465800661668</v>
      </c>
    </row>
    <row r="283" spans="2:26" ht="12.75">
      <c r="B283" s="252" t="s">
        <v>547</v>
      </c>
      <c r="C283" s="165" t="s">
        <v>1417</v>
      </c>
      <c r="D283" s="177" t="s">
        <v>109</v>
      </c>
      <c r="E283" s="105" t="s">
        <v>286</v>
      </c>
      <c r="F283" s="148">
        <f>VLOOKUP($B283,Snapshot!$D:$AJ,2,FALSE)</f>
        <v>773.5</v>
      </c>
      <c r="G283" s="148">
        <f>VLOOKUP($B283,Snapshot!$D:$AJ,3,FALSE)</f>
        <v>970</v>
      </c>
      <c r="H283" s="148">
        <f t="shared" ref="H283" si="258">IF(IFERROR(((IF(G283&lt;0,"-",G283))/F283*100-100),"-")=-100,"-",(IFERROR(((IF(G283&lt;0,"-",G283))/F283*100-100),"-")))</f>
        <v>25.404007756948928</v>
      </c>
      <c r="I283" s="149">
        <f>VLOOKUP($B283,Snapshot!$D:$AJ,8,FALSE)</f>
        <v>1.7507419470728798</v>
      </c>
      <c r="J283" s="150">
        <v>74.03</v>
      </c>
      <c r="K283" s="151">
        <v>1.72</v>
      </c>
      <c r="L283" s="151">
        <v>12.11</v>
      </c>
      <c r="M283" s="152">
        <f t="shared" ref="M283" si="259">100-J283-K283-L283</f>
        <v>12.14</v>
      </c>
      <c r="N283" s="150">
        <v>-11.886996639516994</v>
      </c>
      <c r="O283" s="151">
        <v>61.414850000000001</v>
      </c>
      <c r="P283" s="152">
        <v>5.7177139307048979</v>
      </c>
      <c r="Q283" s="150">
        <f>VLOOKUP($B283,Snapshot!$D:$AJ,10,FALSE)</f>
        <v>12.993401507170439</v>
      </c>
      <c r="R283" s="150">
        <f>VLOOKUP($B283,Snapshot!$D:$AJ,11,FALSE)</f>
        <v>18.725325953881004</v>
      </c>
      <c r="S283" s="151">
        <f>VLOOKUP($B283,Snapshot!$D:$AJ,12,FALSE)</f>
        <v>27.641387791746943</v>
      </c>
      <c r="T283" s="152">
        <f>VLOOKUP($B283,Snapshot!$D:$AJ,13,FALSE)</f>
        <v>35.194065872229871</v>
      </c>
      <c r="U283" s="150">
        <f t="shared" ref="U283" si="260">IF(AND(Q283&lt;0,R283&gt;0),"LP",IF(AND(Q283&gt;0,R283&lt;0),"PL",IF(OR(Q283&lt;0,R283&lt;0),"Loss",IF(ISERROR((+R283/Q283-1)*100),"NA",(+R283/Q283-1)*100))))</f>
        <v>44.114117797001718</v>
      </c>
      <c r="V283" s="151">
        <f t="shared" ref="V283" si="261">IF(AND(R283&lt;0,S283&gt;0),"LP",IF(AND(R283&gt;0,S283&lt;0),"PL",IF(OR(R283&lt;0,S283&lt;0),"Loss",IF(ISERROR((+S283/R283-1)*100),"NA",(+S283/R283-1)*100))))</f>
        <v>47.614988704738678</v>
      </c>
      <c r="W283" s="152">
        <f t="shared" ref="W283" si="262">IF(AND(S283&lt;0,T283&gt;0),"LP",IF(AND(S283&gt;0,T283&lt;0),"PL",IF(OR(S283&lt;0,T283&lt;0),"Loss",IF(ISERROR((+T283/S283-1)*100),"NA",(+T283/S283-1)*100))))</f>
        <v>27.323802036951193</v>
      </c>
      <c r="X283" s="150">
        <f>VLOOKUP($B283,Snapshot!$D:$AJ,17,FALSE)</f>
        <v>41.307692154735747</v>
      </c>
      <c r="Y283" s="151">
        <f>VLOOKUP($B283,Snapshot!$D:$AJ,18,FALSE)</f>
        <v>27.983399597286088</v>
      </c>
      <c r="Z283" s="152">
        <f>VLOOKUP($B283,Snapshot!$D:$AJ,19,FALSE)</f>
        <v>21.978136962297832</v>
      </c>
    </row>
    <row r="284" spans="2:26" ht="12.75">
      <c r="B284" s="252" t="s">
        <v>760</v>
      </c>
      <c r="C284" s="165" t="s">
        <v>1418</v>
      </c>
      <c r="D284" s="177" t="s">
        <v>109</v>
      </c>
      <c r="E284" s="105" t="s">
        <v>286</v>
      </c>
      <c r="F284" s="148">
        <f>VLOOKUP($B284,Snapshot!$D:$AJ,2,FALSE)</f>
        <v>2581.6999999999998</v>
      </c>
      <c r="G284" s="148">
        <f>VLOOKUP($B284,Snapshot!$D:$AJ,3,FALSE)</f>
        <v>2900</v>
      </c>
      <c r="H284" s="148">
        <f t="shared" ref="H284" si="263">IF(IFERROR(((IF(G284&lt;0,"-",G284))/F284*100-100),"-")=-100,"-",(IFERROR(((IF(G284&lt;0,"-",G284))/F284*100-100),"-")))</f>
        <v>12.329085486307491</v>
      </c>
      <c r="I284" s="149">
        <f>VLOOKUP($B284,Snapshot!$D:$AJ,8,FALSE)</f>
        <v>2.0761610812425326</v>
      </c>
      <c r="J284" s="150">
        <v>63.37</v>
      </c>
      <c r="K284" s="151">
        <v>14.85</v>
      </c>
      <c r="L284" s="151">
        <v>2.6199999999999992</v>
      </c>
      <c r="M284" s="152">
        <f t="shared" ref="M284" si="264">100-J284-K284-L284</f>
        <v>19.160000000000004</v>
      </c>
      <c r="N284" s="150">
        <v>-4.3761690464285152</v>
      </c>
      <c r="O284" s="151">
        <v>178.1405</v>
      </c>
      <c r="P284" s="152">
        <v>12.791182413381122</v>
      </c>
      <c r="Q284" s="150">
        <f>VLOOKUP($B284,Snapshot!$D:$AJ,10,FALSE)</f>
        <v>29.12382331643737</v>
      </c>
      <c r="R284" s="150">
        <f>VLOOKUP($B284,Snapshot!$D:$AJ,11,FALSE)</f>
        <v>34.640115858073813</v>
      </c>
      <c r="S284" s="151">
        <f>VLOOKUP($B284,Snapshot!$D:$AJ,12,FALSE)</f>
        <v>44.305137876279787</v>
      </c>
      <c r="T284" s="152">
        <f>VLOOKUP($B284,Snapshot!$D:$AJ,13,FALSE)</f>
        <v>60.473378183621321</v>
      </c>
      <c r="U284" s="150">
        <f t="shared" ref="U284" si="265">IF(AND(Q284&lt;0,R284&gt;0),"LP",IF(AND(Q284&gt;0,R284&lt;0),"PL",IF(OR(Q284&lt;0,R284&lt;0),"Loss",IF(ISERROR((+R284/Q284-1)*100),"NA",(+R284/Q284-1)*100))))</f>
        <v>18.940825459969979</v>
      </c>
      <c r="V284" s="151">
        <f t="shared" ref="V284" si="266">IF(AND(R284&lt;0,S284&gt;0),"LP",IF(AND(R284&gt;0,S284&lt;0),"PL",IF(OR(R284&lt;0,S284&lt;0),"Loss",IF(ISERROR((+S284/R284-1)*100),"NA",(+S284/R284-1)*100))))</f>
        <v>27.901240451403631</v>
      </c>
      <c r="W284" s="152">
        <f t="shared" ref="W284" si="267">IF(AND(S284&lt;0,T284&gt;0),"LP",IF(AND(S284&gt;0,T284&lt;0),"PL",IF(OR(S284&lt;0,T284&lt;0),"Loss",IF(ISERROR((+T284/S284-1)*100),"NA",(+T284/S284-1)*100))))</f>
        <v>36.492924031724392</v>
      </c>
      <c r="X284" s="150">
        <f>VLOOKUP($B284,Snapshot!$D:$AJ,17,FALSE)</f>
        <v>74.529196454701378</v>
      </c>
      <c r="Y284" s="151">
        <f>VLOOKUP($B284,Snapshot!$D:$AJ,18,FALSE)</f>
        <v>58.270894161514342</v>
      </c>
      <c r="Z284" s="152">
        <f>VLOOKUP($B284,Snapshot!$D:$AJ,19,FALSE)</f>
        <v>42.691512820086352</v>
      </c>
    </row>
    <row r="285" spans="2:26" ht="12.75">
      <c r="B285" s="252" t="s">
        <v>545</v>
      </c>
      <c r="C285" s="165" t="s">
        <v>1419</v>
      </c>
      <c r="D285" s="177" t="s">
        <v>109</v>
      </c>
      <c r="E285" s="105" t="s">
        <v>286</v>
      </c>
      <c r="F285" s="148">
        <f>VLOOKUP($B285,Snapshot!$D:$AJ,2,FALSE)</f>
        <v>709.6</v>
      </c>
      <c r="G285" s="148">
        <f>VLOOKUP($B285,Snapshot!$D:$AJ,3,FALSE)</f>
        <v>715</v>
      </c>
      <c r="H285" s="148">
        <f t="shared" ref="H285" si="268">IF(IFERROR(((IF(G285&lt;0,"-",G285))/F285*100-100),"-")=-100,"-",(IFERROR(((IF(G285&lt;0,"-",G285))/F285*100-100),"-")))</f>
        <v>0.76099210822999908</v>
      </c>
      <c r="I285" s="149">
        <f>VLOOKUP($B285,Snapshot!$D:$AJ,8,FALSE)</f>
        <v>12.036914217443249</v>
      </c>
      <c r="J285" s="150">
        <v>38.119999999999997</v>
      </c>
      <c r="K285" s="151">
        <v>27.19</v>
      </c>
      <c r="L285" s="151">
        <v>18.429999999999996</v>
      </c>
      <c r="M285" s="152">
        <f t="shared" ref="M285" si="269">100-J285-K285-L285</f>
        <v>16.260000000000002</v>
      </c>
      <c r="N285" s="150">
        <v>-1.5265056897030291</v>
      </c>
      <c r="O285" s="151">
        <v>71.670490000000001</v>
      </c>
      <c r="P285" s="152">
        <v>28.375886164874547</v>
      </c>
      <c r="Q285" s="150">
        <f>VLOOKUP($B285,Snapshot!$D:$AJ,10,FALSE)</f>
        <v>7.0411327794987315</v>
      </c>
      <c r="R285" s="150">
        <f>VLOOKUP($B285,Snapshot!$D:$AJ,11,FALSE)</f>
        <v>8.8640523796113797</v>
      </c>
      <c r="S285" s="151">
        <f>VLOOKUP($B285,Snapshot!$D:$AJ,12,FALSE)</f>
        <v>10.503184368399545</v>
      </c>
      <c r="T285" s="152">
        <f>VLOOKUP($B285,Snapshot!$D:$AJ,13,FALSE)</f>
        <v>13.080888055851318</v>
      </c>
      <c r="U285" s="150">
        <f t="shared" ref="U285" si="270">IF(AND(Q285&lt;0,R285&gt;0),"LP",IF(AND(Q285&gt;0,R285&lt;0),"PL",IF(OR(Q285&lt;0,R285&lt;0),"Loss",IF(ISERROR((+R285/Q285-1)*100),"NA",(+R285/Q285-1)*100))))</f>
        <v>25.88957852663054</v>
      </c>
      <c r="V285" s="151">
        <f t="shared" ref="V285" si="271">IF(AND(R285&lt;0,S285&gt;0),"LP",IF(AND(R285&gt;0,S285&lt;0),"PL",IF(OR(R285&lt;0,S285&lt;0),"Loss",IF(ISERROR((+S285/R285-1)*100),"NA",(+S285/R285-1)*100))))</f>
        <v>18.491903235572128</v>
      </c>
      <c r="W285" s="152">
        <f t="shared" ref="W285" si="272">IF(AND(S285&lt;0,T285&gt;0),"LP",IF(AND(S285&gt;0,T285&lt;0),"PL",IF(OR(S285&lt;0,T285&lt;0),"Loss",IF(ISERROR((+T285/S285-1)*100),"NA",(+T285/S285-1)*100))))</f>
        <v>24.542115962537924</v>
      </c>
      <c r="X285" s="150">
        <f>VLOOKUP($B285,Snapshot!$D:$AJ,17,FALSE)</f>
        <v>80.053678567173648</v>
      </c>
      <c r="Y285" s="151">
        <f>VLOOKUP($B285,Snapshot!$D:$AJ,18,FALSE)</f>
        <v>67.560463104403027</v>
      </c>
      <c r="Z285" s="152">
        <f>VLOOKUP($B285,Snapshot!$D:$AJ,19,FALSE)</f>
        <v>54.247081464976155</v>
      </c>
    </row>
    <row r="286" spans="2:26" ht="12.75">
      <c r="B286" s="252" t="s">
        <v>765</v>
      </c>
      <c r="C286" s="165" t="s">
        <v>1420</v>
      </c>
      <c r="D286" s="177" t="s">
        <v>109</v>
      </c>
      <c r="E286" s="105" t="s">
        <v>286</v>
      </c>
      <c r="F286" s="148">
        <f>VLOOKUP($B286,Snapshot!$D:$AJ,2,FALSE)</f>
        <v>2917.25</v>
      </c>
      <c r="G286" s="148">
        <f>VLOOKUP($B286,Snapshot!$D:$AJ,3,FALSE)</f>
        <v>3800</v>
      </c>
      <c r="H286" s="148">
        <f t="shared" ref="H286:H288" si="273">IF(IFERROR(((IF(G286&lt;0,"-",G286))/F286*100-100),"-")=-100,"-",(IFERROR(((IF(G286&lt;0,"-",G286))/F286*100-100),"-")))</f>
        <v>30.259662353243641</v>
      </c>
      <c r="I286" s="149">
        <f>VLOOKUP($B286,Snapshot!$D:$AJ,8,FALSE)</f>
        <v>2.0693023328931646</v>
      </c>
      <c r="J286" s="150">
        <v>49.21</v>
      </c>
      <c r="K286" s="151">
        <v>23.42</v>
      </c>
      <c r="L286" s="151">
        <v>11.819999999999997</v>
      </c>
      <c r="M286" s="152">
        <f t="shared" ref="M286:M288" si="274">100-J286-K286-L286</f>
        <v>15.55</v>
      </c>
      <c r="N286" s="150">
        <v>-8.8060144734991184</v>
      </c>
      <c r="O286" s="151">
        <v>0.13558339999999999</v>
      </c>
      <c r="P286" s="152">
        <v>11.039431254480286</v>
      </c>
      <c r="Q286" s="150">
        <f>VLOOKUP($B286,Snapshot!$D:$AJ,10,FALSE)</f>
        <v>46.371979628900043</v>
      </c>
      <c r="R286" s="150">
        <f>VLOOKUP($B286,Snapshot!$D:$AJ,11,FALSE)</f>
        <v>55.19717974373949</v>
      </c>
      <c r="S286" s="151">
        <f>VLOOKUP($B286,Snapshot!$D:$AJ,12,FALSE)</f>
        <v>69.344228131766087</v>
      </c>
      <c r="T286" s="152">
        <f>VLOOKUP($B286,Snapshot!$D:$AJ,13,FALSE)</f>
        <v>82.049407607112968</v>
      </c>
      <c r="U286" s="150">
        <f t="shared" ref="U286:U288" si="275">IF(AND(Q286&lt;0,R286&gt;0),"LP",IF(AND(Q286&gt;0,R286&lt;0),"PL",IF(OR(Q286&lt;0,R286&lt;0),"Loss",IF(ISERROR((+R286/Q286-1)*100),"NA",(+R286/Q286-1)*100))))</f>
        <v>19.031320606678158</v>
      </c>
      <c r="V286" s="151">
        <f t="shared" ref="V286:V288" si="276">IF(AND(R286&lt;0,S286&gt;0),"LP",IF(AND(R286&gt;0,S286&lt;0),"PL",IF(OR(R286&lt;0,S286&lt;0),"Loss",IF(ISERROR((+S286/R286-1)*100),"NA",(+S286/R286-1)*100))))</f>
        <v>25.630020326593161</v>
      </c>
      <c r="W286" s="152">
        <f t="shared" ref="W286:W288" si="277">IF(AND(S286&lt;0,T286&gt;0),"LP",IF(AND(S286&gt;0,T286&lt;0),"PL",IF(OR(S286&lt;0,T286&lt;0),"Loss",IF(ISERROR((+T286/S286-1)*100),"NA",(+T286/S286-1)*100))))</f>
        <v>18.321899050062008</v>
      </c>
      <c r="X286" s="150">
        <f>VLOOKUP($B286,Snapshot!$D:$AJ,17,FALSE)</f>
        <v>52.851432148231758</v>
      </c>
      <c r="Y286" s="151">
        <f>VLOOKUP($B286,Snapshot!$D:$AJ,18,FALSE)</f>
        <v>42.069110560387493</v>
      </c>
      <c r="Z286" s="152">
        <f>VLOOKUP($B286,Snapshot!$D:$AJ,19,FALSE)</f>
        <v>35.554796616802143</v>
      </c>
    </row>
    <row r="287" spans="2:26" ht="12.75">
      <c r="B287" s="252" t="s">
        <v>766</v>
      </c>
      <c r="C287" s="165" t="s">
        <v>1421</v>
      </c>
      <c r="D287" s="177" t="s">
        <v>109</v>
      </c>
      <c r="E287" s="105" t="s">
        <v>287</v>
      </c>
      <c r="F287" s="148">
        <f>VLOOKUP($B287,Snapshot!$D:$AJ,2,FALSE)</f>
        <v>8176.2</v>
      </c>
      <c r="G287" s="148">
        <f>VLOOKUP($B287,Snapshot!$D:$AJ,3,FALSE)</f>
        <v>6600</v>
      </c>
      <c r="H287" s="148">
        <f t="shared" si="273"/>
        <v>-19.277904160857119</v>
      </c>
      <c r="I287" s="149">
        <f>VLOOKUP($B287,Snapshot!$D:$AJ,8,FALSE)</f>
        <v>12.257365899689365</v>
      </c>
      <c r="J287" s="150">
        <v>37.880000000000003</v>
      </c>
      <c r="K287" s="151">
        <v>32.29</v>
      </c>
      <c r="L287" s="151">
        <v>19.369999999999997</v>
      </c>
      <c r="M287" s="152">
        <f t="shared" si="274"/>
        <v>10.46</v>
      </c>
      <c r="N287" s="150">
        <v>-1.0139286557424754</v>
      </c>
      <c r="O287" s="151">
        <v>92.887219999999999</v>
      </c>
      <c r="P287" s="152">
        <v>23.269523393070489</v>
      </c>
      <c r="Q287" s="150">
        <f>VLOOKUP($B287,Snapshot!$D:$AJ,10,FALSE)</f>
        <v>31.807159956294875</v>
      </c>
      <c r="R287" s="150">
        <f>VLOOKUP($B287,Snapshot!$D:$AJ,11,FALSE)</f>
        <v>64.307856130387151</v>
      </c>
      <c r="S287" s="151">
        <f>VLOOKUP($B287,Snapshot!$D:$AJ,12,FALSE)</f>
        <v>76.224702326057596</v>
      </c>
      <c r="T287" s="152">
        <f>VLOOKUP($B287,Snapshot!$D:$AJ,13,FALSE)</f>
        <v>90.176494295251857</v>
      </c>
      <c r="U287" s="150">
        <f t="shared" si="275"/>
        <v>102.18044056354091</v>
      </c>
      <c r="V287" s="151">
        <f t="shared" si="276"/>
        <v>18.530933719059895</v>
      </c>
      <c r="W287" s="152">
        <f t="shared" si="277"/>
        <v>18.303504695255214</v>
      </c>
      <c r="X287" s="150">
        <f>VLOOKUP($B287,Snapshot!$D:$AJ,17,FALSE)</f>
        <v>127.14154213790577</v>
      </c>
      <c r="Y287" s="151">
        <f>VLOOKUP($B287,Snapshot!$D:$AJ,18,FALSE)</f>
        <v>107.26443987968119</v>
      </c>
      <c r="Z287" s="152">
        <f>VLOOKUP($B287,Snapshot!$D:$AJ,19,FALSE)</f>
        <v>90.66886070365355</v>
      </c>
    </row>
    <row r="288" spans="2:26" ht="12.75">
      <c r="B288" s="252" t="s">
        <v>208</v>
      </c>
      <c r="C288" s="165" t="s">
        <v>1422</v>
      </c>
      <c r="D288" s="177" t="s">
        <v>109</v>
      </c>
      <c r="E288" s="105" t="s">
        <v>287</v>
      </c>
      <c r="F288" s="148">
        <f>VLOOKUP($B288,Snapshot!$D:$AJ,2,FALSE)</f>
        <v>4941.3999999999996</v>
      </c>
      <c r="G288" s="148">
        <f>VLOOKUP($B288,Snapshot!$D:$AJ,3,FALSE)</f>
        <v>4970</v>
      </c>
      <c r="H288" s="148">
        <f t="shared" si="273"/>
        <v>0.57878334075363114</v>
      </c>
      <c r="I288" s="149">
        <f>VLOOKUP($B288,Snapshot!$D:$AJ,8,FALSE)</f>
        <v>22.448806104540026</v>
      </c>
      <c r="J288" s="150">
        <v>55.29</v>
      </c>
      <c r="K288" s="151">
        <v>24.44</v>
      </c>
      <c r="L288" s="151">
        <v>15.429999999999996</v>
      </c>
      <c r="M288" s="152">
        <f t="shared" si="274"/>
        <v>4.8400000000000034</v>
      </c>
      <c r="N288" s="150">
        <v>-1.8238893745529623</v>
      </c>
      <c r="O288" s="151">
        <v>107.0086</v>
      </c>
      <c r="P288" s="152">
        <v>89.386639139784947</v>
      </c>
      <c r="Q288" s="150">
        <f>VLOOKUP($B288,Snapshot!$D:$AJ,10,FALSE)</f>
        <v>-8.2147183093114613</v>
      </c>
      <c r="R288" s="150">
        <f>VLOOKUP($B288,Snapshot!$D:$AJ,11,FALSE)</f>
        <v>211.84148754885933</v>
      </c>
      <c r="S288" s="151">
        <f>VLOOKUP($B288,Snapshot!$D:$AJ,12,FALSE)</f>
        <v>200.27905676089179</v>
      </c>
      <c r="T288" s="152">
        <f>VLOOKUP($B288,Snapshot!$D:$AJ,13,FALSE)</f>
        <v>204.01715296589302</v>
      </c>
      <c r="U288" s="150" t="str">
        <f t="shared" si="275"/>
        <v>LP</v>
      </c>
      <c r="V288" s="151">
        <f t="shared" si="276"/>
        <v>-5.4580577778943207</v>
      </c>
      <c r="W288" s="152">
        <f t="shared" si="277"/>
        <v>1.8664438835779285</v>
      </c>
      <c r="X288" s="150">
        <f>VLOOKUP($B288,Snapshot!$D:$AJ,17,FALSE)</f>
        <v>23.3259313705504</v>
      </c>
      <c r="Y288" s="151">
        <f>VLOOKUP($B288,Snapshot!$D:$AJ,18,FALSE)</f>
        <v>24.672574756028609</v>
      </c>
      <c r="Z288" s="152">
        <f>VLOOKUP($B288,Snapshot!$D:$AJ,19,FALSE)</f>
        <v>24.220512482232749</v>
      </c>
    </row>
    <row r="289" spans="2:26" ht="12.75">
      <c r="B289" s="252" t="s">
        <v>693</v>
      </c>
      <c r="C289" s="165" t="s">
        <v>1423</v>
      </c>
      <c r="D289" s="177" t="s">
        <v>109</v>
      </c>
      <c r="E289" s="105" t="s">
        <v>286</v>
      </c>
      <c r="F289" s="148">
        <f>VLOOKUP($B289,Snapshot!$D:$AJ,2,FALSE)</f>
        <v>1478</v>
      </c>
      <c r="G289" s="148">
        <f>VLOOKUP($B289,Snapshot!$D:$AJ,3,FALSE)</f>
        <v>1670</v>
      </c>
      <c r="H289" s="148">
        <f t="shared" ref="H289" si="278">IF(IFERROR(((IF(G289&lt;0,"-",G289))/F289*100-100),"-")=-100,"-",(IFERROR(((IF(G289&lt;0,"-",G289))/F289*100-100),"-")))</f>
        <v>12.990527740189449</v>
      </c>
      <c r="I289" s="149">
        <f>VLOOKUP($B289,Snapshot!$D:$AJ,8,FALSE)</f>
        <v>2.8455335722819592</v>
      </c>
      <c r="J289" s="150">
        <v>47.49</v>
      </c>
      <c r="K289" s="151">
        <v>16.21</v>
      </c>
      <c r="L289" s="151">
        <v>27.839999999999996</v>
      </c>
      <c r="M289" s="152">
        <f t="shared" ref="M289" si="279">100-J289-K289-L289</f>
        <v>8.4600000000000009</v>
      </c>
      <c r="N289" s="150">
        <v>-6.3519721210201254</v>
      </c>
      <c r="O289" s="151">
        <v>10.39737</v>
      </c>
      <c r="P289" s="152">
        <v>4.1350703225806456</v>
      </c>
      <c r="Q289" s="150">
        <f>VLOOKUP($B289,Snapshot!$D:$AJ,10,FALSE)</f>
        <v>21.37928318246227</v>
      </c>
      <c r="R289" s="150">
        <f>VLOOKUP($B289,Snapshot!$D:$AJ,11,FALSE)</f>
        <v>27.204017576898842</v>
      </c>
      <c r="S289" s="151">
        <f>VLOOKUP($B289,Snapshot!$D:$AJ,12,FALSE)</f>
        <v>30.742055527313525</v>
      </c>
      <c r="T289" s="152">
        <f>VLOOKUP($B289,Snapshot!$D:$AJ,13,FALSE)</f>
        <v>37.984515913062459</v>
      </c>
      <c r="U289" s="150">
        <f t="shared" ref="U289" si="280">IF(AND(Q289&lt;0,R289&gt;0),"LP",IF(AND(Q289&gt;0,R289&lt;0),"PL",IF(OR(Q289&lt;0,R289&lt;0),"Loss",IF(ISERROR((+R289/Q289-1)*100),"NA",(+R289/Q289-1)*100))))</f>
        <v>27.244760007738165</v>
      </c>
      <c r="V289" s="151">
        <f t="shared" ref="V289" si="281">IF(AND(R289&lt;0,S289&gt;0),"LP",IF(AND(R289&gt;0,S289&lt;0),"PL",IF(OR(R289&lt;0,S289&lt;0),"Loss",IF(ISERROR((+S289/R289-1)*100),"NA",(+S289/R289-1)*100))))</f>
        <v>13.005571476395161</v>
      </c>
      <c r="W289" s="152">
        <f t="shared" ref="W289" si="282">IF(AND(S289&lt;0,T289&gt;0),"LP",IF(AND(S289&gt;0,T289&lt;0),"PL",IF(OR(S289&lt;0,T289&lt;0),"Loss",IF(ISERROR((+T289/S289-1)*100),"NA",(+T289/S289-1)*100))))</f>
        <v>23.558803279482056</v>
      </c>
      <c r="X289" s="150">
        <f>VLOOKUP($B289,Snapshot!$D:$AJ,17,FALSE)</f>
        <v>54.330210448587962</v>
      </c>
      <c r="Y289" s="151">
        <f>VLOOKUP($B289,Snapshot!$D:$AJ,18,FALSE)</f>
        <v>48.077461791285721</v>
      </c>
      <c r="Z289" s="152">
        <f>VLOOKUP($B289,Snapshot!$D:$AJ,19,FALSE)</f>
        <v>38.910591973392293</v>
      </c>
    </row>
    <row r="290" spans="2:26" ht="12.75">
      <c r="B290" s="252" t="s">
        <v>559</v>
      </c>
      <c r="C290" s="165" t="s">
        <v>1424</v>
      </c>
      <c r="D290" s="177" t="s">
        <v>109</v>
      </c>
      <c r="E290" s="105" t="s">
        <v>286</v>
      </c>
      <c r="F290" s="148">
        <f>VLOOKUP($B290,Snapshot!$D:$AJ,2,FALSE)</f>
        <v>122.05</v>
      </c>
      <c r="G290" s="148">
        <f>VLOOKUP($B290,Snapshot!$D:$AJ,3,FALSE)</f>
        <v>170</v>
      </c>
      <c r="H290" s="148">
        <f t="shared" ref="H290:H294" si="283">IF(IFERROR(((IF(G290&lt;0,"-",G290))/F290*100-100),"-")=-100,"-",(IFERROR(((IF(G290&lt;0,"-",G290))/F290*100-100),"-")))</f>
        <v>39.287177386317097</v>
      </c>
      <c r="I290" s="149">
        <f>VLOOKUP($B290,Snapshot!$D:$AJ,8,FALSE)</f>
        <v>1.1537103790322583</v>
      </c>
      <c r="J290" s="150">
        <v>22.8</v>
      </c>
      <c r="K290" s="151">
        <v>27.669999999999998</v>
      </c>
      <c r="L290" s="151">
        <v>15.200000000000003</v>
      </c>
      <c r="M290" s="152">
        <f t="shared" ref="M290:M294" si="284">100-J290-K290-L290</f>
        <v>34.33</v>
      </c>
      <c r="N290" s="150">
        <v>-22.777602024675744</v>
      </c>
      <c r="O290" s="151">
        <v>3.1699039999999998</v>
      </c>
      <c r="P290" s="152">
        <v>7.6161975149342886</v>
      </c>
      <c r="Q290" s="150">
        <f>VLOOKUP($B290,Snapshot!$D:$AJ,10,FALSE)</f>
        <v>1.512429595494112</v>
      </c>
      <c r="R290" s="150">
        <f>VLOOKUP($B290,Snapshot!$D:$AJ,11,FALSE)</f>
        <v>1.9010317460317459</v>
      </c>
      <c r="S290" s="151">
        <f>VLOOKUP($B290,Snapshot!$D:$AJ,12,FALSE)</f>
        <v>2.4675358077843739</v>
      </c>
      <c r="T290" s="152">
        <f>VLOOKUP($B290,Snapshot!$D:$AJ,13,FALSE)</f>
        <v>3.8756530580532838</v>
      </c>
      <c r="U290" s="150">
        <f t="shared" ref="U290:U294" si="285">IF(AND(Q290&lt;0,R290&gt;0),"LP",IF(AND(Q290&gt;0,R290&lt;0),"PL",IF(OR(Q290&lt;0,R290&lt;0),"Loss",IF(ISERROR((+R290/Q290-1)*100),"NA",(+R290/Q290-1)*100))))</f>
        <v>25.693900178584993</v>
      </c>
      <c r="V290" s="151">
        <f t="shared" ref="V290:V294" si="286">IF(AND(R290&lt;0,S290&gt;0),"LP",IF(AND(R290&gt;0,S290&lt;0),"PL",IF(OR(R290&lt;0,S290&lt;0),"Loss",IF(ISERROR((+S290/R290-1)*100),"NA",(+S290/R290-1)*100))))</f>
        <v>29.799821225245736</v>
      </c>
      <c r="W290" s="152">
        <f t="shared" ref="W290:W294" si="287">IF(AND(S290&lt;0,T290&gt;0),"LP",IF(AND(S290&gt;0,T290&lt;0),"PL",IF(OR(S290&lt;0,T290&lt;0),"Loss",IF(ISERROR((+T290/S290-1)*100),"NA",(+T290/S290-1)*100))))</f>
        <v>57.06572710421063</v>
      </c>
      <c r="X290" s="150">
        <f>VLOOKUP($B290,Snapshot!$D:$AJ,17,FALSE)</f>
        <v>64.201978875297456</v>
      </c>
      <c r="Y290" s="151">
        <f>VLOOKUP($B290,Snapshot!$D:$AJ,18,FALSE)</f>
        <v>49.462301464873157</v>
      </c>
      <c r="Z290" s="152">
        <f>VLOOKUP($B290,Snapshot!$D:$AJ,19,FALSE)</f>
        <v>31.491466901659393</v>
      </c>
    </row>
    <row r="291" spans="2:26" ht="12.75">
      <c r="B291" s="252" t="s">
        <v>747</v>
      </c>
      <c r="C291" s="165" t="s">
        <v>1425</v>
      </c>
      <c r="D291" s="177" t="s">
        <v>109</v>
      </c>
      <c r="E291" s="105" t="s">
        <v>286</v>
      </c>
      <c r="F291" s="148">
        <f>VLOOKUP($B291,Snapshot!$D:$AJ,2,FALSE)</f>
        <v>1730.4</v>
      </c>
      <c r="G291" s="148">
        <f>VLOOKUP($B291,Snapshot!$D:$AJ,3,FALSE)</f>
        <v>2100</v>
      </c>
      <c r="H291" s="148">
        <f t="shared" si="283"/>
        <v>21.359223300970868</v>
      </c>
      <c r="I291" s="149">
        <f>VLOOKUP($B291,Snapshot!$D:$AJ,8,FALSE)</f>
        <v>0.63921391397849459</v>
      </c>
      <c r="J291" s="150">
        <v>36.42</v>
      </c>
      <c r="K291" s="151">
        <v>7.75</v>
      </c>
      <c r="L291" s="151">
        <v>15.96</v>
      </c>
      <c r="M291" s="152">
        <f t="shared" si="284"/>
        <v>39.869999999999997</v>
      </c>
      <c r="N291" s="150">
        <v>-37.75539568345323</v>
      </c>
      <c r="O291" s="151">
        <v>-33.177579999999999</v>
      </c>
      <c r="P291" s="152">
        <v>5.1265235603345278</v>
      </c>
      <c r="Q291" s="150">
        <f>VLOOKUP($B291,Snapshot!$D:$AJ,10,FALSE)</f>
        <v>33.622679540947345</v>
      </c>
      <c r="R291" s="150">
        <f>VLOOKUP($B291,Snapshot!$D:$AJ,11,FALSE)</f>
        <v>18.244741376507669</v>
      </c>
      <c r="S291" s="151">
        <f>VLOOKUP($B291,Snapshot!$D:$AJ,12,FALSE)</f>
        <v>29.679651566412595</v>
      </c>
      <c r="T291" s="152">
        <f>VLOOKUP($B291,Snapshot!$D:$AJ,13,FALSE)</f>
        <v>52.06162538245308</v>
      </c>
      <c r="U291" s="150">
        <f t="shared" si="285"/>
        <v>-45.736801392380613</v>
      </c>
      <c r="V291" s="151">
        <f t="shared" si="286"/>
        <v>62.67510157545324</v>
      </c>
      <c r="W291" s="152">
        <f t="shared" si="287"/>
        <v>75.411848302725247</v>
      </c>
      <c r="X291" s="150">
        <f>VLOOKUP($B291,Snapshot!$D:$AJ,17,FALSE)</f>
        <v>94.843766995135439</v>
      </c>
      <c r="Y291" s="151">
        <f>VLOOKUP($B291,Snapshot!$D:$AJ,18,FALSE)</f>
        <v>58.302571245756546</v>
      </c>
      <c r="Z291" s="152">
        <f>VLOOKUP($B291,Snapshot!$D:$AJ,19,FALSE)</f>
        <v>33.237533159754484</v>
      </c>
    </row>
    <row r="292" spans="2:26" ht="12.75">
      <c r="B292" s="252" t="s">
        <v>690</v>
      </c>
      <c r="C292" s="165" t="s">
        <v>1426</v>
      </c>
      <c r="D292" s="177" t="s">
        <v>109</v>
      </c>
      <c r="E292" s="105" t="s">
        <v>287</v>
      </c>
      <c r="F292" s="148">
        <f>VLOOKUP($B292,Snapshot!$D:$AJ,2,FALSE)</f>
        <v>672.4</v>
      </c>
      <c r="G292" s="148">
        <f>VLOOKUP($B292,Snapshot!$D:$AJ,3,FALSE)</f>
        <v>550</v>
      </c>
      <c r="H292" s="148">
        <f t="shared" si="283"/>
        <v>-18.203450327186204</v>
      </c>
      <c r="I292" s="149">
        <f>VLOOKUP($B292,Snapshot!$D:$AJ,8,FALSE)</f>
        <v>5.3588888888888881</v>
      </c>
      <c r="J292" s="150">
        <v>0</v>
      </c>
      <c r="K292" s="151">
        <v>58.24</v>
      </c>
      <c r="L292" s="151">
        <v>7.1499999999999986</v>
      </c>
      <c r="M292" s="152">
        <f t="shared" si="284"/>
        <v>34.61</v>
      </c>
      <c r="N292" s="150">
        <v>-32.645497345487328</v>
      </c>
      <c r="O292" s="151">
        <v>-21.195430000000002</v>
      </c>
      <c r="P292" s="152">
        <v>68.274304611708487</v>
      </c>
      <c r="Q292" s="150">
        <f>VLOOKUP($B292,Snapshot!$D:$AJ,10,FALSE)</f>
        <v>-28.020504731861198</v>
      </c>
      <c r="R292" s="150">
        <f>VLOOKUP($B292,Snapshot!$D:$AJ,11,FALSE)</f>
        <v>-22.374213836477988</v>
      </c>
      <c r="S292" s="151">
        <f>VLOOKUP($B292,Snapshot!$D:$AJ,12,FALSE)</f>
        <v>-33.163172796875017</v>
      </c>
      <c r="T292" s="152">
        <f>VLOOKUP($B292,Snapshot!$D:$AJ,13,FALSE)</f>
        <v>-13.822807082429106</v>
      </c>
      <c r="U292" s="150" t="str">
        <f t="shared" si="285"/>
        <v>Loss</v>
      </c>
      <c r="V292" s="151" t="str">
        <f t="shared" si="286"/>
        <v>Loss</v>
      </c>
      <c r="W292" s="152" t="str">
        <f t="shared" si="287"/>
        <v>Loss</v>
      </c>
      <c r="X292" s="150" t="str">
        <f>VLOOKUP($B292,Snapshot!$D:$AJ,17,FALSE)</f>
        <v>NM</v>
      </c>
      <c r="Y292" s="151" t="str">
        <f>VLOOKUP($B292,Snapshot!$D:$AJ,18,FALSE)</f>
        <v>NM</v>
      </c>
      <c r="Z292" s="152" t="str">
        <f>VLOOKUP($B292,Snapshot!$D:$AJ,19,FALSE)</f>
        <v>NM</v>
      </c>
    </row>
    <row r="293" spans="2:26" ht="12.75">
      <c r="B293" s="252" t="s">
        <v>533</v>
      </c>
      <c r="C293" s="165" t="s">
        <v>1427</v>
      </c>
      <c r="D293" s="177" t="s">
        <v>109</v>
      </c>
      <c r="E293" s="105" t="s">
        <v>287</v>
      </c>
      <c r="F293" s="148">
        <f>VLOOKUP($B293,Snapshot!$D:$AJ,2,FALSE)</f>
        <v>610.6</v>
      </c>
      <c r="G293" s="148">
        <f>VLOOKUP($B293,Snapshot!$D:$AJ,3,FALSE)</f>
        <v>550</v>
      </c>
      <c r="H293" s="148">
        <f t="shared" si="283"/>
        <v>-9.9246642646577072</v>
      </c>
      <c r="I293" s="149">
        <f>VLOOKUP($B293,Snapshot!$D:$AJ,8,FALSE)</f>
        <v>5.4998655913978496</v>
      </c>
      <c r="J293" s="150">
        <v>32.35</v>
      </c>
      <c r="K293" s="151">
        <v>37.82</v>
      </c>
      <c r="L293" s="151">
        <v>15.740000000000004</v>
      </c>
      <c r="M293" s="152">
        <f t="shared" si="284"/>
        <v>14.090000000000002</v>
      </c>
      <c r="N293" s="150">
        <v>-3.8425196850393633</v>
      </c>
      <c r="O293" s="151">
        <v>-0.69122159999999999</v>
      </c>
      <c r="P293" s="152">
        <v>17.736088458781364</v>
      </c>
      <c r="Q293" s="150">
        <f>VLOOKUP($B293,Snapshot!$D:$AJ,10,FALSE)</f>
        <v>58.490196078431374</v>
      </c>
      <c r="R293" s="150">
        <f>VLOOKUP($B293,Snapshot!$D:$AJ,11,FALSE)</f>
        <v>3.6601307189542482</v>
      </c>
      <c r="S293" s="151">
        <f>VLOOKUP($B293,Snapshot!$D:$AJ,12,FALSE)</f>
        <v>26.090180293873953</v>
      </c>
      <c r="T293" s="152">
        <f>VLOOKUP($B293,Snapshot!$D:$AJ,13,FALSE)</f>
        <v>45.005398251085005</v>
      </c>
      <c r="U293" s="150">
        <f t="shared" si="285"/>
        <v>-93.742317577382948</v>
      </c>
      <c r="V293" s="151">
        <f t="shared" si="286"/>
        <v>612.82099731477058</v>
      </c>
      <c r="W293" s="152">
        <f t="shared" si="287"/>
        <v>72.499376179674769</v>
      </c>
      <c r="X293" s="150">
        <f>VLOOKUP($B293,Snapshot!$D:$AJ,17,FALSE)</f>
        <v>166.82464285714286</v>
      </c>
      <c r="Y293" s="151">
        <f>VLOOKUP($B293,Snapshot!$D:$AJ,18,FALSE)</f>
        <v>23.403441184473937</v>
      </c>
      <c r="Z293" s="152">
        <f>VLOOKUP($B293,Snapshot!$D:$AJ,19,FALSE)</f>
        <v>13.567261344816107</v>
      </c>
    </row>
    <row r="294" spans="2:26" ht="12.75">
      <c r="B294" s="252" t="s">
        <v>689</v>
      </c>
      <c r="C294" s="165" t="s">
        <v>1428</v>
      </c>
      <c r="D294" s="177" t="s">
        <v>109</v>
      </c>
      <c r="E294" s="105" t="s">
        <v>286</v>
      </c>
      <c r="F294" s="148">
        <f>VLOOKUP($B294,Snapshot!$D:$AJ,2,FALSE)</f>
        <v>278.25</v>
      </c>
      <c r="G294" s="148">
        <f>VLOOKUP($B294,Snapshot!$D:$AJ,3,FALSE)</f>
        <v>300</v>
      </c>
      <c r="H294" s="148">
        <f t="shared" si="283"/>
        <v>7.8167115902964923</v>
      </c>
      <c r="I294" s="149">
        <f>VLOOKUP($B294,Snapshot!$D:$AJ,8,FALSE)</f>
        <v>29.193130645664876</v>
      </c>
      <c r="J294" s="150">
        <v>0</v>
      </c>
      <c r="K294" s="151">
        <v>55.56</v>
      </c>
      <c r="L294" s="151">
        <v>15.790000000000003</v>
      </c>
      <c r="M294" s="152">
        <f t="shared" si="284"/>
        <v>28.649999999999995</v>
      </c>
      <c r="N294" s="150">
        <v>-6.6901408450704167</v>
      </c>
      <c r="O294" s="151">
        <v>178.02760000000001</v>
      </c>
      <c r="P294" s="152">
        <v>207.48636367980882</v>
      </c>
      <c r="Q294" s="150">
        <f>VLOOKUP($B294,Snapshot!$D:$AJ,10,FALSE)</f>
        <v>-1.1669441119570518</v>
      </c>
      <c r="R294" s="150">
        <f>VLOOKUP($B294,Snapshot!$D:$AJ,11,FALSE)</f>
        <v>0.40774616608451425</v>
      </c>
      <c r="S294" s="151">
        <f>VLOOKUP($B294,Snapshot!$D:$AJ,12,FALSE)</f>
        <v>0.94292094456082864</v>
      </c>
      <c r="T294" s="152">
        <f>VLOOKUP($B294,Snapshot!$D:$AJ,13,FALSE)</f>
        <v>3.1979723731231924</v>
      </c>
      <c r="U294" s="150" t="str">
        <f t="shared" si="285"/>
        <v>LP</v>
      </c>
      <c r="V294" s="151">
        <f t="shared" si="286"/>
        <v>131.25194618393735</v>
      </c>
      <c r="W294" s="152">
        <f t="shared" si="287"/>
        <v>239.15593789388865</v>
      </c>
      <c r="X294" s="150">
        <f>VLOOKUP($B294,Snapshot!$D:$AJ,17,FALSE)</f>
        <v>682.40984991217954</v>
      </c>
      <c r="Y294" s="151">
        <f>VLOOKUP($B294,Snapshot!$D:$AJ,18,FALSE)</f>
        <v>295.09366782556378</v>
      </c>
      <c r="Z294" s="152">
        <f>VLOOKUP($B294,Snapshot!$D:$AJ,19,FALSE)</f>
        <v>87.008256337204216</v>
      </c>
    </row>
    <row r="295" spans="2:26" ht="12.75">
      <c r="B295" s="252"/>
      <c r="C295" s="165"/>
      <c r="D295" s="177"/>
      <c r="E295" s="105"/>
      <c r="F295" s="148"/>
      <c r="G295" s="148"/>
      <c r="H295" s="148"/>
      <c r="I295" s="149"/>
      <c r="J295" s="150"/>
      <c r="K295" s="151"/>
      <c r="L295" s="151"/>
      <c r="M295" s="152"/>
      <c r="N295" s="150"/>
      <c r="O295" s="151"/>
      <c r="P295" s="152"/>
      <c r="Q295" s="150"/>
      <c r="R295" s="150"/>
      <c r="S295" s="151"/>
      <c r="T295" s="152"/>
      <c r="U295" s="150"/>
      <c r="V295" s="151"/>
      <c r="W295" s="152"/>
      <c r="X295" s="150"/>
      <c r="Y295" s="151"/>
      <c r="Z295" s="152"/>
    </row>
    <row r="296" spans="2:26"/>
  </sheetData>
  <autoFilter ref="B13:AA14" xr:uid="{00000000-0009-0000-0000-000003000000}"/>
  <mergeCells count="17">
    <mergeCell ref="Q11:T11"/>
    <mergeCell ref="U11:W11"/>
    <mergeCell ref="X11:Z11"/>
    <mergeCell ref="P11:P12"/>
    <mergeCell ref="C9:D9"/>
    <mergeCell ref="C10:D10"/>
    <mergeCell ref="N11:N12"/>
    <mergeCell ref="O11:O12"/>
    <mergeCell ref="B11:B12"/>
    <mergeCell ref="C11:C12"/>
    <mergeCell ref="D11:D12"/>
    <mergeCell ref="F11:F12"/>
    <mergeCell ref="J11:M11"/>
    <mergeCell ref="G11:G12"/>
    <mergeCell ref="H11:H12"/>
    <mergeCell ref="I11:I12"/>
    <mergeCell ref="E11:E12"/>
  </mergeCells>
  <conditionalFormatting sqref="AA1:AC1">
    <cfRule type="cellIs" dxfId="7308" priority="1716" stopIfTrue="1" operator="equal">
      <formula>"#N/A N/A"</formula>
    </cfRule>
  </conditionalFormatting>
  <conditionalFormatting sqref="U14:W14">
    <cfRule type="cellIs" dxfId="7307" priority="1700" operator="greaterThanOrEqual">
      <formula>0</formula>
    </cfRule>
    <cfRule type="cellIs" dxfId="7306" priority="1701" operator="lessThanOrEqual">
      <formula>0</formula>
    </cfRule>
  </conditionalFormatting>
  <conditionalFormatting sqref="H14">
    <cfRule type="cellIs" dxfId="7305" priority="1675" operator="lessThanOrEqual">
      <formula>0</formula>
    </cfRule>
    <cfRule type="cellIs" dxfId="7304" priority="1676" operator="greaterThanOrEqual">
      <formula>0</formula>
    </cfRule>
  </conditionalFormatting>
  <conditionalFormatting sqref="N14:P14">
    <cfRule type="cellIs" dxfId="7303" priority="1651" operator="greaterThanOrEqual">
      <formula>0</formula>
    </cfRule>
    <cfRule type="cellIs" dxfId="7302" priority="1652" operator="lessThanOrEqual">
      <formula>0</formula>
    </cfRule>
  </conditionalFormatting>
  <conditionalFormatting sqref="E14">
    <cfRule type="cellIs" dxfId="7301" priority="1653" operator="equal">
      <formula>"Sell"</formula>
    </cfRule>
    <cfRule type="cellIs" dxfId="7300" priority="1654" operator="equal">
      <formula>"Buy"</formula>
    </cfRule>
  </conditionalFormatting>
  <conditionalFormatting sqref="N14:P14">
    <cfRule type="cellIs" dxfId="7299" priority="1649" operator="greaterThanOrEqual">
      <formula>0</formula>
    </cfRule>
    <cfRule type="cellIs" dxfId="7298" priority="1650" operator="lessThanOrEqual">
      <formula>0</formula>
    </cfRule>
  </conditionalFormatting>
  <conditionalFormatting sqref="R14:T14">
    <cfRule type="cellIs" dxfId="7297" priority="1648" operator="lessThan">
      <formula>0</formula>
    </cfRule>
  </conditionalFormatting>
  <conditionalFormatting sqref="Q14">
    <cfRule type="cellIs" dxfId="7296" priority="1647" operator="lessThan">
      <formula>0</formula>
    </cfRule>
  </conditionalFormatting>
  <conditionalFormatting sqref="U15:W201">
    <cfRule type="cellIs" dxfId="7295" priority="1271" operator="greaterThanOrEqual">
      <formula>0</formula>
    </cfRule>
    <cfRule type="cellIs" dxfId="7294" priority="1272" operator="lessThanOrEqual">
      <formula>0</formula>
    </cfRule>
  </conditionalFormatting>
  <conditionalFormatting sqref="H15:H201">
    <cfRule type="cellIs" dxfId="7293" priority="1269" operator="lessThanOrEqual">
      <formula>0</formula>
    </cfRule>
    <cfRule type="cellIs" dxfId="7292" priority="1270" operator="greaterThanOrEqual">
      <formula>0</formula>
    </cfRule>
  </conditionalFormatting>
  <conditionalFormatting sqref="N15:P201">
    <cfRule type="cellIs" dxfId="7291" priority="1265" operator="greaterThanOrEqual">
      <formula>0</formula>
    </cfRule>
    <cfRule type="cellIs" dxfId="7290" priority="1266" operator="lessThanOrEqual">
      <formula>0</formula>
    </cfRule>
  </conditionalFormatting>
  <conditionalFormatting sqref="E15:E201">
    <cfRule type="cellIs" dxfId="7289" priority="1267" operator="equal">
      <formula>"Sell"</formula>
    </cfRule>
    <cfRule type="cellIs" dxfId="7288" priority="1268" operator="equal">
      <formula>"Buy"</formula>
    </cfRule>
  </conditionalFormatting>
  <conditionalFormatting sqref="N15:P201">
    <cfRule type="cellIs" dxfId="7287" priority="1263" operator="greaterThanOrEqual">
      <formula>0</formula>
    </cfRule>
    <cfRule type="cellIs" dxfId="7286" priority="1264" operator="lessThanOrEqual">
      <formula>0</formula>
    </cfRule>
  </conditionalFormatting>
  <conditionalFormatting sqref="R15:T201">
    <cfRule type="cellIs" dxfId="7285" priority="1262" operator="lessThan">
      <formula>0</formula>
    </cfRule>
  </conditionalFormatting>
  <conditionalFormatting sqref="Q15:Q201">
    <cfRule type="cellIs" dxfId="7284" priority="1261" operator="lessThan">
      <formula>0</formula>
    </cfRule>
  </conditionalFormatting>
  <conditionalFormatting sqref="U202:W202">
    <cfRule type="cellIs" dxfId="7283" priority="1067" operator="greaterThanOrEqual">
      <formula>0</formula>
    </cfRule>
    <cfRule type="cellIs" dxfId="7282" priority="1068" operator="lessThanOrEqual">
      <formula>0</formula>
    </cfRule>
  </conditionalFormatting>
  <conditionalFormatting sqref="H202">
    <cfRule type="cellIs" dxfId="7281" priority="1065" operator="lessThanOrEqual">
      <formula>0</formula>
    </cfRule>
    <cfRule type="cellIs" dxfId="7280" priority="1066" operator="greaterThanOrEqual">
      <formula>0</formula>
    </cfRule>
  </conditionalFormatting>
  <conditionalFormatting sqref="N202:P202">
    <cfRule type="cellIs" dxfId="7279" priority="1061" operator="greaterThanOrEqual">
      <formula>0</formula>
    </cfRule>
    <cfRule type="cellIs" dxfId="7278" priority="1062" operator="lessThanOrEqual">
      <formula>0</formula>
    </cfRule>
  </conditionalFormatting>
  <conditionalFormatting sqref="E202">
    <cfRule type="cellIs" dxfId="7277" priority="1063" operator="equal">
      <formula>"Sell"</formula>
    </cfRule>
    <cfRule type="cellIs" dxfId="7276" priority="1064" operator="equal">
      <formula>"Buy"</formula>
    </cfRule>
  </conditionalFormatting>
  <conditionalFormatting sqref="N202:P202">
    <cfRule type="cellIs" dxfId="7275" priority="1059" operator="greaterThanOrEqual">
      <formula>0</formula>
    </cfRule>
    <cfRule type="cellIs" dxfId="7274" priority="1060" operator="lessThanOrEqual">
      <formula>0</formula>
    </cfRule>
  </conditionalFormatting>
  <conditionalFormatting sqref="R202:T202">
    <cfRule type="cellIs" dxfId="7273" priority="1058" operator="lessThan">
      <formula>0</formula>
    </cfRule>
  </conditionalFormatting>
  <conditionalFormatting sqref="Q202">
    <cfRule type="cellIs" dxfId="7272" priority="1057" operator="lessThan">
      <formula>0</formula>
    </cfRule>
  </conditionalFormatting>
  <conditionalFormatting sqref="U203:W204">
    <cfRule type="cellIs" dxfId="7271" priority="1055" operator="greaterThanOrEqual">
      <formula>0</formula>
    </cfRule>
    <cfRule type="cellIs" dxfId="7270" priority="1056" operator="lessThanOrEqual">
      <formula>0</formula>
    </cfRule>
  </conditionalFormatting>
  <conditionalFormatting sqref="H203:H204">
    <cfRule type="cellIs" dxfId="7269" priority="1053" operator="lessThanOrEqual">
      <formula>0</formula>
    </cfRule>
    <cfRule type="cellIs" dxfId="7268" priority="1054" operator="greaterThanOrEqual">
      <formula>0</formula>
    </cfRule>
  </conditionalFormatting>
  <conditionalFormatting sqref="N203:P204">
    <cfRule type="cellIs" dxfId="7267" priority="1049" operator="greaterThanOrEqual">
      <formula>0</formula>
    </cfRule>
    <cfRule type="cellIs" dxfId="7266" priority="1050" operator="lessThanOrEqual">
      <formula>0</formula>
    </cfRule>
  </conditionalFormatting>
  <conditionalFormatting sqref="E203:E204">
    <cfRule type="cellIs" dxfId="7265" priority="1051" operator="equal">
      <formula>"Sell"</formula>
    </cfRule>
    <cfRule type="cellIs" dxfId="7264" priority="1052" operator="equal">
      <formula>"Buy"</formula>
    </cfRule>
  </conditionalFormatting>
  <conditionalFormatting sqref="N203:P204">
    <cfRule type="cellIs" dxfId="7263" priority="1047" operator="greaterThanOrEqual">
      <formula>0</formula>
    </cfRule>
    <cfRule type="cellIs" dxfId="7262" priority="1048" operator="lessThanOrEqual">
      <formula>0</formula>
    </cfRule>
  </conditionalFormatting>
  <conditionalFormatting sqref="R203:T204">
    <cfRule type="cellIs" dxfId="7261" priority="1046" operator="lessThan">
      <formula>0</formula>
    </cfRule>
  </conditionalFormatting>
  <conditionalFormatting sqref="Q203:Q204">
    <cfRule type="cellIs" dxfId="7260" priority="1045" operator="lessThan">
      <formula>0</formula>
    </cfRule>
  </conditionalFormatting>
  <conditionalFormatting sqref="U205:W205">
    <cfRule type="cellIs" dxfId="7259" priority="1043" operator="greaterThanOrEqual">
      <formula>0</formula>
    </cfRule>
    <cfRule type="cellIs" dxfId="7258" priority="1044" operator="lessThanOrEqual">
      <formula>0</formula>
    </cfRule>
  </conditionalFormatting>
  <conditionalFormatting sqref="H205">
    <cfRule type="cellIs" dxfId="7257" priority="1041" operator="lessThanOrEqual">
      <formula>0</formula>
    </cfRule>
    <cfRule type="cellIs" dxfId="7256" priority="1042" operator="greaterThanOrEqual">
      <formula>0</formula>
    </cfRule>
  </conditionalFormatting>
  <conditionalFormatting sqref="N205:P205">
    <cfRule type="cellIs" dxfId="7255" priority="1037" operator="greaterThanOrEqual">
      <formula>0</formula>
    </cfRule>
    <cfRule type="cellIs" dxfId="7254" priority="1038" operator="lessThanOrEqual">
      <formula>0</formula>
    </cfRule>
  </conditionalFormatting>
  <conditionalFormatting sqref="E205">
    <cfRule type="cellIs" dxfId="7253" priority="1039" operator="equal">
      <formula>"Sell"</formula>
    </cfRule>
    <cfRule type="cellIs" dxfId="7252" priority="1040" operator="equal">
      <formula>"Buy"</formula>
    </cfRule>
  </conditionalFormatting>
  <conditionalFormatting sqref="N205:P205">
    <cfRule type="cellIs" dxfId="7251" priority="1035" operator="greaterThanOrEqual">
      <formula>0</formula>
    </cfRule>
    <cfRule type="cellIs" dxfId="7250" priority="1036" operator="lessThanOrEqual">
      <formula>0</formula>
    </cfRule>
  </conditionalFormatting>
  <conditionalFormatting sqref="R205:T205">
    <cfRule type="cellIs" dxfId="7249" priority="1034" operator="lessThan">
      <formula>0</formula>
    </cfRule>
  </conditionalFormatting>
  <conditionalFormatting sqref="Q205">
    <cfRule type="cellIs" dxfId="7248" priority="1033" operator="lessThan">
      <formula>0</formula>
    </cfRule>
  </conditionalFormatting>
  <conditionalFormatting sqref="U206:W206">
    <cfRule type="cellIs" dxfId="7247" priority="1031" operator="greaterThanOrEqual">
      <formula>0</formula>
    </cfRule>
    <cfRule type="cellIs" dxfId="7246" priority="1032" operator="lessThanOrEqual">
      <formula>0</formula>
    </cfRule>
  </conditionalFormatting>
  <conditionalFormatting sqref="H206">
    <cfRule type="cellIs" dxfId="7245" priority="1029" operator="lessThanOrEqual">
      <formula>0</formula>
    </cfRule>
    <cfRule type="cellIs" dxfId="7244" priority="1030" operator="greaterThanOrEqual">
      <formula>0</formula>
    </cfRule>
  </conditionalFormatting>
  <conditionalFormatting sqref="N206:P206">
    <cfRule type="cellIs" dxfId="7243" priority="1025" operator="greaterThanOrEqual">
      <formula>0</formula>
    </cfRule>
    <cfRule type="cellIs" dxfId="7242" priority="1026" operator="lessThanOrEqual">
      <formula>0</formula>
    </cfRule>
  </conditionalFormatting>
  <conditionalFormatting sqref="E206">
    <cfRule type="cellIs" dxfId="7241" priority="1027" operator="equal">
      <formula>"Sell"</formula>
    </cfRule>
    <cfRule type="cellIs" dxfId="7240" priority="1028" operator="equal">
      <formula>"Buy"</formula>
    </cfRule>
  </conditionalFormatting>
  <conditionalFormatting sqref="N206:P206">
    <cfRule type="cellIs" dxfId="7239" priority="1023" operator="greaterThanOrEqual">
      <formula>0</formula>
    </cfRule>
    <cfRule type="cellIs" dxfId="7238" priority="1024" operator="lessThanOrEqual">
      <formula>0</formula>
    </cfRule>
  </conditionalFormatting>
  <conditionalFormatting sqref="R206:T206">
    <cfRule type="cellIs" dxfId="7237" priority="1022" operator="lessThan">
      <formula>0</formula>
    </cfRule>
  </conditionalFormatting>
  <conditionalFormatting sqref="Q206">
    <cfRule type="cellIs" dxfId="7236" priority="1021" operator="lessThan">
      <formula>0</formula>
    </cfRule>
  </conditionalFormatting>
  <conditionalFormatting sqref="U207:W209">
    <cfRule type="cellIs" dxfId="7235" priority="1007" operator="greaterThanOrEqual">
      <formula>0</formula>
    </cfRule>
    <cfRule type="cellIs" dxfId="7234" priority="1008" operator="lessThanOrEqual">
      <formula>0</formula>
    </cfRule>
  </conditionalFormatting>
  <conditionalFormatting sqref="H207:H209">
    <cfRule type="cellIs" dxfId="7233" priority="1005" operator="lessThanOrEqual">
      <formula>0</formula>
    </cfRule>
    <cfRule type="cellIs" dxfId="7232" priority="1006" operator="greaterThanOrEqual">
      <formula>0</formula>
    </cfRule>
  </conditionalFormatting>
  <conditionalFormatting sqref="N207:P209">
    <cfRule type="cellIs" dxfId="7231" priority="1001" operator="greaterThanOrEqual">
      <formula>0</formula>
    </cfRule>
    <cfRule type="cellIs" dxfId="7230" priority="1002" operator="lessThanOrEqual">
      <formula>0</formula>
    </cfRule>
  </conditionalFormatting>
  <conditionalFormatting sqref="E207:E209">
    <cfRule type="cellIs" dxfId="7229" priority="1003" operator="equal">
      <formula>"Sell"</formula>
    </cfRule>
    <cfRule type="cellIs" dxfId="7228" priority="1004" operator="equal">
      <formula>"Buy"</formula>
    </cfRule>
  </conditionalFormatting>
  <conditionalFormatting sqref="N207:P209">
    <cfRule type="cellIs" dxfId="7227" priority="999" operator="greaterThanOrEqual">
      <formula>0</formula>
    </cfRule>
    <cfRule type="cellIs" dxfId="7226" priority="1000" operator="lessThanOrEqual">
      <formula>0</formula>
    </cfRule>
  </conditionalFormatting>
  <conditionalFormatting sqref="R207:T209">
    <cfRule type="cellIs" dxfId="7225" priority="998" operator="lessThan">
      <formula>0</formula>
    </cfRule>
  </conditionalFormatting>
  <conditionalFormatting sqref="Q207:Q209">
    <cfRule type="cellIs" dxfId="7224" priority="997" operator="lessThan">
      <formula>0</formula>
    </cfRule>
  </conditionalFormatting>
  <conditionalFormatting sqref="U210:W210">
    <cfRule type="cellIs" dxfId="7223" priority="995" operator="greaterThanOrEqual">
      <formula>0</formula>
    </cfRule>
    <cfRule type="cellIs" dxfId="7222" priority="996" operator="lessThanOrEqual">
      <formula>0</formula>
    </cfRule>
  </conditionalFormatting>
  <conditionalFormatting sqref="H210">
    <cfRule type="cellIs" dxfId="7221" priority="993" operator="lessThanOrEqual">
      <formula>0</formula>
    </cfRule>
    <cfRule type="cellIs" dxfId="7220" priority="994" operator="greaterThanOrEqual">
      <formula>0</formula>
    </cfRule>
  </conditionalFormatting>
  <conditionalFormatting sqref="N210:P210">
    <cfRule type="cellIs" dxfId="7219" priority="989" operator="greaterThanOrEqual">
      <formula>0</formula>
    </cfRule>
    <cfRule type="cellIs" dxfId="7218" priority="990" operator="lessThanOrEqual">
      <formula>0</formula>
    </cfRule>
  </conditionalFormatting>
  <conditionalFormatting sqref="E210">
    <cfRule type="cellIs" dxfId="7217" priority="991" operator="equal">
      <formula>"Sell"</formula>
    </cfRule>
    <cfRule type="cellIs" dxfId="7216" priority="992" operator="equal">
      <formula>"Buy"</formula>
    </cfRule>
  </conditionalFormatting>
  <conditionalFormatting sqref="N210:P210">
    <cfRule type="cellIs" dxfId="7215" priority="987" operator="greaterThanOrEqual">
      <formula>0</formula>
    </cfRule>
    <cfRule type="cellIs" dxfId="7214" priority="988" operator="lessThanOrEqual">
      <formula>0</formula>
    </cfRule>
  </conditionalFormatting>
  <conditionalFormatting sqref="R210:T210">
    <cfRule type="cellIs" dxfId="7213" priority="986" operator="lessThan">
      <formula>0</formula>
    </cfRule>
  </conditionalFormatting>
  <conditionalFormatting sqref="Q210">
    <cfRule type="cellIs" dxfId="7212" priority="985" operator="lessThan">
      <formula>0</formula>
    </cfRule>
  </conditionalFormatting>
  <conditionalFormatting sqref="U211:W211">
    <cfRule type="cellIs" dxfId="7211" priority="983" operator="greaterThanOrEqual">
      <formula>0</formula>
    </cfRule>
    <cfRule type="cellIs" dxfId="7210" priority="984" operator="lessThanOrEqual">
      <formula>0</formula>
    </cfRule>
  </conditionalFormatting>
  <conditionalFormatting sqref="H211">
    <cfRule type="cellIs" dxfId="7209" priority="981" operator="lessThanOrEqual">
      <formula>0</formula>
    </cfRule>
    <cfRule type="cellIs" dxfId="7208" priority="982" operator="greaterThanOrEqual">
      <formula>0</formula>
    </cfRule>
  </conditionalFormatting>
  <conditionalFormatting sqref="N211:P211">
    <cfRule type="cellIs" dxfId="7207" priority="977" operator="greaterThanOrEqual">
      <formula>0</formula>
    </cfRule>
    <cfRule type="cellIs" dxfId="7206" priority="978" operator="lessThanOrEqual">
      <formula>0</formula>
    </cfRule>
  </conditionalFormatting>
  <conditionalFormatting sqref="E211">
    <cfRule type="cellIs" dxfId="7205" priority="979" operator="equal">
      <formula>"Sell"</formula>
    </cfRule>
    <cfRule type="cellIs" dxfId="7204" priority="980" operator="equal">
      <formula>"Buy"</formula>
    </cfRule>
  </conditionalFormatting>
  <conditionalFormatting sqref="N211:P211">
    <cfRule type="cellIs" dxfId="7203" priority="975" operator="greaterThanOrEqual">
      <formula>0</formula>
    </cfRule>
    <cfRule type="cellIs" dxfId="7202" priority="976" operator="lessThanOrEqual">
      <formula>0</formula>
    </cfRule>
  </conditionalFormatting>
  <conditionalFormatting sqref="R211:T211">
    <cfRule type="cellIs" dxfId="7201" priority="974" operator="lessThan">
      <formula>0</formula>
    </cfRule>
  </conditionalFormatting>
  <conditionalFormatting sqref="Q211">
    <cfRule type="cellIs" dxfId="7200" priority="973" operator="lessThan">
      <formula>0</formula>
    </cfRule>
  </conditionalFormatting>
  <conditionalFormatting sqref="U213:W213">
    <cfRule type="cellIs" dxfId="7199" priority="971" operator="greaterThanOrEqual">
      <formula>0</formula>
    </cfRule>
    <cfRule type="cellIs" dxfId="7198" priority="972" operator="lessThanOrEqual">
      <formula>0</formula>
    </cfRule>
  </conditionalFormatting>
  <conditionalFormatting sqref="H213">
    <cfRule type="cellIs" dxfId="7197" priority="969" operator="lessThanOrEqual">
      <formula>0</formula>
    </cfRule>
    <cfRule type="cellIs" dxfId="7196" priority="970" operator="greaterThanOrEqual">
      <formula>0</formula>
    </cfRule>
  </conditionalFormatting>
  <conditionalFormatting sqref="N213:P213">
    <cfRule type="cellIs" dxfId="7195" priority="965" operator="greaterThanOrEqual">
      <formula>0</formula>
    </cfRule>
    <cfRule type="cellIs" dxfId="7194" priority="966" operator="lessThanOrEqual">
      <formula>0</formula>
    </cfRule>
  </conditionalFormatting>
  <conditionalFormatting sqref="E213">
    <cfRule type="cellIs" dxfId="7193" priority="967" operator="equal">
      <formula>"Sell"</formula>
    </cfRule>
    <cfRule type="cellIs" dxfId="7192" priority="968" operator="equal">
      <formula>"Buy"</formula>
    </cfRule>
  </conditionalFormatting>
  <conditionalFormatting sqref="N213:P213">
    <cfRule type="cellIs" dxfId="7191" priority="963" operator="greaterThanOrEqual">
      <formula>0</formula>
    </cfRule>
    <cfRule type="cellIs" dxfId="7190" priority="964" operator="lessThanOrEqual">
      <formula>0</formula>
    </cfRule>
  </conditionalFormatting>
  <conditionalFormatting sqref="R213:T213">
    <cfRule type="cellIs" dxfId="7189" priority="962" operator="lessThan">
      <formula>0</formula>
    </cfRule>
  </conditionalFormatting>
  <conditionalFormatting sqref="Q213">
    <cfRule type="cellIs" dxfId="7188" priority="961" operator="lessThan">
      <formula>0</formula>
    </cfRule>
  </conditionalFormatting>
  <conditionalFormatting sqref="U214:W215">
    <cfRule type="cellIs" dxfId="7187" priority="959" operator="greaterThanOrEqual">
      <formula>0</formula>
    </cfRule>
    <cfRule type="cellIs" dxfId="7186" priority="960" operator="lessThanOrEqual">
      <formula>0</formula>
    </cfRule>
  </conditionalFormatting>
  <conditionalFormatting sqref="H214:H215">
    <cfRule type="cellIs" dxfId="7185" priority="957" operator="lessThanOrEqual">
      <formula>0</formula>
    </cfRule>
    <cfRule type="cellIs" dxfId="7184" priority="958" operator="greaterThanOrEqual">
      <formula>0</formula>
    </cfRule>
  </conditionalFormatting>
  <conditionalFormatting sqref="N214:P215">
    <cfRule type="cellIs" dxfId="7183" priority="953" operator="greaterThanOrEqual">
      <formula>0</formula>
    </cfRule>
    <cfRule type="cellIs" dxfId="7182" priority="954" operator="lessThanOrEqual">
      <formula>0</formula>
    </cfRule>
  </conditionalFormatting>
  <conditionalFormatting sqref="E214:E215">
    <cfRule type="cellIs" dxfId="7181" priority="955" operator="equal">
      <formula>"Sell"</formula>
    </cfRule>
    <cfRule type="cellIs" dxfId="7180" priority="956" operator="equal">
      <formula>"Buy"</formula>
    </cfRule>
  </conditionalFormatting>
  <conditionalFormatting sqref="N214:P215">
    <cfRule type="cellIs" dxfId="7179" priority="951" operator="greaterThanOrEqual">
      <formula>0</formula>
    </cfRule>
    <cfRule type="cellIs" dxfId="7178" priority="952" operator="lessThanOrEqual">
      <formula>0</formula>
    </cfRule>
  </conditionalFormatting>
  <conditionalFormatting sqref="R214:T215">
    <cfRule type="cellIs" dxfId="7177" priority="950" operator="lessThan">
      <formula>0</formula>
    </cfRule>
  </conditionalFormatting>
  <conditionalFormatting sqref="Q214:Q215">
    <cfRule type="cellIs" dxfId="7176" priority="949" operator="lessThan">
      <formula>0</formula>
    </cfRule>
  </conditionalFormatting>
  <conditionalFormatting sqref="U216:W217">
    <cfRule type="cellIs" dxfId="7175" priority="947" operator="greaterThanOrEqual">
      <formula>0</formula>
    </cfRule>
    <cfRule type="cellIs" dxfId="7174" priority="948" operator="lessThanOrEqual">
      <formula>0</formula>
    </cfRule>
  </conditionalFormatting>
  <conditionalFormatting sqref="H216:H217">
    <cfRule type="cellIs" dxfId="7173" priority="945" operator="lessThanOrEqual">
      <formula>0</formula>
    </cfRule>
    <cfRule type="cellIs" dxfId="7172" priority="946" operator="greaterThanOrEqual">
      <formula>0</formula>
    </cfRule>
  </conditionalFormatting>
  <conditionalFormatting sqref="N216:P217">
    <cfRule type="cellIs" dxfId="7171" priority="941" operator="greaterThanOrEqual">
      <formula>0</formula>
    </cfRule>
    <cfRule type="cellIs" dxfId="7170" priority="942" operator="lessThanOrEqual">
      <formula>0</formula>
    </cfRule>
  </conditionalFormatting>
  <conditionalFormatting sqref="E216:E217">
    <cfRule type="cellIs" dxfId="7169" priority="943" operator="equal">
      <formula>"Sell"</formula>
    </cfRule>
    <cfRule type="cellIs" dxfId="7168" priority="944" operator="equal">
      <formula>"Buy"</formula>
    </cfRule>
  </conditionalFormatting>
  <conditionalFormatting sqref="N216:P217">
    <cfRule type="cellIs" dxfId="7167" priority="939" operator="greaterThanOrEqual">
      <formula>0</formula>
    </cfRule>
    <cfRule type="cellIs" dxfId="7166" priority="940" operator="lessThanOrEqual">
      <formula>0</formula>
    </cfRule>
  </conditionalFormatting>
  <conditionalFormatting sqref="R216:T217">
    <cfRule type="cellIs" dxfId="7165" priority="938" operator="lessThan">
      <formula>0</formula>
    </cfRule>
  </conditionalFormatting>
  <conditionalFormatting sqref="Q216:Q217">
    <cfRule type="cellIs" dxfId="7164" priority="937" operator="lessThan">
      <formula>0</formula>
    </cfRule>
  </conditionalFormatting>
  <conditionalFormatting sqref="U218:W218">
    <cfRule type="cellIs" dxfId="7163" priority="887" operator="greaterThanOrEqual">
      <formula>0</formula>
    </cfRule>
    <cfRule type="cellIs" dxfId="7162" priority="888" operator="lessThanOrEqual">
      <formula>0</formula>
    </cfRule>
  </conditionalFormatting>
  <conditionalFormatting sqref="H218">
    <cfRule type="cellIs" dxfId="7161" priority="885" operator="lessThanOrEqual">
      <formula>0</formula>
    </cfRule>
    <cfRule type="cellIs" dxfId="7160" priority="886" operator="greaterThanOrEqual">
      <formula>0</formula>
    </cfRule>
  </conditionalFormatting>
  <conditionalFormatting sqref="N218:P218">
    <cfRule type="cellIs" dxfId="7159" priority="881" operator="greaterThanOrEqual">
      <formula>0</formula>
    </cfRule>
    <cfRule type="cellIs" dxfId="7158" priority="882" operator="lessThanOrEqual">
      <formula>0</formula>
    </cfRule>
  </conditionalFormatting>
  <conditionalFormatting sqref="E218">
    <cfRule type="cellIs" dxfId="7157" priority="883" operator="equal">
      <formula>"Sell"</formula>
    </cfRule>
    <cfRule type="cellIs" dxfId="7156" priority="884" operator="equal">
      <formula>"Buy"</formula>
    </cfRule>
  </conditionalFormatting>
  <conditionalFormatting sqref="N218:P218">
    <cfRule type="cellIs" dxfId="7155" priority="879" operator="greaterThanOrEqual">
      <formula>0</formula>
    </cfRule>
    <cfRule type="cellIs" dxfId="7154" priority="880" operator="lessThanOrEqual">
      <formula>0</formula>
    </cfRule>
  </conditionalFormatting>
  <conditionalFormatting sqref="R218:T218">
    <cfRule type="cellIs" dxfId="7153" priority="878" operator="lessThan">
      <formula>0</formula>
    </cfRule>
  </conditionalFormatting>
  <conditionalFormatting sqref="Q218">
    <cfRule type="cellIs" dxfId="7152" priority="877" operator="lessThan">
      <formula>0</formula>
    </cfRule>
  </conditionalFormatting>
  <conditionalFormatting sqref="U219:W226">
    <cfRule type="cellIs" dxfId="7151" priority="875" operator="greaterThanOrEqual">
      <formula>0</formula>
    </cfRule>
    <cfRule type="cellIs" dxfId="7150" priority="876" operator="lessThanOrEqual">
      <formula>0</formula>
    </cfRule>
  </conditionalFormatting>
  <conditionalFormatting sqref="H219:H226">
    <cfRule type="cellIs" dxfId="7149" priority="873" operator="lessThanOrEqual">
      <formula>0</formula>
    </cfRule>
    <cfRule type="cellIs" dxfId="7148" priority="874" operator="greaterThanOrEqual">
      <formula>0</formula>
    </cfRule>
  </conditionalFormatting>
  <conditionalFormatting sqref="N219:P226">
    <cfRule type="cellIs" dxfId="7147" priority="869" operator="greaterThanOrEqual">
      <formula>0</formula>
    </cfRule>
    <cfRule type="cellIs" dxfId="7146" priority="870" operator="lessThanOrEqual">
      <formula>0</formula>
    </cfRule>
  </conditionalFormatting>
  <conditionalFormatting sqref="E219:E226">
    <cfRule type="cellIs" dxfId="7145" priority="871" operator="equal">
      <formula>"Sell"</formula>
    </cfRule>
    <cfRule type="cellIs" dxfId="7144" priority="872" operator="equal">
      <formula>"Buy"</formula>
    </cfRule>
  </conditionalFormatting>
  <conditionalFormatting sqref="N219:P226">
    <cfRule type="cellIs" dxfId="7143" priority="867" operator="greaterThanOrEqual">
      <formula>0</formula>
    </cfRule>
    <cfRule type="cellIs" dxfId="7142" priority="868" operator="lessThanOrEqual">
      <formula>0</formula>
    </cfRule>
  </conditionalFormatting>
  <conditionalFormatting sqref="R219:T226">
    <cfRule type="cellIs" dxfId="7141" priority="866" operator="lessThan">
      <formula>0</formula>
    </cfRule>
  </conditionalFormatting>
  <conditionalFormatting sqref="Q219:Q226">
    <cfRule type="cellIs" dxfId="7140" priority="865" operator="lessThan">
      <formula>0</formula>
    </cfRule>
  </conditionalFormatting>
  <conditionalFormatting sqref="U227:W227">
    <cfRule type="cellIs" dxfId="7139" priority="863" operator="greaterThanOrEqual">
      <formula>0</formula>
    </cfRule>
    <cfRule type="cellIs" dxfId="7138" priority="864" operator="lessThanOrEqual">
      <formula>0</formula>
    </cfRule>
  </conditionalFormatting>
  <conditionalFormatting sqref="H227">
    <cfRule type="cellIs" dxfId="7137" priority="861" operator="lessThanOrEqual">
      <formula>0</formula>
    </cfRule>
    <cfRule type="cellIs" dxfId="7136" priority="862" operator="greaterThanOrEqual">
      <formula>0</formula>
    </cfRule>
  </conditionalFormatting>
  <conditionalFormatting sqref="N227:P227">
    <cfRule type="cellIs" dxfId="7135" priority="857" operator="greaterThanOrEqual">
      <formula>0</formula>
    </cfRule>
    <cfRule type="cellIs" dxfId="7134" priority="858" operator="lessThanOrEqual">
      <formula>0</formula>
    </cfRule>
  </conditionalFormatting>
  <conditionalFormatting sqref="E227">
    <cfRule type="cellIs" dxfId="7133" priority="859" operator="equal">
      <formula>"Sell"</formula>
    </cfRule>
    <cfRule type="cellIs" dxfId="7132" priority="860" operator="equal">
      <formula>"Buy"</formula>
    </cfRule>
  </conditionalFormatting>
  <conditionalFormatting sqref="N227:P227">
    <cfRule type="cellIs" dxfId="7131" priority="855" operator="greaterThanOrEqual">
      <formula>0</formula>
    </cfRule>
    <cfRule type="cellIs" dxfId="7130" priority="856" operator="lessThanOrEqual">
      <formula>0</formula>
    </cfRule>
  </conditionalFormatting>
  <conditionalFormatting sqref="R227:T227">
    <cfRule type="cellIs" dxfId="7129" priority="854" operator="lessThan">
      <formula>0</formula>
    </cfRule>
  </conditionalFormatting>
  <conditionalFormatting sqref="Q227">
    <cfRule type="cellIs" dxfId="7128" priority="853" operator="lessThan">
      <formula>0</formula>
    </cfRule>
  </conditionalFormatting>
  <conditionalFormatting sqref="U228:W228">
    <cfRule type="cellIs" dxfId="7127" priority="851" operator="greaterThanOrEqual">
      <formula>0</formula>
    </cfRule>
    <cfRule type="cellIs" dxfId="7126" priority="852" operator="lessThanOrEqual">
      <formula>0</formula>
    </cfRule>
  </conditionalFormatting>
  <conditionalFormatting sqref="H228">
    <cfRule type="cellIs" dxfId="7125" priority="849" operator="lessThanOrEqual">
      <formula>0</formula>
    </cfRule>
    <cfRule type="cellIs" dxfId="7124" priority="850" operator="greaterThanOrEqual">
      <formula>0</formula>
    </cfRule>
  </conditionalFormatting>
  <conditionalFormatting sqref="N228:P228">
    <cfRule type="cellIs" dxfId="7123" priority="845" operator="greaterThanOrEqual">
      <formula>0</formula>
    </cfRule>
    <cfRule type="cellIs" dxfId="7122" priority="846" operator="lessThanOrEqual">
      <formula>0</formula>
    </cfRule>
  </conditionalFormatting>
  <conditionalFormatting sqref="E228">
    <cfRule type="cellIs" dxfId="7121" priority="847" operator="equal">
      <formula>"Sell"</formula>
    </cfRule>
    <cfRule type="cellIs" dxfId="7120" priority="848" operator="equal">
      <formula>"Buy"</formula>
    </cfRule>
  </conditionalFormatting>
  <conditionalFormatting sqref="N228:P228">
    <cfRule type="cellIs" dxfId="7119" priority="843" operator="greaterThanOrEqual">
      <formula>0</formula>
    </cfRule>
    <cfRule type="cellIs" dxfId="7118" priority="844" operator="lessThanOrEqual">
      <formula>0</formula>
    </cfRule>
  </conditionalFormatting>
  <conditionalFormatting sqref="R228:T228">
    <cfRule type="cellIs" dxfId="7117" priority="842" operator="lessThan">
      <formula>0</formula>
    </cfRule>
  </conditionalFormatting>
  <conditionalFormatting sqref="Q228">
    <cfRule type="cellIs" dxfId="7116" priority="841" operator="lessThan">
      <formula>0</formula>
    </cfRule>
  </conditionalFormatting>
  <conditionalFormatting sqref="U229:W233">
    <cfRule type="cellIs" dxfId="7115" priority="791" operator="greaterThanOrEqual">
      <formula>0</formula>
    </cfRule>
    <cfRule type="cellIs" dxfId="7114" priority="792" operator="lessThanOrEqual">
      <formula>0</formula>
    </cfRule>
  </conditionalFormatting>
  <conditionalFormatting sqref="H229:H233">
    <cfRule type="cellIs" dxfId="7113" priority="789" operator="lessThanOrEqual">
      <formula>0</formula>
    </cfRule>
    <cfRule type="cellIs" dxfId="7112" priority="790" operator="greaterThanOrEqual">
      <formula>0</formula>
    </cfRule>
  </conditionalFormatting>
  <conditionalFormatting sqref="N229:P233">
    <cfRule type="cellIs" dxfId="7111" priority="785" operator="greaterThanOrEqual">
      <formula>0</formula>
    </cfRule>
    <cfRule type="cellIs" dxfId="7110" priority="786" operator="lessThanOrEqual">
      <formula>0</formula>
    </cfRule>
  </conditionalFormatting>
  <conditionalFormatting sqref="E229:E233">
    <cfRule type="cellIs" dxfId="7109" priority="787" operator="equal">
      <formula>"Sell"</formula>
    </cfRule>
    <cfRule type="cellIs" dxfId="7108" priority="788" operator="equal">
      <formula>"Buy"</formula>
    </cfRule>
  </conditionalFormatting>
  <conditionalFormatting sqref="N229:P233">
    <cfRule type="cellIs" dxfId="7107" priority="783" operator="greaterThanOrEqual">
      <formula>0</formula>
    </cfRule>
    <cfRule type="cellIs" dxfId="7106" priority="784" operator="lessThanOrEqual">
      <formula>0</formula>
    </cfRule>
  </conditionalFormatting>
  <conditionalFormatting sqref="R229:T233">
    <cfRule type="cellIs" dxfId="7105" priority="782" operator="lessThan">
      <formula>0</formula>
    </cfRule>
  </conditionalFormatting>
  <conditionalFormatting sqref="Q229:Q233">
    <cfRule type="cellIs" dxfId="7104" priority="781" operator="lessThan">
      <formula>0</formula>
    </cfRule>
  </conditionalFormatting>
  <conditionalFormatting sqref="U234:W234">
    <cfRule type="cellIs" dxfId="7103" priority="779" operator="greaterThanOrEqual">
      <formula>0</formula>
    </cfRule>
    <cfRule type="cellIs" dxfId="7102" priority="780" operator="lessThanOrEqual">
      <formula>0</formula>
    </cfRule>
  </conditionalFormatting>
  <conditionalFormatting sqref="H234">
    <cfRule type="cellIs" dxfId="7101" priority="777" operator="lessThanOrEqual">
      <formula>0</formula>
    </cfRule>
    <cfRule type="cellIs" dxfId="7100" priority="778" operator="greaterThanOrEqual">
      <formula>0</formula>
    </cfRule>
  </conditionalFormatting>
  <conditionalFormatting sqref="N234:P234">
    <cfRule type="cellIs" dxfId="7099" priority="773" operator="greaterThanOrEqual">
      <formula>0</formula>
    </cfRule>
    <cfRule type="cellIs" dxfId="7098" priority="774" operator="lessThanOrEqual">
      <formula>0</formula>
    </cfRule>
  </conditionalFormatting>
  <conditionalFormatting sqref="E234">
    <cfRule type="cellIs" dxfId="7097" priority="775" operator="equal">
      <formula>"Sell"</formula>
    </cfRule>
    <cfRule type="cellIs" dxfId="7096" priority="776" operator="equal">
      <formula>"Buy"</formula>
    </cfRule>
  </conditionalFormatting>
  <conditionalFormatting sqref="N234:P234">
    <cfRule type="cellIs" dxfId="7095" priority="771" operator="greaterThanOrEqual">
      <formula>0</formula>
    </cfRule>
    <cfRule type="cellIs" dxfId="7094" priority="772" operator="lessThanOrEqual">
      <formula>0</formula>
    </cfRule>
  </conditionalFormatting>
  <conditionalFormatting sqref="R234:T234">
    <cfRule type="cellIs" dxfId="7093" priority="770" operator="lessThan">
      <formula>0</formula>
    </cfRule>
  </conditionalFormatting>
  <conditionalFormatting sqref="Q234">
    <cfRule type="cellIs" dxfId="7092" priority="769" operator="lessThan">
      <formula>0</formula>
    </cfRule>
  </conditionalFormatting>
  <conditionalFormatting sqref="U235:W235">
    <cfRule type="cellIs" dxfId="7091" priority="587" operator="greaterThanOrEqual">
      <formula>0</formula>
    </cfRule>
    <cfRule type="cellIs" dxfId="7090" priority="588" operator="lessThanOrEqual">
      <formula>0</formula>
    </cfRule>
  </conditionalFormatting>
  <conditionalFormatting sqref="H235">
    <cfRule type="cellIs" dxfId="7089" priority="585" operator="lessThanOrEqual">
      <formula>0</formula>
    </cfRule>
    <cfRule type="cellIs" dxfId="7088" priority="586" operator="greaterThanOrEqual">
      <formula>0</formula>
    </cfRule>
  </conditionalFormatting>
  <conditionalFormatting sqref="N235:P235">
    <cfRule type="cellIs" dxfId="7087" priority="581" operator="greaterThanOrEqual">
      <formula>0</formula>
    </cfRule>
    <cfRule type="cellIs" dxfId="7086" priority="582" operator="lessThanOrEqual">
      <formula>0</formula>
    </cfRule>
  </conditionalFormatting>
  <conditionalFormatting sqref="E235">
    <cfRule type="cellIs" dxfId="7085" priority="583" operator="equal">
      <formula>"Sell"</formula>
    </cfRule>
    <cfRule type="cellIs" dxfId="7084" priority="584" operator="equal">
      <formula>"Buy"</formula>
    </cfRule>
  </conditionalFormatting>
  <conditionalFormatting sqref="N235:P235">
    <cfRule type="cellIs" dxfId="7083" priority="579" operator="greaterThanOrEqual">
      <formula>0</formula>
    </cfRule>
    <cfRule type="cellIs" dxfId="7082" priority="580" operator="lessThanOrEqual">
      <formula>0</formula>
    </cfRule>
  </conditionalFormatting>
  <conditionalFormatting sqref="R235:T235">
    <cfRule type="cellIs" dxfId="7081" priority="578" operator="lessThan">
      <formula>0</formula>
    </cfRule>
  </conditionalFormatting>
  <conditionalFormatting sqref="Q235">
    <cfRule type="cellIs" dxfId="7080" priority="577" operator="lessThan">
      <formula>0</formula>
    </cfRule>
  </conditionalFormatting>
  <conditionalFormatting sqref="U236:W238">
    <cfRule type="cellIs" dxfId="7079" priority="575" operator="greaterThanOrEqual">
      <formula>0</formula>
    </cfRule>
    <cfRule type="cellIs" dxfId="7078" priority="576" operator="lessThanOrEqual">
      <formula>0</formula>
    </cfRule>
  </conditionalFormatting>
  <conditionalFormatting sqref="H236:H238">
    <cfRule type="cellIs" dxfId="7077" priority="573" operator="lessThanOrEqual">
      <formula>0</formula>
    </cfRule>
    <cfRule type="cellIs" dxfId="7076" priority="574" operator="greaterThanOrEqual">
      <formula>0</formula>
    </cfRule>
  </conditionalFormatting>
  <conditionalFormatting sqref="N236:P238">
    <cfRule type="cellIs" dxfId="7075" priority="569" operator="greaterThanOrEqual">
      <formula>0</formula>
    </cfRule>
    <cfRule type="cellIs" dxfId="7074" priority="570" operator="lessThanOrEqual">
      <formula>0</formula>
    </cfRule>
  </conditionalFormatting>
  <conditionalFormatting sqref="E236:E238">
    <cfRule type="cellIs" dxfId="7073" priority="571" operator="equal">
      <formula>"Sell"</formula>
    </cfRule>
    <cfRule type="cellIs" dxfId="7072" priority="572" operator="equal">
      <formula>"Buy"</formula>
    </cfRule>
  </conditionalFormatting>
  <conditionalFormatting sqref="N236:P238">
    <cfRule type="cellIs" dxfId="7071" priority="567" operator="greaterThanOrEqual">
      <formula>0</formula>
    </cfRule>
    <cfRule type="cellIs" dxfId="7070" priority="568" operator="lessThanOrEqual">
      <formula>0</formula>
    </cfRule>
  </conditionalFormatting>
  <conditionalFormatting sqref="R236:T238">
    <cfRule type="cellIs" dxfId="7069" priority="566" operator="lessThan">
      <formula>0</formula>
    </cfRule>
  </conditionalFormatting>
  <conditionalFormatting sqref="Q236:Q238">
    <cfRule type="cellIs" dxfId="7068" priority="565" operator="lessThan">
      <formula>0</formula>
    </cfRule>
  </conditionalFormatting>
  <conditionalFormatting sqref="U239:W239">
    <cfRule type="cellIs" dxfId="7067" priority="563" operator="greaterThanOrEqual">
      <formula>0</formula>
    </cfRule>
    <cfRule type="cellIs" dxfId="7066" priority="564" operator="lessThanOrEqual">
      <formula>0</formula>
    </cfRule>
  </conditionalFormatting>
  <conditionalFormatting sqref="H239">
    <cfRule type="cellIs" dxfId="7065" priority="561" operator="lessThanOrEqual">
      <formula>0</formula>
    </cfRule>
    <cfRule type="cellIs" dxfId="7064" priority="562" operator="greaterThanOrEqual">
      <formula>0</formula>
    </cfRule>
  </conditionalFormatting>
  <conditionalFormatting sqref="N239:P239">
    <cfRule type="cellIs" dxfId="7063" priority="557" operator="greaterThanOrEqual">
      <formula>0</formula>
    </cfRule>
    <cfRule type="cellIs" dxfId="7062" priority="558" operator="lessThanOrEqual">
      <formula>0</formula>
    </cfRule>
  </conditionalFormatting>
  <conditionalFormatting sqref="E239">
    <cfRule type="cellIs" dxfId="7061" priority="559" operator="equal">
      <formula>"Sell"</formula>
    </cfRule>
    <cfRule type="cellIs" dxfId="7060" priority="560" operator="equal">
      <formula>"Buy"</formula>
    </cfRule>
  </conditionalFormatting>
  <conditionalFormatting sqref="N239:P239">
    <cfRule type="cellIs" dxfId="7059" priority="555" operator="greaterThanOrEqual">
      <formula>0</formula>
    </cfRule>
    <cfRule type="cellIs" dxfId="7058" priority="556" operator="lessThanOrEqual">
      <formula>0</formula>
    </cfRule>
  </conditionalFormatting>
  <conditionalFormatting sqref="R239:T239">
    <cfRule type="cellIs" dxfId="7057" priority="554" operator="lessThan">
      <formula>0</formula>
    </cfRule>
  </conditionalFormatting>
  <conditionalFormatting sqref="Q239">
    <cfRule type="cellIs" dxfId="7056" priority="553" operator="lessThan">
      <formula>0</formula>
    </cfRule>
  </conditionalFormatting>
  <conditionalFormatting sqref="U240:W240">
    <cfRule type="cellIs" dxfId="7055" priority="551" operator="greaterThanOrEqual">
      <formula>0</formula>
    </cfRule>
    <cfRule type="cellIs" dxfId="7054" priority="552" operator="lessThanOrEqual">
      <formula>0</formula>
    </cfRule>
  </conditionalFormatting>
  <conditionalFormatting sqref="H240">
    <cfRule type="cellIs" dxfId="7053" priority="549" operator="lessThanOrEqual">
      <formula>0</formula>
    </cfRule>
    <cfRule type="cellIs" dxfId="7052" priority="550" operator="greaterThanOrEqual">
      <formula>0</formula>
    </cfRule>
  </conditionalFormatting>
  <conditionalFormatting sqref="N240:P240">
    <cfRule type="cellIs" dxfId="7051" priority="545" operator="greaterThanOrEqual">
      <formula>0</formula>
    </cfRule>
    <cfRule type="cellIs" dxfId="7050" priority="546" operator="lessThanOrEqual">
      <formula>0</formula>
    </cfRule>
  </conditionalFormatting>
  <conditionalFormatting sqref="E240">
    <cfRule type="cellIs" dxfId="7049" priority="547" operator="equal">
      <formula>"Sell"</formula>
    </cfRule>
    <cfRule type="cellIs" dxfId="7048" priority="548" operator="equal">
      <formula>"Buy"</formula>
    </cfRule>
  </conditionalFormatting>
  <conditionalFormatting sqref="N240:P240">
    <cfRule type="cellIs" dxfId="7047" priority="543" operator="greaterThanOrEqual">
      <formula>0</formula>
    </cfRule>
    <cfRule type="cellIs" dxfId="7046" priority="544" operator="lessThanOrEqual">
      <formula>0</formula>
    </cfRule>
  </conditionalFormatting>
  <conditionalFormatting sqref="R240:T240">
    <cfRule type="cellIs" dxfId="7045" priority="542" operator="lessThan">
      <formula>0</formula>
    </cfRule>
  </conditionalFormatting>
  <conditionalFormatting sqref="Q240">
    <cfRule type="cellIs" dxfId="7044" priority="541" operator="lessThan">
      <formula>0</formula>
    </cfRule>
  </conditionalFormatting>
  <conditionalFormatting sqref="U241:W241">
    <cfRule type="cellIs" dxfId="7043" priority="479" operator="greaterThanOrEqual">
      <formula>0</formula>
    </cfRule>
    <cfRule type="cellIs" dxfId="7042" priority="480" operator="lessThanOrEqual">
      <formula>0</formula>
    </cfRule>
  </conditionalFormatting>
  <conditionalFormatting sqref="H241">
    <cfRule type="cellIs" dxfId="7041" priority="477" operator="lessThanOrEqual">
      <formula>0</formula>
    </cfRule>
    <cfRule type="cellIs" dxfId="7040" priority="478" operator="greaterThanOrEqual">
      <formula>0</formula>
    </cfRule>
  </conditionalFormatting>
  <conditionalFormatting sqref="N241:P241">
    <cfRule type="cellIs" dxfId="7039" priority="473" operator="greaterThanOrEqual">
      <formula>0</formula>
    </cfRule>
    <cfRule type="cellIs" dxfId="7038" priority="474" operator="lessThanOrEqual">
      <formula>0</formula>
    </cfRule>
  </conditionalFormatting>
  <conditionalFormatting sqref="E241">
    <cfRule type="cellIs" dxfId="7037" priority="475" operator="equal">
      <formula>"Sell"</formula>
    </cfRule>
    <cfRule type="cellIs" dxfId="7036" priority="476" operator="equal">
      <formula>"Buy"</formula>
    </cfRule>
  </conditionalFormatting>
  <conditionalFormatting sqref="N241:P241">
    <cfRule type="cellIs" dxfId="7035" priority="471" operator="greaterThanOrEqual">
      <formula>0</formula>
    </cfRule>
    <cfRule type="cellIs" dxfId="7034" priority="472" operator="lessThanOrEqual">
      <formula>0</formula>
    </cfRule>
  </conditionalFormatting>
  <conditionalFormatting sqref="R241:T241">
    <cfRule type="cellIs" dxfId="7033" priority="470" operator="lessThan">
      <formula>0</formula>
    </cfRule>
  </conditionalFormatting>
  <conditionalFormatting sqref="Q241">
    <cfRule type="cellIs" dxfId="7032" priority="469" operator="lessThan">
      <formula>0</formula>
    </cfRule>
  </conditionalFormatting>
  <conditionalFormatting sqref="U242:W242">
    <cfRule type="cellIs" dxfId="7031" priority="455" operator="greaterThanOrEqual">
      <formula>0</formula>
    </cfRule>
    <cfRule type="cellIs" dxfId="7030" priority="456" operator="lessThanOrEqual">
      <formula>0</formula>
    </cfRule>
  </conditionalFormatting>
  <conditionalFormatting sqref="H242">
    <cfRule type="cellIs" dxfId="7029" priority="453" operator="lessThanOrEqual">
      <formula>0</formula>
    </cfRule>
    <cfRule type="cellIs" dxfId="7028" priority="454" operator="greaterThanOrEqual">
      <formula>0</formula>
    </cfRule>
  </conditionalFormatting>
  <conditionalFormatting sqref="N242:P242">
    <cfRule type="cellIs" dxfId="7027" priority="449" operator="greaterThanOrEqual">
      <formula>0</formula>
    </cfRule>
    <cfRule type="cellIs" dxfId="7026" priority="450" operator="lessThanOrEqual">
      <formula>0</formula>
    </cfRule>
  </conditionalFormatting>
  <conditionalFormatting sqref="E242">
    <cfRule type="cellIs" dxfId="7025" priority="451" operator="equal">
      <formula>"Sell"</formula>
    </cfRule>
    <cfRule type="cellIs" dxfId="7024" priority="452" operator="equal">
      <formula>"Buy"</formula>
    </cfRule>
  </conditionalFormatting>
  <conditionalFormatting sqref="N242:P242">
    <cfRule type="cellIs" dxfId="7023" priority="447" operator="greaterThanOrEqual">
      <formula>0</formula>
    </cfRule>
    <cfRule type="cellIs" dxfId="7022" priority="448" operator="lessThanOrEqual">
      <formula>0</formula>
    </cfRule>
  </conditionalFormatting>
  <conditionalFormatting sqref="R242:T242">
    <cfRule type="cellIs" dxfId="7021" priority="446" operator="lessThan">
      <formula>0</formula>
    </cfRule>
  </conditionalFormatting>
  <conditionalFormatting sqref="Q242">
    <cfRule type="cellIs" dxfId="7020" priority="445" operator="lessThan">
      <formula>0</formula>
    </cfRule>
  </conditionalFormatting>
  <conditionalFormatting sqref="U243:W243">
    <cfRule type="cellIs" dxfId="7019" priority="443" operator="greaterThanOrEqual">
      <formula>0</formula>
    </cfRule>
    <cfRule type="cellIs" dxfId="7018" priority="444" operator="lessThanOrEqual">
      <formula>0</formula>
    </cfRule>
  </conditionalFormatting>
  <conditionalFormatting sqref="H243">
    <cfRule type="cellIs" dxfId="7017" priority="441" operator="lessThanOrEqual">
      <formula>0</formula>
    </cfRule>
    <cfRule type="cellIs" dxfId="7016" priority="442" operator="greaterThanOrEqual">
      <formula>0</formula>
    </cfRule>
  </conditionalFormatting>
  <conditionalFormatting sqref="N243:P243">
    <cfRule type="cellIs" dxfId="7015" priority="437" operator="greaterThanOrEqual">
      <formula>0</formula>
    </cfRule>
    <cfRule type="cellIs" dxfId="7014" priority="438" operator="lessThanOrEqual">
      <formula>0</formula>
    </cfRule>
  </conditionalFormatting>
  <conditionalFormatting sqref="E243">
    <cfRule type="cellIs" dxfId="7013" priority="439" operator="equal">
      <formula>"Sell"</formula>
    </cfRule>
    <cfRule type="cellIs" dxfId="7012" priority="440" operator="equal">
      <formula>"Buy"</formula>
    </cfRule>
  </conditionalFormatting>
  <conditionalFormatting sqref="N243:P243">
    <cfRule type="cellIs" dxfId="7011" priority="435" operator="greaterThanOrEqual">
      <formula>0</formula>
    </cfRule>
    <cfRule type="cellIs" dxfId="7010" priority="436" operator="lessThanOrEqual">
      <formula>0</formula>
    </cfRule>
  </conditionalFormatting>
  <conditionalFormatting sqref="R243:T243">
    <cfRule type="cellIs" dxfId="7009" priority="434" operator="lessThan">
      <formula>0</formula>
    </cfRule>
  </conditionalFormatting>
  <conditionalFormatting sqref="Q243">
    <cfRule type="cellIs" dxfId="7008" priority="433" operator="lessThan">
      <formula>0</formula>
    </cfRule>
  </conditionalFormatting>
  <conditionalFormatting sqref="U244:W244">
    <cfRule type="cellIs" dxfId="7007" priority="431" operator="greaterThanOrEqual">
      <formula>0</formula>
    </cfRule>
    <cfRule type="cellIs" dxfId="7006" priority="432" operator="lessThanOrEqual">
      <formula>0</formula>
    </cfRule>
  </conditionalFormatting>
  <conditionalFormatting sqref="H244">
    <cfRule type="cellIs" dxfId="7005" priority="429" operator="lessThanOrEqual">
      <formula>0</formula>
    </cfRule>
    <cfRule type="cellIs" dxfId="7004" priority="430" operator="greaterThanOrEqual">
      <formula>0</formula>
    </cfRule>
  </conditionalFormatting>
  <conditionalFormatting sqref="N244:P244">
    <cfRule type="cellIs" dxfId="7003" priority="425" operator="greaterThanOrEqual">
      <formula>0</formula>
    </cfRule>
    <cfRule type="cellIs" dxfId="7002" priority="426" operator="lessThanOrEqual">
      <formula>0</formula>
    </cfRule>
  </conditionalFormatting>
  <conditionalFormatting sqref="E244">
    <cfRule type="cellIs" dxfId="7001" priority="427" operator="equal">
      <formula>"Sell"</formula>
    </cfRule>
    <cfRule type="cellIs" dxfId="7000" priority="428" operator="equal">
      <formula>"Buy"</formula>
    </cfRule>
  </conditionalFormatting>
  <conditionalFormatting sqref="N244:P244">
    <cfRule type="cellIs" dxfId="6999" priority="423" operator="greaterThanOrEqual">
      <formula>0</formula>
    </cfRule>
    <cfRule type="cellIs" dxfId="6998" priority="424" operator="lessThanOrEqual">
      <formula>0</formula>
    </cfRule>
  </conditionalFormatting>
  <conditionalFormatting sqref="R244:T244">
    <cfRule type="cellIs" dxfId="6997" priority="422" operator="lessThan">
      <formula>0</formula>
    </cfRule>
  </conditionalFormatting>
  <conditionalFormatting sqref="Q244">
    <cfRule type="cellIs" dxfId="6996" priority="421" operator="lessThan">
      <formula>0</formula>
    </cfRule>
  </conditionalFormatting>
  <conditionalFormatting sqref="U245:W245">
    <cfRule type="cellIs" dxfId="6995" priority="419" operator="greaterThanOrEqual">
      <formula>0</formula>
    </cfRule>
    <cfRule type="cellIs" dxfId="6994" priority="420" operator="lessThanOrEqual">
      <formula>0</formula>
    </cfRule>
  </conditionalFormatting>
  <conditionalFormatting sqref="H245">
    <cfRule type="cellIs" dxfId="6993" priority="417" operator="lessThanOrEqual">
      <formula>0</formula>
    </cfRule>
    <cfRule type="cellIs" dxfId="6992" priority="418" operator="greaterThanOrEqual">
      <formula>0</formula>
    </cfRule>
  </conditionalFormatting>
  <conditionalFormatting sqref="N245:P245">
    <cfRule type="cellIs" dxfId="6991" priority="413" operator="greaterThanOrEqual">
      <formula>0</formula>
    </cfRule>
    <cfRule type="cellIs" dxfId="6990" priority="414" operator="lessThanOrEqual">
      <formula>0</formula>
    </cfRule>
  </conditionalFormatting>
  <conditionalFormatting sqref="E245">
    <cfRule type="cellIs" dxfId="6989" priority="415" operator="equal">
      <formula>"Sell"</formula>
    </cfRule>
    <cfRule type="cellIs" dxfId="6988" priority="416" operator="equal">
      <formula>"Buy"</formula>
    </cfRule>
  </conditionalFormatting>
  <conditionalFormatting sqref="N245:P245">
    <cfRule type="cellIs" dxfId="6987" priority="411" operator="greaterThanOrEqual">
      <formula>0</formula>
    </cfRule>
    <cfRule type="cellIs" dxfId="6986" priority="412" operator="lessThanOrEqual">
      <formula>0</formula>
    </cfRule>
  </conditionalFormatting>
  <conditionalFormatting sqref="R245:T245">
    <cfRule type="cellIs" dxfId="6985" priority="410" operator="lessThan">
      <formula>0</formula>
    </cfRule>
  </conditionalFormatting>
  <conditionalFormatting sqref="Q245">
    <cfRule type="cellIs" dxfId="6984" priority="409" operator="lessThan">
      <formula>0</formula>
    </cfRule>
  </conditionalFormatting>
  <conditionalFormatting sqref="U246:W246">
    <cfRule type="cellIs" dxfId="6983" priority="407" operator="greaterThanOrEqual">
      <formula>0</formula>
    </cfRule>
    <cfRule type="cellIs" dxfId="6982" priority="408" operator="lessThanOrEqual">
      <formula>0</formula>
    </cfRule>
  </conditionalFormatting>
  <conditionalFormatting sqref="H246">
    <cfRule type="cellIs" dxfId="6981" priority="405" operator="lessThanOrEqual">
      <formula>0</formula>
    </cfRule>
    <cfRule type="cellIs" dxfId="6980" priority="406" operator="greaterThanOrEqual">
      <formula>0</formula>
    </cfRule>
  </conditionalFormatting>
  <conditionalFormatting sqref="N246:P246">
    <cfRule type="cellIs" dxfId="6979" priority="401" operator="greaterThanOrEqual">
      <formula>0</formula>
    </cfRule>
    <cfRule type="cellIs" dxfId="6978" priority="402" operator="lessThanOrEqual">
      <formula>0</formula>
    </cfRule>
  </conditionalFormatting>
  <conditionalFormatting sqref="E246">
    <cfRule type="cellIs" dxfId="6977" priority="403" operator="equal">
      <formula>"Sell"</formula>
    </cfRule>
    <cfRule type="cellIs" dxfId="6976" priority="404" operator="equal">
      <formula>"Buy"</formula>
    </cfRule>
  </conditionalFormatting>
  <conditionalFormatting sqref="N246:P246">
    <cfRule type="cellIs" dxfId="6975" priority="399" operator="greaterThanOrEqual">
      <formula>0</formula>
    </cfRule>
    <cfRule type="cellIs" dxfId="6974" priority="400" operator="lessThanOrEqual">
      <formula>0</formula>
    </cfRule>
  </conditionalFormatting>
  <conditionalFormatting sqref="R246:T246">
    <cfRule type="cellIs" dxfId="6973" priority="398" operator="lessThan">
      <formula>0</formula>
    </cfRule>
  </conditionalFormatting>
  <conditionalFormatting sqref="Q246">
    <cfRule type="cellIs" dxfId="6972" priority="397" operator="lessThan">
      <formula>0</formula>
    </cfRule>
  </conditionalFormatting>
  <conditionalFormatting sqref="U247:W247">
    <cfRule type="cellIs" dxfId="6971" priority="395" operator="greaterThanOrEqual">
      <formula>0</formula>
    </cfRule>
    <cfRule type="cellIs" dxfId="6970" priority="396" operator="lessThanOrEqual">
      <formula>0</formula>
    </cfRule>
  </conditionalFormatting>
  <conditionalFormatting sqref="H247">
    <cfRule type="cellIs" dxfId="6969" priority="393" operator="lessThanOrEqual">
      <formula>0</formula>
    </cfRule>
    <cfRule type="cellIs" dxfId="6968" priority="394" operator="greaterThanOrEqual">
      <formula>0</formula>
    </cfRule>
  </conditionalFormatting>
  <conditionalFormatting sqref="N247:P247">
    <cfRule type="cellIs" dxfId="6967" priority="389" operator="greaterThanOrEqual">
      <formula>0</formula>
    </cfRule>
    <cfRule type="cellIs" dxfId="6966" priority="390" operator="lessThanOrEqual">
      <formula>0</formula>
    </cfRule>
  </conditionalFormatting>
  <conditionalFormatting sqref="E247">
    <cfRule type="cellIs" dxfId="6965" priority="391" operator="equal">
      <formula>"Sell"</formula>
    </cfRule>
    <cfRule type="cellIs" dxfId="6964" priority="392" operator="equal">
      <formula>"Buy"</formula>
    </cfRule>
  </conditionalFormatting>
  <conditionalFormatting sqref="N247:P247">
    <cfRule type="cellIs" dxfId="6963" priority="387" operator="greaterThanOrEqual">
      <formula>0</formula>
    </cfRule>
    <cfRule type="cellIs" dxfId="6962" priority="388" operator="lessThanOrEqual">
      <formula>0</formula>
    </cfRule>
  </conditionalFormatting>
  <conditionalFormatting sqref="R247:T247">
    <cfRule type="cellIs" dxfId="6961" priority="386" operator="lessThan">
      <formula>0</formula>
    </cfRule>
  </conditionalFormatting>
  <conditionalFormatting sqref="Q247">
    <cfRule type="cellIs" dxfId="6960" priority="385" operator="lessThan">
      <formula>0</formula>
    </cfRule>
  </conditionalFormatting>
  <conditionalFormatting sqref="U248:W248">
    <cfRule type="cellIs" dxfId="6959" priority="383" operator="greaterThanOrEqual">
      <formula>0</formula>
    </cfRule>
    <cfRule type="cellIs" dxfId="6958" priority="384" operator="lessThanOrEqual">
      <formula>0</formula>
    </cfRule>
  </conditionalFormatting>
  <conditionalFormatting sqref="H248">
    <cfRule type="cellIs" dxfId="6957" priority="381" operator="lessThanOrEqual">
      <formula>0</formula>
    </cfRule>
    <cfRule type="cellIs" dxfId="6956" priority="382" operator="greaterThanOrEqual">
      <formula>0</formula>
    </cfRule>
  </conditionalFormatting>
  <conditionalFormatting sqref="N248:P248">
    <cfRule type="cellIs" dxfId="6955" priority="377" operator="greaterThanOrEqual">
      <formula>0</formula>
    </cfRule>
    <cfRule type="cellIs" dxfId="6954" priority="378" operator="lessThanOrEqual">
      <formula>0</formula>
    </cfRule>
  </conditionalFormatting>
  <conditionalFormatting sqref="E248">
    <cfRule type="cellIs" dxfId="6953" priority="379" operator="equal">
      <formula>"Sell"</formula>
    </cfRule>
    <cfRule type="cellIs" dxfId="6952" priority="380" operator="equal">
      <formula>"Buy"</formula>
    </cfRule>
  </conditionalFormatting>
  <conditionalFormatting sqref="N248:P248">
    <cfRule type="cellIs" dxfId="6951" priority="375" operator="greaterThanOrEqual">
      <formula>0</formula>
    </cfRule>
    <cfRule type="cellIs" dxfId="6950" priority="376" operator="lessThanOrEqual">
      <formula>0</formula>
    </cfRule>
  </conditionalFormatting>
  <conditionalFormatting sqref="R248:T248">
    <cfRule type="cellIs" dxfId="6949" priority="374" operator="lessThan">
      <formula>0</formula>
    </cfRule>
  </conditionalFormatting>
  <conditionalFormatting sqref="Q248">
    <cfRule type="cellIs" dxfId="6948" priority="373" operator="lessThan">
      <formula>0</formula>
    </cfRule>
  </conditionalFormatting>
  <conditionalFormatting sqref="U249:W249">
    <cfRule type="cellIs" dxfId="6947" priority="371" operator="greaterThanOrEqual">
      <formula>0</formula>
    </cfRule>
    <cfRule type="cellIs" dxfId="6946" priority="372" operator="lessThanOrEqual">
      <formula>0</formula>
    </cfRule>
  </conditionalFormatting>
  <conditionalFormatting sqref="H249">
    <cfRule type="cellIs" dxfId="6945" priority="369" operator="lessThanOrEqual">
      <formula>0</formula>
    </cfRule>
    <cfRule type="cellIs" dxfId="6944" priority="370" operator="greaterThanOrEqual">
      <formula>0</formula>
    </cfRule>
  </conditionalFormatting>
  <conditionalFormatting sqref="N249:P249">
    <cfRule type="cellIs" dxfId="6943" priority="365" operator="greaterThanOrEqual">
      <formula>0</formula>
    </cfRule>
    <cfRule type="cellIs" dxfId="6942" priority="366" operator="lessThanOrEqual">
      <formula>0</formula>
    </cfRule>
  </conditionalFormatting>
  <conditionalFormatting sqref="E249">
    <cfRule type="cellIs" dxfId="6941" priority="367" operator="equal">
      <formula>"Sell"</formula>
    </cfRule>
    <cfRule type="cellIs" dxfId="6940" priority="368" operator="equal">
      <formula>"Buy"</formula>
    </cfRule>
  </conditionalFormatting>
  <conditionalFormatting sqref="N249:P249">
    <cfRule type="cellIs" dxfId="6939" priority="363" operator="greaterThanOrEqual">
      <formula>0</formula>
    </cfRule>
    <cfRule type="cellIs" dxfId="6938" priority="364" operator="lessThanOrEqual">
      <formula>0</formula>
    </cfRule>
  </conditionalFormatting>
  <conditionalFormatting sqref="R249:T249">
    <cfRule type="cellIs" dxfId="6937" priority="362" operator="lessThan">
      <formula>0</formula>
    </cfRule>
  </conditionalFormatting>
  <conditionalFormatting sqref="Q249">
    <cfRule type="cellIs" dxfId="6936" priority="361" operator="lessThan">
      <formula>0</formula>
    </cfRule>
  </conditionalFormatting>
  <conditionalFormatting sqref="U250:W250">
    <cfRule type="cellIs" dxfId="6935" priority="359" operator="greaterThanOrEqual">
      <formula>0</formula>
    </cfRule>
    <cfRule type="cellIs" dxfId="6934" priority="360" operator="lessThanOrEqual">
      <formula>0</formula>
    </cfRule>
  </conditionalFormatting>
  <conditionalFormatting sqref="H250">
    <cfRule type="cellIs" dxfId="6933" priority="357" operator="lessThanOrEqual">
      <formula>0</formula>
    </cfRule>
    <cfRule type="cellIs" dxfId="6932" priority="358" operator="greaterThanOrEqual">
      <formula>0</formula>
    </cfRule>
  </conditionalFormatting>
  <conditionalFormatting sqref="N250:P250">
    <cfRule type="cellIs" dxfId="6931" priority="353" operator="greaterThanOrEqual">
      <formula>0</formula>
    </cfRule>
    <cfRule type="cellIs" dxfId="6930" priority="354" operator="lessThanOrEqual">
      <formula>0</formula>
    </cfRule>
  </conditionalFormatting>
  <conditionalFormatting sqref="E250">
    <cfRule type="cellIs" dxfId="6929" priority="355" operator="equal">
      <formula>"Sell"</formula>
    </cfRule>
    <cfRule type="cellIs" dxfId="6928" priority="356" operator="equal">
      <formula>"Buy"</formula>
    </cfRule>
  </conditionalFormatting>
  <conditionalFormatting sqref="N250:P250">
    <cfRule type="cellIs" dxfId="6927" priority="351" operator="greaterThanOrEqual">
      <formula>0</formula>
    </cfRule>
    <cfRule type="cellIs" dxfId="6926" priority="352" operator="lessThanOrEqual">
      <formula>0</formula>
    </cfRule>
  </conditionalFormatting>
  <conditionalFormatting sqref="R250:T250">
    <cfRule type="cellIs" dxfId="6925" priority="350" operator="lessThan">
      <formula>0</formula>
    </cfRule>
  </conditionalFormatting>
  <conditionalFormatting sqref="Q250">
    <cfRule type="cellIs" dxfId="6924" priority="349" operator="lessThan">
      <formula>0</formula>
    </cfRule>
  </conditionalFormatting>
  <conditionalFormatting sqref="U252:W253">
    <cfRule type="cellIs" dxfId="6923" priority="335" operator="greaterThanOrEqual">
      <formula>0</formula>
    </cfRule>
    <cfRule type="cellIs" dxfId="6922" priority="336" operator="lessThanOrEqual">
      <formula>0</formula>
    </cfRule>
  </conditionalFormatting>
  <conditionalFormatting sqref="H252:H253">
    <cfRule type="cellIs" dxfId="6921" priority="333" operator="lessThanOrEqual">
      <formula>0</formula>
    </cfRule>
    <cfRule type="cellIs" dxfId="6920" priority="334" operator="greaterThanOrEqual">
      <formula>0</formula>
    </cfRule>
  </conditionalFormatting>
  <conditionalFormatting sqref="N252:P253">
    <cfRule type="cellIs" dxfId="6919" priority="329" operator="greaterThanOrEqual">
      <formula>0</formula>
    </cfRule>
    <cfRule type="cellIs" dxfId="6918" priority="330" operator="lessThanOrEqual">
      <formula>0</formula>
    </cfRule>
  </conditionalFormatting>
  <conditionalFormatting sqref="E252:E253">
    <cfRule type="cellIs" dxfId="6917" priority="331" operator="equal">
      <formula>"Sell"</formula>
    </cfRule>
    <cfRule type="cellIs" dxfId="6916" priority="332" operator="equal">
      <formula>"Buy"</formula>
    </cfRule>
  </conditionalFormatting>
  <conditionalFormatting sqref="N252:P253">
    <cfRule type="cellIs" dxfId="6915" priority="327" operator="greaterThanOrEqual">
      <formula>0</formula>
    </cfRule>
    <cfRule type="cellIs" dxfId="6914" priority="328" operator="lessThanOrEqual">
      <formula>0</formula>
    </cfRule>
  </conditionalFormatting>
  <conditionalFormatting sqref="R252:T253">
    <cfRule type="cellIs" dxfId="6913" priority="326" operator="lessThan">
      <formula>0</formula>
    </cfRule>
  </conditionalFormatting>
  <conditionalFormatting sqref="Q252:Q253">
    <cfRule type="cellIs" dxfId="6912" priority="325" operator="lessThan">
      <formula>0</formula>
    </cfRule>
  </conditionalFormatting>
  <conditionalFormatting sqref="U251:W251">
    <cfRule type="cellIs" dxfId="6911" priority="323" operator="greaterThanOrEqual">
      <formula>0</formula>
    </cfRule>
    <cfRule type="cellIs" dxfId="6910" priority="324" operator="lessThanOrEqual">
      <formula>0</formula>
    </cfRule>
  </conditionalFormatting>
  <conditionalFormatting sqref="H251">
    <cfRule type="cellIs" dxfId="6909" priority="321" operator="lessThanOrEqual">
      <formula>0</formula>
    </cfRule>
    <cfRule type="cellIs" dxfId="6908" priority="322" operator="greaterThanOrEqual">
      <formula>0</formula>
    </cfRule>
  </conditionalFormatting>
  <conditionalFormatting sqref="N251:P251">
    <cfRule type="cellIs" dxfId="6907" priority="317" operator="greaterThanOrEqual">
      <formula>0</formula>
    </cfRule>
    <cfRule type="cellIs" dxfId="6906" priority="318" operator="lessThanOrEqual">
      <formula>0</formula>
    </cfRule>
  </conditionalFormatting>
  <conditionalFormatting sqref="E251">
    <cfRule type="cellIs" dxfId="6905" priority="319" operator="equal">
      <formula>"Sell"</formula>
    </cfRule>
    <cfRule type="cellIs" dxfId="6904" priority="320" operator="equal">
      <formula>"Buy"</formula>
    </cfRule>
  </conditionalFormatting>
  <conditionalFormatting sqref="N251:P251">
    <cfRule type="cellIs" dxfId="6903" priority="315" operator="greaterThanOrEqual">
      <formula>0</formula>
    </cfRule>
    <cfRule type="cellIs" dxfId="6902" priority="316" operator="lessThanOrEqual">
      <formula>0</formula>
    </cfRule>
  </conditionalFormatting>
  <conditionalFormatting sqref="R251:T251">
    <cfRule type="cellIs" dxfId="6901" priority="314" operator="lessThan">
      <formula>0</formula>
    </cfRule>
  </conditionalFormatting>
  <conditionalFormatting sqref="Q251">
    <cfRule type="cellIs" dxfId="6900" priority="313" operator="lessThan">
      <formula>0</formula>
    </cfRule>
  </conditionalFormatting>
  <conditionalFormatting sqref="U254:W254">
    <cfRule type="cellIs" dxfId="6899" priority="311" operator="greaterThanOrEqual">
      <formula>0</formula>
    </cfRule>
    <cfRule type="cellIs" dxfId="6898" priority="312" operator="lessThanOrEqual">
      <formula>0</formula>
    </cfRule>
  </conditionalFormatting>
  <conditionalFormatting sqref="H254">
    <cfRule type="cellIs" dxfId="6897" priority="309" operator="lessThanOrEqual">
      <formula>0</formula>
    </cfRule>
    <cfRule type="cellIs" dxfId="6896" priority="310" operator="greaterThanOrEqual">
      <formula>0</formula>
    </cfRule>
  </conditionalFormatting>
  <conditionalFormatting sqref="N254:P254">
    <cfRule type="cellIs" dxfId="6895" priority="305" operator="greaterThanOrEqual">
      <formula>0</formula>
    </cfRule>
    <cfRule type="cellIs" dxfId="6894" priority="306" operator="lessThanOrEqual">
      <formula>0</formula>
    </cfRule>
  </conditionalFormatting>
  <conditionalFormatting sqref="E254">
    <cfRule type="cellIs" dxfId="6893" priority="307" operator="equal">
      <formula>"Sell"</formula>
    </cfRule>
    <cfRule type="cellIs" dxfId="6892" priority="308" operator="equal">
      <formula>"Buy"</formula>
    </cfRule>
  </conditionalFormatting>
  <conditionalFormatting sqref="N254:P254">
    <cfRule type="cellIs" dxfId="6891" priority="303" operator="greaterThanOrEqual">
      <formula>0</formula>
    </cfRule>
    <cfRule type="cellIs" dxfId="6890" priority="304" operator="lessThanOrEqual">
      <formula>0</formula>
    </cfRule>
  </conditionalFormatting>
  <conditionalFormatting sqref="R254:T254">
    <cfRule type="cellIs" dxfId="6889" priority="302" operator="lessThan">
      <formula>0</formula>
    </cfRule>
  </conditionalFormatting>
  <conditionalFormatting sqref="Q254">
    <cfRule type="cellIs" dxfId="6888" priority="301" operator="lessThan">
      <formula>0</formula>
    </cfRule>
  </conditionalFormatting>
  <conditionalFormatting sqref="U255:W255">
    <cfRule type="cellIs" dxfId="6887" priority="299" operator="greaterThanOrEqual">
      <formula>0</formula>
    </cfRule>
    <cfRule type="cellIs" dxfId="6886" priority="300" operator="lessThanOrEqual">
      <formula>0</formula>
    </cfRule>
  </conditionalFormatting>
  <conditionalFormatting sqref="H255">
    <cfRule type="cellIs" dxfId="6885" priority="297" operator="lessThanOrEqual">
      <formula>0</formula>
    </cfRule>
    <cfRule type="cellIs" dxfId="6884" priority="298" operator="greaterThanOrEqual">
      <formula>0</formula>
    </cfRule>
  </conditionalFormatting>
  <conditionalFormatting sqref="N255:P255">
    <cfRule type="cellIs" dxfId="6883" priority="293" operator="greaterThanOrEqual">
      <formula>0</formula>
    </cfRule>
    <cfRule type="cellIs" dxfId="6882" priority="294" operator="lessThanOrEqual">
      <formula>0</formula>
    </cfRule>
  </conditionalFormatting>
  <conditionalFormatting sqref="E255">
    <cfRule type="cellIs" dxfId="6881" priority="295" operator="equal">
      <formula>"Sell"</formula>
    </cfRule>
    <cfRule type="cellIs" dxfId="6880" priority="296" operator="equal">
      <formula>"Buy"</formula>
    </cfRule>
  </conditionalFormatting>
  <conditionalFormatting sqref="N255:P255">
    <cfRule type="cellIs" dxfId="6879" priority="291" operator="greaterThanOrEqual">
      <formula>0</formula>
    </cfRule>
    <cfRule type="cellIs" dxfId="6878" priority="292" operator="lessThanOrEqual">
      <formula>0</formula>
    </cfRule>
  </conditionalFormatting>
  <conditionalFormatting sqref="R255:T255">
    <cfRule type="cellIs" dxfId="6877" priority="290" operator="lessThan">
      <formula>0</formula>
    </cfRule>
  </conditionalFormatting>
  <conditionalFormatting sqref="Q255">
    <cfRule type="cellIs" dxfId="6876" priority="289" operator="lessThan">
      <formula>0</formula>
    </cfRule>
  </conditionalFormatting>
  <conditionalFormatting sqref="U256:W256">
    <cfRule type="cellIs" dxfId="6875" priority="287" operator="greaterThanOrEqual">
      <formula>0</formula>
    </cfRule>
    <cfRule type="cellIs" dxfId="6874" priority="288" operator="lessThanOrEqual">
      <formula>0</formula>
    </cfRule>
  </conditionalFormatting>
  <conditionalFormatting sqref="H256">
    <cfRule type="cellIs" dxfId="6873" priority="285" operator="lessThanOrEqual">
      <formula>0</formula>
    </cfRule>
    <cfRule type="cellIs" dxfId="6872" priority="286" operator="greaterThanOrEqual">
      <formula>0</formula>
    </cfRule>
  </conditionalFormatting>
  <conditionalFormatting sqref="N256:P256">
    <cfRule type="cellIs" dxfId="6871" priority="281" operator="greaterThanOrEqual">
      <formula>0</formula>
    </cfRule>
    <cfRule type="cellIs" dxfId="6870" priority="282" operator="lessThanOrEqual">
      <formula>0</formula>
    </cfRule>
  </conditionalFormatting>
  <conditionalFormatting sqref="E256">
    <cfRule type="cellIs" dxfId="6869" priority="283" operator="equal">
      <formula>"Sell"</formula>
    </cfRule>
    <cfRule type="cellIs" dxfId="6868" priority="284" operator="equal">
      <formula>"Buy"</formula>
    </cfRule>
  </conditionalFormatting>
  <conditionalFormatting sqref="N256:P256">
    <cfRule type="cellIs" dxfId="6867" priority="279" operator="greaterThanOrEqual">
      <formula>0</formula>
    </cfRule>
    <cfRule type="cellIs" dxfId="6866" priority="280" operator="lessThanOrEqual">
      <formula>0</formula>
    </cfRule>
  </conditionalFormatting>
  <conditionalFormatting sqref="R256:T256">
    <cfRule type="cellIs" dxfId="6865" priority="278" operator="lessThan">
      <formula>0</formula>
    </cfRule>
  </conditionalFormatting>
  <conditionalFormatting sqref="Q256">
    <cfRule type="cellIs" dxfId="6864" priority="277" operator="lessThan">
      <formula>0</formula>
    </cfRule>
  </conditionalFormatting>
  <conditionalFormatting sqref="U257:W257">
    <cfRule type="cellIs" dxfId="6863" priority="275" operator="greaterThanOrEqual">
      <formula>0</formula>
    </cfRule>
    <cfRule type="cellIs" dxfId="6862" priority="276" operator="lessThanOrEqual">
      <formula>0</formula>
    </cfRule>
  </conditionalFormatting>
  <conditionalFormatting sqref="H257">
    <cfRule type="cellIs" dxfId="6861" priority="273" operator="lessThanOrEqual">
      <formula>0</formula>
    </cfRule>
    <cfRule type="cellIs" dxfId="6860" priority="274" operator="greaterThanOrEqual">
      <formula>0</formula>
    </cfRule>
  </conditionalFormatting>
  <conditionalFormatting sqref="N257:P257">
    <cfRule type="cellIs" dxfId="6859" priority="269" operator="greaterThanOrEqual">
      <formula>0</formula>
    </cfRule>
    <cfRule type="cellIs" dxfId="6858" priority="270" operator="lessThanOrEqual">
      <formula>0</formula>
    </cfRule>
  </conditionalFormatting>
  <conditionalFormatting sqref="E257">
    <cfRule type="cellIs" dxfId="6857" priority="271" operator="equal">
      <formula>"Sell"</formula>
    </cfRule>
    <cfRule type="cellIs" dxfId="6856" priority="272" operator="equal">
      <formula>"Buy"</formula>
    </cfRule>
  </conditionalFormatting>
  <conditionalFormatting sqref="N257:P257">
    <cfRule type="cellIs" dxfId="6855" priority="267" operator="greaterThanOrEqual">
      <formula>0</formula>
    </cfRule>
    <cfRule type="cellIs" dxfId="6854" priority="268" operator="lessThanOrEqual">
      <formula>0</formula>
    </cfRule>
  </conditionalFormatting>
  <conditionalFormatting sqref="R257:T257">
    <cfRule type="cellIs" dxfId="6853" priority="266" operator="lessThan">
      <formula>0</formula>
    </cfRule>
  </conditionalFormatting>
  <conditionalFormatting sqref="Q257">
    <cfRule type="cellIs" dxfId="6852" priority="265" operator="lessThan">
      <formula>0</formula>
    </cfRule>
  </conditionalFormatting>
  <conditionalFormatting sqref="U258:W258">
    <cfRule type="cellIs" dxfId="6851" priority="263" operator="greaterThanOrEqual">
      <formula>0</formula>
    </cfRule>
    <cfRule type="cellIs" dxfId="6850" priority="264" operator="lessThanOrEqual">
      <formula>0</formula>
    </cfRule>
  </conditionalFormatting>
  <conditionalFormatting sqref="H258">
    <cfRule type="cellIs" dxfId="6849" priority="261" operator="lessThanOrEqual">
      <formula>0</formula>
    </cfRule>
    <cfRule type="cellIs" dxfId="6848" priority="262" operator="greaterThanOrEqual">
      <formula>0</formula>
    </cfRule>
  </conditionalFormatting>
  <conditionalFormatting sqref="N258:P258">
    <cfRule type="cellIs" dxfId="6847" priority="257" operator="greaterThanOrEqual">
      <formula>0</formula>
    </cfRule>
    <cfRule type="cellIs" dxfId="6846" priority="258" operator="lessThanOrEqual">
      <formula>0</formula>
    </cfRule>
  </conditionalFormatting>
  <conditionalFormatting sqref="E258">
    <cfRule type="cellIs" dxfId="6845" priority="259" operator="equal">
      <formula>"Sell"</formula>
    </cfRule>
    <cfRule type="cellIs" dxfId="6844" priority="260" operator="equal">
      <formula>"Buy"</formula>
    </cfRule>
  </conditionalFormatting>
  <conditionalFormatting sqref="N258:P258">
    <cfRule type="cellIs" dxfId="6843" priority="255" operator="greaterThanOrEqual">
      <formula>0</formula>
    </cfRule>
    <cfRule type="cellIs" dxfId="6842" priority="256" operator="lessThanOrEqual">
      <formula>0</formula>
    </cfRule>
  </conditionalFormatting>
  <conditionalFormatting sqref="R258:T258">
    <cfRule type="cellIs" dxfId="6841" priority="254" operator="lessThan">
      <formula>0</formula>
    </cfRule>
  </conditionalFormatting>
  <conditionalFormatting sqref="Q258">
    <cfRule type="cellIs" dxfId="6840" priority="253" operator="lessThan">
      <formula>0</formula>
    </cfRule>
  </conditionalFormatting>
  <conditionalFormatting sqref="U259:W263">
    <cfRule type="cellIs" dxfId="6839" priority="251" operator="greaterThanOrEqual">
      <formula>0</formula>
    </cfRule>
    <cfRule type="cellIs" dxfId="6838" priority="252" operator="lessThanOrEqual">
      <formula>0</formula>
    </cfRule>
  </conditionalFormatting>
  <conditionalFormatting sqref="H259:H263">
    <cfRule type="cellIs" dxfId="6837" priority="249" operator="lessThanOrEqual">
      <formula>0</formula>
    </cfRule>
    <cfRule type="cellIs" dxfId="6836" priority="250" operator="greaterThanOrEqual">
      <formula>0</formula>
    </cfRule>
  </conditionalFormatting>
  <conditionalFormatting sqref="N259:P263">
    <cfRule type="cellIs" dxfId="6835" priority="245" operator="greaterThanOrEqual">
      <formula>0</formula>
    </cfRule>
    <cfRule type="cellIs" dxfId="6834" priority="246" operator="lessThanOrEqual">
      <formula>0</formula>
    </cfRule>
  </conditionalFormatting>
  <conditionalFormatting sqref="E259:E263">
    <cfRule type="cellIs" dxfId="6833" priority="247" operator="equal">
      <formula>"Sell"</formula>
    </cfRule>
    <cfRule type="cellIs" dxfId="6832" priority="248" operator="equal">
      <formula>"Buy"</formula>
    </cfRule>
  </conditionalFormatting>
  <conditionalFormatting sqref="N259:P263">
    <cfRule type="cellIs" dxfId="6831" priority="243" operator="greaterThanOrEqual">
      <formula>0</formula>
    </cfRule>
    <cfRule type="cellIs" dxfId="6830" priority="244" operator="lessThanOrEqual">
      <formula>0</formula>
    </cfRule>
  </conditionalFormatting>
  <conditionalFormatting sqref="R259:T263">
    <cfRule type="cellIs" dxfId="6829" priority="242" operator="lessThan">
      <formula>0</formula>
    </cfRule>
  </conditionalFormatting>
  <conditionalFormatting sqref="Q259:Q263">
    <cfRule type="cellIs" dxfId="6828" priority="241" operator="lessThan">
      <formula>0</formula>
    </cfRule>
  </conditionalFormatting>
  <conditionalFormatting sqref="U264:W264">
    <cfRule type="cellIs" dxfId="6827" priority="239" operator="greaterThanOrEqual">
      <formula>0</formula>
    </cfRule>
    <cfRule type="cellIs" dxfId="6826" priority="240" operator="lessThanOrEqual">
      <formula>0</formula>
    </cfRule>
  </conditionalFormatting>
  <conditionalFormatting sqref="H264">
    <cfRule type="cellIs" dxfId="6825" priority="237" operator="lessThanOrEqual">
      <formula>0</formula>
    </cfRule>
    <cfRule type="cellIs" dxfId="6824" priority="238" operator="greaterThanOrEqual">
      <formula>0</formula>
    </cfRule>
  </conditionalFormatting>
  <conditionalFormatting sqref="N264:P264">
    <cfRule type="cellIs" dxfId="6823" priority="233" operator="greaterThanOrEqual">
      <formula>0</formula>
    </cfRule>
    <cfRule type="cellIs" dxfId="6822" priority="234" operator="lessThanOrEqual">
      <formula>0</formula>
    </cfRule>
  </conditionalFormatting>
  <conditionalFormatting sqref="E264">
    <cfRule type="cellIs" dxfId="6821" priority="235" operator="equal">
      <formula>"Sell"</formula>
    </cfRule>
    <cfRule type="cellIs" dxfId="6820" priority="236" operator="equal">
      <formula>"Buy"</formula>
    </cfRule>
  </conditionalFormatting>
  <conditionalFormatting sqref="N264:P264">
    <cfRule type="cellIs" dxfId="6819" priority="231" operator="greaterThanOrEqual">
      <formula>0</formula>
    </cfRule>
    <cfRule type="cellIs" dxfId="6818" priority="232" operator="lessThanOrEqual">
      <formula>0</formula>
    </cfRule>
  </conditionalFormatting>
  <conditionalFormatting sqref="R264:T264">
    <cfRule type="cellIs" dxfId="6817" priority="230" operator="lessThan">
      <formula>0</formula>
    </cfRule>
  </conditionalFormatting>
  <conditionalFormatting sqref="Q264">
    <cfRule type="cellIs" dxfId="6816" priority="229" operator="lessThan">
      <formula>0</formula>
    </cfRule>
  </conditionalFormatting>
  <conditionalFormatting sqref="U265:W272">
    <cfRule type="cellIs" dxfId="6815" priority="227" operator="greaterThanOrEqual">
      <formula>0</formula>
    </cfRule>
    <cfRule type="cellIs" dxfId="6814" priority="228" operator="lessThanOrEqual">
      <formula>0</formula>
    </cfRule>
  </conditionalFormatting>
  <conditionalFormatting sqref="H265:H272">
    <cfRule type="cellIs" dxfId="6813" priority="225" operator="lessThanOrEqual">
      <formula>0</formula>
    </cfRule>
    <cfRule type="cellIs" dxfId="6812" priority="226" operator="greaterThanOrEqual">
      <formula>0</formula>
    </cfRule>
  </conditionalFormatting>
  <conditionalFormatting sqref="N265:P272">
    <cfRule type="cellIs" dxfId="6811" priority="221" operator="greaterThanOrEqual">
      <formula>0</formula>
    </cfRule>
    <cfRule type="cellIs" dxfId="6810" priority="222" operator="lessThanOrEqual">
      <formula>0</formula>
    </cfRule>
  </conditionalFormatting>
  <conditionalFormatting sqref="E265:E272">
    <cfRule type="cellIs" dxfId="6809" priority="223" operator="equal">
      <formula>"Sell"</formula>
    </cfRule>
    <cfRule type="cellIs" dxfId="6808" priority="224" operator="equal">
      <formula>"Buy"</formula>
    </cfRule>
  </conditionalFormatting>
  <conditionalFormatting sqref="N265:P272">
    <cfRule type="cellIs" dxfId="6807" priority="219" operator="greaterThanOrEqual">
      <formula>0</formula>
    </cfRule>
    <cfRule type="cellIs" dxfId="6806" priority="220" operator="lessThanOrEqual">
      <formula>0</formula>
    </cfRule>
  </conditionalFormatting>
  <conditionalFormatting sqref="R265:T272">
    <cfRule type="cellIs" dxfId="6805" priority="218" operator="lessThan">
      <formula>0</formula>
    </cfRule>
  </conditionalFormatting>
  <conditionalFormatting sqref="Q265:Q272">
    <cfRule type="cellIs" dxfId="6804" priority="217" operator="lessThan">
      <formula>0</formula>
    </cfRule>
  </conditionalFormatting>
  <conditionalFormatting sqref="U273:W273">
    <cfRule type="cellIs" dxfId="6803" priority="215" operator="greaterThanOrEqual">
      <formula>0</formula>
    </cfRule>
    <cfRule type="cellIs" dxfId="6802" priority="216" operator="lessThanOrEqual">
      <formula>0</formula>
    </cfRule>
  </conditionalFormatting>
  <conditionalFormatting sqref="H273">
    <cfRule type="cellIs" dxfId="6801" priority="213" operator="lessThanOrEqual">
      <formula>0</formula>
    </cfRule>
    <cfRule type="cellIs" dxfId="6800" priority="214" operator="greaterThanOrEqual">
      <formula>0</formula>
    </cfRule>
  </conditionalFormatting>
  <conditionalFormatting sqref="N273:P273">
    <cfRule type="cellIs" dxfId="6799" priority="209" operator="greaterThanOrEqual">
      <formula>0</formula>
    </cfRule>
    <cfRule type="cellIs" dxfId="6798" priority="210" operator="lessThanOrEqual">
      <formula>0</formula>
    </cfRule>
  </conditionalFormatting>
  <conditionalFormatting sqref="E273">
    <cfRule type="cellIs" dxfId="6797" priority="211" operator="equal">
      <formula>"Sell"</formula>
    </cfRule>
    <cfRule type="cellIs" dxfId="6796" priority="212" operator="equal">
      <formula>"Buy"</formula>
    </cfRule>
  </conditionalFormatting>
  <conditionalFormatting sqref="N273:P273">
    <cfRule type="cellIs" dxfId="6795" priority="207" operator="greaterThanOrEqual">
      <formula>0</formula>
    </cfRule>
    <cfRule type="cellIs" dxfId="6794" priority="208" operator="lessThanOrEqual">
      <formula>0</formula>
    </cfRule>
  </conditionalFormatting>
  <conditionalFormatting sqref="R273:T273">
    <cfRule type="cellIs" dxfId="6793" priority="206" operator="lessThan">
      <formula>0</formula>
    </cfRule>
  </conditionalFormatting>
  <conditionalFormatting sqref="Q273">
    <cfRule type="cellIs" dxfId="6792" priority="205" operator="lessThan">
      <formula>0</formula>
    </cfRule>
  </conditionalFormatting>
  <conditionalFormatting sqref="U274:W274">
    <cfRule type="cellIs" dxfId="6791" priority="203" operator="greaterThanOrEqual">
      <formula>0</formula>
    </cfRule>
    <cfRule type="cellIs" dxfId="6790" priority="204" operator="lessThanOrEqual">
      <formula>0</formula>
    </cfRule>
  </conditionalFormatting>
  <conditionalFormatting sqref="H274">
    <cfRule type="cellIs" dxfId="6789" priority="201" operator="lessThanOrEqual">
      <formula>0</formula>
    </cfRule>
    <cfRule type="cellIs" dxfId="6788" priority="202" operator="greaterThanOrEqual">
      <formula>0</formula>
    </cfRule>
  </conditionalFormatting>
  <conditionalFormatting sqref="N274:P274">
    <cfRule type="cellIs" dxfId="6787" priority="197" operator="greaterThanOrEqual">
      <formula>0</formula>
    </cfRule>
    <cfRule type="cellIs" dxfId="6786" priority="198" operator="lessThanOrEqual">
      <formula>0</formula>
    </cfRule>
  </conditionalFormatting>
  <conditionalFormatting sqref="E274">
    <cfRule type="cellIs" dxfId="6785" priority="199" operator="equal">
      <formula>"Sell"</formula>
    </cfRule>
    <cfRule type="cellIs" dxfId="6784" priority="200" operator="equal">
      <formula>"Buy"</formula>
    </cfRule>
  </conditionalFormatting>
  <conditionalFormatting sqref="N274:P274">
    <cfRule type="cellIs" dxfId="6783" priority="195" operator="greaterThanOrEqual">
      <formula>0</formula>
    </cfRule>
    <cfRule type="cellIs" dxfId="6782" priority="196" operator="lessThanOrEqual">
      <formula>0</formula>
    </cfRule>
  </conditionalFormatting>
  <conditionalFormatting sqref="R274:T274">
    <cfRule type="cellIs" dxfId="6781" priority="194" operator="lessThan">
      <formula>0</formula>
    </cfRule>
  </conditionalFormatting>
  <conditionalFormatting sqref="Q274">
    <cfRule type="cellIs" dxfId="6780" priority="193" operator="lessThan">
      <formula>0</formula>
    </cfRule>
  </conditionalFormatting>
  <conditionalFormatting sqref="U275:W276">
    <cfRule type="cellIs" dxfId="6779" priority="191" operator="greaterThanOrEqual">
      <formula>0</formula>
    </cfRule>
    <cfRule type="cellIs" dxfId="6778" priority="192" operator="lessThanOrEqual">
      <formula>0</formula>
    </cfRule>
  </conditionalFormatting>
  <conditionalFormatting sqref="H275:H276">
    <cfRule type="cellIs" dxfId="6777" priority="189" operator="lessThanOrEqual">
      <formula>0</formula>
    </cfRule>
    <cfRule type="cellIs" dxfId="6776" priority="190" operator="greaterThanOrEqual">
      <formula>0</formula>
    </cfRule>
  </conditionalFormatting>
  <conditionalFormatting sqref="N275:P276">
    <cfRule type="cellIs" dxfId="6775" priority="185" operator="greaterThanOrEqual">
      <formula>0</formula>
    </cfRule>
    <cfRule type="cellIs" dxfId="6774" priority="186" operator="lessThanOrEqual">
      <formula>0</formula>
    </cfRule>
  </conditionalFormatting>
  <conditionalFormatting sqref="E275:E276">
    <cfRule type="cellIs" dxfId="6773" priority="187" operator="equal">
      <formula>"Sell"</formula>
    </cfRule>
    <cfRule type="cellIs" dxfId="6772" priority="188" operator="equal">
      <formula>"Buy"</formula>
    </cfRule>
  </conditionalFormatting>
  <conditionalFormatting sqref="N275:P276">
    <cfRule type="cellIs" dxfId="6771" priority="183" operator="greaterThanOrEqual">
      <formula>0</formula>
    </cfRule>
    <cfRule type="cellIs" dxfId="6770" priority="184" operator="lessThanOrEqual">
      <formula>0</formula>
    </cfRule>
  </conditionalFormatting>
  <conditionalFormatting sqref="R275:T276">
    <cfRule type="cellIs" dxfId="6769" priority="182" operator="lessThan">
      <formula>0</formula>
    </cfRule>
  </conditionalFormatting>
  <conditionalFormatting sqref="Q275:Q276">
    <cfRule type="cellIs" dxfId="6768" priority="181" operator="lessThan">
      <formula>0</formula>
    </cfRule>
  </conditionalFormatting>
  <conditionalFormatting sqref="U277:W277">
    <cfRule type="cellIs" dxfId="6767" priority="179" operator="greaterThanOrEqual">
      <formula>0</formula>
    </cfRule>
    <cfRule type="cellIs" dxfId="6766" priority="180" operator="lessThanOrEqual">
      <formula>0</formula>
    </cfRule>
  </conditionalFormatting>
  <conditionalFormatting sqref="H277">
    <cfRule type="cellIs" dxfId="6765" priority="177" operator="lessThanOrEqual">
      <formula>0</formula>
    </cfRule>
    <cfRule type="cellIs" dxfId="6764" priority="178" operator="greaterThanOrEqual">
      <formula>0</formula>
    </cfRule>
  </conditionalFormatting>
  <conditionalFormatting sqref="N277:P277">
    <cfRule type="cellIs" dxfId="6763" priority="173" operator="greaterThanOrEqual">
      <formula>0</formula>
    </cfRule>
    <cfRule type="cellIs" dxfId="6762" priority="174" operator="lessThanOrEqual">
      <formula>0</formula>
    </cfRule>
  </conditionalFormatting>
  <conditionalFormatting sqref="E277">
    <cfRule type="cellIs" dxfId="6761" priority="175" operator="equal">
      <formula>"Sell"</formula>
    </cfRule>
    <cfRule type="cellIs" dxfId="6760" priority="176" operator="equal">
      <formula>"Buy"</formula>
    </cfRule>
  </conditionalFormatting>
  <conditionalFormatting sqref="N277:P277">
    <cfRule type="cellIs" dxfId="6759" priority="171" operator="greaterThanOrEqual">
      <formula>0</formula>
    </cfRule>
    <cfRule type="cellIs" dxfId="6758" priority="172" operator="lessThanOrEqual">
      <formula>0</formula>
    </cfRule>
  </conditionalFormatting>
  <conditionalFormatting sqref="R277:T277">
    <cfRule type="cellIs" dxfId="6757" priority="170" operator="lessThan">
      <formula>0</formula>
    </cfRule>
  </conditionalFormatting>
  <conditionalFormatting sqref="Q277">
    <cfRule type="cellIs" dxfId="6756" priority="169" operator="lessThan">
      <formula>0</formula>
    </cfRule>
  </conditionalFormatting>
  <conditionalFormatting sqref="U212:W212">
    <cfRule type="cellIs" dxfId="6755" priority="155" operator="greaterThanOrEqual">
      <formula>0</formula>
    </cfRule>
    <cfRule type="cellIs" dxfId="6754" priority="156" operator="lessThanOrEqual">
      <formula>0</formula>
    </cfRule>
  </conditionalFormatting>
  <conditionalFormatting sqref="H212">
    <cfRule type="cellIs" dxfId="6753" priority="153" operator="lessThanOrEqual">
      <formula>0</formula>
    </cfRule>
    <cfRule type="cellIs" dxfId="6752" priority="154" operator="greaterThanOrEqual">
      <formula>0</formula>
    </cfRule>
  </conditionalFormatting>
  <conditionalFormatting sqref="N212:P212">
    <cfRule type="cellIs" dxfId="6751" priority="149" operator="greaterThanOrEqual">
      <formula>0</formula>
    </cfRule>
    <cfRule type="cellIs" dxfId="6750" priority="150" operator="lessThanOrEqual">
      <formula>0</formula>
    </cfRule>
  </conditionalFormatting>
  <conditionalFormatting sqref="E212">
    <cfRule type="cellIs" dxfId="6749" priority="151" operator="equal">
      <formula>"Sell"</formula>
    </cfRule>
    <cfRule type="cellIs" dxfId="6748" priority="152" operator="equal">
      <formula>"Buy"</formula>
    </cfRule>
  </conditionalFormatting>
  <conditionalFormatting sqref="N212:P212">
    <cfRule type="cellIs" dxfId="6747" priority="147" operator="greaterThanOrEqual">
      <formula>0</formula>
    </cfRule>
    <cfRule type="cellIs" dxfId="6746" priority="148" operator="lessThanOrEqual">
      <formula>0</formula>
    </cfRule>
  </conditionalFormatting>
  <conditionalFormatting sqref="R212:T212">
    <cfRule type="cellIs" dxfId="6745" priority="146" operator="lessThan">
      <formula>0</formula>
    </cfRule>
  </conditionalFormatting>
  <conditionalFormatting sqref="Q212">
    <cfRule type="cellIs" dxfId="6744" priority="145" operator="lessThan">
      <formula>0</formula>
    </cfRule>
  </conditionalFormatting>
  <conditionalFormatting sqref="U278:W280">
    <cfRule type="cellIs" dxfId="6743" priority="143" operator="greaterThanOrEqual">
      <formula>0</formula>
    </cfRule>
    <cfRule type="cellIs" dxfId="6742" priority="144" operator="lessThanOrEqual">
      <formula>0</formula>
    </cfRule>
  </conditionalFormatting>
  <conditionalFormatting sqref="H278:H280">
    <cfRule type="cellIs" dxfId="6741" priority="141" operator="lessThanOrEqual">
      <formula>0</formula>
    </cfRule>
    <cfRule type="cellIs" dxfId="6740" priority="142" operator="greaterThanOrEqual">
      <formula>0</formula>
    </cfRule>
  </conditionalFormatting>
  <conditionalFormatting sqref="N278:P280">
    <cfRule type="cellIs" dxfId="6739" priority="137" operator="greaterThanOrEqual">
      <formula>0</formula>
    </cfRule>
    <cfRule type="cellIs" dxfId="6738" priority="138" operator="lessThanOrEqual">
      <formula>0</formula>
    </cfRule>
  </conditionalFormatting>
  <conditionalFormatting sqref="E278:E280">
    <cfRule type="cellIs" dxfId="6737" priority="139" operator="equal">
      <formula>"Sell"</formula>
    </cfRule>
    <cfRule type="cellIs" dxfId="6736" priority="140" operator="equal">
      <formula>"Buy"</formula>
    </cfRule>
  </conditionalFormatting>
  <conditionalFormatting sqref="N278:P280">
    <cfRule type="cellIs" dxfId="6735" priority="135" operator="greaterThanOrEqual">
      <formula>0</formula>
    </cfRule>
    <cfRule type="cellIs" dxfId="6734" priority="136" operator="lessThanOrEqual">
      <formula>0</formula>
    </cfRule>
  </conditionalFormatting>
  <conditionalFormatting sqref="R278:T280">
    <cfRule type="cellIs" dxfId="6733" priority="134" operator="lessThan">
      <formula>0</formula>
    </cfRule>
  </conditionalFormatting>
  <conditionalFormatting sqref="Q278:Q280">
    <cfRule type="cellIs" dxfId="6732" priority="133" operator="lessThan">
      <formula>0</formula>
    </cfRule>
  </conditionalFormatting>
  <conditionalFormatting sqref="U281:W281">
    <cfRule type="cellIs" dxfId="6731" priority="131" operator="greaterThanOrEqual">
      <formula>0</formula>
    </cfRule>
    <cfRule type="cellIs" dxfId="6730" priority="132" operator="lessThanOrEqual">
      <formula>0</formula>
    </cfRule>
  </conditionalFormatting>
  <conditionalFormatting sqref="H281">
    <cfRule type="cellIs" dxfId="6729" priority="129" operator="lessThanOrEqual">
      <formula>0</formula>
    </cfRule>
    <cfRule type="cellIs" dxfId="6728" priority="130" operator="greaterThanOrEqual">
      <formula>0</formula>
    </cfRule>
  </conditionalFormatting>
  <conditionalFormatting sqref="N281:P281">
    <cfRule type="cellIs" dxfId="6727" priority="125" operator="greaterThanOrEqual">
      <formula>0</formula>
    </cfRule>
    <cfRule type="cellIs" dxfId="6726" priority="126" operator="lessThanOrEqual">
      <formula>0</formula>
    </cfRule>
  </conditionalFormatting>
  <conditionalFormatting sqref="E281">
    <cfRule type="cellIs" dxfId="6725" priority="127" operator="equal">
      <formula>"Sell"</formula>
    </cfRule>
    <cfRule type="cellIs" dxfId="6724" priority="128" operator="equal">
      <formula>"Buy"</formula>
    </cfRule>
  </conditionalFormatting>
  <conditionalFormatting sqref="N281:P281">
    <cfRule type="cellIs" dxfId="6723" priority="123" operator="greaterThanOrEqual">
      <formula>0</formula>
    </cfRule>
    <cfRule type="cellIs" dxfId="6722" priority="124" operator="lessThanOrEqual">
      <formula>0</formula>
    </cfRule>
  </conditionalFormatting>
  <conditionalFormatting sqref="R281:T281">
    <cfRule type="cellIs" dxfId="6721" priority="122" operator="lessThan">
      <formula>0</formula>
    </cfRule>
  </conditionalFormatting>
  <conditionalFormatting sqref="Q281">
    <cfRule type="cellIs" dxfId="6720" priority="121" operator="lessThan">
      <formula>0</formula>
    </cfRule>
  </conditionalFormatting>
  <conditionalFormatting sqref="U282:W282">
    <cfRule type="cellIs" dxfId="6719" priority="119" operator="greaterThanOrEqual">
      <formula>0</formula>
    </cfRule>
    <cfRule type="cellIs" dxfId="6718" priority="120" operator="lessThanOrEqual">
      <formula>0</formula>
    </cfRule>
  </conditionalFormatting>
  <conditionalFormatting sqref="H282">
    <cfRule type="cellIs" dxfId="6717" priority="117" operator="lessThanOrEqual">
      <formula>0</formula>
    </cfRule>
    <cfRule type="cellIs" dxfId="6716" priority="118" operator="greaterThanOrEqual">
      <formula>0</formula>
    </cfRule>
  </conditionalFormatting>
  <conditionalFormatting sqref="N282:P282">
    <cfRule type="cellIs" dxfId="6715" priority="113" operator="greaterThanOrEqual">
      <formula>0</formula>
    </cfRule>
    <cfRule type="cellIs" dxfId="6714" priority="114" operator="lessThanOrEqual">
      <formula>0</formula>
    </cfRule>
  </conditionalFormatting>
  <conditionalFormatting sqref="E282">
    <cfRule type="cellIs" dxfId="6713" priority="115" operator="equal">
      <formula>"Sell"</formula>
    </cfRule>
    <cfRule type="cellIs" dxfId="6712" priority="116" operator="equal">
      <formula>"Buy"</formula>
    </cfRule>
  </conditionalFormatting>
  <conditionalFormatting sqref="N282:P282">
    <cfRule type="cellIs" dxfId="6711" priority="111" operator="greaterThanOrEqual">
      <formula>0</formula>
    </cfRule>
    <cfRule type="cellIs" dxfId="6710" priority="112" operator="lessThanOrEqual">
      <formula>0</formula>
    </cfRule>
  </conditionalFormatting>
  <conditionalFormatting sqref="R282:T282">
    <cfRule type="cellIs" dxfId="6709" priority="110" operator="lessThan">
      <formula>0</formula>
    </cfRule>
  </conditionalFormatting>
  <conditionalFormatting sqref="Q282">
    <cfRule type="cellIs" dxfId="6708" priority="109" operator="lessThan">
      <formula>0</formula>
    </cfRule>
  </conditionalFormatting>
  <conditionalFormatting sqref="U283:W283">
    <cfRule type="cellIs" dxfId="6707" priority="71" operator="greaterThanOrEqual">
      <formula>0</formula>
    </cfRule>
    <cfRule type="cellIs" dxfId="6706" priority="72" operator="lessThanOrEqual">
      <formula>0</formula>
    </cfRule>
  </conditionalFormatting>
  <conditionalFormatting sqref="H283">
    <cfRule type="cellIs" dxfId="6705" priority="69" operator="lessThanOrEqual">
      <formula>0</formula>
    </cfRule>
    <cfRule type="cellIs" dxfId="6704" priority="70" operator="greaterThanOrEqual">
      <formula>0</formula>
    </cfRule>
  </conditionalFormatting>
  <conditionalFormatting sqref="N283:P283">
    <cfRule type="cellIs" dxfId="6703" priority="65" operator="greaterThanOrEqual">
      <formula>0</formula>
    </cfRule>
    <cfRule type="cellIs" dxfId="6702" priority="66" operator="lessThanOrEqual">
      <formula>0</formula>
    </cfRule>
  </conditionalFormatting>
  <conditionalFormatting sqref="E283">
    <cfRule type="cellIs" dxfId="6701" priority="67" operator="equal">
      <formula>"Sell"</formula>
    </cfRule>
    <cfRule type="cellIs" dxfId="6700" priority="68" operator="equal">
      <formula>"Buy"</formula>
    </cfRule>
  </conditionalFormatting>
  <conditionalFormatting sqref="N283:P283">
    <cfRule type="cellIs" dxfId="6699" priority="63" operator="greaterThanOrEqual">
      <formula>0</formula>
    </cfRule>
    <cfRule type="cellIs" dxfId="6698" priority="64" operator="lessThanOrEqual">
      <formula>0</formula>
    </cfRule>
  </conditionalFormatting>
  <conditionalFormatting sqref="R283:T283">
    <cfRule type="cellIs" dxfId="6697" priority="62" operator="lessThan">
      <formula>0</formula>
    </cfRule>
  </conditionalFormatting>
  <conditionalFormatting sqref="Q283">
    <cfRule type="cellIs" dxfId="6696" priority="61" operator="lessThan">
      <formula>0</formula>
    </cfRule>
  </conditionalFormatting>
  <conditionalFormatting sqref="U284:W284">
    <cfRule type="cellIs" dxfId="6695" priority="59" operator="greaterThanOrEqual">
      <formula>0</formula>
    </cfRule>
    <cfRule type="cellIs" dxfId="6694" priority="60" operator="lessThanOrEqual">
      <formula>0</formula>
    </cfRule>
  </conditionalFormatting>
  <conditionalFormatting sqref="H284">
    <cfRule type="cellIs" dxfId="6693" priority="57" operator="lessThanOrEqual">
      <formula>0</formula>
    </cfRule>
    <cfRule type="cellIs" dxfId="6692" priority="58" operator="greaterThanOrEqual">
      <formula>0</formula>
    </cfRule>
  </conditionalFormatting>
  <conditionalFormatting sqref="N284:P284">
    <cfRule type="cellIs" dxfId="6691" priority="53" operator="greaterThanOrEqual">
      <formula>0</formula>
    </cfRule>
    <cfRule type="cellIs" dxfId="6690" priority="54" operator="lessThanOrEqual">
      <formula>0</formula>
    </cfRule>
  </conditionalFormatting>
  <conditionalFormatting sqref="E284">
    <cfRule type="cellIs" dxfId="6689" priority="55" operator="equal">
      <formula>"Sell"</formula>
    </cfRule>
    <cfRule type="cellIs" dxfId="6688" priority="56" operator="equal">
      <formula>"Buy"</formula>
    </cfRule>
  </conditionalFormatting>
  <conditionalFormatting sqref="N284:P284">
    <cfRule type="cellIs" dxfId="6687" priority="51" operator="greaterThanOrEqual">
      <formula>0</formula>
    </cfRule>
    <cfRule type="cellIs" dxfId="6686" priority="52" operator="lessThanOrEqual">
      <formula>0</formula>
    </cfRule>
  </conditionalFormatting>
  <conditionalFormatting sqref="R284:T284">
    <cfRule type="cellIs" dxfId="6685" priority="50" operator="lessThan">
      <formula>0</formula>
    </cfRule>
  </conditionalFormatting>
  <conditionalFormatting sqref="Q284">
    <cfRule type="cellIs" dxfId="6684" priority="49" operator="lessThan">
      <formula>0</formula>
    </cfRule>
  </conditionalFormatting>
  <conditionalFormatting sqref="U285:W285">
    <cfRule type="cellIs" dxfId="6683" priority="47" operator="greaterThanOrEqual">
      <formula>0</formula>
    </cfRule>
    <cfRule type="cellIs" dxfId="6682" priority="48" operator="lessThanOrEqual">
      <formula>0</formula>
    </cfRule>
  </conditionalFormatting>
  <conditionalFormatting sqref="H285">
    <cfRule type="cellIs" dxfId="6681" priority="45" operator="lessThanOrEqual">
      <formula>0</formula>
    </cfRule>
    <cfRule type="cellIs" dxfId="6680" priority="46" operator="greaterThanOrEqual">
      <formula>0</formula>
    </cfRule>
  </conditionalFormatting>
  <conditionalFormatting sqref="N285:P285">
    <cfRule type="cellIs" dxfId="6679" priority="41" operator="greaterThanOrEqual">
      <formula>0</formula>
    </cfRule>
    <cfRule type="cellIs" dxfId="6678" priority="42" operator="lessThanOrEqual">
      <formula>0</formula>
    </cfRule>
  </conditionalFormatting>
  <conditionalFormatting sqref="E285">
    <cfRule type="cellIs" dxfId="6677" priority="43" operator="equal">
      <formula>"Sell"</formula>
    </cfRule>
    <cfRule type="cellIs" dxfId="6676" priority="44" operator="equal">
      <formula>"Buy"</formula>
    </cfRule>
  </conditionalFormatting>
  <conditionalFormatting sqref="N285:P285">
    <cfRule type="cellIs" dxfId="6675" priority="39" operator="greaterThanOrEqual">
      <formula>0</formula>
    </cfRule>
    <cfRule type="cellIs" dxfId="6674" priority="40" operator="lessThanOrEqual">
      <formula>0</formula>
    </cfRule>
  </conditionalFormatting>
  <conditionalFormatting sqref="R285:T285">
    <cfRule type="cellIs" dxfId="6673" priority="38" operator="lessThan">
      <formula>0</formula>
    </cfRule>
  </conditionalFormatting>
  <conditionalFormatting sqref="Q285">
    <cfRule type="cellIs" dxfId="6672" priority="37" operator="lessThan">
      <formula>0</formula>
    </cfRule>
  </conditionalFormatting>
  <conditionalFormatting sqref="U289:W289 U295:W295">
    <cfRule type="cellIs" dxfId="6671" priority="35" operator="greaterThanOrEqual">
      <formula>0</formula>
    </cfRule>
    <cfRule type="cellIs" dxfId="6670" priority="36" operator="lessThanOrEqual">
      <formula>0</formula>
    </cfRule>
  </conditionalFormatting>
  <conditionalFormatting sqref="H289 H295">
    <cfRule type="cellIs" dxfId="6669" priority="33" operator="lessThanOrEqual">
      <formula>0</formula>
    </cfRule>
    <cfRule type="cellIs" dxfId="6668" priority="34" operator="greaterThanOrEqual">
      <formula>0</formula>
    </cfRule>
  </conditionalFormatting>
  <conditionalFormatting sqref="N289:P289 N295:P295">
    <cfRule type="cellIs" dxfId="6667" priority="29" operator="greaterThanOrEqual">
      <formula>0</formula>
    </cfRule>
    <cfRule type="cellIs" dxfId="6666" priority="30" operator="lessThanOrEqual">
      <formula>0</formula>
    </cfRule>
  </conditionalFormatting>
  <conditionalFormatting sqref="E289 E295">
    <cfRule type="cellIs" dxfId="6665" priority="31" operator="equal">
      <formula>"Sell"</formula>
    </cfRule>
    <cfRule type="cellIs" dxfId="6664" priority="32" operator="equal">
      <formula>"Buy"</formula>
    </cfRule>
  </conditionalFormatting>
  <conditionalFormatting sqref="N289:P289 N295:P295">
    <cfRule type="cellIs" dxfId="6663" priority="27" operator="greaterThanOrEqual">
      <formula>0</formula>
    </cfRule>
    <cfRule type="cellIs" dxfId="6662" priority="28" operator="lessThanOrEqual">
      <formula>0</formula>
    </cfRule>
  </conditionalFormatting>
  <conditionalFormatting sqref="R289:T289 R295:T295">
    <cfRule type="cellIs" dxfId="6661" priority="26" operator="lessThan">
      <formula>0</formula>
    </cfRule>
  </conditionalFormatting>
  <conditionalFormatting sqref="Q289 Q295">
    <cfRule type="cellIs" dxfId="6660" priority="25" operator="lessThan">
      <formula>0</formula>
    </cfRule>
  </conditionalFormatting>
  <conditionalFormatting sqref="U286:W288">
    <cfRule type="cellIs" dxfId="6659" priority="23" operator="greaterThanOrEqual">
      <formula>0</formula>
    </cfRule>
    <cfRule type="cellIs" dxfId="6658" priority="24" operator="lessThanOrEqual">
      <formula>0</formula>
    </cfRule>
  </conditionalFormatting>
  <conditionalFormatting sqref="H286:H288">
    <cfRule type="cellIs" dxfId="6657" priority="21" operator="lessThanOrEqual">
      <formula>0</formula>
    </cfRule>
    <cfRule type="cellIs" dxfId="6656" priority="22" operator="greaterThanOrEqual">
      <formula>0</formula>
    </cfRule>
  </conditionalFormatting>
  <conditionalFormatting sqref="N286:P288">
    <cfRule type="cellIs" dxfId="6655" priority="17" operator="greaterThanOrEqual">
      <formula>0</formula>
    </cfRule>
    <cfRule type="cellIs" dxfId="6654" priority="18" operator="lessThanOrEqual">
      <formula>0</formula>
    </cfRule>
  </conditionalFormatting>
  <conditionalFormatting sqref="E286:E288">
    <cfRule type="cellIs" dxfId="6653" priority="19" operator="equal">
      <formula>"Sell"</formula>
    </cfRule>
    <cfRule type="cellIs" dxfId="6652" priority="20" operator="equal">
      <formula>"Buy"</formula>
    </cfRule>
  </conditionalFormatting>
  <conditionalFormatting sqref="N286:P288">
    <cfRule type="cellIs" dxfId="6651" priority="15" operator="greaterThanOrEqual">
      <formula>0</formula>
    </cfRule>
    <cfRule type="cellIs" dxfId="6650" priority="16" operator="lessThanOrEqual">
      <formula>0</formula>
    </cfRule>
  </conditionalFormatting>
  <conditionalFormatting sqref="R286:T288">
    <cfRule type="cellIs" dxfId="6649" priority="14" operator="lessThan">
      <formula>0</formula>
    </cfRule>
  </conditionalFormatting>
  <conditionalFormatting sqref="Q286:Q288">
    <cfRule type="cellIs" dxfId="6648" priority="13" operator="lessThan">
      <formula>0</formula>
    </cfRule>
  </conditionalFormatting>
  <conditionalFormatting sqref="U290:W294">
    <cfRule type="cellIs" dxfId="6647" priority="11" operator="greaterThanOrEqual">
      <formula>0</formula>
    </cfRule>
    <cfRule type="cellIs" dxfId="6646" priority="12" operator="lessThanOrEqual">
      <formula>0</formula>
    </cfRule>
  </conditionalFormatting>
  <conditionalFormatting sqref="H290:H294">
    <cfRule type="cellIs" dxfId="6645" priority="9" operator="lessThanOrEqual">
      <formula>0</formula>
    </cfRule>
    <cfRule type="cellIs" dxfId="6644" priority="10" operator="greaterThanOrEqual">
      <formula>0</formula>
    </cfRule>
  </conditionalFormatting>
  <conditionalFormatting sqref="N290:P294">
    <cfRule type="cellIs" dxfId="6643" priority="5" operator="greaterThanOrEqual">
      <formula>0</formula>
    </cfRule>
    <cfRule type="cellIs" dxfId="6642" priority="6" operator="lessThanOrEqual">
      <formula>0</formula>
    </cfRule>
  </conditionalFormatting>
  <conditionalFormatting sqref="E290:E294">
    <cfRule type="cellIs" dxfId="6641" priority="7" operator="equal">
      <formula>"Sell"</formula>
    </cfRule>
    <cfRule type="cellIs" dxfId="6640" priority="8" operator="equal">
      <formula>"Buy"</formula>
    </cfRule>
  </conditionalFormatting>
  <conditionalFormatting sqref="N290:P294">
    <cfRule type="cellIs" dxfId="6639" priority="3" operator="greaterThanOrEqual">
      <formula>0</formula>
    </cfRule>
    <cfRule type="cellIs" dxfId="6638" priority="4" operator="lessThanOrEqual">
      <formula>0</formula>
    </cfRule>
  </conditionalFormatting>
  <conditionalFormatting sqref="R290:T294">
    <cfRule type="cellIs" dxfId="6637" priority="2" operator="lessThan">
      <formula>0</formula>
    </cfRule>
  </conditionalFormatting>
  <conditionalFormatting sqref="Q290:Q294">
    <cfRule type="cellIs" dxfId="6636" priority="1" operator="lessThan">
      <formula>0</formula>
    </cfRule>
  </conditionalFormatting>
  <pageMargins left="0.7" right="0.7" top="0.75" bottom="0.75" header="0.3" footer="0.3"/>
  <pageSetup paperSize="9" scale="54" orientation="portrait" r:id="rId1"/>
  <rowBreaks count="2" manualBreakCount="2">
    <brk id="62" min="2" max="25" man="1"/>
    <brk id="128" min="2" max="25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31"/>
  <dimension ref="A1:BS296"/>
  <sheetViews>
    <sheetView showGridLines="0" topLeftCell="A2" zoomScaleNormal="100" workbookViewId="0">
      <pane xSplit="3" ySplit="11" topLeftCell="D280" activePane="bottomRight" state="frozen"/>
      <selection activeCell="A2" sqref="A2"/>
      <selection pane="topRight" activeCell="D2" sqref="D2"/>
      <selection pane="bottomLeft" activeCell="A13" sqref="A13"/>
      <selection pane="bottomRight" activeCell="B294" sqref="B1:B1048576"/>
    </sheetView>
  </sheetViews>
  <sheetFormatPr defaultColWidth="9.33203125" defaultRowHeight="12" zeroHeight="1"/>
  <cols>
    <col min="1" max="1" width="1.33203125" customWidth="1"/>
    <col min="2" max="2" width="14.5" hidden="1" customWidth="1"/>
    <col min="3" max="3" width="18.83203125" bestFit="1" customWidth="1"/>
    <col min="4" max="4" width="14.33203125" bestFit="1" customWidth="1"/>
    <col min="5" max="5" width="14.33203125" customWidth="1"/>
    <col min="6" max="6" width="7.33203125" customWidth="1"/>
    <col min="7" max="7" width="8.5" bestFit="1" customWidth="1"/>
    <col min="8" max="8" width="7.1640625" customWidth="1"/>
    <col min="9" max="9" width="9" customWidth="1"/>
    <col min="10" max="10" width="4.1640625" bestFit="1" customWidth="1"/>
    <col min="11" max="12" width="9.33203125" bestFit="1" customWidth="1"/>
    <col min="13" max="13" width="4.5" bestFit="1" customWidth="1"/>
    <col min="14" max="14" width="7.6640625" hidden="1" customWidth="1"/>
    <col min="15" max="17" width="7.6640625" customWidth="1"/>
    <col min="18" max="18" width="8.5" bestFit="1" customWidth="1"/>
    <col min="19" max="19" width="9.6640625" bestFit="1" customWidth="1"/>
    <col min="20" max="20" width="9.1640625" bestFit="1" customWidth="1"/>
    <col min="21" max="21" width="8" bestFit="1" customWidth="1"/>
    <col min="22" max="25" width="7" customWidth="1"/>
    <col min="26" max="26" width="8" bestFit="1" customWidth="1"/>
    <col min="27" max="33" width="7" customWidth="1"/>
    <col min="34" max="34" width="8" hidden="1" customWidth="1"/>
    <col min="35" max="37" width="8" bestFit="1" customWidth="1"/>
    <col min="38" max="40" width="7" customWidth="1"/>
    <col min="41" max="41" width="7" hidden="1" customWidth="1"/>
    <col min="42" max="44" width="8" bestFit="1" customWidth="1"/>
    <col min="45" max="50" width="7" customWidth="1"/>
    <col min="51" max="51" width="7" hidden="1" customWidth="1"/>
    <col min="52" max="54" width="7" customWidth="1"/>
    <col min="55" max="56" width="8" bestFit="1" customWidth="1"/>
    <col min="57" max="60" width="7" customWidth="1"/>
    <col min="61" max="61" width="8.83203125" hidden="1" customWidth="1"/>
    <col min="62" max="63" width="5.1640625" hidden="1" customWidth="1"/>
    <col min="64" max="64" width="6.6640625" hidden="1" customWidth="1"/>
    <col min="65" max="65" width="10.1640625" customWidth="1"/>
    <col min="66" max="67" width="8.83203125" customWidth="1"/>
    <col min="68" max="69" width="7" hidden="1" customWidth="1"/>
    <col min="70" max="70" width="8" hidden="1" customWidth="1"/>
    <col min="71" max="71" width="7" hidden="1" customWidth="1"/>
    <col min="72" max="72" width="9.33203125" customWidth="1"/>
    <col min="73" max="16383" width="0" hidden="1" customWidth="1"/>
  </cols>
  <sheetData>
    <row r="1" spans="1:71" s="185" customFormat="1" ht="12" hidden="1" customHeight="1">
      <c r="A1" s="181"/>
      <c r="B1" s="182"/>
      <c r="C1" s="182"/>
      <c r="D1" s="182"/>
      <c r="E1" s="182"/>
      <c r="F1" s="183"/>
      <c r="G1" s="183"/>
      <c r="H1" s="183"/>
      <c r="I1" s="184"/>
      <c r="J1" s="184"/>
      <c r="K1" s="184"/>
      <c r="L1" s="184"/>
      <c r="M1" s="184"/>
      <c r="BI1" s="184"/>
      <c r="BJ1" s="184"/>
      <c r="BK1" s="184"/>
      <c r="BL1" s="184"/>
      <c r="BM1" s="184"/>
      <c r="BN1" s="184"/>
      <c r="BO1" s="184"/>
    </row>
    <row r="2" spans="1:71" ht="25.5" customHeight="1"/>
    <row r="3" spans="1:71"/>
    <row r="4" spans="1:71"/>
    <row r="5" spans="1:71" ht="3" customHeight="1"/>
    <row r="6" spans="1:71" ht="3" customHeight="1"/>
    <row r="7" spans="1:71" hidden="1">
      <c r="C7" s="178"/>
      <c r="D7" s="178"/>
      <c r="E7" s="178"/>
      <c r="F7" s="178" t="str">
        <f>IF(F9="","","&gt;"&amp;"="&amp;F9)</f>
        <v/>
      </c>
      <c r="G7" s="178" t="str">
        <f t="shared" ref="G7:BO7" si="0">IF(G9="","","&gt;"&amp;"="&amp;G9)</f>
        <v/>
      </c>
      <c r="H7" s="178" t="str">
        <f t="shared" si="0"/>
        <v/>
      </c>
      <c r="I7" s="178" t="str">
        <f t="shared" si="0"/>
        <v/>
      </c>
      <c r="J7" s="178" t="str">
        <f t="shared" si="0"/>
        <v/>
      </c>
      <c r="K7" s="178" t="str">
        <f t="shared" si="0"/>
        <v/>
      </c>
      <c r="L7" s="178" t="str">
        <f t="shared" si="0"/>
        <v/>
      </c>
      <c r="M7" s="178" t="str">
        <f t="shared" si="0"/>
        <v/>
      </c>
      <c r="N7" s="178" t="str">
        <f t="shared" si="0"/>
        <v/>
      </c>
      <c r="O7" s="178" t="str">
        <f t="shared" si="0"/>
        <v/>
      </c>
      <c r="P7" s="178" t="str">
        <f t="shared" si="0"/>
        <v/>
      </c>
      <c r="Q7" s="178" t="str">
        <f t="shared" si="0"/>
        <v/>
      </c>
      <c r="R7" s="178" t="str">
        <f t="shared" si="0"/>
        <v/>
      </c>
      <c r="S7" s="178" t="str">
        <f t="shared" si="0"/>
        <v/>
      </c>
      <c r="T7" s="178" t="str">
        <f t="shared" si="0"/>
        <v/>
      </c>
      <c r="U7" s="178" t="str">
        <f t="shared" si="0"/>
        <v/>
      </c>
      <c r="V7" s="178" t="str">
        <f t="shared" si="0"/>
        <v/>
      </c>
      <c r="W7" s="178" t="str">
        <f t="shared" si="0"/>
        <v/>
      </c>
      <c r="X7" s="178" t="str">
        <f t="shared" si="0"/>
        <v/>
      </c>
      <c r="Y7" s="178" t="str">
        <f t="shared" si="0"/>
        <v/>
      </c>
      <c r="Z7" s="178" t="str">
        <f t="shared" si="0"/>
        <v/>
      </c>
      <c r="AA7" s="178" t="str">
        <f t="shared" si="0"/>
        <v/>
      </c>
      <c r="AB7" s="178" t="str">
        <f t="shared" si="0"/>
        <v/>
      </c>
      <c r="AC7" s="178" t="str">
        <f t="shared" si="0"/>
        <v/>
      </c>
      <c r="AD7" s="178" t="str">
        <f t="shared" si="0"/>
        <v/>
      </c>
      <c r="AE7" s="178" t="str">
        <f t="shared" si="0"/>
        <v/>
      </c>
      <c r="AF7" s="178" t="str">
        <f t="shared" si="0"/>
        <v/>
      </c>
      <c r="AG7" s="178" t="str">
        <f t="shared" si="0"/>
        <v/>
      </c>
      <c r="AH7" s="178" t="str">
        <f t="shared" si="0"/>
        <v/>
      </c>
      <c r="AI7" s="178" t="str">
        <f t="shared" si="0"/>
        <v/>
      </c>
      <c r="AJ7" s="178" t="str">
        <f t="shared" si="0"/>
        <v/>
      </c>
      <c r="AK7" s="178" t="str">
        <f t="shared" si="0"/>
        <v/>
      </c>
      <c r="AL7" s="178" t="str">
        <f t="shared" si="0"/>
        <v/>
      </c>
      <c r="AM7" s="178" t="str">
        <f t="shared" si="0"/>
        <v/>
      </c>
      <c r="AN7" s="178" t="str">
        <f t="shared" si="0"/>
        <v/>
      </c>
      <c r="AO7" s="178" t="str">
        <f t="shared" si="0"/>
        <v/>
      </c>
      <c r="AP7" s="178" t="str">
        <f t="shared" si="0"/>
        <v/>
      </c>
      <c r="AQ7" s="178" t="str">
        <f t="shared" si="0"/>
        <v/>
      </c>
      <c r="AR7" s="178" t="str">
        <f t="shared" si="0"/>
        <v/>
      </c>
      <c r="AS7" s="178" t="str">
        <f t="shared" si="0"/>
        <v/>
      </c>
      <c r="AT7" s="178" t="str">
        <f t="shared" si="0"/>
        <v/>
      </c>
      <c r="AU7" s="178" t="str">
        <f t="shared" si="0"/>
        <v/>
      </c>
      <c r="AV7" s="178" t="str">
        <f t="shared" si="0"/>
        <v/>
      </c>
      <c r="AW7" s="178" t="str">
        <f t="shared" si="0"/>
        <v/>
      </c>
      <c r="AX7" s="178" t="str">
        <f t="shared" si="0"/>
        <v/>
      </c>
      <c r="AY7" s="178" t="str">
        <f t="shared" si="0"/>
        <v/>
      </c>
      <c r="AZ7" s="178" t="str">
        <f t="shared" si="0"/>
        <v/>
      </c>
      <c r="BA7" s="178" t="str">
        <f t="shared" si="0"/>
        <v/>
      </c>
      <c r="BB7" s="178" t="str">
        <f t="shared" si="0"/>
        <v/>
      </c>
      <c r="BC7" s="178" t="str">
        <f t="shared" si="0"/>
        <v/>
      </c>
      <c r="BD7" s="178" t="str">
        <f t="shared" si="0"/>
        <v/>
      </c>
      <c r="BE7" s="178" t="str">
        <f t="shared" si="0"/>
        <v/>
      </c>
      <c r="BF7" s="178" t="str">
        <f t="shared" si="0"/>
        <v/>
      </c>
      <c r="BG7" s="178" t="str">
        <f t="shared" si="0"/>
        <v/>
      </c>
      <c r="BH7" s="178" t="str">
        <f t="shared" si="0"/>
        <v/>
      </c>
      <c r="BI7" s="178" t="str">
        <f t="shared" si="0"/>
        <v/>
      </c>
      <c r="BJ7" s="178" t="str">
        <f t="shared" si="0"/>
        <v/>
      </c>
      <c r="BK7" s="178" t="str">
        <f t="shared" si="0"/>
        <v/>
      </c>
      <c r="BL7" s="178" t="str">
        <f t="shared" si="0"/>
        <v/>
      </c>
      <c r="BM7" s="178" t="str">
        <f t="shared" si="0"/>
        <v/>
      </c>
      <c r="BN7" s="178" t="str">
        <f t="shared" si="0"/>
        <v/>
      </c>
      <c r="BO7" s="178" t="str">
        <f t="shared" si="0"/>
        <v/>
      </c>
      <c r="BP7" s="178" t="str">
        <f t="shared" ref="BP7:BS7" si="1">IF(BP9="","","&gt;"&amp;"="&amp;BP9)</f>
        <v/>
      </c>
      <c r="BQ7" s="178" t="str">
        <f t="shared" si="1"/>
        <v/>
      </c>
      <c r="BR7" s="178" t="str">
        <f t="shared" si="1"/>
        <v/>
      </c>
      <c r="BS7" s="178" t="str">
        <f t="shared" si="1"/>
        <v/>
      </c>
    </row>
    <row r="8" spans="1:71" hidden="1">
      <c r="C8" s="178"/>
      <c r="D8" s="178"/>
      <c r="E8" s="178"/>
      <c r="F8" s="178" t="str">
        <f>IF(F10="","","&lt;"&amp;"="&amp;F10)</f>
        <v/>
      </c>
      <c r="G8" s="178" t="str">
        <f t="shared" ref="G8:BO8" si="2">IF(G10="","","&lt;"&amp;"="&amp;G10)</f>
        <v/>
      </c>
      <c r="H8" s="178" t="str">
        <f t="shared" si="2"/>
        <v/>
      </c>
      <c r="I8" s="178" t="str">
        <f t="shared" si="2"/>
        <v/>
      </c>
      <c r="J8" s="178" t="str">
        <f t="shared" si="2"/>
        <v/>
      </c>
      <c r="K8" s="178" t="str">
        <f t="shared" si="2"/>
        <v/>
      </c>
      <c r="L8" s="178" t="str">
        <f t="shared" si="2"/>
        <v/>
      </c>
      <c r="M8" s="178" t="str">
        <f t="shared" si="2"/>
        <v/>
      </c>
      <c r="N8" s="178" t="str">
        <f t="shared" si="2"/>
        <v/>
      </c>
      <c r="O8" s="178" t="str">
        <f t="shared" si="2"/>
        <v/>
      </c>
      <c r="P8" s="178" t="str">
        <f t="shared" si="2"/>
        <v/>
      </c>
      <c r="Q8" s="178" t="str">
        <f t="shared" si="2"/>
        <v/>
      </c>
      <c r="R8" s="178" t="str">
        <f t="shared" si="2"/>
        <v/>
      </c>
      <c r="S8" s="178" t="str">
        <f t="shared" si="2"/>
        <v/>
      </c>
      <c r="T8" s="178" t="str">
        <f t="shared" si="2"/>
        <v/>
      </c>
      <c r="U8" s="178" t="str">
        <f t="shared" si="2"/>
        <v/>
      </c>
      <c r="V8" s="178" t="str">
        <f t="shared" si="2"/>
        <v/>
      </c>
      <c r="W8" s="178" t="str">
        <f t="shared" si="2"/>
        <v/>
      </c>
      <c r="X8" s="178" t="str">
        <f t="shared" si="2"/>
        <v/>
      </c>
      <c r="Y8" s="178" t="str">
        <f t="shared" si="2"/>
        <v/>
      </c>
      <c r="Z8" s="178" t="str">
        <f t="shared" si="2"/>
        <v/>
      </c>
      <c r="AA8" s="178" t="str">
        <f t="shared" si="2"/>
        <v/>
      </c>
      <c r="AB8" s="178" t="str">
        <f t="shared" si="2"/>
        <v/>
      </c>
      <c r="AC8" s="178" t="str">
        <f t="shared" si="2"/>
        <v/>
      </c>
      <c r="AD8" s="178" t="str">
        <f t="shared" si="2"/>
        <v/>
      </c>
      <c r="AE8" s="178" t="str">
        <f t="shared" si="2"/>
        <v/>
      </c>
      <c r="AF8" s="178" t="str">
        <f t="shared" si="2"/>
        <v/>
      </c>
      <c r="AG8" s="178" t="str">
        <f t="shared" si="2"/>
        <v/>
      </c>
      <c r="AH8" s="178" t="str">
        <f t="shared" si="2"/>
        <v/>
      </c>
      <c r="AI8" s="178" t="str">
        <f t="shared" si="2"/>
        <v/>
      </c>
      <c r="AJ8" s="178" t="str">
        <f t="shared" si="2"/>
        <v/>
      </c>
      <c r="AK8" s="178" t="str">
        <f t="shared" si="2"/>
        <v/>
      </c>
      <c r="AL8" s="178" t="str">
        <f t="shared" si="2"/>
        <v/>
      </c>
      <c r="AM8" s="178" t="str">
        <f t="shared" si="2"/>
        <v/>
      </c>
      <c r="AN8" s="178" t="str">
        <f t="shared" si="2"/>
        <v/>
      </c>
      <c r="AO8" s="178" t="str">
        <f t="shared" si="2"/>
        <v/>
      </c>
      <c r="AP8" s="178" t="str">
        <f t="shared" si="2"/>
        <v/>
      </c>
      <c r="AQ8" s="178" t="str">
        <f t="shared" si="2"/>
        <v/>
      </c>
      <c r="AR8" s="178" t="str">
        <f t="shared" si="2"/>
        <v/>
      </c>
      <c r="AS8" s="178" t="str">
        <f t="shared" si="2"/>
        <v/>
      </c>
      <c r="AT8" s="178" t="str">
        <f t="shared" si="2"/>
        <v/>
      </c>
      <c r="AU8" s="178" t="str">
        <f t="shared" si="2"/>
        <v/>
      </c>
      <c r="AV8" s="178" t="str">
        <f t="shared" si="2"/>
        <v/>
      </c>
      <c r="AW8" s="178" t="str">
        <f t="shared" si="2"/>
        <v/>
      </c>
      <c r="AX8" s="178" t="str">
        <f t="shared" si="2"/>
        <v/>
      </c>
      <c r="AY8" s="178" t="str">
        <f t="shared" si="2"/>
        <v/>
      </c>
      <c r="AZ8" s="178" t="str">
        <f t="shared" si="2"/>
        <v/>
      </c>
      <c r="BA8" s="178" t="str">
        <f t="shared" si="2"/>
        <v/>
      </c>
      <c r="BB8" s="178" t="str">
        <f t="shared" si="2"/>
        <v/>
      </c>
      <c r="BC8" s="178" t="str">
        <f t="shared" si="2"/>
        <v/>
      </c>
      <c r="BD8" s="178" t="str">
        <f t="shared" si="2"/>
        <v/>
      </c>
      <c r="BE8" s="178" t="str">
        <f t="shared" si="2"/>
        <v/>
      </c>
      <c r="BF8" s="178" t="str">
        <f t="shared" si="2"/>
        <v/>
      </c>
      <c r="BG8" s="178" t="str">
        <f t="shared" si="2"/>
        <v/>
      </c>
      <c r="BH8" s="178" t="str">
        <f t="shared" si="2"/>
        <v/>
      </c>
      <c r="BI8" s="178" t="str">
        <f t="shared" si="2"/>
        <v/>
      </c>
      <c r="BJ8" s="178" t="str">
        <f t="shared" si="2"/>
        <v/>
      </c>
      <c r="BK8" s="178" t="str">
        <f t="shared" si="2"/>
        <v/>
      </c>
      <c r="BL8" s="178" t="str">
        <f t="shared" si="2"/>
        <v/>
      </c>
      <c r="BM8" s="178" t="str">
        <f t="shared" si="2"/>
        <v/>
      </c>
      <c r="BN8" s="178" t="str">
        <f t="shared" si="2"/>
        <v/>
      </c>
      <c r="BO8" s="178" t="str">
        <f t="shared" si="2"/>
        <v/>
      </c>
      <c r="BP8" s="178" t="str">
        <f t="shared" ref="BP8:BS8" si="3">IF(BP10="","","&lt;"&amp;"="&amp;BP10)</f>
        <v/>
      </c>
      <c r="BQ8" s="178" t="str">
        <f t="shared" si="3"/>
        <v/>
      </c>
      <c r="BR8" s="178" t="str">
        <f t="shared" si="3"/>
        <v/>
      </c>
      <c r="BS8" s="178" t="str">
        <f t="shared" si="3"/>
        <v/>
      </c>
    </row>
    <row r="9" spans="1:71" ht="15">
      <c r="C9" s="327" t="s">
        <v>305</v>
      </c>
      <c r="D9" s="327"/>
      <c r="E9" s="246"/>
      <c r="F9" s="179"/>
      <c r="G9" s="179"/>
      <c r="H9" s="179"/>
      <c r="I9" s="179"/>
      <c r="J9" s="179"/>
      <c r="K9" s="179"/>
      <c r="L9" s="179"/>
      <c r="M9" s="179"/>
      <c r="N9" s="179"/>
      <c r="O9" s="179"/>
      <c r="P9" s="179"/>
      <c r="Q9" s="179"/>
      <c r="R9" s="179"/>
      <c r="S9" s="179"/>
      <c r="T9" s="179"/>
      <c r="U9" s="179"/>
      <c r="V9" s="179"/>
      <c r="W9" s="179"/>
      <c r="X9" s="179"/>
      <c r="Y9" s="179"/>
      <c r="Z9" s="179"/>
      <c r="AA9" s="179"/>
      <c r="AB9" s="179"/>
      <c r="AC9" s="179"/>
      <c r="AD9" s="179"/>
      <c r="AE9" s="179"/>
      <c r="AF9" s="179"/>
      <c r="AG9" s="179"/>
      <c r="AH9" s="179"/>
      <c r="AI9" s="179"/>
      <c r="AJ9" s="179"/>
      <c r="AK9" s="179"/>
      <c r="AL9" s="179"/>
      <c r="AM9" s="179"/>
      <c r="AN9" s="179"/>
      <c r="AO9" s="179"/>
      <c r="AP9" s="179"/>
      <c r="AQ9" s="179"/>
      <c r="AR9" s="179"/>
      <c r="AS9" s="179"/>
      <c r="AT9" s="179"/>
      <c r="AU9" s="179"/>
      <c r="AV9" s="179"/>
      <c r="AW9" s="179"/>
      <c r="AX9" s="179"/>
      <c r="AY9" s="179"/>
      <c r="AZ9" s="179"/>
      <c r="BA9" s="179"/>
      <c r="BB9" s="179"/>
      <c r="BC9" s="179"/>
      <c r="BD9" s="179"/>
      <c r="BE9" s="179"/>
      <c r="BF9" s="179"/>
      <c r="BG9" s="179"/>
      <c r="BH9" s="179"/>
      <c r="BI9" s="179"/>
      <c r="BJ9" s="179"/>
      <c r="BK9" s="179"/>
      <c r="BL9" s="179"/>
      <c r="BM9" s="179"/>
      <c r="BN9" s="179"/>
      <c r="BO9" s="179"/>
      <c r="BP9" s="179"/>
      <c r="BQ9" s="179"/>
      <c r="BR9" s="179"/>
      <c r="BS9" s="179"/>
    </row>
    <row r="10" spans="1:71" ht="15">
      <c r="C10" s="328" t="s">
        <v>306</v>
      </c>
      <c r="D10" s="328"/>
      <c r="E10" s="247"/>
      <c r="F10" s="180"/>
      <c r="G10" s="180"/>
      <c r="H10" s="180"/>
      <c r="I10" s="180"/>
      <c r="J10" s="180"/>
      <c r="K10" s="180"/>
      <c r="L10" s="180"/>
      <c r="M10" s="180"/>
      <c r="N10" s="180"/>
      <c r="O10" s="180"/>
      <c r="P10" s="180"/>
      <c r="Q10" s="180"/>
      <c r="R10" s="180"/>
      <c r="S10" s="180"/>
      <c r="T10" s="180"/>
      <c r="U10" s="180"/>
      <c r="V10" s="180"/>
      <c r="W10" s="180"/>
      <c r="X10" s="180"/>
      <c r="Y10" s="180"/>
      <c r="Z10" s="180"/>
      <c r="AA10" s="180"/>
      <c r="AB10" s="180"/>
      <c r="AC10" s="180"/>
      <c r="AD10" s="180"/>
      <c r="AE10" s="180"/>
      <c r="AF10" s="180"/>
      <c r="AG10" s="180"/>
      <c r="AH10" s="180"/>
      <c r="AI10" s="180"/>
      <c r="AJ10" s="180"/>
      <c r="AK10" s="180"/>
      <c r="AL10" s="180"/>
      <c r="AM10" s="180"/>
      <c r="AN10" s="180"/>
      <c r="AO10" s="180"/>
      <c r="AP10" s="180"/>
      <c r="AQ10" s="180"/>
      <c r="AR10" s="180"/>
      <c r="AS10" s="180"/>
      <c r="AT10" s="180"/>
      <c r="AU10" s="180"/>
      <c r="AV10" s="180"/>
      <c r="AW10" s="180"/>
      <c r="AX10" s="180"/>
      <c r="AY10" s="180"/>
      <c r="AZ10" s="180"/>
      <c r="BA10" s="180"/>
      <c r="BB10" s="180"/>
      <c r="BC10" s="180"/>
      <c r="BD10" s="180"/>
      <c r="BE10" s="180"/>
      <c r="BF10" s="180"/>
      <c r="BG10" s="180"/>
      <c r="BH10" s="180"/>
      <c r="BI10" s="180"/>
      <c r="BJ10" s="180"/>
      <c r="BK10" s="180"/>
      <c r="BL10" s="180"/>
      <c r="BM10" s="180"/>
      <c r="BN10" s="180"/>
      <c r="BO10" s="180"/>
      <c r="BP10" s="180"/>
      <c r="BQ10" s="180"/>
      <c r="BR10" s="180"/>
      <c r="BS10" s="180"/>
    </row>
    <row r="11" spans="1:71" s="209" customFormat="1" ht="24">
      <c r="B11" s="330" t="s">
        <v>7</v>
      </c>
      <c r="C11" s="330" t="s">
        <v>68</v>
      </c>
      <c r="D11" s="330" t="s">
        <v>70</v>
      </c>
      <c r="E11" s="330" t="s">
        <v>71</v>
      </c>
      <c r="F11" s="329" t="s">
        <v>72</v>
      </c>
      <c r="G11" s="329" t="s">
        <v>73</v>
      </c>
      <c r="H11" s="329" t="s">
        <v>269</v>
      </c>
      <c r="I11" s="329" t="s">
        <v>271</v>
      </c>
      <c r="J11" s="337" t="s">
        <v>277</v>
      </c>
      <c r="K11" s="325"/>
      <c r="L11" s="325"/>
      <c r="M11" s="326"/>
      <c r="N11" s="324" t="s">
        <v>60</v>
      </c>
      <c r="O11" s="325"/>
      <c r="P11" s="325"/>
      <c r="Q11" s="326"/>
      <c r="R11" s="324" t="s">
        <v>307</v>
      </c>
      <c r="S11" s="325"/>
      <c r="T11" s="326"/>
      <c r="U11" s="324" t="s">
        <v>6</v>
      </c>
      <c r="V11" s="325"/>
      <c r="W11" s="326"/>
      <c r="X11" s="324" t="s">
        <v>274</v>
      </c>
      <c r="Y11" s="325"/>
      <c r="Z11" s="326"/>
      <c r="AA11" s="324" t="s">
        <v>275</v>
      </c>
      <c r="AB11" s="325"/>
      <c r="AC11" s="326"/>
      <c r="AD11" s="324" t="s">
        <v>5</v>
      </c>
      <c r="AE11" s="325"/>
      <c r="AF11" s="338"/>
      <c r="AG11" s="260" t="s">
        <v>276</v>
      </c>
      <c r="AH11" s="324" t="s">
        <v>313</v>
      </c>
      <c r="AI11" s="325"/>
      <c r="AJ11" s="325"/>
      <c r="AK11" s="326"/>
      <c r="AL11" s="324" t="s">
        <v>308</v>
      </c>
      <c r="AM11" s="325"/>
      <c r="AN11" s="326"/>
      <c r="AO11" s="324" t="s">
        <v>314</v>
      </c>
      <c r="AP11" s="325"/>
      <c r="AQ11" s="325"/>
      <c r="AR11" s="326"/>
      <c r="AS11" s="324" t="s">
        <v>309</v>
      </c>
      <c r="AT11" s="325"/>
      <c r="AU11" s="326"/>
      <c r="AV11" s="324" t="s">
        <v>303</v>
      </c>
      <c r="AW11" s="325"/>
      <c r="AX11" s="326"/>
      <c r="AY11" s="324" t="s">
        <v>315</v>
      </c>
      <c r="AZ11" s="325"/>
      <c r="BA11" s="325"/>
      <c r="BB11" s="326"/>
      <c r="BC11" s="324" t="s">
        <v>310</v>
      </c>
      <c r="BD11" s="325"/>
      <c r="BE11" s="326"/>
      <c r="BF11" s="324" t="s">
        <v>312</v>
      </c>
      <c r="BG11" s="325"/>
      <c r="BH11" s="326"/>
      <c r="BI11" s="324" t="s">
        <v>317</v>
      </c>
      <c r="BJ11" s="325"/>
      <c r="BK11" s="325"/>
      <c r="BL11" s="326"/>
      <c r="BM11" s="333" t="s">
        <v>321</v>
      </c>
      <c r="BN11" s="335" t="s">
        <v>11</v>
      </c>
      <c r="BO11" s="335" t="s">
        <v>240</v>
      </c>
      <c r="BP11" s="339" t="s">
        <v>594</v>
      </c>
      <c r="BQ11" s="340"/>
      <c r="BR11" s="341" t="s">
        <v>595</v>
      </c>
      <c r="BS11" s="339"/>
    </row>
    <row r="12" spans="1:71" s="209" customFormat="1">
      <c r="B12" s="330"/>
      <c r="C12" s="330"/>
      <c r="D12" s="330"/>
      <c r="E12" s="330"/>
      <c r="F12" s="329"/>
      <c r="G12" s="329"/>
      <c r="H12" s="329"/>
      <c r="I12" s="329"/>
      <c r="J12" s="248" t="s">
        <v>278</v>
      </c>
      <c r="K12" s="244" t="s">
        <v>279</v>
      </c>
      <c r="L12" s="244" t="s">
        <v>280</v>
      </c>
      <c r="M12" s="245" t="s">
        <v>281</v>
      </c>
      <c r="N12" s="243" t="s">
        <v>695</v>
      </c>
      <c r="O12" s="243" t="s">
        <v>750</v>
      </c>
      <c r="P12" s="243" t="s">
        <v>634</v>
      </c>
      <c r="Q12" s="245" t="s">
        <v>676</v>
      </c>
      <c r="R12" s="256" t="str">
        <f t="shared" ref="R12:T12" si="4">O12</f>
        <v>FY24</v>
      </c>
      <c r="S12" s="256" t="str">
        <f t="shared" si="4"/>
        <v>FY25E</v>
      </c>
      <c r="T12" s="257" t="str">
        <f t="shared" si="4"/>
        <v>FY26E</v>
      </c>
      <c r="U12" s="256" t="str">
        <f t="shared" ref="U12:W12" si="5">O12</f>
        <v>FY24</v>
      </c>
      <c r="V12" s="256" t="str">
        <f t="shared" si="5"/>
        <v>FY25E</v>
      </c>
      <c r="W12" s="257" t="str">
        <f t="shared" si="5"/>
        <v>FY26E</v>
      </c>
      <c r="X12" s="273" t="str">
        <f t="shared" ref="X12:Z12" si="6">O12</f>
        <v>FY24</v>
      </c>
      <c r="Y12" s="273" t="str">
        <f t="shared" si="6"/>
        <v>FY25E</v>
      </c>
      <c r="Z12" s="274" t="str">
        <f t="shared" si="6"/>
        <v>FY26E</v>
      </c>
      <c r="AA12" s="273" t="str">
        <f t="shared" ref="AA12:AC12" si="7">O12</f>
        <v>FY24</v>
      </c>
      <c r="AB12" s="273" t="str">
        <f t="shared" si="7"/>
        <v>FY25E</v>
      </c>
      <c r="AC12" s="274" t="str">
        <f t="shared" si="7"/>
        <v>FY26E</v>
      </c>
      <c r="AD12" s="295" t="str">
        <f t="shared" ref="AD12:AF12" si="8">O12</f>
        <v>FY24</v>
      </c>
      <c r="AE12" s="295" t="str">
        <f t="shared" si="8"/>
        <v>FY25E</v>
      </c>
      <c r="AF12" s="297" t="str">
        <f t="shared" si="8"/>
        <v>FY26E</v>
      </c>
      <c r="AG12" s="260" t="str">
        <f>O12</f>
        <v>FY24</v>
      </c>
      <c r="AH12" s="243" t="s">
        <v>695</v>
      </c>
      <c r="AI12" s="273" t="str">
        <f t="shared" ref="AI12:AK12" si="9">O12</f>
        <v>FY24</v>
      </c>
      <c r="AJ12" s="273" t="str">
        <f t="shared" si="9"/>
        <v>FY25E</v>
      </c>
      <c r="AK12" s="274" t="str">
        <f t="shared" si="9"/>
        <v>FY26E</v>
      </c>
      <c r="AL12" s="273" t="str">
        <f t="shared" ref="AL12:AN12" si="10">O12</f>
        <v>FY24</v>
      </c>
      <c r="AM12" s="273" t="str">
        <f t="shared" si="10"/>
        <v>FY25E</v>
      </c>
      <c r="AN12" s="274" t="str">
        <f t="shared" si="10"/>
        <v>FY26E</v>
      </c>
      <c r="AO12" s="256" t="s">
        <v>695</v>
      </c>
      <c r="AP12" s="273" t="str">
        <f t="shared" ref="AP12:AR12" si="11">O12</f>
        <v>FY24</v>
      </c>
      <c r="AQ12" s="273" t="str">
        <f t="shared" si="11"/>
        <v>FY25E</v>
      </c>
      <c r="AR12" s="274" t="str">
        <f t="shared" si="11"/>
        <v>FY26E</v>
      </c>
      <c r="AS12" s="295" t="str">
        <f t="shared" ref="AS12:AU12" si="12">O12</f>
        <v>FY24</v>
      </c>
      <c r="AT12" s="295" t="str">
        <f t="shared" si="12"/>
        <v>FY25E</v>
      </c>
      <c r="AU12" s="297" t="str">
        <f t="shared" si="12"/>
        <v>FY26E</v>
      </c>
      <c r="AV12" s="295" t="str">
        <f t="shared" ref="AV12:AX12" si="13">O12</f>
        <v>FY24</v>
      </c>
      <c r="AW12" s="295" t="str">
        <f t="shared" si="13"/>
        <v>FY25E</v>
      </c>
      <c r="AX12" s="297" t="str">
        <f t="shared" si="13"/>
        <v>FY26E</v>
      </c>
      <c r="AY12" s="256" t="s">
        <v>695</v>
      </c>
      <c r="AZ12" s="273" t="str">
        <f t="shared" ref="AZ12:BB12" si="14">O12</f>
        <v>FY24</v>
      </c>
      <c r="BA12" s="273" t="str">
        <f t="shared" si="14"/>
        <v>FY25E</v>
      </c>
      <c r="BB12" s="274" t="str">
        <f t="shared" si="14"/>
        <v>FY26E</v>
      </c>
      <c r="BC12" s="273" t="str">
        <f t="shared" ref="BC12:BE12" si="15">O12</f>
        <v>FY24</v>
      </c>
      <c r="BD12" s="273" t="str">
        <f t="shared" si="15"/>
        <v>FY25E</v>
      </c>
      <c r="BE12" s="274" t="str">
        <f t="shared" si="15"/>
        <v>FY26E</v>
      </c>
      <c r="BF12" s="273" t="str">
        <f t="shared" ref="BF12:BH12" si="16">O12</f>
        <v>FY24</v>
      </c>
      <c r="BG12" s="273" t="str">
        <f t="shared" si="16"/>
        <v>FY25E</v>
      </c>
      <c r="BH12" s="274" t="str">
        <f t="shared" si="16"/>
        <v>FY26E</v>
      </c>
      <c r="BI12" s="243" t="s">
        <v>262</v>
      </c>
      <c r="BJ12" s="243" t="s">
        <v>14</v>
      </c>
      <c r="BK12" s="244" t="s">
        <v>42</v>
      </c>
      <c r="BL12" s="245" t="s">
        <v>109</v>
      </c>
      <c r="BM12" s="334"/>
      <c r="BN12" s="336"/>
      <c r="BO12" s="336"/>
      <c r="BP12" s="292" t="s">
        <v>616</v>
      </c>
      <c r="BQ12" s="293" t="s">
        <v>546</v>
      </c>
      <c r="BR12" s="292" t="s">
        <v>616</v>
      </c>
      <c r="BS12" s="292" t="s">
        <v>546</v>
      </c>
    </row>
    <row r="13" spans="1:71" ht="8.25" customHeight="1">
      <c r="B13" s="171"/>
      <c r="C13" s="171"/>
      <c r="D13" s="176"/>
      <c r="E13" s="176"/>
      <c r="F13" s="173"/>
      <c r="G13" s="173"/>
      <c r="H13" s="173"/>
      <c r="I13" s="173"/>
      <c r="J13" s="249"/>
      <c r="K13" s="172"/>
      <c r="L13" s="172"/>
      <c r="M13" s="175"/>
      <c r="N13" s="174"/>
      <c r="O13" s="172"/>
      <c r="P13" s="172"/>
      <c r="Q13" s="175"/>
      <c r="R13" s="174"/>
      <c r="S13" s="172"/>
      <c r="T13" s="175"/>
      <c r="U13" s="210"/>
      <c r="V13" s="210"/>
      <c r="W13" s="210"/>
      <c r="X13" s="210"/>
      <c r="Y13" s="210"/>
      <c r="Z13" s="210"/>
      <c r="AA13" s="210"/>
      <c r="AB13" s="210"/>
      <c r="AC13" s="210"/>
      <c r="AD13" s="210"/>
      <c r="AE13" s="210"/>
      <c r="AF13" s="261"/>
      <c r="AG13" s="210"/>
      <c r="AH13" s="210"/>
      <c r="AI13" s="210"/>
      <c r="AJ13" s="210"/>
      <c r="AK13" s="210"/>
      <c r="AL13" s="210"/>
      <c r="AM13" s="210"/>
      <c r="AN13" s="210"/>
      <c r="AO13" s="210"/>
      <c r="AP13" s="210"/>
      <c r="AQ13" s="210"/>
      <c r="AR13" s="210"/>
      <c r="AS13" s="210"/>
      <c r="AT13" s="210"/>
      <c r="AU13" s="210"/>
      <c r="AV13" s="210"/>
      <c r="AW13" s="210"/>
      <c r="AX13" s="210"/>
      <c r="AY13" s="210"/>
      <c r="AZ13" s="210"/>
      <c r="BA13" s="210"/>
      <c r="BB13" s="210"/>
      <c r="BC13" s="210"/>
      <c r="BD13" s="210"/>
      <c r="BE13" s="210"/>
      <c r="BF13" s="210"/>
      <c r="BG13" s="210"/>
      <c r="BH13" s="210"/>
      <c r="BI13" s="174"/>
      <c r="BJ13" s="174"/>
      <c r="BK13" s="174"/>
      <c r="BL13" s="175"/>
      <c r="BM13" s="172"/>
      <c r="BN13" s="172"/>
      <c r="BO13" s="172"/>
      <c r="BP13" s="210"/>
      <c r="BQ13" s="210"/>
      <c r="BR13" s="210"/>
      <c r="BS13" s="210"/>
    </row>
    <row r="14" spans="1:71" ht="12.75">
      <c r="B14" s="252" t="s">
        <v>709</v>
      </c>
      <c r="C14" s="165" t="s">
        <v>1267</v>
      </c>
      <c r="D14" s="177" t="s">
        <v>85</v>
      </c>
      <c r="E14" s="105" t="s">
        <v>287</v>
      </c>
      <c r="F14" s="148">
        <f>VLOOKUP($B14,Snapshot!$D:$AJ,2,FALSE)</f>
        <v>1392.2</v>
      </c>
      <c r="G14" s="148">
        <f>VLOOKUP($B14,Snapshot!$D:$AJ,3,FALSE)</f>
        <v>1390</v>
      </c>
      <c r="H14" s="148">
        <f>IF(IFERROR(((IF(G14&lt;0,"-",G14))/F14*100-100),"-")=-100,"-",(IFERROR(((IF(G14&lt;0,"-",G14))/F14*100-100),"-")))</f>
        <v>-0.15802327251832082</v>
      </c>
      <c r="I14" s="149">
        <f>VLOOKUP($B14,Snapshot!$D:$AJ,8,FALSE)</f>
        <v>2.9077759856630823</v>
      </c>
      <c r="J14" s="250">
        <f>IF(VLOOKUP($B14,Snapshot!$D:$AJ,28,FALSE)="#N/A N/A","NA",VLOOKUP($B14,Snapshot!$D:$AJ,30,FALSE))</f>
        <v>-13.19637</v>
      </c>
      <c r="K14" s="154">
        <f>IF(VLOOKUP($B14,Snapshot!$D:$AJ,29,FALSE)="#N/A N/A","NA",VLOOKUP($B14,Snapshot!$D:$AJ,31,FALSE))</f>
        <v>80.910920000000004</v>
      </c>
      <c r="L14" s="154">
        <f>IF(VLOOKUP($B14,Snapshot!$D:$AJ,30,FALSE)="#N/A N/A","NA",VLOOKUP($B14,Snapshot!$D:$AJ,32,FALSE))</f>
        <v>117.974</v>
      </c>
      <c r="M14" s="155">
        <f>IF(VLOOKUP($B14,Snapshot!$D:$AJ,31,FALSE)="#N/A N/A","NA",VLOOKUP($B14,Snapshot!$D:$AJ,33,FALSE))</f>
        <v>70.529150000000001</v>
      </c>
      <c r="N14" s="150">
        <f>VLOOKUP($B14,Snapshot!$D:$AJ,10,FALSE)</f>
        <v>44.825392546318525</v>
      </c>
      <c r="O14" s="150">
        <f>VLOOKUP($B14,Snapshot!$D:$AJ,11,FALSE)</f>
        <v>49.500546448087356</v>
      </c>
      <c r="P14" s="151">
        <f>VLOOKUP($B14,Snapshot!$D:$AJ,12,FALSE)</f>
        <v>52.98083454971313</v>
      </c>
      <c r="Q14" s="152">
        <f>VLOOKUP($B14,Snapshot!$D:$AJ,13,FALSE)</f>
        <v>62.322040859022266</v>
      </c>
      <c r="R14" s="150">
        <f t="shared" ref="R14:R80" si="17">IF(AND(N14&lt;0,O14&gt;0),"LP",IF(AND(N14&gt;0,O14&lt;0),"PL",IF(OR(N14&lt;0,O14&lt;0),"Loss",IF(ISERROR((+O14/N14-1)*100),"NA",(+O14/N14-1)*100))))</f>
        <v>10.429699855808172</v>
      </c>
      <c r="S14" s="151">
        <f t="shared" ref="S14:S80" si="18">IF(AND(O14&lt;0,P14&gt;0),"LP",IF(AND(O14&gt;0,P14&lt;0),"PL",IF(OR(O14&lt;0,P14&lt;0),"Loss",IF(ISERROR((+P14/O14-1)*100),"NA",(+P14/O14-1)*100))))</f>
        <v>7.0308074382080754</v>
      </c>
      <c r="T14" s="152">
        <f t="shared" ref="T14:T80" si="19">IF(AND(P14&lt;0,Q14&gt;0),"LP",IF(AND(P14&gt;0,Q14&lt;0),"PL",IF(OR(P14&lt;0,Q14&lt;0),"Loss",IF(ISERROR((+Q14/P14-1)*100),"NA",(+Q14/P14-1)*100))))</f>
        <v>17.631293256704119</v>
      </c>
      <c r="U14" s="150">
        <f>VLOOKUP($B14,Snapshot!$D:$AJ,17,FALSE)</f>
        <v>28.124942044024507</v>
      </c>
      <c r="V14" s="151">
        <f>VLOOKUP($B14,Snapshot!$D:$AJ,18,FALSE)</f>
        <v>26.277426768233841</v>
      </c>
      <c r="W14" s="152">
        <f>VLOOKUP($B14,Snapshot!$D:$AJ,19,FALSE)</f>
        <v>22.338806316520898</v>
      </c>
      <c r="X14" s="150">
        <f>VLOOKUP($B14,Snapshot!$D:$AJ,20,FALSE)</f>
        <v>3.7640090712328163</v>
      </c>
      <c r="Y14" s="151">
        <f>VLOOKUP($B14,Snapshot!$D:$AJ,21,FALSE)</f>
        <v>3.3640011154841241</v>
      </c>
      <c r="Z14" s="152">
        <f>VLOOKUP($B14,Snapshot!$D:$AJ,22,FALSE)</f>
        <v>2.9800430436149963</v>
      </c>
      <c r="AA14" s="150">
        <f>VLOOKUP($B14,Snapshot!$D:$AJ,23,FALSE)</f>
        <v>14.128190183670711</v>
      </c>
      <c r="AB14" s="151">
        <f>VLOOKUP($B14,Snapshot!$D:$AJ,24,FALSE)</f>
        <v>12.666008100016592</v>
      </c>
      <c r="AC14" s="152">
        <f>VLOOKUP($B14,Snapshot!$D:$AJ,25,FALSE)</f>
        <v>10.457591830007249</v>
      </c>
      <c r="AD14" s="151">
        <f>VLOOKUP($B14,Snapshot!$D:$AJ,26,FALSE)</f>
        <v>14.182549480245065</v>
      </c>
      <c r="AE14" s="151">
        <f>VLOOKUP($B14,Snapshot!$D:$AJ,27,FALSE)</f>
        <v>13.520278639618258</v>
      </c>
      <c r="AF14" s="262">
        <f>VLOOKUP($B14,Snapshot!$D:$AJ,28,FALSE)</f>
        <v>14.147591252716744</v>
      </c>
      <c r="AG14" s="152">
        <f>VLOOKUP($B14,Snapshot!$D:$AJ,29,FALSE)</f>
        <v>0.76189792107045362</v>
      </c>
      <c r="AH14" s="150">
        <v>103.89710000000001</v>
      </c>
      <c r="AI14" s="151">
        <v>112.60299999999998</v>
      </c>
      <c r="AJ14" s="151">
        <v>125.92672512010301</v>
      </c>
      <c r="AK14" s="152">
        <v>139.05571426886479</v>
      </c>
      <c r="AL14" s="150">
        <f t="shared" ref="AL14:AN14" si="20">IF(OR(AH14&lt;0,AI14&lt;0),"NM",IF(ISERROR((AI14/AH14*100-100)),"NA",(AI14/AH14*100-100)))</f>
        <v>8.3793484129970608</v>
      </c>
      <c r="AM14" s="151">
        <f t="shared" si="20"/>
        <v>11.832477926967329</v>
      </c>
      <c r="AN14" s="152">
        <f t="shared" si="20"/>
        <v>10.425895802689979</v>
      </c>
      <c r="AO14" s="150">
        <v>14.350300000000002</v>
      </c>
      <c r="AP14" s="151">
        <v>16.213799999999988</v>
      </c>
      <c r="AQ14" s="151">
        <v>17.377888066574204</v>
      </c>
      <c r="AR14" s="152">
        <v>20.163078568985394</v>
      </c>
      <c r="AS14" s="150">
        <f t="shared" ref="AS14:AU14" si="21">IF(OR(AO14&lt;0,AP14&lt;0),"NM",IF(ISERROR((AP14/AO14*100-100)),"NA",(AP14/AO14*100-100)))</f>
        <v>12.985791237813743</v>
      </c>
      <c r="AT14" s="151">
        <f t="shared" si="21"/>
        <v>7.1796128395207575</v>
      </c>
      <c r="AU14" s="152">
        <f t="shared" si="21"/>
        <v>16.027209357898968</v>
      </c>
      <c r="AV14" s="150">
        <f>IF(OR(AI14&lt;0,AP14&lt;0),"NM",IF(ISERROR((AP14/AI14*100)),"NA",(AP14/AI14*100)))</f>
        <v>14.399083505768045</v>
      </c>
      <c r="AW14" s="151">
        <f t="shared" ref="AW14:AX14" si="22">IF(OR(AJ14&lt;0,AQ14&lt;0),"NM",IF(ISERROR((AQ14/AJ14*100)),"NA",(AQ14/AJ14*100)))</f>
        <v>13.79999999999999</v>
      </c>
      <c r="AX14" s="152">
        <f t="shared" si="22"/>
        <v>14.499999999999998</v>
      </c>
      <c r="AY14" s="150">
        <v>7.6561770469112052</v>
      </c>
      <c r="AZ14" s="151">
        <v>9.058599999999986</v>
      </c>
      <c r="BA14" s="151">
        <v>9.6954927225975034</v>
      </c>
      <c r="BB14" s="152">
        <v>11.404933477201075</v>
      </c>
      <c r="BC14" s="150">
        <f t="shared" ref="BC14:BE14" si="23">IF(OR(AY14&lt;0,AZ14&lt;0),"NM",IF(ISERROR((AZ14/AY14*100-100)),"NA",(AZ14/AY14*100-100)))</f>
        <v>18.31753555979445</v>
      </c>
      <c r="BD14" s="151">
        <f t="shared" si="23"/>
        <v>7.0308074382081003</v>
      </c>
      <c r="BE14" s="152">
        <f t="shared" si="23"/>
        <v>17.631293256704112</v>
      </c>
      <c r="BF14" s="150">
        <f>IF(OR(AI14&lt;0,AZ14&lt;0),"NM",IF(ISERROR((AZ14/AI14*100)),"NA",(AZ14/AI14*100)))</f>
        <v>8.0447234975977437</v>
      </c>
      <c r="BG14" s="151">
        <f t="shared" ref="BG14:BH14" si="24">IF(OR(AJ14&lt;0,BA14&lt;0),"NM",IF(ISERROR((BA14/AJ14*100)),"NA",(BA14/AJ14*100)))</f>
        <v>7.6993130039317679</v>
      </c>
      <c r="BH14" s="152">
        <f t="shared" si="24"/>
        <v>8.2017006903791021</v>
      </c>
      <c r="BI14" s="150">
        <v>32.86</v>
      </c>
      <c r="BJ14" s="151">
        <v>23.84</v>
      </c>
      <c r="BK14" s="151">
        <v>14.55</v>
      </c>
      <c r="BL14" s="152">
        <f>100-BI14-BJ14-BK14</f>
        <v>28.749999999999996</v>
      </c>
      <c r="BM14" s="151">
        <v>-21.561778128345267</v>
      </c>
      <c r="BN14" s="151">
        <v>117.974</v>
      </c>
      <c r="BO14" s="151">
        <v>17.768356798088409</v>
      </c>
      <c r="BP14" s="151" t="e">
        <v>#N/A</v>
      </c>
      <c r="BQ14" s="152" t="e">
        <v>#N/A</v>
      </c>
      <c r="BR14" s="150" t="str">
        <f>IFERROR((BA14/BP14*100-100)," ")</f>
        <v xml:space="preserve"> </v>
      </c>
      <c r="BS14" s="151" t="str">
        <f>IFERROR((BB14/BQ14*100-100)," ")</f>
        <v xml:space="preserve"> </v>
      </c>
    </row>
    <row r="15" spans="1:71" ht="12.75">
      <c r="B15" s="252" t="s">
        <v>617</v>
      </c>
      <c r="C15" s="165" t="s">
        <v>1268</v>
      </c>
      <c r="D15" s="177" t="s">
        <v>85</v>
      </c>
      <c r="E15" s="105" t="s">
        <v>286</v>
      </c>
      <c r="F15" s="148">
        <f>VLOOKUP($B15,Snapshot!$D:$AJ,2,FALSE)</f>
        <v>547.54999999999995</v>
      </c>
      <c r="G15" s="148">
        <f>VLOOKUP($B15,Snapshot!$D:$AJ,3,FALSE)</f>
        <v>590</v>
      </c>
      <c r="H15" s="148">
        <f t="shared" ref="H15:H81" si="25">IF(IFERROR(((IF(G15&lt;0,"-",G15))/F15*100-100),"-")=-100,"-",(IFERROR(((IF(G15&lt;0,"-",G15))/F15*100-100),"-")))</f>
        <v>7.7527166468815807</v>
      </c>
      <c r="I15" s="149">
        <f>VLOOKUP($B15,Snapshot!$D:$AJ,8,FALSE)</f>
        <v>4.2575222222222227</v>
      </c>
      <c r="J15" s="250">
        <f>IF(VLOOKUP($B15,Snapshot!$D:$AJ,28,FALSE)="#N/A N/A","NA",VLOOKUP($B15,Snapshot!$D:$AJ,30,FALSE))</f>
        <v>5.7965439999999999</v>
      </c>
      <c r="K15" s="154">
        <f>IF(VLOOKUP($B15,Snapshot!$D:$AJ,29,FALSE)="#N/A N/A","NA",VLOOKUP($B15,Snapshot!$D:$AJ,31,FALSE))</f>
        <v>17.07291</v>
      </c>
      <c r="L15" s="154">
        <f>IF(VLOOKUP($B15,Snapshot!$D:$AJ,30,FALSE)="#N/A N/A","NA",VLOOKUP($B15,Snapshot!$D:$AJ,32,FALSE))</f>
        <v>45.431609999999999</v>
      </c>
      <c r="M15" s="155">
        <f>IF(VLOOKUP($B15,Snapshot!$D:$AJ,31,FALSE)="#N/A N/A","NA",VLOOKUP($B15,Snapshot!$D:$AJ,33,FALSE))</f>
        <v>20.592449999999999</v>
      </c>
      <c r="N15" s="150">
        <f>VLOOKUP($B15,Snapshot!$D:$AJ,10,FALSE)</f>
        <v>16.202642168721567</v>
      </c>
      <c r="O15" s="151">
        <f>VLOOKUP($B15,Snapshot!$D:$AJ,11,FALSE)</f>
        <v>28.719326345135094</v>
      </c>
      <c r="P15" s="151">
        <f>VLOOKUP($B15,Snapshot!$D:$AJ,12,FALSE)</f>
        <v>26.524545890080788</v>
      </c>
      <c r="Q15" s="152">
        <f>VLOOKUP($B15,Snapshot!$D:$AJ,13,FALSE)</f>
        <v>33.046292471890844</v>
      </c>
      <c r="R15" s="150">
        <f t="shared" si="17"/>
        <v>77.250883195929561</v>
      </c>
      <c r="S15" s="151">
        <f t="shared" si="18"/>
        <v>-7.642172482315523</v>
      </c>
      <c r="T15" s="152">
        <f t="shared" si="19"/>
        <v>24.587589958510669</v>
      </c>
      <c r="U15" s="150">
        <f>VLOOKUP($B15,Snapshot!$D:$AJ,17,FALSE)</f>
        <v>19.065558621389883</v>
      </c>
      <c r="V15" s="151">
        <f>VLOOKUP($B15,Snapshot!$D:$AJ,18,FALSE)</f>
        <v>20.643143233029438</v>
      </c>
      <c r="W15" s="152">
        <f>VLOOKUP($B15,Snapshot!$D:$AJ,19,FALSE)</f>
        <v>16.56918095927843</v>
      </c>
      <c r="X15" s="150">
        <f>VLOOKUP($B15,Snapshot!$D:$AJ,20,FALSE)</f>
        <v>2.0048208321209939</v>
      </c>
      <c r="Y15" s="151">
        <f>VLOOKUP($B15,Snapshot!$D:$AJ,21,FALSE)</f>
        <v>1.8415995412833357</v>
      </c>
      <c r="Z15" s="152">
        <f>VLOOKUP($B15,Snapshot!$D:$AJ,22,FALSE)</f>
        <v>1.6601439552625461</v>
      </c>
      <c r="AA15" s="150">
        <f>VLOOKUP($B15,Snapshot!$D:$AJ,23,FALSE)</f>
        <v>8.6969253880108894</v>
      </c>
      <c r="AB15" s="151">
        <f>VLOOKUP($B15,Snapshot!$D:$AJ,24,FALSE)</f>
        <v>9.4581395215420816</v>
      </c>
      <c r="AC15" s="152">
        <f>VLOOKUP($B15,Snapshot!$D:$AJ,25,FALSE)</f>
        <v>8.172440059418534</v>
      </c>
      <c r="AD15" s="151">
        <f>VLOOKUP($B15,Snapshot!$D:$AJ,26,FALSE)</f>
        <v>13.775966513019824</v>
      </c>
      <c r="AE15" s="151">
        <f>VLOOKUP($B15,Snapshot!$D:$AJ,27,FALSE)</f>
        <v>11.603137908481377</v>
      </c>
      <c r="AF15" s="262">
        <f>VLOOKUP($B15,Snapshot!$D:$AJ,28,FALSE)</f>
        <v>13.149003364431577</v>
      </c>
      <c r="AG15" s="152">
        <f>VLOOKUP($B15,Snapshot!$D:$AJ,29,FALSE)</f>
        <v>0.95881654643411562</v>
      </c>
      <c r="AH15" s="150">
        <v>245.68129999999999</v>
      </c>
      <c r="AI15" s="151">
        <v>253.77715000000001</v>
      </c>
      <c r="AJ15" s="151">
        <v>264.33858641505986</v>
      </c>
      <c r="AK15" s="152">
        <v>286.21613222484115</v>
      </c>
      <c r="AL15" s="150">
        <f t="shared" ref="AL15:AL81" si="26">IF(OR(AH15&lt;0,AI15&lt;0),"NM",IF(ISERROR((AI15/AH15*100-100)),"NA",(AI15/AH15*100-100)))</f>
        <v>3.2952650445923268</v>
      </c>
      <c r="AM15" s="151">
        <f t="shared" ref="AM15:AM81" si="27">IF(OR(AI15&lt;0,AJ15&lt;0),"NM",IF(ISERROR((AJ15/AI15*100-100)),"NA",(AJ15/AI15*100-100)))</f>
        <v>4.1616971484863257</v>
      </c>
      <c r="AN15" s="152">
        <f t="shared" ref="AN15:AN81" si="28">IF(OR(AJ15&lt;0,AK15&lt;0),"NM",IF(ISERROR((AK15/AJ15*100-100)),"NA",(AK15/AJ15*100-100)))</f>
        <v>8.2763345701749103</v>
      </c>
      <c r="AO15" s="150">
        <v>33.13653</v>
      </c>
      <c r="AP15" s="151">
        <v>44.987139999999982</v>
      </c>
      <c r="AQ15" s="151">
        <v>39.939300558471878</v>
      </c>
      <c r="AR15" s="152">
        <v>44.60842414284425</v>
      </c>
      <c r="AS15" s="150">
        <f t="shared" ref="AS15:AS81" si="29">IF(OR(AO15&lt;0,AP15&lt;0),"NM",IF(ISERROR((AP15/AO15*100-100)),"NA",(AP15/AO15*100-100)))</f>
        <v>35.762978199588133</v>
      </c>
      <c r="AT15" s="151">
        <f t="shared" ref="AT15:AT81" si="30">IF(OR(AP15&lt;0,AQ15&lt;0),"NM",IF(ISERROR((AQ15/AP15*100-100)),"NA",(AQ15/AP15*100-100)))</f>
        <v>-11.220627587190705</v>
      </c>
      <c r="AU15" s="152">
        <f t="shared" ref="AU15:AU81" si="31">IF(OR(AQ15&lt;0,AR15&lt;0),"NM",IF(ISERROR((AR15/AQ15*100-100)),"NA",(AR15/AQ15*100-100)))</f>
        <v>11.690549206130157</v>
      </c>
      <c r="AV15" s="150">
        <f t="shared" ref="AV15:AV81" si="32">IF(OR(AI15&lt;0,AP15&lt;0),"NM",IF(ISERROR((AP15/AI15*100)),"NA",(AP15/AI15*100)))</f>
        <v>17.727025463088374</v>
      </c>
      <c r="AW15" s="151">
        <f t="shared" ref="AW15:AW81" si="33">IF(OR(AJ15&lt;0,AQ15&lt;0),"NM",IF(ISERROR((AQ15/AJ15*100)),"NA",(AQ15/AJ15*100)))</f>
        <v>15.109145093089014</v>
      </c>
      <c r="AX15" s="152">
        <f t="shared" ref="AX15:AX81" si="34">IF(OR(AK15&lt;0,AR15&lt;0),"NM",IF(ISERROR((AR15/AK15*100)),"NA",(AR15/AK15*100)))</f>
        <v>15.585572971058623</v>
      </c>
      <c r="AY15" s="150">
        <v>10.290298041355069</v>
      </c>
      <c r="AZ15" s="151">
        <v>18.239644161795297</v>
      </c>
      <c r="BA15" s="151">
        <v>16.845739094790307</v>
      </c>
      <c r="BB15" s="152">
        <v>20.987700348897878</v>
      </c>
      <c r="BC15" s="150">
        <f t="shared" ref="BC15:BC81" si="35">IF(OR(AY15&lt;0,AZ15&lt;0),"NM",IF(ISERROR((AZ15/AY15*100-100)),"NA",(AZ15/AY15*100-100)))</f>
        <v>77.250883195929532</v>
      </c>
      <c r="BD15" s="151">
        <f t="shared" ref="BD15:BD81" si="36">IF(OR(AZ15&lt;0,BA15&lt;0),"NM",IF(ISERROR((BA15/AZ15*100-100)),"NA",(BA15/AZ15*100-100)))</f>
        <v>-7.6421724823155301</v>
      </c>
      <c r="BE15" s="152">
        <f t="shared" ref="BE15:BE81" si="37">IF(OR(BA15&lt;0,BB15&lt;0),"NM",IF(ISERROR((BB15/BA15*100-100)),"NA",(BB15/BA15*100-100)))</f>
        <v>24.587589958510691</v>
      </c>
      <c r="BF15" s="150">
        <f t="shared" ref="BF15:BF81" si="38">IF(OR(AI15&lt;0,AZ15&lt;0),"NM",IF(ISERROR((AZ15/AI15*100)),"NA",(AZ15/AI15*100)))</f>
        <v>7.1872681058146082</v>
      </c>
      <c r="BG15" s="151">
        <f t="shared" ref="BG15:BG81" si="39">IF(OR(AJ15&lt;0,BA15&lt;0),"NM",IF(ISERROR((BA15/AJ15*100)),"NA",(BA15/AJ15*100)))</f>
        <v>6.3727885221945693</v>
      </c>
      <c r="BH15" s="152">
        <f t="shared" ref="BH15:BH81" si="40">IF(OR(AK15&lt;0,BB15&lt;0),"NM",IF(ISERROR((BB15/AK15*100)),"NA",(BB15/AK15*100)))</f>
        <v>7.3328153049076539</v>
      </c>
      <c r="BI15" s="150">
        <v>37.36</v>
      </c>
      <c r="BJ15" s="151">
        <v>14.46</v>
      </c>
      <c r="BK15" s="151">
        <v>26.699999999999996</v>
      </c>
      <c r="BL15" s="152">
        <f t="shared" ref="BL15:BL81" si="41">100-BI15-BJ15-BK15</f>
        <v>21.480000000000004</v>
      </c>
      <c r="BM15" s="151">
        <v>-6.3857069584544348</v>
      </c>
      <c r="BN15" s="151">
        <v>45.431609999999999</v>
      </c>
      <c r="BO15" s="151">
        <v>18.414476272401433</v>
      </c>
      <c r="BP15" s="151" t="e">
        <v>#N/A</v>
      </c>
      <c r="BQ15" s="152" t="e">
        <v>#N/A</v>
      </c>
      <c r="BR15" s="150" t="str">
        <f t="shared" ref="BR15:BR78" si="42">IFERROR((BA15/BP15*100-100)," ")</f>
        <v xml:space="preserve"> </v>
      </c>
      <c r="BS15" s="151" t="str">
        <f t="shared" ref="BS15:BS78" si="43">IFERROR((BB15/BQ15*100-100)," ")</f>
        <v xml:space="preserve"> </v>
      </c>
    </row>
    <row r="16" spans="1:71" ht="12.75">
      <c r="B16" s="252" t="s">
        <v>113</v>
      </c>
      <c r="C16" s="165" t="s">
        <v>1269</v>
      </c>
      <c r="D16" s="177" t="s">
        <v>85</v>
      </c>
      <c r="E16" s="105" t="s">
        <v>286</v>
      </c>
      <c r="F16" s="148">
        <f>VLOOKUP($B16,Snapshot!$D:$AJ,2,FALSE)</f>
        <v>239.75</v>
      </c>
      <c r="G16" s="148">
        <f>VLOOKUP($B16,Snapshot!$D:$AJ,3,FALSE)</f>
        <v>285</v>
      </c>
      <c r="H16" s="148">
        <f t="shared" si="25"/>
        <v>18.873826903023996</v>
      </c>
      <c r="I16" s="149">
        <f>VLOOKUP($B16,Snapshot!$D:$AJ,8,FALSE)</f>
        <v>8.4575114695340492</v>
      </c>
      <c r="J16" s="250">
        <f>IF(VLOOKUP($B16,Snapshot!$D:$AJ,28,FALSE)="#N/A N/A","NA",VLOOKUP($B16,Snapshot!$D:$AJ,30,FALSE))</f>
        <v>-0.90927749999999996</v>
      </c>
      <c r="K16" s="154">
        <f>IF(VLOOKUP($B16,Snapshot!$D:$AJ,29,FALSE)="#N/A N/A","NA",VLOOKUP($B16,Snapshot!$D:$AJ,31,FALSE))</f>
        <v>41.947899999999997</v>
      </c>
      <c r="L16" s="154">
        <f>IF(VLOOKUP($B16,Snapshot!$D:$AJ,30,FALSE)="#N/A N/A","NA",VLOOKUP($B16,Snapshot!$D:$AJ,32,FALSE))</f>
        <v>33.714440000000003</v>
      </c>
      <c r="M16" s="155">
        <f>IF(VLOOKUP($B16,Snapshot!$D:$AJ,31,FALSE)="#N/A N/A","NA",VLOOKUP($B16,Snapshot!$D:$AJ,33,FALSE))</f>
        <v>32.202919999999999</v>
      </c>
      <c r="N16" s="150">
        <f>VLOOKUP($B16,Snapshot!$D:$AJ,10,FALSE)</f>
        <v>4.5120354634392363</v>
      </c>
      <c r="O16" s="151">
        <f>VLOOKUP($B16,Snapshot!$D:$AJ,11,FALSE)</f>
        <v>9.1358787692075047</v>
      </c>
      <c r="P16" s="151">
        <f>VLOOKUP($B16,Snapshot!$D:$AJ,12,FALSE)</f>
        <v>11.826812400514797</v>
      </c>
      <c r="Q16" s="152">
        <f>VLOOKUP($B16,Snapshot!$D:$AJ,13,FALSE)</f>
        <v>14.580401636072059</v>
      </c>
      <c r="R16" s="150">
        <f t="shared" si="17"/>
        <v>102.47799121338926</v>
      </c>
      <c r="S16" s="151">
        <f t="shared" si="18"/>
        <v>29.454568074798537</v>
      </c>
      <c r="T16" s="152">
        <f t="shared" si="19"/>
        <v>23.282598406967246</v>
      </c>
      <c r="U16" s="150">
        <f>VLOOKUP($B16,Snapshot!$D:$AJ,17,FALSE)</f>
        <v>26.242686232667381</v>
      </c>
      <c r="V16" s="151">
        <f>VLOOKUP($B16,Snapshot!$D:$AJ,18,FALSE)</f>
        <v>20.271734418444328</v>
      </c>
      <c r="W16" s="152">
        <f>VLOOKUP($B16,Snapshot!$D:$AJ,19,FALSE)</f>
        <v>16.443305608732761</v>
      </c>
      <c r="X16" s="150">
        <f>VLOOKUP($B16,Snapshot!$D:$AJ,20,FALSE)</f>
        <v>7.9903332663667932</v>
      </c>
      <c r="Y16" s="151">
        <f>VLOOKUP($B16,Snapshot!$D:$AJ,21,FALSE)</f>
        <v>6.6909804942044548</v>
      </c>
      <c r="Z16" s="152">
        <f>VLOOKUP($B16,Snapshot!$D:$AJ,22,FALSE)</f>
        <v>5.5226385137338889</v>
      </c>
      <c r="AA16" s="150">
        <f>VLOOKUP($B16,Snapshot!$D:$AJ,23,FALSE)</f>
        <v>15.06573879103366</v>
      </c>
      <c r="AB16" s="151">
        <f>VLOOKUP($B16,Snapshot!$D:$AJ,24,FALSE)</f>
        <v>13.079638642352949</v>
      </c>
      <c r="AC16" s="152">
        <f>VLOOKUP($B16,Snapshot!$D:$AJ,25,FALSE)</f>
        <v>10.591505891841065</v>
      </c>
      <c r="AD16" s="151">
        <f>VLOOKUP($B16,Snapshot!$D:$AJ,26,FALSE)</f>
        <v>31.127194533384149</v>
      </c>
      <c r="AE16" s="151">
        <f>VLOOKUP($B16,Snapshot!$D:$AJ,27,FALSE)</f>
        <v>35.927651129172865</v>
      </c>
      <c r="AF16" s="262">
        <f>VLOOKUP($B16,Snapshot!$D:$AJ,28,FALSE)</f>
        <v>36.798734171238848</v>
      </c>
      <c r="AG16" s="152">
        <f>VLOOKUP($B16,Snapshot!$D:$AJ,29,FALSE)</f>
        <v>2.0646506777893641</v>
      </c>
      <c r="AH16" s="150">
        <v>361.44139999999999</v>
      </c>
      <c r="AI16" s="151">
        <v>383.67030000000005</v>
      </c>
      <c r="AJ16" s="151">
        <v>423.28424633609001</v>
      </c>
      <c r="AK16" s="152">
        <v>478.98343212047718</v>
      </c>
      <c r="AL16" s="150">
        <f t="shared" si="26"/>
        <v>6.1500702465185526</v>
      </c>
      <c r="AM16" s="151">
        <f t="shared" si="27"/>
        <v>10.324996836109008</v>
      </c>
      <c r="AN16" s="152">
        <f t="shared" si="28"/>
        <v>13.158813791563048</v>
      </c>
      <c r="AO16" s="150">
        <v>29.306999999999999</v>
      </c>
      <c r="AP16" s="151">
        <v>46.065800000000102</v>
      </c>
      <c r="AQ16" s="151">
        <v>53.148662652175467</v>
      </c>
      <c r="AR16" s="152">
        <v>63.323178831997851</v>
      </c>
      <c r="AS16" s="150">
        <f t="shared" si="29"/>
        <v>57.183608011738158</v>
      </c>
      <c r="AT16" s="151">
        <f t="shared" si="30"/>
        <v>15.375533806371195</v>
      </c>
      <c r="AU16" s="152">
        <f t="shared" si="31"/>
        <v>19.143503659552422</v>
      </c>
      <c r="AV16" s="150">
        <f t="shared" si="32"/>
        <v>12.006610884397384</v>
      </c>
      <c r="AW16" s="151">
        <f t="shared" si="33"/>
        <v>12.556258143841983</v>
      </c>
      <c r="AX16" s="152">
        <f t="shared" si="34"/>
        <v>13.220327590802844</v>
      </c>
      <c r="AY16" s="150">
        <v>13.247787324203943</v>
      </c>
      <c r="AZ16" s="151">
        <v>26.825680830023998</v>
      </c>
      <c r="BA16" s="151">
        <v>34.727069251631598</v>
      </c>
      <c r="BB16" s="152">
        <v>42.812433323998391</v>
      </c>
      <c r="BC16" s="150">
        <f t="shared" si="35"/>
        <v>102.49178352231701</v>
      </c>
      <c r="BD16" s="151">
        <f t="shared" si="36"/>
        <v>29.454568074798544</v>
      </c>
      <c r="BE16" s="152">
        <f t="shared" si="37"/>
        <v>23.282598406967253</v>
      </c>
      <c r="BF16" s="150">
        <f t="shared" si="38"/>
        <v>6.9918575480103602</v>
      </c>
      <c r="BG16" s="151">
        <f t="shared" si="39"/>
        <v>8.2041960106538241</v>
      </c>
      <c r="BH16" s="152">
        <f t="shared" si="40"/>
        <v>8.9381866789141711</v>
      </c>
      <c r="BI16" s="150">
        <v>51.11</v>
      </c>
      <c r="BJ16" s="151">
        <v>22.66</v>
      </c>
      <c r="BK16" s="151">
        <v>14.089999999999996</v>
      </c>
      <c r="BL16" s="152">
        <f t="shared" si="41"/>
        <v>12.140000000000004</v>
      </c>
      <c r="BM16" s="151">
        <v>-9.4257650170003728</v>
      </c>
      <c r="BN16" s="151">
        <v>33.714440000000003</v>
      </c>
      <c r="BO16" s="151">
        <v>32.20464802867383</v>
      </c>
      <c r="BP16" s="151">
        <v>-2.1</v>
      </c>
      <c r="BQ16" s="152">
        <v>5.6</v>
      </c>
      <c r="BR16" s="150">
        <f t="shared" si="42"/>
        <v>-1753.6699643634095</v>
      </c>
      <c r="BS16" s="151">
        <f t="shared" si="43"/>
        <v>664.50773792854272</v>
      </c>
    </row>
    <row r="17" spans="2:71" ht="12.75">
      <c r="B17" s="252" t="s">
        <v>114</v>
      </c>
      <c r="C17" s="165" t="s">
        <v>1270</v>
      </c>
      <c r="D17" s="177" t="s">
        <v>85</v>
      </c>
      <c r="E17" s="105" t="s">
        <v>287</v>
      </c>
      <c r="F17" s="148">
        <f>VLOOKUP($B17,Snapshot!$D:$AJ,2,FALSE)</f>
        <v>12682.7</v>
      </c>
      <c r="G17" s="148">
        <f>VLOOKUP($B17,Snapshot!$D:$AJ,3,FALSE)</f>
        <v>10705</v>
      </c>
      <c r="H17" s="148">
        <f t="shared" si="25"/>
        <v>-15.59368273317196</v>
      </c>
      <c r="I17" s="149">
        <f>VLOOKUP($B17,Snapshot!$D:$AJ,8,FALSE)</f>
        <v>42.113485806451614</v>
      </c>
      <c r="J17" s="250">
        <f>IF(VLOOKUP($B17,Snapshot!$D:$AJ,28,FALSE)="#N/A N/A","NA",VLOOKUP($B17,Snapshot!$D:$AJ,30,FALSE))</f>
        <v>34.659469999999999</v>
      </c>
      <c r="K17" s="154">
        <f>IF(VLOOKUP($B17,Snapshot!$D:$AJ,29,FALSE)="#N/A N/A","NA",VLOOKUP($B17,Snapshot!$D:$AJ,31,FALSE))</f>
        <v>38.285319999999999</v>
      </c>
      <c r="L17" s="154">
        <f>IF(VLOOKUP($B17,Snapshot!$D:$AJ,30,FALSE)="#N/A N/A","NA",VLOOKUP($B17,Snapshot!$D:$AJ,32,FALSE))</f>
        <v>152.06100000000001</v>
      </c>
      <c r="M17" s="155">
        <f>IF(VLOOKUP($B17,Snapshot!$D:$AJ,31,FALSE)="#N/A N/A","NA",VLOOKUP($B17,Snapshot!$D:$AJ,33,FALSE))</f>
        <v>86.482870000000005</v>
      </c>
      <c r="N17" s="150">
        <f>VLOOKUP($B17,Snapshot!$D:$AJ,10,FALSE)</f>
        <v>214.17196776929592</v>
      </c>
      <c r="O17" s="151">
        <f>VLOOKUP($B17,Snapshot!$D:$AJ,11,FALSE)</f>
        <v>276.1028726986172</v>
      </c>
      <c r="P17" s="151">
        <f>VLOOKUP($B17,Snapshot!$D:$AJ,12,FALSE)</f>
        <v>297.88363450088127</v>
      </c>
      <c r="Q17" s="152">
        <f>VLOOKUP($B17,Snapshot!$D:$AJ,13,FALSE)</f>
        <v>386.92843218357575</v>
      </c>
      <c r="R17" s="150">
        <f t="shared" si="17"/>
        <v>28.91643830626456</v>
      </c>
      <c r="S17" s="151">
        <f t="shared" si="18"/>
        <v>7.8886400526658296</v>
      </c>
      <c r="T17" s="152">
        <f t="shared" si="19"/>
        <v>29.892477252700857</v>
      </c>
      <c r="U17" s="150">
        <f>VLOOKUP($B17,Snapshot!$D:$AJ,17,FALSE)</f>
        <v>45.934690487063229</v>
      </c>
      <c r="V17" s="151">
        <f>VLOOKUP($B17,Snapshot!$D:$AJ,18,FALSE)</f>
        <v>42.576021409334857</v>
      </c>
      <c r="W17" s="152">
        <f>VLOOKUP($B17,Snapshot!$D:$AJ,19,FALSE)</f>
        <v>32.777896233747882</v>
      </c>
      <c r="X17" s="150">
        <f>VLOOKUP($B17,Snapshot!$D:$AJ,20,FALSE)</f>
        <v>14.242497882182581</v>
      </c>
      <c r="Y17" s="151">
        <f>VLOOKUP($B17,Snapshot!$D:$AJ,21,FALSE)</f>
        <v>12.739642199588866</v>
      </c>
      <c r="Z17" s="152">
        <f>VLOOKUP($B17,Snapshot!$D:$AJ,22,FALSE)</f>
        <v>11.843459758238456</v>
      </c>
      <c r="AA17" s="150">
        <f>VLOOKUP($B17,Snapshot!$D:$AJ,23,FALSE)</f>
        <v>36.990435820421872</v>
      </c>
      <c r="AB17" s="151">
        <f>VLOOKUP($B17,Snapshot!$D:$AJ,24,FALSE)</f>
        <v>31.754003409455564</v>
      </c>
      <c r="AC17" s="152">
        <f>VLOOKUP($B17,Snapshot!$D:$AJ,25,FALSE)</f>
        <v>25.751051512849823</v>
      </c>
      <c r="AD17" s="151">
        <f>VLOOKUP($B17,Snapshot!$D:$AJ,26,FALSE)</f>
        <v>30.657379058655248</v>
      </c>
      <c r="AE17" s="151">
        <f>VLOOKUP($B17,Snapshot!$D:$AJ,27,FALSE)</f>
        <v>31.588712246988386</v>
      </c>
      <c r="AF17" s="262">
        <f>VLOOKUP($B17,Snapshot!$D:$AJ,28,FALSE)</f>
        <v>37.449675312939199</v>
      </c>
      <c r="AG17" s="152">
        <f>VLOOKUP($B17,Snapshot!$D:$AJ,29,FALSE)</f>
        <v>0.63078051203608065</v>
      </c>
      <c r="AH17" s="150">
        <v>364.27600000000007</v>
      </c>
      <c r="AI17" s="151">
        <v>446.85230000000001</v>
      </c>
      <c r="AJ17" s="151">
        <v>502.80167491698887</v>
      </c>
      <c r="AK17" s="152">
        <v>600.3614517922507</v>
      </c>
      <c r="AL17" s="150">
        <f t="shared" si="26"/>
        <v>22.668608417793081</v>
      </c>
      <c r="AM17" s="151">
        <f t="shared" si="27"/>
        <v>12.520775861954576</v>
      </c>
      <c r="AN17" s="152">
        <f t="shared" si="28"/>
        <v>19.403232276696116</v>
      </c>
      <c r="AO17" s="150">
        <v>65.491400000000056</v>
      </c>
      <c r="AP17" s="151">
        <v>88.228999999999957</v>
      </c>
      <c r="AQ17" s="151">
        <v>102.10161819079259</v>
      </c>
      <c r="AR17" s="152">
        <v>125.03423484372279</v>
      </c>
      <c r="AS17" s="150">
        <f t="shared" si="29"/>
        <v>34.718451582955737</v>
      </c>
      <c r="AT17" s="151">
        <f t="shared" si="30"/>
        <v>15.723422220350031</v>
      </c>
      <c r="AU17" s="152">
        <f t="shared" si="31"/>
        <v>22.460580996940777</v>
      </c>
      <c r="AV17" s="150">
        <f t="shared" si="32"/>
        <v>19.744555415738031</v>
      </c>
      <c r="AW17" s="151">
        <f t="shared" si="33"/>
        <v>20.306538996245248</v>
      </c>
      <c r="AX17" s="152">
        <f t="shared" si="34"/>
        <v>20.826492852007704</v>
      </c>
      <c r="AY17" s="150">
        <v>60.602099999999972</v>
      </c>
      <c r="AZ17" s="151">
        <v>77.08239999999995</v>
      </c>
      <c r="BA17" s="151">
        <v>83.163153079956047</v>
      </c>
      <c r="BB17" s="152">
        <v>108.02267969701069</v>
      </c>
      <c r="BC17" s="150">
        <f t="shared" si="35"/>
        <v>27.194272145684707</v>
      </c>
      <c r="BD17" s="151">
        <f t="shared" si="36"/>
        <v>7.8886400526658491</v>
      </c>
      <c r="BE17" s="152">
        <f t="shared" si="37"/>
        <v>29.892477252700843</v>
      </c>
      <c r="BF17" s="150">
        <f t="shared" si="38"/>
        <v>17.250084647656497</v>
      </c>
      <c r="BG17" s="151">
        <f t="shared" si="39"/>
        <v>16.53995148160277</v>
      </c>
      <c r="BH17" s="152">
        <f t="shared" si="40"/>
        <v>17.992940648426391</v>
      </c>
      <c r="BI17" s="150">
        <v>55.06</v>
      </c>
      <c r="BJ17" s="151">
        <v>14.2</v>
      </c>
      <c r="BK17" s="151">
        <v>8.8100000000000023</v>
      </c>
      <c r="BL17" s="152">
        <f t="shared" si="41"/>
        <v>21.929999999999996</v>
      </c>
      <c r="BM17" s="151">
        <v>-0.70035193761425774</v>
      </c>
      <c r="BN17" s="151">
        <v>152.06100000000001</v>
      </c>
      <c r="BO17" s="151">
        <v>53.198163249701309</v>
      </c>
      <c r="BP17" s="151">
        <v>40.406999999999996</v>
      </c>
      <c r="BQ17" s="152">
        <v>53.755000000000003</v>
      </c>
      <c r="BR17" s="150">
        <f t="shared" si="42"/>
        <v>105.81372801731396</v>
      </c>
      <c r="BS17" s="151">
        <f t="shared" si="43"/>
        <v>100.9537339726736</v>
      </c>
    </row>
    <row r="18" spans="2:71" ht="12.75">
      <c r="B18" s="252" t="s">
        <v>618</v>
      </c>
      <c r="C18" s="165" t="s">
        <v>1271</v>
      </c>
      <c r="D18" s="177" t="s">
        <v>85</v>
      </c>
      <c r="E18" s="105" t="s">
        <v>287</v>
      </c>
      <c r="F18" s="148">
        <f>VLOOKUP($B18,Snapshot!$D:$AJ,2,FALSE)</f>
        <v>3044.1</v>
      </c>
      <c r="G18" s="148">
        <f>VLOOKUP($B18,Snapshot!$D:$AJ,3,FALSE)</f>
        <v>2770</v>
      </c>
      <c r="H18" s="148">
        <f t="shared" si="25"/>
        <v>-9.0043034065897984</v>
      </c>
      <c r="I18" s="149">
        <f>VLOOKUP($B18,Snapshot!$D:$AJ,8,FALSE)</f>
        <v>6.9574143369175632</v>
      </c>
      <c r="J18" s="250">
        <f>IF(VLOOKUP($B18,Snapshot!$D:$AJ,28,FALSE)="#N/A N/A","NA",VLOOKUP($B18,Snapshot!$D:$AJ,30,FALSE))</f>
        <v>-4.8495739999999996</v>
      </c>
      <c r="K18" s="154">
        <f>IF(VLOOKUP($B18,Snapshot!$D:$AJ,29,FALSE)="#N/A N/A","NA",VLOOKUP($B18,Snapshot!$D:$AJ,31,FALSE))</f>
        <v>32.735950000000003</v>
      </c>
      <c r="L18" s="154">
        <f>IF(VLOOKUP($B18,Snapshot!$D:$AJ,30,FALSE)="#N/A N/A","NA",VLOOKUP($B18,Snapshot!$D:$AJ,32,FALSE))</f>
        <v>19.168510000000001</v>
      </c>
      <c r="M18" s="155">
        <f>IF(VLOOKUP($B18,Snapshot!$D:$AJ,31,FALSE)="#N/A N/A","NA",VLOOKUP($B18,Snapshot!$D:$AJ,33,FALSE))</f>
        <v>18.537410000000001</v>
      </c>
      <c r="N18" s="150">
        <f>VLOOKUP($B18,Snapshot!$D:$AJ,10,FALSE)</f>
        <v>54.798803599116432</v>
      </c>
      <c r="O18" s="151">
        <f>VLOOKUP($B18,Snapshot!$D:$AJ,11,FALSE)</f>
        <v>76.511032600213596</v>
      </c>
      <c r="P18" s="151">
        <f>VLOOKUP($B18,Snapshot!$D:$AJ,12,FALSE)</f>
        <v>84.118404684319643</v>
      </c>
      <c r="Q18" s="152">
        <f>VLOOKUP($B18,Snapshot!$D:$AJ,13,FALSE)</f>
        <v>109.1163188128083</v>
      </c>
      <c r="R18" s="150">
        <f t="shared" si="17"/>
        <v>39.621720868094371</v>
      </c>
      <c r="S18" s="151">
        <f t="shared" si="18"/>
        <v>9.9428433071295572</v>
      </c>
      <c r="T18" s="152">
        <f t="shared" si="19"/>
        <v>29.717532354900289</v>
      </c>
      <c r="U18" s="150">
        <f>VLOOKUP($B18,Snapshot!$D:$AJ,17,FALSE)</f>
        <v>39.786418984907307</v>
      </c>
      <c r="V18" s="151">
        <f>VLOOKUP($B18,Snapshot!$D:$AJ,18,FALSE)</f>
        <v>36.188275460333891</v>
      </c>
      <c r="W18" s="152">
        <f>VLOOKUP($B18,Snapshot!$D:$AJ,19,FALSE)</f>
        <v>27.897751987236919</v>
      </c>
      <c r="X18" s="150">
        <f>VLOOKUP($B18,Snapshot!$D:$AJ,20,FALSE)</f>
        <v>6.6459960785288148</v>
      </c>
      <c r="Y18" s="151">
        <f>VLOOKUP($B18,Snapshot!$D:$AJ,21,FALSE)</f>
        <v>5.8523099686961517</v>
      </c>
      <c r="Z18" s="152">
        <f>VLOOKUP($B18,Snapshot!$D:$AJ,22,FALSE)</f>
        <v>5.0627845997197696</v>
      </c>
      <c r="AA18" s="150">
        <f>VLOOKUP($B18,Snapshot!$D:$AJ,23,FALSE)</f>
        <v>24.711476929429466</v>
      </c>
      <c r="AB18" s="151">
        <f>VLOOKUP($B18,Snapshot!$D:$AJ,24,FALSE)</f>
        <v>21.878124099543786</v>
      </c>
      <c r="AC18" s="152">
        <f>VLOOKUP($B18,Snapshot!$D:$AJ,25,FALSE)</f>
        <v>17.338865584049159</v>
      </c>
      <c r="AD18" s="151">
        <f>VLOOKUP($B18,Snapshot!$D:$AJ,26,FALSE)</f>
        <v>18.024261659730712</v>
      </c>
      <c r="AE18" s="151">
        <f>VLOOKUP($B18,Snapshot!$D:$AJ,27,FALSE)</f>
        <v>17.198808242916559</v>
      </c>
      <c r="AF18" s="262">
        <f>VLOOKUP($B18,Snapshot!$D:$AJ,28,FALSE)</f>
        <v>19.460323465444539</v>
      </c>
      <c r="AG18" s="152">
        <f>VLOOKUP($B18,Snapshot!$D:$AJ,29,FALSE)</f>
        <v>0.52560691173088925</v>
      </c>
      <c r="AH18" s="150">
        <v>100.2153</v>
      </c>
      <c r="AI18" s="151">
        <v>94.458699999999993</v>
      </c>
      <c r="AJ18" s="151">
        <v>102.91106777907912</v>
      </c>
      <c r="AK18" s="152">
        <v>118.90720359338584</v>
      </c>
      <c r="AL18" s="150">
        <f t="shared" si="26"/>
        <v>-5.7442326670678057</v>
      </c>
      <c r="AM18" s="151">
        <f t="shared" si="27"/>
        <v>8.9482152295967694</v>
      </c>
      <c r="AN18" s="152">
        <f t="shared" si="28"/>
        <v>15.543649638001895</v>
      </c>
      <c r="AO18" s="150">
        <v>20.201100000000007</v>
      </c>
      <c r="AP18" s="151">
        <v>23.733699999999995</v>
      </c>
      <c r="AQ18" s="151">
        <v>26.210430188788145</v>
      </c>
      <c r="AR18" s="152">
        <v>32.351474095415583</v>
      </c>
      <c r="AS18" s="150">
        <f t="shared" si="29"/>
        <v>17.487166540435851</v>
      </c>
      <c r="AT18" s="151">
        <f t="shared" si="30"/>
        <v>10.435499685207745</v>
      </c>
      <c r="AU18" s="152">
        <f t="shared" si="31"/>
        <v>23.429771516128525</v>
      </c>
      <c r="AV18" s="150">
        <f t="shared" si="32"/>
        <v>25.126007450875353</v>
      </c>
      <c r="AW18" s="151">
        <f t="shared" si="33"/>
        <v>25.469010043753997</v>
      </c>
      <c r="AX18" s="152">
        <f t="shared" si="34"/>
        <v>27.207329007622139</v>
      </c>
      <c r="AY18" s="150">
        <v>10.592608735709208</v>
      </c>
      <c r="AZ18" s="151">
        <v>14.789582601621289</v>
      </c>
      <c r="BA18" s="151">
        <v>16.260087625478988</v>
      </c>
      <c r="BB18" s="152">
        <v>21.092184426515846</v>
      </c>
      <c r="BC18" s="150">
        <f t="shared" si="35"/>
        <v>39.621720868094371</v>
      </c>
      <c r="BD18" s="151">
        <f t="shared" si="36"/>
        <v>9.9428433071295501</v>
      </c>
      <c r="BE18" s="152">
        <f t="shared" si="37"/>
        <v>29.7175323549003</v>
      </c>
      <c r="BF18" s="150">
        <f t="shared" si="38"/>
        <v>15.657194733382198</v>
      </c>
      <c r="BG18" s="151">
        <f t="shared" si="39"/>
        <v>15.800134986826475</v>
      </c>
      <c r="BH18" s="152">
        <f t="shared" si="40"/>
        <v>17.738357129852719</v>
      </c>
      <c r="BI18" s="150">
        <v>58.29</v>
      </c>
      <c r="BJ18" s="151">
        <v>12.61</v>
      </c>
      <c r="BK18" s="151">
        <v>22.439999999999998</v>
      </c>
      <c r="BL18" s="152">
        <f t="shared" si="41"/>
        <v>6.6600000000000037</v>
      </c>
      <c r="BM18" s="151">
        <v>-9.8832131914326737</v>
      </c>
      <c r="BN18" s="151">
        <v>19.168510000000001</v>
      </c>
      <c r="BO18" s="151">
        <v>11.103209103942653</v>
      </c>
      <c r="BP18" s="151" t="e">
        <v>#N/A</v>
      </c>
      <c r="BQ18" s="152" t="e">
        <v>#N/A</v>
      </c>
      <c r="BR18" s="150" t="str">
        <f t="shared" si="42"/>
        <v xml:space="preserve"> </v>
      </c>
      <c r="BS18" s="151" t="str">
        <f t="shared" si="43"/>
        <v xml:space="preserve"> </v>
      </c>
    </row>
    <row r="19" spans="2:71" ht="12.75">
      <c r="B19" s="252" t="s">
        <v>115</v>
      </c>
      <c r="C19" s="165" t="s">
        <v>1272</v>
      </c>
      <c r="D19" s="177" t="s">
        <v>85</v>
      </c>
      <c r="E19" s="105" t="s">
        <v>287</v>
      </c>
      <c r="F19" s="148">
        <f>VLOOKUP($B19,Snapshot!$D:$AJ,2,FALSE)</f>
        <v>1521.05</v>
      </c>
      <c r="G19" s="148">
        <f>VLOOKUP($B19,Snapshot!$D:$AJ,3,FALSE)</f>
        <v>1470</v>
      </c>
      <c r="H19" s="148">
        <f t="shared" ref="H19" si="44">IF(IFERROR(((IF(G19&lt;0,"-",G19))/F19*100-100),"-")=-100,"-",(IFERROR(((IF(G19&lt;0,"-",G19))/F19*100-100),"-")))</f>
        <v>-3.3562341803359459</v>
      </c>
      <c r="I19" s="149">
        <f>VLOOKUP($B19,Snapshot!$D:$AJ,8,FALSE)</f>
        <v>8.5013157138590199</v>
      </c>
      <c r="J19" s="250">
        <f>IF(VLOOKUP($B19,Snapshot!$D:$AJ,28,FALSE)="#N/A N/A","NA",VLOOKUP($B19,Snapshot!$D:$AJ,30,FALSE))</f>
        <v>-9.5447679999999995</v>
      </c>
      <c r="K19" s="154">
        <f>IF(VLOOKUP($B19,Snapshot!$D:$AJ,29,FALSE)="#N/A N/A","NA",VLOOKUP($B19,Snapshot!$D:$AJ,31,FALSE))</f>
        <v>36.895870000000002</v>
      </c>
      <c r="L19" s="154">
        <f>IF(VLOOKUP($B19,Snapshot!$D:$AJ,30,FALSE)="#N/A N/A","NA",VLOOKUP($B19,Snapshot!$D:$AJ,32,FALSE))</f>
        <v>39.533070000000002</v>
      </c>
      <c r="M19" s="155">
        <f>IF(VLOOKUP($B19,Snapshot!$D:$AJ,31,FALSE)="#N/A N/A","NA",VLOOKUP($B19,Snapshot!$D:$AJ,33,FALSE))</f>
        <v>22.784140000000001</v>
      </c>
      <c r="N19" s="150">
        <f>VLOOKUP($B19,Snapshot!$D:$AJ,10,FALSE)</f>
        <v>12.197457235817753</v>
      </c>
      <c r="O19" s="151">
        <f>VLOOKUP($B19,Snapshot!$D:$AJ,11,FALSE)</f>
        <v>19.732021862617717</v>
      </c>
      <c r="P19" s="151">
        <f>VLOOKUP($B19,Snapshot!$D:$AJ,12,FALSE)</f>
        <v>34.803114651390047</v>
      </c>
      <c r="Q19" s="152">
        <f>VLOOKUP($B19,Snapshot!$D:$AJ,13,FALSE)</f>
        <v>46.81876462374823</v>
      </c>
      <c r="R19" s="150">
        <f t="shared" si="17"/>
        <v>61.771601089731767</v>
      </c>
      <c r="S19" s="151">
        <f t="shared" si="18"/>
        <v>76.378857137415253</v>
      </c>
      <c r="T19" s="152">
        <f t="shared" si="19"/>
        <v>34.524639799381497</v>
      </c>
      <c r="U19" s="150">
        <f>VLOOKUP($B19,Snapshot!$D:$AJ,17,FALSE)</f>
        <v>77.085359553631278</v>
      </c>
      <c r="V19" s="151">
        <f>VLOOKUP($B19,Snapshot!$D:$AJ,18,FALSE)</f>
        <v>43.704421723049684</v>
      </c>
      <c r="W19" s="152">
        <f>VLOOKUP($B19,Snapshot!$D:$AJ,19,FALSE)</f>
        <v>32.488042181883337</v>
      </c>
      <c r="X19" s="150">
        <f>VLOOKUP($B19,Snapshot!$D:$AJ,20,FALSE)</f>
        <v>9.8777676660738383</v>
      </c>
      <c r="Y19" s="151">
        <f>VLOOKUP($B19,Snapshot!$D:$AJ,21,FALSE)</f>
        <v>8.6912763637776909</v>
      </c>
      <c r="Z19" s="152">
        <f>VLOOKUP($B19,Snapshot!$D:$AJ,22,FALSE)</f>
        <v>7.2837600458955469</v>
      </c>
      <c r="AA19" s="150">
        <f>VLOOKUP($B19,Snapshot!$D:$AJ,23,FALSE)</f>
        <v>29.296407548699172</v>
      </c>
      <c r="AB19" s="151">
        <f>VLOOKUP($B19,Snapshot!$D:$AJ,24,FALSE)</f>
        <v>23.159747442153026</v>
      </c>
      <c r="AC19" s="152">
        <f>VLOOKUP($B19,Snapshot!$D:$AJ,25,FALSE)</f>
        <v>18.368480952717295</v>
      </c>
      <c r="AD19" s="151">
        <f>VLOOKUP($B19,Snapshot!$D:$AJ,26,FALSE)</f>
        <v>13.243170980079574</v>
      </c>
      <c r="AE19" s="151">
        <f>VLOOKUP($B19,Snapshot!$D:$AJ,27,FALSE)</f>
        <v>21.157163301018318</v>
      </c>
      <c r="AF19" s="262">
        <f>VLOOKUP($B19,Snapshot!$D:$AJ,28,FALSE)</f>
        <v>24.395166608119904</v>
      </c>
      <c r="AG19" s="152">
        <f>VLOOKUP($B19,Snapshot!$D:$AJ,29,FALSE)</f>
        <v>0.59169652542651463</v>
      </c>
      <c r="AH19" s="150">
        <v>129.10300000000001</v>
      </c>
      <c r="AI19" s="151">
        <v>156.82070999999999</v>
      </c>
      <c r="AJ19" s="151">
        <v>176.85618500000001</v>
      </c>
      <c r="AK19" s="152">
        <v>199.26637955000001</v>
      </c>
      <c r="AL19" s="150">
        <f t="shared" ref="AL19" si="45">IF(OR(AH19&lt;0,AI19&lt;0),"NM",IF(ISERROR((AI19/AH19*100-100)),"NA",(AI19/AH19*100-100)))</f>
        <v>21.469454621503729</v>
      </c>
      <c r="AM19" s="151">
        <f t="shared" ref="AM19" si="46">IF(OR(AI19&lt;0,AJ19&lt;0),"NM",IF(ISERROR((AJ19/AI19*100-100)),"NA",(AJ19/AI19*100-100)))</f>
        <v>12.776038955569092</v>
      </c>
      <c r="AN19" s="152">
        <f t="shared" ref="AN19" si="47">IF(OR(AJ19&lt;0,AK19&lt;0),"NM",IF(ISERROR((AK19/AJ19*100-100)),"NA",(AK19/AJ19*100-100)))</f>
        <v>12.671422574223229</v>
      </c>
      <c r="AO19" s="150">
        <v>17.675639999999998</v>
      </c>
      <c r="AP19" s="151">
        <v>25.579389999999986</v>
      </c>
      <c r="AQ19" s="151">
        <v>32.718394224999997</v>
      </c>
      <c r="AR19" s="152">
        <v>40.451075048650004</v>
      </c>
      <c r="AS19" s="150">
        <f t="shared" ref="AS19" si="48">IF(OR(AO19&lt;0,AP19&lt;0),"NM",IF(ISERROR((AP19/AO19*100-100)),"NA",(AP19/AO19*100-100)))</f>
        <v>44.715495450235409</v>
      </c>
      <c r="AT19" s="151">
        <f t="shared" ref="AT19" si="49">IF(OR(AP19&lt;0,AQ19&lt;0),"NM",IF(ISERROR((AQ19/AP19*100-100)),"NA",(AQ19/AP19*100-100)))</f>
        <v>27.909204343809662</v>
      </c>
      <c r="AU19" s="152">
        <f t="shared" ref="AU19" si="50">IF(OR(AQ19&lt;0,AR19&lt;0),"NM",IF(ISERROR((AR19/AQ19*100-100)),"NA",(AR19/AQ19*100-100)))</f>
        <v>23.634047473336864</v>
      </c>
      <c r="AV19" s="150">
        <f t="shared" ref="AV19" si="51">IF(OR(AI19&lt;0,AP19&lt;0),"NM",IF(ISERROR((AP19/AI19*100)),"NA",(AP19/AI19*100)))</f>
        <v>16.311232107034833</v>
      </c>
      <c r="AW19" s="151">
        <f t="shared" ref="AW19" si="52">IF(OR(AJ19&lt;0,AQ19&lt;0),"NM",IF(ISERROR((AQ19/AJ19*100)),"NA",(AQ19/AJ19*100)))</f>
        <v>18.499999999999996</v>
      </c>
      <c r="AX19" s="152">
        <f t="shared" ref="AX19" si="53">IF(OR(AK19&lt;0,AR19&lt;0),"NM",IF(ISERROR((AR19/AK19*100)),"NA",(AR19/AK19*100)))</f>
        <v>20.3</v>
      </c>
      <c r="AY19" s="150">
        <v>5.679562999999999</v>
      </c>
      <c r="AZ19" s="151">
        <v>9.1879200000000001</v>
      </c>
      <c r="BA19" s="151">
        <v>16.205548290699998</v>
      </c>
      <c r="BB19" s="152">
        <v>21.800455465579006</v>
      </c>
      <c r="BC19" s="150">
        <f t="shared" ref="BC19" si="54">IF(OR(AY19&lt;0,AZ19&lt;0),"NM",IF(ISERROR((AZ19/AY19*100-100)),"NA",(AZ19/AY19*100-100)))</f>
        <v>61.771601089731774</v>
      </c>
      <c r="BD19" s="151">
        <f t="shared" ref="BD19" si="55">IF(OR(AZ19&lt;0,BA19&lt;0),"NM",IF(ISERROR((BA19/AZ19*100-100)),"NA",(BA19/AZ19*100-100)))</f>
        <v>76.378857137415196</v>
      </c>
      <c r="BE19" s="152">
        <f t="shared" ref="BE19" si="56">IF(OR(BA19&lt;0,BB19&lt;0),"NM",IF(ISERROR((BB19/BA19*100-100)),"NA",(BB19/BA19*100-100)))</f>
        <v>34.524639799381561</v>
      </c>
      <c r="BF19" s="150">
        <f t="shared" ref="BF19" si="57">IF(OR(AI19&lt;0,AZ19&lt;0),"NM",IF(ISERROR((AZ19/AI19*100)),"NA",(AZ19/AI19*100)))</f>
        <v>5.8588690231028799</v>
      </c>
      <c r="BG19" s="151">
        <f t="shared" ref="BG19" si="58">IF(OR(AJ19&lt;0,BA19&lt;0),"NM",IF(ISERROR((BA19/AJ19*100)),"NA",(BA19/AJ19*100)))</f>
        <v>9.1631221665784519</v>
      </c>
      <c r="BH19" s="152">
        <f t="shared" ref="BH19" si="59">IF(OR(AK19&lt;0,BB19&lt;0),"NM",IF(ISERROR((BB19/AK19*100)),"NA",(BB19/AK19*100)))</f>
        <v>10.940358084896518</v>
      </c>
      <c r="BI19" s="150">
        <v>45.25</v>
      </c>
      <c r="BJ19" s="151">
        <v>17.03</v>
      </c>
      <c r="BK19" s="151">
        <v>28.129999999999995</v>
      </c>
      <c r="BL19" s="152">
        <f t="shared" ref="BL19" si="60">100-BI19-BJ19-BK19</f>
        <v>9.5900000000000034</v>
      </c>
      <c r="BM19" s="151">
        <v>-16.709560836710111</v>
      </c>
      <c r="BN19" s="151">
        <v>39.533070000000002</v>
      </c>
      <c r="BO19" s="151">
        <v>24.523486929510153</v>
      </c>
      <c r="BP19" s="151">
        <v>1.437481</v>
      </c>
      <c r="BQ19" s="152">
        <v>6.6595560000000003</v>
      </c>
      <c r="BR19" s="150">
        <f t="shared" si="42"/>
        <v>1027.3573905115961</v>
      </c>
      <c r="BS19" s="151">
        <f t="shared" si="43"/>
        <v>227.3559898824937</v>
      </c>
    </row>
    <row r="20" spans="2:71" ht="12.75">
      <c r="B20" s="252" t="s">
        <v>116</v>
      </c>
      <c r="C20" s="165" t="s">
        <v>1273</v>
      </c>
      <c r="D20" s="177" t="s">
        <v>85</v>
      </c>
      <c r="E20" s="105" t="s">
        <v>287</v>
      </c>
      <c r="F20" s="148">
        <f>VLOOKUP($B20,Snapshot!$D:$AJ,2,FALSE)</f>
        <v>37976.25</v>
      </c>
      <c r="G20" s="148">
        <f>VLOOKUP($B20,Snapshot!$D:$AJ,3,FALSE)</f>
        <v>29540</v>
      </c>
      <c r="H20" s="148">
        <f t="shared" si="25"/>
        <v>-22.214541983476508</v>
      </c>
      <c r="I20" s="149">
        <f>VLOOKUP($B20,Snapshot!$D:$AJ,8,FALSE)</f>
        <v>13.073054408602149</v>
      </c>
      <c r="J20" s="250">
        <f>IF(VLOOKUP($B20,Snapshot!$D:$AJ,28,FALSE)="#N/A N/A","NA",VLOOKUP($B20,Snapshot!$D:$AJ,30,FALSE))</f>
        <v>8.6017740000000007</v>
      </c>
      <c r="K20" s="154">
        <f>IF(VLOOKUP($B20,Snapshot!$D:$AJ,29,FALSE)="#N/A N/A","NA",VLOOKUP($B20,Snapshot!$D:$AJ,31,FALSE))</f>
        <v>25.119019999999999</v>
      </c>
      <c r="L20" s="154">
        <f>IF(VLOOKUP($B20,Snapshot!$D:$AJ,30,FALSE)="#N/A N/A","NA",VLOOKUP($B20,Snapshot!$D:$AJ,32,FALSE))</f>
        <v>97.674570000000003</v>
      </c>
      <c r="M20" s="155">
        <f>IF(VLOOKUP($B20,Snapshot!$D:$AJ,31,FALSE)="#N/A N/A","NA",VLOOKUP($B20,Snapshot!$D:$AJ,33,FALSE))</f>
        <v>71.148989999999998</v>
      </c>
      <c r="N20" s="150">
        <f>VLOOKUP($B20,Snapshot!$D:$AJ,10,FALSE)</f>
        <v>483.04510003390982</v>
      </c>
      <c r="O20" s="151">
        <f>VLOOKUP($B20,Snapshot!$D:$AJ,11,FALSE)</f>
        <v>620.50313785575577</v>
      </c>
      <c r="P20" s="151">
        <f>VLOOKUP($B20,Snapshot!$D:$AJ,12,FALSE)</f>
        <v>736.47865917635102</v>
      </c>
      <c r="Q20" s="152">
        <f>VLOOKUP($B20,Snapshot!$D:$AJ,13,FALSE)</f>
        <v>871.98880797648769</v>
      </c>
      <c r="R20" s="150">
        <f t="shared" si="17"/>
        <v>28.456563954834934</v>
      </c>
      <c r="S20" s="151">
        <f t="shared" si="18"/>
        <v>18.690561617684409</v>
      </c>
      <c r="T20" s="152">
        <f t="shared" si="19"/>
        <v>18.399738690552958</v>
      </c>
      <c r="U20" s="150">
        <f>VLOOKUP($B20,Snapshot!$D:$AJ,17,FALSE)</f>
        <v>61.20234964682497</v>
      </c>
      <c r="V20" s="151">
        <f>VLOOKUP($B20,Snapshot!$D:$AJ,18,FALSE)</f>
        <v>51.564630592923301</v>
      </c>
      <c r="W20" s="152">
        <f>VLOOKUP($B20,Snapshot!$D:$AJ,19,FALSE)</f>
        <v>43.55130438901687</v>
      </c>
      <c r="X20" s="150">
        <f>VLOOKUP($B20,Snapshot!$D:$AJ,20,FALSE)</f>
        <v>9.2837766171302931</v>
      </c>
      <c r="Y20" s="151">
        <f>VLOOKUP($B20,Snapshot!$D:$AJ,21,FALSE)</f>
        <v>8.5013545405989301</v>
      </c>
      <c r="Z20" s="152">
        <f>VLOOKUP($B20,Snapshot!$D:$AJ,22,FALSE)</f>
        <v>7.7202076417477628</v>
      </c>
      <c r="AA20" s="150">
        <f>VLOOKUP($B20,Snapshot!$D:$AJ,23,FALSE)</f>
        <v>48.273517949207552</v>
      </c>
      <c r="AB20" s="151">
        <f>VLOOKUP($B20,Snapshot!$D:$AJ,24,FALSE)</f>
        <v>42.833294865362241</v>
      </c>
      <c r="AC20" s="152">
        <f>VLOOKUP($B20,Snapshot!$D:$AJ,25,FALSE)</f>
        <v>35.440213700909801</v>
      </c>
      <c r="AD20" s="151">
        <f>VLOOKUP($B20,Snapshot!$D:$AJ,26,FALSE)</f>
        <v>15.859879694606319</v>
      </c>
      <c r="AE20" s="151">
        <f>VLOOKUP($B20,Snapshot!$D:$AJ,27,FALSE)</f>
        <v>17.212098510109019</v>
      </c>
      <c r="AF20" s="262">
        <f>VLOOKUP($B20,Snapshot!$D:$AJ,28,FALSE)</f>
        <v>18.580323135437251</v>
      </c>
      <c r="AG20" s="152">
        <f>VLOOKUP($B20,Snapshot!$D:$AJ,29,FALSE)</f>
        <v>0.98745926730522371</v>
      </c>
      <c r="AH20" s="150">
        <v>149.29300000000001</v>
      </c>
      <c r="AI20" s="151">
        <v>167.27099999999999</v>
      </c>
      <c r="AJ20" s="151">
        <v>178.38210301393102</v>
      </c>
      <c r="AK20" s="152">
        <v>203.39856011534982</v>
      </c>
      <c r="AL20" s="150">
        <f t="shared" si="26"/>
        <v>12.042091725666964</v>
      </c>
      <c r="AM20" s="151">
        <f t="shared" si="27"/>
        <v>6.6425758284048158</v>
      </c>
      <c r="AN20" s="152">
        <f t="shared" si="28"/>
        <v>14.024084635589887</v>
      </c>
      <c r="AO20" s="150">
        <v>18.067</v>
      </c>
      <c r="AP20" s="151">
        <v>20.948</v>
      </c>
      <c r="AQ20" s="151">
        <v>23.411911771026062</v>
      </c>
      <c r="AR20" s="152">
        <v>28.026046473451423</v>
      </c>
      <c r="AS20" s="150">
        <f t="shared" si="29"/>
        <v>15.946200254607845</v>
      </c>
      <c r="AT20" s="151">
        <f t="shared" si="30"/>
        <v>11.762038242438706</v>
      </c>
      <c r="AU20" s="152">
        <f t="shared" si="31"/>
        <v>19.708491760744138</v>
      </c>
      <c r="AV20" s="150">
        <f t="shared" si="32"/>
        <v>12.523390187181283</v>
      </c>
      <c r="AW20" s="151">
        <f t="shared" si="33"/>
        <v>13.124585580873926</v>
      </c>
      <c r="AX20" s="152">
        <f t="shared" si="34"/>
        <v>13.778881452040521</v>
      </c>
      <c r="AY20" s="150">
        <v>14.244999999999999</v>
      </c>
      <c r="AZ20" s="151">
        <v>18.298637535366236</v>
      </c>
      <c r="BA20" s="151">
        <v>21.718755659110588</v>
      </c>
      <c r="BB20" s="152">
        <v>25.714949947226621</v>
      </c>
      <c r="BC20" s="150">
        <f t="shared" si="35"/>
        <v>28.456563954834934</v>
      </c>
      <c r="BD20" s="151">
        <f t="shared" si="36"/>
        <v>18.690561617684409</v>
      </c>
      <c r="BE20" s="152">
        <f t="shared" si="37"/>
        <v>18.399738690552965</v>
      </c>
      <c r="BF20" s="150">
        <f t="shared" si="38"/>
        <v>10.939515836795522</v>
      </c>
      <c r="BG20" s="151">
        <f t="shared" si="39"/>
        <v>12.175411822235569</v>
      </c>
      <c r="BH20" s="152">
        <f t="shared" si="40"/>
        <v>12.642641094727198</v>
      </c>
      <c r="BI20" s="150">
        <v>70.540000000000006</v>
      </c>
      <c r="BJ20" s="151">
        <v>5.96</v>
      </c>
      <c r="BK20" s="151">
        <v>15.8</v>
      </c>
      <c r="BL20" s="152">
        <f t="shared" si="41"/>
        <v>7.6999999999999922</v>
      </c>
      <c r="BM20" s="151">
        <v>-0.54915485931343255</v>
      </c>
      <c r="BN20" s="151">
        <v>97.674570000000003</v>
      </c>
      <c r="BO20" s="151">
        <v>14.980299354838708</v>
      </c>
      <c r="BP20" s="151">
        <v>8.8801110000000012</v>
      </c>
      <c r="BQ20" s="152">
        <v>13.649111000000001</v>
      </c>
      <c r="BR20" s="150">
        <f t="shared" si="42"/>
        <v>144.57752452768423</v>
      </c>
      <c r="BS20" s="151">
        <f t="shared" si="43"/>
        <v>88.400181866984724</v>
      </c>
    </row>
    <row r="21" spans="2:71" ht="12.75">
      <c r="B21" s="252" t="s">
        <v>498</v>
      </c>
      <c r="C21" s="165" t="s">
        <v>1274</v>
      </c>
      <c r="D21" s="177" t="s">
        <v>85</v>
      </c>
      <c r="E21" s="105" t="s">
        <v>286</v>
      </c>
      <c r="F21" s="148">
        <f>VLOOKUP($B21,Snapshot!$D:$AJ,2,FALSE)</f>
        <v>3247.1</v>
      </c>
      <c r="G21" s="148">
        <f>VLOOKUP($B21,Snapshot!$D:$AJ,3,FALSE)</f>
        <v>3090</v>
      </c>
      <c r="H21" s="148">
        <f t="shared" si="25"/>
        <v>-4.8381632841612401</v>
      </c>
      <c r="I21" s="149">
        <f>VLOOKUP($B21,Snapshot!$D:$AJ,8,FALSE)</f>
        <v>1.5304587716248508</v>
      </c>
      <c r="J21" s="250">
        <f>IF(VLOOKUP($B21,Snapshot!$D:$AJ,28,FALSE)="#N/A N/A","NA",VLOOKUP($B21,Snapshot!$D:$AJ,30,FALSE))</f>
        <v>25.08089</v>
      </c>
      <c r="K21" s="154">
        <f>IF(VLOOKUP($B21,Snapshot!$D:$AJ,29,FALSE)="#N/A N/A","NA",VLOOKUP($B21,Snapshot!$D:$AJ,31,FALSE))</f>
        <v>21.418690000000002</v>
      </c>
      <c r="L21" s="154">
        <f>IF(VLOOKUP($B21,Snapshot!$D:$AJ,30,FALSE)="#N/A N/A","NA",VLOOKUP($B21,Snapshot!$D:$AJ,32,FALSE))</f>
        <v>53.683410000000002</v>
      </c>
      <c r="M21" s="155">
        <f>IF(VLOOKUP($B21,Snapshot!$D:$AJ,31,FALSE)="#N/A N/A","NA",VLOOKUP($B21,Snapshot!$D:$AJ,33,FALSE))</f>
        <v>33.749360000000003</v>
      </c>
      <c r="N21" s="150">
        <f>VLOOKUP($B21,Snapshot!$D:$AJ,10,FALSE)</f>
        <v>51.876096486806375</v>
      </c>
      <c r="O21" s="151">
        <f>VLOOKUP($B21,Snapshot!$D:$AJ,11,FALSE)</f>
        <v>169.44617111788816</v>
      </c>
      <c r="P21" s="151">
        <f>VLOOKUP($B21,Snapshot!$D:$AJ,12,FALSE)</f>
        <v>153.04014426070123</v>
      </c>
      <c r="Q21" s="152">
        <f>VLOOKUP($B21,Snapshot!$D:$AJ,13,FALSE)</f>
        <v>192.62268440404614</v>
      </c>
      <c r="R21" s="150">
        <f t="shared" si="17"/>
        <v>226.63631728918409</v>
      </c>
      <c r="S21" s="151">
        <f t="shared" si="18"/>
        <v>-9.6821466952905162</v>
      </c>
      <c r="T21" s="152">
        <f t="shared" si="19"/>
        <v>25.864155012763668</v>
      </c>
      <c r="U21" s="150">
        <f>VLOOKUP($B21,Snapshot!$D:$AJ,17,FALSE)</f>
        <v>19.163017839694394</v>
      </c>
      <c r="V21" s="151">
        <f>VLOOKUP($B21,Snapshot!$D:$AJ,18,FALSE)</f>
        <v>21.217308802771523</v>
      </c>
      <c r="W21" s="152">
        <f>VLOOKUP($B21,Snapshot!$D:$AJ,19,FALSE)</f>
        <v>16.857308421623227</v>
      </c>
      <c r="X21" s="150">
        <f>VLOOKUP($B21,Snapshot!$D:$AJ,20,FALSE)</f>
        <v>3.2490277249103925</v>
      </c>
      <c r="Y21" s="151">
        <f>VLOOKUP($B21,Snapshot!$D:$AJ,21,FALSE)</f>
        <v>2.8928762822029439</v>
      </c>
      <c r="Z21" s="152">
        <f>VLOOKUP($B21,Snapshot!$D:$AJ,22,FALSE)</f>
        <v>2.5366588139142849</v>
      </c>
      <c r="AA21" s="150">
        <f>VLOOKUP($B21,Snapshot!$D:$AJ,23,FALSE)</f>
        <v>8.703243445827761</v>
      </c>
      <c r="AB21" s="151">
        <f>VLOOKUP($B21,Snapshot!$D:$AJ,24,FALSE)</f>
        <v>9.4195251599803314</v>
      </c>
      <c r="AC21" s="152">
        <f>VLOOKUP($B21,Snapshot!$D:$AJ,25,FALSE)</f>
        <v>8.2212224112983936</v>
      </c>
      <c r="AD21" s="151">
        <f>VLOOKUP($B21,Snapshot!$D:$AJ,26,FALSE)</f>
        <v>18.320998540106757</v>
      </c>
      <c r="AE21" s="151">
        <f>VLOOKUP($B21,Snapshot!$D:$AJ,27,FALSE)</f>
        <v>14.425137185691852</v>
      </c>
      <c r="AF21" s="262">
        <f>VLOOKUP($B21,Snapshot!$D:$AJ,28,FALSE)</f>
        <v>16.035076516723748</v>
      </c>
      <c r="AG21" s="152">
        <f>VLOOKUP($B21,Snapshot!$D:$AJ,29,FALSE)</f>
        <v>0.92389904328621719</v>
      </c>
      <c r="AH21" s="150">
        <v>113.14880000000001</v>
      </c>
      <c r="AI21" s="151">
        <v>119.43480000000001</v>
      </c>
      <c r="AJ21" s="151">
        <v>133.70292889236336</v>
      </c>
      <c r="AK21" s="152">
        <v>147.28714646782745</v>
      </c>
      <c r="AL21" s="150">
        <f t="shared" si="26"/>
        <v>5.5555162759127796</v>
      </c>
      <c r="AM21" s="151">
        <f t="shared" si="27"/>
        <v>11.946374835779324</v>
      </c>
      <c r="AN21" s="152">
        <f t="shared" si="28"/>
        <v>10.159999999999997</v>
      </c>
      <c r="AO21" s="150">
        <v>9.7380999999999904</v>
      </c>
      <c r="AP21" s="151">
        <v>16.522300000000001</v>
      </c>
      <c r="AQ21" s="151">
        <v>15.242133893729449</v>
      </c>
      <c r="AR21" s="152">
        <v>16.938021843800147</v>
      </c>
      <c r="AS21" s="150">
        <f t="shared" si="29"/>
        <v>69.666567400211704</v>
      </c>
      <c r="AT21" s="151">
        <f t="shared" si="30"/>
        <v>-7.7481107731402545</v>
      </c>
      <c r="AU21" s="152">
        <f t="shared" si="31"/>
        <v>11.126315789473409</v>
      </c>
      <c r="AV21" s="150">
        <f t="shared" si="32"/>
        <v>13.833740249910411</v>
      </c>
      <c r="AW21" s="151">
        <f t="shared" si="33"/>
        <v>11.400000000000018</v>
      </c>
      <c r="AX21" s="152">
        <f t="shared" si="34"/>
        <v>11.499999999999993</v>
      </c>
      <c r="AY21" s="150">
        <v>2.0983932905009666</v>
      </c>
      <c r="AZ21" s="151">
        <v>6.8541145663356886</v>
      </c>
      <c r="BA21" s="151">
        <v>6.1904891393597907</v>
      </c>
      <c r="BB21" s="152">
        <v>7.7916068464121082</v>
      </c>
      <c r="BC21" s="150">
        <f t="shared" si="35"/>
        <v>226.63631728918415</v>
      </c>
      <c r="BD21" s="151">
        <f t="shared" si="36"/>
        <v>-9.6821466952905268</v>
      </c>
      <c r="BE21" s="152">
        <f t="shared" si="37"/>
        <v>25.864155012763689</v>
      </c>
      <c r="BF21" s="150">
        <f t="shared" si="38"/>
        <v>5.738791848218181</v>
      </c>
      <c r="BG21" s="151">
        <f t="shared" si="39"/>
        <v>4.6300325584814992</v>
      </c>
      <c r="BH21" s="152">
        <f t="shared" si="40"/>
        <v>5.2900792996991495</v>
      </c>
      <c r="BI21" s="150">
        <v>47.21</v>
      </c>
      <c r="BJ21" s="151">
        <v>18.760000000000002</v>
      </c>
      <c r="BK21" s="151">
        <v>17.099999999999998</v>
      </c>
      <c r="BL21" s="152">
        <f t="shared" si="41"/>
        <v>16.930000000000003</v>
      </c>
      <c r="BM21" s="151">
        <v>-0.46287781251915305</v>
      </c>
      <c r="BN21" s="151">
        <v>53.683410000000002</v>
      </c>
      <c r="BO21" s="151">
        <v>11.512662986857825</v>
      </c>
      <c r="BP21" s="151">
        <v>2.5169380000000001</v>
      </c>
      <c r="BQ21" s="152">
        <v>3.1468130000000003</v>
      </c>
      <c r="BR21" s="150">
        <f t="shared" si="42"/>
        <v>145.95318356510134</v>
      </c>
      <c r="BS21" s="151">
        <f t="shared" si="43"/>
        <v>147.60310976254729</v>
      </c>
    </row>
    <row r="22" spans="2:71" ht="12.75">
      <c r="B22" s="252" t="s">
        <v>696</v>
      </c>
      <c r="C22" s="165" t="s">
        <v>1275</v>
      </c>
      <c r="D22" s="177" t="s">
        <v>85</v>
      </c>
      <c r="E22" s="105" t="s">
        <v>286</v>
      </c>
      <c r="F22" s="148">
        <f>VLOOKUP($B22,Snapshot!$D:$AJ,2,FALSE)</f>
        <v>544.25</v>
      </c>
      <c r="G22" s="148">
        <f>VLOOKUP($B22,Snapshot!$D:$AJ,3,FALSE)</f>
        <v>675</v>
      </c>
      <c r="H22" s="148">
        <f t="shared" si="25"/>
        <v>24.023886081763891</v>
      </c>
      <c r="I22" s="149">
        <f>VLOOKUP($B22,Snapshot!$D:$AJ,8,FALSE)</f>
        <v>2.4905143369175629</v>
      </c>
      <c r="J22" s="250">
        <f>IF(VLOOKUP($B22,Snapshot!$D:$AJ,28,FALSE)="#N/A N/A","NA",VLOOKUP($B22,Snapshot!$D:$AJ,30,FALSE))</f>
        <v>-6.5585050000000003</v>
      </c>
      <c r="K22" s="154">
        <f>IF(VLOOKUP($B22,Snapshot!$D:$AJ,29,FALSE)="#N/A N/A","NA",VLOOKUP($B22,Snapshot!$D:$AJ,31,FALSE))</f>
        <v>20.116969999999998</v>
      </c>
      <c r="L22" s="154">
        <f>IF(VLOOKUP($B22,Snapshot!$D:$AJ,30,FALSE)="#N/A N/A","NA",VLOOKUP($B22,Snapshot!$D:$AJ,32,FALSE))</f>
        <v>14.65136</v>
      </c>
      <c r="M22" s="155">
        <f>IF(VLOOKUP($B22,Snapshot!$D:$AJ,31,FALSE)="#N/A N/A","NA",VLOOKUP($B22,Snapshot!$D:$AJ,33,FALSE))</f>
        <v>15.63795</v>
      </c>
      <c r="N22" s="150">
        <f>VLOOKUP($B22,Snapshot!$D:$AJ,10,FALSE)</f>
        <v>18.062099098563657</v>
      </c>
      <c r="O22" s="151">
        <f>VLOOKUP($B22,Snapshot!$D:$AJ,11,FALSE)</f>
        <v>21.09629982279354</v>
      </c>
      <c r="P22" s="151">
        <f>VLOOKUP($B22,Snapshot!$D:$AJ,12,FALSE)</f>
        <v>23.730044458751859</v>
      </c>
      <c r="Q22" s="152">
        <f>VLOOKUP($B22,Snapshot!$D:$AJ,13,FALSE)</f>
        <v>28.929558730051706</v>
      </c>
      <c r="R22" s="150">
        <f t="shared" si="17"/>
        <v>16.798715961375564</v>
      </c>
      <c r="S22" s="151">
        <f t="shared" si="18"/>
        <v>12.484391377073067</v>
      </c>
      <c r="T22" s="152">
        <f t="shared" si="19"/>
        <v>21.911102106604851</v>
      </c>
      <c r="U22" s="150">
        <f>VLOOKUP($B22,Snapshot!$D:$AJ,17,FALSE)</f>
        <v>25.798362962777198</v>
      </c>
      <c r="V22" s="151">
        <f>VLOOKUP($B22,Snapshot!$D:$AJ,18,FALSE)</f>
        <v>22.935060275425467</v>
      </c>
      <c r="W22" s="152">
        <f>VLOOKUP($B22,Snapshot!$D:$AJ,19,FALSE)</f>
        <v>18.81293818127406</v>
      </c>
      <c r="X22" s="150">
        <f>VLOOKUP($B22,Snapshot!$D:$AJ,20,FALSE)</f>
        <v>3.4364826682440519</v>
      </c>
      <c r="Y22" s="151">
        <f>VLOOKUP($B22,Snapshot!$D:$AJ,21,FALSE)</f>
        <v>3.0893161095054467</v>
      </c>
      <c r="Z22" s="152">
        <f>VLOOKUP($B22,Snapshot!$D:$AJ,22,FALSE)</f>
        <v>2.7505593259812358</v>
      </c>
      <c r="AA22" s="150">
        <f>VLOOKUP($B22,Snapshot!$D:$AJ,23,FALSE)</f>
        <v>14.460160546109595</v>
      </c>
      <c r="AB22" s="151">
        <f>VLOOKUP($B22,Snapshot!$D:$AJ,24,FALSE)</f>
        <v>13.890296396847948</v>
      </c>
      <c r="AC22" s="152">
        <f>VLOOKUP($B22,Snapshot!$D:$AJ,25,FALSE)</f>
        <v>11.346987886366779</v>
      </c>
      <c r="AD22" s="151">
        <f>VLOOKUP($B22,Snapshot!$D:$AJ,26,FALSE)</f>
        <v>14.38927310655628</v>
      </c>
      <c r="AE22" s="151">
        <f>VLOOKUP($B22,Snapshot!$D:$AJ,27,FALSE)</f>
        <v>14.186424091502268</v>
      </c>
      <c r="AF22" s="262">
        <f>VLOOKUP($B22,Snapshot!$D:$AJ,28,FALSE)</f>
        <v>15.468676219391725</v>
      </c>
      <c r="AG22" s="152">
        <f>VLOOKUP($B22,Snapshot!$D:$AJ,29,FALSE)</f>
        <v>0.91869545245751028</v>
      </c>
      <c r="AH22" s="150">
        <v>87.530369999999991</v>
      </c>
      <c r="AI22" s="151">
        <v>92.803490000000011</v>
      </c>
      <c r="AJ22" s="151">
        <v>94.390424339999996</v>
      </c>
      <c r="AK22" s="152">
        <v>107.76907201594202</v>
      </c>
      <c r="AL22" s="150">
        <f t="shared" si="26"/>
        <v>6.0243318976030906</v>
      </c>
      <c r="AM22" s="151">
        <f t="shared" si="27"/>
        <v>1.709994246983598</v>
      </c>
      <c r="AN22" s="152">
        <f t="shared" si="28"/>
        <v>14.173734009025466</v>
      </c>
      <c r="AO22" s="150">
        <v>11.720070000000007</v>
      </c>
      <c r="AP22" s="151">
        <v>14.238900000000008</v>
      </c>
      <c r="AQ22" s="151">
        <v>14.611540389649992</v>
      </c>
      <c r="AR22" s="152">
        <v>17.357681160586566</v>
      </c>
      <c r="AS22" s="150">
        <f t="shared" si="29"/>
        <v>21.491595186718172</v>
      </c>
      <c r="AT22" s="151">
        <f t="shared" si="30"/>
        <v>2.617058829333601</v>
      </c>
      <c r="AU22" s="152">
        <f t="shared" si="31"/>
        <v>18.794327618474711</v>
      </c>
      <c r="AV22" s="150">
        <f t="shared" si="32"/>
        <v>15.343065223085905</v>
      </c>
      <c r="AW22" s="151">
        <f t="shared" si="33"/>
        <v>15.479896919435751</v>
      </c>
      <c r="AX22" s="152">
        <f t="shared" si="34"/>
        <v>16.106365987840078</v>
      </c>
      <c r="AY22" s="150">
        <v>6.8290990481759328</v>
      </c>
      <c r="AZ22" s="151">
        <v>7.976300000000009</v>
      </c>
      <c r="BA22" s="151">
        <v>8.9720925094094905</v>
      </c>
      <c r="BB22" s="152">
        <v>10.93797686024525</v>
      </c>
      <c r="BC22" s="150">
        <f t="shared" si="35"/>
        <v>16.798715961375549</v>
      </c>
      <c r="BD22" s="151">
        <f t="shared" si="36"/>
        <v>12.484391377073095</v>
      </c>
      <c r="BE22" s="152">
        <f t="shared" si="37"/>
        <v>21.911102106604858</v>
      </c>
      <c r="BF22" s="150">
        <f t="shared" si="38"/>
        <v>8.5948276298660833</v>
      </c>
      <c r="BG22" s="151">
        <f t="shared" si="39"/>
        <v>9.505299475179255</v>
      </c>
      <c r="BH22" s="152">
        <f t="shared" si="40"/>
        <v>10.149458147535336</v>
      </c>
      <c r="BI22" s="150">
        <v>65.7</v>
      </c>
      <c r="BJ22" s="151">
        <v>5.03</v>
      </c>
      <c r="BK22" s="151">
        <v>19.489999999999998</v>
      </c>
      <c r="BL22" s="152">
        <f t="shared" si="41"/>
        <v>9.7799999999999976</v>
      </c>
      <c r="BM22" s="151">
        <v>-13.398042803723456</v>
      </c>
      <c r="BN22" s="151">
        <v>14.65136</v>
      </c>
      <c r="BO22" s="151">
        <v>2.3423477538829149</v>
      </c>
      <c r="BP22" s="151" t="e">
        <v>#N/A</v>
      </c>
      <c r="BQ22" s="152" t="e">
        <v>#N/A</v>
      </c>
      <c r="BR22" s="150" t="str">
        <f t="shared" si="42"/>
        <v xml:space="preserve"> </v>
      </c>
      <c r="BS22" s="151" t="str">
        <f t="shared" si="43"/>
        <v xml:space="preserve"> </v>
      </c>
    </row>
    <row r="23" spans="2:71" ht="12.75">
      <c r="B23" s="252" t="s">
        <v>681</v>
      </c>
      <c r="C23" s="165" t="s">
        <v>1276</v>
      </c>
      <c r="D23" s="177" t="s">
        <v>85</v>
      </c>
      <c r="E23" s="105" t="s">
        <v>286</v>
      </c>
      <c r="F23" s="148">
        <f>VLOOKUP($B23,Snapshot!$D:$AJ,2,FALSE)</f>
        <v>6404.75</v>
      </c>
      <c r="G23" s="148">
        <f>VLOOKUP($B23,Snapshot!$D:$AJ,3,FALSE)</f>
        <v>5965</v>
      </c>
      <c r="H23" s="148">
        <f t="shared" si="25"/>
        <v>-6.8659978921893838</v>
      </c>
      <c r="I23" s="149">
        <f>VLOOKUP($B23,Snapshot!$D:$AJ,8,FALSE)</f>
        <v>1.6580461648745517</v>
      </c>
      <c r="J23" s="250">
        <f>IF(VLOOKUP($B23,Snapshot!$D:$AJ,28,FALSE)="#N/A N/A","NA",VLOOKUP($B23,Snapshot!$D:$AJ,30,FALSE))</f>
        <v>17.326750000000001</v>
      </c>
      <c r="K23" s="154">
        <f>IF(VLOOKUP($B23,Snapshot!$D:$AJ,29,FALSE)="#N/A N/A","NA",VLOOKUP($B23,Snapshot!$D:$AJ,31,FALSE))</f>
        <v>47.978929999999998</v>
      </c>
      <c r="L23" s="154">
        <f>IF(VLOOKUP($B23,Snapshot!$D:$AJ,30,FALSE)="#N/A N/A","NA",VLOOKUP($B23,Snapshot!$D:$AJ,32,FALSE))</f>
        <v>36.969239999999999</v>
      </c>
      <c r="M23" s="155">
        <f>IF(VLOOKUP($B23,Snapshot!$D:$AJ,31,FALSE)="#N/A N/A","NA",VLOOKUP($B23,Snapshot!$D:$AJ,33,FALSE))</f>
        <v>18.641639999999999</v>
      </c>
      <c r="N23" s="150">
        <f>VLOOKUP($B23,Snapshot!$D:$AJ,10,FALSE)</f>
        <v>117.60890151515126</v>
      </c>
      <c r="O23" s="151">
        <f>VLOOKUP($B23,Snapshot!$D:$AJ,11,FALSE)</f>
        <v>144.15836627918603</v>
      </c>
      <c r="P23" s="151">
        <f>VLOOKUP($B23,Snapshot!$D:$AJ,12,FALSE)</f>
        <v>142.15920344142009</v>
      </c>
      <c r="Q23" s="152">
        <f>VLOOKUP($B23,Snapshot!$D:$AJ,13,FALSE)</f>
        <v>218.49637557042089</v>
      </c>
      <c r="R23" s="150">
        <f t="shared" si="17"/>
        <v>22.574366754555953</v>
      </c>
      <c r="S23" s="151">
        <f t="shared" si="18"/>
        <v>-1.386782390343011</v>
      </c>
      <c r="T23" s="152">
        <f t="shared" si="19"/>
        <v>53.698367943133029</v>
      </c>
      <c r="U23" s="150">
        <f>VLOOKUP($B23,Snapshot!$D:$AJ,17,FALSE)</f>
        <v>44.42856953301041</v>
      </c>
      <c r="V23" s="151">
        <f>VLOOKUP($B23,Snapshot!$D:$AJ,18,FALSE)</f>
        <v>45.053361618189015</v>
      </c>
      <c r="W23" s="152">
        <f>VLOOKUP($B23,Snapshot!$D:$AJ,19,FALSE)</f>
        <v>29.312843214352373</v>
      </c>
      <c r="X23" s="150">
        <f>VLOOKUP($B23,Snapshot!$D:$AJ,20,FALSE)</f>
        <v>8.1586219375384506</v>
      </c>
      <c r="Y23" s="151">
        <f>VLOOKUP($B23,Snapshot!$D:$AJ,21,FALSE)</f>
        <v>4.8425061203779354</v>
      </c>
      <c r="Z23" s="152">
        <f>VLOOKUP($B23,Snapshot!$D:$AJ,22,FALSE)</f>
        <v>4.2161283161933207</v>
      </c>
      <c r="AA23" s="150">
        <f>VLOOKUP($B23,Snapshot!$D:$AJ,23,FALSE)</f>
        <v>17.451368751635673</v>
      </c>
      <c r="AB23" s="151">
        <f>VLOOKUP($B23,Snapshot!$D:$AJ,24,FALSE)</f>
        <v>15.844671237848239</v>
      </c>
      <c r="AC23" s="152">
        <f>VLOOKUP($B23,Snapshot!$D:$AJ,25,FALSE)</f>
        <v>12.230075056559949</v>
      </c>
      <c r="AD23" s="151">
        <f>VLOOKUP($B23,Snapshot!$D:$AJ,26,FALSE)</f>
        <v>20.064217997524835</v>
      </c>
      <c r="AE23" s="151">
        <f>VLOOKUP($B23,Snapshot!$D:$AJ,27,FALSE)</f>
        <v>14.090096134892224</v>
      </c>
      <c r="AF23" s="262">
        <f>VLOOKUP($B23,Snapshot!$D:$AJ,28,FALSE)</f>
        <v>15.377768366502071</v>
      </c>
      <c r="AG23" s="152">
        <f>VLOOKUP($B23,Snapshot!$D:$AJ,29,FALSE)</f>
        <v>0.17565088410945001</v>
      </c>
      <c r="AH23" s="150">
        <v>31.826000000000001</v>
      </c>
      <c r="AI23" s="151">
        <v>44.517300000000006</v>
      </c>
      <c r="AJ23" s="151">
        <v>49.865570200990014</v>
      </c>
      <c r="AK23" s="152">
        <v>57.87617901636991</v>
      </c>
      <c r="AL23" s="150">
        <f t="shared" si="26"/>
        <v>39.877144473072349</v>
      </c>
      <c r="AM23" s="151">
        <f t="shared" si="27"/>
        <v>12.013914143467844</v>
      </c>
      <c r="AN23" s="152">
        <f t="shared" si="28"/>
        <v>16.064408334432031</v>
      </c>
      <c r="AO23" s="150">
        <v>6.8360999999999947</v>
      </c>
      <c r="AP23" s="151">
        <v>8.7883000000000102</v>
      </c>
      <c r="AQ23" s="151">
        <v>9.0596034258502396</v>
      </c>
      <c r="AR23" s="152">
        <v>11.579043040028948</v>
      </c>
      <c r="AS23" s="150">
        <f t="shared" si="29"/>
        <v>28.557218296982455</v>
      </c>
      <c r="AT23" s="151">
        <f t="shared" si="30"/>
        <v>3.0870979125681828</v>
      </c>
      <c r="AU23" s="152">
        <f t="shared" si="31"/>
        <v>27.809601543814381</v>
      </c>
      <c r="AV23" s="150">
        <f t="shared" si="32"/>
        <v>19.741314050942012</v>
      </c>
      <c r="AW23" s="151">
        <f t="shared" si="33"/>
        <v>18.16805340705875</v>
      </c>
      <c r="AX23" s="152">
        <f t="shared" si="34"/>
        <v>20.006578244831765</v>
      </c>
      <c r="AY23" s="150">
        <v>2.483899999999994</v>
      </c>
      <c r="AZ23" s="151">
        <v>3.0446246958164087</v>
      </c>
      <c r="BA23" s="151">
        <v>3.3901091917708803</v>
      </c>
      <c r="BB23" s="152">
        <v>5.2105424992419813</v>
      </c>
      <c r="BC23" s="150">
        <f t="shared" si="35"/>
        <v>22.574366754555967</v>
      </c>
      <c r="BD23" s="151">
        <f t="shared" si="36"/>
        <v>11.347359049842794</v>
      </c>
      <c r="BE23" s="152">
        <f t="shared" si="37"/>
        <v>53.698367943133036</v>
      </c>
      <c r="BF23" s="150">
        <f t="shared" si="38"/>
        <v>6.8391944161402609</v>
      </c>
      <c r="BG23" s="151">
        <f t="shared" si="39"/>
        <v>6.7984967946953789</v>
      </c>
      <c r="BH23" s="152">
        <f t="shared" si="40"/>
        <v>9.0029137855977197</v>
      </c>
      <c r="BI23" s="150">
        <v>48.7</v>
      </c>
      <c r="BJ23" s="151">
        <v>15.76</v>
      </c>
      <c r="BK23" s="151">
        <v>21.46</v>
      </c>
      <c r="BL23" s="152">
        <f t="shared" si="41"/>
        <v>14.079999999999998</v>
      </c>
      <c r="BM23" s="151">
        <v>-9.8830051427083845</v>
      </c>
      <c r="BN23" s="151">
        <v>36.969239999999999</v>
      </c>
      <c r="BO23" s="151">
        <v>6.3922047311827965</v>
      </c>
      <c r="BP23" s="151" t="e">
        <v>#N/A</v>
      </c>
      <c r="BQ23" s="152" t="e">
        <v>#N/A</v>
      </c>
      <c r="BR23" s="150" t="str">
        <f t="shared" si="42"/>
        <v xml:space="preserve"> </v>
      </c>
      <c r="BS23" s="151" t="str">
        <f t="shared" si="43"/>
        <v xml:space="preserve"> </v>
      </c>
    </row>
    <row r="24" spans="2:71" ht="12.75">
      <c r="B24" s="252" t="s">
        <v>117</v>
      </c>
      <c r="C24" s="165" t="s">
        <v>1277</v>
      </c>
      <c r="D24" s="177" t="s">
        <v>85</v>
      </c>
      <c r="E24" s="105" t="s">
        <v>288</v>
      </c>
      <c r="F24" s="148">
        <f>VLOOKUP($B24,Snapshot!$D:$AJ,2,FALSE)</f>
        <v>5059.6000000000004</v>
      </c>
      <c r="G24" s="148">
        <f>VLOOKUP($B24,Snapshot!$D:$AJ,3,FALSE)</f>
        <v>3920</v>
      </c>
      <c r="H24" s="148">
        <f t="shared" si="25"/>
        <v>-22.523519645821807</v>
      </c>
      <c r="I24" s="149">
        <f>VLOOKUP($B24,Snapshot!$D:$AJ,8,FALSE)</f>
        <v>16.265784707287935</v>
      </c>
      <c r="J24" s="250">
        <f>IF(VLOOKUP($B24,Snapshot!$D:$AJ,28,FALSE)="#N/A N/A","NA",VLOOKUP($B24,Snapshot!$D:$AJ,30,FALSE))</f>
        <v>7.3131459999999997</v>
      </c>
      <c r="K24" s="154">
        <f>IF(VLOOKUP($B24,Snapshot!$D:$AJ,29,FALSE)="#N/A N/A","NA",VLOOKUP($B24,Snapshot!$D:$AJ,31,FALSE))</f>
        <v>29.254429999999999</v>
      </c>
      <c r="L24" s="154">
        <f>IF(VLOOKUP($B24,Snapshot!$D:$AJ,30,FALSE)="#N/A N/A","NA",VLOOKUP($B24,Snapshot!$D:$AJ,32,FALSE))</f>
        <v>45.42841</v>
      </c>
      <c r="M24" s="155">
        <f>IF(VLOOKUP($B24,Snapshot!$D:$AJ,31,FALSE)="#N/A N/A","NA",VLOOKUP($B24,Snapshot!$D:$AJ,33,FALSE))</f>
        <v>22.122599999999998</v>
      </c>
      <c r="N24" s="150">
        <f>VLOOKUP($B24,Snapshot!$D:$AJ,10,FALSE)</f>
        <v>106.54259597806218</v>
      </c>
      <c r="O24" s="151">
        <f>VLOOKUP($B24,Snapshot!$D:$AJ,11,FALSE)</f>
        <v>146.28921389396714</v>
      </c>
      <c r="P24" s="151">
        <f>VLOOKUP($B24,Snapshot!$D:$AJ,12,FALSE)</f>
        <v>155.64387429828776</v>
      </c>
      <c r="Q24" s="152">
        <f>VLOOKUP($B24,Snapshot!$D:$AJ,13,FALSE)</f>
        <v>172.82525571222155</v>
      </c>
      <c r="R24" s="150">
        <f t="shared" si="17"/>
        <v>37.305847066171594</v>
      </c>
      <c r="S24" s="151">
        <f t="shared" si="18"/>
        <v>6.3946344062666416</v>
      </c>
      <c r="T24" s="152">
        <f t="shared" si="19"/>
        <v>11.038906279733229</v>
      </c>
      <c r="U24" s="150">
        <f>VLOOKUP($B24,Snapshot!$D:$AJ,17,FALSE)</f>
        <v>34.586281963804133</v>
      </c>
      <c r="V24" s="151">
        <f>VLOOKUP($B24,Snapshot!$D:$AJ,18,FALSE)</f>
        <v>32.50754340837981</v>
      </c>
      <c r="W24" s="152">
        <f>VLOOKUP($B24,Snapshot!$D:$AJ,19,FALSE)</f>
        <v>29.275813764308548</v>
      </c>
      <c r="X24" s="150">
        <f>VLOOKUP($B24,Snapshot!$D:$AJ,20,FALSE)</f>
        <v>7.6683971073120727</v>
      </c>
      <c r="Y24" s="151">
        <f>VLOOKUP($B24,Snapshot!$D:$AJ,21,FALSE)</f>
        <v>6.6622531025719853</v>
      </c>
      <c r="Z24" s="152">
        <f>VLOOKUP($B24,Snapshot!$D:$AJ,22,FALSE)</f>
        <v>5.8339519119684118</v>
      </c>
      <c r="AA24" s="150">
        <f>VLOOKUP($B24,Snapshot!$D:$AJ,23,FALSE)</f>
        <v>27.772347471983462</v>
      </c>
      <c r="AB24" s="151">
        <f>VLOOKUP($B24,Snapshot!$D:$AJ,24,FALSE)</f>
        <v>24.482928433669411</v>
      </c>
      <c r="AC24" s="152">
        <f>VLOOKUP($B24,Snapshot!$D:$AJ,25,FALSE)</f>
        <v>21.531898639412148</v>
      </c>
      <c r="AD24" s="151">
        <f>VLOOKUP($B24,Snapshot!$D:$AJ,26,FALSE)</f>
        <v>24.222282628108076</v>
      </c>
      <c r="AE24" s="151">
        <f>VLOOKUP($B24,Snapshot!$D:$AJ,27,FALSE)</f>
        <v>21.933385474124162</v>
      </c>
      <c r="AF24" s="262">
        <f>VLOOKUP($B24,Snapshot!$D:$AJ,28,FALSE)</f>
        <v>21.248430218090885</v>
      </c>
      <c r="AG24" s="152">
        <f>VLOOKUP($B24,Snapshot!$D:$AJ,29,FALSE)</f>
        <v>1.0079848209344611</v>
      </c>
      <c r="AH24" s="150">
        <v>141.75899999999999</v>
      </c>
      <c r="AI24" s="151">
        <v>162.34020000000001</v>
      </c>
      <c r="AJ24" s="151">
        <v>176.02572997564101</v>
      </c>
      <c r="AK24" s="152">
        <v>196.57507874985589</v>
      </c>
      <c r="AL24" s="150">
        <f t="shared" si="26"/>
        <v>14.518443273442983</v>
      </c>
      <c r="AM24" s="151">
        <f t="shared" si="27"/>
        <v>8.4301546848168272</v>
      </c>
      <c r="AN24" s="152">
        <f t="shared" si="28"/>
        <v>11.674059682671697</v>
      </c>
      <c r="AO24" s="150">
        <v>34.435799999999979</v>
      </c>
      <c r="AP24" s="151">
        <v>43.269100000000023</v>
      </c>
      <c r="AQ24" s="151">
        <v>46.993198078255425</v>
      </c>
      <c r="AR24" s="152">
        <v>51.952781496451337</v>
      </c>
      <c r="AS24" s="150">
        <f t="shared" si="29"/>
        <v>25.6515022157175</v>
      </c>
      <c r="AT24" s="151">
        <f t="shared" si="30"/>
        <v>8.6068304592778588</v>
      </c>
      <c r="AU24" s="152">
        <f t="shared" si="31"/>
        <v>10.553832514094836</v>
      </c>
      <c r="AV24" s="150">
        <f t="shared" si="32"/>
        <v>26.65334895484915</v>
      </c>
      <c r="AW24" s="151">
        <f t="shared" si="33"/>
        <v>26.696777843079239</v>
      </c>
      <c r="AX24" s="152">
        <f t="shared" si="34"/>
        <v>26.428976565519712</v>
      </c>
      <c r="AY24" s="150">
        <v>29.139400000000006</v>
      </c>
      <c r="AZ24" s="151">
        <v>40.010100000000016</v>
      </c>
      <c r="BA24" s="151">
        <v>42.568599620581701</v>
      </c>
      <c r="BB24" s="152">
        <v>47.267707437292593</v>
      </c>
      <c r="BC24" s="150">
        <f t="shared" si="35"/>
        <v>37.305847066171594</v>
      </c>
      <c r="BD24" s="151">
        <f t="shared" si="36"/>
        <v>6.3946344062666185</v>
      </c>
      <c r="BE24" s="152">
        <f t="shared" si="37"/>
        <v>11.038906279733226</v>
      </c>
      <c r="BF24" s="150">
        <f t="shared" si="38"/>
        <v>24.645836336286401</v>
      </c>
      <c r="BG24" s="151">
        <f t="shared" si="39"/>
        <v>24.18316891881231</v>
      </c>
      <c r="BH24" s="152">
        <f t="shared" si="40"/>
        <v>24.045625588908607</v>
      </c>
      <c r="BI24" s="150">
        <v>49.11</v>
      </c>
      <c r="BJ24" s="151">
        <v>28.81</v>
      </c>
      <c r="BK24" s="151">
        <v>11.95</v>
      </c>
      <c r="BL24" s="152">
        <f t="shared" si="41"/>
        <v>10.130000000000003</v>
      </c>
      <c r="BM24" s="151">
        <v>-0.87961602507590442</v>
      </c>
      <c r="BN24" s="151">
        <v>45.42841</v>
      </c>
      <c r="BO24" s="151">
        <v>34.514449940262843</v>
      </c>
      <c r="BP24" s="151">
        <v>14.476189</v>
      </c>
      <c r="BQ24" s="152">
        <v>22.914999999999999</v>
      </c>
      <c r="BR24" s="150">
        <f t="shared" si="42"/>
        <v>194.05943526007917</v>
      </c>
      <c r="BS24" s="151">
        <f t="shared" si="43"/>
        <v>106.27408875100411</v>
      </c>
    </row>
    <row r="25" spans="2:71" ht="12.75">
      <c r="B25" s="252" t="s">
        <v>118</v>
      </c>
      <c r="C25" s="165" t="s">
        <v>1278</v>
      </c>
      <c r="D25" s="177" t="s">
        <v>85</v>
      </c>
      <c r="E25" s="105" t="s">
        <v>286</v>
      </c>
      <c r="F25" s="148">
        <f>VLOOKUP($B25,Snapshot!$D:$AJ,2,FALSE)</f>
        <v>2356.25</v>
      </c>
      <c r="G25" s="148">
        <f>VLOOKUP($B25,Snapshot!$D:$AJ,3,FALSE)</f>
        <v>2945</v>
      </c>
      <c r="H25" s="148">
        <f t="shared" si="25"/>
        <v>24.986737400530501</v>
      </c>
      <c r="I25" s="149">
        <f>VLOOKUP($B25,Snapshot!$D:$AJ,8,FALSE)</f>
        <v>4.0046940961768209</v>
      </c>
      <c r="J25" s="250" t="str">
        <f>IF(VLOOKUP($B25,Snapshot!$D:$AJ,28,FALSE)="#N/A N/A","NA",VLOOKUP($B25,Snapshot!$D:$AJ,30,FALSE))</f>
        <v/>
      </c>
      <c r="K25" s="154">
        <f>IF(VLOOKUP($B25,Snapshot!$D:$AJ,29,FALSE)="#N/A N/A","NA",VLOOKUP($B25,Snapshot!$D:$AJ,31,FALSE))</f>
        <v>29.720870000000001</v>
      </c>
      <c r="L25" s="154">
        <f>IF(VLOOKUP($B25,Snapshot!$D:$AJ,30,FALSE)="#N/A N/A","NA",VLOOKUP($B25,Snapshot!$D:$AJ,32,FALSE))</f>
        <v>47.403820000000003</v>
      </c>
      <c r="M25" s="155">
        <f>IF(VLOOKUP($B25,Snapshot!$D:$AJ,31,FALSE)="#N/A N/A","NA",VLOOKUP($B25,Snapshot!$D:$AJ,33,FALSE))</f>
        <v>21.924399999999999</v>
      </c>
      <c r="N25" s="150">
        <f>VLOOKUP($B25,Snapshot!$D:$AJ,10,FALSE)</f>
        <v>34.654914320330043</v>
      </c>
      <c r="O25" s="151">
        <f>VLOOKUP($B25,Snapshot!$D:$AJ,11,FALSE)</f>
        <v>47.298478613726843</v>
      </c>
      <c r="P25" s="151">
        <f>VLOOKUP($B25,Snapshot!$D:$AJ,12,FALSE)</f>
        <v>62.126632429793737</v>
      </c>
      <c r="Q25" s="152">
        <f>VLOOKUP($B25,Snapshot!$D:$AJ,13,FALSE)</f>
        <v>81.236283914533232</v>
      </c>
      <c r="R25" s="150">
        <f t="shared" si="17"/>
        <v>36.484188581529843</v>
      </c>
      <c r="S25" s="151">
        <f t="shared" si="18"/>
        <v>31.350170767994868</v>
      </c>
      <c r="T25" s="152">
        <f t="shared" si="19"/>
        <v>30.759194144853062</v>
      </c>
      <c r="U25" s="150">
        <f>VLOOKUP($B25,Snapshot!$D:$AJ,17,FALSE)</f>
        <v>49.816612902981937</v>
      </c>
      <c r="V25" s="151">
        <f>VLOOKUP($B25,Snapshot!$D:$AJ,18,FALSE)</f>
        <v>37.926568813506556</v>
      </c>
      <c r="W25" s="152">
        <f>VLOOKUP($B25,Snapshot!$D:$AJ,19,FALSE)</f>
        <v>29.004896414008236</v>
      </c>
      <c r="X25" s="150">
        <f>VLOOKUP($B25,Snapshot!$D:$AJ,20,FALSE)</f>
        <v>6.6587869901421231</v>
      </c>
      <c r="Y25" s="151">
        <f>VLOOKUP($B25,Snapshot!$D:$AJ,21,FALSE)</f>
        <v>5.8181544644213101</v>
      </c>
      <c r="Z25" s="152">
        <f>VLOOKUP($B25,Snapshot!$D:$AJ,22,FALSE)</f>
        <v>4.9897435579241574</v>
      </c>
      <c r="AA25" s="150">
        <f>VLOOKUP($B25,Snapshot!$D:$AJ,23,FALSE)</f>
        <v>25.220002373882227</v>
      </c>
      <c r="AB25" s="151">
        <f>VLOOKUP($B25,Snapshot!$D:$AJ,24,FALSE)</f>
        <v>20.561739597405218</v>
      </c>
      <c r="AC25" s="152">
        <f>VLOOKUP($B25,Snapshot!$D:$AJ,25,FALSE)</f>
        <v>16.874800012874413</v>
      </c>
      <c r="AD25" s="151">
        <f>VLOOKUP($B25,Snapshot!$D:$AJ,26,FALSE)</f>
        <v>14.171353740890499</v>
      </c>
      <c r="AE25" s="151">
        <f>VLOOKUP($B25,Snapshot!$D:$AJ,27,FALSE)</f>
        <v>16.374146569734975</v>
      </c>
      <c r="AF25" s="262">
        <f>VLOOKUP($B25,Snapshot!$D:$AJ,28,FALSE)</f>
        <v>18.521702823268015</v>
      </c>
      <c r="AG25" s="152">
        <f>VLOOKUP($B25,Snapshot!$D:$AJ,29,FALSE)</f>
        <v>0.36074270557029176</v>
      </c>
      <c r="AH25" s="150">
        <v>88.04046000000001</v>
      </c>
      <c r="AI25" s="151">
        <v>102.20871000000001</v>
      </c>
      <c r="AJ25" s="151">
        <v>117.41219081393409</v>
      </c>
      <c r="AK25" s="152">
        <v>137.18609182074701</v>
      </c>
      <c r="AL25" s="150">
        <f t="shared" si="26"/>
        <v>16.092885021273176</v>
      </c>
      <c r="AM25" s="151">
        <f t="shared" si="27"/>
        <v>14.874936601718261</v>
      </c>
      <c r="AN25" s="152">
        <f t="shared" si="28"/>
        <v>16.841437732942993</v>
      </c>
      <c r="AO25" s="150">
        <v>10.362660000000004</v>
      </c>
      <c r="AP25" s="151">
        <v>13.079840000000011</v>
      </c>
      <c r="AQ25" s="151">
        <v>15.820807958508128</v>
      </c>
      <c r="AR25" s="152">
        <v>18.93468839615646</v>
      </c>
      <c r="AS25" s="150">
        <f t="shared" si="29"/>
        <v>26.22087379109233</v>
      </c>
      <c r="AT25" s="151">
        <f t="shared" si="30"/>
        <v>20.955668865277516</v>
      </c>
      <c r="AU25" s="152">
        <f t="shared" si="31"/>
        <v>19.682183399323463</v>
      </c>
      <c r="AV25" s="150">
        <f t="shared" si="32"/>
        <v>12.797187245587985</v>
      </c>
      <c r="AW25" s="151">
        <f t="shared" si="33"/>
        <v>13.47458713514659</v>
      </c>
      <c r="AX25" s="152">
        <f t="shared" si="34"/>
        <v>13.802192441561278</v>
      </c>
      <c r="AY25" s="150">
        <v>4.8746642130405853</v>
      </c>
      <c r="AZ25" s="151">
        <v>6.65314589724266</v>
      </c>
      <c r="BA25" s="151">
        <v>8.7389184974720777</v>
      </c>
      <c r="BB25" s="152">
        <v>11.426939404269989</v>
      </c>
      <c r="BC25" s="150">
        <f t="shared" si="35"/>
        <v>36.48418858152985</v>
      </c>
      <c r="BD25" s="151">
        <f t="shared" si="36"/>
        <v>31.350170767994854</v>
      </c>
      <c r="BE25" s="152">
        <f t="shared" si="37"/>
        <v>30.759194144853041</v>
      </c>
      <c r="BF25" s="150">
        <f t="shared" si="38"/>
        <v>6.5093727308002016</v>
      </c>
      <c r="BG25" s="151">
        <f t="shared" si="39"/>
        <v>7.442939644419762</v>
      </c>
      <c r="BH25" s="152">
        <f t="shared" si="40"/>
        <v>8.3295174114303787</v>
      </c>
      <c r="BI25" s="150">
        <v>75</v>
      </c>
      <c r="BJ25" s="151">
        <v>8.66</v>
      </c>
      <c r="BK25" s="151">
        <v>14.350000000000001</v>
      </c>
      <c r="BL25" s="152">
        <f t="shared" si="41"/>
        <v>1.9899999999999984</v>
      </c>
      <c r="BM25" s="151">
        <v>-22.974452853009936</v>
      </c>
      <c r="BN25" s="151">
        <v>47.403820000000003</v>
      </c>
      <c r="BO25" s="151">
        <v>3.8872109677419351</v>
      </c>
      <c r="BP25" s="151">
        <v>4.2922139999999995</v>
      </c>
      <c r="BQ25" s="152">
        <v>6.4279999999999999</v>
      </c>
      <c r="BR25" s="150">
        <f t="shared" si="42"/>
        <v>103.59931954632455</v>
      </c>
      <c r="BS25" s="151">
        <f t="shared" si="43"/>
        <v>77.768192350186496</v>
      </c>
    </row>
    <row r="26" spans="2:71" ht="12.75">
      <c r="B26" s="252" t="s">
        <v>659</v>
      </c>
      <c r="C26" s="165" t="s">
        <v>1279</v>
      </c>
      <c r="D26" s="177" t="s">
        <v>85</v>
      </c>
      <c r="E26" s="105" t="s">
        <v>287</v>
      </c>
      <c r="F26" s="148">
        <f>VLOOKUP($B26,Snapshot!$D:$AJ,2,FALSE)</f>
        <v>4326.6000000000004</v>
      </c>
      <c r="G26" s="148">
        <f>VLOOKUP($B26,Snapshot!$D:$AJ,3,FALSE)</f>
        <v>3725</v>
      </c>
      <c r="H26" s="148">
        <f t="shared" si="25"/>
        <v>-13.904682660749785</v>
      </c>
      <c r="I26" s="149">
        <f>VLOOKUP($B26,Snapshot!$D:$AJ,8,FALSE)</f>
        <v>6.3106732258064513</v>
      </c>
      <c r="J26" s="250">
        <f>IF(VLOOKUP($B26,Snapshot!$D:$AJ,28,FALSE)="#N/A N/A","NA",VLOOKUP($B26,Snapshot!$D:$AJ,30,FALSE))</f>
        <v>4.2893499999999998</v>
      </c>
      <c r="K26" s="154">
        <f>IF(VLOOKUP($B26,Snapshot!$D:$AJ,29,FALSE)="#N/A N/A","NA",VLOOKUP($B26,Snapshot!$D:$AJ,31,FALSE))</f>
        <v>54.601489999999998</v>
      </c>
      <c r="L26" s="154">
        <f>IF(VLOOKUP($B26,Snapshot!$D:$AJ,30,FALSE)="#N/A N/A","NA",VLOOKUP($B26,Snapshot!$D:$AJ,32,FALSE))</f>
        <v>30.158539999999999</v>
      </c>
      <c r="M26" s="155">
        <f>IF(VLOOKUP($B26,Snapshot!$D:$AJ,31,FALSE)="#N/A N/A","NA",VLOOKUP($B26,Snapshot!$D:$AJ,33,FALSE))</f>
        <v>44.898609999999998</v>
      </c>
      <c r="N26" s="150">
        <f>VLOOKUP($B26,Snapshot!$D:$AJ,10,FALSE)</f>
        <v>51.328624857971263</v>
      </c>
      <c r="O26" s="151">
        <f>VLOOKUP($B26,Snapshot!$D:$AJ,11,FALSE)</f>
        <v>94.939366515837108</v>
      </c>
      <c r="P26" s="151">
        <f>VLOOKUP($B26,Snapshot!$D:$AJ,12,FALSE)</f>
        <v>97.161590276311983</v>
      </c>
      <c r="Q26" s="152">
        <f>VLOOKUP($B26,Snapshot!$D:$AJ,13,FALSE)</f>
        <v>124.05687244979113</v>
      </c>
      <c r="R26" s="150">
        <f t="shared" si="17"/>
        <v>84.963783422094082</v>
      </c>
      <c r="S26" s="151">
        <f t="shared" si="18"/>
        <v>2.3406768362038477</v>
      </c>
      <c r="T26" s="152">
        <f t="shared" si="19"/>
        <v>27.680981854036425</v>
      </c>
      <c r="U26" s="150">
        <f>VLOOKUP($B26,Snapshot!$D:$AJ,17,FALSE)</f>
        <v>45.572244252106607</v>
      </c>
      <c r="V26" s="151">
        <f>VLOOKUP($B26,Snapshot!$D:$AJ,18,FALSE)</f>
        <v>44.529942209630818</v>
      </c>
      <c r="W26" s="152">
        <f>VLOOKUP($B26,Snapshot!$D:$AJ,19,FALSE)</f>
        <v>34.875939676385777</v>
      </c>
      <c r="X26" s="150">
        <f>VLOOKUP($B26,Snapshot!$D:$AJ,20,FALSE)</f>
        <v>5.2100443533886214</v>
      </c>
      <c r="Y26" s="151">
        <f>VLOOKUP($B26,Snapshot!$D:$AJ,21,FALSE)</f>
        <v>5.2269789965048279</v>
      </c>
      <c r="Z26" s="152">
        <f>VLOOKUP($B26,Snapshot!$D:$AJ,22,FALSE)</f>
        <v>4.653254880187216</v>
      </c>
      <c r="AA26" s="150">
        <f>VLOOKUP($B26,Snapshot!$D:$AJ,23,FALSE)</f>
        <v>39.963524616861513</v>
      </c>
      <c r="AB26" s="151">
        <f>VLOOKUP($B26,Snapshot!$D:$AJ,24,FALSE)</f>
        <v>34.912140360349149</v>
      </c>
      <c r="AC26" s="152">
        <f>VLOOKUP($B26,Snapshot!$D:$AJ,25,FALSE)</f>
        <v>27.663513077585655</v>
      </c>
      <c r="AD26" s="151">
        <f>VLOOKUP($B26,Snapshot!$D:$AJ,26,FALSE)</f>
        <v>12.084079891677771</v>
      </c>
      <c r="AE26" s="151">
        <f>VLOOKUP($B26,Snapshot!$D:$AJ,27,FALSE)</f>
        <v>12.32748579007956</v>
      </c>
      <c r="AF26" s="262">
        <f>VLOOKUP($B26,Snapshot!$D:$AJ,28,FALSE)</f>
        <v>14.117066137602441</v>
      </c>
      <c r="AG26" s="152">
        <f>VLOOKUP($B26,Snapshot!$D:$AJ,29,FALSE)</f>
        <v>0.41603106365275272</v>
      </c>
      <c r="AH26" s="150">
        <v>84.286899999999989</v>
      </c>
      <c r="AI26" s="151">
        <v>88.496200000000002</v>
      </c>
      <c r="AJ26" s="151">
        <v>95.325543200000013</v>
      </c>
      <c r="AK26" s="152">
        <v>112.08451682056001</v>
      </c>
      <c r="AL26" s="150">
        <f t="shared" si="26"/>
        <v>4.9940144909826074</v>
      </c>
      <c r="AM26" s="151">
        <f t="shared" si="27"/>
        <v>7.7171033332504919</v>
      </c>
      <c r="AN26" s="152">
        <f t="shared" si="28"/>
        <v>17.580779566499245</v>
      </c>
      <c r="AO26" s="150">
        <v>7.7751999999999972</v>
      </c>
      <c r="AP26" s="151">
        <v>11.666800000000002</v>
      </c>
      <c r="AQ26" s="151">
        <v>13.040534309759998</v>
      </c>
      <c r="AR26" s="152">
        <v>16.140170422160633</v>
      </c>
      <c r="AS26" s="150">
        <f t="shared" si="29"/>
        <v>50.051445621977649</v>
      </c>
      <c r="AT26" s="151">
        <f t="shared" si="30"/>
        <v>11.774730943874886</v>
      </c>
      <c r="AU26" s="152">
        <f t="shared" si="31"/>
        <v>23.769241648946519</v>
      </c>
      <c r="AV26" s="150">
        <f t="shared" si="32"/>
        <v>13.183390925260069</v>
      </c>
      <c r="AW26" s="151">
        <f t="shared" si="33"/>
        <v>13.679999999999994</v>
      </c>
      <c r="AX26" s="152">
        <f t="shared" si="34"/>
        <v>14.399999999999993</v>
      </c>
      <c r="AY26" s="150">
        <v>6.7722987637607286</v>
      </c>
      <c r="AZ26" s="151">
        <v>10.490800000000002</v>
      </c>
      <c r="BA26" s="151">
        <v>11.910067736070321</v>
      </c>
      <c r="BB26" s="152">
        <v>15.206891424895398</v>
      </c>
      <c r="BC26" s="150">
        <f t="shared" si="35"/>
        <v>54.907519085503992</v>
      </c>
      <c r="BD26" s="151">
        <f t="shared" si="36"/>
        <v>13.528689290333617</v>
      </c>
      <c r="BE26" s="152">
        <f t="shared" si="37"/>
        <v>27.680981854036474</v>
      </c>
      <c r="BF26" s="150">
        <f t="shared" si="38"/>
        <v>11.854520307086634</v>
      </c>
      <c r="BG26" s="151">
        <f t="shared" si="39"/>
        <v>12.494098996196772</v>
      </c>
      <c r="BH26" s="152">
        <f t="shared" si="40"/>
        <v>13.567343515644215</v>
      </c>
      <c r="BI26" s="150">
        <v>67.650000000000006</v>
      </c>
      <c r="BJ26" s="151">
        <v>8.14</v>
      </c>
      <c r="BK26" s="151">
        <v>10.399999999999999</v>
      </c>
      <c r="BL26" s="152">
        <f t="shared" si="41"/>
        <v>13.809999999999995</v>
      </c>
      <c r="BM26" s="151">
        <v>-2.1573948439619954</v>
      </c>
      <c r="BN26" s="151">
        <v>30.158539999999999</v>
      </c>
      <c r="BO26" s="151">
        <v>13.791065567502988</v>
      </c>
      <c r="BP26" s="151" t="e">
        <v>#N/A</v>
      </c>
      <c r="BQ26" s="152" t="e">
        <v>#N/A</v>
      </c>
      <c r="BR26" s="150" t="str">
        <f t="shared" si="42"/>
        <v xml:space="preserve"> </v>
      </c>
      <c r="BS26" s="151" t="str">
        <f t="shared" si="43"/>
        <v xml:space="preserve"> </v>
      </c>
    </row>
    <row r="27" spans="2:71" ht="12.75">
      <c r="B27" s="252" t="s">
        <v>119</v>
      </c>
      <c r="C27" s="165" t="s">
        <v>1280</v>
      </c>
      <c r="D27" s="177" t="s">
        <v>85</v>
      </c>
      <c r="E27" s="105" t="s">
        <v>287</v>
      </c>
      <c r="F27" s="148">
        <f>VLOOKUP($B27,Snapshot!$D:$AJ,2,FALSE)</f>
        <v>497.45</v>
      </c>
      <c r="G27" s="148">
        <f>VLOOKUP($B27,Snapshot!$D:$AJ,3,FALSE)</f>
        <v>480</v>
      </c>
      <c r="H27" s="148">
        <f t="shared" ref="H27" si="61">IF(IFERROR(((IF(G27&lt;0,"-",G27))/F27*100-100),"-")=-100,"-",(IFERROR(((IF(G27&lt;0,"-",G27))/F27*100-100),"-")))</f>
        <v>-3.5078902402251373</v>
      </c>
      <c r="I27" s="149">
        <f>VLOOKUP($B27,Snapshot!$D:$AJ,8,FALSE)</f>
        <v>4.7882317801672638</v>
      </c>
      <c r="J27" s="250">
        <f>IF(VLOOKUP($B27,Snapshot!$D:$AJ,28,FALSE)="#N/A N/A","NA",VLOOKUP($B27,Snapshot!$D:$AJ,30,FALSE))</f>
        <v>-12.103540000000001</v>
      </c>
      <c r="K27" s="154">
        <f>IF(VLOOKUP($B27,Snapshot!$D:$AJ,29,FALSE)="#N/A N/A","NA",VLOOKUP($B27,Snapshot!$D:$AJ,31,FALSE))</f>
        <v>63.446689999999997</v>
      </c>
      <c r="L27" s="154">
        <f>IF(VLOOKUP($B27,Snapshot!$D:$AJ,30,FALSE)="#N/A N/A","NA",VLOOKUP($B27,Snapshot!$D:$AJ,32,FALSE))</f>
        <v>91.216610000000003</v>
      </c>
      <c r="M27" s="155">
        <f>IF(VLOOKUP($B27,Snapshot!$D:$AJ,31,FALSE)="#N/A N/A","NA",VLOOKUP($B27,Snapshot!$D:$AJ,33,FALSE))</f>
        <v>56.455410000000001</v>
      </c>
      <c r="N27" s="150">
        <f>VLOOKUP($B27,Snapshot!$D:$AJ,10,FALSE)</f>
        <v>10.630941176470563</v>
      </c>
      <c r="O27" s="151">
        <f>VLOOKUP($B27,Snapshot!$D:$AJ,11,FALSE)</f>
        <v>12.387764705882338</v>
      </c>
      <c r="P27" s="151">
        <f>VLOOKUP($B27,Snapshot!$D:$AJ,12,FALSE)</f>
        <v>14.134158859605124</v>
      </c>
      <c r="Q27" s="152">
        <f>VLOOKUP($B27,Snapshot!$D:$AJ,13,FALSE)</f>
        <v>18.043859752725567</v>
      </c>
      <c r="R27" s="150">
        <f t="shared" ref="R27" si="62">IF(AND(N27&lt;0,O27&gt;0),"LP",IF(AND(N27&gt;0,O27&lt;0),"PL",IF(OR(N27&lt;0,O27&lt;0),"Loss",IF(ISERROR((+O27/N27-1)*100),"NA",(+O27/N27-1)*100))))</f>
        <v>16.525569093545055</v>
      </c>
      <c r="S27" s="151">
        <f t="shared" ref="S27" si="63">IF(AND(O27&lt;0,P27&gt;0),"LP",IF(AND(O27&gt;0,P27&lt;0),"PL",IF(OR(O27&lt;0,P27&lt;0),"Loss",IF(ISERROR((+P27/O27-1)*100),"NA",(+P27/O27-1)*100))))</f>
        <v>14.097734298210462</v>
      </c>
      <c r="T27" s="152">
        <f t="shared" ref="T27" si="64">IF(AND(P27&lt;0,Q27&gt;0),"LP",IF(AND(P27&gt;0,Q27&lt;0),"PL",IF(OR(P27&lt;0,Q27&lt;0),"Loss",IF(ISERROR((+Q27/P27-1)*100),"NA",(+Q27/P27-1)*100))))</f>
        <v>27.661362320570881</v>
      </c>
      <c r="U27" s="150">
        <f>VLOOKUP($B27,Snapshot!$D:$AJ,17,FALSE)</f>
        <v>40.156558653700095</v>
      </c>
      <c r="V27" s="151">
        <f>VLOOKUP($B27,Snapshot!$D:$AJ,18,FALSE)</f>
        <v>35.194878233730108</v>
      </c>
      <c r="W27" s="152">
        <f>VLOOKUP($B27,Snapshot!$D:$AJ,19,FALSE)</f>
        <v>27.568935184439074</v>
      </c>
      <c r="X27" s="150">
        <f>VLOOKUP($B27,Snapshot!$D:$AJ,20,FALSE)</f>
        <v>3.21857939719454</v>
      </c>
      <c r="Y27" s="151">
        <f>VLOOKUP($B27,Snapshot!$D:$AJ,21,FALSE)</f>
        <v>3.0059231963035487</v>
      </c>
      <c r="Z27" s="152">
        <f>VLOOKUP($B27,Snapshot!$D:$AJ,22,FALSE)</f>
        <v>2.7707877080621608</v>
      </c>
      <c r="AA27" s="150">
        <f>VLOOKUP($B27,Snapshot!$D:$AJ,23,FALSE)</f>
        <v>16.689614636544349</v>
      </c>
      <c r="AB27" s="151">
        <f>VLOOKUP($B27,Snapshot!$D:$AJ,24,FALSE)</f>
        <v>14.996204241250046</v>
      </c>
      <c r="AC27" s="152">
        <f>VLOOKUP($B27,Snapshot!$D:$AJ,25,FALSE)</f>
        <v>11.889377609332811</v>
      </c>
      <c r="AD27" s="151">
        <f>VLOOKUP($B27,Snapshot!$D:$AJ,26,FALSE)</f>
        <v>8.0150777484463926</v>
      </c>
      <c r="AE27" s="151">
        <f>VLOOKUP($B27,Snapshot!$D:$AJ,27,FALSE)</f>
        <v>8.5407972612978895</v>
      </c>
      <c r="AF27" s="262">
        <f>VLOOKUP($B27,Snapshot!$D:$AJ,28,FALSE)</f>
        <v>10.050397991526694</v>
      </c>
      <c r="AG27" s="152">
        <f>VLOOKUP($B27,Snapshot!$D:$AJ,29,FALSE)</f>
        <v>0.40205045733239519</v>
      </c>
      <c r="AH27" s="150">
        <v>145.91929999999999</v>
      </c>
      <c r="AI27" s="151">
        <v>160.2919</v>
      </c>
      <c r="AJ27" s="151">
        <v>176.56573568962685</v>
      </c>
      <c r="AK27" s="152">
        <v>196.93215139279161</v>
      </c>
      <c r="AL27" s="150">
        <f t="shared" ref="AL27" si="65">IF(OR(AH27&lt;0,AI27&lt;0),"NM",IF(ISERROR((AI27/AH27*100-100)),"NA",(AI27/AH27*100-100)))</f>
        <v>9.8496908907868885</v>
      </c>
      <c r="AM27" s="151">
        <f t="shared" ref="AM27" si="66">IF(OR(AI27&lt;0,AJ27&lt;0),"NM",IF(ISERROR((AJ27/AI27*100-100)),"NA",(AJ27/AI27*100-100)))</f>
        <v>10.152625110580658</v>
      </c>
      <c r="AN27" s="152">
        <f t="shared" ref="AN27" si="67">IF(OR(AJ27&lt;0,AK27&lt;0),"NM",IF(ISERROR((AK27/AJ27*100-100)),"NA",(AK27/AJ27*100-100)))</f>
        <v>11.534749720050726</v>
      </c>
      <c r="AO27" s="150">
        <v>15.681099999999976</v>
      </c>
      <c r="AP27" s="151">
        <v>18.71479999999999</v>
      </c>
      <c r="AQ27" s="151">
        <v>20.650176349219137</v>
      </c>
      <c r="AR27" s="152">
        <v>25.267849394755643</v>
      </c>
      <c r="AS27" s="150">
        <f t="shared" ref="AS27" si="68">IF(OR(AO27&lt;0,AP27&lt;0),"NM",IF(ISERROR((AP27/AO27*100-100)),"NA",(AP27/AO27*100-100)))</f>
        <v>19.346219334102969</v>
      </c>
      <c r="AT27" s="151">
        <f t="shared" ref="AT27" si="69">IF(OR(AP27&lt;0,AQ27&lt;0),"NM",IF(ISERROR((AQ27/AP27*100-100)),"NA",(AQ27/AP27*100-100)))</f>
        <v>10.341421491114787</v>
      </c>
      <c r="AU27" s="152">
        <f t="shared" ref="AU27" si="70">IF(OR(AQ27&lt;0,AR27&lt;0),"NM",IF(ISERROR((AR27/AQ27*100-100)),"NA",(AR27/AQ27*100-100)))</f>
        <v>22.361421846700694</v>
      </c>
      <c r="AV27" s="150">
        <f t="shared" ref="AV27" si="71">IF(OR(AI27&lt;0,AP27&lt;0),"NM",IF(ISERROR((AP27/AI27*100)),"NA",(AP27/AI27*100)))</f>
        <v>11.675449601633014</v>
      </c>
      <c r="AW27" s="151">
        <f t="shared" ref="AW27" si="72">IF(OR(AJ27&lt;0,AQ27&lt;0),"NM",IF(ISERROR((AQ27/AJ27*100)),"NA",(AQ27/AJ27*100)))</f>
        <v>11.695460769080762</v>
      </c>
      <c r="AX27" s="152">
        <f t="shared" ref="AX27" si="73">IF(OR(AK27&lt;0,AR27&lt;0),"NM",IF(ISERROR((AR27/AK27*100)),"NA",(AR27/AK27*100)))</f>
        <v>12.830738513772483</v>
      </c>
      <c r="AY27" s="150">
        <v>9.0362999999999776</v>
      </c>
      <c r="AZ27" s="151">
        <v>10.529599999999988</v>
      </c>
      <c r="BA27" s="151">
        <v>12.014035030664356</v>
      </c>
      <c r="BB27" s="152">
        <v>15.337280789816733</v>
      </c>
      <c r="BC27" s="150">
        <f t="shared" ref="BC27" si="74">IF(OR(AY27&lt;0,AZ27&lt;0),"NM",IF(ISERROR((AZ27/AY27*100-100)),"NA",(AZ27/AY27*100-100)))</f>
        <v>16.525569093545073</v>
      </c>
      <c r="BD27" s="151">
        <f t="shared" ref="BD27" si="75">IF(OR(AZ27&lt;0,BA27&lt;0),"NM",IF(ISERROR((BA27/AZ27*100-100)),"NA",(BA27/AZ27*100-100)))</f>
        <v>14.097734298210483</v>
      </c>
      <c r="BE27" s="152">
        <f t="shared" ref="BE27" si="76">IF(OR(BA27&lt;0,BB27&lt;0),"NM",IF(ISERROR((BB27/BA27*100-100)),"NA",(BB27/BA27*100-100)))</f>
        <v>27.661362320570888</v>
      </c>
      <c r="BF27" s="150">
        <f t="shared" ref="BF27" si="77">IF(OR(AI27&lt;0,AZ27&lt;0),"NM",IF(ISERROR((AZ27/AI27*100)),"NA",(AZ27/AI27*100)))</f>
        <v>6.5690156520697469</v>
      </c>
      <c r="BG27" s="151">
        <f t="shared" ref="BG27" si="78">IF(OR(AJ27&lt;0,BA27&lt;0),"NM",IF(ISERROR((BA27/AJ27*100)),"NA",(BA27/AJ27*100)))</f>
        <v>6.8042845253866409</v>
      </c>
      <c r="BH27" s="152">
        <f t="shared" ref="BH27" si="79">IF(OR(AK27&lt;0,BB27&lt;0),"NM",IF(ISERROR((BB27/AK27*100)),"NA",(BB27/AK27*100)))</f>
        <v>7.7881040151872982</v>
      </c>
      <c r="BI27" s="150">
        <v>45.99</v>
      </c>
      <c r="BJ27" s="151">
        <v>13.74</v>
      </c>
      <c r="BK27" s="151">
        <v>17.869999999999997</v>
      </c>
      <c r="BL27" s="152">
        <f t="shared" ref="BL27" si="80">100-BI27-BJ27-BK27</f>
        <v>22.4</v>
      </c>
      <c r="BM27" s="151">
        <v>-19.766129032258064</v>
      </c>
      <c r="BN27" s="151">
        <v>91.216610000000003</v>
      </c>
      <c r="BO27" s="151">
        <v>22.723613285543607</v>
      </c>
      <c r="BP27" s="151">
        <v>6.9221430000000002</v>
      </c>
      <c r="BQ27" s="152">
        <v>8.8529520000000002</v>
      </c>
      <c r="BR27" s="150">
        <f t="shared" si="42"/>
        <v>73.559474727181396</v>
      </c>
      <c r="BS27" s="151">
        <f t="shared" si="43"/>
        <v>73.244820369710936</v>
      </c>
    </row>
    <row r="28" spans="2:71" ht="12.75">
      <c r="B28" s="252" t="s">
        <v>736</v>
      </c>
      <c r="C28" s="165" t="s">
        <v>1281</v>
      </c>
      <c r="D28" s="177" t="s">
        <v>85</v>
      </c>
      <c r="E28" s="105" t="s">
        <v>286</v>
      </c>
      <c r="F28" s="148">
        <f>VLOOKUP($B28,Snapshot!$D:$AJ,2,FALSE)</f>
        <v>1176.95</v>
      </c>
      <c r="G28" s="148">
        <f>VLOOKUP($B28,Snapshot!$D:$AJ,3,FALSE)</f>
        <v>1430</v>
      </c>
      <c r="H28" s="148">
        <f t="shared" si="25"/>
        <v>21.500488550915492</v>
      </c>
      <c r="I28" s="149">
        <f>VLOOKUP($B28,Snapshot!$D:$AJ,8,FALSE)</f>
        <v>1.3519036529271209</v>
      </c>
      <c r="J28" s="250">
        <f>IF(VLOOKUP($B28,Snapshot!$D:$AJ,28,FALSE)="#N/A N/A","NA",VLOOKUP($B28,Snapshot!$D:$AJ,30,FALSE))</f>
        <v>-3.5128750000000002</v>
      </c>
      <c r="K28" s="154">
        <f>IF(VLOOKUP($B28,Snapshot!$D:$AJ,29,FALSE)="#N/A N/A","NA",VLOOKUP($B28,Snapshot!$D:$AJ,31,FALSE))</f>
        <v>32.72625</v>
      </c>
      <c r="L28" s="154" t="str">
        <f>IF(VLOOKUP($B28,Snapshot!$D:$AJ,30,FALSE)="#N/A N/A","NA",VLOOKUP($B28,Snapshot!$D:$AJ,32,FALSE))</f>
        <v>#N/A N/A</v>
      </c>
      <c r="M28" s="155">
        <f>IF(VLOOKUP($B28,Snapshot!$D:$AJ,31,FALSE)="#N/A N/A","NA",VLOOKUP($B28,Snapshot!$D:$AJ,33,FALSE))</f>
        <v>14.36693</v>
      </c>
      <c r="N28" s="150">
        <f>VLOOKUP($B28,Snapshot!$D:$AJ,10,FALSE)</f>
        <v>23.319074674368355</v>
      </c>
      <c r="O28" s="151">
        <f>VLOOKUP($B28,Snapshot!$D:$AJ,11,FALSE)</f>
        <v>25.793397378058476</v>
      </c>
      <c r="P28" s="151">
        <f>VLOOKUP($B28,Snapshot!$D:$AJ,12,FALSE)</f>
        <v>31.782349963526674</v>
      </c>
      <c r="Q28" s="152">
        <f>VLOOKUP($B28,Snapshot!$D:$AJ,13,FALSE)</f>
        <v>44.42188854574011</v>
      </c>
      <c r="R28" s="150">
        <f t="shared" si="17"/>
        <v>10.610724217156964</v>
      </c>
      <c r="S28" s="151">
        <f t="shared" si="18"/>
        <v>23.218936604926597</v>
      </c>
      <c r="T28" s="152">
        <f t="shared" si="19"/>
        <v>39.769049792474533</v>
      </c>
      <c r="U28" s="150">
        <f>VLOOKUP($B28,Snapshot!$D:$AJ,17,FALSE)</f>
        <v>45.629894455128643</v>
      </c>
      <c r="V28" s="151">
        <f>VLOOKUP($B28,Snapshot!$D:$AJ,18,FALSE)</f>
        <v>37.031560012103078</v>
      </c>
      <c r="W28" s="152">
        <f>VLOOKUP($B28,Snapshot!$D:$AJ,19,FALSE)</f>
        <v>26.494821326385619</v>
      </c>
      <c r="X28" s="150">
        <f>VLOOKUP($B28,Snapshot!$D:$AJ,20,FALSE)</f>
        <v>6.8759682051530113</v>
      </c>
      <c r="Y28" s="151">
        <f>VLOOKUP($B28,Snapshot!$D:$AJ,21,FALSE)</f>
        <v>5.9577933781431911</v>
      </c>
      <c r="Z28" s="152">
        <f>VLOOKUP($B28,Snapshot!$D:$AJ,22,FALSE)</f>
        <v>5.0207292067066538</v>
      </c>
      <c r="AA28" s="150">
        <f>VLOOKUP($B28,Snapshot!$D:$AJ,23,FALSE)</f>
        <v>29.263984800036344</v>
      </c>
      <c r="AB28" s="151">
        <f>VLOOKUP($B28,Snapshot!$D:$AJ,24,FALSE)</f>
        <v>24.775459074569344</v>
      </c>
      <c r="AC28" s="152">
        <f>VLOOKUP($B28,Snapshot!$D:$AJ,25,FALSE)</f>
        <v>18.854268894598075</v>
      </c>
      <c r="AD28" s="151">
        <f>VLOOKUP($B28,Snapshot!$D:$AJ,26,FALSE)</f>
        <v>18.68552803540139</v>
      </c>
      <c r="AE28" s="151">
        <f>VLOOKUP($B28,Snapshot!$D:$AJ,27,FALSE)</f>
        <v>17.239446504553325</v>
      </c>
      <c r="AF28" s="262">
        <f>VLOOKUP($B28,Snapshot!$D:$AJ,28,FALSE)</f>
        <v>20.567302547473389</v>
      </c>
      <c r="AG28" s="152">
        <f>VLOOKUP($B28,Snapshot!$D:$AJ,29,FALSE)</f>
        <v>0.33986150643612728</v>
      </c>
      <c r="AH28" s="150">
        <v>11.965272447675538</v>
      </c>
      <c r="AI28" s="151">
        <v>13.582358000000001</v>
      </c>
      <c r="AJ28" s="151">
        <v>15.561035913440003</v>
      </c>
      <c r="AK28" s="152">
        <v>19.477655532206402</v>
      </c>
      <c r="AL28" s="150">
        <f t="shared" si="26"/>
        <v>13.514824333470244</v>
      </c>
      <c r="AM28" s="151">
        <f t="shared" si="27"/>
        <v>14.568000000000026</v>
      </c>
      <c r="AN28" s="152">
        <f t="shared" si="28"/>
        <v>25.169401578102082</v>
      </c>
      <c r="AO28" s="150">
        <v>3.4093454476755376</v>
      </c>
      <c r="AP28" s="151">
        <v>3.8754039999999987</v>
      </c>
      <c r="AQ28" s="151">
        <v>4.5300915536698394</v>
      </c>
      <c r="AR28" s="152">
        <v>5.911360158804535</v>
      </c>
      <c r="AS28" s="150">
        <f t="shared" si="29"/>
        <v>13.67003020014343</v>
      </c>
      <c r="AT28" s="151">
        <f t="shared" si="30"/>
        <v>16.893401402017474</v>
      </c>
      <c r="AU28" s="152">
        <f t="shared" si="31"/>
        <v>30.49096444895747</v>
      </c>
      <c r="AV28" s="150">
        <f t="shared" si="32"/>
        <v>28.532630342978727</v>
      </c>
      <c r="AW28" s="151">
        <f t="shared" si="33"/>
        <v>29.111760803515775</v>
      </c>
      <c r="AX28" s="152">
        <f t="shared" si="34"/>
        <v>30.34944400279629</v>
      </c>
      <c r="AY28" s="150">
        <v>2.0870571833559679</v>
      </c>
      <c r="AZ28" s="151">
        <v>2.4298669999999989</v>
      </c>
      <c r="BA28" s="151">
        <v>2.9940562783140305</v>
      </c>
      <c r="BB28" s="152">
        <v>4.1847640104514463</v>
      </c>
      <c r="BC28" s="150">
        <f t="shared" si="35"/>
        <v>16.425511451142711</v>
      </c>
      <c r="BD28" s="151">
        <f t="shared" si="36"/>
        <v>23.218936604926597</v>
      </c>
      <c r="BE28" s="152">
        <f t="shared" si="37"/>
        <v>39.769049792474505</v>
      </c>
      <c r="BF28" s="150">
        <f t="shared" si="38"/>
        <v>17.889875969989884</v>
      </c>
      <c r="BG28" s="151">
        <f t="shared" si="39"/>
        <v>19.240725970743867</v>
      </c>
      <c r="BH28" s="152">
        <f t="shared" si="40"/>
        <v>21.484947218272332</v>
      </c>
      <c r="BI28" s="150">
        <v>78.599999999999994</v>
      </c>
      <c r="BJ28" s="151">
        <v>2.2400000000000002</v>
      </c>
      <c r="BK28" s="151">
        <v>16.689999999999998</v>
      </c>
      <c r="BL28" s="152">
        <f t="shared" si="41"/>
        <v>2.470000000000006</v>
      </c>
      <c r="BM28" s="151">
        <v>-9.3922013934331545</v>
      </c>
      <c r="BN28" s="151" t="s">
        <v>311</v>
      </c>
      <c r="BO28" s="151">
        <v>0.6644340621266428</v>
      </c>
      <c r="BP28" s="151" t="e">
        <v>#N/A</v>
      </c>
      <c r="BQ28" s="152" t="e">
        <v>#N/A</v>
      </c>
      <c r="BR28" s="150" t="str">
        <f t="shared" si="42"/>
        <v xml:space="preserve"> </v>
      </c>
      <c r="BS28" s="151" t="str">
        <f t="shared" si="43"/>
        <v xml:space="preserve"> </v>
      </c>
    </row>
    <row r="29" spans="2:71" ht="12.75">
      <c r="B29" s="252" t="s">
        <v>120</v>
      </c>
      <c r="C29" s="165" t="s">
        <v>1282</v>
      </c>
      <c r="D29" s="177" t="s">
        <v>85</v>
      </c>
      <c r="E29" s="105" t="s">
        <v>286</v>
      </c>
      <c r="F29" s="148">
        <f>VLOOKUP($B29,Snapshot!$D:$AJ,2,FALSE)</f>
        <v>5954.15</v>
      </c>
      <c r="G29" s="148">
        <f>VLOOKUP($B29,Snapshot!$D:$AJ,3,FALSE)</f>
        <v>5865</v>
      </c>
      <c r="H29" s="148">
        <f t="shared" si="25"/>
        <v>-1.4972750098670673</v>
      </c>
      <c r="I29" s="149">
        <f>VLOOKUP($B29,Snapshot!$D:$AJ,8,FALSE)</f>
        <v>14.440383870967745</v>
      </c>
      <c r="J29" s="250">
        <f>IF(VLOOKUP($B29,Snapshot!$D:$AJ,28,FALSE)="#N/A N/A","NA",VLOOKUP($B29,Snapshot!$D:$AJ,30,FALSE))</f>
        <v>8.529579</v>
      </c>
      <c r="K29" s="154">
        <f>IF(VLOOKUP($B29,Snapshot!$D:$AJ,29,FALSE)="#N/A N/A","NA",VLOOKUP($B29,Snapshot!$D:$AJ,31,FALSE))</f>
        <v>30.27064</v>
      </c>
      <c r="L29" s="154">
        <f>IF(VLOOKUP($B29,Snapshot!$D:$AJ,30,FALSE)="#N/A N/A","NA",VLOOKUP($B29,Snapshot!$D:$AJ,32,FALSE))</f>
        <v>99.210440000000006</v>
      </c>
      <c r="M29" s="155">
        <f>IF(VLOOKUP($B29,Snapshot!$D:$AJ,31,FALSE)="#N/A N/A","NA",VLOOKUP($B29,Snapshot!$D:$AJ,33,FALSE))</f>
        <v>44.670920000000002</v>
      </c>
      <c r="N29" s="150">
        <f>VLOOKUP($B29,Snapshot!$D:$AJ,10,FALSE)</f>
        <v>145.63822867150358</v>
      </c>
      <c r="O29" s="151">
        <f>VLOOKUP($B29,Snapshot!$D:$AJ,11,FALSE)</f>
        <v>204.58786594833569</v>
      </c>
      <c r="P29" s="151">
        <f>VLOOKUP($B29,Snapshot!$D:$AJ,12,FALSE)</f>
        <v>231.50616827183373</v>
      </c>
      <c r="Q29" s="152">
        <f>VLOOKUP($B29,Snapshot!$D:$AJ,13,FALSE)</f>
        <v>277.38321318498214</v>
      </c>
      <c r="R29" s="150">
        <f t="shared" si="17"/>
        <v>40.476760679228541</v>
      </c>
      <c r="S29" s="151">
        <f t="shared" si="18"/>
        <v>13.157330811738221</v>
      </c>
      <c r="T29" s="152">
        <f t="shared" si="19"/>
        <v>19.816770004710961</v>
      </c>
      <c r="U29" s="150">
        <f>VLOOKUP($B29,Snapshot!$D:$AJ,17,FALSE)</f>
        <v>29.103143397094691</v>
      </c>
      <c r="V29" s="151">
        <f>VLOOKUP($B29,Snapshot!$D:$AJ,18,FALSE)</f>
        <v>25.719185127752873</v>
      </c>
      <c r="W29" s="152">
        <f>VLOOKUP($B29,Snapshot!$D:$AJ,19,FALSE)</f>
        <v>21.46543019540724</v>
      </c>
      <c r="X29" s="150">
        <f>VLOOKUP($B29,Snapshot!$D:$AJ,20,FALSE)</f>
        <v>6.6158436037244162</v>
      </c>
      <c r="Y29" s="151">
        <f>VLOOKUP($B29,Snapshot!$D:$AJ,21,FALSE)</f>
        <v>6.2027580648668508</v>
      </c>
      <c r="Z29" s="152">
        <f>VLOOKUP($B29,Snapshot!$D:$AJ,22,FALSE)</f>
        <v>5.7400298508968426</v>
      </c>
      <c r="AA29" s="150">
        <f>VLOOKUP($B29,Snapshot!$D:$AJ,23,FALSE)</f>
        <v>20.391342558855047</v>
      </c>
      <c r="AB29" s="151">
        <f>VLOOKUP($B29,Snapshot!$D:$AJ,24,FALSE)</f>
        <v>17.809650983856805</v>
      </c>
      <c r="AC29" s="152">
        <f>VLOOKUP($B29,Snapshot!$D:$AJ,25,FALSE)</f>
        <v>15.231650275841908</v>
      </c>
      <c r="AD29" s="151">
        <f>VLOOKUP($B29,Snapshot!$D:$AJ,26,FALSE)</f>
        <v>23.571865080585074</v>
      </c>
      <c r="AE29" s="151">
        <f>VLOOKUP($B29,Snapshot!$D:$AJ,27,FALSE)</f>
        <v>24.915508831234863</v>
      </c>
      <c r="AF29" s="262">
        <f>VLOOKUP($B29,Snapshot!$D:$AJ,28,FALSE)</f>
        <v>27.776893388236445</v>
      </c>
      <c r="AG29" s="152">
        <f>VLOOKUP($B29,Snapshot!$D:$AJ,29,FALSE)</f>
        <v>2.5192512785200236</v>
      </c>
      <c r="AH29" s="150">
        <v>338.05650000000003</v>
      </c>
      <c r="AI29" s="151">
        <v>374.55720000000002</v>
      </c>
      <c r="AJ29" s="151">
        <v>409.81352999632577</v>
      </c>
      <c r="AK29" s="152">
        <v>467.06160077365087</v>
      </c>
      <c r="AL29" s="150">
        <f t="shared" si="26"/>
        <v>10.797218808098648</v>
      </c>
      <c r="AM29" s="151">
        <f t="shared" si="27"/>
        <v>9.4128026363732289</v>
      </c>
      <c r="AN29" s="152">
        <f t="shared" si="28"/>
        <v>13.969297396754655</v>
      </c>
      <c r="AO29" s="150">
        <v>39.862299999999991</v>
      </c>
      <c r="AP29" s="151">
        <v>52.557099999999977</v>
      </c>
      <c r="AQ29" s="151">
        <v>59.862548684028155</v>
      </c>
      <c r="AR29" s="152">
        <v>69.163308506177913</v>
      </c>
      <c r="AS29" s="150">
        <f t="shared" si="29"/>
        <v>31.846632030765875</v>
      </c>
      <c r="AT29" s="151">
        <f t="shared" si="30"/>
        <v>13.900022421382047</v>
      </c>
      <c r="AU29" s="152">
        <f t="shared" si="31"/>
        <v>15.536859065660337</v>
      </c>
      <c r="AV29" s="150">
        <f t="shared" si="32"/>
        <v>14.0317954106876</v>
      </c>
      <c r="AW29" s="151">
        <f t="shared" si="33"/>
        <v>14.607265085797646</v>
      </c>
      <c r="AX29" s="152">
        <f t="shared" si="34"/>
        <v>14.808176992416916</v>
      </c>
      <c r="AY29" s="150">
        <v>29.105799999999991</v>
      </c>
      <c r="AZ29" s="151">
        <v>40.886885009774886</v>
      </c>
      <c r="BA29" s="151">
        <v>46.347534888021109</v>
      </c>
      <c r="BB29" s="152">
        <v>55.53211927963342</v>
      </c>
      <c r="BC29" s="150">
        <f t="shared" si="35"/>
        <v>40.476760679228533</v>
      </c>
      <c r="BD29" s="151">
        <f t="shared" si="36"/>
        <v>13.355504771128281</v>
      </c>
      <c r="BE29" s="152">
        <f t="shared" si="37"/>
        <v>19.816770004710961</v>
      </c>
      <c r="BF29" s="150">
        <f t="shared" si="38"/>
        <v>10.91605901842893</v>
      </c>
      <c r="BG29" s="151">
        <f t="shared" si="39"/>
        <v>11.30942038161518</v>
      </c>
      <c r="BH29" s="152">
        <f t="shared" si="40"/>
        <v>11.889677761487741</v>
      </c>
      <c r="BI29" s="150">
        <v>34.76</v>
      </c>
      <c r="BJ29" s="151">
        <v>29.87</v>
      </c>
      <c r="BK29" s="151">
        <v>26.88</v>
      </c>
      <c r="BL29" s="152">
        <f t="shared" si="41"/>
        <v>8.4900000000000055</v>
      </c>
      <c r="BM29" s="151">
        <v>-4.6573258606885588</v>
      </c>
      <c r="BN29" s="151">
        <v>99.210440000000006</v>
      </c>
      <c r="BO29" s="151">
        <v>46.608275746714455</v>
      </c>
      <c r="BP29" s="151">
        <v>26.229333000000004</v>
      </c>
      <c r="BQ29" s="152">
        <v>36.219499999999996</v>
      </c>
      <c r="BR29" s="150">
        <f t="shared" si="42"/>
        <v>76.701157013871068</v>
      </c>
      <c r="BS29" s="151">
        <f t="shared" si="43"/>
        <v>53.321054348164466</v>
      </c>
    </row>
    <row r="30" spans="2:71" ht="12.75">
      <c r="B30" s="252" t="s">
        <v>121</v>
      </c>
      <c r="C30" s="165" t="s">
        <v>1283</v>
      </c>
      <c r="D30" s="177" t="s">
        <v>85</v>
      </c>
      <c r="E30" s="105" t="s">
        <v>286</v>
      </c>
      <c r="F30" s="148">
        <f>VLOOKUP($B30,Snapshot!$D:$AJ,2,FALSE)</f>
        <v>3182.05</v>
      </c>
      <c r="G30" s="148">
        <f>VLOOKUP($B30,Snapshot!$D:$AJ,3,FALSE)</f>
        <v>3310</v>
      </c>
      <c r="H30" s="148">
        <f t="shared" si="25"/>
        <v>4.0209927562420376</v>
      </c>
      <c r="I30" s="149">
        <f>VLOOKUP($B30,Snapshot!$D:$AJ,8,FALSE)</f>
        <v>47.275715651135002</v>
      </c>
      <c r="J30" s="250">
        <f>IF(VLOOKUP($B30,Snapshot!$D:$AJ,28,FALSE)="#N/A N/A","NA",VLOOKUP($B30,Snapshot!$D:$AJ,30,FALSE))</f>
        <v>10.30401</v>
      </c>
      <c r="K30" s="154">
        <f>IF(VLOOKUP($B30,Snapshot!$D:$AJ,29,FALSE)="#N/A N/A","NA",VLOOKUP($B30,Snapshot!$D:$AJ,31,FALSE))</f>
        <v>69.357069999999993</v>
      </c>
      <c r="L30" s="154">
        <f>IF(VLOOKUP($B30,Snapshot!$D:$AJ,30,FALSE)="#N/A N/A","NA",VLOOKUP($B30,Snapshot!$D:$AJ,32,FALSE))</f>
        <v>100.11</v>
      </c>
      <c r="M30" s="155">
        <f>IF(VLOOKUP($B30,Snapshot!$D:$AJ,31,FALSE)="#N/A N/A","NA",VLOOKUP($B30,Snapshot!$D:$AJ,33,FALSE))</f>
        <v>84.343770000000006</v>
      </c>
      <c r="N30" s="150">
        <f>VLOOKUP($B30,Snapshot!$D:$AJ,10,FALSE)</f>
        <v>66.213170853851935</v>
      </c>
      <c r="O30" s="151">
        <f>VLOOKUP($B30,Snapshot!$D:$AJ,11,FALSE)</f>
        <v>88.741953237050097</v>
      </c>
      <c r="P30" s="151">
        <f>VLOOKUP($B30,Snapshot!$D:$AJ,12,FALSE)</f>
        <v>106.4287183656517</v>
      </c>
      <c r="Q30" s="152">
        <f>VLOOKUP($B30,Snapshot!$D:$AJ,13,FALSE)</f>
        <v>124.66421468338298</v>
      </c>
      <c r="R30" s="150">
        <f t="shared" si="17"/>
        <v>34.024623942152665</v>
      </c>
      <c r="S30" s="151">
        <f t="shared" si="18"/>
        <v>19.930556499422771</v>
      </c>
      <c r="T30" s="152">
        <f t="shared" si="19"/>
        <v>17.133999730298832</v>
      </c>
      <c r="U30" s="150">
        <f>VLOOKUP($B30,Snapshot!$D:$AJ,17,FALSE)</f>
        <v>35.857335611038614</v>
      </c>
      <c r="V30" s="151">
        <f>VLOOKUP($B30,Snapshot!$D:$AJ,18,FALSE)</f>
        <v>29.898415097582909</v>
      </c>
      <c r="W30" s="152">
        <f>VLOOKUP($B30,Snapshot!$D:$AJ,19,FALSE)</f>
        <v>25.524967273741218</v>
      </c>
      <c r="X30" s="150">
        <f>VLOOKUP($B30,Snapshot!$D:$AJ,20,FALSE)</f>
        <v>7.2997183479555661</v>
      </c>
      <c r="Y30" s="151">
        <f>VLOOKUP($B30,Snapshot!$D:$AJ,21,FALSE)</f>
        <v>6.1319422823137959</v>
      </c>
      <c r="Z30" s="152">
        <f>VLOOKUP($B30,Snapshot!$D:$AJ,22,FALSE)</f>
        <v>5.151523118393504</v>
      </c>
      <c r="AA30" s="150">
        <f>VLOOKUP($B30,Snapshot!$D:$AJ,23,FALSE)</f>
        <v>28.269545094584643</v>
      </c>
      <c r="AB30" s="151">
        <f>VLOOKUP($B30,Snapshot!$D:$AJ,24,FALSE)</f>
        <v>23.031867329672842</v>
      </c>
      <c r="AC30" s="152">
        <f>VLOOKUP($B30,Snapshot!$D:$AJ,25,FALSE)</f>
        <v>19.790609792224572</v>
      </c>
      <c r="AD30" s="151">
        <f>VLOOKUP($B30,Snapshot!$D:$AJ,26,FALSE)</f>
        <v>22.256454839104659</v>
      </c>
      <c r="AE30" s="151">
        <f>VLOOKUP($B30,Snapshot!$D:$AJ,27,FALSE)</f>
        <v>22.292371929314186</v>
      </c>
      <c r="AF30" s="262">
        <f>VLOOKUP($B30,Snapshot!$D:$AJ,28,FALSE)</f>
        <v>21.935927985579522</v>
      </c>
      <c r="AG30" s="152">
        <f>VLOOKUP($B30,Snapshot!$D:$AJ,29,FALSE)</f>
        <v>0.66309454596879369</v>
      </c>
      <c r="AH30" s="150">
        <v>849.60259999999994</v>
      </c>
      <c r="AI30" s="151">
        <v>990.97680000000003</v>
      </c>
      <c r="AJ30" s="151">
        <v>1156.2435653365856</v>
      </c>
      <c r="AK30" s="152">
        <v>1345.3265873118448</v>
      </c>
      <c r="AL30" s="150">
        <f t="shared" si="26"/>
        <v>16.64003853095555</v>
      </c>
      <c r="AM30" s="151">
        <f t="shared" si="27"/>
        <v>16.677157864501524</v>
      </c>
      <c r="AN30" s="152">
        <f t="shared" si="28"/>
        <v>16.353217232410429</v>
      </c>
      <c r="AO30" s="150">
        <v>104.4238999999999</v>
      </c>
      <c r="AP30" s="151">
        <v>131.45369999999994</v>
      </c>
      <c r="AQ30" s="151">
        <v>160.63422158405558</v>
      </c>
      <c r="AR30" s="152">
        <v>185.24976926905686</v>
      </c>
      <c r="AS30" s="150">
        <f t="shared" si="29"/>
        <v>25.884687317750107</v>
      </c>
      <c r="AT30" s="151">
        <f t="shared" si="30"/>
        <v>22.198326546955812</v>
      </c>
      <c r="AU30" s="152">
        <f t="shared" si="31"/>
        <v>15.323974830681152</v>
      </c>
      <c r="AV30" s="150">
        <f t="shared" si="32"/>
        <v>13.26506331934309</v>
      </c>
      <c r="AW30" s="151">
        <f t="shared" si="33"/>
        <v>13.892766749131663</v>
      </c>
      <c r="AX30" s="152">
        <f t="shared" si="34"/>
        <v>13.769873502553192</v>
      </c>
      <c r="AY30" s="150">
        <v>79.33</v>
      </c>
      <c r="AZ30" s="151">
        <v>106.42289999999997</v>
      </c>
      <c r="BA30" s="151">
        <v>127.63357621282415</v>
      </c>
      <c r="BB30" s="152">
        <v>149.5023128169002</v>
      </c>
      <c r="BC30" s="150">
        <f t="shared" si="35"/>
        <v>34.15214924996846</v>
      </c>
      <c r="BD30" s="151">
        <f t="shared" si="36"/>
        <v>19.930556499422764</v>
      </c>
      <c r="BE30" s="152">
        <f t="shared" si="37"/>
        <v>17.133999730298825</v>
      </c>
      <c r="BF30" s="150">
        <f t="shared" si="38"/>
        <v>10.739191876136754</v>
      </c>
      <c r="BG30" s="151">
        <f t="shared" si="39"/>
        <v>11.038640995651265</v>
      </c>
      <c r="BH30" s="152">
        <f t="shared" si="40"/>
        <v>11.112715248988517</v>
      </c>
      <c r="BI30" s="150">
        <v>18.14</v>
      </c>
      <c r="BJ30" s="151">
        <v>46.84</v>
      </c>
      <c r="BK30" s="151">
        <v>25.659999999999997</v>
      </c>
      <c r="BL30" s="152">
        <f t="shared" si="41"/>
        <v>9.36</v>
      </c>
      <c r="BM30" s="151">
        <v>-1.2123187730899332</v>
      </c>
      <c r="BN30" s="151">
        <v>100.11</v>
      </c>
      <c r="BO30" s="151">
        <v>103.72630212664276</v>
      </c>
      <c r="BP30" s="151">
        <v>39.198999999999998</v>
      </c>
      <c r="BQ30" s="152">
        <v>49.133000000000003</v>
      </c>
      <c r="BR30" s="150">
        <f t="shared" si="42"/>
        <v>225.60416391444721</v>
      </c>
      <c r="BS30" s="151">
        <f t="shared" si="43"/>
        <v>204.28085567113794</v>
      </c>
    </row>
    <row r="31" spans="2:71" ht="12.75">
      <c r="B31" s="252" t="s">
        <v>122</v>
      </c>
      <c r="C31" s="165" t="s">
        <v>1284</v>
      </c>
      <c r="D31" s="177" t="s">
        <v>85</v>
      </c>
      <c r="E31" s="105" t="s">
        <v>286</v>
      </c>
      <c r="F31" s="148">
        <f>VLOOKUP($B31,Snapshot!$D:$AJ,2,FALSE)</f>
        <v>13497.35</v>
      </c>
      <c r="G31" s="148">
        <f>VLOOKUP($B31,Snapshot!$D:$AJ,3,FALSE)</f>
        <v>15160</v>
      </c>
      <c r="H31" s="148">
        <f t="shared" si="25"/>
        <v>12.318343971223982</v>
      </c>
      <c r="I31" s="149">
        <f>VLOOKUP($B31,Snapshot!$D:$AJ,8,FALSE)</f>
        <v>50.275076702508954</v>
      </c>
      <c r="J31" s="250">
        <f>IF(VLOOKUP($B31,Snapshot!$D:$AJ,28,FALSE)="#N/A N/A","NA",VLOOKUP($B31,Snapshot!$D:$AJ,30,FALSE))</f>
        <v>10.81659</v>
      </c>
      <c r="K31" s="154">
        <f>IF(VLOOKUP($B31,Snapshot!$D:$AJ,29,FALSE)="#N/A N/A","NA",VLOOKUP($B31,Snapshot!$D:$AJ,31,FALSE))</f>
        <v>7.8037280000000004</v>
      </c>
      <c r="L31" s="154">
        <f>IF(VLOOKUP($B31,Snapshot!$D:$AJ,30,FALSE)="#N/A N/A","NA",VLOOKUP($B31,Snapshot!$D:$AJ,32,FALSE))</f>
        <v>26.438880000000001</v>
      </c>
      <c r="M31" s="155">
        <f>IF(VLOOKUP($B31,Snapshot!$D:$AJ,31,FALSE)="#N/A N/A","NA",VLOOKUP($B31,Snapshot!$D:$AJ,33,FALSE))</f>
        <v>31.049859999999999</v>
      </c>
      <c r="N31" s="150">
        <f>VLOOKUP($B31,Snapshot!$D:$AJ,10,FALSE)</f>
        <v>273.55998411016947</v>
      </c>
      <c r="O31" s="151">
        <f>VLOOKUP($B31,Snapshot!$D:$AJ,11,FALSE)</f>
        <v>429.01399491094151</v>
      </c>
      <c r="P31" s="151">
        <f>VLOOKUP($B31,Snapshot!$D:$AJ,12,FALSE)</f>
        <v>484.87718932569163</v>
      </c>
      <c r="Q31" s="152">
        <f>VLOOKUP($B31,Snapshot!$D:$AJ,13,FALSE)</f>
        <v>565.07327150521178</v>
      </c>
      <c r="R31" s="150">
        <f t="shared" si="17"/>
        <v>56.826297642336023</v>
      </c>
      <c r="S31" s="151">
        <f t="shared" si="18"/>
        <v>13.021298856776609</v>
      </c>
      <c r="T31" s="152">
        <f t="shared" si="19"/>
        <v>16.53946276397269</v>
      </c>
      <c r="U31" s="150">
        <f>VLOOKUP($B31,Snapshot!$D:$AJ,17,FALSE)</f>
        <v>31.461327975563826</v>
      </c>
      <c r="V31" s="151">
        <f>VLOOKUP($B31,Snapshot!$D:$AJ,18,FALSE)</f>
        <v>27.836636363056133</v>
      </c>
      <c r="W31" s="152">
        <f>VLOOKUP($B31,Snapshot!$D:$AJ,19,FALSE)</f>
        <v>23.886017408054862</v>
      </c>
      <c r="X31" s="150">
        <f>VLOOKUP($B31,Snapshot!$D:$AJ,20,FALSE)</f>
        <v>5.0529480602986352</v>
      </c>
      <c r="Y31" s="151">
        <f>VLOOKUP($B31,Snapshot!$D:$AJ,21,FALSE)</f>
        <v>4.4600167707789469</v>
      </c>
      <c r="Z31" s="152">
        <f>VLOOKUP($B31,Snapshot!$D:$AJ,22,FALSE)</f>
        <v>3.9224191416987595</v>
      </c>
      <c r="AA31" s="150">
        <f>VLOOKUP($B31,Snapshot!$D:$AJ,23,FALSE)</f>
        <v>20.023825156669169</v>
      </c>
      <c r="AB31" s="151">
        <f>VLOOKUP($B31,Snapshot!$D:$AJ,24,FALSE)</f>
        <v>17.759151319584557</v>
      </c>
      <c r="AC31" s="152">
        <f>VLOOKUP($B31,Snapshot!$D:$AJ,25,FALSE)</f>
        <v>15.122268666456865</v>
      </c>
      <c r="AD31" s="151">
        <f>VLOOKUP($B31,Snapshot!$D:$AJ,26,FALSE)</f>
        <v>15.728846657617106</v>
      </c>
      <c r="AE31" s="151">
        <f>VLOOKUP($B31,Snapshot!$D:$AJ,27,FALSE)</f>
        <v>15.864819385195245</v>
      </c>
      <c r="AF31" s="262">
        <f>VLOOKUP($B31,Snapshot!$D:$AJ,28,FALSE)</f>
        <v>16.267509034679229</v>
      </c>
      <c r="AG31" s="152">
        <f>VLOOKUP($B31,Snapshot!$D:$AJ,29,FALSE)</f>
        <v>0.92610771744083098</v>
      </c>
      <c r="AH31" s="150">
        <v>1184.0989999999999</v>
      </c>
      <c r="AI31" s="151">
        <v>1418.5820000000001</v>
      </c>
      <c r="AJ31" s="151">
        <v>1521.4909614771777</v>
      </c>
      <c r="AK31" s="152">
        <v>1689.4782694191965</v>
      </c>
      <c r="AL31" s="150">
        <f t="shared" si="26"/>
        <v>19.8026516363919</v>
      </c>
      <c r="AM31" s="151">
        <f t="shared" si="27"/>
        <v>7.2543540998812688</v>
      </c>
      <c r="AN31" s="152">
        <f t="shared" si="28"/>
        <v>11.040966538435697</v>
      </c>
      <c r="AO31" s="150">
        <v>130.94399999999999</v>
      </c>
      <c r="AP31" s="151">
        <v>185.26300000000001</v>
      </c>
      <c r="AQ31" s="151">
        <v>212.55847582386761</v>
      </c>
      <c r="AR31" s="152">
        <v>244.10276839798527</v>
      </c>
      <c r="AS31" s="150">
        <f t="shared" si="29"/>
        <v>41.482618523949185</v>
      </c>
      <c r="AT31" s="151">
        <f t="shared" si="30"/>
        <v>14.733365984501816</v>
      </c>
      <c r="AU31" s="152">
        <f t="shared" si="31"/>
        <v>14.840289220109113</v>
      </c>
      <c r="AV31" s="150">
        <f t="shared" si="32"/>
        <v>13.059731478335406</v>
      </c>
      <c r="AW31" s="151">
        <f t="shared" si="33"/>
        <v>13.970406739551045</v>
      </c>
      <c r="AX31" s="152">
        <f t="shared" si="34"/>
        <v>14.448411253132138</v>
      </c>
      <c r="AY31" s="150">
        <v>82.637</v>
      </c>
      <c r="AZ31" s="151">
        <v>134.88200000000001</v>
      </c>
      <c r="BA31" s="151">
        <v>152.44538832399743</v>
      </c>
      <c r="BB31" s="152">
        <v>177.65903656123857</v>
      </c>
      <c r="BC31" s="150">
        <f t="shared" si="35"/>
        <v>63.222285416944004</v>
      </c>
      <c r="BD31" s="151">
        <f t="shared" si="36"/>
        <v>13.02129885677661</v>
      </c>
      <c r="BE31" s="152">
        <f t="shared" si="37"/>
        <v>16.539462763972693</v>
      </c>
      <c r="BF31" s="150">
        <f t="shared" si="38"/>
        <v>9.508227229726586</v>
      </c>
      <c r="BG31" s="151">
        <f t="shared" si="39"/>
        <v>10.019473804562862</v>
      </c>
      <c r="BH31" s="152">
        <f t="shared" si="40"/>
        <v>10.515615369371613</v>
      </c>
      <c r="BI31" s="150">
        <v>58.19</v>
      </c>
      <c r="BJ31" s="151">
        <v>18.98</v>
      </c>
      <c r="BK31" s="151">
        <v>19.510000000000002</v>
      </c>
      <c r="BL31" s="152">
        <f t="shared" si="41"/>
        <v>3.3200000000000003</v>
      </c>
      <c r="BM31" s="151">
        <v>-1.2990859232175467</v>
      </c>
      <c r="BN31" s="151">
        <v>26.438880000000001</v>
      </c>
      <c r="BO31" s="151">
        <v>97.331612520907996</v>
      </c>
      <c r="BP31" s="151">
        <v>45.146714000000003</v>
      </c>
      <c r="BQ31" s="152">
        <v>73.560714000000004</v>
      </c>
      <c r="BR31" s="150">
        <f t="shared" si="42"/>
        <v>237.66663133887755</v>
      </c>
      <c r="BS31" s="151">
        <f t="shared" si="43"/>
        <v>141.51347492526861</v>
      </c>
    </row>
    <row r="32" spans="2:71" ht="12.75">
      <c r="B32" s="252" t="s">
        <v>657</v>
      </c>
      <c r="C32" s="165" t="s">
        <v>1285</v>
      </c>
      <c r="D32" s="177" t="s">
        <v>85</v>
      </c>
      <c r="E32" s="105" t="s">
        <v>286</v>
      </c>
      <c r="F32" s="148">
        <f>VLOOKUP($B32,Snapshot!$D:$AJ,2,FALSE)</f>
        <v>72.459999999999994</v>
      </c>
      <c r="G32" s="148">
        <f>VLOOKUP($B32,Snapshot!$D:$AJ,3,FALSE)</f>
        <v>80</v>
      </c>
      <c r="H32" s="148">
        <f t="shared" si="25"/>
        <v>10.405741098537135</v>
      </c>
      <c r="I32" s="149">
        <f>VLOOKUP($B32,Snapshot!$D:$AJ,8,FALSE)</f>
        <v>3.8157806086339785</v>
      </c>
      <c r="J32" s="250">
        <f>IF(VLOOKUP($B32,Snapshot!$D:$AJ,28,FALSE)="#N/A N/A","NA",VLOOKUP($B32,Snapshot!$D:$AJ,30,FALSE))</f>
        <v>-2.2923460000000002</v>
      </c>
      <c r="K32" s="154">
        <f>IF(VLOOKUP($B32,Snapshot!$D:$AJ,29,FALSE)="#N/A N/A","NA",VLOOKUP($B32,Snapshot!$D:$AJ,31,FALSE))</f>
        <v>10.981769999999999</v>
      </c>
      <c r="L32" s="154">
        <f>IF(VLOOKUP($B32,Snapshot!$D:$AJ,30,FALSE)="#N/A N/A","NA",VLOOKUP($B32,Snapshot!$D:$AJ,32,FALSE))</f>
        <v>13.6271</v>
      </c>
      <c r="M32" s="155">
        <f>IF(VLOOKUP($B32,Snapshot!$D:$AJ,31,FALSE)="#N/A N/A","NA",VLOOKUP($B32,Snapshot!$D:$AJ,33,FALSE))</f>
        <v>17.249189999999999</v>
      </c>
      <c r="N32" s="150">
        <f>VLOOKUP($B32,Snapshot!$D:$AJ,10,FALSE)</f>
        <v>1.1015584356834291</v>
      </c>
      <c r="O32" s="151">
        <f>VLOOKUP($B32,Snapshot!$D:$AJ,11,FALSE)</f>
        <v>1.443758340684445</v>
      </c>
      <c r="P32" s="151">
        <f>VLOOKUP($B32,Snapshot!$D:$AJ,12,FALSE)</f>
        <v>1.6665356317884703</v>
      </c>
      <c r="Q32" s="152">
        <f>VLOOKUP($B32,Snapshot!$D:$AJ,13,FALSE)</f>
        <v>2.1179271653479876</v>
      </c>
      <c r="R32" s="150">
        <f t="shared" si="17"/>
        <v>31.065070532432372</v>
      </c>
      <c r="S32" s="151">
        <f t="shared" si="18"/>
        <v>15.430372578724839</v>
      </c>
      <c r="T32" s="152">
        <f t="shared" si="19"/>
        <v>27.085621510240323</v>
      </c>
      <c r="U32" s="150">
        <f>VLOOKUP($B32,Snapshot!$D:$AJ,17,FALSE)</f>
        <v>50.188454645151182</v>
      </c>
      <c r="V32" s="151">
        <f>VLOOKUP($B32,Snapshot!$D:$AJ,18,FALSE)</f>
        <v>43.479418392175837</v>
      </c>
      <c r="W32" s="152">
        <f>VLOOKUP($B32,Snapshot!$D:$AJ,19,FALSE)</f>
        <v>34.212696822411452</v>
      </c>
      <c r="X32" s="150">
        <f>VLOOKUP($B32,Snapshot!$D:$AJ,20,FALSE)</f>
        <v>19.104674057596771</v>
      </c>
      <c r="Y32" s="151">
        <f>VLOOKUP($B32,Snapshot!$D:$AJ,21,FALSE)</f>
        <v>15.551609682565925</v>
      </c>
      <c r="Z32" s="152">
        <f>VLOOKUP($B32,Snapshot!$D:$AJ,22,FALSE)</f>
        <v>12.542124682224532</v>
      </c>
      <c r="AA32" s="150">
        <f>VLOOKUP($B32,Snapshot!$D:$AJ,23,FALSE)</f>
        <v>31.265706370180066</v>
      </c>
      <c r="AB32" s="151">
        <f>VLOOKUP($B32,Snapshot!$D:$AJ,24,FALSE)</f>
        <v>27.831699551970065</v>
      </c>
      <c r="AC32" s="152">
        <f>VLOOKUP($B32,Snapshot!$D:$AJ,25,FALSE)</f>
        <v>22.303859378916297</v>
      </c>
      <c r="AD32" s="151">
        <f>VLOOKUP($B32,Snapshot!$D:$AJ,26,FALSE)</f>
        <v>42.450179397397655</v>
      </c>
      <c r="AE32" s="151">
        <f>VLOOKUP($B32,Snapshot!$D:$AJ,27,FALSE)</f>
        <v>39.434765199443191</v>
      </c>
      <c r="AF32" s="262">
        <f>VLOOKUP($B32,Snapshot!$D:$AJ,28,FALSE)</f>
        <v>40.586320129350185</v>
      </c>
      <c r="AG32" s="152">
        <f>VLOOKUP($B32,Snapshot!$D:$AJ,29,FALSE)</f>
        <v>1.1040574109853714</v>
      </c>
      <c r="AH32" s="150">
        <v>70.6798</v>
      </c>
      <c r="AI32" s="151">
        <v>83.282499999999999</v>
      </c>
      <c r="AJ32" s="151">
        <v>93.27640000000001</v>
      </c>
      <c r="AK32" s="152">
        <v>107.26786</v>
      </c>
      <c r="AL32" s="150">
        <f t="shared" si="26"/>
        <v>17.830695616003439</v>
      </c>
      <c r="AM32" s="151">
        <f t="shared" si="27"/>
        <v>12.000000000000014</v>
      </c>
      <c r="AN32" s="152">
        <f t="shared" si="28"/>
        <v>14.999999999999986</v>
      </c>
      <c r="AO32" s="150">
        <v>7.919900000000009</v>
      </c>
      <c r="AP32" s="151">
        <v>10.131999999999985</v>
      </c>
      <c r="AQ32" s="151">
        <v>11.422351340000008</v>
      </c>
      <c r="AR32" s="152">
        <v>14.268596543999985</v>
      </c>
      <c r="AS32" s="150">
        <f t="shared" si="29"/>
        <v>27.93090821853778</v>
      </c>
      <c r="AT32" s="151">
        <f t="shared" si="30"/>
        <v>12.7354060402687</v>
      </c>
      <c r="AU32" s="152">
        <f t="shared" si="31"/>
        <v>24.918207462527377</v>
      </c>
      <c r="AV32" s="150">
        <f t="shared" si="32"/>
        <v>12.165821150902033</v>
      </c>
      <c r="AW32" s="151">
        <f t="shared" si="33"/>
        <v>12.245703457680621</v>
      </c>
      <c r="AX32" s="152">
        <f t="shared" si="34"/>
        <v>13.301837609140318</v>
      </c>
      <c r="AY32" s="150">
        <v>4.8701000000000088</v>
      </c>
      <c r="AZ32" s="151">
        <v>6.383</v>
      </c>
      <c r="BA32" s="151">
        <v>7.3679206817000065</v>
      </c>
      <c r="BB32" s="152">
        <v>9.3635677907199906</v>
      </c>
      <c r="BC32" s="150">
        <f t="shared" si="35"/>
        <v>31.065070532432372</v>
      </c>
      <c r="BD32" s="151">
        <f t="shared" si="36"/>
        <v>15.430372578724842</v>
      </c>
      <c r="BE32" s="152">
        <f t="shared" si="37"/>
        <v>27.085621510240344</v>
      </c>
      <c r="BF32" s="150">
        <f t="shared" si="38"/>
        <v>7.6642752078768055</v>
      </c>
      <c r="BG32" s="151">
        <f t="shared" si="39"/>
        <v>7.8990191320634215</v>
      </c>
      <c r="BH32" s="152">
        <f t="shared" si="40"/>
        <v>8.7291457019092125</v>
      </c>
      <c r="BI32" s="150">
        <v>61.73</v>
      </c>
      <c r="BJ32" s="151">
        <v>10.78</v>
      </c>
      <c r="BK32" s="151">
        <v>16.23</v>
      </c>
      <c r="BL32" s="152">
        <f t="shared" si="41"/>
        <v>11.260000000000002</v>
      </c>
      <c r="BM32" s="151">
        <v>-9.4250000000000114</v>
      </c>
      <c r="BN32" s="151">
        <v>13.6271</v>
      </c>
      <c r="BO32" s="151">
        <v>5.5895626284348863</v>
      </c>
      <c r="BP32" s="151" t="e">
        <v>#N/A</v>
      </c>
      <c r="BQ32" s="152" t="e">
        <v>#N/A</v>
      </c>
      <c r="BR32" s="150" t="str">
        <f t="shared" si="42"/>
        <v xml:space="preserve"> </v>
      </c>
      <c r="BS32" s="151" t="str">
        <f t="shared" si="43"/>
        <v xml:space="preserve"> </v>
      </c>
    </row>
    <row r="33" spans="2:71" ht="12.75">
      <c r="B33" s="252" t="s">
        <v>619</v>
      </c>
      <c r="C33" s="165" t="s">
        <v>1286</v>
      </c>
      <c r="D33" s="177" t="s">
        <v>85</v>
      </c>
      <c r="E33" s="105" t="s">
        <v>288</v>
      </c>
      <c r="F33" s="148">
        <f>VLOOKUP($B33,Snapshot!$D:$AJ,2,FALSE)</f>
        <v>140976.20000000001</v>
      </c>
      <c r="G33" s="148">
        <f>VLOOKUP($B33,Snapshot!$D:$AJ,3,FALSE)</f>
        <v>108000</v>
      </c>
      <c r="H33" s="148">
        <f t="shared" si="25"/>
        <v>-23.391324209334627</v>
      </c>
      <c r="I33" s="149">
        <f>VLOOKUP($B33,Snapshot!$D:$AJ,8,FALSE)</f>
        <v>7.0308774193548391</v>
      </c>
      <c r="J33" s="250">
        <f>IF(VLOOKUP($B33,Snapshot!$D:$AJ,28,FALSE)="#N/A N/A","NA",VLOOKUP($B33,Snapshot!$D:$AJ,30,FALSE))</f>
        <v>12.698560000000001</v>
      </c>
      <c r="K33" s="154">
        <f>IF(VLOOKUP($B33,Snapshot!$D:$AJ,29,FALSE)="#N/A N/A","NA",VLOOKUP($B33,Snapshot!$D:$AJ,31,FALSE))</f>
        <v>6.8935190000000004</v>
      </c>
      <c r="L33" s="154">
        <f>IF(VLOOKUP($B33,Snapshot!$D:$AJ,30,FALSE)="#N/A N/A","NA",VLOOKUP($B33,Snapshot!$D:$AJ,32,FALSE))</f>
        <v>27.91273</v>
      </c>
      <c r="M33" s="155">
        <f>IF(VLOOKUP($B33,Snapshot!$D:$AJ,31,FALSE)="#N/A N/A","NA",VLOOKUP($B33,Snapshot!$D:$AJ,33,FALSE))</f>
        <v>8.8069819999999996</v>
      </c>
      <c r="N33" s="150">
        <f>VLOOKUP($B33,Snapshot!$D:$AJ,10,FALSE)</f>
        <v>1813.5849056603806</v>
      </c>
      <c r="O33" s="151">
        <f>VLOOKUP($B33,Snapshot!$D:$AJ,11,FALSE)</f>
        <v>4990.1998620689847</v>
      </c>
      <c r="P33" s="151">
        <f>VLOOKUP($B33,Snapshot!$D:$AJ,12,FALSE)</f>
        <v>4752.7265658642646</v>
      </c>
      <c r="Q33" s="152">
        <f>VLOOKUP($B33,Snapshot!$D:$AJ,13,FALSE)</f>
        <v>5557.0737724271294</v>
      </c>
      <c r="R33" s="150">
        <f t="shared" si="17"/>
        <v>175.15667154562601</v>
      </c>
      <c r="S33" s="151">
        <f t="shared" si="18"/>
        <v>-4.7587932902202752</v>
      </c>
      <c r="T33" s="152">
        <f t="shared" si="19"/>
        <v>16.92391084183058</v>
      </c>
      <c r="U33" s="150">
        <f>VLOOKUP($B33,Snapshot!$D:$AJ,17,FALSE)</f>
        <v>28.25061197880558</v>
      </c>
      <c r="V33" s="151">
        <f>VLOOKUP($B33,Snapshot!$D:$AJ,18,FALSE)</f>
        <v>29.662173501109894</v>
      </c>
      <c r="W33" s="152">
        <f>VLOOKUP($B33,Snapshot!$D:$AJ,19,FALSE)</f>
        <v>25.368783243348361</v>
      </c>
      <c r="X33" s="150">
        <f>VLOOKUP($B33,Snapshot!$D:$AJ,20,FALSE)</f>
        <v>3.5786352503354193</v>
      </c>
      <c r="Y33" s="151">
        <f>VLOOKUP($B33,Snapshot!$D:$AJ,21,FALSE)</f>
        <v>3.2314297702978405</v>
      </c>
      <c r="Z33" s="152">
        <f>VLOOKUP($B33,Snapshot!$D:$AJ,22,FALSE)</f>
        <v>2.9017213701154727</v>
      </c>
      <c r="AA33" s="150">
        <f>VLOOKUP($B33,Snapshot!$D:$AJ,23,FALSE)</f>
        <v>13.302580978250747</v>
      </c>
      <c r="AB33" s="151">
        <f>VLOOKUP($B33,Snapshot!$D:$AJ,24,FALSE)</f>
        <v>13.010518790565738</v>
      </c>
      <c r="AC33" s="152">
        <f>VLOOKUP($B33,Snapshot!$D:$AJ,25,FALSE)</f>
        <v>11.358924762911785</v>
      </c>
      <c r="AD33" s="151">
        <f>VLOOKUP($B33,Snapshot!$D:$AJ,26,FALSE)</f>
        <v>13.472148723552358</v>
      </c>
      <c r="AE33" s="151">
        <f>VLOOKUP($B33,Snapshot!$D:$AJ,27,FALSE)</f>
        <v>11.449536964690697</v>
      </c>
      <c r="AF33" s="262">
        <f>VLOOKUP($B33,Snapshot!$D:$AJ,28,FALSE)</f>
        <v>12.053054506527964</v>
      </c>
      <c r="AG33" s="152">
        <f>VLOOKUP($B33,Snapshot!$D:$AJ,29,FALSE)</f>
        <v>0.1418679181308618</v>
      </c>
      <c r="AH33" s="150">
        <v>230.08500000000001</v>
      </c>
      <c r="AI33" s="151">
        <v>251.69210000000001</v>
      </c>
      <c r="AJ33" s="151">
        <v>279.43138680707619</v>
      </c>
      <c r="AK33" s="152">
        <v>305.08864884208037</v>
      </c>
      <c r="AL33" s="150">
        <f t="shared" si="26"/>
        <v>9.3909207466805782</v>
      </c>
      <c r="AM33" s="151">
        <f t="shared" si="27"/>
        <v>11.021119378429518</v>
      </c>
      <c r="AN33" s="152">
        <f t="shared" si="28"/>
        <v>9.1819542278972222</v>
      </c>
      <c r="AO33" s="150">
        <v>23.891200000000012</v>
      </c>
      <c r="AP33" s="151">
        <v>42.999200000000037</v>
      </c>
      <c r="AQ33" s="151">
        <v>42.79051283584657</v>
      </c>
      <c r="AR33" s="152">
        <v>47.701444309366224</v>
      </c>
      <c r="AS33" s="150">
        <f t="shared" si="29"/>
        <v>79.979239217787381</v>
      </c>
      <c r="AT33" s="151">
        <f t="shared" si="30"/>
        <v>-0.48532801576183715</v>
      </c>
      <c r="AU33" s="152">
        <f t="shared" si="31"/>
        <v>11.476682909501505</v>
      </c>
      <c r="AV33" s="150">
        <f t="shared" si="32"/>
        <v>17.084048327301506</v>
      </c>
      <c r="AW33" s="151">
        <f t="shared" si="33"/>
        <v>15.313423923057654</v>
      </c>
      <c r="AX33" s="152">
        <f t="shared" si="34"/>
        <v>15.635273383788654</v>
      </c>
      <c r="AY33" s="150">
        <v>7.6896000000000129</v>
      </c>
      <c r="AZ33" s="151">
        <v>21.158447415172493</v>
      </c>
      <c r="BA33" s="151">
        <v>20.151560639264481</v>
      </c>
      <c r="BB33" s="152">
        <v>23.56199279509103</v>
      </c>
      <c r="BC33" s="150">
        <f t="shared" si="35"/>
        <v>175.15667154562601</v>
      </c>
      <c r="BD33" s="151">
        <f t="shared" si="36"/>
        <v>-4.7587932902202681</v>
      </c>
      <c r="BE33" s="152">
        <f t="shared" si="37"/>
        <v>16.923910841830605</v>
      </c>
      <c r="BF33" s="150">
        <f t="shared" si="38"/>
        <v>8.4064805431606668</v>
      </c>
      <c r="BG33" s="151">
        <f t="shared" si="39"/>
        <v>7.2116310445746148</v>
      </c>
      <c r="BH33" s="152">
        <f t="shared" si="40"/>
        <v>7.7229988347705323</v>
      </c>
      <c r="BI33" s="150">
        <v>27.78</v>
      </c>
      <c r="BJ33" s="151">
        <v>19.079999999999998</v>
      </c>
      <c r="BK33" s="151">
        <v>10.73</v>
      </c>
      <c r="BL33" s="152">
        <f t="shared" si="41"/>
        <v>42.41</v>
      </c>
      <c r="BM33" s="151">
        <v>-6.8131731571342158</v>
      </c>
      <c r="BN33" s="151">
        <v>27.91273</v>
      </c>
      <c r="BO33" s="151">
        <v>15.748684444444445</v>
      </c>
      <c r="BP33" s="151" t="e">
        <v>#N/A</v>
      </c>
      <c r="BQ33" s="152" t="e">
        <v>#N/A</v>
      </c>
      <c r="BR33" s="150" t="str">
        <f t="shared" si="42"/>
        <v xml:space="preserve"> </v>
      </c>
      <c r="BS33" s="151" t="str">
        <f t="shared" si="43"/>
        <v xml:space="preserve"> </v>
      </c>
    </row>
    <row r="34" spans="2:71" ht="12.75">
      <c r="B34" s="252" t="s">
        <v>655</v>
      </c>
      <c r="C34" s="165" t="s">
        <v>1287</v>
      </c>
      <c r="D34" s="177" t="s">
        <v>85</v>
      </c>
      <c r="E34" s="105" t="s">
        <v>286</v>
      </c>
      <c r="F34" s="148">
        <f>VLOOKUP($B34,Snapshot!$D:$AJ,2,FALSE)</f>
        <v>215</v>
      </c>
      <c r="G34" s="148">
        <f>VLOOKUP($B34,Snapshot!$D:$AJ,3,FALSE)</f>
        <v>218</v>
      </c>
      <c r="H34" s="148">
        <f t="shared" si="25"/>
        <v>1.3953488372093119</v>
      </c>
      <c r="I34" s="149">
        <f>VLOOKUP($B34,Snapshot!$D:$AJ,8,FALSE)</f>
        <v>17.227393070489846</v>
      </c>
      <c r="J34" s="250">
        <f>IF(VLOOKUP($B34,Snapshot!$D:$AJ,28,FALSE)="#N/A N/A","NA",VLOOKUP($B34,Snapshot!$D:$AJ,30,FALSE))</f>
        <v>8.3396340000000002</v>
      </c>
      <c r="K34" s="154">
        <f>IF(VLOOKUP($B34,Snapshot!$D:$AJ,29,FALSE)="#N/A N/A","NA",VLOOKUP($B34,Snapshot!$D:$AJ,31,FALSE))</f>
        <v>83.290700000000001</v>
      </c>
      <c r="L34" s="154">
        <f>IF(VLOOKUP($B34,Snapshot!$D:$AJ,30,FALSE)="#N/A N/A","NA",VLOOKUP($B34,Snapshot!$D:$AJ,32,FALSE))</f>
        <v>121.1024</v>
      </c>
      <c r="M34" s="155">
        <f>IF(VLOOKUP($B34,Snapshot!$D:$AJ,31,FALSE)="#N/A N/A","NA",VLOOKUP($B34,Snapshot!$D:$AJ,33,FALSE))</f>
        <v>110.7843</v>
      </c>
      <c r="N34" s="150">
        <f>VLOOKUP($B34,Snapshot!$D:$AJ,10,FALSE)</f>
        <v>2.2643893876880723</v>
      </c>
      <c r="O34" s="151">
        <f>VLOOKUP($B34,Snapshot!$D:$AJ,11,FALSE)</f>
        <v>3.7052417212679263</v>
      </c>
      <c r="P34" s="151">
        <f>VLOOKUP($B34,Snapshot!$D:$AJ,12,FALSE)</f>
        <v>6.4168903045226289</v>
      </c>
      <c r="Q34" s="152">
        <f>VLOOKUP($B34,Snapshot!$D:$AJ,13,FALSE)</f>
        <v>8.2328949622200955</v>
      </c>
      <c r="R34" s="150">
        <f t="shared" si="17"/>
        <v>63.630943574194873</v>
      </c>
      <c r="S34" s="151">
        <f t="shared" si="18"/>
        <v>73.184120962741986</v>
      </c>
      <c r="T34" s="152">
        <f t="shared" si="19"/>
        <v>28.300384945298894</v>
      </c>
      <c r="U34" s="150">
        <f>VLOOKUP($B34,Snapshot!$D:$AJ,17,FALSE)</f>
        <v>58.025903887972909</v>
      </c>
      <c r="V34" s="151">
        <f>VLOOKUP($B34,Snapshot!$D:$AJ,18,FALSE)</f>
        <v>33.505325757005359</v>
      </c>
      <c r="W34" s="152">
        <f>VLOOKUP($B34,Snapshot!$D:$AJ,19,FALSE)</f>
        <v>26.114750763445031</v>
      </c>
      <c r="X34" s="150">
        <f>VLOOKUP($B34,Snapshot!$D:$AJ,20,FALSE)</f>
        <v>5.5703728286581748</v>
      </c>
      <c r="Y34" s="151">
        <f>VLOOKUP($B34,Snapshot!$D:$AJ,21,FALSE)</f>
        <v>4.9896863591655576</v>
      </c>
      <c r="Z34" s="152">
        <f>VLOOKUP($B34,Snapshot!$D:$AJ,22,FALSE)</f>
        <v>4.4010564309382953</v>
      </c>
      <c r="AA34" s="150">
        <f>VLOOKUP($B34,Snapshot!$D:$AJ,23,FALSE)</f>
        <v>17.133944229997486</v>
      </c>
      <c r="AB34" s="151">
        <f>VLOOKUP($B34,Snapshot!$D:$AJ,24,FALSE)</f>
        <v>13.160283560480119</v>
      </c>
      <c r="AC34" s="152">
        <f>VLOOKUP($B34,Snapshot!$D:$AJ,25,FALSE)</f>
        <v>11.146696138307487</v>
      </c>
      <c r="AD34" s="151">
        <f>VLOOKUP($B34,Snapshot!$D:$AJ,26,FALSE)</f>
        <v>10.331221473693295</v>
      </c>
      <c r="AE34" s="151">
        <f>VLOOKUP($B34,Snapshot!$D:$AJ,27,FALSE)</f>
        <v>15.711125942015219</v>
      </c>
      <c r="AF34" s="262">
        <f>VLOOKUP($B34,Snapshot!$D:$AJ,28,FALSE)</f>
        <v>17.909124257000691</v>
      </c>
      <c r="AG34" s="152">
        <f>VLOOKUP($B34,Snapshot!$D:$AJ,29,FALSE)</f>
        <v>0.37209302325581395</v>
      </c>
      <c r="AH34" s="150">
        <v>787.88109999999995</v>
      </c>
      <c r="AI34" s="151">
        <v>984.94740000000002</v>
      </c>
      <c r="AJ34" s="151">
        <v>1200.058873631277</v>
      </c>
      <c r="AK34" s="152">
        <v>1328.3114113908869</v>
      </c>
      <c r="AL34" s="150">
        <f t="shared" si="26"/>
        <v>25.012187752695183</v>
      </c>
      <c r="AM34" s="151">
        <f t="shared" si="27"/>
        <v>21.839894559981275</v>
      </c>
      <c r="AN34" s="152">
        <f t="shared" si="28"/>
        <v>10.687187152037666</v>
      </c>
      <c r="AO34" s="150">
        <v>62.361800000000002</v>
      </c>
      <c r="AP34" s="151">
        <v>90.206200000000038</v>
      </c>
      <c r="AQ34" s="151">
        <v>117.05647650942375</v>
      </c>
      <c r="AR34" s="152">
        <v>137.58590284916133</v>
      </c>
      <c r="AS34" s="150">
        <f t="shared" si="29"/>
        <v>44.649769570474291</v>
      </c>
      <c r="AT34" s="151">
        <f t="shared" si="30"/>
        <v>29.765444625118562</v>
      </c>
      <c r="AU34" s="152">
        <f t="shared" si="31"/>
        <v>17.538052529784494</v>
      </c>
      <c r="AV34" s="150">
        <f t="shared" si="32"/>
        <v>9.1584789197880045</v>
      </c>
      <c r="AW34" s="151">
        <f t="shared" si="33"/>
        <v>9.7542278201085839</v>
      </c>
      <c r="AX34" s="152">
        <f t="shared" si="34"/>
        <v>10.357955346110735</v>
      </c>
      <c r="AY34" s="150">
        <v>15.344408246729452</v>
      </c>
      <c r="AZ34" s="151">
        <v>25.108199999999975</v>
      </c>
      <c r="BA34" s="151">
        <v>43.483415459567141</v>
      </c>
      <c r="BB34" s="152">
        <v>55.789389421988254</v>
      </c>
      <c r="BC34" s="150">
        <f t="shared" si="35"/>
        <v>63.630943574194873</v>
      </c>
      <c r="BD34" s="151">
        <f t="shared" si="36"/>
        <v>73.184120962741986</v>
      </c>
      <c r="BE34" s="152">
        <f t="shared" si="37"/>
        <v>28.300384945298902</v>
      </c>
      <c r="BF34" s="150">
        <f t="shared" si="38"/>
        <v>2.5491919670024994</v>
      </c>
      <c r="BG34" s="151">
        <f t="shared" si="39"/>
        <v>3.6234401840628023</v>
      </c>
      <c r="BH34" s="152">
        <f t="shared" si="40"/>
        <v>4.2000233487093723</v>
      </c>
      <c r="BI34" s="150">
        <v>60.35</v>
      </c>
      <c r="BJ34" s="151">
        <v>12.87</v>
      </c>
      <c r="BK34" s="151">
        <v>18.160000000000004</v>
      </c>
      <c r="BL34" s="152">
        <f t="shared" si="41"/>
        <v>8.6199999999999974</v>
      </c>
      <c r="BM34" s="151">
        <v>-0.92165898617511743</v>
      </c>
      <c r="BN34" s="151">
        <v>121.1024</v>
      </c>
      <c r="BO34" s="151">
        <v>54.641876415770611</v>
      </c>
      <c r="BP34" s="151" t="e">
        <v>#N/A</v>
      </c>
      <c r="BQ34" s="152" t="e">
        <v>#N/A</v>
      </c>
      <c r="BR34" s="150" t="str">
        <f t="shared" si="42"/>
        <v xml:space="preserve"> </v>
      </c>
      <c r="BS34" s="151" t="str">
        <f t="shared" si="43"/>
        <v xml:space="preserve"> </v>
      </c>
    </row>
    <row r="35" spans="2:71" ht="12.75">
      <c r="B35" s="252" t="s">
        <v>649</v>
      </c>
      <c r="C35" s="165" t="s">
        <v>1288</v>
      </c>
      <c r="D35" s="177" t="s">
        <v>85</v>
      </c>
      <c r="E35" s="105" t="s">
        <v>287</v>
      </c>
      <c r="F35" s="148">
        <f>VLOOKUP($B35,Snapshot!$D:$AJ,2,FALSE)</f>
        <v>735.65</v>
      </c>
      <c r="G35" s="148">
        <f>VLOOKUP($B35,Snapshot!$D:$AJ,3,FALSE)</f>
        <v>620</v>
      </c>
      <c r="H35" s="148">
        <f t="shared" si="25"/>
        <v>-15.720791137089648</v>
      </c>
      <c r="I35" s="149">
        <f>VLOOKUP($B35,Snapshot!$D:$AJ,8,FALSE)</f>
        <v>5.1973053225806449</v>
      </c>
      <c r="J35" s="250">
        <f>IF(VLOOKUP($B35,Snapshot!$D:$AJ,28,FALSE)="#N/A N/A","NA",VLOOKUP($B35,Snapshot!$D:$AJ,30,FALSE))</f>
        <v>13.701700000000001</v>
      </c>
      <c r="K35" s="154">
        <f>IF(VLOOKUP($B35,Snapshot!$D:$AJ,29,FALSE)="#N/A N/A","NA",VLOOKUP($B35,Snapshot!$D:$AJ,31,FALSE))</f>
        <v>8.0566999999999993</v>
      </c>
      <c r="L35" s="154">
        <f>IF(VLOOKUP($B35,Snapshot!$D:$AJ,30,FALSE)="#N/A N/A","NA",VLOOKUP($B35,Snapshot!$D:$AJ,32,FALSE))</f>
        <v>24.65474</v>
      </c>
      <c r="M35" s="155">
        <f>IF(VLOOKUP($B35,Snapshot!$D:$AJ,31,FALSE)="#N/A N/A","NA",VLOOKUP($B35,Snapshot!$D:$AJ,33,FALSE))</f>
        <v>14.142749999999999</v>
      </c>
      <c r="N35" s="150">
        <f>VLOOKUP($B35,Snapshot!$D:$AJ,10,FALSE)</f>
        <v>6.7972237354060265</v>
      </c>
      <c r="O35" s="151">
        <f>VLOOKUP($B35,Snapshot!$D:$AJ,11,FALSE)</f>
        <v>8.9436509410297855</v>
      </c>
      <c r="P35" s="151">
        <f>VLOOKUP($B35,Snapshot!$D:$AJ,12,FALSE)</f>
        <v>10.620146290758605</v>
      </c>
      <c r="Q35" s="152">
        <f>VLOOKUP($B35,Snapshot!$D:$AJ,13,FALSE)</f>
        <v>13.310086863124827</v>
      </c>
      <c r="R35" s="150">
        <f t="shared" si="17"/>
        <v>31.577998447266697</v>
      </c>
      <c r="S35" s="151">
        <f t="shared" si="18"/>
        <v>18.745089234618373</v>
      </c>
      <c r="T35" s="152">
        <f t="shared" si="19"/>
        <v>25.328658369865799</v>
      </c>
      <c r="U35" s="150">
        <f>VLOOKUP($B35,Snapshot!$D:$AJ,17,FALSE)</f>
        <v>82.253880976631237</v>
      </c>
      <c r="V35" s="151">
        <f>VLOOKUP($B35,Snapshot!$D:$AJ,18,FALSE)</f>
        <v>69.269290634927017</v>
      </c>
      <c r="W35" s="152">
        <f>VLOOKUP($B35,Snapshot!$D:$AJ,19,FALSE)</f>
        <v>55.270112626995314</v>
      </c>
      <c r="X35" s="150">
        <f>VLOOKUP($B35,Snapshot!$D:$AJ,20,FALSE)</f>
        <v>15.407296197821152</v>
      </c>
      <c r="Y35" s="151">
        <f>VLOOKUP($B35,Snapshot!$D:$AJ,21,FALSE)</f>
        <v>13.448043289601882</v>
      </c>
      <c r="Z35" s="152">
        <f>VLOOKUP($B35,Snapshot!$D:$AJ,22,FALSE)</f>
        <v>11.563813566154124</v>
      </c>
      <c r="AA35" s="150">
        <f>VLOOKUP($B35,Snapshot!$D:$AJ,23,FALSE)</f>
        <v>48.130814701744924</v>
      </c>
      <c r="AB35" s="151">
        <f>VLOOKUP($B35,Snapshot!$D:$AJ,24,FALSE)</f>
        <v>39.949395093608985</v>
      </c>
      <c r="AC35" s="152">
        <f>VLOOKUP($B35,Snapshot!$D:$AJ,25,FALSE)</f>
        <v>32.515141538344722</v>
      </c>
      <c r="AD35" s="151">
        <f>VLOOKUP($B35,Snapshot!$D:$AJ,26,FALSE)</f>
        <v>20.607748286458413</v>
      </c>
      <c r="AE35" s="151">
        <f>VLOOKUP($B35,Snapshot!$D:$AJ,27,FALSE)</f>
        <v>20.732353128580787</v>
      </c>
      <c r="AF35" s="262">
        <f>VLOOKUP($B35,Snapshot!$D:$AJ,28,FALSE)</f>
        <v>22.498516945932547</v>
      </c>
      <c r="AG35" s="152">
        <f>VLOOKUP($B35,Snapshot!$D:$AJ,29,FALSE)</f>
        <v>0.40640602777219353</v>
      </c>
      <c r="AH35" s="150">
        <v>26.755949999999999</v>
      </c>
      <c r="AI35" s="151">
        <v>31.847819999999999</v>
      </c>
      <c r="AJ35" s="151">
        <v>37.59550895764329</v>
      </c>
      <c r="AK35" s="152">
        <v>45.956566458636061</v>
      </c>
      <c r="AL35" s="150">
        <f t="shared" si="26"/>
        <v>19.030795019425597</v>
      </c>
      <c r="AM35" s="151">
        <f t="shared" si="27"/>
        <v>18.047354442606405</v>
      </c>
      <c r="AN35" s="152">
        <f t="shared" si="28"/>
        <v>22.239511401249274</v>
      </c>
      <c r="AO35" s="150">
        <v>6.9581699999999946</v>
      </c>
      <c r="AP35" s="151">
        <v>9.0209700000000019</v>
      </c>
      <c r="AQ35" s="151">
        <v>10.828637079230404</v>
      </c>
      <c r="AR35" s="152">
        <v>13.227312174274436</v>
      </c>
      <c r="AS35" s="150">
        <f t="shared" si="29"/>
        <v>29.645725815839654</v>
      </c>
      <c r="AT35" s="151">
        <f t="shared" si="30"/>
        <v>20.038500064077397</v>
      </c>
      <c r="AU35" s="152">
        <f t="shared" si="31"/>
        <v>22.15121882369435</v>
      </c>
      <c r="AV35" s="150">
        <f t="shared" si="32"/>
        <v>28.325235447826579</v>
      </c>
      <c r="AW35" s="151">
        <f t="shared" si="33"/>
        <v>28.803007006582646</v>
      </c>
      <c r="AX35" s="152">
        <f t="shared" si="34"/>
        <v>28.78220283532254</v>
      </c>
      <c r="AY35" s="150">
        <v>3.9791287608253647</v>
      </c>
      <c r="AZ35" s="151">
        <v>5.2449862070650353</v>
      </c>
      <c r="BA35" s="151">
        <v>6.228163551922802</v>
      </c>
      <c r="BB35" s="152">
        <v>7.8056738207058274</v>
      </c>
      <c r="BC35" s="150">
        <f t="shared" si="35"/>
        <v>31.812427350983796</v>
      </c>
      <c r="BD35" s="151">
        <f t="shared" si="36"/>
        <v>18.745089234618376</v>
      </c>
      <c r="BE35" s="152">
        <f t="shared" si="37"/>
        <v>25.328658369865792</v>
      </c>
      <c r="BF35" s="150">
        <f t="shared" si="38"/>
        <v>16.468901818287833</v>
      </c>
      <c r="BG35" s="151">
        <f t="shared" si="39"/>
        <v>16.566243481208666</v>
      </c>
      <c r="BH35" s="152">
        <f t="shared" si="40"/>
        <v>16.984893394356273</v>
      </c>
      <c r="BI35" s="150">
        <v>29.71</v>
      </c>
      <c r="BJ35" s="151">
        <v>32.03</v>
      </c>
      <c r="BK35" s="151">
        <v>29.509999999999998</v>
      </c>
      <c r="BL35" s="152">
        <f t="shared" si="41"/>
        <v>8.7499999999999929</v>
      </c>
      <c r="BM35" s="151">
        <v>-4.1872883563428047</v>
      </c>
      <c r="BN35" s="151">
        <v>24.65474</v>
      </c>
      <c r="BO35" s="151">
        <v>16.969539689366787</v>
      </c>
      <c r="BP35" s="151" t="e">
        <v>#N/A</v>
      </c>
      <c r="BQ35" s="152" t="e">
        <v>#N/A</v>
      </c>
      <c r="BR35" s="150" t="str">
        <f t="shared" si="42"/>
        <v xml:space="preserve"> </v>
      </c>
      <c r="BS35" s="151" t="str">
        <f t="shared" si="43"/>
        <v xml:space="preserve"> </v>
      </c>
    </row>
    <row r="36" spans="2:71" ht="12.75">
      <c r="B36" s="252" t="s">
        <v>123</v>
      </c>
      <c r="C36" s="165" t="s">
        <v>1289</v>
      </c>
      <c r="D36" s="177" t="s">
        <v>85</v>
      </c>
      <c r="E36" s="105" t="s">
        <v>287</v>
      </c>
      <c r="F36" s="148">
        <f>VLOOKUP($B36,Snapshot!$D:$AJ,2,FALSE)</f>
        <v>992.4</v>
      </c>
      <c r="G36" s="148">
        <f>VLOOKUP($B36,Snapshot!$D:$AJ,3,FALSE)</f>
        <v>1025</v>
      </c>
      <c r="H36" s="148">
        <f t="shared" ref="H36" si="81">IF(IFERROR(((IF(G36&lt;0,"-",G36))/F36*100-100),"-")=-100,"-",(IFERROR(((IF(G36&lt;0,"-",G36))/F36*100-100),"-")))</f>
        <v>3.2849657396211143</v>
      </c>
      <c r="I36" s="149">
        <f>VLOOKUP($B36,Snapshot!$D:$AJ,8,FALSE)</f>
        <v>39.439651612903219</v>
      </c>
      <c r="J36" s="250">
        <f>IF(VLOOKUP($B36,Snapshot!$D:$AJ,28,FALSE)="#N/A N/A","NA",VLOOKUP($B36,Snapshot!$D:$AJ,30,FALSE))</f>
        <v>2.0987650000000002</v>
      </c>
      <c r="K36" s="154">
        <f>IF(VLOOKUP($B36,Snapshot!$D:$AJ,29,FALSE)="#N/A N/A","NA",VLOOKUP($B36,Snapshot!$D:$AJ,31,FALSE))</f>
        <v>1.7033130000000001</v>
      </c>
      <c r="L36" s="154">
        <f>IF(VLOOKUP($B36,Snapshot!$D:$AJ,30,FALSE)="#N/A N/A","NA",VLOOKUP($B36,Snapshot!$D:$AJ,32,FALSE))</f>
        <v>60.456479999999999</v>
      </c>
      <c r="M36" s="155">
        <f>IF(VLOOKUP($B36,Snapshot!$D:$AJ,31,FALSE)="#N/A N/A","NA",VLOOKUP($B36,Snapshot!$D:$AJ,33,FALSE))</f>
        <v>27.502030000000001</v>
      </c>
      <c r="N36" s="150">
        <f>VLOOKUP($B36,Snapshot!$D:$AJ,10,FALSE)</f>
        <v>2.1507532440405024</v>
      </c>
      <c r="O36" s="151">
        <f>VLOOKUP($B36,Snapshot!$D:$AJ,11,FALSE)</f>
        <v>58.672555120056963</v>
      </c>
      <c r="P36" s="151">
        <f>VLOOKUP($B36,Snapshot!$D:$AJ,12,FALSE)</f>
        <v>59.832087641126449</v>
      </c>
      <c r="Q36" s="152">
        <f>VLOOKUP($B36,Snapshot!$D:$AJ,13,FALSE)</f>
        <v>69.901209501481276</v>
      </c>
      <c r="R36" s="150">
        <f t="shared" ref="R36" si="82">IF(AND(N36&lt;0,O36&gt;0),"LP",IF(AND(N36&gt;0,O36&lt;0),"PL",IF(OR(N36&lt;0,O36&lt;0),"Loss",IF(ISERROR((+O36/N36-1)*100),"NA",(+O36/N36-1)*100))))</f>
        <v>2628.0003079215189</v>
      </c>
      <c r="S36" s="151">
        <f t="shared" ref="S36" si="83">IF(AND(O36&lt;0,P36&gt;0),"LP",IF(AND(O36&gt;0,P36&lt;0),"PL",IF(OR(O36&lt;0,P36&lt;0),"Loss",IF(ISERROR((+P36/O36-1)*100),"NA",(+P36/O36-1)*100))))</f>
        <v>1.9762775265144361</v>
      </c>
      <c r="T36" s="152">
        <f t="shared" ref="T36" si="84">IF(AND(P36&lt;0,Q36&gt;0),"LP",IF(AND(P36&gt;0,Q36&lt;0),"PL",IF(OR(P36&lt;0,Q36&lt;0),"Loss",IF(ISERROR((+Q36/P36-1)*100),"NA",(+Q36/P36-1)*100))))</f>
        <v>16.828966291046932</v>
      </c>
      <c r="U36" s="150">
        <f>VLOOKUP($B36,Snapshot!$D:$AJ,17,FALSE)</f>
        <v>16.914211388430775</v>
      </c>
      <c r="V36" s="151">
        <f>VLOOKUP($B36,Snapshot!$D:$AJ,18,FALSE)</f>
        <v>16.586417742139076</v>
      </c>
      <c r="W36" s="152">
        <f>VLOOKUP($B36,Snapshot!$D:$AJ,19,FALSE)</f>
        <v>14.197179234487638</v>
      </c>
      <c r="X36" s="150">
        <f>VLOOKUP($B36,Snapshot!$D:$AJ,20,FALSE)</f>
        <v>4.4788762149659167</v>
      </c>
      <c r="Y36" s="151">
        <f>VLOOKUP($B36,Snapshot!$D:$AJ,21,FALSE)</f>
        <v>3.4628631298766215</v>
      </c>
      <c r="Z36" s="152">
        <f>VLOOKUP($B36,Snapshot!$D:$AJ,22,FALSE)</f>
        <v>2.8169830162248948</v>
      </c>
      <c r="AA36" s="150">
        <f>VLOOKUP($B36,Snapshot!$D:$AJ,23,FALSE)</f>
        <v>6.1323499985237415</v>
      </c>
      <c r="AB36" s="151">
        <f>VLOOKUP($B36,Snapshot!$D:$AJ,24,FALSE)</f>
        <v>5.6714947643132128</v>
      </c>
      <c r="AC36" s="152">
        <f>VLOOKUP($B36,Snapshot!$D:$AJ,25,FALSE)</f>
        <v>4.4780866870051614</v>
      </c>
      <c r="AD36" s="151">
        <f>VLOOKUP($B36,Snapshot!$D:$AJ,26,FALSE)</f>
        <v>34.530542926562667</v>
      </c>
      <c r="AE36" s="151">
        <f>VLOOKUP($B36,Snapshot!$D:$AJ,27,FALSE)</f>
        <v>23.122286921706433</v>
      </c>
      <c r="AF36" s="262">
        <f>VLOOKUP($B36,Snapshot!$D:$AJ,28,FALSE)</f>
        <v>21.882577820260675</v>
      </c>
      <c r="AG36" s="152">
        <f>VLOOKUP($B36,Snapshot!$D:$AJ,29,FALSE)</f>
        <v>0.60817398135812606</v>
      </c>
      <c r="AH36" s="150">
        <v>3459.6696999999999</v>
      </c>
      <c r="AI36" s="151">
        <v>4379.2777000000006</v>
      </c>
      <c r="AJ36" s="151">
        <v>4495.3368151634204</v>
      </c>
      <c r="AK36" s="152">
        <v>5091.6902637031917</v>
      </c>
      <c r="AL36" s="150">
        <f t="shared" ref="AL36" si="85">IF(OR(AH36&lt;0,AI36&lt;0),"NM",IF(ISERROR((AI36/AH36*100-100)),"NA",(AI36/AH36*100-100)))</f>
        <v>26.580803363974326</v>
      </c>
      <c r="AM36" s="151">
        <f t="shared" ref="AM36" si="86">IF(OR(AI36&lt;0,AJ36&lt;0),"NM",IF(ISERROR((AJ36/AI36*100-100)),"NA",(AJ36/AI36*100-100)))</f>
        <v>2.6501885268298935</v>
      </c>
      <c r="AN36" s="152">
        <f t="shared" ref="AN36" si="87">IF(OR(AJ36&lt;0,AK36&lt;0),"NM",IF(ISERROR((AK36/AJ36*100-100)),"NA",(AK36/AJ36*100-100)))</f>
        <v>13.266045972977707</v>
      </c>
      <c r="AO36" s="150">
        <v>318.29549999999955</v>
      </c>
      <c r="AP36" s="151">
        <v>596.10079999999982</v>
      </c>
      <c r="AQ36" s="151">
        <v>618.49328065093368</v>
      </c>
      <c r="AR36" s="152">
        <v>712.86700233392787</v>
      </c>
      <c r="AS36" s="150">
        <f t="shared" ref="AS36" si="88">IF(OR(AO36&lt;0,AP36&lt;0),"NM",IF(ISERROR((AP36/AO36*100-100)),"NA",(AP36/AO36*100-100)))</f>
        <v>87.279053583855472</v>
      </c>
      <c r="AT36" s="151">
        <f t="shared" ref="AT36" si="89">IF(OR(AP36&lt;0,AQ36&lt;0),"NM",IF(ISERROR((AQ36/AP36*100-100)),"NA",(AQ36/AP36*100-100)))</f>
        <v>3.7564922997811721</v>
      </c>
      <c r="AU36" s="152">
        <f t="shared" ref="AU36" si="90">IF(OR(AQ36&lt;0,AR36&lt;0),"NM",IF(ISERROR((AR36/AQ36*100-100)),"NA",(AR36/AQ36*100-100)))</f>
        <v>15.258649468862529</v>
      </c>
      <c r="AV36" s="150">
        <f t="shared" ref="AV36" si="91">IF(OR(AI36&lt;0,AP36&lt;0),"NM",IF(ISERROR((AP36/AI36*100)),"NA",(AP36/AI36*100)))</f>
        <v>13.6118520184276</v>
      </c>
      <c r="AW36" s="151">
        <f t="shared" ref="AW36" si="92">IF(OR(AJ36&lt;0,AQ36&lt;0),"NM",IF(ISERROR((AQ36/AJ36*100)),"NA",(AQ36/AJ36*100)))</f>
        <v>13.75855260866475</v>
      </c>
      <c r="AX36" s="152">
        <f t="shared" ref="AX36" si="93">IF(OR(AK36&lt;0,AR36&lt;0),"NM",IF(ISERROR((AR36/AK36*100)),"NA",(AR36/AK36*100)))</f>
        <v>14.000596372008282</v>
      </c>
      <c r="AY36" s="150">
        <v>8.237599999999528</v>
      </c>
      <c r="AZ36" s="151">
        <v>224.86256749761833</v>
      </c>
      <c r="BA36" s="151">
        <v>220.00258625642195</v>
      </c>
      <c r="BB36" s="152">
        <v>257.02674733694664</v>
      </c>
      <c r="BC36" s="150">
        <f t="shared" ref="BC36" si="94">IF(OR(AY36&lt;0,AZ36&lt;0),"NM",IF(ISERROR((AZ36/AY36*100-100)),"NA",(AZ36/AY36*100-100)))</f>
        <v>2629.7097151795574</v>
      </c>
      <c r="BD36" s="151">
        <f t="shared" ref="BD36" si="95">IF(OR(AZ36&lt;0,BA36&lt;0),"NM",IF(ISERROR((BA36/AZ36*100-100)),"NA",(BA36/AZ36*100-100)))</f>
        <v>-2.161311816048638</v>
      </c>
      <c r="BE36" s="152">
        <f t="shared" ref="BE36" si="96">IF(OR(BA36&lt;0,BB36&lt;0),"NM",IF(ISERROR((BB36/BA36*100-100)),"NA",(BB36/BA36*100-100)))</f>
        <v>16.828966291046925</v>
      </c>
      <c r="BF36" s="150">
        <f t="shared" ref="BF36" si="97">IF(OR(AI36&lt;0,AZ36&lt;0),"NM",IF(ISERROR((AZ36/AI36*100)),"NA",(AZ36/AI36*100)))</f>
        <v>5.1346953288122901</v>
      </c>
      <c r="BG36" s="151">
        <f t="shared" ref="BG36" si="98">IF(OR(AJ36&lt;0,BA36&lt;0),"NM",IF(ISERROR((BA36/AJ36*100)),"NA",(BA36/AJ36*100)))</f>
        <v>4.8940178523291387</v>
      </c>
      <c r="BH36" s="152">
        <f t="shared" ref="BH36" si="99">IF(OR(AK36&lt;0,BB36&lt;0),"NM",IF(ISERROR((BB36/AK36*100)),"NA",(BB36/AK36*100)))</f>
        <v>5.0479650965652185</v>
      </c>
      <c r="BI36" s="150">
        <v>46.36</v>
      </c>
      <c r="BJ36" s="151">
        <v>18.170000000000002</v>
      </c>
      <c r="BK36" s="151">
        <v>16.079999999999998</v>
      </c>
      <c r="BL36" s="152">
        <f t="shared" ref="BL36" si="100">100-BI36-BJ36-BK36</f>
        <v>19.39</v>
      </c>
      <c r="BM36" s="151">
        <v>-15.830541537678627</v>
      </c>
      <c r="BN36" s="151">
        <v>60.456479999999999</v>
      </c>
      <c r="BO36" s="151">
        <v>179.05740310633212</v>
      </c>
      <c r="BP36" s="151">
        <v>-63.485815000000002</v>
      </c>
      <c r="BQ36" s="152">
        <v>31.773111</v>
      </c>
      <c r="BR36" s="150">
        <f t="shared" si="42"/>
        <v>-446.53817747542809</v>
      </c>
      <c r="BS36" s="151">
        <f t="shared" si="43"/>
        <v>708.94422751661511</v>
      </c>
    </row>
    <row r="37" spans="2:71" ht="12.75">
      <c r="B37" s="252" t="s">
        <v>658</v>
      </c>
      <c r="C37" s="165" t="s">
        <v>1290</v>
      </c>
      <c r="D37" s="177" t="s">
        <v>85</v>
      </c>
      <c r="E37" s="105" t="s">
        <v>286</v>
      </c>
      <c r="F37" s="148">
        <f>VLOOKUP($B37,Snapshot!$D:$AJ,2,FALSE)</f>
        <v>4144.55</v>
      </c>
      <c r="G37" s="148">
        <f>VLOOKUP($B37,Snapshot!$D:$AJ,3,FALSE)</f>
        <v>4740</v>
      </c>
      <c r="H37" s="148">
        <f t="shared" si="25"/>
        <v>14.36706035637161</v>
      </c>
      <c r="I37" s="149">
        <f>VLOOKUP($B37,Snapshot!$D:$AJ,8,FALSE)</f>
        <v>9.5154235364396644</v>
      </c>
      <c r="J37" s="250">
        <f>IF(VLOOKUP($B37,Snapshot!$D:$AJ,28,FALSE)="#N/A N/A","NA",VLOOKUP($B37,Snapshot!$D:$AJ,30,FALSE))</f>
        <v>-1.5581370000000001</v>
      </c>
      <c r="K37" s="154">
        <f>IF(VLOOKUP($B37,Snapshot!$D:$AJ,29,FALSE)="#N/A N/A","NA",VLOOKUP($B37,Snapshot!$D:$AJ,31,FALSE))</f>
        <v>9.0427110000000006</v>
      </c>
      <c r="L37" s="154">
        <f>IF(VLOOKUP($B37,Snapshot!$D:$AJ,30,FALSE)="#N/A N/A","NA",VLOOKUP($B37,Snapshot!$D:$AJ,32,FALSE))</f>
        <v>33.740459999999999</v>
      </c>
      <c r="M37" s="155">
        <f>IF(VLOOKUP($B37,Snapshot!$D:$AJ,31,FALSE)="#N/A N/A","NA",VLOOKUP($B37,Snapshot!$D:$AJ,33,FALSE))</f>
        <v>17.05949</v>
      </c>
      <c r="N37" s="150">
        <f>VLOOKUP($B37,Snapshot!$D:$AJ,10,FALSE)</f>
        <v>40.549354687265669</v>
      </c>
      <c r="O37" s="151">
        <f>VLOOKUP($B37,Snapshot!$D:$AJ,11,FALSE)</f>
        <v>34.383845301321131</v>
      </c>
      <c r="P37" s="151">
        <f>VLOOKUP($B37,Snapshot!$D:$AJ,12,FALSE)</f>
        <v>60.239516969285425</v>
      </c>
      <c r="Q37" s="152">
        <f>VLOOKUP($B37,Snapshot!$D:$AJ,13,FALSE)</f>
        <v>75.090515400998456</v>
      </c>
      <c r="R37" s="150">
        <f t="shared" si="17"/>
        <v>-15.204950691560049</v>
      </c>
      <c r="S37" s="151">
        <f t="shared" si="18"/>
        <v>75.197149828296943</v>
      </c>
      <c r="T37" s="152">
        <f t="shared" si="19"/>
        <v>24.653249526029853</v>
      </c>
      <c r="U37" s="150">
        <f>VLOOKUP($B37,Snapshot!$D:$AJ,17,FALSE)</f>
        <v>120.53771076735138</v>
      </c>
      <c r="V37" s="151">
        <f>VLOOKUP($B37,Snapshot!$D:$AJ,18,FALSE)</f>
        <v>68.801182488119863</v>
      </c>
      <c r="W37" s="152">
        <f>VLOOKUP($B37,Snapshot!$D:$AJ,19,FALSE)</f>
        <v>55.194054506980933</v>
      </c>
      <c r="X37" s="150">
        <f>VLOOKUP($B37,Snapshot!$D:$AJ,20,FALSE)</f>
        <v>15.717769938505947</v>
      </c>
      <c r="Y37" s="151">
        <f>VLOOKUP($B37,Snapshot!$D:$AJ,21,FALSE)</f>
        <v>12.961452560259273</v>
      </c>
      <c r="Z37" s="152">
        <f>VLOOKUP($B37,Snapshot!$D:$AJ,22,FALSE)</f>
        <v>10.630153491874424</v>
      </c>
      <c r="AA37" s="150">
        <f>VLOOKUP($B37,Snapshot!$D:$AJ,23,FALSE)</f>
        <v>39.976703327143376</v>
      </c>
      <c r="AB37" s="151">
        <f>VLOOKUP($B37,Snapshot!$D:$AJ,24,FALSE)</f>
        <v>30.917636941986732</v>
      </c>
      <c r="AC37" s="152">
        <f>VLOOKUP($B37,Snapshot!$D:$AJ,25,FALSE)</f>
        <v>25.063646431699024</v>
      </c>
      <c r="AD37" s="151">
        <f>VLOOKUP($B37,Snapshot!$D:$AJ,26,FALSE)</f>
        <v>14.695266087626848</v>
      </c>
      <c r="AE37" s="151">
        <f>VLOOKUP($B37,Snapshot!$D:$AJ,27,FALSE)</f>
        <v>20.649584724730463</v>
      </c>
      <c r="AF37" s="262">
        <f>VLOOKUP($B37,Snapshot!$D:$AJ,28,FALSE)</f>
        <v>21.162813280663588</v>
      </c>
      <c r="AG37" s="152">
        <f>VLOOKUP($B37,Snapshot!$D:$AJ,29,FALSE)</f>
        <v>8.4448251317995909E-2</v>
      </c>
      <c r="AH37" s="150">
        <v>149.64059999999998</v>
      </c>
      <c r="AI37" s="151">
        <v>168.90330000000003</v>
      </c>
      <c r="AJ37" s="151">
        <v>192.46254904794606</v>
      </c>
      <c r="AK37" s="152">
        <v>219.70922686198827</v>
      </c>
      <c r="AL37" s="150">
        <f t="shared" si="26"/>
        <v>12.872642852274069</v>
      </c>
      <c r="AM37" s="151">
        <f t="shared" si="27"/>
        <v>13.948365158020025</v>
      </c>
      <c r="AN37" s="152">
        <f t="shared" si="28"/>
        <v>14.15687257018223</v>
      </c>
      <c r="AO37" s="150">
        <v>18.869099999999978</v>
      </c>
      <c r="AP37" s="151">
        <v>19.494200000000042</v>
      </c>
      <c r="AQ37" s="151">
        <v>24.837251517153316</v>
      </c>
      <c r="AR37" s="152">
        <v>30.001096112584609</v>
      </c>
      <c r="AS37" s="150">
        <f t="shared" si="29"/>
        <v>3.312823611089371</v>
      </c>
      <c r="AT37" s="151">
        <f t="shared" si="30"/>
        <v>27.408416437469924</v>
      </c>
      <c r="AU37" s="152">
        <f t="shared" si="31"/>
        <v>20.790724738061272</v>
      </c>
      <c r="AV37" s="150">
        <f t="shared" si="32"/>
        <v>11.541633585607883</v>
      </c>
      <c r="AW37" s="151">
        <f t="shared" si="33"/>
        <v>12.904978989427127</v>
      </c>
      <c r="AX37" s="152">
        <f t="shared" si="34"/>
        <v>13.654909509753994</v>
      </c>
      <c r="AY37" s="150">
        <v>7.830080390111001</v>
      </c>
      <c r="AZ37" s="151">
        <v>6.6498356812755075</v>
      </c>
      <c r="BA37" s="151">
        <v>11.650322581859802</v>
      </c>
      <c r="BB37" s="152">
        <v>14.522505678553101</v>
      </c>
      <c r="BC37" s="150">
        <f t="shared" si="35"/>
        <v>-15.073213173214455</v>
      </c>
      <c r="BD37" s="151">
        <f t="shared" si="36"/>
        <v>75.197149828296943</v>
      </c>
      <c r="BE37" s="152">
        <f t="shared" si="37"/>
        <v>24.653249526029825</v>
      </c>
      <c r="BF37" s="150">
        <f t="shared" si="38"/>
        <v>3.9370667602560201</v>
      </c>
      <c r="BG37" s="151">
        <f t="shared" si="39"/>
        <v>6.0532932975742142</v>
      </c>
      <c r="BH37" s="152">
        <f t="shared" si="40"/>
        <v>6.6098751909383875</v>
      </c>
      <c r="BI37" s="150">
        <v>45.05</v>
      </c>
      <c r="BJ37" s="151">
        <v>27.4</v>
      </c>
      <c r="BK37" s="151">
        <v>15.96</v>
      </c>
      <c r="BL37" s="152">
        <f t="shared" si="41"/>
        <v>11.590000000000003</v>
      </c>
      <c r="BM37" s="151">
        <v>-11.175525075010711</v>
      </c>
      <c r="BN37" s="151">
        <v>33.740459999999999</v>
      </c>
      <c r="BO37" s="151">
        <v>14.272274265232975</v>
      </c>
      <c r="BP37" s="151" t="e">
        <v>#N/A</v>
      </c>
      <c r="BQ37" s="152" t="e">
        <v>#N/A</v>
      </c>
      <c r="BR37" s="150" t="str">
        <f t="shared" si="42"/>
        <v xml:space="preserve"> </v>
      </c>
      <c r="BS37" s="151" t="str">
        <f t="shared" si="43"/>
        <v xml:space="preserve"> </v>
      </c>
    </row>
    <row r="38" spans="2:71" ht="12.75">
      <c r="B38" s="252" t="s">
        <v>124</v>
      </c>
      <c r="C38" s="165" t="s">
        <v>1291</v>
      </c>
      <c r="D38" s="177" t="s">
        <v>85</v>
      </c>
      <c r="E38" s="105" t="s">
        <v>287</v>
      </c>
      <c r="F38" s="148">
        <f>VLOOKUP($B38,Snapshot!$D:$AJ,2,FALSE)</f>
        <v>2945.9</v>
      </c>
      <c r="G38" s="148">
        <f>VLOOKUP($B38,Snapshot!$D:$AJ,3,FALSE)</f>
        <v>2265</v>
      </c>
      <c r="H38" s="148">
        <f t="shared" si="25"/>
        <v>-23.113479751519066</v>
      </c>
      <c r="I38" s="149">
        <f>VLOOKUP($B38,Snapshot!$D:$AJ,8,FALSE)</f>
        <v>16.395774790919951</v>
      </c>
      <c r="J38" s="250">
        <f>IF(VLOOKUP($B38,Snapshot!$D:$AJ,28,FALSE)="#N/A N/A","NA",VLOOKUP($B38,Snapshot!$D:$AJ,30,FALSE))</f>
        <v>25.726600000000001</v>
      </c>
      <c r="K38" s="154">
        <f>IF(VLOOKUP($B38,Snapshot!$D:$AJ,29,FALSE)="#N/A N/A","NA",VLOOKUP($B38,Snapshot!$D:$AJ,31,FALSE))</f>
        <v>38.692590000000003</v>
      </c>
      <c r="L38" s="154">
        <f>IF(VLOOKUP($B38,Snapshot!$D:$AJ,30,FALSE)="#N/A N/A","NA",VLOOKUP($B38,Snapshot!$D:$AJ,32,FALSE))</f>
        <v>92.662099999999995</v>
      </c>
      <c r="M38" s="155">
        <f>IF(VLOOKUP($B38,Snapshot!$D:$AJ,31,FALSE)="#N/A N/A","NA",VLOOKUP($B38,Snapshot!$D:$AJ,33,FALSE))</f>
        <v>45.487319999999997</v>
      </c>
      <c r="N38" s="150">
        <f>VLOOKUP($B38,Snapshot!$D:$AJ,10,FALSE)</f>
        <v>30.354873632729465</v>
      </c>
      <c r="O38" s="151">
        <f>VLOOKUP($B38,Snapshot!$D:$AJ,11,FALSE)</f>
        <v>43.843401389181174</v>
      </c>
      <c r="P38" s="151">
        <f>VLOOKUP($B38,Snapshot!$D:$AJ,12,FALSE)</f>
        <v>57.093431749105569</v>
      </c>
      <c r="Q38" s="152">
        <f>VLOOKUP($B38,Snapshot!$D:$AJ,13,FALSE)</f>
        <v>70.043438306254345</v>
      </c>
      <c r="R38" s="150">
        <f t="shared" si="17"/>
        <v>44.436118956225876</v>
      </c>
      <c r="S38" s="151">
        <f t="shared" si="18"/>
        <v>30.221264637542422</v>
      </c>
      <c r="T38" s="152">
        <f t="shared" si="19"/>
        <v>22.682130256343626</v>
      </c>
      <c r="U38" s="150">
        <f>VLOOKUP($B38,Snapshot!$D:$AJ,17,FALSE)</f>
        <v>67.1914109457514</v>
      </c>
      <c r="V38" s="151">
        <f>VLOOKUP($B38,Snapshot!$D:$AJ,18,FALSE)</f>
        <v>51.597879296266875</v>
      </c>
      <c r="W38" s="152">
        <f>VLOOKUP($B38,Snapshot!$D:$AJ,19,FALSE)</f>
        <v>42.058186622985261</v>
      </c>
      <c r="X38" s="150">
        <f>VLOOKUP($B38,Snapshot!$D:$AJ,20,FALSE)</f>
        <v>18.103606888594548</v>
      </c>
      <c r="Y38" s="151">
        <f>VLOOKUP($B38,Snapshot!$D:$AJ,21,FALSE)</f>
        <v>13.973670399897138</v>
      </c>
      <c r="Z38" s="152">
        <f>VLOOKUP($B38,Snapshot!$D:$AJ,22,FALSE)</f>
        <v>10.956948664154895</v>
      </c>
      <c r="AA38" s="150">
        <f>VLOOKUP($B38,Snapshot!$D:$AJ,23,FALSE)</f>
        <v>39.331470841834808</v>
      </c>
      <c r="AB38" s="151">
        <f>VLOOKUP($B38,Snapshot!$D:$AJ,24,FALSE)</f>
        <v>31.465343948506735</v>
      </c>
      <c r="AC38" s="152">
        <f>VLOOKUP($B38,Snapshot!$D:$AJ,25,FALSE)</f>
        <v>26.427690772797398</v>
      </c>
      <c r="AD38" s="151">
        <f>VLOOKUP($B38,Snapshot!$D:$AJ,26,FALSE)</f>
        <v>30.23465605720051</v>
      </c>
      <c r="AE38" s="151">
        <f>VLOOKUP($B38,Snapshot!$D:$AJ,27,FALSE)</f>
        <v>30.568649394793741</v>
      </c>
      <c r="AF38" s="262">
        <f>VLOOKUP($B38,Snapshot!$D:$AJ,28,FALSE)</f>
        <v>29.204280509500563</v>
      </c>
      <c r="AG38" s="152">
        <f>VLOOKUP($B38,Snapshot!$D:$AJ,29,FALSE)</f>
        <v>0.27156386842730573</v>
      </c>
      <c r="AH38" s="150">
        <v>263.78090000000003</v>
      </c>
      <c r="AI38" s="151">
        <v>317.76370000000003</v>
      </c>
      <c r="AJ38" s="151">
        <v>361.79208497249795</v>
      </c>
      <c r="AK38" s="152">
        <v>412.3746554423434</v>
      </c>
      <c r="AL38" s="150">
        <f t="shared" si="26"/>
        <v>20.465014714863727</v>
      </c>
      <c r="AM38" s="151">
        <f t="shared" si="27"/>
        <v>13.85569999735587</v>
      </c>
      <c r="AN38" s="152">
        <f t="shared" si="28"/>
        <v>13.981115831677343</v>
      </c>
      <c r="AO38" s="150">
        <v>26.717100000000034</v>
      </c>
      <c r="AP38" s="151">
        <v>35.14109999999998</v>
      </c>
      <c r="AQ38" s="151">
        <v>43.849200698666742</v>
      </c>
      <c r="AR38" s="152">
        <v>51.959206585735259</v>
      </c>
      <c r="AS38" s="150">
        <f t="shared" si="29"/>
        <v>31.530368191158232</v>
      </c>
      <c r="AT38" s="151">
        <f t="shared" si="30"/>
        <v>24.780387348907013</v>
      </c>
      <c r="AU38" s="152">
        <f t="shared" si="31"/>
        <v>18.495219428971495</v>
      </c>
      <c r="AV38" s="150">
        <f t="shared" si="32"/>
        <v>11.058878027918222</v>
      </c>
      <c r="AW38" s="151">
        <f t="shared" si="33"/>
        <v>12.119999999999997</v>
      </c>
      <c r="AX38" s="152">
        <f t="shared" si="34"/>
        <v>12.599999999999998</v>
      </c>
      <c r="AY38" s="150">
        <v>14.421600462909769</v>
      </c>
      <c r="AZ38" s="151">
        <v>20.829999999999977</v>
      </c>
      <c r="BA38" s="151">
        <v>27.125089424000056</v>
      </c>
      <c r="BB38" s="152">
        <v>33.277637539301438</v>
      </c>
      <c r="BC38" s="150">
        <f t="shared" si="35"/>
        <v>44.436118956225869</v>
      </c>
      <c r="BD38" s="151">
        <f t="shared" si="36"/>
        <v>30.221264637542419</v>
      </c>
      <c r="BE38" s="152">
        <f t="shared" si="37"/>
        <v>22.682130256343626</v>
      </c>
      <c r="BF38" s="150">
        <f t="shared" si="38"/>
        <v>6.5551855041969791</v>
      </c>
      <c r="BG38" s="151">
        <f t="shared" si="39"/>
        <v>7.4974247781186261</v>
      </c>
      <c r="BH38" s="152">
        <f t="shared" si="40"/>
        <v>8.0697581920027055</v>
      </c>
      <c r="BI38" s="150">
        <v>50.27</v>
      </c>
      <c r="BJ38" s="151">
        <v>21.05</v>
      </c>
      <c r="BK38" s="151">
        <v>20.139999999999997</v>
      </c>
      <c r="BL38" s="152">
        <f t="shared" si="41"/>
        <v>8.5399999999999991</v>
      </c>
      <c r="BM38" s="151">
        <v>-0.41411017020772078</v>
      </c>
      <c r="BN38" s="151">
        <v>92.662099999999995</v>
      </c>
      <c r="BO38" s="151">
        <v>31.908047789725206</v>
      </c>
      <c r="BP38" s="151">
        <v>4.1681429999999997</v>
      </c>
      <c r="BQ38" s="152">
        <v>7.4904289999999998</v>
      </c>
      <c r="BR38" s="150">
        <f t="shared" si="42"/>
        <v>550.77156479516316</v>
      </c>
      <c r="BS38" s="151">
        <f t="shared" si="43"/>
        <v>344.26878005654203</v>
      </c>
    </row>
    <row r="39" spans="2:71" ht="12.75">
      <c r="B39" s="252" t="s">
        <v>536</v>
      </c>
      <c r="C39" s="165" t="s">
        <v>1292</v>
      </c>
      <c r="D39" s="177" t="s">
        <v>110</v>
      </c>
      <c r="E39" s="105" t="s">
        <v>286</v>
      </c>
      <c r="F39" s="148">
        <f>VLOOKUP($B39,Snapshot!$D:$AJ,2,FALSE)</f>
        <v>730.6</v>
      </c>
      <c r="G39" s="148">
        <f>VLOOKUP($B39,Snapshot!$D:$AJ,3,FALSE)</f>
        <v>830</v>
      </c>
      <c r="H39" s="148">
        <f t="shared" si="25"/>
        <v>13.605255954010403</v>
      </c>
      <c r="I39" s="149">
        <f>VLOOKUP($B39,Snapshot!$D:$AJ,8,FALSE)</f>
        <v>5.888949790919952</v>
      </c>
      <c r="J39" s="250">
        <f>IF(VLOOKUP($B39,Snapshot!$D:$AJ,28,FALSE)="#N/A N/A","NA",VLOOKUP($B39,Snapshot!$D:$AJ,30,FALSE))</f>
        <v>9.8316280000000003</v>
      </c>
      <c r="K39" s="154">
        <f>IF(VLOOKUP($B39,Snapshot!$D:$AJ,29,FALSE)="#N/A N/A","NA",VLOOKUP($B39,Snapshot!$D:$AJ,31,FALSE))</f>
        <v>30.150539999999999</v>
      </c>
      <c r="L39" s="154">
        <f>IF(VLOOKUP($B39,Snapshot!$D:$AJ,30,FALSE)="#N/A N/A","NA",VLOOKUP($B39,Snapshot!$D:$AJ,32,FALSE))</f>
        <v>-2.0315120000000002</v>
      </c>
      <c r="M39" s="155">
        <f>IF(VLOOKUP($B39,Snapshot!$D:$AJ,31,FALSE)="#N/A N/A","NA",VLOOKUP($B39,Snapshot!$D:$AJ,33,FALSE))</f>
        <v>-7.166455</v>
      </c>
      <c r="N39" s="150">
        <f>VLOOKUP($B39,Snapshot!$D:$AJ,10,FALSE)</f>
        <v>22.026621521042461</v>
      </c>
      <c r="O39" s="151">
        <f>VLOOKUP($B39,Snapshot!$D:$AJ,11,FALSE)</f>
        <v>22.976486021674408</v>
      </c>
      <c r="P39" s="151">
        <f>VLOOKUP($B39,Snapshot!$D:$AJ,12,FALSE)</f>
        <v>30.285707735147408</v>
      </c>
      <c r="Q39" s="152">
        <f>VLOOKUP($B39,Snapshot!$D:$AJ,13,FALSE)</f>
        <v>37.730678897597024</v>
      </c>
      <c r="R39" s="150">
        <f t="shared" si="17"/>
        <v>4.3123476731305344</v>
      </c>
      <c r="S39" s="151">
        <f t="shared" si="18"/>
        <v>31.811747482091015</v>
      </c>
      <c r="T39" s="152">
        <f t="shared" si="19"/>
        <v>24.582457268480873</v>
      </c>
      <c r="U39" s="150">
        <f>VLOOKUP($B39,Snapshot!$D:$AJ,17,FALSE)</f>
        <v>31.797725697080185</v>
      </c>
      <c r="V39" s="151">
        <f>VLOOKUP($B39,Snapshot!$D:$AJ,18,FALSE)</f>
        <v>24.123590123407233</v>
      </c>
      <c r="W39" s="152">
        <f>VLOOKUP($B39,Snapshot!$D:$AJ,19,FALSE)</f>
        <v>19.363552985168528</v>
      </c>
      <c r="X39" s="150">
        <f>VLOOKUP($B39,Snapshot!$D:$AJ,20,FALSE)</f>
        <v>3.9121206363619683</v>
      </c>
      <c r="Y39" s="151">
        <f>VLOOKUP($B39,Snapshot!$D:$AJ,21,FALSE)</f>
        <v>3.2774572006555749</v>
      </c>
      <c r="Z39" s="152">
        <f>VLOOKUP($B39,Snapshot!$D:$AJ,22,FALSE)</f>
        <v>2.80972841719933</v>
      </c>
      <c r="AA39" s="150" t="str">
        <f>VLOOKUP($B39,Snapshot!$D:$AJ,23,FALSE)</f>
        <v>NA</v>
      </c>
      <c r="AB39" s="151" t="str">
        <f>VLOOKUP($B39,Snapshot!$D:$AJ,24,FALSE)</f>
        <v>NA</v>
      </c>
      <c r="AC39" s="152" t="str">
        <f>VLOOKUP($B39,Snapshot!$D:$AJ,25,FALSE)</f>
        <v>NA</v>
      </c>
      <c r="AD39" s="151">
        <f>VLOOKUP($B39,Snapshot!$D:$AJ,26,FALSE)</f>
        <v>13.100425535939539</v>
      </c>
      <c r="AE39" s="151">
        <f>VLOOKUP($B39,Snapshot!$D:$AJ,27,FALSE)</f>
        <v>14.717530877448393</v>
      </c>
      <c r="AF39" s="262">
        <f>VLOOKUP($B39,Snapshot!$D:$AJ,28,FALSE)</f>
        <v>15.623737108545122</v>
      </c>
      <c r="AG39" s="152">
        <f>VLOOKUP($B39,Snapshot!$D:$AJ,29,FALSE)</f>
        <v>0</v>
      </c>
      <c r="AH39" s="150">
        <v>44.252819000000002</v>
      </c>
      <c r="AI39" s="151">
        <v>51.570837999999995</v>
      </c>
      <c r="AJ39" s="151">
        <v>80.538772481152435</v>
      </c>
      <c r="AK39" s="152">
        <v>101.22219318723099</v>
      </c>
      <c r="AL39" s="150">
        <f t="shared" si="26"/>
        <v>16.536842545556226</v>
      </c>
      <c r="AM39" s="151">
        <f t="shared" si="27"/>
        <v>56.171153319541645</v>
      </c>
      <c r="AN39" s="152">
        <f t="shared" si="28"/>
        <v>25.681321019536085</v>
      </c>
      <c r="AO39" s="150">
        <v>20.194762000000001</v>
      </c>
      <c r="AP39" s="151">
        <v>24.381730000000005</v>
      </c>
      <c r="AQ39" s="151">
        <v>40.212922321152433</v>
      </c>
      <c r="AR39" s="152">
        <v>51.279546428231001</v>
      </c>
      <c r="AS39" s="150">
        <f t="shared" si="29"/>
        <v>20.732940551614348</v>
      </c>
      <c r="AT39" s="151">
        <f t="shared" si="30"/>
        <v>64.930553825148706</v>
      </c>
      <c r="AU39" s="152">
        <f t="shared" si="31"/>
        <v>27.520069341633999</v>
      </c>
      <c r="AV39" s="150">
        <f t="shared" si="32"/>
        <v>47.278134204450986</v>
      </c>
      <c r="AW39" s="151">
        <f t="shared" si="33"/>
        <v>49.929892252285072</v>
      </c>
      <c r="AX39" s="152">
        <f t="shared" si="34"/>
        <v>50.660378730758261</v>
      </c>
      <c r="AY39" s="150">
        <v>14.279253000000001</v>
      </c>
      <c r="AZ39" s="151">
        <v>15.347230000000003</v>
      </c>
      <c r="BA39" s="151">
        <v>21.383602517747516</v>
      </c>
      <c r="BB39" s="152">
        <v>28.070210199353525</v>
      </c>
      <c r="BC39" s="150">
        <f t="shared" si="35"/>
        <v>7.4792217772176315</v>
      </c>
      <c r="BD39" s="151">
        <f t="shared" si="36"/>
        <v>39.332000092182824</v>
      </c>
      <c r="BE39" s="152">
        <f t="shared" si="37"/>
        <v>31.269790373518191</v>
      </c>
      <c r="BF39" s="150">
        <f t="shared" si="38"/>
        <v>29.759512536910886</v>
      </c>
      <c r="BG39" s="151">
        <f t="shared" si="39"/>
        <v>26.550693360457757</v>
      </c>
      <c r="BH39" s="152">
        <f t="shared" si="40"/>
        <v>27.731280379819452</v>
      </c>
      <c r="BI39" s="150">
        <v>22.92</v>
      </c>
      <c r="BJ39" s="151">
        <v>39.58</v>
      </c>
      <c r="BK39" s="151">
        <v>18.440000000000005</v>
      </c>
      <c r="BL39" s="152">
        <f t="shared" si="41"/>
        <v>19.059999999999995</v>
      </c>
      <c r="BM39" s="151">
        <v>-10.135301353013531</v>
      </c>
      <c r="BN39" s="151">
        <v>-2.0315120000000002</v>
      </c>
      <c r="BO39" s="151">
        <v>25.637930513739548</v>
      </c>
      <c r="BP39" s="151">
        <v>7.4039999999999999</v>
      </c>
      <c r="BQ39" s="152">
        <v>7.8588000000000005</v>
      </c>
      <c r="BR39" s="150">
        <f t="shared" si="42"/>
        <v>188.81148727373738</v>
      </c>
      <c r="BS39" s="151">
        <f t="shared" si="43"/>
        <v>257.18188781179725</v>
      </c>
    </row>
    <row r="40" spans="2:71" ht="12.75">
      <c r="B40" s="252" t="s">
        <v>212</v>
      </c>
      <c r="C40" s="165" t="s">
        <v>480</v>
      </c>
      <c r="D40" s="177" t="s">
        <v>110</v>
      </c>
      <c r="E40" s="105" t="s">
        <v>287</v>
      </c>
      <c r="F40" s="148">
        <f>VLOOKUP($B40,Snapshot!$D:$AJ,2,FALSE)</f>
        <v>1272.1500000000001</v>
      </c>
      <c r="G40" s="148">
        <f>VLOOKUP($B40,Snapshot!$D:$AJ,3,FALSE)</f>
        <v>1175</v>
      </c>
      <c r="H40" s="148">
        <f t="shared" si="25"/>
        <v>-7.6366780646936405</v>
      </c>
      <c r="I40" s="149">
        <f>VLOOKUP($B40,Snapshot!$D:$AJ,8,FALSE)</f>
        <v>47.065277956989249</v>
      </c>
      <c r="J40" s="250">
        <f>IF(VLOOKUP($B40,Snapshot!$D:$AJ,28,FALSE)="#N/A N/A","NA",VLOOKUP($B40,Snapshot!$D:$AJ,30,FALSE))</f>
        <v>-1.2957270000000001</v>
      </c>
      <c r="K40" s="154">
        <f>IF(VLOOKUP($B40,Snapshot!$D:$AJ,29,FALSE)="#N/A N/A","NA",VLOOKUP($B40,Snapshot!$D:$AJ,31,FALSE))</f>
        <v>20.743169999999999</v>
      </c>
      <c r="L40" s="154">
        <f>IF(VLOOKUP($B40,Snapshot!$D:$AJ,30,FALSE)="#N/A N/A","NA",VLOOKUP($B40,Snapshot!$D:$AJ,32,FALSE))</f>
        <v>24.100090000000002</v>
      </c>
      <c r="M40" s="155">
        <f>IF(VLOOKUP($B40,Snapshot!$D:$AJ,31,FALSE)="#N/A N/A","NA",VLOOKUP($B40,Snapshot!$D:$AJ,33,FALSE))</f>
        <v>15.340680000000001</v>
      </c>
      <c r="N40" s="150">
        <f>VLOOKUP($B40,Snapshot!$D:$AJ,10,FALSE)</f>
        <v>70.204495885366171</v>
      </c>
      <c r="O40" s="151">
        <f>VLOOKUP($B40,Snapshot!$D:$AJ,11,FALSE)</f>
        <v>80.674186679296028</v>
      </c>
      <c r="P40" s="151">
        <f>VLOOKUP($B40,Snapshot!$D:$AJ,12,FALSE)</f>
        <v>85.616867433810881</v>
      </c>
      <c r="Q40" s="152">
        <f>VLOOKUP($B40,Snapshot!$D:$AJ,13,FALSE)</f>
        <v>98.261354181276275</v>
      </c>
      <c r="R40" s="150">
        <f t="shared" si="17"/>
        <v>14.913134353995439</v>
      </c>
      <c r="S40" s="151">
        <f t="shared" si="18"/>
        <v>6.1267190385984049</v>
      </c>
      <c r="T40" s="152">
        <f t="shared" si="19"/>
        <v>14.768686505892848</v>
      </c>
      <c r="U40" s="150">
        <f>VLOOKUP($B40,Snapshot!$D:$AJ,17,FALSE)</f>
        <v>15.768984508727383</v>
      </c>
      <c r="V40" s="151">
        <f>VLOOKUP($B40,Snapshot!$D:$AJ,18,FALSE)</f>
        <v>14.858637534052272</v>
      </c>
      <c r="W40" s="152">
        <f>VLOOKUP($B40,Snapshot!$D:$AJ,19,FALSE)</f>
        <v>12.946595440289673</v>
      </c>
      <c r="X40" s="150">
        <f>VLOOKUP($B40,Snapshot!$D:$AJ,20,FALSE)</f>
        <v>2.6136257780884997</v>
      </c>
      <c r="Y40" s="151">
        <f>VLOOKUP($B40,Snapshot!$D:$AJ,21,FALSE)</f>
        <v>2.2590038250169377</v>
      </c>
      <c r="Z40" s="152">
        <f>VLOOKUP($B40,Snapshot!$D:$AJ,22,FALSE)</f>
        <v>1.9470954178253124</v>
      </c>
      <c r="AA40" s="150" t="str">
        <f>VLOOKUP($B40,Snapshot!$D:$AJ,23,FALSE)</f>
        <v>NA</v>
      </c>
      <c r="AB40" s="151" t="str">
        <f>VLOOKUP($B40,Snapshot!$D:$AJ,24,FALSE)</f>
        <v>NA</v>
      </c>
      <c r="AC40" s="152" t="str">
        <f>VLOOKUP($B40,Snapshot!$D:$AJ,25,FALSE)</f>
        <v>NA</v>
      </c>
      <c r="AD40" s="151">
        <f>VLOOKUP($B40,Snapshot!$D:$AJ,26,FALSE)</f>
        <v>17.984379163002924</v>
      </c>
      <c r="AE40" s="151">
        <f>VLOOKUP($B40,Snapshot!$D:$AJ,27,FALSE)</f>
        <v>16.268279243509017</v>
      </c>
      <c r="AF40" s="262">
        <f>VLOOKUP($B40,Snapshot!$D:$AJ,28,FALSE)</f>
        <v>16.154707678476012</v>
      </c>
      <c r="AG40" s="152">
        <f>VLOOKUP($B40,Snapshot!$D:$AJ,29,FALSE)</f>
        <v>7.860783378793311E-2</v>
      </c>
      <c r="AH40" s="150">
        <v>429.4574879999999</v>
      </c>
      <c r="AI40" s="151">
        <v>498.94486800000004</v>
      </c>
      <c r="AJ40" s="151">
        <v>549.77899976090578</v>
      </c>
      <c r="AK40" s="152">
        <v>621.09730522958523</v>
      </c>
      <c r="AL40" s="150">
        <f t="shared" si="26"/>
        <v>16.180269745349079</v>
      </c>
      <c r="AM40" s="151">
        <f t="shared" si="27"/>
        <v>10.188326410625749</v>
      </c>
      <c r="AN40" s="152">
        <f t="shared" si="28"/>
        <v>12.97217709292191</v>
      </c>
      <c r="AO40" s="150">
        <v>317.86888399999998</v>
      </c>
      <c r="AP40" s="151">
        <v>371.23166800000001</v>
      </c>
      <c r="AQ40" s="151">
        <v>418.82985468090578</v>
      </c>
      <c r="AR40" s="152">
        <v>486.83071193718513</v>
      </c>
      <c r="AS40" s="150">
        <f t="shared" si="29"/>
        <v>16.787671485328531</v>
      </c>
      <c r="AT40" s="151">
        <f t="shared" si="30"/>
        <v>12.821693509430276</v>
      </c>
      <c r="AU40" s="152">
        <f t="shared" si="31"/>
        <v>16.235914535769467</v>
      </c>
      <c r="AV40" s="150">
        <f t="shared" si="32"/>
        <v>74.403344298953684</v>
      </c>
      <c r="AW40" s="151">
        <f t="shared" si="33"/>
        <v>76.181493811704584</v>
      </c>
      <c r="AX40" s="152">
        <f t="shared" si="34"/>
        <v>78.382357778421024</v>
      </c>
      <c r="AY40" s="150">
        <v>215.75940699999995</v>
      </c>
      <c r="AZ40" s="151">
        <v>248.61446800000004</v>
      </c>
      <c r="BA40" s="151">
        <v>264.26249732361134</v>
      </c>
      <c r="BB40" s="152">
        <v>303.29059710597897</v>
      </c>
      <c r="BC40" s="150">
        <f t="shared" si="35"/>
        <v>15.227637791941135</v>
      </c>
      <c r="BD40" s="151">
        <f t="shared" si="36"/>
        <v>6.2940944062882522</v>
      </c>
      <c r="BE40" s="152">
        <f t="shared" si="37"/>
        <v>14.768686505892845</v>
      </c>
      <c r="BF40" s="150">
        <f t="shared" si="38"/>
        <v>49.828043927290182</v>
      </c>
      <c r="BG40" s="151">
        <f t="shared" si="39"/>
        <v>48.067041018033947</v>
      </c>
      <c r="BH40" s="152">
        <f t="shared" si="40"/>
        <v>48.831414104086193</v>
      </c>
      <c r="BI40" s="150">
        <v>7.92</v>
      </c>
      <c r="BJ40" s="151">
        <v>55.57</v>
      </c>
      <c r="BK40" s="151">
        <v>30.180000000000007</v>
      </c>
      <c r="BL40" s="152">
        <f t="shared" si="41"/>
        <v>6.3299999999999912</v>
      </c>
      <c r="BM40" s="151">
        <v>-5.0315404426859658</v>
      </c>
      <c r="BN40" s="151">
        <v>24.100090000000002</v>
      </c>
      <c r="BO40" s="151">
        <v>135.08226905615294</v>
      </c>
      <c r="BP40" s="151">
        <v>78.147999999999996</v>
      </c>
      <c r="BQ40" s="152">
        <v>154.17850000000001</v>
      </c>
      <c r="BR40" s="150">
        <f t="shared" si="42"/>
        <v>238.15644331730994</v>
      </c>
      <c r="BS40" s="151">
        <f t="shared" si="43"/>
        <v>96.713936836834534</v>
      </c>
    </row>
    <row r="41" spans="2:71" ht="12.75">
      <c r="B41" s="252" t="s">
        <v>576</v>
      </c>
      <c r="C41" s="165" t="s">
        <v>579</v>
      </c>
      <c r="D41" s="177" t="s">
        <v>110</v>
      </c>
      <c r="E41" s="105" t="s">
        <v>287</v>
      </c>
      <c r="F41" s="148">
        <f>VLOOKUP($B41,Snapshot!$D:$AJ,2,FALSE)</f>
        <v>203.25</v>
      </c>
      <c r="G41" s="148">
        <f>VLOOKUP($B41,Snapshot!$D:$AJ,3,FALSE)</f>
        <v>220</v>
      </c>
      <c r="H41" s="148">
        <f t="shared" si="25"/>
        <v>8.2410824108241059</v>
      </c>
      <c r="I41" s="149">
        <f>VLOOKUP($B41,Snapshot!$D:$AJ,8,FALSE)</f>
        <v>3.9513987982078858</v>
      </c>
      <c r="J41" s="250">
        <f>IF(VLOOKUP($B41,Snapshot!$D:$AJ,28,FALSE)="#N/A N/A","NA",VLOOKUP($B41,Snapshot!$D:$AJ,30,FALSE))</f>
        <v>1.4727889999999999</v>
      </c>
      <c r="K41" s="154">
        <f>IF(VLOOKUP($B41,Snapshot!$D:$AJ,29,FALSE)="#N/A N/A","NA",VLOOKUP($B41,Snapshot!$D:$AJ,31,FALSE))</f>
        <v>12.41703</v>
      </c>
      <c r="L41" s="154">
        <f>IF(VLOOKUP($B41,Snapshot!$D:$AJ,30,FALSE)="#N/A N/A","NA",VLOOKUP($B41,Snapshot!$D:$AJ,32,FALSE))</f>
        <v>-19.648150000000001</v>
      </c>
      <c r="M41" s="155">
        <f>IF(VLOOKUP($B41,Snapshot!$D:$AJ,31,FALSE)="#N/A N/A","NA",VLOOKUP($B41,Snapshot!$D:$AJ,33,FALSE))</f>
        <v>-15.786199999999999</v>
      </c>
      <c r="N41" s="150">
        <f>VLOOKUP($B41,Snapshot!$D:$AJ,10,FALSE)</f>
        <v>13.624511826785319</v>
      </c>
      <c r="O41" s="151">
        <f>VLOOKUP($B41,Snapshot!$D:$AJ,11,FALSE)</f>
        <v>13.840452679118618</v>
      </c>
      <c r="P41" s="151">
        <f>VLOOKUP($B41,Snapshot!$D:$AJ,12,FALSE)</f>
        <v>26.276856841905662</v>
      </c>
      <c r="Q41" s="152">
        <f>VLOOKUP($B41,Snapshot!$D:$AJ,13,FALSE)</f>
        <v>30.283417339048185</v>
      </c>
      <c r="R41" s="150">
        <f t="shared" si="17"/>
        <v>1.5849437769121844</v>
      </c>
      <c r="S41" s="151">
        <f t="shared" si="18"/>
        <v>89.855472585445909</v>
      </c>
      <c r="T41" s="152">
        <f t="shared" si="19"/>
        <v>15.247487632360057</v>
      </c>
      <c r="U41" s="150">
        <f>VLOOKUP($B41,Snapshot!$D:$AJ,17,FALSE)</f>
        <v>14.685213317238356</v>
      </c>
      <c r="V41" s="151">
        <f>VLOOKUP($B41,Snapshot!$D:$AJ,18,FALSE)</f>
        <v>7.7349433846997284</v>
      </c>
      <c r="W41" s="152">
        <f>VLOOKUP($B41,Snapshot!$D:$AJ,19,FALSE)</f>
        <v>6.7115939302505483</v>
      </c>
      <c r="X41" s="150">
        <f>VLOOKUP($B41,Snapshot!$D:$AJ,20,FALSE)</f>
        <v>1.518298591773964</v>
      </c>
      <c r="Y41" s="151">
        <f>VLOOKUP($B41,Snapshot!$D:$AJ,21,FALSE)</f>
        <v>1.3664342717819435</v>
      </c>
      <c r="Z41" s="152">
        <f>VLOOKUP($B41,Snapshot!$D:$AJ,22,FALSE)</f>
        <v>1.1818963187796112</v>
      </c>
      <c r="AA41" s="150" t="str">
        <f>VLOOKUP($B41,Snapshot!$D:$AJ,23,FALSE)</f>
        <v>NA</v>
      </c>
      <c r="AB41" s="151" t="str">
        <f>VLOOKUP($B41,Snapshot!$D:$AJ,24,FALSE)</f>
        <v>NA</v>
      </c>
      <c r="AC41" s="152" t="str">
        <f>VLOOKUP($B41,Snapshot!$D:$AJ,25,FALSE)</f>
        <v>NA</v>
      </c>
      <c r="AD41" s="151">
        <f>VLOOKUP($B41,Snapshot!$D:$AJ,26,FALSE)</f>
        <v>10.8363485826375</v>
      </c>
      <c r="AE41" s="151">
        <f>VLOOKUP($B41,Snapshot!$D:$AJ,27,FALSE)</f>
        <v>18.595728190181759</v>
      </c>
      <c r="AF41" s="262">
        <f>VLOOKUP($B41,Snapshot!$D:$AJ,28,FALSE)</f>
        <v>18.884986622225938</v>
      </c>
      <c r="AG41" s="152">
        <f>VLOOKUP($B41,Snapshot!$D:$AJ,29,FALSE)</f>
        <v>2.8940356524668047</v>
      </c>
      <c r="AH41" s="150">
        <v>92.596181999999985</v>
      </c>
      <c r="AI41" s="151">
        <v>103.2559</v>
      </c>
      <c r="AJ41" s="151">
        <v>123.89090689980843</v>
      </c>
      <c r="AK41" s="152">
        <v>142.16615242628706</v>
      </c>
      <c r="AL41" s="150">
        <f t="shared" si="26"/>
        <v>11.512049168506763</v>
      </c>
      <c r="AM41" s="151">
        <f t="shared" si="27"/>
        <v>19.984336875479698</v>
      </c>
      <c r="AN41" s="152">
        <f t="shared" si="28"/>
        <v>14.751078980524341</v>
      </c>
      <c r="AO41" s="150">
        <v>70.913494999999983</v>
      </c>
      <c r="AP41" s="151">
        <v>66.394660999999999</v>
      </c>
      <c r="AQ41" s="151">
        <v>81.228254875908405</v>
      </c>
      <c r="AR41" s="152">
        <v>91.571824393345054</v>
      </c>
      <c r="AS41" s="150">
        <f t="shared" si="29"/>
        <v>-6.3723188371973265</v>
      </c>
      <c r="AT41" s="151">
        <f t="shared" si="30"/>
        <v>22.341546221477657</v>
      </c>
      <c r="AU41" s="152">
        <f t="shared" si="31"/>
        <v>12.733955116034949</v>
      </c>
      <c r="AV41" s="150">
        <f t="shared" si="32"/>
        <v>64.301082068918092</v>
      </c>
      <c r="AW41" s="151">
        <f t="shared" si="33"/>
        <v>65.564339553667438</v>
      </c>
      <c r="AX41" s="152">
        <f t="shared" si="34"/>
        <v>64.41183279601303</v>
      </c>
      <c r="AY41" s="150">
        <v>21.946379999999984</v>
      </c>
      <c r="AZ41" s="151">
        <v>22.295560999999996</v>
      </c>
      <c r="BA41" s="151">
        <v>42.330965298036347</v>
      </c>
      <c r="BB41" s="152">
        <v>48.785373996513066</v>
      </c>
      <c r="BC41" s="150">
        <f t="shared" si="35"/>
        <v>1.5910642210697858</v>
      </c>
      <c r="BD41" s="151">
        <f t="shared" si="36"/>
        <v>89.862750248968183</v>
      </c>
      <c r="BE41" s="152">
        <f t="shared" si="37"/>
        <v>15.247487632360063</v>
      </c>
      <c r="BF41" s="150">
        <f t="shared" si="38"/>
        <v>21.59252982154046</v>
      </c>
      <c r="BG41" s="151">
        <f t="shared" si="39"/>
        <v>34.167935611505158</v>
      </c>
      <c r="BH41" s="152">
        <f t="shared" si="40"/>
        <v>34.315744756339392</v>
      </c>
      <c r="BI41" s="150">
        <v>39.979999999999997</v>
      </c>
      <c r="BJ41" s="151">
        <v>28.25</v>
      </c>
      <c r="BK41" s="151">
        <v>15.130000000000003</v>
      </c>
      <c r="BL41" s="152">
        <f t="shared" si="41"/>
        <v>16.64</v>
      </c>
      <c r="BM41" s="151">
        <v>-22.762682880486409</v>
      </c>
      <c r="BN41" s="151">
        <v>-19.648150000000001</v>
      </c>
      <c r="BO41" s="151">
        <v>44.490661123058544</v>
      </c>
      <c r="BP41" s="151">
        <v>31.526333000000001</v>
      </c>
      <c r="BQ41" s="152">
        <v>45.018332999999998</v>
      </c>
      <c r="BR41" s="150">
        <f t="shared" si="42"/>
        <v>34.271769882137392</v>
      </c>
      <c r="BS41" s="151">
        <f t="shared" si="43"/>
        <v>8.3677931755337767</v>
      </c>
    </row>
    <row r="42" spans="2:71" ht="12.75">
      <c r="B42" s="252" t="s">
        <v>213</v>
      </c>
      <c r="C42" s="165" t="s">
        <v>481</v>
      </c>
      <c r="D42" s="177" t="s">
        <v>110</v>
      </c>
      <c r="E42" s="105" t="s">
        <v>286</v>
      </c>
      <c r="F42" s="148">
        <f>VLOOKUP($B42,Snapshot!$D:$AJ,2,FALSE)</f>
        <v>123.05</v>
      </c>
      <c r="G42" s="148">
        <f>VLOOKUP($B42,Snapshot!$D:$AJ,3,FALSE)</f>
        <v>175</v>
      </c>
      <c r="H42" s="148">
        <f t="shared" ref="H42" si="101">IF(IFERROR(((IF(G42&lt;0,"-",G42))/F42*100-100),"-")=-100,"-",(IFERROR(((IF(G42&lt;0,"-",G42))/F42*100-100),"-")))</f>
        <v>42.218610321007731</v>
      </c>
      <c r="I42" s="149">
        <f>VLOOKUP($B42,Snapshot!$D:$AJ,8,FALSE)</f>
        <v>0.45649366786140988</v>
      </c>
      <c r="J42" s="250">
        <f>IF(VLOOKUP($B42,Snapshot!$D:$AJ,28,FALSE)="#N/A N/A","NA",VLOOKUP($B42,Snapshot!$D:$AJ,30,FALSE))</f>
        <v>-10.67151</v>
      </c>
      <c r="K42" s="154">
        <f>IF(VLOOKUP($B42,Snapshot!$D:$AJ,29,FALSE)="#N/A N/A","NA",VLOOKUP($B42,Snapshot!$D:$AJ,31,FALSE))</f>
        <v>4.6788569999999998</v>
      </c>
      <c r="L42" s="154">
        <f>IF(VLOOKUP($B42,Snapshot!$D:$AJ,30,FALSE)="#N/A N/A","NA",VLOOKUP($B42,Snapshot!$D:$AJ,32,FALSE))</f>
        <v>-1.1249469999999999</v>
      </c>
      <c r="M42" s="155">
        <f>IF(VLOOKUP($B42,Snapshot!$D:$AJ,31,FALSE)="#N/A N/A","NA",VLOOKUP($B42,Snapshot!$D:$AJ,33,FALSE))</f>
        <v>-7.4115830000000003</v>
      </c>
      <c r="N42" s="150">
        <f>VLOOKUP($B42,Snapshot!$D:$AJ,10,FALSE)</f>
        <v>14.945690505059837</v>
      </c>
      <c r="O42" s="151">
        <f>VLOOKUP($B42,Snapshot!$D:$AJ,11,FALSE)</f>
        <v>17.134590792838853</v>
      </c>
      <c r="P42" s="151">
        <f>VLOOKUP($B42,Snapshot!$D:$AJ,12,FALSE)</f>
        <v>19.455409092990827</v>
      </c>
      <c r="Q42" s="152">
        <f>VLOOKUP($B42,Snapshot!$D:$AJ,13,FALSE)</f>
        <v>23.983222323610633</v>
      </c>
      <c r="R42" s="150">
        <f t="shared" ref="R42" si="102">IF(AND(N42&lt;0,O42&gt;0),"LP",IF(AND(N42&gt;0,O42&lt;0),"PL",IF(OR(N42&lt;0,O42&lt;0),"Loss",IF(ISERROR((+O42/N42-1)*100),"NA",(+O42/N42-1)*100))))</f>
        <v>14.645695272747483</v>
      </c>
      <c r="S42" s="151">
        <f t="shared" ref="S42" si="103">IF(AND(O42&lt;0,P42&gt;0),"LP",IF(AND(O42&gt;0,P42&lt;0),"PL",IF(OR(O42&lt;0,P42&lt;0),"Loss",IF(ISERROR((+P42/O42-1)*100),"NA",(+P42/O42-1)*100))))</f>
        <v>13.544638026149558</v>
      </c>
      <c r="T42" s="152">
        <f t="shared" ref="T42" si="104">IF(AND(P42&lt;0,Q42&gt;0),"LP",IF(AND(P42&gt;0,Q42&lt;0),"PL",IF(OR(P42&lt;0,Q42&lt;0),"Loss",IF(ISERROR((+Q42/P42-1)*100),"NA",(+Q42/P42-1)*100))))</f>
        <v>23.272773185998098</v>
      </c>
      <c r="U42" s="150">
        <f>VLOOKUP($B42,Snapshot!$D:$AJ,17,FALSE)</f>
        <v>7.1813795548258383</v>
      </c>
      <c r="V42" s="151">
        <f>VLOOKUP($B42,Snapshot!$D:$AJ,18,FALSE)</f>
        <v>6.324719229077072</v>
      </c>
      <c r="W42" s="152">
        <f>VLOOKUP($B42,Snapshot!$D:$AJ,19,FALSE)</f>
        <v>5.1306700300593731</v>
      </c>
      <c r="X42" s="150">
        <f>VLOOKUP($B42,Snapshot!$D:$AJ,20,FALSE)</f>
        <v>0.78423693228289937</v>
      </c>
      <c r="Y42" s="151">
        <f>VLOOKUP($B42,Snapshot!$D:$AJ,21,FALSE)</f>
        <v>0.70697869553597226</v>
      </c>
      <c r="Z42" s="152">
        <f>VLOOKUP($B42,Snapshot!$D:$AJ,22,FALSE)</f>
        <v>0.62930319376792143</v>
      </c>
      <c r="AA42" s="150" t="str">
        <f>VLOOKUP($B42,Snapshot!$D:$AJ,23,FALSE)</f>
        <v>NA</v>
      </c>
      <c r="AB42" s="151" t="str">
        <f>VLOOKUP($B42,Snapshot!$D:$AJ,24,FALSE)</f>
        <v>NA</v>
      </c>
      <c r="AC42" s="152" t="str">
        <f>VLOOKUP($B42,Snapshot!$D:$AJ,25,FALSE)</f>
        <v>NA</v>
      </c>
      <c r="AD42" s="151">
        <f>VLOOKUP($B42,Snapshot!$D:$AJ,26,FALSE)</f>
        <v>11.853113174938629</v>
      </c>
      <c r="AE42" s="151">
        <f>VLOOKUP($B42,Snapshot!$D:$AJ,27,FALSE)</f>
        <v>12.068687503647823</v>
      </c>
      <c r="AF42" s="262">
        <f>VLOOKUP($B42,Snapshot!$D:$AJ,28,FALSE)</f>
        <v>13.285596175763956</v>
      </c>
      <c r="AG42" s="152">
        <f>VLOOKUP($B42,Snapshot!$D:$AJ,29,FALSE)</f>
        <v>1.6219824661133115</v>
      </c>
      <c r="AH42" s="150">
        <v>17.170051999999998</v>
      </c>
      <c r="AI42" s="151">
        <v>19.278999999999993</v>
      </c>
      <c r="AJ42" s="151">
        <v>22.094114481806375</v>
      </c>
      <c r="AK42" s="152">
        <v>26.79027130838239</v>
      </c>
      <c r="AL42" s="150">
        <f t="shared" ref="AL42" si="105">IF(OR(AH42&lt;0,AI42&lt;0),"NM",IF(ISERROR((AI42/AH42*100-100)),"NA",(AI42/AH42*100-100)))</f>
        <v>12.282711782119222</v>
      </c>
      <c r="AM42" s="151">
        <f t="shared" ref="AM42" si="106">IF(OR(AI42&lt;0,AJ42&lt;0),"NM",IF(ISERROR((AJ42/AI42*100-100)),"NA",(AJ42/AI42*100-100)))</f>
        <v>14.60197355571546</v>
      </c>
      <c r="AN42" s="152">
        <f t="shared" ref="AN42" si="107">IF(OR(AJ42&lt;0,AK42&lt;0),"NM",IF(ISERROR((AK42/AJ42*100-100)),"NA",(AK42/AJ42*100-100)))</f>
        <v>21.255238948105898</v>
      </c>
      <c r="AO42" s="150">
        <v>7.8673559999999982</v>
      </c>
      <c r="AP42" s="151">
        <v>8.6443999999999939</v>
      </c>
      <c r="AQ42" s="151">
        <v>10.089946481806376</v>
      </c>
      <c r="AR42" s="152">
        <v>13.10214114838239</v>
      </c>
      <c r="AS42" s="150">
        <f t="shared" ref="AS42" si="108">IF(OR(AO42&lt;0,AP42&lt;0),"NM",IF(ISERROR((AP42/AO42*100-100)),"NA",(AP42/AO42*100-100)))</f>
        <v>9.8768124894818072</v>
      </c>
      <c r="AT42" s="151">
        <f t="shared" ref="AT42" si="109">IF(OR(AP42&lt;0,AQ42&lt;0),"NM",IF(ISERROR((AQ42/AP42*100-100)),"NA",(AQ42/AP42*100-100)))</f>
        <v>16.722346048382562</v>
      </c>
      <c r="AU42" s="152">
        <f t="shared" ref="AU42" si="110">IF(OR(AQ42&lt;0,AR42&lt;0),"NM",IF(ISERROR((AR42/AQ42*100-100)),"NA",(AR42/AQ42*100-100)))</f>
        <v>29.853425605452287</v>
      </c>
      <c r="AV42" s="150">
        <f t="shared" ref="AV42" si="111">IF(OR(AI42&lt;0,AP42&lt;0),"NM",IF(ISERROR((AP42/AI42*100)),"NA",(AP42/AI42*100)))</f>
        <v>44.83842522952434</v>
      </c>
      <c r="AW42" s="151">
        <f t="shared" ref="AW42" si="112">IF(OR(AJ42&lt;0,AQ42&lt;0),"NM",IF(ISERROR((AQ42/AJ42*100)),"NA",(AQ42/AJ42*100)))</f>
        <v>45.668028425013574</v>
      </c>
      <c r="AX42" s="152">
        <f t="shared" ref="AX42" si="113">IF(OR(AK42&lt;0,AR42&lt;0),"NM",IF(ISERROR((AR42/AK42*100)),"NA",(AR42/AK42*100)))</f>
        <v>48.906339908110112</v>
      </c>
      <c r="AY42" s="150">
        <v>4.6556079999999973</v>
      </c>
      <c r="AZ42" s="151">
        <v>5.359699999999993</v>
      </c>
      <c r="BA42" s="151">
        <v>6.0856519642875311</v>
      </c>
      <c r="BB42" s="152">
        <v>7.5019519428254053</v>
      </c>
      <c r="BC42" s="150">
        <f t="shared" ref="BC42" si="114">IF(OR(AY42&lt;0,AZ42&lt;0),"NM",IF(ISERROR((AZ42/AY42*100-100)),"NA",(AZ42/AY42*100-100)))</f>
        <v>15.12352414550358</v>
      </c>
      <c r="BD42" s="151">
        <f t="shared" ref="BD42" si="115">IF(OR(AZ42&lt;0,BA42&lt;0),"NM",IF(ISERROR((BA42/AZ42*100-100)),"NA",(BA42/AZ42*100-100)))</f>
        <v>13.544638026149585</v>
      </c>
      <c r="BE42" s="152">
        <f t="shared" ref="BE42" si="116">IF(OR(BA42&lt;0,BB42&lt;0),"NM",IF(ISERROR((BB42/BA42*100-100)),"NA",(BB42/BA42*100-100)))</f>
        <v>23.272773185998076</v>
      </c>
      <c r="BF42" s="150">
        <f t="shared" ref="BF42" si="117">IF(OR(AI42&lt;0,AZ42&lt;0),"NM",IF(ISERROR((AZ42/AI42*100)),"NA",(AZ42/AI42*100)))</f>
        <v>27.800715804761634</v>
      </c>
      <c r="BG42" s="151">
        <f t="shared" ref="BG42" si="118">IF(OR(AJ42&lt;0,BA42&lt;0),"NM",IF(ISERROR((BA42/AJ42*100)),"NA",(BA42/AJ42*100)))</f>
        <v>27.544222101767524</v>
      </c>
      <c r="BH42" s="152">
        <f t="shared" ref="BH42" si="119">IF(OR(AK42&lt;0,BB42&lt;0),"NM",IF(ISERROR((BB42/AK42*100)),"NA",(BB42/AK42*100)))</f>
        <v>28.002523216247255</v>
      </c>
      <c r="BI42" s="150">
        <v>14.75</v>
      </c>
      <c r="BJ42" s="151">
        <v>14.65</v>
      </c>
      <c r="BK42" s="151">
        <v>27.61</v>
      </c>
      <c r="BL42" s="152">
        <f t="shared" ref="BL42" si="120">100-BI42-BJ42-BK42</f>
        <v>42.989999999999995</v>
      </c>
      <c r="BM42" s="151">
        <v>-24.694002447980424</v>
      </c>
      <c r="BN42" s="151">
        <v>-1.1249469999999999</v>
      </c>
      <c r="BO42" s="151">
        <v>2.7487798088410988</v>
      </c>
      <c r="BP42" s="151">
        <v>2.63</v>
      </c>
      <c r="BQ42" s="152">
        <v>3.7555000000000001</v>
      </c>
      <c r="BR42" s="150">
        <f t="shared" si="42"/>
        <v>131.39361080941185</v>
      </c>
      <c r="BS42" s="151">
        <f t="shared" si="43"/>
        <v>99.759071836650378</v>
      </c>
    </row>
    <row r="43" spans="2:71" ht="12.75">
      <c r="B43" s="252" t="s">
        <v>686</v>
      </c>
      <c r="C43" s="165" t="s">
        <v>1293</v>
      </c>
      <c r="D43" s="177" t="s">
        <v>110</v>
      </c>
      <c r="E43" s="105" t="s">
        <v>286</v>
      </c>
      <c r="F43" s="148">
        <f>VLOOKUP($B43,Snapshot!$D:$AJ,2,FALSE)</f>
        <v>78.459999999999994</v>
      </c>
      <c r="G43" s="148">
        <f>VLOOKUP($B43,Snapshot!$D:$AJ,3,FALSE)</f>
        <v>100</v>
      </c>
      <c r="H43" s="148">
        <f t="shared" ref="H43" si="121">IF(IFERROR(((IF(G43&lt;0,"-",G43))/F43*100-100),"-")=-100,"-",(IFERROR(((IF(G43&lt;0,"-",G43))/F43*100-100),"-")))</f>
        <v>27.453479479989824</v>
      </c>
      <c r="I43" s="149">
        <f>VLOOKUP($B43,Snapshot!$D:$AJ,8,FALSE)</f>
        <v>1.0990168546175629</v>
      </c>
      <c r="J43" s="250">
        <f>IF(VLOOKUP($B43,Snapshot!$D:$AJ,28,FALSE)="#N/A N/A","NA",VLOOKUP($B43,Snapshot!$D:$AJ,30,FALSE))</f>
        <v>-20.207470000000001</v>
      </c>
      <c r="K43" s="154">
        <f>IF(VLOOKUP($B43,Snapshot!$D:$AJ,29,FALSE)="#N/A N/A","NA",VLOOKUP($B43,Snapshot!$D:$AJ,31,FALSE))</f>
        <v>-15.50722</v>
      </c>
      <c r="L43" s="154">
        <f>IF(VLOOKUP($B43,Snapshot!$D:$AJ,30,FALSE)="#N/A N/A","NA",VLOOKUP($B43,Snapshot!$D:$AJ,32,FALSE))</f>
        <v>-12.35478</v>
      </c>
      <c r="M43" s="155">
        <f>IF(VLOOKUP($B43,Snapshot!$D:$AJ,31,FALSE)="#N/A N/A","NA",VLOOKUP($B43,Snapshot!$D:$AJ,33,FALSE))</f>
        <v>-25.63738</v>
      </c>
      <c r="N43" s="150">
        <f>VLOOKUP($B43,Snapshot!$D:$AJ,10,FALSE)</f>
        <v>4.8555491675456075</v>
      </c>
      <c r="O43" s="151">
        <f>VLOOKUP($B43,Snapshot!$D:$AJ,11,FALSE)</f>
        <v>7.1162705233167971</v>
      </c>
      <c r="P43" s="151">
        <f>VLOOKUP($B43,Snapshot!$D:$AJ,12,FALSE)</f>
        <v>5.6045558972248628</v>
      </c>
      <c r="Q43" s="152">
        <f>VLOOKUP($B43,Snapshot!$D:$AJ,13,FALSE)</f>
        <v>8.8744871298729358</v>
      </c>
      <c r="R43" s="150">
        <f t="shared" ref="R43" si="122">IF(AND(N43&lt;0,O43&gt;0),"LP",IF(AND(N43&gt;0,O43&lt;0),"PL",IF(OR(N43&lt;0,O43&lt;0),"Loss",IF(ISERROR((+O43/N43-1)*100),"NA",(+O43/N43-1)*100))))</f>
        <v>46.559539977100961</v>
      </c>
      <c r="S43" s="151">
        <f t="shared" ref="S43" si="123">IF(AND(O43&lt;0,P43&gt;0),"LP",IF(AND(O43&gt;0,P43&lt;0),"PL",IF(OR(O43&lt;0,P43&lt;0),"Loss",IF(ISERROR((+P43/O43-1)*100),"NA",(+P43/O43-1)*100))))</f>
        <v>-21.243074179638477</v>
      </c>
      <c r="T43" s="152">
        <f t="shared" ref="T43" si="124">IF(AND(P43&lt;0,Q43&gt;0),"LP",IF(AND(P43&gt;0,Q43&lt;0),"PL",IF(OR(P43&lt;0,Q43&lt;0),"Loss",IF(ISERROR((+Q43/P43-1)*100),"NA",(+Q43/P43-1)*100))))</f>
        <v>58.344163081096291</v>
      </c>
      <c r="U43" s="150">
        <f>VLOOKUP($B43,Snapshot!$D:$AJ,17,FALSE)</f>
        <v>11.02543807784177</v>
      </c>
      <c r="V43" s="151">
        <f>VLOOKUP($B43,Snapshot!$D:$AJ,18,FALSE)</f>
        <v>13.999325091725829</v>
      </c>
      <c r="W43" s="152">
        <f>VLOOKUP($B43,Snapshot!$D:$AJ,19,FALSE)</f>
        <v>8.8410742899035988</v>
      </c>
      <c r="X43" s="150">
        <f>VLOOKUP($B43,Snapshot!$D:$AJ,20,FALSE)</f>
        <v>1.4918497527088999</v>
      </c>
      <c r="Y43" s="151">
        <f>VLOOKUP($B43,Snapshot!$D:$AJ,21,FALSE)</f>
        <v>1.3838528855149903</v>
      </c>
      <c r="Z43" s="152">
        <f>VLOOKUP($B43,Snapshot!$D:$AJ,22,FALSE)</f>
        <v>1.2245739130433779</v>
      </c>
      <c r="AA43" s="150" t="str">
        <f>VLOOKUP($B43,Snapshot!$D:$AJ,23,FALSE)</f>
        <v>NA</v>
      </c>
      <c r="AB43" s="151" t="str">
        <f>VLOOKUP($B43,Snapshot!$D:$AJ,24,FALSE)</f>
        <v>NA</v>
      </c>
      <c r="AC43" s="152" t="str">
        <f>VLOOKUP($B43,Snapshot!$D:$AJ,25,FALSE)</f>
        <v>NA</v>
      </c>
      <c r="AD43" s="151">
        <f>VLOOKUP($B43,Snapshot!$D:$AJ,26,FALSE)</f>
        <v>14.36125908126105</v>
      </c>
      <c r="AE43" s="151">
        <f>VLOOKUP($B43,Snapshot!$D:$AJ,27,FALSE)</f>
        <v>10.256375941414468</v>
      </c>
      <c r="AF43" s="262">
        <f>VLOOKUP($B43,Snapshot!$D:$AJ,28,FALSE)</f>
        <v>14.696747388337746</v>
      </c>
      <c r="AG43" s="152">
        <f>VLOOKUP($B43,Snapshot!$D:$AJ,29,FALSE)</f>
        <v>0</v>
      </c>
      <c r="AH43" s="150">
        <v>25.447162999999996</v>
      </c>
      <c r="AI43" s="151">
        <v>30.797605999999998</v>
      </c>
      <c r="AJ43" s="151">
        <v>34.434071912710088</v>
      </c>
      <c r="AK43" s="152">
        <v>41.698188607248753</v>
      </c>
      <c r="AL43" s="150">
        <f t="shared" ref="AL43" si="125">IF(OR(AH43&lt;0,AI43&lt;0),"NM",IF(ISERROR((AI43/AH43*100-100)),"NA",(AI43/AH43*100-100)))</f>
        <v>21.025695477330814</v>
      </c>
      <c r="AM43" s="151">
        <f t="shared" ref="AM43" si="126">IF(OR(AI43&lt;0,AJ43&lt;0),"NM",IF(ISERROR((AJ43/AI43*100-100)),"NA",(AJ43/AI43*100-100)))</f>
        <v>11.807625283309648</v>
      </c>
      <c r="AN43" s="152">
        <f t="shared" ref="AN43" si="127">IF(OR(AJ43&lt;0,AK43&lt;0),"NM",IF(ISERROR((AK43/AJ43*100-100)),"NA",(AK43/AJ43*100-100)))</f>
        <v>21.095723773107935</v>
      </c>
      <c r="AO43" s="150">
        <v>11.759995999999996</v>
      </c>
      <c r="AP43" s="151">
        <v>13.773643999999997</v>
      </c>
      <c r="AQ43" s="151">
        <v>14.959233792710089</v>
      </c>
      <c r="AR43" s="152">
        <v>19.195357399248749</v>
      </c>
      <c r="AS43" s="150">
        <f t="shared" ref="AS43" si="128">IF(OR(AO43&lt;0,AP43&lt;0),"NM",IF(ISERROR((AP43/AO43*100-100)),"NA",(AP43/AO43*100-100)))</f>
        <v>17.122862966960213</v>
      </c>
      <c r="AT43" s="151">
        <f t="shared" ref="AT43" si="129">IF(OR(AP43&lt;0,AQ43&lt;0),"NM",IF(ISERROR((AQ43/AP43*100-100)),"NA",(AQ43/AP43*100-100)))</f>
        <v>8.6076697837557816</v>
      </c>
      <c r="AU43" s="152">
        <f t="shared" ref="AU43" si="130">IF(OR(AQ43&lt;0,AR43&lt;0),"NM",IF(ISERROR((AR43/AQ43*100-100)),"NA",(AR43/AQ43*100-100)))</f>
        <v>28.3177846221175</v>
      </c>
      <c r="AV43" s="150">
        <f t="shared" ref="AV43" si="131">IF(OR(AI43&lt;0,AP43&lt;0),"NM",IF(ISERROR((AP43/AI43*100)),"NA",(AP43/AI43*100)))</f>
        <v>44.723099581181728</v>
      </c>
      <c r="AW43" s="151">
        <f t="shared" ref="AW43" si="132">IF(OR(AJ43&lt;0,AQ43&lt;0),"NM",IF(ISERROR((AQ43/AJ43*100)),"NA",(AQ43/AJ43*100)))</f>
        <v>43.443115965580681</v>
      </c>
      <c r="AX43" s="152">
        <f t="shared" ref="AX43" si="133">IF(OR(AK43&lt;0,AR43&lt;0),"NM",IF(ISERROR((AR43/AK43*100)),"NA",(AR43/AK43*100)))</f>
        <v>46.034031789841002</v>
      </c>
      <c r="AY43" s="150">
        <v>5.7358259999999959</v>
      </c>
      <c r="AZ43" s="151">
        <v>7.9896439999999966</v>
      </c>
      <c r="BA43" s="151">
        <v>6.3606104877604972</v>
      </c>
      <c r="BB43" s="152">
        <v>10.071655443692796</v>
      </c>
      <c r="BC43" s="150">
        <f t="shared" ref="BC43" si="134">IF(OR(AY43&lt;0,AZ43&lt;0),"NM",IF(ISERROR((AZ43/AY43*100-100)),"NA",(AZ43/AY43*100-100)))</f>
        <v>39.293695450315312</v>
      </c>
      <c r="BD43" s="151">
        <f t="shared" ref="BD43" si="135">IF(OR(AZ43&lt;0,BA43&lt;0),"NM",IF(ISERROR((BA43/AZ43*100-100)),"NA",(BA43/AZ43*100-100)))</f>
        <v>-20.389312868502032</v>
      </c>
      <c r="BE43" s="152">
        <f t="shared" ref="BE43" si="136">IF(OR(BA43&lt;0,BB43&lt;0),"NM",IF(ISERROR((BB43/BA43*100-100)),"NA",(BB43/BA43*100-100)))</f>
        <v>58.344163081096298</v>
      </c>
      <c r="BF43" s="150">
        <f t="shared" ref="BF43" si="137">IF(OR(AI43&lt;0,AZ43&lt;0),"NM",IF(ISERROR((AZ43/AI43*100)),"NA",(AZ43/AI43*100)))</f>
        <v>25.942419030881808</v>
      </c>
      <c r="BG43" s="151">
        <f t="shared" ref="BG43" si="138">IF(OR(AJ43&lt;0,BA43&lt;0),"NM",IF(ISERROR((BA43/AJ43*100)),"NA",(BA43/AJ43*100)))</f>
        <v>18.471851089480673</v>
      </c>
      <c r="BH43" s="152">
        <f t="shared" ref="BH43" si="139">IF(OR(AK43&lt;0,BB43&lt;0),"NM",IF(ISERROR((BB43/AK43*100)),"NA",(BB43/AK43*100)))</f>
        <v>24.153700148840407</v>
      </c>
      <c r="BI43" s="150">
        <v>0</v>
      </c>
      <c r="BJ43" s="151">
        <v>19.649999999999999</v>
      </c>
      <c r="BK43" s="151">
        <v>45.419999999999995</v>
      </c>
      <c r="BL43" s="152">
        <f t="shared" ref="BL43" si="140">100-BI43-BJ43-BK43</f>
        <v>34.93</v>
      </c>
      <c r="BM43" s="151">
        <v>-32.652360515021456</v>
      </c>
      <c r="BN43" s="151">
        <v>-12.35478</v>
      </c>
      <c r="BO43" s="151">
        <v>5.6474974432497014</v>
      </c>
      <c r="BP43" s="151" t="e">
        <v>#N/A</v>
      </c>
      <c r="BQ43" s="152" t="e">
        <v>#N/A</v>
      </c>
      <c r="BR43" s="150" t="str">
        <f t="shared" si="42"/>
        <v xml:space="preserve"> </v>
      </c>
      <c r="BS43" s="151" t="str">
        <f t="shared" si="43"/>
        <v xml:space="preserve"> </v>
      </c>
    </row>
    <row r="44" spans="2:71" ht="12.75">
      <c r="B44" s="252" t="s">
        <v>214</v>
      </c>
      <c r="C44" s="165" t="s">
        <v>482</v>
      </c>
      <c r="D44" s="177" t="s">
        <v>110</v>
      </c>
      <c r="E44" s="105" t="s">
        <v>286</v>
      </c>
      <c r="F44" s="148">
        <f>VLOOKUP($B44,Snapshot!$D:$AJ,2,FALSE)</f>
        <v>193.5</v>
      </c>
      <c r="G44" s="148">
        <f>VLOOKUP($B44,Snapshot!$D:$AJ,3,FALSE)</f>
        <v>230</v>
      </c>
      <c r="H44" s="148">
        <f t="shared" si="25"/>
        <v>18.863049095607238</v>
      </c>
      <c r="I44" s="149">
        <f>VLOOKUP($B44,Snapshot!$D:$AJ,8,FALSE)</f>
        <v>5.6039236559139782</v>
      </c>
      <c r="J44" s="250">
        <f>IF(VLOOKUP($B44,Snapshot!$D:$AJ,28,FALSE)="#N/A N/A","NA",VLOOKUP($B44,Snapshot!$D:$AJ,30,FALSE))</f>
        <v>9.3220340000000004</v>
      </c>
      <c r="K44" s="154">
        <f>IF(VLOOKUP($B44,Snapshot!$D:$AJ,29,FALSE)="#N/A N/A","NA",VLOOKUP($B44,Snapshot!$D:$AJ,31,FALSE))</f>
        <v>29.12912</v>
      </c>
      <c r="L44" s="154">
        <f>IF(VLOOKUP($B44,Snapshot!$D:$AJ,30,FALSE)="#N/A N/A","NA",VLOOKUP($B44,Snapshot!$D:$AJ,32,FALSE))</f>
        <v>28.614159999999998</v>
      </c>
      <c r="M44" s="155">
        <f>IF(VLOOKUP($B44,Snapshot!$D:$AJ,31,FALSE)="#N/A N/A","NA",VLOOKUP($B44,Snapshot!$D:$AJ,33,FALSE))</f>
        <v>23.998719999999999</v>
      </c>
      <c r="N44" s="150">
        <f>VLOOKUP($B44,Snapshot!$D:$AJ,10,FALSE)</f>
        <v>14.272447644079927</v>
      </c>
      <c r="O44" s="151">
        <f>VLOOKUP($B44,Snapshot!$D:$AJ,11,FALSE)</f>
        <v>16.348716371346047</v>
      </c>
      <c r="P44" s="151">
        <f>VLOOKUP($B44,Snapshot!$D:$AJ,12,FALSE)</f>
        <v>17.440316393532648</v>
      </c>
      <c r="Q44" s="152">
        <f>VLOOKUP($B44,Snapshot!$D:$AJ,13,FALSE)</f>
        <v>20.739814692595544</v>
      </c>
      <c r="R44" s="150">
        <f t="shared" si="17"/>
        <v>14.547390742241294</v>
      </c>
      <c r="S44" s="151">
        <f t="shared" si="18"/>
        <v>6.6769769405249368</v>
      </c>
      <c r="T44" s="152">
        <f t="shared" si="19"/>
        <v>18.918798401423743</v>
      </c>
      <c r="U44" s="150">
        <f>VLOOKUP($B44,Snapshot!$D:$AJ,17,FALSE)</f>
        <v>11.835791606192533</v>
      </c>
      <c r="V44" s="151">
        <f>VLOOKUP($B44,Snapshot!$D:$AJ,18,FALSE)</f>
        <v>11.094982202946454</v>
      </c>
      <c r="W44" s="152">
        <f>VLOOKUP($B44,Snapshot!$D:$AJ,19,FALSE)</f>
        <v>9.3298808532307032</v>
      </c>
      <c r="X44" s="150">
        <f>VLOOKUP($B44,Snapshot!$D:$AJ,20,FALSE)</f>
        <v>1.6198461830252489</v>
      </c>
      <c r="Y44" s="151">
        <f>VLOOKUP($B44,Snapshot!$D:$AJ,21,FALSE)</f>
        <v>1.439773889705493</v>
      </c>
      <c r="Z44" s="152">
        <f>VLOOKUP($B44,Snapshot!$D:$AJ,22,FALSE)</f>
        <v>1.267722583946159</v>
      </c>
      <c r="AA44" s="150" t="str">
        <f>VLOOKUP($B44,Snapshot!$D:$AJ,23,FALSE)</f>
        <v>NA</v>
      </c>
      <c r="AB44" s="151" t="str">
        <f>VLOOKUP($B44,Snapshot!$D:$AJ,24,FALSE)</f>
        <v>NA</v>
      </c>
      <c r="AC44" s="152" t="str">
        <f>VLOOKUP($B44,Snapshot!$D:$AJ,25,FALSE)</f>
        <v>NA</v>
      </c>
      <c r="AD44" s="151">
        <f>VLOOKUP($B44,Snapshot!$D:$AJ,26,FALSE)</f>
        <v>14.708649139928504</v>
      </c>
      <c r="AE44" s="151">
        <f>VLOOKUP($B44,Snapshot!$D:$AJ,27,FALSE)</f>
        <v>13.74154693066151</v>
      </c>
      <c r="AF44" s="262">
        <f>VLOOKUP($B44,Snapshot!$D:$AJ,28,FALSE)</f>
        <v>14.452152267165932</v>
      </c>
      <c r="AG44" s="152">
        <f>VLOOKUP($B44,Snapshot!$D:$AJ,29,FALSE)</f>
        <v>0.96586618852412243</v>
      </c>
      <c r="AH44" s="150">
        <v>72.321564000000052</v>
      </c>
      <c r="AI44" s="151">
        <v>82.934800000000052</v>
      </c>
      <c r="AJ44" s="151">
        <v>96.703662636591787</v>
      </c>
      <c r="AK44" s="152">
        <v>116.01556258713343</v>
      </c>
      <c r="AL44" s="150">
        <f t="shared" si="26"/>
        <v>14.675064272669758</v>
      </c>
      <c r="AM44" s="151">
        <f t="shared" si="27"/>
        <v>16.602032725215139</v>
      </c>
      <c r="AN44" s="152">
        <f t="shared" si="28"/>
        <v>19.970184607293447</v>
      </c>
      <c r="AO44" s="150">
        <v>47.943915000000068</v>
      </c>
      <c r="AP44" s="151">
        <v>51.744800000000048</v>
      </c>
      <c r="AQ44" s="151">
        <v>63.294487199711789</v>
      </c>
      <c r="AR44" s="152">
        <v>78.069897826422405</v>
      </c>
      <c r="AS44" s="150">
        <f t="shared" si="29"/>
        <v>7.9277735245441932</v>
      </c>
      <c r="AT44" s="151">
        <f t="shared" si="30"/>
        <v>22.32047896544529</v>
      </c>
      <c r="AU44" s="152">
        <f t="shared" si="31"/>
        <v>23.343913949551506</v>
      </c>
      <c r="AV44" s="150">
        <f t="shared" si="32"/>
        <v>62.392144190376072</v>
      </c>
      <c r="AW44" s="151">
        <f t="shared" si="33"/>
        <v>65.452006132973224</v>
      </c>
      <c r="AX44" s="152">
        <f t="shared" si="34"/>
        <v>67.292608065222325</v>
      </c>
      <c r="AY44" s="150">
        <v>30.105905000000071</v>
      </c>
      <c r="AZ44" s="151">
        <v>37.206000000000046</v>
      </c>
      <c r="BA44" s="151">
        <v>42.473274528989727</v>
      </c>
      <c r="BB44" s="152">
        <v>50.508707711612558</v>
      </c>
      <c r="BC44" s="150">
        <f t="shared" si="35"/>
        <v>23.583728839906854</v>
      </c>
      <c r="BD44" s="151">
        <f t="shared" si="36"/>
        <v>14.157056735445025</v>
      </c>
      <c r="BE44" s="152">
        <f t="shared" si="37"/>
        <v>18.918798401423771</v>
      </c>
      <c r="BF44" s="150">
        <f t="shared" si="38"/>
        <v>44.861746817982343</v>
      </c>
      <c r="BG44" s="151">
        <f t="shared" si="39"/>
        <v>43.921060868813697</v>
      </c>
      <c r="BH44" s="152">
        <f t="shared" si="40"/>
        <v>43.536148586684668</v>
      </c>
      <c r="BI44" s="150">
        <v>0</v>
      </c>
      <c r="BJ44" s="151">
        <v>29.360000000000003</v>
      </c>
      <c r="BK44" s="151">
        <v>44.74</v>
      </c>
      <c r="BL44" s="152">
        <f t="shared" si="41"/>
        <v>25.9</v>
      </c>
      <c r="BM44" s="151">
        <v>-6.3180827886710347</v>
      </c>
      <c r="BN44" s="151">
        <v>28.614159999999998</v>
      </c>
      <c r="BO44" s="151">
        <v>29.432902461170844</v>
      </c>
      <c r="BP44" s="151">
        <v>12.484</v>
      </c>
      <c r="BQ44" s="152">
        <v>15.016999999999999</v>
      </c>
      <c r="BR44" s="150">
        <f t="shared" si="42"/>
        <v>240.22167998229514</v>
      </c>
      <c r="BS44" s="151">
        <f t="shared" si="43"/>
        <v>236.34352874483955</v>
      </c>
    </row>
    <row r="45" spans="2:71" ht="12.75">
      <c r="B45" s="252" t="s">
        <v>48</v>
      </c>
      <c r="C45" s="165" t="s">
        <v>1294</v>
      </c>
      <c r="D45" s="177" t="s">
        <v>110</v>
      </c>
      <c r="E45" s="105" t="s">
        <v>286</v>
      </c>
      <c r="F45" s="148">
        <f>VLOOKUP($B45,Snapshot!$D:$AJ,2,FALSE)</f>
        <v>1752.85</v>
      </c>
      <c r="G45" s="148">
        <f>VLOOKUP($B45,Snapshot!$D:$AJ,3,FALSE)</f>
        <v>1850</v>
      </c>
      <c r="H45" s="148">
        <f t="shared" si="25"/>
        <v>5.5424023732778096</v>
      </c>
      <c r="I45" s="149">
        <f>VLOOKUP($B45,Snapshot!$D:$AJ,8,FALSE)</f>
        <v>162.0040430107527</v>
      </c>
      <c r="J45" s="250">
        <f>IF(VLOOKUP($B45,Snapshot!$D:$AJ,28,FALSE)="#N/A N/A","NA",VLOOKUP($B45,Snapshot!$D:$AJ,30,FALSE))</f>
        <v>3.3215439999999998</v>
      </c>
      <c r="K45" s="154">
        <f>IF(VLOOKUP($B45,Snapshot!$D:$AJ,29,FALSE)="#N/A N/A","NA",VLOOKUP($B45,Snapshot!$D:$AJ,31,FALSE))</f>
        <v>21.66656</v>
      </c>
      <c r="L45" s="154">
        <f>IF(VLOOKUP($B45,Snapshot!$D:$AJ,30,FALSE)="#N/A N/A","NA",VLOOKUP($B45,Snapshot!$D:$AJ,32,FALSE))</f>
        <v>14.775410000000001</v>
      </c>
      <c r="M45" s="155">
        <f>IF(VLOOKUP($B45,Snapshot!$D:$AJ,31,FALSE)="#N/A N/A","NA",VLOOKUP($B45,Snapshot!$D:$AJ,33,FALSE))</f>
        <v>2.5268320000000002</v>
      </c>
      <c r="N45" s="150">
        <f>VLOOKUP($B45,Snapshot!$D:$AJ,10,FALSE)</f>
        <v>79.294831455785911</v>
      </c>
      <c r="O45" s="151">
        <f>VLOOKUP($B45,Snapshot!$D:$AJ,11,FALSE)</f>
        <v>80.048789111348071</v>
      </c>
      <c r="P45" s="151">
        <f>VLOOKUP($B45,Snapshot!$D:$AJ,12,FALSE)</f>
        <v>89.556282058636981</v>
      </c>
      <c r="Q45" s="152">
        <f>VLOOKUP($B45,Snapshot!$D:$AJ,13,FALSE)</f>
        <v>102.54797925076481</v>
      </c>
      <c r="R45" s="150">
        <f t="shared" si="17"/>
        <v>0.95082824658321297</v>
      </c>
      <c r="S45" s="151">
        <f t="shared" si="18"/>
        <v>11.877122755803281</v>
      </c>
      <c r="T45" s="152">
        <f t="shared" si="19"/>
        <v>14.506740223562996</v>
      </c>
      <c r="U45" s="150">
        <f>VLOOKUP($B45,Snapshot!$D:$AJ,17,FALSE)</f>
        <v>21.89727064530334</v>
      </c>
      <c r="V45" s="151">
        <f>VLOOKUP($B45,Snapshot!$D:$AJ,18,FALSE)</f>
        <v>19.572607970173674</v>
      </c>
      <c r="W45" s="152">
        <f>VLOOKUP($B45,Snapshot!$D:$AJ,19,FALSE)</f>
        <v>17.092974555000087</v>
      </c>
      <c r="X45" s="150">
        <f>VLOOKUP($B45,Snapshot!$D:$AJ,20,FALSE)</f>
        <v>3.0247252884663487</v>
      </c>
      <c r="Y45" s="151">
        <f>VLOOKUP($B45,Snapshot!$D:$AJ,21,FALSE)</f>
        <v>2.7005834113399665</v>
      </c>
      <c r="Z45" s="152">
        <f>VLOOKUP($B45,Snapshot!$D:$AJ,22,FALSE)</f>
        <v>2.3991548959750073</v>
      </c>
      <c r="AA45" s="150" t="str">
        <f>VLOOKUP($B45,Snapshot!$D:$AJ,23,FALSE)</f>
        <v>NA</v>
      </c>
      <c r="AB45" s="151" t="str">
        <f>VLOOKUP($B45,Snapshot!$D:$AJ,24,FALSE)</f>
        <v>NA</v>
      </c>
      <c r="AC45" s="152" t="str">
        <f>VLOOKUP($B45,Snapshot!$D:$AJ,25,FALSE)</f>
        <v>NA</v>
      </c>
      <c r="AD45" s="151">
        <f>VLOOKUP($B45,Snapshot!$D:$AJ,26,FALSE)</f>
        <v>14.568547818625136</v>
      </c>
      <c r="AE45" s="151">
        <f>VLOOKUP($B45,Snapshot!$D:$AJ,27,FALSE)</f>
        <v>14.578939139215802</v>
      </c>
      <c r="AF45" s="262">
        <f>VLOOKUP($B45,Snapshot!$D:$AJ,28,FALSE)</f>
        <v>14.865528106818013</v>
      </c>
      <c r="AG45" s="152">
        <f>VLOOKUP($B45,Snapshot!$D:$AJ,29,FALSE)</f>
        <v>1.0839489973471774</v>
      </c>
      <c r="AH45" s="150">
        <v>868.42224799999963</v>
      </c>
      <c r="AI45" s="151">
        <v>1085.3245920000002</v>
      </c>
      <c r="AJ45" s="151">
        <v>1232.945318983481</v>
      </c>
      <c r="AK45" s="152">
        <v>1394.6100082109026</v>
      </c>
      <c r="AL45" s="150">
        <f t="shared" si="26"/>
        <v>24.976599171604903</v>
      </c>
      <c r="AM45" s="151">
        <f t="shared" si="27"/>
        <v>13.601527881299575</v>
      </c>
      <c r="AN45" s="152">
        <f t="shared" si="28"/>
        <v>13.112072915018501</v>
      </c>
      <c r="AO45" s="150">
        <v>704.04965499999958</v>
      </c>
      <c r="AP45" s="151">
        <v>943.87434600000017</v>
      </c>
      <c r="AQ45" s="151">
        <v>1017.4183567090211</v>
      </c>
      <c r="AR45" s="152">
        <v>1166.8340730492525</v>
      </c>
      <c r="AS45" s="150">
        <f t="shared" si="29"/>
        <v>34.06360464731722</v>
      </c>
      <c r="AT45" s="151">
        <f t="shared" si="30"/>
        <v>7.7917162406934324</v>
      </c>
      <c r="AU45" s="152">
        <f t="shared" si="31"/>
        <v>14.685769659546651</v>
      </c>
      <c r="AV45" s="150">
        <f t="shared" si="32"/>
        <v>86.967009957883647</v>
      </c>
      <c r="AW45" s="151">
        <f t="shared" si="33"/>
        <v>82.519341372563531</v>
      </c>
      <c r="AX45" s="152">
        <f t="shared" si="34"/>
        <v>83.667409969769551</v>
      </c>
      <c r="AY45" s="150">
        <v>441.08705499999957</v>
      </c>
      <c r="AZ45" s="151">
        <v>608.12264600000015</v>
      </c>
      <c r="BA45" s="151">
        <v>680.35011917125928</v>
      </c>
      <c r="BB45" s="152">
        <v>779.04674357013516</v>
      </c>
      <c r="BC45" s="150">
        <f t="shared" si="35"/>
        <v>37.869075754218329</v>
      </c>
      <c r="BD45" s="151">
        <f t="shared" si="36"/>
        <v>11.877122755803299</v>
      </c>
      <c r="BE45" s="152">
        <f t="shared" si="37"/>
        <v>14.506740223563</v>
      </c>
      <c r="BF45" s="150">
        <f t="shared" si="38"/>
        <v>56.031407606766926</v>
      </c>
      <c r="BG45" s="151">
        <f t="shared" si="39"/>
        <v>55.180883425729164</v>
      </c>
      <c r="BH45" s="152">
        <f t="shared" si="40"/>
        <v>55.861261498441962</v>
      </c>
      <c r="BI45" s="150">
        <v>0</v>
      </c>
      <c r="BJ45" s="151">
        <v>54.31</v>
      </c>
      <c r="BK45" s="151">
        <v>30.690000000000005</v>
      </c>
      <c r="BL45" s="152">
        <f t="shared" si="41"/>
        <v>14.999999999999993</v>
      </c>
      <c r="BM45" s="151">
        <v>-2.1792510742787101</v>
      </c>
      <c r="BN45" s="151">
        <v>14.775410000000001</v>
      </c>
      <c r="BO45" s="151">
        <v>452.56810284348865</v>
      </c>
      <c r="BP45" s="151">
        <v>293.2115</v>
      </c>
      <c r="BQ45" s="152">
        <v>358.3005</v>
      </c>
      <c r="BR45" s="150">
        <f t="shared" si="42"/>
        <v>132.03391380326462</v>
      </c>
      <c r="BS45" s="151">
        <f t="shared" si="43"/>
        <v>117.42831605597402</v>
      </c>
    </row>
    <row r="46" spans="2:71" ht="12.75">
      <c r="B46" s="252" t="s">
        <v>215</v>
      </c>
      <c r="C46" s="165" t="s">
        <v>483</v>
      </c>
      <c r="D46" s="177" t="s">
        <v>110</v>
      </c>
      <c r="E46" s="105" t="s">
        <v>286</v>
      </c>
      <c r="F46" s="148">
        <f>VLOOKUP($B46,Snapshot!$D:$AJ,2,FALSE)</f>
        <v>1306.5</v>
      </c>
      <c r="G46" s="148">
        <f>VLOOKUP($B46,Snapshot!$D:$AJ,3,FALSE)</f>
        <v>1400</v>
      </c>
      <c r="H46" s="148">
        <f t="shared" si="25"/>
        <v>7.1565250669728186</v>
      </c>
      <c r="I46" s="149">
        <f>VLOOKUP($B46,Snapshot!$D:$AJ,8,FALSE)</f>
        <v>111.04985077658303</v>
      </c>
      <c r="J46" s="250">
        <f>IF(VLOOKUP($B46,Snapshot!$D:$AJ,28,FALSE)="#N/A N/A","NA",VLOOKUP($B46,Snapshot!$D:$AJ,30,FALSE))</f>
        <v>7.1472530000000001</v>
      </c>
      <c r="K46" s="154">
        <f>IF(VLOOKUP($B46,Snapshot!$D:$AJ,29,FALSE)="#N/A N/A","NA",VLOOKUP($B46,Snapshot!$D:$AJ,31,FALSE))</f>
        <v>20.525829999999999</v>
      </c>
      <c r="L46" s="154">
        <f>IF(VLOOKUP($B46,Snapshot!$D:$AJ,30,FALSE)="#N/A N/A","NA",VLOOKUP($B46,Snapshot!$D:$AJ,32,FALSE))</f>
        <v>38.525149999999996</v>
      </c>
      <c r="M46" s="155">
        <f>IF(VLOOKUP($B46,Snapshot!$D:$AJ,31,FALSE)="#N/A N/A","NA",VLOOKUP($B46,Snapshot!$D:$AJ,33,FALSE))</f>
        <v>31.115459999999999</v>
      </c>
      <c r="N46" s="150">
        <f>VLOOKUP($B46,Snapshot!$D:$AJ,10,FALSE)</f>
        <v>45.783137624804162</v>
      </c>
      <c r="O46" s="151">
        <f>VLOOKUP($B46,Snapshot!$D:$AJ,11,FALSE)</f>
        <v>58.381372570017078</v>
      </c>
      <c r="P46" s="151">
        <f>VLOOKUP($B46,Snapshot!$D:$AJ,12,FALSE)</f>
        <v>64.078639429260363</v>
      </c>
      <c r="Q46" s="152">
        <f>VLOOKUP($B46,Snapshot!$D:$AJ,13,FALSE)</f>
        <v>73.193241853029718</v>
      </c>
      <c r="R46" s="150">
        <f t="shared" si="17"/>
        <v>27.517194318258142</v>
      </c>
      <c r="S46" s="151">
        <f t="shared" si="18"/>
        <v>9.7587066018540725</v>
      </c>
      <c r="T46" s="152">
        <f t="shared" si="19"/>
        <v>14.224088565162841</v>
      </c>
      <c r="U46" s="150">
        <f>VLOOKUP($B46,Snapshot!$D:$AJ,17,FALSE)</f>
        <v>22.378713320470634</v>
      </c>
      <c r="V46" s="151">
        <f>VLOOKUP($B46,Snapshot!$D:$AJ,18,FALSE)</f>
        <v>20.389009686173363</v>
      </c>
      <c r="W46" s="152">
        <f>VLOOKUP($B46,Snapshot!$D:$AJ,19,FALSE)</f>
        <v>17.850008647293159</v>
      </c>
      <c r="X46" s="150">
        <f>VLOOKUP($B46,Snapshot!$D:$AJ,20,FALSE)</f>
        <v>3.8764224635752926</v>
      </c>
      <c r="Y46" s="151">
        <f>VLOOKUP($B46,Snapshot!$D:$AJ,21,FALSE)</f>
        <v>3.3319204229702297</v>
      </c>
      <c r="Z46" s="152">
        <f>VLOOKUP($B46,Snapshot!$D:$AJ,22,FALSE)</f>
        <v>2.8663293440027071</v>
      </c>
      <c r="AA46" s="150" t="str">
        <f>VLOOKUP($B46,Snapshot!$D:$AJ,23,FALSE)</f>
        <v>NA</v>
      </c>
      <c r="AB46" s="151" t="str">
        <f>VLOOKUP($B46,Snapshot!$D:$AJ,24,FALSE)</f>
        <v>NA</v>
      </c>
      <c r="AC46" s="152" t="str">
        <f>VLOOKUP($B46,Snapshot!$D:$AJ,25,FALSE)</f>
        <v>NA</v>
      </c>
      <c r="AD46" s="151">
        <f>VLOOKUP($B46,Snapshot!$D:$AJ,26,FALSE)</f>
        <v>18.88648251546465</v>
      </c>
      <c r="AE46" s="151">
        <f>VLOOKUP($B46,Snapshot!$D:$AJ,27,FALSE)</f>
        <v>17.671273586781297</v>
      </c>
      <c r="AF46" s="262">
        <f>VLOOKUP($B46,Snapshot!$D:$AJ,28,FALSE)</f>
        <v>17.344342910094564</v>
      </c>
      <c r="AG46" s="152">
        <f>VLOOKUP($B46,Snapshot!$D:$AJ,29,FALSE)</f>
        <v>0.64876370140988759</v>
      </c>
      <c r="AH46" s="150">
        <v>621.28602000000012</v>
      </c>
      <c r="AI46" s="151">
        <v>743.05720000000019</v>
      </c>
      <c r="AJ46" s="151">
        <v>830.29060717286916</v>
      </c>
      <c r="AK46" s="152">
        <v>951.66163217661267</v>
      </c>
      <c r="AL46" s="150">
        <f t="shared" si="26"/>
        <v>19.599858371189498</v>
      </c>
      <c r="AM46" s="151">
        <f t="shared" si="27"/>
        <v>11.739797040237136</v>
      </c>
      <c r="AN46" s="152">
        <f t="shared" si="28"/>
        <v>14.617896909253318</v>
      </c>
      <c r="AO46" s="150">
        <v>490.86810800000006</v>
      </c>
      <c r="AP46" s="151">
        <v>581.30760000000009</v>
      </c>
      <c r="AQ46" s="151">
        <v>654.9075976849191</v>
      </c>
      <c r="AR46" s="152">
        <v>768.02477849805734</v>
      </c>
      <c r="AS46" s="150">
        <f t="shared" si="29"/>
        <v>18.424397618433176</v>
      </c>
      <c r="AT46" s="151">
        <f t="shared" si="30"/>
        <v>12.661110517894315</v>
      </c>
      <c r="AU46" s="152">
        <f t="shared" si="31"/>
        <v>17.272235230283542</v>
      </c>
      <c r="AV46" s="150">
        <f t="shared" si="32"/>
        <v>78.231877707395867</v>
      </c>
      <c r="AW46" s="151">
        <f t="shared" si="33"/>
        <v>78.87691273720084</v>
      </c>
      <c r="AX46" s="152">
        <f t="shared" si="34"/>
        <v>80.70355602562789</v>
      </c>
      <c r="AY46" s="150">
        <v>318.96496200000007</v>
      </c>
      <c r="AZ46" s="151">
        <v>408.88270000000006</v>
      </c>
      <c r="BA46" s="151">
        <v>450.04991616746719</v>
      </c>
      <c r="BB46" s="152">
        <v>514.0654148305689</v>
      </c>
      <c r="BC46" s="150">
        <f t="shared" si="35"/>
        <v>28.190475040327442</v>
      </c>
      <c r="BD46" s="151">
        <f t="shared" si="36"/>
        <v>10.068221562679753</v>
      </c>
      <c r="BE46" s="152">
        <f t="shared" si="37"/>
        <v>14.224088565162859</v>
      </c>
      <c r="BF46" s="150">
        <f t="shared" si="38"/>
        <v>55.027082706418831</v>
      </c>
      <c r="BG46" s="151">
        <f t="shared" si="39"/>
        <v>54.203903100853132</v>
      </c>
      <c r="BH46" s="152">
        <f t="shared" si="40"/>
        <v>54.017667356706767</v>
      </c>
      <c r="BI46" s="150">
        <v>0</v>
      </c>
      <c r="BJ46" s="151">
        <v>56.11</v>
      </c>
      <c r="BK46" s="151">
        <v>36.199999999999996</v>
      </c>
      <c r="BL46" s="152">
        <f t="shared" si="41"/>
        <v>7.6900000000000048</v>
      </c>
      <c r="BM46" s="151">
        <v>-4.0290887721746742</v>
      </c>
      <c r="BN46" s="151">
        <v>38.525149999999996</v>
      </c>
      <c r="BO46" s="151">
        <v>221.00623751493427</v>
      </c>
      <c r="BP46" s="151">
        <v>222</v>
      </c>
      <c r="BQ46" s="152">
        <v>237</v>
      </c>
      <c r="BR46" s="150">
        <f t="shared" si="42"/>
        <v>102.72518746282304</v>
      </c>
      <c r="BS46" s="151">
        <f t="shared" si="43"/>
        <v>116.90523832513455</v>
      </c>
    </row>
    <row r="47" spans="2:71" ht="12.75">
      <c r="B47" s="252" t="s">
        <v>671</v>
      </c>
      <c r="C47" s="165" t="s">
        <v>1295</v>
      </c>
      <c r="D47" s="177" t="s">
        <v>110</v>
      </c>
      <c r="E47" s="105" t="s">
        <v>287</v>
      </c>
      <c r="F47" s="148">
        <f>VLOOKUP($B47,Snapshot!$D:$AJ,2,FALSE)</f>
        <v>74.19</v>
      </c>
      <c r="G47" s="148">
        <f>VLOOKUP($B47,Snapshot!$D:$AJ,3,FALSE)</f>
        <v>83</v>
      </c>
      <c r="H47" s="148">
        <f t="shared" si="25"/>
        <v>11.874915756840537</v>
      </c>
      <c r="I47" s="149">
        <f>VLOOKUP($B47,Snapshot!$D:$AJ,8,FALSE)</f>
        <v>6.2674798566308247</v>
      </c>
      <c r="J47" s="250">
        <f>IF(VLOOKUP($B47,Snapshot!$D:$AJ,28,FALSE)="#N/A N/A","NA",VLOOKUP($B47,Snapshot!$D:$AJ,30,FALSE))</f>
        <v>-9.7445219999999999</v>
      </c>
      <c r="K47" s="154">
        <f>IF(VLOOKUP($B47,Snapshot!$D:$AJ,29,FALSE)="#N/A N/A","NA",VLOOKUP($B47,Snapshot!$D:$AJ,31,FALSE))</f>
        <v>-4.652355</v>
      </c>
      <c r="L47" s="154">
        <f>IF(VLOOKUP($B47,Snapshot!$D:$AJ,30,FALSE)="#N/A N/A","NA",VLOOKUP($B47,Snapshot!$D:$AJ,32,FALSE))</f>
        <v>-23.97786</v>
      </c>
      <c r="M47" s="155">
        <f>IF(VLOOKUP($B47,Snapshot!$D:$AJ,31,FALSE)="#N/A N/A","NA",VLOOKUP($B47,Snapshot!$D:$AJ,33,FALSE))</f>
        <v>-16.537289999999999</v>
      </c>
      <c r="N47" s="150">
        <f>VLOOKUP($B47,Snapshot!$D:$AJ,10,FALSE)</f>
        <v>3.7973906763097367</v>
      </c>
      <c r="O47" s="151">
        <f>VLOOKUP($B47,Snapshot!$D:$AJ,11,FALSE)</f>
        <v>4.3198436170760397</v>
      </c>
      <c r="P47" s="151">
        <f>VLOOKUP($B47,Snapshot!$D:$AJ,12,FALSE)</f>
        <v>4.4897142666779404</v>
      </c>
      <c r="Q47" s="152">
        <f>VLOOKUP($B47,Snapshot!$D:$AJ,13,FALSE)</f>
        <v>6.3964058762578526</v>
      </c>
      <c r="R47" s="150">
        <f t="shared" si="17"/>
        <v>13.758208867622157</v>
      </c>
      <c r="S47" s="151">
        <f t="shared" si="18"/>
        <v>3.9323333124933857</v>
      </c>
      <c r="T47" s="152">
        <f t="shared" si="19"/>
        <v>42.467994538786648</v>
      </c>
      <c r="U47" s="150">
        <f>VLOOKUP($B47,Snapshot!$D:$AJ,17,FALSE)</f>
        <v>17.174232814061167</v>
      </c>
      <c r="V47" s="151">
        <f>VLOOKUP($B47,Snapshot!$D:$AJ,18,FALSE)</f>
        <v>16.524436878005414</v>
      </c>
      <c r="W47" s="152">
        <f>VLOOKUP($B47,Snapshot!$D:$AJ,19,FALSE)</f>
        <v>11.598701119855146</v>
      </c>
      <c r="X47" s="150">
        <f>VLOOKUP($B47,Snapshot!$D:$AJ,20,FALSE)</f>
        <v>1.6338893402919035</v>
      </c>
      <c r="Y47" s="151">
        <f>VLOOKUP($B47,Snapshot!$D:$AJ,21,FALSE)</f>
        <v>1.4802606099816242</v>
      </c>
      <c r="Z47" s="152">
        <f>VLOOKUP($B47,Snapshot!$D:$AJ,22,FALSE)</f>
        <v>1.3127265565357382</v>
      </c>
      <c r="AA47" s="150" t="str">
        <f>VLOOKUP($B47,Snapshot!$D:$AJ,23,FALSE)</f>
        <v>NA</v>
      </c>
      <c r="AB47" s="151" t="str">
        <f>VLOOKUP($B47,Snapshot!$D:$AJ,24,FALSE)</f>
        <v>NA</v>
      </c>
      <c r="AC47" s="152" t="str">
        <f>VLOOKUP($B47,Snapshot!$D:$AJ,25,FALSE)</f>
        <v>NA</v>
      </c>
      <c r="AD47" s="151">
        <f>VLOOKUP($B47,Snapshot!$D:$AJ,26,FALSE)</f>
        <v>10.232541232048105</v>
      </c>
      <c r="AE47" s="151">
        <f>VLOOKUP($B47,Snapshot!$D:$AJ,27,FALSE)</f>
        <v>9.3999301986135784</v>
      </c>
      <c r="AF47" s="262">
        <f>VLOOKUP($B47,Snapshot!$D:$AJ,28,FALSE)</f>
        <v>11.996765001594177</v>
      </c>
      <c r="AG47" s="152">
        <f>VLOOKUP($B47,Snapshot!$D:$AJ,29,FALSE)</f>
        <v>0</v>
      </c>
      <c r="AH47" s="150">
        <v>126.35335800000001</v>
      </c>
      <c r="AI47" s="151">
        <v>164.50749999999999</v>
      </c>
      <c r="AJ47" s="151">
        <v>201.55676905480161</v>
      </c>
      <c r="AK47" s="152">
        <v>241.94557924089159</v>
      </c>
      <c r="AL47" s="150">
        <f t="shared" si="26"/>
        <v>30.196381484376502</v>
      </c>
      <c r="AM47" s="151">
        <f t="shared" si="27"/>
        <v>22.521325200858072</v>
      </c>
      <c r="AN47" s="152">
        <f t="shared" si="28"/>
        <v>20.038429061694572</v>
      </c>
      <c r="AO47" s="150">
        <v>49.319534000000012</v>
      </c>
      <c r="AP47" s="151">
        <v>62.369700000000009</v>
      </c>
      <c r="AQ47" s="151">
        <v>81.353168686481567</v>
      </c>
      <c r="AR47" s="152">
        <v>104.98496523366639</v>
      </c>
      <c r="AS47" s="150">
        <f t="shared" si="29"/>
        <v>26.460440603514201</v>
      </c>
      <c r="AT47" s="151">
        <f t="shared" si="30"/>
        <v>30.437004966324281</v>
      </c>
      <c r="AU47" s="152">
        <f t="shared" si="31"/>
        <v>29.048403312054035</v>
      </c>
      <c r="AV47" s="150">
        <f t="shared" si="32"/>
        <v>37.912982690758788</v>
      </c>
      <c r="AW47" s="151">
        <f t="shared" si="33"/>
        <v>40.362409592089818</v>
      </c>
      <c r="AX47" s="152">
        <f t="shared" si="34"/>
        <v>43.391974990019868</v>
      </c>
      <c r="AY47" s="150">
        <v>24.371334000000015</v>
      </c>
      <c r="AZ47" s="151">
        <v>29.565100000000012</v>
      </c>
      <c r="BA47" s="151">
        <v>31.741920688271705</v>
      </c>
      <c r="BB47" s="152">
        <v>45.222077832672923</v>
      </c>
      <c r="BC47" s="150">
        <f t="shared" si="35"/>
        <v>21.310963117570807</v>
      </c>
      <c r="BD47" s="151">
        <f t="shared" si="36"/>
        <v>7.3628050920568171</v>
      </c>
      <c r="BE47" s="152">
        <f t="shared" si="37"/>
        <v>42.467994538786655</v>
      </c>
      <c r="BF47" s="150">
        <f t="shared" si="38"/>
        <v>17.971885780283582</v>
      </c>
      <c r="BG47" s="151">
        <f t="shared" si="39"/>
        <v>15.748377411051544</v>
      </c>
      <c r="BH47" s="152">
        <f t="shared" si="40"/>
        <v>18.691012241082465</v>
      </c>
      <c r="BI47" s="150">
        <v>37.369999999999997</v>
      </c>
      <c r="BJ47" s="151">
        <v>21.02</v>
      </c>
      <c r="BK47" s="151">
        <v>11.650000000000002</v>
      </c>
      <c r="BL47" s="152">
        <f t="shared" si="41"/>
        <v>29.959999999999997</v>
      </c>
      <c r="BM47" s="151">
        <v>-24.557657107992682</v>
      </c>
      <c r="BN47" s="151">
        <v>-23.97786</v>
      </c>
      <c r="BO47" s="151">
        <v>28.691062365591399</v>
      </c>
      <c r="BP47" s="151" t="e">
        <v>#N/A</v>
      </c>
      <c r="BQ47" s="152" t="e">
        <v>#N/A</v>
      </c>
      <c r="BR47" s="150" t="str">
        <f t="shared" si="42"/>
        <v xml:space="preserve"> </v>
      </c>
      <c r="BS47" s="151" t="str">
        <f t="shared" si="43"/>
        <v xml:space="preserve"> </v>
      </c>
    </row>
    <row r="48" spans="2:71" ht="12.75">
      <c r="B48" s="252" t="s">
        <v>216</v>
      </c>
      <c r="C48" s="165" t="s">
        <v>484</v>
      </c>
      <c r="D48" s="177" t="s">
        <v>110</v>
      </c>
      <c r="E48" s="105" t="s">
        <v>286</v>
      </c>
      <c r="F48" s="148">
        <f>VLOOKUP($B48,Snapshot!$D:$AJ,2,FALSE)</f>
        <v>1462.45</v>
      </c>
      <c r="G48" s="148">
        <f>VLOOKUP($B48,Snapshot!$D:$AJ,3,FALSE)</f>
        <v>1700</v>
      </c>
      <c r="H48" s="148">
        <f t="shared" ref="H48" si="141">IF(IFERROR(((IF(G48&lt;0,"-",G48))/F48*100-100),"-")=-100,"-",(IFERROR(((IF(G48&lt;0,"-",G48))/F48*100-100),"-")))</f>
        <v>16.243290368901484</v>
      </c>
      <c r="I48" s="149">
        <f>VLOOKUP($B48,Snapshot!$D:$AJ,8,FALSE)</f>
        <v>13.512786108267623</v>
      </c>
      <c r="J48" s="250">
        <f>IF(VLOOKUP($B48,Snapshot!$D:$AJ,28,FALSE)="#N/A N/A","NA",VLOOKUP($B48,Snapshot!$D:$AJ,30,FALSE))</f>
        <v>-2.697937</v>
      </c>
      <c r="K48" s="154">
        <f>IF(VLOOKUP($B48,Snapshot!$D:$AJ,29,FALSE)="#N/A N/A","NA",VLOOKUP($B48,Snapshot!$D:$AJ,31,FALSE))</f>
        <v>-4.6114220000000001</v>
      </c>
      <c r="L48" s="154">
        <f>IF(VLOOKUP($B48,Snapshot!$D:$AJ,30,FALSE)="#N/A N/A","NA",VLOOKUP($B48,Snapshot!$D:$AJ,32,FALSE))</f>
        <v>1.7852140000000001</v>
      </c>
      <c r="M48" s="155">
        <f>IF(VLOOKUP($B48,Snapshot!$D:$AJ,31,FALSE)="#N/A N/A","NA",VLOOKUP($B48,Snapshot!$D:$AJ,33,FALSE))</f>
        <v>-8.4853439999999996</v>
      </c>
      <c r="N48" s="150">
        <f>VLOOKUP($B48,Snapshot!$D:$AJ,10,FALSE)</f>
        <v>96.005557206568596</v>
      </c>
      <c r="O48" s="151">
        <f>VLOOKUP($B48,Snapshot!$D:$AJ,11,FALSE)</f>
        <v>115.51762298773659</v>
      </c>
      <c r="P48" s="151">
        <f>VLOOKUP($B48,Snapshot!$D:$AJ,12,FALSE)</f>
        <v>122.36299580813726</v>
      </c>
      <c r="Q48" s="152">
        <f>VLOOKUP($B48,Snapshot!$D:$AJ,13,FALSE)</f>
        <v>151.14120805919839</v>
      </c>
      <c r="R48" s="150">
        <f t="shared" ref="R48" si="142">IF(AND(N48&lt;0,O48&gt;0),"LP",IF(AND(N48&gt;0,O48&lt;0),"PL",IF(OR(N48&lt;0,O48&lt;0),"Loss",IF(ISERROR((+O48/N48-1)*100),"NA",(+O48/N48-1)*100))))</f>
        <v>20.323892021359981</v>
      </c>
      <c r="S48" s="151">
        <f t="shared" ref="S48" si="143">IF(AND(O48&lt;0,P48&gt;0),"LP",IF(AND(O48&gt;0,P48&lt;0),"PL",IF(OR(O48&lt;0,P48&lt;0),"Loss",IF(ISERROR((+P48/O48-1)*100),"NA",(+P48/O48-1)*100))))</f>
        <v>5.9258255522859793</v>
      </c>
      <c r="T48" s="152">
        <f t="shared" ref="T48" si="144">IF(AND(P48&lt;0,Q48&gt;0),"LP",IF(AND(P48&gt;0,Q48&lt;0),"PL",IF(OR(P48&lt;0,Q48&lt;0),"Loss",IF(ISERROR((+Q48/P48-1)*100),"NA",(+Q48/P48-1)*100))))</f>
        <v>23.518721539136543</v>
      </c>
      <c r="U48" s="150">
        <f>VLOOKUP($B48,Snapshot!$D:$AJ,17,FALSE)</f>
        <v>12.65997310345673</v>
      </c>
      <c r="V48" s="151">
        <f>VLOOKUP($B48,Snapshot!$D:$AJ,18,FALSE)</f>
        <v>11.951734185170594</v>
      </c>
      <c r="W48" s="152">
        <f>VLOOKUP($B48,Snapshot!$D:$AJ,19,FALSE)</f>
        <v>9.6760507526656365</v>
      </c>
      <c r="X48" s="150">
        <f>VLOOKUP($B48,Snapshot!$D:$AJ,20,FALSE)</f>
        <v>1.8055589377994188</v>
      </c>
      <c r="Y48" s="151">
        <f>VLOOKUP($B48,Snapshot!$D:$AJ,21,FALSE)</f>
        <v>1.5959795676848163</v>
      </c>
      <c r="Z48" s="152">
        <f>VLOOKUP($B48,Snapshot!$D:$AJ,22,FALSE)</f>
        <v>1.3921797357885799</v>
      </c>
      <c r="AA48" s="150" t="str">
        <f>VLOOKUP($B48,Snapshot!$D:$AJ,23,FALSE)</f>
        <v>NA</v>
      </c>
      <c r="AB48" s="151" t="str">
        <f>VLOOKUP($B48,Snapshot!$D:$AJ,24,FALSE)</f>
        <v>NA</v>
      </c>
      <c r="AC48" s="152" t="str">
        <f>VLOOKUP($B48,Snapshot!$D:$AJ,25,FALSE)</f>
        <v>NA</v>
      </c>
      <c r="AD48" s="151">
        <f>VLOOKUP($B48,Snapshot!$D:$AJ,26,FALSE)</f>
        <v>15.265839873163836</v>
      </c>
      <c r="AE48" s="151">
        <f>VLOOKUP($B48,Snapshot!$D:$AJ,27,FALSE)</f>
        <v>14.204995785361103</v>
      </c>
      <c r="AF48" s="262">
        <f>VLOOKUP($B48,Snapshot!$D:$AJ,28,FALSE)</f>
        <v>15.396488040138436</v>
      </c>
      <c r="AG48" s="152">
        <f>VLOOKUP($B48,Snapshot!$D:$AJ,29,FALSE)</f>
        <v>1.0240815441695352</v>
      </c>
      <c r="AH48" s="150">
        <v>175.92123800000002</v>
      </c>
      <c r="AI48" s="151">
        <v>206.15919999999997</v>
      </c>
      <c r="AJ48" s="151">
        <v>230.07722850571858</v>
      </c>
      <c r="AK48" s="152">
        <v>272.50554740612711</v>
      </c>
      <c r="AL48" s="150">
        <f t="shared" ref="AL48" si="145">IF(OR(AH48&lt;0,AI48&lt;0),"NM",IF(ISERROR((AI48/AH48*100-100)),"NA",(AI48/AH48*100-100)))</f>
        <v>17.188352210208961</v>
      </c>
      <c r="AM48" s="151">
        <f t="shared" ref="AM48" si="146">IF(OR(AI48&lt;0,AJ48&lt;0),"NM",IF(ISERROR((AJ48/AI48*100-100)),"NA",(AJ48/AI48*100-100)))</f>
        <v>11.601727454180377</v>
      </c>
      <c r="AN48" s="152">
        <f t="shared" ref="AN48" si="147">IF(OR(AJ48&lt;0,AK48&lt;0),"NM",IF(ISERROR((AK48/AJ48*100-100)),"NA",(AK48/AJ48*100-100)))</f>
        <v>18.44090315932938</v>
      </c>
      <c r="AO48" s="150">
        <v>144.19027300000005</v>
      </c>
      <c r="AP48" s="151">
        <v>158.64059999999998</v>
      </c>
      <c r="AQ48" s="151">
        <v>173.60121574059863</v>
      </c>
      <c r="AR48" s="152">
        <v>207.38558003625835</v>
      </c>
      <c r="AS48" s="150">
        <f t="shared" ref="AS48" si="148">IF(OR(AO48&lt;0,AP48&lt;0),"NM",IF(ISERROR((AP48/AO48*100-100)),"NA",(AP48/AO48*100-100)))</f>
        <v>10.021707220153402</v>
      </c>
      <c r="AT48" s="151">
        <f t="shared" ref="AT48" si="149">IF(OR(AP48&lt;0,AQ48&lt;0),"NM",IF(ISERROR((AQ48/AP48*100-100)),"NA",(AQ48/AP48*100-100)))</f>
        <v>9.4305087982513101</v>
      </c>
      <c r="AU48" s="152">
        <f t="shared" ref="AU48" si="150">IF(OR(AQ48&lt;0,AR48&lt;0),"NM",IF(ISERROR((AR48/AQ48*100-100)),"NA",(AR48/AQ48*100-100)))</f>
        <v>19.460903053894256</v>
      </c>
      <c r="AV48" s="150">
        <f t="shared" ref="AV48" si="151">IF(OR(AI48&lt;0,AP48&lt;0),"NM",IF(ISERROR((AP48/AI48*100)),"NA",(AP48/AI48*100)))</f>
        <v>76.950531433959782</v>
      </c>
      <c r="AW48" s="151">
        <f t="shared" ref="AW48" si="152">IF(OR(AJ48&lt;0,AQ48&lt;0),"NM",IF(ISERROR((AQ48/AJ48*100)),"NA",(AQ48/AJ48*100)))</f>
        <v>75.453453985031715</v>
      </c>
      <c r="AX48" s="152">
        <f t="shared" ref="AX48" si="153">IF(OR(AK48&lt;0,AR48&lt;0),"NM",IF(ISERROR((AR48/AK48*100)),"NA",(AR48/AK48*100)))</f>
        <v>76.103250744904074</v>
      </c>
      <c r="AY48" s="150">
        <v>74.431342000000029</v>
      </c>
      <c r="AZ48" s="151">
        <v>89.769899999999964</v>
      </c>
      <c r="BA48" s="151">
        <v>95.237566897389371</v>
      </c>
      <c r="BB48" s="152">
        <v>117.63622505663527</v>
      </c>
      <c r="BC48" s="150">
        <f t="shared" ref="BC48" si="154">IF(OR(AY48&lt;0,AZ48&lt;0),"NM",IF(ISERROR((AZ48/AY48*100-100)),"NA",(AZ48/AY48*100-100)))</f>
        <v>20.607660144029012</v>
      </c>
      <c r="BD48" s="151">
        <f t="shared" ref="BD48" si="155">IF(OR(AZ48&lt;0,BA48&lt;0),"NM",IF(ISERROR((BA48/AZ48*100-100)),"NA",(BA48/AZ48*100-100)))</f>
        <v>6.0907574781629705</v>
      </c>
      <c r="BE48" s="152">
        <f t="shared" ref="BE48" si="156">IF(OR(BA48&lt;0,BB48&lt;0),"NM",IF(ISERROR((BB48/BA48*100-100)),"NA",(BB48/BA48*100-100)))</f>
        <v>23.51872153913655</v>
      </c>
      <c r="BF48" s="150">
        <f t="shared" ref="BF48" si="157">IF(OR(AI48&lt;0,AZ48&lt;0),"NM",IF(ISERROR((AZ48/AI48*100)),"NA",(AZ48/AI48*100)))</f>
        <v>43.543969902871169</v>
      </c>
      <c r="BG48" s="151">
        <f t="shared" ref="BG48" si="158">IF(OR(AJ48&lt;0,BA48&lt;0),"NM",IF(ISERROR((BA48/AJ48*100)),"NA",(BA48/AJ48*100)))</f>
        <v>41.393738752821527</v>
      </c>
      <c r="BH48" s="152">
        <f t="shared" ref="BH48" si="159">IF(OR(AK48&lt;0,BB48&lt;0),"NM",IF(ISERROR((BB48/AK48*100)),"NA",(BB48/AK48*100)))</f>
        <v>43.168378103259961</v>
      </c>
      <c r="BI48" s="150">
        <v>15.09</v>
      </c>
      <c r="BJ48" s="151">
        <v>43.24</v>
      </c>
      <c r="BK48" s="151">
        <v>27.809999999999995</v>
      </c>
      <c r="BL48" s="152">
        <f t="shared" ref="BL48" si="160">100-BI48-BJ48-BK48</f>
        <v>13.86</v>
      </c>
      <c r="BM48" s="151">
        <v>-13.686664502611606</v>
      </c>
      <c r="BN48" s="151">
        <v>1.7852140000000001</v>
      </c>
      <c r="BO48" s="151">
        <v>67.03262508960573</v>
      </c>
      <c r="BP48" s="151">
        <v>24.7</v>
      </c>
      <c r="BQ48" s="152">
        <v>52.3</v>
      </c>
      <c r="BR48" s="150">
        <f t="shared" si="42"/>
        <v>285.57719391655615</v>
      </c>
      <c r="BS48" s="151">
        <f t="shared" si="43"/>
        <v>124.92586052893935</v>
      </c>
    </row>
    <row r="49" spans="2:71" ht="12.75">
      <c r="B49" s="252" t="s">
        <v>217</v>
      </c>
      <c r="C49" s="165" t="s">
        <v>485</v>
      </c>
      <c r="D49" s="177" t="s">
        <v>110</v>
      </c>
      <c r="E49" s="105" t="s">
        <v>287</v>
      </c>
      <c r="F49" s="148">
        <f>VLOOKUP($B49,Snapshot!$D:$AJ,2,FALSE)</f>
        <v>1872.95</v>
      </c>
      <c r="G49" s="148">
        <f>VLOOKUP($B49,Snapshot!$D:$AJ,3,FALSE)</f>
        <v>1800</v>
      </c>
      <c r="H49" s="148">
        <f t="shared" si="25"/>
        <v>-3.8949251181291515</v>
      </c>
      <c r="I49" s="149">
        <f>VLOOKUP($B49,Snapshot!$D:$AJ,8,FALSE)</f>
        <v>45.184841099163684</v>
      </c>
      <c r="J49" s="250">
        <f>IF(VLOOKUP($B49,Snapshot!$D:$AJ,28,FALSE)="#N/A N/A","NA",VLOOKUP($B49,Snapshot!$D:$AJ,30,FALSE))</f>
        <v>2.30227</v>
      </c>
      <c r="K49" s="154">
        <f>IF(VLOOKUP($B49,Snapshot!$D:$AJ,29,FALSE)="#N/A N/A","NA",VLOOKUP($B49,Snapshot!$D:$AJ,31,FALSE))</f>
        <v>5.4796820000000004</v>
      </c>
      <c r="L49" s="154">
        <f>IF(VLOOKUP($B49,Snapshot!$D:$AJ,30,FALSE)="#N/A N/A","NA",VLOOKUP($B49,Snapshot!$D:$AJ,32,FALSE))</f>
        <v>6.1011189999999997</v>
      </c>
      <c r="M49" s="155">
        <f>IF(VLOOKUP($B49,Snapshot!$D:$AJ,31,FALSE)="#N/A N/A","NA",VLOOKUP($B49,Snapshot!$D:$AJ,33,FALSE))</f>
        <v>-1.8421449999999999</v>
      </c>
      <c r="N49" s="150">
        <f>VLOOKUP($B49,Snapshot!$D:$AJ,10,FALSE)</f>
        <v>75.130083381465241</v>
      </c>
      <c r="O49" s="151">
        <f>VLOOKUP($B49,Snapshot!$D:$AJ,11,FALSE)</f>
        <v>91.619402543602305</v>
      </c>
      <c r="P49" s="151">
        <f>VLOOKUP($B49,Snapshot!$D:$AJ,12,FALSE)</f>
        <v>97.388627838587539</v>
      </c>
      <c r="Q49" s="152">
        <f>VLOOKUP($B49,Snapshot!$D:$AJ,13,FALSE)</f>
        <v>113.53275229565698</v>
      </c>
      <c r="R49" s="150">
        <f t="shared" si="17"/>
        <v>21.94769181662457</v>
      </c>
      <c r="S49" s="151">
        <f t="shared" si="18"/>
        <v>6.2969470819672857</v>
      </c>
      <c r="T49" s="152">
        <f t="shared" si="19"/>
        <v>16.577011931851835</v>
      </c>
      <c r="U49" s="150">
        <f>VLOOKUP($B49,Snapshot!$D:$AJ,17,FALSE)</f>
        <v>20.442722261899167</v>
      </c>
      <c r="V49" s="151">
        <f>VLOOKUP($B49,Snapshot!$D:$AJ,18,FALSE)</f>
        <v>19.231711561890346</v>
      </c>
      <c r="W49" s="152">
        <f>VLOOKUP($B49,Snapshot!$D:$AJ,19,FALSE)</f>
        <v>16.497001632819984</v>
      </c>
      <c r="X49" s="150">
        <f>VLOOKUP($B49,Snapshot!$D:$AJ,20,FALSE)</f>
        <v>2.8646825030589351</v>
      </c>
      <c r="Y49" s="151">
        <f>VLOOKUP($B49,Snapshot!$D:$AJ,21,FALSE)</f>
        <v>2.4996098554622685</v>
      </c>
      <c r="Z49" s="152">
        <f>VLOOKUP($B49,Snapshot!$D:$AJ,22,FALSE)</f>
        <v>2.1744867622441015</v>
      </c>
      <c r="AA49" s="150" t="str">
        <f>VLOOKUP($B49,Snapshot!$D:$AJ,23,FALSE)</f>
        <v>NA</v>
      </c>
      <c r="AB49" s="151" t="str">
        <f>VLOOKUP($B49,Snapshot!$D:$AJ,24,FALSE)</f>
        <v>NA</v>
      </c>
      <c r="AC49" s="152" t="str">
        <f>VLOOKUP($B49,Snapshot!$D:$AJ,25,FALSE)</f>
        <v>NA</v>
      </c>
      <c r="AD49" s="151">
        <f>VLOOKUP($B49,Snapshot!$D:$AJ,26,FALSE)</f>
        <v>15.347027055970727</v>
      </c>
      <c r="AE49" s="151">
        <f>VLOOKUP($B49,Snapshot!$D:$AJ,27,FALSE)</f>
        <v>14.237861053217518</v>
      </c>
      <c r="AF49" s="262">
        <f>VLOOKUP($B49,Snapshot!$D:$AJ,28,FALSE)</f>
        <v>14.282867734561563</v>
      </c>
      <c r="AG49" s="152">
        <f>VLOOKUP($B49,Snapshot!$D:$AJ,29,FALSE)</f>
        <v>8.0060082571218674E-2</v>
      </c>
      <c r="AH49" s="150">
        <v>215.51915300000002</v>
      </c>
      <c r="AI49" s="151">
        <v>259.93200100000001</v>
      </c>
      <c r="AJ49" s="151">
        <v>290.74337488546399</v>
      </c>
      <c r="AK49" s="152">
        <v>340.29941614319193</v>
      </c>
      <c r="AL49" s="150">
        <f t="shared" si="26"/>
        <v>20.607378686199638</v>
      </c>
      <c r="AM49" s="151">
        <f t="shared" si="27"/>
        <v>11.853628551670312</v>
      </c>
      <c r="AN49" s="152">
        <f t="shared" si="28"/>
        <v>17.044598618025319</v>
      </c>
      <c r="AO49" s="150">
        <v>148.479725</v>
      </c>
      <c r="AP49" s="151">
        <v>195.87454800000003</v>
      </c>
      <c r="AQ49" s="151">
        <v>217.82012416546397</v>
      </c>
      <c r="AR49" s="152">
        <v>254.25043997019191</v>
      </c>
      <c r="AS49" s="150">
        <f t="shared" si="29"/>
        <v>31.920063833631161</v>
      </c>
      <c r="AT49" s="151">
        <f t="shared" si="30"/>
        <v>11.203893711327879</v>
      </c>
      <c r="AU49" s="152">
        <f t="shared" si="31"/>
        <v>16.724954108030062</v>
      </c>
      <c r="AV49" s="150">
        <f t="shared" si="32"/>
        <v>75.356072836910926</v>
      </c>
      <c r="AW49" s="151">
        <f t="shared" si="33"/>
        <v>74.918344829447079</v>
      </c>
      <c r="AX49" s="152">
        <f t="shared" si="34"/>
        <v>74.713745574928595</v>
      </c>
      <c r="AY49" s="150">
        <v>149.2501630000001</v>
      </c>
      <c r="AZ49" s="151">
        <v>182.13211599999991</v>
      </c>
      <c r="BA49" s="151">
        <v>193.60087896378721</v>
      </c>
      <c r="BB49" s="152">
        <v>225.69411976978424</v>
      </c>
      <c r="BC49" s="150">
        <f t="shared" si="35"/>
        <v>22.031435235350315</v>
      </c>
      <c r="BD49" s="151">
        <f t="shared" si="36"/>
        <v>6.2969470819673035</v>
      </c>
      <c r="BE49" s="152">
        <f t="shared" si="37"/>
        <v>16.577011931851843</v>
      </c>
      <c r="BF49" s="150">
        <f t="shared" si="38"/>
        <v>70.069139351564445</v>
      </c>
      <c r="BG49" s="151">
        <f t="shared" si="39"/>
        <v>66.588234053503271</v>
      </c>
      <c r="BH49" s="152">
        <f t="shared" si="40"/>
        <v>66.32221774803638</v>
      </c>
      <c r="BI49" s="150">
        <v>25.89</v>
      </c>
      <c r="BJ49" s="151">
        <v>31.51</v>
      </c>
      <c r="BK49" s="151">
        <v>29.38</v>
      </c>
      <c r="BL49" s="152">
        <f t="shared" si="41"/>
        <v>13.219999999999995</v>
      </c>
      <c r="BM49" s="151">
        <v>-4.0988223246287703</v>
      </c>
      <c r="BN49" s="151">
        <v>6.1011189999999997</v>
      </c>
      <c r="BO49" s="151">
        <v>111.14995765830346</v>
      </c>
      <c r="BP49" s="151">
        <v>89.020499999999998</v>
      </c>
      <c r="BQ49" s="152">
        <v>104.216917</v>
      </c>
      <c r="BR49" s="150">
        <f t="shared" si="42"/>
        <v>117.47898401355553</v>
      </c>
      <c r="BS49" s="151">
        <f t="shared" si="43"/>
        <v>116.5618848327515</v>
      </c>
    </row>
    <row r="50" spans="2:71" ht="12.75">
      <c r="B50" s="252" t="s">
        <v>218</v>
      </c>
      <c r="C50" s="165" t="s">
        <v>486</v>
      </c>
      <c r="D50" s="177" t="s">
        <v>110</v>
      </c>
      <c r="E50" s="105" t="s">
        <v>287</v>
      </c>
      <c r="F50" s="148">
        <f>VLOOKUP($B50,Snapshot!$D:$AJ,2,FALSE)</f>
        <v>207.6</v>
      </c>
      <c r="G50" s="148">
        <f>VLOOKUP($B50,Snapshot!$D:$AJ,3,FALSE)</f>
        <v>270</v>
      </c>
      <c r="H50" s="148">
        <f t="shared" si="25"/>
        <v>30.057803468208107</v>
      </c>
      <c r="I50" s="149">
        <f>VLOOKUP($B50,Snapshot!$D:$AJ,8,FALSE)</f>
        <v>1.5037132616487454</v>
      </c>
      <c r="J50" s="250">
        <f>IF(VLOOKUP($B50,Snapshot!$D:$AJ,28,FALSE)="#N/A N/A","NA",VLOOKUP($B50,Snapshot!$D:$AJ,30,FALSE))</f>
        <v>-20.914290000000001</v>
      </c>
      <c r="K50" s="154">
        <f>IF(VLOOKUP($B50,Snapshot!$D:$AJ,29,FALSE)="#N/A N/A","NA",VLOOKUP($B50,Snapshot!$D:$AJ,31,FALSE))</f>
        <v>-12.88292</v>
      </c>
      <c r="L50" s="154">
        <f>IF(VLOOKUP($B50,Snapshot!$D:$AJ,30,FALSE)="#N/A N/A","NA",VLOOKUP($B50,Snapshot!$D:$AJ,32,FALSE))</f>
        <v>-15.42065</v>
      </c>
      <c r="M50" s="155">
        <f>IF(VLOOKUP($B50,Snapshot!$D:$AJ,31,FALSE)="#N/A N/A","NA",VLOOKUP($B50,Snapshot!$D:$AJ,33,FALSE))</f>
        <v>-25.6447</v>
      </c>
      <c r="N50" s="150">
        <f>VLOOKUP($B50,Snapshot!$D:$AJ,10,FALSE)</f>
        <v>14.722869723301688</v>
      </c>
      <c r="O50" s="151">
        <f>VLOOKUP($B50,Snapshot!$D:$AJ,11,FALSE)</f>
        <v>19.301346884812439</v>
      </c>
      <c r="P50" s="151">
        <f>VLOOKUP($B50,Snapshot!$D:$AJ,12,FALSE)</f>
        <v>23.592970051905233</v>
      </c>
      <c r="Q50" s="152">
        <f>VLOOKUP($B50,Snapshot!$D:$AJ,13,FALSE)</f>
        <v>31.25491386568509</v>
      </c>
      <c r="R50" s="150">
        <f t="shared" si="17"/>
        <v>31.097722438339972</v>
      </c>
      <c r="S50" s="151">
        <f t="shared" si="18"/>
        <v>22.234837769118187</v>
      </c>
      <c r="T50" s="152">
        <f t="shared" si="19"/>
        <v>32.475537403401745</v>
      </c>
      <c r="U50" s="150">
        <f>VLOOKUP($B50,Snapshot!$D:$AJ,17,FALSE)</f>
        <v>10.755726076471547</v>
      </c>
      <c r="V50" s="151">
        <f>VLOOKUP($B50,Snapshot!$D:$AJ,18,FALSE)</f>
        <v>8.7992312770827006</v>
      </c>
      <c r="W50" s="152">
        <f>VLOOKUP($B50,Snapshot!$D:$AJ,19,FALSE)</f>
        <v>6.6421555628705464</v>
      </c>
      <c r="X50" s="150">
        <f>VLOOKUP($B50,Snapshot!$D:$AJ,20,FALSE)</f>
        <v>0.84899789304751605</v>
      </c>
      <c r="Y50" s="151">
        <f>VLOOKUP($B50,Snapshot!$D:$AJ,21,FALSE)</f>
        <v>0.79474580719821464</v>
      </c>
      <c r="Z50" s="152">
        <f>VLOOKUP($B50,Snapshot!$D:$AJ,22,FALSE)</f>
        <v>0.73747770455808115</v>
      </c>
      <c r="AA50" s="150" t="str">
        <f>VLOOKUP($B50,Snapshot!$D:$AJ,23,FALSE)</f>
        <v>NA</v>
      </c>
      <c r="AB50" s="151" t="str">
        <f>VLOOKUP($B50,Snapshot!$D:$AJ,24,FALSE)</f>
        <v>NA</v>
      </c>
      <c r="AC50" s="152" t="str">
        <f>VLOOKUP($B50,Snapshot!$D:$AJ,25,FALSE)</f>
        <v>NA</v>
      </c>
      <c r="AD50" s="151">
        <f>VLOOKUP($B50,Snapshot!$D:$AJ,26,FALSE)</f>
        <v>8.2326517034799398</v>
      </c>
      <c r="AE50" s="151">
        <f>VLOOKUP($B50,Snapshot!$D:$AJ,27,FALSE)</f>
        <v>9.329927494698298</v>
      </c>
      <c r="AF50" s="262">
        <f>VLOOKUP($B50,Snapshot!$D:$AJ,28,FALSE)</f>
        <v>11.517779199969196</v>
      </c>
      <c r="AG50" s="152">
        <f>VLOOKUP($B50,Snapshot!$D:$AJ,29,FALSE)</f>
        <v>0.70270555130460044</v>
      </c>
      <c r="AH50" s="150">
        <v>49.984704999999991</v>
      </c>
      <c r="AI50" s="151">
        <v>60.428939000000014</v>
      </c>
      <c r="AJ50" s="151">
        <v>70.282214789555724</v>
      </c>
      <c r="AK50" s="152">
        <v>83.089961008925897</v>
      </c>
      <c r="AL50" s="150">
        <f t="shared" si="26"/>
        <v>20.894859737593777</v>
      </c>
      <c r="AM50" s="151">
        <f t="shared" si="27"/>
        <v>16.305558152453585</v>
      </c>
      <c r="AN50" s="152">
        <f t="shared" si="28"/>
        <v>18.223310488606657</v>
      </c>
      <c r="AO50" s="150">
        <v>22.024643999999991</v>
      </c>
      <c r="AP50" s="151">
        <v>30.307545000000005</v>
      </c>
      <c r="AQ50" s="151">
        <v>37.39066043955571</v>
      </c>
      <c r="AR50" s="152">
        <v>46.38417488812587</v>
      </c>
      <c r="AS50" s="150">
        <f t="shared" si="29"/>
        <v>37.607422848696302</v>
      </c>
      <c r="AT50" s="151">
        <f t="shared" si="30"/>
        <v>23.370799052037057</v>
      </c>
      <c r="AU50" s="152">
        <f t="shared" si="31"/>
        <v>24.05283657160517</v>
      </c>
      <c r="AV50" s="150">
        <f t="shared" si="32"/>
        <v>50.154024713225553</v>
      </c>
      <c r="AW50" s="151">
        <f t="shared" si="33"/>
        <v>53.200742963939916</v>
      </c>
      <c r="AX50" s="152">
        <f t="shared" si="34"/>
        <v>55.824042188614186</v>
      </c>
      <c r="AY50" s="150">
        <v>8.8273909999999915</v>
      </c>
      <c r="AZ50" s="151">
        <v>11.679245000000007</v>
      </c>
      <c r="BA50" s="151">
        <v>14.276106178407858</v>
      </c>
      <c r="BB50" s="152">
        <v>18.912348380126048</v>
      </c>
      <c r="BC50" s="150">
        <f t="shared" si="35"/>
        <v>32.30687300471925</v>
      </c>
      <c r="BD50" s="151">
        <f t="shared" si="36"/>
        <v>22.234837769118215</v>
      </c>
      <c r="BE50" s="152">
        <f t="shared" si="37"/>
        <v>32.475537403401745</v>
      </c>
      <c r="BF50" s="150">
        <f t="shared" si="38"/>
        <v>19.327238229352336</v>
      </c>
      <c r="BG50" s="151">
        <f t="shared" si="39"/>
        <v>20.312544533712327</v>
      </c>
      <c r="BH50" s="152">
        <f t="shared" si="40"/>
        <v>22.761291677696658</v>
      </c>
      <c r="BI50" s="150">
        <v>0</v>
      </c>
      <c r="BJ50" s="151">
        <v>28.46</v>
      </c>
      <c r="BK50" s="151">
        <v>20.729999999999997</v>
      </c>
      <c r="BL50" s="152">
        <f t="shared" si="41"/>
        <v>50.809999999999995</v>
      </c>
      <c r="BM50" s="151">
        <v>-30.915141430948424</v>
      </c>
      <c r="BN50" s="151">
        <v>-15.42065</v>
      </c>
      <c r="BO50" s="151">
        <v>23.748899402628435</v>
      </c>
      <c r="BP50" s="151">
        <v>3.992</v>
      </c>
      <c r="BQ50" s="152">
        <v>12.443</v>
      </c>
      <c r="BR50" s="150">
        <f t="shared" si="42"/>
        <v>257.61789024067781</v>
      </c>
      <c r="BS50" s="151">
        <f t="shared" si="43"/>
        <v>51.991869968062758</v>
      </c>
    </row>
    <row r="51" spans="2:71" ht="12.75">
      <c r="B51" s="252" t="s">
        <v>605</v>
      </c>
      <c r="C51" s="165" t="s">
        <v>1296</v>
      </c>
      <c r="D51" s="177" t="s">
        <v>110</v>
      </c>
      <c r="E51" s="105" t="s">
        <v>287</v>
      </c>
      <c r="F51" s="148">
        <f>VLOOKUP($B51,Snapshot!$D:$AJ,2,FALSE)</f>
        <v>786.85</v>
      </c>
      <c r="G51" s="148">
        <f>VLOOKUP($B51,Snapshot!$D:$AJ,3,FALSE)</f>
        <v>850</v>
      </c>
      <c r="H51" s="148">
        <f t="shared" si="25"/>
        <v>8.0256719832242425</v>
      </c>
      <c r="I51" s="149">
        <f>VLOOKUP($B51,Snapshot!$D:$AJ,8,FALSE)</f>
        <v>8.8734476702508953</v>
      </c>
      <c r="J51" s="250">
        <f>IF(VLOOKUP($B51,Snapshot!$D:$AJ,28,FALSE)="#N/A N/A","NA",VLOOKUP($B51,Snapshot!$D:$AJ,30,FALSE))</f>
        <v>7.7581470000000001</v>
      </c>
      <c r="K51" s="154">
        <f>IF(VLOOKUP($B51,Snapshot!$D:$AJ,29,FALSE)="#N/A N/A","NA",VLOOKUP($B51,Snapshot!$D:$AJ,31,FALSE))</f>
        <v>13.616350000000001</v>
      </c>
      <c r="L51" s="154">
        <f>IF(VLOOKUP($B51,Snapshot!$D:$AJ,30,FALSE)="#N/A N/A","NA",VLOOKUP($B51,Snapshot!$D:$AJ,32,FALSE))</f>
        <v>-0.37351069999999997</v>
      </c>
      <c r="M51" s="155">
        <f>IF(VLOOKUP($B51,Snapshot!$D:$AJ,31,FALSE)="#N/A N/A","NA",VLOOKUP($B51,Snapshot!$D:$AJ,33,FALSE))</f>
        <v>3.5533359999999998</v>
      </c>
      <c r="N51" s="150">
        <f>VLOOKUP($B51,Snapshot!$D:$AJ,10,FALSE)</f>
        <v>23.906841339155751</v>
      </c>
      <c r="O51" s="151">
        <f>VLOOKUP($B51,Snapshot!$D:$AJ,11,FALSE)</f>
        <v>25.380065786699284</v>
      </c>
      <c r="P51" s="151">
        <f>VLOOKUP($B51,Snapshot!$D:$AJ,12,FALSE)</f>
        <v>27.561306130192083</v>
      </c>
      <c r="Q51" s="152">
        <f>VLOOKUP($B51,Snapshot!$D:$AJ,13,FALSE)</f>
        <v>37.153089673294176</v>
      </c>
      <c r="R51" s="150">
        <f t="shared" si="17"/>
        <v>6.1623550624842149</v>
      </c>
      <c r="S51" s="151">
        <f t="shared" si="18"/>
        <v>8.5943053175059347</v>
      </c>
      <c r="T51" s="152">
        <f t="shared" si="19"/>
        <v>34.801629131047449</v>
      </c>
      <c r="U51" s="150">
        <f>VLOOKUP($B51,Snapshot!$D:$AJ,17,FALSE)</f>
        <v>31.002677716160917</v>
      </c>
      <c r="V51" s="151">
        <f>VLOOKUP($B51,Snapshot!$D:$AJ,18,FALSE)</f>
        <v>28.54908240861792</v>
      </c>
      <c r="W51" s="152">
        <f>VLOOKUP($B51,Snapshot!$D:$AJ,19,FALSE)</f>
        <v>21.178588562059527</v>
      </c>
      <c r="X51" s="150">
        <f>VLOOKUP($B51,Snapshot!$D:$AJ,20,FALSE)</f>
        <v>6.1922284577247826</v>
      </c>
      <c r="Y51" s="151">
        <f>VLOOKUP($B51,Snapshot!$D:$AJ,21,FALSE)</f>
        <v>5.1891979254454448</v>
      </c>
      <c r="Z51" s="152">
        <f>VLOOKUP($B51,Snapshot!$D:$AJ,22,FALSE)</f>
        <v>4.2466921701955584</v>
      </c>
      <c r="AA51" s="150" t="str">
        <f>VLOOKUP($B51,Snapshot!$D:$AJ,23,FALSE)</f>
        <v>NA</v>
      </c>
      <c r="AB51" s="151" t="str">
        <f>VLOOKUP($B51,Snapshot!$D:$AJ,24,FALSE)</f>
        <v>NA</v>
      </c>
      <c r="AC51" s="152" t="str">
        <f>VLOOKUP($B51,Snapshot!$D:$AJ,25,FALSE)</f>
        <v>NA</v>
      </c>
      <c r="AD51" s="151">
        <f>VLOOKUP($B51,Snapshot!$D:$AJ,26,FALSE)</f>
        <v>21.9708059840979</v>
      </c>
      <c r="AE51" s="151">
        <f>VLOOKUP($B51,Snapshot!$D:$AJ,27,FALSE)</f>
        <v>19.77827242429354</v>
      </c>
      <c r="AF51" s="262">
        <f>VLOOKUP($B51,Snapshot!$D:$AJ,28,FALSE)</f>
        <v>22.05469853152427</v>
      </c>
      <c r="AG51" s="152">
        <f>VLOOKUP($B51,Snapshot!$D:$AJ,29,FALSE)</f>
        <v>0.31690401067123369</v>
      </c>
      <c r="AH51" s="150">
        <v>44.025399999999998</v>
      </c>
      <c r="AI51" s="151">
        <v>51.494999999999997</v>
      </c>
      <c r="AJ51" s="151">
        <v>62.60594424075002</v>
      </c>
      <c r="AK51" s="152">
        <v>76.877681489531966</v>
      </c>
      <c r="AL51" s="150">
        <f t="shared" si="26"/>
        <v>16.966569298632166</v>
      </c>
      <c r="AM51" s="151">
        <f t="shared" si="27"/>
        <v>21.576743840664193</v>
      </c>
      <c r="AN51" s="152">
        <f t="shared" si="28"/>
        <v>22.796137686064185</v>
      </c>
      <c r="AO51" s="150">
        <v>51.894500000000001</v>
      </c>
      <c r="AP51" s="151">
        <v>65.186900000000009</v>
      </c>
      <c r="AQ51" s="151">
        <v>79.721911726750022</v>
      </c>
      <c r="AR51" s="152">
        <v>97.009670490731949</v>
      </c>
      <c r="AS51" s="150">
        <f t="shared" si="29"/>
        <v>25.614275115860067</v>
      </c>
      <c r="AT51" s="151">
        <f t="shared" si="30"/>
        <v>22.297442778763838</v>
      </c>
      <c r="AU51" s="152">
        <f t="shared" si="31"/>
        <v>21.685078028781348</v>
      </c>
      <c r="AV51" s="150">
        <f t="shared" si="32"/>
        <v>126.58879502864357</v>
      </c>
      <c r="AW51" s="151">
        <f t="shared" si="33"/>
        <v>127.33920507640755</v>
      </c>
      <c r="AX51" s="152">
        <f t="shared" si="34"/>
        <v>126.18703973784804</v>
      </c>
      <c r="AY51" s="150">
        <v>22.582999999999998</v>
      </c>
      <c r="AZ51" s="151">
        <v>24.073500000000003</v>
      </c>
      <c r="BA51" s="151">
        <v>26.209975290628766</v>
      </c>
      <c r="BB51" s="152">
        <v>35.331473686612561</v>
      </c>
      <c r="BC51" s="150">
        <f t="shared" si="35"/>
        <v>6.6000974184121048</v>
      </c>
      <c r="BD51" s="151">
        <f t="shared" si="36"/>
        <v>8.8748012986427511</v>
      </c>
      <c r="BE51" s="152">
        <f t="shared" si="37"/>
        <v>34.801629131047434</v>
      </c>
      <c r="BF51" s="150">
        <f t="shared" si="38"/>
        <v>46.749198951354508</v>
      </c>
      <c r="BG51" s="151">
        <f t="shared" si="39"/>
        <v>41.864994783624347</v>
      </c>
      <c r="BH51" s="152">
        <f t="shared" si="40"/>
        <v>45.958037498078639</v>
      </c>
      <c r="BI51" s="150">
        <v>68.62</v>
      </c>
      <c r="BJ51" s="151">
        <v>8.73</v>
      </c>
      <c r="BK51" s="151">
        <v>16.53</v>
      </c>
      <c r="BL51" s="152">
        <f t="shared" si="41"/>
        <v>6.1199999999999939</v>
      </c>
      <c r="BM51" s="151">
        <v>-3.6962242212838845</v>
      </c>
      <c r="BN51" s="151">
        <v>-0.37351069999999997</v>
      </c>
      <c r="BO51" s="151">
        <v>17.916946618876942</v>
      </c>
      <c r="BP51" s="151" t="e">
        <v>#N/A</v>
      </c>
      <c r="BQ51" s="152" t="e">
        <v>#N/A</v>
      </c>
      <c r="BR51" s="150" t="str">
        <f t="shared" si="42"/>
        <v xml:space="preserve"> </v>
      </c>
      <c r="BS51" s="151" t="str">
        <f t="shared" si="43"/>
        <v xml:space="preserve"> </v>
      </c>
    </row>
    <row r="52" spans="2:71" ht="12.75">
      <c r="B52" s="252" t="s">
        <v>219</v>
      </c>
      <c r="C52" s="165" t="s">
        <v>472</v>
      </c>
      <c r="D52" s="177" t="s">
        <v>111</v>
      </c>
      <c r="E52" s="105" t="s">
        <v>286</v>
      </c>
      <c r="F52" s="148">
        <f>VLOOKUP($B52,Snapshot!$D:$AJ,2,FALSE)</f>
        <v>249.45</v>
      </c>
      <c r="G52" s="148">
        <f>VLOOKUP($B52,Snapshot!$D:$AJ,3,FALSE)</f>
        <v>290</v>
      </c>
      <c r="H52" s="148">
        <f t="shared" ref="H52" si="161">IF(IFERROR(((IF(G52&lt;0,"-",G52))/F52*100-100),"-")=-100,"-",(IFERROR(((IF(G52&lt;0,"-",G52))/F52*100-100),"-")))</f>
        <v>16.255762677891369</v>
      </c>
      <c r="I52" s="149">
        <f>VLOOKUP($B52,Snapshot!$D:$AJ,8,FALSE)</f>
        <v>15.1586993130227</v>
      </c>
      <c r="J52" s="250">
        <f>IF(VLOOKUP($B52,Snapshot!$D:$AJ,28,FALSE)="#N/A N/A","NA",VLOOKUP($B52,Snapshot!$D:$AJ,30,FALSE))</f>
        <v>-10.878880000000001</v>
      </c>
      <c r="K52" s="154">
        <f>IF(VLOOKUP($B52,Snapshot!$D:$AJ,29,FALSE)="#N/A N/A","NA",VLOOKUP($B52,Snapshot!$D:$AJ,31,FALSE))</f>
        <v>-3.6314489999999999</v>
      </c>
      <c r="L52" s="154">
        <f>IF(VLOOKUP($B52,Snapshot!$D:$AJ,30,FALSE)="#N/A N/A","NA",VLOOKUP($B52,Snapshot!$D:$AJ,32,FALSE))</f>
        <v>16.15832</v>
      </c>
      <c r="M52" s="155">
        <f>IF(VLOOKUP($B52,Snapshot!$D:$AJ,31,FALSE)="#N/A N/A","NA",VLOOKUP($B52,Snapshot!$D:$AJ,33,FALSE))</f>
        <v>7.940283</v>
      </c>
      <c r="N52" s="150">
        <f>VLOOKUP($B52,Snapshot!$D:$AJ,10,FALSE)</f>
        <v>27.250955113111896</v>
      </c>
      <c r="O52" s="151">
        <f>VLOOKUP($B52,Snapshot!$D:$AJ,11,FALSE)</f>
        <v>34.356857647774589</v>
      </c>
      <c r="P52" s="151">
        <f>VLOOKUP($B52,Snapshot!$D:$AJ,12,FALSE)</f>
        <v>37.532792928816441</v>
      </c>
      <c r="Q52" s="152">
        <f>VLOOKUP($B52,Snapshot!$D:$AJ,13,FALSE)</f>
        <v>42.620990714923096</v>
      </c>
      <c r="R52" s="150">
        <f t="shared" ref="R52" si="162">IF(AND(N52&lt;0,O52&gt;0),"LP",IF(AND(N52&gt;0,O52&lt;0),"PL",IF(OR(N52&lt;0,O52&lt;0),"Loss",IF(ISERROR((+O52/N52-1)*100),"NA",(+O52/N52-1)*100))))</f>
        <v>26.075792592105017</v>
      </c>
      <c r="S52" s="151">
        <f t="shared" ref="S52" si="163">IF(AND(O52&lt;0,P52&gt;0),"LP",IF(AND(O52&gt;0,P52&lt;0),"PL",IF(OR(O52&lt;0,P52&lt;0),"Loss",IF(ISERROR((+P52/O52-1)*100),"NA",(+P52/O52-1)*100))))</f>
        <v>9.243963209911211</v>
      </c>
      <c r="T52" s="152">
        <f t="shared" ref="T52" si="164">IF(AND(P52&lt;0,Q52&gt;0),"LP",IF(AND(P52&gt;0,Q52&lt;0),"PL",IF(OR(P52&lt;0,Q52&lt;0),"Loss",IF(ISERROR((+Q52/P52-1)*100),"NA",(+Q52/P52-1)*100))))</f>
        <v>13.55667241645666</v>
      </c>
      <c r="U52" s="150">
        <f>VLOOKUP($B52,Snapshot!$D:$AJ,17,FALSE)</f>
        <v>7.2605592326677089</v>
      </c>
      <c r="V52" s="151">
        <f>VLOOKUP($B52,Snapshot!$D:$AJ,18,FALSE)</f>
        <v>6.6461880540864442</v>
      </c>
      <c r="W52" s="152">
        <f>VLOOKUP($B52,Snapshot!$D:$AJ,19,FALSE)</f>
        <v>5.8527499200683488</v>
      </c>
      <c r="X52" s="150">
        <f>VLOOKUP($B52,Snapshot!$D:$AJ,20,FALSE)</f>
        <v>1.1798689827755873</v>
      </c>
      <c r="Y52" s="151">
        <f>VLOOKUP($B52,Snapshot!$D:$AJ,21,FALSE)</f>
        <v>1.0351298731863756</v>
      </c>
      <c r="Z52" s="152">
        <f>VLOOKUP($B52,Snapshot!$D:$AJ,22,FALSE)</f>
        <v>0.90894390502903999</v>
      </c>
      <c r="AA52" s="150" t="str">
        <f>VLOOKUP($B52,Snapshot!$D:$AJ,23,FALSE)</f>
        <v>NA</v>
      </c>
      <c r="AB52" s="151" t="str">
        <f>VLOOKUP($B52,Snapshot!$D:$AJ,24,FALSE)</f>
        <v>NA</v>
      </c>
      <c r="AC52" s="152" t="str">
        <f>VLOOKUP($B52,Snapshot!$D:$AJ,25,FALSE)</f>
        <v>NA</v>
      </c>
      <c r="AD52" s="151">
        <f>VLOOKUP($B52,Snapshot!$D:$AJ,26,FALSE)</f>
        <v>17.826802550911243</v>
      </c>
      <c r="AE52" s="151">
        <f>VLOOKUP($B52,Snapshot!$D:$AJ,27,FALSE)</f>
        <v>16.918346979187714</v>
      </c>
      <c r="AF52" s="262">
        <f>VLOOKUP($B52,Snapshot!$D:$AJ,28,FALSE)</f>
        <v>16.822603958189191</v>
      </c>
      <c r="AG52" s="152">
        <f>VLOOKUP($B52,Snapshot!$D:$AJ,29,FALSE)</f>
        <v>3.043006454513586</v>
      </c>
      <c r="AH52" s="150">
        <v>413.56007699999986</v>
      </c>
      <c r="AI52" s="151">
        <v>447.2152870000001</v>
      </c>
      <c r="AJ52" s="151">
        <v>472.80158497289835</v>
      </c>
      <c r="AK52" s="152">
        <v>522.43396148155318</v>
      </c>
      <c r="AL52" s="150">
        <f t="shared" ref="AL52" si="165">IF(OR(AH52&lt;0,AI52&lt;0),"NM",IF(ISERROR((AI52/AH52*100-100)),"NA",(AI52/AH52*100-100)))</f>
        <v>8.1379252669014903</v>
      </c>
      <c r="AM52" s="151">
        <f t="shared" ref="AM52" si="166">IF(OR(AI52&lt;0,AJ52&lt;0),"NM",IF(ISERROR((AJ52/AI52*100-100)),"NA",(AJ52/AI52*100-100)))</f>
        <v>5.7212485164663605</v>
      </c>
      <c r="AN52" s="152">
        <f t="shared" ref="AN52" si="167">IF(OR(AJ52&lt;0,AK52&lt;0),"NM",IF(ISERROR((AK52/AJ52*100-100)),"NA",(AK52/AJ52*100-100)))</f>
        <v>10.497506371832444</v>
      </c>
      <c r="AO52" s="150">
        <v>268.63535299999984</v>
      </c>
      <c r="AP52" s="151">
        <v>309.65219200000007</v>
      </c>
      <c r="AQ52" s="151">
        <v>320.67549668289826</v>
      </c>
      <c r="AR52" s="152">
        <v>373.65703212865316</v>
      </c>
      <c r="AS52" s="150">
        <f t="shared" ref="AS52" si="168">IF(OR(AO52&lt;0,AP52&lt;0),"NM",IF(ISERROR((AP52/AO52*100-100)),"NA",(AP52/AO52*100-100)))</f>
        <v>15.268593110304522</v>
      </c>
      <c r="AT52" s="151">
        <f t="shared" ref="AT52" si="169">IF(OR(AP52&lt;0,AQ52&lt;0),"NM",IF(ISERROR((AQ52/AP52*100-100)),"NA",(AQ52/AP52*100-100)))</f>
        <v>3.5598988050755196</v>
      </c>
      <c r="AU52" s="152">
        <f t="shared" ref="AU52" si="170">IF(OR(AQ52&lt;0,AR52&lt;0),"NM",IF(ISERROR((AR52/AQ52*100-100)),"NA",(AR52/AQ52*100-100)))</f>
        <v>16.521853398155329</v>
      </c>
      <c r="AV52" s="150">
        <f t="shared" ref="AV52" si="171">IF(OR(AI52&lt;0,AP52&lt;0),"NM",IF(ISERROR((AP52/AI52*100)),"NA",(AP52/AI52*100)))</f>
        <v>69.240073182024304</v>
      </c>
      <c r="AW52" s="151">
        <f t="shared" ref="AW52" si="172">IF(OR(AJ52&lt;0,AQ52&lt;0),"NM",IF(ISERROR((AQ52/AJ52*100)),"NA",(AQ52/AJ52*100)))</f>
        <v>67.824539272912929</v>
      </c>
      <c r="AX52" s="152">
        <f t="shared" ref="AX52" si="173">IF(OR(AK52&lt;0,AR52&lt;0),"NM",IF(ISERROR((AR52/AK52*100)),"NA",(AR52/AK52*100)))</f>
        <v>71.522347258783014</v>
      </c>
      <c r="AY52" s="150">
        <v>141.09615299999982</v>
      </c>
      <c r="AZ52" s="151">
        <v>177.8877840000001</v>
      </c>
      <c r="BA52" s="151">
        <v>194.33166530788642</v>
      </c>
      <c r="BB52" s="152">
        <v>220.67657257512153</v>
      </c>
      <c r="BC52" s="150">
        <f t="shared" ref="BC52" si="174">IF(OR(AY52&lt;0,AZ52&lt;0),"NM",IF(ISERROR((AZ52/AY52*100-100)),"NA",(AZ52/AY52*100-100)))</f>
        <v>26.075573442459728</v>
      </c>
      <c r="BD52" s="151">
        <f t="shared" ref="BD52" si="175">IF(OR(AZ52&lt;0,BA52&lt;0),"NM",IF(ISERROR((BA52/AZ52*100-100)),"NA",(BA52/AZ52*100-100)))</f>
        <v>9.2439632099112146</v>
      </c>
      <c r="BE52" s="152">
        <f t="shared" ref="BE52" si="176">IF(OR(BA52&lt;0,BB52&lt;0),"NM",IF(ISERROR((BB52/BA52*100-100)),"NA",(BB52/BA52*100-100)))</f>
        <v>13.556672416456664</v>
      </c>
      <c r="BF52" s="150">
        <f t="shared" ref="BF52" si="177">IF(OR(AI52&lt;0,AZ52&lt;0),"NM",IF(ISERROR((AZ52/AI52*100)),"NA",(AZ52/AI52*100)))</f>
        <v>39.776767291051939</v>
      </c>
      <c r="BG52" s="151">
        <f t="shared" ref="BG52" si="178">IF(OR(AJ52&lt;0,BA52&lt;0),"NM",IF(ISERROR((BA52/AJ52*100)),"NA",(BA52/AJ52*100)))</f>
        <v>41.102160289717681</v>
      </c>
      <c r="BH52" s="152">
        <f t="shared" ref="BH52" si="179">IF(OR(AK52&lt;0,BB52&lt;0),"NM",IF(ISERROR((BB52/AK52*100)),"NA",(BB52/AK52*100)))</f>
        <v>42.240089436244176</v>
      </c>
      <c r="BI52" s="150">
        <v>63.97</v>
      </c>
      <c r="BJ52" s="151">
        <v>11.45</v>
      </c>
      <c r="BK52" s="151">
        <v>16.03</v>
      </c>
      <c r="BL52" s="152">
        <f t="shared" ref="BL52" si="180">100-BI52-BJ52-BK52</f>
        <v>8.5500000000000007</v>
      </c>
      <c r="BM52" s="151">
        <v>-16.418160495895464</v>
      </c>
      <c r="BN52" s="151">
        <v>16.15832</v>
      </c>
      <c r="BO52" s="151">
        <v>48.798015388291518</v>
      </c>
      <c r="BP52" s="151">
        <v>27.566500000000001</v>
      </c>
      <c r="BQ52" s="152">
        <v>62.511499999999998</v>
      </c>
      <c r="BR52" s="150">
        <f t="shared" si="42"/>
        <v>604.95588960472469</v>
      </c>
      <c r="BS52" s="151">
        <f t="shared" si="43"/>
        <v>253.01756088899083</v>
      </c>
    </row>
    <row r="53" spans="2:71" ht="12.75">
      <c r="B53" s="252" t="s">
        <v>626</v>
      </c>
      <c r="C53" s="165" t="s">
        <v>627</v>
      </c>
      <c r="D53" s="177" t="s">
        <v>111</v>
      </c>
      <c r="E53" s="105" t="s">
        <v>286</v>
      </c>
      <c r="F53" s="148">
        <f>VLOOKUP($B53,Snapshot!$D:$AJ,2,FALSE)</f>
        <v>113.05</v>
      </c>
      <c r="G53" s="148">
        <f>VLOOKUP($B53,Snapshot!$D:$AJ,3,FALSE)</f>
        <v>133</v>
      </c>
      <c r="H53" s="148">
        <f t="shared" si="25"/>
        <v>17.64705882352942</v>
      </c>
      <c r="I53" s="149">
        <f>VLOOKUP($B53,Snapshot!$D:$AJ,8,FALSE)</f>
        <v>11.931643548387095</v>
      </c>
      <c r="J53" s="250">
        <f>IF(VLOOKUP($B53,Snapshot!$D:$AJ,28,FALSE)="#N/A N/A","NA",VLOOKUP($B53,Snapshot!$D:$AJ,30,FALSE))</f>
        <v>-4.1949149999999999</v>
      </c>
      <c r="K53" s="154">
        <f>IF(VLOOKUP($B53,Snapshot!$D:$AJ,29,FALSE)="#N/A N/A","NA",VLOOKUP($B53,Snapshot!$D:$AJ,31,FALSE))</f>
        <v>0.23940520000000001</v>
      </c>
      <c r="L53" s="154">
        <f>IF(VLOOKUP($B53,Snapshot!$D:$AJ,30,FALSE)="#N/A N/A","NA",VLOOKUP($B53,Snapshot!$D:$AJ,32,FALSE))</f>
        <v>51.035409999999999</v>
      </c>
      <c r="M53" s="155">
        <f>IF(VLOOKUP($B53,Snapshot!$D:$AJ,31,FALSE)="#N/A N/A","NA",VLOOKUP($B53,Snapshot!$D:$AJ,33,FALSE))</f>
        <v>29.14096</v>
      </c>
      <c r="N53" s="150">
        <f>VLOOKUP($B53,Snapshot!$D:$AJ,10,FALSE)</f>
        <v>11.690186726680006</v>
      </c>
      <c r="O53" s="151">
        <f>VLOOKUP($B53,Snapshot!$D:$AJ,11,FALSE)</f>
        <v>16.045510409948573</v>
      </c>
      <c r="P53" s="151">
        <f>VLOOKUP($B53,Snapshot!$D:$AJ,12,FALSE)</f>
        <v>18.188109064636368</v>
      </c>
      <c r="Q53" s="152">
        <f>VLOOKUP($B53,Snapshot!$D:$AJ,13,FALSE)</f>
        <v>20.835681785680737</v>
      </c>
      <c r="R53" s="150">
        <f t="shared" si="17"/>
        <v>37.256237090966238</v>
      </c>
      <c r="S53" s="151">
        <f t="shared" si="18"/>
        <v>13.353259571969334</v>
      </c>
      <c r="T53" s="152">
        <f t="shared" si="19"/>
        <v>14.556613398542439</v>
      </c>
      <c r="U53" s="150">
        <f>VLOOKUP($B53,Snapshot!$D:$AJ,17,FALSE)</f>
        <v>7.0455845349678929</v>
      </c>
      <c r="V53" s="151">
        <f>VLOOKUP($B53,Snapshot!$D:$AJ,18,FALSE)</f>
        <v>6.2155994115851314</v>
      </c>
      <c r="W53" s="152">
        <f>VLOOKUP($B53,Snapshot!$D:$AJ,19,FALSE)</f>
        <v>5.4257883741386994</v>
      </c>
      <c r="X53" s="150">
        <f>VLOOKUP($B53,Snapshot!$D:$AJ,20,FALSE)</f>
        <v>1.2513383202414941</v>
      </c>
      <c r="Y53" s="151">
        <f>VLOOKUP($B53,Snapshot!$D:$AJ,21,FALSE)</f>
        <v>1.0784293134454799</v>
      </c>
      <c r="Z53" s="152">
        <f>VLOOKUP($B53,Snapshot!$D:$AJ,22,FALSE)</f>
        <v>0.94413475762275434</v>
      </c>
      <c r="AA53" s="150" t="str">
        <f>VLOOKUP($B53,Snapshot!$D:$AJ,23,FALSE)</f>
        <v>NA</v>
      </c>
      <c r="AB53" s="151" t="str">
        <f>VLOOKUP($B53,Snapshot!$D:$AJ,24,FALSE)</f>
        <v>NA</v>
      </c>
      <c r="AC53" s="152" t="str">
        <f>VLOOKUP($B53,Snapshot!$D:$AJ,25,FALSE)</f>
        <v>NA</v>
      </c>
      <c r="AD53" s="151">
        <f>VLOOKUP($B53,Snapshot!$D:$AJ,26,FALSE)</f>
        <v>20.216802788204294</v>
      </c>
      <c r="AE53" s="151">
        <f>VLOOKUP($B53,Snapshot!$D:$AJ,27,FALSE)</f>
        <v>19.542579917902401</v>
      </c>
      <c r="AF53" s="262">
        <f>VLOOKUP($B53,Snapshot!$D:$AJ,28,FALSE)</f>
        <v>19.333986941730778</v>
      </c>
      <c r="AG53" s="152">
        <f>VLOOKUP($B53,Snapshot!$D:$AJ,29,FALSE)</f>
        <v>2.8482976036998937</v>
      </c>
      <c r="AH53" s="150">
        <v>314.35293000000007</v>
      </c>
      <c r="AI53" s="151">
        <v>365.65936999999997</v>
      </c>
      <c r="AJ53" s="151">
        <v>381.12511076303559</v>
      </c>
      <c r="AK53" s="152">
        <v>431.2499658582426</v>
      </c>
      <c r="AL53" s="150">
        <f t="shared" si="26"/>
        <v>16.321285759925914</v>
      </c>
      <c r="AM53" s="151">
        <f t="shared" si="27"/>
        <v>4.2295485995711459</v>
      </c>
      <c r="AN53" s="152">
        <f t="shared" si="28"/>
        <v>13.151811224102758</v>
      </c>
      <c r="AO53" s="150">
        <v>277.16013100000004</v>
      </c>
      <c r="AP53" s="151">
        <v>294.125809</v>
      </c>
      <c r="AQ53" s="151">
        <v>316.48789482303567</v>
      </c>
      <c r="AR53" s="152">
        <v>361.36958115624265</v>
      </c>
      <c r="AS53" s="150">
        <f t="shared" si="29"/>
        <v>6.1212548640338156</v>
      </c>
      <c r="AT53" s="151">
        <f t="shared" si="30"/>
        <v>7.6028981948454799</v>
      </c>
      <c r="AU53" s="152">
        <f t="shared" si="31"/>
        <v>14.181169980704183</v>
      </c>
      <c r="AV53" s="150">
        <f t="shared" si="32"/>
        <v>80.437104346594495</v>
      </c>
      <c r="AW53" s="151">
        <f t="shared" si="33"/>
        <v>83.040420556233542</v>
      </c>
      <c r="AX53" s="152">
        <f t="shared" si="34"/>
        <v>83.795851539853686</v>
      </c>
      <c r="AY53" s="150">
        <v>106.03760100000005</v>
      </c>
      <c r="AZ53" s="151">
        <v>145.54320899999999</v>
      </c>
      <c r="BA53" s="151">
        <v>164.97797148714386</v>
      </c>
      <c r="BB53" s="152">
        <v>188.99317698928499</v>
      </c>
      <c r="BC53" s="150">
        <f t="shared" si="35"/>
        <v>37.256225742036463</v>
      </c>
      <c r="BD53" s="151">
        <f t="shared" si="36"/>
        <v>13.35325957196936</v>
      </c>
      <c r="BE53" s="152">
        <f t="shared" si="37"/>
        <v>14.556613398542467</v>
      </c>
      <c r="BF53" s="150">
        <f t="shared" si="38"/>
        <v>39.802948027832571</v>
      </c>
      <c r="BG53" s="151">
        <f t="shared" si="39"/>
        <v>43.28709046665751</v>
      </c>
      <c r="BH53" s="152">
        <f t="shared" si="40"/>
        <v>43.824508278664872</v>
      </c>
      <c r="BI53" s="150">
        <v>62.93</v>
      </c>
      <c r="BJ53" s="151">
        <v>11.91</v>
      </c>
      <c r="BK53" s="151">
        <v>11.2</v>
      </c>
      <c r="BL53" s="152">
        <f t="shared" si="41"/>
        <v>13.96</v>
      </c>
      <c r="BM53" s="151">
        <v>-12.60146888287592</v>
      </c>
      <c r="BN53" s="151">
        <v>51.035409999999999</v>
      </c>
      <c r="BO53" s="151">
        <v>37.44237266427718</v>
      </c>
      <c r="BP53" s="151" t="e">
        <v>#N/A</v>
      </c>
      <c r="BQ53" s="152" t="e">
        <v>#N/A</v>
      </c>
      <c r="BR53" s="150" t="str">
        <f t="shared" si="42"/>
        <v xml:space="preserve"> </v>
      </c>
      <c r="BS53" s="151" t="str">
        <f t="shared" si="43"/>
        <v xml:space="preserve"> </v>
      </c>
    </row>
    <row r="54" spans="2:71" ht="12.75">
      <c r="B54" s="252" t="s">
        <v>220</v>
      </c>
      <c r="C54" s="165" t="s">
        <v>473</v>
      </c>
      <c r="D54" s="177" t="s">
        <v>111</v>
      </c>
      <c r="E54" s="105" t="s">
        <v>286</v>
      </c>
      <c r="F54" s="148">
        <f>VLOOKUP($B54,Snapshot!$D:$AJ,2,FALSE)</f>
        <v>539.15</v>
      </c>
      <c r="G54" s="148">
        <f>VLOOKUP($B54,Snapshot!$D:$AJ,3,FALSE)</f>
        <v>670</v>
      </c>
      <c r="H54" s="148">
        <f t="shared" si="25"/>
        <v>24.269683761476401</v>
      </c>
      <c r="I54" s="149">
        <f>VLOOKUP($B54,Snapshot!$D:$AJ,8,FALSE)</f>
        <v>7.910850370370369</v>
      </c>
      <c r="J54" s="250">
        <f>IF(VLOOKUP($B54,Snapshot!$D:$AJ,28,FALSE)="#N/A N/A","NA",VLOOKUP($B54,Snapshot!$D:$AJ,30,FALSE))</f>
        <v>-0.29588530000000002</v>
      </c>
      <c r="K54" s="154">
        <f>IF(VLOOKUP($B54,Snapshot!$D:$AJ,29,FALSE)="#N/A N/A","NA",VLOOKUP($B54,Snapshot!$D:$AJ,31,FALSE))</f>
        <v>7.7761120000000004</v>
      </c>
      <c r="L54" s="154">
        <f>IF(VLOOKUP($B54,Snapshot!$D:$AJ,30,FALSE)="#N/A N/A","NA",VLOOKUP($B54,Snapshot!$D:$AJ,32,FALSE))</f>
        <v>24.918900000000001</v>
      </c>
      <c r="M54" s="155">
        <f>IF(VLOOKUP($B54,Snapshot!$D:$AJ,31,FALSE)="#N/A N/A","NA",VLOOKUP($B54,Snapshot!$D:$AJ,33,FALSE))</f>
        <v>28.125</v>
      </c>
      <c r="N54" s="150">
        <f>VLOOKUP($B54,Snapshot!$D:$AJ,10,FALSE)</f>
        <v>42.408281952920206</v>
      </c>
      <c r="O54" s="151">
        <f>VLOOKUP($B54,Snapshot!$D:$AJ,11,FALSE)</f>
        <v>62.204336204093153</v>
      </c>
      <c r="P54" s="151">
        <f>VLOOKUP($B54,Snapshot!$D:$AJ,12,FALSE)</f>
        <v>75.569700558918385</v>
      </c>
      <c r="Q54" s="152">
        <f>VLOOKUP($B54,Snapshot!$D:$AJ,13,FALSE)</f>
        <v>85.499722862009975</v>
      </c>
      <c r="R54" s="150">
        <f t="shared" si="17"/>
        <v>46.679689295476877</v>
      </c>
      <c r="S54" s="151">
        <f t="shared" si="18"/>
        <v>21.486226154674036</v>
      </c>
      <c r="T54" s="152">
        <f t="shared" si="19"/>
        <v>13.140216554582729</v>
      </c>
      <c r="U54" s="150">
        <f>VLOOKUP($B54,Snapshot!$D:$AJ,17,FALSE)</f>
        <v>8.6674021925262981</v>
      </c>
      <c r="V54" s="151">
        <f>VLOOKUP($B54,Snapshot!$D:$AJ,18,FALSE)</f>
        <v>7.1344731554103271</v>
      </c>
      <c r="W54" s="152">
        <f>VLOOKUP($B54,Snapshot!$D:$AJ,19,FALSE)</f>
        <v>6.3058683929320676</v>
      </c>
      <c r="X54" s="150">
        <f>VLOOKUP($B54,Snapshot!$D:$AJ,20,FALSE)</f>
        <v>1.3179522985402226</v>
      </c>
      <c r="Y54" s="151">
        <f>VLOOKUP($B54,Snapshot!$D:$AJ,21,FALSE)</f>
        <v>1.1485663588334294</v>
      </c>
      <c r="Z54" s="152">
        <f>VLOOKUP($B54,Snapshot!$D:$AJ,22,FALSE)</f>
        <v>1.0041387337449967</v>
      </c>
      <c r="AA54" s="150" t="str">
        <f>VLOOKUP($B54,Snapshot!$D:$AJ,23,FALSE)</f>
        <v>NA</v>
      </c>
      <c r="AB54" s="151" t="str">
        <f>VLOOKUP($B54,Snapshot!$D:$AJ,24,FALSE)</f>
        <v>NA</v>
      </c>
      <c r="AC54" s="152" t="str">
        <f>VLOOKUP($B54,Snapshot!$D:$AJ,25,FALSE)</f>
        <v>NA</v>
      </c>
      <c r="AD54" s="151">
        <f>VLOOKUP($B54,Snapshot!$D:$AJ,26,FALSE)</f>
        <v>17.10445173807998</v>
      </c>
      <c r="AE54" s="151">
        <f>VLOOKUP($B54,Snapshot!$D:$AJ,27,FALSE)</f>
        <v>18.023502525617381</v>
      </c>
      <c r="AF54" s="262">
        <f>VLOOKUP($B54,Snapshot!$D:$AJ,28,FALSE)</f>
        <v>17.694210843964541</v>
      </c>
      <c r="AG54" s="152">
        <f>VLOOKUP($B54,Snapshot!$D:$AJ,29,FALSE)</f>
        <v>2.2257256793100253</v>
      </c>
      <c r="AH54" s="150">
        <v>202.25459599999999</v>
      </c>
      <c r="AI54" s="151">
        <v>232.73284900000004</v>
      </c>
      <c r="AJ54" s="151">
        <v>253.42067847411423</v>
      </c>
      <c r="AK54" s="152">
        <v>280.72262357267408</v>
      </c>
      <c r="AL54" s="150">
        <f t="shared" si="26"/>
        <v>15.069251133358705</v>
      </c>
      <c r="AM54" s="151">
        <f t="shared" si="27"/>
        <v>8.8890887397310223</v>
      </c>
      <c r="AN54" s="152">
        <f t="shared" si="28"/>
        <v>10.773369112161319</v>
      </c>
      <c r="AO54" s="150">
        <v>152.70619400000001</v>
      </c>
      <c r="AP54" s="151">
        <v>168.39544900000004</v>
      </c>
      <c r="AQ54" s="151">
        <v>184.67845575411425</v>
      </c>
      <c r="AR54" s="152">
        <v>204.94403298627407</v>
      </c>
      <c r="AS54" s="150">
        <f t="shared" si="29"/>
        <v>10.274144479037986</v>
      </c>
      <c r="AT54" s="151">
        <f t="shared" si="30"/>
        <v>9.6695052335495291</v>
      </c>
      <c r="AU54" s="152">
        <f t="shared" si="31"/>
        <v>10.973438752997765</v>
      </c>
      <c r="AV54" s="150">
        <f t="shared" si="32"/>
        <v>72.355685810385978</v>
      </c>
      <c r="AW54" s="151">
        <f t="shared" si="33"/>
        <v>72.874264588861607</v>
      </c>
      <c r="AX54" s="152">
        <f t="shared" si="34"/>
        <v>73.005884021035357</v>
      </c>
      <c r="AY54" s="150">
        <v>52.816994000000015</v>
      </c>
      <c r="AZ54" s="151">
        <v>80.629349000000047</v>
      </c>
      <c r="BA54" s="151">
        <v>101.78957868226361</v>
      </c>
      <c r="BB54" s="152">
        <v>115.16494975111043</v>
      </c>
      <c r="BC54" s="150">
        <f t="shared" si="35"/>
        <v>52.657966487074248</v>
      </c>
      <c r="BD54" s="151">
        <f t="shared" si="36"/>
        <v>26.243830496837518</v>
      </c>
      <c r="BE54" s="152">
        <f t="shared" si="37"/>
        <v>13.140216554582736</v>
      </c>
      <c r="BF54" s="150">
        <f t="shared" si="38"/>
        <v>34.644593295035904</v>
      </c>
      <c r="BG54" s="151">
        <f t="shared" si="39"/>
        <v>40.166248190619122</v>
      </c>
      <c r="BH54" s="152">
        <f t="shared" si="40"/>
        <v>41.024463324487378</v>
      </c>
      <c r="BI54" s="150">
        <v>73.84</v>
      </c>
      <c r="BJ54" s="151">
        <v>5.38</v>
      </c>
      <c r="BK54" s="151">
        <v>16.89</v>
      </c>
      <c r="BL54" s="152">
        <f t="shared" si="41"/>
        <v>3.889999999999997</v>
      </c>
      <c r="BM54" s="151">
        <v>-13.921928634150234</v>
      </c>
      <c r="BN54" s="151">
        <v>24.918900000000001</v>
      </c>
      <c r="BO54" s="151">
        <v>11.252257060931898</v>
      </c>
      <c r="BP54" s="151" t="e">
        <v>#N/A</v>
      </c>
      <c r="BQ54" s="152" t="e">
        <v>#N/A</v>
      </c>
      <c r="BR54" s="150" t="str">
        <f t="shared" si="42"/>
        <v xml:space="preserve"> </v>
      </c>
      <c r="BS54" s="151" t="str">
        <f t="shared" si="43"/>
        <v xml:space="preserve"> </v>
      </c>
    </row>
    <row r="55" spans="2:71" ht="12.75">
      <c r="B55" s="252" t="s">
        <v>221</v>
      </c>
      <c r="C55" s="165" t="s">
        <v>620</v>
      </c>
      <c r="D55" s="177" t="s">
        <v>111</v>
      </c>
      <c r="E55" s="105" t="s">
        <v>287</v>
      </c>
      <c r="F55" s="148">
        <f>VLOOKUP($B55,Snapshot!$D:$AJ,2,FALSE)</f>
        <v>109.25</v>
      </c>
      <c r="G55" s="148">
        <f>VLOOKUP($B55,Snapshot!$D:$AJ,3,FALSE)</f>
        <v>135</v>
      </c>
      <c r="H55" s="148">
        <f t="shared" si="25"/>
        <v>23.569794050343248</v>
      </c>
      <c r="I55" s="149">
        <f>VLOOKUP($B55,Snapshot!$D:$AJ,8,FALSE)</f>
        <v>14.115654719235364</v>
      </c>
      <c r="J55" s="250">
        <f>IF(VLOOKUP($B55,Snapshot!$D:$AJ,28,FALSE)="#N/A N/A","NA",VLOOKUP($B55,Snapshot!$D:$AJ,30,FALSE))</f>
        <v>-8.1932770000000001</v>
      </c>
      <c r="K55" s="154">
        <f>IF(VLOOKUP($B55,Snapshot!$D:$AJ,29,FALSE)="#N/A N/A","NA",VLOOKUP($B55,Snapshot!$D:$AJ,31,FALSE))</f>
        <v>-10.997960000000001</v>
      </c>
      <c r="L55" s="154">
        <f>IF(VLOOKUP($B55,Snapshot!$D:$AJ,30,FALSE)="#N/A N/A","NA",VLOOKUP($B55,Snapshot!$D:$AJ,32,FALSE))</f>
        <v>34.016199999999998</v>
      </c>
      <c r="M55" s="155">
        <f>IF(VLOOKUP($B55,Snapshot!$D:$AJ,31,FALSE)="#N/A N/A","NA",VLOOKUP($B55,Snapshot!$D:$AJ,33,FALSE))</f>
        <v>14.05157</v>
      </c>
      <c r="N55" s="150">
        <f>VLOOKUP($B55,Snapshot!$D:$AJ,10,FALSE)</f>
        <v>2.2769925849884189</v>
      </c>
      <c r="O55" s="151">
        <f>VLOOKUP($B55,Snapshot!$D:$AJ,11,FALSE)</f>
        <v>7.4876211061665527</v>
      </c>
      <c r="P55" s="151">
        <f>VLOOKUP($B55,Snapshot!$D:$AJ,12,FALSE)</f>
        <v>12.80044734165072</v>
      </c>
      <c r="Q55" s="152">
        <f>VLOOKUP($B55,Snapshot!$D:$AJ,13,FALSE)</f>
        <v>15.360799297346723</v>
      </c>
      <c r="R55" s="150">
        <f t="shared" si="17"/>
        <v>228.83818575125642</v>
      </c>
      <c r="S55" s="151">
        <f t="shared" si="18"/>
        <v>70.954795390337026</v>
      </c>
      <c r="T55" s="152">
        <f t="shared" si="19"/>
        <v>20.002050610879873</v>
      </c>
      <c r="U55" s="150">
        <f>VLOOKUP($B55,Snapshot!$D:$AJ,17,FALSE)</f>
        <v>14.590748977672678</v>
      </c>
      <c r="V55" s="151">
        <f>VLOOKUP($B55,Snapshot!$D:$AJ,18,FALSE)</f>
        <v>8.5348579689490247</v>
      </c>
      <c r="W55" s="152">
        <f>VLOOKUP($B55,Snapshot!$D:$AJ,19,FALSE)</f>
        <v>7.1122601034746147</v>
      </c>
      <c r="X55" s="150">
        <f>VLOOKUP($B55,Snapshot!$D:$AJ,20,FALSE)</f>
        <v>1.1804236763008398</v>
      </c>
      <c r="Y55" s="151">
        <f>VLOOKUP($B55,Snapshot!$D:$AJ,21,FALSE)</f>
        <v>1.0611745611873102</v>
      </c>
      <c r="Z55" s="152">
        <f>VLOOKUP($B55,Snapshot!$D:$AJ,22,FALSE)</f>
        <v>0.94841034852907802</v>
      </c>
      <c r="AA55" s="150" t="str">
        <f>VLOOKUP($B55,Snapshot!$D:$AJ,23,FALSE)</f>
        <v>NA</v>
      </c>
      <c r="AB55" s="151" t="str">
        <f>VLOOKUP($B55,Snapshot!$D:$AJ,24,FALSE)</f>
        <v>NA</v>
      </c>
      <c r="AC55" s="152" t="str">
        <f>VLOOKUP($B55,Snapshot!$D:$AJ,25,FALSE)</f>
        <v>NA</v>
      </c>
      <c r="AD55" s="151">
        <f>VLOOKUP($B55,Snapshot!$D:$AJ,26,FALSE)</f>
        <v>8.698164847880081</v>
      </c>
      <c r="AE55" s="151">
        <f>VLOOKUP($B55,Snapshot!$D:$AJ,27,FALSE)</f>
        <v>13.565921573995347</v>
      </c>
      <c r="AF55" s="262">
        <f>VLOOKUP($B55,Snapshot!$D:$AJ,28,FALSE)</f>
        <v>14.535475956147318</v>
      </c>
      <c r="AG55" s="152">
        <f>VLOOKUP($B55,Snapshot!$D:$AJ,29,FALSE)</f>
        <v>1.3729996236341151</v>
      </c>
      <c r="AH55" s="150">
        <v>344.91630000000004</v>
      </c>
      <c r="AI55" s="151">
        <v>400.83067999999992</v>
      </c>
      <c r="AJ55" s="151">
        <v>432.79343676494119</v>
      </c>
      <c r="AK55" s="152">
        <v>467.07970598805849</v>
      </c>
      <c r="AL55" s="150">
        <f t="shared" si="26"/>
        <v>16.21099959613386</v>
      </c>
      <c r="AM55" s="151">
        <f t="shared" si="27"/>
        <v>7.9741293168829515</v>
      </c>
      <c r="AN55" s="152">
        <f t="shared" si="28"/>
        <v>7.922086221870984</v>
      </c>
      <c r="AO55" s="150">
        <v>225.28752800000001</v>
      </c>
      <c r="AP55" s="151">
        <v>249.30809599999989</v>
      </c>
      <c r="AQ55" s="151">
        <v>283.10210749694124</v>
      </c>
      <c r="AR55" s="152">
        <v>310.15660329837851</v>
      </c>
      <c r="AS55" s="150">
        <f t="shared" si="29"/>
        <v>10.662182772940668</v>
      </c>
      <c r="AT55" s="151">
        <f t="shared" si="30"/>
        <v>13.555119965675459</v>
      </c>
      <c r="AU55" s="152">
        <f t="shared" si="31"/>
        <v>9.556444507121725</v>
      </c>
      <c r="AV55" s="150">
        <f t="shared" si="32"/>
        <v>62.197857708895924</v>
      </c>
      <c r="AW55" s="151">
        <f t="shared" si="33"/>
        <v>65.412754318337704</v>
      </c>
      <c r="AX55" s="152">
        <f t="shared" si="34"/>
        <v>66.403356712378354</v>
      </c>
      <c r="AY55" s="150">
        <v>25.071983000000014</v>
      </c>
      <c r="AZ55" s="151">
        <v>82.446195999999915</v>
      </c>
      <c r="BA55" s="151">
        <v>140.94572567891609</v>
      </c>
      <c r="BB55" s="152">
        <v>169.13776106308475</v>
      </c>
      <c r="BC55" s="150">
        <f t="shared" si="35"/>
        <v>228.83795430142033</v>
      </c>
      <c r="BD55" s="151">
        <f t="shared" si="36"/>
        <v>70.95479539033704</v>
      </c>
      <c r="BE55" s="152">
        <f t="shared" si="37"/>
        <v>20.002050610879849</v>
      </c>
      <c r="BF55" s="150">
        <f t="shared" si="38"/>
        <v>20.56883370304886</v>
      </c>
      <c r="BG55" s="151">
        <f t="shared" si="39"/>
        <v>32.566511805830949</v>
      </c>
      <c r="BH55" s="152">
        <f t="shared" si="40"/>
        <v>36.211755487276292</v>
      </c>
      <c r="BI55" s="150">
        <v>73.150000000000006</v>
      </c>
      <c r="BJ55" s="151">
        <v>5.51</v>
      </c>
      <c r="BK55" s="151">
        <v>10.770000000000001</v>
      </c>
      <c r="BL55" s="152">
        <f t="shared" si="41"/>
        <v>10.569999999999995</v>
      </c>
      <c r="BM55" s="151">
        <v>-23.547935619314202</v>
      </c>
      <c r="BN55" s="151">
        <v>34.016199999999998</v>
      </c>
      <c r="BO55" s="151">
        <v>47.136548626045396</v>
      </c>
      <c r="BP55" s="151" t="e">
        <v>#N/A</v>
      </c>
      <c r="BQ55" s="152" t="e">
        <v>#N/A</v>
      </c>
      <c r="BR55" s="150" t="str">
        <f t="shared" si="42"/>
        <v xml:space="preserve"> </v>
      </c>
      <c r="BS55" s="151" t="str">
        <f t="shared" si="43"/>
        <v xml:space="preserve"> </v>
      </c>
    </row>
    <row r="56" spans="2:71" ht="12.75">
      <c r="B56" s="252" t="s">
        <v>47</v>
      </c>
      <c r="C56" s="165" t="s">
        <v>474</v>
      </c>
      <c r="D56" s="177" t="s">
        <v>111</v>
      </c>
      <c r="E56" s="105" t="s">
        <v>286</v>
      </c>
      <c r="F56" s="148">
        <f>VLOOKUP($B56,Snapshot!$D:$AJ,2,FALSE)</f>
        <v>802.65</v>
      </c>
      <c r="G56" s="148">
        <f>VLOOKUP($B56,Snapshot!$D:$AJ,3,FALSE)</f>
        <v>1015</v>
      </c>
      <c r="H56" s="148">
        <f t="shared" si="25"/>
        <v>26.45611412197097</v>
      </c>
      <c r="I56" s="149">
        <f>VLOOKUP($B56,Snapshot!$D:$AJ,8,FALSE)</f>
        <v>85.503425806451602</v>
      </c>
      <c r="J56" s="250">
        <f>IF(VLOOKUP($B56,Snapshot!$D:$AJ,28,FALSE)="#N/A N/A","NA",VLOOKUP($B56,Snapshot!$D:$AJ,30,FALSE))</f>
        <v>-4.9161910000000004</v>
      </c>
      <c r="K56" s="154">
        <f>IF(VLOOKUP($B56,Snapshot!$D:$AJ,29,FALSE)="#N/A N/A","NA",VLOOKUP($B56,Snapshot!$D:$AJ,31,FALSE))</f>
        <v>9.3454139999999999</v>
      </c>
      <c r="L56" s="154">
        <f>IF(VLOOKUP($B56,Snapshot!$D:$AJ,30,FALSE)="#N/A N/A","NA",VLOOKUP($B56,Snapshot!$D:$AJ,32,FALSE))</f>
        <v>36.157760000000003</v>
      </c>
      <c r="M56" s="155">
        <f>IF(VLOOKUP($B56,Snapshot!$D:$AJ,31,FALSE)="#N/A N/A","NA",VLOOKUP($B56,Snapshot!$D:$AJ,33,FALSE))</f>
        <v>25.033100000000001</v>
      </c>
      <c r="N56" s="150">
        <f>VLOOKUP($B56,Snapshot!$D:$AJ,10,FALSE)</f>
        <v>62.353605176337126</v>
      </c>
      <c r="O56" s="151">
        <f>VLOOKUP($B56,Snapshot!$D:$AJ,11,FALSE)</f>
        <v>75.1791647636894</v>
      </c>
      <c r="P56" s="151">
        <f>VLOOKUP($B56,Snapshot!$D:$AJ,12,FALSE)</f>
        <v>89.354389439377186</v>
      </c>
      <c r="Q56" s="152">
        <f>VLOOKUP($B56,Snapshot!$D:$AJ,13,FALSE)</f>
        <v>103.15196555522637</v>
      </c>
      <c r="R56" s="150">
        <f t="shared" si="17"/>
        <v>20.569074636633044</v>
      </c>
      <c r="S56" s="151">
        <f t="shared" si="18"/>
        <v>18.855256932216214</v>
      </c>
      <c r="T56" s="152">
        <f t="shared" si="19"/>
        <v>15.441408309560668</v>
      </c>
      <c r="U56" s="150">
        <f>VLOOKUP($B56,Snapshot!$D:$AJ,17,FALSE)</f>
        <v>10.676495309876998</v>
      </c>
      <c r="V56" s="151">
        <f>VLOOKUP($B56,Snapshot!$D:$AJ,18,FALSE)</f>
        <v>8.9827707965545525</v>
      </c>
      <c r="W56" s="152">
        <f>VLOOKUP($B56,Snapshot!$D:$AJ,19,FALSE)</f>
        <v>7.78123805668318</v>
      </c>
      <c r="X56" s="150">
        <f>VLOOKUP($B56,Snapshot!$D:$AJ,20,FALSE)</f>
        <v>1.7918044755424773</v>
      </c>
      <c r="Y56" s="151">
        <f>VLOOKUP($B56,Snapshot!$D:$AJ,21,FALSE)</f>
        <v>1.534639867507942</v>
      </c>
      <c r="Z56" s="152">
        <f>VLOOKUP($B56,Snapshot!$D:$AJ,22,FALSE)</f>
        <v>1.2904886563797253</v>
      </c>
      <c r="AA56" s="150" t="str">
        <f>VLOOKUP($B56,Snapshot!$D:$AJ,23,FALSE)</f>
        <v>NA</v>
      </c>
      <c r="AB56" s="151" t="str">
        <f>VLOOKUP($B56,Snapshot!$D:$AJ,24,FALSE)</f>
        <v>NA</v>
      </c>
      <c r="AC56" s="152" t="str">
        <f>VLOOKUP($B56,Snapshot!$D:$AJ,25,FALSE)</f>
        <v>NA</v>
      </c>
      <c r="AD56" s="151">
        <f>VLOOKUP($B56,Snapshot!$D:$AJ,26,FALSE)</f>
        <v>18.806025066021007</v>
      </c>
      <c r="AE56" s="151">
        <f>VLOOKUP($B56,Snapshot!$D:$AJ,27,FALSE)</f>
        <v>18.827496320833699</v>
      </c>
      <c r="AF56" s="262">
        <f>VLOOKUP($B56,Snapshot!$D:$AJ,28,FALSE)</f>
        <v>18.240696447899492</v>
      </c>
      <c r="AG56" s="152">
        <f>VLOOKUP($B56,Snapshot!$D:$AJ,29,FALSE)</f>
        <v>1.7068460528412679</v>
      </c>
      <c r="AH56" s="150">
        <v>1448.4051070000003</v>
      </c>
      <c r="AI56" s="151">
        <v>1598.7582669999999</v>
      </c>
      <c r="AJ56" s="151">
        <v>1716.8812788693142</v>
      </c>
      <c r="AK56" s="152">
        <v>1946.2752848178982</v>
      </c>
      <c r="AL56" s="150">
        <f t="shared" si="26"/>
        <v>10.380601343737155</v>
      </c>
      <c r="AM56" s="151">
        <f t="shared" si="27"/>
        <v>7.3884222716775696</v>
      </c>
      <c r="AN56" s="152">
        <f t="shared" si="28"/>
        <v>13.361087267470012</v>
      </c>
      <c r="AO56" s="150">
        <v>837.12980700000026</v>
      </c>
      <c r="AP56" s="151">
        <v>866.97176900000011</v>
      </c>
      <c r="AQ56" s="151">
        <v>1104.248438889314</v>
      </c>
      <c r="AR56" s="152">
        <v>1278.0772711103482</v>
      </c>
      <c r="AS56" s="150">
        <f t="shared" si="29"/>
        <v>3.5647950593162676</v>
      </c>
      <c r="AT56" s="151">
        <f t="shared" si="30"/>
        <v>27.368442476852309</v>
      </c>
      <c r="AU56" s="152">
        <f t="shared" si="31"/>
        <v>15.741822772769893</v>
      </c>
      <c r="AV56" s="150">
        <f t="shared" si="32"/>
        <v>54.227820859174336</v>
      </c>
      <c r="AW56" s="151">
        <f t="shared" si="33"/>
        <v>64.317111059451847</v>
      </c>
      <c r="AX56" s="152">
        <f t="shared" si="34"/>
        <v>65.667857012834162</v>
      </c>
      <c r="AY56" s="150">
        <v>556.4817330000003</v>
      </c>
      <c r="AZ56" s="151">
        <v>670.94487599999957</v>
      </c>
      <c r="BA56" s="151">
        <v>797.45325624333884</v>
      </c>
      <c r="BB56" s="152">
        <v>920.59126961775985</v>
      </c>
      <c r="BC56" s="150">
        <f t="shared" si="35"/>
        <v>20.569074636633061</v>
      </c>
      <c r="BD56" s="151">
        <f t="shared" si="36"/>
        <v>18.855256932216193</v>
      </c>
      <c r="BE56" s="152">
        <f t="shared" si="37"/>
        <v>15.441408309560671</v>
      </c>
      <c r="BF56" s="150">
        <f t="shared" si="38"/>
        <v>41.96662433896266</v>
      </c>
      <c r="BG56" s="151">
        <f t="shared" si="39"/>
        <v>46.447780988590971</v>
      </c>
      <c r="BH56" s="152">
        <f t="shared" si="40"/>
        <v>47.300157218196105</v>
      </c>
      <c r="BI56" s="150">
        <v>56.92</v>
      </c>
      <c r="BJ56" s="151">
        <v>12.11</v>
      </c>
      <c r="BK56" s="151">
        <v>23.380000000000003</v>
      </c>
      <c r="BL56" s="152">
        <f t="shared" si="41"/>
        <v>7.5899999999999963</v>
      </c>
      <c r="BM56" s="151">
        <v>-11.999780725797621</v>
      </c>
      <c r="BN56" s="151">
        <v>36.157760000000003</v>
      </c>
      <c r="BO56" s="151">
        <v>160.98405849462367</v>
      </c>
      <c r="BP56" s="151">
        <v>193.52950000000001</v>
      </c>
      <c r="BQ56" s="152">
        <v>299.51724999999999</v>
      </c>
      <c r="BR56" s="150">
        <f t="shared" si="42"/>
        <v>312.05772569212382</v>
      </c>
      <c r="BS56" s="151">
        <f t="shared" si="43"/>
        <v>207.35834734652508</v>
      </c>
    </row>
    <row r="57" spans="2:71" ht="12.75">
      <c r="B57" s="252" t="s">
        <v>222</v>
      </c>
      <c r="C57" s="165" t="s">
        <v>475</v>
      </c>
      <c r="D57" s="177" t="s">
        <v>111</v>
      </c>
      <c r="E57" s="105" t="s">
        <v>286</v>
      </c>
      <c r="F57" s="148">
        <f>VLOOKUP($B57,Snapshot!$D:$AJ,2,FALSE)</f>
        <v>123.35</v>
      </c>
      <c r="G57" s="148">
        <f>VLOOKUP($B57,Snapshot!$D:$AJ,3,FALSE)</f>
        <v>165</v>
      </c>
      <c r="H57" s="148">
        <f t="shared" si="25"/>
        <v>33.76570733684639</v>
      </c>
      <c r="I57" s="149">
        <f>VLOOKUP($B57,Snapshot!$D:$AJ,8,FALSE)</f>
        <v>11.573522580645163</v>
      </c>
      <c r="J57" s="250">
        <f>IF(VLOOKUP($B57,Snapshot!$D:$AJ,28,FALSE)="#N/A N/A","NA",VLOOKUP($B57,Snapshot!$D:$AJ,30,FALSE))</f>
        <v>-10.874269999999999</v>
      </c>
      <c r="K57" s="154">
        <f>IF(VLOOKUP($B57,Snapshot!$D:$AJ,29,FALSE)="#N/A N/A","NA",VLOOKUP($B57,Snapshot!$D:$AJ,31,FALSE))</f>
        <v>-18.473230000000001</v>
      </c>
      <c r="L57" s="154">
        <f>IF(VLOOKUP($B57,Snapshot!$D:$AJ,30,FALSE)="#N/A N/A","NA",VLOOKUP($B57,Snapshot!$D:$AJ,32,FALSE))</f>
        <v>20.51783</v>
      </c>
      <c r="M57" s="155">
        <f>IF(VLOOKUP($B57,Snapshot!$D:$AJ,31,FALSE)="#N/A N/A","NA",VLOOKUP($B57,Snapshot!$D:$AJ,33,FALSE))</f>
        <v>3.5684309999999999</v>
      </c>
      <c r="N57" s="150">
        <f>VLOOKUP($B57,Snapshot!$D:$AJ,10,FALSE)</f>
        <v>12.338823866788083</v>
      </c>
      <c r="O57" s="151">
        <f>VLOOKUP($B57,Snapshot!$D:$AJ,11,FALSE)</f>
        <v>18.866429990150369</v>
      </c>
      <c r="P57" s="151">
        <f>VLOOKUP($B57,Snapshot!$D:$AJ,12,FALSE)</f>
        <v>20.733370913522712</v>
      </c>
      <c r="Q57" s="152">
        <f>VLOOKUP($B57,Snapshot!$D:$AJ,13,FALSE)</f>
        <v>23.442809228936266</v>
      </c>
      <c r="R57" s="150">
        <f t="shared" si="17"/>
        <v>52.902984869833361</v>
      </c>
      <c r="S57" s="151">
        <f t="shared" si="18"/>
        <v>9.8955707271965121</v>
      </c>
      <c r="T57" s="152">
        <f t="shared" si="19"/>
        <v>13.068006773787101</v>
      </c>
      <c r="U57" s="150">
        <f>VLOOKUP($B57,Snapshot!$D:$AJ,17,FALSE)</f>
        <v>6.538067883770144</v>
      </c>
      <c r="V57" s="151">
        <f>VLOOKUP($B57,Snapshot!$D:$AJ,18,FALSE)</f>
        <v>5.9493461296999559</v>
      </c>
      <c r="W57" s="152">
        <f>VLOOKUP($B57,Snapshot!$D:$AJ,19,FALSE)</f>
        <v>5.261741406304874</v>
      </c>
      <c r="X57" s="150">
        <f>VLOOKUP($B57,Snapshot!$D:$AJ,20,FALSE)</f>
        <v>1.0031533682451352</v>
      </c>
      <c r="Y57" s="151">
        <f>VLOOKUP($B57,Snapshot!$D:$AJ,21,FALSE)</f>
        <v>0.88299114185759864</v>
      </c>
      <c r="Z57" s="152">
        <f>VLOOKUP($B57,Snapshot!$D:$AJ,22,FALSE)</f>
        <v>0.77755431777120876</v>
      </c>
      <c r="AA57" s="150" t="str">
        <f>VLOOKUP($B57,Snapshot!$D:$AJ,23,FALSE)</f>
        <v>NA</v>
      </c>
      <c r="AB57" s="151" t="str">
        <f>VLOOKUP($B57,Snapshot!$D:$AJ,24,FALSE)</f>
        <v>NA</v>
      </c>
      <c r="AC57" s="152" t="str">
        <f>VLOOKUP($B57,Snapshot!$D:$AJ,25,FALSE)</f>
        <v>NA</v>
      </c>
      <c r="AD57" s="151">
        <f>VLOOKUP($B57,Snapshot!$D:$AJ,26,FALSE)</f>
        <v>16.692492240933532</v>
      </c>
      <c r="AE57" s="151">
        <f>VLOOKUP($B57,Snapshot!$D:$AJ,27,FALSE)</f>
        <v>16.197748123266123</v>
      </c>
      <c r="AF57" s="262">
        <f>VLOOKUP($B57,Snapshot!$D:$AJ,28,FALSE)</f>
        <v>16.074372498439534</v>
      </c>
      <c r="AG57" s="152">
        <f>VLOOKUP($B57,Snapshot!$D:$AJ,29,FALSE)</f>
        <v>2.9185245067207535</v>
      </c>
      <c r="AH57" s="150">
        <v>327.65344300000004</v>
      </c>
      <c r="AI57" s="151">
        <v>365.70396600000004</v>
      </c>
      <c r="AJ57" s="151">
        <v>387.97272389704398</v>
      </c>
      <c r="AK57" s="152">
        <v>429.47674920540794</v>
      </c>
      <c r="AL57" s="150">
        <f t="shared" si="26"/>
        <v>11.613039268444368</v>
      </c>
      <c r="AM57" s="151">
        <f t="shared" si="27"/>
        <v>6.089285314735676</v>
      </c>
      <c r="AN57" s="152">
        <f t="shared" si="28"/>
        <v>10.6976657769833</v>
      </c>
      <c r="AO57" s="150">
        <v>254.67162400000004</v>
      </c>
      <c r="AP57" s="151">
        <v>282.10630900000001</v>
      </c>
      <c r="AQ57" s="151">
        <v>303.54769252504394</v>
      </c>
      <c r="AR57" s="152">
        <v>338.61970338015794</v>
      </c>
      <c r="AS57" s="150">
        <f t="shared" si="29"/>
        <v>10.772572369507486</v>
      </c>
      <c r="AT57" s="151">
        <f t="shared" si="30"/>
        <v>7.6004622516414315</v>
      </c>
      <c r="AU57" s="152">
        <f t="shared" si="31"/>
        <v>11.554036389922629</v>
      </c>
      <c r="AV57" s="150">
        <f t="shared" si="32"/>
        <v>77.140620618809479</v>
      </c>
      <c r="AW57" s="151">
        <f t="shared" si="33"/>
        <v>78.239441545276307</v>
      </c>
      <c r="AX57" s="152">
        <f t="shared" si="34"/>
        <v>78.844711385808836</v>
      </c>
      <c r="AY57" s="150">
        <v>84.332761000000033</v>
      </c>
      <c r="AZ57" s="151">
        <v>136.48310899999998</v>
      </c>
      <c r="BA57" s="151">
        <v>158.2703763123441</v>
      </c>
      <c r="BB57" s="152">
        <v>178.95315980973956</v>
      </c>
      <c r="BC57" s="150">
        <f t="shared" si="35"/>
        <v>61.838776984901443</v>
      </c>
      <c r="BD57" s="151">
        <f t="shared" si="36"/>
        <v>15.963343355802451</v>
      </c>
      <c r="BE57" s="152">
        <f t="shared" si="37"/>
        <v>13.068006773787104</v>
      </c>
      <c r="BF57" s="150">
        <f t="shared" si="38"/>
        <v>37.320653230214077</v>
      </c>
      <c r="BG57" s="151">
        <f t="shared" si="39"/>
        <v>40.794201902282232</v>
      </c>
      <c r="BH57" s="152">
        <f t="shared" si="40"/>
        <v>41.667717784682857</v>
      </c>
      <c r="BI57" s="150">
        <v>74.760000000000005</v>
      </c>
      <c r="BJ57" s="151">
        <v>7.37</v>
      </c>
      <c r="BK57" s="151">
        <v>11.379999999999999</v>
      </c>
      <c r="BL57" s="152">
        <f t="shared" si="41"/>
        <v>6.4899999999999949</v>
      </c>
      <c r="BM57" s="151">
        <v>-28.472020875616124</v>
      </c>
      <c r="BN57" s="151">
        <v>20.51783</v>
      </c>
      <c r="BO57" s="151">
        <v>18.78141209080048</v>
      </c>
      <c r="BP57" s="151" t="e">
        <v>#N/A</v>
      </c>
      <c r="BQ57" s="152" t="e">
        <v>#N/A</v>
      </c>
      <c r="BR57" s="150" t="str">
        <f t="shared" si="42"/>
        <v xml:space="preserve"> </v>
      </c>
      <c r="BS57" s="151" t="str">
        <f t="shared" si="43"/>
        <v xml:space="preserve"> </v>
      </c>
    </row>
    <row r="58" spans="2:71" ht="12.75">
      <c r="B58" s="252" t="s">
        <v>598</v>
      </c>
      <c r="C58" s="165" t="s">
        <v>1297</v>
      </c>
      <c r="D58" s="177" t="s">
        <v>1298</v>
      </c>
      <c r="E58" s="105" t="s">
        <v>287</v>
      </c>
      <c r="F58" s="148">
        <f>VLOOKUP($B58,Snapshot!$D:$AJ,2,FALSE)</f>
        <v>1820.25</v>
      </c>
      <c r="G58" s="148">
        <f>VLOOKUP($B58,Snapshot!$D:$AJ,3,FALSE)</f>
        <v>1800</v>
      </c>
      <c r="H58" s="148">
        <f t="shared" si="25"/>
        <v>-1.1124845488257051</v>
      </c>
      <c r="I58" s="149">
        <f>VLOOKUP($B58,Snapshot!$D:$AJ,8,FALSE)</f>
        <v>1.7630561418160093</v>
      </c>
      <c r="J58" s="250">
        <f>IF(VLOOKUP($B58,Snapshot!$D:$AJ,28,FALSE)="#N/A N/A","NA",VLOOKUP($B58,Snapshot!$D:$AJ,30,FALSE))</f>
        <v>-2.7618230000000001</v>
      </c>
      <c r="K58" s="154">
        <f>IF(VLOOKUP($B58,Snapshot!$D:$AJ,29,FALSE)="#N/A N/A","NA",VLOOKUP($B58,Snapshot!$D:$AJ,31,FALSE))</f>
        <v>37.756839999999997</v>
      </c>
      <c r="L58" s="154">
        <f>IF(VLOOKUP($B58,Snapshot!$D:$AJ,30,FALSE)="#N/A N/A","NA",VLOOKUP($B58,Snapshot!$D:$AJ,32,FALSE))</f>
        <v>6.5190060000000001</v>
      </c>
      <c r="M58" s="155">
        <f>IF(VLOOKUP($B58,Snapshot!$D:$AJ,31,FALSE)="#N/A N/A","NA",VLOOKUP($B58,Snapshot!$D:$AJ,33,FALSE))</f>
        <v>18.799769999999999</v>
      </c>
      <c r="N58" s="150">
        <f>VLOOKUP($B58,Snapshot!$D:$AJ,10,FALSE)</f>
        <v>54.400324323367116</v>
      </c>
      <c r="O58" s="151">
        <f>VLOOKUP($B58,Snapshot!$D:$AJ,11,FALSE)</f>
        <v>62.00354562880576</v>
      </c>
      <c r="P58" s="151">
        <f>VLOOKUP($B58,Snapshot!$D:$AJ,12,FALSE)</f>
        <v>74.436969662671373</v>
      </c>
      <c r="Q58" s="152">
        <f>VLOOKUP($B58,Snapshot!$D:$AJ,13,FALSE)</f>
        <v>94.122845980667037</v>
      </c>
      <c r="R58" s="150">
        <f t="shared" si="17"/>
        <v>13.976426427613697</v>
      </c>
      <c r="S58" s="151">
        <f t="shared" si="18"/>
        <v>20.052762963428439</v>
      </c>
      <c r="T58" s="152">
        <f t="shared" si="19"/>
        <v>26.446369871324471</v>
      </c>
      <c r="U58" s="150">
        <f>VLOOKUP($B58,Snapshot!$D:$AJ,17,FALSE)</f>
        <v>29.357192101516592</v>
      </c>
      <c r="V58" s="151">
        <f>VLOOKUP($B58,Snapshot!$D:$AJ,18,FALSE)</f>
        <v>24.453574725689275</v>
      </c>
      <c r="W58" s="152">
        <f>VLOOKUP($B58,Snapshot!$D:$AJ,19,FALSE)</f>
        <v>19.339087986925957</v>
      </c>
      <c r="X58" s="150">
        <f>VLOOKUP($B58,Snapshot!$D:$AJ,20,FALSE)</f>
        <v>3.817704860163512</v>
      </c>
      <c r="Y58" s="151">
        <f>VLOOKUP($B58,Snapshot!$D:$AJ,21,FALSE)</f>
        <v>3.3021685769522811</v>
      </c>
      <c r="Z58" s="152">
        <f>VLOOKUP($B58,Snapshot!$D:$AJ,22,FALSE)</f>
        <v>2.8205558502095545</v>
      </c>
      <c r="AA58" s="150" t="str">
        <f>VLOOKUP($B58,Snapshot!$D:$AJ,23,FALSE)</f>
        <v>NA</v>
      </c>
      <c r="AB58" s="151" t="str">
        <f>VLOOKUP($B58,Snapshot!$D:$AJ,24,FALSE)</f>
        <v>NA</v>
      </c>
      <c r="AC58" s="152" t="str">
        <f>VLOOKUP($B58,Snapshot!$D:$AJ,25,FALSE)</f>
        <v>NA</v>
      </c>
      <c r="AD58" s="151">
        <f>VLOOKUP($B58,Snapshot!$D:$AJ,26,FALSE)</f>
        <v>13.934287257176678</v>
      </c>
      <c r="AE58" s="151">
        <f>VLOOKUP($B58,Snapshot!$D:$AJ,27,FALSE)</f>
        <v>14.481613690595911</v>
      </c>
      <c r="AF58" s="262">
        <f>VLOOKUP($B58,Snapshot!$D:$AJ,28,FALSE)</f>
        <v>15.731974629012532</v>
      </c>
      <c r="AG58" s="152">
        <f>VLOOKUP($B58,Snapshot!$D:$AJ,29,FALSE)</f>
        <v>0</v>
      </c>
      <c r="AH58" s="150">
        <v>7.9713750000000001</v>
      </c>
      <c r="AI58" s="151">
        <v>9.0628930000000008</v>
      </c>
      <c r="AJ58" s="151">
        <v>10.665937744866147</v>
      </c>
      <c r="AK58" s="152">
        <v>13.071546013466325</v>
      </c>
      <c r="AL58" s="150">
        <f t="shared" si="26"/>
        <v>13.692970158849647</v>
      </c>
      <c r="AM58" s="151">
        <f t="shared" si="27"/>
        <v>17.688002549143491</v>
      </c>
      <c r="AN58" s="152">
        <f t="shared" si="28"/>
        <v>22.554118785833637</v>
      </c>
      <c r="AO58" s="150">
        <v>5.6141930000000011</v>
      </c>
      <c r="AP58" s="151">
        <v>6.4892349999999999</v>
      </c>
      <c r="AQ58" s="151">
        <v>7.8106598616661476</v>
      </c>
      <c r="AR58" s="152">
        <v>9.8075282907783219</v>
      </c>
      <c r="AS58" s="150">
        <f t="shared" si="29"/>
        <v>15.586247213090076</v>
      </c>
      <c r="AT58" s="151">
        <f t="shared" si="30"/>
        <v>20.363338077079149</v>
      </c>
      <c r="AU58" s="152">
        <f t="shared" si="31"/>
        <v>25.565937634956853</v>
      </c>
      <c r="AV58" s="150">
        <f t="shared" si="32"/>
        <v>71.602246655676055</v>
      </c>
      <c r="AW58" s="151">
        <f t="shared" si="33"/>
        <v>73.229940475001044</v>
      </c>
      <c r="AX58" s="152">
        <f t="shared" si="34"/>
        <v>75.029596963317061</v>
      </c>
      <c r="AY58" s="150">
        <v>4.3007210000000011</v>
      </c>
      <c r="AZ58" s="151">
        <v>4.906941999999999</v>
      </c>
      <c r="BA58" s="151">
        <v>5.8909194480129132</v>
      </c>
      <c r="BB58" s="152">
        <v>7.4488537940561947</v>
      </c>
      <c r="BC58" s="150">
        <f t="shared" si="35"/>
        <v>14.095799285747617</v>
      </c>
      <c r="BD58" s="151">
        <f t="shared" si="36"/>
        <v>20.052762963428435</v>
      </c>
      <c r="BE58" s="152">
        <f t="shared" si="37"/>
        <v>26.446369871324464</v>
      </c>
      <c r="BF58" s="150">
        <f t="shared" si="38"/>
        <v>54.143218947856923</v>
      </c>
      <c r="BG58" s="151">
        <f t="shared" si="39"/>
        <v>55.231144123716632</v>
      </c>
      <c r="BH58" s="152">
        <f t="shared" si="40"/>
        <v>56.985254738669589</v>
      </c>
      <c r="BI58" s="150">
        <v>26.47</v>
      </c>
      <c r="BJ58" s="151">
        <v>35.880000000000003</v>
      </c>
      <c r="BK58" s="151">
        <v>24.4</v>
      </c>
      <c r="BL58" s="152">
        <f t="shared" si="41"/>
        <v>13.25</v>
      </c>
      <c r="BM58" s="151">
        <v>-7.9868570706432536</v>
      </c>
      <c r="BN58" s="151">
        <v>6.5190060000000001</v>
      </c>
      <c r="BO58" s="151">
        <v>7.2197144086021501</v>
      </c>
      <c r="BP58" s="151" t="e">
        <v>#N/A</v>
      </c>
      <c r="BQ58" s="152" t="e">
        <v>#N/A</v>
      </c>
      <c r="BR58" s="150" t="str">
        <f t="shared" si="42"/>
        <v xml:space="preserve"> </v>
      </c>
      <c r="BS58" s="151" t="str">
        <f t="shared" si="43"/>
        <v xml:space="preserve"> </v>
      </c>
    </row>
    <row r="59" spans="2:71" ht="12.75">
      <c r="B59" s="252" t="s">
        <v>519</v>
      </c>
      <c r="C59" s="165" t="s">
        <v>1299</v>
      </c>
      <c r="D59" s="177" t="s">
        <v>1298</v>
      </c>
      <c r="E59" s="105" t="s">
        <v>286</v>
      </c>
      <c r="F59" s="148">
        <f>VLOOKUP($B59,Snapshot!$D:$AJ,2,FALSE)</f>
        <v>236.25</v>
      </c>
      <c r="G59" s="148">
        <f>VLOOKUP($B59,Snapshot!$D:$AJ,3,FALSE)</f>
        <v>270</v>
      </c>
      <c r="H59" s="148">
        <f t="shared" si="25"/>
        <v>14.285714285714278</v>
      </c>
      <c r="I59" s="149">
        <f>VLOOKUP($B59,Snapshot!$D:$AJ,8,FALSE)</f>
        <v>7.3190858960573477</v>
      </c>
      <c r="J59" s="250">
        <f>IF(VLOOKUP($B59,Snapshot!$D:$AJ,28,FALSE)="#N/A N/A","NA",VLOOKUP($B59,Snapshot!$D:$AJ,30,FALSE))</f>
        <v>0.36109010000000002</v>
      </c>
      <c r="K59" s="154">
        <f>IF(VLOOKUP($B59,Snapshot!$D:$AJ,29,FALSE)="#N/A N/A","NA",VLOOKUP($B59,Snapshot!$D:$AJ,31,FALSE))</f>
        <v>34.653750000000002</v>
      </c>
      <c r="L59" s="154">
        <f>IF(VLOOKUP($B59,Snapshot!$D:$AJ,30,FALSE)="#N/A N/A","NA",VLOOKUP($B59,Snapshot!$D:$AJ,32,FALSE))</f>
        <v>30.922699999999999</v>
      </c>
      <c r="M59" s="155">
        <f>IF(VLOOKUP($B59,Snapshot!$D:$AJ,31,FALSE)="#N/A N/A","NA",VLOOKUP($B59,Snapshot!$D:$AJ,33,FALSE))</f>
        <v>42.019829999999999</v>
      </c>
      <c r="N59" s="150">
        <f>VLOOKUP($B59,Snapshot!$D:$AJ,10,FALSE)</f>
        <v>8.5061145827732929</v>
      </c>
      <c r="O59" s="151">
        <f>VLOOKUP($B59,Snapshot!$D:$AJ,11,FALSE)</f>
        <v>10.119422158291091</v>
      </c>
      <c r="P59" s="151">
        <f>VLOOKUP($B59,Snapshot!$D:$AJ,12,FALSE)</f>
        <v>13.245500840460094</v>
      </c>
      <c r="Q59" s="152">
        <f>VLOOKUP($B59,Snapshot!$D:$AJ,13,FALSE)</f>
        <v>17.158468374835486</v>
      </c>
      <c r="R59" s="150">
        <f t="shared" si="17"/>
        <v>18.966445370781759</v>
      </c>
      <c r="S59" s="151">
        <f t="shared" si="18"/>
        <v>30.89186944936111</v>
      </c>
      <c r="T59" s="152">
        <f t="shared" si="19"/>
        <v>29.541861659339652</v>
      </c>
      <c r="U59" s="150">
        <f>VLOOKUP($B59,Snapshot!$D:$AJ,17,FALSE)</f>
        <v>23.346194704055762</v>
      </c>
      <c r="V59" s="151">
        <f>VLOOKUP($B59,Snapshot!$D:$AJ,18,FALSE)</f>
        <v>17.83624514056455</v>
      </c>
      <c r="W59" s="152">
        <f>VLOOKUP($B59,Snapshot!$D:$AJ,19,FALSE)</f>
        <v>13.768711451336934</v>
      </c>
      <c r="X59" s="150">
        <f>VLOOKUP($B59,Snapshot!$D:$AJ,20,FALSE)</f>
        <v>2.2905200792325542</v>
      </c>
      <c r="Y59" s="151">
        <f>VLOOKUP($B59,Snapshot!$D:$AJ,21,FALSE)</f>
        <v>2.0489035389691712</v>
      </c>
      <c r="Z59" s="152">
        <f>VLOOKUP($B59,Snapshot!$D:$AJ,22,FALSE)</f>
        <v>1.8042107503909661</v>
      </c>
      <c r="AA59" s="150" t="str">
        <f>VLOOKUP($B59,Snapshot!$D:$AJ,23,FALSE)</f>
        <v>NA</v>
      </c>
      <c r="AB59" s="151" t="str">
        <f>VLOOKUP($B59,Snapshot!$D:$AJ,24,FALSE)</f>
        <v>NA</v>
      </c>
      <c r="AC59" s="152" t="str">
        <f>VLOOKUP($B59,Snapshot!$D:$AJ,25,FALSE)</f>
        <v>NA</v>
      </c>
      <c r="AD59" s="151">
        <f>VLOOKUP($B59,Snapshot!$D:$AJ,26,FALSE)</f>
        <v>11.165631648779572</v>
      </c>
      <c r="AE59" s="151">
        <f>VLOOKUP($B59,Snapshot!$D:$AJ,27,FALSE)</f>
        <v>12.112977079586855</v>
      </c>
      <c r="AF59" s="262">
        <f>VLOOKUP($B59,Snapshot!$D:$AJ,28,FALSE)</f>
        <v>13.935853906021157</v>
      </c>
      <c r="AG59" s="152">
        <f>VLOOKUP($B59,Snapshot!$D:$AJ,29,FALSE)</f>
        <v>0</v>
      </c>
      <c r="AH59" s="150">
        <v>38.866242</v>
      </c>
      <c r="AI59" s="151">
        <v>55.762545000000003</v>
      </c>
      <c r="AJ59" s="151">
        <v>72.533597536936284</v>
      </c>
      <c r="AK59" s="152">
        <v>90.450897362168533</v>
      </c>
      <c r="AL59" s="150">
        <f t="shared" si="26"/>
        <v>43.472952697613522</v>
      </c>
      <c r="AM59" s="151">
        <f t="shared" si="27"/>
        <v>30.075837709588541</v>
      </c>
      <c r="AN59" s="152">
        <f t="shared" si="28"/>
        <v>24.702069707914617</v>
      </c>
      <c r="AO59" s="150">
        <v>29.93659199999999</v>
      </c>
      <c r="AP59" s="151">
        <v>43.394994999999994</v>
      </c>
      <c r="AQ59" s="151">
        <v>56.455782536936276</v>
      </c>
      <c r="AR59" s="152">
        <v>70.353628612168521</v>
      </c>
      <c r="AS59" s="150">
        <f t="shared" si="29"/>
        <v>44.956363102386575</v>
      </c>
      <c r="AT59" s="151">
        <f t="shared" si="30"/>
        <v>30.097451415621265</v>
      </c>
      <c r="AU59" s="152">
        <f t="shared" si="31"/>
        <v>24.617223339592471</v>
      </c>
      <c r="AV59" s="150">
        <f t="shared" si="32"/>
        <v>77.821044573916041</v>
      </c>
      <c r="AW59" s="151">
        <f t="shared" si="33"/>
        <v>77.833975501059754</v>
      </c>
      <c r="AX59" s="152">
        <f t="shared" si="34"/>
        <v>77.781017838297558</v>
      </c>
      <c r="AY59" s="150">
        <v>47.957699999999996</v>
      </c>
      <c r="AZ59" s="151">
        <v>33.349800000000002</v>
      </c>
      <c r="BA59" s="151">
        <v>34.354877913273448</v>
      </c>
      <c r="BB59" s="152">
        <v>44.503948419647728</v>
      </c>
      <c r="BC59" s="150">
        <f t="shared" si="35"/>
        <v>-30.459967846664853</v>
      </c>
      <c r="BD59" s="151">
        <f t="shared" si="36"/>
        <v>3.0137449498151199</v>
      </c>
      <c r="BE59" s="152">
        <f t="shared" si="37"/>
        <v>29.541861659339673</v>
      </c>
      <c r="BF59" s="150">
        <f t="shared" si="38"/>
        <v>59.806811184819487</v>
      </c>
      <c r="BG59" s="151">
        <f t="shared" si="39"/>
        <v>47.364089304654868</v>
      </c>
      <c r="BH59" s="152">
        <f t="shared" si="40"/>
        <v>49.202329349428538</v>
      </c>
      <c r="BI59" s="150">
        <v>68.89</v>
      </c>
      <c r="BJ59" s="151">
        <v>11</v>
      </c>
      <c r="BK59" s="151">
        <v>8.1300000000000008</v>
      </c>
      <c r="BL59" s="152">
        <f t="shared" si="41"/>
        <v>11.979999999999999</v>
      </c>
      <c r="BM59" s="151">
        <v>-4.3328609030167939</v>
      </c>
      <c r="BN59" s="151">
        <v>30.922699999999999</v>
      </c>
      <c r="BO59" s="151">
        <v>15.36547440860215</v>
      </c>
      <c r="BP59" s="151">
        <v>8.891</v>
      </c>
      <c r="BQ59" s="152">
        <v>13.488</v>
      </c>
      <c r="BR59" s="150">
        <f t="shared" si="42"/>
        <v>286.40060638031099</v>
      </c>
      <c r="BS59" s="151">
        <f t="shared" si="43"/>
        <v>229.95216799857451</v>
      </c>
    </row>
    <row r="60" spans="2:71" ht="12.75">
      <c r="B60" s="252" t="s">
        <v>223</v>
      </c>
      <c r="C60" s="165" t="s">
        <v>487</v>
      </c>
      <c r="D60" s="177" t="s">
        <v>1298</v>
      </c>
      <c r="E60" s="105" t="s">
        <v>287</v>
      </c>
      <c r="F60" s="148">
        <f>VLOOKUP($B60,Snapshot!$D:$AJ,2,FALSE)</f>
        <v>7756.2</v>
      </c>
      <c r="G60" s="148">
        <f>VLOOKUP($B60,Snapshot!$D:$AJ,3,FALSE)</f>
        <v>7500</v>
      </c>
      <c r="H60" s="148">
        <f t="shared" si="25"/>
        <v>-3.3031639204765213</v>
      </c>
      <c r="I60" s="149">
        <f>VLOOKUP($B60,Snapshot!$D:$AJ,8,FALSE)</f>
        <v>57.358078853046599</v>
      </c>
      <c r="J60" s="250">
        <f>IF(VLOOKUP($B60,Snapshot!$D:$AJ,28,FALSE)="#N/A N/A","NA",VLOOKUP($B60,Snapshot!$D:$AJ,30,FALSE))</f>
        <v>8.1877999999999993</v>
      </c>
      <c r="K60" s="154">
        <f>IF(VLOOKUP($B60,Snapshot!$D:$AJ,29,FALSE)="#N/A N/A","NA",VLOOKUP($B60,Snapshot!$D:$AJ,31,FALSE))</f>
        <v>10.43683</v>
      </c>
      <c r="L60" s="154">
        <f>IF(VLOOKUP($B60,Snapshot!$D:$AJ,30,FALSE)="#N/A N/A","NA",VLOOKUP($B60,Snapshot!$D:$AJ,32,FALSE))</f>
        <v>-1.0518380000000001</v>
      </c>
      <c r="M60" s="155">
        <f>IF(VLOOKUP($B60,Snapshot!$D:$AJ,31,FALSE)="#N/A N/A","NA",VLOOKUP($B60,Snapshot!$D:$AJ,33,FALSE))</f>
        <v>5.8592320000000004</v>
      </c>
      <c r="N60" s="150">
        <f>VLOOKUP($B60,Snapshot!$D:$AJ,10,FALSE)</f>
        <v>190.38282736371909</v>
      </c>
      <c r="O60" s="151">
        <f>VLOOKUP($B60,Snapshot!$D:$AJ,11,FALSE)</f>
        <v>233.71407766990285</v>
      </c>
      <c r="P60" s="151">
        <f>VLOOKUP($B60,Snapshot!$D:$AJ,12,FALSE)</f>
        <v>275.45706837396648</v>
      </c>
      <c r="Q60" s="152">
        <f>VLOOKUP($B60,Snapshot!$D:$AJ,13,FALSE)</f>
        <v>359.2065414983432</v>
      </c>
      <c r="R60" s="150">
        <f t="shared" si="17"/>
        <v>22.760062399641257</v>
      </c>
      <c r="S60" s="151">
        <f t="shared" si="18"/>
        <v>17.860708743022879</v>
      </c>
      <c r="T60" s="152">
        <f t="shared" si="19"/>
        <v>30.403820682022452</v>
      </c>
      <c r="U60" s="150">
        <f>VLOOKUP($B60,Snapshot!$D:$AJ,17,FALSE)</f>
        <v>33.186704358283613</v>
      </c>
      <c r="V60" s="151">
        <f>VLOOKUP($B60,Snapshot!$D:$AJ,18,FALSE)</f>
        <v>28.157563883857264</v>
      </c>
      <c r="W60" s="152">
        <f>VLOOKUP($B60,Snapshot!$D:$AJ,19,FALSE)</f>
        <v>21.592591180680863</v>
      </c>
      <c r="X60" s="150">
        <f>VLOOKUP($B60,Snapshot!$D:$AJ,20,FALSE)</f>
        <v>6.2540663623657808</v>
      </c>
      <c r="Y60" s="151">
        <f>VLOOKUP($B60,Snapshot!$D:$AJ,21,FALSE)</f>
        <v>5.2010883000535459</v>
      </c>
      <c r="Z60" s="152">
        <f>VLOOKUP($B60,Snapshot!$D:$AJ,22,FALSE)</f>
        <v>4.3010109634227067</v>
      </c>
      <c r="AA60" s="150" t="str">
        <f>VLOOKUP($B60,Snapshot!$D:$AJ,23,FALSE)</f>
        <v>NA</v>
      </c>
      <c r="AB60" s="151" t="str">
        <f>VLOOKUP($B60,Snapshot!$D:$AJ,24,FALSE)</f>
        <v>NA</v>
      </c>
      <c r="AC60" s="152" t="str">
        <f>VLOOKUP($B60,Snapshot!$D:$AJ,25,FALSE)</f>
        <v>NA</v>
      </c>
      <c r="AD60" s="151">
        <f>VLOOKUP($B60,Snapshot!$D:$AJ,26,FALSE)</f>
        <v>22.034493403357615</v>
      </c>
      <c r="AE60" s="151">
        <f>VLOOKUP($B60,Snapshot!$D:$AJ,27,FALSE)</f>
        <v>20.191490770070981</v>
      </c>
      <c r="AF60" s="262">
        <f>VLOOKUP($B60,Snapshot!$D:$AJ,28,FALSE)</f>
        <v>21.805720797953494</v>
      </c>
      <c r="AG60" s="152">
        <f>VLOOKUP($B60,Snapshot!$D:$AJ,29,FALSE)</f>
        <v>0.46414481318171269</v>
      </c>
      <c r="AH60" s="150">
        <v>229.90300000000002</v>
      </c>
      <c r="AI60" s="151">
        <v>295.81909999999999</v>
      </c>
      <c r="AJ60" s="151">
        <v>367.89892513510841</v>
      </c>
      <c r="AK60" s="152">
        <v>472.3398615684585</v>
      </c>
      <c r="AL60" s="150">
        <f t="shared" si="26"/>
        <v>28.671265707711513</v>
      </c>
      <c r="AM60" s="151">
        <f t="shared" si="27"/>
        <v>24.366183635576078</v>
      </c>
      <c r="AN60" s="152">
        <f t="shared" si="28"/>
        <v>28.388486428709967</v>
      </c>
      <c r="AO60" s="150">
        <v>187.1584</v>
      </c>
      <c r="AP60" s="151">
        <v>239.32629999999995</v>
      </c>
      <c r="AQ60" s="151">
        <v>297.69337963510833</v>
      </c>
      <c r="AR60" s="152">
        <v>380.01293869345847</v>
      </c>
      <c r="AS60" s="150">
        <f t="shared" si="29"/>
        <v>27.873662095850335</v>
      </c>
      <c r="AT60" s="151">
        <f t="shared" si="30"/>
        <v>24.388075875951955</v>
      </c>
      <c r="AU60" s="152">
        <f t="shared" si="31"/>
        <v>27.652465486216627</v>
      </c>
      <c r="AV60" s="150">
        <f t="shared" si="32"/>
        <v>80.902923442063056</v>
      </c>
      <c r="AW60" s="151">
        <f t="shared" si="33"/>
        <v>80.917164823404264</v>
      </c>
      <c r="AX60" s="152">
        <f t="shared" si="34"/>
        <v>80.453285782737467</v>
      </c>
      <c r="AY60" s="150">
        <v>115.07690000000001</v>
      </c>
      <c r="AZ60" s="151">
        <v>144.43529999999996</v>
      </c>
      <c r="BA60" s="151">
        <v>170.64565385767224</v>
      </c>
      <c r="BB60" s="152">
        <v>222.52845245822363</v>
      </c>
      <c r="BC60" s="150">
        <f t="shared" si="35"/>
        <v>25.511983725665146</v>
      </c>
      <c r="BD60" s="151">
        <f t="shared" si="36"/>
        <v>18.146778424437997</v>
      </c>
      <c r="BE60" s="152">
        <f t="shared" si="37"/>
        <v>30.403820682022456</v>
      </c>
      <c r="BF60" s="150">
        <f t="shared" si="38"/>
        <v>48.825549127828445</v>
      </c>
      <c r="BG60" s="151">
        <f t="shared" si="39"/>
        <v>46.383841375726711</v>
      </c>
      <c r="BH60" s="152">
        <f t="shared" si="40"/>
        <v>47.11193582504184</v>
      </c>
      <c r="BI60" s="150">
        <v>54.7</v>
      </c>
      <c r="BJ60" s="151">
        <v>21.159999999999997</v>
      </c>
      <c r="BK60" s="151">
        <v>14.319999999999999</v>
      </c>
      <c r="BL60" s="152">
        <f t="shared" si="41"/>
        <v>9.8200000000000021</v>
      </c>
      <c r="BM60" s="151">
        <v>-5.2967032967032992</v>
      </c>
      <c r="BN60" s="151">
        <v>-1.0518380000000001</v>
      </c>
      <c r="BO60" s="151">
        <v>104.72559139784946</v>
      </c>
      <c r="BP60" s="151">
        <v>44.797040000000003</v>
      </c>
      <c r="BQ60" s="152">
        <v>78.198239999999998</v>
      </c>
      <c r="BR60" s="150">
        <f t="shared" si="42"/>
        <v>280.93064599284287</v>
      </c>
      <c r="BS60" s="151">
        <f t="shared" si="43"/>
        <v>184.56964307409424</v>
      </c>
    </row>
    <row r="61" spans="2:71" ht="12.75">
      <c r="B61" s="252" t="s">
        <v>599</v>
      </c>
      <c r="C61" s="165" t="s">
        <v>1300</v>
      </c>
      <c r="D61" s="177" t="s">
        <v>1298</v>
      </c>
      <c r="E61" s="105" t="s">
        <v>287</v>
      </c>
      <c r="F61" s="148">
        <f>VLOOKUP($B61,Snapshot!$D:$AJ,2,FALSE)</f>
        <v>883.6</v>
      </c>
      <c r="G61" s="148">
        <f>VLOOKUP($B61,Snapshot!$D:$AJ,3,FALSE)</f>
        <v>890</v>
      </c>
      <c r="H61" s="148">
        <f t="shared" si="25"/>
        <v>0.7243096423721056</v>
      </c>
      <c r="I61" s="149">
        <f>VLOOKUP($B61,Snapshot!$D:$AJ,8,FALSE)</f>
        <v>1.4085791568100361</v>
      </c>
      <c r="J61" s="250">
        <f>IF(VLOOKUP($B61,Snapshot!$D:$AJ,28,FALSE)="#N/A N/A","NA",VLOOKUP($B61,Snapshot!$D:$AJ,30,FALSE))</f>
        <v>-2.9490919999999998</v>
      </c>
      <c r="K61" s="154">
        <f>IF(VLOOKUP($B61,Snapshot!$D:$AJ,29,FALSE)="#N/A N/A","NA",VLOOKUP($B61,Snapshot!$D:$AJ,31,FALSE))</f>
        <v>16.855119999999999</v>
      </c>
      <c r="L61" s="154">
        <f>IF(VLOOKUP($B61,Snapshot!$D:$AJ,30,FALSE)="#N/A N/A","NA",VLOOKUP($B61,Snapshot!$D:$AJ,32,FALSE))</f>
        <v>14.812889999999999</v>
      </c>
      <c r="M61" s="155">
        <f>IF(VLOOKUP($B61,Snapshot!$D:$AJ,31,FALSE)="#N/A N/A","NA",VLOOKUP($B61,Snapshot!$D:$AJ,33,FALSE))</f>
        <v>13.573259999999999</v>
      </c>
      <c r="N61" s="150">
        <f>VLOOKUP($B61,Snapshot!$D:$AJ,10,FALSE)</f>
        <v>46.650213456187977</v>
      </c>
      <c r="O61" s="151">
        <f>VLOOKUP($B61,Snapshot!$D:$AJ,11,FALSE)</f>
        <v>56.373369979461657</v>
      </c>
      <c r="P61" s="151">
        <f>VLOOKUP($B61,Snapshot!$D:$AJ,12,FALSE)</f>
        <v>64.754274736494139</v>
      </c>
      <c r="Q61" s="152">
        <f>VLOOKUP($B61,Snapshot!$D:$AJ,13,FALSE)</f>
        <v>72.851989131919851</v>
      </c>
      <c r="R61" s="150">
        <f t="shared" si="17"/>
        <v>20.842683886977873</v>
      </c>
      <c r="S61" s="151">
        <f t="shared" si="18"/>
        <v>14.866779758041559</v>
      </c>
      <c r="T61" s="152">
        <f t="shared" si="19"/>
        <v>12.505297030007512</v>
      </c>
      <c r="U61" s="150">
        <f>VLOOKUP($B61,Snapshot!$D:$AJ,17,FALSE)</f>
        <v>15.674067388944804</v>
      </c>
      <c r="V61" s="151">
        <f>VLOOKUP($B61,Snapshot!$D:$AJ,18,FALSE)</f>
        <v>13.645431187294601</v>
      </c>
      <c r="W61" s="152">
        <f>VLOOKUP($B61,Snapshot!$D:$AJ,19,FALSE)</f>
        <v>12.1287010900963</v>
      </c>
      <c r="X61" s="150">
        <f>VLOOKUP($B61,Snapshot!$D:$AJ,20,FALSE)</f>
        <v>2.7087711255422318</v>
      </c>
      <c r="Y61" s="151">
        <f>VLOOKUP($B61,Snapshot!$D:$AJ,21,FALSE)</f>
        <v>2.2953400571700433</v>
      </c>
      <c r="Z61" s="152">
        <f>VLOOKUP($B61,Snapshot!$D:$AJ,22,FALSE)</f>
        <v>1.9557073342353879</v>
      </c>
      <c r="AA61" s="150" t="str">
        <f>VLOOKUP($B61,Snapshot!$D:$AJ,23,FALSE)</f>
        <v>NA</v>
      </c>
      <c r="AB61" s="151" t="str">
        <f>VLOOKUP($B61,Snapshot!$D:$AJ,24,FALSE)</f>
        <v>NA</v>
      </c>
      <c r="AC61" s="152" t="str">
        <f>VLOOKUP($B61,Snapshot!$D:$AJ,25,FALSE)</f>
        <v>NA</v>
      </c>
      <c r="AD61" s="151">
        <f>VLOOKUP($B61,Snapshot!$D:$AJ,26,FALSE)</f>
        <v>18.788291654518833</v>
      </c>
      <c r="AE61" s="151">
        <f>VLOOKUP($B61,Snapshot!$D:$AJ,27,FALSE)</f>
        <v>18.21105595690231</v>
      </c>
      <c r="AF61" s="262">
        <f>VLOOKUP($B61,Snapshot!$D:$AJ,28,FALSE)</f>
        <v>17.412881972283678</v>
      </c>
      <c r="AG61" s="152">
        <f>VLOOKUP($B61,Snapshot!$D:$AJ,29,FALSE)</f>
        <v>0.67904028972385688</v>
      </c>
      <c r="AH61" s="150">
        <v>10.145538</v>
      </c>
      <c r="AI61" s="151">
        <v>12.584901000000002</v>
      </c>
      <c r="AJ61" s="151">
        <v>13.528923953874404</v>
      </c>
      <c r="AK61" s="152">
        <v>15.373515393993712</v>
      </c>
      <c r="AL61" s="150">
        <f t="shared" si="26"/>
        <v>24.043702758789152</v>
      </c>
      <c r="AM61" s="151">
        <f t="shared" si="27"/>
        <v>7.5012346451863294</v>
      </c>
      <c r="AN61" s="152">
        <f t="shared" si="28"/>
        <v>13.634428328581549</v>
      </c>
      <c r="AO61" s="150">
        <v>8.6578929999999996</v>
      </c>
      <c r="AP61" s="151">
        <v>10.760089000000002</v>
      </c>
      <c r="AQ61" s="151">
        <v>11.505284873874404</v>
      </c>
      <c r="AR61" s="152">
        <v>13.128897018193712</v>
      </c>
      <c r="AS61" s="150">
        <f t="shared" si="29"/>
        <v>24.28068815357274</v>
      </c>
      <c r="AT61" s="151">
        <f t="shared" si="30"/>
        <v>6.9255549268635264</v>
      </c>
      <c r="AU61" s="152">
        <f t="shared" si="31"/>
        <v>14.11188129731687</v>
      </c>
      <c r="AV61" s="150">
        <f t="shared" si="32"/>
        <v>85.49998923312944</v>
      </c>
      <c r="AW61" s="151">
        <f t="shared" si="33"/>
        <v>85.042128354779663</v>
      </c>
      <c r="AX61" s="152">
        <f t="shared" si="34"/>
        <v>85.399446266681778</v>
      </c>
      <c r="AY61" s="150">
        <v>6.2121990000000009</v>
      </c>
      <c r="AZ61" s="151">
        <v>7.5069880000000024</v>
      </c>
      <c r="BA61" s="151">
        <v>8.6230353724226116</v>
      </c>
      <c r="BB61" s="152">
        <v>9.7013715587466738</v>
      </c>
      <c r="BC61" s="150">
        <f t="shared" si="35"/>
        <v>20.842683886977881</v>
      </c>
      <c r="BD61" s="151">
        <f t="shared" si="36"/>
        <v>14.866779758041559</v>
      </c>
      <c r="BE61" s="152">
        <f t="shared" si="37"/>
        <v>12.505297030007512</v>
      </c>
      <c r="BF61" s="150">
        <f t="shared" si="38"/>
        <v>59.650751324940913</v>
      </c>
      <c r="BG61" s="151">
        <f t="shared" si="39"/>
        <v>63.737776942364675</v>
      </c>
      <c r="BH61" s="152">
        <f t="shared" si="40"/>
        <v>63.104444950417182</v>
      </c>
      <c r="BI61" s="150">
        <v>29.99</v>
      </c>
      <c r="BJ61" s="151">
        <v>11.53</v>
      </c>
      <c r="BK61" s="151">
        <v>27.78</v>
      </c>
      <c r="BL61" s="152">
        <f t="shared" si="41"/>
        <v>30.700000000000003</v>
      </c>
      <c r="BM61" s="151">
        <v>-7.13122076830102</v>
      </c>
      <c r="BN61" s="151">
        <v>14.812889999999999</v>
      </c>
      <c r="BO61" s="151">
        <v>9.1545057586618874</v>
      </c>
      <c r="BP61" s="151" t="e">
        <v>#N/A</v>
      </c>
      <c r="BQ61" s="152" t="e">
        <v>#N/A</v>
      </c>
      <c r="BR61" s="150" t="str">
        <f t="shared" si="42"/>
        <v xml:space="preserve"> </v>
      </c>
      <c r="BS61" s="151" t="str">
        <f t="shared" si="43"/>
        <v xml:space="preserve"> </v>
      </c>
    </row>
    <row r="62" spans="2:71" ht="12.75">
      <c r="B62" s="252" t="s">
        <v>502</v>
      </c>
      <c r="C62" s="165" t="s">
        <v>1301</v>
      </c>
      <c r="D62" s="177" t="s">
        <v>1298</v>
      </c>
      <c r="E62" s="105" t="s">
        <v>286</v>
      </c>
      <c r="F62" s="148">
        <f>VLOOKUP($B62,Snapshot!$D:$AJ,2,FALSE)</f>
        <v>1606.6</v>
      </c>
      <c r="G62" s="148">
        <f>VLOOKUP($B62,Snapshot!$D:$AJ,3,FALSE)</f>
        <v>1675</v>
      </c>
      <c r="H62" s="148">
        <f t="shared" si="25"/>
        <v>4.2574380679696304</v>
      </c>
      <c r="I62" s="149">
        <f>VLOOKUP($B62,Snapshot!$D:$AJ,8,FALSE)</f>
        <v>16.145863799283156</v>
      </c>
      <c r="J62" s="250">
        <f>IF(VLOOKUP($B62,Snapshot!$D:$AJ,28,FALSE)="#N/A N/A","NA",VLOOKUP($B62,Snapshot!$D:$AJ,30,FALSE))</f>
        <v>11.406980000000001</v>
      </c>
      <c r="K62" s="154">
        <f>IF(VLOOKUP($B62,Snapshot!$D:$AJ,29,FALSE)="#N/A N/A","NA",VLOOKUP($B62,Snapshot!$D:$AJ,31,FALSE))</f>
        <v>42.334440000000001</v>
      </c>
      <c r="L62" s="154">
        <f>IF(VLOOKUP($B62,Snapshot!$D:$AJ,30,FALSE)="#N/A N/A","NA",VLOOKUP($B62,Snapshot!$D:$AJ,32,FALSE))</f>
        <v>34.067680000000003</v>
      </c>
      <c r="M62" s="155">
        <f>IF(VLOOKUP($B62,Snapshot!$D:$AJ,31,FALSE)="#N/A N/A","NA",VLOOKUP($B62,Snapshot!$D:$AJ,33,FALSE))</f>
        <v>27.48264</v>
      </c>
      <c r="N62" s="150">
        <f>VLOOKUP($B62,Snapshot!$D:$AJ,10,FALSE)</f>
        <v>32.419747081712053</v>
      </c>
      <c r="O62" s="151">
        <f>VLOOKUP($B62,Snapshot!$D:$AJ,11,FALSE)</f>
        <v>40.732595501606568</v>
      </c>
      <c r="P62" s="151">
        <f>VLOOKUP($B62,Snapshot!$D:$AJ,12,FALSE)</f>
        <v>54.631758476658113</v>
      </c>
      <c r="Q62" s="152">
        <f>VLOOKUP($B62,Snapshot!$D:$AJ,13,FALSE)</f>
        <v>72.249692595659766</v>
      </c>
      <c r="R62" s="150">
        <f t="shared" si="17"/>
        <v>25.641311756512074</v>
      </c>
      <c r="S62" s="151">
        <f t="shared" si="18"/>
        <v>34.122949455807053</v>
      </c>
      <c r="T62" s="152">
        <f t="shared" si="19"/>
        <v>32.248521025602848</v>
      </c>
      <c r="U62" s="150">
        <f>VLOOKUP($B62,Snapshot!$D:$AJ,17,FALSE)</f>
        <v>39.442612978999406</v>
      </c>
      <c r="V62" s="151">
        <f>VLOOKUP($B62,Snapshot!$D:$AJ,18,FALSE)</f>
        <v>29.40780316794001</v>
      </c>
      <c r="W62" s="152">
        <f>VLOOKUP($B62,Snapshot!$D:$AJ,19,FALSE)</f>
        <v>22.236772812186508</v>
      </c>
      <c r="X62" s="150">
        <f>VLOOKUP($B62,Snapshot!$D:$AJ,20,FALSE)</f>
        <v>6.9032050197095485</v>
      </c>
      <c r="Y62" s="151">
        <f>VLOOKUP($B62,Snapshot!$D:$AJ,21,FALSE)</f>
        <v>5.6299977470939186</v>
      </c>
      <c r="Z62" s="152">
        <f>VLOOKUP($B62,Snapshot!$D:$AJ,22,FALSE)</f>
        <v>4.3095230951733807</v>
      </c>
      <c r="AA62" s="150" t="str">
        <f>VLOOKUP($B62,Snapshot!$D:$AJ,23,FALSE)</f>
        <v>NA</v>
      </c>
      <c r="AB62" s="151" t="str">
        <f>VLOOKUP($B62,Snapshot!$D:$AJ,24,FALSE)</f>
        <v>NA</v>
      </c>
      <c r="AC62" s="152" t="str">
        <f>VLOOKUP($B62,Snapshot!$D:$AJ,25,FALSE)</f>
        <v>NA</v>
      </c>
      <c r="AD62" s="151">
        <f>VLOOKUP($B62,Snapshot!$D:$AJ,26,FALSE)</f>
        <v>20.221572607802781</v>
      </c>
      <c r="AE62" s="151">
        <f>VLOOKUP($B62,Snapshot!$D:$AJ,27,FALSE)</f>
        <v>21.089405613747008</v>
      </c>
      <c r="AF62" s="262">
        <f>VLOOKUP($B62,Snapshot!$D:$AJ,28,FALSE)</f>
        <v>22.144671188041514</v>
      </c>
      <c r="AG62" s="152">
        <f>VLOOKUP($B62,Snapshot!$D:$AJ,29,FALSE)</f>
        <v>0.12448649321548613</v>
      </c>
      <c r="AH62" s="150">
        <v>60.595999999999997</v>
      </c>
      <c r="AI62" s="151">
        <v>83.330699999999979</v>
      </c>
      <c r="AJ62" s="151">
        <v>115.5896555099</v>
      </c>
      <c r="AK62" s="152">
        <v>147.07405464902538</v>
      </c>
      <c r="AL62" s="150">
        <f t="shared" si="26"/>
        <v>37.518483068189312</v>
      </c>
      <c r="AM62" s="151">
        <f t="shared" si="27"/>
        <v>38.711969910129199</v>
      </c>
      <c r="AN62" s="152">
        <f t="shared" si="28"/>
        <v>27.238076798687956</v>
      </c>
      <c r="AO62" s="150">
        <v>44.493699999999997</v>
      </c>
      <c r="AP62" s="151">
        <v>59.039000000000001</v>
      </c>
      <c r="AQ62" s="151">
        <v>81.20218251767696</v>
      </c>
      <c r="AR62" s="152">
        <v>107.6901300811589</v>
      </c>
      <c r="AS62" s="150">
        <f t="shared" si="29"/>
        <v>32.690695536671512</v>
      </c>
      <c r="AT62" s="151">
        <f t="shared" si="30"/>
        <v>37.539901620415264</v>
      </c>
      <c r="AU62" s="152">
        <f t="shared" si="31"/>
        <v>32.6197483149123</v>
      </c>
      <c r="AV62" s="150">
        <f t="shared" si="32"/>
        <v>70.849038829627034</v>
      </c>
      <c r="AW62" s="151">
        <f t="shared" si="33"/>
        <v>70.250388894637865</v>
      </c>
      <c r="AX62" s="152">
        <f t="shared" si="34"/>
        <v>73.22170476509163</v>
      </c>
      <c r="AY62" s="150">
        <v>26.661999999999992</v>
      </c>
      <c r="AZ62" s="151">
        <v>34.227599999999995</v>
      </c>
      <c r="BA62" s="151">
        <v>45.907066647935814</v>
      </c>
      <c r="BB62" s="152">
        <v>61.93598774907629</v>
      </c>
      <c r="BC62" s="150">
        <f t="shared" si="35"/>
        <v>28.375965794013979</v>
      </c>
      <c r="BD62" s="151">
        <f t="shared" si="36"/>
        <v>34.12294945580706</v>
      </c>
      <c r="BE62" s="152">
        <f t="shared" si="37"/>
        <v>34.916021152183987</v>
      </c>
      <c r="BF62" s="150">
        <f t="shared" si="38"/>
        <v>41.07441795160728</v>
      </c>
      <c r="BG62" s="151">
        <f t="shared" si="39"/>
        <v>39.715549324397784</v>
      </c>
      <c r="BH62" s="152">
        <f t="shared" si="40"/>
        <v>42.112110050191454</v>
      </c>
      <c r="BI62" s="150">
        <v>50.32</v>
      </c>
      <c r="BJ62" s="151">
        <v>26.62</v>
      </c>
      <c r="BK62" s="151">
        <v>16.87</v>
      </c>
      <c r="BL62" s="152">
        <f t="shared" si="41"/>
        <v>6.1899999999999977</v>
      </c>
      <c r="BM62" s="151">
        <v>-2.6303030303030397</v>
      </c>
      <c r="BN62" s="151">
        <v>34.067680000000003</v>
      </c>
      <c r="BO62" s="151">
        <v>24.458531230585422</v>
      </c>
      <c r="BP62" s="151">
        <v>13.003500000000001</v>
      </c>
      <c r="BQ62" s="152">
        <v>18.807500000000001</v>
      </c>
      <c r="BR62" s="150">
        <f t="shared" si="42"/>
        <v>253.03623369043578</v>
      </c>
      <c r="BS62" s="151">
        <f t="shared" si="43"/>
        <v>229.31536753463399</v>
      </c>
    </row>
    <row r="63" spans="2:71" ht="12.75">
      <c r="B63" s="252" t="s">
        <v>697</v>
      </c>
      <c r="C63" s="165" t="s">
        <v>727</v>
      </c>
      <c r="D63" s="177" t="s">
        <v>1298</v>
      </c>
      <c r="E63" s="105" t="s">
        <v>286</v>
      </c>
      <c r="F63" s="148">
        <f>VLOOKUP($B63,Snapshot!$D:$AJ,2,FALSE)</f>
        <v>1205.8</v>
      </c>
      <c r="G63" s="148">
        <f>VLOOKUP($B63,Snapshot!$D:$AJ,3,FALSE)</f>
        <v>1520</v>
      </c>
      <c r="H63" s="148">
        <f t="shared" si="25"/>
        <v>26.057389285121914</v>
      </c>
      <c r="I63" s="149">
        <f>VLOOKUP($B63,Snapshot!$D:$AJ,8,FALSE)</f>
        <v>2.3194836081242531</v>
      </c>
      <c r="J63" s="250">
        <f>IF(VLOOKUP($B63,Snapshot!$D:$AJ,28,FALSE)="#N/A N/A","NA",VLOOKUP($B63,Snapshot!$D:$AJ,30,FALSE))</f>
        <v>-9.3485709999999997</v>
      </c>
      <c r="K63" s="154">
        <f>IF(VLOOKUP($B63,Snapshot!$D:$AJ,29,FALSE)="#N/A N/A","NA",VLOOKUP($B63,Snapshot!$D:$AJ,31,FALSE))</f>
        <v>-15.02467</v>
      </c>
      <c r="L63" s="154">
        <f>IF(VLOOKUP($B63,Snapshot!$D:$AJ,30,FALSE)="#N/A N/A","NA",VLOOKUP($B63,Snapshot!$D:$AJ,32,FALSE))</f>
        <v>-9.0477089999999993</v>
      </c>
      <c r="M63" s="155">
        <f>IF(VLOOKUP($B63,Snapshot!$D:$AJ,31,FALSE)="#N/A N/A","NA",VLOOKUP($B63,Snapshot!$D:$AJ,33,FALSE))</f>
        <v>-24.521930000000001</v>
      </c>
      <c r="N63" s="150">
        <f>VLOOKUP($B63,Snapshot!$D:$AJ,10,FALSE)</f>
        <v>51.982883393115628</v>
      </c>
      <c r="O63" s="151">
        <f>VLOOKUP($B63,Snapshot!$D:$AJ,11,FALSE)</f>
        <v>90.722173422010286</v>
      </c>
      <c r="P63" s="151">
        <f>VLOOKUP($B63,Snapshot!$D:$AJ,12,FALSE)</f>
        <v>104.4681862474549</v>
      </c>
      <c r="Q63" s="152">
        <f>VLOOKUP($B63,Snapshot!$D:$AJ,13,FALSE)</f>
        <v>124.01402145622826</v>
      </c>
      <c r="R63" s="150">
        <f t="shared" si="17"/>
        <v>74.52316512712936</v>
      </c>
      <c r="S63" s="151">
        <f t="shared" si="18"/>
        <v>15.151767541439497</v>
      </c>
      <c r="T63" s="152">
        <f t="shared" si="19"/>
        <v>18.709844509480568</v>
      </c>
      <c r="U63" s="150">
        <f>VLOOKUP($B63,Snapshot!$D:$AJ,17,FALSE)</f>
        <v>13.291127786269046</v>
      </c>
      <c r="V63" s="151">
        <f>VLOOKUP($B63,Snapshot!$D:$AJ,18,FALSE)</f>
        <v>11.542269884381918</v>
      </c>
      <c r="W63" s="152">
        <f>VLOOKUP($B63,Snapshot!$D:$AJ,19,FALSE)</f>
        <v>9.7230940972718685</v>
      </c>
      <c r="X63" s="150">
        <f>VLOOKUP($B63,Snapshot!$D:$AJ,20,FALSE)</f>
        <v>2.9251292089169216</v>
      </c>
      <c r="Y63" s="151">
        <f>VLOOKUP($B63,Snapshot!$D:$AJ,21,FALSE)</f>
        <v>2.3797621472804762</v>
      </c>
      <c r="Z63" s="152">
        <f>VLOOKUP($B63,Snapshot!$D:$AJ,22,FALSE)</f>
        <v>1.9118339356917369</v>
      </c>
      <c r="AA63" s="150" t="str">
        <f>VLOOKUP($B63,Snapshot!$D:$AJ,23,FALSE)</f>
        <v>NA</v>
      </c>
      <c r="AB63" s="151" t="str">
        <f>VLOOKUP($B63,Snapshot!$D:$AJ,24,FALSE)</f>
        <v>NA</v>
      </c>
      <c r="AC63" s="152" t="str">
        <f>VLOOKUP($B63,Snapshot!$D:$AJ,25,FALSE)</f>
        <v>NA</v>
      </c>
      <c r="AD63" s="151">
        <f>VLOOKUP($B63,Snapshot!$D:$AJ,26,FALSE)</f>
        <v>24.765542371937876</v>
      </c>
      <c r="AE63" s="151">
        <f>VLOOKUP($B63,Snapshot!$D:$AJ,27,FALSE)</f>
        <v>22.737404270828225</v>
      </c>
      <c r="AF63" s="262">
        <f>VLOOKUP($B63,Snapshot!$D:$AJ,28,FALSE)</f>
        <v>21.806721906814118</v>
      </c>
      <c r="AG63" s="152">
        <f>VLOOKUP($B63,Snapshot!$D:$AJ,29,FALSE)</f>
        <v>0.82932492950738101</v>
      </c>
      <c r="AH63" s="150">
        <v>21.142500000000005</v>
      </c>
      <c r="AI63" s="151">
        <v>31.676699999999997</v>
      </c>
      <c r="AJ63" s="151">
        <v>39.16348420522494</v>
      </c>
      <c r="AK63" s="152">
        <v>47.118440199580625</v>
      </c>
      <c r="AL63" s="150">
        <f t="shared" si="26"/>
        <v>49.824760553387677</v>
      </c>
      <c r="AM63" s="151">
        <f t="shared" si="27"/>
        <v>23.634987878235236</v>
      </c>
      <c r="AN63" s="152">
        <f t="shared" si="28"/>
        <v>20.312176395414767</v>
      </c>
      <c r="AO63" s="150">
        <v>15.064400000000003</v>
      </c>
      <c r="AP63" s="151">
        <v>23.909500000000001</v>
      </c>
      <c r="AQ63" s="151">
        <v>29.510553205224934</v>
      </c>
      <c r="AR63" s="152">
        <v>35.203850519580627</v>
      </c>
      <c r="AS63" s="150">
        <f t="shared" si="29"/>
        <v>58.715249196781798</v>
      </c>
      <c r="AT63" s="151">
        <f t="shared" si="30"/>
        <v>23.42605744672592</v>
      </c>
      <c r="AU63" s="152">
        <f t="shared" si="31"/>
        <v>19.292411344385357</v>
      </c>
      <c r="AV63" s="150">
        <f t="shared" si="32"/>
        <v>75.479769041598416</v>
      </c>
      <c r="AW63" s="151">
        <f t="shared" si="33"/>
        <v>75.352215984112632</v>
      </c>
      <c r="AX63" s="152">
        <f t="shared" si="34"/>
        <v>74.713531200241121</v>
      </c>
      <c r="AY63" s="150">
        <v>8.2606000000000037</v>
      </c>
      <c r="AZ63" s="151">
        <v>14.459299999999999</v>
      </c>
      <c r="BA63" s="151">
        <v>16.650139524119361</v>
      </c>
      <c r="BB63" s="152">
        <v>19.76535473969366</v>
      </c>
      <c r="BC63" s="150">
        <f t="shared" si="35"/>
        <v>75.039343389099969</v>
      </c>
      <c r="BD63" s="151">
        <f t="shared" si="36"/>
        <v>15.151767541439497</v>
      </c>
      <c r="BE63" s="152">
        <f t="shared" si="37"/>
        <v>18.709844509480561</v>
      </c>
      <c r="BF63" s="150">
        <f t="shared" si="38"/>
        <v>45.646484640129813</v>
      </c>
      <c r="BG63" s="151">
        <f t="shared" si="39"/>
        <v>42.514449012935387</v>
      </c>
      <c r="BH63" s="152">
        <f t="shared" si="40"/>
        <v>41.948236520506846</v>
      </c>
      <c r="BI63" s="150">
        <v>66.56</v>
      </c>
      <c r="BJ63" s="151">
        <v>10.88</v>
      </c>
      <c r="BK63" s="151">
        <v>16.25</v>
      </c>
      <c r="BL63" s="152">
        <f t="shared" si="41"/>
        <v>6.3099999999999952</v>
      </c>
      <c r="BM63" s="151">
        <v>-32.802050824788225</v>
      </c>
      <c r="BN63" s="151">
        <v>-9.0477089999999993</v>
      </c>
      <c r="BO63" s="151">
        <v>4.9743663082437273</v>
      </c>
      <c r="BP63" s="151" t="e">
        <v>#N/A</v>
      </c>
      <c r="BQ63" s="152" t="e">
        <v>#N/A</v>
      </c>
      <c r="BR63" s="150" t="str">
        <f t="shared" si="42"/>
        <v xml:space="preserve"> </v>
      </c>
      <c r="BS63" s="151" t="str">
        <f t="shared" si="43"/>
        <v xml:space="preserve"> </v>
      </c>
    </row>
    <row r="64" spans="2:71" ht="12.75">
      <c r="B64" s="252" t="s">
        <v>746</v>
      </c>
      <c r="C64" s="165" t="s">
        <v>1302</v>
      </c>
      <c r="D64" s="177" t="s">
        <v>1298</v>
      </c>
      <c r="E64" s="105" t="s">
        <v>286</v>
      </c>
      <c r="F64" s="148">
        <f>VLOOKUP($B64,Snapshot!$D:$AJ,2,FALSE)</f>
        <v>800.5</v>
      </c>
      <c r="G64" s="148">
        <f>VLOOKUP($B64,Snapshot!$D:$AJ,3,FALSE)</f>
        <v>950</v>
      </c>
      <c r="H64" s="148">
        <f t="shared" si="25"/>
        <v>18.675827607745148</v>
      </c>
      <c r="I64" s="149">
        <f>VLOOKUP($B64,Snapshot!$D:$AJ,8,FALSE)</f>
        <v>2.7854282293906811</v>
      </c>
      <c r="J64" s="250">
        <f>IF(VLOOKUP($B64,Snapshot!$D:$AJ,28,FALSE)="#N/A N/A","NA",VLOOKUP($B64,Snapshot!$D:$AJ,30,FALSE))</f>
        <v>1.073232</v>
      </c>
      <c r="K64" s="154">
        <f>IF(VLOOKUP($B64,Snapshot!$D:$AJ,29,FALSE)="#N/A N/A","NA",VLOOKUP($B64,Snapshot!$D:$AJ,31,FALSE))</f>
        <v>9.149165</v>
      </c>
      <c r="L64" s="154">
        <f>IF(VLOOKUP($B64,Snapshot!$D:$AJ,30,FALSE)="#N/A N/A","NA",VLOOKUP($B64,Snapshot!$D:$AJ,32,FALSE))</f>
        <v>15.32921</v>
      </c>
      <c r="M64" s="155">
        <f>IF(VLOOKUP($B64,Snapshot!$D:$AJ,31,FALSE)="#N/A N/A","NA",VLOOKUP($B64,Snapshot!$D:$AJ,33,FALSE))</f>
        <v>8.956035</v>
      </c>
      <c r="N64" s="150">
        <f>VLOOKUP($B64,Snapshot!$D:$AJ,10,FALSE)</f>
        <v>20.713206070715184</v>
      </c>
      <c r="O64" s="151">
        <f>VLOOKUP($B64,Snapshot!$D:$AJ,11,FALSE)</f>
        <v>28.583845388426695</v>
      </c>
      <c r="P64" s="151">
        <f>VLOOKUP($B64,Snapshot!$D:$AJ,12,FALSE)</f>
        <v>37.252428087762546</v>
      </c>
      <c r="Q64" s="152">
        <f>VLOOKUP($B64,Snapshot!$D:$AJ,13,FALSE)</f>
        <v>45.097469639387612</v>
      </c>
      <c r="R64" s="150">
        <f t="shared" si="17"/>
        <v>37.998170301792179</v>
      </c>
      <c r="S64" s="151">
        <f t="shared" si="18"/>
        <v>30.326859740312173</v>
      </c>
      <c r="T64" s="152">
        <f t="shared" si="19"/>
        <v>21.05914152264927</v>
      </c>
      <c r="U64" s="150">
        <f>VLOOKUP($B64,Snapshot!$D:$AJ,17,FALSE)</f>
        <v>28.005329203330852</v>
      </c>
      <c r="V64" s="151">
        <f>VLOOKUP($B64,Snapshot!$D:$AJ,18,FALSE)</f>
        <v>21.48853218679093</v>
      </c>
      <c r="W64" s="152">
        <f>VLOOKUP($B64,Snapshot!$D:$AJ,19,FALSE)</f>
        <v>17.750441574683215</v>
      </c>
      <c r="X64" s="150">
        <f>VLOOKUP($B64,Snapshot!$D:$AJ,20,FALSE)</f>
        <v>4.5053590205849723</v>
      </c>
      <c r="Y64" s="151">
        <f>VLOOKUP($B64,Snapshot!$D:$AJ,21,FALSE)</f>
        <v>3.7244732446759525</v>
      </c>
      <c r="Z64" s="152">
        <f>VLOOKUP($B64,Snapshot!$D:$AJ,22,FALSE)</f>
        <v>3.0904091349089557</v>
      </c>
      <c r="AA64" s="150" t="str">
        <f>VLOOKUP($B64,Snapshot!$D:$AJ,23,FALSE)</f>
        <v>NA</v>
      </c>
      <c r="AB64" s="151" t="str">
        <f>VLOOKUP($B64,Snapshot!$D:$AJ,24,FALSE)</f>
        <v>NA</v>
      </c>
      <c r="AC64" s="152" t="str">
        <f>VLOOKUP($B64,Snapshot!$D:$AJ,25,FALSE)</f>
        <v>NA</v>
      </c>
      <c r="AD64" s="151">
        <f>VLOOKUP($B64,Snapshot!$D:$AJ,26,FALSE)</f>
        <v>17.53269564337949</v>
      </c>
      <c r="AE64" s="151">
        <f>VLOOKUP($B64,Snapshot!$D:$AJ,27,FALSE)</f>
        <v>18.97695483309494</v>
      </c>
      <c r="AF64" s="262">
        <f>VLOOKUP($B64,Snapshot!$D:$AJ,28,FALSE)</f>
        <v>19.030198017712213</v>
      </c>
      <c r="AG64" s="152">
        <f>VLOOKUP($B64,Snapshot!$D:$AJ,29,FALSE)</f>
        <v>0</v>
      </c>
      <c r="AH64" s="150">
        <v>12.32549</v>
      </c>
      <c r="AI64" s="151">
        <v>16.481042999999996</v>
      </c>
      <c r="AJ64" s="151">
        <v>21.397916483184229</v>
      </c>
      <c r="AK64" s="152">
        <v>26.533710386516177</v>
      </c>
      <c r="AL64" s="150">
        <f t="shared" si="26"/>
        <v>33.715113963014829</v>
      </c>
      <c r="AM64" s="151">
        <f t="shared" si="27"/>
        <v>29.833509221377739</v>
      </c>
      <c r="AN64" s="152">
        <f t="shared" si="28"/>
        <v>24.001373719576691</v>
      </c>
      <c r="AO64" s="150">
        <v>8.2489819999999998</v>
      </c>
      <c r="AP64" s="151">
        <v>11.713153999999999</v>
      </c>
      <c r="AQ64" s="151">
        <v>15.348579723184226</v>
      </c>
      <c r="AR64" s="152">
        <v>18.834588302716181</v>
      </c>
      <c r="AS64" s="150">
        <f t="shared" si="29"/>
        <v>41.995145582812512</v>
      </c>
      <c r="AT64" s="151">
        <f t="shared" si="30"/>
        <v>31.037120515825421</v>
      </c>
      <c r="AU64" s="152">
        <f t="shared" si="31"/>
        <v>22.712255090718884</v>
      </c>
      <c r="AV64" s="150">
        <f t="shared" si="32"/>
        <v>71.070465625264148</v>
      </c>
      <c r="AW64" s="151">
        <f t="shared" si="33"/>
        <v>71.729318764497776</v>
      </c>
      <c r="AX64" s="152">
        <f t="shared" si="34"/>
        <v>70.983620565510833</v>
      </c>
      <c r="AY64" s="150">
        <v>6.0351239999999997</v>
      </c>
      <c r="AZ64" s="151">
        <v>8.359316999999999</v>
      </c>
      <c r="BA64" s="151">
        <v>10.894435341838069</v>
      </c>
      <c r="BB64" s="152">
        <v>13.188709898569268</v>
      </c>
      <c r="BC64" s="150">
        <f t="shared" si="35"/>
        <v>38.511105985560505</v>
      </c>
      <c r="BD64" s="151">
        <f t="shared" si="36"/>
        <v>30.326859740312159</v>
      </c>
      <c r="BE64" s="152">
        <f t="shared" si="37"/>
        <v>21.059141522649298</v>
      </c>
      <c r="BF64" s="150">
        <f t="shared" si="38"/>
        <v>50.720800861935743</v>
      </c>
      <c r="BG64" s="151">
        <f t="shared" si="39"/>
        <v>50.913533335825342</v>
      </c>
      <c r="BH64" s="152">
        <f t="shared" si="40"/>
        <v>49.705486742899964</v>
      </c>
      <c r="BI64" s="150">
        <v>26.51</v>
      </c>
      <c r="BJ64" s="151">
        <v>57.45</v>
      </c>
      <c r="BK64" s="151">
        <v>6.0799999999999983</v>
      </c>
      <c r="BL64" s="152">
        <f t="shared" si="41"/>
        <v>9.9599999999999937</v>
      </c>
      <c r="BM64" s="151">
        <v>-6.9186046511627808</v>
      </c>
      <c r="BN64" s="151">
        <v>15.32921</v>
      </c>
      <c r="BO64" s="151">
        <v>17.448930943847071</v>
      </c>
      <c r="BP64" s="151" t="e">
        <v>#N/A</v>
      </c>
      <c r="BQ64" s="152" t="e">
        <v>#N/A</v>
      </c>
      <c r="BR64" s="150" t="str">
        <f t="shared" si="42"/>
        <v xml:space="preserve"> </v>
      </c>
      <c r="BS64" s="151" t="str">
        <f t="shared" si="43"/>
        <v xml:space="preserve"> </v>
      </c>
    </row>
    <row r="65" spans="2:71" ht="12.75">
      <c r="B65" s="252" t="s">
        <v>698</v>
      </c>
      <c r="C65" s="165" t="s">
        <v>1303</v>
      </c>
      <c r="D65" s="177" t="s">
        <v>1298</v>
      </c>
      <c r="E65" s="105" t="s">
        <v>287</v>
      </c>
      <c r="F65" s="148">
        <f>VLOOKUP($B65,Snapshot!$D:$AJ,2,FALSE)</f>
        <v>250.65</v>
      </c>
      <c r="G65" s="148">
        <f>VLOOKUP($B65,Snapshot!$D:$AJ,3,FALSE)</f>
        <v>330</v>
      </c>
      <c r="H65" s="148">
        <f t="shared" si="25"/>
        <v>31.657690005984449</v>
      </c>
      <c r="I65" s="149">
        <f>VLOOKUP($B65,Snapshot!$D:$AJ,8,FALSE)</f>
        <v>0.29482741935483869</v>
      </c>
      <c r="J65" s="250">
        <f>IF(VLOOKUP($B65,Snapshot!$D:$AJ,28,FALSE)="#N/A N/A","NA",VLOOKUP($B65,Snapshot!$D:$AJ,30,FALSE))</f>
        <v>-44.626089999999998</v>
      </c>
      <c r="K65" s="154">
        <f>IF(VLOOKUP($B65,Snapshot!$D:$AJ,29,FALSE)="#N/A N/A","NA",VLOOKUP($B65,Snapshot!$D:$AJ,31,FALSE))</f>
        <v>-46.344859999999997</v>
      </c>
      <c r="L65" s="154">
        <f>IF(VLOOKUP($B65,Snapshot!$D:$AJ,30,FALSE)="#N/A N/A","NA",VLOOKUP($B65,Snapshot!$D:$AJ,32,FALSE))</f>
        <v>-58.231960000000001</v>
      </c>
      <c r="M65" s="155">
        <f>IF(VLOOKUP($B65,Snapshot!$D:$AJ,31,FALSE)="#N/A N/A","NA",VLOOKUP($B65,Snapshot!$D:$AJ,33,FALSE))</f>
        <v>-56.484380000000002</v>
      </c>
      <c r="N65" s="150">
        <f>VLOOKUP($B65,Snapshot!$D:$AJ,10,FALSE)</f>
        <v>38.581009706415806</v>
      </c>
      <c r="O65" s="151">
        <f>VLOOKUP($B65,Snapshot!$D:$AJ,11,FALSE)</f>
        <v>50.217650566487798</v>
      </c>
      <c r="P65" s="151">
        <f>VLOOKUP($B65,Snapshot!$D:$AJ,12,FALSE)</f>
        <v>0.10187714711318038</v>
      </c>
      <c r="Q65" s="152">
        <f>VLOOKUP($B65,Snapshot!$D:$AJ,13,FALSE)</f>
        <v>58.566997753806824</v>
      </c>
      <c r="R65" s="150">
        <f t="shared" si="17"/>
        <v>30.161576766968047</v>
      </c>
      <c r="S65" s="151">
        <f t="shared" si="18"/>
        <v>-99.797128806377955</v>
      </c>
      <c r="T65" s="152">
        <f t="shared" si="19"/>
        <v>57387.865937924071</v>
      </c>
      <c r="U65" s="150">
        <f>VLOOKUP($B65,Snapshot!$D:$AJ,17,FALSE)</f>
        <v>4.9912729323754652</v>
      </c>
      <c r="V65" s="151">
        <f>VLOOKUP($B65,Snapshot!$D:$AJ,18,FALSE)</f>
        <v>2460.3162446386573</v>
      </c>
      <c r="W65" s="152">
        <f>VLOOKUP($B65,Snapshot!$D:$AJ,19,FALSE)</f>
        <v>4.2797139961593453</v>
      </c>
      <c r="X65" s="150">
        <f>VLOOKUP($B65,Snapshot!$D:$AJ,20,FALSE)</f>
        <v>0.88550122009023402</v>
      </c>
      <c r="Y65" s="151">
        <f>VLOOKUP($B65,Snapshot!$D:$AJ,21,FALSE)</f>
        <v>0.88518263084329396</v>
      </c>
      <c r="Z65" s="152">
        <f>VLOOKUP($B65,Snapshot!$D:$AJ,22,FALSE)</f>
        <v>0.73347615024304724</v>
      </c>
      <c r="AA65" s="150" t="str">
        <f>VLOOKUP($B65,Snapshot!$D:$AJ,23,FALSE)</f>
        <v>NA</v>
      </c>
      <c r="AB65" s="151" t="str">
        <f>VLOOKUP($B65,Snapshot!$D:$AJ,24,FALSE)</f>
        <v>NA</v>
      </c>
      <c r="AC65" s="152" t="str">
        <f>VLOOKUP($B65,Snapshot!$D:$AJ,25,FALSE)</f>
        <v>NA</v>
      </c>
      <c r="AD65" s="151">
        <f>VLOOKUP($B65,Snapshot!$D:$AJ,26,FALSE)</f>
        <v>19.546741058968468</v>
      </c>
      <c r="AE65" s="151">
        <f>VLOOKUP($B65,Snapshot!$D:$AJ,27,FALSE)</f>
        <v>3.5984881973406699E-2</v>
      </c>
      <c r="AF65" s="262">
        <f>VLOOKUP($B65,Snapshot!$D:$AJ,28,FALSE)</f>
        <v>18.744714126646368</v>
      </c>
      <c r="AG65" s="152">
        <f>VLOOKUP($B65,Snapshot!$D:$AJ,29,FALSE)</f>
        <v>0</v>
      </c>
      <c r="AH65" s="150">
        <v>9.5732599999999994</v>
      </c>
      <c r="AI65" s="151">
        <v>13.0107</v>
      </c>
      <c r="AJ65" s="151">
        <v>15.462532990012502</v>
      </c>
      <c r="AK65" s="152">
        <v>16.558171476806606</v>
      </c>
      <c r="AL65" s="150">
        <f t="shared" si="26"/>
        <v>35.906681736420012</v>
      </c>
      <c r="AM65" s="151">
        <f t="shared" si="27"/>
        <v>18.844743096163171</v>
      </c>
      <c r="AN65" s="152">
        <f t="shared" si="28"/>
        <v>7.0857632931279539</v>
      </c>
      <c r="AO65" s="150">
        <v>7.1235300000000006</v>
      </c>
      <c r="AP65" s="151">
        <v>10.281200000000002</v>
      </c>
      <c r="AQ65" s="151">
        <v>11.407680890012504</v>
      </c>
      <c r="AR65" s="152">
        <v>11.914411601806604</v>
      </c>
      <c r="AS65" s="150">
        <f t="shared" si="29"/>
        <v>44.327320864795979</v>
      </c>
      <c r="AT65" s="151">
        <f t="shared" si="30"/>
        <v>10.956706318450202</v>
      </c>
      <c r="AU65" s="152">
        <f t="shared" si="31"/>
        <v>4.4420133827353538</v>
      </c>
      <c r="AV65" s="150">
        <f t="shared" si="32"/>
        <v>79.021113391285652</v>
      </c>
      <c r="AW65" s="151">
        <f t="shared" si="33"/>
        <v>73.77627518971768</v>
      </c>
      <c r="AX65" s="152">
        <f t="shared" si="34"/>
        <v>71.954875080834739</v>
      </c>
      <c r="AY65" s="150">
        <v>3.8714500000000003</v>
      </c>
      <c r="AZ65" s="151">
        <v>5.0529000000000019</v>
      </c>
      <c r="BA65" s="151">
        <v>1.0250878542528211E-2</v>
      </c>
      <c r="BB65" s="152">
        <v>5.8930113139880431</v>
      </c>
      <c r="BC65" s="150">
        <f t="shared" si="35"/>
        <v>30.516989758359301</v>
      </c>
      <c r="BD65" s="151">
        <f t="shared" si="36"/>
        <v>-99.797128806377955</v>
      </c>
      <c r="BE65" s="152">
        <f t="shared" si="37"/>
        <v>57387.865937924071</v>
      </c>
      <c r="BF65" s="150">
        <f t="shared" si="38"/>
        <v>38.836496114736349</v>
      </c>
      <c r="BG65" s="151">
        <f t="shared" si="39"/>
        <v>6.6294950181509188E-2</v>
      </c>
      <c r="BH65" s="152">
        <f t="shared" si="40"/>
        <v>35.589746864516492</v>
      </c>
      <c r="BI65" s="150">
        <v>57.71</v>
      </c>
      <c r="BJ65" s="151">
        <v>4.33</v>
      </c>
      <c r="BK65" s="151">
        <v>22.79</v>
      </c>
      <c r="BL65" s="152">
        <f t="shared" si="41"/>
        <v>15.170000000000002</v>
      </c>
      <c r="BM65" s="151">
        <v>-62.811572700296736</v>
      </c>
      <c r="BN65" s="151">
        <v>-58.231960000000001</v>
      </c>
      <c r="BO65" s="151">
        <v>2.2875727359617684</v>
      </c>
      <c r="BP65" s="151" t="e">
        <v>#N/A</v>
      </c>
      <c r="BQ65" s="152" t="e">
        <v>#N/A</v>
      </c>
      <c r="BR65" s="150" t="str">
        <f t="shared" si="42"/>
        <v xml:space="preserve"> </v>
      </c>
      <c r="BS65" s="151" t="str">
        <f t="shared" si="43"/>
        <v xml:space="preserve"> </v>
      </c>
    </row>
    <row r="66" spans="2:71" ht="12.75">
      <c r="B66" s="252" t="s">
        <v>665</v>
      </c>
      <c r="C66" s="165" t="s">
        <v>730</v>
      </c>
      <c r="D66" s="177" t="s">
        <v>1298</v>
      </c>
      <c r="E66" s="105" t="s">
        <v>286</v>
      </c>
      <c r="F66" s="148">
        <f>VLOOKUP($B66,Snapshot!$D:$AJ,2,FALSE)</f>
        <v>1208.4000000000001</v>
      </c>
      <c r="G66" s="148">
        <f>VLOOKUP($B66,Snapshot!$D:$AJ,3,FALSE)</f>
        <v>1215</v>
      </c>
      <c r="H66" s="148">
        <f t="shared" si="25"/>
        <v>0.54617676266136073</v>
      </c>
      <c r="I66" s="149">
        <f>VLOOKUP($B66,Snapshot!$D:$AJ,8,FALSE)</f>
        <v>1.3677523924731183</v>
      </c>
      <c r="J66" s="250">
        <f>IF(VLOOKUP($B66,Snapshot!$D:$AJ,28,FALSE)="#N/A N/A","NA",VLOOKUP($B66,Snapshot!$D:$AJ,30,FALSE))</f>
        <v>18.470590000000001</v>
      </c>
      <c r="K66" s="154">
        <f>IF(VLOOKUP($B66,Snapshot!$D:$AJ,29,FALSE)="#N/A N/A","NA",VLOOKUP($B66,Snapshot!$D:$AJ,31,FALSE))</f>
        <v>32.427399999999999</v>
      </c>
      <c r="L66" s="154">
        <f>IF(VLOOKUP($B66,Snapshot!$D:$AJ,30,FALSE)="#N/A N/A","NA",VLOOKUP($B66,Snapshot!$D:$AJ,32,FALSE))</f>
        <v>47.473759999999999</v>
      </c>
      <c r="M66" s="155">
        <f>IF(VLOOKUP($B66,Snapshot!$D:$AJ,31,FALSE)="#N/A N/A","NA",VLOOKUP($B66,Snapshot!$D:$AJ,33,FALSE))</f>
        <v>29.89358</v>
      </c>
      <c r="N66" s="150">
        <f>VLOOKUP($B66,Snapshot!$D:$AJ,10,FALSE)</f>
        <v>25.938192353576103</v>
      </c>
      <c r="O66" s="151">
        <f>VLOOKUP($B66,Snapshot!$D:$AJ,11,FALSE)</f>
        <v>34.538439812461164</v>
      </c>
      <c r="P66" s="151">
        <f>VLOOKUP($B66,Snapshot!$D:$AJ,12,FALSE)</f>
        <v>43.013907716622981</v>
      </c>
      <c r="Q66" s="152">
        <f>VLOOKUP($B66,Snapshot!$D:$AJ,13,FALSE)</f>
        <v>55.094197799139025</v>
      </c>
      <c r="R66" s="150">
        <f t="shared" si="17"/>
        <v>33.156695507732039</v>
      </c>
      <c r="S66" s="151">
        <f t="shared" si="18"/>
        <v>24.539232085127203</v>
      </c>
      <c r="T66" s="152">
        <f t="shared" si="19"/>
        <v>28.084614311495226</v>
      </c>
      <c r="U66" s="150">
        <f>VLOOKUP($B66,Snapshot!$D:$AJ,17,FALSE)</f>
        <v>34.987104413558946</v>
      </c>
      <c r="V66" s="151">
        <f>VLOOKUP($B66,Snapshot!$D:$AJ,18,FALSE)</f>
        <v>28.093239236969087</v>
      </c>
      <c r="W66" s="152">
        <f>VLOOKUP($B66,Snapshot!$D:$AJ,19,FALSE)</f>
        <v>21.933344131909372</v>
      </c>
      <c r="X66" s="150">
        <f>VLOOKUP($B66,Snapshot!$D:$AJ,20,FALSE)</f>
        <v>5.0418233454396342</v>
      </c>
      <c r="Y66" s="151">
        <f>VLOOKUP($B66,Snapshot!$D:$AJ,21,FALSE)</f>
        <v>4.3412026277198246</v>
      </c>
      <c r="Z66" s="152">
        <f>VLOOKUP($B66,Snapshot!$D:$AJ,22,FALSE)</f>
        <v>3.6775160930138093</v>
      </c>
      <c r="AA66" s="150" t="str">
        <f>VLOOKUP($B66,Snapshot!$D:$AJ,23,FALSE)</f>
        <v>NA</v>
      </c>
      <c r="AB66" s="151" t="str">
        <f>VLOOKUP($B66,Snapshot!$D:$AJ,24,FALSE)</f>
        <v>NA</v>
      </c>
      <c r="AC66" s="152" t="str">
        <f>VLOOKUP($B66,Snapshot!$D:$AJ,25,FALSE)</f>
        <v>NA</v>
      </c>
      <c r="AD66" s="151">
        <f>VLOOKUP($B66,Snapshot!$D:$AJ,26,FALSE)</f>
        <v>15.523262780972189</v>
      </c>
      <c r="AE66" s="151">
        <f>VLOOKUP($B66,Snapshot!$D:$AJ,27,FALSE)</f>
        <v>16.631572403673449</v>
      </c>
      <c r="AF66" s="262">
        <f>VLOOKUP($B66,Snapshot!$D:$AJ,28,FALSE)</f>
        <v>18.176034543726463</v>
      </c>
      <c r="AG66" s="152">
        <f>VLOOKUP($B66,Snapshot!$D:$AJ,29,FALSE)</f>
        <v>0.28136378682555446</v>
      </c>
      <c r="AH66" s="150">
        <v>4.179380000000001</v>
      </c>
      <c r="AI66" s="151">
        <v>5.2782799999999979</v>
      </c>
      <c r="AJ66" s="151">
        <v>6.5427986712761941</v>
      </c>
      <c r="AK66" s="152">
        <v>8.3937906365473616</v>
      </c>
      <c r="AL66" s="150">
        <f t="shared" si="26"/>
        <v>26.293373658293746</v>
      </c>
      <c r="AM66" s="151">
        <f t="shared" si="27"/>
        <v>23.957021440245626</v>
      </c>
      <c r="AN66" s="152">
        <f t="shared" si="28"/>
        <v>28.290523035612921</v>
      </c>
      <c r="AO66" s="150">
        <v>3.1674600000000006</v>
      </c>
      <c r="AP66" s="151">
        <v>4.2539199999999999</v>
      </c>
      <c r="AQ66" s="151">
        <v>5.1891769241698116</v>
      </c>
      <c r="AR66" s="152">
        <v>6.6541308771905561</v>
      </c>
      <c r="AS66" s="150">
        <f t="shared" si="29"/>
        <v>34.300669937426164</v>
      </c>
      <c r="AT66" s="151">
        <f t="shared" si="30"/>
        <v>21.985766638061179</v>
      </c>
      <c r="AU66" s="152">
        <f t="shared" si="31"/>
        <v>28.23095019553827</v>
      </c>
      <c r="AV66" s="150">
        <f t="shared" si="32"/>
        <v>80.592920421046273</v>
      </c>
      <c r="AW66" s="151">
        <f t="shared" si="33"/>
        <v>79.311273124619092</v>
      </c>
      <c r="AX66" s="152">
        <f t="shared" si="34"/>
        <v>79.274444232833702</v>
      </c>
      <c r="AY66" s="150">
        <v>2.2829500000000009</v>
      </c>
      <c r="AZ66" s="151">
        <v>3.0571700000000002</v>
      </c>
      <c r="BA66" s="151">
        <v>3.8197302810417133</v>
      </c>
      <c r="BB66" s="152">
        <v>4.9051460675109686</v>
      </c>
      <c r="BC66" s="150">
        <f t="shared" si="35"/>
        <v>33.913138702117834</v>
      </c>
      <c r="BD66" s="151">
        <f t="shared" si="36"/>
        <v>24.943339135269312</v>
      </c>
      <c r="BE66" s="152">
        <f t="shared" si="37"/>
        <v>28.416032196211575</v>
      </c>
      <c r="BF66" s="150">
        <f t="shared" si="38"/>
        <v>57.919814788150717</v>
      </c>
      <c r="BG66" s="151">
        <f t="shared" si="39"/>
        <v>58.38067886470153</v>
      </c>
      <c r="BH66" s="152">
        <f t="shared" si="40"/>
        <v>58.437793839573473</v>
      </c>
      <c r="BI66" s="150">
        <v>23.45</v>
      </c>
      <c r="BJ66" s="151">
        <v>24.74</v>
      </c>
      <c r="BK66" s="151">
        <v>11.960000000000004</v>
      </c>
      <c r="BL66" s="152">
        <f t="shared" si="41"/>
        <v>39.849999999999994</v>
      </c>
      <c r="BM66" s="151">
        <v>-11.782742006132281</v>
      </c>
      <c r="BN66" s="151">
        <v>47.473759999999999</v>
      </c>
      <c r="BO66" s="151">
        <v>6.6923764396654724</v>
      </c>
      <c r="BP66" s="151" t="e">
        <v>#N/A</v>
      </c>
      <c r="BQ66" s="152" t="e">
        <v>#N/A</v>
      </c>
      <c r="BR66" s="150" t="str">
        <f t="shared" si="42"/>
        <v xml:space="preserve"> </v>
      </c>
      <c r="BS66" s="151" t="str">
        <f t="shared" si="43"/>
        <v xml:space="preserve"> </v>
      </c>
    </row>
    <row r="67" spans="2:71" ht="12.75">
      <c r="B67" s="252" t="s">
        <v>719</v>
      </c>
      <c r="C67" s="165" t="s">
        <v>726</v>
      </c>
      <c r="D67" s="177" t="s">
        <v>1298</v>
      </c>
      <c r="E67" s="105" t="s">
        <v>286</v>
      </c>
      <c r="F67" s="148">
        <f>VLOOKUP($B67,Snapshot!$D:$AJ,2,FALSE)</f>
        <v>477.85</v>
      </c>
      <c r="G67" s="148">
        <f>VLOOKUP($B67,Snapshot!$D:$AJ,3,FALSE)</f>
        <v>600</v>
      </c>
      <c r="H67" s="148">
        <f t="shared" ref="H67" si="181">IF(IFERROR(((IF(G67&lt;0,"-",G67))/F67*100-100),"-")=-100,"-",(IFERROR(((IF(G67&lt;0,"-",G67))/F67*100-100),"-")))</f>
        <v>25.562414983781508</v>
      </c>
      <c r="I67" s="149">
        <f>VLOOKUP($B67,Snapshot!$D:$AJ,8,FALSE)</f>
        <v>2.4779105196559139</v>
      </c>
      <c r="J67" s="250">
        <f>IF(VLOOKUP($B67,Snapshot!$D:$AJ,28,FALSE)="#N/A N/A","NA",VLOOKUP($B67,Snapshot!$D:$AJ,30,FALSE))</f>
        <v>-0.55150880000000002</v>
      </c>
      <c r="K67" s="154">
        <f>IF(VLOOKUP($B67,Snapshot!$D:$AJ,29,FALSE)="#N/A N/A","NA",VLOOKUP($B67,Snapshot!$D:$AJ,31,FALSE))</f>
        <v>39.735439999999997</v>
      </c>
      <c r="L67" s="154">
        <f>IF(VLOOKUP($B67,Snapshot!$D:$AJ,30,FALSE)="#N/A N/A","NA",VLOOKUP($B67,Snapshot!$D:$AJ,32,FALSE))</f>
        <v>-15.9223</v>
      </c>
      <c r="M67" s="155">
        <f>IF(VLOOKUP($B67,Snapshot!$D:$AJ,31,FALSE)="#N/A N/A","NA",VLOOKUP($B67,Snapshot!$D:$AJ,33,FALSE))</f>
        <v>-17.618919999999999</v>
      </c>
      <c r="N67" s="150">
        <f>VLOOKUP($B67,Snapshot!$D:$AJ,10,FALSE)</f>
        <v>39.435071209640213</v>
      </c>
      <c r="O67" s="151">
        <f>VLOOKUP($B67,Snapshot!$D:$AJ,11,FALSE)</f>
        <v>46.22053674902638</v>
      </c>
      <c r="P67" s="151">
        <f>VLOOKUP($B67,Snapshot!$D:$AJ,12,FALSE)</f>
        <v>23.644189635134985</v>
      </c>
      <c r="Q67" s="152">
        <f>VLOOKUP($B67,Snapshot!$D:$AJ,13,FALSE)</f>
        <v>48.283466778433755</v>
      </c>
      <c r="R67" s="150">
        <f t="shared" ref="R67" si="182">IF(AND(N67&lt;0,O67&gt;0),"LP",IF(AND(N67&gt;0,O67&lt;0),"PL",IF(OR(N67&lt;0,O67&lt;0),"Loss",IF(ISERROR((+O67/N67-1)*100),"NA",(+O67/N67-1)*100))))</f>
        <v>17.206677536637493</v>
      </c>
      <c r="S67" s="151">
        <f t="shared" ref="S67" si="183">IF(AND(O67&lt;0,P67&gt;0),"LP",IF(AND(O67&gt;0,P67&lt;0),"PL",IF(OR(O67&lt;0,P67&lt;0),"Loss",IF(ISERROR((+P67/O67-1)*100),"NA",(+P67/O67-1)*100))))</f>
        <v>-48.84483976566316</v>
      </c>
      <c r="T67" s="152">
        <f t="shared" ref="T67" si="184">IF(AND(P67&lt;0,Q67&gt;0),"LP",IF(AND(P67&gt;0,Q67&lt;0),"PL",IF(OR(P67&lt;0,Q67&lt;0),"Loss",IF(ISERROR((+Q67/P67-1)*100),"NA",(+Q67/P67-1)*100))))</f>
        <v>104.20859214682112</v>
      </c>
      <c r="U67" s="150">
        <f>VLOOKUP($B67,Snapshot!$D:$AJ,17,FALSE)</f>
        <v>10.338477949632763</v>
      </c>
      <c r="V67" s="151">
        <f>VLOOKUP($B67,Snapshot!$D:$AJ,18,FALSE)</f>
        <v>20.210039226293489</v>
      </c>
      <c r="W67" s="152">
        <f>VLOOKUP($B67,Snapshot!$D:$AJ,19,FALSE)</f>
        <v>9.8967624299387715</v>
      </c>
      <c r="X67" s="150">
        <f>VLOOKUP($B67,Snapshot!$D:$AJ,20,FALSE)</f>
        <v>1.7140532002004325</v>
      </c>
      <c r="Y67" s="151">
        <f>VLOOKUP($B67,Snapshot!$D:$AJ,21,FALSE)</f>
        <v>1.5975643350102637</v>
      </c>
      <c r="Z67" s="152">
        <f>VLOOKUP($B67,Snapshot!$D:$AJ,22,FALSE)</f>
        <v>1.3935750832708957</v>
      </c>
      <c r="AA67" s="150" t="str">
        <f>VLOOKUP($B67,Snapshot!$D:$AJ,23,FALSE)</f>
        <v>NA</v>
      </c>
      <c r="AB67" s="151" t="str">
        <f>VLOOKUP($B67,Snapshot!$D:$AJ,24,FALSE)</f>
        <v>NA</v>
      </c>
      <c r="AC67" s="152" t="str">
        <f>VLOOKUP($B67,Snapshot!$D:$AJ,25,FALSE)</f>
        <v>NA</v>
      </c>
      <c r="AD67" s="151">
        <f>VLOOKUP($B67,Snapshot!$D:$AJ,26,FALSE)</f>
        <v>17.968720642711709</v>
      </c>
      <c r="AE67" s="151">
        <f>VLOOKUP($B67,Snapshot!$D:$AJ,27,FALSE)</f>
        <v>8.5981659813137412</v>
      </c>
      <c r="AF67" s="262">
        <f>VLOOKUP($B67,Snapshot!$D:$AJ,28,FALSE)</f>
        <v>15.041422953790542</v>
      </c>
      <c r="AG67" s="152">
        <f>VLOOKUP($B67,Snapshot!$D:$AJ,29,FALSE)</f>
        <v>0.83708276655854352</v>
      </c>
      <c r="AH67" s="150">
        <v>41.474463438261708</v>
      </c>
      <c r="AI67" s="151">
        <v>59.557200000000002</v>
      </c>
      <c r="AJ67" s="151">
        <v>53.881861692090915</v>
      </c>
      <c r="AK67" s="152">
        <v>63.356080953119132</v>
      </c>
      <c r="AL67" s="150">
        <f t="shared" ref="AL67" si="185">IF(OR(AH67&lt;0,AI67&lt;0),"NM",IF(ISERROR((AI67/AH67*100-100)),"NA",(AI67/AH67*100-100)))</f>
        <v>43.599687766078034</v>
      </c>
      <c r="AM67" s="151">
        <f t="shared" ref="AM67" si="186">IF(OR(AI67&lt;0,AJ67&lt;0),"NM",IF(ISERROR((AJ67/AI67*100-100)),"NA",(AJ67/AI67*100-100)))</f>
        <v>-9.5292228444404401</v>
      </c>
      <c r="AN67" s="152">
        <f t="shared" ref="AN67" si="187">IF(OR(AJ67&lt;0,AK67&lt;0),"NM",IF(ISERROR((AK67/AJ67*100-100)),"NA",(AK67/AJ67*100-100)))</f>
        <v>17.583318325504152</v>
      </c>
      <c r="AO67" s="150">
        <v>29.786571060690267</v>
      </c>
      <c r="AP67" s="151">
        <v>34.832045796591018</v>
      </c>
      <c r="AQ67" s="151">
        <v>26.82664491766948</v>
      </c>
      <c r="AR67" s="152">
        <v>40.218244229212885</v>
      </c>
      <c r="AS67" s="150">
        <f t="shared" ref="AS67" si="188">IF(OR(AO67&lt;0,AP67&lt;0),"NM",IF(ISERROR((AP67/AO67*100-100)),"NA",(AP67/AO67*100-100)))</f>
        <v>16.93875648063208</v>
      </c>
      <c r="AT67" s="151">
        <f t="shared" ref="AT67" si="189">IF(OR(AP67&lt;0,AQ67&lt;0),"NM",IF(ISERROR((AQ67/AP67*100-100)),"NA",(AQ67/AP67*100-100)))</f>
        <v>-22.982861602992671</v>
      </c>
      <c r="AU67" s="152">
        <f t="shared" ref="AU67" si="190">IF(OR(AQ67&lt;0,AR67&lt;0),"NM",IF(ISERROR((AR67/AQ67*100-100)),"NA",(AR67/AQ67*100-100)))</f>
        <v>49.919023987688348</v>
      </c>
      <c r="AV67" s="150">
        <f t="shared" ref="AV67" si="191">IF(OR(AI67&lt;0,AP67&lt;0),"NM",IF(ISERROR((AP67/AI67*100)),"NA",(AP67/AI67*100)))</f>
        <v>58.48502917630617</v>
      </c>
      <c r="AW67" s="151">
        <f t="shared" ref="AW67" si="192">IF(OR(AJ67&lt;0,AQ67&lt;0),"NM",IF(ISERROR((AQ67/AJ67*100)),"NA",(AQ67/AJ67*100)))</f>
        <v>49.787895360726274</v>
      </c>
      <c r="AX67" s="152">
        <f t="shared" ref="AX67" si="193">IF(OR(AK67&lt;0,AR67&lt;0),"NM",IF(ISERROR((AR67/AK67*100)),"NA",(AR67/AK67*100)))</f>
        <v>63.479690700838511</v>
      </c>
      <c r="AY67" s="150">
        <v>15.003072841707619</v>
      </c>
      <c r="AZ67" s="151">
        <v>17.635445796591014</v>
      </c>
      <c r="BA67" s="151">
        <v>10.025209418554827</v>
      </c>
      <c r="BB67" s="152">
        <v>20.472339013401324</v>
      </c>
      <c r="BC67" s="150">
        <f t="shared" ref="BC67" si="194">IF(OR(AY67&lt;0,AZ67&lt;0),"NM",IF(ISERROR((AZ67/AY67*100-100)),"NA",(AZ67/AY67*100-100)))</f>
        <v>17.545558717581926</v>
      </c>
      <c r="BD67" s="151">
        <f t="shared" ref="BD67" si="195">IF(OR(AZ67&lt;0,BA67&lt;0),"NM",IF(ISERROR((BA67/AZ67*100-100)),"NA",(BA67/AZ67*100-100)))</f>
        <v>-43.153070615925515</v>
      </c>
      <c r="BE67" s="152">
        <f t="shared" ref="BE67" si="196">IF(OR(BA67&lt;0,BB67&lt;0),"NM",IF(ISERROR((BB67/BA67*100-100)),"NA",(BB67/BA67*100-100)))</f>
        <v>104.20859214682113</v>
      </c>
      <c r="BF67" s="150">
        <f t="shared" ref="BF67" si="197">IF(OR(AI67&lt;0,AZ67&lt;0),"NM",IF(ISERROR((AZ67/AI67*100)),"NA",(AZ67/AI67*100)))</f>
        <v>29.610938386275738</v>
      </c>
      <c r="BG67" s="151">
        <f t="shared" ref="BG67" si="198">IF(OR(AJ67&lt;0,BA67&lt;0),"NM",IF(ISERROR((BA67/AJ67*100)),"NA",(BA67/AJ67*100)))</f>
        <v>18.605907635196619</v>
      </c>
      <c r="BH67" s="152">
        <f t="shared" ref="BH67" si="199">IF(OR(AK67&lt;0,BB67&lt;0),"NM",IF(ISERROR((BB67/AK67*100)),"NA",(BB67/AK67*100)))</f>
        <v>32.313139805080439</v>
      </c>
      <c r="BI67" s="150">
        <v>24.91</v>
      </c>
      <c r="BJ67" s="151">
        <v>30.31</v>
      </c>
      <c r="BK67" s="151">
        <v>7.4300000000000033</v>
      </c>
      <c r="BL67" s="152">
        <f t="shared" ref="BL67" si="200">100-BI67-BJ67-BK67</f>
        <v>37.349999999999994</v>
      </c>
      <c r="BM67" s="151">
        <v>-30.141952838325807</v>
      </c>
      <c r="BN67" s="151">
        <v>-15.9223</v>
      </c>
      <c r="BO67" s="151">
        <v>20.970213333333334</v>
      </c>
      <c r="BP67" s="151" t="e">
        <v>#N/A</v>
      </c>
      <c r="BQ67" s="152" t="e">
        <v>#N/A</v>
      </c>
      <c r="BR67" s="150" t="str">
        <f t="shared" si="42"/>
        <v xml:space="preserve"> </v>
      </c>
      <c r="BS67" s="151" t="str">
        <f t="shared" si="43"/>
        <v xml:space="preserve"> </v>
      </c>
    </row>
    <row r="68" spans="2:71" ht="12.75">
      <c r="B68" s="252" t="s">
        <v>589</v>
      </c>
      <c r="C68" s="165" t="s">
        <v>731</v>
      </c>
      <c r="D68" s="177" t="s">
        <v>1298</v>
      </c>
      <c r="E68" s="105" t="s">
        <v>286</v>
      </c>
      <c r="F68" s="148">
        <f>VLOOKUP($B68,Snapshot!$D:$AJ,2,FALSE)</f>
        <v>302.55</v>
      </c>
      <c r="G68" s="148">
        <f>VLOOKUP($B68,Snapshot!$D:$AJ,3,FALSE)</f>
        <v>290</v>
      </c>
      <c r="H68" s="148">
        <f t="shared" si="25"/>
        <v>-4.1480746983969681</v>
      </c>
      <c r="I68" s="149">
        <f>VLOOKUP($B68,Snapshot!$D:$AJ,8,FALSE)</f>
        <v>0.4983416965352449</v>
      </c>
      <c r="J68" s="250">
        <f>IF(VLOOKUP($B68,Snapshot!$D:$AJ,28,FALSE)="#N/A N/A","NA",VLOOKUP($B68,Snapshot!$D:$AJ,30,FALSE))</f>
        <v>27.65823</v>
      </c>
      <c r="K68" s="154">
        <f>IF(VLOOKUP($B68,Snapshot!$D:$AJ,29,FALSE)="#N/A N/A","NA",VLOOKUP($B68,Snapshot!$D:$AJ,31,FALSE))</f>
        <v>60.888060000000003</v>
      </c>
      <c r="L68" s="154">
        <f>IF(VLOOKUP($B68,Snapshot!$D:$AJ,30,FALSE)="#N/A N/A","NA",VLOOKUP($B68,Snapshot!$D:$AJ,32,FALSE))</f>
        <v>71.416430000000005</v>
      </c>
      <c r="M68" s="155">
        <f>IF(VLOOKUP($B68,Snapshot!$D:$AJ,31,FALSE)="#N/A N/A","NA",VLOOKUP($B68,Snapshot!$D:$AJ,33,FALSE))</f>
        <v>80.357680000000002</v>
      </c>
      <c r="N68" s="150">
        <f>VLOOKUP($B68,Snapshot!$D:$AJ,10,FALSE)</f>
        <v>16.545414462081123</v>
      </c>
      <c r="O68" s="151">
        <f>VLOOKUP($B68,Snapshot!$D:$AJ,11,FALSE)</f>
        <v>8.5126396237507311</v>
      </c>
      <c r="P68" s="151">
        <f>VLOOKUP($B68,Snapshot!$D:$AJ,12,FALSE)</f>
        <v>12.535994241240461</v>
      </c>
      <c r="Q68" s="152">
        <f>VLOOKUP($B68,Snapshot!$D:$AJ,13,FALSE)</f>
        <v>18.542208373272846</v>
      </c>
      <c r="R68" s="150">
        <f t="shared" si="17"/>
        <v>-48.549855651787702</v>
      </c>
      <c r="S68" s="151">
        <f t="shared" si="18"/>
        <v>47.263302516229523</v>
      </c>
      <c r="T68" s="152">
        <f t="shared" si="19"/>
        <v>47.911749291279662</v>
      </c>
      <c r="U68" s="150">
        <f>VLOOKUP($B68,Snapshot!$D:$AJ,17,FALSE)</f>
        <v>35.54126726519339</v>
      </c>
      <c r="V68" s="151">
        <f>VLOOKUP($B68,Snapshot!$D:$AJ,18,FALSE)</f>
        <v>24.134503747990085</v>
      </c>
      <c r="W68" s="152">
        <f>VLOOKUP($B68,Snapshot!$D:$AJ,19,FALSE)</f>
        <v>16.316826664298645</v>
      </c>
      <c r="X68" s="150">
        <f>VLOOKUP($B68,Snapshot!$D:$AJ,20,FALSE)</f>
        <v>1.2725874592763395</v>
      </c>
      <c r="Y68" s="151">
        <f>VLOOKUP($B68,Snapshot!$D:$AJ,21,FALSE)</f>
        <v>1.2088462451288404</v>
      </c>
      <c r="Z68" s="152">
        <f>VLOOKUP($B68,Snapshot!$D:$AJ,22,FALSE)</f>
        <v>1.1463719354482726</v>
      </c>
      <c r="AA68" s="150" t="str">
        <f>VLOOKUP($B68,Snapshot!$D:$AJ,23,FALSE)</f>
        <v>NA</v>
      </c>
      <c r="AB68" s="151" t="str">
        <f>VLOOKUP($B68,Snapshot!$D:$AJ,24,FALSE)</f>
        <v>NA</v>
      </c>
      <c r="AC68" s="152" t="str">
        <f>VLOOKUP($B68,Snapshot!$D:$AJ,25,FALSE)</f>
        <v>NA</v>
      </c>
      <c r="AD68" s="151">
        <f>VLOOKUP($B68,Snapshot!$D:$AJ,26,FALSE)</f>
        <v>3.6503377287172589</v>
      </c>
      <c r="AE68" s="151">
        <f>VLOOKUP($B68,Snapshot!$D:$AJ,27,FALSE)</f>
        <v>5.1374505016468568</v>
      </c>
      <c r="AF68" s="262">
        <f>VLOOKUP($B68,Snapshot!$D:$AJ,28,FALSE)</f>
        <v>7.4814204668346314</v>
      </c>
      <c r="AG68" s="152">
        <f>VLOOKUP($B68,Snapshot!$D:$AJ,29,FALSE)</f>
        <v>0</v>
      </c>
      <c r="AH68" s="150">
        <v>4.7815000000000003</v>
      </c>
      <c r="AI68" s="151">
        <v>4.5796000000000001</v>
      </c>
      <c r="AJ68" s="151">
        <v>6.4136096530799991</v>
      </c>
      <c r="AK68" s="152">
        <v>8.8248813238400032</v>
      </c>
      <c r="AL68" s="150">
        <f t="shared" si="26"/>
        <v>-4.2225243124542544</v>
      </c>
      <c r="AM68" s="151">
        <f t="shared" si="27"/>
        <v>40.047376475674724</v>
      </c>
      <c r="AN68" s="152">
        <f t="shared" si="28"/>
        <v>37.596171285573035</v>
      </c>
      <c r="AO68" s="150">
        <v>1.9826999999999995</v>
      </c>
      <c r="AP68" s="151">
        <v>2.1800999999999995</v>
      </c>
      <c r="AQ68" s="151">
        <v>3.1189096530800016</v>
      </c>
      <c r="AR68" s="152">
        <v>5.1759096638400033</v>
      </c>
      <c r="AS68" s="150">
        <f t="shared" si="29"/>
        <v>9.956120441821767</v>
      </c>
      <c r="AT68" s="151">
        <f t="shared" si="30"/>
        <v>43.062687632677523</v>
      </c>
      <c r="AU68" s="152">
        <f t="shared" si="31"/>
        <v>65.952535968095845</v>
      </c>
      <c r="AV68" s="150">
        <f t="shared" si="32"/>
        <v>47.604594287710704</v>
      </c>
      <c r="AW68" s="151">
        <f t="shared" si="33"/>
        <v>48.629552183335818</v>
      </c>
      <c r="AX68" s="152">
        <f t="shared" si="34"/>
        <v>58.651323161225136</v>
      </c>
      <c r="AY68" s="150">
        <v>2.2514999999999992</v>
      </c>
      <c r="AZ68" s="151">
        <v>1.1583999999999994</v>
      </c>
      <c r="BA68" s="151">
        <v>1.7058980963480017</v>
      </c>
      <c r="BB68" s="152">
        <v>2.7247694545918022</v>
      </c>
      <c r="BC68" s="150">
        <f t="shared" si="35"/>
        <v>-48.549855651787702</v>
      </c>
      <c r="BD68" s="151">
        <f t="shared" si="36"/>
        <v>47.263302516229487</v>
      </c>
      <c r="BE68" s="152">
        <f t="shared" si="37"/>
        <v>59.726390481647599</v>
      </c>
      <c r="BF68" s="150">
        <f t="shared" si="38"/>
        <v>25.294785570792193</v>
      </c>
      <c r="BG68" s="151">
        <f t="shared" si="39"/>
        <v>26.598096682244769</v>
      </c>
      <c r="BH68" s="152">
        <f t="shared" si="40"/>
        <v>30.87598976805462</v>
      </c>
      <c r="BI68" s="150">
        <v>73.599999999999994</v>
      </c>
      <c r="BJ68" s="151">
        <v>2.12</v>
      </c>
      <c r="BK68" s="151">
        <v>1.7799999999999998</v>
      </c>
      <c r="BL68" s="152">
        <f t="shared" si="41"/>
        <v>22.500000000000004</v>
      </c>
      <c r="BM68" s="151">
        <v>-10.93612010597586</v>
      </c>
      <c r="BN68" s="151">
        <v>71.416430000000005</v>
      </c>
      <c r="BO68" s="151">
        <v>1.1616943130227</v>
      </c>
      <c r="BP68" s="151">
        <v>0.94450000000000001</v>
      </c>
      <c r="BQ68" s="152">
        <v>1.9504999999999999</v>
      </c>
      <c r="BR68" s="150">
        <f t="shared" si="42"/>
        <v>80.613879973319399</v>
      </c>
      <c r="BS68" s="151">
        <f t="shared" si="43"/>
        <v>39.6959474284441</v>
      </c>
    </row>
    <row r="69" spans="2:71" ht="12.75">
      <c r="B69" s="252" t="s">
        <v>745</v>
      </c>
      <c r="C69" s="165" t="s">
        <v>515</v>
      </c>
      <c r="D69" s="177" t="s">
        <v>1298</v>
      </c>
      <c r="E69" s="105" t="s">
        <v>286</v>
      </c>
      <c r="F69" s="148">
        <f>VLOOKUP($B69,Snapshot!$D:$AJ,2,FALSE)</f>
        <v>187.8</v>
      </c>
      <c r="G69" s="148">
        <f>VLOOKUP($B69,Snapshot!$D:$AJ,3,FALSE)</f>
        <v>230</v>
      </c>
      <c r="H69" s="148">
        <f t="shared" si="25"/>
        <v>22.470713525026611</v>
      </c>
      <c r="I69" s="149">
        <f>VLOOKUP($B69,Snapshot!$D:$AJ,8,FALSE)</f>
        <v>5.5083191756272392</v>
      </c>
      <c r="J69" s="250">
        <f>IF(VLOOKUP($B69,Snapshot!$D:$AJ,28,FALSE)="#N/A N/A","NA",VLOOKUP($B69,Snapshot!$D:$AJ,30,FALSE))</f>
        <v>4.7698739999999997</v>
      </c>
      <c r="K69" s="154">
        <f>IF(VLOOKUP($B69,Snapshot!$D:$AJ,29,FALSE)="#N/A N/A","NA",VLOOKUP($B69,Snapshot!$D:$AJ,31,FALSE))</f>
        <v>18.224740000000001</v>
      </c>
      <c r="L69" s="154">
        <f>IF(VLOOKUP($B69,Snapshot!$D:$AJ,30,FALSE)="#N/A N/A","NA",VLOOKUP($B69,Snapshot!$D:$AJ,32,FALSE))</f>
        <v>49.047620000000002</v>
      </c>
      <c r="M69" s="155">
        <f>IF(VLOOKUP($B69,Snapshot!$D:$AJ,31,FALSE)="#N/A N/A","NA",VLOOKUP($B69,Snapshot!$D:$AJ,33,FALSE))</f>
        <v>13.74924</v>
      </c>
      <c r="N69" s="150">
        <f>VLOOKUP($B69,Snapshot!$D:$AJ,10,FALSE)</f>
        <v>6.5396605193433031</v>
      </c>
      <c r="O69" s="151">
        <f>VLOOKUP($B69,Snapshot!$D:$AJ,11,FALSE)</f>
        <v>9.3097061399631915</v>
      </c>
      <c r="P69" s="151">
        <f>VLOOKUP($B69,Snapshot!$D:$AJ,12,FALSE)</f>
        <v>11.731893361171073</v>
      </c>
      <c r="Q69" s="152">
        <f>VLOOKUP($B69,Snapshot!$D:$AJ,13,FALSE)</f>
        <v>15.161062794797552</v>
      </c>
      <c r="R69" s="150">
        <f t="shared" si="17"/>
        <v>42.35763633947851</v>
      </c>
      <c r="S69" s="151">
        <f t="shared" si="18"/>
        <v>26.017869788717718</v>
      </c>
      <c r="T69" s="152">
        <f t="shared" si="19"/>
        <v>29.229463037705106</v>
      </c>
      <c r="U69" s="150">
        <f>VLOOKUP($B69,Snapshot!$D:$AJ,17,FALSE)</f>
        <v>20.172494939860961</v>
      </c>
      <c r="V69" s="151">
        <f>VLOOKUP($B69,Snapshot!$D:$AJ,18,FALSE)</f>
        <v>16.007646354983052</v>
      </c>
      <c r="W69" s="152">
        <f>VLOOKUP($B69,Snapshot!$D:$AJ,19,FALSE)</f>
        <v>12.38699440414182</v>
      </c>
      <c r="X69" s="150">
        <f>VLOOKUP($B69,Snapshot!$D:$AJ,20,FALSE)</f>
        <v>1.9942578601647554</v>
      </c>
      <c r="Y69" s="151">
        <f>VLOOKUP($B69,Snapshot!$D:$AJ,21,FALSE)</f>
        <v>1.8162078315493737</v>
      </c>
      <c r="Z69" s="152">
        <f>VLOOKUP($B69,Snapshot!$D:$AJ,22,FALSE)</f>
        <v>1.6257905636352539</v>
      </c>
      <c r="AA69" s="150" t="str">
        <f>VLOOKUP($B69,Snapshot!$D:$AJ,23,FALSE)</f>
        <v>NA</v>
      </c>
      <c r="AB69" s="151" t="str">
        <f>VLOOKUP($B69,Snapshot!$D:$AJ,24,FALSE)</f>
        <v>NA</v>
      </c>
      <c r="AC69" s="152" t="str">
        <f>VLOOKUP($B69,Snapshot!$D:$AJ,25,FALSE)</f>
        <v>NA</v>
      </c>
      <c r="AD69" s="151">
        <f>VLOOKUP($B69,Snapshot!$D:$AJ,26,FALSE)</f>
        <v>10.305956771227486</v>
      </c>
      <c r="AE69" s="151">
        <f>VLOOKUP($B69,Snapshot!$D:$AJ,27,FALSE)</f>
        <v>11.876030799769227</v>
      </c>
      <c r="AF69" s="262">
        <f>VLOOKUP($B69,Snapshot!$D:$AJ,28,FALSE)</f>
        <v>13.851076672217777</v>
      </c>
      <c r="AG69" s="152">
        <f>VLOOKUP($B69,Snapshot!$D:$AJ,29,FALSE)</f>
        <v>1.331203407880724</v>
      </c>
      <c r="AH69" s="150">
        <v>67.678700000000006</v>
      </c>
      <c r="AI69" s="151">
        <v>75.367399999999989</v>
      </c>
      <c r="AJ69" s="151">
        <v>91.0145493985125</v>
      </c>
      <c r="AK69" s="152">
        <v>113.76723255066123</v>
      </c>
      <c r="AL69" s="150">
        <f t="shared" si="26"/>
        <v>11.360590555078602</v>
      </c>
      <c r="AM69" s="151">
        <f t="shared" si="27"/>
        <v>20.761163843402471</v>
      </c>
      <c r="AN69" s="152">
        <f t="shared" si="28"/>
        <v>24.998951598963345</v>
      </c>
      <c r="AO69" s="150">
        <v>47.782900000000012</v>
      </c>
      <c r="AP69" s="151">
        <v>51.700599999999994</v>
      </c>
      <c r="AQ69" s="151">
        <v>61.857005398512513</v>
      </c>
      <c r="AR69" s="152">
        <v>80.026490660661239</v>
      </c>
      <c r="AS69" s="150">
        <f t="shared" si="29"/>
        <v>8.1989582047133638</v>
      </c>
      <c r="AT69" s="151">
        <f t="shared" si="30"/>
        <v>19.644656732247824</v>
      </c>
      <c r="AU69" s="152">
        <f t="shared" si="31"/>
        <v>29.373367082826263</v>
      </c>
      <c r="AV69" s="150">
        <f t="shared" si="32"/>
        <v>68.598094136191506</v>
      </c>
      <c r="AW69" s="151">
        <f t="shared" si="33"/>
        <v>67.963864906552487</v>
      </c>
      <c r="AX69" s="152">
        <f t="shared" si="34"/>
        <v>70.34230231892559</v>
      </c>
      <c r="AY69" s="150">
        <v>16.216200000000008</v>
      </c>
      <c r="AZ69" s="151">
        <v>23.171299999999988</v>
      </c>
      <c r="BA69" s="151">
        <v>29.199978662353132</v>
      </c>
      <c r="BB69" s="152">
        <v>37.734975632483419</v>
      </c>
      <c r="BC69" s="150">
        <f t="shared" si="35"/>
        <v>42.889826223159417</v>
      </c>
      <c r="BD69" s="151">
        <f t="shared" si="36"/>
        <v>26.017869788717718</v>
      </c>
      <c r="BE69" s="152">
        <f t="shared" si="37"/>
        <v>29.229463037705102</v>
      </c>
      <c r="BF69" s="150">
        <f t="shared" si="38"/>
        <v>30.744459806229209</v>
      </c>
      <c r="BG69" s="151">
        <f t="shared" si="39"/>
        <v>32.082759136123748</v>
      </c>
      <c r="BH69" s="152">
        <f t="shared" si="40"/>
        <v>33.168580079224313</v>
      </c>
      <c r="BI69" s="150">
        <v>66.37</v>
      </c>
      <c r="BJ69" s="151">
        <v>7.33</v>
      </c>
      <c r="BK69" s="151">
        <v>11.65</v>
      </c>
      <c r="BL69" s="152">
        <f t="shared" si="41"/>
        <v>14.649999999999997</v>
      </c>
      <c r="BM69" s="151">
        <v>-3.2955715756951491</v>
      </c>
      <c r="BN69" s="151">
        <v>49.047620000000002</v>
      </c>
      <c r="BO69" s="151">
        <v>17.513046738351253</v>
      </c>
      <c r="BP69" s="151" t="e">
        <v>#N/A</v>
      </c>
      <c r="BQ69" s="152" t="e">
        <v>#N/A</v>
      </c>
      <c r="BR69" s="150" t="str">
        <f t="shared" si="42"/>
        <v xml:space="preserve"> </v>
      </c>
      <c r="BS69" s="151" t="str">
        <f t="shared" si="43"/>
        <v xml:space="preserve"> </v>
      </c>
    </row>
    <row r="70" spans="2:71" ht="12.75">
      <c r="B70" s="252" t="s">
        <v>224</v>
      </c>
      <c r="C70" s="165" t="s">
        <v>488</v>
      </c>
      <c r="D70" s="177" t="s">
        <v>1298</v>
      </c>
      <c r="E70" s="105" t="s">
        <v>286</v>
      </c>
      <c r="F70" s="148">
        <f>VLOOKUP($B70,Snapshot!$D:$AJ,2,FALSE)</f>
        <v>664.1</v>
      </c>
      <c r="G70" s="148">
        <f>VLOOKUP($B70,Snapshot!$D:$AJ,3,FALSE)</f>
        <v>860</v>
      </c>
      <c r="H70" s="148">
        <f t="shared" si="25"/>
        <v>29.498569492546295</v>
      </c>
      <c r="I70" s="149">
        <f>VLOOKUP($B70,Snapshot!$D:$AJ,8,FALSE)</f>
        <v>4.3818284348864989</v>
      </c>
      <c r="J70" s="250">
        <f>IF(VLOOKUP($B70,Snapshot!$D:$AJ,28,FALSE)="#N/A N/A","NA",VLOOKUP($B70,Snapshot!$D:$AJ,30,FALSE))</f>
        <v>-15.71266</v>
      </c>
      <c r="K70" s="154">
        <f>IF(VLOOKUP($B70,Snapshot!$D:$AJ,29,FALSE)="#N/A N/A","NA",VLOOKUP($B70,Snapshot!$D:$AJ,31,FALSE))</f>
        <v>12.24541</v>
      </c>
      <c r="L70" s="154">
        <f>IF(VLOOKUP($B70,Snapshot!$D:$AJ,30,FALSE)="#N/A N/A","NA",VLOOKUP($B70,Snapshot!$D:$AJ,32,FALSE))</f>
        <v>42.220790000000001</v>
      </c>
      <c r="M70" s="155">
        <f>IF(VLOOKUP($B70,Snapshot!$D:$AJ,31,FALSE)="#N/A N/A","NA",VLOOKUP($B70,Snapshot!$D:$AJ,33,FALSE))</f>
        <v>23.899249999999999</v>
      </c>
      <c r="N70" s="150">
        <f>VLOOKUP($B70,Snapshot!$D:$AJ,10,FALSE)</f>
        <v>52.525981104651166</v>
      </c>
      <c r="O70" s="151">
        <f>VLOOKUP($B70,Snapshot!$D:$AJ,11,FALSE)</f>
        <v>86.580850290697697</v>
      </c>
      <c r="P70" s="151">
        <f>VLOOKUP($B70,Snapshot!$D:$AJ,12,FALSE)</f>
        <v>90.058336641608292</v>
      </c>
      <c r="Q70" s="152">
        <f>VLOOKUP($B70,Snapshot!$D:$AJ,13,FALSE)</f>
        <v>93.031780520592037</v>
      </c>
      <c r="R70" s="150">
        <f t="shared" si="17"/>
        <v>64.834332400563156</v>
      </c>
      <c r="S70" s="151">
        <f t="shared" si="18"/>
        <v>4.0164613066686616</v>
      </c>
      <c r="T70" s="152">
        <f t="shared" si="19"/>
        <v>3.3016864288941017</v>
      </c>
      <c r="U70" s="150">
        <f>VLOOKUP($B70,Snapshot!$D:$AJ,17,FALSE)</f>
        <v>7.6702873414879287</v>
      </c>
      <c r="V70" s="151">
        <f>VLOOKUP($B70,Snapshot!$D:$AJ,18,FALSE)</f>
        <v>7.374109102667747</v>
      </c>
      <c r="W70" s="152">
        <f>VLOOKUP($B70,Snapshot!$D:$AJ,19,FALSE)</f>
        <v>7.1384208308579602</v>
      </c>
      <c r="X70" s="150">
        <f>VLOOKUP($B70,Snapshot!$D:$AJ,20,FALSE)</f>
        <v>1.164277585051966</v>
      </c>
      <c r="Y70" s="151">
        <f>VLOOKUP($B70,Snapshot!$D:$AJ,21,FALSE)</f>
        <v>1.034425558064731</v>
      </c>
      <c r="Z70" s="152">
        <f>VLOOKUP($B70,Snapshot!$D:$AJ,22,FALSE)</f>
        <v>0.92788574493474396</v>
      </c>
      <c r="AA70" s="150" t="str">
        <f>VLOOKUP($B70,Snapshot!$D:$AJ,23,FALSE)</f>
        <v>NA</v>
      </c>
      <c r="AB70" s="151" t="str">
        <f>VLOOKUP($B70,Snapshot!$D:$AJ,24,FALSE)</f>
        <v>NA</v>
      </c>
      <c r="AC70" s="152" t="str">
        <f>VLOOKUP($B70,Snapshot!$D:$AJ,25,FALSE)</f>
        <v>NA</v>
      </c>
      <c r="AD70" s="151">
        <f>VLOOKUP($B70,Snapshot!$D:$AJ,26,FALSE)</f>
        <v>16.293400953962372</v>
      </c>
      <c r="AE70" s="151">
        <f>VLOOKUP($B70,Snapshot!$D:$AJ,27,FALSE)</f>
        <v>14.856264340229828</v>
      </c>
      <c r="AF70" s="262">
        <f>VLOOKUP($B70,Snapshot!$D:$AJ,28,FALSE)</f>
        <v>13.70419999612624</v>
      </c>
      <c r="AG70" s="152">
        <f>VLOOKUP($B70,Snapshot!$D:$AJ,29,FALSE)</f>
        <v>1.3552175877126937</v>
      </c>
      <c r="AH70" s="150">
        <v>63.302600000000005</v>
      </c>
      <c r="AI70" s="151">
        <v>86.508899999999997</v>
      </c>
      <c r="AJ70" s="151">
        <v>83.301499682650203</v>
      </c>
      <c r="AK70" s="152">
        <v>86.231186230192421</v>
      </c>
      <c r="AL70" s="150">
        <f t="shared" si="26"/>
        <v>36.659315731107398</v>
      </c>
      <c r="AM70" s="151">
        <f t="shared" si="27"/>
        <v>-3.7075957703193438</v>
      </c>
      <c r="AN70" s="152">
        <f t="shared" si="28"/>
        <v>3.5169673519724256</v>
      </c>
      <c r="AO70" s="150">
        <v>54.999600000000001</v>
      </c>
      <c r="AP70" s="151">
        <v>76.976400000000012</v>
      </c>
      <c r="AQ70" s="151">
        <v>73.396244497401568</v>
      </c>
      <c r="AR70" s="152">
        <v>75.528159678186583</v>
      </c>
      <c r="AS70" s="150">
        <f t="shared" si="29"/>
        <v>39.958108786245731</v>
      </c>
      <c r="AT70" s="151">
        <f t="shared" si="30"/>
        <v>-4.6509780953622624</v>
      </c>
      <c r="AU70" s="152">
        <f t="shared" si="31"/>
        <v>2.9046652119380383</v>
      </c>
      <c r="AV70" s="150">
        <f t="shared" si="32"/>
        <v>88.980902542975358</v>
      </c>
      <c r="AW70" s="151">
        <f t="shared" si="33"/>
        <v>88.109151428264525</v>
      </c>
      <c r="AX70" s="152">
        <f t="shared" si="34"/>
        <v>87.587986411975919</v>
      </c>
      <c r="AY70" s="150">
        <v>28.910299999999999</v>
      </c>
      <c r="AZ70" s="151">
        <v>47.654100000000014</v>
      </c>
      <c r="BA70" s="151">
        <v>49.568108487541203</v>
      </c>
      <c r="BB70" s="152">
        <v>51.204691998533853</v>
      </c>
      <c r="BC70" s="150">
        <f t="shared" si="35"/>
        <v>64.83433240056317</v>
      </c>
      <c r="BD70" s="151">
        <f t="shared" si="36"/>
        <v>4.0164613066686599</v>
      </c>
      <c r="BE70" s="152">
        <f t="shared" si="37"/>
        <v>3.3016864288941008</v>
      </c>
      <c r="BF70" s="150">
        <f t="shared" si="38"/>
        <v>55.085777301526221</v>
      </c>
      <c r="BG70" s="151">
        <f t="shared" si="39"/>
        <v>59.504461115800424</v>
      </c>
      <c r="BH70" s="152">
        <f t="shared" si="40"/>
        <v>59.380711592954263</v>
      </c>
      <c r="BI70" s="150">
        <v>45.24</v>
      </c>
      <c r="BJ70" s="151">
        <v>23.19</v>
      </c>
      <c r="BK70" s="151">
        <v>21.219999999999995</v>
      </c>
      <c r="BL70" s="152">
        <f t="shared" si="41"/>
        <v>10.350000000000001</v>
      </c>
      <c r="BM70" s="151">
        <v>-19.69770253929866</v>
      </c>
      <c r="BN70" s="151">
        <v>42.220790000000001</v>
      </c>
      <c r="BO70" s="151">
        <v>29.245571899641572</v>
      </c>
      <c r="BP70" s="151">
        <v>23.249157999999998</v>
      </c>
      <c r="BQ70" s="152">
        <v>28.218026000000002</v>
      </c>
      <c r="BR70" s="150">
        <f t="shared" si="42"/>
        <v>113.20388672803205</v>
      </c>
      <c r="BS70" s="151">
        <f t="shared" si="43"/>
        <v>81.460928551606884</v>
      </c>
    </row>
    <row r="71" spans="2:71" ht="12.75">
      <c r="B71" s="252" t="s">
        <v>225</v>
      </c>
      <c r="C71" s="165" t="s">
        <v>489</v>
      </c>
      <c r="D71" s="177" t="s">
        <v>1298</v>
      </c>
      <c r="E71" s="105" t="s">
        <v>286</v>
      </c>
      <c r="F71" s="148">
        <f>VLOOKUP($B71,Snapshot!$D:$AJ,2,FALSE)</f>
        <v>333.55</v>
      </c>
      <c r="G71" s="148">
        <f>VLOOKUP($B71,Snapshot!$D:$AJ,3,FALSE)</f>
        <v>350</v>
      </c>
      <c r="H71" s="148">
        <f t="shared" si="25"/>
        <v>4.9317943336830865</v>
      </c>
      <c r="I71" s="149">
        <f>VLOOKUP($B71,Snapshot!$D:$AJ,8,FALSE)</f>
        <v>5.0269977808363198</v>
      </c>
      <c r="J71" s="250">
        <f>IF(VLOOKUP($B71,Snapshot!$D:$AJ,28,FALSE)="#N/A N/A","NA",VLOOKUP($B71,Snapshot!$D:$AJ,30,FALSE))</f>
        <v>10.942959999999999</v>
      </c>
      <c r="K71" s="154">
        <f>IF(VLOOKUP($B71,Snapshot!$D:$AJ,29,FALSE)="#N/A N/A","NA",VLOOKUP($B71,Snapshot!$D:$AJ,31,FALSE))</f>
        <v>21.666969999999999</v>
      </c>
      <c r="L71" s="154">
        <f>IF(VLOOKUP($B71,Snapshot!$D:$AJ,30,FALSE)="#N/A N/A","NA",VLOOKUP($B71,Snapshot!$D:$AJ,32,FALSE))</f>
        <v>12.004709999999999</v>
      </c>
      <c r="M71" s="155">
        <f>IF(VLOOKUP($B71,Snapshot!$D:$AJ,31,FALSE)="#N/A N/A","NA",VLOOKUP($B71,Snapshot!$D:$AJ,33,FALSE))</f>
        <v>20.567509999999999</v>
      </c>
      <c r="N71" s="150">
        <f>VLOOKUP($B71,Snapshot!$D:$AJ,10,FALSE)</f>
        <v>16.085603112840463</v>
      </c>
      <c r="O71" s="151">
        <f>VLOOKUP($B71,Snapshot!$D:$AJ,11,FALSE)</f>
        <v>14.254860661049905</v>
      </c>
      <c r="P71" s="151">
        <f>VLOOKUP($B71,Snapshot!$D:$AJ,12,FALSE)</f>
        <v>22.59013833393783</v>
      </c>
      <c r="Q71" s="152">
        <f>VLOOKUP($B71,Snapshot!$D:$AJ,13,FALSE)</f>
        <v>28.104706616594981</v>
      </c>
      <c r="R71" s="150">
        <f t="shared" si="17"/>
        <v>-11.381248430338008</v>
      </c>
      <c r="S71" s="151">
        <f t="shared" si="18"/>
        <v>58.473231489826503</v>
      </c>
      <c r="T71" s="152">
        <f t="shared" si="19"/>
        <v>24.411396695045706</v>
      </c>
      <c r="U71" s="150">
        <f>VLOOKUP($B71,Snapshot!$D:$AJ,17,FALSE)</f>
        <v>23.399036155533576</v>
      </c>
      <c r="V71" s="151">
        <f>VLOOKUP($B71,Snapshot!$D:$AJ,18,FALSE)</f>
        <v>14.765292494862594</v>
      </c>
      <c r="W71" s="152">
        <f>VLOOKUP($B71,Snapshot!$D:$AJ,19,FALSE)</f>
        <v>11.868118907992756</v>
      </c>
      <c r="X71" s="150">
        <f>VLOOKUP($B71,Snapshot!$D:$AJ,20,FALSE)</f>
        <v>2.1494215418610705</v>
      </c>
      <c r="Y71" s="151">
        <f>VLOOKUP($B71,Snapshot!$D:$AJ,21,FALSE)</f>
        <v>1.9533584862811337</v>
      </c>
      <c r="Z71" s="152">
        <f>VLOOKUP($B71,Snapshot!$D:$AJ,22,FALSE)</f>
        <v>1.7476888321995958</v>
      </c>
      <c r="AA71" s="150" t="str">
        <f>VLOOKUP($B71,Snapshot!$D:$AJ,23,FALSE)</f>
        <v>NA</v>
      </c>
      <c r="AB71" s="151" t="str">
        <f>VLOOKUP($B71,Snapshot!$D:$AJ,24,FALSE)</f>
        <v>NA</v>
      </c>
      <c r="AC71" s="152" t="str">
        <f>VLOOKUP($B71,Snapshot!$D:$AJ,25,FALSE)</f>
        <v>NA</v>
      </c>
      <c r="AD71" s="151">
        <f>VLOOKUP($B71,Snapshot!$D:$AJ,26,FALSE)</f>
        <v>9.9121436687944087</v>
      </c>
      <c r="AE71" s="151">
        <f>VLOOKUP($B71,Snapshot!$D:$AJ,27,FALSE)</f>
        <v>13.86159670310397</v>
      </c>
      <c r="AF71" s="262">
        <f>VLOOKUP($B71,Snapshot!$D:$AJ,28,FALSE)</f>
        <v>15.544241459003244</v>
      </c>
      <c r="AG71" s="152">
        <f>VLOOKUP($B71,Snapshot!$D:$AJ,29,FALSE)</f>
        <v>1.8887722980062958</v>
      </c>
      <c r="AH71" s="150">
        <v>61.058500000000002</v>
      </c>
      <c r="AI71" s="151">
        <v>66.818200000000019</v>
      </c>
      <c r="AJ71" s="151">
        <v>78.917339392668296</v>
      </c>
      <c r="AK71" s="152">
        <v>94.070944174761152</v>
      </c>
      <c r="AL71" s="150">
        <f t="shared" si="26"/>
        <v>9.4330846647068256</v>
      </c>
      <c r="AM71" s="151">
        <f t="shared" si="27"/>
        <v>18.107550626428548</v>
      </c>
      <c r="AN71" s="152">
        <f t="shared" si="28"/>
        <v>19.201869828242948</v>
      </c>
      <c r="AO71" s="150">
        <v>37.51809999999999</v>
      </c>
      <c r="AP71" s="151">
        <v>41.782600000000009</v>
      </c>
      <c r="AQ71" s="151">
        <v>52.929889392668272</v>
      </c>
      <c r="AR71" s="152">
        <v>65.47327051476114</v>
      </c>
      <c r="AS71" s="150">
        <f t="shared" si="29"/>
        <v>11.366513762690602</v>
      </c>
      <c r="AT71" s="151">
        <f t="shared" si="30"/>
        <v>26.679262163360491</v>
      </c>
      <c r="AU71" s="152">
        <f t="shared" si="31"/>
        <v>23.698105675297995</v>
      </c>
      <c r="AV71" s="150">
        <f t="shared" si="32"/>
        <v>62.531765297478827</v>
      </c>
      <c r="AW71" s="151">
        <f t="shared" si="33"/>
        <v>67.070037839600118</v>
      </c>
      <c r="AX71" s="152">
        <f t="shared" si="34"/>
        <v>69.599886648450749</v>
      </c>
      <c r="AY71" s="150">
        <v>19.843199999999992</v>
      </c>
      <c r="AZ71" s="151">
        <v>17.596200000000003</v>
      </c>
      <c r="BA71" s="151">
        <v>27.885266759412858</v>
      </c>
      <c r="BB71" s="152">
        <v>34.692449847524848</v>
      </c>
      <c r="BC71" s="150">
        <f t="shared" si="35"/>
        <v>-11.323778422834977</v>
      </c>
      <c r="BD71" s="151">
        <f t="shared" si="36"/>
        <v>58.473231489826503</v>
      </c>
      <c r="BE71" s="152">
        <f t="shared" si="37"/>
        <v>24.41139669504571</v>
      </c>
      <c r="BF71" s="150">
        <f t="shared" si="38"/>
        <v>26.334441813757326</v>
      </c>
      <c r="BG71" s="151">
        <f t="shared" si="39"/>
        <v>35.334778103281444</v>
      </c>
      <c r="BH71" s="152">
        <f t="shared" si="40"/>
        <v>36.879028005793835</v>
      </c>
      <c r="BI71" s="150">
        <v>52.16</v>
      </c>
      <c r="BJ71" s="151">
        <v>10.18</v>
      </c>
      <c r="BK71" s="151">
        <v>30.669999999999998</v>
      </c>
      <c r="BL71" s="152">
        <f t="shared" si="41"/>
        <v>6.9900000000000055</v>
      </c>
      <c r="BM71" s="151">
        <v>-2.7267424905219997</v>
      </c>
      <c r="BN71" s="151">
        <v>12.004709999999999</v>
      </c>
      <c r="BO71" s="151">
        <v>12.245742652329749</v>
      </c>
      <c r="BP71" s="151">
        <v>11.704333</v>
      </c>
      <c r="BQ71" s="152">
        <v>16.662889</v>
      </c>
      <c r="BR71" s="150">
        <f t="shared" si="42"/>
        <v>138.24738034549134</v>
      </c>
      <c r="BS71" s="151">
        <f t="shared" si="43"/>
        <v>108.20189012556494</v>
      </c>
    </row>
    <row r="72" spans="2:71" ht="12.75">
      <c r="B72" s="252" t="s">
        <v>586</v>
      </c>
      <c r="C72" s="165" t="s">
        <v>1304</v>
      </c>
      <c r="D72" s="177" t="s">
        <v>1298</v>
      </c>
      <c r="E72" s="105" t="s">
        <v>286</v>
      </c>
      <c r="F72" s="148">
        <f>VLOOKUP($B72,Snapshot!$D:$AJ,2,FALSE)</f>
        <v>202.65</v>
      </c>
      <c r="G72" s="148">
        <f>VLOOKUP($B72,Snapshot!$D:$AJ,3,FALSE)</f>
        <v>250</v>
      </c>
      <c r="H72" s="148">
        <f t="shared" si="25"/>
        <v>23.365408339501599</v>
      </c>
      <c r="I72" s="149">
        <f>VLOOKUP($B72,Snapshot!$D:$AJ,8,FALSE)</f>
        <v>2.0603823178016727</v>
      </c>
      <c r="J72" s="250">
        <f>IF(VLOOKUP($B72,Snapshot!$D:$AJ,28,FALSE)="#N/A N/A","NA",VLOOKUP($B72,Snapshot!$D:$AJ,30,FALSE))</f>
        <v>-3.9118040000000001</v>
      </c>
      <c r="K72" s="154">
        <f>IF(VLOOKUP($B72,Snapshot!$D:$AJ,29,FALSE)="#N/A N/A","NA",VLOOKUP($B72,Snapshot!$D:$AJ,31,FALSE))</f>
        <v>16.29842</v>
      </c>
      <c r="L72" s="154">
        <f>IF(VLOOKUP($B72,Snapshot!$D:$AJ,30,FALSE)="#N/A N/A","NA",VLOOKUP($B72,Snapshot!$D:$AJ,32,FALSE))</f>
        <v>37.810270000000003</v>
      </c>
      <c r="M72" s="155">
        <f>IF(VLOOKUP($B72,Snapshot!$D:$AJ,31,FALSE)="#N/A N/A","NA",VLOOKUP($B72,Snapshot!$D:$AJ,33,FALSE))</f>
        <v>17.854030000000002</v>
      </c>
      <c r="N72" s="150">
        <f>VLOOKUP($B72,Snapshot!$D:$AJ,10,FALSE)</f>
        <v>17.724007561436675</v>
      </c>
      <c r="O72" s="151">
        <f>VLOOKUP($B72,Snapshot!$D:$AJ,11,FALSE)</f>
        <v>25.959950381003029</v>
      </c>
      <c r="P72" s="151">
        <f>VLOOKUP($B72,Snapshot!$D:$AJ,12,FALSE)</f>
        <v>28.59545399896809</v>
      </c>
      <c r="Q72" s="152">
        <f>VLOOKUP($B72,Snapshot!$D:$AJ,13,FALSE)</f>
        <v>35.6925743550593</v>
      </c>
      <c r="R72" s="150">
        <f t="shared" si="17"/>
        <v>46.467723459370738</v>
      </c>
      <c r="S72" s="151">
        <f t="shared" si="18"/>
        <v>10.15219050608691</v>
      </c>
      <c r="T72" s="152">
        <f t="shared" si="19"/>
        <v>24.819051155289639</v>
      </c>
      <c r="U72" s="150">
        <f>VLOOKUP($B72,Snapshot!$D:$AJ,17,FALSE)</f>
        <v>7.8062552903912792</v>
      </c>
      <c r="V72" s="151">
        <f>VLOOKUP($B72,Snapshot!$D:$AJ,18,FALSE)</f>
        <v>7.0867907887496013</v>
      </c>
      <c r="W72" s="152">
        <f>VLOOKUP($B72,Snapshot!$D:$AJ,19,FALSE)</f>
        <v>5.6776515469043227</v>
      </c>
      <c r="X72" s="150">
        <f>VLOOKUP($B72,Snapshot!$D:$AJ,20,FALSE)</f>
        <v>1.4853787049909926</v>
      </c>
      <c r="Y72" s="151">
        <f>VLOOKUP($B72,Snapshot!$D:$AJ,21,FALSE)</f>
        <v>1.2574522372054031</v>
      </c>
      <c r="Z72" s="152">
        <f>VLOOKUP($B72,Snapshot!$D:$AJ,22,FALSE)</f>
        <v>1.0526250256909151</v>
      </c>
      <c r="AA72" s="150" t="str">
        <f>VLOOKUP($B72,Snapshot!$D:$AJ,23,FALSE)</f>
        <v>NA</v>
      </c>
      <c r="AB72" s="151" t="str">
        <f>VLOOKUP($B72,Snapshot!$D:$AJ,24,FALSE)</f>
        <v>NA</v>
      </c>
      <c r="AC72" s="152" t="str">
        <f>VLOOKUP($B72,Snapshot!$D:$AJ,25,FALSE)</f>
        <v>NA</v>
      </c>
      <c r="AD72" s="151">
        <f>VLOOKUP($B72,Snapshot!$D:$AJ,26,FALSE)</f>
        <v>20.736851964528856</v>
      </c>
      <c r="AE72" s="151">
        <f>VLOOKUP($B72,Snapshot!$D:$AJ,27,FALSE)</f>
        <v>19.218081676367309</v>
      </c>
      <c r="AF72" s="262">
        <f>VLOOKUP($B72,Snapshot!$D:$AJ,28,FALSE)</f>
        <v>20.183661024962475</v>
      </c>
      <c r="AG72" s="152">
        <f>VLOOKUP($B72,Snapshot!$D:$AJ,29,FALSE)</f>
        <v>1.7517887984209228</v>
      </c>
      <c r="AH72" s="150">
        <v>42.526199999999996</v>
      </c>
      <c r="AI72" s="151">
        <v>55.8889</v>
      </c>
      <c r="AJ72" s="151">
        <v>64.48823895922132</v>
      </c>
      <c r="AK72" s="152">
        <v>75.987403650696947</v>
      </c>
      <c r="AL72" s="150">
        <f t="shared" si="26"/>
        <v>31.422276149761814</v>
      </c>
      <c r="AM72" s="151">
        <f t="shared" si="27"/>
        <v>15.386488120577283</v>
      </c>
      <c r="AN72" s="152">
        <f t="shared" si="28"/>
        <v>17.831413722968989</v>
      </c>
      <c r="AO72" s="150">
        <v>23.481800000000003</v>
      </c>
      <c r="AP72" s="151">
        <v>35.378500000000017</v>
      </c>
      <c r="AQ72" s="151">
        <v>40.863253959221332</v>
      </c>
      <c r="AR72" s="152">
        <v>48.33432610069697</v>
      </c>
      <c r="AS72" s="150">
        <f t="shared" si="29"/>
        <v>50.663492577230073</v>
      </c>
      <c r="AT72" s="151">
        <f t="shared" si="30"/>
        <v>15.503070958975968</v>
      </c>
      <c r="AU72" s="152">
        <f t="shared" si="31"/>
        <v>18.283106257106311</v>
      </c>
      <c r="AV72" s="150">
        <f t="shared" si="32"/>
        <v>63.301478468890991</v>
      </c>
      <c r="AW72" s="151">
        <f t="shared" si="33"/>
        <v>63.365436269799403</v>
      </c>
      <c r="AX72" s="152">
        <f t="shared" si="34"/>
        <v>63.608340038676467</v>
      </c>
      <c r="AY72" s="150">
        <v>15.001600000000002</v>
      </c>
      <c r="AZ72" s="151">
        <v>21.973800000000015</v>
      </c>
      <c r="BA72" s="151">
        <v>24.204622037426539</v>
      </c>
      <c r="BB72" s="152">
        <v>30.211979562839943</v>
      </c>
      <c r="BC72" s="150">
        <f t="shared" si="35"/>
        <v>46.476375853242416</v>
      </c>
      <c r="BD72" s="151">
        <f t="shared" si="36"/>
        <v>10.152190506086896</v>
      </c>
      <c r="BE72" s="152">
        <f t="shared" si="37"/>
        <v>24.819051155289642</v>
      </c>
      <c r="BF72" s="150">
        <f t="shared" si="38"/>
        <v>39.316930553294149</v>
      </c>
      <c r="BG72" s="151">
        <f t="shared" si="39"/>
        <v>37.53338969720069</v>
      </c>
      <c r="BH72" s="152">
        <f t="shared" si="40"/>
        <v>39.759194434014383</v>
      </c>
      <c r="BI72" s="150">
        <v>35.24</v>
      </c>
      <c r="BJ72" s="151">
        <v>33</v>
      </c>
      <c r="BK72" s="151">
        <v>9.3400000000000034</v>
      </c>
      <c r="BL72" s="152">
        <f t="shared" si="41"/>
        <v>22.419999999999987</v>
      </c>
      <c r="BM72" s="151">
        <v>-11.986970684039093</v>
      </c>
      <c r="BN72" s="151">
        <v>37.810270000000003</v>
      </c>
      <c r="BO72" s="151">
        <v>22.486665902031064</v>
      </c>
      <c r="BP72" s="151">
        <v>15.518154000000001</v>
      </c>
      <c r="BQ72" s="152">
        <v>19.061077000000001</v>
      </c>
      <c r="BR72" s="150">
        <f t="shared" si="42"/>
        <v>55.976168540578584</v>
      </c>
      <c r="BS72" s="151">
        <f t="shared" si="43"/>
        <v>58.500905079182786</v>
      </c>
    </row>
    <row r="73" spans="2:71" ht="12.75">
      <c r="B73" s="252" t="s">
        <v>530</v>
      </c>
      <c r="C73" s="165" t="s">
        <v>732</v>
      </c>
      <c r="D73" s="177" t="s">
        <v>1298</v>
      </c>
      <c r="E73" s="105" t="s">
        <v>286</v>
      </c>
      <c r="F73" s="148">
        <f>VLOOKUP($B73,Snapshot!$D:$AJ,2,FALSE)</f>
        <v>287.7</v>
      </c>
      <c r="G73" s="148">
        <f>VLOOKUP($B73,Snapshot!$D:$AJ,3,FALSE)</f>
        <v>360</v>
      </c>
      <c r="H73" s="148">
        <f t="shared" si="25"/>
        <v>25.130344108446295</v>
      </c>
      <c r="I73" s="149">
        <f>VLOOKUP($B73,Snapshot!$D:$AJ,8,FALSE)</f>
        <v>0.6522271605025225</v>
      </c>
      <c r="J73" s="250">
        <f>IF(VLOOKUP($B73,Snapshot!$D:$AJ,28,FALSE)="#N/A N/A","NA",VLOOKUP($B73,Snapshot!$D:$AJ,30,FALSE))</f>
        <v>-2.4910990000000002</v>
      </c>
      <c r="K73" s="154">
        <f>IF(VLOOKUP($B73,Snapshot!$D:$AJ,29,FALSE)="#N/A N/A","NA",VLOOKUP($B73,Snapshot!$D:$AJ,31,FALSE))</f>
        <v>3.081331</v>
      </c>
      <c r="L73" s="154">
        <f>IF(VLOOKUP($B73,Snapshot!$D:$AJ,30,FALSE)="#N/A N/A","NA",VLOOKUP($B73,Snapshot!$D:$AJ,32,FALSE))</f>
        <v>-5.6978999999999997</v>
      </c>
      <c r="M73" s="155">
        <f>IF(VLOOKUP($B73,Snapshot!$D:$AJ,31,FALSE)="#N/A N/A","NA",VLOOKUP($B73,Snapshot!$D:$AJ,33,FALSE))</f>
        <v>-0.76458400000000004</v>
      </c>
      <c r="N73" s="150">
        <f>VLOOKUP($B73,Snapshot!$D:$AJ,10,FALSE)</f>
        <v>12.255153067447248</v>
      </c>
      <c r="O73" s="151">
        <f>VLOOKUP($B73,Snapshot!$D:$AJ,11,FALSE)</f>
        <v>15.10762851393377</v>
      </c>
      <c r="P73" s="151">
        <f>VLOOKUP($B73,Snapshot!$D:$AJ,12,FALSE)</f>
        <v>17.215534777418235</v>
      </c>
      <c r="Q73" s="152">
        <f>VLOOKUP($B73,Snapshot!$D:$AJ,13,FALSE)</f>
        <v>22.150148332223054</v>
      </c>
      <c r="R73" s="150">
        <f t="shared" si="17"/>
        <v>23.275722716702816</v>
      </c>
      <c r="S73" s="151">
        <f t="shared" si="18"/>
        <v>13.952595283504232</v>
      </c>
      <c r="T73" s="152">
        <f t="shared" si="19"/>
        <v>28.663725051850243</v>
      </c>
      <c r="U73" s="150">
        <f>VLOOKUP($B73,Snapshot!$D:$AJ,17,FALSE)</f>
        <v>19.043359434914237</v>
      </c>
      <c r="V73" s="151">
        <f>VLOOKUP($B73,Snapshot!$D:$AJ,18,FALSE)</f>
        <v>16.7116504784608</v>
      </c>
      <c r="W73" s="152">
        <f>VLOOKUP($B73,Snapshot!$D:$AJ,19,FALSE)</f>
        <v>12.988626337163927</v>
      </c>
      <c r="X73" s="150">
        <f>VLOOKUP($B73,Snapshot!$D:$AJ,20,FALSE)</f>
        <v>2.73753908528098</v>
      </c>
      <c r="Y73" s="151">
        <f>VLOOKUP($B73,Snapshot!$D:$AJ,21,FALSE)</f>
        <v>2.0849011610264823</v>
      </c>
      <c r="Z73" s="152">
        <f>VLOOKUP($B73,Snapshot!$D:$AJ,22,FALSE)</f>
        <v>1.821239122233882</v>
      </c>
      <c r="AA73" s="150" t="str">
        <f>VLOOKUP($B73,Snapshot!$D:$AJ,23,FALSE)</f>
        <v>NA</v>
      </c>
      <c r="AB73" s="151" t="str">
        <f>VLOOKUP($B73,Snapshot!$D:$AJ,24,FALSE)</f>
        <v>NA</v>
      </c>
      <c r="AC73" s="152" t="str">
        <f>VLOOKUP($B73,Snapshot!$D:$AJ,25,FALSE)</f>
        <v>NA</v>
      </c>
      <c r="AD73" s="151">
        <f>VLOOKUP($B73,Snapshot!$D:$AJ,26,FALSE)</f>
        <v>15.563868430751837</v>
      </c>
      <c r="AE73" s="151">
        <f>VLOOKUP($B73,Snapshot!$D:$AJ,27,FALSE)</f>
        <v>14.779182412675542</v>
      </c>
      <c r="AF73" s="262">
        <f>VLOOKUP($B73,Snapshot!$D:$AJ,28,FALSE)</f>
        <v>14.968262073110333</v>
      </c>
      <c r="AG73" s="152">
        <f>VLOOKUP($B73,Snapshot!$D:$AJ,29,FALSE)</f>
        <v>0</v>
      </c>
      <c r="AH73" s="150">
        <v>3.3174999999999999</v>
      </c>
      <c r="AI73" s="151">
        <v>4.0811999999999991</v>
      </c>
      <c r="AJ73" s="151">
        <v>5.368100501448426</v>
      </c>
      <c r="AK73" s="152">
        <v>7.0113457474310925</v>
      </c>
      <c r="AL73" s="150">
        <f t="shared" si="26"/>
        <v>23.020346646571198</v>
      </c>
      <c r="AM73" s="151">
        <f t="shared" si="27"/>
        <v>31.532404720386836</v>
      </c>
      <c r="AN73" s="152">
        <f t="shared" si="28"/>
        <v>30.611298084662991</v>
      </c>
      <c r="AO73" s="150">
        <v>3.177</v>
      </c>
      <c r="AP73" s="151">
        <v>4.2096999999999989</v>
      </c>
      <c r="AQ73" s="151">
        <v>5.3683765014484273</v>
      </c>
      <c r="AR73" s="152">
        <v>7.0493472374310935</v>
      </c>
      <c r="AS73" s="150">
        <f t="shared" si="29"/>
        <v>32.505508341202358</v>
      </c>
      <c r="AT73" s="151">
        <f t="shared" si="30"/>
        <v>27.523968488215985</v>
      </c>
      <c r="AU73" s="152">
        <f t="shared" si="31"/>
        <v>31.312459838260736</v>
      </c>
      <c r="AV73" s="150">
        <f t="shared" si="32"/>
        <v>103.14858374987747</v>
      </c>
      <c r="AW73" s="151">
        <f t="shared" si="33"/>
        <v>100.00514148347123</v>
      </c>
      <c r="AX73" s="152">
        <f t="shared" si="34"/>
        <v>100.54199994364741</v>
      </c>
      <c r="AY73" s="150">
        <v>2.0095999999999998</v>
      </c>
      <c r="AZ73" s="151">
        <v>2.4774999999999991</v>
      </c>
      <c r="BA73" s="151">
        <v>3.1238835791954229</v>
      </c>
      <c r="BB73" s="152">
        <v>4.0193049792758977</v>
      </c>
      <c r="BC73" s="150">
        <f t="shared" si="35"/>
        <v>23.283240445859832</v>
      </c>
      <c r="BD73" s="151">
        <f t="shared" si="36"/>
        <v>26.090154558846578</v>
      </c>
      <c r="BE73" s="152">
        <f t="shared" si="37"/>
        <v>28.663725051850236</v>
      </c>
      <c r="BF73" s="150">
        <f t="shared" si="38"/>
        <v>60.705184749583452</v>
      </c>
      <c r="BG73" s="151">
        <f t="shared" si="39"/>
        <v>58.193463001531619</v>
      </c>
      <c r="BH73" s="152">
        <f t="shared" si="40"/>
        <v>57.325727814072536</v>
      </c>
      <c r="BI73" s="150">
        <v>66.63</v>
      </c>
      <c r="BJ73" s="151">
        <v>3.58</v>
      </c>
      <c r="BK73" s="151">
        <v>20.399999999999999</v>
      </c>
      <c r="BL73" s="152">
        <f t="shared" si="41"/>
        <v>9.3900000000000077</v>
      </c>
      <c r="BM73" s="151">
        <v>-25.793139025019343</v>
      </c>
      <c r="BN73" s="151">
        <v>-5.6978999999999997</v>
      </c>
      <c r="BO73" s="151">
        <v>0.9815493966547193</v>
      </c>
      <c r="BP73" s="151">
        <v>1.6459999999999999</v>
      </c>
      <c r="BQ73" s="152">
        <v>2.1219999999999999</v>
      </c>
      <c r="BR73" s="150">
        <f t="shared" si="42"/>
        <v>89.786365686234717</v>
      </c>
      <c r="BS73" s="151">
        <f t="shared" si="43"/>
        <v>89.411167732134686</v>
      </c>
    </row>
    <row r="74" spans="2:71" ht="12.75">
      <c r="B74" s="252" t="s">
        <v>226</v>
      </c>
      <c r="C74" s="165" t="s">
        <v>490</v>
      </c>
      <c r="D74" s="177" t="s">
        <v>1298</v>
      </c>
      <c r="E74" s="105" t="s">
        <v>287</v>
      </c>
      <c r="F74" s="148">
        <f>VLOOKUP($B74,Snapshot!$D:$AJ,2,FALSE)</f>
        <v>2058.8000000000002</v>
      </c>
      <c r="G74" s="148">
        <f>VLOOKUP($B74,Snapshot!$D:$AJ,3,FALSE)</f>
        <v>1720</v>
      </c>
      <c r="H74" s="148">
        <f t="shared" si="25"/>
        <v>-16.456188070720813</v>
      </c>
      <c r="I74" s="149">
        <f>VLOOKUP($B74,Snapshot!$D:$AJ,8,FALSE)</f>
        <v>9.8204703930704902</v>
      </c>
      <c r="J74" s="250">
        <f>IF(VLOOKUP($B74,Snapshot!$D:$AJ,28,FALSE)="#N/A N/A","NA",VLOOKUP($B74,Snapshot!$D:$AJ,30,FALSE))</f>
        <v>12.56424</v>
      </c>
      <c r="K74" s="154">
        <f>IF(VLOOKUP($B74,Snapshot!$D:$AJ,29,FALSE)="#N/A N/A","NA",VLOOKUP($B74,Snapshot!$D:$AJ,31,FALSE))</f>
        <v>39.414250000000003</v>
      </c>
      <c r="L74" s="154">
        <f>IF(VLOOKUP($B74,Snapshot!$D:$AJ,30,FALSE)="#N/A N/A","NA",VLOOKUP($B74,Snapshot!$D:$AJ,32,FALSE))</f>
        <v>63.59158</v>
      </c>
      <c r="M74" s="155">
        <f>IF(VLOOKUP($B74,Snapshot!$D:$AJ,31,FALSE)="#N/A N/A","NA",VLOOKUP($B74,Snapshot!$D:$AJ,33,FALSE))</f>
        <v>39.357640000000004</v>
      </c>
      <c r="N74" s="150">
        <f>VLOOKUP($B74,Snapshot!$D:$AJ,10,FALSE)</f>
        <v>86.52505430342157</v>
      </c>
      <c r="O74" s="151">
        <f>VLOOKUP($B74,Snapshot!$D:$AJ,11,FALSE)</f>
        <v>100.87293442467782</v>
      </c>
      <c r="P74" s="151">
        <f>VLOOKUP($B74,Snapshot!$D:$AJ,12,FALSE)</f>
        <v>126.72034395296852</v>
      </c>
      <c r="Q74" s="152">
        <f>VLOOKUP($B74,Snapshot!$D:$AJ,13,FALSE)</f>
        <v>142.75386320888899</v>
      </c>
      <c r="R74" s="150">
        <f t="shared" si="17"/>
        <v>16.582341654408971</v>
      </c>
      <c r="S74" s="151">
        <f t="shared" si="18"/>
        <v>25.623731158124528</v>
      </c>
      <c r="T74" s="152">
        <f t="shared" si="19"/>
        <v>12.652679716424387</v>
      </c>
      <c r="U74" s="150">
        <f>VLOOKUP($B74,Snapshot!$D:$AJ,17,FALSE)</f>
        <v>20.409835519728173</v>
      </c>
      <c r="V74" s="151">
        <f>VLOOKUP($B74,Snapshot!$D:$AJ,18,FALSE)</f>
        <v>16.246799336056974</v>
      </c>
      <c r="W74" s="152">
        <f>VLOOKUP($B74,Snapshot!$D:$AJ,19,FALSE)</f>
        <v>14.422026512777435</v>
      </c>
      <c r="X74" s="150">
        <f>VLOOKUP($B74,Snapshot!$D:$AJ,20,FALSE)</f>
        <v>3.4027177099457324</v>
      </c>
      <c r="Y74" s="151">
        <f>VLOOKUP($B74,Snapshot!$D:$AJ,21,FALSE)</f>
        <v>2.9222681249217386</v>
      </c>
      <c r="Z74" s="152">
        <f>VLOOKUP($B74,Snapshot!$D:$AJ,22,FALSE)</f>
        <v>2.5168378816153303</v>
      </c>
      <c r="AA74" s="150" t="str">
        <f>VLOOKUP($B74,Snapshot!$D:$AJ,23,FALSE)</f>
        <v>NA</v>
      </c>
      <c r="AB74" s="151" t="str">
        <f>VLOOKUP($B74,Snapshot!$D:$AJ,24,FALSE)</f>
        <v>NA</v>
      </c>
      <c r="AC74" s="152" t="str">
        <f>VLOOKUP($B74,Snapshot!$D:$AJ,25,FALSE)</f>
        <v>NA</v>
      </c>
      <c r="AD74" s="151">
        <f>VLOOKUP($B74,Snapshot!$D:$AJ,26,FALSE)</f>
        <v>17.858730037387151</v>
      </c>
      <c r="AE74" s="151">
        <f>VLOOKUP($B74,Snapshot!$D:$AJ,27,FALSE)</f>
        <v>19.353013711262442</v>
      </c>
      <c r="AF74" s="262">
        <f>VLOOKUP($B74,Snapshot!$D:$AJ,28,FALSE)</f>
        <v>18.752168029090477</v>
      </c>
      <c r="AG74" s="152">
        <f>VLOOKUP($B74,Snapshot!$D:$AJ,29,FALSE)</f>
        <v>1.1657276083155235</v>
      </c>
      <c r="AH74" s="150">
        <v>66.694709999999986</v>
      </c>
      <c r="AI74" s="151">
        <v>77.92804000000001</v>
      </c>
      <c r="AJ74" s="151">
        <v>96.367546865645949</v>
      </c>
      <c r="AK74" s="152">
        <v>108.32127359058001</v>
      </c>
      <c r="AL74" s="150">
        <f t="shared" si="26"/>
        <v>16.842910029895947</v>
      </c>
      <c r="AM74" s="151">
        <f t="shared" si="27"/>
        <v>23.662223335330808</v>
      </c>
      <c r="AN74" s="152">
        <f t="shared" si="28"/>
        <v>12.404307377046493</v>
      </c>
      <c r="AO74" s="150">
        <v>47.269529999999982</v>
      </c>
      <c r="AP74" s="151">
        <v>56.465540000000011</v>
      </c>
      <c r="AQ74" s="151">
        <v>70.802642665645934</v>
      </c>
      <c r="AR74" s="152">
        <v>79.046936814580008</v>
      </c>
      <c r="AS74" s="150">
        <f t="shared" si="29"/>
        <v>19.454413868722682</v>
      </c>
      <c r="AT74" s="151">
        <f t="shared" si="30"/>
        <v>25.390889143442024</v>
      </c>
      <c r="AU74" s="152">
        <f t="shared" si="31"/>
        <v>11.64404863793915</v>
      </c>
      <c r="AV74" s="150">
        <f t="shared" si="32"/>
        <v>72.458565620282513</v>
      </c>
      <c r="AW74" s="151">
        <f t="shared" si="33"/>
        <v>73.471458980228903</v>
      </c>
      <c r="AX74" s="152">
        <f t="shared" si="34"/>
        <v>72.974526789033433</v>
      </c>
      <c r="AY74" s="150">
        <v>34.735309999999984</v>
      </c>
      <c r="AZ74" s="151">
        <v>40.49665000000001</v>
      </c>
      <c r="BA74" s="151">
        <v>50.873402724046649</v>
      </c>
      <c r="BB74" s="152">
        <v>57.310251431566982</v>
      </c>
      <c r="BC74" s="150">
        <f t="shared" si="35"/>
        <v>16.586407318662282</v>
      </c>
      <c r="BD74" s="151">
        <f t="shared" si="36"/>
        <v>25.623731158124528</v>
      </c>
      <c r="BE74" s="152">
        <f t="shared" si="37"/>
        <v>12.652679716424359</v>
      </c>
      <c r="BF74" s="150">
        <f t="shared" si="38"/>
        <v>51.966724686005193</v>
      </c>
      <c r="BG74" s="151">
        <f t="shared" si="39"/>
        <v>52.791011475028526</v>
      </c>
      <c r="BH74" s="152">
        <f t="shared" si="40"/>
        <v>52.907660270116033</v>
      </c>
      <c r="BI74" s="150">
        <v>73.349999999999994</v>
      </c>
      <c r="BJ74" s="151">
        <v>8.69</v>
      </c>
      <c r="BK74" s="151">
        <v>14.540000000000001</v>
      </c>
      <c r="BL74" s="152">
        <f t="shared" si="41"/>
        <v>3.420000000000007</v>
      </c>
      <c r="BM74" s="151">
        <v>-0.89773520421668707</v>
      </c>
      <c r="BN74" s="151">
        <v>63.59158</v>
      </c>
      <c r="BO74" s="151">
        <v>14.368684157706092</v>
      </c>
      <c r="BP74" s="151">
        <v>35.277200000000008</v>
      </c>
      <c r="BQ74" s="152">
        <v>39.817800000000005</v>
      </c>
      <c r="BR74" s="150">
        <f t="shared" si="42"/>
        <v>44.210432585484796</v>
      </c>
      <c r="BS74" s="151">
        <f t="shared" si="43"/>
        <v>43.93123535596385</v>
      </c>
    </row>
    <row r="75" spans="2:71" ht="12.75">
      <c r="B75" s="252" t="s">
        <v>587</v>
      </c>
      <c r="C75" s="165" t="s">
        <v>1305</v>
      </c>
      <c r="D75" s="177" t="s">
        <v>1298</v>
      </c>
      <c r="E75" s="105" t="s">
        <v>287</v>
      </c>
      <c r="F75" s="148">
        <f>VLOOKUP($B75,Snapshot!$D:$AJ,2,FALSE)</f>
        <v>1091.95</v>
      </c>
      <c r="G75" s="148">
        <f>VLOOKUP($B75,Snapshot!$D:$AJ,3,FALSE)</f>
        <v>1000</v>
      </c>
      <c r="H75" s="148">
        <f t="shared" si="25"/>
        <v>-8.420715234214029</v>
      </c>
      <c r="I75" s="149">
        <f>VLOOKUP($B75,Snapshot!$D:$AJ,8,FALSE)</f>
        <v>2.9271505376344087</v>
      </c>
      <c r="J75" s="250">
        <f>IF(VLOOKUP($B75,Snapshot!$D:$AJ,28,FALSE)="#N/A N/A","NA",VLOOKUP($B75,Snapshot!$D:$AJ,30,FALSE))</f>
        <v>19.162990000000001</v>
      </c>
      <c r="K75" s="154">
        <f>IF(VLOOKUP($B75,Snapshot!$D:$AJ,29,FALSE)="#N/A N/A","NA",VLOOKUP($B75,Snapshot!$D:$AJ,31,FALSE))</f>
        <v>30.218830000000001</v>
      </c>
      <c r="L75" s="154">
        <f>IF(VLOOKUP($B75,Snapshot!$D:$AJ,30,FALSE)="#N/A N/A","NA",VLOOKUP($B75,Snapshot!$D:$AJ,32,FALSE))</f>
        <v>4.5929120000000001</v>
      </c>
      <c r="M75" s="155">
        <f>IF(VLOOKUP($B75,Snapshot!$D:$AJ,31,FALSE)="#N/A N/A","NA",VLOOKUP($B75,Snapshot!$D:$AJ,33,FALSE))</f>
        <v>17.237490000000001</v>
      </c>
      <c r="N75" s="150">
        <f>VLOOKUP($B75,Snapshot!$D:$AJ,10,FALSE)</f>
        <v>74.892939451078988</v>
      </c>
      <c r="O75" s="151">
        <f>VLOOKUP($B75,Snapshot!$D:$AJ,11,FALSE)</f>
        <v>-74.980636545737823</v>
      </c>
      <c r="P75" s="151">
        <f>VLOOKUP($B75,Snapshot!$D:$AJ,12,FALSE)</f>
        <v>40.886297882706479</v>
      </c>
      <c r="Q75" s="152">
        <f>VLOOKUP($B75,Snapshot!$D:$AJ,13,FALSE)</f>
        <v>78.327701186082123</v>
      </c>
      <c r="R75" s="150" t="str">
        <f t="shared" si="17"/>
        <v>PL</v>
      </c>
      <c r="S75" s="151" t="str">
        <f t="shared" si="18"/>
        <v>LP</v>
      </c>
      <c r="T75" s="152">
        <f t="shared" si="19"/>
        <v>91.574452181477866</v>
      </c>
      <c r="U75" s="150" t="str">
        <f>VLOOKUP($B75,Snapshot!$D:$AJ,17,FALSE)</f>
        <v>NM</v>
      </c>
      <c r="V75" s="151">
        <f>VLOOKUP($B75,Snapshot!$D:$AJ,18,FALSE)</f>
        <v>26.706991254932326</v>
      </c>
      <c r="W75" s="152">
        <f>VLOOKUP($B75,Snapshot!$D:$AJ,19,FALSE)</f>
        <v>13.940789573357558</v>
      </c>
      <c r="X75" s="150">
        <f>VLOOKUP($B75,Snapshot!$D:$AJ,20,FALSE)</f>
        <v>0.92369659845502428</v>
      </c>
      <c r="Y75" s="151">
        <f>VLOOKUP($B75,Snapshot!$D:$AJ,21,FALSE)</f>
        <v>0.90017750365538096</v>
      </c>
      <c r="Z75" s="152">
        <f>VLOOKUP($B75,Snapshot!$D:$AJ,22,FALSE)</f>
        <v>0.85642350236730946</v>
      </c>
      <c r="AA75" s="150" t="str">
        <f>VLOOKUP($B75,Snapshot!$D:$AJ,23,FALSE)</f>
        <v>NA</v>
      </c>
      <c r="AB75" s="151" t="str">
        <f>VLOOKUP($B75,Snapshot!$D:$AJ,24,FALSE)</f>
        <v>NA</v>
      </c>
      <c r="AC75" s="152" t="str">
        <f>VLOOKUP($B75,Snapshot!$D:$AJ,25,FALSE)</f>
        <v>NA</v>
      </c>
      <c r="AD75" s="151">
        <f>VLOOKUP($B75,Snapshot!$D:$AJ,26,FALSE)</f>
        <v>-5.8471126054457319</v>
      </c>
      <c r="AE75" s="151">
        <f>VLOOKUP($B75,Snapshot!$D:$AJ,27,FALSE)</f>
        <v>3.4140326832470849</v>
      </c>
      <c r="AF75" s="262">
        <f>VLOOKUP($B75,Snapshot!$D:$AJ,28,FALSE)</f>
        <v>6.2963118322269214</v>
      </c>
      <c r="AG75" s="152">
        <f>VLOOKUP($B75,Snapshot!$D:$AJ,29,FALSE)</f>
        <v>0.91579284765785973</v>
      </c>
      <c r="AH75" s="150">
        <v>37.574400000000004</v>
      </c>
      <c r="AI75" s="151">
        <v>30.2256</v>
      </c>
      <c r="AJ75" s="151">
        <v>33.704086264200008</v>
      </c>
      <c r="AK75" s="152">
        <v>48.706481502837818</v>
      </c>
      <c r="AL75" s="150">
        <f t="shared" si="26"/>
        <v>-19.557996934082794</v>
      </c>
      <c r="AM75" s="151">
        <f t="shared" si="27"/>
        <v>11.508410963554098</v>
      </c>
      <c r="AN75" s="152">
        <f t="shared" si="28"/>
        <v>44.512096014224653</v>
      </c>
      <c r="AO75" s="150">
        <v>28.307200000000002</v>
      </c>
      <c r="AP75" s="151">
        <v>11.965599999999998</v>
      </c>
      <c r="AQ75" s="151">
        <v>18.241661824200008</v>
      </c>
      <c r="AR75" s="152">
        <v>27.441730899277811</v>
      </c>
      <c r="AS75" s="150">
        <f t="shared" si="29"/>
        <v>-57.729482251865257</v>
      </c>
      <c r="AT75" s="151">
        <f t="shared" si="30"/>
        <v>52.450874374874729</v>
      </c>
      <c r="AU75" s="152">
        <f t="shared" si="31"/>
        <v>50.434380177318502</v>
      </c>
      <c r="AV75" s="150">
        <f t="shared" si="32"/>
        <v>39.587634323222694</v>
      </c>
      <c r="AW75" s="151">
        <f t="shared" si="33"/>
        <v>54.122997672172581</v>
      </c>
      <c r="AX75" s="152">
        <f t="shared" si="34"/>
        <v>56.341024957179378</v>
      </c>
      <c r="AY75" s="150">
        <v>98.535800000000009</v>
      </c>
      <c r="AZ75" s="151">
        <v>-16.8444</v>
      </c>
      <c r="BA75" s="151">
        <v>9.1851068193500112</v>
      </c>
      <c r="BB75" s="152">
        <v>17.596318071453346</v>
      </c>
      <c r="BC75" s="150" t="str">
        <f t="shared" si="35"/>
        <v>NM</v>
      </c>
      <c r="BD75" s="151" t="str">
        <f t="shared" si="36"/>
        <v>NM</v>
      </c>
      <c r="BE75" s="152">
        <f t="shared" si="37"/>
        <v>91.574452181477852</v>
      </c>
      <c r="BF75" s="150" t="str">
        <f t="shared" si="38"/>
        <v>NM</v>
      </c>
      <c r="BG75" s="151">
        <f t="shared" si="39"/>
        <v>27.25220540723069</v>
      </c>
      <c r="BH75" s="152">
        <f t="shared" si="40"/>
        <v>36.127261769931216</v>
      </c>
      <c r="BI75" s="150">
        <v>46.03</v>
      </c>
      <c r="BJ75" s="151">
        <v>16.690000000000001</v>
      </c>
      <c r="BK75" s="151">
        <v>13.349999999999998</v>
      </c>
      <c r="BL75" s="152">
        <f t="shared" si="41"/>
        <v>23.930000000000003</v>
      </c>
      <c r="BM75" s="151">
        <v>-4.4663167104112063</v>
      </c>
      <c r="BN75" s="151">
        <v>4.5929120000000001</v>
      </c>
      <c r="BO75" s="151">
        <v>20.898394743130225</v>
      </c>
      <c r="BP75" s="151">
        <v>15.993</v>
      </c>
      <c r="BQ75" s="152">
        <v>21.137</v>
      </c>
      <c r="BR75" s="150">
        <f t="shared" si="42"/>
        <v>-42.567955859751073</v>
      </c>
      <c r="BS75" s="151">
        <f t="shared" si="43"/>
        <v>-16.751109090914767</v>
      </c>
    </row>
    <row r="76" spans="2:71" ht="12.75">
      <c r="B76" s="252" t="s">
        <v>507</v>
      </c>
      <c r="C76" s="165" t="s">
        <v>513</v>
      </c>
      <c r="D76" s="177" t="s">
        <v>1298</v>
      </c>
      <c r="E76" s="105" t="s">
        <v>286</v>
      </c>
      <c r="F76" s="148">
        <f>VLOOKUP($B76,Snapshot!$D:$AJ,2,FALSE)</f>
        <v>969.95</v>
      </c>
      <c r="G76" s="148">
        <f>VLOOKUP($B76,Snapshot!$D:$AJ,3,FALSE)</f>
        <v>1015</v>
      </c>
      <c r="H76" s="148">
        <f t="shared" si="25"/>
        <v>4.6445693076962726</v>
      </c>
      <c r="I76" s="149">
        <f>VLOOKUP($B76,Snapshot!$D:$AJ,8,FALSE)</f>
        <v>3.1025214097968936</v>
      </c>
      <c r="J76" s="250">
        <f>IF(VLOOKUP($B76,Snapshot!$D:$AJ,28,FALSE)="#N/A N/A","NA",VLOOKUP($B76,Snapshot!$D:$AJ,30,FALSE))</f>
        <v>23.44257</v>
      </c>
      <c r="K76" s="154">
        <f>IF(VLOOKUP($B76,Snapshot!$D:$AJ,29,FALSE)="#N/A N/A","NA",VLOOKUP($B76,Snapshot!$D:$AJ,31,FALSE))</f>
        <v>53.789439999999999</v>
      </c>
      <c r="L76" s="154">
        <f>IF(VLOOKUP($B76,Snapshot!$D:$AJ,30,FALSE)="#N/A N/A","NA",VLOOKUP($B76,Snapshot!$D:$AJ,32,FALSE))</f>
        <v>46.58455</v>
      </c>
      <c r="M76" s="155">
        <f>IF(VLOOKUP($B76,Snapshot!$D:$AJ,31,FALSE)="#N/A N/A","NA",VLOOKUP($B76,Snapshot!$D:$AJ,33,FALSE))</f>
        <v>24.209240000000001</v>
      </c>
      <c r="N76" s="150">
        <f>VLOOKUP($B76,Snapshot!$D:$AJ,10,FALSE)</f>
        <v>61.94480634845435</v>
      </c>
      <c r="O76" s="151">
        <f>VLOOKUP($B76,Snapshot!$D:$AJ,11,FALSE)</f>
        <v>58.062913907284759</v>
      </c>
      <c r="P76" s="151">
        <f>VLOOKUP($B76,Snapshot!$D:$AJ,12,FALSE)</f>
        <v>69.844480449663905</v>
      </c>
      <c r="Q76" s="152">
        <f>VLOOKUP($B76,Snapshot!$D:$AJ,13,FALSE)</f>
        <v>88.793466654536118</v>
      </c>
      <c r="R76" s="150">
        <f t="shared" si="17"/>
        <v>-6.2666955795018797</v>
      </c>
      <c r="S76" s="151">
        <f t="shared" si="18"/>
        <v>20.291035619039089</v>
      </c>
      <c r="T76" s="152">
        <f t="shared" si="19"/>
        <v>27.130255795271509</v>
      </c>
      <c r="U76" s="150">
        <f>VLOOKUP($B76,Snapshot!$D:$AJ,17,FALSE)</f>
        <v>16.705155403478759</v>
      </c>
      <c r="V76" s="151">
        <f>VLOOKUP($B76,Snapshot!$D:$AJ,18,FALSE)</f>
        <v>13.887282055151539</v>
      </c>
      <c r="W76" s="152">
        <f>VLOOKUP($B76,Snapshot!$D:$AJ,19,FALSE)</f>
        <v>10.923664054853624</v>
      </c>
      <c r="X76" s="150">
        <f>VLOOKUP($B76,Snapshot!$D:$AJ,20,FALSE)</f>
        <v>1.6823027371975177</v>
      </c>
      <c r="Y76" s="151">
        <f>VLOOKUP($B76,Snapshot!$D:$AJ,21,FALSE)</f>
        <v>1.5005289431414939</v>
      </c>
      <c r="Z76" s="152">
        <f>VLOOKUP($B76,Snapshot!$D:$AJ,22,FALSE)</f>
        <v>1.3407006815566964</v>
      </c>
      <c r="AA76" s="150" t="str">
        <f>VLOOKUP($B76,Snapshot!$D:$AJ,23,FALSE)</f>
        <v>NA</v>
      </c>
      <c r="AB76" s="151" t="str">
        <f>VLOOKUP($B76,Snapshot!$D:$AJ,24,FALSE)</f>
        <v>NA</v>
      </c>
      <c r="AC76" s="152" t="str">
        <f>VLOOKUP($B76,Snapshot!$D:$AJ,25,FALSE)</f>
        <v>NA</v>
      </c>
      <c r="AD76" s="151">
        <f>VLOOKUP($B76,Snapshot!$D:$AJ,26,FALSE)</f>
        <v>11.605388620176155</v>
      </c>
      <c r="AE76" s="151">
        <f>VLOOKUP($B76,Snapshot!$D:$AJ,27,FALSE)</f>
        <v>11.422143067060512</v>
      </c>
      <c r="AF76" s="262">
        <f>VLOOKUP($B76,Snapshot!$D:$AJ,28,FALSE)</f>
        <v>12.963776435855131</v>
      </c>
      <c r="AG76" s="152">
        <f>VLOOKUP($B76,Snapshot!$D:$AJ,29,FALSE)</f>
        <v>0</v>
      </c>
      <c r="AH76" s="150">
        <v>23.005500000000001</v>
      </c>
      <c r="AI76" s="151">
        <v>24.810900000000007</v>
      </c>
      <c r="AJ76" s="151">
        <v>28.225004520623987</v>
      </c>
      <c r="AK76" s="152">
        <v>35.529098080877283</v>
      </c>
      <c r="AL76" s="150">
        <f t="shared" si="26"/>
        <v>7.8476885962052876</v>
      </c>
      <c r="AM76" s="151">
        <f t="shared" si="27"/>
        <v>13.760502523584293</v>
      </c>
      <c r="AN76" s="152">
        <f t="shared" si="28"/>
        <v>25.878095271574537</v>
      </c>
      <c r="AO76" s="150">
        <v>20.9984</v>
      </c>
      <c r="AP76" s="151">
        <v>21.250199999999996</v>
      </c>
      <c r="AQ76" s="151">
        <v>24.31059817062399</v>
      </c>
      <c r="AR76" s="152">
        <v>31.908032010877278</v>
      </c>
      <c r="AS76" s="150">
        <f t="shared" si="29"/>
        <v>1.1991389820176721</v>
      </c>
      <c r="AT76" s="151">
        <f t="shared" si="30"/>
        <v>14.401738198341633</v>
      </c>
      <c r="AU76" s="152">
        <f t="shared" si="31"/>
        <v>31.25152983456303</v>
      </c>
      <c r="AV76" s="150">
        <f t="shared" si="32"/>
        <v>85.648646361075137</v>
      </c>
      <c r="AW76" s="151">
        <f t="shared" si="33"/>
        <v>86.131423478994506</v>
      </c>
      <c r="AX76" s="152">
        <f t="shared" si="34"/>
        <v>89.80816776784728</v>
      </c>
      <c r="AY76" s="150">
        <v>10.460000000000003</v>
      </c>
      <c r="AZ76" s="151">
        <v>15.080099999999996</v>
      </c>
      <c r="BA76" s="151">
        <v>18.140008462386714</v>
      </c>
      <c r="BB76" s="152">
        <v>23.061439159516119</v>
      </c>
      <c r="BC76" s="150">
        <f t="shared" si="35"/>
        <v>44.169216061185409</v>
      </c>
      <c r="BD76" s="151">
        <f t="shared" si="36"/>
        <v>20.291035619039107</v>
      </c>
      <c r="BE76" s="152">
        <f t="shared" si="37"/>
        <v>27.130255795271466</v>
      </c>
      <c r="BF76" s="150">
        <f t="shared" si="38"/>
        <v>60.780140986421259</v>
      </c>
      <c r="BG76" s="151">
        <f t="shared" si="39"/>
        <v>64.26928452440751</v>
      </c>
      <c r="BH76" s="152">
        <f t="shared" si="40"/>
        <v>64.908597192700498</v>
      </c>
      <c r="BI76" s="150">
        <v>28.13</v>
      </c>
      <c r="BJ76" s="151">
        <v>17.89</v>
      </c>
      <c r="BK76" s="151">
        <v>10.939999999999998</v>
      </c>
      <c r="BL76" s="152">
        <f t="shared" si="41"/>
        <v>43.040000000000006</v>
      </c>
      <c r="BM76" s="151">
        <v>-19.268384035956558</v>
      </c>
      <c r="BN76" s="151">
        <v>46.58455</v>
      </c>
      <c r="BO76" s="151">
        <v>41.416202246117088</v>
      </c>
      <c r="BP76" s="151">
        <v>7.6</v>
      </c>
      <c r="BQ76" s="152">
        <v>10.5</v>
      </c>
      <c r="BR76" s="150">
        <f t="shared" si="42"/>
        <v>138.68432187350939</v>
      </c>
      <c r="BS76" s="151">
        <f t="shared" si="43"/>
        <v>119.63275390015352</v>
      </c>
    </row>
    <row r="77" spans="2:71" ht="12.75">
      <c r="B77" s="252" t="s">
        <v>675</v>
      </c>
      <c r="C77" s="165" t="s">
        <v>733</v>
      </c>
      <c r="D77" s="177" t="s">
        <v>1298</v>
      </c>
      <c r="E77" s="105" t="s">
        <v>286</v>
      </c>
      <c r="F77" s="148">
        <f>VLOOKUP($B77,Snapshot!$D:$AJ,2,FALSE)</f>
        <v>395.85</v>
      </c>
      <c r="G77" s="148">
        <f>VLOOKUP($B77,Snapshot!$D:$AJ,3,FALSE)</f>
        <v>465</v>
      </c>
      <c r="H77" s="148">
        <f t="shared" ref="H77" si="201">IF(IFERROR(((IF(G77&lt;0,"-",G77))/F77*100-100),"-")=-100,"-",(IFERROR(((IF(G77&lt;0,"-",G77))/F77*100-100),"-")))</f>
        <v>17.468738158393322</v>
      </c>
      <c r="I77" s="149">
        <f>VLOOKUP($B77,Snapshot!$D:$AJ,8,FALSE)</f>
        <v>3.7009259259259255</v>
      </c>
      <c r="J77" s="250">
        <f>IF(VLOOKUP($B77,Snapshot!$D:$AJ,28,FALSE)="#N/A N/A","NA",VLOOKUP($B77,Snapshot!$D:$AJ,30,FALSE))</f>
        <v>-2.6079500000000002</v>
      </c>
      <c r="K77" s="154">
        <f>IF(VLOOKUP($B77,Snapshot!$D:$AJ,29,FALSE)="#N/A N/A","NA",VLOOKUP($B77,Snapshot!$D:$AJ,31,FALSE))</f>
        <v>-16.803280000000001</v>
      </c>
      <c r="L77" s="154">
        <f>IF(VLOOKUP($B77,Snapshot!$D:$AJ,30,FALSE)="#N/A N/A","NA",VLOOKUP($B77,Snapshot!$D:$AJ,32,FALSE))</f>
        <v>4.4045909999999999</v>
      </c>
      <c r="M77" s="155">
        <f>IF(VLOOKUP($B77,Snapshot!$D:$AJ,31,FALSE)="#N/A N/A","NA",VLOOKUP($B77,Snapshot!$D:$AJ,33,FALSE))</f>
        <v>-9.1878860000000007</v>
      </c>
      <c r="N77" s="150">
        <f>VLOOKUP($B77,Snapshot!$D:$AJ,10,FALSE)</f>
        <v>7.7408685461293025</v>
      </c>
      <c r="O77" s="151">
        <f>VLOOKUP($B77,Snapshot!$D:$AJ,11,FALSE)</f>
        <v>13.412886898968269</v>
      </c>
      <c r="P77" s="151">
        <f>VLOOKUP($B77,Snapshot!$D:$AJ,12,FALSE)</f>
        <v>17.195200108293449</v>
      </c>
      <c r="Q77" s="152">
        <f>VLOOKUP($B77,Snapshot!$D:$AJ,13,FALSE)</f>
        <v>22.179128958960447</v>
      </c>
      <c r="R77" s="150">
        <f t="shared" ref="R77" si="202">IF(AND(N77&lt;0,O77&gt;0),"LP",IF(AND(N77&gt;0,O77&lt;0),"PL",IF(OR(N77&lt;0,O77&lt;0),"Loss",IF(ISERROR((+O77/N77-1)*100),"NA",(+O77/N77-1)*100))))</f>
        <v>73.273668439637405</v>
      </c>
      <c r="S77" s="151">
        <f t="shared" ref="S77" si="203">IF(AND(O77&lt;0,P77&gt;0),"LP",IF(AND(O77&gt;0,P77&lt;0),"PL",IF(OR(O77&lt;0,P77&lt;0),"Loss",IF(ISERROR((+P77/O77-1)*100),"NA",(+P77/O77-1)*100))))</f>
        <v>28.199098656502631</v>
      </c>
      <c r="T77" s="152">
        <f t="shared" ref="T77" si="204">IF(AND(P77&lt;0,Q77&gt;0),"LP",IF(AND(P77&gt;0,Q77&lt;0),"PL",IF(OR(P77&lt;0,Q77&lt;0),"Loss",IF(ISERROR((+Q77/P77-1)*100),"NA",(+Q77/P77-1)*100))))</f>
        <v>28.984419019719287</v>
      </c>
      <c r="U77" s="150">
        <f>VLOOKUP($B77,Snapshot!$D:$AJ,17,FALSE)</f>
        <v>29.512662186874113</v>
      </c>
      <c r="V77" s="151">
        <f>VLOOKUP($B77,Snapshot!$D:$AJ,18,FALSE)</f>
        <v>23.020959192506105</v>
      </c>
      <c r="W77" s="152">
        <f>VLOOKUP($B77,Snapshot!$D:$AJ,19,FALSE)</f>
        <v>17.847860514832131</v>
      </c>
      <c r="X77" s="150">
        <f>VLOOKUP($B77,Snapshot!$D:$AJ,20,FALSE)</f>
        <v>3.7347769031281683</v>
      </c>
      <c r="Y77" s="151">
        <f>VLOOKUP($B77,Snapshot!$D:$AJ,21,FALSE)</f>
        <v>3.2664807955091297</v>
      </c>
      <c r="Z77" s="152">
        <f>VLOOKUP($B77,Snapshot!$D:$AJ,22,FALSE)</f>
        <v>2.8201555944861401</v>
      </c>
      <c r="AA77" s="150" t="str">
        <f>VLOOKUP($B77,Snapshot!$D:$AJ,23,FALSE)</f>
        <v>NA</v>
      </c>
      <c r="AB77" s="151" t="str">
        <f>VLOOKUP($B77,Snapshot!$D:$AJ,24,FALSE)</f>
        <v>NA</v>
      </c>
      <c r="AC77" s="152" t="str">
        <f>VLOOKUP($B77,Snapshot!$D:$AJ,25,FALSE)</f>
        <v>NA</v>
      </c>
      <c r="AD77" s="151">
        <f>VLOOKUP($B77,Snapshot!$D:$AJ,26,FALSE)</f>
        <v>14.165920812950853</v>
      </c>
      <c r="AE77" s="151">
        <f>VLOOKUP($B77,Snapshot!$D:$AJ,27,FALSE)</f>
        <v>15.138236680356165</v>
      </c>
      <c r="AF77" s="262">
        <f>VLOOKUP($B77,Snapshot!$D:$AJ,28,FALSE)</f>
        <v>16.959758098934032</v>
      </c>
      <c r="AG77" s="152">
        <f>VLOOKUP($B77,Snapshot!$D:$AJ,29,FALSE)</f>
        <v>0.50524188455222929</v>
      </c>
      <c r="AH77" s="150">
        <v>12.3118</v>
      </c>
      <c r="AI77" s="151">
        <v>19.557899999999997</v>
      </c>
      <c r="AJ77" s="151">
        <v>25.640145880997089</v>
      </c>
      <c r="AK77" s="152">
        <v>34.269156905475775</v>
      </c>
      <c r="AL77" s="150">
        <f t="shared" ref="AL77" si="205">IF(OR(AH77&lt;0,AI77&lt;0),"NM",IF(ISERROR((AI77/AH77*100-100)),"NA",(AI77/AH77*100-100)))</f>
        <v>58.854919670559923</v>
      </c>
      <c r="AM77" s="151">
        <f t="shared" ref="AM77" si="206">IF(OR(AI77&lt;0,AJ77&lt;0),"NM",IF(ISERROR((AJ77/AI77*100-100)),"NA",(AJ77/AI77*100-100)))</f>
        <v>31.098665403735026</v>
      </c>
      <c r="AN77" s="152">
        <f t="shared" ref="AN77" si="207">IF(OR(AJ77&lt;0,AK77&lt;0),"NM",IF(ISERROR((AK77/AJ77*100-100)),"NA",(AK77/AJ77*100-100)))</f>
        <v>33.654297695997059</v>
      </c>
      <c r="AO77" s="150">
        <v>6.1034999999999986</v>
      </c>
      <c r="AP77" s="151">
        <v>13.961999999999998</v>
      </c>
      <c r="AQ77" s="151">
        <v>18.789843940997088</v>
      </c>
      <c r="AR77" s="152">
        <v>26.375502566875777</v>
      </c>
      <c r="AS77" s="150">
        <f t="shared" ref="AS77" si="208">IF(OR(AO77&lt;0,AP77&lt;0),"NM",IF(ISERROR((AP77/AO77*100-100)),"NA",(AP77/AO77*100-100)))</f>
        <v>128.75399361022369</v>
      </c>
      <c r="AT77" s="151">
        <f t="shared" ref="AT77" si="209">IF(OR(AP77&lt;0,AQ77&lt;0),"NM",IF(ISERROR((AQ77/AP77*100-100)),"NA",(AQ77/AP77*100-100)))</f>
        <v>34.578455386027002</v>
      </c>
      <c r="AU77" s="152">
        <f t="shared" ref="AU77" si="210">IF(OR(AQ77&lt;0,AR77&lt;0),"NM",IF(ISERROR((AR77/AQ77*100-100)),"NA",(AR77/AQ77*100-100)))</f>
        <v>40.371057097114743</v>
      </c>
      <c r="AV77" s="150">
        <f t="shared" ref="AV77" si="211">IF(OR(AI77&lt;0,AP77&lt;0),"NM",IF(ISERROR((AP77/AI77*100)),"NA",(AP77/AI77*100)))</f>
        <v>71.388032457472434</v>
      </c>
      <c r="AW77" s="151">
        <f t="shared" ref="AW77" si="212">IF(OR(AJ77&lt;0,AQ77&lt;0),"NM",IF(ISERROR((AQ77/AJ77*100)),"NA",(AQ77/AJ77*100)))</f>
        <v>73.2829057533677</v>
      </c>
      <c r="AX77" s="152">
        <f t="shared" ref="AX77" si="213">IF(OR(AK77&lt;0,AR77&lt;0),"NM",IF(ISERROR((AR77/AK77*100)),"NA",(AR77/AK77*100)))</f>
        <v>76.965717714115428</v>
      </c>
      <c r="AY77" s="150">
        <v>5.9445999999999986</v>
      </c>
      <c r="AZ77" s="151">
        <v>10.3353</v>
      </c>
      <c r="BA77" s="151">
        <v>13.249761443445518</v>
      </c>
      <c r="BB77" s="152">
        <v>17.090127819326973</v>
      </c>
      <c r="BC77" s="150">
        <f t="shared" ref="BC77" si="214">IF(OR(AY77&lt;0,AZ77&lt;0),"NM",IF(ISERROR((AZ77/AY77*100-100)),"NA",(AZ77/AY77*100-100)))</f>
        <v>73.860310197490207</v>
      </c>
      <c r="BD77" s="151">
        <f t="shared" ref="BD77" si="215">IF(OR(AZ77&lt;0,BA77&lt;0),"NM",IF(ISERROR((BA77/AZ77*100-100)),"NA",(BA77/AZ77*100-100)))</f>
        <v>28.199098656502656</v>
      </c>
      <c r="BE77" s="152">
        <f t="shared" ref="BE77" si="216">IF(OR(BA77&lt;0,BB77&lt;0),"NM",IF(ISERROR((BB77/BA77*100-100)),"NA",(BB77/BA77*100-100)))</f>
        <v>28.984419019719297</v>
      </c>
      <c r="BF77" s="150">
        <f t="shared" ref="BF77" si="217">IF(OR(AI77&lt;0,AZ77&lt;0),"NM",IF(ISERROR((AZ77/AI77*100)),"NA",(AZ77/AI77*100)))</f>
        <v>52.844630558495552</v>
      </c>
      <c r="BG77" s="151">
        <f t="shared" ref="BG77" si="218">IF(OR(AJ77&lt;0,BA77&lt;0),"NM",IF(ISERROR((BA77/AJ77*100)),"NA",(BA77/AJ77*100)))</f>
        <v>51.675842660729288</v>
      </c>
      <c r="BH77" s="152">
        <f t="shared" ref="BH77" si="219">IF(OR(AK77&lt;0,BB77&lt;0),"NM",IF(ISERROR((BB77/AK77*100)),"NA",(BB77/AK77*100)))</f>
        <v>49.870289679044269</v>
      </c>
      <c r="BI77" s="150">
        <v>62.09</v>
      </c>
      <c r="BJ77" s="151">
        <v>8.51</v>
      </c>
      <c r="BK77" s="151">
        <v>6.7900000000000009</v>
      </c>
      <c r="BL77" s="152">
        <f t="shared" ref="BL77" si="220">100-BI77-BJ77-BK77</f>
        <v>22.61</v>
      </c>
      <c r="BM77" s="151">
        <v>-23.867679584575441</v>
      </c>
      <c r="BN77" s="151">
        <v>4.4045909999999999</v>
      </c>
      <c r="BO77" s="151">
        <v>14.823230681003585</v>
      </c>
      <c r="BP77" s="151" t="e">
        <v>#N/A</v>
      </c>
      <c r="BQ77" s="152" t="e">
        <v>#N/A</v>
      </c>
      <c r="BR77" s="150" t="str">
        <f t="shared" si="42"/>
        <v xml:space="preserve"> </v>
      </c>
      <c r="BS77" s="151" t="str">
        <f t="shared" si="43"/>
        <v xml:space="preserve"> </v>
      </c>
    </row>
    <row r="78" spans="2:71" ht="12.75">
      <c r="B78" s="252" t="s">
        <v>227</v>
      </c>
      <c r="C78" s="165" t="s">
        <v>722</v>
      </c>
      <c r="D78" s="177" t="s">
        <v>1298</v>
      </c>
      <c r="E78" s="105" t="s">
        <v>287</v>
      </c>
      <c r="F78" s="148">
        <f>VLOOKUP($B78,Snapshot!$D:$AJ,2,FALSE)</f>
        <v>532.95000000000005</v>
      </c>
      <c r="G78" s="148">
        <f>VLOOKUP($B78,Snapshot!$D:$AJ,3,FALSE)</f>
        <v>550</v>
      </c>
      <c r="H78" s="148">
        <f t="shared" si="25"/>
        <v>3.1991744066047261</v>
      </c>
      <c r="I78" s="149">
        <f>VLOOKUP($B78,Snapshot!$D:$AJ,8,FALSE)</f>
        <v>0.40115511332616494</v>
      </c>
      <c r="J78" s="250">
        <f>IF(VLOOKUP($B78,Snapshot!$D:$AJ,28,FALSE)="#N/A N/A","NA",VLOOKUP($B78,Snapshot!$D:$AJ,30,FALSE))</f>
        <v>-2.5596510000000001</v>
      </c>
      <c r="K78" s="154">
        <f>IF(VLOOKUP($B78,Snapshot!$D:$AJ,29,FALSE)="#N/A N/A","NA",VLOOKUP($B78,Snapshot!$D:$AJ,31,FALSE))</f>
        <v>32.838979999999999</v>
      </c>
      <c r="L78" s="154">
        <f>IF(VLOOKUP($B78,Snapshot!$D:$AJ,30,FALSE)="#N/A N/A","NA",VLOOKUP($B78,Snapshot!$D:$AJ,32,FALSE))</f>
        <v>38.69876</v>
      </c>
      <c r="M78" s="155">
        <f>IF(VLOOKUP($B78,Snapshot!$D:$AJ,31,FALSE)="#N/A N/A","NA",VLOOKUP($B78,Snapshot!$D:$AJ,33,FALSE))</f>
        <v>35.904629999999997</v>
      </c>
      <c r="N78" s="150">
        <f>VLOOKUP($B78,Snapshot!$D:$AJ,10,FALSE)</f>
        <v>47.32736572890029</v>
      </c>
      <c r="O78" s="151">
        <f>VLOOKUP($B78,Snapshot!$D:$AJ,11,FALSE)</f>
        <v>63.091432225063933</v>
      </c>
      <c r="P78" s="151">
        <f>VLOOKUP($B78,Snapshot!$D:$AJ,12,FALSE)</f>
        <v>69.047473596327976</v>
      </c>
      <c r="Q78" s="152">
        <f>VLOOKUP($B78,Snapshot!$D:$AJ,13,FALSE)</f>
        <v>73.075974720343709</v>
      </c>
      <c r="R78" s="150">
        <f t="shared" si="17"/>
        <v>33.308565252634324</v>
      </c>
      <c r="S78" s="151">
        <f t="shared" si="18"/>
        <v>9.4403331184767847</v>
      </c>
      <c r="T78" s="152">
        <f t="shared" si="19"/>
        <v>5.8343932285886968</v>
      </c>
      <c r="U78" s="150">
        <f>VLOOKUP($B78,Snapshot!$D:$AJ,17,FALSE)</f>
        <v>8.4472642513301253</v>
      </c>
      <c r="V78" s="151">
        <f>VLOOKUP($B78,Snapshot!$D:$AJ,18,FALSE)</f>
        <v>7.7186024664100517</v>
      </c>
      <c r="W78" s="152">
        <f>VLOOKUP($B78,Snapshot!$D:$AJ,19,FALSE)</f>
        <v>7.2930946462166242</v>
      </c>
      <c r="X78" s="150">
        <f>VLOOKUP($B78,Snapshot!$D:$AJ,20,FALSE)</f>
        <v>1.1521053231742082</v>
      </c>
      <c r="Y78" s="151">
        <f>VLOOKUP($B78,Snapshot!$D:$AJ,21,FALSE)</f>
        <v>1.0086692301350961</v>
      </c>
      <c r="Z78" s="152">
        <f>VLOOKUP($B78,Snapshot!$D:$AJ,22,FALSE)</f>
        <v>0.89124813314874973</v>
      </c>
      <c r="AA78" s="150" t="str">
        <f>VLOOKUP($B78,Snapshot!$D:$AJ,23,FALSE)</f>
        <v>NA</v>
      </c>
      <c r="AB78" s="151" t="str">
        <f>VLOOKUP($B78,Snapshot!$D:$AJ,24,FALSE)</f>
        <v>NA</v>
      </c>
      <c r="AC78" s="152" t="str">
        <f>VLOOKUP($B78,Snapshot!$D:$AJ,25,FALSE)</f>
        <v>NA</v>
      </c>
      <c r="AD78" s="151">
        <f>VLOOKUP($B78,Snapshot!$D:$AJ,26,FALSE)</f>
        <v>14.591173578404918</v>
      </c>
      <c r="AE78" s="151">
        <f>VLOOKUP($B78,Snapshot!$D:$AJ,27,FALSE)</f>
        <v>13.935508515783695</v>
      </c>
      <c r="AF78" s="262">
        <f>VLOOKUP($B78,Snapshot!$D:$AJ,28,FALSE)</f>
        <v>12.975701316645209</v>
      </c>
      <c r="AG78" s="152">
        <f>VLOOKUP($B78,Snapshot!$D:$AJ,29,FALSE)</f>
        <v>0.56290458767238949</v>
      </c>
      <c r="AH78" s="150">
        <v>5.5596000000000014</v>
      </c>
      <c r="AI78" s="151">
        <v>6.5040999999999984</v>
      </c>
      <c r="AJ78" s="151">
        <v>6.958871825141328</v>
      </c>
      <c r="AK78" s="152">
        <v>7.5418965154332458</v>
      </c>
      <c r="AL78" s="150">
        <f t="shared" si="26"/>
        <v>16.988632275703225</v>
      </c>
      <c r="AM78" s="151">
        <f t="shared" si="27"/>
        <v>6.9920792291220835</v>
      </c>
      <c r="AN78" s="152">
        <f t="shared" si="28"/>
        <v>8.3781495757047679</v>
      </c>
      <c r="AO78" s="150">
        <v>4.5231000000000012</v>
      </c>
      <c r="AP78" s="151">
        <v>5.2420999999999998</v>
      </c>
      <c r="AQ78" s="151">
        <v>5.6399638251413293</v>
      </c>
      <c r="AR78" s="152">
        <v>6.115087435433245</v>
      </c>
      <c r="AS78" s="150">
        <f t="shared" si="29"/>
        <v>15.896177400455414</v>
      </c>
      <c r="AT78" s="151">
        <f t="shared" si="30"/>
        <v>7.5897793850046753</v>
      </c>
      <c r="AU78" s="152">
        <f t="shared" si="31"/>
        <v>8.4242315203149332</v>
      </c>
      <c r="AV78" s="150">
        <f t="shared" si="32"/>
        <v>80.596854291908187</v>
      </c>
      <c r="AW78" s="151">
        <f t="shared" si="33"/>
        <v>81.04710026077808</v>
      </c>
      <c r="AX78" s="152">
        <f t="shared" si="34"/>
        <v>81.081561155337099</v>
      </c>
      <c r="AY78" s="150">
        <v>2.9608000000000012</v>
      </c>
      <c r="AZ78" s="151">
        <v>3.9470000000000001</v>
      </c>
      <c r="BA78" s="151">
        <v>4.3196099481862795</v>
      </c>
      <c r="BB78" s="152">
        <v>4.5716329785047005</v>
      </c>
      <c r="BC78" s="150">
        <f t="shared" si="35"/>
        <v>33.308565252634367</v>
      </c>
      <c r="BD78" s="151">
        <f t="shared" si="36"/>
        <v>9.4403331184768007</v>
      </c>
      <c r="BE78" s="152">
        <f t="shared" si="37"/>
        <v>5.834393228588624</v>
      </c>
      <c r="BF78" s="150">
        <f t="shared" si="38"/>
        <v>60.684798819206364</v>
      </c>
      <c r="BG78" s="151">
        <f t="shared" si="39"/>
        <v>62.073423059470599</v>
      </c>
      <c r="BH78" s="152">
        <f t="shared" si="40"/>
        <v>60.61649041656311</v>
      </c>
      <c r="BI78" s="150">
        <v>37.130000000000003</v>
      </c>
      <c r="BJ78" s="151">
        <v>14.04</v>
      </c>
      <c r="BK78" s="151">
        <v>18.800000000000004</v>
      </c>
      <c r="BL78" s="152">
        <f t="shared" si="41"/>
        <v>30.029999999999994</v>
      </c>
      <c r="BM78" s="151">
        <v>-10.383386581469651</v>
      </c>
      <c r="BN78" s="151">
        <v>38.69876</v>
      </c>
      <c r="BO78" s="151">
        <v>1.8259211111111111</v>
      </c>
      <c r="BP78" s="151">
        <v>1.5289999999999999</v>
      </c>
      <c r="BQ78" s="152">
        <v>1.929</v>
      </c>
      <c r="BR78" s="150">
        <f t="shared" si="42"/>
        <v>182.51209602264748</v>
      </c>
      <c r="BS78" s="151">
        <f t="shared" si="43"/>
        <v>136.99497037349406</v>
      </c>
    </row>
    <row r="79" spans="2:71" ht="12.75">
      <c r="B79" s="252" t="s">
        <v>679</v>
      </c>
      <c r="C79" s="165" t="s">
        <v>678</v>
      </c>
      <c r="D79" s="177" t="s">
        <v>1298</v>
      </c>
      <c r="E79" s="105" t="s">
        <v>286</v>
      </c>
      <c r="F79" s="148">
        <f>VLOOKUP($B79,Snapshot!$D:$AJ,2,FALSE)</f>
        <v>3619.2</v>
      </c>
      <c r="G79" s="148">
        <f>VLOOKUP($B79,Snapshot!$D:$AJ,3,FALSE)</f>
        <v>3400</v>
      </c>
      <c r="H79" s="148">
        <f t="shared" ref="H79" si="221">IF(IFERROR(((IF(G79&lt;0,"-",G79))/F79*100-100),"-")=-100,"-",(IFERROR(((IF(G79&lt;0,"-",G79))/F79*100-100),"-")))</f>
        <v>-6.0565870910698436</v>
      </c>
      <c r="I79" s="149">
        <f>VLOOKUP($B79,Snapshot!$D:$AJ,8,FALSE)</f>
        <v>16.278172204301079</v>
      </c>
      <c r="J79" s="250">
        <f>IF(VLOOKUP($B79,Snapshot!$D:$AJ,28,FALSE)="#N/A N/A","NA",VLOOKUP($B79,Snapshot!$D:$AJ,30,FALSE))</f>
        <v>22.849240000000002</v>
      </c>
      <c r="K79" s="154">
        <f>IF(VLOOKUP($B79,Snapshot!$D:$AJ,29,FALSE)="#N/A N/A","NA",VLOOKUP($B79,Snapshot!$D:$AJ,31,FALSE))</f>
        <v>51.885339999999999</v>
      </c>
      <c r="L79" s="154">
        <f>IF(VLOOKUP($B79,Snapshot!$D:$AJ,30,FALSE)="#N/A N/A","NA",VLOOKUP($B79,Snapshot!$D:$AJ,32,FALSE))</f>
        <v>91.340209999999999</v>
      </c>
      <c r="M79" s="155">
        <f>IF(VLOOKUP($B79,Snapshot!$D:$AJ,31,FALSE)="#N/A N/A","NA",VLOOKUP($B79,Snapshot!$D:$AJ,33,FALSE))</f>
        <v>76.357079999999996</v>
      </c>
      <c r="N79" s="150">
        <f>VLOOKUP($B79,Snapshot!$D:$AJ,10,FALSE)</f>
        <v>159.69179819993047</v>
      </c>
      <c r="O79" s="151">
        <f>VLOOKUP($B79,Snapshot!$D:$AJ,11,FALSE)</f>
        <v>191.3430373346815</v>
      </c>
      <c r="P79" s="151">
        <f>VLOOKUP($B79,Snapshot!$D:$AJ,12,FALSE)</f>
        <v>226.49752608117126</v>
      </c>
      <c r="Q79" s="152">
        <f>VLOOKUP($B79,Snapshot!$D:$AJ,13,FALSE)</f>
        <v>279.18730394513165</v>
      </c>
      <c r="R79" s="150">
        <f t="shared" ref="R79" si="222">IF(AND(N79&lt;0,O79&gt;0),"LP",IF(AND(N79&gt;0,O79&lt;0),"PL",IF(OR(N79&lt;0,O79&lt;0),"Loss",IF(ISERROR((+O79/N79-1)*100),"NA",(+O79/N79-1)*100))))</f>
        <v>19.82020334890613</v>
      </c>
      <c r="S79" s="151">
        <f t="shared" ref="S79" si="223">IF(AND(O79&lt;0,P79&gt;0),"LP",IF(AND(O79&gt;0,P79&lt;0),"PL",IF(OR(O79&lt;0,P79&lt;0),"Loss",IF(ISERROR((+P79/O79-1)*100),"NA",(+P79/O79-1)*100))))</f>
        <v>18.372494362050084</v>
      </c>
      <c r="T79" s="152">
        <f t="shared" ref="T79" si="224">IF(AND(P79&lt;0,Q79&gt;0),"LP",IF(AND(P79&gt;0,Q79&lt;0),"PL",IF(OR(P79&lt;0,Q79&lt;0),"Loss",IF(ISERROR((+Q79/P79-1)*100),"NA",(+Q79/P79-1)*100))))</f>
        <v>23.262849169079946</v>
      </c>
      <c r="U79" s="150">
        <f>VLOOKUP($B79,Snapshot!$D:$AJ,17,FALSE)</f>
        <v>18.914720129949611</v>
      </c>
      <c r="V79" s="151">
        <f>VLOOKUP($B79,Snapshot!$D:$AJ,18,FALSE)</f>
        <v>15.978982475521457</v>
      </c>
      <c r="W79" s="152">
        <f>VLOOKUP($B79,Snapshot!$D:$AJ,19,FALSE)</f>
        <v>12.963340197988648</v>
      </c>
      <c r="X79" s="150">
        <f>VLOOKUP($B79,Snapshot!$D:$AJ,20,FALSE)</f>
        <v>2.800296999756426</v>
      </c>
      <c r="Y79" s="151">
        <f>VLOOKUP($B79,Snapshot!$D:$AJ,21,FALSE)</f>
        <v>2.4554730699526517</v>
      </c>
      <c r="Z79" s="152">
        <f>VLOOKUP($B79,Snapshot!$D:$AJ,22,FALSE)</f>
        <v>2.1317959411594223</v>
      </c>
      <c r="AA79" s="150" t="str">
        <f>VLOOKUP($B79,Snapshot!$D:$AJ,23,FALSE)</f>
        <v>NA</v>
      </c>
      <c r="AB79" s="151" t="str">
        <f>VLOOKUP($B79,Snapshot!$D:$AJ,24,FALSE)</f>
        <v>NA</v>
      </c>
      <c r="AC79" s="152" t="str">
        <f>VLOOKUP($B79,Snapshot!$D:$AJ,25,FALSE)</f>
        <v>NA</v>
      </c>
      <c r="AD79" s="151">
        <f>VLOOKUP($B79,Snapshot!$D:$AJ,26,FALSE)</f>
        <v>15.652740467132356</v>
      </c>
      <c r="AE79" s="151">
        <f>VLOOKUP($B79,Snapshot!$D:$AJ,27,FALSE)</f>
        <v>16.375093496818003</v>
      </c>
      <c r="AF79" s="262">
        <f>VLOOKUP($B79,Snapshot!$D:$AJ,28,FALSE)</f>
        <v>17.605147761289899</v>
      </c>
      <c r="AG79" s="152">
        <f>VLOOKUP($B79,Snapshot!$D:$AJ,29,FALSE)</f>
        <v>1.243368700265252</v>
      </c>
      <c r="AH79" s="150">
        <v>160.61599999999996</v>
      </c>
      <c r="AI79" s="151">
        <v>187.93539999999996</v>
      </c>
      <c r="AJ79" s="151">
        <v>224.7338640920338</v>
      </c>
      <c r="AK79" s="152">
        <v>273.78411902962023</v>
      </c>
      <c r="AL79" s="150">
        <f t="shared" ref="AL79" si="225">IF(OR(AH79&lt;0,AI79&lt;0),"NM",IF(ISERROR((AI79/AH79*100-100)),"NA",(AI79/AH79*100-100)))</f>
        <v>17.009139811724879</v>
      </c>
      <c r="AM79" s="151">
        <f t="shared" ref="AM79" si="226">IF(OR(AI79&lt;0,AJ79&lt;0),"NM",IF(ISERROR((AJ79/AI79*100-100)),"NA",(AJ79/AI79*100-100)))</f>
        <v>19.580379264382259</v>
      </c>
      <c r="AN79" s="152">
        <f t="shared" ref="AN79" si="227">IF(OR(AJ79&lt;0,AK79&lt;0),"NM",IF(ISERROR((AK79/AJ79*100-100)),"NA",(AK79/AJ79*100-100)))</f>
        <v>21.825929588208041</v>
      </c>
      <c r="AO79" s="150">
        <v>123.44059999999996</v>
      </c>
      <c r="AP79" s="151">
        <v>142.01979999999995</v>
      </c>
      <c r="AQ79" s="151">
        <v>170.08512509203376</v>
      </c>
      <c r="AR79" s="152">
        <v>211.6137787696203</v>
      </c>
      <c r="AS79" s="150">
        <f t="shared" ref="AS79" si="228">IF(OR(AO79&lt;0,AP79&lt;0),"NM",IF(ISERROR((AP79/AO79*100-100)),"NA",(AP79/AO79*100-100)))</f>
        <v>15.051125804638005</v>
      </c>
      <c r="AT79" s="151">
        <f t="shared" ref="AT79" si="229">IF(OR(AP79&lt;0,AQ79&lt;0),"NM",IF(ISERROR((AQ79/AP79*100-100)),"NA",(AQ79/AP79*100-100)))</f>
        <v>19.761557960251892</v>
      </c>
      <c r="AU79" s="152">
        <f t="shared" ref="AU79" si="230">IF(OR(AQ79&lt;0,AR79&lt;0),"NM",IF(ISERROR((AR79/AQ79*100-100)),"NA",(AR79/AQ79*100-100)))</f>
        <v>24.416393647072439</v>
      </c>
      <c r="AV79" s="150">
        <f t="shared" ref="AV79" si="231">IF(OR(AI79&lt;0,AP79&lt;0),"NM",IF(ISERROR((AP79/AI79*100)),"NA",(AP79/AI79*100)))</f>
        <v>75.568413401626287</v>
      </c>
      <c r="AW79" s="151">
        <f t="shared" ref="AW79" si="232">IF(OR(AJ79&lt;0,AQ79&lt;0),"NM",IF(ISERROR((AQ79/AJ79*100)),"NA",(AQ79/AJ79*100)))</f>
        <v>75.682908661411133</v>
      </c>
      <c r="AX79" s="152">
        <f t="shared" ref="AX79" si="233">IF(OR(AK79&lt;0,AR79&lt;0),"NM",IF(ISERROR((AR79/AK79*100)),"NA",(AR79/AK79*100)))</f>
        <v>77.292203623660939</v>
      </c>
      <c r="AY79" s="150">
        <v>59.793399999999963</v>
      </c>
      <c r="AZ79" s="151">
        <v>71.904799999999966</v>
      </c>
      <c r="BA79" s="151">
        <v>85.115505326043348</v>
      </c>
      <c r="BB79" s="152">
        <v>104.91579694954103</v>
      </c>
      <c r="BC79" s="150">
        <f t="shared" ref="BC79" si="234">IF(OR(AY79&lt;0,AZ79&lt;0),"NM",IF(ISERROR((AZ79/AY79*100-100)),"NA",(AZ79/AY79*100-100)))</f>
        <v>20.255412804757739</v>
      </c>
      <c r="BD79" s="151">
        <f t="shared" ref="BD79" si="235">IF(OR(AZ79&lt;0,BA79&lt;0),"NM",IF(ISERROR((BA79/AZ79*100-100)),"NA",(BA79/AZ79*100-100)))</f>
        <v>18.372494362050091</v>
      </c>
      <c r="BE79" s="152">
        <f t="shared" ref="BE79" si="236">IF(OR(BA79&lt;0,BB79&lt;0),"NM",IF(ISERROR((BB79/BA79*100-100)),"NA",(BB79/BA79*100-100)))</f>
        <v>23.262849169079971</v>
      </c>
      <c r="BF79" s="150">
        <f t="shared" ref="BF79" si="237">IF(OR(AI79&lt;0,AZ79&lt;0),"NM",IF(ISERROR((AZ79/AI79*100)),"NA",(AZ79/AI79*100)))</f>
        <v>38.260380960691805</v>
      </c>
      <c r="BG79" s="151">
        <f t="shared" ref="BG79" si="238">IF(OR(AJ79&lt;0,BA79&lt;0),"NM",IF(ISERROR((BA79/AJ79*100)),"NA",(BA79/AJ79*100)))</f>
        <v>37.873911735521332</v>
      </c>
      <c r="BH79" s="152">
        <f t="shared" ref="BH79" si="239">IF(OR(AK79&lt;0,BB79&lt;0),"NM",IF(ISERROR((BB79/AK79*100)),"NA",(BB79/AK79*100)))</f>
        <v>38.320629158987259</v>
      </c>
      <c r="BI79" s="150">
        <v>25.41</v>
      </c>
      <c r="BJ79" s="151">
        <v>54.28</v>
      </c>
      <c r="BK79" s="151">
        <v>15.239999999999995</v>
      </c>
      <c r="BL79" s="152">
        <f t="shared" ref="BL79" si="240">100-BI79-BJ79-BK79</f>
        <v>5.0700000000000074</v>
      </c>
      <c r="BM79" s="151">
        <v>-0.90220828826855382</v>
      </c>
      <c r="BN79" s="151">
        <v>91.340209999999999</v>
      </c>
      <c r="BO79" s="151">
        <v>51.236716081242527</v>
      </c>
      <c r="BP79" s="151" t="e">
        <v>#N/A</v>
      </c>
      <c r="BQ79" s="152" t="e">
        <v>#N/A</v>
      </c>
      <c r="BR79" s="150" t="str">
        <f t="shared" ref="BR79:BR142" si="241">IFERROR((BA79/BP79*100-100)," ")</f>
        <v xml:space="preserve"> </v>
      </c>
      <c r="BS79" s="151" t="str">
        <f t="shared" ref="BS79:BS142" si="242">IFERROR((BB79/BQ79*100-100)," ")</f>
        <v xml:space="preserve"> </v>
      </c>
    </row>
    <row r="80" spans="2:71" ht="12.75">
      <c r="B80" s="252" t="s">
        <v>699</v>
      </c>
      <c r="C80" s="165" t="s">
        <v>729</v>
      </c>
      <c r="D80" s="177" t="s">
        <v>1298</v>
      </c>
      <c r="E80" s="105" t="s">
        <v>286</v>
      </c>
      <c r="F80" s="148">
        <f>VLOOKUP($B80,Snapshot!$D:$AJ,2,FALSE)</f>
        <v>595.25</v>
      </c>
      <c r="G80" s="148">
        <f>VLOOKUP($B80,Snapshot!$D:$AJ,3,FALSE)</f>
        <v>830</v>
      </c>
      <c r="H80" s="148">
        <f t="shared" si="25"/>
        <v>39.437211255774884</v>
      </c>
      <c r="I80" s="149">
        <f>VLOOKUP($B80,Snapshot!$D:$AJ,8,FALSE)</f>
        <v>0.504637037037037</v>
      </c>
      <c r="J80" s="250">
        <f>IF(VLOOKUP($B80,Snapshot!$D:$AJ,28,FALSE)="#N/A N/A","NA",VLOOKUP($B80,Snapshot!$D:$AJ,30,FALSE))</f>
        <v>-14.84872</v>
      </c>
      <c r="K80" s="154">
        <f>IF(VLOOKUP($B80,Snapshot!$D:$AJ,29,FALSE)="#N/A N/A","NA",VLOOKUP($B80,Snapshot!$D:$AJ,31,FALSE))</f>
        <v>-29.726700000000001</v>
      </c>
      <c r="L80" s="154">
        <f>IF(VLOOKUP($B80,Snapshot!$D:$AJ,30,FALSE)="#N/A N/A","NA",VLOOKUP($B80,Snapshot!$D:$AJ,32,FALSE))</f>
        <v>-23.58793</v>
      </c>
      <c r="M80" s="155">
        <f>IF(VLOOKUP($B80,Snapshot!$D:$AJ,31,FALSE)="#N/A N/A","NA",VLOOKUP($B80,Snapshot!$D:$AJ,33,FALSE))</f>
        <v>-47.262329999999999</v>
      </c>
      <c r="N80" s="150">
        <f>VLOOKUP($B80,Snapshot!$D:$AJ,10,FALSE)</f>
        <v>1.7460518715748803</v>
      </c>
      <c r="O80" s="151">
        <f>VLOOKUP($B80,Snapshot!$D:$AJ,11,FALSE)</f>
        <v>70.227208976157087</v>
      </c>
      <c r="P80" s="151">
        <f>VLOOKUP($B80,Snapshot!$D:$AJ,12,FALSE)</f>
        <v>79.070887231031762</v>
      </c>
      <c r="Q80" s="152">
        <f>VLOOKUP($B80,Snapshot!$D:$AJ,13,FALSE)</f>
        <v>104.17605860738362</v>
      </c>
      <c r="R80" s="150">
        <f t="shared" si="17"/>
        <v>3922.0574267827737</v>
      </c>
      <c r="S80" s="151">
        <f t="shared" si="18"/>
        <v>12.592951341519498</v>
      </c>
      <c r="T80" s="152">
        <f t="shared" si="19"/>
        <v>31.750208269446635</v>
      </c>
      <c r="U80" s="150">
        <f>VLOOKUP($B80,Snapshot!$D:$AJ,17,FALSE)</f>
        <v>8.4760594743569264</v>
      </c>
      <c r="V80" s="151">
        <f>VLOOKUP($B80,Snapshot!$D:$AJ,18,FALSE)</f>
        <v>7.5280551520913148</v>
      </c>
      <c r="W80" s="152">
        <f>VLOOKUP($B80,Snapshot!$D:$AJ,19,FALSE)</f>
        <v>5.713884821111967</v>
      </c>
      <c r="X80" s="150">
        <f>VLOOKUP($B80,Snapshot!$D:$AJ,20,FALSE)</f>
        <v>1.164498847610163</v>
      </c>
      <c r="Y80" s="151">
        <f>VLOOKUP($B80,Snapshot!$D:$AJ,21,FALSE)</f>
        <v>1.0084966454803899</v>
      </c>
      <c r="Z80" s="152">
        <f>VLOOKUP($B80,Snapshot!$D:$AJ,22,FALSE)</f>
        <v>0.8572012319428477</v>
      </c>
      <c r="AA80" s="150" t="str">
        <f>VLOOKUP($B80,Snapshot!$D:$AJ,23,FALSE)</f>
        <v>NA</v>
      </c>
      <c r="AB80" s="151" t="str">
        <f>VLOOKUP($B80,Snapshot!$D:$AJ,24,FALSE)</f>
        <v>NA</v>
      </c>
      <c r="AC80" s="152" t="str">
        <f>VLOOKUP($B80,Snapshot!$D:$AJ,25,FALSE)</f>
        <v>NA</v>
      </c>
      <c r="AD80" s="151">
        <f>VLOOKUP($B80,Snapshot!$D:$AJ,26,FALSE)</f>
        <v>14.849043717670069</v>
      </c>
      <c r="AE80" s="151">
        <f>VLOOKUP($B80,Snapshot!$D:$AJ,27,FALSE)</f>
        <v>14.3572024485595</v>
      </c>
      <c r="AF80" s="262">
        <f>VLOOKUP($B80,Snapshot!$D:$AJ,28,FALSE)</f>
        <v>16.217613327288053</v>
      </c>
      <c r="AG80" s="152">
        <f>VLOOKUP($B80,Snapshot!$D:$AJ,29,FALSE)</f>
        <v>0</v>
      </c>
      <c r="AH80" s="150">
        <v>8.19618</v>
      </c>
      <c r="AI80" s="151">
        <v>13.112900000000002</v>
      </c>
      <c r="AJ80" s="151">
        <v>17.736441367004801</v>
      </c>
      <c r="AK80" s="152">
        <v>21.15488241158376</v>
      </c>
      <c r="AL80" s="150">
        <f t="shared" si="26"/>
        <v>59.987945603927699</v>
      </c>
      <c r="AM80" s="151">
        <f t="shared" si="27"/>
        <v>35.259487733489891</v>
      </c>
      <c r="AN80" s="152">
        <f t="shared" si="28"/>
        <v>19.273545204723547</v>
      </c>
      <c r="AO80" s="150">
        <v>5.6214299999999993</v>
      </c>
      <c r="AP80" s="151">
        <v>9.5314999999999994</v>
      </c>
      <c r="AQ80" s="151">
        <v>12.2202693670048</v>
      </c>
      <c r="AR80" s="152">
        <v>14.245978571583757</v>
      </c>
      <c r="AS80" s="150">
        <f t="shared" si="29"/>
        <v>69.556500748030317</v>
      </c>
      <c r="AT80" s="151">
        <f t="shared" si="30"/>
        <v>28.20929934432985</v>
      </c>
      <c r="AU80" s="152">
        <f t="shared" si="31"/>
        <v>16.576632999993038</v>
      </c>
      <c r="AV80" s="150">
        <f t="shared" si="32"/>
        <v>72.687963760876684</v>
      </c>
      <c r="AW80" s="151">
        <f t="shared" si="33"/>
        <v>68.899217797648149</v>
      </c>
      <c r="AX80" s="152">
        <f t="shared" si="34"/>
        <v>67.341327143388412</v>
      </c>
      <c r="AY80" s="150">
        <v>0.12393999999999974</v>
      </c>
      <c r="AZ80" s="151">
        <v>5.0072000000000001</v>
      </c>
      <c r="BA80" s="151">
        <v>5.6377542595725645</v>
      </c>
      <c r="BB80" s="152">
        <v>7.4277529787064527</v>
      </c>
      <c r="BC80" s="150">
        <f t="shared" si="35"/>
        <v>3940.0193642084964</v>
      </c>
      <c r="BD80" s="151">
        <f t="shared" si="36"/>
        <v>12.592951341519495</v>
      </c>
      <c r="BE80" s="152">
        <f t="shared" si="37"/>
        <v>31.750208269446631</v>
      </c>
      <c r="BF80" s="150">
        <f t="shared" si="38"/>
        <v>38.185298446567877</v>
      </c>
      <c r="BG80" s="151">
        <f t="shared" si="39"/>
        <v>31.786276304899076</v>
      </c>
      <c r="BH80" s="152">
        <f t="shared" si="40"/>
        <v>35.111294093694632</v>
      </c>
      <c r="BI80" s="150">
        <v>56.86</v>
      </c>
      <c r="BJ80" s="151">
        <v>22.830000000000002</v>
      </c>
      <c r="BK80" s="151">
        <v>8.9699999999999989</v>
      </c>
      <c r="BL80" s="152">
        <f t="shared" si="41"/>
        <v>11.34</v>
      </c>
      <c r="BM80" s="151">
        <v>-52.115678545571555</v>
      </c>
      <c r="BN80" s="151">
        <v>-23.58793</v>
      </c>
      <c r="BO80" s="151">
        <v>1.7056873835125446</v>
      </c>
      <c r="BP80" s="151" t="e">
        <v>#N/A</v>
      </c>
      <c r="BQ80" s="152" t="e">
        <v>#N/A</v>
      </c>
      <c r="BR80" s="150" t="str">
        <f t="shared" si="241"/>
        <v xml:space="preserve"> </v>
      </c>
      <c r="BS80" s="151" t="str">
        <f t="shared" si="242"/>
        <v xml:space="preserve"> </v>
      </c>
    </row>
    <row r="81" spans="2:71" ht="12.75">
      <c r="B81" s="252" t="s">
        <v>680</v>
      </c>
      <c r="C81" s="165" t="s">
        <v>1306</v>
      </c>
      <c r="D81" s="177" t="s">
        <v>1307</v>
      </c>
      <c r="E81" s="105" t="s">
        <v>286</v>
      </c>
      <c r="F81" s="148">
        <f>VLOOKUP($B81,Snapshot!$D:$AJ,2,FALSE)</f>
        <v>1065.75</v>
      </c>
      <c r="G81" s="148">
        <f>VLOOKUP($B81,Snapshot!$D:$AJ,3,FALSE)</f>
        <v>1300</v>
      </c>
      <c r="H81" s="148">
        <f t="shared" si="25"/>
        <v>21.979826413323948</v>
      </c>
      <c r="I81" s="149">
        <f>VLOOKUP($B81,Snapshot!$D:$AJ,8,FALSE)</f>
        <v>4.6286093787335725</v>
      </c>
      <c r="J81" s="250">
        <f>IF(VLOOKUP($B81,Snapshot!$D:$AJ,28,FALSE)="#N/A N/A","NA",VLOOKUP($B81,Snapshot!$D:$AJ,30,FALSE))</f>
        <v>14.15489</v>
      </c>
      <c r="K81" s="154">
        <f>IF(VLOOKUP($B81,Snapshot!$D:$AJ,29,FALSE)="#N/A N/A","NA",VLOOKUP($B81,Snapshot!$D:$AJ,31,FALSE))</f>
        <v>59.758659999999999</v>
      </c>
      <c r="L81" s="154">
        <f>IF(VLOOKUP($B81,Snapshot!$D:$AJ,30,FALSE)="#N/A N/A","NA",VLOOKUP($B81,Snapshot!$D:$AJ,32,FALSE))</f>
        <v>107.1831</v>
      </c>
      <c r="M81" s="155">
        <f>IF(VLOOKUP($B81,Snapshot!$D:$AJ,31,FALSE)="#N/A N/A","NA",VLOOKUP($B81,Snapshot!$D:$AJ,33,FALSE))</f>
        <v>50.200830000000003</v>
      </c>
      <c r="N81" s="150">
        <f>VLOOKUP($B81,Snapshot!$D:$AJ,10,FALSE)</f>
        <v>18.47553765379179</v>
      </c>
      <c r="O81" s="151">
        <f>VLOOKUP($B81,Snapshot!$D:$AJ,11,FALSE)</f>
        <v>22.40763443856228</v>
      </c>
      <c r="P81" s="151">
        <f>VLOOKUP($B81,Snapshot!$D:$AJ,12,FALSE)</f>
        <v>29.843351859570912</v>
      </c>
      <c r="Q81" s="152">
        <f>VLOOKUP($B81,Snapshot!$D:$AJ,13,FALSE)</f>
        <v>35.614864186458618</v>
      </c>
      <c r="R81" s="150">
        <f t="shared" ref="R81:R152" si="243">IF(AND(N81&lt;0,O81&gt;0),"LP",IF(AND(N81&gt;0,O81&lt;0),"PL",IF(OR(N81&lt;0,O81&lt;0),"Loss",IF(ISERROR((+O81/N81-1)*100),"NA",(+O81/N81-1)*100))))</f>
        <v>21.282719120022442</v>
      </c>
      <c r="S81" s="151">
        <f t="shared" ref="S81:S152" si="244">IF(AND(O81&lt;0,P81&gt;0),"LP",IF(AND(O81&gt;0,P81&lt;0),"PL",IF(OR(O81&lt;0,P81&lt;0),"Loss",IF(ISERROR((+P81/O81-1)*100),"NA",(+P81/O81-1)*100))))</f>
        <v>33.183857231320161</v>
      </c>
      <c r="T81" s="152">
        <f t="shared" ref="T81:T152" si="245">IF(AND(P81&lt;0,Q81&gt;0),"LP",IF(AND(P81&gt;0,Q81&lt;0),"PL",IF(OR(P81&lt;0,Q81&lt;0),"Loss",IF(ISERROR((+Q81/P81-1)*100),"NA",(+Q81/P81-1)*100))))</f>
        <v>19.339356899472236</v>
      </c>
      <c r="U81" s="150">
        <f>VLOOKUP($B81,Snapshot!$D:$AJ,17,FALSE)</f>
        <v>47.561914798373543</v>
      </c>
      <c r="V81" s="151">
        <f>VLOOKUP($B81,Snapshot!$D:$AJ,18,FALSE)</f>
        <v>35.71147118510445</v>
      </c>
      <c r="W81" s="152">
        <f>VLOOKUP($B81,Snapshot!$D:$AJ,19,FALSE)</f>
        <v>29.924303358854768</v>
      </c>
      <c r="X81" s="150">
        <f>VLOOKUP($B81,Snapshot!$D:$AJ,20,FALSE)</f>
        <v>11.087756867928793</v>
      </c>
      <c r="Y81" s="151">
        <f>VLOOKUP($B81,Snapshot!$D:$AJ,21,FALSE)</f>
        <v>10.439502080070387</v>
      </c>
      <c r="Z81" s="152">
        <f>VLOOKUP($B81,Snapshot!$D:$AJ,22,FALSE)</f>
        <v>9.7586167249337237</v>
      </c>
      <c r="AA81" s="150" t="str">
        <f>VLOOKUP($B81,Snapshot!$D:$AJ,23,FALSE)</f>
        <v>NA</v>
      </c>
      <c r="AB81" s="151" t="str">
        <f>VLOOKUP($B81,Snapshot!$D:$AJ,24,FALSE)</f>
        <v>NA</v>
      </c>
      <c r="AC81" s="152" t="str">
        <f>VLOOKUP($B81,Snapshot!$D:$AJ,25,FALSE)</f>
        <v>NA</v>
      </c>
      <c r="AD81" s="151">
        <f>VLOOKUP($B81,Snapshot!$D:$AJ,26,FALSE)</f>
        <v>24.541512602888961</v>
      </c>
      <c r="AE81" s="151">
        <f>VLOOKUP($B81,Snapshot!$D:$AJ,27,FALSE)</f>
        <v>30.113206210986615</v>
      </c>
      <c r="AF81" s="262">
        <f>VLOOKUP($B81,Snapshot!$D:$AJ,28,FALSE)</f>
        <v>33.710335190620455</v>
      </c>
      <c r="AG81" s="152">
        <f>VLOOKUP($B81,Snapshot!$D:$AJ,29,FALSE)</f>
        <v>1.5745193745295316</v>
      </c>
      <c r="AH81" s="150">
        <v>15.650099999999998</v>
      </c>
      <c r="AI81" s="151">
        <v>18.455400000000001</v>
      </c>
      <c r="AJ81" s="151">
        <v>22.866088799999996</v>
      </c>
      <c r="AK81" s="152">
        <v>26.274141733999997</v>
      </c>
      <c r="AL81" s="150">
        <f t="shared" si="26"/>
        <v>17.925125079072998</v>
      </c>
      <c r="AM81" s="151">
        <f t="shared" si="27"/>
        <v>23.899177476510914</v>
      </c>
      <c r="AN81" s="152">
        <f t="shared" si="28"/>
        <v>14.904398228349393</v>
      </c>
      <c r="AO81" s="150">
        <v>8.4657999999999998</v>
      </c>
      <c r="AP81" s="151">
        <v>8.8906000000000027</v>
      </c>
      <c r="AQ81" s="151">
        <v>12.1963268</v>
      </c>
      <c r="AR81" s="152">
        <v>14.537403533999997</v>
      </c>
      <c r="AS81" s="150">
        <f t="shared" si="29"/>
        <v>5.0178364714498684</v>
      </c>
      <c r="AT81" s="151">
        <f t="shared" si="30"/>
        <v>37.18226891323414</v>
      </c>
      <c r="AU81" s="152">
        <f t="shared" si="31"/>
        <v>19.194932805506639</v>
      </c>
      <c r="AV81" s="150">
        <f t="shared" si="32"/>
        <v>48.173434333582591</v>
      </c>
      <c r="AW81" s="151">
        <f t="shared" si="33"/>
        <v>53.338054035721235</v>
      </c>
      <c r="AX81" s="152">
        <f t="shared" si="34"/>
        <v>55.329698991415199</v>
      </c>
      <c r="AY81" s="150">
        <v>6.5789460000000002</v>
      </c>
      <c r="AZ81" s="151">
        <v>8.0421000000000014</v>
      </c>
      <c r="BA81" s="151">
        <v>10.710778982399999</v>
      </c>
      <c r="BB81" s="152">
        <v>12.782174756519998</v>
      </c>
      <c r="BC81" s="150">
        <f t="shared" si="35"/>
        <v>22.239945425908658</v>
      </c>
      <c r="BD81" s="151">
        <f t="shared" si="36"/>
        <v>33.183857231320133</v>
      </c>
      <c r="BE81" s="152">
        <f t="shared" si="37"/>
        <v>19.339356899472264</v>
      </c>
      <c r="BF81" s="150">
        <f t="shared" si="38"/>
        <v>43.575863974771615</v>
      </c>
      <c r="BG81" s="151">
        <f t="shared" si="39"/>
        <v>46.841325055992961</v>
      </c>
      <c r="BH81" s="152">
        <f t="shared" si="40"/>
        <v>48.649257075367188</v>
      </c>
      <c r="BI81" s="150">
        <v>15.79</v>
      </c>
      <c r="BJ81" s="151">
        <v>64.56</v>
      </c>
      <c r="BK81" s="151">
        <v>8.7199999999999989</v>
      </c>
      <c r="BL81" s="152">
        <f t="shared" si="41"/>
        <v>10.930000000000007</v>
      </c>
      <c r="BM81" s="151">
        <v>-12.341668037506167</v>
      </c>
      <c r="BN81" s="151">
        <v>107.1831</v>
      </c>
      <c r="BO81" s="151">
        <v>9.5284673357228193</v>
      </c>
      <c r="BP81" s="151" t="e">
        <v>#N/A</v>
      </c>
      <c r="BQ81" s="152" t="e">
        <v>#N/A</v>
      </c>
      <c r="BR81" s="150" t="str">
        <f t="shared" si="241"/>
        <v xml:space="preserve"> </v>
      </c>
      <c r="BS81" s="151" t="str">
        <f t="shared" si="242"/>
        <v xml:space="preserve"> </v>
      </c>
    </row>
    <row r="82" spans="2:71" ht="12.75">
      <c r="B82" s="252" t="s">
        <v>744</v>
      </c>
      <c r="C82" s="165" t="s">
        <v>1308</v>
      </c>
      <c r="D82" s="177" t="s">
        <v>1307</v>
      </c>
      <c r="E82" s="105" t="s">
        <v>286</v>
      </c>
      <c r="F82" s="148">
        <f>VLOOKUP($B82,Snapshot!$D:$AJ,2,FALSE)</f>
        <v>2531.15</v>
      </c>
      <c r="G82" s="148">
        <f>VLOOKUP($B82,Snapshot!$D:$AJ,3,FALSE)</f>
        <v>3000</v>
      </c>
      <c r="H82" s="148">
        <f t="shared" ref="H82:H152" si="246">IF(IFERROR(((IF(G82&lt;0,"-",G82))/F82*100-100),"-")=-100,"-",(IFERROR(((IF(G82&lt;0,"-",G82))/F82*100-100),"-")))</f>
        <v>18.523200916579412</v>
      </c>
      <c r="I82" s="149">
        <f>VLOOKUP($B82,Snapshot!$D:$AJ,8,FALSE)</f>
        <v>2.4842078948626045</v>
      </c>
      <c r="J82" s="250">
        <f>IF(VLOOKUP($B82,Snapshot!$D:$AJ,28,FALSE)="#N/A N/A","NA",VLOOKUP($B82,Snapshot!$D:$AJ,30,FALSE))</f>
        <v>-2.277857</v>
      </c>
      <c r="K82" s="154">
        <f>IF(VLOOKUP($B82,Snapshot!$D:$AJ,29,FALSE)="#N/A N/A","NA",VLOOKUP($B82,Snapshot!$D:$AJ,31,FALSE))</f>
        <v>-14.917899999999999</v>
      </c>
      <c r="L82" s="154">
        <f>IF(VLOOKUP($B82,Snapshot!$D:$AJ,30,FALSE)="#N/A N/A","NA",VLOOKUP($B82,Snapshot!$D:$AJ,32,FALSE))</f>
        <v>30.20654</v>
      </c>
      <c r="M82" s="155">
        <f>IF(VLOOKUP($B82,Snapshot!$D:$AJ,31,FALSE)="#N/A N/A","NA",VLOOKUP($B82,Snapshot!$D:$AJ,33,FALSE))</f>
        <v>-27.462779999999999</v>
      </c>
      <c r="N82" s="150">
        <f>VLOOKUP($B82,Snapshot!$D:$AJ,10,FALSE)</f>
        <v>107.49646990670897</v>
      </c>
      <c r="O82" s="151">
        <f>VLOOKUP($B82,Snapshot!$D:$AJ,11,FALSE)</f>
        <v>135.85957469918776</v>
      </c>
      <c r="P82" s="151">
        <f>VLOOKUP($B82,Snapshot!$D:$AJ,12,FALSE)</f>
        <v>179.87625589266341</v>
      </c>
      <c r="Q82" s="152">
        <f>VLOOKUP($B82,Snapshot!$D:$AJ,13,FALSE)</f>
        <v>205.09839045531248</v>
      </c>
      <c r="R82" s="150">
        <f t="shared" si="243"/>
        <v>26.385149965476785</v>
      </c>
      <c r="S82" s="151">
        <f t="shared" si="244"/>
        <v>32.398659638773928</v>
      </c>
      <c r="T82" s="152">
        <f t="shared" si="245"/>
        <v>14.021936601626695</v>
      </c>
      <c r="U82" s="150">
        <f>VLOOKUP($B82,Snapshot!$D:$AJ,17,FALSE)</f>
        <v>18.630633914498279</v>
      </c>
      <c r="V82" s="151">
        <f>VLOOKUP($B82,Snapshot!$D:$AJ,18,FALSE)</f>
        <v>14.071618221308762</v>
      </c>
      <c r="W82" s="152">
        <f>VLOOKUP($B82,Snapshot!$D:$AJ,19,FALSE)</f>
        <v>12.341149993332081</v>
      </c>
      <c r="X82" s="150">
        <f>VLOOKUP($B82,Snapshot!$D:$AJ,20,FALSE)</f>
        <v>6.9021375233947966</v>
      </c>
      <c r="Y82" s="151">
        <f>VLOOKUP($B82,Snapshot!$D:$AJ,21,FALSE)</f>
        <v>3.4786562733880029</v>
      </c>
      <c r="Z82" s="152">
        <f>VLOOKUP($B82,Snapshot!$D:$AJ,22,FALSE)</f>
        <v>2.975436374893218</v>
      </c>
      <c r="AA82" s="150" t="str">
        <f>VLOOKUP($B82,Snapshot!$D:$AJ,23,FALSE)</f>
        <v>NA</v>
      </c>
      <c r="AB82" s="151" t="str">
        <f>VLOOKUP($B82,Snapshot!$D:$AJ,24,FALSE)</f>
        <v>NA</v>
      </c>
      <c r="AC82" s="152" t="str">
        <f>VLOOKUP($B82,Snapshot!$D:$AJ,25,FALSE)</f>
        <v>NA</v>
      </c>
      <c r="AD82" s="151">
        <f>VLOOKUP($B82,Snapshot!$D:$AJ,26,FALSE)</f>
        <v>43.295538349678019</v>
      </c>
      <c r="AE82" s="151">
        <f>VLOOKUP($B82,Snapshot!$D:$AJ,27,FALSE)</f>
        <v>32.873845824411532</v>
      </c>
      <c r="AF82" s="262">
        <f>VLOOKUP($B82,Snapshot!$D:$AJ,28,FALSE)</f>
        <v>25.989705339851149</v>
      </c>
      <c r="AG82" s="152">
        <f>VLOOKUP($B82,Snapshot!$D:$AJ,29,FALSE)</f>
        <v>1.4294045958803645</v>
      </c>
      <c r="AH82" s="150">
        <v>22.9313</v>
      </c>
      <c r="AI82" s="151">
        <v>33.331000000000003</v>
      </c>
      <c r="AJ82" s="151">
        <v>47.729321597665361</v>
      </c>
      <c r="AK82" s="152">
        <v>57.462485722496986</v>
      </c>
      <c r="AL82" s="150">
        <f t="shared" ref="AL82:AL152" si="247">IF(OR(AH82&lt;0,AI82&lt;0),"NM",IF(ISERROR((AI82/AH82*100-100)),"NA",(AI82/AH82*100-100)))</f>
        <v>45.351550064758669</v>
      </c>
      <c r="AM82" s="151">
        <f t="shared" ref="AM82:AM152" si="248">IF(OR(AI82&lt;0,AJ82&lt;0),"NM",IF(ISERROR((AJ82/AI82*100-100)),"NA",(AJ82/AI82*100-100)))</f>
        <v>43.19798865220173</v>
      </c>
      <c r="AN82" s="152">
        <f t="shared" ref="AN82:AN152" si="249">IF(OR(AJ82&lt;0,AK82&lt;0),"NM",IF(ISERROR((AK82/AJ82*100-100)),"NA",(AK82/AJ82*100-100)))</f>
        <v>20.392420841170548</v>
      </c>
      <c r="AO82" s="150">
        <v>12.225949999999999</v>
      </c>
      <c r="AP82" s="151">
        <v>15.635999999999999</v>
      </c>
      <c r="AQ82" s="151">
        <v>21.290158315838433</v>
      </c>
      <c r="AR82" s="152">
        <v>24.603374501664643</v>
      </c>
      <c r="AS82" s="150">
        <f t="shared" ref="AS82:AS152" si="250">IF(OR(AO82&lt;0,AP82&lt;0),"NM",IF(ISERROR((AP82/AO82*100-100)),"NA",(AP82/AO82*100-100)))</f>
        <v>27.891902060780566</v>
      </c>
      <c r="AT82" s="151">
        <f t="shared" ref="AT82:AT152" si="251">IF(OR(AP82&lt;0,AQ82&lt;0),"NM",IF(ISERROR((AQ82/AP82*100-100)),"NA",(AQ82/AP82*100-100)))</f>
        <v>36.161155767705509</v>
      </c>
      <c r="AU82" s="152">
        <f t="shared" ref="AU82:AU152" si="252">IF(OR(AQ82&lt;0,AR82&lt;0),"NM",IF(ISERROR((AR82/AQ82*100-100)),"NA",(AR82/AQ82*100-100)))</f>
        <v>15.562196093964232</v>
      </c>
      <c r="AV82" s="150">
        <f t="shared" ref="AV82:AV152" si="253">IF(OR(AI82&lt;0,AP82&lt;0),"NM",IF(ISERROR((AP82/AI82*100)),"NA",(AP82/AI82*100)))</f>
        <v>46.91128378986528</v>
      </c>
      <c r="AW82" s="151">
        <f t="shared" ref="AW82:AW152" si="254">IF(OR(AJ82&lt;0,AQ82&lt;0),"NM",IF(ISERROR((AQ82/AJ82*100)),"NA",(AQ82/AJ82*100)))</f>
        <v>44.606035877283077</v>
      </c>
      <c r="AX82" s="152">
        <f t="shared" ref="AX82:AX152" si="255">IF(OR(AK82&lt;0,AR82&lt;0),"NM",IF(ISERROR((AR82/AK82*100)),"NA",(AR82/AK82*100)))</f>
        <v>42.816411772510982</v>
      </c>
      <c r="AY82" s="150">
        <v>8.9070499999999999</v>
      </c>
      <c r="AZ82" s="151">
        <v>11.2571885</v>
      </c>
      <c r="BA82" s="151">
        <v>14.904366687010199</v>
      </c>
      <c r="BB82" s="152">
        <v>16.99424753473674</v>
      </c>
      <c r="BC82" s="150">
        <f t="shared" ref="BC82:BC152" si="256">IF(OR(AY82&lt;0,AZ82&lt;0),"NM",IF(ISERROR((AZ82/AY82*100-100)),"NA",(AZ82/AY82*100-100)))</f>
        <v>26.385149965476785</v>
      </c>
      <c r="BD82" s="151">
        <f t="shared" ref="BD82:BD152" si="257">IF(OR(AZ82&lt;0,BA82&lt;0),"NM",IF(ISERROR((BA82/AZ82*100-100)),"NA",(BA82/AZ82*100-100)))</f>
        <v>32.398659638773921</v>
      </c>
      <c r="BE82" s="152">
        <f t="shared" ref="BE82:BE152" si="258">IF(OR(BA82&lt;0,BB82&lt;0),"NM",IF(ISERROR((BB82/BA82*100-100)),"NA",(BB82/BA82*100-100)))</f>
        <v>14.021936601626692</v>
      </c>
      <c r="BF82" s="150">
        <f t="shared" ref="BF82:BF152" si="259">IF(OR(AI82&lt;0,AZ82&lt;0),"NM",IF(ISERROR((AZ82/AI82*100)),"NA",(AZ82/AI82*100)))</f>
        <v>33.773929675077255</v>
      </c>
      <c r="BG82" s="151">
        <f t="shared" ref="BG82:BG152" si="260">IF(OR(AJ82&lt;0,BA82&lt;0),"NM",IF(ISERROR((BA82/AJ82*100)),"NA",(BA82/AJ82*100)))</f>
        <v>31.22685633926805</v>
      </c>
      <c r="BH82" s="152">
        <f t="shared" ref="BH82:BH152" si="261">IF(OR(AK82&lt;0,BB82&lt;0),"NM",IF(ISERROR((BB82/AK82*100)),"NA",(BB82/AK82*100)))</f>
        <v>29.57450817009012</v>
      </c>
      <c r="BI82" s="150">
        <v>35.630000000000003</v>
      </c>
      <c r="BJ82" s="151">
        <v>15.36</v>
      </c>
      <c r="BK82" s="151">
        <v>14.02</v>
      </c>
      <c r="BL82" s="152">
        <f t="shared" ref="BL82:BL152" si="262">100-BI82-BJ82-BK82</f>
        <v>34.990000000000009</v>
      </c>
      <c r="BM82" s="151">
        <v>-35.104541900085877</v>
      </c>
      <c r="BN82" s="151">
        <v>30.20654</v>
      </c>
      <c r="BO82" s="151">
        <v>40.408651660692946</v>
      </c>
      <c r="BP82" s="151" t="e">
        <v>#N/A</v>
      </c>
      <c r="BQ82" s="152" t="e">
        <v>#N/A</v>
      </c>
      <c r="BR82" s="150" t="str">
        <f t="shared" si="241"/>
        <v xml:space="preserve"> </v>
      </c>
      <c r="BS82" s="151" t="str">
        <f t="shared" si="242"/>
        <v xml:space="preserve"> </v>
      </c>
    </row>
    <row r="83" spans="2:71" ht="12.75">
      <c r="B83" s="252" t="s">
        <v>504</v>
      </c>
      <c r="C83" s="165" t="s">
        <v>1309</v>
      </c>
      <c r="D83" s="177" t="s">
        <v>1307</v>
      </c>
      <c r="E83" s="105" t="s">
        <v>287</v>
      </c>
      <c r="F83" s="148">
        <f>VLOOKUP($B83,Snapshot!$D:$AJ,2,FALSE)</f>
        <v>3645.95</v>
      </c>
      <c r="G83" s="148">
        <f>VLOOKUP($B83,Snapshot!$D:$AJ,3,FALSE)</f>
        <v>2700</v>
      </c>
      <c r="H83" s="148">
        <f t="shared" si="246"/>
        <v>-25.945226895596491</v>
      </c>
      <c r="I83" s="149">
        <f>VLOOKUP($B83,Snapshot!$D:$AJ,8,FALSE)</f>
        <v>6.0787027180406215</v>
      </c>
      <c r="J83" s="250">
        <f>IF(VLOOKUP($B83,Snapshot!$D:$AJ,28,FALSE)="#N/A N/A","NA",VLOOKUP($B83,Snapshot!$D:$AJ,30,FALSE))</f>
        <v>42.765680000000003</v>
      </c>
      <c r="K83" s="154">
        <f>IF(VLOOKUP($B83,Snapshot!$D:$AJ,29,FALSE)="#N/A N/A","NA",VLOOKUP($B83,Snapshot!$D:$AJ,31,FALSE))</f>
        <v>47.99277</v>
      </c>
      <c r="L83" s="154">
        <f>IF(VLOOKUP($B83,Snapshot!$D:$AJ,30,FALSE)="#N/A N/A","NA",VLOOKUP($B83,Snapshot!$D:$AJ,32,FALSE))</f>
        <v>178.79560000000001</v>
      </c>
      <c r="M83" s="155">
        <f>IF(VLOOKUP($B83,Snapshot!$D:$AJ,31,FALSE)="#N/A N/A","NA",VLOOKUP($B83,Snapshot!$D:$AJ,33,FALSE))</f>
        <v>64.143259999999998</v>
      </c>
      <c r="N83" s="150">
        <f>VLOOKUP($B83,Snapshot!$D:$AJ,10,FALSE)</f>
        <v>15.182859253786484</v>
      </c>
      <c r="O83" s="151">
        <f>VLOOKUP($B83,Snapshot!$D:$AJ,11,FALSE)</f>
        <v>57.011451791651268</v>
      </c>
      <c r="P83" s="151">
        <f>VLOOKUP($B83,Snapshot!$D:$AJ,12,FALSE)</f>
        <v>85.607156070392392</v>
      </c>
      <c r="Q83" s="152">
        <f>VLOOKUP($B83,Snapshot!$D:$AJ,13,FALSE)</f>
        <v>97.311429044146891</v>
      </c>
      <c r="R83" s="150">
        <f t="shared" si="243"/>
        <v>275.49878345498769</v>
      </c>
      <c r="S83" s="151">
        <f t="shared" si="244"/>
        <v>50.157825103707786</v>
      </c>
      <c r="T83" s="152">
        <f t="shared" si="245"/>
        <v>13.672073119834049</v>
      </c>
      <c r="U83" s="150">
        <f>VLOOKUP($B83,Snapshot!$D:$AJ,17,FALSE)</f>
        <v>63.951186742694233</v>
      </c>
      <c r="V83" s="151">
        <f>VLOOKUP($B83,Snapshot!$D:$AJ,18,FALSE)</f>
        <v>42.589313409757899</v>
      </c>
      <c r="W83" s="152">
        <f>VLOOKUP($B83,Snapshot!$D:$AJ,19,FALSE)</f>
        <v>37.466822096980572</v>
      </c>
      <c r="X83" s="150">
        <f>VLOOKUP($B83,Snapshot!$D:$AJ,20,FALSE)</f>
        <v>14.943549249157401</v>
      </c>
      <c r="Y83" s="151">
        <f>VLOOKUP($B83,Snapshot!$D:$AJ,21,FALSE)</f>
        <v>13.520619377247987</v>
      </c>
      <c r="Z83" s="152">
        <f>VLOOKUP($B83,Snapshot!$D:$AJ,22,FALSE)</f>
        <v>12.199854161443094</v>
      </c>
      <c r="AA83" s="150">
        <f>VLOOKUP($B83,Snapshot!$D:$AJ,23,FALSE)</f>
        <v>116.11520425776759</v>
      </c>
      <c r="AB83" s="151">
        <f>VLOOKUP($B83,Snapshot!$D:$AJ,24,FALSE)</f>
        <v>35.633063525227456</v>
      </c>
      <c r="AC83" s="152">
        <f>VLOOKUP($B83,Snapshot!$D:$AJ,25,FALSE)</f>
        <v>30.468975465714905</v>
      </c>
      <c r="AD83" s="151">
        <f>VLOOKUP($B83,Snapshot!$D:$AJ,26,FALSE)</f>
        <v>23.36711796965136</v>
      </c>
      <c r="AE83" s="151">
        <f>VLOOKUP($B83,Snapshot!$D:$AJ,27,FALSE)</f>
        <v>31.746507033734417</v>
      </c>
      <c r="AF83" s="262">
        <f>VLOOKUP($B83,Snapshot!$D:$AJ,28,FALSE)</f>
        <v>32.56175324895321</v>
      </c>
      <c r="AG83" s="152">
        <f>VLOOKUP($B83,Snapshot!$D:$AJ,29,FALSE)</f>
        <v>0.41141540613557515</v>
      </c>
      <c r="AH83" s="150">
        <v>8.1538000000000004</v>
      </c>
      <c r="AI83" s="151">
        <v>13.900199999999998</v>
      </c>
      <c r="AJ83" s="151">
        <v>27.316332006367347</v>
      </c>
      <c r="AK83" s="152">
        <v>31.811960234693881</v>
      </c>
      <c r="AL83" s="150">
        <f t="shared" si="247"/>
        <v>70.475115896882414</v>
      </c>
      <c r="AM83" s="151">
        <f t="shared" si="248"/>
        <v>96.517546555929755</v>
      </c>
      <c r="AN83" s="152">
        <f t="shared" si="249"/>
        <v>16.457657006360222</v>
      </c>
      <c r="AO83" s="150">
        <v>1.9729000000000003</v>
      </c>
      <c r="AP83" s="151">
        <v>3.9973999999999985</v>
      </c>
      <c r="AQ83" s="151">
        <v>12.96718849883681</v>
      </c>
      <c r="AR83" s="152">
        <v>14.958337148846571</v>
      </c>
      <c r="AS83" s="150">
        <f t="shared" si="250"/>
        <v>102.61543920117583</v>
      </c>
      <c r="AT83" s="151">
        <f t="shared" si="251"/>
        <v>224.39056633904073</v>
      </c>
      <c r="AU83" s="152">
        <f t="shared" si="252"/>
        <v>15.35528422516856</v>
      </c>
      <c r="AV83" s="150">
        <f t="shared" si="253"/>
        <v>28.757859599142449</v>
      </c>
      <c r="AW83" s="151">
        <f t="shared" si="254"/>
        <v>47.470460147483202</v>
      </c>
      <c r="AX83" s="152">
        <f t="shared" si="255"/>
        <v>47.021111049086258</v>
      </c>
      <c r="AY83" s="150">
        <v>2.0550000000000006</v>
      </c>
      <c r="AZ83" s="151">
        <v>7.716499999999999</v>
      </c>
      <c r="BA83" s="151">
        <v>11.58692857412761</v>
      </c>
      <c r="BB83" s="152">
        <v>13.171101921125281</v>
      </c>
      <c r="BC83" s="150">
        <f t="shared" si="256"/>
        <v>275.49878345498769</v>
      </c>
      <c r="BD83" s="151">
        <f t="shared" si="257"/>
        <v>50.157825103707779</v>
      </c>
      <c r="BE83" s="152">
        <f t="shared" si="258"/>
        <v>13.672073119834053</v>
      </c>
      <c r="BF83" s="150">
        <f t="shared" si="259"/>
        <v>55.513589732521837</v>
      </c>
      <c r="BG83" s="151">
        <f t="shared" si="260"/>
        <v>42.417585828971241</v>
      </c>
      <c r="BH83" s="152">
        <f t="shared" si="261"/>
        <v>41.402987505186736</v>
      </c>
      <c r="BI83" s="150">
        <v>0</v>
      </c>
      <c r="BJ83" s="151">
        <v>33.880000000000003</v>
      </c>
      <c r="BK83" s="151">
        <v>11.6</v>
      </c>
      <c r="BL83" s="152">
        <f t="shared" si="262"/>
        <v>54.52</v>
      </c>
      <c r="BM83" s="151">
        <v>-13.191666666666663</v>
      </c>
      <c r="BN83" s="151">
        <v>178.79560000000001</v>
      </c>
      <c r="BO83" s="151">
        <v>63.929549534050182</v>
      </c>
      <c r="BP83" s="151">
        <v>1.4872000000000001</v>
      </c>
      <c r="BQ83" s="152">
        <v>1.568667</v>
      </c>
      <c r="BR83" s="150">
        <f t="shared" si="241"/>
        <v>679.1103129456435</v>
      </c>
      <c r="BS83" s="151">
        <f t="shared" si="242"/>
        <v>739.63657813451039</v>
      </c>
    </row>
    <row r="84" spans="2:71" ht="12.75">
      <c r="B84" s="252" t="s">
        <v>666</v>
      </c>
      <c r="C84" s="165" t="s">
        <v>1310</v>
      </c>
      <c r="D84" s="177" t="s">
        <v>1307</v>
      </c>
      <c r="E84" s="105" t="s">
        <v>286</v>
      </c>
      <c r="F84" s="148">
        <f>VLOOKUP($B84,Snapshot!$D:$AJ,2,FALSE)</f>
        <v>4455.1499999999996</v>
      </c>
      <c r="G84" s="148">
        <f>VLOOKUP($B84,Snapshot!$D:$AJ,3,FALSE)</f>
        <v>5100</v>
      </c>
      <c r="H84" s="148">
        <f t="shared" ref="H84" si="263">IF(IFERROR(((IF(G84&lt;0,"-",G84))/F84*100-100),"-")=-100,"-",(IFERROR(((IF(G84&lt;0,"-",G84))/F84*100-100),"-")))</f>
        <v>14.474260125921703</v>
      </c>
      <c r="I84" s="149">
        <f>VLOOKUP($B84,Snapshot!$D:$AJ,8,FALSE)</f>
        <v>2.6186406050179207</v>
      </c>
      <c r="J84" s="250">
        <f>IF(VLOOKUP($B84,Snapshot!$D:$AJ,28,FALSE)="#N/A N/A","NA",VLOOKUP($B84,Snapshot!$D:$AJ,30,FALSE))</f>
        <v>25.375340000000001</v>
      </c>
      <c r="K84" s="154">
        <f>IF(VLOOKUP($B84,Snapshot!$D:$AJ,29,FALSE)="#N/A N/A","NA",VLOOKUP($B84,Snapshot!$D:$AJ,31,FALSE))</f>
        <v>52.242550000000001</v>
      </c>
      <c r="L84" s="154">
        <f>IF(VLOOKUP($B84,Snapshot!$D:$AJ,30,FALSE)="#N/A N/A","NA",VLOOKUP($B84,Snapshot!$D:$AJ,32,FALSE))</f>
        <v>79.897030000000001</v>
      </c>
      <c r="M84" s="155">
        <f>IF(VLOOKUP($B84,Snapshot!$D:$AJ,31,FALSE)="#N/A N/A","NA",VLOOKUP($B84,Snapshot!$D:$AJ,33,FALSE))</f>
        <v>67.957250000000002</v>
      </c>
      <c r="N84" s="150">
        <f>VLOOKUP($B84,Snapshot!$D:$AJ,10,FALSE)</f>
        <v>58.095996211750133</v>
      </c>
      <c r="O84" s="151">
        <f>VLOOKUP($B84,Snapshot!$D:$AJ,11,FALSE)</f>
        <v>71.637377126808389</v>
      </c>
      <c r="P84" s="151">
        <f>VLOOKUP($B84,Snapshot!$D:$AJ,12,FALSE)</f>
        <v>89.298915705102729</v>
      </c>
      <c r="Q84" s="152">
        <f>VLOOKUP($B84,Snapshot!$D:$AJ,13,FALSE)</f>
        <v>108.34153548393317</v>
      </c>
      <c r="R84" s="150">
        <f t="shared" si="243"/>
        <v>23.308630194931503</v>
      </c>
      <c r="S84" s="151">
        <f t="shared" si="244"/>
        <v>24.654083226736368</v>
      </c>
      <c r="T84" s="152">
        <f t="shared" si="245"/>
        <v>21.324581187207304</v>
      </c>
      <c r="U84" s="150">
        <f>VLOOKUP($B84,Snapshot!$D:$AJ,17,FALSE)</f>
        <v>62.190300352757859</v>
      </c>
      <c r="V84" s="151">
        <f>VLOOKUP($B84,Snapshot!$D:$AJ,18,FALSE)</f>
        <v>49.890303424428062</v>
      </c>
      <c r="W84" s="152">
        <f>VLOOKUP($B84,Snapshot!$D:$AJ,19,FALSE)</f>
        <v>41.121348152396173</v>
      </c>
      <c r="X84" s="150">
        <f>VLOOKUP($B84,Snapshot!$D:$AJ,20,FALSE)</f>
        <v>23.838187241863082</v>
      </c>
      <c r="Y84" s="151">
        <f>VLOOKUP($B84,Snapshot!$D:$AJ,21,FALSE)</f>
        <v>20.444123331164601</v>
      </c>
      <c r="Z84" s="152">
        <f>VLOOKUP($B84,Snapshot!$D:$AJ,22,FALSE)</f>
        <v>17.413955861905091</v>
      </c>
      <c r="AA84" s="150" t="str">
        <f>VLOOKUP($B84,Snapshot!$D:$AJ,23,FALSE)</f>
        <v>NA</v>
      </c>
      <c r="AB84" s="151" t="str">
        <f>VLOOKUP($B84,Snapshot!$D:$AJ,24,FALSE)</f>
        <v>NA</v>
      </c>
      <c r="AC84" s="152" t="str">
        <f>VLOOKUP($B84,Snapshot!$D:$AJ,25,FALSE)</f>
        <v>NA</v>
      </c>
      <c r="AD84" s="151">
        <f>VLOOKUP($B84,Snapshot!$D:$AJ,26,FALSE)</f>
        <v>41.337165964380127</v>
      </c>
      <c r="AE84" s="151">
        <f>VLOOKUP($B84,Snapshot!$D:$AJ,27,FALSE)</f>
        <v>44.118962985400792</v>
      </c>
      <c r="AF84" s="262">
        <f>VLOOKUP($B84,Snapshot!$D:$AJ,28,FALSE)</f>
        <v>45.737245656807239</v>
      </c>
      <c r="AG84" s="152">
        <f>VLOOKUP($B84,Snapshot!$D:$AJ,29,FALSE)</f>
        <v>0.94560586279598768</v>
      </c>
      <c r="AH84" s="150">
        <v>9.7182720000000007</v>
      </c>
      <c r="AI84" s="151">
        <v>11.365181</v>
      </c>
      <c r="AJ84" s="151">
        <v>13.525434773652696</v>
      </c>
      <c r="AK84" s="152">
        <v>15.608031405580837</v>
      </c>
      <c r="AL84" s="150">
        <f t="shared" ref="AL84" si="264">IF(OR(AH84&lt;0,AI84&lt;0),"NM",IF(ISERROR((AI84/AH84*100-100)),"NA",(AI84/AH84*100-100)))</f>
        <v>16.946520945287389</v>
      </c>
      <c r="AM84" s="151">
        <f t="shared" ref="AM84" si="265">IF(OR(AI84&lt;0,AJ84&lt;0),"NM",IF(ISERROR((AJ84/AI84*100-100)),"NA",(AJ84/AI84*100-100)))</f>
        <v>19.007649536357562</v>
      </c>
      <c r="AN84" s="152">
        <f t="shared" ref="AN84" si="266">IF(OR(AJ84&lt;0,AK84&lt;0),"NM",IF(ISERROR((AK84/AJ84*100-100)),"NA",(AK84/AJ84*100-100)))</f>
        <v>15.397631697466778</v>
      </c>
      <c r="AO84" s="150">
        <v>4.2123360000000014</v>
      </c>
      <c r="AP84" s="151">
        <v>5.048883</v>
      </c>
      <c r="AQ84" s="151">
        <v>6.1245980036526957</v>
      </c>
      <c r="AR84" s="152">
        <v>7.2463808471808369</v>
      </c>
      <c r="AS84" s="150">
        <f t="shared" ref="AS84" si="267">IF(OR(AO84&lt;0,AP84&lt;0),"NM",IF(ISERROR((AP84/AO84*100-100)),"NA",(AP84/AO84*100-100)))</f>
        <v>19.859455655959039</v>
      </c>
      <c r="AT84" s="151">
        <f t="shared" ref="AT84" si="268">IF(OR(AP84&lt;0,AQ84&lt;0),"NM",IF(ISERROR((AQ84/AP84*100-100)),"NA",(AQ84/AP84*100-100)))</f>
        <v>21.305999835066402</v>
      </c>
      <c r="AU84" s="152">
        <f t="shared" ref="AU84" si="269">IF(OR(AQ84&lt;0,AR84&lt;0),"NM",IF(ISERROR((AR84/AQ84*100-100)),"NA",(AR84/AQ84*100-100)))</f>
        <v>18.316024053482579</v>
      </c>
      <c r="AV84" s="150">
        <f t="shared" ref="AV84" si="270">IF(OR(AI84&lt;0,AP84&lt;0),"NM",IF(ISERROR((AP84/AI84*100)),"NA",(AP84/AI84*100)))</f>
        <v>44.424131916596842</v>
      </c>
      <c r="AW84" s="151">
        <f t="shared" ref="AW84" si="271">IF(OR(AJ84&lt;0,AQ84&lt;0),"NM",IF(ISERROR((AQ84/AJ84*100)),"NA",(AQ84/AJ84*100)))</f>
        <v>45.282078588581143</v>
      </c>
      <c r="AX84" s="152">
        <f t="shared" ref="AX84" si="272">IF(OR(AK84&lt;0,AR84&lt;0),"NM",IF(ISERROR((AR84/AK84*100)),"NA",(AR84/AK84*100)))</f>
        <v>46.427256960732457</v>
      </c>
      <c r="AY84" s="150">
        <v>2.8463320000000012</v>
      </c>
      <c r="AZ84" s="151">
        <v>3.5097729999999991</v>
      </c>
      <c r="BA84" s="151">
        <v>4.3750753564895213</v>
      </c>
      <c r="BB84" s="152">
        <v>5.3080418528856281</v>
      </c>
      <c r="BC84" s="150">
        <f t="shared" ref="BC84" si="273">IF(OR(AY84&lt;0,AZ84&lt;0),"NM",IF(ISERROR((AZ84/AY84*100-100)),"NA",(AZ84/AY84*100-100)))</f>
        <v>23.308630194931496</v>
      </c>
      <c r="BD84" s="151">
        <f t="shared" ref="BD84" si="274">IF(OR(AZ84&lt;0,BA84&lt;0),"NM",IF(ISERROR((BA84/AZ84*100-100)),"NA",(BA84/AZ84*100-100)))</f>
        <v>24.65408322673639</v>
      </c>
      <c r="BE84" s="152">
        <f t="shared" ref="BE84" si="275">IF(OR(BA84&lt;0,BB84&lt;0),"NM",IF(ISERROR((BB84/BA84*100-100)),"NA",(BB84/BA84*100-100)))</f>
        <v>21.324581187207301</v>
      </c>
      <c r="BF84" s="150">
        <f t="shared" ref="BF84" si="276">IF(OR(AI84&lt;0,AZ84&lt;0),"NM",IF(ISERROR((AZ84/AI84*100)),"NA",(AZ84/AI84*100)))</f>
        <v>30.881804698050995</v>
      </c>
      <c r="BG84" s="151">
        <f t="shared" ref="BG84" si="277">IF(OR(AJ84&lt;0,BA84&lt;0),"NM",IF(ISERROR((BA84/AJ84*100)),"NA",(BA84/AJ84*100)))</f>
        <v>32.347021960522035</v>
      </c>
      <c r="BH84" s="152">
        <f t="shared" ref="BH84" si="278">IF(OR(AK84&lt;0,BB84&lt;0),"NM",IF(ISERROR((BB84/AK84*100)),"NA",(BB84/AK84*100)))</f>
        <v>34.008400642938703</v>
      </c>
      <c r="BI84" s="150">
        <v>0</v>
      </c>
      <c r="BJ84" s="151">
        <v>56.51</v>
      </c>
      <c r="BK84" s="151">
        <v>19.43</v>
      </c>
      <c r="BL84" s="152">
        <f t="shared" ref="BL84" si="279">100-BI84-BJ84-BK84</f>
        <v>24.060000000000002</v>
      </c>
      <c r="BM84" s="151">
        <v>-9.2849943495922531</v>
      </c>
      <c r="BN84" s="151">
        <v>79.897030000000001</v>
      </c>
      <c r="BO84" s="151">
        <v>24.762303751493427</v>
      </c>
      <c r="BP84" s="151" t="e">
        <v>#N/A</v>
      </c>
      <c r="BQ84" s="152" t="e">
        <v>#N/A</v>
      </c>
      <c r="BR84" s="150" t="str">
        <f t="shared" si="241"/>
        <v xml:space="preserve"> </v>
      </c>
      <c r="BS84" s="151" t="str">
        <f t="shared" si="242"/>
        <v xml:space="preserve"> </v>
      </c>
    </row>
    <row r="85" spans="2:71" ht="12.75">
      <c r="B85" s="252" t="s">
        <v>209</v>
      </c>
      <c r="C85" s="165" t="s">
        <v>1311</v>
      </c>
      <c r="D85" s="177" t="s">
        <v>1307</v>
      </c>
      <c r="E85" s="105" t="s">
        <v>286</v>
      </c>
      <c r="F85" s="148">
        <f>VLOOKUP($B85,Snapshot!$D:$AJ,2,FALSE)</f>
        <v>5699.05</v>
      </c>
      <c r="G85" s="148">
        <f>VLOOKUP($B85,Snapshot!$D:$AJ,3,FALSE)</f>
        <v>6500</v>
      </c>
      <c r="H85" s="148">
        <f t="shared" si="246"/>
        <v>14.054096735420814</v>
      </c>
      <c r="I85" s="149">
        <f>VLOOKUP($B85,Snapshot!$D:$AJ,8,FALSE)</f>
        <v>3.4812348673835118</v>
      </c>
      <c r="J85" s="250">
        <f>IF(VLOOKUP($B85,Snapshot!$D:$AJ,28,FALSE)="#N/A N/A","NA",VLOOKUP($B85,Snapshot!$D:$AJ,30,FALSE))</f>
        <v>47.662909999999997</v>
      </c>
      <c r="K85" s="154">
        <f>IF(VLOOKUP($B85,Snapshot!$D:$AJ,29,FALSE)="#N/A N/A","NA",VLOOKUP($B85,Snapshot!$D:$AJ,31,FALSE))</f>
        <v>69.498559999999998</v>
      </c>
      <c r="L85" s="154">
        <f>IF(VLOOKUP($B85,Snapshot!$D:$AJ,30,FALSE)="#N/A N/A","NA",VLOOKUP($B85,Snapshot!$D:$AJ,32,FALSE))</f>
        <v>194.4941</v>
      </c>
      <c r="M85" s="155">
        <f>IF(VLOOKUP($B85,Snapshot!$D:$AJ,31,FALSE)="#N/A N/A","NA",VLOOKUP($B85,Snapshot!$D:$AJ,33,FALSE))</f>
        <v>78.195549999999997</v>
      </c>
      <c r="N85" s="150">
        <f>VLOOKUP($B85,Snapshot!$D:$AJ,10,FALSE)</f>
        <v>29.21072033632429</v>
      </c>
      <c r="O85" s="151">
        <f>VLOOKUP($B85,Snapshot!$D:$AJ,11,FALSE)</f>
        <v>16.296589696931658</v>
      </c>
      <c r="P85" s="151">
        <f>VLOOKUP($B85,Snapshot!$D:$AJ,12,FALSE)</f>
        <v>102.21701254542128</v>
      </c>
      <c r="Q85" s="152">
        <f>VLOOKUP($B85,Snapshot!$D:$AJ,13,FALSE)</f>
        <v>137.68605294833679</v>
      </c>
      <c r="R85" s="150">
        <f t="shared" si="243"/>
        <v>-44.210243673222863</v>
      </c>
      <c r="S85" s="151">
        <f t="shared" si="244"/>
        <v>527.22946608066616</v>
      </c>
      <c r="T85" s="152">
        <f t="shared" si="245"/>
        <v>34.699742752855791</v>
      </c>
      <c r="U85" s="150">
        <f>VLOOKUP($B85,Snapshot!$D:$AJ,17,FALSE)</f>
        <v>349.70813562748191</v>
      </c>
      <c r="V85" s="151">
        <f>VLOOKUP($B85,Snapshot!$D:$AJ,18,FALSE)</f>
        <v>55.754417567893242</v>
      </c>
      <c r="W85" s="152">
        <f>VLOOKUP($B85,Snapshot!$D:$AJ,19,FALSE)</f>
        <v>41.391628839403396</v>
      </c>
      <c r="X85" s="150">
        <f>VLOOKUP($B85,Snapshot!$D:$AJ,20,FALSE)</f>
        <v>21.084421969284787</v>
      </c>
      <c r="Y85" s="151">
        <f>VLOOKUP($B85,Snapshot!$D:$AJ,21,FALSE)</f>
        <v>19.60187003115146</v>
      </c>
      <c r="Z85" s="152">
        <f>VLOOKUP($B85,Snapshot!$D:$AJ,22,FALSE)</f>
        <v>17.90592509564668</v>
      </c>
      <c r="AA85" s="150">
        <f>VLOOKUP($B85,Snapshot!$D:$AJ,23,FALSE)</f>
        <v>434.24810822578149</v>
      </c>
      <c r="AB85" s="151">
        <f>VLOOKUP($B85,Snapshot!$D:$AJ,24,FALSE)</f>
        <v>44.87162366572079</v>
      </c>
      <c r="AC85" s="152">
        <f>VLOOKUP($B85,Snapshot!$D:$AJ,25,FALSE)</f>
        <v>32.848127926476366</v>
      </c>
      <c r="AD85" s="151">
        <f>VLOOKUP($B85,Snapshot!$D:$AJ,26,FALSE)</f>
        <v>5.8164232950867243</v>
      </c>
      <c r="AE85" s="151">
        <f>VLOOKUP($B85,Snapshot!$D:$AJ,27,FALSE)</f>
        <v>36.438610284698136</v>
      </c>
      <c r="AF85" s="262">
        <f>VLOOKUP($B85,Snapshot!$D:$AJ,28,FALSE)</f>
        <v>45.215799269765213</v>
      </c>
      <c r="AG85" s="152">
        <f>VLOOKUP($B85,Snapshot!$D:$AJ,29,FALSE)</f>
        <v>0</v>
      </c>
      <c r="AH85" s="150">
        <v>5.1351000000000004</v>
      </c>
      <c r="AI85" s="151">
        <v>6.8354999999999997</v>
      </c>
      <c r="AJ85" s="151">
        <v>10.221876135745514</v>
      </c>
      <c r="AK85" s="152">
        <v>12.901235593750572</v>
      </c>
      <c r="AL85" s="150">
        <f t="shared" si="247"/>
        <v>33.1132791961208</v>
      </c>
      <c r="AM85" s="151">
        <f t="shared" si="248"/>
        <v>49.541015810774866</v>
      </c>
      <c r="AN85" s="152">
        <f t="shared" si="249"/>
        <v>26.212012574046355</v>
      </c>
      <c r="AO85" s="150">
        <v>1.4969000000000006</v>
      </c>
      <c r="AP85" s="151">
        <v>0.64309999999999967</v>
      </c>
      <c r="AQ85" s="151">
        <v>6.2129171357455153</v>
      </c>
      <c r="AR85" s="152">
        <v>8.4641642337505729</v>
      </c>
      <c r="AS85" s="150">
        <f t="shared" si="250"/>
        <v>-57.03787828178239</v>
      </c>
      <c r="AT85" s="151">
        <f t="shared" si="251"/>
        <v>866.08880978782747</v>
      </c>
      <c r="AU85" s="152">
        <f t="shared" si="252"/>
        <v>36.234944854691378</v>
      </c>
      <c r="AV85" s="150">
        <f t="shared" si="253"/>
        <v>9.4082364128447029</v>
      </c>
      <c r="AW85" s="151">
        <f t="shared" si="254"/>
        <v>60.780595002703855</v>
      </c>
      <c r="AX85" s="152">
        <f t="shared" si="255"/>
        <v>65.607392193121868</v>
      </c>
      <c r="AY85" s="150">
        <v>1.4897000000000005</v>
      </c>
      <c r="AZ85" s="151">
        <v>0.83109999999999951</v>
      </c>
      <c r="BA85" s="151">
        <v>5.2129040925964123</v>
      </c>
      <c r="BB85" s="152">
        <v>7.0217684026804585</v>
      </c>
      <c r="BC85" s="150">
        <f t="shared" si="256"/>
        <v>-44.210243673222848</v>
      </c>
      <c r="BD85" s="151">
        <f t="shared" si="257"/>
        <v>527.22946608066604</v>
      </c>
      <c r="BE85" s="152">
        <f t="shared" si="258"/>
        <v>34.699742752855798</v>
      </c>
      <c r="BF85" s="150">
        <f t="shared" si="259"/>
        <v>12.158583863652982</v>
      </c>
      <c r="BG85" s="151">
        <f t="shared" si="260"/>
        <v>50.997527492698566</v>
      </c>
      <c r="BH85" s="152">
        <f t="shared" si="261"/>
        <v>54.427100037471142</v>
      </c>
      <c r="BI85" s="150">
        <v>0</v>
      </c>
      <c r="BJ85" s="151">
        <v>20.880000000000003</v>
      </c>
      <c r="BK85" s="151">
        <v>57.25</v>
      </c>
      <c r="BL85" s="152">
        <f t="shared" si="262"/>
        <v>21.870000000000005</v>
      </c>
      <c r="BM85" s="151">
        <v>-5.5987609842555628</v>
      </c>
      <c r="BN85" s="151">
        <v>194.4941</v>
      </c>
      <c r="BO85" s="151">
        <v>35.934789772998805</v>
      </c>
      <c r="BP85" s="151">
        <v>2.4535709999999997</v>
      </c>
      <c r="BQ85" s="152">
        <v>2.863</v>
      </c>
      <c r="BR85" s="150">
        <f t="shared" si="241"/>
        <v>112.46192152566249</v>
      </c>
      <c r="BS85" s="151">
        <f t="shared" si="242"/>
        <v>145.25911291234573</v>
      </c>
    </row>
    <row r="86" spans="2:71" ht="12.75">
      <c r="B86" s="252" t="s">
        <v>75</v>
      </c>
      <c r="C86" s="165" t="s">
        <v>1312</v>
      </c>
      <c r="D86" s="177" t="s">
        <v>74</v>
      </c>
      <c r="E86" s="105" t="s">
        <v>286</v>
      </c>
      <c r="F86" s="148">
        <f>VLOOKUP($B86,Snapshot!$D:$AJ,2,FALSE)</f>
        <v>8129.7</v>
      </c>
      <c r="G86" s="148">
        <f>VLOOKUP($B86,Snapshot!$D:$AJ,3,FALSE)</f>
        <v>9500</v>
      </c>
      <c r="H86" s="148">
        <f t="shared" si="246"/>
        <v>16.855480522036487</v>
      </c>
      <c r="I86" s="149">
        <f>VLOOKUP($B86,Snapshot!$D:$AJ,8,FALSE)</f>
        <v>20.427590382317803</v>
      </c>
      <c r="J86" s="250">
        <f>IF(VLOOKUP($B86,Snapshot!$D:$AJ,28,FALSE)="#N/A N/A","NA",VLOOKUP($B86,Snapshot!$D:$AJ,30,FALSE))</f>
        <v>-5.8626680000000002</v>
      </c>
      <c r="K86" s="154">
        <f>IF(VLOOKUP($B86,Snapshot!$D:$AJ,29,FALSE)="#N/A N/A","NA",VLOOKUP($B86,Snapshot!$D:$AJ,31,FALSE))</f>
        <v>29.45898</v>
      </c>
      <c r="L86" s="154">
        <f>IF(VLOOKUP($B86,Snapshot!$D:$AJ,30,FALSE)="#N/A N/A","NA",VLOOKUP($B86,Snapshot!$D:$AJ,32,FALSE))</f>
        <v>92.075710000000001</v>
      </c>
      <c r="M86" s="155">
        <f>IF(VLOOKUP($B86,Snapshot!$D:$AJ,31,FALSE)="#N/A N/A","NA",VLOOKUP($B86,Snapshot!$D:$AJ,33,FALSE))</f>
        <v>73.93638</v>
      </c>
      <c r="N86" s="150">
        <f>VLOOKUP($B86,Snapshot!$D:$AJ,10,FALSE)</f>
        <v>32.390278433223123</v>
      </c>
      <c r="O86" s="151">
        <f>VLOOKUP($B86,Snapshot!$D:$AJ,11,FALSE)</f>
        <v>58.904200094384137</v>
      </c>
      <c r="P86" s="151">
        <f>VLOOKUP($B86,Snapshot!$D:$AJ,12,FALSE)</f>
        <v>96.987676472354053</v>
      </c>
      <c r="Q86" s="152">
        <f>VLOOKUP($B86,Snapshot!$D:$AJ,13,FALSE)</f>
        <v>114.20429923836896</v>
      </c>
      <c r="R86" s="150">
        <f t="shared" si="243"/>
        <v>81.857652801049554</v>
      </c>
      <c r="S86" s="151">
        <f t="shared" si="244"/>
        <v>64.653244279605701</v>
      </c>
      <c r="T86" s="152">
        <f t="shared" si="245"/>
        <v>17.751350885204921</v>
      </c>
      <c r="U86" s="150">
        <f>VLOOKUP($B86,Snapshot!$D:$AJ,17,FALSE)</f>
        <v>138.01562515021874</v>
      </c>
      <c r="V86" s="151">
        <f>VLOOKUP($B86,Snapshot!$D:$AJ,18,FALSE)</f>
        <v>83.821989511392601</v>
      </c>
      <c r="W86" s="152">
        <f>VLOOKUP($B86,Snapshot!$D:$AJ,19,FALSE)</f>
        <v>71.185586306445131</v>
      </c>
      <c r="X86" s="150">
        <f>VLOOKUP($B86,Snapshot!$D:$AJ,20,FALSE)</f>
        <v>28.978962924334692</v>
      </c>
      <c r="Y86" s="151">
        <f>VLOOKUP($B86,Snapshot!$D:$AJ,21,FALSE)</f>
        <v>21.945639605791278</v>
      </c>
      <c r="Z86" s="152">
        <f>VLOOKUP($B86,Snapshot!$D:$AJ,22,FALSE)</f>
        <v>17.073560758107714</v>
      </c>
      <c r="AA86" s="150">
        <f>VLOOKUP($B86,Snapshot!$D:$AJ,23,FALSE)</f>
        <v>111.53405972693955</v>
      </c>
      <c r="AB86" s="151">
        <f>VLOOKUP($B86,Snapshot!$D:$AJ,24,FALSE)</f>
        <v>65.2117938461422</v>
      </c>
      <c r="AC86" s="152">
        <f>VLOOKUP($B86,Snapshot!$D:$AJ,25,FALSE)</f>
        <v>54.600010293979821</v>
      </c>
      <c r="AD86" s="151">
        <f>VLOOKUP($B86,Snapshot!$D:$AJ,26,FALSE)</f>
        <v>22.936031848555814</v>
      </c>
      <c r="AE86" s="151">
        <f>VLOOKUP($B86,Snapshot!$D:$AJ,27,FALSE)</f>
        <v>29.797200634135944</v>
      </c>
      <c r="AF86" s="262">
        <f>VLOOKUP($B86,Snapshot!$D:$AJ,28,FALSE)</f>
        <v>26.979376672292844</v>
      </c>
      <c r="AG86" s="152">
        <f>VLOOKUP($B86,Snapshot!$D:$AJ,29,FALSE)</f>
        <v>0.18517701760212552</v>
      </c>
      <c r="AH86" s="150">
        <v>85.675299999999993</v>
      </c>
      <c r="AI86" s="151">
        <v>104.46519999999998</v>
      </c>
      <c r="AJ86" s="151">
        <v>132.42625069840966</v>
      </c>
      <c r="AK86" s="152">
        <v>160.48609233417244</v>
      </c>
      <c r="AL86" s="150">
        <f t="shared" si="247"/>
        <v>21.931525188706644</v>
      </c>
      <c r="AM86" s="151">
        <f t="shared" si="248"/>
        <v>26.765899743081604</v>
      </c>
      <c r="AN86" s="152">
        <f t="shared" si="249"/>
        <v>21.189032754288917</v>
      </c>
      <c r="AO86" s="150">
        <v>9.6186999999999827</v>
      </c>
      <c r="AP86" s="151">
        <v>14.897800000000004</v>
      </c>
      <c r="AQ86" s="151">
        <v>25.24226824947387</v>
      </c>
      <c r="AR86" s="152">
        <v>29.810294512143997</v>
      </c>
      <c r="AS86" s="150">
        <f t="shared" si="250"/>
        <v>54.883716094690868</v>
      </c>
      <c r="AT86" s="151">
        <f t="shared" si="251"/>
        <v>69.436213732724724</v>
      </c>
      <c r="AU86" s="152">
        <f t="shared" si="252"/>
        <v>18.096734483301987</v>
      </c>
      <c r="AV86" s="150">
        <f t="shared" si="253"/>
        <v>14.2610170659703</v>
      </c>
      <c r="AW86" s="151">
        <f t="shared" si="254"/>
        <v>19.061378024634365</v>
      </c>
      <c r="AX86" s="152">
        <f t="shared" si="255"/>
        <v>18.575001782753525</v>
      </c>
      <c r="AY86" s="150">
        <v>6.8634999999999797</v>
      </c>
      <c r="AZ86" s="151">
        <v>12.4818</v>
      </c>
      <c r="BA86" s="151">
        <v>20.551688644491822</v>
      </c>
      <c r="BB86" s="152">
        <v>24.199891008610383</v>
      </c>
      <c r="BC86" s="150">
        <f t="shared" si="256"/>
        <v>81.857652801049539</v>
      </c>
      <c r="BD86" s="151">
        <f t="shared" si="257"/>
        <v>64.653244279605673</v>
      </c>
      <c r="BE86" s="152">
        <f t="shared" si="258"/>
        <v>17.751350885204943</v>
      </c>
      <c r="BF86" s="150">
        <f t="shared" si="259"/>
        <v>11.948285170563979</v>
      </c>
      <c r="BG86" s="151">
        <f t="shared" si="260"/>
        <v>15.519346455935439</v>
      </c>
      <c r="BH86" s="152">
        <f t="shared" si="261"/>
        <v>15.079120350329248</v>
      </c>
      <c r="BI86" s="150">
        <v>75</v>
      </c>
      <c r="BJ86" s="151">
        <v>12.06</v>
      </c>
      <c r="BK86" s="151">
        <v>5.6399999999999988</v>
      </c>
      <c r="BL86" s="152">
        <f t="shared" si="262"/>
        <v>7.3000000000000007</v>
      </c>
      <c r="BM86" s="151">
        <v>-11.633695652173913</v>
      </c>
      <c r="BN86" s="151">
        <v>92.075710000000001</v>
      </c>
      <c r="BO86" s="151">
        <v>30.130418924731181</v>
      </c>
      <c r="BP86" s="151" t="e">
        <v>#N/A</v>
      </c>
      <c r="BQ86" s="152" t="e">
        <v>#N/A</v>
      </c>
      <c r="BR86" s="150" t="str">
        <f t="shared" si="241"/>
        <v xml:space="preserve"> </v>
      </c>
      <c r="BS86" s="151" t="str">
        <f t="shared" si="242"/>
        <v xml:space="preserve"> </v>
      </c>
    </row>
    <row r="87" spans="2:71" ht="12.75">
      <c r="B87" s="252" t="s">
        <v>76</v>
      </c>
      <c r="C87" s="165" t="s">
        <v>1313</v>
      </c>
      <c r="D87" s="177" t="s">
        <v>74</v>
      </c>
      <c r="E87" s="105" t="s">
        <v>286</v>
      </c>
      <c r="F87" s="148">
        <f>VLOOKUP($B87,Snapshot!$D:$AJ,2,FALSE)</f>
        <v>293.35000000000002</v>
      </c>
      <c r="G87" s="148">
        <f>VLOOKUP($B87,Snapshot!$D:$AJ,3,FALSE)</f>
        <v>360</v>
      </c>
      <c r="H87" s="148">
        <f t="shared" si="246"/>
        <v>22.72029998295551</v>
      </c>
      <c r="I87" s="149">
        <f>VLOOKUP($B87,Snapshot!$D:$AJ,8,FALSE)</f>
        <v>25.357233333333333</v>
      </c>
      <c r="J87" s="250">
        <f>IF(VLOOKUP($B87,Snapshot!$D:$AJ,28,FALSE)="#N/A N/A","NA",VLOOKUP($B87,Snapshot!$D:$AJ,30,FALSE))</f>
        <v>-3.6617410000000001</v>
      </c>
      <c r="K87" s="154">
        <f>IF(VLOOKUP($B87,Snapshot!$D:$AJ,29,FALSE)="#N/A N/A","NA",VLOOKUP($B87,Snapshot!$D:$AJ,31,FALSE))</f>
        <v>46.932139999999997</v>
      </c>
      <c r="L87" s="154">
        <f>IF(VLOOKUP($B87,Snapshot!$D:$AJ,30,FALSE)="#N/A N/A","NA",VLOOKUP($B87,Snapshot!$D:$AJ,32,FALSE))</f>
        <v>114.8297</v>
      </c>
      <c r="M87" s="155">
        <f>IF(VLOOKUP($B87,Snapshot!$D:$AJ,31,FALSE)="#N/A N/A","NA",VLOOKUP($B87,Snapshot!$D:$AJ,33,FALSE))</f>
        <v>59.342739999999999</v>
      </c>
      <c r="N87" s="150">
        <f>VLOOKUP($B87,Snapshot!$D:$AJ,10,FALSE)</f>
        <v>4.1132041916331499</v>
      </c>
      <c r="O87" s="151">
        <f>VLOOKUP($B87,Snapshot!$D:$AJ,11,FALSE)</f>
        <v>5.4994664696708515</v>
      </c>
      <c r="P87" s="151">
        <f>VLOOKUP($B87,Snapshot!$D:$AJ,12,FALSE)</f>
        <v>6.6547834172889662</v>
      </c>
      <c r="Q87" s="152">
        <f>VLOOKUP($B87,Snapshot!$D:$AJ,13,FALSE)</f>
        <v>8.1651454434386803</v>
      </c>
      <c r="R87" s="150">
        <f t="shared" si="243"/>
        <v>33.70273425417485</v>
      </c>
      <c r="S87" s="151">
        <f t="shared" si="244"/>
        <v>21.007800556464918</v>
      </c>
      <c r="T87" s="152">
        <f t="shared" si="245"/>
        <v>22.69588552237223</v>
      </c>
      <c r="U87" s="150">
        <f>VLOOKUP($B87,Snapshot!$D:$AJ,17,FALSE)</f>
        <v>53.341538059701513</v>
      </c>
      <c r="V87" s="151">
        <f>VLOOKUP($B87,Snapshot!$D:$AJ,18,FALSE)</f>
        <v>44.081073959204119</v>
      </c>
      <c r="W87" s="152">
        <f>VLOOKUP($B87,Snapshot!$D:$AJ,19,FALSE)</f>
        <v>35.92710038444315</v>
      </c>
      <c r="X87" s="150">
        <f>VLOOKUP($B87,Snapshot!$D:$AJ,20,FALSE)</f>
        <v>13.283687180116193</v>
      </c>
      <c r="Y87" s="151">
        <f>VLOOKUP($B87,Snapshot!$D:$AJ,21,FALSE)</f>
        <v>10.563482482793626</v>
      </c>
      <c r="Z87" s="152">
        <f>VLOOKUP($B87,Snapshot!$D:$AJ,22,FALSE)</f>
        <v>8.4423168051991517</v>
      </c>
      <c r="AA87" s="150">
        <f>VLOOKUP($B87,Snapshot!$D:$AJ,23,FALSE)</f>
        <v>40.269127100518801</v>
      </c>
      <c r="AB87" s="151">
        <f>VLOOKUP($B87,Snapshot!$D:$AJ,24,FALSE)</f>
        <v>33.447777565377784</v>
      </c>
      <c r="AC87" s="152">
        <f>VLOOKUP($B87,Snapshot!$D:$AJ,25,FALSE)</f>
        <v>27.089699350643304</v>
      </c>
      <c r="AD87" s="151">
        <f>VLOOKUP($B87,Snapshot!$D:$AJ,26,FALSE)</f>
        <v>24.903082406901497</v>
      </c>
      <c r="AE87" s="151">
        <f>VLOOKUP($B87,Snapshot!$D:$AJ,27,FALSE)</f>
        <v>23.963759350713314</v>
      </c>
      <c r="AF87" s="262">
        <f>VLOOKUP($B87,Snapshot!$D:$AJ,28,FALSE)</f>
        <v>23.498464153413206</v>
      </c>
      <c r="AG87" s="152">
        <f>VLOOKUP($B87,Snapshot!$D:$AJ,29,FALSE)</f>
        <v>0.27271177773990113</v>
      </c>
      <c r="AH87" s="150">
        <v>176.46199999999999</v>
      </c>
      <c r="AI87" s="151">
        <v>201.69389999999999</v>
      </c>
      <c r="AJ87" s="151">
        <v>236.484472642025</v>
      </c>
      <c r="AK87" s="152">
        <v>285.05485912289248</v>
      </c>
      <c r="AL87" s="150">
        <f t="shared" si="247"/>
        <v>14.298772540263613</v>
      </c>
      <c r="AM87" s="151">
        <f t="shared" si="248"/>
        <v>17.24919427014153</v>
      </c>
      <c r="AN87" s="152">
        <f t="shared" si="249"/>
        <v>20.538509754249375</v>
      </c>
      <c r="AO87" s="150">
        <v>40.475200000000001</v>
      </c>
      <c r="AP87" s="151">
        <v>49.981699999999989</v>
      </c>
      <c r="AQ87" s="151">
        <v>59.383347038734151</v>
      </c>
      <c r="AR87" s="152">
        <v>71.57980156268431</v>
      </c>
      <c r="AS87" s="150">
        <f t="shared" si="250"/>
        <v>23.487221804957088</v>
      </c>
      <c r="AT87" s="151">
        <f t="shared" si="251"/>
        <v>18.810178602836956</v>
      </c>
      <c r="AU87" s="152">
        <f t="shared" si="252"/>
        <v>20.538509754249361</v>
      </c>
      <c r="AV87" s="150">
        <f t="shared" si="253"/>
        <v>24.780967594954529</v>
      </c>
      <c r="AW87" s="151">
        <f t="shared" si="254"/>
        <v>25.11088629849489</v>
      </c>
      <c r="AX87" s="152">
        <f t="shared" si="255"/>
        <v>25.11088629849489</v>
      </c>
      <c r="AY87" s="150">
        <v>30.066700000000004</v>
      </c>
      <c r="AZ87" s="151">
        <v>40.199999999999996</v>
      </c>
      <c r="BA87" s="151">
        <v>48.645135823698887</v>
      </c>
      <c r="BB87" s="152">
        <v>59.685580162448069</v>
      </c>
      <c r="BC87" s="150">
        <f t="shared" si="256"/>
        <v>33.702734254174857</v>
      </c>
      <c r="BD87" s="151">
        <f t="shared" si="257"/>
        <v>21.0078005564649</v>
      </c>
      <c r="BE87" s="152">
        <f t="shared" si="258"/>
        <v>22.695885522372222</v>
      </c>
      <c r="BF87" s="150">
        <f t="shared" si="259"/>
        <v>19.931192762894661</v>
      </c>
      <c r="BG87" s="151">
        <f t="shared" si="260"/>
        <v>20.570118316958073</v>
      </c>
      <c r="BH87" s="152">
        <f t="shared" si="261"/>
        <v>20.938278458434031</v>
      </c>
      <c r="BI87" s="150">
        <v>51.14</v>
      </c>
      <c r="BJ87" s="151">
        <v>17.43</v>
      </c>
      <c r="BK87" s="151">
        <v>20.61</v>
      </c>
      <c r="BL87" s="152">
        <f t="shared" si="262"/>
        <v>10.82</v>
      </c>
      <c r="BM87" s="151">
        <v>-13.809313941530775</v>
      </c>
      <c r="BN87" s="151">
        <v>114.8297</v>
      </c>
      <c r="BO87" s="151">
        <v>109.02952372759856</v>
      </c>
      <c r="BP87" s="151" t="e">
        <v>#N/A</v>
      </c>
      <c r="BQ87" s="152" t="e">
        <v>#N/A</v>
      </c>
      <c r="BR87" s="150" t="str">
        <f t="shared" si="241"/>
        <v xml:space="preserve"> </v>
      </c>
      <c r="BS87" s="151" t="str">
        <f t="shared" si="242"/>
        <v xml:space="preserve"> </v>
      </c>
    </row>
    <row r="88" spans="2:71" ht="12.75">
      <c r="B88" s="252" t="s">
        <v>77</v>
      </c>
      <c r="C88" s="165" t="s">
        <v>250</v>
      </c>
      <c r="D88" s="177" t="s">
        <v>74</v>
      </c>
      <c r="E88" s="105" t="s">
        <v>286</v>
      </c>
      <c r="F88" s="148">
        <f>VLOOKUP($B88,Snapshot!$D:$AJ,2,FALSE)</f>
        <v>3865.05</v>
      </c>
      <c r="G88" s="148">
        <f>VLOOKUP($B88,Snapshot!$D:$AJ,3,FALSE)</f>
        <v>4300</v>
      </c>
      <c r="H88" s="148">
        <f t="shared" si="246"/>
        <v>11.253411986908318</v>
      </c>
      <c r="I88" s="149">
        <f>VLOOKUP($B88,Snapshot!$D:$AJ,8,FALSE)</f>
        <v>12.565075268817203</v>
      </c>
      <c r="J88" s="250">
        <f>IF(VLOOKUP($B88,Snapshot!$D:$AJ,28,FALSE)="#N/A N/A","NA",VLOOKUP($B88,Snapshot!$D:$AJ,30,FALSE))</f>
        <v>-5.7913769999999998</v>
      </c>
      <c r="K88" s="154">
        <f>IF(VLOOKUP($B88,Snapshot!$D:$AJ,29,FALSE)="#N/A N/A","NA",VLOOKUP($B88,Snapshot!$D:$AJ,31,FALSE))</f>
        <v>30.250389999999999</v>
      </c>
      <c r="L88" s="154">
        <f>IF(VLOOKUP($B88,Snapshot!$D:$AJ,30,FALSE)="#N/A N/A","NA",VLOOKUP($B88,Snapshot!$D:$AJ,32,FALSE))</f>
        <v>123.5684</v>
      </c>
      <c r="M88" s="155">
        <f>IF(VLOOKUP($B88,Snapshot!$D:$AJ,31,FALSE)="#N/A N/A","NA",VLOOKUP($B88,Snapshot!$D:$AJ,33,FALSE))</f>
        <v>96.844920000000002</v>
      </c>
      <c r="N88" s="150">
        <f>VLOOKUP($B88,Snapshot!$D:$AJ,10,FALSE)</f>
        <v>44.950937950937949</v>
      </c>
      <c r="O88" s="151">
        <f>VLOOKUP($B88,Snapshot!$D:$AJ,11,FALSE)</f>
        <v>59.968253968253933</v>
      </c>
      <c r="P88" s="151">
        <f>VLOOKUP($B88,Snapshot!$D:$AJ,12,FALSE)</f>
        <v>74.194876950233137</v>
      </c>
      <c r="Q88" s="152">
        <f>VLOOKUP($B88,Snapshot!$D:$AJ,13,FALSE)</f>
        <v>88.971253698426807</v>
      </c>
      <c r="R88" s="150">
        <f t="shared" si="243"/>
        <v>33.408237295752862</v>
      </c>
      <c r="S88" s="151">
        <f t="shared" si="244"/>
        <v>23.723590467567245</v>
      </c>
      <c r="T88" s="152">
        <f t="shared" si="245"/>
        <v>19.915629428302783</v>
      </c>
      <c r="U88" s="150">
        <f>VLOOKUP($B88,Snapshot!$D:$AJ,17,FALSE)</f>
        <v>64.451601376389661</v>
      </c>
      <c r="V88" s="151">
        <f>VLOOKUP($B88,Snapshot!$D:$AJ,18,FALSE)</f>
        <v>52.09321935519236</v>
      </c>
      <c r="W88" s="152">
        <f>VLOOKUP($B88,Snapshot!$D:$AJ,19,FALSE)</f>
        <v>43.441559372657714</v>
      </c>
      <c r="X88" s="150">
        <f>VLOOKUP($B88,Snapshot!$D:$AJ,20,FALSE)</f>
        <v>17.384004776824611</v>
      </c>
      <c r="Y88" s="151">
        <f>VLOOKUP($B88,Snapshot!$D:$AJ,21,FALSE)</f>
        <v>15.376251957592203</v>
      </c>
      <c r="Z88" s="152">
        <f>VLOOKUP($B88,Snapshot!$D:$AJ,22,FALSE)</f>
        <v>13.50245416288873</v>
      </c>
      <c r="AA88" s="150">
        <f>VLOOKUP($B88,Snapshot!$D:$AJ,23,FALSE)</f>
        <v>57.666307100114722</v>
      </c>
      <c r="AB88" s="151">
        <f>VLOOKUP($B88,Snapshot!$D:$AJ,24,FALSE)</f>
        <v>46.460001358432542</v>
      </c>
      <c r="AC88" s="152">
        <f>VLOOKUP($B88,Snapshot!$D:$AJ,25,FALSE)</f>
        <v>38.969610050979227</v>
      </c>
      <c r="AD88" s="151">
        <f>VLOOKUP($B88,Snapshot!$D:$AJ,26,FALSE)</f>
        <v>28.832016456408621</v>
      </c>
      <c r="AE88" s="151">
        <f>VLOOKUP($B88,Snapshot!$D:$AJ,27,FALSE)</f>
        <v>31.325774760787219</v>
      </c>
      <c r="AF88" s="262">
        <f>VLOOKUP($B88,Snapshot!$D:$AJ,28,FALSE)</f>
        <v>33.098632938790438</v>
      </c>
      <c r="AG88" s="152">
        <f>VLOOKUP($B88,Snapshot!$D:$AJ,29,FALSE)</f>
        <v>0.91043707418189901</v>
      </c>
      <c r="AH88" s="150">
        <v>77.444300000000013</v>
      </c>
      <c r="AI88" s="151">
        <v>89.585999999999984</v>
      </c>
      <c r="AJ88" s="151">
        <v>106.60739158318002</v>
      </c>
      <c r="AK88" s="152">
        <v>126.34266941909799</v>
      </c>
      <c r="AL88" s="150">
        <f t="shared" si="247"/>
        <v>15.67797759163679</v>
      </c>
      <c r="AM88" s="151">
        <f t="shared" si="248"/>
        <v>19.000057579510226</v>
      </c>
      <c r="AN88" s="152">
        <f t="shared" si="249"/>
        <v>18.51211022316366</v>
      </c>
      <c r="AO88" s="150">
        <v>12.426100000000012</v>
      </c>
      <c r="AP88" s="151">
        <v>17.613799999999987</v>
      </c>
      <c r="AQ88" s="151">
        <v>21.789178522448228</v>
      </c>
      <c r="AR88" s="152">
        <v>25.876873734160618</v>
      </c>
      <c r="AS88" s="150">
        <f t="shared" si="250"/>
        <v>41.748416639170529</v>
      </c>
      <c r="AT88" s="151">
        <f t="shared" si="251"/>
        <v>23.705154608592366</v>
      </c>
      <c r="AU88" s="152">
        <f t="shared" si="252"/>
        <v>18.760207997291218</v>
      </c>
      <c r="AV88" s="150">
        <f t="shared" si="253"/>
        <v>19.661331011541971</v>
      </c>
      <c r="AW88" s="151">
        <f t="shared" si="254"/>
        <v>20.43871273733145</v>
      </c>
      <c r="AX88" s="152">
        <f t="shared" si="255"/>
        <v>20.481499918545385</v>
      </c>
      <c r="AY88" s="150">
        <v>12.4604</v>
      </c>
      <c r="AZ88" s="151">
        <v>16.62319999999999</v>
      </c>
      <c r="BA88" s="151">
        <v>20.566819890604624</v>
      </c>
      <c r="BB88" s="152">
        <v>24.662831525203909</v>
      </c>
      <c r="BC88" s="150">
        <f t="shared" si="256"/>
        <v>33.408237295752855</v>
      </c>
      <c r="BD88" s="151">
        <f t="shared" si="257"/>
        <v>23.72359046756722</v>
      </c>
      <c r="BE88" s="152">
        <f t="shared" si="258"/>
        <v>19.915629428302779</v>
      </c>
      <c r="BF88" s="150">
        <f t="shared" si="259"/>
        <v>18.555577880472388</v>
      </c>
      <c r="BG88" s="151">
        <f t="shared" si="260"/>
        <v>19.29211435077411</v>
      </c>
      <c r="BH88" s="152">
        <f t="shared" si="261"/>
        <v>19.520587651503167</v>
      </c>
      <c r="BI88" s="150">
        <v>51</v>
      </c>
      <c r="BJ88" s="151">
        <v>17.95</v>
      </c>
      <c r="BK88" s="151">
        <v>22.390000000000004</v>
      </c>
      <c r="BL88" s="152">
        <f t="shared" si="262"/>
        <v>8.6599999999999966</v>
      </c>
      <c r="BM88" s="151">
        <v>-7.3018347523683929</v>
      </c>
      <c r="BN88" s="151">
        <v>123.5684</v>
      </c>
      <c r="BO88" s="151">
        <v>33.924760908004778</v>
      </c>
      <c r="BP88" s="151">
        <v>5.1020000000000003</v>
      </c>
      <c r="BQ88" s="152">
        <v>6.0316670000000006</v>
      </c>
      <c r="BR88" s="150">
        <f t="shared" si="241"/>
        <v>303.11289475900873</v>
      </c>
      <c r="BS88" s="151">
        <f t="shared" si="242"/>
        <v>308.88914333639292</v>
      </c>
    </row>
    <row r="89" spans="2:71" ht="12.75">
      <c r="B89" s="252" t="s">
        <v>711</v>
      </c>
      <c r="C89" s="165" t="s">
        <v>1314</v>
      </c>
      <c r="D89" s="177" t="s">
        <v>74</v>
      </c>
      <c r="E89" s="105" t="s">
        <v>287</v>
      </c>
      <c r="F89" s="148">
        <f>VLOOKUP($B89,Snapshot!$D:$AJ,2,FALSE)</f>
        <v>13638.4</v>
      </c>
      <c r="G89" s="148">
        <f>VLOOKUP($B89,Snapshot!$D:$AJ,3,FALSE)</f>
        <v>12000</v>
      </c>
      <c r="H89" s="148">
        <f t="shared" si="246"/>
        <v>-12.013139371187236</v>
      </c>
      <c r="I89" s="149">
        <f>VLOOKUP($B89,Snapshot!$D:$AJ,8,FALSE)</f>
        <v>6.8485371565113491</v>
      </c>
      <c r="J89" s="250">
        <f>IF(VLOOKUP($B89,Snapshot!$D:$AJ,28,FALSE)="#N/A N/A","NA",VLOOKUP($B89,Snapshot!$D:$AJ,30,FALSE))</f>
        <v>8.3225130000000007</v>
      </c>
      <c r="K89" s="154">
        <f>IF(VLOOKUP($B89,Snapshot!$D:$AJ,29,FALSE)="#N/A N/A","NA",VLOOKUP($B89,Snapshot!$D:$AJ,31,FALSE))</f>
        <v>95.089290000000005</v>
      </c>
      <c r="L89" s="154">
        <f>IF(VLOOKUP($B89,Snapshot!$D:$AJ,30,FALSE)="#N/A N/A","NA",VLOOKUP($B89,Snapshot!$D:$AJ,32,FALSE))</f>
        <v>228.58070000000001</v>
      </c>
      <c r="M89" s="155">
        <f>IF(VLOOKUP($B89,Snapshot!$D:$AJ,31,FALSE)="#N/A N/A","NA",VLOOKUP($B89,Snapshot!$D:$AJ,33,FALSE))</f>
        <v>159.76669999999999</v>
      </c>
      <c r="N89" s="150">
        <f>VLOOKUP($B89,Snapshot!$D:$AJ,10,FALSE)</f>
        <v>22.146226415094347</v>
      </c>
      <c r="O89" s="151">
        <f>VLOOKUP($B89,Snapshot!$D:$AJ,11,FALSE)</f>
        <v>38.627358490566081</v>
      </c>
      <c r="P89" s="151">
        <f>VLOOKUP($B89,Snapshot!$D:$AJ,12,FALSE)</f>
        <v>75.436988244666992</v>
      </c>
      <c r="Q89" s="152">
        <f>VLOOKUP($B89,Snapshot!$D:$AJ,13,FALSE)</f>
        <v>149.91342651201933</v>
      </c>
      <c r="R89" s="150">
        <f t="shared" si="243"/>
        <v>74.419595314164127</v>
      </c>
      <c r="S89" s="151">
        <f t="shared" si="244"/>
        <v>95.294193526308277</v>
      </c>
      <c r="T89" s="152">
        <f t="shared" si="245"/>
        <v>98.726685675468275</v>
      </c>
      <c r="U89" s="150">
        <f>VLOOKUP($B89,Snapshot!$D:$AJ,17,FALSE)</f>
        <v>353.07617535718606</v>
      </c>
      <c r="V89" s="151">
        <f>VLOOKUP($B89,Snapshot!$D:$AJ,18,FALSE)</f>
        <v>180.79194725757313</v>
      </c>
      <c r="W89" s="152">
        <f>VLOOKUP($B89,Snapshot!$D:$AJ,19,FALSE)</f>
        <v>90.975173587314003</v>
      </c>
      <c r="X89" s="150">
        <f>VLOOKUP($B89,Snapshot!$D:$AJ,20,FALSE)</f>
        <v>42.523782420378417</v>
      </c>
      <c r="Y89" s="151">
        <f>VLOOKUP($B89,Snapshot!$D:$AJ,21,FALSE)</f>
        <v>34.426403548126864</v>
      </c>
      <c r="Z89" s="152">
        <f>VLOOKUP($B89,Snapshot!$D:$AJ,22,FALSE)</f>
        <v>24.975348080312269</v>
      </c>
      <c r="AA89" s="150">
        <f>VLOOKUP($B89,Snapshot!$D:$AJ,23,FALSE)</f>
        <v>164.32374129581331</v>
      </c>
      <c r="AB89" s="151">
        <f>VLOOKUP($B89,Snapshot!$D:$AJ,24,FALSE)</f>
        <v>102.76279329547299</v>
      </c>
      <c r="AC89" s="152">
        <f>VLOOKUP($B89,Snapshot!$D:$AJ,25,FALSE)</f>
        <v>57.431748640093268</v>
      </c>
      <c r="AD89" s="151">
        <f>VLOOKUP($B89,Snapshot!$D:$AJ,26,FALSE)</f>
        <v>12.043798304249686</v>
      </c>
      <c r="AE89" s="151">
        <f>VLOOKUP($B89,Snapshot!$D:$AJ,27,FALSE)</f>
        <v>19.042000526206944</v>
      </c>
      <c r="AF89" s="262">
        <f>VLOOKUP($B89,Snapshot!$D:$AJ,28,FALSE)</f>
        <v>27.452927095920309</v>
      </c>
      <c r="AG89" s="152">
        <f>VLOOKUP($B89,Snapshot!$D:$AJ,29,FALSE)</f>
        <v>2.481547661209637E-2</v>
      </c>
      <c r="AH89" s="150">
        <v>44.685099999999998</v>
      </c>
      <c r="AI89" s="151">
        <v>52.374900000000004</v>
      </c>
      <c r="AJ89" s="151">
        <v>65.198317500000002</v>
      </c>
      <c r="AK89" s="152">
        <v>88.849015425000005</v>
      </c>
      <c r="AL89" s="150">
        <f t="shared" si="247"/>
        <v>17.208868280478299</v>
      </c>
      <c r="AM89" s="151">
        <f t="shared" si="248"/>
        <v>24.483898775940375</v>
      </c>
      <c r="AN89" s="152">
        <f t="shared" si="249"/>
        <v>36.275012656576592</v>
      </c>
      <c r="AO89" s="150">
        <v>2.3593000000000002</v>
      </c>
      <c r="AP89" s="151">
        <v>3.4897000000000018</v>
      </c>
      <c r="AQ89" s="151">
        <v>5.5648678361887347</v>
      </c>
      <c r="AR89" s="152">
        <v>9.8935987491379613</v>
      </c>
      <c r="AS89" s="150">
        <f t="shared" si="250"/>
        <v>47.912516424363218</v>
      </c>
      <c r="AT89" s="151">
        <f t="shared" si="251"/>
        <v>59.465508100660003</v>
      </c>
      <c r="AU89" s="152">
        <f t="shared" si="252"/>
        <v>77.786769432315708</v>
      </c>
      <c r="AV89" s="150">
        <f t="shared" si="253"/>
        <v>6.6629244160848078</v>
      </c>
      <c r="AW89" s="151">
        <f t="shared" si="254"/>
        <v>8.5352936234723149</v>
      </c>
      <c r="AX89" s="152">
        <f t="shared" si="255"/>
        <v>11.135293623472316</v>
      </c>
      <c r="AY89" s="150">
        <v>0.93900000000000028</v>
      </c>
      <c r="AZ89" s="151">
        <v>1.6378000000000017</v>
      </c>
      <c r="BA89" s="151">
        <v>3.1985283015738801</v>
      </c>
      <c r="BB89" s="152">
        <v>6.3563292841096191</v>
      </c>
      <c r="BC89" s="150">
        <f t="shared" si="256"/>
        <v>74.419595314164127</v>
      </c>
      <c r="BD89" s="151">
        <f t="shared" si="257"/>
        <v>95.294193526308248</v>
      </c>
      <c r="BE89" s="152">
        <f t="shared" si="258"/>
        <v>98.726685675468303</v>
      </c>
      <c r="BF89" s="150">
        <f t="shared" si="259"/>
        <v>3.1270704096809765</v>
      </c>
      <c r="BG89" s="151">
        <f t="shared" si="260"/>
        <v>4.9058448503274334</v>
      </c>
      <c r="BH89" s="152">
        <f t="shared" si="261"/>
        <v>7.1540795963858246</v>
      </c>
      <c r="BI89" s="150">
        <v>75</v>
      </c>
      <c r="BJ89" s="151">
        <v>5.0199999999999996</v>
      </c>
      <c r="BK89" s="151">
        <v>8.5500000000000007</v>
      </c>
      <c r="BL89" s="152">
        <f t="shared" si="262"/>
        <v>11.43</v>
      </c>
      <c r="BM89" s="151">
        <v>-5.2224129424109975</v>
      </c>
      <c r="BN89" s="151">
        <v>228.58070000000001</v>
      </c>
      <c r="BO89" s="151">
        <v>8.08184817204301</v>
      </c>
      <c r="BP89" s="151" t="e">
        <v>#N/A</v>
      </c>
      <c r="BQ89" s="152" t="e">
        <v>#N/A</v>
      </c>
      <c r="BR89" s="150" t="str">
        <f t="shared" si="241"/>
        <v xml:space="preserve"> </v>
      </c>
      <c r="BS89" s="151" t="str">
        <f t="shared" si="242"/>
        <v xml:space="preserve"> </v>
      </c>
    </row>
    <row r="90" spans="2:71" ht="12.75">
      <c r="B90" s="252" t="s">
        <v>712</v>
      </c>
      <c r="C90" s="165" t="s">
        <v>1315</v>
      </c>
      <c r="D90" s="177" t="s">
        <v>74</v>
      </c>
      <c r="E90" s="105" t="s">
        <v>286</v>
      </c>
      <c r="F90" s="148">
        <f>VLOOKUP($B90,Snapshot!$D:$AJ,2,FALSE)</f>
        <v>1405.9</v>
      </c>
      <c r="G90" s="148">
        <f>VLOOKUP($B90,Snapshot!$D:$AJ,3,FALSE)</f>
        <v>1500</v>
      </c>
      <c r="H90" s="148">
        <f t="shared" si="246"/>
        <v>6.6932214239988639</v>
      </c>
      <c r="I90" s="149">
        <f>VLOOKUP($B90,Snapshot!$D:$AJ,8,FALSE)</f>
        <v>2.5611591397849462</v>
      </c>
      <c r="J90" s="250">
        <f>IF(VLOOKUP($B90,Snapshot!$D:$AJ,28,FALSE)="#N/A N/A","NA",VLOOKUP($B90,Snapshot!$D:$AJ,30,FALSE))</f>
        <v>18.98274</v>
      </c>
      <c r="K90" s="154">
        <f>IF(VLOOKUP($B90,Snapshot!$D:$AJ,29,FALSE)="#N/A N/A","NA",VLOOKUP($B90,Snapshot!$D:$AJ,31,FALSE))</f>
        <v>32.083799999999997</v>
      </c>
      <c r="L90" s="154">
        <f>IF(VLOOKUP($B90,Snapshot!$D:$AJ,30,FALSE)="#N/A N/A","NA",VLOOKUP($B90,Snapshot!$D:$AJ,32,FALSE))</f>
        <v>123.47799999999999</v>
      </c>
      <c r="M90" s="155">
        <f>IF(VLOOKUP($B90,Snapshot!$D:$AJ,31,FALSE)="#N/A N/A","NA",VLOOKUP($B90,Snapshot!$D:$AJ,33,FALSE))</f>
        <v>98.279390000000006</v>
      </c>
      <c r="N90" s="150">
        <f>VLOOKUP($B90,Snapshot!$D:$AJ,10,FALSE)</f>
        <v>30.095171617649036</v>
      </c>
      <c r="O90" s="151">
        <f>VLOOKUP($B90,Snapshot!$D:$AJ,11,FALSE)</f>
        <v>32.593407937381521</v>
      </c>
      <c r="P90" s="151">
        <f>VLOOKUP($B90,Snapshot!$D:$AJ,12,FALSE)</f>
        <v>49.322114864063927</v>
      </c>
      <c r="Q90" s="152">
        <f>VLOOKUP($B90,Snapshot!$D:$AJ,13,FALSE)</f>
        <v>69.586719760130933</v>
      </c>
      <c r="R90" s="150">
        <f t="shared" si="243"/>
        <v>8.3011200317177014</v>
      </c>
      <c r="S90" s="151">
        <f t="shared" si="244"/>
        <v>51.32543046379687</v>
      </c>
      <c r="T90" s="152">
        <f t="shared" si="245"/>
        <v>41.086244886128732</v>
      </c>
      <c r="U90" s="150">
        <f>VLOOKUP($B90,Snapshot!$D:$AJ,17,FALSE)</f>
        <v>43.134489118198879</v>
      </c>
      <c r="V90" s="151">
        <f>VLOOKUP($B90,Snapshot!$D:$AJ,18,FALSE)</f>
        <v>28.504454926046535</v>
      </c>
      <c r="W90" s="152">
        <f>VLOOKUP($B90,Snapshot!$D:$AJ,19,FALSE)</f>
        <v>20.203567646904624</v>
      </c>
      <c r="X90" s="150">
        <f>VLOOKUP($B90,Snapshot!$D:$AJ,20,FALSE)</f>
        <v>3.9983517853788846</v>
      </c>
      <c r="Y90" s="151">
        <f>VLOOKUP($B90,Snapshot!$D:$AJ,21,FALSE)</f>
        <v>3.5683723919334915</v>
      </c>
      <c r="Z90" s="152">
        <f>VLOOKUP($B90,Snapshot!$D:$AJ,22,FALSE)</f>
        <v>3.0789074406040879</v>
      </c>
      <c r="AA90" s="150">
        <f>VLOOKUP($B90,Snapshot!$D:$AJ,23,FALSE)</f>
        <v>16.831860907759886</v>
      </c>
      <c r="AB90" s="151">
        <f>VLOOKUP($B90,Snapshot!$D:$AJ,24,FALSE)</f>
        <v>13.256496290279188</v>
      </c>
      <c r="AC90" s="152">
        <f>VLOOKUP($B90,Snapshot!$D:$AJ,25,FALSE)</f>
        <v>10.372478408258669</v>
      </c>
      <c r="AD90" s="151">
        <f>VLOOKUP($B90,Snapshot!$D:$AJ,26,FALSE)</f>
        <v>9.6298297073922949</v>
      </c>
      <c r="AE90" s="151">
        <f>VLOOKUP($B90,Snapshot!$D:$AJ,27,FALSE)</f>
        <v>13.230020712992216</v>
      </c>
      <c r="AF90" s="262">
        <f>VLOOKUP($B90,Snapshot!$D:$AJ,28,FALSE)</f>
        <v>16.361562345277221</v>
      </c>
      <c r="AG90" s="152">
        <f>VLOOKUP($B90,Snapshot!$D:$AJ,29,FALSE)</f>
        <v>0.49783602240314628</v>
      </c>
      <c r="AH90" s="150">
        <v>143.37</v>
      </c>
      <c r="AI90" s="151">
        <v>167.6</v>
      </c>
      <c r="AJ90" s="151">
        <v>205.64207000000002</v>
      </c>
      <c r="AK90" s="152">
        <v>258.11703419999998</v>
      </c>
      <c r="AL90" s="150">
        <f t="shared" si="247"/>
        <v>16.90032782311502</v>
      </c>
      <c r="AM90" s="151">
        <f t="shared" si="248"/>
        <v>22.698132458233914</v>
      </c>
      <c r="AN90" s="152">
        <f t="shared" si="249"/>
        <v>25.517621078216109</v>
      </c>
      <c r="AO90" s="150">
        <v>11.61</v>
      </c>
      <c r="AP90" s="151">
        <v>13.66</v>
      </c>
      <c r="AQ90" s="151">
        <v>17.583133173794778</v>
      </c>
      <c r="AR90" s="152">
        <v>23.102398607561803</v>
      </c>
      <c r="AS90" s="150">
        <f t="shared" si="250"/>
        <v>17.657192075796729</v>
      </c>
      <c r="AT90" s="151">
        <f t="shared" si="251"/>
        <v>28.719862180049631</v>
      </c>
      <c r="AU90" s="152">
        <f t="shared" si="252"/>
        <v>31.389544623325293</v>
      </c>
      <c r="AV90" s="150">
        <f t="shared" si="253"/>
        <v>8.1503579952267309</v>
      </c>
      <c r="AW90" s="151">
        <f t="shared" si="254"/>
        <v>8.5503579952267437</v>
      </c>
      <c r="AX90" s="152">
        <f t="shared" si="255"/>
        <v>8.9503579952267263</v>
      </c>
      <c r="AY90" s="150">
        <v>4.9214634146341467</v>
      </c>
      <c r="AZ90" s="151">
        <v>5.33</v>
      </c>
      <c r="BA90" s="151">
        <v>8.0656454437203742</v>
      </c>
      <c r="BB90" s="152">
        <v>11.379516282374212</v>
      </c>
      <c r="BC90" s="150">
        <f t="shared" si="256"/>
        <v>8.3011200317177014</v>
      </c>
      <c r="BD90" s="151">
        <f t="shared" si="257"/>
        <v>51.325430463796891</v>
      </c>
      <c r="BE90" s="152">
        <f t="shared" si="258"/>
        <v>41.086244886128725</v>
      </c>
      <c r="BF90" s="150">
        <f t="shared" si="259"/>
        <v>3.1801909307875893</v>
      </c>
      <c r="BG90" s="151">
        <f t="shared" si="260"/>
        <v>3.9221767431734049</v>
      </c>
      <c r="BH90" s="152">
        <f t="shared" si="261"/>
        <v>4.408665362843462</v>
      </c>
      <c r="BI90" s="150">
        <v>35.24</v>
      </c>
      <c r="BJ90" s="151">
        <v>10.06</v>
      </c>
      <c r="BK90" s="151">
        <v>45.599999999999994</v>
      </c>
      <c r="BL90" s="152">
        <f t="shared" si="262"/>
        <v>9.0999999999999943</v>
      </c>
      <c r="BM90" s="151">
        <v>-2.984508159955837</v>
      </c>
      <c r="BN90" s="151">
        <v>123.47799999999999</v>
      </c>
      <c r="BO90" s="151">
        <v>6.5948453285543609</v>
      </c>
      <c r="BP90" s="151" t="e">
        <v>#N/A</v>
      </c>
      <c r="BQ90" s="152" t="e">
        <v>#N/A</v>
      </c>
      <c r="BR90" s="150" t="str">
        <f t="shared" si="241"/>
        <v xml:space="preserve"> </v>
      </c>
      <c r="BS90" s="151" t="str">
        <f t="shared" si="242"/>
        <v xml:space="preserve"> </v>
      </c>
    </row>
    <row r="91" spans="2:71" ht="12.75">
      <c r="B91" s="252" t="s">
        <v>79</v>
      </c>
      <c r="C91" s="165" t="s">
        <v>1316</v>
      </c>
      <c r="D91" s="177" t="s">
        <v>74</v>
      </c>
      <c r="E91" s="105" t="s">
        <v>287</v>
      </c>
      <c r="F91" s="148">
        <f>VLOOKUP($B91,Snapshot!$D:$AJ,2,FALSE)</f>
        <v>1024.8</v>
      </c>
      <c r="G91" s="148">
        <f>VLOOKUP($B91,Snapshot!$D:$AJ,3,FALSE)</f>
        <v>830</v>
      </c>
      <c r="H91" s="148">
        <f t="shared" si="246"/>
        <v>-19.008587041373929</v>
      </c>
      <c r="I91" s="149">
        <f>VLOOKUP($B91,Snapshot!$D:$AJ,8,FALSE)</f>
        <v>3.1401831541218637</v>
      </c>
      <c r="J91" s="250">
        <f>IF(VLOOKUP($B91,Snapshot!$D:$AJ,28,FALSE)="#N/A N/A","NA",VLOOKUP($B91,Snapshot!$D:$AJ,30,FALSE))</f>
        <v>14.73996</v>
      </c>
      <c r="K91" s="154">
        <f>IF(VLOOKUP($B91,Snapshot!$D:$AJ,29,FALSE)="#N/A N/A","NA",VLOOKUP($B91,Snapshot!$D:$AJ,31,FALSE))</f>
        <v>50.894500000000001</v>
      </c>
      <c r="L91" s="154">
        <f>IF(VLOOKUP($B91,Snapshot!$D:$AJ,30,FALSE)="#N/A N/A","NA",VLOOKUP($B91,Snapshot!$D:$AJ,32,FALSE))</f>
        <v>55.09648</v>
      </c>
      <c r="M91" s="155">
        <f>IF(VLOOKUP($B91,Snapshot!$D:$AJ,31,FALSE)="#N/A N/A","NA",VLOOKUP($B91,Snapshot!$D:$AJ,33,FALSE))</f>
        <v>74.004580000000004</v>
      </c>
      <c r="N91" s="150">
        <f>VLOOKUP($B91,Snapshot!$D:$AJ,10,FALSE)</f>
        <v>6.8475301439129419</v>
      </c>
      <c r="O91" s="151">
        <f>VLOOKUP($B91,Snapshot!$D:$AJ,11,FALSE)</f>
        <v>13.488136911707663</v>
      </c>
      <c r="P91" s="151">
        <f>VLOOKUP($B91,Snapshot!$D:$AJ,12,FALSE)</f>
        <v>24.489949572010644</v>
      </c>
      <c r="Q91" s="152">
        <f>VLOOKUP($B91,Snapshot!$D:$AJ,13,FALSE)</f>
        <v>39.570562634379307</v>
      </c>
      <c r="R91" s="150">
        <f t="shared" si="243"/>
        <v>96.978131212724008</v>
      </c>
      <c r="S91" s="151">
        <f t="shared" si="244"/>
        <v>81.566585009627545</v>
      </c>
      <c r="T91" s="152">
        <f t="shared" si="245"/>
        <v>61.578783647656699</v>
      </c>
      <c r="U91" s="150">
        <f>VLOOKUP($B91,Snapshot!$D:$AJ,17,FALSE)</f>
        <v>75.977876463462991</v>
      </c>
      <c r="V91" s="151">
        <f>VLOOKUP($B91,Snapshot!$D:$AJ,18,FALSE)</f>
        <v>41.845737451874349</v>
      </c>
      <c r="W91" s="152">
        <f>VLOOKUP($B91,Snapshot!$D:$AJ,19,FALSE)</f>
        <v>25.898039648029751</v>
      </c>
      <c r="X91" s="150">
        <f>VLOOKUP($B91,Snapshot!$D:$AJ,20,FALSE)</f>
        <v>6.4329926508289184</v>
      </c>
      <c r="Y91" s="151">
        <f>VLOOKUP($B91,Snapshot!$D:$AJ,21,FALSE)</f>
        <v>5.805200058370378</v>
      </c>
      <c r="Z91" s="152">
        <f>VLOOKUP($B91,Snapshot!$D:$AJ,22,FALSE)</f>
        <v>5.0144947613979296</v>
      </c>
      <c r="AA91" s="150">
        <f>VLOOKUP($B91,Snapshot!$D:$AJ,23,FALSE)</f>
        <v>24.553852803872893</v>
      </c>
      <c r="AB91" s="151">
        <f>VLOOKUP($B91,Snapshot!$D:$AJ,24,FALSE)</f>
        <v>18.248857634430522</v>
      </c>
      <c r="AC91" s="152">
        <f>VLOOKUP($B91,Snapshot!$D:$AJ,25,FALSE)</f>
        <v>13.669568902085487</v>
      </c>
      <c r="AD91" s="151">
        <f>VLOOKUP($B91,Snapshot!$D:$AJ,26,FALSE)</f>
        <v>8.815932641169935</v>
      </c>
      <c r="AE91" s="151">
        <f>VLOOKUP($B91,Snapshot!$D:$AJ,27,FALSE)</f>
        <v>14.584506166922589</v>
      </c>
      <c r="AF91" s="262">
        <f>VLOOKUP($B91,Snapshot!$D:$AJ,28,FALSE)</f>
        <v>20.777460527513846</v>
      </c>
      <c r="AG91" s="152">
        <f>VLOOKUP($B91,Snapshot!$D:$AJ,29,FALSE)</f>
        <v>1.5180964743711557E-3</v>
      </c>
      <c r="AH91" s="150">
        <v>172.81710000000001</v>
      </c>
      <c r="AI91" s="151">
        <v>199.14170000000001</v>
      </c>
      <c r="AJ91" s="151">
        <v>222.75087140354123</v>
      </c>
      <c r="AK91" s="152">
        <v>254.17277522615134</v>
      </c>
      <c r="AL91" s="150">
        <f t="shared" si="247"/>
        <v>15.232636122235604</v>
      </c>
      <c r="AM91" s="151">
        <f t="shared" si="248"/>
        <v>11.855463423050622</v>
      </c>
      <c r="AN91" s="152">
        <f t="shared" si="249"/>
        <v>14.106298944925527</v>
      </c>
      <c r="AO91" s="150">
        <v>8.2973000000000177</v>
      </c>
      <c r="AP91" s="151">
        <v>12.145700000000041</v>
      </c>
      <c r="AQ91" s="151">
        <v>16.132058845909778</v>
      </c>
      <c r="AR91" s="152">
        <v>21.623867453697081</v>
      </c>
      <c r="AS91" s="150">
        <f t="shared" si="250"/>
        <v>46.381352970243512</v>
      </c>
      <c r="AT91" s="151">
        <f t="shared" si="251"/>
        <v>32.821153543309379</v>
      </c>
      <c r="AU91" s="152">
        <f t="shared" si="252"/>
        <v>34.04282528500525</v>
      </c>
      <c r="AV91" s="150">
        <f t="shared" si="253"/>
        <v>6.0990239613300679</v>
      </c>
      <c r="AW91" s="151">
        <f t="shared" si="254"/>
        <v>7.2421978617917615</v>
      </c>
      <c r="AX91" s="152">
        <f t="shared" si="255"/>
        <v>8.5075466616977948</v>
      </c>
      <c r="AY91" s="150">
        <v>1.7605000000000175</v>
      </c>
      <c r="AZ91" s="151">
        <v>3.4678000000000408</v>
      </c>
      <c r="BA91" s="151">
        <v>6.2963660349639374</v>
      </c>
      <c r="BB91" s="152">
        <v>10.173591653298921</v>
      </c>
      <c r="BC91" s="150">
        <f t="shared" si="256"/>
        <v>96.978131212724037</v>
      </c>
      <c r="BD91" s="151">
        <f t="shared" si="257"/>
        <v>81.566585009627516</v>
      </c>
      <c r="BE91" s="152">
        <f t="shared" si="258"/>
        <v>61.578783647656707</v>
      </c>
      <c r="BF91" s="150">
        <f t="shared" si="259"/>
        <v>1.7413731026701291</v>
      </c>
      <c r="BG91" s="151">
        <f t="shared" si="260"/>
        <v>2.8266403607271546</v>
      </c>
      <c r="BH91" s="152">
        <f t="shared" si="261"/>
        <v>4.0026283870280457</v>
      </c>
      <c r="BI91" s="150">
        <v>51.88</v>
      </c>
      <c r="BJ91" s="151">
        <v>12.66</v>
      </c>
      <c r="BK91" s="151">
        <v>25.3</v>
      </c>
      <c r="BL91" s="152">
        <f t="shared" si="262"/>
        <v>10.159999999999993</v>
      </c>
      <c r="BM91" s="151">
        <v>-1.3666987487969209</v>
      </c>
      <c r="BN91" s="151">
        <v>55.09648</v>
      </c>
      <c r="BO91" s="151">
        <v>17.086443010752689</v>
      </c>
      <c r="BP91" s="151" t="e">
        <v>#N/A</v>
      </c>
      <c r="BQ91" s="152" t="e">
        <v>#N/A</v>
      </c>
      <c r="BR91" s="150" t="str">
        <f t="shared" si="241"/>
        <v xml:space="preserve"> </v>
      </c>
      <c r="BS91" s="151" t="str">
        <f t="shared" si="242"/>
        <v xml:space="preserve"> </v>
      </c>
    </row>
    <row r="92" spans="2:71" ht="12.75">
      <c r="B92" s="252" t="s">
        <v>713</v>
      </c>
      <c r="C92" s="165" t="s">
        <v>1317</v>
      </c>
      <c r="D92" s="177" t="s">
        <v>74</v>
      </c>
      <c r="E92" s="105" t="s">
        <v>286</v>
      </c>
      <c r="F92" s="148">
        <f>VLOOKUP($B92,Snapshot!$D:$AJ,2,FALSE)</f>
        <v>1230.55</v>
      </c>
      <c r="G92" s="148">
        <f>VLOOKUP($B92,Snapshot!$D:$AJ,3,FALSE)</f>
        <v>1540</v>
      </c>
      <c r="H92" s="148">
        <f t="shared" si="246"/>
        <v>25.147291861362817</v>
      </c>
      <c r="I92" s="149">
        <f>VLOOKUP($B92,Snapshot!$D:$AJ,8,FALSE)</f>
        <v>2.0939462365591397</v>
      </c>
      <c r="J92" s="250">
        <f>IF(VLOOKUP($B92,Snapshot!$D:$AJ,28,FALSE)="#N/A N/A","NA",VLOOKUP($B92,Snapshot!$D:$AJ,30,FALSE))</f>
        <v>-10.244350000000001</v>
      </c>
      <c r="K92" s="154">
        <f>IF(VLOOKUP($B92,Snapshot!$D:$AJ,29,FALSE)="#N/A N/A","NA",VLOOKUP($B92,Snapshot!$D:$AJ,31,FALSE))</f>
        <v>43.128819999999997</v>
      </c>
      <c r="L92" s="154">
        <f>IF(VLOOKUP($B92,Snapshot!$D:$AJ,30,FALSE)="#N/A N/A","NA",VLOOKUP($B92,Snapshot!$D:$AJ,32,FALSE))</f>
        <v>135.8279</v>
      </c>
      <c r="M92" s="155">
        <f>IF(VLOOKUP($B92,Snapshot!$D:$AJ,31,FALSE)="#N/A N/A","NA",VLOOKUP($B92,Snapshot!$D:$AJ,33,FALSE))</f>
        <v>87.827209999999994</v>
      </c>
      <c r="N92" s="150">
        <f>VLOOKUP($B92,Snapshot!$D:$AJ,10,FALSE)</f>
        <v>18.670120898100187</v>
      </c>
      <c r="O92" s="151">
        <f>VLOOKUP($B92,Snapshot!$D:$AJ,11,FALSE)</f>
        <v>24.983074265975826</v>
      </c>
      <c r="P92" s="151">
        <f>VLOOKUP($B92,Snapshot!$D:$AJ,12,FALSE)</f>
        <v>36.067109158133803</v>
      </c>
      <c r="Q92" s="152">
        <f>VLOOKUP($B92,Snapshot!$D:$AJ,13,FALSE)</f>
        <v>46.220269986713923</v>
      </c>
      <c r="R92" s="150">
        <f t="shared" si="243"/>
        <v>33.813135985198819</v>
      </c>
      <c r="S92" s="151">
        <f t="shared" si="244"/>
        <v>44.366176772941031</v>
      </c>
      <c r="T92" s="152">
        <f t="shared" si="245"/>
        <v>28.150747497018045</v>
      </c>
      <c r="U92" s="150">
        <f>VLOOKUP($B92,Snapshot!$D:$AJ,17,FALSE)</f>
        <v>49.255347316317767</v>
      </c>
      <c r="V92" s="151">
        <f>VLOOKUP($B92,Snapshot!$D:$AJ,18,FALSE)</f>
        <v>34.118342964631196</v>
      </c>
      <c r="W92" s="152">
        <f>VLOOKUP($B92,Snapshot!$D:$AJ,19,FALSE)</f>
        <v>26.623600432315154</v>
      </c>
      <c r="X92" s="150">
        <f>VLOOKUP($B92,Snapshot!$D:$AJ,20,FALSE)</f>
        <v>6.7915808768859449</v>
      </c>
      <c r="Y92" s="151">
        <f>VLOOKUP($B92,Snapshot!$D:$AJ,21,FALSE)</f>
        <v>5.9274962642339455</v>
      </c>
      <c r="Z92" s="152">
        <f>VLOOKUP($B92,Snapshot!$D:$AJ,22,FALSE)</f>
        <v>5.096533733183116</v>
      </c>
      <c r="AA92" s="150">
        <f>VLOOKUP($B92,Snapshot!$D:$AJ,23,FALSE)</f>
        <v>27.93608536131444</v>
      </c>
      <c r="AB92" s="151">
        <f>VLOOKUP($B92,Snapshot!$D:$AJ,24,FALSE)</f>
        <v>19.94405758811709</v>
      </c>
      <c r="AC92" s="152">
        <f>VLOOKUP($B92,Snapshot!$D:$AJ,25,FALSE)</f>
        <v>15.488921605571177</v>
      </c>
      <c r="AD92" s="151">
        <f>VLOOKUP($B92,Snapshot!$D:$AJ,26,FALSE)</f>
        <v>14.597953791782473</v>
      </c>
      <c r="AE92" s="151">
        <f>VLOOKUP($B92,Snapshot!$D:$AJ,27,FALSE)</f>
        <v>18.553618808076806</v>
      </c>
      <c r="AF92" s="262">
        <f>VLOOKUP($B92,Snapshot!$D:$AJ,28,FALSE)</f>
        <v>20.585859986034961</v>
      </c>
      <c r="AG92" s="152">
        <f>VLOOKUP($B92,Snapshot!$D:$AJ,29,FALSE)</f>
        <v>0.54344977843047326</v>
      </c>
      <c r="AH92" s="150">
        <v>41.161300000000004</v>
      </c>
      <c r="AI92" s="151">
        <v>48.505400000000002</v>
      </c>
      <c r="AJ92" s="151">
        <v>58.116799999999998</v>
      </c>
      <c r="AK92" s="152">
        <v>68.921130000000005</v>
      </c>
      <c r="AL92" s="150">
        <f t="shared" si="247"/>
        <v>17.842245021415735</v>
      </c>
      <c r="AM92" s="151">
        <f t="shared" si="248"/>
        <v>19.815113368820775</v>
      </c>
      <c r="AN92" s="152">
        <f t="shared" si="249"/>
        <v>18.590717314098512</v>
      </c>
      <c r="AO92" s="150">
        <v>4.2694000000000019</v>
      </c>
      <c r="AP92" s="151">
        <v>5.6419000000000015</v>
      </c>
      <c r="AQ92" s="151">
        <v>7.8457680000000041</v>
      </c>
      <c r="AR92" s="152">
        <v>9.8557215900000017</v>
      </c>
      <c r="AS92" s="150">
        <f t="shared" si="250"/>
        <v>32.147374338314506</v>
      </c>
      <c r="AT92" s="151">
        <f t="shared" si="251"/>
        <v>39.062514401176941</v>
      </c>
      <c r="AU92" s="152">
        <f t="shared" si="252"/>
        <v>25.618315377156151</v>
      </c>
      <c r="AV92" s="150">
        <f t="shared" si="253"/>
        <v>11.631488452832059</v>
      </c>
      <c r="AW92" s="151">
        <f t="shared" si="254"/>
        <v>13.500000000000007</v>
      </c>
      <c r="AX92" s="152">
        <f t="shared" si="255"/>
        <v>14.3</v>
      </c>
      <c r="AY92" s="150">
        <v>2.7025000000000019</v>
      </c>
      <c r="AZ92" s="151">
        <v>3.6163000000000007</v>
      </c>
      <c r="BA92" s="151">
        <v>5.2207140506398684</v>
      </c>
      <c r="BB92" s="152">
        <v>6.6903840805768402</v>
      </c>
      <c r="BC92" s="150">
        <f t="shared" si="256"/>
        <v>33.813135985198812</v>
      </c>
      <c r="BD92" s="151">
        <f t="shared" si="257"/>
        <v>44.36617677294106</v>
      </c>
      <c r="BE92" s="152">
        <f t="shared" si="258"/>
        <v>28.150747497018045</v>
      </c>
      <c r="BF92" s="150">
        <f t="shared" si="259"/>
        <v>7.4554585674997025</v>
      </c>
      <c r="BG92" s="151">
        <f t="shared" si="260"/>
        <v>8.9831409345316136</v>
      </c>
      <c r="BH92" s="152">
        <f t="shared" si="261"/>
        <v>9.7073046837404426</v>
      </c>
      <c r="BI92" s="150">
        <v>41.18</v>
      </c>
      <c r="BJ92" s="151">
        <v>9.98</v>
      </c>
      <c r="BK92" s="151">
        <v>25.44</v>
      </c>
      <c r="BL92" s="152">
        <f t="shared" si="262"/>
        <v>23.400000000000002</v>
      </c>
      <c r="BM92" s="151">
        <v>-15.134482758620692</v>
      </c>
      <c r="BN92" s="151">
        <v>135.8279</v>
      </c>
      <c r="BO92" s="151">
        <v>4.5243703225806451</v>
      </c>
      <c r="BP92" s="151" t="e">
        <v>#N/A</v>
      </c>
      <c r="BQ92" s="152" t="e">
        <v>#N/A</v>
      </c>
      <c r="BR92" s="150" t="str">
        <f t="shared" si="241"/>
        <v xml:space="preserve"> </v>
      </c>
      <c r="BS92" s="151" t="str">
        <f t="shared" si="242"/>
        <v xml:space="preserve"> </v>
      </c>
    </row>
    <row r="93" spans="2:71" ht="12.75">
      <c r="B93" s="252" t="s">
        <v>80</v>
      </c>
      <c r="C93" s="165" t="s">
        <v>254</v>
      </c>
      <c r="D93" s="177" t="s">
        <v>74</v>
      </c>
      <c r="E93" s="105" t="s">
        <v>286</v>
      </c>
      <c r="F93" s="148">
        <f>VLOOKUP($B93,Snapshot!$D:$AJ,2,FALSE)</f>
        <v>3705.8</v>
      </c>
      <c r="G93" s="148">
        <f>VLOOKUP($B93,Snapshot!$D:$AJ,3,FALSE)</f>
        <v>4150</v>
      </c>
      <c r="H93" s="148">
        <f t="shared" si="246"/>
        <v>11.98661557558421</v>
      </c>
      <c r="I93" s="149">
        <f>VLOOKUP($B93,Snapshot!$D:$AJ,8,FALSE)</f>
        <v>61.780417025089605</v>
      </c>
      <c r="J93" s="250">
        <f>IF(VLOOKUP($B93,Snapshot!$D:$AJ,28,FALSE)="#N/A N/A","NA",VLOOKUP($B93,Snapshot!$D:$AJ,30,FALSE))</f>
        <v>3.9495089999999999</v>
      </c>
      <c r="K93" s="154">
        <f>IF(VLOOKUP($B93,Snapshot!$D:$AJ,29,FALSE)="#N/A N/A","NA",VLOOKUP($B93,Snapshot!$D:$AJ,31,FALSE))</f>
        <v>-8.0973969999999992E-3</v>
      </c>
      <c r="L93" s="154">
        <f>IF(VLOOKUP($B93,Snapshot!$D:$AJ,30,FALSE)="#N/A N/A","NA",VLOOKUP($B93,Snapshot!$D:$AJ,32,FALSE))</f>
        <v>25.124089999999999</v>
      </c>
      <c r="M93" s="155">
        <f>IF(VLOOKUP($B93,Snapshot!$D:$AJ,31,FALSE)="#N/A N/A","NA",VLOOKUP($B93,Snapshot!$D:$AJ,33,FALSE))</f>
        <v>5.0679730000000003</v>
      </c>
      <c r="N93" s="150">
        <f>VLOOKUP($B93,Snapshot!$D:$AJ,10,FALSE)</f>
        <v>75.866802458807769</v>
      </c>
      <c r="O93" s="151">
        <f>VLOOKUP($B93,Snapshot!$D:$AJ,11,FALSE)</f>
        <v>94.483104790310392</v>
      </c>
      <c r="P93" s="151">
        <f>VLOOKUP($B93,Snapshot!$D:$AJ,12,FALSE)</f>
        <v>105.8269867739068</v>
      </c>
      <c r="Q93" s="152">
        <f>VLOOKUP($B93,Snapshot!$D:$AJ,13,FALSE)</f>
        <v>136.02450703224341</v>
      </c>
      <c r="R93" s="150">
        <f t="shared" si="243"/>
        <v>24.538140172192492</v>
      </c>
      <c r="S93" s="151">
        <f t="shared" si="244"/>
        <v>12.006254460807853</v>
      </c>
      <c r="T93" s="152">
        <f t="shared" si="245"/>
        <v>28.534801168299207</v>
      </c>
      <c r="U93" s="150">
        <f>VLOOKUP($B93,Snapshot!$D:$AJ,17,FALSE)</f>
        <v>39.221827100457901</v>
      </c>
      <c r="V93" s="151">
        <f>VLOOKUP($B93,Snapshot!$D:$AJ,18,FALSE)</f>
        <v>35.017532984447783</v>
      </c>
      <c r="W93" s="152">
        <f>VLOOKUP($B93,Snapshot!$D:$AJ,19,FALSE)</f>
        <v>27.243620145019698</v>
      </c>
      <c r="X93" s="150">
        <f>VLOOKUP($B93,Snapshot!$D:$AJ,20,FALSE)</f>
        <v>5.8988221410934152</v>
      </c>
      <c r="Y93" s="151">
        <f>VLOOKUP($B93,Snapshot!$D:$AJ,21,FALSE)</f>
        <v>5.2172142222837161</v>
      </c>
      <c r="Z93" s="152">
        <f>VLOOKUP($B93,Snapshot!$D:$AJ,22,FALSE)</f>
        <v>4.5468663110379088</v>
      </c>
      <c r="AA93" s="150">
        <f>VLOOKUP($B93,Snapshot!$D:$AJ,23,FALSE)</f>
        <v>24.364831835196089</v>
      </c>
      <c r="AB93" s="151">
        <f>VLOOKUP($B93,Snapshot!$D:$AJ,24,FALSE)</f>
        <v>21.168497773959707</v>
      </c>
      <c r="AC93" s="152">
        <f>VLOOKUP($B93,Snapshot!$D:$AJ,25,FALSE)</f>
        <v>17.497949726949521</v>
      </c>
      <c r="AD93" s="151">
        <f>VLOOKUP($B93,Snapshot!$D:$AJ,26,FALSE)</f>
        <v>14.785674307549792</v>
      </c>
      <c r="AE93" s="151">
        <f>VLOOKUP($B93,Snapshot!$D:$AJ,27,FALSE)</f>
        <v>15.812424382829683</v>
      </c>
      <c r="AF93" s="262">
        <f>VLOOKUP($B93,Snapshot!$D:$AJ,28,FALSE)</f>
        <v>17.835475042616579</v>
      </c>
      <c r="AG93" s="152">
        <f>VLOOKUP($B93,Snapshot!$D:$AJ,29,FALSE)</f>
        <v>0.59366398618381999</v>
      </c>
      <c r="AH93" s="150">
        <v>1833.4068</v>
      </c>
      <c r="AI93" s="151">
        <v>2211.1291000000001</v>
      </c>
      <c r="AJ93" s="151">
        <v>2497.2322016203366</v>
      </c>
      <c r="AK93" s="152">
        <v>2857.1611396711928</v>
      </c>
      <c r="AL93" s="150">
        <f t="shared" si="247"/>
        <v>20.602208958753735</v>
      </c>
      <c r="AM93" s="151">
        <f t="shared" si="248"/>
        <v>12.939230984764151</v>
      </c>
      <c r="AN93" s="152">
        <f t="shared" si="249"/>
        <v>14.413114560084367</v>
      </c>
      <c r="AO93" s="150">
        <v>207.62140000000014</v>
      </c>
      <c r="AP93" s="151">
        <v>234.93620000000018</v>
      </c>
      <c r="AQ93" s="151">
        <v>270.01163738500236</v>
      </c>
      <c r="AR93" s="152">
        <v>323.31894409186998</v>
      </c>
      <c r="AS93" s="150">
        <f t="shared" si="250"/>
        <v>13.156061947371541</v>
      </c>
      <c r="AT93" s="151">
        <f t="shared" si="251"/>
        <v>14.929771310254509</v>
      </c>
      <c r="AU93" s="152">
        <f t="shared" si="252"/>
        <v>19.742595994430474</v>
      </c>
      <c r="AV93" s="150">
        <f t="shared" si="253"/>
        <v>10.625168833425429</v>
      </c>
      <c r="AW93" s="151">
        <f t="shared" si="254"/>
        <v>10.812436152705564</v>
      </c>
      <c r="AX93" s="152">
        <f t="shared" si="255"/>
        <v>11.316090632853774</v>
      </c>
      <c r="AY93" s="150">
        <v>104.2903000000001</v>
      </c>
      <c r="AZ93" s="151">
        <v>129.88120000000018</v>
      </c>
      <c r="BA93" s="151">
        <v>145.47506736875098</v>
      </c>
      <c r="BB93" s="152">
        <v>186.98608859187343</v>
      </c>
      <c r="BC93" s="150">
        <f t="shared" si="256"/>
        <v>24.53814017219247</v>
      </c>
      <c r="BD93" s="151">
        <f t="shared" si="257"/>
        <v>12.006254460807881</v>
      </c>
      <c r="BE93" s="152">
        <f t="shared" si="258"/>
        <v>28.534801168299225</v>
      </c>
      <c r="BF93" s="150">
        <f t="shared" si="259"/>
        <v>5.873976331820705</v>
      </c>
      <c r="BG93" s="151">
        <f t="shared" si="260"/>
        <v>5.8254521655759142</v>
      </c>
      <c r="BH93" s="152">
        <f t="shared" si="261"/>
        <v>6.5444712233973661</v>
      </c>
      <c r="BI93" s="150">
        <v>0</v>
      </c>
      <c r="BJ93" s="151">
        <v>23.9</v>
      </c>
      <c r="BK93" s="151">
        <v>38.730000000000004</v>
      </c>
      <c r="BL93" s="152">
        <f t="shared" si="262"/>
        <v>37.36999999999999</v>
      </c>
      <c r="BM93" s="151">
        <v>-6.1490148407030318</v>
      </c>
      <c r="BN93" s="151">
        <v>25.124089999999999</v>
      </c>
      <c r="BO93" s="151">
        <v>111.46745691756273</v>
      </c>
      <c r="BP93" s="151">
        <v>69.21971400000001</v>
      </c>
      <c r="BQ93" s="152">
        <v>98.090079000000003</v>
      </c>
      <c r="BR93" s="150">
        <f t="shared" si="241"/>
        <v>110.16421328864632</v>
      </c>
      <c r="BS93" s="151">
        <f t="shared" si="242"/>
        <v>90.626912016120826</v>
      </c>
    </row>
    <row r="94" spans="2:71" ht="12.75">
      <c r="B94" s="252" t="s">
        <v>82</v>
      </c>
      <c r="C94" s="165" t="s">
        <v>81</v>
      </c>
      <c r="D94" s="177" t="s">
        <v>74</v>
      </c>
      <c r="E94" s="105" t="s">
        <v>286</v>
      </c>
      <c r="F94" s="148">
        <f>VLOOKUP($B94,Snapshot!$D:$AJ,2,FALSE)</f>
        <v>7300</v>
      </c>
      <c r="G94" s="148">
        <f>VLOOKUP($B94,Snapshot!$D:$AJ,3,FALSE)</f>
        <v>7800</v>
      </c>
      <c r="H94" s="148">
        <f t="shared" si="246"/>
        <v>6.849315068493155</v>
      </c>
      <c r="I94" s="149">
        <f>VLOOKUP($B94,Snapshot!$D:$AJ,8,FALSE)</f>
        <v>30.08667861409797</v>
      </c>
      <c r="J94" s="250">
        <f>IF(VLOOKUP($B94,Snapshot!$D:$AJ,28,FALSE)="#N/A N/A","NA",VLOOKUP($B94,Snapshot!$D:$AJ,30,FALSE))</f>
        <v>-6.6484209999999999</v>
      </c>
      <c r="K94" s="154">
        <f>IF(VLOOKUP($B94,Snapshot!$D:$AJ,29,FALSE)="#N/A N/A","NA",VLOOKUP($B94,Snapshot!$D:$AJ,31,FALSE))</f>
        <v>38.116320000000002</v>
      </c>
      <c r="L94" s="154">
        <f>IF(VLOOKUP($B94,Snapshot!$D:$AJ,30,FALSE)="#N/A N/A","NA",VLOOKUP($B94,Snapshot!$D:$AJ,32,FALSE))</f>
        <v>96.002099999999999</v>
      </c>
      <c r="M94" s="155">
        <f>IF(VLOOKUP($B94,Snapshot!$D:$AJ,31,FALSE)="#N/A N/A","NA",VLOOKUP($B94,Snapshot!$D:$AJ,33,FALSE))</f>
        <v>81.551400000000001</v>
      </c>
      <c r="N94" s="150">
        <f>VLOOKUP($B94,Snapshot!$D:$AJ,10,FALSE)</f>
        <v>35.434684937661459</v>
      </c>
      <c r="O94" s="151">
        <f>VLOOKUP($B94,Snapshot!$D:$AJ,11,FALSE)</f>
        <v>55.090980568347746</v>
      </c>
      <c r="P94" s="151">
        <f>VLOOKUP($B94,Snapshot!$D:$AJ,12,FALSE)</f>
        <v>74.874074866817409</v>
      </c>
      <c r="Q94" s="152">
        <f>VLOOKUP($B94,Snapshot!$D:$AJ,13,FALSE)</f>
        <v>87.687671097325421</v>
      </c>
      <c r="R94" s="150">
        <f t="shared" si="243"/>
        <v>55.47190744116017</v>
      </c>
      <c r="S94" s="151">
        <f t="shared" si="244"/>
        <v>35.909860551358449</v>
      </c>
      <c r="T94" s="152">
        <f t="shared" si="245"/>
        <v>17.113528618951545</v>
      </c>
      <c r="U94" s="150">
        <f>VLOOKUP($B94,Snapshot!$D:$AJ,17,FALSE)</f>
        <v>132.50807890310415</v>
      </c>
      <c r="V94" s="151">
        <f>VLOOKUP($B94,Snapshot!$D:$AJ,18,FALSE)</f>
        <v>97.497031021550612</v>
      </c>
      <c r="W94" s="152">
        <f>VLOOKUP($B94,Snapshot!$D:$AJ,19,FALSE)</f>
        <v>83.250015750762245</v>
      </c>
      <c r="X94" s="150">
        <f>VLOOKUP($B94,Snapshot!$D:$AJ,20,FALSE)</f>
        <v>19.864416104408161</v>
      </c>
      <c r="Y94" s="151">
        <f>VLOOKUP($B94,Snapshot!$D:$AJ,21,FALSE)</f>
        <v>17.264897885529265</v>
      </c>
      <c r="Z94" s="152">
        <f>VLOOKUP($B94,Snapshot!$D:$AJ,22,FALSE)</f>
        <v>14.970538022087853</v>
      </c>
      <c r="AA94" s="150">
        <f>VLOOKUP($B94,Snapshot!$D:$AJ,23,FALSE)</f>
        <v>98.149692412850314</v>
      </c>
      <c r="AB94" s="151">
        <f>VLOOKUP($B94,Snapshot!$D:$AJ,24,FALSE)</f>
        <v>76.101663311383561</v>
      </c>
      <c r="AC94" s="152">
        <f>VLOOKUP($B94,Snapshot!$D:$AJ,25,FALSE)</f>
        <v>62.176039446694944</v>
      </c>
      <c r="AD94" s="151">
        <f>VLOOKUP($B94,Snapshot!$D:$AJ,26,FALSE)</f>
        <v>15.887566657083973</v>
      </c>
      <c r="AE94" s="151">
        <f>VLOOKUP($B94,Snapshot!$D:$AJ,27,FALSE)</f>
        <v>18.947918046767821</v>
      </c>
      <c r="AF94" s="262">
        <f>VLOOKUP($B94,Snapshot!$D:$AJ,28,FALSE)</f>
        <v>19.262539689648758</v>
      </c>
      <c r="AG94" s="152">
        <f>VLOOKUP($B94,Snapshot!$D:$AJ,29,FALSE)</f>
        <v>0.13703247652762815</v>
      </c>
      <c r="AH94" s="150">
        <v>161.37799999999999</v>
      </c>
      <c r="AI94" s="151">
        <v>195.53800000000001</v>
      </c>
      <c r="AJ94" s="151">
        <v>221.24948440000003</v>
      </c>
      <c r="AK94" s="152">
        <v>252.36184192800002</v>
      </c>
      <c r="AL94" s="150">
        <f t="shared" si="247"/>
        <v>21.167693241953685</v>
      </c>
      <c r="AM94" s="151">
        <f t="shared" si="248"/>
        <v>13.149098589532485</v>
      </c>
      <c r="AN94" s="152">
        <f t="shared" si="249"/>
        <v>14.062115268820932</v>
      </c>
      <c r="AO94" s="150">
        <v>17.573</v>
      </c>
      <c r="AP94" s="151">
        <v>24.870999999999999</v>
      </c>
      <c r="AQ94" s="151">
        <v>31.68871804357547</v>
      </c>
      <c r="AR94" s="152">
        <v>38.456681436302809</v>
      </c>
      <c r="AS94" s="150">
        <f t="shared" si="250"/>
        <v>41.529619302338801</v>
      </c>
      <c r="AT94" s="151">
        <f t="shared" si="251"/>
        <v>27.412319744181858</v>
      </c>
      <c r="AU94" s="152">
        <f t="shared" si="252"/>
        <v>21.35764338406068</v>
      </c>
      <c r="AV94" s="150">
        <f t="shared" si="253"/>
        <v>12.719266843273431</v>
      </c>
      <c r="AW94" s="151">
        <f t="shared" si="254"/>
        <v>14.322617803838583</v>
      </c>
      <c r="AX94" s="152">
        <f t="shared" si="255"/>
        <v>15.238706906916091</v>
      </c>
      <c r="AY94" s="150">
        <v>12.619</v>
      </c>
      <c r="AZ94" s="151">
        <v>19.619</v>
      </c>
      <c r="BA94" s="151">
        <v>26.664155541571017</v>
      </c>
      <c r="BB94" s="152">
        <v>31.227333431179531</v>
      </c>
      <c r="BC94" s="150">
        <f t="shared" si="256"/>
        <v>55.471907441160141</v>
      </c>
      <c r="BD94" s="151">
        <f t="shared" si="257"/>
        <v>35.909860551358463</v>
      </c>
      <c r="BE94" s="152">
        <f t="shared" si="258"/>
        <v>17.113528618951563</v>
      </c>
      <c r="BF94" s="150">
        <f t="shared" si="259"/>
        <v>10.033343902463971</v>
      </c>
      <c r="BG94" s="151">
        <f t="shared" si="260"/>
        <v>12.051623810053504</v>
      </c>
      <c r="BH94" s="152">
        <f t="shared" si="261"/>
        <v>12.374031348245126</v>
      </c>
      <c r="BI94" s="150">
        <v>75</v>
      </c>
      <c r="BJ94" s="151">
        <v>8.59</v>
      </c>
      <c r="BK94" s="151">
        <v>7.02</v>
      </c>
      <c r="BL94" s="152">
        <f t="shared" si="262"/>
        <v>9.39</v>
      </c>
      <c r="BM94" s="151">
        <v>-8.4553406276452421</v>
      </c>
      <c r="BN94" s="151">
        <v>96.002099999999999</v>
      </c>
      <c r="BO94" s="151">
        <v>31.56207589008363</v>
      </c>
      <c r="BP94" s="151">
        <v>10.960111000000001</v>
      </c>
      <c r="BQ94" s="152">
        <v>13.115778000000001</v>
      </c>
      <c r="BR94" s="150">
        <f t="shared" si="241"/>
        <v>143.28362679512111</v>
      </c>
      <c r="BS94" s="151">
        <f t="shared" si="242"/>
        <v>138.08982914455802</v>
      </c>
    </row>
    <row r="95" spans="2:71" ht="12.75">
      <c r="B95" s="252" t="s">
        <v>83</v>
      </c>
      <c r="C95" s="165" t="s">
        <v>256</v>
      </c>
      <c r="D95" s="177" t="s">
        <v>74</v>
      </c>
      <c r="E95" s="105" t="s">
        <v>287</v>
      </c>
      <c r="F95" s="148">
        <f>VLOOKUP($B95,Snapshot!$D:$AJ,2,FALSE)</f>
        <v>5223.8500000000004</v>
      </c>
      <c r="G95" s="148">
        <f>VLOOKUP($B95,Snapshot!$D:$AJ,3,FALSE)</f>
        <v>4950</v>
      </c>
      <c r="H95" s="148">
        <f t="shared" si="246"/>
        <v>-5.2423021334839319</v>
      </c>
      <c r="I95" s="149">
        <f>VLOOKUP($B95,Snapshot!$D:$AJ,8,FALSE)</f>
        <v>7.1016698924731161</v>
      </c>
      <c r="J95" s="250">
        <f>IF(VLOOKUP($B95,Snapshot!$D:$AJ,28,FALSE)="#N/A N/A","NA",VLOOKUP($B95,Snapshot!$D:$AJ,30,FALSE))</f>
        <v>-2.450936</v>
      </c>
      <c r="K95" s="154">
        <f>IF(VLOOKUP($B95,Snapshot!$D:$AJ,29,FALSE)="#N/A N/A","NA",VLOOKUP($B95,Snapshot!$D:$AJ,31,FALSE))</f>
        <v>24.747170000000001</v>
      </c>
      <c r="L95" s="154">
        <f>IF(VLOOKUP($B95,Snapshot!$D:$AJ,30,FALSE)="#N/A N/A","NA",VLOOKUP($B95,Snapshot!$D:$AJ,32,FALSE))</f>
        <v>71.307479999999998</v>
      </c>
      <c r="M95" s="155">
        <f>IF(VLOOKUP($B95,Snapshot!$D:$AJ,31,FALSE)="#N/A N/A","NA",VLOOKUP($B95,Snapshot!$D:$AJ,33,FALSE))</f>
        <v>69.514709999999994</v>
      </c>
      <c r="N95" s="150">
        <f>VLOOKUP($B95,Snapshot!$D:$AJ,10,FALSE)</f>
        <v>40.026642984014131</v>
      </c>
      <c r="O95" s="151">
        <f>VLOOKUP($B95,Snapshot!$D:$AJ,11,FALSE)</f>
        <v>52.15764155587491</v>
      </c>
      <c r="P95" s="151">
        <f>VLOOKUP($B95,Snapshot!$D:$AJ,12,FALSE)</f>
        <v>65.992901718777617</v>
      </c>
      <c r="Q95" s="152">
        <f>VLOOKUP($B95,Snapshot!$D:$AJ,13,FALSE)</f>
        <v>83.639224546109716</v>
      </c>
      <c r="R95" s="150">
        <f t="shared" si="243"/>
        <v>30.307309500588552</v>
      </c>
      <c r="S95" s="151">
        <f t="shared" si="244"/>
        <v>26.525854601921385</v>
      </c>
      <c r="T95" s="152">
        <f t="shared" si="245"/>
        <v>26.739728618890268</v>
      </c>
      <c r="U95" s="150">
        <f>VLOOKUP($B95,Snapshot!$D:$AJ,17,FALSE)</f>
        <v>100.15502703288161</v>
      </c>
      <c r="V95" s="151">
        <f>VLOOKUP($B95,Snapshot!$D:$AJ,18,FALSE)</f>
        <v>79.157755818359576</v>
      </c>
      <c r="W95" s="152">
        <f>VLOOKUP($B95,Snapshot!$D:$AJ,19,FALSE)</f>
        <v>62.45693965180331</v>
      </c>
      <c r="X95" s="150">
        <f>VLOOKUP($B95,Snapshot!$D:$AJ,20,FALSE)</f>
        <v>13.248468624712824</v>
      </c>
      <c r="Y95" s="151">
        <f>VLOOKUP($B95,Snapshot!$D:$AJ,21,FALSE)</f>
        <v>11.705023071812759</v>
      </c>
      <c r="Z95" s="152">
        <f>VLOOKUP($B95,Snapshot!$D:$AJ,22,FALSE)</f>
        <v>10.144766563902413</v>
      </c>
      <c r="AA95" s="150">
        <f>VLOOKUP($B95,Snapshot!$D:$AJ,23,FALSE)</f>
        <v>72.678973902356475</v>
      </c>
      <c r="AB95" s="151">
        <f>VLOOKUP($B95,Snapshot!$D:$AJ,24,FALSE)</f>
        <v>54.959129172013711</v>
      </c>
      <c r="AC95" s="152">
        <f>VLOOKUP($B95,Snapshot!$D:$AJ,25,FALSE)</f>
        <v>42.706829516407069</v>
      </c>
      <c r="AD95" s="151">
        <f>VLOOKUP($B95,Snapshot!$D:$AJ,26,FALSE)</f>
        <v>14.139983987209417</v>
      </c>
      <c r="AE95" s="151">
        <f>VLOOKUP($B95,Snapshot!$D:$AJ,27,FALSE)</f>
        <v>15.701572684206605</v>
      </c>
      <c r="AF95" s="262">
        <f>VLOOKUP($B95,Snapshot!$D:$AJ,28,FALSE)</f>
        <v>17.402689340560002</v>
      </c>
      <c r="AG95" s="152">
        <f>VLOOKUP($B95,Snapshot!$D:$AJ,29,FALSE)</f>
        <v>0.19142969265962842</v>
      </c>
      <c r="AH95" s="150">
        <v>80.898099999999985</v>
      </c>
      <c r="AI95" s="151">
        <v>93.234599999999986</v>
      </c>
      <c r="AJ95" s="151">
        <v>110.47389670739824</v>
      </c>
      <c r="AK95" s="152">
        <v>129.37544875964164</v>
      </c>
      <c r="AL95" s="150">
        <f t="shared" si="247"/>
        <v>15.249431074401002</v>
      </c>
      <c r="AM95" s="151">
        <f t="shared" si="248"/>
        <v>18.490235070883827</v>
      </c>
      <c r="AN95" s="152">
        <f t="shared" si="249"/>
        <v>17.109518733014511</v>
      </c>
      <c r="AO95" s="150">
        <v>5.9755999999999911</v>
      </c>
      <c r="AP95" s="151">
        <v>7.9738999999999942</v>
      </c>
      <c r="AQ95" s="151">
        <v>10.541230409015203</v>
      </c>
      <c r="AR95" s="152">
        <v>13.490068466360652</v>
      </c>
      <c r="AS95" s="150">
        <f t="shared" si="250"/>
        <v>33.440993373050503</v>
      </c>
      <c r="AT95" s="151">
        <f t="shared" si="251"/>
        <v>32.196671754288474</v>
      </c>
      <c r="AU95" s="152">
        <f t="shared" si="252"/>
        <v>27.974325035372601</v>
      </c>
      <c r="AV95" s="150">
        <f t="shared" si="253"/>
        <v>8.5525116212221608</v>
      </c>
      <c r="AW95" s="151">
        <f t="shared" si="254"/>
        <v>9.5418290864988329</v>
      </c>
      <c r="AX95" s="152">
        <f t="shared" si="255"/>
        <v>10.427069892853464</v>
      </c>
      <c r="AY95" s="150">
        <v>4.5069999999999908</v>
      </c>
      <c r="AZ95" s="151">
        <v>5.8729504391915146</v>
      </c>
      <c r="BA95" s="151">
        <v>7.43080073353436</v>
      </c>
      <c r="BB95" s="152">
        <v>9.4177766838919545</v>
      </c>
      <c r="BC95" s="150">
        <f t="shared" si="256"/>
        <v>30.307309500588588</v>
      </c>
      <c r="BD95" s="151">
        <f t="shared" si="257"/>
        <v>26.525854601921409</v>
      </c>
      <c r="BE95" s="152">
        <f t="shared" si="258"/>
        <v>26.739728618890268</v>
      </c>
      <c r="BF95" s="150">
        <f t="shared" si="259"/>
        <v>6.2991104581255408</v>
      </c>
      <c r="BG95" s="151">
        <f t="shared" si="260"/>
        <v>6.7262954915183446</v>
      </c>
      <c r="BH95" s="152">
        <f t="shared" si="261"/>
        <v>7.2794156651689281</v>
      </c>
      <c r="BI95" s="150">
        <v>61.98</v>
      </c>
      <c r="BJ95" s="151">
        <v>20.630000000000003</v>
      </c>
      <c r="BK95" s="151">
        <v>12.88</v>
      </c>
      <c r="BL95" s="152">
        <f t="shared" si="262"/>
        <v>4.51</v>
      </c>
      <c r="BM95" s="151">
        <v>-10.473864610111391</v>
      </c>
      <c r="BN95" s="151">
        <v>71.307479999999998</v>
      </c>
      <c r="BO95" s="151">
        <v>8.2601416965352445</v>
      </c>
      <c r="BP95" s="151">
        <v>2.1760770000000003</v>
      </c>
      <c r="BQ95" s="152">
        <v>3.2951920000000001</v>
      </c>
      <c r="BR95" s="150">
        <f t="shared" si="241"/>
        <v>241.47692078609163</v>
      </c>
      <c r="BS95" s="151">
        <f t="shared" si="242"/>
        <v>185.8035793936121</v>
      </c>
    </row>
    <row r="96" spans="2:71" ht="12.75">
      <c r="B96" s="252" t="s">
        <v>714</v>
      </c>
      <c r="C96" s="165" t="s">
        <v>717</v>
      </c>
      <c r="D96" s="177" t="s">
        <v>74</v>
      </c>
      <c r="E96" s="105" t="s">
        <v>286</v>
      </c>
      <c r="F96" s="148">
        <f>VLOOKUP($B96,Snapshot!$D:$AJ,2,FALSE)</f>
        <v>699.1</v>
      </c>
      <c r="G96" s="148">
        <f>VLOOKUP($B96,Snapshot!$D:$AJ,3,FALSE)</f>
        <v>830</v>
      </c>
      <c r="H96" s="148">
        <f t="shared" ref="H96" si="280">IF(IFERROR(((IF(G96&lt;0,"-",G96))/F96*100-100),"-")=-100,"-",(IFERROR(((IF(G96&lt;0,"-",G96))/F96*100-100),"-")))</f>
        <v>18.724073809183238</v>
      </c>
      <c r="I96" s="149">
        <f>VLOOKUP($B96,Snapshot!$D:$AJ,8,FALSE)</f>
        <v>2.7015802867383507</v>
      </c>
      <c r="J96" s="250">
        <f>IF(VLOOKUP($B96,Snapshot!$D:$AJ,28,FALSE)="#N/A N/A","NA",VLOOKUP($B96,Snapshot!$D:$AJ,30,FALSE))</f>
        <v>15.305960000000001</v>
      </c>
      <c r="K96" s="154">
        <f>IF(VLOOKUP($B96,Snapshot!$D:$AJ,29,FALSE)="#N/A N/A","NA",VLOOKUP($B96,Snapshot!$D:$AJ,31,FALSE))</f>
        <v>28.228169999999999</v>
      </c>
      <c r="L96" s="154">
        <f>IF(VLOOKUP($B96,Snapshot!$D:$AJ,30,FALSE)="#N/A N/A","NA",VLOOKUP($B96,Snapshot!$D:$AJ,32,FALSE))</f>
        <v>57.162439999999997</v>
      </c>
      <c r="M96" s="155">
        <f>IF(VLOOKUP($B96,Snapshot!$D:$AJ,31,FALSE)="#N/A N/A","NA",VLOOKUP($B96,Snapshot!$D:$AJ,33,FALSE))</f>
        <v>65.262460000000004</v>
      </c>
      <c r="N96" s="150">
        <f>VLOOKUP($B96,Snapshot!$D:$AJ,10,FALSE)</f>
        <v>6.0567474048442973</v>
      </c>
      <c r="O96" s="151">
        <f>VLOOKUP($B96,Snapshot!$D:$AJ,11,FALSE)</f>
        <v>8.4662787039949734</v>
      </c>
      <c r="P96" s="151">
        <f>VLOOKUP($B96,Snapshot!$D:$AJ,12,FALSE)</f>
        <v>11.048754679179215</v>
      </c>
      <c r="Q96" s="152">
        <f>VLOOKUP($B96,Snapshot!$D:$AJ,13,FALSE)</f>
        <v>14.296572030242718</v>
      </c>
      <c r="R96" s="150">
        <f t="shared" ref="R96" si="281">IF(AND(N96&lt;0,O96&gt;0),"LP",IF(AND(N96&gt;0,O96&lt;0),"PL",IF(OR(N96&lt;0,O96&lt;0),"Loss",IF(ISERROR((+O96/N96-1)*100),"NA",(+O96/N96-1)*100))))</f>
        <v>39.782595147083221</v>
      </c>
      <c r="S96" s="151">
        <f t="shared" ref="S96" si="282">IF(AND(O96&lt;0,P96&gt;0),"LP",IF(AND(O96&gt;0,P96&lt;0),"PL",IF(OR(O96&lt;0,P96&lt;0),"Loss",IF(ISERROR((+P96/O96-1)*100),"NA",(+P96/O96-1)*100))))</f>
        <v>30.503082469581955</v>
      </c>
      <c r="T96" s="152">
        <f t="shared" ref="T96" si="283">IF(AND(P96&lt;0,Q96&gt;0),"LP",IF(AND(P96&gt;0,Q96&lt;0),"PL",IF(OR(P96&lt;0,Q96&lt;0),"Loss",IF(ISERROR((+Q96/P96-1)*100),"NA",(+Q96/P96-1)*100))))</f>
        <v>29.39532504223159</v>
      </c>
      <c r="U96" s="150">
        <f>VLOOKUP($B96,Snapshot!$D:$AJ,17,FALSE)</f>
        <v>82.574649907298294</v>
      </c>
      <c r="V96" s="151">
        <f>VLOOKUP($B96,Snapshot!$D:$AJ,18,FALSE)</f>
        <v>63.274099235583215</v>
      </c>
      <c r="W96" s="152">
        <f>VLOOKUP($B96,Snapshot!$D:$AJ,19,FALSE)</f>
        <v>48.899834066595552</v>
      </c>
      <c r="X96" s="150">
        <f>VLOOKUP($B96,Snapshot!$D:$AJ,20,FALSE)</f>
        <v>23.15522921441967</v>
      </c>
      <c r="Y96" s="151">
        <f>VLOOKUP($B96,Snapshot!$D:$AJ,21,FALSE)</f>
        <v>18.326479856273128</v>
      </c>
      <c r="Z96" s="152">
        <f>VLOOKUP($B96,Snapshot!$D:$AJ,22,FALSE)</f>
        <v>14.432132595459278</v>
      </c>
      <c r="AA96" s="150">
        <f>VLOOKUP($B96,Snapshot!$D:$AJ,23,FALSE)</f>
        <v>68.205816940773431</v>
      </c>
      <c r="AB96" s="151">
        <f>VLOOKUP($B96,Snapshot!$D:$AJ,24,FALSE)</f>
        <v>51.576762374548359</v>
      </c>
      <c r="AC96" s="152">
        <f>VLOOKUP($B96,Snapshot!$D:$AJ,25,FALSE)</f>
        <v>38.832871391627961</v>
      </c>
      <c r="AD96" s="151">
        <f>VLOOKUP($B96,Snapshot!$D:$AJ,26,FALSE)</f>
        <v>31.292968636456148</v>
      </c>
      <c r="AE96" s="151">
        <f>VLOOKUP($B96,Snapshot!$D:$AJ,27,FALSE)</f>
        <v>32.335197758268663</v>
      </c>
      <c r="AF96" s="262">
        <f>VLOOKUP($B96,Snapshot!$D:$AJ,28,FALSE)</f>
        <v>33.022251159073086</v>
      </c>
      <c r="AG96" s="152">
        <f>VLOOKUP($B96,Snapshot!$D:$AJ,29,FALSE)</f>
        <v>0.33908711731062668</v>
      </c>
      <c r="AH96" s="150">
        <v>12.475500000000002</v>
      </c>
      <c r="AI96" s="151">
        <v>16.539400000000001</v>
      </c>
      <c r="AJ96" s="151">
        <v>20.327993499999998</v>
      </c>
      <c r="AK96" s="152">
        <v>26.53250886</v>
      </c>
      <c r="AL96" s="150">
        <f t="shared" ref="AL96" si="284">IF(OR(AH96&lt;0,AI96&lt;0),"NM",IF(ISERROR((AI96/AH96*100-100)),"NA",(AI96/AH96*100-100)))</f>
        <v>32.575047092300906</v>
      </c>
      <c r="AM96" s="151">
        <f t="shared" ref="AM96" si="285">IF(OR(AI96&lt;0,AJ96&lt;0),"NM",IF(ISERROR((AJ96/AI96*100-100)),"NA",(AJ96/AI96*100-100)))</f>
        <v>22.906474841892674</v>
      </c>
      <c r="AN96" s="152">
        <f t="shared" ref="AN96" si="286">IF(OR(AJ96&lt;0,AK96&lt;0),"NM",IF(ISERROR((AK96/AJ96*100-100)),"NA",(AK96/AJ96*100-100)))</f>
        <v>30.522025501434769</v>
      </c>
      <c r="AO96" s="150">
        <v>2.3377300000000014</v>
      </c>
      <c r="AP96" s="151">
        <v>3.1879300000000019</v>
      </c>
      <c r="AQ96" s="151">
        <v>4.1672386674999977</v>
      </c>
      <c r="AR96" s="152">
        <v>5.4391643163000012</v>
      </c>
      <c r="AS96" s="150">
        <f t="shared" ref="AS96" si="287">IF(OR(AO96&lt;0,AP96&lt;0),"NM",IF(ISERROR((AP96/AO96*100-100)),"NA",(AP96/AO96*100-100)))</f>
        <v>36.36861399733931</v>
      </c>
      <c r="AT96" s="151">
        <f t="shared" ref="AT96" si="288">IF(OR(AP96&lt;0,AQ96&lt;0),"NM",IF(ISERROR((AQ96/AP96*100-100)),"NA",(AQ96/AP96*100-100)))</f>
        <v>30.7192650873763</v>
      </c>
      <c r="AU96" s="152">
        <f t="shared" ref="AU96" si="289">IF(OR(AQ96&lt;0,AR96&lt;0),"NM",IF(ISERROR((AR96/AQ96*100-100)),"NA",(AR96/AQ96*100-100)))</f>
        <v>30.522025501434854</v>
      </c>
      <c r="AV96" s="150">
        <f t="shared" ref="AV96" si="290">IF(OR(AI96&lt;0,AP96&lt;0),"NM",IF(ISERROR((AP96/AI96*100)),"NA",(AP96/AI96*100)))</f>
        <v>19.274762083267845</v>
      </c>
      <c r="AW96" s="151">
        <f t="shared" ref="AW96" si="291">IF(OR(AJ96&lt;0,AQ96&lt;0),"NM",IF(ISERROR((AQ96/AJ96*100)),"NA",(AQ96/AJ96*100)))</f>
        <v>20.499999999999989</v>
      </c>
      <c r="AX96" s="152">
        <f t="shared" ref="AX96" si="292">IF(OR(AK96&lt;0,AR96&lt;0),"NM",IF(ISERROR((AR96/AK96*100)),"NA",(AR96/AK96*100)))</f>
        <v>20.500000000000004</v>
      </c>
      <c r="AY96" s="150">
        <v>1.9254400000000018</v>
      </c>
      <c r="AZ96" s="151">
        <v>2.6914300000000022</v>
      </c>
      <c r="BA96" s="151">
        <v>3.5123991125110723</v>
      </c>
      <c r="BB96" s="152">
        <v>4.5448802484141595</v>
      </c>
      <c r="BC96" s="150">
        <f t="shared" ref="BC96" si="293">IF(OR(AY96&lt;0,AZ96&lt;0),"NM",IF(ISERROR((AZ96/AY96*100-100)),"NA",(AZ96/AY96*100-100)))</f>
        <v>39.782595147083242</v>
      </c>
      <c r="BD96" s="151">
        <f t="shared" ref="BD96" si="294">IF(OR(AZ96&lt;0,BA96&lt;0),"NM",IF(ISERROR((BA96/AZ96*100-100)),"NA",(BA96/AZ96*100-100)))</f>
        <v>30.503082469581955</v>
      </c>
      <c r="BE96" s="152">
        <f t="shared" ref="BE96" si="295">IF(OR(BA96&lt;0,BB96&lt;0),"NM",IF(ISERROR((BB96/BA96*100-100)),"NA",(BB96/BA96*100-100)))</f>
        <v>29.395325042231605</v>
      </c>
      <c r="BF96" s="150">
        <f t="shared" ref="BF96" si="296">IF(OR(AI96&lt;0,AZ96&lt;0),"NM",IF(ISERROR((AZ96/AI96*100)),"NA",(AZ96/AI96*100)))</f>
        <v>16.272839401671174</v>
      </c>
      <c r="BG96" s="151">
        <f t="shared" ref="BG96" si="297">IF(OR(AJ96&lt;0,BA96&lt;0),"NM",IF(ISERROR((BA96/AJ96*100)),"NA",(BA96/AJ96*100)))</f>
        <v>17.278631619550019</v>
      </c>
      <c r="BH96" s="152">
        <f t="shared" ref="BH96" si="298">IF(OR(AK96&lt;0,BB96&lt;0),"NM",IF(ISERROR((BB96/AK96*100)),"NA",(BB96/AK96*100)))</f>
        <v>17.129477926099746</v>
      </c>
      <c r="BI96" s="150">
        <v>55.84</v>
      </c>
      <c r="BJ96" s="151">
        <v>27.51</v>
      </c>
      <c r="BK96" s="151">
        <v>12.330000000000002</v>
      </c>
      <c r="BL96" s="152">
        <f t="shared" ref="BL96" si="299">100-BI96-BJ96-BK96</f>
        <v>4.3199999999999932</v>
      </c>
      <c r="BM96" s="151">
        <v>-17.025695804403298</v>
      </c>
      <c r="BN96" s="151">
        <v>57.162439999999997</v>
      </c>
      <c r="BO96" s="151">
        <v>14.31584669056153</v>
      </c>
      <c r="BP96" s="151" t="e">
        <v>#N/A</v>
      </c>
      <c r="BQ96" s="152" t="e">
        <v>#N/A</v>
      </c>
      <c r="BR96" s="150" t="str">
        <f t="shared" si="241"/>
        <v xml:space="preserve"> </v>
      </c>
      <c r="BS96" s="151" t="str">
        <f t="shared" si="242"/>
        <v xml:space="preserve"> </v>
      </c>
    </row>
    <row r="97" spans="2:71" ht="12.75">
      <c r="B97" s="252" t="s">
        <v>757</v>
      </c>
      <c r="C97" s="165" t="s">
        <v>758</v>
      </c>
      <c r="D97" s="177" t="s">
        <v>74</v>
      </c>
      <c r="E97" s="105" t="s">
        <v>286</v>
      </c>
      <c r="F97" s="148">
        <f>VLOOKUP($B97,Snapshot!$D:$AJ,2,FALSE)</f>
        <v>1703.85</v>
      </c>
      <c r="G97" s="148">
        <f>VLOOKUP($B97,Snapshot!$D:$AJ,3,FALSE)</f>
        <v>1820</v>
      </c>
      <c r="H97" s="148">
        <f t="shared" ref="H97" si="300">IF(IFERROR(((IF(G97&lt;0,"-",G97))/F97*100-100),"-")=-100,"-",(IFERROR(((IF(G97&lt;0,"-",G97))/F97*100-100),"-")))</f>
        <v>6.8169146345042293</v>
      </c>
      <c r="I97" s="149">
        <f>VLOOKUP($B97,Snapshot!$D:$AJ,8,FALSE)</f>
        <v>1.6739014360812425</v>
      </c>
      <c r="J97" s="250">
        <f>IF(VLOOKUP($B97,Snapshot!$D:$AJ,28,FALSE)="#N/A N/A","NA",VLOOKUP($B97,Snapshot!$D:$AJ,30,FALSE))</f>
        <v>47.092849999999999</v>
      </c>
      <c r="K97" s="154">
        <f>IF(VLOOKUP($B97,Snapshot!$D:$AJ,29,FALSE)="#N/A N/A","NA",VLOOKUP($B97,Snapshot!$D:$AJ,31,FALSE))</f>
        <v>81.850679999999997</v>
      </c>
      <c r="L97" s="154">
        <f>IF(VLOOKUP($B97,Snapshot!$D:$AJ,30,FALSE)="#N/A N/A","NA",VLOOKUP($B97,Snapshot!$D:$AJ,32,FALSE))</f>
        <v>119.5966</v>
      </c>
      <c r="M97" s="155">
        <f>IF(VLOOKUP($B97,Snapshot!$D:$AJ,31,FALSE)="#N/A N/A","NA",VLOOKUP($B97,Snapshot!$D:$AJ,33,FALSE))</f>
        <v>113.99769999999999</v>
      </c>
      <c r="N97" s="150">
        <f>VLOOKUP($B97,Snapshot!$D:$AJ,10,FALSE)</f>
        <v>4.7333333333333361</v>
      </c>
      <c r="O97" s="151">
        <f>VLOOKUP($B97,Snapshot!$D:$AJ,11,FALSE)</f>
        <v>15.090357431821431</v>
      </c>
      <c r="P97" s="151">
        <f>VLOOKUP($B97,Snapshot!$D:$AJ,12,FALSE)</f>
        <v>28.43600282853409</v>
      </c>
      <c r="Q97" s="152">
        <f>VLOOKUP($B97,Snapshot!$D:$AJ,13,FALSE)</f>
        <v>40.660394101540938</v>
      </c>
      <c r="R97" s="150">
        <f t="shared" ref="R97" si="301">IF(AND(N97&lt;0,O97&gt;0),"LP",IF(AND(N97&gt;0,O97&lt;0),"PL",IF(OR(N97&lt;0,O97&lt;0),"Loss",IF(ISERROR((+O97/N97-1)*100),"NA",(+O97/N97-1)*100))))</f>
        <v>218.81036827791735</v>
      </c>
      <c r="S97" s="151">
        <f t="shared" ref="S97" si="302">IF(AND(O97&lt;0,P97&gt;0),"LP",IF(AND(O97&gt;0,P97&lt;0),"PL",IF(OR(O97&lt;0,P97&lt;0),"Loss",IF(ISERROR((+P97/O97-1)*100),"NA",(+P97/O97-1)*100))))</f>
        <v>88.438232540273347</v>
      </c>
      <c r="T97" s="152">
        <f t="shared" ref="T97" si="303">IF(AND(P97&lt;0,Q97&gt;0),"LP",IF(AND(P97&gt;0,Q97&lt;0),"PL",IF(OR(P97&lt;0,Q97&lt;0),"Loss",IF(ISERROR((+Q97/P97-1)*100),"NA",(+Q97/P97-1)*100))))</f>
        <v>42.989133693362461</v>
      </c>
      <c r="U97" s="150">
        <f>VLOOKUP($B97,Snapshot!$D:$AJ,17,FALSE)</f>
        <v>112.90985039274463</v>
      </c>
      <c r="V97" s="151">
        <f>VLOOKUP($B97,Snapshot!$D:$AJ,18,FALSE)</f>
        <v>59.918758985713445</v>
      </c>
      <c r="W97" s="152">
        <f>VLOOKUP($B97,Snapshot!$D:$AJ,19,FALSE)</f>
        <v>41.904414299206898</v>
      </c>
      <c r="X97" s="150">
        <f>VLOOKUP($B97,Snapshot!$D:$AJ,20,FALSE)</f>
        <v>31.602294149646955</v>
      </c>
      <c r="Y97" s="151">
        <f>VLOOKUP($B97,Snapshot!$D:$AJ,21,FALSE)</f>
        <v>20.689996254170193</v>
      </c>
      <c r="Z97" s="152">
        <f>VLOOKUP($B97,Snapshot!$D:$AJ,22,FALSE)</f>
        <v>13.851111740152174</v>
      </c>
      <c r="AA97" s="150">
        <f>VLOOKUP($B97,Snapshot!$D:$AJ,23,FALSE)</f>
        <v>78.101582563812045</v>
      </c>
      <c r="AB97" s="151">
        <f>VLOOKUP($B97,Snapshot!$D:$AJ,24,FALSE)</f>
        <v>40.503505735774993</v>
      </c>
      <c r="AC97" s="152">
        <f>VLOOKUP($B97,Snapshot!$D:$AJ,25,FALSE)</f>
        <v>27.976797669238113</v>
      </c>
      <c r="AD97" s="151">
        <f>VLOOKUP($B97,Snapshot!$D:$AJ,26,FALSE)</f>
        <v>32.84285652320002</v>
      </c>
      <c r="AE97" s="151">
        <f>VLOOKUP($B97,Snapshot!$D:$AJ,27,FALSE)</f>
        <v>41.735780977305225</v>
      </c>
      <c r="AF97" s="262">
        <f>VLOOKUP($B97,Snapshot!$D:$AJ,28,FALSE)</f>
        <v>39.59852425777509</v>
      </c>
      <c r="AG97" s="152">
        <f>VLOOKUP($B97,Snapshot!$D:$AJ,29,FALSE)</f>
        <v>0</v>
      </c>
      <c r="AH97" s="150">
        <v>1.6144000000000001</v>
      </c>
      <c r="AI97" s="151">
        <v>4.3027509999999998</v>
      </c>
      <c r="AJ97" s="151">
        <v>9.0944949999999984</v>
      </c>
      <c r="AK97" s="152">
        <v>13.218593249999996</v>
      </c>
      <c r="AL97" s="150">
        <f t="shared" ref="AL97" si="304">IF(OR(AH97&lt;0,AI97&lt;0),"NM",IF(ISERROR((AI97/AH97*100-100)),"NA",(AI97/AH97*100-100)))</f>
        <v>166.52322844400396</v>
      </c>
      <c r="AM97" s="151">
        <f t="shared" ref="AM97" si="305">IF(OR(AI97&lt;0,AJ97&lt;0),"NM",IF(ISERROR((AJ97/AI97*100-100)),"NA",(AJ97/AI97*100-100)))</f>
        <v>111.36465949342639</v>
      </c>
      <c r="AN97" s="152">
        <f t="shared" ref="AN97" si="306">IF(OR(AJ97&lt;0,AK97&lt;0),"NM",IF(ISERROR((AK97/AJ97*100-100)),"NA",(AK97/AJ97*100-100)))</f>
        <v>45.347193549504397</v>
      </c>
      <c r="AO97" s="150">
        <v>0.51280000000000014</v>
      </c>
      <c r="AP97" s="151">
        <v>1.7723140000000004</v>
      </c>
      <c r="AQ97" s="151">
        <v>3.410435624999999</v>
      </c>
      <c r="AR97" s="152">
        <v>4.890879502499998</v>
      </c>
      <c r="AS97" s="150">
        <f t="shared" ref="AS97" si="307">IF(OR(AO97&lt;0,AP97&lt;0),"NM",IF(ISERROR((AP97/AO97*100-100)),"NA",(AP97/AO97*100-100)))</f>
        <v>245.61505460218405</v>
      </c>
      <c r="AT97" s="151">
        <f t="shared" ref="AT97" si="308">IF(OR(AP97&lt;0,AQ97&lt;0),"NM",IF(ISERROR((AQ97/AP97*100-100)),"NA",(AQ97/AP97*100-100)))</f>
        <v>92.428408566427748</v>
      </c>
      <c r="AU97" s="152">
        <f t="shared" ref="AU97" si="309">IF(OR(AQ97&lt;0,AR97&lt;0),"NM",IF(ISERROR((AR97/AQ97*100-100)),"NA",(AR97/AQ97*100-100)))</f>
        <v>43.409230968844327</v>
      </c>
      <c r="AV97" s="150">
        <f t="shared" ref="AV97" si="310">IF(OR(AI97&lt;0,AP97&lt;0),"NM",IF(ISERROR((AP97/AI97*100)),"NA",(AP97/AI97*100)))</f>
        <v>41.190252468711307</v>
      </c>
      <c r="AW97" s="151">
        <f t="shared" ref="AW97" si="311">IF(OR(AJ97&lt;0,AQ97&lt;0),"NM",IF(ISERROR((AQ97/AJ97*100)),"NA",(AQ97/AJ97*100)))</f>
        <v>37.499999999999993</v>
      </c>
      <c r="AX97" s="152">
        <f t="shared" ref="AX97" si="312">IF(OR(AK97&lt;0,AR97&lt;0),"NM",IF(ISERROR((AR97/AK97*100)),"NA",(AR97/AK97*100)))</f>
        <v>36.999999999999993</v>
      </c>
      <c r="AY97" s="150">
        <v>0.37630000000000019</v>
      </c>
      <c r="AZ97" s="151">
        <v>1.2682540000000004</v>
      </c>
      <c r="BA97" s="151">
        <v>2.3898754217213192</v>
      </c>
      <c r="BB97" s="152">
        <v>3.4172621618699064</v>
      </c>
      <c r="BC97" s="150">
        <f t="shared" ref="BC97" si="313">IF(OR(AY97&lt;0,AZ97&lt;0),"NM",IF(ISERROR((AZ97/AY97*100-100)),"NA",(AZ97/AY97*100-100)))</f>
        <v>237.03268668615459</v>
      </c>
      <c r="BD97" s="151">
        <f t="shared" ref="BD97" si="314">IF(OR(AZ97&lt;0,BA97&lt;0),"NM",IF(ISERROR((BA97/AZ97*100-100)),"NA",(BA97/AZ97*100-100)))</f>
        <v>88.438232540273333</v>
      </c>
      <c r="BE97" s="152">
        <f t="shared" ref="BE97" si="315">IF(OR(BA97&lt;0,BB97&lt;0),"NM",IF(ISERROR((BB97/BA97*100-100)),"NA",(BB97/BA97*100-100)))</f>
        <v>42.989133693362447</v>
      </c>
      <c r="BF97" s="150">
        <f t="shared" ref="BF97" si="316">IF(OR(AI97&lt;0,AZ97&lt;0),"NM",IF(ISERROR((AZ97/AI97*100)),"NA",(AZ97/AI97*100)))</f>
        <v>29.475421654657698</v>
      </c>
      <c r="BG97" s="151">
        <f t="shared" ref="BG97" si="317">IF(OR(AJ97&lt;0,BA97&lt;0),"NM",IF(ISERROR((BA97/AJ97*100)),"NA",(BA97/AJ97*100)))</f>
        <v>26.278264177629651</v>
      </c>
      <c r="BH97" s="152">
        <f t="shared" ref="BH97" si="318">IF(OR(AK97&lt;0,BB97&lt;0),"NM",IF(ISERROR((BB97/AK97*100)),"NA",(BB97/AK97*100)))</f>
        <v>25.851935203996895</v>
      </c>
      <c r="BI97" s="150">
        <v>55.07</v>
      </c>
      <c r="BJ97" s="151">
        <v>3.6100000000000003</v>
      </c>
      <c r="BK97" s="151">
        <v>3.38</v>
      </c>
      <c r="BL97" s="152">
        <f t="shared" ref="BL97" si="319">100-BI97-BJ97-BK97</f>
        <v>37.94</v>
      </c>
      <c r="BM97" s="151">
        <v>-13.503566261390461</v>
      </c>
      <c r="BN97" s="151">
        <v>119.5966</v>
      </c>
      <c r="BO97" s="151">
        <v>11.507474886499402</v>
      </c>
      <c r="BP97" s="151" t="e">
        <v>#N/A</v>
      </c>
      <c r="BQ97" s="152" t="e">
        <v>#N/A</v>
      </c>
      <c r="BR97" s="150" t="str">
        <f t="shared" si="241"/>
        <v xml:space="preserve"> </v>
      </c>
      <c r="BS97" s="151" t="str">
        <f t="shared" si="242"/>
        <v xml:space="preserve"> </v>
      </c>
    </row>
    <row r="98" spans="2:71" ht="12.75">
      <c r="B98" s="252" t="s">
        <v>125</v>
      </c>
      <c r="C98" s="165" t="s">
        <v>244</v>
      </c>
      <c r="D98" s="177" t="s">
        <v>86</v>
      </c>
      <c r="E98" s="105" t="s">
        <v>286</v>
      </c>
      <c r="F98" s="148">
        <f>VLOOKUP($B98,Snapshot!$D:$AJ,2,FALSE)</f>
        <v>2484.1</v>
      </c>
      <c r="G98" s="148">
        <f>VLOOKUP($B98,Snapshot!$D:$AJ,3,FALSE)</f>
        <v>3300</v>
      </c>
      <c r="H98" s="148">
        <f t="shared" si="246"/>
        <v>32.844893522805052</v>
      </c>
      <c r="I98" s="149">
        <f>VLOOKUP($B98,Snapshot!$D:$AJ,8,FALSE)</f>
        <v>5.5531167921146949</v>
      </c>
      <c r="J98" s="250">
        <f>IF(VLOOKUP($B98,Snapshot!$D:$AJ,28,FALSE)="#N/A N/A","NA",VLOOKUP($B98,Snapshot!$D:$AJ,30,FALSE))</f>
        <v>-5.8375380000000003</v>
      </c>
      <c r="K98" s="154">
        <f>IF(VLOOKUP($B98,Snapshot!$D:$AJ,29,FALSE)="#N/A N/A","NA",VLOOKUP($B98,Snapshot!$D:$AJ,31,FALSE))</f>
        <v>1.1214900000000001</v>
      </c>
      <c r="L98" s="154">
        <f>IF(VLOOKUP($B98,Snapshot!$D:$AJ,30,FALSE)="#N/A N/A","NA",VLOOKUP($B98,Snapshot!$D:$AJ,32,FALSE))</f>
        <v>23.063580000000002</v>
      </c>
      <c r="M98" s="155">
        <f>IF(VLOOKUP($B98,Snapshot!$D:$AJ,31,FALSE)="#N/A N/A","NA",VLOOKUP($B98,Snapshot!$D:$AJ,33,FALSE))</f>
        <v>12.458690000000001</v>
      </c>
      <c r="N98" s="150">
        <f>VLOOKUP($B98,Snapshot!$D:$AJ,10,FALSE)</f>
        <v>52.642151178254139</v>
      </c>
      <c r="O98" s="151">
        <f>VLOOKUP($B98,Snapshot!$D:$AJ,11,FALSE)</f>
        <v>99.315389116442304</v>
      </c>
      <c r="P98" s="151">
        <f>VLOOKUP($B98,Snapshot!$D:$AJ,12,FALSE)</f>
        <v>110.4819497433725</v>
      </c>
      <c r="Q98" s="152">
        <f>VLOOKUP($B98,Snapshot!$D:$AJ,13,FALSE)</f>
        <v>134.29858989077971</v>
      </c>
      <c r="R98" s="150">
        <f t="shared" si="243"/>
        <v>88.661342467076736</v>
      </c>
      <c r="S98" s="151">
        <f t="shared" si="244"/>
        <v>11.243535091865731</v>
      </c>
      <c r="T98" s="152">
        <f t="shared" si="245"/>
        <v>21.557041854102433</v>
      </c>
      <c r="U98" s="150">
        <f>VLOOKUP($B98,Snapshot!$D:$AJ,17,FALSE)</f>
        <v>25.012236493254004</v>
      </c>
      <c r="V98" s="151">
        <f>VLOOKUP($B98,Snapshot!$D:$AJ,18,FALSE)</f>
        <v>22.484215799685543</v>
      </c>
      <c r="W98" s="152">
        <f>VLOOKUP($B98,Snapshot!$D:$AJ,19,FALSE)</f>
        <v>18.496843503868735</v>
      </c>
      <c r="X98" s="150">
        <f>VLOOKUP($B98,Snapshot!$D:$AJ,20,FALSE)</f>
        <v>2.9146636895009661</v>
      </c>
      <c r="Y98" s="151">
        <f>VLOOKUP($B98,Snapshot!$D:$AJ,21,FALSE)</f>
        <v>2.6004474880793191</v>
      </c>
      <c r="Z98" s="152">
        <f>VLOOKUP($B98,Snapshot!$D:$AJ,22,FALSE)</f>
        <v>2.3095934549574215</v>
      </c>
      <c r="AA98" s="150">
        <f>VLOOKUP($B98,Snapshot!$D:$AJ,23,FALSE)</f>
        <v>13.724216975238997</v>
      </c>
      <c r="AB98" s="151">
        <f>VLOOKUP($B98,Snapshot!$D:$AJ,24,FALSE)</f>
        <v>11.527351712939952</v>
      </c>
      <c r="AC98" s="152">
        <f>VLOOKUP($B98,Snapshot!$D:$AJ,25,FALSE)</f>
        <v>9.202389131539995</v>
      </c>
      <c r="AD98" s="151">
        <f>VLOOKUP($B98,Snapshot!$D:$AJ,26,FALSE)</f>
        <v>12.419977415561966</v>
      </c>
      <c r="AE98" s="151">
        <f>VLOOKUP($B98,Snapshot!$D:$AJ,27,FALSE)</f>
        <v>12.22459607217359</v>
      </c>
      <c r="AF98" s="262">
        <f>VLOOKUP($B98,Snapshot!$D:$AJ,28,FALSE)</f>
        <v>13.226072177699514</v>
      </c>
      <c r="AG98" s="152">
        <f>VLOOKUP($B98,Snapshot!$D:$AJ,29,FALSE)</f>
        <v>0.30192021255182966</v>
      </c>
      <c r="AH98" s="150">
        <v>222.09969999999998</v>
      </c>
      <c r="AI98" s="151">
        <v>199.5223</v>
      </c>
      <c r="AJ98" s="151">
        <v>209.05687600000002</v>
      </c>
      <c r="AK98" s="152">
        <v>229.10335040000001</v>
      </c>
      <c r="AL98" s="150">
        <f t="shared" si="247"/>
        <v>-10.165434712428691</v>
      </c>
      <c r="AM98" s="151">
        <f t="shared" si="248"/>
        <v>4.778701929558764</v>
      </c>
      <c r="AN98" s="152">
        <f t="shared" si="249"/>
        <v>9.5890050514291687</v>
      </c>
      <c r="AO98" s="150">
        <v>19.189899999999994</v>
      </c>
      <c r="AP98" s="151">
        <v>30.576299999999989</v>
      </c>
      <c r="AQ98" s="151">
        <v>34.924615519999989</v>
      </c>
      <c r="AR98" s="152">
        <v>41.769829008223986</v>
      </c>
      <c r="AS98" s="150">
        <f t="shared" si="250"/>
        <v>59.335379548616714</v>
      </c>
      <c r="AT98" s="151">
        <f t="shared" si="251"/>
        <v>14.221195893551553</v>
      </c>
      <c r="AU98" s="152">
        <f t="shared" si="252"/>
        <v>19.599968063510985</v>
      </c>
      <c r="AV98" s="150">
        <f t="shared" si="253"/>
        <v>15.324753172953596</v>
      </c>
      <c r="AW98" s="151">
        <f t="shared" si="254"/>
        <v>16.705796139419967</v>
      </c>
      <c r="AX98" s="152">
        <f t="shared" si="255"/>
        <v>18.231871744911849</v>
      </c>
      <c r="AY98" s="150">
        <v>9.8961979999999947</v>
      </c>
      <c r="AZ98" s="151">
        <v>18.670299999999987</v>
      </c>
      <c r="BA98" s="151">
        <v>20.769501732256597</v>
      </c>
      <c r="BB98" s="152">
        <v>25.24679191356768</v>
      </c>
      <c r="BC98" s="150">
        <f t="shared" si="256"/>
        <v>88.661342467076707</v>
      </c>
      <c r="BD98" s="151">
        <f t="shared" si="257"/>
        <v>11.243535091865752</v>
      </c>
      <c r="BE98" s="152">
        <f t="shared" si="258"/>
        <v>21.557041854102437</v>
      </c>
      <c r="BF98" s="150">
        <f t="shared" si="259"/>
        <v>9.3575003896807445</v>
      </c>
      <c r="BG98" s="151">
        <f t="shared" si="260"/>
        <v>9.9348570253468225</v>
      </c>
      <c r="BH98" s="152">
        <f t="shared" si="261"/>
        <v>11.019826584590916</v>
      </c>
      <c r="BI98" s="150">
        <v>56.69</v>
      </c>
      <c r="BJ98" s="151">
        <v>5.64</v>
      </c>
      <c r="BK98" s="151">
        <v>24.98</v>
      </c>
      <c r="BL98" s="152">
        <f t="shared" si="262"/>
        <v>12.690000000000001</v>
      </c>
      <c r="BM98" s="151">
        <v>-12.623988744284205</v>
      </c>
      <c r="BN98" s="151">
        <v>23.063580000000002</v>
      </c>
      <c r="BO98" s="151">
        <v>13.953068817204301</v>
      </c>
      <c r="BP98" s="151">
        <v>13.389792</v>
      </c>
      <c r="BQ98" s="152">
        <v>15.402957000000001</v>
      </c>
      <c r="BR98" s="150">
        <f t="shared" si="241"/>
        <v>55.114446380172268</v>
      </c>
      <c r="BS98" s="151">
        <f t="shared" si="242"/>
        <v>63.908734625226032</v>
      </c>
    </row>
    <row r="99" spans="2:71" ht="12.75">
      <c r="B99" s="252" t="s">
        <v>126</v>
      </c>
      <c r="C99" s="165" t="s">
        <v>245</v>
      </c>
      <c r="D99" s="177" t="s">
        <v>86</v>
      </c>
      <c r="E99" s="105" t="s">
        <v>286</v>
      </c>
      <c r="F99" s="148">
        <f>VLOOKUP($B99,Snapshot!$D:$AJ,2,FALSE)</f>
        <v>633.79999999999995</v>
      </c>
      <c r="G99" s="148">
        <f>VLOOKUP($B99,Snapshot!$D:$AJ,3,FALSE)</f>
        <v>800</v>
      </c>
      <c r="H99" s="148">
        <f t="shared" si="246"/>
        <v>26.222783212369833</v>
      </c>
      <c r="I99" s="149">
        <f>VLOOKUP($B99,Snapshot!$D:$AJ,8,FALSE)</f>
        <v>18.373406478651734</v>
      </c>
      <c r="J99" s="250">
        <f>IF(VLOOKUP($B99,Snapshot!$D:$AJ,28,FALSE)="#N/A N/A","NA",VLOOKUP($B99,Snapshot!$D:$AJ,30,FALSE))</f>
        <v>-4.0496540000000003</v>
      </c>
      <c r="K99" s="154">
        <f>IF(VLOOKUP($B99,Snapshot!$D:$AJ,29,FALSE)="#N/A N/A","NA",VLOOKUP($B99,Snapshot!$D:$AJ,31,FALSE))</f>
        <v>5.3348820000000003</v>
      </c>
      <c r="L99" s="154">
        <f>IF(VLOOKUP($B99,Snapshot!$D:$AJ,30,FALSE)="#N/A N/A","NA",VLOOKUP($B99,Snapshot!$D:$AJ,32,FALSE))</f>
        <v>47.224159999999998</v>
      </c>
      <c r="M99" s="155">
        <f>IF(VLOOKUP($B99,Snapshot!$D:$AJ,31,FALSE)="#N/A N/A","NA",VLOOKUP($B99,Snapshot!$D:$AJ,33,FALSE))</f>
        <v>21.66234</v>
      </c>
      <c r="N99" s="150">
        <f>VLOOKUP($B99,Snapshot!$D:$AJ,10,FALSE)</f>
        <v>14.215395462443031</v>
      </c>
      <c r="O99" s="151">
        <f>VLOOKUP($B99,Snapshot!$D:$AJ,11,FALSE)</f>
        <v>13.898451972516721</v>
      </c>
      <c r="P99" s="151">
        <f>VLOOKUP($B99,Snapshot!$D:$AJ,12,FALSE)</f>
        <v>12.633081025479475</v>
      </c>
      <c r="Q99" s="152">
        <f>VLOOKUP($B99,Snapshot!$D:$AJ,13,FALSE)</f>
        <v>18.188768698201226</v>
      </c>
      <c r="R99" s="150">
        <f t="shared" si="243"/>
        <v>-2.2295791261218945</v>
      </c>
      <c r="S99" s="151">
        <f t="shared" si="244"/>
        <v>-9.1044020552751732</v>
      </c>
      <c r="T99" s="152">
        <f t="shared" si="245"/>
        <v>43.977297869906515</v>
      </c>
      <c r="U99" s="150">
        <f>VLOOKUP($B99,Snapshot!$D:$AJ,17,FALSE)</f>
        <v>45.602200968373886</v>
      </c>
      <c r="V99" s="151">
        <f>VLOOKUP($B99,Snapshot!$D:$AJ,18,FALSE)</f>
        <v>50.169867407776302</v>
      </c>
      <c r="W99" s="152">
        <f>VLOOKUP($B99,Snapshot!$D:$AJ,19,FALSE)</f>
        <v>34.845679249452409</v>
      </c>
      <c r="X99" s="150">
        <f>VLOOKUP($B99,Snapshot!$D:$AJ,20,FALSE)</f>
        <v>3.360029535598307</v>
      </c>
      <c r="Y99" s="151">
        <f>VLOOKUP($B99,Snapshot!$D:$AJ,21,FALSE)</f>
        <v>2.8243903662297805</v>
      </c>
      <c r="Z99" s="152">
        <f>VLOOKUP($B99,Snapshot!$D:$AJ,22,FALSE)</f>
        <v>2.641130661124516</v>
      </c>
      <c r="AA99" s="150">
        <f>VLOOKUP($B99,Snapshot!$D:$AJ,23,FALSE)</f>
        <v>21.533059910261091</v>
      </c>
      <c r="AB99" s="151">
        <f>VLOOKUP($B99,Snapshot!$D:$AJ,24,FALSE)</f>
        <v>18.774160149259277</v>
      </c>
      <c r="AC99" s="152">
        <f>VLOOKUP($B99,Snapshot!$D:$AJ,25,FALSE)</f>
        <v>14.282389819949971</v>
      </c>
      <c r="AD99" s="151">
        <f>VLOOKUP($B99,Snapshot!$D:$AJ,26,FALSE)</f>
        <v>8.37930151519204</v>
      </c>
      <c r="AE99" s="151">
        <f>VLOOKUP($B99,Snapshot!$D:$AJ,27,FALSE)</f>
        <v>6.4421732773867095</v>
      </c>
      <c r="AF99" s="262">
        <f>VLOOKUP($B99,Snapshot!$D:$AJ,28,FALSE)</f>
        <v>7.842186139377862</v>
      </c>
      <c r="AG99" s="152">
        <f>VLOOKUP($B99,Snapshot!$D:$AJ,29,FALSE)</f>
        <v>0.31555695803092459</v>
      </c>
      <c r="AH99" s="150">
        <v>389.37029999999999</v>
      </c>
      <c r="AI99" s="151">
        <v>331.59640000000002</v>
      </c>
      <c r="AJ99" s="151">
        <v>347.75971262516566</v>
      </c>
      <c r="AK99" s="152">
        <v>419.68260376327549</v>
      </c>
      <c r="AL99" s="150">
        <f t="shared" si="247"/>
        <v>-14.837777817157587</v>
      </c>
      <c r="AM99" s="151">
        <f t="shared" si="248"/>
        <v>4.8743932760324498</v>
      </c>
      <c r="AN99" s="152">
        <f t="shared" si="249"/>
        <v>20.681777827333377</v>
      </c>
      <c r="AO99" s="150">
        <v>51.223700000000015</v>
      </c>
      <c r="AP99" s="151">
        <v>63.995100000000036</v>
      </c>
      <c r="AQ99" s="151">
        <v>67.761688122450437</v>
      </c>
      <c r="AR99" s="152">
        <v>95.869974714576614</v>
      </c>
      <c r="AS99" s="150">
        <f t="shared" si="250"/>
        <v>24.93259955840756</v>
      </c>
      <c r="AT99" s="151">
        <f t="shared" si="251"/>
        <v>5.8857445686472829</v>
      </c>
      <c r="AU99" s="152">
        <f t="shared" si="252"/>
        <v>41.481089640701413</v>
      </c>
      <c r="AV99" s="150">
        <f t="shared" si="253"/>
        <v>19.299093717543386</v>
      </c>
      <c r="AW99" s="151">
        <f t="shared" si="254"/>
        <v>19.485203622619643</v>
      </c>
      <c r="AX99" s="152">
        <f t="shared" si="255"/>
        <v>22.843447370683169</v>
      </c>
      <c r="AY99" s="150">
        <v>28.226800000000008</v>
      </c>
      <c r="AZ99" s="151">
        <v>30.544627899999995</v>
      </c>
      <c r="BA99" s="151">
        <v>31.116898745764388</v>
      </c>
      <c r="BB99" s="152">
        <v>44.801269995066406</v>
      </c>
      <c r="BC99" s="150">
        <f t="shared" si="256"/>
        <v>8.2114440885965934</v>
      </c>
      <c r="BD99" s="151">
        <f t="shared" si="257"/>
        <v>1.873556448741013</v>
      </c>
      <c r="BE99" s="152">
        <f t="shared" si="258"/>
        <v>43.97729786990655</v>
      </c>
      <c r="BF99" s="150">
        <f t="shared" si="259"/>
        <v>9.2113870657220627</v>
      </c>
      <c r="BG99" s="151">
        <f t="shared" si="260"/>
        <v>8.9478158671311849</v>
      </c>
      <c r="BH99" s="152">
        <f t="shared" si="261"/>
        <v>10.675036228172287</v>
      </c>
      <c r="BI99" s="150">
        <v>70.290000000000006</v>
      </c>
      <c r="BJ99" s="151">
        <v>9.6300000000000008</v>
      </c>
      <c r="BK99" s="151">
        <v>13.26</v>
      </c>
      <c r="BL99" s="152">
        <f t="shared" si="262"/>
        <v>6.8199999999999914</v>
      </c>
      <c r="BM99" s="151">
        <v>-10.334583009124998</v>
      </c>
      <c r="BN99" s="151">
        <v>47.224159999999998</v>
      </c>
      <c r="BO99" s="151">
        <v>23.977644731182796</v>
      </c>
      <c r="BP99" s="151">
        <v>22.924272999999999</v>
      </c>
      <c r="BQ99" s="152">
        <v>25.934955000000002</v>
      </c>
      <c r="BR99" s="150">
        <f t="shared" si="241"/>
        <v>35.73777779458652</v>
      </c>
      <c r="BS99" s="151">
        <f t="shared" si="242"/>
        <v>72.744737729702649</v>
      </c>
    </row>
    <row r="100" spans="2:71" ht="12.75">
      <c r="B100" s="252" t="s">
        <v>127</v>
      </c>
      <c r="C100" s="165" t="s">
        <v>247</v>
      </c>
      <c r="D100" s="177" t="s">
        <v>86</v>
      </c>
      <c r="E100" s="105" t="s">
        <v>286</v>
      </c>
      <c r="F100" s="148">
        <f>VLOOKUP($B100,Snapshot!$D:$AJ,2,FALSE)</f>
        <v>1237.75</v>
      </c>
      <c r="G100" s="148">
        <f>VLOOKUP($B100,Snapshot!$D:$AJ,3,FALSE)</f>
        <v>1850</v>
      </c>
      <c r="H100" s="148">
        <f t="shared" ref="H100" si="320">IF(IFERROR(((IF(G100&lt;0,"-",G100))/F100*100-100),"-")=-100,"-",(IFERROR(((IF(G100&lt;0,"-",G100))/F100*100-100),"-")))</f>
        <v>49.464754595031309</v>
      </c>
      <c r="I100" s="149">
        <f>VLOOKUP($B100,Snapshot!$D:$AJ,8,FALSE)</f>
        <v>1.1519592980286739</v>
      </c>
      <c r="J100" s="250">
        <f>IF(VLOOKUP($B100,Snapshot!$D:$AJ,28,FALSE)="#N/A N/A","NA",VLOOKUP($B100,Snapshot!$D:$AJ,30,FALSE))</f>
        <v>-22.63579</v>
      </c>
      <c r="K100" s="154">
        <f>IF(VLOOKUP($B100,Snapshot!$D:$AJ,29,FALSE)="#N/A N/A","NA",VLOOKUP($B100,Snapshot!$D:$AJ,31,FALSE))</f>
        <v>-13.30461</v>
      </c>
      <c r="L100" s="154">
        <f>IF(VLOOKUP($B100,Snapshot!$D:$AJ,30,FALSE)="#N/A N/A","NA",VLOOKUP($B100,Snapshot!$D:$AJ,32,FALSE))</f>
        <v>3.1888290000000001</v>
      </c>
      <c r="M100" s="155">
        <f>IF(VLOOKUP($B100,Snapshot!$D:$AJ,31,FALSE)="#N/A N/A","NA",VLOOKUP($B100,Snapshot!$D:$AJ,33,FALSE))</f>
        <v>-14.13458</v>
      </c>
      <c r="N100" s="150">
        <f>VLOOKUP($B100,Snapshot!$D:$AJ,10,FALSE)</f>
        <v>4.685886446319782</v>
      </c>
      <c r="O100" s="151">
        <f>VLOOKUP($B100,Snapshot!$D:$AJ,11,FALSE)</f>
        <v>53.990075176476928</v>
      </c>
      <c r="P100" s="151">
        <f>VLOOKUP($B100,Snapshot!$D:$AJ,12,FALSE)</f>
        <v>42.127399001882054</v>
      </c>
      <c r="Q100" s="152">
        <f>VLOOKUP($B100,Snapshot!$D:$AJ,13,FALSE)</f>
        <v>82.154050882834682</v>
      </c>
      <c r="R100" s="150">
        <f t="shared" ref="R100" si="321">IF(AND(N100&lt;0,O100&gt;0),"LP",IF(AND(N100&gt;0,O100&lt;0),"PL",IF(OR(N100&lt;0,O100&lt;0),"Loss",IF(ISERROR((+O100/N100-1)*100),"NA",(+O100/N100-1)*100))))</f>
        <v>1052.1848810245892</v>
      </c>
      <c r="S100" s="151">
        <f t="shared" ref="S100" si="322">IF(AND(O100&lt;0,P100&gt;0),"LP",IF(AND(O100&gt;0,P100&lt;0),"PL",IF(OR(O100&lt;0,P100&lt;0),"Loss",IF(ISERROR((+P100/O100-1)*100),"NA",(+P100/O100-1)*100))))</f>
        <v>-21.971957134379682</v>
      </c>
      <c r="T100" s="152">
        <f t="shared" ref="T100" si="323">IF(AND(P100&lt;0,Q100&gt;0),"LP",IF(AND(P100&gt;0,Q100&lt;0),"PL",IF(OR(P100&lt;0,Q100&lt;0),"Loss",IF(ISERROR((+Q100/P100-1)*100),"NA",(+Q100/P100-1)*100))))</f>
        <v>95.013347202290916</v>
      </c>
      <c r="U100" s="150">
        <f>VLOOKUP($B100,Snapshot!$D:$AJ,17,FALSE)</f>
        <v>22.925509845173885</v>
      </c>
      <c r="V100" s="151">
        <f>VLOOKUP($B100,Snapshot!$D:$AJ,18,FALSE)</f>
        <v>29.381116074711926</v>
      </c>
      <c r="W100" s="152">
        <f>VLOOKUP($B100,Snapshot!$D:$AJ,19,FALSE)</f>
        <v>15.066207773068149</v>
      </c>
      <c r="X100" s="150">
        <f>VLOOKUP($B100,Snapshot!$D:$AJ,20,FALSE)</f>
        <v>1.4282449303121656</v>
      </c>
      <c r="Y100" s="151">
        <f>VLOOKUP($B100,Snapshot!$D:$AJ,21,FALSE)</f>
        <v>1.3802613422525352</v>
      </c>
      <c r="Z100" s="152">
        <f>VLOOKUP($B100,Snapshot!$D:$AJ,22,FALSE)</f>
        <v>1.2801160612235398</v>
      </c>
      <c r="AA100" s="150">
        <f>VLOOKUP($B100,Snapshot!$D:$AJ,23,FALSE)</f>
        <v>8.8117413219950009</v>
      </c>
      <c r="AB100" s="151">
        <f>VLOOKUP($B100,Snapshot!$D:$AJ,24,FALSE)</f>
        <v>9.950348013314489</v>
      </c>
      <c r="AC100" s="152">
        <f>VLOOKUP($B100,Snapshot!$D:$AJ,25,FALSE)</f>
        <v>7.093369386069341</v>
      </c>
      <c r="AD100" s="151">
        <f>VLOOKUP($B100,Snapshot!$D:$AJ,26,FALSE)</f>
        <v>6.5710917448445674</v>
      </c>
      <c r="AE100" s="151">
        <f>VLOOKUP($B100,Snapshot!$D:$AJ,27,FALSE)</f>
        <v>4.7780459758718772</v>
      </c>
      <c r="AF100" s="262">
        <f>VLOOKUP($B100,Snapshot!$D:$AJ,28,FALSE)</f>
        <v>8.8164442191968053</v>
      </c>
      <c r="AG100" s="152">
        <f>VLOOKUP($B100,Snapshot!$D:$AJ,29,FALSE)</f>
        <v>0.80791759240557459</v>
      </c>
      <c r="AH100" s="150">
        <v>86.822699999999998</v>
      </c>
      <c r="AI100" s="151">
        <v>96.627200000000002</v>
      </c>
      <c r="AJ100" s="151">
        <v>92.800895852691227</v>
      </c>
      <c r="AK100" s="152">
        <v>102.58804856237961</v>
      </c>
      <c r="AL100" s="150">
        <f t="shared" ref="AL100" si="324">IF(OR(AH100&lt;0,AI100&lt;0),"NM",IF(ISERROR((AI100/AH100*100-100)),"NA",(AI100/AH100*100-100)))</f>
        <v>11.292553675478871</v>
      </c>
      <c r="AM100" s="151">
        <f t="shared" ref="AM100" si="325">IF(OR(AI100&lt;0,AJ100&lt;0),"NM",IF(ISERROR((AJ100/AI100*100-100)),"NA",(AJ100/AI100*100-100)))</f>
        <v>-3.9598623858590258</v>
      </c>
      <c r="AN100" s="152">
        <f t="shared" ref="AN100" si="326">IF(OR(AJ100&lt;0,AK100&lt;0),"NM",IF(ISERROR((AK100/AJ100*100-100)),"NA",(AK100/AJ100*100-100)))</f>
        <v>10.546398954191289</v>
      </c>
      <c r="AO100" s="150">
        <v>7.7200999999999915</v>
      </c>
      <c r="AP100" s="151">
        <v>14.375999999999985</v>
      </c>
      <c r="AQ100" s="151">
        <v>12.754888288951843</v>
      </c>
      <c r="AR100" s="152">
        <v>17.153458396226618</v>
      </c>
      <c r="AS100" s="150">
        <f t="shared" ref="AS100" si="327">IF(OR(AO100&lt;0,AP100&lt;0),"NM",IF(ISERROR((AP100/AO100*100-100)),"NA",(AP100/AO100*100-100)))</f>
        <v>86.215204466263401</v>
      </c>
      <c r="AT100" s="151">
        <f t="shared" ref="AT100" si="328">IF(OR(AP100&lt;0,AQ100&lt;0),"NM",IF(ISERROR((AQ100/AP100*100-100)),"NA",(AQ100/AP100*100-100)))</f>
        <v>-11.276514406289266</v>
      </c>
      <c r="AU100" s="152">
        <f t="shared" ref="AU100" si="329">IF(OR(AQ100&lt;0,AR100&lt;0),"NM",IF(ISERROR((AR100/AQ100*100-100)),"NA",(AR100/AQ100*100-100)))</f>
        <v>34.485367551864584</v>
      </c>
      <c r="AV100" s="150">
        <f t="shared" ref="AV100" si="330">IF(OR(AI100&lt;0,AP100&lt;0),"NM",IF(ISERROR((AP100/AI100*100)),"NA",(AP100/AI100*100)))</f>
        <v>14.877798383891891</v>
      </c>
      <c r="AW100" s="151">
        <f t="shared" ref="AW100" si="331">IF(OR(AJ100&lt;0,AQ100&lt;0),"NM",IF(ISERROR((AQ100/AJ100*100)),"NA",(AQ100/AJ100*100)))</f>
        <v>13.74435900834243</v>
      </c>
      <c r="AX100" s="152">
        <f t="shared" ref="AX100" si="332">IF(OR(AK100&lt;0,AR100&lt;0),"NM",IF(ISERROR((AR100/AK100*100)),"NA",(AR100/AK100*100)))</f>
        <v>16.720718092026381</v>
      </c>
      <c r="AY100" s="150">
        <v>0.36085496075599549</v>
      </c>
      <c r="AZ100" s="151">
        <v>4.1577163002577944</v>
      </c>
      <c r="BA100" s="151">
        <v>3.244184656996036</v>
      </c>
      <c r="BB100" s="152">
        <v>6.3265930890311282</v>
      </c>
      <c r="BC100" s="150">
        <f t="shared" ref="BC100" si="333">IF(OR(AY100&lt;0,AZ100&lt;0),"NM",IF(ISERROR((AZ100/AY100*100-100)),"NA",(AZ100/AY100*100-100)))</f>
        <v>1052.184881024589</v>
      </c>
      <c r="BD100" s="151">
        <f t="shared" ref="BD100" si="334">IF(OR(AZ100&lt;0,BA100&lt;0),"NM",IF(ISERROR((BA100/AZ100*100-100)),"NA",(BA100/AZ100*100-100)))</f>
        <v>-21.971957134379664</v>
      </c>
      <c r="BE100" s="152">
        <f t="shared" ref="BE100" si="335">IF(OR(BA100&lt;0,BB100&lt;0),"NM",IF(ISERROR((BB100/BA100*100-100)),"NA",(BB100/BA100*100-100)))</f>
        <v>95.013347202290845</v>
      </c>
      <c r="BF100" s="150">
        <f t="shared" ref="BF100" si="336">IF(OR(AI100&lt;0,AZ100&lt;0),"NM",IF(ISERROR((AZ100/AI100*100)),"NA",(AZ100/AI100*100)))</f>
        <v>4.3028425746143881</v>
      </c>
      <c r="BG100" s="151">
        <f t="shared" ref="BG100" si="337">IF(OR(AJ100&lt;0,BA100&lt;0),"NM",IF(ISERROR((BA100/AJ100*100)),"NA",(BA100/AJ100*100)))</f>
        <v>3.4958548914718848</v>
      </c>
      <c r="BH100" s="152">
        <f t="shared" ref="BH100" si="338">IF(OR(AK100&lt;0,BB100&lt;0),"NM",IF(ISERROR((BB100/AK100*100)),"NA",(BB100/AK100*100)))</f>
        <v>6.166988433534911</v>
      </c>
      <c r="BI100" s="150">
        <v>62.9</v>
      </c>
      <c r="BJ100" s="151">
        <v>5.99</v>
      </c>
      <c r="BK100" s="151">
        <v>16.270000000000003</v>
      </c>
      <c r="BL100" s="152">
        <f t="shared" ref="BL100" si="339">100-BI100-BJ100-BK100</f>
        <v>14.839999999999996</v>
      </c>
      <c r="BM100" s="151">
        <v>-31.283830673143655</v>
      </c>
      <c r="BN100" s="151">
        <v>3.1888290000000001</v>
      </c>
      <c r="BO100" s="151">
        <v>2.3577078853046594</v>
      </c>
      <c r="BP100" s="151">
        <v>4.8941540000000003</v>
      </c>
      <c r="BQ100" s="152">
        <v>5.3109999999999999</v>
      </c>
      <c r="BR100" s="150">
        <f t="shared" si="241"/>
        <v>-33.713065485964762</v>
      </c>
      <c r="BS100" s="151">
        <f t="shared" si="242"/>
        <v>19.122445660537153</v>
      </c>
    </row>
    <row r="101" spans="2:71" ht="12.75">
      <c r="B101" s="252" t="s">
        <v>560</v>
      </c>
      <c r="C101" s="165" t="s">
        <v>1318</v>
      </c>
      <c r="D101" s="177" t="s">
        <v>86</v>
      </c>
      <c r="E101" s="105" t="s">
        <v>286</v>
      </c>
      <c r="F101" s="148">
        <f>VLOOKUP($B101,Snapshot!$D:$AJ,2,FALSE)</f>
        <v>1892.7</v>
      </c>
      <c r="G101" s="148">
        <f>VLOOKUP($B101,Snapshot!$D:$AJ,3,FALSE)</f>
        <v>2300</v>
      </c>
      <c r="H101" s="148">
        <f t="shared" ref="H101" si="340">IF(IFERROR(((IF(G101&lt;0,"-",G101))/F101*100-100),"-")=-100,"-",(IFERROR(((IF(G101&lt;0,"-",G101))/F101*100-100),"-")))</f>
        <v>21.519522375442477</v>
      </c>
      <c r="I101" s="149">
        <f>VLOOKUP($B101,Snapshot!$D:$AJ,8,FALSE)</f>
        <v>4.2890892384808836</v>
      </c>
      <c r="J101" s="250">
        <f>IF(VLOOKUP($B101,Snapshot!$D:$AJ,28,FALSE)="#N/A N/A","NA",VLOOKUP($B101,Snapshot!$D:$AJ,30,FALSE))</f>
        <v>5.5781809999999998</v>
      </c>
      <c r="K101" s="154">
        <f>IF(VLOOKUP($B101,Snapshot!$D:$AJ,29,FALSE)="#N/A N/A","NA",VLOOKUP($B101,Snapshot!$D:$AJ,31,FALSE))</f>
        <v>-3.21888</v>
      </c>
      <c r="L101" s="154">
        <f>IF(VLOOKUP($B101,Snapshot!$D:$AJ,30,FALSE)="#N/A N/A","NA",VLOOKUP($B101,Snapshot!$D:$AJ,32,FALSE))</f>
        <v>-20.12744</v>
      </c>
      <c r="M101" s="155">
        <f>IF(VLOOKUP($B101,Snapshot!$D:$AJ,31,FALSE)="#N/A N/A","NA",VLOOKUP($B101,Snapshot!$D:$AJ,33,FALSE))</f>
        <v>-16.778790000000001</v>
      </c>
      <c r="N101" s="150">
        <f>VLOOKUP($B101,Snapshot!$D:$AJ,10,FALSE)</f>
        <v>36.53716028421772</v>
      </c>
      <c r="O101" s="151">
        <f>VLOOKUP($B101,Snapshot!$D:$AJ,11,FALSE)</f>
        <v>40.75093497393042</v>
      </c>
      <c r="P101" s="151">
        <f>VLOOKUP($B101,Snapshot!$D:$AJ,12,FALSE)</f>
        <v>52.415450171303426</v>
      </c>
      <c r="Q101" s="152">
        <f>VLOOKUP($B101,Snapshot!$D:$AJ,13,FALSE)</f>
        <v>69.651412069267167</v>
      </c>
      <c r="R101" s="150">
        <f t="shared" ref="R101" si="341">IF(AND(N101&lt;0,O101&gt;0),"LP",IF(AND(N101&gt;0,O101&lt;0),"PL",IF(OR(N101&lt;0,O101&lt;0),"Loss",IF(ISERROR((+O101/N101-1)*100),"NA",(+O101/N101-1)*100))))</f>
        <v>11.532846715328461</v>
      </c>
      <c r="S101" s="151">
        <f t="shared" ref="S101" si="342">IF(AND(O101&lt;0,P101&gt;0),"LP",IF(AND(O101&gt;0,P101&lt;0),"PL",IF(OR(O101&lt;0,P101&lt;0),"Loss",IF(ISERROR((+P101/O101-1)*100),"NA",(+P101/O101-1)*100))))</f>
        <v>28.623920420071691</v>
      </c>
      <c r="T101" s="152">
        <f t="shared" ref="T101" si="343">IF(AND(P101&lt;0,Q101&gt;0),"LP",IF(AND(P101&gt;0,Q101&lt;0),"PL",IF(OR(P101&lt;0,Q101&lt;0),"Loss",IF(ISERROR((+Q101/P101-1)*100),"NA",(+Q101/P101-1)*100))))</f>
        <v>32.883361378435971</v>
      </c>
      <c r="U101" s="150">
        <f>VLOOKUP($B101,Snapshot!$D:$AJ,17,FALSE)</f>
        <v>46.445560113180626</v>
      </c>
      <c r="V101" s="151">
        <f>VLOOKUP($B101,Snapshot!$D:$AJ,18,FALSE)</f>
        <v>36.109582075786911</v>
      </c>
      <c r="W101" s="152">
        <f>VLOOKUP($B101,Snapshot!$D:$AJ,19,FALSE)</f>
        <v>27.173892729091286</v>
      </c>
      <c r="X101" s="150">
        <f>VLOOKUP($B101,Snapshot!$D:$AJ,20,FALSE)</f>
        <v>2.1641452704217365</v>
      </c>
      <c r="Y101" s="151">
        <f>VLOOKUP($B101,Snapshot!$D:$AJ,21,FALSE)</f>
        <v>2.081018468571588</v>
      </c>
      <c r="Z101" s="152">
        <f>VLOOKUP($B101,Snapshot!$D:$AJ,22,FALSE)</f>
        <v>1.969187174645062</v>
      </c>
      <c r="AA101" s="150">
        <f>VLOOKUP($B101,Snapshot!$D:$AJ,23,FALSE)</f>
        <v>13.742204216023113</v>
      </c>
      <c r="AB101" s="151">
        <f>VLOOKUP($B101,Snapshot!$D:$AJ,24,FALSE)</f>
        <v>12.952969999110124</v>
      </c>
      <c r="AC101" s="152">
        <f>VLOOKUP($B101,Snapshot!$D:$AJ,25,FALSE)</f>
        <v>10.463378945059711</v>
      </c>
      <c r="AD101" s="151">
        <f>VLOOKUP($B101,Snapshot!$D:$AJ,26,FALSE)</f>
        <v>4.7713468865164206</v>
      </c>
      <c r="AE101" s="151">
        <f>VLOOKUP($B101,Snapshot!$D:$AJ,27,FALSE)</f>
        <v>5.875914016545873</v>
      </c>
      <c r="AF101" s="262">
        <f>VLOOKUP($B101,Snapshot!$D:$AJ,28,FALSE)</f>
        <v>7.4467023923962774</v>
      </c>
      <c r="AG101" s="152">
        <f>VLOOKUP($B101,Snapshot!$D:$AJ,29,FALSE)</f>
        <v>0.47551117451260105</v>
      </c>
      <c r="AH101" s="150">
        <v>135.4</v>
      </c>
      <c r="AI101" s="151">
        <v>146.91</v>
      </c>
      <c r="AJ101" s="151">
        <v>156.92445000000001</v>
      </c>
      <c r="AK101" s="152">
        <v>173.00035305</v>
      </c>
      <c r="AL101" s="150">
        <f t="shared" ref="AL101" si="344">IF(OR(AH101&lt;0,AI101&lt;0),"NM",IF(ISERROR((AI101/AH101*100-100)),"NA",(AI101/AH101*100-100)))</f>
        <v>8.5007385524372268</v>
      </c>
      <c r="AM101" s="151">
        <f t="shared" ref="AM101" si="345">IF(OR(AI101&lt;0,AJ101&lt;0),"NM",IF(ISERROR((AJ101/AI101*100-100)),"NA",(AJ101/AI101*100-100)))</f>
        <v>6.8167245252195272</v>
      </c>
      <c r="AN101" s="152">
        <f t="shared" ref="AN101" si="346">IF(OR(AJ101&lt;0,AK101&lt;0),"NM",IF(ISERROR((AK101/AJ101*100-100)),"NA",(AK101/AJ101*100-100)))</f>
        <v>10.244358383922972</v>
      </c>
      <c r="AO101" s="150">
        <v>23.16</v>
      </c>
      <c r="AP101" s="151">
        <v>26.39</v>
      </c>
      <c r="AQ101" s="151">
        <v>28.717001750000026</v>
      </c>
      <c r="AR101" s="152">
        <v>34.924892486753613</v>
      </c>
      <c r="AS101" s="150">
        <f t="shared" ref="AS101" si="347">IF(OR(AO101&lt;0,AP101&lt;0),"NM",IF(ISERROR((AP101/AO101*100-100)),"NA",(AP101/AO101*100-100)))</f>
        <v>13.946459412780655</v>
      </c>
      <c r="AT101" s="151">
        <f t="shared" ref="AT101" si="348">IF(OR(AP101&lt;0,AQ101&lt;0),"NM",IF(ISERROR((AQ101/AP101*100-100)),"NA",(AQ101/AP101*100-100)))</f>
        <v>8.8177406214476264</v>
      </c>
      <c r="AU101" s="152">
        <f t="shared" ref="AU101" si="349">IF(OR(AQ101&lt;0,AR101&lt;0),"NM",IF(ISERROR((AR101/AQ101*100-100)),"NA",(AR101/AQ101*100-100)))</f>
        <v>21.617475218329801</v>
      </c>
      <c r="AV101" s="150">
        <f t="shared" ref="AV101" si="350">IF(OR(AI101&lt;0,AP101&lt;0),"NM",IF(ISERROR((AP101/AI101*100)),"NA",(AP101/AI101*100)))</f>
        <v>17.963378939486763</v>
      </c>
      <c r="AW101" s="151">
        <f t="shared" ref="AW101" si="351">IF(OR(AJ101&lt;0,AQ101&lt;0),"NM",IF(ISERROR((AQ101/AJ101*100)),"NA",(AQ101/AJ101*100)))</f>
        <v>18.299890010766344</v>
      </c>
      <c r="AX101" s="152">
        <f t="shared" ref="AX101" si="352">IF(OR(AK101&lt;0,AR101&lt;0),"NM",IF(ISERROR((AR101/AK101*100)),"NA",(AR101/AK101*100)))</f>
        <v>20.187757927094943</v>
      </c>
      <c r="AY101" s="150">
        <v>6.85</v>
      </c>
      <c r="AZ101" s="151">
        <v>7.64</v>
      </c>
      <c r="BA101" s="151">
        <v>9.8268675200934776</v>
      </c>
      <c r="BB101" s="152">
        <v>13.058271878905966</v>
      </c>
      <c r="BC101" s="150">
        <f t="shared" ref="BC101" si="353">IF(OR(AY101&lt;0,AZ101&lt;0),"NM",IF(ISERROR((AZ101/AY101*100-100)),"NA",(AZ101/AY101*100-100)))</f>
        <v>11.532846715328461</v>
      </c>
      <c r="BD101" s="151">
        <f t="shared" ref="BD101" si="354">IF(OR(AZ101&lt;0,BA101&lt;0),"NM",IF(ISERROR((BA101/AZ101*100-100)),"NA",(BA101/AZ101*100-100)))</f>
        <v>28.623920420071698</v>
      </c>
      <c r="BE101" s="152">
        <f t="shared" ref="BE101" si="355">IF(OR(BA101&lt;0,BB101&lt;0),"NM",IF(ISERROR((BB101/BA101*100-100)),"NA",(BB101/BA101*100-100)))</f>
        <v>32.883361378436007</v>
      </c>
      <c r="BF101" s="150">
        <f t="shared" ref="BF101" si="356">IF(OR(AI101&lt;0,AZ101&lt;0),"NM",IF(ISERROR((AZ101/AI101*100)),"NA",(AZ101/AI101*100)))</f>
        <v>5.2004628684228438</v>
      </c>
      <c r="BG101" s="151">
        <f t="shared" ref="BG101" si="357">IF(OR(AJ101&lt;0,BA101&lt;0),"NM",IF(ISERROR((BA101/AJ101*100)),"NA",(BA101/AJ101*100)))</f>
        <v>6.2621647041576232</v>
      </c>
      <c r="BH101" s="152">
        <f t="shared" ref="BH101" si="358">IF(OR(AK101&lt;0,BB101&lt;0),"NM",IF(ISERROR((BB101/AK101*100)),"NA",(BB101/AK101*100)))</f>
        <v>7.5481186302156891</v>
      </c>
      <c r="BI101" s="150">
        <v>55.84</v>
      </c>
      <c r="BJ101" s="151">
        <v>9.4</v>
      </c>
      <c r="BK101" s="151">
        <v>13.78</v>
      </c>
      <c r="BL101" s="152">
        <f t="shared" ref="BL101" si="359">100-BI101-BJ101-BK101</f>
        <v>20.979999999999997</v>
      </c>
      <c r="BM101" s="151">
        <v>-22.07423266154764</v>
      </c>
      <c r="BN101" s="151">
        <v>-20.12744</v>
      </c>
      <c r="BO101" s="151">
        <v>10.641009510155317</v>
      </c>
      <c r="BP101" s="151">
        <v>6.8</v>
      </c>
      <c r="BQ101" s="152">
        <v>7.5335000000000001</v>
      </c>
      <c r="BR101" s="150">
        <f t="shared" si="241"/>
        <v>44.512757648433507</v>
      </c>
      <c r="BS101" s="151">
        <f t="shared" si="242"/>
        <v>73.336057329341827</v>
      </c>
    </row>
    <row r="102" spans="2:71" ht="12.75">
      <c r="B102" s="252" t="s">
        <v>128</v>
      </c>
      <c r="C102" s="165" t="s">
        <v>253</v>
      </c>
      <c r="D102" s="177" t="s">
        <v>86</v>
      </c>
      <c r="E102" s="105" t="s">
        <v>286</v>
      </c>
      <c r="F102" s="148">
        <f>VLOOKUP($B102,Snapshot!$D:$AJ,2,FALSE)</f>
        <v>2781.45</v>
      </c>
      <c r="G102" s="148">
        <f>VLOOKUP($B102,Snapshot!$D:$AJ,3,FALSE)</f>
        <v>3160</v>
      </c>
      <c r="H102" s="148">
        <f t="shared" si="246"/>
        <v>13.609807834043394</v>
      </c>
      <c r="I102" s="149">
        <f>VLOOKUP($B102,Snapshot!$D:$AJ,8,FALSE)</f>
        <v>22.331836917562722</v>
      </c>
      <c r="J102" s="250">
        <f>IF(VLOOKUP($B102,Snapshot!$D:$AJ,28,FALSE)="#N/A N/A","NA",VLOOKUP($B102,Snapshot!$D:$AJ,30,FALSE))</f>
        <v>5.4978189999999998</v>
      </c>
      <c r="K102" s="154">
        <f>IF(VLOOKUP($B102,Snapshot!$D:$AJ,29,FALSE)="#N/A N/A","NA",VLOOKUP($B102,Snapshot!$D:$AJ,31,FALSE))</f>
        <v>26.082809999999998</v>
      </c>
      <c r="L102" s="154">
        <f>IF(VLOOKUP($B102,Snapshot!$D:$AJ,30,FALSE)="#N/A N/A","NA",VLOOKUP($B102,Snapshot!$D:$AJ,32,FALSE))</f>
        <v>44.723300000000002</v>
      </c>
      <c r="M102" s="155">
        <f>IF(VLOOKUP($B102,Snapshot!$D:$AJ,31,FALSE)="#N/A N/A","NA",VLOOKUP($B102,Snapshot!$D:$AJ,33,FALSE))</f>
        <v>30.833410000000001</v>
      </c>
      <c r="N102" s="150">
        <f>VLOOKUP($B102,Snapshot!$D:$AJ,10,FALSE)</f>
        <v>98.428666996831126</v>
      </c>
      <c r="O102" s="151">
        <f>VLOOKUP($B102,Snapshot!$D:$AJ,11,FALSE)</f>
        <v>95.621654084467821</v>
      </c>
      <c r="P102" s="151">
        <f>VLOOKUP($B102,Snapshot!$D:$AJ,12,FALSE)</f>
        <v>91.158733465696258</v>
      </c>
      <c r="Q102" s="152">
        <f>VLOOKUP($B102,Snapshot!$D:$AJ,13,FALSE)</f>
        <v>105.09283811983312</v>
      </c>
      <c r="R102" s="150">
        <f t="shared" si="243"/>
        <v>-2.8518245730724701</v>
      </c>
      <c r="S102" s="151">
        <f t="shared" si="244"/>
        <v>-4.6672698370488597</v>
      </c>
      <c r="T102" s="152">
        <f t="shared" si="245"/>
        <v>15.285539985458851</v>
      </c>
      <c r="U102" s="150">
        <f>VLOOKUP($B102,Snapshot!$D:$AJ,17,FALSE)</f>
        <v>29.088076614351319</v>
      </c>
      <c r="V102" s="151">
        <f>VLOOKUP($B102,Snapshot!$D:$AJ,18,FALSE)</f>
        <v>30.512161525880359</v>
      </c>
      <c r="W102" s="152">
        <f>VLOOKUP($B102,Snapshot!$D:$AJ,19,FALSE)</f>
        <v>26.466598959183354</v>
      </c>
      <c r="X102" s="150">
        <f>VLOOKUP($B102,Snapshot!$D:$AJ,20,FALSE)</f>
        <v>3.5438881894686305</v>
      </c>
      <c r="Y102" s="151">
        <f>VLOOKUP($B102,Snapshot!$D:$AJ,21,FALSE)</f>
        <v>3.4075399408400751</v>
      </c>
      <c r="Z102" s="152">
        <f>VLOOKUP($B102,Snapshot!$D:$AJ,22,FALSE)</f>
        <v>3.2767387691634973</v>
      </c>
      <c r="AA102" s="150">
        <f>VLOOKUP($B102,Snapshot!$D:$AJ,23,FALSE)</f>
        <v>84.653458057719234</v>
      </c>
      <c r="AB102" s="151">
        <f>VLOOKUP($B102,Snapshot!$D:$AJ,24,FALSE)</f>
        <v>90.465982286353338</v>
      </c>
      <c r="AC102" s="152">
        <f>VLOOKUP($B102,Snapshot!$D:$AJ,25,FALSE)</f>
        <v>60.713768876204469</v>
      </c>
      <c r="AD102" s="151">
        <f>VLOOKUP($B102,Snapshot!$D:$AJ,26,FALSE)</f>
        <v>5.7349892396151034</v>
      </c>
      <c r="AE102" s="151">
        <f>VLOOKUP($B102,Snapshot!$D:$AJ,27,FALSE)</f>
        <v>1.5065379795888092</v>
      </c>
      <c r="AF102" s="262">
        <f>VLOOKUP($B102,Snapshot!$D:$AJ,28,FALSE)</f>
        <v>2.9766278426083201</v>
      </c>
      <c r="AG102" s="152">
        <f>VLOOKUP($B102,Snapshot!$D:$AJ,29,FALSE)</f>
        <v>0.35952470833558037</v>
      </c>
      <c r="AH102" s="150">
        <v>268.39709999999997</v>
      </c>
      <c r="AI102" s="151">
        <v>258.47329999999999</v>
      </c>
      <c r="AJ102" s="151">
        <v>319.25824955684317</v>
      </c>
      <c r="AK102" s="152">
        <v>342.15123328604187</v>
      </c>
      <c r="AL102" s="150">
        <f t="shared" si="247"/>
        <v>-3.6974319022075832</v>
      </c>
      <c r="AM102" s="151">
        <f t="shared" si="248"/>
        <v>23.516916276011159</v>
      </c>
      <c r="AN102" s="152">
        <f t="shared" si="249"/>
        <v>7.170678834760281</v>
      </c>
      <c r="AO102" s="150">
        <v>31.798899999999993</v>
      </c>
      <c r="AP102" s="151">
        <v>23.160399999999996</v>
      </c>
      <c r="AQ102" s="151">
        <v>21.879143488341825</v>
      </c>
      <c r="AR102" s="152">
        <v>32.301660758704237</v>
      </c>
      <c r="AS102" s="150">
        <f t="shared" si="250"/>
        <v>-27.166034045202821</v>
      </c>
      <c r="AT102" s="151">
        <f t="shared" si="251"/>
        <v>-5.5321001004221415</v>
      </c>
      <c r="AU102" s="152">
        <f t="shared" si="252"/>
        <v>47.636770040454223</v>
      </c>
      <c r="AV102" s="150">
        <f t="shared" si="253"/>
        <v>8.9604612932941219</v>
      </c>
      <c r="AW102" s="151">
        <f t="shared" si="254"/>
        <v>6.8531176621784669</v>
      </c>
      <c r="AX102" s="152">
        <f t="shared" si="255"/>
        <v>9.4407553199434844</v>
      </c>
      <c r="AY102" s="150">
        <v>64.775905750614555</v>
      </c>
      <c r="AZ102" s="151">
        <v>62.928610552988275</v>
      </c>
      <c r="BA102" s="151">
        <v>59.991562493774715</v>
      </c>
      <c r="BB102" s="152">
        <v>69.161596766662171</v>
      </c>
      <c r="BC102" s="150">
        <f t="shared" si="256"/>
        <v>-2.851824573072463</v>
      </c>
      <c r="BD102" s="151">
        <f t="shared" si="257"/>
        <v>-4.667269837048849</v>
      </c>
      <c r="BE102" s="152">
        <f t="shared" si="258"/>
        <v>15.285539985458826</v>
      </c>
      <c r="BF102" s="150">
        <f t="shared" si="259"/>
        <v>24.346271182744321</v>
      </c>
      <c r="BG102" s="151">
        <f t="shared" si="260"/>
        <v>18.790920070835433</v>
      </c>
      <c r="BH102" s="152">
        <f t="shared" si="261"/>
        <v>20.213750540201143</v>
      </c>
      <c r="BI102" s="150">
        <v>43.06</v>
      </c>
      <c r="BJ102" s="151">
        <v>17</v>
      </c>
      <c r="BK102" s="151">
        <v>16.660000000000004</v>
      </c>
      <c r="BL102" s="152">
        <f t="shared" si="262"/>
        <v>23.279999999999994</v>
      </c>
      <c r="BM102" s="151">
        <v>-3.2690535394459914</v>
      </c>
      <c r="BN102" s="151">
        <v>44.723300000000002</v>
      </c>
      <c r="BO102" s="151">
        <v>32.048087550776579</v>
      </c>
      <c r="BP102" s="151">
        <v>18.938500000000001</v>
      </c>
      <c r="BQ102" s="152">
        <v>30.965</v>
      </c>
      <c r="BR102" s="150">
        <f t="shared" si="241"/>
        <v>216.77040153008267</v>
      </c>
      <c r="BS102" s="151">
        <f t="shared" si="242"/>
        <v>123.35409903653215</v>
      </c>
    </row>
    <row r="103" spans="2:71" ht="12.75">
      <c r="B103" s="252" t="s">
        <v>129</v>
      </c>
      <c r="C103" s="165" t="s">
        <v>87</v>
      </c>
      <c r="D103" s="177" t="s">
        <v>86</v>
      </c>
      <c r="E103" s="105" t="s">
        <v>288</v>
      </c>
      <c r="F103" s="148">
        <f>VLOOKUP($B103,Snapshot!$D:$AJ,2,FALSE)</f>
        <v>359.15</v>
      </c>
      <c r="G103" s="148">
        <f>VLOOKUP($B103,Snapshot!$D:$AJ,3,FALSE)</f>
        <v>310</v>
      </c>
      <c r="H103" s="148">
        <f t="shared" si="246"/>
        <v>-13.685089795350123</v>
      </c>
      <c r="I103" s="149">
        <f>VLOOKUP($B103,Snapshot!$D:$AJ,8,FALSE)</f>
        <v>1.3408636200716846</v>
      </c>
      <c r="J103" s="250">
        <f>IF(VLOOKUP($B103,Snapshot!$D:$AJ,28,FALSE)="#N/A N/A","NA",VLOOKUP($B103,Snapshot!$D:$AJ,30,FALSE))</f>
        <v>22.51407</v>
      </c>
      <c r="K103" s="154">
        <f>IF(VLOOKUP($B103,Snapshot!$D:$AJ,29,FALSE)="#N/A N/A","NA",VLOOKUP($B103,Snapshot!$D:$AJ,31,FALSE))</f>
        <v>68.773489999999995</v>
      </c>
      <c r="L103" s="154">
        <f>IF(VLOOKUP($B103,Snapshot!$D:$AJ,30,FALSE)="#N/A N/A","NA",VLOOKUP($B103,Snapshot!$D:$AJ,32,FALSE))</f>
        <v>54.473120000000002</v>
      </c>
      <c r="M103" s="155">
        <f>IF(VLOOKUP($B103,Snapshot!$D:$AJ,31,FALSE)="#N/A N/A","NA",VLOOKUP($B103,Snapshot!$D:$AJ,33,FALSE))</f>
        <v>38.721519999999998</v>
      </c>
      <c r="N103" s="150">
        <f>VLOOKUP($B103,Snapshot!$D:$AJ,10,FALSE)</f>
        <v>-15.109289746436273</v>
      </c>
      <c r="O103" s="151">
        <f>VLOOKUP($B103,Snapshot!$D:$AJ,11,FALSE)</f>
        <v>-7.5718432814795333</v>
      </c>
      <c r="P103" s="151">
        <f>VLOOKUP($B103,Snapshot!$D:$AJ,12,FALSE)</f>
        <v>-9.3979542329774794</v>
      </c>
      <c r="Q103" s="152">
        <f>VLOOKUP($B103,Snapshot!$D:$AJ,13,FALSE)</f>
        <v>2.281131272773623</v>
      </c>
      <c r="R103" s="150" t="str">
        <f t="shared" si="243"/>
        <v>Loss</v>
      </c>
      <c r="S103" s="151" t="str">
        <f t="shared" si="244"/>
        <v>Loss</v>
      </c>
      <c r="T103" s="152" t="str">
        <f t="shared" si="245"/>
        <v>LP</v>
      </c>
      <c r="U103" s="150" t="str">
        <f>VLOOKUP($B103,Snapshot!$D:$AJ,17,FALSE)</f>
        <v>NM</v>
      </c>
      <c r="V103" s="151" t="str">
        <f>VLOOKUP($B103,Snapshot!$D:$AJ,18,FALSE)</f>
        <v>NM</v>
      </c>
      <c r="W103" s="152">
        <f>VLOOKUP($B103,Snapshot!$D:$AJ,19,FALSE)</f>
        <v>157.44381057180905</v>
      </c>
      <c r="X103" s="150">
        <f>VLOOKUP($B103,Snapshot!$D:$AJ,20,FALSE)</f>
        <v>2.0614998860902274</v>
      </c>
      <c r="Y103" s="151">
        <f>VLOOKUP($B103,Snapshot!$D:$AJ,21,FALSE)</f>
        <v>2.1067699499651606</v>
      </c>
      <c r="Z103" s="152">
        <f>VLOOKUP($B103,Snapshot!$D:$AJ,22,FALSE)</f>
        <v>2.0849858170379041</v>
      </c>
      <c r="AA103" s="150">
        <f>VLOOKUP($B103,Snapshot!$D:$AJ,23,FALSE)</f>
        <v>126.71528121846023</v>
      </c>
      <c r="AB103" s="151">
        <f>VLOOKUP($B103,Snapshot!$D:$AJ,24,FALSE)</f>
        <v>156.6593768484131</v>
      </c>
      <c r="AC103" s="152">
        <f>VLOOKUP($B103,Snapshot!$D:$AJ,25,FALSE)</f>
        <v>26.458410506054538</v>
      </c>
      <c r="AD103" s="151">
        <f>VLOOKUP($B103,Snapshot!$D:$AJ,26,FALSE)</f>
        <v>-4.2672119225350835</v>
      </c>
      <c r="AE103" s="151">
        <f>VLOOKUP($B103,Snapshot!$D:$AJ,27,FALSE)</f>
        <v>-5.4529567779037409</v>
      </c>
      <c r="AF103" s="262">
        <f>VLOOKUP($B103,Snapshot!$D:$AJ,28,FALSE)</f>
        <v>1.3311550774314123</v>
      </c>
      <c r="AG103" s="152">
        <f>VLOOKUP($B103,Snapshot!$D:$AJ,29,FALSE)</f>
        <v>0</v>
      </c>
      <c r="AH103" s="150">
        <v>53.808099999999996</v>
      </c>
      <c r="AI103" s="151">
        <v>49.424300000000002</v>
      </c>
      <c r="AJ103" s="151">
        <v>45.359439999999999</v>
      </c>
      <c r="AK103" s="152">
        <v>49.544568500000011</v>
      </c>
      <c r="AL103" s="150">
        <f t="shared" si="247"/>
        <v>-8.147100529474173</v>
      </c>
      <c r="AM103" s="151">
        <f t="shared" si="248"/>
        <v>-8.2244159249599988</v>
      </c>
      <c r="AN103" s="152">
        <f t="shared" si="249"/>
        <v>9.2265876739219266</v>
      </c>
      <c r="AO103" s="150">
        <v>-1.7447999999999957</v>
      </c>
      <c r="AP103" s="151">
        <v>1.0899000000000014</v>
      </c>
      <c r="AQ103" s="151">
        <v>0.86504665000000391</v>
      </c>
      <c r="AR103" s="152">
        <v>5.0882913745088079</v>
      </c>
      <c r="AS103" s="150" t="str">
        <f t="shared" si="250"/>
        <v>NM</v>
      </c>
      <c r="AT103" s="151">
        <f t="shared" si="251"/>
        <v>-20.630640425726881</v>
      </c>
      <c r="AU103" s="152">
        <f t="shared" si="252"/>
        <v>488.21005485759463</v>
      </c>
      <c r="AV103" s="150">
        <f t="shared" si="253"/>
        <v>2.2051905641556915</v>
      </c>
      <c r="AW103" s="151">
        <f t="shared" si="254"/>
        <v>1.9070928785717016</v>
      </c>
      <c r="AX103" s="152">
        <f t="shared" si="255"/>
        <v>10.270129559224655</v>
      </c>
      <c r="AY103" s="150">
        <v>-4.6823688924206008</v>
      </c>
      <c r="AZ103" s="151">
        <v>-2.3465142329305073</v>
      </c>
      <c r="BA103" s="151">
        <v>-2.9124260167997202</v>
      </c>
      <c r="BB103" s="152">
        <v>0.70692258143254572</v>
      </c>
      <c r="BC103" s="150" t="str">
        <f t="shared" si="256"/>
        <v>NM</v>
      </c>
      <c r="BD103" s="151" t="str">
        <f t="shared" si="257"/>
        <v>NM</v>
      </c>
      <c r="BE103" s="152" t="str">
        <f t="shared" si="258"/>
        <v>NM</v>
      </c>
      <c r="BF103" s="150" t="str">
        <f t="shared" si="259"/>
        <v>NM</v>
      </c>
      <c r="BG103" s="151" t="str">
        <f t="shared" si="260"/>
        <v>NM</v>
      </c>
      <c r="BH103" s="152">
        <f t="shared" si="261"/>
        <v>1.4268417363096937</v>
      </c>
      <c r="BI103" s="150">
        <v>28.42</v>
      </c>
      <c r="BJ103" s="151">
        <v>17.63</v>
      </c>
      <c r="BK103" s="151">
        <v>5.8500000000000014</v>
      </c>
      <c r="BL103" s="152">
        <f t="shared" si="262"/>
        <v>48.1</v>
      </c>
      <c r="BM103" s="151">
        <v>-6.8352788586251734</v>
      </c>
      <c r="BN103" s="151">
        <v>54.473120000000002</v>
      </c>
      <c r="BO103" s="151">
        <v>39.224091373954593</v>
      </c>
      <c r="BP103" s="151">
        <v>1.4824000000000002</v>
      </c>
      <c r="BQ103" s="152">
        <v>2.0779999999999998</v>
      </c>
      <c r="BR103" s="150">
        <f t="shared" si="241"/>
        <v>-296.46694662707228</v>
      </c>
      <c r="BS103" s="151">
        <f t="shared" si="242"/>
        <v>-65.980626495065167</v>
      </c>
    </row>
    <row r="104" spans="2:71" ht="12.75">
      <c r="B104" s="252" t="s">
        <v>544</v>
      </c>
      <c r="C104" s="165" t="s">
        <v>1319</v>
      </c>
      <c r="D104" s="177" t="s">
        <v>86</v>
      </c>
      <c r="E104" s="105" t="s">
        <v>286</v>
      </c>
      <c r="F104" s="148">
        <f>VLOOKUP($B104,Snapshot!$D:$AJ,2,FALSE)</f>
        <v>4638.5</v>
      </c>
      <c r="G104" s="148">
        <f>VLOOKUP($B104,Snapshot!$D:$AJ,3,FALSE)</f>
        <v>5600</v>
      </c>
      <c r="H104" s="148">
        <f t="shared" ref="H104:H107" si="360">IF(IFERROR(((IF(G104&lt;0,"-",G104))/F104*100-100),"-")=-100,"-",(IFERROR(((IF(G104&lt;0,"-",G104))/F104*100-100),"-")))</f>
        <v>20.728683841759192</v>
      </c>
      <c r="I104" s="149">
        <f>VLOOKUP($B104,Snapshot!$D:$AJ,8,FALSE)</f>
        <v>4.2327242403225807</v>
      </c>
      <c r="J104" s="250">
        <f>IF(VLOOKUP($B104,Snapshot!$D:$AJ,28,FALSE)="#N/A N/A","NA",VLOOKUP($B104,Snapshot!$D:$AJ,30,FALSE))</f>
        <v>3.0402999999999998</v>
      </c>
      <c r="K104" s="154">
        <f>IF(VLOOKUP($B104,Snapshot!$D:$AJ,29,FALSE)="#N/A N/A","NA",VLOOKUP($B104,Snapshot!$D:$AJ,31,FALSE))</f>
        <v>14.566890000000001</v>
      </c>
      <c r="L104" s="154">
        <f>IF(VLOOKUP($B104,Snapshot!$D:$AJ,30,FALSE)="#N/A N/A","NA",VLOOKUP($B104,Snapshot!$D:$AJ,32,FALSE))</f>
        <v>44.928809999999999</v>
      </c>
      <c r="M104" s="155">
        <f>IF(VLOOKUP($B104,Snapshot!$D:$AJ,31,FALSE)="#N/A N/A","NA",VLOOKUP($B104,Snapshot!$D:$AJ,33,FALSE))</f>
        <v>22.553080000000001</v>
      </c>
      <c r="N104" s="150">
        <f>VLOOKUP($B104,Snapshot!$D:$AJ,10,FALSE)</f>
        <v>55.17485178268447</v>
      </c>
      <c r="O104" s="151">
        <f>VLOOKUP($B104,Snapshot!$D:$AJ,11,FALSE)</f>
        <v>102.70893283009613</v>
      </c>
      <c r="P104" s="151">
        <f>VLOOKUP($B104,Snapshot!$D:$AJ,12,FALSE)</f>
        <v>112.00271697386883</v>
      </c>
      <c r="Q104" s="152">
        <f>VLOOKUP($B104,Snapshot!$D:$AJ,13,FALSE)</f>
        <v>153.23420223497115</v>
      </c>
      <c r="R104" s="150">
        <f t="shared" ref="R104:R107" si="361">IF(AND(N104&lt;0,O104&gt;0),"LP",IF(AND(N104&gt;0,O104&lt;0),"PL",IF(OR(N104&lt;0,O104&lt;0),"Loss",IF(ISERROR((+O104/N104-1)*100),"NA",(+O104/N104-1)*100))))</f>
        <v>86.151714978107634</v>
      </c>
      <c r="S104" s="151">
        <f t="shared" ref="S104:S107" si="362">IF(AND(O104&lt;0,P104&gt;0),"LP",IF(AND(O104&gt;0,P104&lt;0),"PL",IF(OR(O104&lt;0,P104&lt;0),"Loss",IF(ISERROR((+P104/O104-1)*100),"NA",(+P104/O104-1)*100))))</f>
        <v>9.0486619690097747</v>
      </c>
      <c r="T104" s="152">
        <f t="shared" ref="T104:T107" si="363">IF(AND(P104&lt;0,Q104&gt;0),"LP",IF(AND(P104&gt;0,Q104&lt;0),"PL",IF(OR(P104&lt;0,Q104&lt;0),"Loss",IF(ISERROR((+Q104/P104-1)*100),"NA",(+Q104/P104-1)*100))))</f>
        <v>36.812933092258795</v>
      </c>
      <c r="U104" s="150">
        <f>VLOOKUP($B104,Snapshot!$D:$AJ,17,FALSE)</f>
        <v>45.16160252266598</v>
      </c>
      <c r="V104" s="151">
        <f>VLOOKUP($B104,Snapshot!$D:$AJ,18,FALSE)</f>
        <v>41.414173917604167</v>
      </c>
      <c r="W104" s="152">
        <f>VLOOKUP($B104,Snapshot!$D:$AJ,19,FALSE)</f>
        <v>30.270657153207015</v>
      </c>
      <c r="X104" s="150">
        <f>VLOOKUP($B104,Snapshot!$D:$AJ,20,FALSE)</f>
        <v>6.6779866930991192</v>
      </c>
      <c r="Y104" s="151">
        <f>VLOOKUP($B104,Snapshot!$D:$AJ,21,FALSE)</f>
        <v>5.9346342664712344</v>
      </c>
      <c r="Z104" s="152">
        <f>VLOOKUP($B104,Snapshot!$D:$AJ,22,FALSE)</f>
        <v>5.1263632053575199</v>
      </c>
      <c r="AA104" s="150">
        <f>VLOOKUP($B104,Snapshot!$D:$AJ,23,FALSE)</f>
        <v>19.143427464559668</v>
      </c>
      <c r="AB104" s="151">
        <f>VLOOKUP($B104,Snapshot!$D:$AJ,24,FALSE)</f>
        <v>18.12659792482215</v>
      </c>
      <c r="AC104" s="152">
        <f>VLOOKUP($B104,Snapshot!$D:$AJ,25,FALSE)</f>
        <v>14.346321197493124</v>
      </c>
      <c r="AD104" s="151">
        <f>VLOOKUP($B104,Snapshot!$D:$AJ,26,FALSE)</f>
        <v>15.939331629377222</v>
      </c>
      <c r="AE104" s="151">
        <f>VLOOKUP($B104,Snapshot!$D:$AJ,27,FALSE)</f>
        <v>15.174526820256592</v>
      </c>
      <c r="AF104" s="262">
        <f>VLOOKUP($B104,Snapshot!$D:$AJ,28,FALSE)</f>
        <v>18.172604968930422</v>
      </c>
      <c r="AG104" s="152">
        <f>VLOOKUP($B104,Snapshot!$D:$AJ,29,FALSE)</f>
        <v>0.43117387086342568</v>
      </c>
      <c r="AH104" s="150">
        <v>97.201992000000004</v>
      </c>
      <c r="AI104" s="151">
        <v>115.56</v>
      </c>
      <c r="AJ104" s="151">
        <v>122.60615800000001</v>
      </c>
      <c r="AK104" s="152">
        <v>140.49488305</v>
      </c>
      <c r="AL104" s="150">
        <f t="shared" ref="AL104:AL107" si="364">IF(OR(AH104&lt;0,AI104&lt;0),"NM",IF(ISERROR((AI104/AH104*100-100)),"NA",(AI104/AH104*100-100)))</f>
        <v>18.886452450480647</v>
      </c>
      <c r="AM104" s="151">
        <f t="shared" ref="AM104:AM107" si="365">IF(OR(AI104&lt;0,AJ104&lt;0),"NM",IF(ISERROR((AJ104/AI104*100-100)),"NA",(AJ104/AI104*100-100)))</f>
        <v>6.0974022152994252</v>
      </c>
      <c r="AN104" s="152">
        <f t="shared" ref="AN104:AN107" si="366">IF(OR(AJ104&lt;0,AK104&lt;0),"NM",IF(ISERROR((AK104/AJ104*100-100)),"NA",(AK104/AJ104*100-100)))</f>
        <v>14.590396878760359</v>
      </c>
      <c r="AO104" s="150">
        <v>13.143049</v>
      </c>
      <c r="AP104" s="151">
        <v>20.597999999999999</v>
      </c>
      <c r="AQ104" s="151">
        <v>22.084861777502667</v>
      </c>
      <c r="AR104" s="152">
        <v>28.025146893599231</v>
      </c>
      <c r="AS104" s="150">
        <f t="shared" ref="AS104:AS107" si="367">IF(OR(AO104&lt;0,AP104&lt;0),"NM",IF(ISERROR((AP104/AO104*100-100)),"NA",(AP104/AO104*100-100)))</f>
        <v>56.721625248448817</v>
      </c>
      <c r="AT104" s="151">
        <f t="shared" ref="AT104:AT107" si="368">IF(OR(AP104&lt;0,AQ104&lt;0),"NM",IF(ISERROR((AQ104/AP104*100-100)),"NA",(AQ104/AP104*100-100)))</f>
        <v>7.2184764419005205</v>
      </c>
      <c r="AU104" s="152">
        <f t="shared" ref="AU104:AU107" si="369">IF(OR(AQ104&lt;0,AR104&lt;0),"NM",IF(ISERROR((AR104/AQ104*100-100)),"NA",(AR104/AQ104*100-100)))</f>
        <v>26.897542651354939</v>
      </c>
      <c r="AV104" s="150">
        <f t="shared" ref="AV104:AV107" si="370">IF(OR(AI104&lt;0,AP104&lt;0),"NM",IF(ISERROR((AP104/AI104*100)),"NA",(AP104/AI104*100)))</f>
        <v>17.824506749740394</v>
      </c>
      <c r="AW104" s="151">
        <f t="shared" ref="AW104:AW107" si="371">IF(OR(AJ104&lt;0,AQ104&lt;0),"NM",IF(ISERROR((AQ104/AJ104*100)),"NA",(AQ104/AJ104*100)))</f>
        <v>18.012848732689811</v>
      </c>
      <c r="AX104" s="152">
        <f t="shared" ref="AX104:AX107" si="372">IF(OR(AK104&lt;0,AR104&lt;0),"NM",IF(ISERROR((AR104/AK104*100)),"NA",(AR104/AK104*100)))</f>
        <v>19.947450245305738</v>
      </c>
      <c r="AY104" s="150">
        <v>4.2632669999999981</v>
      </c>
      <c r="AZ104" s="151">
        <v>7.936319239781529</v>
      </c>
      <c r="BA104" s="151">
        <v>8.6544499405708439</v>
      </c>
      <c r="BB104" s="152">
        <v>11.840406806696221</v>
      </c>
      <c r="BC104" s="150">
        <f t="shared" ref="BC104:BC107" si="373">IF(OR(AY104&lt;0,AZ104&lt;0),"NM",IF(ISERROR((AZ104/AY104*100-100)),"NA",(AZ104/AY104*100-100)))</f>
        <v>86.155810550489406</v>
      </c>
      <c r="BD104" s="151">
        <f t="shared" ref="BD104:BD107" si="374">IF(OR(AZ104&lt;0,BA104&lt;0),"NM",IF(ISERROR((BA104/AZ104*100-100)),"NA",(BA104/AZ104*100-100)))</f>
        <v>9.0486619690097569</v>
      </c>
      <c r="BE104" s="152">
        <f t="shared" ref="BE104:BE107" si="375">IF(OR(BA104&lt;0,BB104&lt;0),"NM",IF(ISERROR((BB104/BA104*100-100)),"NA",(BB104/BA104*100-100)))</f>
        <v>36.812933092258817</v>
      </c>
      <c r="BF104" s="150">
        <f t="shared" ref="BF104:BF107" si="376">IF(OR(AI104&lt;0,AZ104&lt;0),"NM",IF(ISERROR((AZ104/AI104*100)),"NA",(AZ104/AI104*100)))</f>
        <v>6.8677044304097681</v>
      </c>
      <c r="BG104" s="151">
        <f t="shared" ref="BG104:BG107" si="377">IF(OR(AJ104&lt;0,BA104&lt;0),"NM",IF(ISERROR((BA104/AJ104*100)),"NA",(BA104/AJ104*100)))</f>
        <v>7.0587400190542171</v>
      </c>
      <c r="BH104" s="152">
        <f t="shared" ref="BH104:BH107" si="378">IF(OR(AK104&lt;0,BB104&lt;0),"NM",IF(ISERROR((BB104/AK104*100)),"NA",(BB104/AK104*100)))</f>
        <v>8.4276427366272131</v>
      </c>
      <c r="BI104" s="150">
        <v>45.7</v>
      </c>
      <c r="BJ104" s="151">
        <v>17.68</v>
      </c>
      <c r="BK104" s="151">
        <v>22.090000000000003</v>
      </c>
      <c r="BL104" s="152">
        <f t="shared" ref="BL104:BL107" si="379">100-BI104-BJ104-BK104</f>
        <v>14.529999999999994</v>
      </c>
      <c r="BM104" s="151">
        <v>-5.2584278842716827</v>
      </c>
      <c r="BN104" s="151">
        <v>44.928809999999999</v>
      </c>
      <c r="BO104" s="151">
        <v>7.970913596176822</v>
      </c>
      <c r="BP104" s="151">
        <v>5.470688</v>
      </c>
      <c r="BQ104" s="152">
        <v>7.206188</v>
      </c>
      <c r="BR104" s="150">
        <f t="shared" si="241"/>
        <v>58.196737605413517</v>
      </c>
      <c r="BS104" s="151">
        <f t="shared" si="242"/>
        <v>64.308880183201182</v>
      </c>
    </row>
    <row r="105" spans="2:71" ht="12.75">
      <c r="B105" s="252" t="s">
        <v>130</v>
      </c>
      <c r="C105" s="165" t="s">
        <v>88</v>
      </c>
      <c r="D105" s="177" t="s">
        <v>86</v>
      </c>
      <c r="E105" s="105" t="s">
        <v>286</v>
      </c>
      <c r="F105" s="148">
        <f>VLOOKUP($B105,Snapshot!$D:$AJ,2,FALSE)</f>
        <v>769.45</v>
      </c>
      <c r="G105" s="148">
        <f>VLOOKUP($B105,Snapshot!$D:$AJ,3,FALSE)</f>
        <v>1080</v>
      </c>
      <c r="H105" s="148">
        <f t="shared" si="360"/>
        <v>40.359997400740781</v>
      </c>
      <c r="I105" s="149">
        <f>VLOOKUP($B105,Snapshot!$D:$AJ,8,FALSE)</f>
        <v>1.0820806451612905</v>
      </c>
      <c r="J105" s="250">
        <f>IF(VLOOKUP($B105,Snapshot!$D:$AJ,28,FALSE)="#N/A N/A","NA",VLOOKUP($B105,Snapshot!$D:$AJ,30,FALSE))</f>
        <v>-13.58864</v>
      </c>
      <c r="K105" s="154">
        <f>IF(VLOOKUP($B105,Snapshot!$D:$AJ,29,FALSE)="#N/A N/A","NA",VLOOKUP($B105,Snapshot!$D:$AJ,31,FALSE))</f>
        <v>-11.07194</v>
      </c>
      <c r="L105" s="154">
        <f>IF(VLOOKUP($B105,Snapshot!$D:$AJ,30,FALSE)="#N/A N/A","NA",VLOOKUP($B105,Snapshot!$D:$AJ,32,FALSE))</f>
        <v>20.88767</v>
      </c>
      <c r="M105" s="155">
        <f>IF(VLOOKUP($B105,Snapshot!$D:$AJ,31,FALSE)="#N/A N/A","NA",VLOOKUP($B105,Snapshot!$D:$AJ,33,FALSE))</f>
        <v>-14.21006</v>
      </c>
      <c r="N105" s="150">
        <f>VLOOKUP($B105,Snapshot!$D:$AJ,10,FALSE)</f>
        <v>30.468988954970261</v>
      </c>
      <c r="O105" s="151">
        <f>VLOOKUP($B105,Snapshot!$D:$AJ,11,FALSE)</f>
        <v>39.57924735007407</v>
      </c>
      <c r="P105" s="151">
        <f>VLOOKUP($B105,Snapshot!$D:$AJ,12,FALSE)</f>
        <v>34.45657796980251</v>
      </c>
      <c r="Q105" s="152">
        <f>VLOOKUP($B105,Snapshot!$D:$AJ,13,FALSE)</f>
        <v>45.931783711396619</v>
      </c>
      <c r="R105" s="150">
        <f t="shared" si="361"/>
        <v>29.900100750201286</v>
      </c>
      <c r="S105" s="151">
        <f t="shared" si="362"/>
        <v>-12.942816559804982</v>
      </c>
      <c r="T105" s="152">
        <f t="shared" si="363"/>
        <v>33.303381872833967</v>
      </c>
      <c r="U105" s="150">
        <f>VLOOKUP($B105,Snapshot!$D:$AJ,17,FALSE)</f>
        <v>19.440743609758414</v>
      </c>
      <c r="V105" s="151">
        <f>VLOOKUP($B105,Snapshot!$D:$AJ,18,FALSE)</f>
        <v>22.331004566801159</v>
      </c>
      <c r="W105" s="152">
        <f>VLOOKUP($B105,Snapshot!$D:$AJ,19,FALSE)</f>
        <v>16.752016530311312</v>
      </c>
      <c r="X105" s="150">
        <f>VLOOKUP($B105,Snapshot!$D:$AJ,20,FALSE)</f>
        <v>2.8419897070591373</v>
      </c>
      <c r="Y105" s="151">
        <f>VLOOKUP($B105,Snapshot!$D:$AJ,21,FALSE)</f>
        <v>2.5716912329167689</v>
      </c>
      <c r="Z105" s="152">
        <f>VLOOKUP($B105,Snapshot!$D:$AJ,22,FALSE)</f>
        <v>2.2688820448481142</v>
      </c>
      <c r="AA105" s="150">
        <f>VLOOKUP($B105,Snapshot!$D:$AJ,23,FALSE)</f>
        <v>9.9246352706363172</v>
      </c>
      <c r="AB105" s="151">
        <f>VLOOKUP($B105,Snapshot!$D:$AJ,24,FALSE)</f>
        <v>10.209028746201092</v>
      </c>
      <c r="AC105" s="152">
        <f>VLOOKUP($B105,Snapshot!$D:$AJ,25,FALSE)</f>
        <v>8.178701785438486</v>
      </c>
      <c r="AD105" s="151">
        <f>VLOOKUP($B105,Snapshot!$D:$AJ,26,FALSE)</f>
        <v>15.552857479926477</v>
      </c>
      <c r="AE105" s="151">
        <f>VLOOKUP($B105,Snapshot!$D:$AJ,27,FALSE)</f>
        <v>12.091227806828398</v>
      </c>
      <c r="AF105" s="262">
        <f>VLOOKUP($B105,Snapshot!$D:$AJ,28,FALSE)</f>
        <v>14.391194619647996</v>
      </c>
      <c r="AG105" s="152">
        <f>VLOOKUP($B105,Snapshot!$D:$AJ,29,FALSE)</f>
        <v>0.84475924361556953</v>
      </c>
      <c r="AH105" s="150">
        <v>64.515000000000001</v>
      </c>
      <c r="AI105" s="151">
        <v>67.884699999999995</v>
      </c>
      <c r="AJ105" s="151">
        <v>67.363260406546345</v>
      </c>
      <c r="AK105" s="152">
        <v>78.519862257612715</v>
      </c>
      <c r="AL105" s="150">
        <f t="shared" si="364"/>
        <v>5.223126404712076</v>
      </c>
      <c r="AM105" s="151">
        <f t="shared" si="365"/>
        <v>-0.7681253558661183</v>
      </c>
      <c r="AN105" s="152">
        <f t="shared" si="366"/>
        <v>16.561849565675374</v>
      </c>
      <c r="AO105" s="150">
        <v>8.3870999999999984</v>
      </c>
      <c r="AP105" s="151">
        <v>10.5215</v>
      </c>
      <c r="AQ105" s="151">
        <v>10.645288032473982</v>
      </c>
      <c r="AR105" s="152">
        <v>14.060650741158824</v>
      </c>
      <c r="AS105" s="150">
        <f t="shared" si="367"/>
        <v>25.448605596690172</v>
      </c>
      <c r="AT105" s="151">
        <f t="shared" si="368"/>
        <v>1.1765245684929084</v>
      </c>
      <c r="AU105" s="152">
        <f t="shared" si="369"/>
        <v>32.083328307004081</v>
      </c>
      <c r="AV105" s="150">
        <f t="shared" si="370"/>
        <v>15.499074165459964</v>
      </c>
      <c r="AW105" s="151">
        <f t="shared" si="371"/>
        <v>15.802809971233927</v>
      </c>
      <c r="AX105" s="152">
        <f t="shared" si="372"/>
        <v>17.90712609126566</v>
      </c>
      <c r="AY105" s="150">
        <v>3.5861999999999994</v>
      </c>
      <c r="AZ105" s="151">
        <v>4.6584774131037179</v>
      </c>
      <c r="BA105" s="151">
        <v>4.0555392270457551</v>
      </c>
      <c r="BB105" s="152">
        <v>5.4061709428313822</v>
      </c>
      <c r="BC105" s="150">
        <f t="shared" si="373"/>
        <v>29.90010075020129</v>
      </c>
      <c r="BD105" s="151">
        <f t="shared" si="374"/>
        <v>-12.942816559804982</v>
      </c>
      <c r="BE105" s="152">
        <f t="shared" si="375"/>
        <v>33.303381872833967</v>
      </c>
      <c r="BF105" s="150">
        <f t="shared" si="376"/>
        <v>6.8623377772955001</v>
      </c>
      <c r="BG105" s="151">
        <f t="shared" si="377"/>
        <v>6.020402223066446</v>
      </c>
      <c r="BH105" s="152">
        <f t="shared" si="378"/>
        <v>6.8850998809632262</v>
      </c>
      <c r="BI105" s="150">
        <v>46.34</v>
      </c>
      <c r="BJ105" s="151">
        <v>11.34</v>
      </c>
      <c r="BK105" s="151">
        <v>25.360000000000003</v>
      </c>
      <c r="BL105" s="152">
        <f t="shared" si="379"/>
        <v>16.95999999999999</v>
      </c>
      <c r="BM105" s="151">
        <v>-22.93169070512819</v>
      </c>
      <c r="BN105" s="151">
        <v>20.88767</v>
      </c>
      <c r="BO105" s="151">
        <v>1.9758586021505375</v>
      </c>
      <c r="BP105" s="151">
        <v>2.7112500000000002</v>
      </c>
      <c r="BQ105" s="152">
        <v>3.3492500000000001</v>
      </c>
      <c r="BR105" s="150">
        <f t="shared" si="241"/>
        <v>49.581898646224232</v>
      </c>
      <c r="BS105" s="151">
        <f t="shared" si="242"/>
        <v>61.414374646006792</v>
      </c>
    </row>
    <row r="106" spans="2:71" ht="12.75">
      <c r="B106" s="252" t="s">
        <v>132</v>
      </c>
      <c r="C106" s="165" t="s">
        <v>89</v>
      </c>
      <c r="D106" s="177" t="s">
        <v>86</v>
      </c>
      <c r="E106" s="105" t="s">
        <v>287</v>
      </c>
      <c r="F106" s="148">
        <f>VLOOKUP($B106,Snapshot!$D:$AJ,2,FALSE)</f>
        <v>26190.95</v>
      </c>
      <c r="G106" s="148">
        <f>VLOOKUP($B106,Snapshot!$D:$AJ,3,FALSE)</f>
        <v>27500</v>
      </c>
      <c r="H106" s="148">
        <f t="shared" si="360"/>
        <v>4.9981004889093441</v>
      </c>
      <c r="I106" s="149">
        <f>VLOOKUP($B106,Snapshot!$D:$AJ,8,FALSE)</f>
        <v>11.257110872162484</v>
      </c>
      <c r="J106" s="250">
        <f>IF(VLOOKUP($B106,Snapshot!$D:$AJ,28,FALSE)="#N/A N/A","NA",VLOOKUP($B106,Snapshot!$D:$AJ,30,FALSE))</f>
        <v>-5.9555749999999996</v>
      </c>
      <c r="K106" s="154">
        <f>IF(VLOOKUP($B106,Snapshot!$D:$AJ,29,FALSE)="#N/A N/A","NA",VLOOKUP($B106,Snapshot!$D:$AJ,31,FALSE))</f>
        <v>0.82516719999999999</v>
      </c>
      <c r="L106" s="154">
        <f>IF(VLOOKUP($B106,Snapshot!$D:$AJ,30,FALSE)="#N/A N/A","NA",VLOOKUP($B106,Snapshot!$D:$AJ,32,FALSE))</f>
        <v>-0.85231970000000001</v>
      </c>
      <c r="M106" s="155">
        <f>IF(VLOOKUP($B106,Snapshot!$D:$AJ,31,FALSE)="#N/A N/A","NA",VLOOKUP($B106,Snapshot!$D:$AJ,33,FALSE))</f>
        <v>-8.4843679999999999</v>
      </c>
      <c r="N106" s="150">
        <f>VLOOKUP($B106,Snapshot!$D:$AJ,10,FALSE)</f>
        <v>325.34645232815899</v>
      </c>
      <c r="O106" s="151">
        <f>VLOOKUP($B106,Snapshot!$D:$AJ,11,FALSE)</f>
        <v>684.1574279379156</v>
      </c>
      <c r="P106" s="151">
        <f>VLOOKUP($B106,Snapshot!$D:$AJ,12,FALSE)</f>
        <v>509.37316908727985</v>
      </c>
      <c r="Q106" s="152">
        <f>VLOOKUP($B106,Snapshot!$D:$AJ,13,FALSE)</f>
        <v>528.6945556896909</v>
      </c>
      <c r="R106" s="150">
        <f t="shared" si="361"/>
        <v>110.2858116454406</v>
      </c>
      <c r="S106" s="151">
        <f t="shared" si="362"/>
        <v>-25.547374290365333</v>
      </c>
      <c r="T106" s="152">
        <f t="shared" si="363"/>
        <v>3.7931692862881006</v>
      </c>
      <c r="U106" s="150">
        <f>VLOOKUP($B106,Snapshot!$D:$AJ,17,FALSE)</f>
        <v>38.28205166015784</v>
      </c>
      <c r="V106" s="151">
        <f>VLOOKUP($B106,Snapshot!$D:$AJ,18,FALSE)</f>
        <v>51.418000769318581</v>
      </c>
      <c r="W106" s="152">
        <f>VLOOKUP($B106,Snapshot!$D:$AJ,19,FALSE)</f>
        <v>49.538906194775294</v>
      </c>
      <c r="X106" s="150">
        <f>VLOOKUP($B106,Snapshot!$D:$AJ,20,FALSE)</f>
        <v>4.6357733136645924</v>
      </c>
      <c r="Y106" s="151">
        <f>VLOOKUP($B106,Snapshot!$D:$AJ,21,FALSE)</f>
        <v>4.3368811800708631</v>
      </c>
      <c r="Z106" s="152">
        <f>VLOOKUP($B106,Snapshot!$D:$AJ,22,FALSE)</f>
        <v>4.0809758350743888</v>
      </c>
      <c r="AA106" s="150">
        <f>VLOOKUP($B106,Snapshot!$D:$AJ,23,FALSE)</f>
        <v>21.187847023288434</v>
      </c>
      <c r="AB106" s="151">
        <f>VLOOKUP($B106,Snapshot!$D:$AJ,24,FALSE)</f>
        <v>21.363541293322658</v>
      </c>
      <c r="AC106" s="152">
        <f>VLOOKUP($B106,Snapshot!$D:$AJ,25,FALSE)</f>
        <v>17.998990337515412</v>
      </c>
      <c r="AD106" s="151">
        <f>VLOOKUP($B106,Snapshot!$D:$AJ,26,FALSE)</f>
        <v>12.765824305199825</v>
      </c>
      <c r="AE106" s="151">
        <f>VLOOKUP($B106,Snapshot!$D:$AJ,27,FALSE)</f>
        <v>8.7155255253053117</v>
      </c>
      <c r="AF106" s="262">
        <f>VLOOKUP($B106,Snapshot!$D:$AJ,28,FALSE)</f>
        <v>8.4883559841242793</v>
      </c>
      <c r="AG106" s="152">
        <f>VLOOKUP($B106,Snapshot!$D:$AJ,29,FALSE)</f>
        <v>0.40090183823038106</v>
      </c>
      <c r="AH106" s="150">
        <v>168.3749</v>
      </c>
      <c r="AI106" s="151">
        <v>195.8553</v>
      </c>
      <c r="AJ106" s="151">
        <v>199.57413268999997</v>
      </c>
      <c r="AK106" s="152">
        <v>222.22835095899998</v>
      </c>
      <c r="AL106" s="150">
        <f t="shared" si="364"/>
        <v>16.320959953057141</v>
      </c>
      <c r="AM106" s="151">
        <f t="shared" si="365"/>
        <v>1.8987654099735778</v>
      </c>
      <c r="AN106" s="152">
        <f t="shared" si="366"/>
        <v>11.351279829530299</v>
      </c>
      <c r="AO106" s="150">
        <v>29.422600000000006</v>
      </c>
      <c r="AP106" s="151">
        <v>43.635399999999997</v>
      </c>
      <c r="AQ106" s="151">
        <v>43.381141146611071</v>
      </c>
      <c r="AR106" s="152">
        <v>51.584399219875309</v>
      </c>
      <c r="AS106" s="150">
        <f t="shared" si="367"/>
        <v>48.305724171215275</v>
      </c>
      <c r="AT106" s="151">
        <f t="shared" si="368"/>
        <v>-0.58268940674068403</v>
      </c>
      <c r="AU106" s="152">
        <f t="shared" si="369"/>
        <v>18.909733253766831</v>
      </c>
      <c r="AV106" s="150">
        <f t="shared" si="370"/>
        <v>22.279407297121903</v>
      </c>
      <c r="AW106" s="151">
        <f t="shared" si="371"/>
        <v>21.73685565453281</v>
      </c>
      <c r="AX106" s="152">
        <f t="shared" si="372"/>
        <v>23.212339468510194</v>
      </c>
      <c r="AY106" s="150">
        <v>11.738499999999977</v>
      </c>
      <c r="AZ106" s="151">
        <v>24.684399999999993</v>
      </c>
      <c r="BA106" s="151">
        <v>18.378183940669057</v>
      </c>
      <c r="BB106" s="152">
        <v>19.075299569284045</v>
      </c>
      <c r="BC106" s="150">
        <f t="shared" si="373"/>
        <v>110.28581164544056</v>
      </c>
      <c r="BD106" s="151">
        <f t="shared" si="374"/>
        <v>-25.547374290365326</v>
      </c>
      <c r="BE106" s="152">
        <f t="shared" si="375"/>
        <v>3.7931692862880766</v>
      </c>
      <c r="BF106" s="150">
        <f t="shared" si="376"/>
        <v>12.603386275479906</v>
      </c>
      <c r="BG106" s="151">
        <f t="shared" si="377"/>
        <v>9.2087003926586171</v>
      </c>
      <c r="BH106" s="152">
        <f t="shared" si="378"/>
        <v>8.5836480750394184</v>
      </c>
      <c r="BI106" s="150">
        <v>62.55</v>
      </c>
      <c r="BJ106" s="151">
        <v>11.85</v>
      </c>
      <c r="BK106" s="151">
        <v>13.020000000000001</v>
      </c>
      <c r="BL106" s="152">
        <f t="shared" si="379"/>
        <v>12.58</v>
      </c>
      <c r="BM106" s="151">
        <v>-14.715655898782657</v>
      </c>
      <c r="BN106" s="151">
        <v>-0.85231970000000001</v>
      </c>
      <c r="BO106" s="151">
        <v>15.583194360812426</v>
      </c>
      <c r="BP106" s="151">
        <v>17.847999999999999</v>
      </c>
      <c r="BQ106" s="152">
        <v>20.395400000000002</v>
      </c>
      <c r="BR106" s="150">
        <f t="shared" si="241"/>
        <v>2.9705509898535212</v>
      </c>
      <c r="BS106" s="151">
        <f t="shared" si="242"/>
        <v>-6.4725400370473523</v>
      </c>
    </row>
    <row r="107" spans="2:71" ht="12.75">
      <c r="B107" s="252" t="s">
        <v>131</v>
      </c>
      <c r="C107" s="165" t="s">
        <v>260</v>
      </c>
      <c r="D107" s="177" t="s">
        <v>86</v>
      </c>
      <c r="E107" s="105" t="s">
        <v>287</v>
      </c>
      <c r="F107" s="148">
        <f>VLOOKUP($B107,Snapshot!$D:$AJ,2,FALSE)</f>
        <v>862.5</v>
      </c>
      <c r="G107" s="148">
        <f>VLOOKUP($B107,Snapshot!$D:$AJ,3,FALSE)</f>
        <v>890</v>
      </c>
      <c r="H107" s="148">
        <f t="shared" si="360"/>
        <v>3.1884057971014386</v>
      </c>
      <c r="I107" s="149">
        <f>VLOOKUP($B107,Snapshot!$D:$AJ,8,FALSE)</f>
        <v>2.4296270011947434</v>
      </c>
      <c r="J107" s="250">
        <f>IF(VLOOKUP($B107,Snapshot!$D:$AJ,28,FALSE)="#N/A N/A","NA",VLOOKUP($B107,Snapshot!$D:$AJ,30,FALSE))</f>
        <v>2.9420570000000001</v>
      </c>
      <c r="K107" s="154">
        <f>IF(VLOOKUP($B107,Snapshot!$D:$AJ,29,FALSE)="#N/A N/A","NA",VLOOKUP($B107,Snapshot!$D:$AJ,31,FALSE))</f>
        <v>5.8022559999999999</v>
      </c>
      <c r="L107" s="154">
        <f>IF(VLOOKUP($B107,Snapshot!$D:$AJ,30,FALSE)="#N/A N/A","NA",VLOOKUP($B107,Snapshot!$D:$AJ,32,FALSE))</f>
        <v>-6.6760450000000002</v>
      </c>
      <c r="M107" s="155">
        <f>IF(VLOOKUP($B107,Snapshot!$D:$AJ,31,FALSE)="#N/A N/A","NA",VLOOKUP($B107,Snapshot!$D:$AJ,33,FALSE))</f>
        <v>-15.445320000000001</v>
      </c>
      <c r="N107" s="150">
        <f>VLOOKUP($B107,Snapshot!$D:$AJ,10,FALSE)</f>
        <v>14.538298772746508</v>
      </c>
      <c r="O107" s="151">
        <f>VLOOKUP($B107,Snapshot!$D:$AJ,11,FALSE)</f>
        <v>16.715192551840822</v>
      </c>
      <c r="P107" s="151">
        <f>VLOOKUP($B107,Snapshot!$D:$AJ,12,FALSE)</f>
        <v>18.382150697947512</v>
      </c>
      <c r="Q107" s="152">
        <f>VLOOKUP($B107,Snapshot!$D:$AJ,13,FALSE)</f>
        <v>28.200910749917771</v>
      </c>
      <c r="R107" s="150">
        <f t="shared" si="361"/>
        <v>14.973511090411208</v>
      </c>
      <c r="S107" s="151">
        <f t="shared" si="362"/>
        <v>9.9727127936860782</v>
      </c>
      <c r="T107" s="152">
        <f t="shared" si="363"/>
        <v>53.41464235230422</v>
      </c>
      <c r="U107" s="150">
        <f>VLOOKUP($B107,Snapshot!$D:$AJ,17,FALSE)</f>
        <v>51.599764545040436</v>
      </c>
      <c r="V107" s="151">
        <f>VLOOKUP($B107,Snapshot!$D:$AJ,18,FALSE)</f>
        <v>46.920516221004746</v>
      </c>
      <c r="W107" s="152">
        <f>VLOOKUP($B107,Snapshot!$D:$AJ,19,FALSE)</f>
        <v>30.584118635335738</v>
      </c>
      <c r="X107" s="150">
        <f>VLOOKUP($B107,Snapshot!$D:$AJ,20,FALSE)</f>
        <v>2.8528181217560737</v>
      </c>
      <c r="Y107" s="151">
        <f>VLOOKUP($B107,Snapshot!$D:$AJ,21,FALSE)</f>
        <v>2.7189779855113589</v>
      </c>
      <c r="Z107" s="152">
        <f>VLOOKUP($B107,Snapshot!$D:$AJ,22,FALSE)</f>
        <v>2.5225516891440627</v>
      </c>
      <c r="AA107" s="150">
        <f>VLOOKUP($B107,Snapshot!$D:$AJ,23,FALSE)</f>
        <v>16.124672631124692</v>
      </c>
      <c r="AB107" s="151">
        <f>VLOOKUP($B107,Snapshot!$D:$AJ,24,FALSE)</f>
        <v>15.229148492501649</v>
      </c>
      <c r="AC107" s="152">
        <f>VLOOKUP($B107,Snapshot!$D:$AJ,25,FALSE)</f>
        <v>12.557891334347325</v>
      </c>
      <c r="AD107" s="151">
        <f>VLOOKUP($B107,Snapshot!$D:$AJ,26,FALSE)</f>
        <v>5.667813440572818</v>
      </c>
      <c r="AE107" s="151">
        <f>VLOOKUP($B107,Snapshot!$D:$AJ,27,FALSE)</f>
        <v>5.9340578294133515</v>
      </c>
      <c r="AF107" s="262">
        <f>VLOOKUP($B107,Snapshot!$D:$AJ,28,FALSE)</f>
        <v>8.557004147584184</v>
      </c>
      <c r="AG107" s="152">
        <f>VLOOKUP($B107,Snapshot!$D:$AJ,29,FALSE)</f>
        <v>0.28985507246376813</v>
      </c>
      <c r="AH107" s="150">
        <v>81.352699999999999</v>
      </c>
      <c r="AI107" s="151">
        <v>93.4983</v>
      </c>
      <c r="AJ107" s="151">
        <v>96.636289500000004</v>
      </c>
      <c r="AK107" s="152">
        <v>105.497601765</v>
      </c>
      <c r="AL107" s="150">
        <f t="shared" si="364"/>
        <v>14.929559805636444</v>
      </c>
      <c r="AM107" s="151">
        <f t="shared" si="365"/>
        <v>3.356199524483344</v>
      </c>
      <c r="AN107" s="152">
        <f t="shared" si="366"/>
        <v>9.169756321200623</v>
      </c>
      <c r="AO107" s="150">
        <v>11.8195</v>
      </c>
      <c r="AP107" s="151">
        <v>15.525299999999989</v>
      </c>
      <c r="AQ107" s="151">
        <v>16.716181492999997</v>
      </c>
      <c r="AR107" s="152">
        <v>20.446761914076646</v>
      </c>
      <c r="AS107" s="150">
        <f t="shared" si="367"/>
        <v>31.353272135031006</v>
      </c>
      <c r="AT107" s="151">
        <f t="shared" si="368"/>
        <v>7.6705860305437596</v>
      </c>
      <c r="AU107" s="152">
        <f t="shared" si="369"/>
        <v>22.317180647020677</v>
      </c>
      <c r="AV107" s="150">
        <f t="shared" si="370"/>
        <v>16.604900837769232</v>
      </c>
      <c r="AW107" s="151">
        <f t="shared" si="371"/>
        <v>17.298037393085128</v>
      </c>
      <c r="AX107" s="152">
        <f t="shared" si="372"/>
        <v>19.38125755656759</v>
      </c>
      <c r="AY107" s="150">
        <v>3.4354</v>
      </c>
      <c r="AZ107" s="151">
        <v>3.9497999999999864</v>
      </c>
      <c r="BA107" s="151">
        <v>4.3437022099249969</v>
      </c>
      <c r="BB107" s="152">
        <v>6.6638752102055694</v>
      </c>
      <c r="BC107" s="150">
        <f t="shared" si="373"/>
        <v>14.973511090411208</v>
      </c>
      <c r="BD107" s="151">
        <f t="shared" si="374"/>
        <v>9.9727127936860569</v>
      </c>
      <c r="BE107" s="152">
        <f t="shared" si="375"/>
        <v>53.414642352304242</v>
      </c>
      <c r="BF107" s="150">
        <f t="shared" si="376"/>
        <v>4.2244618351349557</v>
      </c>
      <c r="BG107" s="151">
        <f t="shared" si="377"/>
        <v>4.4948975508056908</v>
      </c>
      <c r="BH107" s="152">
        <f t="shared" si="378"/>
        <v>6.3166129833449771</v>
      </c>
      <c r="BI107" s="150">
        <v>42.29</v>
      </c>
      <c r="BJ107" s="151">
        <v>7.38</v>
      </c>
      <c r="BK107" s="151">
        <v>34.519999999999996</v>
      </c>
      <c r="BL107" s="152">
        <f t="shared" si="379"/>
        <v>15.810000000000002</v>
      </c>
      <c r="BM107" s="151">
        <v>-18.466701328165612</v>
      </c>
      <c r="BN107" s="151">
        <v>-6.6760450000000002</v>
      </c>
      <c r="BO107" s="151">
        <v>10.279765734767025</v>
      </c>
      <c r="BP107" s="151">
        <v>6.8129000000000008</v>
      </c>
      <c r="BQ107" s="152">
        <v>7.2816999999999998</v>
      </c>
      <c r="BR107" s="150">
        <f t="shared" si="241"/>
        <v>-36.242977147396907</v>
      </c>
      <c r="BS107" s="151">
        <f t="shared" si="242"/>
        <v>-8.4846229561013331</v>
      </c>
    </row>
    <row r="108" spans="2:71" ht="12.75">
      <c r="B108" s="252" t="s">
        <v>133</v>
      </c>
      <c r="C108" s="165" t="s">
        <v>257</v>
      </c>
      <c r="D108" s="177" t="s">
        <v>86</v>
      </c>
      <c r="E108" s="105" t="s">
        <v>286</v>
      </c>
      <c r="F108" s="148">
        <f>VLOOKUP($B108,Snapshot!$D:$AJ,2,FALSE)</f>
        <v>11952.85</v>
      </c>
      <c r="G108" s="148">
        <f>VLOOKUP($B108,Snapshot!$D:$AJ,3,FALSE)</f>
        <v>13000</v>
      </c>
      <c r="H108" s="148">
        <f t="shared" ref="H108" si="380">IF(IFERROR(((IF(G108&lt;0,"-",G108))/F108*100-100),"-")=-100,"-",(IFERROR(((IF(G108&lt;0,"-",G108))/F108*100-100),"-")))</f>
        <v>8.7606721409538153</v>
      </c>
      <c r="I108" s="149">
        <f>VLOOKUP($B108,Snapshot!$D:$AJ,8,FALSE)</f>
        <v>41.502107526881716</v>
      </c>
      <c r="J108" s="250">
        <f>IF(VLOOKUP($B108,Snapshot!$D:$AJ,28,FALSE)="#N/A N/A","NA",VLOOKUP($B108,Snapshot!$D:$AJ,30,FALSE))</f>
        <v>2.0320469999999999</v>
      </c>
      <c r="K108" s="154">
        <f>IF(VLOOKUP($B108,Snapshot!$D:$AJ,29,FALSE)="#N/A N/A","NA",VLOOKUP($B108,Snapshot!$D:$AJ,31,FALSE))</f>
        <v>24.18094</v>
      </c>
      <c r="L108" s="154">
        <f>IF(VLOOKUP($B108,Snapshot!$D:$AJ,30,FALSE)="#N/A N/A","NA",VLOOKUP($B108,Snapshot!$D:$AJ,32,FALSE))</f>
        <v>44.650709999999997</v>
      </c>
      <c r="M108" s="155">
        <f>IF(VLOOKUP($B108,Snapshot!$D:$AJ,31,FALSE)="#N/A N/A","NA",VLOOKUP($B108,Snapshot!$D:$AJ,33,FALSE))</f>
        <v>13.802519999999999</v>
      </c>
      <c r="N108" s="150">
        <f>VLOOKUP($B108,Snapshot!$D:$AJ,10,FALSE)</f>
        <v>175.41168727701034</v>
      </c>
      <c r="O108" s="151">
        <f>VLOOKUP($B108,Snapshot!$D:$AJ,11,FALSE)</f>
        <v>244.45676404102608</v>
      </c>
      <c r="P108" s="151">
        <f>VLOOKUP($B108,Snapshot!$D:$AJ,12,FALSE)</f>
        <v>261.27180361985592</v>
      </c>
      <c r="Q108" s="152">
        <f>VLOOKUP($B108,Snapshot!$D:$AJ,13,FALSE)</f>
        <v>336.59526387363587</v>
      </c>
      <c r="R108" s="150">
        <f t="shared" ref="R108" si="381">IF(AND(N108&lt;0,O108&gt;0),"LP",IF(AND(N108&gt;0,O108&lt;0),"PL",IF(OR(N108&lt;0,O108&lt;0),"Loss",IF(ISERROR((+O108/N108-1)*100),"NA",(+O108/N108-1)*100))))</f>
        <v>39.361731157046378</v>
      </c>
      <c r="S108" s="151">
        <f t="shared" ref="S108" si="382">IF(AND(O108&lt;0,P108&gt;0),"LP",IF(AND(O108&gt;0,P108&lt;0),"PL",IF(OR(O108&lt;0,P108&lt;0),"Loss",IF(ISERROR((+P108/O108-1)*100),"NA",(+P108/O108-1)*100))))</f>
        <v>6.8785331609837685</v>
      </c>
      <c r="T108" s="152">
        <f t="shared" ref="T108" si="383">IF(AND(P108&lt;0,Q108&gt;0),"LP",IF(AND(P108&gt;0,Q108&lt;0),"PL",IF(OR(P108&lt;0,Q108&lt;0),"Loss",IF(ISERROR((+Q108/P108-1)*100),"NA",(+Q108/P108-1)*100))))</f>
        <v>28.829540428853061</v>
      </c>
      <c r="U108" s="150">
        <f>VLOOKUP($B108,Snapshot!$D:$AJ,17,FALSE)</f>
        <v>48.895558471820429</v>
      </c>
      <c r="V108" s="151">
        <f>VLOOKUP($B108,Snapshot!$D:$AJ,18,FALSE)</f>
        <v>45.748717750619214</v>
      </c>
      <c r="W108" s="152">
        <f>VLOOKUP($B108,Snapshot!$D:$AJ,19,FALSE)</f>
        <v>35.511046300661327</v>
      </c>
      <c r="X108" s="150">
        <f>VLOOKUP($B108,Snapshot!$D:$AJ,20,FALSE)</f>
        <v>5.7293917436027542</v>
      </c>
      <c r="Y108" s="151">
        <f>VLOOKUP($B108,Snapshot!$D:$AJ,21,FALSE)</f>
        <v>5.1892300986167941</v>
      </c>
      <c r="Z108" s="152">
        <f>VLOOKUP($B108,Snapshot!$D:$AJ,22,FALSE)</f>
        <v>4.3671609041479789</v>
      </c>
      <c r="AA108" s="150">
        <f>VLOOKUP($B108,Snapshot!$D:$AJ,23,FALSE)</f>
        <v>27.096533462466152</v>
      </c>
      <c r="AB108" s="151">
        <f>VLOOKUP($B108,Snapshot!$D:$AJ,24,FALSE)</f>
        <v>25.552078407181877</v>
      </c>
      <c r="AC108" s="152">
        <f>VLOOKUP($B108,Snapshot!$D:$AJ,25,FALSE)</f>
        <v>19.548500884670794</v>
      </c>
      <c r="AD108" s="151">
        <f>VLOOKUP($B108,Snapshot!$D:$AJ,26,FALSE)</f>
        <v>12.321427978485898</v>
      </c>
      <c r="AE108" s="151">
        <f>VLOOKUP($B108,Snapshot!$D:$AJ,27,FALSE)</f>
        <v>11.904048593338116</v>
      </c>
      <c r="AF108" s="262">
        <f>VLOOKUP($B108,Snapshot!$D:$AJ,28,FALSE)</f>
        <v>13.480854278558343</v>
      </c>
      <c r="AG108" s="152">
        <f>VLOOKUP($B108,Snapshot!$D:$AJ,29,FALSE)</f>
        <v>0.5856343884512899</v>
      </c>
      <c r="AH108" s="150">
        <v>632.39980000000003</v>
      </c>
      <c r="AI108" s="151">
        <v>709.08140000000003</v>
      </c>
      <c r="AJ108" s="151">
        <v>732.82051557106047</v>
      </c>
      <c r="AK108" s="152">
        <v>883.70950828184095</v>
      </c>
      <c r="AL108" s="150">
        <f t="shared" ref="AL108" si="384">IF(OR(AH108&lt;0,AI108&lt;0),"NM",IF(ISERROR((AI108/AH108*100-100)),"NA",(AI108/AH108*100-100)))</f>
        <v>12.125494030833025</v>
      </c>
      <c r="AM108" s="151">
        <f t="shared" ref="AM108" si="385">IF(OR(AI108&lt;0,AJ108&lt;0),"NM",IF(ISERROR((AJ108/AI108*100-100)),"NA",(AJ108/AI108*100-100)))</f>
        <v>3.3478688865707653</v>
      </c>
      <c r="AN108" s="152">
        <f t="shared" ref="AN108" si="386">IF(OR(AJ108&lt;0,AK108&lt;0),"NM",IF(ISERROR((AK108/AJ108*100-100)),"NA",(AK108/AJ108*100-100)))</f>
        <v>20.590170376602799</v>
      </c>
      <c r="AO108" s="150">
        <v>106.19850000000011</v>
      </c>
      <c r="AP108" s="151">
        <v>129.68559999999997</v>
      </c>
      <c r="AQ108" s="151">
        <v>136.67376187696715</v>
      </c>
      <c r="AR108" s="152">
        <v>177.10814505196595</v>
      </c>
      <c r="AS108" s="150">
        <f t="shared" ref="AS108" si="387">IF(OR(AO108&lt;0,AP108&lt;0),"NM",IF(ISERROR((AP108/AO108*100-100)),"NA",(AP108/AO108*100-100)))</f>
        <v>22.116225747067844</v>
      </c>
      <c r="AT108" s="151">
        <f t="shared" ref="AT108" si="388">IF(OR(AP108&lt;0,AQ108&lt;0),"NM",IF(ISERROR((AQ108/AP108*100-100)),"NA",(AQ108/AP108*100-100)))</f>
        <v>5.3885411155650189</v>
      </c>
      <c r="AU108" s="152">
        <f t="shared" ref="AU108" si="389">IF(OR(AQ108&lt;0,AR108&lt;0),"NM",IF(ISERROR((AR108/AQ108*100-100)),"NA",(AR108/AQ108*100-100)))</f>
        <v>29.5845981113753</v>
      </c>
      <c r="AV108" s="150">
        <f t="shared" ref="AV108" si="390">IF(OR(AI108&lt;0,AP108&lt;0),"NM",IF(ISERROR((AP108/AI108*100)),"NA",(AP108/AI108*100)))</f>
        <v>18.289240135194628</v>
      </c>
      <c r="AW108" s="151">
        <f t="shared" ref="AW108" si="391">IF(OR(AJ108&lt;0,AQ108&lt;0),"NM",IF(ISERROR((AQ108/AJ108*100)),"NA",(AQ108/AJ108*100)))</f>
        <v>18.650373314188979</v>
      </c>
      <c r="AX108" s="152">
        <f t="shared" ref="AX108" si="392">IF(OR(AK108&lt;0,AR108&lt;0),"NM",IF(ISERROR((AR108/AK108*100)),"NA",(AR108/AK108*100)))</f>
        <v>20.041443867262426</v>
      </c>
      <c r="AY108" s="150">
        <v>50.639600000000115</v>
      </c>
      <c r="AZ108" s="151">
        <v>70.572223211003816</v>
      </c>
      <c r="BA108" s="151">
        <v>75.426556987016198</v>
      </c>
      <c r="BB108" s="152">
        <v>99.182608149235463</v>
      </c>
      <c r="BC108" s="150">
        <f t="shared" ref="BC108" si="393">IF(OR(AY108&lt;0,AZ108&lt;0),"NM",IF(ISERROR((AZ108/AY108*100-100)),"NA",(AZ108/AY108*100-100)))</f>
        <v>39.361731157046364</v>
      </c>
      <c r="BD108" s="151">
        <f t="shared" ref="BD108" si="394">IF(OR(AZ108&lt;0,BA108&lt;0),"NM",IF(ISERROR((BA108/AZ108*100-100)),"NA",(BA108/AZ108*100-100)))</f>
        <v>6.8785331609837641</v>
      </c>
      <c r="BE108" s="152">
        <f t="shared" ref="BE108" si="395">IF(OR(BA108&lt;0,BB108&lt;0),"NM",IF(ISERROR((BB108/BA108*100-100)),"NA",(BB108/BA108*100-100)))</f>
        <v>31.495605939309399</v>
      </c>
      <c r="BF108" s="150">
        <f t="shared" ref="BF108" si="396">IF(OR(AI108&lt;0,AZ108&lt;0),"NM",IF(ISERROR((AZ108/AI108*100)),"NA",(AZ108/AI108*100)))</f>
        <v>9.952626484209544</v>
      </c>
      <c r="BG108" s="151">
        <f t="shared" ref="BG108" si="397">IF(OR(AJ108&lt;0,BA108&lt;0),"NM",IF(ISERROR((BA108/AJ108*100)),"NA",(BA108/AJ108*100)))</f>
        <v>10.292637198924352</v>
      </c>
      <c r="BH108" s="152">
        <f t="shared" ref="BH108" si="398">IF(OR(AK108&lt;0,BB108&lt;0),"NM",IF(ISERROR((BB108/AK108*100)),"NA",(BB108/AK108*100)))</f>
        <v>11.223440193833834</v>
      </c>
      <c r="BI108" s="150">
        <v>59.99</v>
      </c>
      <c r="BJ108" s="151">
        <v>18.820000000000004</v>
      </c>
      <c r="BK108" s="151">
        <v>13.980000000000002</v>
      </c>
      <c r="BL108" s="152">
        <f t="shared" ref="BL108" si="399">100-BI108-BJ108-BK108</f>
        <v>7.209999999999992</v>
      </c>
      <c r="BM108" s="151">
        <v>-1.5274030440961468</v>
      </c>
      <c r="BN108" s="151">
        <v>44.650709999999997</v>
      </c>
      <c r="BO108" s="151">
        <v>51.87516234169653</v>
      </c>
      <c r="BP108" s="151">
        <v>43.160285999999999</v>
      </c>
      <c r="BQ108" s="152">
        <v>55.198806000000005</v>
      </c>
      <c r="BR108" s="150">
        <f t="shared" si="241"/>
        <v>74.759168618614325</v>
      </c>
      <c r="BS108" s="151">
        <f t="shared" si="242"/>
        <v>79.682524562642641</v>
      </c>
    </row>
    <row r="109" spans="2:71" ht="12.75">
      <c r="B109" s="252" t="s">
        <v>608</v>
      </c>
      <c r="C109" s="165" t="s">
        <v>1320</v>
      </c>
      <c r="D109" s="177" t="s">
        <v>1321</v>
      </c>
      <c r="E109" s="105" t="s">
        <v>287</v>
      </c>
      <c r="F109" s="148">
        <f>VLOOKUP($B109,Snapshot!$D:$AJ,2,FALSE)</f>
        <v>2293.35</v>
      </c>
      <c r="G109" s="148">
        <f>VLOOKUP($B109,Snapshot!$D:$AJ,3,FALSE)</f>
        <v>1955</v>
      </c>
      <c r="H109" s="148">
        <f t="shared" si="246"/>
        <v>-14.75352650053415</v>
      </c>
      <c r="I109" s="149">
        <f>VLOOKUP($B109,Snapshot!$D:$AJ,8,FALSE)</f>
        <v>1.4289182661290323</v>
      </c>
      <c r="J109" s="250">
        <f>IF(VLOOKUP($B109,Snapshot!$D:$AJ,28,FALSE)="#N/A N/A","NA",VLOOKUP($B109,Snapshot!$D:$AJ,30,FALSE))</f>
        <v>7.7044069999999998</v>
      </c>
      <c r="K109" s="154">
        <f>IF(VLOOKUP($B109,Snapshot!$D:$AJ,29,FALSE)="#N/A N/A","NA",VLOOKUP($B109,Snapshot!$D:$AJ,31,FALSE))</f>
        <v>24.337879999999998</v>
      </c>
      <c r="L109" s="154">
        <f>IF(VLOOKUP($B109,Snapshot!$D:$AJ,30,FALSE)="#N/A N/A","NA",VLOOKUP($B109,Snapshot!$D:$AJ,32,FALSE))</f>
        <v>-1.9831179999999999</v>
      </c>
      <c r="M109" s="155">
        <f>IF(VLOOKUP($B109,Snapshot!$D:$AJ,31,FALSE)="#N/A N/A","NA",VLOOKUP($B109,Snapshot!$D:$AJ,33,FALSE))</f>
        <v>-9.6234570000000001</v>
      </c>
      <c r="N109" s="150">
        <f>VLOOKUP($B109,Snapshot!$D:$AJ,10,FALSE)</f>
        <v>44.71207188181355</v>
      </c>
      <c r="O109" s="151">
        <f>VLOOKUP($B109,Snapshot!$D:$AJ,11,FALSE)</f>
        <v>29.099226942660874</v>
      </c>
      <c r="P109" s="151">
        <f>VLOOKUP($B109,Snapshot!$D:$AJ,12,FALSE)</f>
        <v>41.512751216782902</v>
      </c>
      <c r="Q109" s="152">
        <f>VLOOKUP($B109,Snapshot!$D:$AJ,13,FALSE)</f>
        <v>55.814528630757984</v>
      </c>
      <c r="R109" s="150">
        <f t="shared" si="243"/>
        <v>-34.91863445832206</v>
      </c>
      <c r="S109" s="151">
        <f t="shared" si="244"/>
        <v>42.659292284920468</v>
      </c>
      <c r="T109" s="152">
        <f t="shared" si="245"/>
        <v>34.451528734605084</v>
      </c>
      <c r="U109" s="150">
        <f>VLOOKUP($B109,Snapshot!$D:$AJ,17,FALSE)</f>
        <v>78.811372017510124</v>
      </c>
      <c r="V109" s="151">
        <f>VLOOKUP($B109,Snapshot!$D:$AJ,18,FALSE)</f>
        <v>55.244471464296431</v>
      </c>
      <c r="W109" s="152">
        <f>VLOOKUP($B109,Snapshot!$D:$AJ,19,FALSE)</f>
        <v>41.088764095307475</v>
      </c>
      <c r="X109" s="150">
        <f>VLOOKUP($B109,Snapshot!$D:$AJ,20,FALSE)</f>
        <v>9.2593182493644761</v>
      </c>
      <c r="Y109" s="151">
        <f>VLOOKUP($B109,Snapshot!$D:$AJ,21,FALSE)</f>
        <v>8.3416675433043626</v>
      </c>
      <c r="Z109" s="152">
        <f>VLOOKUP($B109,Snapshot!$D:$AJ,22,FALSE)</f>
        <v>7.3608422699535003</v>
      </c>
      <c r="AA109" s="150">
        <f>VLOOKUP($B109,Snapshot!$D:$AJ,23,FALSE)</f>
        <v>47.577430428429075</v>
      </c>
      <c r="AB109" s="151">
        <f>VLOOKUP($B109,Snapshot!$D:$AJ,24,FALSE)</f>
        <v>34.004736197567297</v>
      </c>
      <c r="AC109" s="152">
        <f>VLOOKUP($B109,Snapshot!$D:$AJ,25,FALSE)</f>
        <v>26.441953187723986</v>
      </c>
      <c r="AD109" s="151">
        <f>VLOOKUP($B109,Snapshot!$D:$AJ,26,FALSE)</f>
        <v>12.222395178333912</v>
      </c>
      <c r="AE109" s="151">
        <f>VLOOKUP($B109,Snapshot!$D:$AJ,27,FALSE)</f>
        <v>15.886786851661029</v>
      </c>
      <c r="AF109" s="262">
        <f>VLOOKUP($B109,Snapshot!$D:$AJ,28,FALSE)</f>
        <v>19.033481422348743</v>
      </c>
      <c r="AG109" s="152">
        <f>VLOOKUP($B109,Snapshot!$D:$AJ,29,FALSE)</f>
        <v>0.43604334270826528</v>
      </c>
      <c r="AH109" s="150">
        <v>16.830526000000003</v>
      </c>
      <c r="AI109" s="151">
        <v>14.406064000000001</v>
      </c>
      <c r="AJ109" s="151">
        <v>17.287276800000004</v>
      </c>
      <c r="AK109" s="152">
        <v>21.609096000000005</v>
      </c>
      <c r="AL109" s="150">
        <f t="shared" si="247"/>
        <v>-14.405146933613381</v>
      </c>
      <c r="AM109" s="151">
        <f t="shared" si="248"/>
        <v>20.000000000000014</v>
      </c>
      <c r="AN109" s="152">
        <f t="shared" si="249"/>
        <v>25</v>
      </c>
      <c r="AO109" s="150">
        <v>3.4385910000000042</v>
      </c>
      <c r="AP109" s="151">
        <v>2.5073460000000014</v>
      </c>
      <c r="AQ109" s="151">
        <v>3.4793972240000022</v>
      </c>
      <c r="AR109" s="152">
        <v>4.4411609516000023</v>
      </c>
      <c r="AS109" s="150">
        <f t="shared" si="250"/>
        <v>-27.082168248564656</v>
      </c>
      <c r="AT109" s="151">
        <f t="shared" si="251"/>
        <v>38.768132678936212</v>
      </c>
      <c r="AU109" s="152">
        <f t="shared" si="252"/>
        <v>27.641676580242034</v>
      </c>
      <c r="AV109" s="150">
        <f t="shared" si="253"/>
        <v>17.404795647166367</v>
      </c>
      <c r="AW109" s="151">
        <f t="shared" si="254"/>
        <v>20.126924930131281</v>
      </c>
      <c r="AX109" s="152">
        <f t="shared" si="255"/>
        <v>20.552275539893021</v>
      </c>
      <c r="AY109" s="150">
        <v>2.2865530000000041</v>
      </c>
      <c r="AZ109" s="151">
        <v>1.4887310000000016</v>
      </c>
      <c r="BA109" s="151">
        <v>2.1238131086262215</v>
      </c>
      <c r="BB109" s="152">
        <v>2.8554991920138937</v>
      </c>
      <c r="BC109" s="150">
        <f t="shared" si="256"/>
        <v>-34.891909350012924</v>
      </c>
      <c r="BD109" s="151">
        <f t="shared" si="257"/>
        <v>42.659292284920468</v>
      </c>
      <c r="BE109" s="152">
        <f t="shared" si="258"/>
        <v>34.451528734605091</v>
      </c>
      <c r="BF109" s="150">
        <f t="shared" si="259"/>
        <v>10.334057935602685</v>
      </c>
      <c r="BG109" s="151">
        <f t="shared" si="260"/>
        <v>12.28541159603704</v>
      </c>
      <c r="BH109" s="152">
        <f t="shared" si="261"/>
        <v>13.214338961768195</v>
      </c>
      <c r="BI109" s="150">
        <v>71.97</v>
      </c>
      <c r="BJ109" s="151">
        <v>3.1</v>
      </c>
      <c r="BK109" s="151">
        <v>1.0699999999999998</v>
      </c>
      <c r="BL109" s="152">
        <f t="shared" si="262"/>
        <v>23.86</v>
      </c>
      <c r="BM109" s="151">
        <v>-15.994505494505489</v>
      </c>
      <c r="BN109" s="151">
        <v>-1.9831179999999999</v>
      </c>
      <c r="BO109" s="151">
        <v>3.6086207646356034</v>
      </c>
      <c r="BP109" s="151" t="e">
        <v>#N/A</v>
      </c>
      <c r="BQ109" s="152" t="e">
        <v>#N/A</v>
      </c>
      <c r="BR109" s="150" t="str">
        <f t="shared" si="241"/>
        <v xml:space="preserve"> </v>
      </c>
      <c r="BS109" s="151" t="str">
        <f t="shared" si="242"/>
        <v xml:space="preserve"> </v>
      </c>
    </row>
    <row r="110" spans="2:71" ht="12.75">
      <c r="B110" s="252" t="s">
        <v>609</v>
      </c>
      <c r="C110" s="165" t="s">
        <v>1322</v>
      </c>
      <c r="D110" s="177" t="s">
        <v>1321</v>
      </c>
      <c r="E110" s="105" t="s">
        <v>286</v>
      </c>
      <c r="F110" s="148">
        <f>VLOOKUP($B110,Snapshot!$D:$AJ,2,FALSE)</f>
        <v>7675.9</v>
      </c>
      <c r="G110" s="148">
        <f>VLOOKUP($B110,Snapshot!$D:$AJ,3,FALSE)</f>
        <v>9100</v>
      </c>
      <c r="H110" s="148">
        <f t="shared" si="246"/>
        <v>18.552873278703473</v>
      </c>
      <c r="I110" s="149">
        <f>VLOOKUP($B110,Snapshot!$D:$AJ,8,FALSE)</f>
        <v>2.6799054241338114</v>
      </c>
      <c r="J110" s="250">
        <f>IF(VLOOKUP($B110,Snapshot!$D:$AJ,28,FALSE)="#N/A N/A","NA",VLOOKUP($B110,Snapshot!$D:$AJ,30,FALSE))</f>
        <v>21.209589999999999</v>
      </c>
      <c r="K110" s="154">
        <f>IF(VLOOKUP($B110,Snapshot!$D:$AJ,29,FALSE)="#N/A N/A","NA",VLOOKUP($B110,Snapshot!$D:$AJ,31,FALSE))</f>
        <v>32.65645</v>
      </c>
      <c r="L110" s="154">
        <f>IF(VLOOKUP($B110,Snapshot!$D:$AJ,30,FALSE)="#N/A N/A","NA",VLOOKUP($B110,Snapshot!$D:$AJ,32,FALSE))</f>
        <v>9.438402</v>
      </c>
      <c r="M110" s="155">
        <f>IF(VLOOKUP($B110,Snapshot!$D:$AJ,31,FALSE)="#N/A N/A","NA",VLOOKUP($B110,Snapshot!$D:$AJ,33,FALSE))</f>
        <v>7.4649609999999997</v>
      </c>
      <c r="N110" s="150">
        <f>VLOOKUP($B110,Snapshot!$D:$AJ,10,FALSE)</f>
        <v>168.97053843548932</v>
      </c>
      <c r="O110" s="151">
        <f>VLOOKUP($B110,Snapshot!$D:$AJ,11,FALSE)</f>
        <v>103.43516632722337</v>
      </c>
      <c r="P110" s="151">
        <f>VLOOKUP($B110,Snapshot!$D:$AJ,12,FALSE)</f>
        <v>160.79149375214649</v>
      </c>
      <c r="Q110" s="152">
        <f>VLOOKUP($B110,Snapshot!$D:$AJ,13,FALSE)</f>
        <v>214.3900272780846</v>
      </c>
      <c r="R110" s="150">
        <f t="shared" si="243"/>
        <v>-38.785088048521828</v>
      </c>
      <c r="S110" s="151">
        <f t="shared" si="244"/>
        <v>55.451476960430398</v>
      </c>
      <c r="T110" s="152">
        <f t="shared" si="245"/>
        <v>33.33418471039149</v>
      </c>
      <c r="U110" s="150">
        <f>VLOOKUP($B110,Snapshot!$D:$AJ,17,FALSE)</f>
        <v>74.20977093725385</v>
      </c>
      <c r="V110" s="151">
        <f>VLOOKUP($B110,Snapshot!$D:$AJ,18,FALSE)</f>
        <v>47.738221847929871</v>
      </c>
      <c r="W110" s="152">
        <f>VLOOKUP($B110,Snapshot!$D:$AJ,19,FALSE)</f>
        <v>35.803437769256007</v>
      </c>
      <c r="X110" s="150">
        <f>VLOOKUP($B110,Snapshot!$D:$AJ,20,FALSE)</f>
        <v>4.4215287603092479</v>
      </c>
      <c r="Y110" s="151">
        <f>VLOOKUP($B110,Snapshot!$D:$AJ,21,FALSE)</f>
        <v>4.0982313041230558</v>
      </c>
      <c r="Z110" s="152">
        <f>VLOOKUP($B110,Snapshot!$D:$AJ,22,FALSE)</f>
        <v>3.7374425719415112</v>
      </c>
      <c r="AA110" s="150">
        <f>VLOOKUP($B110,Snapshot!$D:$AJ,23,FALSE)</f>
        <v>35.480937976095106</v>
      </c>
      <c r="AB110" s="151">
        <f>VLOOKUP($B110,Snapshot!$D:$AJ,24,FALSE)</f>
        <v>25.053617606528675</v>
      </c>
      <c r="AC110" s="152">
        <f>VLOOKUP($B110,Snapshot!$D:$AJ,25,FALSE)</f>
        <v>20.226075361484526</v>
      </c>
      <c r="AD110" s="151">
        <f>VLOOKUP($B110,Snapshot!$D:$AJ,26,FALSE)</f>
        <v>6.2278503778975907</v>
      </c>
      <c r="AE110" s="151">
        <f>VLOOKUP($B110,Snapshot!$D:$AJ,27,FALSE)</f>
        <v>8.9105664579047588</v>
      </c>
      <c r="AF110" s="262">
        <f>VLOOKUP($B110,Snapshot!$D:$AJ,28,FALSE)</f>
        <v>10.919428510727979</v>
      </c>
      <c r="AG110" s="152">
        <f>VLOOKUP($B110,Snapshot!$D:$AJ,29,FALSE)</f>
        <v>0.26055576544769998</v>
      </c>
      <c r="AH110" s="150">
        <v>54.275199999999998</v>
      </c>
      <c r="AI110" s="151">
        <v>47.256800000000005</v>
      </c>
      <c r="AJ110" s="151">
        <v>53.719991999999998</v>
      </c>
      <c r="AK110" s="152">
        <v>61.017267849999996</v>
      </c>
      <c r="AL110" s="150">
        <f t="shared" si="247"/>
        <v>-12.931136135841044</v>
      </c>
      <c r="AM110" s="151">
        <f t="shared" si="248"/>
        <v>13.676744934062384</v>
      </c>
      <c r="AN110" s="152">
        <f t="shared" si="249"/>
        <v>13.583910902295003</v>
      </c>
      <c r="AO110" s="150">
        <v>7.7484999999999999</v>
      </c>
      <c r="AP110" s="151">
        <v>6.3669000000000011</v>
      </c>
      <c r="AQ110" s="151">
        <v>9.0673141800000003</v>
      </c>
      <c r="AR110" s="152">
        <v>11.139524646537502</v>
      </c>
      <c r="AS110" s="150">
        <f t="shared" si="250"/>
        <v>-17.830547847970564</v>
      </c>
      <c r="AT110" s="151">
        <f t="shared" si="251"/>
        <v>42.413327993214892</v>
      </c>
      <c r="AU110" s="152">
        <f t="shared" si="252"/>
        <v>22.853630362872266</v>
      </c>
      <c r="AV110" s="150">
        <f t="shared" si="253"/>
        <v>13.47298166613059</v>
      </c>
      <c r="AW110" s="151">
        <f t="shared" si="254"/>
        <v>16.878844993126581</v>
      </c>
      <c r="AX110" s="152">
        <f t="shared" si="255"/>
        <v>18.256347816034676</v>
      </c>
      <c r="AY110" s="150">
        <v>4.9897</v>
      </c>
      <c r="AZ110" s="151">
        <v>3.0472000000000006</v>
      </c>
      <c r="BA110" s="151">
        <v>4.736917405938236</v>
      </c>
      <c r="BB110" s="152">
        <v>6.315930203612373</v>
      </c>
      <c r="BC110" s="150">
        <f t="shared" si="256"/>
        <v>-38.930196204180604</v>
      </c>
      <c r="BD110" s="151">
        <f t="shared" si="257"/>
        <v>55.451476960430398</v>
      </c>
      <c r="BE110" s="152">
        <f t="shared" si="258"/>
        <v>33.334184710391497</v>
      </c>
      <c r="BF110" s="150">
        <f t="shared" si="259"/>
        <v>6.448172538132078</v>
      </c>
      <c r="BG110" s="151">
        <f t="shared" si="260"/>
        <v>8.8177924634430997</v>
      </c>
      <c r="BH110" s="152">
        <f t="shared" si="261"/>
        <v>10.351053769137868</v>
      </c>
      <c r="BI110" s="150">
        <v>45.17</v>
      </c>
      <c r="BJ110" s="151">
        <v>8.6300000000000008</v>
      </c>
      <c r="BK110" s="151">
        <v>25.82</v>
      </c>
      <c r="BL110" s="152">
        <f t="shared" si="262"/>
        <v>20.379999999999995</v>
      </c>
      <c r="BM110" s="151">
        <v>-5.6371358850321798</v>
      </c>
      <c r="BN110" s="151">
        <v>9.438402</v>
      </c>
      <c r="BO110" s="151">
        <v>7.857890155316607</v>
      </c>
      <c r="BP110" s="151" t="e">
        <v>#N/A</v>
      </c>
      <c r="BQ110" s="152" t="e">
        <v>#N/A</v>
      </c>
      <c r="BR110" s="150" t="str">
        <f t="shared" si="241"/>
        <v xml:space="preserve"> </v>
      </c>
      <c r="BS110" s="151" t="str">
        <f t="shared" si="242"/>
        <v xml:space="preserve"> </v>
      </c>
    </row>
    <row r="111" spans="2:71" ht="12.75">
      <c r="B111" s="252" t="s">
        <v>621</v>
      </c>
      <c r="C111" s="165" t="s">
        <v>1323</v>
      </c>
      <c r="D111" s="177" t="s">
        <v>1321</v>
      </c>
      <c r="E111" s="105" t="s">
        <v>287</v>
      </c>
      <c r="F111" s="148">
        <f>VLOOKUP($B111,Snapshot!$D:$AJ,2,FALSE)</f>
        <v>1537.75</v>
      </c>
      <c r="G111" s="148">
        <f>VLOOKUP($B111,Snapshot!$D:$AJ,3,FALSE)</f>
        <v>1440</v>
      </c>
      <c r="H111" s="148">
        <f t="shared" si="246"/>
        <v>-6.3566899691107182</v>
      </c>
      <c r="I111" s="149">
        <f>VLOOKUP($B111,Snapshot!$D:$AJ,8,FALSE)</f>
        <v>1.9766054360812426</v>
      </c>
      <c r="J111" s="250">
        <f>IF(VLOOKUP($B111,Snapshot!$D:$AJ,28,FALSE)="#N/A N/A","NA",VLOOKUP($B111,Snapshot!$D:$AJ,30,FALSE))</f>
        <v>8.9984369999999991</v>
      </c>
      <c r="K111" s="154">
        <f>IF(VLOOKUP($B111,Snapshot!$D:$AJ,29,FALSE)="#N/A N/A","NA",VLOOKUP($B111,Snapshot!$D:$AJ,31,FALSE))</f>
        <v>14.16957</v>
      </c>
      <c r="L111" s="154">
        <f>IF(VLOOKUP($B111,Snapshot!$D:$AJ,30,FALSE)="#N/A N/A","NA",VLOOKUP($B111,Snapshot!$D:$AJ,32,FALSE))</f>
        <v>7.8290459999999999</v>
      </c>
      <c r="M111" s="155">
        <f>IF(VLOOKUP($B111,Snapshot!$D:$AJ,31,FALSE)="#N/A N/A","NA",VLOOKUP($B111,Snapshot!$D:$AJ,33,FALSE))</f>
        <v>-0.70384040000000003</v>
      </c>
      <c r="N111" s="150">
        <f>VLOOKUP($B111,Snapshot!$D:$AJ,10,FALSE)</f>
        <v>27.783885542168665</v>
      </c>
      <c r="O111" s="151">
        <f>VLOOKUP($B111,Snapshot!$D:$AJ,11,FALSE)</f>
        <v>22.967152941176476</v>
      </c>
      <c r="P111" s="151">
        <f>VLOOKUP($B111,Snapshot!$D:$AJ,12,FALSE)</f>
        <v>27.512681133474356</v>
      </c>
      <c r="Q111" s="152">
        <f>VLOOKUP($B111,Snapshot!$D:$AJ,13,FALSE)</f>
        <v>36.059621333573588</v>
      </c>
      <c r="R111" s="150">
        <f t="shared" si="243"/>
        <v>-17.33642543870133</v>
      </c>
      <c r="S111" s="151">
        <f t="shared" si="244"/>
        <v>19.791430848829616</v>
      </c>
      <c r="T111" s="152">
        <f t="shared" si="245"/>
        <v>31.065457265450846</v>
      </c>
      <c r="U111" s="150">
        <f>VLOOKUP($B111,Snapshot!$D:$AJ,17,FALSE)</f>
        <v>66.954315318859457</v>
      </c>
      <c r="V111" s="151">
        <f>VLOOKUP($B111,Snapshot!$D:$AJ,18,FALSE)</f>
        <v>55.892408033219183</v>
      </c>
      <c r="W111" s="152">
        <f>VLOOKUP($B111,Snapshot!$D:$AJ,19,FALSE)</f>
        <v>42.644651916193752</v>
      </c>
      <c r="X111" s="150">
        <f>VLOOKUP($B111,Snapshot!$D:$AJ,20,FALSE)</f>
        <v>13.579678389913271</v>
      </c>
      <c r="Y111" s="151">
        <f>VLOOKUP($B111,Snapshot!$D:$AJ,21,FALSE)</f>
        <v>11.211522720373361</v>
      </c>
      <c r="Z111" s="152">
        <f>VLOOKUP($B111,Snapshot!$D:$AJ,22,FALSE)</f>
        <v>9.1257085873231496</v>
      </c>
      <c r="AA111" s="150">
        <f>VLOOKUP($B111,Snapshot!$D:$AJ,23,FALSE)</f>
        <v>49.790123921521385</v>
      </c>
      <c r="AB111" s="151">
        <f>VLOOKUP($B111,Snapshot!$D:$AJ,24,FALSE)</f>
        <v>41.156206026025927</v>
      </c>
      <c r="AC111" s="152">
        <f>VLOOKUP($B111,Snapshot!$D:$AJ,25,FALSE)</f>
        <v>32.549928328958401</v>
      </c>
      <c r="AD111" s="151">
        <f>VLOOKUP($B111,Snapshot!$D:$AJ,26,FALSE)</f>
        <v>22.052229297060684</v>
      </c>
      <c r="AE111" s="151">
        <f>VLOOKUP($B111,Snapshot!$D:$AJ,27,FALSE)</f>
        <v>21.975243310687251</v>
      </c>
      <c r="AF111" s="262">
        <f>VLOOKUP($B111,Snapshot!$D:$AJ,28,FALSE)</f>
        <v>23.594174727724283</v>
      </c>
      <c r="AG111" s="152">
        <f>VLOOKUP($B111,Snapshot!$D:$AJ,29,FALSE)</f>
        <v>0.19509022923101935</v>
      </c>
      <c r="AH111" s="150">
        <v>9.3579899999999991</v>
      </c>
      <c r="AI111" s="151">
        <v>7.9148500000000004</v>
      </c>
      <c r="AJ111" s="151">
        <v>9.4801484999999985</v>
      </c>
      <c r="AK111" s="152">
        <v>12.719148499999999</v>
      </c>
      <c r="AL111" s="150">
        <f t="shared" si="247"/>
        <v>-15.421474055860273</v>
      </c>
      <c r="AM111" s="151">
        <f t="shared" si="248"/>
        <v>19.776729818000319</v>
      </c>
      <c r="AN111" s="152">
        <f t="shared" si="249"/>
        <v>34.166131469354099</v>
      </c>
      <c r="AO111" s="150">
        <v>4.0209499999999991</v>
      </c>
      <c r="AP111" s="151">
        <v>3.3206500000000005</v>
      </c>
      <c r="AQ111" s="151">
        <v>4.0101028155000007</v>
      </c>
      <c r="AR111" s="152">
        <v>5.0177040832500008</v>
      </c>
      <c r="AS111" s="150">
        <f t="shared" si="250"/>
        <v>-17.416282221862971</v>
      </c>
      <c r="AT111" s="151">
        <f t="shared" si="251"/>
        <v>20.762586105130026</v>
      </c>
      <c r="AU111" s="152">
        <f t="shared" si="252"/>
        <v>25.12656942000045</v>
      </c>
      <c r="AV111" s="150">
        <f t="shared" si="253"/>
        <v>41.954680126597474</v>
      </c>
      <c r="AW111" s="151">
        <f t="shared" si="254"/>
        <v>42.300000000000018</v>
      </c>
      <c r="AX111" s="152">
        <f t="shared" si="255"/>
        <v>39.45000000000001</v>
      </c>
      <c r="AY111" s="150">
        <v>2.9517599999999988</v>
      </c>
      <c r="AZ111" s="151">
        <v>2.4402600000000008</v>
      </c>
      <c r="BA111" s="151">
        <v>2.9232223704316502</v>
      </c>
      <c r="BB111" s="152">
        <v>3.8313347666921937</v>
      </c>
      <c r="BC111" s="150">
        <f t="shared" si="256"/>
        <v>-17.328644605252393</v>
      </c>
      <c r="BD111" s="151">
        <f t="shared" si="257"/>
        <v>19.791430848829592</v>
      </c>
      <c r="BE111" s="152">
        <f t="shared" si="258"/>
        <v>31.065457265450846</v>
      </c>
      <c r="BF111" s="150">
        <f t="shared" si="259"/>
        <v>30.831411839769558</v>
      </c>
      <c r="BG111" s="151">
        <f t="shared" si="260"/>
        <v>30.835195993308023</v>
      </c>
      <c r="BH111" s="152">
        <f t="shared" si="261"/>
        <v>30.122572801883663</v>
      </c>
      <c r="BI111" s="150">
        <v>74.98</v>
      </c>
      <c r="BJ111" s="151">
        <v>6.06</v>
      </c>
      <c r="BK111" s="151">
        <v>4.55</v>
      </c>
      <c r="BL111" s="152">
        <f t="shared" si="262"/>
        <v>14.409999999999997</v>
      </c>
      <c r="BM111" s="151">
        <v>-9.0088757396449779</v>
      </c>
      <c r="BN111" s="151">
        <v>7.8290459999999999</v>
      </c>
      <c r="BO111" s="151">
        <v>4.636284731182795</v>
      </c>
      <c r="BP111" s="151" t="e">
        <v>#N/A</v>
      </c>
      <c r="BQ111" s="152" t="e">
        <v>#N/A</v>
      </c>
      <c r="BR111" s="150" t="str">
        <f t="shared" si="241"/>
        <v xml:space="preserve"> </v>
      </c>
      <c r="BS111" s="151" t="str">
        <f t="shared" si="242"/>
        <v xml:space="preserve"> </v>
      </c>
    </row>
    <row r="112" spans="2:71" ht="12.75">
      <c r="B112" s="252" t="s">
        <v>610</v>
      </c>
      <c r="C112" s="165" t="s">
        <v>1324</v>
      </c>
      <c r="D112" s="177" t="s">
        <v>1321</v>
      </c>
      <c r="E112" s="105" t="s">
        <v>287</v>
      </c>
      <c r="F112" s="148">
        <f>VLOOKUP($B112,Snapshot!$D:$AJ,2,FALSE)</f>
        <v>2897</v>
      </c>
      <c r="G112" s="148">
        <f>VLOOKUP($B112,Snapshot!$D:$AJ,3,FALSE)</f>
        <v>3060</v>
      </c>
      <c r="H112" s="148">
        <f t="shared" ref="H112" si="400">IF(IFERROR(((IF(G112&lt;0,"-",G112))/F112*100-100),"-")=-100,"-",(IFERROR(((IF(G112&lt;0,"-",G112))/F112*100-100),"-")))</f>
        <v>5.6265101829478823</v>
      </c>
      <c r="I112" s="149">
        <f>VLOOKUP($B112,Snapshot!$D:$AJ,8,FALSE)</f>
        <v>4.5927037037037035</v>
      </c>
      <c r="J112" s="250">
        <f>IF(VLOOKUP($B112,Snapshot!$D:$AJ,28,FALSE)="#N/A N/A","NA",VLOOKUP($B112,Snapshot!$D:$AJ,30,FALSE))</f>
        <v>15.337910000000001</v>
      </c>
      <c r="K112" s="154">
        <f>IF(VLOOKUP($B112,Snapshot!$D:$AJ,29,FALSE)="#N/A N/A","NA",VLOOKUP($B112,Snapshot!$D:$AJ,31,FALSE))</f>
        <v>34.394129999999997</v>
      </c>
      <c r="L112" s="154">
        <f>IF(VLOOKUP($B112,Snapshot!$D:$AJ,30,FALSE)="#N/A N/A","NA",VLOOKUP($B112,Snapshot!$D:$AJ,32,FALSE))</f>
        <v>35.313769999999998</v>
      </c>
      <c r="M112" s="155">
        <f>IF(VLOOKUP($B112,Snapshot!$D:$AJ,31,FALSE)="#N/A N/A","NA",VLOOKUP($B112,Snapshot!$D:$AJ,33,FALSE))</f>
        <v>16.708629999999999</v>
      </c>
      <c r="N112" s="150">
        <f>VLOOKUP($B112,Snapshot!$D:$AJ,10,FALSE)</f>
        <v>62.463343108504425</v>
      </c>
      <c r="O112" s="151">
        <f>VLOOKUP($B112,Snapshot!$D:$AJ,11,FALSE)</f>
        <v>55.14340391963519</v>
      </c>
      <c r="P112" s="151">
        <f>VLOOKUP($B112,Snapshot!$D:$AJ,12,FALSE)</f>
        <v>65.322406941170271</v>
      </c>
      <c r="Q112" s="152">
        <f>VLOOKUP($B112,Snapshot!$D:$AJ,13,FALSE)</f>
        <v>76.442542934998954</v>
      </c>
      <c r="R112" s="150">
        <f t="shared" ref="R112" si="401">IF(AND(N112&lt;0,O112&gt;0),"LP",IF(AND(N112&gt;0,O112&lt;0),"PL",IF(OR(N112&lt;0,O112&lt;0),"Loss",IF(ISERROR((+O112/N112-1)*100),"NA",(+O112/N112-1)*100))))</f>
        <v>-11.718775884527732</v>
      </c>
      <c r="S112" s="151">
        <f t="shared" ref="S112" si="402">IF(AND(O112&lt;0,P112&gt;0),"LP",IF(AND(O112&gt;0,P112&lt;0),"PL",IF(OR(O112&lt;0,P112&lt;0),"Loss",IF(ISERROR((+P112/O112-1)*100),"NA",(+P112/O112-1)*100))))</f>
        <v>18.459148870043897</v>
      </c>
      <c r="T112" s="152">
        <f t="shared" ref="T112" si="403">IF(AND(P112&lt;0,Q112&gt;0),"LP",IF(AND(P112&gt;0,Q112&lt;0),"PL",IF(OR(P112&lt;0,Q112&lt;0),"Loss",IF(ISERROR((+Q112/P112-1)*100),"NA",(+Q112/P112-1)*100))))</f>
        <v>17.023463332947198</v>
      </c>
      <c r="U112" s="150">
        <f>VLOOKUP($B112,Snapshot!$D:$AJ,17,FALSE)</f>
        <v>52.535748504427211</v>
      </c>
      <c r="V112" s="151">
        <f>VLOOKUP($B112,Snapshot!$D:$AJ,18,FALSE)</f>
        <v>44.34925373477212</v>
      </c>
      <c r="W112" s="152">
        <f>VLOOKUP($B112,Snapshot!$D:$AJ,19,FALSE)</f>
        <v>37.897745009129181</v>
      </c>
      <c r="X112" s="150">
        <f>VLOOKUP($B112,Snapshot!$D:$AJ,20,FALSE)</f>
        <v>8.2381093353236228</v>
      </c>
      <c r="Y112" s="151">
        <f>VLOOKUP($B112,Snapshot!$D:$AJ,21,FALSE)</f>
        <v>7.0876379200620017</v>
      </c>
      <c r="Z112" s="152">
        <f>VLOOKUP($B112,Snapshot!$D:$AJ,22,FALSE)</f>
        <v>6.0920400125560183</v>
      </c>
      <c r="AA112" s="150">
        <f>VLOOKUP($B112,Snapshot!$D:$AJ,23,FALSE)</f>
        <v>34.000801224983967</v>
      </c>
      <c r="AB112" s="151">
        <f>VLOOKUP($B112,Snapshot!$D:$AJ,24,FALSE)</f>
        <v>28.778687744986446</v>
      </c>
      <c r="AC112" s="152">
        <f>VLOOKUP($B112,Snapshot!$D:$AJ,25,FALSE)</f>
        <v>23.861867013200094</v>
      </c>
      <c r="AD112" s="151">
        <f>VLOOKUP($B112,Snapshot!$D:$AJ,26,FALSE)</f>
        <v>16.927907686957724</v>
      </c>
      <c r="AE112" s="151">
        <f>VLOOKUP($B112,Snapshot!$D:$AJ,27,FALSE)</f>
        <v>17.181105111623367</v>
      </c>
      <c r="AF112" s="262">
        <f>VLOOKUP($B112,Snapshot!$D:$AJ,28,FALSE)</f>
        <v>17.289247794388508</v>
      </c>
      <c r="AG112" s="152">
        <f>VLOOKUP($B112,Snapshot!$D:$AJ,29,FALSE)</f>
        <v>0.25888850535036245</v>
      </c>
      <c r="AH112" s="150">
        <v>79.720600000000005</v>
      </c>
      <c r="AI112" s="151">
        <v>76.818300000000008</v>
      </c>
      <c r="AJ112" s="151">
        <v>88.130690631214151</v>
      </c>
      <c r="AK112" s="152">
        <v>92.059087371023367</v>
      </c>
      <c r="AL112" s="150">
        <f t="shared" ref="AL112" si="404">IF(OR(AH112&lt;0,AI112&lt;0),"NM",IF(ISERROR((AI112/AH112*100-100)),"NA",(AI112/AH112*100-100)))</f>
        <v>-3.6405897597358745</v>
      </c>
      <c r="AM112" s="151">
        <f t="shared" ref="AM112" si="405">IF(OR(AI112&lt;0,AJ112&lt;0),"NM",IF(ISERROR((AJ112/AI112*100-100)),"NA",(AJ112/AI112*100-100)))</f>
        <v>14.726166331738838</v>
      </c>
      <c r="AN112" s="152">
        <f t="shared" ref="AN112" si="406">IF(OR(AJ112&lt;0,AK112&lt;0),"NM",IF(ISERROR((AK112/AJ112*100-100)),"NA",(AK112/AJ112*100-100)))</f>
        <v>4.4574673268450056</v>
      </c>
      <c r="AO112" s="150">
        <v>12.893800000000002</v>
      </c>
      <c r="AP112" s="151">
        <v>11.232800000000003</v>
      </c>
      <c r="AQ112" s="151">
        <v>13.447554755653385</v>
      </c>
      <c r="AR112" s="152">
        <v>16.372806368013116</v>
      </c>
      <c r="AS112" s="150">
        <f t="shared" ref="AS112" si="407">IF(OR(AO112&lt;0,AP112&lt;0),"NM",IF(ISERROR((AP112/AO112*100-100)),"NA",(AP112/AO112*100-100)))</f>
        <v>-12.882160418185478</v>
      </c>
      <c r="AT112" s="151">
        <f t="shared" ref="AT112" si="408">IF(OR(AP112&lt;0,AQ112&lt;0),"NM",IF(ISERROR((AQ112/AP112*100-100)),"NA",(AQ112/AP112*100-100)))</f>
        <v>19.716853817867161</v>
      </c>
      <c r="AU112" s="152">
        <f t="shared" ref="AU112" si="409">IF(OR(AQ112&lt;0,AR112&lt;0),"NM",IF(ISERROR((AR112/AQ112*100-100)),"NA",(AR112/AQ112*100-100)))</f>
        <v>21.75303737751986</v>
      </c>
      <c r="AV112" s="150">
        <f t="shared" ref="AV112" si="410">IF(OR(AI112&lt;0,AP112&lt;0),"NM",IF(ISERROR((AP112/AI112*100)),"NA",(AP112/AI112*100)))</f>
        <v>14.622557385414675</v>
      </c>
      <c r="AW112" s="151">
        <f t="shared" ref="AW112" si="411">IF(OR(AJ112&lt;0,AQ112&lt;0),"NM",IF(ISERROR((AQ112/AJ112*100)),"NA",(AQ112/AJ112*100)))</f>
        <v>15.258651281793686</v>
      </c>
      <c r="AX112" s="152">
        <f t="shared" ref="AX112" si="412">IF(OR(AK112&lt;0,AR112&lt;0),"NM",IF(ISERROR((AR112/AK112*100)),"NA",(AR112/AK112*100)))</f>
        <v>17.785106104763145</v>
      </c>
      <c r="AY112" s="150">
        <v>8.5200000000000031</v>
      </c>
      <c r="AZ112" s="151">
        <v>7.5215602946382409</v>
      </c>
      <c r="BA112" s="151">
        <v>8.9099763067756257</v>
      </c>
      <c r="BB112" s="152">
        <v>10.426762856333859</v>
      </c>
      <c r="BC112" s="150">
        <f t="shared" ref="BC112" si="413">IF(OR(AY112&lt;0,AZ112&lt;0),"NM",IF(ISERROR((AZ112/AY112*100-100)),"NA",(AZ112/AY112*100-100)))</f>
        <v>-11.718775884527716</v>
      </c>
      <c r="BD112" s="151">
        <f t="shared" ref="BD112" si="414">IF(OR(AZ112&lt;0,BA112&lt;0),"NM",IF(ISERROR((BA112/AZ112*100-100)),"NA",(BA112/AZ112*100-100)))</f>
        <v>18.45914887004389</v>
      </c>
      <c r="BE112" s="152">
        <f t="shared" ref="BE112" si="415">IF(OR(BA112&lt;0,BB112&lt;0),"NM",IF(ISERROR((BB112/BA112*100-100)),"NA",(BB112/BA112*100-100)))</f>
        <v>17.023463332947216</v>
      </c>
      <c r="BF112" s="150">
        <f t="shared" ref="BF112" si="416">IF(OR(AI112&lt;0,AZ112&lt;0),"NM",IF(ISERROR((AZ112/AI112*100)),"NA",(AZ112/AI112*100)))</f>
        <v>9.7913652015707715</v>
      </c>
      <c r="BG112" s="151">
        <f t="shared" ref="BG112" si="417">IF(OR(AJ112&lt;0,BA112&lt;0),"NM",IF(ISERROR((BA112/AJ112*100)),"NA",(BA112/AJ112*100)))</f>
        <v>10.109958566034303</v>
      </c>
      <c r="BH112" s="152">
        <f t="shared" ref="BH112" si="418">IF(OR(AK112&lt;0,BB112&lt;0),"NM",IF(ISERROR((BB112/AK112*100)),"NA",(BB112/AK112*100)))</f>
        <v>11.326163613062059</v>
      </c>
      <c r="BI112" s="150">
        <v>49.24</v>
      </c>
      <c r="BJ112" s="151">
        <v>6.86</v>
      </c>
      <c r="BK112" s="151">
        <v>21.21</v>
      </c>
      <c r="BL112" s="152">
        <f t="shared" ref="BL112" si="419">100-BI112-BJ112-BK112</f>
        <v>22.689999999999998</v>
      </c>
      <c r="BM112" s="151">
        <v>-8.5730516150411091</v>
      </c>
      <c r="BN112" s="151">
        <v>35.313769999999998</v>
      </c>
      <c r="BO112" s="151">
        <v>15.434377156511349</v>
      </c>
      <c r="BP112" s="151" t="e">
        <v>#N/A</v>
      </c>
      <c r="BQ112" s="152" t="e">
        <v>#N/A</v>
      </c>
      <c r="BR112" s="150" t="str">
        <f t="shared" si="241"/>
        <v xml:space="preserve"> </v>
      </c>
      <c r="BS112" s="151" t="str">
        <f t="shared" si="242"/>
        <v xml:space="preserve"> </v>
      </c>
    </row>
    <row r="113" spans="2:71" ht="12.75">
      <c r="B113" s="252" t="s">
        <v>611</v>
      </c>
      <c r="C113" s="165" t="s">
        <v>1325</v>
      </c>
      <c r="D113" s="177" t="s">
        <v>1321</v>
      </c>
      <c r="E113" s="105" t="s">
        <v>288</v>
      </c>
      <c r="F113" s="148">
        <f>VLOOKUP($B113,Snapshot!$D:$AJ,2,FALSE)</f>
        <v>5285.2</v>
      </c>
      <c r="G113" s="148">
        <f>VLOOKUP($B113,Snapshot!$D:$AJ,3,FALSE)</f>
        <v>4095</v>
      </c>
      <c r="H113" s="148">
        <f t="shared" si="246"/>
        <v>-22.519488382653435</v>
      </c>
      <c r="I113" s="149">
        <f>VLOOKUP($B113,Snapshot!$D:$AJ,8,FALSE)</f>
        <v>1.9265249462365597</v>
      </c>
      <c r="J113" s="250">
        <f>IF(VLOOKUP($B113,Snapshot!$D:$AJ,28,FALSE)="#N/A N/A","NA",VLOOKUP($B113,Snapshot!$D:$AJ,30,FALSE))</f>
        <v>8.0497560000000004</v>
      </c>
      <c r="K113" s="154">
        <f>IF(VLOOKUP($B113,Snapshot!$D:$AJ,29,FALSE)="#N/A N/A","NA",VLOOKUP($B113,Snapshot!$D:$AJ,31,FALSE))</f>
        <v>29.472570000000001</v>
      </c>
      <c r="L113" s="154">
        <f>IF(VLOOKUP($B113,Snapshot!$D:$AJ,30,FALSE)="#N/A N/A","NA",VLOOKUP($B113,Snapshot!$D:$AJ,32,FALSE))</f>
        <v>7.4719129999999998</v>
      </c>
      <c r="M113" s="155">
        <f>IF(VLOOKUP($B113,Snapshot!$D:$AJ,31,FALSE)="#N/A N/A","NA",VLOOKUP($B113,Snapshot!$D:$AJ,33,FALSE))</f>
        <v>6.1487670000000003</v>
      </c>
      <c r="N113" s="150">
        <f>VLOOKUP($B113,Snapshot!$D:$AJ,10,FALSE)</f>
        <v>192.62847358121331</v>
      </c>
      <c r="O113" s="151">
        <f>VLOOKUP($B113,Snapshot!$D:$AJ,11,FALSE)</f>
        <v>120.01662482025711</v>
      </c>
      <c r="P113" s="151">
        <f>VLOOKUP($B113,Snapshot!$D:$AJ,12,FALSE)</f>
        <v>119.16408180327208</v>
      </c>
      <c r="Q113" s="152">
        <f>VLOOKUP($B113,Snapshot!$D:$AJ,13,FALSE)</f>
        <v>116.9488705973656</v>
      </c>
      <c r="R113" s="150">
        <f t="shared" si="243"/>
        <v>-37.695283262649447</v>
      </c>
      <c r="S113" s="151">
        <f t="shared" si="244"/>
        <v>-0.7103541015770376</v>
      </c>
      <c r="T113" s="152">
        <f t="shared" si="245"/>
        <v>-1.8589588174426352</v>
      </c>
      <c r="U113" s="150">
        <f>VLOOKUP($B113,Snapshot!$D:$AJ,17,FALSE)</f>
        <v>44.037232407721675</v>
      </c>
      <c r="V113" s="151">
        <f>VLOOKUP($B113,Snapshot!$D:$AJ,18,FALSE)</f>
        <v>44.352290724023149</v>
      </c>
      <c r="W113" s="152">
        <f>VLOOKUP($B113,Snapshot!$D:$AJ,19,FALSE)</f>
        <v>45.192398806449482</v>
      </c>
      <c r="X113" s="150">
        <f>VLOOKUP($B113,Snapshot!$D:$AJ,20,FALSE)</f>
        <v>8.7060642138743241</v>
      </c>
      <c r="Y113" s="151">
        <f>VLOOKUP($B113,Snapshot!$D:$AJ,21,FALSE)</f>
        <v>7.3785253640678379</v>
      </c>
      <c r="Z113" s="152">
        <f>VLOOKUP($B113,Snapshot!$D:$AJ,22,FALSE)</f>
        <v>6.4180636566888243</v>
      </c>
      <c r="AA113" s="150">
        <f>VLOOKUP($B113,Snapshot!$D:$AJ,23,FALSE)</f>
        <v>31.535989157479431</v>
      </c>
      <c r="AB113" s="151">
        <f>VLOOKUP($B113,Snapshot!$D:$AJ,24,FALSE)</f>
        <v>31.155047641433494</v>
      </c>
      <c r="AC113" s="152">
        <f>VLOOKUP($B113,Snapshot!$D:$AJ,25,FALSE)</f>
        <v>30.824907420019315</v>
      </c>
      <c r="AD113" s="151">
        <f>VLOOKUP($B113,Snapshot!$D:$AJ,26,FALSE)</f>
        <v>21.751472874063722</v>
      </c>
      <c r="AE113" s="151">
        <f>VLOOKUP($B113,Snapshot!$D:$AJ,27,FALSE)</f>
        <v>18.009240475796513</v>
      </c>
      <c r="AF113" s="262">
        <f>VLOOKUP($B113,Snapshot!$D:$AJ,28,FALSE)</f>
        <v>15.190304116276593</v>
      </c>
      <c r="AG113" s="152">
        <f>VLOOKUP($B113,Snapshot!$D:$AJ,29,FALSE)</f>
        <v>0.18920759857715888</v>
      </c>
      <c r="AH113" s="150">
        <v>30.291461999999999</v>
      </c>
      <c r="AI113" s="151">
        <v>19.511429</v>
      </c>
      <c r="AJ113" s="151">
        <v>21.4625719</v>
      </c>
      <c r="AK113" s="152">
        <v>22.535700495</v>
      </c>
      <c r="AL113" s="150">
        <f t="shared" si="247"/>
        <v>-35.587694644781422</v>
      </c>
      <c r="AM113" s="151">
        <f t="shared" si="248"/>
        <v>10.000000000000014</v>
      </c>
      <c r="AN113" s="152">
        <f t="shared" si="249"/>
        <v>5</v>
      </c>
      <c r="AO113" s="150">
        <v>7.8127350000000009</v>
      </c>
      <c r="AP113" s="151">
        <v>4.8084759999999989</v>
      </c>
      <c r="AQ113" s="151">
        <v>4.7724742619999994</v>
      </c>
      <c r="AR113" s="152">
        <v>4.7154550625999985</v>
      </c>
      <c r="AS113" s="150">
        <f t="shared" si="250"/>
        <v>-38.453358522975655</v>
      </c>
      <c r="AT113" s="151">
        <f t="shared" si="251"/>
        <v>-0.74871410401132721</v>
      </c>
      <c r="AU113" s="152">
        <f t="shared" si="252"/>
        <v>-1.1947513233126585</v>
      </c>
      <c r="AV113" s="150">
        <f t="shared" si="253"/>
        <v>24.644407131840516</v>
      </c>
      <c r="AW113" s="151">
        <f t="shared" si="254"/>
        <v>22.236264527085865</v>
      </c>
      <c r="AX113" s="152">
        <f t="shared" si="255"/>
        <v>20.924377583231628</v>
      </c>
      <c r="AY113" s="150">
        <v>5.9059890000000008</v>
      </c>
      <c r="AZ113" s="151">
        <v>3.6797097169890836</v>
      </c>
      <c r="BA113" s="151">
        <v>3.6535707480883226</v>
      </c>
      <c r="BB113" s="152">
        <v>3.5856523725152298</v>
      </c>
      <c r="BC113" s="150">
        <f t="shared" si="256"/>
        <v>-37.69528326264944</v>
      </c>
      <c r="BD113" s="151">
        <f t="shared" si="257"/>
        <v>-0.71035410157703893</v>
      </c>
      <c r="BE113" s="152">
        <f t="shared" si="258"/>
        <v>-1.858958817442641</v>
      </c>
      <c r="BF113" s="150">
        <f t="shared" si="259"/>
        <v>18.859252784555572</v>
      </c>
      <c r="BG113" s="151">
        <f t="shared" si="260"/>
        <v>17.022986644430635</v>
      </c>
      <c r="BH113" s="152">
        <f t="shared" si="261"/>
        <v>15.910986984011345</v>
      </c>
      <c r="BI113" s="150">
        <v>75</v>
      </c>
      <c r="BJ113" s="151">
        <v>4.9400000000000004</v>
      </c>
      <c r="BK113" s="151">
        <v>11.129999999999999</v>
      </c>
      <c r="BL113" s="152">
        <f t="shared" si="262"/>
        <v>8.93</v>
      </c>
      <c r="BM113" s="151">
        <v>-11.173109243697482</v>
      </c>
      <c r="BN113" s="151">
        <v>7.4719129999999998</v>
      </c>
      <c r="BO113" s="151">
        <v>3.5436722102747908</v>
      </c>
      <c r="BP113" s="151" t="e">
        <v>#N/A</v>
      </c>
      <c r="BQ113" s="152" t="e">
        <v>#N/A</v>
      </c>
      <c r="BR113" s="150" t="str">
        <f t="shared" si="241"/>
        <v xml:space="preserve"> </v>
      </c>
      <c r="BS113" s="151" t="str">
        <f t="shared" si="242"/>
        <v xml:space="preserve"> </v>
      </c>
    </row>
    <row r="114" spans="2:71" ht="12.75">
      <c r="B114" s="252" t="s">
        <v>612</v>
      </c>
      <c r="C114" s="165" t="s">
        <v>1326</v>
      </c>
      <c r="D114" s="177" t="s">
        <v>1321</v>
      </c>
      <c r="E114" s="105" t="s">
        <v>286</v>
      </c>
      <c r="F114" s="148">
        <f>VLOOKUP($B114,Snapshot!$D:$AJ,2,FALSE)</f>
        <v>2999.15</v>
      </c>
      <c r="G114" s="148">
        <f>VLOOKUP($B114,Snapshot!$D:$AJ,3,FALSE)</f>
        <v>3450</v>
      </c>
      <c r="H114" s="148">
        <f t="shared" si="246"/>
        <v>15.032592567894241</v>
      </c>
      <c r="I114" s="149">
        <f>VLOOKUP($B114,Snapshot!$D:$AJ,8,FALSE)</f>
        <v>1.2837177718040622</v>
      </c>
      <c r="J114" s="250">
        <f>IF(VLOOKUP($B114,Snapshot!$D:$AJ,28,FALSE)="#N/A N/A","NA",VLOOKUP($B114,Snapshot!$D:$AJ,30,FALSE))</f>
        <v>9.0996729999999992</v>
      </c>
      <c r="K114" s="154">
        <f>IF(VLOOKUP($B114,Snapshot!$D:$AJ,29,FALSE)="#N/A N/A","NA",VLOOKUP($B114,Snapshot!$D:$AJ,31,FALSE))</f>
        <v>30.9358</v>
      </c>
      <c r="L114" s="154">
        <f>IF(VLOOKUP($B114,Snapshot!$D:$AJ,30,FALSE)="#N/A N/A","NA",VLOOKUP($B114,Snapshot!$D:$AJ,32,FALSE))</f>
        <v>15.47406</v>
      </c>
      <c r="M114" s="155">
        <f>IF(VLOOKUP($B114,Snapshot!$D:$AJ,31,FALSE)="#N/A N/A","NA",VLOOKUP($B114,Snapshot!$D:$AJ,33,FALSE))</f>
        <v>7.9899180000000003</v>
      </c>
      <c r="N114" s="150">
        <f>VLOOKUP($B114,Snapshot!$D:$AJ,10,FALSE)</f>
        <v>107.4696755994359</v>
      </c>
      <c r="O114" s="151">
        <f>VLOOKUP($B114,Snapshot!$D:$AJ,11,FALSE)</f>
        <v>85.04090267983085</v>
      </c>
      <c r="P114" s="151">
        <f>VLOOKUP($B114,Snapshot!$D:$AJ,12,FALSE)</f>
        <v>97.687691841107252</v>
      </c>
      <c r="Q114" s="152">
        <f>VLOOKUP($B114,Snapshot!$D:$AJ,13,FALSE)</f>
        <v>115.01586436905428</v>
      </c>
      <c r="R114" s="150">
        <f t="shared" si="243"/>
        <v>-20.86986193500967</v>
      </c>
      <c r="S114" s="151">
        <f t="shared" si="244"/>
        <v>14.871419237975525</v>
      </c>
      <c r="T114" s="152">
        <f t="shared" si="245"/>
        <v>17.738337554471006</v>
      </c>
      <c r="U114" s="150">
        <f>VLOOKUP($B114,Snapshot!$D:$AJ,17,FALSE)</f>
        <v>35.267146813944962</v>
      </c>
      <c r="V114" s="151">
        <f>VLOOKUP($B114,Snapshot!$D:$AJ,18,FALSE)</f>
        <v>30.701411236926671</v>
      </c>
      <c r="W114" s="152">
        <f>VLOOKUP($B114,Snapshot!$D:$AJ,19,FALSE)</f>
        <v>26.075968010608975</v>
      </c>
      <c r="X114" s="150">
        <f>VLOOKUP($B114,Snapshot!$D:$AJ,20,FALSE)</f>
        <v>4.8787366066307225</v>
      </c>
      <c r="Y114" s="151">
        <f>VLOOKUP($B114,Snapshot!$D:$AJ,21,FALSE)</f>
        <v>4.3645899212789052</v>
      </c>
      <c r="Z114" s="152">
        <f>VLOOKUP($B114,Snapshot!$D:$AJ,22,FALSE)</f>
        <v>3.8828149238064622</v>
      </c>
      <c r="AA114" s="150">
        <f>VLOOKUP($B114,Snapshot!$D:$AJ,23,FALSE)</f>
        <v>23.01304086798492</v>
      </c>
      <c r="AB114" s="151">
        <f>VLOOKUP($B114,Snapshot!$D:$AJ,24,FALSE)</f>
        <v>19.23249919763812</v>
      </c>
      <c r="AC114" s="152">
        <f>VLOOKUP($B114,Snapshot!$D:$AJ,25,FALSE)</f>
        <v>16.517526721188482</v>
      </c>
      <c r="AD114" s="151">
        <f>VLOOKUP($B114,Snapshot!$D:$AJ,26,FALSE)</f>
        <v>14.844157762568338</v>
      </c>
      <c r="AE114" s="151">
        <f>VLOOKUP($B114,Snapshot!$D:$AJ,27,FALSE)</f>
        <v>15.007010248085786</v>
      </c>
      <c r="AF114" s="262">
        <f>VLOOKUP($B114,Snapshot!$D:$AJ,28,FALSE)</f>
        <v>15.760223722400438</v>
      </c>
      <c r="AG114" s="152">
        <f>VLOOKUP($B114,Snapshot!$D:$AJ,29,FALSE)</f>
        <v>0.7335411699981661</v>
      </c>
      <c r="AH114" s="150">
        <v>44.640300000000003</v>
      </c>
      <c r="AI114" s="151">
        <v>37.943800000000003</v>
      </c>
      <c r="AJ114" s="151">
        <v>43.222345390093906</v>
      </c>
      <c r="AK114" s="152">
        <v>49.462640809238458</v>
      </c>
      <c r="AL114" s="150">
        <f t="shared" si="247"/>
        <v>-15.001019258383124</v>
      </c>
      <c r="AM114" s="151">
        <f t="shared" si="248"/>
        <v>13.911483272876993</v>
      </c>
      <c r="AN114" s="152">
        <f t="shared" si="249"/>
        <v>14.437660341714718</v>
      </c>
      <c r="AO114" s="150">
        <v>5.682800000000003</v>
      </c>
      <c r="AP114" s="151">
        <v>4.6222000000000047</v>
      </c>
      <c r="AQ114" s="151">
        <v>5.4739084203300008</v>
      </c>
      <c r="AR114" s="152">
        <v>6.2891931656175801</v>
      </c>
      <c r="AS114" s="150">
        <f t="shared" si="250"/>
        <v>-18.663334975716154</v>
      </c>
      <c r="AT114" s="151">
        <f t="shared" si="251"/>
        <v>18.426472682488765</v>
      </c>
      <c r="AU114" s="152">
        <f t="shared" si="252"/>
        <v>14.894015074487285</v>
      </c>
      <c r="AV114" s="150">
        <f t="shared" si="253"/>
        <v>12.18170030413402</v>
      </c>
      <c r="AW114" s="151">
        <f t="shared" si="254"/>
        <v>12.664533520627877</v>
      </c>
      <c r="AX114" s="152">
        <f t="shared" si="255"/>
        <v>12.71503717295035</v>
      </c>
      <c r="AY114" s="150">
        <v>3.8098000000000027</v>
      </c>
      <c r="AZ114" s="151">
        <v>3.0147000000000039</v>
      </c>
      <c r="BA114" s="151">
        <v>3.4630286757672524</v>
      </c>
      <c r="BB114" s="152">
        <v>4.077312391882975</v>
      </c>
      <c r="BC114" s="150">
        <f t="shared" si="256"/>
        <v>-20.869861935009666</v>
      </c>
      <c r="BD114" s="151">
        <f t="shared" si="257"/>
        <v>14.87141923797553</v>
      </c>
      <c r="BE114" s="152">
        <f t="shared" si="258"/>
        <v>17.738337554471002</v>
      </c>
      <c r="BF114" s="150">
        <f t="shared" si="259"/>
        <v>7.9451715431770236</v>
      </c>
      <c r="BG114" s="151">
        <f t="shared" si="260"/>
        <v>8.012125775481266</v>
      </c>
      <c r="BH114" s="152">
        <f t="shared" si="261"/>
        <v>8.2432161428821829</v>
      </c>
      <c r="BI114" s="150">
        <v>70.91</v>
      </c>
      <c r="BJ114" s="151">
        <v>3.87</v>
      </c>
      <c r="BK114" s="151">
        <v>12.709999999999997</v>
      </c>
      <c r="BL114" s="152">
        <f t="shared" si="262"/>
        <v>12.510000000000005</v>
      </c>
      <c r="BM114" s="151">
        <v>-10.906633395716369</v>
      </c>
      <c r="BN114" s="151">
        <v>15.47406</v>
      </c>
      <c r="BO114" s="151">
        <v>1.1518900597371564</v>
      </c>
      <c r="BP114" s="151" t="e">
        <v>#N/A</v>
      </c>
      <c r="BQ114" s="152" t="e">
        <v>#N/A</v>
      </c>
      <c r="BR114" s="150" t="str">
        <f t="shared" si="241"/>
        <v xml:space="preserve"> </v>
      </c>
      <c r="BS114" s="151" t="str">
        <f t="shared" si="242"/>
        <v xml:space="preserve"> </v>
      </c>
    </row>
    <row r="115" spans="2:71" ht="12.75">
      <c r="B115" s="252" t="s">
        <v>613</v>
      </c>
      <c r="C115" s="165" t="s">
        <v>1327</v>
      </c>
      <c r="D115" s="177" t="s">
        <v>1321</v>
      </c>
      <c r="E115" s="105" t="s">
        <v>287</v>
      </c>
      <c r="F115" s="148">
        <f>VLOOKUP($B115,Snapshot!$D:$AJ,2,FALSE)</f>
        <v>3429.05</v>
      </c>
      <c r="G115" s="148">
        <f>VLOOKUP($B115,Snapshot!$D:$AJ,3,FALSE)</f>
        <v>3450</v>
      </c>
      <c r="H115" s="148">
        <f t="shared" si="246"/>
        <v>0.61095638733759472</v>
      </c>
      <c r="I115" s="149">
        <f>VLOOKUP($B115,Snapshot!$D:$AJ,8,FALSE)</f>
        <v>2.0031638291517324</v>
      </c>
      <c r="J115" s="250">
        <f>IF(VLOOKUP($B115,Snapshot!$D:$AJ,28,FALSE)="#N/A N/A","NA",VLOOKUP($B115,Snapshot!$D:$AJ,30,FALSE))</f>
        <v>-5.3480749999999997</v>
      </c>
      <c r="K115" s="154">
        <f>IF(VLOOKUP($B115,Snapshot!$D:$AJ,29,FALSE)="#N/A N/A","NA",VLOOKUP($B115,Snapshot!$D:$AJ,31,FALSE))</f>
        <v>9.4005270000000003</v>
      </c>
      <c r="L115" s="154">
        <f>IF(VLOOKUP($B115,Snapshot!$D:$AJ,30,FALSE)="#N/A N/A","NA",VLOOKUP($B115,Snapshot!$D:$AJ,32,FALSE))</f>
        <v>-22.80631</v>
      </c>
      <c r="M115" s="155">
        <f>IF(VLOOKUP($B115,Snapshot!$D:$AJ,31,FALSE)="#N/A N/A","NA",VLOOKUP($B115,Snapshot!$D:$AJ,33,FALSE))</f>
        <v>-10.97885</v>
      </c>
      <c r="N115" s="150">
        <f>VLOOKUP($B115,Snapshot!$D:$AJ,10,FALSE)</f>
        <v>75.721493440968715</v>
      </c>
      <c r="O115" s="151">
        <f>VLOOKUP($B115,Snapshot!$D:$AJ,11,FALSE)</f>
        <v>46.113654649610091</v>
      </c>
      <c r="P115" s="151">
        <f>VLOOKUP($B115,Snapshot!$D:$AJ,12,FALSE)</f>
        <v>60.314668312547091</v>
      </c>
      <c r="Q115" s="152">
        <f>VLOOKUP($B115,Snapshot!$D:$AJ,13,FALSE)</f>
        <v>86.231105077520908</v>
      </c>
      <c r="R115" s="150">
        <f t="shared" si="243"/>
        <v>-39.100970472063437</v>
      </c>
      <c r="S115" s="151">
        <f t="shared" si="244"/>
        <v>30.795680305198015</v>
      </c>
      <c r="T115" s="152">
        <f t="shared" si="245"/>
        <v>42.968713067733958</v>
      </c>
      <c r="U115" s="150">
        <f>VLOOKUP($B115,Snapshot!$D:$AJ,17,FALSE)</f>
        <v>74.360837935212189</v>
      </c>
      <c r="V115" s="151">
        <f>VLOOKUP($B115,Snapshot!$D:$AJ,18,FALSE)</f>
        <v>56.852671098692994</v>
      </c>
      <c r="W115" s="152">
        <f>VLOOKUP($B115,Snapshot!$D:$AJ,19,FALSE)</f>
        <v>39.765813008163562</v>
      </c>
      <c r="X115" s="150">
        <f>VLOOKUP($B115,Snapshot!$D:$AJ,20,FALSE)</f>
        <v>7.1310516143653961</v>
      </c>
      <c r="Y115" s="151">
        <f>VLOOKUP($B115,Snapshot!$D:$AJ,21,FALSE)</f>
        <v>6.5361521275082222</v>
      </c>
      <c r="Z115" s="152">
        <f>VLOOKUP($B115,Snapshot!$D:$AJ,22,FALSE)</f>
        <v>5.8396566005612263</v>
      </c>
      <c r="AA115" s="150">
        <f>VLOOKUP($B115,Snapshot!$D:$AJ,23,FALSE)</f>
        <v>45.392289971879087</v>
      </c>
      <c r="AB115" s="151">
        <f>VLOOKUP($B115,Snapshot!$D:$AJ,24,FALSE)</f>
        <v>34.256651266763562</v>
      </c>
      <c r="AC115" s="152">
        <f>VLOOKUP($B115,Snapshot!$D:$AJ,25,FALSE)</f>
        <v>26.1022409903137</v>
      </c>
      <c r="AD115" s="151">
        <f>VLOOKUP($B115,Snapshot!$D:$AJ,26,FALSE)</f>
        <v>10.004911038519754</v>
      </c>
      <c r="AE115" s="151">
        <f>VLOOKUP($B115,Snapshot!$D:$AJ,27,FALSE)</f>
        <v>11.997069775988239</v>
      </c>
      <c r="AF115" s="262">
        <f>VLOOKUP($B115,Snapshot!$D:$AJ,28,FALSE)</f>
        <v>15.511578753340071</v>
      </c>
      <c r="AG115" s="152">
        <f>VLOOKUP($B115,Snapshot!$D:$AJ,29,FALSE)</f>
        <v>0.43679447981189862</v>
      </c>
      <c r="AH115" s="150">
        <v>20.774000000000001</v>
      </c>
      <c r="AI115" s="151">
        <v>20.650099999999998</v>
      </c>
      <c r="AJ115" s="151">
        <v>25.479200833333334</v>
      </c>
      <c r="AK115" s="152">
        <v>30.892734791666665</v>
      </c>
      <c r="AL115" s="150">
        <f t="shared" si="247"/>
        <v>-0.59641860017330828</v>
      </c>
      <c r="AM115" s="151">
        <f t="shared" si="248"/>
        <v>23.385362944166559</v>
      </c>
      <c r="AN115" s="152">
        <f t="shared" si="249"/>
        <v>21.246875024632004</v>
      </c>
      <c r="AO115" s="150">
        <v>5.5030999999999981</v>
      </c>
      <c r="AP115" s="151">
        <v>3.9827999999999992</v>
      </c>
      <c r="AQ115" s="151">
        <v>5.3614762833333334</v>
      </c>
      <c r="AR115" s="152">
        <v>6.9662655970833329</v>
      </c>
      <c r="AS115" s="150">
        <f t="shared" si="250"/>
        <v>-27.626247024404421</v>
      </c>
      <c r="AT115" s="151">
        <f t="shared" si="251"/>
        <v>34.615754829098478</v>
      </c>
      <c r="AU115" s="152">
        <f t="shared" si="252"/>
        <v>29.931855126145791</v>
      </c>
      <c r="AV115" s="150">
        <f t="shared" si="253"/>
        <v>19.287073670345421</v>
      </c>
      <c r="AW115" s="151">
        <f t="shared" si="254"/>
        <v>21.042560629763344</v>
      </c>
      <c r="AX115" s="152">
        <f t="shared" si="255"/>
        <v>22.549850779033285</v>
      </c>
      <c r="AY115" s="150">
        <v>3.7519999999999993</v>
      </c>
      <c r="AZ115" s="151">
        <v>2.2849315878881797</v>
      </c>
      <c r="BA115" s="151">
        <v>2.9885918148867079</v>
      </c>
      <c r="BB115" s="152">
        <v>4.2727512565911612</v>
      </c>
      <c r="BC115" s="150">
        <f t="shared" si="256"/>
        <v>-39.100970472063437</v>
      </c>
      <c r="BD115" s="151">
        <f t="shared" si="257"/>
        <v>30.795680305198005</v>
      </c>
      <c r="BE115" s="152">
        <f t="shared" si="258"/>
        <v>42.968713067734001</v>
      </c>
      <c r="BF115" s="150">
        <f t="shared" si="259"/>
        <v>11.064990425654985</v>
      </c>
      <c r="BG115" s="151">
        <f t="shared" si="260"/>
        <v>11.729535139017637</v>
      </c>
      <c r="BH115" s="152">
        <f t="shared" si="261"/>
        <v>13.830925896996787</v>
      </c>
      <c r="BI115" s="150">
        <v>28.8</v>
      </c>
      <c r="BJ115" s="151">
        <v>18.02</v>
      </c>
      <c r="BK115" s="151">
        <v>27.41</v>
      </c>
      <c r="BL115" s="152">
        <f t="shared" si="262"/>
        <v>25.770000000000007</v>
      </c>
      <c r="BM115" s="151">
        <v>-23.274941992763914</v>
      </c>
      <c r="BN115" s="151">
        <v>-22.80631</v>
      </c>
      <c r="BO115" s="151">
        <v>9.0774684826762257</v>
      </c>
      <c r="BP115" s="151" t="e">
        <v>#N/A</v>
      </c>
      <c r="BQ115" s="152" t="e">
        <v>#N/A</v>
      </c>
      <c r="BR115" s="150" t="str">
        <f t="shared" si="241"/>
        <v xml:space="preserve"> </v>
      </c>
      <c r="BS115" s="151" t="str">
        <f t="shared" si="242"/>
        <v xml:space="preserve"> </v>
      </c>
    </row>
    <row r="116" spans="2:71" ht="12.75">
      <c r="B116" s="252" t="s">
        <v>614</v>
      </c>
      <c r="C116" s="165" t="s">
        <v>1328</v>
      </c>
      <c r="D116" s="177" t="s">
        <v>1321</v>
      </c>
      <c r="E116" s="105" t="s">
        <v>287</v>
      </c>
      <c r="F116" s="148">
        <f>VLOOKUP($B116,Snapshot!$D:$AJ,2,FALSE)</f>
        <v>287.64999999999998</v>
      </c>
      <c r="G116" s="148">
        <f>VLOOKUP($B116,Snapshot!$D:$AJ,3,FALSE)</f>
        <v>305</v>
      </c>
      <c r="H116" s="148">
        <f t="shared" si="246"/>
        <v>6.031635668346965</v>
      </c>
      <c r="I116" s="149">
        <f>VLOOKUP($B116,Snapshot!$D:$AJ,8,FALSE)</f>
        <v>0.55752192951015522</v>
      </c>
      <c r="J116" s="250">
        <f>IF(VLOOKUP($B116,Snapshot!$D:$AJ,28,FALSE)="#N/A N/A","NA",VLOOKUP($B116,Snapshot!$D:$AJ,30,FALSE))</f>
        <v>4.8669390000000003</v>
      </c>
      <c r="K116" s="154">
        <f>IF(VLOOKUP($B116,Snapshot!$D:$AJ,29,FALSE)="#N/A N/A","NA",VLOOKUP($B116,Snapshot!$D:$AJ,31,FALSE))</f>
        <v>15.267480000000001</v>
      </c>
      <c r="L116" s="154">
        <f>IF(VLOOKUP($B116,Snapshot!$D:$AJ,30,FALSE)="#N/A N/A","NA",VLOOKUP($B116,Snapshot!$D:$AJ,32,FALSE))</f>
        <v>23.93365</v>
      </c>
      <c r="M116" s="155">
        <f>IF(VLOOKUP($B116,Snapshot!$D:$AJ,31,FALSE)="#N/A N/A","NA",VLOOKUP($B116,Snapshot!$D:$AJ,33,FALSE))</f>
        <v>5.1736750000000002</v>
      </c>
      <c r="N116" s="150">
        <f>VLOOKUP($B116,Snapshot!$D:$AJ,10,FALSE)</f>
        <v>8.9222275564090179</v>
      </c>
      <c r="O116" s="151">
        <f>VLOOKUP($B116,Snapshot!$D:$AJ,11,FALSE)</f>
        <v>7.8817881788178816</v>
      </c>
      <c r="P116" s="151">
        <f>VLOOKUP($B116,Snapshot!$D:$AJ,12,FALSE)</f>
        <v>9.393924352825751</v>
      </c>
      <c r="Q116" s="152">
        <f>VLOOKUP($B116,Snapshot!$D:$AJ,13,FALSE)</f>
        <v>12.296183872456549</v>
      </c>
      <c r="R116" s="150">
        <f t="shared" si="243"/>
        <v>-11.661206475772602</v>
      </c>
      <c r="S116" s="151">
        <f t="shared" si="244"/>
        <v>19.185191731892772</v>
      </c>
      <c r="T116" s="152">
        <f t="shared" si="245"/>
        <v>30.895070160510496</v>
      </c>
      <c r="U116" s="150">
        <f>VLOOKUP($B116,Snapshot!$D:$AJ,17,FALSE)</f>
        <v>36.495525314046439</v>
      </c>
      <c r="V116" s="151">
        <f>VLOOKUP($B116,Snapshot!$D:$AJ,18,FALSE)</f>
        <v>30.620855480220367</v>
      </c>
      <c r="W116" s="152">
        <f>VLOOKUP($B116,Snapshot!$D:$AJ,19,FALSE)</f>
        <v>23.393436775480883</v>
      </c>
      <c r="X116" s="150">
        <f>VLOOKUP($B116,Snapshot!$D:$AJ,20,FALSE)</f>
        <v>2.8450026707023945</v>
      </c>
      <c r="Y116" s="151">
        <f>VLOOKUP($B116,Snapshot!$D:$AJ,21,FALSE)</f>
        <v>2.690191354305941</v>
      </c>
      <c r="Z116" s="152">
        <f>VLOOKUP($B116,Snapshot!$D:$AJ,22,FALSE)</f>
        <v>2.5113182407924559</v>
      </c>
      <c r="AA116" s="150">
        <f>VLOOKUP($B116,Snapshot!$D:$AJ,23,FALSE)</f>
        <v>24.021163908589436</v>
      </c>
      <c r="AB116" s="151">
        <f>VLOOKUP($B116,Snapshot!$D:$AJ,24,FALSE)</f>
        <v>20.304685217250448</v>
      </c>
      <c r="AC116" s="152">
        <f>VLOOKUP($B116,Snapshot!$D:$AJ,25,FALSE)</f>
        <v>16.009115202317105</v>
      </c>
      <c r="AD116" s="151">
        <f>VLOOKUP($B116,Snapshot!$D:$AJ,26,FALSE)</f>
        <v>8.1452060485983857</v>
      </c>
      <c r="AE116" s="151">
        <f>VLOOKUP($B116,Snapshot!$D:$AJ,27,FALSE)</f>
        <v>9.0312045355842177</v>
      </c>
      <c r="AF116" s="262">
        <f>VLOOKUP($B116,Snapshot!$D:$AJ,28,FALSE)</f>
        <v>11.104307657914134</v>
      </c>
      <c r="AG116" s="152">
        <f>VLOOKUP($B116,Snapshot!$D:$AJ,29,FALSE)</f>
        <v>1.042934121328003</v>
      </c>
      <c r="AH116" s="150">
        <v>16.165700000000001</v>
      </c>
      <c r="AI116" s="151">
        <v>14.4467</v>
      </c>
      <c r="AJ116" s="151">
        <v>16.198362375000002</v>
      </c>
      <c r="AK116" s="152">
        <v>18.709108543125001</v>
      </c>
      <c r="AL116" s="150">
        <f t="shared" si="247"/>
        <v>-10.633625515752499</v>
      </c>
      <c r="AM116" s="151">
        <f t="shared" si="248"/>
        <v>12.125000000000014</v>
      </c>
      <c r="AN116" s="152">
        <f t="shared" si="249"/>
        <v>15.5</v>
      </c>
      <c r="AO116" s="150">
        <v>2.4902999999999991</v>
      </c>
      <c r="AP116" s="151">
        <v>1.9035</v>
      </c>
      <c r="AQ116" s="151">
        <v>2.244573730645441</v>
      </c>
      <c r="AR116" s="152">
        <v>2.8694145259332253</v>
      </c>
      <c r="AS116" s="150">
        <f t="shared" si="250"/>
        <v>-23.563426093241745</v>
      </c>
      <c r="AT116" s="151">
        <f t="shared" si="251"/>
        <v>17.918241694007932</v>
      </c>
      <c r="AU116" s="152">
        <f t="shared" si="252"/>
        <v>27.837837837837824</v>
      </c>
      <c r="AV116" s="150">
        <f t="shared" si="253"/>
        <v>13.176019436964841</v>
      </c>
      <c r="AW116" s="151">
        <f t="shared" si="254"/>
        <v>13.85679415414017</v>
      </c>
      <c r="AX116" s="152">
        <f t="shared" si="255"/>
        <v>15.336992242677663</v>
      </c>
      <c r="AY116" s="150">
        <v>1.4867999999999988</v>
      </c>
      <c r="AZ116" s="151">
        <v>1.3134999999999999</v>
      </c>
      <c r="BA116" s="151">
        <v>1.5654974933984116</v>
      </c>
      <c r="BB116" s="152">
        <v>2.049159042344884</v>
      </c>
      <c r="BC116" s="150">
        <f t="shared" si="256"/>
        <v>-11.655905299973028</v>
      </c>
      <c r="BD116" s="151">
        <f t="shared" si="257"/>
        <v>19.185191731892786</v>
      </c>
      <c r="BE116" s="152">
        <f t="shared" si="258"/>
        <v>30.8950701605105</v>
      </c>
      <c r="BF116" s="150">
        <f t="shared" si="259"/>
        <v>9.0920417811680174</v>
      </c>
      <c r="BG116" s="151">
        <f t="shared" si="260"/>
        <v>9.6645417429020295</v>
      </c>
      <c r="BH116" s="152">
        <f t="shared" si="261"/>
        <v>10.952734800920723</v>
      </c>
      <c r="BI116" s="150">
        <v>33.840000000000003</v>
      </c>
      <c r="BJ116" s="151">
        <v>7.77</v>
      </c>
      <c r="BK116" s="151">
        <v>4.4500000000000011</v>
      </c>
      <c r="BL116" s="152">
        <f t="shared" si="262"/>
        <v>53.94</v>
      </c>
      <c r="BM116" s="151">
        <v>-14.415352573638813</v>
      </c>
      <c r="BN116" s="151">
        <v>23.93365</v>
      </c>
      <c r="BO116" s="151">
        <v>4.8271319952210279</v>
      </c>
      <c r="BP116" s="151" t="e">
        <v>#N/A</v>
      </c>
      <c r="BQ116" s="152" t="e">
        <v>#N/A</v>
      </c>
      <c r="BR116" s="150" t="str">
        <f t="shared" si="241"/>
        <v xml:space="preserve"> </v>
      </c>
      <c r="BS116" s="151" t="str">
        <f t="shared" si="242"/>
        <v xml:space="preserve"> </v>
      </c>
    </row>
    <row r="117" spans="2:71" ht="12.75">
      <c r="B117" s="252" t="s">
        <v>210</v>
      </c>
      <c r="C117" s="165" t="s">
        <v>1329</v>
      </c>
      <c r="D117" s="177" t="s">
        <v>1321</v>
      </c>
      <c r="E117" s="105" t="s">
        <v>286</v>
      </c>
      <c r="F117" s="148">
        <f>VLOOKUP($B117,Snapshot!$D:$AJ,2,FALSE)</f>
        <v>4648.8</v>
      </c>
      <c r="G117" s="148">
        <f>VLOOKUP($B117,Snapshot!$D:$AJ,3,FALSE)</f>
        <v>5200</v>
      </c>
      <c r="H117" s="148">
        <f t="shared" ref="H117" si="420">IF(IFERROR(((IF(G117&lt;0,"-",G117))/F117*100-100),"-")=-100,"-",(IFERROR(((IF(G117&lt;0,"-",G117))/F117*100-100),"-")))</f>
        <v>11.856823266219237</v>
      </c>
      <c r="I117" s="149">
        <f>VLOOKUP($B117,Snapshot!$D:$AJ,8,FALSE)</f>
        <v>8.3971373954599766</v>
      </c>
      <c r="J117" s="250">
        <f>IF(VLOOKUP($B117,Snapshot!$D:$AJ,28,FALSE)="#N/A N/A","NA",VLOOKUP($B117,Snapshot!$D:$AJ,30,FALSE))</f>
        <v>21.55791</v>
      </c>
      <c r="K117" s="154">
        <f>IF(VLOOKUP($B117,Snapshot!$D:$AJ,29,FALSE)="#N/A N/A","NA",VLOOKUP($B117,Snapshot!$D:$AJ,31,FALSE))</f>
        <v>21.076689999999999</v>
      </c>
      <c r="L117" s="154">
        <f>IF(VLOOKUP($B117,Snapshot!$D:$AJ,30,FALSE)="#N/A N/A","NA",VLOOKUP($B117,Snapshot!$D:$AJ,32,FALSE))</f>
        <v>34.619059999999998</v>
      </c>
      <c r="M117" s="155">
        <f>IF(VLOOKUP($B117,Snapshot!$D:$AJ,31,FALSE)="#N/A N/A","NA",VLOOKUP($B117,Snapshot!$D:$AJ,33,FALSE))</f>
        <v>32.352060000000002</v>
      </c>
      <c r="N117" s="150">
        <f>VLOOKUP($B117,Snapshot!$D:$AJ,10,FALSE)</f>
        <v>80.888157894736835</v>
      </c>
      <c r="O117" s="151">
        <f>VLOOKUP($B117,Snapshot!$D:$AJ,11,FALSE)</f>
        <v>110.625</v>
      </c>
      <c r="P117" s="151">
        <f>VLOOKUP($B117,Snapshot!$D:$AJ,12,FALSE)</f>
        <v>113.79623590924291</v>
      </c>
      <c r="Q117" s="152">
        <f>VLOOKUP($B117,Snapshot!$D:$AJ,13,FALSE)</f>
        <v>137.46323093240491</v>
      </c>
      <c r="R117" s="150">
        <f t="shared" ref="R117" si="421">IF(AND(N117&lt;0,O117&gt;0),"LP",IF(AND(N117&gt;0,O117&lt;0),"PL",IF(OR(N117&lt;0,O117&lt;0),"Loss",IF(ISERROR((+O117/N117-1)*100),"NA",(+O117/N117-1)*100))))</f>
        <v>36.762911752745019</v>
      </c>
      <c r="S117" s="151">
        <f t="shared" ref="S117" si="422">IF(AND(O117&lt;0,P117&gt;0),"LP",IF(AND(O117&gt;0,P117&lt;0),"PL",IF(OR(O117&lt;0,P117&lt;0),"Loss",IF(ISERROR((+P117/O117-1)*100),"NA",(+P117/O117-1)*100))))</f>
        <v>2.8666539292591331</v>
      </c>
      <c r="T117" s="152">
        <f t="shared" ref="T117" si="423">IF(AND(P117&lt;0,Q117&gt;0),"LP",IF(AND(P117&gt;0,Q117&lt;0),"PL",IF(OR(P117&lt;0,Q117&lt;0),"Loss",IF(ISERROR((+Q117/P117-1)*100),"NA",(+Q117/P117-1)*100))))</f>
        <v>20.79769584122042</v>
      </c>
      <c r="U117" s="150">
        <f>VLOOKUP($B117,Snapshot!$D:$AJ,17,FALSE)</f>
        <v>42.023050847457625</v>
      </c>
      <c r="V117" s="151">
        <f>VLOOKUP($B117,Snapshot!$D:$AJ,18,FALSE)</f>
        <v>40.85196634893623</v>
      </c>
      <c r="W117" s="152">
        <f>VLOOKUP($B117,Snapshot!$D:$AJ,19,FALSE)</f>
        <v>33.818497997373306</v>
      </c>
      <c r="X117" s="150">
        <f>VLOOKUP($B117,Snapshot!$D:$AJ,20,FALSE)</f>
        <v>8.0932035276600622</v>
      </c>
      <c r="Y117" s="151">
        <f>VLOOKUP($B117,Snapshot!$D:$AJ,21,FALSE)</f>
        <v>6.8697674352328049</v>
      </c>
      <c r="Z117" s="152">
        <f>VLOOKUP($B117,Snapshot!$D:$AJ,22,FALSE)</f>
        <v>5.7916893379816479</v>
      </c>
      <c r="AA117" s="150">
        <f>VLOOKUP($B117,Snapshot!$D:$AJ,23,FALSE)</f>
        <v>32.961997418842451</v>
      </c>
      <c r="AB117" s="151">
        <f>VLOOKUP($B117,Snapshot!$D:$AJ,24,FALSE)</f>
        <v>28.019740567369258</v>
      </c>
      <c r="AC117" s="152">
        <f>VLOOKUP($B117,Snapshot!$D:$AJ,25,FALSE)</f>
        <v>23.013811815539334</v>
      </c>
      <c r="AD117" s="151">
        <f>VLOOKUP($B117,Snapshot!$D:$AJ,26,FALSE)</f>
        <v>21.111773753099595</v>
      </c>
      <c r="AE117" s="151">
        <f>VLOOKUP($B117,Snapshot!$D:$AJ,27,FALSE)</f>
        <v>18.191214471687836</v>
      </c>
      <c r="AF117" s="262">
        <f>VLOOKUP($B117,Snapshot!$D:$AJ,28,FALSE)</f>
        <v>18.584004309248563</v>
      </c>
      <c r="AG117" s="152">
        <f>VLOOKUP($B117,Snapshot!$D:$AJ,29,FALSE)</f>
        <v>0.21510927551196007</v>
      </c>
      <c r="AH117" s="150">
        <v>64.92</v>
      </c>
      <c r="AI117" s="151">
        <v>76.658000000000001</v>
      </c>
      <c r="AJ117" s="151">
        <v>88.290519565217366</v>
      </c>
      <c r="AK117" s="152">
        <v>103.54761090278531</v>
      </c>
      <c r="AL117" s="150">
        <f t="shared" ref="AL117" si="424">IF(OR(AH117&lt;0,AI117&lt;0),"NM",IF(ISERROR((AI117/AH117*100-100)),"NA",(AI117/AH117*100-100)))</f>
        <v>18.080714725816378</v>
      </c>
      <c r="AM117" s="151">
        <f t="shared" ref="AM117" si="425">IF(OR(AI117&lt;0,AJ117&lt;0),"NM",IF(ISERROR((AJ117/AI117*100-100)),"NA",(AJ117/AI117*100-100)))</f>
        <v>15.174566992639214</v>
      </c>
      <c r="AN117" s="152">
        <f t="shared" ref="AN117" si="426">IF(OR(AJ117&lt;0,AK117&lt;0),"NM",IF(ISERROR((AK117/AJ117*100-100)),"NA",(AK117/AJ117*100-100)))</f>
        <v>17.280554483879797</v>
      </c>
      <c r="AO117" s="150">
        <v>15.420999999999999</v>
      </c>
      <c r="AP117" s="151">
        <v>20.146000000000001</v>
      </c>
      <c r="AQ117" s="151">
        <v>23.565010274456551</v>
      </c>
      <c r="AR117" s="152">
        <v>28.427417606326241</v>
      </c>
      <c r="AS117" s="150">
        <f t="shared" ref="AS117" si="427">IF(OR(AO117&lt;0,AP117&lt;0),"NM",IF(ISERROR((AP117/AO117*100-100)),"NA",(AP117/AO117*100-100)))</f>
        <v>30.640036314117111</v>
      </c>
      <c r="AT117" s="151">
        <f t="shared" ref="AT117" si="428">IF(OR(AP117&lt;0,AQ117&lt;0),"NM",IF(ISERROR((AQ117/AP117*100-100)),"NA",(AQ117/AP117*100-100)))</f>
        <v>16.971161890482222</v>
      </c>
      <c r="AU117" s="152">
        <f t="shared" ref="AU117" si="429">IF(OR(AQ117&lt;0,AR117&lt;0),"NM",IF(ISERROR((AR117/AQ117*100-100)),"NA",(AR117/AQ117*100-100)))</f>
        <v>20.634013205334043</v>
      </c>
      <c r="AV117" s="150">
        <f t="shared" ref="AV117" si="430">IF(OR(AI117&lt;0,AP117&lt;0),"NM",IF(ISERROR((AP117/AI117*100)),"NA",(AP117/AI117*100)))</f>
        <v>26.280362127892719</v>
      </c>
      <c r="AW117" s="151">
        <f t="shared" ref="AW117" si="431">IF(OR(AJ117&lt;0,AQ117&lt;0),"NM",IF(ISERROR((AQ117/AJ117*100)),"NA",(AQ117/AJ117*100)))</f>
        <v>26.690306491004208</v>
      </c>
      <c r="AX117" s="152">
        <f t="shared" ref="AX117" si="432">IF(OR(AK117&lt;0,AR117&lt;0),"NM",IF(ISERROR((AR117/AK117*100)),"NA",(AR117/AK117*100)))</f>
        <v>27.453475129440747</v>
      </c>
      <c r="AY117" s="150">
        <v>12.295</v>
      </c>
      <c r="AZ117" s="151">
        <v>16.815000000000001</v>
      </c>
      <c r="BA117" s="151">
        <v>17.29702785820492</v>
      </c>
      <c r="BB117" s="152">
        <v>20.894411101725545</v>
      </c>
      <c r="BC117" s="150">
        <f t="shared" ref="BC117" si="433">IF(OR(AY117&lt;0,AZ117&lt;0),"NM",IF(ISERROR((AZ117/AY117*100-100)),"NA",(AZ117/AY117*100-100)))</f>
        <v>36.762911752745026</v>
      </c>
      <c r="BD117" s="151">
        <f t="shared" ref="BD117" si="434">IF(OR(AZ117&lt;0,BA117&lt;0),"NM",IF(ISERROR((BA117/AZ117*100-100)),"NA",(BA117/AZ117*100-100)))</f>
        <v>2.8666539292591153</v>
      </c>
      <c r="BE117" s="152">
        <f t="shared" ref="BE117" si="435">IF(OR(BA117&lt;0,BB117&lt;0),"NM",IF(ISERROR((BB117/BA117*100-100)),"NA",(BB117/BA117*100-100)))</f>
        <v>20.797695841220445</v>
      </c>
      <c r="BF117" s="150">
        <f t="shared" ref="BF117" si="436">IF(OR(AI117&lt;0,AZ117&lt;0),"NM",IF(ISERROR((AZ117/AI117*100)),"NA",(AZ117/AI117*100)))</f>
        <v>21.935088314331185</v>
      </c>
      <c r="BG117" s="151">
        <f t="shared" ref="BG117" si="437">IF(OR(AJ117&lt;0,BA117&lt;0),"NM",IF(ISERROR((BA117/AJ117*100)),"NA",(BA117/AJ117*100)))</f>
        <v>19.591036436735614</v>
      </c>
      <c r="BH117" s="152">
        <f t="shared" ref="BH117" si="438">IF(OR(AK117&lt;0,BB117&lt;0),"NM",IF(ISERROR((BB117/AK117*100)),"NA",(BB117/AK117*100)))</f>
        <v>20.178554502181672</v>
      </c>
      <c r="BI117" s="150">
        <v>46.09</v>
      </c>
      <c r="BJ117" s="151">
        <v>18.770000000000003</v>
      </c>
      <c r="BK117" s="151">
        <v>25.999999999999996</v>
      </c>
      <c r="BL117" s="152">
        <f t="shared" ref="BL117" si="439">100-BI117-BJ117-BK117</f>
        <v>9.139999999999997</v>
      </c>
      <c r="BM117" s="151">
        <v>-3.1782396800932986</v>
      </c>
      <c r="BN117" s="151">
        <v>34.619059999999998</v>
      </c>
      <c r="BO117" s="151">
        <v>18.488016439665472</v>
      </c>
      <c r="BP117" s="151" t="e">
        <v>#N/A</v>
      </c>
      <c r="BQ117" s="152" t="e">
        <v>#N/A</v>
      </c>
      <c r="BR117" s="150" t="str">
        <f t="shared" si="241"/>
        <v xml:space="preserve"> </v>
      </c>
      <c r="BS117" s="151" t="str">
        <f t="shared" si="242"/>
        <v xml:space="preserve"> </v>
      </c>
    </row>
    <row r="118" spans="2:71" ht="12.75">
      <c r="B118" s="252" t="s">
        <v>211</v>
      </c>
      <c r="C118" s="165" t="s">
        <v>1330</v>
      </c>
      <c r="D118" s="177" t="s">
        <v>1321</v>
      </c>
      <c r="E118" s="105" t="s">
        <v>287</v>
      </c>
      <c r="F118" s="148">
        <f>VLOOKUP($B118,Snapshot!$D:$AJ,2,FALSE)</f>
        <v>2462.25</v>
      </c>
      <c r="G118" s="148">
        <f>VLOOKUP($B118,Snapshot!$D:$AJ,3,FALSE)</f>
        <v>2130</v>
      </c>
      <c r="H118" s="148">
        <f t="shared" si="246"/>
        <v>-13.493755711239714</v>
      </c>
      <c r="I118" s="149">
        <f>VLOOKUP($B118,Snapshot!$D:$AJ,8,FALSE)</f>
        <v>8.7307701792114685</v>
      </c>
      <c r="J118" s="250">
        <f>IF(VLOOKUP($B118,Snapshot!$D:$AJ,28,FALSE)="#N/A N/A","NA",VLOOKUP($B118,Snapshot!$D:$AJ,30,FALSE))</f>
        <v>0.18309429999999999</v>
      </c>
      <c r="K118" s="154">
        <f>IF(VLOOKUP($B118,Snapshot!$D:$AJ,29,FALSE)="#N/A N/A","NA",VLOOKUP($B118,Snapshot!$D:$AJ,31,FALSE))</f>
        <v>-2.4020489999999999</v>
      </c>
      <c r="L118" s="154">
        <f>IF(VLOOKUP($B118,Snapshot!$D:$AJ,30,FALSE)="#N/A N/A","NA",VLOOKUP($B118,Snapshot!$D:$AJ,32,FALSE))</f>
        <v>8.8359400000000008</v>
      </c>
      <c r="M118" s="155">
        <f>IF(VLOOKUP($B118,Snapshot!$D:$AJ,31,FALSE)="#N/A N/A","NA",VLOOKUP($B118,Snapshot!$D:$AJ,33,FALSE))</f>
        <v>-0.71772939999999996</v>
      </c>
      <c r="N118" s="150">
        <f>VLOOKUP($B118,Snapshot!$D:$AJ,10,FALSE)</f>
        <v>76.194862829478211</v>
      </c>
      <c r="O118" s="151">
        <f>VLOOKUP($B118,Snapshot!$D:$AJ,11,FALSE)</f>
        <v>47.485879505110375</v>
      </c>
      <c r="P118" s="151">
        <f>VLOOKUP($B118,Snapshot!$D:$AJ,12,FALSE)</f>
        <v>52.589630823429786</v>
      </c>
      <c r="Q118" s="152">
        <f>VLOOKUP($B118,Snapshot!$D:$AJ,13,FALSE)</f>
        <v>73.990793548976612</v>
      </c>
      <c r="R118" s="150">
        <f t="shared" si="243"/>
        <v>-37.67837129468645</v>
      </c>
      <c r="S118" s="151">
        <f t="shared" si="244"/>
        <v>10.747934694502504</v>
      </c>
      <c r="T118" s="152">
        <f t="shared" si="245"/>
        <v>40.694643393488427</v>
      </c>
      <c r="U118" s="150">
        <f>VLOOKUP($B118,Snapshot!$D:$AJ,17,FALSE)</f>
        <v>51.852256410982456</v>
      </c>
      <c r="V118" s="151">
        <f>VLOOKUP($B118,Snapshot!$D:$AJ,18,FALSE)</f>
        <v>46.82006626490741</v>
      </c>
      <c r="W118" s="152">
        <f>VLOOKUP($B118,Snapshot!$D:$AJ,19,FALSE)</f>
        <v>33.277788788278997</v>
      </c>
      <c r="X118" s="150">
        <f>VLOOKUP($B118,Snapshot!$D:$AJ,20,FALSE)</f>
        <v>6.3800885441440123</v>
      </c>
      <c r="Y118" s="151">
        <f>VLOOKUP($B118,Snapshot!$D:$AJ,21,FALSE)</f>
        <v>5.8217854273432863</v>
      </c>
      <c r="Z118" s="152">
        <f>VLOOKUP($B118,Snapshot!$D:$AJ,22,FALSE)</f>
        <v>5.1304564537912762</v>
      </c>
      <c r="AA118" s="150">
        <f>VLOOKUP($B118,Snapshot!$D:$AJ,23,FALSE)</f>
        <v>29.007473786276378</v>
      </c>
      <c r="AB118" s="151">
        <f>VLOOKUP($B118,Snapshot!$D:$AJ,24,FALSE)</f>
        <v>24.940572380991043</v>
      </c>
      <c r="AC118" s="152">
        <f>VLOOKUP($B118,Snapshot!$D:$AJ,25,FALSE)</f>
        <v>19.426011031591507</v>
      </c>
      <c r="AD118" s="151">
        <f>VLOOKUP($B118,Snapshot!$D:$AJ,26,FALSE)</f>
        <v>12.954374630550145</v>
      </c>
      <c r="AE118" s="151">
        <f>VLOOKUP($B118,Snapshot!$D:$AJ,27,FALSE)</f>
        <v>13.003322605177273</v>
      </c>
      <c r="AF118" s="262">
        <f>VLOOKUP($B118,Snapshot!$D:$AJ,28,FALSE)</f>
        <v>16.390217187358651</v>
      </c>
      <c r="AG118" s="152">
        <f>VLOOKUP($B118,Snapshot!$D:$AJ,29,FALSE)</f>
        <v>0.29241547365214748</v>
      </c>
      <c r="AH118" s="150">
        <v>148.70249999999999</v>
      </c>
      <c r="AI118" s="151">
        <v>131.3852</v>
      </c>
      <c r="AJ118" s="151">
        <v>153.77159671737058</v>
      </c>
      <c r="AK118" s="152">
        <v>178.6223836080562</v>
      </c>
      <c r="AL118" s="150">
        <f t="shared" si="247"/>
        <v>-11.645601116322851</v>
      </c>
      <c r="AM118" s="151">
        <f t="shared" si="248"/>
        <v>17.038750724869004</v>
      </c>
      <c r="AN118" s="152">
        <f t="shared" si="249"/>
        <v>16.160843368467397</v>
      </c>
      <c r="AO118" s="150">
        <v>36.332000000000001</v>
      </c>
      <c r="AP118" s="151">
        <v>26.608200000000025</v>
      </c>
      <c r="AQ118" s="151">
        <v>30.982781012487031</v>
      </c>
      <c r="AR118" s="152">
        <v>39.723396875831966</v>
      </c>
      <c r="AS118" s="150">
        <f t="shared" si="250"/>
        <v>-26.763734448970538</v>
      </c>
      <c r="AT118" s="151">
        <f t="shared" si="251"/>
        <v>16.440725086578595</v>
      </c>
      <c r="AU118" s="152">
        <f t="shared" si="252"/>
        <v>28.211204990998681</v>
      </c>
      <c r="AV118" s="150">
        <f t="shared" si="253"/>
        <v>20.252052742622475</v>
      </c>
      <c r="AW118" s="151">
        <f t="shared" si="254"/>
        <v>20.148572086061396</v>
      </c>
      <c r="AX118" s="152">
        <f t="shared" si="255"/>
        <v>22.238756461225705</v>
      </c>
      <c r="AY118" s="150">
        <v>22.663399999999999</v>
      </c>
      <c r="AZ118" s="151">
        <v>14.12420000000003</v>
      </c>
      <c r="BA118" s="151">
        <v>15.642259792120955</v>
      </c>
      <c r="BB118" s="152">
        <v>22.007821633207605</v>
      </c>
      <c r="BC118" s="150">
        <f t="shared" si="256"/>
        <v>-37.67837129468645</v>
      </c>
      <c r="BD118" s="151">
        <f t="shared" si="257"/>
        <v>10.747934694502504</v>
      </c>
      <c r="BE118" s="152">
        <f t="shared" si="258"/>
        <v>40.694643393488462</v>
      </c>
      <c r="BF118" s="150">
        <f t="shared" si="259"/>
        <v>10.750221486133926</v>
      </c>
      <c r="BG118" s="151">
        <f t="shared" si="260"/>
        <v>10.172398626302325</v>
      </c>
      <c r="BH118" s="152">
        <f t="shared" si="261"/>
        <v>12.320864378060518</v>
      </c>
      <c r="BI118" s="150">
        <v>50.26</v>
      </c>
      <c r="BJ118" s="151">
        <v>18.740000000000002</v>
      </c>
      <c r="BK118" s="151">
        <v>16.579999999999998</v>
      </c>
      <c r="BL118" s="152">
        <f t="shared" si="262"/>
        <v>14.420000000000002</v>
      </c>
      <c r="BM118" s="151">
        <v>-8.7193460490463224</v>
      </c>
      <c r="BN118" s="151">
        <v>8.8359400000000008</v>
      </c>
      <c r="BO118" s="151">
        <v>18.79268468339307</v>
      </c>
      <c r="BP118" s="151">
        <v>10.611182000000001</v>
      </c>
      <c r="BQ118" s="152">
        <v>12.726636000000001</v>
      </c>
      <c r="BR118" s="150">
        <f t="shared" si="241"/>
        <v>47.412981815983869</v>
      </c>
      <c r="BS118" s="151">
        <f t="shared" si="242"/>
        <v>72.927249849902239</v>
      </c>
    </row>
    <row r="119" spans="2:71" ht="12.75">
      <c r="B119" s="252" t="s">
        <v>534</v>
      </c>
      <c r="C119" s="165" t="s">
        <v>1331</v>
      </c>
      <c r="D119" s="177" t="s">
        <v>1321</v>
      </c>
      <c r="E119" s="105" t="s">
        <v>287</v>
      </c>
      <c r="F119" s="148">
        <f>VLOOKUP($B119,Snapshot!$D:$AJ,2,FALSE)</f>
        <v>1067</v>
      </c>
      <c r="G119" s="148">
        <f>VLOOKUP($B119,Snapshot!$D:$AJ,3,FALSE)</f>
        <v>980</v>
      </c>
      <c r="H119" s="148">
        <f t="shared" si="246"/>
        <v>-8.1537019681349676</v>
      </c>
      <c r="I119" s="149">
        <f>VLOOKUP($B119,Snapshot!$D:$AJ,8,FALSE)</f>
        <v>3.210062222222223</v>
      </c>
      <c r="J119" s="250">
        <f>IF(VLOOKUP($B119,Snapshot!$D:$AJ,28,FALSE)="#N/A N/A","NA",VLOOKUP($B119,Snapshot!$D:$AJ,30,FALSE))</f>
        <v>-2.2087780000000001</v>
      </c>
      <c r="K119" s="154">
        <f>IF(VLOOKUP($B119,Snapshot!$D:$AJ,29,FALSE)="#N/A N/A","NA",VLOOKUP($B119,Snapshot!$D:$AJ,31,FALSE))</f>
        <v>-3.9474260000000001</v>
      </c>
      <c r="L119" s="154">
        <f>IF(VLOOKUP($B119,Snapshot!$D:$AJ,30,FALSE)="#N/A N/A","NA",VLOOKUP($B119,Snapshot!$D:$AJ,32,FALSE))</f>
        <v>2.2569409999999999</v>
      </c>
      <c r="M119" s="155">
        <f>IF(VLOOKUP($B119,Snapshot!$D:$AJ,31,FALSE)="#N/A N/A","NA",VLOOKUP($B119,Snapshot!$D:$AJ,33,FALSE))</f>
        <v>-3.3251750000000002</v>
      </c>
      <c r="N119" s="150">
        <f>VLOOKUP($B119,Snapshot!$D:$AJ,10,FALSE)</f>
        <v>91.456714543599418</v>
      </c>
      <c r="O119" s="151">
        <f>VLOOKUP($B119,Snapshot!$D:$AJ,11,FALSE)</f>
        <v>36.143159877560635</v>
      </c>
      <c r="P119" s="151">
        <f>VLOOKUP($B119,Snapshot!$D:$AJ,12,FALSE)</f>
        <v>29.649527841343581</v>
      </c>
      <c r="Q119" s="152">
        <f>VLOOKUP($B119,Snapshot!$D:$AJ,13,FALSE)</f>
        <v>49.428973366470792</v>
      </c>
      <c r="R119" s="150">
        <f t="shared" si="243"/>
        <v>-60.48058356575843</v>
      </c>
      <c r="S119" s="151">
        <f t="shared" si="244"/>
        <v>-17.96642036339663</v>
      </c>
      <c r="T119" s="152">
        <f t="shared" si="245"/>
        <v>66.710828013748568</v>
      </c>
      <c r="U119" s="150">
        <f>VLOOKUP($B119,Snapshot!$D:$AJ,17,FALSE)</f>
        <v>29.521491856677521</v>
      </c>
      <c r="V119" s="151">
        <f>VLOOKUP($B119,Snapshot!$D:$AJ,18,FALSE)</f>
        <v>35.987082347806066</v>
      </c>
      <c r="W119" s="152">
        <f>VLOOKUP($B119,Snapshot!$D:$AJ,19,FALSE)</f>
        <v>21.58652966731005</v>
      </c>
      <c r="X119" s="150">
        <f>VLOOKUP($B119,Snapshot!$D:$AJ,20,FALSE)</f>
        <v>1.2224852299806661</v>
      </c>
      <c r="Y119" s="151">
        <f>VLOOKUP($B119,Snapshot!$D:$AJ,21,FALSE)</f>
        <v>1.2023053943541371</v>
      </c>
      <c r="Z119" s="152">
        <f>VLOOKUP($B119,Snapshot!$D:$AJ,22,FALSE)</f>
        <v>1.1586608708766781</v>
      </c>
      <c r="AA119" s="150">
        <f>VLOOKUP($B119,Snapshot!$D:$AJ,23,FALSE)</f>
        <v>10.948795504039341</v>
      </c>
      <c r="AB119" s="151">
        <f>VLOOKUP($B119,Snapshot!$D:$AJ,24,FALSE)</f>
        <v>11.871629881005605</v>
      </c>
      <c r="AC119" s="152">
        <f>VLOOKUP($B119,Snapshot!$D:$AJ,25,FALSE)</f>
        <v>9.254809826808982</v>
      </c>
      <c r="AD119" s="151">
        <f>VLOOKUP($B119,Snapshot!$D:$AJ,26,FALSE)</f>
        <v>4.3897047363531891</v>
      </c>
      <c r="AE119" s="151">
        <f>VLOOKUP($B119,Snapshot!$D:$AJ,27,FALSE)</f>
        <v>3.3687402860980722</v>
      </c>
      <c r="AF119" s="262">
        <f>VLOOKUP($B119,Snapshot!$D:$AJ,28,FALSE)</f>
        <v>5.4667412837307943</v>
      </c>
      <c r="AG119" s="152">
        <f>VLOOKUP($B119,Snapshot!$D:$AJ,29,FALSE)</f>
        <v>1.4058106841611997</v>
      </c>
      <c r="AH119" s="150">
        <v>167.89</v>
      </c>
      <c r="AI119" s="151">
        <v>154.21</v>
      </c>
      <c r="AJ119" s="151">
        <v>156.91766418655811</v>
      </c>
      <c r="AK119" s="152">
        <v>167.00303432443141</v>
      </c>
      <c r="AL119" s="150">
        <f t="shared" si="247"/>
        <v>-8.1481922687473798</v>
      </c>
      <c r="AM119" s="151">
        <f t="shared" si="248"/>
        <v>1.7558291852396621</v>
      </c>
      <c r="AN119" s="152">
        <f t="shared" si="249"/>
        <v>6.4271732504779635</v>
      </c>
      <c r="AO119" s="150">
        <v>38.22</v>
      </c>
      <c r="AP119" s="151">
        <v>28.47</v>
      </c>
      <c r="AQ119" s="151">
        <v>25.650796535047004</v>
      </c>
      <c r="AR119" s="152">
        <v>31.576824195714522</v>
      </c>
      <c r="AS119" s="150">
        <f t="shared" si="250"/>
        <v>-25.510204081632665</v>
      </c>
      <c r="AT119" s="151">
        <f t="shared" si="251"/>
        <v>-9.9023655249490474</v>
      </c>
      <c r="AU119" s="152">
        <f t="shared" si="252"/>
        <v>23.102704247685708</v>
      </c>
      <c r="AV119" s="150">
        <f t="shared" si="253"/>
        <v>18.461837753712469</v>
      </c>
      <c r="AW119" s="151">
        <f t="shared" si="254"/>
        <v>16.346659675325643</v>
      </c>
      <c r="AX119" s="152">
        <f t="shared" si="255"/>
        <v>18.907934411761193</v>
      </c>
      <c r="AY119" s="150">
        <v>23.305</v>
      </c>
      <c r="AZ119" s="151">
        <v>9.2100000000000009</v>
      </c>
      <c r="BA119" s="151">
        <v>7.5552926845311701</v>
      </c>
      <c r="BB119" s="152">
        <v>12.595490993244086</v>
      </c>
      <c r="BC119" s="150">
        <f t="shared" si="256"/>
        <v>-60.480583565758415</v>
      </c>
      <c r="BD119" s="151">
        <f t="shared" si="257"/>
        <v>-17.966420363396637</v>
      </c>
      <c r="BE119" s="152">
        <f t="shared" si="258"/>
        <v>66.710828013748568</v>
      </c>
      <c r="BF119" s="150">
        <f t="shared" si="259"/>
        <v>5.972375332339019</v>
      </c>
      <c r="BG119" s="151">
        <f t="shared" si="260"/>
        <v>4.8148133759808873</v>
      </c>
      <c r="BH119" s="152">
        <f t="shared" si="261"/>
        <v>7.5420731390875408</v>
      </c>
      <c r="BI119" s="150">
        <v>37.979999999999997</v>
      </c>
      <c r="BJ119" s="151">
        <v>13.76</v>
      </c>
      <c r="BK119" s="151">
        <v>19.950000000000003</v>
      </c>
      <c r="BL119" s="152">
        <f t="shared" si="262"/>
        <v>28.310000000000002</v>
      </c>
      <c r="BM119" s="151">
        <v>-20.945395273023635</v>
      </c>
      <c r="BN119" s="151">
        <v>2.2569409999999999</v>
      </c>
      <c r="BO119" s="151">
        <v>12.52185275985663</v>
      </c>
      <c r="BP119" s="151">
        <v>4.8944999999999999</v>
      </c>
      <c r="BQ119" s="152">
        <v>8.5075000000000003</v>
      </c>
      <c r="BR119" s="150">
        <f t="shared" si="241"/>
        <v>54.362911115153139</v>
      </c>
      <c r="BS119" s="151">
        <f t="shared" si="242"/>
        <v>48.051613202986601</v>
      </c>
    </row>
    <row r="120" spans="2:71" ht="12.75">
      <c r="B120" s="252" t="s">
        <v>615</v>
      </c>
      <c r="C120" s="165" t="s">
        <v>1332</v>
      </c>
      <c r="D120" s="177" t="s">
        <v>1321</v>
      </c>
      <c r="E120" s="105" t="s">
        <v>286</v>
      </c>
      <c r="F120" s="148">
        <f>VLOOKUP($B120,Snapshot!$D:$AJ,2,FALSE)</f>
        <v>2061.4499999999998</v>
      </c>
      <c r="G120" s="148">
        <f>VLOOKUP($B120,Snapshot!$D:$AJ,3,FALSE)</f>
        <v>2425</v>
      </c>
      <c r="H120" s="148">
        <f t="shared" si="246"/>
        <v>17.635644813116997</v>
      </c>
      <c r="I120" s="149">
        <f>VLOOKUP($B120,Snapshot!$D:$AJ,8,FALSE)</f>
        <v>2.4290075878136199</v>
      </c>
      <c r="J120" s="250">
        <f>IF(VLOOKUP($B120,Snapshot!$D:$AJ,28,FALSE)="#N/A N/A","NA",VLOOKUP($B120,Snapshot!$D:$AJ,30,FALSE))</f>
        <v>7.9123669999999997</v>
      </c>
      <c r="K120" s="154">
        <f>IF(VLOOKUP($B120,Snapshot!$D:$AJ,29,FALSE)="#N/A N/A","NA",VLOOKUP($B120,Snapshot!$D:$AJ,31,FALSE))</f>
        <v>36.859749999999998</v>
      </c>
      <c r="L120" s="154">
        <f>IF(VLOOKUP($B120,Snapshot!$D:$AJ,30,FALSE)="#N/A N/A","NA",VLOOKUP($B120,Snapshot!$D:$AJ,32,FALSE))</f>
        <v>10.82469</v>
      </c>
      <c r="M120" s="155">
        <f>IF(VLOOKUP($B120,Snapshot!$D:$AJ,31,FALSE)="#N/A N/A","NA",VLOOKUP($B120,Snapshot!$D:$AJ,33,FALSE))</f>
        <v>18.293980000000001</v>
      </c>
      <c r="N120" s="150">
        <f>VLOOKUP($B120,Snapshot!$D:$AJ,10,FALSE)</f>
        <v>40.434337198309962</v>
      </c>
      <c r="O120" s="151">
        <f>VLOOKUP($B120,Snapshot!$D:$AJ,11,FALSE)</f>
        <v>31.195261705863079</v>
      </c>
      <c r="P120" s="151">
        <f>VLOOKUP($B120,Snapshot!$D:$AJ,12,FALSE)</f>
        <v>42.671797423871162</v>
      </c>
      <c r="Q120" s="152">
        <f>VLOOKUP($B120,Snapshot!$D:$AJ,13,FALSE)</f>
        <v>53.923327024170831</v>
      </c>
      <c r="R120" s="150">
        <f t="shared" si="243"/>
        <v>-22.849578186811602</v>
      </c>
      <c r="S120" s="151">
        <f t="shared" si="244"/>
        <v>36.789355467567987</v>
      </c>
      <c r="T120" s="152">
        <f t="shared" si="245"/>
        <v>26.367601740641501</v>
      </c>
      <c r="U120" s="150">
        <f>VLOOKUP($B120,Snapshot!$D:$AJ,17,FALSE)</f>
        <v>66.082151175303494</v>
      </c>
      <c r="V120" s="151">
        <f>VLOOKUP($B120,Snapshot!$D:$AJ,18,FALSE)</f>
        <v>48.309425064124383</v>
      </c>
      <c r="W120" s="152">
        <f>VLOOKUP($B120,Snapshot!$D:$AJ,19,FALSE)</f>
        <v>38.229280605700872</v>
      </c>
      <c r="X120" s="150">
        <f>VLOOKUP($B120,Snapshot!$D:$AJ,20,FALSE)</f>
        <v>8.6715858570984103</v>
      </c>
      <c r="Y120" s="151">
        <f>VLOOKUP($B120,Snapshot!$D:$AJ,21,FALSE)</f>
        <v>7.6118479819697873</v>
      </c>
      <c r="Z120" s="152">
        <f>VLOOKUP($B120,Snapshot!$D:$AJ,22,FALSE)</f>
        <v>6.5935904332736142</v>
      </c>
      <c r="AA120" s="150">
        <f>VLOOKUP($B120,Snapshot!$D:$AJ,23,FALSE)</f>
        <v>43.275372233271995</v>
      </c>
      <c r="AB120" s="151">
        <f>VLOOKUP($B120,Snapshot!$D:$AJ,24,FALSE)</f>
        <v>32.241734821350867</v>
      </c>
      <c r="AC120" s="152">
        <f>VLOOKUP($B120,Snapshot!$D:$AJ,25,FALSE)</f>
        <v>25.993109240199772</v>
      </c>
      <c r="AD120" s="151">
        <f>VLOOKUP($B120,Snapshot!$D:$AJ,26,FALSE)</f>
        <v>13.826296495872295</v>
      </c>
      <c r="AE120" s="151">
        <f>VLOOKUP($B120,Snapshot!$D:$AJ,27,FALSE)</f>
        <v>16.781886035288164</v>
      </c>
      <c r="AF120" s="262">
        <f>VLOOKUP($B120,Snapshot!$D:$AJ,28,FALSE)</f>
        <v>18.483801748187368</v>
      </c>
      <c r="AG120" s="152">
        <f>VLOOKUP($B120,Snapshot!$D:$AJ,29,FALSE)</f>
        <v>0.33956680976982229</v>
      </c>
      <c r="AH120" s="150">
        <v>20.727319999999999</v>
      </c>
      <c r="AI120" s="151">
        <v>18.999571</v>
      </c>
      <c r="AJ120" s="151">
        <v>25.192941827999999</v>
      </c>
      <c r="AK120" s="152">
        <v>29.897219738799997</v>
      </c>
      <c r="AL120" s="150">
        <f t="shared" si="247"/>
        <v>-8.3356121293056731</v>
      </c>
      <c r="AM120" s="151">
        <f t="shared" si="248"/>
        <v>32.597424583955075</v>
      </c>
      <c r="AN120" s="152">
        <f t="shared" si="249"/>
        <v>18.672999536606554</v>
      </c>
      <c r="AO120" s="150">
        <v>5.7118339999999987</v>
      </c>
      <c r="AP120" s="151">
        <v>4.7009500000000006</v>
      </c>
      <c r="AQ120" s="151">
        <v>6.3165386575399971</v>
      </c>
      <c r="AR120" s="152">
        <v>7.845219327721999</v>
      </c>
      <c r="AS120" s="150">
        <f t="shared" si="250"/>
        <v>-17.698063354082038</v>
      </c>
      <c r="AT120" s="151">
        <f t="shared" si="251"/>
        <v>34.367280178261751</v>
      </c>
      <c r="AU120" s="152">
        <f t="shared" si="252"/>
        <v>24.201239841336658</v>
      </c>
      <c r="AV120" s="150">
        <f t="shared" si="253"/>
        <v>24.742400762627749</v>
      </c>
      <c r="AW120" s="151">
        <f t="shared" si="254"/>
        <v>25.072652097023678</v>
      </c>
      <c r="AX120" s="152">
        <f t="shared" si="255"/>
        <v>26.240631725165514</v>
      </c>
      <c r="AY120" s="150">
        <v>4.1916660000000006</v>
      </c>
      <c r="AZ120" s="151">
        <v>3.2338880000000017</v>
      </c>
      <c r="BA120" s="151">
        <v>4.4236145517430279</v>
      </c>
      <c r="BB120" s="152">
        <v>5.5900156192876933</v>
      </c>
      <c r="BC120" s="150">
        <f t="shared" si="256"/>
        <v>-22.849578186811613</v>
      </c>
      <c r="BD120" s="151">
        <f t="shared" si="257"/>
        <v>36.789355467568015</v>
      </c>
      <c r="BE120" s="152">
        <f t="shared" si="258"/>
        <v>26.367601740641504</v>
      </c>
      <c r="BF120" s="150">
        <f t="shared" si="259"/>
        <v>17.020847470713953</v>
      </c>
      <c r="BG120" s="151">
        <f t="shared" si="260"/>
        <v>17.558944016718698</v>
      </c>
      <c r="BH120" s="152">
        <f t="shared" si="261"/>
        <v>18.69744300013652</v>
      </c>
      <c r="BI120" s="150">
        <v>74.28</v>
      </c>
      <c r="BJ120" s="151">
        <v>5.33</v>
      </c>
      <c r="BK120" s="151">
        <v>6.75</v>
      </c>
      <c r="BL120" s="152">
        <f t="shared" si="262"/>
        <v>13.64</v>
      </c>
      <c r="BM120" s="151">
        <v>-11.565603483408779</v>
      </c>
      <c r="BN120" s="151">
        <v>10.82469</v>
      </c>
      <c r="BO120" s="151">
        <v>2.2769930704898447</v>
      </c>
      <c r="BP120" s="151" t="e">
        <v>#N/A</v>
      </c>
      <c r="BQ120" s="152" t="e">
        <v>#N/A</v>
      </c>
      <c r="BR120" s="150" t="str">
        <f t="shared" si="241"/>
        <v xml:space="preserve"> </v>
      </c>
      <c r="BS120" s="151" t="str">
        <f t="shared" si="242"/>
        <v xml:space="preserve"> </v>
      </c>
    </row>
    <row r="121" spans="2:71" ht="12.75">
      <c r="B121" s="252" t="s">
        <v>134</v>
      </c>
      <c r="C121" s="165" t="s">
        <v>246</v>
      </c>
      <c r="D121" s="177" t="s">
        <v>90</v>
      </c>
      <c r="E121" s="105" t="s">
        <v>287</v>
      </c>
      <c r="F121" s="148">
        <f>VLOOKUP($B121,Snapshot!$D:$AJ,2,FALSE)</f>
        <v>3310.05</v>
      </c>
      <c r="G121" s="148">
        <f>VLOOKUP($B121,Snapshot!$D:$AJ,3,FALSE)</f>
        <v>3150</v>
      </c>
      <c r="H121" s="148">
        <f t="shared" si="246"/>
        <v>-4.8352743916255037</v>
      </c>
      <c r="I121" s="149">
        <f>VLOOKUP($B121,Snapshot!$D:$AJ,8,FALSE)</f>
        <v>37.554914695340507</v>
      </c>
      <c r="J121" s="250">
        <f>IF(VLOOKUP($B121,Snapshot!$D:$AJ,28,FALSE)="#N/A N/A","NA",VLOOKUP($B121,Snapshot!$D:$AJ,30,FALSE))</f>
        <v>14.84656</v>
      </c>
      <c r="K121" s="154">
        <f>IF(VLOOKUP($B121,Snapshot!$D:$AJ,29,FALSE)="#N/A N/A","NA",VLOOKUP($B121,Snapshot!$D:$AJ,31,FALSE))</f>
        <v>16.960830000000001</v>
      </c>
      <c r="L121" s="154">
        <f>IF(VLOOKUP($B121,Snapshot!$D:$AJ,30,FALSE)="#N/A N/A","NA",VLOOKUP($B121,Snapshot!$D:$AJ,32,FALSE))</f>
        <v>0.28327469999999999</v>
      </c>
      <c r="M121" s="155">
        <f>IF(VLOOKUP($B121,Snapshot!$D:$AJ,31,FALSE)="#N/A N/A","NA",VLOOKUP($B121,Snapshot!$D:$AJ,33,FALSE))</f>
        <v>-2.7056849999999999</v>
      </c>
      <c r="N121" s="150">
        <f>VLOOKUP($B121,Snapshot!$D:$AJ,10,FALSE)</f>
        <v>44.247289407839801</v>
      </c>
      <c r="O121" s="151">
        <f>VLOOKUP($B121,Snapshot!$D:$AJ,11,FALSE)</f>
        <v>57.940888240200159</v>
      </c>
      <c r="P121" s="151">
        <f>VLOOKUP($B121,Snapshot!$D:$AJ,12,FALSE)</f>
        <v>57.97841390714111</v>
      </c>
      <c r="Q121" s="152">
        <f>VLOOKUP($B121,Snapshot!$D:$AJ,13,FALSE)</f>
        <v>65.687978958886518</v>
      </c>
      <c r="R121" s="150">
        <f t="shared" si="243"/>
        <v>30.947881815183244</v>
      </c>
      <c r="S121" s="151">
        <f t="shared" si="244"/>
        <v>6.4765432634339426E-2</v>
      </c>
      <c r="T121" s="152">
        <f t="shared" si="245"/>
        <v>13.29730244793026</v>
      </c>
      <c r="U121" s="150">
        <f>VLOOKUP($B121,Snapshot!$D:$AJ,17,FALSE)</f>
        <v>57.128050682927629</v>
      </c>
      <c r="V121" s="151">
        <f>VLOOKUP($B121,Snapshot!$D:$AJ,18,FALSE)</f>
        <v>57.091075400948604</v>
      </c>
      <c r="W121" s="152">
        <f>VLOOKUP($B121,Snapshot!$D:$AJ,19,FALSE)</f>
        <v>50.390498420901778</v>
      </c>
      <c r="X121" s="150">
        <f>VLOOKUP($B121,Snapshot!$D:$AJ,20,FALSE)</f>
        <v>16.952953337996508</v>
      </c>
      <c r="Y121" s="151">
        <f>VLOOKUP($B121,Snapshot!$D:$AJ,21,FALSE)</f>
        <v>15.677129363322344</v>
      </c>
      <c r="Z121" s="152">
        <f>VLOOKUP($B121,Snapshot!$D:$AJ,22,FALSE)</f>
        <v>14.098259489168413</v>
      </c>
      <c r="AA121" s="150">
        <f>VLOOKUP($B121,Snapshot!$D:$AJ,23,FALSE)</f>
        <v>41.022435919409162</v>
      </c>
      <c r="AB121" s="151">
        <f>VLOOKUP($B121,Snapshot!$D:$AJ,24,FALSE)</f>
        <v>39.5676665178677</v>
      </c>
      <c r="AC121" s="152">
        <f>VLOOKUP($B121,Snapshot!$D:$AJ,25,FALSE)</f>
        <v>34.406779694529746</v>
      </c>
      <c r="AD121" s="151">
        <f>VLOOKUP($B121,Snapshot!$D:$AJ,26,FALSE)</f>
        <v>32.013854627219104</v>
      </c>
      <c r="AE121" s="151">
        <f>VLOOKUP($B121,Snapshot!$D:$AJ,27,FALSE)</f>
        <v>28.533530183500446</v>
      </c>
      <c r="AF121" s="262">
        <f>VLOOKUP($B121,Snapshot!$D:$AJ,28,FALSE)</f>
        <v>29.461573732586345</v>
      </c>
      <c r="AG121" s="152">
        <f>VLOOKUP($B121,Snapshot!$D:$AJ,29,FALSE)</f>
        <v>1.3292850561169771</v>
      </c>
      <c r="AH121" s="150">
        <v>344.88589999999999</v>
      </c>
      <c r="AI121" s="151">
        <v>354.94729999999998</v>
      </c>
      <c r="AJ121" s="151">
        <v>375.39491206808435</v>
      </c>
      <c r="AK121" s="152">
        <v>422.85698408023546</v>
      </c>
      <c r="AL121" s="150">
        <f t="shared" si="247"/>
        <v>2.9173126532572127</v>
      </c>
      <c r="AM121" s="151">
        <f t="shared" si="248"/>
        <v>5.7607459101912895</v>
      </c>
      <c r="AN121" s="152">
        <f t="shared" si="249"/>
        <v>12.643237957243031</v>
      </c>
      <c r="AO121" s="150">
        <v>62.598399999999934</v>
      </c>
      <c r="AP121" s="151">
        <v>75.849799999999988</v>
      </c>
      <c r="AQ121" s="151">
        <v>77.628097709370067</v>
      </c>
      <c r="AR121" s="152">
        <v>88.935694529611368</v>
      </c>
      <c r="AS121" s="150">
        <f t="shared" si="250"/>
        <v>21.168911665473985</v>
      </c>
      <c r="AT121" s="151">
        <f t="shared" si="251"/>
        <v>2.3444988772153295</v>
      </c>
      <c r="AU121" s="152">
        <f t="shared" si="252"/>
        <v>14.566371138676544</v>
      </c>
      <c r="AV121" s="150">
        <f t="shared" si="253"/>
        <v>21.369313134654071</v>
      </c>
      <c r="AW121" s="151">
        <f t="shared" si="254"/>
        <v>20.679048973175977</v>
      </c>
      <c r="AX121" s="152">
        <f t="shared" si="255"/>
        <v>21.032097819800029</v>
      </c>
      <c r="AY121" s="150">
        <v>42.441999999999943</v>
      </c>
      <c r="AZ121" s="151">
        <v>55.576899999999995</v>
      </c>
      <c r="BA121" s="151">
        <v>55.612894619729758</v>
      </c>
      <c r="BB121" s="152">
        <v>63.007909417363948</v>
      </c>
      <c r="BC121" s="150">
        <f t="shared" si="256"/>
        <v>30.947881815183251</v>
      </c>
      <c r="BD121" s="151">
        <f t="shared" si="257"/>
        <v>6.4765432634359854E-2</v>
      </c>
      <c r="BE121" s="152">
        <f t="shared" si="258"/>
        <v>13.297302447930235</v>
      </c>
      <c r="BF121" s="150">
        <f t="shared" si="259"/>
        <v>15.657789198565533</v>
      </c>
      <c r="BG121" s="151">
        <f t="shared" si="260"/>
        <v>14.814504094728754</v>
      </c>
      <c r="BH121" s="152">
        <f t="shared" si="261"/>
        <v>14.900524713908577</v>
      </c>
      <c r="BI121" s="150">
        <v>52.63</v>
      </c>
      <c r="BJ121" s="151">
        <v>15.33</v>
      </c>
      <c r="BK121" s="151">
        <v>12.36</v>
      </c>
      <c r="BL121" s="152">
        <f t="shared" si="262"/>
        <v>19.68</v>
      </c>
      <c r="BM121" s="151">
        <v>-3.2714786674459333</v>
      </c>
      <c r="BN121" s="151">
        <v>0.28327469999999999</v>
      </c>
      <c r="BO121" s="151">
        <v>52.405827861409797</v>
      </c>
      <c r="BP121" s="151">
        <v>27.473256000000003</v>
      </c>
      <c r="BQ121" s="152">
        <v>34.983744000000002</v>
      </c>
      <c r="BR121" s="150">
        <f t="shared" si="241"/>
        <v>102.42556841362287</v>
      </c>
      <c r="BS121" s="151">
        <f t="shared" si="242"/>
        <v>80.106249969597144</v>
      </c>
    </row>
    <row r="122" spans="2:71" ht="12.75">
      <c r="B122" s="252" t="s">
        <v>135</v>
      </c>
      <c r="C122" s="165" t="s">
        <v>248</v>
      </c>
      <c r="D122" s="177" t="s">
        <v>90</v>
      </c>
      <c r="E122" s="105" t="s">
        <v>287</v>
      </c>
      <c r="F122" s="148">
        <f>VLOOKUP($B122,Snapshot!$D:$AJ,2,FALSE)</f>
        <v>6272.75</v>
      </c>
      <c r="G122" s="148">
        <f>VLOOKUP($B122,Snapshot!$D:$AJ,3,FALSE)</f>
        <v>5850</v>
      </c>
      <c r="H122" s="148">
        <f t="shared" si="246"/>
        <v>-6.7394683352596587</v>
      </c>
      <c r="I122" s="149">
        <f>VLOOKUP($B122,Snapshot!$D:$AJ,8,FALSE)</f>
        <v>17.948141935483871</v>
      </c>
      <c r="J122" s="250">
        <f>IF(VLOOKUP($B122,Snapshot!$D:$AJ,28,FALSE)="#N/A N/A","NA",VLOOKUP($B122,Snapshot!$D:$AJ,30,FALSE))</f>
        <v>15.541539999999999</v>
      </c>
      <c r="K122" s="154">
        <f>IF(VLOOKUP($B122,Snapshot!$D:$AJ,29,FALSE)="#N/A N/A","NA",VLOOKUP($B122,Snapshot!$D:$AJ,31,FALSE))</f>
        <v>27.505279999999999</v>
      </c>
      <c r="L122" s="154">
        <f>IF(VLOOKUP($B122,Snapshot!$D:$AJ,30,FALSE)="#N/A N/A","NA",VLOOKUP($B122,Snapshot!$D:$AJ,32,FALSE))</f>
        <v>35.550820000000002</v>
      </c>
      <c r="M122" s="155">
        <f>IF(VLOOKUP($B122,Snapshot!$D:$AJ,31,FALSE)="#N/A N/A","NA",VLOOKUP($B122,Snapshot!$D:$AJ,33,FALSE))</f>
        <v>17.49033</v>
      </c>
      <c r="N122" s="150">
        <f>VLOOKUP($B122,Snapshot!$D:$AJ,10,FALSE)</f>
        <v>80.563719385637114</v>
      </c>
      <c r="O122" s="151">
        <f>VLOOKUP($B122,Snapshot!$D:$AJ,11,FALSE)</f>
        <v>88.713989207139988</v>
      </c>
      <c r="P122" s="151">
        <f>VLOOKUP($B122,Snapshot!$D:$AJ,12,FALSE)</f>
        <v>101.23217677268562</v>
      </c>
      <c r="Q122" s="152">
        <f>VLOOKUP($B122,Snapshot!$D:$AJ,13,FALSE)</f>
        <v>113.86526753565715</v>
      </c>
      <c r="R122" s="150">
        <f t="shared" si="243"/>
        <v>10.116551077402104</v>
      </c>
      <c r="S122" s="151">
        <f t="shared" si="244"/>
        <v>14.110725577131555</v>
      </c>
      <c r="T122" s="152">
        <f t="shared" si="245"/>
        <v>12.479323438177993</v>
      </c>
      <c r="U122" s="150">
        <f>VLOOKUP($B122,Snapshot!$D:$AJ,17,FALSE)</f>
        <v>70.707563215916664</v>
      </c>
      <c r="V122" s="151">
        <f>VLOOKUP($B122,Snapshot!$D:$AJ,18,FALSE)</f>
        <v>61.963994057791595</v>
      </c>
      <c r="W122" s="152">
        <f>VLOOKUP($B122,Snapshot!$D:$AJ,19,FALSE)</f>
        <v>55.089230770354753</v>
      </c>
      <c r="X122" s="150">
        <f>VLOOKUP($B122,Snapshot!$D:$AJ,20,FALSE)</f>
        <v>38.338140488948426</v>
      </c>
      <c r="Y122" s="151">
        <f>VLOOKUP($B122,Snapshot!$D:$AJ,21,FALSE)</f>
        <v>33.1469416809555</v>
      </c>
      <c r="Z122" s="152">
        <f>VLOOKUP($B122,Snapshot!$D:$AJ,22,FALSE)</f>
        <v>27.81731674651563</v>
      </c>
      <c r="AA122" s="150">
        <f>VLOOKUP($B122,Snapshot!$D:$AJ,23,FALSE)</f>
        <v>47.022590414658147</v>
      </c>
      <c r="AB122" s="151">
        <f>VLOOKUP($B122,Snapshot!$D:$AJ,24,FALSE)</f>
        <v>42.429800419523431</v>
      </c>
      <c r="AC122" s="152">
        <f>VLOOKUP($B122,Snapshot!$D:$AJ,25,FALSE)</f>
        <v>37.948094317332405</v>
      </c>
      <c r="AD122" s="151">
        <f>VLOOKUP($B122,Snapshot!$D:$AJ,26,FALSE)</f>
        <v>57.174425712867858</v>
      </c>
      <c r="AE122" s="151">
        <f>VLOOKUP($B122,Snapshot!$D:$AJ,27,FALSE)</f>
        <v>57.378564656152989</v>
      </c>
      <c r="AF122" s="262">
        <f>VLOOKUP($B122,Snapshot!$D:$AJ,28,FALSE)</f>
        <v>54.90939921632868</v>
      </c>
      <c r="AG122" s="152">
        <f>VLOOKUP($B122,Snapshot!$D:$AJ,29,FALSE)</f>
        <v>1.1717348850185325</v>
      </c>
      <c r="AH122" s="150">
        <v>163.00550000000001</v>
      </c>
      <c r="AI122" s="151">
        <v>167.6927</v>
      </c>
      <c r="AJ122" s="151">
        <v>181.86238418370672</v>
      </c>
      <c r="AK122" s="152">
        <v>200.4341440764197</v>
      </c>
      <c r="AL122" s="150">
        <f t="shared" si="247"/>
        <v>2.8754857964915317</v>
      </c>
      <c r="AM122" s="151">
        <f t="shared" si="248"/>
        <v>8.449791901321106</v>
      </c>
      <c r="AN122" s="152">
        <f t="shared" si="249"/>
        <v>10.211985274510013</v>
      </c>
      <c r="AO122" s="150">
        <v>28.309099999999997</v>
      </c>
      <c r="AP122" s="151">
        <v>31.698400000000007</v>
      </c>
      <c r="AQ122" s="151">
        <v>35.008508955363531</v>
      </c>
      <c r="AR122" s="152">
        <v>38.884223950825429</v>
      </c>
      <c r="AS122" s="150">
        <f t="shared" si="250"/>
        <v>11.972475281799873</v>
      </c>
      <c r="AT122" s="151">
        <f t="shared" si="251"/>
        <v>10.44251115312926</v>
      </c>
      <c r="AU122" s="152">
        <f t="shared" si="252"/>
        <v>11.070779964960821</v>
      </c>
      <c r="AV122" s="150">
        <f t="shared" si="253"/>
        <v>18.902671374484402</v>
      </c>
      <c r="AW122" s="151">
        <f t="shared" si="254"/>
        <v>19.249999999999993</v>
      </c>
      <c r="AX122" s="152">
        <f t="shared" si="255"/>
        <v>19.400000000000002</v>
      </c>
      <c r="AY122" s="150">
        <v>19.40779999999998</v>
      </c>
      <c r="AZ122" s="151">
        <v>21.371200000000023</v>
      </c>
      <c r="BA122" s="151">
        <v>24.386831384539967</v>
      </c>
      <c r="BB122" s="152">
        <v>27.43014294933981</v>
      </c>
      <c r="BC122" s="150">
        <f t="shared" si="256"/>
        <v>10.116551077402107</v>
      </c>
      <c r="BD122" s="151">
        <f t="shared" si="257"/>
        <v>14.110725577131561</v>
      </c>
      <c r="BE122" s="152">
        <f t="shared" si="258"/>
        <v>12.479323438177985</v>
      </c>
      <c r="BF122" s="150">
        <f t="shared" si="259"/>
        <v>12.744263763419649</v>
      </c>
      <c r="BG122" s="151">
        <f t="shared" si="260"/>
        <v>13.409497238255613</v>
      </c>
      <c r="BH122" s="152">
        <f t="shared" si="261"/>
        <v>13.685364375284031</v>
      </c>
      <c r="BI122" s="150">
        <v>50.55</v>
      </c>
      <c r="BJ122" s="151">
        <v>17.41</v>
      </c>
      <c r="BK122" s="151">
        <v>16.819999999999997</v>
      </c>
      <c r="BL122" s="152">
        <f t="shared" si="262"/>
        <v>15.22000000000001</v>
      </c>
      <c r="BM122" s="151">
        <v>-0.9185107962532868</v>
      </c>
      <c r="BN122" s="151">
        <v>35.550820000000002</v>
      </c>
      <c r="BO122" s="151">
        <v>22.069087072879331</v>
      </c>
      <c r="BP122" s="151">
        <v>18.725351</v>
      </c>
      <c r="BQ122" s="152">
        <v>19.425288999999999</v>
      </c>
      <c r="BR122" s="150">
        <f t="shared" si="241"/>
        <v>30.234308475926383</v>
      </c>
      <c r="BS122" s="151">
        <f t="shared" si="242"/>
        <v>41.208416252338964</v>
      </c>
    </row>
    <row r="123" spans="2:71" ht="12.75">
      <c r="B123" s="252" t="s">
        <v>136</v>
      </c>
      <c r="C123" s="165" t="s">
        <v>249</v>
      </c>
      <c r="D123" s="177" t="s">
        <v>90</v>
      </c>
      <c r="E123" s="105" t="s">
        <v>287</v>
      </c>
      <c r="F123" s="148">
        <f>VLOOKUP($B123,Snapshot!$D:$AJ,2,FALSE)</f>
        <v>3774.9</v>
      </c>
      <c r="G123" s="148">
        <f>VLOOKUP($B123,Snapshot!$D:$AJ,3,FALSE)</f>
        <v>3150</v>
      </c>
      <c r="H123" s="148">
        <f t="shared" si="246"/>
        <v>-16.554080902805381</v>
      </c>
      <c r="I123" s="149">
        <f>VLOOKUP($B123,Snapshot!$D:$AJ,8,FALSE)</f>
        <v>12.021001311827957</v>
      </c>
      <c r="J123" s="250">
        <f>IF(VLOOKUP($B123,Snapshot!$D:$AJ,28,FALSE)="#N/A N/A","NA",VLOOKUP($B123,Snapshot!$D:$AJ,30,FALSE))</f>
        <v>32.841839999999998</v>
      </c>
      <c r="K123" s="154">
        <f>IF(VLOOKUP($B123,Snapshot!$D:$AJ,29,FALSE)="#N/A N/A","NA",VLOOKUP($B123,Snapshot!$D:$AJ,31,FALSE))</f>
        <v>42.583579999999998</v>
      </c>
      <c r="L123" s="154">
        <f>IF(VLOOKUP($B123,Snapshot!$D:$AJ,30,FALSE)="#N/A N/A","NA",VLOOKUP($B123,Snapshot!$D:$AJ,32,FALSE))</f>
        <v>84.841120000000004</v>
      </c>
      <c r="M123" s="155">
        <f>IF(VLOOKUP($B123,Snapshot!$D:$AJ,31,FALSE)="#N/A N/A","NA",VLOOKUP($B123,Snapshot!$D:$AJ,33,FALSE))</f>
        <v>49.808169999999997</v>
      </c>
      <c r="N123" s="150">
        <f>VLOOKUP($B123,Snapshot!$D:$AJ,10,FALSE)</f>
        <v>38.803823529411765</v>
      </c>
      <c r="O123" s="151">
        <f>VLOOKUP($B123,Snapshot!$D:$AJ,11,FALSE)</f>
        <v>49.201654411764714</v>
      </c>
      <c r="P123" s="151">
        <f>VLOOKUP($B123,Snapshot!$D:$AJ,12,FALSE)</f>
        <v>57.749971596056639</v>
      </c>
      <c r="Q123" s="152">
        <f>VLOOKUP($B123,Snapshot!$D:$AJ,13,FALSE)</f>
        <v>62.244853150811274</v>
      </c>
      <c r="R123" s="150">
        <f t="shared" si="243"/>
        <v>26.795892612159221</v>
      </c>
      <c r="S123" s="151">
        <f t="shared" si="244"/>
        <v>17.374044199310347</v>
      </c>
      <c r="T123" s="152">
        <f t="shared" si="245"/>
        <v>7.7833485117446477</v>
      </c>
      <c r="U123" s="150">
        <f>VLOOKUP($B123,Snapshot!$D:$AJ,17,FALSE)</f>
        <v>76.723029847902339</v>
      </c>
      <c r="V123" s="151">
        <f>VLOOKUP($B123,Snapshot!$D:$AJ,18,FALSE)</f>
        <v>65.36626591618554</v>
      </c>
      <c r="W123" s="152">
        <f>VLOOKUP($B123,Snapshot!$D:$AJ,19,FALSE)</f>
        <v>60.64597808358392</v>
      </c>
      <c r="X123" s="150">
        <f>VLOOKUP($B123,Snapshot!$D:$AJ,20,FALSE)</f>
        <v>54.779914210717266</v>
      </c>
      <c r="Y123" s="151">
        <f>VLOOKUP($B123,Snapshot!$D:$AJ,21,FALSE)</f>
        <v>46.226888524151853</v>
      </c>
      <c r="Z123" s="152">
        <f>VLOOKUP($B123,Snapshot!$D:$AJ,22,FALSE)</f>
        <v>40.199086542304201</v>
      </c>
      <c r="AA123" s="150">
        <f>VLOOKUP($B123,Snapshot!$D:$AJ,23,FALSE)</f>
        <v>52.253944886653571</v>
      </c>
      <c r="AB123" s="151">
        <f>VLOOKUP($B123,Snapshot!$D:$AJ,24,FALSE)</f>
        <v>45.301446681803405</v>
      </c>
      <c r="AC123" s="152">
        <f>VLOOKUP($B123,Snapshot!$D:$AJ,25,FALSE)</f>
        <v>41.829943214840547</v>
      </c>
      <c r="AD123" s="151">
        <f>VLOOKUP($B123,Snapshot!$D:$AJ,26,FALSE)</f>
        <v>74.540694840910675</v>
      </c>
      <c r="AE123" s="151">
        <f>VLOOKUP($B123,Snapshot!$D:$AJ,27,FALSE)</f>
        <v>76.708184735104297</v>
      </c>
      <c r="AF123" s="262">
        <f>VLOOKUP($B123,Snapshot!$D:$AJ,28,FALSE)</f>
        <v>70.907888021718406</v>
      </c>
      <c r="AG123" s="152">
        <f>VLOOKUP($B123,Snapshot!$D:$AJ,29,FALSE)</f>
        <v>1.0596307186945348</v>
      </c>
      <c r="AH123" s="150">
        <v>52.261900000000011</v>
      </c>
      <c r="AI123" s="151">
        <v>56.804300000000005</v>
      </c>
      <c r="AJ123" s="151">
        <v>63.032872084070661</v>
      </c>
      <c r="AK123" s="152">
        <v>68.410024021986345</v>
      </c>
      <c r="AL123" s="150">
        <f t="shared" si="247"/>
        <v>8.6916089924017115</v>
      </c>
      <c r="AM123" s="151">
        <f t="shared" si="248"/>
        <v>10.964965828415558</v>
      </c>
      <c r="AN123" s="152">
        <f t="shared" si="249"/>
        <v>8.5307106595807056</v>
      </c>
      <c r="AO123" s="150">
        <v>15.470100000000009</v>
      </c>
      <c r="AP123" s="151">
        <v>19.008100000000006</v>
      </c>
      <c r="AQ123" s="151">
        <v>21.898891248822569</v>
      </c>
      <c r="AR123" s="152">
        <v>23.628182929456994</v>
      </c>
      <c r="AS123" s="150">
        <f t="shared" si="250"/>
        <v>22.869923271342742</v>
      </c>
      <c r="AT123" s="151">
        <f t="shared" si="251"/>
        <v>15.208207284381729</v>
      </c>
      <c r="AU123" s="152">
        <f t="shared" si="252"/>
        <v>7.8967088378385455</v>
      </c>
      <c r="AV123" s="150">
        <f t="shared" si="253"/>
        <v>33.462431541274171</v>
      </c>
      <c r="AW123" s="151">
        <f t="shared" si="254"/>
        <v>34.742017180519284</v>
      </c>
      <c r="AX123" s="152">
        <f t="shared" si="255"/>
        <v>34.539065388813654</v>
      </c>
      <c r="AY123" s="150">
        <v>10.554639999999999</v>
      </c>
      <c r="AZ123" s="151">
        <v>13.382850000000003</v>
      </c>
      <c r="BA123" s="151">
        <v>15.707992274127406</v>
      </c>
      <c r="BB123" s="152">
        <v>16.930600057020666</v>
      </c>
      <c r="BC123" s="150">
        <f t="shared" si="256"/>
        <v>26.79589261215925</v>
      </c>
      <c r="BD123" s="151">
        <f t="shared" si="257"/>
        <v>17.374044199310319</v>
      </c>
      <c r="BE123" s="152">
        <f t="shared" si="258"/>
        <v>7.7833485117446486</v>
      </c>
      <c r="BF123" s="150">
        <f t="shared" si="259"/>
        <v>23.559572074649282</v>
      </c>
      <c r="BG123" s="151">
        <f t="shared" si="260"/>
        <v>24.920318168552956</v>
      </c>
      <c r="BH123" s="152">
        <f t="shared" si="261"/>
        <v>24.748712340137942</v>
      </c>
      <c r="BI123" s="150">
        <v>51</v>
      </c>
      <c r="BJ123" s="151">
        <v>24.44</v>
      </c>
      <c r="BK123" s="151">
        <v>6.009999999999998</v>
      </c>
      <c r="BL123" s="152">
        <f t="shared" si="262"/>
        <v>18.55</v>
      </c>
      <c r="BM123" s="151">
        <v>-1.6953125</v>
      </c>
      <c r="BN123" s="151">
        <v>84.841120000000004</v>
      </c>
      <c r="BO123" s="151">
        <v>19.779601816009556</v>
      </c>
      <c r="BP123" s="151">
        <v>9.1288109999999989</v>
      </c>
      <c r="BQ123" s="152">
        <v>9.8640000000000008</v>
      </c>
      <c r="BR123" s="150">
        <f t="shared" si="241"/>
        <v>72.070516895654947</v>
      </c>
      <c r="BS123" s="151">
        <f t="shared" si="242"/>
        <v>71.64030876947146</v>
      </c>
    </row>
    <row r="124" spans="2:71" ht="12.75">
      <c r="B124" s="252" t="s">
        <v>137</v>
      </c>
      <c r="C124" s="165" t="s">
        <v>251</v>
      </c>
      <c r="D124" s="177" t="s">
        <v>90</v>
      </c>
      <c r="E124" s="105" t="s">
        <v>286</v>
      </c>
      <c r="F124" s="148">
        <f>VLOOKUP($B124,Snapshot!$D:$AJ,2,FALSE)</f>
        <v>633.04999999999995</v>
      </c>
      <c r="G124" s="148">
        <f>VLOOKUP($B124,Snapshot!$D:$AJ,3,FALSE)</f>
        <v>750</v>
      </c>
      <c r="H124" s="148">
        <f t="shared" si="246"/>
        <v>18.474054182134125</v>
      </c>
      <c r="I124" s="149">
        <f>VLOOKUP($B124,Snapshot!$D:$AJ,8,FALSE)</f>
        <v>13.246858944381122</v>
      </c>
      <c r="J124" s="250">
        <f>IF(VLOOKUP($B124,Snapshot!$D:$AJ,28,FALSE)="#N/A N/A","NA",VLOOKUP($B124,Snapshot!$D:$AJ,30,FALSE))</f>
        <v>5.6668380000000003</v>
      </c>
      <c r="K124" s="154">
        <f>IF(VLOOKUP($B124,Snapshot!$D:$AJ,29,FALSE)="#N/A N/A","NA",VLOOKUP($B124,Snapshot!$D:$AJ,31,FALSE))</f>
        <v>21.401859999999999</v>
      </c>
      <c r="L124" s="154">
        <f>IF(VLOOKUP($B124,Snapshot!$D:$AJ,30,FALSE)="#N/A N/A","NA",VLOOKUP($B124,Snapshot!$D:$AJ,32,FALSE))</f>
        <v>12.87332</v>
      </c>
      <c r="M124" s="155">
        <f>IF(VLOOKUP($B124,Snapshot!$D:$AJ,31,FALSE)="#N/A N/A","NA",VLOOKUP($B124,Snapshot!$D:$AJ,33,FALSE))</f>
        <v>13.6637</v>
      </c>
      <c r="N124" s="150">
        <f>VLOOKUP($B124,Snapshot!$D:$AJ,10,FALSE)</f>
        <v>9.6895104172028486</v>
      </c>
      <c r="O124" s="151">
        <f>VLOOKUP($B124,Snapshot!$D:$AJ,11,FALSE)</f>
        <v>10.585101580135438</v>
      </c>
      <c r="P124" s="151">
        <f>VLOOKUP($B124,Snapshot!$D:$AJ,12,FALSE)</f>
        <v>11.838447648916574</v>
      </c>
      <c r="Q124" s="152">
        <f>VLOOKUP($B124,Snapshot!$D:$AJ,13,FALSE)</f>
        <v>13.232065232886137</v>
      </c>
      <c r="R124" s="150">
        <f t="shared" si="243"/>
        <v>9.2428938550140671</v>
      </c>
      <c r="S124" s="151">
        <f t="shared" si="244"/>
        <v>11.840661700717469</v>
      </c>
      <c r="T124" s="152">
        <f t="shared" si="245"/>
        <v>11.77196221412613</v>
      </c>
      <c r="U124" s="150">
        <f>VLOOKUP($B124,Snapshot!$D:$AJ,17,FALSE)</f>
        <v>59.805755779237401</v>
      </c>
      <c r="V124" s="151">
        <f>VLOOKUP($B124,Snapshot!$D:$AJ,18,FALSE)</f>
        <v>53.474071835586919</v>
      </c>
      <c r="W124" s="152">
        <f>VLOOKUP($B124,Snapshot!$D:$AJ,19,FALSE)</f>
        <v>47.842116015771865</v>
      </c>
      <c r="X124" s="150">
        <f>VLOOKUP($B124,Snapshot!$D:$AJ,20,FALSE)</f>
        <v>11.369658331897469</v>
      </c>
      <c r="Y124" s="151">
        <f>VLOOKUP($B124,Snapshot!$D:$AJ,21,FALSE)</f>
        <v>10.498079626246001</v>
      </c>
      <c r="Z124" s="152">
        <f>VLOOKUP($B124,Snapshot!$D:$AJ,22,FALSE)</f>
        <v>9.7629860405621258</v>
      </c>
      <c r="AA124" s="150">
        <f>VLOOKUP($B124,Snapshot!$D:$AJ,23,FALSE)</f>
        <v>43.513563018739866</v>
      </c>
      <c r="AB124" s="151">
        <f>VLOOKUP($B124,Snapshot!$D:$AJ,24,FALSE)</f>
        <v>38.020816912108579</v>
      </c>
      <c r="AC124" s="152">
        <f>VLOOKUP($B124,Snapshot!$D:$AJ,25,FALSE)</f>
        <v>33.533523548937644</v>
      </c>
      <c r="AD124" s="151">
        <f>VLOOKUP($B124,Snapshot!$D:$AJ,26,FALSE)</f>
        <v>19.912142321795194</v>
      </c>
      <c r="AE124" s="151">
        <f>VLOOKUP($B124,Snapshot!$D:$AJ,27,FALSE)</f>
        <v>20.414566204452441</v>
      </c>
      <c r="AF124" s="262">
        <f>VLOOKUP($B124,Snapshot!$D:$AJ,28,FALSE)</f>
        <v>21.147053426934285</v>
      </c>
      <c r="AG124" s="152">
        <f>VLOOKUP($B124,Snapshot!$D:$AJ,29,FALSE)</f>
        <v>1.0583682173603983</v>
      </c>
      <c r="AH124" s="150">
        <v>115.3789745572</v>
      </c>
      <c r="AI124" s="151">
        <v>124.04010000000001</v>
      </c>
      <c r="AJ124" s="151">
        <v>135.62684183140172</v>
      </c>
      <c r="AK124" s="152">
        <v>149.07146133410706</v>
      </c>
      <c r="AL124" s="150">
        <f t="shared" si="247"/>
        <v>7.5066756972312874</v>
      </c>
      <c r="AM124" s="151">
        <f t="shared" si="248"/>
        <v>9.3411258386616254</v>
      </c>
      <c r="AN124" s="152">
        <f t="shared" si="249"/>
        <v>9.9129488832442121</v>
      </c>
      <c r="AO124" s="150">
        <v>21.721274557200005</v>
      </c>
      <c r="AP124" s="151">
        <v>24.002300000000002</v>
      </c>
      <c r="AQ124" s="151">
        <v>27.132089401273944</v>
      </c>
      <c r="AR124" s="152">
        <v>30.485113842824894</v>
      </c>
      <c r="AS124" s="150">
        <f t="shared" si="250"/>
        <v>10.501342528465486</v>
      </c>
      <c r="AT124" s="151">
        <f t="shared" si="251"/>
        <v>13.039539549434593</v>
      </c>
      <c r="AU124" s="152">
        <f t="shared" si="252"/>
        <v>12.358150498330261</v>
      </c>
      <c r="AV124" s="150">
        <f t="shared" si="253"/>
        <v>19.350435867110715</v>
      </c>
      <c r="AW124" s="151">
        <f t="shared" si="254"/>
        <v>20.004955534540837</v>
      </c>
      <c r="AX124" s="152">
        <f t="shared" si="255"/>
        <v>20.450000000000003</v>
      </c>
      <c r="AY124" s="150">
        <v>17.167874557200008</v>
      </c>
      <c r="AZ124" s="151">
        <v>18.756799999999995</v>
      </c>
      <c r="BA124" s="151">
        <v>20.977729233880172</v>
      </c>
      <c r="BB124" s="152">
        <v>23.447219592674234</v>
      </c>
      <c r="BC124" s="150">
        <f t="shared" si="256"/>
        <v>9.255225144533739</v>
      </c>
      <c r="BD124" s="151">
        <f t="shared" si="257"/>
        <v>11.84066170071749</v>
      </c>
      <c r="BE124" s="152">
        <f t="shared" si="258"/>
        <v>11.771962214126106</v>
      </c>
      <c r="BF124" s="150">
        <f t="shared" si="259"/>
        <v>15.121561495032648</v>
      </c>
      <c r="BG124" s="151">
        <f t="shared" si="260"/>
        <v>15.46724007623629</v>
      </c>
      <c r="BH124" s="152">
        <f t="shared" si="261"/>
        <v>15.728845335542161</v>
      </c>
      <c r="BI124" s="150">
        <v>66.25</v>
      </c>
      <c r="BJ124" s="151">
        <v>14.98</v>
      </c>
      <c r="BK124" s="151">
        <v>13.559999999999999</v>
      </c>
      <c r="BL124" s="152">
        <f t="shared" si="262"/>
        <v>5.2100000000000009</v>
      </c>
      <c r="BM124" s="151">
        <v>-5.7961309523809632</v>
      </c>
      <c r="BN124" s="151">
        <v>12.87332</v>
      </c>
      <c r="BO124" s="151">
        <v>21.326878375149342</v>
      </c>
      <c r="BP124" s="151">
        <v>16.966103</v>
      </c>
      <c r="BQ124" s="152">
        <v>19.275400000000001</v>
      </c>
      <c r="BR124" s="150">
        <f t="shared" si="241"/>
        <v>23.644948011220791</v>
      </c>
      <c r="BS124" s="151">
        <f t="shared" si="242"/>
        <v>21.643232268457368</v>
      </c>
    </row>
    <row r="125" spans="2:71" ht="12.75">
      <c r="B125" s="252" t="s">
        <v>138</v>
      </c>
      <c r="C125" s="165" t="s">
        <v>91</v>
      </c>
      <c r="D125" s="177" t="s">
        <v>90</v>
      </c>
      <c r="E125" s="105" t="s">
        <v>286</v>
      </c>
      <c r="F125" s="148">
        <f>VLOOKUP($B125,Snapshot!$D:$AJ,2,FALSE)</f>
        <v>751.9</v>
      </c>
      <c r="G125" s="148">
        <f>VLOOKUP($B125,Snapshot!$D:$AJ,3,FALSE)</f>
        <v>950</v>
      </c>
      <c r="H125" s="148">
        <f t="shared" si="246"/>
        <v>26.346588642106667</v>
      </c>
      <c r="I125" s="149">
        <f>VLOOKUP($B125,Snapshot!$D:$AJ,8,FALSE)</f>
        <v>3.9407553763440855</v>
      </c>
      <c r="J125" s="250">
        <f>IF(VLOOKUP($B125,Snapshot!$D:$AJ,28,FALSE)="#N/A N/A","NA",VLOOKUP($B125,Snapshot!$D:$AJ,30,FALSE))</f>
        <v>9.7023600000000005</v>
      </c>
      <c r="K125" s="154">
        <f>IF(VLOOKUP($B125,Snapshot!$D:$AJ,29,FALSE)="#N/A N/A","NA",VLOOKUP($B125,Snapshot!$D:$AJ,31,FALSE))</f>
        <v>72.276319999999998</v>
      </c>
      <c r="L125" s="154">
        <f>IF(VLOOKUP($B125,Snapshot!$D:$AJ,30,FALSE)="#N/A N/A","NA",VLOOKUP($B125,Snapshot!$D:$AJ,32,FALSE))</f>
        <v>46.654960000000003</v>
      </c>
      <c r="M125" s="155">
        <f>IF(VLOOKUP($B125,Snapshot!$D:$AJ,31,FALSE)="#N/A N/A","NA",VLOOKUP($B125,Snapshot!$D:$AJ,33,FALSE))</f>
        <v>33.280149999999999</v>
      </c>
      <c r="N125" s="150">
        <f>VLOOKUP($B125,Snapshot!$D:$AJ,10,FALSE)</f>
        <v>15.42348263859018</v>
      </c>
      <c r="O125" s="151">
        <f>VLOOKUP($B125,Snapshot!$D:$AJ,11,FALSE)</f>
        <v>18.043704840611422</v>
      </c>
      <c r="P125" s="151">
        <f>VLOOKUP($B125,Snapshot!$D:$AJ,12,FALSE)</f>
        <v>20.986010657634392</v>
      </c>
      <c r="Q125" s="152">
        <f>VLOOKUP($B125,Snapshot!$D:$AJ,13,FALSE)</f>
        <v>23.446326053524857</v>
      </c>
      <c r="R125" s="150">
        <f t="shared" si="243"/>
        <v>16.988524987640208</v>
      </c>
      <c r="S125" s="151">
        <f t="shared" si="244"/>
        <v>16.306550362099959</v>
      </c>
      <c r="T125" s="152">
        <f t="shared" si="245"/>
        <v>11.723597381265227</v>
      </c>
      <c r="U125" s="150">
        <f>VLOOKUP($B125,Snapshot!$D:$AJ,17,FALSE)</f>
        <v>41.67104298379342</v>
      </c>
      <c r="V125" s="151">
        <f>VLOOKUP($B125,Snapshot!$D:$AJ,18,FALSE)</f>
        <v>35.828629474486149</v>
      </c>
      <c r="W125" s="152">
        <f>VLOOKUP($B125,Snapshot!$D:$AJ,19,FALSE)</f>
        <v>32.068990181383299</v>
      </c>
      <c r="X125" s="150">
        <f>VLOOKUP($B125,Snapshot!$D:$AJ,20,FALSE)</f>
        <v>13.414767083982195</v>
      </c>
      <c r="Y125" s="151">
        <f>VLOOKUP($B125,Snapshot!$D:$AJ,21,FALSE)</f>
        <v>11.727374884485929</v>
      </c>
      <c r="Z125" s="152">
        <f>VLOOKUP($B125,Snapshot!$D:$AJ,22,FALSE)</f>
        <v>10.237112980947431</v>
      </c>
      <c r="AA125" s="150">
        <f>VLOOKUP($B125,Snapshot!$D:$AJ,23,FALSE)</f>
        <v>34.424812802123142</v>
      </c>
      <c r="AB125" s="151">
        <f>VLOOKUP($B125,Snapshot!$D:$AJ,24,FALSE)</f>
        <v>29.954390783629119</v>
      </c>
      <c r="AC125" s="152">
        <f>VLOOKUP($B125,Snapshot!$D:$AJ,25,FALSE)</f>
        <v>26.561851236652149</v>
      </c>
      <c r="AD125" s="151">
        <f>VLOOKUP($B125,Snapshot!$D:$AJ,26,FALSE)</f>
        <v>33.166689460865022</v>
      </c>
      <c r="AE125" s="151">
        <f>VLOOKUP($B125,Snapshot!$D:$AJ,27,FALSE)</f>
        <v>34.928623462337029</v>
      </c>
      <c r="AF125" s="262">
        <f>VLOOKUP($B125,Snapshot!$D:$AJ,28,FALSE)</f>
        <v>34.08803241381198</v>
      </c>
      <c r="AG125" s="152">
        <f>VLOOKUP($B125,Snapshot!$D:$AJ,29,FALSE)</f>
        <v>1.2634658864210666</v>
      </c>
      <c r="AH125" s="150">
        <v>34.057099999999998</v>
      </c>
      <c r="AI125" s="151">
        <v>35.780900000000003</v>
      </c>
      <c r="AJ125" s="151">
        <v>39.131509714076543</v>
      </c>
      <c r="AK125" s="152">
        <v>42.213632205912099</v>
      </c>
      <c r="AL125" s="150">
        <f t="shared" si="247"/>
        <v>5.0614996579274418</v>
      </c>
      <c r="AM125" s="151">
        <f t="shared" si="248"/>
        <v>9.3642410170692756</v>
      </c>
      <c r="AN125" s="152">
        <f t="shared" si="249"/>
        <v>7.8763188907246473</v>
      </c>
      <c r="AO125" s="150">
        <v>8.6274000000000015</v>
      </c>
      <c r="AP125" s="151">
        <v>9.4953000000000021</v>
      </c>
      <c r="AQ125" s="151">
        <v>10.789725154142438</v>
      </c>
      <c r="AR125" s="152">
        <v>12.010668525461613</v>
      </c>
      <c r="AS125" s="150">
        <f t="shared" si="250"/>
        <v>10.059809444328536</v>
      </c>
      <c r="AT125" s="151">
        <f t="shared" si="251"/>
        <v>13.632272325702559</v>
      </c>
      <c r="AU125" s="152">
        <f t="shared" si="252"/>
        <v>11.315796777737418</v>
      </c>
      <c r="AV125" s="150">
        <f t="shared" si="253"/>
        <v>26.537342548678211</v>
      </c>
      <c r="AW125" s="151">
        <f t="shared" si="254"/>
        <v>27.57298461771618</v>
      </c>
      <c r="AX125" s="152">
        <f t="shared" si="255"/>
        <v>28.452108709516583</v>
      </c>
      <c r="AY125" s="150">
        <v>6.804840540145987</v>
      </c>
      <c r="AZ125" s="151">
        <v>7.8760771629268866</v>
      </c>
      <c r="BA125" s="151">
        <v>9.1603936520574116</v>
      </c>
      <c r="BB125" s="152">
        <v>10.2343213223636</v>
      </c>
      <c r="BC125" s="150">
        <f t="shared" si="256"/>
        <v>15.742273701507159</v>
      </c>
      <c r="BD125" s="151">
        <f t="shared" si="257"/>
        <v>16.306550362099941</v>
      </c>
      <c r="BE125" s="152">
        <f t="shared" si="258"/>
        <v>11.723597381265222</v>
      </c>
      <c r="BF125" s="150">
        <f t="shared" si="259"/>
        <v>22.011959349616379</v>
      </c>
      <c r="BG125" s="151">
        <f t="shared" si="260"/>
        <v>23.409251825421389</v>
      </c>
      <c r="BH125" s="152">
        <f t="shared" si="261"/>
        <v>24.244114489940205</v>
      </c>
      <c r="BI125" s="150">
        <v>54.84</v>
      </c>
      <c r="BJ125" s="151">
        <v>14.02</v>
      </c>
      <c r="BK125" s="151">
        <v>21.610000000000003</v>
      </c>
      <c r="BL125" s="152">
        <f t="shared" si="262"/>
        <v>9.529999999999994</v>
      </c>
      <c r="BM125" s="151">
        <v>-12.488361266294234</v>
      </c>
      <c r="BN125" s="151">
        <v>46.654960000000003</v>
      </c>
      <c r="BO125" s="151">
        <v>10.414913166069296</v>
      </c>
      <c r="BP125" s="151">
        <v>5.5393040000000004</v>
      </c>
      <c r="BQ125" s="152">
        <v>6.1817390000000003</v>
      </c>
      <c r="BR125" s="150">
        <f t="shared" si="241"/>
        <v>65.370841752996625</v>
      </c>
      <c r="BS125" s="151">
        <f t="shared" si="242"/>
        <v>65.55731845624021</v>
      </c>
    </row>
    <row r="126" spans="2:71" ht="12.75">
      <c r="B126" s="252" t="s">
        <v>139</v>
      </c>
      <c r="C126" s="165" t="s">
        <v>92</v>
      </c>
      <c r="D126" s="177" t="s">
        <v>90</v>
      </c>
      <c r="E126" s="105" t="s">
        <v>286</v>
      </c>
      <c r="F126" s="148">
        <f>VLOOKUP($B126,Snapshot!$D:$AJ,2,FALSE)</f>
        <v>1388.15</v>
      </c>
      <c r="G126" s="148">
        <f>VLOOKUP($B126,Snapshot!$D:$AJ,3,FALSE)</f>
        <v>1700</v>
      </c>
      <c r="H126" s="148">
        <f t="shared" si="246"/>
        <v>22.465151460577019</v>
      </c>
      <c r="I126" s="149">
        <f>VLOOKUP($B126,Snapshot!$D:$AJ,8,FALSE)</f>
        <v>17.364576702508959</v>
      </c>
      <c r="J126" s="250">
        <f>IF(VLOOKUP($B126,Snapshot!$D:$AJ,28,FALSE)="#N/A N/A","NA",VLOOKUP($B126,Snapshot!$D:$AJ,30,FALSE))</f>
        <v>1.9012659999999999</v>
      </c>
      <c r="K126" s="154">
        <f>IF(VLOOKUP($B126,Snapshot!$D:$AJ,29,FALSE)="#N/A N/A","NA",VLOOKUP($B126,Snapshot!$D:$AJ,31,FALSE))</f>
        <v>12.38716</v>
      </c>
      <c r="L126" s="154">
        <f>IF(VLOOKUP($B126,Snapshot!$D:$AJ,30,FALSE)="#N/A N/A","NA",VLOOKUP($B126,Snapshot!$D:$AJ,32,FALSE))</f>
        <v>38.863599999999998</v>
      </c>
      <c r="M126" s="155">
        <f>IF(VLOOKUP($B126,Snapshot!$D:$AJ,31,FALSE)="#N/A N/A","NA",VLOOKUP($B126,Snapshot!$D:$AJ,33,FALSE))</f>
        <v>22.74737</v>
      </c>
      <c r="N126" s="150">
        <f>VLOOKUP($B126,Snapshot!$D:$AJ,10,FALSE)</f>
        <v>17.062196050657953</v>
      </c>
      <c r="O126" s="151">
        <f>VLOOKUP($B126,Snapshot!$D:$AJ,11,FALSE)</f>
        <v>19.317508962290002</v>
      </c>
      <c r="P126" s="151">
        <f>VLOOKUP($B126,Snapshot!$D:$AJ,12,FALSE)</f>
        <v>22.227788258394565</v>
      </c>
      <c r="Q126" s="152">
        <f>VLOOKUP($B126,Snapshot!$D:$AJ,13,FALSE)</f>
        <v>26.959715982632286</v>
      </c>
      <c r="R126" s="150">
        <f t="shared" si="243"/>
        <v>13.218186597645376</v>
      </c>
      <c r="S126" s="151">
        <f t="shared" si="244"/>
        <v>15.065499914019775</v>
      </c>
      <c r="T126" s="152">
        <f t="shared" si="245"/>
        <v>21.288342633238177</v>
      </c>
      <c r="U126" s="150">
        <f>VLOOKUP($B126,Snapshot!$D:$AJ,17,FALSE)</f>
        <v>71.859679356682506</v>
      </c>
      <c r="V126" s="151">
        <f>VLOOKUP($B126,Snapshot!$D:$AJ,18,FALSE)</f>
        <v>62.451107769381878</v>
      </c>
      <c r="W126" s="152">
        <f>VLOOKUP($B126,Snapshot!$D:$AJ,19,FALSE)</f>
        <v>51.489785756432298</v>
      </c>
      <c r="X126" s="150">
        <f>VLOOKUP($B126,Snapshot!$D:$AJ,20,FALSE)</f>
        <v>11.257548933632942</v>
      </c>
      <c r="Y126" s="151">
        <f>VLOOKUP($B126,Snapshot!$D:$AJ,21,FALSE)</f>
        <v>10.309199804904233</v>
      </c>
      <c r="Z126" s="152">
        <f>VLOOKUP($B126,Snapshot!$D:$AJ,22,FALSE)</f>
        <v>9.298104427849049</v>
      </c>
      <c r="AA126" s="150">
        <f>VLOOKUP($B126,Snapshot!$D:$AJ,23,FALSE)</f>
        <v>47.627319597701963</v>
      </c>
      <c r="AB126" s="151">
        <f>VLOOKUP($B126,Snapshot!$D:$AJ,24,FALSE)</f>
        <v>42.72921233258743</v>
      </c>
      <c r="AC126" s="152">
        <f>VLOOKUP($B126,Snapshot!$D:$AJ,25,FALSE)</f>
        <v>37.951111310885132</v>
      </c>
      <c r="AD126" s="151">
        <f>VLOOKUP($B126,Snapshot!$D:$AJ,26,FALSE)</f>
        <v>14.964622463148034</v>
      </c>
      <c r="AE126" s="151">
        <f>VLOOKUP($B126,Snapshot!$D:$AJ,27,FALSE)</f>
        <v>17.233519142873167</v>
      </c>
      <c r="AF126" s="262">
        <f>VLOOKUP($B126,Snapshot!$D:$AJ,28,FALSE)</f>
        <v>18.989363138267315</v>
      </c>
      <c r="AG126" s="152">
        <f>VLOOKUP($B126,Snapshot!$D:$AJ,29,FALSE)</f>
        <v>1.0805748658286207</v>
      </c>
      <c r="AH126" s="150">
        <v>133.15969999999999</v>
      </c>
      <c r="AI126" s="151">
        <v>140.96109999999999</v>
      </c>
      <c r="AJ126" s="151">
        <v>149.69768443859999</v>
      </c>
      <c r="AK126" s="152">
        <v>166.46073568607403</v>
      </c>
      <c r="AL126" s="150">
        <f t="shared" si="247"/>
        <v>5.8586794653337364</v>
      </c>
      <c r="AM126" s="151">
        <f t="shared" si="248"/>
        <v>6.1978690848751796</v>
      </c>
      <c r="AN126" s="152">
        <f t="shared" si="249"/>
        <v>11.197936234177064</v>
      </c>
      <c r="AO126" s="150">
        <v>25.39159999999999</v>
      </c>
      <c r="AP126" s="151">
        <v>30.703599999999962</v>
      </c>
      <c r="AQ126" s="151">
        <v>33.903267802807996</v>
      </c>
      <c r="AR126" s="152">
        <v>37.856487517300714</v>
      </c>
      <c r="AS126" s="150">
        <f t="shared" si="250"/>
        <v>20.920304352620448</v>
      </c>
      <c r="AT126" s="151">
        <f t="shared" si="251"/>
        <v>10.421148669237596</v>
      </c>
      <c r="AU126" s="152">
        <f t="shared" si="252"/>
        <v>11.660291089006165</v>
      </c>
      <c r="AV126" s="150">
        <f t="shared" si="253"/>
        <v>21.781612090143991</v>
      </c>
      <c r="AW126" s="151">
        <f t="shared" si="254"/>
        <v>22.647823798980511</v>
      </c>
      <c r="AX126" s="152">
        <f t="shared" si="255"/>
        <v>22.741992194900384</v>
      </c>
      <c r="AY126" s="150">
        <v>17.449507901007888</v>
      </c>
      <c r="AZ126" s="151">
        <v>19.757948166630214</v>
      </c>
      <c r="BA126" s="151">
        <v>22.734581830685958</v>
      </c>
      <c r="BB126" s="152">
        <v>27.574397507036302</v>
      </c>
      <c r="BC126" s="150">
        <f t="shared" si="256"/>
        <v>13.229257115548748</v>
      </c>
      <c r="BD126" s="151">
        <f t="shared" si="257"/>
        <v>15.065499914019753</v>
      </c>
      <c r="BE126" s="152">
        <f t="shared" si="258"/>
        <v>21.288342633238202</v>
      </c>
      <c r="BF126" s="150">
        <f t="shared" si="259"/>
        <v>14.016596186203298</v>
      </c>
      <c r="BG126" s="151">
        <f t="shared" si="260"/>
        <v>15.186996322585586</v>
      </c>
      <c r="BH126" s="152">
        <f t="shared" si="261"/>
        <v>16.565106115497695</v>
      </c>
      <c r="BI126" s="150">
        <v>63.01</v>
      </c>
      <c r="BJ126" s="151">
        <v>22.42</v>
      </c>
      <c r="BK126" s="151">
        <v>9.2999999999999972</v>
      </c>
      <c r="BL126" s="152">
        <f t="shared" si="262"/>
        <v>5.2700000000000031</v>
      </c>
      <c r="BM126" s="151">
        <v>-9.9364173100629216</v>
      </c>
      <c r="BN126" s="151">
        <v>38.863599999999998</v>
      </c>
      <c r="BO126" s="151">
        <v>21.772156559139784</v>
      </c>
      <c r="BP126" s="151">
        <v>16.904624999999999</v>
      </c>
      <c r="BQ126" s="152">
        <v>18.885218999999999</v>
      </c>
      <c r="BR126" s="150">
        <f t="shared" si="241"/>
        <v>34.487347874832835</v>
      </c>
      <c r="BS126" s="151">
        <f t="shared" si="242"/>
        <v>46.010472566065062</v>
      </c>
    </row>
    <row r="127" spans="2:71" ht="12.75">
      <c r="B127" s="252" t="s">
        <v>141</v>
      </c>
      <c r="C127" s="165" t="s">
        <v>93</v>
      </c>
      <c r="D127" s="177" t="s">
        <v>90</v>
      </c>
      <c r="E127" s="105" t="s">
        <v>286</v>
      </c>
      <c r="F127" s="148">
        <f>VLOOKUP($B127,Snapshot!$D:$AJ,2,FALSE)</f>
        <v>2966</v>
      </c>
      <c r="G127" s="148">
        <f>VLOOKUP($B127,Snapshot!$D:$AJ,3,FALSE)</f>
        <v>3250</v>
      </c>
      <c r="H127" s="148">
        <f t="shared" ref="H127" si="440">IF(IFERROR(((IF(G127&lt;0,"-",G127))/F127*100-100),"-")=-100,"-",(IFERROR(((IF(G127&lt;0,"-",G127))/F127*100-100),"-")))</f>
        <v>9.575185434929196</v>
      </c>
      <c r="I127" s="149">
        <f>VLOOKUP($B127,Snapshot!$D:$AJ,8,FALSE)</f>
        <v>83.77959677419355</v>
      </c>
      <c r="J127" s="250">
        <f>IF(VLOOKUP($B127,Snapshot!$D:$AJ,28,FALSE)="#N/A N/A","NA",VLOOKUP($B127,Snapshot!$D:$AJ,30,FALSE))</f>
        <v>20.44425</v>
      </c>
      <c r="K127" s="154">
        <f>IF(VLOOKUP($B127,Snapshot!$D:$AJ,29,FALSE)="#N/A N/A","NA",VLOOKUP($B127,Snapshot!$D:$AJ,31,FALSE))</f>
        <v>32.410710000000002</v>
      </c>
      <c r="L127" s="154">
        <f>IF(VLOOKUP($B127,Snapshot!$D:$AJ,30,FALSE)="#N/A N/A","NA",VLOOKUP($B127,Snapshot!$D:$AJ,32,FALSE))</f>
        <v>18.578340000000001</v>
      </c>
      <c r="M127" s="155">
        <f>IF(VLOOKUP($B127,Snapshot!$D:$AJ,31,FALSE)="#N/A N/A","NA",VLOOKUP($B127,Snapshot!$D:$AJ,33,FALSE))</f>
        <v>11.3635</v>
      </c>
      <c r="N127" s="150">
        <f>VLOOKUP($B127,Snapshot!$D:$AJ,10,FALSE)</f>
        <v>43.410849778258282</v>
      </c>
      <c r="O127" s="151">
        <f>VLOOKUP($B127,Snapshot!$D:$AJ,11,FALSE)</f>
        <v>43.707829406761668</v>
      </c>
      <c r="P127" s="151">
        <f>VLOOKUP($B127,Snapshot!$D:$AJ,12,FALSE)</f>
        <v>47.923531920608937</v>
      </c>
      <c r="Q127" s="152">
        <f>VLOOKUP($B127,Snapshot!$D:$AJ,13,FALSE)</f>
        <v>53.648267474708042</v>
      </c>
      <c r="R127" s="150">
        <f t="shared" ref="R127" si="441">IF(AND(N127&lt;0,O127&gt;0),"LP",IF(AND(N127&gt;0,O127&lt;0),"PL",IF(OR(N127&lt;0,O127&lt;0),"Loss",IF(ISERROR((+O127/N127-1)*100),"NA",(+O127/N127-1)*100))))</f>
        <v>0.68411383333970566</v>
      </c>
      <c r="S127" s="151">
        <f t="shared" ref="S127" si="442">IF(AND(O127&lt;0,P127&gt;0),"LP",IF(AND(O127&gt;0,P127&lt;0),"PL",IF(OR(O127&lt;0,P127&lt;0),"Loss",IF(ISERROR((+P127/O127-1)*100),"NA",(+P127/O127-1)*100))))</f>
        <v>9.6451884503674137</v>
      </c>
      <c r="T127" s="152">
        <f t="shared" ref="T127" si="443">IF(AND(P127&lt;0,Q127&gt;0),"LP",IF(AND(P127&gt;0,Q127&lt;0),"PL",IF(OR(P127&lt;0,Q127&lt;0),"Loss",IF(ISERROR((+Q127/P127-1)*100),"NA",(+Q127/P127-1)*100))))</f>
        <v>11.945562700977085</v>
      </c>
      <c r="U127" s="150">
        <f>VLOOKUP($B127,Snapshot!$D:$AJ,17,FALSE)</f>
        <v>67.859695625634416</v>
      </c>
      <c r="V127" s="151">
        <f>VLOOKUP($B127,Snapshot!$D:$AJ,18,FALSE)</f>
        <v>61.890263115697188</v>
      </c>
      <c r="W127" s="152">
        <f>VLOOKUP($B127,Snapshot!$D:$AJ,19,FALSE)</f>
        <v>55.286035124960783</v>
      </c>
      <c r="X127" s="150">
        <f>VLOOKUP($B127,Snapshot!$D:$AJ,20,FALSE)</f>
        <v>13.60869225662853</v>
      </c>
      <c r="Y127" s="151">
        <f>VLOOKUP($B127,Snapshot!$D:$AJ,21,FALSE)</f>
        <v>13.337982104819837</v>
      </c>
      <c r="Z127" s="152">
        <f>VLOOKUP($B127,Snapshot!$D:$AJ,22,FALSE)</f>
        <v>12.922579708068193</v>
      </c>
      <c r="AA127" s="150">
        <f>VLOOKUP($B127,Snapshot!$D:$AJ,23,FALSE)</f>
        <v>47.011950146627569</v>
      </c>
      <c r="AB127" s="151">
        <f>VLOOKUP($B127,Snapshot!$D:$AJ,24,FALSE)</f>
        <v>43.527316653299245</v>
      </c>
      <c r="AC127" s="152">
        <f>VLOOKUP($B127,Snapshot!$D:$AJ,25,FALSE)</f>
        <v>39.247836634768127</v>
      </c>
      <c r="AD127" s="151">
        <f>VLOOKUP($B127,Snapshot!$D:$AJ,26,FALSE)</f>
        <v>20.234707571933161</v>
      </c>
      <c r="AE127" s="151">
        <f>VLOOKUP($B127,Snapshot!$D:$AJ,27,FALSE)</f>
        <v>21.767523203209336</v>
      </c>
      <c r="AF127" s="262">
        <f>VLOOKUP($B127,Snapshot!$D:$AJ,28,FALSE)</f>
        <v>23.743781513255787</v>
      </c>
      <c r="AG127" s="152">
        <f>VLOOKUP($B127,Snapshot!$D:$AJ,29,FALSE)</f>
        <v>1.4160485502360081</v>
      </c>
      <c r="AH127" s="150">
        <v>605.79999999999995</v>
      </c>
      <c r="AI127" s="151">
        <v>618.96</v>
      </c>
      <c r="AJ127" s="151">
        <v>656.25530000000003</v>
      </c>
      <c r="AK127" s="152">
        <v>715.62373100000002</v>
      </c>
      <c r="AL127" s="150">
        <f t="shared" ref="AL127" si="444">IF(OR(AH127&lt;0,AI127&lt;0),"NM",IF(ISERROR((AI127/AH127*100-100)),"NA",(AI127/AH127*100-100)))</f>
        <v>2.1723341036645962</v>
      </c>
      <c r="AM127" s="151">
        <f t="shared" ref="AM127" si="445">IF(OR(AI127&lt;0,AJ127&lt;0),"NM",IF(ISERROR((AJ127/AI127*100-100)),"NA",(AJ127/AI127*100-100)))</f>
        <v>6.025478221532893</v>
      </c>
      <c r="AN127" s="152">
        <f t="shared" ref="AN127" si="446">IF(OR(AJ127&lt;0,AK127&lt;0),"NM",IF(ISERROR((AK127/AJ127*100-100)),"NA",(AK127/AJ127*100-100)))</f>
        <v>9.0465449955223107</v>
      </c>
      <c r="AO127" s="150">
        <v>141.49</v>
      </c>
      <c r="AP127" s="151">
        <v>146.63</v>
      </c>
      <c r="AQ127" s="151">
        <v>158.73004760000006</v>
      </c>
      <c r="AR127" s="152">
        <v>175.40597736300003</v>
      </c>
      <c r="AS127" s="150">
        <f t="shared" ref="AS127" si="447">IF(OR(AO127&lt;0,AP127&lt;0),"NM",IF(ISERROR((AP127/AO127*100-100)),"NA",(AP127/AO127*100-100)))</f>
        <v>3.6327655664711216</v>
      </c>
      <c r="AT127" s="151">
        <f t="shared" ref="AT127" si="448">IF(OR(AP127&lt;0,AQ127&lt;0),"NM",IF(ISERROR((AQ127/AP127*100-100)),"NA",(AQ127/AP127*100-100)))</f>
        <v>8.2520954784151002</v>
      </c>
      <c r="AU127" s="152">
        <f t="shared" ref="AU127" si="449">IF(OR(AQ127&lt;0,AR127&lt;0),"NM",IF(ISERROR((AR127/AQ127*100-100)),"NA",(AR127/AQ127*100-100)))</f>
        <v>10.505843106040857</v>
      </c>
      <c r="AV127" s="150">
        <f t="shared" ref="AV127" si="450">IF(OR(AI127&lt;0,AP127&lt;0),"NM",IF(ISERROR((AP127/AI127*100)),"NA",(AP127/AI127*100)))</f>
        <v>23.68973762440222</v>
      </c>
      <c r="AW127" s="151">
        <f t="shared" ref="AW127" si="451">IF(OR(AJ127&lt;0,AQ127&lt;0),"NM",IF(ISERROR((AQ127/AJ127*100)),"NA",(AQ127/AJ127*100)))</f>
        <v>24.187240484000672</v>
      </c>
      <c r="AX127" s="152">
        <f t="shared" ref="AX127" si="452">IF(OR(AK127&lt;0,AR127&lt;0),"NM",IF(ISERROR((AR127/AK127*100)),"NA",(AR127/AK127*100)))</f>
        <v>24.510922397429553</v>
      </c>
      <c r="AY127" s="150">
        <v>102.01549697890695</v>
      </c>
      <c r="AZ127" s="151">
        <v>102.71339910588991</v>
      </c>
      <c r="BA127" s="151">
        <v>112.62030001343099</v>
      </c>
      <c r="BB127" s="152">
        <v>126.0734285655639</v>
      </c>
      <c r="BC127" s="150">
        <f t="shared" ref="BC127" si="453">IF(OR(AY127&lt;0,AZ127&lt;0),"NM",IF(ISERROR((AZ127/AY127*100-100)),"NA",(AZ127/AY127*100-100)))</f>
        <v>0.68411383333970832</v>
      </c>
      <c r="BD127" s="151">
        <f t="shared" ref="BD127" si="454">IF(OR(AZ127&lt;0,BA127&lt;0),"NM",IF(ISERROR((BA127/AZ127*100-100)),"NA",(BA127/AZ127*100-100)))</f>
        <v>9.6451884503674137</v>
      </c>
      <c r="BE127" s="152">
        <f t="shared" ref="BE127" si="455">IF(OR(BA127&lt;0,BB127&lt;0),"NM",IF(ISERROR((BB127/BA127*100-100)),"NA",(BB127/BA127*100-100)))</f>
        <v>11.945562700977092</v>
      </c>
      <c r="BF127" s="150">
        <f t="shared" ref="BF127" si="456">IF(OR(AI127&lt;0,AZ127&lt;0),"NM",IF(ISERROR((AZ127/AI127*100)),"NA",(AZ127/AI127*100)))</f>
        <v>16.594513232824397</v>
      </c>
      <c r="BG127" s="151">
        <f t="shared" ref="BG127" si="457">IF(OR(AJ127&lt;0,BA127&lt;0),"NM",IF(ISERROR((BA127/AJ127*100)),"NA",(BA127/AJ127*100)))</f>
        <v>17.161049977566808</v>
      </c>
      <c r="BH127" s="152">
        <f t="shared" ref="BH127" si="458">IF(OR(AK127&lt;0,BB127&lt;0),"NM",IF(ISERROR((BB127/AK127*100)),"NA",(BB127/AK127*100)))</f>
        <v>17.617278900098952</v>
      </c>
      <c r="BI127" s="150">
        <v>61.9</v>
      </c>
      <c r="BJ127" s="151">
        <v>11.87</v>
      </c>
      <c r="BK127" s="151">
        <v>14.160000000000002</v>
      </c>
      <c r="BL127" s="152">
        <f t="shared" ref="BL127" si="459">100-BI127-BJ127-BK127</f>
        <v>12.070000000000002</v>
      </c>
      <c r="BM127" s="151">
        <v>-2.2573735376503521</v>
      </c>
      <c r="BN127" s="151">
        <v>18.578340000000001</v>
      </c>
      <c r="BO127" s="151">
        <v>67.09696955794503</v>
      </c>
      <c r="BP127" s="151">
        <v>81.777316000000013</v>
      </c>
      <c r="BQ127" s="152">
        <v>96.156499999999994</v>
      </c>
      <c r="BR127" s="150">
        <f t="shared" si="241"/>
        <v>37.715818422594083</v>
      </c>
      <c r="BS127" s="151">
        <f t="shared" si="242"/>
        <v>31.112746996369367</v>
      </c>
    </row>
    <row r="128" spans="2:71" ht="12.75">
      <c r="B128" s="252" t="s">
        <v>633</v>
      </c>
      <c r="C128" s="165" t="s">
        <v>1333</v>
      </c>
      <c r="D128" s="177" t="s">
        <v>90</v>
      </c>
      <c r="E128" s="105" t="s">
        <v>286</v>
      </c>
      <c r="F128" s="148">
        <f>VLOOKUP($B128,Snapshot!$D:$AJ,2,FALSE)</f>
        <v>1470.05</v>
      </c>
      <c r="G128" s="148">
        <f>VLOOKUP($B128,Snapshot!$D:$AJ,3,FALSE)</f>
        <v>1700</v>
      </c>
      <c r="H128" s="148">
        <f t="shared" si="246"/>
        <v>15.642325090983306</v>
      </c>
      <c r="I128" s="149">
        <f>VLOOKUP($B128,Snapshot!$D:$AJ,8,FALSE)</f>
        <v>0.84118127191995218</v>
      </c>
      <c r="J128" s="250">
        <f>IF(VLOOKUP($B128,Snapshot!$D:$AJ,28,FALSE)="#N/A N/A","NA",VLOOKUP($B128,Snapshot!$D:$AJ,30,FALSE))</f>
        <v>7.9054589999999996</v>
      </c>
      <c r="K128" s="154">
        <f>IF(VLOOKUP($B128,Snapshot!$D:$AJ,29,FALSE)="#N/A N/A","NA",VLOOKUP($B128,Snapshot!$D:$AJ,31,FALSE))</f>
        <v>15.629060000000001</v>
      </c>
      <c r="L128" s="154">
        <f>IF(VLOOKUP($B128,Snapshot!$D:$AJ,30,FALSE)="#N/A N/A","NA",VLOOKUP($B128,Snapshot!$D:$AJ,32,FALSE))</f>
        <v>-2.2215539999999998</v>
      </c>
      <c r="M128" s="155">
        <f>IF(VLOOKUP($B128,Snapshot!$D:$AJ,31,FALSE)="#N/A N/A","NA",VLOOKUP($B128,Snapshot!$D:$AJ,33,FALSE))</f>
        <v>-1.2229129999999999</v>
      </c>
      <c r="N128" s="150">
        <f>VLOOKUP($B128,Snapshot!$D:$AJ,10,FALSE)</f>
        <v>24.302718156782799</v>
      </c>
      <c r="O128" s="151">
        <f>VLOOKUP($B128,Snapshot!$D:$AJ,11,FALSE)</f>
        <v>30.979650612794035</v>
      </c>
      <c r="P128" s="151">
        <f>VLOOKUP($B128,Snapshot!$D:$AJ,12,FALSE)</f>
        <v>32.505521580780893</v>
      </c>
      <c r="Q128" s="152">
        <f>VLOOKUP($B128,Snapshot!$D:$AJ,13,FALSE)</f>
        <v>38.319563069835496</v>
      </c>
      <c r="R128" s="150">
        <f t="shared" si="243"/>
        <v>27.474015099614402</v>
      </c>
      <c r="S128" s="151">
        <f t="shared" si="244"/>
        <v>4.925397600696968</v>
      </c>
      <c r="T128" s="152">
        <f t="shared" si="245"/>
        <v>17.886319635283733</v>
      </c>
      <c r="U128" s="150">
        <f>VLOOKUP($B128,Snapshot!$D:$AJ,17,FALSE)</f>
        <v>47.452116822547246</v>
      </c>
      <c r="V128" s="151">
        <f>VLOOKUP($B128,Snapshot!$D:$AJ,18,FALSE)</f>
        <v>45.224624264118155</v>
      </c>
      <c r="W128" s="152">
        <f>VLOOKUP($B128,Snapshot!$D:$AJ,19,FALSE)</f>
        <v>38.362911323412199</v>
      </c>
      <c r="X128" s="150">
        <f>VLOOKUP($B128,Snapshot!$D:$AJ,20,FALSE)</f>
        <v>7.7514682038623217</v>
      </c>
      <c r="Y128" s="151">
        <f>VLOOKUP($B128,Snapshot!$D:$AJ,21,FALSE)</f>
        <v>6.791191848765922</v>
      </c>
      <c r="Z128" s="152">
        <f>VLOOKUP($B128,Snapshot!$D:$AJ,22,FALSE)</f>
        <v>5.9493953099442365</v>
      </c>
      <c r="AA128" s="150">
        <f>VLOOKUP($B128,Snapshot!$D:$AJ,23,FALSE)</f>
        <v>28.748517637227252</v>
      </c>
      <c r="AB128" s="151">
        <f>VLOOKUP($B128,Snapshot!$D:$AJ,24,FALSE)</f>
        <v>25.802768257970918</v>
      </c>
      <c r="AC128" s="152">
        <f>VLOOKUP($B128,Snapshot!$D:$AJ,25,FALSE)</f>
        <v>22.013093745633483</v>
      </c>
      <c r="AD128" s="151">
        <f>VLOOKUP($B128,Snapshot!$D:$AJ,26,FALSE)</f>
        <v>17.561851718424716</v>
      </c>
      <c r="AE128" s="151">
        <f>VLOOKUP($B128,Snapshot!$D:$AJ,27,FALSE)</f>
        <v>16.008150008923774</v>
      </c>
      <c r="AF128" s="262">
        <f>VLOOKUP($B128,Snapshot!$D:$AJ,28,FALSE)</f>
        <v>16.532853620253768</v>
      </c>
      <c r="AG128" s="152">
        <f>VLOOKUP($B128,Snapshot!$D:$AJ,29,FALSE)</f>
        <v>0.23808713989320091</v>
      </c>
      <c r="AH128" s="150">
        <v>10.733343000000001</v>
      </c>
      <c r="AI128" s="151">
        <v>13.060858</v>
      </c>
      <c r="AJ128" s="151">
        <v>14.628160960000001</v>
      </c>
      <c r="AK128" s="152">
        <v>16.968666713600001</v>
      </c>
      <c r="AL128" s="150">
        <f t="shared" si="247"/>
        <v>21.684902830366994</v>
      </c>
      <c r="AM128" s="151">
        <f t="shared" si="248"/>
        <v>12.000000000000014</v>
      </c>
      <c r="AN128" s="152">
        <f t="shared" si="249"/>
        <v>15.999999999999986</v>
      </c>
      <c r="AO128" s="150">
        <v>1.8148350000000009</v>
      </c>
      <c r="AP128" s="151">
        <v>2.3806859999999999</v>
      </c>
      <c r="AQ128" s="151">
        <v>2.6024664783004354</v>
      </c>
      <c r="AR128" s="152">
        <v>2.9934081147581053</v>
      </c>
      <c r="AS128" s="150">
        <f t="shared" si="250"/>
        <v>31.179198108918911</v>
      </c>
      <c r="AT128" s="151">
        <f t="shared" si="251"/>
        <v>9.3158223428220026</v>
      </c>
      <c r="AU128" s="152">
        <f t="shared" si="252"/>
        <v>15.021966266131415</v>
      </c>
      <c r="AV128" s="150">
        <f t="shared" si="253"/>
        <v>18.227638643648067</v>
      </c>
      <c r="AW128" s="151">
        <f t="shared" si="254"/>
        <v>17.790797390162403</v>
      </c>
      <c r="AX128" s="152">
        <f t="shared" si="255"/>
        <v>17.640797390162401</v>
      </c>
      <c r="AY128" s="150">
        <v>1.1560560000000009</v>
      </c>
      <c r="AZ128" s="151">
        <v>1.4736709999999995</v>
      </c>
      <c r="BA128" s="151">
        <v>1.5462551560761661</v>
      </c>
      <c r="BB128" s="152">
        <v>1.8228232956690049</v>
      </c>
      <c r="BC128" s="150">
        <f t="shared" si="256"/>
        <v>27.474015099614419</v>
      </c>
      <c r="BD128" s="151">
        <f t="shared" si="257"/>
        <v>4.9253976006969395</v>
      </c>
      <c r="BE128" s="152">
        <f t="shared" si="258"/>
        <v>17.886319635283755</v>
      </c>
      <c r="BF128" s="150">
        <f t="shared" si="259"/>
        <v>11.283110190770005</v>
      </c>
      <c r="BG128" s="151">
        <f t="shared" si="260"/>
        <v>10.570400204812664</v>
      </c>
      <c r="BH128" s="152">
        <f t="shared" si="261"/>
        <v>10.742289458770815</v>
      </c>
      <c r="BI128" s="150">
        <v>53.94</v>
      </c>
      <c r="BJ128" s="151">
        <v>8.2799999999999994</v>
      </c>
      <c r="BK128" s="151">
        <v>1.0600000000000005</v>
      </c>
      <c r="BL128" s="152">
        <f t="shared" si="262"/>
        <v>36.72</v>
      </c>
      <c r="BM128" s="151">
        <v>-7.5992331625758283</v>
      </c>
      <c r="BN128" s="151">
        <v>-2.2215539999999998</v>
      </c>
      <c r="BO128" s="151">
        <v>11.257078136200716</v>
      </c>
      <c r="BP128" s="151" t="e">
        <v>#N/A</v>
      </c>
      <c r="BQ128" s="152" t="e">
        <v>#N/A</v>
      </c>
      <c r="BR128" s="150" t="str">
        <f t="shared" si="241"/>
        <v xml:space="preserve"> </v>
      </c>
      <c r="BS128" s="151" t="str">
        <f t="shared" si="242"/>
        <v xml:space="preserve"> </v>
      </c>
    </row>
    <row r="129" spans="2:71" ht="12.75">
      <c r="B129" s="252" t="s">
        <v>142</v>
      </c>
      <c r="C129" s="165" t="s">
        <v>94</v>
      </c>
      <c r="D129" s="177" t="s">
        <v>90</v>
      </c>
      <c r="E129" s="105" t="s">
        <v>286</v>
      </c>
      <c r="F129" s="148">
        <f>VLOOKUP($B129,Snapshot!$D:$AJ,2,FALSE)</f>
        <v>522.75</v>
      </c>
      <c r="G129" s="148">
        <f>VLOOKUP($B129,Snapshot!$D:$AJ,3,FALSE)</f>
        <v>575</v>
      </c>
      <c r="H129" s="148">
        <f t="shared" si="246"/>
        <v>9.995217599234806</v>
      </c>
      <c r="I129" s="149">
        <f>VLOOKUP($B129,Snapshot!$D:$AJ,8,FALSE)</f>
        <v>76.554005017921156</v>
      </c>
      <c r="J129" s="250">
        <f>IF(VLOOKUP($B129,Snapshot!$D:$AJ,28,FALSE)="#N/A N/A","NA",VLOOKUP($B129,Snapshot!$D:$AJ,30,FALSE))</f>
        <v>22.956610000000001</v>
      </c>
      <c r="K129" s="154">
        <f>IF(VLOOKUP($B129,Snapshot!$D:$AJ,29,FALSE)="#N/A N/A","NA",VLOOKUP($B129,Snapshot!$D:$AJ,31,FALSE))</f>
        <v>22.13785</v>
      </c>
      <c r="L129" s="154">
        <f>IF(VLOOKUP($B129,Snapshot!$D:$AJ,30,FALSE)="#N/A N/A","NA",VLOOKUP($B129,Snapshot!$D:$AJ,32,FALSE))</f>
        <v>16.399460000000001</v>
      </c>
      <c r="M129" s="155">
        <f>IF(VLOOKUP($B129,Snapshot!$D:$AJ,31,FALSE)="#N/A N/A","NA",VLOOKUP($B129,Snapshot!$D:$AJ,33,FALSE))</f>
        <v>13.063689999999999</v>
      </c>
      <c r="N129" s="150">
        <f>VLOOKUP($B129,Snapshot!$D:$AJ,10,FALSE)</f>
        <v>15.030930157708402</v>
      </c>
      <c r="O129" s="151">
        <f>VLOOKUP($B129,Snapshot!$D:$AJ,11,FALSE)</f>
        <v>16.387081788108645</v>
      </c>
      <c r="P129" s="151">
        <f>VLOOKUP($B129,Snapshot!$D:$AJ,12,FALSE)</f>
        <v>17.288114297170495</v>
      </c>
      <c r="Q129" s="152">
        <f>VLOOKUP($B129,Snapshot!$D:$AJ,13,FALSE)</f>
        <v>18.794242075113047</v>
      </c>
      <c r="R129" s="150">
        <f t="shared" si="243"/>
        <v>9.022406572122609</v>
      </c>
      <c r="S129" s="151">
        <f t="shared" si="244"/>
        <v>5.4984317568713692</v>
      </c>
      <c r="T129" s="152">
        <f t="shared" si="245"/>
        <v>8.7119263099102451</v>
      </c>
      <c r="U129" s="150">
        <f>VLOOKUP($B129,Snapshot!$D:$AJ,17,FALSE)</f>
        <v>31.900127598028817</v>
      </c>
      <c r="V129" s="151">
        <f>VLOOKUP($B129,Snapshot!$D:$AJ,18,FALSE)</f>
        <v>30.237537247515611</v>
      </c>
      <c r="W129" s="152">
        <f>VLOOKUP($B129,Snapshot!$D:$AJ,19,FALSE)</f>
        <v>27.814369843209317</v>
      </c>
      <c r="X129" s="150">
        <f>VLOOKUP($B129,Snapshot!$D:$AJ,20,FALSE)</f>
        <v>8.7594144509911818</v>
      </c>
      <c r="Y129" s="151">
        <f>VLOOKUP($B129,Snapshot!$D:$AJ,21,FALSE)</f>
        <v>8.3350924376926994</v>
      </c>
      <c r="Z129" s="152">
        <f>VLOOKUP($B129,Snapshot!$D:$AJ,22,FALSE)</f>
        <v>7.8892557620591273</v>
      </c>
      <c r="AA129" s="150">
        <f>VLOOKUP($B129,Snapshot!$D:$AJ,23,FALSE)</f>
        <v>23.638223418214508</v>
      </c>
      <c r="AB129" s="151">
        <f>VLOOKUP($B129,Snapshot!$D:$AJ,24,FALSE)</f>
        <v>21.635965591460273</v>
      </c>
      <c r="AC129" s="152">
        <f>VLOOKUP($B129,Snapshot!$D:$AJ,25,FALSE)</f>
        <v>19.72951422583548</v>
      </c>
      <c r="AD129" s="151">
        <f>VLOOKUP($B129,Snapshot!$D:$AJ,26,FALSE)</f>
        <v>28.481773849304616</v>
      </c>
      <c r="AE129" s="151">
        <f>VLOOKUP($B129,Snapshot!$D:$AJ,27,FALSE)</f>
        <v>28.249612681958013</v>
      </c>
      <c r="AF129" s="262">
        <f>VLOOKUP($B129,Snapshot!$D:$AJ,28,FALSE)</f>
        <v>29.143383313150085</v>
      </c>
      <c r="AG129" s="152">
        <f>VLOOKUP($B129,Snapshot!$D:$AJ,29,FALSE)</f>
        <v>2.6303204208512674</v>
      </c>
      <c r="AH129" s="150">
        <v>709.36850000000004</v>
      </c>
      <c r="AI129" s="151">
        <v>708.81</v>
      </c>
      <c r="AJ129" s="151">
        <v>769.4720237972665</v>
      </c>
      <c r="AK129" s="152">
        <v>833.61164263074261</v>
      </c>
      <c r="AL129" s="150">
        <f t="shared" si="247"/>
        <v>-7.8731998954012283E-2</v>
      </c>
      <c r="AM129" s="151">
        <f t="shared" si="248"/>
        <v>8.5582911918943694</v>
      </c>
      <c r="AN129" s="152">
        <f t="shared" si="249"/>
        <v>8.3355361663382581</v>
      </c>
      <c r="AO129" s="150">
        <v>256.64930000000004</v>
      </c>
      <c r="AP129" s="151">
        <v>262.54349999999999</v>
      </c>
      <c r="AQ129" s="151">
        <v>283.69531406500005</v>
      </c>
      <c r="AR129" s="152">
        <v>308.83360090671505</v>
      </c>
      <c r="AS129" s="150">
        <f t="shared" si="250"/>
        <v>2.2965969515599483</v>
      </c>
      <c r="AT129" s="151">
        <f t="shared" si="251"/>
        <v>8.0564988525711101</v>
      </c>
      <c r="AU129" s="152">
        <f t="shared" si="252"/>
        <v>8.8610158840887152</v>
      </c>
      <c r="AV129" s="150">
        <f t="shared" si="253"/>
        <v>37.040038938502562</v>
      </c>
      <c r="AW129" s="151">
        <f t="shared" si="254"/>
        <v>36.868827623516758</v>
      </c>
      <c r="AX129" s="152">
        <f t="shared" si="255"/>
        <v>37.047659259182907</v>
      </c>
      <c r="AY129" s="150">
        <v>186.80440000000002</v>
      </c>
      <c r="AZ129" s="151">
        <v>204.58780000000002</v>
      </c>
      <c r="BA129" s="151">
        <v>215.8369205658845</v>
      </c>
      <c r="BB129" s="152">
        <v>234.64047403516386</v>
      </c>
      <c r="BC129" s="150">
        <f t="shared" si="256"/>
        <v>9.519797178224934</v>
      </c>
      <c r="BD129" s="151">
        <f t="shared" si="257"/>
        <v>5.4984317568713692</v>
      </c>
      <c r="BE129" s="152">
        <f t="shared" si="258"/>
        <v>8.7119263099102398</v>
      </c>
      <c r="BF129" s="150">
        <f t="shared" si="259"/>
        <v>28.86356005135368</v>
      </c>
      <c r="BG129" s="151">
        <f t="shared" si="260"/>
        <v>28.050002325068448</v>
      </c>
      <c r="BH129" s="152">
        <f t="shared" si="261"/>
        <v>28.147456445626972</v>
      </c>
      <c r="BI129" s="150">
        <v>0</v>
      </c>
      <c r="BJ129" s="151">
        <v>40.5</v>
      </c>
      <c r="BK129" s="151">
        <v>44.040000000000006</v>
      </c>
      <c r="BL129" s="152">
        <f t="shared" si="262"/>
        <v>15.459999999999994</v>
      </c>
      <c r="BM129" s="151">
        <v>-1.0973417841263711</v>
      </c>
      <c r="BN129" s="151">
        <v>16.399460000000001</v>
      </c>
      <c r="BO129" s="151">
        <v>89.372907048984459</v>
      </c>
      <c r="BP129" s="151">
        <v>134.67516700000002</v>
      </c>
      <c r="BQ129" s="152">
        <v>158.70333300000001</v>
      </c>
      <c r="BR129" s="150">
        <f t="shared" si="241"/>
        <v>60.26482489224199</v>
      </c>
      <c r="BS129" s="151">
        <f t="shared" si="242"/>
        <v>47.848485346658606</v>
      </c>
    </row>
    <row r="130" spans="2:71" ht="12.75">
      <c r="B130" s="252" t="s">
        <v>143</v>
      </c>
      <c r="C130" s="165" t="s">
        <v>1334</v>
      </c>
      <c r="D130" s="177" t="s">
        <v>90</v>
      </c>
      <c r="E130" s="105" t="s">
        <v>287</v>
      </c>
      <c r="F130" s="148">
        <f>VLOOKUP($B130,Snapshot!$D:$AJ,2,FALSE)</f>
        <v>543.15</v>
      </c>
      <c r="G130" s="148">
        <f>VLOOKUP($B130,Snapshot!$D:$AJ,3,FALSE)</f>
        <v>565</v>
      </c>
      <c r="H130" s="148">
        <f t="shared" si="246"/>
        <v>4.0228297891926843</v>
      </c>
      <c r="I130" s="149">
        <f>VLOOKUP($B130,Snapshot!$D:$AJ,8,FALSE)</f>
        <v>2.3617935483870967</v>
      </c>
      <c r="J130" s="250">
        <f>IF(VLOOKUP($B130,Snapshot!$D:$AJ,28,FALSE)="#N/A N/A","NA",VLOOKUP($B130,Snapshot!$D:$AJ,30,FALSE))</f>
        <v>31.5611</v>
      </c>
      <c r="K130" s="154">
        <f>IF(VLOOKUP($B130,Snapshot!$D:$AJ,29,FALSE)="#N/A N/A","NA",VLOOKUP($B130,Snapshot!$D:$AJ,31,FALSE))</f>
        <v>21.891829999999999</v>
      </c>
      <c r="L130" s="154">
        <f>IF(VLOOKUP($B130,Snapshot!$D:$AJ,30,FALSE)="#N/A N/A","NA",VLOOKUP($B130,Snapshot!$D:$AJ,32,FALSE))</f>
        <v>48.52337</v>
      </c>
      <c r="M130" s="155">
        <f>IF(VLOOKUP($B130,Snapshot!$D:$AJ,31,FALSE)="#N/A N/A","NA",VLOOKUP($B130,Snapshot!$D:$AJ,33,FALSE))</f>
        <v>13.428000000000001</v>
      </c>
      <c r="N130" s="150">
        <f>VLOOKUP($B130,Snapshot!$D:$AJ,10,FALSE)</f>
        <v>6.3368272564125459</v>
      </c>
      <c r="O130" s="151">
        <f>VLOOKUP($B130,Snapshot!$D:$AJ,11,FALSE)</f>
        <v>9.8118510167234447</v>
      </c>
      <c r="P130" s="151">
        <f>VLOOKUP($B130,Snapshot!$D:$AJ,12,FALSE)</f>
        <v>11.066166147520883</v>
      </c>
      <c r="Q130" s="152">
        <f>VLOOKUP($B130,Snapshot!$D:$AJ,13,FALSE)</f>
        <v>12.424930562461096</v>
      </c>
      <c r="R130" s="150">
        <f t="shared" si="243"/>
        <v>54.83854332299105</v>
      </c>
      <c r="S130" s="151">
        <f t="shared" si="244"/>
        <v>12.783674850541127</v>
      </c>
      <c r="T130" s="152">
        <f t="shared" si="245"/>
        <v>12.278547030893904</v>
      </c>
      <c r="U130" s="150">
        <f>VLOOKUP($B130,Snapshot!$D:$AJ,17,FALSE)</f>
        <v>55.356527435470447</v>
      </c>
      <c r="V130" s="151">
        <f>VLOOKUP($B130,Snapshot!$D:$AJ,18,FALSE)</f>
        <v>49.082039141593775</v>
      </c>
      <c r="W130" s="152">
        <f>VLOOKUP($B130,Snapshot!$D:$AJ,19,FALSE)</f>
        <v>43.714530014436903</v>
      </c>
      <c r="X130" s="150">
        <f>VLOOKUP($B130,Snapshot!$D:$AJ,20,FALSE)</f>
        <v>11.029611535079715</v>
      </c>
      <c r="Y130" s="151">
        <f>VLOOKUP($B130,Snapshot!$D:$AJ,21,FALSE)</f>
        <v>10.419403569274401</v>
      </c>
      <c r="Z130" s="152">
        <f>VLOOKUP($B130,Snapshot!$D:$AJ,22,FALSE)</f>
        <v>9.3614861271776082</v>
      </c>
      <c r="AA130" s="150">
        <f>VLOOKUP($B130,Snapshot!$D:$AJ,23,FALSE)</f>
        <v>40.677036265110459</v>
      </c>
      <c r="AB130" s="151">
        <f>VLOOKUP($B130,Snapshot!$D:$AJ,24,FALSE)</f>
        <v>35.707213581149666</v>
      </c>
      <c r="AC130" s="152">
        <f>VLOOKUP($B130,Snapshot!$D:$AJ,25,FALSE)</f>
        <v>31.479642988561629</v>
      </c>
      <c r="AD130" s="151">
        <f>VLOOKUP($B130,Snapshot!$D:$AJ,26,FALSE)</f>
        <v>21.463627580624422</v>
      </c>
      <c r="AE130" s="151">
        <f>VLOOKUP($B130,Snapshot!$D:$AJ,27,FALSE)</f>
        <v>21.832482444044562</v>
      </c>
      <c r="AF130" s="262">
        <f>VLOOKUP($B130,Snapshot!$D:$AJ,28,FALSE)</f>
        <v>22.560359643132163</v>
      </c>
      <c r="AG130" s="152">
        <f>VLOOKUP($B130,Snapshot!$D:$AJ,29,FALSE)</f>
        <v>0.64438921108349456</v>
      </c>
      <c r="AH130" s="150">
        <v>24.860144999999996</v>
      </c>
      <c r="AI130" s="151">
        <v>27.569299999999998</v>
      </c>
      <c r="AJ130" s="151">
        <v>30.212918499999997</v>
      </c>
      <c r="AK130" s="152">
        <v>33.427851345000001</v>
      </c>
      <c r="AL130" s="150">
        <f t="shared" si="247"/>
        <v>10.897583260274629</v>
      </c>
      <c r="AM130" s="151">
        <f t="shared" si="248"/>
        <v>9.5889939171469649</v>
      </c>
      <c r="AN130" s="152">
        <f t="shared" si="249"/>
        <v>10.640921184095475</v>
      </c>
      <c r="AO130" s="150">
        <v>3.1586329999999943</v>
      </c>
      <c r="AP130" s="151">
        <v>4.798</v>
      </c>
      <c r="AQ130" s="151">
        <v>5.398491940999997</v>
      </c>
      <c r="AR130" s="152">
        <v>6.040736385635002</v>
      </c>
      <c r="AS130" s="150">
        <f t="shared" si="250"/>
        <v>51.901154708382023</v>
      </c>
      <c r="AT130" s="151">
        <f t="shared" si="251"/>
        <v>12.515463547311327</v>
      </c>
      <c r="AU130" s="152">
        <f t="shared" si="252"/>
        <v>11.896738045626094</v>
      </c>
      <c r="AV130" s="150">
        <f t="shared" si="253"/>
        <v>17.403416118653723</v>
      </c>
      <c r="AW130" s="151">
        <f t="shared" si="254"/>
        <v>17.868157758410522</v>
      </c>
      <c r="AX130" s="152">
        <f t="shared" si="255"/>
        <v>18.07096819741766</v>
      </c>
      <c r="AY130" s="150">
        <v>2.3269399999999947</v>
      </c>
      <c r="AZ130" s="151">
        <v>3.6029999999999998</v>
      </c>
      <c r="BA130" s="151">
        <v>4.0635958048649963</v>
      </c>
      <c r="BB130" s="152">
        <v>4.5625463269107769</v>
      </c>
      <c r="BC130" s="150">
        <f t="shared" si="256"/>
        <v>54.838543322991057</v>
      </c>
      <c r="BD130" s="151">
        <f t="shared" si="257"/>
        <v>12.783674850541132</v>
      </c>
      <c r="BE130" s="152">
        <f t="shared" si="258"/>
        <v>12.278547030893904</v>
      </c>
      <c r="BF130" s="150">
        <f t="shared" si="259"/>
        <v>13.068884592644716</v>
      </c>
      <c r="BG130" s="151">
        <f t="shared" si="260"/>
        <v>13.449861869070995</v>
      </c>
      <c r="BH130" s="152">
        <f t="shared" si="261"/>
        <v>13.648936869504249</v>
      </c>
      <c r="BI130" s="150">
        <v>62.89</v>
      </c>
      <c r="BJ130" s="151">
        <v>15.1</v>
      </c>
      <c r="BK130" s="151">
        <v>14.360000000000001</v>
      </c>
      <c r="BL130" s="152">
        <f t="shared" si="262"/>
        <v>7.6499999999999968</v>
      </c>
      <c r="BM130" s="151">
        <v>-8.7142857142857224</v>
      </c>
      <c r="BN130" s="151">
        <v>48.52337</v>
      </c>
      <c r="BO130" s="151">
        <v>7.5047389247311829</v>
      </c>
      <c r="BP130" s="151">
        <v>2.1404290000000001</v>
      </c>
      <c r="BQ130" s="152">
        <v>2.3753570000000002</v>
      </c>
      <c r="BR130" s="150">
        <f t="shared" si="241"/>
        <v>89.849595799019539</v>
      </c>
      <c r="BS130" s="151">
        <f t="shared" si="242"/>
        <v>92.078341357142392</v>
      </c>
    </row>
    <row r="131" spans="2:71" ht="12.75">
      <c r="B131" s="252" t="s">
        <v>144</v>
      </c>
      <c r="C131" s="165" t="s">
        <v>95</v>
      </c>
      <c r="D131" s="177" t="s">
        <v>90</v>
      </c>
      <c r="E131" s="105" t="s">
        <v>286</v>
      </c>
      <c r="F131" s="148">
        <f>VLOOKUP($B131,Snapshot!$D:$AJ,2,FALSE)</f>
        <v>692.5</v>
      </c>
      <c r="G131" s="148">
        <f>VLOOKUP($B131,Snapshot!$D:$AJ,3,FALSE)</f>
        <v>750</v>
      </c>
      <c r="H131" s="148">
        <f t="shared" ref="H131" si="460">IF(IFERROR(((IF(G131&lt;0,"-",G131))/F131*100-100),"-")=-100,"-",(IFERROR(((IF(G131&lt;0,"-",G131))/F131*100-100),"-")))</f>
        <v>8.3032490974729285</v>
      </c>
      <c r="I131" s="149">
        <f>VLOOKUP($B131,Snapshot!$D:$AJ,8,FALSE)</f>
        <v>10.692204301075268</v>
      </c>
      <c r="J131" s="250">
        <f>IF(VLOOKUP($B131,Snapshot!$D:$AJ,28,FALSE)="#N/A N/A","NA",VLOOKUP($B131,Snapshot!$D:$AJ,30,FALSE))</f>
        <v>13.227600000000001</v>
      </c>
      <c r="K131" s="154">
        <f>IF(VLOOKUP($B131,Snapshot!$D:$AJ,29,FALSE)="#N/A N/A","NA",VLOOKUP($B131,Snapshot!$D:$AJ,31,FALSE))</f>
        <v>39.941389999999998</v>
      </c>
      <c r="L131" s="154">
        <f>IF(VLOOKUP($B131,Snapshot!$D:$AJ,30,FALSE)="#N/A N/A","NA",VLOOKUP($B131,Snapshot!$D:$AJ,32,FALSE))</f>
        <v>18.670210000000001</v>
      </c>
      <c r="M131" s="155">
        <f>IF(VLOOKUP($B131,Snapshot!$D:$AJ,31,FALSE)="#N/A N/A","NA",VLOOKUP($B131,Snapshot!$D:$AJ,33,FALSE))</f>
        <v>26.322510000000001</v>
      </c>
      <c r="N131" s="150">
        <f>VLOOKUP($B131,Snapshot!$D:$AJ,10,FALSE)</f>
        <v>10.093023255813955</v>
      </c>
      <c r="O131" s="151">
        <f>VLOOKUP($B131,Snapshot!$D:$AJ,11,FALSE)</f>
        <v>11.480620155038761</v>
      </c>
      <c r="P131" s="151">
        <f>VLOOKUP($B131,Snapshot!$D:$AJ,12,FALSE)</f>
        <v>12.95124293946831</v>
      </c>
      <c r="Q131" s="152">
        <f>VLOOKUP($B131,Snapshot!$D:$AJ,13,FALSE)</f>
        <v>14.334623437956452</v>
      </c>
      <c r="R131" s="150">
        <f t="shared" ref="R131" si="461">IF(AND(N131&lt;0,O131&gt;0),"LP",IF(AND(N131&gt;0,O131&lt;0),"PL",IF(OR(N131&lt;0,O131&lt;0),"Loss",IF(ISERROR((+O131/N131-1)*100),"NA",(+O131/N131-1)*100))))</f>
        <v>13.748079877112129</v>
      </c>
      <c r="S131" s="151">
        <f t="shared" ref="S131" si="462">IF(AND(O131&lt;0,P131&gt;0),"LP",IF(AND(O131&gt;0,P131&lt;0),"PL",IF(OR(O131&lt;0,P131&lt;0),"Loss",IF(ISERROR((+P131/O131-1)*100),"NA",(+P131/O131-1)*100))))</f>
        <v>12.809611019001466</v>
      </c>
      <c r="T131" s="152">
        <f t="shared" ref="T131" si="463">IF(AND(P131&lt;0,Q131&gt;0),"LP",IF(AND(P131&gt;0,Q131&lt;0),"PL",IF(OR(P131&lt;0,Q131&lt;0),"Loss",IF(ISERROR((+Q131/P131-1)*100),"NA",(+Q131/P131-1)*100))))</f>
        <v>10.681449687522694</v>
      </c>
      <c r="U131" s="150">
        <f>VLOOKUP($B131,Snapshot!$D:$AJ,17,FALSE)</f>
        <v>60.319041188386223</v>
      </c>
      <c r="V131" s="151">
        <f>VLOOKUP($B131,Snapshot!$D:$AJ,18,FALSE)</f>
        <v>53.469771452563712</v>
      </c>
      <c r="W131" s="152">
        <f>VLOOKUP($B131,Snapshot!$D:$AJ,19,FALSE)</f>
        <v>48.309605271271991</v>
      </c>
      <c r="X131" s="150">
        <f>VLOOKUP($B131,Snapshot!$D:$AJ,20,FALSE)</f>
        <v>23.312239039665972</v>
      </c>
      <c r="Y131" s="151">
        <f>VLOOKUP($B131,Snapshot!$D:$AJ,21,FALSE)</f>
        <v>22.226380920878103</v>
      </c>
      <c r="Z131" s="152">
        <f>VLOOKUP($B131,Snapshot!$D:$AJ,22,FALSE)</f>
        <v>20.990386935824276</v>
      </c>
      <c r="AA131" s="150">
        <f>VLOOKUP($B131,Snapshot!$D:$AJ,23,FALSE)</f>
        <v>43.599086870681148</v>
      </c>
      <c r="AB131" s="151">
        <f>VLOOKUP($B131,Snapshot!$D:$AJ,24,FALSE)</f>
        <v>38.832692223791952</v>
      </c>
      <c r="AC131" s="152">
        <f>VLOOKUP($B131,Snapshot!$D:$AJ,25,FALSE)</f>
        <v>34.6052507303135</v>
      </c>
      <c r="AD131" s="151">
        <f>VLOOKUP($B131,Snapshot!$D:$AJ,26,FALSE)</f>
        <v>38.815358406499804</v>
      </c>
      <c r="AE131" s="151">
        <f>VLOOKUP($B131,Snapshot!$D:$AJ,27,FALSE)</f>
        <v>42.559306578544081</v>
      </c>
      <c r="AF131" s="262">
        <f>VLOOKUP($B131,Snapshot!$D:$AJ,28,FALSE)</f>
        <v>44.692373644658105</v>
      </c>
      <c r="AG131" s="152">
        <f>VLOOKUP($B131,Snapshot!$D:$AJ,29,FALSE)</f>
        <v>1.5162454873646209</v>
      </c>
      <c r="AH131" s="150">
        <v>97.64</v>
      </c>
      <c r="AI131" s="151">
        <v>96.53</v>
      </c>
      <c r="AJ131" s="151">
        <v>105.39278305739825</v>
      </c>
      <c r="AK131" s="152">
        <v>116.00829163781579</v>
      </c>
      <c r="AL131" s="150">
        <f t="shared" ref="AL131" si="464">IF(OR(AH131&lt;0,AI131&lt;0),"NM",IF(ISERROR((AI131/AH131*100-100)),"NA",(AI131/AH131*100-100)))</f>
        <v>-1.1368291683736231</v>
      </c>
      <c r="AM131" s="151">
        <f t="shared" ref="AM131" si="465">IF(OR(AI131&lt;0,AJ131&lt;0),"NM",IF(ISERROR((AJ131/AI131*100-100)),"NA",(AJ131/AI131*100-100)))</f>
        <v>9.1813768335214547</v>
      </c>
      <c r="AN131" s="152">
        <f t="shared" ref="AN131" si="466">IF(OR(AJ131&lt;0,AK131&lt;0),"NM",IF(ISERROR((AK131/AJ131*100-100)),"NA",(AK131/AJ131*100-100)))</f>
        <v>10.072329691337785</v>
      </c>
      <c r="AO131" s="150">
        <v>18.100000000000005</v>
      </c>
      <c r="AP131" s="151">
        <v>20.260000000000002</v>
      </c>
      <c r="AQ131" s="151">
        <v>22.717811623732302</v>
      </c>
      <c r="AR131" s="152">
        <v>25.409061151664208</v>
      </c>
      <c r="AS131" s="150">
        <f t="shared" ref="AS131" si="467">IF(OR(AO131&lt;0,AP131&lt;0),"NM",IF(ISERROR((AP131/AO131*100-100)),"NA",(AP131/AO131*100-100)))</f>
        <v>11.933701657458556</v>
      </c>
      <c r="AT131" s="151">
        <f t="shared" ref="AT131" si="468">IF(OR(AP131&lt;0,AQ131&lt;0),"NM",IF(ISERROR((AQ131/AP131*100-100)),"NA",(AQ131/AP131*100-100)))</f>
        <v>12.131350561363789</v>
      </c>
      <c r="AU131" s="152">
        <f t="shared" ref="AU131" si="469">IF(OR(AQ131&lt;0,AR131&lt;0),"NM",IF(ISERROR((AR131/AQ131*100-100)),"NA",(AR131/AQ131*100-100)))</f>
        <v>11.846429455909728</v>
      </c>
      <c r="AV131" s="150">
        <f t="shared" ref="AV131" si="470">IF(OR(AI131&lt;0,AP131&lt;0),"NM",IF(ISERROR((AP131/AI131*100)),"NA",(AP131/AI131*100)))</f>
        <v>20.988293794675229</v>
      </c>
      <c r="AW131" s="151">
        <f t="shared" ref="AW131" si="471">IF(OR(AJ131&lt;0,AQ131&lt;0),"NM",IF(ISERROR((AQ131/AJ131*100)),"NA",(AQ131/AJ131*100)))</f>
        <v>21.555376909783181</v>
      </c>
      <c r="AX131" s="152">
        <f t="shared" ref="AX131" si="472">IF(OR(AK131&lt;0,AR131&lt;0),"NM",IF(ISERROR((AR131/AK131*100)),"NA",(AR131/AK131*100)))</f>
        <v>21.902797457782313</v>
      </c>
      <c r="AY131" s="150">
        <v>13.020000000000003</v>
      </c>
      <c r="AZ131" s="151">
        <v>14.81</v>
      </c>
      <c r="BA131" s="151">
        <v>16.707103391914121</v>
      </c>
      <c r="BB131" s="152">
        <v>18.491664234963824</v>
      </c>
      <c r="BC131" s="150">
        <f t="shared" ref="BC131" si="473">IF(OR(AY131&lt;0,AZ131&lt;0),"NM",IF(ISERROR((AZ131/AY131*100-100)),"NA",(AZ131/AY131*100-100)))</f>
        <v>13.748079877112104</v>
      </c>
      <c r="BD131" s="151">
        <f t="shared" ref="BD131" si="474">IF(OR(AZ131&lt;0,BA131&lt;0),"NM",IF(ISERROR((BA131/AZ131*100-100)),"NA",(BA131/AZ131*100-100)))</f>
        <v>12.809611019001494</v>
      </c>
      <c r="BE131" s="152">
        <f t="shared" ref="BE131" si="475">IF(OR(BA131&lt;0,BB131&lt;0),"NM",IF(ISERROR((BB131/BA131*100-100)),"NA",(BB131/BA131*100-100)))</f>
        <v>10.681449687522687</v>
      </c>
      <c r="BF131" s="150">
        <f t="shared" ref="BF131" si="476">IF(OR(AI131&lt;0,AZ131&lt;0),"NM",IF(ISERROR((AZ131/AI131*100)),"NA",(AZ131/AI131*100)))</f>
        <v>15.342380607065161</v>
      </c>
      <c r="BG131" s="151">
        <f t="shared" ref="BG131" si="477">IF(OR(AJ131&lt;0,BA131&lt;0),"NM",IF(ISERROR((BA131/AJ131*100)),"NA",(BA131/AJ131*100)))</f>
        <v>15.852227170825559</v>
      </c>
      <c r="BH131" s="152">
        <f t="shared" ref="BH131" si="478">IF(OR(AK131&lt;0,BB131&lt;0),"NM",IF(ISERROR((BB131/AK131*100)),"NA",(BB131/AK131*100)))</f>
        <v>15.939950475864094</v>
      </c>
      <c r="BI131" s="150">
        <v>59.28</v>
      </c>
      <c r="BJ131" s="151">
        <v>24.72</v>
      </c>
      <c r="BK131" s="151">
        <v>11.310000000000002</v>
      </c>
      <c r="BL131" s="152">
        <f t="shared" ref="BL131" si="479">100-BI131-BJ131-BK131</f>
        <v>4.6899999999999977</v>
      </c>
      <c r="BM131" s="151">
        <v>-2.9568385650224229</v>
      </c>
      <c r="BN131" s="151">
        <v>18.670210000000001</v>
      </c>
      <c r="BO131" s="151">
        <v>22.039064563918757</v>
      </c>
      <c r="BP131" s="151">
        <v>11.422634</v>
      </c>
      <c r="BQ131" s="152">
        <v>12.630122</v>
      </c>
      <c r="BR131" s="150">
        <f t="shared" si="241"/>
        <v>46.263142038115888</v>
      </c>
      <c r="BS131" s="151">
        <f t="shared" si="242"/>
        <v>46.409228944612124</v>
      </c>
    </row>
    <row r="132" spans="2:71" ht="12.75">
      <c r="B132" s="252" t="s">
        <v>145</v>
      </c>
      <c r="C132" s="165" t="s">
        <v>255</v>
      </c>
      <c r="D132" s="177" t="s">
        <v>90</v>
      </c>
      <c r="E132" s="105" t="s">
        <v>287</v>
      </c>
      <c r="F132" s="148">
        <f>VLOOKUP($B132,Snapshot!$D:$AJ,2,FALSE)</f>
        <v>2747.15</v>
      </c>
      <c r="G132" s="148">
        <f>VLOOKUP($B132,Snapshot!$D:$AJ,3,FALSE)</f>
        <v>2500</v>
      </c>
      <c r="H132" s="148">
        <f t="shared" si="246"/>
        <v>-8.9965964727080916</v>
      </c>
      <c r="I132" s="149">
        <f>VLOOKUP($B132,Snapshot!$D:$AJ,8,FALSE)</f>
        <v>31.716650537634408</v>
      </c>
      <c r="J132" s="250">
        <f>IF(VLOOKUP($B132,Snapshot!$D:$AJ,28,FALSE)="#N/A N/A","NA",VLOOKUP($B132,Snapshot!$D:$AJ,30,FALSE))</f>
        <v>8.4736709999999995</v>
      </c>
      <c r="K132" s="154">
        <f>IF(VLOOKUP($B132,Snapshot!$D:$AJ,29,FALSE)="#N/A N/A","NA",VLOOKUP($B132,Snapshot!$D:$AJ,31,FALSE))</f>
        <v>7.0012499999999998</v>
      </c>
      <c r="L132" s="154">
        <f>IF(VLOOKUP($B132,Snapshot!$D:$AJ,30,FALSE)="#N/A N/A","NA",VLOOKUP($B132,Snapshot!$D:$AJ,32,FALSE))</f>
        <v>20.1586</v>
      </c>
      <c r="M132" s="155">
        <f>IF(VLOOKUP($B132,Snapshot!$D:$AJ,31,FALSE)="#N/A N/A","NA",VLOOKUP($B132,Snapshot!$D:$AJ,33,FALSE))</f>
        <v>3.2937880000000002</v>
      </c>
      <c r="N132" s="150">
        <f>VLOOKUP($B132,Snapshot!$D:$AJ,10,FALSE)</f>
        <v>25.26695706284999</v>
      </c>
      <c r="O132" s="151">
        <f>VLOOKUP($B132,Snapshot!$D:$AJ,11,FALSE)</f>
        <v>41.046359676415733</v>
      </c>
      <c r="P132" s="151">
        <f>VLOOKUP($B132,Snapshot!$D:$AJ,12,FALSE)</f>
        <v>36.84270083763753</v>
      </c>
      <c r="Q132" s="152">
        <f>VLOOKUP($B132,Snapshot!$D:$AJ,13,FALSE)</f>
        <v>40.797910794706283</v>
      </c>
      <c r="R132" s="150">
        <f t="shared" si="243"/>
        <v>62.450743769087261</v>
      </c>
      <c r="S132" s="151">
        <f t="shared" si="244"/>
        <v>-10.241246414827687</v>
      </c>
      <c r="T132" s="152">
        <f t="shared" si="245"/>
        <v>10.73539633942422</v>
      </c>
      <c r="U132" s="150">
        <f>VLOOKUP($B132,Snapshot!$D:$AJ,17,FALSE)</f>
        <v>66.927981474041587</v>
      </c>
      <c r="V132" s="151">
        <f>VLOOKUP($B132,Snapshot!$D:$AJ,18,FALSE)</f>
        <v>74.564294623959384</v>
      </c>
      <c r="W132" s="152">
        <f>VLOOKUP($B132,Snapshot!$D:$AJ,19,FALSE)</f>
        <v>67.335555828423836</v>
      </c>
      <c r="X132" s="150">
        <f>VLOOKUP($B132,Snapshot!$D:$AJ,20,FALSE)</f>
        <v>79.284323338990518</v>
      </c>
      <c r="Y132" s="151">
        <f>VLOOKUP($B132,Snapshot!$D:$AJ,21,FALSE)</f>
        <v>65.793578305894926</v>
      </c>
      <c r="Z132" s="152">
        <f>VLOOKUP($B132,Snapshot!$D:$AJ,22,FALSE)</f>
        <v>55.330484597416387</v>
      </c>
      <c r="AA132" s="150">
        <f>VLOOKUP($B132,Snapshot!$D:$AJ,23,FALSE)</f>
        <v>44.722656415272809</v>
      </c>
      <c r="AB132" s="151">
        <f>VLOOKUP($B132,Snapshot!$D:$AJ,24,FALSE)</f>
        <v>50.519773685629922</v>
      </c>
      <c r="AC132" s="152">
        <f>VLOOKUP($B132,Snapshot!$D:$AJ,25,FALSE)</f>
        <v>44.982191593210224</v>
      </c>
      <c r="AD132" s="151">
        <f>VLOOKUP($B132,Snapshot!$D:$AJ,26,FALSE)</f>
        <v>136.47065720009809</v>
      </c>
      <c r="AE132" s="151">
        <f>VLOOKUP($B132,Snapshot!$D:$AJ,27,FALSE)</f>
        <v>96.442541668151875</v>
      </c>
      <c r="AF132" s="262">
        <f>VLOOKUP($B132,Snapshot!$D:$AJ,28,FALSE)</f>
        <v>89.269498916413212</v>
      </c>
      <c r="AG132" s="152">
        <f>VLOOKUP($B132,Snapshot!$D:$AJ,29,FALSE)</f>
        <v>1.1721238374315202</v>
      </c>
      <c r="AH132" s="150">
        <v>168.96959999999999</v>
      </c>
      <c r="AI132" s="151">
        <v>243.93890000000002</v>
      </c>
      <c r="AJ132" s="151">
        <v>210.25516165948696</v>
      </c>
      <c r="AK132" s="152">
        <v>233.06615721562218</v>
      </c>
      <c r="AL132" s="150">
        <f t="shared" si="247"/>
        <v>44.36851362611975</v>
      </c>
      <c r="AM132" s="151">
        <f t="shared" si="248"/>
        <v>-13.808268521549067</v>
      </c>
      <c r="AN132" s="152">
        <f t="shared" si="249"/>
        <v>10.849196460193511</v>
      </c>
      <c r="AO132" s="150">
        <v>38.145899999999962</v>
      </c>
      <c r="AP132" s="151">
        <v>59.08790000000004</v>
      </c>
      <c r="AQ132" s="151">
        <v>52.436731797290037</v>
      </c>
      <c r="AR132" s="152">
        <v>58.650519016646633</v>
      </c>
      <c r="AS132" s="150">
        <f t="shared" si="250"/>
        <v>54.899740207991158</v>
      </c>
      <c r="AT132" s="151">
        <f t="shared" si="251"/>
        <v>-11.256396322614265</v>
      </c>
      <c r="AU132" s="152">
        <f t="shared" si="252"/>
        <v>11.850065796201534</v>
      </c>
      <c r="AV132" s="150">
        <f t="shared" si="253"/>
        <v>24.222417990734581</v>
      </c>
      <c r="AW132" s="151">
        <f t="shared" si="254"/>
        <v>24.939569323017395</v>
      </c>
      <c r="AX132" s="152">
        <f t="shared" si="255"/>
        <v>25.16475138103635</v>
      </c>
      <c r="AY132" s="150">
        <v>24.362399999999962</v>
      </c>
      <c r="AZ132" s="151">
        <v>39.576900000000052</v>
      </c>
      <c r="BA132" s="151">
        <v>35.523732147650108</v>
      </c>
      <c r="BB132" s="152">
        <v>39.337345588255801</v>
      </c>
      <c r="BC132" s="150">
        <f t="shared" si="256"/>
        <v>62.450743769087268</v>
      </c>
      <c r="BD132" s="151">
        <f t="shared" si="257"/>
        <v>-10.241246414827685</v>
      </c>
      <c r="BE132" s="152">
        <f t="shared" si="258"/>
        <v>10.735396339424213</v>
      </c>
      <c r="BF132" s="150">
        <f t="shared" si="259"/>
        <v>16.224103658744074</v>
      </c>
      <c r="BG132" s="151">
        <f t="shared" si="260"/>
        <v>16.895533915681749</v>
      </c>
      <c r="BH132" s="152">
        <f t="shared" si="261"/>
        <v>16.878188604561188</v>
      </c>
      <c r="BI132" s="150">
        <v>62.76</v>
      </c>
      <c r="BJ132" s="151">
        <v>11.94</v>
      </c>
      <c r="BK132" s="151">
        <v>9.2300000000000022</v>
      </c>
      <c r="BL132" s="152">
        <f t="shared" si="262"/>
        <v>16.07</v>
      </c>
      <c r="BM132" s="151">
        <v>-1.074900972272232</v>
      </c>
      <c r="BN132" s="151">
        <v>20.1586</v>
      </c>
      <c r="BO132" s="151">
        <v>30.444393596176823</v>
      </c>
      <c r="BP132" s="151">
        <v>21.73827</v>
      </c>
      <c r="BQ132" s="152">
        <v>25.269541</v>
      </c>
      <c r="BR132" s="150">
        <f t="shared" si="241"/>
        <v>63.415635870058225</v>
      </c>
      <c r="BS132" s="151">
        <f t="shared" si="242"/>
        <v>55.67099374007546</v>
      </c>
    </row>
    <row r="133" spans="2:71" ht="12.75">
      <c r="B133" s="252" t="s">
        <v>146</v>
      </c>
      <c r="C133" s="165" t="s">
        <v>261</v>
      </c>
      <c r="D133" s="177" t="s">
        <v>90</v>
      </c>
      <c r="E133" s="105" t="s">
        <v>287</v>
      </c>
      <c r="F133" s="148">
        <f>VLOOKUP($B133,Snapshot!$D:$AJ,2,FALSE)</f>
        <v>16425.75</v>
      </c>
      <c r="G133" s="148">
        <f>VLOOKUP($B133,Snapshot!$D:$AJ,3,FALSE)</f>
        <v>17000</v>
      </c>
      <c r="H133" s="148">
        <f t="shared" si="246"/>
        <v>3.4960351886519589</v>
      </c>
      <c r="I133" s="149">
        <f>VLOOKUP($B133,Snapshot!$D:$AJ,8,FALSE)</f>
        <v>6.3669688888888887</v>
      </c>
      <c r="J133" s="250">
        <f>IF(VLOOKUP($B133,Snapshot!$D:$AJ,28,FALSE)="#N/A N/A","NA",VLOOKUP($B133,Snapshot!$D:$AJ,30,FALSE))</f>
        <v>-2.2300089999999999</v>
      </c>
      <c r="K133" s="154">
        <f>IF(VLOOKUP($B133,Snapshot!$D:$AJ,29,FALSE)="#N/A N/A","NA",VLOOKUP($B133,Snapshot!$D:$AJ,31,FALSE))</f>
        <v>-0.4503064</v>
      </c>
      <c r="L133" s="154">
        <f>IF(VLOOKUP($B133,Snapshot!$D:$AJ,30,FALSE)="#N/A N/A","NA",VLOOKUP($B133,Snapshot!$D:$AJ,32,FALSE))</f>
        <v>-9.7066789999999994</v>
      </c>
      <c r="M133" s="155">
        <f>IF(VLOOKUP($B133,Snapshot!$D:$AJ,31,FALSE)="#N/A N/A","NA",VLOOKUP($B133,Snapshot!$D:$AJ,33,FALSE))</f>
        <v>-4.9915349999999998</v>
      </c>
      <c r="N133" s="150">
        <f>VLOOKUP($B133,Snapshot!$D:$AJ,10,FALSE)</f>
        <v>191.31854590264922</v>
      </c>
      <c r="O133" s="151">
        <f>VLOOKUP($B133,Snapshot!$D:$AJ,11,FALSE)</f>
        <v>220.26692307692318</v>
      </c>
      <c r="P133" s="151">
        <f>VLOOKUP($B133,Snapshot!$D:$AJ,12,FALSE)</f>
        <v>260.2490138472819</v>
      </c>
      <c r="Q133" s="152">
        <f>VLOOKUP($B133,Snapshot!$D:$AJ,13,FALSE)</f>
        <v>296.44998848540382</v>
      </c>
      <c r="R133" s="150">
        <f t="shared" si="243"/>
        <v>15.130983270698749</v>
      </c>
      <c r="S133" s="151">
        <f t="shared" si="244"/>
        <v>18.151654461707768</v>
      </c>
      <c r="T133" s="152">
        <f t="shared" si="245"/>
        <v>13.910129419112893</v>
      </c>
      <c r="U133" s="150">
        <f>VLOOKUP($B133,Snapshot!$D:$AJ,17,FALSE)</f>
        <v>74.572022755607676</v>
      </c>
      <c r="V133" s="151">
        <f>VLOOKUP($B133,Snapshot!$D:$AJ,18,FALSE)</f>
        <v>63.115512935771896</v>
      </c>
      <c r="W133" s="152">
        <f>VLOOKUP($B133,Snapshot!$D:$AJ,19,FALSE)</f>
        <v>55.408165417448643</v>
      </c>
      <c r="X133" s="150">
        <f>VLOOKUP($B133,Snapshot!$D:$AJ,20,FALSE)</f>
        <v>68.809829517590273</v>
      </c>
      <c r="Y133" s="151">
        <f>VLOOKUP($B133,Snapshot!$D:$AJ,21,FALSE)</f>
        <v>56.479607957847712</v>
      </c>
      <c r="Z133" s="152">
        <f>VLOOKUP($B133,Snapshot!$D:$AJ,22,FALSE)</f>
        <v>46.90534999305671</v>
      </c>
      <c r="AA133" s="150">
        <f>VLOOKUP($B133,Snapshot!$D:$AJ,23,FALSE)</f>
        <v>53.60061387628906</v>
      </c>
      <c r="AB133" s="151">
        <f>VLOOKUP($B133,Snapshot!$D:$AJ,24,FALSE)</f>
        <v>45.823419467753133</v>
      </c>
      <c r="AC133" s="152">
        <f>VLOOKUP($B133,Snapshot!$D:$AJ,25,FALSE)</f>
        <v>40.486139267389568</v>
      </c>
      <c r="AD133" s="151">
        <f>VLOOKUP($B133,Snapshot!$D:$AJ,26,FALSE)</f>
        <v>83.197357181458457</v>
      </c>
      <c r="AE133" s="151">
        <f>VLOOKUP($B133,Snapshot!$D:$AJ,27,FALSE)</f>
        <v>98.413895123120881</v>
      </c>
      <c r="AF133" s="262">
        <f>VLOOKUP($B133,Snapshot!$D:$AJ,28,FALSE)</f>
        <v>92.607843099744088</v>
      </c>
      <c r="AG133" s="152">
        <f>VLOOKUP($B133,Snapshot!$D:$AJ,29,FALSE)</f>
        <v>1.2083741650061814</v>
      </c>
      <c r="AH133" s="150">
        <v>39.123199999999997</v>
      </c>
      <c r="AI133" s="151">
        <v>42.057000000000002</v>
      </c>
      <c r="AJ133" s="151">
        <v>46.816983248044643</v>
      </c>
      <c r="AK133" s="152">
        <v>51.647817822329564</v>
      </c>
      <c r="AL133" s="150">
        <f t="shared" si="247"/>
        <v>7.498875347619844</v>
      </c>
      <c r="AM133" s="151">
        <f t="shared" si="248"/>
        <v>11.317933395260354</v>
      </c>
      <c r="AN133" s="152">
        <f t="shared" si="249"/>
        <v>10.318551600581145</v>
      </c>
      <c r="AO133" s="150">
        <v>8.6861999999999941</v>
      </c>
      <c r="AP133" s="151">
        <v>9.8326000000000029</v>
      </c>
      <c r="AQ133" s="151">
        <v>11.470160895770933</v>
      </c>
      <c r="AR133" s="152">
        <v>12.911954455582389</v>
      </c>
      <c r="AS133" s="150">
        <f t="shared" si="250"/>
        <v>13.197946167484176</v>
      </c>
      <c r="AT133" s="151">
        <f t="shared" si="251"/>
        <v>16.6544036752327</v>
      </c>
      <c r="AU133" s="152">
        <f t="shared" si="252"/>
        <v>12.569950612837943</v>
      </c>
      <c r="AV133" s="150">
        <f t="shared" si="253"/>
        <v>23.379223434862219</v>
      </c>
      <c r="AW133" s="151">
        <f t="shared" si="254"/>
        <v>24.499999999999993</v>
      </c>
      <c r="AX133" s="152">
        <f t="shared" si="255"/>
        <v>24.999999999999996</v>
      </c>
      <c r="AY133" s="150">
        <v>6.2101999999999933</v>
      </c>
      <c r="AZ133" s="151">
        <v>7.1586750000000032</v>
      </c>
      <c r="BA133" s="151">
        <v>8.4580929500366615</v>
      </c>
      <c r="BB133" s="152">
        <v>9.6346246257756256</v>
      </c>
      <c r="BC133" s="150">
        <f t="shared" si="256"/>
        <v>15.272857556922673</v>
      </c>
      <c r="BD133" s="151">
        <f t="shared" si="257"/>
        <v>18.151654461707764</v>
      </c>
      <c r="BE133" s="152">
        <f t="shared" si="258"/>
        <v>13.910129419112891</v>
      </c>
      <c r="BF133" s="150">
        <f t="shared" si="259"/>
        <v>17.021363863328347</v>
      </c>
      <c r="BG133" s="151">
        <f t="shared" si="260"/>
        <v>18.066292108622616</v>
      </c>
      <c r="BH133" s="152">
        <f t="shared" si="261"/>
        <v>18.654466020072906</v>
      </c>
      <c r="BI133" s="150">
        <v>70.64</v>
      </c>
      <c r="BJ133" s="151">
        <v>1.56</v>
      </c>
      <c r="BK133" s="151">
        <v>15.159999999999998</v>
      </c>
      <c r="BL133" s="152">
        <f t="shared" si="262"/>
        <v>12.640000000000002</v>
      </c>
      <c r="BM133" s="151">
        <v>-13.626647526048856</v>
      </c>
      <c r="BN133" s="151">
        <v>-9.7066789999999994</v>
      </c>
      <c r="BO133" s="151">
        <v>1.6053210274790921</v>
      </c>
      <c r="BP133" s="151">
        <v>5.85</v>
      </c>
      <c r="BQ133" s="152">
        <v>6.52</v>
      </c>
      <c r="BR133" s="150">
        <f t="shared" si="241"/>
        <v>44.582785470712167</v>
      </c>
      <c r="BS133" s="151">
        <f t="shared" si="242"/>
        <v>47.770316346251917</v>
      </c>
    </row>
    <row r="134" spans="2:71" ht="12.75">
      <c r="B134" s="252" t="s">
        <v>147</v>
      </c>
      <c r="C134" s="165" t="s">
        <v>96</v>
      </c>
      <c r="D134" s="177" t="s">
        <v>90</v>
      </c>
      <c r="E134" s="105" t="s">
        <v>287</v>
      </c>
      <c r="F134" s="148">
        <f>VLOOKUP($B134,Snapshot!$D:$AJ,2,FALSE)</f>
        <v>42061.1</v>
      </c>
      <c r="G134" s="148">
        <f>VLOOKUP($B134,Snapshot!$D:$AJ,3,FALSE)</f>
        <v>38000</v>
      </c>
      <c r="H134" s="148">
        <f t="shared" ref="H134" si="480">IF(IFERROR(((IF(G134&lt;0,"-",G134))/F134*100-100),"-")=-100,"-",(IFERROR(((IF(G134&lt;0,"-",G134))/F134*100-100),"-")))</f>
        <v>-9.6552396394768607</v>
      </c>
      <c r="I134" s="149">
        <f>VLOOKUP($B134,Snapshot!$D:$AJ,8,FALSE)</f>
        <v>5.6002572534050179</v>
      </c>
      <c r="J134" s="250">
        <f>IF(VLOOKUP($B134,Snapshot!$D:$AJ,28,FALSE)="#N/A N/A","NA",VLOOKUP($B134,Snapshot!$D:$AJ,30,FALSE))</f>
        <v>4.997223</v>
      </c>
      <c r="K134" s="154">
        <f>IF(VLOOKUP($B134,Snapshot!$D:$AJ,29,FALSE)="#N/A N/A","NA",VLOOKUP($B134,Snapshot!$D:$AJ,31,FALSE))</f>
        <v>22.129159999999999</v>
      </c>
      <c r="L134" s="154">
        <f>IF(VLOOKUP($B134,Snapshot!$D:$AJ,30,FALSE)="#N/A N/A","NA",VLOOKUP($B134,Snapshot!$D:$AJ,32,FALSE))</f>
        <v>8.6993419999999997</v>
      </c>
      <c r="M134" s="155">
        <f>IF(VLOOKUP($B134,Snapshot!$D:$AJ,31,FALSE)="#N/A N/A","NA",VLOOKUP($B134,Snapshot!$D:$AJ,33,FALSE))</f>
        <v>9.2613830000000004</v>
      </c>
      <c r="N134" s="150">
        <f>VLOOKUP($B134,Snapshot!$D:$AJ,10,FALSE)</f>
        <v>512.15225167878486</v>
      </c>
      <c r="O134" s="151">
        <f>VLOOKUP($B134,Snapshot!$D:$AJ,11,FALSE)</f>
        <v>510.30868126843512</v>
      </c>
      <c r="P134" s="151">
        <f>VLOOKUP($B134,Snapshot!$D:$AJ,12,FALSE)</f>
        <v>576.2108012767676</v>
      </c>
      <c r="Q134" s="152">
        <f>VLOOKUP($B134,Snapshot!$D:$AJ,13,FALSE)</f>
        <v>699.43174309192239</v>
      </c>
      <c r="R134" s="150">
        <f t="shared" ref="R134" si="481">IF(AND(N134&lt;0,O134&gt;0),"LP",IF(AND(N134&gt;0,O134&lt;0),"PL",IF(OR(N134&lt;0,O134&lt;0),"Loss",IF(ISERROR((+O134/N134-1)*100),"NA",(+O134/N134-1)*100))))</f>
        <v>-0.35996530412718553</v>
      </c>
      <c r="S134" s="151">
        <f t="shared" ref="S134" si="482">IF(AND(O134&lt;0,P134&gt;0),"LP",IF(AND(O134&gt;0,P134&lt;0),"PL",IF(OR(O134&lt;0,P134&lt;0),"Loss",IF(ISERROR((+P134/O134-1)*100),"NA",(+P134/O134-1)*100))))</f>
        <v>12.914167919801912</v>
      </c>
      <c r="T134" s="152">
        <f t="shared" ref="T134" si="483">IF(AND(P134&lt;0,Q134&gt;0),"LP",IF(AND(P134&gt;0,Q134&lt;0),"PL",IF(OR(P134&lt;0,Q134&lt;0),"Loss",IF(ISERROR((+Q134/P134-1)*100),"NA",(+Q134/P134-1)*100))))</f>
        <v>21.384698367701873</v>
      </c>
      <c r="U134" s="150">
        <f>VLOOKUP($B134,Snapshot!$D:$AJ,17,FALSE)</f>
        <v>82.422858054172139</v>
      </c>
      <c r="V134" s="151">
        <f>VLOOKUP($B134,Snapshot!$D:$AJ,18,FALSE)</f>
        <v>72.996028375033987</v>
      </c>
      <c r="W134" s="152">
        <f>VLOOKUP($B134,Snapshot!$D:$AJ,19,FALSE)</f>
        <v>60.136103937839358</v>
      </c>
      <c r="X134" s="150">
        <f>VLOOKUP($B134,Snapshot!$D:$AJ,20,FALSE)</f>
        <v>29.377994549658982</v>
      </c>
      <c r="Y134" s="151">
        <f>VLOOKUP($B134,Snapshot!$D:$AJ,21,FALSE)</f>
        <v>26.881375370886083</v>
      </c>
      <c r="Z134" s="152">
        <f>VLOOKUP($B134,Snapshot!$D:$AJ,22,FALSE)</f>
        <v>23.164318883428997</v>
      </c>
      <c r="AA134" s="150">
        <f>VLOOKUP($B134,Snapshot!$D:$AJ,23,FALSE)</f>
        <v>53.582466911035119</v>
      </c>
      <c r="AB134" s="151">
        <f>VLOOKUP($B134,Snapshot!$D:$AJ,24,FALSE)</f>
        <v>48.883334130155767</v>
      </c>
      <c r="AC134" s="152">
        <f>VLOOKUP($B134,Snapshot!$D:$AJ,25,FALSE)</f>
        <v>40.39810582452472</v>
      </c>
      <c r="AD134" s="151">
        <f>VLOOKUP($B134,Snapshot!$D:$AJ,26,FALSE)</f>
        <v>35.643018506286694</v>
      </c>
      <c r="AE134" s="151">
        <f>VLOOKUP($B134,Snapshot!$D:$AJ,27,FALSE)</f>
        <v>36.825805416120438</v>
      </c>
      <c r="AF134" s="262">
        <f>VLOOKUP($B134,Snapshot!$D:$AJ,28,FALSE)</f>
        <v>38.519819819676314</v>
      </c>
      <c r="AG134" s="152">
        <f>VLOOKUP($B134,Snapshot!$D:$AJ,29,FALSE)</f>
        <v>0.87967266666825172</v>
      </c>
      <c r="AH134" s="150">
        <v>47.141925999999998</v>
      </c>
      <c r="AI134" s="151">
        <v>45.816713999999997</v>
      </c>
      <c r="AJ134" s="151">
        <v>49.239318497544652</v>
      </c>
      <c r="AK134" s="152">
        <v>57.171880289699729</v>
      </c>
      <c r="AL134" s="150">
        <f t="shared" ref="AL134" si="484">IF(OR(AH134&lt;0,AI134&lt;0),"NM",IF(ISERROR((AI134/AH134*100-100)),"NA",(AI134/AH134*100-100)))</f>
        <v>-2.8111112812828196</v>
      </c>
      <c r="AM134" s="151">
        <f t="shared" ref="AM134" si="485">IF(OR(AI134&lt;0,AJ134&lt;0),"NM",IF(ISERROR((AJ134/AI134*100-100)),"NA",(AJ134/AI134*100-100)))</f>
        <v>7.4702094470254963</v>
      </c>
      <c r="AN134" s="152">
        <f t="shared" ref="AN134" si="486">IF(OR(AJ134&lt;0,AK134&lt;0),"NM",IF(ISERROR((AK134/AJ134*100-100)),"NA",(AK134/AJ134*100-100)))</f>
        <v>16.110218488402992</v>
      </c>
      <c r="AO134" s="150">
        <v>8.6274370000000022</v>
      </c>
      <c r="AP134" s="151">
        <v>8.7226209999999984</v>
      </c>
      <c r="AQ134" s="151">
        <v>9.488212029699735</v>
      </c>
      <c r="AR134" s="152">
        <v>11.440484692603285</v>
      </c>
      <c r="AS134" s="150">
        <f t="shared" ref="AS134" si="487">IF(OR(AO134&lt;0,AP134&lt;0),"NM",IF(ISERROR((AP134/AO134*100-100)),"NA",(AP134/AO134*100-100)))</f>
        <v>1.1032708787093668</v>
      </c>
      <c r="AT134" s="151">
        <f t="shared" ref="AT134" si="488">IF(OR(AP134&lt;0,AQ134&lt;0),"NM",IF(ISERROR((AQ134/AP134*100-100)),"NA",(AQ134/AP134*100-100)))</f>
        <v>8.7770754879724393</v>
      </c>
      <c r="AU134" s="152">
        <f t="shared" ref="AU134" si="489">IF(OR(AQ134&lt;0,AR134&lt;0),"NM",IF(ISERROR((AR134/AQ134*100-100)),"NA",(AR134/AQ134*100-100)))</f>
        <v>20.575769774037525</v>
      </c>
      <c r="AV134" s="150">
        <f t="shared" ref="AV134" si="490">IF(OR(AI134&lt;0,AP134&lt;0),"NM",IF(ISERROR((AP134/AI134*100)),"NA",(AP134/AI134*100)))</f>
        <v>19.038076366628999</v>
      </c>
      <c r="AW134" s="151">
        <f t="shared" ref="AW134" si="491">IF(OR(AJ134&lt;0,AQ134&lt;0),"NM",IF(ISERROR((AQ134/AJ134*100)),"NA",(AQ134/AJ134*100)))</f>
        <v>19.269584387470491</v>
      </c>
      <c r="AX134" s="152">
        <f t="shared" ref="AX134" si="492">IF(OR(AK134&lt;0,AR134&lt;0),"NM",IF(ISERROR((AR134/AK134*100)),"NA",(AR134/AK134*100)))</f>
        <v>20.010684683855747</v>
      </c>
      <c r="AY134" s="150">
        <v>5.7124950000000014</v>
      </c>
      <c r="AZ134" s="151">
        <v>5.6919319999999995</v>
      </c>
      <c r="BA134" s="151">
        <v>6.4269976563609417</v>
      </c>
      <c r="BB134" s="152">
        <v>7.8013917192729929</v>
      </c>
      <c r="BC134" s="150">
        <f t="shared" ref="BC134" si="493">IF(OR(AY134&lt;0,AZ134&lt;0),"NM",IF(ISERROR((AZ134/AY134*100-100)),"NA",(AZ134/AY134*100-100)))</f>
        <v>-0.35996530412721484</v>
      </c>
      <c r="BD134" s="151">
        <f t="shared" ref="BD134" si="494">IF(OR(AZ134&lt;0,BA134&lt;0),"NM",IF(ISERROR((BA134/AZ134*100-100)),"NA",(BA134/AZ134*100-100)))</f>
        <v>12.914167919801955</v>
      </c>
      <c r="BE134" s="152">
        <f t="shared" ref="BE134" si="495">IF(OR(BA134&lt;0,BB134&lt;0),"NM",IF(ISERROR((BB134/BA134*100-100)),"NA",(BB134/BA134*100-100)))</f>
        <v>21.384698367701802</v>
      </c>
      <c r="BF134" s="150">
        <f t="shared" ref="BF134" si="496">IF(OR(AI134&lt;0,AZ134&lt;0),"NM",IF(ISERROR((AZ134/AI134*100)),"NA",(AZ134/AI134*100)))</f>
        <v>12.423265448499864</v>
      </c>
      <c r="BG134" s="151">
        <f t="shared" ref="BG134" si="497">IF(OR(AJ134&lt;0,BA134&lt;0),"NM",IF(ISERROR((BA134/AJ134*100)),"NA",(BA134/AJ134*100)))</f>
        <v>13.052572319175027</v>
      </c>
      <c r="BH134" s="152">
        <f t="shared" ref="BH134" si="498">IF(OR(AK134&lt;0,BB134&lt;0),"NM",IF(ISERROR((BB134/AK134*100)),"NA",(BB134/AK134*100)))</f>
        <v>13.645504887616083</v>
      </c>
      <c r="BI134" s="150">
        <v>45.04</v>
      </c>
      <c r="BJ134" s="151">
        <v>20.54</v>
      </c>
      <c r="BK134" s="151">
        <v>28.11</v>
      </c>
      <c r="BL134" s="152">
        <f t="shared" ref="BL134" si="499">100-BI134-BJ134-BK134</f>
        <v>6.3100000000000023</v>
      </c>
      <c r="BM134" s="151">
        <v>-4.5330845720329762</v>
      </c>
      <c r="BN134" s="151">
        <v>8.6993419999999997</v>
      </c>
      <c r="BO134" s="151">
        <v>10.85984339307049</v>
      </c>
      <c r="BP134" s="151">
        <v>2.9404090000000003</v>
      </c>
      <c r="BQ134" s="152">
        <v>4.6717619999999993</v>
      </c>
      <c r="BR134" s="150">
        <f t="shared" si="241"/>
        <v>118.57495526509888</v>
      </c>
      <c r="BS134" s="151">
        <f t="shared" si="242"/>
        <v>66.990350092170672</v>
      </c>
    </row>
    <row r="135" spans="2:71" ht="12.75">
      <c r="B135" s="252" t="s">
        <v>148</v>
      </c>
      <c r="C135" s="165" t="s">
        <v>97</v>
      </c>
      <c r="D135" s="177" t="s">
        <v>90</v>
      </c>
      <c r="E135" s="105" t="s">
        <v>287</v>
      </c>
      <c r="F135" s="148">
        <f>VLOOKUP($B135,Snapshot!$D:$AJ,2,FALSE)</f>
        <v>3361.05</v>
      </c>
      <c r="G135" s="148">
        <f>VLOOKUP($B135,Snapshot!$D:$AJ,3,FALSE)</f>
        <v>2950</v>
      </c>
      <c r="H135" s="148">
        <f t="shared" si="246"/>
        <v>-12.22980913702564</v>
      </c>
      <c r="I135" s="149">
        <f>VLOOKUP($B135,Snapshot!$D:$AJ,8,FALSE)</f>
        <v>20.138329211469536</v>
      </c>
      <c r="J135" s="250">
        <f>IF(VLOOKUP($B135,Snapshot!$D:$AJ,28,FALSE)="#N/A N/A","NA",VLOOKUP($B135,Snapshot!$D:$AJ,30,FALSE))</f>
        <v>6.7881460000000002</v>
      </c>
      <c r="K135" s="154">
        <f>IF(VLOOKUP($B135,Snapshot!$D:$AJ,29,FALSE)="#N/A N/A","NA",VLOOKUP($B135,Snapshot!$D:$AJ,31,FALSE))</f>
        <v>12.41722</v>
      </c>
      <c r="L135" s="154">
        <f>IF(VLOOKUP($B135,Snapshot!$D:$AJ,30,FALSE)="#N/A N/A","NA",VLOOKUP($B135,Snapshot!$D:$AJ,32,FALSE))</f>
        <v>34.436619999999998</v>
      </c>
      <c r="M135" s="155">
        <f>IF(VLOOKUP($B135,Snapshot!$D:$AJ,31,FALSE)="#N/A N/A","NA",VLOOKUP($B135,Snapshot!$D:$AJ,33,FALSE))</f>
        <v>23.69763</v>
      </c>
      <c r="N135" s="150">
        <f>VLOOKUP($B135,Snapshot!$D:$AJ,10,FALSE)</f>
        <v>25.225850875467234</v>
      </c>
      <c r="O135" s="151">
        <f>VLOOKUP($B135,Snapshot!$D:$AJ,11,FALSE)</f>
        <v>35.867401141058423</v>
      </c>
      <c r="P135" s="151">
        <f>VLOOKUP($B135,Snapshot!$D:$AJ,12,FALSE)</f>
        <v>43.317651856828967</v>
      </c>
      <c r="Q135" s="152">
        <f>VLOOKUP($B135,Snapshot!$D:$AJ,13,FALSE)</f>
        <v>49.759133148269143</v>
      </c>
      <c r="R135" s="150">
        <f t="shared" si="243"/>
        <v>42.185099397144057</v>
      </c>
      <c r="S135" s="151">
        <f t="shared" si="244"/>
        <v>20.771649126376303</v>
      </c>
      <c r="T135" s="152">
        <f t="shared" si="245"/>
        <v>14.870338107730753</v>
      </c>
      <c r="U135" s="150">
        <f>VLOOKUP($B135,Snapshot!$D:$AJ,17,FALSE)</f>
        <v>93.707653553758917</v>
      </c>
      <c r="V135" s="151">
        <f>VLOOKUP($B135,Snapshot!$D:$AJ,18,FALSE)</f>
        <v>77.590770873470959</v>
      </c>
      <c r="W135" s="152">
        <f>VLOOKUP($B135,Snapshot!$D:$AJ,19,FALSE)</f>
        <v>67.54639374413847</v>
      </c>
      <c r="X135" s="150">
        <f>VLOOKUP($B135,Snapshot!$D:$AJ,20,FALSE)</f>
        <v>20.321105002539511</v>
      </c>
      <c r="Y135" s="151">
        <f>VLOOKUP($B135,Snapshot!$D:$AJ,21,FALSE)</f>
        <v>17.810221915677161</v>
      </c>
      <c r="Z135" s="152">
        <f>VLOOKUP($B135,Snapshot!$D:$AJ,22,FALSE)</f>
        <v>15.985116981497267</v>
      </c>
      <c r="AA135" s="150">
        <f>VLOOKUP($B135,Snapshot!$D:$AJ,23,FALSE)</f>
        <v>61.379897645968093</v>
      </c>
      <c r="AB135" s="151">
        <f>VLOOKUP($B135,Snapshot!$D:$AJ,24,FALSE)</f>
        <v>53.093668489939546</v>
      </c>
      <c r="AC135" s="152">
        <f>VLOOKUP($B135,Snapshot!$D:$AJ,25,FALSE)</f>
        <v>46.265487331593022</v>
      </c>
      <c r="AD135" s="151">
        <f>VLOOKUP($B135,Snapshot!$D:$AJ,26,FALSE)</f>
        <v>23.34454374396984</v>
      </c>
      <c r="AE135" s="151">
        <f>VLOOKUP($B135,Snapshot!$D:$AJ,27,FALSE)</f>
        <v>24.465531857658977</v>
      </c>
      <c r="AF135" s="262">
        <f>VLOOKUP($B135,Snapshot!$D:$AJ,28,FALSE)</f>
        <v>24.943429918274013</v>
      </c>
      <c r="AG135" s="152">
        <f>VLOOKUP($B135,Snapshot!$D:$AJ,29,FALSE)</f>
        <v>0.47604171315511523</v>
      </c>
      <c r="AH135" s="150">
        <v>117.991</v>
      </c>
      <c r="AI135" s="151">
        <v>123.82989999999999</v>
      </c>
      <c r="AJ135" s="151">
        <v>135.65167138562845</v>
      </c>
      <c r="AK135" s="152">
        <v>153.43670723531449</v>
      </c>
      <c r="AL135" s="150">
        <f t="shared" si="247"/>
        <v>4.9485977744065224</v>
      </c>
      <c r="AM135" s="151">
        <f t="shared" si="248"/>
        <v>9.5467826313583686</v>
      </c>
      <c r="AN135" s="152">
        <f t="shared" si="249"/>
        <v>13.110812176524547</v>
      </c>
      <c r="AO135" s="150">
        <v>19.843700000000002</v>
      </c>
      <c r="AP135" s="151">
        <v>27.072699999999998</v>
      </c>
      <c r="AQ135" s="151">
        <v>31.163151180501547</v>
      </c>
      <c r="AR135" s="152">
        <v>35.510956286833604</v>
      </c>
      <c r="AS135" s="150">
        <f t="shared" si="250"/>
        <v>36.42969809057783</v>
      </c>
      <c r="AT135" s="151">
        <f t="shared" si="251"/>
        <v>15.109136438188827</v>
      </c>
      <c r="AU135" s="152">
        <f t="shared" si="252"/>
        <v>13.951750518260923</v>
      </c>
      <c r="AV135" s="150">
        <f t="shared" si="253"/>
        <v>21.862813423898427</v>
      </c>
      <c r="AW135" s="151">
        <f t="shared" si="254"/>
        <v>22.972920909991171</v>
      </c>
      <c r="AX135" s="152">
        <f t="shared" si="255"/>
        <v>23.14371634186146</v>
      </c>
      <c r="AY135" s="150">
        <v>12.822299999999995</v>
      </c>
      <c r="AZ135" s="151">
        <v>18.231399999999997</v>
      </c>
      <c r="BA135" s="151">
        <v>22.018362438826163</v>
      </c>
      <c r="BB135" s="152">
        <v>25.292567379265204</v>
      </c>
      <c r="BC135" s="150">
        <f t="shared" si="256"/>
        <v>42.185099397144086</v>
      </c>
      <c r="BD135" s="151">
        <f t="shared" si="257"/>
        <v>20.771649126376275</v>
      </c>
      <c r="BE135" s="152">
        <f t="shared" si="258"/>
        <v>14.870338107730745</v>
      </c>
      <c r="BF135" s="150">
        <f t="shared" si="259"/>
        <v>14.722938482547429</v>
      </c>
      <c r="BG135" s="151">
        <f t="shared" si="260"/>
        <v>16.231545261416429</v>
      </c>
      <c r="BH135" s="152">
        <f t="shared" si="261"/>
        <v>16.484039468127971</v>
      </c>
      <c r="BI135" s="150">
        <v>69.75</v>
      </c>
      <c r="BJ135" s="151">
        <v>11.58</v>
      </c>
      <c r="BK135" s="151">
        <v>8.9799999999999986</v>
      </c>
      <c r="BL135" s="152">
        <f t="shared" si="262"/>
        <v>9.6900000000000031</v>
      </c>
      <c r="BM135" s="151">
        <v>-0.24337760629219929</v>
      </c>
      <c r="BN135" s="151">
        <v>34.436619999999998</v>
      </c>
      <c r="BO135" s="151">
        <v>14.249133094384707</v>
      </c>
      <c r="BP135" s="151">
        <v>10.684588</v>
      </c>
      <c r="BQ135" s="152">
        <v>14.351235000000001</v>
      </c>
      <c r="BR135" s="150">
        <f t="shared" si="241"/>
        <v>106.07591456803166</v>
      </c>
      <c r="BS135" s="151">
        <f t="shared" si="242"/>
        <v>76.239657278730391</v>
      </c>
    </row>
    <row r="136" spans="2:71" ht="12.75">
      <c r="B136" s="252" t="s">
        <v>575</v>
      </c>
      <c r="C136" s="165" t="s">
        <v>1335</v>
      </c>
      <c r="D136" s="177" t="s">
        <v>90</v>
      </c>
      <c r="E136" s="105" t="s">
        <v>286</v>
      </c>
      <c r="F136" s="148">
        <f>VLOOKUP($B136,Snapshot!$D:$AJ,2,FALSE)</f>
        <v>1201.25</v>
      </c>
      <c r="G136" s="148">
        <f>VLOOKUP($B136,Snapshot!$D:$AJ,3,FALSE)</f>
        <v>1380</v>
      </c>
      <c r="H136" s="148">
        <f t="shared" si="246"/>
        <v>14.880332986472425</v>
      </c>
      <c r="I136" s="149">
        <f>VLOOKUP($B136,Snapshot!$D:$AJ,8,FALSE)</f>
        <v>13.81667402842533</v>
      </c>
      <c r="J136" s="250">
        <f>IF(VLOOKUP($B136,Snapshot!$D:$AJ,28,FALSE)="#N/A N/A","NA",VLOOKUP($B136,Snapshot!$D:$AJ,30,FALSE))</f>
        <v>12.08525</v>
      </c>
      <c r="K136" s="154">
        <f>IF(VLOOKUP($B136,Snapshot!$D:$AJ,29,FALSE)="#N/A N/A","NA",VLOOKUP($B136,Snapshot!$D:$AJ,31,FALSE))</f>
        <v>11.64282</v>
      </c>
      <c r="L136" s="154">
        <f>IF(VLOOKUP($B136,Snapshot!$D:$AJ,30,FALSE)="#N/A N/A","NA",VLOOKUP($B136,Snapshot!$D:$AJ,32,FALSE))</f>
        <v>36.857149999999997</v>
      </c>
      <c r="M136" s="155">
        <f>IF(VLOOKUP($B136,Snapshot!$D:$AJ,31,FALSE)="#N/A N/A","NA",VLOOKUP($B136,Snapshot!$D:$AJ,33,FALSE))</f>
        <v>11.904769999999999</v>
      </c>
      <c r="N136" s="150">
        <f>VLOOKUP($B136,Snapshot!$D:$AJ,10,FALSE)</f>
        <v>11.378493751428982</v>
      </c>
      <c r="O136" s="151">
        <f>VLOOKUP($B136,Snapshot!$D:$AJ,11,FALSE)</f>
        <v>14.64681995835047</v>
      </c>
      <c r="P136" s="151">
        <f>VLOOKUP($B136,Snapshot!$D:$AJ,12,FALSE)</f>
        <v>16.571392516068162</v>
      </c>
      <c r="Q136" s="152">
        <f>VLOOKUP($B136,Snapshot!$D:$AJ,13,FALSE)</f>
        <v>20.237032533387968</v>
      </c>
      <c r="R136" s="150">
        <f t="shared" si="243"/>
        <v>28.723715795080796</v>
      </c>
      <c r="S136" s="151">
        <f t="shared" si="244"/>
        <v>13.139866286268177</v>
      </c>
      <c r="T136" s="152">
        <f t="shared" si="245"/>
        <v>22.120289612146248</v>
      </c>
      <c r="U136" s="150">
        <f>VLOOKUP($B136,Snapshot!$D:$AJ,17,FALSE)</f>
        <v>82.014389704786481</v>
      </c>
      <c r="V136" s="151">
        <f>VLOOKUP($B136,Snapshot!$D:$AJ,18,FALSE)</f>
        <v>72.489381857030352</v>
      </c>
      <c r="W136" s="152">
        <f>VLOOKUP($B136,Snapshot!$D:$AJ,19,FALSE)</f>
        <v>59.358999300817629</v>
      </c>
      <c r="X136" s="150">
        <f>VLOOKUP($B136,Snapshot!$D:$AJ,20,FALSE)</f>
        <v>7.1284022182363262</v>
      </c>
      <c r="Y136" s="151">
        <f>VLOOKUP($B136,Snapshot!$D:$AJ,21,FALSE)</f>
        <v>5.4082807540681364</v>
      </c>
      <c r="Z136" s="152">
        <f>VLOOKUP($B136,Snapshot!$D:$AJ,22,FALSE)</f>
        <v>5.0855190774859809</v>
      </c>
      <c r="AA136" s="150">
        <f>VLOOKUP($B136,Snapshot!$D:$AJ,23,FALSE)</f>
        <v>50.745058915331725</v>
      </c>
      <c r="AB136" s="151">
        <f>VLOOKUP($B136,Snapshot!$D:$AJ,24,FALSE)</f>
        <v>41.70458652406306</v>
      </c>
      <c r="AC136" s="152">
        <f>VLOOKUP($B136,Snapshot!$D:$AJ,25,FALSE)</f>
        <v>35.716582791805969</v>
      </c>
      <c r="AD136" s="151">
        <f>VLOOKUP($B136,Snapshot!$D:$AJ,26,FALSE)</f>
        <v>8.6325302922947458</v>
      </c>
      <c r="AE136" s="151">
        <f>VLOOKUP($B136,Snapshot!$D:$AJ,27,FALSE)</f>
        <v>8.9944421173831657</v>
      </c>
      <c r="AF136" s="262">
        <f>VLOOKUP($B136,Snapshot!$D:$AJ,28,FALSE)</f>
        <v>9.4985826254012142</v>
      </c>
      <c r="AG136" s="152">
        <f>VLOOKUP($B136,Snapshot!$D:$AJ,29,FALSE)</f>
        <v>0.54110301768990643</v>
      </c>
      <c r="AH136" s="150">
        <v>137.83160000000001</v>
      </c>
      <c r="AI136" s="151">
        <v>152.05850000000001</v>
      </c>
      <c r="AJ136" s="151">
        <v>176.83661105162807</v>
      </c>
      <c r="AK136" s="152">
        <v>191.72171184767942</v>
      </c>
      <c r="AL136" s="150">
        <f t="shared" si="247"/>
        <v>10.321943589133411</v>
      </c>
      <c r="AM136" s="151">
        <f t="shared" si="248"/>
        <v>16.29511737366083</v>
      </c>
      <c r="AN136" s="152">
        <f t="shared" si="249"/>
        <v>8.417431609626135</v>
      </c>
      <c r="AO136" s="150">
        <v>18.564699999999984</v>
      </c>
      <c r="AP136" s="151">
        <v>22.840899999999994</v>
      </c>
      <c r="AQ136" s="151">
        <v>27.444539431206476</v>
      </c>
      <c r="AR136" s="152">
        <v>31.692993302902991</v>
      </c>
      <c r="AS136" s="150">
        <f t="shared" si="250"/>
        <v>23.034037716742063</v>
      </c>
      <c r="AT136" s="151">
        <f t="shared" si="251"/>
        <v>20.155245332742936</v>
      </c>
      <c r="AU136" s="152">
        <f t="shared" si="252"/>
        <v>15.480142715988549</v>
      </c>
      <c r="AV136" s="150">
        <f t="shared" si="253"/>
        <v>15.021126737406981</v>
      </c>
      <c r="AW136" s="151">
        <f t="shared" si="254"/>
        <v>15.519715780570998</v>
      </c>
      <c r="AX136" s="152">
        <f t="shared" si="255"/>
        <v>16.530727269993655</v>
      </c>
      <c r="AY136" s="150">
        <v>10.841824999999984</v>
      </c>
      <c r="AZ136" s="151">
        <v>13.955999999999998</v>
      </c>
      <c r="BA136" s="151">
        <v>16.426880953830725</v>
      </c>
      <c r="BB136" s="152">
        <v>20.060554595060573</v>
      </c>
      <c r="BC136" s="150">
        <f t="shared" si="256"/>
        <v>28.723715795080807</v>
      </c>
      <c r="BD136" s="151">
        <f t="shared" si="257"/>
        <v>17.704793306325087</v>
      </c>
      <c r="BE136" s="152">
        <f t="shared" si="258"/>
        <v>22.120289612146252</v>
      </c>
      <c r="BF136" s="150">
        <f t="shared" si="259"/>
        <v>9.1780466070624112</v>
      </c>
      <c r="BG136" s="151">
        <f t="shared" si="260"/>
        <v>9.2892986673641023</v>
      </c>
      <c r="BH136" s="152">
        <f t="shared" si="261"/>
        <v>10.463371311329851</v>
      </c>
      <c r="BI136" s="150">
        <v>33.549999999999997</v>
      </c>
      <c r="BJ136" s="151">
        <v>24.14</v>
      </c>
      <c r="BK136" s="151">
        <v>18.740000000000002</v>
      </c>
      <c r="BL136" s="152">
        <f t="shared" si="262"/>
        <v>23.57</v>
      </c>
      <c r="BM136" s="151">
        <v>-4.2073029720656052</v>
      </c>
      <c r="BN136" s="151">
        <v>36.857149999999997</v>
      </c>
      <c r="BO136" s="151">
        <v>25.827365352449224</v>
      </c>
      <c r="BP136" s="151">
        <v>9.8135449999999995</v>
      </c>
      <c r="BQ136" s="152">
        <v>11.448636</v>
      </c>
      <c r="BR136" s="150">
        <f t="shared" si="241"/>
        <v>67.389877499218954</v>
      </c>
      <c r="BS136" s="151">
        <f t="shared" si="242"/>
        <v>75.22222380954878</v>
      </c>
    </row>
    <row r="137" spans="2:71" ht="12.75">
      <c r="B137" s="252" t="s">
        <v>149</v>
      </c>
      <c r="C137" s="165" t="s">
        <v>1336</v>
      </c>
      <c r="D137" s="177" t="s">
        <v>90</v>
      </c>
      <c r="E137" s="105" t="s">
        <v>288</v>
      </c>
      <c r="F137" s="148">
        <f>VLOOKUP($B137,Snapshot!$D:$AJ,2,FALSE)</f>
        <v>2180.4499999999998</v>
      </c>
      <c r="G137" s="148">
        <f>VLOOKUP($B137,Snapshot!$D:$AJ,3,FALSE)</f>
        <v>1800</v>
      </c>
      <c r="H137" s="148">
        <f t="shared" si="246"/>
        <v>-17.448233162879205</v>
      </c>
      <c r="I137" s="149">
        <f>VLOOKUP($B137,Snapshot!$D:$AJ,8,FALSE)</f>
        <v>6.8031667861409781</v>
      </c>
      <c r="J137" s="250">
        <f>IF(VLOOKUP($B137,Snapshot!$D:$AJ,28,FALSE)="#N/A N/A","NA",VLOOKUP($B137,Snapshot!$D:$AJ,30,FALSE))</f>
        <v>9.4878230000000006</v>
      </c>
      <c r="K137" s="154">
        <f>IF(VLOOKUP($B137,Snapshot!$D:$AJ,29,FALSE)="#N/A N/A","NA",VLOOKUP($B137,Snapshot!$D:$AJ,31,FALSE))</f>
        <v>28.57564</v>
      </c>
      <c r="L137" s="154">
        <f>IF(VLOOKUP($B137,Snapshot!$D:$AJ,30,FALSE)="#N/A N/A","NA",VLOOKUP($B137,Snapshot!$D:$AJ,32,FALSE))</f>
        <v>37.841769999999997</v>
      </c>
      <c r="M137" s="155">
        <f>IF(VLOOKUP($B137,Snapshot!$D:$AJ,31,FALSE)="#N/A N/A","NA",VLOOKUP($B137,Snapshot!$D:$AJ,33,FALSE))</f>
        <v>22.205410000000001</v>
      </c>
      <c r="N137" s="150">
        <f>VLOOKUP($B137,Snapshot!$D:$AJ,10,FALSE)</f>
        <v>12.460429652042386</v>
      </c>
      <c r="O137" s="151">
        <f>VLOOKUP($B137,Snapshot!$D:$AJ,11,FALSE)</f>
        <v>15.539334341906208</v>
      </c>
      <c r="P137" s="151">
        <f>VLOOKUP($B137,Snapshot!$D:$AJ,12,FALSE)</f>
        <v>24.74172359476713</v>
      </c>
      <c r="Q137" s="152">
        <f>VLOOKUP($B137,Snapshot!$D:$AJ,13,FALSE)</f>
        <v>33.115598008867472</v>
      </c>
      <c r="R137" s="150">
        <f t="shared" si="243"/>
        <v>24.709458468465883</v>
      </c>
      <c r="S137" s="151">
        <f t="shared" si="244"/>
        <v>59.219970755401533</v>
      </c>
      <c r="T137" s="152">
        <f t="shared" si="245"/>
        <v>33.845153843168042</v>
      </c>
      <c r="U137" s="150">
        <f>VLOOKUP($B137,Snapshot!$D:$AJ,17,FALSE)</f>
        <v>140.31810835807812</v>
      </c>
      <c r="V137" s="151">
        <f>VLOOKUP($B137,Snapshot!$D:$AJ,18,FALSE)</f>
        <v>88.128460074671779</v>
      </c>
      <c r="W137" s="152">
        <f>VLOOKUP($B137,Snapshot!$D:$AJ,19,FALSE)</f>
        <v>65.843594291008529</v>
      </c>
      <c r="X137" s="150">
        <f>VLOOKUP($B137,Snapshot!$D:$AJ,20,FALSE)</f>
        <v>13.797608141032081</v>
      </c>
      <c r="Y137" s="151">
        <f>VLOOKUP($B137,Snapshot!$D:$AJ,21,FALSE)</f>
        <v>12.729389867911724</v>
      </c>
      <c r="Z137" s="152">
        <f>VLOOKUP($B137,Snapshot!$D:$AJ,22,FALSE)</f>
        <v>11.534176503990967</v>
      </c>
      <c r="AA137" s="150">
        <f>VLOOKUP($B137,Snapshot!$D:$AJ,23,FALSE)</f>
        <v>81.472494577629561</v>
      </c>
      <c r="AB137" s="151">
        <f>VLOOKUP($B137,Snapshot!$D:$AJ,24,FALSE)</f>
        <v>55.170496820789168</v>
      </c>
      <c r="AC137" s="152">
        <f>VLOOKUP($B137,Snapshot!$D:$AJ,25,FALSE)</f>
        <v>42.871702944673871</v>
      </c>
      <c r="AD137" s="151">
        <f>VLOOKUP($B137,Snapshot!$D:$AJ,26,FALSE)</f>
        <v>10.090836191535795</v>
      </c>
      <c r="AE137" s="151">
        <f>VLOOKUP($B137,Snapshot!$D:$AJ,27,FALSE)</f>
        <v>15.02578270433553</v>
      </c>
      <c r="AF137" s="262">
        <f>VLOOKUP($B137,Snapshot!$D:$AJ,28,FALSE)</f>
        <v>18.380444529694888</v>
      </c>
      <c r="AG137" s="152">
        <f>VLOOKUP($B137,Snapshot!$D:$AJ,29,FALSE)</f>
        <v>0.45862092687289324</v>
      </c>
      <c r="AH137" s="150">
        <v>74.999200000000016</v>
      </c>
      <c r="AI137" s="151">
        <v>81.226799999999997</v>
      </c>
      <c r="AJ137" s="151">
        <v>91.370402784000007</v>
      </c>
      <c r="AK137" s="152">
        <v>103.522666354272</v>
      </c>
      <c r="AL137" s="150">
        <f t="shared" si="247"/>
        <v>8.3035552379225237</v>
      </c>
      <c r="AM137" s="151">
        <f t="shared" si="248"/>
        <v>12.488000000000014</v>
      </c>
      <c r="AN137" s="152">
        <f t="shared" si="249"/>
        <v>13.299999999999997</v>
      </c>
      <c r="AO137" s="150">
        <v>6.1623000000000028</v>
      </c>
      <c r="AP137" s="151">
        <v>6.9619000000000089</v>
      </c>
      <c r="AQ137" s="151">
        <v>10.154996238880004</v>
      </c>
      <c r="AR137" s="152">
        <v>13.220895379422393</v>
      </c>
      <c r="AS137" s="150">
        <f t="shared" si="250"/>
        <v>12.975674666926395</v>
      </c>
      <c r="AT137" s="151">
        <f t="shared" si="251"/>
        <v>45.865298824745992</v>
      </c>
      <c r="AU137" s="152">
        <f t="shared" si="252"/>
        <v>30.191041615595168</v>
      </c>
      <c r="AV137" s="150">
        <f t="shared" si="253"/>
        <v>8.5709396406112379</v>
      </c>
      <c r="AW137" s="151">
        <f t="shared" si="254"/>
        <v>11.114098142794068</v>
      </c>
      <c r="AX137" s="152">
        <f t="shared" si="255"/>
        <v>12.771015126463475</v>
      </c>
      <c r="AY137" s="150">
        <v>3.2945376000000066</v>
      </c>
      <c r="AZ137" s="151">
        <v>4.1086000000000009</v>
      </c>
      <c r="BA137" s="151">
        <v>6.5417117184564288</v>
      </c>
      <c r="BB137" s="152">
        <v>8.7557641135445596</v>
      </c>
      <c r="BC137" s="150">
        <f t="shared" si="256"/>
        <v>24.709458468465883</v>
      </c>
      <c r="BD137" s="151">
        <f t="shared" si="257"/>
        <v>59.219970755401533</v>
      </c>
      <c r="BE137" s="152">
        <f t="shared" si="258"/>
        <v>33.845153843168049</v>
      </c>
      <c r="BF137" s="150">
        <f t="shared" si="259"/>
        <v>5.0581827672640074</v>
      </c>
      <c r="BG137" s="151">
        <f t="shared" si="260"/>
        <v>7.1595522391655217</v>
      </c>
      <c r="BH137" s="152">
        <f t="shared" si="261"/>
        <v>8.4578232206470219</v>
      </c>
      <c r="BI137" s="150">
        <v>70.83</v>
      </c>
      <c r="BJ137" s="151">
        <v>6.43</v>
      </c>
      <c r="BK137" s="151">
        <v>17.53</v>
      </c>
      <c r="BL137" s="152">
        <f t="shared" si="262"/>
        <v>5.2100000000000009</v>
      </c>
      <c r="BM137" s="151">
        <v>-1.0191111716374053</v>
      </c>
      <c r="BN137" s="151">
        <v>37.841769999999997</v>
      </c>
      <c r="BO137" s="151">
        <v>8.1519171326164876</v>
      </c>
      <c r="BP137" s="151">
        <v>1.8639000000000001</v>
      </c>
      <c r="BQ137" s="152">
        <v>5.8718000000000004</v>
      </c>
      <c r="BR137" s="150">
        <f t="shared" si="241"/>
        <v>250.96902829853684</v>
      </c>
      <c r="BS137" s="151">
        <f t="shared" si="242"/>
        <v>49.115503142895847</v>
      </c>
    </row>
    <row r="138" spans="2:71" ht="12.75">
      <c r="B138" s="252" t="s">
        <v>748</v>
      </c>
      <c r="C138" s="165" t="s">
        <v>98</v>
      </c>
      <c r="D138" s="177" t="s">
        <v>90</v>
      </c>
      <c r="E138" s="105" t="s">
        <v>287</v>
      </c>
      <c r="F138" s="148">
        <f>VLOOKUP($B138,Snapshot!$D:$AJ,2,FALSE)</f>
        <v>1595.6</v>
      </c>
      <c r="G138" s="148">
        <f>VLOOKUP($B138,Snapshot!$D:$AJ,3,FALSE)</f>
        <v>1400</v>
      </c>
      <c r="H138" s="148">
        <f t="shared" si="246"/>
        <v>-12.258711456505395</v>
      </c>
      <c r="I138" s="149">
        <f>VLOOKUP($B138,Snapshot!$D:$AJ,8,FALSE)</f>
        <v>14.270039725209079</v>
      </c>
      <c r="J138" s="250">
        <f>IF(VLOOKUP($B138,Snapshot!$D:$AJ,28,FALSE)="#N/A N/A","NA",VLOOKUP($B138,Snapshot!$D:$AJ,30,FALSE))</f>
        <v>23.80029</v>
      </c>
      <c r="K138" s="154">
        <f>IF(VLOOKUP($B138,Snapshot!$D:$AJ,29,FALSE)="#N/A N/A","NA",VLOOKUP($B138,Snapshot!$D:$AJ,31,FALSE))</f>
        <v>40.18627</v>
      </c>
      <c r="L138" s="154">
        <f>IF(VLOOKUP($B138,Snapshot!$D:$AJ,30,FALSE)="#N/A N/A","NA",VLOOKUP($B138,Snapshot!$D:$AJ,32,FALSE))</f>
        <v>56.784910000000004</v>
      </c>
      <c r="M138" s="155">
        <f>IF(VLOOKUP($B138,Snapshot!$D:$AJ,31,FALSE)="#N/A N/A","NA",VLOOKUP($B138,Snapshot!$D:$AJ,33,FALSE))</f>
        <v>42.783000000000001</v>
      </c>
      <c r="N138" s="150">
        <f>VLOOKUP($B138,Snapshot!$D:$AJ,10,FALSE)</f>
        <v>12.694501718213058</v>
      </c>
      <c r="O138" s="151">
        <f>VLOOKUP($B138,Snapshot!$D:$AJ,11,FALSE)</f>
        <v>18.117241379310343</v>
      </c>
      <c r="P138" s="151">
        <f>VLOOKUP($B138,Snapshot!$D:$AJ,12,FALSE)</f>
        <v>19.265334152013082</v>
      </c>
      <c r="Q138" s="152">
        <f>VLOOKUP($B138,Snapshot!$D:$AJ,13,FALSE)</f>
        <v>21.972714119796258</v>
      </c>
      <c r="R138" s="150">
        <f t="shared" si="243"/>
        <v>42.717231297997074</v>
      </c>
      <c r="S138" s="151">
        <f t="shared" si="244"/>
        <v>6.3370175881955593</v>
      </c>
      <c r="T138" s="152">
        <f t="shared" si="245"/>
        <v>14.05311709841417</v>
      </c>
      <c r="U138" s="150">
        <f>VLOOKUP($B138,Snapshot!$D:$AJ,17,FALSE)</f>
        <v>88.070803197563762</v>
      </c>
      <c r="V138" s="151">
        <f>VLOOKUP($B138,Snapshot!$D:$AJ,18,FALSE)</f>
        <v>82.822337126878836</v>
      </c>
      <c r="W138" s="152">
        <f>VLOOKUP($B138,Snapshot!$D:$AJ,19,FALSE)</f>
        <v>72.617337635246813</v>
      </c>
      <c r="X138" s="150">
        <f>VLOOKUP($B138,Snapshot!$D:$AJ,20,FALSE)</f>
        <v>16.648045382737326</v>
      </c>
      <c r="Y138" s="151">
        <f>VLOOKUP($B138,Snapshot!$D:$AJ,21,FALSE)</f>
        <v>13.861217079645002</v>
      </c>
      <c r="Z138" s="152">
        <f>VLOOKUP($B138,Snapshot!$D:$AJ,22,FALSE)</f>
        <v>11.639471589534994</v>
      </c>
      <c r="AA138" s="150">
        <f>VLOOKUP($B138,Snapshot!$D:$AJ,23,FALSE)</f>
        <v>68.6588012295082</v>
      </c>
      <c r="AB138" s="151">
        <f>VLOOKUP($B138,Snapshot!$D:$AJ,24,FALSE)</f>
        <v>59.202861529290189</v>
      </c>
      <c r="AC138" s="152">
        <f>VLOOKUP($B138,Snapshot!$D:$AJ,25,FALSE)</f>
        <v>52.347895997661873</v>
      </c>
      <c r="AD138" s="151">
        <f>VLOOKUP($B138,Snapshot!$D:$AJ,26,FALSE)</f>
        <v>18.863995404279766</v>
      </c>
      <c r="AE138" s="151">
        <f>VLOOKUP($B138,Snapshot!$D:$AJ,27,FALSE)</f>
        <v>16.736085409435439</v>
      </c>
      <c r="AF138" s="262">
        <f>VLOOKUP($B138,Snapshot!$D:$AJ,28,FALSE)</f>
        <v>16.028502240056593</v>
      </c>
      <c r="AG138" s="152">
        <f>VLOOKUP($B138,Snapshot!$D:$AJ,29,FALSE)</f>
        <v>0.43870644271747311</v>
      </c>
      <c r="AH138" s="150">
        <v>103.73699999999999</v>
      </c>
      <c r="AI138" s="151">
        <v>106.92</v>
      </c>
      <c r="AJ138" s="151">
        <v>117.07232650000002</v>
      </c>
      <c r="AK138" s="152">
        <v>127.73545798575002</v>
      </c>
      <c r="AL138" s="150">
        <f t="shared" si="247"/>
        <v>3.0683362734607726</v>
      </c>
      <c r="AM138" s="151">
        <f t="shared" si="248"/>
        <v>9.4952548634493326</v>
      </c>
      <c r="AN138" s="152">
        <f t="shared" si="249"/>
        <v>9.1081571576609974</v>
      </c>
      <c r="AO138" s="150">
        <v>14.186999999999999</v>
      </c>
      <c r="AP138" s="151">
        <v>17.079999999999998</v>
      </c>
      <c r="AQ138" s="151">
        <v>19.726687015250004</v>
      </c>
      <c r="AR138" s="152">
        <v>22.09823423153475</v>
      </c>
      <c r="AS138" s="150">
        <f t="shared" si="250"/>
        <v>20.391908084866415</v>
      </c>
      <c r="AT138" s="151">
        <f t="shared" si="251"/>
        <v>15.495825616217829</v>
      </c>
      <c r="AU138" s="152">
        <f t="shared" si="252"/>
        <v>12.022024856233514</v>
      </c>
      <c r="AV138" s="150">
        <f t="shared" si="253"/>
        <v>15.974560419004863</v>
      </c>
      <c r="AW138" s="151">
        <f t="shared" si="254"/>
        <v>16.850000000000001</v>
      </c>
      <c r="AX138" s="152">
        <f t="shared" si="255"/>
        <v>17.299999999999997</v>
      </c>
      <c r="AY138" s="150">
        <v>9.2352500000000006</v>
      </c>
      <c r="AZ138" s="151">
        <v>13.135</v>
      </c>
      <c r="BA138" s="151">
        <v>13.996265261437504</v>
      </c>
      <c r="BB138" s="152">
        <v>15.963176808031982</v>
      </c>
      <c r="BC138" s="150">
        <f t="shared" si="256"/>
        <v>42.226794077041745</v>
      </c>
      <c r="BD138" s="151">
        <f t="shared" si="257"/>
        <v>6.5570252107918066</v>
      </c>
      <c r="BE138" s="152">
        <f t="shared" si="258"/>
        <v>14.053117098414162</v>
      </c>
      <c r="BF138" s="150">
        <f t="shared" si="259"/>
        <v>12.284885895997007</v>
      </c>
      <c r="BG138" s="151">
        <f t="shared" si="260"/>
        <v>11.955229455047604</v>
      </c>
      <c r="BH138" s="152">
        <f t="shared" si="261"/>
        <v>12.497059986126022</v>
      </c>
      <c r="BI138" s="150">
        <v>56.67</v>
      </c>
      <c r="BJ138" s="151">
        <v>15.1</v>
      </c>
      <c r="BK138" s="151">
        <v>14.01</v>
      </c>
      <c r="BL138" s="152">
        <f t="shared" si="262"/>
        <v>14.219999999999997</v>
      </c>
      <c r="BM138" s="151">
        <v>-3.2031060422227711</v>
      </c>
      <c r="BN138" s="151">
        <v>56.784910000000004</v>
      </c>
      <c r="BO138" s="151">
        <v>17.242726212664277</v>
      </c>
      <c r="BP138" s="151">
        <v>4.7505830000000007</v>
      </c>
      <c r="BQ138" s="152">
        <v>9.577636</v>
      </c>
      <c r="BR138" s="150">
        <f t="shared" si="241"/>
        <v>194.62205504961184</v>
      </c>
      <c r="BS138" s="151">
        <f t="shared" si="242"/>
        <v>66.671366588080616</v>
      </c>
    </row>
    <row r="139" spans="2:71" ht="12.75">
      <c r="B139" s="252" t="s">
        <v>597</v>
      </c>
      <c r="C139" s="165" t="s">
        <v>1337</v>
      </c>
      <c r="D139" s="177" t="s">
        <v>90</v>
      </c>
      <c r="E139" s="105" t="s">
        <v>286</v>
      </c>
      <c r="F139" s="148">
        <f>VLOOKUP($B139,Snapshot!$D:$AJ,2,FALSE)</f>
        <v>609.25</v>
      </c>
      <c r="G139" s="148">
        <f>VLOOKUP($B139,Snapshot!$D:$AJ,3,FALSE)</f>
        <v>740</v>
      </c>
      <c r="H139" s="148">
        <f t="shared" ref="H139" si="500">IF(IFERROR(((IF(G139&lt;0,"-",G139))/F139*100-100),"-")=-100,"-",(IFERROR(((IF(G139&lt;0,"-",G139))/F139*100-100),"-")))</f>
        <v>21.460812474353716</v>
      </c>
      <c r="I139" s="149">
        <f>VLOOKUP($B139,Snapshot!$D:$AJ,8,FALSE)</f>
        <v>24.31350238948626</v>
      </c>
      <c r="J139" s="250">
        <f>IF(VLOOKUP($B139,Snapshot!$D:$AJ,28,FALSE)="#N/A N/A","NA",VLOOKUP($B139,Snapshot!$D:$AJ,30,FALSE))</f>
        <v>-7.0811970000000004</v>
      </c>
      <c r="K139" s="154">
        <f>IF(VLOOKUP($B139,Snapshot!$D:$AJ,29,FALSE)="#N/A N/A","NA",VLOOKUP($B139,Snapshot!$D:$AJ,31,FALSE))</f>
        <v>10.17976</v>
      </c>
      <c r="L139" s="154">
        <f>IF(VLOOKUP($B139,Snapshot!$D:$AJ,30,FALSE)="#N/A N/A","NA",VLOOKUP($B139,Snapshot!$D:$AJ,32,FALSE))</f>
        <v>57.494059999999998</v>
      </c>
      <c r="M139" s="155">
        <f>IF(VLOOKUP($B139,Snapshot!$D:$AJ,31,FALSE)="#N/A N/A","NA",VLOOKUP($B139,Snapshot!$D:$AJ,33,FALSE))</f>
        <v>23.175370000000001</v>
      </c>
      <c r="N139" s="150">
        <f>VLOOKUP($B139,Snapshot!$D:$AJ,10,FALSE)</f>
        <v>4.6106966361327002</v>
      </c>
      <c r="O139" s="151">
        <f>VLOOKUP($B139,Snapshot!$D:$AJ,11,FALSE)</f>
        <v>6.3297409048855702</v>
      </c>
      <c r="P139" s="151">
        <f>VLOOKUP($B139,Snapshot!$D:$AJ,12,FALSE)</f>
        <v>8.2603451443385154</v>
      </c>
      <c r="Q139" s="152">
        <f>VLOOKUP($B139,Snapshot!$D:$AJ,13,FALSE)</f>
        <v>10.359620215007135</v>
      </c>
      <c r="R139" s="150">
        <f t="shared" ref="R139" si="501">IF(AND(N139&lt;0,O139&gt;0),"LP",IF(AND(N139&gt;0,O139&lt;0),"PL",IF(OR(N139&lt;0,O139&lt;0),"Loss",IF(ISERROR((+O139/N139-1)*100),"NA",(+O139/N139-1)*100))))</f>
        <v>37.283829417038959</v>
      </c>
      <c r="S139" s="151">
        <f t="shared" ref="S139" si="502">IF(AND(O139&lt;0,P139&gt;0),"LP",IF(AND(O139&gt;0,P139&lt;0),"PL",IF(OR(O139&lt;0,P139&lt;0),"Loss",IF(ISERROR((+P139/O139-1)*100),"NA",(+P139/O139-1)*100))))</f>
        <v>30.50052551065432</v>
      </c>
      <c r="T139" s="152">
        <f t="shared" ref="T139" si="503">IF(AND(P139&lt;0,Q139&gt;0),"LP",IF(AND(P139&gt;0,Q139&lt;0),"PL",IF(OR(P139&lt;0,Q139&lt;0),"Loss",IF(ISERROR((+Q139/P139-1)*100),"NA",(+Q139/P139-1)*100))))</f>
        <v>25.413890509253399</v>
      </c>
      <c r="U139" s="150">
        <f>VLOOKUP($B139,Snapshot!$D:$AJ,17,FALSE)</f>
        <v>96.251964994294511</v>
      </c>
      <c r="V139" s="151">
        <f>VLOOKUP($B139,Snapshot!$D:$AJ,18,FALSE)</f>
        <v>73.755998006641221</v>
      </c>
      <c r="W139" s="152">
        <f>VLOOKUP($B139,Snapshot!$D:$AJ,19,FALSE)</f>
        <v>58.810070963550316</v>
      </c>
      <c r="X139" s="150">
        <f>VLOOKUP($B139,Snapshot!$D:$AJ,20,FALSE)</f>
        <v>28.528305259368626</v>
      </c>
      <c r="Y139" s="151">
        <f>VLOOKUP($B139,Snapshot!$D:$AJ,21,FALSE)</f>
        <v>21.29029267914693</v>
      </c>
      <c r="Z139" s="152">
        <f>VLOOKUP($B139,Snapshot!$D:$AJ,22,FALSE)</f>
        <v>16.043049022430001</v>
      </c>
      <c r="AA139" s="150">
        <f>VLOOKUP($B139,Snapshot!$D:$AJ,23,FALSE)</f>
        <v>57.686195399066619</v>
      </c>
      <c r="AB139" s="151">
        <f>VLOOKUP($B139,Snapshot!$D:$AJ,24,FALSE)</f>
        <v>43.801972659431073</v>
      </c>
      <c r="AC139" s="152">
        <f>VLOOKUP($B139,Snapshot!$D:$AJ,25,FALSE)</f>
        <v>37.667766589352802</v>
      </c>
      <c r="AD139" s="151">
        <f>VLOOKUP($B139,Snapshot!$D:$AJ,26,FALSE)</f>
        <v>34.154711095170164</v>
      </c>
      <c r="AE139" s="151">
        <f>VLOOKUP($B139,Snapshot!$D:$AJ,27,FALSE)</f>
        <v>33.059688375245379</v>
      </c>
      <c r="AF139" s="262">
        <f>VLOOKUP($B139,Snapshot!$D:$AJ,28,FALSE)</f>
        <v>31.113578878025745</v>
      </c>
      <c r="AG139" s="152">
        <f>VLOOKUP($B139,Snapshot!$D:$AJ,29,FALSE)</f>
        <v>0.16413623307345096</v>
      </c>
      <c r="AH139" s="150">
        <v>131.73141999999999</v>
      </c>
      <c r="AI139" s="151">
        <v>160.42580999999998</v>
      </c>
      <c r="AJ139" s="151">
        <v>204.03914725350111</v>
      </c>
      <c r="AK139" s="152">
        <v>243.68433354250388</v>
      </c>
      <c r="AL139" s="150">
        <f t="shared" ref="AL139" si="504">IF(OR(AH139&lt;0,AI139&lt;0),"NM",IF(ISERROR((AI139/AH139*100-100)),"NA",(AI139/AH139*100-100)))</f>
        <v>21.782495019031913</v>
      </c>
      <c r="AM139" s="151">
        <f t="shared" ref="AM139" si="505">IF(OR(AI139&lt;0,AJ139&lt;0),"NM",IF(ISERROR((AJ139/AI139*100-100)),"NA",(AJ139/AI139*100-100)))</f>
        <v>27.185985380719686</v>
      </c>
      <c r="AN139" s="152">
        <f t="shared" ref="AN139" si="506">IF(OR(AJ139&lt;0,AK139&lt;0),"NM",IF(ISERROR((AK139/AJ139*100-100)),"NA",(AK139/AJ139*100-100)))</f>
        <v>19.430186227815895</v>
      </c>
      <c r="AO139" s="150">
        <v>27.881049999999973</v>
      </c>
      <c r="AP139" s="151">
        <v>36.094850000000008</v>
      </c>
      <c r="AQ139" s="151">
        <v>47.6736449242199</v>
      </c>
      <c r="AR139" s="152">
        <v>54.832981883216185</v>
      </c>
      <c r="AS139" s="150">
        <f t="shared" ref="AS139" si="507">IF(OR(AO139&lt;0,AP139&lt;0),"NM",IF(ISERROR((AP139/AO139*100-100)),"NA",(AP139/AO139*100-100)))</f>
        <v>29.460153043016845</v>
      </c>
      <c r="AT139" s="151">
        <f t="shared" ref="AT139" si="508">IF(OR(AP139&lt;0,AQ139&lt;0),"NM",IF(ISERROR((AQ139/AP139*100-100)),"NA",(AQ139/AP139*100-100)))</f>
        <v>32.078800505390348</v>
      </c>
      <c r="AU139" s="152">
        <f t="shared" ref="AU139" si="509">IF(OR(AQ139&lt;0,AR139&lt;0),"NM",IF(ISERROR((AR139/AQ139*100-100)),"NA",(AR139/AQ139*100-100)))</f>
        <v>15.01738952491776</v>
      </c>
      <c r="AV139" s="150">
        <f t="shared" ref="AV139" si="510">IF(OR(AI139&lt;0,AP139&lt;0),"NM",IF(ISERROR((AP139/AI139*100)),"NA",(AP139/AI139*100)))</f>
        <v>22.499403306737246</v>
      </c>
      <c r="AW139" s="151">
        <f t="shared" ref="AW139" si="511">IF(OR(AJ139&lt;0,AQ139&lt;0),"NM",IF(ISERROR((AQ139/AJ139*100)),"NA",(AQ139/AJ139*100)))</f>
        <v>23.364950092145548</v>
      </c>
      <c r="AX139" s="152">
        <f t="shared" ref="AX139" si="512">IF(OR(AK139&lt;0,AR139&lt;0),"NM",IF(ISERROR((AR139/AK139*100)),"NA",(AR139/AK139*100)))</f>
        <v>22.501644273185136</v>
      </c>
      <c r="AY139" s="150">
        <v>14.974389999999977</v>
      </c>
      <c r="AZ139" s="151">
        <v>20.55922</v>
      </c>
      <c r="BA139" s="151">
        <v>26.82989014089155</v>
      </c>
      <c r="BB139" s="152">
        <v>33.648409045050698</v>
      </c>
      <c r="BC139" s="150">
        <f t="shared" ref="BC139" si="513">IF(OR(AY139&lt;0,AZ139&lt;0),"NM",IF(ISERROR((AZ139/AY139*100-100)),"NA",(AZ139/AY139*100-100)))</f>
        <v>37.295876493132823</v>
      </c>
      <c r="BD139" s="151">
        <f t="shared" ref="BD139" si="514">IF(OR(AZ139&lt;0,BA139&lt;0),"NM",IF(ISERROR((BA139/AZ139*100-100)),"NA",(BA139/AZ139*100-100)))</f>
        <v>30.500525510654342</v>
      </c>
      <c r="BE139" s="152">
        <f t="shared" ref="BE139" si="515">IF(OR(BA139&lt;0,BB139&lt;0),"NM",IF(ISERROR((BB139/BA139*100-100)),"NA",(BB139/BA139*100-100)))</f>
        <v>25.413890509253406</v>
      </c>
      <c r="BF139" s="150">
        <f t="shared" ref="BF139" si="516">IF(OR(AI139&lt;0,AZ139&lt;0),"NM",IF(ISERROR((AZ139/AI139*100)),"NA",(AZ139/AI139*100)))</f>
        <v>12.815406697962132</v>
      </c>
      <c r="BG139" s="151">
        <f t="shared" ref="BG139" si="517">IF(OR(AJ139&lt;0,BA139&lt;0),"NM",IF(ISERROR((BA139/AJ139*100)),"NA",(BA139/AJ139*100)))</f>
        <v>13.149383587433697</v>
      </c>
      <c r="BH139" s="152">
        <f t="shared" ref="BH139" si="518">IF(OR(AK139&lt;0,BB139&lt;0),"NM",IF(ISERROR((BB139/AK139*100)),"NA",(BB139/AK139*100)))</f>
        <v>13.808195445269231</v>
      </c>
      <c r="BI139" s="150">
        <v>62.66</v>
      </c>
      <c r="BJ139" s="151">
        <v>25.32</v>
      </c>
      <c r="BK139" s="151">
        <v>4.5500000000000007</v>
      </c>
      <c r="BL139" s="152">
        <f t="shared" ref="BL139" si="519">100-BI139-BJ139-BK139</f>
        <v>7.4700000000000024</v>
      </c>
      <c r="BM139" s="151">
        <v>-10.777048796204099</v>
      </c>
      <c r="BN139" s="151">
        <v>57.494059999999998</v>
      </c>
      <c r="BO139" s="151">
        <v>43.309615866188764</v>
      </c>
      <c r="BP139" s="151" t="e">
        <v>#N/A</v>
      </c>
      <c r="BQ139" s="152" t="e">
        <v>#N/A</v>
      </c>
      <c r="BR139" s="150" t="str">
        <f t="shared" si="241"/>
        <v xml:space="preserve"> </v>
      </c>
      <c r="BS139" s="151" t="str">
        <f t="shared" si="242"/>
        <v xml:space="preserve"> </v>
      </c>
    </row>
    <row r="140" spans="2:71" ht="12.75">
      <c r="B140" s="252" t="s">
        <v>78</v>
      </c>
      <c r="C140" s="165" t="s">
        <v>1338</v>
      </c>
      <c r="D140" s="177" t="s">
        <v>743</v>
      </c>
      <c r="E140" s="105" t="s">
        <v>287</v>
      </c>
      <c r="F140" s="148">
        <f>VLOOKUP($B140,Snapshot!$D:$AJ,2,FALSE)</f>
        <v>2030.7</v>
      </c>
      <c r="G140" s="148">
        <f>VLOOKUP($B140,Snapshot!$D:$AJ,3,FALSE)</f>
        <v>1820</v>
      </c>
      <c r="H140" s="148">
        <f t="shared" si="246"/>
        <v>-10.375732506032406</v>
      </c>
      <c r="I140" s="149">
        <f>VLOOKUP($B140,Snapshot!$D:$AJ,8,FALSE)</f>
        <v>15.087783870967742</v>
      </c>
      <c r="J140" s="250">
        <f>IF(VLOOKUP($B140,Snapshot!$D:$AJ,28,FALSE)="#N/A N/A","NA",VLOOKUP($B140,Snapshot!$D:$AJ,30,FALSE))</f>
        <v>9.6135179999999991</v>
      </c>
      <c r="K140" s="154">
        <f>IF(VLOOKUP($B140,Snapshot!$D:$AJ,29,FALSE)="#N/A N/A","NA",VLOOKUP($B140,Snapshot!$D:$AJ,31,FALSE))</f>
        <v>36.453440000000001</v>
      </c>
      <c r="L140" s="154">
        <f>IF(VLOOKUP($B140,Snapshot!$D:$AJ,30,FALSE)="#N/A N/A","NA",VLOOKUP($B140,Snapshot!$D:$AJ,32,FALSE))</f>
        <v>44.292470000000002</v>
      </c>
      <c r="M140" s="155">
        <f>IF(VLOOKUP($B140,Snapshot!$D:$AJ,31,FALSE)="#N/A N/A","NA",VLOOKUP($B140,Snapshot!$D:$AJ,33,FALSE))</f>
        <v>48.508110000000002</v>
      </c>
      <c r="N140" s="150">
        <f>VLOOKUP($B140,Snapshot!$D:$AJ,10,FALSE)</f>
        <v>17.106624102154814</v>
      </c>
      <c r="O140" s="151">
        <f>VLOOKUP($B140,Snapshot!$D:$AJ,11,FALSE)</f>
        <v>20.277166108185714</v>
      </c>
      <c r="P140" s="151">
        <f>VLOOKUP($B140,Snapshot!$D:$AJ,12,FALSE)</f>
        <v>25.83186758038233</v>
      </c>
      <c r="Q140" s="152">
        <f>VLOOKUP($B140,Snapshot!$D:$AJ,13,FALSE)</f>
        <v>31.358551279767035</v>
      </c>
      <c r="R140" s="150">
        <f t="shared" si="243"/>
        <v>18.534001724112969</v>
      </c>
      <c r="S140" s="151">
        <f t="shared" si="244"/>
        <v>27.393874679333187</v>
      </c>
      <c r="T140" s="152">
        <f t="shared" si="245"/>
        <v>21.394828237590801</v>
      </c>
      <c r="U140" s="150">
        <f>VLOOKUP($B140,Snapshot!$D:$AJ,17,FALSE)</f>
        <v>100.14713047994533</v>
      </c>
      <c r="V140" s="151">
        <f>VLOOKUP($B140,Snapshot!$D:$AJ,18,FALSE)</f>
        <v>78.612202299387306</v>
      </c>
      <c r="W140" s="152">
        <f>VLOOKUP($B140,Snapshot!$D:$AJ,19,FALSE)</f>
        <v>64.757455849378971</v>
      </c>
      <c r="X140" s="150">
        <f>VLOOKUP($B140,Snapshot!$D:$AJ,20,FALSE)</f>
        <v>17.08984430812864</v>
      </c>
      <c r="Y140" s="151">
        <f>VLOOKUP($B140,Snapshot!$D:$AJ,21,FALSE)</f>
        <v>14.973933316866386</v>
      </c>
      <c r="Z140" s="152">
        <f>VLOOKUP($B140,Snapshot!$D:$AJ,22,FALSE)</f>
        <v>13.017413802717213</v>
      </c>
      <c r="AA140" s="150">
        <f>VLOOKUP($B140,Snapshot!$D:$AJ,23,FALSE)</f>
        <v>66.886233807112731</v>
      </c>
      <c r="AB140" s="151">
        <f>VLOOKUP($B140,Snapshot!$D:$AJ,24,FALSE)</f>
        <v>54.031391202728216</v>
      </c>
      <c r="AC140" s="152">
        <f>VLOOKUP($B140,Snapshot!$D:$AJ,25,FALSE)</f>
        <v>44.735490743529823</v>
      </c>
      <c r="AD140" s="151">
        <f>VLOOKUP($B140,Snapshot!$D:$AJ,26,FALSE)</f>
        <v>17.064736878857367</v>
      </c>
      <c r="AE140" s="151">
        <f>VLOOKUP($B140,Snapshot!$D:$AJ,27,FALSE)</f>
        <v>19.047848653113096</v>
      </c>
      <c r="AF140" s="262">
        <f>VLOOKUP($B140,Snapshot!$D:$AJ,28,FALSE)</f>
        <v>20.10179929396045</v>
      </c>
      <c r="AG140" s="152">
        <f>VLOOKUP($B140,Snapshot!$D:$AJ,29,FALSE)</f>
        <v>0.4431969271679716</v>
      </c>
      <c r="AH140" s="150">
        <v>169.10729999999998</v>
      </c>
      <c r="AI140" s="151">
        <v>185.90019999999998</v>
      </c>
      <c r="AJ140" s="151">
        <v>210.98557499999998</v>
      </c>
      <c r="AK140" s="152">
        <v>242.05824761</v>
      </c>
      <c r="AL140" s="150">
        <f t="shared" si="247"/>
        <v>9.9303223456350054</v>
      </c>
      <c r="AM140" s="151">
        <f t="shared" si="248"/>
        <v>13.494001082301139</v>
      </c>
      <c r="AN140" s="152">
        <f t="shared" si="249"/>
        <v>14.727391960327154</v>
      </c>
      <c r="AO140" s="150">
        <v>15.99139999999999</v>
      </c>
      <c r="AP140" s="151">
        <v>18.42629999999998</v>
      </c>
      <c r="AQ140" s="151">
        <v>22.734276674999975</v>
      </c>
      <c r="AR140" s="152">
        <v>27.26814108766002</v>
      </c>
      <c r="AS140" s="150">
        <f t="shared" si="250"/>
        <v>15.226309141163313</v>
      </c>
      <c r="AT140" s="151">
        <f t="shared" si="251"/>
        <v>23.379499275492094</v>
      </c>
      <c r="AU140" s="152">
        <f t="shared" si="252"/>
        <v>19.942857551504005</v>
      </c>
      <c r="AV140" s="150">
        <f t="shared" si="253"/>
        <v>9.9119312405258206</v>
      </c>
      <c r="AW140" s="151">
        <f t="shared" si="254"/>
        <v>10.775275359464729</v>
      </c>
      <c r="AX140" s="152">
        <f t="shared" si="255"/>
        <v>11.265115465759287</v>
      </c>
      <c r="AY140" s="150">
        <v>10.717299999999993</v>
      </c>
      <c r="AZ140" s="151">
        <v>12.707699999999988</v>
      </c>
      <c r="BA140" s="151">
        <v>16.188831412625607</v>
      </c>
      <c r="BB140" s="152">
        <v>19.65240408703</v>
      </c>
      <c r="BC140" s="150">
        <f t="shared" si="256"/>
        <v>18.571841788510142</v>
      </c>
      <c r="BD140" s="151">
        <f t="shared" si="257"/>
        <v>27.393874679333166</v>
      </c>
      <c r="BE140" s="152">
        <f t="shared" si="258"/>
        <v>21.394828237590801</v>
      </c>
      <c r="BF140" s="150">
        <f t="shared" si="259"/>
        <v>6.8357645661489279</v>
      </c>
      <c r="BG140" s="151">
        <f t="shared" si="260"/>
        <v>7.6729565102380146</v>
      </c>
      <c r="BH140" s="152">
        <f t="shared" si="261"/>
        <v>8.11887398222167</v>
      </c>
      <c r="BI140" s="150">
        <v>59.41</v>
      </c>
      <c r="BJ140" s="151">
        <v>25.369999999999997</v>
      </c>
      <c r="BK140" s="151">
        <v>9.5600000000000023</v>
      </c>
      <c r="BL140" s="152">
        <f t="shared" si="262"/>
        <v>5.6600000000000037</v>
      </c>
      <c r="BM140" s="151">
        <v>-3.5273997007054732</v>
      </c>
      <c r="BN140" s="151">
        <v>44.292470000000002</v>
      </c>
      <c r="BO140" s="151">
        <v>22.506496439665472</v>
      </c>
      <c r="BP140" s="151">
        <v>7.8816670000000002</v>
      </c>
      <c r="BQ140" s="152">
        <v>9.2993330000000007</v>
      </c>
      <c r="BR140" s="150">
        <f t="shared" si="241"/>
        <v>105.39857130002582</v>
      </c>
      <c r="BS140" s="151">
        <f t="shared" si="242"/>
        <v>111.33132975268225</v>
      </c>
    </row>
    <row r="141" spans="2:71" ht="12.75">
      <c r="B141" s="252" t="s">
        <v>740</v>
      </c>
      <c r="C141" s="165" t="s">
        <v>1339</v>
      </c>
      <c r="D141" s="177" t="s">
        <v>743</v>
      </c>
      <c r="E141" s="105" t="s">
        <v>286</v>
      </c>
      <c r="F141" s="148">
        <f>VLOOKUP($B141,Snapshot!$D:$AJ,2,FALSE)</f>
        <v>4200.7</v>
      </c>
      <c r="G141" s="148">
        <f>VLOOKUP($B141,Snapshot!$D:$AJ,3,FALSE)</f>
        <v>5450</v>
      </c>
      <c r="H141" s="148">
        <f t="shared" si="246"/>
        <v>29.740281381674492</v>
      </c>
      <c r="I141" s="149">
        <f>VLOOKUP($B141,Snapshot!$D:$AJ,8,FALSE)</f>
        <v>4.5263392114695344</v>
      </c>
      <c r="J141" s="250">
        <f>IF(VLOOKUP($B141,Snapshot!$D:$AJ,28,FALSE)="#N/A N/A","NA",VLOOKUP($B141,Snapshot!$D:$AJ,30,FALSE))</f>
        <v>-6.4869459999999997</v>
      </c>
      <c r="K141" s="154">
        <f>IF(VLOOKUP($B141,Snapshot!$D:$AJ,29,FALSE)="#N/A N/A","NA",VLOOKUP($B141,Snapshot!$D:$AJ,31,FALSE))</f>
        <v>20.7896</v>
      </c>
      <c r="L141" s="154">
        <f>IF(VLOOKUP($B141,Snapshot!$D:$AJ,30,FALSE)="#N/A N/A","NA",VLOOKUP($B141,Snapshot!$D:$AJ,32,FALSE))</f>
        <v>60.15784</v>
      </c>
      <c r="M141" s="155">
        <f>IF(VLOOKUP($B141,Snapshot!$D:$AJ,31,FALSE)="#N/A N/A","NA",VLOOKUP($B141,Snapshot!$D:$AJ,33,FALSE))</f>
        <v>29.139060000000001</v>
      </c>
      <c r="N141" s="150">
        <f>VLOOKUP($B141,Snapshot!$D:$AJ,10,FALSE)</f>
        <v>52.921277303470333</v>
      </c>
      <c r="O141" s="151">
        <f>VLOOKUP($B141,Snapshot!$D:$AJ,11,FALSE)</f>
        <v>64.389738475177296</v>
      </c>
      <c r="P141" s="151">
        <f>VLOOKUP($B141,Snapshot!$D:$AJ,12,FALSE)</f>
        <v>79.9714058395151</v>
      </c>
      <c r="Q141" s="152">
        <f>VLOOKUP($B141,Snapshot!$D:$AJ,13,FALSE)</f>
        <v>99.084943102962228</v>
      </c>
      <c r="R141" s="150">
        <f t="shared" si="243"/>
        <v>21.670794349770752</v>
      </c>
      <c r="S141" s="151">
        <f t="shared" si="244"/>
        <v>24.198991537051583</v>
      </c>
      <c r="T141" s="152">
        <f t="shared" si="245"/>
        <v>23.900464250689502</v>
      </c>
      <c r="U141" s="150">
        <f>VLOOKUP($B141,Snapshot!$D:$AJ,17,FALSE)</f>
        <v>65.238656026214485</v>
      </c>
      <c r="V141" s="151">
        <f>VLOOKUP($B141,Snapshot!$D:$AJ,18,FALSE)</f>
        <v>52.527524755909312</v>
      </c>
      <c r="W141" s="152">
        <f>VLOOKUP($B141,Snapshot!$D:$AJ,19,FALSE)</f>
        <v>42.394937802355322</v>
      </c>
      <c r="X141" s="150">
        <f>VLOOKUP($B141,Snapshot!$D:$AJ,20,FALSE)</f>
        <v>12.040641064408829</v>
      </c>
      <c r="Y141" s="151">
        <f>VLOOKUP($B141,Snapshot!$D:$AJ,21,FALSE)</f>
        <v>9.9061856862684383</v>
      </c>
      <c r="Z141" s="152">
        <f>VLOOKUP($B141,Snapshot!$D:$AJ,22,FALSE)</f>
        <v>8.1230534679694877</v>
      </c>
      <c r="AA141" s="150">
        <f>VLOOKUP($B141,Snapshot!$D:$AJ,23,FALSE)</f>
        <v>44.558411389586382</v>
      </c>
      <c r="AB141" s="151">
        <f>VLOOKUP($B141,Snapshot!$D:$AJ,24,FALSE)</f>
        <v>35.995131671792244</v>
      </c>
      <c r="AC141" s="152">
        <f>VLOOKUP($B141,Snapshot!$D:$AJ,25,FALSE)</f>
        <v>28.395669373220702</v>
      </c>
      <c r="AD141" s="151">
        <f>VLOOKUP($B141,Snapshot!$D:$AJ,26,FALSE)</f>
        <v>18.456298455275665</v>
      </c>
      <c r="AE141" s="151">
        <f>VLOOKUP($B141,Snapshot!$D:$AJ,27,FALSE)</f>
        <v>18.859037680343011</v>
      </c>
      <c r="AF141" s="262">
        <f>VLOOKUP($B141,Snapshot!$D:$AJ,28,FALSE)</f>
        <v>19.160432563526953</v>
      </c>
      <c r="AG141" s="152">
        <f>VLOOKUP($B141,Snapshot!$D:$AJ,29,FALSE)</f>
        <v>6.1668279310197145E-2</v>
      </c>
      <c r="AH141" s="150">
        <v>69.081739999999996</v>
      </c>
      <c r="AI141" s="151">
        <v>81.040800000000004</v>
      </c>
      <c r="AJ141" s="151">
        <v>94.44919999999999</v>
      </c>
      <c r="AK141" s="152">
        <v>110.072616</v>
      </c>
      <c r="AL141" s="150">
        <f t="shared" si="247"/>
        <v>17.311463202866648</v>
      </c>
      <c r="AM141" s="151">
        <f t="shared" si="248"/>
        <v>16.545246345050884</v>
      </c>
      <c r="AN141" s="152">
        <f t="shared" si="249"/>
        <v>16.541607551996208</v>
      </c>
      <c r="AO141" s="150">
        <v>7.0201399999999898</v>
      </c>
      <c r="AP141" s="151">
        <v>8.3753699999999984</v>
      </c>
      <c r="AQ141" s="151">
        <v>10.514211599999998</v>
      </c>
      <c r="AR141" s="152">
        <v>13.269898136000007</v>
      </c>
      <c r="AS141" s="150">
        <f t="shared" si="250"/>
        <v>19.304885657551125</v>
      </c>
      <c r="AT141" s="151">
        <f t="shared" si="251"/>
        <v>25.537278950064305</v>
      </c>
      <c r="AU141" s="152">
        <f t="shared" si="252"/>
        <v>26.209159952611287</v>
      </c>
      <c r="AV141" s="150">
        <f t="shared" si="253"/>
        <v>10.334757307430328</v>
      </c>
      <c r="AW141" s="151">
        <f t="shared" si="254"/>
        <v>11.132134099600631</v>
      </c>
      <c r="AX141" s="152">
        <f t="shared" si="255"/>
        <v>12.055585320149026</v>
      </c>
      <c r="AY141" s="150">
        <v>4.7729699999999893</v>
      </c>
      <c r="AZ141" s="151">
        <v>5.8105299999999991</v>
      </c>
      <c r="BA141" s="151">
        <v>7.216619662957843</v>
      </c>
      <c r="BB141" s="152">
        <v>8.9414252656113113</v>
      </c>
      <c r="BC141" s="150">
        <f t="shared" si="256"/>
        <v>21.738246835827837</v>
      </c>
      <c r="BD141" s="151">
        <f t="shared" si="257"/>
        <v>24.198991537051612</v>
      </c>
      <c r="BE141" s="152">
        <f t="shared" si="258"/>
        <v>23.900464250689495</v>
      </c>
      <c r="BF141" s="150">
        <f t="shared" si="259"/>
        <v>7.1698823308753106</v>
      </c>
      <c r="BG141" s="151">
        <f t="shared" si="260"/>
        <v>7.6407419681244981</v>
      </c>
      <c r="BH141" s="152">
        <f t="shared" si="261"/>
        <v>8.123205925814748</v>
      </c>
      <c r="BI141" s="150">
        <v>37.08</v>
      </c>
      <c r="BJ141" s="151">
        <v>30.76</v>
      </c>
      <c r="BK141" s="151">
        <v>16.55</v>
      </c>
      <c r="BL141" s="152">
        <f t="shared" si="262"/>
        <v>15.609999999999996</v>
      </c>
      <c r="BM141" s="151">
        <v>-16.659392111737162</v>
      </c>
      <c r="BN141" s="151">
        <v>60.15784</v>
      </c>
      <c r="BO141" s="151">
        <v>13.348793070489844</v>
      </c>
      <c r="BP141" s="151" t="e">
        <v>#N/A</v>
      </c>
      <c r="BQ141" s="152" t="e">
        <v>#N/A</v>
      </c>
      <c r="BR141" s="150" t="str">
        <f t="shared" si="241"/>
        <v xml:space="preserve"> </v>
      </c>
      <c r="BS141" s="151" t="str">
        <f t="shared" si="242"/>
        <v xml:space="preserve"> </v>
      </c>
    </row>
    <row r="142" spans="2:71" ht="12.75">
      <c r="B142" s="252" t="s">
        <v>741</v>
      </c>
      <c r="C142" s="165" t="s">
        <v>1340</v>
      </c>
      <c r="D142" s="177" t="s">
        <v>743</v>
      </c>
      <c r="E142" s="105" t="s">
        <v>286</v>
      </c>
      <c r="F142" s="148">
        <f>VLOOKUP($B142,Snapshot!$D:$AJ,2,FALSE)</f>
        <v>7055.45</v>
      </c>
      <c r="G142" s="148">
        <f>VLOOKUP($B142,Snapshot!$D:$AJ,3,FALSE)</f>
        <v>8200</v>
      </c>
      <c r="H142" s="148">
        <f t="shared" si="246"/>
        <v>16.222211198435261</v>
      </c>
      <c r="I142" s="149">
        <f>VLOOKUP($B142,Snapshot!$D:$AJ,8,FALSE)</f>
        <v>12.113293543608124</v>
      </c>
      <c r="J142" s="250">
        <f>IF(VLOOKUP($B142,Snapshot!$D:$AJ,28,FALSE)="#N/A N/A","NA",VLOOKUP($B142,Snapshot!$D:$AJ,30,FALSE))</f>
        <v>0.93850230000000001</v>
      </c>
      <c r="K142" s="154">
        <f>IF(VLOOKUP($B142,Snapshot!$D:$AJ,29,FALSE)="#N/A N/A","NA",VLOOKUP($B142,Snapshot!$D:$AJ,31,FALSE))</f>
        <v>40.097490000000001</v>
      </c>
      <c r="L142" s="154">
        <f>IF(VLOOKUP($B142,Snapshot!$D:$AJ,30,FALSE)="#N/A N/A","NA",VLOOKUP($B142,Snapshot!$D:$AJ,32,FALSE))</f>
        <v>31.615570000000002</v>
      </c>
      <c r="M142" s="155">
        <f>IF(VLOOKUP($B142,Snapshot!$D:$AJ,31,FALSE)="#N/A N/A","NA",VLOOKUP($B142,Snapshot!$D:$AJ,33,FALSE))</f>
        <v>28.482980000000001</v>
      </c>
      <c r="N142" s="150">
        <f>VLOOKUP($B142,Snapshot!$D:$AJ,10,FALSE)</f>
        <v>84.851801155143121</v>
      </c>
      <c r="O142" s="151">
        <f>VLOOKUP($B142,Snapshot!$D:$AJ,11,FALSE)</f>
        <v>118.75063233845407</v>
      </c>
      <c r="P142" s="151">
        <f>VLOOKUP($B142,Snapshot!$D:$AJ,12,FALSE)</f>
        <v>130.11514261717949</v>
      </c>
      <c r="Q142" s="152">
        <f>VLOOKUP($B142,Snapshot!$D:$AJ,13,FALSE)</f>
        <v>156.64351483546955</v>
      </c>
      <c r="R142" s="150">
        <f t="shared" si="243"/>
        <v>39.950632422440016</v>
      </c>
      <c r="S142" s="151">
        <f t="shared" si="244"/>
        <v>9.5700629587682116</v>
      </c>
      <c r="T142" s="152">
        <f t="shared" si="245"/>
        <v>20.38838192441672</v>
      </c>
      <c r="U142" s="150">
        <f>VLOOKUP($B142,Snapshot!$D:$AJ,17,FALSE)</f>
        <v>59.413999412576516</v>
      </c>
      <c r="V142" s="151">
        <f>VLOOKUP($B142,Snapshot!$D:$AJ,18,FALSE)</f>
        <v>54.224664847490608</v>
      </c>
      <c r="W142" s="152">
        <f>VLOOKUP($B142,Snapshot!$D:$AJ,19,FALSE)</f>
        <v>45.041443352510882</v>
      </c>
      <c r="X142" s="150">
        <f>VLOOKUP($B142,Snapshot!$D:$AJ,20,FALSE)</f>
        <v>12.946930955325758</v>
      </c>
      <c r="Y142" s="151">
        <f>VLOOKUP($B142,Snapshot!$D:$AJ,21,FALSE)</f>
        <v>10.937551354523258</v>
      </c>
      <c r="Z142" s="152">
        <f>VLOOKUP($B142,Snapshot!$D:$AJ,22,FALSE)</f>
        <v>9.2022383381637631</v>
      </c>
      <c r="AA142" s="150">
        <f>VLOOKUP($B142,Snapshot!$D:$AJ,23,FALSE)</f>
        <v>39.831875271138799</v>
      </c>
      <c r="AB142" s="151">
        <f>VLOOKUP($B142,Snapshot!$D:$AJ,24,FALSE)</f>
        <v>36.247992319933665</v>
      </c>
      <c r="AC142" s="152">
        <f>VLOOKUP($B142,Snapshot!$D:$AJ,25,FALSE)</f>
        <v>29.935642331864248</v>
      </c>
      <c r="AD142" s="151">
        <f>VLOOKUP($B142,Snapshot!$D:$AJ,26,FALSE)</f>
        <v>21.791044338592705</v>
      </c>
      <c r="AE142" s="151">
        <f>VLOOKUP($B142,Snapshot!$D:$AJ,27,FALSE)</f>
        <v>20.170804900842871</v>
      </c>
      <c r="AF142" s="262">
        <f>VLOOKUP($B142,Snapshot!$D:$AJ,28,FALSE)</f>
        <v>20.43060269215546</v>
      </c>
      <c r="AG142" s="152">
        <f>VLOOKUP($B142,Snapshot!$D:$AJ,29,FALSE)</f>
        <v>0.42520321170159242</v>
      </c>
      <c r="AH142" s="150">
        <v>141.07777999999999</v>
      </c>
      <c r="AI142" s="151">
        <v>180.39444</v>
      </c>
      <c r="AJ142" s="151">
        <v>212.17025889999999</v>
      </c>
      <c r="AK142" s="152">
        <v>244.25348665999996</v>
      </c>
      <c r="AL142" s="150">
        <f t="shared" si="247"/>
        <v>27.868782738146308</v>
      </c>
      <c r="AM142" s="151">
        <f t="shared" si="248"/>
        <v>17.614633189359935</v>
      </c>
      <c r="AN142" s="152">
        <f t="shared" si="249"/>
        <v>15.121453839164815</v>
      </c>
      <c r="AO142" s="150">
        <v>18.521140000000006</v>
      </c>
      <c r="AP142" s="151">
        <v>24.918049999999997</v>
      </c>
      <c r="AQ142" s="151">
        <v>27.308806377074998</v>
      </c>
      <c r="AR142" s="152">
        <v>32.868869419946606</v>
      </c>
      <c r="AS142" s="150">
        <f t="shared" si="250"/>
        <v>34.538424740593655</v>
      </c>
      <c r="AT142" s="151">
        <f t="shared" si="251"/>
        <v>9.5944762012878186</v>
      </c>
      <c r="AU142" s="152">
        <f t="shared" si="252"/>
        <v>20.359963617959991</v>
      </c>
      <c r="AV142" s="150">
        <f t="shared" si="253"/>
        <v>13.813092022126622</v>
      </c>
      <c r="AW142" s="151">
        <f t="shared" si="254"/>
        <v>12.871175497762</v>
      </c>
      <c r="AX142" s="152">
        <f t="shared" si="255"/>
        <v>13.456868055152867</v>
      </c>
      <c r="AY142" s="150">
        <v>12.70783000000001</v>
      </c>
      <c r="AZ142" s="151">
        <v>17.840619999999983</v>
      </c>
      <c r="BA142" s="151">
        <v>19.547978566234576</v>
      </c>
      <c r="BB142" s="152">
        <v>23.533495094821603</v>
      </c>
      <c r="BC142" s="150">
        <f t="shared" si="256"/>
        <v>40.390766952343313</v>
      </c>
      <c r="BD142" s="151">
        <f t="shared" si="257"/>
        <v>9.5700629587682045</v>
      </c>
      <c r="BE142" s="152">
        <f t="shared" si="258"/>
        <v>20.38838192441672</v>
      </c>
      <c r="BF142" s="150">
        <f t="shared" si="259"/>
        <v>9.8897837427805335</v>
      </c>
      <c r="BG142" s="151">
        <f t="shared" si="260"/>
        <v>9.2133452952272261</v>
      </c>
      <c r="BH142" s="152">
        <f t="shared" si="261"/>
        <v>9.6348655720850154</v>
      </c>
      <c r="BI142" s="150">
        <v>65.02</v>
      </c>
      <c r="BJ142" s="151">
        <v>13.629999999999999</v>
      </c>
      <c r="BK142" s="151">
        <v>6.93</v>
      </c>
      <c r="BL142" s="152">
        <f t="shared" si="262"/>
        <v>14.420000000000005</v>
      </c>
      <c r="BM142" s="151">
        <v>-3.7455661664392892</v>
      </c>
      <c r="BN142" s="151">
        <v>31.615570000000002</v>
      </c>
      <c r="BO142" s="151">
        <v>48.512541553166066</v>
      </c>
      <c r="BP142" s="151" t="e">
        <v>#N/A</v>
      </c>
      <c r="BQ142" s="152" t="e">
        <v>#N/A</v>
      </c>
      <c r="BR142" s="150" t="str">
        <f t="shared" si="241"/>
        <v xml:space="preserve"> </v>
      </c>
      <c r="BS142" s="151" t="str">
        <f t="shared" si="242"/>
        <v xml:space="preserve"> </v>
      </c>
    </row>
    <row r="143" spans="2:71" ht="12.75">
      <c r="B143" s="252" t="s">
        <v>742</v>
      </c>
      <c r="C143" s="165" t="s">
        <v>1341</v>
      </c>
      <c r="D143" s="177" t="s">
        <v>743</v>
      </c>
      <c r="E143" s="105" t="s">
        <v>286</v>
      </c>
      <c r="F143" s="148">
        <f>VLOOKUP($B143,Snapshot!$D:$AJ,2,FALSE)</f>
        <v>1708.9</v>
      </c>
      <c r="G143" s="148">
        <f>VLOOKUP($B143,Snapshot!$D:$AJ,3,FALSE)</f>
        <v>2140</v>
      </c>
      <c r="H143" s="148">
        <f t="shared" si="246"/>
        <v>25.226754052314334</v>
      </c>
      <c r="I143" s="149">
        <f>VLOOKUP($B143,Snapshot!$D:$AJ,8,FALSE)</f>
        <v>2.3104265839904423</v>
      </c>
      <c r="J143" s="250">
        <f>IF(VLOOKUP($B143,Snapshot!$D:$AJ,28,FALSE)="#N/A N/A","NA",VLOOKUP($B143,Snapshot!$D:$AJ,30,FALSE))</f>
        <v>-3.0026139999999999</v>
      </c>
      <c r="K143" s="154">
        <f>IF(VLOOKUP($B143,Snapshot!$D:$AJ,29,FALSE)="#N/A N/A","NA",VLOOKUP($B143,Snapshot!$D:$AJ,31,FALSE))</f>
        <v>10.629899999999999</v>
      </c>
      <c r="L143" s="154">
        <f>IF(VLOOKUP($B143,Snapshot!$D:$AJ,30,FALSE)="#N/A N/A","NA",VLOOKUP($B143,Snapshot!$D:$AJ,32,FALSE))</f>
        <v>42.848779999999998</v>
      </c>
      <c r="M143" s="155">
        <f>IF(VLOOKUP($B143,Snapshot!$D:$AJ,31,FALSE)="#N/A N/A","NA",VLOOKUP($B143,Snapshot!$D:$AJ,33,FALSE))</f>
        <v>8.601566</v>
      </c>
      <c r="N143" s="150">
        <f>VLOOKUP($B143,Snapshot!$D:$AJ,10,FALSE)</f>
        <v>16.829872326243525</v>
      </c>
      <c r="O143" s="151">
        <f>VLOOKUP($B143,Snapshot!$D:$AJ,11,FALSE)</f>
        <v>26.425764741513557</v>
      </c>
      <c r="P143" s="151">
        <f>VLOOKUP($B143,Snapshot!$D:$AJ,12,FALSE)</f>
        <v>34.218164926433516</v>
      </c>
      <c r="Q143" s="152">
        <f>VLOOKUP($B143,Snapshot!$D:$AJ,13,FALSE)</f>
        <v>50.148071019889279</v>
      </c>
      <c r="R143" s="150">
        <f t="shared" si="243"/>
        <v>57.017024426898089</v>
      </c>
      <c r="S143" s="151">
        <f t="shared" si="244"/>
        <v>29.487889039890259</v>
      </c>
      <c r="T143" s="152">
        <f t="shared" si="245"/>
        <v>46.553946208698996</v>
      </c>
      <c r="U143" s="150">
        <f>VLOOKUP($B143,Snapshot!$D:$AJ,17,FALSE)</f>
        <v>64.667948750614713</v>
      </c>
      <c r="V143" s="151">
        <f>VLOOKUP($B143,Snapshot!$D:$AJ,18,FALSE)</f>
        <v>49.941310519544423</v>
      </c>
      <c r="W143" s="152">
        <f>VLOOKUP($B143,Snapshot!$D:$AJ,19,FALSE)</f>
        <v>34.077083430033262</v>
      </c>
      <c r="X143" s="150">
        <f>VLOOKUP($B143,Snapshot!$D:$AJ,20,FALSE)</f>
        <v>10.543971659760716</v>
      </c>
      <c r="Y143" s="151">
        <f>VLOOKUP($B143,Snapshot!$D:$AJ,21,FALSE)</f>
        <v>9.0278598524060847</v>
      </c>
      <c r="Z143" s="152">
        <f>VLOOKUP($B143,Snapshot!$D:$AJ,22,FALSE)</f>
        <v>7.415816812989191</v>
      </c>
      <c r="AA143" s="150">
        <f>VLOOKUP($B143,Snapshot!$D:$AJ,23,FALSE)</f>
        <v>41.787391068400552</v>
      </c>
      <c r="AB143" s="151">
        <f>VLOOKUP($B143,Snapshot!$D:$AJ,24,FALSE)</f>
        <v>33.624084120142605</v>
      </c>
      <c r="AC143" s="152">
        <f>VLOOKUP($B143,Snapshot!$D:$AJ,25,FALSE)</f>
        <v>22.923279568694099</v>
      </c>
      <c r="AD143" s="151">
        <f>VLOOKUP($B143,Snapshot!$D:$AJ,26,FALSE)</f>
        <v>18.356855088117641</v>
      </c>
      <c r="AE143" s="151">
        <f>VLOOKUP($B143,Snapshot!$D:$AJ,27,FALSE)</f>
        <v>19.477249662910552</v>
      </c>
      <c r="AF143" s="262">
        <f>VLOOKUP($B143,Snapshot!$D:$AJ,28,FALSE)</f>
        <v>23.895298015371893</v>
      </c>
      <c r="AG143" s="152">
        <f>VLOOKUP($B143,Snapshot!$D:$AJ,29,FALSE)</f>
        <v>0.17555152437240329</v>
      </c>
      <c r="AH143" s="150">
        <v>55.992012000000003</v>
      </c>
      <c r="AI143" s="151">
        <v>65.945695999999998</v>
      </c>
      <c r="AJ143" s="151">
        <v>76.930415914115841</v>
      </c>
      <c r="AK143" s="152">
        <v>94.618284142756693</v>
      </c>
      <c r="AL143" s="150">
        <f t="shared" si="247"/>
        <v>17.776971472287855</v>
      </c>
      <c r="AM143" s="151">
        <f t="shared" si="248"/>
        <v>16.657220380410934</v>
      </c>
      <c r="AN143" s="152">
        <f t="shared" si="249"/>
        <v>22.99203509881886</v>
      </c>
      <c r="AO143" s="150">
        <v>3.2232320000000034</v>
      </c>
      <c r="AP143" s="151">
        <v>4.6170390672198698</v>
      </c>
      <c r="AQ143" s="151">
        <v>5.7438781360299052</v>
      </c>
      <c r="AR143" s="152">
        <v>8.3836586893606135</v>
      </c>
      <c r="AS143" s="150">
        <f t="shared" si="250"/>
        <v>43.242530082223823</v>
      </c>
      <c r="AT143" s="151">
        <f t="shared" si="251"/>
        <v>24.406097769680699</v>
      </c>
      <c r="AU143" s="152">
        <f t="shared" si="252"/>
        <v>45.95815737753955</v>
      </c>
      <c r="AV143" s="150">
        <f t="shared" si="253"/>
        <v>7.0012743018435506</v>
      </c>
      <c r="AW143" s="151">
        <f t="shared" si="254"/>
        <v>7.4663292376350849</v>
      </c>
      <c r="AX143" s="152">
        <f t="shared" si="255"/>
        <v>8.8605059427115034</v>
      </c>
      <c r="AY143" s="150">
        <v>1.8987260000000032</v>
      </c>
      <c r="AZ143" s="151">
        <v>2.9813230672198698</v>
      </c>
      <c r="BA143" s="151">
        <v>3.8604523052023176</v>
      </c>
      <c r="BB143" s="152">
        <v>5.6576451947786843</v>
      </c>
      <c r="BC143" s="150">
        <f t="shared" si="256"/>
        <v>57.017024426898075</v>
      </c>
      <c r="BD143" s="151">
        <f t="shared" si="257"/>
        <v>29.487889039890263</v>
      </c>
      <c r="BE143" s="152">
        <f t="shared" si="258"/>
        <v>46.55394620869896</v>
      </c>
      <c r="BF143" s="150">
        <f t="shared" si="259"/>
        <v>4.5208758843334831</v>
      </c>
      <c r="BG143" s="151">
        <f t="shared" si="260"/>
        <v>5.0181092345998479</v>
      </c>
      <c r="BH143" s="152">
        <f t="shared" si="261"/>
        <v>5.9794417601598342</v>
      </c>
      <c r="BI143" s="150">
        <v>61.88</v>
      </c>
      <c r="BJ143" s="151">
        <v>6.54</v>
      </c>
      <c r="BK143" s="151">
        <v>13.530000000000001</v>
      </c>
      <c r="BL143" s="152">
        <f t="shared" si="262"/>
        <v>18.049999999999997</v>
      </c>
      <c r="BM143" s="151">
        <v>-10.213839121525766</v>
      </c>
      <c r="BN143" s="151">
        <v>42.848779999999998</v>
      </c>
      <c r="BO143" s="151">
        <v>4.0092661887694145</v>
      </c>
      <c r="BP143" s="151" t="e">
        <v>#N/A</v>
      </c>
      <c r="BQ143" s="152" t="e">
        <v>#N/A</v>
      </c>
      <c r="BR143" s="150" t="str">
        <f t="shared" ref="BR143:BR206" si="520">IFERROR((BA143/BP143*100-100)," ")</f>
        <v xml:space="preserve"> </v>
      </c>
      <c r="BS143" s="151" t="str">
        <f t="shared" ref="BS143:BS206" si="521">IFERROR((BB143/BQ143*100-100)," ")</f>
        <v xml:space="preserve"> </v>
      </c>
    </row>
    <row r="144" spans="2:71" ht="12.75">
      <c r="B144" s="252" t="s">
        <v>84</v>
      </c>
      <c r="C144" s="165" t="s">
        <v>1342</v>
      </c>
      <c r="D144" s="177" t="s">
        <v>743</v>
      </c>
      <c r="E144" s="105" t="s">
        <v>286</v>
      </c>
      <c r="F144" s="148">
        <f>VLOOKUP($B144,Snapshot!$D:$AJ,2,FALSE)</f>
        <v>1866.35</v>
      </c>
      <c r="G144" s="148">
        <f>VLOOKUP($B144,Snapshot!$D:$AJ,3,FALSE)</f>
        <v>1800</v>
      </c>
      <c r="H144" s="148">
        <f t="shared" si="246"/>
        <v>-3.5550673775015298</v>
      </c>
      <c r="I144" s="149">
        <f>VLOOKUP($B144,Snapshot!$D:$AJ,8,FALSE)</f>
        <v>7.3438894862604531</v>
      </c>
      <c r="J144" s="250">
        <f>IF(VLOOKUP($B144,Snapshot!$D:$AJ,28,FALSE)="#N/A N/A","NA",VLOOKUP($B144,Snapshot!$D:$AJ,30,FALSE))</f>
        <v>24.386019999999998</v>
      </c>
      <c r="K144" s="154">
        <f>IF(VLOOKUP($B144,Snapshot!$D:$AJ,29,FALSE)="#N/A N/A","NA",VLOOKUP($B144,Snapshot!$D:$AJ,31,FALSE))</f>
        <v>70.606530000000006</v>
      </c>
      <c r="L144" s="154">
        <f>IF(VLOOKUP($B144,Snapshot!$D:$AJ,30,FALSE)="#N/A N/A","NA",VLOOKUP($B144,Snapshot!$D:$AJ,32,FALSE))</f>
        <v>114.3259</v>
      </c>
      <c r="M144" s="155">
        <f>IF(VLOOKUP($B144,Snapshot!$D:$AJ,31,FALSE)="#N/A N/A","NA",VLOOKUP($B144,Snapshot!$D:$AJ,33,FALSE))</f>
        <v>90.745559999999998</v>
      </c>
      <c r="N144" s="150">
        <f>VLOOKUP($B144,Snapshot!$D:$AJ,10,FALSE)</f>
        <v>11.451934703748437</v>
      </c>
      <c r="O144" s="151">
        <f>VLOOKUP($B144,Snapshot!$D:$AJ,11,FALSE)</f>
        <v>7.2357920193470289</v>
      </c>
      <c r="P144" s="151">
        <f>VLOOKUP($B144,Snapshot!$D:$AJ,12,FALSE)</f>
        <v>25.08329533002809</v>
      </c>
      <c r="Q144" s="152">
        <f>VLOOKUP($B144,Snapshot!$D:$AJ,13,FALSE)</f>
        <v>32.965138807285946</v>
      </c>
      <c r="R144" s="150">
        <f t="shared" si="243"/>
        <v>-36.815986062349658</v>
      </c>
      <c r="S144" s="151">
        <f t="shared" si="244"/>
        <v>246.65583619540868</v>
      </c>
      <c r="T144" s="152">
        <f t="shared" si="245"/>
        <v>31.422679410955332</v>
      </c>
      <c r="U144" s="150">
        <f>VLOOKUP($B144,Snapshot!$D:$AJ,17,FALSE)</f>
        <v>257.93306316844951</v>
      </c>
      <c r="V144" s="151">
        <f>VLOOKUP($B144,Snapshot!$D:$AJ,18,FALSE)</f>
        <v>74.406092797772345</v>
      </c>
      <c r="W144" s="152">
        <f>VLOOKUP($B144,Snapshot!$D:$AJ,19,FALSE)</f>
        <v>56.615869598204142</v>
      </c>
      <c r="X144" s="150">
        <f>VLOOKUP($B144,Snapshot!$D:$AJ,20,FALSE)</f>
        <v>10.607139936431579</v>
      </c>
      <c r="Y144" s="151">
        <f>VLOOKUP($B144,Snapshot!$D:$AJ,21,FALSE)</f>
        <v>9.3850196188662505</v>
      </c>
      <c r="Z144" s="152">
        <f>VLOOKUP($B144,Snapshot!$D:$AJ,22,FALSE)</f>
        <v>8.2743277470838734</v>
      </c>
      <c r="AA144" s="150">
        <f>VLOOKUP($B144,Snapshot!$D:$AJ,23,FALSE)</f>
        <v>122.32943196662595</v>
      </c>
      <c r="AB144" s="151">
        <f>VLOOKUP($B144,Snapshot!$D:$AJ,24,FALSE)</f>
        <v>54.228652186016824</v>
      </c>
      <c r="AC144" s="152">
        <f>VLOOKUP($B144,Snapshot!$D:$AJ,25,FALSE)</f>
        <v>42.149652152487924</v>
      </c>
      <c r="AD144" s="151">
        <f>VLOOKUP($B144,Snapshot!$D:$AJ,26,FALSE)</f>
        <v>4.11236148097242</v>
      </c>
      <c r="AE144" s="151">
        <f>VLOOKUP($B144,Snapshot!$D:$AJ,27,FALSE)</f>
        <v>12.61324075217027</v>
      </c>
      <c r="AF144" s="262">
        <f>VLOOKUP($B144,Snapshot!$D:$AJ,28,FALSE)</f>
        <v>14.614855880172392</v>
      </c>
      <c r="AG144" s="152">
        <f>VLOOKUP($B144,Snapshot!$D:$AJ,29,FALSE)</f>
        <v>0.11630924562938938</v>
      </c>
      <c r="AH144" s="150">
        <v>94.987700000000004</v>
      </c>
      <c r="AI144" s="151">
        <v>124.8121</v>
      </c>
      <c r="AJ144" s="151">
        <v>146.70474620960925</v>
      </c>
      <c r="AK144" s="152">
        <v>162.49444583717525</v>
      </c>
      <c r="AL144" s="150">
        <f t="shared" si="247"/>
        <v>31.398170499970007</v>
      </c>
      <c r="AM144" s="151">
        <f t="shared" si="248"/>
        <v>17.540483822970089</v>
      </c>
      <c r="AN144" s="152">
        <f t="shared" si="249"/>
        <v>10.762909882278748</v>
      </c>
      <c r="AO144" s="150">
        <v>5.7236999999999938</v>
      </c>
      <c r="AP144" s="151">
        <v>4.7461999999999991</v>
      </c>
      <c r="AQ144" s="151">
        <v>10.651961753458805</v>
      </c>
      <c r="AR144" s="152">
        <v>13.561135331797482</v>
      </c>
      <c r="AS144" s="150">
        <f t="shared" si="250"/>
        <v>-17.078113807502078</v>
      </c>
      <c r="AT144" s="151">
        <f t="shared" si="251"/>
        <v>124.4313714857951</v>
      </c>
      <c r="AU144" s="152">
        <f t="shared" si="252"/>
        <v>27.311153059614</v>
      </c>
      <c r="AV144" s="150">
        <f t="shared" si="253"/>
        <v>3.8026761828380411</v>
      </c>
      <c r="AW144" s="151">
        <f t="shared" si="254"/>
        <v>7.260816046291688</v>
      </c>
      <c r="AX144" s="152">
        <f t="shared" si="255"/>
        <v>8.3455992984438279</v>
      </c>
      <c r="AY144" s="150">
        <v>3.7882999999999827</v>
      </c>
      <c r="AZ144" s="151">
        <v>2.3935999999999971</v>
      </c>
      <c r="BA144" s="151">
        <v>8.2975540951732931</v>
      </c>
      <c r="BB144" s="152">
        <v>10.90486791745019</v>
      </c>
      <c r="BC144" s="150">
        <f t="shared" si="256"/>
        <v>-36.815986062349658</v>
      </c>
      <c r="BD144" s="151">
        <f t="shared" si="257"/>
        <v>246.65583619540871</v>
      </c>
      <c r="BE144" s="152">
        <f t="shared" si="258"/>
        <v>31.422679410955283</v>
      </c>
      <c r="BF144" s="150">
        <f t="shared" si="259"/>
        <v>1.9177627810124154</v>
      </c>
      <c r="BG144" s="151">
        <f t="shared" si="260"/>
        <v>5.6559547728046162</v>
      </c>
      <c r="BH144" s="152">
        <f t="shared" si="261"/>
        <v>6.7109173247541172</v>
      </c>
      <c r="BI144" s="150">
        <v>30.3</v>
      </c>
      <c r="BJ144" s="151">
        <v>15.08</v>
      </c>
      <c r="BK144" s="151">
        <v>40.410000000000004</v>
      </c>
      <c r="BL144" s="152">
        <f t="shared" si="262"/>
        <v>14.21</v>
      </c>
      <c r="BM144" s="151">
        <v>-4.1028671256808167</v>
      </c>
      <c r="BN144" s="151">
        <v>114.3259</v>
      </c>
      <c r="BO144" s="151">
        <v>34.71234551971326</v>
      </c>
      <c r="BP144" s="151">
        <v>4.5874120000000005</v>
      </c>
      <c r="BQ144" s="152">
        <v>7.0004239999999998</v>
      </c>
      <c r="BR144" s="150">
        <f t="shared" si="520"/>
        <v>80.876583467394937</v>
      </c>
      <c r="BS144" s="151">
        <f t="shared" si="521"/>
        <v>55.774391914692472</v>
      </c>
    </row>
    <row r="145" spans="2:71" ht="12.75">
      <c r="B145" s="252" t="s">
        <v>762</v>
      </c>
      <c r="C145" s="165" t="s">
        <v>1343</v>
      </c>
      <c r="D145" s="177" t="s">
        <v>708</v>
      </c>
      <c r="E145" s="105" t="s">
        <v>286</v>
      </c>
      <c r="F145" s="148">
        <f>VLOOKUP($B145,Snapshot!$D:$AJ,2,FALSE)</f>
        <v>4653.6499999999996</v>
      </c>
      <c r="G145" s="148">
        <f>VLOOKUP($B145,Snapshot!$D:$AJ,3,FALSE)</f>
        <v>5000</v>
      </c>
      <c r="H145" s="148">
        <f t="shared" si="246"/>
        <v>7.4425450990083277</v>
      </c>
      <c r="I145" s="149">
        <f>VLOOKUP($B145,Snapshot!$D:$AJ,8,FALSE)</f>
        <v>1.8796012430107525</v>
      </c>
      <c r="J145" s="250">
        <f>IF(VLOOKUP($B145,Snapshot!$D:$AJ,28,FALSE)="#N/A N/A","NA",VLOOKUP($B145,Snapshot!$D:$AJ,30,FALSE))</f>
        <v>8.7555499999999995</v>
      </c>
      <c r="K145" s="154">
        <f>IF(VLOOKUP($B145,Snapshot!$D:$AJ,29,FALSE)="#N/A N/A","NA",VLOOKUP($B145,Snapshot!$D:$AJ,31,FALSE))</f>
        <v>27.87388</v>
      </c>
      <c r="L145" s="154">
        <f>IF(VLOOKUP($B145,Snapshot!$D:$AJ,30,FALSE)="#N/A N/A","NA",VLOOKUP($B145,Snapshot!$D:$AJ,32,FALSE))</f>
        <v>52.356400000000001</v>
      </c>
      <c r="M145" s="155">
        <f>IF(VLOOKUP($B145,Snapshot!$D:$AJ,31,FALSE)="#N/A N/A","NA",VLOOKUP($B145,Snapshot!$D:$AJ,33,FALSE))</f>
        <v>48.503369999999997</v>
      </c>
      <c r="N145" s="150">
        <f>VLOOKUP($B145,Snapshot!$D:$AJ,10,FALSE)</f>
        <v>46.656674689927478</v>
      </c>
      <c r="O145" s="151">
        <f>VLOOKUP($B145,Snapshot!$D:$AJ,11,FALSE)</f>
        <v>40.133645162151957</v>
      </c>
      <c r="P145" s="151">
        <f>VLOOKUP($B145,Snapshot!$D:$AJ,12,FALSE)</f>
        <v>68.082850424020407</v>
      </c>
      <c r="Q145" s="152">
        <f>VLOOKUP($B145,Snapshot!$D:$AJ,13,FALSE)</f>
        <v>105.05998546124529</v>
      </c>
      <c r="R145" s="150">
        <f t="shared" si="243"/>
        <v>-13.980913923091375</v>
      </c>
      <c r="S145" s="151">
        <f t="shared" si="244"/>
        <v>69.640335805395409</v>
      </c>
      <c r="T145" s="152">
        <f t="shared" si="245"/>
        <v>54.311966680200754</v>
      </c>
      <c r="U145" s="150">
        <f>VLOOKUP($B145,Snapshot!$D:$AJ,17,FALSE)</f>
        <v>115.95383327873306</v>
      </c>
      <c r="V145" s="151">
        <f>VLOOKUP($B145,Snapshot!$D:$AJ,18,FALSE)</f>
        <v>68.352749202141794</v>
      </c>
      <c r="W145" s="152">
        <f>VLOOKUP($B145,Snapshot!$D:$AJ,19,FALSE)</f>
        <v>44.295170797607298</v>
      </c>
      <c r="X145" s="150">
        <f>VLOOKUP($B145,Snapshot!$D:$AJ,20,FALSE)</f>
        <v>7.595519642769256</v>
      </c>
      <c r="Y145" s="151">
        <f>VLOOKUP($B145,Snapshot!$D:$AJ,21,FALSE)</f>
        <v>6.8358983963455566</v>
      </c>
      <c r="Z145" s="152">
        <f>VLOOKUP($B145,Snapshot!$D:$AJ,22,FALSE)</f>
        <v>5.9219823053695766</v>
      </c>
      <c r="AA145" s="150">
        <f>VLOOKUP($B145,Snapshot!$D:$AJ,23,FALSE)</f>
        <v>33.05040683351163</v>
      </c>
      <c r="AB145" s="151">
        <f>VLOOKUP($B145,Snapshot!$D:$AJ,24,FALSE)</f>
        <v>26.531278248939991</v>
      </c>
      <c r="AC145" s="152">
        <f>VLOOKUP($B145,Snapshot!$D:$AJ,25,FALSE)</f>
        <v>19.675687314660806</v>
      </c>
      <c r="AD145" s="151">
        <f>VLOOKUP($B145,Snapshot!$D:$AJ,26,FALSE)</f>
        <v>6.8069786669270123</v>
      </c>
      <c r="AE145" s="151">
        <f>VLOOKUP($B145,Snapshot!$D:$AJ,27,FALSE)</f>
        <v>10.527326481220742</v>
      </c>
      <c r="AF145" s="262">
        <f>VLOOKUP($B145,Snapshot!$D:$AJ,28,FALSE)</f>
        <v>14.3270831942035</v>
      </c>
      <c r="AG145" s="152">
        <f>VLOOKUP($B145,Snapshot!$D:$AJ,29,FALSE)</f>
        <v>0</v>
      </c>
      <c r="AH145" s="150">
        <v>69.270950999999997</v>
      </c>
      <c r="AI145" s="151">
        <v>67.292688999999996</v>
      </c>
      <c r="AJ145" s="151">
        <v>84.617598583027643</v>
      </c>
      <c r="AK145" s="152">
        <v>102.22573419639897</v>
      </c>
      <c r="AL145" s="150">
        <f t="shared" si="247"/>
        <v>-2.8558320211310502</v>
      </c>
      <c r="AM145" s="151">
        <f t="shared" si="248"/>
        <v>25.745604523290268</v>
      </c>
      <c r="AN145" s="152">
        <f t="shared" si="249"/>
        <v>20.809070344975638</v>
      </c>
      <c r="AO145" s="150">
        <v>4.1793320000000094</v>
      </c>
      <c r="AP145" s="151">
        <v>4.918817999999999</v>
      </c>
      <c r="AQ145" s="151">
        <v>6.260023857871114</v>
      </c>
      <c r="AR145" s="152">
        <v>8.3656594790894605</v>
      </c>
      <c r="AS145" s="150">
        <f t="shared" si="250"/>
        <v>17.69388026603265</v>
      </c>
      <c r="AT145" s="151">
        <f t="shared" si="251"/>
        <v>27.266832354258995</v>
      </c>
      <c r="AU145" s="152">
        <f t="shared" si="252"/>
        <v>33.636223583569915</v>
      </c>
      <c r="AV145" s="150">
        <f t="shared" si="253"/>
        <v>7.3095875244337458</v>
      </c>
      <c r="AW145" s="151">
        <f t="shared" si="254"/>
        <v>7.3980164442136882</v>
      </c>
      <c r="AX145" s="152">
        <f t="shared" si="255"/>
        <v>8.183516161416966</v>
      </c>
      <c r="AY145" s="150">
        <v>1.5720360000000093</v>
      </c>
      <c r="AZ145" s="151">
        <v>1.3522509999999992</v>
      </c>
      <c r="BA145" s="151">
        <v>2.2939631373318168</v>
      </c>
      <c r="BB145" s="152">
        <v>3.5398596321355602</v>
      </c>
      <c r="BC145" s="150">
        <f t="shared" si="256"/>
        <v>-13.980913923091379</v>
      </c>
      <c r="BD145" s="151">
        <f t="shared" si="257"/>
        <v>69.640335805395466</v>
      </c>
      <c r="BE145" s="152">
        <f t="shared" si="258"/>
        <v>54.311966680200726</v>
      </c>
      <c r="BF145" s="150">
        <f t="shared" si="259"/>
        <v>2.0095065602148838</v>
      </c>
      <c r="BG145" s="151">
        <f t="shared" si="260"/>
        <v>2.7109764112260368</v>
      </c>
      <c r="BH145" s="152">
        <f t="shared" si="261"/>
        <v>3.4627871934230199</v>
      </c>
      <c r="BI145" s="150">
        <v>39.869999999999997</v>
      </c>
      <c r="BJ145" s="151">
        <v>28.42</v>
      </c>
      <c r="BK145" s="151">
        <v>15.729999999999997</v>
      </c>
      <c r="BL145" s="152">
        <f t="shared" si="262"/>
        <v>15.980000000000004</v>
      </c>
      <c r="BM145" s="151">
        <v>-13.251810496686588</v>
      </c>
      <c r="BN145" s="151">
        <v>52.356400000000001</v>
      </c>
      <c r="BO145" s="151">
        <v>14.719962246117085</v>
      </c>
      <c r="BP145" s="151" t="e">
        <v>#N/A</v>
      </c>
      <c r="BQ145" s="152" t="e">
        <v>#N/A</v>
      </c>
      <c r="BR145" s="150" t="str">
        <f t="shared" si="520"/>
        <v xml:space="preserve"> </v>
      </c>
      <c r="BS145" s="151" t="str">
        <f t="shared" si="521"/>
        <v xml:space="preserve"> </v>
      </c>
    </row>
    <row r="146" spans="2:71" ht="12.75">
      <c r="B146" s="252" t="s">
        <v>703</v>
      </c>
      <c r="C146" s="165" t="s">
        <v>1344</v>
      </c>
      <c r="D146" s="177" t="s">
        <v>708</v>
      </c>
      <c r="E146" s="105" t="s">
        <v>286</v>
      </c>
      <c r="F146" s="148">
        <f>VLOOKUP($B146,Snapshot!$D:$AJ,2,FALSE)</f>
        <v>608.20000000000005</v>
      </c>
      <c r="G146" s="148">
        <f>VLOOKUP($B146,Snapshot!$D:$AJ,3,FALSE)</f>
        <v>630</v>
      </c>
      <c r="H146" s="148">
        <f t="shared" si="246"/>
        <v>3.5843472541926928</v>
      </c>
      <c r="I146" s="149">
        <f>VLOOKUP($B146,Snapshot!$D:$AJ,8,FALSE)</f>
        <v>0.47221370071684599</v>
      </c>
      <c r="J146" s="250">
        <f>IF(VLOOKUP($B146,Snapshot!$D:$AJ,28,FALSE)="#N/A N/A","NA",VLOOKUP($B146,Snapshot!$D:$AJ,30,FALSE))</f>
        <v>10.62205</v>
      </c>
      <c r="K146" s="154">
        <f>IF(VLOOKUP($B146,Snapshot!$D:$AJ,29,FALSE)="#N/A N/A","NA",VLOOKUP($B146,Snapshot!$D:$AJ,31,FALSE))</f>
        <v>23.292120000000001</v>
      </c>
      <c r="L146" s="154">
        <f>IF(VLOOKUP($B146,Snapshot!$D:$AJ,30,FALSE)="#N/A N/A","NA",VLOOKUP($B146,Snapshot!$D:$AJ,32,FALSE))</f>
        <v>8.8111610000000002</v>
      </c>
      <c r="M146" s="155">
        <f>IF(VLOOKUP($B146,Snapshot!$D:$AJ,31,FALSE)="#N/A N/A","NA",VLOOKUP($B146,Snapshot!$D:$AJ,33,FALSE))</f>
        <v>10.21111</v>
      </c>
      <c r="N146" s="150">
        <f>VLOOKUP($B146,Snapshot!$D:$AJ,10,FALSE)</f>
        <v>9.059270123371606</v>
      </c>
      <c r="O146" s="151">
        <f>VLOOKUP($B146,Snapshot!$D:$AJ,11,FALSE)</f>
        <v>4.2589971848131993</v>
      </c>
      <c r="P146" s="151">
        <f>VLOOKUP($B146,Snapshot!$D:$AJ,12,FALSE)</f>
        <v>6.4594981102030546</v>
      </c>
      <c r="Q146" s="152">
        <f>VLOOKUP($B146,Snapshot!$D:$AJ,13,FALSE)</f>
        <v>14.046248157805604</v>
      </c>
      <c r="R146" s="150">
        <f t="shared" si="243"/>
        <v>-52.987413700960275</v>
      </c>
      <c r="S146" s="151">
        <f t="shared" si="244"/>
        <v>51.667113874515749</v>
      </c>
      <c r="T146" s="152">
        <f t="shared" si="245"/>
        <v>117.45107620078024</v>
      </c>
      <c r="U146" s="150">
        <f>VLOOKUP($B146,Snapshot!$D:$AJ,17,FALSE)</f>
        <v>142.80356938688041</v>
      </c>
      <c r="V146" s="151">
        <f>VLOOKUP($B146,Snapshot!$D:$AJ,18,FALSE)</f>
        <v>94.155921965411224</v>
      </c>
      <c r="W146" s="152">
        <f>VLOOKUP($B146,Snapshot!$D:$AJ,19,FALSE)</f>
        <v>43.299818796239819</v>
      </c>
      <c r="X146" s="150">
        <f>VLOOKUP($B146,Snapshot!$D:$AJ,20,FALSE)</f>
        <v>7.3021869364801839</v>
      </c>
      <c r="Y146" s="151">
        <f>VLOOKUP($B146,Snapshot!$D:$AJ,21,FALSE)</f>
        <v>6.7766307770719365</v>
      </c>
      <c r="Z146" s="152">
        <f>VLOOKUP($B146,Snapshot!$D:$AJ,22,FALSE)</f>
        <v>5.8595784484812707</v>
      </c>
      <c r="AA146" s="150">
        <f>VLOOKUP($B146,Snapshot!$D:$AJ,23,FALSE)</f>
        <v>62.892242247442518</v>
      </c>
      <c r="AB146" s="151">
        <f>VLOOKUP($B146,Snapshot!$D:$AJ,24,FALSE)</f>
        <v>49.236723259872889</v>
      </c>
      <c r="AC146" s="152">
        <f>VLOOKUP($B146,Snapshot!$D:$AJ,25,FALSE)</f>
        <v>26.453547568290308</v>
      </c>
      <c r="AD146" s="151">
        <f>VLOOKUP($B146,Snapshot!$D:$AJ,26,FALSE)</f>
        <v>5.1621232800914729</v>
      </c>
      <c r="AE146" s="151">
        <f>VLOOKUP($B146,Snapshot!$D:$AJ,27,FALSE)</f>
        <v>7.4659132620540092</v>
      </c>
      <c r="AF146" s="262">
        <f>VLOOKUP($B146,Snapshot!$D:$AJ,28,FALSE)</f>
        <v>14.514674649992077</v>
      </c>
      <c r="AG146" s="152">
        <f>VLOOKUP($B146,Snapshot!$D:$AJ,29,FALSE)</f>
        <v>0</v>
      </c>
      <c r="AH146" s="150">
        <v>9.4471900000000009</v>
      </c>
      <c r="AI146" s="151">
        <v>8.6716800000000003</v>
      </c>
      <c r="AJ146" s="151">
        <v>10.301097199999999</v>
      </c>
      <c r="AK146" s="152">
        <v>13.391426359999997</v>
      </c>
      <c r="AL146" s="150">
        <f t="shared" si="247"/>
        <v>-8.2088959785925795</v>
      </c>
      <c r="AM146" s="151">
        <f t="shared" si="248"/>
        <v>18.790098343112277</v>
      </c>
      <c r="AN146" s="152">
        <f t="shared" si="249"/>
        <v>29.999999999999972</v>
      </c>
      <c r="AO146" s="150">
        <v>1.1279000000000015</v>
      </c>
      <c r="AP146" s="151">
        <v>0.62559999999999949</v>
      </c>
      <c r="AQ146" s="151">
        <v>0.79674994399999377</v>
      </c>
      <c r="AR146" s="152">
        <v>1.4730568996000002</v>
      </c>
      <c r="AS146" s="150">
        <f t="shared" si="250"/>
        <v>-44.534089901587137</v>
      </c>
      <c r="AT146" s="151">
        <f t="shared" si="251"/>
        <v>27.357727621482468</v>
      </c>
      <c r="AU146" s="152">
        <f t="shared" si="252"/>
        <v>84.883213446452629</v>
      </c>
      <c r="AV146" s="150">
        <f t="shared" si="253"/>
        <v>7.2142883501236144</v>
      </c>
      <c r="AW146" s="151">
        <f t="shared" si="254"/>
        <v>7.7346124255578701</v>
      </c>
      <c r="AX146" s="152">
        <f t="shared" si="255"/>
        <v>11.000000000000004</v>
      </c>
      <c r="AY146" s="150">
        <v>0.52503000000000144</v>
      </c>
      <c r="AZ146" s="151">
        <v>0.27987999999999941</v>
      </c>
      <c r="BA146" s="151">
        <v>0.42448591831199378</v>
      </c>
      <c r="BB146" s="152">
        <v>0.92304919769019533</v>
      </c>
      <c r="BC146" s="150">
        <f t="shared" si="256"/>
        <v>-46.692569948384168</v>
      </c>
      <c r="BD146" s="151">
        <f t="shared" si="257"/>
        <v>51.667113874515735</v>
      </c>
      <c r="BE146" s="152">
        <f t="shared" si="258"/>
        <v>117.45107620078022</v>
      </c>
      <c r="BF146" s="150">
        <f t="shared" si="259"/>
        <v>3.227517620576398</v>
      </c>
      <c r="BG146" s="151">
        <f t="shared" si="260"/>
        <v>4.1207835444169367</v>
      </c>
      <c r="BH146" s="152">
        <f t="shared" si="261"/>
        <v>6.8928370501840668</v>
      </c>
      <c r="BI146" s="150">
        <v>50.87</v>
      </c>
      <c r="BJ146" s="151">
        <v>2.56</v>
      </c>
      <c r="BK146" s="151">
        <v>23.19</v>
      </c>
      <c r="BL146" s="152">
        <f t="shared" si="262"/>
        <v>23.38</v>
      </c>
      <c r="BM146" s="151">
        <v>-8.9111876591283448</v>
      </c>
      <c r="BN146" s="151">
        <v>8.8111610000000002</v>
      </c>
      <c r="BO146" s="151">
        <v>1.8118246356033452</v>
      </c>
      <c r="BP146" s="151" t="e">
        <v>#N/A</v>
      </c>
      <c r="BQ146" s="152" t="e">
        <v>#N/A</v>
      </c>
      <c r="BR146" s="150" t="str">
        <f t="shared" si="520"/>
        <v xml:space="preserve"> </v>
      </c>
      <c r="BS146" s="151" t="str">
        <f t="shared" si="521"/>
        <v xml:space="preserve"> </v>
      </c>
    </row>
    <row r="147" spans="2:71" ht="12.75">
      <c r="B147" s="252" t="s">
        <v>704</v>
      </c>
      <c r="C147" s="165" t="s">
        <v>1345</v>
      </c>
      <c r="D147" s="177" t="s">
        <v>708</v>
      </c>
      <c r="E147" s="105" t="s">
        <v>286</v>
      </c>
      <c r="F147" s="148">
        <f>VLOOKUP($B147,Snapshot!$D:$AJ,2,FALSE)</f>
        <v>673.35</v>
      </c>
      <c r="G147" s="148">
        <f>VLOOKUP($B147,Snapshot!$D:$AJ,3,FALSE)</f>
        <v>880</v>
      </c>
      <c r="H147" s="148">
        <f t="shared" si="246"/>
        <v>30.689834410039339</v>
      </c>
      <c r="I147" s="149">
        <f>VLOOKUP($B147,Snapshot!$D:$AJ,8,FALSE)</f>
        <v>0.63871176344086023</v>
      </c>
      <c r="J147" s="250">
        <f>IF(VLOOKUP($B147,Snapshot!$D:$AJ,28,FALSE)="#N/A N/A","NA",VLOOKUP($B147,Snapshot!$D:$AJ,30,FALSE))</f>
        <v>-9.0067570000000003</v>
      </c>
      <c r="K147" s="154">
        <f>IF(VLOOKUP($B147,Snapshot!$D:$AJ,29,FALSE)="#N/A N/A","NA",VLOOKUP($B147,Snapshot!$D:$AJ,31,FALSE))</f>
        <v>-4.1289920000000002</v>
      </c>
      <c r="L147" s="154">
        <f>IF(VLOOKUP($B147,Snapshot!$D:$AJ,30,FALSE)="#N/A N/A","NA",VLOOKUP($B147,Snapshot!$D:$AJ,32,FALSE))</f>
        <v>-3.6833040000000001</v>
      </c>
      <c r="M147" s="155">
        <f>IF(VLOOKUP($B147,Snapshot!$D:$AJ,31,FALSE)="#N/A N/A","NA",VLOOKUP($B147,Snapshot!$D:$AJ,33,FALSE))</f>
        <v>-0.25183139999999998</v>
      </c>
      <c r="N147" s="150">
        <f>VLOOKUP($B147,Snapshot!$D:$AJ,10,FALSE)</f>
        <v>3.9996973747257636</v>
      </c>
      <c r="O147" s="151">
        <f>VLOOKUP($B147,Snapshot!$D:$AJ,11,FALSE)</f>
        <v>7.7164401180238666</v>
      </c>
      <c r="P147" s="151">
        <f>VLOOKUP($B147,Snapshot!$D:$AJ,12,FALSE)</f>
        <v>14.50768868768613</v>
      </c>
      <c r="Q147" s="152">
        <f>VLOOKUP($B147,Snapshot!$D:$AJ,13,FALSE)</f>
        <v>21.921738809485998</v>
      </c>
      <c r="R147" s="150">
        <f t="shared" si="243"/>
        <v>92.925598991172137</v>
      </c>
      <c r="S147" s="151">
        <f t="shared" si="244"/>
        <v>88.010124692077071</v>
      </c>
      <c r="T147" s="152">
        <f t="shared" si="245"/>
        <v>51.104281883941873</v>
      </c>
      <c r="U147" s="150">
        <f>VLOOKUP($B147,Snapshot!$D:$AJ,17,FALSE)</f>
        <v>87.26174112687093</v>
      </c>
      <c r="V147" s="151">
        <f>VLOOKUP($B147,Snapshot!$D:$AJ,18,FALSE)</f>
        <v>46.413320170808987</v>
      </c>
      <c r="W147" s="152">
        <f>VLOOKUP($B147,Snapshot!$D:$AJ,19,FALSE)</f>
        <v>30.716085336653464</v>
      </c>
      <c r="X147" s="150">
        <f>VLOOKUP($B147,Snapshot!$D:$AJ,20,FALSE)</f>
        <v>5.8748061119191011</v>
      </c>
      <c r="Y147" s="151">
        <f>VLOOKUP($B147,Snapshot!$D:$AJ,21,FALSE)</f>
        <v>5.214745228000174</v>
      </c>
      <c r="Z147" s="152">
        <f>VLOOKUP($B147,Snapshot!$D:$AJ,22,FALSE)</f>
        <v>4.4579141899862123</v>
      </c>
      <c r="AA147" s="150">
        <f>VLOOKUP($B147,Snapshot!$D:$AJ,23,FALSE)</f>
        <v>44.526658919756393</v>
      </c>
      <c r="AB147" s="151">
        <f>VLOOKUP($B147,Snapshot!$D:$AJ,24,FALSE)</f>
        <v>28.098692492223762</v>
      </c>
      <c r="AC147" s="152">
        <f>VLOOKUP($B147,Snapshot!$D:$AJ,25,FALSE)</f>
        <v>18.583483646755532</v>
      </c>
      <c r="AD147" s="151">
        <f>VLOOKUP($B147,Snapshot!$D:$AJ,26,FALSE)</f>
        <v>11.05768622667933</v>
      </c>
      <c r="AE147" s="151">
        <f>VLOOKUP($B147,Snapshot!$D:$AJ,27,FALSE)</f>
        <v>11.904194564533805</v>
      </c>
      <c r="AF147" s="262">
        <f>VLOOKUP($B147,Snapshot!$D:$AJ,28,FALSE)</f>
        <v>15.648871841938902</v>
      </c>
      <c r="AG147" s="152">
        <f>VLOOKUP($B147,Snapshot!$D:$AJ,29,FALSE)</f>
        <v>0</v>
      </c>
      <c r="AH147" s="150">
        <v>8.3203000000000014</v>
      </c>
      <c r="AI147" s="151">
        <v>11.918710000000001</v>
      </c>
      <c r="AJ147" s="151">
        <v>15.944145399999998</v>
      </c>
      <c r="AK147" s="152">
        <v>21.20552</v>
      </c>
      <c r="AL147" s="150">
        <f t="shared" si="247"/>
        <v>43.248560749011432</v>
      </c>
      <c r="AM147" s="151">
        <f t="shared" si="248"/>
        <v>33.774086289539696</v>
      </c>
      <c r="AN147" s="152">
        <f t="shared" si="249"/>
        <v>32.998787128471633</v>
      </c>
      <c r="AO147" s="150">
        <v>0.87790000000000146</v>
      </c>
      <c r="AP147" s="151">
        <v>1.1101200000000009</v>
      </c>
      <c r="AQ147" s="151">
        <v>1.7068564907999952</v>
      </c>
      <c r="AR147" s="152">
        <v>2.5022513599999985</v>
      </c>
      <c r="AS147" s="150">
        <f t="shared" si="250"/>
        <v>26.451759881535367</v>
      </c>
      <c r="AT147" s="151">
        <f t="shared" si="251"/>
        <v>53.754232947788864</v>
      </c>
      <c r="AU147" s="152">
        <f t="shared" si="252"/>
        <v>46.599985030212224</v>
      </c>
      <c r="AV147" s="150">
        <f t="shared" si="253"/>
        <v>9.3140952334606748</v>
      </c>
      <c r="AW147" s="151">
        <f t="shared" si="254"/>
        <v>10.705224068014303</v>
      </c>
      <c r="AX147" s="152">
        <f t="shared" si="255"/>
        <v>11.799999999999992</v>
      </c>
      <c r="AY147" s="150">
        <v>0.31720000000000143</v>
      </c>
      <c r="AZ147" s="151">
        <v>0.61196000000000073</v>
      </c>
      <c r="BA147" s="151">
        <v>1.1505467590656362</v>
      </c>
      <c r="BB147" s="152">
        <v>1.7385254180250966</v>
      </c>
      <c r="BC147" s="150">
        <f t="shared" si="256"/>
        <v>92.925598991172109</v>
      </c>
      <c r="BD147" s="151">
        <f t="shared" si="257"/>
        <v>88.010124692077085</v>
      </c>
      <c r="BE147" s="152">
        <f t="shared" si="258"/>
        <v>51.104281883941894</v>
      </c>
      <c r="BF147" s="150">
        <f t="shared" si="259"/>
        <v>5.1344482750230576</v>
      </c>
      <c r="BG147" s="151">
        <f t="shared" si="260"/>
        <v>7.2161080459391469</v>
      </c>
      <c r="BH147" s="152">
        <f t="shared" si="261"/>
        <v>8.1984569019061855</v>
      </c>
      <c r="BI147" s="150">
        <v>66.66</v>
      </c>
      <c r="BJ147" s="151">
        <v>5.14</v>
      </c>
      <c r="BK147" s="151">
        <v>17.439999999999998</v>
      </c>
      <c r="BL147" s="152">
        <f t="shared" si="262"/>
        <v>10.760000000000005</v>
      </c>
      <c r="BM147" s="151">
        <v>-23.734284743459057</v>
      </c>
      <c r="BN147" s="151">
        <v>-3.6833040000000001</v>
      </c>
      <c r="BO147" s="151">
        <v>5.6998075029868573</v>
      </c>
      <c r="BP147" s="151" t="e">
        <v>#N/A</v>
      </c>
      <c r="BQ147" s="152" t="e">
        <v>#N/A</v>
      </c>
      <c r="BR147" s="150" t="str">
        <f t="shared" si="520"/>
        <v xml:space="preserve"> </v>
      </c>
      <c r="BS147" s="151" t="str">
        <f t="shared" si="521"/>
        <v xml:space="preserve"> </v>
      </c>
    </row>
    <row r="148" spans="2:71" ht="12.75">
      <c r="B148" s="252" t="s">
        <v>705</v>
      </c>
      <c r="C148" s="165" t="s">
        <v>1346</v>
      </c>
      <c r="D148" s="177" t="s">
        <v>708</v>
      </c>
      <c r="E148" s="105" t="s">
        <v>287</v>
      </c>
      <c r="F148" s="148">
        <f>VLOOKUP($B148,Snapshot!$D:$AJ,2,FALSE)</f>
        <v>2385.25</v>
      </c>
      <c r="G148" s="148">
        <f>VLOOKUP($B148,Snapshot!$D:$AJ,3,FALSE)</f>
        <v>2900</v>
      </c>
      <c r="H148" s="148">
        <f t="shared" si="246"/>
        <v>21.580547112462</v>
      </c>
      <c r="I148" s="149">
        <f>VLOOKUP($B148,Snapshot!$D:$AJ,8,FALSE)</f>
        <v>1.6356081242532854</v>
      </c>
      <c r="J148" s="250">
        <f>IF(VLOOKUP($B148,Snapshot!$D:$AJ,28,FALSE)="#N/A N/A","NA",VLOOKUP($B148,Snapshot!$D:$AJ,30,FALSE))</f>
        <v>-20.868860000000002</v>
      </c>
      <c r="K148" s="154">
        <f>IF(VLOOKUP($B148,Snapshot!$D:$AJ,29,FALSE)="#N/A N/A","NA",VLOOKUP($B148,Snapshot!$D:$AJ,31,FALSE))</f>
        <v>-2.8905850000000002</v>
      </c>
      <c r="L148" s="154">
        <f>IF(VLOOKUP($B148,Snapshot!$D:$AJ,30,FALSE)="#N/A N/A","NA",VLOOKUP($B148,Snapshot!$D:$AJ,32,FALSE))</f>
        <v>14.59835</v>
      </c>
      <c r="M148" s="155">
        <f>IF(VLOOKUP($B148,Snapshot!$D:$AJ,31,FALSE)="#N/A N/A","NA",VLOOKUP($B148,Snapshot!$D:$AJ,33,FALSE))</f>
        <v>28.12903</v>
      </c>
      <c r="N148" s="150">
        <f>VLOOKUP($B148,Snapshot!$D:$AJ,10,FALSE)</f>
        <v>22.137499999999996</v>
      </c>
      <c r="O148" s="151">
        <f>VLOOKUP($B148,Snapshot!$D:$AJ,11,FALSE)</f>
        <v>32.444642857142867</v>
      </c>
      <c r="P148" s="151">
        <f>VLOOKUP($B148,Snapshot!$D:$AJ,12,FALSE)</f>
        <v>39.946509979646372</v>
      </c>
      <c r="Q148" s="152">
        <f>VLOOKUP($B148,Snapshot!$D:$AJ,13,FALSE)</f>
        <v>53.108308001318164</v>
      </c>
      <c r="R148" s="150">
        <f t="shared" si="243"/>
        <v>46.559651528595694</v>
      </c>
      <c r="S148" s="151">
        <f t="shared" si="244"/>
        <v>23.122051783818385</v>
      </c>
      <c r="T148" s="152">
        <f t="shared" si="245"/>
        <v>32.948555526823299</v>
      </c>
      <c r="U148" s="150">
        <f>VLOOKUP($B148,Snapshot!$D:$AJ,17,FALSE)</f>
        <v>73.517529858550262</v>
      </c>
      <c r="V148" s="151">
        <f>VLOOKUP($B148,Snapshot!$D:$AJ,18,FALSE)</f>
        <v>59.711098697116157</v>
      </c>
      <c r="W148" s="152">
        <f>VLOOKUP($B148,Snapshot!$D:$AJ,19,FALSE)</f>
        <v>44.912935278239281</v>
      </c>
      <c r="X148" s="150">
        <f>VLOOKUP($B148,Snapshot!$D:$AJ,20,FALSE)</f>
        <v>10.087070781824634</v>
      </c>
      <c r="Y148" s="151">
        <f>VLOOKUP($B148,Snapshot!$D:$AJ,21,FALSE)</f>
        <v>8.6637885845953662</v>
      </c>
      <c r="Z148" s="152">
        <f>VLOOKUP($B148,Snapshot!$D:$AJ,22,FALSE)</f>
        <v>7.2849658563371147</v>
      </c>
      <c r="AA148" s="150">
        <f>VLOOKUP($B148,Snapshot!$D:$AJ,23,FALSE)</f>
        <v>58.809790209790194</v>
      </c>
      <c r="AB148" s="151">
        <f>VLOOKUP($B148,Snapshot!$D:$AJ,24,FALSE)</f>
        <v>47.003744477270764</v>
      </c>
      <c r="AC148" s="152">
        <f>VLOOKUP($B148,Snapshot!$D:$AJ,25,FALSE)</f>
        <v>34.664869156173914</v>
      </c>
      <c r="AD148" s="151">
        <f>VLOOKUP($B148,Snapshot!$D:$AJ,26,FALSE)</f>
        <v>14.586017685616692</v>
      </c>
      <c r="AE148" s="151">
        <f>VLOOKUP($B148,Snapshot!$D:$AJ,27,FALSE)</f>
        <v>15.61085432470575</v>
      </c>
      <c r="AF148" s="262">
        <f>VLOOKUP($B148,Snapshot!$D:$AJ,28,FALSE)</f>
        <v>17.622485085908338</v>
      </c>
      <c r="AG148" s="152">
        <f>VLOOKUP($B148,Snapshot!$D:$AJ,29,FALSE)</f>
        <v>3.7731893931453722E-2</v>
      </c>
      <c r="AH148" s="150">
        <v>4.5345000000000004</v>
      </c>
      <c r="AI148" s="151">
        <v>5.1980000000000004</v>
      </c>
      <c r="AJ148" s="151">
        <v>6.4495740000000001</v>
      </c>
      <c r="AK148" s="152">
        <v>8.6815586600000003</v>
      </c>
      <c r="AL148" s="150">
        <f t="shared" si="247"/>
        <v>14.632263755651124</v>
      </c>
      <c r="AM148" s="151">
        <f t="shared" si="248"/>
        <v>24.07799153520584</v>
      </c>
      <c r="AN148" s="152">
        <f t="shared" si="249"/>
        <v>34.606698985080271</v>
      </c>
      <c r="AO148" s="150">
        <v>1.7181</v>
      </c>
      <c r="AP148" s="151">
        <v>2.2165000000000004</v>
      </c>
      <c r="AQ148" s="151">
        <v>2.7370842631535441</v>
      </c>
      <c r="AR148" s="152">
        <v>3.6896624305000003</v>
      </c>
      <c r="AS148" s="150">
        <f t="shared" si="250"/>
        <v>29.008788778301636</v>
      </c>
      <c r="AT148" s="151">
        <f t="shared" si="251"/>
        <v>23.486770275368542</v>
      </c>
      <c r="AU148" s="152">
        <f t="shared" si="252"/>
        <v>34.802661363773268</v>
      </c>
      <c r="AV148" s="150">
        <f t="shared" si="253"/>
        <v>42.641400538668719</v>
      </c>
      <c r="AW148" s="151">
        <f t="shared" si="254"/>
        <v>42.438217828860388</v>
      </c>
      <c r="AX148" s="152">
        <f t="shared" si="255"/>
        <v>42.500000000000007</v>
      </c>
      <c r="AY148" s="150">
        <v>1.2396999999999998</v>
      </c>
      <c r="AZ148" s="151">
        <v>1.8169000000000006</v>
      </c>
      <c r="BA148" s="151">
        <v>2.237004558860197</v>
      </c>
      <c r="BB148" s="152">
        <v>2.974065248073817</v>
      </c>
      <c r="BC148" s="150">
        <f t="shared" si="256"/>
        <v>46.55965152859568</v>
      </c>
      <c r="BD148" s="151">
        <f t="shared" si="257"/>
        <v>23.122051783818392</v>
      </c>
      <c r="BE148" s="152">
        <f t="shared" si="258"/>
        <v>32.94855552682327</v>
      </c>
      <c r="BF148" s="150">
        <f t="shared" si="259"/>
        <v>34.95382839553676</v>
      </c>
      <c r="BG148" s="151">
        <f t="shared" si="260"/>
        <v>34.684532014985749</v>
      </c>
      <c r="BH148" s="152">
        <f t="shared" si="261"/>
        <v>34.257272968467355</v>
      </c>
      <c r="BI148" s="150">
        <v>42.41</v>
      </c>
      <c r="BJ148" s="151">
        <v>14.95</v>
      </c>
      <c r="BK148" s="151">
        <v>8.52</v>
      </c>
      <c r="BL148" s="152">
        <f t="shared" si="262"/>
        <v>34.120000000000005</v>
      </c>
      <c r="BM148" s="151">
        <v>-34.735618031329096</v>
      </c>
      <c r="BN148" s="151">
        <v>14.59835</v>
      </c>
      <c r="BO148" s="151">
        <v>18.513098685782555</v>
      </c>
      <c r="BP148" s="151" t="e">
        <v>#N/A</v>
      </c>
      <c r="BQ148" s="152" t="e">
        <v>#N/A</v>
      </c>
      <c r="BR148" s="150" t="str">
        <f t="shared" si="520"/>
        <v xml:space="preserve"> </v>
      </c>
      <c r="BS148" s="151" t="str">
        <f t="shared" si="521"/>
        <v xml:space="preserve"> </v>
      </c>
    </row>
    <row r="149" spans="2:71" ht="12.75">
      <c r="B149" s="252" t="s">
        <v>761</v>
      </c>
      <c r="C149" s="165" t="s">
        <v>1347</v>
      </c>
      <c r="D149" s="177" t="s">
        <v>708</v>
      </c>
      <c r="E149" s="105" t="s">
        <v>286</v>
      </c>
      <c r="F149" s="148">
        <f>VLOOKUP($B149,Snapshot!$D:$AJ,2,FALSE)</f>
        <v>14040.15</v>
      </c>
      <c r="G149" s="148">
        <f>VLOOKUP($B149,Snapshot!$D:$AJ,3,FALSE)</f>
        <v>15500</v>
      </c>
      <c r="H149" s="148">
        <f t="shared" si="246"/>
        <v>10.397680936457235</v>
      </c>
      <c r="I149" s="149">
        <f>VLOOKUP($B149,Snapshot!$D:$AJ,8,FALSE)</f>
        <v>10.072477658303464</v>
      </c>
      <c r="J149" s="250">
        <f>IF(VLOOKUP($B149,Snapshot!$D:$AJ,28,FALSE)="#N/A N/A","NA",VLOOKUP($B149,Snapshot!$D:$AJ,30,FALSE))</f>
        <v>19.21922</v>
      </c>
      <c r="K149" s="154">
        <f>IF(VLOOKUP($B149,Snapshot!$D:$AJ,29,FALSE)="#N/A N/A","NA",VLOOKUP($B149,Snapshot!$D:$AJ,31,FALSE))</f>
        <v>89.466759999999994</v>
      </c>
      <c r="L149" s="154">
        <f>IF(VLOOKUP($B149,Snapshot!$D:$AJ,30,FALSE)="#N/A N/A","NA",VLOOKUP($B149,Snapshot!$D:$AJ,32,FALSE))</f>
        <v>165.70060000000001</v>
      </c>
      <c r="M149" s="155">
        <f>IF(VLOOKUP($B149,Snapshot!$D:$AJ,31,FALSE)="#N/A N/A","NA",VLOOKUP($B149,Snapshot!$D:$AJ,33,FALSE))</f>
        <v>114.0104</v>
      </c>
      <c r="N149" s="150">
        <f>VLOOKUP($B149,Snapshot!$D:$AJ,10,FALSE)</f>
        <v>42.901157174430502</v>
      </c>
      <c r="O149" s="151">
        <f>VLOOKUP($B149,Snapshot!$D:$AJ,11,FALSE)</f>
        <v>61.496655518394469</v>
      </c>
      <c r="P149" s="151">
        <f>VLOOKUP($B149,Snapshot!$D:$AJ,12,FALSE)</f>
        <v>111.19562639595073</v>
      </c>
      <c r="Q149" s="152">
        <f>VLOOKUP($B149,Snapshot!$D:$AJ,13,FALSE)</f>
        <v>162.78199091167733</v>
      </c>
      <c r="R149" s="150">
        <f t="shared" si="243"/>
        <v>43.344980808692647</v>
      </c>
      <c r="S149" s="151">
        <f t="shared" si="244"/>
        <v>80.815729666291574</v>
      </c>
      <c r="T149" s="152">
        <f t="shared" si="245"/>
        <v>46.392440231448838</v>
      </c>
      <c r="U149" s="150">
        <f>VLOOKUP($B149,Snapshot!$D:$AJ,17,FALSE)</f>
        <v>228.30753772943643</v>
      </c>
      <c r="V149" s="151">
        <f>VLOOKUP($B149,Snapshot!$D:$AJ,18,FALSE)</f>
        <v>126.26530786386471</v>
      </c>
      <c r="W149" s="152">
        <f>VLOOKUP($B149,Snapshot!$D:$AJ,19,FALSE)</f>
        <v>86.251248810551417</v>
      </c>
      <c r="X149" s="150">
        <f>VLOOKUP($B149,Snapshot!$D:$AJ,20,FALSE)</f>
        <v>49.538364457031591</v>
      </c>
      <c r="Y149" s="151">
        <f>VLOOKUP($B149,Snapshot!$D:$AJ,21,FALSE)</f>
        <v>35.851888040552332</v>
      </c>
      <c r="Z149" s="152">
        <f>VLOOKUP($B149,Snapshot!$D:$AJ,22,FALSE)</f>
        <v>25.46285361434661</v>
      </c>
      <c r="AA149" s="150">
        <f>VLOOKUP($B149,Snapshot!$D:$AJ,23,FALSE)</f>
        <v>120.74162234995649</v>
      </c>
      <c r="AB149" s="151">
        <f>VLOOKUP($B149,Snapshot!$D:$AJ,24,FALSE)</f>
        <v>63.703473334010987</v>
      </c>
      <c r="AC149" s="152">
        <f>VLOOKUP($B149,Snapshot!$D:$AJ,25,FALSE)</f>
        <v>47.233971711902541</v>
      </c>
      <c r="AD149" s="151">
        <f>VLOOKUP($B149,Snapshot!$D:$AJ,26,FALSE)</f>
        <v>24.683195962090835</v>
      </c>
      <c r="AE149" s="151">
        <f>VLOOKUP($B149,Snapshot!$D:$AJ,27,FALSE)</f>
        <v>32.945139543866972</v>
      </c>
      <c r="AF149" s="262">
        <f>VLOOKUP($B149,Snapshot!$D:$AJ,28,FALSE)</f>
        <v>34.52381700256629</v>
      </c>
      <c r="AG149" s="152">
        <f>VLOOKUP($B149,Snapshot!$D:$AJ,29,FALSE)</f>
        <v>2.1367293084475596E-2</v>
      </c>
      <c r="AH149" s="150">
        <v>121.92010000000001</v>
      </c>
      <c r="AI149" s="151">
        <v>176.90899999999999</v>
      </c>
      <c r="AJ149" s="151">
        <v>333.81819005</v>
      </c>
      <c r="AK149" s="152">
        <v>434.81396488494994</v>
      </c>
      <c r="AL149" s="150">
        <f t="shared" si="247"/>
        <v>45.102407232277528</v>
      </c>
      <c r="AM149" s="151">
        <f t="shared" si="248"/>
        <v>88.694860097564288</v>
      </c>
      <c r="AN149" s="152">
        <f t="shared" si="249"/>
        <v>30.254724830849568</v>
      </c>
      <c r="AO149" s="150">
        <v>5.1275000000000146</v>
      </c>
      <c r="AP149" s="151">
        <v>6.9762999999999886</v>
      </c>
      <c r="AQ149" s="151">
        <v>13.137814925771149</v>
      </c>
      <c r="AR149" s="152">
        <v>17.531045126243551</v>
      </c>
      <c r="AS149" s="150">
        <f t="shared" si="250"/>
        <v>36.056557776693666</v>
      </c>
      <c r="AT149" s="151">
        <f t="shared" si="251"/>
        <v>88.320670352065861</v>
      </c>
      <c r="AU149" s="152">
        <f t="shared" si="252"/>
        <v>33.439580518482103</v>
      </c>
      <c r="AV149" s="150">
        <f t="shared" si="253"/>
        <v>3.9434398476052595</v>
      </c>
      <c r="AW149" s="151">
        <f t="shared" si="254"/>
        <v>3.9356198425865707</v>
      </c>
      <c r="AX149" s="152">
        <f t="shared" si="255"/>
        <v>4.0318496051253083</v>
      </c>
      <c r="AY149" s="150">
        <v>2.5552000000000143</v>
      </c>
      <c r="AZ149" s="151">
        <v>3.6774999999999891</v>
      </c>
      <c r="BA149" s="151">
        <v>6.6494984584778534</v>
      </c>
      <c r="BB149" s="152">
        <v>9.734363056518303</v>
      </c>
      <c r="BC149" s="150">
        <f t="shared" si="256"/>
        <v>43.922197871006915</v>
      </c>
      <c r="BD149" s="151">
        <f t="shared" si="257"/>
        <v>80.815729666291588</v>
      </c>
      <c r="BE149" s="152">
        <f t="shared" si="258"/>
        <v>46.39244023144883</v>
      </c>
      <c r="BF149" s="150">
        <f t="shared" si="259"/>
        <v>2.0787523529045946</v>
      </c>
      <c r="BG149" s="151">
        <f t="shared" si="260"/>
        <v>1.9919521034734138</v>
      </c>
      <c r="BH149" s="152">
        <f t="shared" si="261"/>
        <v>2.2387420466345826</v>
      </c>
      <c r="BI149" s="150">
        <v>33.24</v>
      </c>
      <c r="BJ149" s="151">
        <v>19.329999999999998</v>
      </c>
      <c r="BK149" s="151">
        <v>26.08</v>
      </c>
      <c r="BL149" s="152">
        <f t="shared" si="262"/>
        <v>21.349999999999994</v>
      </c>
      <c r="BM149" s="151">
        <v>-3.1647010138630236</v>
      </c>
      <c r="BN149" s="151">
        <v>165.70060000000001</v>
      </c>
      <c r="BO149" s="151">
        <v>92.743872688172033</v>
      </c>
      <c r="BP149" s="151" t="e">
        <v>#N/A</v>
      </c>
      <c r="BQ149" s="152" t="e">
        <v>#N/A</v>
      </c>
      <c r="BR149" s="150" t="str">
        <f t="shared" si="520"/>
        <v xml:space="preserve"> </v>
      </c>
      <c r="BS149" s="151" t="str">
        <f t="shared" si="521"/>
        <v xml:space="preserve"> </v>
      </c>
    </row>
    <row r="150" spans="2:71" ht="12.75">
      <c r="B150" s="252" t="s">
        <v>706</v>
      </c>
      <c r="C150" s="165" t="s">
        <v>1348</v>
      </c>
      <c r="D150" s="177" t="s">
        <v>708</v>
      </c>
      <c r="E150" s="105" t="s">
        <v>286</v>
      </c>
      <c r="F150" s="148">
        <f>VLOOKUP($B150,Snapshot!$D:$AJ,2,FALSE)</f>
        <v>5555.3</v>
      </c>
      <c r="G150" s="148">
        <f>VLOOKUP($B150,Snapshot!$D:$AJ,3,FALSE)</f>
        <v>5550</v>
      </c>
      <c r="H150" s="148">
        <f t="shared" si="246"/>
        <v>-9.5404388601878054E-2</v>
      </c>
      <c r="I150" s="149">
        <f>VLOOKUP($B150,Snapshot!$D:$AJ,8,FALSE)</f>
        <v>3.8069117048984467</v>
      </c>
      <c r="J150" s="250">
        <f>IF(VLOOKUP($B150,Snapshot!$D:$AJ,28,FALSE)="#N/A N/A","NA",VLOOKUP($B150,Snapshot!$D:$AJ,30,FALSE))</f>
        <v>42.936540000000001</v>
      </c>
      <c r="K150" s="154">
        <f>IF(VLOOKUP($B150,Snapshot!$D:$AJ,29,FALSE)="#N/A N/A","NA",VLOOKUP($B150,Snapshot!$D:$AJ,31,FALSE))</f>
        <v>99.300430000000006</v>
      </c>
      <c r="L150" s="154">
        <f>IF(VLOOKUP($B150,Snapshot!$D:$AJ,30,FALSE)="#N/A N/A","NA",VLOOKUP($B150,Snapshot!$D:$AJ,32,FALSE))</f>
        <v>149.06630000000001</v>
      </c>
      <c r="M150" s="155">
        <f>IF(VLOOKUP($B150,Snapshot!$D:$AJ,31,FALSE)="#N/A N/A","NA",VLOOKUP($B150,Snapshot!$D:$AJ,33,FALSE))</f>
        <v>112.9855</v>
      </c>
      <c r="N150" s="150">
        <f>VLOOKUP($B150,Snapshot!$D:$AJ,10,FALSE)</f>
        <v>16.373017784045931</v>
      </c>
      <c r="O150" s="151">
        <f>VLOOKUP($B150,Snapshot!$D:$AJ,11,FALSE)</f>
        <v>28.694577427328777</v>
      </c>
      <c r="P150" s="151">
        <f>VLOOKUP($B150,Snapshot!$D:$AJ,12,FALSE)</f>
        <v>54.261113127150296</v>
      </c>
      <c r="Q150" s="152">
        <f>VLOOKUP($B150,Snapshot!$D:$AJ,13,FALSE)</f>
        <v>90.639225538850411</v>
      </c>
      <c r="R150" s="150">
        <f t="shared" si="243"/>
        <v>75.255275513651029</v>
      </c>
      <c r="S150" s="151">
        <f t="shared" si="244"/>
        <v>89.098840241055072</v>
      </c>
      <c r="T150" s="152">
        <f t="shared" si="245"/>
        <v>67.042694694550647</v>
      </c>
      <c r="U150" s="150">
        <f>VLOOKUP($B150,Snapshot!$D:$AJ,17,FALSE)</f>
        <v>193.60103887465235</v>
      </c>
      <c r="V150" s="151">
        <f>VLOOKUP($B150,Snapshot!$D:$AJ,18,FALSE)</f>
        <v>102.38087056898819</v>
      </c>
      <c r="W150" s="152">
        <f>VLOOKUP($B150,Snapshot!$D:$AJ,19,FALSE)</f>
        <v>61.290241250118022</v>
      </c>
      <c r="X150" s="150">
        <f>VLOOKUP($B150,Snapshot!$D:$AJ,20,FALSE)</f>
        <v>14.278227351522323</v>
      </c>
      <c r="Y150" s="151">
        <f>VLOOKUP($B150,Snapshot!$D:$AJ,21,FALSE)</f>
        <v>12.530675896592745</v>
      </c>
      <c r="Z150" s="152">
        <f>VLOOKUP($B150,Snapshot!$D:$AJ,22,FALSE)</f>
        <v>10.403665768644931</v>
      </c>
      <c r="AA150" s="150">
        <f>VLOOKUP($B150,Snapshot!$D:$AJ,23,FALSE)</f>
        <v>120.56733329923514</v>
      </c>
      <c r="AB150" s="151">
        <f>VLOOKUP($B150,Snapshot!$D:$AJ,24,FALSE)</f>
        <v>66.336218768592531</v>
      </c>
      <c r="AC150" s="152">
        <f>VLOOKUP($B150,Snapshot!$D:$AJ,25,FALSE)</f>
        <v>41.001905107896505</v>
      </c>
      <c r="AD150" s="151">
        <f>VLOOKUP($B150,Snapshot!$D:$AJ,26,FALSE)</f>
        <v>10.645018719179234</v>
      </c>
      <c r="AE150" s="151">
        <f>VLOOKUP($B150,Snapshot!$D:$AJ,27,FALSE)</f>
        <v>13.037097704117734</v>
      </c>
      <c r="AF150" s="262">
        <f>VLOOKUP($B150,Snapshot!$D:$AJ,28,FALSE)</f>
        <v>18.54869138163922</v>
      </c>
      <c r="AG150" s="152">
        <f>VLOOKUP($B150,Snapshot!$D:$AJ,29,FALSE)</f>
        <v>0</v>
      </c>
      <c r="AH150" s="150">
        <v>11.261139999999999</v>
      </c>
      <c r="AI150" s="151">
        <v>18.046189999999999</v>
      </c>
      <c r="AJ150" s="151">
        <v>30.507111200000004</v>
      </c>
      <c r="AK150" s="152">
        <v>47.286022360000004</v>
      </c>
      <c r="AL150" s="150">
        <f t="shared" si="247"/>
        <v>60.251892792381597</v>
      </c>
      <c r="AM150" s="151">
        <f t="shared" si="248"/>
        <v>69.050149643775256</v>
      </c>
      <c r="AN150" s="152">
        <f t="shared" si="249"/>
        <v>54.999999999999972</v>
      </c>
      <c r="AO150" s="150">
        <v>1.6831799999999986</v>
      </c>
      <c r="AP150" s="151">
        <v>2.5416800000000004</v>
      </c>
      <c r="AQ150" s="151">
        <v>4.6238006787732013</v>
      </c>
      <c r="AR150" s="152">
        <v>7.4711915328799954</v>
      </c>
      <c r="AS150" s="150">
        <f t="shared" si="250"/>
        <v>51.004645967751685</v>
      </c>
      <c r="AT150" s="151">
        <f t="shared" si="251"/>
        <v>81.919072376270833</v>
      </c>
      <c r="AU150" s="152">
        <f t="shared" si="252"/>
        <v>61.581176437351758</v>
      </c>
      <c r="AV150" s="150">
        <f t="shared" si="253"/>
        <v>14.084302559155148</v>
      </c>
      <c r="AW150" s="151">
        <f t="shared" si="254"/>
        <v>15.156468432754133</v>
      </c>
      <c r="AX150" s="152">
        <f t="shared" si="255"/>
        <v>15.799999999999988</v>
      </c>
      <c r="AY150" s="150">
        <v>0.95195999999999847</v>
      </c>
      <c r="AZ150" s="151">
        <v>1.8341000000000005</v>
      </c>
      <c r="BA150" s="151">
        <v>3.4682618288611922</v>
      </c>
      <c r="BB150" s="152">
        <v>5.79347801799224</v>
      </c>
      <c r="BC150" s="150">
        <f t="shared" si="256"/>
        <v>92.665658220934034</v>
      </c>
      <c r="BD150" s="151">
        <f t="shared" si="257"/>
        <v>89.098840241055086</v>
      </c>
      <c r="BE150" s="152">
        <f t="shared" si="258"/>
        <v>67.042694694550647</v>
      </c>
      <c r="BF150" s="150">
        <f t="shared" si="259"/>
        <v>10.163364122842554</v>
      </c>
      <c r="BG150" s="151">
        <f t="shared" si="260"/>
        <v>11.368699599656592</v>
      </c>
      <c r="BH150" s="152">
        <f t="shared" si="261"/>
        <v>12.251988492254817</v>
      </c>
      <c r="BI150" s="150">
        <v>57.83</v>
      </c>
      <c r="BJ150" s="151">
        <v>14.27</v>
      </c>
      <c r="BK150" s="151">
        <v>17.860000000000003</v>
      </c>
      <c r="BL150" s="152">
        <f t="shared" si="262"/>
        <v>10.039999999999999</v>
      </c>
      <c r="BM150" s="151">
        <v>-4.401097908295398</v>
      </c>
      <c r="BN150" s="151">
        <v>149.06630000000001</v>
      </c>
      <c r="BO150" s="151">
        <v>26.264214002389483</v>
      </c>
      <c r="BP150" s="151" t="e">
        <v>#N/A</v>
      </c>
      <c r="BQ150" s="152" t="e">
        <v>#N/A</v>
      </c>
      <c r="BR150" s="150" t="str">
        <f t="shared" si="520"/>
        <v xml:space="preserve"> </v>
      </c>
      <c r="BS150" s="151" t="str">
        <f t="shared" si="521"/>
        <v xml:space="preserve"> </v>
      </c>
    </row>
    <row r="151" spans="2:71" ht="12.75">
      <c r="B151" s="252" t="s">
        <v>707</v>
      </c>
      <c r="C151" s="165" t="s">
        <v>1349</v>
      </c>
      <c r="D151" s="177" t="s">
        <v>708</v>
      </c>
      <c r="E151" s="105" t="s">
        <v>286</v>
      </c>
      <c r="F151" s="148">
        <f>VLOOKUP($B151,Snapshot!$D:$AJ,2,FALSE)</f>
        <v>440.95</v>
      </c>
      <c r="G151" s="148">
        <f>VLOOKUP($B151,Snapshot!$D:$AJ,3,FALSE)</f>
        <v>540</v>
      </c>
      <c r="H151" s="148">
        <f t="shared" ref="H151" si="522">IF(IFERROR(((IF(G151&lt;0,"-",G151))/F151*100-100),"-")=-100,"-",(IFERROR(((IF(G151&lt;0,"-",G151))/F151*100-100),"-")))</f>
        <v>22.46286427032544</v>
      </c>
      <c r="I151" s="149">
        <f>VLOOKUP($B151,Snapshot!$D:$AJ,8,FALSE)</f>
        <v>0.95221459139784936</v>
      </c>
      <c r="J151" s="250">
        <f>IF(VLOOKUP($B151,Snapshot!$D:$AJ,28,FALSE)="#N/A N/A","NA",VLOOKUP($B151,Snapshot!$D:$AJ,30,FALSE))</f>
        <v>-12.66587</v>
      </c>
      <c r="K151" s="154">
        <f>IF(VLOOKUP($B151,Snapshot!$D:$AJ,29,FALSE)="#N/A N/A","NA",VLOOKUP($B151,Snapshot!$D:$AJ,31,FALSE))</f>
        <v>-6.9431269999999996</v>
      </c>
      <c r="L151" s="154">
        <f>IF(VLOOKUP($B151,Snapshot!$D:$AJ,30,FALSE)="#N/A N/A","NA",VLOOKUP($B151,Snapshot!$D:$AJ,32,FALSE))</f>
        <v>-21.089829999999999</v>
      </c>
      <c r="M151" s="155">
        <f>IF(VLOOKUP($B151,Snapshot!$D:$AJ,31,FALSE)="#N/A N/A","NA",VLOOKUP($B151,Snapshot!$D:$AJ,33,FALSE))</f>
        <v>-34.250360000000001</v>
      </c>
      <c r="N151" s="150">
        <f>VLOOKUP($B151,Snapshot!$D:$AJ,10,FALSE)</f>
        <v>6.7497086741562793</v>
      </c>
      <c r="O151" s="151">
        <f>VLOOKUP($B151,Snapshot!$D:$AJ,11,FALSE)</f>
        <v>6.1251106088700977</v>
      </c>
      <c r="P151" s="151">
        <f>VLOOKUP($B151,Snapshot!$D:$AJ,12,FALSE)</f>
        <v>9.0078920258582524</v>
      </c>
      <c r="Q151" s="152">
        <f>VLOOKUP($B151,Snapshot!$D:$AJ,13,FALSE)</f>
        <v>15.36376729462298</v>
      </c>
      <c r="R151" s="150">
        <f t="shared" ref="R151" si="523">IF(AND(N151&lt;0,O151&gt;0),"LP",IF(AND(N151&gt;0,O151&lt;0),"PL",IF(OR(N151&lt;0,O151&lt;0),"Loss",IF(ISERROR((+O151/N151-1)*100),"NA",(+O151/N151-1)*100))))</f>
        <v>-9.2537040550754845</v>
      </c>
      <c r="S151" s="151">
        <f t="shared" ref="S151" si="524">IF(AND(O151&lt;0,P151&gt;0),"LP",IF(AND(O151&gt;0,P151&lt;0),"PL",IF(OR(O151&lt;0,P151&lt;0),"Loss",IF(ISERROR((+P151/O151-1)*100),"NA",(+P151/O151-1)*100))))</f>
        <v>47.064969125838239</v>
      </c>
      <c r="T151" s="152">
        <f t="shared" ref="T151" si="525">IF(AND(P151&lt;0,Q151&gt;0),"LP",IF(AND(P151&gt;0,Q151&lt;0),"PL",IF(OR(P151&lt;0,Q151&lt;0),"Loss",IF(ISERROR((+Q151/P151-1)*100),"NA",(+Q151/P151-1)*100))))</f>
        <v>70.558963745562366</v>
      </c>
      <c r="U151" s="150">
        <f>VLOOKUP($B151,Snapshot!$D:$AJ,17,FALSE)</f>
        <v>71.990536687033355</v>
      </c>
      <c r="V151" s="151">
        <f>VLOOKUP($B151,Snapshot!$D:$AJ,18,FALSE)</f>
        <v>48.951519260466185</v>
      </c>
      <c r="W151" s="152">
        <f>VLOOKUP($B151,Snapshot!$D:$AJ,19,FALSE)</f>
        <v>28.700642983203991</v>
      </c>
      <c r="X151" s="150">
        <f>VLOOKUP($B151,Snapshot!$D:$AJ,20,FALSE)</f>
        <v>4.8515470374697376</v>
      </c>
      <c r="Y151" s="151">
        <f>VLOOKUP($B151,Snapshot!$D:$AJ,21,FALSE)</f>
        <v>4.4813619339638384</v>
      </c>
      <c r="Z151" s="152">
        <f>VLOOKUP($B151,Snapshot!$D:$AJ,22,FALSE)</f>
        <v>3.9279283709657027</v>
      </c>
      <c r="AA151" s="150">
        <f>VLOOKUP($B151,Snapshot!$D:$AJ,23,FALSE)</f>
        <v>42.467973154159559</v>
      </c>
      <c r="AB151" s="151">
        <f>VLOOKUP($B151,Snapshot!$D:$AJ,24,FALSE)</f>
        <v>28.31783790724279</v>
      </c>
      <c r="AC151" s="152">
        <f>VLOOKUP($B151,Snapshot!$D:$AJ,25,FALSE)</f>
        <v>19.104220051430762</v>
      </c>
      <c r="AD151" s="151">
        <f>VLOOKUP($B151,Snapshot!$D:$AJ,26,FALSE)</f>
        <v>6.8937475062529678</v>
      </c>
      <c r="AE151" s="151">
        <f>VLOOKUP($B151,Snapshot!$D:$AJ,27,FALSE)</f>
        <v>9.517810588644112</v>
      </c>
      <c r="AF151" s="262">
        <f>VLOOKUP($B151,Snapshot!$D:$AJ,28,FALSE)</f>
        <v>14.586550641689799</v>
      </c>
      <c r="AG151" s="152">
        <f>VLOOKUP($B151,Snapshot!$D:$AJ,29,FALSE)</f>
        <v>0.34017462297312617</v>
      </c>
      <c r="AH151" s="150">
        <v>20.483879999999996</v>
      </c>
      <c r="AI151" s="151">
        <v>31.538400000000003</v>
      </c>
      <c r="AJ151" s="151">
        <v>45.765723100000031</v>
      </c>
      <c r="AK151" s="152">
        <v>61.783726185000049</v>
      </c>
      <c r="AL151" s="150">
        <f t="shared" ref="AL151" si="526">IF(OR(AH151&lt;0,AI151&lt;0),"NM",IF(ISERROR((AI151/AH151*100-100)),"NA",(AI151/AH151*100-100)))</f>
        <v>53.966924235057064</v>
      </c>
      <c r="AM151" s="151">
        <f t="shared" ref="AM151" si="527">IF(OR(AI151&lt;0,AJ151&lt;0),"NM",IF(ISERROR((AJ151/AI151*100-100)),"NA",(AJ151/AI151*100-100)))</f>
        <v>45.111112485097635</v>
      </c>
      <c r="AN151" s="152">
        <f t="shared" ref="AN151" si="528">IF(OR(AJ151&lt;0,AK151&lt;0),"NM",IF(ISERROR((AK151/AJ151*100-100)),"NA",(AK151/AJ151*100-100)))</f>
        <v>35</v>
      </c>
      <c r="AO151" s="150">
        <v>1.8776899999999987</v>
      </c>
      <c r="AP151" s="151">
        <v>1.9839199999999946</v>
      </c>
      <c r="AQ151" s="151">
        <v>2.9234121824000323</v>
      </c>
      <c r="AR151" s="152">
        <v>4.324860832950006</v>
      </c>
      <c r="AS151" s="150">
        <f t="shared" ref="AS151" si="529">IF(OR(AO151&lt;0,AP151&lt;0),"NM",IF(ISERROR((AP151/AO151*100-100)),"NA",(AP151/AO151*100-100)))</f>
        <v>5.6574833971526601</v>
      </c>
      <c r="AT151" s="151">
        <f t="shared" ref="AT151" si="530">IF(OR(AP151&lt;0,AQ151&lt;0),"NM",IF(ISERROR((AQ151/AP151*100-100)),"NA",(AQ151/AP151*100-100)))</f>
        <v>47.355346102667454</v>
      </c>
      <c r="AU151" s="152">
        <f t="shared" ref="AU151" si="531">IF(OR(AQ151&lt;0,AR151&lt;0),"NM",IF(ISERROR((AR151/AQ151*100-100)),"NA",(AR151/AQ151*100-100)))</f>
        <v>47.938797648418756</v>
      </c>
      <c r="AV151" s="150">
        <f t="shared" ref="AV151" si="532">IF(OR(AI151&lt;0,AP151&lt;0),"NM",IF(ISERROR((AP151/AI151*100)),"NA",(AP151/AI151*100)))</f>
        <v>6.2904903229079299</v>
      </c>
      <c r="AW151" s="151">
        <f t="shared" ref="AW151" si="533">IF(OR(AJ151&lt;0,AQ151&lt;0),"NM",IF(ISERROR((AQ151/AJ151*100)),"NA",(AQ151/AJ151*100)))</f>
        <v>6.3877766686046975</v>
      </c>
      <c r="AX151" s="152">
        <f t="shared" ref="AX151" si="534">IF(OR(AK151&lt;0,AR151&lt;0),"NM",IF(ISERROR((AR151/AK151*100)),"NA",(AR151/AK151*100)))</f>
        <v>7.0000000000000044</v>
      </c>
      <c r="AY151" s="150">
        <v>1.1931999999999987</v>
      </c>
      <c r="AZ151" s="151">
        <v>1.0867599999999948</v>
      </c>
      <c r="BA151" s="151">
        <v>1.5982432584719521</v>
      </c>
      <c r="BB151" s="152">
        <v>2.725947139783071</v>
      </c>
      <c r="BC151" s="150">
        <f t="shared" ref="BC151" si="535">IF(OR(AY151&lt;0,AZ151&lt;0),"NM",IF(ISERROR((AZ151/AY151*100-100)),"NA",(AZ151/AY151*100-100)))</f>
        <v>-8.9205497820989024</v>
      </c>
      <c r="BD151" s="151">
        <f t="shared" ref="BD151" si="536">IF(OR(AZ151&lt;0,BA151&lt;0),"NM",IF(ISERROR((BA151/AZ151*100-100)),"NA",(BA151/AZ151*100-100)))</f>
        <v>47.064969125838246</v>
      </c>
      <c r="BE151" s="152">
        <f t="shared" ref="BE151" si="537">IF(OR(BA151&lt;0,BB151&lt;0),"NM",IF(ISERROR((BB151/BA151*100-100)),"NA",(BB151/BA151*100-100)))</f>
        <v>70.558963745562352</v>
      </c>
      <c r="BF151" s="150">
        <f t="shared" ref="BF151" si="538">IF(OR(AI151&lt;0,AZ151&lt;0),"NM",IF(ISERROR((AZ151/AI151*100)),"NA",(AZ151/AI151*100)))</f>
        <v>3.4458311138167907</v>
      </c>
      <c r="BG151" s="151">
        <f t="shared" ref="BG151" si="539">IF(OR(AJ151&lt;0,BA151&lt;0),"NM",IF(ISERROR((BA151/AJ151*100)),"NA",(BA151/AJ151*100)))</f>
        <v>3.4922276984015377</v>
      </c>
      <c r="BH151" s="152">
        <f t="shared" ref="BH151" si="540">IF(OR(AK151&lt;0,BB151&lt;0),"NM",IF(ISERROR((BB151/AK151*100)),"NA",(BB151/AK151*100)))</f>
        <v>4.4120795363178997</v>
      </c>
      <c r="BI151" s="150">
        <v>46.89</v>
      </c>
      <c r="BJ151" s="151">
        <v>10.44</v>
      </c>
      <c r="BK151" s="151">
        <v>6.4500000000000011</v>
      </c>
      <c r="BL151" s="152">
        <f t="shared" ref="BL151" si="541">100-BI151-BJ151-BK151</f>
        <v>36.22</v>
      </c>
      <c r="BM151" s="151">
        <v>-37.453900709219859</v>
      </c>
      <c r="BN151" s="151">
        <v>-21.089829999999999</v>
      </c>
      <c r="BO151" s="151">
        <v>3.7309768697729986</v>
      </c>
      <c r="BP151" s="151" t="e">
        <v>#N/A</v>
      </c>
      <c r="BQ151" s="152" t="e">
        <v>#N/A</v>
      </c>
      <c r="BR151" s="150" t="str">
        <f t="shared" si="520"/>
        <v xml:space="preserve"> </v>
      </c>
      <c r="BS151" s="151" t="str">
        <f t="shared" si="521"/>
        <v xml:space="preserve"> </v>
      </c>
    </row>
    <row r="152" spans="2:71" ht="12.75">
      <c r="B152" s="252" t="s">
        <v>500</v>
      </c>
      <c r="C152" s="165" t="s">
        <v>510</v>
      </c>
      <c r="D152" s="177" t="s">
        <v>99</v>
      </c>
      <c r="E152" s="105" t="s">
        <v>286</v>
      </c>
      <c r="F152" s="148">
        <f>VLOOKUP($B152,Snapshot!$D:$AJ,2,FALSE)</f>
        <v>3338.3</v>
      </c>
      <c r="G152" s="148">
        <f>VLOOKUP($B152,Snapshot!$D:$AJ,3,FALSE)</f>
        <v>2935</v>
      </c>
      <c r="H152" s="148">
        <f t="shared" si="246"/>
        <v>-12.080999311026574</v>
      </c>
      <c r="I152" s="149">
        <f>VLOOKUP($B152,Snapshot!$D:$AJ,8,FALSE)</f>
        <v>4.8110806451612902</v>
      </c>
      <c r="J152" s="250">
        <f>IF(VLOOKUP($B152,Snapshot!$D:$AJ,28,FALSE)="#N/A N/A","NA",VLOOKUP($B152,Snapshot!$D:$AJ,30,FALSE))</f>
        <v>46.509839999999997</v>
      </c>
      <c r="K152" s="154">
        <f>IF(VLOOKUP($B152,Snapshot!$D:$AJ,29,FALSE)="#N/A N/A","NA",VLOOKUP($B152,Snapshot!$D:$AJ,31,FALSE))</f>
        <v>52.90157</v>
      </c>
      <c r="L152" s="154">
        <f>IF(VLOOKUP($B152,Snapshot!$D:$AJ,30,FALSE)="#N/A N/A","NA",VLOOKUP($B152,Snapshot!$D:$AJ,32,FALSE))</f>
        <v>92.520179999999996</v>
      </c>
      <c r="M152" s="155">
        <f>IF(VLOOKUP($B152,Snapshot!$D:$AJ,31,FALSE)="#N/A N/A","NA",VLOOKUP($B152,Snapshot!$D:$AJ,33,FALSE))</f>
        <v>60.156410000000001</v>
      </c>
      <c r="N152" s="150">
        <f>VLOOKUP($B152,Snapshot!$D:$AJ,10,FALSE)</f>
        <v>49.208861121224928</v>
      </c>
      <c r="O152" s="151">
        <f>VLOOKUP($B152,Snapshot!$D:$AJ,11,FALSE)</f>
        <v>62.278627931862559</v>
      </c>
      <c r="P152" s="151">
        <f>VLOOKUP($B152,Snapshot!$D:$AJ,12,FALSE)</f>
        <v>75.824032849823283</v>
      </c>
      <c r="Q152" s="152">
        <f>VLOOKUP($B152,Snapshot!$D:$AJ,13,FALSE)</f>
        <v>88.083344381356213</v>
      </c>
      <c r="R152" s="150">
        <f t="shared" si="243"/>
        <v>26.559783162712414</v>
      </c>
      <c r="S152" s="151">
        <f t="shared" si="244"/>
        <v>21.749684230006494</v>
      </c>
      <c r="T152" s="152">
        <f t="shared" si="245"/>
        <v>16.168108013739733</v>
      </c>
      <c r="U152" s="150">
        <f>VLOOKUP($B152,Snapshot!$D:$AJ,17,FALSE)</f>
        <v>53.602658100501962</v>
      </c>
      <c r="V152" s="151">
        <f>VLOOKUP($B152,Snapshot!$D:$AJ,18,FALSE)</f>
        <v>44.026938089824647</v>
      </c>
      <c r="W152" s="152">
        <f>VLOOKUP($B152,Snapshot!$D:$AJ,19,FALSE)</f>
        <v>37.899332994747041</v>
      </c>
      <c r="X152" s="150">
        <f>VLOOKUP($B152,Snapshot!$D:$AJ,20,FALSE)</f>
        <v>11.837744158144961</v>
      </c>
      <c r="Y152" s="151">
        <f>VLOOKUP($B152,Snapshot!$D:$AJ,21,FALSE)</f>
        <v>9.8907466568911513</v>
      </c>
      <c r="Z152" s="152">
        <f>VLOOKUP($B152,Snapshot!$D:$AJ,22,FALSE)</f>
        <v>8.2823533426091362</v>
      </c>
      <c r="AA152" s="150">
        <f>VLOOKUP($B152,Snapshot!$D:$AJ,23,FALSE)</f>
        <v>34.472298069867058</v>
      </c>
      <c r="AB152" s="151">
        <f>VLOOKUP($B152,Snapshot!$D:$AJ,24,FALSE)</f>
        <v>29.705398240993791</v>
      </c>
      <c r="AC152" s="152">
        <f>VLOOKUP($B152,Snapshot!$D:$AJ,25,FALSE)</f>
        <v>25.768650968255624</v>
      </c>
      <c r="AD152" s="151">
        <f>VLOOKUP($B152,Snapshot!$D:$AJ,26,FALSE)</f>
        <v>22.653741670828293</v>
      </c>
      <c r="AE152" s="151">
        <f>VLOOKUP($B152,Snapshot!$D:$AJ,27,FALSE)</f>
        <v>24.478228100875619</v>
      </c>
      <c r="AF152" s="262">
        <f>VLOOKUP($B152,Snapshot!$D:$AJ,28,FALSE)</f>
        <v>23.759481876376714</v>
      </c>
      <c r="AG152" s="152">
        <f>VLOOKUP($B152,Snapshot!$D:$AJ,29,FALSE)</f>
        <v>0.47738307076606062</v>
      </c>
      <c r="AH152" s="150">
        <v>37.426000000000002</v>
      </c>
      <c r="AI152" s="151">
        <v>42.0871</v>
      </c>
      <c r="AJ152" s="151">
        <v>46.067415126225001</v>
      </c>
      <c r="AK152" s="152">
        <v>52.276041458025752</v>
      </c>
      <c r="AL152" s="150">
        <f t="shared" si="247"/>
        <v>12.454176241115803</v>
      </c>
      <c r="AM152" s="151">
        <f t="shared" si="248"/>
        <v>9.457328079684757</v>
      </c>
      <c r="AN152" s="152">
        <f t="shared" si="249"/>
        <v>13.477262214059721</v>
      </c>
      <c r="AO152" s="150">
        <v>8.4544769999999989</v>
      </c>
      <c r="AP152" s="151">
        <v>11.719400000000002</v>
      </c>
      <c r="AQ152" s="151">
        <v>13.774157122741276</v>
      </c>
      <c r="AR152" s="152">
        <v>16.101020769071926</v>
      </c>
      <c r="AS152" s="150">
        <f t="shared" si="250"/>
        <v>38.617681495851286</v>
      </c>
      <c r="AT152" s="151">
        <f t="shared" si="251"/>
        <v>17.532954952824142</v>
      </c>
      <c r="AU152" s="152">
        <f t="shared" si="252"/>
        <v>16.892965758964479</v>
      </c>
      <c r="AV152" s="150">
        <f t="shared" si="253"/>
        <v>27.8455868900447</v>
      </c>
      <c r="AW152" s="151">
        <f t="shared" si="254"/>
        <v>29.9</v>
      </c>
      <c r="AX152" s="152">
        <f t="shared" si="255"/>
        <v>30.79999999999999</v>
      </c>
      <c r="AY152" s="150">
        <v>6.2249209318349532</v>
      </c>
      <c r="AZ152" s="151">
        <v>7.8782464333806139</v>
      </c>
      <c r="BA152" s="151">
        <v>9.5917401555026451</v>
      </c>
      <c r="BB152" s="152">
        <v>11.129330562584357</v>
      </c>
      <c r="BC152" s="150">
        <f t="shared" si="256"/>
        <v>26.559783162712421</v>
      </c>
      <c r="BD152" s="151">
        <f t="shared" si="257"/>
        <v>21.749684230006466</v>
      </c>
      <c r="BE152" s="152">
        <f t="shared" si="258"/>
        <v>16.030359269059431</v>
      </c>
      <c r="BF152" s="150">
        <f t="shared" si="259"/>
        <v>18.718910149144545</v>
      </c>
      <c r="BG152" s="151">
        <f t="shared" si="260"/>
        <v>20.821094756936589</v>
      </c>
      <c r="BH152" s="152">
        <f t="shared" si="261"/>
        <v>21.289543454663612</v>
      </c>
      <c r="BI152" s="150">
        <v>66.27</v>
      </c>
      <c r="BJ152" s="151">
        <v>8.36</v>
      </c>
      <c r="BK152" s="151">
        <v>17.43</v>
      </c>
      <c r="BL152" s="152">
        <f t="shared" si="262"/>
        <v>7.9400000000000048</v>
      </c>
      <c r="BM152" s="151">
        <v>-4.230079609840061</v>
      </c>
      <c r="BN152" s="151">
        <v>92.520179999999996</v>
      </c>
      <c r="BO152" s="151">
        <v>7.6525837275985662</v>
      </c>
      <c r="BP152" s="151">
        <v>5.5401249999999997</v>
      </c>
      <c r="BQ152" s="152">
        <v>6.4617500000000003</v>
      </c>
      <c r="BR152" s="150">
        <f t="shared" si="520"/>
        <v>73.132197477541496</v>
      </c>
      <c r="BS152" s="151">
        <f t="shared" si="521"/>
        <v>72.234001045914141</v>
      </c>
    </row>
    <row r="153" spans="2:71" ht="12.75">
      <c r="B153" s="252" t="s">
        <v>151</v>
      </c>
      <c r="C153" s="165" t="s">
        <v>366</v>
      </c>
      <c r="D153" s="177" t="s">
        <v>99</v>
      </c>
      <c r="E153" s="105" t="s">
        <v>287</v>
      </c>
      <c r="F153" s="148">
        <f>VLOOKUP($B153,Snapshot!$D:$AJ,2,FALSE)</f>
        <v>1192.6500000000001</v>
      </c>
      <c r="G153" s="148">
        <f>VLOOKUP($B153,Snapshot!$D:$AJ,3,FALSE)</f>
        <v>1155</v>
      </c>
      <c r="H153" s="148">
        <f t="shared" ref="H153:H171" si="542">IF(IFERROR(((IF(G153&lt;0,"-",G153))/F153*100-100),"-")=-100,"-",(IFERROR(((IF(G153&lt;0,"-",G153))/F153*100-100),"-")))</f>
        <v>-3.1568356181612529</v>
      </c>
      <c r="I153" s="149">
        <f>VLOOKUP($B153,Snapshot!$D:$AJ,8,FALSE)</f>
        <v>2.6932753882915175</v>
      </c>
      <c r="J153" s="250">
        <f>IF(VLOOKUP($B153,Snapshot!$D:$AJ,28,FALSE)="#N/A N/A","NA",VLOOKUP($B153,Snapshot!$D:$AJ,30,FALSE))</f>
        <v>35.590040000000002</v>
      </c>
      <c r="K153" s="154">
        <f>IF(VLOOKUP($B153,Snapshot!$D:$AJ,29,FALSE)="#N/A N/A","NA",VLOOKUP($B153,Snapshot!$D:$AJ,31,FALSE))</f>
        <v>21.222750000000001</v>
      </c>
      <c r="L153" s="154">
        <f>IF(VLOOKUP($B153,Snapshot!$D:$AJ,30,FALSE)="#N/A N/A","NA",VLOOKUP($B153,Snapshot!$D:$AJ,32,FALSE))</f>
        <v>57.507919999999999</v>
      </c>
      <c r="M153" s="155">
        <f>IF(VLOOKUP($B153,Snapshot!$D:$AJ,31,FALSE)="#N/A N/A","NA",VLOOKUP($B153,Snapshot!$D:$AJ,33,FALSE))</f>
        <v>56.999929999999999</v>
      </c>
      <c r="N153" s="150">
        <f>VLOOKUP($B153,Snapshot!$D:$AJ,10,FALSE)</f>
        <v>21.855593137525297</v>
      </c>
      <c r="O153" s="151">
        <f>VLOOKUP($B153,Snapshot!$D:$AJ,11,FALSE)</f>
        <v>31.450521495802576</v>
      </c>
      <c r="P153" s="151">
        <f>VLOOKUP($B153,Snapshot!$D:$AJ,12,FALSE)</f>
        <v>37.630933517111735</v>
      </c>
      <c r="Q153" s="152">
        <f>VLOOKUP($B153,Snapshot!$D:$AJ,13,FALSE)</f>
        <v>41.49395307623422</v>
      </c>
      <c r="R153" s="150">
        <f t="shared" ref="R153:R171" si="543">IF(AND(N153&lt;0,O153&gt;0),"LP",IF(AND(N153&gt;0,O153&lt;0),"PL",IF(OR(N153&lt;0,O153&lt;0),"Loss",IF(ISERROR((+O153/N153-1)*100),"NA",(+O153/N153-1)*100))))</f>
        <v>43.901477749433027</v>
      </c>
      <c r="S153" s="151">
        <f t="shared" ref="S153:S171" si="544">IF(AND(O153&lt;0,P153&gt;0),"LP",IF(AND(O153&gt;0,P153&lt;0),"PL",IF(OR(O153&lt;0,P153&lt;0),"Loss",IF(ISERROR((+P153/O153-1)*100),"NA",(+P153/O153-1)*100))))</f>
        <v>19.651222705906491</v>
      </c>
      <c r="T153" s="152">
        <f t="shared" ref="T153:T171" si="545">IF(AND(P153&lt;0,Q153&gt;0),"LP",IF(AND(P153&gt;0,Q153&lt;0),"PL",IF(OR(P153&lt;0,Q153&lt;0),"Loss",IF(ISERROR((+Q153/P153-1)*100),"NA",(+Q153/P153-1)*100))))</f>
        <v>10.265542727941824</v>
      </c>
      <c r="U153" s="150">
        <f>VLOOKUP($B153,Snapshot!$D:$AJ,17,FALSE)</f>
        <v>37.921469765109386</v>
      </c>
      <c r="V153" s="151">
        <f>VLOOKUP($B153,Snapshot!$D:$AJ,18,FALSE)</f>
        <v>31.693340784588084</v>
      </c>
      <c r="W153" s="152">
        <f>VLOOKUP($B153,Snapshot!$D:$AJ,19,FALSE)</f>
        <v>28.742742293288362</v>
      </c>
      <c r="X153" s="150">
        <f>VLOOKUP($B153,Snapshot!$D:$AJ,20,FALSE)</f>
        <v>4.8652060416753153</v>
      </c>
      <c r="Y153" s="151">
        <f>VLOOKUP($B153,Snapshot!$D:$AJ,21,FALSE)</f>
        <v>4.3039991725260673</v>
      </c>
      <c r="Z153" s="152">
        <f>VLOOKUP($B153,Snapshot!$D:$AJ,22,FALSE)</f>
        <v>3.8112372635261913</v>
      </c>
      <c r="AA153" s="150">
        <f>VLOOKUP($B153,Snapshot!$D:$AJ,23,FALSE)</f>
        <v>24.535449219795886</v>
      </c>
      <c r="AB153" s="151">
        <f>VLOOKUP($B153,Snapshot!$D:$AJ,24,FALSE)</f>
        <v>19.292431904699914</v>
      </c>
      <c r="AC153" s="152">
        <f>VLOOKUP($B153,Snapshot!$D:$AJ,25,FALSE)</f>
        <v>17.21279286978287</v>
      </c>
      <c r="AD153" s="151">
        <f>VLOOKUP($B153,Snapshot!$D:$AJ,26,FALSE)</f>
        <v>13.476161403119269</v>
      </c>
      <c r="AE153" s="151">
        <f>VLOOKUP($B153,Snapshot!$D:$AJ,27,FALSE)</f>
        <v>14.276875988491284</v>
      </c>
      <c r="AF153" s="262">
        <f>VLOOKUP($B153,Snapshot!$D:$AJ,28,FALSE)</f>
        <v>13.945973744232576</v>
      </c>
      <c r="AG153" s="152">
        <f>VLOOKUP($B153,Snapshot!$D:$AJ,29,FALSE)</f>
        <v>0.43713812530573815</v>
      </c>
      <c r="AH153" s="150">
        <v>56.526000000000003</v>
      </c>
      <c r="AI153" s="151">
        <v>62.29</v>
      </c>
      <c r="AJ153" s="151">
        <v>66.27026531995584</v>
      </c>
      <c r="AK153" s="152">
        <v>72.81373505196737</v>
      </c>
      <c r="AL153" s="150">
        <f t="shared" ref="AL153:AL171" si="546">IF(OR(AH153&lt;0,AI153&lt;0),"NM",IF(ISERROR((AI153/AH153*100-100)),"NA",(AI153/AH153*100-100)))</f>
        <v>10.197077451084454</v>
      </c>
      <c r="AM153" s="151">
        <f t="shared" ref="AM153:AM171" si="547">IF(OR(AI153&lt;0,AJ153&lt;0),"NM",IF(ISERROR((AJ153/AI153*100-100)),"NA",(AJ153/AI153*100-100)))</f>
        <v>6.3898945576430322</v>
      </c>
      <c r="AN153" s="152">
        <f t="shared" ref="AN153:AN171" si="548">IF(OR(AJ153&lt;0,AK153&lt;0),"NM",IF(ISERROR((AK153/AJ153*100-100)),"NA",(AK153/AJ153*100-100)))</f>
        <v>9.8739150966415536</v>
      </c>
      <c r="AO153" s="150">
        <v>8.1935000000000002</v>
      </c>
      <c r="AP153" s="151">
        <v>9.3372999999999955</v>
      </c>
      <c r="AQ153" s="151">
        <v>11.729836961632179</v>
      </c>
      <c r="AR153" s="152">
        <v>13.033658574302157</v>
      </c>
      <c r="AS153" s="150">
        <f t="shared" ref="AS153:AS171" si="549">IF(OR(AO153&lt;0,AP153&lt;0),"NM",IF(ISERROR((AP153/AO153*100-100)),"NA",(AP153/AO153*100-100)))</f>
        <v>13.959846219564227</v>
      </c>
      <c r="AT153" s="151">
        <f t="shared" ref="AT153:AT171" si="550">IF(OR(AP153&lt;0,AQ153&lt;0),"NM",IF(ISERROR((AQ153/AP153*100-100)),"NA",(AQ153/AP153*100-100)))</f>
        <v>25.623434629198854</v>
      </c>
      <c r="AU153" s="152">
        <f t="shared" ref="AU153:AU171" si="551">IF(OR(AQ153&lt;0,AR153&lt;0),"NM",IF(ISERROR((AR153/AQ153*100-100)),"NA",(AR153/AQ153*100-100)))</f>
        <v>11.115428261575389</v>
      </c>
      <c r="AV153" s="150">
        <f t="shared" ref="AV153:AV171" si="552">IF(OR(AI153&lt;0,AP153&lt;0),"NM",IF(ISERROR((AP153/AI153*100)),"NA",(AP153/AI153*100)))</f>
        <v>14.990046556429595</v>
      </c>
      <c r="AW153" s="151">
        <f t="shared" ref="AW153:AW171" si="553">IF(OR(AJ153&lt;0,AQ153&lt;0),"NM",IF(ISERROR((AQ153/AJ153*100)),"NA",(AQ153/AJ153*100)))</f>
        <v>17.699999999999992</v>
      </c>
      <c r="AX153" s="152">
        <f t="shared" ref="AX153:AX171" si="554">IF(OR(AK153&lt;0,AR153&lt;0),"NM",IF(ISERROR((AR153/AK153*100)),"NA",(AR153/AK153*100)))</f>
        <v>17.899999999999995</v>
      </c>
      <c r="AY153" s="150">
        <v>4.2957168311805969</v>
      </c>
      <c r="AZ153" s="151">
        <v>6.1815999999999969</v>
      </c>
      <c r="BA153" s="151">
        <v>7.3963599827883124</v>
      </c>
      <c r="BB153" s="152">
        <v>8.1556364771338359</v>
      </c>
      <c r="BC153" s="150">
        <f t="shared" ref="BC153:BC171" si="555">IF(OR(AY153&lt;0,AZ153&lt;0),"NM",IF(ISERROR((AZ153/AY153*100-100)),"NA",(AZ153/AY153*100-100)))</f>
        <v>43.901477749433042</v>
      </c>
      <c r="BD153" s="151">
        <f t="shared" ref="BD153:BD171" si="556">IF(OR(AZ153&lt;0,BA153&lt;0),"NM",IF(ISERROR((BA153/AZ153*100-100)),"NA",(BA153/AZ153*100-100)))</f>
        <v>19.651222705906491</v>
      </c>
      <c r="BE153" s="152">
        <f t="shared" ref="BE153:BE171" si="557">IF(OR(BA153&lt;0,BB153&lt;0),"NM",IF(ISERROR((BB153/BA153*100-100)),"NA",(BB153/BA153*100-100)))</f>
        <v>10.265542727941806</v>
      </c>
      <c r="BF153" s="150">
        <f t="shared" ref="BF153:BF171" si="558">IF(OR(AI153&lt;0,AZ153&lt;0),"NM",IF(ISERROR((AZ153/AI153*100)),"NA",(AZ153/AI153*100)))</f>
        <v>9.9239043185101892</v>
      </c>
      <c r="BG153" s="151">
        <f t="shared" ref="BG153:BG171" si="559">IF(OR(AJ153&lt;0,BA153&lt;0),"NM",IF(ISERROR((BA153/AJ153*100)),"NA",(BA153/AJ153*100)))</f>
        <v>11.16090292845268</v>
      </c>
      <c r="BH153" s="152">
        <f t="shared" ref="BH153:BH171" si="560">IF(OR(AK153&lt;0,BB153&lt;0),"NM",IF(ISERROR((BB153/AK153*100)),"NA",(BB153/AK153*100)))</f>
        <v>11.200684144705852</v>
      </c>
      <c r="BI153" s="150">
        <v>69.61</v>
      </c>
      <c r="BJ153" s="151">
        <v>4.32</v>
      </c>
      <c r="BK153" s="151">
        <v>15.469999999999999</v>
      </c>
      <c r="BL153" s="152">
        <f t="shared" ref="BL153:BL171" si="561">100-BI153-BJ153-BK153</f>
        <v>10.600000000000001</v>
      </c>
      <c r="BM153" s="151">
        <v>-7.2300871188549962</v>
      </c>
      <c r="BN153" s="151">
        <v>57.507919999999999</v>
      </c>
      <c r="BO153" s="151">
        <v>6.7582266666666673</v>
      </c>
      <c r="BP153" s="151">
        <v>11.280149999999999</v>
      </c>
      <c r="BQ153" s="152">
        <v>9.7210480000000015</v>
      </c>
      <c r="BR153" s="150">
        <f t="shared" si="520"/>
        <v>-34.430304714136668</v>
      </c>
      <c r="BS153" s="151">
        <f t="shared" si="521"/>
        <v>-16.103320576816046</v>
      </c>
    </row>
    <row r="154" spans="2:71" ht="12.75">
      <c r="B154" s="252" t="s">
        <v>152</v>
      </c>
      <c r="C154" s="165" t="s">
        <v>367</v>
      </c>
      <c r="D154" s="177" t="s">
        <v>99</v>
      </c>
      <c r="E154" s="105" t="s">
        <v>287</v>
      </c>
      <c r="F154" s="148">
        <f>VLOOKUP($B154,Snapshot!$D:$AJ,2,FALSE)</f>
        <v>6182.85</v>
      </c>
      <c r="G154" s="148">
        <f>VLOOKUP($B154,Snapshot!$D:$AJ,3,FALSE)</f>
        <v>6030</v>
      </c>
      <c r="H154" s="148">
        <f t="shared" si="542"/>
        <v>-2.47216089667387</v>
      </c>
      <c r="I154" s="149">
        <f>VLOOKUP($B154,Snapshot!$D:$AJ,8,FALSE)</f>
        <v>8.8548810483870959</v>
      </c>
      <c r="J154" s="250">
        <f>IF(VLOOKUP($B154,Snapshot!$D:$AJ,28,FALSE)="#N/A N/A","NA",VLOOKUP($B154,Snapshot!$D:$AJ,30,FALSE))</f>
        <v>25.714960000000001</v>
      </c>
      <c r="K154" s="154">
        <f>IF(VLOOKUP($B154,Snapshot!$D:$AJ,29,FALSE)="#N/A N/A","NA",VLOOKUP($B154,Snapshot!$D:$AJ,31,FALSE))</f>
        <v>23.681740000000001</v>
      </c>
      <c r="L154" s="154">
        <f>IF(VLOOKUP($B154,Snapshot!$D:$AJ,30,FALSE)="#N/A N/A","NA",VLOOKUP($B154,Snapshot!$D:$AJ,32,FALSE))</f>
        <v>73.96387</v>
      </c>
      <c r="M154" s="155">
        <f>IF(VLOOKUP($B154,Snapshot!$D:$AJ,31,FALSE)="#N/A N/A","NA",VLOOKUP($B154,Snapshot!$D:$AJ,33,FALSE))</f>
        <v>19.070409999999999</v>
      </c>
      <c r="N154" s="150">
        <f>VLOOKUP($B154,Snapshot!$D:$AJ,10,FALSE)</f>
        <v>106.04517147788418</v>
      </c>
      <c r="O154" s="151">
        <f>VLOOKUP($B154,Snapshot!$D:$AJ,11,FALSE)</f>
        <v>159.68783972450046</v>
      </c>
      <c r="P154" s="151">
        <f>VLOOKUP($B154,Snapshot!$D:$AJ,12,FALSE)</f>
        <v>178.146279131744</v>
      </c>
      <c r="Q154" s="152">
        <f>VLOOKUP($B154,Snapshot!$D:$AJ,13,FALSE)</f>
        <v>202.86531076571933</v>
      </c>
      <c r="R154" s="150">
        <f t="shared" si="543"/>
        <v>50.584734315605793</v>
      </c>
      <c r="S154" s="151">
        <f t="shared" si="544"/>
        <v>11.55907640750149</v>
      </c>
      <c r="T154" s="152">
        <f t="shared" si="545"/>
        <v>13.87569347754658</v>
      </c>
      <c r="U154" s="150">
        <f>VLOOKUP($B154,Snapshot!$D:$AJ,17,FALSE)</f>
        <v>38.718352071559664</v>
      </c>
      <c r="V154" s="151">
        <f>VLOOKUP($B154,Snapshot!$D:$AJ,18,FALSE)</f>
        <v>34.706590730573808</v>
      </c>
      <c r="W154" s="152">
        <f>VLOOKUP($B154,Snapshot!$D:$AJ,19,FALSE)</f>
        <v>30.477610867342005</v>
      </c>
      <c r="X154" s="150">
        <f>VLOOKUP($B154,Snapshot!$D:$AJ,20,FALSE)</f>
        <v>7.1679152128672641</v>
      </c>
      <c r="Y154" s="151">
        <f>VLOOKUP($B154,Snapshot!$D:$AJ,21,FALSE)</f>
        <v>6.1790830678271087</v>
      </c>
      <c r="Z154" s="152">
        <f>VLOOKUP($B154,Snapshot!$D:$AJ,22,FALSE)</f>
        <v>5.340171879046661</v>
      </c>
      <c r="AA154" s="150">
        <f>VLOOKUP($B154,Snapshot!$D:$AJ,23,FALSE)</f>
        <v>33.70505650189267</v>
      </c>
      <c r="AB154" s="151">
        <f>VLOOKUP($B154,Snapshot!$D:$AJ,24,FALSE)</f>
        <v>29.617707779554497</v>
      </c>
      <c r="AC154" s="152">
        <f>VLOOKUP($B154,Snapshot!$D:$AJ,25,FALSE)</f>
        <v>25.713667551871467</v>
      </c>
      <c r="AD154" s="151">
        <f>VLOOKUP($B154,Snapshot!$D:$AJ,26,FALSE)</f>
        <v>19.724478029341856</v>
      </c>
      <c r="AE154" s="151">
        <f>VLOOKUP($B154,Snapshot!$D:$AJ,27,FALSE)</f>
        <v>19.122793259979943</v>
      </c>
      <c r="AF154" s="262">
        <f>VLOOKUP($B154,Snapshot!$D:$AJ,28,FALSE)</f>
        <v>18.797667126019757</v>
      </c>
      <c r="AG154" s="152">
        <f>VLOOKUP($B154,Snapshot!$D:$AJ,29,FALSE)</f>
        <v>0.46160280643269763</v>
      </c>
      <c r="AH154" s="150">
        <v>115.99260000000001</v>
      </c>
      <c r="AI154" s="151">
        <v>126.67580000000001</v>
      </c>
      <c r="AJ154" s="151">
        <v>133.58523000000002</v>
      </c>
      <c r="AK154" s="152">
        <v>147.77608920000003</v>
      </c>
      <c r="AL154" s="150">
        <f t="shared" si="546"/>
        <v>9.2102427223805563</v>
      </c>
      <c r="AM154" s="151">
        <f t="shared" si="547"/>
        <v>5.4544198655149785</v>
      </c>
      <c r="AN154" s="152">
        <f t="shared" si="548"/>
        <v>10.623075021093271</v>
      </c>
      <c r="AO154" s="150">
        <v>16.794500000000014</v>
      </c>
      <c r="AP154" s="151">
        <v>22.454999999999998</v>
      </c>
      <c r="AQ154" s="151">
        <v>25.781949389999994</v>
      </c>
      <c r="AR154" s="152">
        <v>29.998546107600006</v>
      </c>
      <c r="AS154" s="150">
        <f t="shared" si="549"/>
        <v>33.704486587870917</v>
      </c>
      <c r="AT154" s="151">
        <f t="shared" si="550"/>
        <v>14.816073881095519</v>
      </c>
      <c r="AU154" s="152">
        <f t="shared" si="551"/>
        <v>16.354840566227693</v>
      </c>
      <c r="AV154" s="150">
        <f t="shared" si="552"/>
        <v>17.726353415569506</v>
      </c>
      <c r="AW154" s="151">
        <f t="shared" si="553"/>
        <v>19.299999999999994</v>
      </c>
      <c r="AX154" s="152">
        <f t="shared" si="554"/>
        <v>20.3</v>
      </c>
      <c r="AY154" s="150">
        <v>12.677700250181053</v>
      </c>
      <c r="AZ154" s="151">
        <v>19.090681239064029</v>
      </c>
      <c r="BA154" s="151">
        <v>21.297387670199996</v>
      </c>
      <c r="BB154" s="152">
        <v>24.252547902041744</v>
      </c>
      <c r="BC154" s="150">
        <f t="shared" si="555"/>
        <v>50.5847343156058</v>
      </c>
      <c r="BD154" s="151">
        <f t="shared" si="556"/>
        <v>11.559076407501507</v>
      </c>
      <c r="BE154" s="152">
        <f t="shared" si="557"/>
        <v>13.875693477546577</v>
      </c>
      <c r="BF154" s="150">
        <f t="shared" si="558"/>
        <v>15.070503789251008</v>
      </c>
      <c r="BG154" s="151">
        <f t="shared" si="559"/>
        <v>15.942920987746916</v>
      </c>
      <c r="BH154" s="152">
        <f t="shared" si="560"/>
        <v>16.411686107905027</v>
      </c>
      <c r="BI154" s="150">
        <v>56.38</v>
      </c>
      <c r="BJ154" s="151">
        <v>8.69</v>
      </c>
      <c r="BK154" s="151">
        <v>18.579999999999998</v>
      </c>
      <c r="BL154" s="152">
        <f t="shared" si="561"/>
        <v>16.350000000000001</v>
      </c>
      <c r="BM154" s="151">
        <v>-3.9930124223602377</v>
      </c>
      <c r="BN154" s="151">
        <v>73.96387</v>
      </c>
      <c r="BO154" s="151">
        <v>18.085039569892473</v>
      </c>
      <c r="BP154" s="151">
        <v>15.579882</v>
      </c>
      <c r="BQ154" s="152">
        <v>16.269881999999999</v>
      </c>
      <c r="BR154" s="150">
        <f t="shared" si="520"/>
        <v>36.698003683211425</v>
      </c>
      <c r="BS154" s="151">
        <f t="shared" si="521"/>
        <v>49.064067594600544</v>
      </c>
    </row>
    <row r="155" spans="2:71" ht="12.75">
      <c r="B155" s="252" t="s">
        <v>630</v>
      </c>
      <c r="C155" s="165" t="s">
        <v>1350</v>
      </c>
      <c r="D155" s="177" t="s">
        <v>99</v>
      </c>
      <c r="E155" s="105" t="s">
        <v>286</v>
      </c>
      <c r="F155" s="148">
        <f>VLOOKUP($B155,Snapshot!$D:$AJ,2,FALSE)</f>
        <v>7239</v>
      </c>
      <c r="G155" s="148">
        <f>VLOOKUP($B155,Snapshot!$D:$AJ,3,FALSE)</f>
        <v>7940</v>
      </c>
      <c r="H155" s="148">
        <f t="shared" si="542"/>
        <v>9.6836579638071498</v>
      </c>
      <c r="I155" s="149">
        <f>VLOOKUP($B155,Snapshot!$D:$AJ,8,FALSE)</f>
        <v>12.307871206690562</v>
      </c>
      <c r="J155" s="250">
        <f>IF(VLOOKUP($B155,Snapshot!$D:$AJ,28,FALSE)="#N/A N/A","NA",VLOOKUP($B155,Snapshot!$D:$AJ,30,FALSE))</f>
        <v>16.939129999999999</v>
      </c>
      <c r="K155" s="154">
        <f>IF(VLOOKUP($B155,Snapshot!$D:$AJ,29,FALSE)="#N/A N/A","NA",VLOOKUP($B155,Snapshot!$D:$AJ,31,FALSE))</f>
        <v>16.190239999999999</v>
      </c>
      <c r="L155" s="154">
        <f>IF(VLOOKUP($B155,Snapshot!$D:$AJ,30,FALSE)="#N/A N/A","NA",VLOOKUP($B155,Snapshot!$D:$AJ,32,FALSE))</f>
        <v>41.839669999999998</v>
      </c>
      <c r="M155" s="155">
        <f>IF(VLOOKUP($B155,Snapshot!$D:$AJ,31,FALSE)="#N/A N/A","NA",VLOOKUP($B155,Snapshot!$D:$AJ,33,FALSE))</f>
        <v>26.97326</v>
      </c>
      <c r="N155" s="150">
        <f>VLOOKUP($B155,Snapshot!$D:$AJ,10,FALSE)</f>
        <v>48.150646821532575</v>
      </c>
      <c r="O155" s="151">
        <f>VLOOKUP($B155,Snapshot!$D:$AJ,11,FALSE)</f>
        <v>62.409323112145081</v>
      </c>
      <c r="P155" s="151">
        <f>VLOOKUP($B155,Snapshot!$D:$AJ,12,FALSE)</f>
        <v>92.384760572853878</v>
      </c>
      <c r="Q155" s="152">
        <f>VLOOKUP($B155,Snapshot!$D:$AJ,13,FALSE)</f>
        <v>123.96349942364098</v>
      </c>
      <c r="R155" s="150">
        <f t="shared" si="543"/>
        <v>29.612637071027148</v>
      </c>
      <c r="S155" s="151">
        <f t="shared" si="544"/>
        <v>48.030383868841334</v>
      </c>
      <c r="T155" s="152">
        <f t="shared" si="545"/>
        <v>34.181761856582796</v>
      </c>
      <c r="U155" s="150">
        <f>VLOOKUP($B155,Snapshot!$D:$AJ,17,FALSE)</f>
        <v>115.99228511086454</v>
      </c>
      <c r="V155" s="151">
        <f>VLOOKUP($B155,Snapshot!$D:$AJ,18,FALSE)</f>
        <v>78.357079188308148</v>
      </c>
      <c r="W155" s="152">
        <f>VLOOKUP($B155,Snapshot!$D:$AJ,19,FALSE)</f>
        <v>58.396221739924968</v>
      </c>
      <c r="X155" s="150">
        <f>VLOOKUP($B155,Snapshot!$D:$AJ,20,FALSE)</f>
        <v>14.521003547019639</v>
      </c>
      <c r="Y155" s="151">
        <f>VLOOKUP($B155,Snapshot!$D:$AJ,21,FALSE)</f>
        <v>12.312216679641184</v>
      </c>
      <c r="Z155" s="152">
        <f>VLOOKUP($B155,Snapshot!$D:$AJ,22,FALSE)</f>
        <v>10.195451901222951</v>
      </c>
      <c r="AA155" s="150">
        <f>VLOOKUP($B155,Snapshot!$D:$AJ,23,FALSE)</f>
        <v>43.608768143221653</v>
      </c>
      <c r="AB155" s="151">
        <f>VLOOKUP($B155,Snapshot!$D:$AJ,24,FALSE)</f>
        <v>35.994506877830766</v>
      </c>
      <c r="AC155" s="152">
        <f>VLOOKUP($B155,Snapshot!$D:$AJ,25,FALSE)</f>
        <v>28.985498678477018</v>
      </c>
      <c r="AD155" s="151">
        <f>VLOOKUP($B155,Snapshot!$D:$AJ,26,FALSE)</f>
        <v>13.66561606066187</v>
      </c>
      <c r="AE155" s="151">
        <f>VLOOKUP($B155,Snapshot!$D:$AJ,27,FALSE)</f>
        <v>17.576028710949451</v>
      </c>
      <c r="AF155" s="262">
        <f>VLOOKUP($B155,Snapshot!$D:$AJ,28,FALSE)</f>
        <v>19.740873945533639</v>
      </c>
      <c r="AG155" s="152">
        <f>VLOOKUP($B155,Snapshot!$D:$AJ,29,FALSE)</f>
        <v>6.9070313579223649E-2</v>
      </c>
      <c r="AH155" s="150">
        <v>166.12409999999997</v>
      </c>
      <c r="AI155" s="151">
        <v>190.59200000000001</v>
      </c>
      <c r="AJ155" s="151">
        <v>212.86824800473835</v>
      </c>
      <c r="AK155" s="152">
        <v>247.98704974421113</v>
      </c>
      <c r="AL155" s="150">
        <f t="shared" si="546"/>
        <v>14.728687770167028</v>
      </c>
      <c r="AM155" s="151">
        <f t="shared" si="547"/>
        <v>11.687923944729235</v>
      </c>
      <c r="AN155" s="152">
        <f t="shared" si="548"/>
        <v>16.497905191896464</v>
      </c>
      <c r="AO155" s="150">
        <v>20.495699999999953</v>
      </c>
      <c r="AP155" s="151">
        <v>23.907</v>
      </c>
      <c r="AQ155" s="151">
        <v>28.524345232634921</v>
      </c>
      <c r="AR155" s="152">
        <v>34.718186964189577</v>
      </c>
      <c r="AS155" s="150">
        <f t="shared" si="549"/>
        <v>16.643978980957243</v>
      </c>
      <c r="AT155" s="151">
        <f t="shared" si="550"/>
        <v>19.313779364349017</v>
      </c>
      <c r="AU155" s="152">
        <f t="shared" si="551"/>
        <v>21.714229304966608</v>
      </c>
      <c r="AV155" s="150">
        <f t="shared" si="552"/>
        <v>12.543548522498321</v>
      </c>
      <c r="AW155" s="151">
        <f t="shared" si="553"/>
        <v>13.399999999999993</v>
      </c>
      <c r="AX155" s="152">
        <f t="shared" si="554"/>
        <v>14.000000000000007</v>
      </c>
      <c r="AY155" s="150">
        <v>6.9230999999999536</v>
      </c>
      <c r="AZ155" s="151">
        <v>8.9732124770642212</v>
      </c>
      <c r="BA155" s="151">
        <v>13.283080875164931</v>
      </c>
      <c r="BB155" s="152">
        <v>17.8234719471311</v>
      </c>
      <c r="BC155" s="150">
        <f t="shared" si="555"/>
        <v>29.612637071027166</v>
      </c>
      <c r="BD155" s="151">
        <f t="shared" si="556"/>
        <v>48.030383868841312</v>
      </c>
      <c r="BE155" s="152">
        <f t="shared" si="557"/>
        <v>34.181761856582796</v>
      </c>
      <c r="BF155" s="150">
        <f t="shared" si="558"/>
        <v>4.7080740414415194</v>
      </c>
      <c r="BG155" s="151">
        <f t="shared" si="559"/>
        <v>6.2400480107626271</v>
      </c>
      <c r="BH155" s="152">
        <f t="shared" si="560"/>
        <v>7.1872591595066382</v>
      </c>
      <c r="BI155" s="150">
        <v>29.33</v>
      </c>
      <c r="BJ155" s="151">
        <v>43.92</v>
      </c>
      <c r="BK155" s="151">
        <v>21.370000000000005</v>
      </c>
      <c r="BL155" s="152">
        <f t="shared" si="561"/>
        <v>5.3799999999999955</v>
      </c>
      <c r="BM155" s="151">
        <v>-0.54679342748804061</v>
      </c>
      <c r="BN155" s="151">
        <v>41.839669999999998</v>
      </c>
      <c r="BO155" s="151">
        <v>31.031397945041814</v>
      </c>
      <c r="BP155" s="151" t="e">
        <v>#N/A</v>
      </c>
      <c r="BQ155" s="152" t="e">
        <v>#N/A</v>
      </c>
      <c r="BR155" s="150" t="str">
        <f t="shared" si="520"/>
        <v xml:space="preserve"> </v>
      </c>
      <c r="BS155" s="151" t="str">
        <f t="shared" si="521"/>
        <v xml:space="preserve"> </v>
      </c>
    </row>
    <row r="156" spans="2:71" ht="12.75">
      <c r="B156" s="252" t="s">
        <v>153</v>
      </c>
      <c r="C156" s="165" t="s">
        <v>368</v>
      </c>
      <c r="D156" s="177" t="s">
        <v>99</v>
      </c>
      <c r="E156" s="105" t="s">
        <v>287</v>
      </c>
      <c r="F156" s="148">
        <f>VLOOKUP($B156,Snapshot!$D:$AJ,2,FALSE)</f>
        <v>1509.75</v>
      </c>
      <c r="G156" s="148">
        <f>VLOOKUP($B156,Snapshot!$D:$AJ,3,FALSE)</f>
        <v>1500</v>
      </c>
      <c r="H156" s="148">
        <f t="shared" si="542"/>
        <v>-0.64580228514654436</v>
      </c>
      <c r="I156" s="149">
        <f>VLOOKUP($B156,Snapshot!$D:$AJ,8,FALSE)</f>
        <v>10.60815</v>
      </c>
      <c r="J156" s="250">
        <f>IF(VLOOKUP($B156,Snapshot!$D:$AJ,28,FALSE)="#N/A N/A","NA",VLOOKUP($B156,Snapshot!$D:$AJ,30,FALSE))</f>
        <v>27.003150000000002</v>
      </c>
      <c r="K156" s="154">
        <f>IF(VLOOKUP($B156,Snapshot!$D:$AJ,29,FALSE)="#N/A N/A","NA",VLOOKUP($B156,Snapshot!$D:$AJ,31,FALSE))</f>
        <v>41.098129999999998</v>
      </c>
      <c r="L156" s="154">
        <f>IF(VLOOKUP($B156,Snapshot!$D:$AJ,30,FALSE)="#N/A N/A","NA",VLOOKUP($B156,Snapshot!$D:$AJ,32,FALSE))</f>
        <v>71.533259999999999</v>
      </c>
      <c r="M156" s="155">
        <f>IF(VLOOKUP($B156,Snapshot!$D:$AJ,31,FALSE)="#N/A N/A","NA",VLOOKUP($B156,Snapshot!$D:$AJ,33,FALSE))</f>
        <v>39.269399999999997</v>
      </c>
      <c r="N156" s="150">
        <f>VLOOKUP($B156,Snapshot!$D:$AJ,10,FALSE)</f>
        <v>38.374941917922136</v>
      </c>
      <c r="O156" s="151">
        <f>VLOOKUP($B156,Snapshot!$D:$AJ,11,FALSE)</f>
        <v>56.047323123836385</v>
      </c>
      <c r="P156" s="151">
        <f>VLOOKUP($B156,Snapshot!$D:$AJ,12,FALSE)</f>
        <v>66.321897934801157</v>
      </c>
      <c r="Q156" s="152">
        <f>VLOOKUP($B156,Snapshot!$D:$AJ,13,FALSE)</f>
        <v>73.791556310352078</v>
      </c>
      <c r="R156" s="150">
        <f t="shared" si="543"/>
        <v>46.051877404043104</v>
      </c>
      <c r="S156" s="151">
        <f t="shared" si="544"/>
        <v>18.33196348782462</v>
      </c>
      <c r="T156" s="152">
        <f t="shared" si="545"/>
        <v>11.262733136639259</v>
      </c>
      <c r="U156" s="150">
        <f>VLOOKUP($B156,Snapshot!$D:$AJ,17,FALSE)</f>
        <v>26.937058111842596</v>
      </c>
      <c r="V156" s="151">
        <f>VLOOKUP($B156,Snapshot!$D:$AJ,18,FALSE)</f>
        <v>22.763974599825005</v>
      </c>
      <c r="W156" s="152">
        <f>VLOOKUP($B156,Snapshot!$D:$AJ,19,FALSE)</f>
        <v>20.45965792685416</v>
      </c>
      <c r="X156" s="150">
        <f>VLOOKUP($B156,Snapshot!$D:$AJ,20,FALSE)</f>
        <v>2.9640744883437504</v>
      </c>
      <c r="Y156" s="151">
        <f>VLOOKUP($B156,Snapshot!$D:$AJ,21,FALSE)</f>
        <v>2.6395242001864512</v>
      </c>
      <c r="Z156" s="152">
        <f>VLOOKUP($B156,Snapshot!$D:$AJ,22,FALSE)</f>
        <v>2.3524796133098032</v>
      </c>
      <c r="AA156" s="150">
        <f>VLOOKUP($B156,Snapshot!$D:$AJ,23,FALSE)</f>
        <v>15.138607821324662</v>
      </c>
      <c r="AB156" s="151">
        <f>VLOOKUP($B156,Snapshot!$D:$AJ,24,FALSE)</f>
        <v>12.063906745448577</v>
      </c>
      <c r="AC156" s="152">
        <f>VLOOKUP($B156,Snapshot!$D:$AJ,25,FALSE)</f>
        <v>11.079977290336094</v>
      </c>
      <c r="AD156" s="151">
        <f>VLOOKUP($B156,Snapshot!$D:$AJ,26,FALSE)</f>
        <v>11.586669143001817</v>
      </c>
      <c r="AE156" s="151">
        <f>VLOOKUP($B156,Snapshot!$D:$AJ,27,FALSE)</f>
        <v>12.266753547576954</v>
      </c>
      <c r="AF156" s="262">
        <f>VLOOKUP($B156,Snapshot!$D:$AJ,28,FALSE)</f>
        <v>12.159290532613056</v>
      </c>
      <c r="AG156" s="152">
        <f>VLOOKUP($B156,Snapshot!$D:$AJ,29,FALSE)</f>
        <v>0.26512553118648513</v>
      </c>
      <c r="AH156" s="150">
        <v>248.554</v>
      </c>
      <c r="AI156" s="151">
        <v>290.01870000000002</v>
      </c>
      <c r="AJ156" s="151">
        <v>309.35146019154058</v>
      </c>
      <c r="AK156" s="152">
        <v>339.79513678158304</v>
      </c>
      <c r="AL156" s="150">
        <f t="shared" si="546"/>
        <v>16.682370832897504</v>
      </c>
      <c r="AM156" s="151">
        <f t="shared" si="547"/>
        <v>6.6660391869698685</v>
      </c>
      <c r="AN156" s="152">
        <f t="shared" si="548"/>
        <v>9.8411291064191886</v>
      </c>
      <c r="AO156" s="150">
        <v>40.336299999999987</v>
      </c>
      <c r="AP156" s="151">
        <v>58.43</v>
      </c>
      <c r="AQ156" s="151">
        <v>70.222781463479677</v>
      </c>
      <c r="AR156" s="152">
        <v>75.094725228729828</v>
      </c>
      <c r="AS156" s="150">
        <f t="shared" si="549"/>
        <v>44.857113815595426</v>
      </c>
      <c r="AT156" s="151">
        <f t="shared" si="550"/>
        <v>20.18275109272578</v>
      </c>
      <c r="AU156" s="152">
        <f t="shared" si="551"/>
        <v>6.937839350302383</v>
      </c>
      <c r="AV156" s="150">
        <f t="shared" si="552"/>
        <v>20.146976729431586</v>
      </c>
      <c r="AW156" s="151">
        <f t="shared" si="553"/>
        <v>22.699999999999989</v>
      </c>
      <c r="AX156" s="152">
        <f t="shared" si="554"/>
        <v>22.099999999999991</v>
      </c>
      <c r="AY156" s="150">
        <v>22.483878469710579</v>
      </c>
      <c r="AZ156" s="151">
        <v>32.838126618255735</v>
      </c>
      <c r="BA156" s="151">
        <v>38.857999999999997</v>
      </c>
      <c r="BB156" s="152">
        <v>43.234472842235277</v>
      </c>
      <c r="BC156" s="150">
        <f t="shared" si="555"/>
        <v>46.051877404043097</v>
      </c>
      <c r="BD156" s="151">
        <f t="shared" si="556"/>
        <v>18.331963487824623</v>
      </c>
      <c r="BE156" s="152">
        <f t="shared" si="557"/>
        <v>11.262733136639255</v>
      </c>
      <c r="BF156" s="150">
        <f t="shared" si="558"/>
        <v>11.322761814412564</v>
      </c>
      <c r="BG156" s="151">
        <f t="shared" si="559"/>
        <v>12.561117369848636</v>
      </c>
      <c r="BH156" s="152">
        <f t="shared" si="560"/>
        <v>12.723687940838884</v>
      </c>
      <c r="BI156" s="150">
        <v>51.8</v>
      </c>
      <c r="BJ156" s="151">
        <v>16.73</v>
      </c>
      <c r="BK156" s="151">
        <v>24.77</v>
      </c>
      <c r="BL156" s="152">
        <f t="shared" si="561"/>
        <v>6.7000000000000028</v>
      </c>
      <c r="BM156" s="151">
        <v>-5.1992088160497332</v>
      </c>
      <c r="BN156" s="151">
        <v>71.533259999999999</v>
      </c>
      <c r="BO156" s="151">
        <v>26.073503655913978</v>
      </c>
      <c r="BP156" s="151">
        <v>32.679102999999998</v>
      </c>
      <c r="BQ156" s="152">
        <v>35.595586000000004</v>
      </c>
      <c r="BR156" s="150">
        <f t="shared" si="520"/>
        <v>18.907792542530927</v>
      </c>
      <c r="BS156" s="151">
        <f t="shared" si="521"/>
        <v>21.460208134332362</v>
      </c>
    </row>
    <row r="157" spans="2:71" ht="12.75">
      <c r="B157" s="252" t="s">
        <v>154</v>
      </c>
      <c r="C157" s="165" t="s">
        <v>369</v>
      </c>
      <c r="D157" s="177" t="s">
        <v>99</v>
      </c>
      <c r="E157" s="105" t="s">
        <v>287</v>
      </c>
      <c r="F157" s="148">
        <f>VLOOKUP($B157,Snapshot!$D:$AJ,2,FALSE)</f>
        <v>368.7</v>
      </c>
      <c r="G157" s="148">
        <f>VLOOKUP($B157,Snapshot!$D:$AJ,3,FALSE)</f>
        <v>340</v>
      </c>
      <c r="H157" s="148">
        <f t="shared" si="542"/>
        <v>-7.7841063195009497</v>
      </c>
      <c r="I157" s="149">
        <f>VLOOKUP($B157,Snapshot!$D:$AJ,8,FALSE)</f>
        <v>5.3405017921146953</v>
      </c>
      <c r="J157" s="250">
        <f>IF(VLOOKUP($B157,Snapshot!$D:$AJ,28,FALSE)="#N/A N/A","NA",VLOOKUP($B157,Snapshot!$D:$AJ,30,FALSE))</f>
        <v>6.5145189999999999</v>
      </c>
      <c r="K157" s="154">
        <f>IF(VLOOKUP($B157,Snapshot!$D:$AJ,29,FALSE)="#N/A N/A","NA",VLOOKUP($B157,Snapshot!$D:$AJ,31,FALSE))</f>
        <v>43.686669999999999</v>
      </c>
      <c r="L157" s="154">
        <f>IF(VLOOKUP($B157,Snapshot!$D:$AJ,30,FALSE)="#N/A N/A","NA",VLOOKUP($B157,Snapshot!$D:$AJ,32,FALSE))</f>
        <v>39.289760000000001</v>
      </c>
      <c r="M157" s="155">
        <f>IF(VLOOKUP($B157,Snapshot!$D:$AJ,31,FALSE)="#N/A N/A","NA",VLOOKUP($B157,Snapshot!$D:$AJ,33,FALSE))</f>
        <v>47.627630000000003</v>
      </c>
      <c r="N157" s="150">
        <f>VLOOKUP($B157,Snapshot!$D:$AJ,10,FALSE)</f>
        <v>6.2424999999999997</v>
      </c>
      <c r="O157" s="151">
        <f>VLOOKUP($B157,Snapshot!$D:$AJ,11,FALSE)</f>
        <v>1.8032391534286307</v>
      </c>
      <c r="P157" s="151">
        <f>VLOOKUP($B157,Snapshot!$D:$AJ,12,FALSE)</f>
        <v>5.0483641955586416</v>
      </c>
      <c r="Q157" s="152">
        <f>VLOOKUP($B157,Snapshot!$D:$AJ,13,FALSE)</f>
        <v>10.404746021832231</v>
      </c>
      <c r="R157" s="150">
        <f t="shared" si="543"/>
        <v>-71.113509756850135</v>
      </c>
      <c r="S157" s="151">
        <f t="shared" si="544"/>
        <v>179.96087961820356</v>
      </c>
      <c r="T157" s="152">
        <f t="shared" si="545"/>
        <v>106.10133537881299</v>
      </c>
      <c r="U157" s="150">
        <f>VLOOKUP($B157,Snapshot!$D:$AJ,17,FALSE)</f>
        <v>204.46539179174525</v>
      </c>
      <c r="V157" s="151">
        <f>VLOOKUP($B157,Snapshot!$D:$AJ,18,FALSE)</f>
        <v>73.033558142332168</v>
      </c>
      <c r="W157" s="152">
        <f>VLOOKUP($B157,Snapshot!$D:$AJ,19,FALSE)</f>
        <v>35.435752033385384</v>
      </c>
      <c r="X157" s="150">
        <f>VLOOKUP($B157,Snapshot!$D:$AJ,20,FALSE)</f>
        <v>2.2364656523277562</v>
      </c>
      <c r="Y157" s="151">
        <f>VLOOKUP($B157,Snapshot!$D:$AJ,21,FALSE)</f>
        <v>2.1279963893293647</v>
      </c>
      <c r="Z157" s="152">
        <f>VLOOKUP($B157,Snapshot!$D:$AJ,22,FALSE)</f>
        <v>2.0412690682612755</v>
      </c>
      <c r="AA157" s="150">
        <f>VLOOKUP($B157,Snapshot!$D:$AJ,23,FALSE)</f>
        <v>19.584337144989991</v>
      </c>
      <c r="AB157" s="151">
        <f>VLOOKUP($B157,Snapshot!$D:$AJ,24,FALSE)</f>
        <v>16.566880017668524</v>
      </c>
      <c r="AC157" s="152">
        <f>VLOOKUP($B157,Snapshot!$D:$AJ,25,FALSE)</f>
        <v>12.861083102714163</v>
      </c>
      <c r="AD157" s="151">
        <f>VLOOKUP($B157,Snapshot!$D:$AJ,26,FALSE)</f>
        <v>1.1494751575640674</v>
      </c>
      <c r="AE157" s="151">
        <f>VLOOKUP($B157,Snapshot!$D:$AJ,27,FALSE)</f>
        <v>2.9861384161659119</v>
      </c>
      <c r="AF157" s="262">
        <f>VLOOKUP($B157,Snapshot!$D:$AJ,28,FALSE)</f>
        <v>5.8793641945878381</v>
      </c>
      <c r="AG157" s="152">
        <f>VLOOKUP($B157,Snapshot!$D:$AJ,29,FALSE)</f>
        <v>0.57651885001356118</v>
      </c>
      <c r="AH157" s="150">
        <v>110.774</v>
      </c>
      <c r="AI157" s="151">
        <v>144.05099999999999</v>
      </c>
      <c r="AJ157" s="151">
        <v>153.61607914036799</v>
      </c>
      <c r="AK157" s="152">
        <v>178.23376218563422</v>
      </c>
      <c r="AL157" s="150">
        <f t="shared" si="546"/>
        <v>30.040442703161375</v>
      </c>
      <c r="AM157" s="151">
        <f t="shared" si="547"/>
        <v>6.6400643802319905</v>
      </c>
      <c r="AN157" s="152">
        <f t="shared" si="548"/>
        <v>16.025459823624061</v>
      </c>
      <c r="AO157" s="150">
        <v>24.963999999999999</v>
      </c>
      <c r="AP157" s="151">
        <v>29.471</v>
      </c>
      <c r="AQ157" s="151">
        <v>34.665782123144268</v>
      </c>
      <c r="AR157" s="152">
        <v>44.101040546408562</v>
      </c>
      <c r="AS157" s="150">
        <f t="shared" si="549"/>
        <v>18.053997756769746</v>
      </c>
      <c r="AT157" s="151">
        <f t="shared" si="550"/>
        <v>17.626758926213128</v>
      </c>
      <c r="AU157" s="152">
        <f t="shared" si="551"/>
        <v>27.217786085850165</v>
      </c>
      <c r="AV157" s="150">
        <f t="shared" si="552"/>
        <v>20.458726423280645</v>
      </c>
      <c r="AW157" s="151">
        <f t="shared" si="553"/>
        <v>22.566506264925636</v>
      </c>
      <c r="AX157" s="152">
        <f t="shared" si="554"/>
        <v>24.743370731565662</v>
      </c>
      <c r="AY157" s="150">
        <v>7.4909999999999997</v>
      </c>
      <c r="AZ157" s="151">
        <v>2.1638869841143569</v>
      </c>
      <c r="BA157" s="151">
        <v>6.0580370346703694</v>
      </c>
      <c r="BB157" s="152">
        <v>12.48369522619868</v>
      </c>
      <c r="BC157" s="150">
        <f t="shared" si="555"/>
        <v>-71.113509756850135</v>
      </c>
      <c r="BD157" s="151">
        <f t="shared" si="556"/>
        <v>179.96087961820353</v>
      </c>
      <c r="BE157" s="152">
        <f t="shared" si="557"/>
        <v>106.06832138453481</v>
      </c>
      <c r="BF157" s="150">
        <f t="shared" si="558"/>
        <v>1.5021672769466072</v>
      </c>
      <c r="BG157" s="151">
        <f t="shared" si="559"/>
        <v>3.9436217019539908</v>
      </c>
      <c r="BH157" s="152">
        <f t="shared" si="560"/>
        <v>7.0041136275834468</v>
      </c>
      <c r="BI157" s="150">
        <v>60.64</v>
      </c>
      <c r="BJ157" s="151">
        <v>6.1800000000000006</v>
      </c>
      <c r="BK157" s="151">
        <v>14.290000000000001</v>
      </c>
      <c r="BL157" s="152">
        <f t="shared" si="561"/>
        <v>18.89</v>
      </c>
      <c r="BM157" s="151">
        <v>-6.8115758877795969</v>
      </c>
      <c r="BN157" s="151">
        <v>39.289760000000001</v>
      </c>
      <c r="BO157" s="151">
        <v>23.416508769414577</v>
      </c>
      <c r="BP157" s="151">
        <v>9.5874170000000003</v>
      </c>
      <c r="BQ157" s="152">
        <v>14.860125</v>
      </c>
      <c r="BR157" s="150">
        <f t="shared" si="520"/>
        <v>-36.812626021478266</v>
      </c>
      <c r="BS157" s="151">
        <f t="shared" si="521"/>
        <v>-15.99199046980641</v>
      </c>
    </row>
    <row r="158" spans="2:71" ht="12.75">
      <c r="B158" s="252" t="s">
        <v>155</v>
      </c>
      <c r="C158" s="165" t="s">
        <v>370</v>
      </c>
      <c r="D158" s="177" t="s">
        <v>99</v>
      </c>
      <c r="E158" s="105" t="s">
        <v>286</v>
      </c>
      <c r="F158" s="148">
        <f>VLOOKUP($B158,Snapshot!$D:$AJ,2,FALSE)</f>
        <v>1671.6</v>
      </c>
      <c r="G158" s="148">
        <f>VLOOKUP($B158,Snapshot!$D:$AJ,3,FALSE)</f>
        <v>1830</v>
      </c>
      <c r="H158" s="148">
        <f t="shared" si="542"/>
        <v>9.4759511844939084</v>
      </c>
      <c r="I158" s="149">
        <f>VLOOKUP($B158,Snapshot!$D:$AJ,8,FALSE)</f>
        <v>15.591152329749104</v>
      </c>
      <c r="J158" s="250">
        <f>IF(VLOOKUP($B158,Snapshot!$D:$AJ,28,FALSE)="#N/A N/A","NA",VLOOKUP($B158,Snapshot!$D:$AJ,30,FALSE))</f>
        <v>12.8735</v>
      </c>
      <c r="K158" s="154">
        <f>IF(VLOOKUP($B158,Snapshot!$D:$AJ,29,FALSE)="#N/A N/A","NA",VLOOKUP($B158,Snapshot!$D:$AJ,31,FALSE))</f>
        <v>14.00901</v>
      </c>
      <c r="L158" s="154">
        <f>IF(VLOOKUP($B158,Snapshot!$D:$AJ,30,FALSE)="#N/A N/A","NA",VLOOKUP($B158,Snapshot!$D:$AJ,32,FALSE))</f>
        <v>41.601019999999998</v>
      </c>
      <c r="M158" s="155">
        <f>IF(VLOOKUP($B158,Snapshot!$D:$AJ,31,FALSE)="#N/A N/A","NA",VLOOKUP($B158,Snapshot!$D:$AJ,33,FALSE))</f>
        <v>34.076599999999999</v>
      </c>
      <c r="N158" s="150">
        <f>VLOOKUP($B158,Snapshot!$D:$AJ,10,FALSE)</f>
        <v>37.759895930124529</v>
      </c>
      <c r="O158" s="151">
        <f>VLOOKUP($B158,Snapshot!$D:$AJ,11,FALSE)</f>
        <v>52.474261289723103</v>
      </c>
      <c r="P158" s="151">
        <f>VLOOKUP($B158,Snapshot!$D:$AJ,12,FALSE)</f>
        <v>58.713378843865918</v>
      </c>
      <c r="Q158" s="152">
        <f>VLOOKUP($B158,Snapshot!$D:$AJ,13,FALSE)</f>
        <v>65.554710766471445</v>
      </c>
      <c r="R158" s="150">
        <f t="shared" si="543"/>
        <v>38.968236000511801</v>
      </c>
      <c r="S158" s="151">
        <f t="shared" si="544"/>
        <v>11.889862574139221</v>
      </c>
      <c r="T158" s="152">
        <f t="shared" si="545"/>
        <v>11.652083489860798</v>
      </c>
      <c r="U158" s="150">
        <f>VLOOKUP($B158,Snapshot!$D:$AJ,17,FALSE)</f>
        <v>31.855617571645109</v>
      </c>
      <c r="V158" s="151">
        <f>VLOOKUP($B158,Snapshot!$D:$AJ,18,FALSE)</f>
        <v>28.470512733481364</v>
      </c>
      <c r="W158" s="152">
        <f>VLOOKUP($B158,Snapshot!$D:$AJ,19,FALSE)</f>
        <v>25.499311650612224</v>
      </c>
      <c r="X158" s="150">
        <f>VLOOKUP($B158,Snapshot!$D:$AJ,20,FALSE)</f>
        <v>5.0520808074151349</v>
      </c>
      <c r="Y158" s="151">
        <f>VLOOKUP($B158,Snapshot!$D:$AJ,21,FALSE)</f>
        <v>4.3783580278607968</v>
      </c>
      <c r="Z158" s="152">
        <f>VLOOKUP($B158,Snapshot!$D:$AJ,22,FALSE)</f>
        <v>3.7875522501797998</v>
      </c>
      <c r="AA158" s="150">
        <f>VLOOKUP($B158,Snapshot!$D:$AJ,23,FALSE)</f>
        <v>20.537294251357086</v>
      </c>
      <c r="AB158" s="151">
        <f>VLOOKUP($B158,Snapshot!$D:$AJ,24,FALSE)</f>
        <v>18.027927109077329</v>
      </c>
      <c r="AC158" s="152">
        <f>VLOOKUP($B158,Snapshot!$D:$AJ,25,FALSE)</f>
        <v>15.699508330672582</v>
      </c>
      <c r="AD158" s="151">
        <f>VLOOKUP($B158,Snapshot!$D:$AJ,26,FALSE)</f>
        <v>15.859308946224996</v>
      </c>
      <c r="AE158" s="151">
        <f>VLOOKUP($B158,Snapshot!$D:$AJ,27,FALSE)</f>
        <v>15.378571045936384</v>
      </c>
      <c r="AF158" s="262">
        <f>VLOOKUP($B158,Snapshot!$D:$AJ,28,FALSE)</f>
        <v>14.853547037176051</v>
      </c>
      <c r="AG158" s="152">
        <f>VLOOKUP($B158,Snapshot!$D:$AJ,29,FALSE)</f>
        <v>0.23832818544156317</v>
      </c>
      <c r="AH158" s="150">
        <v>227.53100000000001</v>
      </c>
      <c r="AI158" s="151">
        <v>257.74060000000003</v>
      </c>
      <c r="AJ158" s="151">
        <v>277.08863490599998</v>
      </c>
      <c r="AK158" s="152">
        <v>303.82495714202003</v>
      </c>
      <c r="AL158" s="150">
        <f t="shared" si="546"/>
        <v>13.277135862805522</v>
      </c>
      <c r="AM158" s="151">
        <f t="shared" si="547"/>
        <v>7.5067858560118168</v>
      </c>
      <c r="AN158" s="152">
        <f t="shared" si="548"/>
        <v>9.6490143831016866</v>
      </c>
      <c r="AO158" s="150">
        <v>51.14370000000001</v>
      </c>
      <c r="AP158" s="151">
        <v>62.910499999999999</v>
      </c>
      <c r="AQ158" s="151">
        <v>69.549247361405989</v>
      </c>
      <c r="AR158" s="152">
        <v>77.779189028357123</v>
      </c>
      <c r="AS158" s="150">
        <f t="shared" si="549"/>
        <v>23.007330326120297</v>
      </c>
      <c r="AT158" s="151">
        <f t="shared" si="550"/>
        <v>10.552685738320292</v>
      </c>
      <c r="AU158" s="152">
        <f t="shared" si="551"/>
        <v>11.833257697506099</v>
      </c>
      <c r="AV158" s="150">
        <f t="shared" si="552"/>
        <v>24.408455633299521</v>
      </c>
      <c r="AW158" s="151">
        <f t="shared" si="553"/>
        <v>25.1</v>
      </c>
      <c r="AX158" s="152">
        <f t="shared" si="554"/>
        <v>25.6</v>
      </c>
      <c r="AY158" s="150">
        <v>30.477900000000012</v>
      </c>
      <c r="AZ158" s="151">
        <v>42.354599999999998</v>
      </c>
      <c r="BA158" s="151">
        <v>47.390503733826371</v>
      </c>
      <c r="BB158" s="152">
        <v>52.912484795157418</v>
      </c>
      <c r="BC158" s="150">
        <f t="shared" si="555"/>
        <v>38.96823600051178</v>
      </c>
      <c r="BD158" s="151">
        <f t="shared" si="556"/>
        <v>11.889862574139215</v>
      </c>
      <c r="BE158" s="152">
        <f t="shared" si="557"/>
        <v>11.6520834898608</v>
      </c>
      <c r="BF158" s="150">
        <f t="shared" si="558"/>
        <v>16.433033833241637</v>
      </c>
      <c r="BG158" s="151">
        <f t="shared" si="559"/>
        <v>17.10301245300198</v>
      </c>
      <c r="BH158" s="152">
        <f t="shared" si="560"/>
        <v>17.415450426748187</v>
      </c>
      <c r="BI158" s="150">
        <v>30.85</v>
      </c>
      <c r="BJ158" s="151">
        <v>27.93</v>
      </c>
      <c r="BK158" s="151">
        <v>24.91</v>
      </c>
      <c r="BL158" s="152">
        <f t="shared" si="561"/>
        <v>16.310000000000006</v>
      </c>
      <c r="BM158" s="151">
        <v>-0.6626058535135968</v>
      </c>
      <c r="BN158" s="151">
        <v>41.601019999999998</v>
      </c>
      <c r="BO158" s="151">
        <v>30.569398661887693</v>
      </c>
      <c r="BP158" s="151">
        <v>23.975243000000003</v>
      </c>
      <c r="BQ158" s="152">
        <v>26.823081000000002</v>
      </c>
      <c r="BR158" s="150">
        <f t="shared" si="520"/>
        <v>97.664331217941623</v>
      </c>
      <c r="BS158" s="151">
        <f t="shared" si="521"/>
        <v>97.264754168834742</v>
      </c>
    </row>
    <row r="159" spans="2:71" ht="12.75">
      <c r="B159" s="252" t="s">
        <v>156</v>
      </c>
      <c r="C159" s="165" t="s">
        <v>371</v>
      </c>
      <c r="D159" s="177" t="s">
        <v>99</v>
      </c>
      <c r="E159" s="105" t="s">
        <v>287</v>
      </c>
      <c r="F159" s="148">
        <f>VLOOKUP($B159,Snapshot!$D:$AJ,2,FALSE)</f>
        <v>5450.65</v>
      </c>
      <c r="G159" s="148">
        <f>VLOOKUP($B159,Snapshot!$D:$AJ,3,FALSE)</f>
        <v>4680</v>
      </c>
      <c r="H159" s="148">
        <f t="shared" si="542"/>
        <v>-14.138680707805491</v>
      </c>
      <c r="I159" s="149">
        <f>VLOOKUP($B159,Snapshot!$D:$AJ,8,FALSE)</f>
        <v>17.059364665471925</v>
      </c>
      <c r="J159" s="250">
        <f>IF(VLOOKUP($B159,Snapshot!$D:$AJ,28,FALSE)="#N/A N/A","NA",VLOOKUP($B159,Snapshot!$D:$AJ,30,FALSE))</f>
        <v>20.42708</v>
      </c>
      <c r="K159" s="154">
        <f>IF(VLOOKUP($B159,Snapshot!$D:$AJ,29,FALSE)="#N/A N/A","NA",VLOOKUP($B159,Snapshot!$D:$AJ,31,FALSE))</f>
        <v>61.992719999999998</v>
      </c>
      <c r="L159" s="154">
        <f>IF(VLOOKUP($B159,Snapshot!$D:$AJ,30,FALSE)="#N/A N/A","NA",VLOOKUP($B159,Snapshot!$D:$AJ,32,FALSE))</f>
        <v>44.729289999999999</v>
      </c>
      <c r="M159" s="155">
        <f>IF(VLOOKUP($B159,Snapshot!$D:$AJ,31,FALSE)="#N/A N/A","NA",VLOOKUP($B159,Snapshot!$D:$AJ,33,FALSE))</f>
        <v>39.697569999999999</v>
      </c>
      <c r="N159" s="150">
        <f>VLOOKUP($B159,Snapshot!$D:$AJ,10,FALSE)</f>
        <v>64.878844666923001</v>
      </c>
      <c r="O159" s="151">
        <f>VLOOKUP($B159,Snapshot!$D:$AJ,11,FALSE)</f>
        <v>59.997700728409939</v>
      </c>
      <c r="P159" s="151">
        <f>VLOOKUP($B159,Snapshot!$D:$AJ,12,FALSE)</f>
        <v>77.734516223394223</v>
      </c>
      <c r="Q159" s="152">
        <f>VLOOKUP($B159,Snapshot!$D:$AJ,13,FALSE)</f>
        <v>95.140334776739309</v>
      </c>
      <c r="R159" s="150">
        <f t="shared" si="543"/>
        <v>-7.523475431124016</v>
      </c>
      <c r="S159" s="151">
        <f t="shared" si="544"/>
        <v>29.562492028274679</v>
      </c>
      <c r="T159" s="152">
        <f t="shared" si="545"/>
        <v>22.391364092784816</v>
      </c>
      <c r="U159" s="150">
        <f>VLOOKUP($B159,Snapshot!$D:$AJ,17,FALSE)</f>
        <v>90.847648056936677</v>
      </c>
      <c r="V159" s="151">
        <f>VLOOKUP($B159,Snapshot!$D:$AJ,18,FALSE)</f>
        <v>70.118787185037178</v>
      </c>
      <c r="W159" s="152">
        <f>VLOOKUP($B159,Snapshot!$D:$AJ,19,FALSE)</f>
        <v>57.290632966456826</v>
      </c>
      <c r="X159" s="150">
        <f>VLOOKUP($B159,Snapshot!$D:$AJ,20,FALSE)</f>
        <v>10.661442642821878</v>
      </c>
      <c r="Y159" s="151">
        <f>VLOOKUP($B159,Snapshot!$D:$AJ,21,FALSE)</f>
        <v>9.6487178375558234</v>
      </c>
      <c r="Z159" s="152">
        <f>VLOOKUP($B159,Snapshot!$D:$AJ,22,FALSE)</f>
        <v>8.6441197323441106</v>
      </c>
      <c r="AA159" s="150">
        <f>VLOOKUP($B159,Snapshot!$D:$AJ,23,FALSE)</f>
        <v>62.404355488079176</v>
      </c>
      <c r="AB159" s="151">
        <f>VLOOKUP($B159,Snapshot!$D:$AJ,24,FALSE)</f>
        <v>48.544113978117068</v>
      </c>
      <c r="AC159" s="152">
        <f>VLOOKUP($B159,Snapshot!$D:$AJ,25,FALSE)</f>
        <v>40.491779142099595</v>
      </c>
      <c r="AD159" s="151">
        <f>VLOOKUP($B159,Snapshot!$D:$AJ,26,FALSE)</f>
        <v>12.093761688526369</v>
      </c>
      <c r="AE159" s="151">
        <f>VLOOKUP($B159,Snapshot!$D:$AJ,27,FALSE)</f>
        <v>14.446672448988634</v>
      </c>
      <c r="AF159" s="262">
        <f>VLOOKUP($B159,Snapshot!$D:$AJ,28,FALSE)</f>
        <v>15.916796990483201</v>
      </c>
      <c r="AG159" s="152">
        <f>VLOOKUP($B159,Snapshot!$D:$AJ,29,FALSE)</f>
        <v>0.28473156831026064</v>
      </c>
      <c r="AH159" s="150">
        <v>77.6751</v>
      </c>
      <c r="AI159" s="151">
        <v>78.45</v>
      </c>
      <c r="AJ159" s="151">
        <v>91.35505599999999</v>
      </c>
      <c r="AK159" s="152">
        <v>106.19507412999999</v>
      </c>
      <c r="AL159" s="150">
        <f t="shared" si="546"/>
        <v>0.99761699695268646</v>
      </c>
      <c r="AM159" s="151">
        <f t="shared" si="547"/>
        <v>16.450039515615032</v>
      </c>
      <c r="AN159" s="152">
        <f t="shared" si="548"/>
        <v>16.244331490530755</v>
      </c>
      <c r="AO159" s="150">
        <v>23.678200000000018</v>
      </c>
      <c r="AP159" s="151">
        <v>22.23</v>
      </c>
      <c r="AQ159" s="151">
        <v>28.594132527999996</v>
      </c>
      <c r="AR159" s="152">
        <v>34.194813869859992</v>
      </c>
      <c r="AS159" s="150">
        <f t="shared" si="549"/>
        <v>-6.1161743713627601</v>
      </c>
      <c r="AT159" s="151">
        <f t="shared" si="550"/>
        <v>28.628576374268988</v>
      </c>
      <c r="AU159" s="152">
        <f t="shared" si="551"/>
        <v>19.586820255434162</v>
      </c>
      <c r="AV159" s="150">
        <f t="shared" si="552"/>
        <v>28.336520076481836</v>
      </c>
      <c r="AW159" s="151">
        <f t="shared" si="553"/>
        <v>31.3</v>
      </c>
      <c r="AX159" s="152">
        <f t="shared" si="554"/>
        <v>32.199999999999996</v>
      </c>
      <c r="AY159" s="150">
        <v>17.222089316834712</v>
      </c>
      <c r="AZ159" s="151">
        <v>15.926389658356419</v>
      </c>
      <c r="BA159" s="151">
        <v>20.634627331499996</v>
      </c>
      <c r="BB159" s="152">
        <v>25.255001866485447</v>
      </c>
      <c r="BC159" s="150">
        <f t="shared" si="555"/>
        <v>-7.5234754311240124</v>
      </c>
      <c r="BD159" s="151">
        <f t="shared" si="556"/>
        <v>29.562492028274647</v>
      </c>
      <c r="BE159" s="152">
        <f t="shared" si="557"/>
        <v>22.391364092784812</v>
      </c>
      <c r="BF159" s="150">
        <f t="shared" si="558"/>
        <v>20.301325249657641</v>
      </c>
      <c r="BG159" s="151">
        <f t="shared" si="559"/>
        <v>22.587285515428938</v>
      </c>
      <c r="BH159" s="152">
        <f t="shared" si="560"/>
        <v>23.781707459961119</v>
      </c>
      <c r="BI159" s="150">
        <v>51.9</v>
      </c>
      <c r="BJ159" s="151">
        <v>16.16</v>
      </c>
      <c r="BK159" s="151">
        <v>21.77</v>
      </c>
      <c r="BL159" s="152">
        <f t="shared" si="561"/>
        <v>10.170000000000002</v>
      </c>
      <c r="BM159" s="151">
        <v>-2.3679661821471143</v>
      </c>
      <c r="BN159" s="151">
        <v>44.729289999999999</v>
      </c>
      <c r="BO159" s="151">
        <v>34.149285352449226</v>
      </c>
      <c r="BP159" s="151">
        <v>19.125764999999998</v>
      </c>
      <c r="BQ159" s="152">
        <v>23.124647</v>
      </c>
      <c r="BR159" s="150">
        <f t="shared" si="520"/>
        <v>7.8891606767101763</v>
      </c>
      <c r="BS159" s="151">
        <f t="shared" si="521"/>
        <v>9.2124859959395167</v>
      </c>
    </row>
    <row r="160" spans="2:71" ht="12.75">
      <c r="B160" s="252" t="s">
        <v>157</v>
      </c>
      <c r="C160" s="165" t="s">
        <v>372</v>
      </c>
      <c r="D160" s="177" t="s">
        <v>99</v>
      </c>
      <c r="E160" s="105" t="s">
        <v>287</v>
      </c>
      <c r="F160" s="148">
        <f>VLOOKUP($B160,Snapshot!$D:$AJ,2,FALSE)</f>
        <v>6754.8</v>
      </c>
      <c r="G160" s="148">
        <f>VLOOKUP($B160,Snapshot!$D:$AJ,3,FALSE)</f>
        <v>7100</v>
      </c>
      <c r="H160" s="148">
        <f t="shared" si="542"/>
        <v>5.110439983419198</v>
      </c>
      <c r="I160" s="149">
        <f>VLOOKUP($B160,Snapshot!$D:$AJ,8,FALSE)</f>
        <v>13.418363851173236</v>
      </c>
      <c r="J160" s="250">
        <f>IF(VLOOKUP($B160,Snapshot!$D:$AJ,28,FALSE)="#N/A N/A","NA",VLOOKUP($B160,Snapshot!$D:$AJ,30,FALSE))</f>
        <v>8.2578099999999992</v>
      </c>
      <c r="K160" s="154">
        <f>IF(VLOOKUP($B160,Snapshot!$D:$AJ,29,FALSE)="#N/A N/A","NA",VLOOKUP($B160,Snapshot!$D:$AJ,31,FALSE))</f>
        <v>11.69389</v>
      </c>
      <c r="L160" s="154">
        <f>IF(VLOOKUP($B160,Snapshot!$D:$AJ,30,FALSE)="#N/A N/A","NA",VLOOKUP($B160,Snapshot!$D:$AJ,32,FALSE))</f>
        <v>22.929649999999999</v>
      </c>
      <c r="M160" s="155">
        <f>IF(VLOOKUP($B160,Snapshot!$D:$AJ,31,FALSE)="#N/A N/A","NA",VLOOKUP($B160,Snapshot!$D:$AJ,33,FALSE))</f>
        <v>16.504249999999999</v>
      </c>
      <c r="N160" s="150">
        <f>VLOOKUP($B160,Snapshot!$D:$AJ,10,FALSE)</f>
        <v>244.74965263511672</v>
      </c>
      <c r="O160" s="151">
        <f>VLOOKUP($B160,Snapshot!$D:$AJ,11,FALSE)</f>
        <v>317.09145990140632</v>
      </c>
      <c r="P160" s="151">
        <f>VLOOKUP($B160,Snapshot!$D:$AJ,12,FALSE)</f>
        <v>353.81904284384552</v>
      </c>
      <c r="Q160" s="152">
        <f>VLOOKUP($B160,Snapshot!$D:$AJ,13,FALSE)</f>
        <v>389.02165970813081</v>
      </c>
      <c r="R160" s="150">
        <f t="shared" si="543"/>
        <v>29.557470863560265</v>
      </c>
      <c r="S160" s="151">
        <f t="shared" si="544"/>
        <v>11.582646519038686</v>
      </c>
      <c r="T160" s="152">
        <f t="shared" si="545"/>
        <v>9.9493279336639873</v>
      </c>
      <c r="U160" s="150">
        <f>VLOOKUP($B160,Snapshot!$D:$AJ,17,FALSE)</f>
        <v>21.302371253077201</v>
      </c>
      <c r="V160" s="151">
        <f>VLOOKUP($B160,Snapshot!$D:$AJ,18,FALSE)</f>
        <v>19.091114897908881</v>
      </c>
      <c r="W160" s="152">
        <f>VLOOKUP($B160,Snapshot!$D:$AJ,19,FALSE)</f>
        <v>17.363557610308607</v>
      </c>
      <c r="X160" s="150">
        <f>VLOOKUP($B160,Snapshot!$D:$AJ,20,FALSE)</f>
        <v>4.0112268044911774</v>
      </c>
      <c r="Y160" s="151">
        <f>VLOOKUP($B160,Snapshot!$D:$AJ,21,FALSE)</f>
        <v>3.3564137476618434</v>
      </c>
      <c r="Z160" s="152">
        <f>VLOOKUP($B160,Snapshot!$D:$AJ,22,FALSE)</f>
        <v>2.8423950919401424</v>
      </c>
      <c r="AA160" s="150">
        <f>VLOOKUP($B160,Snapshot!$D:$AJ,23,FALSE)</f>
        <v>13.457260198305688</v>
      </c>
      <c r="AB160" s="151">
        <f>VLOOKUP($B160,Snapshot!$D:$AJ,24,FALSE)</f>
        <v>11.273627881405963</v>
      </c>
      <c r="AC160" s="152">
        <f>VLOOKUP($B160,Snapshot!$D:$AJ,25,FALSE)</f>
        <v>9.4080969058074793</v>
      </c>
      <c r="AD160" s="151">
        <f>VLOOKUP($B160,Snapshot!$D:$AJ,26,FALSE)</f>
        <v>20.654233861830935</v>
      </c>
      <c r="AE160" s="151">
        <f>VLOOKUP($B160,Snapshot!$D:$AJ,27,FALSE)</f>
        <v>19.143572379856995</v>
      </c>
      <c r="AF160" s="262">
        <f>VLOOKUP($B160,Snapshot!$D:$AJ,28,FALSE)</f>
        <v>17.727315557844385</v>
      </c>
      <c r="AG160" s="152">
        <f>VLOOKUP($B160,Snapshot!$D:$AJ,29,FALSE)</f>
        <v>0.31734669351840938</v>
      </c>
      <c r="AH160" s="150">
        <v>240.93600000000001</v>
      </c>
      <c r="AI160" s="151">
        <v>279.16399999999999</v>
      </c>
      <c r="AJ160" s="151">
        <v>324.44024375269987</v>
      </c>
      <c r="AK160" s="152">
        <v>377.36689210229497</v>
      </c>
      <c r="AL160" s="150">
        <f t="shared" si="546"/>
        <v>15.866454162101135</v>
      </c>
      <c r="AM160" s="151">
        <f t="shared" si="547"/>
        <v>16.218510894205522</v>
      </c>
      <c r="AN160" s="152">
        <f t="shared" si="548"/>
        <v>16.313219265714054</v>
      </c>
      <c r="AO160" s="150">
        <v>62.122999999999998</v>
      </c>
      <c r="AP160" s="151">
        <v>78.38</v>
      </c>
      <c r="AQ160" s="151">
        <v>89.54550727574518</v>
      </c>
      <c r="AR160" s="152">
        <v>103.7758953281311</v>
      </c>
      <c r="AS160" s="150">
        <f t="shared" si="549"/>
        <v>26.169051719974874</v>
      </c>
      <c r="AT160" s="151">
        <f t="shared" si="550"/>
        <v>14.245352482451111</v>
      </c>
      <c r="AU160" s="152">
        <f t="shared" si="551"/>
        <v>15.891794558229549</v>
      </c>
      <c r="AV160" s="150">
        <f t="shared" si="552"/>
        <v>28.076686105658322</v>
      </c>
      <c r="AW160" s="151">
        <f t="shared" si="553"/>
        <v>27.6</v>
      </c>
      <c r="AX160" s="152">
        <f t="shared" si="554"/>
        <v>27.499999999999996</v>
      </c>
      <c r="AY160" s="150">
        <v>40.775292129010445</v>
      </c>
      <c r="AZ160" s="151">
        <v>52.827437219574293</v>
      </c>
      <c r="BA160" s="151">
        <v>58.946252537784659</v>
      </c>
      <c r="BB160" s="152">
        <v>64.811008507374581</v>
      </c>
      <c r="BC160" s="150">
        <f t="shared" si="555"/>
        <v>29.557470863560269</v>
      </c>
      <c r="BD160" s="151">
        <f t="shared" si="556"/>
        <v>11.58264651903869</v>
      </c>
      <c r="BE160" s="152">
        <f t="shared" si="557"/>
        <v>9.9493279336639944</v>
      </c>
      <c r="BF160" s="150">
        <f t="shared" si="558"/>
        <v>18.923441854814481</v>
      </c>
      <c r="BG160" s="151">
        <f t="shared" si="559"/>
        <v>18.168600743228275</v>
      </c>
      <c r="BH160" s="152">
        <f t="shared" si="560"/>
        <v>17.174534879388915</v>
      </c>
      <c r="BI160" s="150">
        <v>26.65</v>
      </c>
      <c r="BJ160" s="151">
        <v>42.44</v>
      </c>
      <c r="BK160" s="151">
        <v>20.720000000000002</v>
      </c>
      <c r="BL160" s="152">
        <f t="shared" si="561"/>
        <v>10.189999999999994</v>
      </c>
      <c r="BM160" s="151">
        <v>-4.8753696662441826</v>
      </c>
      <c r="BN160" s="151">
        <v>22.929649999999999</v>
      </c>
      <c r="BO160" s="151">
        <v>35.776128649940262</v>
      </c>
      <c r="BP160" s="151">
        <v>27.473237000000001</v>
      </c>
      <c r="BQ160" s="152">
        <v>32.768432000000004</v>
      </c>
      <c r="BR160" s="150">
        <f t="shared" si="520"/>
        <v>114.55881786985879</v>
      </c>
      <c r="BS160" s="151">
        <f t="shared" si="521"/>
        <v>97.784894032691511</v>
      </c>
    </row>
    <row r="161" spans="2:71" ht="12.75">
      <c r="B161" s="252" t="s">
        <v>631</v>
      </c>
      <c r="C161" s="165" t="s">
        <v>632</v>
      </c>
      <c r="D161" s="177" t="s">
        <v>99</v>
      </c>
      <c r="E161" s="105" t="s">
        <v>287</v>
      </c>
      <c r="F161" s="148">
        <f>VLOOKUP($B161,Snapshot!$D:$AJ,2,FALSE)</f>
        <v>1268.2</v>
      </c>
      <c r="G161" s="148">
        <f>VLOOKUP($B161,Snapshot!$D:$AJ,3,FALSE)</f>
        <v>1075</v>
      </c>
      <c r="H161" s="148">
        <f t="shared" si="542"/>
        <v>-15.234190190821636</v>
      </c>
      <c r="I161" s="149">
        <f>VLOOKUP($B161,Snapshot!$D:$AJ,8,FALSE)</f>
        <v>2.0960125448028673</v>
      </c>
      <c r="J161" s="250">
        <f>IF(VLOOKUP($B161,Snapshot!$D:$AJ,28,FALSE)="#N/A N/A","NA",VLOOKUP($B161,Snapshot!$D:$AJ,30,FALSE))</f>
        <v>23.114260000000002</v>
      </c>
      <c r="K161" s="154">
        <f>IF(VLOOKUP($B161,Snapshot!$D:$AJ,29,FALSE)="#N/A N/A","NA",VLOOKUP($B161,Snapshot!$D:$AJ,31,FALSE))</f>
        <v>50.787709999999997</v>
      </c>
      <c r="L161" s="154">
        <f>IF(VLOOKUP($B161,Snapshot!$D:$AJ,30,FALSE)="#N/A N/A","NA",VLOOKUP($B161,Snapshot!$D:$AJ,32,FALSE))</f>
        <v>53.786450000000002</v>
      </c>
      <c r="M161" s="155">
        <f>IF(VLOOKUP($B161,Snapshot!$D:$AJ,31,FALSE)="#N/A N/A","NA",VLOOKUP($B161,Snapshot!$D:$AJ,33,FALSE))</f>
        <v>39.270809999999997</v>
      </c>
      <c r="N161" s="150">
        <f>VLOOKUP($B161,Snapshot!$D:$AJ,10,FALSE)</f>
        <v>27.793309090909091</v>
      </c>
      <c r="O161" s="151">
        <f>VLOOKUP($B161,Snapshot!$D:$AJ,11,FALSE)</f>
        <v>29.242911473041069</v>
      </c>
      <c r="P161" s="151">
        <f>VLOOKUP($B161,Snapshot!$D:$AJ,12,FALSE)</f>
        <v>30.42553371765689</v>
      </c>
      <c r="Q161" s="152">
        <f>VLOOKUP($B161,Snapshot!$D:$AJ,13,FALSE)</f>
        <v>41.998446291162949</v>
      </c>
      <c r="R161" s="150">
        <f t="shared" si="543"/>
        <v>5.2156523621943451</v>
      </c>
      <c r="S161" s="151">
        <f t="shared" si="544"/>
        <v>4.0441330395780684</v>
      </c>
      <c r="T161" s="152">
        <f t="shared" si="545"/>
        <v>38.036843267567512</v>
      </c>
      <c r="U161" s="150">
        <f>VLOOKUP($B161,Snapshot!$D:$AJ,17,FALSE)</f>
        <v>43.367774825333271</v>
      </c>
      <c r="V161" s="151">
        <f>VLOOKUP($B161,Snapshot!$D:$AJ,18,FALSE)</f>
        <v>41.682095432364555</v>
      </c>
      <c r="W161" s="152">
        <f>VLOOKUP($B161,Snapshot!$D:$AJ,19,FALSE)</f>
        <v>30.196355151043928</v>
      </c>
      <c r="X161" s="150">
        <f>VLOOKUP($B161,Snapshot!$D:$AJ,20,FALSE)</f>
        <v>6.7428258328406399</v>
      </c>
      <c r="Y161" s="151">
        <f>VLOOKUP($B161,Snapshot!$D:$AJ,21,FALSE)</f>
        <v>5.9537973065791077</v>
      </c>
      <c r="Z161" s="152">
        <f>VLOOKUP($B161,Snapshot!$D:$AJ,22,FALSE)</f>
        <v>5.0828566998064186</v>
      </c>
      <c r="AA161" s="150">
        <f>VLOOKUP($B161,Snapshot!$D:$AJ,23,FALSE)</f>
        <v>25.198030823147526</v>
      </c>
      <c r="AB161" s="151">
        <f>VLOOKUP($B161,Snapshot!$D:$AJ,24,FALSE)</f>
        <v>16.191161193670133</v>
      </c>
      <c r="AC161" s="152">
        <f>VLOOKUP($B161,Snapshot!$D:$AJ,25,FALSE)</f>
        <v>14.073920955944724</v>
      </c>
      <c r="AD161" s="151">
        <f>VLOOKUP($B161,Snapshot!$D:$AJ,26,FALSE)</f>
        <v>16.816438141359644</v>
      </c>
      <c r="AE161" s="151">
        <f>VLOOKUP($B161,Snapshot!$D:$AJ,27,FALSE)</f>
        <v>15.171489130136251</v>
      </c>
      <c r="AF161" s="262">
        <f>VLOOKUP($B161,Snapshot!$D:$AJ,28,FALSE)</f>
        <v>18.161008192314519</v>
      </c>
      <c r="AG161" s="152">
        <f>VLOOKUP($B161,Snapshot!$D:$AJ,29,FALSE)</f>
        <v>0.43368553855858694</v>
      </c>
      <c r="AH161" s="150">
        <v>16.851490000000002</v>
      </c>
      <c r="AI161" s="151">
        <v>20.091429999999999</v>
      </c>
      <c r="AJ161" s="151">
        <v>31.046733383950784</v>
      </c>
      <c r="AK161" s="152">
        <v>35.513797301615249</v>
      </c>
      <c r="AL161" s="150">
        <f t="shared" si="546"/>
        <v>19.226430422473001</v>
      </c>
      <c r="AM161" s="151">
        <f t="shared" si="547"/>
        <v>54.527245616418469</v>
      </c>
      <c r="AN161" s="152">
        <f t="shared" si="548"/>
        <v>14.388192994157833</v>
      </c>
      <c r="AO161" s="150">
        <v>5.367580000000002</v>
      </c>
      <c r="AP161" s="151">
        <v>6.962299999999999</v>
      </c>
      <c r="AQ161" s="151">
        <v>10.835309950998823</v>
      </c>
      <c r="AR161" s="152">
        <v>12.465342852866954</v>
      </c>
      <c r="AS161" s="150">
        <f t="shared" si="549"/>
        <v>29.710223229090133</v>
      </c>
      <c r="AT161" s="151">
        <f t="shared" si="550"/>
        <v>55.628311779136567</v>
      </c>
      <c r="AU161" s="152">
        <f t="shared" si="551"/>
        <v>15.043712724783376</v>
      </c>
      <c r="AV161" s="150">
        <f t="shared" si="552"/>
        <v>34.653083429103845</v>
      </c>
      <c r="AW161" s="151">
        <f t="shared" si="553"/>
        <v>34.9</v>
      </c>
      <c r="AX161" s="152">
        <f t="shared" si="554"/>
        <v>35.1</v>
      </c>
      <c r="AY161" s="150">
        <v>3.82158</v>
      </c>
      <c r="AZ161" s="151">
        <v>4.0209003275431465</v>
      </c>
      <c r="BA161" s="151">
        <v>4.1835108861778227</v>
      </c>
      <c r="BB161" s="152">
        <v>5.7747863650349052</v>
      </c>
      <c r="BC161" s="150">
        <f t="shared" si="555"/>
        <v>5.2156523621943478</v>
      </c>
      <c r="BD161" s="151">
        <f t="shared" si="556"/>
        <v>4.0441330395780852</v>
      </c>
      <c r="BE161" s="152">
        <f t="shared" si="557"/>
        <v>38.036843267567491</v>
      </c>
      <c r="BF161" s="150">
        <f t="shared" si="558"/>
        <v>20.013012152659847</v>
      </c>
      <c r="BG161" s="151">
        <f t="shared" si="559"/>
        <v>13.474882637219526</v>
      </c>
      <c r="BH161" s="152">
        <f t="shared" si="560"/>
        <v>16.260684026521304</v>
      </c>
      <c r="BI161" s="150">
        <v>54.88</v>
      </c>
      <c r="BJ161" s="151">
        <v>14.59</v>
      </c>
      <c r="BK161" s="151">
        <v>16.23</v>
      </c>
      <c r="BL161" s="152">
        <f t="shared" si="561"/>
        <v>14.299999999999997</v>
      </c>
      <c r="BM161" s="151">
        <v>-16.62338516156602</v>
      </c>
      <c r="BN161" s="151">
        <v>53.786450000000002</v>
      </c>
      <c r="BO161" s="151">
        <v>4.4099261409796888</v>
      </c>
      <c r="BP161" s="151" t="e">
        <v>#N/A</v>
      </c>
      <c r="BQ161" s="152" t="e">
        <v>#N/A</v>
      </c>
      <c r="BR161" s="150" t="str">
        <f t="shared" si="520"/>
        <v xml:space="preserve"> </v>
      </c>
      <c r="BS161" s="151" t="str">
        <f t="shared" si="521"/>
        <v xml:space="preserve"> </v>
      </c>
    </row>
    <row r="162" spans="2:71" ht="12.75">
      <c r="B162" s="252" t="s">
        <v>603</v>
      </c>
      <c r="C162" s="165" t="s">
        <v>604</v>
      </c>
      <c r="D162" s="177" t="s">
        <v>99</v>
      </c>
      <c r="E162" s="105" t="s">
        <v>286</v>
      </c>
      <c r="F162" s="148">
        <f>VLOOKUP($B162,Snapshot!$D:$AJ,2,FALSE)</f>
        <v>1785.4</v>
      </c>
      <c r="G162" s="148">
        <f>VLOOKUP($B162,Snapshot!$D:$AJ,3,FALSE)</f>
        <v>2440</v>
      </c>
      <c r="H162" s="148">
        <f t="shared" si="542"/>
        <v>36.664052873305707</v>
      </c>
      <c r="I162" s="149">
        <f>VLOOKUP($B162,Snapshot!$D:$AJ,8,FALSE)</f>
        <v>3.6252981481481479</v>
      </c>
      <c r="J162" s="250">
        <f>IF(VLOOKUP($B162,Snapshot!$D:$AJ,28,FALSE)="#N/A N/A","NA",VLOOKUP($B162,Snapshot!$D:$AJ,30,FALSE))</f>
        <v>-1.7769680000000001</v>
      </c>
      <c r="K162" s="154">
        <f>IF(VLOOKUP($B162,Snapshot!$D:$AJ,29,FALSE)="#N/A N/A","NA",VLOOKUP($B162,Snapshot!$D:$AJ,31,FALSE))</f>
        <v>-1.8876219999999999</v>
      </c>
      <c r="L162" s="154">
        <f>IF(VLOOKUP($B162,Snapshot!$D:$AJ,30,FALSE)="#N/A N/A","NA",VLOOKUP($B162,Snapshot!$D:$AJ,32,FALSE))</f>
        <v>7.7554449999999999</v>
      </c>
      <c r="M162" s="155">
        <f>IF(VLOOKUP($B162,Snapshot!$D:$AJ,31,FALSE)="#N/A N/A","NA",VLOOKUP($B162,Snapshot!$D:$AJ,33,FALSE))</f>
        <v>-7.1820360000000001</v>
      </c>
      <c r="N162" s="150">
        <f>VLOOKUP($B162,Snapshot!$D:$AJ,10,FALSE)</f>
        <v>50.438957660668564</v>
      </c>
      <c r="O162" s="151">
        <f>VLOOKUP($B162,Snapshot!$D:$AJ,11,FALSE)</f>
        <v>47.593531755066039</v>
      </c>
      <c r="P162" s="151">
        <f>VLOOKUP($B162,Snapshot!$D:$AJ,12,FALSE)</f>
        <v>56.08370734777327</v>
      </c>
      <c r="Q162" s="152">
        <f>VLOOKUP($B162,Snapshot!$D:$AJ,13,FALSE)</f>
        <v>67.782594953043841</v>
      </c>
      <c r="R162" s="150">
        <f t="shared" si="543"/>
        <v>-5.6413257481356283</v>
      </c>
      <c r="S162" s="151">
        <f t="shared" si="544"/>
        <v>17.83892743325044</v>
      </c>
      <c r="T162" s="152">
        <f t="shared" si="545"/>
        <v>20.859690199733304</v>
      </c>
      <c r="U162" s="150">
        <f>VLOOKUP($B162,Snapshot!$D:$AJ,17,FALSE)</f>
        <v>37.513500977156525</v>
      </c>
      <c r="V162" s="151">
        <f>VLOOKUP($B162,Snapshot!$D:$AJ,18,FALSE)</f>
        <v>31.834557386315279</v>
      </c>
      <c r="W162" s="152">
        <f>VLOOKUP($B162,Snapshot!$D:$AJ,19,FALSE)</f>
        <v>26.340095141486245</v>
      </c>
      <c r="X162" s="150">
        <f>VLOOKUP($B162,Snapshot!$D:$AJ,20,FALSE)</f>
        <v>3.3707096024893621</v>
      </c>
      <c r="Y162" s="151">
        <f>VLOOKUP($B162,Snapshot!$D:$AJ,21,FALSE)</f>
        <v>3.0479828006182941</v>
      </c>
      <c r="Z162" s="152">
        <f>VLOOKUP($B162,Snapshot!$D:$AJ,22,FALSE)</f>
        <v>2.7318614410939683</v>
      </c>
      <c r="AA162" s="150">
        <f>VLOOKUP($B162,Snapshot!$D:$AJ,23,FALSE)</f>
        <v>20.890614069568343</v>
      </c>
      <c r="AB162" s="151">
        <f>VLOOKUP($B162,Snapshot!$D:$AJ,24,FALSE)</f>
        <v>18.562260991117657</v>
      </c>
      <c r="AC162" s="152">
        <f>VLOOKUP($B162,Snapshot!$D:$AJ,25,FALSE)</f>
        <v>15.424583980879566</v>
      </c>
      <c r="AD162" s="151">
        <f>VLOOKUP($B162,Snapshot!$D:$AJ,26,FALSE)</f>
        <v>9.3974219790907139</v>
      </c>
      <c r="AE162" s="151">
        <f>VLOOKUP($B162,Snapshot!$D:$AJ,27,FALSE)</f>
        <v>10.055842579863059</v>
      </c>
      <c r="AF162" s="262">
        <f>VLOOKUP($B162,Snapshot!$D:$AJ,28,FALSE)</f>
        <v>10.938750122120101</v>
      </c>
      <c r="AG162" s="152">
        <f>VLOOKUP($B162,Snapshot!$D:$AJ,29,FALSE)</f>
        <v>0</v>
      </c>
      <c r="AH162" s="150">
        <v>36.246010000000005</v>
      </c>
      <c r="AI162" s="151">
        <v>56.647220000000004</v>
      </c>
      <c r="AJ162" s="151">
        <v>63.664733856597152</v>
      </c>
      <c r="AK162" s="152">
        <v>69.647811976821473</v>
      </c>
      <c r="AL162" s="150">
        <f t="shared" si="546"/>
        <v>56.285395275231679</v>
      </c>
      <c r="AM162" s="151">
        <f t="shared" si="547"/>
        <v>12.388099286420669</v>
      </c>
      <c r="AN162" s="152">
        <f t="shared" si="548"/>
        <v>9.3977902015596584</v>
      </c>
      <c r="AO162" s="150">
        <v>10.35763</v>
      </c>
      <c r="AP162" s="151">
        <v>13.508730000000003</v>
      </c>
      <c r="AQ162" s="151">
        <v>15.534195061009704</v>
      </c>
      <c r="AR162" s="152">
        <v>18.52631798583451</v>
      </c>
      <c r="AS162" s="150">
        <f t="shared" si="549"/>
        <v>30.422982863840502</v>
      </c>
      <c r="AT162" s="151">
        <f t="shared" si="550"/>
        <v>14.993748938721126</v>
      </c>
      <c r="AU162" s="152">
        <f t="shared" si="551"/>
        <v>19.261525383667475</v>
      </c>
      <c r="AV162" s="150">
        <f t="shared" si="552"/>
        <v>23.847119064271826</v>
      </c>
      <c r="AW162" s="151">
        <f t="shared" si="553"/>
        <v>24.4</v>
      </c>
      <c r="AX162" s="152">
        <f t="shared" si="554"/>
        <v>26.599999999999994</v>
      </c>
      <c r="AY162" s="150">
        <v>8.3072963267121125</v>
      </c>
      <c r="AZ162" s="151">
        <v>7.8386546800593759</v>
      </c>
      <c r="BA162" s="151">
        <v>9.2369866001782572</v>
      </c>
      <c r="BB162" s="152">
        <v>11.163793388766321</v>
      </c>
      <c r="BC162" s="150">
        <f t="shared" si="555"/>
        <v>-5.6413257481356425</v>
      </c>
      <c r="BD162" s="151">
        <f t="shared" si="556"/>
        <v>17.838927433250433</v>
      </c>
      <c r="BE162" s="152">
        <f t="shared" si="557"/>
        <v>20.859690199733308</v>
      </c>
      <c r="BF162" s="150">
        <f t="shared" si="558"/>
        <v>13.837668785969329</v>
      </c>
      <c r="BG162" s="151">
        <f t="shared" si="559"/>
        <v>14.508796378516692</v>
      </c>
      <c r="BH162" s="152">
        <f t="shared" si="560"/>
        <v>16.028921902789406</v>
      </c>
      <c r="BI162" s="150">
        <v>51.83</v>
      </c>
      <c r="BJ162" s="151">
        <v>6.88</v>
      </c>
      <c r="BK162" s="151">
        <v>32.83</v>
      </c>
      <c r="BL162" s="152">
        <f t="shared" si="561"/>
        <v>8.4600000000000009</v>
      </c>
      <c r="BM162" s="151">
        <v>-19.610977284495362</v>
      </c>
      <c r="BN162" s="151">
        <v>7.7554449999999999</v>
      </c>
      <c r="BO162" s="151">
        <v>8.7125007646356032</v>
      </c>
      <c r="BP162" s="151" t="e">
        <v>#N/A</v>
      </c>
      <c r="BQ162" s="152" t="e">
        <v>#N/A</v>
      </c>
      <c r="BR162" s="150" t="str">
        <f t="shared" si="520"/>
        <v xml:space="preserve"> </v>
      </c>
      <c r="BS162" s="151" t="str">
        <f t="shared" si="521"/>
        <v xml:space="preserve"> </v>
      </c>
    </row>
    <row r="163" spans="2:71" ht="12.75">
      <c r="B163" s="252" t="s">
        <v>159</v>
      </c>
      <c r="C163" s="165" t="s">
        <v>374</v>
      </c>
      <c r="D163" s="177" t="s">
        <v>99</v>
      </c>
      <c r="E163" s="105" t="s">
        <v>287</v>
      </c>
      <c r="F163" s="148">
        <f>VLOOKUP($B163,Snapshot!$D:$AJ,2,FALSE)</f>
        <v>2695.5</v>
      </c>
      <c r="G163" s="148">
        <f>VLOOKUP($B163,Snapshot!$D:$AJ,3,FALSE)</f>
        <v>2620</v>
      </c>
      <c r="H163" s="148">
        <f t="shared" si="542"/>
        <v>-2.8009645705806037</v>
      </c>
      <c r="I163" s="149">
        <f>VLOOKUP($B163,Snapshot!$D:$AJ,8,FALSE)</f>
        <v>5.5183447909199526</v>
      </c>
      <c r="J163" s="250">
        <f>IF(VLOOKUP($B163,Snapshot!$D:$AJ,28,FALSE)="#N/A N/A","NA",VLOOKUP($B163,Snapshot!$D:$AJ,30,FALSE))</f>
        <v>0.82289129999999999</v>
      </c>
      <c r="K163" s="154">
        <f>IF(VLOOKUP($B163,Snapshot!$D:$AJ,29,FALSE)="#N/A N/A","NA",VLOOKUP($B163,Snapshot!$D:$AJ,31,FALSE))</f>
        <v>43.248130000000003</v>
      </c>
      <c r="L163" s="154">
        <f>IF(VLOOKUP($B163,Snapshot!$D:$AJ,30,FALSE)="#N/A N/A","NA",VLOOKUP($B163,Snapshot!$D:$AJ,32,FALSE))</f>
        <v>76.68459</v>
      </c>
      <c r="M163" s="155">
        <f>IF(VLOOKUP($B163,Snapshot!$D:$AJ,31,FALSE)="#N/A N/A","NA",VLOOKUP($B163,Snapshot!$D:$AJ,33,FALSE))</f>
        <v>42.062820000000002</v>
      </c>
      <c r="N163" s="150">
        <f>VLOOKUP($B163,Snapshot!$D:$AJ,10,FALSE)</f>
        <v>35.925270054896387</v>
      </c>
      <c r="O163" s="151">
        <f>VLOOKUP($B163,Snapshot!$D:$AJ,11,FALSE)</f>
        <v>43.301458001298634</v>
      </c>
      <c r="P163" s="151">
        <f>VLOOKUP($B163,Snapshot!$D:$AJ,12,FALSE)</f>
        <v>47.303425769446932</v>
      </c>
      <c r="Q163" s="152">
        <f>VLOOKUP($B163,Snapshot!$D:$AJ,13,FALSE)</f>
        <v>51.523622437690626</v>
      </c>
      <c r="R163" s="150">
        <f t="shared" si="543"/>
        <v>20.53203200736111</v>
      </c>
      <c r="S163" s="151">
        <f t="shared" si="544"/>
        <v>9.2421085868015673</v>
      </c>
      <c r="T163" s="152">
        <f t="shared" si="545"/>
        <v>8.9215455320563741</v>
      </c>
      <c r="U163" s="150">
        <f>VLOOKUP($B163,Snapshot!$D:$AJ,17,FALSE)</f>
        <v>62.249636026555052</v>
      </c>
      <c r="V163" s="151">
        <f>VLOOKUP($B163,Snapshot!$D:$AJ,18,FALSE)</f>
        <v>56.983187922533325</v>
      </c>
      <c r="W163" s="152">
        <f>VLOOKUP($B163,Snapshot!$D:$AJ,19,FALSE)</f>
        <v>52.315809185578232</v>
      </c>
      <c r="X163" s="150">
        <f>VLOOKUP($B163,Snapshot!$D:$AJ,20,FALSE)</f>
        <v>25.688252683332959</v>
      </c>
      <c r="Y163" s="151">
        <f>VLOOKUP($B163,Snapshot!$D:$AJ,21,FALSE)</f>
        <v>21.627097599575368</v>
      </c>
      <c r="Z163" s="152">
        <f>VLOOKUP($B163,Snapshot!$D:$AJ,22,FALSE)</f>
        <v>18.144235039704025</v>
      </c>
      <c r="AA163" s="150">
        <f>VLOOKUP($B163,Snapshot!$D:$AJ,23,FALSE)</f>
        <v>48.763831339620765</v>
      </c>
      <c r="AB163" s="151">
        <f>VLOOKUP($B163,Snapshot!$D:$AJ,24,FALSE)</f>
        <v>43.117167940437831</v>
      </c>
      <c r="AC163" s="152">
        <f>VLOOKUP($B163,Snapshot!$D:$AJ,25,FALSE)</f>
        <v>39.09362951085722</v>
      </c>
      <c r="AD163" s="151">
        <f>VLOOKUP($B163,Snapshot!$D:$AJ,26,FALSE)</f>
        <v>41.266510654575747</v>
      </c>
      <c r="AE163" s="151">
        <f>VLOOKUP($B163,Snapshot!$D:$AJ,27,FALSE)</f>
        <v>37.953470818404647</v>
      </c>
      <c r="AF163" s="262">
        <f>VLOOKUP($B163,Snapshot!$D:$AJ,28,FALSE)</f>
        <v>34.682126344144933</v>
      </c>
      <c r="AG163" s="152">
        <f>VLOOKUP($B163,Snapshot!$D:$AJ,29,FALSE)</f>
        <v>0.81617510665924697</v>
      </c>
      <c r="AH163" s="150">
        <v>32.517200000000003</v>
      </c>
      <c r="AI163" s="151">
        <v>34.537099999999995</v>
      </c>
      <c r="AJ163" s="151">
        <v>36.313065711299998</v>
      </c>
      <c r="AK163" s="152">
        <v>39.944372282429995</v>
      </c>
      <c r="AL163" s="150">
        <f t="shared" si="546"/>
        <v>6.2117894529664142</v>
      </c>
      <c r="AM163" s="151">
        <f t="shared" si="547"/>
        <v>5.1421969745578053</v>
      </c>
      <c r="AN163" s="152">
        <f t="shared" si="548"/>
        <v>9.9999999999999858</v>
      </c>
      <c r="AO163" s="150">
        <v>8.0428999999999977</v>
      </c>
      <c r="AP163" s="151">
        <v>9.0869000000000018</v>
      </c>
      <c r="AQ163" s="151">
        <v>10.282980358620604</v>
      </c>
      <c r="AR163" s="152">
        <v>11.226477468505648</v>
      </c>
      <c r="AS163" s="150">
        <f t="shared" si="549"/>
        <v>12.980392644444223</v>
      </c>
      <c r="AT163" s="151">
        <f t="shared" si="550"/>
        <v>13.162688690539142</v>
      </c>
      <c r="AU163" s="152">
        <f t="shared" si="551"/>
        <v>9.1753273562763979</v>
      </c>
      <c r="AV163" s="150">
        <f t="shared" si="552"/>
        <v>26.31054720865389</v>
      </c>
      <c r="AW163" s="151">
        <f t="shared" si="553"/>
        <v>28.31757704065377</v>
      </c>
      <c r="AX163" s="152">
        <f t="shared" si="554"/>
        <v>28.105279484999556</v>
      </c>
      <c r="AY163" s="150">
        <v>6.0860999999999965</v>
      </c>
      <c r="AZ163" s="151">
        <v>7.3357000000000019</v>
      </c>
      <c r="BA163" s="151">
        <v>8.0136733596020058</v>
      </c>
      <c r="BB163" s="152">
        <v>8.7286168771691681</v>
      </c>
      <c r="BC163" s="150">
        <f t="shared" si="555"/>
        <v>20.532032007361138</v>
      </c>
      <c r="BD163" s="151">
        <f t="shared" si="556"/>
        <v>9.2421085868015922</v>
      </c>
      <c r="BE163" s="152">
        <f t="shared" si="557"/>
        <v>8.9215455320563564</v>
      </c>
      <c r="BF163" s="150">
        <f t="shared" si="558"/>
        <v>21.240057792924137</v>
      </c>
      <c r="BG163" s="151">
        <f t="shared" si="559"/>
        <v>22.068291956711022</v>
      </c>
      <c r="BH163" s="152">
        <f t="shared" si="560"/>
        <v>21.851931519796477</v>
      </c>
      <c r="BI163" s="150">
        <v>75</v>
      </c>
      <c r="BJ163" s="151">
        <v>4.0199999999999996</v>
      </c>
      <c r="BK163" s="151">
        <v>7.5</v>
      </c>
      <c r="BL163" s="152">
        <f t="shared" si="561"/>
        <v>13.48</v>
      </c>
      <c r="BM163" s="151">
        <v>-12.709078838711761</v>
      </c>
      <c r="BN163" s="151">
        <v>76.68459</v>
      </c>
      <c r="BO163" s="151">
        <v>4.4690915173237746</v>
      </c>
      <c r="BP163" s="151">
        <v>5.6064000000000007</v>
      </c>
      <c r="BQ163" s="152">
        <v>6.7442000000000002</v>
      </c>
      <c r="BR163" s="150">
        <f t="shared" si="520"/>
        <v>42.9379523330837</v>
      </c>
      <c r="BS163" s="151">
        <f t="shared" si="521"/>
        <v>29.424051439298466</v>
      </c>
    </row>
    <row r="164" spans="2:71" ht="12.75">
      <c r="B164" s="252" t="s">
        <v>158</v>
      </c>
      <c r="C164" s="165" t="s">
        <v>373</v>
      </c>
      <c r="D164" s="177" t="s">
        <v>99</v>
      </c>
      <c r="E164" s="105" t="s">
        <v>286</v>
      </c>
      <c r="F164" s="148">
        <f>VLOOKUP($B164,Snapshot!$D:$AJ,2,FALSE)</f>
        <v>1685.05</v>
      </c>
      <c r="G164" s="148">
        <f>VLOOKUP($B164,Snapshot!$D:$AJ,3,FALSE)</f>
        <v>1850</v>
      </c>
      <c r="H164" s="148">
        <f t="shared" si="542"/>
        <v>9.7890270318388133</v>
      </c>
      <c r="I164" s="149">
        <f>VLOOKUP($B164,Snapshot!$D:$AJ,8,FALSE)</f>
        <v>5.655148231780168</v>
      </c>
      <c r="J164" s="250">
        <f>IF(VLOOKUP($B164,Snapshot!$D:$AJ,28,FALSE)="#N/A N/A","NA",VLOOKUP($B164,Snapshot!$D:$AJ,30,FALSE))</f>
        <v>37.988779999999998</v>
      </c>
      <c r="K164" s="154">
        <f>IF(VLOOKUP($B164,Snapshot!$D:$AJ,29,FALSE)="#N/A N/A","NA",VLOOKUP($B164,Snapshot!$D:$AJ,31,FALSE))</f>
        <v>74.979230000000001</v>
      </c>
      <c r="L164" s="154">
        <f>IF(VLOOKUP($B164,Snapshot!$D:$AJ,30,FALSE)="#N/A N/A","NA",VLOOKUP($B164,Snapshot!$D:$AJ,32,FALSE))</f>
        <v>117.1036</v>
      </c>
      <c r="M164" s="155">
        <f>IF(VLOOKUP($B164,Snapshot!$D:$AJ,31,FALSE)="#N/A N/A","NA",VLOOKUP($B164,Snapshot!$D:$AJ,33,FALSE))</f>
        <v>97.312650000000005</v>
      </c>
      <c r="N164" s="150">
        <f>VLOOKUP($B164,Snapshot!$D:$AJ,10,FALSE)</f>
        <v>20.683454777431283</v>
      </c>
      <c r="O164" s="151">
        <f>VLOOKUP($B164,Snapshot!$D:$AJ,11,FALSE)</f>
        <v>2.4844060107740287</v>
      </c>
      <c r="P164" s="151">
        <f>VLOOKUP($B164,Snapshot!$D:$AJ,12,FALSE)</f>
        <v>47.521364267834485</v>
      </c>
      <c r="Q164" s="152">
        <f>VLOOKUP($B164,Snapshot!$D:$AJ,13,FALSE)</f>
        <v>59.18788287950165</v>
      </c>
      <c r="R164" s="150">
        <f t="shared" si="543"/>
        <v>-87.988437920511785</v>
      </c>
      <c r="S164" s="151">
        <f t="shared" si="544"/>
        <v>1812.7857548947475</v>
      </c>
      <c r="T164" s="152">
        <f t="shared" si="545"/>
        <v>24.550049838455102</v>
      </c>
      <c r="U164" s="150">
        <f>VLOOKUP($B164,Snapshot!$D:$AJ,17,FALSE)</f>
        <v>678.25065335235388</v>
      </c>
      <c r="V164" s="151">
        <f>VLOOKUP($B164,Snapshot!$D:$AJ,18,FALSE)</f>
        <v>35.45878839889599</v>
      </c>
      <c r="W164" s="152">
        <f>VLOOKUP($B164,Snapshot!$D:$AJ,19,FALSE)</f>
        <v>28.469509602675412</v>
      </c>
      <c r="X164" s="150">
        <f>VLOOKUP($B164,Snapshot!$D:$AJ,20,FALSE)</f>
        <v>6.0589791355092872</v>
      </c>
      <c r="Y164" s="151">
        <f>VLOOKUP($B164,Snapshot!$D:$AJ,21,FALSE)</f>
        <v>5.2362337135636601</v>
      </c>
      <c r="Z164" s="152">
        <f>VLOOKUP($B164,Snapshot!$D:$AJ,22,FALSE)</f>
        <v>4.4228917691111223</v>
      </c>
      <c r="AA164" s="150">
        <f>VLOOKUP($B164,Snapshot!$D:$AJ,23,FALSE)</f>
        <v>35.826195844858987</v>
      </c>
      <c r="AB164" s="151">
        <f>VLOOKUP($B164,Snapshot!$D:$AJ,24,FALSE)</f>
        <v>18.560949501118866</v>
      </c>
      <c r="AC164" s="152">
        <f>VLOOKUP($B164,Snapshot!$D:$AJ,25,FALSE)</f>
        <v>15.378934940846657</v>
      </c>
      <c r="AD164" s="151">
        <f>VLOOKUP($B164,Snapshot!$D:$AJ,26,FALSE)</f>
        <v>0.80938236966605759</v>
      </c>
      <c r="AE164" s="151">
        <f>VLOOKUP($B164,Snapshot!$D:$AJ,27,FALSE)</f>
        <v>15.841050959886424</v>
      </c>
      <c r="AF164" s="262">
        <f>VLOOKUP($B164,Snapshot!$D:$AJ,28,FALSE)</f>
        <v>16.84191080480598</v>
      </c>
      <c r="AG164" s="152">
        <f>VLOOKUP($B164,Snapshot!$D:$AJ,29,FALSE)</f>
        <v>0.17803626005163053</v>
      </c>
      <c r="AH164" s="150">
        <v>115.83235000000001</v>
      </c>
      <c r="AI164" s="151">
        <v>118.13097</v>
      </c>
      <c r="AJ164" s="151">
        <v>135.40910929408</v>
      </c>
      <c r="AK164" s="152">
        <v>149.42863377877438</v>
      </c>
      <c r="AL164" s="150">
        <f t="shared" si="546"/>
        <v>1.9844369901845198</v>
      </c>
      <c r="AM164" s="151">
        <f t="shared" si="547"/>
        <v>14.626257021405991</v>
      </c>
      <c r="AN164" s="152">
        <f t="shared" si="548"/>
        <v>10.35345742821994</v>
      </c>
      <c r="AO164" s="150">
        <v>16.350050000000017</v>
      </c>
      <c r="AP164" s="151">
        <v>13.025309999999998</v>
      </c>
      <c r="AQ164" s="151">
        <v>25.659265656581091</v>
      </c>
      <c r="AR164" s="152">
        <v>30.400700657091189</v>
      </c>
      <c r="AS164" s="150">
        <f t="shared" si="549"/>
        <v>-20.334739037495396</v>
      </c>
      <c r="AT164" s="151">
        <f t="shared" si="550"/>
        <v>96.995431637182492</v>
      </c>
      <c r="AU164" s="152">
        <f t="shared" si="551"/>
        <v>18.478451659406758</v>
      </c>
      <c r="AV164" s="150">
        <f t="shared" si="552"/>
        <v>11.026160201681233</v>
      </c>
      <c r="AW164" s="151">
        <f t="shared" si="553"/>
        <v>18.949438328299305</v>
      </c>
      <c r="AX164" s="152">
        <f t="shared" si="554"/>
        <v>20.344628662066683</v>
      </c>
      <c r="AY164" s="150">
        <v>5.8360436000000107</v>
      </c>
      <c r="AZ164" s="151">
        <v>0.70099999999999996</v>
      </c>
      <c r="BA164" s="151">
        <v>13.40862814181218</v>
      </c>
      <c r="BB164" s="152">
        <v>16.700453033280187</v>
      </c>
      <c r="BC164" s="150">
        <f t="shared" si="555"/>
        <v>-87.988437920511785</v>
      </c>
      <c r="BD164" s="151">
        <f t="shared" si="556"/>
        <v>1812.7857548947475</v>
      </c>
      <c r="BE164" s="152">
        <f t="shared" si="557"/>
        <v>24.550049838455095</v>
      </c>
      <c r="BF164" s="150">
        <f t="shared" si="558"/>
        <v>0.59340916272845301</v>
      </c>
      <c r="BG164" s="151">
        <f t="shared" si="559"/>
        <v>9.9023087971810444</v>
      </c>
      <c r="BH164" s="152">
        <f t="shared" si="560"/>
        <v>11.176206735587785</v>
      </c>
      <c r="BI164" s="150">
        <v>46.65</v>
      </c>
      <c r="BJ164" s="151">
        <v>20.98</v>
      </c>
      <c r="BK164" s="151">
        <v>13.970000000000002</v>
      </c>
      <c r="BL164" s="152">
        <f t="shared" si="561"/>
        <v>18.400000000000002</v>
      </c>
      <c r="BM164" s="151">
        <v>-5.0114152033597321</v>
      </c>
      <c r="BN164" s="151">
        <v>117.1036</v>
      </c>
      <c r="BO164" s="151">
        <v>20.840892903225807</v>
      </c>
      <c r="BP164" s="151">
        <v>9.2334999999999994</v>
      </c>
      <c r="BQ164" s="152">
        <v>9.9243330000000007</v>
      </c>
      <c r="BR164" s="150">
        <f t="shared" si="520"/>
        <v>45.217178121104467</v>
      </c>
      <c r="BS164" s="151">
        <f t="shared" si="521"/>
        <v>68.277838251499503</v>
      </c>
    </row>
    <row r="165" spans="2:71" ht="12.75">
      <c r="B165" s="252" t="s">
        <v>701</v>
      </c>
      <c r="C165" s="165" t="s">
        <v>1351</v>
      </c>
      <c r="D165" s="177" t="s">
        <v>99</v>
      </c>
      <c r="E165" s="105" t="s">
        <v>286</v>
      </c>
      <c r="F165" s="148">
        <f>VLOOKUP($B165,Snapshot!$D:$AJ,2,FALSE)</f>
        <v>1030.75</v>
      </c>
      <c r="G165" s="148">
        <f>VLOOKUP($B165,Snapshot!$D:$AJ,3,FALSE)</f>
        <v>1380</v>
      </c>
      <c r="H165" s="148">
        <f t="shared" si="542"/>
        <v>33.883094833858848</v>
      </c>
      <c r="I165" s="149">
        <f>VLOOKUP($B165,Snapshot!$D:$AJ,8,FALSE)</f>
        <v>3.4041254694505323</v>
      </c>
      <c r="J165" s="250">
        <f>IF(VLOOKUP($B165,Snapshot!$D:$AJ,28,FALSE)="#N/A N/A","NA",VLOOKUP($B165,Snapshot!$D:$AJ,30,FALSE))</f>
        <v>-19.109279999999998</v>
      </c>
      <c r="K165" s="154">
        <f>IF(VLOOKUP($B165,Snapshot!$D:$AJ,29,FALSE)="#N/A N/A","NA",VLOOKUP($B165,Snapshot!$D:$AJ,31,FALSE))</f>
        <v>-23.052520000000001</v>
      </c>
      <c r="L165" s="154">
        <f>IF(VLOOKUP($B165,Snapshot!$D:$AJ,30,FALSE)="#N/A N/A","NA",VLOOKUP($B165,Snapshot!$D:$AJ,32,FALSE))</f>
        <v>48.565869999999997</v>
      </c>
      <c r="M165" s="155">
        <f>IF(VLOOKUP($B165,Snapshot!$D:$AJ,31,FALSE)="#N/A N/A","NA",VLOOKUP($B165,Snapshot!$D:$AJ,33,FALSE))</f>
        <v>7.5153840000000001</v>
      </c>
      <c r="N165" s="150">
        <f>VLOOKUP($B165,Snapshot!$D:$AJ,10,FALSE)</f>
        <v>12.135151851174873</v>
      </c>
      <c r="O165" s="151">
        <f>VLOOKUP($B165,Snapshot!$D:$AJ,11,FALSE)</f>
        <v>17.802756013872717</v>
      </c>
      <c r="P165" s="151">
        <f>VLOOKUP($B165,Snapshot!$D:$AJ,12,FALSE)</f>
        <v>19.115764712011714</v>
      </c>
      <c r="Q165" s="152">
        <f>VLOOKUP($B165,Snapshot!$D:$AJ,13,FALSE)</f>
        <v>24.695530470172375</v>
      </c>
      <c r="R165" s="150">
        <f t="shared" si="543"/>
        <v>46.704023420597984</v>
      </c>
      <c r="S165" s="151">
        <f t="shared" si="544"/>
        <v>7.3753114243426232</v>
      </c>
      <c r="T165" s="152">
        <f t="shared" si="545"/>
        <v>29.189341060755591</v>
      </c>
      <c r="U165" s="150">
        <f>VLOOKUP($B165,Snapshot!$D:$AJ,17,FALSE)</f>
        <v>57.89833884128911</v>
      </c>
      <c r="V165" s="151">
        <f>VLOOKUP($B165,Snapshot!$D:$AJ,18,FALSE)</f>
        <v>53.921463019070892</v>
      </c>
      <c r="W165" s="152">
        <f>VLOOKUP($B165,Snapshot!$D:$AJ,19,FALSE)</f>
        <v>41.73832188966157</v>
      </c>
      <c r="X165" s="150">
        <f>VLOOKUP($B165,Snapshot!$D:$AJ,20,FALSE)</f>
        <v>9.525957690531742</v>
      </c>
      <c r="Y165" s="151">
        <f>VLOOKUP($B165,Snapshot!$D:$AJ,21,FALSE)</f>
        <v>8.3157891038510474</v>
      </c>
      <c r="Z165" s="152">
        <f>VLOOKUP($B165,Snapshot!$D:$AJ,22,FALSE)</f>
        <v>7.1434067104760564</v>
      </c>
      <c r="AA165" s="150">
        <f>VLOOKUP($B165,Snapshot!$D:$AJ,23,FALSE)</f>
        <v>33.882369489818139</v>
      </c>
      <c r="AB165" s="151">
        <f>VLOOKUP($B165,Snapshot!$D:$AJ,24,FALSE)</f>
        <v>32.760292240171957</v>
      </c>
      <c r="AC165" s="152">
        <f>VLOOKUP($B165,Snapshot!$D:$AJ,25,FALSE)</f>
        <v>25.962115370956269</v>
      </c>
      <c r="AD165" s="151">
        <f>VLOOKUP($B165,Snapshot!$D:$AJ,26,FALSE)</f>
        <v>17.925563876647853</v>
      </c>
      <c r="AE165" s="151">
        <f>VLOOKUP($B165,Snapshot!$D:$AJ,27,FALSE)</f>
        <v>16.468083932712609</v>
      </c>
      <c r="AF165" s="262">
        <f>VLOOKUP($B165,Snapshot!$D:$AJ,28,FALSE)</f>
        <v>18.412677966006349</v>
      </c>
      <c r="AG165" s="152">
        <f>VLOOKUP($B165,Snapshot!$D:$AJ,29,FALSE)</f>
        <v>0.25907479040319253</v>
      </c>
      <c r="AH165" s="150">
        <v>27.098749999999999</v>
      </c>
      <c r="AI165" s="151">
        <v>32.751109999999997</v>
      </c>
      <c r="AJ165" s="151">
        <v>35.269373899566787</v>
      </c>
      <c r="AK165" s="152">
        <v>40.3167026489701</v>
      </c>
      <c r="AL165" s="150">
        <f t="shared" si="546"/>
        <v>20.858379076525651</v>
      </c>
      <c r="AM165" s="151">
        <f t="shared" si="547"/>
        <v>7.6890948110362984</v>
      </c>
      <c r="AN165" s="152">
        <f t="shared" si="548"/>
        <v>14.310797701643651</v>
      </c>
      <c r="AO165" s="150">
        <v>6.35243</v>
      </c>
      <c r="AP165" s="151">
        <v>8.2838899999999995</v>
      </c>
      <c r="AQ165" s="151">
        <v>8.5351884836951655</v>
      </c>
      <c r="AR165" s="152">
        <v>10.683926201977076</v>
      </c>
      <c r="AS165" s="150">
        <f t="shared" si="549"/>
        <v>30.405057592134028</v>
      </c>
      <c r="AT165" s="151">
        <f t="shared" si="550"/>
        <v>3.0335806450250544</v>
      </c>
      <c r="AU165" s="152">
        <f t="shared" si="551"/>
        <v>25.175047069981659</v>
      </c>
      <c r="AV165" s="150">
        <f t="shared" si="552"/>
        <v>25.293463336051818</v>
      </c>
      <c r="AW165" s="151">
        <f t="shared" si="553"/>
        <v>24.200000000000006</v>
      </c>
      <c r="AX165" s="152">
        <f t="shared" si="554"/>
        <v>26.5</v>
      </c>
      <c r="AY165" s="150">
        <v>3.2586699999999995</v>
      </c>
      <c r="AZ165" s="151">
        <v>4.7805999999999997</v>
      </c>
      <c r="BA165" s="151">
        <v>5.1331841379521226</v>
      </c>
      <c r="BB165" s="152">
        <v>6.6315267632555743</v>
      </c>
      <c r="BC165" s="150">
        <f t="shared" si="555"/>
        <v>46.704023420597991</v>
      </c>
      <c r="BD165" s="151">
        <f t="shared" si="556"/>
        <v>7.3753114243425983</v>
      </c>
      <c r="BE165" s="152">
        <f t="shared" si="557"/>
        <v>29.189341060755595</v>
      </c>
      <c r="BF165" s="150">
        <f t="shared" si="558"/>
        <v>14.596757178611657</v>
      </c>
      <c r="BG165" s="151">
        <f t="shared" si="559"/>
        <v>14.554225296341802</v>
      </c>
      <c r="BH165" s="152">
        <f t="shared" si="560"/>
        <v>16.448584153805985</v>
      </c>
      <c r="BI165" s="150">
        <v>33.04</v>
      </c>
      <c r="BJ165" s="151">
        <v>12.94</v>
      </c>
      <c r="BK165" s="151">
        <v>10.570000000000002</v>
      </c>
      <c r="BL165" s="152">
        <f t="shared" si="561"/>
        <v>43.45000000000001</v>
      </c>
      <c r="BM165" s="151">
        <v>-31.907514450867041</v>
      </c>
      <c r="BN165" s="151">
        <v>48.565869999999997</v>
      </c>
      <c r="BO165" s="151">
        <v>6.8319234647550777</v>
      </c>
      <c r="BP165" s="151" t="e">
        <v>#N/A</v>
      </c>
      <c r="BQ165" s="152" t="e">
        <v>#N/A</v>
      </c>
      <c r="BR165" s="150" t="str">
        <f t="shared" si="520"/>
        <v xml:space="preserve"> </v>
      </c>
      <c r="BS165" s="151" t="str">
        <f t="shared" si="521"/>
        <v xml:space="preserve"> </v>
      </c>
    </row>
    <row r="166" spans="2:71" ht="12.75">
      <c r="B166" s="252" t="s">
        <v>682</v>
      </c>
      <c r="C166" s="165" t="s">
        <v>1352</v>
      </c>
      <c r="D166" s="177" t="s">
        <v>99</v>
      </c>
      <c r="E166" s="105" t="s">
        <v>286</v>
      </c>
      <c r="F166" s="148">
        <f>VLOOKUP($B166,Snapshot!$D:$AJ,2,FALSE)</f>
        <v>555.4</v>
      </c>
      <c r="G166" s="148">
        <f>VLOOKUP($B166,Snapshot!$D:$AJ,3,FALSE)</f>
        <v>680</v>
      </c>
      <c r="H166" s="148">
        <f t="shared" si="542"/>
        <v>22.43428159884769</v>
      </c>
      <c r="I166" s="149">
        <f>VLOOKUP($B166,Snapshot!$D:$AJ,8,FALSE)</f>
        <v>1.5754049999999997</v>
      </c>
      <c r="J166" s="250">
        <f>IF(VLOOKUP($B166,Snapshot!$D:$AJ,28,FALSE)="#N/A N/A","NA",VLOOKUP($B166,Snapshot!$D:$AJ,30,FALSE))</f>
        <v>11.50371</v>
      </c>
      <c r="K166" s="154">
        <f>IF(VLOOKUP($B166,Snapshot!$D:$AJ,29,FALSE)="#N/A N/A","NA",VLOOKUP($B166,Snapshot!$D:$AJ,31,FALSE))</f>
        <v>29.222899999999999</v>
      </c>
      <c r="L166" s="154">
        <f>IF(VLOOKUP($B166,Snapshot!$D:$AJ,30,FALSE)="#N/A N/A","NA",VLOOKUP($B166,Snapshot!$D:$AJ,32,FALSE))</f>
        <v>58.844560000000001</v>
      </c>
      <c r="M166" s="155">
        <f>IF(VLOOKUP($B166,Snapshot!$D:$AJ,31,FALSE)="#N/A N/A","NA",VLOOKUP($B166,Snapshot!$D:$AJ,33,FALSE))</f>
        <v>37.000500000000002</v>
      </c>
      <c r="N166" s="150">
        <f>VLOOKUP($B166,Snapshot!$D:$AJ,10,FALSE)</f>
        <v>21.553704280445743</v>
      </c>
      <c r="O166" s="151">
        <f>VLOOKUP($B166,Snapshot!$D:$AJ,11,FALSE)</f>
        <v>17.356530577464067</v>
      </c>
      <c r="P166" s="151">
        <f>VLOOKUP($B166,Snapshot!$D:$AJ,12,FALSE)</f>
        <v>24.034273749283916</v>
      </c>
      <c r="Q166" s="152">
        <f>VLOOKUP($B166,Snapshot!$D:$AJ,13,FALSE)</f>
        <v>31.855572533700315</v>
      </c>
      <c r="R166" s="150">
        <f t="shared" si="543"/>
        <v>-19.473096820714453</v>
      </c>
      <c r="S166" s="151">
        <f t="shared" si="544"/>
        <v>38.473951588518005</v>
      </c>
      <c r="T166" s="152">
        <f t="shared" si="545"/>
        <v>32.542272198465859</v>
      </c>
      <c r="U166" s="150">
        <f>VLOOKUP($B166,Snapshot!$D:$AJ,17,FALSE)</f>
        <v>31.999482703135278</v>
      </c>
      <c r="V166" s="151">
        <f>VLOOKUP($B166,Snapshot!$D:$AJ,18,FALSE)</f>
        <v>23.108665807576056</v>
      </c>
      <c r="W166" s="152">
        <f>VLOOKUP($B166,Snapshot!$D:$AJ,19,FALSE)</f>
        <v>17.4349401321366</v>
      </c>
      <c r="X166" s="150">
        <f>VLOOKUP($B166,Snapshot!$D:$AJ,20,FALSE)</f>
        <v>4.1733207793786109</v>
      </c>
      <c r="Y166" s="151">
        <f>VLOOKUP($B166,Snapshot!$D:$AJ,21,FALSE)</f>
        <v>3.5671078690229181</v>
      </c>
      <c r="Z166" s="152">
        <f>VLOOKUP($B166,Snapshot!$D:$AJ,22,FALSE)</f>
        <v>2.9798356498390715</v>
      </c>
      <c r="AA166" s="150">
        <f>VLOOKUP($B166,Snapshot!$D:$AJ,23,FALSE)</f>
        <v>16.050618234849413</v>
      </c>
      <c r="AB166" s="151">
        <f>VLOOKUP($B166,Snapshot!$D:$AJ,24,FALSE)</f>
        <v>12.964222430621939</v>
      </c>
      <c r="AC166" s="152">
        <f>VLOOKUP($B166,Snapshot!$D:$AJ,25,FALSE)</f>
        <v>10.503282338575124</v>
      </c>
      <c r="AD166" s="151">
        <f>VLOOKUP($B166,Snapshot!$D:$AJ,26,FALSE)</f>
        <v>13.882468244733406</v>
      </c>
      <c r="AE166" s="151">
        <f>VLOOKUP($B166,Snapshot!$D:$AJ,27,FALSE)</f>
        <v>16.645165681258899</v>
      </c>
      <c r="AF166" s="262">
        <f>VLOOKUP($B166,Snapshot!$D:$AJ,28,FALSE)</f>
        <v>18.624280124506615</v>
      </c>
      <c r="AG166" s="152">
        <f>VLOOKUP($B166,Snapshot!$D:$AJ,29,FALSE)</f>
        <v>0.17464890169247388</v>
      </c>
      <c r="AH166" s="150">
        <v>45.119</v>
      </c>
      <c r="AI166" s="151">
        <v>45.063000000000002</v>
      </c>
      <c r="AJ166" s="151">
        <v>49.55397</v>
      </c>
      <c r="AK166" s="152">
        <v>56.878291900000001</v>
      </c>
      <c r="AL166" s="150">
        <f t="shared" si="546"/>
        <v>-0.12411622598017402</v>
      </c>
      <c r="AM166" s="151">
        <f t="shared" si="547"/>
        <v>9.9659809599893521</v>
      </c>
      <c r="AN166" s="152">
        <f t="shared" si="548"/>
        <v>14.780494680849984</v>
      </c>
      <c r="AO166" s="150">
        <v>9.2180299999999988</v>
      </c>
      <c r="AP166" s="151">
        <v>8.7701300000000053</v>
      </c>
      <c r="AQ166" s="151">
        <v>10.802765460000002</v>
      </c>
      <c r="AR166" s="152">
        <v>13.025128845100006</v>
      </c>
      <c r="AS166" s="150">
        <f t="shared" si="549"/>
        <v>-4.8589557638670442</v>
      </c>
      <c r="AT166" s="151">
        <f t="shared" si="550"/>
        <v>23.176799659754124</v>
      </c>
      <c r="AU166" s="152">
        <f t="shared" si="551"/>
        <v>20.572171017957146</v>
      </c>
      <c r="AV166" s="150">
        <f t="shared" si="552"/>
        <v>19.461931074273807</v>
      </c>
      <c r="AW166" s="151">
        <f t="shared" si="553"/>
        <v>21.800000000000004</v>
      </c>
      <c r="AX166" s="152">
        <f t="shared" si="554"/>
        <v>22.900000000000013</v>
      </c>
      <c r="AY166" s="150">
        <v>5.2239713064516344</v>
      </c>
      <c r="AZ166" s="151">
        <v>4.2067023160599657</v>
      </c>
      <c r="BA166" s="151">
        <v>5.8251869286139426</v>
      </c>
      <c r="BB166" s="152">
        <v>7.7208351149929459</v>
      </c>
      <c r="BC166" s="150">
        <f t="shared" si="555"/>
        <v>-19.47309682071446</v>
      </c>
      <c r="BD166" s="151">
        <f t="shared" si="556"/>
        <v>38.47395158851802</v>
      </c>
      <c r="BE166" s="152">
        <f t="shared" si="557"/>
        <v>32.542272198465895</v>
      </c>
      <c r="BF166" s="150">
        <f t="shared" si="558"/>
        <v>9.3351581476154841</v>
      </c>
      <c r="BG166" s="151">
        <f t="shared" si="559"/>
        <v>11.755237630030333</v>
      </c>
      <c r="BH166" s="152">
        <f t="shared" si="560"/>
        <v>13.574309032639825</v>
      </c>
      <c r="BI166" s="150">
        <v>38.86</v>
      </c>
      <c r="BJ166" s="151">
        <v>20.39</v>
      </c>
      <c r="BK166" s="151">
        <v>14.119999999999997</v>
      </c>
      <c r="BL166" s="152">
        <f t="shared" si="561"/>
        <v>26.630000000000003</v>
      </c>
      <c r="BM166" s="151">
        <v>-23.345524808501821</v>
      </c>
      <c r="BN166" s="151">
        <v>58.844560000000001</v>
      </c>
      <c r="BO166" s="151">
        <v>25.746388339307046</v>
      </c>
      <c r="BP166" s="151">
        <v>4.9621819999999994</v>
      </c>
      <c r="BQ166" s="152">
        <v>5.8673640000000002</v>
      </c>
      <c r="BR166" s="150">
        <f t="shared" si="520"/>
        <v>17.391641995677375</v>
      </c>
      <c r="BS166" s="151">
        <f t="shared" si="521"/>
        <v>31.589502798751624</v>
      </c>
    </row>
    <row r="167" spans="2:71" ht="12.75">
      <c r="B167" s="252" t="s">
        <v>160</v>
      </c>
      <c r="C167" s="165" t="s">
        <v>375</v>
      </c>
      <c r="D167" s="177" t="s">
        <v>99</v>
      </c>
      <c r="E167" s="105" t="s">
        <v>287</v>
      </c>
      <c r="F167" s="148">
        <f>VLOOKUP($B167,Snapshot!$D:$AJ,2,FALSE)</f>
        <v>1477.5</v>
      </c>
      <c r="G167" s="148">
        <f>VLOOKUP($B167,Snapshot!$D:$AJ,3,FALSE)</f>
        <v>1310</v>
      </c>
      <c r="H167" s="148">
        <f t="shared" si="542"/>
        <v>-11.336717428087979</v>
      </c>
      <c r="I167" s="149">
        <f>VLOOKUP($B167,Snapshot!$D:$AJ,8,FALSE)</f>
        <v>4.4823364396654721</v>
      </c>
      <c r="J167" s="250">
        <f>IF(VLOOKUP($B167,Snapshot!$D:$AJ,28,FALSE)="#N/A N/A","NA",VLOOKUP($B167,Snapshot!$D:$AJ,30,FALSE))</f>
        <v>35.519379999999998</v>
      </c>
      <c r="K167" s="154">
        <f>IF(VLOOKUP($B167,Snapshot!$D:$AJ,29,FALSE)="#N/A N/A","NA",VLOOKUP($B167,Snapshot!$D:$AJ,31,FALSE))</f>
        <v>23.315110000000001</v>
      </c>
      <c r="L167" s="154">
        <f>IF(VLOOKUP($B167,Snapshot!$D:$AJ,30,FALSE)="#N/A N/A","NA",VLOOKUP($B167,Snapshot!$D:$AJ,32,FALSE))</f>
        <v>60.127879999999998</v>
      </c>
      <c r="M167" s="155">
        <f>IF(VLOOKUP($B167,Snapshot!$D:$AJ,31,FALSE)="#N/A N/A","NA",VLOOKUP($B167,Snapshot!$D:$AJ,33,FALSE))</f>
        <v>32.707599999999999</v>
      </c>
      <c r="N167" s="150">
        <f>VLOOKUP($B167,Snapshot!$D:$AJ,10,FALSE)</f>
        <v>20.793373333721171</v>
      </c>
      <c r="O167" s="151">
        <f>VLOOKUP($B167,Snapshot!$D:$AJ,11,FALSE)</f>
        <v>20.790219472724804</v>
      </c>
      <c r="P167" s="151">
        <f>VLOOKUP($B167,Snapshot!$D:$AJ,12,FALSE)</f>
        <v>33.52716295404074</v>
      </c>
      <c r="Q167" s="152">
        <f>VLOOKUP($B167,Snapshot!$D:$AJ,13,FALSE)</f>
        <v>44.446761817795121</v>
      </c>
      <c r="R167" s="150">
        <f t="shared" si="543"/>
        <v>-1.5167625501399939E-2</v>
      </c>
      <c r="S167" s="151">
        <f t="shared" si="544"/>
        <v>61.264112666178661</v>
      </c>
      <c r="T167" s="152">
        <f t="shared" si="545"/>
        <v>32.569409104859368</v>
      </c>
      <c r="U167" s="150">
        <f>VLOOKUP($B167,Snapshot!$D:$AJ,17,FALSE)</f>
        <v>71.067070837725808</v>
      </c>
      <c r="V167" s="151">
        <f>VLOOKUP($B167,Snapshot!$D:$AJ,18,FALSE)</f>
        <v>44.068745155245225</v>
      </c>
      <c r="W167" s="152">
        <f>VLOOKUP($B167,Snapshot!$D:$AJ,19,FALSE)</f>
        <v>33.242016731316845</v>
      </c>
      <c r="X167" s="150">
        <f>VLOOKUP($B167,Snapshot!$D:$AJ,20,FALSE)</f>
        <v>5.9196225950263655</v>
      </c>
      <c r="Y167" s="151">
        <f>VLOOKUP($B167,Snapshot!$D:$AJ,21,FALSE)</f>
        <v>5.3129316101669239</v>
      </c>
      <c r="Z167" s="152">
        <f>VLOOKUP($B167,Snapshot!$D:$AJ,22,FALSE)</f>
        <v>4.6774365162719471</v>
      </c>
      <c r="AA167" s="150">
        <f>VLOOKUP($B167,Snapshot!$D:$AJ,23,FALSE)</f>
        <v>29.557375243776498</v>
      </c>
      <c r="AB167" s="151">
        <f>VLOOKUP($B167,Snapshot!$D:$AJ,24,FALSE)</f>
        <v>23.187837024651692</v>
      </c>
      <c r="AC167" s="152">
        <f>VLOOKUP($B167,Snapshot!$D:$AJ,25,FALSE)</f>
        <v>19.486068222199897</v>
      </c>
      <c r="AD167" s="151">
        <f>VLOOKUP($B167,Snapshot!$D:$AJ,26,FALSE)</f>
        <v>8.6650036104688226</v>
      </c>
      <c r="AE167" s="151">
        <f>VLOOKUP($B167,Snapshot!$D:$AJ,27,FALSE)</f>
        <v>12.707175647797641</v>
      </c>
      <c r="AF167" s="262">
        <f>VLOOKUP($B167,Snapshot!$D:$AJ,28,FALSE)</f>
        <v>14.965914777694289</v>
      </c>
      <c r="AG167" s="152">
        <f>VLOOKUP($B167,Snapshot!$D:$AJ,29,FALSE)</f>
        <v>0.5249788998865238</v>
      </c>
      <c r="AH167" s="150">
        <v>62.568800000000003</v>
      </c>
      <c r="AI167" s="151">
        <v>77.074000000000012</v>
      </c>
      <c r="AJ167" s="151">
        <v>89.081549460611413</v>
      </c>
      <c r="AK167" s="152">
        <v>101.01316184837727</v>
      </c>
      <c r="AL167" s="150">
        <f t="shared" si="546"/>
        <v>23.182800373349039</v>
      </c>
      <c r="AM167" s="151">
        <f t="shared" si="547"/>
        <v>15.579247814582601</v>
      </c>
      <c r="AN167" s="152">
        <f t="shared" si="548"/>
        <v>13.394033287489648</v>
      </c>
      <c r="AO167" s="150">
        <v>9.8121999999999971</v>
      </c>
      <c r="AP167" s="151">
        <v>13.075500000000014</v>
      </c>
      <c r="AQ167" s="151">
        <v>17.192739045898008</v>
      </c>
      <c r="AR167" s="152">
        <v>20.101619207827067</v>
      </c>
      <c r="AS167" s="150">
        <f t="shared" si="549"/>
        <v>33.257577301726599</v>
      </c>
      <c r="AT167" s="151">
        <f t="shared" si="550"/>
        <v>31.488195831119185</v>
      </c>
      <c r="AU167" s="152">
        <f t="shared" si="551"/>
        <v>16.919236394872655</v>
      </c>
      <c r="AV167" s="150">
        <f t="shared" si="552"/>
        <v>16.96486493499755</v>
      </c>
      <c r="AW167" s="151">
        <f t="shared" si="553"/>
        <v>19.300000000000004</v>
      </c>
      <c r="AX167" s="152">
        <f t="shared" si="554"/>
        <v>19.899999999999991</v>
      </c>
      <c r="AY167" s="150">
        <v>5.2752788147650609</v>
      </c>
      <c r="AZ167" s="151">
        <v>5.2744786802302821</v>
      </c>
      <c r="BA167" s="151">
        <v>8.5058412414401356</v>
      </c>
      <c r="BB167" s="152">
        <v>11.276143473174621</v>
      </c>
      <c r="BC167" s="150">
        <f t="shared" si="555"/>
        <v>-1.5167625501405269E-2</v>
      </c>
      <c r="BD167" s="151">
        <f t="shared" si="556"/>
        <v>61.264112666178647</v>
      </c>
      <c r="BE167" s="152">
        <f t="shared" si="557"/>
        <v>32.569409104859346</v>
      </c>
      <c r="BF167" s="150">
        <f t="shared" si="558"/>
        <v>6.8433955422454797</v>
      </c>
      <c r="BG167" s="151">
        <f t="shared" si="559"/>
        <v>9.5483759464703812</v>
      </c>
      <c r="BH167" s="152">
        <f t="shared" si="560"/>
        <v>11.163043772553454</v>
      </c>
      <c r="BI167" s="150">
        <v>46.3</v>
      </c>
      <c r="BJ167" s="151">
        <v>10.85</v>
      </c>
      <c r="BK167" s="151">
        <v>33.79</v>
      </c>
      <c r="BL167" s="152">
        <f t="shared" si="561"/>
        <v>9.0600000000000023</v>
      </c>
      <c r="BM167" s="151">
        <v>-3.3018096141889401</v>
      </c>
      <c r="BN167" s="151">
        <v>60.127879999999998</v>
      </c>
      <c r="BO167" s="151">
        <v>8.4093513978494627</v>
      </c>
      <c r="BP167" s="151">
        <v>11.250714</v>
      </c>
      <c r="BQ167" s="152">
        <v>11.346570999999999</v>
      </c>
      <c r="BR167" s="150">
        <f t="shared" si="520"/>
        <v>-24.397320548365769</v>
      </c>
      <c r="BS167" s="151">
        <f t="shared" si="521"/>
        <v>-0.62069436506746456</v>
      </c>
    </row>
    <row r="168" spans="2:71" ht="12.75">
      <c r="B168" s="252" t="s">
        <v>558</v>
      </c>
      <c r="C168" s="165" t="s">
        <v>1353</v>
      </c>
      <c r="D168" s="177" t="s">
        <v>99</v>
      </c>
      <c r="E168" s="105" t="s">
        <v>286</v>
      </c>
      <c r="F168" s="148">
        <f>VLOOKUP($B168,Snapshot!$D:$AJ,2,FALSE)</f>
        <v>464</v>
      </c>
      <c r="G168" s="148">
        <f>VLOOKUP($B168,Snapshot!$D:$AJ,3,FALSE)</f>
        <v>505</v>
      </c>
      <c r="H168" s="148">
        <f t="shared" si="542"/>
        <v>8.8362068965517295</v>
      </c>
      <c r="I168" s="149">
        <f>VLOOKUP($B168,Snapshot!$D:$AJ,8,FALSE)</f>
        <v>2.9467280555555551</v>
      </c>
      <c r="J168" s="250">
        <f>IF(VLOOKUP($B168,Snapshot!$D:$AJ,28,FALSE)="#N/A N/A","NA",VLOOKUP($B168,Snapshot!$D:$AJ,30,FALSE))</f>
        <v>9.4985250000000008</v>
      </c>
      <c r="K168" s="154">
        <f>IF(VLOOKUP($B168,Snapshot!$D:$AJ,29,FALSE)="#N/A N/A","NA",VLOOKUP($B168,Snapshot!$D:$AJ,31,FALSE))</f>
        <v>18.306979999999999</v>
      </c>
      <c r="L168" s="154">
        <f>IF(VLOOKUP($B168,Snapshot!$D:$AJ,30,FALSE)="#N/A N/A","NA",VLOOKUP($B168,Snapshot!$D:$AJ,32,FALSE))</f>
        <v>17.587430000000001</v>
      </c>
      <c r="M168" s="155">
        <f>IF(VLOOKUP($B168,Snapshot!$D:$AJ,31,FALSE)="#N/A N/A","NA",VLOOKUP($B168,Snapshot!$D:$AJ,33,FALSE))</f>
        <v>7.8693489999999997</v>
      </c>
      <c r="N168" s="150">
        <f>VLOOKUP($B168,Snapshot!$D:$AJ,10,FALSE)</f>
        <v>14.786967418546366</v>
      </c>
      <c r="O168" s="151">
        <f>VLOOKUP($B168,Snapshot!$D:$AJ,11,FALSE)</f>
        <v>3.0166156131068411</v>
      </c>
      <c r="P168" s="151">
        <f>VLOOKUP($B168,Snapshot!$D:$AJ,12,FALSE)</f>
        <v>7.2382927659178833</v>
      </c>
      <c r="Q168" s="152">
        <f>VLOOKUP($B168,Snapshot!$D:$AJ,13,FALSE)</f>
        <v>12.897963918938544</v>
      </c>
      <c r="R168" s="150">
        <f t="shared" si="543"/>
        <v>-79.599497802887626</v>
      </c>
      <c r="S168" s="151">
        <f t="shared" si="544"/>
        <v>139.94746743563712</v>
      </c>
      <c r="T168" s="152">
        <f t="shared" si="545"/>
        <v>78.190691314251652</v>
      </c>
      <c r="U168" s="150">
        <f>VLOOKUP($B168,Snapshot!$D:$AJ,17,FALSE)</f>
        <v>153.81475783125114</v>
      </c>
      <c r="V168" s="151">
        <f>VLOOKUP($B168,Snapshot!$D:$AJ,18,FALSE)</f>
        <v>64.103513771200781</v>
      </c>
      <c r="W168" s="152">
        <f>VLOOKUP($B168,Snapshot!$D:$AJ,19,FALSE)</f>
        <v>35.974670336818988</v>
      </c>
      <c r="X168" s="150">
        <f>VLOOKUP($B168,Snapshot!$D:$AJ,20,FALSE)</f>
        <v>6.0729678703246979</v>
      </c>
      <c r="Y168" s="151">
        <f>VLOOKUP($B168,Snapshot!$D:$AJ,21,FALSE)</f>
        <v>5.6234180639579714</v>
      </c>
      <c r="Z168" s="152">
        <f>VLOOKUP($B168,Snapshot!$D:$AJ,22,FALSE)</f>
        <v>4.9680999551767826</v>
      </c>
      <c r="AA168" s="150">
        <f>VLOOKUP($B168,Snapshot!$D:$AJ,23,FALSE)</f>
        <v>34.678641575562693</v>
      </c>
      <c r="AB168" s="151">
        <f>VLOOKUP($B168,Snapshot!$D:$AJ,24,FALSE)</f>
        <v>23.972142277974832</v>
      </c>
      <c r="AC168" s="152">
        <f>VLOOKUP($B168,Snapshot!$D:$AJ,25,FALSE)</f>
        <v>18.159437643694513</v>
      </c>
      <c r="AD168" s="151">
        <f>VLOOKUP($B168,Snapshot!$D:$AJ,26,FALSE)</f>
        <v>3.9805638540108781</v>
      </c>
      <c r="AE168" s="151">
        <f>VLOOKUP($B168,Snapshot!$D:$AJ,27,FALSE)</f>
        <v>9.1095689071032595</v>
      </c>
      <c r="AF168" s="262">
        <f>VLOOKUP($B168,Snapshot!$D:$AJ,28,FALSE)</f>
        <v>14.664445978961632</v>
      </c>
      <c r="AG168" s="152">
        <f>VLOOKUP($B168,Snapshot!$D:$AJ,29,FALSE)</f>
        <v>8.4621275410749097E-2</v>
      </c>
      <c r="AH168" s="150">
        <v>60.405999999999999</v>
      </c>
      <c r="AI168" s="151">
        <v>50.408300000000004</v>
      </c>
      <c r="AJ168" s="151">
        <v>58.119654259360004</v>
      </c>
      <c r="AK168" s="152">
        <v>68.270127648156006</v>
      </c>
      <c r="AL168" s="150">
        <f t="shared" si="546"/>
        <v>-16.550839320597291</v>
      </c>
      <c r="AM168" s="151">
        <f t="shared" si="547"/>
        <v>15.297786791778336</v>
      </c>
      <c r="AN168" s="152">
        <f t="shared" si="548"/>
        <v>17.464786255436636</v>
      </c>
      <c r="AO168" s="150">
        <v>15.923</v>
      </c>
      <c r="AP168" s="151">
        <v>7.7750000000000004</v>
      </c>
      <c r="AQ168" s="151">
        <v>11.217093272056481</v>
      </c>
      <c r="AR168" s="152">
        <v>14.882887827298008</v>
      </c>
      <c r="AS168" s="150">
        <f t="shared" si="549"/>
        <v>-51.17126169691641</v>
      </c>
      <c r="AT168" s="151">
        <f t="shared" si="550"/>
        <v>44.27129610362033</v>
      </c>
      <c r="AU168" s="152">
        <f t="shared" si="551"/>
        <v>32.680432143446552</v>
      </c>
      <c r="AV168" s="150">
        <f t="shared" si="552"/>
        <v>15.424047230317228</v>
      </c>
      <c r="AW168" s="151">
        <f t="shared" si="553"/>
        <v>19.3</v>
      </c>
      <c r="AX168" s="152">
        <f t="shared" si="554"/>
        <v>21.799999999999997</v>
      </c>
      <c r="AY168" s="150">
        <v>7.9649999999999999</v>
      </c>
      <c r="AZ168" s="151">
        <v>1.6248999999999998</v>
      </c>
      <c r="BA168" s="151">
        <v>3.8989063983616674</v>
      </c>
      <c r="BB168" s="152">
        <v>6.9474882649362462</v>
      </c>
      <c r="BC168" s="150">
        <f t="shared" si="555"/>
        <v>-79.59949780288764</v>
      </c>
      <c r="BD168" s="151">
        <f t="shared" si="556"/>
        <v>139.94746743563712</v>
      </c>
      <c r="BE168" s="152">
        <f t="shared" si="557"/>
        <v>78.190691314251666</v>
      </c>
      <c r="BF168" s="150">
        <f t="shared" si="558"/>
        <v>3.2234770861147859</v>
      </c>
      <c r="BG168" s="151">
        <f t="shared" si="559"/>
        <v>6.7084129251057263</v>
      </c>
      <c r="BH168" s="152">
        <f t="shared" si="560"/>
        <v>10.176468836767876</v>
      </c>
      <c r="BI168" s="150">
        <v>27.18</v>
      </c>
      <c r="BJ168" s="151">
        <v>25.67</v>
      </c>
      <c r="BK168" s="151">
        <v>13.559999999999995</v>
      </c>
      <c r="BL168" s="152">
        <f t="shared" si="561"/>
        <v>33.589999999999996</v>
      </c>
      <c r="BM168" s="151">
        <v>-10.407414558795125</v>
      </c>
      <c r="BN168" s="151">
        <v>17.587430000000001</v>
      </c>
      <c r="BO168" s="151">
        <v>15.197867718040619</v>
      </c>
      <c r="BP168" s="151">
        <v>8.6552860000000003</v>
      </c>
      <c r="BQ168" s="152">
        <v>9.0591249999999999</v>
      </c>
      <c r="BR168" s="150">
        <f t="shared" si="520"/>
        <v>-54.953465450342513</v>
      </c>
      <c r="BS168" s="151">
        <f t="shared" si="521"/>
        <v>-23.309499924813409</v>
      </c>
    </row>
    <row r="169" spans="2:71" ht="12.75">
      <c r="B169" s="252" t="s">
        <v>161</v>
      </c>
      <c r="C169" s="165" t="s">
        <v>376</v>
      </c>
      <c r="D169" s="177" t="s">
        <v>99</v>
      </c>
      <c r="E169" s="105" t="s">
        <v>287</v>
      </c>
      <c r="F169" s="148">
        <f>VLOOKUP($B169,Snapshot!$D:$AJ,2,FALSE)</f>
        <v>2221.5</v>
      </c>
      <c r="G169" s="148">
        <f>VLOOKUP($B169,Snapshot!$D:$AJ,3,FALSE)</f>
        <v>2050</v>
      </c>
      <c r="H169" s="148">
        <f t="shared" ref="H169" si="562">IF(IFERROR(((IF(G169&lt;0,"-",G169))/F169*100-100),"-")=-100,"-",(IFERROR(((IF(G169&lt;0,"-",G169))/F169*100-100),"-")))</f>
        <v>-7.7200090029259485</v>
      </c>
      <c r="I169" s="149">
        <f>VLOOKUP($B169,Snapshot!$D:$AJ,8,FALSE)</f>
        <v>11.825819892473117</v>
      </c>
      <c r="J169" s="250">
        <f>IF(VLOOKUP($B169,Snapshot!$D:$AJ,28,FALSE)="#N/A N/A","NA",VLOOKUP($B169,Snapshot!$D:$AJ,30,FALSE))</f>
        <v>40.219650000000001</v>
      </c>
      <c r="K169" s="154">
        <f>IF(VLOOKUP($B169,Snapshot!$D:$AJ,29,FALSE)="#N/A N/A","NA",VLOOKUP($B169,Snapshot!$D:$AJ,31,FALSE))</f>
        <v>39.000129999999999</v>
      </c>
      <c r="L169" s="154">
        <f>IF(VLOOKUP($B169,Snapshot!$D:$AJ,30,FALSE)="#N/A N/A","NA",VLOOKUP($B169,Snapshot!$D:$AJ,32,FALSE))</f>
        <v>96.193579999999997</v>
      </c>
      <c r="M169" s="155">
        <f>IF(VLOOKUP($B169,Snapshot!$D:$AJ,31,FALSE)="#N/A N/A","NA",VLOOKUP($B169,Snapshot!$D:$AJ,33,FALSE))</f>
        <v>67.907480000000007</v>
      </c>
      <c r="N169" s="150">
        <f>VLOOKUP($B169,Snapshot!$D:$AJ,10,FALSE)</f>
        <v>8.6050549450548797</v>
      </c>
      <c r="O169" s="151">
        <f>VLOOKUP($B169,Snapshot!$D:$AJ,11,FALSE)</f>
        <v>41.528712871287098</v>
      </c>
      <c r="P169" s="151">
        <f>VLOOKUP($B169,Snapshot!$D:$AJ,12,FALSE)</f>
        <v>59.157405444172085</v>
      </c>
      <c r="Q169" s="152">
        <f>VLOOKUP($B169,Snapshot!$D:$AJ,13,FALSE)</f>
        <v>69.929240228020475</v>
      </c>
      <c r="R169" s="150">
        <f t="shared" ref="R169" si="563">IF(AND(N169&lt;0,O169&gt;0),"LP",IF(AND(N169&gt;0,O169&lt;0),"PL",IF(OR(N169&lt;0,O169&lt;0),"Loss",IF(ISERROR((+O169/N169-1)*100),"NA",(+O169/N169-1)*100))))</f>
        <v>382.60834052143576</v>
      </c>
      <c r="S169" s="151">
        <f t="shared" ref="S169" si="564">IF(AND(O169&lt;0,P169&gt;0),"LP",IF(AND(O169&gt;0,P169&lt;0),"PL",IF(OR(O169&lt;0,P169&lt;0),"Loss",IF(ISERROR((+P169/O169-1)*100),"NA",(+P169/O169-1)*100))))</f>
        <v>42.449407540086412</v>
      </c>
      <c r="T169" s="152">
        <f t="shared" ref="T169" si="565">IF(AND(P169&lt;0,Q169&gt;0),"LP",IF(AND(P169&gt;0,Q169&lt;0),"PL",IF(OR(P169&lt;0,Q169&lt;0),"Loss",IF(ISERROR((+Q169/P169-1)*100),"NA",(+Q169/P169-1)*100))))</f>
        <v>18.208768121201601</v>
      </c>
      <c r="U169" s="150">
        <f>VLOOKUP($B169,Snapshot!$D:$AJ,17,FALSE)</f>
        <v>53.493109860766779</v>
      </c>
      <c r="V169" s="151">
        <f>VLOOKUP($B169,Snapshot!$D:$AJ,18,FALSE)</f>
        <v>37.552356857443144</v>
      </c>
      <c r="W169" s="152">
        <f>VLOOKUP($B169,Snapshot!$D:$AJ,19,FALSE)</f>
        <v>31.767826916984728</v>
      </c>
      <c r="X169" s="150">
        <f>VLOOKUP($B169,Snapshot!$D:$AJ,20,FALSE)</f>
        <v>7.0655578531915566</v>
      </c>
      <c r="Y169" s="151">
        <f>VLOOKUP($B169,Snapshot!$D:$AJ,21,FALSE)</f>
        <v>6.0285486685801901</v>
      </c>
      <c r="Z169" s="152">
        <f>VLOOKUP($B169,Snapshot!$D:$AJ,22,FALSE)</f>
        <v>5.100945533536513</v>
      </c>
      <c r="AA169" s="150">
        <f>VLOOKUP($B169,Snapshot!$D:$AJ,23,FALSE)</f>
        <v>28.04196305820405</v>
      </c>
      <c r="AB169" s="151">
        <f>VLOOKUP($B169,Snapshot!$D:$AJ,24,FALSE)</f>
        <v>21.607443156169573</v>
      </c>
      <c r="AC169" s="152">
        <f>VLOOKUP($B169,Snapshot!$D:$AJ,25,FALSE)</f>
        <v>18.199705408657607</v>
      </c>
      <c r="AD169" s="151">
        <f>VLOOKUP($B169,Snapshot!$D:$AJ,26,FALSE)</f>
        <v>14.111709852694606</v>
      </c>
      <c r="AE169" s="151">
        <f>VLOOKUP($B169,Snapshot!$D:$AJ,27,FALSE)</f>
        <v>17.325116147183664</v>
      </c>
      <c r="AF169" s="262">
        <f>VLOOKUP($B169,Snapshot!$D:$AJ,28,FALSE)</f>
        <v>17.395243717449816</v>
      </c>
      <c r="AG169" s="152">
        <f>VLOOKUP($B169,Snapshot!$D:$AJ,29,FALSE)</f>
        <v>0.11253657438667568</v>
      </c>
      <c r="AH169" s="150">
        <v>166.417</v>
      </c>
      <c r="AI169" s="151">
        <v>198.0538</v>
      </c>
      <c r="AJ169" s="151">
        <v>218.2647672000989</v>
      </c>
      <c r="AK169" s="152">
        <v>244.22674415309905</v>
      </c>
      <c r="AL169" s="150">
        <f t="shared" ref="AL169" si="566">IF(OR(AH169&lt;0,AI169&lt;0),"NM",IF(ISERROR((AI169/AH169*100-100)),"NA",(AI169/AH169*100-100)))</f>
        <v>19.010557815607783</v>
      </c>
      <c r="AM169" s="151">
        <f t="shared" ref="AM169" si="567">IF(OR(AI169&lt;0,AJ169&lt;0),"NM",IF(ISERROR((AJ169/AI169*100-100)),"NA",(AJ169/AI169*100-100)))</f>
        <v>10.204786376276999</v>
      </c>
      <c r="AN169" s="152">
        <f t="shared" ref="AN169" si="568">IF(OR(AJ169&lt;0,AK169&lt;0),"NM",IF(ISERROR((AK169/AJ169*100-100)),"NA",(AK169/AJ169*100-100)))</f>
        <v>11.89471726749143</v>
      </c>
      <c r="AO169" s="150">
        <v>17.582399999999993</v>
      </c>
      <c r="AP169" s="151">
        <v>35.932200000000009</v>
      </c>
      <c r="AQ169" s="151">
        <v>45.835601112020754</v>
      </c>
      <c r="AR169" s="152">
        <v>52.99420348122247</v>
      </c>
      <c r="AS169" s="150">
        <f t="shared" ref="AS169" si="569">IF(OR(AO169&lt;0,AP169&lt;0),"NM",IF(ISERROR((AP169/AO169*100-100)),"NA",(AP169/AO169*100-100)))</f>
        <v>104.364591864592</v>
      </c>
      <c r="AT169" s="151">
        <f t="shared" ref="AT169" si="570">IF(OR(AP169&lt;0,AQ169&lt;0),"NM",IF(ISERROR((AQ169/AP169*100-100)),"NA",(AQ169/AP169*100-100)))</f>
        <v>27.5613547515063</v>
      </c>
      <c r="AU169" s="152">
        <f t="shared" ref="AU169" si="571">IF(OR(AQ169&lt;0,AR169&lt;0),"NM",IF(ISERROR((AR169/AQ169*100-100)),"NA",(AR169/AQ169*100-100)))</f>
        <v>15.617996045707613</v>
      </c>
      <c r="AV169" s="150">
        <f t="shared" ref="AV169" si="572">IF(OR(AI169&lt;0,AP169&lt;0),"NM",IF(ISERROR((AP169/AI169*100)),"NA",(AP169/AI169*100)))</f>
        <v>18.142646089092967</v>
      </c>
      <c r="AW169" s="151">
        <f t="shared" ref="AW169" si="573">IF(OR(AJ169&lt;0,AQ169&lt;0),"NM",IF(ISERROR((AQ169/AJ169*100)),"NA",(AQ169/AJ169*100)))</f>
        <v>20.999999999999993</v>
      </c>
      <c r="AX169" s="152">
        <f t="shared" ref="AX169" si="574">IF(OR(AK169&lt;0,AR169&lt;0),"NM",IF(ISERROR((AR169/AK169*100)),"NA",(AR169/AK169*100)))</f>
        <v>21.698771633299039</v>
      </c>
      <c r="AY169" s="150">
        <v>3.9152999999999705</v>
      </c>
      <c r="AZ169" s="151">
        <v>18.874799999999986</v>
      </c>
      <c r="BA169" s="151">
        <v>26.88704077437621</v>
      </c>
      <c r="BB169" s="152">
        <v>31.782839683635306</v>
      </c>
      <c r="BC169" s="150">
        <f t="shared" ref="BC169" si="575">IF(OR(AY169&lt;0,AZ169&lt;0),"NM",IF(ISERROR((AZ169/AY169*100-100)),"NA",(AZ169/AY169*100-100)))</f>
        <v>382.07800168569793</v>
      </c>
      <c r="BD169" s="151">
        <f t="shared" ref="BD169" si="576">IF(OR(AZ169&lt;0,BA169&lt;0),"NM",IF(ISERROR((BA169/AZ169*100-100)),"NA",(BA169/AZ169*100-100)))</f>
        <v>42.449407540086412</v>
      </c>
      <c r="BE169" s="152">
        <f t="shared" ref="BE169" si="577">IF(OR(BA169&lt;0,BB169&lt;0),"NM",IF(ISERROR((BB169/BA169*100-100)),"NA",(BB169/BA169*100-100)))</f>
        <v>18.208768121201629</v>
      </c>
      <c r="BF169" s="150">
        <f t="shared" ref="BF169" si="578">IF(OR(AI169&lt;0,AZ169&lt;0),"NM",IF(ISERROR((AZ169/AI169*100)),"NA",(AZ169/AI169*100)))</f>
        <v>9.5301377706461512</v>
      </c>
      <c r="BG169" s="151">
        <f t="shared" ref="BG169" si="579">IF(OR(AJ169&lt;0,BA169&lt;0),"NM",IF(ISERROR((BA169/AJ169*100)),"NA",(BA169/AJ169*100)))</f>
        <v>12.318543720676155</v>
      </c>
      <c r="BH169" s="152">
        <f t="shared" ref="BH169" si="580">IF(OR(AK169&lt;0,BB169&lt;0),"NM",IF(ISERROR((BB169/AK169*100)),"NA",(BB169/AK169*100)))</f>
        <v>13.013660643042236</v>
      </c>
      <c r="BI169" s="150">
        <v>46.98</v>
      </c>
      <c r="BJ169" s="151">
        <v>19.32</v>
      </c>
      <c r="BK169" s="151">
        <v>26.78</v>
      </c>
      <c r="BL169" s="152">
        <f t="shared" ref="BL169" si="581">100-BI169-BJ169-BK169</f>
        <v>6.9200000000000017</v>
      </c>
      <c r="BM169" s="151">
        <v>-3.9143598615916915</v>
      </c>
      <c r="BN169" s="151">
        <v>96.193579999999997</v>
      </c>
      <c r="BO169" s="151">
        <v>37.574380310633217</v>
      </c>
      <c r="BP169" s="151">
        <v>10.591032</v>
      </c>
      <c r="BQ169" s="152">
        <v>16.833548</v>
      </c>
      <c r="BR169" s="150">
        <f t="shared" si="520"/>
        <v>153.86610836768511</v>
      </c>
      <c r="BS169" s="151">
        <f t="shared" si="521"/>
        <v>88.806540864916315</v>
      </c>
    </row>
    <row r="170" spans="2:71" ht="12.75">
      <c r="B170" s="252" t="s">
        <v>751</v>
      </c>
      <c r="C170" s="165" t="s">
        <v>754</v>
      </c>
      <c r="D170" s="177" t="s">
        <v>99</v>
      </c>
      <c r="E170" s="105" t="s">
        <v>286</v>
      </c>
      <c r="F170" s="148">
        <f>VLOOKUP($B170,Snapshot!$D:$AJ,2,FALSE)</f>
        <v>2591.1</v>
      </c>
      <c r="G170" s="148">
        <f>VLOOKUP($B170,Snapshot!$D:$AJ,3,FALSE)</f>
        <v>2760</v>
      </c>
      <c r="H170" s="148">
        <f t="shared" si="542"/>
        <v>6.5184670603218677</v>
      </c>
      <c r="I170" s="149">
        <f>VLOOKUP($B170,Snapshot!$D:$AJ,8,FALSE)</f>
        <v>12.847292685782556</v>
      </c>
      <c r="J170" s="250">
        <f>IF(VLOOKUP($B170,Snapshot!$D:$AJ,28,FALSE)="#N/A N/A","NA",VLOOKUP($B170,Snapshot!$D:$AJ,30,FALSE))</f>
        <v>21.291979999999999</v>
      </c>
      <c r="K170" s="154">
        <f>IF(VLOOKUP($B170,Snapshot!$D:$AJ,29,FALSE)="#N/A N/A","NA",VLOOKUP($B170,Snapshot!$D:$AJ,31,FALSE))</f>
        <v>11.06301</v>
      </c>
      <c r="L170" s="154">
        <f>IF(VLOOKUP($B170,Snapshot!$D:$AJ,30,FALSE)="#N/A N/A","NA",VLOOKUP($B170,Snapshot!$D:$AJ,32,FALSE))</f>
        <v>47.577959999999997</v>
      </c>
      <c r="M170" s="155">
        <f>IF(VLOOKUP($B170,Snapshot!$D:$AJ,31,FALSE)="#N/A N/A","NA",VLOOKUP($B170,Snapshot!$D:$AJ,33,FALSE))</f>
        <v>30.66236</v>
      </c>
      <c r="N170" s="150">
        <f>VLOOKUP($B170,Snapshot!$D:$AJ,10,FALSE)</f>
        <v>34.489676990302883</v>
      </c>
      <c r="O170" s="151">
        <f>VLOOKUP($B170,Snapshot!$D:$AJ,11,FALSE)</f>
        <v>47.752251662579191</v>
      </c>
      <c r="P170" s="151">
        <f>VLOOKUP($B170,Snapshot!$D:$AJ,12,FALSE)</f>
        <v>54.487863286552226</v>
      </c>
      <c r="Q170" s="152">
        <f>VLOOKUP($B170,Snapshot!$D:$AJ,13,FALSE)</f>
        <v>62.44612403559519</v>
      </c>
      <c r="R170" s="150">
        <f t="shared" si="543"/>
        <v>38.45375146889667</v>
      </c>
      <c r="S170" s="151">
        <f t="shared" si="544"/>
        <v>14.1053277897079</v>
      </c>
      <c r="T170" s="152">
        <f t="shared" si="545"/>
        <v>14.605565843517088</v>
      </c>
      <c r="U170" s="150">
        <f>VLOOKUP($B170,Snapshot!$D:$AJ,17,FALSE)</f>
        <v>54.261315640336647</v>
      </c>
      <c r="V170" s="151">
        <f>VLOOKUP($B170,Snapshot!$D:$AJ,18,FALSE)</f>
        <v>47.553709096159245</v>
      </c>
      <c r="W170" s="152">
        <f>VLOOKUP($B170,Snapshot!$D:$AJ,19,FALSE)</f>
        <v>41.493367923412436</v>
      </c>
      <c r="X170" s="150">
        <f>VLOOKUP($B170,Snapshot!$D:$AJ,20,FALSE)</f>
        <v>11.085709426798283</v>
      </c>
      <c r="Y170" s="151">
        <f>VLOOKUP($B170,Snapshot!$D:$AJ,21,FALSE)</f>
        <v>9.4302884122746402</v>
      </c>
      <c r="Z170" s="152">
        <f>VLOOKUP($B170,Snapshot!$D:$AJ,22,FALSE)</f>
        <v>8.0335495960653294</v>
      </c>
      <c r="AA170" s="150">
        <f>VLOOKUP($B170,Snapshot!$D:$AJ,23,FALSE)</f>
        <v>40.995625297820965</v>
      </c>
      <c r="AB170" s="151">
        <f>VLOOKUP($B170,Snapshot!$D:$AJ,24,FALSE)</f>
        <v>34.714653065323745</v>
      </c>
      <c r="AC170" s="152">
        <f>VLOOKUP($B170,Snapshot!$D:$AJ,25,FALSE)</f>
        <v>29.580486801839161</v>
      </c>
      <c r="AD170" s="151">
        <f>VLOOKUP($B170,Snapshot!$D:$AJ,26,FALSE)</f>
        <v>22.774926635721393</v>
      </c>
      <c r="AE170" s="151">
        <f>VLOOKUP($B170,Snapshot!$D:$AJ,27,FALSE)</f>
        <v>21.430939050279054</v>
      </c>
      <c r="AF170" s="262">
        <f>VLOOKUP($B170,Snapshot!$D:$AJ,28,FALSE)</f>
        <v>20.909520269918843</v>
      </c>
      <c r="AG170" s="152">
        <f>VLOOKUP($B170,Snapshot!$D:$AJ,29,FALSE)</f>
        <v>0.36858671346207539</v>
      </c>
      <c r="AH170" s="150">
        <v>87.49</v>
      </c>
      <c r="AI170" s="151">
        <v>103.3477</v>
      </c>
      <c r="AJ170" s="151">
        <v>114.303420451844</v>
      </c>
      <c r="AK170" s="152">
        <v>127.80753886552216</v>
      </c>
      <c r="AL170" s="150">
        <f t="shared" si="546"/>
        <v>18.125157160818389</v>
      </c>
      <c r="AM170" s="151">
        <f t="shared" si="547"/>
        <v>10.600836256485621</v>
      </c>
      <c r="AN170" s="152">
        <f t="shared" si="548"/>
        <v>11.81427323897752</v>
      </c>
      <c r="AO170" s="150">
        <v>20.288990000000005</v>
      </c>
      <c r="AP170" s="151">
        <v>25.350800000000003</v>
      </c>
      <c r="AQ170" s="151">
        <v>29.261675635672074</v>
      </c>
      <c r="AR170" s="152">
        <v>33.613382721632327</v>
      </c>
      <c r="AS170" s="150">
        <f t="shared" si="549"/>
        <v>24.948555842355873</v>
      </c>
      <c r="AT170" s="151">
        <f t="shared" si="550"/>
        <v>15.427030451394302</v>
      </c>
      <c r="AU170" s="152">
        <f t="shared" si="551"/>
        <v>14.871694772855776</v>
      </c>
      <c r="AV170" s="150">
        <f t="shared" si="552"/>
        <v>24.529621849349333</v>
      </c>
      <c r="AW170" s="151">
        <f t="shared" si="553"/>
        <v>25.600000000000005</v>
      </c>
      <c r="AX170" s="152">
        <f t="shared" si="554"/>
        <v>26.3</v>
      </c>
      <c r="AY170" s="150">
        <v>13.816165901649327</v>
      </c>
      <c r="AZ170" s="151">
        <v>19.129000000000005</v>
      </c>
      <c r="BA170" s="151">
        <v>21.827184178233384</v>
      </c>
      <c r="BB170" s="152">
        <v>25.015167935171007</v>
      </c>
      <c r="BC170" s="150">
        <f t="shared" si="555"/>
        <v>38.453751468896655</v>
      </c>
      <c r="BD170" s="151">
        <f t="shared" si="556"/>
        <v>14.105202458222493</v>
      </c>
      <c r="BE170" s="152">
        <f t="shared" si="557"/>
        <v>14.605565843517084</v>
      </c>
      <c r="BF170" s="150">
        <f t="shared" si="558"/>
        <v>18.509362085464893</v>
      </c>
      <c r="BG170" s="151">
        <f t="shared" si="559"/>
        <v>19.09582765935615</v>
      </c>
      <c r="BH170" s="152">
        <f t="shared" si="560"/>
        <v>19.572529255486032</v>
      </c>
      <c r="BI170" s="150">
        <v>74.87</v>
      </c>
      <c r="BJ170" s="151">
        <v>11.58</v>
      </c>
      <c r="BK170" s="151">
        <v>9.94</v>
      </c>
      <c r="BL170" s="152">
        <f t="shared" si="561"/>
        <v>3.6099999999999959</v>
      </c>
      <c r="BM170" s="151">
        <v>-6.7949640287769881</v>
      </c>
      <c r="BN170" s="151">
        <v>47.577959999999997</v>
      </c>
      <c r="BO170" s="151">
        <v>19.73392009557945</v>
      </c>
      <c r="BP170" s="151" t="e">
        <v>#N/A</v>
      </c>
      <c r="BQ170" s="152" t="e">
        <v>#N/A</v>
      </c>
      <c r="BR170" s="150" t="str">
        <f t="shared" si="520"/>
        <v xml:space="preserve"> </v>
      </c>
      <c r="BS170" s="151" t="str">
        <f t="shared" si="521"/>
        <v xml:space="preserve"> </v>
      </c>
    </row>
    <row r="171" spans="2:71" ht="12.75">
      <c r="B171" s="252" t="s">
        <v>688</v>
      </c>
      <c r="C171" s="165" t="s">
        <v>1354</v>
      </c>
      <c r="D171" s="177" t="s">
        <v>99</v>
      </c>
      <c r="E171" s="105" t="s">
        <v>286</v>
      </c>
      <c r="F171" s="148">
        <f>VLOOKUP($B171,Snapshot!$D:$AJ,2,FALSE)</f>
        <v>995.3</v>
      </c>
      <c r="G171" s="148">
        <f>VLOOKUP($B171,Snapshot!$D:$AJ,3,FALSE)</f>
        <v>1240</v>
      </c>
      <c r="H171" s="148">
        <f t="shared" si="542"/>
        <v>24.585552094845781</v>
      </c>
      <c r="I171" s="149">
        <f>VLOOKUP($B171,Snapshot!$D:$AJ,8,FALSE)</f>
        <v>11.550175035842294</v>
      </c>
      <c r="J171" s="250">
        <f>IF(VLOOKUP($B171,Snapshot!$D:$AJ,28,FALSE)="#N/A N/A","NA",VLOOKUP($B171,Snapshot!$D:$AJ,30,FALSE))</f>
        <v>8.0321300000000004</v>
      </c>
      <c r="K171" s="154">
        <f>IF(VLOOKUP($B171,Snapshot!$D:$AJ,29,FALSE)="#N/A N/A","NA",VLOOKUP($B171,Snapshot!$D:$AJ,31,FALSE))</f>
        <v>23.839739999999999</v>
      </c>
      <c r="L171" s="154">
        <f>IF(VLOOKUP($B171,Snapshot!$D:$AJ,30,FALSE)="#N/A N/A","NA",VLOOKUP($B171,Snapshot!$D:$AJ,32,FALSE))</f>
        <v>73.654359999999997</v>
      </c>
      <c r="M171" s="155">
        <f>IF(VLOOKUP($B171,Snapshot!$D:$AJ,31,FALSE)="#N/A N/A","NA",VLOOKUP($B171,Snapshot!$D:$AJ,33,FALSE))</f>
        <v>44.749859999999998</v>
      </c>
      <c r="N171" s="150">
        <f>VLOOKUP($B171,Snapshot!$D:$AJ,10,FALSE)</f>
        <v>11.580565449672651</v>
      </c>
      <c r="O171" s="151">
        <f>VLOOKUP($B171,Snapshot!$D:$AJ,11,FALSE)</f>
        <v>13.736845060842748</v>
      </c>
      <c r="P171" s="151">
        <f>VLOOKUP($B171,Snapshot!$D:$AJ,12,FALSE)</f>
        <v>15.649912751828095</v>
      </c>
      <c r="Q171" s="152">
        <f>VLOOKUP($B171,Snapshot!$D:$AJ,13,FALSE)</f>
        <v>19.147766601958722</v>
      </c>
      <c r="R171" s="150">
        <f t="shared" si="543"/>
        <v>18.619812828146909</v>
      </c>
      <c r="S171" s="151">
        <f t="shared" si="544"/>
        <v>13.926543413076686</v>
      </c>
      <c r="T171" s="152">
        <f t="shared" si="545"/>
        <v>22.350628438628426</v>
      </c>
      <c r="U171" s="150">
        <f>VLOOKUP($B171,Snapshot!$D:$AJ,17,FALSE)</f>
        <v>72.454773682869131</v>
      </c>
      <c r="V171" s="151">
        <f>VLOOKUP($B171,Snapshot!$D:$AJ,18,FALSE)</f>
        <v>63.597798644835073</v>
      </c>
      <c r="W171" s="152">
        <f>VLOOKUP($B171,Snapshot!$D:$AJ,19,FALSE)</f>
        <v>51.979952580902342</v>
      </c>
      <c r="X171" s="150">
        <f>VLOOKUP($B171,Snapshot!$D:$AJ,20,FALSE)</f>
        <v>10.380060443572887</v>
      </c>
      <c r="Y171" s="151">
        <f>VLOOKUP($B171,Snapshot!$D:$AJ,21,FALSE)</f>
        <v>8.9364796079332738</v>
      </c>
      <c r="Z171" s="152">
        <f>VLOOKUP($B171,Snapshot!$D:$AJ,22,FALSE)</f>
        <v>7.6254923272690665</v>
      </c>
      <c r="AA171" s="150">
        <f>VLOOKUP($B171,Snapshot!$D:$AJ,23,FALSE)</f>
        <v>51.521604404698344</v>
      </c>
      <c r="AB171" s="151">
        <f>VLOOKUP($B171,Snapshot!$D:$AJ,24,FALSE)</f>
        <v>43.799748339757315</v>
      </c>
      <c r="AC171" s="152">
        <f>VLOOKUP($B171,Snapshot!$D:$AJ,25,FALSE)</f>
        <v>35.689258676071084</v>
      </c>
      <c r="AD171" s="151">
        <f>VLOOKUP($B171,Snapshot!$D:$AJ,26,FALSE)</f>
        <v>15.336896271912206</v>
      </c>
      <c r="AE171" s="151">
        <f>VLOOKUP($B171,Snapshot!$D:$AJ,27,FALSE)</f>
        <v>15.101668214190363</v>
      </c>
      <c r="AF171" s="262">
        <f>VLOOKUP($B171,Snapshot!$D:$AJ,28,FALSE)</f>
        <v>15.831294555906295</v>
      </c>
      <c r="AG171" s="152">
        <f>VLOOKUP($B171,Snapshot!$D:$AJ,29,FALSE)</f>
        <v>0</v>
      </c>
      <c r="AH171" s="150">
        <v>58.75</v>
      </c>
      <c r="AI171" s="151">
        <v>68.150000000000006</v>
      </c>
      <c r="AJ171" s="151">
        <v>83.587746794141538</v>
      </c>
      <c r="AK171" s="152">
        <v>100.59515362957164</v>
      </c>
      <c r="AL171" s="150">
        <f t="shared" si="546"/>
        <v>16.000000000000014</v>
      </c>
      <c r="AM171" s="151">
        <f t="shared" si="547"/>
        <v>22.65259984466843</v>
      </c>
      <c r="AN171" s="152">
        <f t="shared" si="548"/>
        <v>20.346770295550186</v>
      </c>
      <c r="AO171" s="150">
        <v>16.07</v>
      </c>
      <c r="AP171" s="151">
        <v>18.73</v>
      </c>
      <c r="AQ171" s="151">
        <v>22.217623097882818</v>
      </c>
      <c r="AR171" s="152">
        <v>26.758310865466061</v>
      </c>
      <c r="AS171" s="150">
        <f t="shared" si="549"/>
        <v>16.552582451773489</v>
      </c>
      <c r="AT171" s="151">
        <f t="shared" si="550"/>
        <v>18.620518408343941</v>
      </c>
      <c r="AU171" s="152">
        <f t="shared" si="551"/>
        <v>20.437324675005115</v>
      </c>
      <c r="AV171" s="150">
        <f t="shared" si="552"/>
        <v>27.483492296404989</v>
      </c>
      <c r="AW171" s="151">
        <f t="shared" si="553"/>
        <v>26.58</v>
      </c>
      <c r="AX171" s="152">
        <f t="shared" si="554"/>
        <v>26.600000000000009</v>
      </c>
      <c r="AY171" s="150">
        <v>11.226000000000001</v>
      </c>
      <c r="AZ171" s="151">
        <v>13.316260188087774</v>
      </c>
      <c r="BA171" s="151">
        <v>15.170754944180066</v>
      </c>
      <c r="BB171" s="152">
        <v>18.561514013088605</v>
      </c>
      <c r="BC171" s="150">
        <f t="shared" si="555"/>
        <v>18.619812828146934</v>
      </c>
      <c r="BD171" s="151">
        <f t="shared" si="556"/>
        <v>13.926543413076686</v>
      </c>
      <c r="BE171" s="152">
        <f t="shared" si="557"/>
        <v>22.350628438628434</v>
      </c>
      <c r="BF171" s="150">
        <f t="shared" si="558"/>
        <v>19.539633438133198</v>
      </c>
      <c r="BG171" s="151">
        <f t="shared" si="559"/>
        <v>18.149496219275225</v>
      </c>
      <c r="BH171" s="152">
        <f t="shared" si="560"/>
        <v>18.451698062352911</v>
      </c>
      <c r="BI171" s="150">
        <v>23.74</v>
      </c>
      <c r="BJ171" s="151">
        <v>56.98</v>
      </c>
      <c r="BK171" s="151">
        <v>15.369999999999997</v>
      </c>
      <c r="BL171" s="152">
        <f t="shared" si="561"/>
        <v>3.9100000000000108</v>
      </c>
      <c r="BM171" s="151">
        <v>-10.899243543261278</v>
      </c>
      <c r="BN171" s="151">
        <v>73.654359999999997</v>
      </c>
      <c r="BO171" s="151">
        <v>20.293666523297489</v>
      </c>
      <c r="BP171" s="151" t="e">
        <v>#N/A</v>
      </c>
      <c r="BQ171" s="152" t="e">
        <v>#N/A</v>
      </c>
      <c r="BR171" s="150" t="str">
        <f t="shared" si="520"/>
        <v xml:space="preserve"> </v>
      </c>
      <c r="BS171" s="151" t="str">
        <f t="shared" si="521"/>
        <v xml:space="preserve"> </v>
      </c>
    </row>
    <row r="172" spans="2:71" ht="12.75">
      <c r="B172" s="252" t="s">
        <v>672</v>
      </c>
      <c r="C172" s="165" t="s">
        <v>1355</v>
      </c>
      <c r="D172" s="177" t="s">
        <v>99</v>
      </c>
      <c r="E172" s="105" t="s">
        <v>286</v>
      </c>
      <c r="F172" s="148">
        <f>VLOOKUP($B172,Snapshot!$D:$AJ,2,FALSE)</f>
        <v>223.1</v>
      </c>
      <c r="G172" s="148">
        <f>VLOOKUP($B172,Snapshot!$D:$AJ,3,FALSE)</f>
        <v>260</v>
      </c>
      <c r="H172" s="148">
        <f t="shared" ref="H172:H201" si="582">IF(IFERROR(((IF(G172&lt;0,"-",G172))/F172*100-100),"-")=-100,"-",(IFERROR(((IF(G172&lt;0,"-",G172))/F172*100-100),"-")))</f>
        <v>16.539668310174818</v>
      </c>
      <c r="I172" s="149">
        <f>VLOOKUP($B172,Snapshot!$D:$AJ,8,FALSE)</f>
        <v>3.577582356419355</v>
      </c>
      <c r="J172" s="250">
        <f>IF(VLOOKUP($B172,Snapshot!$D:$AJ,28,FALSE)="#N/A N/A","NA",VLOOKUP($B172,Snapshot!$D:$AJ,30,FALSE))</f>
        <v>41.740789999999997</v>
      </c>
      <c r="K172" s="154">
        <f>IF(VLOOKUP($B172,Snapshot!$D:$AJ,29,FALSE)="#N/A N/A","NA",VLOOKUP($B172,Snapshot!$D:$AJ,31,FALSE))</f>
        <v>82.345730000000003</v>
      </c>
      <c r="L172" s="154">
        <f>IF(VLOOKUP($B172,Snapshot!$D:$AJ,30,FALSE)="#N/A N/A","NA",VLOOKUP($B172,Snapshot!$D:$AJ,32,FALSE))</f>
        <v>130.3562</v>
      </c>
      <c r="M172" s="155">
        <f>IF(VLOOKUP($B172,Snapshot!$D:$AJ,31,FALSE)="#N/A N/A","NA",VLOOKUP($B172,Snapshot!$D:$AJ,33,FALSE))</f>
        <v>60.734870000000001</v>
      </c>
      <c r="N172" s="150">
        <f>VLOOKUP($B172,Snapshot!$D:$AJ,10,FALSE)</f>
        <v>-0.60289505122415832</v>
      </c>
      <c r="O172" s="151">
        <f>VLOOKUP($B172,Snapshot!$D:$AJ,11,FALSE)</f>
        <v>0.4234043095185247</v>
      </c>
      <c r="P172" s="151">
        <f>VLOOKUP($B172,Snapshot!$D:$AJ,12,FALSE)</f>
        <v>2.5796868740315144</v>
      </c>
      <c r="Q172" s="152">
        <f>VLOOKUP($B172,Snapshot!$D:$AJ,13,FALSE)</f>
        <v>5.3448742268415241</v>
      </c>
      <c r="R172" s="150" t="str">
        <f t="shared" ref="R172:R201" si="583">IF(AND(N172&lt;0,O172&gt;0),"LP",IF(AND(N172&gt;0,O172&lt;0),"PL",IF(OR(N172&lt;0,O172&lt;0),"Loss",IF(ISERROR((+O172/N172-1)*100),"NA",(+O172/N172-1)*100))))</f>
        <v>LP</v>
      </c>
      <c r="S172" s="151">
        <f t="shared" ref="S172:S201" si="584">IF(AND(O172&lt;0,P172&gt;0),"LP",IF(AND(O172&gt;0,P172&lt;0),"PL",IF(OR(O172&lt;0,P172&lt;0),"Loss",IF(ISERROR((+P172/O172-1)*100),"NA",(+P172/O172-1)*100))))</f>
        <v>509.27270130174441</v>
      </c>
      <c r="T172" s="152">
        <f t="shared" ref="T172:T201" si="585">IF(AND(P172&lt;0,Q172&gt;0),"LP",IF(AND(P172&gt;0,Q172&lt;0),"PL",IF(OR(P172&lt;0,Q172&lt;0),"Loss",IF(ISERROR((+Q172/P172-1)*100),"NA",(+Q172/P172-1)*100))))</f>
        <v>107.19081376293538</v>
      </c>
      <c r="U172" s="150">
        <f>VLOOKUP($B172,Snapshot!$D:$AJ,17,FALSE)</f>
        <v>526.919530539731</v>
      </c>
      <c r="V172" s="151">
        <f>VLOOKUP($B172,Snapshot!$D:$AJ,18,FALSE)</f>
        <v>86.483364413658876</v>
      </c>
      <c r="W172" s="152">
        <f>VLOOKUP($B172,Snapshot!$D:$AJ,19,FALSE)</f>
        <v>41.740926078224611</v>
      </c>
      <c r="X172" s="150">
        <f>VLOOKUP($B172,Snapshot!$D:$AJ,20,FALSE)</f>
        <v>3.3651528369928347</v>
      </c>
      <c r="Y172" s="151">
        <f>VLOOKUP($B172,Snapshot!$D:$AJ,21,FALSE)</f>
        <v>3.2259904695397119</v>
      </c>
      <c r="Z172" s="152">
        <f>VLOOKUP($B172,Snapshot!$D:$AJ,22,FALSE)</f>
        <v>2.9713964967849957</v>
      </c>
      <c r="AA172" s="150">
        <f>VLOOKUP($B172,Snapshot!$D:$AJ,23,FALSE)</f>
        <v>28.347411368122298</v>
      </c>
      <c r="AB172" s="151">
        <f>VLOOKUP($B172,Snapshot!$D:$AJ,24,FALSE)</f>
        <v>22.53825798612899</v>
      </c>
      <c r="AC172" s="152">
        <f>VLOOKUP($B172,Snapshot!$D:$AJ,25,FALSE)</f>
        <v>16.614847612925743</v>
      </c>
      <c r="AD172" s="151">
        <f>VLOOKUP($B172,Snapshot!$D:$AJ,26,FALSE)</f>
        <v>0.76288415393194786</v>
      </c>
      <c r="AE172" s="151">
        <f>VLOOKUP($B172,Snapshot!$D:$AJ,27,FALSE)</f>
        <v>4.2227079880116412</v>
      </c>
      <c r="AF172" s="262">
        <f>VLOOKUP($B172,Snapshot!$D:$AJ,28,FALSE)</f>
        <v>8.2161715619220246</v>
      </c>
      <c r="AG172" s="152">
        <f>VLOOKUP($B172,Snapshot!$D:$AJ,29,FALSE)</f>
        <v>2.8467344880223528E-2</v>
      </c>
      <c r="AH172" s="150">
        <v>70.8155</v>
      </c>
      <c r="AI172" s="151">
        <v>81.711600000000004</v>
      </c>
      <c r="AJ172" s="151">
        <v>93.307799999999986</v>
      </c>
      <c r="AK172" s="152">
        <v>107.37607799999999</v>
      </c>
      <c r="AL172" s="150">
        <f t="shared" ref="AL172:AL201" si="586">IF(OR(AH172&lt;0,AI172&lt;0),"NM",IF(ISERROR((AI172/AH172*100-100)),"NA",(AI172/AH172*100-100)))</f>
        <v>15.386603215397756</v>
      </c>
      <c r="AM172" s="151">
        <f t="shared" ref="AM172:AM201" si="587">IF(OR(AI172&lt;0,AJ172&lt;0),"NM",IF(ISERROR((AJ172/AI172*100-100)),"NA",(AJ172/AI172*100-100)))</f>
        <v>14.191620284023301</v>
      </c>
      <c r="AN172" s="152">
        <f t="shared" ref="AN172:AN201" si="588">IF(OR(AJ172&lt;0,AK172&lt;0),"NM",IF(ISERROR((AK172/AJ172*100-100)),"NA",(AK172/AJ172*100-100)))</f>
        <v>15.077279712950059</v>
      </c>
      <c r="AO172" s="150">
        <v>7.2864000000000013</v>
      </c>
      <c r="AP172" s="151">
        <v>11.962600000000005</v>
      </c>
      <c r="AQ172" s="151">
        <v>15.095353999999984</v>
      </c>
      <c r="AR172" s="152">
        <v>20.231439129999991</v>
      </c>
      <c r="AS172" s="150">
        <f t="shared" ref="AS172:AS201" si="589">IF(OR(AO172&lt;0,AP172&lt;0),"NM",IF(ISERROR((AP172/AO172*100-100)),"NA",(AP172/AO172*100-100)))</f>
        <v>64.17709705753191</v>
      </c>
      <c r="AT172" s="151">
        <f t="shared" ref="AT172:AT201" si="590">IF(OR(AP172&lt;0,AQ172&lt;0),"NM",IF(ISERROR((AQ172/AP172*100-100)),"NA",(AQ172/AP172*100-100)))</f>
        <v>26.187902295487419</v>
      </c>
      <c r="AU172" s="152">
        <f t="shared" ref="AU172:AU201" si="591">IF(OR(AQ172&lt;0,AR172&lt;0),"NM",IF(ISERROR((AR172/AQ172*100-100)),"NA",(AR172/AQ172*100-100)))</f>
        <v>34.024277469743424</v>
      </c>
      <c r="AV172" s="150">
        <f t="shared" ref="AV172:AV201" si="592">IF(OR(AI172&lt;0,AP172&lt;0),"NM",IF(ISERROR((AP172/AI172*100)),"NA",(AP172/AI172*100)))</f>
        <v>14.640026630245895</v>
      </c>
      <c r="AW172" s="151">
        <f t="shared" ref="AW172:AW201" si="593">IF(OR(AJ172&lt;0,AQ172&lt;0),"NM",IF(ISERROR((AQ172/AJ172*100)),"NA",(AQ172/AJ172*100)))</f>
        <v>16.178019415311461</v>
      </c>
      <c r="AX172" s="152">
        <f t="shared" ref="AX172:AX201" si="594">IF(OR(AK172&lt;0,AR172&lt;0),"NM",IF(ISERROR((AR172/AK172*100)),"NA",(AR172/AK172*100)))</f>
        <v>18.841663345163337</v>
      </c>
      <c r="AY172" s="150">
        <v>-0.79760000801700015</v>
      </c>
      <c r="AZ172" s="151">
        <v>0.56014273127753222</v>
      </c>
      <c r="BA172" s="151">
        <v>3.4127967499999916</v>
      </c>
      <c r="BB172" s="152">
        <v>7.0710013583999931</v>
      </c>
      <c r="BC172" s="150" t="str">
        <f t="shared" ref="BC172:BC201" si="595">IF(OR(AY172&lt;0,AZ172&lt;0),"NM",IF(ISERROR((AZ172/AY172*100-100)),"NA",(AZ172/AY172*100-100)))</f>
        <v>NM</v>
      </c>
      <c r="BD172" s="151">
        <f t="shared" ref="BD172:BD201" si="596">IF(OR(AZ172&lt;0,BA172&lt;0),"NM",IF(ISERROR((BA172/AZ172*100-100)),"NA",(BA172/AZ172*100-100)))</f>
        <v>509.27270130174441</v>
      </c>
      <c r="BE172" s="152">
        <f t="shared" ref="BE172:BE201" si="597">IF(OR(BA172&lt;0,BB172&lt;0),"NM",IF(ISERROR((BB172/BA172*100-100)),"NA",(BB172/BA172*100-100)))</f>
        <v>107.19081376293533</v>
      </c>
      <c r="BF172" s="150">
        <f t="shared" ref="BF172:BF201" si="598">IF(OR(AI172&lt;0,AZ172&lt;0),"NM",IF(ISERROR((AZ172/AI172*100)),"NA",(AZ172/AI172*100)))</f>
        <v>0.6855118872687993</v>
      </c>
      <c r="BG172" s="151">
        <f t="shared" ref="BG172:BG201" si="599">IF(OR(AJ172&lt;0,BA172&lt;0),"NM",IF(ISERROR((BA172/AJ172*100)),"NA",(BA172/AJ172*100)))</f>
        <v>3.6575685526826183</v>
      </c>
      <c r="BH172" s="152">
        <f t="shared" ref="BH172:BH201" si="600">IF(OR(AK172&lt;0,BB172&lt;0),"NM",IF(ISERROR((BB172/AK172*100)),"NA",(BB172/AK172*100)))</f>
        <v>6.5852669329196338</v>
      </c>
      <c r="BI172" s="150">
        <v>34.950000000000003</v>
      </c>
      <c r="BJ172" s="151">
        <v>31.89</v>
      </c>
      <c r="BK172" s="151">
        <v>12.949999999999996</v>
      </c>
      <c r="BL172" s="152">
        <f t="shared" ref="BL172:BL201" si="601">100-BI172-BJ172-BK172</f>
        <v>20.21</v>
      </c>
      <c r="BM172" s="151">
        <v>-8.6030315444489958</v>
      </c>
      <c r="BN172" s="151">
        <v>130.3562</v>
      </c>
      <c r="BO172" s="151">
        <v>20.47727789725209</v>
      </c>
      <c r="BP172" s="151" t="e">
        <v>#N/A</v>
      </c>
      <c r="BQ172" s="152" t="e">
        <v>#N/A</v>
      </c>
      <c r="BR172" s="150" t="str">
        <f t="shared" si="520"/>
        <v xml:space="preserve"> </v>
      </c>
      <c r="BS172" s="151" t="str">
        <f t="shared" si="521"/>
        <v xml:space="preserve"> </v>
      </c>
    </row>
    <row r="173" spans="2:71" ht="12.75">
      <c r="B173" s="252" t="s">
        <v>162</v>
      </c>
      <c r="C173" s="165" t="s">
        <v>377</v>
      </c>
      <c r="D173" s="177" t="s">
        <v>99</v>
      </c>
      <c r="E173" s="105" t="s">
        <v>286</v>
      </c>
      <c r="F173" s="148">
        <f>VLOOKUP($B173,Snapshot!$D:$AJ,2,FALSE)</f>
        <v>1948.9</v>
      </c>
      <c r="G173" s="148">
        <f>VLOOKUP($B173,Snapshot!$D:$AJ,3,FALSE)</f>
        <v>1980</v>
      </c>
      <c r="H173" s="148">
        <f t="shared" si="582"/>
        <v>1.5957719739340064</v>
      </c>
      <c r="I173" s="149">
        <f>VLOOKUP($B173,Snapshot!$D:$AJ,8,FALSE)</f>
        <v>54.412408028673831</v>
      </c>
      <c r="J173" s="250">
        <f>IF(VLOOKUP($B173,Snapshot!$D:$AJ,28,FALSE)="#N/A N/A","NA",VLOOKUP($B173,Snapshot!$D:$AJ,30,FALSE))</f>
        <v>28.619039999999998</v>
      </c>
      <c r="K173" s="154">
        <f>IF(VLOOKUP($B173,Snapshot!$D:$AJ,29,FALSE)="#N/A N/A","NA",VLOOKUP($B173,Snapshot!$D:$AJ,31,FALSE))</f>
        <v>21.192710000000002</v>
      </c>
      <c r="L173" s="154">
        <f>IF(VLOOKUP($B173,Snapshot!$D:$AJ,30,FALSE)="#N/A N/A","NA",VLOOKUP($B173,Snapshot!$D:$AJ,32,FALSE))</f>
        <v>70.941149999999993</v>
      </c>
      <c r="M173" s="155">
        <f>IF(VLOOKUP($B173,Snapshot!$D:$AJ,31,FALSE)="#N/A N/A","NA",VLOOKUP($B173,Snapshot!$D:$AJ,33,FALSE))</f>
        <v>54.674599999999998</v>
      </c>
      <c r="N173" s="150">
        <f>VLOOKUP($B173,Snapshot!$D:$AJ,10,FALSE)</f>
        <v>35.771988782658035</v>
      </c>
      <c r="O173" s="151">
        <f>VLOOKUP($B173,Snapshot!$D:$AJ,11,FALSE)</f>
        <v>41.433622335590229</v>
      </c>
      <c r="P173" s="151">
        <f>VLOOKUP($B173,Snapshot!$D:$AJ,12,FALSE)</f>
        <v>49.348178241651226</v>
      </c>
      <c r="Q173" s="152">
        <f>VLOOKUP($B173,Snapshot!$D:$AJ,13,FALSE)</f>
        <v>58.440119527486964</v>
      </c>
      <c r="R173" s="150">
        <f t="shared" si="583"/>
        <v>15.827002483230412</v>
      </c>
      <c r="S173" s="151">
        <f t="shared" si="584"/>
        <v>19.101771604609709</v>
      </c>
      <c r="T173" s="152">
        <f t="shared" si="585"/>
        <v>18.424066723018129</v>
      </c>
      <c r="U173" s="150">
        <f>VLOOKUP($B173,Snapshot!$D:$AJ,17,FALSE)</f>
        <v>47.036679154309759</v>
      </c>
      <c r="V173" s="151">
        <f>VLOOKUP($B173,Snapshot!$D:$AJ,18,FALSE)</f>
        <v>39.492845925466703</v>
      </c>
      <c r="W173" s="152">
        <f>VLOOKUP($B173,Snapshot!$D:$AJ,19,FALSE)</f>
        <v>33.348665535896906</v>
      </c>
      <c r="X173" s="150">
        <f>VLOOKUP($B173,Snapshot!$D:$AJ,20,FALSE)</f>
        <v>7.3648852253319044</v>
      </c>
      <c r="Y173" s="151">
        <f>VLOOKUP($B173,Snapshot!$D:$AJ,21,FALSE)</f>
        <v>6.3476779255681395</v>
      </c>
      <c r="Z173" s="152">
        <f>VLOOKUP($B173,Snapshot!$D:$AJ,22,FALSE)</f>
        <v>5.433252707405412</v>
      </c>
      <c r="AA173" s="150">
        <f>VLOOKUP($B173,Snapshot!$D:$AJ,23,FALSE)</f>
        <v>36.054239605640113</v>
      </c>
      <c r="AB173" s="151">
        <f>VLOOKUP($B173,Snapshot!$D:$AJ,24,FALSE)</f>
        <v>30.566449382572944</v>
      </c>
      <c r="AC173" s="152">
        <f>VLOOKUP($B173,Snapshot!$D:$AJ,25,FALSE)</f>
        <v>25.979116758233182</v>
      </c>
      <c r="AD173" s="151">
        <f>VLOOKUP($B173,Snapshot!$D:$AJ,26,FALSE)</f>
        <v>16.661545302594899</v>
      </c>
      <c r="AE173" s="151">
        <f>VLOOKUP($B173,Snapshot!$D:$AJ,27,FALSE)</f>
        <v>17.265286533694209</v>
      </c>
      <c r="AF173" s="262">
        <f>VLOOKUP($B173,Snapshot!$D:$AJ,28,FALSE)</f>
        <v>17.556855099735756</v>
      </c>
      <c r="AG173" s="152">
        <f>VLOOKUP($B173,Snapshot!$D:$AJ,29,FALSE)</f>
        <v>0.24561061198815273</v>
      </c>
      <c r="AH173" s="150">
        <v>432.26961399999999</v>
      </c>
      <c r="AI173" s="151">
        <v>477.58449999999999</v>
      </c>
      <c r="AJ173" s="151">
        <v>530.59205722514355</v>
      </c>
      <c r="AK173" s="152">
        <v>592.37662177659195</v>
      </c>
      <c r="AL173" s="150">
        <f t="shared" si="586"/>
        <v>10.483014427194973</v>
      </c>
      <c r="AM173" s="151">
        <f t="shared" si="587"/>
        <v>11.099094971705227</v>
      </c>
      <c r="AN173" s="152">
        <f t="shared" si="588"/>
        <v>11.644457113543183</v>
      </c>
      <c r="AO173" s="150">
        <v>111.14171400000004</v>
      </c>
      <c r="AP173" s="151">
        <v>122.48709999999997</v>
      </c>
      <c r="AQ173" s="151">
        <v>143.19399985136477</v>
      </c>
      <c r="AR173" s="152">
        <v>164.74373720632872</v>
      </c>
      <c r="AS173" s="150">
        <f t="shared" si="589"/>
        <v>10.208035841520257</v>
      </c>
      <c r="AT173" s="151">
        <f t="shared" si="590"/>
        <v>16.905371954568935</v>
      </c>
      <c r="AU173" s="152">
        <f t="shared" si="591"/>
        <v>15.049329844359789</v>
      </c>
      <c r="AV173" s="150">
        <f t="shared" si="592"/>
        <v>25.647210074866329</v>
      </c>
      <c r="AW173" s="151">
        <f t="shared" si="593"/>
        <v>26.987588280199969</v>
      </c>
      <c r="AX173" s="152">
        <f t="shared" si="594"/>
        <v>27.810641262689789</v>
      </c>
      <c r="AY173" s="150">
        <v>86.066114000000056</v>
      </c>
      <c r="AZ173" s="151">
        <v>99.68780000000001</v>
      </c>
      <c r="BA173" s="151">
        <v>118.7299358736601</v>
      </c>
      <c r="BB173" s="152">
        <v>140.60481847921989</v>
      </c>
      <c r="BC173" s="150">
        <f t="shared" si="595"/>
        <v>15.82700248323043</v>
      </c>
      <c r="BD173" s="151">
        <f t="shared" si="596"/>
        <v>19.101771604609681</v>
      </c>
      <c r="BE173" s="152">
        <f t="shared" si="597"/>
        <v>18.424066723018157</v>
      </c>
      <c r="BF173" s="150">
        <f t="shared" si="598"/>
        <v>20.873332363173429</v>
      </c>
      <c r="BG173" s="151">
        <f t="shared" si="599"/>
        <v>22.376877726852211</v>
      </c>
      <c r="BH173" s="152">
        <f t="shared" si="600"/>
        <v>23.73571361704537</v>
      </c>
      <c r="BI173" s="150">
        <v>54.48</v>
      </c>
      <c r="BJ173" s="151">
        <v>17.23</v>
      </c>
      <c r="BK173" s="151">
        <v>19.279999999999998</v>
      </c>
      <c r="BL173" s="152">
        <f t="shared" si="601"/>
        <v>9.0100000000000051</v>
      </c>
      <c r="BM173" s="151">
        <v>-0.53334013831116067</v>
      </c>
      <c r="BN173" s="151">
        <v>70.941149999999993</v>
      </c>
      <c r="BO173" s="151">
        <v>43.820802389486261</v>
      </c>
      <c r="BP173" s="151">
        <v>55.205963000000004</v>
      </c>
      <c r="BQ173" s="152">
        <v>57.699593</v>
      </c>
      <c r="BR173" s="150">
        <f t="shared" si="520"/>
        <v>115.06723082370667</v>
      </c>
      <c r="BS173" s="151">
        <f t="shared" si="521"/>
        <v>143.6842465755692</v>
      </c>
    </row>
    <row r="174" spans="2:71" ht="12.75">
      <c r="B174" s="252" t="s">
        <v>163</v>
      </c>
      <c r="C174" s="165" t="s">
        <v>378</v>
      </c>
      <c r="D174" s="177" t="s">
        <v>99</v>
      </c>
      <c r="E174" s="105" t="s">
        <v>287</v>
      </c>
      <c r="F174" s="148">
        <f>VLOOKUP($B174,Snapshot!$D:$AJ,2,FALSE)</f>
        <v>3480.5</v>
      </c>
      <c r="G174" s="148">
        <f>VLOOKUP($B174,Snapshot!$D:$AJ,3,FALSE)</f>
        <v>3340</v>
      </c>
      <c r="H174" s="148">
        <f t="shared" si="582"/>
        <v>-4.0367763252406235</v>
      </c>
      <c r="I174" s="149">
        <f>VLOOKUP($B174,Snapshot!$D:$AJ,8,FALSE)</f>
        <v>13.787507037514935</v>
      </c>
      <c r="J174" s="250">
        <f>IF(VLOOKUP($B174,Snapshot!$D:$AJ,28,FALSE)="#N/A N/A","NA",VLOOKUP($B174,Snapshot!$D:$AJ,30,FALSE))</f>
        <v>25.55463</v>
      </c>
      <c r="K174" s="154">
        <f>IF(VLOOKUP($B174,Snapshot!$D:$AJ,29,FALSE)="#N/A N/A","NA",VLOOKUP($B174,Snapshot!$D:$AJ,31,FALSE))</f>
        <v>35.742280000000001</v>
      </c>
      <c r="L174" s="154">
        <f>IF(VLOOKUP($B174,Snapshot!$D:$AJ,30,FALSE)="#N/A N/A","NA",VLOOKUP($B174,Snapshot!$D:$AJ,32,FALSE))</f>
        <v>88.262339999999995</v>
      </c>
      <c r="M174" s="155">
        <f>IF(VLOOKUP($B174,Snapshot!$D:$AJ,31,FALSE)="#N/A N/A","NA",VLOOKUP($B174,Snapshot!$D:$AJ,33,FALSE))</f>
        <v>50.99783</v>
      </c>
      <c r="N174" s="150">
        <f>VLOOKUP($B174,Snapshot!$D:$AJ,10,FALSE)</f>
        <v>37.166995070165491</v>
      </c>
      <c r="O174" s="151">
        <f>VLOOKUP($B174,Snapshot!$D:$AJ,11,FALSE)</f>
        <v>47.103604055058327</v>
      </c>
      <c r="P174" s="151">
        <f>VLOOKUP($B174,Snapshot!$D:$AJ,12,FALSE)</f>
        <v>63.393810466936515</v>
      </c>
      <c r="Q174" s="152">
        <f>VLOOKUP($B174,Snapshot!$D:$AJ,13,FALSE)</f>
        <v>81.969487846841872</v>
      </c>
      <c r="R174" s="150">
        <f t="shared" si="583"/>
        <v>26.735034581445348</v>
      </c>
      <c r="S174" s="151">
        <f t="shared" si="584"/>
        <v>34.583779179268184</v>
      </c>
      <c r="T174" s="152">
        <f t="shared" si="585"/>
        <v>29.302036339326264</v>
      </c>
      <c r="U174" s="150">
        <f>VLOOKUP($B174,Snapshot!$D:$AJ,17,FALSE)</f>
        <v>73.890312001003636</v>
      </c>
      <c r="V174" s="151">
        <f>VLOOKUP($B174,Snapshot!$D:$AJ,18,FALSE)</f>
        <v>54.902836323670421</v>
      </c>
      <c r="W174" s="152">
        <f>VLOOKUP($B174,Snapshot!$D:$AJ,19,FALSE)</f>
        <v>42.460921635904754</v>
      </c>
      <c r="X174" s="150">
        <f>VLOOKUP($B174,Snapshot!$D:$AJ,20,FALSE)</f>
        <v>17.181437484247375</v>
      </c>
      <c r="Y174" s="151">
        <f>VLOOKUP($B174,Snapshot!$D:$AJ,21,FALSE)</f>
        <v>7.1714684474951174</v>
      </c>
      <c r="Z174" s="152">
        <f>VLOOKUP($B174,Snapshot!$D:$AJ,22,FALSE)</f>
        <v>5.8984539554913136</v>
      </c>
      <c r="AA174" s="150">
        <f>VLOOKUP($B174,Snapshot!$D:$AJ,23,FALSE)</f>
        <v>35.184214342042758</v>
      </c>
      <c r="AB174" s="151">
        <f>VLOOKUP($B174,Snapshot!$D:$AJ,24,FALSE)</f>
        <v>28.952040884600045</v>
      </c>
      <c r="AC174" s="152">
        <f>VLOOKUP($B174,Snapshot!$D:$AJ,25,FALSE)</f>
        <v>24.208151251307427</v>
      </c>
      <c r="AD174" s="151">
        <f>VLOOKUP($B174,Snapshot!$D:$AJ,26,FALSE)</f>
        <v>24.424697410755325</v>
      </c>
      <c r="AE174" s="151">
        <f>VLOOKUP($B174,Snapshot!$D:$AJ,27,FALSE)</f>
        <v>28.476481130340662</v>
      </c>
      <c r="AF174" s="262">
        <f>VLOOKUP($B174,Snapshot!$D:$AJ,28,FALSE)</f>
        <v>30.489047100785427</v>
      </c>
      <c r="AG174" s="152">
        <f>VLOOKUP($B174,Snapshot!$D:$AJ,29,FALSE)</f>
        <v>0.40600721782840093</v>
      </c>
      <c r="AH174" s="150">
        <v>95.82</v>
      </c>
      <c r="AI174" s="151">
        <v>107.28</v>
      </c>
      <c r="AJ174" s="151">
        <v>122.97871555594935</v>
      </c>
      <c r="AK174" s="152">
        <v>141.24088620340254</v>
      </c>
      <c r="AL174" s="150">
        <f t="shared" si="586"/>
        <v>11.959924859110842</v>
      </c>
      <c r="AM174" s="151">
        <f t="shared" si="587"/>
        <v>14.6334037620706</v>
      </c>
      <c r="AN174" s="152">
        <f t="shared" si="588"/>
        <v>14.849862892855455</v>
      </c>
      <c r="AO174" s="150">
        <v>28.288</v>
      </c>
      <c r="AP174" s="151">
        <v>33.68</v>
      </c>
      <c r="AQ174" s="151">
        <v>40.582976133463291</v>
      </c>
      <c r="AR174" s="152">
        <v>47.598178650546643</v>
      </c>
      <c r="AS174" s="150">
        <f t="shared" si="589"/>
        <v>19.061085972850677</v>
      </c>
      <c r="AT174" s="151">
        <f t="shared" si="590"/>
        <v>20.495772367765113</v>
      </c>
      <c r="AU174" s="152">
        <f t="shared" si="591"/>
        <v>17.286072105734164</v>
      </c>
      <c r="AV174" s="150">
        <f t="shared" si="592"/>
        <v>31.394481730052199</v>
      </c>
      <c r="AW174" s="151">
        <f t="shared" si="593"/>
        <v>33</v>
      </c>
      <c r="AX174" s="152">
        <f t="shared" si="594"/>
        <v>33.699999999999989</v>
      </c>
      <c r="AY174" s="150">
        <v>12.580999999999991</v>
      </c>
      <c r="AZ174" s="151">
        <v>15.942</v>
      </c>
      <c r="BA174" s="151">
        <v>21.455346076758936</v>
      </c>
      <c r="BB174" s="152">
        <v>27.742199380899052</v>
      </c>
      <c r="BC174" s="150">
        <f t="shared" si="595"/>
        <v>26.714887528813392</v>
      </c>
      <c r="BD174" s="151">
        <f t="shared" si="596"/>
        <v>34.583779179268191</v>
      </c>
      <c r="BE174" s="152">
        <f t="shared" si="597"/>
        <v>29.302036339326264</v>
      </c>
      <c r="BF174" s="150">
        <f t="shared" si="598"/>
        <v>14.860178970917225</v>
      </c>
      <c r="BG174" s="151">
        <f t="shared" si="599"/>
        <v>17.446389791734159</v>
      </c>
      <c r="BH174" s="152">
        <f t="shared" si="600"/>
        <v>19.641762471631061</v>
      </c>
      <c r="BI174" s="150">
        <v>71.25</v>
      </c>
      <c r="BJ174" s="151">
        <v>14.22</v>
      </c>
      <c r="BK174" s="151">
        <v>7.2799999999999994</v>
      </c>
      <c r="BL174" s="152">
        <f t="shared" si="601"/>
        <v>7.25</v>
      </c>
      <c r="BM174" s="151">
        <v>-2.6161163961947409</v>
      </c>
      <c r="BN174" s="151">
        <v>88.262339999999995</v>
      </c>
      <c r="BO174" s="151">
        <v>11.747717694145758</v>
      </c>
      <c r="BP174" s="151">
        <v>11.961233</v>
      </c>
      <c r="BQ174" s="152">
        <v>14.628677</v>
      </c>
      <c r="BR174" s="150">
        <f t="shared" si="520"/>
        <v>79.374033402400357</v>
      </c>
      <c r="BS174" s="151">
        <f t="shared" si="521"/>
        <v>89.64257246844025</v>
      </c>
    </row>
    <row r="175" spans="2:71" ht="12.75">
      <c r="B175" s="252" t="s">
        <v>650</v>
      </c>
      <c r="C175" s="165" t="s">
        <v>1356</v>
      </c>
      <c r="D175" s="177" t="s">
        <v>99</v>
      </c>
      <c r="E175" s="105" t="s">
        <v>287</v>
      </c>
      <c r="F175" s="148">
        <f>VLOOKUP($B175,Snapshot!$D:$AJ,2,FALSE)</f>
        <v>1074.5999999999999</v>
      </c>
      <c r="G175" s="148">
        <f>VLOOKUP($B175,Snapshot!$D:$AJ,3,FALSE)</f>
        <v>1210</v>
      </c>
      <c r="H175" s="148">
        <f t="shared" si="582"/>
        <v>12.60003722315281</v>
      </c>
      <c r="I175" s="149">
        <f>VLOOKUP($B175,Snapshot!$D:$AJ,8,FALSE)</f>
        <v>12.840622461170847</v>
      </c>
      <c r="J175" s="250">
        <f>IF(VLOOKUP($B175,Snapshot!$D:$AJ,28,FALSE)="#N/A N/A","NA",VLOOKUP($B175,Snapshot!$D:$AJ,30,FALSE))</f>
        <v>1.5834029999999999</v>
      </c>
      <c r="K175" s="154">
        <f>IF(VLOOKUP($B175,Snapshot!$D:$AJ,29,FALSE)="#N/A N/A","NA",VLOOKUP($B175,Snapshot!$D:$AJ,31,FALSE))</f>
        <v>7.5030039999999998</v>
      </c>
      <c r="L175" s="154">
        <f>IF(VLOOKUP($B175,Snapshot!$D:$AJ,30,FALSE)="#N/A N/A","NA",VLOOKUP($B175,Snapshot!$D:$AJ,32,FALSE))</f>
        <v>77.561130000000006</v>
      </c>
      <c r="M175" s="155">
        <f>IF(VLOOKUP($B175,Snapshot!$D:$AJ,31,FALSE)="#N/A N/A","NA",VLOOKUP($B175,Snapshot!$D:$AJ,33,FALSE))</f>
        <v>55.953850000000003</v>
      </c>
      <c r="N175" s="150">
        <f>VLOOKUP($B175,Snapshot!$D:$AJ,10,FALSE)</f>
        <v>22.415068006352378</v>
      </c>
      <c r="O175" s="151">
        <f>VLOOKUP($B175,Snapshot!$D:$AJ,11,FALSE)</f>
        <v>37.647246520874752</v>
      </c>
      <c r="P175" s="151">
        <f>VLOOKUP($B175,Snapshot!$D:$AJ,12,FALSE)</f>
        <v>43.852455301721399</v>
      </c>
      <c r="Q175" s="152">
        <f>VLOOKUP($B175,Snapshot!$D:$AJ,13,FALSE)</f>
        <v>47.320289256250845</v>
      </c>
      <c r="R175" s="150">
        <f t="shared" si="583"/>
        <v>67.955084991067665</v>
      </c>
      <c r="S175" s="151">
        <f t="shared" si="584"/>
        <v>16.482503647128532</v>
      </c>
      <c r="T175" s="152">
        <f t="shared" si="585"/>
        <v>7.907958472722787</v>
      </c>
      <c r="U175" s="150">
        <f>VLOOKUP($B175,Snapshot!$D:$AJ,17,FALSE)</f>
        <v>28.543920188270679</v>
      </c>
      <c r="V175" s="151">
        <f>VLOOKUP($B175,Snapshot!$D:$AJ,18,FALSE)</f>
        <v>24.504899272032716</v>
      </c>
      <c r="W175" s="152">
        <f>VLOOKUP($B175,Snapshot!$D:$AJ,19,FALSE)</f>
        <v>22.709075047719601</v>
      </c>
      <c r="X175" s="150">
        <f>VLOOKUP($B175,Snapshot!$D:$AJ,20,FALSE)</f>
        <v>5.4517138606621449</v>
      </c>
      <c r="Y175" s="151">
        <f>VLOOKUP($B175,Snapshot!$D:$AJ,21,FALSE)</f>
        <v>4.2797375090829579</v>
      </c>
      <c r="Z175" s="152">
        <f>VLOOKUP($B175,Snapshot!$D:$AJ,22,FALSE)</f>
        <v>3.6890074284520287</v>
      </c>
      <c r="AA175" s="150">
        <f>VLOOKUP($B175,Snapshot!$D:$AJ,23,FALSE)</f>
        <v>20.255031772669845</v>
      </c>
      <c r="AB175" s="151">
        <f>VLOOKUP($B175,Snapshot!$D:$AJ,24,FALSE)</f>
        <v>16.07873030073339</v>
      </c>
      <c r="AC175" s="152">
        <f>VLOOKUP($B175,Snapshot!$D:$AJ,25,FALSE)</f>
        <v>14.47929973015091</v>
      </c>
      <c r="AD175" s="151">
        <f>VLOOKUP($B175,Snapshot!$D:$AJ,26,FALSE)</f>
        <v>20.282675463846857</v>
      </c>
      <c r="AE175" s="151">
        <f>VLOOKUP($B175,Snapshot!$D:$AJ,27,FALSE)</f>
        <v>19.568144361784999</v>
      </c>
      <c r="AF175" s="262">
        <f>VLOOKUP($B175,Snapshot!$D:$AJ,28,FALSE)</f>
        <v>17.448869184948599</v>
      </c>
      <c r="AG175" s="152">
        <f>VLOOKUP($B175,Snapshot!$D:$AJ,29,FALSE)</f>
        <v>0.50251256281407042</v>
      </c>
      <c r="AH175" s="150">
        <v>172.374</v>
      </c>
      <c r="AI175" s="151">
        <v>195.47399999999999</v>
      </c>
      <c r="AJ175" s="151">
        <v>226.29100204837997</v>
      </c>
      <c r="AK175" s="152">
        <v>245.24073488968367</v>
      </c>
      <c r="AL175" s="150">
        <f t="shared" si="586"/>
        <v>13.401092972257999</v>
      </c>
      <c r="AM175" s="151">
        <f t="shared" si="587"/>
        <v>15.765269063087658</v>
      </c>
      <c r="AN175" s="152">
        <f t="shared" si="588"/>
        <v>8.3740549424286712</v>
      </c>
      <c r="AO175" s="150">
        <v>37.402999999999999</v>
      </c>
      <c r="AP175" s="151">
        <v>53.033000000000001</v>
      </c>
      <c r="AQ175" s="151">
        <v>64.338865108368864</v>
      </c>
      <c r="AR175" s="152">
        <v>68.802979732015402</v>
      </c>
      <c r="AS175" s="150">
        <f t="shared" si="589"/>
        <v>41.788091864288987</v>
      </c>
      <c r="AT175" s="151">
        <f t="shared" si="590"/>
        <v>21.318547146812094</v>
      </c>
      <c r="AU175" s="152">
        <f t="shared" si="591"/>
        <v>6.9384416652787309</v>
      </c>
      <c r="AV175" s="150">
        <f t="shared" si="592"/>
        <v>27.130462363281055</v>
      </c>
      <c r="AW175" s="151">
        <f t="shared" si="593"/>
        <v>28.431914890992228</v>
      </c>
      <c r="AX175" s="152">
        <f t="shared" si="594"/>
        <v>28.055281991780429</v>
      </c>
      <c r="AY175" s="150">
        <v>22.947260000000004</v>
      </c>
      <c r="AZ175" s="151">
        <v>37.873129999999996</v>
      </c>
      <c r="BA175" s="151">
        <v>44.115570033531732</v>
      </c>
      <c r="BB175" s="152">
        <v>47.604210991788349</v>
      </c>
      <c r="BC175" s="150">
        <f t="shared" si="595"/>
        <v>65.044236218180259</v>
      </c>
      <c r="BD175" s="151">
        <f t="shared" si="596"/>
        <v>16.482503647128553</v>
      </c>
      <c r="BE175" s="152">
        <f t="shared" si="597"/>
        <v>7.9079584727227683</v>
      </c>
      <c r="BF175" s="150">
        <f t="shared" si="598"/>
        <v>19.375021742021957</v>
      </c>
      <c r="BG175" s="151">
        <f t="shared" si="599"/>
        <v>19.49506150673195</v>
      </c>
      <c r="BH175" s="152">
        <f t="shared" si="600"/>
        <v>19.411216906197126</v>
      </c>
      <c r="BI175" s="150">
        <v>74.98</v>
      </c>
      <c r="BJ175" s="151">
        <v>5.59</v>
      </c>
      <c r="BK175" s="151">
        <v>12.629999999999999</v>
      </c>
      <c r="BL175" s="152">
        <f t="shared" si="601"/>
        <v>6.7999999999999972</v>
      </c>
      <c r="BM175" s="151">
        <v>-18.830727396329038</v>
      </c>
      <c r="BN175" s="151">
        <v>77.561130000000006</v>
      </c>
      <c r="BO175" s="151">
        <v>35.731663560334525</v>
      </c>
      <c r="BP175" s="151" t="e">
        <v>#N/A</v>
      </c>
      <c r="BQ175" s="152" t="e">
        <v>#N/A</v>
      </c>
      <c r="BR175" s="150" t="str">
        <f t="shared" si="520"/>
        <v xml:space="preserve"> </v>
      </c>
      <c r="BS175" s="151" t="str">
        <f t="shared" si="521"/>
        <v xml:space="preserve"> </v>
      </c>
    </row>
    <row r="176" spans="2:71" ht="12.75">
      <c r="B176" s="252" t="s">
        <v>635</v>
      </c>
      <c r="C176" s="165" t="s">
        <v>1357</v>
      </c>
      <c r="D176" s="177" t="s">
        <v>518</v>
      </c>
      <c r="E176" s="105" t="s">
        <v>286</v>
      </c>
      <c r="F176" s="148">
        <f>VLOOKUP($B176,Snapshot!$D:$AJ,2,FALSE)</f>
        <v>1705.85</v>
      </c>
      <c r="G176" s="148">
        <f>VLOOKUP($B176,Snapshot!$D:$AJ,3,FALSE)</f>
        <v>1910</v>
      </c>
      <c r="H176" s="148">
        <f t="shared" si="582"/>
        <v>11.967640765600734</v>
      </c>
      <c r="I176" s="149">
        <f>VLOOKUP($B176,Snapshot!$D:$AJ,8,FALSE)</f>
        <v>1.9053663856630825</v>
      </c>
      <c r="J176" s="250">
        <f>IF(VLOOKUP($B176,Snapshot!$D:$AJ,28,FALSE)="#N/A N/A","NA",VLOOKUP($B176,Snapshot!$D:$AJ,30,FALSE))</f>
        <v>-2.388989</v>
      </c>
      <c r="K176" s="154">
        <f>IF(VLOOKUP($B176,Snapshot!$D:$AJ,29,FALSE)="#N/A N/A","NA",VLOOKUP($B176,Snapshot!$D:$AJ,31,FALSE))</f>
        <v>34.14461</v>
      </c>
      <c r="L176" s="154">
        <f>IF(VLOOKUP($B176,Snapshot!$D:$AJ,30,FALSE)="#N/A N/A","NA",VLOOKUP($B176,Snapshot!$D:$AJ,32,FALSE))</f>
        <v>43.054220000000001</v>
      </c>
      <c r="M176" s="155">
        <f>IF(VLOOKUP($B176,Snapshot!$D:$AJ,31,FALSE)="#N/A N/A","NA",VLOOKUP($B176,Snapshot!$D:$AJ,33,FALSE))</f>
        <v>49.073659999999997</v>
      </c>
      <c r="N176" s="150">
        <f>VLOOKUP($B176,Snapshot!$D:$AJ,10,FALSE)</f>
        <v>88.093447872151344</v>
      </c>
      <c r="O176" s="151">
        <f>VLOOKUP($B176,Snapshot!$D:$AJ,11,FALSE)</f>
        <v>72.951736078072784</v>
      </c>
      <c r="P176" s="151">
        <f>VLOOKUP($B176,Snapshot!$D:$AJ,12,FALSE)</f>
        <v>79.00171119593503</v>
      </c>
      <c r="Q176" s="152">
        <f>VLOOKUP($B176,Snapshot!$D:$AJ,13,FALSE)</f>
        <v>99.853509349528878</v>
      </c>
      <c r="R176" s="150">
        <f t="shared" si="583"/>
        <v>-17.188238353496498</v>
      </c>
      <c r="S176" s="151">
        <f t="shared" si="584"/>
        <v>8.2931201409484956</v>
      </c>
      <c r="T176" s="152">
        <f t="shared" si="585"/>
        <v>26.394109491981176</v>
      </c>
      <c r="U176" s="150">
        <f>VLOOKUP($B176,Snapshot!$D:$AJ,17,FALSE)</f>
        <v>23.383268057862299</v>
      </c>
      <c r="V176" s="151">
        <f>VLOOKUP($B176,Snapshot!$D:$AJ,18,FALSE)</f>
        <v>21.59257026432325</v>
      </c>
      <c r="W176" s="152">
        <f>VLOOKUP($B176,Snapshot!$D:$AJ,19,FALSE)</f>
        <v>17.083525768020976</v>
      </c>
      <c r="X176" s="150">
        <f>VLOOKUP($B176,Snapshot!$D:$AJ,20,FALSE)</f>
        <v>2.2921566009393022</v>
      </c>
      <c r="Y176" s="151">
        <f>VLOOKUP($B176,Snapshot!$D:$AJ,21,FALSE)</f>
        <v>2.0851251744337338</v>
      </c>
      <c r="Z176" s="152">
        <f>VLOOKUP($B176,Snapshot!$D:$AJ,22,FALSE)</f>
        <v>1.8583096825084298</v>
      </c>
      <c r="AA176" s="150">
        <f>VLOOKUP($B176,Snapshot!$D:$AJ,23,FALSE)</f>
        <v>13.219966435819982</v>
      </c>
      <c r="AB176" s="151">
        <f>VLOOKUP($B176,Snapshot!$D:$AJ,24,FALSE)</f>
        <v>11.980085523448851</v>
      </c>
      <c r="AC176" s="152">
        <f>VLOOKUP($B176,Snapshot!$D:$AJ,25,FALSE)</f>
        <v>8.7735339829538574</v>
      </c>
      <c r="AD176" s="151">
        <f>VLOOKUP($B176,Snapshot!$D:$AJ,26,FALSE)</f>
        <v>11.366868222255366</v>
      </c>
      <c r="AE176" s="151">
        <f>VLOOKUP($B176,Snapshot!$D:$AJ,27,FALSE)</f>
        <v>10.113408912556181</v>
      </c>
      <c r="AF176" s="262">
        <f>VLOOKUP($B176,Snapshot!$D:$AJ,28,FALSE)</f>
        <v>11.503448143742505</v>
      </c>
      <c r="AG176" s="152">
        <f>VLOOKUP($B176,Snapshot!$D:$AJ,29,FALSE)</f>
        <v>0</v>
      </c>
      <c r="AH176" s="150">
        <v>81.475882999999996</v>
      </c>
      <c r="AI176" s="151">
        <v>76.879643999999999</v>
      </c>
      <c r="AJ176" s="151">
        <v>78.168789999999987</v>
      </c>
      <c r="AK176" s="152">
        <v>91.776655192000021</v>
      </c>
      <c r="AL176" s="150">
        <f t="shared" si="586"/>
        <v>-5.641226373698828</v>
      </c>
      <c r="AM176" s="151">
        <f t="shared" si="587"/>
        <v>1.6768365888894863</v>
      </c>
      <c r="AN176" s="152">
        <f t="shared" si="588"/>
        <v>17.408309879173061</v>
      </c>
      <c r="AO176" s="150">
        <v>13.130864000000017</v>
      </c>
      <c r="AP176" s="151">
        <v>10.354490999999994</v>
      </c>
      <c r="AQ176" s="151">
        <v>10.70912423</v>
      </c>
      <c r="AR176" s="152">
        <v>13.537056640819996</v>
      </c>
      <c r="AS176" s="150">
        <f t="shared" si="589"/>
        <v>-21.143871416229871</v>
      </c>
      <c r="AT176" s="151">
        <f t="shared" si="590"/>
        <v>3.4249219010379761</v>
      </c>
      <c r="AU176" s="152">
        <f t="shared" si="591"/>
        <v>26.406756986700827</v>
      </c>
      <c r="AV176" s="150">
        <f t="shared" si="592"/>
        <v>13.468442960011618</v>
      </c>
      <c r="AW176" s="151">
        <f t="shared" si="593"/>
        <v>13.700000000000005</v>
      </c>
      <c r="AX176" s="152">
        <f t="shared" si="594"/>
        <v>14.749999999999991</v>
      </c>
      <c r="AY176" s="150">
        <v>8.5176850000000162</v>
      </c>
      <c r="AZ176" s="151">
        <v>7.0536449999999951</v>
      </c>
      <c r="BA176" s="151">
        <v>7.6386122541660004</v>
      </c>
      <c r="BB176" s="152">
        <v>9.6547559361984678</v>
      </c>
      <c r="BC176" s="150">
        <f t="shared" si="595"/>
        <v>-17.188238353496502</v>
      </c>
      <c r="BD176" s="151">
        <f t="shared" si="596"/>
        <v>8.2931201409485027</v>
      </c>
      <c r="BE176" s="152">
        <f t="shared" si="597"/>
        <v>26.394109491981197</v>
      </c>
      <c r="BF176" s="150">
        <f t="shared" si="598"/>
        <v>9.1749189161177629</v>
      </c>
      <c r="BG176" s="151">
        <f t="shared" si="599"/>
        <v>9.7719463921163445</v>
      </c>
      <c r="BH176" s="152">
        <f t="shared" si="600"/>
        <v>10.519838531923369</v>
      </c>
      <c r="BI176" s="150">
        <v>74.739999999999995</v>
      </c>
      <c r="BJ176" s="151">
        <v>1.4</v>
      </c>
      <c r="BK176" s="151">
        <v>20.5</v>
      </c>
      <c r="BL176" s="152">
        <f t="shared" si="601"/>
        <v>3.3600000000000065</v>
      </c>
      <c r="BM176" s="151">
        <v>-8.2851689561547488</v>
      </c>
      <c r="BN176" s="151">
        <v>43.054220000000001</v>
      </c>
      <c r="BO176" s="151">
        <v>1.6690602031063322</v>
      </c>
      <c r="BP176" s="151" t="e">
        <v>#N/A</v>
      </c>
      <c r="BQ176" s="152" t="e">
        <v>#N/A</v>
      </c>
      <c r="BR176" s="150" t="str">
        <f t="shared" si="520"/>
        <v xml:space="preserve"> </v>
      </c>
      <c r="BS176" s="151" t="str">
        <f t="shared" si="521"/>
        <v xml:space="preserve"> </v>
      </c>
    </row>
    <row r="177" spans="2:71" ht="12.75">
      <c r="B177" s="252" t="s">
        <v>516</v>
      </c>
      <c r="C177" s="165" t="s">
        <v>1358</v>
      </c>
      <c r="D177" s="177" t="s">
        <v>518</v>
      </c>
      <c r="E177" s="105" t="s">
        <v>287</v>
      </c>
      <c r="F177" s="148">
        <f>VLOOKUP($B177,Snapshot!$D:$AJ,2,FALSE)</f>
        <v>62.8</v>
      </c>
      <c r="G177" s="148">
        <f>VLOOKUP($B177,Snapshot!$D:$AJ,3,FALSE)</f>
        <v>61</v>
      </c>
      <c r="H177" s="148">
        <f t="shared" si="582"/>
        <v>-2.866242038216555</v>
      </c>
      <c r="I177" s="149">
        <f>VLOOKUP($B177,Snapshot!$D:$AJ,8,FALSE)</f>
        <v>4.4293081550738105</v>
      </c>
      <c r="J177" s="250">
        <f>IF(VLOOKUP($B177,Snapshot!$D:$AJ,28,FALSE)="#N/A N/A","NA",VLOOKUP($B177,Snapshot!$D:$AJ,30,FALSE))</f>
        <v>-3.1013700000000002</v>
      </c>
      <c r="K177" s="154">
        <f>IF(VLOOKUP($B177,Snapshot!$D:$AJ,29,FALSE)="#N/A N/A","NA",VLOOKUP($B177,Snapshot!$D:$AJ,31,FALSE))</f>
        <v>6.5490349999999999</v>
      </c>
      <c r="L177" s="154">
        <f>IF(VLOOKUP($B177,Snapshot!$D:$AJ,30,FALSE)="#N/A N/A","NA",VLOOKUP($B177,Snapshot!$D:$AJ,32,FALSE))</f>
        <v>99.872690000000006</v>
      </c>
      <c r="M177" s="155">
        <f>IF(VLOOKUP($B177,Snapshot!$D:$AJ,31,FALSE)="#N/A N/A","NA",VLOOKUP($B177,Snapshot!$D:$AJ,33,FALSE))</f>
        <v>51.252409999999998</v>
      </c>
      <c r="N177" s="150">
        <f>VLOOKUP($B177,Snapshot!$D:$AJ,10,FALSE)</f>
        <v>1.1921738201587972</v>
      </c>
      <c r="O177" s="151">
        <f>VLOOKUP($B177,Snapshot!$D:$AJ,11,FALSE)</f>
        <v>1.0031763967228491</v>
      </c>
      <c r="P177" s="151">
        <f>VLOOKUP($B177,Snapshot!$D:$AJ,12,FALSE)</f>
        <v>1.591517253525389</v>
      </c>
      <c r="Q177" s="152">
        <f>VLOOKUP($B177,Snapshot!$D:$AJ,13,FALSE)</f>
        <v>2.0433160598296536</v>
      </c>
      <c r="R177" s="150">
        <f t="shared" si="583"/>
        <v>-15.853176796884682</v>
      </c>
      <c r="S177" s="151">
        <f t="shared" si="584"/>
        <v>58.647797010029024</v>
      </c>
      <c r="T177" s="152">
        <f t="shared" si="585"/>
        <v>28.387930153033516</v>
      </c>
      <c r="U177" s="150">
        <f>VLOOKUP($B177,Snapshot!$D:$AJ,17,FALSE)</f>
        <v>62.601153899905768</v>
      </c>
      <c r="V177" s="151">
        <f>VLOOKUP($B177,Snapshot!$D:$AJ,18,FALSE)</f>
        <v>39.459201501517477</v>
      </c>
      <c r="W177" s="152">
        <f>VLOOKUP($B177,Snapshot!$D:$AJ,19,FALSE)</f>
        <v>30.734354432292516</v>
      </c>
      <c r="X177" s="150">
        <f>VLOOKUP($B177,Snapshot!$D:$AJ,20,FALSE)</f>
        <v>2.7592707167013439</v>
      </c>
      <c r="Y177" s="151">
        <f>VLOOKUP($B177,Snapshot!$D:$AJ,21,FALSE)</f>
        <v>2.6177623866420539</v>
      </c>
      <c r="Z177" s="152">
        <f>VLOOKUP($B177,Snapshot!$D:$AJ,22,FALSE)</f>
        <v>2.446238232523251</v>
      </c>
      <c r="AA177" s="150">
        <f>VLOOKUP($B177,Snapshot!$D:$AJ,23,FALSE)</f>
        <v>13.301459320186925</v>
      </c>
      <c r="AB177" s="151">
        <f>VLOOKUP($B177,Snapshot!$D:$AJ,24,FALSE)</f>
        <v>11.48547012977294</v>
      </c>
      <c r="AC177" s="152">
        <f>VLOOKUP($B177,Snapshot!$D:$AJ,25,FALSE)</f>
        <v>9.973672049896722</v>
      </c>
      <c r="AD177" s="151">
        <f>VLOOKUP($B177,Snapshot!$D:$AJ,26,FALSE)</f>
        <v>4.467112322688843</v>
      </c>
      <c r="AE177" s="151">
        <f>VLOOKUP($B177,Snapshot!$D:$AJ,27,FALSE)</f>
        <v>6.8086894807241141</v>
      </c>
      <c r="AF177" s="262">
        <f>VLOOKUP($B177,Snapshot!$D:$AJ,28,FALSE)</f>
        <v>8.2288874631027493</v>
      </c>
      <c r="AG177" s="152">
        <f>VLOOKUP($B177,Snapshot!$D:$AJ,29,FALSE)</f>
        <v>0.47770700636942676</v>
      </c>
      <c r="AH177" s="150">
        <v>64.015720999999999</v>
      </c>
      <c r="AI177" s="151">
        <v>74.089973000000001</v>
      </c>
      <c r="AJ177" s="151">
        <v>82.82982075863282</v>
      </c>
      <c r="AK177" s="152">
        <v>94.572616388188123</v>
      </c>
      <c r="AL177" s="150">
        <f t="shared" si="586"/>
        <v>15.737153065885167</v>
      </c>
      <c r="AM177" s="151">
        <f t="shared" si="587"/>
        <v>11.796262577437872</v>
      </c>
      <c r="AN177" s="152">
        <f t="shared" si="588"/>
        <v>14.17701441582733</v>
      </c>
      <c r="AO177" s="150">
        <v>32.289649999999995</v>
      </c>
      <c r="AP177" s="151">
        <v>33.317896999999995</v>
      </c>
      <c r="AQ177" s="151">
        <v>37.733344467998784</v>
      </c>
      <c r="AR177" s="152">
        <v>42.568383921666062</v>
      </c>
      <c r="AS177" s="150">
        <f t="shared" si="589"/>
        <v>3.1844476480853814</v>
      </c>
      <c r="AT177" s="151">
        <f t="shared" si="590"/>
        <v>13.252479494725591</v>
      </c>
      <c r="AU177" s="152">
        <f t="shared" si="591"/>
        <v>12.813705018297057</v>
      </c>
      <c r="AV177" s="150">
        <f t="shared" si="592"/>
        <v>44.969508896973139</v>
      </c>
      <c r="AW177" s="151">
        <f t="shared" si="593"/>
        <v>45.555265147747022</v>
      </c>
      <c r="AX177" s="152">
        <f t="shared" si="594"/>
        <v>45.011320979994309</v>
      </c>
      <c r="AY177" s="150">
        <v>7.1995159999999956</v>
      </c>
      <c r="AZ177" s="151">
        <v>6.0581639999999961</v>
      </c>
      <c r="BA177" s="151">
        <v>9.6111437252546494</v>
      </c>
      <c r="BB177" s="152">
        <v>12.339548492887602</v>
      </c>
      <c r="BC177" s="150">
        <f t="shared" si="595"/>
        <v>-15.853176796884682</v>
      </c>
      <c r="BD177" s="151">
        <f t="shared" si="596"/>
        <v>58.647797010029052</v>
      </c>
      <c r="BE177" s="152">
        <f t="shared" si="597"/>
        <v>28.387930153033523</v>
      </c>
      <c r="BF177" s="150">
        <f t="shared" si="598"/>
        <v>8.1767663756605717</v>
      </c>
      <c r="BG177" s="151">
        <f t="shared" si="599"/>
        <v>11.603482462266395</v>
      </c>
      <c r="BH177" s="152">
        <f t="shared" si="600"/>
        <v>13.047697065118713</v>
      </c>
      <c r="BI177" s="150">
        <v>30.42</v>
      </c>
      <c r="BJ177" s="151">
        <v>7.67</v>
      </c>
      <c r="BK177" s="151">
        <v>44.46</v>
      </c>
      <c r="BL177" s="152">
        <f t="shared" si="601"/>
        <v>17.449999999999996</v>
      </c>
      <c r="BM177" s="151">
        <v>-19.538757206918646</v>
      </c>
      <c r="BN177" s="151">
        <v>99.872690000000006</v>
      </c>
      <c r="BO177" s="151">
        <v>30.857327789725208</v>
      </c>
      <c r="BP177" s="151">
        <v>0.963615</v>
      </c>
      <c r="BQ177" s="152">
        <v>2.0095830000000001</v>
      </c>
      <c r="BR177" s="150">
        <f t="shared" si="520"/>
        <v>897.4049516928078</v>
      </c>
      <c r="BS177" s="151">
        <f t="shared" si="521"/>
        <v>514.0352746260096</v>
      </c>
    </row>
    <row r="178" spans="2:71" ht="12.75">
      <c r="B178" s="252" t="s">
        <v>517</v>
      </c>
      <c r="C178" s="165" t="s">
        <v>1359</v>
      </c>
      <c r="D178" s="177" t="s">
        <v>518</v>
      </c>
      <c r="E178" s="105" t="s">
        <v>286</v>
      </c>
      <c r="F178" s="148">
        <f>VLOOKUP($B178,Snapshot!$D:$AJ,2,FALSE)</f>
        <v>337.2</v>
      </c>
      <c r="G178" s="148">
        <f>VLOOKUP($B178,Snapshot!$D:$AJ,3,FALSE)</f>
        <v>390</v>
      </c>
      <c r="H178" s="148">
        <f t="shared" si="582"/>
        <v>15.658362989323834</v>
      </c>
      <c r="I178" s="149">
        <f>VLOOKUP($B178,Snapshot!$D:$AJ,8,FALSE)</f>
        <v>1.1501402688172044</v>
      </c>
      <c r="J178" s="250">
        <f>IF(VLOOKUP($B178,Snapshot!$D:$AJ,28,FALSE)="#N/A N/A","NA",VLOOKUP($B178,Snapshot!$D:$AJ,30,FALSE))</f>
        <v>-3.5744959999999999</v>
      </c>
      <c r="K178" s="154">
        <f>IF(VLOOKUP($B178,Snapshot!$D:$AJ,29,FALSE)="#N/A N/A","NA",VLOOKUP($B178,Snapshot!$D:$AJ,31,FALSE))</f>
        <v>36.187399999999997</v>
      </c>
      <c r="L178" s="154">
        <f>IF(VLOOKUP($B178,Snapshot!$D:$AJ,30,FALSE)="#N/A N/A","NA",VLOOKUP($B178,Snapshot!$D:$AJ,32,FALSE))</f>
        <v>20.428570000000001</v>
      </c>
      <c r="M178" s="155">
        <f>IF(VLOOKUP($B178,Snapshot!$D:$AJ,31,FALSE)="#N/A N/A","NA",VLOOKUP($B178,Snapshot!$D:$AJ,33,FALSE))</f>
        <v>31.590240000000001</v>
      </c>
      <c r="N178" s="150">
        <f>VLOOKUP($B178,Snapshot!$D:$AJ,10,FALSE)</f>
        <v>14.747469980621181</v>
      </c>
      <c r="O178" s="151">
        <f>VLOOKUP($B178,Snapshot!$D:$AJ,11,FALSE)</f>
        <v>15.233978701086281</v>
      </c>
      <c r="P178" s="151">
        <f>VLOOKUP($B178,Snapshot!$D:$AJ,12,FALSE)</f>
        <v>15.026463496901805</v>
      </c>
      <c r="Q178" s="152">
        <f>VLOOKUP($B178,Snapshot!$D:$AJ,13,FALSE)</f>
        <v>18.879839516355116</v>
      </c>
      <c r="R178" s="150">
        <f t="shared" si="583"/>
        <v>3.2989300612538575</v>
      </c>
      <c r="S178" s="151">
        <f t="shared" si="584"/>
        <v>-1.3621865190718618</v>
      </c>
      <c r="T178" s="152">
        <f t="shared" si="585"/>
        <v>25.643931589410982</v>
      </c>
      <c r="U178" s="150">
        <f>VLOOKUP($B178,Snapshot!$D:$AJ,17,FALSE)</f>
        <v>22.134729647216552</v>
      </c>
      <c r="V178" s="151">
        <f>VLOOKUP($B178,Snapshot!$D:$AJ,18,FALSE)</f>
        <v>22.440409885501321</v>
      </c>
      <c r="W178" s="152">
        <f>VLOOKUP($B178,Snapshot!$D:$AJ,19,FALSE)</f>
        <v>17.86032130770457</v>
      </c>
      <c r="X178" s="150">
        <f>VLOOKUP($B178,Snapshot!$D:$AJ,20,FALSE)</f>
        <v>2.939939995519055</v>
      </c>
      <c r="Y178" s="151">
        <f>VLOOKUP($B178,Snapshot!$D:$AJ,21,FALSE)</f>
        <v>2.5718708496532838</v>
      </c>
      <c r="Z178" s="152">
        <f>VLOOKUP($B178,Snapshot!$D:$AJ,22,FALSE)</f>
        <v>2.2556598874869276</v>
      </c>
      <c r="AA178" s="150">
        <f>VLOOKUP($B178,Snapshot!$D:$AJ,23,FALSE)</f>
        <v>12.649009425795123</v>
      </c>
      <c r="AB178" s="151">
        <f>VLOOKUP($B178,Snapshot!$D:$AJ,24,FALSE)</f>
        <v>11.600918249076088</v>
      </c>
      <c r="AC178" s="152">
        <f>VLOOKUP($B178,Snapshot!$D:$AJ,25,FALSE)</f>
        <v>9.5093218796479828</v>
      </c>
      <c r="AD178" s="151">
        <f>VLOOKUP($B178,Snapshot!$D:$AJ,26,FALSE)</f>
        <v>14.37709808311142</v>
      </c>
      <c r="AE178" s="151">
        <f>VLOOKUP($B178,Snapshot!$D:$AJ,27,FALSE)</f>
        <v>12.226229056205963</v>
      </c>
      <c r="AF178" s="262">
        <f>VLOOKUP($B178,Snapshot!$D:$AJ,28,FALSE)</f>
        <v>13.456696360651687</v>
      </c>
      <c r="AG178" s="152">
        <f>VLOOKUP($B178,Snapshot!$D:$AJ,29,FALSE)</f>
        <v>6.1783533248393349E-2</v>
      </c>
      <c r="AH178" s="150">
        <v>37.437961999999999</v>
      </c>
      <c r="AI178" s="151">
        <v>39.558098000000008</v>
      </c>
      <c r="AJ178" s="151">
        <v>40.33596</v>
      </c>
      <c r="AK178" s="152">
        <v>46.597122000000013</v>
      </c>
      <c r="AL178" s="150">
        <f t="shared" si="586"/>
        <v>5.6630646721635287</v>
      </c>
      <c r="AM178" s="151">
        <f t="shared" si="587"/>
        <v>1.9663786666386045</v>
      </c>
      <c r="AN178" s="152">
        <f t="shared" si="588"/>
        <v>15.522531259947741</v>
      </c>
      <c r="AO178" s="150">
        <v>7.2171940000000028</v>
      </c>
      <c r="AP178" s="151">
        <v>6.9018050000000075</v>
      </c>
      <c r="AQ178" s="151">
        <v>7.0991289600000016</v>
      </c>
      <c r="AR178" s="152">
        <v>8.5272733260000031</v>
      </c>
      <c r="AS178" s="150">
        <f t="shared" si="589"/>
        <v>-4.3699670536775841</v>
      </c>
      <c r="AT178" s="151">
        <f t="shared" si="590"/>
        <v>2.8590196332697531</v>
      </c>
      <c r="AU178" s="152">
        <f t="shared" si="591"/>
        <v>20.11717738960472</v>
      </c>
      <c r="AV178" s="150">
        <f t="shared" si="592"/>
        <v>17.447261999300387</v>
      </c>
      <c r="AW178" s="151">
        <f t="shared" si="593"/>
        <v>17.600000000000005</v>
      </c>
      <c r="AX178" s="152">
        <f t="shared" si="594"/>
        <v>18.3</v>
      </c>
      <c r="AY178" s="150">
        <v>4.1475047199999979</v>
      </c>
      <c r="AZ178" s="151">
        <v>4.2843280000000004</v>
      </c>
      <c r="BA178" s="151">
        <v>4.2259674615511793</v>
      </c>
      <c r="BB178" s="152">
        <v>5.3096716663821315</v>
      </c>
      <c r="BC178" s="150">
        <f t="shared" si="595"/>
        <v>3.2989300612538557</v>
      </c>
      <c r="BD178" s="151">
        <f t="shared" si="596"/>
        <v>-1.3621865190718552</v>
      </c>
      <c r="BE178" s="152">
        <f t="shared" si="597"/>
        <v>25.643931589410982</v>
      </c>
      <c r="BF178" s="150">
        <f t="shared" si="598"/>
        <v>10.830470160622989</v>
      </c>
      <c r="BG178" s="151">
        <f t="shared" si="599"/>
        <v>10.47692297778751</v>
      </c>
      <c r="BH178" s="152">
        <f t="shared" si="600"/>
        <v>11.394848948787288</v>
      </c>
      <c r="BI178" s="150">
        <v>48.81</v>
      </c>
      <c r="BJ178" s="151">
        <v>8.18</v>
      </c>
      <c r="BK178" s="151">
        <v>30.75</v>
      </c>
      <c r="BL178" s="152">
        <f t="shared" si="601"/>
        <v>12.259999999999998</v>
      </c>
      <c r="BM178" s="151">
        <v>-18.746987951807242</v>
      </c>
      <c r="BN178" s="151">
        <v>20.428570000000001</v>
      </c>
      <c r="BO178" s="151">
        <v>8.2086302508960571</v>
      </c>
      <c r="BP178" s="151">
        <v>2.2887499999999998</v>
      </c>
      <c r="BQ178" s="152">
        <v>3.0365000000000002</v>
      </c>
      <c r="BR178" s="150">
        <f t="shared" si="520"/>
        <v>84.640850313541421</v>
      </c>
      <c r="BS178" s="151">
        <f t="shared" si="521"/>
        <v>74.861573073674663</v>
      </c>
    </row>
    <row r="179" spans="2:71" ht="12.75">
      <c r="B179" s="252" t="s">
        <v>520</v>
      </c>
      <c r="C179" s="165" t="s">
        <v>1360</v>
      </c>
      <c r="D179" s="177" t="s">
        <v>564</v>
      </c>
      <c r="E179" s="105" t="s">
        <v>286</v>
      </c>
      <c r="F179" s="148">
        <f>VLOOKUP($B179,Snapshot!$D:$AJ,2,FALSE)</f>
        <v>730.45</v>
      </c>
      <c r="G179" s="148">
        <f>VLOOKUP($B179,Snapshot!$D:$AJ,3,FALSE)</f>
        <v>900</v>
      </c>
      <c r="H179" s="148">
        <f t="shared" si="582"/>
        <v>23.211718803477297</v>
      </c>
      <c r="I179" s="149">
        <f>VLOOKUP($B179,Snapshot!$D:$AJ,8,FALSE)</f>
        <v>18.753159617682201</v>
      </c>
      <c r="J179" s="250">
        <f>IF(VLOOKUP($B179,Snapshot!$D:$AJ,28,FALSE)="#N/A N/A","NA",VLOOKUP($B179,Snapshot!$D:$AJ,30,FALSE))</f>
        <v>23.106100000000001</v>
      </c>
      <c r="K179" s="154">
        <f>IF(VLOOKUP($B179,Snapshot!$D:$AJ,29,FALSE)="#N/A N/A","NA",VLOOKUP($B179,Snapshot!$D:$AJ,31,FALSE))</f>
        <v>16.638719999999999</v>
      </c>
      <c r="L179" s="154">
        <f>IF(VLOOKUP($B179,Snapshot!$D:$AJ,30,FALSE)="#N/A N/A","NA",VLOOKUP($B179,Snapshot!$D:$AJ,32,FALSE))</f>
        <v>12.680289999999999</v>
      </c>
      <c r="M179" s="155">
        <f>IF(VLOOKUP($B179,Snapshot!$D:$AJ,31,FALSE)="#N/A N/A","NA",VLOOKUP($B179,Snapshot!$D:$AJ,33,FALSE))</f>
        <v>12.88927</v>
      </c>
      <c r="N179" s="150">
        <f>VLOOKUP($B179,Snapshot!$D:$AJ,10,FALSE)</f>
        <v>6.3187052565561785</v>
      </c>
      <c r="O179" s="151">
        <f>VLOOKUP($B179,Snapshot!$D:$AJ,11,FALSE)</f>
        <v>7.2939273062010095</v>
      </c>
      <c r="P179" s="151">
        <f>VLOOKUP($B179,Snapshot!$D:$AJ,12,FALSE)</f>
        <v>7.7327133901415186</v>
      </c>
      <c r="Q179" s="152">
        <f>VLOOKUP($B179,Snapshot!$D:$AJ,13,FALSE)</f>
        <v>9.636909311051145</v>
      </c>
      <c r="R179" s="150">
        <f t="shared" si="583"/>
        <v>15.433890489399825</v>
      </c>
      <c r="S179" s="151">
        <f t="shared" si="584"/>
        <v>6.015772649221085</v>
      </c>
      <c r="T179" s="152">
        <f t="shared" si="585"/>
        <v>24.625197195816106</v>
      </c>
      <c r="U179" s="150">
        <f>VLOOKUP($B179,Snapshot!$D:$AJ,17,FALSE)</f>
        <v>100.14495200397737</v>
      </c>
      <c r="V179" s="151">
        <f>VLOOKUP($B179,Snapshot!$D:$AJ,18,FALSE)</f>
        <v>94.462313957123385</v>
      </c>
      <c r="W179" s="152">
        <f>VLOOKUP($B179,Snapshot!$D:$AJ,19,FALSE)</f>
        <v>75.797122959573258</v>
      </c>
      <c r="X179" s="150">
        <f>VLOOKUP($B179,Snapshot!$D:$AJ,20,FALSE)</f>
        <v>3.3137354271041288</v>
      </c>
      <c r="Y179" s="151">
        <f>VLOOKUP($B179,Snapshot!$D:$AJ,21,FALSE)</f>
        <v>2.8385164573271187</v>
      </c>
      <c r="Z179" s="152">
        <f>VLOOKUP($B179,Snapshot!$D:$AJ,22,FALSE)</f>
        <v>2.4375371326750188</v>
      </c>
      <c r="AA179" s="150" t="str">
        <f>VLOOKUP($B179,Snapshot!$D:$AJ,23,FALSE)</f>
        <v>NA</v>
      </c>
      <c r="AB179" s="151" t="str">
        <f>VLOOKUP($B179,Snapshot!$D:$AJ,24,FALSE)</f>
        <v>NA</v>
      </c>
      <c r="AC179" s="152" t="str">
        <f>VLOOKUP($B179,Snapshot!$D:$AJ,25,FALSE)</f>
        <v>NA</v>
      </c>
      <c r="AD179" s="151">
        <f>VLOOKUP($B179,Snapshot!$D:$AJ,26,FALSE)</f>
        <v>20.096750922337083</v>
      </c>
      <c r="AE179" s="151">
        <f>VLOOKUP($B179,Snapshot!$D:$AJ,27,FALSE)</f>
        <v>16.741807804225246</v>
      </c>
      <c r="AF179" s="262">
        <f>VLOOKUP($B179,Snapshot!$D:$AJ,28,FALSE)</f>
        <v>16.450183231139341</v>
      </c>
      <c r="AG179" s="152">
        <f>VLOOKUP($B179,Snapshot!$D:$AJ,29,FALSE)</f>
        <v>0.27380381956328287</v>
      </c>
      <c r="AH179" s="150">
        <v>567.64009999999996</v>
      </c>
      <c r="AI179" s="151">
        <v>619.59219999999993</v>
      </c>
      <c r="AJ179" s="151">
        <v>737.35733973703361</v>
      </c>
      <c r="AK179" s="152">
        <v>880.34280732492596</v>
      </c>
      <c r="AL179" s="150">
        <f t="shared" si="586"/>
        <v>9.1522956182975861</v>
      </c>
      <c r="AM179" s="151">
        <f t="shared" si="587"/>
        <v>19.006878998320786</v>
      </c>
      <c r="AN179" s="152">
        <f t="shared" si="588"/>
        <v>19.391611079491767</v>
      </c>
      <c r="AO179" s="150">
        <v>36.74</v>
      </c>
      <c r="AP179" s="151">
        <v>35.01</v>
      </c>
      <c r="AQ179" s="151">
        <v>40.611848963489997</v>
      </c>
      <c r="AR179" s="152">
        <v>48.537767896608692</v>
      </c>
      <c r="AS179" s="150">
        <f t="shared" si="589"/>
        <v>-4.7087642896026125</v>
      </c>
      <c r="AT179" s="151">
        <f t="shared" si="590"/>
        <v>16.000711121079675</v>
      </c>
      <c r="AU179" s="152">
        <f t="shared" si="591"/>
        <v>19.516272061988829</v>
      </c>
      <c r="AV179" s="150">
        <f t="shared" si="592"/>
        <v>5.6504907582761703</v>
      </c>
      <c r="AW179" s="151">
        <f t="shared" si="593"/>
        <v>5.5077567923814987</v>
      </c>
      <c r="AX179" s="152">
        <f t="shared" si="594"/>
        <v>5.5135076350653787</v>
      </c>
      <c r="AY179" s="150">
        <v>13.601329000000003</v>
      </c>
      <c r="AZ179" s="151">
        <v>15.688799999999999</v>
      </c>
      <c r="BA179" s="151">
        <v>16.632602539390998</v>
      </c>
      <c r="BB179" s="152">
        <v>20.728413713512349</v>
      </c>
      <c r="BC179" s="150">
        <f t="shared" si="595"/>
        <v>15.347551698808218</v>
      </c>
      <c r="BD179" s="151">
        <f t="shared" si="596"/>
        <v>6.0157726492210912</v>
      </c>
      <c r="BE179" s="152">
        <f t="shared" si="597"/>
        <v>24.625197195816099</v>
      </c>
      <c r="BF179" s="150">
        <f t="shared" si="598"/>
        <v>2.5321170925005192</v>
      </c>
      <c r="BG179" s="151">
        <f t="shared" si="599"/>
        <v>2.2557044790959488</v>
      </c>
      <c r="BH179" s="152">
        <f t="shared" si="600"/>
        <v>2.3545843211349933</v>
      </c>
      <c r="BI179" s="150">
        <v>50.37</v>
      </c>
      <c r="BJ179" s="151">
        <v>26.66</v>
      </c>
      <c r="BK179" s="151">
        <v>11.250000000000004</v>
      </c>
      <c r="BL179" s="152">
        <f t="shared" si="601"/>
        <v>11.719999999999999</v>
      </c>
      <c r="BM179" s="151">
        <v>-4.0081477100992231</v>
      </c>
      <c r="BN179" s="151">
        <v>12.680289999999999</v>
      </c>
      <c r="BO179" s="151">
        <v>39.106324683393069</v>
      </c>
      <c r="BP179" s="151">
        <v>14.8436</v>
      </c>
      <c r="BQ179" s="152">
        <v>17.074167000000003</v>
      </c>
      <c r="BR179" s="150">
        <f t="shared" si="520"/>
        <v>12.052349425954617</v>
      </c>
      <c r="BS179" s="151">
        <f t="shared" si="521"/>
        <v>21.402196156991707</v>
      </c>
    </row>
    <row r="180" spans="2:71" ht="12.75">
      <c r="B180" s="252" t="s">
        <v>661</v>
      </c>
      <c r="C180" s="165" t="s">
        <v>1361</v>
      </c>
      <c r="D180" s="177" t="s">
        <v>564</v>
      </c>
      <c r="E180" s="105" t="s">
        <v>286</v>
      </c>
      <c r="F180" s="148">
        <f>VLOOKUP($B180,Snapshot!$D:$AJ,2,FALSE)</f>
        <v>2236.65</v>
      </c>
      <c r="G180" s="148">
        <f>VLOOKUP($B180,Snapshot!$D:$AJ,3,FALSE)</f>
        <v>2650</v>
      </c>
      <c r="H180" s="148">
        <f t="shared" si="582"/>
        <v>18.480763642053958</v>
      </c>
      <c r="I180" s="149">
        <f>VLOOKUP($B180,Snapshot!$D:$AJ,8,FALSE)</f>
        <v>13.283204946236555</v>
      </c>
      <c r="J180" s="250">
        <f>IF(VLOOKUP($B180,Snapshot!$D:$AJ,28,FALSE)="#N/A N/A","NA",VLOOKUP($B180,Snapshot!$D:$AJ,30,FALSE))</f>
        <v>24.63223</v>
      </c>
      <c r="K180" s="154">
        <f>IF(VLOOKUP($B180,Snapshot!$D:$AJ,29,FALSE)="#N/A N/A","NA",VLOOKUP($B180,Snapshot!$D:$AJ,31,FALSE))</f>
        <v>34.519159999999999</v>
      </c>
      <c r="L180" s="154">
        <f>IF(VLOOKUP($B180,Snapshot!$D:$AJ,30,FALSE)="#N/A N/A","NA",VLOOKUP($B180,Snapshot!$D:$AJ,32,FALSE))</f>
        <v>71.686819999999997</v>
      </c>
      <c r="M180" s="155">
        <f>IF(VLOOKUP($B180,Snapshot!$D:$AJ,31,FALSE)="#N/A N/A","NA",VLOOKUP($B180,Snapshot!$D:$AJ,33,FALSE))</f>
        <v>57.493920000000003</v>
      </c>
      <c r="N180" s="150">
        <f>VLOOKUP($B180,Snapshot!$D:$AJ,10,FALSE)</f>
        <v>35.094075382086118</v>
      </c>
      <c r="O180" s="151">
        <f>VLOOKUP($B180,Snapshot!$D:$AJ,11,FALSE)</f>
        <v>38.940916194767524</v>
      </c>
      <c r="P180" s="151">
        <f>VLOOKUP($B180,Snapshot!$D:$AJ,12,FALSE)</f>
        <v>50.551394568265174</v>
      </c>
      <c r="Q180" s="152">
        <f>VLOOKUP($B180,Snapshot!$D:$AJ,13,FALSE)</f>
        <v>60.365434023670524</v>
      </c>
      <c r="R180" s="150">
        <f t="shared" si="583"/>
        <v>10.961510656140661</v>
      </c>
      <c r="S180" s="151">
        <f t="shared" si="584"/>
        <v>29.815627129640433</v>
      </c>
      <c r="T180" s="152">
        <f t="shared" si="585"/>
        <v>19.4139836086072</v>
      </c>
      <c r="U180" s="150">
        <f>VLOOKUP($B180,Snapshot!$D:$AJ,17,FALSE)</f>
        <v>57.437015318621029</v>
      </c>
      <c r="V180" s="151">
        <f>VLOOKUP($B180,Snapshot!$D:$AJ,18,FALSE)</f>
        <v>44.245070172685395</v>
      </c>
      <c r="W180" s="152">
        <f>VLOOKUP($B180,Snapshot!$D:$AJ,19,FALSE)</f>
        <v>37.05183332439826</v>
      </c>
      <c r="X180" s="150">
        <f>VLOOKUP($B180,Snapshot!$D:$AJ,20,FALSE)</f>
        <v>9.2134687612871726</v>
      </c>
      <c r="Y180" s="151">
        <f>VLOOKUP($B180,Snapshot!$D:$AJ,21,FALSE)</f>
        <v>8.0729190116202378</v>
      </c>
      <c r="Z180" s="152">
        <f>VLOOKUP($B180,Snapshot!$D:$AJ,22,FALSE)</f>
        <v>6.9638226979894249</v>
      </c>
      <c r="AA180" s="150" t="str">
        <f>VLOOKUP($B180,Snapshot!$D:$AJ,23,FALSE)</f>
        <v>NA</v>
      </c>
      <c r="AB180" s="151" t="str">
        <f>VLOOKUP($B180,Snapshot!$D:$AJ,24,FALSE)</f>
        <v>NA</v>
      </c>
      <c r="AC180" s="152" t="str">
        <f>VLOOKUP($B180,Snapshot!$D:$AJ,25,FALSE)</f>
        <v>NA</v>
      </c>
      <c r="AD180" s="151">
        <f>VLOOKUP($B180,Snapshot!$D:$AJ,26,FALSE)</f>
        <v>17.166004943352767</v>
      </c>
      <c r="AE180" s="151">
        <f>VLOOKUP($B180,Snapshot!$D:$AJ,27,FALSE)</f>
        <v>19.449776705918843</v>
      </c>
      <c r="AF180" s="262">
        <f>VLOOKUP($B180,Snapshot!$D:$AJ,28,FALSE)</f>
        <v>20.181100958120755</v>
      </c>
      <c r="AG180" s="152">
        <f>VLOOKUP($B180,Snapshot!$D:$AJ,29,FALSE)</f>
        <v>0</v>
      </c>
      <c r="AH180" s="150">
        <v>210.2509</v>
      </c>
      <c r="AI180" s="151">
        <v>255.94159999999999</v>
      </c>
      <c r="AJ180" s="151">
        <v>303.385468</v>
      </c>
      <c r="AK180" s="152">
        <v>359.64234244000005</v>
      </c>
      <c r="AL180" s="150">
        <f t="shared" si="586"/>
        <v>21.731512207557728</v>
      </c>
      <c r="AM180" s="151">
        <f t="shared" si="587"/>
        <v>18.536989688272641</v>
      </c>
      <c r="AN180" s="152">
        <f t="shared" si="588"/>
        <v>18.543035304512358</v>
      </c>
      <c r="AO180" s="150">
        <v>-8.8978999999999946</v>
      </c>
      <c r="AP180" s="151">
        <v>-9.7974999999999888</v>
      </c>
      <c r="AQ180" s="151">
        <v>-9.2727441300000031</v>
      </c>
      <c r="AR180" s="152">
        <v>-8.5161447374999693</v>
      </c>
      <c r="AS180" s="150" t="str">
        <f t="shared" si="589"/>
        <v>NM</v>
      </c>
      <c r="AT180" s="151" t="str">
        <f t="shared" si="590"/>
        <v>NM</v>
      </c>
      <c r="AU180" s="152" t="str">
        <f t="shared" si="591"/>
        <v>NM</v>
      </c>
      <c r="AV180" s="150" t="str">
        <f t="shared" si="592"/>
        <v>NM</v>
      </c>
      <c r="AW180" s="151" t="str">
        <f t="shared" si="593"/>
        <v>NM</v>
      </c>
      <c r="AX180" s="152" t="str">
        <f t="shared" si="594"/>
        <v>NM</v>
      </c>
      <c r="AY180" s="150">
        <v>17.290500000000009</v>
      </c>
      <c r="AZ180" s="151">
        <v>19.185800000000011</v>
      </c>
      <c r="BA180" s="151">
        <v>24.90616658983857</v>
      </c>
      <c r="BB180" s="152">
        <v>29.74144568912223</v>
      </c>
      <c r="BC180" s="150">
        <f t="shared" si="595"/>
        <v>10.961510656140661</v>
      </c>
      <c r="BD180" s="151">
        <f t="shared" si="596"/>
        <v>29.815627129640433</v>
      </c>
      <c r="BE180" s="152">
        <f t="shared" si="597"/>
        <v>19.413983608607197</v>
      </c>
      <c r="BF180" s="150">
        <f t="shared" si="598"/>
        <v>7.4961631872270909</v>
      </c>
      <c r="BG180" s="151">
        <f t="shared" si="599"/>
        <v>8.2094131779042794</v>
      </c>
      <c r="BH180" s="152">
        <f t="shared" si="600"/>
        <v>8.2697286107472348</v>
      </c>
      <c r="BI180" s="150">
        <v>51.81</v>
      </c>
      <c r="BJ180" s="151">
        <v>23.93</v>
      </c>
      <c r="BK180" s="151">
        <v>17.29</v>
      </c>
      <c r="BL180" s="152">
        <f t="shared" si="601"/>
        <v>6.9699999999999989</v>
      </c>
      <c r="BM180" s="151">
        <v>-2.1523722029004375</v>
      </c>
      <c r="BN180" s="151">
        <v>71.686819999999997</v>
      </c>
      <c r="BO180" s="151">
        <v>21.359377443249702</v>
      </c>
      <c r="BP180" s="151" t="e">
        <v>#N/A</v>
      </c>
      <c r="BQ180" s="152" t="e">
        <v>#N/A</v>
      </c>
      <c r="BR180" s="150" t="str">
        <f t="shared" si="520"/>
        <v xml:space="preserve"> </v>
      </c>
      <c r="BS180" s="151" t="str">
        <f t="shared" si="521"/>
        <v xml:space="preserve"> </v>
      </c>
    </row>
    <row r="181" spans="2:71" ht="12.75">
      <c r="B181" s="252" t="s">
        <v>535</v>
      </c>
      <c r="C181" s="165" t="s">
        <v>1362</v>
      </c>
      <c r="D181" s="177" t="s">
        <v>564</v>
      </c>
      <c r="E181" s="105" t="s">
        <v>286</v>
      </c>
      <c r="F181" s="148">
        <f>VLOOKUP($B181,Snapshot!$D:$AJ,2,FALSE)</f>
        <v>789.75</v>
      </c>
      <c r="G181" s="148">
        <f>VLOOKUP($B181,Snapshot!$D:$AJ,3,FALSE)</f>
        <v>890</v>
      </c>
      <c r="H181" s="148">
        <f t="shared" si="582"/>
        <v>12.69389047166824</v>
      </c>
      <c r="I181" s="149">
        <f>VLOOKUP($B181,Snapshot!$D:$AJ,8,FALSE)</f>
        <v>13.478488912783753</v>
      </c>
      <c r="J181" s="250">
        <f>IF(VLOOKUP($B181,Snapshot!$D:$AJ,28,FALSE)="#N/A N/A","NA",VLOOKUP($B181,Snapshot!$D:$AJ,30,FALSE))</f>
        <v>31.690840000000001</v>
      </c>
      <c r="K181" s="154">
        <f>IF(VLOOKUP($B181,Snapshot!$D:$AJ,29,FALSE)="#N/A N/A","NA",VLOOKUP($B181,Snapshot!$D:$AJ,31,FALSE))</f>
        <v>31.844740000000002</v>
      </c>
      <c r="L181" s="154">
        <f>IF(VLOOKUP($B181,Snapshot!$D:$AJ,30,FALSE)="#N/A N/A","NA",VLOOKUP($B181,Snapshot!$D:$AJ,32,FALSE))</f>
        <v>36.210769999999997</v>
      </c>
      <c r="M181" s="155">
        <f>IF(VLOOKUP($B181,Snapshot!$D:$AJ,31,FALSE)="#N/A N/A","NA",VLOOKUP($B181,Snapshot!$D:$AJ,33,FALSE))</f>
        <v>47.74109</v>
      </c>
      <c r="N181" s="150">
        <f>VLOOKUP($B181,Snapshot!$D:$AJ,10,FALSE)</f>
        <v>5.6352224778773374</v>
      </c>
      <c r="O181" s="151">
        <f>VLOOKUP($B181,Snapshot!$D:$AJ,11,FALSE)</f>
        <v>5.9168656550651839</v>
      </c>
      <c r="P181" s="151">
        <f>VLOOKUP($B181,Snapshot!$D:$AJ,12,FALSE)</f>
        <v>6.1828732163485727</v>
      </c>
      <c r="Q181" s="152">
        <f>VLOOKUP($B181,Snapshot!$D:$AJ,13,FALSE)</f>
        <v>8.1012721255368234</v>
      </c>
      <c r="R181" s="150">
        <f t="shared" si="583"/>
        <v>4.9979069733895543</v>
      </c>
      <c r="S181" s="151">
        <f t="shared" si="584"/>
        <v>4.4957512438307701</v>
      </c>
      <c r="T181" s="152">
        <f t="shared" si="585"/>
        <v>31.027628127901387</v>
      </c>
      <c r="U181" s="150">
        <f>VLOOKUP($B181,Snapshot!$D:$AJ,17,FALSE)</f>
        <v>133.47438425003409</v>
      </c>
      <c r="V181" s="151">
        <f>VLOOKUP($B181,Snapshot!$D:$AJ,18,FALSE)</f>
        <v>127.73187680959819</v>
      </c>
      <c r="W181" s="152">
        <f>VLOOKUP($B181,Snapshot!$D:$AJ,19,FALSE)</f>
        <v>97.484689782306006</v>
      </c>
      <c r="X181" s="150">
        <f>VLOOKUP($B181,Snapshot!$D:$AJ,20,FALSE)</f>
        <v>2.6876402846839573</v>
      </c>
      <c r="Y181" s="151">
        <f>VLOOKUP($B181,Snapshot!$D:$AJ,21,FALSE)</f>
        <v>2.2486070680564967</v>
      </c>
      <c r="Z181" s="152">
        <f>VLOOKUP($B181,Snapshot!$D:$AJ,22,FALSE)</f>
        <v>1.8756467881178622</v>
      </c>
      <c r="AA181" s="150" t="str">
        <f>VLOOKUP($B181,Snapshot!$D:$AJ,23,FALSE)</f>
        <v>NA</v>
      </c>
      <c r="AB181" s="151" t="str">
        <f>VLOOKUP($B181,Snapshot!$D:$AJ,24,FALSE)</f>
        <v>NA</v>
      </c>
      <c r="AC181" s="152" t="str">
        <f>VLOOKUP($B181,Snapshot!$D:$AJ,25,FALSE)</f>
        <v>NA</v>
      </c>
      <c r="AD181" s="151">
        <f>VLOOKUP($B181,Snapshot!$D:$AJ,26,FALSE)</f>
        <v>18.803366843722781</v>
      </c>
      <c r="AE181" s="151">
        <f>VLOOKUP($B181,Snapshot!$D:$AJ,27,FALSE)</f>
        <v>19.524674758179238</v>
      </c>
      <c r="AF181" s="262">
        <f>VLOOKUP($B181,Snapshot!$D:$AJ,28,FALSE)</f>
        <v>19.884355748711364</v>
      </c>
      <c r="AG181" s="152">
        <f>VLOOKUP($B181,Snapshot!$D:$AJ,29,FALSE)</f>
        <v>0.15194681861348527</v>
      </c>
      <c r="AH181" s="150">
        <v>385.59534079999992</v>
      </c>
      <c r="AI181" s="151">
        <v>417.59672700000004</v>
      </c>
      <c r="AJ181" s="151">
        <v>474.52100188063491</v>
      </c>
      <c r="AK181" s="152">
        <v>544.90671363266233</v>
      </c>
      <c r="AL181" s="150">
        <f t="shared" si="586"/>
        <v>8.2992149577342929</v>
      </c>
      <c r="AM181" s="151">
        <f t="shared" si="587"/>
        <v>13.631398715592624</v>
      </c>
      <c r="AN181" s="152">
        <f t="shared" si="588"/>
        <v>14.833002432573636</v>
      </c>
      <c r="AO181" s="150">
        <v>27.649999999999995</v>
      </c>
      <c r="AP181" s="151">
        <v>22.27</v>
      </c>
      <c r="AQ181" s="151">
        <v>27.497801288923313</v>
      </c>
      <c r="AR181" s="152">
        <v>32.762234331467084</v>
      </c>
      <c r="AS181" s="150">
        <f t="shared" si="589"/>
        <v>-19.457504520795638</v>
      </c>
      <c r="AT181" s="151">
        <f t="shared" si="590"/>
        <v>23.474635334186416</v>
      </c>
      <c r="AU181" s="152">
        <f t="shared" si="591"/>
        <v>19.144923578542247</v>
      </c>
      <c r="AV181" s="150">
        <f t="shared" si="592"/>
        <v>5.332896203470483</v>
      </c>
      <c r="AW181" s="151">
        <f t="shared" si="593"/>
        <v>5.7948544279269525</v>
      </c>
      <c r="AX181" s="152">
        <f t="shared" si="594"/>
        <v>6.0124482800101946</v>
      </c>
      <c r="AY181" s="150">
        <v>8.1066620000000018</v>
      </c>
      <c r="AZ181" s="151">
        <v>8.5239550000000062</v>
      </c>
      <c r="BA181" s="151">
        <v>8.9071708129360818</v>
      </c>
      <c r="BB181" s="152">
        <v>11.670854649490861</v>
      </c>
      <c r="BC181" s="150">
        <f t="shared" si="595"/>
        <v>5.1475317461120937</v>
      </c>
      <c r="BD181" s="151">
        <f t="shared" si="596"/>
        <v>4.4957512438307674</v>
      </c>
      <c r="BE181" s="152">
        <f t="shared" si="597"/>
        <v>31.027628127901409</v>
      </c>
      <c r="BF181" s="150">
        <f t="shared" si="598"/>
        <v>2.0411929617446463</v>
      </c>
      <c r="BG181" s="151">
        <f t="shared" si="599"/>
        <v>1.8770867417111008</v>
      </c>
      <c r="BH181" s="152">
        <f t="shared" si="600"/>
        <v>2.1418078282952719</v>
      </c>
      <c r="BI181" s="150">
        <v>73.180000000000007</v>
      </c>
      <c r="BJ181" s="151">
        <v>13.23</v>
      </c>
      <c r="BK181" s="151">
        <v>8.8299999999999983</v>
      </c>
      <c r="BL181" s="152">
        <f t="shared" si="601"/>
        <v>4.7599999999999945</v>
      </c>
      <c r="BM181" s="151">
        <v>-0.38471241170535109</v>
      </c>
      <c r="BN181" s="151">
        <v>36.210769999999997</v>
      </c>
      <c r="BO181" s="151">
        <v>15.239074002389486</v>
      </c>
      <c r="BP181" s="151">
        <v>12.626908999999999</v>
      </c>
      <c r="BQ181" s="152">
        <v>14.749000000000001</v>
      </c>
      <c r="BR181" s="150">
        <f t="shared" si="520"/>
        <v>-29.458818362149572</v>
      </c>
      <c r="BS181" s="151">
        <f t="shared" si="521"/>
        <v>-20.870196965957959</v>
      </c>
    </row>
    <row r="182" spans="2:71" ht="12.75">
      <c r="B182" s="252" t="s">
        <v>660</v>
      </c>
      <c r="C182" s="165" t="s">
        <v>1363</v>
      </c>
      <c r="D182" s="177" t="s">
        <v>564</v>
      </c>
      <c r="E182" s="105" t="s">
        <v>286</v>
      </c>
      <c r="F182" s="148">
        <f>VLOOKUP($B182,Snapshot!$D:$AJ,2,FALSE)</f>
        <v>1023.9</v>
      </c>
      <c r="G182" s="148">
        <f>VLOOKUP($B182,Snapshot!$D:$AJ,3,FALSE)</f>
        <v>1300</v>
      </c>
      <c r="H182" s="148">
        <f t="shared" si="582"/>
        <v>26.965523976950863</v>
      </c>
      <c r="I182" s="149">
        <f>VLOOKUP($B182,Snapshot!$D:$AJ,8,FALSE)</f>
        <v>77.683364821983275</v>
      </c>
      <c r="J182" s="250">
        <f>IF(VLOOKUP($B182,Snapshot!$D:$AJ,28,FALSE)="#N/A N/A","NA",VLOOKUP($B182,Snapshot!$D:$AJ,30,FALSE))</f>
        <v>3.2365409999999999</v>
      </c>
      <c r="K182" s="154">
        <f>IF(VLOOKUP($B182,Snapshot!$D:$AJ,29,FALSE)="#N/A N/A","NA",VLOOKUP($B182,Snapshot!$D:$AJ,31,FALSE))</f>
        <v>14.504580000000001</v>
      </c>
      <c r="L182" s="154">
        <f>IF(VLOOKUP($B182,Snapshot!$D:$AJ,30,FALSE)="#N/A N/A","NA",VLOOKUP($B182,Snapshot!$D:$AJ,32,FALSE))</f>
        <v>58.731879999999997</v>
      </c>
      <c r="M182" s="155">
        <f>IF(VLOOKUP($B182,Snapshot!$D:$AJ,31,FALSE)="#N/A N/A","NA",VLOOKUP($B182,Snapshot!$D:$AJ,33,FALSE))</f>
        <v>22.872920000000001</v>
      </c>
      <c r="N182" s="150">
        <f>VLOOKUP($B182,Snapshot!$D:$AJ,10,FALSE)</f>
        <v>57.545301399872443</v>
      </c>
      <c r="O182" s="151">
        <f>VLOOKUP($B182,Snapshot!$D:$AJ,11,FALSE)</f>
        <v>64.326684480948614</v>
      </c>
      <c r="P182" s="151">
        <f>VLOOKUP($B182,Snapshot!$D:$AJ,12,FALSE)</f>
        <v>70.187285293202891</v>
      </c>
      <c r="Q182" s="152">
        <f>VLOOKUP($B182,Snapshot!$D:$AJ,13,FALSE)</f>
        <v>76.176944031360648</v>
      </c>
      <c r="R182" s="150">
        <f t="shared" si="583"/>
        <v>11.784425341616522</v>
      </c>
      <c r="S182" s="151">
        <f t="shared" si="584"/>
        <v>9.1106837847207736</v>
      </c>
      <c r="T182" s="152">
        <f t="shared" si="585"/>
        <v>8.5338230608811081</v>
      </c>
      <c r="U182" s="150">
        <f>VLOOKUP($B182,Snapshot!$D:$AJ,17,FALSE)</f>
        <v>15.91718908353258</v>
      </c>
      <c r="V182" s="151">
        <f>VLOOKUP($B182,Snapshot!$D:$AJ,18,FALSE)</f>
        <v>14.588112301576038</v>
      </c>
      <c r="W182" s="152">
        <f>VLOOKUP($B182,Snapshot!$D:$AJ,19,FALSE)</f>
        <v>13.44107476375633</v>
      </c>
      <c r="X182" s="150">
        <f>VLOOKUP($B182,Snapshot!$D:$AJ,20,FALSE)</f>
        <v>0.89035088623779424</v>
      </c>
      <c r="Y182" s="151">
        <f>VLOOKUP($B182,Snapshot!$D:$AJ,21,FALSE)</f>
        <v>0.79880353919341474</v>
      </c>
      <c r="Z182" s="152">
        <f>VLOOKUP($B182,Snapshot!$D:$AJ,22,FALSE)</f>
        <v>0.71764833658870875</v>
      </c>
      <c r="AA182" s="150" t="str">
        <f>VLOOKUP($B182,Snapshot!$D:$AJ,23,FALSE)</f>
        <v>NA</v>
      </c>
      <c r="AB182" s="151" t="str">
        <f>VLOOKUP($B182,Snapshot!$D:$AJ,24,FALSE)</f>
        <v>NA</v>
      </c>
      <c r="AC182" s="152" t="str">
        <f>VLOOKUP($B182,Snapshot!$D:$AJ,25,FALSE)</f>
        <v>NA</v>
      </c>
      <c r="AD182" s="151">
        <f>VLOOKUP($B182,Snapshot!$D:$AJ,26,FALSE)</f>
        <v>24.920032871320107</v>
      </c>
      <c r="AE182" s="151">
        <f>VLOOKUP($B182,Snapshot!$D:$AJ,27,FALSE)</f>
        <v>11.460558516906266</v>
      </c>
      <c r="AF182" s="262">
        <f>VLOOKUP($B182,Snapshot!$D:$AJ,28,FALSE)</f>
        <v>11.308491703676403</v>
      </c>
      <c r="AG182" s="152">
        <f>VLOOKUP($B182,Snapshot!$D:$AJ,29,FALSE)</f>
        <v>0</v>
      </c>
      <c r="AH182" s="150">
        <v>4740.0461049999994</v>
      </c>
      <c r="AI182" s="151">
        <v>4743.8723999999993</v>
      </c>
      <c r="AJ182" s="151">
        <v>5192.0122152662825</v>
      </c>
      <c r="AK182" s="152">
        <v>5527.7393923124282</v>
      </c>
      <c r="AL182" s="150">
        <f t="shared" si="586"/>
        <v>8.0722738033372821E-2</v>
      </c>
      <c r="AM182" s="151">
        <f t="shared" si="587"/>
        <v>9.4467088799918599</v>
      </c>
      <c r="AN182" s="152">
        <f t="shared" si="588"/>
        <v>6.4662247145527374</v>
      </c>
      <c r="AO182" s="150">
        <v>378.61421899999976</v>
      </c>
      <c r="AP182" s="151">
        <v>346.06089999999966</v>
      </c>
      <c r="AQ182" s="151">
        <v>371.60745184043816</v>
      </c>
      <c r="AR182" s="152">
        <v>443.55185629208421</v>
      </c>
      <c r="AS182" s="150">
        <f t="shared" si="589"/>
        <v>-8.5980180791889751</v>
      </c>
      <c r="AT182" s="151">
        <f t="shared" si="590"/>
        <v>7.3820971512351008</v>
      </c>
      <c r="AU182" s="152">
        <f t="shared" si="591"/>
        <v>19.360323399149109</v>
      </c>
      <c r="AV182" s="150">
        <f t="shared" si="592"/>
        <v>7.2949032102971341</v>
      </c>
      <c r="AW182" s="151">
        <f t="shared" si="593"/>
        <v>7.1572915554355934</v>
      </c>
      <c r="AX182" s="152">
        <f t="shared" si="594"/>
        <v>8.0241094019183201</v>
      </c>
      <c r="AY182" s="150">
        <v>363.97389899999996</v>
      </c>
      <c r="AZ182" s="151">
        <v>406.86627934200004</v>
      </c>
      <c r="BA182" s="151">
        <v>443.93457947950827</v>
      </c>
      <c r="BB182" s="152">
        <v>481.81917099835607</v>
      </c>
      <c r="BC182" s="150">
        <f t="shared" si="595"/>
        <v>11.784465990513254</v>
      </c>
      <c r="BD182" s="151">
        <f t="shared" si="596"/>
        <v>9.1106837847207487</v>
      </c>
      <c r="BE182" s="152">
        <f t="shared" si="597"/>
        <v>8.5338230608811045</v>
      </c>
      <c r="BF182" s="150">
        <f t="shared" si="598"/>
        <v>8.5766699657014396</v>
      </c>
      <c r="BG182" s="151">
        <f t="shared" si="599"/>
        <v>8.5503377317601359</v>
      </c>
      <c r="BH182" s="152">
        <f t="shared" si="600"/>
        <v>8.7163872390300199</v>
      </c>
      <c r="BI182" s="150">
        <v>96.5</v>
      </c>
      <c r="BJ182" s="151">
        <v>0.19</v>
      </c>
      <c r="BK182" s="151">
        <v>0.94</v>
      </c>
      <c r="BL182" s="152">
        <f t="shared" si="601"/>
        <v>2.37</v>
      </c>
      <c r="BM182" s="151">
        <v>-16.176831764224318</v>
      </c>
      <c r="BN182" s="151">
        <v>58.731879999999997</v>
      </c>
      <c r="BO182" s="151">
        <v>41.338903512544803</v>
      </c>
      <c r="BP182" s="151" t="e">
        <v>#N/A</v>
      </c>
      <c r="BQ182" s="152" t="e">
        <v>#N/A</v>
      </c>
      <c r="BR182" s="150" t="str">
        <f t="shared" si="520"/>
        <v xml:space="preserve"> </v>
      </c>
      <c r="BS182" s="151" t="str">
        <f t="shared" si="521"/>
        <v xml:space="preserve"> </v>
      </c>
    </row>
    <row r="183" spans="2:71" ht="12.75">
      <c r="B183" s="252" t="s">
        <v>601</v>
      </c>
      <c r="C183" s="165" t="s">
        <v>1364</v>
      </c>
      <c r="D183" s="177" t="s">
        <v>564</v>
      </c>
      <c r="E183" s="105" t="s">
        <v>287</v>
      </c>
      <c r="F183" s="148">
        <f>VLOOKUP($B183,Snapshot!$D:$AJ,2,FALSE)</f>
        <v>1182.1500000000001</v>
      </c>
      <c r="G183" s="148">
        <f>VLOOKUP($B183,Snapshot!$D:$AJ,3,FALSE)</f>
        <v>1080</v>
      </c>
      <c r="H183" s="148">
        <f t="shared" si="582"/>
        <v>-8.6410354015987849</v>
      </c>
      <c r="I183" s="149">
        <f>VLOOKUP($B183,Snapshot!$D:$AJ,8,FALSE)</f>
        <v>4.9262350376612902</v>
      </c>
      <c r="J183" s="250">
        <f>IF(VLOOKUP($B183,Snapshot!$D:$AJ,28,FALSE)="#N/A N/A","NA",VLOOKUP($B183,Snapshot!$D:$AJ,30,FALSE))</f>
        <v>21.626629999999999</v>
      </c>
      <c r="K183" s="154">
        <f>IF(VLOOKUP($B183,Snapshot!$D:$AJ,29,FALSE)="#N/A N/A","NA",VLOOKUP($B183,Snapshot!$D:$AJ,31,FALSE))</f>
        <v>16.278949999999998</v>
      </c>
      <c r="L183" s="154">
        <f>IF(VLOOKUP($B183,Snapshot!$D:$AJ,30,FALSE)="#N/A N/A","NA",VLOOKUP($B183,Snapshot!$D:$AJ,32,FALSE))</f>
        <v>28.613389999999999</v>
      </c>
      <c r="M183" s="155">
        <f>IF(VLOOKUP($B183,Snapshot!$D:$AJ,31,FALSE)="#N/A N/A","NA",VLOOKUP($B183,Snapshot!$D:$AJ,33,FALSE))</f>
        <v>23.850180000000002</v>
      </c>
      <c r="N183" s="150">
        <f>VLOOKUP($B183,Snapshot!$D:$AJ,10,FALSE)</f>
        <v>9.1932819629926428</v>
      </c>
      <c r="O183" s="151">
        <f>VLOOKUP($B183,Snapshot!$D:$AJ,11,FALSE)</f>
        <v>7.5593767122194118</v>
      </c>
      <c r="P183" s="151">
        <f>VLOOKUP($B183,Snapshot!$D:$AJ,12,FALSE)</f>
        <v>9.8773857832733043</v>
      </c>
      <c r="Q183" s="152">
        <f>VLOOKUP($B183,Snapshot!$D:$AJ,13,FALSE)</f>
        <v>13.206884416275788</v>
      </c>
      <c r="R183" s="150">
        <f t="shared" si="583"/>
        <v>-17.772817774440963</v>
      </c>
      <c r="S183" s="151">
        <f t="shared" si="584"/>
        <v>30.664023758822978</v>
      </c>
      <c r="T183" s="152">
        <f t="shared" si="585"/>
        <v>33.708297985492955</v>
      </c>
      <c r="U183" s="150">
        <f>VLOOKUP($B183,Snapshot!$D:$AJ,17,FALSE)</f>
        <v>156.38194060220664</v>
      </c>
      <c r="V183" s="151">
        <f>VLOOKUP($B183,Snapshot!$D:$AJ,18,FALSE)</f>
        <v>119.68247732126576</v>
      </c>
      <c r="W183" s="152">
        <f>VLOOKUP($B183,Snapshot!$D:$AJ,19,FALSE)</f>
        <v>89.510134467683542</v>
      </c>
      <c r="X183" s="150">
        <f>VLOOKUP($B183,Snapshot!$D:$AJ,20,FALSE)</f>
        <v>2.6160448505799865</v>
      </c>
      <c r="Y183" s="151">
        <f>VLOOKUP($B183,Snapshot!$D:$AJ,21,FALSE)</f>
        <v>2.1941480067622798</v>
      </c>
      <c r="Z183" s="152">
        <f>VLOOKUP($B183,Snapshot!$D:$AJ,22,FALSE)</f>
        <v>1.8349409080150867</v>
      </c>
      <c r="AA183" s="150" t="str">
        <f>VLOOKUP($B183,Snapshot!$D:$AJ,23,FALSE)</f>
        <v>NA</v>
      </c>
      <c r="AB183" s="151" t="str">
        <f>VLOOKUP($B183,Snapshot!$D:$AJ,24,FALSE)</f>
        <v>NA</v>
      </c>
      <c r="AC183" s="152" t="str">
        <f>VLOOKUP($B183,Snapshot!$D:$AJ,25,FALSE)</f>
        <v>NA</v>
      </c>
      <c r="AD183" s="151">
        <f>VLOOKUP($B183,Snapshot!$D:$AJ,26,FALSE)</f>
        <v>19.867183176535693</v>
      </c>
      <c r="AE183" s="151">
        <f>VLOOKUP($B183,Snapshot!$D:$AJ,27,FALSE)</f>
        <v>19.228276420616851</v>
      </c>
      <c r="AF183" s="262">
        <f>VLOOKUP($B183,Snapshot!$D:$AJ,28,FALSE)</f>
        <v>19.575949131558634</v>
      </c>
      <c r="AG183" s="152">
        <f>VLOOKUP($B183,Snapshot!$D:$AJ,29,FALSE)</f>
        <v>0.2537749016622256</v>
      </c>
      <c r="AH183" s="150">
        <v>248.818274</v>
      </c>
      <c r="AI183" s="151">
        <v>289.84690000000001</v>
      </c>
      <c r="AJ183" s="151">
        <v>342.01934199999999</v>
      </c>
      <c r="AK183" s="152">
        <v>403.58282356000001</v>
      </c>
      <c r="AL183" s="150">
        <f t="shared" si="586"/>
        <v>16.48939418332273</v>
      </c>
      <c r="AM183" s="151">
        <f t="shared" si="587"/>
        <v>18</v>
      </c>
      <c r="AN183" s="152">
        <f t="shared" si="588"/>
        <v>18</v>
      </c>
      <c r="AO183" s="150">
        <v>19.489999999999998</v>
      </c>
      <c r="AP183" s="151">
        <v>19.73</v>
      </c>
      <c r="AQ183" s="151">
        <v>21.237388280640001</v>
      </c>
      <c r="AR183" s="152">
        <v>26.104289761619999</v>
      </c>
      <c r="AS183" s="150">
        <f t="shared" si="589"/>
        <v>1.2314007183170901</v>
      </c>
      <c r="AT183" s="151">
        <f t="shared" si="590"/>
        <v>7.640082517181952</v>
      </c>
      <c r="AU183" s="152">
        <f t="shared" si="591"/>
        <v>22.916666666666657</v>
      </c>
      <c r="AV183" s="150">
        <f t="shared" si="592"/>
        <v>6.8070419245470619</v>
      </c>
      <c r="AW183" s="151">
        <f t="shared" si="593"/>
        <v>6.2094114784420587</v>
      </c>
      <c r="AX183" s="152">
        <f t="shared" si="594"/>
        <v>6.4681369567104765</v>
      </c>
      <c r="AY183" s="150">
        <v>4.3741010000000005</v>
      </c>
      <c r="AZ183" s="151">
        <v>3.5967000000000007</v>
      </c>
      <c r="BA183" s="151">
        <v>4.2590061041710632</v>
      </c>
      <c r="BB183" s="152">
        <v>5.6946445729853794</v>
      </c>
      <c r="BC183" s="150">
        <f t="shared" si="595"/>
        <v>-17.772817774440966</v>
      </c>
      <c r="BD183" s="151">
        <f t="shared" si="596"/>
        <v>18.414271531433329</v>
      </c>
      <c r="BE183" s="152">
        <f t="shared" si="597"/>
        <v>33.708297985492948</v>
      </c>
      <c r="BF183" s="150">
        <f t="shared" si="598"/>
        <v>1.2408964870764534</v>
      </c>
      <c r="BG183" s="151">
        <f t="shared" si="599"/>
        <v>1.2452529962972279</v>
      </c>
      <c r="BH183" s="152">
        <f t="shared" si="600"/>
        <v>1.4110225313240483</v>
      </c>
      <c r="BI183" s="150">
        <v>6.52</v>
      </c>
      <c r="BJ183" s="151">
        <v>46.599999999999994</v>
      </c>
      <c r="BK183" s="151">
        <v>40.740000000000009</v>
      </c>
      <c r="BL183" s="152">
        <f t="shared" si="601"/>
        <v>6.1400000000000006</v>
      </c>
      <c r="BM183" s="151">
        <v>-2.4749412201460217</v>
      </c>
      <c r="BN183" s="151">
        <v>28.613389999999999</v>
      </c>
      <c r="BO183" s="151">
        <v>17.506395937873357</v>
      </c>
      <c r="BP183" s="151" t="e">
        <v>#N/A</v>
      </c>
      <c r="BQ183" s="152" t="e">
        <v>#N/A</v>
      </c>
      <c r="BR183" s="150" t="str">
        <f t="shared" si="520"/>
        <v xml:space="preserve"> </v>
      </c>
      <c r="BS183" s="151" t="str">
        <f t="shared" si="521"/>
        <v xml:space="preserve"> </v>
      </c>
    </row>
    <row r="184" spans="2:71" ht="12.75">
      <c r="B184" s="252" t="s">
        <v>585</v>
      </c>
      <c r="C184" s="165" t="s">
        <v>1365</v>
      </c>
      <c r="D184" s="177" t="s">
        <v>564</v>
      </c>
      <c r="E184" s="105" t="s">
        <v>286</v>
      </c>
      <c r="F184" s="148">
        <f>VLOOKUP($B184,Snapshot!$D:$AJ,2,FALSE)</f>
        <v>1885.7</v>
      </c>
      <c r="G184" s="148">
        <f>VLOOKUP($B184,Snapshot!$D:$AJ,3,FALSE)</f>
        <v>2250</v>
      </c>
      <c r="H184" s="148">
        <f t="shared" si="582"/>
        <v>19.31908575064962</v>
      </c>
      <c r="I184" s="149">
        <f>VLOOKUP($B184,Snapshot!$D:$AJ,8,FALSE)</f>
        <v>22.716788530465948</v>
      </c>
      <c r="J184" s="250">
        <f>IF(VLOOKUP($B184,Snapshot!$D:$AJ,28,FALSE)="#N/A N/A","NA",VLOOKUP($B184,Snapshot!$D:$AJ,30,FALSE))</f>
        <v>28.633310000000002</v>
      </c>
      <c r="K184" s="154">
        <f>IF(VLOOKUP($B184,Snapshot!$D:$AJ,29,FALSE)="#N/A N/A","NA",VLOOKUP($B184,Snapshot!$D:$AJ,31,FALSE))</f>
        <v>27.476759999999999</v>
      </c>
      <c r="L184" s="154">
        <f>IF(VLOOKUP($B184,Snapshot!$D:$AJ,30,FALSE)="#N/A N/A","NA",VLOOKUP($B184,Snapshot!$D:$AJ,32,FALSE))</f>
        <v>44.947929999999999</v>
      </c>
      <c r="M184" s="155">
        <f>IF(VLOOKUP($B184,Snapshot!$D:$AJ,31,FALSE)="#N/A N/A","NA",VLOOKUP($B184,Snapshot!$D:$AJ,33,FALSE))</f>
        <v>31.669170000000001</v>
      </c>
      <c r="N184" s="150">
        <f>VLOOKUP($B184,Snapshot!$D:$AJ,10,FALSE)</f>
        <v>17.195014999999994</v>
      </c>
      <c r="O184" s="151">
        <f>VLOOKUP($B184,Snapshot!$D:$AJ,11,FALSE)</f>
        <v>18.906599999999997</v>
      </c>
      <c r="P184" s="151">
        <f>VLOOKUP($B184,Snapshot!$D:$AJ,12,FALSE)</f>
        <v>19.90091980959599</v>
      </c>
      <c r="Q184" s="152">
        <f>VLOOKUP($B184,Snapshot!$D:$AJ,13,FALSE)</f>
        <v>23.188518938901353</v>
      </c>
      <c r="R184" s="150">
        <f t="shared" si="583"/>
        <v>9.9539604937826773</v>
      </c>
      <c r="S184" s="151">
        <f t="shared" si="584"/>
        <v>5.2591148572244339</v>
      </c>
      <c r="T184" s="152">
        <f t="shared" si="585"/>
        <v>16.51983506671948</v>
      </c>
      <c r="U184" s="150">
        <f>VLOOKUP($B184,Snapshot!$D:$AJ,17,FALSE)</f>
        <v>99.737657749145811</v>
      </c>
      <c r="V184" s="151">
        <f>VLOOKUP($B184,Snapshot!$D:$AJ,18,FALSE)</f>
        <v>94.754414270376472</v>
      </c>
      <c r="W184" s="152">
        <f>VLOOKUP($B184,Snapshot!$D:$AJ,19,FALSE)</f>
        <v>81.32041571816498</v>
      </c>
      <c r="X184" s="150">
        <f>VLOOKUP($B184,Snapshot!$D:$AJ,20,FALSE)</f>
        <v>3.2369241314795745</v>
      </c>
      <c r="Y184" s="151">
        <f>VLOOKUP($B184,Snapshot!$D:$AJ,21,FALSE)</f>
        <v>2.6543549992697604</v>
      </c>
      <c r="Z184" s="152">
        <f>VLOOKUP($B184,Snapshot!$D:$AJ,22,FALSE)</f>
        <v>2.202149252852263</v>
      </c>
      <c r="AA184" s="150" t="str">
        <f>VLOOKUP($B184,Snapshot!$D:$AJ,23,FALSE)</f>
        <v>NA</v>
      </c>
      <c r="AB184" s="151" t="str">
        <f>VLOOKUP($B184,Snapshot!$D:$AJ,24,FALSE)</f>
        <v>NA</v>
      </c>
      <c r="AC184" s="152" t="str">
        <f>VLOOKUP($B184,Snapshot!$D:$AJ,25,FALSE)</f>
        <v>NA</v>
      </c>
      <c r="AD184" s="151">
        <f>VLOOKUP($B184,Snapshot!$D:$AJ,26,FALSE)</f>
        <v>26.51913830393061</v>
      </c>
      <c r="AE184" s="151">
        <f>VLOOKUP($B184,Snapshot!$D:$AJ,27,FALSE)</f>
        <v>21.947672122609234</v>
      </c>
      <c r="AF184" s="262">
        <f>VLOOKUP($B184,Snapshot!$D:$AJ,28,FALSE)</f>
        <v>20.534745582380147</v>
      </c>
      <c r="AG184" s="152">
        <f>VLOOKUP($B184,Snapshot!$D:$AJ,29,FALSE)</f>
        <v>0</v>
      </c>
      <c r="AH184" s="150">
        <v>665.80973600000004</v>
      </c>
      <c r="AI184" s="151">
        <v>805.87089999999989</v>
      </c>
      <c r="AJ184" s="151">
        <v>949.87104214917963</v>
      </c>
      <c r="AK184" s="152">
        <v>1106.4399780090016</v>
      </c>
      <c r="AL184" s="150">
        <f t="shared" si="586"/>
        <v>21.036214465929632</v>
      </c>
      <c r="AM184" s="151">
        <f t="shared" si="587"/>
        <v>17.86888472448625</v>
      </c>
      <c r="AN184" s="152">
        <f t="shared" si="588"/>
        <v>16.483178127587593</v>
      </c>
      <c r="AO184" s="150">
        <v>50.7</v>
      </c>
      <c r="AP184" s="151">
        <v>55.5</v>
      </c>
      <c r="AQ184" s="151">
        <v>63.460719897410002</v>
      </c>
      <c r="AR184" s="152">
        <v>76.108239004355795</v>
      </c>
      <c r="AS184" s="150">
        <f t="shared" si="589"/>
        <v>9.4674556213017809</v>
      </c>
      <c r="AT184" s="151">
        <f t="shared" si="590"/>
        <v>14.343639454792793</v>
      </c>
      <c r="AU184" s="152">
        <f t="shared" si="591"/>
        <v>19.929681112019608</v>
      </c>
      <c r="AV184" s="150">
        <f t="shared" si="592"/>
        <v>6.8869591891207396</v>
      </c>
      <c r="AW184" s="151">
        <f t="shared" si="593"/>
        <v>6.6809826893789381</v>
      </c>
      <c r="AX184" s="152">
        <f t="shared" si="594"/>
        <v>6.8786595312029295</v>
      </c>
      <c r="AY184" s="150">
        <v>17.195014999999994</v>
      </c>
      <c r="AZ184" s="151">
        <v>18.906599999999997</v>
      </c>
      <c r="BA184" s="151">
        <v>19.90091980959599</v>
      </c>
      <c r="BB184" s="152">
        <v>23.188518938901353</v>
      </c>
      <c r="BC184" s="150">
        <f t="shared" si="595"/>
        <v>9.9539604937826738</v>
      </c>
      <c r="BD184" s="151">
        <f t="shared" si="596"/>
        <v>5.2591148572244322</v>
      </c>
      <c r="BE184" s="152">
        <f t="shared" si="597"/>
        <v>16.51983506671948</v>
      </c>
      <c r="BF184" s="150">
        <f t="shared" si="598"/>
        <v>2.3461077946852282</v>
      </c>
      <c r="BG184" s="151">
        <f t="shared" si="599"/>
        <v>2.0951180661922422</v>
      </c>
      <c r="BH184" s="152">
        <f t="shared" si="600"/>
        <v>2.0957773941455233</v>
      </c>
      <c r="BI184" s="150">
        <v>55.41</v>
      </c>
      <c r="BJ184" s="151">
        <v>24.71</v>
      </c>
      <c r="BK184" s="151">
        <v>15.89</v>
      </c>
      <c r="BL184" s="152">
        <f t="shared" si="601"/>
        <v>3.990000000000002</v>
      </c>
      <c r="BM184" s="151">
        <v>-2.5478036175710486</v>
      </c>
      <c r="BN184" s="151">
        <v>44.947929999999999</v>
      </c>
      <c r="BO184" s="151">
        <v>30.557865615292709</v>
      </c>
      <c r="BP184" s="151">
        <v>14.495833000000001</v>
      </c>
      <c r="BQ184" s="152">
        <v>17.547000000000001</v>
      </c>
      <c r="BR184" s="150">
        <f t="shared" si="520"/>
        <v>37.287176318849617</v>
      </c>
      <c r="BS184" s="151">
        <f t="shared" si="521"/>
        <v>32.150902940111422</v>
      </c>
    </row>
    <row r="185" spans="2:71" ht="12.75">
      <c r="B185" s="252" t="s">
        <v>651</v>
      </c>
      <c r="C185" s="165" t="s">
        <v>1366</v>
      </c>
      <c r="D185" s="177" t="s">
        <v>564</v>
      </c>
      <c r="E185" s="105" t="s">
        <v>286</v>
      </c>
      <c r="F185" s="148">
        <f>VLOOKUP($B185,Snapshot!$D:$AJ,2,FALSE)</f>
        <v>614.15</v>
      </c>
      <c r="G185" s="148">
        <f>VLOOKUP($B185,Snapshot!$D:$AJ,3,FALSE)</f>
        <v>730</v>
      </c>
      <c r="H185" s="148">
        <f t="shared" si="582"/>
        <v>18.863469836359201</v>
      </c>
      <c r="I185" s="149">
        <f>VLOOKUP($B185,Snapshot!$D:$AJ,8,FALSE)</f>
        <v>4.2577896296296291</v>
      </c>
      <c r="J185" s="250">
        <f>IF(VLOOKUP($B185,Snapshot!$D:$AJ,28,FALSE)="#N/A N/A","NA",VLOOKUP($B185,Snapshot!$D:$AJ,30,FALSE))</f>
        <v>16.11835</v>
      </c>
      <c r="K185" s="154">
        <f>IF(VLOOKUP($B185,Snapshot!$D:$AJ,29,FALSE)="#N/A N/A","NA",VLOOKUP($B185,Snapshot!$D:$AJ,31,FALSE))</f>
        <v>11.238910000000001</v>
      </c>
      <c r="L185" s="154">
        <f>IF(VLOOKUP($B185,Snapshot!$D:$AJ,30,FALSE)="#N/A N/A","NA",VLOOKUP($B185,Snapshot!$D:$AJ,32,FALSE))</f>
        <v>0.41694320000000001</v>
      </c>
      <c r="M185" s="155">
        <f>IF(VLOOKUP($B185,Snapshot!$D:$AJ,31,FALSE)="#N/A N/A","NA",VLOOKUP($B185,Snapshot!$D:$AJ,33,FALSE))</f>
        <v>15.063230000000001</v>
      </c>
      <c r="N185" s="150">
        <f>VLOOKUP($B185,Snapshot!$D:$AJ,10,FALSE)</f>
        <v>10.63456367762342</v>
      </c>
      <c r="O185" s="151">
        <f>VLOOKUP($B185,Snapshot!$D:$AJ,11,FALSE)</f>
        <v>14.437875888463644</v>
      </c>
      <c r="P185" s="151">
        <f>VLOOKUP($B185,Snapshot!$D:$AJ,12,FALSE)</f>
        <v>18.428973506680578</v>
      </c>
      <c r="Q185" s="152">
        <f>VLOOKUP($B185,Snapshot!$D:$AJ,13,FALSE)</f>
        <v>24.586274855213407</v>
      </c>
      <c r="R185" s="150">
        <f t="shared" si="583"/>
        <v>35.76368834805055</v>
      </c>
      <c r="S185" s="151">
        <f t="shared" si="584"/>
        <v>27.643246479255001</v>
      </c>
      <c r="T185" s="152">
        <f t="shared" si="585"/>
        <v>33.410983776718673</v>
      </c>
      <c r="U185" s="150">
        <f>VLOOKUP($B185,Snapshot!$D:$AJ,17,FALSE)</f>
        <v>42.537420652765604</v>
      </c>
      <c r="V185" s="151">
        <f>VLOOKUP($B185,Snapshot!$D:$AJ,18,FALSE)</f>
        <v>33.325241895722954</v>
      </c>
      <c r="W185" s="152">
        <f>VLOOKUP($B185,Snapshot!$D:$AJ,19,FALSE)</f>
        <v>24.9793839699865</v>
      </c>
      <c r="X185" s="150">
        <f>VLOOKUP($B185,Snapshot!$D:$AJ,20,FALSE)</f>
        <v>5.4230202377108787</v>
      </c>
      <c r="Y185" s="151">
        <f>VLOOKUP($B185,Snapshot!$D:$AJ,21,FALSE)</f>
        <v>4.6640404311495374</v>
      </c>
      <c r="Z185" s="152">
        <f>VLOOKUP($B185,Snapshot!$D:$AJ,22,FALSE)</f>
        <v>3.9302091150022735</v>
      </c>
      <c r="AA185" s="150" t="str">
        <f>VLOOKUP($B185,Snapshot!$D:$AJ,23,FALSE)</f>
        <v>NA</v>
      </c>
      <c r="AB185" s="151" t="str">
        <f>VLOOKUP($B185,Snapshot!$D:$AJ,24,FALSE)</f>
        <v>NA</v>
      </c>
      <c r="AC185" s="152" t="str">
        <f>VLOOKUP($B185,Snapshot!$D:$AJ,25,FALSE)</f>
        <v>NA</v>
      </c>
      <c r="AD185" s="151">
        <f>VLOOKUP($B185,Snapshot!$D:$AJ,26,FALSE)</f>
        <v>12.809378972045144</v>
      </c>
      <c r="AE185" s="151">
        <f>VLOOKUP($B185,Snapshot!$D:$AJ,27,FALSE)</f>
        <v>15.048582168329256</v>
      </c>
      <c r="AF185" s="262">
        <f>VLOOKUP($B185,Snapshot!$D:$AJ,28,FALSE)</f>
        <v>17.077263400522181</v>
      </c>
      <c r="AG185" s="152">
        <f>VLOOKUP($B185,Snapshot!$D:$AJ,29,FALSE)</f>
        <v>0</v>
      </c>
      <c r="AH185" s="150">
        <v>129.5247</v>
      </c>
      <c r="AI185" s="151">
        <v>152.5445</v>
      </c>
      <c r="AJ185" s="151">
        <v>180.81781499999997</v>
      </c>
      <c r="AK185" s="152">
        <v>214.99353804999998</v>
      </c>
      <c r="AL185" s="150">
        <f t="shared" si="586"/>
        <v>17.772517519824405</v>
      </c>
      <c r="AM185" s="151">
        <f t="shared" si="587"/>
        <v>18.534470269331223</v>
      </c>
      <c r="AN185" s="152">
        <f t="shared" si="588"/>
        <v>18.900639325831918</v>
      </c>
      <c r="AO185" s="150">
        <v>2.0462129999999923</v>
      </c>
      <c r="AP185" s="151">
        <v>0.90260000000000218</v>
      </c>
      <c r="AQ185" s="151">
        <v>2.1596335153200124</v>
      </c>
      <c r="AR185" s="152">
        <v>4.1872266690124018</v>
      </c>
      <c r="AS185" s="150">
        <f t="shared" si="589"/>
        <v>-55.889245156784476</v>
      </c>
      <c r="AT185" s="151">
        <f t="shared" si="590"/>
        <v>139.26806063815724</v>
      </c>
      <c r="AU185" s="152">
        <f t="shared" si="591"/>
        <v>93.885982936875422</v>
      </c>
      <c r="AV185" s="150">
        <f t="shared" si="592"/>
        <v>0.59169619356974668</v>
      </c>
      <c r="AW185" s="151">
        <f t="shared" si="593"/>
        <v>1.1943698773928957</v>
      </c>
      <c r="AX185" s="152">
        <f t="shared" si="594"/>
        <v>1.9476058243381247</v>
      </c>
      <c r="AY185" s="150">
        <v>6.1859129999999913</v>
      </c>
      <c r="AZ185" s="151">
        <v>8.4502000000000024</v>
      </c>
      <c r="BA185" s="151">
        <v>10.786109613990009</v>
      </c>
      <c r="BB185" s="152">
        <v>14.389854947259304</v>
      </c>
      <c r="BC185" s="150">
        <f t="shared" si="595"/>
        <v>36.6039257260814</v>
      </c>
      <c r="BD185" s="151">
        <f t="shared" si="596"/>
        <v>27.643246479254998</v>
      </c>
      <c r="BE185" s="152">
        <f t="shared" si="597"/>
        <v>33.410983776718666</v>
      </c>
      <c r="BF185" s="150">
        <f t="shared" si="598"/>
        <v>5.5394983103291189</v>
      </c>
      <c r="BG185" s="151">
        <f t="shared" si="599"/>
        <v>5.9651808169399736</v>
      </c>
      <c r="BH185" s="152">
        <f t="shared" si="600"/>
        <v>6.6931569561466207</v>
      </c>
      <c r="BI185" s="150">
        <v>57.9</v>
      </c>
      <c r="BJ185" s="151">
        <v>21.58</v>
      </c>
      <c r="BK185" s="151">
        <v>15.109999999999998</v>
      </c>
      <c r="BL185" s="152">
        <f t="shared" si="601"/>
        <v>5.4100000000000055</v>
      </c>
      <c r="BM185" s="151">
        <v>-5.172546900331966</v>
      </c>
      <c r="BN185" s="151">
        <v>0.41694320000000001</v>
      </c>
      <c r="BO185" s="151">
        <v>9.361098637992832</v>
      </c>
      <c r="BP185" s="151" t="e">
        <v>#N/A</v>
      </c>
      <c r="BQ185" s="152" t="e">
        <v>#N/A</v>
      </c>
      <c r="BR185" s="150" t="str">
        <f t="shared" si="520"/>
        <v xml:space="preserve"> </v>
      </c>
      <c r="BS185" s="151" t="str">
        <f t="shared" si="521"/>
        <v xml:space="preserve"> </v>
      </c>
    </row>
    <row r="186" spans="2:71" ht="12.75">
      <c r="B186" s="252" t="s">
        <v>702</v>
      </c>
      <c r="C186" s="165" t="s">
        <v>1367</v>
      </c>
      <c r="D186" s="177" t="s">
        <v>100</v>
      </c>
      <c r="E186" s="105" t="s">
        <v>286</v>
      </c>
      <c r="F186" s="148">
        <f>VLOOKUP($B186,Snapshot!$D:$AJ,2,FALSE)</f>
        <v>1456.1</v>
      </c>
      <c r="G186" s="148">
        <f>VLOOKUP($B186,Snapshot!$D:$AJ,3,FALSE)</f>
        <v>1850</v>
      </c>
      <c r="H186" s="148">
        <f t="shared" si="582"/>
        <v>27.05171348121695</v>
      </c>
      <c r="I186" s="149">
        <f>VLOOKUP($B186,Snapshot!$D:$AJ,8,FALSE)</f>
        <v>38.004866875746714</v>
      </c>
      <c r="J186" s="250">
        <f>IF(VLOOKUP($B186,Snapshot!$D:$AJ,28,FALSE)="#N/A N/A","NA",VLOOKUP($B186,Snapshot!$D:$AJ,30,FALSE))</f>
        <v>-1.893273</v>
      </c>
      <c r="K186" s="154">
        <f>IF(VLOOKUP($B186,Snapshot!$D:$AJ,29,FALSE)="#N/A N/A","NA",VLOOKUP($B186,Snapshot!$D:$AJ,31,FALSE))</f>
        <v>9.9814989999999995</v>
      </c>
      <c r="L186" s="154">
        <f>IF(VLOOKUP($B186,Snapshot!$D:$AJ,30,FALSE)="#N/A N/A","NA",VLOOKUP($B186,Snapshot!$D:$AJ,32,FALSE))</f>
        <v>75.328119999999998</v>
      </c>
      <c r="M186" s="155">
        <f>IF(VLOOKUP($B186,Snapshot!$D:$AJ,31,FALSE)="#N/A N/A","NA",VLOOKUP($B186,Snapshot!$D:$AJ,33,FALSE))</f>
        <v>42.176439999999999</v>
      </c>
      <c r="N186" s="150">
        <f>VLOOKUP($B186,Snapshot!$D:$AJ,10,FALSE)</f>
        <v>35.419381118800203</v>
      </c>
      <c r="O186" s="151">
        <f>VLOOKUP($B186,Snapshot!$D:$AJ,11,FALSE)</f>
        <v>41.261091952692837</v>
      </c>
      <c r="P186" s="151">
        <f>VLOOKUP($B186,Snapshot!$D:$AJ,12,FALSE)</f>
        <v>51.246918553698421</v>
      </c>
      <c r="Q186" s="152">
        <f>VLOOKUP($B186,Snapshot!$D:$AJ,13,FALSE)</f>
        <v>61.082812723976502</v>
      </c>
      <c r="R186" s="150">
        <f t="shared" si="583"/>
        <v>16.492978277341841</v>
      </c>
      <c r="S186" s="151">
        <f t="shared" si="584"/>
        <v>24.201556789758861</v>
      </c>
      <c r="T186" s="152">
        <f t="shared" si="585"/>
        <v>19.193142627632653</v>
      </c>
      <c r="U186" s="150">
        <f>VLOOKUP($B186,Snapshot!$D:$AJ,17,FALSE)</f>
        <v>35.289904631449531</v>
      </c>
      <c r="V186" s="151">
        <f>VLOOKUP($B186,Snapshot!$D:$AJ,18,FALSE)</f>
        <v>28.413415695896806</v>
      </c>
      <c r="W186" s="152">
        <f>VLOOKUP($B186,Snapshot!$D:$AJ,19,FALSE)</f>
        <v>23.838129501008471</v>
      </c>
      <c r="X186" s="150">
        <f>VLOOKUP($B186,Snapshot!$D:$AJ,20,FALSE)</f>
        <v>5.9414473516458743</v>
      </c>
      <c r="Y186" s="151">
        <f>VLOOKUP($B186,Snapshot!$D:$AJ,21,FALSE)</f>
        <v>5.0120968241158934</v>
      </c>
      <c r="Z186" s="152">
        <f>VLOOKUP($B186,Snapshot!$D:$AJ,22,FALSE)</f>
        <v>4.2521625068666697</v>
      </c>
      <c r="AA186" s="150">
        <f>VLOOKUP($B186,Snapshot!$D:$AJ,23,FALSE)</f>
        <v>22.132872943761694</v>
      </c>
      <c r="AB186" s="151">
        <f>VLOOKUP($B186,Snapshot!$D:$AJ,24,FALSE)</f>
        <v>19.387074915823714</v>
      </c>
      <c r="AC186" s="152">
        <f>VLOOKUP($B186,Snapshot!$D:$AJ,25,FALSE)</f>
        <v>16.657915719477238</v>
      </c>
      <c r="AD186" s="151">
        <f>VLOOKUP($B186,Snapshot!$D:$AJ,26,FALSE)</f>
        <v>18.093959758790231</v>
      </c>
      <c r="AE186" s="151">
        <f>VLOOKUP($B186,Snapshot!$D:$AJ,27,FALSE)</f>
        <v>19.136547670075775</v>
      </c>
      <c r="AF186" s="262">
        <f>VLOOKUP($B186,Snapshot!$D:$AJ,28,FALSE)</f>
        <v>19.300849453651015</v>
      </c>
      <c r="AG186" s="152">
        <f>VLOOKUP($B186,Snapshot!$D:$AJ,29,FALSE)</f>
        <v>0.41205961129043339</v>
      </c>
      <c r="AH186" s="150">
        <v>208.51910000000001</v>
      </c>
      <c r="AI186" s="151">
        <v>267.10559999999998</v>
      </c>
      <c r="AJ186" s="151">
        <v>307.74546468745331</v>
      </c>
      <c r="AK186" s="152">
        <v>349.93855447885085</v>
      </c>
      <c r="AL186" s="150">
        <f t="shared" si="586"/>
        <v>28.096466942356841</v>
      </c>
      <c r="AM186" s="151">
        <f t="shared" si="587"/>
        <v>15.214905523303642</v>
      </c>
      <c r="AN186" s="152">
        <f t="shared" si="588"/>
        <v>13.710385572781348</v>
      </c>
      <c r="AO186" s="150">
        <v>128.33449999999999</v>
      </c>
      <c r="AP186" s="151">
        <v>158.63919999999999</v>
      </c>
      <c r="AQ186" s="151">
        <v>182.51272453690552</v>
      </c>
      <c r="AR186" s="152">
        <v>210.9291931269226</v>
      </c>
      <c r="AS186" s="150">
        <f t="shared" si="589"/>
        <v>23.613837276803977</v>
      </c>
      <c r="AT186" s="151">
        <f t="shared" si="590"/>
        <v>15.04894410518051</v>
      </c>
      <c r="AU186" s="152">
        <f t="shared" si="591"/>
        <v>15.569582154953281</v>
      </c>
      <c r="AV186" s="150">
        <f t="shared" si="592"/>
        <v>59.391940865335656</v>
      </c>
      <c r="AW186" s="151">
        <f t="shared" si="593"/>
        <v>59.306389688720742</v>
      </c>
      <c r="AX186" s="152">
        <f t="shared" si="594"/>
        <v>60.276065734183192</v>
      </c>
      <c r="AY186" s="150">
        <v>76.518260000000012</v>
      </c>
      <c r="AZ186" s="151">
        <v>89.138399999999962</v>
      </c>
      <c r="BA186" s="151">
        <v>110.71128049748238</v>
      </c>
      <c r="BB186" s="152">
        <v>131.96025446824262</v>
      </c>
      <c r="BC186" s="150">
        <f t="shared" si="595"/>
        <v>16.492978277341848</v>
      </c>
      <c r="BD186" s="151">
        <f t="shared" si="596"/>
        <v>24.201556789758882</v>
      </c>
      <c r="BE186" s="152">
        <f t="shared" si="597"/>
        <v>19.193142627632653</v>
      </c>
      <c r="BF186" s="150">
        <f t="shared" si="598"/>
        <v>33.371969737811554</v>
      </c>
      <c r="BG186" s="151">
        <f t="shared" si="599"/>
        <v>35.974951120699991</v>
      </c>
      <c r="BH186" s="152">
        <f t="shared" si="600"/>
        <v>37.709550085090115</v>
      </c>
      <c r="BI186" s="150">
        <v>65.89</v>
      </c>
      <c r="BJ186" s="151">
        <v>15.19</v>
      </c>
      <c r="BK186" s="151">
        <v>12.47</v>
      </c>
      <c r="BL186" s="152">
        <f t="shared" si="601"/>
        <v>6.4500000000000011</v>
      </c>
      <c r="BM186" s="151">
        <v>-9.4437016076370526</v>
      </c>
      <c r="BN186" s="151">
        <v>75.328119999999998</v>
      </c>
      <c r="BO186" s="151">
        <v>51.866765495818392</v>
      </c>
      <c r="BP186" s="151" t="e">
        <v>#N/A</v>
      </c>
      <c r="BQ186" s="152" t="e">
        <v>#N/A</v>
      </c>
      <c r="BR186" s="150" t="str">
        <f t="shared" si="520"/>
        <v xml:space="preserve"> </v>
      </c>
      <c r="BS186" s="151" t="str">
        <f t="shared" si="521"/>
        <v xml:space="preserve"> </v>
      </c>
    </row>
    <row r="187" spans="2:71" ht="12.75">
      <c r="B187" s="252" t="s">
        <v>623</v>
      </c>
      <c r="C187" s="165" t="s">
        <v>1368</v>
      </c>
      <c r="D187" s="177" t="s">
        <v>100</v>
      </c>
      <c r="E187" s="105" t="s">
        <v>286</v>
      </c>
      <c r="F187" s="148">
        <f>VLOOKUP($B187,Snapshot!$D:$AJ,2,FALSE)</f>
        <v>8099.65</v>
      </c>
      <c r="G187" s="148">
        <f>VLOOKUP($B187,Snapshot!$D:$AJ,3,FALSE)</f>
        <v>9500</v>
      </c>
      <c r="H187" s="148">
        <f t="shared" si="582"/>
        <v>17.28901866130019</v>
      </c>
      <c r="I187" s="149">
        <f>VLOOKUP($B187,Snapshot!$D:$AJ,8,FALSE)</f>
        <v>2.3203800716845877</v>
      </c>
      <c r="J187" s="250">
        <f>IF(VLOOKUP($B187,Snapshot!$D:$AJ,28,FALSE)="#N/A N/A","NA",VLOOKUP($B187,Snapshot!$D:$AJ,30,FALSE))</f>
        <v>3.4405030000000001</v>
      </c>
      <c r="K187" s="154">
        <f>IF(VLOOKUP($B187,Snapshot!$D:$AJ,29,FALSE)="#N/A N/A","NA",VLOOKUP($B187,Snapshot!$D:$AJ,31,FALSE))</f>
        <v>34.489829999999998</v>
      </c>
      <c r="L187" s="154">
        <f>IF(VLOOKUP($B187,Snapshot!$D:$AJ,30,FALSE)="#N/A N/A","NA",VLOOKUP($B187,Snapshot!$D:$AJ,32,FALSE))</f>
        <v>22.341049999999999</v>
      </c>
      <c r="M187" s="155">
        <f>IF(VLOOKUP($B187,Snapshot!$D:$AJ,31,FALSE)="#N/A N/A","NA",VLOOKUP($B187,Snapshot!$D:$AJ,33,FALSE))</f>
        <v>10.221069999999999</v>
      </c>
      <c r="N187" s="150">
        <f>VLOOKUP($B187,Snapshot!$D:$AJ,10,FALSE)</f>
        <v>154.42056468605119</v>
      </c>
      <c r="O187" s="151">
        <f>VLOOKUP($B187,Snapshot!$D:$AJ,11,FALSE)</f>
        <v>121.6350611040877</v>
      </c>
      <c r="P187" s="151">
        <f>VLOOKUP($B187,Snapshot!$D:$AJ,12,FALSE)</f>
        <v>137.13783132557936</v>
      </c>
      <c r="Q187" s="152">
        <f>VLOOKUP($B187,Snapshot!$D:$AJ,13,FALSE)</f>
        <v>223.5180535214019</v>
      </c>
      <c r="R187" s="150">
        <f t="shared" si="583"/>
        <v>-21.231306625914058</v>
      </c>
      <c r="S187" s="151">
        <f t="shared" si="584"/>
        <v>12.745313794207203</v>
      </c>
      <c r="T187" s="152">
        <f t="shared" si="585"/>
        <v>62.987886975364951</v>
      </c>
      <c r="U187" s="150">
        <f>VLOOKUP($B187,Snapshot!$D:$AJ,17,FALSE)</f>
        <v>66.589763892738333</v>
      </c>
      <c r="V187" s="151">
        <f>VLOOKUP($B187,Snapshot!$D:$AJ,18,FALSE)</f>
        <v>59.062112341346534</v>
      </c>
      <c r="W187" s="152">
        <f>VLOOKUP($B187,Snapshot!$D:$AJ,19,FALSE)</f>
        <v>36.237117639468245</v>
      </c>
      <c r="X187" s="150">
        <f>VLOOKUP($B187,Snapshot!$D:$AJ,20,FALSE)</f>
        <v>13.36025903116159</v>
      </c>
      <c r="Y187" s="151">
        <f>VLOOKUP($B187,Snapshot!$D:$AJ,21,FALSE)</f>
        <v>11.852210226734385</v>
      </c>
      <c r="Z187" s="152">
        <f>VLOOKUP($B187,Snapshot!$D:$AJ,22,FALSE)</f>
        <v>9.5638195255840639</v>
      </c>
      <c r="AA187" s="150">
        <f>VLOOKUP($B187,Snapshot!$D:$AJ,23,FALSE)</f>
        <v>37.211415540997514</v>
      </c>
      <c r="AB187" s="151">
        <f>VLOOKUP($B187,Snapshot!$D:$AJ,24,FALSE)</f>
        <v>32.086611333614989</v>
      </c>
      <c r="AC187" s="152">
        <f>VLOOKUP($B187,Snapshot!$D:$AJ,25,FALSE)</f>
        <v>21.303773642266293</v>
      </c>
      <c r="AD187" s="151">
        <f>VLOOKUP($B187,Snapshot!$D:$AJ,26,FALSE)</f>
        <v>21.388741714493207</v>
      </c>
      <c r="AE187" s="151">
        <f>VLOOKUP($B187,Snapshot!$D:$AJ,27,FALSE)</f>
        <v>21.26766756121793</v>
      </c>
      <c r="AF187" s="262">
        <f>VLOOKUP($B187,Snapshot!$D:$AJ,28,FALSE)</f>
        <v>29.212458371692197</v>
      </c>
      <c r="AG187" s="152">
        <f>VLOOKUP($B187,Snapshot!$D:$AJ,29,FALSE)</f>
        <v>0.30865531226657944</v>
      </c>
      <c r="AH187" s="150">
        <v>51.722199999999994</v>
      </c>
      <c r="AI187" s="151">
        <v>52.6783</v>
      </c>
      <c r="AJ187" s="151">
        <v>59.684513899999999</v>
      </c>
      <c r="AK187" s="152">
        <v>72.003397568960011</v>
      </c>
      <c r="AL187" s="150">
        <f t="shared" si="586"/>
        <v>1.8485292582295614</v>
      </c>
      <c r="AM187" s="151">
        <f t="shared" si="587"/>
        <v>13.299999999999997</v>
      </c>
      <c r="AN187" s="152">
        <f t="shared" si="588"/>
        <v>20.640000000000015</v>
      </c>
      <c r="AO187" s="150">
        <v>6.3225999999999987</v>
      </c>
      <c r="AP187" s="151">
        <v>5.1747000000000041</v>
      </c>
      <c r="AQ187" s="151">
        <v>6.0123091969999951</v>
      </c>
      <c r="AR187" s="152">
        <v>9.0153316016883256</v>
      </c>
      <c r="AS187" s="150">
        <f t="shared" si="589"/>
        <v>-18.155505646411214</v>
      </c>
      <c r="AT187" s="151">
        <f t="shared" si="590"/>
        <v>16.186623321158521</v>
      </c>
      <c r="AU187" s="152">
        <f t="shared" si="591"/>
        <v>49.947903647183836</v>
      </c>
      <c r="AV187" s="150">
        <f t="shared" si="592"/>
        <v>9.8232099365393406</v>
      </c>
      <c r="AW187" s="151">
        <f t="shared" si="593"/>
        <v>10.073482724636875</v>
      </c>
      <c r="AX187" s="152">
        <f t="shared" si="594"/>
        <v>12.520703058566157</v>
      </c>
      <c r="AY187" s="150">
        <v>3.6643999999999988</v>
      </c>
      <c r="AZ187" s="151">
        <v>2.8864000000000045</v>
      </c>
      <c r="BA187" s="151">
        <v>3.2542807373559954</v>
      </c>
      <c r="BB187" s="152">
        <v>5.3040834100628675</v>
      </c>
      <c r="BC187" s="150">
        <f t="shared" si="595"/>
        <v>-21.231306625914044</v>
      </c>
      <c r="BD187" s="151">
        <f t="shared" si="596"/>
        <v>12.745313794206979</v>
      </c>
      <c r="BE187" s="152">
        <f t="shared" si="597"/>
        <v>62.987886975365086</v>
      </c>
      <c r="BF187" s="150">
        <f t="shared" si="598"/>
        <v>5.4792960289151402</v>
      </c>
      <c r="BG187" s="151">
        <f t="shared" si="599"/>
        <v>5.452470875122593</v>
      </c>
      <c r="BH187" s="152">
        <f t="shared" si="600"/>
        <v>7.3664349032737979</v>
      </c>
      <c r="BI187" s="150">
        <v>75</v>
      </c>
      <c r="BJ187" s="151">
        <v>5.36</v>
      </c>
      <c r="BK187" s="151">
        <v>12.650000000000002</v>
      </c>
      <c r="BL187" s="152">
        <f t="shared" si="601"/>
        <v>6.9899999999999984</v>
      </c>
      <c r="BM187" s="151">
        <v>-14.59533839105427</v>
      </c>
      <c r="BN187" s="151">
        <v>22.341049999999999</v>
      </c>
      <c r="BO187" s="151">
        <v>4.9662726403823179</v>
      </c>
      <c r="BP187" s="151" t="e">
        <v>#N/A</v>
      </c>
      <c r="BQ187" s="152" t="e">
        <v>#N/A</v>
      </c>
      <c r="BR187" s="150" t="str">
        <f t="shared" si="520"/>
        <v xml:space="preserve"> </v>
      </c>
      <c r="BS187" s="151" t="str">
        <f t="shared" si="521"/>
        <v xml:space="preserve"> </v>
      </c>
    </row>
    <row r="188" spans="2:71" ht="12.75">
      <c r="B188" s="252" t="s">
        <v>164</v>
      </c>
      <c r="C188" s="165" t="s">
        <v>1369</v>
      </c>
      <c r="D188" s="177" t="s">
        <v>100</v>
      </c>
      <c r="E188" s="105" t="s">
        <v>286</v>
      </c>
      <c r="F188" s="148">
        <f>VLOOKUP($B188,Snapshot!$D:$AJ,2,FALSE)</f>
        <v>911.3</v>
      </c>
      <c r="G188" s="148">
        <f>VLOOKUP($B188,Snapshot!$D:$AJ,3,FALSE)</f>
        <v>1180</v>
      </c>
      <c r="H188" s="148">
        <f t="shared" si="582"/>
        <v>29.48535059804675</v>
      </c>
      <c r="I188" s="149">
        <f>VLOOKUP($B188,Snapshot!$D:$AJ,8,FALSE)</f>
        <v>6.4930123655913983</v>
      </c>
      <c r="J188" s="250">
        <f>IF(VLOOKUP($B188,Snapshot!$D:$AJ,28,FALSE)="#N/A N/A","NA",VLOOKUP($B188,Snapshot!$D:$AJ,30,FALSE))</f>
        <v>-13.03144</v>
      </c>
      <c r="K188" s="154">
        <f>IF(VLOOKUP($B188,Snapshot!$D:$AJ,29,FALSE)="#N/A N/A","NA",VLOOKUP($B188,Snapshot!$D:$AJ,31,FALSE))</f>
        <v>5.0550449999999998</v>
      </c>
      <c r="L188" s="154">
        <f>IF(VLOOKUP($B188,Snapshot!$D:$AJ,30,FALSE)="#N/A N/A","NA",VLOOKUP($B188,Snapshot!$D:$AJ,32,FALSE))</f>
        <v>25.931039999999999</v>
      </c>
      <c r="M188" s="155">
        <f>IF(VLOOKUP($B188,Snapshot!$D:$AJ,31,FALSE)="#N/A N/A","NA",VLOOKUP($B188,Snapshot!$D:$AJ,33,FALSE))</f>
        <v>6.0267600000000003</v>
      </c>
      <c r="N188" s="150">
        <f>VLOOKUP($B188,Snapshot!$D:$AJ,10,FALSE)</f>
        <v>19.207779419005426</v>
      </c>
      <c r="O188" s="151">
        <f>VLOOKUP($B188,Snapshot!$D:$AJ,11,FALSE)</f>
        <v>20.317249302478292</v>
      </c>
      <c r="P188" s="151">
        <f>VLOOKUP($B188,Snapshot!$D:$AJ,12,FALSE)</f>
        <v>22.330935117607254</v>
      </c>
      <c r="Q188" s="152">
        <f>VLOOKUP($B188,Snapshot!$D:$AJ,13,FALSE)</f>
        <v>32.623838493901296</v>
      </c>
      <c r="R188" s="150">
        <f t="shared" si="583"/>
        <v>5.776148607657805</v>
      </c>
      <c r="S188" s="151">
        <f t="shared" si="584"/>
        <v>9.9112128081400019</v>
      </c>
      <c r="T188" s="152">
        <f t="shared" si="585"/>
        <v>46.092576607678225</v>
      </c>
      <c r="U188" s="150">
        <f>VLOOKUP($B188,Snapshot!$D:$AJ,17,FALSE)</f>
        <v>44.853512718812773</v>
      </c>
      <c r="V188" s="151">
        <f>VLOOKUP($B188,Snapshot!$D:$AJ,18,FALSE)</f>
        <v>40.808859781311533</v>
      </c>
      <c r="W188" s="152">
        <f>VLOOKUP($B188,Snapshot!$D:$AJ,19,FALSE)</f>
        <v>27.933561532630762</v>
      </c>
      <c r="X188" s="150">
        <f>VLOOKUP($B188,Snapshot!$D:$AJ,20,FALSE)</f>
        <v>4.7006358604645655</v>
      </c>
      <c r="Y188" s="151">
        <f>VLOOKUP($B188,Snapshot!$D:$AJ,21,FALSE)</f>
        <v>4.4184471707486068</v>
      </c>
      <c r="Z188" s="152">
        <f>VLOOKUP($B188,Snapshot!$D:$AJ,22,FALSE)</f>
        <v>4.0621841472791269</v>
      </c>
      <c r="AA188" s="150">
        <f>VLOOKUP($B188,Snapshot!$D:$AJ,23,FALSE)</f>
        <v>25.795551058272327</v>
      </c>
      <c r="AB188" s="151">
        <f>VLOOKUP($B188,Snapshot!$D:$AJ,24,FALSE)</f>
        <v>22.425970673562809</v>
      </c>
      <c r="AC188" s="152">
        <f>VLOOKUP($B188,Snapshot!$D:$AJ,25,FALSE)</f>
        <v>15.968986667508668</v>
      </c>
      <c r="AD188" s="151">
        <f>VLOOKUP($B188,Snapshot!$D:$AJ,26,FALSE)</f>
        <v>10.737848110708462</v>
      </c>
      <c r="AE188" s="151">
        <f>VLOOKUP($B188,Snapshot!$D:$AJ,27,FALSE)</f>
        <v>11.162221625809355</v>
      </c>
      <c r="AF188" s="262">
        <f>VLOOKUP($B188,Snapshot!$D:$AJ,28,FALSE)</f>
        <v>15.153214614473457</v>
      </c>
      <c r="AG188" s="152">
        <f>VLOOKUP($B188,Snapshot!$D:$AJ,29,FALSE)</f>
        <v>0.98760013168001748</v>
      </c>
      <c r="AH188" s="150">
        <v>81.034000000000006</v>
      </c>
      <c r="AI188" s="151">
        <v>86.324900000000014</v>
      </c>
      <c r="AJ188" s="151">
        <v>95.846913239999992</v>
      </c>
      <c r="AK188" s="152">
        <v>116.49461987279999</v>
      </c>
      <c r="AL188" s="150">
        <f t="shared" si="586"/>
        <v>6.5292346422489516</v>
      </c>
      <c r="AM188" s="151">
        <f t="shared" si="587"/>
        <v>11.030436455761873</v>
      </c>
      <c r="AN188" s="152">
        <f t="shared" si="588"/>
        <v>21.542380380157141</v>
      </c>
      <c r="AO188" s="150">
        <v>18.420600000000007</v>
      </c>
      <c r="AP188" s="151">
        <v>19.295600000000022</v>
      </c>
      <c r="AQ188" s="151">
        <v>21.777670521600026</v>
      </c>
      <c r="AR188" s="152">
        <v>29.726646150179221</v>
      </c>
      <c r="AS188" s="150">
        <f t="shared" si="589"/>
        <v>4.750116717153702</v>
      </c>
      <c r="AT188" s="151">
        <f t="shared" si="590"/>
        <v>12.863401612802932</v>
      </c>
      <c r="AU188" s="152">
        <f t="shared" si="591"/>
        <v>36.500578060886085</v>
      </c>
      <c r="AV188" s="150">
        <f t="shared" si="592"/>
        <v>22.352299278655426</v>
      </c>
      <c r="AW188" s="151">
        <f t="shared" si="593"/>
        <v>22.721306075938923</v>
      </c>
      <c r="AX188" s="152">
        <f t="shared" si="594"/>
        <v>25.517612901469295</v>
      </c>
      <c r="AY188" s="150">
        <v>11.703300000000006</v>
      </c>
      <c r="AZ188" s="151">
        <v>12.379300000000024</v>
      </c>
      <c r="BA188" s="151">
        <v>13.606238767158102</v>
      </c>
      <c r="BB188" s="152">
        <v>19.877704794334058</v>
      </c>
      <c r="BC188" s="150">
        <f t="shared" si="595"/>
        <v>5.7761486076578308</v>
      </c>
      <c r="BD188" s="151">
        <f t="shared" si="596"/>
        <v>9.9112128081400073</v>
      </c>
      <c r="BE188" s="152">
        <f t="shared" si="597"/>
        <v>46.092576607678183</v>
      </c>
      <c r="BF188" s="150">
        <f t="shared" si="598"/>
        <v>14.340358343884581</v>
      </c>
      <c r="BG188" s="151">
        <f t="shared" si="599"/>
        <v>14.195802772581914</v>
      </c>
      <c r="BH188" s="152">
        <f t="shared" si="600"/>
        <v>17.063195550179437</v>
      </c>
      <c r="BI188" s="150">
        <v>54.8</v>
      </c>
      <c r="BJ188" s="151">
        <v>16.149999999999999</v>
      </c>
      <c r="BK188" s="151">
        <v>24.83</v>
      </c>
      <c r="BL188" s="152">
        <f t="shared" si="601"/>
        <v>4.220000000000006</v>
      </c>
      <c r="BM188" s="151">
        <v>-23.673520666694586</v>
      </c>
      <c r="BN188" s="151">
        <v>25.931039999999999</v>
      </c>
      <c r="BO188" s="151">
        <v>26.500574719235367</v>
      </c>
      <c r="BP188" s="151" t="e">
        <v>#N/A</v>
      </c>
      <c r="BQ188" s="152" t="e">
        <v>#N/A</v>
      </c>
      <c r="BR188" s="150" t="str">
        <f t="shared" si="520"/>
        <v xml:space="preserve"> </v>
      </c>
      <c r="BS188" s="151" t="str">
        <f t="shared" si="521"/>
        <v xml:space="preserve"> </v>
      </c>
    </row>
    <row r="189" spans="2:71" ht="12.75">
      <c r="B189" s="252" t="s">
        <v>735</v>
      </c>
      <c r="C189" s="165" t="s">
        <v>1370</v>
      </c>
      <c r="D189" s="177" t="s">
        <v>100</v>
      </c>
      <c r="E189" s="105" t="s">
        <v>286</v>
      </c>
      <c r="F189" s="148">
        <f>VLOOKUP($B189,Snapshot!$D:$AJ,2,FALSE)</f>
        <v>352.7</v>
      </c>
      <c r="G189" s="148">
        <f>VLOOKUP($B189,Snapshot!$D:$AJ,3,FALSE)</f>
        <v>390</v>
      </c>
      <c r="H189" s="148">
        <f t="shared" si="582"/>
        <v>10.575559965976737</v>
      </c>
      <c r="I189" s="149">
        <f>VLOOKUP($B189,Snapshot!$D:$AJ,8,FALSE)</f>
        <v>8.3616394862604544</v>
      </c>
      <c r="J189" s="250">
        <f>IF(VLOOKUP($B189,Snapshot!$D:$AJ,28,FALSE)="#N/A N/A","NA",VLOOKUP($B189,Snapshot!$D:$AJ,30,FALSE))</f>
        <v>10.546939999999999</v>
      </c>
      <c r="K189" s="154">
        <f>IF(VLOOKUP($B189,Snapshot!$D:$AJ,29,FALSE)="#N/A N/A","NA",VLOOKUP($B189,Snapshot!$D:$AJ,31,FALSE))</f>
        <v>42.303809999999999</v>
      </c>
      <c r="L189" s="154" t="str">
        <f>IF(VLOOKUP($B189,Snapshot!$D:$AJ,30,FALSE)="#N/A N/A","NA",VLOOKUP($B189,Snapshot!$D:$AJ,32,FALSE))</f>
        <v>#N/A N/A</v>
      </c>
      <c r="M189" s="155">
        <f>IF(VLOOKUP($B189,Snapshot!$D:$AJ,31,FALSE)="#N/A N/A","NA",VLOOKUP($B189,Snapshot!$D:$AJ,33,FALSE))</f>
        <v>69.323089999999993</v>
      </c>
      <c r="N189" s="150">
        <f>VLOOKUP($B189,Snapshot!$D:$AJ,10,FALSE)</f>
        <v>5.4258653760315294</v>
      </c>
      <c r="O189" s="151">
        <f>VLOOKUP($B189,Snapshot!$D:$AJ,11,FALSE)</f>
        <v>5.7927613941018787</v>
      </c>
      <c r="P189" s="151">
        <f>VLOOKUP($B189,Snapshot!$D:$AJ,12,FALSE)</f>
        <v>6.4715875520589137</v>
      </c>
      <c r="Q189" s="152">
        <f>VLOOKUP($B189,Snapshot!$D:$AJ,13,FALSE)</f>
        <v>9.3354985638402077</v>
      </c>
      <c r="R189" s="150">
        <f t="shared" si="583"/>
        <v>6.7619815945137995</v>
      </c>
      <c r="S189" s="151">
        <f t="shared" si="584"/>
        <v>11.718524409588271</v>
      </c>
      <c r="T189" s="152">
        <f t="shared" si="585"/>
        <v>44.253608388101775</v>
      </c>
      <c r="U189" s="150">
        <f>VLOOKUP($B189,Snapshot!$D:$AJ,17,FALSE)</f>
        <v>60.886333132781019</v>
      </c>
      <c r="V189" s="151">
        <f>VLOOKUP($B189,Snapshot!$D:$AJ,18,FALSE)</f>
        <v>54.499764881924477</v>
      </c>
      <c r="W189" s="152">
        <f>VLOOKUP($B189,Snapshot!$D:$AJ,19,FALSE)</f>
        <v>37.780521049634757</v>
      </c>
      <c r="X189" s="150">
        <f>VLOOKUP($B189,Snapshot!$D:$AJ,20,FALSE)</f>
        <v>9.0148467051066721</v>
      </c>
      <c r="Y189" s="151">
        <f>VLOOKUP($B189,Snapshot!$D:$AJ,21,FALSE)</f>
        <v>8.1906458195153924</v>
      </c>
      <c r="Z189" s="152">
        <f>VLOOKUP($B189,Snapshot!$D:$AJ,22,FALSE)</f>
        <v>7.0451313909422417</v>
      </c>
      <c r="AA189" s="150">
        <f>VLOOKUP($B189,Snapshot!$D:$AJ,23,FALSE)</f>
        <v>35.648131133688963</v>
      </c>
      <c r="AB189" s="151">
        <f>VLOOKUP($B189,Snapshot!$D:$AJ,24,FALSE)</f>
        <v>30.009633009670868</v>
      </c>
      <c r="AC189" s="152">
        <f>VLOOKUP($B189,Snapshot!$D:$AJ,25,FALSE)</f>
        <v>22.053348012250389</v>
      </c>
      <c r="AD189" s="151">
        <f>VLOOKUP($B189,Snapshot!$D:$AJ,26,FALSE)</f>
        <v>19.77184115374509</v>
      </c>
      <c r="AE189" s="151">
        <f>VLOOKUP($B189,Snapshot!$D:$AJ,27,FALSE)</f>
        <v>15.921991571698872</v>
      </c>
      <c r="AF189" s="262">
        <f>VLOOKUP($B189,Snapshot!$D:$AJ,28,FALSE)</f>
        <v>20.049552449251028</v>
      </c>
      <c r="AG189" s="152">
        <f>VLOOKUP($B189,Snapshot!$D:$AJ,29,FALSE)</f>
        <v>0</v>
      </c>
      <c r="AH189" s="150">
        <v>31.947396000000001</v>
      </c>
      <c r="AI189" s="151">
        <v>37.628900000000002</v>
      </c>
      <c r="AJ189" s="151">
        <v>43.363695192797159</v>
      </c>
      <c r="AK189" s="152">
        <v>56.217965167342655</v>
      </c>
      <c r="AL189" s="150">
        <f t="shared" si="586"/>
        <v>17.783934565433739</v>
      </c>
      <c r="AM189" s="151">
        <f t="shared" si="587"/>
        <v>15.240400842961549</v>
      </c>
      <c r="AN189" s="152">
        <f t="shared" si="588"/>
        <v>29.642930376193192</v>
      </c>
      <c r="AO189" s="150">
        <v>16.201895</v>
      </c>
      <c r="AP189" s="151">
        <v>19.645600000000002</v>
      </c>
      <c r="AQ189" s="151">
        <v>23.286648156098956</v>
      </c>
      <c r="AR189" s="152">
        <v>31.306219401866258</v>
      </c>
      <c r="AS189" s="150">
        <f t="shared" si="589"/>
        <v>21.254951967038437</v>
      </c>
      <c r="AT189" s="151">
        <f t="shared" si="590"/>
        <v>18.533657185827622</v>
      </c>
      <c r="AU189" s="152">
        <f t="shared" si="591"/>
        <v>34.438495364421584</v>
      </c>
      <c r="AV189" s="150">
        <f t="shared" si="592"/>
        <v>52.208807592036976</v>
      </c>
      <c r="AW189" s="151">
        <f t="shared" si="593"/>
        <v>53.70079291574519</v>
      </c>
      <c r="AX189" s="152">
        <f t="shared" si="594"/>
        <v>55.68721548116833</v>
      </c>
      <c r="AY189" s="150">
        <v>9.7550249999999981</v>
      </c>
      <c r="AZ189" s="151">
        <v>11.883850000000004</v>
      </c>
      <c r="BA189" s="151">
        <v>13.587098065547689</v>
      </c>
      <c r="BB189" s="152">
        <v>19.599879234782513</v>
      </c>
      <c r="BC189" s="150">
        <f t="shared" si="595"/>
        <v>21.822855400165622</v>
      </c>
      <c r="BD189" s="151">
        <f t="shared" si="596"/>
        <v>14.332460150100218</v>
      </c>
      <c r="BE189" s="152">
        <f t="shared" si="597"/>
        <v>44.253608388101753</v>
      </c>
      <c r="BF189" s="150">
        <f t="shared" si="598"/>
        <v>31.581709802837722</v>
      </c>
      <c r="BG189" s="151">
        <f t="shared" si="599"/>
        <v>31.332888041802644</v>
      </c>
      <c r="BH189" s="152">
        <f t="shared" si="600"/>
        <v>34.864085130865249</v>
      </c>
      <c r="BI189" s="150">
        <v>85.61</v>
      </c>
      <c r="BJ189" s="151">
        <v>5.86</v>
      </c>
      <c r="BK189" s="151">
        <v>2.74</v>
      </c>
      <c r="BL189" s="152">
        <f t="shared" si="601"/>
        <v>5.7900000000000009</v>
      </c>
      <c r="BM189" s="151">
        <v>-2.2991689750692501</v>
      </c>
      <c r="BN189" s="151" t="s">
        <v>311</v>
      </c>
      <c r="BO189" s="151">
        <v>11.83891789725209</v>
      </c>
      <c r="BP189" s="151" t="e">
        <v>#N/A</v>
      </c>
      <c r="BQ189" s="152" t="e">
        <v>#N/A</v>
      </c>
      <c r="BR189" s="150" t="str">
        <f t="shared" si="520"/>
        <v xml:space="preserve"> </v>
      </c>
      <c r="BS189" s="151" t="str">
        <f t="shared" si="521"/>
        <v xml:space="preserve"> </v>
      </c>
    </row>
    <row r="190" spans="2:71" ht="12.75">
      <c r="B190" s="252" t="s">
        <v>624</v>
      </c>
      <c r="C190" s="165" t="s">
        <v>642</v>
      </c>
      <c r="D190" s="177" t="s">
        <v>100</v>
      </c>
      <c r="E190" s="105" t="s">
        <v>287</v>
      </c>
      <c r="F190" s="148">
        <f>VLOOKUP($B190,Snapshot!$D:$AJ,2,FALSE)</f>
        <v>498.75</v>
      </c>
      <c r="G190" s="148">
        <f>VLOOKUP($B190,Snapshot!$D:$AJ,3,FALSE)</f>
        <v>510</v>
      </c>
      <c r="H190" s="148">
        <f t="shared" si="582"/>
        <v>2.2556390977443499</v>
      </c>
      <c r="I190" s="149">
        <f>VLOOKUP($B190,Snapshot!$D:$AJ,8,FALSE)</f>
        <v>0.42584592831541201</v>
      </c>
      <c r="J190" s="250">
        <f>IF(VLOOKUP($B190,Snapshot!$D:$AJ,28,FALSE)="#N/A N/A","NA",VLOOKUP($B190,Snapshot!$D:$AJ,30,FALSE))</f>
        <v>1.952164</v>
      </c>
      <c r="K190" s="154">
        <f>IF(VLOOKUP($B190,Snapshot!$D:$AJ,29,FALSE)="#N/A N/A","NA",VLOOKUP($B190,Snapshot!$D:$AJ,31,FALSE))</f>
        <v>24.128920000000001</v>
      </c>
      <c r="L190" s="154">
        <f>IF(VLOOKUP($B190,Snapshot!$D:$AJ,30,FALSE)="#N/A N/A","NA",VLOOKUP($B190,Snapshot!$D:$AJ,32,FALSE))</f>
        <v>28.229849999999999</v>
      </c>
      <c r="M190" s="155">
        <f>IF(VLOOKUP($B190,Snapshot!$D:$AJ,31,FALSE)="#N/A N/A","NA",VLOOKUP($B190,Snapshot!$D:$AJ,33,FALSE))</f>
        <v>28.759519999999998</v>
      </c>
      <c r="N190" s="150">
        <f>VLOOKUP($B190,Snapshot!$D:$AJ,10,FALSE)</f>
        <v>3.6717807997162382</v>
      </c>
      <c r="O190" s="151">
        <f>VLOOKUP($B190,Snapshot!$D:$AJ,11,FALSE)</f>
        <v>-8.1818677180887764</v>
      </c>
      <c r="P190" s="151">
        <f>VLOOKUP($B190,Snapshot!$D:$AJ,12,FALSE)</f>
        <v>6.6262053724153755</v>
      </c>
      <c r="Q190" s="152">
        <f>VLOOKUP($B190,Snapshot!$D:$AJ,13,FALSE)</f>
        <v>19.234015800834801</v>
      </c>
      <c r="R190" s="150" t="str">
        <f t="shared" si="583"/>
        <v>PL</v>
      </c>
      <c r="S190" s="151" t="str">
        <f t="shared" si="584"/>
        <v>LP</v>
      </c>
      <c r="T190" s="152">
        <f t="shared" si="585"/>
        <v>190.27195385318464</v>
      </c>
      <c r="U190" s="150" t="str">
        <f>VLOOKUP($B190,Snapshot!$D:$AJ,17,FALSE)</f>
        <v>NM</v>
      </c>
      <c r="V190" s="151">
        <f>VLOOKUP($B190,Snapshot!$D:$AJ,18,FALSE)</f>
        <v>75.269324140823656</v>
      </c>
      <c r="W190" s="152">
        <f>VLOOKUP($B190,Snapshot!$D:$AJ,19,FALSE)</f>
        <v>25.930622349720284</v>
      </c>
      <c r="X190" s="150">
        <f>VLOOKUP($B190,Snapshot!$D:$AJ,20,FALSE)</f>
        <v>7.2485600899547178</v>
      </c>
      <c r="Y190" s="151">
        <f>VLOOKUP($B190,Snapshot!$D:$AJ,21,FALSE)</f>
        <v>6.8384705820826595</v>
      </c>
      <c r="Z190" s="152">
        <f>VLOOKUP($B190,Snapshot!$D:$AJ,22,FALSE)</f>
        <v>5.5622475874354151</v>
      </c>
      <c r="AA190" s="150">
        <f>VLOOKUP($B190,Snapshot!$D:$AJ,23,FALSE)</f>
        <v>16.729874345092547</v>
      </c>
      <c r="AB190" s="151">
        <f>VLOOKUP($B190,Snapshot!$D:$AJ,24,FALSE)</f>
        <v>11.320700823775088</v>
      </c>
      <c r="AC190" s="152">
        <f>VLOOKUP($B190,Snapshot!$D:$AJ,25,FALSE)</f>
        <v>8.5096300624781858</v>
      </c>
      <c r="AD190" s="151">
        <f>VLOOKUP($B190,Snapshot!$D:$AJ,26,FALSE)</f>
        <v>-11.001935108121744</v>
      </c>
      <c r="AE190" s="151">
        <f>VLOOKUP($B190,Snapshot!$D:$AJ,27,FALSE)</f>
        <v>9.1377851047462197</v>
      </c>
      <c r="AF190" s="262">
        <f>VLOOKUP($B190,Snapshot!$D:$AJ,28,FALSE)</f>
        <v>23.189030250265411</v>
      </c>
      <c r="AG190" s="152">
        <f>VLOOKUP($B190,Snapshot!$D:$AJ,29,FALSE)</f>
        <v>0.50125313283208017</v>
      </c>
      <c r="AH190" s="150">
        <v>51.282899999999998</v>
      </c>
      <c r="AI190" s="151">
        <v>55.059700000000007</v>
      </c>
      <c r="AJ190" s="151">
        <v>63.055589999999995</v>
      </c>
      <c r="AK190" s="152">
        <v>79.160263499999985</v>
      </c>
      <c r="AL190" s="150">
        <f t="shared" si="586"/>
        <v>7.3646381152392166</v>
      </c>
      <c r="AM190" s="151">
        <f t="shared" si="587"/>
        <v>14.522218609981508</v>
      </c>
      <c r="AN190" s="152">
        <f t="shared" si="588"/>
        <v>25.540437414034173</v>
      </c>
      <c r="AO190" s="150">
        <v>2.5976000000000132</v>
      </c>
      <c r="AP190" s="151">
        <v>2.2904000000000013</v>
      </c>
      <c r="AQ190" s="151">
        <v>3.2398853985064924</v>
      </c>
      <c r="AR190" s="152">
        <v>4.1995771581071457</v>
      </c>
      <c r="AS190" s="150">
        <f t="shared" si="589"/>
        <v>-11.826301201109118</v>
      </c>
      <c r="AT190" s="151">
        <f t="shared" si="590"/>
        <v>41.455003427632306</v>
      </c>
      <c r="AU190" s="152">
        <f t="shared" si="591"/>
        <v>29.621163762244407</v>
      </c>
      <c r="AV190" s="150">
        <f t="shared" si="592"/>
        <v>4.1598483101070309</v>
      </c>
      <c r="AW190" s="151">
        <f t="shared" si="593"/>
        <v>5.1381414375894234</v>
      </c>
      <c r="AX190" s="152">
        <f t="shared" si="594"/>
        <v>5.3051581341781997</v>
      </c>
      <c r="AY190" s="150">
        <v>0.26280000000001302</v>
      </c>
      <c r="AZ190" s="151">
        <v>-0.58559999999999879</v>
      </c>
      <c r="BA190" s="151">
        <v>0.47425673449935069</v>
      </c>
      <c r="BB190" s="152">
        <v>1.37663428951158</v>
      </c>
      <c r="BC190" s="150" t="str">
        <f t="shared" si="595"/>
        <v>NM</v>
      </c>
      <c r="BD190" s="151" t="str">
        <f t="shared" si="596"/>
        <v>NM</v>
      </c>
      <c r="BE190" s="152">
        <f t="shared" si="597"/>
        <v>190.27195385318555</v>
      </c>
      <c r="BF190" s="150" t="str">
        <f t="shared" si="598"/>
        <v>NM</v>
      </c>
      <c r="BG190" s="151">
        <f t="shared" si="599"/>
        <v>0.75212480685590399</v>
      </c>
      <c r="BH190" s="152">
        <f t="shared" si="600"/>
        <v>1.7390471287549214</v>
      </c>
      <c r="BI190" s="150">
        <v>58.03</v>
      </c>
      <c r="BJ190" s="151">
        <v>5.51</v>
      </c>
      <c r="BK190" s="151">
        <v>17.5</v>
      </c>
      <c r="BL190" s="152">
        <f t="shared" si="601"/>
        <v>18.96</v>
      </c>
      <c r="BM190" s="151">
        <v>-9.9810486418193278</v>
      </c>
      <c r="BN190" s="151">
        <v>28.229849999999999</v>
      </c>
      <c r="BO190" s="151">
        <v>1.3818268458781362</v>
      </c>
      <c r="BP190" s="151" t="e">
        <v>#N/A</v>
      </c>
      <c r="BQ190" s="152" t="e">
        <v>#N/A</v>
      </c>
      <c r="BR190" s="150" t="str">
        <f t="shared" si="520"/>
        <v xml:space="preserve"> </v>
      </c>
      <c r="BS190" s="151" t="str">
        <f t="shared" si="521"/>
        <v xml:space="preserve"> </v>
      </c>
    </row>
    <row r="191" spans="2:71" ht="12.75">
      <c r="B191" s="252" t="s">
        <v>684</v>
      </c>
      <c r="C191" s="165" t="s">
        <v>685</v>
      </c>
      <c r="D191" s="177" t="s">
        <v>100</v>
      </c>
      <c r="E191" s="105" t="s">
        <v>286</v>
      </c>
      <c r="F191" s="148">
        <f>VLOOKUP($B191,Snapshot!$D:$AJ,2,FALSE)</f>
        <v>1112.8</v>
      </c>
      <c r="G191" s="148">
        <f>VLOOKUP($B191,Snapshot!$D:$AJ,3,FALSE)</f>
        <v>1400</v>
      </c>
      <c r="H191" s="148">
        <f t="shared" si="582"/>
        <v>25.808770668583762</v>
      </c>
      <c r="I191" s="149">
        <f>VLOOKUP($B191,Snapshot!$D:$AJ,8,FALSE)</f>
        <v>0.48877555913978499</v>
      </c>
      <c r="J191" s="250">
        <f>IF(VLOOKUP($B191,Snapshot!$D:$AJ,28,FALSE)="#N/A N/A","NA",VLOOKUP($B191,Snapshot!$D:$AJ,30,FALSE))</f>
        <v>-10.75825</v>
      </c>
      <c r="K191" s="154">
        <f>IF(VLOOKUP($B191,Snapshot!$D:$AJ,29,FALSE)="#N/A N/A","NA",VLOOKUP($B191,Snapshot!$D:$AJ,31,FALSE))</f>
        <v>11.08006</v>
      </c>
      <c r="L191" s="154">
        <f>IF(VLOOKUP($B191,Snapshot!$D:$AJ,30,FALSE)="#N/A N/A","NA",VLOOKUP($B191,Snapshot!$D:$AJ,32,FALSE))</f>
        <v>-25.167280000000002</v>
      </c>
      <c r="M191" s="155">
        <f>IF(VLOOKUP($B191,Snapshot!$D:$AJ,31,FALSE)="#N/A N/A","NA",VLOOKUP($B191,Snapshot!$D:$AJ,33,FALSE))</f>
        <v>-19.019030000000001</v>
      </c>
      <c r="N191" s="150">
        <f>VLOOKUP($B191,Snapshot!$D:$AJ,10,FALSE)</f>
        <v>36.360100220006288</v>
      </c>
      <c r="O191" s="151">
        <f>VLOOKUP($B191,Snapshot!$D:$AJ,11,FALSE)</f>
        <v>34.378673161779339</v>
      </c>
      <c r="P191" s="151">
        <f>VLOOKUP($B191,Snapshot!$D:$AJ,12,FALSE)</f>
        <v>32.840839148459622</v>
      </c>
      <c r="Q191" s="152">
        <f>VLOOKUP($B191,Snapshot!$D:$AJ,13,FALSE)</f>
        <v>43.548306592509512</v>
      </c>
      <c r="R191" s="150">
        <f t="shared" si="583"/>
        <v>-5.4494543365882002</v>
      </c>
      <c r="S191" s="151">
        <f t="shared" si="584"/>
        <v>-4.4732209590607859</v>
      </c>
      <c r="T191" s="152">
        <f t="shared" si="585"/>
        <v>32.604122554986901</v>
      </c>
      <c r="U191" s="150">
        <f>VLOOKUP($B191,Snapshot!$D:$AJ,17,FALSE)</f>
        <v>32.368904837117476</v>
      </c>
      <c r="V191" s="151">
        <f>VLOOKUP($B191,Snapshot!$D:$AJ,18,FALSE)</f>
        <v>33.884639639367897</v>
      </c>
      <c r="W191" s="152">
        <f>VLOOKUP($B191,Snapshot!$D:$AJ,19,FALSE)</f>
        <v>25.553232423310948</v>
      </c>
      <c r="X191" s="150">
        <f>VLOOKUP($B191,Snapshot!$D:$AJ,20,FALSE)</f>
        <v>6.0550023125328494</v>
      </c>
      <c r="Y191" s="151">
        <f>VLOOKUP($B191,Snapshot!$D:$AJ,21,FALSE)</f>
        <v>5.3340295230767287</v>
      </c>
      <c r="Z191" s="152">
        <f>VLOOKUP($B191,Snapshot!$D:$AJ,22,FALSE)</f>
        <v>4.5574603995036158</v>
      </c>
      <c r="AA191" s="150">
        <f>VLOOKUP($B191,Snapshot!$D:$AJ,23,FALSE)</f>
        <v>21.776764740440083</v>
      </c>
      <c r="AB191" s="151">
        <f>VLOOKUP($B191,Snapshot!$D:$AJ,24,FALSE)</f>
        <v>22.24286407431568</v>
      </c>
      <c r="AC191" s="152">
        <f>VLOOKUP($B191,Snapshot!$D:$AJ,25,FALSE)</f>
        <v>16.918350331025188</v>
      </c>
      <c r="AD191" s="151">
        <f>VLOOKUP($B191,Snapshot!$D:$AJ,26,FALSE)</f>
        <v>20.254391091697684</v>
      </c>
      <c r="AE191" s="151">
        <f>VLOOKUP($B191,Snapshot!$D:$AJ,27,FALSE)</f>
        <v>16.738249836457836</v>
      </c>
      <c r="AF191" s="262">
        <f>VLOOKUP($B191,Snapshot!$D:$AJ,28,FALSE)</f>
        <v>19.235379384368581</v>
      </c>
      <c r="AG191" s="152">
        <f>VLOOKUP($B191,Snapshot!$D:$AJ,29,FALSE)</f>
        <v>0.71890726096333568</v>
      </c>
      <c r="AH191" s="150">
        <v>12.4101</v>
      </c>
      <c r="AI191" s="151">
        <v>12.538200000000002</v>
      </c>
      <c r="AJ191" s="151">
        <v>13.58639352</v>
      </c>
      <c r="AK191" s="152">
        <v>15.243933529440001</v>
      </c>
      <c r="AL191" s="150">
        <f t="shared" si="586"/>
        <v>1.0322237532332679</v>
      </c>
      <c r="AM191" s="151">
        <f t="shared" si="587"/>
        <v>8.3599999999999852</v>
      </c>
      <c r="AN191" s="152">
        <f t="shared" si="588"/>
        <v>12.200000000000017</v>
      </c>
      <c r="AO191" s="150">
        <v>1.9448000000000012</v>
      </c>
      <c r="AP191" s="151">
        <v>1.8723999999999996</v>
      </c>
      <c r="AQ191" s="151">
        <v>1.830509788092606</v>
      </c>
      <c r="AR191" s="152">
        <v>2.3996826890406555</v>
      </c>
      <c r="AS191" s="150">
        <f t="shared" si="589"/>
        <v>-3.7227478403949732</v>
      </c>
      <c r="AT191" s="151">
        <f t="shared" si="590"/>
        <v>-2.2372469508328123</v>
      </c>
      <c r="AU191" s="152">
        <f t="shared" si="591"/>
        <v>31.093682462147797</v>
      </c>
      <c r="AV191" s="150">
        <f t="shared" si="592"/>
        <v>14.93356303137611</v>
      </c>
      <c r="AW191" s="151">
        <f t="shared" si="593"/>
        <v>13.47311032466404</v>
      </c>
      <c r="AX191" s="152">
        <f t="shared" si="594"/>
        <v>15.741886334037366</v>
      </c>
      <c r="AY191" s="150">
        <v>1.3928000000000014</v>
      </c>
      <c r="AZ191" s="151">
        <v>1.3168999999999997</v>
      </c>
      <c r="BA191" s="151">
        <v>1.2579921531901277</v>
      </c>
      <c r="BB191" s="152">
        <v>1.6681494565483566</v>
      </c>
      <c r="BC191" s="150">
        <f t="shared" si="595"/>
        <v>-5.4494543365882748</v>
      </c>
      <c r="BD191" s="151">
        <f t="shared" si="596"/>
        <v>-4.473220959060825</v>
      </c>
      <c r="BE191" s="152">
        <f t="shared" si="597"/>
        <v>32.604122554986986</v>
      </c>
      <c r="BF191" s="150">
        <f t="shared" si="598"/>
        <v>10.503102518702841</v>
      </c>
      <c r="BG191" s="151">
        <f t="shared" si="599"/>
        <v>9.2592059205284052</v>
      </c>
      <c r="BH191" s="152">
        <f t="shared" si="600"/>
        <v>10.943038116288857</v>
      </c>
      <c r="BI191" s="150">
        <v>69.599999999999994</v>
      </c>
      <c r="BJ191" s="151">
        <v>1.6</v>
      </c>
      <c r="BK191" s="151">
        <v>10.210000000000001</v>
      </c>
      <c r="BL191" s="152">
        <f t="shared" si="601"/>
        <v>18.590000000000003</v>
      </c>
      <c r="BM191" s="151">
        <v>-25.65969670652683</v>
      </c>
      <c r="BN191" s="151">
        <v>-25.167280000000002</v>
      </c>
      <c r="BO191" s="151">
        <v>0.69618946236559132</v>
      </c>
      <c r="BP191" s="151" t="e">
        <v>#N/A</v>
      </c>
      <c r="BQ191" s="152" t="e">
        <v>#N/A</v>
      </c>
      <c r="BR191" s="150" t="str">
        <f t="shared" si="520"/>
        <v xml:space="preserve"> </v>
      </c>
      <c r="BS191" s="151" t="str">
        <f t="shared" si="521"/>
        <v xml:space="preserve"> </v>
      </c>
    </row>
    <row r="192" spans="2:71" ht="12.75">
      <c r="B192" s="252" t="s">
        <v>625</v>
      </c>
      <c r="C192" s="165" t="s">
        <v>1371</v>
      </c>
      <c r="D192" s="177" t="s">
        <v>100</v>
      </c>
      <c r="E192" s="105" t="s">
        <v>286</v>
      </c>
      <c r="F192" s="148">
        <f>VLOOKUP($B192,Snapshot!$D:$AJ,2,FALSE)</f>
        <v>1086.2</v>
      </c>
      <c r="G192" s="148">
        <f>VLOOKUP($B192,Snapshot!$D:$AJ,3,FALSE)</f>
        <v>1160</v>
      </c>
      <c r="H192" s="148">
        <f t="shared" si="582"/>
        <v>6.7943288528816055</v>
      </c>
      <c r="I192" s="149">
        <f>VLOOKUP($B192,Snapshot!$D:$AJ,8,FALSE)</f>
        <v>1.0109094460872163</v>
      </c>
      <c r="J192" s="250">
        <f>IF(VLOOKUP($B192,Snapshot!$D:$AJ,28,FALSE)="#N/A N/A","NA",VLOOKUP($B192,Snapshot!$D:$AJ,30,FALSE))</f>
        <v>19.264340000000001</v>
      </c>
      <c r="K192" s="154">
        <f>IF(VLOOKUP($B192,Snapshot!$D:$AJ,29,FALSE)="#N/A N/A","NA",VLOOKUP($B192,Snapshot!$D:$AJ,31,FALSE))</f>
        <v>34.914920000000002</v>
      </c>
      <c r="L192" s="154">
        <f>IF(VLOOKUP($B192,Snapshot!$D:$AJ,30,FALSE)="#N/A N/A","NA",VLOOKUP($B192,Snapshot!$D:$AJ,32,FALSE))</f>
        <v>37.903889999999997</v>
      </c>
      <c r="M192" s="155">
        <f>IF(VLOOKUP($B192,Snapshot!$D:$AJ,31,FALSE)="#N/A N/A","NA",VLOOKUP($B192,Snapshot!$D:$AJ,33,FALSE))</f>
        <v>31.940480000000001</v>
      </c>
      <c r="N192" s="150">
        <f>VLOOKUP($B192,Snapshot!$D:$AJ,10,FALSE)</f>
        <v>41.598059656484025</v>
      </c>
      <c r="O192" s="151">
        <f>VLOOKUP($B192,Snapshot!$D:$AJ,11,FALSE)</f>
        <v>45.810784081660444</v>
      </c>
      <c r="P192" s="151">
        <f>VLOOKUP($B192,Snapshot!$D:$AJ,12,FALSE)</f>
        <v>52.60011951096223</v>
      </c>
      <c r="Q192" s="152">
        <f>VLOOKUP($B192,Snapshot!$D:$AJ,13,FALSE)</f>
        <v>64.465062056539367</v>
      </c>
      <c r="R192" s="150">
        <f t="shared" si="583"/>
        <v>10.12721376901955</v>
      </c>
      <c r="S192" s="151">
        <f t="shared" si="584"/>
        <v>14.820386870478774</v>
      </c>
      <c r="T192" s="152">
        <f t="shared" si="585"/>
        <v>22.556873740760985</v>
      </c>
      <c r="U192" s="150">
        <f>VLOOKUP($B192,Snapshot!$D:$AJ,17,FALSE)</f>
        <v>23.710574306342018</v>
      </c>
      <c r="V192" s="151">
        <f>VLOOKUP($B192,Snapshot!$D:$AJ,18,FALSE)</f>
        <v>20.650143195466093</v>
      </c>
      <c r="W192" s="152">
        <f>VLOOKUP($B192,Snapshot!$D:$AJ,19,FALSE)</f>
        <v>16.849436971724987</v>
      </c>
      <c r="X192" s="150">
        <f>VLOOKUP($B192,Snapshot!$D:$AJ,20,FALSE)</f>
        <v>4.1793195497783477</v>
      </c>
      <c r="Y192" s="151">
        <f>VLOOKUP($B192,Snapshot!$D:$AJ,21,FALSE)</f>
        <v>3.5152230174256873</v>
      </c>
      <c r="Z192" s="152">
        <f>VLOOKUP($B192,Snapshot!$D:$AJ,22,FALSE)</f>
        <v>2.9359617409235499</v>
      </c>
      <c r="AA192" s="150">
        <f>VLOOKUP($B192,Snapshot!$D:$AJ,23,FALSE)</f>
        <v>20.745461787454325</v>
      </c>
      <c r="AB192" s="151">
        <f>VLOOKUP($B192,Snapshot!$D:$AJ,24,FALSE)</f>
        <v>17.191285719881805</v>
      </c>
      <c r="AC192" s="152">
        <f>VLOOKUP($B192,Snapshot!$D:$AJ,25,FALSE)</f>
        <v>13.715071359413932</v>
      </c>
      <c r="AD192" s="151">
        <f>VLOOKUP($B192,Snapshot!$D:$AJ,26,FALSE)</f>
        <v>18.742282472516713</v>
      </c>
      <c r="AE192" s="151">
        <f>VLOOKUP($B192,Snapshot!$D:$AJ,27,FALSE)</f>
        <v>18.215361943103321</v>
      </c>
      <c r="AF192" s="262">
        <f>VLOOKUP($B192,Snapshot!$D:$AJ,28,FALSE)</f>
        <v>18.750718045639285</v>
      </c>
      <c r="AG192" s="152">
        <f>VLOOKUP($B192,Snapshot!$D:$AJ,29,FALSE)</f>
        <v>0.64444853618118203</v>
      </c>
      <c r="AH192" s="150">
        <v>37.825800000000001</v>
      </c>
      <c r="AI192" s="151">
        <v>40.241999999999997</v>
      </c>
      <c r="AJ192" s="151">
        <v>45.082058150000002</v>
      </c>
      <c r="AK192" s="152">
        <v>52.629013357750004</v>
      </c>
      <c r="AL192" s="150">
        <f t="shared" si="586"/>
        <v>6.3877036308551283</v>
      </c>
      <c r="AM192" s="151">
        <f t="shared" si="587"/>
        <v>12.027379727647741</v>
      </c>
      <c r="AN192" s="152">
        <f t="shared" si="588"/>
        <v>16.740485056470305</v>
      </c>
      <c r="AO192" s="150">
        <v>4.2402000000000042</v>
      </c>
      <c r="AP192" s="151">
        <v>4.1050000000000004</v>
      </c>
      <c r="AQ192" s="151">
        <v>4.8704342620205203</v>
      </c>
      <c r="AR192" s="152">
        <v>5.9437983615248742</v>
      </c>
      <c r="AS192" s="150">
        <f t="shared" si="589"/>
        <v>-3.1885288429791814</v>
      </c>
      <c r="AT192" s="151">
        <f t="shared" si="590"/>
        <v>18.64638884337441</v>
      </c>
      <c r="AU192" s="152">
        <f t="shared" si="591"/>
        <v>22.038365405615053</v>
      </c>
      <c r="AV192" s="150">
        <f t="shared" si="592"/>
        <v>10.200785249242088</v>
      </c>
      <c r="AW192" s="151">
        <f t="shared" si="593"/>
        <v>10.803486934459135</v>
      </c>
      <c r="AX192" s="152">
        <f t="shared" si="594"/>
        <v>11.293767415173491</v>
      </c>
      <c r="AY192" s="150">
        <v>3.2072000000000043</v>
      </c>
      <c r="AZ192" s="151">
        <v>3.532</v>
      </c>
      <c r="BA192" s="151">
        <v>4.0554560642653072</v>
      </c>
      <c r="BB192" s="152">
        <v>4.970240168293671</v>
      </c>
      <c r="BC192" s="150">
        <f t="shared" si="595"/>
        <v>10.127213769019548</v>
      </c>
      <c r="BD192" s="151">
        <f t="shared" si="596"/>
        <v>14.820386870478686</v>
      </c>
      <c r="BE192" s="152">
        <f t="shared" si="597"/>
        <v>22.556873740761077</v>
      </c>
      <c r="BF192" s="150">
        <f t="shared" si="598"/>
        <v>8.7768997564733375</v>
      </c>
      <c r="BG192" s="151">
        <f t="shared" si="599"/>
        <v>8.9957207605112561</v>
      </c>
      <c r="BH192" s="152">
        <f t="shared" si="600"/>
        <v>9.4439166748349592</v>
      </c>
      <c r="BI192" s="150">
        <v>68.94</v>
      </c>
      <c r="BJ192" s="151">
        <v>2.91</v>
      </c>
      <c r="BK192" s="151">
        <v>12.19</v>
      </c>
      <c r="BL192" s="152">
        <f t="shared" si="601"/>
        <v>15.960000000000003</v>
      </c>
      <c r="BM192" s="151">
        <v>-13.100524020960833</v>
      </c>
      <c r="BN192" s="151">
        <v>37.903889999999997</v>
      </c>
      <c r="BO192" s="151">
        <v>1.0806778614097969</v>
      </c>
      <c r="BP192" s="151" t="e">
        <v>#N/A</v>
      </c>
      <c r="BQ192" s="152" t="e">
        <v>#N/A</v>
      </c>
      <c r="BR192" s="150" t="str">
        <f t="shared" si="520"/>
        <v xml:space="preserve"> </v>
      </c>
      <c r="BS192" s="151" t="str">
        <f t="shared" si="521"/>
        <v xml:space="preserve"> </v>
      </c>
    </row>
    <row r="193" spans="2:71" ht="12.75">
      <c r="B193" s="252" t="s">
        <v>691</v>
      </c>
      <c r="C193" s="165" t="s">
        <v>1372</v>
      </c>
      <c r="D193" s="177" t="s">
        <v>100</v>
      </c>
      <c r="E193" s="105" t="s">
        <v>286</v>
      </c>
      <c r="F193" s="148">
        <f>VLOOKUP($B193,Snapshot!$D:$AJ,2,FALSE)</f>
        <v>568.45000000000005</v>
      </c>
      <c r="G193" s="148">
        <f>VLOOKUP($B193,Snapshot!$D:$AJ,3,FALSE)</f>
        <v>660</v>
      </c>
      <c r="H193" s="148">
        <f t="shared" si="582"/>
        <v>16.10519834638049</v>
      </c>
      <c r="I193" s="149">
        <f>VLOOKUP($B193,Snapshot!$D:$AJ,8,FALSE)</f>
        <v>0.61132328703703709</v>
      </c>
      <c r="J193" s="250">
        <f>IF(VLOOKUP($B193,Snapshot!$D:$AJ,28,FALSE)="#N/A N/A","NA",VLOOKUP($B193,Snapshot!$D:$AJ,30,FALSE))</f>
        <v>1.1476869999999999</v>
      </c>
      <c r="K193" s="154">
        <f>IF(VLOOKUP($B193,Snapshot!$D:$AJ,29,FALSE)="#N/A N/A","NA",VLOOKUP($B193,Snapshot!$D:$AJ,31,FALSE))</f>
        <v>4.0831229999999996</v>
      </c>
      <c r="L193" s="154">
        <f>IF(VLOOKUP($B193,Snapshot!$D:$AJ,30,FALSE)="#N/A N/A","NA",VLOOKUP($B193,Snapshot!$D:$AJ,32,FALSE))</f>
        <v>-20.602</v>
      </c>
      <c r="M193" s="155">
        <f>IF(VLOOKUP($B193,Snapshot!$D:$AJ,31,FALSE)="#N/A N/A","NA",VLOOKUP($B193,Snapshot!$D:$AJ,33,FALSE))</f>
        <v>-26.213660000000001</v>
      </c>
      <c r="N193" s="150">
        <f>VLOOKUP($B193,Snapshot!$D:$AJ,10,FALSE)</f>
        <v>18.808664791219744</v>
      </c>
      <c r="O193" s="151">
        <f>VLOOKUP($B193,Snapshot!$D:$AJ,11,FALSE)</f>
        <v>10.129360855622322</v>
      </c>
      <c r="P193" s="151">
        <f>VLOOKUP($B193,Snapshot!$D:$AJ,12,FALSE)</f>
        <v>12.731367553369248</v>
      </c>
      <c r="Q193" s="152">
        <f>VLOOKUP($B193,Snapshot!$D:$AJ,13,FALSE)</f>
        <v>23.379568063382401</v>
      </c>
      <c r="R193" s="150">
        <f t="shared" si="583"/>
        <v>-46.145242269664422</v>
      </c>
      <c r="S193" s="151">
        <f t="shared" si="584"/>
        <v>25.687767815110242</v>
      </c>
      <c r="T193" s="152">
        <f t="shared" si="585"/>
        <v>83.637523348347571</v>
      </c>
      <c r="U193" s="150">
        <f>VLOOKUP($B193,Snapshot!$D:$AJ,17,FALSE)</f>
        <v>56.119039305869016</v>
      </c>
      <c r="V193" s="151">
        <f>VLOOKUP($B193,Snapshot!$D:$AJ,18,FALSE)</f>
        <v>44.649563184558644</v>
      </c>
      <c r="W193" s="152">
        <f>VLOOKUP($B193,Snapshot!$D:$AJ,19,FALSE)</f>
        <v>24.313965016758331</v>
      </c>
      <c r="X193" s="150">
        <f>VLOOKUP($B193,Snapshot!$D:$AJ,20,FALSE)</f>
        <v>5.2571556926431073</v>
      </c>
      <c r="Y193" s="151">
        <f>VLOOKUP($B193,Snapshot!$D:$AJ,21,FALSE)</f>
        <v>5.1276301540004292</v>
      </c>
      <c r="Z193" s="152">
        <f>VLOOKUP($B193,Snapshot!$D:$AJ,22,FALSE)</f>
        <v>4.6502877392984203</v>
      </c>
      <c r="AA193" s="150">
        <f>VLOOKUP($B193,Snapshot!$D:$AJ,23,FALSE)</f>
        <v>13.667956367864592</v>
      </c>
      <c r="AB193" s="151">
        <f>VLOOKUP($B193,Snapshot!$D:$AJ,24,FALSE)</f>
        <v>11.979265293011231</v>
      </c>
      <c r="AC193" s="152">
        <f>VLOOKUP($B193,Snapshot!$D:$AJ,25,FALSE)</f>
        <v>9.5879211955797192</v>
      </c>
      <c r="AD193" s="151">
        <f>VLOOKUP($B193,Snapshot!$D:$AJ,26,FALSE)</f>
        <v>9.2214293111353012</v>
      </c>
      <c r="AE193" s="151">
        <f>VLOOKUP($B193,Snapshot!$D:$AJ,27,FALSE)</f>
        <v>11.627404147566837</v>
      </c>
      <c r="AF193" s="262">
        <f>VLOOKUP($B193,Snapshot!$D:$AJ,28,FALSE)</f>
        <v>20.059695710621504</v>
      </c>
      <c r="AG193" s="152">
        <f>VLOOKUP($B193,Snapshot!$D:$AJ,29,FALSE)</f>
        <v>0</v>
      </c>
      <c r="AH193" s="150">
        <v>26.485199999999999</v>
      </c>
      <c r="AI193" s="151">
        <v>28.886200000000002</v>
      </c>
      <c r="AJ193" s="151">
        <v>32.208116345000001</v>
      </c>
      <c r="AK193" s="152">
        <v>37.683666123649999</v>
      </c>
      <c r="AL193" s="150">
        <f t="shared" si="586"/>
        <v>9.065440321387058</v>
      </c>
      <c r="AM193" s="151">
        <f t="shared" si="587"/>
        <v>11.500011579923978</v>
      </c>
      <c r="AN193" s="152">
        <f t="shared" si="588"/>
        <v>17.000527817268733</v>
      </c>
      <c r="AO193" s="150">
        <v>4.0165499999999996</v>
      </c>
      <c r="AP193" s="151">
        <v>3.9345999999999988</v>
      </c>
      <c r="AQ193" s="151">
        <v>4.4217401251225024</v>
      </c>
      <c r="AR193" s="152">
        <v>5.4335908983315022</v>
      </c>
      <c r="AS193" s="150">
        <f t="shared" si="589"/>
        <v>-2.0403082247202491</v>
      </c>
      <c r="AT193" s="151">
        <f t="shared" si="590"/>
        <v>12.380931355728748</v>
      </c>
      <c r="AU193" s="152">
        <f t="shared" si="591"/>
        <v>22.883542328959621</v>
      </c>
      <c r="AV193" s="150">
        <f t="shared" si="592"/>
        <v>13.621037034985559</v>
      </c>
      <c r="AW193" s="151">
        <f t="shared" si="593"/>
        <v>13.728651740321146</v>
      </c>
      <c r="AX193" s="152">
        <f t="shared" si="594"/>
        <v>14.418955099810256</v>
      </c>
      <c r="AY193" s="150">
        <v>1.6614539999999993</v>
      </c>
      <c r="AZ193" s="151">
        <v>0.88599999999999868</v>
      </c>
      <c r="BA193" s="151">
        <v>1.1135936228418761</v>
      </c>
      <c r="BB193" s="152">
        <v>2.0449757491519631</v>
      </c>
      <c r="BC193" s="150">
        <f t="shared" si="595"/>
        <v>-46.673215147695991</v>
      </c>
      <c r="BD193" s="151">
        <f t="shared" si="596"/>
        <v>25.687767815110348</v>
      </c>
      <c r="BE193" s="152">
        <f t="shared" si="597"/>
        <v>83.637523348347855</v>
      </c>
      <c r="BF193" s="150">
        <f t="shared" si="598"/>
        <v>3.0672085632585753</v>
      </c>
      <c r="BG193" s="151">
        <f t="shared" si="599"/>
        <v>3.4574937910479537</v>
      </c>
      <c r="BH193" s="152">
        <f t="shared" si="600"/>
        <v>5.426690021193429</v>
      </c>
      <c r="BI193" s="150">
        <v>60.24</v>
      </c>
      <c r="BJ193" s="151">
        <v>3.84</v>
      </c>
      <c r="BK193" s="151">
        <v>25.63</v>
      </c>
      <c r="BL193" s="152">
        <f t="shared" si="601"/>
        <v>10.290000000000003</v>
      </c>
      <c r="BM193" s="151">
        <v>-28.801352705410807</v>
      </c>
      <c r="BN193" s="151">
        <v>-20.602</v>
      </c>
      <c r="BO193" s="151">
        <v>1.5836774551971324</v>
      </c>
      <c r="BP193" s="151" t="e">
        <v>#N/A</v>
      </c>
      <c r="BQ193" s="152" t="e">
        <v>#N/A</v>
      </c>
      <c r="BR193" s="150" t="str">
        <f t="shared" si="520"/>
        <v xml:space="preserve"> </v>
      </c>
      <c r="BS193" s="151" t="str">
        <f t="shared" si="521"/>
        <v xml:space="preserve"> </v>
      </c>
    </row>
    <row r="194" spans="2:71" ht="12.75">
      <c r="B194" s="252" t="s">
        <v>692</v>
      </c>
      <c r="C194" s="165" t="s">
        <v>1373</v>
      </c>
      <c r="D194" s="177" t="s">
        <v>101</v>
      </c>
      <c r="E194" s="105" t="s">
        <v>287</v>
      </c>
      <c r="F194" s="148">
        <f>VLOOKUP($B194,Snapshot!$D:$AJ,2,FALSE)</f>
        <v>1680.3</v>
      </c>
      <c r="G194" s="148">
        <f>VLOOKUP($B194,Snapshot!$D:$AJ,3,FALSE)</f>
        <v>1400</v>
      </c>
      <c r="H194" s="148">
        <f t="shared" si="582"/>
        <v>-16.681544962209131</v>
      </c>
      <c r="I194" s="149">
        <f>VLOOKUP($B194,Snapshot!$D:$AJ,8,FALSE)</f>
        <v>2.0361256093189963</v>
      </c>
      <c r="J194" s="250">
        <f>IF(VLOOKUP($B194,Snapshot!$D:$AJ,28,FALSE)="#N/A N/A","NA",VLOOKUP($B194,Snapshot!$D:$AJ,30,FALSE))</f>
        <v>14.407299999999999</v>
      </c>
      <c r="K194" s="154">
        <f>IF(VLOOKUP($B194,Snapshot!$D:$AJ,29,FALSE)="#N/A N/A","NA",VLOOKUP($B194,Snapshot!$D:$AJ,31,FALSE))</f>
        <v>26.69557</v>
      </c>
      <c r="L194" s="154">
        <f>IF(VLOOKUP($B194,Snapshot!$D:$AJ,30,FALSE)="#N/A N/A","NA",VLOOKUP($B194,Snapshot!$D:$AJ,32,FALSE))</f>
        <v>-2.0404620000000002</v>
      </c>
      <c r="M194" s="155">
        <f>IF(VLOOKUP($B194,Snapshot!$D:$AJ,31,FALSE)="#N/A N/A","NA",VLOOKUP($B194,Snapshot!$D:$AJ,33,FALSE))</f>
        <v>1.2320409999999999</v>
      </c>
      <c r="N194" s="150">
        <f>VLOOKUP($B194,Snapshot!$D:$AJ,10,FALSE)</f>
        <v>-22.261916913340816</v>
      </c>
      <c r="O194" s="151">
        <f>VLOOKUP($B194,Snapshot!$D:$AJ,11,FALSE)</f>
        <v>11.652100000000001</v>
      </c>
      <c r="P194" s="151">
        <f>VLOOKUP($B194,Snapshot!$D:$AJ,12,FALSE)</f>
        <v>2.1831912761440369</v>
      </c>
      <c r="Q194" s="152">
        <f>VLOOKUP($B194,Snapshot!$D:$AJ,13,FALSE)</f>
        <v>27.111034902397595</v>
      </c>
      <c r="R194" s="150" t="str">
        <f t="shared" si="583"/>
        <v>LP</v>
      </c>
      <c r="S194" s="151">
        <f t="shared" si="584"/>
        <v>-81.263538107774252</v>
      </c>
      <c r="T194" s="152">
        <f t="shared" si="585"/>
        <v>1141.8075868405465</v>
      </c>
      <c r="U194" s="150">
        <f>VLOOKUP($B194,Snapshot!$D:$AJ,17,FALSE)</f>
        <v>144.20576548433328</v>
      </c>
      <c r="V194" s="151">
        <f>VLOOKUP($B194,Snapshot!$D:$AJ,18,FALSE)</f>
        <v>769.65313042462958</v>
      </c>
      <c r="W194" s="152">
        <f>VLOOKUP($B194,Snapshot!$D:$AJ,19,FALSE)</f>
        <v>61.978452908538756</v>
      </c>
      <c r="X194" s="150">
        <f>VLOOKUP($B194,Snapshot!$D:$AJ,20,FALSE)</f>
        <v>2.2485375645192125</v>
      </c>
      <c r="Y194" s="151">
        <f>VLOOKUP($B194,Snapshot!$D:$AJ,21,FALSE)</f>
        <v>2.2419876095330742</v>
      </c>
      <c r="Z194" s="152">
        <f>VLOOKUP($B194,Snapshot!$D:$AJ,22,FALSE)</f>
        <v>2.1637180056382621</v>
      </c>
      <c r="AA194" s="150">
        <f>VLOOKUP($B194,Snapshot!$D:$AJ,23,FALSE)</f>
        <v>35.003470509759865</v>
      </c>
      <c r="AB194" s="151">
        <f>VLOOKUP($B194,Snapshot!$D:$AJ,24,FALSE)</f>
        <v>38.74214843171422</v>
      </c>
      <c r="AC194" s="152">
        <f>VLOOKUP($B194,Snapshot!$D:$AJ,25,FALSE)</f>
        <v>24.937622501345359</v>
      </c>
      <c r="AD194" s="151">
        <f>VLOOKUP($B194,Snapshot!$D:$AJ,26,FALSE)</f>
        <v>1.5585700100660262</v>
      </c>
      <c r="AE194" s="151">
        <f>VLOOKUP($B194,Snapshot!$D:$AJ,27,FALSE)</f>
        <v>0.29172333890860075</v>
      </c>
      <c r="AF194" s="262">
        <f>VLOOKUP($B194,Snapshot!$D:$AJ,28,FALSE)</f>
        <v>3.5531018516210282</v>
      </c>
      <c r="AG194" s="152">
        <f>VLOOKUP($B194,Snapshot!$D:$AJ,29,FALSE)</f>
        <v>0</v>
      </c>
      <c r="AH194" s="150">
        <v>52.223999999999997</v>
      </c>
      <c r="AI194" s="151">
        <v>61.070999999999998</v>
      </c>
      <c r="AJ194" s="151">
        <v>62.525663137059361</v>
      </c>
      <c r="AK194" s="152">
        <v>71.314129242570644</v>
      </c>
      <c r="AL194" s="150">
        <f t="shared" si="586"/>
        <v>16.940487132352942</v>
      </c>
      <c r="AM194" s="151">
        <f t="shared" si="587"/>
        <v>2.3819212671470211</v>
      </c>
      <c r="AN194" s="152">
        <f t="shared" si="588"/>
        <v>14.055774324610553</v>
      </c>
      <c r="AO194" s="150">
        <v>5.2119999999999997</v>
      </c>
      <c r="AP194" s="151">
        <v>7.1210000000000004</v>
      </c>
      <c r="AQ194" s="151">
        <v>6.4216926084753654</v>
      </c>
      <c r="AR194" s="152">
        <v>9.9098112886208263</v>
      </c>
      <c r="AS194" s="150">
        <f t="shared" si="589"/>
        <v>36.627014581734471</v>
      </c>
      <c r="AT194" s="151">
        <f t="shared" si="590"/>
        <v>-9.8203537638623146</v>
      </c>
      <c r="AU194" s="152">
        <f t="shared" si="591"/>
        <v>54.317746002694577</v>
      </c>
      <c r="AV194" s="150">
        <f t="shared" si="592"/>
        <v>11.660198785020714</v>
      </c>
      <c r="AW194" s="151">
        <f t="shared" si="593"/>
        <v>10.270491005267223</v>
      </c>
      <c r="AX194" s="152">
        <f t="shared" si="594"/>
        <v>13.895999844453277</v>
      </c>
      <c r="AY194" s="150">
        <v>-0.53909999999999991</v>
      </c>
      <c r="AZ194" s="151">
        <v>1.1419058</v>
      </c>
      <c r="BA194" s="151">
        <v>0.21395274506211559</v>
      </c>
      <c r="BB194" s="152">
        <v>2.6568814204349636</v>
      </c>
      <c r="BC194" s="150" t="str">
        <f t="shared" si="595"/>
        <v>NM</v>
      </c>
      <c r="BD194" s="151">
        <f t="shared" si="596"/>
        <v>-81.263538107774252</v>
      </c>
      <c r="BE194" s="152">
        <f t="shared" si="597"/>
        <v>1141.8075868405463</v>
      </c>
      <c r="BF194" s="150">
        <f t="shared" si="598"/>
        <v>1.8698003962600906</v>
      </c>
      <c r="BG194" s="151">
        <f t="shared" si="599"/>
        <v>0.3421838879071471</v>
      </c>
      <c r="BH194" s="152">
        <f t="shared" si="600"/>
        <v>3.7256031149139384</v>
      </c>
      <c r="BI194" s="150">
        <v>27.84</v>
      </c>
      <c r="BJ194" s="151">
        <v>18.079999999999998</v>
      </c>
      <c r="BK194" s="151">
        <v>38.78</v>
      </c>
      <c r="BL194" s="152">
        <f t="shared" si="601"/>
        <v>15.299999999999997</v>
      </c>
      <c r="BM194" s="151">
        <v>-8.1301257517769301</v>
      </c>
      <c r="BN194" s="151">
        <v>-2.0404620000000002</v>
      </c>
      <c r="BO194" s="151">
        <v>10.713936344086022</v>
      </c>
      <c r="BP194" s="151" t="e">
        <v>#N/A</v>
      </c>
      <c r="BQ194" s="152" t="e">
        <v>#N/A</v>
      </c>
      <c r="BR194" s="150" t="str">
        <f t="shared" si="520"/>
        <v xml:space="preserve"> </v>
      </c>
      <c r="BS194" s="151" t="str">
        <f t="shared" si="521"/>
        <v xml:space="preserve"> </v>
      </c>
    </row>
    <row r="195" spans="2:71" ht="12.75">
      <c r="B195" s="252" t="s">
        <v>167</v>
      </c>
      <c r="C195" s="165" t="s">
        <v>379</v>
      </c>
      <c r="D195" s="177" t="s">
        <v>101</v>
      </c>
      <c r="E195" s="105" t="s">
        <v>287</v>
      </c>
      <c r="F195" s="148">
        <f>VLOOKUP($B195,Snapshot!$D:$AJ,2,FALSE)</f>
        <v>835.2</v>
      </c>
      <c r="G195" s="148">
        <f>VLOOKUP($B195,Snapshot!$D:$AJ,3,FALSE)</f>
        <v>860</v>
      </c>
      <c r="H195" s="148">
        <f t="shared" si="582"/>
        <v>2.9693486590038276</v>
      </c>
      <c r="I195" s="149">
        <f>VLOOKUP($B195,Snapshot!$D:$AJ,8,FALSE)</f>
        <v>3.9323251612903229</v>
      </c>
      <c r="J195" s="250">
        <f>IF(VLOOKUP($B195,Snapshot!$D:$AJ,28,FALSE)="#N/A N/A","NA",VLOOKUP($B195,Snapshot!$D:$AJ,30,FALSE))</f>
        <v>10.637169999999999</v>
      </c>
      <c r="K195" s="154">
        <f>IF(VLOOKUP($B195,Snapshot!$D:$AJ,29,FALSE)="#N/A N/A","NA",VLOOKUP($B195,Snapshot!$D:$AJ,31,FALSE))</f>
        <v>40.134230000000002</v>
      </c>
      <c r="L195" s="154">
        <f>IF(VLOOKUP($B195,Snapshot!$D:$AJ,30,FALSE)="#N/A N/A","NA",VLOOKUP($B195,Snapshot!$D:$AJ,32,FALSE))</f>
        <v>41.655369999999998</v>
      </c>
      <c r="M195" s="155">
        <f>IF(VLOOKUP($B195,Snapshot!$D:$AJ,31,FALSE)="#N/A N/A","NA",VLOOKUP($B195,Snapshot!$D:$AJ,33,FALSE))</f>
        <v>17.484870000000001</v>
      </c>
      <c r="N195" s="150">
        <f>VLOOKUP($B195,Snapshot!$D:$AJ,10,FALSE)</f>
        <v>42.492133576938691</v>
      </c>
      <c r="O195" s="151">
        <f>VLOOKUP($B195,Snapshot!$D:$AJ,11,FALSE)</f>
        <v>47.582978075517637</v>
      </c>
      <c r="P195" s="151">
        <f>VLOOKUP($B195,Snapshot!$D:$AJ,12,FALSE)</f>
        <v>47.724112578249787</v>
      </c>
      <c r="Q195" s="152">
        <f>VLOOKUP($B195,Snapshot!$D:$AJ,13,FALSE)</f>
        <v>50.819184645842455</v>
      </c>
      <c r="R195" s="150">
        <f t="shared" si="583"/>
        <v>11.980675174526523</v>
      </c>
      <c r="S195" s="151">
        <f t="shared" si="584"/>
        <v>0.29660712389241173</v>
      </c>
      <c r="T195" s="152">
        <f t="shared" si="585"/>
        <v>6.4853423152036571</v>
      </c>
      <c r="U195" s="150">
        <f>VLOOKUP($B195,Snapshot!$D:$AJ,17,FALSE)</f>
        <v>17.55249532037438</v>
      </c>
      <c r="V195" s="151">
        <f>VLOOKUP($B195,Snapshot!$D:$AJ,18,FALSE)</f>
        <v>17.500587331625766</v>
      </c>
      <c r="W195" s="152">
        <f>VLOOKUP($B195,Snapshot!$D:$AJ,19,FALSE)</f>
        <v>16.434738294612291</v>
      </c>
      <c r="X195" s="150">
        <f>VLOOKUP($B195,Snapshot!$D:$AJ,20,FALSE)</f>
        <v>3.1790253009895348</v>
      </c>
      <c r="Y195" s="151">
        <f>VLOOKUP($B195,Snapshot!$D:$AJ,21,FALSE)</f>
        <v>2.966216559935265</v>
      </c>
      <c r="Z195" s="152">
        <f>VLOOKUP($B195,Snapshot!$D:$AJ,22,FALSE)</f>
        <v>2.7413296517658474</v>
      </c>
      <c r="AA195" s="150">
        <f>VLOOKUP($B195,Snapshot!$D:$AJ,23,FALSE)</f>
        <v>10.691233467054033</v>
      </c>
      <c r="AB195" s="151">
        <f>VLOOKUP($B195,Snapshot!$D:$AJ,24,FALSE)</f>
        <v>12.925059554355666</v>
      </c>
      <c r="AC195" s="152">
        <f>VLOOKUP($B195,Snapshot!$D:$AJ,25,FALSE)</f>
        <v>11.84747397618597</v>
      </c>
      <c r="AD195" s="151">
        <f>VLOOKUP($B195,Snapshot!$D:$AJ,26,FALSE)</f>
        <v>18.111529118594458</v>
      </c>
      <c r="AE195" s="151">
        <f>VLOOKUP($B195,Snapshot!$D:$AJ,27,FALSE)</f>
        <v>16.949240066788722</v>
      </c>
      <c r="AF195" s="262">
        <f>VLOOKUP($B195,Snapshot!$D:$AJ,28,FALSE)</f>
        <v>16.680093121193917</v>
      </c>
      <c r="AG195" s="152">
        <f>VLOOKUP($B195,Snapshot!$D:$AJ,29,FALSE)</f>
        <v>2.005531174420212</v>
      </c>
      <c r="AH195" s="150">
        <v>36.613700000000001</v>
      </c>
      <c r="AI195" s="151">
        <v>41.483599999999996</v>
      </c>
      <c r="AJ195" s="151">
        <v>41.401518988299991</v>
      </c>
      <c r="AK195" s="152">
        <v>44.070402062621007</v>
      </c>
      <c r="AL195" s="150">
        <f t="shared" si="586"/>
        <v>13.300759005508837</v>
      </c>
      <c r="AM195" s="151">
        <f t="shared" si="587"/>
        <v>-0.19786376230608482</v>
      </c>
      <c r="AN195" s="152">
        <f t="shared" si="588"/>
        <v>6.4463409544834178</v>
      </c>
      <c r="AO195" s="150">
        <v>23.492800000000003</v>
      </c>
      <c r="AP195" s="151">
        <v>25.849899999999998</v>
      </c>
      <c r="AQ195" s="151">
        <v>24.55907798829999</v>
      </c>
      <c r="AR195" s="152">
        <v>26.008817402621002</v>
      </c>
      <c r="AS195" s="150">
        <f t="shared" si="589"/>
        <v>10.033286794251836</v>
      </c>
      <c r="AT195" s="151">
        <f t="shared" si="590"/>
        <v>-4.99352806664632</v>
      </c>
      <c r="AU195" s="152">
        <f t="shared" si="591"/>
        <v>5.9030693864471289</v>
      </c>
      <c r="AV195" s="150">
        <f t="shared" si="592"/>
        <v>62.31354077273911</v>
      </c>
      <c r="AW195" s="151">
        <f t="shared" si="593"/>
        <v>59.319267960289935</v>
      </c>
      <c r="AX195" s="152">
        <f t="shared" si="594"/>
        <v>59.016519444647372</v>
      </c>
      <c r="AY195" s="150">
        <v>16.7453</v>
      </c>
      <c r="AZ195" s="151">
        <v>18.751499999999993</v>
      </c>
      <c r="BA195" s="151">
        <v>18.807118284836676</v>
      </c>
      <c r="BB195" s="152">
        <v>20.026824285233598</v>
      </c>
      <c r="BC195" s="150">
        <f t="shared" si="595"/>
        <v>11.980675174526539</v>
      </c>
      <c r="BD195" s="151">
        <f t="shared" si="596"/>
        <v>0.29660712389238597</v>
      </c>
      <c r="BE195" s="152">
        <f t="shared" si="597"/>
        <v>6.4853423152036811</v>
      </c>
      <c r="BF195" s="150">
        <f t="shared" si="598"/>
        <v>45.202200387623051</v>
      </c>
      <c r="BG195" s="151">
        <f t="shared" si="599"/>
        <v>45.426155233945742</v>
      </c>
      <c r="BH195" s="152">
        <f t="shared" si="600"/>
        <v>45.442799130302603</v>
      </c>
      <c r="BI195" s="150">
        <v>75</v>
      </c>
      <c r="BJ195" s="151">
        <v>7.89</v>
      </c>
      <c r="BK195" s="151">
        <v>8.23</v>
      </c>
      <c r="BL195" s="152">
        <f t="shared" si="601"/>
        <v>8.879999999999999</v>
      </c>
      <c r="BM195" s="151">
        <v>-9.375</v>
      </c>
      <c r="BN195" s="151">
        <v>41.655369999999998</v>
      </c>
      <c r="BO195" s="151">
        <v>11.492376009557946</v>
      </c>
      <c r="BP195" s="151">
        <v>14.017895000000001</v>
      </c>
      <c r="BQ195" s="152">
        <v>15.316947000000001</v>
      </c>
      <c r="BR195" s="150">
        <f t="shared" si="520"/>
        <v>34.16506747151891</v>
      </c>
      <c r="BS195" s="151">
        <f t="shared" si="521"/>
        <v>30.74945212798346</v>
      </c>
    </row>
    <row r="196" spans="2:71" ht="12.75">
      <c r="B196" s="252" t="s">
        <v>168</v>
      </c>
      <c r="C196" s="165" t="s">
        <v>1374</v>
      </c>
      <c r="D196" s="177" t="s">
        <v>101</v>
      </c>
      <c r="E196" s="105" t="s">
        <v>287</v>
      </c>
      <c r="F196" s="148">
        <f>VLOOKUP($B196,Snapshot!$D:$AJ,2,FALSE)</f>
        <v>135.9</v>
      </c>
      <c r="G196" s="148">
        <f>VLOOKUP($B196,Snapshot!$D:$AJ,3,FALSE)</f>
        <v>155</v>
      </c>
      <c r="H196" s="148">
        <f t="shared" si="582"/>
        <v>14.054451802796166</v>
      </c>
      <c r="I196" s="149">
        <f>VLOOKUP($B196,Snapshot!$D:$AJ,8,FALSE)</f>
        <v>1.5606690561529268</v>
      </c>
      <c r="J196" s="250">
        <f>IF(VLOOKUP($B196,Snapshot!$D:$AJ,28,FALSE)="#N/A N/A","NA",VLOOKUP($B196,Snapshot!$D:$AJ,30,FALSE))</f>
        <v>-10.178459999999999</v>
      </c>
      <c r="K196" s="154">
        <f>IF(VLOOKUP($B196,Snapshot!$D:$AJ,29,FALSE)="#N/A N/A","NA",VLOOKUP($B196,Snapshot!$D:$AJ,31,FALSE))</f>
        <v>-3.8556819999999998</v>
      </c>
      <c r="L196" s="154">
        <f>IF(VLOOKUP($B196,Snapshot!$D:$AJ,30,FALSE)="#N/A N/A","NA",VLOOKUP($B196,Snapshot!$D:$AJ,32,FALSE))</f>
        <v>-48.040529999999997</v>
      </c>
      <c r="M196" s="155">
        <f>IF(VLOOKUP($B196,Snapshot!$D:$AJ,31,FALSE)="#N/A N/A","NA",VLOOKUP($B196,Snapshot!$D:$AJ,33,FALSE))</f>
        <v>-50.518839999999997</v>
      </c>
      <c r="N196" s="150">
        <f>VLOOKUP($B196,Snapshot!$D:$AJ,10,FALSE)</f>
        <v>4.7556898294768217</v>
      </c>
      <c r="O196" s="151">
        <f>VLOOKUP($B196,Snapshot!$D:$AJ,11,FALSE)</f>
        <v>4.5249020839025231</v>
      </c>
      <c r="P196" s="151">
        <f>VLOOKUP($B196,Snapshot!$D:$AJ,12,FALSE)</f>
        <v>7.1003433915166525</v>
      </c>
      <c r="Q196" s="152">
        <f>VLOOKUP($B196,Snapshot!$D:$AJ,13,FALSE)</f>
        <v>10.185015422783236</v>
      </c>
      <c r="R196" s="150">
        <f t="shared" si="583"/>
        <v>-4.8528763197260076</v>
      </c>
      <c r="S196" s="151">
        <f t="shared" si="584"/>
        <v>56.917061626070108</v>
      </c>
      <c r="T196" s="152">
        <f t="shared" si="585"/>
        <v>43.443983779039307</v>
      </c>
      <c r="U196" s="150">
        <f>VLOOKUP($B196,Snapshot!$D:$AJ,17,FALSE)</f>
        <v>30.033799070143061</v>
      </c>
      <c r="V196" s="151">
        <f>VLOOKUP($B196,Snapshot!$D:$AJ,18,FALSE)</f>
        <v>19.139919368177402</v>
      </c>
      <c r="W196" s="152">
        <f>VLOOKUP($B196,Snapshot!$D:$AJ,19,FALSE)</f>
        <v>13.343131488637738</v>
      </c>
      <c r="X196" s="150">
        <f>VLOOKUP($B196,Snapshot!$D:$AJ,20,FALSE)</f>
        <v>1.2004006290869962</v>
      </c>
      <c r="Y196" s="151">
        <f>VLOOKUP($B196,Snapshot!$D:$AJ,21,FALSE)</f>
        <v>1.1489518861039416</v>
      </c>
      <c r="Z196" s="152">
        <f>VLOOKUP($B196,Snapshot!$D:$AJ,22,FALSE)</f>
        <v>1.0728883858300242</v>
      </c>
      <c r="AA196" s="150">
        <f>VLOOKUP($B196,Snapshot!$D:$AJ,23,FALSE)</f>
        <v>13.298610957998013</v>
      </c>
      <c r="AB196" s="151">
        <f>VLOOKUP($B196,Snapshot!$D:$AJ,24,FALSE)</f>
        <v>9.2336262849178237</v>
      </c>
      <c r="AC196" s="152">
        <f>VLOOKUP($B196,Snapshot!$D:$AJ,25,FALSE)</f>
        <v>6.6005407232811608</v>
      </c>
      <c r="AD196" s="151">
        <f>VLOOKUP($B196,Snapshot!$D:$AJ,26,FALSE)</f>
        <v>4.0252046690827203</v>
      </c>
      <c r="AE196" s="151">
        <f>VLOOKUP($B196,Snapshot!$D:$AJ,27,FALSE)</f>
        <v>6.1350058299917416</v>
      </c>
      <c r="AF196" s="262">
        <f>VLOOKUP($B196,Snapshot!$D:$AJ,28,FALSE)</f>
        <v>8.3168908107793342</v>
      </c>
      <c r="AG196" s="152">
        <f>VLOOKUP($B196,Snapshot!$D:$AJ,29,FALSE)</f>
        <v>0</v>
      </c>
      <c r="AH196" s="150">
        <v>80.879000000000005</v>
      </c>
      <c r="AI196" s="151">
        <v>86.371600000000001</v>
      </c>
      <c r="AJ196" s="151">
        <v>89.404144000000002</v>
      </c>
      <c r="AK196" s="152">
        <v>98.621008800000027</v>
      </c>
      <c r="AL196" s="150">
        <f t="shared" si="586"/>
        <v>6.7911324323990101</v>
      </c>
      <c r="AM196" s="151">
        <f t="shared" si="587"/>
        <v>3.5110429817208484</v>
      </c>
      <c r="AN196" s="152">
        <f t="shared" si="588"/>
        <v>10.309214302191648</v>
      </c>
      <c r="AO196" s="150">
        <v>11.011300000000002</v>
      </c>
      <c r="AP196" s="151">
        <v>9.0709999999999997</v>
      </c>
      <c r="AQ196" s="151">
        <v>11.959575169307122</v>
      </c>
      <c r="AR196" s="152">
        <v>15.911761165820252</v>
      </c>
      <c r="AS196" s="150">
        <f t="shared" si="589"/>
        <v>-17.620989347306875</v>
      </c>
      <c r="AT196" s="151">
        <f t="shared" si="590"/>
        <v>31.844065365528849</v>
      </c>
      <c r="AU196" s="152">
        <f t="shared" si="591"/>
        <v>33.046207248698636</v>
      </c>
      <c r="AV196" s="150">
        <f t="shared" si="592"/>
        <v>10.502294735769627</v>
      </c>
      <c r="AW196" s="151">
        <f t="shared" si="593"/>
        <v>13.376980791077337</v>
      </c>
      <c r="AX196" s="152">
        <f t="shared" si="594"/>
        <v>16.134251068237145</v>
      </c>
      <c r="AY196" s="150">
        <v>4.5678400812124877</v>
      </c>
      <c r="AZ196" s="151">
        <v>4.3461684515883734</v>
      </c>
      <c r="BA196" s="151">
        <v>6.8198798275517447</v>
      </c>
      <c r="BB196" s="152">
        <v>9.7827073135832983</v>
      </c>
      <c r="BC196" s="150">
        <f t="shared" si="595"/>
        <v>-4.8528763197260218</v>
      </c>
      <c r="BD196" s="151">
        <f t="shared" si="596"/>
        <v>56.917061626070108</v>
      </c>
      <c r="BE196" s="152">
        <f t="shared" si="597"/>
        <v>43.443983779039314</v>
      </c>
      <c r="BF196" s="150">
        <f t="shared" si="598"/>
        <v>5.0319415775421241</v>
      </c>
      <c r="BG196" s="151">
        <f t="shared" si="599"/>
        <v>7.6281473345930637</v>
      </c>
      <c r="BH196" s="152">
        <f t="shared" si="600"/>
        <v>9.919496294569738</v>
      </c>
      <c r="BI196" s="150">
        <v>3.99</v>
      </c>
      <c r="BJ196" s="151">
        <v>18.91</v>
      </c>
      <c r="BK196" s="151">
        <v>22.51</v>
      </c>
      <c r="BL196" s="152">
        <f t="shared" si="601"/>
        <v>54.59</v>
      </c>
      <c r="BM196" s="151">
        <v>-54.624373956594326</v>
      </c>
      <c r="BN196" s="151">
        <v>-48.040529999999997</v>
      </c>
      <c r="BO196" s="151">
        <v>33.535461887694147</v>
      </c>
      <c r="BP196" s="151">
        <v>10.52908</v>
      </c>
      <c r="BQ196" s="152">
        <v>15.58928</v>
      </c>
      <c r="BR196" s="150">
        <f t="shared" si="520"/>
        <v>-35.228150725877811</v>
      </c>
      <c r="BS196" s="151">
        <f t="shared" si="521"/>
        <v>-37.247215307035994</v>
      </c>
    </row>
    <row r="197" spans="2:71" ht="12.75">
      <c r="B197" s="252" t="s">
        <v>203</v>
      </c>
      <c r="C197" s="165" t="s">
        <v>1375</v>
      </c>
      <c r="D197" s="177" t="s">
        <v>102</v>
      </c>
      <c r="E197" s="105" t="s">
        <v>286</v>
      </c>
      <c r="F197" s="148">
        <f>VLOOKUP($B197,Snapshot!$D:$AJ,2,FALSE)</f>
        <v>516.04999999999995</v>
      </c>
      <c r="G197" s="148">
        <f>VLOOKUP($B197,Snapshot!$D:$AJ,3,FALSE)</f>
        <v>600</v>
      </c>
      <c r="H197" s="148">
        <f t="shared" si="582"/>
        <v>16.267803507412083</v>
      </c>
      <c r="I197" s="149">
        <f>VLOOKUP($B197,Snapshot!$D:$AJ,8,FALSE)</f>
        <v>37.552234808841092</v>
      </c>
      <c r="J197" s="250">
        <f>IF(VLOOKUP($B197,Snapshot!$D:$AJ,28,FALSE)="#N/A N/A","NA",VLOOKUP($B197,Snapshot!$D:$AJ,30,FALSE))</f>
        <v>10.4559</v>
      </c>
      <c r="K197" s="154">
        <f>IF(VLOOKUP($B197,Snapshot!$D:$AJ,29,FALSE)="#N/A N/A","NA",VLOOKUP($B197,Snapshot!$D:$AJ,31,FALSE))</f>
        <v>19.802669999999999</v>
      </c>
      <c r="L197" s="154">
        <f>IF(VLOOKUP($B197,Snapshot!$D:$AJ,30,FALSE)="#N/A N/A","NA",VLOOKUP($B197,Snapshot!$D:$AJ,32,FALSE))</f>
        <v>77.00224</v>
      </c>
      <c r="M197" s="155">
        <f>IF(VLOOKUP($B197,Snapshot!$D:$AJ,31,FALSE)="#N/A N/A","NA",VLOOKUP($B197,Snapshot!$D:$AJ,33,FALSE))</f>
        <v>37.265590000000003</v>
      </c>
      <c r="N197" s="150">
        <f>VLOOKUP($B197,Snapshot!$D:$AJ,10,FALSE)</f>
        <v>51.54084310037917</v>
      </c>
      <c r="O197" s="151">
        <f>VLOOKUP($B197,Snapshot!$D:$AJ,11,FALSE)</f>
        <v>60.691106052025631</v>
      </c>
      <c r="P197" s="151">
        <f>VLOOKUP($B197,Snapshot!$D:$AJ,12,FALSE)</f>
        <v>61.933104841164621</v>
      </c>
      <c r="Q197" s="152">
        <f>VLOOKUP($B197,Snapshot!$D:$AJ,13,FALSE)</f>
        <v>68.096819199136462</v>
      </c>
      <c r="R197" s="150">
        <f t="shared" si="583"/>
        <v>17.753421172846796</v>
      </c>
      <c r="S197" s="151">
        <f t="shared" si="584"/>
        <v>2.0464263545869832</v>
      </c>
      <c r="T197" s="152">
        <f t="shared" si="585"/>
        <v>9.9522127524196868</v>
      </c>
      <c r="U197" s="150">
        <f>VLOOKUP($B197,Snapshot!$D:$AJ,17,FALSE)</f>
        <v>8.5028933161579161</v>
      </c>
      <c r="V197" s="151">
        <f>VLOOKUP($B197,Snapshot!$D:$AJ,18,FALSE)</f>
        <v>8.3323773501017957</v>
      </c>
      <c r="W197" s="152">
        <f>VLOOKUP($B197,Snapshot!$D:$AJ,19,FALSE)</f>
        <v>7.5781806855164247</v>
      </c>
      <c r="X197" s="150">
        <f>VLOOKUP($B197,Snapshot!$D:$AJ,20,FALSE)</f>
        <v>3.8441741492603994</v>
      </c>
      <c r="Y197" s="151">
        <f>VLOOKUP($B197,Snapshot!$D:$AJ,21,FALSE)</f>
        <v>3.1389412856380625</v>
      </c>
      <c r="Z197" s="152">
        <f>VLOOKUP($B197,Snapshot!$D:$AJ,22,FALSE)</f>
        <v>2.6122156823057745</v>
      </c>
      <c r="AA197" s="150">
        <f>VLOOKUP($B197,Snapshot!$D:$AJ,23,FALSE)</f>
        <v>5.9851164796006957</v>
      </c>
      <c r="AB197" s="151">
        <f>VLOOKUP($B197,Snapshot!$D:$AJ,24,FALSE)</f>
        <v>5.4332280167705536</v>
      </c>
      <c r="AC197" s="152">
        <f>VLOOKUP($B197,Snapshot!$D:$AJ,25,FALSE)</f>
        <v>4.6326790520855337</v>
      </c>
      <c r="AD197" s="151">
        <f>VLOOKUP($B197,Snapshot!$D:$AJ,26,FALSE)</f>
        <v>45.210189124158191</v>
      </c>
      <c r="AE197" s="151">
        <f>VLOOKUP($B197,Snapshot!$D:$AJ,27,FALSE)</f>
        <v>37.671617039760278</v>
      </c>
      <c r="AF197" s="262">
        <f>VLOOKUP($B197,Snapshot!$D:$AJ,28,FALSE)</f>
        <v>34.470221689202695</v>
      </c>
      <c r="AG197" s="152">
        <f>VLOOKUP($B197,Snapshot!$D:$AJ,29,FALSE)</f>
        <v>4.941381649065014</v>
      </c>
      <c r="AH197" s="150">
        <v>1382.5190999999998</v>
      </c>
      <c r="AI197" s="151">
        <v>1423.2398000000001</v>
      </c>
      <c r="AJ197" s="151">
        <v>1496.6085453283581</v>
      </c>
      <c r="AK197" s="152">
        <v>1694.0713356614363</v>
      </c>
      <c r="AL197" s="150">
        <f t="shared" si="586"/>
        <v>2.9453987290302308</v>
      </c>
      <c r="AM197" s="151">
        <f t="shared" si="587"/>
        <v>5.1550515470659235</v>
      </c>
      <c r="AN197" s="152">
        <f t="shared" si="588"/>
        <v>13.194017296604073</v>
      </c>
      <c r="AO197" s="150">
        <v>442.40179999999981</v>
      </c>
      <c r="AP197" s="151">
        <v>479.7149</v>
      </c>
      <c r="AQ197" s="151">
        <v>525.74660836334454</v>
      </c>
      <c r="AR197" s="152">
        <v>598.56842267286106</v>
      </c>
      <c r="AS197" s="150">
        <f t="shared" si="589"/>
        <v>8.4342107107159734</v>
      </c>
      <c r="AT197" s="151">
        <f t="shared" si="590"/>
        <v>9.5956386519044088</v>
      </c>
      <c r="AU197" s="152">
        <f t="shared" si="591"/>
        <v>13.851123935199823</v>
      </c>
      <c r="AV197" s="150">
        <f t="shared" si="592"/>
        <v>33.705837905882056</v>
      </c>
      <c r="AW197" s="151">
        <f t="shared" si="593"/>
        <v>35.129199950411547</v>
      </c>
      <c r="AX197" s="152">
        <f t="shared" si="594"/>
        <v>35.333129725564646</v>
      </c>
      <c r="AY197" s="150">
        <v>317.63229999999976</v>
      </c>
      <c r="AZ197" s="151">
        <v>374.02289999999999</v>
      </c>
      <c r="BA197" s="151">
        <v>381.6770031977905</v>
      </c>
      <c r="BB197" s="152">
        <v>419.66231058309432</v>
      </c>
      <c r="BC197" s="150">
        <f t="shared" si="595"/>
        <v>17.753421172846799</v>
      </c>
      <c r="BD197" s="151">
        <f t="shared" si="596"/>
        <v>2.0464263545869841</v>
      </c>
      <c r="BE197" s="152">
        <f t="shared" si="597"/>
        <v>9.9522127524196833</v>
      </c>
      <c r="BF197" s="150">
        <f t="shared" si="598"/>
        <v>26.279682454074148</v>
      </c>
      <c r="BG197" s="151">
        <f t="shared" si="599"/>
        <v>25.502794594430839</v>
      </c>
      <c r="BH197" s="152">
        <f t="shared" si="600"/>
        <v>24.772410804013788</v>
      </c>
      <c r="BI197" s="150">
        <v>63.13</v>
      </c>
      <c r="BJ197" s="151">
        <v>8.4</v>
      </c>
      <c r="BK197" s="151">
        <v>23.259999999999998</v>
      </c>
      <c r="BL197" s="152">
        <f t="shared" si="601"/>
        <v>5.2100000000000009</v>
      </c>
      <c r="BM197" s="151">
        <v>-5.2597760234991853</v>
      </c>
      <c r="BN197" s="151">
        <v>77.00224</v>
      </c>
      <c r="BO197" s="151">
        <v>65.671360191158897</v>
      </c>
      <c r="BP197" s="151">
        <v>124.40960000000001</v>
      </c>
      <c r="BQ197" s="152">
        <v>144.03888000000001</v>
      </c>
      <c r="BR197" s="150">
        <f t="shared" si="520"/>
        <v>206.79063609061552</v>
      </c>
      <c r="BS197" s="151">
        <f t="shared" si="521"/>
        <v>191.35349468358424</v>
      </c>
    </row>
    <row r="198" spans="2:71" ht="12.75">
      <c r="B198" s="252" t="s">
        <v>170</v>
      </c>
      <c r="C198" s="165" t="s">
        <v>395</v>
      </c>
      <c r="D198" s="177" t="s">
        <v>102</v>
      </c>
      <c r="E198" s="105" t="s">
        <v>287</v>
      </c>
      <c r="F198" s="148">
        <f>VLOOKUP($B198,Snapshot!$D:$AJ,2,FALSE)</f>
        <v>522.70000000000005</v>
      </c>
      <c r="G198" s="148">
        <f>VLOOKUP($B198,Snapshot!$D:$AJ,3,FALSE)</f>
        <v>610</v>
      </c>
      <c r="H198" s="148">
        <f t="shared" si="582"/>
        <v>16.701740960397913</v>
      </c>
      <c r="I198" s="149">
        <f>VLOOKUP($B198,Snapshot!$D:$AJ,8,FALSE)</f>
        <v>26.093877777777777</v>
      </c>
      <c r="J198" s="250">
        <f>IF(VLOOKUP($B198,Snapshot!$D:$AJ,28,FALSE)="#N/A N/A","NA",VLOOKUP($B198,Snapshot!$D:$AJ,30,FALSE))</f>
        <v>-22.257750000000001</v>
      </c>
      <c r="K198" s="154">
        <f>IF(VLOOKUP($B198,Snapshot!$D:$AJ,29,FALSE)="#N/A N/A","NA",VLOOKUP($B198,Snapshot!$D:$AJ,31,FALSE))</f>
        <v>77.940430000000006</v>
      </c>
      <c r="L198" s="154">
        <f>IF(VLOOKUP($B198,Snapshot!$D:$AJ,30,FALSE)="#N/A N/A","NA",VLOOKUP($B198,Snapshot!$D:$AJ,32,FALSE))</f>
        <v>68.070740000000001</v>
      </c>
      <c r="M198" s="155">
        <f>IF(VLOOKUP($B198,Snapshot!$D:$AJ,31,FALSE)="#N/A N/A","NA",VLOOKUP($B198,Snapshot!$D:$AJ,33,FALSE))</f>
        <v>64.371070000000003</v>
      </c>
      <c r="N198" s="150">
        <f>VLOOKUP($B198,Snapshot!$D:$AJ,10,FALSE)</f>
        <v>24.878106508875739</v>
      </c>
      <c r="O198" s="151">
        <f>VLOOKUP($B198,Snapshot!$D:$AJ,11,FALSE)</f>
        <v>18.364497041420119</v>
      </c>
      <c r="P198" s="151">
        <f>VLOOKUP($B198,Snapshot!$D:$AJ,12,FALSE)</f>
        <v>23.050343272403353</v>
      </c>
      <c r="Q198" s="152">
        <f>VLOOKUP($B198,Snapshot!$D:$AJ,13,FALSE)</f>
        <v>29.934460033391783</v>
      </c>
      <c r="R198" s="150">
        <f t="shared" si="583"/>
        <v>-26.182094948149548</v>
      </c>
      <c r="S198" s="151">
        <f t="shared" si="584"/>
        <v>25.515788537059116</v>
      </c>
      <c r="T198" s="152">
        <f t="shared" si="585"/>
        <v>29.865571543267766</v>
      </c>
      <c r="U198" s="150">
        <f>VLOOKUP($B198,Snapshot!$D:$AJ,17,FALSE)</f>
        <v>28.462527387549944</v>
      </c>
      <c r="V198" s="151">
        <f>VLOOKUP($B198,Snapshot!$D:$AJ,18,FALSE)</f>
        <v>22.676451878519053</v>
      </c>
      <c r="W198" s="152">
        <f>VLOOKUP($B198,Snapshot!$D:$AJ,19,FALSE)</f>
        <v>17.461480829015457</v>
      </c>
      <c r="X198" s="150">
        <f>VLOOKUP($B198,Snapshot!$D:$AJ,20,FALSE)</f>
        <v>14.533777558407373</v>
      </c>
      <c r="Y198" s="151">
        <f>VLOOKUP($B198,Snapshot!$D:$AJ,21,FALSE)</f>
        <v>11.117766145986756</v>
      </c>
      <c r="Z198" s="152">
        <f>VLOOKUP($B198,Snapshot!$D:$AJ,22,FALSE)</f>
        <v>8.0478157148064042</v>
      </c>
      <c r="AA198" s="150">
        <f>VLOOKUP($B198,Snapshot!$D:$AJ,23,FALSE)</f>
        <v>15.883183728763912</v>
      </c>
      <c r="AB198" s="151">
        <f>VLOOKUP($B198,Snapshot!$D:$AJ,24,FALSE)</f>
        <v>12.747340621760333</v>
      </c>
      <c r="AC198" s="152">
        <f>VLOOKUP($B198,Snapshot!$D:$AJ,25,FALSE)</f>
        <v>9.6074109886251744</v>
      </c>
      <c r="AD198" s="151">
        <f>VLOOKUP($B198,Snapshot!$D:$AJ,26,FALSE)</f>
        <v>55.171187826643454</v>
      </c>
      <c r="AE198" s="151">
        <f>VLOOKUP($B198,Snapshot!$D:$AJ,27,FALSE)</f>
        <v>55.556826571709827</v>
      </c>
      <c r="AF198" s="262">
        <f>VLOOKUP($B198,Snapshot!$D:$AJ,28,FALSE)</f>
        <v>53.471513033830419</v>
      </c>
      <c r="AG198" s="152">
        <f>VLOOKUP($B198,Snapshot!$D:$AJ,29,FALSE)</f>
        <v>2.869714941649129</v>
      </c>
      <c r="AH198" s="150">
        <v>340.98</v>
      </c>
      <c r="AI198" s="151">
        <v>289.32</v>
      </c>
      <c r="AJ198" s="151">
        <v>332.31255632843306</v>
      </c>
      <c r="AK198" s="152">
        <v>370.03990773643807</v>
      </c>
      <c r="AL198" s="150">
        <f t="shared" si="586"/>
        <v>-15.15044870666901</v>
      </c>
      <c r="AM198" s="151">
        <f t="shared" si="587"/>
        <v>14.859863240852022</v>
      </c>
      <c r="AN198" s="152">
        <f t="shared" si="588"/>
        <v>11.352971980606739</v>
      </c>
      <c r="AO198" s="150">
        <v>175.06</v>
      </c>
      <c r="AP198" s="151">
        <v>136.56</v>
      </c>
      <c r="AQ198" s="151">
        <v>165.62815407798473</v>
      </c>
      <c r="AR198" s="152">
        <v>209.27144960921302</v>
      </c>
      <c r="AS198" s="150">
        <f t="shared" si="589"/>
        <v>-21.992459728093223</v>
      </c>
      <c r="AT198" s="151">
        <f t="shared" si="590"/>
        <v>21.285994491787292</v>
      </c>
      <c r="AU198" s="152">
        <f t="shared" si="591"/>
        <v>26.350167200848702</v>
      </c>
      <c r="AV198" s="150">
        <f t="shared" si="592"/>
        <v>47.200331812525924</v>
      </c>
      <c r="AW198" s="151">
        <f t="shared" si="593"/>
        <v>49.841076096531893</v>
      </c>
      <c r="AX198" s="152">
        <f t="shared" si="594"/>
        <v>56.55375142895862</v>
      </c>
      <c r="AY198" s="150">
        <v>105.11</v>
      </c>
      <c r="AZ198" s="151">
        <v>77.59</v>
      </c>
      <c r="BA198" s="151">
        <v>97.387700325904163</v>
      </c>
      <c r="BB198" s="152">
        <v>126.47309364108028</v>
      </c>
      <c r="BC198" s="150">
        <f t="shared" si="595"/>
        <v>-26.182094948149555</v>
      </c>
      <c r="BD198" s="151">
        <f t="shared" si="596"/>
        <v>25.515788537059109</v>
      </c>
      <c r="BE198" s="152">
        <f t="shared" si="597"/>
        <v>29.865571543267777</v>
      </c>
      <c r="BF198" s="150">
        <f t="shared" si="598"/>
        <v>26.818056131618974</v>
      </c>
      <c r="BG198" s="151">
        <f t="shared" si="599"/>
        <v>29.306054938728643</v>
      </c>
      <c r="BH198" s="152">
        <f t="shared" si="600"/>
        <v>34.17823077914101</v>
      </c>
      <c r="BI198" s="150">
        <v>64.92</v>
      </c>
      <c r="BJ198" s="151">
        <v>0.74</v>
      </c>
      <c r="BK198" s="151">
        <v>32.559999999999995</v>
      </c>
      <c r="BL198" s="152">
        <f t="shared" si="601"/>
        <v>1.7800000000000011</v>
      </c>
      <c r="BM198" s="151">
        <v>-35.229244114002483</v>
      </c>
      <c r="BN198" s="151">
        <v>68.070740000000001</v>
      </c>
      <c r="BO198" s="151">
        <v>18.734820549581841</v>
      </c>
      <c r="BP198" s="151">
        <v>67.016499999999994</v>
      </c>
      <c r="BQ198" s="152">
        <v>86.333500000000001</v>
      </c>
      <c r="BR198" s="150">
        <f t="shared" si="520"/>
        <v>45.318989093587646</v>
      </c>
      <c r="BS198" s="151">
        <f t="shared" si="521"/>
        <v>46.493648052123774</v>
      </c>
    </row>
    <row r="199" spans="2:71" ht="12.75">
      <c r="B199" s="252" t="s">
        <v>169</v>
      </c>
      <c r="C199" s="165" t="s">
        <v>394</v>
      </c>
      <c r="D199" s="177" t="s">
        <v>102</v>
      </c>
      <c r="E199" s="105" t="s">
        <v>286</v>
      </c>
      <c r="F199" s="148">
        <f>VLOOKUP($B199,Snapshot!$D:$AJ,2,FALSE)</f>
        <v>747.4</v>
      </c>
      <c r="G199" s="148">
        <f>VLOOKUP($B199,Snapshot!$D:$AJ,3,FALSE)</f>
        <v>750</v>
      </c>
      <c r="H199" s="148">
        <f t="shared" si="582"/>
        <v>0.34787262510033656</v>
      </c>
      <c r="I199" s="149">
        <f>VLOOKUP($B199,Snapshot!$D:$AJ,8,FALSE)</f>
        <v>19.718297491039426</v>
      </c>
      <c r="J199" s="250">
        <f>IF(VLOOKUP($B199,Snapshot!$D:$AJ,28,FALSE)="#N/A N/A","NA",VLOOKUP($B199,Snapshot!$D:$AJ,30,FALSE))</f>
        <v>9.0299049999999994</v>
      </c>
      <c r="K199" s="154">
        <f>IF(VLOOKUP($B199,Snapshot!$D:$AJ,29,FALSE)="#N/A N/A","NA",VLOOKUP($B199,Snapshot!$D:$AJ,31,FALSE))</f>
        <v>34.050759999999997</v>
      </c>
      <c r="L199" s="154">
        <f>IF(VLOOKUP($B199,Snapshot!$D:$AJ,30,FALSE)="#N/A N/A","NA",VLOOKUP($B199,Snapshot!$D:$AJ,32,FALSE))</f>
        <v>57.264600000000002</v>
      </c>
      <c r="M199" s="155">
        <f>IF(VLOOKUP($B199,Snapshot!$D:$AJ,31,FALSE)="#N/A N/A","NA",VLOOKUP($B199,Snapshot!$D:$AJ,33,FALSE))</f>
        <v>21.548210000000001</v>
      </c>
      <c r="N199" s="150">
        <f>VLOOKUP($B199,Snapshot!$D:$AJ,10,FALSE)</f>
        <v>45.297297297297298</v>
      </c>
      <c r="O199" s="151">
        <f>VLOOKUP($B199,Snapshot!$D:$AJ,11,FALSE)</f>
        <v>45.648648648648646</v>
      </c>
      <c r="P199" s="151">
        <f>VLOOKUP($B199,Snapshot!$D:$AJ,12,FALSE)</f>
        <v>61.138463771987105</v>
      </c>
      <c r="Q199" s="152">
        <f>VLOOKUP($B199,Snapshot!$D:$AJ,13,FALSE)</f>
        <v>63.697189592042122</v>
      </c>
      <c r="R199" s="150">
        <f t="shared" si="583"/>
        <v>0.77565632458231892</v>
      </c>
      <c r="S199" s="151">
        <f t="shared" si="584"/>
        <v>33.932691507609427</v>
      </c>
      <c r="T199" s="152">
        <f t="shared" si="585"/>
        <v>4.1851326680331091</v>
      </c>
      <c r="U199" s="150">
        <f>VLOOKUP($B199,Snapshot!$D:$AJ,17,FALSE)</f>
        <v>16.372883362936651</v>
      </c>
      <c r="V199" s="151">
        <f>VLOOKUP($B199,Snapshot!$D:$AJ,18,FALSE)</f>
        <v>12.224710172427484</v>
      </c>
      <c r="W199" s="152">
        <f>VLOOKUP($B199,Snapshot!$D:$AJ,19,FALSE)</f>
        <v>11.733641700471113</v>
      </c>
      <c r="X199" s="150">
        <f>VLOOKUP($B199,Snapshot!$D:$AJ,20,FALSE)</f>
        <v>2.0721959261155725</v>
      </c>
      <c r="Y199" s="151">
        <f>VLOOKUP($B199,Snapshot!$D:$AJ,21,FALSE)</f>
        <v>1.803905967561839</v>
      </c>
      <c r="Z199" s="152">
        <f>VLOOKUP($B199,Snapshot!$D:$AJ,22,FALSE)</f>
        <v>1.5834365703055611</v>
      </c>
      <c r="AA199" s="150">
        <f>VLOOKUP($B199,Snapshot!$D:$AJ,23,FALSE)</f>
        <v>8.4548487768096514</v>
      </c>
      <c r="AB199" s="151">
        <f>VLOOKUP($B199,Snapshot!$D:$AJ,24,FALSE)</f>
        <v>7.2700134603753304</v>
      </c>
      <c r="AC199" s="152">
        <f>VLOOKUP($B199,Snapshot!$D:$AJ,25,FALSE)</f>
        <v>6.9268530968398112</v>
      </c>
      <c r="AD199" s="151">
        <f>VLOOKUP($B199,Snapshot!$D:$AJ,26,FALSE)</f>
        <v>13.590644529678405</v>
      </c>
      <c r="AE199" s="151">
        <f>VLOOKUP($B199,Snapshot!$D:$AJ,27,FALSE)</f>
        <v>15.777600305155627</v>
      </c>
      <c r="AF199" s="262">
        <f>VLOOKUP($B199,Snapshot!$D:$AJ,28,FALSE)</f>
        <v>14.373172026877972</v>
      </c>
      <c r="AG199" s="152">
        <f>VLOOKUP($B199,Snapshot!$D:$AJ,29,FALSE)</f>
        <v>0</v>
      </c>
      <c r="AH199" s="150">
        <v>2232.02</v>
      </c>
      <c r="AI199" s="151">
        <v>2159.62</v>
      </c>
      <c r="AJ199" s="151">
        <v>2368.8285512535626</v>
      </c>
      <c r="AK199" s="152">
        <v>2456.1253602726565</v>
      </c>
      <c r="AL199" s="150">
        <f t="shared" si="586"/>
        <v>-3.2436985331672759</v>
      </c>
      <c r="AM199" s="151">
        <f t="shared" si="587"/>
        <v>9.68728532119367</v>
      </c>
      <c r="AN199" s="152">
        <f t="shared" si="588"/>
        <v>3.6852312073365283</v>
      </c>
      <c r="AO199" s="150">
        <v>226.66</v>
      </c>
      <c r="AP199" s="151">
        <v>238.72</v>
      </c>
      <c r="AQ199" s="151">
        <v>276.77567119973804</v>
      </c>
      <c r="AR199" s="152">
        <v>285.85839341918404</v>
      </c>
      <c r="AS199" s="150">
        <f t="shared" si="589"/>
        <v>5.3207447277861206</v>
      </c>
      <c r="AT199" s="151">
        <f t="shared" si="590"/>
        <v>15.941551273348708</v>
      </c>
      <c r="AU199" s="152">
        <f t="shared" si="591"/>
        <v>3.2816187131170693</v>
      </c>
      <c r="AV199" s="150">
        <f t="shared" si="592"/>
        <v>11.053796501236329</v>
      </c>
      <c r="AW199" s="151">
        <f t="shared" si="593"/>
        <v>11.68407359212514</v>
      </c>
      <c r="AX199" s="152">
        <f t="shared" si="594"/>
        <v>11.638591337514249</v>
      </c>
      <c r="AY199" s="150">
        <v>100.56</v>
      </c>
      <c r="AZ199" s="151">
        <v>101.34</v>
      </c>
      <c r="BA199" s="151">
        <v>135.72738957381137</v>
      </c>
      <c r="BB199" s="152">
        <v>141.40776089433351</v>
      </c>
      <c r="BC199" s="150">
        <f t="shared" si="595"/>
        <v>0.7756563245823429</v>
      </c>
      <c r="BD199" s="151">
        <f t="shared" si="596"/>
        <v>33.932691507609405</v>
      </c>
      <c r="BE199" s="152">
        <f t="shared" si="597"/>
        <v>4.1851326680331056</v>
      </c>
      <c r="BF199" s="150">
        <f t="shared" si="598"/>
        <v>4.6924921977014478</v>
      </c>
      <c r="BG199" s="151">
        <f t="shared" si="599"/>
        <v>5.7297261763408613</v>
      </c>
      <c r="BH199" s="152">
        <f t="shared" si="600"/>
        <v>5.7573511182114787</v>
      </c>
      <c r="BI199" s="150">
        <v>34.64</v>
      </c>
      <c r="BJ199" s="151">
        <v>31.310000000000002</v>
      </c>
      <c r="BK199" s="151">
        <v>25.789999999999996</v>
      </c>
      <c r="BL199" s="152">
        <f t="shared" si="601"/>
        <v>8.2600000000000016</v>
      </c>
      <c r="BM199" s="151">
        <v>-1.359377062161812</v>
      </c>
      <c r="BN199" s="151">
        <v>57.264600000000002</v>
      </c>
      <c r="BO199" s="151">
        <v>52.388821792114697</v>
      </c>
      <c r="BP199" s="151">
        <v>41.260083000000002</v>
      </c>
      <c r="BQ199" s="152">
        <v>64.084208000000004</v>
      </c>
      <c r="BR199" s="150">
        <f t="shared" si="520"/>
        <v>228.95568720453463</v>
      </c>
      <c r="BS199" s="151">
        <f t="shared" si="521"/>
        <v>120.65929393140587</v>
      </c>
    </row>
    <row r="200" spans="2:71" ht="12.75">
      <c r="B200" s="252" t="s">
        <v>171</v>
      </c>
      <c r="C200" s="165" t="s">
        <v>396</v>
      </c>
      <c r="D200" s="177" t="s">
        <v>102</v>
      </c>
      <c r="E200" s="105" t="s">
        <v>286</v>
      </c>
      <c r="F200" s="148">
        <f>VLOOKUP($B200,Snapshot!$D:$AJ,2,FALSE)</f>
        <v>1026.25</v>
      </c>
      <c r="G200" s="148">
        <f>VLOOKUP($B200,Snapshot!$D:$AJ,3,FALSE)</f>
        <v>1200</v>
      </c>
      <c r="H200" s="148">
        <f t="shared" si="582"/>
        <v>16.930572472594392</v>
      </c>
      <c r="I200" s="149">
        <f>VLOOKUP($B200,Snapshot!$D:$AJ,8,FALSE)</f>
        <v>12.350573476702507</v>
      </c>
      <c r="J200" s="250">
        <f>IF(VLOOKUP($B200,Snapshot!$D:$AJ,28,FALSE)="#N/A N/A","NA",VLOOKUP($B200,Snapshot!$D:$AJ,30,FALSE))</f>
        <v>-2.0333199999999998</v>
      </c>
      <c r="K200" s="154">
        <f>IF(VLOOKUP($B200,Snapshot!$D:$AJ,29,FALSE)="#N/A N/A","NA",VLOOKUP($B200,Snapshot!$D:$AJ,31,FALSE))</f>
        <v>23.08108</v>
      </c>
      <c r="L200" s="154">
        <f>IF(VLOOKUP($B200,Snapshot!$D:$AJ,30,FALSE)="#N/A N/A","NA",VLOOKUP($B200,Snapshot!$D:$AJ,32,FALSE))</f>
        <v>48.387799999999999</v>
      </c>
      <c r="M200" s="155">
        <f>IF(VLOOKUP($B200,Snapshot!$D:$AJ,31,FALSE)="#N/A N/A","NA",VLOOKUP($B200,Snapshot!$D:$AJ,33,FALSE))</f>
        <v>37.245069999999998</v>
      </c>
      <c r="N200" s="150">
        <f>VLOOKUP($B200,Snapshot!$D:$AJ,10,FALSE)</f>
        <v>36.408533678853949</v>
      </c>
      <c r="O200" s="151">
        <f>VLOOKUP($B200,Snapshot!$D:$AJ,11,FALSE)</f>
        <v>58.415863966974641</v>
      </c>
      <c r="P200" s="151">
        <f>VLOOKUP($B200,Snapshot!$D:$AJ,12,FALSE)</f>
        <v>63.612581477937475</v>
      </c>
      <c r="Q200" s="152">
        <f>VLOOKUP($B200,Snapshot!$D:$AJ,13,FALSE)</f>
        <v>95.663715503120244</v>
      </c>
      <c r="R200" s="150">
        <f t="shared" si="583"/>
        <v>60.445527639863549</v>
      </c>
      <c r="S200" s="151">
        <f t="shared" si="584"/>
        <v>8.8960723304559721</v>
      </c>
      <c r="T200" s="152">
        <f t="shared" si="585"/>
        <v>50.384897579261036</v>
      </c>
      <c r="U200" s="150">
        <f>VLOOKUP($B200,Snapshot!$D:$AJ,17,FALSE)</f>
        <v>17.568001743159865</v>
      </c>
      <c r="V200" s="151">
        <f>VLOOKUP($B200,Snapshot!$D:$AJ,18,FALSE)</f>
        <v>16.132814863926416</v>
      </c>
      <c r="W200" s="152">
        <f>VLOOKUP($B200,Snapshot!$D:$AJ,19,FALSE)</f>
        <v>10.727682848221873</v>
      </c>
      <c r="X200" s="150">
        <f>VLOOKUP($B200,Snapshot!$D:$AJ,20,FALSE)</f>
        <v>2.3213123203104251</v>
      </c>
      <c r="Y200" s="151">
        <f>VLOOKUP($B200,Snapshot!$D:$AJ,21,FALSE)</f>
        <v>2.0557032961755279</v>
      </c>
      <c r="Z200" s="152">
        <f>VLOOKUP($B200,Snapshot!$D:$AJ,22,FALSE)</f>
        <v>1.7539033655398317</v>
      </c>
      <c r="AA200" s="150">
        <f>VLOOKUP($B200,Snapshot!$D:$AJ,23,FALSE)</f>
        <v>11.181619804910072</v>
      </c>
      <c r="AB200" s="151">
        <f>VLOOKUP($B200,Snapshot!$D:$AJ,24,FALSE)</f>
        <v>8.4922439561265346</v>
      </c>
      <c r="AC200" s="152">
        <f>VLOOKUP($B200,Snapshot!$D:$AJ,25,FALSE)</f>
        <v>6.0891253043862408</v>
      </c>
      <c r="AD200" s="151">
        <f>VLOOKUP($B200,Snapshot!$D:$AJ,26,FALSE)</f>
        <v>14.123087890754061</v>
      </c>
      <c r="AE200" s="151">
        <f>VLOOKUP($B200,Snapshot!$D:$AJ,27,FALSE)</f>
        <v>13.515613321957801</v>
      </c>
      <c r="AF200" s="262">
        <f>VLOOKUP($B200,Snapshot!$D:$AJ,28,FALSE)</f>
        <v>17.644527228072459</v>
      </c>
      <c r="AG200" s="152">
        <f>VLOOKUP($B200,Snapshot!$D:$AJ,29,FALSE)</f>
        <v>0.19488428745432401</v>
      </c>
      <c r="AH200" s="150">
        <v>527.11180000000002</v>
      </c>
      <c r="AI200" s="151">
        <v>500.26759999999996</v>
      </c>
      <c r="AJ200" s="151">
        <v>600.30460000000005</v>
      </c>
      <c r="AK200" s="152">
        <v>755.26424999999995</v>
      </c>
      <c r="AL200" s="150">
        <f t="shared" si="586"/>
        <v>-5.0926957051616029</v>
      </c>
      <c r="AM200" s="151">
        <f t="shared" si="587"/>
        <v>19.996697767354931</v>
      </c>
      <c r="AN200" s="152">
        <f t="shared" si="588"/>
        <v>25.813503677966139</v>
      </c>
      <c r="AO200" s="150">
        <v>99.34880000000004</v>
      </c>
      <c r="AP200" s="151">
        <v>102.05549999999999</v>
      </c>
      <c r="AQ200" s="151">
        <v>133.76382641205063</v>
      </c>
      <c r="AR200" s="152">
        <v>181.12193943838332</v>
      </c>
      <c r="AS200" s="150">
        <f t="shared" si="589"/>
        <v>2.7244415634612125</v>
      </c>
      <c r="AT200" s="151">
        <f t="shared" si="590"/>
        <v>31.069688955568921</v>
      </c>
      <c r="AU200" s="152">
        <f t="shared" si="591"/>
        <v>35.404275054489801</v>
      </c>
      <c r="AV200" s="150">
        <f t="shared" si="592"/>
        <v>20.400181822688499</v>
      </c>
      <c r="AW200" s="151">
        <f t="shared" si="593"/>
        <v>22.282658905504078</v>
      </c>
      <c r="AX200" s="152">
        <f t="shared" si="594"/>
        <v>23.981267409172794</v>
      </c>
      <c r="AY200" s="150">
        <v>36.626300000000036</v>
      </c>
      <c r="AZ200" s="151">
        <v>59.432299999999998</v>
      </c>
      <c r="BA200" s="151">
        <v>64.719440395653578</v>
      </c>
      <c r="BB200" s="152">
        <v>97.328264152874524</v>
      </c>
      <c r="BC200" s="150">
        <f t="shared" si="595"/>
        <v>62.266731829313755</v>
      </c>
      <c r="BD200" s="151">
        <f t="shared" si="596"/>
        <v>8.8960723304559792</v>
      </c>
      <c r="BE200" s="152">
        <f t="shared" si="597"/>
        <v>50.384897579261036</v>
      </c>
      <c r="BF200" s="150">
        <f t="shared" si="598"/>
        <v>11.880101769532947</v>
      </c>
      <c r="BG200" s="151">
        <f t="shared" si="599"/>
        <v>10.781100194077069</v>
      </c>
      <c r="BH200" s="152">
        <f t="shared" si="600"/>
        <v>12.886650487279722</v>
      </c>
      <c r="BI200" s="150">
        <v>61.19</v>
      </c>
      <c r="BJ200" s="151">
        <v>13.440000000000001</v>
      </c>
      <c r="BK200" s="151">
        <v>15.339999999999998</v>
      </c>
      <c r="BL200" s="152">
        <f t="shared" si="601"/>
        <v>10.030000000000003</v>
      </c>
      <c r="BM200" s="151">
        <v>-6.4579345547352034</v>
      </c>
      <c r="BN200" s="151">
        <v>48.387799999999999</v>
      </c>
      <c r="BO200" s="151">
        <v>24.523518853046593</v>
      </c>
      <c r="BP200" s="151">
        <v>25.676824</v>
      </c>
      <c r="BQ200" s="152">
        <v>25.755059000000003</v>
      </c>
      <c r="BR200" s="150">
        <f t="shared" si="520"/>
        <v>152.05391599698456</v>
      </c>
      <c r="BS200" s="151">
        <f t="shared" si="521"/>
        <v>277.89959694083603</v>
      </c>
    </row>
    <row r="201" spans="2:71" ht="12.75">
      <c r="B201" s="252" t="s">
        <v>172</v>
      </c>
      <c r="C201" s="165" t="s">
        <v>397</v>
      </c>
      <c r="D201" s="177" t="s">
        <v>102</v>
      </c>
      <c r="E201" s="105" t="s">
        <v>286</v>
      </c>
      <c r="F201" s="148">
        <f>VLOOKUP($B201,Snapshot!$D:$AJ,2,FALSE)</f>
        <v>1001.75</v>
      </c>
      <c r="G201" s="148">
        <f>VLOOKUP($B201,Snapshot!$D:$AJ,3,FALSE)</f>
        <v>1100</v>
      </c>
      <c r="H201" s="148">
        <f t="shared" si="582"/>
        <v>9.8078362864986133</v>
      </c>
      <c r="I201" s="149">
        <f>VLOOKUP($B201,Snapshot!$D:$AJ,8,FALSE)</f>
        <v>29.301863799283151</v>
      </c>
      <c r="J201" s="250">
        <f>IF(VLOOKUP($B201,Snapshot!$D:$AJ,28,FALSE)="#N/A N/A","NA",VLOOKUP($B201,Snapshot!$D:$AJ,30,FALSE))</f>
        <v>6.2019609999999998</v>
      </c>
      <c r="K201" s="154">
        <f>IF(VLOOKUP($B201,Snapshot!$D:$AJ,29,FALSE)="#N/A N/A","NA",VLOOKUP($B201,Snapshot!$D:$AJ,31,FALSE))</f>
        <v>22.493279999999999</v>
      </c>
      <c r="L201" s="154">
        <f>IF(VLOOKUP($B201,Snapshot!$D:$AJ,30,FALSE)="#N/A N/A","NA",VLOOKUP($B201,Snapshot!$D:$AJ,32,FALSE))</f>
        <v>28.478899999999999</v>
      </c>
      <c r="M201" s="155">
        <f>IF(VLOOKUP($B201,Snapshot!$D:$AJ,31,FALSE)="#N/A N/A","NA",VLOOKUP($B201,Snapshot!$D:$AJ,33,FALSE))</f>
        <v>13.7835</v>
      </c>
      <c r="N201" s="150">
        <f>VLOOKUP($B201,Snapshot!$D:$AJ,10,FALSE)</f>
        <v>14.804166666666667</v>
      </c>
      <c r="O201" s="151">
        <f>VLOOKUP($B201,Snapshot!$D:$AJ,11,FALSE)</f>
        <v>36.815573770491802</v>
      </c>
      <c r="P201" s="151">
        <f>VLOOKUP($B201,Snapshot!$D:$AJ,12,FALSE)</f>
        <v>45.568412727214486</v>
      </c>
      <c r="Q201" s="152">
        <f>VLOOKUP($B201,Snapshot!$D:$AJ,13,FALSE)</f>
        <v>76.607732397330622</v>
      </c>
      <c r="R201" s="150">
        <f t="shared" si="583"/>
        <v>148.68386447841351</v>
      </c>
      <c r="S201" s="151">
        <f t="shared" si="584"/>
        <v>23.774826955809147</v>
      </c>
      <c r="T201" s="152">
        <f t="shared" si="585"/>
        <v>68.115867576793505</v>
      </c>
      <c r="U201" s="150">
        <f>VLOOKUP($B201,Snapshot!$D:$AJ,17,FALSE)</f>
        <v>27.209952131804521</v>
      </c>
      <c r="V201" s="151">
        <f>VLOOKUP($B201,Snapshot!$D:$AJ,18,FALSE)</f>
        <v>21.983429749830464</v>
      </c>
      <c r="W201" s="152">
        <f>VLOOKUP($B201,Snapshot!$D:$AJ,19,FALSE)</f>
        <v>13.076356245664122</v>
      </c>
      <c r="X201" s="150">
        <f>VLOOKUP($B201,Snapshot!$D:$AJ,20,FALSE)</f>
        <v>3.1470342092726824</v>
      </c>
      <c r="Y201" s="151">
        <f>VLOOKUP($B201,Snapshot!$D:$AJ,21,FALSE)</f>
        <v>2.7789787389723033</v>
      </c>
      <c r="Z201" s="152">
        <f>VLOOKUP($B201,Snapshot!$D:$AJ,22,FALSE)</f>
        <v>2.3104055765955729</v>
      </c>
      <c r="AA201" s="150">
        <f>VLOOKUP($B201,Snapshot!$D:$AJ,23,FALSE)</f>
        <v>11.27934551636209</v>
      </c>
      <c r="AB201" s="151">
        <f>VLOOKUP($B201,Snapshot!$D:$AJ,24,FALSE)</f>
        <v>9.9720245021391474</v>
      </c>
      <c r="AC201" s="152">
        <f>VLOOKUP($B201,Snapshot!$D:$AJ,25,FALSE)</f>
        <v>7.1558069191100246</v>
      </c>
      <c r="AD201" s="151">
        <f>VLOOKUP($B201,Snapshot!$D:$AJ,26,FALSE)</f>
        <v>12.436753932923258</v>
      </c>
      <c r="AE201" s="151">
        <f>VLOOKUP($B201,Snapshot!$D:$AJ,27,FALSE)</f>
        <v>13.426370819252984</v>
      </c>
      <c r="AF201" s="262">
        <f>VLOOKUP($B201,Snapshot!$D:$AJ,28,FALSE)</f>
        <v>19.295296348965032</v>
      </c>
      <c r="AG201" s="152">
        <f>VLOOKUP($B201,Snapshot!$D:$AJ,29,FALSE)</f>
        <v>0.72872473171949081</v>
      </c>
      <c r="AH201" s="150">
        <v>1659.6</v>
      </c>
      <c r="AI201" s="151">
        <v>1750.06</v>
      </c>
      <c r="AJ201" s="151">
        <v>1883.5176271962659</v>
      </c>
      <c r="AK201" s="152">
        <v>2202.2188017889716</v>
      </c>
      <c r="AL201" s="150">
        <f t="shared" si="586"/>
        <v>5.4507110147023354</v>
      </c>
      <c r="AM201" s="151">
        <f t="shared" si="587"/>
        <v>7.6258886664609236</v>
      </c>
      <c r="AN201" s="152">
        <f t="shared" si="588"/>
        <v>16.920530500535435</v>
      </c>
      <c r="AO201" s="150">
        <v>185.47</v>
      </c>
      <c r="AP201" s="151">
        <v>282.36</v>
      </c>
      <c r="AQ201" s="151">
        <v>319.59987017232544</v>
      </c>
      <c r="AR201" s="152">
        <v>432.79477062487109</v>
      </c>
      <c r="AS201" s="150">
        <f t="shared" si="589"/>
        <v>52.240254488596548</v>
      </c>
      <c r="AT201" s="151">
        <f t="shared" si="590"/>
        <v>13.188790966257756</v>
      </c>
      <c r="AU201" s="152">
        <f t="shared" si="591"/>
        <v>35.417692876881318</v>
      </c>
      <c r="AV201" s="150">
        <f t="shared" si="592"/>
        <v>16.134303966721141</v>
      </c>
      <c r="AW201" s="151">
        <f t="shared" si="593"/>
        <v>16.968244180866517</v>
      </c>
      <c r="AX201" s="152">
        <f t="shared" si="594"/>
        <v>19.652668947939706</v>
      </c>
      <c r="AY201" s="150">
        <v>35.53</v>
      </c>
      <c r="AZ201" s="151">
        <v>89.83</v>
      </c>
      <c r="BA201" s="151">
        <v>111.18692705440336</v>
      </c>
      <c r="BB201" s="152">
        <v>186.92286704948671</v>
      </c>
      <c r="BC201" s="150">
        <f t="shared" si="595"/>
        <v>152.82859555305373</v>
      </c>
      <c r="BD201" s="151">
        <f t="shared" si="596"/>
        <v>23.774826955809147</v>
      </c>
      <c r="BE201" s="152">
        <f t="shared" si="597"/>
        <v>68.115867576793477</v>
      </c>
      <c r="BF201" s="150">
        <f t="shared" si="598"/>
        <v>5.1329668697073245</v>
      </c>
      <c r="BG201" s="151">
        <f t="shared" si="599"/>
        <v>5.903152986144975</v>
      </c>
      <c r="BH201" s="152">
        <f t="shared" si="600"/>
        <v>8.4879334831598019</v>
      </c>
      <c r="BI201" s="150">
        <v>44.81</v>
      </c>
      <c r="BJ201" s="151">
        <v>25.86</v>
      </c>
      <c r="BK201" s="151">
        <v>11.040000000000003</v>
      </c>
      <c r="BL201" s="152">
        <f t="shared" si="601"/>
        <v>18.289999999999996</v>
      </c>
      <c r="BM201" s="151">
        <v>-1.6831877514967033</v>
      </c>
      <c r="BN201" s="151">
        <v>28.478899999999999</v>
      </c>
      <c r="BO201" s="151">
        <v>24.884669725209079</v>
      </c>
      <c r="BP201" s="151">
        <v>44.33596</v>
      </c>
      <c r="BQ201" s="152">
        <v>71.539391000000009</v>
      </c>
      <c r="BR201" s="150">
        <f t="shared" si="520"/>
        <v>150.7827214171146</v>
      </c>
      <c r="BS201" s="151">
        <f t="shared" si="521"/>
        <v>161.28663444938564</v>
      </c>
    </row>
    <row r="202" spans="2:71" ht="12.75">
      <c r="B202" s="252" t="s">
        <v>173</v>
      </c>
      <c r="C202" s="165" t="s">
        <v>398</v>
      </c>
      <c r="D202" s="177" t="s">
        <v>102</v>
      </c>
      <c r="E202" s="105" t="s">
        <v>287</v>
      </c>
      <c r="F202" s="148">
        <f>VLOOKUP($B202,Snapshot!$D:$AJ,2,FALSE)</f>
        <v>207</v>
      </c>
      <c r="G202" s="148">
        <f>VLOOKUP($B202,Snapshot!$D:$AJ,3,FALSE)</f>
        <v>185</v>
      </c>
      <c r="H202" s="148">
        <f t="shared" ref="H202" si="602">IF(IFERROR(((IF(G202&lt;0,"-",G202))/F202*100-100),"-")=-100,"-",(IFERROR(((IF(G202&lt;0,"-",G202))/F202*100-100),"-")))</f>
        <v>-10.628019323671495</v>
      </c>
      <c r="I202" s="149">
        <f>VLOOKUP($B202,Snapshot!$D:$AJ,8,FALSE)</f>
        <v>4.4522611230585429</v>
      </c>
      <c r="J202" s="250">
        <f>IF(VLOOKUP($B202,Snapshot!$D:$AJ,28,FALSE)="#N/A N/A","NA",VLOOKUP($B202,Snapshot!$D:$AJ,30,FALSE))</f>
        <v>11.620380000000001</v>
      </c>
      <c r="K202" s="154">
        <f>IF(VLOOKUP($B202,Snapshot!$D:$AJ,29,FALSE)="#N/A N/A","NA",VLOOKUP($B202,Snapshot!$D:$AJ,31,FALSE))</f>
        <v>36.453530000000001</v>
      </c>
      <c r="L202" s="154">
        <f>IF(VLOOKUP($B202,Snapshot!$D:$AJ,30,FALSE)="#N/A N/A","NA",VLOOKUP($B202,Snapshot!$D:$AJ,32,FALSE))</f>
        <v>122.55670000000001</v>
      </c>
      <c r="M202" s="155">
        <f>IF(VLOOKUP($B202,Snapshot!$D:$AJ,31,FALSE)="#N/A N/A","NA",VLOOKUP($B202,Snapshot!$D:$AJ,33,FALSE))</f>
        <v>56.794420000000002</v>
      </c>
      <c r="N202" s="150">
        <f>VLOOKUP($B202,Snapshot!$D:$AJ,10,FALSE)</f>
        <v>7.8113293840926836</v>
      </c>
      <c r="O202" s="151">
        <f>VLOOKUP($B202,Snapshot!$D:$AJ,11,FALSE)</f>
        <v>9.0837208162731926</v>
      </c>
      <c r="P202" s="151">
        <f>VLOOKUP($B202,Snapshot!$D:$AJ,12,FALSE)</f>
        <v>11.182400674030088</v>
      </c>
      <c r="Q202" s="152">
        <f>VLOOKUP($B202,Snapshot!$D:$AJ,13,FALSE)</f>
        <v>13.922302967163203</v>
      </c>
      <c r="R202" s="150">
        <f t="shared" ref="R202" si="603">IF(AND(N202&lt;0,O202&gt;0),"LP",IF(AND(N202&gt;0,O202&lt;0),"PL",IF(OR(N202&lt;0,O202&lt;0),"Loss",IF(ISERROR((+O202/N202-1)*100),"NA",(+O202/N202-1)*100))))</f>
        <v>16.289051064363758</v>
      </c>
      <c r="S202" s="151">
        <f t="shared" ref="S202" si="604">IF(AND(O202&lt;0,P202&gt;0),"LP",IF(AND(O202&gt;0,P202&lt;0),"PL",IF(OR(O202&lt;0,P202&lt;0),"Loss",IF(ISERROR((+P202/O202-1)*100),"NA",(+P202/O202-1)*100))))</f>
        <v>23.103746803811688</v>
      </c>
      <c r="T202" s="152">
        <f t="shared" ref="T202" si="605">IF(AND(P202&lt;0,Q202&gt;0),"LP",IF(AND(P202&gt;0,Q202&lt;0),"PL",IF(OR(P202&lt;0,Q202&lt;0),"Loss",IF(ISERROR((+Q202/P202-1)*100),"NA",(+Q202/P202-1)*100))))</f>
        <v>24.501914866064855</v>
      </c>
      <c r="U202" s="150">
        <f>VLOOKUP($B202,Snapshot!$D:$AJ,17,FALSE)</f>
        <v>22.788018719065668</v>
      </c>
      <c r="V202" s="151">
        <f>VLOOKUP($B202,Snapshot!$D:$AJ,18,FALSE)</f>
        <v>18.511230820116744</v>
      </c>
      <c r="W202" s="152">
        <f>VLOOKUP($B202,Snapshot!$D:$AJ,19,FALSE)</f>
        <v>14.868229809983667</v>
      </c>
      <c r="X202" s="150">
        <f>VLOOKUP($B202,Snapshot!$D:$AJ,20,FALSE)</f>
        <v>2.6423554481519087</v>
      </c>
      <c r="Y202" s="151">
        <f>VLOOKUP($B202,Snapshot!$D:$AJ,21,FALSE)</f>
        <v>2.4098775781215847</v>
      </c>
      <c r="Z202" s="152">
        <f>VLOOKUP($B202,Snapshot!$D:$AJ,22,FALSE)</f>
        <v>2.1502147562105032</v>
      </c>
      <c r="AA202" s="150">
        <f>VLOOKUP($B202,Snapshot!$D:$AJ,23,FALSE)</f>
        <v>11.975610432214639</v>
      </c>
      <c r="AB202" s="151">
        <f>VLOOKUP($B202,Snapshot!$D:$AJ,24,FALSE)</f>
        <v>9.8996525332177612</v>
      </c>
      <c r="AC202" s="152">
        <f>VLOOKUP($B202,Snapshot!$D:$AJ,25,FALSE)</f>
        <v>7.9091021508369277</v>
      </c>
      <c r="AD202" s="151">
        <f>VLOOKUP($B202,Snapshot!$D:$AJ,26,FALSE)</f>
        <v>12.127096079661381</v>
      </c>
      <c r="AE202" s="151">
        <f>VLOOKUP($B202,Snapshot!$D:$AJ,27,FALSE)</f>
        <v>13.617505057301887</v>
      </c>
      <c r="AF202" s="262">
        <f>VLOOKUP($B202,Snapshot!$D:$AJ,28,FALSE)</f>
        <v>15.285298100761343</v>
      </c>
      <c r="AG202" s="152">
        <f>VLOOKUP($B202,Snapshot!$D:$AJ,29,FALSE)</f>
        <v>1.932367149758454</v>
      </c>
      <c r="AH202" s="150">
        <v>142.3373</v>
      </c>
      <c r="AI202" s="151">
        <v>131.47729999999999</v>
      </c>
      <c r="AJ202" s="151">
        <v>137.70514902375001</v>
      </c>
      <c r="AK202" s="152">
        <v>165.544174575</v>
      </c>
      <c r="AL202" s="150">
        <f t="shared" ref="AL202" si="606">IF(OR(AH202&lt;0,AI202&lt;0),"NM",IF(ISERROR((AI202/AH202*100-100)),"NA",(AI202/AH202*100-100)))</f>
        <v>-7.6297639480305008</v>
      </c>
      <c r="AM202" s="151">
        <f t="shared" ref="AM202" si="607">IF(OR(AI202&lt;0,AJ202&lt;0),"NM",IF(ISERROR((AJ202/AI202*100-100)),"NA",(AJ202/AI202*100-100)))</f>
        <v>4.7368245497511907</v>
      </c>
      <c r="AN202" s="152">
        <f t="shared" ref="AN202" si="608">IF(OR(AJ202&lt;0,AK202&lt;0),"NM",IF(ISERROR((AK202/AJ202*100-100)),"NA",(AK202/AJ202*100-100)))</f>
        <v>20.21640131005455</v>
      </c>
      <c r="AO202" s="150">
        <v>24.293299999999988</v>
      </c>
      <c r="AP202" s="151">
        <v>28.714899999999993</v>
      </c>
      <c r="AQ202" s="151">
        <v>33.626858911150336</v>
      </c>
      <c r="AR202" s="152">
        <v>40.643551798191268</v>
      </c>
      <c r="AS202" s="150">
        <f t="shared" ref="AS202" si="609">IF(OR(AO202&lt;0,AP202&lt;0),"NM",IF(ISERROR((AP202/AO202*100-100)),"NA",(AP202/AO202*100-100)))</f>
        <v>18.200903129669527</v>
      </c>
      <c r="AT202" s="151">
        <f t="shared" ref="AT202" si="610">IF(OR(AP202&lt;0,AQ202&lt;0),"NM",IF(ISERROR((AQ202/AP202*100-100)),"NA",(AQ202/AP202*100-100)))</f>
        <v>17.105958617826772</v>
      </c>
      <c r="AU202" s="152">
        <f t="shared" ref="AU202" si="611">IF(OR(AQ202&lt;0,AR202&lt;0),"NM",IF(ISERROR((AR202/AQ202*100-100)),"NA",(AR202/AQ202*100-100)))</f>
        <v>20.866334573742378</v>
      </c>
      <c r="AV202" s="150">
        <f t="shared" ref="AV202" si="612">IF(OR(AI202&lt;0,AP202&lt;0),"NM",IF(ISERROR((AP202/AI202*100)),"NA",(AP202/AI202*100)))</f>
        <v>21.840195988204805</v>
      </c>
      <c r="AW202" s="151">
        <f t="shared" ref="AW202" si="613">IF(OR(AJ202&lt;0,AQ202&lt;0),"NM",IF(ISERROR((AQ202/AJ202*100)),"NA",(AQ202/AJ202*100)))</f>
        <v>24.419463723430347</v>
      </c>
      <c r="AX202" s="152">
        <f t="shared" ref="AX202" si="614">IF(OR(AK202&lt;0,AR202&lt;0),"NM",IF(ISERROR((AR202/AK202*100)),"NA",(AR202/AK202*100)))</f>
        <v>24.55148415976284</v>
      </c>
      <c r="AY202" s="150">
        <v>14.346599999999988</v>
      </c>
      <c r="AZ202" s="151">
        <v>16.683524999999999</v>
      </c>
      <c r="BA202" s="151">
        <v>20.538044373950623</v>
      </c>
      <c r="BB202" s="152">
        <v>25.570258521610626</v>
      </c>
      <c r="BC202" s="150">
        <f t="shared" ref="BC202" si="615">IF(OR(AY202&lt;0,AZ202&lt;0),"NM",IF(ISERROR((AZ202/AY202*100-100)),"NA",(AZ202/AY202*100-100)))</f>
        <v>16.289051064363775</v>
      </c>
      <c r="BD202" s="151">
        <f t="shared" ref="BD202" si="616">IF(OR(AZ202&lt;0,BA202&lt;0),"NM",IF(ISERROR((BA202/AZ202*100-100)),"NA",(BA202/AZ202*100-100)))</f>
        <v>23.103746803811688</v>
      </c>
      <c r="BE202" s="152">
        <f t="shared" ref="BE202" si="617">IF(OR(BA202&lt;0,BB202&lt;0),"NM",IF(ISERROR((BB202/BA202*100-100)),"NA",(BB202/BA202*100-100)))</f>
        <v>24.501914866064851</v>
      </c>
      <c r="BF202" s="150">
        <f t="shared" ref="BF202" si="618">IF(OR(AI202&lt;0,AZ202&lt;0),"NM",IF(ISERROR((AZ202/AI202*100)),"NA",(AZ202/AI202*100)))</f>
        <v>12.689281723917361</v>
      </c>
      <c r="BG202" s="151">
        <f t="shared" ref="BG202" si="619">IF(OR(AJ202&lt;0,BA202&lt;0),"NM",IF(ISERROR((BA202/AJ202*100)),"NA",(BA202/AJ202*100)))</f>
        <v>14.914507205833258</v>
      </c>
      <c r="BH202" s="152">
        <f t="shared" ref="BH202" si="620">IF(OR(AK202&lt;0,BB202&lt;0),"NM",IF(ISERROR((BB202/AK202*100)),"NA",(BB202/AK202*100)))</f>
        <v>15.446184432195761</v>
      </c>
      <c r="BI202" s="150">
        <v>51.28</v>
      </c>
      <c r="BJ202" s="151">
        <v>10.43</v>
      </c>
      <c r="BK202" s="151">
        <v>19.12</v>
      </c>
      <c r="BL202" s="152">
        <f t="shared" ref="BL202" si="621">100-BI202-BJ202-BK202</f>
        <v>19.169999999999998</v>
      </c>
      <c r="BM202" s="151">
        <v>-2.5423728813559308</v>
      </c>
      <c r="BN202" s="151">
        <v>122.55670000000001</v>
      </c>
      <c r="BO202" s="151">
        <v>35.28180444444444</v>
      </c>
      <c r="BP202" s="151">
        <v>3.9319999999999999</v>
      </c>
      <c r="BQ202" s="152">
        <v>6.3936670000000007</v>
      </c>
      <c r="BR202" s="150">
        <f t="shared" si="520"/>
        <v>422.33073178918175</v>
      </c>
      <c r="BS202" s="151">
        <f t="shared" si="521"/>
        <v>299.93103365581317</v>
      </c>
    </row>
    <row r="203" spans="2:71" ht="12.75">
      <c r="B203" s="252" t="s">
        <v>174</v>
      </c>
      <c r="C203" s="165" t="s">
        <v>399</v>
      </c>
      <c r="D203" s="177" t="s">
        <v>102</v>
      </c>
      <c r="E203" s="105" t="s">
        <v>286</v>
      </c>
      <c r="F203" s="148">
        <f>VLOOKUP($B203,Snapshot!$D:$AJ,2,FALSE)</f>
        <v>235.1</v>
      </c>
      <c r="G203" s="148">
        <f>VLOOKUP($B203,Snapshot!$D:$AJ,3,FALSE)</f>
        <v>280</v>
      </c>
      <c r="H203" s="148">
        <f t="shared" ref="H203:H204" si="622">IF(IFERROR(((IF(G203&lt;0,"-",G203))/F203*100-100),"-")=-100,"-",(IFERROR(((IF(G203&lt;0,"-",G203))/F203*100-100),"-")))</f>
        <v>19.098256061250524</v>
      </c>
      <c r="I203" s="149">
        <f>VLOOKUP($B203,Snapshot!$D:$AJ,8,FALSE)</f>
        <v>8.2091112903225785</v>
      </c>
      <c r="J203" s="250">
        <f>IF(VLOOKUP($B203,Snapshot!$D:$AJ,28,FALSE)="#N/A N/A","NA",VLOOKUP($B203,Snapshot!$D:$AJ,30,FALSE))</f>
        <v>-4.2752470000000002</v>
      </c>
      <c r="K203" s="154">
        <f>IF(VLOOKUP($B203,Snapshot!$D:$AJ,29,FALSE)="#N/A N/A","NA",VLOOKUP($B203,Snapshot!$D:$AJ,31,FALSE))</f>
        <v>18.11103</v>
      </c>
      <c r="L203" s="154">
        <f>IF(VLOOKUP($B203,Snapshot!$D:$AJ,30,FALSE)="#N/A N/A","NA",VLOOKUP($B203,Snapshot!$D:$AJ,32,FALSE))</f>
        <v>65.098320000000001</v>
      </c>
      <c r="M203" s="155">
        <f>IF(VLOOKUP($B203,Snapshot!$D:$AJ,31,FALSE)="#N/A N/A","NA",VLOOKUP($B203,Snapshot!$D:$AJ,33,FALSE))</f>
        <v>12.29997</v>
      </c>
      <c r="N203" s="150">
        <f>VLOOKUP($B203,Snapshot!$D:$AJ,10,FALSE)</f>
        <v>16.729010134097653</v>
      </c>
      <c r="O203" s="151">
        <f>VLOOKUP($B203,Snapshot!$D:$AJ,11,FALSE)</f>
        <v>19.738680178796873</v>
      </c>
      <c r="P203" s="151">
        <f>VLOOKUP($B203,Snapshot!$D:$AJ,12,FALSE)</f>
        <v>24.835739549295166</v>
      </c>
      <c r="Q203" s="152">
        <f>VLOOKUP($B203,Snapshot!$D:$AJ,13,FALSE)</f>
        <v>27.113445853744619</v>
      </c>
      <c r="R203" s="150">
        <f t="shared" ref="R203:R204" si="623">IF(AND(N203&lt;0,O203&gt;0),"LP",IF(AND(N203&gt;0,O203&lt;0),"PL",IF(OR(N203&lt;0,O203&lt;0),"Loss",IF(ISERROR((+O203/N203-1)*100),"NA",(+O203/N203-1)*100))))</f>
        <v>17.990724021170902</v>
      </c>
      <c r="S203" s="151">
        <f t="shared" ref="S203:S204" si="624">IF(AND(O203&lt;0,P203&gt;0),"LP",IF(AND(O203&gt;0,P203&lt;0),"PL",IF(OR(O203&lt;0,P203&lt;0),"Loss",IF(ISERROR((+P203/O203-1)*100),"NA",(+P203/O203-1)*100))))</f>
        <v>25.822695967147347</v>
      </c>
      <c r="T203" s="152">
        <f t="shared" ref="T203:T204" si="625">IF(AND(P203&lt;0,Q203&gt;0),"LP",IF(AND(P203&gt;0,Q203&lt;0),"PL",IF(OR(P203&lt;0,Q203&lt;0),"Loss",IF(ISERROR((+Q203/P203-1)*100),"NA",(+Q203/P203-1)*100))))</f>
        <v>9.1710830673213941</v>
      </c>
      <c r="U203" s="150">
        <f>VLOOKUP($B203,Snapshot!$D:$AJ,17,FALSE)</f>
        <v>11.910624108117547</v>
      </c>
      <c r="V203" s="151">
        <f>VLOOKUP($B203,Snapshot!$D:$AJ,18,FALSE)</f>
        <v>9.4661968705768658</v>
      </c>
      <c r="W203" s="152">
        <f>VLOOKUP($B203,Snapshot!$D:$AJ,19,FALSE)</f>
        <v>8.6709745883343885</v>
      </c>
      <c r="X203" s="150">
        <f>VLOOKUP($B203,Snapshot!$D:$AJ,20,FALSE)</f>
        <v>2.683792254169862</v>
      </c>
      <c r="Y203" s="151">
        <f>VLOOKUP($B203,Snapshot!$D:$AJ,21,FALSE)</f>
        <v>2.2457707190714435</v>
      </c>
      <c r="Z203" s="152">
        <f>VLOOKUP($B203,Snapshot!$D:$AJ,22,FALSE)</f>
        <v>1.9067453070829257</v>
      </c>
      <c r="AA203" s="150">
        <f>VLOOKUP($B203,Snapshot!$D:$AJ,23,FALSE)</f>
        <v>8.1865434453518784</v>
      </c>
      <c r="AB203" s="151">
        <f>VLOOKUP($B203,Snapshot!$D:$AJ,24,FALSE)</f>
        <v>6.1139876706716993</v>
      </c>
      <c r="AC203" s="152">
        <f>VLOOKUP($B203,Snapshot!$D:$AJ,25,FALSE)</f>
        <v>5.1864359018082915</v>
      </c>
      <c r="AD203" s="151">
        <f>VLOOKUP($B203,Snapshot!$D:$AJ,26,FALSE)</f>
        <v>23.949733346278059</v>
      </c>
      <c r="AE203" s="151">
        <f>VLOOKUP($B203,Snapshot!$D:$AJ,27,FALSE)</f>
        <v>25.83213814921524</v>
      </c>
      <c r="AF203" s="262">
        <f>VLOOKUP($B203,Snapshot!$D:$AJ,28,FALSE)</f>
        <v>23.785312747697464</v>
      </c>
      <c r="AG203" s="152">
        <f>VLOOKUP($B203,Snapshot!$D:$AJ,29,FALSE)</f>
        <v>8.9048005669952222</v>
      </c>
      <c r="AH203" s="150">
        <v>176.66879999999998</v>
      </c>
      <c r="AI203" s="151">
        <v>213.07849999999999</v>
      </c>
      <c r="AJ203" s="151">
        <v>257.28591892500003</v>
      </c>
      <c r="AK203" s="152">
        <v>273.26799499999998</v>
      </c>
      <c r="AL203" s="150">
        <f t="shared" ref="AL203:AL204" si="626">IF(OR(AH203&lt;0,AI203&lt;0),"NM",IF(ISERROR((AI203/AH203*100-100)),"NA",(AI203/AH203*100-100)))</f>
        <v>20.609015287362581</v>
      </c>
      <c r="AM203" s="151">
        <f t="shared" ref="AM203:AM204" si="627">IF(OR(AI203&lt;0,AJ203&lt;0),"NM",IF(ISERROR((AJ203/AI203*100-100)),"NA",(AJ203/AI203*100-100)))</f>
        <v>20.747010573567977</v>
      </c>
      <c r="AN203" s="152">
        <f t="shared" ref="AN203:AN204" si="628">IF(OR(AJ203&lt;0,AK203&lt;0),"NM",IF(ISERROR((AK203/AJ203*100-100)),"NA",(AK203/AJ203*100-100)))</f>
        <v>6.2117958657732686</v>
      </c>
      <c r="AO203" s="150">
        <v>60.525300000000001</v>
      </c>
      <c r="AP203" s="151">
        <v>72.928399999999996</v>
      </c>
      <c r="AQ203" s="151">
        <v>94.295212976499982</v>
      </c>
      <c r="AR203" s="152">
        <v>105.03651079999999</v>
      </c>
      <c r="AS203" s="150">
        <f t="shared" ref="AS203:AS204" si="629">IF(OR(AO203&lt;0,AP203&lt;0),"NM",IF(ISERROR((AP203/AO203*100-100)),"NA",(AP203/AO203*100-100)))</f>
        <v>20.492422177172173</v>
      </c>
      <c r="AT203" s="151">
        <f t="shared" ref="AT203:AT204" si="630">IF(OR(AP203&lt;0,AQ203&lt;0),"NM",IF(ISERROR((AQ203/AP203*100-100)),"NA",(AQ203/AP203*100-100)))</f>
        <v>29.298343274362225</v>
      </c>
      <c r="AU203" s="152">
        <f t="shared" ref="AU203:AU204" si="631">IF(OR(AQ203&lt;0,AR203&lt;0),"NM",IF(ISERROR((AR203/AQ203*100-100)),"NA",(AR203/AQ203*100-100)))</f>
        <v>11.391137985103157</v>
      </c>
      <c r="AV203" s="150">
        <f t="shared" ref="AV203:AV204" si="632">IF(OR(AI203&lt;0,AP203&lt;0),"NM",IF(ISERROR((AP203/AI203*100)),"NA",(AP203/AI203*100)))</f>
        <v>34.226071612105393</v>
      </c>
      <c r="AW203" s="151">
        <f t="shared" ref="AW203:AW204" si="633">IF(OR(AJ203&lt;0,AQ203&lt;0),"NM",IF(ISERROR((AQ203/AJ203*100)),"NA",(AQ203/AJ203*100)))</f>
        <v>36.649970340579522</v>
      </c>
      <c r="AX203" s="152">
        <f t="shared" ref="AX203:AX204" si="634">IF(OR(AK203&lt;0,AR203&lt;0),"NM",IF(ISERROR((AR203/AK203*100)),"NA",(AR203/AK203*100)))</f>
        <v>38.43717988270086</v>
      </c>
      <c r="AY203" s="150">
        <v>49.027709999999992</v>
      </c>
      <c r="AZ203" s="151">
        <v>57.848149999999997</v>
      </c>
      <c r="BA203" s="151">
        <v>72.786101897119337</v>
      </c>
      <c r="BB203" s="152">
        <v>79.46137576356935</v>
      </c>
      <c r="BC203" s="150">
        <f t="shared" ref="BC203:BC204" si="635">IF(OR(AY203&lt;0,AZ203&lt;0),"NM",IF(ISERROR((AZ203/AY203*100-100)),"NA",(AZ203/AY203*100-100)))</f>
        <v>17.990724021170905</v>
      </c>
      <c r="BD203" s="151">
        <f t="shared" ref="BD203:BD204" si="636">IF(OR(AZ203&lt;0,BA203&lt;0),"NM",IF(ISERROR((BA203/AZ203*100-100)),"NA",(BA203/AZ203*100-100)))</f>
        <v>25.822695967147354</v>
      </c>
      <c r="BE203" s="152">
        <f t="shared" ref="BE203:BE204" si="637">IF(OR(BA203&lt;0,BB203&lt;0),"NM",IF(ISERROR((BB203/BA203*100-100)),"NA",(BB203/BA203*100-100)))</f>
        <v>9.1710830673213906</v>
      </c>
      <c r="BF203" s="150">
        <f t="shared" ref="BF203:BF204" si="638">IF(OR(AI203&lt;0,AZ203&lt;0),"NM",IF(ISERROR((AZ203/AI203*100)),"NA",(AZ203/AI203*100)))</f>
        <v>27.14875034318338</v>
      </c>
      <c r="BG203" s="151">
        <f t="shared" ref="BG203:BG204" si="639">IF(OR(AJ203&lt;0,BA203&lt;0),"NM",IF(ISERROR((BA203/AJ203*100)),"NA",(BA203/AJ203*100)))</f>
        <v>28.28996713121203</v>
      </c>
      <c r="BH203" s="152">
        <f t="shared" ref="BH203:BH204" si="640">IF(OR(AK203&lt;0,BB203&lt;0),"NM",IF(ISERROR((BB203/AK203*100)),"NA",(BB203/AK203*100)))</f>
        <v>29.078185963039456</v>
      </c>
      <c r="BI203" s="150">
        <v>60.79</v>
      </c>
      <c r="BJ203" s="151">
        <v>12.76</v>
      </c>
      <c r="BK203" s="151">
        <v>14.319999999999999</v>
      </c>
      <c r="BL203" s="152">
        <f t="shared" ref="BL203:BL204" si="641">100-BI203-BJ203-BK203</f>
        <v>12.130000000000004</v>
      </c>
      <c r="BM203" s="151">
        <v>-17.897677667190521</v>
      </c>
      <c r="BN203" s="151">
        <v>65.098320000000001</v>
      </c>
      <c r="BO203" s="151">
        <v>29.640220406212666</v>
      </c>
      <c r="BP203" s="151">
        <v>42.370176000000001</v>
      </c>
      <c r="BQ203" s="152">
        <v>42.813824000000004</v>
      </c>
      <c r="BR203" s="150">
        <f t="shared" si="520"/>
        <v>71.786168405624124</v>
      </c>
      <c r="BS203" s="151">
        <f t="shared" si="521"/>
        <v>85.597473758871303</v>
      </c>
    </row>
    <row r="204" spans="2:71" ht="12.75">
      <c r="B204" s="252" t="s">
        <v>175</v>
      </c>
      <c r="C204" s="165" t="s">
        <v>400</v>
      </c>
      <c r="D204" s="177" t="s">
        <v>102</v>
      </c>
      <c r="E204" s="105" t="s">
        <v>287</v>
      </c>
      <c r="F204" s="148">
        <f>VLOOKUP($B204,Snapshot!$D:$AJ,2,FALSE)</f>
        <v>140.44999999999999</v>
      </c>
      <c r="G204" s="148">
        <f>VLOOKUP($B204,Snapshot!$D:$AJ,3,FALSE)</f>
        <v>140</v>
      </c>
      <c r="H204" s="148">
        <f t="shared" si="622"/>
        <v>-0.32039871840513001</v>
      </c>
      <c r="I204" s="149">
        <f>VLOOKUP($B204,Snapshot!$D:$AJ,8,FALSE)</f>
        <v>6.8718715232168464</v>
      </c>
      <c r="J204" s="250">
        <f>IF(VLOOKUP($B204,Snapshot!$D:$AJ,28,FALSE)="#N/A N/A","NA",VLOOKUP($B204,Snapshot!$D:$AJ,30,FALSE))</f>
        <v>-1.7144809999999999</v>
      </c>
      <c r="K204" s="154">
        <f>IF(VLOOKUP($B204,Snapshot!$D:$AJ,29,FALSE)="#N/A N/A","NA",VLOOKUP($B204,Snapshot!$D:$AJ,31,FALSE))</f>
        <v>5.1666020000000001</v>
      </c>
      <c r="L204" s="154">
        <f>IF(VLOOKUP($B204,Snapshot!$D:$AJ,30,FALSE)="#N/A N/A","NA",VLOOKUP($B204,Snapshot!$D:$AJ,32,FALSE))</f>
        <v>51.330680000000001</v>
      </c>
      <c r="M204" s="155">
        <f>IF(VLOOKUP($B204,Snapshot!$D:$AJ,31,FALSE)="#N/A N/A","NA",VLOOKUP($B204,Snapshot!$D:$AJ,33,FALSE))</f>
        <v>13.63269</v>
      </c>
      <c r="N204" s="150">
        <f>VLOOKUP($B204,Snapshot!$D:$AJ,10,FALSE)</f>
        <v>4.6447550314366266</v>
      </c>
      <c r="O204" s="151">
        <f>VLOOKUP($B204,Snapshot!$D:$AJ,11,FALSE)</f>
        <v>2.6087689741147124</v>
      </c>
      <c r="P204" s="151">
        <f>VLOOKUP($B204,Snapshot!$D:$AJ,12,FALSE)</f>
        <v>9.046881785968182</v>
      </c>
      <c r="Q204" s="152">
        <f>VLOOKUP($B204,Snapshot!$D:$AJ,13,FALSE)</f>
        <v>12.354465195334331</v>
      </c>
      <c r="R204" s="150">
        <f t="shared" si="623"/>
        <v>-43.834089064804395</v>
      </c>
      <c r="S204" s="151">
        <f t="shared" si="624"/>
        <v>246.78738806445088</v>
      </c>
      <c r="T204" s="152">
        <f t="shared" si="625"/>
        <v>36.560480037400822</v>
      </c>
      <c r="U204" s="150">
        <f>VLOOKUP($B204,Snapshot!$D:$AJ,17,FALSE)</f>
        <v>53.837653465524596</v>
      </c>
      <c r="V204" s="151">
        <f>VLOOKUP($B204,Snapshot!$D:$AJ,18,FALSE)</f>
        <v>15.524686109841687</v>
      </c>
      <c r="W204" s="152">
        <f>VLOOKUP($B204,Snapshot!$D:$AJ,19,FALSE)</f>
        <v>11.368359356667336</v>
      </c>
      <c r="X204" s="150">
        <f>VLOOKUP($B204,Snapshot!$D:$AJ,20,FALSE)</f>
        <v>1.0159729310512102</v>
      </c>
      <c r="Y204" s="151">
        <f>VLOOKUP($B204,Snapshot!$D:$AJ,21,FALSE)</f>
        <v>0.98275039553078924</v>
      </c>
      <c r="Z204" s="152">
        <f>VLOOKUP($B204,Snapshot!$D:$AJ,22,FALSE)</f>
        <v>0.93429090907570234</v>
      </c>
      <c r="AA204" s="150">
        <f>VLOOKUP($B204,Snapshot!$D:$AJ,23,FALSE)</f>
        <v>7.5390541070593216</v>
      </c>
      <c r="AB204" s="151">
        <f>VLOOKUP($B204,Snapshot!$D:$AJ,24,FALSE)</f>
        <v>5.1649412292731274</v>
      </c>
      <c r="AC204" s="152">
        <f>VLOOKUP($B204,Snapshot!$D:$AJ,25,FALSE)</f>
        <v>4.3801298073955914</v>
      </c>
      <c r="AD204" s="151">
        <f>VLOOKUP($B204,Snapshot!$D:$AJ,26,FALSE)</f>
        <v>1.9268308969708849</v>
      </c>
      <c r="AE204" s="151">
        <f>VLOOKUP($B204,Snapshot!$D:$AJ,27,FALSE)</f>
        <v>6.4354637881508774</v>
      </c>
      <c r="AF204" s="262">
        <f>VLOOKUP($B204,Snapshot!$D:$AJ,28,FALSE)</f>
        <v>8.4260897837103936</v>
      </c>
      <c r="AG204" s="152">
        <f>VLOOKUP($B204,Snapshot!$D:$AJ,29,FALSE)</f>
        <v>1.423994304022784</v>
      </c>
      <c r="AH204" s="150">
        <v>1044.4772</v>
      </c>
      <c r="AI204" s="151">
        <v>1019.15</v>
      </c>
      <c r="AJ204" s="151">
        <v>1142.3830000000003</v>
      </c>
      <c r="AK204" s="152">
        <v>1195.2000000000003</v>
      </c>
      <c r="AL204" s="150">
        <f t="shared" si="626"/>
        <v>-2.4248686328432996</v>
      </c>
      <c r="AM204" s="151">
        <f t="shared" si="627"/>
        <v>12.091743119266084</v>
      </c>
      <c r="AN204" s="152">
        <f t="shared" si="628"/>
        <v>4.6234056354129933</v>
      </c>
      <c r="AO204" s="150">
        <v>80.39429999999993</v>
      </c>
      <c r="AP204" s="151">
        <v>76.85980000000005</v>
      </c>
      <c r="AQ204" s="151">
        <v>112.0935785053277</v>
      </c>
      <c r="AR204" s="152">
        <v>132.06620928456937</v>
      </c>
      <c r="AS204" s="150">
        <f t="shared" si="629"/>
        <v>-4.3964559676493025</v>
      </c>
      <c r="AT204" s="151">
        <f t="shared" si="630"/>
        <v>45.841621374668705</v>
      </c>
      <c r="AU204" s="152">
        <f t="shared" si="631"/>
        <v>17.81781886666451</v>
      </c>
      <c r="AV204" s="150">
        <f t="shared" si="632"/>
        <v>7.5415591424226118</v>
      </c>
      <c r="AW204" s="151">
        <f t="shared" si="633"/>
        <v>9.812258980160566</v>
      </c>
      <c r="AX204" s="152">
        <f t="shared" si="634"/>
        <v>11.049716305603191</v>
      </c>
      <c r="AY204" s="150">
        <v>19.185299999999931</v>
      </c>
      <c r="AZ204" s="151">
        <v>10.775598510650045</v>
      </c>
      <c r="BA204" s="151">
        <v>37.368416623395163</v>
      </c>
      <c r="BB204" s="152">
        <v>51.030489123284319</v>
      </c>
      <c r="BC204" s="150">
        <f t="shared" si="635"/>
        <v>-43.834089064804381</v>
      </c>
      <c r="BD204" s="151">
        <f t="shared" si="636"/>
        <v>246.78738806445091</v>
      </c>
      <c r="BE204" s="152">
        <f t="shared" si="637"/>
        <v>36.560480037400822</v>
      </c>
      <c r="BF204" s="150">
        <f t="shared" si="638"/>
        <v>1.0573123201344303</v>
      </c>
      <c r="BG204" s="151">
        <f t="shared" si="639"/>
        <v>3.2710935494834179</v>
      </c>
      <c r="BH204" s="152">
        <f t="shared" si="640"/>
        <v>4.2696192372225825</v>
      </c>
      <c r="BI204" s="150">
        <v>65</v>
      </c>
      <c r="BJ204" s="151">
        <v>3</v>
      </c>
      <c r="BK204" s="151">
        <v>15.73</v>
      </c>
      <c r="BL204" s="152">
        <f t="shared" si="641"/>
        <v>16.27</v>
      </c>
      <c r="BM204" s="151">
        <v>-20.039851978366073</v>
      </c>
      <c r="BN204" s="151">
        <v>51.330680000000001</v>
      </c>
      <c r="BO204" s="151">
        <v>46.395275890083632</v>
      </c>
      <c r="BP204" s="151">
        <v>-1.6272</v>
      </c>
      <c r="BQ204" s="152">
        <v>24.580333</v>
      </c>
      <c r="BR204" s="150">
        <f t="shared" si="520"/>
        <v>-2396.4857806904602</v>
      </c>
      <c r="BS204" s="151">
        <f t="shared" si="521"/>
        <v>107.60698857612837</v>
      </c>
    </row>
    <row r="205" spans="2:71" ht="12.75">
      <c r="B205" s="252" t="s">
        <v>176</v>
      </c>
      <c r="C205" s="165" t="s">
        <v>401</v>
      </c>
      <c r="D205" s="177" t="s">
        <v>102</v>
      </c>
      <c r="E205" s="105" t="s">
        <v>287</v>
      </c>
      <c r="F205" s="148">
        <f>VLOOKUP($B205,Snapshot!$D:$AJ,2,FALSE)</f>
        <v>166.5</v>
      </c>
      <c r="G205" s="148">
        <f>VLOOKUP($B205,Snapshot!$D:$AJ,3,FALSE)</f>
        <v>180</v>
      </c>
      <c r="H205" s="148">
        <f t="shared" ref="H205" si="642">IF(IFERROR(((IF(G205&lt;0,"-",G205))/F205*100-100),"-")=-100,"-",(IFERROR(((IF(G205&lt;0,"-",G205))/F205*100-100),"-")))</f>
        <v>8.1081081081081123</v>
      </c>
      <c r="I205" s="149">
        <f>VLOOKUP($B205,Snapshot!$D:$AJ,8,FALSE)</f>
        <v>24.680533333333333</v>
      </c>
      <c r="J205" s="250">
        <f>IF(VLOOKUP($B205,Snapshot!$D:$AJ,28,FALSE)="#N/A N/A","NA",VLOOKUP($B205,Snapshot!$D:$AJ,30,FALSE))</f>
        <v>-4.3927620000000003</v>
      </c>
      <c r="K205" s="154">
        <f>IF(VLOOKUP($B205,Snapshot!$D:$AJ,29,FALSE)="#N/A N/A","NA",VLOOKUP($B205,Snapshot!$D:$AJ,31,FALSE))</f>
        <v>8.9303190000000008</v>
      </c>
      <c r="L205" s="154">
        <f>IF(VLOOKUP($B205,Snapshot!$D:$AJ,30,FALSE)="#N/A N/A","NA",VLOOKUP($B205,Snapshot!$D:$AJ,32,FALSE))</f>
        <v>29.92587</v>
      </c>
      <c r="M205" s="155">
        <f>IF(VLOOKUP($B205,Snapshot!$D:$AJ,31,FALSE)="#N/A N/A","NA",VLOOKUP($B205,Snapshot!$D:$AJ,33,FALSE))</f>
        <v>19.354839999999999</v>
      </c>
      <c r="N205" s="150">
        <f>VLOOKUP($B205,Snapshot!$D:$AJ,10,FALSE)</f>
        <v>7.0806229733712946</v>
      </c>
      <c r="O205" s="151">
        <f>VLOOKUP($B205,Snapshot!$D:$AJ,11,FALSE)</f>
        <v>2.7068556403514394</v>
      </c>
      <c r="P205" s="151">
        <f>VLOOKUP($B205,Snapshot!$D:$AJ,12,FALSE)</f>
        <v>9.850958753586168</v>
      </c>
      <c r="Q205" s="152">
        <f>VLOOKUP($B205,Snapshot!$D:$AJ,13,FALSE)</f>
        <v>13.734442864150529</v>
      </c>
      <c r="R205" s="150">
        <f t="shared" ref="R205" si="643">IF(AND(N205&lt;0,O205&gt;0),"LP",IF(AND(N205&gt;0,O205&lt;0),"PL",IF(OR(N205&lt;0,O205&lt;0),"Loss",IF(ISERROR((+O205/N205-1)*100),"NA",(+O205/N205-1)*100))))</f>
        <v>-61.770939498807607</v>
      </c>
      <c r="S205" s="151">
        <f t="shared" ref="S205" si="644">IF(AND(O205&lt;0,P205&gt;0),"LP",IF(AND(O205&gt;0,P205&lt;0),"PL",IF(OR(O205&lt;0,P205&lt;0),"Loss",IF(ISERROR((+P205/O205-1)*100),"NA",(+P205/O205-1)*100))))</f>
        <v>263.92626953342761</v>
      </c>
      <c r="T205" s="152">
        <f t="shared" ref="T205" si="645">IF(AND(P205&lt;0,Q205&gt;0),"LP",IF(AND(P205&gt;0,Q205&lt;0),"PL",IF(OR(P205&lt;0,Q205&lt;0),"Loss",IF(ISERROR((+Q205/P205-1)*100),"NA",(+Q205/P205-1)*100))))</f>
        <v>39.422397430611575</v>
      </c>
      <c r="U205" s="150">
        <f>VLOOKUP($B205,Snapshot!$D:$AJ,17,FALSE)</f>
        <v>61.510483794541329</v>
      </c>
      <c r="V205" s="151">
        <f>VLOOKUP($B205,Snapshot!$D:$AJ,18,FALSE)</f>
        <v>16.90190814568043</v>
      </c>
      <c r="W205" s="152">
        <f>VLOOKUP($B205,Snapshot!$D:$AJ,19,FALSE)</f>
        <v>12.122806993110453</v>
      </c>
      <c r="X205" s="150">
        <f>VLOOKUP($B205,Snapshot!$D:$AJ,20,FALSE)</f>
        <v>2.4069724509522841</v>
      </c>
      <c r="Y205" s="151">
        <f>VLOOKUP($B205,Snapshot!$D:$AJ,21,FALSE)</f>
        <v>2.2492402680299302</v>
      </c>
      <c r="Z205" s="152">
        <f>VLOOKUP($B205,Snapshot!$D:$AJ,22,FALSE)</f>
        <v>2.0616785360565353</v>
      </c>
      <c r="AA205" s="150">
        <f>VLOOKUP($B205,Snapshot!$D:$AJ,23,FALSE)</f>
        <v>12.743231342380266</v>
      </c>
      <c r="AB205" s="151">
        <f>VLOOKUP($B205,Snapshot!$D:$AJ,24,FALSE)</f>
        <v>8.4098810125852861</v>
      </c>
      <c r="AC205" s="152">
        <f>VLOOKUP($B205,Snapshot!$D:$AJ,25,FALSE)</f>
        <v>7.0167870785451605</v>
      </c>
      <c r="AD205" s="151">
        <f>VLOOKUP($B205,Snapshot!$D:$AJ,26,FALSE)</f>
        <v>3.6334872725249254</v>
      </c>
      <c r="AE205" s="151">
        <f>VLOOKUP($B205,Snapshot!$D:$AJ,27,FALSE)</f>
        <v>13.75841532313701</v>
      </c>
      <c r="AF205" s="262">
        <f>VLOOKUP($B205,Snapshot!$D:$AJ,28,FALSE)</f>
        <v>17.746542824791316</v>
      </c>
      <c r="AG205" s="152">
        <f>VLOOKUP($B205,Snapshot!$D:$AJ,29,FALSE)</f>
        <v>2.1621621621621623</v>
      </c>
      <c r="AH205" s="150">
        <v>2433.5268999999998</v>
      </c>
      <c r="AI205" s="151">
        <v>2291.7077999999997</v>
      </c>
      <c r="AJ205" s="151">
        <v>2387.2794641060805</v>
      </c>
      <c r="AK205" s="152">
        <v>2601.3227839715951</v>
      </c>
      <c r="AL205" s="150">
        <f t="shared" ref="AL205" si="646">IF(OR(AH205&lt;0,AI205&lt;0),"NM",IF(ISERROR((AI205/AH205*100-100)),"NA",(AI205/AH205*100-100)))</f>
        <v>-5.8277186087402697</v>
      </c>
      <c r="AM205" s="151">
        <f t="shared" ref="AM205" si="647">IF(OR(AI205&lt;0,AJ205&lt;0),"NM",IF(ISERROR((AJ205/AI205*100-100)),"NA",(AJ205/AI205*100-100)))</f>
        <v>4.1703250347221683</v>
      </c>
      <c r="AN205" s="152">
        <f t="shared" ref="AN205" si="648">IF(OR(AJ205&lt;0,AK205&lt;0),"NM",IF(ISERROR((AK205/AJ205*100-100)),"NA",(AK205/AJ205*100-100)))</f>
        <v>8.9659934282416884</v>
      </c>
      <c r="AO205" s="150">
        <v>323.00159999999966</v>
      </c>
      <c r="AP205" s="151">
        <v>223.059</v>
      </c>
      <c r="AQ205" s="151">
        <v>338.04467602359574</v>
      </c>
      <c r="AR205" s="152">
        <v>402.9605550626456</v>
      </c>
      <c r="AS205" s="150">
        <f t="shared" ref="AS205" si="649">IF(OR(AO205&lt;0,AP205&lt;0),"NM",IF(ISERROR((AP205/AO205*100-100)),"NA",(AP205/AO205*100-100)))</f>
        <v>-30.941828151934786</v>
      </c>
      <c r="AT205" s="151">
        <f t="shared" ref="AT205" si="650">IF(OR(AP205&lt;0,AQ205&lt;0),"NM",IF(ISERROR((AQ205/AP205*100-100)),"NA",(AQ205/AP205*100-100)))</f>
        <v>51.549444776312868</v>
      </c>
      <c r="AU205" s="152">
        <f t="shared" ref="AU205" si="651">IF(OR(AQ205&lt;0,AR205&lt;0),"NM",IF(ISERROR((AR205/AQ205*100-100)),"NA",(AR205/AQ205*100-100)))</f>
        <v>19.203343120989928</v>
      </c>
      <c r="AV205" s="150">
        <f t="shared" ref="AV205" si="652">IF(OR(AI205&lt;0,AP205&lt;0),"NM",IF(ISERROR((AP205/AI205*100)),"NA",(AP205/AI205*100)))</f>
        <v>9.7333089323167652</v>
      </c>
      <c r="AW205" s="151">
        <f t="shared" ref="AW205" si="653">IF(OR(AJ205&lt;0,AQ205&lt;0),"NM",IF(ISERROR((AQ205/AJ205*100)),"NA",(AQ205/AJ205*100)))</f>
        <v>14.160247306872259</v>
      </c>
      <c r="AX205" s="152">
        <f t="shared" ref="AX205" si="654">IF(OR(AK205&lt;0,AR205&lt;0),"NM",IF(ISERROR((AR205/AK205*100)),"NA",(AR205/AK205*100)))</f>
        <v>15.490601840938078</v>
      </c>
      <c r="AY205" s="150">
        <v>86.471399999999605</v>
      </c>
      <c r="AZ205" s="151">
        <v>33.766399999999997</v>
      </c>
      <c r="BA205" s="151">
        <v>122.8847998757353</v>
      </c>
      <c r="BB205" s="152">
        <v>171.32893406455935</v>
      </c>
      <c r="BC205" s="150">
        <f t="shared" ref="BC205" si="655">IF(OR(AY205&lt;0,AZ205&lt;0),"NM",IF(ISERROR((AZ205/AY205*100-100)),"NA",(AZ205/AY205*100-100)))</f>
        <v>-60.950788353143174</v>
      </c>
      <c r="BD205" s="151">
        <f t="shared" ref="BD205" si="656">IF(OR(AZ205&lt;0,BA205&lt;0),"NM",IF(ISERROR((BA205/AZ205*100-100)),"NA",(BA205/AZ205*100-100)))</f>
        <v>263.92626953342761</v>
      </c>
      <c r="BE205" s="152">
        <f t="shared" ref="BE205" si="657">IF(OR(BA205&lt;0,BB205&lt;0),"NM",IF(ISERROR((BB205/BA205*100-100)),"NA",(BB205/BA205*100-100)))</f>
        <v>39.422397430611568</v>
      </c>
      <c r="BF205" s="150">
        <f t="shared" ref="BF205" si="658">IF(OR(AI205&lt;0,AZ205&lt;0),"NM",IF(ISERROR((AZ205/AI205*100)),"NA",(AZ205/AI205*100)))</f>
        <v>1.4734164626048749</v>
      </c>
      <c r="BG205" s="151">
        <f t="shared" ref="BG205" si="659">IF(OR(AJ205&lt;0,BA205&lt;0),"NM",IF(ISERROR((BA205/AJ205*100)),"NA",(BA205/AJ205*100)))</f>
        <v>5.1474828030554711</v>
      </c>
      <c r="BH205" s="152">
        <f t="shared" ref="BH205" si="660">IF(OR(AK205&lt;0,BB205&lt;0),"NM",IF(ISERROR((BB205/AK205*100)),"NA",(BB205/AK205*100)))</f>
        <v>6.5862235598068004</v>
      </c>
      <c r="BI205" s="150">
        <v>33.19</v>
      </c>
      <c r="BJ205" s="151">
        <v>20.32</v>
      </c>
      <c r="BK205" s="151">
        <v>23.53</v>
      </c>
      <c r="BL205" s="152">
        <f t="shared" ref="BL205" si="661">100-BI205-BJ205-BK205</f>
        <v>22.96</v>
      </c>
      <c r="BM205" s="151">
        <v>-9.8049837486457108</v>
      </c>
      <c r="BN205" s="151">
        <v>29.92587</v>
      </c>
      <c r="BO205" s="151">
        <v>88.529006260453997</v>
      </c>
      <c r="BP205" s="151">
        <v>27.739926000000001</v>
      </c>
      <c r="BQ205" s="152">
        <v>82.213037999999997</v>
      </c>
      <c r="BR205" s="150">
        <f t="shared" si="520"/>
        <v>342.98892461261534</v>
      </c>
      <c r="BS205" s="151">
        <f t="shared" si="521"/>
        <v>108.39630578371202</v>
      </c>
    </row>
    <row r="206" spans="2:71" ht="12.75">
      <c r="B206" s="252" t="s">
        <v>177</v>
      </c>
      <c r="C206" s="165" t="s">
        <v>648</v>
      </c>
      <c r="D206" s="177" t="s">
        <v>102</v>
      </c>
      <c r="E206" s="105" t="s">
        <v>287</v>
      </c>
      <c r="F206" s="148">
        <f>VLOOKUP($B206,Snapshot!$D:$AJ,2,FALSE)</f>
        <v>512.85</v>
      </c>
      <c r="G206" s="148">
        <f>VLOOKUP($B206,Snapshot!$D:$AJ,3,FALSE)</f>
        <v>460</v>
      </c>
      <c r="H206" s="148">
        <f t="shared" ref="H206" si="662">IF(IFERROR(((IF(G206&lt;0,"-",G206))/F206*100-100),"-")=-100,"-",(IFERROR(((IF(G206&lt;0,"-",G206))/F206*100-100),"-")))</f>
        <v>-10.305157453446441</v>
      </c>
      <c r="I206" s="149">
        <f>VLOOKUP($B206,Snapshot!$D:$AJ,8,FALSE)</f>
        <v>22.286173626869772</v>
      </c>
      <c r="J206" s="250">
        <f>IF(VLOOKUP($B206,Snapshot!$D:$AJ,28,FALSE)="#N/A N/A","NA",VLOOKUP($B206,Snapshot!$D:$AJ,30,FALSE))</f>
        <v>15.83286</v>
      </c>
      <c r="K206" s="154">
        <f>IF(VLOOKUP($B206,Snapshot!$D:$AJ,29,FALSE)="#N/A N/A","NA",VLOOKUP($B206,Snapshot!$D:$AJ,31,FALSE))</f>
        <v>88.825469999999996</v>
      </c>
      <c r="L206" s="154">
        <f>IF(VLOOKUP($B206,Snapshot!$D:$AJ,30,FALSE)="#N/A N/A","NA",VLOOKUP($B206,Snapshot!$D:$AJ,32,FALSE))</f>
        <v>145.44149999999999</v>
      </c>
      <c r="M206" s="155">
        <f>IF(VLOOKUP($B206,Snapshot!$D:$AJ,31,FALSE)="#N/A N/A","NA",VLOOKUP($B206,Snapshot!$D:$AJ,33,FALSE))</f>
        <v>98.394580000000005</v>
      </c>
      <c r="N206" s="150">
        <f>VLOOKUP($B206,Snapshot!$D:$AJ,10,FALSE)</f>
        <v>28.282258064516128</v>
      </c>
      <c r="O206" s="151">
        <f>VLOOKUP($B206,Snapshot!$D:$AJ,11,FALSE)</f>
        <v>13.25258064516129</v>
      </c>
      <c r="P206" s="151">
        <f>VLOOKUP($B206,Snapshot!$D:$AJ,12,FALSE)</f>
        <v>33.641041081402321</v>
      </c>
      <c r="Q206" s="152">
        <f>VLOOKUP($B206,Snapshot!$D:$AJ,13,FALSE)</f>
        <v>44.382414661215051</v>
      </c>
      <c r="R206" s="150">
        <f t="shared" ref="R206" si="663">IF(AND(N206&lt;0,O206&gt;0),"LP",IF(AND(N206&gt;0,O206&lt;0),"PL",IF(OR(N206&lt;0,O206&lt;0),"Loss",IF(ISERROR((+O206/N206-1)*100),"NA",(+O206/N206-1)*100))))</f>
        <v>-53.141716566866272</v>
      </c>
      <c r="S206" s="151">
        <f t="shared" ref="S206" si="664">IF(AND(O206&lt;0,P206&gt;0),"LP",IF(AND(O206&gt;0,P206&lt;0),"PL",IF(OR(O206&lt;0,P206&lt;0),"Loss",IF(ISERROR((+P206/O206-1)*100),"NA",(+P206/O206-1)*100))))</f>
        <v>153.84520933804055</v>
      </c>
      <c r="T206" s="152">
        <f t="shared" ref="T206" si="665">IF(AND(P206&lt;0,Q206&gt;0),"LP",IF(AND(P206&gt;0,Q206&lt;0),"PL",IF(OR(P206&lt;0,Q206&lt;0),"Loss",IF(ISERROR((+Q206/P206-1)*100),"NA",(+Q206/P206-1)*100))))</f>
        <v>31.929373273025298</v>
      </c>
      <c r="U206" s="150">
        <f>VLOOKUP($B206,Snapshot!$D:$AJ,17,FALSE)</f>
        <v>38.698123311345327</v>
      </c>
      <c r="V206" s="151">
        <f>VLOOKUP($B206,Snapshot!$D:$AJ,18,FALSE)</f>
        <v>15.244771966451342</v>
      </c>
      <c r="W206" s="152">
        <f>VLOOKUP($B206,Snapshot!$D:$AJ,19,FALSE)</f>
        <v>11.555252320423429</v>
      </c>
      <c r="X206" s="150">
        <f>VLOOKUP($B206,Snapshot!$D:$AJ,20,FALSE)</f>
        <v>6.2098886791224528</v>
      </c>
      <c r="Y206" s="151">
        <f>VLOOKUP($B206,Snapshot!$D:$AJ,21,FALSE)</f>
        <v>5.4921286274207439</v>
      </c>
      <c r="Z206" s="152">
        <f>VLOOKUP($B206,Snapshot!$D:$AJ,22,FALSE)</f>
        <v>4.4244183396933865</v>
      </c>
      <c r="AA206" s="150">
        <f>VLOOKUP($B206,Snapshot!$D:$AJ,23,FALSE)</f>
        <v>10.064238583439497</v>
      </c>
      <c r="AB206" s="151">
        <f>VLOOKUP($B206,Snapshot!$D:$AJ,24,FALSE)</f>
        <v>7.3737049432533412</v>
      </c>
      <c r="AC206" s="152">
        <f>VLOOKUP($B206,Snapshot!$D:$AJ,25,FALSE)</f>
        <v>6.2275606760740096</v>
      </c>
      <c r="AD206" s="151">
        <f>VLOOKUP($B206,Snapshot!$D:$AJ,26,FALSE)</f>
        <v>14.056482999501032</v>
      </c>
      <c r="AE206" s="151">
        <f>VLOOKUP($B206,Snapshot!$D:$AJ,27,FALSE)</f>
        <v>38.236034254024858</v>
      </c>
      <c r="AF206" s="262">
        <f>VLOOKUP($B206,Snapshot!$D:$AJ,28,FALSE)</f>
        <v>42.411826216454415</v>
      </c>
      <c r="AG206" s="152">
        <f>VLOOKUP($B206,Snapshot!$D:$AJ,29,FALSE)</f>
        <v>8.0062317787694948</v>
      </c>
      <c r="AH206" s="150">
        <v>1473.08</v>
      </c>
      <c r="AI206" s="151">
        <v>1389.66</v>
      </c>
      <c r="AJ206" s="151">
        <v>1476.3532506143331</v>
      </c>
      <c r="AK206" s="152">
        <v>1594.0320879767912</v>
      </c>
      <c r="AL206" s="150">
        <f t="shared" ref="AL206" si="666">IF(OR(AH206&lt;0,AI206&lt;0),"NM",IF(ISERROR((AI206/AH206*100-100)),"NA",(AI206/AH206*100-100)))</f>
        <v>-5.6629646726586316</v>
      </c>
      <c r="AM206" s="151">
        <f t="shared" ref="AM206" si="667">IF(OR(AI206&lt;0,AJ206&lt;0),"NM",IF(ISERROR((AJ206/AI206*100-100)),"NA",(AJ206/AI206*100-100)))</f>
        <v>6.2384504565385015</v>
      </c>
      <c r="AN206" s="152">
        <f t="shared" ref="AN206" si="668">IF(OR(AJ206&lt;0,AK206&lt;0),"NM",IF(ISERROR((AK206/AJ206*100-100)),"NA",(AK206/AJ206*100-100)))</f>
        <v>7.970913283354804</v>
      </c>
      <c r="AO206" s="150">
        <v>277.20564000000002</v>
      </c>
      <c r="AP206" s="151">
        <v>242.53154000000001</v>
      </c>
      <c r="AQ206" s="151">
        <v>332.36502470146917</v>
      </c>
      <c r="AR206" s="152">
        <v>382.95951490752054</v>
      </c>
      <c r="AS206" s="150">
        <f t="shared" ref="AS206" si="669">IF(OR(AO206&lt;0,AP206&lt;0),"NM",IF(ISERROR((AP206/AO206*100-100)),"NA",(AP206/AO206*100-100)))</f>
        <v>-12.508439582975299</v>
      </c>
      <c r="AT206" s="151">
        <f t="shared" ref="AT206" si="670">IF(OR(AP206&lt;0,AQ206&lt;0),"NM",IF(ISERROR((AQ206/AP206*100-100)),"NA",(AQ206/AP206*100-100)))</f>
        <v>37.039918478837507</v>
      </c>
      <c r="AU206" s="152">
        <f t="shared" ref="AU206" si="671">IF(OR(AQ206&lt;0,AR206&lt;0),"NM",IF(ISERROR((AR206/AQ206*100-100)),"NA",(AR206/AQ206*100-100)))</f>
        <v>15.222567492321275</v>
      </c>
      <c r="AV206" s="150">
        <f t="shared" ref="AV206" si="672">IF(OR(AI206&lt;0,AP206&lt;0),"NM",IF(ISERROR((AP206/AI206*100)),"NA",(AP206/AI206*100)))</f>
        <v>17.452581206913919</v>
      </c>
      <c r="AW206" s="151">
        <f t="shared" ref="AW206" si="673">IF(OR(AJ206&lt;0,AQ206&lt;0),"NM",IF(ISERROR((AQ206/AJ206*100)),"NA",(AQ206/AJ206*100)))</f>
        <v>22.512567677360888</v>
      </c>
      <c r="AX206" s="152">
        <f t="shared" ref="AX206" si="674">IF(OR(AK206&lt;0,AR206&lt;0),"NM",IF(ISERROR((AR206/AK206*100)),"NA",(AR206/AK206*100)))</f>
        <v>24.024580044281791</v>
      </c>
      <c r="AY206" s="150">
        <v>105.21</v>
      </c>
      <c r="AZ206" s="151">
        <v>49.299599999999998</v>
      </c>
      <c r="BA206" s="151">
        <v>125.14467282281663</v>
      </c>
      <c r="BB206" s="152">
        <v>165.10258253972</v>
      </c>
      <c r="BC206" s="150">
        <f t="shared" ref="BC206" si="675">IF(OR(AY206&lt;0,AZ206&lt;0),"NM",IF(ISERROR((AZ206/AY206*100-100)),"NA",(AZ206/AY206*100-100)))</f>
        <v>-53.141716566866265</v>
      </c>
      <c r="BD206" s="151">
        <f t="shared" ref="BD206" si="676">IF(OR(AZ206&lt;0,BA206&lt;0),"NM",IF(ISERROR((BA206/AZ206*100-100)),"NA",(BA206/AZ206*100-100)))</f>
        <v>153.84520933804055</v>
      </c>
      <c r="BE206" s="152">
        <f t="shared" ref="BE206" si="677">IF(OR(BA206&lt;0,BB206&lt;0),"NM",IF(ISERROR((BB206/BA206*100-100)),"NA",(BB206/BA206*100-100)))</f>
        <v>31.929373273025305</v>
      </c>
      <c r="BF206" s="150">
        <f t="shared" ref="BF206" si="678">IF(OR(AI206&lt;0,AZ206&lt;0),"NM",IF(ISERROR((AZ206/AI206*100)),"NA",(AZ206/AI206*100)))</f>
        <v>3.5476015716074429</v>
      </c>
      <c r="BG206" s="151">
        <f t="shared" ref="BG206" si="679">IF(OR(AJ206&lt;0,BA206&lt;0),"NM",IF(ISERROR((BA206/AJ206*100)),"NA",(BA206/AJ206*100)))</f>
        <v>8.4766076662710645</v>
      </c>
      <c r="BH206" s="152">
        <f t="shared" ref="BH206" si="680">IF(OR(AK206&lt;0,BB206&lt;0),"NM",IF(ISERROR((BB206/AK206*100)),"NA",(BB206/AK206*100)))</f>
        <v>10.357544480128675</v>
      </c>
      <c r="BI206" s="150">
        <v>59.31</v>
      </c>
      <c r="BJ206" s="151">
        <v>10.41</v>
      </c>
      <c r="BK206" s="151">
        <v>14.849999999999998</v>
      </c>
      <c r="BL206" s="152">
        <f t="shared" ref="BL206" si="681">100-BI206-BJ206-BK206</f>
        <v>15.43</v>
      </c>
      <c r="BM206" s="151">
        <v>-0.58156440825821676</v>
      </c>
      <c r="BN206" s="151">
        <v>145.44149999999999</v>
      </c>
      <c r="BO206" s="151">
        <v>89.152974145758662</v>
      </c>
      <c r="BP206" s="151">
        <v>58.879133000000003</v>
      </c>
      <c r="BQ206" s="152">
        <v>72.835437999999996</v>
      </c>
      <c r="BR206" s="150">
        <f t="shared" si="520"/>
        <v>112.5450332680962</v>
      </c>
      <c r="BS206" s="151">
        <f t="shared" si="521"/>
        <v>126.67891767153239</v>
      </c>
    </row>
    <row r="207" spans="2:71" ht="12.75">
      <c r="B207" s="252" t="s">
        <v>749</v>
      </c>
      <c r="C207" s="165" t="s">
        <v>1376</v>
      </c>
      <c r="D207" s="177" t="s">
        <v>103</v>
      </c>
      <c r="E207" s="105" t="s">
        <v>287</v>
      </c>
      <c r="F207" s="148">
        <f>VLOOKUP($B207,Snapshot!$D:$AJ,2,FALSE)</f>
        <v>740.3</v>
      </c>
      <c r="G207" s="148">
        <f>VLOOKUP($B207,Snapshot!$D:$AJ,3,FALSE)</f>
        <v>760</v>
      </c>
      <c r="H207" s="148">
        <f t="shared" ref="H207:H209" si="682">IF(IFERROR(((IF(G207&lt;0,"-",G207))/F207*100-100),"-")=-100,"-",(IFERROR(((IF(G207&lt;0,"-",G207))/F207*100-100),"-")))</f>
        <v>2.6610833445900255</v>
      </c>
      <c r="I207" s="149">
        <f>VLOOKUP($B207,Snapshot!$D:$AJ,8,FALSE)</f>
        <v>3.1371935483870974</v>
      </c>
      <c r="J207" s="250">
        <f>IF(VLOOKUP($B207,Snapshot!$D:$AJ,28,FALSE)="#N/A N/A","NA",VLOOKUP($B207,Snapshot!$D:$AJ,30,FALSE))</f>
        <v>-13.28336</v>
      </c>
      <c r="K207" s="154">
        <f>IF(VLOOKUP($B207,Snapshot!$D:$AJ,29,FALSE)="#N/A N/A","NA",VLOOKUP($B207,Snapshot!$D:$AJ,31,FALSE))</f>
        <v>87.204440000000005</v>
      </c>
      <c r="L207" s="154">
        <f>IF(VLOOKUP($B207,Snapshot!$D:$AJ,30,FALSE)="#N/A N/A","NA",VLOOKUP($B207,Snapshot!$D:$AJ,32,FALSE))</f>
        <v>126.1148</v>
      </c>
      <c r="M207" s="155">
        <f>IF(VLOOKUP($B207,Snapshot!$D:$AJ,31,FALSE)="#N/A N/A","NA",VLOOKUP($B207,Snapshot!$D:$AJ,33,FALSE))</f>
        <v>110.1036</v>
      </c>
      <c r="N207" s="150">
        <f>VLOOKUP($B207,Snapshot!$D:$AJ,10,FALSE)</f>
        <v>14.636108049240528</v>
      </c>
      <c r="O207" s="151">
        <f>VLOOKUP($B207,Snapshot!$D:$AJ,11,FALSE)</f>
        <v>16.216809116809106</v>
      </c>
      <c r="P207" s="151">
        <f>VLOOKUP($B207,Snapshot!$D:$AJ,12,FALSE)</f>
        <v>17.496446731301827</v>
      </c>
      <c r="Q207" s="152">
        <f>VLOOKUP($B207,Snapshot!$D:$AJ,13,FALSE)</f>
        <v>21.723430796720418</v>
      </c>
      <c r="R207" s="150">
        <f t="shared" ref="R207:R209" si="683">IF(AND(N207&lt;0,O207&gt;0),"LP",IF(AND(N207&gt;0,O207&lt;0),"PL",IF(OR(N207&lt;0,O207&lt;0),"Loss",IF(ISERROR((+O207/N207-1)*100),"NA",(+O207/N207-1)*100))))</f>
        <v>10.80000955343181</v>
      </c>
      <c r="S207" s="151">
        <f t="shared" ref="S207:S209" si="684">IF(AND(O207&lt;0,P207&gt;0),"LP",IF(AND(O207&gt;0,P207&lt;0),"PL",IF(OR(O207&lt;0,P207&lt;0),"Loss",IF(ISERROR((+P207/O207-1)*100),"NA",(+P207/O207-1)*100))))</f>
        <v>7.8908101173019718</v>
      </c>
      <c r="T207" s="152">
        <f t="shared" ref="T207:T209" si="685">IF(AND(P207&lt;0,Q207&gt;0),"LP",IF(AND(P207&gt;0,Q207&lt;0),"PL",IF(OR(P207&lt;0,Q207&lt;0),"Loss",IF(ISERROR((+Q207/P207-1)*100),"NA",(+Q207/P207-1)*100))))</f>
        <v>24.15910001804167</v>
      </c>
      <c r="U207" s="150">
        <f>VLOOKUP($B207,Snapshot!$D:$AJ,17,FALSE)</f>
        <v>45.650164262750152</v>
      </c>
      <c r="V207" s="151">
        <f>VLOOKUP($B207,Snapshot!$D:$AJ,18,FALSE)</f>
        <v>42.311448225403069</v>
      </c>
      <c r="W207" s="152">
        <f>VLOOKUP($B207,Snapshot!$D:$AJ,19,FALSE)</f>
        <v>34.078410860947564</v>
      </c>
      <c r="X207" s="150">
        <f>VLOOKUP($B207,Snapshot!$D:$AJ,20,FALSE)</f>
        <v>6.6723663769306816</v>
      </c>
      <c r="Y207" s="151">
        <f>VLOOKUP($B207,Snapshot!$D:$AJ,21,FALSE)</f>
        <v>6.0520181138720517</v>
      </c>
      <c r="Z207" s="152">
        <f>VLOOKUP($B207,Snapshot!$D:$AJ,22,FALSE)</f>
        <v>5.4257064050951378</v>
      </c>
      <c r="AA207" s="150">
        <f>VLOOKUP($B207,Snapshot!$D:$AJ,23,FALSE)</f>
        <v>28.335843944730449</v>
      </c>
      <c r="AB207" s="151">
        <f>VLOOKUP($B207,Snapshot!$D:$AJ,24,FALSE)</f>
        <v>21.981198146101477</v>
      </c>
      <c r="AC207" s="152">
        <f>VLOOKUP($B207,Snapshot!$D:$AJ,25,FALSE)</f>
        <v>18.431171903585277</v>
      </c>
      <c r="AD207" s="151">
        <f>VLOOKUP($B207,Snapshot!$D:$AJ,26,FALSE)</f>
        <v>15.328766920391176</v>
      </c>
      <c r="AE207" s="151">
        <f>VLOOKUP($B207,Snapshot!$D:$AJ,27,FALSE)</f>
        <v>15.000834717890784</v>
      </c>
      <c r="AF207" s="262">
        <f>VLOOKUP($B207,Snapshot!$D:$AJ,28,FALSE)</f>
        <v>16.790026166756437</v>
      </c>
      <c r="AG207" s="152">
        <f>VLOOKUP($B207,Snapshot!$D:$AJ,29,FALSE)</f>
        <v>0.81624539654986927</v>
      </c>
      <c r="AH207" s="150">
        <v>86.272100000000009</v>
      </c>
      <c r="AI207" s="151">
        <v>70.459199999999996</v>
      </c>
      <c r="AJ207" s="151">
        <v>83.10065104581453</v>
      </c>
      <c r="AK207" s="152">
        <v>80.401312185779972</v>
      </c>
      <c r="AL207" s="150">
        <f t="shared" ref="AL207:AL209" si="686">IF(OR(AH207&lt;0,AI207&lt;0),"NM",IF(ISERROR((AI207/AH207*100-100)),"NA",(AI207/AH207*100-100)))</f>
        <v>-18.329100601469079</v>
      </c>
      <c r="AM207" s="151">
        <f t="shared" ref="AM207:AM209" si="687">IF(OR(AI207&lt;0,AJ207&lt;0),"NM",IF(ISERROR((AJ207/AI207*100-100)),"NA",(AJ207/AI207*100-100)))</f>
        <v>17.941519412389766</v>
      </c>
      <c r="AN207" s="152">
        <f t="shared" ref="AN207:AN209" si="688">IF(OR(AJ207&lt;0,AK207&lt;0),"NM",IF(ISERROR((AK207/AJ207*100-100)),"NA",(AK207/AJ207*100-100)))</f>
        <v>-3.2482764287206152</v>
      </c>
      <c r="AO207" s="150">
        <v>7.338700000000026</v>
      </c>
      <c r="AP207" s="151">
        <v>9.227499999999992</v>
      </c>
      <c r="AQ207" s="151">
        <v>11.901572898403872</v>
      </c>
      <c r="AR207" s="152">
        <v>14.185885871630381</v>
      </c>
      <c r="AS207" s="150">
        <f t="shared" ref="AS207:AS209" si="689">IF(OR(AO207&lt;0,AP207&lt;0),"NM",IF(ISERROR((AP207/AO207*100-100)),"NA",(AP207/AO207*100-100)))</f>
        <v>25.737528445091897</v>
      </c>
      <c r="AT207" s="151">
        <f t="shared" ref="AT207:AT209" si="690">IF(OR(AP207&lt;0,AQ207&lt;0),"NM",IF(ISERROR((AQ207/AP207*100-100)),"NA",(AQ207/AP207*100-100)))</f>
        <v>28.979386598795799</v>
      </c>
      <c r="AU207" s="152">
        <f t="shared" ref="AU207:AU209" si="691">IF(OR(AQ207&lt;0,AR207&lt;0),"NM",IF(ISERROR((AR207/AQ207*100-100)),"NA",(AR207/AQ207*100-100)))</f>
        <v>19.193370428650326</v>
      </c>
      <c r="AV207" s="150">
        <f t="shared" ref="AV207:AV209" si="692">IF(OR(AI207&lt;0,AP207&lt;0),"NM",IF(ISERROR((AP207/AI207*100)),"NA",(AP207/AI207*100)))</f>
        <v>13.096231577991224</v>
      </c>
      <c r="AW207" s="151">
        <f t="shared" ref="AW207:AW209" si="693">IF(OR(AJ207&lt;0,AQ207&lt;0),"NM",IF(ISERROR((AQ207/AJ207*100)),"NA",(AQ207/AJ207*100)))</f>
        <v>14.321876842868983</v>
      </c>
      <c r="AX207" s="152">
        <f t="shared" ref="AX207:AX209" si="694">IF(OR(AK207&lt;0,AR207&lt;0),"NM",IF(ISERROR((AR207/AK207*100)),"NA",(AR207/AK207*100)))</f>
        <v>17.64384869596611</v>
      </c>
      <c r="AY207" s="150">
        <v>5.1372739252834254</v>
      </c>
      <c r="AZ207" s="151">
        <v>5.6920999999999964</v>
      </c>
      <c r="BA207" s="151">
        <v>6.1412528026869415</v>
      </c>
      <c r="BB207" s="152">
        <v>7.6249242096488672</v>
      </c>
      <c r="BC207" s="150">
        <f t="shared" ref="BC207:BC209" si="695">IF(OR(AY207&lt;0,AZ207&lt;0),"NM",IF(ISERROR((AZ207/AY207*100-100)),"NA",(AZ207/AY207*100-100)))</f>
        <v>10.800009553431806</v>
      </c>
      <c r="BD207" s="151">
        <f t="shared" ref="BD207:BD209" si="696">IF(OR(AZ207&lt;0,BA207&lt;0),"NM",IF(ISERROR((BA207/AZ207*100-100)),"NA",(BA207/AZ207*100-100)))</f>
        <v>7.8908101173019674</v>
      </c>
      <c r="BE207" s="152">
        <f t="shared" ref="BE207:BE209" si="697">IF(OR(BA207&lt;0,BB207&lt;0),"NM",IF(ISERROR((BB207/BA207*100-100)),"NA",(BB207/BA207*100-100)))</f>
        <v>24.15910001804167</v>
      </c>
      <c r="BF207" s="150">
        <f t="shared" ref="BF207:BF209" si="698">IF(OR(AI207&lt;0,AZ207&lt;0),"NM",IF(ISERROR((AZ207/AI207*100)),"NA",(AZ207/AI207*100)))</f>
        <v>8.0785759702068667</v>
      </c>
      <c r="BG207" s="151">
        <f t="shared" ref="BG207:BG209" si="699">IF(OR(AJ207&lt;0,BA207&lt;0),"NM",IF(ISERROR((BA207/AJ207*100)),"NA",(BA207/AJ207*100)))</f>
        <v>7.390138013842015</v>
      </c>
      <c r="BH207" s="152">
        <f t="shared" ref="BH207:BH209" si="700">IF(OR(AK207&lt;0,BB207&lt;0),"NM",IF(ISERROR((BB207/AK207*100)),"NA",(BB207/AK207*100)))</f>
        <v>9.4835818002948411</v>
      </c>
      <c r="BI207" s="150">
        <v>58.1</v>
      </c>
      <c r="BJ207" s="151">
        <v>17.649999999999999</v>
      </c>
      <c r="BK207" s="151">
        <v>6.73</v>
      </c>
      <c r="BL207" s="152">
        <f t="shared" ref="BL207:BL209" si="701">100-BI207-BJ207-BK207</f>
        <v>17.52</v>
      </c>
      <c r="BM207" s="151">
        <v>-23.676478168977795</v>
      </c>
      <c r="BN207" s="151">
        <v>126.1148</v>
      </c>
      <c r="BO207" s="151">
        <v>4.6123615531660693</v>
      </c>
      <c r="BP207" s="151">
        <v>2.886333</v>
      </c>
      <c r="BQ207" s="152">
        <v>4.1771670000000007</v>
      </c>
      <c r="BR207" s="150">
        <f t="shared" ref="BR207:BR210" si="702">IFERROR((BA207/BP207*100-100)," ")</f>
        <v>112.77007201480015</v>
      </c>
      <c r="BS207" s="151">
        <f t="shared" ref="BS207:BS210" si="703">IFERROR((BB207/BQ207*100-100)," ")</f>
        <v>82.53817023951558</v>
      </c>
    </row>
    <row r="208" spans="2:71" ht="12.75">
      <c r="B208" s="252" t="s">
        <v>178</v>
      </c>
      <c r="C208" s="165" t="s">
        <v>427</v>
      </c>
      <c r="D208" s="177" t="s">
        <v>103</v>
      </c>
      <c r="E208" s="105" t="s">
        <v>287</v>
      </c>
      <c r="F208" s="148">
        <f>VLOOKUP($B208,Snapshot!$D:$AJ,2,FALSE)</f>
        <v>367.3</v>
      </c>
      <c r="G208" s="148">
        <f>VLOOKUP($B208,Snapshot!$D:$AJ,3,FALSE)</f>
        <v>320</v>
      </c>
      <c r="H208" s="148">
        <f t="shared" si="682"/>
        <v>-12.877756602232509</v>
      </c>
      <c r="I208" s="149">
        <f>VLOOKUP($B208,Snapshot!$D:$AJ,8,FALSE)</f>
        <v>18.137334528076465</v>
      </c>
      <c r="J208" s="250">
        <f>IF(VLOOKUP($B208,Snapshot!$D:$AJ,28,FALSE)="#N/A N/A","NA",VLOOKUP($B208,Snapshot!$D:$AJ,30,FALSE))</f>
        <v>20.60417</v>
      </c>
      <c r="K208" s="154">
        <f>IF(VLOOKUP($B208,Snapshot!$D:$AJ,29,FALSE)="#N/A N/A","NA",VLOOKUP($B208,Snapshot!$D:$AJ,31,FALSE))</f>
        <v>23.46218</v>
      </c>
      <c r="L208" s="154">
        <f>IF(VLOOKUP($B208,Snapshot!$D:$AJ,30,FALSE)="#N/A N/A","NA",VLOOKUP($B208,Snapshot!$D:$AJ,32,FALSE))</f>
        <v>110.4268</v>
      </c>
      <c r="M208" s="155">
        <f>IF(VLOOKUP($B208,Snapshot!$D:$AJ,31,FALSE)="#N/A N/A","NA",VLOOKUP($B208,Snapshot!$D:$AJ,33,FALSE))</f>
        <v>63.045169999999999</v>
      </c>
      <c r="N208" s="150">
        <f>VLOOKUP($B208,Snapshot!$D:$AJ,10,FALSE)</f>
        <v>4.6157434916389795</v>
      </c>
      <c r="O208" s="151">
        <f>VLOOKUP($B208,Snapshot!$D:$AJ,11,FALSE)</f>
        <v>63.323326942122051</v>
      </c>
      <c r="P208" s="151">
        <f>VLOOKUP($B208,Snapshot!$D:$AJ,12,FALSE)</f>
        <v>29.010569194435114</v>
      </c>
      <c r="Q208" s="152">
        <f>VLOOKUP($B208,Snapshot!$D:$AJ,13,FALSE)</f>
        <v>35.425546186333023</v>
      </c>
      <c r="R208" s="150">
        <f t="shared" si="683"/>
        <v>1271.8987430048223</v>
      </c>
      <c r="S208" s="151">
        <f t="shared" si="684"/>
        <v>-54.186599796073622</v>
      </c>
      <c r="T208" s="152">
        <f t="shared" si="685"/>
        <v>22.112551287440606</v>
      </c>
      <c r="U208" s="150">
        <f>VLOOKUP($B208,Snapshot!$D:$AJ,17,FALSE)</f>
        <v>5.8003901206219739</v>
      </c>
      <c r="V208" s="151">
        <f>VLOOKUP($B208,Snapshot!$D:$AJ,18,FALSE)</f>
        <v>12.660902912255045</v>
      </c>
      <c r="W208" s="152">
        <f>VLOOKUP($B208,Snapshot!$D:$AJ,19,FALSE)</f>
        <v>10.368224051311939</v>
      </c>
      <c r="X208" s="150">
        <f>VLOOKUP($B208,Snapshot!$D:$AJ,20,FALSE)</f>
        <v>2.0748546990941112</v>
      </c>
      <c r="Y208" s="151">
        <f>VLOOKUP($B208,Snapshot!$D:$AJ,21,FALSE)</f>
        <v>1.9180407048779529</v>
      </c>
      <c r="Z208" s="152">
        <f>VLOOKUP($B208,Snapshot!$D:$AJ,22,FALSE)</f>
        <v>1.7577591470993223</v>
      </c>
      <c r="AA208" s="150">
        <f>VLOOKUP($B208,Snapshot!$D:$AJ,23,FALSE)</f>
        <v>4.3154184751310236</v>
      </c>
      <c r="AB208" s="151">
        <f>VLOOKUP($B208,Snapshot!$D:$AJ,24,FALSE)</f>
        <v>8.404210353660412</v>
      </c>
      <c r="AC208" s="152">
        <f>VLOOKUP($B208,Snapshot!$D:$AJ,25,FALSE)</f>
        <v>7.0927820138477493</v>
      </c>
      <c r="AD208" s="151">
        <f>VLOOKUP($B208,Snapshot!$D:$AJ,26,FALSE)</f>
        <v>41.895212135445483</v>
      </c>
      <c r="AE208" s="151">
        <f>VLOOKUP($B208,Snapshot!$D:$AJ,27,FALSE)</f>
        <v>15.744283151930036</v>
      </c>
      <c r="AF208" s="262">
        <f>VLOOKUP($B208,Snapshot!$D:$AJ,28,FALSE)</f>
        <v>17.692571217563692</v>
      </c>
      <c r="AG208" s="152">
        <f>VLOOKUP($B208,Snapshot!$D:$AJ,29,FALSE)</f>
        <v>5.7173972229784917</v>
      </c>
      <c r="AH208" s="150">
        <v>4731.8718000000008</v>
      </c>
      <c r="AI208" s="151">
        <v>4480.8302999999996</v>
      </c>
      <c r="AJ208" s="151">
        <v>4252.5717218993523</v>
      </c>
      <c r="AK208" s="152">
        <v>4315.5982160177891</v>
      </c>
      <c r="AL208" s="150">
        <f t="shared" si="686"/>
        <v>-5.3053318139346288</v>
      </c>
      <c r="AM208" s="151">
        <f t="shared" si="687"/>
        <v>-5.0941134302865123</v>
      </c>
      <c r="AN208" s="152">
        <f t="shared" si="688"/>
        <v>1.4820795095323405</v>
      </c>
      <c r="AO208" s="150">
        <v>93.837800000000257</v>
      </c>
      <c r="AP208" s="151">
        <v>442.61769999999979</v>
      </c>
      <c r="AQ208" s="151">
        <v>227.09284788598598</v>
      </c>
      <c r="AR208" s="152">
        <v>266.66654270895197</v>
      </c>
      <c r="AS208" s="150">
        <f t="shared" si="689"/>
        <v>371.68379906604645</v>
      </c>
      <c r="AT208" s="151">
        <f t="shared" si="690"/>
        <v>-48.693229419883998</v>
      </c>
      <c r="AU208" s="152">
        <f t="shared" si="691"/>
        <v>17.426218038726745</v>
      </c>
      <c r="AV208" s="150">
        <f t="shared" si="692"/>
        <v>9.8780286323273572</v>
      </c>
      <c r="AW208" s="151">
        <f t="shared" si="693"/>
        <v>5.3401297552850702</v>
      </c>
      <c r="AX208" s="152">
        <f t="shared" si="694"/>
        <v>6.1791327496427151</v>
      </c>
      <c r="AY208" s="150">
        <v>19.72113332750687</v>
      </c>
      <c r="AZ208" s="151">
        <v>270.55398022637183</v>
      </c>
      <c r="BA208" s="151">
        <v>123.94997772875958</v>
      </c>
      <c r="BB208" s="152">
        <v>151.35848012480275</v>
      </c>
      <c r="BC208" s="150">
        <f t="shared" si="695"/>
        <v>1271.8987430048223</v>
      </c>
      <c r="BD208" s="151">
        <f t="shared" si="696"/>
        <v>-54.186599796073622</v>
      </c>
      <c r="BE208" s="152">
        <f t="shared" si="697"/>
        <v>22.11255128744061</v>
      </c>
      <c r="BF208" s="150">
        <f t="shared" si="698"/>
        <v>6.0380322867030216</v>
      </c>
      <c r="BG208" s="151">
        <f t="shared" si="699"/>
        <v>2.9147063432336195</v>
      </c>
      <c r="BH208" s="152">
        <f t="shared" si="700"/>
        <v>3.5072421608438917</v>
      </c>
      <c r="BI208" s="150">
        <v>52.98</v>
      </c>
      <c r="BJ208" s="151">
        <v>15.03</v>
      </c>
      <c r="BK208" s="151">
        <v>22.259999999999998</v>
      </c>
      <c r="BL208" s="152">
        <f t="shared" si="701"/>
        <v>9.730000000000004</v>
      </c>
      <c r="BM208" s="151">
        <v>-0.8636977058029629</v>
      </c>
      <c r="BN208" s="151">
        <v>110.4268</v>
      </c>
      <c r="BO208" s="151">
        <v>58.698688841099163</v>
      </c>
      <c r="BP208" s="151">
        <v>64.032667000000004</v>
      </c>
      <c r="BQ208" s="152">
        <v>80.494556000000003</v>
      </c>
      <c r="BR208" s="150">
        <f t="shared" si="702"/>
        <v>93.573036289054727</v>
      </c>
      <c r="BS208" s="151">
        <f t="shared" si="703"/>
        <v>88.035673027133356</v>
      </c>
    </row>
    <row r="209" spans="2:71" ht="12.75">
      <c r="B209" s="252" t="s">
        <v>206</v>
      </c>
      <c r="C209" s="165" t="s">
        <v>1377</v>
      </c>
      <c r="D209" s="177" t="s">
        <v>103</v>
      </c>
      <c r="E209" s="105" t="s">
        <v>286</v>
      </c>
      <c r="F209" s="148">
        <f>VLOOKUP($B209,Snapshot!$D:$AJ,2,FALSE)</f>
        <v>244.35</v>
      </c>
      <c r="G209" s="148">
        <f>VLOOKUP($B209,Snapshot!$D:$AJ,3,FALSE)</f>
        <v>310</v>
      </c>
      <c r="H209" s="148">
        <f t="shared" si="682"/>
        <v>26.8671986904031</v>
      </c>
      <c r="I209" s="149">
        <f>VLOOKUP($B209,Snapshot!$D:$AJ,8,FALSE)</f>
        <v>2.8958644683393073</v>
      </c>
      <c r="J209" s="250">
        <f>IF(VLOOKUP($B209,Snapshot!$D:$AJ,28,FALSE)="#N/A N/A","NA",VLOOKUP($B209,Snapshot!$D:$AJ,30,FALSE))</f>
        <v>20.636880000000001</v>
      </c>
      <c r="K209" s="154">
        <f>IF(VLOOKUP($B209,Snapshot!$D:$AJ,29,FALSE)="#N/A N/A","NA",VLOOKUP($B209,Snapshot!$D:$AJ,31,FALSE))</f>
        <v>28.639119999999998</v>
      </c>
      <c r="L209" s="154">
        <f>IF(VLOOKUP($B209,Snapshot!$D:$AJ,30,FALSE)="#N/A N/A","NA",VLOOKUP($B209,Snapshot!$D:$AJ,32,FALSE))</f>
        <v>76.808980000000005</v>
      </c>
      <c r="M209" s="155">
        <f>IF(VLOOKUP($B209,Snapshot!$D:$AJ,31,FALSE)="#N/A N/A","NA",VLOOKUP($B209,Snapshot!$D:$AJ,33,FALSE))</f>
        <v>35.901000000000003</v>
      </c>
      <c r="N209" s="150">
        <f>VLOOKUP($B209,Snapshot!$D:$AJ,10,FALSE)</f>
        <v>8.2411638628275643</v>
      </c>
      <c r="O209" s="151">
        <f>VLOOKUP($B209,Snapshot!$D:$AJ,11,FALSE)</f>
        <v>8.7363515043675193</v>
      </c>
      <c r="P209" s="151">
        <f>VLOOKUP($B209,Snapshot!$D:$AJ,12,FALSE)</f>
        <v>9.8402915087323795</v>
      </c>
      <c r="Q209" s="152">
        <f>VLOOKUP($B209,Snapshot!$D:$AJ,13,FALSE)</f>
        <v>11.015464560978891</v>
      </c>
      <c r="R209" s="150">
        <f t="shared" si="683"/>
        <v>6.0087100533644078</v>
      </c>
      <c r="S209" s="151">
        <f t="shared" si="684"/>
        <v>12.636167441442492</v>
      </c>
      <c r="T209" s="152">
        <f t="shared" si="685"/>
        <v>11.942461777719204</v>
      </c>
      <c r="U209" s="150">
        <f>VLOOKUP($B209,Snapshot!$D:$AJ,17,FALSE)</f>
        <v>27.969341649983217</v>
      </c>
      <c r="V209" s="151">
        <f>VLOOKUP($B209,Snapshot!$D:$AJ,18,FALSE)</f>
        <v>24.831581440769433</v>
      </c>
      <c r="W209" s="152">
        <f>VLOOKUP($B209,Snapshot!$D:$AJ,19,FALSE)</f>
        <v>22.182450739806637</v>
      </c>
      <c r="X209" s="150">
        <f>VLOOKUP($B209,Snapshot!$D:$AJ,20,FALSE)</f>
        <v>11.391460203894066</v>
      </c>
      <c r="Y209" s="151">
        <f>VLOOKUP($B209,Snapshot!$D:$AJ,21,FALSE)</f>
        <v>10.696997728744636</v>
      </c>
      <c r="Z209" s="152">
        <f>VLOOKUP($B209,Snapshot!$D:$AJ,22,FALSE)</f>
        <v>10.013628063787651</v>
      </c>
      <c r="AA209" s="150">
        <f>VLOOKUP($B209,Snapshot!$D:$AJ,23,FALSE)</f>
        <v>19.160508649367934</v>
      </c>
      <c r="AB209" s="151">
        <f>VLOOKUP($B209,Snapshot!$D:$AJ,24,FALSE)</f>
        <v>17.348346358775633</v>
      </c>
      <c r="AC209" s="152">
        <f>VLOOKUP($B209,Snapshot!$D:$AJ,25,FALSE)</f>
        <v>15.417671813943963</v>
      </c>
      <c r="AD209" s="151">
        <f>VLOOKUP($B209,Snapshot!$D:$AJ,26,FALSE)</f>
        <v>43.12294928575885</v>
      </c>
      <c r="AE209" s="151">
        <f>VLOOKUP($B209,Snapshot!$D:$AJ,27,FALSE)</f>
        <v>44.432578815746552</v>
      </c>
      <c r="AF209" s="262">
        <f>VLOOKUP($B209,Snapshot!$D:$AJ,28,FALSE)</f>
        <v>46.631631257703063</v>
      </c>
      <c r="AG209" s="152">
        <f>VLOOKUP($B209,Snapshot!$D:$AJ,29,FALSE)</f>
        <v>3.0693677102516883</v>
      </c>
      <c r="AH209" s="150">
        <v>47.744900000000001</v>
      </c>
      <c r="AI209" s="151">
        <v>50.746099999999998</v>
      </c>
      <c r="AJ209" s="151">
        <v>54.429652091718182</v>
      </c>
      <c r="AK209" s="152">
        <v>58.115819300448607</v>
      </c>
      <c r="AL209" s="150">
        <f t="shared" si="686"/>
        <v>6.2859069764519262</v>
      </c>
      <c r="AM209" s="151">
        <f t="shared" si="687"/>
        <v>7.2587885408301105</v>
      </c>
      <c r="AN209" s="152">
        <f t="shared" si="688"/>
        <v>6.7723512223060851</v>
      </c>
      <c r="AO209" s="150">
        <v>11.111000000000001</v>
      </c>
      <c r="AP209" s="151">
        <v>12.023999999999999</v>
      </c>
      <c r="AQ209" s="151">
        <v>13.262295615875665</v>
      </c>
      <c r="AR209" s="152">
        <v>14.863222866210752</v>
      </c>
      <c r="AS209" s="150">
        <f t="shared" si="689"/>
        <v>8.2170821708216835</v>
      </c>
      <c r="AT209" s="151">
        <f t="shared" si="690"/>
        <v>10.298533066164879</v>
      </c>
      <c r="AU209" s="152">
        <f t="shared" si="691"/>
        <v>12.071268027072875</v>
      </c>
      <c r="AV209" s="150">
        <f t="shared" si="692"/>
        <v>23.694431690317089</v>
      </c>
      <c r="AW209" s="151">
        <f t="shared" si="693"/>
        <v>24.365938612886353</v>
      </c>
      <c r="AX209" s="152">
        <f t="shared" si="694"/>
        <v>25.575175649456977</v>
      </c>
      <c r="AY209" s="150">
        <v>8.1515000000000004</v>
      </c>
      <c r="AZ209" s="151">
        <v>8.6413000000000011</v>
      </c>
      <c r="BA209" s="151">
        <v>9.7332291371173731</v>
      </c>
      <c r="BB209" s="152">
        <v>10.895616306555443</v>
      </c>
      <c r="BC209" s="150">
        <f t="shared" si="695"/>
        <v>6.0087100533644247</v>
      </c>
      <c r="BD209" s="151">
        <f t="shared" si="696"/>
        <v>12.63616744144251</v>
      </c>
      <c r="BE209" s="152">
        <f t="shared" si="697"/>
        <v>11.942461777719188</v>
      </c>
      <c r="BF209" s="150">
        <f t="shared" si="698"/>
        <v>17.028500712370018</v>
      </c>
      <c r="BG209" s="151">
        <f t="shared" si="699"/>
        <v>17.882218171661521</v>
      </c>
      <c r="BH209" s="152">
        <f t="shared" si="700"/>
        <v>18.748107550935512</v>
      </c>
      <c r="BI209" s="150">
        <v>51</v>
      </c>
      <c r="BJ209" s="151">
        <v>9.98</v>
      </c>
      <c r="BK209" s="151">
        <v>16.12</v>
      </c>
      <c r="BL209" s="152">
        <f t="shared" si="701"/>
        <v>22.899999999999995</v>
      </c>
      <c r="BM209" s="151">
        <v>-14.082278481012651</v>
      </c>
      <c r="BN209" s="151">
        <v>76.808980000000005</v>
      </c>
      <c r="BO209" s="151">
        <v>35.451836559139785</v>
      </c>
      <c r="BP209" s="151">
        <v>6.0590910000000004</v>
      </c>
      <c r="BQ209" s="152">
        <v>8.1107270000000007</v>
      </c>
      <c r="BR209" s="150">
        <f t="shared" si="702"/>
        <v>60.638437962350679</v>
      </c>
      <c r="BS209" s="151">
        <f t="shared" si="703"/>
        <v>34.335877740126648</v>
      </c>
    </row>
    <row r="210" spans="2:71" ht="12.75">
      <c r="B210" s="252" t="s">
        <v>179</v>
      </c>
      <c r="C210" s="165" t="s">
        <v>428</v>
      </c>
      <c r="D210" s="177" t="s">
        <v>103</v>
      </c>
      <c r="E210" s="105" t="s">
        <v>286</v>
      </c>
      <c r="F210" s="148">
        <f>VLOOKUP($B210,Snapshot!$D:$AJ,2,FALSE)</f>
        <v>236.95</v>
      </c>
      <c r="G210" s="148">
        <f>VLOOKUP($B210,Snapshot!$D:$AJ,3,FALSE)</f>
        <v>275</v>
      </c>
      <c r="H210" s="148">
        <f t="shared" ref="H210" si="704">IF(IFERROR(((IF(G210&lt;0,"-",G210))/F210*100-100),"-")=-100,"-",(IFERROR(((IF(G210&lt;0,"-",G210))/F210*100-100),"-")))</f>
        <v>16.058240135049601</v>
      </c>
      <c r="I210" s="149">
        <f>VLOOKUP($B210,Snapshot!$D:$AJ,8,FALSE)</f>
        <v>18.110983333333333</v>
      </c>
      <c r="J210" s="250">
        <f>IF(VLOOKUP($B210,Snapshot!$D:$AJ,28,FALSE)="#N/A N/A","NA",VLOOKUP($B210,Snapshot!$D:$AJ,30,FALSE))</f>
        <v>8.7425449999999998</v>
      </c>
      <c r="K210" s="154">
        <f>IF(VLOOKUP($B210,Snapshot!$D:$AJ,29,FALSE)="#N/A N/A","NA",VLOOKUP($B210,Snapshot!$D:$AJ,31,FALSE))</f>
        <v>31.456309999999998</v>
      </c>
      <c r="L210" s="154">
        <f>IF(VLOOKUP($B210,Snapshot!$D:$AJ,30,FALSE)="#N/A N/A","NA",VLOOKUP($B210,Snapshot!$D:$AJ,32,FALSE))</f>
        <v>95.42268</v>
      </c>
      <c r="M210" s="155">
        <f>IF(VLOOKUP($B210,Snapshot!$D:$AJ,31,FALSE)="#N/A N/A","NA",VLOOKUP($B210,Snapshot!$D:$AJ,33,FALSE))</f>
        <v>46.220300000000002</v>
      </c>
      <c r="N210" s="150">
        <f>VLOOKUP($B210,Snapshot!$D:$AJ,10,FALSE)</f>
        <v>8.0630256574044505</v>
      </c>
      <c r="O210" s="151">
        <f>VLOOKUP($B210,Snapshot!$D:$AJ,11,FALSE)</f>
        <v>13.713677358519273</v>
      </c>
      <c r="P210" s="151">
        <f>VLOOKUP($B210,Snapshot!$D:$AJ,12,FALSE)</f>
        <v>15.285424503341254</v>
      </c>
      <c r="Q210" s="152">
        <f>VLOOKUP($B210,Snapshot!$D:$AJ,13,FALSE)</f>
        <v>16.952060232485739</v>
      </c>
      <c r="R210" s="150">
        <f t="shared" ref="R210" si="705">IF(AND(N210&lt;0,O210&gt;0),"LP",IF(AND(N210&gt;0,O210&lt;0),"PL",IF(OR(N210&lt;0,O210&lt;0),"Loss",IF(ISERROR((+O210/N210-1)*100),"NA",(+O210/N210-1)*100))))</f>
        <v>70.081033364016491</v>
      </c>
      <c r="S210" s="151">
        <f t="shared" ref="S210" si="706">IF(AND(O210&lt;0,P210&gt;0),"LP",IF(AND(O210&gt;0,P210&lt;0),"PL",IF(OR(O210&lt;0,P210&lt;0),"Loss",IF(ISERROR((+P210/O210-1)*100),"NA",(+P210/O210-1)*100))))</f>
        <v>11.461164673278335</v>
      </c>
      <c r="T210" s="152">
        <f t="shared" ref="T210" si="707">IF(AND(P210&lt;0,Q210&gt;0),"LP",IF(AND(P210&gt;0,Q210&lt;0),"PL",IF(OR(P210&lt;0,Q210&lt;0),"Loss",IF(ISERROR((+Q210/P210-1)*100),"NA",(+Q210/P210-1)*100))))</f>
        <v>10.903431100524386</v>
      </c>
      <c r="U210" s="150">
        <f>VLOOKUP($B210,Snapshot!$D:$AJ,17,FALSE)</f>
        <v>17.278370622654386</v>
      </c>
      <c r="V210" s="151">
        <f>VLOOKUP($B210,Snapshot!$D:$AJ,18,FALSE)</f>
        <v>15.501695746049112</v>
      </c>
      <c r="W210" s="152">
        <f>VLOOKUP($B210,Snapshot!$D:$AJ,19,FALSE)</f>
        <v>13.977652081835201</v>
      </c>
      <c r="X210" s="150">
        <f>VLOOKUP($B210,Snapshot!$D:$AJ,20,FALSE)</f>
        <v>2.3285617619874492</v>
      </c>
      <c r="Y210" s="151">
        <f>VLOOKUP($B210,Snapshot!$D:$AJ,21,FALSE)</f>
        <v>2.136356208550509</v>
      </c>
      <c r="Z210" s="152">
        <f>VLOOKUP($B210,Snapshot!$D:$AJ,22,FALSE)</f>
        <v>1.9571899858886557</v>
      </c>
      <c r="AA210" s="150">
        <f>VLOOKUP($B210,Snapshot!$D:$AJ,23,FALSE)</f>
        <v>12.773988360219173</v>
      </c>
      <c r="AB210" s="151">
        <f>VLOOKUP($B210,Snapshot!$D:$AJ,24,FALSE)</f>
        <v>11.855142025441884</v>
      </c>
      <c r="AC210" s="152">
        <f>VLOOKUP($B210,Snapshot!$D:$AJ,25,FALSE)</f>
        <v>10.820150887577549</v>
      </c>
      <c r="AD210" s="151">
        <f>VLOOKUP($B210,Snapshot!$D:$AJ,26,FALSE)</f>
        <v>15.04906784078887</v>
      </c>
      <c r="AE210" s="151">
        <f>VLOOKUP($B210,Snapshot!$D:$AJ,27,FALSE)</f>
        <v>14.958242796316743</v>
      </c>
      <c r="AF210" s="262">
        <f>VLOOKUP($B210,Snapshot!$D:$AJ,28,FALSE)</f>
        <v>15.157222474761234</v>
      </c>
      <c r="AG210" s="152">
        <f>VLOOKUP($B210,Snapshot!$D:$AJ,29,FALSE)</f>
        <v>2.3211648027009919</v>
      </c>
      <c r="AH210" s="150">
        <v>1443.0161000000001</v>
      </c>
      <c r="AI210" s="151">
        <v>1306.3811000000001</v>
      </c>
      <c r="AJ210" s="151">
        <v>1382.5188791661594</v>
      </c>
      <c r="AK210" s="152">
        <v>1399.908907622194</v>
      </c>
      <c r="AL210" s="150">
        <f t="shared" ref="AL210" si="708">IF(OR(AH210&lt;0,AI210&lt;0),"NM",IF(ISERROR((AI210/AH210*100-100)),"NA",(AI210/AH210*100-100)))</f>
        <v>-9.4687093234787909</v>
      </c>
      <c r="AM210" s="151">
        <f t="shared" ref="AM210" si="709">IF(OR(AI210&lt;0,AJ210&lt;0),"NM",IF(ISERROR((AJ210/AI210*100-100)),"NA",(AJ210/AI210*100-100)))</f>
        <v>5.8281445717608165</v>
      </c>
      <c r="AN210" s="152">
        <f t="shared" ref="AN210" si="710">IF(OR(AJ210&lt;0,AK210&lt;0),"NM",IF(ISERROR((AK210/AJ210*100-100)),"NA",(AK210/AJ210*100-100)))</f>
        <v>1.2578510657679516</v>
      </c>
      <c r="AO210" s="150">
        <v>66.989000000000004</v>
      </c>
      <c r="AP210" s="151">
        <v>134.8479000000001</v>
      </c>
      <c r="AQ210" s="151">
        <v>146.23826534192204</v>
      </c>
      <c r="AR210" s="152">
        <v>160.71376210946863</v>
      </c>
      <c r="AS210" s="150">
        <f t="shared" ref="AS210" si="711">IF(OR(AO210&lt;0,AP210&lt;0),"NM",IF(ISERROR((AP210/AO210*100-100)),"NA",(AP210/AO210*100-100)))</f>
        <v>101.29857140724607</v>
      </c>
      <c r="AT210" s="151">
        <f t="shared" ref="AT210" si="712">IF(OR(AP210&lt;0,AQ210&lt;0),"NM",IF(ISERROR((AQ210/AP210*100-100)),"NA",(AQ210/AP210*100-100)))</f>
        <v>8.4468244161918165</v>
      </c>
      <c r="AU210" s="152">
        <f t="shared" ref="AU210" si="713">IF(OR(AQ210&lt;0,AR210&lt;0),"NM",IF(ISERROR((AR210/AQ210*100-100)),"NA",(AR210/AQ210*100-100)))</f>
        <v>9.8985697988834858</v>
      </c>
      <c r="AV210" s="150">
        <f t="shared" ref="AV210" si="714">IF(OR(AI210&lt;0,AP210&lt;0),"NM",IF(ISERROR((AP210/AI210*100)),"NA",(AP210/AI210*100)))</f>
        <v>10.322248232158294</v>
      </c>
      <c r="AW210" s="151">
        <f t="shared" ref="AW210" si="715">IF(OR(AJ210&lt;0,AQ210&lt;0),"NM",IF(ISERROR((AQ210/AJ210*100)),"NA",(AQ210/AJ210*100)))</f>
        <v>10.577668597923447</v>
      </c>
      <c r="AX210" s="152">
        <f t="shared" ref="AX210" si="716">IF(OR(AK210&lt;0,AR210&lt;0),"NM",IF(ISERROR((AR210/AK210*100)),"NA",(AR210/AK210*100)))</f>
        <v>11.480301413500392</v>
      </c>
      <c r="AY210" s="150">
        <v>53.015200000000007</v>
      </c>
      <c r="AZ210" s="151">
        <v>90.168800000000076</v>
      </c>
      <c r="BA210" s="151">
        <v>100.50319465191909</v>
      </c>
      <c r="BB210" s="152">
        <v>111.46149123461699</v>
      </c>
      <c r="BC210" s="150">
        <f t="shared" ref="BC210" si="717">IF(OR(AY210&lt;0,AZ210&lt;0),"NM",IF(ISERROR((AZ210/AY210*100-100)),"NA",(AZ210/AY210*100-100)))</f>
        <v>70.081033364016463</v>
      </c>
      <c r="BD210" s="151">
        <f t="shared" ref="BD210" si="718">IF(OR(AZ210&lt;0,BA210&lt;0),"NM",IF(ISERROR((BA210/AZ210*100-100)),"NA",(BA210/AZ210*100-100)))</f>
        <v>11.461164673278333</v>
      </c>
      <c r="BE210" s="152">
        <f t="shared" ref="BE210" si="719">IF(OR(BA210&lt;0,BB210&lt;0),"NM",IF(ISERROR((BB210/BA210*100-100)),"NA",(BB210/BA210*100-100)))</f>
        <v>10.903431100524386</v>
      </c>
      <c r="BF210" s="150">
        <f t="shared" ref="BF210" si="720">IF(OR(AI210&lt;0,AZ210&lt;0),"NM",IF(ISERROR((AZ210/AI210*100)),"NA",(AZ210/AI210*100)))</f>
        <v>6.9021819130726918</v>
      </c>
      <c r="BG210" s="151">
        <f t="shared" ref="BG210" si="721">IF(OR(AJ210&lt;0,BA210&lt;0),"NM",IF(ISERROR((BA210/AJ210*100)),"NA",(BA210/AJ210*100)))</f>
        <v>7.2695712273047386</v>
      </c>
      <c r="BH210" s="152">
        <f t="shared" ref="BH210" si="722">IF(OR(AK210&lt;0,BB210&lt;0),"NM",IF(ISERROR((BB210/AK210*100)),"NA",(BB210/AK210*100)))</f>
        <v>7.9620531470107698</v>
      </c>
      <c r="BI210" s="150">
        <v>51.52</v>
      </c>
      <c r="BJ210" s="151">
        <v>15.84</v>
      </c>
      <c r="BK210" s="151">
        <v>25.560000000000002</v>
      </c>
      <c r="BL210" s="152">
        <f t="shared" ref="BL210" si="723">100-BI210-BJ210-BK210</f>
        <v>7.0799999999999983</v>
      </c>
      <c r="BM210" s="151">
        <v>-3.8157093566064617</v>
      </c>
      <c r="BN210" s="151">
        <v>95.42268</v>
      </c>
      <c r="BO210" s="151">
        <v>49.569749103942655</v>
      </c>
      <c r="BP210" s="151">
        <v>49.399455000000003</v>
      </c>
      <c r="BQ210" s="152">
        <v>62.867364000000002</v>
      </c>
      <c r="BR210" s="150">
        <f t="shared" si="702"/>
        <v>103.45000699282832</v>
      </c>
      <c r="BS210" s="151">
        <f t="shared" si="703"/>
        <v>77.29626970619762</v>
      </c>
    </row>
    <row r="211" spans="2:71" ht="12.75">
      <c r="B211" s="252" t="s">
        <v>180</v>
      </c>
      <c r="C211" s="165" t="s">
        <v>429</v>
      </c>
      <c r="D211" s="177" t="s">
        <v>103</v>
      </c>
      <c r="E211" s="105" t="s">
        <v>286</v>
      </c>
      <c r="F211" s="148">
        <f>VLOOKUP($B211,Snapshot!$D:$AJ,2,FALSE)</f>
        <v>417.85</v>
      </c>
      <c r="G211" s="148">
        <f>VLOOKUP($B211,Snapshot!$D:$AJ,3,FALSE)</f>
        <v>405</v>
      </c>
      <c r="H211" s="148">
        <f t="shared" ref="H211:H212" si="724">IF(IFERROR(((IF(G211&lt;0,"-",G211))/F211*100-100),"-")=-100,"-",(IFERROR(((IF(G211&lt;0,"-",G211))/F211*100-100),"-")))</f>
        <v>-3.0752662438674179</v>
      </c>
      <c r="I211" s="149">
        <f>VLOOKUP($B211,Snapshot!$D:$AJ,8,FALSE)</f>
        <v>2.7369794824372757</v>
      </c>
      <c r="J211" s="250">
        <f>IF(VLOOKUP($B211,Snapshot!$D:$AJ,28,FALSE)="#N/A N/A","NA",VLOOKUP($B211,Snapshot!$D:$AJ,30,FALSE))</f>
        <v>40.97504</v>
      </c>
      <c r="K211" s="154">
        <f>IF(VLOOKUP($B211,Snapshot!$D:$AJ,29,FALSE)="#N/A N/A","NA",VLOOKUP($B211,Snapshot!$D:$AJ,31,FALSE))</f>
        <v>18.304069999999999</v>
      </c>
      <c r="L211" s="154">
        <f>IF(VLOOKUP($B211,Snapshot!$D:$AJ,30,FALSE)="#N/A N/A","NA",VLOOKUP($B211,Snapshot!$D:$AJ,32,FALSE))</f>
        <v>45.339129999999997</v>
      </c>
      <c r="M211" s="155">
        <f>IF(VLOOKUP($B211,Snapshot!$D:$AJ,31,FALSE)="#N/A N/A","NA",VLOOKUP($B211,Snapshot!$D:$AJ,33,FALSE))</f>
        <v>36.663939999999997</v>
      </c>
      <c r="N211" s="150">
        <f>VLOOKUP($B211,Snapshot!$D:$AJ,10,FALSE)</f>
        <v>16.755287590824643</v>
      </c>
      <c r="O211" s="151">
        <f>VLOOKUP($B211,Snapshot!$D:$AJ,11,FALSE)</f>
        <v>22.77847068131469</v>
      </c>
      <c r="P211" s="151">
        <f>VLOOKUP($B211,Snapshot!$D:$AJ,12,FALSE)</f>
        <v>11.638267104579075</v>
      </c>
      <c r="Q211" s="152">
        <f>VLOOKUP($B211,Snapshot!$D:$AJ,13,FALSE)</f>
        <v>12.120796288964693</v>
      </c>
      <c r="R211" s="150">
        <f t="shared" ref="R211:R212" si="725">IF(AND(N211&lt;0,O211&gt;0),"LP",IF(AND(N211&gt;0,O211&lt;0),"PL",IF(OR(N211&lt;0,O211&lt;0),"Loss",IF(ISERROR((+O211/N211-1)*100),"NA",(+O211/N211-1)*100))))</f>
        <v>35.947954088167378</v>
      </c>
      <c r="S211" s="151">
        <f t="shared" ref="S211:S212" si="726">IF(AND(O211&lt;0,P211&gt;0),"LP",IF(AND(O211&gt;0,P211&lt;0),"PL",IF(OR(O211&lt;0,P211&lt;0),"Loss",IF(ISERROR((+P211/O211-1)*100),"NA",(+P211/O211-1)*100))))</f>
        <v>-48.906723074582828</v>
      </c>
      <c r="T211" s="152">
        <f t="shared" ref="T211:T212" si="727">IF(AND(P211&lt;0,Q211&gt;0),"LP",IF(AND(P211&gt;0,Q211&lt;0),"PL",IF(OR(P211&lt;0,Q211&lt;0),"Loss",IF(ISERROR((+Q211/P211-1)*100),"NA",(+Q211/P211-1)*100))))</f>
        <v>4.1460569692180815</v>
      </c>
      <c r="U211" s="150">
        <f>VLOOKUP($B211,Snapshot!$D:$AJ,17,FALSE)</f>
        <v>18.344076116697543</v>
      </c>
      <c r="V211" s="151">
        <f>VLOOKUP($B211,Snapshot!$D:$AJ,18,FALSE)</f>
        <v>35.903111369182874</v>
      </c>
      <c r="W211" s="152">
        <f>VLOOKUP($B211,Snapshot!$D:$AJ,19,FALSE)</f>
        <v>34.473807663975762</v>
      </c>
      <c r="X211" s="150">
        <f>VLOOKUP($B211,Snapshot!$D:$AJ,20,FALSE)</f>
        <v>2.2945846696720147</v>
      </c>
      <c r="Y211" s="151">
        <f>VLOOKUP($B211,Snapshot!$D:$AJ,21,FALSE)</f>
        <v>2.1962996155022485</v>
      </c>
      <c r="Z211" s="152">
        <f>VLOOKUP($B211,Snapshot!$D:$AJ,22,FALSE)</f>
        <v>2.1025080276632848</v>
      </c>
      <c r="AA211" s="150">
        <f>VLOOKUP($B211,Snapshot!$D:$AJ,23,FALSE)</f>
        <v>14.91547563876369</v>
      </c>
      <c r="AB211" s="151">
        <f>VLOOKUP($B211,Snapshot!$D:$AJ,24,FALSE)</f>
        <v>22.595795999049791</v>
      </c>
      <c r="AC211" s="152">
        <f>VLOOKUP($B211,Snapshot!$D:$AJ,25,FALSE)</f>
        <v>21.685866734488734</v>
      </c>
      <c r="AD211" s="151">
        <f>VLOOKUP($B211,Snapshot!$D:$AJ,26,FALSE)</f>
        <v>13.146640226988207</v>
      </c>
      <c r="AE211" s="151">
        <f>VLOOKUP($B211,Snapshot!$D:$AJ,27,FALSE)</f>
        <v>6.2511758740172407</v>
      </c>
      <c r="AF211" s="262">
        <f>VLOOKUP($B211,Snapshot!$D:$AJ,28,FALSE)</f>
        <v>6.2319215442655853</v>
      </c>
      <c r="AG211" s="152">
        <f>VLOOKUP($B211,Snapshot!$D:$AJ,29,FALSE)</f>
        <v>1.1966016513102786</v>
      </c>
      <c r="AH211" s="150">
        <v>15.274508000000001</v>
      </c>
      <c r="AI211" s="151">
        <v>17.571613000000003</v>
      </c>
      <c r="AJ211" s="151">
        <v>12.752990000000002</v>
      </c>
      <c r="AK211" s="152">
        <v>13.487552500000001</v>
      </c>
      <c r="AL211" s="150">
        <f t="shared" ref="AL211:AL212" si="728">IF(OR(AH211&lt;0,AI211&lt;0),"NM",IF(ISERROR((AI211/AH211*100-100)),"NA",(AI211/AH211*100-100)))</f>
        <v>15.038814998165577</v>
      </c>
      <c r="AM211" s="151">
        <f t="shared" ref="AM211:AM212" si="729">IF(OR(AI211&lt;0,AJ211&lt;0),"NM",IF(ISERROR((AJ211/AI211*100-100)),"NA",(AJ211/AI211*100-100)))</f>
        <v>-27.422769895968003</v>
      </c>
      <c r="AN211" s="152">
        <f t="shared" ref="AN211:AN212" si="730">IF(OR(AJ211&lt;0,AK211&lt;0),"NM",IF(ISERROR((AK211/AJ211*100-100)),"NA",(AK211/AJ211*100-100)))</f>
        <v>5.7599237512144157</v>
      </c>
      <c r="AO211" s="150">
        <v>12.586849000000003</v>
      </c>
      <c r="AP211" s="151">
        <v>15.041478000000001</v>
      </c>
      <c r="AQ211" s="151">
        <v>9.8347302003671615</v>
      </c>
      <c r="AR211" s="152">
        <v>10.267405628854977</v>
      </c>
      <c r="AS211" s="150">
        <f t="shared" ref="AS211:AS212" si="731">IF(OR(AO211&lt;0,AP211&lt;0),"NM",IF(ISERROR((AP211/AO211*100-100)),"NA",(AP211/AO211*100-100)))</f>
        <v>19.501536881867708</v>
      </c>
      <c r="AT211" s="151">
        <f t="shared" ref="AT211:AT212" si="732">IF(OR(AP211&lt;0,AQ211&lt;0),"NM",IF(ISERROR((AQ211/AP211*100-100)),"NA",(AQ211/AP211*100-100)))</f>
        <v>-34.615932022324131</v>
      </c>
      <c r="AU211" s="152">
        <f t="shared" ref="AU211:AU212" si="733">IF(OR(AQ211&lt;0,AR211&lt;0),"NM",IF(ISERROR((AR211/AQ211*100-100)),"NA",(AR211/AQ211*100-100)))</f>
        <v>4.3994641405786865</v>
      </c>
      <c r="AV211" s="150">
        <f t="shared" ref="AV211:AV212" si="734">IF(OR(AI211&lt;0,AP211&lt;0),"NM",IF(ISERROR((AP211/AI211*100)),"NA",(AP211/AI211*100)))</f>
        <v>85.601008854451777</v>
      </c>
      <c r="AW211" s="151">
        <f t="shared" ref="AW211:AW212" si="735">IF(OR(AJ211&lt;0,AQ211&lt;0),"NM",IF(ISERROR((AQ211/AJ211*100)),"NA",(AQ211/AJ211*100)))</f>
        <v>77.117054121168124</v>
      </c>
      <c r="AX211" s="152">
        <f t="shared" ref="AX211:AX212" si="736">IF(OR(AK211&lt;0,AR211&lt;0),"NM",IF(ISERROR((AR211/AK211*100)),"NA",(AR211/AK211*100)))</f>
        <v>76.125046622468943</v>
      </c>
      <c r="AY211" s="150">
        <v>9.4495030000000018</v>
      </c>
      <c r="AZ211" s="151">
        <v>12.846406</v>
      </c>
      <c r="BA211" s="151">
        <v>6.5636497925434076</v>
      </c>
      <c r="BB211" s="152">
        <v>6.8357824522022224</v>
      </c>
      <c r="BC211" s="150">
        <f t="shared" ref="BC211:BC212" si="737">IF(OR(AY211&lt;0,AZ211&lt;0),"NM",IF(ISERROR((AZ211/AY211*100-100)),"NA",(AZ211/AY211*100-100)))</f>
        <v>35.947954088167364</v>
      </c>
      <c r="BD211" s="151">
        <f t="shared" ref="BD211:BD212" si="738">IF(OR(AZ211&lt;0,BA211&lt;0),"NM",IF(ISERROR((BA211/AZ211*100-100)),"NA",(BA211/AZ211*100-100)))</f>
        <v>-48.906723074582828</v>
      </c>
      <c r="BE211" s="152">
        <f t="shared" ref="BE211:BE212" si="739">IF(OR(BA211&lt;0,BB211&lt;0),"NM",IF(ISERROR((BB211/BA211*100-100)),"NA",(BB211/BA211*100-100)))</f>
        <v>4.1460569692180798</v>
      </c>
      <c r="BF211" s="150">
        <f t="shared" ref="BF211:BF212" si="740">IF(OR(AI211&lt;0,AZ211&lt;0),"NM",IF(ISERROR((AZ211/AI211*100)),"NA",(AZ211/AI211*100)))</f>
        <v>73.108860296433789</v>
      </c>
      <c r="BG211" s="151">
        <f t="shared" ref="BG211:BG212" si="741">IF(OR(AJ211&lt;0,BA211&lt;0),"NM",IF(ISERROR((BA211/AJ211*100)),"NA",(BA211/AJ211*100)))</f>
        <v>51.467536574116387</v>
      </c>
      <c r="BH211" s="152">
        <f t="shared" ref="BH211:BH212" si="742">IF(OR(AK211&lt;0,BB211&lt;0),"NM",IF(ISERROR((BB211/AK211*100)),"NA",(BB211/AK211*100)))</f>
        <v>50.682156397183419</v>
      </c>
      <c r="BI211" s="150">
        <v>37.630000000000003</v>
      </c>
      <c r="BJ211" s="151">
        <v>15.85</v>
      </c>
      <c r="BK211" s="151">
        <v>25.58</v>
      </c>
      <c r="BL211" s="152">
        <f t="shared" ref="BL211:BL212" si="743">100-BI211-BJ211-BK211</f>
        <v>20.939999999999998</v>
      </c>
      <c r="BM211" s="151">
        <v>-11.020017035775126</v>
      </c>
      <c r="BN211" s="151">
        <v>45.339129999999997</v>
      </c>
      <c r="BO211" s="151">
        <v>23.578831636798085</v>
      </c>
      <c r="BP211" s="151">
        <v>12.777666999999999</v>
      </c>
      <c r="BQ211" s="152">
        <v>17.165667000000003</v>
      </c>
      <c r="BR211" s="150">
        <f t="shared" ref="BR211:BR212" si="744">IFERROR((BA211/BP211*100-100)," ")</f>
        <v>-48.631860631965075</v>
      </c>
      <c r="BS211" s="151">
        <f t="shared" ref="BS211:BS212" si="745">IFERROR((BB211/BQ211*100-100)," ")</f>
        <v>-60.177589066581447</v>
      </c>
    </row>
    <row r="212" spans="2:71" ht="12.75">
      <c r="B212" s="252" t="s">
        <v>501</v>
      </c>
      <c r="C212" s="165" t="s">
        <v>739</v>
      </c>
      <c r="D212" s="177" t="s">
        <v>103</v>
      </c>
      <c r="E212" s="105" t="s">
        <v>286</v>
      </c>
      <c r="F212" s="148">
        <f>VLOOKUP($B212,Snapshot!$D:$AJ,2,FALSE)</f>
        <v>611</v>
      </c>
      <c r="G212" s="148">
        <f>VLOOKUP($B212,Snapshot!$D:$AJ,3,FALSE)</f>
        <v>715</v>
      </c>
      <c r="H212" s="148">
        <f t="shared" si="724"/>
        <v>17.021276595744681</v>
      </c>
      <c r="I212" s="149">
        <f>VLOOKUP($B212,Snapshot!$D:$AJ,8,FALSE)</f>
        <v>4.9791799283154123</v>
      </c>
      <c r="J212" s="250">
        <f>IF(VLOOKUP($B212,Snapshot!$D:$AJ,28,FALSE)="#N/A N/A","NA",VLOOKUP($B212,Snapshot!$D:$AJ,30,FALSE))</f>
        <v>-2.575145</v>
      </c>
      <c r="K212" s="154">
        <f>IF(VLOOKUP($B212,Snapshot!$D:$AJ,29,FALSE)="#N/A N/A","NA",VLOOKUP($B212,Snapshot!$D:$AJ,31,FALSE))</f>
        <v>12.793060000000001</v>
      </c>
      <c r="L212" s="154">
        <f>IF(VLOOKUP($B212,Snapshot!$D:$AJ,30,FALSE)="#N/A N/A","NA",VLOOKUP($B212,Snapshot!$D:$AJ,32,FALSE))</f>
        <v>45.113410000000002</v>
      </c>
      <c r="M212" s="155">
        <f>IF(VLOOKUP($B212,Snapshot!$D:$AJ,31,FALSE)="#N/A N/A","NA",VLOOKUP($B212,Snapshot!$D:$AJ,33,FALSE))</f>
        <v>32.451770000000003</v>
      </c>
      <c r="N212" s="150">
        <f>VLOOKUP($B212,Snapshot!$D:$AJ,10,FALSE)</f>
        <v>22.159645554909975</v>
      </c>
      <c r="O212" s="151">
        <f>VLOOKUP($B212,Snapshot!$D:$AJ,11,FALSE)</f>
        <v>15.998588196754506</v>
      </c>
      <c r="P212" s="151">
        <f>VLOOKUP($B212,Snapshot!$D:$AJ,12,FALSE)</f>
        <v>20.552313086238257</v>
      </c>
      <c r="Q212" s="152">
        <f>VLOOKUP($B212,Snapshot!$D:$AJ,13,FALSE)</f>
        <v>23.789363852214223</v>
      </c>
      <c r="R212" s="150">
        <f t="shared" si="725"/>
        <v>-27.803050111468707</v>
      </c>
      <c r="S212" s="151">
        <f t="shared" si="726"/>
        <v>28.463292094783242</v>
      </c>
      <c r="T212" s="152">
        <f t="shared" si="727"/>
        <v>15.75029901691931</v>
      </c>
      <c r="U212" s="150">
        <f>VLOOKUP($B212,Snapshot!$D:$AJ,17,FALSE)</f>
        <v>38.190869874627325</v>
      </c>
      <c r="V212" s="151">
        <f>VLOOKUP($B212,Snapshot!$D:$AJ,18,FALSE)</f>
        <v>29.729013831008785</v>
      </c>
      <c r="W212" s="152">
        <f>VLOOKUP($B212,Snapshot!$D:$AJ,19,FALSE)</f>
        <v>25.683746896120994</v>
      </c>
      <c r="X212" s="150">
        <f>VLOOKUP($B212,Snapshot!$D:$AJ,20,FALSE)</f>
        <v>5.4701284648977921</v>
      </c>
      <c r="Y212" s="151">
        <f>VLOOKUP($B212,Snapshot!$D:$AJ,21,FALSE)</f>
        <v>4.878538127136653</v>
      </c>
      <c r="Z212" s="152">
        <f>VLOOKUP($B212,Snapshot!$D:$AJ,22,FALSE)</f>
        <v>4.3357727019868353</v>
      </c>
      <c r="AA212" s="150">
        <f>VLOOKUP($B212,Snapshot!$D:$AJ,23,FALSE)</f>
        <v>21.717144714823203</v>
      </c>
      <c r="AB212" s="151">
        <f>VLOOKUP($B212,Snapshot!$D:$AJ,24,FALSE)</f>
        <v>17.226770995837697</v>
      </c>
      <c r="AC212" s="152">
        <f>VLOOKUP($B212,Snapshot!$D:$AJ,25,FALSE)</f>
        <v>14.936092029034858</v>
      </c>
      <c r="AD212" s="151">
        <f>VLOOKUP($B212,Snapshot!$D:$AJ,26,FALSE)</f>
        <v>14.999694399263733</v>
      </c>
      <c r="AE212" s="151">
        <f>VLOOKUP($B212,Snapshot!$D:$AJ,27,FALSE)</f>
        <v>17.348116364139855</v>
      </c>
      <c r="AF212" s="262">
        <f>VLOOKUP($B212,Snapshot!$D:$AJ,28,FALSE)</f>
        <v>17.875778558040068</v>
      </c>
      <c r="AG212" s="152">
        <f>VLOOKUP($B212,Snapshot!$D:$AJ,29,FALSE)</f>
        <v>0.92635024549918166</v>
      </c>
      <c r="AH212" s="150">
        <v>167.59399999999999</v>
      </c>
      <c r="AI212" s="151">
        <v>156.90190000000001</v>
      </c>
      <c r="AJ212" s="151">
        <v>171.82757059732975</v>
      </c>
      <c r="AK212" s="152">
        <v>187.07131542298092</v>
      </c>
      <c r="AL212" s="150">
        <f t="shared" si="728"/>
        <v>-6.3797629986753606</v>
      </c>
      <c r="AM212" s="151">
        <f t="shared" si="729"/>
        <v>9.5127405068579378</v>
      </c>
      <c r="AN212" s="152">
        <f t="shared" si="730"/>
        <v>8.8715360245499824</v>
      </c>
      <c r="AO212" s="150">
        <v>23.919900000000023</v>
      </c>
      <c r="AP212" s="151">
        <v>18.763800000000018</v>
      </c>
      <c r="AQ212" s="151">
        <v>23.33245951032001</v>
      </c>
      <c r="AR212" s="152">
        <v>26.42687181064402</v>
      </c>
      <c r="AS212" s="150">
        <f t="shared" si="731"/>
        <v>-21.555692122458709</v>
      </c>
      <c r="AT212" s="151">
        <f t="shared" si="732"/>
        <v>24.348263732932509</v>
      </c>
      <c r="AU212" s="152">
        <f t="shared" si="733"/>
        <v>13.262263667297233</v>
      </c>
      <c r="AV212" s="150">
        <f t="shared" si="734"/>
        <v>11.958937399738318</v>
      </c>
      <c r="AW212" s="151">
        <f t="shared" si="735"/>
        <v>13.578996332898512</v>
      </c>
      <c r="AX212" s="152">
        <f t="shared" si="736"/>
        <v>14.126629596253744</v>
      </c>
      <c r="AY212" s="150">
        <v>15.254700000000026</v>
      </c>
      <c r="AZ212" s="151">
        <v>11.013428114645802</v>
      </c>
      <c r="BA212" s="151">
        <v>14.148212328566414</v>
      </c>
      <c r="BB212" s="152">
        <v>16.376598075864269</v>
      </c>
      <c r="BC212" s="150">
        <f t="shared" si="737"/>
        <v>-27.803050111468707</v>
      </c>
      <c r="BD212" s="151">
        <f t="shared" si="738"/>
        <v>28.463292094783242</v>
      </c>
      <c r="BE212" s="152">
        <f t="shared" si="739"/>
        <v>15.750299016919328</v>
      </c>
      <c r="BF212" s="150">
        <f t="shared" si="740"/>
        <v>7.0193083159896723</v>
      </c>
      <c r="BG212" s="151">
        <f t="shared" si="741"/>
        <v>8.2339593578507362</v>
      </c>
      <c r="BH212" s="152">
        <f t="shared" si="742"/>
        <v>8.7542005244554311</v>
      </c>
      <c r="BI212" s="150">
        <v>60.89</v>
      </c>
      <c r="BJ212" s="151">
        <v>4.3099999999999996</v>
      </c>
      <c r="BK212" s="151">
        <v>21.77</v>
      </c>
      <c r="BL212" s="152">
        <f t="shared" si="743"/>
        <v>13.029999999999998</v>
      </c>
      <c r="BM212" s="151">
        <v>-11.378635143955336</v>
      </c>
      <c r="BN212" s="151">
        <v>45.113410000000002</v>
      </c>
      <c r="BO212" s="151">
        <v>16.591988769414574</v>
      </c>
      <c r="BP212" s="151" t="e">
        <v>#N/A</v>
      </c>
      <c r="BQ212" s="152" t="e">
        <v>#N/A</v>
      </c>
      <c r="BR212" s="150" t="str">
        <f t="shared" si="744"/>
        <v xml:space="preserve"> </v>
      </c>
      <c r="BS212" s="151" t="str">
        <f t="shared" si="745"/>
        <v xml:space="preserve"> </v>
      </c>
    </row>
    <row r="213" spans="2:71" ht="12.75">
      <c r="B213" s="252" t="s">
        <v>181</v>
      </c>
      <c r="C213" s="165" t="s">
        <v>430</v>
      </c>
      <c r="D213" s="177" t="s">
        <v>103</v>
      </c>
      <c r="E213" s="105" t="s">
        <v>286</v>
      </c>
      <c r="F213" s="148">
        <f>VLOOKUP($B213,Snapshot!$D:$AJ,2,FALSE)</f>
        <v>436.95</v>
      </c>
      <c r="G213" s="148">
        <f>VLOOKUP($B213,Snapshot!$D:$AJ,3,FALSE)</f>
        <v>460</v>
      </c>
      <c r="H213" s="148">
        <f t="shared" ref="H213" si="746">IF(IFERROR(((IF(G213&lt;0,"-",G213))/F213*100-100),"-")=-100,"-",(IFERROR(((IF(G213&lt;0,"-",G213))/F213*100-100),"-")))</f>
        <v>5.2752031124842631</v>
      </c>
      <c r="I213" s="149">
        <f>VLOOKUP($B213,Snapshot!$D:$AJ,8,FALSE)</f>
        <v>10.738680322580645</v>
      </c>
      <c r="J213" s="250">
        <f>IF(VLOOKUP($B213,Snapshot!$D:$AJ,28,FALSE)="#N/A N/A","NA",VLOOKUP($B213,Snapshot!$D:$AJ,30,FALSE))</f>
        <v>30.94096</v>
      </c>
      <c r="K213" s="154">
        <f>IF(VLOOKUP($B213,Snapshot!$D:$AJ,29,FALSE)="#N/A N/A","NA",VLOOKUP($B213,Snapshot!$D:$AJ,31,FALSE))</f>
        <v>39.259540000000001</v>
      </c>
      <c r="L213" s="154">
        <f>IF(VLOOKUP($B213,Snapshot!$D:$AJ,30,FALSE)="#N/A N/A","NA",VLOOKUP($B213,Snapshot!$D:$AJ,32,FALSE))</f>
        <v>155.72569999999999</v>
      </c>
      <c r="M213" s="155">
        <f>IF(VLOOKUP($B213,Snapshot!$D:$AJ,31,FALSE)="#N/A N/A","NA",VLOOKUP($B213,Snapshot!$D:$AJ,33,FALSE))</f>
        <v>64.369900000000001</v>
      </c>
      <c r="N213" s="150">
        <f>VLOOKUP($B213,Snapshot!$D:$AJ,10,FALSE)</f>
        <v>-32.795514022204721</v>
      </c>
      <c r="O213" s="151">
        <f>VLOOKUP($B213,Snapshot!$D:$AJ,11,FALSE)</f>
        <v>75.242129101066183</v>
      </c>
      <c r="P213" s="151">
        <f>VLOOKUP($B213,Snapshot!$D:$AJ,12,FALSE)</f>
        <v>26.729878149971835</v>
      </c>
      <c r="Q213" s="152">
        <f>VLOOKUP($B213,Snapshot!$D:$AJ,13,FALSE)</f>
        <v>46.981054729533611</v>
      </c>
      <c r="R213" s="150" t="str">
        <f t="shared" ref="R213" si="747">IF(AND(N213&lt;0,O213&gt;0),"LP",IF(AND(N213&gt;0,O213&lt;0),"PL",IF(OR(N213&lt;0,O213&lt;0),"Loss",IF(ISERROR((+O213/N213-1)*100),"NA",(+O213/N213-1)*100))))</f>
        <v>LP</v>
      </c>
      <c r="S213" s="151">
        <f t="shared" ref="S213" si="748">IF(AND(O213&lt;0,P213&gt;0),"LP",IF(AND(O213&gt;0,P213&lt;0),"PL",IF(OR(O213&lt;0,P213&lt;0),"Loss",IF(ISERROR((+P213/O213-1)*100),"NA",(+P213/O213-1)*100))))</f>
        <v>-64.47485143054908</v>
      </c>
      <c r="T213" s="152">
        <f t="shared" ref="T213" si="749">IF(AND(P213&lt;0,Q213&gt;0),"LP",IF(AND(P213&gt;0,Q213&lt;0),"PL",IF(OR(P213&lt;0,Q213&lt;0),"Loss",IF(ISERROR((+Q213/P213-1)*100),"NA",(+Q213/P213-1)*100))))</f>
        <v>75.762322843148141</v>
      </c>
      <c r="U213" s="150">
        <f>VLOOKUP($B213,Snapshot!$D:$AJ,17,FALSE)</f>
        <v>5.8072519374496059</v>
      </c>
      <c r="V213" s="151">
        <f>VLOOKUP($B213,Snapshot!$D:$AJ,18,FALSE)</f>
        <v>16.346875864844165</v>
      </c>
      <c r="W213" s="152">
        <f>VLOOKUP($B213,Snapshot!$D:$AJ,19,FALSE)</f>
        <v>9.3005574803607161</v>
      </c>
      <c r="X213" s="150">
        <f>VLOOKUP($B213,Snapshot!$D:$AJ,20,FALSE)</f>
        <v>1.9820588058527728</v>
      </c>
      <c r="Y213" s="151">
        <f>VLOOKUP($B213,Snapshot!$D:$AJ,21,FALSE)</f>
        <v>1.8203229177625118</v>
      </c>
      <c r="Z213" s="152">
        <f>VLOOKUP($B213,Snapshot!$D:$AJ,22,FALSE)</f>
        <v>1.596573205720232</v>
      </c>
      <c r="AA213" s="150">
        <f>VLOOKUP($B213,Snapshot!$D:$AJ,23,FALSE)</f>
        <v>6.106538339956459</v>
      </c>
      <c r="AB213" s="151">
        <f>VLOOKUP($B213,Snapshot!$D:$AJ,24,FALSE)</f>
        <v>11.796585206228549</v>
      </c>
      <c r="AC213" s="152">
        <f>VLOOKUP($B213,Snapshot!$D:$AJ,25,FALSE)</f>
        <v>8.0668862492134075</v>
      </c>
      <c r="AD213" s="151">
        <f>VLOOKUP($B213,Snapshot!$D:$AJ,26,FALSE)</f>
        <v>40.448789171432601</v>
      </c>
      <c r="AE213" s="151">
        <f>VLOOKUP($B213,Snapshot!$D:$AJ,27,FALSE)</f>
        <v>11.609258710128451</v>
      </c>
      <c r="AF213" s="262">
        <f>VLOOKUP($B213,Snapshot!$D:$AJ,28,FALSE)</f>
        <v>18.29053933612532</v>
      </c>
      <c r="AG213" s="152">
        <f>VLOOKUP($B213,Snapshot!$D:$AJ,29,FALSE)</f>
        <v>4.8060418812221082</v>
      </c>
      <c r="AH213" s="150">
        <v>4407.0924999999997</v>
      </c>
      <c r="AI213" s="151">
        <v>4203.8257704853986</v>
      </c>
      <c r="AJ213" s="151">
        <v>4235.7816138053731</v>
      </c>
      <c r="AK213" s="152">
        <v>4356.8194444104338</v>
      </c>
      <c r="AL213" s="150">
        <f t="shared" ref="AL213" si="750">IF(OR(AH213&lt;0,AI213&lt;0),"NM",IF(ISERROR((AI213/AH213*100-100)),"NA",(AI213/AH213*100-100)))</f>
        <v>-4.6122637433773264</v>
      </c>
      <c r="AM213" s="151">
        <f t="shared" ref="AM213" si="751">IF(OR(AI213&lt;0,AJ213&lt;0),"NM",IF(ISERROR((AJ213/AI213*100-100)),"NA",(AJ213/AI213*100-100)))</f>
        <v>0.76016098346256911</v>
      </c>
      <c r="AN213" s="152">
        <f t="shared" ref="AN213" si="752">IF(OR(AJ213&lt;0,AK213&lt;0),"NM",IF(ISERROR((AK213/AJ213*100-100)),"NA",(AK213/AJ213*100-100)))</f>
        <v>2.8575087584914911</v>
      </c>
      <c r="AO213" s="150">
        <v>-72.070800000000744</v>
      </c>
      <c r="AP213" s="151">
        <v>249.27780000000027</v>
      </c>
      <c r="AQ213" s="151">
        <v>131.33646690525021</v>
      </c>
      <c r="AR213" s="152">
        <v>191.77466666296263</v>
      </c>
      <c r="AS213" s="150" t="str">
        <f t="shared" ref="AS213" si="753">IF(OR(AO213&lt;0,AP213&lt;0),"NM",IF(ISERROR((AP213/AO213*100-100)),"NA",(AP213/AO213*100-100)))</f>
        <v>NM</v>
      </c>
      <c r="AT213" s="151">
        <f t="shared" ref="AT213" si="754">IF(OR(AP213&lt;0,AQ213&lt;0),"NM",IF(ISERROR((AQ213/AP213*100-100)),"NA",(AQ213/AP213*100-100)))</f>
        <v>-47.313211643696285</v>
      </c>
      <c r="AU213" s="152">
        <f t="shared" ref="AU213" si="755">IF(OR(AQ213&lt;0,AR213&lt;0),"NM",IF(ISERROR((AR213/AQ213*100-100)),"NA",(AR213/AQ213*100-100)))</f>
        <v>46.017835854617772</v>
      </c>
      <c r="AV213" s="150">
        <f t="shared" ref="AV213" si="756">IF(OR(AI213&lt;0,AP213&lt;0),"NM",IF(ISERROR((AP213/AI213*100)),"NA",(AP213/AI213*100)))</f>
        <v>5.9297842872117226</v>
      </c>
      <c r="AW213" s="151">
        <f t="shared" ref="AW213" si="757">IF(OR(AJ213&lt;0,AQ213&lt;0),"NM",IF(ISERROR((AQ213/AJ213*100)),"NA",(AQ213/AJ213*100)))</f>
        <v>3.1006430189222898</v>
      </c>
      <c r="AX213" s="152">
        <f t="shared" ref="AX213" si="758">IF(OR(AK213&lt;0,AR213&lt;0),"NM",IF(ISERROR((AR213/AK213*100)),"NA",(AR213/AK213*100)))</f>
        <v>4.4017125132187713</v>
      </c>
      <c r="AY213" s="150">
        <v>-69.802300000000741</v>
      </c>
      <c r="AZ213" s="151">
        <v>160.14610000000027</v>
      </c>
      <c r="BA213" s="151">
        <v>56.892139953181548</v>
      </c>
      <c r="BB213" s="152">
        <v>99.994946696886615</v>
      </c>
      <c r="BC213" s="150" t="str">
        <f t="shared" ref="BC213" si="759">IF(OR(AY213&lt;0,AZ213&lt;0),"NM",IF(ISERROR((AZ213/AY213*100-100)),"NA",(AZ213/AY213*100-100)))</f>
        <v>NM</v>
      </c>
      <c r="BD213" s="151">
        <f t="shared" ref="BD213" si="760">IF(OR(AZ213&lt;0,BA213&lt;0),"NM",IF(ISERROR((BA213/AZ213*100-100)),"NA",(BA213/AZ213*100-100)))</f>
        <v>-64.47485143054908</v>
      </c>
      <c r="BE213" s="152">
        <f t="shared" ref="BE213" si="761">IF(OR(BA213&lt;0,BB213&lt;0),"NM",IF(ISERROR((BB213/BA213*100-100)),"NA",(BB213/BA213*100-100)))</f>
        <v>75.762322843148127</v>
      </c>
      <c r="BF213" s="150">
        <f t="shared" ref="BF213" si="762">IF(OR(AI213&lt;0,AZ213&lt;0),"NM",IF(ISERROR((AZ213/AI213*100)),"NA",(AZ213/AI213*100)))</f>
        <v>3.8095322866225461</v>
      </c>
      <c r="BG213" s="151">
        <f t="shared" ref="BG213" si="763">IF(OR(AJ213&lt;0,BA213&lt;0),"NM",IF(ISERROR((BA213/AJ213*100)),"NA",(BA213/AJ213*100)))</f>
        <v>1.3431320389076991</v>
      </c>
      <c r="BH213" s="152">
        <f t="shared" ref="BH213" si="764">IF(OR(AK213&lt;0,BB213&lt;0),"NM",IF(ISERROR((BB213/AK213*100)),"NA",(BB213/AK213*100)))</f>
        <v>2.2951363482637497</v>
      </c>
      <c r="BI213" s="150">
        <v>54.9</v>
      </c>
      <c r="BJ213" s="151">
        <v>13.22</v>
      </c>
      <c r="BK213" s="151">
        <v>21.480000000000004</v>
      </c>
      <c r="BL213" s="152">
        <f t="shared" ref="BL213" si="765">100-BI213-BJ213-BK213</f>
        <v>10.399999999999999</v>
      </c>
      <c r="BM213" s="151">
        <v>-4.4291338582677184</v>
      </c>
      <c r="BN213" s="151">
        <v>155.72569999999999</v>
      </c>
      <c r="BO213" s="151">
        <v>49.989130131421739</v>
      </c>
      <c r="BP213" s="151">
        <v>54.894800000000004</v>
      </c>
      <c r="BQ213" s="152">
        <v>65.362400000000008</v>
      </c>
      <c r="BR213" s="150">
        <f t="shared" ref="BR213" si="766">IFERROR((BA213/BP213*100-100)," ")</f>
        <v>3.6384866201927082</v>
      </c>
      <c r="BS213" s="151">
        <f t="shared" ref="BS213" si="767">IFERROR((BB213/BQ213*100-100)," ")</f>
        <v>52.985426937943828</v>
      </c>
    </row>
    <row r="214" spans="2:71" ht="12.75">
      <c r="B214" s="252" t="s">
        <v>182</v>
      </c>
      <c r="C214" s="165" t="s">
        <v>432</v>
      </c>
      <c r="D214" s="177" t="s">
        <v>103</v>
      </c>
      <c r="E214" s="105" t="s">
        <v>286</v>
      </c>
      <c r="F214" s="148">
        <f>VLOOKUP($B214,Snapshot!$D:$AJ,2,FALSE)</f>
        <v>179.9</v>
      </c>
      <c r="G214" s="148">
        <f>VLOOKUP($B214,Snapshot!$D:$AJ,3,FALSE)</f>
        <v>215</v>
      </c>
      <c r="H214" s="148">
        <f t="shared" ref="H214:H215" si="768">IF(IFERROR(((IF(G214&lt;0,"-",G214))/F214*100-100),"-")=-100,"-",(IFERROR(((IF(G214&lt;0,"-",G214))/F214*100-100),"-")))</f>
        <v>19.510839355197334</v>
      </c>
      <c r="I214" s="149">
        <f>VLOOKUP($B214,Snapshot!$D:$AJ,8,FALSE)</f>
        <v>28.934196742414183</v>
      </c>
      <c r="J214" s="250">
        <f>IF(VLOOKUP($B214,Snapshot!$D:$AJ,28,FALSE)="#N/A N/A","NA",VLOOKUP($B214,Snapshot!$D:$AJ,30,FALSE))</f>
        <v>9.9633210000000005</v>
      </c>
      <c r="K214" s="154">
        <f>IF(VLOOKUP($B214,Snapshot!$D:$AJ,29,FALSE)="#N/A N/A","NA",VLOOKUP($B214,Snapshot!$D:$AJ,31,FALSE))</f>
        <v>8.2105259999999998</v>
      </c>
      <c r="L214" s="154">
        <f>IF(VLOOKUP($B214,Snapshot!$D:$AJ,30,FALSE)="#N/A N/A","NA",VLOOKUP($B214,Snapshot!$D:$AJ,32,FALSE))</f>
        <v>99.004419999999996</v>
      </c>
      <c r="M214" s="155">
        <f>IF(VLOOKUP($B214,Snapshot!$D:$AJ,31,FALSE)="#N/A N/A","NA",VLOOKUP($B214,Snapshot!$D:$AJ,33,FALSE))</f>
        <v>38.597839999999998</v>
      </c>
      <c r="N214" s="150">
        <f>VLOOKUP($B214,Snapshot!$D:$AJ,10,FALSE)</f>
        <v>6.6231081340508879</v>
      </c>
      <c r="O214" s="151">
        <f>VLOOKUP($B214,Snapshot!$D:$AJ,11,FALSE)</f>
        <v>29.45561867779579</v>
      </c>
      <c r="P214" s="151">
        <f>VLOOKUP($B214,Snapshot!$D:$AJ,12,FALSE)</f>
        <v>9.4722739002673926</v>
      </c>
      <c r="Q214" s="152">
        <f>VLOOKUP($B214,Snapshot!$D:$AJ,13,FALSE)</f>
        <v>13.311907920428702</v>
      </c>
      <c r="R214" s="150">
        <f t="shared" ref="R214:R215" si="769">IF(AND(N214&lt;0,O214&gt;0),"LP",IF(AND(N214&gt;0,O214&lt;0),"PL",IF(OR(N214&lt;0,O214&lt;0),"Loss",IF(ISERROR((+O214/N214-1)*100),"NA",(+O214/N214-1)*100))))</f>
        <v>344.74011418231021</v>
      </c>
      <c r="S214" s="151">
        <f t="shared" ref="S214:S215" si="770">IF(AND(O214&lt;0,P214&gt;0),"LP",IF(AND(O214&gt;0,P214&lt;0),"PL",IF(OR(O214&lt;0,P214&lt;0),"Loss",IF(ISERROR((+P214/O214-1)*100),"NA",(+P214/O214-1)*100))))</f>
        <v>-67.842217120335775</v>
      </c>
      <c r="T214" s="152">
        <f t="shared" ref="T214:T215" si="771">IF(AND(P214&lt;0,Q214&gt;0),"LP",IF(AND(P214&gt;0,Q214&lt;0),"PL",IF(OR(P214&lt;0,Q214&lt;0),"Loss",IF(ISERROR((+Q214/P214-1)*100),"NA",(+Q214/P214-1)*100))))</f>
        <v>40.535504574597667</v>
      </c>
      <c r="U214" s="150">
        <f>VLOOKUP($B214,Snapshot!$D:$AJ,17,FALSE)</f>
        <v>6.1074935131344592</v>
      </c>
      <c r="V214" s="151">
        <f>VLOOKUP($B214,Snapshot!$D:$AJ,18,FALSE)</f>
        <v>18.992271749544912</v>
      </c>
      <c r="W214" s="152">
        <f>VLOOKUP($B214,Snapshot!$D:$AJ,19,FALSE)</f>
        <v>13.51421607446083</v>
      </c>
      <c r="X214" s="150">
        <f>VLOOKUP($B214,Snapshot!$D:$AJ,20,FALSE)</f>
        <v>1.3481842767933887</v>
      </c>
      <c r="Y214" s="151">
        <f>VLOOKUP($B214,Snapshot!$D:$AJ,21,FALSE)</f>
        <v>1.3238410553199433</v>
      </c>
      <c r="Z214" s="152">
        <f>VLOOKUP($B214,Snapshot!$D:$AJ,22,FALSE)</f>
        <v>1.2531018761151178</v>
      </c>
      <c r="AA214" s="150">
        <f>VLOOKUP($B214,Snapshot!$D:$AJ,23,FALSE)</f>
        <v>4.7214485157698158</v>
      </c>
      <c r="AB214" s="151">
        <f>VLOOKUP($B214,Snapshot!$D:$AJ,24,FALSE)</f>
        <v>9.7178218817032089</v>
      </c>
      <c r="AC214" s="152">
        <f>VLOOKUP($B214,Snapshot!$D:$AJ,25,FALSE)</f>
        <v>8.3344480005705908</v>
      </c>
      <c r="AD214" s="151">
        <f>VLOOKUP($B214,Snapshot!$D:$AJ,26,FALSE)</f>
        <v>25.079884860518181</v>
      </c>
      <c r="AE214" s="151">
        <f>VLOOKUP($B214,Snapshot!$D:$AJ,27,FALSE)</f>
        <v>6.944948573754063</v>
      </c>
      <c r="AF214" s="262">
        <f>VLOOKUP($B214,Snapshot!$D:$AJ,28,FALSE)</f>
        <v>9.2910942658289652</v>
      </c>
      <c r="AG214" s="152">
        <f>VLOOKUP($B214,Snapshot!$D:$AJ,29,FALSE)</f>
        <v>10.005558643690941</v>
      </c>
      <c r="AH214" s="150">
        <v>8417.5591000000004</v>
      </c>
      <c r="AI214" s="151">
        <v>7763.5185000000001</v>
      </c>
      <c r="AJ214" s="151">
        <v>9793.087607338919</v>
      </c>
      <c r="AK214" s="152">
        <v>11304.59344606312</v>
      </c>
      <c r="AL214" s="150">
        <f t="shared" ref="AL214:AL215" si="772">IF(OR(AH214&lt;0,AI214&lt;0),"NM",IF(ISERROR((AI214/AH214*100-100)),"NA",(AI214/AH214*100-100)))</f>
        <v>-7.7699555444760762</v>
      </c>
      <c r="AM214" s="151">
        <f t="shared" ref="AM214:AM215" si="773">IF(OR(AI214&lt;0,AJ214&lt;0),"NM",IF(ISERROR((AJ214/AI214*100-100)),"NA",(AJ214/AI214*100-100)))</f>
        <v>26.142387724572558</v>
      </c>
      <c r="AN214" s="152">
        <f t="shared" ref="AN214:AN215" si="774">IF(OR(AJ214&lt;0,AK214&lt;0),"NM",IF(ISERROR((AK214/AJ214*100-100)),"NA",(AK214/AJ214*100-100)))</f>
        <v>15.434415572791167</v>
      </c>
      <c r="AO214" s="150">
        <v>306.3620999999996</v>
      </c>
      <c r="AP214" s="151">
        <v>767.71779999999978</v>
      </c>
      <c r="AQ214" s="151">
        <v>382.35708332776835</v>
      </c>
      <c r="AR214" s="152">
        <v>447.6680612410139</v>
      </c>
      <c r="AS214" s="150">
        <f t="shared" ref="AS214:AS215" si="775">IF(OR(AO214&lt;0,AP214&lt;0),"NM",IF(ISERROR((AP214/AO214*100-100)),"NA",(AP214/AO214*100-100)))</f>
        <v>150.59163649811799</v>
      </c>
      <c r="AT214" s="151">
        <f t="shared" ref="AT214:AT215" si="776">IF(OR(AP214&lt;0,AQ214&lt;0),"NM",IF(ISERROR((AQ214/AP214*100-100)),"NA",(AQ214/AP214*100-100)))</f>
        <v>-50.195620926365329</v>
      </c>
      <c r="AU214" s="152">
        <f t="shared" ref="AU214:AU215" si="777">IF(OR(AQ214&lt;0,AR214&lt;0),"NM",IF(ISERROR((AR214/AQ214*100-100)),"NA",(AR214/AQ214*100-100)))</f>
        <v>17.081147639485209</v>
      </c>
      <c r="AV214" s="150">
        <f t="shared" ref="AV214:AV215" si="778">IF(OR(AI214&lt;0,AP214&lt;0),"NM",IF(ISERROR((AP214/AI214*100)),"NA",(AP214/AI214*100)))</f>
        <v>9.888786894756544</v>
      </c>
      <c r="AW214" s="151">
        <f t="shared" ref="AW214:AW215" si="779">IF(OR(AJ214&lt;0,AQ214&lt;0),"NM",IF(ISERROR((AQ214/AJ214*100)),"NA",(AQ214/AJ214*100)))</f>
        <v>3.9043568143026799</v>
      </c>
      <c r="AX214" s="152">
        <f t="shared" ref="AX214:AX215" si="780">IF(OR(AK214&lt;0,AR214&lt;0),"NM",IF(ISERROR((AR214/AK214*100)),"NA",(AR214/AK214*100)))</f>
        <v>3.9600544979962682</v>
      </c>
      <c r="AY214" s="150">
        <v>91.210531054569842</v>
      </c>
      <c r="AZ214" s="151">
        <v>405.64981995838542</v>
      </c>
      <c r="BA214" s="151">
        <v>130.44798835396639</v>
      </c>
      <c r="BB214" s="152">
        <v>183.3257386406591</v>
      </c>
      <c r="BC214" s="150">
        <f t="shared" ref="BC214:BC215" si="781">IF(OR(AY214&lt;0,AZ214&lt;0),"NM",IF(ISERROR((AZ214/AY214*100-100)),"NA",(AZ214/AY214*100-100)))</f>
        <v>344.74011418231021</v>
      </c>
      <c r="BD214" s="151">
        <f t="shared" ref="BD214:BD215" si="782">IF(OR(AZ214&lt;0,BA214&lt;0),"NM",IF(ISERROR((BA214/AZ214*100-100)),"NA",(BA214/AZ214*100-100)))</f>
        <v>-67.842217120335789</v>
      </c>
      <c r="BE214" s="152">
        <f t="shared" ref="BE214:BE215" si="783">IF(OR(BA214&lt;0,BB214&lt;0),"NM",IF(ISERROR((BB214/BA214*100-100)),"NA",(BB214/BA214*100-100)))</f>
        <v>40.535504574597695</v>
      </c>
      <c r="BF214" s="150">
        <f t="shared" ref="BF214:BF215" si="784">IF(OR(AI214&lt;0,AZ214&lt;0),"NM",IF(ISERROR((AZ214/AI214*100)),"NA",(AZ214/AI214*100)))</f>
        <v>5.22507700546325</v>
      </c>
      <c r="BG214" s="151">
        <f t="shared" ref="BG214:BG215" si="785">IF(OR(AJ214&lt;0,BA214&lt;0),"NM",IF(ISERROR((BA214/AJ214*100)),"NA",(BA214/AJ214*100)))</f>
        <v>1.3320414723565728</v>
      </c>
      <c r="BH214" s="152">
        <f t="shared" ref="BH214:BH215" si="786">IF(OR(AK214&lt;0,BB214&lt;0),"NM",IF(ISERROR((BB214/AK214*100)),"NA",(BB214/AK214*100)))</f>
        <v>1.6216924519696301</v>
      </c>
      <c r="BI214" s="150">
        <v>51.5</v>
      </c>
      <c r="BJ214" s="151">
        <v>7.79</v>
      </c>
      <c r="BK214" s="151">
        <v>29.630000000000003</v>
      </c>
      <c r="BL214" s="152">
        <f t="shared" ref="BL214:BL215" si="787">100-BI214-BJ214-BK214</f>
        <v>11.079999999999998</v>
      </c>
      <c r="BM214" s="151">
        <v>-8.5873983739837456</v>
      </c>
      <c r="BN214" s="151">
        <v>99.004419999999996</v>
      </c>
      <c r="BO214" s="151">
        <v>50.38977510155317</v>
      </c>
      <c r="BP214" s="151">
        <v>118.515857</v>
      </c>
      <c r="BQ214" s="152">
        <v>148.125619</v>
      </c>
      <c r="BR214" s="150">
        <f t="shared" ref="BR214:BR215" si="788">IFERROR((BA214/BP214*100-100)," ")</f>
        <v>10.067961921725299</v>
      </c>
      <c r="BS214" s="151">
        <f t="shared" ref="BS214:BS215" si="789">IFERROR((BB214/BQ214*100-100)," ")</f>
        <v>23.76369454406067</v>
      </c>
    </row>
    <row r="215" spans="2:71" ht="12.75">
      <c r="B215" s="252" t="s">
        <v>183</v>
      </c>
      <c r="C215" s="165" t="s">
        <v>431</v>
      </c>
      <c r="D215" s="177" t="s">
        <v>103</v>
      </c>
      <c r="E215" s="105" t="s">
        <v>288</v>
      </c>
      <c r="F215" s="148">
        <f>VLOOKUP($B215,Snapshot!$D:$AJ,2,FALSE)</f>
        <v>549.20000000000005</v>
      </c>
      <c r="G215" s="148">
        <f>VLOOKUP($B215,Snapshot!$D:$AJ,3,FALSE)</f>
        <v>475</v>
      </c>
      <c r="H215" s="148">
        <f t="shared" si="768"/>
        <v>-13.510560815731978</v>
      </c>
      <c r="I215" s="149">
        <f>VLOOKUP($B215,Snapshot!$D:$AJ,8,FALSE)</f>
        <v>4.5897252090800471</v>
      </c>
      <c r="J215" s="250">
        <f>IF(VLOOKUP($B215,Snapshot!$D:$AJ,28,FALSE)="#N/A N/A","NA",VLOOKUP($B215,Snapshot!$D:$AJ,30,FALSE))</f>
        <v>13.83563</v>
      </c>
      <c r="K215" s="154">
        <f>IF(VLOOKUP($B215,Snapshot!$D:$AJ,29,FALSE)="#N/A N/A","NA",VLOOKUP($B215,Snapshot!$D:$AJ,31,FALSE))</f>
        <v>29.056519999999999</v>
      </c>
      <c r="L215" s="154">
        <f>IF(VLOOKUP($B215,Snapshot!$D:$AJ,30,FALSE)="#N/A N/A","NA",VLOOKUP($B215,Snapshot!$D:$AJ,32,FALSE))</f>
        <v>20.862680000000001</v>
      </c>
      <c r="M215" s="155">
        <f>IF(VLOOKUP($B215,Snapshot!$D:$AJ,31,FALSE)="#N/A N/A","NA",VLOOKUP($B215,Snapshot!$D:$AJ,33,FALSE))</f>
        <v>31.35613</v>
      </c>
      <c r="N215" s="150">
        <f>VLOOKUP($B215,Snapshot!$D:$AJ,10,FALSE)</f>
        <v>20.64357142857143</v>
      </c>
      <c r="O215" s="151">
        <f>VLOOKUP($B215,Snapshot!$D:$AJ,11,FALSE)</f>
        <v>24.972571428571385</v>
      </c>
      <c r="P215" s="151">
        <f>VLOOKUP($B215,Snapshot!$D:$AJ,12,FALSE)</f>
        <v>23.361680405099968</v>
      </c>
      <c r="Q215" s="152">
        <f>VLOOKUP($B215,Snapshot!$D:$AJ,13,FALSE)</f>
        <v>30.764986779951542</v>
      </c>
      <c r="R215" s="150">
        <f t="shared" si="769"/>
        <v>20.970208643299326</v>
      </c>
      <c r="S215" s="151">
        <f t="shared" si="770"/>
        <v>-6.4506413689876529</v>
      </c>
      <c r="T215" s="152">
        <f t="shared" si="771"/>
        <v>31.689956571939916</v>
      </c>
      <c r="U215" s="150">
        <f>VLOOKUP($B215,Snapshot!$D:$AJ,17,FALSE)</f>
        <v>21.992128506704539</v>
      </c>
      <c r="V215" s="151">
        <f>VLOOKUP($B215,Snapshot!$D:$AJ,18,FALSE)</f>
        <v>23.508582879171101</v>
      </c>
      <c r="W215" s="152">
        <f>VLOOKUP($B215,Snapshot!$D:$AJ,19,FALSE)</f>
        <v>17.851462245967689</v>
      </c>
      <c r="X215" s="150">
        <f>VLOOKUP($B215,Snapshot!$D:$AJ,20,FALSE)</f>
        <v>4.4954594035833644</v>
      </c>
      <c r="Y215" s="151">
        <f>VLOOKUP($B215,Snapshot!$D:$AJ,21,FALSE)</f>
        <v>3.9647449402247785</v>
      </c>
      <c r="Z215" s="152">
        <f>VLOOKUP($B215,Snapshot!$D:$AJ,22,FALSE)</f>
        <v>3.4312908706731569</v>
      </c>
      <c r="AA215" s="150">
        <f>VLOOKUP($B215,Snapshot!$D:$AJ,23,FALSE)</f>
        <v>15.322787671377583</v>
      </c>
      <c r="AB215" s="151">
        <f>VLOOKUP($B215,Snapshot!$D:$AJ,24,FALSE)</f>
        <v>15.238594386767094</v>
      </c>
      <c r="AC215" s="152">
        <f>VLOOKUP($B215,Snapshot!$D:$AJ,25,FALSE)</f>
        <v>11.540114915711355</v>
      </c>
      <c r="AD215" s="151">
        <f>VLOOKUP($B215,Snapshot!$D:$AJ,26,FALSE)</f>
        <v>22.356394237225246</v>
      </c>
      <c r="AE215" s="151">
        <f>VLOOKUP($B215,Snapshot!$D:$AJ,27,FALSE)</f>
        <v>17.923054533276829</v>
      </c>
      <c r="AF215" s="262">
        <f>VLOOKUP($B215,Snapshot!$D:$AJ,28,FALSE)</f>
        <v>20.60772180398844</v>
      </c>
      <c r="AG215" s="152">
        <f>VLOOKUP($B215,Snapshot!$D:$AJ,29,FALSE)</f>
        <v>1.3641244407449773</v>
      </c>
      <c r="AH215" s="150">
        <v>141.40660000000003</v>
      </c>
      <c r="AI215" s="151">
        <v>140.00019999999998</v>
      </c>
      <c r="AJ215" s="151">
        <v>137.19759502215675</v>
      </c>
      <c r="AK215" s="152">
        <v>142.81900648812709</v>
      </c>
      <c r="AL215" s="150">
        <f t="shared" si="772"/>
        <v>-0.99457875374984894</v>
      </c>
      <c r="AM215" s="151">
        <f t="shared" si="773"/>
        <v>-2.0018578386625308</v>
      </c>
      <c r="AN215" s="152">
        <f t="shared" si="774"/>
        <v>4.0973104995481151</v>
      </c>
      <c r="AO215" s="150">
        <v>20.343300000000031</v>
      </c>
      <c r="AP215" s="151">
        <v>23.668499999999977</v>
      </c>
      <c r="AQ215" s="151">
        <v>23.759895987605734</v>
      </c>
      <c r="AR215" s="152">
        <v>30.854714268387674</v>
      </c>
      <c r="AS215" s="150">
        <f t="shared" si="775"/>
        <v>16.34543068233738</v>
      </c>
      <c r="AT215" s="151">
        <f t="shared" si="776"/>
        <v>0.38615031626743246</v>
      </c>
      <c r="AU215" s="152">
        <f t="shared" si="777"/>
        <v>29.860477017588494</v>
      </c>
      <c r="AV215" s="150">
        <f t="shared" si="778"/>
        <v>16.906047277075302</v>
      </c>
      <c r="AW215" s="151">
        <f t="shared" si="779"/>
        <v>17.318012013088588</v>
      </c>
      <c r="AX215" s="152">
        <f t="shared" si="780"/>
        <v>21.604067292648971</v>
      </c>
      <c r="AY215" s="150">
        <v>14.450500000000002</v>
      </c>
      <c r="AZ215" s="151">
        <v>17.48079999999997</v>
      </c>
      <c r="BA215" s="151">
        <v>16.353176283569976</v>
      </c>
      <c r="BB215" s="152">
        <v>21.535490745966079</v>
      </c>
      <c r="BC215" s="150">
        <f t="shared" si="781"/>
        <v>20.97020864329933</v>
      </c>
      <c r="BD215" s="151">
        <f t="shared" si="782"/>
        <v>-6.4506413689876609</v>
      </c>
      <c r="BE215" s="152">
        <f t="shared" si="783"/>
        <v>31.689956571939916</v>
      </c>
      <c r="BF215" s="150">
        <f t="shared" si="784"/>
        <v>12.486267876760158</v>
      </c>
      <c r="BG215" s="151">
        <f t="shared" si="785"/>
        <v>11.919433632148593</v>
      </c>
      <c r="BH215" s="152">
        <f t="shared" si="786"/>
        <v>15.078868895335987</v>
      </c>
      <c r="BI215" s="150">
        <v>45</v>
      </c>
      <c r="BJ215" s="151">
        <v>16.16</v>
      </c>
      <c r="BK215" s="151">
        <v>30.099999999999998</v>
      </c>
      <c r="BL215" s="152">
        <f t="shared" si="787"/>
        <v>8.7400000000000055</v>
      </c>
      <c r="BM215" s="151">
        <v>-3.7504381352961786</v>
      </c>
      <c r="BN215" s="151">
        <v>20.862680000000001</v>
      </c>
      <c r="BO215" s="151">
        <v>15.916779163679809</v>
      </c>
      <c r="BP215" s="151">
        <v>11.055999999999999</v>
      </c>
      <c r="BQ215" s="152">
        <v>14.367000000000001</v>
      </c>
      <c r="BR215" s="150">
        <f t="shared" si="788"/>
        <v>47.912231218975933</v>
      </c>
      <c r="BS215" s="151">
        <f t="shared" si="789"/>
        <v>49.895529658008485</v>
      </c>
    </row>
    <row r="216" spans="2:71" ht="12.75">
      <c r="B216" s="252" t="s">
        <v>186</v>
      </c>
      <c r="C216" s="165" t="s">
        <v>435</v>
      </c>
      <c r="D216" s="177" t="s">
        <v>103</v>
      </c>
      <c r="E216" s="105" t="s">
        <v>286</v>
      </c>
      <c r="F216" s="148">
        <f>VLOOKUP($B216,Snapshot!$D:$AJ,2,FALSE)</f>
        <v>296.64999999999998</v>
      </c>
      <c r="G216" s="148">
        <f>VLOOKUP($B216,Snapshot!$D:$AJ,3,FALSE)</f>
        <v>360</v>
      </c>
      <c r="H216" s="148">
        <f t="shared" ref="H216:H217" si="790">IF(IFERROR(((IF(G216&lt;0,"-",G216))/F216*100-100),"-")=-100,"-",(IFERROR(((IF(G216&lt;0,"-",G216))/F216*100-100),"-")))</f>
        <v>21.355132310803995</v>
      </c>
      <c r="I216" s="149">
        <f>VLOOKUP($B216,Snapshot!$D:$AJ,8,FALSE)</f>
        <v>45.246057658303471</v>
      </c>
      <c r="J216" s="250">
        <f>IF(VLOOKUP($B216,Snapshot!$D:$AJ,28,FALSE)="#N/A N/A","NA",VLOOKUP($B216,Snapshot!$D:$AJ,30,FALSE))</f>
        <v>10.85575</v>
      </c>
      <c r="K216" s="154">
        <f>IF(VLOOKUP($B216,Snapshot!$D:$AJ,29,FALSE)="#N/A N/A","NA",VLOOKUP($B216,Snapshot!$D:$AJ,31,FALSE))</f>
        <v>13.290050000000001</v>
      </c>
      <c r="L216" s="154">
        <f>IF(VLOOKUP($B216,Snapshot!$D:$AJ,30,FALSE)="#N/A N/A","NA",VLOOKUP($B216,Snapshot!$D:$AJ,32,FALSE))</f>
        <v>58.424570000000003</v>
      </c>
      <c r="M216" s="155">
        <f>IF(VLOOKUP($B216,Snapshot!$D:$AJ,31,FALSE)="#N/A N/A","NA",VLOOKUP($B216,Snapshot!$D:$AJ,33,FALSE))</f>
        <v>44.672029999999999</v>
      </c>
      <c r="N216" s="150">
        <f>VLOOKUP($B216,Snapshot!$D:$AJ,10,FALSE)</f>
        <v>31.984178223901068</v>
      </c>
      <c r="O216" s="151">
        <f>VLOOKUP($B216,Snapshot!$D:$AJ,11,FALSE)</f>
        <v>46.344786420106544</v>
      </c>
      <c r="P216" s="151">
        <f>VLOOKUP($B216,Snapshot!$D:$AJ,12,FALSE)</f>
        <v>47.900010946120453</v>
      </c>
      <c r="Q216" s="152">
        <f>VLOOKUP($B216,Snapshot!$D:$AJ,13,FALSE)</f>
        <v>53.543890794492349</v>
      </c>
      <c r="R216" s="150">
        <f t="shared" ref="R216:R217" si="791">IF(AND(N216&lt;0,O216&gt;0),"LP",IF(AND(N216&gt;0,O216&lt;0),"PL",IF(OR(N216&lt;0,O216&lt;0),"Loss",IF(ISERROR((+O216/N216-1)*100),"NA",(+O216/N216-1)*100))))</f>
        <v>44.89910009779183</v>
      </c>
      <c r="S216" s="151">
        <f t="shared" ref="S216:S217" si="792">IF(AND(O216&lt;0,P216&gt;0),"LP",IF(AND(O216&gt;0,P216&lt;0),"PL",IF(OR(O216&lt;0,P216&lt;0),"Loss",IF(ISERROR((+P216/O216-1)*100),"NA",(+P216/O216-1)*100))))</f>
        <v>3.3557701872139356</v>
      </c>
      <c r="T216" s="152">
        <f t="shared" ref="T216:T217" si="793">IF(AND(P216&lt;0,Q216&gt;0),"LP",IF(AND(P216&gt;0,Q216&lt;0),"PL",IF(OR(P216&lt;0,Q216&lt;0),"Loss",IF(ISERROR((+Q216/P216-1)*100),"NA",(+Q216/P216-1)*100))))</f>
        <v>11.782627471046547</v>
      </c>
      <c r="U216" s="150">
        <f>VLOOKUP($B216,Snapshot!$D:$AJ,17,FALSE)</f>
        <v>6.4009357451974207</v>
      </c>
      <c r="V216" s="151">
        <f>VLOOKUP($B216,Snapshot!$D:$AJ,18,FALSE)</f>
        <v>6.1931092319306957</v>
      </c>
      <c r="W216" s="152">
        <f>VLOOKUP($B216,Snapshot!$D:$AJ,19,FALSE)</f>
        <v>5.5403146016896123</v>
      </c>
      <c r="X216" s="150">
        <f>VLOOKUP($B216,Snapshot!$D:$AJ,20,FALSE)</f>
        <v>1.1294342365981118</v>
      </c>
      <c r="Y216" s="151">
        <f>VLOOKUP($B216,Snapshot!$D:$AJ,21,FALSE)</f>
        <v>1.0027339415594159</v>
      </c>
      <c r="Z216" s="152">
        <f>VLOOKUP($B216,Snapshot!$D:$AJ,22,FALSE)</f>
        <v>0.89035993235186328</v>
      </c>
      <c r="AA216" s="150">
        <f>VLOOKUP($B216,Snapshot!$D:$AJ,23,FALSE)</f>
        <v>4.2502727674448861</v>
      </c>
      <c r="AB216" s="151">
        <f>VLOOKUP($B216,Snapshot!$D:$AJ,24,FALSE)</f>
        <v>3.6963069622300555</v>
      </c>
      <c r="AC216" s="152">
        <f>VLOOKUP($B216,Snapshot!$D:$AJ,25,FALSE)</f>
        <v>2.9886620604058254</v>
      </c>
      <c r="AD216" s="151">
        <f>VLOOKUP($B216,Snapshot!$D:$AJ,26,FALSE)</f>
        <v>18.81212828277156</v>
      </c>
      <c r="AE216" s="151">
        <f>VLOOKUP($B216,Snapshot!$D:$AJ,27,FALSE)</f>
        <v>16.815112471566554</v>
      </c>
      <c r="AF216" s="262">
        <f>VLOOKUP($B216,Snapshot!$D:$AJ,28,FALSE)</f>
        <v>16.68891323520311</v>
      </c>
      <c r="AG216" s="152">
        <f>VLOOKUP($B216,Snapshot!$D:$AJ,29,FALSE)</f>
        <v>4.1294454744648572</v>
      </c>
      <c r="AH216" s="150">
        <v>6848.2921999999999</v>
      </c>
      <c r="AI216" s="151">
        <v>6430.3700999999992</v>
      </c>
      <c r="AJ216" s="151">
        <v>6171.6846509011148</v>
      </c>
      <c r="AK216" s="152">
        <v>6149.0741736691625</v>
      </c>
      <c r="AL216" s="150">
        <f t="shared" ref="AL216:AL217" si="794">IF(OR(AH216&lt;0,AI216&lt;0),"NM",IF(ISERROR((AI216/AH216*100-100)),"NA",(AI216/AH216*100-100)))</f>
        <v>-6.1025740110797244</v>
      </c>
      <c r="AM216" s="151">
        <f t="shared" ref="AM216:AM217" si="795">IF(OR(AI216&lt;0,AJ216&lt;0),"NM",IF(ISERROR((AJ216/AI216*100-100)),"NA",(AJ216/AI216*100-100)))</f>
        <v>-4.022870302580003</v>
      </c>
      <c r="AN216" s="152">
        <f t="shared" ref="AN216:AN217" si="796">IF(OR(AJ216&lt;0,AK216&lt;0),"NM",IF(ISERROR((AK216/AJ216*100-100)),"NA",(AK216/AJ216*100-100)))</f>
        <v>-0.36635827186424308</v>
      </c>
      <c r="AO216" s="150">
        <v>857.10780000000068</v>
      </c>
      <c r="AP216" s="151">
        <v>1086.4602999999997</v>
      </c>
      <c r="AQ216" s="151">
        <v>1139.1742379782936</v>
      </c>
      <c r="AR216" s="152">
        <v>1235.3981231612934</v>
      </c>
      <c r="AS216" s="150">
        <f t="shared" ref="AS216:AS217" si="797">IF(OR(AO216&lt;0,AP216&lt;0),"NM",IF(ISERROR((AP216/AO216*100-100)),"NA",(AP216/AO216*100-100)))</f>
        <v>26.758886105108232</v>
      </c>
      <c r="AT216" s="151">
        <f t="shared" ref="AT216:AT217" si="798">IF(OR(AP216&lt;0,AQ216&lt;0),"NM",IF(ISERROR((AQ216/AP216*100-100)),"NA",(AQ216/AP216*100-100)))</f>
        <v>4.851897301566737</v>
      </c>
      <c r="AU216" s="152">
        <f t="shared" ref="AU216:AU217" si="799">IF(OR(AQ216&lt;0,AR216&lt;0),"NM",IF(ISERROR((AR216/AQ216*100-100)),"NA",(AR216/AQ216*100-100)))</f>
        <v>8.4468101520421897</v>
      </c>
      <c r="AV216" s="150">
        <f t="shared" ref="AV216:AV217" si="800">IF(OR(AI216&lt;0,AP216&lt;0),"NM",IF(ISERROR((AP216/AI216*100)),"NA",(AP216/AI216*100)))</f>
        <v>16.895766232802057</v>
      </c>
      <c r="AW216" s="151">
        <f t="shared" ref="AW216:AW217" si="801">IF(OR(AJ216&lt;0,AQ216&lt;0),"NM",IF(ISERROR((AQ216/AJ216*100)),"NA",(AQ216/AJ216*100)))</f>
        <v>18.458075913064761</v>
      </c>
      <c r="AX216" s="152">
        <f t="shared" ref="AX216:AX217" si="802">IF(OR(AK216&lt;0,AR216&lt;0),"NM",IF(ISERROR((AR216/AK216*100)),"NA",(AR216/AK216*100)))</f>
        <v>20.090798846619364</v>
      </c>
      <c r="AY216" s="150">
        <v>402.36991762657811</v>
      </c>
      <c r="AZ216" s="151">
        <v>583.03038970513796</v>
      </c>
      <c r="BA216" s="151">
        <v>602.59554970526028</v>
      </c>
      <c r="BB216" s="152">
        <v>673.59713848413628</v>
      </c>
      <c r="BC216" s="150">
        <f t="shared" ref="BC216:BC217" si="803">IF(OR(AY216&lt;0,AZ216&lt;0),"NM",IF(ISERROR((AZ216/AY216*100-100)),"NA",(AZ216/AY216*100-100)))</f>
        <v>44.89910009779183</v>
      </c>
      <c r="BD216" s="151">
        <f t="shared" ref="BD216:BD217" si="804">IF(OR(AZ216&lt;0,BA216&lt;0),"NM",IF(ISERROR((BA216/AZ216*100-100)),"NA",(BA216/AZ216*100-100)))</f>
        <v>3.3557701872139631</v>
      </c>
      <c r="BE216" s="152">
        <f t="shared" ref="BE216:BE217" si="805">IF(OR(BA216&lt;0,BB216&lt;0),"NM",IF(ISERROR((BB216/BA216*100-100)),"NA",(BB216/BA216*100-100)))</f>
        <v>11.782627471046553</v>
      </c>
      <c r="BF216" s="150">
        <f t="shared" ref="BF216:BF217" si="806">IF(OR(AI216&lt;0,AZ216&lt;0),"NM",IF(ISERROR((AZ216/AI216*100)),"NA",(AZ216/AI216*100)))</f>
        <v>9.0668247805073925</v>
      </c>
      <c r="BG216" s="151">
        <f t="shared" ref="BG216:BG217" si="807">IF(OR(AJ216&lt;0,BA216&lt;0),"NM",IF(ISERROR((BA216/AJ216*100)),"NA",(BA216/AJ216*100)))</f>
        <v>9.7638745948770485</v>
      </c>
      <c r="BH216" s="152">
        <f t="shared" ref="BH216:BH217" si="808">IF(OR(AK216&lt;0,BB216&lt;0),"NM",IF(ISERROR((BB216/AK216*100)),"NA",(BB216/AK216*100)))</f>
        <v>10.954448091853147</v>
      </c>
      <c r="BI216" s="150">
        <v>58.89</v>
      </c>
      <c r="BJ216" s="151">
        <v>8.57</v>
      </c>
      <c r="BK216" s="151">
        <v>29.049999999999997</v>
      </c>
      <c r="BL216" s="152">
        <f t="shared" ref="BL216:BL217" si="809">100-BI216-BJ216-BK216</f>
        <v>3.490000000000002</v>
      </c>
      <c r="BM216" s="151">
        <v>-13.914683691236235</v>
      </c>
      <c r="BN216" s="151">
        <v>58.424570000000003</v>
      </c>
      <c r="BO216" s="151">
        <v>95.323411039426517</v>
      </c>
      <c r="BP216" s="151">
        <v>93.503056000000001</v>
      </c>
      <c r="BQ216" s="152">
        <v>163.697813</v>
      </c>
      <c r="BR216" s="150">
        <f t="shared" ref="BR216:BR217" si="810">IFERROR((BA216/BP216*100-100)," ")</f>
        <v>544.46615488723728</v>
      </c>
      <c r="BS216" s="151">
        <f t="shared" ref="BS216:BS217" si="811">IFERROR((BB216/BQ216*100-100)," ")</f>
        <v>311.48817210168608</v>
      </c>
    </row>
    <row r="217" spans="2:71" ht="12.75">
      <c r="B217" s="252" t="s">
        <v>184</v>
      </c>
      <c r="C217" s="165" t="s">
        <v>433</v>
      </c>
      <c r="D217" s="177" t="s">
        <v>103</v>
      </c>
      <c r="E217" s="105" t="s">
        <v>288</v>
      </c>
      <c r="F217" s="148">
        <f>VLOOKUP($B217,Snapshot!$D:$AJ,2,FALSE)</f>
        <v>180.05</v>
      </c>
      <c r="G217" s="148">
        <f>VLOOKUP($B217,Snapshot!$D:$AJ,3,FALSE)</f>
        <v>170</v>
      </c>
      <c r="H217" s="148">
        <f t="shared" si="790"/>
        <v>-5.581782838100537</v>
      </c>
      <c r="I217" s="149">
        <f>VLOOKUP($B217,Snapshot!$D:$AJ,8,FALSE)</f>
        <v>3.7272817204301072</v>
      </c>
      <c r="J217" s="250">
        <f>IF(VLOOKUP($B217,Snapshot!$D:$AJ,28,FALSE)="#N/A N/A","NA",VLOOKUP($B217,Snapshot!$D:$AJ,30,FALSE))</f>
        <v>-15.84482</v>
      </c>
      <c r="K217" s="154">
        <f>IF(VLOOKUP($B217,Snapshot!$D:$AJ,29,FALSE)="#N/A N/A","NA",VLOOKUP($B217,Snapshot!$D:$AJ,31,FALSE))</f>
        <v>-18.028680000000001</v>
      </c>
      <c r="L217" s="154">
        <f>IF(VLOOKUP($B217,Snapshot!$D:$AJ,30,FALSE)="#N/A N/A","NA",VLOOKUP($B217,Snapshot!$D:$AJ,32,FALSE))</f>
        <v>93.373429999999999</v>
      </c>
      <c r="M217" s="155">
        <f>IF(VLOOKUP($B217,Snapshot!$D:$AJ,31,FALSE)="#N/A N/A","NA",VLOOKUP($B217,Snapshot!$D:$AJ,33,FALSE))</f>
        <v>35.121949999999998</v>
      </c>
      <c r="N217" s="150">
        <f>VLOOKUP($B217,Snapshot!$D:$AJ,10,FALSE)</f>
        <v>15.044754455985137</v>
      </c>
      <c r="O217" s="151">
        <f>VLOOKUP($B217,Snapshot!$D:$AJ,11,FALSE)</f>
        <v>20.547790388699529</v>
      </c>
      <c r="P217" s="151">
        <f>VLOOKUP($B217,Snapshot!$D:$AJ,12,FALSE)</f>
        <v>9.4203419379193249</v>
      </c>
      <c r="Q217" s="152">
        <f>VLOOKUP($B217,Snapshot!$D:$AJ,13,FALSE)</f>
        <v>15.363321661283113</v>
      </c>
      <c r="R217" s="150">
        <f t="shared" si="791"/>
        <v>36.577771666623391</v>
      </c>
      <c r="S217" s="151">
        <f t="shared" si="792"/>
        <v>-54.153990479189716</v>
      </c>
      <c r="T217" s="152">
        <f t="shared" si="793"/>
        <v>63.086666731721806</v>
      </c>
      <c r="U217" s="150">
        <f>VLOOKUP($B217,Snapshot!$D:$AJ,17,FALSE)</f>
        <v>8.7624993536541229</v>
      </c>
      <c r="V217" s="151">
        <f>VLOOKUP($B217,Snapshot!$D:$AJ,18,FALSE)</f>
        <v>19.112894328734711</v>
      </c>
      <c r="W217" s="152">
        <f>VLOOKUP($B217,Snapshot!$D:$AJ,19,FALSE)</f>
        <v>11.719470826009029</v>
      </c>
      <c r="X217" s="150">
        <f>VLOOKUP($B217,Snapshot!$D:$AJ,20,FALSE)</f>
        <v>2.3813674623513754</v>
      </c>
      <c r="Y217" s="151">
        <f>VLOOKUP($B217,Snapshot!$D:$AJ,21,FALSE)</f>
        <v>2.1655176517919399</v>
      </c>
      <c r="Z217" s="152">
        <f>VLOOKUP($B217,Snapshot!$D:$AJ,22,FALSE)</f>
        <v>1.8866293491610735</v>
      </c>
      <c r="AA217" s="150">
        <f>VLOOKUP($B217,Snapshot!$D:$AJ,23,FALSE)</f>
        <v>5.5708474593592063</v>
      </c>
      <c r="AB217" s="151">
        <f>VLOOKUP($B217,Snapshot!$D:$AJ,24,FALSE)</f>
        <v>8.580305896582594</v>
      </c>
      <c r="AC217" s="152">
        <f>VLOOKUP($B217,Snapshot!$D:$AJ,25,FALSE)</f>
        <v>6.1513089354894896</v>
      </c>
      <c r="AD217" s="151">
        <f>VLOOKUP($B217,Snapshot!$D:$AJ,26,FALSE)</f>
        <v>31.199070872994401</v>
      </c>
      <c r="AE217" s="151">
        <f>VLOOKUP($B217,Snapshot!$D:$AJ,27,FALSE)</f>
        <v>11.868004421753712</v>
      </c>
      <c r="AF217" s="262">
        <f>VLOOKUP($B217,Snapshot!$D:$AJ,28,FALSE)</f>
        <v>17.206205905491405</v>
      </c>
      <c r="AG217" s="152">
        <f>VLOOKUP($B217,Snapshot!$D:$AJ,29,FALSE)</f>
        <v>1.666203832268814</v>
      </c>
      <c r="AH217" s="150">
        <v>1088.5609999999999</v>
      </c>
      <c r="AI217" s="151">
        <v>874.35211318122037</v>
      </c>
      <c r="AJ217" s="151">
        <v>954.75939906723272</v>
      </c>
      <c r="AK217" s="152">
        <v>969.5653288119762</v>
      </c>
      <c r="AL217" s="150">
        <f t="shared" si="794"/>
        <v>-19.678170246663214</v>
      </c>
      <c r="AM217" s="151">
        <f t="shared" si="795"/>
        <v>9.1962133645975257</v>
      </c>
      <c r="AN217" s="152">
        <f t="shared" si="796"/>
        <v>1.5507498286173842</v>
      </c>
      <c r="AO217" s="150">
        <v>78.341599999999971</v>
      </c>
      <c r="AP217" s="151">
        <v>78.283399999999901</v>
      </c>
      <c r="AQ217" s="151">
        <v>48.839854740235374</v>
      </c>
      <c r="AR217" s="152">
        <v>64.416446586159054</v>
      </c>
      <c r="AS217" s="150">
        <f t="shared" si="797"/>
        <v>-7.4290032371138182E-2</v>
      </c>
      <c r="AT217" s="151">
        <f t="shared" si="798"/>
        <v>-37.611479904762135</v>
      </c>
      <c r="AU217" s="152">
        <f t="shared" si="799"/>
        <v>31.893198554276893</v>
      </c>
      <c r="AV217" s="150">
        <f t="shared" si="800"/>
        <v>8.953303688507777</v>
      </c>
      <c r="AW217" s="151">
        <f t="shared" si="801"/>
        <v>5.1154096820570958</v>
      </c>
      <c r="AX217" s="152">
        <f t="shared" si="802"/>
        <v>6.6438479875398953</v>
      </c>
      <c r="AY217" s="150">
        <v>26.368339344826907</v>
      </c>
      <c r="AZ217" s="151">
        <v>36.013290302658113</v>
      </c>
      <c r="BA217" s="151">
        <v>16.510656500913683</v>
      </c>
      <c r="BB217" s="152">
        <v>26.92667934286446</v>
      </c>
      <c r="BC217" s="150">
        <f t="shared" si="803"/>
        <v>36.577771666623391</v>
      </c>
      <c r="BD217" s="151">
        <f t="shared" si="804"/>
        <v>-54.153990479189723</v>
      </c>
      <c r="BE217" s="152">
        <f t="shared" si="805"/>
        <v>63.086666731721806</v>
      </c>
      <c r="BF217" s="150">
        <f t="shared" si="806"/>
        <v>4.1188543791160148</v>
      </c>
      <c r="BG217" s="151">
        <f t="shared" si="807"/>
        <v>1.7293002317698081</v>
      </c>
      <c r="BH217" s="152">
        <f t="shared" si="808"/>
        <v>2.7771908238363006</v>
      </c>
      <c r="BI217" s="150">
        <v>88.58</v>
      </c>
      <c r="BJ217" s="151">
        <v>2.27</v>
      </c>
      <c r="BK217" s="151">
        <v>1.5099999999999998</v>
      </c>
      <c r="BL217" s="152">
        <f t="shared" si="809"/>
        <v>7.6400000000000023</v>
      </c>
      <c r="BM217" s="151">
        <v>-37.752808988764045</v>
      </c>
      <c r="BN217" s="151">
        <v>93.373429999999999</v>
      </c>
      <c r="BO217" s="151">
        <v>14.569623416965353</v>
      </c>
      <c r="BP217" s="151">
        <v>-3.7167500000000002</v>
      </c>
      <c r="BQ217" s="152">
        <v>6.8710000000000004</v>
      </c>
      <c r="BR217" s="150">
        <f t="shared" si="810"/>
        <v>-544.22295018265106</v>
      </c>
      <c r="BS217" s="151">
        <f t="shared" si="811"/>
        <v>291.88879846986549</v>
      </c>
    </row>
    <row r="218" spans="2:71" ht="12.75">
      <c r="B218" s="252" t="s">
        <v>521</v>
      </c>
      <c r="C218" s="165" t="s">
        <v>529</v>
      </c>
      <c r="D218" s="177" t="s">
        <v>103</v>
      </c>
      <c r="E218" s="105" t="s">
        <v>286</v>
      </c>
      <c r="F218" s="148">
        <f>VLOOKUP($B218,Snapshot!$D:$AJ,2,FALSE)</f>
        <v>1946.45</v>
      </c>
      <c r="G218" s="148">
        <f>VLOOKUP($B218,Snapshot!$D:$AJ,3,FALSE)</f>
        <v>2200</v>
      </c>
      <c r="H218" s="148">
        <f t="shared" ref="H218" si="812">IF(IFERROR(((IF(G218&lt;0,"-",G218))/F218*100-100),"-")=-100,"-",(IFERROR(((IF(G218&lt;0,"-",G218))/F218*100-100),"-")))</f>
        <v>13.026278609776767</v>
      </c>
      <c r="I218" s="149">
        <f>VLOOKUP($B218,Snapshot!$D:$AJ,8,FALSE)</f>
        <v>2.3182025567502986</v>
      </c>
      <c r="J218" s="250">
        <f>IF(VLOOKUP($B218,Snapshot!$D:$AJ,28,FALSE)="#N/A N/A","NA",VLOOKUP($B218,Snapshot!$D:$AJ,30,FALSE))</f>
        <v>29.543109999999999</v>
      </c>
      <c r="K218" s="154">
        <f>IF(VLOOKUP($B218,Snapshot!$D:$AJ,29,FALSE)="#N/A N/A","NA",VLOOKUP($B218,Snapshot!$D:$AJ,31,FALSE))</f>
        <v>42.180419999999998</v>
      </c>
      <c r="L218" s="154">
        <f>IF(VLOOKUP($B218,Snapshot!$D:$AJ,30,FALSE)="#N/A N/A","NA",VLOOKUP($B218,Snapshot!$D:$AJ,32,FALSE))</f>
        <v>90.800370000000001</v>
      </c>
      <c r="M218" s="155">
        <f>IF(VLOOKUP($B218,Snapshot!$D:$AJ,31,FALSE)="#N/A N/A","NA",VLOOKUP($B218,Snapshot!$D:$AJ,33,FALSE))</f>
        <v>62.278550000000003</v>
      </c>
      <c r="N218" s="150">
        <f>VLOOKUP($B218,Snapshot!$D:$AJ,10,FALSE)</f>
        <v>79.980765337112871</v>
      </c>
      <c r="O218" s="151">
        <f>VLOOKUP($B218,Snapshot!$D:$AJ,11,FALSE)</f>
        <v>132.31366009647601</v>
      </c>
      <c r="P218" s="151">
        <f>VLOOKUP($B218,Snapshot!$D:$AJ,12,FALSE)</f>
        <v>129.35125698813596</v>
      </c>
      <c r="Q218" s="152">
        <f>VLOOKUP($B218,Snapshot!$D:$AJ,13,FALSE)</f>
        <v>136.93690559721526</v>
      </c>
      <c r="R218" s="150">
        <f t="shared" ref="R218" si="813">IF(AND(N218&lt;0,O218&gt;0),"LP",IF(AND(N218&gt;0,O218&lt;0),"PL",IF(OR(N218&lt;0,O218&lt;0),"Loss",IF(ISERROR((+O218/N218-1)*100),"NA",(+O218/N218-1)*100))))</f>
        <v>65.431850444021066</v>
      </c>
      <c r="S218" s="151">
        <f t="shared" ref="S218" si="814">IF(AND(O218&lt;0,P218&gt;0),"LP",IF(AND(O218&gt;0,P218&lt;0),"PL",IF(OR(O218&lt;0,P218&lt;0),"Loss",IF(ISERROR((+P218/O218-1)*100),"NA",(+P218/O218-1)*100))))</f>
        <v>-2.2389246175943067</v>
      </c>
      <c r="T218" s="152">
        <f t="shared" ref="T218" si="815">IF(AND(P218&lt;0,Q218&gt;0),"LP",IF(AND(P218&gt;0,Q218&lt;0),"PL",IF(OR(P218&lt;0,Q218&lt;0),"Loss",IF(ISERROR((+Q218/P218-1)*100),"NA",(+Q218/P218-1)*100))))</f>
        <v>5.8643795087163664</v>
      </c>
      <c r="U218" s="150">
        <f>VLOOKUP($B218,Snapshot!$D:$AJ,17,FALSE)</f>
        <v>14.710877157965045</v>
      </c>
      <c r="V218" s="151">
        <f>VLOOKUP($B218,Snapshot!$D:$AJ,18,FALSE)</f>
        <v>15.047785737238932</v>
      </c>
      <c r="W218" s="152">
        <f>VLOOKUP($B218,Snapshot!$D:$AJ,19,FALSE)</f>
        <v>14.214210489941019</v>
      </c>
      <c r="X218" s="150">
        <f>VLOOKUP($B218,Snapshot!$D:$AJ,20,FALSE)</f>
        <v>3.7385804229933863</v>
      </c>
      <c r="Y218" s="151">
        <f>VLOOKUP($B218,Snapshot!$D:$AJ,21,FALSE)</f>
        <v>3.2535753820938185</v>
      </c>
      <c r="Z218" s="152">
        <f>VLOOKUP($B218,Snapshot!$D:$AJ,22,FALSE)</f>
        <v>2.8606945269090032</v>
      </c>
      <c r="AA218" s="150">
        <f>VLOOKUP($B218,Snapshot!$D:$AJ,23,FALSE)</f>
        <v>10.326552482050111</v>
      </c>
      <c r="AB218" s="151">
        <f>VLOOKUP($B218,Snapshot!$D:$AJ,24,FALSE)</f>
        <v>10.150067344009731</v>
      </c>
      <c r="AC218" s="152">
        <f>VLOOKUP($B218,Snapshot!$D:$AJ,25,FALSE)</f>
        <v>9.3427853492629165</v>
      </c>
      <c r="AD218" s="151">
        <f>VLOOKUP($B218,Snapshot!$D:$AJ,26,FALSE)</f>
        <v>28.176816963789076</v>
      </c>
      <c r="AE218" s="151">
        <f>VLOOKUP($B218,Snapshot!$D:$AJ,27,FALSE)</f>
        <v>23.121387948606557</v>
      </c>
      <c r="AF218" s="262">
        <f>VLOOKUP($B218,Snapshot!$D:$AJ,28,FALSE)</f>
        <v>21.418793578081228</v>
      </c>
      <c r="AG218" s="152">
        <f>VLOOKUP($B218,Snapshot!$D:$AJ,29,FALSE)</f>
        <v>2.7190764745351998</v>
      </c>
      <c r="AH218" s="150">
        <v>62.992800000000003</v>
      </c>
      <c r="AI218" s="151">
        <v>62.445300000000003</v>
      </c>
      <c r="AJ218" s="151">
        <v>59.669434516464861</v>
      </c>
      <c r="AK218" s="152">
        <v>64.522940949664786</v>
      </c>
      <c r="AL218" s="150">
        <f t="shared" ref="AL218" si="816">IF(OR(AH218&lt;0,AI218&lt;0),"NM",IF(ISERROR((AI218/AH218*100-100)),"NA",(AI218/AH218*100-100)))</f>
        <v>-0.86914695012762877</v>
      </c>
      <c r="AM218" s="151">
        <f t="shared" ref="AM218" si="817">IF(OR(AI218&lt;0,AJ218&lt;0),"NM",IF(ISERROR((AJ218/AI218*100-100)),"NA",(AJ218/AI218*100-100)))</f>
        <v>-4.4452752785800413</v>
      </c>
      <c r="AN218" s="152">
        <f t="shared" ref="AN218" si="818">IF(OR(AJ218&lt;0,AK218&lt;0),"NM",IF(ISERROR((AK218/AJ218*100-100)),"NA",(AK218/AJ218*100-100)))</f>
        <v>8.1339909997985274</v>
      </c>
      <c r="AO218" s="150">
        <v>11.841900000000008</v>
      </c>
      <c r="AP218" s="151">
        <v>18.426300000000001</v>
      </c>
      <c r="AQ218" s="151">
        <v>18.707307891322969</v>
      </c>
      <c r="AR218" s="152">
        <v>20.087829185446047</v>
      </c>
      <c r="AS218" s="150">
        <f t="shared" ref="AS218" si="819">IF(OR(AO218&lt;0,AP218&lt;0),"NM",IF(ISERROR((AP218/AO218*100-100)),"NA",(AP218/AO218*100-100)))</f>
        <v>55.602563777772076</v>
      </c>
      <c r="AT218" s="151">
        <f t="shared" ref="AT218" si="820">IF(OR(AP218&lt;0,AQ218&lt;0),"NM",IF(ISERROR((AQ218/AP218*100-100)),"NA",(AQ218/AP218*100-100)))</f>
        <v>1.5250369923585794</v>
      </c>
      <c r="AU218" s="152">
        <f t="shared" ref="AU218" si="821">IF(OR(AQ218&lt;0,AR218&lt;0),"NM",IF(ISERROR((AR218/AQ218*100-100)),"NA",(AR218/AQ218*100-100)))</f>
        <v>7.3795828995972528</v>
      </c>
      <c r="AV218" s="150">
        <f t="shared" ref="AV218" si="822">IF(OR(AI218&lt;0,AP218&lt;0),"NM",IF(ISERROR((AP218/AI218*100)),"NA",(AP218/AI218*100)))</f>
        <v>29.507905318734956</v>
      </c>
      <c r="AW218" s="151">
        <f t="shared" ref="AW218" si="823">IF(OR(AJ218&lt;0,AQ218&lt;0),"NM",IF(ISERROR((AQ218/AJ218*100)),"NA",(AQ218/AJ218*100)))</f>
        <v>31.351575631508581</v>
      </c>
      <c r="AX218" s="152">
        <f t="shared" ref="AX218" si="824">IF(OR(AK218&lt;0,AR218&lt;0),"NM",IF(ISERROR((AR218/AK218*100)),"NA",(AR218/AK218*100)))</f>
        <v>31.132848084399679</v>
      </c>
      <c r="AY218" s="150">
        <v>7.900500000000009</v>
      </c>
      <c r="AZ218" s="151">
        <v>13.0699433443299</v>
      </c>
      <c r="BA218" s="151">
        <v>12.777317165288068</v>
      </c>
      <c r="BB218" s="152">
        <v>13.526627534892922</v>
      </c>
      <c r="BC218" s="150">
        <f t="shared" ref="BC218" si="825">IF(OR(AY218&lt;0,AZ218&lt;0),"NM",IF(ISERROR((AZ218/AY218*100-100)),"NA",(AZ218/AY218*100-100)))</f>
        <v>65.43185044402108</v>
      </c>
      <c r="BD218" s="151">
        <f t="shared" ref="BD218" si="826">IF(OR(AZ218&lt;0,BA218&lt;0),"NM",IF(ISERROR((BA218/AZ218*100-100)),"NA",(BA218/AZ218*100-100)))</f>
        <v>-2.2389246175943214</v>
      </c>
      <c r="BE218" s="152">
        <f t="shared" ref="BE218" si="827">IF(OR(BA218&lt;0,BB218&lt;0),"NM",IF(ISERROR((BB218/BA218*100-100)),"NA",(BB218/BA218*100-100)))</f>
        <v>5.8643795087163824</v>
      </c>
      <c r="BF218" s="150">
        <f t="shared" ref="BF218" si="828">IF(OR(AI218&lt;0,AZ218&lt;0),"NM",IF(ISERROR((AZ218/AI218*100)),"NA",(AZ218/AI218*100)))</f>
        <v>20.930227486023607</v>
      </c>
      <c r="BG218" s="151">
        <f t="shared" ref="BG218" si="829">IF(OR(AJ218&lt;0,BA218&lt;0),"NM",IF(ISERROR((BA218/AJ218*100)),"NA",(BA218/AJ218*100)))</f>
        <v>21.413504701074991</v>
      </c>
      <c r="BH218" s="152">
        <f t="shared" ref="BH218" si="830">IF(OR(AK218&lt;0,BB218&lt;0),"NM",IF(ISERROR((BB218/AK218*100)),"NA",(BB218/AK218*100)))</f>
        <v>20.964059194767991</v>
      </c>
      <c r="BI218" s="150">
        <v>32.5</v>
      </c>
      <c r="BJ218" s="151">
        <v>31.49</v>
      </c>
      <c r="BK218" s="151">
        <v>26.669999999999998</v>
      </c>
      <c r="BL218" s="152">
        <f t="shared" ref="BL218" si="831">100-BI218-BJ218-BK218</f>
        <v>9.340000000000007</v>
      </c>
      <c r="BM218" s="151">
        <v>-2.1171205149480841</v>
      </c>
      <c r="BN218" s="151">
        <v>90.800370000000001</v>
      </c>
      <c r="BO218" s="151">
        <v>18.885240047789726</v>
      </c>
      <c r="BP218" s="151">
        <v>5.5238330000000007</v>
      </c>
      <c r="BQ218" s="152">
        <v>8.0220000000000002</v>
      </c>
      <c r="BR218" s="150">
        <f t="shared" ref="BR218" si="832">IFERROR((BA218/BP218*100-100)," ")</f>
        <v>131.3125173278784</v>
      </c>
      <c r="BS218" s="151">
        <f t="shared" ref="BS218" si="833">IFERROR((BB218/BQ218*100-100)," ")</f>
        <v>68.619141546907542</v>
      </c>
    </row>
    <row r="219" spans="2:71" ht="12.75">
      <c r="B219" s="252" t="s">
        <v>185</v>
      </c>
      <c r="C219" s="165" t="s">
        <v>434</v>
      </c>
      <c r="D219" s="177" t="s">
        <v>103</v>
      </c>
      <c r="E219" s="105" t="s">
        <v>286</v>
      </c>
      <c r="F219" s="148">
        <f>VLOOKUP($B219,Snapshot!$D:$AJ,2,FALSE)</f>
        <v>585.45000000000005</v>
      </c>
      <c r="G219" s="148">
        <f>VLOOKUP($B219,Snapshot!$D:$AJ,3,FALSE)</f>
        <v>740</v>
      </c>
      <c r="H219" s="148">
        <f t="shared" ref="H219:H226" si="834">IF(IFERROR(((IF(G219&lt;0,"-",G219))/F219*100-100),"-")=-100,"-",(IFERROR(((IF(G219&lt;0,"-",G219))/F219*100-100),"-")))</f>
        <v>26.398496882739764</v>
      </c>
      <c r="I219" s="149">
        <f>VLOOKUP($B219,Snapshot!$D:$AJ,8,FALSE)</f>
        <v>10.964590000000003</v>
      </c>
      <c r="J219" s="250">
        <f>IF(VLOOKUP($B219,Snapshot!$D:$AJ,28,FALSE)="#N/A N/A","NA",VLOOKUP($B219,Snapshot!$D:$AJ,30,FALSE))</f>
        <v>24.10613</v>
      </c>
      <c r="K219" s="154">
        <f>IF(VLOOKUP($B219,Snapshot!$D:$AJ,29,FALSE)="#N/A N/A","NA",VLOOKUP($B219,Snapshot!$D:$AJ,31,FALSE))</f>
        <v>46.509010000000004</v>
      </c>
      <c r="L219" s="154">
        <f>IF(VLOOKUP($B219,Snapshot!$D:$AJ,30,FALSE)="#N/A N/A","NA",VLOOKUP($B219,Snapshot!$D:$AJ,32,FALSE))</f>
        <v>205.2398</v>
      </c>
      <c r="M219" s="155">
        <f>IF(VLOOKUP($B219,Snapshot!$D:$AJ,31,FALSE)="#N/A N/A","NA",VLOOKUP($B219,Snapshot!$D:$AJ,33,FALSE))</f>
        <v>135.8466</v>
      </c>
      <c r="N219" s="150">
        <f>VLOOKUP($B219,Snapshot!$D:$AJ,10,FALSE)</f>
        <v>41.868542955770124</v>
      </c>
      <c r="O219" s="151">
        <f>VLOOKUP($B219,Snapshot!$D:$AJ,11,FALSE)</f>
        <v>48.656688890733186</v>
      </c>
      <c r="P219" s="151">
        <f>VLOOKUP($B219,Snapshot!$D:$AJ,12,FALSE)</f>
        <v>48.673083140933841</v>
      </c>
      <c r="Q219" s="152">
        <f>VLOOKUP($B219,Snapshot!$D:$AJ,13,FALSE)</f>
        <v>55.312464154144749</v>
      </c>
      <c r="R219" s="150">
        <f t="shared" ref="R219:R226" si="835">IF(AND(N219&lt;0,O219&gt;0),"LP",IF(AND(N219&gt;0,O219&lt;0),"PL",IF(OR(N219&lt;0,O219&lt;0),"Loss",IF(ISERROR((+O219/N219-1)*100),"NA",(+O219/N219-1)*100))))</f>
        <v>16.212997768119266</v>
      </c>
      <c r="S219" s="151">
        <f t="shared" ref="S219:S226" si="836">IF(AND(O219&lt;0,P219&gt;0),"LP",IF(AND(O219&gt;0,P219&lt;0),"PL",IF(OR(O219&lt;0,P219&lt;0),"Loss",IF(ISERROR((+P219/O219-1)*100),"NA",(+P219/O219-1)*100))))</f>
        <v>3.369372346209154E-2</v>
      </c>
      <c r="T219" s="152">
        <f t="shared" ref="T219:T226" si="837">IF(AND(P219&lt;0,Q219&gt;0),"LP",IF(AND(P219&gt;0,Q219&lt;0),"PL",IF(OR(P219&lt;0,Q219&lt;0),"Loss",IF(ISERROR((+Q219/P219-1)*100),"NA",(+Q219/P219-1)*100))))</f>
        <v>13.640765254147658</v>
      </c>
      <c r="U219" s="150">
        <f>VLOOKUP($B219,Snapshot!$D:$AJ,17,FALSE)</f>
        <v>12.03226140838985</v>
      </c>
      <c r="V219" s="151">
        <f>VLOOKUP($B219,Snapshot!$D:$AJ,18,FALSE)</f>
        <v>12.028208657027507</v>
      </c>
      <c r="W219" s="152">
        <f>VLOOKUP($B219,Snapshot!$D:$AJ,19,FALSE)</f>
        <v>10.584413639003106</v>
      </c>
      <c r="X219" s="150">
        <f>VLOOKUP($B219,Snapshot!$D:$AJ,20,FALSE)</f>
        <v>2.1583156686675378</v>
      </c>
      <c r="Y219" s="151">
        <f>VLOOKUP($B219,Snapshot!$D:$AJ,21,FALSE)</f>
        <v>1.9198059008278907</v>
      </c>
      <c r="Z219" s="152">
        <f>VLOOKUP($B219,Snapshot!$D:$AJ,22,FALSE)</f>
        <v>1.7056126579476749</v>
      </c>
      <c r="AA219" s="150">
        <f>VLOOKUP($B219,Snapshot!$D:$AJ,23,FALSE)</f>
        <v>10.805322530649192</v>
      </c>
      <c r="AB219" s="151">
        <f>VLOOKUP($B219,Snapshot!$D:$AJ,24,FALSE)</f>
        <v>8.8449757134344882</v>
      </c>
      <c r="AC219" s="152">
        <f>VLOOKUP($B219,Snapshot!$D:$AJ,25,FALSE)</f>
        <v>7.6168603304941049</v>
      </c>
      <c r="AD219" s="151">
        <f>VLOOKUP($B219,Snapshot!$D:$AJ,26,FALSE)</f>
        <v>14.147055634570041</v>
      </c>
      <c r="AE219" s="151">
        <f>VLOOKUP($B219,Snapshot!$D:$AJ,27,FALSE)</f>
        <v>16.894337274952342</v>
      </c>
      <c r="AF219" s="262">
        <f>VLOOKUP($B219,Snapshot!$D:$AJ,28,FALSE)</f>
        <v>17.066433425454605</v>
      </c>
      <c r="AG219" s="152">
        <f>VLOOKUP($B219,Snapshot!$D:$AJ,29,FALSE)</f>
        <v>1.7934921854983341</v>
      </c>
      <c r="AH219" s="150">
        <v>232.6566</v>
      </c>
      <c r="AI219" s="151">
        <v>221.29789999999997</v>
      </c>
      <c r="AJ219" s="151">
        <v>236.28164631842941</v>
      </c>
      <c r="AK219" s="152">
        <v>251.03702820304937</v>
      </c>
      <c r="AL219" s="150">
        <f t="shared" ref="AL219:AL226" si="838">IF(OR(AH219&lt;0,AI219&lt;0),"NM",IF(ISERROR((AI219/AH219*100-100)),"NA",(AI219/AH219*100-100)))</f>
        <v>-4.8821739851781558</v>
      </c>
      <c r="AM219" s="151">
        <f t="shared" ref="AM219:AM226" si="839">IF(OR(AI219&lt;0,AJ219&lt;0),"NM",IF(ISERROR((AJ219/AI219*100-100)),"NA",(AJ219/AI219*100-100)))</f>
        <v>6.7708488505446383</v>
      </c>
      <c r="AN219" s="152">
        <f t="shared" ref="AN219:AN226" si="840">IF(OR(AJ219&lt;0,AK219&lt;0),"NM",IF(ISERROR((AK219/AJ219*100-100)),"NA",(AK219/AJ219*100-100)))</f>
        <v>6.2448277784278758</v>
      </c>
      <c r="AO219" s="150">
        <v>96.839000000000013</v>
      </c>
      <c r="AP219" s="151">
        <v>92.588099999999983</v>
      </c>
      <c r="AQ219" s="151">
        <v>111.08187848109034</v>
      </c>
      <c r="AR219" s="152">
        <v>126.10219798330988</v>
      </c>
      <c r="AS219" s="150">
        <f t="shared" ref="AS219:AS226" si="841">IF(OR(AO219&lt;0,AP219&lt;0),"NM",IF(ISERROR((AP219/AO219*100-100)),"NA",(AP219/AO219*100-100)))</f>
        <v>-4.3896570596557467</v>
      </c>
      <c r="AT219" s="151">
        <f t="shared" ref="AT219:AT226" si="842">IF(OR(AP219&lt;0,AQ219&lt;0),"NM",IF(ISERROR((AQ219/AP219*100-100)),"NA",(AQ219/AP219*100-100)))</f>
        <v>19.974249910183232</v>
      </c>
      <c r="AU219" s="152">
        <f t="shared" ref="AU219:AU226" si="843">IF(OR(AQ219&lt;0,AR219&lt;0),"NM",IF(ISERROR((AR219/AQ219*100-100)),"NA",(AR219/AQ219*100-100)))</f>
        <v>13.521845063843131</v>
      </c>
      <c r="AV219" s="150">
        <f t="shared" ref="AV219:AV226" si="844">IF(OR(AI219&lt;0,AP219&lt;0),"NM",IF(ISERROR((AP219/AI219*100)),"NA",(AP219/AI219*100)))</f>
        <v>41.838670859506571</v>
      </c>
      <c r="AW219" s="151">
        <f t="shared" ref="AW219:AW226" si="845">IF(OR(AJ219&lt;0,AQ219&lt;0),"NM",IF(ISERROR((AQ219/AJ219*100)),"NA",(AQ219/AJ219*100)))</f>
        <v>47.012487094062635</v>
      </c>
      <c r="AX219" s="152">
        <f t="shared" ref="AX219:AX226" si="846">IF(OR(AK219&lt;0,AR219&lt;0),"NM",IF(ISERROR((AR219/AK219*100)),"NA",(AR219/AK219*100)))</f>
        <v>50.232509078825252</v>
      </c>
      <c r="AY219" s="150">
        <v>68.104000000000028</v>
      </c>
      <c r="AZ219" s="151">
        <v>79.145699999999962</v>
      </c>
      <c r="BA219" s="151">
        <v>79.172367133290109</v>
      </c>
      <c r="BB219" s="152">
        <v>89.972083880094175</v>
      </c>
      <c r="BC219" s="150">
        <f t="shared" ref="BC219:BC226" si="847">IF(OR(AY219&lt;0,AZ219&lt;0),"NM",IF(ISERROR((AZ219/AY219*100-100)),"NA",(AZ219/AY219*100-100)))</f>
        <v>16.212997768119237</v>
      </c>
      <c r="BD219" s="151">
        <f t="shared" ref="BD219:BD226" si="848">IF(OR(AZ219&lt;0,BA219&lt;0),"NM",IF(ISERROR((BA219/AZ219*100-100)),"NA",(BA219/AZ219*100-100)))</f>
        <v>3.3693723462107528E-2</v>
      </c>
      <c r="BE219" s="152">
        <f t="shared" ref="BE219:BE226" si="849">IF(OR(BA219&lt;0,BB219&lt;0),"NM",IF(ISERROR((BB219/BA219*100-100)),"NA",(BB219/BA219*100-100)))</f>
        <v>13.640765254147652</v>
      </c>
      <c r="BF219" s="150">
        <f t="shared" ref="BF219:BF226" si="850">IF(OR(AI219&lt;0,AZ219&lt;0),"NM",IF(ISERROR((AZ219/AI219*100)),"NA",(AZ219/AI219*100)))</f>
        <v>35.764324921293863</v>
      </c>
      <c r="BG219" s="151">
        <f t="shared" ref="BG219:BG226" si="851">IF(OR(AJ219&lt;0,BA219&lt;0),"NM",IF(ISERROR((BA219/AJ219*100)),"NA",(BA219/AJ219*100)))</f>
        <v>33.507624636486568</v>
      </c>
      <c r="BH219" s="152">
        <f t="shared" ref="BH219:BH226" si="852">IF(OR(AK219&lt;0,BB219&lt;0),"NM",IF(ISERROR((BB219/AK219*100)),"NA",(BB219/AK219*100)))</f>
        <v>35.840164506457164</v>
      </c>
      <c r="BI219" s="150">
        <v>56.66</v>
      </c>
      <c r="BJ219" s="151">
        <v>9.33</v>
      </c>
      <c r="BK219" s="151">
        <v>27.730000000000004</v>
      </c>
      <c r="BL219" s="152">
        <f t="shared" ref="BL219:BL226" si="853">100-BI219-BJ219-BK219</f>
        <v>6.2800000000000011</v>
      </c>
      <c r="BM219" s="151">
        <v>-23.699986967287884</v>
      </c>
      <c r="BN219" s="151">
        <v>205.2398</v>
      </c>
      <c r="BO219" s="151">
        <v>77.302009653524493</v>
      </c>
      <c r="BP219" s="151">
        <v>16.794286</v>
      </c>
      <c r="BQ219" s="152">
        <v>20.274125000000002</v>
      </c>
      <c r="BR219" s="150">
        <f t="shared" ref="BR219:BR226" si="854">IFERROR((BA219/BP219*100-100)," ")</f>
        <v>371.4244305074364</v>
      </c>
      <c r="BS219" s="151">
        <f t="shared" ref="BS219:BS226" si="855">IFERROR((BB219/BQ219*100-100)," ")</f>
        <v>343.77788871329426</v>
      </c>
    </row>
    <row r="220" spans="2:71" ht="12.75">
      <c r="B220" s="252" t="s">
        <v>187</v>
      </c>
      <c r="C220" s="165" t="s">
        <v>436</v>
      </c>
      <c r="D220" s="177" t="s">
        <v>103</v>
      </c>
      <c r="E220" s="105" t="s">
        <v>287</v>
      </c>
      <c r="F220" s="148">
        <f>VLOOKUP($B220,Snapshot!$D:$AJ,2,FALSE)</f>
        <v>339.15</v>
      </c>
      <c r="G220" s="148">
        <f>VLOOKUP($B220,Snapshot!$D:$AJ,3,FALSE)</f>
        <v>380</v>
      </c>
      <c r="H220" s="148">
        <f t="shared" si="834"/>
        <v>12.044817927170868</v>
      </c>
      <c r="I220" s="149">
        <f>VLOOKUP($B220,Snapshot!$D:$AJ,8,FALSE)</f>
        <v>6.0232974910394264</v>
      </c>
      <c r="J220" s="250">
        <f>IF(VLOOKUP($B220,Snapshot!$D:$AJ,28,FALSE)="#N/A N/A","NA",VLOOKUP($B220,Snapshot!$D:$AJ,30,FALSE))</f>
        <v>5.8851120000000003</v>
      </c>
      <c r="K220" s="154">
        <f>IF(VLOOKUP($B220,Snapshot!$D:$AJ,29,FALSE)="#N/A N/A","NA",VLOOKUP($B220,Snapshot!$D:$AJ,31,FALSE))</f>
        <v>28.563310000000001</v>
      </c>
      <c r="L220" s="154">
        <f>IF(VLOOKUP($B220,Snapshot!$D:$AJ,30,FALSE)="#N/A N/A","NA",VLOOKUP($B220,Snapshot!$D:$AJ,32,FALSE))</f>
        <v>47.357439999999997</v>
      </c>
      <c r="M220" s="155">
        <f>IF(VLOOKUP($B220,Snapshot!$D:$AJ,31,FALSE)="#N/A N/A","NA",VLOOKUP($B220,Snapshot!$D:$AJ,33,FALSE))</f>
        <v>52.324280000000002</v>
      </c>
      <c r="N220" s="150">
        <f>VLOOKUP($B220,Snapshot!$D:$AJ,10,FALSE)</f>
        <v>21.599600000000123</v>
      </c>
      <c r="O220" s="151">
        <f>VLOOKUP($B220,Snapshot!$D:$AJ,11,FALSE)</f>
        <v>23.57473333333337</v>
      </c>
      <c r="P220" s="151">
        <f>VLOOKUP($B220,Snapshot!$D:$AJ,12,FALSE)</f>
        <v>30.855834701389078</v>
      </c>
      <c r="Q220" s="152">
        <f>VLOOKUP($B220,Snapshot!$D:$AJ,13,FALSE)</f>
        <v>31.325258406470446</v>
      </c>
      <c r="R220" s="150">
        <f t="shared" si="835"/>
        <v>9.1443051414527901</v>
      </c>
      <c r="S220" s="151">
        <f t="shared" si="836"/>
        <v>30.885190789244831</v>
      </c>
      <c r="T220" s="152">
        <f t="shared" si="837"/>
        <v>1.521345021530851</v>
      </c>
      <c r="U220" s="150">
        <f>VLOOKUP($B220,Snapshot!$D:$AJ,17,FALSE)</f>
        <v>14.386164848807033</v>
      </c>
      <c r="V220" s="151">
        <f>VLOOKUP($B220,Snapshot!$D:$AJ,18,FALSE)</f>
        <v>10.991438192554616</v>
      </c>
      <c r="W220" s="152">
        <f>VLOOKUP($B220,Snapshot!$D:$AJ,19,FALSE)</f>
        <v>10.826726330530324</v>
      </c>
      <c r="X220" s="150">
        <f>VLOOKUP($B220,Snapshot!$D:$AJ,20,FALSE)</f>
        <v>2.9990626547503947</v>
      </c>
      <c r="Y220" s="151">
        <f>VLOOKUP($B220,Snapshot!$D:$AJ,21,FALSE)</f>
        <v>2.6157720172673842</v>
      </c>
      <c r="Z220" s="152">
        <f>VLOOKUP($B220,Snapshot!$D:$AJ,22,FALSE)</f>
        <v>2.315359228741027</v>
      </c>
      <c r="AA220" s="150">
        <f>VLOOKUP($B220,Snapshot!$D:$AJ,23,FALSE)</f>
        <v>8.2598774999855884</v>
      </c>
      <c r="AB220" s="151">
        <f>VLOOKUP($B220,Snapshot!$D:$AJ,24,FALSE)</f>
        <v>6.1301784711209333</v>
      </c>
      <c r="AC220" s="152">
        <f>VLOOKUP($B220,Snapshot!$D:$AJ,25,FALSE)</f>
        <v>5.7366044414620951</v>
      </c>
      <c r="AD220" s="151">
        <f>VLOOKUP($B220,Snapshot!$D:$AJ,26,FALSE)</f>
        <v>22.172305450514397</v>
      </c>
      <c r="AE220" s="151">
        <f>VLOOKUP($B220,Snapshot!$D:$AJ,27,FALSE)</f>
        <v>25.422832080009833</v>
      </c>
      <c r="AF220" s="262">
        <f>VLOOKUP($B220,Snapshot!$D:$AJ,28,FALSE)</f>
        <v>22.688435289397916</v>
      </c>
      <c r="AG220" s="152">
        <f>VLOOKUP($B220,Snapshot!$D:$AJ,29,FALSE)</f>
        <v>3.2181720519372776</v>
      </c>
      <c r="AH220" s="150">
        <v>598.99350000000004</v>
      </c>
      <c r="AI220" s="151">
        <v>531.28497817412369</v>
      </c>
      <c r="AJ220" s="151">
        <v>568.93174666720222</v>
      </c>
      <c r="AK220" s="152">
        <v>599.30459974781002</v>
      </c>
      <c r="AL220" s="150">
        <f t="shared" si="838"/>
        <v>-11.303715620599604</v>
      </c>
      <c r="AM220" s="151">
        <f t="shared" si="839"/>
        <v>7.0859839896960466</v>
      </c>
      <c r="AN220" s="152">
        <f t="shared" si="840"/>
        <v>5.3385758939506758</v>
      </c>
      <c r="AO220" s="150">
        <v>48.557700000000189</v>
      </c>
      <c r="AP220" s="151">
        <v>52.065300000000043</v>
      </c>
      <c r="AQ220" s="151">
        <v>67.19819334538613</v>
      </c>
      <c r="AR220" s="152">
        <v>68.342794183647499</v>
      </c>
      <c r="AS220" s="150">
        <f t="shared" si="841"/>
        <v>7.2235711328992807</v>
      </c>
      <c r="AT220" s="151">
        <f t="shared" si="842"/>
        <v>29.065218764486303</v>
      </c>
      <c r="AU220" s="152">
        <f t="shared" si="843"/>
        <v>1.7033208502769384</v>
      </c>
      <c r="AV220" s="150">
        <f t="shared" si="844"/>
        <v>9.799881822168917</v>
      </c>
      <c r="AW220" s="151">
        <f t="shared" si="845"/>
        <v>11.811292609180738</v>
      </c>
      <c r="AX220" s="152">
        <f t="shared" si="846"/>
        <v>11.403682570166565</v>
      </c>
      <c r="AY220" s="150">
        <v>32.399400000000185</v>
      </c>
      <c r="AZ220" s="151">
        <v>35.362100000000055</v>
      </c>
      <c r="BA220" s="151">
        <v>46.283752052083621</v>
      </c>
      <c r="BB220" s="152">
        <v>46.987887609705673</v>
      </c>
      <c r="BC220" s="150">
        <f t="shared" si="847"/>
        <v>9.1443051414527901</v>
      </c>
      <c r="BD220" s="151">
        <f t="shared" si="848"/>
        <v>30.885190789244831</v>
      </c>
      <c r="BE220" s="152">
        <f t="shared" si="849"/>
        <v>1.5213450215308484</v>
      </c>
      <c r="BF220" s="150">
        <f t="shared" si="850"/>
        <v>6.655957057458993</v>
      </c>
      <c r="BG220" s="151">
        <f t="shared" si="851"/>
        <v>8.1352029172591411</v>
      </c>
      <c r="BH220" s="152">
        <f t="shared" si="852"/>
        <v>7.8404016304027007</v>
      </c>
      <c r="BI220" s="150">
        <v>50</v>
      </c>
      <c r="BJ220" s="151">
        <v>25.57</v>
      </c>
      <c r="BK220" s="151">
        <v>12.869999999999997</v>
      </c>
      <c r="BL220" s="152">
        <f t="shared" si="853"/>
        <v>11.560000000000002</v>
      </c>
      <c r="BM220" s="151">
        <v>-11.886204208885417</v>
      </c>
      <c r="BN220" s="151">
        <v>47.357439999999997</v>
      </c>
      <c r="BO220" s="151">
        <v>18.091145806451614</v>
      </c>
      <c r="BP220" s="151">
        <v>24.988</v>
      </c>
      <c r="BQ220" s="152">
        <v>33.186999999999998</v>
      </c>
      <c r="BR220" s="150">
        <f t="shared" si="854"/>
        <v>85.223915687864661</v>
      </c>
      <c r="BS220" s="151">
        <f t="shared" si="855"/>
        <v>41.585221953492862</v>
      </c>
    </row>
    <row r="221" spans="2:71" ht="12.75">
      <c r="B221" s="252" t="s">
        <v>700</v>
      </c>
      <c r="C221" s="165" t="s">
        <v>437</v>
      </c>
      <c r="D221" s="177" t="s">
        <v>103</v>
      </c>
      <c r="E221" s="105" t="s">
        <v>286</v>
      </c>
      <c r="F221" s="148">
        <f>VLOOKUP($B221,Snapshot!$D:$AJ,2,FALSE)</f>
        <v>3052.4</v>
      </c>
      <c r="G221" s="148">
        <f>VLOOKUP($B221,Snapshot!$D:$AJ,3,FALSE)</f>
        <v>3435</v>
      </c>
      <c r="H221" s="148">
        <f t="shared" si="834"/>
        <v>12.53439916131569</v>
      </c>
      <c r="I221" s="149">
        <f>VLOOKUP($B221,Snapshot!$D:$AJ,8,FALSE)</f>
        <v>242.56554599761049</v>
      </c>
      <c r="J221" s="250">
        <f>IF(VLOOKUP($B221,Snapshot!$D:$AJ,28,FALSE)="#N/A N/A","NA",VLOOKUP($B221,Snapshot!$D:$AJ,30,FALSE))</f>
        <v>-0.28421469999999999</v>
      </c>
      <c r="K221" s="154">
        <f>IF(VLOOKUP($B221,Snapshot!$D:$AJ,29,FALSE)="#N/A N/A","NA",VLOOKUP($B221,Snapshot!$D:$AJ,31,FALSE))</f>
        <v>2.1604130000000001</v>
      </c>
      <c r="L221" s="154">
        <f>IF(VLOOKUP($B221,Snapshot!$D:$AJ,30,FALSE)="#N/A N/A","NA",VLOOKUP($B221,Snapshot!$D:$AJ,32,FALSE))</f>
        <v>28.842169999999999</v>
      </c>
      <c r="M221" s="155">
        <f>IF(VLOOKUP($B221,Snapshot!$D:$AJ,31,FALSE)="#N/A N/A","NA",VLOOKUP($B221,Snapshot!$D:$AJ,33,FALSE))</f>
        <v>18.088090000000001</v>
      </c>
      <c r="N221" s="150">
        <f>VLOOKUP($B221,Snapshot!$D:$AJ,10,FALSE)</f>
        <v>98.584096955365069</v>
      </c>
      <c r="O221" s="151">
        <f>VLOOKUP($B221,Snapshot!$D:$AJ,11,FALSE)</f>
        <v>102.89831510493644</v>
      </c>
      <c r="P221" s="151">
        <f>VLOOKUP($B221,Snapshot!$D:$AJ,12,FALSE)</f>
        <v>113.89213105071705</v>
      </c>
      <c r="Q221" s="152">
        <f>VLOOKUP($B221,Snapshot!$D:$AJ,13,FALSE)</f>
        <v>144.76133502998346</v>
      </c>
      <c r="R221" s="150">
        <f t="shared" si="835"/>
        <v>4.3761806242691215</v>
      </c>
      <c r="S221" s="151">
        <f t="shared" si="836"/>
        <v>10.684155454410549</v>
      </c>
      <c r="T221" s="152">
        <f t="shared" si="837"/>
        <v>27.103895321372207</v>
      </c>
      <c r="U221" s="150">
        <f>VLOOKUP($B221,Snapshot!$D:$AJ,17,FALSE)</f>
        <v>29.664236940003736</v>
      </c>
      <c r="V221" s="151">
        <f>VLOOKUP($B221,Snapshot!$D:$AJ,18,FALSE)</f>
        <v>26.800798016859854</v>
      </c>
      <c r="W221" s="152">
        <f>VLOOKUP($B221,Snapshot!$D:$AJ,19,FALSE)</f>
        <v>21.085740880793733</v>
      </c>
      <c r="X221" s="150">
        <f>VLOOKUP($B221,Snapshot!$D:$AJ,20,FALSE)</f>
        <v>2.4792928879204421</v>
      </c>
      <c r="Y221" s="151">
        <f>VLOOKUP($B221,Snapshot!$D:$AJ,21,FALSE)</f>
        <v>2.2731968338424222</v>
      </c>
      <c r="Z221" s="152">
        <f>VLOOKUP($B221,Snapshot!$D:$AJ,22,FALSE)</f>
        <v>2.0543853770012839</v>
      </c>
      <c r="AA221" s="150">
        <f>VLOOKUP($B221,Snapshot!$D:$AJ,23,FALSE)</f>
        <v>14.048871807831945</v>
      </c>
      <c r="AB221" s="151">
        <f>VLOOKUP($B221,Snapshot!$D:$AJ,24,FALSE)</f>
        <v>12.745511747826548</v>
      </c>
      <c r="AC221" s="152">
        <f>VLOOKUP($B221,Snapshot!$D:$AJ,25,FALSE)</f>
        <v>10.24290006387753</v>
      </c>
      <c r="AD221" s="151">
        <f>VLOOKUP($B221,Snapshot!$D:$AJ,26,FALSE)</f>
        <v>8.6237500263217548</v>
      </c>
      <c r="AE221" s="151">
        <f>VLOOKUP($B221,Snapshot!$D:$AJ,27,FALSE)</f>
        <v>9.2904132515527724</v>
      </c>
      <c r="AF221" s="262">
        <f>VLOOKUP($B221,Snapshot!$D:$AJ,28,FALSE)</f>
        <v>10.745430829926656</v>
      </c>
      <c r="AG221" s="152">
        <f>VLOOKUP($B221,Snapshot!$D:$AJ,29,FALSE)</f>
        <v>0.226476306453954</v>
      </c>
      <c r="AH221" s="150">
        <v>8794.68</v>
      </c>
      <c r="AI221" s="151">
        <v>9010.64</v>
      </c>
      <c r="AJ221" s="151">
        <v>9339.6717858707598</v>
      </c>
      <c r="AK221" s="152">
        <v>10163.453127430959</v>
      </c>
      <c r="AL221" s="150">
        <f t="shared" si="838"/>
        <v>2.4555754160469689</v>
      </c>
      <c r="AM221" s="151">
        <f t="shared" si="839"/>
        <v>3.6515917389970127</v>
      </c>
      <c r="AN221" s="152">
        <f t="shared" si="840"/>
        <v>8.8202386598470497</v>
      </c>
      <c r="AO221" s="150">
        <v>1429.08</v>
      </c>
      <c r="AP221" s="151">
        <v>1622.33</v>
      </c>
      <c r="AQ221" s="151">
        <v>1780.621613168287</v>
      </c>
      <c r="AR221" s="152">
        <v>2175.805074798855</v>
      </c>
      <c r="AS221" s="150">
        <f t="shared" si="841"/>
        <v>13.52268592381111</v>
      </c>
      <c r="AT221" s="151">
        <f t="shared" si="842"/>
        <v>9.7570539389820254</v>
      </c>
      <c r="AU221" s="152">
        <f t="shared" si="843"/>
        <v>22.193567611897748</v>
      </c>
      <c r="AV221" s="150">
        <f t="shared" si="844"/>
        <v>18.004603446592029</v>
      </c>
      <c r="AW221" s="151">
        <f t="shared" si="845"/>
        <v>19.065141195454498</v>
      </c>
      <c r="AX221" s="152">
        <f t="shared" si="846"/>
        <v>21.408128197358437</v>
      </c>
      <c r="AY221" s="150">
        <v>667.02</v>
      </c>
      <c r="AZ221" s="151">
        <v>696.21</v>
      </c>
      <c r="BA221" s="151">
        <v>770.59415868915164</v>
      </c>
      <c r="BB221" s="152">
        <v>979.45519281286795</v>
      </c>
      <c r="BC221" s="150">
        <f t="shared" si="847"/>
        <v>4.3761806242691392</v>
      </c>
      <c r="BD221" s="151">
        <f t="shared" si="848"/>
        <v>10.684155454410529</v>
      </c>
      <c r="BE221" s="152">
        <f t="shared" si="849"/>
        <v>27.103895321372178</v>
      </c>
      <c r="BF221" s="150">
        <f t="shared" si="850"/>
        <v>7.7265321886125742</v>
      </c>
      <c r="BG221" s="151">
        <f t="shared" si="851"/>
        <v>8.2507627286744896</v>
      </c>
      <c r="BH221" s="152">
        <f t="shared" si="852"/>
        <v>9.6370316321855007</v>
      </c>
      <c r="BI221" s="150">
        <v>49.11</v>
      </c>
      <c r="BJ221" s="151">
        <v>23.64</v>
      </c>
      <c r="BK221" s="151">
        <v>17.100000000000001</v>
      </c>
      <c r="BL221" s="152">
        <f t="shared" si="853"/>
        <v>10.149999999999999</v>
      </c>
      <c r="BM221" s="151">
        <v>-5.1431057521986361</v>
      </c>
      <c r="BN221" s="151">
        <v>28.842169999999999</v>
      </c>
      <c r="BO221" s="151">
        <v>235.72742652329751</v>
      </c>
      <c r="BP221" s="151">
        <v>419.11106900000004</v>
      </c>
      <c r="BQ221" s="152">
        <v>628.63048400000002</v>
      </c>
      <c r="BR221" s="150">
        <f t="shared" si="854"/>
        <v>83.86394817197052</v>
      </c>
      <c r="BS221" s="151">
        <f t="shared" si="855"/>
        <v>55.807778614323098</v>
      </c>
    </row>
    <row r="222" spans="2:71" ht="12.75">
      <c r="B222" s="252" t="s">
        <v>662</v>
      </c>
      <c r="C222" s="165" t="s">
        <v>1378</v>
      </c>
      <c r="D222" s="177" t="s">
        <v>104</v>
      </c>
      <c r="E222" s="105" t="s">
        <v>286</v>
      </c>
      <c r="F222" s="148">
        <f>VLOOKUP($B222,Snapshot!$D:$AJ,2,FALSE)</f>
        <v>1415</v>
      </c>
      <c r="G222" s="148">
        <f>VLOOKUP($B222,Snapshot!$D:$AJ,3,FALSE)</f>
        <v>1525</v>
      </c>
      <c r="H222" s="148">
        <f t="shared" si="834"/>
        <v>7.7738515901060197</v>
      </c>
      <c r="I222" s="149">
        <f>VLOOKUP($B222,Snapshot!$D:$AJ,8,FALSE)</f>
        <v>3.6994281362007166</v>
      </c>
      <c r="J222" s="250">
        <f>IF(VLOOKUP($B222,Snapshot!$D:$AJ,28,FALSE)="#N/A N/A","NA",VLOOKUP($B222,Snapshot!$D:$AJ,30,FALSE))</f>
        <v>5.2005460000000001</v>
      </c>
      <c r="K222" s="154">
        <f>IF(VLOOKUP($B222,Snapshot!$D:$AJ,29,FALSE)="#N/A N/A","NA",VLOOKUP($B222,Snapshot!$D:$AJ,31,FALSE))</f>
        <v>53.262929999999997</v>
      </c>
      <c r="L222" s="154">
        <f>IF(VLOOKUP($B222,Snapshot!$D:$AJ,30,FALSE)="#N/A N/A","NA",VLOOKUP($B222,Snapshot!$D:$AJ,32,FALSE))</f>
        <v>142.06659999999999</v>
      </c>
      <c r="M222" s="155">
        <f>IF(VLOOKUP($B222,Snapshot!$D:$AJ,31,FALSE)="#N/A N/A","NA",VLOOKUP($B222,Snapshot!$D:$AJ,33,FALSE))</f>
        <v>57.484699999999997</v>
      </c>
      <c r="N222" s="150">
        <f>VLOOKUP($B222,Snapshot!$D:$AJ,10,FALSE)</f>
        <v>12.103593216621269</v>
      </c>
      <c r="O222" s="151">
        <f>VLOOKUP($B222,Snapshot!$D:$AJ,11,FALSE)</f>
        <v>22.097074077698437</v>
      </c>
      <c r="P222" s="151">
        <f>VLOOKUP($B222,Snapshot!$D:$AJ,12,FALSE)</f>
        <v>37.106257984001658</v>
      </c>
      <c r="Q222" s="152">
        <f>VLOOKUP($B222,Snapshot!$D:$AJ,13,FALSE)</f>
        <v>42.009177647733551</v>
      </c>
      <c r="R222" s="150">
        <f t="shared" si="835"/>
        <v>82.566232045485592</v>
      </c>
      <c r="S222" s="151">
        <f t="shared" si="836"/>
        <v>67.923852060808827</v>
      </c>
      <c r="T222" s="152">
        <f t="shared" si="837"/>
        <v>13.213188098475959</v>
      </c>
      <c r="U222" s="150">
        <f>VLOOKUP($B222,Snapshot!$D:$AJ,17,FALSE)</f>
        <v>64.035627297285231</v>
      </c>
      <c r="V222" s="151">
        <f>VLOOKUP($B222,Snapshot!$D:$AJ,18,FALSE)</f>
        <v>38.133729372821058</v>
      </c>
      <c r="W222" s="152">
        <f>VLOOKUP($B222,Snapshot!$D:$AJ,19,FALSE)</f>
        <v>33.683115910181144</v>
      </c>
      <c r="X222" s="150">
        <f>VLOOKUP($B222,Snapshot!$D:$AJ,20,FALSE)</f>
        <v>7.9266993750685231</v>
      </c>
      <c r="Y222" s="151">
        <f>VLOOKUP($B222,Snapshot!$D:$AJ,21,FALSE)</f>
        <v>6.6240085056233351</v>
      </c>
      <c r="Z222" s="152">
        <f>VLOOKUP($B222,Snapshot!$D:$AJ,22,FALSE)</f>
        <v>5.5790798407921161</v>
      </c>
      <c r="AA222" s="150">
        <f>VLOOKUP($B222,Snapshot!$D:$AJ,23,FALSE)</f>
        <v>28.897404049030431</v>
      </c>
      <c r="AB222" s="151">
        <f>VLOOKUP($B222,Snapshot!$D:$AJ,24,FALSE)</f>
        <v>21.267829281249387</v>
      </c>
      <c r="AC222" s="152">
        <f>VLOOKUP($B222,Snapshot!$D:$AJ,25,FALSE)</f>
        <v>18.614746344232511</v>
      </c>
      <c r="AD222" s="151">
        <f>VLOOKUP($B222,Snapshot!$D:$AJ,26,FALSE)</f>
        <v>13.103842482308004</v>
      </c>
      <c r="AE222" s="151">
        <f>VLOOKUP($B222,Snapshot!$D:$AJ,27,FALSE)</f>
        <v>18.925608967602514</v>
      </c>
      <c r="AF222" s="262">
        <f>VLOOKUP($B222,Snapshot!$D:$AJ,28,FALSE)</f>
        <v>17.981728595136556</v>
      </c>
      <c r="AG222" s="152">
        <f>VLOOKUP($B222,Snapshot!$D:$AJ,29,FALSE)</f>
        <v>0.14134275618374559</v>
      </c>
      <c r="AH222" s="150">
        <v>34.446100000000001</v>
      </c>
      <c r="AI222" s="151">
        <v>48.966900000000003</v>
      </c>
      <c r="AJ222" s="151">
        <v>49.668496013349326</v>
      </c>
      <c r="AK222" s="152">
        <v>49.758246071221222</v>
      </c>
      <c r="AL222" s="150">
        <f t="shared" si="838"/>
        <v>42.15513512415049</v>
      </c>
      <c r="AM222" s="151">
        <f t="shared" si="839"/>
        <v>1.4327964673061189</v>
      </c>
      <c r="AN222" s="152">
        <f t="shared" si="840"/>
        <v>0.18069815894521923</v>
      </c>
      <c r="AO222" s="150">
        <v>8.5900999999999978</v>
      </c>
      <c r="AP222" s="151">
        <v>11.943600000000005</v>
      </c>
      <c r="AQ222" s="151">
        <v>15.781987418026983</v>
      </c>
      <c r="AR222" s="152">
        <v>17.536314297573302</v>
      </c>
      <c r="AS222" s="150">
        <f t="shared" si="841"/>
        <v>39.039126436246477</v>
      </c>
      <c r="AT222" s="151">
        <f t="shared" si="842"/>
        <v>32.137608577204333</v>
      </c>
      <c r="AU222" s="152">
        <f t="shared" si="843"/>
        <v>11.116007338482859</v>
      </c>
      <c r="AV222" s="150">
        <f t="shared" si="844"/>
        <v>24.391170362020066</v>
      </c>
      <c r="AW222" s="151">
        <f t="shared" si="845"/>
        <v>31.774643254318153</v>
      </c>
      <c r="AX222" s="152">
        <f t="shared" si="846"/>
        <v>35.243031421310114</v>
      </c>
      <c r="AY222" s="150">
        <v>2.4737323816130545</v>
      </c>
      <c r="AZ222" s="151">
        <v>4.5162000000000058</v>
      </c>
      <c r="BA222" s="151">
        <v>7.5837770067702586</v>
      </c>
      <c r="BB222" s="152">
        <v>8.5858357276437829</v>
      </c>
      <c r="BC222" s="150">
        <f t="shared" si="847"/>
        <v>82.566232045485577</v>
      </c>
      <c r="BD222" s="151">
        <f t="shared" si="848"/>
        <v>67.923852060808855</v>
      </c>
      <c r="BE222" s="152">
        <f t="shared" si="849"/>
        <v>13.213188098475953</v>
      </c>
      <c r="BF222" s="150">
        <f t="shared" si="850"/>
        <v>9.2229649007799264</v>
      </c>
      <c r="BG222" s="151">
        <f t="shared" si="851"/>
        <v>15.268787290704308</v>
      </c>
      <c r="BH222" s="152">
        <f t="shared" si="852"/>
        <v>17.255101225542575</v>
      </c>
      <c r="BI222" s="150">
        <v>43.72</v>
      </c>
      <c r="BJ222" s="151">
        <v>16.170000000000002</v>
      </c>
      <c r="BK222" s="151">
        <v>22.86</v>
      </c>
      <c r="BL222" s="152">
        <f t="shared" si="853"/>
        <v>17.25</v>
      </c>
      <c r="BM222" s="151">
        <v>-2.5414973483022294</v>
      </c>
      <c r="BN222" s="151">
        <v>142.06659999999999</v>
      </c>
      <c r="BO222" s="151">
        <v>7.0272299880525688</v>
      </c>
      <c r="BP222" s="151">
        <v>-0.34470000000000001</v>
      </c>
      <c r="BQ222" s="152">
        <v>1.7407000000000001</v>
      </c>
      <c r="BR222" s="150">
        <f t="shared" si="854"/>
        <v>-2300.1093724311745</v>
      </c>
      <c r="BS222" s="151">
        <f t="shared" si="855"/>
        <v>393.24040487411861</v>
      </c>
    </row>
    <row r="223" spans="2:71" ht="12.75">
      <c r="B223" s="252" t="s">
        <v>636</v>
      </c>
      <c r="C223" s="165" t="s">
        <v>1379</v>
      </c>
      <c r="D223" s="177" t="s">
        <v>104</v>
      </c>
      <c r="E223" s="105" t="s">
        <v>287</v>
      </c>
      <c r="F223" s="148">
        <f>VLOOKUP($B223,Snapshot!$D:$AJ,2,FALSE)</f>
        <v>913.7</v>
      </c>
      <c r="G223" s="148">
        <f>VLOOKUP($B223,Snapshot!$D:$AJ,3,FALSE)</f>
        <v>850</v>
      </c>
      <c r="H223" s="148">
        <f t="shared" si="834"/>
        <v>-6.9716537156616027</v>
      </c>
      <c r="I223" s="149">
        <f>VLOOKUP($B223,Snapshot!$D:$AJ,8,FALSE)</f>
        <v>27.331934149342889</v>
      </c>
      <c r="J223" s="250">
        <f>IF(VLOOKUP($B223,Snapshot!$D:$AJ,28,FALSE)="#N/A N/A","NA",VLOOKUP($B223,Snapshot!$D:$AJ,30,FALSE))</f>
        <v>11.842829999999999</v>
      </c>
      <c r="K223" s="154">
        <f>IF(VLOOKUP($B223,Snapshot!$D:$AJ,29,FALSE)="#N/A N/A","NA",VLOOKUP($B223,Snapshot!$D:$AJ,31,FALSE))</f>
        <v>3.7411300000000001</v>
      </c>
      <c r="L223" s="154">
        <f>IF(VLOOKUP($B223,Snapshot!$D:$AJ,30,FALSE)="#N/A N/A","NA",VLOOKUP($B223,Snapshot!$D:$AJ,32,FALSE))</f>
        <v>72.787450000000007</v>
      </c>
      <c r="M223" s="155">
        <f>IF(VLOOKUP($B223,Snapshot!$D:$AJ,31,FALSE)="#N/A N/A","NA",VLOOKUP($B223,Snapshot!$D:$AJ,33,FALSE))</f>
        <v>25.75872</v>
      </c>
      <c r="N223" s="150">
        <f>VLOOKUP($B223,Snapshot!$D:$AJ,10,FALSE)</f>
        <v>11.401065022421529</v>
      </c>
      <c r="O223" s="151">
        <f>VLOOKUP($B223,Snapshot!$D:$AJ,11,FALSE)</f>
        <v>11.002827940047672</v>
      </c>
      <c r="P223" s="151">
        <f>VLOOKUP($B223,Snapshot!$D:$AJ,12,FALSE)</f>
        <v>16.564155214069959</v>
      </c>
      <c r="Q223" s="152">
        <f>VLOOKUP($B223,Snapshot!$D:$AJ,13,FALSE)</f>
        <v>16.961142451645838</v>
      </c>
      <c r="R223" s="150">
        <f t="shared" si="835"/>
        <v>-3.4929814152509175</v>
      </c>
      <c r="S223" s="151">
        <f t="shared" si="836"/>
        <v>50.54452641016389</v>
      </c>
      <c r="T223" s="152">
        <f t="shared" si="837"/>
        <v>2.3966645593773928</v>
      </c>
      <c r="U223" s="150">
        <f>VLOOKUP($B223,Snapshot!$D:$AJ,17,FALSE)</f>
        <v>83.042287399073999</v>
      </c>
      <c r="V223" s="151">
        <f>VLOOKUP($B223,Snapshot!$D:$AJ,18,FALSE)</f>
        <v>55.161279775009781</v>
      </c>
      <c r="W223" s="152">
        <f>VLOOKUP($B223,Snapshot!$D:$AJ,19,FALSE)</f>
        <v>53.870191975855874</v>
      </c>
      <c r="X223" s="150">
        <f>VLOOKUP($B223,Snapshot!$D:$AJ,20,FALSE)</f>
        <v>4.1339267440866676</v>
      </c>
      <c r="Y223" s="151">
        <f>VLOOKUP($B223,Snapshot!$D:$AJ,21,FALSE)</f>
        <v>3.8095442075909682</v>
      </c>
      <c r="Z223" s="152">
        <f>VLOOKUP($B223,Snapshot!$D:$AJ,22,FALSE)</f>
        <v>3.5248591473437134</v>
      </c>
      <c r="AA223" s="150">
        <f>VLOOKUP($B223,Snapshot!$D:$AJ,23,FALSE)</f>
        <v>107.9383211668864</v>
      </c>
      <c r="AB223" s="151">
        <f>VLOOKUP($B223,Snapshot!$D:$AJ,24,FALSE)</f>
        <v>84.003178970129795</v>
      </c>
      <c r="AC223" s="152">
        <f>VLOOKUP($B223,Snapshot!$D:$AJ,25,FALSE)</f>
        <v>73.000040106532396</v>
      </c>
      <c r="AD223" s="151">
        <f>VLOOKUP($B223,Snapshot!$D:$AJ,26,FALSE)</f>
        <v>7.0632485087204948</v>
      </c>
      <c r="AE223" s="151">
        <f>VLOOKUP($B223,Snapshot!$D:$AJ,27,FALSE)</f>
        <v>9.9736502892107826</v>
      </c>
      <c r="AF223" s="262">
        <f>VLOOKUP($B223,Snapshot!$D:$AJ,28,FALSE)</f>
        <v>9.4311458030912281</v>
      </c>
      <c r="AG223" s="152">
        <f>VLOOKUP($B223,Snapshot!$D:$AJ,29,FALSE)</f>
        <v>0.32833686524072669</v>
      </c>
      <c r="AH223" s="150">
        <v>56.948300000000003</v>
      </c>
      <c r="AI223" s="151">
        <v>64.27</v>
      </c>
      <c r="AJ223" s="151">
        <v>73.766592966332141</v>
      </c>
      <c r="AK223" s="152">
        <v>79.556759127207343</v>
      </c>
      <c r="AL223" s="150">
        <f t="shared" si="838"/>
        <v>12.856749016212945</v>
      </c>
      <c r="AM223" s="151">
        <f t="shared" si="839"/>
        <v>14.776089880709733</v>
      </c>
      <c r="AN223" s="152">
        <f t="shared" si="840"/>
        <v>7.8493067498967832</v>
      </c>
      <c r="AO223" s="150">
        <v>17.258800000000004</v>
      </c>
      <c r="AP223" s="151">
        <v>21.236000000000001</v>
      </c>
      <c r="AQ223" s="151">
        <v>26.720463513569442</v>
      </c>
      <c r="AR223" s="152">
        <v>30.495663617318744</v>
      </c>
      <c r="AS223" s="150">
        <f t="shared" si="841"/>
        <v>23.044475861589419</v>
      </c>
      <c r="AT223" s="151">
        <f t="shared" si="842"/>
        <v>25.826255008332268</v>
      </c>
      <c r="AU223" s="152">
        <f t="shared" si="843"/>
        <v>14.128497815287318</v>
      </c>
      <c r="AV223" s="150">
        <f t="shared" si="844"/>
        <v>33.041854675587366</v>
      </c>
      <c r="AW223" s="151">
        <f t="shared" si="845"/>
        <v>36.222987180341846</v>
      </c>
      <c r="AX223" s="152">
        <f t="shared" si="846"/>
        <v>38.331958153998805</v>
      </c>
      <c r="AY223" s="150">
        <v>20.339500000000008</v>
      </c>
      <c r="AZ223" s="151">
        <v>27.235300000000002</v>
      </c>
      <c r="BA223" s="151">
        <v>41.001253401387373</v>
      </c>
      <c r="BB223" s="152">
        <v>41.983915910558949</v>
      </c>
      <c r="BC223" s="150">
        <f t="shared" si="847"/>
        <v>33.903488286339353</v>
      </c>
      <c r="BD223" s="151">
        <f t="shared" si="848"/>
        <v>50.544526410163911</v>
      </c>
      <c r="BE223" s="152">
        <f t="shared" si="849"/>
        <v>2.3966645593774132</v>
      </c>
      <c r="BF223" s="150">
        <f t="shared" si="850"/>
        <v>42.376380893107211</v>
      </c>
      <c r="BG223" s="151">
        <f t="shared" si="851"/>
        <v>55.582414413663898</v>
      </c>
      <c r="BH223" s="152">
        <f t="shared" si="852"/>
        <v>52.77228028284653</v>
      </c>
      <c r="BI223" s="150">
        <v>74.08</v>
      </c>
      <c r="BJ223" s="151">
        <v>16.16</v>
      </c>
      <c r="BK223" s="151">
        <v>4.82</v>
      </c>
      <c r="BL223" s="152">
        <f t="shared" si="853"/>
        <v>4.9400000000000013</v>
      </c>
      <c r="BM223" s="151">
        <v>-5.511892450879003</v>
      </c>
      <c r="BN223" s="151">
        <v>72.787450000000007</v>
      </c>
      <c r="BO223" s="151">
        <v>35.034059163679807</v>
      </c>
      <c r="BP223" s="151" t="e">
        <v>#N/A</v>
      </c>
      <c r="BQ223" s="152" t="e">
        <v>#N/A</v>
      </c>
      <c r="BR223" s="150" t="str">
        <f t="shared" si="854"/>
        <v xml:space="preserve"> </v>
      </c>
      <c r="BS223" s="151" t="str">
        <f t="shared" si="855"/>
        <v xml:space="preserve"> </v>
      </c>
    </row>
    <row r="224" spans="2:71" ht="12.75">
      <c r="B224" s="252" t="s">
        <v>637</v>
      </c>
      <c r="C224" s="165" t="s">
        <v>1380</v>
      </c>
      <c r="D224" s="177" t="s">
        <v>104</v>
      </c>
      <c r="E224" s="105" t="s">
        <v>286</v>
      </c>
      <c r="F224" s="148">
        <f>VLOOKUP($B224,Snapshot!$D:$AJ,2,FALSE)</f>
        <v>3191.3</v>
      </c>
      <c r="G224" s="148">
        <f>VLOOKUP($B224,Snapshot!$D:$AJ,3,FALSE)</f>
        <v>3725</v>
      </c>
      <c r="H224" s="148">
        <f t="shared" si="834"/>
        <v>16.723592266474469</v>
      </c>
      <c r="I224" s="149">
        <f>VLOOKUP($B224,Snapshot!$D:$AJ,8,FALSE)</f>
        <v>10.980290334528076</v>
      </c>
      <c r="J224" s="250">
        <f>IF(VLOOKUP($B224,Snapshot!$D:$AJ,28,FALSE)="#N/A N/A","NA",VLOOKUP($B224,Snapshot!$D:$AJ,30,FALSE))</f>
        <v>2.8174649999999999</v>
      </c>
      <c r="K224" s="154">
        <f>IF(VLOOKUP($B224,Snapshot!$D:$AJ,29,FALSE)="#N/A N/A","NA",VLOOKUP($B224,Snapshot!$D:$AJ,31,FALSE))</f>
        <v>40.162939999999999</v>
      </c>
      <c r="L224" s="154">
        <f>IF(VLOOKUP($B224,Snapshot!$D:$AJ,30,FALSE)="#N/A N/A","NA",VLOOKUP($B224,Snapshot!$D:$AJ,32,FALSE))</f>
        <v>101.91070000000001</v>
      </c>
      <c r="M224" s="155">
        <f>IF(VLOOKUP($B224,Snapshot!$D:$AJ,31,FALSE)="#N/A N/A","NA",VLOOKUP($B224,Snapshot!$D:$AJ,33,FALSE))</f>
        <v>58.546340000000001</v>
      </c>
      <c r="N224" s="150">
        <f>VLOOKUP($B224,Snapshot!$D:$AJ,10,FALSE)</f>
        <v>22.350147513851915</v>
      </c>
      <c r="O224" s="151">
        <f>VLOOKUP($B224,Snapshot!$D:$AJ,11,FALSE)</f>
        <v>26.878462977621055</v>
      </c>
      <c r="P224" s="151">
        <f>VLOOKUP($B224,Snapshot!$D:$AJ,12,FALSE)</f>
        <v>51.989443177418487</v>
      </c>
      <c r="Q224" s="152">
        <f>VLOOKUP($B224,Snapshot!$D:$AJ,13,FALSE)</f>
        <v>34.410548990175457</v>
      </c>
      <c r="R224" s="150">
        <f t="shared" si="835"/>
        <v>20.260785576303842</v>
      </c>
      <c r="S224" s="151">
        <f t="shared" si="836"/>
        <v>93.424167225279106</v>
      </c>
      <c r="T224" s="152">
        <f t="shared" si="837"/>
        <v>-33.81243020290394</v>
      </c>
      <c r="U224" s="150">
        <f>VLOOKUP($B224,Snapshot!$D:$AJ,17,FALSE)</f>
        <v>118.73074746338989</v>
      </c>
      <c r="V224" s="151">
        <f>VLOOKUP($B224,Snapshot!$D:$AJ,18,FALSE)</f>
        <v>61.383615691158916</v>
      </c>
      <c r="W224" s="152">
        <f>VLOOKUP($B224,Snapshot!$D:$AJ,19,FALSE)</f>
        <v>92.741908910292224</v>
      </c>
      <c r="X224" s="150">
        <f>VLOOKUP($B224,Snapshot!$D:$AJ,20,FALSE)</f>
        <v>8.8765477542679481</v>
      </c>
      <c r="Y224" s="151">
        <f>VLOOKUP($B224,Snapshot!$D:$AJ,21,FALSE)</f>
        <v>7.7551000352486161</v>
      </c>
      <c r="Z224" s="152">
        <f>VLOOKUP($B224,Snapshot!$D:$AJ,22,FALSE)</f>
        <v>7.1566585772615072</v>
      </c>
      <c r="AA224" s="150" t="str">
        <f>VLOOKUP($B224,Snapshot!$D:$AJ,23,FALSE)</f>
        <v>NM</v>
      </c>
      <c r="AB224" s="151">
        <f>VLOOKUP($B224,Snapshot!$D:$AJ,24,FALSE)</f>
        <v>458.86237617501877</v>
      </c>
      <c r="AC224" s="152">
        <f>VLOOKUP($B224,Snapshot!$D:$AJ,25,FALSE)</f>
        <v>467.86928600021253</v>
      </c>
      <c r="AD224" s="151">
        <f>VLOOKUP($B224,Snapshot!$D:$AJ,26,FALSE)</f>
        <v>7.7589577866624113</v>
      </c>
      <c r="AE224" s="151">
        <f>VLOOKUP($B224,Snapshot!$D:$AJ,27,FALSE)</f>
        <v>13.485707889103015</v>
      </c>
      <c r="AF224" s="262">
        <f>VLOOKUP($B224,Snapshot!$D:$AJ,28,FALSE)</f>
        <v>8.0264370358711599</v>
      </c>
      <c r="AG224" s="152">
        <f>VLOOKUP($B224,Snapshot!$D:$AJ,29,FALSE)</f>
        <v>0</v>
      </c>
      <c r="AH224" s="150">
        <v>22.522599999999997</v>
      </c>
      <c r="AI224" s="151">
        <v>30.356200000000001</v>
      </c>
      <c r="AJ224" s="151">
        <v>34.740797992106813</v>
      </c>
      <c r="AK224" s="152">
        <v>36.892999214803105</v>
      </c>
      <c r="AL224" s="150">
        <f t="shared" si="838"/>
        <v>34.781064353138646</v>
      </c>
      <c r="AM224" s="151">
        <f t="shared" si="839"/>
        <v>14.443830229431924</v>
      </c>
      <c r="AN224" s="152">
        <f t="shared" si="840"/>
        <v>6.1950252932741421</v>
      </c>
      <c r="AO224" s="150">
        <v>2.4823000000000031</v>
      </c>
      <c r="AP224" s="151">
        <v>-1.2968000000000028</v>
      </c>
      <c r="AQ224" s="151">
        <v>2.1522398554415632</v>
      </c>
      <c r="AR224" s="152">
        <v>2.1001058979215377</v>
      </c>
      <c r="AS224" s="150" t="str">
        <f t="shared" si="841"/>
        <v>NM</v>
      </c>
      <c r="AT224" s="151" t="str">
        <f t="shared" si="842"/>
        <v>NM</v>
      </c>
      <c r="AU224" s="152">
        <f t="shared" si="843"/>
        <v>-2.4223116855778812</v>
      </c>
      <c r="AV224" s="150" t="str">
        <f t="shared" si="844"/>
        <v>NM</v>
      </c>
      <c r="AW224" s="151">
        <f t="shared" si="845"/>
        <v>6.195136496088999</v>
      </c>
      <c r="AX224" s="152">
        <f t="shared" si="846"/>
        <v>5.6924238815446646</v>
      </c>
      <c r="AY224" s="150">
        <v>6.2120000000000015</v>
      </c>
      <c r="AZ224" s="151">
        <v>7.4705999999999957</v>
      </c>
      <c r="BA224" s="151">
        <v>14.449945836731695</v>
      </c>
      <c r="BB224" s="152">
        <v>9.5640679863293663</v>
      </c>
      <c r="BC224" s="150">
        <f t="shared" si="847"/>
        <v>20.260785576303817</v>
      </c>
      <c r="BD224" s="151">
        <f t="shared" si="848"/>
        <v>93.42416722527912</v>
      </c>
      <c r="BE224" s="152">
        <f t="shared" si="849"/>
        <v>-33.81243020290394</v>
      </c>
      <c r="BF224" s="150">
        <f t="shared" si="850"/>
        <v>24.609799645541916</v>
      </c>
      <c r="BG224" s="151">
        <f t="shared" si="851"/>
        <v>41.593592179473696</v>
      </c>
      <c r="BH224" s="152">
        <f t="shared" si="852"/>
        <v>25.92380177779593</v>
      </c>
      <c r="BI224" s="150">
        <v>58.47</v>
      </c>
      <c r="BJ224" s="151">
        <v>29.91</v>
      </c>
      <c r="BK224" s="151">
        <v>5.629999999999999</v>
      </c>
      <c r="BL224" s="152">
        <f t="shared" si="853"/>
        <v>5.990000000000002</v>
      </c>
      <c r="BM224" s="151">
        <v>-6.1382352941176492</v>
      </c>
      <c r="BN224" s="151">
        <v>101.91070000000001</v>
      </c>
      <c r="BO224" s="151">
        <v>31.109018494623658</v>
      </c>
      <c r="BP224" s="151" t="e">
        <v>#N/A</v>
      </c>
      <c r="BQ224" s="152" t="e">
        <v>#N/A</v>
      </c>
      <c r="BR224" s="150" t="str">
        <f t="shared" si="854"/>
        <v xml:space="preserve"> </v>
      </c>
      <c r="BS224" s="151" t="str">
        <f t="shared" si="855"/>
        <v xml:space="preserve"> </v>
      </c>
    </row>
    <row r="225" spans="2:71" ht="12.75">
      <c r="B225" s="252" t="s">
        <v>738</v>
      </c>
      <c r="C225" s="165" t="s">
        <v>739</v>
      </c>
      <c r="D225" s="177" t="s">
        <v>104</v>
      </c>
      <c r="E225" s="105" t="s">
        <v>286</v>
      </c>
      <c r="F225" s="148">
        <f>VLOOKUP($B225,Snapshot!$D:$AJ,2,FALSE)</f>
        <v>399.9</v>
      </c>
      <c r="G225" s="148">
        <f>VLOOKUP($B225,Snapshot!$D:$AJ,3,FALSE)</f>
        <v>620</v>
      </c>
      <c r="H225" s="148">
        <f t="shared" si="834"/>
        <v>55.0387596899225</v>
      </c>
      <c r="I225" s="149">
        <f>VLOOKUP($B225,Snapshot!$D:$AJ,8,FALSE)</f>
        <v>0.36615292712066905</v>
      </c>
      <c r="J225" s="250">
        <f>IF(VLOOKUP($B225,Snapshot!$D:$AJ,28,FALSE)="#N/A N/A","NA",VLOOKUP($B225,Snapshot!$D:$AJ,30,FALSE))</f>
        <v>-8.5420239999999996</v>
      </c>
      <c r="K225" s="154">
        <f>IF(VLOOKUP($B225,Snapshot!$D:$AJ,29,FALSE)="#N/A N/A","NA",VLOOKUP($B225,Snapshot!$D:$AJ,31,FALSE))</f>
        <v>-14.08315</v>
      </c>
      <c r="L225" s="154">
        <f>IF(VLOOKUP($B225,Snapshot!$D:$AJ,30,FALSE)="#N/A N/A","NA",VLOOKUP($B225,Snapshot!$D:$AJ,32,FALSE))</f>
        <v>-12.254530000000001</v>
      </c>
      <c r="M225" s="155">
        <f>IF(VLOOKUP($B225,Snapshot!$D:$AJ,31,FALSE)="#N/A N/A","NA",VLOOKUP($B225,Snapshot!$D:$AJ,33,FALSE))</f>
        <v>-20.33071</v>
      </c>
      <c r="N225" s="150">
        <f>VLOOKUP($B225,Snapshot!$D:$AJ,10,FALSE)</f>
        <v>13.521182526065733</v>
      </c>
      <c r="O225" s="151">
        <f>VLOOKUP($B225,Snapshot!$D:$AJ,11,FALSE)</f>
        <v>-9.1526989573709905</v>
      </c>
      <c r="P225" s="151">
        <f>VLOOKUP($B225,Snapshot!$D:$AJ,12,FALSE)</f>
        <v>13.283066264416371</v>
      </c>
      <c r="Q225" s="152">
        <f>VLOOKUP($B225,Snapshot!$D:$AJ,13,FALSE)</f>
        <v>42.125723270835678</v>
      </c>
      <c r="R225" s="150" t="str">
        <f t="shared" si="835"/>
        <v>PL</v>
      </c>
      <c r="S225" s="151" t="str">
        <f t="shared" si="836"/>
        <v>LP</v>
      </c>
      <c r="T225" s="152">
        <f t="shared" si="837"/>
        <v>217.13854641894756</v>
      </c>
      <c r="U225" s="150" t="str">
        <f>VLOOKUP($B225,Snapshot!$D:$AJ,17,FALSE)</f>
        <v>NM</v>
      </c>
      <c r="V225" s="151">
        <f>VLOOKUP($B225,Snapshot!$D:$AJ,18,FALSE)</f>
        <v>30.10600053026015</v>
      </c>
      <c r="W225" s="152">
        <f>VLOOKUP($B225,Snapshot!$D:$AJ,19,FALSE)</f>
        <v>9.4930120826401865</v>
      </c>
      <c r="X225" s="150">
        <f>VLOOKUP($B225,Snapshot!$D:$AJ,20,FALSE)</f>
        <v>4.128516752278828</v>
      </c>
      <c r="Y225" s="151">
        <f>VLOOKUP($B225,Snapshot!$D:$AJ,21,FALSE)</f>
        <v>3.767885487294083</v>
      </c>
      <c r="Z225" s="152">
        <f>VLOOKUP($B225,Snapshot!$D:$AJ,22,FALSE)</f>
        <v>2.7723207172443356</v>
      </c>
      <c r="AA225" s="150">
        <f>VLOOKUP($B225,Snapshot!$D:$AJ,23,FALSE)</f>
        <v>70.774755381604706</v>
      </c>
      <c r="AB225" s="151">
        <f>VLOOKUP($B225,Snapshot!$D:$AJ,24,FALSE)</f>
        <v>14.48091306103507</v>
      </c>
      <c r="AC225" s="152">
        <f>VLOOKUP($B225,Snapshot!$D:$AJ,25,FALSE)</f>
        <v>6.5637739779033453</v>
      </c>
      <c r="AD225" s="151">
        <f>VLOOKUP($B225,Snapshot!$D:$AJ,26,FALSE)</f>
        <v>-7.7908655331434762</v>
      </c>
      <c r="AE225" s="151">
        <f>VLOOKUP($B225,Snapshot!$D:$AJ,27,FALSE)</f>
        <v>13.086979262146151</v>
      </c>
      <c r="AF225" s="262">
        <f>VLOOKUP($B225,Snapshot!$D:$AJ,28,FALSE)</f>
        <v>33.649273065192141</v>
      </c>
      <c r="AG225" s="152">
        <f>VLOOKUP($B225,Snapshot!$D:$AJ,29,FALSE)</f>
        <v>1.0032863237585823</v>
      </c>
      <c r="AH225" s="150">
        <v>14.8843</v>
      </c>
      <c r="AI225" s="151">
        <v>13.714799999999999</v>
      </c>
      <c r="AJ225" s="151">
        <v>20.331527032939757</v>
      </c>
      <c r="AK225" s="152">
        <v>29.703890673016538</v>
      </c>
      <c r="AL225" s="150">
        <f t="shared" si="838"/>
        <v>-7.8572724279946158</v>
      </c>
      <c r="AM225" s="151">
        <f t="shared" si="839"/>
        <v>48.245158755065773</v>
      </c>
      <c r="AN225" s="152">
        <f t="shared" si="840"/>
        <v>46.097686734952646</v>
      </c>
      <c r="AO225" s="150">
        <v>1.8927000000000007</v>
      </c>
      <c r="AP225" s="151">
        <v>0.51100000000000001</v>
      </c>
      <c r="AQ225" s="151">
        <v>2.5952925010938559</v>
      </c>
      <c r="AR225" s="152">
        <v>5.8782052148890509</v>
      </c>
      <c r="AS225" s="150">
        <f t="shared" si="841"/>
        <v>-73.001532202673445</v>
      </c>
      <c r="AT225" s="151">
        <f t="shared" si="842"/>
        <v>407.88502956826926</v>
      </c>
      <c r="AU225" s="152">
        <f t="shared" si="843"/>
        <v>126.4949023052902</v>
      </c>
      <c r="AV225" s="150">
        <f t="shared" si="844"/>
        <v>3.7259019453437165</v>
      </c>
      <c r="AW225" s="151">
        <f t="shared" si="845"/>
        <v>12.76486757187072</v>
      </c>
      <c r="AX225" s="152">
        <f t="shared" si="846"/>
        <v>19.789344364335751</v>
      </c>
      <c r="AY225" s="150">
        <v>1.0245000000000006</v>
      </c>
      <c r="AZ225" s="151">
        <v>-0.69350000000000001</v>
      </c>
      <c r="BA225" s="151">
        <v>1.0064579308548287</v>
      </c>
      <c r="BB225" s="152">
        <v>3.1918660522312199</v>
      </c>
      <c r="BC225" s="150" t="str">
        <f t="shared" si="847"/>
        <v>NM</v>
      </c>
      <c r="BD225" s="151" t="str">
        <f t="shared" si="848"/>
        <v>NM</v>
      </c>
      <c r="BE225" s="152">
        <f t="shared" si="849"/>
        <v>217.1385464189475</v>
      </c>
      <c r="BF225" s="150" t="str">
        <f t="shared" si="850"/>
        <v>NM</v>
      </c>
      <c r="BG225" s="151">
        <f t="shared" si="851"/>
        <v>4.9502328537558151</v>
      </c>
      <c r="BH225" s="152">
        <f t="shared" si="852"/>
        <v>10.74561607894268</v>
      </c>
      <c r="BI225" s="150">
        <v>69.45</v>
      </c>
      <c r="BJ225" s="151">
        <v>4.51</v>
      </c>
      <c r="BK225" s="151">
        <v>4.9500000000000011</v>
      </c>
      <c r="BL225" s="152">
        <f t="shared" si="853"/>
        <v>21.089999999999996</v>
      </c>
      <c r="BM225" s="151">
        <v>-31.523972602739718</v>
      </c>
      <c r="BN225" s="151">
        <v>-12.254530000000001</v>
      </c>
      <c r="BO225" s="151">
        <v>1.9538720071684585</v>
      </c>
      <c r="BP225" s="151" t="e">
        <v>#N/A</v>
      </c>
      <c r="BQ225" s="152" t="e">
        <v>#N/A</v>
      </c>
      <c r="BR225" s="150" t="str">
        <f t="shared" si="854"/>
        <v xml:space="preserve"> </v>
      </c>
      <c r="BS225" s="151" t="str">
        <f t="shared" si="855"/>
        <v xml:space="preserve"> </v>
      </c>
    </row>
    <row r="226" spans="2:71" ht="12.75">
      <c r="B226" s="252" t="s">
        <v>638</v>
      </c>
      <c r="C226" s="165" t="s">
        <v>1381</v>
      </c>
      <c r="D226" s="177" t="s">
        <v>104</v>
      </c>
      <c r="E226" s="105" t="s">
        <v>286</v>
      </c>
      <c r="F226" s="148">
        <f>VLOOKUP($B226,Snapshot!$D:$AJ,2,FALSE)</f>
        <v>1299.9000000000001</v>
      </c>
      <c r="G226" s="148">
        <f>VLOOKUP($B226,Snapshot!$D:$AJ,3,FALSE)</f>
        <v>1770</v>
      </c>
      <c r="H226" s="148">
        <f t="shared" si="834"/>
        <v>36.164320332333261</v>
      </c>
      <c r="I226" s="149">
        <f>VLOOKUP($B226,Snapshot!$D:$AJ,8,FALSE)</f>
        <v>16.450008930704897</v>
      </c>
      <c r="J226" s="250">
        <f>IF(VLOOKUP($B226,Snapshot!$D:$AJ,28,FALSE)="#N/A N/A","NA",VLOOKUP($B226,Snapshot!$D:$AJ,30,FALSE))</f>
        <v>-15.62926</v>
      </c>
      <c r="K226" s="154">
        <f>IF(VLOOKUP($B226,Snapshot!$D:$AJ,29,FALSE)="#N/A N/A","NA",VLOOKUP($B226,Snapshot!$D:$AJ,31,FALSE))</f>
        <v>12.84834</v>
      </c>
      <c r="L226" s="154">
        <f>IF(VLOOKUP($B226,Snapshot!$D:$AJ,30,FALSE)="#N/A N/A","NA",VLOOKUP($B226,Snapshot!$D:$AJ,32,FALSE))</f>
        <v>64.763289999999998</v>
      </c>
      <c r="M226" s="155">
        <f>IF(VLOOKUP($B226,Snapshot!$D:$AJ,31,FALSE)="#N/A N/A","NA",VLOOKUP($B226,Snapshot!$D:$AJ,33,FALSE))</f>
        <v>26.702089999999998</v>
      </c>
      <c r="N226" s="150">
        <f>VLOOKUP($B226,Snapshot!$D:$AJ,10,FALSE)</f>
        <v>15.960208510726671</v>
      </c>
      <c r="O226" s="151">
        <f>VLOOKUP($B226,Snapshot!$D:$AJ,11,FALSE)</f>
        <v>16.92242107499456</v>
      </c>
      <c r="P226" s="151">
        <f>VLOOKUP($B226,Snapshot!$D:$AJ,12,FALSE)</f>
        <v>23.401102762235798</v>
      </c>
      <c r="Q226" s="152">
        <f>VLOOKUP($B226,Snapshot!$D:$AJ,13,FALSE)</f>
        <v>35.341188517941333</v>
      </c>
      <c r="R226" s="150">
        <f t="shared" si="835"/>
        <v>6.0288220145820581</v>
      </c>
      <c r="S226" s="151">
        <f t="shared" si="836"/>
        <v>38.284602767711952</v>
      </c>
      <c r="T226" s="152">
        <f t="shared" si="837"/>
        <v>51.023602934534317</v>
      </c>
      <c r="U226" s="150">
        <f>VLOOKUP($B226,Snapshot!$D:$AJ,17,FALSE)</f>
        <v>76.815249676111605</v>
      </c>
      <c r="V226" s="151">
        <f>VLOOKUP($B226,Snapshot!$D:$AJ,18,FALSE)</f>
        <v>55.548664232087006</v>
      </c>
      <c r="W226" s="152">
        <f>VLOOKUP($B226,Snapshot!$D:$AJ,19,FALSE)</f>
        <v>36.781445517603117</v>
      </c>
      <c r="X226" s="150">
        <f>VLOOKUP($B226,Snapshot!$D:$AJ,20,FALSE)</f>
        <v>7.0847724471258067</v>
      </c>
      <c r="Y226" s="151">
        <f>VLOOKUP($B226,Snapshot!$D:$AJ,21,FALSE)</f>
        <v>6.3547487751012275</v>
      </c>
      <c r="Z226" s="152">
        <f>VLOOKUP($B226,Snapshot!$D:$AJ,22,FALSE)</f>
        <v>5.4715711812250696</v>
      </c>
      <c r="AA226" s="150">
        <f>VLOOKUP($B226,Snapshot!$D:$AJ,23,FALSE)</f>
        <v>53.166077942220731</v>
      </c>
      <c r="AB226" s="151">
        <f>VLOOKUP($B226,Snapshot!$D:$AJ,24,FALSE)</f>
        <v>38.921948644421519</v>
      </c>
      <c r="AC226" s="152">
        <f>VLOOKUP($B226,Snapshot!$D:$AJ,25,FALSE)</f>
        <v>27.367606648810781</v>
      </c>
      <c r="AD226" s="151">
        <f>VLOOKUP($B226,Snapshot!$D:$AJ,26,FALSE)</f>
        <v>10.745619969913468</v>
      </c>
      <c r="AE226" s="151">
        <f>VLOOKUP($B226,Snapshot!$D:$AJ,27,FALSE)</f>
        <v>12.061376385620845</v>
      </c>
      <c r="AF226" s="262">
        <f>VLOOKUP($B226,Snapshot!$D:$AJ,28,FALSE)</f>
        <v>15.986817514657023</v>
      </c>
      <c r="AG226" s="152">
        <f>VLOOKUP($B226,Snapshot!$D:$AJ,29,FALSE)</f>
        <v>0.178739368747585</v>
      </c>
      <c r="AH226" s="150">
        <v>94.703600000000009</v>
      </c>
      <c r="AI226" s="151">
        <v>103.161</v>
      </c>
      <c r="AJ226" s="151">
        <v>138.32709712499999</v>
      </c>
      <c r="AK226" s="152">
        <v>181.09697997187499</v>
      </c>
      <c r="AL226" s="150">
        <f t="shared" si="838"/>
        <v>8.9303891298746692</v>
      </c>
      <c r="AM226" s="151">
        <f t="shared" si="839"/>
        <v>34.088557812545417</v>
      </c>
      <c r="AN226" s="152">
        <f t="shared" si="840"/>
        <v>30.919381477532028</v>
      </c>
      <c r="AO226" s="150">
        <v>20.661300000000004</v>
      </c>
      <c r="AP226" s="151">
        <v>26.757000000000001</v>
      </c>
      <c r="AQ226" s="151">
        <v>36.656680738124997</v>
      </c>
      <c r="AR226" s="152">
        <v>51.612639291984394</v>
      </c>
      <c r="AS226" s="150">
        <f t="shared" si="841"/>
        <v>29.502983839351828</v>
      </c>
      <c r="AT226" s="151">
        <f t="shared" si="842"/>
        <v>36.998470449321644</v>
      </c>
      <c r="AU226" s="152">
        <f t="shared" si="843"/>
        <v>40.80008951357226</v>
      </c>
      <c r="AV226" s="150">
        <f t="shared" si="844"/>
        <v>25.937127402797572</v>
      </c>
      <c r="AW226" s="151">
        <f t="shared" si="845"/>
        <v>26.5</v>
      </c>
      <c r="AX226" s="152">
        <f t="shared" si="846"/>
        <v>28.500000000000014</v>
      </c>
      <c r="AY226" s="150">
        <v>15.37</v>
      </c>
      <c r="AZ226" s="151">
        <v>16.296629943641264</v>
      </c>
      <c r="BA226" s="151">
        <v>22.53572998208832</v>
      </c>
      <c r="BB226" s="152">
        <v>34.034271366547863</v>
      </c>
      <c r="BC226" s="150">
        <f t="shared" si="847"/>
        <v>6.0288220145820759</v>
      </c>
      <c r="BD226" s="151">
        <f t="shared" si="848"/>
        <v>38.284602767711931</v>
      </c>
      <c r="BE226" s="152">
        <f t="shared" si="849"/>
        <v>51.023602934534296</v>
      </c>
      <c r="BF226" s="150">
        <f t="shared" si="850"/>
        <v>15.797277986488368</v>
      </c>
      <c r="BG226" s="151">
        <f t="shared" si="851"/>
        <v>16.291623586753786</v>
      </c>
      <c r="BH226" s="152">
        <f t="shared" si="852"/>
        <v>18.793395324335894</v>
      </c>
      <c r="BI226" s="150">
        <v>72.13</v>
      </c>
      <c r="BJ226" s="151">
        <v>24.18</v>
      </c>
      <c r="BK226" s="151">
        <v>2.9699999999999989</v>
      </c>
      <c r="BL226" s="152">
        <f t="shared" si="853"/>
        <v>0.72000000000000597</v>
      </c>
      <c r="BM226" s="151">
        <v>-21.122572815533985</v>
      </c>
      <c r="BN226" s="151">
        <v>64.763289999999998</v>
      </c>
      <c r="BO226" s="151">
        <v>19.229253189964158</v>
      </c>
      <c r="BP226" s="151" t="e">
        <v>#N/A</v>
      </c>
      <c r="BQ226" s="152" t="e">
        <v>#N/A</v>
      </c>
      <c r="BR226" s="150" t="str">
        <f t="shared" si="854"/>
        <v xml:space="preserve"> </v>
      </c>
      <c r="BS226" s="151" t="str">
        <f t="shared" si="855"/>
        <v xml:space="preserve"> </v>
      </c>
    </row>
    <row r="227" spans="2:71" ht="12.75">
      <c r="B227" s="252" t="s">
        <v>763</v>
      </c>
      <c r="C227" s="165" t="s">
        <v>1382</v>
      </c>
      <c r="D227" s="177" t="s">
        <v>104</v>
      </c>
      <c r="E227" s="105" t="s">
        <v>287</v>
      </c>
      <c r="F227" s="148">
        <f>VLOOKUP($B227,Snapshot!$D:$AJ,2,FALSE)</f>
        <v>543.04999999999995</v>
      </c>
      <c r="G227" s="148">
        <f>VLOOKUP($B227,Snapshot!$D:$AJ,3,FALSE)</f>
        <v>600</v>
      </c>
      <c r="H227" s="148">
        <f t="shared" ref="H227" si="856">IF(IFERROR(((IF(G227&lt;0,"-",G227))/F227*100-100),"-")=-100,"-",(IFERROR(((IF(G227&lt;0,"-",G227))/F227*100-100),"-")))</f>
        <v>10.487063806279352</v>
      </c>
      <c r="I227" s="149">
        <f>VLOOKUP($B227,Snapshot!$D:$AJ,8,FALSE)</f>
        <v>1.0421330943847074</v>
      </c>
      <c r="J227" s="250">
        <f>IF(VLOOKUP($B227,Snapshot!$D:$AJ,28,FALSE)="#N/A N/A","NA",VLOOKUP($B227,Snapshot!$D:$AJ,30,FALSE))</f>
        <v>-9.7773749999999993</v>
      </c>
      <c r="K227" s="154">
        <f>IF(VLOOKUP($B227,Snapshot!$D:$AJ,29,FALSE)="#N/A N/A","NA",VLOOKUP($B227,Snapshot!$D:$AJ,31,FALSE))</f>
        <v>-3.8168570000000002</v>
      </c>
      <c r="L227" s="154">
        <f>IF(VLOOKUP($B227,Snapshot!$D:$AJ,30,FALSE)="#N/A N/A","NA",VLOOKUP($B227,Snapshot!$D:$AJ,32,FALSE))</f>
        <v>2.1634859999999998</v>
      </c>
      <c r="M227" s="155">
        <f>IF(VLOOKUP($B227,Snapshot!$D:$AJ,31,FALSE)="#N/A N/A","NA",VLOOKUP($B227,Snapshot!$D:$AJ,33,FALSE))</f>
        <v>-2.7616390000000001E-2</v>
      </c>
      <c r="N227" s="150">
        <f>VLOOKUP($B227,Snapshot!$D:$AJ,10,FALSE)</f>
        <v>2.9836921913291299</v>
      </c>
      <c r="O227" s="151">
        <f>VLOOKUP($B227,Snapshot!$D:$AJ,11,FALSE)</f>
        <v>6.3131410876717577</v>
      </c>
      <c r="P227" s="151">
        <f>VLOOKUP($B227,Snapshot!$D:$AJ,12,FALSE)</f>
        <v>6.3419148360272528</v>
      </c>
      <c r="Q227" s="152">
        <f>VLOOKUP($B227,Snapshot!$D:$AJ,13,FALSE)</f>
        <v>5.717620840536676</v>
      </c>
      <c r="R227" s="150">
        <f t="shared" ref="R227" si="857">IF(AND(N227&lt;0,O227&gt;0),"LP",IF(AND(N227&gt;0,O227&lt;0),"PL",IF(OR(N227&lt;0,O227&lt;0),"Loss",IF(ISERROR((+O227/N227-1)*100),"NA",(+O227/N227-1)*100))))</f>
        <v>111.58821630523073</v>
      </c>
      <c r="S227" s="151">
        <f t="shared" ref="S227" si="858">IF(AND(O227&lt;0,P227&gt;0),"LP",IF(AND(O227&gt;0,P227&lt;0),"PL",IF(OR(O227&lt;0,P227&lt;0),"Loss",IF(ISERROR((+P227/O227-1)*100),"NA",(+P227/O227-1)*100))))</f>
        <v>0.45577546827970661</v>
      </c>
      <c r="T227" s="152">
        <f t="shared" ref="T227" si="859">IF(AND(P227&lt;0,Q227&gt;0),"LP",IF(AND(P227&gt;0,Q227&lt;0),"PL",IF(OR(P227&lt;0,Q227&lt;0),"Loss",IF(ISERROR((+Q227/P227-1)*100),"NA",(+Q227/P227-1)*100))))</f>
        <v>-9.8439353354932706</v>
      </c>
      <c r="U227" s="150">
        <f>VLOOKUP($B227,Snapshot!$D:$AJ,17,FALSE)</f>
        <v>86.018986817903198</v>
      </c>
      <c r="V227" s="151">
        <f>VLOOKUP($B227,Snapshot!$D:$AJ,18,FALSE)</f>
        <v>85.628712154100953</v>
      </c>
      <c r="W227" s="152">
        <f>VLOOKUP($B227,Snapshot!$D:$AJ,19,FALSE)</f>
        <v>94.978316181775241</v>
      </c>
      <c r="X227" s="150">
        <f>VLOOKUP($B227,Snapshot!$D:$AJ,20,FALSE)</f>
        <v>4.4948488335460306</v>
      </c>
      <c r="Y227" s="151">
        <f>VLOOKUP($B227,Snapshot!$D:$AJ,21,FALSE)</f>
        <v>4.3490879091043064</v>
      </c>
      <c r="Z227" s="152">
        <f>VLOOKUP($B227,Snapshot!$D:$AJ,22,FALSE)</f>
        <v>4.2329827119512533</v>
      </c>
      <c r="AA227" s="150" t="str">
        <f>VLOOKUP($B227,Snapshot!$D:$AJ,23,FALSE)</f>
        <v>NM</v>
      </c>
      <c r="AB227" s="151" t="str">
        <f>VLOOKUP($B227,Snapshot!$D:$AJ,24,FALSE)</f>
        <v>NM</v>
      </c>
      <c r="AC227" s="152" t="str">
        <f>VLOOKUP($B227,Snapshot!$D:$AJ,25,FALSE)</f>
        <v>NM</v>
      </c>
      <c r="AD227" s="151">
        <f>VLOOKUP($B227,Snapshot!$D:$AJ,26,FALSE)</f>
        <v>5.3205891467810558</v>
      </c>
      <c r="AE227" s="151">
        <f>VLOOKUP($B227,Snapshot!$D:$AJ,27,FALSE)</f>
        <v>5.1627159678449903</v>
      </c>
      <c r="AF227" s="262">
        <f>VLOOKUP($B227,Snapshot!$D:$AJ,28,FALSE)</f>
        <v>4.517083583350912</v>
      </c>
      <c r="AG227" s="152">
        <f>VLOOKUP($B227,Snapshot!$D:$AJ,29,FALSE)</f>
        <v>0.42219491783859603</v>
      </c>
      <c r="AH227" s="150">
        <v>6.0661000000000005</v>
      </c>
      <c r="AI227" s="151">
        <v>2.1209000000000002</v>
      </c>
      <c r="AJ227" s="151">
        <v>3.999068566626931</v>
      </c>
      <c r="AK227" s="152">
        <v>4.9146004738071039</v>
      </c>
      <c r="AL227" s="150">
        <f t="shared" ref="AL227" si="860">IF(OR(AH227&lt;0,AI227&lt;0),"NM",IF(ISERROR((AI227/AH227*100-100)),"NA",(AI227/AH227*100-100)))</f>
        <v>-65.036844100822606</v>
      </c>
      <c r="AM227" s="151">
        <f t="shared" ref="AM227" si="861">IF(OR(AI227&lt;0,AJ227&lt;0),"NM",IF(ISERROR((AJ227/AI227*100-100)),"NA",(AJ227/AI227*100-100)))</f>
        <v>88.555262701067022</v>
      </c>
      <c r="AN227" s="152">
        <f t="shared" ref="AN227" si="862">IF(OR(AJ227&lt;0,AK227&lt;0),"NM",IF(ISERROR((AK227/AJ227*100-100)),"NA",(AK227/AJ227*100-100)))</f>
        <v>22.893628651943601</v>
      </c>
      <c r="AO227" s="150">
        <v>-1.1010999999999995</v>
      </c>
      <c r="AP227" s="151">
        <v>-1.7110000000000005</v>
      </c>
      <c r="AQ227" s="151">
        <v>-1.627986143337308</v>
      </c>
      <c r="AR227" s="152">
        <v>-0.9414177115482244</v>
      </c>
      <c r="AS227" s="150" t="str">
        <f t="shared" ref="AS227" si="863">IF(OR(AO227&lt;0,AP227&lt;0),"NM",IF(ISERROR((AP227/AO227*100-100)),"NA",(AP227/AO227*100-100)))</f>
        <v>NM</v>
      </c>
      <c r="AT227" s="151" t="str">
        <f t="shared" ref="AT227" si="864">IF(OR(AP227&lt;0,AQ227&lt;0),"NM",IF(ISERROR((AQ227/AP227*100-100)),"NA",(AQ227/AP227*100-100)))</f>
        <v>NM</v>
      </c>
      <c r="AU227" s="152" t="str">
        <f t="shared" ref="AU227" si="865">IF(OR(AQ227&lt;0,AR227&lt;0),"NM",IF(ISERROR((AR227/AQ227*100-100)),"NA",(AR227/AQ227*100-100)))</f>
        <v>NM</v>
      </c>
      <c r="AV227" s="150" t="str">
        <f t="shared" ref="AV227" si="866">IF(OR(AI227&lt;0,AP227&lt;0),"NM",IF(ISERROR((AP227/AI227*100)),"NA",(AP227/AI227*100)))</f>
        <v>NM</v>
      </c>
      <c r="AW227" s="151" t="str">
        <f t="shared" ref="AW227" si="867">IF(OR(AJ227&lt;0,AQ227&lt;0),"NM",IF(ISERROR((AQ227/AJ227*100)),"NA",(AQ227/AJ227*100)))</f>
        <v>NM</v>
      </c>
      <c r="AX227" s="152" t="str">
        <f t="shared" ref="AX227" si="868">IF(OR(AK227&lt;0,AR227&lt;0),"NM",IF(ISERROR((AR227/AK227*100)),"NA",(AR227/AK227*100)))</f>
        <v>NM</v>
      </c>
      <c r="AY227" s="150">
        <v>0.46148767123287654</v>
      </c>
      <c r="AZ227" s="151">
        <v>0.97859999999999914</v>
      </c>
      <c r="BA227" s="151">
        <v>0.98306021873258442</v>
      </c>
      <c r="BB227" s="152">
        <v>0.88628840649159013</v>
      </c>
      <c r="BC227" s="150">
        <f t="shared" ref="BC227" si="869">IF(OR(AY227&lt;0,AZ227&lt;0),"NM",IF(ISERROR((AZ227/AY227*100-100)),"NA",(AZ227/AY227*100-100)))</f>
        <v>112.05333554971108</v>
      </c>
      <c r="BD227" s="151">
        <f t="shared" ref="BD227" si="870">IF(OR(AZ227&lt;0,BA227&lt;0),"NM",IF(ISERROR((BA227/AZ227*100-100)),"NA",(BA227/AZ227*100-100)))</f>
        <v>0.45577546827971105</v>
      </c>
      <c r="BE227" s="152">
        <f t="shared" ref="BE227" si="871">IF(OR(BA227&lt;0,BB227&lt;0),"NM",IF(ISERROR((BB227/BA227*100-100)),"NA",(BB227/BA227*100-100)))</f>
        <v>-9.8439353354932706</v>
      </c>
      <c r="BF227" s="150">
        <f t="shared" ref="BF227" si="872">IF(OR(AI227&lt;0,AZ227&lt;0),"NM",IF(ISERROR((AZ227/AI227*100)),"NA",(AZ227/AI227*100)))</f>
        <v>46.140789287566555</v>
      </c>
      <c r="BG227" s="151">
        <f t="shared" ref="BG227" si="873">IF(OR(AJ227&lt;0,BA227&lt;0),"NM",IF(ISERROR((BA227/AJ227*100)),"NA",(BA227/AJ227*100)))</f>
        <v>24.582229645583698</v>
      </c>
      <c r="BH227" s="152">
        <f t="shared" ref="BH227" si="874">IF(OR(AK227&lt;0,BB227&lt;0),"NM",IF(ISERROR((BB227/AK227*100)),"NA",(BB227/AK227*100)))</f>
        <v>18.033783442116206</v>
      </c>
      <c r="BI227" s="150">
        <v>51.16</v>
      </c>
      <c r="BJ227" s="151">
        <v>9.73</v>
      </c>
      <c r="BK227" s="151">
        <v>21.28</v>
      </c>
      <c r="BL227" s="152">
        <f t="shared" ref="BL227" si="875">100-BI227-BJ227-BK227</f>
        <v>17.829999999999998</v>
      </c>
      <c r="BM227" s="151">
        <v>-20.039755576823964</v>
      </c>
      <c r="BN227" s="151">
        <v>2.1634859999999998</v>
      </c>
      <c r="BO227" s="151">
        <v>2.1636967861409793</v>
      </c>
      <c r="BP227" s="151" t="e">
        <v>#N/A</v>
      </c>
      <c r="BQ227" s="152" t="e">
        <v>#N/A</v>
      </c>
      <c r="BR227" s="150" t="str">
        <f t="shared" ref="BR227" si="876">IFERROR((BA227/BP227*100-100)," ")</f>
        <v xml:space="preserve"> </v>
      </c>
      <c r="BS227" s="151" t="str">
        <f t="shared" ref="BS227" si="877">IFERROR((BB227/BQ227*100-100)," ")</f>
        <v xml:space="preserve"> </v>
      </c>
    </row>
    <row r="228" spans="2:71" ht="12.75">
      <c r="B228" s="252" t="s">
        <v>639</v>
      </c>
      <c r="C228" s="165" t="s">
        <v>1383</v>
      </c>
      <c r="D228" s="177" t="s">
        <v>104</v>
      </c>
      <c r="E228" s="105" t="s">
        <v>287</v>
      </c>
      <c r="F228" s="148">
        <f>VLOOKUP($B228,Snapshot!$D:$AJ,2,FALSE)</f>
        <v>1898.4</v>
      </c>
      <c r="G228" s="148">
        <f>VLOOKUP($B228,Snapshot!$D:$AJ,3,FALSE)</f>
        <v>1560</v>
      </c>
      <c r="H228" s="148">
        <f t="shared" ref="H228" si="878">IF(IFERROR(((IF(G228&lt;0,"-",G228))/F228*100-100),"-")=-100,"-",(IFERROR(((IF(G228&lt;0,"-",G228))/F228*100-100),"-")))</f>
        <v>-17.825537294563844</v>
      </c>
      <c r="I228" s="149">
        <f>VLOOKUP($B228,Snapshot!$D:$AJ,8,FALSE)</f>
        <v>8.4829139784946239</v>
      </c>
      <c r="J228" s="250">
        <f>IF(VLOOKUP($B228,Snapshot!$D:$AJ,28,FALSE)="#N/A N/A","NA",VLOOKUP($B228,Snapshot!$D:$AJ,30,FALSE))</f>
        <v>7.9126909999999997</v>
      </c>
      <c r="K228" s="154">
        <f>IF(VLOOKUP($B228,Snapshot!$D:$AJ,29,FALSE)="#N/A N/A","NA",VLOOKUP($B228,Snapshot!$D:$AJ,31,FALSE))</f>
        <v>25.377269999999999</v>
      </c>
      <c r="L228" s="154">
        <f>IF(VLOOKUP($B228,Snapshot!$D:$AJ,30,FALSE)="#N/A N/A","NA",VLOOKUP($B228,Snapshot!$D:$AJ,32,FALSE))</f>
        <v>66.8703</v>
      </c>
      <c r="M228" s="155">
        <f>IF(VLOOKUP($B228,Snapshot!$D:$AJ,31,FALSE)="#N/A N/A","NA",VLOOKUP($B228,Snapshot!$D:$AJ,33,FALSE))</f>
        <v>31.399899999999999</v>
      </c>
      <c r="N228" s="150">
        <f>VLOOKUP($B228,Snapshot!$D:$AJ,10,FALSE)</f>
        <v>52.382563256325632</v>
      </c>
      <c r="O228" s="151">
        <f>VLOOKUP($B228,Snapshot!$D:$AJ,11,FALSE)</f>
        <v>52.986798679867988</v>
      </c>
      <c r="P228" s="151">
        <f>VLOOKUP($B228,Snapshot!$D:$AJ,12,FALSE)</f>
        <v>50.54471076556829</v>
      </c>
      <c r="Q228" s="152">
        <f>VLOOKUP($B228,Snapshot!$D:$AJ,13,FALSE)</f>
        <v>70.774660117077815</v>
      </c>
      <c r="R228" s="150">
        <f t="shared" ref="R228" si="879">IF(AND(N228&lt;0,O228&gt;0),"LP",IF(AND(N228&gt;0,O228&lt;0),"PL",IF(OR(N228&lt;0,O228&lt;0),"Loss",IF(ISERROR((+O228/N228-1)*100),"NA",(+O228/N228-1)*100))))</f>
        <v>1.1535048802129522</v>
      </c>
      <c r="S228" s="151">
        <f t="shared" ref="S228" si="880">IF(AND(O228&lt;0,P228&gt;0),"LP",IF(AND(O228&gt;0,P228&lt;0),"PL",IF(OR(O228&lt;0,P228&lt;0),"Loss",IF(ISERROR((+P228/O228-1)*100),"NA",(+P228/O228-1)*100))))</f>
        <v>-4.6088610279215736</v>
      </c>
      <c r="T228" s="152">
        <f t="shared" ref="T228" si="881">IF(AND(P228&lt;0,Q228&gt;0),"LP",IF(AND(P228&gt;0,Q228&lt;0),"PL",IF(OR(P228&lt;0,Q228&lt;0),"Loss",IF(ISERROR((+Q228/P228-1)*100),"NA",(+Q228/P228-1)*100))))</f>
        <v>40.023870045153018</v>
      </c>
      <c r="U228" s="150">
        <f>VLOOKUP($B228,Snapshot!$D:$AJ,17,FALSE)</f>
        <v>35.8277919651199</v>
      </c>
      <c r="V228" s="151">
        <f>VLOOKUP($B228,Snapshot!$D:$AJ,18,FALSE)</f>
        <v>37.558826062038023</v>
      </c>
      <c r="W228" s="152">
        <f>VLOOKUP($B228,Snapshot!$D:$AJ,19,FALSE)</f>
        <v>26.823159544102413</v>
      </c>
      <c r="X228" s="150">
        <f>VLOOKUP($B228,Snapshot!$D:$AJ,20,FALSE)</f>
        <v>4.9858263371281266</v>
      </c>
      <c r="Y228" s="151">
        <f>VLOOKUP($B228,Snapshot!$D:$AJ,21,FALSE)</f>
        <v>4.484719547393448</v>
      </c>
      <c r="Z228" s="152">
        <f>VLOOKUP($B228,Snapshot!$D:$AJ,22,FALSE)</f>
        <v>3.9055402238154859</v>
      </c>
      <c r="AA228" s="150">
        <f>VLOOKUP($B228,Snapshot!$D:$AJ,23,FALSE)</f>
        <v>29.972712107757296</v>
      </c>
      <c r="AB228" s="151">
        <f>VLOOKUP($B228,Snapshot!$D:$AJ,24,FALSE)</f>
        <v>27.556183858222539</v>
      </c>
      <c r="AC228" s="152">
        <f>VLOOKUP($B228,Snapshot!$D:$AJ,25,FALSE)</f>
        <v>20.172770384757509</v>
      </c>
      <c r="AD228" s="151">
        <f>VLOOKUP($B228,Snapshot!$D:$AJ,26,FALSE)</f>
        <v>14.78898295229275</v>
      </c>
      <c r="AE228" s="151">
        <f>VLOOKUP($B228,Snapshot!$D:$AJ,27,FALSE)</f>
        <v>12.572319538798688</v>
      </c>
      <c r="AF228" s="262">
        <f>VLOOKUP($B228,Snapshot!$D:$AJ,28,FALSE)</f>
        <v>15.56542776040925</v>
      </c>
      <c r="AG228" s="152">
        <f>VLOOKUP($B228,Snapshot!$D:$AJ,29,FALSE)</f>
        <v>0.42140750105351876</v>
      </c>
      <c r="AH228" s="150">
        <v>41.925800000000002</v>
      </c>
      <c r="AI228" s="151">
        <v>44.957900000000002</v>
      </c>
      <c r="AJ228" s="151">
        <v>47.38100144240785</v>
      </c>
      <c r="AK228" s="152">
        <v>63.503806584110826</v>
      </c>
      <c r="AL228" s="150">
        <f t="shared" ref="AL228" si="882">IF(OR(AH228&lt;0,AI228&lt;0),"NM",IF(ISERROR((AI228/AH228*100-100)),"NA",(AI228/AH228*100-100)))</f>
        <v>7.2320623577844572</v>
      </c>
      <c r="AM228" s="151">
        <f t="shared" ref="AM228" si="883">IF(OR(AI228&lt;0,AJ228&lt;0),"NM",IF(ISERROR((AJ228/AI228*100-100)),"NA",(AJ228/AI228*100-100)))</f>
        <v>5.3897122472532004</v>
      </c>
      <c r="AN228" s="152">
        <f t="shared" ref="AN228" si="884">IF(OR(AJ228&lt;0,AK228&lt;0),"NM",IF(ISERROR((AK228/AJ228*100-100)),"NA",(AK228/AJ228*100-100)))</f>
        <v>34.027995717440518</v>
      </c>
      <c r="AO228" s="150">
        <v>21.1174</v>
      </c>
      <c r="AP228" s="151">
        <v>24.098600000000001</v>
      </c>
      <c r="AQ228" s="151">
        <v>26.121785812944086</v>
      </c>
      <c r="AR228" s="152">
        <v>35.419626453787117</v>
      </c>
      <c r="AS228" s="150">
        <f t="shared" ref="AS228" si="885">IF(OR(AO228&lt;0,AP228&lt;0),"NM",IF(ISERROR((AP228/AO228*100-100)),"NA",(AP228/AO228*100-100)))</f>
        <v>14.117268224307921</v>
      </c>
      <c r="AT228" s="151">
        <f t="shared" ref="AT228" si="886">IF(OR(AP228&lt;0,AQ228&lt;0),"NM",IF(ISERROR((AQ228/AP228*100-100)),"NA",(AQ228/AP228*100-100)))</f>
        <v>8.3954495819013744</v>
      </c>
      <c r="AU228" s="152">
        <f t="shared" ref="AU228" si="887">IF(OR(AQ228&lt;0,AR228&lt;0),"NM",IF(ISERROR((AR228/AQ228*100-100)),"NA",(AR228/AQ228*100-100)))</f>
        <v>35.594199827776265</v>
      </c>
      <c r="AV228" s="150">
        <f t="shared" ref="AV228" si="888">IF(OR(AI228&lt;0,AP228&lt;0),"NM",IF(ISERROR((AP228/AI228*100)),"NA",(AP228/AI228*100)))</f>
        <v>53.602592647788263</v>
      </c>
      <c r="AW228" s="151">
        <f t="shared" ref="AW228" si="889">IF(OR(AJ228&lt;0,AQ228&lt;0),"NM",IF(ISERROR((AQ228/AJ228*100)),"NA",(AQ228/AJ228*100)))</f>
        <v>55.131350156655969</v>
      </c>
      <c r="AX228" s="152">
        <f t="shared" ref="AX228" si="890">IF(OR(AK228&lt;0,AR228&lt;0),"NM",IF(ISERROR((AR228/AK228*100)),"NA",(AR228/AK228*100)))</f>
        <v>55.775595761923036</v>
      </c>
      <c r="AY228" s="150">
        <v>19.046299999999999</v>
      </c>
      <c r="AZ228" s="151">
        <v>19.265999999999998</v>
      </c>
      <c r="BA228" s="151">
        <v>18.378056834360628</v>
      </c>
      <c r="BB228" s="152">
        <v>25.733666418569491</v>
      </c>
      <c r="BC228" s="150">
        <f t="shared" ref="BC228" si="891">IF(OR(AY228&lt;0,AZ228&lt;0),"NM",IF(ISERROR((AZ228/AY228*100-100)),"NA",(AZ228/AY228*100-100)))</f>
        <v>1.1535048802129495</v>
      </c>
      <c r="BD228" s="151">
        <f t="shared" ref="BD228" si="892">IF(OR(AZ228&lt;0,BA228&lt;0),"NM",IF(ISERROR((BA228/AZ228*100-100)),"NA",(BA228/AZ228*100-100)))</f>
        <v>-4.6088610279215771</v>
      </c>
      <c r="BE228" s="152">
        <f t="shared" ref="BE228" si="893">IF(OR(BA228&lt;0,BB228&lt;0),"NM",IF(ISERROR((BB228/BA228*100-100)),"NA",(BB228/BA228*100-100)))</f>
        <v>40.023870045153046</v>
      </c>
      <c r="BF228" s="150">
        <f t="shared" ref="BF228" si="894">IF(OR(AI228&lt;0,AZ228&lt;0),"NM",IF(ISERROR((AZ228/AI228*100)),"NA",(AZ228/AI228*100)))</f>
        <v>42.853425093253904</v>
      </c>
      <c r="BG228" s="151">
        <f t="shared" ref="BG228" si="895">IF(OR(AJ228&lt;0,BA228&lt;0),"NM",IF(ISERROR((BA228/AJ228*100)),"NA",(BA228/AJ228*100)))</f>
        <v>38.787818481843125</v>
      </c>
      <c r="BH228" s="152">
        <f t="shared" ref="BH228" si="896">IF(OR(AK228&lt;0,BB228&lt;0),"NM",IF(ISERROR((BB228/AK228*100)),"NA",(BB228/AK228*100)))</f>
        <v>40.523029724974421</v>
      </c>
      <c r="BI228" s="150">
        <v>67.7</v>
      </c>
      <c r="BJ228" s="151">
        <v>18.05</v>
      </c>
      <c r="BK228" s="151">
        <v>12.29</v>
      </c>
      <c r="BL228" s="152">
        <f t="shared" ref="BL228" si="897">100-BI228-BJ228-BK228</f>
        <v>1.9599999999999973</v>
      </c>
      <c r="BM228" s="151">
        <v>-3.4998093785741418</v>
      </c>
      <c r="BN228" s="151">
        <v>66.8703</v>
      </c>
      <c r="BO228" s="151">
        <v>18.333524946236558</v>
      </c>
      <c r="BP228" s="151">
        <v>6.7626090000000003</v>
      </c>
      <c r="BQ228" s="152">
        <v>7.765682</v>
      </c>
      <c r="BR228" s="150">
        <f t="shared" ref="BR228" si="898">IFERROR((BA228/BP228*100-100)," ")</f>
        <v>171.75986123640484</v>
      </c>
      <c r="BS228" s="151">
        <f t="shared" ref="BS228" si="899">IFERROR((BB228/BQ228*100-100)," ")</f>
        <v>231.37677307118025</v>
      </c>
    </row>
    <row r="229" spans="2:71" ht="12.75">
      <c r="B229" s="252" t="s">
        <v>683</v>
      </c>
      <c r="C229" s="165" t="s">
        <v>1384</v>
      </c>
      <c r="D229" s="177" t="s">
        <v>104</v>
      </c>
      <c r="E229" s="105" t="s">
        <v>287</v>
      </c>
      <c r="F229" s="148">
        <f>VLOOKUP($B229,Snapshot!$D:$AJ,2,FALSE)</f>
        <v>1884.75</v>
      </c>
      <c r="G229" s="148">
        <f>VLOOKUP($B229,Snapshot!$D:$AJ,3,FALSE)</f>
        <v>1610</v>
      </c>
      <c r="H229" s="148">
        <f t="shared" ref="H229:H233" si="900">IF(IFERROR(((IF(G229&lt;0,"-",G229))/F229*100-100),"-")=-100,"-",(IFERROR(((IF(G229&lt;0,"-",G229))/F229*100-100),"-")))</f>
        <v>-14.577530176415962</v>
      </c>
      <c r="I229" s="149">
        <f>VLOOKUP($B229,Snapshot!$D:$AJ,8,FALSE)</f>
        <v>7.7381911344086012</v>
      </c>
      <c r="J229" s="250">
        <f>IF(VLOOKUP($B229,Snapshot!$D:$AJ,28,FALSE)="#N/A N/A","NA",VLOOKUP($B229,Snapshot!$D:$AJ,30,FALSE))</f>
        <v>5.9830759999999996</v>
      </c>
      <c r="K229" s="154">
        <f>IF(VLOOKUP($B229,Snapshot!$D:$AJ,29,FALSE)="#N/A N/A","NA",VLOOKUP($B229,Snapshot!$D:$AJ,31,FALSE))</f>
        <v>38.378509999999999</v>
      </c>
      <c r="L229" s="154">
        <f>IF(VLOOKUP($B229,Snapshot!$D:$AJ,30,FALSE)="#N/A N/A","NA",VLOOKUP($B229,Snapshot!$D:$AJ,32,FALSE))</f>
        <v>104.56950000000001</v>
      </c>
      <c r="M229" s="155">
        <f>IF(VLOOKUP($B229,Snapshot!$D:$AJ,31,FALSE)="#N/A N/A","NA",VLOOKUP($B229,Snapshot!$D:$AJ,33,FALSE))</f>
        <v>68.018720000000002</v>
      </c>
      <c r="N229" s="150">
        <f>VLOOKUP($B229,Snapshot!$D:$AJ,10,FALSE)</f>
        <v>20.439699864720669</v>
      </c>
      <c r="O229" s="151">
        <f>VLOOKUP($B229,Snapshot!$D:$AJ,11,FALSE)</f>
        <v>30.789913706905971</v>
      </c>
      <c r="P229" s="151">
        <f>VLOOKUP($B229,Snapshot!$D:$AJ,12,FALSE)</f>
        <v>30.397484540388628</v>
      </c>
      <c r="Q229" s="152">
        <f>VLOOKUP($B229,Snapshot!$D:$AJ,13,FALSE)</f>
        <v>41.489749784469012</v>
      </c>
      <c r="R229" s="150">
        <f t="shared" ref="R229:R233" si="901">IF(AND(N229&lt;0,O229&gt;0),"LP",IF(AND(N229&gt;0,O229&lt;0),"PL",IF(OR(N229&lt;0,O229&lt;0),"Loss",IF(ISERROR((+O229/N229-1)*100),"NA",(+O229/N229-1)*100))))</f>
        <v>50.637797573779331</v>
      </c>
      <c r="S229" s="151">
        <f t="shared" ref="S229:S233" si="902">IF(AND(O229&lt;0,P229&gt;0),"LP",IF(AND(O229&gt;0,P229&lt;0),"PL",IF(OR(O229&lt;0,P229&lt;0),"Loss",IF(ISERROR((+P229/O229-1)*100),"NA",(+P229/O229-1)*100))))</f>
        <v>-1.2745380524704863</v>
      </c>
      <c r="T229" s="152">
        <f t="shared" ref="T229:T233" si="903">IF(AND(P229&lt;0,Q229&gt;0),"LP",IF(AND(P229&gt;0,Q229&lt;0),"PL",IF(OR(P229&lt;0,Q229&lt;0),"Loss",IF(ISERROR((+Q229/P229-1)*100),"NA",(+Q229/P229-1)*100))))</f>
        <v>36.490734058412876</v>
      </c>
      <c r="U229" s="150">
        <f>VLOOKUP($B229,Snapshot!$D:$AJ,17,FALSE)</f>
        <v>61.213227745333477</v>
      </c>
      <c r="V229" s="151">
        <f>VLOOKUP($B229,Snapshot!$D:$AJ,18,FALSE)</f>
        <v>62.003485765269957</v>
      </c>
      <c r="W229" s="152">
        <f>VLOOKUP($B229,Snapshot!$D:$AJ,19,FALSE)</f>
        <v>45.426882779262371</v>
      </c>
      <c r="X229" s="150">
        <f>VLOOKUP($B229,Snapshot!$D:$AJ,20,FALSE)</f>
        <v>7.115165103617052</v>
      </c>
      <c r="Y229" s="151">
        <f>VLOOKUP($B229,Snapshot!$D:$AJ,21,FALSE)</f>
        <v>6.4153088618156389</v>
      </c>
      <c r="Z229" s="152">
        <f>VLOOKUP($B229,Snapshot!$D:$AJ,22,FALSE)</f>
        <v>5.6466971455102275</v>
      </c>
      <c r="AA229" s="150">
        <f>VLOOKUP($B229,Snapshot!$D:$AJ,23,FALSE)</f>
        <v>31.191419519253959</v>
      </c>
      <c r="AB229" s="151">
        <f>VLOOKUP($B229,Snapshot!$D:$AJ,24,FALSE)</f>
        <v>27.95792780363573</v>
      </c>
      <c r="AC229" s="152">
        <f>VLOOKUP($B229,Snapshot!$D:$AJ,25,FALSE)</f>
        <v>22.316911881280504</v>
      </c>
      <c r="AD229" s="151">
        <f>VLOOKUP($B229,Snapshot!$D:$AJ,26,FALSE)</f>
        <v>12.325995883216942</v>
      </c>
      <c r="AE229" s="151">
        <f>VLOOKUP($B229,Snapshot!$D:$AJ,27,FALSE)</f>
        <v>10.881867465959402</v>
      </c>
      <c r="AF229" s="262">
        <f>VLOOKUP($B229,Snapshot!$D:$AJ,28,FALSE)</f>
        <v>13.222378485125105</v>
      </c>
      <c r="AG229" s="152">
        <f>VLOOKUP($B229,Snapshot!$D:$AJ,29,FALSE)</f>
        <v>7.1627536808595307E-2</v>
      </c>
      <c r="AH229" s="150">
        <v>26.383400000000002</v>
      </c>
      <c r="AI229" s="151">
        <v>39.776870000000002</v>
      </c>
      <c r="AJ229" s="151">
        <v>40.056785184991959</v>
      </c>
      <c r="AK229" s="152">
        <v>46.695188256259293</v>
      </c>
      <c r="AL229" s="150">
        <f t="shared" ref="AL229:AL233" si="904">IF(OR(AH229&lt;0,AI229&lt;0),"NM",IF(ISERROR((AI229/AH229*100-100)),"NA",(AI229/AH229*100-100)))</f>
        <v>50.764761175587694</v>
      </c>
      <c r="AM229" s="151">
        <f t="shared" ref="AM229:AM233" si="905">IF(OR(AI229&lt;0,AJ229&lt;0),"NM",IF(ISERROR((AJ229/AI229*100-100)),"NA",(AJ229/AI229*100-100)))</f>
        <v>0.70371345204375757</v>
      </c>
      <c r="AN229" s="152">
        <f t="shared" ref="AN229:AN233" si="906">IF(OR(AJ229&lt;0,AK229&lt;0),"NM",IF(ISERROR((AK229/AJ229*100-100)),"NA",(AK229/AJ229*100-100)))</f>
        <v>16.572480893335737</v>
      </c>
      <c r="AO229" s="150">
        <v>15.189450000000003</v>
      </c>
      <c r="AP229" s="151">
        <v>21.768249999999998</v>
      </c>
      <c r="AQ229" s="151">
        <v>23.694945113330121</v>
      </c>
      <c r="AR229" s="152">
        <v>28.881579325052776</v>
      </c>
      <c r="AS229" s="150">
        <f t="shared" ref="AS229:AS233" si="907">IF(OR(AO229&lt;0,AP229&lt;0),"NM",IF(ISERROR((AP229/AO229*100-100)),"NA",(AP229/AO229*100-100)))</f>
        <v>43.311640645316288</v>
      </c>
      <c r="AT229" s="151">
        <f t="shared" ref="AT229:AT233" si="908">IF(OR(AP229&lt;0,AQ229&lt;0),"NM",IF(ISERROR((AQ229/AP229*100-100)),"NA",(AQ229/AP229*100-100)))</f>
        <v>8.8509416849315841</v>
      </c>
      <c r="AU229" s="152">
        <f t="shared" ref="AU229:AU233" si="909">IF(OR(AQ229&lt;0,AR229&lt;0),"NM",IF(ISERROR((AR229/AQ229*100-100)),"NA",(AR229/AQ229*100-100)))</f>
        <v>21.889201206905511</v>
      </c>
      <c r="AV229" s="150">
        <f t="shared" ref="AV229:AV233" si="910">IF(OR(AI229&lt;0,AP229&lt;0),"NM",IF(ISERROR((AP229/AI229*100)),"NA",(AP229/AI229*100)))</f>
        <v>54.725899750282004</v>
      </c>
      <c r="AW229" s="151">
        <f t="shared" ref="AW229:AW233" si="911">IF(OR(AJ229&lt;0,AQ229&lt;0),"NM",IF(ISERROR((AQ229/AJ229*100)),"NA",(AQ229/AJ229*100)))</f>
        <v>59.153386882899142</v>
      </c>
      <c r="AX229" s="152">
        <f t="shared" ref="AX229:AX233" si="912">IF(OR(AK229&lt;0,AR229&lt;0),"NM",IF(ISERROR((AR229/AK229*100)),"NA",(AR229/AK229*100)))</f>
        <v>61.851296468820472</v>
      </c>
      <c r="AY229" s="150">
        <v>7.2977700000000025</v>
      </c>
      <c r="AZ229" s="151">
        <v>10.9932</v>
      </c>
      <c r="BA229" s="151">
        <v>10.853087482815816</v>
      </c>
      <c r="BB229" s="152">
        <v>14.813458773297032</v>
      </c>
      <c r="BC229" s="150">
        <f t="shared" ref="BC229:BC233" si="913">IF(OR(AY229&lt;0,AZ229&lt;0),"NM",IF(ISERROR((AZ229/AY229*100-100)),"NA",(AZ229/AY229*100-100)))</f>
        <v>50.637797573779324</v>
      </c>
      <c r="BD229" s="151">
        <f t="shared" ref="BD229:BD233" si="914">IF(OR(AZ229&lt;0,BA229&lt;0),"NM",IF(ISERROR((BA229/AZ229*100-100)),"NA",(BA229/AZ229*100-100)))</f>
        <v>-1.2745380524704757</v>
      </c>
      <c r="BE229" s="152">
        <f t="shared" ref="BE229:BE233" si="915">IF(OR(BA229&lt;0,BB229&lt;0),"NM",IF(ISERROR((BB229/BA229*100-100)),"NA",(BB229/BA229*100-100)))</f>
        <v>36.490734058412869</v>
      </c>
      <c r="BF229" s="150">
        <f t="shared" ref="BF229:BF233" si="916">IF(OR(AI229&lt;0,AZ229&lt;0),"NM",IF(ISERROR((AZ229/AI229*100)),"NA",(AZ229/AI229*100)))</f>
        <v>27.637167026968186</v>
      </c>
      <c r="BG229" s="151">
        <f t="shared" ref="BG229:BG233" si="917">IF(OR(AJ229&lt;0,BA229&lt;0),"NM",IF(ISERROR((BA229/AJ229*100)),"NA",(BA229/AJ229*100)))</f>
        <v>27.094254900121474</v>
      </c>
      <c r="BH229" s="152">
        <f t="shared" ref="BH229:BH233" si="918">IF(OR(AK229&lt;0,BB229&lt;0),"NM",IF(ISERROR((BB229/AK229*100)),"NA",(BB229/AK229*100)))</f>
        <v>31.723737126836298</v>
      </c>
      <c r="BI229" s="150">
        <v>47.27</v>
      </c>
      <c r="BJ229" s="151">
        <v>35.409999999999997</v>
      </c>
      <c r="BK229" s="151">
        <v>13.340000000000003</v>
      </c>
      <c r="BL229" s="152">
        <f t="shared" ref="BL229:BL233" si="919">100-BI229-BJ229-BK229</f>
        <v>3.9799999999999969</v>
      </c>
      <c r="BM229" s="151">
        <v>-8.8678287358267056</v>
      </c>
      <c r="BN229" s="151">
        <v>104.56950000000001</v>
      </c>
      <c r="BO229" s="151">
        <v>15.064101696535243</v>
      </c>
      <c r="BP229" s="151">
        <v>-8.3538000000000001E-2</v>
      </c>
      <c r="BQ229" s="152">
        <v>3.1548569999999998</v>
      </c>
      <c r="BR229" s="150">
        <f t="shared" ref="BR229:BR233" si="920">IFERROR((BA229/BP229*100-100)," ")</f>
        <v>-13091.79712563841</v>
      </c>
      <c r="BS229" s="151">
        <f t="shared" ref="BS229:BS233" si="921">IFERROR((BB229/BQ229*100-100)," ")</f>
        <v>369.54453952420135</v>
      </c>
    </row>
    <row r="230" spans="2:71" ht="12.75">
      <c r="B230" s="252" t="s">
        <v>663</v>
      </c>
      <c r="C230" s="165" t="s">
        <v>1385</v>
      </c>
      <c r="D230" s="177" t="s">
        <v>104</v>
      </c>
      <c r="E230" s="105" t="s">
        <v>286</v>
      </c>
      <c r="F230" s="148">
        <f>VLOOKUP($B230,Snapshot!$D:$AJ,2,FALSE)</f>
        <v>1869.85</v>
      </c>
      <c r="G230" s="148">
        <f>VLOOKUP($B230,Snapshot!$D:$AJ,3,FALSE)</f>
        <v>2100</v>
      </c>
      <c r="H230" s="148">
        <f t="shared" si="900"/>
        <v>12.308473941760042</v>
      </c>
      <c r="I230" s="149">
        <f>VLOOKUP($B230,Snapshot!$D:$AJ,8,FALSE)</f>
        <v>8.7477146356033444</v>
      </c>
      <c r="J230" s="250">
        <f>IF(VLOOKUP($B230,Snapshot!$D:$AJ,28,FALSE)="#N/A N/A","NA",VLOOKUP($B230,Snapshot!$D:$AJ,30,FALSE))</f>
        <v>0.82771640000000002</v>
      </c>
      <c r="K230" s="154">
        <f>IF(VLOOKUP($B230,Snapshot!$D:$AJ,29,FALSE)="#N/A N/A","NA",VLOOKUP($B230,Snapshot!$D:$AJ,31,FALSE))</f>
        <v>57.143450000000001</v>
      </c>
      <c r="L230" s="154">
        <f>IF(VLOOKUP($B230,Snapshot!$D:$AJ,30,FALSE)="#N/A N/A","NA",VLOOKUP($B230,Snapshot!$D:$AJ,32,FALSE))</f>
        <v>209.01509999999999</v>
      </c>
      <c r="M230" s="155">
        <f>IF(VLOOKUP($B230,Snapshot!$D:$AJ,31,FALSE)="#N/A N/A","NA",VLOOKUP($B230,Snapshot!$D:$AJ,33,FALSE))</f>
        <v>59.359960000000001</v>
      </c>
      <c r="N230" s="150">
        <f>VLOOKUP($B230,Snapshot!$D:$AJ,10,FALSE)</f>
        <v>19.235571467221714</v>
      </c>
      <c r="O230" s="151">
        <f>VLOOKUP($B230,Snapshot!$D:$AJ,11,FALSE)</f>
        <v>18.950133207010897</v>
      </c>
      <c r="P230" s="151">
        <f>VLOOKUP($B230,Snapshot!$D:$AJ,12,FALSE)</f>
        <v>19.893033391199022</v>
      </c>
      <c r="Q230" s="152">
        <f>VLOOKUP($B230,Snapshot!$D:$AJ,13,FALSE)</f>
        <v>26.240034726241554</v>
      </c>
      <c r="R230" s="150">
        <f t="shared" si="901"/>
        <v>-1.4839083969884537</v>
      </c>
      <c r="S230" s="151">
        <f t="shared" si="902"/>
        <v>4.9756915895413645</v>
      </c>
      <c r="T230" s="152">
        <f t="shared" si="903"/>
        <v>31.905648626973804</v>
      </c>
      <c r="U230" s="150">
        <f>VLOOKUP($B230,Snapshot!$D:$AJ,17,FALSE)</f>
        <v>98.672129613749618</v>
      </c>
      <c r="V230" s="151">
        <f>VLOOKUP($B230,Snapshot!$D:$AJ,18,FALSE)</f>
        <v>93.995217482882708</v>
      </c>
      <c r="W230" s="152">
        <f>VLOOKUP($B230,Snapshot!$D:$AJ,19,FALSE)</f>
        <v>71.259433133678044</v>
      </c>
      <c r="X230" s="150">
        <f>VLOOKUP($B230,Snapshot!$D:$AJ,20,FALSE)</f>
        <v>6.2114108674084045</v>
      </c>
      <c r="Y230" s="151">
        <f>VLOOKUP($B230,Snapshot!$D:$AJ,21,FALSE)</f>
        <v>5.8556494785741471</v>
      </c>
      <c r="Z230" s="152">
        <f>VLOOKUP($B230,Snapshot!$D:$AJ,22,FALSE)</f>
        <v>5.4362341341678739</v>
      </c>
      <c r="AA230" s="150">
        <f>VLOOKUP($B230,Snapshot!$D:$AJ,23,FALSE)</f>
        <v>32.870025416266408</v>
      </c>
      <c r="AB230" s="151">
        <f>VLOOKUP($B230,Snapshot!$D:$AJ,24,FALSE)</f>
        <v>29.04906949141678</v>
      </c>
      <c r="AC230" s="152">
        <f>VLOOKUP($B230,Snapshot!$D:$AJ,25,FALSE)</f>
        <v>25.56887119623303</v>
      </c>
      <c r="AD230" s="151">
        <f>VLOOKUP($B230,Snapshot!$D:$AJ,26,FALSE)</f>
        <v>6.683847379037049</v>
      </c>
      <c r="AE230" s="151">
        <f>VLOOKUP($B230,Snapshot!$D:$AJ,27,FALSE)</f>
        <v>6.4133963951967301</v>
      </c>
      <c r="AF230" s="262">
        <f>VLOOKUP($B230,Snapshot!$D:$AJ,28,FALSE)</f>
        <v>7.9121491281019116</v>
      </c>
      <c r="AG230" s="152">
        <f>VLOOKUP($B230,Snapshot!$D:$AJ,29,FALSE)</f>
        <v>8.02203385298286E-2</v>
      </c>
      <c r="AH230" s="150">
        <v>83.15</v>
      </c>
      <c r="AI230" s="151">
        <v>78.771000000000001</v>
      </c>
      <c r="AJ230" s="151">
        <v>104.17771621133262</v>
      </c>
      <c r="AK230" s="152">
        <v>114.3125611957793</v>
      </c>
      <c r="AL230" s="150">
        <f t="shared" si="904"/>
        <v>-5.2663860493084798</v>
      </c>
      <c r="AM230" s="151">
        <f t="shared" si="905"/>
        <v>32.25389573743206</v>
      </c>
      <c r="AN230" s="152">
        <f t="shared" si="906"/>
        <v>9.7284192368810807</v>
      </c>
      <c r="AO230" s="150">
        <v>20.863</v>
      </c>
      <c r="AP230" s="151">
        <v>24.984000000000002</v>
      </c>
      <c r="AQ230" s="151">
        <v>27.919627944637135</v>
      </c>
      <c r="AR230" s="152">
        <v>31.778892012426645</v>
      </c>
      <c r="AS230" s="150">
        <f t="shared" si="907"/>
        <v>19.752672194794613</v>
      </c>
      <c r="AT230" s="151">
        <f t="shared" si="908"/>
        <v>11.750031798899812</v>
      </c>
      <c r="AU230" s="152">
        <f t="shared" si="909"/>
        <v>13.822763238257281</v>
      </c>
      <c r="AV230" s="150">
        <f t="shared" si="910"/>
        <v>31.717256350687439</v>
      </c>
      <c r="AW230" s="151">
        <f t="shared" si="911"/>
        <v>26.79999999999999</v>
      </c>
      <c r="AX230" s="152">
        <f t="shared" si="912"/>
        <v>27.800000000000004</v>
      </c>
      <c r="AY230" s="150">
        <v>7.2133393002081432</v>
      </c>
      <c r="AZ230" s="151">
        <v>7.1062999526290858</v>
      </c>
      <c r="BA230" s="151">
        <v>7.459887521699633</v>
      </c>
      <c r="BB230" s="152">
        <v>9.8400130223405835</v>
      </c>
      <c r="BC230" s="150">
        <f t="shared" si="913"/>
        <v>-1.4839083969884683</v>
      </c>
      <c r="BD230" s="151">
        <f t="shared" si="914"/>
        <v>4.9756915895413698</v>
      </c>
      <c r="BE230" s="152">
        <f t="shared" si="915"/>
        <v>31.905648626973829</v>
      </c>
      <c r="BF230" s="150">
        <f t="shared" si="916"/>
        <v>9.0214672311245074</v>
      </c>
      <c r="BG230" s="151">
        <f t="shared" si="917"/>
        <v>7.1607324416352816</v>
      </c>
      <c r="BH230" s="152">
        <f t="shared" si="918"/>
        <v>8.607989287798322</v>
      </c>
      <c r="BI230" s="150">
        <v>65.48</v>
      </c>
      <c r="BJ230" s="151">
        <v>16.829999999999998</v>
      </c>
      <c r="BK230" s="151">
        <v>14.420000000000002</v>
      </c>
      <c r="BL230" s="152">
        <f t="shared" si="919"/>
        <v>3.269999999999996</v>
      </c>
      <c r="BM230" s="151">
        <v>-9.7889277529851597</v>
      </c>
      <c r="BN230" s="151">
        <v>209.01509999999999</v>
      </c>
      <c r="BO230" s="151">
        <v>36.03662183990442</v>
      </c>
      <c r="BP230" s="151" t="e">
        <v>#N/A</v>
      </c>
      <c r="BQ230" s="152" t="e">
        <v>#N/A</v>
      </c>
      <c r="BR230" s="150" t="str">
        <f t="shared" si="920"/>
        <v xml:space="preserve"> </v>
      </c>
      <c r="BS230" s="151" t="str">
        <f t="shared" si="921"/>
        <v xml:space="preserve"> </v>
      </c>
    </row>
    <row r="231" spans="2:71" ht="12.75">
      <c r="B231" s="252" t="s">
        <v>664</v>
      </c>
      <c r="C231" s="165" t="s">
        <v>1386</v>
      </c>
      <c r="D231" s="177" t="s">
        <v>104</v>
      </c>
      <c r="E231" s="105" t="s">
        <v>286</v>
      </c>
      <c r="F231" s="148">
        <f>VLOOKUP($B231,Snapshot!$D:$AJ,2,FALSE)</f>
        <v>1969.9</v>
      </c>
      <c r="G231" s="148">
        <f>VLOOKUP($B231,Snapshot!$D:$AJ,3,FALSE)</f>
        <v>2250</v>
      </c>
      <c r="H231" s="148">
        <f t="shared" si="900"/>
        <v>14.218995888116154</v>
      </c>
      <c r="I231" s="149">
        <f>VLOOKUP($B231,Snapshot!$D:$AJ,8,FALSE)</f>
        <v>2.2586231087168462</v>
      </c>
      <c r="J231" s="250">
        <f>IF(VLOOKUP($B231,Snapshot!$D:$AJ,28,FALSE)="#N/A N/A","NA",VLOOKUP($B231,Snapshot!$D:$AJ,30,FALSE))</f>
        <v>-2.0827140000000002</v>
      </c>
      <c r="K231" s="154">
        <f>IF(VLOOKUP($B231,Snapshot!$D:$AJ,29,FALSE)="#N/A N/A","NA",VLOOKUP($B231,Snapshot!$D:$AJ,31,FALSE))</f>
        <v>41.677729999999997</v>
      </c>
      <c r="L231" s="154">
        <f>IF(VLOOKUP($B231,Snapshot!$D:$AJ,30,FALSE)="#N/A N/A","NA",VLOOKUP($B231,Snapshot!$D:$AJ,32,FALSE))</f>
        <v>194.35919999999999</v>
      </c>
      <c r="M231" s="155">
        <f>IF(VLOOKUP($B231,Snapshot!$D:$AJ,31,FALSE)="#N/A N/A","NA",VLOOKUP($B231,Snapshot!$D:$AJ,33,FALSE))</f>
        <v>105.3436</v>
      </c>
      <c r="N231" s="150">
        <f>VLOOKUP($B231,Snapshot!$D:$AJ,10,FALSE)</f>
        <v>10.819229571176407</v>
      </c>
      <c r="O231" s="151">
        <f>VLOOKUP($B231,Snapshot!$D:$AJ,11,FALSE)</f>
        <v>5.0994704599730358</v>
      </c>
      <c r="P231" s="151">
        <f>VLOOKUP($B231,Snapshot!$D:$AJ,12,FALSE)</f>
        <v>35.245954574432574</v>
      </c>
      <c r="Q231" s="152">
        <f>VLOOKUP($B231,Snapshot!$D:$AJ,13,FALSE)</f>
        <v>74.182196064104261</v>
      </c>
      <c r="R231" s="150">
        <f t="shared" si="901"/>
        <v>-52.86660268713981</v>
      </c>
      <c r="S231" s="151">
        <f t="shared" si="902"/>
        <v>591.16891353889594</v>
      </c>
      <c r="T231" s="152">
        <f t="shared" si="903"/>
        <v>110.4701006393399</v>
      </c>
      <c r="U231" s="150">
        <f>VLOOKUP($B231,Snapshot!$D:$AJ,17,FALSE)</f>
        <v>386.29501150408004</v>
      </c>
      <c r="V231" s="151">
        <f>VLOOKUP($B231,Snapshot!$D:$AJ,18,FALSE)</f>
        <v>55.890102106327006</v>
      </c>
      <c r="W231" s="152">
        <f>VLOOKUP($B231,Snapshot!$D:$AJ,19,FALSE)</f>
        <v>26.554889239160815</v>
      </c>
      <c r="X231" s="150">
        <f>VLOOKUP($B231,Snapshot!$D:$AJ,20,FALSE)</f>
        <v>7.5463597730217975</v>
      </c>
      <c r="Y231" s="151">
        <f>VLOOKUP($B231,Snapshot!$D:$AJ,21,FALSE)</f>
        <v>6.7156140621549296</v>
      </c>
      <c r="Z231" s="152">
        <f>VLOOKUP($B231,Snapshot!$D:$AJ,22,FALSE)</f>
        <v>5.4035129649052109</v>
      </c>
      <c r="AA231" s="150">
        <f>VLOOKUP($B231,Snapshot!$D:$AJ,23,FALSE)</f>
        <v>72.813858127159037</v>
      </c>
      <c r="AB231" s="151">
        <f>VLOOKUP($B231,Snapshot!$D:$AJ,24,FALSE)</f>
        <v>29.801008508826264</v>
      </c>
      <c r="AC231" s="152">
        <f>VLOOKUP($B231,Snapshot!$D:$AJ,25,FALSE)</f>
        <v>16.637377175838722</v>
      </c>
      <c r="AD231" s="151">
        <f>VLOOKUP($B231,Snapshot!$D:$AJ,26,FALSE)</f>
        <v>1.9610900534964473</v>
      </c>
      <c r="AE231" s="151">
        <f>VLOOKUP($B231,Snapshot!$D:$AJ,27,FALSE)</f>
        <v>12.715653749748245</v>
      </c>
      <c r="AF231" s="262">
        <f>VLOOKUP($B231,Snapshot!$D:$AJ,28,FALSE)</f>
        <v>22.551534137644801</v>
      </c>
      <c r="AG231" s="152">
        <f>VLOOKUP($B231,Snapshot!$D:$AJ,29,FALSE)</f>
        <v>0.1522853360578017</v>
      </c>
      <c r="AH231" s="150">
        <v>33.100999999999999</v>
      </c>
      <c r="AI231" s="151">
        <v>30.969459999999998</v>
      </c>
      <c r="AJ231" s="151">
        <v>41.991287999999997</v>
      </c>
      <c r="AK231" s="152">
        <v>50.333452399999999</v>
      </c>
      <c r="AL231" s="150">
        <f t="shared" si="904"/>
        <v>-6.4395033382677269</v>
      </c>
      <c r="AM231" s="151">
        <f t="shared" si="905"/>
        <v>35.589345116124093</v>
      </c>
      <c r="AN231" s="152">
        <f t="shared" si="906"/>
        <v>19.866417052984914</v>
      </c>
      <c r="AO231" s="150">
        <v>3.694</v>
      </c>
      <c r="AP231" s="151">
        <v>2.7702300000000033</v>
      </c>
      <c r="AQ231" s="151">
        <v>6.2986932000000015</v>
      </c>
      <c r="AR231" s="152">
        <v>11.404802375999999</v>
      </c>
      <c r="AS231" s="150">
        <f t="shared" si="907"/>
        <v>-25.007309149972841</v>
      </c>
      <c r="AT231" s="151">
        <f t="shared" si="908"/>
        <v>127.37076704822323</v>
      </c>
      <c r="AU231" s="152">
        <f t="shared" si="909"/>
        <v>81.066167439303058</v>
      </c>
      <c r="AV231" s="150">
        <f t="shared" si="910"/>
        <v>8.9450381117397697</v>
      </c>
      <c r="AW231" s="151">
        <f t="shared" si="911"/>
        <v>15.000000000000005</v>
      </c>
      <c r="AX231" s="152">
        <f t="shared" si="912"/>
        <v>22.658494166793929</v>
      </c>
      <c r="AY231" s="150">
        <v>1.0419999999999998</v>
      </c>
      <c r="AZ231" s="151">
        <v>0.49113000000000306</v>
      </c>
      <c r="BA231" s="151">
        <v>3.3945378850636017</v>
      </c>
      <c r="BB231" s="152">
        <v>7.1444873029338813</v>
      </c>
      <c r="BC231" s="150">
        <f t="shared" si="913"/>
        <v>-52.86660268713981</v>
      </c>
      <c r="BD231" s="151">
        <f t="shared" si="914"/>
        <v>591.16891353889616</v>
      </c>
      <c r="BE231" s="152">
        <f t="shared" si="915"/>
        <v>110.47010063933988</v>
      </c>
      <c r="BF231" s="150">
        <f t="shared" si="916"/>
        <v>1.5858526432169082</v>
      </c>
      <c r="BG231" s="151">
        <f t="shared" si="917"/>
        <v>8.0839098935560205</v>
      </c>
      <c r="BH231" s="152">
        <f t="shared" si="918"/>
        <v>14.194312057429784</v>
      </c>
      <c r="BI231" s="150">
        <v>52.28</v>
      </c>
      <c r="BJ231" s="151">
        <v>11.48</v>
      </c>
      <c r="BK231" s="151">
        <v>18.59</v>
      </c>
      <c r="BL231" s="152">
        <f t="shared" si="919"/>
        <v>17.649999999999995</v>
      </c>
      <c r="BM231" s="151">
        <v>-9.5679239046604749</v>
      </c>
      <c r="BN231" s="151">
        <v>194.35919999999999</v>
      </c>
      <c r="BO231" s="151">
        <v>7.1418137156511348</v>
      </c>
      <c r="BP231" s="151" t="e">
        <v>#N/A</v>
      </c>
      <c r="BQ231" s="152" t="e">
        <v>#N/A</v>
      </c>
      <c r="BR231" s="150" t="str">
        <f t="shared" si="920"/>
        <v xml:space="preserve"> </v>
      </c>
      <c r="BS231" s="151" t="str">
        <f t="shared" si="921"/>
        <v xml:space="preserve"> </v>
      </c>
    </row>
    <row r="232" spans="2:71" ht="12.75">
      <c r="B232" s="252" t="s">
        <v>759</v>
      </c>
      <c r="C232" s="165" t="s">
        <v>1387</v>
      </c>
      <c r="D232" s="177" t="s">
        <v>104</v>
      </c>
      <c r="E232" s="105" t="s">
        <v>286</v>
      </c>
      <c r="F232" s="148">
        <f>VLOOKUP($B232,Snapshot!$D:$AJ,2,FALSE)</f>
        <v>1588.65</v>
      </c>
      <c r="G232" s="148">
        <f>VLOOKUP($B232,Snapshot!$D:$AJ,3,FALSE)</f>
        <v>2000</v>
      </c>
      <c r="H232" s="148">
        <f t="shared" si="900"/>
        <v>25.893053850753773</v>
      </c>
      <c r="I232" s="149">
        <f>VLOOKUP($B232,Snapshot!$D:$AJ,8,FALSE)</f>
        <v>2.687904259259259</v>
      </c>
      <c r="J232" s="250">
        <f>IF(VLOOKUP($B232,Snapshot!$D:$AJ,28,FALSE)="#N/A N/A","NA",VLOOKUP($B232,Snapshot!$D:$AJ,30,FALSE))</f>
        <v>13.507429999999999</v>
      </c>
      <c r="K232" s="154">
        <f>IF(VLOOKUP($B232,Snapshot!$D:$AJ,29,FALSE)="#N/A N/A","NA",VLOOKUP($B232,Snapshot!$D:$AJ,31,FALSE))</f>
        <v>20.161110000000001</v>
      </c>
      <c r="L232" s="154">
        <f>IF(VLOOKUP($B232,Snapshot!$D:$AJ,30,FALSE)="#N/A N/A","NA",VLOOKUP($B232,Snapshot!$D:$AJ,32,FALSE))</f>
        <v>246.5641</v>
      </c>
      <c r="M232" s="155">
        <f>IF(VLOOKUP($B232,Snapshot!$D:$AJ,31,FALSE)="#N/A N/A","NA",VLOOKUP($B232,Snapshot!$D:$AJ,33,FALSE))</f>
        <v>81.125299999999996</v>
      </c>
      <c r="N232" s="150">
        <f>VLOOKUP($B232,Snapshot!$D:$AJ,10,FALSE)</f>
        <v>-4.0343747775959065</v>
      </c>
      <c r="O232" s="151">
        <f>VLOOKUP($B232,Snapshot!$D:$AJ,11,FALSE)</f>
        <v>1.1756458615045229</v>
      </c>
      <c r="P232" s="151">
        <f>VLOOKUP($B232,Snapshot!$D:$AJ,12,FALSE)</f>
        <v>47.390813349601466</v>
      </c>
      <c r="Q232" s="152">
        <f>VLOOKUP($B232,Snapshot!$D:$AJ,13,FALSE)</f>
        <v>69.215234891045924</v>
      </c>
      <c r="R232" s="150" t="str">
        <f t="shared" si="901"/>
        <v>LP</v>
      </c>
      <c r="S232" s="151">
        <f t="shared" si="902"/>
        <v>3931.0449686739398</v>
      </c>
      <c r="T232" s="152">
        <f t="shared" si="903"/>
        <v>46.052008815392043</v>
      </c>
      <c r="U232" s="150">
        <f>VLOOKUP($B232,Snapshot!$D:$AJ,17,FALSE)</f>
        <v>1351.2997850959459</v>
      </c>
      <c r="V232" s="151">
        <f>VLOOKUP($B232,Snapshot!$D:$AJ,18,FALSE)</f>
        <v>33.522319785494034</v>
      </c>
      <c r="W232" s="152">
        <f>VLOOKUP($B232,Snapshot!$D:$AJ,19,FALSE)</f>
        <v>22.952316820144418</v>
      </c>
      <c r="X232" s="150">
        <f>VLOOKUP($B232,Snapshot!$D:$AJ,20,FALSE)</f>
        <v>35.621126091910369</v>
      </c>
      <c r="Y232" s="151">
        <f>VLOOKUP($B232,Snapshot!$D:$AJ,21,FALSE)</f>
        <v>17.269934479251187</v>
      </c>
      <c r="Z232" s="152">
        <f>VLOOKUP($B232,Snapshot!$D:$AJ,22,FALSE)</f>
        <v>9.8548687561122517</v>
      </c>
      <c r="AA232" s="150" t="str">
        <f>VLOOKUP($B232,Snapshot!$D:$AJ,23,FALSE)</f>
        <v>NM</v>
      </c>
      <c r="AB232" s="151">
        <f>VLOOKUP($B232,Snapshot!$D:$AJ,24,FALSE)</f>
        <v>25.976447544819035</v>
      </c>
      <c r="AC232" s="152">
        <f>VLOOKUP($B232,Snapshot!$D:$AJ,25,FALSE)</f>
        <v>17.107287196430153</v>
      </c>
      <c r="AD232" s="151">
        <f>VLOOKUP($B232,Snapshot!$D:$AJ,26,FALSE)</f>
        <v>4.900377191694381</v>
      </c>
      <c r="AE232" s="151">
        <f>VLOOKUP($B232,Snapshot!$D:$AJ,27,FALSE)</f>
        <v>69.392413063711658</v>
      </c>
      <c r="AF232" s="262">
        <f>VLOOKUP($B232,Snapshot!$D:$AJ,28,FALSE)</f>
        <v>54.673692257215642</v>
      </c>
      <c r="AG232" s="152">
        <f>VLOOKUP($B232,Snapshot!$D:$AJ,29,FALSE)</f>
        <v>0</v>
      </c>
      <c r="AH232" s="150">
        <v>15.535</v>
      </c>
      <c r="AI232" s="151">
        <v>12.4055</v>
      </c>
      <c r="AJ232" s="151">
        <v>37.252594774911692</v>
      </c>
      <c r="AK232" s="152">
        <v>52.336447816257753</v>
      </c>
      <c r="AL232" s="150">
        <f t="shared" si="904"/>
        <v>-20.144834245252653</v>
      </c>
      <c r="AM232" s="151">
        <f t="shared" si="905"/>
        <v>200.29095784056824</v>
      </c>
      <c r="AN232" s="152">
        <f t="shared" si="906"/>
        <v>40.490744691708045</v>
      </c>
      <c r="AO232" s="150">
        <v>5.979999999999927E-2</v>
      </c>
      <c r="AP232" s="151">
        <v>-0.27655999999999947</v>
      </c>
      <c r="AQ232" s="151">
        <v>8.8077481712190853</v>
      </c>
      <c r="AR232" s="152">
        <v>12.844733585690207</v>
      </c>
      <c r="AS232" s="150" t="str">
        <f t="shared" si="907"/>
        <v>NM</v>
      </c>
      <c r="AT232" s="151" t="str">
        <f t="shared" si="908"/>
        <v>NM</v>
      </c>
      <c r="AU232" s="152">
        <f t="shared" si="909"/>
        <v>45.834478188905365</v>
      </c>
      <c r="AV232" s="150" t="str">
        <f t="shared" si="910"/>
        <v>NM</v>
      </c>
      <c r="AW232" s="151">
        <f t="shared" si="911"/>
        <v>23.643314578319771</v>
      </c>
      <c r="AX232" s="152">
        <f t="shared" si="912"/>
        <v>24.54261632502336</v>
      </c>
      <c r="AY232" s="150">
        <v>-0.56687000000000076</v>
      </c>
      <c r="AZ232" s="151">
        <v>0.1651900000000005</v>
      </c>
      <c r="BA232" s="151">
        <v>6.6588831837525015</v>
      </c>
      <c r="BB232" s="152">
        <v>9.725432654540862</v>
      </c>
      <c r="BC232" s="150" t="str">
        <f t="shared" si="913"/>
        <v>NM</v>
      </c>
      <c r="BD232" s="151">
        <f t="shared" si="914"/>
        <v>3931.0449686739398</v>
      </c>
      <c r="BE232" s="152">
        <f t="shared" si="915"/>
        <v>46.052008815392043</v>
      </c>
      <c r="BF232" s="150">
        <f t="shared" si="916"/>
        <v>1.3315867961791181</v>
      </c>
      <c r="BG232" s="151">
        <f t="shared" si="917"/>
        <v>17.874951326174532</v>
      </c>
      <c r="BH232" s="152">
        <f t="shared" si="918"/>
        <v>18.582523385394452</v>
      </c>
      <c r="BI232" s="150">
        <v>69.63</v>
      </c>
      <c r="BJ232" s="151">
        <v>8.33</v>
      </c>
      <c r="BK232" s="151">
        <v>5.3100000000000005</v>
      </c>
      <c r="BL232" s="152">
        <f t="shared" si="919"/>
        <v>16.730000000000004</v>
      </c>
      <c r="BM232" s="151">
        <v>-3.4754078439711833</v>
      </c>
      <c r="BN232" s="151">
        <v>246.5641</v>
      </c>
      <c r="BO232" s="151">
        <v>15.103955842293907</v>
      </c>
      <c r="BP232" s="151" t="e">
        <v>#N/A</v>
      </c>
      <c r="BQ232" s="152" t="e">
        <v>#N/A</v>
      </c>
      <c r="BR232" s="150" t="str">
        <f t="shared" si="920"/>
        <v xml:space="preserve"> </v>
      </c>
      <c r="BS232" s="151" t="str">
        <f t="shared" si="921"/>
        <v xml:space="preserve"> </v>
      </c>
    </row>
    <row r="233" spans="2:71" ht="12.75">
      <c r="B233" s="252" t="s">
        <v>710</v>
      </c>
      <c r="C233" s="165" t="s">
        <v>1388</v>
      </c>
      <c r="D233" s="177" t="s">
        <v>104</v>
      </c>
      <c r="E233" s="105" t="s">
        <v>286</v>
      </c>
      <c r="F233" s="148">
        <f>VLOOKUP($B233,Snapshot!$D:$AJ,2,FALSE)</f>
        <v>580.85</v>
      </c>
      <c r="G233" s="148">
        <f>VLOOKUP($B233,Snapshot!$D:$AJ,3,FALSE)</f>
        <v>745</v>
      </c>
      <c r="H233" s="148">
        <f t="shared" si="900"/>
        <v>28.260308169062569</v>
      </c>
      <c r="I233" s="149">
        <f>VLOOKUP($B233,Snapshot!$D:$AJ,8,FALSE)</f>
        <v>0.99249880047789729</v>
      </c>
      <c r="J233" s="250">
        <f>IF(VLOOKUP($B233,Snapshot!$D:$AJ,28,FALSE)="#N/A N/A","NA",VLOOKUP($B233,Snapshot!$D:$AJ,30,FALSE))</f>
        <v>4.5634560000000004</v>
      </c>
      <c r="K233" s="154">
        <f>IF(VLOOKUP($B233,Snapshot!$D:$AJ,29,FALSE)="#N/A N/A","NA",VLOOKUP($B233,Snapshot!$D:$AJ,31,FALSE))</f>
        <v>46.920450000000002</v>
      </c>
      <c r="L233" s="154">
        <f>IF(VLOOKUP($B233,Snapshot!$D:$AJ,30,FALSE)="#N/A N/A","NA",VLOOKUP($B233,Snapshot!$D:$AJ,32,FALSE))</f>
        <v>32.041370000000001</v>
      </c>
      <c r="M233" s="155">
        <f>IF(VLOOKUP($B233,Snapshot!$D:$AJ,31,FALSE)="#N/A N/A","NA",VLOOKUP($B233,Snapshot!$D:$AJ,33,FALSE))</f>
        <v>30.425509999999999</v>
      </c>
      <c r="N233" s="150">
        <f>VLOOKUP($B233,Snapshot!$D:$AJ,10,FALSE)</f>
        <v>0.10092300550253305</v>
      </c>
      <c r="O233" s="151">
        <f>VLOOKUP($B233,Snapshot!$D:$AJ,11,FALSE)</f>
        <v>4.8440038777154255</v>
      </c>
      <c r="P233" s="151">
        <f>VLOOKUP($B233,Snapshot!$D:$AJ,12,FALSE)</f>
        <v>16.217687747988563</v>
      </c>
      <c r="Q233" s="152">
        <f>VLOOKUP($B233,Snapshot!$D:$AJ,13,FALSE)</f>
        <v>23.209345007788059</v>
      </c>
      <c r="R233" s="150">
        <f t="shared" si="901"/>
        <v>4699.7023608198497</v>
      </c>
      <c r="S233" s="151">
        <f t="shared" si="902"/>
        <v>234.79923132591094</v>
      </c>
      <c r="T233" s="152">
        <f t="shared" si="903"/>
        <v>43.111307656460781</v>
      </c>
      <c r="U233" s="150">
        <f>VLOOKUP($B233,Snapshot!$D:$AJ,17,FALSE)</f>
        <v>119.91113439693321</v>
      </c>
      <c r="V233" s="151">
        <f>VLOOKUP($B233,Snapshot!$D:$AJ,18,FALSE)</f>
        <v>35.815833244911332</v>
      </c>
      <c r="W233" s="152">
        <f>VLOOKUP($B233,Snapshot!$D:$AJ,19,FALSE)</f>
        <v>25.026557182251018</v>
      </c>
      <c r="X233" s="150">
        <f>VLOOKUP($B233,Snapshot!$D:$AJ,20,FALSE)</f>
        <v>2.7233165364785057</v>
      </c>
      <c r="Y233" s="151">
        <f>VLOOKUP($B233,Snapshot!$D:$AJ,21,FALSE)</f>
        <v>2.54752719359076</v>
      </c>
      <c r="Z233" s="152">
        <f>VLOOKUP($B233,Snapshot!$D:$AJ,22,FALSE)</f>
        <v>2.3260539161367513</v>
      </c>
      <c r="AA233" s="150">
        <f>VLOOKUP($B233,Snapshot!$D:$AJ,23,FALSE)</f>
        <v>71.099595511749257</v>
      </c>
      <c r="AB233" s="151">
        <f>VLOOKUP($B233,Snapshot!$D:$AJ,24,FALSE)</f>
        <v>23.635858339508243</v>
      </c>
      <c r="AC233" s="152">
        <f>VLOOKUP($B233,Snapshot!$D:$AJ,25,FALSE)</f>
        <v>16.931811748355056</v>
      </c>
      <c r="AD233" s="151">
        <f>VLOOKUP($B233,Snapshot!$D:$AJ,26,FALSE)</f>
        <v>2.4003219734534289</v>
      </c>
      <c r="AE233" s="151">
        <f>VLOOKUP($B233,Snapshot!$D:$AJ,27,FALSE)</f>
        <v>7.3500746106873462</v>
      </c>
      <c r="AF233" s="262">
        <f>VLOOKUP($B233,Snapshot!$D:$AJ,28,FALSE)</f>
        <v>9.7167111758015032</v>
      </c>
      <c r="AG233" s="152">
        <f>VLOOKUP($B233,Snapshot!$D:$AJ,29,FALSE)</f>
        <v>0.2582422312128777</v>
      </c>
      <c r="AH233" s="150">
        <v>3.6244580000000002</v>
      </c>
      <c r="AI233" s="151">
        <v>5.64846</v>
      </c>
      <c r="AJ233" s="151">
        <v>14.1175288378</v>
      </c>
      <c r="AK233" s="152">
        <v>18.313206304689999</v>
      </c>
      <c r="AL233" s="150">
        <f t="shared" si="904"/>
        <v>55.842887405509998</v>
      </c>
      <c r="AM233" s="151">
        <f t="shared" si="905"/>
        <v>149.93589115971434</v>
      </c>
      <c r="AN233" s="152">
        <f t="shared" si="906"/>
        <v>29.71963092900495</v>
      </c>
      <c r="AO233" s="150">
        <v>0.64241800000000016</v>
      </c>
      <c r="AP233" s="151">
        <v>1.1728400000000001</v>
      </c>
      <c r="AQ233" s="151">
        <v>3.4947674764821532</v>
      </c>
      <c r="AR233" s="152">
        <v>4.8569355844741455</v>
      </c>
      <c r="AS233" s="150">
        <f t="shared" si="907"/>
        <v>82.566490976280221</v>
      </c>
      <c r="AT233" s="151">
        <f t="shared" si="908"/>
        <v>197.97478568962117</v>
      </c>
      <c r="AU233" s="152">
        <f t="shared" si="909"/>
        <v>38.977360215196796</v>
      </c>
      <c r="AV233" s="150">
        <f t="shared" si="910"/>
        <v>20.76388962655308</v>
      </c>
      <c r="AW233" s="151">
        <f t="shared" si="911"/>
        <v>24.754810254928149</v>
      </c>
      <c r="AX233" s="152">
        <f t="shared" si="912"/>
        <v>26.521492215321619</v>
      </c>
      <c r="AY233" s="150">
        <v>1.4783000000000037E-2</v>
      </c>
      <c r="AZ233" s="151">
        <v>0.70954000000000017</v>
      </c>
      <c r="BA233" s="151">
        <v>2.3755344659498685</v>
      </c>
      <c r="BB233" s="152">
        <v>3.3996584380507793</v>
      </c>
      <c r="BC233" s="150">
        <f t="shared" si="913"/>
        <v>4699.7023608198497</v>
      </c>
      <c r="BD233" s="151">
        <f t="shared" si="914"/>
        <v>234.79923132591085</v>
      </c>
      <c r="BE233" s="152">
        <f t="shared" si="915"/>
        <v>43.111307656460809</v>
      </c>
      <c r="BF233" s="150">
        <f t="shared" si="916"/>
        <v>12.561653972941301</v>
      </c>
      <c r="BG233" s="151">
        <f t="shared" si="917"/>
        <v>16.826843374949032</v>
      </c>
      <c r="BH233" s="152">
        <f t="shared" si="918"/>
        <v>18.563971712480132</v>
      </c>
      <c r="BI233" s="150">
        <v>63.24</v>
      </c>
      <c r="BJ233" s="151">
        <v>18.53</v>
      </c>
      <c r="BK233" s="151">
        <v>9.2799999999999976</v>
      </c>
      <c r="BL233" s="152">
        <f t="shared" si="919"/>
        <v>8.9499999999999993</v>
      </c>
      <c r="BM233" s="151">
        <v>-16.825374096083621</v>
      </c>
      <c r="BN233" s="151">
        <v>32.041370000000001</v>
      </c>
      <c r="BO233" s="151">
        <v>6.0357468578255666</v>
      </c>
      <c r="BP233" s="151" t="e">
        <v>#N/A</v>
      </c>
      <c r="BQ233" s="152" t="e">
        <v>#N/A</v>
      </c>
      <c r="BR233" s="150" t="str">
        <f t="shared" si="920"/>
        <v xml:space="preserve"> </v>
      </c>
      <c r="BS233" s="151" t="str">
        <f t="shared" si="921"/>
        <v xml:space="preserve"> </v>
      </c>
    </row>
    <row r="234" spans="2:71" ht="12.75">
      <c r="B234" s="252" t="s">
        <v>548</v>
      </c>
      <c r="C234" s="165" t="s">
        <v>1389</v>
      </c>
      <c r="D234" s="177" t="s">
        <v>105</v>
      </c>
      <c r="E234" s="105" t="s">
        <v>287</v>
      </c>
      <c r="F234" s="148">
        <f>VLOOKUP($B234,Snapshot!$D:$AJ,2,FALSE)</f>
        <v>352.15</v>
      </c>
      <c r="G234" s="148">
        <f>VLOOKUP($B234,Snapshot!$D:$AJ,3,FALSE)</f>
        <v>340</v>
      </c>
      <c r="H234" s="148">
        <f t="shared" ref="H234" si="922">IF(IFERROR(((IF(G234&lt;0,"-",G234))/F234*100-100),"-")=-100,"-",(IFERROR(((IF(G234&lt;0,"-",G234))/F234*100-100),"-")))</f>
        <v>-3.4502342751668351</v>
      </c>
      <c r="I234" s="149">
        <f>VLOOKUP($B234,Snapshot!$D:$AJ,8,FALSE)</f>
        <v>4.1473526881720426</v>
      </c>
      <c r="J234" s="250">
        <f>IF(VLOOKUP($B234,Snapshot!$D:$AJ,28,FALSE)="#N/A N/A","NA",VLOOKUP($B234,Snapshot!$D:$AJ,30,FALSE))</f>
        <v>10.44378</v>
      </c>
      <c r="K234" s="154">
        <f>IF(VLOOKUP($B234,Snapshot!$D:$AJ,29,FALSE)="#N/A N/A","NA",VLOOKUP($B234,Snapshot!$D:$AJ,31,FALSE))</f>
        <v>71.948239999999998</v>
      </c>
      <c r="L234" s="154">
        <f>IF(VLOOKUP($B234,Snapshot!$D:$AJ,30,FALSE)="#N/A N/A","NA",VLOOKUP($B234,Snapshot!$D:$AJ,32,FALSE))</f>
        <v>63.334870000000002</v>
      </c>
      <c r="M234" s="155">
        <f>IF(VLOOKUP($B234,Snapshot!$D:$AJ,31,FALSE)="#N/A N/A","NA",VLOOKUP($B234,Snapshot!$D:$AJ,33,FALSE))</f>
        <v>57.491050000000001</v>
      </c>
      <c r="N234" s="150">
        <f>VLOOKUP($B234,Snapshot!$D:$AJ,10,FALSE)</f>
        <v>-0.69889016536851789</v>
      </c>
      <c r="O234" s="151">
        <f>VLOOKUP($B234,Snapshot!$D:$AJ,11,FALSE)</f>
        <v>-7.3758879222864628</v>
      </c>
      <c r="P234" s="151">
        <f>VLOOKUP($B234,Snapshot!$D:$AJ,12,FALSE)</f>
        <v>-6.7989732717415743</v>
      </c>
      <c r="Q234" s="152">
        <f>VLOOKUP($B234,Snapshot!$D:$AJ,13,FALSE)</f>
        <v>-6.3664340764119736</v>
      </c>
      <c r="R234" s="150" t="str">
        <f t="shared" ref="R234" si="923">IF(AND(N234&lt;0,O234&gt;0),"LP",IF(AND(N234&gt;0,O234&lt;0),"PL",IF(OR(N234&lt;0,O234&lt;0),"Loss",IF(ISERROR((+O234/N234-1)*100),"NA",(+O234/N234-1)*100))))</f>
        <v>Loss</v>
      </c>
      <c r="S234" s="151" t="str">
        <f t="shared" ref="S234" si="924">IF(AND(O234&lt;0,P234&gt;0),"LP",IF(AND(O234&gt;0,P234&lt;0),"PL",IF(OR(O234&lt;0,P234&lt;0),"Loss",IF(ISERROR((+P234/O234-1)*100),"NA",(+P234/O234-1)*100))))</f>
        <v>Loss</v>
      </c>
      <c r="T234" s="152" t="str">
        <f t="shared" ref="T234" si="925">IF(AND(P234&lt;0,Q234&gt;0),"LP",IF(AND(P234&gt;0,Q234&lt;0),"PL",IF(OR(P234&lt;0,Q234&lt;0),"Loss",IF(ISERROR((+Q234/P234-1)*100),"NA",(+Q234/P234-1)*100))))</f>
        <v>Loss</v>
      </c>
      <c r="U234" s="150" t="str">
        <f>VLOOKUP($B234,Snapshot!$D:$AJ,17,FALSE)</f>
        <v>NM</v>
      </c>
      <c r="V234" s="151" t="str">
        <f>VLOOKUP($B234,Snapshot!$D:$AJ,18,FALSE)</f>
        <v>NM</v>
      </c>
      <c r="W234" s="152" t="str">
        <f>VLOOKUP($B234,Snapshot!$D:$AJ,19,FALSE)</f>
        <v>NM</v>
      </c>
      <c r="X234" s="150">
        <f>VLOOKUP($B234,Snapshot!$D:$AJ,20,FALSE)</f>
        <v>7.5711716666560758</v>
      </c>
      <c r="Y234" s="151">
        <f>VLOOKUP($B234,Snapshot!$D:$AJ,21,FALSE)</f>
        <v>8.8673773618180345</v>
      </c>
      <c r="Z234" s="152">
        <f>VLOOKUP($B234,Snapshot!$D:$AJ,22,FALSE)</f>
        <v>10.560313406282024</v>
      </c>
      <c r="AA234" s="150">
        <f>VLOOKUP($B234,Snapshot!$D:$AJ,23,FALSE)</f>
        <v>30.085399384556034</v>
      </c>
      <c r="AB234" s="151">
        <f>VLOOKUP($B234,Snapshot!$D:$AJ,24,FALSE)</f>
        <v>25.062676751239707</v>
      </c>
      <c r="AC234" s="152">
        <f>VLOOKUP($B234,Snapshot!$D:$AJ,25,FALSE)</f>
        <v>21.001157049414974</v>
      </c>
      <c r="AD234" s="151">
        <f>VLOOKUP($B234,Snapshot!$D:$AJ,26,FALSE)</f>
        <v>-18.56102818764321</v>
      </c>
      <c r="AE234" s="151">
        <f>VLOOKUP($B234,Snapshot!$D:$AJ,27,FALSE)</f>
        <v>-15.770317598186187</v>
      </c>
      <c r="AF234" s="262">
        <f>VLOOKUP($B234,Snapshot!$D:$AJ,28,FALSE)</f>
        <v>-17.428072792302864</v>
      </c>
      <c r="AG234" s="152">
        <f>VLOOKUP($B234,Snapshot!$D:$AJ,29,FALSE)</f>
        <v>0</v>
      </c>
      <c r="AH234" s="150">
        <v>124.179</v>
      </c>
      <c r="AI234" s="151">
        <v>139.95860000000002</v>
      </c>
      <c r="AJ234" s="151">
        <v>157.11054068368159</v>
      </c>
      <c r="AK234" s="152">
        <v>180.18291170481837</v>
      </c>
      <c r="AL234" s="150">
        <f t="shared" ref="AL234" si="926">IF(OR(AH234&lt;0,AI234&lt;0),"NM",IF(ISERROR((AI234/AH234*100-100)),"NA",(AI234/AH234*100-100)))</f>
        <v>12.707140498796107</v>
      </c>
      <c r="AM234" s="151">
        <f t="shared" ref="AM234" si="927">IF(OR(AI234&lt;0,AJ234&lt;0),"NM",IF(ISERROR((AJ234/AI234*100-100)),"NA",(AJ234/AI234*100-100)))</f>
        <v>12.255010184212736</v>
      </c>
      <c r="AN234" s="152">
        <f t="shared" ref="AN234" si="928">IF(OR(AJ234&lt;0,AK234&lt;0),"NM",IF(ISERROR((AK234/AJ234*100-100)),"NA",(AK234/AJ234*100-100)))</f>
        <v>14.685437985723397</v>
      </c>
      <c r="AO234" s="150">
        <v>14.935800000000002</v>
      </c>
      <c r="AP234" s="151">
        <v>14.526100000000021</v>
      </c>
      <c r="AQ234" s="151">
        <v>17.517048080377222</v>
      </c>
      <c r="AR234" s="152">
        <v>21.142362475992179</v>
      </c>
      <c r="AS234" s="150">
        <f t="shared" ref="AS234" si="929">IF(OR(AO234&lt;0,AP234&lt;0),"NM",IF(ISERROR((AP234/AO234*100-100)),"NA",(AP234/AO234*100-100)))</f>
        <v>-2.7430736887209264</v>
      </c>
      <c r="AT234" s="151">
        <f t="shared" ref="AT234" si="930">IF(OR(AP234&lt;0,AQ234&lt;0),"NM",IF(ISERROR((AQ234/AP234*100-100)),"NA",(AQ234/AP234*100-100)))</f>
        <v>20.590165842016759</v>
      </c>
      <c r="AU234" s="152">
        <f t="shared" ref="AU234" si="931">IF(OR(AQ234&lt;0,AR234&lt;0),"NM",IF(ISERROR((AR234/AQ234*100-100)),"NA",(AR234/AQ234*100-100)))</f>
        <v>20.695920790878404</v>
      </c>
      <c r="AV234" s="150">
        <f t="shared" ref="AV234" si="932">IF(OR(AI234&lt;0,AP234&lt;0),"NM",IF(ISERROR((AP234/AI234*100)),"NA",(AP234/AI234*100)))</f>
        <v>10.378854889946041</v>
      </c>
      <c r="AW234" s="151">
        <f t="shared" ref="AW234" si="933">IF(OR(AJ234&lt;0,AQ234&lt;0),"NM",IF(ISERROR((AQ234/AJ234*100)),"NA",(AQ234/AJ234*100)))</f>
        <v>11.149505312724472</v>
      </c>
      <c r="AX234" s="152">
        <f t="shared" ref="AX234" si="934">IF(OR(AK234&lt;0,AR234&lt;0),"NM",IF(ISERROR((AR234/AK234*100)),"NA",(AR234/AK234*100)))</f>
        <v>11.733833289711901</v>
      </c>
      <c r="AY234" s="150">
        <v>-0.66309999999999603</v>
      </c>
      <c r="AZ234" s="151">
        <v>-7.4865999999999824</v>
      </c>
      <c r="BA234" s="151">
        <v>-6.9010258605504147</v>
      </c>
      <c r="BB234" s="152">
        <v>-6.4619942518989175</v>
      </c>
      <c r="BC234" s="150" t="str">
        <f t="shared" ref="BC234" si="935">IF(OR(AY234&lt;0,AZ234&lt;0),"NM",IF(ISERROR((AZ234/AY234*100-100)),"NA",(AZ234/AY234*100-100)))</f>
        <v>NM</v>
      </c>
      <c r="BD234" s="151" t="str">
        <f t="shared" ref="BD234" si="936">IF(OR(AZ234&lt;0,BA234&lt;0),"NM",IF(ISERROR((BA234/AZ234*100-100)),"NA",(BA234/AZ234*100-100)))</f>
        <v>NM</v>
      </c>
      <c r="BE234" s="152" t="str">
        <f t="shared" ref="BE234" si="937">IF(OR(BA234&lt;0,BB234&lt;0),"NM",IF(ISERROR((BB234/BA234*100-100)),"NA",(BB234/BA234*100-100)))</f>
        <v>NM</v>
      </c>
      <c r="BF234" s="150" t="str">
        <f t="shared" ref="BF234" si="938">IF(OR(AI234&lt;0,AZ234&lt;0),"NM",IF(ISERROR((AZ234/AI234*100)),"NA",(AZ234/AI234*100)))</f>
        <v>NM</v>
      </c>
      <c r="BG234" s="151" t="str">
        <f t="shared" ref="BG234" si="939">IF(OR(AJ234&lt;0,BA234&lt;0),"NM",IF(ISERROR((BA234/AJ234*100)),"NA",(BA234/AJ234*100)))</f>
        <v>NM</v>
      </c>
      <c r="BH234" s="152" t="str">
        <f t="shared" ref="BH234" si="940">IF(OR(AK234&lt;0,BB234&lt;0),"NM",IF(ISERROR((BB234/AK234*100)),"NA",(BB234/AK234*100)))</f>
        <v>NM</v>
      </c>
      <c r="BI234" s="150">
        <v>51.97</v>
      </c>
      <c r="BJ234" s="151">
        <v>20.440000000000001</v>
      </c>
      <c r="BK234" s="151">
        <v>14.449999999999998</v>
      </c>
      <c r="BL234" s="152">
        <f t="shared" ref="BL234" si="941">100-BI234-BJ234-BK234</f>
        <v>13.140000000000002</v>
      </c>
      <c r="BM234" s="151">
        <v>-3.3882030178326517</v>
      </c>
      <c r="BN234" s="151">
        <v>63.334870000000002</v>
      </c>
      <c r="BO234" s="151">
        <v>22.031702939068097</v>
      </c>
      <c r="BP234" s="151">
        <v>-5.5670000000000002</v>
      </c>
      <c r="BQ234" s="152">
        <v>-2.29</v>
      </c>
      <c r="BR234" s="150">
        <f t="shared" ref="BR234" si="942">IFERROR((BA234/BP234*100-100)," ")</f>
        <v>23.963101500815782</v>
      </c>
      <c r="BS234" s="151">
        <f t="shared" ref="BS234" si="943">IFERROR((BB234/BQ234*100-100)," ")</f>
        <v>182.18315510475622</v>
      </c>
    </row>
    <row r="235" spans="2:71" ht="12.75">
      <c r="B235" s="252" t="s">
        <v>503</v>
      </c>
      <c r="C235" s="165" t="s">
        <v>1390</v>
      </c>
      <c r="D235" s="177" t="s">
        <v>105</v>
      </c>
      <c r="E235" s="105" t="s">
        <v>286</v>
      </c>
      <c r="F235" s="148">
        <f>VLOOKUP($B235,Snapshot!$D:$AJ,2,FALSE)</f>
        <v>5102</v>
      </c>
      <c r="G235" s="148">
        <f>VLOOKUP($B235,Snapshot!$D:$AJ,3,FALSE)</f>
        <v>5500</v>
      </c>
      <c r="H235" s="148">
        <f t="shared" ref="H235" si="944">IF(IFERROR(((IF(G235&lt;0,"-",G235))/F235*100-100),"-")=-100,"-",(IFERROR(((IF(G235&lt;0,"-",G235))/F235*100-100),"-")))</f>
        <v>7.800862406899256</v>
      </c>
      <c r="I235" s="149">
        <f>VLOOKUP($B235,Snapshot!$D:$AJ,8,FALSE)</f>
        <v>40.23797099761051</v>
      </c>
      <c r="J235" s="250">
        <f>IF(VLOOKUP($B235,Snapshot!$D:$AJ,28,FALSE)="#N/A N/A","NA",VLOOKUP($B235,Snapshot!$D:$AJ,30,FALSE))</f>
        <v>4.3215139999999996</v>
      </c>
      <c r="K235" s="154">
        <f>IF(VLOOKUP($B235,Snapshot!$D:$AJ,29,FALSE)="#N/A N/A","NA",VLOOKUP($B235,Snapshot!$D:$AJ,31,FALSE))</f>
        <v>15.45599</v>
      </c>
      <c r="L235" s="154">
        <f>IF(VLOOKUP($B235,Snapshot!$D:$AJ,30,FALSE)="#N/A N/A","NA",VLOOKUP($B235,Snapshot!$D:$AJ,32,FALSE))</f>
        <v>40.110950000000003</v>
      </c>
      <c r="M235" s="155">
        <f>IF(VLOOKUP($B235,Snapshot!$D:$AJ,31,FALSE)="#N/A N/A","NA",VLOOKUP($B235,Snapshot!$D:$AJ,33,FALSE))</f>
        <v>25.087340000000001</v>
      </c>
      <c r="N235" s="150">
        <f>VLOOKUP($B235,Snapshot!$D:$AJ,10,FALSE)</f>
        <v>36.688057260975519</v>
      </c>
      <c r="O235" s="151">
        <f>VLOOKUP($B235,Snapshot!$D:$AJ,11,FALSE)</f>
        <v>38.975919352112228</v>
      </c>
      <c r="P235" s="151">
        <f>VLOOKUP($B235,Snapshot!$D:$AJ,12,FALSE)</f>
        <v>49.848929162505442</v>
      </c>
      <c r="Q235" s="152">
        <f>VLOOKUP($B235,Snapshot!$D:$AJ,13,FALSE)</f>
        <v>66.419170406804042</v>
      </c>
      <c r="R235" s="150">
        <f t="shared" ref="R235" si="945">IF(AND(N235&lt;0,O235&gt;0),"LP",IF(AND(N235&gt;0,O235&lt;0),"PL",IF(OR(N235&lt;0,O235&lt;0),"Loss",IF(ISERROR((+O235/N235-1)*100),"NA",(+O235/N235-1)*100))))</f>
        <v>6.2359859364106152</v>
      </c>
      <c r="S235" s="151">
        <f t="shared" ref="S235" si="946">IF(AND(O235&lt;0,P235&gt;0),"LP",IF(AND(O235&gt;0,P235&lt;0),"PL",IF(OR(O235&lt;0,P235&lt;0),"Loss",IF(ISERROR((+P235/O235-1)*100),"NA",(+P235/O235-1)*100))))</f>
        <v>27.896737244772574</v>
      </c>
      <c r="T235" s="152">
        <f t="shared" ref="T235" si="947">IF(AND(P235&lt;0,Q235&gt;0),"LP",IF(AND(P235&gt;0,Q235&lt;0),"PL",IF(OR(P235&lt;0,Q235&lt;0),"Loss",IF(ISERROR((+Q235/P235-1)*100),"NA",(+Q235/P235-1)*100))))</f>
        <v>33.240917152463403</v>
      </c>
      <c r="U235" s="150">
        <f>VLOOKUP($B235,Snapshot!$D:$AJ,17,FALSE)</f>
        <v>130.90133818032714</v>
      </c>
      <c r="V235" s="151">
        <f>VLOOKUP($B235,Snapshot!$D:$AJ,18,FALSE)</f>
        <v>102.34923970718992</v>
      </c>
      <c r="W235" s="152">
        <f>VLOOKUP($B235,Snapshot!$D:$AJ,19,FALSE)</f>
        <v>76.81517201662227</v>
      </c>
      <c r="X235" s="150">
        <f>VLOOKUP($B235,Snapshot!$D:$AJ,20,FALSE)</f>
        <v>17.756211472781324</v>
      </c>
      <c r="Y235" s="151">
        <f>VLOOKUP($B235,Snapshot!$D:$AJ,21,FALSE)</f>
        <v>15.131159547422021</v>
      </c>
      <c r="Z235" s="152">
        <f>VLOOKUP($B235,Snapshot!$D:$AJ,22,FALSE)</f>
        <v>12.64109838505725</v>
      </c>
      <c r="AA235" s="150">
        <f>VLOOKUP($B235,Snapshot!$D:$AJ,23,FALSE)</f>
        <v>82.031475188728464</v>
      </c>
      <c r="AB235" s="151">
        <f>VLOOKUP($B235,Snapshot!$D:$AJ,24,FALSE)</f>
        <v>64.415485842113839</v>
      </c>
      <c r="AC235" s="152">
        <f>VLOOKUP($B235,Snapshot!$D:$AJ,25,FALSE)</f>
        <v>48.947331387529054</v>
      </c>
      <c r="AD235" s="151">
        <f>VLOOKUP($B235,Snapshot!$D:$AJ,26,FALSE)</f>
        <v>14.586163307887043</v>
      </c>
      <c r="AE235" s="151">
        <f>VLOOKUP($B235,Snapshot!$D:$AJ,27,FALSE)</f>
        <v>15.963890356250616</v>
      </c>
      <c r="AF235" s="262">
        <f>VLOOKUP($B235,Snapshot!$D:$AJ,28,FALSE)</f>
        <v>17.932003716937082</v>
      </c>
      <c r="AG235" s="152">
        <f>VLOOKUP($B235,Snapshot!$D:$AJ,29,FALSE)</f>
        <v>0</v>
      </c>
      <c r="AH235" s="150">
        <v>428.3956</v>
      </c>
      <c r="AI235" s="151">
        <v>507.88830000000002</v>
      </c>
      <c r="AJ235" s="151">
        <v>612.36386349565657</v>
      </c>
      <c r="AK235" s="152">
        <v>755.16232450016719</v>
      </c>
      <c r="AL235" s="150">
        <f t="shared" ref="AL235" si="948">IF(OR(AH235&lt;0,AI235&lt;0),"NM",IF(ISERROR((AI235/AH235*100-100)),"NA",(AI235/AH235*100-100)))</f>
        <v>18.555909537819716</v>
      </c>
      <c r="AM235" s="151">
        <f t="shared" ref="AM235" si="949">IF(OR(AI235&lt;0,AJ235&lt;0),"NM",IF(ISERROR((AJ235/AI235*100-100)),"NA",(AJ235/AI235*100-100)))</f>
        <v>20.570578903994544</v>
      </c>
      <c r="AN235" s="152">
        <f t="shared" ref="AN235" si="950">IF(OR(AJ235&lt;0,AK235&lt;0),"NM",IF(ISERROR((AK235/AJ235*100-100)),"NA",(AK235/AJ235*100-100)))</f>
        <v>23.319217464817555</v>
      </c>
      <c r="AO235" s="150">
        <v>36.370299999999986</v>
      </c>
      <c r="AP235" s="151">
        <v>41.03779999999999</v>
      </c>
      <c r="AQ235" s="151">
        <v>52.24503519266122</v>
      </c>
      <c r="AR235" s="152">
        <v>68.46087282951386</v>
      </c>
      <c r="AS235" s="150">
        <f t="shared" ref="AS235" si="951">IF(OR(AO235&lt;0,AP235&lt;0),"NM",IF(ISERROR((AP235/AO235*100-100)),"NA",(AP235/AO235*100-100)))</f>
        <v>12.833273302667308</v>
      </c>
      <c r="AT235" s="151">
        <f t="shared" ref="AT235" si="952">IF(OR(AP235&lt;0,AQ235&lt;0),"NM",IF(ISERROR((AQ235/AP235*100-100)),"NA",(AQ235/AP235*100-100)))</f>
        <v>27.309541916626216</v>
      </c>
      <c r="AU235" s="152">
        <f t="shared" ref="AU235" si="953">IF(OR(AQ235&lt;0,AR235&lt;0),"NM",IF(ISERROR((AR235/AQ235*100-100)),"NA",(AR235/AQ235*100-100)))</f>
        <v>31.038045198083154</v>
      </c>
      <c r="AV235" s="150">
        <f t="shared" ref="AV235" si="954">IF(OR(AI235&lt;0,AP235&lt;0),"NM",IF(ISERROR((AP235/AI235*100)),"NA",(AP235/AI235*100)))</f>
        <v>8.0800837506987246</v>
      </c>
      <c r="AW235" s="151">
        <f t="shared" ref="AW235" si="955">IF(OR(AJ235&lt;0,AQ235&lt;0),"NM",IF(ISERROR((AQ235/AJ235*100)),"NA",(AQ235/AJ235*100)))</f>
        <v>8.531697950695909</v>
      </c>
      <c r="AX235" s="152">
        <f t="shared" ref="AX235" si="956">IF(OR(AK235&lt;0,AR235&lt;0),"NM",IF(ISERROR((AR235/AK235*100)),"NA",(AR235/AK235*100)))</f>
        <v>9.065716152461297</v>
      </c>
      <c r="AY235" s="150">
        <v>23.78339999999999</v>
      </c>
      <c r="AZ235" s="151">
        <v>25.362799999999993</v>
      </c>
      <c r="BA235" s="151">
        <v>32.438193673917162</v>
      </c>
      <c r="BB235" s="152">
        <v>43.220946758819601</v>
      </c>
      <c r="BC235" s="150">
        <f t="shared" ref="BC235" si="957">IF(OR(AY235&lt;0,AZ235&lt;0),"NM",IF(ISERROR((AZ235/AY235*100-100)),"NA",(AZ235/AY235*100-100)))</f>
        <v>6.6407662487281129</v>
      </c>
      <c r="BD235" s="151">
        <f t="shared" ref="BD235" si="958">IF(OR(AZ235&lt;0,BA235&lt;0),"NM",IF(ISERROR((BA235/AZ235*100-100)),"NA",(BA235/AZ235*100-100)))</f>
        <v>27.896737244772552</v>
      </c>
      <c r="BE235" s="152">
        <f t="shared" ref="BE235" si="959">IF(OR(BA235&lt;0,BB235&lt;0),"NM",IF(ISERROR((BB235/BA235*100-100)),"NA",(BB235/BA235*100-100)))</f>
        <v>33.240917152463425</v>
      </c>
      <c r="BF235" s="150">
        <f t="shared" ref="BF235" si="960">IF(OR(AI235&lt;0,AZ235&lt;0),"NM",IF(ISERROR((AZ235/AI235*100)),"NA",(AZ235/AI235*100)))</f>
        <v>4.993775206083698</v>
      </c>
      <c r="BG235" s="151">
        <f t="shared" ref="BG235" si="961">IF(OR(AJ235&lt;0,BA235&lt;0),"NM",IF(ISERROR((BA235/AJ235*100)),"NA",(BA235/AJ235*100)))</f>
        <v>5.2972089973998351</v>
      </c>
      <c r="BH235" s="152">
        <f t="shared" ref="BH235" si="962">IF(OR(AK235&lt;0,BB235&lt;0),"NM",IF(ISERROR((BB235/AK235*100)),"NA",(BB235/AK235*100)))</f>
        <v>5.7233981829571574</v>
      </c>
      <c r="BI235" s="150">
        <v>74.650000000000006</v>
      </c>
      <c r="BJ235" s="151">
        <v>9.2200000000000006</v>
      </c>
      <c r="BK235" s="151">
        <v>8.0400000000000009</v>
      </c>
      <c r="BL235" s="152">
        <f t="shared" ref="BL235" si="963">100-BI235-BJ235-BK235</f>
        <v>8.0899999999999945</v>
      </c>
      <c r="BM235" s="151">
        <v>-6.9657184536834507</v>
      </c>
      <c r="BN235" s="151">
        <v>40.110950000000003</v>
      </c>
      <c r="BO235" s="151">
        <v>30.156093954599758</v>
      </c>
      <c r="BP235" s="151">
        <v>10.716813</v>
      </c>
      <c r="BQ235" s="152">
        <v>19.043938000000001</v>
      </c>
      <c r="BR235" s="150">
        <f t="shared" ref="BR235" si="964">IFERROR((BA235/BP235*100-100)," ")</f>
        <v>202.68507693394633</v>
      </c>
      <c r="BS235" s="151">
        <f t="shared" ref="BS235" si="965">IFERROR((BB235/BQ235*100-100)," ")</f>
        <v>126.9538304463058</v>
      </c>
    </row>
    <row r="236" spans="2:71" ht="12.75">
      <c r="B236" s="252" t="s">
        <v>628</v>
      </c>
      <c r="C236" s="165" t="s">
        <v>1391</v>
      </c>
      <c r="D236" s="177" t="s">
        <v>105</v>
      </c>
      <c r="E236" s="105" t="s">
        <v>287</v>
      </c>
      <c r="F236" s="148">
        <f>VLOOKUP($B236,Snapshot!$D:$AJ,2,FALSE)</f>
        <v>638.79999999999995</v>
      </c>
      <c r="G236" s="148">
        <f>VLOOKUP($B236,Snapshot!$D:$AJ,3,FALSE)</f>
        <v>625</v>
      </c>
      <c r="H236" s="148">
        <f t="shared" ref="H236:H238" si="966">IF(IFERROR(((IF(G236&lt;0,"-",G236))/F236*100-100),"-")=-100,"-",(IFERROR(((IF(G236&lt;0,"-",G236))/F236*100-100),"-")))</f>
        <v>-2.1603005635566603</v>
      </c>
      <c r="I236" s="149">
        <f>VLOOKUP($B236,Snapshot!$D:$AJ,8,FALSE)</f>
        <v>0.29893980884109922</v>
      </c>
      <c r="J236" s="250">
        <f>IF(VLOOKUP($B236,Snapshot!$D:$AJ,28,FALSE)="#N/A N/A","NA",VLOOKUP($B236,Snapshot!$D:$AJ,30,FALSE))</f>
        <v>17.329409999999999</v>
      </c>
      <c r="K236" s="154">
        <f>IF(VLOOKUP($B236,Snapshot!$D:$AJ,29,FALSE)="#N/A N/A","NA",VLOOKUP($B236,Snapshot!$D:$AJ,31,FALSE))</f>
        <v>27.061160000000001</v>
      </c>
      <c r="L236" s="154">
        <f>IF(VLOOKUP($B236,Snapshot!$D:$AJ,30,FALSE)="#N/A N/A","NA",VLOOKUP($B236,Snapshot!$D:$AJ,32,FALSE))</f>
        <v>-16.768730000000001</v>
      </c>
      <c r="M236" s="155">
        <f>IF(VLOOKUP($B236,Snapshot!$D:$AJ,31,FALSE)="#N/A N/A","NA",VLOOKUP($B236,Snapshot!$D:$AJ,33,FALSE))</f>
        <v>-4.3712569999999999</v>
      </c>
      <c r="N236" s="150">
        <f>VLOOKUP($B236,Snapshot!$D:$AJ,10,FALSE)</f>
        <v>3.9312467932273054</v>
      </c>
      <c r="O236" s="151">
        <f>VLOOKUP($B236,Snapshot!$D:$AJ,11,FALSE)</f>
        <v>-2.8601044226044086</v>
      </c>
      <c r="P236" s="151">
        <f>VLOOKUP($B236,Snapshot!$D:$AJ,12,FALSE)</f>
        <v>-0.69122383954956035</v>
      </c>
      <c r="Q236" s="152">
        <f>VLOOKUP($B236,Snapshot!$D:$AJ,13,FALSE)</f>
        <v>1.7064986739314711</v>
      </c>
      <c r="R236" s="150" t="str">
        <f t="shared" ref="R236:R238" si="967">IF(AND(N236&lt;0,O236&gt;0),"LP",IF(AND(N236&gt;0,O236&lt;0),"PL",IF(OR(N236&lt;0,O236&lt;0),"Loss",IF(ISERROR((+O236/N236-1)*100),"NA",(+O236/N236-1)*100))))</f>
        <v>PL</v>
      </c>
      <c r="S236" s="151" t="str">
        <f t="shared" ref="S236:S238" si="968">IF(AND(O236&lt;0,P236&gt;0),"LP",IF(AND(O236&gt;0,P236&lt;0),"PL",IF(OR(O236&lt;0,P236&lt;0),"Loss",IF(ISERROR((+P236/O236-1)*100),"NA",(+P236/O236-1)*100))))</f>
        <v>Loss</v>
      </c>
      <c r="T236" s="152" t="str">
        <f t="shared" ref="T236:T238" si="969">IF(AND(P236&lt;0,Q236&gt;0),"LP",IF(AND(P236&gt;0,Q236&lt;0),"PL",IF(OR(P236&lt;0,Q236&lt;0),"Loss",IF(ISERROR((+Q236/P236-1)*100),"NA",(+Q236/P236-1)*100))))</f>
        <v>LP</v>
      </c>
      <c r="U236" s="150" t="str">
        <f>VLOOKUP($B236,Snapshot!$D:$AJ,17,FALSE)</f>
        <v>NM</v>
      </c>
      <c r="V236" s="151" t="str">
        <f>VLOOKUP($B236,Snapshot!$D:$AJ,18,FALSE)</f>
        <v>NM</v>
      </c>
      <c r="W236" s="152">
        <f>VLOOKUP($B236,Snapshot!$D:$AJ,19,FALSE)</f>
        <v>374.3337218823134</v>
      </c>
      <c r="X236" s="150">
        <f>VLOOKUP($B236,Snapshot!$D:$AJ,20,FALSE)</f>
        <v>6.3512307433928274</v>
      </c>
      <c r="Y236" s="151">
        <f>VLOOKUP($B236,Snapshot!$D:$AJ,21,FALSE)</f>
        <v>6.3951813176541661</v>
      </c>
      <c r="Z236" s="152">
        <f>VLOOKUP($B236,Snapshot!$D:$AJ,22,FALSE)</f>
        <v>6.2877601480452157</v>
      </c>
      <c r="AA236" s="150">
        <f>VLOOKUP($B236,Snapshot!$D:$AJ,23,FALSE)</f>
        <v>11.810529342175339</v>
      </c>
      <c r="AB236" s="151">
        <f>VLOOKUP($B236,Snapshot!$D:$AJ,24,FALSE)</f>
        <v>9.8828688074216231</v>
      </c>
      <c r="AC236" s="152">
        <f>VLOOKUP($B236,Snapshot!$D:$AJ,25,FALSE)</f>
        <v>8.2476989696177441</v>
      </c>
      <c r="AD236" s="151">
        <f>VLOOKUP($B236,Snapshot!$D:$AJ,26,FALSE)</f>
        <v>-2.8436416935126663</v>
      </c>
      <c r="AE236" s="151">
        <f>VLOOKUP($B236,Snapshot!$D:$AJ,27,FALSE)</f>
        <v>-0.69200090560496708</v>
      </c>
      <c r="AF236" s="262">
        <f>VLOOKUP($B236,Snapshot!$D:$AJ,28,FALSE)</f>
        <v>1.6797204687912199</v>
      </c>
      <c r="AG236" s="152">
        <f>VLOOKUP($B236,Snapshot!$D:$AJ,29,FALSE)</f>
        <v>0</v>
      </c>
      <c r="AH236" s="150">
        <v>12.337549999999998</v>
      </c>
      <c r="AI236" s="151">
        <v>12.5451</v>
      </c>
      <c r="AJ236" s="151">
        <v>13.420450000000001</v>
      </c>
      <c r="AK236" s="152">
        <v>15.358574749999999</v>
      </c>
      <c r="AL236" s="150">
        <f t="shared" ref="AL236:AL238" si="970">IF(OR(AH236&lt;0,AI236&lt;0),"NM",IF(ISERROR((AI236/AH236*100-100)),"NA",(AI236/AH236*100-100)))</f>
        <v>1.6822626858655099</v>
      </c>
      <c r="AM236" s="151">
        <f t="shared" ref="AM236:AM238" si="971">IF(OR(AI236&lt;0,AJ236&lt;0),"NM",IF(ISERROR((AJ236/AI236*100-100)),"NA",(AJ236/AI236*100-100)))</f>
        <v>6.9776247299742522</v>
      </c>
      <c r="AN236" s="152">
        <f t="shared" ref="AN236:AN238" si="972">IF(OR(AJ236&lt;0,AK236&lt;0),"NM",IF(ISERROR((AK236/AJ236*100-100)),"NA",(AK236/AJ236*100-100)))</f>
        <v>14.441577964971358</v>
      </c>
      <c r="AO236" s="150">
        <v>2.3058100000000006</v>
      </c>
      <c r="AP236" s="151">
        <v>2.1216900000000005</v>
      </c>
      <c r="AQ236" s="151">
        <v>2.4559423499999995</v>
      </c>
      <c r="AR236" s="152">
        <v>2.8720534782500007</v>
      </c>
      <c r="AS236" s="150">
        <f t="shared" ref="AS236:AS238" si="973">IF(OR(AO236&lt;0,AP236&lt;0),"NM",IF(ISERROR((AP236/AO236*100-100)),"NA",(AP236/AO236*100-100)))</f>
        <v>-7.9850464695703494</v>
      </c>
      <c r="AT236" s="151">
        <f t="shared" ref="AT236:AT238" si="974">IF(OR(AP236&lt;0,AQ236&lt;0),"NM",IF(ISERROR((AQ236/AP236*100-100)),"NA",(AQ236/AP236*100-100)))</f>
        <v>15.754061620689114</v>
      </c>
      <c r="AU236" s="152">
        <f t="shared" ref="AU236:AU238" si="975">IF(OR(AQ236&lt;0,AR236&lt;0),"NM",IF(ISERROR((AR236/AQ236*100-100)),"NA",(AR236/AQ236*100-100)))</f>
        <v>16.943033221036359</v>
      </c>
      <c r="AV236" s="150">
        <f t="shared" ref="AV236:AV238" si="976">IF(OR(AI236&lt;0,AP236&lt;0),"NM",IF(ISERROR((AP236/AI236*100)),"NA",(AP236/AI236*100)))</f>
        <v>16.912499701078513</v>
      </c>
      <c r="AW236" s="151">
        <f t="shared" ref="AW236:AW238" si="977">IF(OR(AJ236&lt;0,AQ236&lt;0),"NM",IF(ISERROR((AQ236/AJ236*100)),"NA",(AQ236/AJ236*100)))</f>
        <v>18.299999999999994</v>
      </c>
      <c r="AX236" s="152">
        <f t="shared" ref="AX236:AX238" si="978">IF(OR(AK236&lt;0,AR236&lt;0),"NM",IF(ISERROR((AR236/AK236*100)),"NA",(AR236/AK236*100)))</f>
        <v>18.700000000000006</v>
      </c>
      <c r="AY236" s="150">
        <v>0.15324000000000038</v>
      </c>
      <c r="AZ236" s="151">
        <v>-0.11174999999999946</v>
      </c>
      <c r="BA236" s="151">
        <v>-2.7007497858880423E-2</v>
      </c>
      <c r="BB236" s="152">
        <v>6.6676316187850443E-2</v>
      </c>
      <c r="BC236" s="150" t="str">
        <f t="shared" ref="BC236:BC238" si="979">IF(OR(AY236&lt;0,AZ236&lt;0),"NM",IF(ISERROR((AZ236/AY236*100-100)),"NA",(AZ236/AY236*100-100)))</f>
        <v>NM</v>
      </c>
      <c r="BD236" s="151" t="str">
        <f t="shared" ref="BD236:BD238" si="980">IF(OR(AZ236&lt;0,BA236&lt;0),"NM",IF(ISERROR((BA236/AZ236*100-100)),"NA",(BA236/AZ236*100-100)))</f>
        <v>NM</v>
      </c>
      <c r="BE236" s="152" t="str">
        <f t="shared" ref="BE236:BE238" si="981">IF(OR(BA236&lt;0,BB236&lt;0),"NM",IF(ISERROR((BB236/BA236*100-100)),"NA",(BB236/BA236*100-100)))</f>
        <v>NM</v>
      </c>
      <c r="BF236" s="150" t="str">
        <f t="shared" ref="BF236:BF238" si="982">IF(OR(AI236&lt;0,AZ236&lt;0),"NM",IF(ISERROR((AZ236/AI236*100)),"NA",(AZ236/AI236*100)))</f>
        <v>NM</v>
      </c>
      <c r="BG236" s="151" t="str">
        <f t="shared" ref="BG236:BG238" si="983">IF(OR(AJ236&lt;0,BA236&lt;0),"NM",IF(ISERROR((BA236/AJ236*100)),"NA",(BA236/AJ236*100)))</f>
        <v>NM</v>
      </c>
      <c r="BH236" s="152">
        <f t="shared" ref="BH236:BH238" si="984">IF(OR(AK236&lt;0,BB236&lt;0),"NM",IF(ISERROR((BB236/AK236*100)),"NA",(BB236/AK236*100)))</f>
        <v>0.43413088306159686</v>
      </c>
      <c r="BI236" s="150">
        <v>33.71</v>
      </c>
      <c r="BJ236" s="151">
        <v>17.509999999999998</v>
      </c>
      <c r="BK236" s="151">
        <v>23.370000000000005</v>
      </c>
      <c r="BL236" s="152">
        <f t="shared" ref="BL236:BL238" si="985">100-BI236-BJ236-BK236</f>
        <v>25.409999999999989</v>
      </c>
      <c r="BM236" s="151">
        <v>-19.251674883074216</v>
      </c>
      <c r="BN236" s="151">
        <v>-16.768730000000001</v>
      </c>
      <c r="BO236" s="151">
        <v>1.1085062246117083</v>
      </c>
      <c r="BP236" s="151" t="e">
        <v>#N/A</v>
      </c>
      <c r="BQ236" s="152" t="e">
        <v>#N/A</v>
      </c>
      <c r="BR236" s="150" t="str">
        <f t="shared" ref="BR236:BR238" si="986">IFERROR((BA236/BP236*100-100)," ")</f>
        <v xml:space="preserve"> </v>
      </c>
      <c r="BS236" s="151" t="str">
        <f t="shared" ref="BS236:BS238" si="987">IFERROR((BB236/BQ236*100-100)," ")</f>
        <v xml:space="preserve"> </v>
      </c>
    </row>
    <row r="237" spans="2:71" ht="12.75">
      <c r="B237" s="252" t="s">
        <v>667</v>
      </c>
      <c r="C237" s="165" t="s">
        <v>1392</v>
      </c>
      <c r="D237" s="177" t="s">
        <v>105</v>
      </c>
      <c r="E237" s="105" t="s">
        <v>287</v>
      </c>
      <c r="F237" s="148">
        <f>VLOOKUP($B237,Snapshot!$D:$AJ,2,FALSE)</f>
        <v>1452.45</v>
      </c>
      <c r="G237" s="148">
        <f>VLOOKUP($B237,Snapshot!$D:$AJ,3,FALSE)</f>
        <v>1400</v>
      </c>
      <c r="H237" s="148">
        <f t="shared" si="966"/>
        <v>-3.6111397982718927</v>
      </c>
      <c r="I237" s="149">
        <f>VLOOKUP($B237,Snapshot!$D:$AJ,8,FALSE)</f>
        <v>2.188738169653524</v>
      </c>
      <c r="J237" s="250">
        <f>IF(VLOOKUP($B237,Snapshot!$D:$AJ,28,FALSE)="#N/A N/A","NA",VLOOKUP($B237,Snapshot!$D:$AJ,30,FALSE))</f>
        <v>0.7211921</v>
      </c>
      <c r="K237" s="154">
        <f>IF(VLOOKUP($B237,Snapshot!$D:$AJ,29,FALSE)="#N/A N/A","NA",VLOOKUP($B237,Snapshot!$D:$AJ,31,FALSE))</f>
        <v>6.2975680000000001</v>
      </c>
      <c r="L237" s="154">
        <f>IF(VLOOKUP($B237,Snapshot!$D:$AJ,30,FALSE)="#N/A N/A","NA",VLOOKUP($B237,Snapshot!$D:$AJ,32,FALSE))</f>
        <v>-9.6482250000000001</v>
      </c>
      <c r="M237" s="155">
        <f>IF(VLOOKUP($B237,Snapshot!$D:$AJ,31,FALSE)="#N/A N/A","NA",VLOOKUP($B237,Snapshot!$D:$AJ,33,FALSE))</f>
        <v>-12.034039999999999</v>
      </c>
      <c r="N237" s="150">
        <f>VLOOKUP($B237,Snapshot!$D:$AJ,10,FALSE)</f>
        <v>25.106143079315721</v>
      </c>
      <c r="O237" s="151">
        <f>VLOOKUP($B237,Snapshot!$D:$AJ,11,FALSE)</f>
        <v>22.770490937309301</v>
      </c>
      <c r="P237" s="151">
        <f>VLOOKUP($B237,Snapshot!$D:$AJ,12,FALSE)</f>
        <v>27.584393891752036</v>
      </c>
      <c r="Q237" s="152">
        <f>VLOOKUP($B237,Snapshot!$D:$AJ,13,FALSE)</f>
        <v>34.918006084510772</v>
      </c>
      <c r="R237" s="150">
        <f t="shared" si="967"/>
        <v>-9.3031101377363807</v>
      </c>
      <c r="S237" s="151">
        <f t="shared" si="968"/>
        <v>21.140971302270817</v>
      </c>
      <c r="T237" s="152">
        <f t="shared" si="969"/>
        <v>26.586091474540407</v>
      </c>
      <c r="U237" s="150">
        <f>VLOOKUP($B237,Snapshot!$D:$AJ,17,FALSE)</f>
        <v>63.786503505735581</v>
      </c>
      <c r="V237" s="151">
        <f>VLOOKUP($B237,Snapshot!$D:$AJ,18,FALSE)</f>
        <v>52.654773046664431</v>
      </c>
      <c r="W237" s="152">
        <f>VLOOKUP($B237,Snapshot!$D:$AJ,19,FALSE)</f>
        <v>41.596017724628616</v>
      </c>
      <c r="X237" s="150">
        <f>VLOOKUP($B237,Snapshot!$D:$AJ,20,FALSE)</f>
        <v>12.226167360777737</v>
      </c>
      <c r="Y237" s="151">
        <f>VLOOKUP($B237,Snapshot!$D:$AJ,21,FALSE)</f>
        <v>9.473296930642805</v>
      </c>
      <c r="Z237" s="152">
        <f>VLOOKUP($B237,Snapshot!$D:$AJ,22,FALSE)</f>
        <v>7.7160116539181631</v>
      </c>
      <c r="AA237" s="150">
        <f>VLOOKUP($B237,Snapshot!$D:$AJ,23,FALSE)</f>
        <v>24.28983301925566</v>
      </c>
      <c r="AB237" s="151">
        <f>VLOOKUP($B237,Snapshot!$D:$AJ,24,FALSE)</f>
        <v>21.766621874946928</v>
      </c>
      <c r="AC237" s="152">
        <f>VLOOKUP($B237,Snapshot!$D:$AJ,25,FALSE)</f>
        <v>17.725183947912544</v>
      </c>
      <c r="AD237" s="151">
        <f>VLOOKUP($B237,Snapshot!$D:$AJ,26,FALSE)</f>
        <v>19.74066688087348</v>
      </c>
      <c r="AE237" s="151">
        <f>VLOOKUP($B237,Snapshot!$D:$AJ,27,FALSE)</f>
        <v>20.27377977549359</v>
      </c>
      <c r="AF237" s="262">
        <f>VLOOKUP($B237,Snapshot!$D:$AJ,28,FALSE)</f>
        <v>20.446258999655083</v>
      </c>
      <c r="AG237" s="152">
        <f>VLOOKUP($B237,Snapshot!$D:$AJ,29,FALSE)</f>
        <v>0.82619023030052663</v>
      </c>
      <c r="AH237" s="150">
        <v>34.515680000000003</v>
      </c>
      <c r="AI237" s="151">
        <v>34.786099999999998</v>
      </c>
      <c r="AJ237" s="151">
        <v>36.961891150172804</v>
      </c>
      <c r="AK237" s="152">
        <v>40.746788803950501</v>
      </c>
      <c r="AL237" s="150">
        <f t="shared" si="970"/>
        <v>0.78347000551630686</v>
      </c>
      <c r="AM237" s="151">
        <f t="shared" si="971"/>
        <v>6.2547717340340085</v>
      </c>
      <c r="AN237" s="152">
        <f t="shared" si="972"/>
        <v>10.240000000000009</v>
      </c>
      <c r="AO237" s="150">
        <v>7.9364700000000008</v>
      </c>
      <c r="AP237" s="151">
        <v>7.8589899999999977</v>
      </c>
      <c r="AQ237" s="151">
        <v>8.6121206379902659</v>
      </c>
      <c r="AR237" s="152">
        <v>10.39043114500738</v>
      </c>
      <c r="AS237" s="150">
        <f t="shared" si="973"/>
        <v>-0.97625266648778108</v>
      </c>
      <c r="AT237" s="151">
        <f t="shared" si="974"/>
        <v>9.5830461419376718</v>
      </c>
      <c r="AU237" s="152">
        <f t="shared" si="975"/>
        <v>20.648927038626596</v>
      </c>
      <c r="AV237" s="150">
        <f t="shared" si="976"/>
        <v>22.592328545022291</v>
      </c>
      <c r="AW237" s="151">
        <f t="shared" si="977"/>
        <v>23.300000000000008</v>
      </c>
      <c r="AX237" s="152">
        <f t="shared" si="978"/>
        <v>25.500000000000007</v>
      </c>
      <c r="AY237" s="150">
        <v>3.2286500000000018</v>
      </c>
      <c r="AZ237" s="151">
        <v>2.9266456591904899</v>
      </c>
      <c r="BA237" s="151">
        <v>3.5453669781191057</v>
      </c>
      <c r="BB237" s="152">
        <v>4.4879414860300004</v>
      </c>
      <c r="BC237" s="150">
        <f t="shared" si="979"/>
        <v>-9.3538891118427756</v>
      </c>
      <c r="BD237" s="151">
        <f t="shared" si="980"/>
        <v>21.140971302270813</v>
      </c>
      <c r="BE237" s="152">
        <f t="shared" si="981"/>
        <v>26.58609147454041</v>
      </c>
      <c r="BF237" s="150">
        <f t="shared" si="982"/>
        <v>8.4132617890205861</v>
      </c>
      <c r="BG237" s="151">
        <f t="shared" si="983"/>
        <v>9.5919523265587312</v>
      </c>
      <c r="BH237" s="152">
        <f t="shared" si="984"/>
        <v>11.014221286549294</v>
      </c>
      <c r="BI237" s="150">
        <v>50.16</v>
      </c>
      <c r="BJ237" s="151">
        <v>7.63</v>
      </c>
      <c r="BK237" s="151">
        <v>27.51</v>
      </c>
      <c r="BL237" s="152">
        <f t="shared" si="985"/>
        <v>14.7</v>
      </c>
      <c r="BM237" s="151">
        <v>-15.768260503958004</v>
      </c>
      <c r="BN237" s="151">
        <v>-9.6482250000000001</v>
      </c>
      <c r="BO237" s="151">
        <v>7.5784470011947427</v>
      </c>
      <c r="BP237" s="151" t="e">
        <v>#N/A</v>
      </c>
      <c r="BQ237" s="152" t="e">
        <v>#N/A</v>
      </c>
      <c r="BR237" s="150" t="str">
        <f t="shared" si="986"/>
        <v xml:space="preserve"> </v>
      </c>
      <c r="BS237" s="151" t="str">
        <f t="shared" si="987"/>
        <v xml:space="preserve"> </v>
      </c>
    </row>
    <row r="238" spans="2:71" ht="12.75">
      <c r="B238" s="252" t="s">
        <v>668</v>
      </c>
      <c r="C238" s="165" t="s">
        <v>1393</v>
      </c>
      <c r="D238" s="177" t="s">
        <v>105</v>
      </c>
      <c r="E238" s="105" t="s">
        <v>286</v>
      </c>
      <c r="F238" s="148">
        <f>VLOOKUP($B238,Snapshot!$D:$AJ,2,FALSE)</f>
        <v>352.3</v>
      </c>
      <c r="G238" s="148">
        <f>VLOOKUP($B238,Snapshot!$D:$AJ,3,FALSE)</f>
        <v>400</v>
      </c>
      <c r="H238" s="148">
        <f t="shared" si="966"/>
        <v>13.539596934430875</v>
      </c>
      <c r="I238" s="149">
        <f>VLOOKUP($B238,Snapshot!$D:$AJ,8,FALSE)</f>
        <v>1.3086797262551684</v>
      </c>
      <c r="J238" s="250">
        <f>IF(VLOOKUP($B238,Snapshot!$D:$AJ,28,FALSE)="#N/A N/A","NA",VLOOKUP($B238,Snapshot!$D:$AJ,30,FALSE))</f>
        <v>19.12088</v>
      </c>
      <c r="K238" s="154">
        <f>IF(VLOOKUP($B238,Snapshot!$D:$AJ,29,FALSE)="#N/A N/A","NA",VLOOKUP($B238,Snapshot!$D:$AJ,31,FALSE))</f>
        <v>61.791040000000002</v>
      </c>
      <c r="L238" s="154">
        <f>IF(VLOOKUP($B238,Snapshot!$D:$AJ,30,FALSE)="#N/A N/A","NA",VLOOKUP($B238,Snapshot!$D:$AJ,32,FALSE))</f>
        <v>20.754069999999999</v>
      </c>
      <c r="M238" s="155">
        <f>IF(VLOOKUP($B238,Snapshot!$D:$AJ,31,FALSE)="#N/A N/A","NA",VLOOKUP($B238,Snapshot!$D:$AJ,33,FALSE))</f>
        <v>25.843900000000001</v>
      </c>
      <c r="N238" s="150">
        <f>VLOOKUP($B238,Snapshot!$D:$AJ,10,FALSE)</f>
        <v>3.8234250677099029</v>
      </c>
      <c r="O238" s="151">
        <f>VLOOKUP($B238,Snapshot!$D:$AJ,11,FALSE)</f>
        <v>2.9203250075233202</v>
      </c>
      <c r="P238" s="151">
        <f>VLOOKUP($B238,Snapshot!$D:$AJ,12,FALSE)</f>
        <v>4.286564089420609</v>
      </c>
      <c r="Q238" s="152">
        <f>VLOOKUP($B238,Snapshot!$D:$AJ,13,FALSE)</f>
        <v>5.5963036153238512</v>
      </c>
      <c r="R238" s="150">
        <f t="shared" si="967"/>
        <v>-23.620184630099416</v>
      </c>
      <c r="S238" s="151">
        <f t="shared" si="968"/>
        <v>46.783802432181119</v>
      </c>
      <c r="T238" s="152">
        <f t="shared" si="969"/>
        <v>30.55453035534277</v>
      </c>
      <c r="U238" s="150">
        <f>VLOOKUP($B238,Snapshot!$D:$AJ,17,FALSE)</f>
        <v>120.63725752866797</v>
      </c>
      <c r="V238" s="151">
        <f>VLOOKUP($B238,Snapshot!$D:$AJ,18,FALSE)</f>
        <v>82.18703666871302</v>
      </c>
      <c r="W238" s="152">
        <f>VLOOKUP($B238,Snapshot!$D:$AJ,19,FALSE)</f>
        <v>62.952267106332265</v>
      </c>
      <c r="X238" s="150">
        <f>VLOOKUP($B238,Snapshot!$D:$AJ,20,FALSE)</f>
        <v>16.557401579602946</v>
      </c>
      <c r="Y238" s="151">
        <f>VLOOKUP($B238,Snapshot!$D:$AJ,21,FALSE)</f>
        <v>13.781067520373906</v>
      </c>
      <c r="Z238" s="152">
        <f>VLOOKUP($B238,Snapshot!$D:$AJ,22,FALSE)</f>
        <v>11.306030785361404</v>
      </c>
      <c r="AA238" s="150">
        <f>VLOOKUP($B238,Snapshot!$D:$AJ,23,FALSE)</f>
        <v>52.687852508329051</v>
      </c>
      <c r="AB238" s="151">
        <f>VLOOKUP($B238,Snapshot!$D:$AJ,24,FALSE)</f>
        <v>43.555365365523116</v>
      </c>
      <c r="AC238" s="152">
        <f>VLOOKUP($B238,Snapshot!$D:$AJ,25,FALSE)</f>
        <v>33.787587383793564</v>
      </c>
      <c r="AD238" s="151">
        <f>VLOOKUP($B238,Snapshot!$D:$AJ,26,FALSE)</f>
        <v>13.724948592824468</v>
      </c>
      <c r="AE238" s="151">
        <f>VLOOKUP($B238,Snapshot!$D:$AJ,27,FALSE)</f>
        <v>16.767933337131851</v>
      </c>
      <c r="AF238" s="262">
        <f>VLOOKUP($B238,Snapshot!$D:$AJ,28,FALSE)</f>
        <v>17.959688038342549</v>
      </c>
      <c r="AG238" s="152">
        <f>VLOOKUP($B238,Snapshot!$D:$AJ,29,FALSE)</f>
        <v>0</v>
      </c>
      <c r="AH238" s="150">
        <v>14.842420000000001</v>
      </c>
      <c r="AI238" s="151">
        <v>14.482899999999999</v>
      </c>
      <c r="AJ238" s="151">
        <v>16.001416599999999</v>
      </c>
      <c r="AK238" s="152">
        <v>18.80486478832</v>
      </c>
      <c r="AL238" s="150">
        <f t="shared" si="970"/>
        <v>-2.4222465069712484</v>
      </c>
      <c r="AM238" s="151">
        <f t="shared" si="971"/>
        <v>10.484893218899543</v>
      </c>
      <c r="AN238" s="152">
        <f t="shared" si="972"/>
        <v>17.519999999999996</v>
      </c>
      <c r="AO238" s="150">
        <v>2.5359100000000008</v>
      </c>
      <c r="AP238" s="151">
        <v>2.1079999999999992</v>
      </c>
      <c r="AQ238" s="151">
        <v>2.5442252394000007</v>
      </c>
      <c r="AR238" s="152">
        <v>3.2532416083793607</v>
      </c>
      <c r="AS238" s="150">
        <f t="shared" si="973"/>
        <v>-16.874021554392755</v>
      </c>
      <c r="AT238" s="151">
        <f t="shared" si="974"/>
        <v>20.693796935483945</v>
      </c>
      <c r="AU238" s="152">
        <f t="shared" si="975"/>
        <v>27.867672955974825</v>
      </c>
      <c r="AV238" s="150">
        <f t="shared" si="976"/>
        <v>14.555096009777044</v>
      </c>
      <c r="AW238" s="151">
        <f t="shared" si="977"/>
        <v>15.900000000000006</v>
      </c>
      <c r="AX238" s="152">
        <f t="shared" si="978"/>
        <v>17.300000000000004</v>
      </c>
      <c r="AY238" s="150">
        <v>1.1709900000000006</v>
      </c>
      <c r="AZ238" s="151">
        <v>0.89439999999999931</v>
      </c>
      <c r="BA238" s="151">
        <v>1.312834328953427</v>
      </c>
      <c r="BB238" s="152">
        <v>1.7139646925088625</v>
      </c>
      <c r="BC238" s="150">
        <f t="shared" si="979"/>
        <v>-23.620184630099416</v>
      </c>
      <c r="BD238" s="151">
        <f t="shared" si="980"/>
        <v>46.783802432181119</v>
      </c>
      <c r="BE238" s="152">
        <f t="shared" si="981"/>
        <v>30.554530355342763</v>
      </c>
      <c r="BF238" s="150">
        <f t="shared" si="982"/>
        <v>6.1755587624025532</v>
      </c>
      <c r="BG238" s="151">
        <f t="shared" si="983"/>
        <v>8.204488151089242</v>
      </c>
      <c r="BH238" s="152">
        <f t="shared" si="984"/>
        <v>9.1144749606146238</v>
      </c>
      <c r="BI238" s="150">
        <v>73.86</v>
      </c>
      <c r="BJ238" s="151">
        <v>5.94</v>
      </c>
      <c r="BK238" s="151">
        <v>9.4499999999999993</v>
      </c>
      <c r="BL238" s="152">
        <f t="shared" si="985"/>
        <v>10.75</v>
      </c>
      <c r="BM238" s="151">
        <v>-5.0788091068301213</v>
      </c>
      <c r="BN238" s="151">
        <v>20.754069999999999</v>
      </c>
      <c r="BO238" s="151">
        <v>6.3910156989247309</v>
      </c>
      <c r="BP238" s="151" t="e">
        <v>#N/A</v>
      </c>
      <c r="BQ238" s="152" t="e">
        <v>#N/A</v>
      </c>
      <c r="BR238" s="150" t="str">
        <f t="shared" si="986"/>
        <v xml:space="preserve"> </v>
      </c>
      <c r="BS238" s="151" t="str">
        <f t="shared" si="987"/>
        <v xml:space="preserve"> </v>
      </c>
    </row>
    <row r="239" spans="2:71" ht="12.75">
      <c r="B239" s="252" t="s">
        <v>629</v>
      </c>
      <c r="C239" s="165" t="s">
        <v>1394</v>
      </c>
      <c r="D239" s="177" t="s">
        <v>105</v>
      </c>
      <c r="E239" s="105" t="s">
        <v>286</v>
      </c>
      <c r="F239" s="148">
        <f>VLOOKUP($B239,Snapshot!$D:$AJ,2,FALSE)</f>
        <v>195.5</v>
      </c>
      <c r="G239" s="148">
        <f>VLOOKUP($B239,Snapshot!$D:$AJ,3,FALSE)</f>
        <v>210</v>
      </c>
      <c r="H239" s="148">
        <f t="shared" ref="H239" si="988">IF(IFERROR(((IF(G239&lt;0,"-",G239))/F239*100-100),"-")=-100,"-",(IFERROR(((IF(G239&lt;0,"-",G239))/F239*100-100),"-")))</f>
        <v>7.4168797953964258</v>
      </c>
      <c r="I239" s="149">
        <f>VLOOKUP($B239,Snapshot!$D:$AJ,8,FALSE)</f>
        <v>2.9181235722819592</v>
      </c>
      <c r="J239" s="250">
        <f>IF(VLOOKUP($B239,Snapshot!$D:$AJ,28,FALSE)="#N/A N/A","NA",VLOOKUP($B239,Snapshot!$D:$AJ,30,FALSE))</f>
        <v>19.645050000000001</v>
      </c>
      <c r="K239" s="154">
        <f>IF(VLOOKUP($B239,Snapshot!$D:$AJ,29,FALSE)="#N/A N/A","NA",VLOOKUP($B239,Snapshot!$D:$AJ,31,FALSE))</f>
        <v>28.787880000000001</v>
      </c>
      <c r="L239" s="154">
        <f>IF(VLOOKUP($B239,Snapshot!$D:$AJ,30,FALSE)="#N/A N/A","NA",VLOOKUP($B239,Snapshot!$D:$AJ,32,FALSE))</f>
        <v>-6.2574940000000003</v>
      </c>
      <c r="M239" s="155">
        <f>IF(VLOOKUP($B239,Snapshot!$D:$AJ,31,FALSE)="#N/A N/A","NA",VLOOKUP($B239,Snapshot!$D:$AJ,33,FALSE))</f>
        <v>1.059707</v>
      </c>
      <c r="N239" s="150">
        <f>VLOOKUP($B239,Snapshot!$D:$AJ,10,FALSE)</f>
        <v>2.2989020382419323</v>
      </c>
      <c r="O239" s="151">
        <f>VLOOKUP($B239,Snapshot!$D:$AJ,11,FALSE)</f>
        <v>0.77045220838239936</v>
      </c>
      <c r="P239" s="151">
        <f>VLOOKUP($B239,Snapshot!$D:$AJ,12,FALSE)</f>
        <v>0.98448649145623257</v>
      </c>
      <c r="Q239" s="152">
        <f>VLOOKUP($B239,Snapshot!$D:$AJ,13,FALSE)</f>
        <v>2.084459647312455</v>
      </c>
      <c r="R239" s="150">
        <f t="shared" ref="R239" si="989">IF(AND(N239&lt;0,O239&gt;0),"LP",IF(AND(N239&gt;0,O239&lt;0),"PL",IF(OR(N239&lt;0,O239&lt;0),"Loss",IF(ISERROR((+O239/N239-1)*100),"NA",(+O239/N239-1)*100))))</f>
        <v>-66.486079199286081</v>
      </c>
      <c r="S239" s="151">
        <f t="shared" ref="S239" si="990">IF(AND(O239&lt;0,P239&gt;0),"LP",IF(AND(O239&gt;0,P239&lt;0),"PL",IF(OR(O239&lt;0,P239&lt;0),"Loss",IF(ISERROR((+P239/O239-1)*100),"NA",(+P239/O239-1)*100))))</f>
        <v>27.780345197946566</v>
      </c>
      <c r="T239" s="152">
        <f t="shared" ref="T239" si="991">IF(AND(P239&lt;0,Q239&gt;0),"LP",IF(AND(P239&gt;0,Q239&lt;0),"PL",IF(OR(P239&lt;0,Q239&lt;0),"Loss",IF(ISERROR((+Q239/P239-1)*100),"NA",(+Q239/P239-1)*100))))</f>
        <v>111.730649978667</v>
      </c>
      <c r="U239" s="150">
        <f>VLOOKUP($B239,Snapshot!$D:$AJ,17,FALSE)</f>
        <v>253.74708239263984</v>
      </c>
      <c r="V239" s="151">
        <f>VLOOKUP($B239,Snapshot!$D:$AJ,18,FALSE)</f>
        <v>198.58068312427562</v>
      </c>
      <c r="W239" s="152">
        <f>VLOOKUP($B239,Snapshot!$D:$AJ,19,FALSE)</f>
        <v>93.789294627057401</v>
      </c>
      <c r="X239" s="150">
        <f>VLOOKUP($B239,Snapshot!$D:$AJ,20,FALSE)</f>
        <v>22.329408209986518</v>
      </c>
      <c r="Y239" s="151">
        <f>VLOOKUP($B239,Snapshot!$D:$AJ,21,FALSE)</f>
        <v>31.894923552725412</v>
      </c>
      <c r="Z239" s="152">
        <f>VLOOKUP($B239,Snapshot!$D:$AJ,22,FALSE)</f>
        <v>32.365686351039599</v>
      </c>
      <c r="AA239" s="150">
        <f>VLOOKUP($B239,Snapshot!$D:$AJ,23,FALSE)</f>
        <v>41.576208148236717</v>
      </c>
      <c r="AB239" s="151">
        <f>VLOOKUP($B239,Snapshot!$D:$AJ,24,FALSE)</f>
        <v>30.424293011359033</v>
      </c>
      <c r="AC239" s="152">
        <f>VLOOKUP($B239,Snapshot!$D:$AJ,25,FALSE)</f>
        <v>25.938700945732077</v>
      </c>
      <c r="AD239" s="151">
        <f>VLOOKUP($B239,Snapshot!$D:$AJ,26,FALSE)</f>
        <v>9.1708540853428921</v>
      </c>
      <c r="AE239" s="151">
        <f>VLOOKUP($B239,Snapshot!$D:$AJ,27,FALSE)</f>
        <v>13.228102926111301</v>
      </c>
      <c r="AF239" s="262">
        <f>VLOOKUP($B239,Snapshot!$D:$AJ,28,FALSE)</f>
        <v>34.256127752865225</v>
      </c>
      <c r="AG239" s="152">
        <f>VLOOKUP($B239,Snapshot!$D:$AJ,29,FALSE)</f>
        <v>0</v>
      </c>
      <c r="AH239" s="150">
        <v>29.977229999999999</v>
      </c>
      <c r="AI239" s="151">
        <v>35.56317</v>
      </c>
      <c r="AJ239" s="151">
        <v>48.584973009181759</v>
      </c>
      <c r="AK239" s="152">
        <v>54.213464460324154</v>
      </c>
      <c r="AL239" s="150">
        <f t="shared" ref="AL239" si="992">IF(OR(AH239&lt;0,AI239&lt;0),"NM",IF(ISERROR((AI239/AH239*100-100)),"NA",(AI239/AH239*100-100)))</f>
        <v>18.633943162860618</v>
      </c>
      <c r="AM239" s="151">
        <f t="shared" ref="AM239" si="993">IF(OR(AI239&lt;0,AJ239&lt;0),"NM",IF(ISERROR((AJ239/AI239*100-100)),"NA",(AJ239/AI239*100-100)))</f>
        <v>36.615979422480507</v>
      </c>
      <c r="AN239" s="152">
        <f t="shared" ref="AN239" si="994">IF(OR(AJ239&lt;0,AK239&lt;0),"NM",IF(ISERROR((AK239/AJ239*100-100)),"NA",(AK239/AJ239*100-100)))</f>
        <v>11.584840131698144</v>
      </c>
      <c r="AO239" s="150">
        <v>6.5507799999999987</v>
      </c>
      <c r="AP239" s="151">
        <v>6.5236199999999993</v>
      </c>
      <c r="AQ239" s="151">
        <v>8.9886193569788162</v>
      </c>
      <c r="AR239" s="152">
        <v>10.578276617879215</v>
      </c>
      <c r="AS239" s="150">
        <f t="shared" ref="AS239" si="995">IF(OR(AO239&lt;0,AP239&lt;0),"NM",IF(ISERROR((AP239/AO239*100-100)),"NA",(AP239/AO239*100-100)))</f>
        <v>-0.41460711548853624</v>
      </c>
      <c r="AT239" s="151">
        <f t="shared" ref="AT239" si="996">IF(OR(AP239&lt;0,AQ239&lt;0),"NM",IF(ISERROR((AQ239/AP239*100-100)),"NA",(AQ239/AP239*100-100)))</f>
        <v>37.785759393999314</v>
      </c>
      <c r="AU239" s="152">
        <f t="shared" ref="AU239" si="997">IF(OR(AQ239&lt;0,AR239&lt;0),"NM",IF(ISERROR((AR239/AQ239*100-100)),"NA",(AR239/AQ239*100-100)))</f>
        <v>17.685221698326558</v>
      </c>
      <c r="AV239" s="150">
        <f t="shared" ref="AV239" si="998">IF(OR(AI239&lt;0,AP239&lt;0),"NM",IF(ISERROR((AP239/AI239*100)),"NA",(AP239/AI239*100)))</f>
        <v>18.343752820684994</v>
      </c>
      <c r="AW239" s="151">
        <f t="shared" ref="AW239" si="999">IF(OR(AJ239&lt;0,AQ239&lt;0),"NM",IF(ISERROR((AQ239/AJ239*100)),"NA",(AQ239/AJ239*100)))</f>
        <v>18.500821962544087</v>
      </c>
      <c r="AX239" s="152">
        <f t="shared" ref="AX239" si="1000">IF(OR(AK239&lt;0,AR239&lt;0),"NM",IF(ISERROR((AR239/AK239*100)),"NA",(AR239/AK239*100)))</f>
        <v>19.512268258784442</v>
      </c>
      <c r="AY239" s="150">
        <v>2.7700849999999986</v>
      </c>
      <c r="AZ239" s="151">
        <v>0.92905749999999998</v>
      </c>
      <c r="BA239" s="151">
        <v>1.1871528805874125</v>
      </c>
      <c r="BB239" s="152">
        <v>2.513566510308197</v>
      </c>
      <c r="BC239" s="150">
        <f t="shared" ref="BC239" si="1001">IF(OR(AY239&lt;0,AZ239&lt;0),"NM",IF(ISERROR((AZ239/AY239*100-100)),"NA",(AZ239/AY239*100-100)))</f>
        <v>-66.461047224182636</v>
      </c>
      <c r="BD239" s="151">
        <f t="shared" ref="BD239" si="1002">IF(OR(AZ239&lt;0,BA239&lt;0),"NM",IF(ISERROR((BA239/AZ239*100-100)),"NA",(BA239/AZ239*100-100)))</f>
        <v>27.780345197946588</v>
      </c>
      <c r="BE239" s="152">
        <f t="shared" ref="BE239" si="1003">IF(OR(BA239&lt;0,BB239&lt;0),"NM",IF(ISERROR((BB239/BA239*100-100)),"NA",(BB239/BA239*100-100)))</f>
        <v>111.730649978667</v>
      </c>
      <c r="BF239" s="150">
        <f t="shared" ref="BF239" si="1004">IF(OR(AI239&lt;0,AZ239&lt;0),"NM",IF(ISERROR((AZ239/AI239*100)),"NA",(AZ239/AI239*100)))</f>
        <v>2.6124147538028808</v>
      </c>
      <c r="BG239" s="151">
        <f t="shared" ref="BG239" si="1005">IF(OR(AJ239&lt;0,BA239&lt;0),"NM",IF(ISERROR((BA239/AJ239*100)),"NA",(BA239/AJ239*100)))</f>
        <v>2.4434569107675745</v>
      </c>
      <c r="BH239" s="152">
        <f t="shared" ref="BH239" si="1006">IF(OR(AK239&lt;0,BB239&lt;0),"NM",IF(ISERROR((BB239/AK239*100)),"NA",(BB239/AK239*100)))</f>
        <v>4.6364247983962317</v>
      </c>
      <c r="BI239" s="150">
        <v>62.73</v>
      </c>
      <c r="BJ239" s="151">
        <v>11.69</v>
      </c>
      <c r="BK239" s="151">
        <v>14.180000000000001</v>
      </c>
      <c r="BL239" s="152">
        <f t="shared" ref="BL239" si="1007">100-BI239-BJ239-BK239</f>
        <v>11.400000000000004</v>
      </c>
      <c r="BM239" s="151">
        <v>-12.292507851054296</v>
      </c>
      <c r="BN239" s="151">
        <v>-6.2574940000000003</v>
      </c>
      <c r="BO239" s="151">
        <v>8.2368882676224615</v>
      </c>
      <c r="BP239" s="151" t="e">
        <v>#N/A</v>
      </c>
      <c r="BQ239" s="152" t="e">
        <v>#N/A</v>
      </c>
      <c r="BR239" s="150" t="str">
        <f t="shared" ref="BR239" si="1008">IFERROR((BA239/BP239*100-100)," ")</f>
        <v xml:space="preserve"> </v>
      </c>
      <c r="BS239" s="151" t="str">
        <f t="shared" ref="BS239" si="1009">IFERROR((BB239/BQ239*100-100)," ")</f>
        <v xml:space="preserve"> </v>
      </c>
    </row>
    <row r="240" spans="2:71" ht="12.75">
      <c r="B240" s="252" t="s">
        <v>189</v>
      </c>
      <c r="C240" s="165" t="s">
        <v>439</v>
      </c>
      <c r="D240" s="177" t="s">
        <v>105</v>
      </c>
      <c r="E240" s="105" t="s">
        <v>287</v>
      </c>
      <c r="F240" s="148">
        <f>VLOOKUP($B240,Snapshot!$D:$AJ,2,FALSE)</f>
        <v>688.25</v>
      </c>
      <c r="G240" s="148">
        <f>VLOOKUP($B240,Snapshot!$D:$AJ,3,FALSE)</f>
        <v>550</v>
      </c>
      <c r="H240" s="148">
        <f t="shared" ref="H240" si="1010">IF(IFERROR(((IF(G240&lt;0,"-",G240))/F240*100-100),"-")=-100,"-",(IFERROR(((IF(G240&lt;0,"-",G240))/F240*100-100),"-")))</f>
        <v>-20.087177624409733</v>
      </c>
      <c r="I240" s="149">
        <f>VLOOKUP($B240,Snapshot!$D:$AJ,8,FALSE)</f>
        <v>5.4222388410991638</v>
      </c>
      <c r="J240" s="250">
        <f>IF(VLOOKUP($B240,Snapshot!$D:$AJ,28,FALSE)="#N/A N/A","NA",VLOOKUP($B240,Snapshot!$D:$AJ,30,FALSE))</f>
        <v>24.637810000000002</v>
      </c>
      <c r="K240" s="154">
        <f>IF(VLOOKUP($B240,Snapshot!$D:$AJ,29,FALSE)="#N/A N/A","NA",VLOOKUP($B240,Snapshot!$D:$AJ,31,FALSE))</f>
        <v>51.31362</v>
      </c>
      <c r="L240" s="154">
        <f>IF(VLOOKUP($B240,Snapshot!$D:$AJ,30,FALSE)="#N/A N/A","NA",VLOOKUP($B240,Snapshot!$D:$AJ,32,FALSE))</f>
        <v>24.581410000000002</v>
      </c>
      <c r="M240" s="155">
        <f>IF(VLOOKUP($B240,Snapshot!$D:$AJ,31,FALSE)="#N/A N/A","NA",VLOOKUP($B240,Snapshot!$D:$AJ,33,FALSE))</f>
        <v>21.97607</v>
      </c>
      <c r="N240" s="150">
        <f>VLOOKUP($B240,Snapshot!$D:$AJ,10,FALSE)</f>
        <v>5.8841978143714959</v>
      </c>
      <c r="O240" s="151">
        <f>VLOOKUP($B240,Snapshot!$D:$AJ,11,FALSE)</f>
        <v>3.9456714488032958</v>
      </c>
      <c r="P240" s="151">
        <f>VLOOKUP($B240,Snapshot!$D:$AJ,12,FALSE)</f>
        <v>5.5052650794714255</v>
      </c>
      <c r="Q240" s="152">
        <f>VLOOKUP($B240,Snapshot!$D:$AJ,13,FALSE)</f>
        <v>8.3167470835705437</v>
      </c>
      <c r="R240" s="150">
        <f t="shared" ref="R240" si="1011">IF(AND(N240&lt;0,O240&gt;0),"LP",IF(AND(N240&gt;0,O240&lt;0),"PL",IF(OR(N240&lt;0,O240&lt;0),"Loss",IF(ISERROR((+O240/N240-1)*100),"NA",(+O240/N240-1)*100))))</f>
        <v>-32.944615846081284</v>
      </c>
      <c r="S240" s="151">
        <f t="shared" ref="S240" si="1012">IF(AND(O240&lt;0,P240&gt;0),"LP",IF(AND(O240&gt;0,P240&lt;0),"PL",IF(OR(O240&lt;0,P240&lt;0),"Loss",IF(ISERROR((+P240/O240-1)*100),"NA",(+P240/O240-1)*100))))</f>
        <v>39.526697823285502</v>
      </c>
      <c r="T240" s="152">
        <f t="shared" ref="T240" si="1013">IF(AND(P240&lt;0,Q240&gt;0),"LP",IF(AND(P240&gt;0,Q240&lt;0),"PL",IF(OR(P240&lt;0,Q240&lt;0),"Loss",IF(ISERROR((+Q240/P240-1)*100),"NA",(+Q240/P240-1)*100))))</f>
        <v>51.068966952796679</v>
      </c>
      <c r="U240" s="150">
        <f>VLOOKUP($B240,Snapshot!$D:$AJ,17,FALSE)</f>
        <v>174.43165477164681</v>
      </c>
      <c r="V240" s="151">
        <f>VLOOKUP($B240,Snapshot!$D:$AJ,18,FALSE)</f>
        <v>125.01668676525938</v>
      </c>
      <c r="W240" s="152">
        <f>VLOOKUP($B240,Snapshot!$D:$AJ,19,FALSE)</f>
        <v>82.754710836357518</v>
      </c>
      <c r="X240" s="150">
        <f>VLOOKUP($B240,Snapshot!$D:$AJ,20,FALSE)</f>
        <v>20.92184345691275</v>
      </c>
      <c r="Y240" s="151">
        <f>VLOOKUP($B240,Snapshot!$D:$AJ,21,FALSE)</f>
        <v>19.557522518611048</v>
      </c>
      <c r="Z240" s="152">
        <f>VLOOKUP($B240,Snapshot!$D:$AJ,22,FALSE)</f>
        <v>18.203518474199658</v>
      </c>
      <c r="AA240" s="150">
        <f>VLOOKUP($B240,Snapshot!$D:$AJ,23,FALSE)</f>
        <v>42.953545364628496</v>
      </c>
      <c r="AB240" s="151">
        <f>VLOOKUP($B240,Snapshot!$D:$AJ,24,FALSE)</f>
        <v>30.479751425778026</v>
      </c>
      <c r="AC240" s="152">
        <f>VLOOKUP($B240,Snapshot!$D:$AJ,25,FALSE)</f>
        <v>25.339627796464551</v>
      </c>
      <c r="AD240" s="151">
        <f>VLOOKUP($B240,Snapshot!$D:$AJ,26,FALSE)</f>
        <v>11.994292827355276</v>
      </c>
      <c r="AE240" s="151">
        <f>VLOOKUP($B240,Snapshot!$D:$AJ,27,FALSE)</f>
        <v>15.643929642235443</v>
      </c>
      <c r="AF240" s="262">
        <f>VLOOKUP($B240,Snapshot!$D:$AJ,28,FALSE)</f>
        <v>21.996957381913916</v>
      </c>
      <c r="AG240" s="152">
        <f>VLOOKUP($B240,Snapshot!$D:$AJ,29,FALSE)</f>
        <v>0.25426807119505995</v>
      </c>
      <c r="AH240" s="150">
        <v>51.582470000000001</v>
      </c>
      <c r="AI240" s="151">
        <v>56.540879999999994</v>
      </c>
      <c r="AJ240" s="151">
        <v>79.212477500000006</v>
      </c>
      <c r="AK240" s="152">
        <v>89.694546737500005</v>
      </c>
      <c r="AL240" s="150">
        <f t="shared" ref="AL240" si="1014">IF(OR(AH240&lt;0,AI240&lt;0),"NM",IF(ISERROR((AI240/AH240*100-100)),"NA",(AI240/AH240*100-100)))</f>
        <v>9.6125873770682091</v>
      </c>
      <c r="AM240" s="151">
        <f t="shared" ref="AM240" si="1015">IF(OR(AI240&lt;0,AJ240&lt;0),"NM",IF(ISERROR((AJ240/AI240*100-100)),"NA",(AJ240/AI240*100-100)))</f>
        <v>40.097708949701541</v>
      </c>
      <c r="AN240" s="152">
        <f t="shared" ref="AN240" si="1016">IF(OR(AJ240&lt;0,AK240&lt;0),"NM",IF(ISERROR((AK240/AJ240*100-100)),"NA",(AK240/AJ240*100-100)))</f>
        <v>13.232851147093584</v>
      </c>
      <c r="AO240" s="150">
        <v>11.515519999999997</v>
      </c>
      <c r="AP240" s="151">
        <v>11.434789999999994</v>
      </c>
      <c r="AQ240" s="151">
        <v>16.004966316430814</v>
      </c>
      <c r="AR240" s="152">
        <v>19.181156714793907</v>
      </c>
      <c r="AS240" s="150">
        <f t="shared" ref="AS240" si="1017">IF(OR(AO240&lt;0,AP240&lt;0),"NM",IF(ISERROR((AP240/AO240*100-100)),"NA",(AP240/AO240*100-100)))</f>
        <v>-0.70105388206526698</v>
      </c>
      <c r="AT240" s="151">
        <f t="shared" ref="AT240" si="1018">IF(OR(AP240&lt;0,AQ240&lt;0),"NM",IF(ISERROR((AQ240/AP240*100-100)),"NA",(AQ240/AP240*100-100)))</f>
        <v>39.967295564070895</v>
      </c>
      <c r="AU240" s="152">
        <f t="shared" ref="AU240" si="1019">IF(OR(AQ240&lt;0,AR240&lt;0),"NM",IF(ISERROR((AR240/AQ240*100-100)),"NA",(AR240/AQ240*100-100)))</f>
        <v>19.845030196048555</v>
      </c>
      <c r="AV240" s="150">
        <f t="shared" ref="AV240" si="1020">IF(OR(AI240&lt;0,AP240&lt;0),"NM",IF(ISERROR((AP240/AI240*100)),"NA",(AP240/AI240*100)))</f>
        <v>20.223933550379826</v>
      </c>
      <c r="AW240" s="151">
        <f t="shared" ref="AW240" si="1021">IF(OR(AJ240&lt;0,AQ240&lt;0),"NM",IF(ISERROR((AQ240/AJ240*100)),"NA",(AQ240/AJ240*100)))</f>
        <v>20.205107606223795</v>
      </c>
      <c r="AX240" s="152">
        <f t="shared" ref="AX240" si="1022">IF(OR(AK240&lt;0,AR240&lt;0),"NM",IF(ISERROR((AR240/AK240*100)),"NA",(AR240/AK240*100)))</f>
        <v>21.38497535522362</v>
      </c>
      <c r="AY240" s="150">
        <v>3.8826585068239599</v>
      </c>
      <c r="AZ240" s="151">
        <v>2.6035315771356107</v>
      </c>
      <c r="BA240" s="151">
        <v>3.6326216363638228</v>
      </c>
      <c r="BB240" s="152">
        <v>5.4877639793586059</v>
      </c>
      <c r="BC240" s="150">
        <f t="shared" ref="BC240" si="1023">IF(OR(AY240&lt;0,AZ240&lt;0),"NM",IF(ISERROR((AZ240/AY240*100-100)),"NA",(AZ240/AY240*100-100)))</f>
        <v>-32.944615846081277</v>
      </c>
      <c r="BD240" s="151">
        <f t="shared" ref="BD240" si="1024">IF(OR(AZ240&lt;0,BA240&lt;0),"NM",IF(ISERROR((BA240/AZ240*100-100)),"NA",(BA240/AZ240*100-100)))</f>
        <v>39.526697823285502</v>
      </c>
      <c r="BE240" s="152">
        <f t="shared" ref="BE240" si="1025">IF(OR(BA240&lt;0,BB240&lt;0),"NM",IF(ISERROR((BB240/BA240*100-100)),"NA",(BB240/BA240*100-100)))</f>
        <v>51.0689669527967</v>
      </c>
      <c r="BF240" s="150">
        <f t="shared" ref="BF240" si="1026">IF(OR(AI240&lt;0,AZ240&lt;0),"NM",IF(ISERROR((AZ240/AI240*100)),"NA",(AZ240/AI240*100)))</f>
        <v>4.6046888147754528</v>
      </c>
      <c r="BG240" s="151">
        <f t="shared" ref="BG240" si="1027">IF(OR(AJ240&lt;0,BA240&lt;0),"NM",IF(ISERROR((BA240/AJ240*100)),"NA",(BA240/AJ240*100)))</f>
        <v>4.5859209950399826</v>
      </c>
      <c r="BH240" s="152">
        <f t="shared" ref="BH240" si="1028">IF(OR(AK240&lt;0,BB240&lt;0),"NM",IF(ISERROR((BB240/AK240*100)),"NA",(BB240/AK240*100)))</f>
        <v>6.1182805186797946</v>
      </c>
      <c r="BI240" s="150">
        <v>41.94</v>
      </c>
      <c r="BJ240" s="151">
        <v>20.75</v>
      </c>
      <c r="BK240" s="151">
        <v>29.89</v>
      </c>
      <c r="BL240" s="152">
        <f t="shared" ref="BL240" si="1029">100-BI240-BJ240-BK240</f>
        <v>7.4200000000000017</v>
      </c>
      <c r="BM240" s="151">
        <v>-3.7614486471369588</v>
      </c>
      <c r="BN240" s="151">
        <v>24.581410000000002</v>
      </c>
      <c r="BO240" s="151">
        <v>18.649883345280763</v>
      </c>
      <c r="BP240" s="151">
        <v>2.535533</v>
      </c>
      <c r="BQ240" s="152">
        <v>5.1300670000000004</v>
      </c>
      <c r="BR240" s="150">
        <f t="shared" ref="BR240" si="1030">IFERROR((BA240/BP240*100-100)," ")</f>
        <v>43.268560746944445</v>
      </c>
      <c r="BS240" s="151">
        <f t="shared" ref="BS240" si="1031">IFERROR((BB240/BQ240*100-100)," ")</f>
        <v>6.9725596051397645</v>
      </c>
    </row>
    <row r="241" spans="2:71" ht="12.75">
      <c r="B241" s="252" t="s">
        <v>752</v>
      </c>
      <c r="C241" s="165" t="s">
        <v>755</v>
      </c>
      <c r="D241" s="177" t="s">
        <v>105</v>
      </c>
      <c r="E241" s="105" t="s">
        <v>286</v>
      </c>
      <c r="F241" s="148">
        <f>VLOOKUP($B241,Snapshot!$D:$AJ,2,FALSE)</f>
        <v>706.75</v>
      </c>
      <c r="G241" s="148">
        <f>VLOOKUP($B241,Snapshot!$D:$AJ,3,FALSE)</f>
        <v>650</v>
      </c>
      <c r="H241" s="148">
        <f t="shared" ref="H241" si="1032">IF(IFERROR(((IF(G241&lt;0,"-",G241))/F241*100-100),"-")=-100,"-",(IFERROR(((IF(G241&lt;0,"-",G241))/F241*100-100),"-")))</f>
        <v>-8.029713477184302</v>
      </c>
      <c r="I241" s="149">
        <f>VLOOKUP($B241,Snapshot!$D:$AJ,8,FALSE)</f>
        <v>8.814521639784946</v>
      </c>
      <c r="J241" s="250">
        <f>IF(VLOOKUP($B241,Snapshot!$D:$AJ,28,FALSE)="#N/A N/A","NA",VLOOKUP($B241,Snapshot!$D:$AJ,30,FALSE))</f>
        <v>49.150570000000002</v>
      </c>
      <c r="K241" s="154">
        <f>IF(VLOOKUP($B241,Snapshot!$D:$AJ,29,FALSE)="#N/A N/A","NA",VLOOKUP($B241,Snapshot!$D:$AJ,31,FALSE))</f>
        <v>70.137219999999999</v>
      </c>
      <c r="L241" s="154">
        <f>IF(VLOOKUP($B241,Snapshot!$D:$AJ,30,FALSE)="#N/A N/A","NA",VLOOKUP($B241,Snapshot!$D:$AJ,32,FALSE))</f>
        <v>215.51339999999999</v>
      </c>
      <c r="M241" s="155">
        <f>IF(VLOOKUP($B241,Snapshot!$D:$AJ,31,FALSE)="#N/A N/A","NA",VLOOKUP($B241,Snapshot!$D:$AJ,33,FALSE))</f>
        <v>99.393420000000006</v>
      </c>
      <c r="N241" s="150">
        <f>VLOOKUP($B241,Snapshot!$D:$AJ,10,FALSE)</f>
        <v>4.4649266951923314</v>
      </c>
      <c r="O241" s="151">
        <f>VLOOKUP($B241,Snapshot!$D:$AJ,11,FALSE)</f>
        <v>5.7991773238852522</v>
      </c>
      <c r="P241" s="151">
        <f>VLOOKUP($B241,Snapshot!$D:$AJ,12,FALSE)</f>
        <v>8.4310052472170902</v>
      </c>
      <c r="Q241" s="152">
        <f>VLOOKUP($B241,Snapshot!$D:$AJ,13,FALSE)</f>
        <v>11.304012014272205</v>
      </c>
      <c r="R241" s="150">
        <f t="shared" ref="R241" si="1033">IF(AND(N241&lt;0,O241&gt;0),"LP",IF(AND(N241&gt;0,O241&lt;0),"PL",IF(OR(N241&lt;0,O241&lt;0),"Loss",IF(ISERROR((+O241/N241-1)*100),"NA",(+O241/N241-1)*100))))</f>
        <v>29.882923500840299</v>
      </c>
      <c r="S241" s="151">
        <f t="shared" ref="S241" si="1034">IF(AND(O241&lt;0,P241&gt;0),"LP",IF(AND(O241&gt;0,P241&lt;0),"PL",IF(OR(O241&lt;0,P241&lt;0),"Loss",IF(ISERROR((+P241/O241-1)*100),"NA",(+P241/O241-1)*100))))</f>
        <v>45.382780631522458</v>
      </c>
      <c r="T241" s="152">
        <f t="shared" ref="T241" si="1035">IF(AND(P241&lt;0,Q241&gt;0),"LP",IF(AND(P241&gt;0,Q241&lt;0),"PL",IF(OR(P241&lt;0,Q241&lt;0),"Loss",IF(ISERROR((+Q241/P241-1)*100),"NA",(+Q241/P241-1)*100))))</f>
        <v>34.076681045874558</v>
      </c>
      <c r="U241" s="150">
        <f>VLOOKUP($B241,Snapshot!$D:$AJ,17,FALSE)</f>
        <v>121.87073450730448</v>
      </c>
      <c r="V241" s="151">
        <f>VLOOKUP($B241,Snapshot!$D:$AJ,18,FALSE)</f>
        <v>83.827489045067821</v>
      </c>
      <c r="W241" s="152">
        <f>VLOOKUP($B241,Snapshot!$D:$AJ,19,FALSE)</f>
        <v>62.52204961456804</v>
      </c>
      <c r="X241" s="150">
        <f>VLOOKUP($B241,Snapshot!$D:$AJ,20,FALSE)</f>
        <v>17.378389763748515</v>
      </c>
      <c r="Y241" s="151">
        <f>VLOOKUP($B241,Snapshot!$D:$AJ,21,FALSE)</f>
        <v>15.069511627981759</v>
      </c>
      <c r="Z241" s="152">
        <f>VLOOKUP($B241,Snapshot!$D:$AJ,22,FALSE)</f>
        <v>12.849219212461374</v>
      </c>
      <c r="AA241" s="150">
        <f>VLOOKUP($B241,Snapshot!$D:$AJ,23,FALSE)</f>
        <v>57.988933253850988</v>
      </c>
      <c r="AB241" s="151">
        <f>VLOOKUP($B241,Snapshot!$D:$AJ,24,FALSE)</f>
        <v>45.798929806972382</v>
      </c>
      <c r="AC241" s="152">
        <f>VLOOKUP($B241,Snapshot!$D:$AJ,25,FALSE)</f>
        <v>36.699359020057258</v>
      </c>
      <c r="AD241" s="151">
        <f>VLOOKUP($B241,Snapshot!$D:$AJ,26,FALSE)</f>
        <v>15.270041376503629</v>
      </c>
      <c r="AE241" s="151">
        <f>VLOOKUP($B241,Snapshot!$D:$AJ,27,FALSE)</f>
        <v>19.25598043118578</v>
      </c>
      <c r="AF241" s="262">
        <f>VLOOKUP($B241,Snapshot!$D:$AJ,28,FALSE)</f>
        <v>22.185899099331039</v>
      </c>
      <c r="AG241" s="152">
        <f>VLOOKUP($B241,Snapshot!$D:$AJ,29,FALSE)</f>
        <v>0.16979129819596747</v>
      </c>
      <c r="AH241" s="150">
        <v>140.71447000000001</v>
      </c>
      <c r="AI241" s="151">
        <v>185.48285999999999</v>
      </c>
      <c r="AJ241" s="151">
        <v>246.67113199999997</v>
      </c>
      <c r="AK241" s="152">
        <v>315.32463758</v>
      </c>
      <c r="AL241" s="150">
        <f t="shared" ref="AL241" si="1036">IF(OR(AH241&lt;0,AI241&lt;0),"NM",IF(ISERROR((AI241/AH241*100-100)),"NA",(AI241/AH241*100-100)))</f>
        <v>31.815057825964857</v>
      </c>
      <c r="AM241" s="151">
        <f t="shared" ref="AM241" si="1037">IF(OR(AI241&lt;0,AJ241&lt;0),"NM",IF(ISERROR((AJ241/AI241*100-100)),"NA",(AJ241/AI241*100-100)))</f>
        <v>32.98863948938461</v>
      </c>
      <c r="AN241" s="152">
        <f t="shared" ref="AN241" si="1038">IF(OR(AJ241&lt;0,AK241&lt;0),"NM",IF(ISERROR((AK241/AJ241*100-100)),"NA",(AK241/AJ241*100-100)))</f>
        <v>27.831998427769022</v>
      </c>
      <c r="AO241" s="150">
        <v>11.140569999999997</v>
      </c>
      <c r="AP241" s="151">
        <v>13.126599999999993</v>
      </c>
      <c r="AQ241" s="151">
        <v>16.599565810000009</v>
      </c>
      <c r="AR241" s="152">
        <v>20.617271453599955</v>
      </c>
      <c r="AS241" s="150">
        <f t="shared" ref="AS241" si="1039">IF(OR(AO241&lt;0,AP241&lt;0),"NM",IF(ISERROR((AP241/AO241*100-100)),"NA",(AP241/AO241*100-100)))</f>
        <v>17.827005260951594</v>
      </c>
      <c r="AT241" s="151">
        <f t="shared" ref="AT241" si="1040">IF(OR(AP241&lt;0,AQ241&lt;0),"NM",IF(ISERROR((AQ241/AP241*100-100)),"NA",(AQ241/AP241*100-100)))</f>
        <v>26.45746659454862</v>
      </c>
      <c r="AU241" s="152">
        <f t="shared" ref="AU241" si="1041">IF(OR(AQ241&lt;0,AR241&lt;0),"NM",IF(ISERROR((AR241/AQ241*100-100)),"NA",(AR241/AQ241*100-100)))</f>
        <v>24.203679117797023</v>
      </c>
      <c r="AV241" s="150">
        <f t="shared" ref="AV241" si="1042">IF(OR(AI241&lt;0,AP241&lt;0),"NM",IF(ISERROR((AP241/AI241*100)),"NA",(AP241/AI241*100)))</f>
        <v>7.0769881378796899</v>
      </c>
      <c r="AW241" s="151">
        <f t="shared" ref="AW241" si="1043">IF(OR(AJ241&lt;0,AQ241&lt;0),"NM",IF(ISERROR((AQ241/AJ241*100)),"NA",(AQ241/AJ241*100)))</f>
        <v>6.729431885851973</v>
      </c>
      <c r="AX241" s="152">
        <f t="shared" ref="AX241" si="1044">IF(OR(AK241&lt;0,AR241&lt;0),"NM",IF(ISERROR((AR241/AK241*100)),"NA",(AR241/AK241*100)))</f>
        <v>6.5384270673645704</v>
      </c>
      <c r="AY241" s="150">
        <v>4.5991111371629465</v>
      </c>
      <c r="AZ241" s="151">
        <v>5.9734599999999762</v>
      </c>
      <c r="BA241" s="151">
        <v>8.6843822479117065</v>
      </c>
      <c r="BB241" s="152">
        <v>11.64373148733713</v>
      </c>
      <c r="BC241" s="150">
        <f t="shared" ref="BC241" si="1045">IF(OR(AY241&lt;0,AZ241&lt;0),"NM",IF(ISERROR((AZ241/AY241*100-100)),"NA",(AZ241/AY241*100-100)))</f>
        <v>29.882923500840292</v>
      </c>
      <c r="BD241" s="151">
        <f t="shared" ref="BD241" si="1046">IF(OR(AZ241&lt;0,BA241&lt;0),"NM",IF(ISERROR((BA241/AZ241*100-100)),"NA",(BA241/AZ241*100-100)))</f>
        <v>45.382780631522451</v>
      </c>
      <c r="BE241" s="152">
        <f t="shared" ref="BE241" si="1047">IF(OR(BA241&lt;0,BB241&lt;0),"NM",IF(ISERROR((BB241/BA241*100-100)),"NA",(BB241/BA241*100-100)))</f>
        <v>34.076681045874551</v>
      </c>
      <c r="BF241" s="150">
        <f t="shared" ref="BF241" si="1048">IF(OR(AI241&lt;0,AZ241&lt;0),"NM",IF(ISERROR((AZ241/AI241*100)),"NA",(AZ241/AI241*100)))</f>
        <v>3.2204916400361614</v>
      </c>
      <c r="BG241" s="151">
        <f t="shared" ref="BG241" si="1049">IF(OR(AJ241&lt;0,BA241&lt;0),"NM",IF(ISERROR((BA241/AJ241*100)),"NA",(BA241/AJ241*100)))</f>
        <v>3.5206317729598404</v>
      </c>
      <c r="BH241" s="152">
        <f t="shared" ref="BH241" si="1050">IF(OR(AK241&lt;0,BB241&lt;0),"NM",IF(ISERROR((BB241/AK241*100)),"NA",(BB241/AK241*100)))</f>
        <v>3.692617099855712</v>
      </c>
      <c r="BI241" s="150">
        <v>60.59</v>
      </c>
      <c r="BJ241" s="151">
        <v>21.189999999999998</v>
      </c>
      <c r="BK241" s="151">
        <v>11.760000000000003</v>
      </c>
      <c r="BL241" s="152">
        <f t="shared" ref="BL241" si="1051">100-BI241-BJ241-BK241</f>
        <v>6.4599999999999955</v>
      </c>
      <c r="BM241" s="151">
        <v>-10.082697201017808</v>
      </c>
      <c r="BN241" s="151">
        <v>215.51339999999999</v>
      </c>
      <c r="BO241" s="151">
        <v>49.434715221027474</v>
      </c>
      <c r="BP241" s="151" t="e">
        <v>#N/A</v>
      </c>
      <c r="BQ241" s="152" t="e">
        <v>#N/A</v>
      </c>
      <c r="BR241" s="150" t="str">
        <f t="shared" ref="BR241" si="1052">IFERROR((BA241/BP241*100-100)," ")</f>
        <v xml:space="preserve"> </v>
      </c>
      <c r="BS241" s="151" t="str">
        <f t="shared" ref="BS241" si="1053">IFERROR((BB241/BQ241*100-100)," ")</f>
        <v xml:space="preserve"> </v>
      </c>
    </row>
    <row r="242" spans="2:71" ht="12.75">
      <c r="B242" s="252" t="s">
        <v>669</v>
      </c>
      <c r="C242" s="165" t="s">
        <v>1395</v>
      </c>
      <c r="D242" s="177" t="s">
        <v>105</v>
      </c>
      <c r="E242" s="105" t="s">
        <v>286</v>
      </c>
      <c r="F242" s="148">
        <f>VLOOKUP($B242,Snapshot!$D:$AJ,2,FALSE)</f>
        <v>1274.3499999999999</v>
      </c>
      <c r="G242" s="148">
        <f>VLOOKUP($B242,Snapshot!$D:$AJ,3,FALSE)</f>
        <v>1460</v>
      </c>
      <c r="H242" s="148">
        <f t="shared" ref="H242" si="1054">IF(IFERROR(((IF(G242&lt;0,"-",G242))/F242*100-100),"-")=-100,"-",(IFERROR(((IF(G242&lt;0,"-",G242))/F242*100-100),"-")))</f>
        <v>14.568211244948401</v>
      </c>
      <c r="I242" s="149">
        <f>VLOOKUP($B242,Snapshot!$D:$AJ,8,FALSE)</f>
        <v>4.1415913978494627</v>
      </c>
      <c r="J242" s="250">
        <f>IF(VLOOKUP($B242,Snapshot!$D:$AJ,28,FALSE)="#N/A N/A","NA",VLOOKUP($B242,Snapshot!$D:$AJ,30,FALSE))</f>
        <v>4.3950230000000001</v>
      </c>
      <c r="K242" s="154">
        <f>IF(VLOOKUP($B242,Snapshot!$D:$AJ,29,FALSE)="#N/A N/A","NA",VLOOKUP($B242,Snapshot!$D:$AJ,31,FALSE))</f>
        <v>11.56001</v>
      </c>
      <c r="L242" s="154">
        <f>IF(VLOOKUP($B242,Snapshot!$D:$AJ,30,FALSE)="#N/A N/A","NA",VLOOKUP($B242,Snapshot!$D:$AJ,32,FALSE))</f>
        <v>16.32056</v>
      </c>
      <c r="M242" s="155">
        <f>IF(VLOOKUP($B242,Snapshot!$D:$AJ,31,FALSE)="#N/A N/A","NA",VLOOKUP($B242,Snapshot!$D:$AJ,33,FALSE))</f>
        <v>0.92262999999999995</v>
      </c>
      <c r="N242" s="150">
        <f>VLOOKUP($B242,Snapshot!$D:$AJ,10,FALSE)</f>
        <v>13.447044969456101</v>
      </c>
      <c r="O242" s="151">
        <f>VLOOKUP($B242,Snapshot!$D:$AJ,11,FALSE)</f>
        <v>12.742184626700992</v>
      </c>
      <c r="P242" s="151">
        <f>VLOOKUP($B242,Snapshot!$D:$AJ,12,FALSE)</f>
        <v>14.789396891131908</v>
      </c>
      <c r="Q242" s="152">
        <f>VLOOKUP($B242,Snapshot!$D:$AJ,13,FALSE)</f>
        <v>18.093906744969448</v>
      </c>
      <c r="R242" s="150">
        <f t="shared" ref="R242" si="1055">IF(AND(N242&lt;0,O242&gt;0),"LP",IF(AND(N242&gt;0,O242&lt;0),"PL",IF(OR(N242&lt;0,O242&lt;0),"Loss",IF(ISERROR((+O242/N242-1)*100),"NA",(+O242/N242-1)*100))))</f>
        <v>-5.2417489816992795</v>
      </c>
      <c r="S242" s="151">
        <f t="shared" ref="S242" si="1056">IF(AND(O242&lt;0,P242&gt;0),"LP",IF(AND(O242&gt;0,P242&lt;0),"PL",IF(OR(O242&lt;0,P242&lt;0),"Loss",IF(ISERROR((+P242/O242-1)*100),"NA",(+P242/O242-1)*100))))</f>
        <v>16.066415017571046</v>
      </c>
      <c r="T242" s="152">
        <f t="shared" ref="T242" si="1057">IF(AND(P242&lt;0,Q242&gt;0),"LP",IF(AND(P242&gt;0,Q242&lt;0),"PL",IF(OR(P242&lt;0,Q242&lt;0),"Loss",IF(ISERROR((+Q242/P242-1)*100),"NA",(+Q242/P242-1)*100))))</f>
        <v>22.343776951574057</v>
      </c>
      <c r="U242" s="150">
        <f>VLOOKUP($B242,Snapshot!$D:$AJ,17,FALSE)</f>
        <v>100.01032298100792</v>
      </c>
      <c r="V242" s="151">
        <f>VLOOKUP($B242,Snapshot!$D:$AJ,18,FALSE)</f>
        <v>86.16646164686621</v>
      </c>
      <c r="W242" s="152">
        <f>VLOOKUP($B242,Snapshot!$D:$AJ,19,FALSE)</f>
        <v>70.429787107988744</v>
      </c>
      <c r="X242" s="150">
        <f>VLOOKUP($B242,Snapshot!$D:$AJ,20,FALSE)</f>
        <v>18.15643275509602</v>
      </c>
      <c r="Y242" s="151">
        <f>VLOOKUP($B242,Snapshot!$D:$AJ,21,FALSE)</f>
        <v>15.415169106272844</v>
      </c>
      <c r="Z242" s="152">
        <f>VLOOKUP($B242,Snapshot!$D:$AJ,22,FALSE)</f>
        <v>13.012935288425602</v>
      </c>
      <c r="AA242" s="150">
        <f>VLOOKUP($B242,Snapshot!$D:$AJ,23,FALSE)</f>
        <v>49.840242438103964</v>
      </c>
      <c r="AB242" s="151">
        <f>VLOOKUP($B242,Snapshot!$D:$AJ,24,FALSE)</f>
        <v>44.199588184315807</v>
      </c>
      <c r="AC242" s="152">
        <f>VLOOKUP($B242,Snapshot!$D:$AJ,25,FALSE)</f>
        <v>35.317285807672647</v>
      </c>
      <c r="AD242" s="151">
        <f>VLOOKUP($B242,Snapshot!$D:$AJ,26,FALSE)</f>
        <v>20.311776327746216</v>
      </c>
      <c r="AE242" s="151">
        <f>VLOOKUP($B242,Snapshot!$D:$AJ,27,FALSE)</f>
        <v>19.814702721005471</v>
      </c>
      <c r="AF242" s="262">
        <f>VLOOKUP($B242,Snapshot!$D:$AJ,28,FALSE)</f>
        <v>20.518157148410989</v>
      </c>
      <c r="AG242" s="152">
        <f>VLOOKUP($B242,Snapshot!$D:$AJ,29,FALSE)</f>
        <v>0.17630085608694238</v>
      </c>
      <c r="AH242" s="150">
        <v>21.271000000000001</v>
      </c>
      <c r="AI242" s="151">
        <v>23.567</v>
      </c>
      <c r="AJ242" s="151">
        <v>26.180419133520321</v>
      </c>
      <c r="AK242" s="152">
        <v>31.730360215028949</v>
      </c>
      <c r="AL242" s="150">
        <f t="shared" ref="AL242" si="1058">IF(OR(AH242&lt;0,AI242&lt;0),"NM",IF(ISERROR((AI242/AH242*100-100)),"NA",(AI242/AH242*100-100)))</f>
        <v>10.794038832212863</v>
      </c>
      <c r="AM242" s="151">
        <f t="shared" ref="AM242" si="1059">IF(OR(AI242&lt;0,AJ242&lt;0),"NM",IF(ISERROR((AJ242/AI242*100-100)),"NA",(AJ242/AI242*100-100)))</f>
        <v>11.0893161349358</v>
      </c>
      <c r="AN242" s="152">
        <f t="shared" ref="AN242" si="1060">IF(OR(AJ242&lt;0,AK242&lt;0),"NM",IF(ISERROR((AK242/AJ242*100-100)),"NA",(AK242/AJ242*100-100)))</f>
        <v>21.198824408440103</v>
      </c>
      <c r="AO242" s="150">
        <v>6.7876000000000021</v>
      </c>
      <c r="AP242" s="151">
        <v>6.9955999999999987</v>
      </c>
      <c r="AQ242" s="151">
        <v>7.9056789589948382</v>
      </c>
      <c r="AR242" s="152">
        <v>9.8988935619574363</v>
      </c>
      <c r="AS242" s="150">
        <f t="shared" ref="AS242" si="1061">IF(OR(AO242&lt;0,AP242&lt;0),"NM",IF(ISERROR((AP242/AO242*100-100)),"NA",(AP242/AO242*100-100)))</f>
        <v>3.0644115740467299</v>
      </c>
      <c r="AT242" s="151">
        <f t="shared" ref="AT242" si="1062">IF(OR(AP242&lt;0,AQ242&lt;0),"NM",IF(ISERROR((AQ242/AP242*100-100)),"NA",(AQ242/AP242*100-100)))</f>
        <v>13.009305263234609</v>
      </c>
      <c r="AU242" s="152">
        <f t="shared" ref="AU242" si="1063">IF(OR(AQ242&lt;0,AR242&lt;0),"NM",IF(ISERROR((AR242/AQ242*100-100)),"NA",(AR242/AQ242*100-100)))</f>
        <v>25.212440491208923</v>
      </c>
      <c r="AV242" s="150">
        <f t="shared" ref="AV242" si="1064">IF(OR(AI242&lt;0,AP242&lt;0),"NM",IF(ISERROR((AP242/AI242*100)),"NA",(AP242/AI242*100)))</f>
        <v>29.683880001697283</v>
      </c>
      <c r="AW242" s="151">
        <f t="shared" ref="AW242" si="1065">IF(OR(AJ242&lt;0,AQ242&lt;0),"NM",IF(ISERROR((AQ242/AJ242*100)),"NA",(AQ242/AJ242*100)))</f>
        <v>30.196915178003149</v>
      </c>
      <c r="AX242" s="152">
        <f t="shared" ref="AX242" si="1066">IF(OR(AK242&lt;0,AR242&lt;0),"NM",IF(ISERROR((AR242/AK242*100)),"NA",(AR242/AK242*100)))</f>
        <v>31.196915178003142</v>
      </c>
      <c r="AY242" s="150">
        <v>3.6541000000000015</v>
      </c>
      <c r="AZ242" s="151">
        <v>3.4645999999999995</v>
      </c>
      <c r="BA242" s="151">
        <v>4.0212370146987659</v>
      </c>
      <c r="BB242" s="152">
        <v>4.919733243957193</v>
      </c>
      <c r="BC242" s="150">
        <f t="shared" ref="BC242" si="1067">IF(OR(AY242&lt;0,AZ242&lt;0),"NM",IF(ISERROR((AZ242/AY242*100-100)),"NA",(AZ242/AY242*100-100)))</f>
        <v>-5.1859555020388655</v>
      </c>
      <c r="BD242" s="151">
        <f t="shared" ref="BD242" si="1068">IF(OR(AZ242&lt;0,BA242&lt;0),"NM",IF(ISERROR((BA242/AZ242*100-100)),"NA",(BA242/AZ242*100-100)))</f>
        <v>16.066415017571046</v>
      </c>
      <c r="BE242" s="152">
        <f t="shared" ref="BE242" si="1069">IF(OR(BA242&lt;0,BB242&lt;0),"NM",IF(ISERROR((BB242/BA242*100-100)),"NA",(BB242/BA242*100-100)))</f>
        <v>22.343776951574057</v>
      </c>
      <c r="BF242" s="150">
        <f t="shared" ref="BF242" si="1070">IF(OR(AI242&lt;0,AZ242&lt;0),"NM",IF(ISERROR((AZ242/AI242*100)),"NA",(AZ242/AI242*100)))</f>
        <v>14.701065048584883</v>
      </c>
      <c r="BG242" s="151">
        <f t="shared" ref="BG242" si="1071">IF(OR(AJ242&lt;0,BA242&lt;0),"NM",IF(ISERROR((BA242/AJ242*100)),"NA",(BA242/AJ242*100)))</f>
        <v>15.359712135204671</v>
      </c>
      <c r="BH242" s="152">
        <f t="shared" ref="BH242" si="1072">IF(OR(AK242&lt;0,BB242&lt;0),"NM",IF(ISERROR((BB242/AK242*100)),"NA",(BB242/AK242*100)))</f>
        <v>15.504813719785579</v>
      </c>
      <c r="BI242" s="150">
        <v>74.16</v>
      </c>
      <c r="BJ242" s="151">
        <v>3.05</v>
      </c>
      <c r="BK242" s="151">
        <v>5.5900000000000007</v>
      </c>
      <c r="BL242" s="152">
        <f t="shared" ref="BL242" si="1073">100-BI242-BJ242-BK242</f>
        <v>17.200000000000003</v>
      </c>
      <c r="BM242" s="151">
        <v>-11.531118747613604</v>
      </c>
      <c r="BN242" s="151">
        <v>16.32056</v>
      </c>
      <c r="BO242" s="151">
        <v>3.0035359976105136</v>
      </c>
      <c r="BP242" s="151" t="e">
        <v>#N/A</v>
      </c>
      <c r="BQ242" s="152" t="e">
        <v>#N/A</v>
      </c>
      <c r="BR242" s="150" t="str">
        <f t="shared" ref="BR242" si="1074">IFERROR((BA242/BP242*100-100)," ")</f>
        <v xml:space="preserve"> </v>
      </c>
      <c r="BS242" s="151" t="str">
        <f t="shared" ref="BS242" si="1075">IFERROR((BB242/BQ242*100-100)," ")</f>
        <v xml:space="preserve"> </v>
      </c>
    </row>
    <row r="243" spans="2:71" ht="12.75">
      <c r="B243" s="252" t="s">
        <v>670</v>
      </c>
      <c r="C243" s="165" t="s">
        <v>1396</v>
      </c>
      <c r="D243" s="177" t="s">
        <v>105</v>
      </c>
      <c r="E243" s="105" t="s">
        <v>287</v>
      </c>
      <c r="F243" s="148">
        <f>VLOOKUP($B243,Snapshot!$D:$AJ,2,FALSE)</f>
        <v>804.65</v>
      </c>
      <c r="G243" s="148">
        <f>VLOOKUP($B243,Snapshot!$D:$AJ,3,FALSE)</f>
        <v>900</v>
      </c>
      <c r="H243" s="148">
        <f t="shared" ref="H243" si="1076">IF(IFERROR(((IF(G243&lt;0,"-",G243))/F243*100-100),"-")=-100,"-",(IFERROR(((IF(G243&lt;0,"-",G243))/F243*100-100),"-")))</f>
        <v>11.849872615422854</v>
      </c>
      <c r="I243" s="149">
        <f>VLOOKUP($B243,Snapshot!$D:$AJ,8,FALSE)</f>
        <v>2.4046951612903222</v>
      </c>
      <c r="J243" s="250">
        <f>IF(VLOOKUP($B243,Snapshot!$D:$AJ,28,FALSE)="#N/A N/A","NA",VLOOKUP($B243,Snapshot!$D:$AJ,30,FALSE))</f>
        <v>-1.4090579999999999</v>
      </c>
      <c r="K243" s="154">
        <f>IF(VLOOKUP($B243,Snapshot!$D:$AJ,29,FALSE)="#N/A N/A","NA",VLOOKUP($B243,Snapshot!$D:$AJ,31,FALSE))</f>
        <v>3.772243</v>
      </c>
      <c r="L243" s="154">
        <f>IF(VLOOKUP($B243,Snapshot!$D:$AJ,30,FALSE)="#N/A N/A","NA",VLOOKUP($B243,Snapshot!$D:$AJ,32,FALSE))</f>
        <v>-10.81246</v>
      </c>
      <c r="M243" s="155">
        <f>IF(VLOOKUP($B243,Snapshot!$D:$AJ,31,FALSE)="#N/A N/A","NA",VLOOKUP($B243,Snapshot!$D:$AJ,33,FALSE))</f>
        <v>-10.896409999999999</v>
      </c>
      <c r="N243" s="150">
        <f>VLOOKUP($B243,Snapshot!$D:$AJ,10,FALSE)</f>
        <v>6.2061068702290072</v>
      </c>
      <c r="O243" s="151">
        <f>VLOOKUP($B243,Snapshot!$D:$AJ,11,FALSE)</f>
        <v>8.0542386500602543</v>
      </c>
      <c r="P243" s="151">
        <f>VLOOKUP($B243,Snapshot!$D:$AJ,12,FALSE)</f>
        <v>9.8333345451764647</v>
      </c>
      <c r="Q243" s="152">
        <f>VLOOKUP($B243,Snapshot!$D:$AJ,13,FALSE)</f>
        <v>12.284692894134063</v>
      </c>
      <c r="R243" s="150">
        <f t="shared" ref="R243" si="1077">IF(AND(N243&lt;0,O243&gt;0),"LP",IF(AND(N243&gt;0,O243&lt;0),"PL",IF(OR(N243&lt;0,O243&lt;0),"Loss",IF(ISERROR((+O243/N243-1)*100),"NA",(+O243/N243-1)*100))))</f>
        <v>29.779245160872492</v>
      </c>
      <c r="S243" s="151">
        <f t="shared" ref="S243" si="1078">IF(AND(O243&lt;0,P243&gt;0),"LP",IF(AND(O243&gt;0,P243&lt;0),"PL",IF(OR(O243&lt;0,P243&lt;0),"Loss",IF(ISERROR((+P243/O243-1)*100),"NA",(+P243/O243-1)*100))))</f>
        <v>22.088939407114538</v>
      </c>
      <c r="T243" s="152">
        <f t="shared" ref="T243" si="1079">IF(AND(P243&lt;0,Q243&gt;0),"LP",IF(AND(P243&gt;0,Q243&lt;0),"PL",IF(OR(P243&lt;0,Q243&lt;0),"Loss",IF(ISERROR((+Q243/P243-1)*100),"NA",(+Q243/P243-1)*100))))</f>
        <v>24.929064883285811</v>
      </c>
      <c r="U243" s="150">
        <f>VLOOKUP($B243,Snapshot!$D:$AJ,17,FALSE)</f>
        <v>99.903918292013898</v>
      </c>
      <c r="V243" s="151">
        <f>VLOOKUP($B243,Snapshot!$D:$AJ,18,FALSE)</f>
        <v>81.828803474880672</v>
      </c>
      <c r="W243" s="152">
        <f>VLOOKUP($B243,Snapshot!$D:$AJ,19,FALSE)</f>
        <v>65.500212901880531</v>
      </c>
      <c r="X243" s="150">
        <f>VLOOKUP($B243,Snapshot!$D:$AJ,20,FALSE)</f>
        <v>10.008314635377364</v>
      </c>
      <c r="Y243" s="151">
        <f>VLOOKUP($B243,Snapshot!$D:$AJ,21,FALSE)</f>
        <v>9.1673817624323721</v>
      </c>
      <c r="Z243" s="152">
        <f>VLOOKUP($B243,Snapshot!$D:$AJ,22,FALSE)</f>
        <v>8.2965007427580471</v>
      </c>
      <c r="AA243" s="150">
        <f>VLOOKUP($B243,Snapshot!$D:$AJ,23,FALSE)</f>
        <v>49.562700755060405</v>
      </c>
      <c r="AB243" s="151">
        <f>VLOOKUP($B243,Snapshot!$D:$AJ,24,FALSE)</f>
        <v>40.614957132866188</v>
      </c>
      <c r="AC243" s="152">
        <f>VLOOKUP($B243,Snapshot!$D:$AJ,25,FALSE)</f>
        <v>33.393066230110257</v>
      </c>
      <c r="AD243" s="151">
        <f>VLOOKUP($B243,Snapshot!$D:$AJ,26,FALSE)</f>
        <v>10.397390149786302</v>
      </c>
      <c r="AE243" s="151">
        <f>VLOOKUP($B243,Snapshot!$D:$AJ,27,FALSE)</f>
        <v>11.694426187529675</v>
      </c>
      <c r="AF243" s="262">
        <f>VLOOKUP($B243,Snapshot!$D:$AJ,28,FALSE)</f>
        <v>13.298013114254381</v>
      </c>
      <c r="AG243" s="152">
        <f>VLOOKUP($B243,Snapshot!$D:$AJ,29,FALSE)</f>
        <v>0.37283290871807623</v>
      </c>
      <c r="AH243" s="150">
        <v>27.827400000000001</v>
      </c>
      <c r="AI243" s="151">
        <v>29.140599999999999</v>
      </c>
      <c r="AJ243" s="151">
        <v>31.366941839999999</v>
      </c>
      <c r="AK243" s="152">
        <v>35.883781464960002</v>
      </c>
      <c r="AL243" s="150">
        <f t="shared" ref="AL243" si="1080">IF(OR(AH243&lt;0,AI243&lt;0),"NM",IF(ISERROR((AI243/AH243*100-100)),"NA",(AI243/AH243*100-100)))</f>
        <v>4.7190898179492251</v>
      </c>
      <c r="AM243" s="151">
        <f t="shared" ref="AM243" si="1081">IF(OR(AI243&lt;0,AJ243&lt;0),"NM",IF(ISERROR((AJ243/AI243*100-100)),"NA",(AJ243/AI243*100-100)))</f>
        <v>7.6400000000000006</v>
      </c>
      <c r="AN243" s="152">
        <f t="shared" ref="AN243" si="1082">IF(OR(AJ243&lt;0,AK243&lt;0),"NM",IF(ISERROR((AK243/AJ243*100-100)),"NA",(AK243/AJ243*100-100)))</f>
        <v>14.400000000000006</v>
      </c>
      <c r="AO243" s="150">
        <v>3.3574999999999999</v>
      </c>
      <c r="AP243" s="151">
        <v>4.0658999999999974</v>
      </c>
      <c r="AQ243" s="151">
        <v>4.8932429270400029</v>
      </c>
      <c r="AR243" s="152">
        <v>5.9208239417184014</v>
      </c>
      <c r="AS243" s="150">
        <f t="shared" ref="AS243" si="1083">IF(OR(AO243&lt;0,AP243&lt;0),"NM",IF(ISERROR((AP243/AO243*100-100)),"NA",(AP243/AO243*100-100)))</f>
        <v>21.099032017870357</v>
      </c>
      <c r="AT243" s="151">
        <f t="shared" ref="AT243" si="1084">IF(OR(AP243&lt;0,AQ243&lt;0),"NM",IF(ISERROR((AQ243/AP243*100-100)),"NA",(AQ243/AP243*100-100)))</f>
        <v>20.348334367298904</v>
      </c>
      <c r="AU243" s="152">
        <f t="shared" ref="AU243" si="1085">IF(OR(AQ243&lt;0,AR243&lt;0),"NM",IF(ISERROR((AR243/AQ243*100-100)),"NA",(AR243/AQ243*100-100)))</f>
        <v>20.999999999999957</v>
      </c>
      <c r="AV243" s="150">
        <f t="shared" ref="AV243" si="1086">IF(OR(AI243&lt;0,AP243&lt;0),"NM",IF(ISERROR((AP243/AI243*100)),"NA",(AP243/AI243*100)))</f>
        <v>13.952698297221049</v>
      </c>
      <c r="AW243" s="151">
        <f t="shared" ref="AW243" si="1087">IF(OR(AJ243&lt;0,AQ243&lt;0),"NM",IF(ISERROR((AQ243/AJ243*100)),"NA",(AQ243/AJ243*100)))</f>
        <v>15.600000000000009</v>
      </c>
      <c r="AX243" s="152">
        <f t="shared" ref="AX243" si="1088">IF(OR(AK243&lt;0,AR243&lt;0),"NM",IF(ISERROR((AR243/AK243*100)),"NA",(AR243/AK243*100)))</f>
        <v>16.500000000000004</v>
      </c>
      <c r="AY243" s="150">
        <v>1.5446999999999997</v>
      </c>
      <c r="AZ243" s="151">
        <v>2.0046999999999975</v>
      </c>
      <c r="BA243" s="151">
        <v>2.4475169682944218</v>
      </c>
      <c r="BB243" s="152">
        <v>3.057660061349968</v>
      </c>
      <c r="BC243" s="150">
        <f t="shared" ref="BC243" si="1089">IF(OR(AY243&lt;0,AZ243&lt;0),"NM",IF(ISERROR((AZ243/AY243*100-100)),"NA",(AZ243/AY243*100-100)))</f>
        <v>29.779245160872506</v>
      </c>
      <c r="BD243" s="151">
        <f t="shared" ref="BD243" si="1090">IF(OR(AZ243&lt;0,BA243&lt;0),"NM",IF(ISERROR((BA243/AZ243*100-100)),"NA",(BA243/AZ243*100-100)))</f>
        <v>22.088939407114509</v>
      </c>
      <c r="BE243" s="152">
        <f t="shared" ref="BE243" si="1091">IF(OR(BA243&lt;0,BB243&lt;0),"NM",IF(ISERROR((BB243/BA243*100-100)),"NA",(BB243/BA243*100-100)))</f>
        <v>24.929064883285818</v>
      </c>
      <c r="BF243" s="150">
        <f t="shared" ref="BF243" si="1092">IF(OR(AI243&lt;0,AZ243&lt;0),"NM",IF(ISERROR((AZ243/AI243*100)),"NA",(AZ243/AI243*100)))</f>
        <v>6.8794053657096885</v>
      </c>
      <c r="BG243" s="151">
        <f t="shared" ref="BG243" si="1093">IF(OR(AJ243&lt;0,BA243&lt;0),"NM",IF(ISERROR((BA243/AJ243*100)),"NA",(BA243/AJ243*100)))</f>
        <v>7.8028549317271336</v>
      </c>
      <c r="BH243" s="152">
        <f t="shared" ref="BH243" si="1094">IF(OR(AK243&lt;0,BB243&lt;0),"NM",IF(ISERROR((BB243/AK243*100)),"NA",(BB243/AK243*100)))</f>
        <v>8.521008479375924</v>
      </c>
      <c r="BI243" s="150">
        <v>71.27</v>
      </c>
      <c r="BJ243" s="151">
        <v>3.36</v>
      </c>
      <c r="BK243" s="151">
        <v>9.5500000000000007</v>
      </c>
      <c r="BL243" s="152">
        <f t="shared" ref="BL243" si="1095">100-BI243-BJ243-BK243</f>
        <v>15.820000000000004</v>
      </c>
      <c r="BM243" s="151">
        <v>-16.007306889352819</v>
      </c>
      <c r="BN243" s="151">
        <v>-10.81246</v>
      </c>
      <c r="BO243" s="151">
        <v>1.0952586917562723</v>
      </c>
      <c r="BP243" s="151" t="e">
        <v>#N/A</v>
      </c>
      <c r="BQ243" s="152" t="e">
        <v>#N/A</v>
      </c>
      <c r="BR243" s="150" t="str">
        <f t="shared" ref="BR243" si="1096">IFERROR((BA243/BP243*100-100)," ")</f>
        <v xml:space="preserve"> </v>
      </c>
      <c r="BS243" s="151" t="str">
        <f t="shared" ref="BS243" si="1097">IFERROR((BB243/BQ243*100-100)," ")</f>
        <v xml:space="preserve"> </v>
      </c>
    </row>
    <row r="244" spans="2:71" ht="12.75">
      <c r="B244" s="252" t="s">
        <v>652</v>
      </c>
      <c r="C244" s="165" t="s">
        <v>1397</v>
      </c>
      <c r="D244" s="177" t="s">
        <v>105</v>
      </c>
      <c r="E244" s="105" t="s">
        <v>286</v>
      </c>
      <c r="F244" s="148">
        <f>VLOOKUP($B244,Snapshot!$D:$AJ,2,FALSE)</f>
        <v>111.48</v>
      </c>
      <c r="G244" s="148">
        <f>VLOOKUP($B244,Snapshot!$D:$AJ,3,FALSE)</f>
        <v>140</v>
      </c>
      <c r="H244" s="148">
        <f t="shared" ref="H244" si="1098">IF(IFERROR(((IF(G244&lt;0,"-",G244))/F244*100-100),"-")=-100,"-",(IFERROR(((IF(G244&lt;0,"-",G244))/F244*100-100),"-")))</f>
        <v>25.583064226767121</v>
      </c>
      <c r="I244" s="149">
        <f>VLOOKUP($B244,Snapshot!$D:$AJ,8,FALSE)</f>
        <v>0.66472311827956987</v>
      </c>
      <c r="J244" s="250">
        <f>IF(VLOOKUP($B244,Snapshot!$D:$AJ,28,FALSE)="#N/A N/A","NA",VLOOKUP($B244,Snapshot!$D:$AJ,30,FALSE))</f>
        <v>9.0268949999999997</v>
      </c>
      <c r="K244" s="154">
        <f>IF(VLOOKUP($B244,Snapshot!$D:$AJ,29,FALSE)="#N/A N/A","NA",VLOOKUP($B244,Snapshot!$D:$AJ,31,FALSE))</f>
        <v>9.6165219999999998</v>
      </c>
      <c r="L244" s="154">
        <f>IF(VLOOKUP($B244,Snapshot!$D:$AJ,30,FALSE)="#N/A N/A","NA",VLOOKUP($B244,Snapshot!$D:$AJ,32,FALSE))</f>
        <v>-12.769959999999999</v>
      </c>
      <c r="M244" s="155">
        <f>IF(VLOOKUP($B244,Snapshot!$D:$AJ,31,FALSE)="#N/A N/A","NA",VLOOKUP($B244,Snapshot!$D:$AJ,33,FALSE))</f>
        <v>-0.28622809999999999</v>
      </c>
      <c r="N244" s="150">
        <f>VLOOKUP($B244,Snapshot!$D:$AJ,10,FALSE)</f>
        <v>-4.8892941923429953</v>
      </c>
      <c r="O244" s="151">
        <f>VLOOKUP($B244,Snapshot!$D:$AJ,11,FALSE)</f>
        <v>-4.7693953490246148</v>
      </c>
      <c r="P244" s="151">
        <f>VLOOKUP($B244,Snapshot!$D:$AJ,12,FALSE)</f>
        <v>-2.2889064376114292</v>
      </c>
      <c r="Q244" s="152">
        <f>VLOOKUP($B244,Snapshot!$D:$AJ,13,FALSE)</f>
        <v>-0.2073277236252857</v>
      </c>
      <c r="R244" s="150" t="str">
        <f t="shared" ref="R244" si="1099">IF(AND(N244&lt;0,O244&gt;0),"LP",IF(AND(N244&gt;0,O244&lt;0),"PL",IF(OR(N244&lt;0,O244&lt;0),"Loss",IF(ISERROR((+O244/N244-1)*100),"NA",(+O244/N244-1)*100))))</f>
        <v>Loss</v>
      </c>
      <c r="S244" s="151" t="str">
        <f t="shared" ref="S244" si="1100">IF(AND(O244&lt;0,P244&gt;0),"LP",IF(AND(O244&gt;0,P244&lt;0),"PL",IF(OR(O244&lt;0,P244&lt;0),"Loss",IF(ISERROR((+P244/O244-1)*100),"NA",(+P244/O244-1)*100))))</f>
        <v>Loss</v>
      </c>
      <c r="T244" s="152" t="str">
        <f t="shared" ref="T244" si="1101">IF(AND(P244&lt;0,Q244&gt;0),"LP",IF(AND(P244&gt;0,Q244&lt;0),"PL",IF(OR(P244&lt;0,Q244&lt;0),"Loss",IF(ISERROR((+Q244/P244-1)*100),"NA",(+Q244/P244-1)*100))))</f>
        <v>Loss</v>
      </c>
      <c r="U244" s="150" t="str">
        <f>VLOOKUP($B244,Snapshot!$D:$AJ,17,FALSE)</f>
        <v>NM</v>
      </c>
      <c r="V244" s="151" t="str">
        <f>VLOOKUP($B244,Snapshot!$D:$AJ,18,FALSE)</f>
        <v>NM</v>
      </c>
      <c r="W244" s="152" t="str">
        <f>VLOOKUP($B244,Snapshot!$D:$AJ,19,FALSE)</f>
        <v>NM</v>
      </c>
      <c r="X244" s="150">
        <f>VLOOKUP($B244,Snapshot!$D:$AJ,20,FALSE)</f>
        <v>8.8001717756286997</v>
      </c>
      <c r="Y244" s="151">
        <f>VLOOKUP($B244,Snapshot!$D:$AJ,21,FALSE)</f>
        <v>10.740890080790319</v>
      </c>
      <c r="Z244" s="152">
        <f>VLOOKUP($B244,Snapshot!$D:$AJ,22,FALSE)</f>
        <v>10.959819483653009</v>
      </c>
      <c r="AA244" s="150">
        <f>VLOOKUP($B244,Snapshot!$D:$AJ,23,FALSE)</f>
        <v>23.541647050078033</v>
      </c>
      <c r="AB244" s="151">
        <f>VLOOKUP($B244,Snapshot!$D:$AJ,24,FALSE)</f>
        <v>15.956717964546598</v>
      </c>
      <c r="AC244" s="152">
        <f>VLOOKUP($B244,Snapshot!$D:$AJ,25,FALSE)</f>
        <v>11.431394884362712</v>
      </c>
      <c r="AD244" s="151">
        <f>VLOOKUP($B244,Snapshot!$D:$AJ,26,FALSE)</f>
        <v>-32.101112442981183</v>
      </c>
      <c r="AE244" s="151">
        <f>VLOOKUP($B244,Snapshot!$D:$AJ,27,FALSE)</f>
        <v>-19.862976939752265</v>
      </c>
      <c r="AF244" s="262">
        <f>VLOOKUP($B244,Snapshot!$D:$AJ,28,FALSE)</f>
        <v>-2.017716537909036</v>
      </c>
      <c r="AG244" s="152">
        <f>VLOOKUP($B244,Snapshot!$D:$AJ,29,FALSE)</f>
        <v>0</v>
      </c>
      <c r="AH244" s="150">
        <v>20.54279</v>
      </c>
      <c r="AI244" s="151">
        <v>24.37058</v>
      </c>
      <c r="AJ244" s="151">
        <v>27.855775846195996</v>
      </c>
      <c r="AK244" s="152">
        <v>33.83128159438639</v>
      </c>
      <c r="AL244" s="150">
        <f t="shared" ref="AL244" si="1102">IF(OR(AH244&lt;0,AI244&lt;0),"NM",IF(ISERROR((AI244/AH244*100-100)),"NA",(AI244/AH244*100-100)))</f>
        <v>18.633252834692854</v>
      </c>
      <c r="AM244" s="151">
        <f t="shared" ref="AM244" si="1103">IF(OR(AI244&lt;0,AJ244&lt;0),"NM",IF(ISERROR((AJ244/AI244*100-100)),"NA",(AJ244/AI244*100-100)))</f>
        <v>14.300832586651609</v>
      </c>
      <c r="AN244" s="152">
        <f t="shared" ref="AN244" si="1104">IF(OR(AJ244&lt;0,AK244&lt;0),"NM",IF(ISERROR((AK244/AJ244*100-100)),"NA",(AK244/AJ244*100-100)))</f>
        <v>21.451586131306442</v>
      </c>
      <c r="AO244" s="150">
        <v>1.1146000000000023</v>
      </c>
      <c r="AP244" s="151">
        <v>2.4214200000000017</v>
      </c>
      <c r="AQ244" s="151">
        <v>3.4284144022161307</v>
      </c>
      <c r="AR244" s="152">
        <v>4.8284660288142112</v>
      </c>
      <c r="AS244" s="150">
        <f t="shared" ref="AS244" si="1105">IF(OR(AO244&lt;0,AP244&lt;0),"NM",IF(ISERROR((AP244/AO244*100-100)),"NA",(AP244/AO244*100-100)))</f>
        <v>117.2456486631973</v>
      </c>
      <c r="AT244" s="151">
        <f t="shared" ref="AT244" si="1106">IF(OR(AP244&lt;0,AQ244&lt;0),"NM",IF(ISERROR((AQ244/AP244*100-100)),"NA",(AQ244/AP244*100-100)))</f>
        <v>41.586936682447828</v>
      </c>
      <c r="AU244" s="152">
        <f t="shared" ref="AU244" si="1107">IF(OR(AQ244&lt;0,AR244&lt;0),"NM",IF(ISERROR((AR244/AQ244*100-100)),"NA",(AR244/AQ244*100-100)))</f>
        <v>40.836709404005688</v>
      </c>
      <c r="AV244" s="150">
        <f t="shared" ref="AV244" si="1108">IF(OR(AI244&lt;0,AP244&lt;0),"NM",IF(ISERROR((AP244/AI244*100)),"NA",(AP244/AI244*100)))</f>
        <v>9.9358324668514317</v>
      </c>
      <c r="AW244" s="151">
        <f t="shared" ref="AW244" si="1109">IF(OR(AJ244&lt;0,AQ244&lt;0),"NM",IF(ISERROR((AQ244/AJ244*100)),"NA",(AQ244/AJ244*100)))</f>
        <v>12.307732590705484</v>
      </c>
      <c r="AX244" s="152">
        <f t="shared" ref="AX244" si="1110">IF(OR(AK244&lt;0,AR244&lt;0),"NM",IF(ISERROR((AR244/AK244*100)),"NA",(AR244/AK244*100)))</f>
        <v>14.272193665921886</v>
      </c>
      <c r="AY244" s="150">
        <v>-2.4180199999999976</v>
      </c>
      <c r="AZ244" s="151">
        <v>-2.3673799999999989</v>
      </c>
      <c r="BA244" s="151">
        <v>-1.1361421995307472</v>
      </c>
      <c r="BB244" s="152">
        <v>-0.10291105484815943</v>
      </c>
      <c r="BC244" s="150" t="str">
        <f t="shared" ref="BC244" si="1111">IF(OR(AY244&lt;0,AZ244&lt;0),"NM",IF(ISERROR((AZ244/AY244*100-100)),"NA",(AZ244/AY244*100-100)))</f>
        <v>NM</v>
      </c>
      <c r="BD244" s="151" t="str">
        <f t="shared" ref="BD244" si="1112">IF(OR(AZ244&lt;0,BA244&lt;0),"NM",IF(ISERROR((BA244/AZ244*100-100)),"NA",(BA244/AZ244*100-100)))</f>
        <v>NM</v>
      </c>
      <c r="BE244" s="152" t="str">
        <f t="shared" ref="BE244" si="1113">IF(OR(BA244&lt;0,BB244&lt;0),"NM",IF(ISERROR((BB244/BA244*100-100)),"NA",(BB244/BA244*100-100)))</f>
        <v>NM</v>
      </c>
      <c r="BF244" s="150" t="str">
        <f t="shared" ref="BF244" si="1114">IF(OR(AI244&lt;0,AZ244&lt;0),"NM",IF(ISERROR((AZ244/AI244*100)),"NA",(AZ244/AI244*100)))</f>
        <v>NM</v>
      </c>
      <c r="BG244" s="151" t="str">
        <f t="shared" ref="BG244" si="1115">IF(OR(AJ244&lt;0,BA244&lt;0),"NM",IF(ISERROR((BA244/AJ244*100)),"NA",(BA244/AJ244*100)))</f>
        <v>NM</v>
      </c>
      <c r="BH244" s="152" t="str">
        <f t="shared" ref="BH244" si="1116">IF(OR(AK244&lt;0,BB244&lt;0),"NM",IF(ISERROR((BB244/AK244*100)),"NA",(BB244/AK244*100)))</f>
        <v>NM</v>
      </c>
      <c r="BI244" s="150">
        <v>15.33</v>
      </c>
      <c r="BJ244" s="151">
        <v>18.78</v>
      </c>
      <c r="BK244" s="151">
        <v>28.369999999999997</v>
      </c>
      <c r="BL244" s="152">
        <f t="shared" ref="BL244" si="1117">100-BI244-BJ244-BK244</f>
        <v>37.520000000000003</v>
      </c>
      <c r="BM244" s="151">
        <v>-16.712738139708634</v>
      </c>
      <c r="BN244" s="151">
        <v>-12.769959999999999</v>
      </c>
      <c r="BO244" s="151">
        <v>6.1253421266427717</v>
      </c>
      <c r="BP244" s="151" t="e">
        <v>#N/A</v>
      </c>
      <c r="BQ244" s="152" t="e">
        <v>#N/A</v>
      </c>
      <c r="BR244" s="150" t="str">
        <f t="shared" ref="BR244" si="1118">IFERROR((BA244/BP244*100-100)," ")</f>
        <v xml:space="preserve"> </v>
      </c>
      <c r="BS244" s="151" t="str">
        <f t="shared" ref="BS244" si="1119">IFERROR((BB244/BQ244*100-100)," ")</f>
        <v xml:space="preserve"> </v>
      </c>
    </row>
    <row r="245" spans="2:71" ht="12.75">
      <c r="B245" s="252" t="s">
        <v>753</v>
      </c>
      <c r="C245" s="165" t="s">
        <v>756</v>
      </c>
      <c r="D245" s="177" t="s">
        <v>105</v>
      </c>
      <c r="E245" s="105" t="s">
        <v>286</v>
      </c>
      <c r="F245" s="148">
        <f>VLOOKUP($B245,Snapshot!$D:$AJ,2,FALSE)</f>
        <v>1460.15</v>
      </c>
      <c r="G245" s="148">
        <f>VLOOKUP($B245,Snapshot!$D:$AJ,3,FALSE)</f>
        <v>1350</v>
      </c>
      <c r="H245" s="148">
        <f t="shared" ref="H245" si="1120">IF(IFERROR(((IF(G245&lt;0,"-",G245))/F245*100-100),"-")=-100,"-",(IFERROR(((IF(G245&lt;0,"-",G245))/F245*100-100),"-")))</f>
        <v>-7.5437455055987357</v>
      </c>
      <c r="I245" s="149">
        <f>VLOOKUP($B245,Snapshot!$D:$AJ,8,FALSE)</f>
        <v>1.3480297873357228</v>
      </c>
      <c r="J245" s="250">
        <f>IF(VLOOKUP($B245,Snapshot!$D:$AJ,28,FALSE)="#N/A N/A","NA",VLOOKUP($B245,Snapshot!$D:$AJ,30,FALSE))</f>
        <v>31.078600000000002</v>
      </c>
      <c r="K245" s="154">
        <f>IF(VLOOKUP($B245,Snapshot!$D:$AJ,29,FALSE)="#N/A N/A","NA",VLOOKUP($B245,Snapshot!$D:$AJ,31,FALSE))</f>
        <v>87.692009999999996</v>
      </c>
      <c r="L245" s="154">
        <f>IF(VLOOKUP($B245,Snapshot!$D:$AJ,30,FALSE)="#N/A N/A","NA",VLOOKUP($B245,Snapshot!$D:$AJ,32,FALSE))</f>
        <v>139.8998</v>
      </c>
      <c r="M245" s="155">
        <f>IF(VLOOKUP($B245,Snapshot!$D:$AJ,31,FALSE)="#N/A N/A","NA",VLOOKUP($B245,Snapshot!$D:$AJ,33,FALSE))</f>
        <v>109.6712</v>
      </c>
      <c r="N245" s="150">
        <f>VLOOKUP($B245,Snapshot!$D:$AJ,10,FALSE)</f>
        <v>22.91947473461946</v>
      </c>
      <c r="O245" s="151">
        <f>VLOOKUP($B245,Snapshot!$D:$AJ,11,FALSE)</f>
        <v>23.294038916915497</v>
      </c>
      <c r="P245" s="151">
        <f>VLOOKUP($B245,Snapshot!$D:$AJ,12,FALSE)</f>
        <v>31.311208144194168</v>
      </c>
      <c r="Q245" s="152">
        <f>VLOOKUP($B245,Snapshot!$D:$AJ,13,FALSE)</f>
        <v>37.431314265516214</v>
      </c>
      <c r="R245" s="150">
        <f t="shared" ref="R245" si="1121">IF(AND(N245&lt;0,O245&gt;0),"LP",IF(AND(N245&gt;0,O245&lt;0),"PL",IF(OR(N245&lt;0,O245&lt;0),"Loss",IF(ISERROR((+O245/N245-1)*100),"NA",(+O245/N245-1)*100))))</f>
        <v>1.6342616339730665</v>
      </c>
      <c r="S245" s="151">
        <f t="shared" ref="S245" si="1122">IF(AND(O245&lt;0,P245&gt;0),"LP",IF(AND(O245&gt;0,P245&lt;0),"PL",IF(OR(O245&lt;0,P245&lt;0),"Loss",IF(ISERROR((+P245/O245-1)*100),"NA",(+P245/O245-1)*100))))</f>
        <v>34.417256946612305</v>
      </c>
      <c r="T245" s="152">
        <f t="shared" ref="T245" si="1123">IF(AND(P245&lt;0,Q245&gt;0),"LP",IF(AND(P245&gt;0,Q245&lt;0),"PL",IF(OR(P245&lt;0,Q245&lt;0),"Loss",IF(ISERROR((+Q245/P245-1)*100),"NA",(+Q245/P245-1)*100))))</f>
        <v>19.546055499161106</v>
      </c>
      <c r="U245" s="150">
        <f>VLOOKUP($B245,Snapshot!$D:$AJ,17,FALSE)</f>
        <v>62.68341892996834</v>
      </c>
      <c r="V245" s="151">
        <f>VLOOKUP($B245,Snapshot!$D:$AJ,18,FALSE)</f>
        <v>46.633460876876008</v>
      </c>
      <c r="W245" s="152">
        <f>VLOOKUP($B245,Snapshot!$D:$AJ,19,FALSE)</f>
        <v>39.008782583548516</v>
      </c>
      <c r="X245" s="150">
        <f>VLOOKUP($B245,Snapshot!$D:$AJ,20,FALSE)</f>
        <v>8.3087518069748132</v>
      </c>
      <c r="Y245" s="151">
        <f>VLOOKUP($B245,Snapshot!$D:$AJ,21,FALSE)</f>
        <v>7.1210297234527253</v>
      </c>
      <c r="Z245" s="152">
        <f>VLOOKUP($B245,Snapshot!$D:$AJ,22,FALSE)</f>
        <v>6.0971967030610852</v>
      </c>
      <c r="AA245" s="150">
        <f>VLOOKUP($B245,Snapshot!$D:$AJ,23,FALSE)</f>
        <v>32.569003009240753</v>
      </c>
      <c r="AB245" s="151">
        <f>VLOOKUP($B245,Snapshot!$D:$AJ,24,FALSE)</f>
        <v>25.453064534943351</v>
      </c>
      <c r="AC245" s="152">
        <f>VLOOKUP($B245,Snapshot!$D:$AJ,25,FALSE)</f>
        <v>22.1556125286927</v>
      </c>
      <c r="AD245" s="151">
        <f>VLOOKUP($B245,Snapshot!$D:$AJ,26,FALSE)</f>
        <v>15.664140555294507</v>
      </c>
      <c r="AE245" s="151">
        <f>VLOOKUP($B245,Snapshot!$D:$AJ,27,FALSE)</f>
        <v>16.445654265111401</v>
      </c>
      <c r="AF245" s="262">
        <f>VLOOKUP($B245,Snapshot!$D:$AJ,28,FALSE)</f>
        <v>16.840982190713461</v>
      </c>
      <c r="AG245" s="152">
        <f>VLOOKUP($B245,Snapshot!$D:$AJ,29,FALSE)</f>
        <v>6.848611444029723E-2</v>
      </c>
      <c r="AH245" s="150">
        <v>40.774039999999999</v>
      </c>
      <c r="AI245" s="151">
        <v>52.414430000000003</v>
      </c>
      <c r="AJ245" s="151">
        <v>62.9920859967213</v>
      </c>
      <c r="AK245" s="152">
        <v>73.436017833389741</v>
      </c>
      <c r="AL245" s="150">
        <f t="shared" ref="AL245" si="1124">IF(OR(AH245&lt;0,AI245&lt;0),"NM",IF(ISERROR((AI245/AH245*100-100)),"NA",(AI245/AH245*100-100)))</f>
        <v>28.548532350485743</v>
      </c>
      <c r="AM245" s="151">
        <f t="shared" ref="AM245" si="1125">IF(OR(AI245&lt;0,AJ245&lt;0),"NM",IF(ISERROR((AJ245/AI245*100-100)),"NA",(AJ245/AI245*100-100)))</f>
        <v>20.180808980888074</v>
      </c>
      <c r="AN245" s="152">
        <f t="shared" ref="AN245" si="1126">IF(OR(AJ245&lt;0,AK245&lt;0),"NM",IF(ISERROR((AK245/AJ245*100-100)),"NA",(AK245/AJ245*100-100)))</f>
        <v>16.579752315571895</v>
      </c>
      <c r="AO245" s="150">
        <v>3.1662199999999974</v>
      </c>
      <c r="AP245" s="151">
        <v>3.7551000000000014</v>
      </c>
      <c r="AQ245" s="151">
        <v>4.8624600618285241</v>
      </c>
      <c r="AR245" s="152">
        <v>5.6200599676586878</v>
      </c>
      <c r="AS245" s="150">
        <f t="shared" ref="AS245" si="1127">IF(OR(AO245&lt;0,AP245&lt;0),"NM",IF(ISERROR((AP245/AO245*100-100)),"NA",(AP245/AO245*100-100)))</f>
        <v>18.598833940787586</v>
      </c>
      <c r="AT245" s="151">
        <f t="shared" ref="AT245" si="1128">IF(OR(AP245&lt;0,AQ245&lt;0),"NM",IF(ISERROR((AQ245/AP245*100-100)),"NA",(AQ245/AP245*100-100)))</f>
        <v>29.489495934289948</v>
      </c>
      <c r="AU245" s="152">
        <f t="shared" ref="AU245" si="1129">IF(OR(AQ245&lt;0,AR245&lt;0),"NM",IF(ISERROR((AR245/AQ245*100-100)),"NA",(AR245/AQ245*100-100)))</f>
        <v>15.580588759535601</v>
      </c>
      <c r="AV245" s="150">
        <f t="shared" ref="AV245" si="1130">IF(OR(AI245&lt;0,AP245&lt;0),"NM",IF(ISERROR((AP245/AI245*100)),"NA",(AP245/AI245*100)))</f>
        <v>7.1642484712702235</v>
      </c>
      <c r="AW245" s="151">
        <f t="shared" ref="AW245" si="1131">IF(OR(AJ245&lt;0,AQ245&lt;0),"NM",IF(ISERROR((AQ245/AJ245*100)),"NA",(AQ245/AJ245*100)))</f>
        <v>7.7191602482915274</v>
      </c>
      <c r="AX245" s="152">
        <f t="shared" ref="AX245" si="1132">IF(OR(AK245&lt;0,AR245&lt;0),"NM",IF(ISERROR((AR245/AK245*100)),"NA",(AR245/AK245*100)))</f>
        <v>7.6530020737363165</v>
      </c>
      <c r="AY245" s="150">
        <v>1.5847899999999973</v>
      </c>
      <c r="AZ245" s="151">
        <v>1.8100400000000016</v>
      </c>
      <c r="BA245" s="151">
        <v>2.4330061176364635</v>
      </c>
      <c r="BB245" s="152">
        <v>2.9085628436876716</v>
      </c>
      <c r="BC245" s="150">
        <f t="shared" ref="BC245" si="1133">IF(OR(AY245&lt;0,AZ245&lt;0),"NM",IF(ISERROR((AZ245/AY245*100-100)),"NA",(AZ245/AY245*100-100)))</f>
        <v>14.213239609033664</v>
      </c>
      <c r="BD245" s="151">
        <f t="shared" ref="BD245" si="1134">IF(OR(AZ245&lt;0,BA245&lt;0),"NM",IF(ISERROR((BA245/AZ245*100-100)),"NA",(BA245/AZ245*100-100)))</f>
        <v>34.417256946612298</v>
      </c>
      <c r="BE245" s="152">
        <f t="shared" ref="BE245" si="1135">IF(OR(BA245&lt;0,BB245&lt;0),"NM",IF(ISERROR((BB245/BA245*100-100)),"NA",(BB245/BA245*100-100)))</f>
        <v>19.546055499161113</v>
      </c>
      <c r="BF245" s="150">
        <f t="shared" ref="BF245" si="1136">IF(OR(AI245&lt;0,AZ245&lt;0),"NM",IF(ISERROR((AZ245/AI245*100)),"NA",(AZ245/AI245*100)))</f>
        <v>3.4533238270453417</v>
      </c>
      <c r="BG245" s="151">
        <f t="shared" ref="BG245" si="1137">IF(OR(AJ245&lt;0,BA245&lt;0),"NM",IF(ISERROR((BA245/AJ245*100)),"NA",(BA245/AJ245*100)))</f>
        <v>3.8623996636071078</v>
      </c>
      <c r="BH245" s="152">
        <f t="shared" ref="BH245" si="1138">IF(OR(AK245&lt;0,BB245&lt;0),"NM",IF(ISERROR((BB245/AK245*100)),"NA",(BB245/AK245*100)))</f>
        <v>3.9606761497969081</v>
      </c>
      <c r="BI245" s="150">
        <v>68.45</v>
      </c>
      <c r="BJ245" s="151">
        <v>7.72</v>
      </c>
      <c r="BK245" s="151">
        <v>10.470000000000002</v>
      </c>
      <c r="BL245" s="152">
        <f t="shared" ref="BL245" si="1139">100-BI245-BJ245-BK245</f>
        <v>13.359999999999996</v>
      </c>
      <c r="BM245" s="151">
        <v>-2.6566666666666663</v>
      </c>
      <c r="BN245" s="151">
        <v>139.8998</v>
      </c>
      <c r="BO245" s="151">
        <v>6.4229935483870966</v>
      </c>
      <c r="BP245" s="151" t="e">
        <v>#N/A</v>
      </c>
      <c r="BQ245" s="152" t="e">
        <v>#N/A</v>
      </c>
      <c r="BR245" s="150" t="str">
        <f t="shared" ref="BR245" si="1140">IFERROR((BA245/BP245*100-100)," ")</f>
        <v xml:space="preserve"> </v>
      </c>
      <c r="BS245" s="151" t="str">
        <f t="shared" ref="BS245" si="1141">IFERROR((BB245/BQ245*100-100)," ")</f>
        <v xml:space="preserve"> </v>
      </c>
    </row>
    <row r="246" spans="2:71" ht="12.75">
      <c r="B246" s="252" t="s">
        <v>654</v>
      </c>
      <c r="C246" s="165" t="s">
        <v>1398</v>
      </c>
      <c r="D246" s="177" t="s">
        <v>105</v>
      </c>
      <c r="E246" s="105" t="s">
        <v>286</v>
      </c>
      <c r="F246" s="148">
        <f>VLOOKUP($B246,Snapshot!$D:$AJ,2,FALSE)</f>
        <v>372.5</v>
      </c>
      <c r="G246" s="148">
        <f>VLOOKUP($B246,Snapshot!$D:$AJ,3,FALSE)</f>
        <v>370</v>
      </c>
      <c r="H246" s="148">
        <f t="shared" ref="H246" si="1142">IF(IFERROR(((IF(G246&lt;0,"-",G246))/F246*100-100),"-")=-100,"-",(IFERROR(((IF(G246&lt;0,"-",G246))/F246*100-100),"-")))</f>
        <v>-0.67114093959730781</v>
      </c>
      <c r="I246" s="149">
        <f>VLOOKUP($B246,Snapshot!$D:$AJ,8,FALSE)</f>
        <v>1.4516063799283152</v>
      </c>
      <c r="J246" s="250">
        <f>IF(VLOOKUP($B246,Snapshot!$D:$AJ,28,FALSE)="#N/A N/A","NA",VLOOKUP($B246,Snapshot!$D:$AJ,30,FALSE))</f>
        <v>19.794170000000001</v>
      </c>
      <c r="K246" s="154">
        <f>IF(VLOOKUP($B246,Snapshot!$D:$AJ,29,FALSE)="#N/A N/A","NA",VLOOKUP($B246,Snapshot!$D:$AJ,31,FALSE))</f>
        <v>16.101479999999999</v>
      </c>
      <c r="L246" s="154">
        <f>IF(VLOOKUP($B246,Snapshot!$D:$AJ,30,FALSE)="#N/A N/A","NA",VLOOKUP($B246,Snapshot!$D:$AJ,32,FALSE))</f>
        <v>30.53687</v>
      </c>
      <c r="M246" s="155">
        <f>IF(VLOOKUP($B246,Snapshot!$D:$AJ,31,FALSE)="#N/A N/A","NA",VLOOKUP($B246,Snapshot!$D:$AJ,33,FALSE))</f>
        <v>31.097339999999999</v>
      </c>
      <c r="N246" s="150">
        <f>VLOOKUP($B246,Snapshot!$D:$AJ,10,FALSE)</f>
        <v>3.433674834364139</v>
      </c>
      <c r="O246" s="151">
        <f>VLOOKUP($B246,Snapshot!$D:$AJ,11,FALSE)</f>
        <v>1.631169157352754</v>
      </c>
      <c r="P246" s="151">
        <f>VLOOKUP($B246,Snapshot!$D:$AJ,12,FALSE)</f>
        <v>2.602098924129125</v>
      </c>
      <c r="Q246" s="152">
        <f>VLOOKUP($B246,Snapshot!$D:$AJ,13,FALSE)</f>
        <v>4.7530974793951604</v>
      </c>
      <c r="R246" s="150">
        <f t="shared" ref="R246" si="1143">IF(AND(N246&lt;0,O246&gt;0),"LP",IF(AND(N246&gt;0,O246&lt;0),"PL",IF(OR(N246&lt;0,O246&lt;0),"Loss",IF(ISERROR((+O246/N246-1)*100),"NA",(+O246/N246-1)*100))))</f>
        <v>-52.494943870978972</v>
      </c>
      <c r="S246" s="151">
        <f t="shared" ref="S246" si="1144">IF(AND(O246&lt;0,P246&gt;0),"LP",IF(AND(O246&gt;0,P246&lt;0),"PL",IF(OR(O246&lt;0,P246&lt;0),"Loss",IF(ISERROR((+P246/O246-1)*100),"NA",(+P246/O246-1)*100))))</f>
        <v>59.523548639928038</v>
      </c>
      <c r="T246" s="152">
        <f t="shared" ref="T246" si="1145">IF(AND(P246&lt;0,Q246&gt;0),"LP",IF(AND(P246&gt;0,Q246&lt;0),"PL",IF(OR(P246&lt;0,Q246&lt;0),"Loss",IF(ISERROR((+Q246/P246-1)*100),"NA",(+Q246/P246-1)*100))))</f>
        <v>82.663980808720993</v>
      </c>
      <c r="U246" s="150">
        <f>VLOOKUP($B246,Snapshot!$D:$AJ,17,FALSE)</f>
        <v>228.36380783740123</v>
      </c>
      <c r="V246" s="151">
        <f>VLOOKUP($B246,Snapshot!$D:$AJ,18,FALSE)</f>
        <v>143.15366589095723</v>
      </c>
      <c r="W246" s="152">
        <f>VLOOKUP($B246,Snapshot!$D:$AJ,19,FALSE)</f>
        <v>78.369947516288107</v>
      </c>
      <c r="X246" s="150">
        <f>VLOOKUP($B246,Snapshot!$D:$AJ,20,FALSE)</f>
        <v>8.8600602923814584</v>
      </c>
      <c r="Y246" s="151">
        <f>VLOOKUP($B246,Snapshot!$D:$AJ,21,FALSE)</f>
        <v>8.3436551600583577</v>
      </c>
      <c r="Z246" s="152">
        <f>VLOOKUP($B246,Snapshot!$D:$AJ,22,FALSE)</f>
        <v>7.5408217027770545</v>
      </c>
      <c r="AA246" s="150">
        <f>VLOOKUP($B246,Snapshot!$D:$AJ,23,FALSE)</f>
        <v>26.036640933420919</v>
      </c>
      <c r="AB246" s="151">
        <f>VLOOKUP($B246,Snapshot!$D:$AJ,24,FALSE)</f>
        <v>21.528904731308728</v>
      </c>
      <c r="AC246" s="152">
        <f>VLOOKUP($B246,Snapshot!$D:$AJ,25,FALSE)</f>
        <v>17.450591462468942</v>
      </c>
      <c r="AD246" s="151">
        <f>VLOOKUP($B246,Snapshot!$D:$AJ,26,FALSE)</f>
        <v>4.0041802050643307</v>
      </c>
      <c r="AE246" s="151">
        <f>VLOOKUP($B246,Snapshot!$D:$AJ,27,FALSE)</f>
        <v>6.0034140154284481</v>
      </c>
      <c r="AF246" s="262">
        <f>VLOOKUP($B246,Snapshot!$D:$AJ,28,FALSE)</f>
        <v>10.108402866696553</v>
      </c>
      <c r="AG246" s="152">
        <f>VLOOKUP($B246,Snapshot!$D:$AJ,29,FALSE)</f>
        <v>0</v>
      </c>
      <c r="AH246" s="150">
        <v>22.655740000000002</v>
      </c>
      <c r="AI246" s="151">
        <v>25.942790000000002</v>
      </c>
      <c r="AJ246" s="151">
        <v>29.949227384297526</v>
      </c>
      <c r="AK246" s="152">
        <v>34.873659845049701</v>
      </c>
      <c r="AL246" s="150">
        <f t="shared" ref="AL246" si="1146">IF(OR(AH246&lt;0,AI246&lt;0),"NM",IF(ISERROR((AI246/AH246*100-100)),"NA",(AI246/AH246*100-100)))</f>
        <v>14.508685216196852</v>
      </c>
      <c r="AM246" s="151">
        <f t="shared" ref="AM246" si="1147">IF(OR(AI246&lt;0,AJ246&lt;0),"NM",IF(ISERROR((AJ246/AI246*100-100)),"NA",(AJ246/AI246*100-100)))</f>
        <v>15.443355877673625</v>
      </c>
      <c r="AN246" s="152">
        <f t="shared" ref="AN246" si="1148">IF(OR(AJ246&lt;0,AK246&lt;0),"NM",IF(ISERROR((AK246/AJ246*100-100)),"NA",(AK246/AJ246*100-100)))</f>
        <v>16.442602667386581</v>
      </c>
      <c r="AO246" s="150">
        <v>4.2839200000000019</v>
      </c>
      <c r="AP246" s="151">
        <v>4.612709999999999</v>
      </c>
      <c r="AQ246" s="151">
        <v>5.4543230435123968</v>
      </c>
      <c r="AR246" s="152">
        <v>6.6447370402427834</v>
      </c>
      <c r="AS246" s="150">
        <f t="shared" ref="AS246" si="1149">IF(OR(AO246&lt;0,AP246&lt;0),"NM",IF(ISERROR((AP246/AO246*100-100)),"NA",(AP246/AO246*100-100)))</f>
        <v>7.6749799249284933</v>
      </c>
      <c r="AT246" s="151">
        <f t="shared" ref="AT246" si="1150">IF(OR(AP246&lt;0,AQ246&lt;0),"NM",IF(ISERROR((AQ246/AP246*100-100)),"NA",(AQ246/AP246*100-100)))</f>
        <v>18.245522556423396</v>
      </c>
      <c r="AU246" s="152">
        <f t="shared" ref="AU246" si="1151">IF(OR(AQ246&lt;0,AR246&lt;0),"NM",IF(ISERROR((AR246/AQ246*100-100)),"NA",(AR246/AQ246*100-100)))</f>
        <v>21.825146534844791</v>
      </c>
      <c r="AV246" s="150">
        <f t="shared" ref="AV246" si="1152">IF(OR(AI246&lt;0,AP246&lt;0),"NM",IF(ISERROR((AP246/AI246*100)),"NA",(AP246/AI246*100)))</f>
        <v>17.780315841125795</v>
      </c>
      <c r="AW246" s="151">
        <f t="shared" ref="AW246" si="1153">IF(OR(AJ246&lt;0,AQ246&lt;0),"NM",IF(ISERROR((AQ246/AJ246*100)),"NA",(AQ246/AJ246*100)))</f>
        <v>18.211899003351636</v>
      </c>
      <c r="AX246" s="152">
        <f t="shared" ref="AX246" si="1154">IF(OR(AK246&lt;0,AR246&lt;0),"NM",IF(ISERROR((AR246/AK246*100)),"NA",(AR246/AK246*100)))</f>
        <v>19.053741619797329</v>
      </c>
      <c r="AY246" s="150">
        <v>1.0909300000000024</v>
      </c>
      <c r="AZ246" s="151">
        <v>0.51955999999999913</v>
      </c>
      <c r="BA246" s="151">
        <v>0.82882054931360882</v>
      </c>
      <c r="BB246" s="152">
        <v>1.5139566091369463</v>
      </c>
      <c r="BC246" s="150">
        <f t="shared" ref="BC246" si="1155">IF(OR(AY246&lt;0,AZ246&lt;0),"NM",IF(ISERROR((AZ246/AY246*100-100)),"NA",(AZ246/AY246*100-100)))</f>
        <v>-52.374579487226683</v>
      </c>
      <c r="BD246" s="151">
        <f t="shared" ref="BD246" si="1156">IF(OR(AZ246&lt;0,BA246&lt;0),"NM",IF(ISERROR((BA246/AZ246*100-100)),"NA",(BA246/AZ246*100-100)))</f>
        <v>59.523548639928066</v>
      </c>
      <c r="BE246" s="152">
        <f t="shared" ref="BE246" si="1157">IF(OR(BA246&lt;0,BB246&lt;0),"NM",IF(ISERROR((BB246/BA246*100-100)),"NA",(BB246/BA246*100-100)))</f>
        <v>82.663980808720993</v>
      </c>
      <c r="BF246" s="150">
        <f t="shared" ref="BF246" si="1158">IF(OR(AI246&lt;0,AZ246&lt;0),"NM",IF(ISERROR((AZ246/AI246*100)),"NA",(AZ246/AI246*100)))</f>
        <v>2.0027144343380145</v>
      </c>
      <c r="BG246" s="151">
        <f t="shared" ref="BG246" si="1159">IF(OR(AJ246&lt;0,BA246&lt;0),"NM",IF(ISERROR((BA246/AJ246*100)),"NA",(BA246/AJ246*100)))</f>
        <v>2.7674188007539788</v>
      </c>
      <c r="BH246" s="152">
        <f t="shared" ref="BH246" si="1160">IF(OR(AK246&lt;0,BB246&lt;0),"NM",IF(ISERROR((BB246/AK246*100)),"NA",(BB246/AK246*100)))</f>
        <v>4.3412610430443586</v>
      </c>
      <c r="BI246" s="150">
        <v>30.82</v>
      </c>
      <c r="BJ246" s="151">
        <v>31.52</v>
      </c>
      <c r="BK246" s="151">
        <v>31.459999999999997</v>
      </c>
      <c r="BL246" s="152">
        <f t="shared" ref="BL246" si="1161">100-BI246-BJ246-BK246</f>
        <v>6.2000000000000135</v>
      </c>
      <c r="BM246" s="151">
        <v>-6.9912609238451893</v>
      </c>
      <c r="BN246" s="151">
        <v>30.53687</v>
      </c>
      <c r="BO246" s="151">
        <v>4.9573430465949819</v>
      </c>
      <c r="BP246" s="151" t="e">
        <v>#N/A</v>
      </c>
      <c r="BQ246" s="152" t="e">
        <v>#N/A</v>
      </c>
      <c r="BR246" s="150" t="str">
        <f t="shared" ref="BR246" si="1162">IFERROR((BA246/BP246*100-100)," ")</f>
        <v xml:space="preserve"> </v>
      </c>
      <c r="BS246" s="151" t="str">
        <f t="shared" ref="BS246" si="1163">IFERROR((BB246/BQ246*100-100)," ")</f>
        <v xml:space="preserve"> </v>
      </c>
    </row>
    <row r="247" spans="2:71" ht="12.75">
      <c r="B247" s="252" t="s">
        <v>549</v>
      </c>
      <c r="C247" s="165" t="s">
        <v>1399</v>
      </c>
      <c r="D247" s="177" t="s">
        <v>105</v>
      </c>
      <c r="E247" s="105" t="s">
        <v>287</v>
      </c>
      <c r="F247" s="148">
        <f>VLOOKUP($B247,Snapshot!$D:$AJ,2,FALSE)</f>
        <v>833.3</v>
      </c>
      <c r="G247" s="148">
        <f>VLOOKUP($B247,Snapshot!$D:$AJ,3,FALSE)</f>
        <v>780</v>
      </c>
      <c r="H247" s="148">
        <f t="shared" ref="H247" si="1164">IF(IFERROR(((IF(G247&lt;0,"-",G247))/F247*100-100),"-")=-100,"-",(IFERROR(((IF(G247&lt;0,"-",G247))/F247*100-100),"-")))</f>
        <v>-6.3962558502339988</v>
      </c>
      <c r="I247" s="149">
        <f>VLOOKUP($B247,Snapshot!$D:$AJ,8,FALSE)</f>
        <v>1.1643677419354839</v>
      </c>
      <c r="J247" s="250">
        <f>IF(VLOOKUP($B247,Snapshot!$D:$AJ,28,FALSE)="#N/A N/A","NA",VLOOKUP($B247,Snapshot!$D:$AJ,30,FALSE))</f>
        <v>11.86736</v>
      </c>
      <c r="K247" s="154">
        <f>IF(VLOOKUP($B247,Snapshot!$D:$AJ,29,FALSE)="#N/A N/A","NA",VLOOKUP($B247,Snapshot!$D:$AJ,31,FALSE))</f>
        <v>7.7450190000000001</v>
      </c>
      <c r="L247" s="154">
        <f>IF(VLOOKUP($B247,Snapshot!$D:$AJ,30,FALSE)="#N/A N/A","NA",VLOOKUP($B247,Snapshot!$D:$AJ,32,FALSE))</f>
        <v>24.289650000000002</v>
      </c>
      <c r="M247" s="155">
        <f>IF(VLOOKUP($B247,Snapshot!$D:$AJ,31,FALSE)="#N/A N/A","NA",VLOOKUP($B247,Snapshot!$D:$AJ,33,FALSE))</f>
        <v>20.54101</v>
      </c>
      <c r="N247" s="150">
        <f>VLOOKUP($B247,Snapshot!$D:$AJ,10,FALSE)</f>
        <v>11.055991245668467</v>
      </c>
      <c r="O247" s="151">
        <f>VLOOKUP($B247,Snapshot!$D:$AJ,11,FALSE)</f>
        <v>5.5025789621422767</v>
      </c>
      <c r="P247" s="151">
        <f>VLOOKUP($B247,Snapshot!$D:$AJ,12,FALSE)</f>
        <v>6.8656753784669089</v>
      </c>
      <c r="Q247" s="152">
        <f>VLOOKUP($B247,Snapshot!$D:$AJ,13,FALSE)</f>
        <v>9.9888042361534826</v>
      </c>
      <c r="R247" s="150">
        <f t="shared" ref="R247" si="1165">IF(AND(N247&lt;0,O247&gt;0),"LP",IF(AND(N247&gt;0,O247&lt;0),"PL",IF(OR(N247&lt;0,O247&lt;0),"Loss",IF(ISERROR((+O247/N247-1)*100),"NA",(+O247/N247-1)*100))))</f>
        <v>-50.229890383658862</v>
      </c>
      <c r="S247" s="151">
        <f t="shared" ref="S247" si="1166">IF(AND(O247&lt;0,P247&gt;0),"LP",IF(AND(O247&gt;0,P247&lt;0),"PL",IF(OR(O247&lt;0,P247&lt;0),"Loss",IF(ISERROR((+P247/O247-1)*100),"NA",(+P247/O247-1)*100))))</f>
        <v>24.771955581241635</v>
      </c>
      <c r="T247" s="152">
        <f t="shared" ref="T247" si="1167">IF(AND(P247&lt;0,Q247&gt;0),"LP",IF(AND(P247&gt;0,Q247&lt;0),"PL",IF(OR(P247&lt;0,Q247&lt;0),"Loss",IF(ISERROR((+Q247/P247-1)*100),"NA",(+Q247/P247-1)*100))))</f>
        <v>45.489025995632801</v>
      </c>
      <c r="U247" s="150">
        <f>VLOOKUP($B247,Snapshot!$D:$AJ,17,FALSE)</f>
        <v>151.43808125846098</v>
      </c>
      <c r="V247" s="151">
        <f>VLOOKUP($B247,Snapshot!$D:$AJ,18,FALSE)</f>
        <v>121.37189046448539</v>
      </c>
      <c r="W247" s="152">
        <f>VLOOKUP($B247,Snapshot!$D:$AJ,19,FALSE)</f>
        <v>83.423398867299213</v>
      </c>
      <c r="X247" s="150">
        <f>VLOOKUP($B247,Snapshot!$D:$AJ,20,FALSE)</f>
        <v>21.480027732674795</v>
      </c>
      <c r="Y247" s="151">
        <f>VLOOKUP($B247,Snapshot!$D:$AJ,21,FALSE)</f>
        <v>17.420309600192581</v>
      </c>
      <c r="Z247" s="152">
        <f>VLOOKUP($B247,Snapshot!$D:$AJ,22,FALSE)</f>
        <v>13.663268928291172</v>
      </c>
      <c r="AA247" s="150">
        <f>VLOOKUP($B247,Snapshot!$D:$AJ,23,FALSE)</f>
        <v>17.434949054880192</v>
      </c>
      <c r="AB247" s="151">
        <f>VLOOKUP($B247,Snapshot!$D:$AJ,24,FALSE)</f>
        <v>16.451920217276321</v>
      </c>
      <c r="AC247" s="152">
        <f>VLOOKUP($B247,Snapshot!$D:$AJ,25,FALSE)</f>
        <v>13.977933980384451</v>
      </c>
      <c r="AD247" s="151">
        <f>VLOOKUP($B247,Snapshot!$D:$AJ,26,FALSE)</f>
        <v>21.768792325136346</v>
      </c>
      <c r="AE247" s="151">
        <f>VLOOKUP($B247,Snapshot!$D:$AJ,27,FALSE)</f>
        <v>20.872405798147703</v>
      </c>
      <c r="AF247" s="262">
        <f>VLOOKUP($B247,Snapshot!$D:$AJ,28,FALSE)</f>
        <v>24.173797546885435</v>
      </c>
      <c r="AG247" s="152">
        <f>VLOOKUP($B247,Snapshot!$D:$AJ,29,FALSE)</f>
        <v>0</v>
      </c>
      <c r="AH247" s="150">
        <v>39.983599999999996</v>
      </c>
      <c r="AI247" s="151">
        <v>42.131599999999999</v>
      </c>
      <c r="AJ247" s="151">
        <v>47.370363003671486</v>
      </c>
      <c r="AK247" s="152">
        <v>55.540495133966452</v>
      </c>
      <c r="AL247" s="150">
        <f t="shared" ref="AL247" si="1168">IF(OR(AH247&lt;0,AI247&lt;0),"NM",IF(ISERROR((AI247/AH247*100-100)),"NA",(AI247/AH247*100-100)))</f>
        <v>5.3722026030672509</v>
      </c>
      <c r="AM247" s="151">
        <f t="shared" ref="AM247" si="1169">IF(OR(AI247&lt;0,AJ247&lt;0),"NM",IF(ISERROR((AJ247/AI247*100-100)),"NA",(AJ247/AI247*100-100)))</f>
        <v>12.434284488772064</v>
      </c>
      <c r="AN247" s="152">
        <f t="shared" ref="AN247" si="1170">IF(OR(AJ247&lt;0,AK247&lt;0),"NM",IF(ISERROR((AK247/AJ247*100-100)),"NA",(AK247/AJ247*100-100)))</f>
        <v>17.247349634330917</v>
      </c>
      <c r="AO247" s="150">
        <v>6.9877000000000047</v>
      </c>
      <c r="AP247" s="151">
        <v>7.1154999999999999</v>
      </c>
      <c r="AQ247" s="151">
        <v>8.1346511069619307</v>
      </c>
      <c r="AR247" s="152">
        <v>10.302471004005856</v>
      </c>
      <c r="AS247" s="150">
        <f t="shared" ref="AS247" si="1171">IF(OR(AO247&lt;0,AP247&lt;0),"NM",IF(ISERROR((AP247/AO247*100-100)),"NA",(AP247/AO247*100-100)))</f>
        <v>1.8289279734389652</v>
      </c>
      <c r="AT247" s="151">
        <f t="shared" ref="AT247" si="1172">IF(OR(AP247&lt;0,AQ247&lt;0),"NM",IF(ISERROR((AQ247/AP247*100-100)),"NA",(AQ247/AP247*100-100)))</f>
        <v>14.322972482073368</v>
      </c>
      <c r="AU247" s="152">
        <f t="shared" ref="AU247" si="1173">IF(OR(AQ247&lt;0,AR247&lt;0),"NM",IF(ISERROR((AR247/AQ247*100-100)),"NA",(AR247/AQ247*100-100)))</f>
        <v>26.649205584104593</v>
      </c>
      <c r="AV247" s="150">
        <f t="shared" ref="AV247" si="1174">IF(OR(AI247&lt;0,AP247&lt;0),"NM",IF(ISERROR((AP247/AI247*100)),"NA",(AP247/AI247*100)))</f>
        <v>16.888748587758357</v>
      </c>
      <c r="AW247" s="151">
        <f t="shared" ref="AW247" si="1175">IF(OR(AJ247&lt;0,AQ247&lt;0),"NM",IF(ISERROR((AQ247/AJ247*100)),"NA",(AQ247/AJ247*100)))</f>
        <v>17.172448322448883</v>
      </c>
      <c r="AX247" s="152">
        <f t="shared" ref="AX247" si="1176">IF(OR(AK247&lt;0,AR247&lt;0),"NM",IF(ISERROR((AR247/AK247*100)),"NA",(AR247/AK247*100)))</f>
        <v>18.549476340021421</v>
      </c>
      <c r="AY247" s="150">
        <v>1.2124000000000041</v>
      </c>
      <c r="AZ247" s="151">
        <v>0.60506358267716476</v>
      </c>
      <c r="BA247" s="151">
        <v>0.75494966461622126</v>
      </c>
      <c r="BB247" s="152">
        <v>1.0983689138074368</v>
      </c>
      <c r="BC247" s="150">
        <f t="shared" ref="BC247" si="1177">IF(OR(AY247&lt;0,AZ247&lt;0),"NM",IF(ISERROR((AZ247/AY247*100-100)),"NA",(AZ247/AY247*100-100)))</f>
        <v>-50.093732870573845</v>
      </c>
      <c r="BD247" s="151">
        <f t="shared" ref="BD247" si="1178">IF(OR(AZ247&lt;0,BA247&lt;0),"NM",IF(ISERROR((BA247/AZ247*100-100)),"NA",(BA247/AZ247*100-100)))</f>
        <v>24.771955581241627</v>
      </c>
      <c r="BE247" s="152">
        <f t="shared" ref="BE247" si="1179">IF(OR(BA247&lt;0,BB247&lt;0),"NM",IF(ISERROR((BB247/BA247*100-100)),"NA",(BB247/BA247*100-100)))</f>
        <v>45.489025995632801</v>
      </c>
      <c r="BF247" s="150">
        <f t="shared" ref="BF247" si="1180">IF(OR(AI247&lt;0,AZ247&lt;0),"NM",IF(ISERROR((AZ247/AI247*100)),"NA",(AZ247/AI247*100)))</f>
        <v>1.4361277109750514</v>
      </c>
      <c r="BG247" s="151">
        <f t="shared" ref="BG247" si="1181">IF(OR(AJ247&lt;0,BA247&lt;0),"NM",IF(ISERROR((BA247/AJ247*100)),"NA",(BA247/AJ247*100)))</f>
        <v>1.5937172880809636</v>
      </c>
      <c r="BH247" s="152">
        <f t="shared" ref="BH247" si="1182">IF(OR(AK247&lt;0,BB247&lt;0),"NM",IF(ISERROR((BB247/AK247*100)),"NA",(BB247/AK247*100)))</f>
        <v>1.9776001477086513</v>
      </c>
      <c r="BI247" s="150">
        <v>65.58</v>
      </c>
      <c r="BJ247" s="151">
        <v>7.43</v>
      </c>
      <c r="BK247" s="151">
        <v>22.22</v>
      </c>
      <c r="BL247" s="152">
        <f t="shared" ref="BL247" si="1183">100-BI247-BJ247-BK247</f>
        <v>4.7700000000000031</v>
      </c>
      <c r="BM247" s="151">
        <v>-11.693954326286232</v>
      </c>
      <c r="BN247" s="151">
        <v>24.289650000000002</v>
      </c>
      <c r="BO247" s="151">
        <v>1.5758876403823177</v>
      </c>
      <c r="BP247" s="151"/>
      <c r="BQ247" s="152"/>
      <c r="BR247" s="150"/>
      <c r="BS247" s="151"/>
    </row>
    <row r="248" spans="2:71" ht="12.75">
      <c r="B248" s="252" t="s">
        <v>190</v>
      </c>
      <c r="C248" s="165" t="s">
        <v>440</v>
      </c>
      <c r="D248" s="177" t="s">
        <v>105</v>
      </c>
      <c r="E248" s="105" t="s">
        <v>286</v>
      </c>
      <c r="F248" s="148">
        <f>VLOOKUP($B248,Snapshot!$D:$AJ,2,FALSE)</f>
        <v>3814.3</v>
      </c>
      <c r="G248" s="148">
        <f>VLOOKUP($B248,Snapshot!$D:$AJ,3,FALSE)</f>
        <v>4000</v>
      </c>
      <c r="H248" s="148">
        <f t="shared" ref="H248" si="1184">IF(IFERROR(((IF(G248&lt;0,"-",G248))/F248*100-100),"-")=-100,"-",(IFERROR(((IF(G248&lt;0,"-",G248))/F248*100-100),"-")))</f>
        <v>4.868521091681302</v>
      </c>
      <c r="I248" s="149">
        <f>VLOOKUP($B248,Snapshot!$D:$AJ,8,FALSE)</f>
        <v>39.957491039426522</v>
      </c>
      <c r="J248" s="250">
        <f>IF(VLOOKUP($B248,Snapshot!$D:$AJ,28,FALSE)="#N/A N/A","NA",VLOOKUP($B248,Snapshot!$D:$AJ,30,FALSE))</f>
        <v>12.835760000000001</v>
      </c>
      <c r="K248" s="154">
        <f>IF(VLOOKUP($B248,Snapshot!$D:$AJ,29,FALSE)="#N/A N/A","NA",VLOOKUP($B248,Snapshot!$D:$AJ,31,FALSE))</f>
        <v>1.4117850000000001</v>
      </c>
      <c r="L248" s="154">
        <f>IF(VLOOKUP($B248,Snapshot!$D:$AJ,30,FALSE)="#N/A N/A","NA",VLOOKUP($B248,Snapshot!$D:$AJ,32,FALSE))</f>
        <v>18.681360000000002</v>
      </c>
      <c r="M248" s="155">
        <f>IF(VLOOKUP($B248,Snapshot!$D:$AJ,31,FALSE)="#N/A N/A","NA",VLOOKUP($B248,Snapshot!$D:$AJ,33,FALSE))</f>
        <v>3.7636539999999998</v>
      </c>
      <c r="N248" s="150">
        <f>VLOOKUP($B248,Snapshot!$D:$AJ,10,FALSE)</f>
        <v>36.775280898876403</v>
      </c>
      <c r="O248" s="151">
        <f>VLOOKUP($B248,Snapshot!$D:$AJ,11,FALSE)</f>
        <v>39.269662921348313</v>
      </c>
      <c r="P248" s="151">
        <f>VLOOKUP($B248,Snapshot!$D:$AJ,12,FALSE)</f>
        <v>45.980704212726337</v>
      </c>
      <c r="Q248" s="152">
        <f>VLOOKUP($B248,Snapshot!$D:$AJ,13,FALSE)</f>
        <v>56.918665996112125</v>
      </c>
      <c r="R248" s="150">
        <f t="shared" ref="R248" si="1185">IF(AND(N248&lt;0,O248&gt;0),"LP",IF(AND(N248&gt;0,O248&lt;0),"PL",IF(OR(N248&lt;0,O248&lt;0),"Loss",IF(ISERROR((+O248/N248-1)*100),"NA",(+O248/N248-1)*100))))</f>
        <v>6.782768102658121</v>
      </c>
      <c r="S248" s="151">
        <f t="shared" ref="S248" si="1186">IF(AND(O248&lt;0,P248&gt;0),"LP",IF(AND(O248&gt;0,P248&lt;0),"PL",IF(OR(O248&lt;0,P248&lt;0),"Loss",IF(ISERROR((+P248/O248-1)*100),"NA",(+P248/O248-1)*100))))</f>
        <v>17.089633045283104</v>
      </c>
      <c r="T248" s="152">
        <f t="shared" ref="T248" si="1187">IF(AND(P248&lt;0,Q248&gt;0),"LP",IF(AND(P248&gt;0,Q248&lt;0),"PL",IF(OR(P248&lt;0,Q248&lt;0),"Loss",IF(ISERROR((+Q248/P248-1)*100),"NA",(+Q248/P248-1)*100))))</f>
        <v>23.788156294392792</v>
      </c>
      <c r="U248" s="150">
        <f>VLOOKUP($B248,Snapshot!$D:$AJ,17,FALSE)</f>
        <v>97.130958512160234</v>
      </c>
      <c r="V248" s="151">
        <f>VLOOKUP($B248,Snapshot!$D:$AJ,18,FALSE)</f>
        <v>82.954362385435047</v>
      </c>
      <c r="W248" s="152">
        <f>VLOOKUP($B248,Snapshot!$D:$AJ,19,FALSE)</f>
        <v>67.013165773430799</v>
      </c>
      <c r="X248" s="150">
        <f>VLOOKUP($B248,Snapshot!$D:$AJ,20,FALSE)</f>
        <v>36.141030554668376</v>
      </c>
      <c r="Y248" s="151">
        <f>VLOOKUP($B248,Snapshot!$D:$AJ,21,FALSE)</f>
        <v>27.694879823306572</v>
      </c>
      <c r="Z248" s="152">
        <f>VLOOKUP($B248,Snapshot!$D:$AJ,22,FALSE)</f>
        <v>21.480677767609954</v>
      </c>
      <c r="AA248" s="150">
        <f>VLOOKUP($B248,Snapshot!$D:$AJ,23,FALSE)</f>
        <v>64.390816326530611</v>
      </c>
      <c r="AB248" s="151">
        <f>VLOOKUP($B248,Snapshot!$D:$AJ,24,FALSE)</f>
        <v>54.438356294464739</v>
      </c>
      <c r="AC248" s="152">
        <f>VLOOKUP($B248,Snapshot!$D:$AJ,25,FALSE)</f>
        <v>45.474265382811275</v>
      </c>
      <c r="AD248" s="151">
        <f>VLOOKUP($B248,Snapshot!$D:$AJ,26,FALSE)</f>
        <v>32.90340802108831</v>
      </c>
      <c r="AE248" s="151">
        <f>VLOOKUP($B248,Snapshot!$D:$AJ,27,FALSE)</f>
        <v>37.802953055069786</v>
      </c>
      <c r="AF248" s="262">
        <f>VLOOKUP($B248,Snapshot!$D:$AJ,28,FALSE)</f>
        <v>36.10505683326636</v>
      </c>
      <c r="AG248" s="152">
        <f>VLOOKUP($B248,Snapshot!$D:$AJ,29,FALSE)</f>
        <v>0.28830594203158516</v>
      </c>
      <c r="AH248" s="150">
        <v>405.75</v>
      </c>
      <c r="AI248" s="151">
        <v>510.84</v>
      </c>
      <c r="AJ248" s="151">
        <v>594.07694443922389</v>
      </c>
      <c r="AK248" s="152">
        <v>692.01108035820391</v>
      </c>
      <c r="AL248" s="150">
        <f t="shared" ref="AL248" si="1188">IF(OR(AH248&lt;0,AI248&lt;0),"NM",IF(ISERROR((AI248/AH248*100-100)),"NA",(AI248/AH248*100-100)))</f>
        <v>25.900184842883547</v>
      </c>
      <c r="AM248" s="151">
        <f t="shared" ref="AM248" si="1189">IF(OR(AI248&lt;0,AJ248&lt;0),"NM",IF(ISERROR((AJ248/AI248*100-100)),"NA",(AJ248/AI248*100-100)))</f>
        <v>16.294132103833675</v>
      </c>
      <c r="AN248" s="152">
        <f t="shared" ref="AN248" si="1190">IF(OR(AJ248&lt;0,AK248&lt;0),"NM",IF(ISERROR((AK248/AJ248*100-100)),"NA",(AK248/AJ248*100-100)))</f>
        <v>16.485092854667926</v>
      </c>
      <c r="AO248" s="150">
        <v>48.79</v>
      </c>
      <c r="AP248" s="151">
        <v>52.92</v>
      </c>
      <c r="AQ248" s="151">
        <v>62.170876741678121</v>
      </c>
      <c r="AR248" s="152">
        <v>74.097870649797727</v>
      </c>
      <c r="AS248" s="150">
        <f t="shared" ref="AS248" si="1191">IF(OR(AO248&lt;0,AP248&lt;0),"NM",IF(ISERROR((AP248/AO248*100-100)),"NA",(AP248/AO248*100-100)))</f>
        <v>8.4648493543759002</v>
      </c>
      <c r="AT248" s="151">
        <f t="shared" ref="AT248" si="1192">IF(OR(AP248&lt;0,AQ248&lt;0),"NM",IF(ISERROR((AQ248/AP248*100-100)),"NA",(AQ248/AP248*100-100)))</f>
        <v>17.480870638091687</v>
      </c>
      <c r="AU248" s="152">
        <f t="shared" ref="AU248" si="1193">IF(OR(AQ248&lt;0,AR248&lt;0),"NM",IF(ISERROR((AR248/AQ248*100-100)),"NA",(AR248/AQ248*100-100)))</f>
        <v>19.184213788196416</v>
      </c>
      <c r="AV248" s="150">
        <f t="shared" ref="AV248" si="1194">IF(OR(AI248&lt;0,AP248&lt;0),"NM",IF(ISERROR((AP248/AI248*100)),"NA",(AP248/AI248*100)))</f>
        <v>10.359408033826639</v>
      </c>
      <c r="AW248" s="151">
        <f t="shared" ref="AW248" si="1195">IF(OR(AJ248&lt;0,AQ248&lt;0),"NM",IF(ISERROR((AQ248/AJ248*100)),"NA",(AQ248/AJ248*100)))</f>
        <v>10.465121954928588</v>
      </c>
      <c r="AX248" s="152">
        <f t="shared" ref="AX248" si="1196">IF(OR(AK248&lt;0,AR248&lt;0),"NM",IF(ISERROR((AR248/AK248*100)),"NA",(AR248/AK248*100)))</f>
        <v>10.707613324839054</v>
      </c>
      <c r="AY248" s="150">
        <v>32.729999999999997</v>
      </c>
      <c r="AZ248" s="151">
        <v>34.950000000000003</v>
      </c>
      <c r="BA248" s="151">
        <v>40.92282674932644</v>
      </c>
      <c r="BB248" s="152">
        <v>50.657612736539789</v>
      </c>
      <c r="BC248" s="150">
        <f t="shared" ref="BC248" si="1197">IF(OR(AY248&lt;0,AZ248&lt;0),"NM",IF(ISERROR((AZ248/AY248*100-100)),"NA",(AZ248/AY248*100-100)))</f>
        <v>6.7827681026581246</v>
      </c>
      <c r="BD248" s="151">
        <f t="shared" ref="BD248" si="1198">IF(OR(AZ248&lt;0,BA248&lt;0),"NM",IF(ISERROR((BA248/AZ248*100-100)),"NA",(BA248/AZ248*100-100)))</f>
        <v>17.08963304528308</v>
      </c>
      <c r="BE248" s="152">
        <f t="shared" ref="BE248" si="1199">IF(OR(BA248&lt;0,BB248&lt;0),"NM",IF(ISERROR((BB248/BA248*100-100)),"NA",(BB248/BA248*100-100)))</f>
        <v>23.788156294392763</v>
      </c>
      <c r="BF248" s="150">
        <f t="shared" ref="BF248" si="1200">IF(OR(AI248&lt;0,AZ248&lt;0),"NM",IF(ISERROR((AZ248/AI248*100)),"NA",(AZ248/AI248*100)))</f>
        <v>6.8416725393469591</v>
      </c>
      <c r="BG248" s="151">
        <f t="shared" ref="BG248" si="1201">IF(OR(AJ248&lt;0,BA248&lt;0),"NM",IF(ISERROR((BA248/AJ248*100)),"NA",(BA248/AJ248*100)))</f>
        <v>6.8884724668040009</v>
      </c>
      <c r="BH248" s="152">
        <f t="shared" ref="BH248" si="1202">IF(OR(AK248&lt;0,BB248&lt;0),"NM",IF(ISERROR((BB248/AK248*100)),"NA",(BB248/AK248*100)))</f>
        <v>7.3203470543156648</v>
      </c>
      <c r="BI248" s="150">
        <v>52.9</v>
      </c>
      <c r="BJ248" s="151">
        <v>18.279999999999998</v>
      </c>
      <c r="BK248" s="151">
        <v>10.879999999999999</v>
      </c>
      <c r="BL248" s="152">
        <f t="shared" ref="BL248" si="1203">100-BI248-BJ248-BK248</f>
        <v>17.940000000000005</v>
      </c>
      <c r="BM248" s="151">
        <v>-1.8198198198198128</v>
      </c>
      <c r="BN248" s="151">
        <v>18.681360000000002</v>
      </c>
      <c r="BO248" s="151">
        <v>61.124780692951013</v>
      </c>
      <c r="BP248" s="151"/>
      <c r="BQ248" s="152"/>
      <c r="BR248" s="150"/>
      <c r="BS248" s="151"/>
    </row>
    <row r="249" spans="2:71" ht="12.75">
      <c r="B249" s="252" t="s">
        <v>550</v>
      </c>
      <c r="C249" s="165" t="s">
        <v>556</v>
      </c>
      <c r="D249" s="177" t="s">
        <v>105</v>
      </c>
      <c r="E249" s="105" t="s">
        <v>286</v>
      </c>
      <c r="F249" s="148">
        <f>VLOOKUP($B249,Snapshot!$D:$AJ,2,FALSE)</f>
        <v>7823</v>
      </c>
      <c r="G249" s="148">
        <f>VLOOKUP($B249,Snapshot!$D:$AJ,3,FALSE)</f>
        <v>7040</v>
      </c>
      <c r="H249" s="148">
        <f t="shared" ref="H249" si="1204">IF(IFERROR(((IF(G249&lt;0,"-",G249))/F249*100-100),"-")=-100,"-",(IFERROR(((IF(G249&lt;0,"-",G249))/F249*100-100),"-")))</f>
        <v>-10.008947973923043</v>
      </c>
      <c r="I249" s="149">
        <f>VLOOKUP($B249,Snapshot!$D:$AJ,8,FALSE)</f>
        <v>33.339329182795701</v>
      </c>
      <c r="J249" s="250">
        <f>IF(VLOOKUP($B249,Snapshot!$D:$AJ,28,FALSE)="#N/A N/A","NA",VLOOKUP($B249,Snapshot!$D:$AJ,30,FALSE))</f>
        <v>46.793640000000003</v>
      </c>
      <c r="K249" s="154">
        <f>IF(VLOOKUP($B249,Snapshot!$D:$AJ,29,FALSE)="#N/A N/A","NA",VLOOKUP($B249,Snapshot!$D:$AJ,31,FALSE))</f>
        <v>101.96729999999999</v>
      </c>
      <c r="L249" s="154">
        <f>IF(VLOOKUP($B249,Snapshot!$D:$AJ,30,FALSE)="#N/A N/A","NA",VLOOKUP($B249,Snapshot!$D:$AJ,32,FALSE))</f>
        <v>270.28449999999998</v>
      </c>
      <c r="M249" s="155">
        <f>IF(VLOOKUP($B249,Snapshot!$D:$AJ,31,FALSE)="#N/A N/A","NA",VLOOKUP($B249,Snapshot!$D:$AJ,33,FALSE))</f>
        <v>155.97569999999999</v>
      </c>
      <c r="N249" s="150">
        <f>VLOOKUP($B249,Snapshot!$D:$AJ,10,FALSE)</f>
        <v>11.130120654614352</v>
      </c>
      <c r="O249" s="151">
        <f>VLOOKUP($B249,Snapshot!$D:$AJ,11,FALSE)</f>
        <v>29.217158931082988</v>
      </c>
      <c r="P249" s="151">
        <f>VLOOKUP($B249,Snapshot!$D:$AJ,12,FALSE)</f>
        <v>55.52083275606676</v>
      </c>
      <c r="Q249" s="152">
        <f>VLOOKUP($B249,Snapshot!$D:$AJ,13,FALSE)</f>
        <v>73.370684973788968</v>
      </c>
      <c r="R249" s="150">
        <f t="shared" ref="R249" si="1205">IF(AND(N249&lt;0,O249&gt;0),"LP",IF(AND(N249&gt;0,O249&lt;0),"PL",IF(OR(N249&lt;0,O249&lt;0),"Loss",IF(ISERROR((+O249/N249-1)*100),"NA",(+O249/N249-1)*100))))</f>
        <v>162.5053208113253</v>
      </c>
      <c r="S249" s="151">
        <f t="shared" ref="S249" si="1206">IF(AND(O249&lt;0,P249&gt;0),"LP",IF(AND(O249&gt;0,P249&lt;0),"PL",IF(OR(O249&lt;0,P249&lt;0),"Loss",IF(ISERROR((+P249/O249-1)*100),"NA",(+P249/O249-1)*100))))</f>
        <v>90.028171072445801</v>
      </c>
      <c r="T249" s="152">
        <f t="shared" ref="T249" si="1207">IF(AND(P249&lt;0,Q249&gt;0),"LP",IF(AND(P249&gt;0,Q249&lt;0),"PL",IF(OR(P249&lt;0,Q249&lt;0),"Loss",IF(ISERROR((+Q249/P249-1)*100),"NA",(+Q249/P249-1)*100))))</f>
        <v>32.149827968442636</v>
      </c>
      <c r="U249" s="150">
        <f>VLOOKUP($B249,Snapshot!$D:$AJ,17,FALSE)</f>
        <v>267.75361760713213</v>
      </c>
      <c r="V249" s="151">
        <f>VLOOKUP($B249,Snapshot!$D:$AJ,18,FALSE)</f>
        <v>140.90206525486923</v>
      </c>
      <c r="W249" s="152">
        <f>VLOOKUP($B249,Snapshot!$D:$AJ,19,FALSE)</f>
        <v>106.62296532729248</v>
      </c>
      <c r="X249" s="150">
        <f>VLOOKUP($B249,Snapshot!$D:$AJ,20,FALSE)</f>
        <v>63.910571742540078</v>
      </c>
      <c r="Y249" s="151">
        <f>VLOOKUP($B249,Snapshot!$D:$AJ,21,FALSE)</f>
        <v>43.030927407780609</v>
      </c>
      <c r="Z249" s="152">
        <f>VLOOKUP($B249,Snapshot!$D:$AJ,22,FALSE)</f>
        <v>30.05509764362192</v>
      </c>
      <c r="AA249" s="150">
        <f>VLOOKUP($B249,Snapshot!$D:$AJ,23,FALSE)</f>
        <v>145.18683713380469</v>
      </c>
      <c r="AB249" s="151">
        <f>VLOOKUP($B249,Snapshot!$D:$AJ,24,FALSE)</f>
        <v>94.497627289985445</v>
      </c>
      <c r="AC249" s="152">
        <f>VLOOKUP($B249,Snapshot!$D:$AJ,25,FALSE)</f>
        <v>69.897100712409255</v>
      </c>
      <c r="AD249" s="151">
        <f>VLOOKUP($B249,Snapshot!$D:$AJ,26,FALSE)</f>
        <v>31.176171316313567</v>
      </c>
      <c r="AE249" s="151">
        <f>VLOOKUP($B249,Snapshot!$D:$AJ,27,FALSE)</f>
        <v>39.048721966035494</v>
      </c>
      <c r="AF249" s="262">
        <f>VLOOKUP($B249,Snapshot!$D:$AJ,28,FALSE)</f>
        <v>35.508374562804832</v>
      </c>
      <c r="AG249" s="152">
        <f>VLOOKUP($B249,Snapshot!$D:$AJ,29,FALSE)</f>
        <v>4.0903527824567222E-2</v>
      </c>
      <c r="AH249" s="150">
        <v>82.420199999999994</v>
      </c>
      <c r="AI249" s="151">
        <v>123.75110000000001</v>
      </c>
      <c r="AJ249" s="151">
        <v>183.56165742261518</v>
      </c>
      <c r="AK249" s="152">
        <v>242.36649089235581</v>
      </c>
      <c r="AL249" s="150">
        <f t="shared" ref="AL249" si="1208">IF(OR(AH249&lt;0,AI249&lt;0),"NM",IF(ISERROR((AI249/AH249*100-100)),"NA",(AI249/AH249*100-100)))</f>
        <v>50.146566011730158</v>
      </c>
      <c r="AM249" s="151">
        <f t="shared" ref="AM249" si="1209">IF(OR(AI249&lt;0,AJ249&lt;0),"NM",IF(ISERROR((AJ249/AI249*100-100)),"NA",(AJ249/AI249*100-100)))</f>
        <v>48.331333961973002</v>
      </c>
      <c r="AN249" s="152">
        <f t="shared" ref="AN249" si="1210">IF(OR(AJ249&lt;0,AK249&lt;0),"NM",IF(ISERROR((AK249/AJ249*100-100)),"NA",(AK249/AJ249*100-100)))</f>
        <v>32.035466608559688</v>
      </c>
      <c r="AO249" s="150">
        <v>10.736499999999999</v>
      </c>
      <c r="AP249" s="151">
        <v>19.221300000000003</v>
      </c>
      <c r="AQ249" s="151">
        <v>29.678642132154113</v>
      </c>
      <c r="AR249" s="152">
        <v>40.153887460808122</v>
      </c>
      <c r="AS249" s="150">
        <f t="shared" ref="AS249" si="1211">IF(OR(AO249&lt;0,AP249&lt;0),"NM",IF(ISERROR((AP249/AO249*100-100)),"NA",(AP249/AO249*100-100)))</f>
        <v>79.02761607600246</v>
      </c>
      <c r="AT249" s="151">
        <f t="shared" ref="AT249" si="1212">IF(OR(AP249&lt;0,AQ249&lt;0),"NM",IF(ISERROR((AQ249/AP249*100-100)),"NA",(AQ249/AP249*100-100)))</f>
        <v>54.404968093490595</v>
      </c>
      <c r="AU249" s="152">
        <f t="shared" ref="AU249" si="1213">IF(OR(AQ249&lt;0,AR249&lt;0),"NM",IF(ISERROR((AR249/AQ249*100-100)),"NA",(AR249/AQ249*100-100)))</f>
        <v>35.295568045227498</v>
      </c>
      <c r="AV249" s="150">
        <f t="shared" ref="AV249" si="1214">IF(OR(AI249&lt;0,AP249&lt;0),"NM",IF(ISERROR((AP249/AI249*100)),"NA",(AP249/AI249*100)))</f>
        <v>15.53222557213633</v>
      </c>
      <c r="AW249" s="151">
        <f t="shared" ref="AW249" si="1215">IF(OR(AJ249&lt;0,AQ249&lt;0),"NM",IF(ISERROR((AQ249/AJ249*100)),"NA",(AQ249/AJ249*100)))</f>
        <v>16.168214293154254</v>
      </c>
      <c r="AX249" s="152">
        <f t="shared" ref="AX249" si="1216">IF(OR(AK249&lt;0,AR249&lt;0),"NM",IF(ISERROR((AR249/AK249*100)),"NA",(AR249/AK249*100)))</f>
        <v>16.567425353631908</v>
      </c>
      <c r="AY249" s="150">
        <v>3.9567578927154017</v>
      </c>
      <c r="AZ249" s="151">
        <v>10.386700000000003</v>
      </c>
      <c r="BA249" s="151">
        <v>19.737656044781733</v>
      </c>
      <c r="BB249" s="152">
        <v>26.08327850818198</v>
      </c>
      <c r="BC249" s="150">
        <f t="shared" ref="BC249" si="1217">IF(OR(AY249&lt;0,AZ249&lt;0),"NM",IF(ISERROR((AZ249/AY249*100-100)),"NA",(AZ249/AY249*100-100)))</f>
        <v>162.50532081132536</v>
      </c>
      <c r="BD249" s="151">
        <f t="shared" ref="BD249" si="1218">IF(OR(AZ249&lt;0,BA249&lt;0),"NM",IF(ISERROR((BA249/AZ249*100-100)),"NA",(BA249/AZ249*100-100)))</f>
        <v>90.028171072445815</v>
      </c>
      <c r="BE249" s="152">
        <f t="shared" ref="BE249" si="1219">IF(OR(BA249&lt;0,BB249&lt;0),"NM",IF(ISERROR((BB249/BA249*100-100)),"NA",(BB249/BA249*100-100)))</f>
        <v>32.149827968442622</v>
      </c>
      <c r="BF249" s="150">
        <f t="shared" ref="BF249" si="1220">IF(OR(AI249&lt;0,AZ249&lt;0),"NM",IF(ISERROR((AZ249/AI249*100)),"NA",(AZ249/AI249*100)))</f>
        <v>8.3932183229078383</v>
      </c>
      <c r="BG249" s="151">
        <f t="shared" ref="BG249" si="1221">IF(OR(AJ249&lt;0,BA249&lt;0),"NM",IF(ISERROR((BA249/AJ249*100)),"NA",(BA249/AJ249*100)))</f>
        <v>10.752602870293114</v>
      </c>
      <c r="BH249" s="152">
        <f t="shared" ref="BH249" si="1222">IF(OR(AK249&lt;0,BB249&lt;0),"NM",IF(ISERROR((BB249/AK249*100)),"NA",(BB249/AK249*100)))</f>
        <v>10.761916142841114</v>
      </c>
      <c r="BI249" s="150">
        <v>37.01</v>
      </c>
      <c r="BJ249" s="151">
        <v>27.87</v>
      </c>
      <c r="BK249" s="151">
        <v>13.190000000000001</v>
      </c>
      <c r="BL249" s="152">
        <f t="shared" ref="BL249" si="1223">100-BI249-BJ249-BK249</f>
        <v>21.930000000000003</v>
      </c>
      <c r="BM249" s="151">
        <v>-1.4611412016626701</v>
      </c>
      <c r="BN249" s="151">
        <v>270.28449999999998</v>
      </c>
      <c r="BO249" s="151">
        <v>66.445906236559139</v>
      </c>
      <c r="BP249" s="151"/>
      <c r="BQ249" s="152"/>
      <c r="BR249" s="150"/>
      <c r="BS249" s="151"/>
    </row>
    <row r="250" spans="2:71" ht="12.75">
      <c r="B250" s="252" t="s">
        <v>687</v>
      </c>
      <c r="C250" s="165" t="s">
        <v>1400</v>
      </c>
      <c r="D250" s="177" t="s">
        <v>105</v>
      </c>
      <c r="E250" s="105" t="s">
        <v>287</v>
      </c>
      <c r="F250" s="148">
        <f>VLOOKUP($B250,Snapshot!$D:$AJ,2,FALSE)</f>
        <v>1351.75</v>
      </c>
      <c r="G250" s="148">
        <f>VLOOKUP($B250,Snapshot!$D:$AJ,3,FALSE)</f>
        <v>1050</v>
      </c>
      <c r="H250" s="148">
        <f t="shared" ref="H250:H251" si="1224">IF(IFERROR(((IF(G250&lt;0,"-",G250))/F250*100-100),"-")=-100,"-",(IFERROR(((IF(G250&lt;0,"-",G250))/F250*100-100),"-")))</f>
        <v>-22.32291474015166</v>
      </c>
      <c r="I250" s="149">
        <f>VLOOKUP($B250,Snapshot!$D:$AJ,8,FALSE)</f>
        <v>3.8631606093189963</v>
      </c>
      <c r="J250" s="250">
        <f>IF(VLOOKUP($B250,Snapshot!$D:$AJ,28,FALSE)="#N/A N/A","NA",VLOOKUP($B250,Snapshot!$D:$AJ,30,FALSE))</f>
        <v>27.535609999999998</v>
      </c>
      <c r="K250" s="154">
        <f>IF(VLOOKUP($B250,Snapshot!$D:$AJ,29,FALSE)="#N/A N/A","NA",VLOOKUP($B250,Snapshot!$D:$AJ,31,FALSE))</f>
        <v>44.094450000000002</v>
      </c>
      <c r="L250" s="154">
        <f>IF(VLOOKUP($B250,Snapshot!$D:$AJ,30,FALSE)="#N/A N/A","NA",VLOOKUP($B250,Snapshot!$D:$AJ,32,FALSE))</f>
        <v>3.7732250000000001</v>
      </c>
      <c r="M250" s="155">
        <f>IF(VLOOKUP($B250,Snapshot!$D:$AJ,31,FALSE)="#N/A N/A","NA",VLOOKUP($B250,Snapshot!$D:$AJ,33,FALSE))</f>
        <v>6.7353670000000001</v>
      </c>
      <c r="N250" s="150">
        <f>VLOOKUP($B250,Snapshot!$D:$AJ,10,FALSE)</f>
        <v>17.674767279018045</v>
      </c>
      <c r="O250" s="151">
        <f>VLOOKUP($B250,Snapshot!$D:$AJ,11,FALSE)</f>
        <v>17.059601285114095</v>
      </c>
      <c r="P250" s="151">
        <f>VLOOKUP($B250,Snapshot!$D:$AJ,12,FALSE)</f>
        <v>18.845129902444807</v>
      </c>
      <c r="Q250" s="152">
        <f>VLOOKUP($B250,Snapshot!$D:$AJ,13,FALSE)</f>
        <v>23.290365849612872</v>
      </c>
      <c r="R250" s="150">
        <f t="shared" ref="R250:R251" si="1225">IF(AND(N250&lt;0,O250&gt;0),"LP",IF(AND(N250&gt;0,O250&lt;0),"PL",IF(OR(N250&lt;0,O250&lt;0),"Loss",IF(ISERROR((+O250/N250-1)*100),"NA",(+O250/N250-1)*100))))</f>
        <v>-3.4804757776597306</v>
      </c>
      <c r="S250" s="151">
        <f t="shared" ref="S250:S251" si="1226">IF(AND(O250&lt;0,P250&gt;0),"LP",IF(AND(O250&gt;0,P250&lt;0),"PL",IF(OR(O250&lt;0,P250&lt;0),"Loss",IF(ISERROR((+P250/O250-1)*100),"NA",(+P250/O250-1)*100))))</f>
        <v>10.466414703893069</v>
      </c>
      <c r="T250" s="152">
        <f t="shared" ref="T250:T251" si="1227">IF(AND(P250&lt;0,Q250&gt;0),"LP",IF(AND(P250&gt;0,Q250&lt;0),"PL",IF(OR(P250&lt;0,Q250&lt;0),"Loss",IF(ISERROR((+Q250/P250-1)*100),"NA",(+Q250/P250-1)*100))))</f>
        <v>23.588247840050069</v>
      </c>
      <c r="U250" s="150">
        <f>VLOOKUP($B250,Snapshot!$D:$AJ,17,FALSE)</f>
        <v>79.236904626810542</v>
      </c>
      <c r="V250" s="151">
        <f>VLOOKUP($B250,Snapshot!$D:$AJ,18,FALSE)</f>
        <v>71.729407385227702</v>
      </c>
      <c r="W250" s="152">
        <f>VLOOKUP($B250,Snapshot!$D:$AJ,19,FALSE)</f>
        <v>58.03901959841771</v>
      </c>
      <c r="X250" s="150">
        <f>VLOOKUP($B250,Snapshot!$D:$AJ,20,FALSE)</f>
        <v>21.135149181148627</v>
      </c>
      <c r="Y250" s="151">
        <f>VLOOKUP($B250,Snapshot!$D:$AJ,21,FALSE)</f>
        <v>18.043108393184614</v>
      </c>
      <c r="Z250" s="152">
        <f>VLOOKUP($B250,Snapshot!$D:$AJ,22,FALSE)</f>
        <v>15.28030977358536</v>
      </c>
      <c r="AA250" s="150">
        <f>VLOOKUP($B250,Snapshot!$D:$AJ,23,FALSE)</f>
        <v>48.194598754879664</v>
      </c>
      <c r="AB250" s="151">
        <f>VLOOKUP($B250,Snapshot!$D:$AJ,24,FALSE)</f>
        <v>43.031430632706972</v>
      </c>
      <c r="AC250" s="152">
        <f>VLOOKUP($B250,Snapshot!$D:$AJ,25,FALSE)</f>
        <v>35.003123010059255</v>
      </c>
      <c r="AD250" s="151">
        <f>VLOOKUP($B250,Snapshot!$D:$AJ,26,FALSE)</f>
        <v>27.595362450937078</v>
      </c>
      <c r="AE250" s="151">
        <f>VLOOKUP($B250,Snapshot!$D:$AJ,27,FALSE)</f>
        <v>26.307455371111182</v>
      </c>
      <c r="AF250" s="262">
        <f>VLOOKUP($B250,Snapshot!$D:$AJ,28,FALSE)</f>
        <v>25.520349740502969</v>
      </c>
      <c r="AG250" s="152">
        <f>VLOOKUP($B250,Snapshot!$D:$AJ,29,FALSE)</f>
        <v>0.62860729501058821</v>
      </c>
      <c r="AH250" s="150">
        <v>13.549300000000001</v>
      </c>
      <c r="AI250" s="151">
        <v>13.675319999999999</v>
      </c>
      <c r="AJ250" s="151">
        <v>14.821544770977921</v>
      </c>
      <c r="AK250" s="152">
        <v>17.726567546089594</v>
      </c>
      <c r="AL250" s="150">
        <f t="shared" ref="AL250:AL251" si="1228">IF(OR(AH250&lt;0,AI250&lt;0),"NM",IF(ISERROR((AI250/AH250*100-100)),"NA",(AI250/AH250*100-100)))</f>
        <v>0.93008494903794769</v>
      </c>
      <c r="AM250" s="151">
        <f t="shared" ref="AM250:AM251" si="1229">IF(OR(AI250&lt;0,AJ250&lt;0),"NM",IF(ISERROR((AJ250/AI250*100-100)),"NA",(AJ250/AI250*100-100)))</f>
        <v>8.3817034700315816</v>
      </c>
      <c r="AN250" s="152">
        <f t="shared" ref="AN250:AN251" si="1230">IF(OR(AJ250&lt;0,AK250&lt;0),"NM",IF(ISERROR((AK250/AJ250*100-100)),"NA",(AK250/AJ250*100-100)))</f>
        <v>19.599999999999994</v>
      </c>
      <c r="AO250" s="150">
        <v>6.708470000000001</v>
      </c>
      <c r="AP250" s="151">
        <v>6.5808899999999992</v>
      </c>
      <c r="AQ250" s="151">
        <v>7.3070215720921139</v>
      </c>
      <c r="AR250" s="152">
        <v>8.9164634756830647</v>
      </c>
      <c r="AS250" s="150">
        <f t="shared" ref="AS250:AS251" si="1231">IF(OR(AO250&lt;0,AP250&lt;0),"NM",IF(ISERROR((AP250/AO250*100-100)),"NA",(AP250/AO250*100-100)))</f>
        <v>-1.9017749203619019</v>
      </c>
      <c r="AT250" s="151">
        <f t="shared" ref="AT250:AT251" si="1232">IF(OR(AP250&lt;0,AQ250&lt;0),"NM",IF(ISERROR((AQ250/AP250*100-100)),"NA",(AQ250/AP250*100-100)))</f>
        <v>11.033941793467378</v>
      </c>
      <c r="AU250" s="152">
        <f t="shared" ref="AU250:AU251" si="1233">IF(OR(AQ250&lt;0,AR250&lt;0),"NM",IF(ISERROR((AR250/AQ250*100-100)),"NA",(AR250/AQ250*100-100)))</f>
        <v>22.025963488843828</v>
      </c>
      <c r="AV250" s="150">
        <f t="shared" ref="AV250:AV251" si="1234">IF(OR(AI250&lt;0,AP250&lt;0),"NM",IF(ISERROR((AP250/AI250*100)),"NA",(AP250/AI250*100)))</f>
        <v>48.122383973464608</v>
      </c>
      <c r="AW250" s="151">
        <f t="shared" ref="AW250:AW251" si="1235">IF(OR(AJ250&lt;0,AQ250&lt;0),"NM",IF(ISERROR((AQ250/AJ250*100)),"NA",(AQ250/AJ250*100)))</f>
        <v>49.3</v>
      </c>
      <c r="AX250" s="152">
        <f t="shared" ref="AX250:AX251" si="1236">IF(OR(AK250&lt;0,AR250&lt;0),"NM",IF(ISERROR((AR250/AK250*100)),"NA",(AR250/AK250*100)))</f>
        <v>50.29999999999999</v>
      </c>
      <c r="AY250" s="150">
        <v>4.2910800000000009</v>
      </c>
      <c r="AZ250" s="151">
        <v>4.1417299999999999</v>
      </c>
      <c r="BA250" s="151">
        <v>4.5752206377155495</v>
      </c>
      <c r="BB250" s="152">
        <v>5.6544350209690126</v>
      </c>
      <c r="BC250" s="150">
        <f t="shared" ref="BC250:BC251" si="1237">IF(OR(AY250&lt;0,AZ250&lt;0),"NM",IF(ISERROR((AZ250/AY250*100-100)),"NA",(AZ250/AY250*100-100)))</f>
        <v>-3.4804757776597341</v>
      </c>
      <c r="BD250" s="151">
        <f t="shared" ref="BD250:BD251" si="1238">IF(OR(AZ250&lt;0,BA250&lt;0),"NM",IF(ISERROR((BA250/AZ250*100-100)),"NA",(BA250/AZ250*100-100)))</f>
        <v>10.466414703893051</v>
      </c>
      <c r="BE250" s="152">
        <f t="shared" ref="BE250:BE251" si="1239">IF(OR(BA250&lt;0,BB250&lt;0),"NM",IF(ISERROR((BB250/BA250*100-100)),"NA",(BB250/BA250*100-100)))</f>
        <v>23.588247840050073</v>
      </c>
      <c r="BF250" s="150">
        <f t="shared" ref="BF250:BF251" si="1240">IF(OR(AI250&lt;0,AZ250&lt;0),"NM",IF(ISERROR((AZ250/AI250*100)),"NA",(AZ250/AI250*100)))</f>
        <v>30.286165150065958</v>
      </c>
      <c r="BG250" s="151">
        <f t="shared" ref="BG250:BG251" si="1241">IF(OR(AJ250&lt;0,BA250&lt;0),"NM",IF(ISERROR((BA250/AJ250*100)),"NA",(BA250/AJ250*100)))</f>
        <v>30.86871650972774</v>
      </c>
      <c r="BH250" s="152">
        <f t="shared" ref="BH250:BH251" si="1242">IF(OR(AK250&lt;0,BB250&lt;0),"NM",IF(ISERROR((BB250/AK250*100)),"NA",(BB250/AK250*100)))</f>
        <v>31.898081826993952</v>
      </c>
      <c r="BI250" s="150">
        <v>74.97</v>
      </c>
      <c r="BJ250" s="151">
        <v>9.0399999999999991</v>
      </c>
      <c r="BK250" s="151">
        <v>11.89</v>
      </c>
      <c r="BL250" s="152">
        <f t="shared" ref="BL250:BL251" si="1243">100-BI250-BJ250-BK250</f>
        <v>4.1000000000000014</v>
      </c>
      <c r="BM250" s="151">
        <v>-8.7487764539102812</v>
      </c>
      <c r="BN250" s="151">
        <v>3.7732250000000001</v>
      </c>
      <c r="BO250" s="151">
        <v>2.5725670131421743</v>
      </c>
      <c r="BP250" s="151"/>
      <c r="BQ250" s="152"/>
      <c r="BR250" s="150"/>
      <c r="BS250" s="151"/>
    </row>
    <row r="251" spans="2:71" ht="12.75">
      <c r="B251" s="252" t="s">
        <v>551</v>
      </c>
      <c r="C251" s="165" t="s">
        <v>1401</v>
      </c>
      <c r="D251" s="177" t="s">
        <v>105</v>
      </c>
      <c r="E251" s="105" t="s">
        <v>287</v>
      </c>
      <c r="F251" s="148">
        <f>VLOOKUP($B251,Snapshot!$D:$AJ,2,FALSE)</f>
        <v>3991.4</v>
      </c>
      <c r="G251" s="148">
        <f>VLOOKUP($B251,Snapshot!$D:$AJ,3,FALSE)</f>
        <v>3500</v>
      </c>
      <c r="H251" s="148">
        <f t="shared" si="1224"/>
        <v>-12.311469659768505</v>
      </c>
      <c r="I251" s="149">
        <f>VLOOKUP($B251,Snapshot!$D:$AJ,8,FALSE)</f>
        <v>0.93037748351254479</v>
      </c>
      <c r="J251" s="250">
        <f>IF(VLOOKUP($B251,Snapshot!$D:$AJ,28,FALSE)="#N/A N/A","NA",VLOOKUP($B251,Snapshot!$D:$AJ,30,FALSE))</f>
        <v>36.893369999999997</v>
      </c>
      <c r="K251" s="154">
        <f>IF(VLOOKUP($B251,Snapshot!$D:$AJ,29,FALSE)="#N/A N/A","NA",VLOOKUP($B251,Snapshot!$D:$AJ,31,FALSE))</f>
        <v>89.741389999999996</v>
      </c>
      <c r="L251" s="154">
        <f>IF(VLOOKUP($B251,Snapshot!$D:$AJ,30,FALSE)="#N/A N/A","NA",VLOOKUP($B251,Snapshot!$D:$AJ,32,FALSE))</f>
        <v>96.359530000000007</v>
      </c>
      <c r="M251" s="155">
        <f>IF(VLOOKUP($B251,Snapshot!$D:$AJ,31,FALSE)="#N/A N/A","NA",VLOOKUP($B251,Snapshot!$D:$AJ,33,FALSE))</f>
        <v>98.913589999999999</v>
      </c>
      <c r="N251" s="150">
        <f>VLOOKUP($B251,Snapshot!$D:$AJ,10,FALSE)</f>
        <v>-4.3364240167094428</v>
      </c>
      <c r="O251" s="151">
        <f>VLOOKUP($B251,Snapshot!$D:$AJ,11,FALSE)</f>
        <v>-53.463536198569948</v>
      </c>
      <c r="P251" s="151">
        <f>VLOOKUP($B251,Snapshot!$D:$AJ,12,FALSE)</f>
        <v>-2.969675431178449</v>
      </c>
      <c r="Q251" s="152">
        <f>VLOOKUP($B251,Snapshot!$D:$AJ,13,FALSE)</f>
        <v>29.518697240795049</v>
      </c>
      <c r="R251" s="150" t="str">
        <f t="shared" si="1225"/>
        <v>Loss</v>
      </c>
      <c r="S251" s="151" t="str">
        <f t="shared" si="1226"/>
        <v>Loss</v>
      </c>
      <c r="T251" s="152" t="str">
        <f t="shared" si="1227"/>
        <v>LP</v>
      </c>
      <c r="U251" s="150" t="str">
        <f>VLOOKUP($B251,Snapshot!$D:$AJ,17,FALSE)</f>
        <v>NM</v>
      </c>
      <c r="V251" s="151" t="str">
        <f>VLOOKUP($B251,Snapshot!$D:$AJ,18,FALSE)</f>
        <v>NM</v>
      </c>
      <c r="W251" s="152">
        <f>VLOOKUP($B251,Snapshot!$D:$AJ,19,FALSE)</f>
        <v>135.21599437267363</v>
      </c>
      <c r="X251" s="150">
        <f>VLOOKUP($B251,Snapshot!$D:$AJ,20,FALSE)</f>
        <v>9.6700039304408349</v>
      </c>
      <c r="Y251" s="151">
        <f>VLOOKUP($B251,Snapshot!$D:$AJ,21,FALSE)</f>
        <v>9.7400805156142312</v>
      </c>
      <c r="Z251" s="152">
        <f>VLOOKUP($B251,Snapshot!$D:$AJ,22,FALSE)</f>
        <v>9.0856121290787932</v>
      </c>
      <c r="AA251" s="150">
        <f>VLOOKUP($B251,Snapshot!$D:$AJ,23,FALSE)</f>
        <v>42.930844401742647</v>
      </c>
      <c r="AB251" s="151">
        <f>VLOOKUP($B251,Snapshot!$D:$AJ,24,FALSE)</f>
        <v>25.736135243489915</v>
      </c>
      <c r="AC251" s="152">
        <f>VLOOKUP($B251,Snapshot!$D:$AJ,25,FALSE)</f>
        <v>19.830050894236678</v>
      </c>
      <c r="AD251" s="151" t="str">
        <f>VLOOKUP($B251,Snapshot!$D:$AJ,26,FALSE)</f>
        <v>NM</v>
      </c>
      <c r="AE251" s="151" t="str">
        <f>VLOOKUP($B251,Snapshot!$D:$AJ,27,FALSE)</f>
        <v>NM</v>
      </c>
      <c r="AF251" s="262">
        <f>VLOOKUP($B251,Snapshot!$D:$AJ,28,FALSE)</f>
        <v>6.9529275643404693</v>
      </c>
      <c r="AG251" s="152">
        <f>VLOOKUP($B251,Snapshot!$D:$AJ,29,FALSE)</f>
        <v>0</v>
      </c>
      <c r="AH251" s="150">
        <v>24.648398</v>
      </c>
      <c r="AI251" s="151">
        <v>27.856008000000003</v>
      </c>
      <c r="AJ251" s="151">
        <v>32.590073403600002</v>
      </c>
      <c r="AK251" s="152">
        <v>37.900282385207994</v>
      </c>
      <c r="AL251" s="150">
        <f t="shared" si="1228"/>
        <v>13.013462375932107</v>
      </c>
      <c r="AM251" s="151">
        <f t="shared" si="1229"/>
        <v>16.994773276917499</v>
      </c>
      <c r="AN251" s="152">
        <f t="shared" si="1230"/>
        <v>16.293946060954283</v>
      </c>
      <c r="AO251" s="150">
        <v>2.6891560000000028</v>
      </c>
      <c r="AP251" s="151">
        <v>2.1305380000000005</v>
      </c>
      <c r="AQ251" s="151">
        <v>3.6114228900107848</v>
      </c>
      <c r="AR251" s="152">
        <v>4.6925698587498044</v>
      </c>
      <c r="AS251" s="150">
        <f t="shared" si="1231"/>
        <v>-20.772986022380323</v>
      </c>
      <c r="AT251" s="151">
        <f t="shared" si="1232"/>
        <v>69.507555838515145</v>
      </c>
      <c r="AU251" s="152">
        <f t="shared" si="1233"/>
        <v>29.936869806343566</v>
      </c>
      <c r="AV251" s="150">
        <f t="shared" si="1234"/>
        <v>7.6483967121204168</v>
      </c>
      <c r="AW251" s="151">
        <f t="shared" si="1235"/>
        <v>11.081358563653483</v>
      </c>
      <c r="AX251" s="152">
        <f t="shared" si="1236"/>
        <v>12.381358563653489</v>
      </c>
      <c r="AY251" s="150">
        <v>-7.847799999999748E-2</v>
      </c>
      <c r="AZ251" s="151">
        <v>-0.96755099999999983</v>
      </c>
      <c r="BA251" s="151">
        <v>-5.374340414820887E-2</v>
      </c>
      <c r="BB251" s="152">
        <v>0.53421167144556436</v>
      </c>
      <c r="BC251" s="150" t="str">
        <f t="shared" si="1237"/>
        <v>NM</v>
      </c>
      <c r="BD251" s="151" t="str">
        <f t="shared" si="1238"/>
        <v>NM</v>
      </c>
      <c r="BE251" s="152" t="str">
        <f t="shared" si="1239"/>
        <v>NM</v>
      </c>
      <c r="BF251" s="150" t="str">
        <f t="shared" si="1240"/>
        <v>NM</v>
      </c>
      <c r="BG251" s="151" t="str">
        <f t="shared" si="1241"/>
        <v>NM</v>
      </c>
      <c r="BH251" s="152">
        <f t="shared" si="1242"/>
        <v>1.4095189740698619</v>
      </c>
      <c r="BI251" s="150">
        <v>44.33</v>
      </c>
      <c r="BJ251" s="151">
        <v>15.46</v>
      </c>
      <c r="BK251" s="151">
        <v>32.619999999999997</v>
      </c>
      <c r="BL251" s="152">
        <f t="shared" si="1243"/>
        <v>7.5900000000000034</v>
      </c>
      <c r="BM251" s="151">
        <v>-2.6475932633324675</v>
      </c>
      <c r="BN251" s="151">
        <v>96.359530000000007</v>
      </c>
      <c r="BO251" s="151">
        <v>1.4170326403823177</v>
      </c>
      <c r="BP251" s="151"/>
      <c r="BQ251" s="152"/>
      <c r="BR251" s="150"/>
      <c r="BS251" s="151"/>
    </row>
    <row r="252" spans="2:71" ht="12.75">
      <c r="B252" s="252" t="s">
        <v>694</v>
      </c>
      <c r="C252" s="165" t="s">
        <v>1402</v>
      </c>
      <c r="D252" s="177" t="s">
        <v>105</v>
      </c>
      <c r="E252" s="105" t="s">
        <v>287</v>
      </c>
      <c r="F252" s="148">
        <f>VLOOKUP($B252,Snapshot!$D:$AJ,2,FALSE)</f>
        <v>929.65</v>
      </c>
      <c r="G252" s="148">
        <f>VLOOKUP($B252,Snapshot!$D:$AJ,3,FALSE)</f>
        <v>775</v>
      </c>
      <c r="H252" s="148">
        <f t="shared" ref="H252:H253" si="1244">IF(IFERROR(((IF(G252&lt;0,"-",G252))/F252*100-100),"-")=-100,"-",(IFERROR(((IF(G252&lt;0,"-",G252))/F252*100-100),"-")))</f>
        <v>-16.635292852148652</v>
      </c>
      <c r="I252" s="149">
        <f>VLOOKUP($B252,Snapshot!$D:$AJ,8,FALSE)</f>
        <v>1.6330022281959378</v>
      </c>
      <c r="J252" s="250">
        <f>IF(VLOOKUP($B252,Snapshot!$D:$AJ,28,FALSE)="#N/A N/A","NA",VLOOKUP($B252,Snapshot!$D:$AJ,30,FALSE))</f>
        <v>10.226459999999999</v>
      </c>
      <c r="K252" s="154">
        <f>IF(VLOOKUP($B252,Snapshot!$D:$AJ,29,FALSE)="#N/A N/A","NA",VLOOKUP($B252,Snapshot!$D:$AJ,31,FALSE))</f>
        <v>18.47203</v>
      </c>
      <c r="L252" s="154">
        <f>IF(VLOOKUP($B252,Snapshot!$D:$AJ,30,FALSE)="#N/A N/A","NA",VLOOKUP($B252,Snapshot!$D:$AJ,32,FALSE))</f>
        <v>-4.1548550000000004</v>
      </c>
      <c r="M252" s="155">
        <f>IF(VLOOKUP($B252,Snapshot!$D:$AJ,31,FALSE)="#N/A N/A","NA",VLOOKUP($B252,Snapshot!$D:$AJ,33,FALSE))</f>
        <v>14.025510000000001</v>
      </c>
      <c r="N252" s="150">
        <f>VLOOKUP($B252,Snapshot!$D:$AJ,10,FALSE)</f>
        <v>7.153987726127184</v>
      </c>
      <c r="O252" s="151">
        <f>VLOOKUP($B252,Snapshot!$D:$AJ,11,FALSE)</f>
        <v>4.4373192425340227</v>
      </c>
      <c r="P252" s="151">
        <f>VLOOKUP($B252,Snapshot!$D:$AJ,12,FALSE)</f>
        <v>6.2357679451872015</v>
      </c>
      <c r="Q252" s="152">
        <f>VLOOKUP($B252,Snapshot!$D:$AJ,13,FALSE)</f>
        <v>10.549023175131621</v>
      </c>
      <c r="R252" s="150">
        <f t="shared" ref="R252:R253" si="1245">IF(AND(N252&lt;0,O252&gt;0),"LP",IF(AND(N252&gt;0,O252&lt;0),"PL",IF(OR(N252&lt;0,O252&lt;0),"Loss",IF(ISERROR((+O252/N252-1)*100),"NA",(+O252/N252-1)*100))))</f>
        <v>-37.974184295446534</v>
      </c>
      <c r="S252" s="151">
        <f t="shared" ref="S252:S253" si="1246">IF(AND(O252&lt;0,P252&gt;0),"LP",IF(AND(O252&gt;0,P252&lt;0),"PL",IF(OR(O252&lt;0,P252&lt;0),"Loss",IF(ISERROR((+P252/O252-1)*100),"NA",(+P252/O252-1)*100))))</f>
        <v>40.530072423325066</v>
      </c>
      <c r="T252" s="152">
        <f t="shared" ref="T252:T253" si="1247">IF(AND(P252&lt;0,Q252&gt;0),"LP",IF(AND(P252&gt;0,Q252&lt;0),"PL",IF(OR(P252&lt;0,Q252&lt;0),"Loss",IF(ISERROR((+Q252/P252-1)*100),"NA",(+Q252/P252-1)*100))))</f>
        <v>69.169591746489118</v>
      </c>
      <c r="U252" s="150">
        <f>VLOOKUP($B252,Snapshot!$D:$AJ,17,FALSE)</f>
        <v>209.50712562864965</v>
      </c>
      <c r="V252" s="151">
        <f>VLOOKUP($B252,Snapshot!$D:$AJ,18,FALSE)</f>
        <v>149.08348228665383</v>
      </c>
      <c r="W252" s="152">
        <f>VLOOKUP($B252,Snapshot!$D:$AJ,19,FALSE)</f>
        <v>88.126643061280475</v>
      </c>
      <c r="X252" s="150">
        <f>VLOOKUP($B252,Snapshot!$D:$AJ,20,FALSE)</f>
        <v>24.643828696717506</v>
      </c>
      <c r="Y252" s="151">
        <f>VLOOKUP($B252,Snapshot!$D:$AJ,21,FALSE)</f>
        <v>17.470254698275792</v>
      </c>
      <c r="Z252" s="152">
        <f>VLOOKUP($B252,Snapshot!$D:$AJ,22,FALSE)</f>
        <v>16.498970437655238</v>
      </c>
      <c r="AA252" s="150">
        <f>VLOOKUP($B252,Snapshot!$D:$AJ,23,FALSE)</f>
        <v>39.357352076030317</v>
      </c>
      <c r="AB252" s="151">
        <f>VLOOKUP($B252,Snapshot!$D:$AJ,24,FALSE)</f>
        <v>35.188717139296351</v>
      </c>
      <c r="AC252" s="152">
        <f>VLOOKUP($B252,Snapshot!$D:$AJ,25,FALSE)</f>
        <v>28.680507982248944</v>
      </c>
      <c r="AD252" s="151">
        <f>VLOOKUP($B252,Snapshot!$D:$AJ,26,FALSE)</f>
        <v>11.99046564251424</v>
      </c>
      <c r="AE252" s="151">
        <f>VLOOKUP($B252,Snapshot!$D:$AJ,27,FALSE)</f>
        <v>13.714517478422945</v>
      </c>
      <c r="AF252" s="262">
        <f>VLOOKUP($B252,Snapshot!$D:$AJ,28,FALSE)</f>
        <v>19.257203022234815</v>
      </c>
      <c r="AG252" s="152">
        <f>VLOOKUP($B252,Snapshot!$D:$AJ,29,FALSE)</f>
        <v>0</v>
      </c>
      <c r="AH252" s="150">
        <v>22.7818</v>
      </c>
      <c r="AI252" s="151">
        <v>23.918111</v>
      </c>
      <c r="AJ252" s="151">
        <v>26.444060514694964</v>
      </c>
      <c r="AK252" s="152">
        <v>30.420215754834764</v>
      </c>
      <c r="AL252" s="150">
        <f t="shared" ref="AL252:AL253" si="1248">IF(OR(AH252&lt;0,AI252&lt;0),"NM",IF(ISERROR((AI252/AH252*100-100)),"NA",(AI252/AH252*100-100)))</f>
        <v>4.9878016662423477</v>
      </c>
      <c r="AM252" s="151">
        <f t="shared" ref="AM252:AM253" si="1249">IF(OR(AI252&lt;0,AJ252&lt;0),"NM",IF(ISERROR((AJ252/AI252*100-100)),"NA",(AJ252/AI252*100-100)))</f>
        <v>10.560823614770271</v>
      </c>
      <c r="AN252" s="152">
        <f t="shared" ref="AN252:AN253" si="1250">IF(OR(AJ252&lt;0,AK252&lt;0),"NM",IF(ISERROR((AK252/AJ252*100-100)),"NA",(AK252/AJ252*100-100)))</f>
        <v>15.03609945957524</v>
      </c>
      <c r="AO252" s="150">
        <v>3.9307999999999992</v>
      </c>
      <c r="AP252" s="151">
        <v>3.7803879999999981</v>
      </c>
      <c r="AQ252" s="151">
        <v>4.1963916106594192</v>
      </c>
      <c r="AR252" s="152">
        <v>5.1650093873281548</v>
      </c>
      <c r="AS252" s="150">
        <f t="shared" ref="AS252:AS253" si="1251">IF(OR(AO252&lt;0,AP252&lt;0),"NM",IF(ISERROR((AP252/AO252*100-100)),"NA",(AP252/AO252*100-100)))</f>
        <v>-3.8264984227129588</v>
      </c>
      <c r="AT252" s="151">
        <f t="shared" ref="AT252:AT253" si="1252">IF(OR(AP252&lt;0,AQ252&lt;0),"NM",IF(ISERROR((AQ252/AP252*100-100)),"NA",(AQ252/AP252*100-100)))</f>
        <v>11.004256987891765</v>
      </c>
      <c r="AU252" s="152">
        <f t="shared" ref="AU252:AU253" si="1253">IF(OR(AQ252&lt;0,AR252&lt;0),"NM",IF(ISERROR((AR252/AQ252*100-100)),"NA",(AR252/AQ252*100-100)))</f>
        <v>23.082158829226302</v>
      </c>
      <c r="AV252" s="150">
        <f t="shared" ref="AV252:AV253" si="1254">IF(OR(AI252&lt;0,AP252&lt;0),"NM",IF(ISERROR((AP252/AI252*100)),"NA",(AP252/AI252*100)))</f>
        <v>15.805545847663296</v>
      </c>
      <c r="AW252" s="151">
        <f t="shared" ref="AW252:AW253" si="1255">IF(OR(AJ252&lt;0,AQ252&lt;0),"NM",IF(ISERROR((AQ252/AJ252*100)),"NA",(AQ252/AJ252*100)))</f>
        <v>15.868938162229226</v>
      </c>
      <c r="AX252" s="152">
        <f t="shared" ref="AX252:AX253" si="1256">IF(OR(AK252&lt;0,AR252&lt;0),"NM",IF(ISERROR((AR252/AK252*100)),"NA",(AR252/AK252*100)))</f>
        <v>16.978871645600563</v>
      </c>
      <c r="AY252" s="150">
        <v>1.1155999999999993</v>
      </c>
      <c r="AZ252" s="151">
        <v>0.69195999999999813</v>
      </c>
      <c r="BA252" s="151">
        <v>0.97241188914043741</v>
      </c>
      <c r="BB252" s="152">
        <v>1.6450252229532003</v>
      </c>
      <c r="BC252" s="150">
        <f t="shared" ref="BC252:BC253" si="1257">IF(OR(AY252&lt;0,AZ252&lt;0),"NM",IF(ISERROR((AZ252/AY252*100-100)),"NA",(AZ252/AY252*100-100)))</f>
        <v>-37.97418429544652</v>
      </c>
      <c r="BD252" s="151">
        <f t="shared" ref="BD252:BD253" si="1258">IF(OR(AZ252&lt;0,BA252&lt;0),"NM",IF(ISERROR((BA252/AZ252*100-100)),"NA",(BA252/AZ252*100-100)))</f>
        <v>40.530072423325038</v>
      </c>
      <c r="BE252" s="152">
        <f t="shared" ref="BE252:BE253" si="1259">IF(OR(BA252&lt;0,BB252&lt;0),"NM",IF(ISERROR((BB252/BA252*100-100)),"NA",(BB252/BA252*100-100)))</f>
        <v>69.169591746489118</v>
      </c>
      <c r="BF252" s="150">
        <f t="shared" ref="BF252:BF253" si="1260">IF(OR(AI252&lt;0,AZ252&lt;0),"NM",IF(ISERROR((AZ252/AI252*100)),"NA",(AZ252/AI252*100)))</f>
        <v>2.8930378322936878</v>
      </c>
      <c r="BG252" s="151">
        <f t="shared" ref="BG252:BG253" si="1261">IF(OR(AJ252&lt;0,BA252&lt;0),"NM",IF(ISERROR((BA252/AJ252*100)),"NA",(BA252/AJ252*100)))</f>
        <v>3.6772412035589923</v>
      </c>
      <c r="BH252" s="152">
        <f t="shared" ref="BH252:BH253" si="1262">IF(OR(AK252&lt;0,BB252&lt;0),"NM",IF(ISERROR((BB252/AK252*100)),"NA",(BB252/AK252*100)))</f>
        <v>5.4076711230812098</v>
      </c>
      <c r="BI252" s="150">
        <v>56.25</v>
      </c>
      <c r="BJ252" s="151">
        <v>14.16</v>
      </c>
      <c r="BK252" s="151">
        <v>20.990000000000002</v>
      </c>
      <c r="BL252" s="152">
        <f t="shared" ref="BL252:BL253" si="1263">100-BI252-BJ252-BK252</f>
        <v>8.5999999999999979</v>
      </c>
      <c r="BM252" s="151">
        <v>-6.5490550864495418</v>
      </c>
      <c r="BN252" s="151">
        <v>-4.1548550000000004</v>
      </c>
      <c r="BO252" s="151">
        <v>1.3792548148148147</v>
      </c>
      <c r="BP252" s="151"/>
      <c r="BQ252" s="152"/>
      <c r="BR252" s="150"/>
      <c r="BS252" s="151"/>
    </row>
    <row r="253" spans="2:71" ht="12.75">
      <c r="B253" s="252" t="s">
        <v>583</v>
      </c>
      <c r="C253" s="165" t="s">
        <v>1403</v>
      </c>
      <c r="D253" s="177" t="s">
        <v>106</v>
      </c>
      <c r="E253" s="105" t="s">
        <v>286</v>
      </c>
      <c r="F253" s="148">
        <f>VLOOKUP($B253,Snapshot!$D:$AJ,2,FALSE)</f>
        <v>6934.2</v>
      </c>
      <c r="G253" s="148">
        <f>VLOOKUP($B253,Snapshot!$D:$AJ,3,FALSE)</f>
        <v>8100</v>
      </c>
      <c r="H253" s="148">
        <f t="shared" si="1244"/>
        <v>16.812321536730977</v>
      </c>
      <c r="I253" s="149">
        <f>VLOOKUP($B253,Snapshot!$D:$AJ,8,FALSE)</f>
        <v>5.0297171515100993</v>
      </c>
      <c r="J253" s="250">
        <f>IF(VLOOKUP($B253,Snapshot!$D:$AJ,28,FALSE)="#N/A N/A","NA",VLOOKUP($B253,Snapshot!$D:$AJ,30,FALSE))</f>
        <v>27.483319999999999</v>
      </c>
      <c r="K253" s="154">
        <f>IF(VLOOKUP($B253,Snapshot!$D:$AJ,29,FALSE)="#N/A N/A","NA",VLOOKUP($B253,Snapshot!$D:$AJ,31,FALSE))</f>
        <v>24.847190000000001</v>
      </c>
      <c r="L253" s="154">
        <f>IF(VLOOKUP($B253,Snapshot!$D:$AJ,30,FALSE)="#N/A N/A","NA",VLOOKUP($B253,Snapshot!$D:$AJ,32,FALSE))</f>
        <v>33.124720000000003</v>
      </c>
      <c r="M253" s="155">
        <f>IF(VLOOKUP($B253,Snapshot!$D:$AJ,31,FALSE)="#N/A N/A","NA",VLOOKUP($B253,Snapshot!$D:$AJ,33,FALSE))</f>
        <v>10.4999</v>
      </c>
      <c r="N253" s="150">
        <f>VLOOKUP($B253,Snapshot!$D:$AJ,10,FALSE)</f>
        <v>130.59642857142856</v>
      </c>
      <c r="O253" s="151">
        <f>VLOOKUP($B253,Snapshot!$D:$AJ,11,FALSE)</f>
        <v>133.23517987533396</v>
      </c>
      <c r="P253" s="151">
        <f>VLOOKUP($B253,Snapshot!$D:$AJ,12,FALSE)</f>
        <v>150.79299882769067</v>
      </c>
      <c r="Q253" s="152">
        <f>VLOOKUP($B253,Snapshot!$D:$AJ,13,FALSE)</f>
        <v>192.68994795223279</v>
      </c>
      <c r="R253" s="150">
        <f t="shared" si="1245"/>
        <v>2.0205386416537019</v>
      </c>
      <c r="S253" s="151">
        <f t="shared" si="1246"/>
        <v>13.17806525932963</v>
      </c>
      <c r="T253" s="152">
        <f t="shared" si="1247"/>
        <v>27.78441270500711</v>
      </c>
      <c r="U253" s="150">
        <f>VLOOKUP($B253,Snapshot!$D:$AJ,17,FALSE)</f>
        <v>52.04481283763208</v>
      </c>
      <c r="V253" s="151">
        <f>VLOOKUP($B253,Snapshot!$D:$AJ,18,FALSE)</f>
        <v>45.984893555460268</v>
      </c>
      <c r="W253" s="152">
        <f>VLOOKUP($B253,Snapshot!$D:$AJ,19,FALSE)</f>
        <v>35.986308957429195</v>
      </c>
      <c r="X253" s="150">
        <f>VLOOKUP($B253,Snapshot!$D:$AJ,20,FALSE)</f>
        <v>11.86309171063532</v>
      </c>
      <c r="Y253" s="151">
        <f>VLOOKUP($B253,Snapshot!$D:$AJ,21,FALSE)</f>
        <v>10.772146630915245</v>
      </c>
      <c r="Z253" s="152">
        <f>VLOOKUP($B253,Snapshot!$D:$AJ,22,FALSE)</f>
        <v>9.3873398550953961</v>
      </c>
      <c r="AA253" s="150">
        <f>VLOOKUP($B253,Snapshot!$D:$AJ,23,FALSE)</f>
        <v>28.111178028157983</v>
      </c>
      <c r="AB253" s="151">
        <f>VLOOKUP($B253,Snapshot!$D:$AJ,24,FALSE)</f>
        <v>23.437526266670652</v>
      </c>
      <c r="AC253" s="152">
        <f>VLOOKUP($B253,Snapshot!$D:$AJ,25,FALSE)</f>
        <v>19.076700512610497</v>
      </c>
      <c r="AD253" s="151">
        <f>VLOOKUP($B253,Snapshot!$D:$AJ,26,FALSE)</f>
        <v>23.971900011599587</v>
      </c>
      <c r="AE253" s="151">
        <f>VLOOKUP($B253,Snapshot!$D:$AJ,27,FALSE)</f>
        <v>24.396834741880387</v>
      </c>
      <c r="AF253" s="262">
        <f>VLOOKUP($B253,Snapshot!$D:$AJ,28,FALSE)</f>
        <v>27.453032200752325</v>
      </c>
      <c r="AG253" s="152">
        <f>VLOOKUP($B253,Snapshot!$D:$AJ,29,FALSE)</f>
        <v>1.0094891984655765</v>
      </c>
      <c r="AH253" s="150">
        <v>80.146000000000001</v>
      </c>
      <c r="AI253" s="151">
        <v>91.79</v>
      </c>
      <c r="AJ253" s="151">
        <v>103.18015452973053</v>
      </c>
      <c r="AK253" s="152">
        <v>118.08029364824073</v>
      </c>
      <c r="AL253" s="150">
        <f t="shared" si="1248"/>
        <v>14.528485513937056</v>
      </c>
      <c r="AM253" s="151">
        <f t="shared" si="1249"/>
        <v>12.408927475466314</v>
      </c>
      <c r="AN253" s="152">
        <f t="shared" si="1250"/>
        <v>14.44089630067073</v>
      </c>
      <c r="AO253" s="150">
        <v>14.061999999999999</v>
      </c>
      <c r="AP253" s="151">
        <v>14.97747</v>
      </c>
      <c r="AQ253" s="151">
        <v>17.676083234630649</v>
      </c>
      <c r="AR253" s="152">
        <v>21.4924038864424</v>
      </c>
      <c r="AS253" s="150">
        <f t="shared" si="1251"/>
        <v>6.5102403641018327</v>
      </c>
      <c r="AT253" s="151">
        <f t="shared" si="1252"/>
        <v>18.017817659662484</v>
      </c>
      <c r="AU253" s="152">
        <f t="shared" si="1253"/>
        <v>21.590307089835875</v>
      </c>
      <c r="AV253" s="150">
        <f t="shared" si="1254"/>
        <v>16.31710425972328</v>
      </c>
      <c r="AW253" s="151">
        <f t="shared" si="1255"/>
        <v>17.131281994288379</v>
      </c>
      <c r="AX253" s="152">
        <f t="shared" si="1256"/>
        <v>18.201516292352661</v>
      </c>
      <c r="AY253" s="150">
        <v>8.1259999999999994</v>
      </c>
      <c r="AZ253" s="151">
        <v>8.2664700000000018</v>
      </c>
      <c r="BA253" s="151">
        <v>9.6658457381368628</v>
      </c>
      <c r="BB253" s="152">
        <v>12.351444209450149</v>
      </c>
      <c r="BC253" s="150">
        <f t="shared" si="1257"/>
        <v>1.7286487816884346</v>
      </c>
      <c r="BD253" s="151">
        <f t="shared" si="1258"/>
        <v>16.92833504672322</v>
      </c>
      <c r="BE253" s="152">
        <f t="shared" si="1259"/>
        <v>27.784412705007114</v>
      </c>
      <c r="BF253" s="150">
        <f t="shared" si="1260"/>
        <v>9.0058503104913399</v>
      </c>
      <c r="BG253" s="151">
        <f t="shared" si="1261"/>
        <v>9.3679310543693042</v>
      </c>
      <c r="BH253" s="152">
        <f t="shared" si="1262"/>
        <v>10.460207904161299</v>
      </c>
      <c r="BI253" s="150">
        <v>0</v>
      </c>
      <c r="BJ253" s="151">
        <v>41.43</v>
      </c>
      <c r="BK253" s="151">
        <v>47.300000000000004</v>
      </c>
      <c r="BL253" s="152">
        <f t="shared" si="1263"/>
        <v>11.269999999999996</v>
      </c>
      <c r="BM253" s="151">
        <v>-3.0046160302140095</v>
      </c>
      <c r="BN253" s="151">
        <v>33.124720000000003</v>
      </c>
      <c r="BO253" s="151">
        <v>37.403314504181601</v>
      </c>
      <c r="BP253" s="151"/>
      <c r="BQ253" s="152"/>
      <c r="BR253" s="150"/>
      <c r="BS253" s="151"/>
    </row>
    <row r="254" spans="2:71" ht="12.75">
      <c r="B254" s="252" t="s">
        <v>191</v>
      </c>
      <c r="C254" s="165" t="s">
        <v>456</v>
      </c>
      <c r="D254" s="177" t="s">
        <v>106</v>
      </c>
      <c r="E254" s="105" t="s">
        <v>286</v>
      </c>
      <c r="F254" s="148">
        <f>VLOOKUP($B254,Snapshot!$D:$AJ,2,FALSE)</f>
        <v>1901.45</v>
      </c>
      <c r="G254" s="148">
        <f>VLOOKUP($B254,Snapshot!$D:$AJ,3,FALSE)</f>
        <v>2300</v>
      </c>
      <c r="H254" s="148">
        <f t="shared" ref="H254" si="1264">IF(IFERROR(((IF(G254&lt;0,"-",G254))/F254*100-100),"-")=-100,"-",(IFERROR(((IF(G254&lt;0,"-",G254))/F254*100-100),"-")))</f>
        <v>20.960319755975704</v>
      </c>
      <c r="I254" s="149">
        <f>VLOOKUP($B254,Snapshot!$D:$AJ,8,FALSE)</f>
        <v>2.6587401433691751</v>
      </c>
      <c r="J254" s="250">
        <f>IF(VLOOKUP($B254,Snapshot!$D:$AJ,28,FALSE)="#N/A N/A","NA",VLOOKUP($B254,Snapshot!$D:$AJ,30,FALSE))</f>
        <v>3.0065849999999998</v>
      </c>
      <c r="K254" s="154">
        <f>IF(VLOOKUP($B254,Snapshot!$D:$AJ,29,FALSE)="#N/A N/A","NA",VLOOKUP($B254,Snapshot!$D:$AJ,31,FALSE))</f>
        <v>-2.027517</v>
      </c>
      <c r="L254" s="154">
        <f>IF(VLOOKUP($B254,Snapshot!$D:$AJ,30,FALSE)="#N/A N/A","NA",VLOOKUP($B254,Snapshot!$D:$AJ,32,FALSE))</f>
        <v>13.36712</v>
      </c>
      <c r="M254" s="155">
        <f>IF(VLOOKUP($B254,Snapshot!$D:$AJ,31,FALSE)="#N/A N/A","NA",VLOOKUP($B254,Snapshot!$D:$AJ,33,FALSE))</f>
        <v>-17.054179999999999</v>
      </c>
      <c r="N254" s="150">
        <f>VLOOKUP($B254,Snapshot!$D:$AJ,10,FALSE)</f>
        <v>52.352087114337564</v>
      </c>
      <c r="O254" s="151">
        <f>VLOOKUP($B254,Snapshot!$D:$AJ,11,FALSE)</f>
        <v>66.869881710646041</v>
      </c>
      <c r="P254" s="151">
        <f>VLOOKUP($B254,Snapshot!$D:$AJ,12,FALSE)</f>
        <v>71.860137805872043</v>
      </c>
      <c r="Q254" s="152">
        <f>VLOOKUP($B254,Snapshot!$D:$AJ,13,FALSE)</f>
        <v>86.742714874362917</v>
      </c>
      <c r="R254" s="150">
        <f t="shared" ref="R254" si="1265">IF(AND(N254&lt;0,O254&gt;0),"LP",IF(AND(N254&gt;0,O254&lt;0),"PL",IF(OR(N254&lt;0,O254&lt;0),"Loss",IF(ISERROR((+O254/N254-1)*100),"NA",(+O254/N254-1)*100))))</f>
        <v>27.73107128394221</v>
      </c>
      <c r="S254" s="151">
        <f t="shared" ref="S254" si="1266">IF(AND(O254&lt;0,P254&gt;0),"LP",IF(AND(O254&gt;0,P254&lt;0),"PL",IF(OR(O254&lt;0,P254&lt;0),"Loss",IF(ISERROR((+P254/O254-1)*100),"NA",(+P254/O254-1)*100))))</f>
        <v>7.4626363432485743</v>
      </c>
      <c r="T254" s="152">
        <f t="shared" ref="T254" si="1267">IF(AND(P254&lt;0,Q254&gt;0),"LP",IF(AND(P254&gt;0,Q254&lt;0),"PL",IF(OR(P254&lt;0,Q254&lt;0),"Loss",IF(ISERROR((+Q254/P254-1)*100),"NA",(+Q254/P254-1)*100))))</f>
        <v>20.71047666050363</v>
      </c>
      <c r="U254" s="150">
        <f>VLOOKUP($B254,Snapshot!$D:$AJ,17,FALSE)</f>
        <v>28.43507347938495</v>
      </c>
      <c r="V254" s="151">
        <f>VLOOKUP($B254,Snapshot!$D:$AJ,18,FALSE)</f>
        <v>26.460427965455743</v>
      </c>
      <c r="W254" s="152">
        <f>VLOOKUP($B254,Snapshot!$D:$AJ,19,FALSE)</f>
        <v>21.920572842964816</v>
      </c>
      <c r="X254" s="150">
        <f>VLOOKUP($B254,Snapshot!$D:$AJ,20,FALSE)</f>
        <v>4.9075727437119845</v>
      </c>
      <c r="Y254" s="151">
        <f>VLOOKUP($B254,Snapshot!$D:$AJ,21,FALSE)</f>
        <v>4.6042680705237453</v>
      </c>
      <c r="Z254" s="152">
        <f>VLOOKUP($B254,Snapshot!$D:$AJ,22,FALSE)</f>
        <v>4.2474120044939365</v>
      </c>
      <c r="AA254" s="150">
        <f>VLOOKUP($B254,Snapshot!$D:$AJ,23,FALSE)</f>
        <v>16.998507061713234</v>
      </c>
      <c r="AB254" s="151">
        <f>VLOOKUP($B254,Snapshot!$D:$AJ,24,FALSE)</f>
        <v>16.279696414867196</v>
      </c>
      <c r="AC254" s="152">
        <f>VLOOKUP($B254,Snapshot!$D:$AJ,25,FALSE)</f>
        <v>13.753852716402488</v>
      </c>
      <c r="AD254" s="151">
        <f>VLOOKUP($B254,Snapshot!$D:$AJ,26,FALSE)</f>
        <v>18.325769288314795</v>
      </c>
      <c r="AE254" s="151">
        <f>VLOOKUP($B254,Snapshot!$D:$AJ,27,FALSE)</f>
        <v>16.868417183077973</v>
      </c>
      <c r="AF254" s="262">
        <f>VLOOKUP($B254,Snapshot!$D:$AJ,28,FALSE)</f>
        <v>18.966775445768501</v>
      </c>
      <c r="AG254" s="152">
        <f>VLOOKUP($B254,Snapshot!$D:$AJ,29,FALSE)</f>
        <v>1.5777433011649005</v>
      </c>
      <c r="AH254" s="150">
        <v>60.158999999999999</v>
      </c>
      <c r="AI254" s="151">
        <v>71.471999999999994</v>
      </c>
      <c r="AJ254" s="151">
        <v>70.716125567728653</v>
      </c>
      <c r="AK254" s="152">
        <v>79.225137159722976</v>
      </c>
      <c r="AL254" s="150">
        <f t="shared" ref="AL254" si="1268">IF(OR(AH254&lt;0,AI254&lt;0),"NM",IF(ISERROR((AI254/AH254*100-100)),"NA",(AI254/AH254*100-100)))</f>
        <v>18.805166309280395</v>
      </c>
      <c r="AM254" s="151">
        <f t="shared" ref="AM254" si="1269">IF(OR(AI254&lt;0,AJ254&lt;0),"NM",IF(ISERROR((AJ254/AI254*100-100)),"NA",(AJ254/AI254*100-100)))</f>
        <v>-1.0575811958128156</v>
      </c>
      <c r="AN254" s="152">
        <f t="shared" ref="AN254" si="1270">IF(OR(AJ254&lt;0,AK254&lt;0),"NM",IF(ISERROR((AK254/AJ254*100-100)),"NA",(AK254/AJ254*100-100)))</f>
        <v>12.03263261905488</v>
      </c>
      <c r="AO254" s="150">
        <v>10.243</v>
      </c>
      <c r="AP254" s="151">
        <v>13.028</v>
      </c>
      <c r="AQ254" s="151">
        <v>13.140055560771334</v>
      </c>
      <c r="AR254" s="152">
        <v>15.448901746145978</v>
      </c>
      <c r="AS254" s="150">
        <f t="shared" ref="AS254" si="1271">IF(OR(AO254&lt;0,AP254&lt;0),"NM",IF(ISERROR((AP254/AO254*100-100)),"NA",(AP254/AO254*100-100)))</f>
        <v>27.189300009762761</v>
      </c>
      <c r="AT254" s="151">
        <f t="shared" ref="AT254" si="1272">IF(OR(AP254&lt;0,AQ254&lt;0),"NM",IF(ISERROR((AQ254/AP254*100-100)),"NA",(AQ254/AP254*100-100)))</f>
        <v>0.86011330036330946</v>
      </c>
      <c r="AU254" s="152">
        <f t="shared" ref="AU254" si="1273">IF(OR(AQ254&lt;0,AR254&lt;0),"NM",IF(ISERROR((AR254/AQ254*100-100)),"NA",(AR254/AQ254*100-100)))</f>
        <v>17.571053445675929</v>
      </c>
      <c r="AV254" s="150">
        <f t="shared" ref="AV254" si="1274">IF(OR(AI254&lt;0,AP254&lt;0),"NM",IF(ISERROR((AP254/AI254*100)),"NA",(AP254/AI254*100)))</f>
        <v>18.228117304678758</v>
      </c>
      <c r="AW254" s="151">
        <f t="shared" ref="AW254" si="1275">IF(OR(AJ254&lt;0,AQ254&lt;0),"NM",IF(ISERROR((AQ254/AJ254*100)),"NA",(AQ254/AJ254*100)))</f>
        <v>18.58141329898849</v>
      </c>
      <c r="AX254" s="152">
        <f t="shared" ref="AX254" si="1276">IF(OR(AK254&lt;0,AR254&lt;0),"NM",IF(ISERROR((AR254/AK254*100)),"NA",(AR254/AK254*100)))</f>
        <v>19.499999999999996</v>
      </c>
      <c r="AY254" s="150">
        <v>5.7691999999999997</v>
      </c>
      <c r="AZ254" s="151">
        <v>7.3490000000000002</v>
      </c>
      <c r="BA254" s="151">
        <v>7.9477312413294472</v>
      </c>
      <c r="BB254" s="152">
        <v>9.5937442651045384</v>
      </c>
      <c r="BC254" s="150">
        <f t="shared" ref="BC254" si="1277">IF(OR(AY254&lt;0,AZ254&lt;0),"NM",IF(ISERROR((AZ254/AY254*100-100)),"NA",(AZ254/AY254*100-100)))</f>
        <v>27.383346044512251</v>
      </c>
      <c r="BD254" s="151">
        <f t="shared" ref="BD254" si="1278">IF(OR(AZ254&lt;0,BA254&lt;0),"NM",IF(ISERROR((BA254/AZ254*100-100)),"NA",(BA254/AZ254*100-100)))</f>
        <v>8.1471117339698935</v>
      </c>
      <c r="BE254" s="152">
        <f t="shared" ref="BE254" si="1279">IF(OR(BA254&lt;0,BB254&lt;0),"NM",IF(ISERROR((BB254/BA254*100-100)),"NA",(BB254/BA254*100-100)))</f>
        <v>20.71047666050363</v>
      </c>
      <c r="BF254" s="150">
        <f t="shared" ref="BF254" si="1280">IF(OR(AI254&lt;0,AZ254&lt;0),"NM",IF(ISERROR((AZ254/AI254*100)),"NA",(AZ254/AI254*100)))</f>
        <v>10.282348332214015</v>
      </c>
      <c r="BG254" s="151">
        <f t="shared" ref="BG254" si="1281">IF(OR(AJ254&lt;0,BA254&lt;0),"NM",IF(ISERROR((BA254/AJ254*100)),"NA",(BA254/AJ254*100)))</f>
        <v>11.238923481062994</v>
      </c>
      <c r="BH254" s="152">
        <f t="shared" ref="BH254" si="1282">IF(OR(AK254&lt;0,BB254&lt;0),"NM",IF(ISERROR((BB254/AK254*100)),"NA",(BB254/AK254*100)))</f>
        <v>12.109470060951654</v>
      </c>
      <c r="BI254" s="150">
        <v>23.16</v>
      </c>
      <c r="BJ254" s="151">
        <v>30.31</v>
      </c>
      <c r="BK254" s="151">
        <v>27.1</v>
      </c>
      <c r="BL254" s="152">
        <f t="shared" ref="BL254" si="1283">100-BI254-BJ254-BK254</f>
        <v>19.43</v>
      </c>
      <c r="BM254" s="151">
        <v>-22.610907610907603</v>
      </c>
      <c r="BN254" s="151">
        <v>13.36712</v>
      </c>
      <c r="BO254" s="151">
        <v>13.928730752688171</v>
      </c>
      <c r="BP254" s="151"/>
      <c r="BQ254" s="152"/>
      <c r="BR254" s="150"/>
      <c r="BS254" s="151"/>
    </row>
    <row r="255" spans="2:71" ht="12.75">
      <c r="B255" s="252" t="s">
        <v>192</v>
      </c>
      <c r="C255" s="165" t="s">
        <v>457</v>
      </c>
      <c r="D255" s="177" t="s">
        <v>106</v>
      </c>
      <c r="E255" s="105" t="s">
        <v>286</v>
      </c>
      <c r="F255" s="148">
        <f>VLOOKUP($B255,Snapshot!$D:$AJ,2,FALSE)</f>
        <v>1808.7</v>
      </c>
      <c r="G255" s="148">
        <f>VLOOKUP($B255,Snapshot!$D:$AJ,3,FALSE)</f>
        <v>2200</v>
      </c>
      <c r="H255" s="148">
        <f t="shared" ref="H255" si="1284">IF(IFERROR(((IF(G255&lt;0,"-",G255))/F255*100-100),"-")=-100,"-",(IFERROR(((IF(G255&lt;0,"-",G255))/F255*100-100),"-")))</f>
        <v>21.634322994415882</v>
      </c>
      <c r="I255" s="149">
        <f>VLOOKUP($B255,Snapshot!$D:$AJ,8,FALSE)</f>
        <v>57.881795649806449</v>
      </c>
      <c r="J255" s="250">
        <f>IF(VLOOKUP($B255,Snapshot!$D:$AJ,28,FALSE)="#N/A N/A","NA",VLOOKUP($B255,Snapshot!$D:$AJ,30,FALSE))</f>
        <v>24.202580000000001</v>
      </c>
      <c r="K255" s="154">
        <f>IF(VLOOKUP($B255,Snapshot!$D:$AJ,29,FALSE)="#N/A N/A","NA",VLOOKUP($B255,Snapshot!$D:$AJ,31,FALSE))</f>
        <v>16.89772</v>
      </c>
      <c r="L255" s="154">
        <f>IF(VLOOKUP($B255,Snapshot!$D:$AJ,30,FALSE)="#N/A N/A","NA",VLOOKUP($B255,Snapshot!$D:$AJ,32,FALSE))</f>
        <v>43.405349999999999</v>
      </c>
      <c r="M255" s="155">
        <f>IF(VLOOKUP($B255,Snapshot!$D:$AJ,31,FALSE)="#N/A N/A","NA",VLOOKUP($B255,Snapshot!$D:$AJ,33,FALSE))</f>
        <v>23.368120000000001</v>
      </c>
      <c r="N255" s="150">
        <f>VLOOKUP($B255,Snapshot!$D:$AJ,10,FALSE)</f>
        <v>54.798826721868913</v>
      </c>
      <c r="O255" s="151">
        <f>VLOOKUP($B255,Snapshot!$D:$AJ,11,FALSE)</f>
        <v>57.893047670382131</v>
      </c>
      <c r="P255" s="151">
        <f>VLOOKUP($B255,Snapshot!$D:$AJ,12,FALSE)</f>
        <v>62.452721589449403</v>
      </c>
      <c r="Q255" s="152">
        <f>VLOOKUP($B255,Snapshot!$D:$AJ,13,FALSE)</f>
        <v>69.447321495345534</v>
      </c>
      <c r="R255" s="150">
        <f t="shared" ref="R255" si="1285">IF(AND(N255&lt;0,O255&gt;0),"LP",IF(AND(N255&gt;0,O255&lt;0),"PL",IF(OR(N255&lt;0,O255&lt;0),"Loss",IF(ISERROR((+O255/N255-1)*100),"NA",(+O255/N255-1)*100))))</f>
        <v>5.6465094849893704</v>
      </c>
      <c r="S255" s="151">
        <f t="shared" ref="S255" si="1286">IF(AND(O255&lt;0,P255&gt;0),"LP",IF(AND(O255&gt;0,P255&lt;0),"PL",IF(OR(O255&lt;0,P255&lt;0),"Loss",IF(ISERROR((+P255/O255-1)*100),"NA",(+P255/O255-1)*100))))</f>
        <v>7.8760302014640349</v>
      </c>
      <c r="T255" s="152">
        <f t="shared" ref="T255" si="1287">IF(AND(P255&lt;0,Q255&gt;0),"LP",IF(AND(P255&gt;0,Q255&lt;0),"PL",IF(OR(P255&lt;0,Q255&lt;0),"Loss",IF(ISERROR((+Q255/P255-1)*100),"NA",(+Q255/P255-1)*100))))</f>
        <v>11.199832013530342</v>
      </c>
      <c r="U255" s="150">
        <f>VLOOKUP($B255,Snapshot!$D:$AJ,17,FALSE)</f>
        <v>31.242093356320645</v>
      </c>
      <c r="V255" s="151">
        <f>VLOOKUP($B255,Snapshot!$D:$AJ,18,FALSE)</f>
        <v>28.961107762284566</v>
      </c>
      <c r="W255" s="152">
        <f>VLOOKUP($B255,Snapshot!$D:$AJ,19,FALSE)</f>
        <v>26.044201000915809</v>
      </c>
      <c r="X255" s="150">
        <f>VLOOKUP($B255,Snapshot!$D:$AJ,20,FALSE)</f>
        <v>7.17320043355023</v>
      </c>
      <c r="Y255" s="151">
        <f>VLOOKUP($B255,Snapshot!$D:$AJ,21,FALSE)</f>
        <v>7.3961058247480738</v>
      </c>
      <c r="Z255" s="152">
        <f>VLOOKUP($B255,Snapshot!$D:$AJ,22,FALSE)</f>
        <v>7.5091263601089935</v>
      </c>
      <c r="AA255" s="150">
        <f>VLOOKUP($B255,Snapshot!$D:$AJ,23,FALSE)</f>
        <v>18.983745024333874</v>
      </c>
      <c r="AB255" s="151">
        <f>VLOOKUP($B255,Snapshot!$D:$AJ,24,FALSE)</f>
        <v>18.072350476047205</v>
      </c>
      <c r="AC255" s="152">
        <f>VLOOKUP($B255,Snapshot!$D:$AJ,25,FALSE)</f>
        <v>16.074467223148922</v>
      </c>
      <c r="AD255" s="151">
        <f>VLOOKUP($B255,Snapshot!$D:$AJ,26,FALSE)</f>
        <v>23.493854221996123</v>
      </c>
      <c r="AE255" s="151">
        <f>VLOOKUP($B255,Snapshot!$D:$AJ,27,FALSE)</f>
        <v>25.366393318800952</v>
      </c>
      <c r="AF255" s="262">
        <f>VLOOKUP($B255,Snapshot!$D:$AJ,28,FALSE)</f>
        <v>28.61361574098207</v>
      </c>
      <c r="AG255" s="152">
        <f>VLOOKUP($B255,Snapshot!$D:$AJ,29,FALSE)</f>
        <v>2.6538397744236191</v>
      </c>
      <c r="AH255" s="150">
        <v>1014.56</v>
      </c>
      <c r="AI255" s="151">
        <v>1099.1300000000001</v>
      </c>
      <c r="AJ255" s="151">
        <v>1161.2960814484716</v>
      </c>
      <c r="AK255" s="152">
        <v>1269.4664569074544</v>
      </c>
      <c r="AL255" s="150">
        <f t="shared" ref="AL255" si="1288">IF(OR(AH255&lt;0,AI255&lt;0),"NM",IF(ISERROR((AI255/AH255*100-100)),"NA",(AI255/AH255*100-100)))</f>
        <v>8.3356331808863047</v>
      </c>
      <c r="AM255" s="151">
        <f t="shared" ref="AM255" si="1289">IF(OR(AI255&lt;0,AJ255&lt;0),"NM",IF(ISERROR((AJ255/AI255*100-100)),"NA",(AJ255/AI255*100-100)))</f>
        <v>5.655935280491974</v>
      </c>
      <c r="AN255" s="152">
        <f t="shared" ref="AN255" si="1290">IF(OR(AJ255&lt;0,AK255&lt;0),"NM",IF(ISERROR((AK255/AJ255*100-100)),"NA",(AK255/AJ255*100-100)))</f>
        <v>9.3146250286200143</v>
      </c>
      <c r="AO255" s="150">
        <v>226.29</v>
      </c>
      <c r="AP255" s="151">
        <v>242.00000000000011</v>
      </c>
      <c r="AQ255" s="151">
        <v>254.06717193110748</v>
      </c>
      <c r="AR255" s="152">
        <v>285.2469967766807</v>
      </c>
      <c r="AS255" s="150">
        <f t="shared" ref="AS255" si="1291">IF(OR(AO255&lt;0,AP255&lt;0),"NM",IF(ISERROR((AP255/AO255*100-100)),"NA",(AP255/AO255*100-100)))</f>
        <v>6.9424190198418501</v>
      </c>
      <c r="AT255" s="151">
        <f t="shared" ref="AT255" si="1292">IF(OR(AP255&lt;0,AQ255&lt;0),"NM",IF(ISERROR((AQ255/AP255*100-100)),"NA",(AQ255/AP255*100-100)))</f>
        <v>4.986434682275771</v>
      </c>
      <c r="AU255" s="152">
        <f t="shared" ref="AU255" si="1293">IF(OR(AQ255&lt;0,AR255&lt;0),"NM",IF(ISERROR((AR255/AQ255*100-100)),"NA",(AR255/AQ255*100-100)))</f>
        <v>12.272276110519272</v>
      </c>
      <c r="AV255" s="150">
        <f t="shared" ref="AV255" si="1294">IF(OR(AI255&lt;0,AP255&lt;0),"NM",IF(ISERROR((AP255/AI255*100)),"NA",(AP255/AI255*100)))</f>
        <v>22.017413772711151</v>
      </c>
      <c r="AW255" s="151">
        <f t="shared" ref="AW255" si="1295">IF(OR(AJ255&lt;0,AQ255&lt;0),"NM",IF(ISERROR((AQ255/AJ255*100)),"NA",(AQ255/AJ255*100)))</f>
        <v>21.87789797880075</v>
      </c>
      <c r="AX255" s="152">
        <f t="shared" ref="AX255" si="1296">IF(OR(AK255&lt;0,AR255&lt;0),"NM",IF(ISERROR((AR255/AK255*100)),"NA",(AR255/AK255*100)))</f>
        <v>22.469833308677611</v>
      </c>
      <c r="AY255" s="150">
        <v>148.49</v>
      </c>
      <c r="AZ255" s="151">
        <v>157.02000000000012</v>
      </c>
      <c r="BA255" s="151">
        <v>172.02255202249458</v>
      </c>
      <c r="BB255" s="152">
        <v>191.28878887440192</v>
      </c>
      <c r="BC255" s="150">
        <f t="shared" ref="BC255" si="1297">IF(OR(AY255&lt;0,AZ255&lt;0),"NM",IF(ISERROR((AZ255/AY255*100-100)),"NA",(AZ255/AY255*100-100)))</f>
        <v>5.7444945787595856</v>
      </c>
      <c r="BD255" s="151">
        <f t="shared" ref="BD255" si="1298">IF(OR(AZ255&lt;0,BA255&lt;0),"NM",IF(ISERROR((BA255/AZ255*100-100)),"NA",(BA255/AZ255*100-100)))</f>
        <v>9.5545484794895117</v>
      </c>
      <c r="BE255" s="152">
        <f t="shared" ref="BE255" si="1299">IF(OR(BA255&lt;0,BB255&lt;0),"NM",IF(ISERROR((BB255/BA255*100-100)),"NA",(BB255/BA255*100-100)))</f>
        <v>11.199832013530411</v>
      </c>
      <c r="BF255" s="150">
        <f t="shared" ref="BF255" si="1300">IF(OR(AI255&lt;0,AZ255&lt;0),"NM",IF(ISERROR((AZ255/AI255*100)),"NA",(AZ255/AI255*100)))</f>
        <v>14.285844258640934</v>
      </c>
      <c r="BG255" s="151">
        <f t="shared" ref="BG255" si="1301">IF(OR(AJ255&lt;0,BA255&lt;0),"NM",IF(ISERROR((BA255/AJ255*100)),"NA",(BA255/AJ255*100)))</f>
        <v>14.812979632888521</v>
      </c>
      <c r="BH255" s="152">
        <f t="shared" ref="BH255" si="1302">IF(OR(AK255&lt;0,BB255&lt;0),"NM",IF(ISERROR((BB255/AK255*100)),"NA",(BB255/AK255*100)))</f>
        <v>15.068439802686894</v>
      </c>
      <c r="BI255" s="150">
        <v>60.81</v>
      </c>
      <c r="BJ255" s="151">
        <v>18.73</v>
      </c>
      <c r="BK255" s="151">
        <v>15.8</v>
      </c>
      <c r="BL255" s="152">
        <f t="shared" ref="BL255" si="1303">100-BI255-BJ255-BK255</f>
        <v>4.6599999999999966</v>
      </c>
      <c r="BM255" s="151">
        <v>-1.0882642458711445</v>
      </c>
      <c r="BN255" s="151">
        <v>43.405349999999999</v>
      </c>
      <c r="BO255" s="151">
        <v>62.351520955794506</v>
      </c>
      <c r="BP255" s="151"/>
      <c r="BQ255" s="152"/>
      <c r="BR255" s="150"/>
      <c r="BS255" s="151"/>
    </row>
    <row r="256" spans="2:71" ht="12.75">
      <c r="B256" s="252" t="s">
        <v>193</v>
      </c>
      <c r="C256" s="165" t="s">
        <v>458</v>
      </c>
      <c r="D256" s="177" t="s">
        <v>106</v>
      </c>
      <c r="E256" s="105" t="s">
        <v>286</v>
      </c>
      <c r="F256" s="148">
        <f>VLOOKUP($B256,Snapshot!$D:$AJ,2,FALSE)</f>
        <v>1907.2</v>
      </c>
      <c r="G256" s="148">
        <f>VLOOKUP($B256,Snapshot!$D:$AJ,3,FALSE)</f>
        <v>2200</v>
      </c>
      <c r="H256" s="148">
        <f t="shared" ref="H256" si="1304">IF(IFERROR(((IF(G256&lt;0,"-",G256))/F256*100-100),"-")=-100,"-",(IFERROR(((IF(G256&lt;0,"-",G256))/F256*100-100),"-")))</f>
        <v>15.352348993288587</v>
      </c>
      <c r="I256" s="149">
        <f>VLOOKUP($B256,Snapshot!$D:$AJ,8,FALSE)</f>
        <v>103.74333030861051</v>
      </c>
      <c r="J256" s="250">
        <f>IF(VLOOKUP($B256,Snapshot!$D:$AJ,28,FALSE)="#N/A N/A","NA",VLOOKUP($B256,Snapshot!$D:$AJ,30,FALSE))</f>
        <v>21.2075</v>
      </c>
      <c r="K256" s="154">
        <f>IF(VLOOKUP($B256,Snapshot!$D:$AJ,29,FALSE)="#N/A N/A","NA",VLOOKUP($B256,Snapshot!$D:$AJ,31,FALSE))</f>
        <v>29.243480000000002</v>
      </c>
      <c r="L256" s="154">
        <f>IF(VLOOKUP($B256,Snapshot!$D:$AJ,30,FALSE)="#N/A N/A","NA",VLOOKUP($B256,Snapshot!$D:$AJ,32,FALSE))</f>
        <v>30.700990000000001</v>
      </c>
      <c r="M256" s="155">
        <f>IF(VLOOKUP($B256,Snapshot!$D:$AJ,31,FALSE)="#N/A N/A","NA",VLOOKUP($B256,Snapshot!$D:$AJ,33,FALSE))</f>
        <v>24.322030000000002</v>
      </c>
      <c r="N256" s="150">
        <f>VLOOKUP($B256,Snapshot!$D:$AJ,10,FALSE)</f>
        <v>57.558160820739118</v>
      </c>
      <c r="O256" s="151">
        <f>VLOOKUP($B256,Snapshot!$D:$AJ,11,FALSE)</f>
        <v>63.310150168148908</v>
      </c>
      <c r="P256" s="151">
        <f>VLOOKUP($B256,Snapshot!$D:$AJ,12,FALSE)</f>
        <v>63.945917473888045</v>
      </c>
      <c r="Q256" s="152">
        <f>VLOOKUP($B256,Snapshot!$D:$AJ,13,FALSE)</f>
        <v>72.012579111477464</v>
      </c>
      <c r="R256" s="150">
        <f t="shared" ref="R256" si="1305">IF(AND(N256&lt;0,O256&gt;0),"LP",IF(AND(N256&gt;0,O256&lt;0),"PL",IF(OR(N256&lt;0,O256&lt;0),"Loss",IF(ISERROR((+O256/N256-1)*100),"NA",(+O256/N256-1)*100))))</f>
        <v>9.9933515341533496</v>
      </c>
      <c r="S256" s="151">
        <f t="shared" ref="S256" si="1306">IF(AND(O256&lt;0,P256&gt;0),"LP",IF(AND(O256&gt;0,P256&lt;0),"PL",IF(OR(O256&lt;0,P256&lt;0),"Loss",IF(ISERROR((+P256/O256-1)*100),"NA",(+P256/O256-1)*100))))</f>
        <v>1.0042107056302374</v>
      </c>
      <c r="T256" s="152">
        <f t="shared" ref="T256" si="1307">IF(AND(P256&lt;0,Q256&gt;0),"LP",IF(AND(P256&gt;0,Q256&lt;0),"PL",IF(OR(P256&lt;0,Q256&lt;0),"Loss",IF(ISERROR((+Q256/P256-1)*100),"NA",(+Q256/P256-1)*100))))</f>
        <v>12.614818828556796</v>
      </c>
      <c r="U256" s="150">
        <f>VLOOKUP($B256,Snapshot!$D:$AJ,17,FALSE)</f>
        <v>30.124711360414764</v>
      </c>
      <c r="V256" s="151">
        <f>VLOOKUP($B256,Snapshot!$D:$AJ,18,FALSE)</f>
        <v>29.82520347415133</v>
      </c>
      <c r="W256" s="152">
        <f>VLOOKUP($B256,Snapshot!$D:$AJ,19,FALSE)</f>
        <v>26.484261826640061</v>
      </c>
      <c r="X256" s="150">
        <f>VLOOKUP($B256,Snapshot!$D:$AJ,20,FALSE)</f>
        <v>8.957595248412547</v>
      </c>
      <c r="Y256" s="151">
        <f>VLOOKUP($B256,Snapshot!$D:$AJ,21,FALSE)</f>
        <v>8.9432737346086171</v>
      </c>
      <c r="Z256" s="152">
        <f>VLOOKUP($B256,Snapshot!$D:$AJ,22,FALSE)</f>
        <v>8.9208180719757504</v>
      </c>
      <c r="AA256" s="150">
        <f>VLOOKUP($B256,Snapshot!$D:$AJ,23,FALSE)</f>
        <v>22.63106193821535</v>
      </c>
      <c r="AB256" s="151">
        <f>VLOOKUP($B256,Snapshot!$D:$AJ,24,FALSE)</f>
        <v>20.891350898438422</v>
      </c>
      <c r="AC256" s="152">
        <f>VLOOKUP($B256,Snapshot!$D:$AJ,25,FALSE)</f>
        <v>18.717119040406164</v>
      </c>
      <c r="AD256" s="151">
        <f>VLOOKUP($B256,Snapshot!$D:$AJ,26,FALSE)</f>
        <v>29.765843337022929</v>
      </c>
      <c r="AE256" s="151">
        <f>VLOOKUP($B256,Snapshot!$D:$AJ,27,FALSE)</f>
        <v>30.075071260462003</v>
      </c>
      <c r="AF256" s="262">
        <f>VLOOKUP($B256,Snapshot!$D:$AJ,28,FALSE)</f>
        <v>33.791723506698759</v>
      </c>
      <c r="AG256" s="152">
        <f>VLOOKUP($B256,Snapshot!$D:$AJ,29,FALSE)</f>
        <v>2.4119127516778525</v>
      </c>
      <c r="AH256" s="150">
        <v>1467.67</v>
      </c>
      <c r="AI256" s="151">
        <v>1536.71</v>
      </c>
      <c r="AJ256" s="151">
        <v>1634.0762527780732</v>
      </c>
      <c r="AK256" s="152">
        <v>1784.8655973824807</v>
      </c>
      <c r="AL256" s="150">
        <f t="shared" ref="AL256" si="1308">IF(OR(AH256&lt;0,AI256&lt;0),"NM",IF(ISERROR((AI256/AH256*100-100)),"NA",(AI256/AH256*100-100)))</f>
        <v>4.7040547261986632</v>
      </c>
      <c r="AM256" s="151">
        <f t="shared" ref="AM256" si="1309">IF(OR(AI256&lt;0,AJ256&lt;0),"NM",IF(ISERROR((AJ256/AI256*100-100)),"NA",(AJ256/AI256*100-100)))</f>
        <v>6.3360199893326126</v>
      </c>
      <c r="AN256" s="152">
        <f t="shared" ref="AN256" si="1310">IF(OR(AJ256&lt;0,AK256&lt;0),"NM",IF(ISERROR((AK256/AJ256*100-100)),"NA",(AK256/AJ256*100-100)))</f>
        <v>9.2278034362259547</v>
      </c>
      <c r="AO256" s="150">
        <v>357.49311</v>
      </c>
      <c r="AP256" s="151">
        <v>368.18143000000003</v>
      </c>
      <c r="AQ256" s="151">
        <v>390.88291358438835</v>
      </c>
      <c r="AR256" s="152">
        <v>436.31540024997804</v>
      </c>
      <c r="AS256" s="150">
        <f t="shared" ref="AS256" si="1311">IF(OR(AO256&lt;0,AP256&lt;0),"NM",IF(ISERROR((AP256/AO256*100-100)),"NA",(AP256/AO256*100-100)))</f>
        <v>2.9897974816913262</v>
      </c>
      <c r="AT256" s="151">
        <f t="shared" ref="AT256" si="1312">IF(OR(AP256&lt;0,AQ256&lt;0),"NM",IF(ISERROR((AQ256/AP256*100-100)),"NA",(AQ256/AP256*100-100)))</f>
        <v>6.1658415483877889</v>
      </c>
      <c r="AU256" s="152">
        <f t="shared" ref="AU256" si="1313">IF(OR(AQ256&lt;0,AR256&lt;0),"NM",IF(ISERROR((AR256/AQ256*100-100)),"NA",(AR256/AQ256*100-100)))</f>
        <v>11.623042370661523</v>
      </c>
      <c r="AV256" s="150">
        <f t="shared" ref="AV256" si="1314">IF(OR(AI256&lt;0,AP256&lt;0),"NM",IF(ISERROR((AP256/AI256*100)),"NA",(AP256/AI256*100)))</f>
        <v>23.959070351595294</v>
      </c>
      <c r="AW256" s="151">
        <f t="shared" ref="AW256" si="1315">IF(OR(AJ256&lt;0,AQ256&lt;0),"NM",IF(ISERROR((AQ256/AJ256*100)),"NA",(AQ256/AJ256*100)))</f>
        <v>23.920726644173001</v>
      </c>
      <c r="AX256" s="152">
        <f t="shared" ref="AX256" si="1316">IF(OR(AK256&lt;0,AR256&lt;0),"NM",IF(ISERROR((AR256/AK256*100)),"NA",(AR256/AK256*100)))</f>
        <v>24.445280411580455</v>
      </c>
      <c r="AY256" s="150">
        <v>240.95000000000005</v>
      </c>
      <c r="AZ256" s="151">
        <v>243.37</v>
      </c>
      <c r="BA256" s="151">
        <v>265.28182571577798</v>
      </c>
      <c r="BB256" s="152">
        <v>298.74664741491102</v>
      </c>
      <c r="BC256" s="150">
        <f t="shared" ref="BC256" si="1317">IF(OR(AY256&lt;0,AZ256&lt;0),"NM",IF(ISERROR((AZ256/AY256*100-100)),"NA",(AZ256/AY256*100-100)))</f>
        <v>1.0043577505706338</v>
      </c>
      <c r="BD256" s="151">
        <f t="shared" ref="BD256" si="1318">IF(OR(AZ256&lt;0,BA256&lt;0),"NM",IF(ISERROR((BA256/AZ256*100-100)),"NA",(BA256/AZ256*100-100)))</f>
        <v>9.0035031909347936</v>
      </c>
      <c r="BE256" s="152">
        <f t="shared" ref="BE256" si="1319">IF(OR(BA256&lt;0,BB256&lt;0),"NM",IF(ISERROR((BB256/BA256*100-100)),"NA",(BB256/BA256*100-100)))</f>
        <v>12.61481882855675</v>
      </c>
      <c r="BF256" s="150">
        <f t="shared" ref="BF256" si="1320">IF(OR(AI256&lt;0,AZ256&lt;0),"NM",IF(ISERROR((AZ256/AI256*100)),"NA",(AZ256/AI256*100)))</f>
        <v>15.837080516167656</v>
      </c>
      <c r="BG256" s="151">
        <f t="shared" ref="BG256" si="1321">IF(OR(AJ256&lt;0,BA256&lt;0),"NM",IF(ISERROR((BA256/AJ256*100)),"NA",(BA256/AJ256*100)))</f>
        <v>16.234360254900931</v>
      </c>
      <c r="BH256" s="152">
        <f t="shared" ref="BH256" si="1322">IF(OR(AK256&lt;0,BB256&lt;0),"NM",IF(ISERROR((BB256/AK256*100)),"NA",(BB256/AK256*100)))</f>
        <v>16.737767137930458</v>
      </c>
      <c r="BI256" s="150">
        <v>13.13</v>
      </c>
      <c r="BJ256" s="151">
        <v>39.770000000000003</v>
      </c>
      <c r="BK256" s="151">
        <v>33.789999999999992</v>
      </c>
      <c r="BL256" s="152">
        <f t="shared" ref="BL256" si="1323">100-BI256-BJ256-BK256</f>
        <v>13.310000000000009</v>
      </c>
      <c r="BM256" s="151">
        <v>-3.4353560669350145</v>
      </c>
      <c r="BN256" s="151">
        <v>30.700990000000001</v>
      </c>
      <c r="BO256" s="151">
        <v>158.27187765830345</v>
      </c>
      <c r="BP256" s="151"/>
      <c r="BQ256" s="152"/>
      <c r="BR256" s="150"/>
      <c r="BS256" s="151"/>
    </row>
    <row r="257" spans="2:71" ht="12.75">
      <c r="B257" s="252" t="s">
        <v>600</v>
      </c>
      <c r="C257" s="165" t="s">
        <v>602</v>
      </c>
      <c r="D257" s="177" t="s">
        <v>106</v>
      </c>
      <c r="E257" s="105" t="s">
        <v>286</v>
      </c>
      <c r="F257" s="148">
        <f>VLOOKUP($B257,Snapshot!$D:$AJ,2,FALSE)</f>
        <v>5358.15</v>
      </c>
      <c r="G257" s="148">
        <f>VLOOKUP($B257,Snapshot!$D:$AJ,3,FALSE)</f>
        <v>6600</v>
      </c>
      <c r="H257" s="148">
        <f t="shared" ref="H257" si="1324">IF(IFERROR(((IF(G257&lt;0,"-",G257))/F257*100-100),"-")=-100,"-",(IFERROR(((IF(G257&lt;0,"-",G257))/F257*100-100),"-")))</f>
        <v>23.176842753562326</v>
      </c>
      <c r="I257" s="149">
        <f>VLOOKUP($B257,Snapshot!$D:$AJ,8,FALSE)</f>
        <v>6.9212174432497005</v>
      </c>
      <c r="J257" s="250">
        <f>IF(VLOOKUP($B257,Snapshot!$D:$AJ,28,FALSE)="#N/A N/A","NA",VLOOKUP($B257,Snapshot!$D:$AJ,30,FALSE))</f>
        <v>9.5086779999999997</v>
      </c>
      <c r="K257" s="154">
        <f>IF(VLOOKUP($B257,Snapshot!$D:$AJ,29,FALSE)="#N/A N/A","NA",VLOOKUP($B257,Snapshot!$D:$AJ,31,FALSE))</f>
        <v>-1.6275580000000001</v>
      </c>
      <c r="L257" s="154">
        <f>IF(VLOOKUP($B257,Snapshot!$D:$AJ,30,FALSE)="#N/A N/A","NA",VLOOKUP($B257,Snapshot!$D:$AJ,32,FALSE))</f>
        <v>13.13303</v>
      </c>
      <c r="M257" s="155">
        <f>IF(VLOOKUP($B257,Snapshot!$D:$AJ,31,FALSE)="#N/A N/A","NA",VLOOKUP($B257,Snapshot!$D:$AJ,33,FALSE))</f>
        <v>1.938644</v>
      </c>
      <c r="N257" s="150">
        <f>VLOOKUP($B257,Snapshot!$D:$AJ,10,FALSE)</f>
        <v>110.51533533459298</v>
      </c>
      <c r="O257" s="151">
        <f>VLOOKUP($B257,Snapshot!$D:$AJ,11,FALSE)</f>
        <v>123.02154995483181</v>
      </c>
      <c r="P257" s="151">
        <f>VLOOKUP($B257,Snapshot!$D:$AJ,12,FALSE)</f>
        <v>129.78184222343853</v>
      </c>
      <c r="Q257" s="152">
        <f>VLOOKUP($B257,Snapshot!$D:$AJ,13,FALSE)</f>
        <v>152.68649489791019</v>
      </c>
      <c r="R257" s="150">
        <f t="shared" ref="R257" si="1325">IF(AND(N257&lt;0,O257&gt;0),"LP",IF(AND(N257&gt;0,O257&lt;0),"PL",IF(OR(N257&lt;0,O257&lt;0),"Loss",IF(ISERROR((+O257/N257-1)*100),"NA",(+O257/N257-1)*100))))</f>
        <v>11.316270798414884</v>
      </c>
      <c r="S257" s="151">
        <f t="shared" ref="S257" si="1326">IF(AND(O257&lt;0,P257&gt;0),"LP",IF(AND(O257&gt;0,P257&lt;0),"PL",IF(OR(O257&lt;0,P257&lt;0),"Loss",IF(ISERROR((+P257/O257-1)*100),"NA",(+P257/O257-1)*100))))</f>
        <v>5.4952097994935167</v>
      </c>
      <c r="T257" s="152">
        <f t="shared" ref="T257" si="1327">IF(AND(P257&lt;0,Q257&gt;0),"LP",IF(AND(P257&gt;0,Q257&lt;0),"PL",IF(OR(P257&lt;0,Q257&lt;0),"Loss",IF(ISERROR((+Q257/P257-1)*100),"NA",(+Q257/P257-1)*100))))</f>
        <v>17.648580326851835</v>
      </c>
      <c r="U257" s="150">
        <f>VLOOKUP($B257,Snapshot!$D:$AJ,17,FALSE)</f>
        <v>43.554564236650251</v>
      </c>
      <c r="V257" s="151">
        <f>VLOOKUP($B257,Snapshot!$D:$AJ,18,FALSE)</f>
        <v>41.285821715915823</v>
      </c>
      <c r="W257" s="152">
        <f>VLOOKUP($B257,Snapshot!$D:$AJ,19,FALSE)</f>
        <v>35.092494615077683</v>
      </c>
      <c r="X257" s="150">
        <f>VLOOKUP($B257,Snapshot!$D:$AJ,20,FALSE)</f>
        <v>10.701514547987419</v>
      </c>
      <c r="Y257" s="151">
        <f>VLOOKUP($B257,Snapshot!$D:$AJ,21,FALSE)</f>
        <v>9.296547131863143</v>
      </c>
      <c r="Z257" s="152">
        <f>VLOOKUP($B257,Snapshot!$D:$AJ,22,FALSE)</f>
        <v>7.9428113054039455</v>
      </c>
      <c r="AA257" s="150">
        <f>VLOOKUP($B257,Snapshot!$D:$AJ,23,FALSE)</f>
        <v>28.631516517404847</v>
      </c>
      <c r="AB257" s="151">
        <f>VLOOKUP($B257,Snapshot!$D:$AJ,24,FALSE)</f>
        <v>27.306041647229637</v>
      </c>
      <c r="AC257" s="152">
        <f>VLOOKUP($B257,Snapshot!$D:$AJ,25,FALSE)</f>
        <v>23.27912183029505</v>
      </c>
      <c r="AD257" s="151">
        <f>VLOOKUP($B257,Snapshot!$D:$AJ,26,FALSE)</f>
        <v>25.382143646878941</v>
      </c>
      <c r="AE257" s="151">
        <f>VLOOKUP($B257,Snapshot!$D:$AJ,27,FALSE)</f>
        <v>24.137767004479691</v>
      </c>
      <c r="AF257" s="262">
        <f>VLOOKUP($B257,Snapshot!$D:$AJ,28,FALSE)</f>
        <v>24.461861041371158</v>
      </c>
      <c r="AG257" s="152">
        <f>VLOOKUP($B257,Snapshot!$D:$AJ,29,FALSE)</f>
        <v>0.83984210968337958</v>
      </c>
      <c r="AH257" s="150">
        <v>80.135999999999996</v>
      </c>
      <c r="AI257" s="151">
        <v>96.471999999999994</v>
      </c>
      <c r="AJ257" s="151">
        <v>105.64700742400001</v>
      </c>
      <c r="AK257" s="152">
        <v>118.4472744155628</v>
      </c>
      <c r="AL257" s="150">
        <f t="shared" ref="AL257" si="1328">IF(OR(AH257&lt;0,AI257&lt;0),"NM",IF(ISERROR((AI257/AH257*100-100)),"NA",(AI257/AH257*100-100)))</f>
        <v>20.385344913646804</v>
      </c>
      <c r="AM257" s="151">
        <f t="shared" ref="AM257" si="1329">IF(OR(AI257&lt;0,AJ257&lt;0),"NM",IF(ISERROR((AJ257/AI257*100-100)),"NA",(AJ257/AI257*100-100)))</f>
        <v>9.5105392486939451</v>
      </c>
      <c r="AN257" s="152">
        <f t="shared" ref="AN257" si="1330">IF(OR(AJ257&lt;0,AK257&lt;0),"NM",IF(ISERROR((AK257/AJ257*100-100)),"NA",(AK257/AJ257*100-100)))</f>
        <v>12.116071532618662</v>
      </c>
      <c r="AO257" s="150">
        <v>17.132000000000001</v>
      </c>
      <c r="AP257" s="151">
        <v>19.189</v>
      </c>
      <c r="AQ257" s="151">
        <v>19.831885309952014</v>
      </c>
      <c r="AR257" s="152">
        <v>22.860323962203616</v>
      </c>
      <c r="AS257" s="150">
        <f t="shared" ref="AS257" si="1331">IF(OR(AO257&lt;0,AP257&lt;0),"NM",IF(ISERROR((AP257/AO257*100-100)),"NA",(AP257/AO257*100-100)))</f>
        <v>12.006770954938119</v>
      </c>
      <c r="AT257" s="151">
        <f t="shared" ref="AT257" si="1332">IF(OR(AP257&lt;0,AQ257&lt;0),"NM",IF(ISERROR((AQ257/AP257*100-100)),"NA",(AQ257/AP257*100-100)))</f>
        <v>3.3502804208245038</v>
      </c>
      <c r="AU257" s="152">
        <f t="shared" ref="AU257" si="1333">IF(OR(AQ257&lt;0,AR257&lt;0),"NM",IF(ISERROR((AR257/AQ257*100-100)),"NA",(AR257/AQ257*100-100)))</f>
        <v>15.270553479511477</v>
      </c>
      <c r="AV257" s="150">
        <f t="shared" ref="AV257" si="1334">IF(OR(AI257&lt;0,AP257&lt;0),"NM",IF(ISERROR((AP257/AI257*100)),"NA",(AP257/AI257*100)))</f>
        <v>19.890745501285348</v>
      </c>
      <c r="AW257" s="151">
        <f t="shared" ref="AW257" si="1335">IF(OR(AJ257&lt;0,AQ257&lt;0),"NM",IF(ISERROR((AQ257/AJ257*100)),"NA",(AQ257/AJ257*100)))</f>
        <v>18.771838212472424</v>
      </c>
      <c r="AX257" s="152">
        <f t="shared" ref="AX257" si="1336">IF(OR(AK257&lt;0,AR257&lt;0),"NM",IF(ISERROR((AR257/AK257*100)),"NA",(AR257/AK257*100)))</f>
        <v>19.299999999999994</v>
      </c>
      <c r="AY257" s="150">
        <v>11.698</v>
      </c>
      <c r="AZ257" s="151">
        <v>13.036</v>
      </c>
      <c r="BA257" s="151">
        <v>13.763809848248332</v>
      </c>
      <c r="BB257" s="152">
        <v>16.192926885351586</v>
      </c>
      <c r="BC257" s="150">
        <f t="shared" ref="BC257" si="1337">IF(OR(AY257&lt;0,AZ257&lt;0),"NM",IF(ISERROR((AZ257/AY257*100-100)),"NA",(AZ257/AY257*100-100)))</f>
        <v>11.437852624380213</v>
      </c>
      <c r="BD257" s="151">
        <f t="shared" ref="BD257" si="1338">IF(OR(AZ257&lt;0,BA257&lt;0),"NM",IF(ISERROR((BA257/AZ257*100-100)),"NA",(BA257/AZ257*100-100)))</f>
        <v>5.5830764670783424</v>
      </c>
      <c r="BE257" s="152">
        <f t="shared" ref="BE257" si="1339">IF(OR(BA257&lt;0,BB257&lt;0),"NM",IF(ISERROR((BB257/BA257*100-100)),"NA",(BB257/BA257*100-100)))</f>
        <v>17.648580326851857</v>
      </c>
      <c r="BF257" s="150">
        <f t="shared" ref="BF257" si="1340">IF(OR(AI257&lt;0,AZ257&lt;0),"NM",IF(ISERROR((AZ257/AI257*100)),"NA",(AZ257/AI257*100)))</f>
        <v>13.512729082013433</v>
      </c>
      <c r="BG257" s="151">
        <f t="shared" ref="BG257" si="1341">IF(OR(AJ257&lt;0,BA257&lt;0),"NM",IF(ISERROR((BA257/AJ257*100)),"NA",(BA257/AJ257*100)))</f>
        <v>13.028111428664646</v>
      </c>
      <c r="BH257" s="152">
        <f t="shared" ref="BH257" si="1342">IF(OR(AK257&lt;0,BB257&lt;0),"NM",IF(ISERROR((BB257/AK257*100)),"NA",(BB257/AK257*100)))</f>
        <v>13.670999999999998</v>
      </c>
      <c r="BI257" s="150">
        <v>73.69</v>
      </c>
      <c r="BJ257" s="151">
        <v>4.46</v>
      </c>
      <c r="BK257" s="151">
        <v>13.309999999999999</v>
      </c>
      <c r="BL257" s="152">
        <f t="shared" ref="BL257" si="1343">100-BI257-BJ257-BK257</f>
        <v>8.5400000000000027</v>
      </c>
      <c r="BM257" s="151">
        <v>-10.548414023372288</v>
      </c>
      <c r="BN257" s="151">
        <v>13.13303</v>
      </c>
      <c r="BO257" s="151">
        <v>10.812955746714456</v>
      </c>
      <c r="BP257" s="151"/>
      <c r="BQ257" s="152"/>
      <c r="BR257" s="150"/>
      <c r="BS257" s="151"/>
    </row>
    <row r="258" spans="2:71" ht="12.75">
      <c r="B258" s="252" t="s">
        <v>673</v>
      </c>
      <c r="C258" s="165" t="s">
        <v>1404</v>
      </c>
      <c r="D258" s="177" t="s">
        <v>106</v>
      </c>
      <c r="E258" s="105" t="s">
        <v>286</v>
      </c>
      <c r="F258" s="148">
        <f>VLOOKUP($B258,Snapshot!$D:$AJ,2,FALSE)</f>
        <v>6139.7</v>
      </c>
      <c r="G258" s="148">
        <f>VLOOKUP($B258,Snapshot!$D:$AJ,3,FALSE)</f>
        <v>7400</v>
      </c>
      <c r="H258" s="148">
        <f t="shared" ref="H258" si="1344">IF(IFERROR(((IF(G258&lt;0,"-",G258))/F258*100-100),"-")=-100,"-",(IFERROR(((IF(G258&lt;0,"-",G258))/F258*100-100),"-")))</f>
        <v>20.527061582813502</v>
      </c>
      <c r="I258" s="149">
        <f>VLOOKUP($B258,Snapshot!$D:$AJ,8,FALSE)</f>
        <v>21.780229671259857</v>
      </c>
      <c r="J258" s="250">
        <f>IF(VLOOKUP($B258,Snapshot!$D:$AJ,28,FALSE)="#N/A N/A","NA",VLOOKUP($B258,Snapshot!$D:$AJ,30,FALSE))</f>
        <v>14.28119</v>
      </c>
      <c r="K258" s="154">
        <f>IF(VLOOKUP($B258,Snapshot!$D:$AJ,29,FALSE)="#N/A N/A","NA",VLOOKUP($B258,Snapshot!$D:$AJ,31,FALSE))</f>
        <v>24.569109999999998</v>
      </c>
      <c r="L258" s="154">
        <f>IF(VLOOKUP($B258,Snapshot!$D:$AJ,30,FALSE)="#N/A N/A","NA",VLOOKUP($B258,Snapshot!$D:$AJ,32,FALSE))</f>
        <v>12.929600000000001</v>
      </c>
      <c r="M258" s="155">
        <f>IF(VLOOKUP($B258,Snapshot!$D:$AJ,31,FALSE)="#N/A N/A","NA",VLOOKUP($B258,Snapshot!$D:$AJ,33,FALSE))</f>
        <v>-2.3933870000000002</v>
      </c>
      <c r="N258" s="150">
        <f>VLOOKUP($B258,Snapshot!$D:$AJ,10,FALSE)</f>
        <v>151.80754092164889</v>
      </c>
      <c r="O258" s="151">
        <f>VLOOKUP($B258,Snapshot!$D:$AJ,11,FALSE)</f>
        <v>154.8290924944684</v>
      </c>
      <c r="P258" s="151">
        <f>VLOOKUP($B258,Snapshot!$D:$AJ,12,FALSE)</f>
        <v>167.29044510763745</v>
      </c>
      <c r="Q258" s="152">
        <f>VLOOKUP($B258,Snapshot!$D:$AJ,13,FALSE)</f>
        <v>194.18399221527187</v>
      </c>
      <c r="R258" s="150">
        <f t="shared" ref="R258" si="1345">IF(AND(N258&lt;0,O258&gt;0),"LP",IF(AND(N258&gt;0,O258&lt;0),"PL",IF(OR(N258&lt;0,O258&lt;0),"Loss",IF(ISERROR((+O258/N258-1)*100),"NA",(+O258/N258-1)*100))))</f>
        <v>1.9903830563851921</v>
      </c>
      <c r="S258" s="151">
        <f t="shared" ref="S258" si="1346">IF(AND(O258&lt;0,P258&gt;0),"LP",IF(AND(O258&gt;0,P258&lt;0),"PL",IF(OR(O258&lt;0,P258&lt;0),"Loss",IF(ISERROR((+P258/O258-1)*100),"NA",(+P258/O258-1)*100))))</f>
        <v>8.0484567934894216</v>
      </c>
      <c r="T258" s="152">
        <f t="shared" ref="T258" si="1347">IF(AND(P258&lt;0,Q258&gt;0),"LP",IF(AND(P258&gt;0,Q258&lt;0),"PL",IF(OR(P258&lt;0,Q258&lt;0),"Loss",IF(ISERROR((+Q258/P258-1)*100),"NA",(+Q258/P258-1)*100))))</f>
        <v>16.075961236357927</v>
      </c>
      <c r="U258" s="150">
        <f>VLOOKUP($B258,Snapshot!$D:$AJ,17,FALSE)</f>
        <v>39.654692158189548</v>
      </c>
      <c r="V258" s="151">
        <f>VLOOKUP($B258,Snapshot!$D:$AJ,18,FALSE)</f>
        <v>36.700840840309887</v>
      </c>
      <c r="W258" s="152">
        <f>VLOOKUP($B258,Snapshot!$D:$AJ,19,FALSE)</f>
        <v>31.617951253126694</v>
      </c>
      <c r="X258" s="150">
        <f>VLOOKUP($B258,Snapshot!$D:$AJ,20,FALSE)</f>
        <v>9.0822343618705812</v>
      </c>
      <c r="Y258" s="151">
        <f>VLOOKUP($B258,Snapshot!$D:$AJ,21,FALSE)</f>
        <v>7.9482116263158069</v>
      </c>
      <c r="Z258" s="152">
        <f>VLOOKUP($B258,Snapshot!$D:$AJ,22,FALSE)</f>
        <v>6.9365933381066629</v>
      </c>
      <c r="AA258" s="150">
        <f>VLOOKUP($B258,Snapshot!$D:$AJ,23,FALSE)</f>
        <v>27.042477745005009</v>
      </c>
      <c r="AB258" s="151">
        <f>VLOOKUP($B258,Snapshot!$D:$AJ,24,FALSE)</f>
        <v>24.973470371658596</v>
      </c>
      <c r="AC258" s="152">
        <f>VLOOKUP($B258,Snapshot!$D:$AJ,25,FALSE)</f>
        <v>21.446493086808321</v>
      </c>
      <c r="AD258" s="151">
        <f>VLOOKUP($B258,Snapshot!$D:$AJ,26,FALSE)</f>
        <v>24.389455005323054</v>
      </c>
      <c r="AE258" s="151">
        <f>VLOOKUP($B258,Snapshot!$D:$AJ,27,FALSE)</f>
        <v>23.098523839850593</v>
      </c>
      <c r="AF258" s="262">
        <f>VLOOKUP($B258,Snapshot!$D:$AJ,28,FALSE)</f>
        <v>23.421038300605758</v>
      </c>
      <c r="AG258" s="152">
        <f>VLOOKUP($B258,Snapshot!$D:$AJ,29,FALSE)</f>
        <v>1.0587837109738132</v>
      </c>
      <c r="AH258" s="150">
        <v>331.83</v>
      </c>
      <c r="AI258" s="151">
        <v>355.17</v>
      </c>
      <c r="AJ258" s="151">
        <v>378.15153585979988</v>
      </c>
      <c r="AK258" s="152">
        <v>421.98889947408782</v>
      </c>
      <c r="AL258" s="150">
        <f t="shared" ref="AL258" si="1348">IF(OR(AH258&lt;0,AI258&lt;0),"NM",IF(ISERROR((AI258/AH258*100-100)),"NA",(AI258/AH258*100-100)))</f>
        <v>7.0337220866106236</v>
      </c>
      <c r="AM258" s="151">
        <f t="shared" ref="AM258" si="1349">IF(OR(AI258&lt;0,AJ258&lt;0),"NM",IF(ISERROR((AJ258/AI258*100-100)),"NA",(AJ258/AI258*100-100)))</f>
        <v>6.4705734886955071</v>
      </c>
      <c r="AN258" s="152">
        <f t="shared" ref="AN258" si="1350">IF(OR(AJ258&lt;0,AK258&lt;0),"NM",IF(ISERROR((AK258/AJ258*100-100)),"NA",(AK258/AJ258*100-100)))</f>
        <v>11.592538825636467</v>
      </c>
      <c r="AO258" s="150">
        <v>61.878</v>
      </c>
      <c r="AP258" s="151">
        <v>63.874000000000002</v>
      </c>
      <c r="AQ258" s="151">
        <v>68.273367254863203</v>
      </c>
      <c r="AR258" s="152">
        <v>78.347877153693375</v>
      </c>
      <c r="AS258" s="150">
        <f t="shared" ref="AS258" si="1351">IF(OR(AO258&lt;0,AP258&lt;0),"NM",IF(ISERROR((AP258/AO258*100-100)),"NA",(AP258/AO258*100-100)))</f>
        <v>3.2257021881767542</v>
      </c>
      <c r="AT258" s="151">
        <f t="shared" ref="AT258" si="1352">IF(OR(AP258&lt;0,AQ258&lt;0),"NM",IF(ISERROR((AQ258/AP258*100-100)),"NA",(AQ258/AP258*100-100)))</f>
        <v>6.8875712416056558</v>
      </c>
      <c r="AU258" s="152">
        <f t="shared" ref="AU258" si="1353">IF(OR(AQ258&lt;0,AR258&lt;0),"NM",IF(ISERROR((AR258/AQ258*100-100)),"NA",(AR258/AQ258*100-100)))</f>
        <v>14.756134498569878</v>
      </c>
      <c r="AV258" s="150">
        <f t="shared" ref="AV258" si="1354">IF(OR(AI258&lt;0,AP258&lt;0),"NM",IF(ISERROR((AP258/AI258*100)),"NA",(AP258/AI258*100)))</f>
        <v>17.98406396936678</v>
      </c>
      <c r="AW258" s="151">
        <f t="shared" ref="AW258" si="1355">IF(OR(AJ258&lt;0,AQ258&lt;0),"NM",IF(ISERROR((AQ258/AJ258*100)),"NA",(AQ258/AJ258*100)))</f>
        <v>18.054499527452833</v>
      </c>
      <c r="AX258" s="152">
        <f t="shared" ref="AX258" si="1356">IF(OR(AK258&lt;0,AR258&lt;0),"NM",IF(ISERROR((AR258/AK258*100)),"NA",(AR258/AK258*100)))</f>
        <v>18.56633604612254</v>
      </c>
      <c r="AY258" s="150">
        <v>44.904000000000003</v>
      </c>
      <c r="AZ258" s="151">
        <v>45.845999999999997</v>
      </c>
      <c r="BA258" s="151">
        <v>49.579995885555945</v>
      </c>
      <c r="BB258" s="152">
        <v>57.550456805105775</v>
      </c>
      <c r="BC258" s="150">
        <f t="shared" ref="BC258" si="1357">IF(OR(AY258&lt;0,AZ258&lt;0),"NM",IF(ISERROR((AZ258/AY258*100-100)),"NA",(AZ258/AY258*100-100)))</f>
        <v>2.0978086584713935</v>
      </c>
      <c r="BD258" s="151">
        <f t="shared" ref="BD258" si="1358">IF(OR(AZ258&lt;0,BA258&lt;0),"NM",IF(ISERROR((BA258/AZ258*100-100)),"NA",(BA258/AZ258*100-100)))</f>
        <v>8.1446492290623951</v>
      </c>
      <c r="BE258" s="152">
        <f t="shared" ref="BE258" si="1359">IF(OR(BA258&lt;0,BB258&lt;0),"NM",IF(ISERROR((BB258/BA258*100-100)),"NA",(BB258/BA258*100-100)))</f>
        <v>16.075961236357927</v>
      </c>
      <c r="BF258" s="150">
        <f t="shared" ref="BF258" si="1360">IF(OR(AI258&lt;0,AZ258&lt;0),"NM",IF(ISERROR((AZ258/AI258*100)),"NA",(AZ258/AI258*100)))</f>
        <v>12.908184812906494</v>
      </c>
      <c r="BG258" s="151">
        <f t="shared" ref="BG258" si="1361">IF(OR(AJ258&lt;0,BA258&lt;0),"NM",IF(ISERROR((BA258/AJ258*100)),"NA",(BA258/AJ258*100)))</f>
        <v>13.111144920468545</v>
      </c>
      <c r="BH258" s="152">
        <f t="shared" ref="BH258" si="1362">IF(OR(AK258&lt;0,BB258&lt;0),"NM",IF(ISERROR((BB258/AK258*100)),"NA",(BB258/AK258*100)))</f>
        <v>13.637907745163247</v>
      </c>
      <c r="BI258" s="150">
        <v>68.599999999999994</v>
      </c>
      <c r="BJ258" s="151">
        <v>7.3100000000000005</v>
      </c>
      <c r="BK258" s="151">
        <v>14.239999999999998</v>
      </c>
      <c r="BL258" s="152">
        <f t="shared" ref="BL258" si="1363">100-BI258-BJ258-BK258</f>
        <v>9.850000000000005</v>
      </c>
      <c r="BM258" s="151">
        <v>-6.6205323193916428</v>
      </c>
      <c r="BN258" s="151">
        <v>12.929600000000001</v>
      </c>
      <c r="BO258" s="151">
        <v>39.362815005973715</v>
      </c>
      <c r="BP258" s="151"/>
      <c r="BQ258" s="152"/>
      <c r="BR258" s="150"/>
      <c r="BS258" s="151"/>
    </row>
    <row r="259" spans="2:71" ht="12.75">
      <c r="B259" s="252" t="s">
        <v>194</v>
      </c>
      <c r="C259" s="165" t="s">
        <v>459</v>
      </c>
      <c r="D259" s="177" t="s">
        <v>106</v>
      </c>
      <c r="E259" s="105" t="s">
        <v>287</v>
      </c>
      <c r="F259" s="148">
        <f>VLOOKUP($B259,Snapshot!$D:$AJ,2,FALSE)</f>
        <v>3081.25</v>
      </c>
      <c r="G259" s="148">
        <f>VLOOKUP($B259,Snapshot!$D:$AJ,3,FALSE)</f>
        <v>3000</v>
      </c>
      <c r="H259" s="148">
        <f t="shared" ref="H259:H263" si="1364">IF(IFERROR(((IF(G259&lt;0,"-",G259))/F259*100-100),"-")=-100,"-",(IFERROR(((IF(G259&lt;0,"-",G259))/F259*100-100),"-")))</f>
        <v>-2.6369168356997932</v>
      </c>
      <c r="I259" s="149">
        <f>VLOOKUP($B259,Snapshot!$D:$AJ,8,FALSE)</f>
        <v>7.0426704537534821</v>
      </c>
      <c r="J259" s="250">
        <f>IF(VLOOKUP($B259,Snapshot!$D:$AJ,28,FALSE)="#N/A N/A","NA",VLOOKUP($B259,Snapshot!$D:$AJ,30,FALSE))</f>
        <v>26.252279999999999</v>
      </c>
      <c r="K259" s="154">
        <f>IF(VLOOKUP($B259,Snapshot!$D:$AJ,29,FALSE)="#N/A N/A","NA",VLOOKUP($B259,Snapshot!$D:$AJ,31,FALSE))</f>
        <v>28.414850000000001</v>
      </c>
      <c r="L259" s="154">
        <f>IF(VLOOKUP($B259,Snapshot!$D:$AJ,30,FALSE)="#N/A N/A","NA",VLOOKUP($B259,Snapshot!$D:$AJ,32,FALSE))</f>
        <v>24.80002</v>
      </c>
      <c r="M259" s="155">
        <f>IF(VLOOKUP($B259,Snapshot!$D:$AJ,31,FALSE)="#N/A N/A","NA",VLOOKUP($B259,Snapshot!$D:$AJ,33,FALSE))</f>
        <v>12.43797</v>
      </c>
      <c r="N259" s="150">
        <f>VLOOKUP($B259,Snapshot!$D:$AJ,10,FALSE)</f>
        <v>86.942675159235662</v>
      </c>
      <c r="O259" s="151">
        <f>VLOOKUP($B259,Snapshot!$D:$AJ,11,FALSE)</f>
        <v>81.759385844988955</v>
      </c>
      <c r="P259" s="151">
        <f>VLOOKUP($B259,Snapshot!$D:$AJ,12,FALSE)</f>
        <v>91.784488555284653</v>
      </c>
      <c r="Q259" s="152">
        <f>VLOOKUP($B259,Snapshot!$D:$AJ,13,FALSE)</f>
        <v>104.28365724686734</v>
      </c>
      <c r="R259" s="150">
        <f t="shared" ref="R259:R263" si="1365">IF(AND(N259&lt;0,O259&gt;0),"LP",IF(AND(N259&gt;0,O259&lt;0),"PL",IF(OR(N259&lt;0,O259&lt;0),"Loss",IF(ISERROR((+O259/N259-1)*100),"NA",(+O259/N259-1)*100))))</f>
        <v>-5.9617320317709392</v>
      </c>
      <c r="S259" s="151">
        <f t="shared" ref="S259:S263" si="1366">IF(AND(O259&lt;0,P259&gt;0),"LP",IF(AND(O259&gt;0,P259&lt;0),"PL",IF(OR(O259&lt;0,P259&lt;0),"Loss",IF(ISERROR((+P259/O259-1)*100),"NA",(+P259/O259-1)*100))))</f>
        <v>12.261714794803758</v>
      </c>
      <c r="T259" s="152">
        <f t="shared" ref="T259:T263" si="1367">IF(AND(P259&lt;0,Q259&gt;0),"LP",IF(AND(P259&gt;0,Q259&lt;0),"PL",IF(OR(P259&lt;0,Q259&lt;0),"Loss",IF(ISERROR((+Q259/P259-1)*100),"NA",(+Q259/P259-1)*100))))</f>
        <v>13.617953194840805</v>
      </c>
      <c r="U259" s="150">
        <f>VLOOKUP($B259,Snapshot!$D:$AJ,17,FALSE)</f>
        <v>37.6868046176603</v>
      </c>
      <c r="V259" s="151">
        <f>VLOOKUP($B259,Snapshot!$D:$AJ,18,FALSE)</f>
        <v>33.570487219570516</v>
      </c>
      <c r="W259" s="152">
        <f>VLOOKUP($B259,Snapshot!$D:$AJ,19,FALSE)</f>
        <v>29.54681568853935</v>
      </c>
      <c r="X259" s="150">
        <f>VLOOKUP($B259,Snapshot!$D:$AJ,20,FALSE)</f>
        <v>6.610536579264549</v>
      </c>
      <c r="Y259" s="151">
        <f>VLOOKUP($B259,Snapshot!$D:$AJ,21,FALSE)</f>
        <v>6.1348967884914387</v>
      </c>
      <c r="Z259" s="152">
        <f>VLOOKUP($B259,Snapshot!$D:$AJ,22,FALSE)</f>
        <v>5.6613816774939494</v>
      </c>
      <c r="AA259" s="150">
        <f>VLOOKUP($B259,Snapshot!$D:$AJ,23,FALSE)</f>
        <v>24.639287241088628</v>
      </c>
      <c r="AB259" s="151">
        <f>VLOOKUP($B259,Snapshot!$D:$AJ,24,FALSE)</f>
        <v>23.839191070357771</v>
      </c>
      <c r="AC259" s="152">
        <f>VLOOKUP($B259,Snapshot!$D:$AJ,25,FALSE)</f>
        <v>21.355344508769399</v>
      </c>
      <c r="AD259" s="151">
        <f>VLOOKUP($B259,Snapshot!$D:$AJ,26,FALSE)</f>
        <v>18.588788303062643</v>
      </c>
      <c r="AE259" s="151">
        <f>VLOOKUP($B259,Snapshot!$D:$AJ,27,FALSE)</f>
        <v>19.106946677563968</v>
      </c>
      <c r="AF259" s="262">
        <f>VLOOKUP($B259,Snapshot!$D:$AJ,28,FALSE)</f>
        <v>20.07052954721571</v>
      </c>
      <c r="AG259" s="152">
        <f>VLOOKUP($B259,Snapshot!$D:$AJ,29,FALSE)</f>
        <v>1.604726076024702</v>
      </c>
      <c r="AH259" s="150">
        <v>137.98500000000001</v>
      </c>
      <c r="AI259" s="151">
        <v>132.785</v>
      </c>
      <c r="AJ259" s="151">
        <v>142.31128083233224</v>
      </c>
      <c r="AK259" s="152">
        <v>156.67918784143404</v>
      </c>
      <c r="AL259" s="150">
        <f t="shared" ref="AL259:AL263" si="1368">IF(OR(AH259&lt;0,AI259&lt;0),"NM",IF(ISERROR((AI259/AH259*100-100)),"NA",(AI259/AH259*100-100)))</f>
        <v>-3.7685255643729505</v>
      </c>
      <c r="AM259" s="151">
        <f t="shared" ref="AM259:AM263" si="1369">IF(OR(AI259&lt;0,AJ259&lt;0),"NM",IF(ISERROR((AJ259/AI259*100-100)),"NA",(AJ259/AI259*100-100)))</f>
        <v>7.1742145817164982</v>
      </c>
      <c r="AN259" s="152">
        <f t="shared" ref="AN259:AN263" si="1370">IF(OR(AJ259&lt;0,AK259&lt;0),"NM",IF(ISERROR((AK259/AJ259*100-100)),"NA",(AK259/AJ259*100-100)))</f>
        <v>10.096112497244491</v>
      </c>
      <c r="AO259" s="150">
        <v>24.34</v>
      </c>
      <c r="AP259" s="151">
        <v>24.22</v>
      </c>
      <c r="AQ259" s="151">
        <v>25.315395013884547</v>
      </c>
      <c r="AR259" s="152">
        <v>28.091287084487213</v>
      </c>
      <c r="AS259" s="150">
        <f t="shared" ref="AS259:AS263" si="1371">IF(OR(AO259&lt;0,AP259&lt;0),"NM",IF(ISERROR((AP259/AO259*100-100)),"NA",(AP259/AO259*100-100)))</f>
        <v>-0.49301561216104517</v>
      </c>
      <c r="AT259" s="151">
        <f t="shared" ref="AT259:AT263" si="1372">IF(OR(AP259&lt;0,AQ259&lt;0),"NM",IF(ISERROR((AQ259/AP259*100-100)),"NA",(AQ259/AP259*100-100)))</f>
        <v>4.5226879185984643</v>
      </c>
      <c r="AU259" s="152">
        <f t="shared" ref="AU259:AU263" si="1373">IF(OR(AQ259&lt;0,AR259&lt;0),"NM",IF(ISERROR((AR259/AQ259*100-100)),"NA",(AR259/AQ259*100-100)))</f>
        <v>10.965233088720112</v>
      </c>
      <c r="AV259" s="150">
        <f t="shared" ref="AV259:AV263" si="1374">IF(OR(AI259&lt;0,AP259&lt;0),"NM",IF(ISERROR((AP259/AI259*100)),"NA",(AP259/AI259*100)))</f>
        <v>18.240012049553791</v>
      </c>
      <c r="AW259" s="151">
        <f t="shared" ref="AW259:AW263" si="1375">IF(OR(AJ259&lt;0,AQ259&lt;0),"NM",IF(ISERROR((AQ259/AJ259*100)),"NA",(AQ259/AJ259*100)))</f>
        <v>17.78874792344153</v>
      </c>
      <c r="AX259" s="152">
        <f t="shared" ref="AX259:AX263" si="1376">IF(OR(AK259&lt;0,AR259&lt;0),"NM",IF(ISERROR((AR259/AK259*100)),"NA",(AR259/AK259*100)))</f>
        <v>17.929175834710595</v>
      </c>
      <c r="AY259" s="150">
        <v>16.38</v>
      </c>
      <c r="AZ259" s="151">
        <v>15.548999999999999</v>
      </c>
      <c r="BA259" s="151">
        <v>17.471447350876538</v>
      </c>
      <c r="BB259" s="152">
        <v>19.850700873580159</v>
      </c>
      <c r="BC259" s="150">
        <f t="shared" ref="BC259:BC263" si="1377">IF(OR(AY259&lt;0,AZ259&lt;0),"NM",IF(ISERROR((AZ259/AY259*100-100)),"NA",(AZ259/AY259*100-100)))</f>
        <v>-5.073260073260073</v>
      </c>
      <c r="BD259" s="151">
        <f t="shared" ref="BD259:BD263" si="1378">IF(OR(AZ259&lt;0,BA259&lt;0),"NM",IF(ISERROR((BA259/AZ259*100-100)),"NA",(BA259/AZ259*100-100)))</f>
        <v>12.363800571590062</v>
      </c>
      <c r="BE259" s="152">
        <f t="shared" ref="BE259:BE263" si="1379">IF(OR(BA259&lt;0,BB259&lt;0),"NM",IF(ISERROR((BB259/BA259*100-100)),"NA",(BB259/BA259*100-100)))</f>
        <v>13.617953194840808</v>
      </c>
      <c r="BF259" s="150">
        <f t="shared" ref="BF259:BF263" si="1380">IF(OR(AI259&lt;0,AZ259&lt;0),"NM",IF(ISERROR((AZ259/AI259*100)),"NA",(AZ259/AI259*100)))</f>
        <v>11.709906992506685</v>
      </c>
      <c r="BG259" s="151">
        <f t="shared" ref="BG259:BG263" si="1381">IF(OR(AJ259&lt;0,BA259&lt;0),"NM",IF(ISERROR((BA259/AJ259*100)),"NA",(BA259/AJ259*100)))</f>
        <v>12.276923690582885</v>
      </c>
      <c r="BH259" s="152">
        <f t="shared" ref="BH259:BH263" si="1382">IF(OR(AK259&lt;0,BB259&lt;0),"NM",IF(ISERROR((BB259/AK259*100)),"NA",(BB259/AK259*100)))</f>
        <v>12.669647543533291</v>
      </c>
      <c r="BI259" s="150">
        <v>40.35</v>
      </c>
      <c r="BJ259" s="151">
        <v>18.32</v>
      </c>
      <c r="BK259" s="151">
        <v>35.94</v>
      </c>
      <c r="BL259" s="152">
        <f t="shared" ref="BL259:BL263" si="1383">100-BI259-BJ259-BK259</f>
        <v>5.3900000000000006</v>
      </c>
      <c r="BM259" s="151">
        <v>-3.3166507162020054</v>
      </c>
      <c r="BN259" s="151">
        <v>24.80002</v>
      </c>
      <c r="BO259" s="151">
        <v>30.826374193548386</v>
      </c>
      <c r="BP259" s="151"/>
      <c r="BQ259" s="152"/>
      <c r="BR259" s="150"/>
      <c r="BS259" s="151"/>
    </row>
    <row r="260" spans="2:71" ht="12.75">
      <c r="B260" s="252" t="s">
        <v>196</v>
      </c>
      <c r="C260" s="165" t="s">
        <v>460</v>
      </c>
      <c r="D260" s="177" t="s">
        <v>106</v>
      </c>
      <c r="E260" s="105" t="s">
        <v>286</v>
      </c>
      <c r="F260" s="148">
        <f>VLOOKUP($B260,Snapshot!$D:$AJ,2,FALSE)</f>
        <v>5436.7</v>
      </c>
      <c r="G260" s="148">
        <f>VLOOKUP($B260,Snapshot!$D:$AJ,3,FALSE)</f>
        <v>6300</v>
      </c>
      <c r="H260" s="148">
        <f t="shared" si="1364"/>
        <v>15.879117847223512</v>
      </c>
      <c r="I260" s="149">
        <f>VLOOKUP($B260,Snapshot!$D:$AJ,8,FALSE)</f>
        <v>9.9872989247311814</v>
      </c>
      <c r="J260" s="250">
        <f>IF(VLOOKUP($B260,Snapshot!$D:$AJ,28,FALSE)="#N/A N/A","NA",VLOOKUP($B260,Snapshot!$D:$AJ,30,FALSE))</f>
        <v>34.81371</v>
      </c>
      <c r="K260" s="154">
        <f>IF(VLOOKUP($B260,Snapshot!$D:$AJ,29,FALSE)="#N/A N/A","NA",VLOOKUP($B260,Snapshot!$D:$AJ,31,FALSE))</f>
        <v>34.351469999999999</v>
      </c>
      <c r="L260" s="154">
        <f>IF(VLOOKUP($B260,Snapshot!$D:$AJ,30,FALSE)="#N/A N/A","NA",VLOOKUP($B260,Snapshot!$D:$AJ,32,FALSE))</f>
        <v>86.221829999999997</v>
      </c>
      <c r="M260" s="155">
        <f>IF(VLOOKUP($B260,Snapshot!$D:$AJ,31,FALSE)="#N/A N/A","NA",VLOOKUP($B260,Snapshot!$D:$AJ,33,FALSE))</f>
        <v>47.189450000000001</v>
      </c>
      <c r="N260" s="150">
        <f>VLOOKUP($B260,Snapshot!$D:$AJ,10,FALSE)</f>
        <v>62.504314034542659</v>
      </c>
      <c r="O260" s="151">
        <f>VLOOKUP($B260,Snapshot!$D:$AJ,11,FALSE)</f>
        <v>75.084830237027617</v>
      </c>
      <c r="P260" s="151">
        <f>VLOOKUP($B260,Snapshot!$D:$AJ,12,FALSE)</f>
        <v>89.243812284989829</v>
      </c>
      <c r="Q260" s="152">
        <f>VLOOKUP($B260,Snapshot!$D:$AJ,13,FALSE)</f>
        <v>114.69801578686705</v>
      </c>
      <c r="R260" s="150">
        <f t="shared" si="1365"/>
        <v>20.127436636665429</v>
      </c>
      <c r="S260" s="151">
        <f t="shared" si="1366"/>
        <v>18.857313791967268</v>
      </c>
      <c r="T260" s="152">
        <f t="shared" si="1367"/>
        <v>28.522093409223892</v>
      </c>
      <c r="U260" s="150">
        <f>VLOOKUP($B260,Snapshot!$D:$AJ,17,FALSE)</f>
        <v>72.407435467822694</v>
      </c>
      <c r="V260" s="151">
        <f>VLOOKUP($B260,Snapshot!$D:$AJ,18,FALSE)</f>
        <v>60.919629728933195</v>
      </c>
      <c r="W260" s="152">
        <f>VLOOKUP($B260,Snapshot!$D:$AJ,19,FALSE)</f>
        <v>47.400122510423614</v>
      </c>
      <c r="X260" s="150">
        <f>VLOOKUP($B260,Snapshot!$D:$AJ,20,FALSE)</f>
        <v>16.680516074726487</v>
      </c>
      <c r="Y260" s="151">
        <f>VLOOKUP($B260,Snapshot!$D:$AJ,21,FALSE)</f>
        <v>14.339139103680925</v>
      </c>
      <c r="Z260" s="152">
        <f>VLOOKUP($B260,Snapshot!$D:$AJ,22,FALSE)</f>
        <v>12.11758846686236</v>
      </c>
      <c r="AA260" s="150">
        <f>VLOOKUP($B260,Snapshot!$D:$AJ,23,FALSE)</f>
        <v>47.780016493630477</v>
      </c>
      <c r="AB260" s="151">
        <f>VLOOKUP($B260,Snapshot!$D:$AJ,24,FALSE)</f>
        <v>41.521682243087561</v>
      </c>
      <c r="AC260" s="152">
        <f>VLOOKUP($B260,Snapshot!$D:$AJ,25,FALSE)</f>
        <v>33.105177123458702</v>
      </c>
      <c r="AD260" s="151">
        <f>VLOOKUP($B260,Snapshot!$D:$AJ,26,FALSE)</f>
        <v>25.599809924816068</v>
      </c>
      <c r="AE260" s="151">
        <f>VLOOKUP($B260,Snapshot!$D:$AJ,27,FALSE)</f>
        <v>25.600384525389934</v>
      </c>
      <c r="AF260" s="262">
        <f>VLOOKUP($B260,Snapshot!$D:$AJ,28,FALSE)</f>
        <v>27.989738223105331</v>
      </c>
      <c r="AG260" s="152">
        <f>VLOOKUP($B260,Snapshot!$D:$AJ,29,FALSE)</f>
        <v>0.47823128000441451</v>
      </c>
      <c r="AH260" s="150">
        <v>83.505920000000017</v>
      </c>
      <c r="AI260" s="151">
        <v>98.215869999999995</v>
      </c>
      <c r="AJ260" s="151">
        <v>116.00381713229997</v>
      </c>
      <c r="AK260" s="152">
        <v>137.28924112922195</v>
      </c>
      <c r="AL260" s="150">
        <f t="shared" si="1368"/>
        <v>17.615457682521154</v>
      </c>
      <c r="AM260" s="151">
        <f t="shared" si="1369"/>
        <v>18.111072204827977</v>
      </c>
      <c r="AN260" s="152">
        <f t="shared" si="1370"/>
        <v>18.348899650988542</v>
      </c>
      <c r="AO260" s="150">
        <v>15.19125000000002</v>
      </c>
      <c r="AP260" s="151">
        <v>17.243019999999998</v>
      </c>
      <c r="AQ260" s="151">
        <v>19.844612400913977</v>
      </c>
      <c r="AR260" s="152">
        <v>24.849083052080822</v>
      </c>
      <c r="AS260" s="150">
        <f t="shared" si="1371"/>
        <v>13.506261828354965</v>
      </c>
      <c r="AT260" s="151">
        <f t="shared" si="1372"/>
        <v>15.087800170236875</v>
      </c>
      <c r="AU260" s="152">
        <f t="shared" si="1373"/>
        <v>25.218283683567194</v>
      </c>
      <c r="AV260" s="150">
        <f t="shared" si="1374"/>
        <v>17.556246256333115</v>
      </c>
      <c r="AW260" s="151">
        <f t="shared" si="1375"/>
        <v>17.106861559806781</v>
      </c>
      <c r="AX260" s="152">
        <f t="shared" si="1376"/>
        <v>18.099803631875204</v>
      </c>
      <c r="AY260" s="150">
        <v>9.2109200000000193</v>
      </c>
      <c r="AZ260" s="151">
        <v>10.934919999999998</v>
      </c>
      <c r="BA260" s="151">
        <v>13.747764748175406</v>
      </c>
      <c r="BB260" s="152">
        <v>17.668915051330348</v>
      </c>
      <c r="BC260" s="150">
        <f t="shared" si="1377"/>
        <v>18.716914271321158</v>
      </c>
      <c r="BD260" s="151">
        <f t="shared" si="1378"/>
        <v>25.723505505073746</v>
      </c>
      <c r="BE260" s="152">
        <f t="shared" si="1379"/>
        <v>28.522093409223885</v>
      </c>
      <c r="BF260" s="150">
        <f t="shared" si="1380"/>
        <v>11.133557132874756</v>
      </c>
      <c r="BG260" s="151">
        <f t="shared" si="1381"/>
        <v>11.851131357596934</v>
      </c>
      <c r="BH260" s="152">
        <f t="shared" si="1382"/>
        <v>12.869846832862658</v>
      </c>
      <c r="BI260" s="150">
        <v>31.02</v>
      </c>
      <c r="BJ260" s="151">
        <v>23.240000000000002</v>
      </c>
      <c r="BK260" s="151">
        <v>28.24</v>
      </c>
      <c r="BL260" s="152">
        <f t="shared" si="1383"/>
        <v>17.500000000000004</v>
      </c>
      <c r="BM260" s="151">
        <v>-2.7067171324009678</v>
      </c>
      <c r="BN260" s="151">
        <v>86.221829999999997</v>
      </c>
      <c r="BO260" s="151">
        <v>32.194924444444446</v>
      </c>
      <c r="BP260" s="151"/>
      <c r="BQ260" s="152"/>
      <c r="BR260" s="150"/>
      <c r="BS260" s="151"/>
    </row>
    <row r="261" spans="2:71" ht="12.75">
      <c r="B261" s="252" t="s">
        <v>197</v>
      </c>
      <c r="C261" s="165" t="s">
        <v>461</v>
      </c>
      <c r="D261" s="177" t="s">
        <v>106</v>
      </c>
      <c r="E261" s="105" t="s">
        <v>286</v>
      </c>
      <c r="F261" s="148">
        <f>VLOOKUP($B261,Snapshot!$D:$AJ,2,FALSE)</f>
        <v>4309.05</v>
      </c>
      <c r="G261" s="148">
        <f>VLOOKUP($B261,Snapshot!$D:$AJ,3,FALSE)</f>
        <v>5400</v>
      </c>
      <c r="H261" s="148">
        <f t="shared" si="1364"/>
        <v>25.317645420684372</v>
      </c>
      <c r="I261" s="149">
        <f>VLOOKUP($B261,Snapshot!$D:$AJ,8,FALSE)</f>
        <v>185.49274193548388</v>
      </c>
      <c r="J261" s="250">
        <f>IF(VLOOKUP($B261,Snapshot!$D:$AJ,28,FALSE)="#N/A N/A","NA",VLOOKUP($B261,Snapshot!$D:$AJ,30,FALSE))</f>
        <v>9.5474770000000007</v>
      </c>
      <c r="K261" s="154">
        <f>IF(VLOOKUP($B261,Snapshot!$D:$AJ,29,FALSE)="#N/A N/A","NA",VLOOKUP($B261,Snapshot!$D:$AJ,31,FALSE))</f>
        <v>12.28795</v>
      </c>
      <c r="L261" s="154">
        <f>IF(VLOOKUP($B261,Snapshot!$D:$AJ,30,FALSE)="#N/A N/A","NA",VLOOKUP($B261,Snapshot!$D:$AJ,32,FALSE))</f>
        <v>20.665710000000001</v>
      </c>
      <c r="M261" s="155">
        <f>IF(VLOOKUP($B261,Snapshot!$D:$AJ,31,FALSE)="#N/A N/A","NA",VLOOKUP($B261,Snapshot!$D:$AJ,33,FALSE))</f>
        <v>14.074310000000001</v>
      </c>
      <c r="N261" s="150">
        <f>VLOOKUP($B261,Snapshot!$D:$AJ,10,FALSE)</f>
        <v>115.27128482020505</v>
      </c>
      <c r="O261" s="151">
        <f>VLOOKUP($B261,Snapshot!$D:$AJ,11,FALSE)</f>
        <v>126.27090138710886</v>
      </c>
      <c r="P261" s="151">
        <f>VLOOKUP($B261,Snapshot!$D:$AJ,12,FALSE)</f>
        <v>143.48058338815483</v>
      </c>
      <c r="Q261" s="152">
        <f>VLOOKUP($B261,Snapshot!$D:$AJ,13,FALSE)</f>
        <v>155.66354061680974</v>
      </c>
      <c r="R261" s="150">
        <f t="shared" si="1365"/>
        <v>9.5423735269894117</v>
      </c>
      <c r="S261" s="151">
        <f t="shared" si="1366"/>
        <v>13.629174902526596</v>
      </c>
      <c r="T261" s="152">
        <f t="shared" si="1367"/>
        <v>8.4910145616683419</v>
      </c>
      <c r="U261" s="150">
        <f>VLOOKUP($B261,Snapshot!$D:$AJ,17,FALSE)</f>
        <v>34.125439453304764</v>
      </c>
      <c r="V261" s="151">
        <f>VLOOKUP($B261,Snapshot!$D:$AJ,18,FALSE)</f>
        <v>30.032286587118364</v>
      </c>
      <c r="W261" s="152">
        <f>VLOOKUP($B261,Snapshot!$D:$AJ,19,FALSE)</f>
        <v>27.681819281031284</v>
      </c>
      <c r="X261" s="150">
        <f>VLOOKUP($B261,Snapshot!$D:$AJ,20,FALSE)</f>
        <v>17.367271629221108</v>
      </c>
      <c r="Y261" s="151">
        <f>VLOOKUP($B261,Snapshot!$D:$AJ,21,FALSE)</f>
        <v>16.483227437362554</v>
      </c>
      <c r="Z261" s="152">
        <f>VLOOKUP($B261,Snapshot!$D:$AJ,22,FALSE)</f>
        <v>15.460157151442619</v>
      </c>
      <c r="AA261" s="150">
        <f>VLOOKUP($B261,Snapshot!$D:$AJ,23,FALSE)</f>
        <v>23.033969174559996</v>
      </c>
      <c r="AB261" s="151">
        <f>VLOOKUP($B261,Snapshot!$D:$AJ,24,FALSE)</f>
        <v>21.004572287797146</v>
      </c>
      <c r="AC261" s="152">
        <f>VLOOKUP($B261,Snapshot!$D:$AJ,25,FALSE)</f>
        <v>19.274942338531741</v>
      </c>
      <c r="AD261" s="151">
        <f>VLOOKUP($B261,Snapshot!$D:$AJ,26,FALSE)</f>
        <v>50.910733377567837</v>
      </c>
      <c r="AE261" s="151">
        <f>VLOOKUP($B261,Snapshot!$D:$AJ,27,FALSE)</f>
        <v>55.764696570607221</v>
      </c>
      <c r="AF261" s="262">
        <f>VLOOKUP($B261,Snapshot!$D:$AJ,28,FALSE)</f>
        <v>56.973470566469622</v>
      </c>
      <c r="AG261" s="152">
        <f>VLOOKUP($B261,Snapshot!$D:$AJ,29,FALSE)</f>
        <v>1.6910744997208134</v>
      </c>
      <c r="AH261" s="150">
        <v>2254.58</v>
      </c>
      <c r="AI261" s="151">
        <v>2408.823116017978</v>
      </c>
      <c r="AJ261" s="151">
        <v>2567.7616345200004</v>
      </c>
      <c r="AK261" s="152">
        <v>2772.5812234129589</v>
      </c>
      <c r="AL261" s="150">
        <f t="shared" si="1368"/>
        <v>6.841323706321262</v>
      </c>
      <c r="AM261" s="151">
        <f t="shared" si="1369"/>
        <v>6.5981813876297934</v>
      </c>
      <c r="AN261" s="152">
        <f t="shared" si="1370"/>
        <v>7.9765810867894658</v>
      </c>
      <c r="AO261" s="150">
        <v>598.73450000000003</v>
      </c>
      <c r="AP261" s="151">
        <v>654.60157499268803</v>
      </c>
      <c r="AQ261" s="151">
        <v>715.10326852942842</v>
      </c>
      <c r="AR261" s="152">
        <v>777.2861879653218</v>
      </c>
      <c r="AS261" s="150">
        <f t="shared" si="1371"/>
        <v>9.3308595032836763</v>
      </c>
      <c r="AT261" s="151">
        <f t="shared" si="1372"/>
        <v>9.2425218404670346</v>
      </c>
      <c r="AU261" s="152">
        <f t="shared" si="1373"/>
        <v>8.6956558825090013</v>
      </c>
      <c r="AV261" s="150">
        <f t="shared" si="1374"/>
        <v>27.175161623108675</v>
      </c>
      <c r="AW261" s="151">
        <f t="shared" si="1375"/>
        <v>27.849285498928523</v>
      </c>
      <c r="AX261" s="152">
        <f t="shared" si="1376"/>
        <v>28.034749041851597</v>
      </c>
      <c r="AY261" s="150">
        <v>423.03000000000009</v>
      </c>
      <c r="AZ261" s="151">
        <v>462.42586559923166</v>
      </c>
      <c r="BA261" s="151">
        <v>516.41269084193664</v>
      </c>
      <c r="BB261" s="152">
        <v>560.48805293118085</v>
      </c>
      <c r="BC261" s="150">
        <f t="shared" si="1377"/>
        <v>9.3127829230152912</v>
      </c>
      <c r="BD261" s="151">
        <f t="shared" si="1378"/>
        <v>11.674698423875256</v>
      </c>
      <c r="BE261" s="152">
        <f t="shared" si="1379"/>
        <v>8.5349107159596826</v>
      </c>
      <c r="BF261" s="150">
        <f t="shared" si="1380"/>
        <v>19.197169876203578</v>
      </c>
      <c r="BG261" s="151">
        <f t="shared" si="1381"/>
        <v>20.1113952284154</v>
      </c>
      <c r="BH261" s="152">
        <f t="shared" si="1382"/>
        <v>20.215388036179441</v>
      </c>
      <c r="BI261" s="150">
        <v>71.77</v>
      </c>
      <c r="BJ261" s="151">
        <v>12.36</v>
      </c>
      <c r="BK261" s="151">
        <v>11.060000000000002</v>
      </c>
      <c r="BL261" s="152">
        <f t="shared" si="1383"/>
        <v>4.8100000000000023</v>
      </c>
      <c r="BM261" s="151">
        <v>-6.036982925925102</v>
      </c>
      <c r="BN261" s="151">
        <v>20.665710000000001</v>
      </c>
      <c r="BO261" s="151">
        <v>135.90323918757466</v>
      </c>
      <c r="BP261" s="151"/>
      <c r="BQ261" s="152"/>
      <c r="BR261" s="150"/>
      <c r="BS261" s="151"/>
    </row>
    <row r="262" spans="2:71" ht="12.75">
      <c r="B262" s="252" t="s">
        <v>198</v>
      </c>
      <c r="C262" s="165" t="s">
        <v>462</v>
      </c>
      <c r="D262" s="177" t="s">
        <v>106</v>
      </c>
      <c r="E262" s="105" t="s">
        <v>287</v>
      </c>
      <c r="F262" s="148">
        <f>VLOOKUP($B262,Snapshot!$D:$AJ,2,FALSE)</f>
        <v>1609.85</v>
      </c>
      <c r="G262" s="148">
        <f>VLOOKUP($B262,Snapshot!$D:$AJ,3,FALSE)</f>
        <v>1600</v>
      </c>
      <c r="H262" s="148">
        <f t="shared" si="1364"/>
        <v>-0.61185824766282337</v>
      </c>
      <c r="I262" s="149">
        <f>VLOOKUP($B262,Snapshot!$D:$AJ,8,FALSE)</f>
        <v>18.774211469534048</v>
      </c>
      <c r="J262" s="250">
        <f>IF(VLOOKUP($B262,Snapshot!$D:$AJ,28,FALSE)="#N/A N/A","NA",VLOOKUP($B262,Snapshot!$D:$AJ,30,FALSE))</f>
        <v>12.415760000000001</v>
      </c>
      <c r="K262" s="154">
        <f>IF(VLOOKUP($B262,Snapshot!$D:$AJ,29,FALSE)="#N/A N/A","NA",VLOOKUP($B262,Snapshot!$D:$AJ,31,FALSE))</f>
        <v>28.413029999999999</v>
      </c>
      <c r="L262" s="154">
        <f>IF(VLOOKUP($B262,Snapshot!$D:$AJ,30,FALSE)="#N/A N/A","NA",VLOOKUP($B262,Snapshot!$D:$AJ,32,FALSE))</f>
        <v>24.92531</v>
      </c>
      <c r="M262" s="155">
        <f>IF(VLOOKUP($B262,Snapshot!$D:$AJ,31,FALSE)="#N/A N/A","NA",VLOOKUP($B262,Snapshot!$D:$AJ,33,FALSE))</f>
        <v>26.500869999999999</v>
      </c>
      <c r="N262" s="150">
        <f>VLOOKUP($B262,Snapshot!$D:$AJ,10,FALSE)</f>
        <v>57.27005649717514</v>
      </c>
      <c r="O262" s="151">
        <f>VLOOKUP($B262,Snapshot!$D:$AJ,11,FALSE)</f>
        <v>41.09374583963691</v>
      </c>
      <c r="P262" s="151">
        <f>VLOOKUP($B262,Snapshot!$D:$AJ,12,FALSE)</f>
        <v>44.518795952582821</v>
      </c>
      <c r="Q262" s="152">
        <f>VLOOKUP($B262,Snapshot!$D:$AJ,13,FALSE)</f>
        <v>63.62834329399039</v>
      </c>
      <c r="R262" s="150">
        <f t="shared" si="1365"/>
        <v>-28.24566911041223</v>
      </c>
      <c r="S262" s="151">
        <f t="shared" si="1366"/>
        <v>8.3347235521233021</v>
      </c>
      <c r="T262" s="152">
        <f t="shared" si="1367"/>
        <v>42.924672450174171</v>
      </c>
      <c r="U262" s="150">
        <f>VLOOKUP($B262,Snapshot!$D:$AJ,17,FALSE)</f>
        <v>39.175061000334061</v>
      </c>
      <c r="V262" s="151">
        <f>VLOOKUP($B262,Snapshot!$D:$AJ,18,FALSE)</f>
        <v>36.161130721384708</v>
      </c>
      <c r="W262" s="152">
        <f>VLOOKUP($B262,Snapshot!$D:$AJ,19,FALSE)</f>
        <v>25.300831620930293</v>
      </c>
      <c r="X262" s="150">
        <f>VLOOKUP($B262,Snapshot!$D:$AJ,20,FALSE)</f>
        <v>5.3200089490827187</v>
      </c>
      <c r="Y262" s="151">
        <f>VLOOKUP($B262,Snapshot!$D:$AJ,21,FALSE)</f>
        <v>5.2172655146157378</v>
      </c>
      <c r="Z262" s="152">
        <f>VLOOKUP($B262,Snapshot!$D:$AJ,22,FALSE)</f>
        <v>5.0508467877164129</v>
      </c>
      <c r="AA262" s="150">
        <f>VLOOKUP($B262,Snapshot!$D:$AJ,23,FALSE)</f>
        <v>26.665450423733599</v>
      </c>
      <c r="AB262" s="151">
        <f>VLOOKUP($B262,Snapshot!$D:$AJ,24,FALSE)</f>
        <v>22.862270513444319</v>
      </c>
      <c r="AC262" s="152">
        <f>VLOOKUP($B262,Snapshot!$D:$AJ,25,FALSE)</f>
        <v>17.356908321639295</v>
      </c>
      <c r="AD262" s="151">
        <f>VLOOKUP($B262,Snapshot!$D:$AJ,26,FALSE)</f>
        <v>13.267888170656427</v>
      </c>
      <c r="AE262" s="151">
        <f>VLOOKUP($B262,Snapshot!$D:$AJ,27,FALSE)</f>
        <v>14.629969313297753</v>
      </c>
      <c r="AF262" s="262">
        <f>VLOOKUP($B262,Snapshot!$D:$AJ,28,FALSE)</f>
        <v>20.328978774290835</v>
      </c>
      <c r="AG262" s="152">
        <f>VLOOKUP($B262,Snapshot!$D:$AJ,29,FALSE)</f>
        <v>2.4847035438084295</v>
      </c>
      <c r="AH262" s="150">
        <v>532.90200000000004</v>
      </c>
      <c r="AI262" s="151">
        <v>519.95500000000004</v>
      </c>
      <c r="AJ262" s="151">
        <v>535.2765131455327</v>
      </c>
      <c r="AK262" s="152">
        <v>570.38590696282847</v>
      </c>
      <c r="AL262" s="150">
        <f t="shared" si="1368"/>
        <v>-2.4295273802687944</v>
      </c>
      <c r="AM262" s="151">
        <f t="shared" si="1369"/>
        <v>2.9466998385500034</v>
      </c>
      <c r="AN262" s="152">
        <f t="shared" si="1370"/>
        <v>6.5591134591309981</v>
      </c>
      <c r="AO262" s="150">
        <v>80.289000000000044</v>
      </c>
      <c r="AP262" s="151">
        <v>57.702288000000067</v>
      </c>
      <c r="AQ262" s="151">
        <v>67.402030286128422</v>
      </c>
      <c r="AR262" s="152">
        <v>88.949981204629125</v>
      </c>
      <c r="AS262" s="150">
        <f t="shared" si="1371"/>
        <v>-28.131764002540777</v>
      </c>
      <c r="AT262" s="151">
        <f t="shared" si="1372"/>
        <v>16.809978637464667</v>
      </c>
      <c r="AU262" s="152">
        <f t="shared" si="1373"/>
        <v>31.969290579271103</v>
      </c>
      <c r="AV262" s="150">
        <f t="shared" si="1374"/>
        <v>11.097554211422155</v>
      </c>
      <c r="AW262" s="151">
        <f t="shared" si="1375"/>
        <v>12.592002195284616</v>
      </c>
      <c r="AX262" s="152">
        <f t="shared" si="1376"/>
        <v>15.594701783265819</v>
      </c>
      <c r="AY262" s="150">
        <v>50.68400000000004</v>
      </c>
      <c r="AZ262" s="151">
        <v>36.217288000000067</v>
      </c>
      <c r="BA262" s="151">
        <v>39.487244535025283</v>
      </c>
      <c r="BB262" s="152">
        <v>56.437014911284209</v>
      </c>
      <c r="BC262" s="150">
        <f t="shared" si="1377"/>
        <v>-28.542956357035678</v>
      </c>
      <c r="BD262" s="151">
        <f t="shared" si="1378"/>
        <v>9.028717266254759</v>
      </c>
      <c r="BE262" s="152">
        <f t="shared" si="1379"/>
        <v>42.924672450174228</v>
      </c>
      <c r="BF262" s="150">
        <f t="shared" si="1380"/>
        <v>6.9654658576223065</v>
      </c>
      <c r="BG262" s="151">
        <f t="shared" si="1381"/>
        <v>7.3769806007328711</v>
      </c>
      <c r="BH262" s="152">
        <f t="shared" si="1382"/>
        <v>9.8945317937110531</v>
      </c>
      <c r="BI262" s="150">
        <v>35.04</v>
      </c>
      <c r="BJ262" s="151">
        <v>23.28</v>
      </c>
      <c r="BK262" s="151">
        <v>30.92</v>
      </c>
      <c r="BL262" s="152">
        <f t="shared" si="1383"/>
        <v>10.760000000000005</v>
      </c>
      <c r="BM262" s="151">
        <v>-3.6883039186359667</v>
      </c>
      <c r="BN262" s="151">
        <v>24.92531</v>
      </c>
      <c r="BO262" s="151">
        <v>41.024584563918758</v>
      </c>
      <c r="BP262" s="151"/>
      <c r="BQ262" s="152"/>
      <c r="BR262" s="150"/>
      <c r="BS262" s="151"/>
    </row>
    <row r="263" spans="2:71" ht="12.75">
      <c r="B263" s="252" t="s">
        <v>199</v>
      </c>
      <c r="C263" s="165" t="s">
        <v>463</v>
      </c>
      <c r="D263" s="177" t="s">
        <v>106</v>
      </c>
      <c r="E263" s="105" t="s">
        <v>287</v>
      </c>
      <c r="F263" s="148">
        <f>VLOOKUP($B263,Snapshot!$D:$AJ,2,FALSE)</f>
        <v>541.70000000000005</v>
      </c>
      <c r="G263" s="148">
        <f>VLOOKUP($B263,Snapshot!$D:$AJ,3,FALSE)</f>
        <v>500</v>
      </c>
      <c r="H263" s="148">
        <f t="shared" si="1364"/>
        <v>-7.6979878161344004</v>
      </c>
      <c r="I263" s="149">
        <f>VLOOKUP($B263,Snapshot!$D:$AJ,8,FALSE)</f>
        <v>33.860657108721625</v>
      </c>
      <c r="J263" s="250">
        <f>IF(VLOOKUP($B263,Snapshot!$D:$AJ,28,FALSE)="#N/A N/A","NA",VLOOKUP($B263,Snapshot!$D:$AJ,30,FALSE))</f>
        <v>6.0700969999999996</v>
      </c>
      <c r="K263" s="154">
        <f>IF(VLOOKUP($B263,Snapshot!$D:$AJ,29,FALSE)="#N/A N/A","NA",VLOOKUP($B263,Snapshot!$D:$AJ,31,FALSE))</f>
        <v>14.71834</v>
      </c>
      <c r="L263" s="154">
        <f>IF(VLOOKUP($B263,Snapshot!$D:$AJ,30,FALSE)="#N/A N/A","NA",VLOOKUP($B263,Snapshot!$D:$AJ,32,FALSE))</f>
        <v>30.341670000000001</v>
      </c>
      <c r="M263" s="155">
        <f>IF(VLOOKUP($B263,Snapshot!$D:$AJ,31,FALSE)="#N/A N/A","NA",VLOOKUP($B263,Snapshot!$D:$AJ,33,FALSE))</f>
        <v>14.83994</v>
      </c>
      <c r="N263" s="150">
        <f>VLOOKUP($B263,Snapshot!$D:$AJ,10,FALSE)</f>
        <v>20.703239023285548</v>
      </c>
      <c r="O263" s="151">
        <f>VLOOKUP($B263,Snapshot!$D:$AJ,11,FALSE)</f>
        <v>20.388547935141567</v>
      </c>
      <c r="P263" s="151">
        <f>VLOOKUP($B263,Snapshot!$D:$AJ,12,FALSE)</f>
        <v>21.913661349829525</v>
      </c>
      <c r="Q263" s="152">
        <f>VLOOKUP($B263,Snapshot!$D:$AJ,13,FALSE)</f>
        <v>24.433258581961482</v>
      </c>
      <c r="R263" s="150">
        <f t="shared" si="1365"/>
        <v>-1.5200089599025413</v>
      </c>
      <c r="S263" s="151">
        <f t="shared" si="1366"/>
        <v>7.4802453786288581</v>
      </c>
      <c r="T263" s="152">
        <f t="shared" si="1367"/>
        <v>11.497837773018048</v>
      </c>
      <c r="U263" s="150">
        <f>VLOOKUP($B263,Snapshot!$D:$AJ,17,FALSE)</f>
        <v>26.56883666866386</v>
      </c>
      <c r="V263" s="151">
        <f>VLOOKUP($B263,Snapshot!$D:$AJ,18,FALSE)</f>
        <v>24.719739497307426</v>
      </c>
      <c r="W263" s="152">
        <f>VLOOKUP($B263,Snapshot!$D:$AJ,19,FALSE)</f>
        <v>22.170599888789489</v>
      </c>
      <c r="X263" s="150">
        <f>VLOOKUP($B263,Snapshot!$D:$AJ,20,FALSE)</f>
        <v>3.8207410930220451</v>
      </c>
      <c r="Y263" s="151">
        <f>VLOOKUP($B263,Snapshot!$D:$AJ,21,FALSE)</f>
        <v>3.8505982924830526</v>
      </c>
      <c r="Z263" s="152">
        <f>VLOOKUP($B263,Snapshot!$D:$AJ,22,FALSE)</f>
        <v>3.7865186015465193</v>
      </c>
      <c r="AA263" s="150">
        <f>VLOOKUP($B263,Snapshot!$D:$AJ,23,FALSE)</f>
        <v>16.942001289930367</v>
      </c>
      <c r="AB263" s="151">
        <f>VLOOKUP($B263,Snapshot!$D:$AJ,24,FALSE)</f>
        <v>16.563020859255545</v>
      </c>
      <c r="AC263" s="152">
        <f>VLOOKUP($B263,Snapshot!$D:$AJ,25,FALSE)</f>
        <v>15.298400562356194</v>
      </c>
      <c r="AD263" s="151">
        <f>VLOOKUP($B263,Snapshot!$D:$AJ,26,FALSE)</f>
        <v>14.399882893251561</v>
      </c>
      <c r="AE263" s="151">
        <f>VLOOKUP($B263,Snapshot!$D:$AJ,27,FALSE)</f>
        <v>15.594716203450568</v>
      </c>
      <c r="AF263" s="262">
        <f>VLOOKUP($B263,Snapshot!$D:$AJ,28,FALSE)</f>
        <v>17.264147617747696</v>
      </c>
      <c r="AG263" s="152">
        <f>VLOOKUP($B263,Snapshot!$D:$AJ,29,FALSE)</f>
        <v>0</v>
      </c>
      <c r="AH263" s="150">
        <v>904.87599999999998</v>
      </c>
      <c r="AI263" s="151">
        <v>896.46724358258064</v>
      </c>
      <c r="AJ263" s="151">
        <v>887.45728078591719</v>
      </c>
      <c r="AK263" s="152">
        <v>933.06956300476588</v>
      </c>
      <c r="AL263" s="150">
        <f t="shared" si="1368"/>
        <v>-0.92927168113855885</v>
      </c>
      <c r="AM263" s="151">
        <f t="shared" si="1369"/>
        <v>-1.00505209322057</v>
      </c>
      <c r="AN263" s="152">
        <f t="shared" si="1370"/>
        <v>5.1396594750403324</v>
      </c>
      <c r="AO263" s="150">
        <v>173.00799999999998</v>
      </c>
      <c r="AP263" s="151">
        <v>169.9120399495514</v>
      </c>
      <c r="AQ263" s="151">
        <v>174.45624664017907</v>
      </c>
      <c r="AR263" s="152">
        <v>188.35922653981828</v>
      </c>
      <c r="AS263" s="150">
        <f t="shared" si="1371"/>
        <v>-1.7894895325352422</v>
      </c>
      <c r="AT263" s="151">
        <f t="shared" si="1372"/>
        <v>2.6744465500954959</v>
      </c>
      <c r="AU263" s="152">
        <f t="shared" si="1373"/>
        <v>7.9693219173254874</v>
      </c>
      <c r="AV263" s="150">
        <f t="shared" si="1374"/>
        <v>18.953513490412266</v>
      </c>
      <c r="AW263" s="151">
        <f t="shared" si="1375"/>
        <v>19.65798809895205</v>
      </c>
      <c r="AX263" s="152">
        <f t="shared" si="1376"/>
        <v>20.187050784642967</v>
      </c>
      <c r="AY263" s="150">
        <v>113.5</v>
      </c>
      <c r="AZ263" s="151">
        <v>110.23448752032061</v>
      </c>
      <c r="BA263" s="151">
        <v>115.75648309157025</v>
      </c>
      <c r="BB263" s="152">
        <v>127.95130943869948</v>
      </c>
      <c r="BC263" s="150">
        <f t="shared" si="1377"/>
        <v>-2.8771035063254544</v>
      </c>
      <c r="BD263" s="151">
        <f t="shared" si="1378"/>
        <v>5.0093175878662493</v>
      </c>
      <c r="BE263" s="152">
        <f t="shared" si="1379"/>
        <v>10.534897071365236</v>
      </c>
      <c r="BF263" s="150">
        <f t="shared" si="1380"/>
        <v>12.296543829062511</v>
      </c>
      <c r="BG263" s="151">
        <f t="shared" si="1381"/>
        <v>13.043611855779499</v>
      </c>
      <c r="BH263" s="152">
        <f t="shared" si="1382"/>
        <v>13.712944298242633</v>
      </c>
      <c r="BI263" s="150">
        <v>72.819999999999993</v>
      </c>
      <c r="BJ263" s="151">
        <v>9.5500000000000007</v>
      </c>
      <c r="BK263" s="151">
        <v>8.25</v>
      </c>
      <c r="BL263" s="152">
        <f t="shared" si="1383"/>
        <v>9.3800000000000061</v>
      </c>
      <c r="BM263" s="151">
        <v>-6.6034482758620499</v>
      </c>
      <c r="BN263" s="151">
        <v>30.341670000000001</v>
      </c>
      <c r="BO263" s="151">
        <v>57.324740931899633</v>
      </c>
      <c r="BP263" s="151"/>
      <c r="BQ263" s="152"/>
      <c r="BR263" s="150"/>
      <c r="BS263" s="151"/>
    </row>
    <row r="264" spans="2:71" ht="12.75">
      <c r="B264" s="252" t="s">
        <v>200</v>
      </c>
      <c r="C264" s="165" t="s">
        <v>464</v>
      </c>
      <c r="D264" s="177" t="s">
        <v>106</v>
      </c>
      <c r="E264" s="105" t="s">
        <v>287</v>
      </c>
      <c r="F264" s="148">
        <f>VLOOKUP($B264,Snapshot!$D:$AJ,2,FALSE)</f>
        <v>678</v>
      </c>
      <c r="G264" s="148">
        <f>VLOOKUP($B264,Snapshot!$D:$AJ,3,FALSE)</f>
        <v>760</v>
      </c>
      <c r="H264" s="148">
        <f t="shared" ref="H264" si="1384">IF(IFERROR(((IF(G264&lt;0,"-",G264))/F264*100-100),"-")=-100,"-",(IFERROR(((IF(G264&lt;0,"-",G264))/F264*100-100),"-")))</f>
        <v>12.094395280235986</v>
      </c>
      <c r="I264" s="149">
        <f>VLOOKUP($B264,Snapshot!$D:$AJ,8,FALSE)</f>
        <v>1.8480967741935486</v>
      </c>
      <c r="J264" s="250">
        <f>IF(VLOOKUP($B264,Snapshot!$D:$AJ,28,FALSE)="#N/A N/A","NA",VLOOKUP($B264,Snapshot!$D:$AJ,30,FALSE))</f>
        <v>-8.7605939999999993</v>
      </c>
      <c r="K264" s="154">
        <f>IF(VLOOKUP($B264,Snapshot!$D:$AJ,29,FALSE)="#N/A N/A","NA",VLOOKUP($B264,Snapshot!$D:$AJ,31,FALSE))</f>
        <v>11.9366</v>
      </c>
      <c r="L264" s="154">
        <f>IF(VLOOKUP($B264,Snapshot!$D:$AJ,30,FALSE)="#N/A N/A","NA",VLOOKUP($B264,Snapshot!$D:$AJ,32,FALSE))</f>
        <v>29.192080000000001</v>
      </c>
      <c r="M264" s="155">
        <f>IF(VLOOKUP($B264,Snapshot!$D:$AJ,31,FALSE)="#N/A N/A","NA",VLOOKUP($B264,Snapshot!$D:$AJ,33,FALSE))</f>
        <v>11.047420000000001</v>
      </c>
      <c r="N264" s="150">
        <f>VLOOKUP($B264,Snapshot!$D:$AJ,10,FALSE)</f>
        <v>14.362569554002903</v>
      </c>
      <c r="O264" s="151">
        <f>VLOOKUP($B264,Snapshot!$D:$AJ,11,FALSE)</f>
        <v>29.120081742768964</v>
      </c>
      <c r="P264" s="151">
        <f>VLOOKUP($B264,Snapshot!$D:$AJ,12,FALSE)</f>
        <v>28.130248959678688</v>
      </c>
      <c r="Q264" s="152">
        <f>VLOOKUP($B264,Snapshot!$D:$AJ,13,FALSE)</f>
        <v>31.361539064483221</v>
      </c>
      <c r="R264" s="150">
        <f t="shared" ref="R264" si="1385">IF(AND(N264&lt;0,O264&gt;0),"LP",IF(AND(N264&gt;0,O264&lt;0),"PL",IF(OR(N264&lt;0,O264&lt;0),"Loss",IF(ISERROR((+O264/N264-1)*100),"NA",(+O264/N264-1)*100))))</f>
        <v>102.74980485405614</v>
      </c>
      <c r="S264" s="151">
        <f t="shared" ref="S264" si="1386">IF(AND(O264&lt;0,P264&gt;0),"LP",IF(AND(O264&gt;0,P264&lt;0),"PL",IF(OR(O264&lt;0,P264&lt;0),"Loss",IF(ISERROR((+P264/O264-1)*100),"NA",(+P264/O264-1)*100))))</f>
        <v>-3.3991414990999114</v>
      </c>
      <c r="T264" s="152">
        <f t="shared" ref="T264" si="1387">IF(AND(P264&lt;0,Q264&gt;0),"LP",IF(AND(P264&gt;0,Q264&lt;0),"PL",IF(OR(P264&lt;0,Q264&lt;0),"Loss",IF(ISERROR((+Q264/P264-1)*100),"NA",(+Q264/P264-1)*100))))</f>
        <v>11.486887689604863</v>
      </c>
      <c r="U264" s="150">
        <f>VLOOKUP($B264,Snapshot!$D:$AJ,17,FALSE)</f>
        <v>23.282901675520176</v>
      </c>
      <c r="V264" s="151">
        <f>VLOOKUP($B264,Snapshot!$D:$AJ,18,FALSE)</f>
        <v>24.102168486735792</v>
      </c>
      <c r="W264" s="152">
        <f>VLOOKUP($B264,Snapshot!$D:$AJ,19,FALSE)</f>
        <v>21.61883696479142</v>
      </c>
      <c r="X264" s="150">
        <f>VLOOKUP($B264,Snapshot!$D:$AJ,20,FALSE)</f>
        <v>4.3092153355668703</v>
      </c>
      <c r="Y264" s="151">
        <f>VLOOKUP($B264,Snapshot!$D:$AJ,21,FALSE)</f>
        <v>3.8213079046997298</v>
      </c>
      <c r="Z264" s="152">
        <f>VLOOKUP($B264,Snapshot!$D:$AJ,22,FALSE)</f>
        <v>3.3865111860037085</v>
      </c>
      <c r="AA264" s="150">
        <f>VLOOKUP($B264,Snapshot!$D:$AJ,23,FALSE)</f>
        <v>16.171967871485943</v>
      </c>
      <c r="AB264" s="151">
        <f>VLOOKUP($B264,Snapshot!$D:$AJ,24,FALSE)</f>
        <v>15.912601299690023</v>
      </c>
      <c r="AC264" s="152">
        <f>VLOOKUP($B264,Snapshot!$D:$AJ,25,FALSE)</f>
        <v>13.393234865849195</v>
      </c>
      <c r="AD264" s="151">
        <f>VLOOKUP($B264,Snapshot!$D:$AJ,26,FALSE)</f>
        <v>20.339242287514722</v>
      </c>
      <c r="AE264" s="151">
        <f>VLOOKUP($B264,Snapshot!$D:$AJ,27,FALSE)</f>
        <v>16.945060336988384</v>
      </c>
      <c r="AF264" s="262">
        <f>VLOOKUP($B264,Snapshot!$D:$AJ,28,FALSE)</f>
        <v>16.729753073875226</v>
      </c>
      <c r="AG264" s="152">
        <f>VLOOKUP($B264,Snapshot!$D:$AJ,29,FALSE)</f>
        <v>1.0324483775811208</v>
      </c>
      <c r="AH264" s="150">
        <v>48.482999999999997</v>
      </c>
      <c r="AI264" s="151">
        <v>49.018000000000001</v>
      </c>
      <c r="AJ264" s="151">
        <v>53.670148971486235</v>
      </c>
      <c r="AK264" s="152">
        <v>59.275688040100825</v>
      </c>
      <c r="AL264" s="150">
        <f t="shared" ref="AL264" si="1388">IF(OR(AH264&lt;0,AI264&lt;0),"NM",IF(ISERROR((AI264/AH264*100-100)),"NA",(AI264/AH264*100-100)))</f>
        <v>1.103479570158612</v>
      </c>
      <c r="AM264" s="151">
        <f t="shared" ref="AM264" si="1389">IF(OR(AI264&lt;0,AJ264&lt;0),"NM",IF(ISERROR((AJ264/AI264*100-100)),"NA",(AJ264/AI264*100-100)))</f>
        <v>9.4906951966343627</v>
      </c>
      <c r="AN264" s="152">
        <f t="shared" ref="AN264" si="1390">IF(OR(AJ264&lt;0,AK264&lt;0),"NM",IF(ISERROR((AK264/AJ264*100-100)),"NA",(AK264/AJ264*100-100)))</f>
        <v>10.444426140111318</v>
      </c>
      <c r="AO264" s="150">
        <v>5.5229999999999997</v>
      </c>
      <c r="AP264" s="151">
        <v>8.7149999999999999</v>
      </c>
      <c r="AQ264" s="151">
        <v>8.6328176292333421</v>
      </c>
      <c r="AR264" s="152">
        <v>9.8990399026968259</v>
      </c>
      <c r="AS264" s="150">
        <f t="shared" ref="AS264" si="1391">IF(OR(AO264&lt;0,AP264&lt;0),"NM",IF(ISERROR((AP264/AO264*100-100)),"NA",(AP264/AO264*100-100)))</f>
        <v>57.794676806083658</v>
      </c>
      <c r="AT264" s="151">
        <f t="shared" ref="AT264" si="1392">IF(OR(AP264&lt;0,AQ264&lt;0),"NM",IF(ISERROR((AQ264/AP264*100-100)),"NA",(AQ264/AP264*100-100)))</f>
        <v>-0.9429990908394501</v>
      </c>
      <c r="AU264" s="152">
        <f t="shared" ref="AU264" si="1393">IF(OR(AQ264&lt;0,AR264&lt;0),"NM",IF(ISERROR((AR264/AQ264*100-100)),"NA",(AR264/AQ264*100-100)))</f>
        <v>14.667543412195698</v>
      </c>
      <c r="AV264" s="150">
        <f t="shared" ref="AV264" si="1394">IF(OR(AI264&lt;0,AP264&lt;0),"NM",IF(ISERROR((AP264/AI264*100)),"NA",(AP264/AI264*100)))</f>
        <v>17.779183157207555</v>
      </c>
      <c r="AW264" s="151">
        <f t="shared" ref="AW264" si="1395">IF(OR(AJ264&lt;0,AQ264&lt;0),"NM",IF(ISERROR((AQ264/AJ264*100)),"NA",(AQ264/AJ264*100)))</f>
        <v>16.08495186741473</v>
      </c>
      <c r="AX264" s="152">
        <f t="shared" ref="AX264" si="1396">IF(OR(AK264&lt;0,AR264&lt;0),"NM",IF(ISERROR((AR264/AK264*100)),"NA",(AR264/AK264*100)))</f>
        <v>16.699999999999978</v>
      </c>
      <c r="AY264" s="150">
        <v>3.2770000000000001</v>
      </c>
      <c r="AZ264" s="151">
        <v>6.649</v>
      </c>
      <c r="BA264" s="151">
        <v>6.428433593665499</v>
      </c>
      <c r="BB264" s="152">
        <v>7.1668605407706876</v>
      </c>
      <c r="BC264" s="150">
        <f t="shared" ref="BC264" si="1397">IF(OR(AY264&lt;0,AZ264&lt;0),"NM",IF(ISERROR((AZ264/AY264*100-100)),"NA",(AZ264/AY264*100-100)))</f>
        <v>102.89899298138542</v>
      </c>
      <c r="BD264" s="151">
        <f t="shared" ref="BD264" si="1398">IF(OR(AZ264&lt;0,BA264&lt;0),"NM",IF(ISERROR((BA264/AZ264*100-100)),"NA",(BA264/AZ264*100-100)))</f>
        <v>-3.3172869053166067</v>
      </c>
      <c r="BE264" s="152">
        <f t="shared" ref="BE264" si="1399">IF(OR(BA264&lt;0,BB264&lt;0),"NM",IF(ISERROR((BB264/BA264*100-100)),"NA",(BB264/BA264*100-100)))</f>
        <v>11.486887689604913</v>
      </c>
      <c r="BF264" s="150">
        <f t="shared" ref="BF264" si="1400">IF(OR(AI264&lt;0,AZ264&lt;0),"NM",IF(ISERROR((AZ264/AI264*100)),"NA",(AZ264/AI264*100)))</f>
        <v>13.564404912481129</v>
      </c>
      <c r="BG264" s="151">
        <f t="shared" ref="BG264" si="1401">IF(OR(AJ264&lt;0,BA264&lt;0),"NM",IF(ISERROR((BA264/AJ264*100)),"NA",(BA264/AJ264*100)))</f>
        <v>11.977670486960609</v>
      </c>
      <c r="BH264" s="152">
        <f t="shared" ref="BH264" si="1402">IF(OR(AK264&lt;0,BB264&lt;0),"NM",IF(ISERROR((BB264/AK264*100)),"NA",(BB264/AK264*100)))</f>
        <v>12.090725182172845</v>
      </c>
      <c r="BI264" s="150">
        <v>49.17</v>
      </c>
      <c r="BJ264" s="151">
        <v>15.74</v>
      </c>
      <c r="BK264" s="151">
        <v>19.049999999999997</v>
      </c>
      <c r="BL264" s="152">
        <f t="shared" ref="BL264" si="1403">100-BI264-BJ264-BK264</f>
        <v>16.04</v>
      </c>
      <c r="BM264" s="151">
        <v>-19.13650187846622</v>
      </c>
      <c r="BN264" s="151">
        <v>29.192080000000001</v>
      </c>
      <c r="BO264" s="151">
        <v>10.784706284348864</v>
      </c>
      <c r="BP264" s="151"/>
      <c r="BQ264" s="152"/>
      <c r="BR264" s="150"/>
      <c r="BS264" s="151"/>
    </row>
    <row r="265" spans="2:71" ht="12.75">
      <c r="B265" s="252" t="s">
        <v>201</v>
      </c>
      <c r="C265" s="165" t="s">
        <v>441</v>
      </c>
      <c r="D265" s="177" t="s">
        <v>107</v>
      </c>
      <c r="E265" s="105" t="s">
        <v>286</v>
      </c>
      <c r="F265" s="148">
        <f>VLOOKUP($B265,Snapshot!$D:$AJ,2,FALSE)</f>
        <v>1735.25</v>
      </c>
      <c r="G265" s="148">
        <f>VLOOKUP($B265,Snapshot!$D:$AJ,3,FALSE)</f>
        <v>1650</v>
      </c>
      <c r="H265" s="148">
        <f t="shared" ref="H265:H272" si="1404">IF(IFERROR(((IF(G265&lt;0,"-",G265))/F265*100-100),"-")=-100,"-",(IFERROR(((IF(G265&lt;0,"-",G265))/F265*100-100),"-")))</f>
        <v>-4.9128367670364526</v>
      </c>
      <c r="I265" s="149">
        <f>VLOOKUP($B265,Snapshot!$D:$AJ,8,FALSE)</f>
        <v>121.65577873357226</v>
      </c>
      <c r="J265" s="250">
        <f>IF(VLOOKUP($B265,Snapshot!$D:$AJ,28,FALSE)="#N/A N/A","NA",VLOOKUP($B265,Snapshot!$D:$AJ,30,FALSE))</f>
        <v>17.899850000000001</v>
      </c>
      <c r="K265" s="154">
        <f>IF(VLOOKUP($B265,Snapshot!$D:$AJ,29,FALSE)="#N/A N/A","NA",VLOOKUP($B265,Snapshot!$D:$AJ,31,FALSE))</f>
        <v>41.68777</v>
      </c>
      <c r="L265" s="154">
        <f>IF(VLOOKUP($B265,Snapshot!$D:$AJ,30,FALSE)="#N/A N/A","NA",VLOOKUP($B265,Snapshot!$D:$AJ,32,FALSE))</f>
        <v>88.696179999999998</v>
      </c>
      <c r="M265" s="155">
        <f>IF(VLOOKUP($B265,Snapshot!$D:$AJ,31,FALSE)="#N/A N/A","NA",VLOOKUP($B265,Snapshot!$D:$AJ,33,FALSE))</f>
        <v>68.006010000000003</v>
      </c>
      <c r="N265" s="150">
        <f>VLOOKUP($B265,Snapshot!$D:$AJ,10,FALSE)</f>
        <v>14.375408948604317</v>
      </c>
      <c r="O265" s="151">
        <f>VLOOKUP($B265,Snapshot!$D:$AJ,11,FALSE)</f>
        <v>19.650293360067973</v>
      </c>
      <c r="P265" s="151">
        <f>VLOOKUP($B265,Snapshot!$D:$AJ,12,FALSE)</f>
        <v>31.405206549657386</v>
      </c>
      <c r="Q265" s="152">
        <f>VLOOKUP($B265,Snapshot!$D:$AJ,13,FALSE)</f>
        <v>53.760704295274508</v>
      </c>
      <c r="R265" s="150">
        <f t="shared" ref="R265:R272" si="1405">IF(AND(N265&lt;0,O265&gt;0),"LP",IF(AND(N265&gt;0,O265&lt;0),"PL",IF(OR(N265&lt;0,O265&lt;0),"Loss",IF(ISERROR((+O265/N265-1)*100),"NA",(+O265/N265-1)*100))))</f>
        <v>36.693804192442016</v>
      </c>
      <c r="S265" s="151">
        <f t="shared" ref="S265:S272" si="1406">IF(AND(O265&lt;0,P265&gt;0),"LP",IF(AND(O265&gt;0,P265&lt;0),"PL",IF(OR(O265&lt;0,P265&lt;0),"Loss",IF(ISERROR((+P265/O265-1)*100),"NA",(+P265/O265-1)*100))))</f>
        <v>59.820548091546399</v>
      </c>
      <c r="T265" s="152">
        <f t="shared" ref="T265:T272" si="1407">IF(AND(P265&lt;0,Q265&gt;0),"LP",IF(AND(P265&gt;0,Q265&lt;0),"PL",IF(OR(P265&lt;0,Q265&lt;0),"Loss",IF(ISERROR((+Q265/P265-1)*100),"NA",(+Q265/P265-1)*100))))</f>
        <v>71.184049403620335</v>
      </c>
      <c r="U265" s="150">
        <f>VLOOKUP($B265,Snapshot!$D:$AJ,17,FALSE)</f>
        <v>88.30656968848416</v>
      </c>
      <c r="V265" s="151">
        <f>VLOOKUP($B265,Snapshot!$D:$AJ,18,FALSE)</f>
        <v>55.253577054373189</v>
      </c>
      <c r="W265" s="152">
        <f>VLOOKUP($B265,Snapshot!$D:$AJ,19,FALSE)</f>
        <v>32.277292917692044</v>
      </c>
      <c r="X265" s="150">
        <f>VLOOKUP($B265,Snapshot!$D:$AJ,20,FALSE)</f>
        <v>11.826614751739847</v>
      </c>
      <c r="Y265" s="151">
        <f>VLOOKUP($B265,Snapshot!$D:$AJ,21,FALSE)</f>
        <v>7.9411901236596014</v>
      </c>
      <c r="Z265" s="152">
        <f>VLOOKUP($B265,Snapshot!$D:$AJ,22,FALSE)</f>
        <v>6.3366638784363385</v>
      </c>
      <c r="AA265" s="150">
        <f>VLOOKUP($B265,Snapshot!$D:$AJ,23,FALSE)</f>
        <v>15.546319895570161</v>
      </c>
      <c r="AB265" s="151">
        <f>VLOOKUP($B265,Snapshot!$D:$AJ,24,FALSE)</f>
        <v>13.406068182443111</v>
      </c>
      <c r="AC265" s="152">
        <f>VLOOKUP($B265,Snapshot!$D:$AJ,25,FALSE)</f>
        <v>10.524255548838484</v>
      </c>
      <c r="AD265" s="151">
        <f>VLOOKUP($B265,Snapshot!$D:$AJ,26,FALSE)</f>
        <v>14.168550373776325</v>
      </c>
      <c r="AE265" s="151">
        <f>VLOOKUP($B265,Snapshot!$D:$AJ,27,FALSE)</f>
        <v>17.699249802179573</v>
      </c>
      <c r="AF265" s="262">
        <f>VLOOKUP($B265,Snapshot!$D:$AJ,28,FALSE)</f>
        <v>22.475734028205139</v>
      </c>
      <c r="AG265" s="152">
        <f>VLOOKUP($B265,Snapshot!$D:$AJ,29,FALSE)</f>
        <v>0</v>
      </c>
      <c r="AH265" s="150">
        <v>1391.4480000000001</v>
      </c>
      <c r="AI265" s="151">
        <v>1499.8240000000001</v>
      </c>
      <c r="AJ265" s="151">
        <v>1650.0010954478905</v>
      </c>
      <c r="AK265" s="152">
        <v>1895.9855194381928</v>
      </c>
      <c r="AL265" s="150">
        <f t="shared" ref="AL265:AL272" si="1408">IF(OR(AH265&lt;0,AI265&lt;0),"NM",IF(ISERROR((AI265/AH265*100-100)),"NA",(AI265/AH265*100-100)))</f>
        <v>7.7887208145758962</v>
      </c>
      <c r="AM265" s="151">
        <f t="shared" ref="AM265:AM272" si="1409">IF(OR(AI265&lt;0,AJ265&lt;0),"NM",IF(ISERROR((AJ265/AI265*100-100)),"NA",(AJ265/AI265*100-100)))</f>
        <v>10.012981219655785</v>
      </c>
      <c r="AN265" s="152">
        <f t="shared" ref="AN265:AN272" si="1410">IF(OR(AJ265&lt;0,AK265&lt;0),"NM",IF(ISERROR((AK265/AJ265*100-100)),"NA",(AK265/AJ265*100-100)))</f>
        <v>14.90813701087454</v>
      </c>
      <c r="AO265" s="150">
        <v>712.73500000000001</v>
      </c>
      <c r="AP265" s="151">
        <v>782.91800000000001</v>
      </c>
      <c r="AQ265" s="151">
        <v>871.71999192272438</v>
      </c>
      <c r="AR265" s="152">
        <v>1064.1043763905113</v>
      </c>
      <c r="AS265" s="150">
        <f t="shared" ref="AS265:AS272" si="1411">IF(OR(AO265&lt;0,AP265&lt;0),"NM",IF(ISERROR((AP265/AO265*100-100)),"NA",(AP265/AO265*100-100)))</f>
        <v>9.8469978322939085</v>
      </c>
      <c r="AT265" s="151">
        <f t="shared" ref="AT265:AT272" si="1412">IF(OR(AP265&lt;0,AQ265&lt;0),"NM",IF(ISERROR((AQ265/AP265*100-100)),"NA",(AQ265/AP265*100-100)))</f>
        <v>11.342438406413493</v>
      </c>
      <c r="AU265" s="152">
        <f t="shared" ref="AU265:AU272" si="1413">IF(OR(AQ265&lt;0,AR265&lt;0),"NM",IF(ISERROR((AR265/AQ265*100-100)),"NA",(AR265/AQ265*100-100)))</f>
        <v>22.069516157757391</v>
      </c>
      <c r="AV265" s="150">
        <f t="shared" ref="AV265:AV272" si="1414">IF(OR(AI265&lt;0,AP265&lt;0),"NM",IF(ISERROR((AP265/AI265*100)),"NA",(AP265/AI265*100)))</f>
        <v>52.200658210563368</v>
      </c>
      <c r="AW265" s="151">
        <f t="shared" ref="AW265:AW272" si="1415">IF(OR(AJ265&lt;0,AQ265&lt;0),"NM",IF(ISERROR((AQ265/AJ265*100)),"NA",(AQ265/AJ265*100)))</f>
        <v>52.83147958675125</v>
      </c>
      <c r="AX265" s="152">
        <f t="shared" ref="AX265:AX272" si="1416">IF(OR(AK265&lt;0,AR265&lt;0),"NM",IF(ISERROR((AR265/AK265*100)),"NA",(AR265/AK265*100)))</f>
        <v>56.124077187352171</v>
      </c>
      <c r="AY265" s="150">
        <v>81.554570047222015</v>
      </c>
      <c r="AZ265" s="151">
        <v>113.05206775914307</v>
      </c>
      <c r="BA265" s="151">
        <v>180.68043432148886</v>
      </c>
      <c r="BB265" s="152">
        <v>309.29608395157328</v>
      </c>
      <c r="BC265" s="150">
        <f t="shared" ref="BC265:BC272" si="1417">IF(OR(AY265&lt;0,AZ265&lt;0),"NM",IF(ISERROR((AZ265/AY265*100-100)),"NA",(AZ265/AY265*100-100)))</f>
        <v>38.621376697447204</v>
      </c>
      <c r="BD265" s="151">
        <f t="shared" ref="BD265:BD272" si="1418">IF(OR(AZ265&lt;0,BA265&lt;0),"NM",IF(ISERROR((BA265/AZ265*100-100)),"NA",(BA265/AZ265*100-100)))</f>
        <v>59.820548091546385</v>
      </c>
      <c r="BE265" s="152">
        <f t="shared" ref="BE265:BE272" si="1419">IF(OR(BA265&lt;0,BB265&lt;0),"NM",IF(ISERROR((BB265/BA265*100-100)),"NA",(BB265/BA265*100-100)))</f>
        <v>71.184049403620321</v>
      </c>
      <c r="BF265" s="150">
        <f t="shared" ref="BF265:BF272" si="1420">IF(OR(AI265&lt;0,AZ265&lt;0),"NM",IF(ISERROR((AZ265/AI265*100)),"NA",(AZ265/AI265*100)))</f>
        <v>7.5376889394450988</v>
      </c>
      <c r="BG265" s="151">
        <f t="shared" ref="BG265:BG272" si="1421">IF(OR(AJ265&lt;0,BA265&lt;0),"NM",IF(ISERROR((BA265/AJ265*100)),"NA",(BA265/AJ265*100)))</f>
        <v>10.950322082813127</v>
      </c>
      <c r="BH265" s="152">
        <f t="shared" ref="BH265:BH272" si="1422">IF(OR(AK265&lt;0,BB265&lt;0),"NM",IF(ISERROR((BB265/AK265*100)),"NA",(BB265/AK265*100)))</f>
        <v>16.313209187548122</v>
      </c>
      <c r="BI265" s="150">
        <v>53.17</v>
      </c>
      <c r="BJ265" s="151">
        <v>24.68</v>
      </c>
      <c r="BK265" s="151">
        <v>19.289999999999996</v>
      </c>
      <c r="BL265" s="152">
        <f t="shared" ref="BL265:BL272" si="1423">100-BI265-BJ265-BK265</f>
        <v>2.860000000000003</v>
      </c>
      <c r="BM265" s="151">
        <v>-2.4565052418561493</v>
      </c>
      <c r="BN265" s="151">
        <v>88.696179999999998</v>
      </c>
      <c r="BO265" s="151">
        <v>130.53514819593786</v>
      </c>
      <c r="BP265" s="151"/>
      <c r="BQ265" s="152"/>
      <c r="BR265" s="150"/>
      <c r="BS265" s="151"/>
    </row>
    <row r="266" spans="2:71" ht="12.75">
      <c r="B266" s="252" t="s">
        <v>591</v>
      </c>
      <c r="C266" s="165" t="s">
        <v>1405</v>
      </c>
      <c r="D266" s="177" t="s">
        <v>107</v>
      </c>
      <c r="E266" s="105" t="s">
        <v>287</v>
      </c>
      <c r="F266" s="148">
        <f>VLOOKUP($B266,Snapshot!$D:$AJ,2,FALSE)</f>
        <v>392.4</v>
      </c>
      <c r="G266" s="148">
        <f>VLOOKUP($B266,Snapshot!$D:$AJ,3,FALSE)</f>
        <v>395</v>
      </c>
      <c r="H266" s="148">
        <f t="shared" si="1404"/>
        <v>0.66258919469927946</v>
      </c>
      <c r="I266" s="149">
        <f>VLOOKUP($B266,Snapshot!$D:$AJ,8,FALSE)</f>
        <v>12.664742114695342</v>
      </c>
      <c r="J266" s="250">
        <f>IF(VLOOKUP($B266,Snapshot!$D:$AJ,28,FALSE)="#N/A N/A","NA",VLOOKUP($B266,Snapshot!$D:$AJ,30,FALSE))</f>
        <v>7.315741</v>
      </c>
      <c r="K266" s="154">
        <f>IF(VLOOKUP($B266,Snapshot!$D:$AJ,29,FALSE)="#N/A N/A","NA",VLOOKUP($B266,Snapshot!$D:$AJ,31,FALSE))</f>
        <v>38.58379</v>
      </c>
      <c r="L266" s="154">
        <f>IF(VLOOKUP($B266,Snapshot!$D:$AJ,30,FALSE)="#N/A N/A","NA",VLOOKUP($B266,Snapshot!$D:$AJ,32,FALSE))</f>
        <v>105.1765</v>
      </c>
      <c r="M266" s="155">
        <f>IF(VLOOKUP($B266,Snapshot!$D:$AJ,31,FALSE)="#N/A N/A","NA",VLOOKUP($B266,Snapshot!$D:$AJ,33,FALSE))</f>
        <v>96.987949999999998</v>
      </c>
      <c r="N266" s="150">
        <f>VLOOKUP($B266,Snapshot!$D:$AJ,10,FALSE)</f>
        <v>8.9218000010723451</v>
      </c>
      <c r="O266" s="151">
        <f>VLOOKUP($B266,Snapshot!$D:$AJ,11,FALSE)</f>
        <v>22.398604771976697</v>
      </c>
      <c r="P266" s="151">
        <f>VLOOKUP($B266,Snapshot!$D:$AJ,12,FALSE)</f>
        <v>23.730642178628656</v>
      </c>
      <c r="Q266" s="152">
        <f>VLOOKUP($B266,Snapshot!$D:$AJ,13,FALSE)</f>
        <v>25.547526280193075</v>
      </c>
      <c r="R266" s="150">
        <f t="shared" si="1405"/>
        <v>151.05477335609993</v>
      </c>
      <c r="S266" s="151">
        <f t="shared" si="1406"/>
        <v>5.9469659838745637</v>
      </c>
      <c r="T266" s="152">
        <f t="shared" si="1407"/>
        <v>7.6562786960761908</v>
      </c>
      <c r="U266" s="150">
        <f>VLOOKUP($B266,Snapshot!$D:$AJ,17,FALSE)</f>
        <v>17.518948344985255</v>
      </c>
      <c r="V266" s="151">
        <f>VLOOKUP($B266,Snapshot!$D:$AJ,18,FALSE)</f>
        <v>16.53558285723037</v>
      </c>
      <c r="W266" s="152">
        <f>VLOOKUP($B266,Snapshot!$D:$AJ,19,FALSE)</f>
        <v>15.359608429260197</v>
      </c>
      <c r="X266" s="150">
        <f>VLOOKUP($B266,Snapshot!$D:$AJ,20,FALSE)</f>
        <v>3.9109677944287466</v>
      </c>
      <c r="Y266" s="151">
        <f>VLOOKUP($B266,Snapshot!$D:$AJ,21,FALSE)</f>
        <v>3.1628871352678964</v>
      </c>
      <c r="Z266" s="152">
        <f>VLOOKUP($B266,Snapshot!$D:$AJ,22,FALSE)</f>
        <v>2.6227949540824809</v>
      </c>
      <c r="AA266" s="150">
        <f>VLOOKUP($B266,Snapshot!$D:$AJ,23,FALSE)</f>
        <v>7.5738696879765879</v>
      </c>
      <c r="AB266" s="151">
        <f>VLOOKUP($B266,Snapshot!$D:$AJ,24,FALSE)</f>
        <v>6.4545975235779247</v>
      </c>
      <c r="AC266" s="152">
        <f>VLOOKUP($B266,Snapshot!$D:$AJ,25,FALSE)</f>
        <v>5.7414829746040246</v>
      </c>
      <c r="AD266" s="151">
        <f>VLOOKUP($B266,Snapshot!$D:$AJ,26,FALSE)</f>
        <v>25.073367076303839</v>
      </c>
      <c r="AE266" s="151">
        <f>VLOOKUP($B266,Snapshot!$D:$AJ,27,FALSE)</f>
        <v>21.150579608873336</v>
      </c>
      <c r="AF266" s="262">
        <f>VLOOKUP($B266,Snapshot!$D:$AJ,28,FALSE)</f>
        <v>18.669957071424832</v>
      </c>
      <c r="AG266" s="152">
        <f>VLOOKUP($B266,Snapshot!$D:$AJ,29,FALSE)</f>
        <v>0</v>
      </c>
      <c r="AH266" s="150">
        <v>283.81799999999998</v>
      </c>
      <c r="AI266" s="151">
        <v>286.00599999999997</v>
      </c>
      <c r="AJ266" s="151">
        <v>305.0383973866758</v>
      </c>
      <c r="AK266" s="152">
        <v>332.24193963548606</v>
      </c>
      <c r="AL266" s="150">
        <f t="shared" si="1408"/>
        <v>0.77091657329697227</v>
      </c>
      <c r="AM266" s="151">
        <f t="shared" si="1409"/>
        <v>6.6545447951007475</v>
      </c>
      <c r="AN266" s="152">
        <f t="shared" si="1410"/>
        <v>8.9180714565341219</v>
      </c>
      <c r="AO266" s="150">
        <v>96.686000000000007</v>
      </c>
      <c r="AP266" s="151">
        <v>145.566</v>
      </c>
      <c r="AQ266" s="151">
        <v>164.70099440037256</v>
      </c>
      <c r="AR266" s="152">
        <v>173.85725953652329</v>
      </c>
      <c r="AS266" s="150">
        <f t="shared" si="1411"/>
        <v>50.555406160147271</v>
      </c>
      <c r="AT266" s="151">
        <f t="shared" si="1412"/>
        <v>13.145236113084493</v>
      </c>
      <c r="AU266" s="152">
        <f t="shared" si="1413"/>
        <v>5.5593259588298025</v>
      </c>
      <c r="AV266" s="150">
        <f t="shared" si="1414"/>
        <v>50.896135046117919</v>
      </c>
      <c r="AW266" s="151">
        <f t="shared" si="1415"/>
        <v>53.993528621773038</v>
      </c>
      <c r="AX266" s="152">
        <f t="shared" si="1416"/>
        <v>52.328510881939827</v>
      </c>
      <c r="AY266" s="150">
        <v>24.043358822889864</v>
      </c>
      <c r="AZ266" s="151">
        <v>60.362000000000002</v>
      </c>
      <c r="BA266" s="151">
        <v>63.951707607186371</v>
      </c>
      <c r="BB266" s="152">
        <v>68.848028572492311</v>
      </c>
      <c r="BC266" s="150">
        <f t="shared" si="1417"/>
        <v>151.05477335609993</v>
      </c>
      <c r="BD266" s="151">
        <f t="shared" si="1418"/>
        <v>5.9469659838745628</v>
      </c>
      <c r="BE266" s="152">
        <f t="shared" si="1419"/>
        <v>7.6562786960761713</v>
      </c>
      <c r="BF266" s="150">
        <f t="shared" si="1420"/>
        <v>21.105151640175386</v>
      </c>
      <c r="BG266" s="151">
        <f t="shared" si="1421"/>
        <v>20.965133620905853</v>
      </c>
      <c r="BH266" s="152">
        <f t="shared" si="1422"/>
        <v>20.722256993812348</v>
      </c>
      <c r="BI266" s="150">
        <v>52.01</v>
      </c>
      <c r="BJ266" s="151">
        <v>23.18</v>
      </c>
      <c r="BK266" s="151">
        <v>16.990000000000002</v>
      </c>
      <c r="BL266" s="152">
        <f t="shared" si="1423"/>
        <v>7.82</v>
      </c>
      <c r="BM266" s="151">
        <v>-14.82526589971782</v>
      </c>
      <c r="BN266" s="151">
        <v>105.1765</v>
      </c>
      <c r="BO266" s="151">
        <v>87.806608554360807</v>
      </c>
      <c r="BP266" s="151"/>
      <c r="BQ266" s="152"/>
      <c r="BR266" s="150"/>
      <c r="BS266" s="151"/>
    </row>
    <row r="267" spans="2:71" ht="12.75">
      <c r="B267" s="252" t="s">
        <v>320</v>
      </c>
      <c r="C267" s="165" t="s">
        <v>442</v>
      </c>
      <c r="D267" s="177" t="s">
        <v>107</v>
      </c>
      <c r="E267" s="105" t="s">
        <v>287</v>
      </c>
      <c r="F267" s="148">
        <f>VLOOKUP($B267,Snapshot!$D:$AJ,2,FALSE)</f>
        <v>2126.4499999999998</v>
      </c>
      <c r="G267" s="148">
        <f>VLOOKUP($B267,Snapshot!$D:$AJ,3,FALSE)</f>
        <v>1950</v>
      </c>
      <c r="H267" s="148">
        <f t="shared" si="1404"/>
        <v>-8.2978673375814083</v>
      </c>
      <c r="I267" s="149">
        <f>VLOOKUP($B267,Snapshot!$D:$AJ,8,FALSE)</f>
        <v>7.300698924731182</v>
      </c>
      <c r="J267" s="250">
        <f>IF(VLOOKUP($B267,Snapshot!$D:$AJ,28,FALSE)="#N/A N/A","NA",VLOOKUP($B267,Snapshot!$D:$AJ,30,FALSE))</f>
        <v>14.36524</v>
      </c>
      <c r="K267" s="154">
        <f>IF(VLOOKUP($B267,Snapshot!$D:$AJ,29,FALSE)="#N/A N/A","NA",VLOOKUP($B267,Snapshot!$D:$AJ,31,FALSE))</f>
        <v>7.8622360000000002</v>
      </c>
      <c r="L267" s="154">
        <f>IF(VLOOKUP($B267,Snapshot!$D:$AJ,30,FALSE)="#N/A N/A","NA",VLOOKUP($B267,Snapshot!$D:$AJ,32,FALSE))</f>
        <v>13.50752</v>
      </c>
      <c r="M267" s="155">
        <f>IF(VLOOKUP($B267,Snapshot!$D:$AJ,31,FALSE)="#N/A N/A","NA",VLOOKUP($B267,Snapshot!$D:$AJ,33,FALSE))</f>
        <v>20.155390000000001</v>
      </c>
      <c r="N267" s="150">
        <f>VLOOKUP($B267,Snapshot!$D:$AJ,10,FALSE)</f>
        <v>60.339649122807003</v>
      </c>
      <c r="O267" s="151">
        <f>VLOOKUP($B267,Snapshot!$D:$AJ,11,FALSE)</f>
        <v>42.264561403508779</v>
      </c>
      <c r="P267" s="151">
        <f>VLOOKUP($B267,Snapshot!$D:$AJ,12,FALSE)</f>
        <v>44.342748974098527</v>
      </c>
      <c r="Q267" s="152">
        <f>VLOOKUP($B267,Snapshot!$D:$AJ,13,FALSE)</f>
        <v>77.514007924637809</v>
      </c>
      <c r="R267" s="150">
        <f t="shared" si="1405"/>
        <v>-29.955573129884606</v>
      </c>
      <c r="S267" s="151">
        <f t="shared" si="1406"/>
        <v>4.9170924802669713</v>
      </c>
      <c r="T267" s="152">
        <f t="shared" si="1407"/>
        <v>74.806500990534587</v>
      </c>
      <c r="U267" s="150">
        <f>VLOOKUP($B267,Snapshot!$D:$AJ,17,FALSE)</f>
        <v>50.312837265678169</v>
      </c>
      <c r="V267" s="151">
        <f>VLOOKUP($B267,Snapshot!$D:$AJ,18,FALSE)</f>
        <v>47.954852804504775</v>
      </c>
      <c r="W267" s="152">
        <f>VLOOKUP($B267,Snapshot!$D:$AJ,19,FALSE)</f>
        <v>27.433106053133244</v>
      </c>
      <c r="X267" s="150">
        <f>VLOOKUP($B267,Snapshot!$D:$AJ,20,FALSE)</f>
        <v>33.924734944749829</v>
      </c>
      <c r="Y267" s="151">
        <f>VLOOKUP($B267,Snapshot!$D:$AJ,21,FALSE)</f>
        <v>22.290030305896252</v>
      </c>
      <c r="Z267" s="152">
        <f>VLOOKUP($B267,Snapshot!$D:$AJ,22,FALSE)</f>
        <v>13.184166739997176</v>
      </c>
      <c r="AA267" s="150">
        <f>VLOOKUP($B267,Snapshot!$D:$AJ,23,FALSE)</f>
        <v>16.528982766364862</v>
      </c>
      <c r="AB267" s="151">
        <f>VLOOKUP($B267,Snapshot!$D:$AJ,24,FALSE)</f>
        <v>14.050185488946894</v>
      </c>
      <c r="AC267" s="152">
        <f>VLOOKUP($B267,Snapshot!$D:$AJ,25,FALSE)</f>
        <v>10.797780607082892</v>
      </c>
      <c r="AD267" s="151">
        <f>VLOOKUP($B267,Snapshot!$D:$AJ,26,FALSE)</f>
        <v>72.899040149121859</v>
      </c>
      <c r="AE267" s="151">
        <f>VLOOKUP($B267,Snapshot!$D:$AJ,27,FALSE)</f>
        <v>56.101458773263545</v>
      </c>
      <c r="AF267" s="262">
        <f>VLOOKUP($B267,Snapshot!$D:$AJ,28,FALSE)</f>
        <v>60.395667438180759</v>
      </c>
      <c r="AG267" s="152">
        <f>VLOOKUP($B267,Snapshot!$D:$AJ,29,FALSE)</f>
        <v>0.78534646946789244</v>
      </c>
      <c r="AH267" s="150">
        <v>178.3826</v>
      </c>
      <c r="AI267" s="151">
        <v>209.68820000000002</v>
      </c>
      <c r="AJ267" s="151">
        <v>234.4886471534262</v>
      </c>
      <c r="AK267" s="152">
        <v>263.98712024318598</v>
      </c>
      <c r="AL267" s="150">
        <f t="shared" si="1408"/>
        <v>17.549693748157068</v>
      </c>
      <c r="AM267" s="151">
        <f t="shared" si="1409"/>
        <v>11.827297460432291</v>
      </c>
      <c r="AN267" s="152">
        <f t="shared" si="1410"/>
        <v>12.579915252979774</v>
      </c>
      <c r="AO267" s="150">
        <v>43.183</v>
      </c>
      <c r="AP267" s="151">
        <v>42.301000000000002</v>
      </c>
      <c r="AQ267" s="151">
        <v>48.207414367735211</v>
      </c>
      <c r="AR267" s="152">
        <v>59.382595159987979</v>
      </c>
      <c r="AS267" s="150">
        <f t="shared" si="1411"/>
        <v>-2.0424704165991159</v>
      </c>
      <c r="AT267" s="151">
        <f t="shared" si="1412"/>
        <v>13.962824443240592</v>
      </c>
      <c r="AU267" s="152">
        <f t="shared" si="1413"/>
        <v>23.181456501704048</v>
      </c>
      <c r="AV267" s="150">
        <f t="shared" si="1414"/>
        <v>20.173285859671644</v>
      </c>
      <c r="AW267" s="151">
        <f t="shared" si="1415"/>
        <v>20.558528079269035</v>
      </c>
      <c r="AX267" s="152">
        <f t="shared" si="1416"/>
        <v>22.494504696018691</v>
      </c>
      <c r="AY267" s="150">
        <v>17.196799999999996</v>
      </c>
      <c r="AZ267" s="151">
        <v>12.045400000000003</v>
      </c>
      <c r="BA267" s="151">
        <v>12.637683457618079</v>
      </c>
      <c r="BB267" s="152">
        <v>22.091492258521775</v>
      </c>
      <c r="BC267" s="150">
        <f t="shared" si="1417"/>
        <v>-29.955573129884598</v>
      </c>
      <c r="BD267" s="151">
        <f t="shared" si="1418"/>
        <v>4.9170924802669731</v>
      </c>
      <c r="BE267" s="152">
        <f t="shared" si="1419"/>
        <v>74.806500990534602</v>
      </c>
      <c r="BF267" s="150">
        <f t="shared" si="1420"/>
        <v>5.7444338784919706</v>
      </c>
      <c r="BG267" s="151">
        <f t="shared" si="1421"/>
        <v>5.3894649532219052</v>
      </c>
      <c r="BH267" s="152">
        <f t="shared" si="1422"/>
        <v>8.3683977605312734</v>
      </c>
      <c r="BI267" s="150">
        <v>58.86</v>
      </c>
      <c r="BJ267" s="151">
        <v>18.079999999999998</v>
      </c>
      <c r="BK267" s="151">
        <v>13.150000000000002</v>
      </c>
      <c r="BL267" s="152">
        <f t="shared" si="1423"/>
        <v>9.91</v>
      </c>
      <c r="BM267" s="151">
        <v>-1.9323448705236785</v>
      </c>
      <c r="BN267" s="151">
        <v>13.50752</v>
      </c>
      <c r="BO267" s="151">
        <v>12.961663154121863</v>
      </c>
      <c r="BP267" s="151"/>
      <c r="BQ267" s="152"/>
      <c r="BR267" s="150"/>
      <c r="BS267" s="151"/>
    </row>
    <row r="268" spans="2:71" ht="12.75">
      <c r="B268" s="252" t="s">
        <v>202</v>
      </c>
      <c r="C268" s="165" t="s">
        <v>538</v>
      </c>
      <c r="D268" s="177" t="s">
        <v>107</v>
      </c>
      <c r="E268" s="105" t="s">
        <v>287</v>
      </c>
      <c r="F268" s="148">
        <f>VLOOKUP($B268,Snapshot!$D:$AJ,2,FALSE)</f>
        <v>10.67</v>
      </c>
      <c r="G268" s="148">
        <f>VLOOKUP($B268,Snapshot!$D:$AJ,3,FALSE)</f>
        <v>12</v>
      </c>
      <c r="H268" s="148">
        <f t="shared" si="1404"/>
        <v>12.464854732895986</v>
      </c>
      <c r="I268" s="149">
        <f>VLOOKUP($B268,Snapshot!$D:$AJ,8,FALSE)</f>
        <v>8.4422815767322454</v>
      </c>
      <c r="J268" s="250">
        <f>IF(VLOOKUP($B268,Snapshot!$D:$AJ,28,FALSE)="#N/A N/A","NA",VLOOKUP($B268,Snapshot!$D:$AJ,30,FALSE))</f>
        <v>-42.386609999999997</v>
      </c>
      <c r="K268" s="154">
        <f>IF(VLOOKUP($B268,Snapshot!$D:$AJ,29,FALSE)="#N/A N/A","NA",VLOOKUP($B268,Snapshot!$D:$AJ,31,FALSE))</f>
        <v>-19.89489</v>
      </c>
      <c r="L268" s="154">
        <f>IF(VLOOKUP($B268,Snapshot!$D:$AJ,30,FALSE)="#N/A N/A","NA",VLOOKUP($B268,Snapshot!$D:$AJ,32,FALSE))</f>
        <v>-11.15737</v>
      </c>
      <c r="M268" s="155">
        <f>IF(VLOOKUP($B268,Snapshot!$D:$AJ,31,FALSE)="#N/A N/A","NA",VLOOKUP($B268,Snapshot!$D:$AJ,33,FALSE))</f>
        <v>-33.395760000000003</v>
      </c>
      <c r="N268" s="150">
        <f>VLOOKUP($B268,Snapshot!$D:$AJ,10,FALSE)</f>
        <v>-10.189069927685015</v>
      </c>
      <c r="O268" s="151">
        <f>VLOOKUP($B268,Snapshot!$D:$AJ,11,FALSE)</f>
        <v>-11.133967162454672</v>
      </c>
      <c r="P268" s="151">
        <f>VLOOKUP($B268,Snapshot!$D:$AJ,12,FALSE)</f>
        <v>-10.09829430100757</v>
      </c>
      <c r="Q268" s="152">
        <f>VLOOKUP($B268,Snapshot!$D:$AJ,13,FALSE)</f>
        <v>-9.7295353135342477</v>
      </c>
      <c r="R268" s="150" t="str">
        <f t="shared" si="1405"/>
        <v>Loss</v>
      </c>
      <c r="S268" s="151" t="str">
        <f t="shared" si="1406"/>
        <v>Loss</v>
      </c>
      <c r="T268" s="152" t="str">
        <f t="shared" si="1407"/>
        <v>Loss</v>
      </c>
      <c r="U268" s="150" t="str">
        <f>VLOOKUP($B268,Snapshot!$D:$AJ,17,FALSE)</f>
        <v>NM</v>
      </c>
      <c r="V268" s="151" t="str">
        <f>VLOOKUP($B268,Snapshot!$D:$AJ,18,FALSE)</f>
        <v>NM</v>
      </c>
      <c r="W268" s="152" t="str">
        <f>VLOOKUP($B268,Snapshot!$D:$AJ,19,FALSE)</f>
        <v>NM</v>
      </c>
      <c r="X268" s="150">
        <f>VLOOKUP($B268,Snapshot!$D:$AJ,20,FALSE)</f>
        <v>-0.3289988710414451</v>
      </c>
      <c r="Y268" s="151">
        <f>VLOOKUP($B268,Snapshot!$D:$AJ,21,FALSE)</f>
        <v>-0.30545260312207961</v>
      </c>
      <c r="Z268" s="152">
        <f>VLOOKUP($B268,Snapshot!$D:$AJ,22,FALSE)</f>
        <v>-0.24452066257733984</v>
      </c>
      <c r="AA268" s="150">
        <f>VLOOKUP($B268,Snapshot!$D:$AJ,23,FALSE)</f>
        <v>11.611445567981367</v>
      </c>
      <c r="AB268" s="151">
        <f>VLOOKUP($B268,Snapshot!$D:$AJ,24,FALSE)</f>
        <v>10.564223859128163</v>
      </c>
      <c r="AC268" s="152">
        <f>VLOOKUP($B268,Snapshot!$D:$AJ,25,FALSE)</f>
        <v>8.6187415435223027</v>
      </c>
      <c r="AD268" s="151" t="str">
        <f>VLOOKUP($B268,Snapshot!$D:$AJ,26,FALSE)</f>
        <v>NM</v>
      </c>
      <c r="AE268" s="151" t="str">
        <f>VLOOKUP($B268,Snapshot!$D:$AJ,27,FALSE)</f>
        <v>NM</v>
      </c>
      <c r="AF268" s="262" t="str">
        <f>VLOOKUP($B268,Snapshot!$D:$AJ,28,FALSE)</f>
        <v>NM</v>
      </c>
      <c r="AG268" s="152">
        <f>VLOOKUP($B268,Snapshot!$D:$AJ,29,FALSE)</f>
        <v>0</v>
      </c>
      <c r="AH268" s="150">
        <v>421.77199999999999</v>
      </c>
      <c r="AI268" s="151">
        <v>426.517</v>
      </c>
      <c r="AJ268" s="151">
        <v>452.87767497199997</v>
      </c>
      <c r="AK268" s="152">
        <v>525.08264852322691</v>
      </c>
      <c r="AL268" s="150">
        <f t="shared" si="1408"/>
        <v>1.1250154111700255</v>
      </c>
      <c r="AM268" s="151">
        <f t="shared" si="1409"/>
        <v>6.1804511829540019</v>
      </c>
      <c r="AN268" s="152">
        <f t="shared" si="1410"/>
        <v>15.943593058697616</v>
      </c>
      <c r="AO268" s="150">
        <v>168.17</v>
      </c>
      <c r="AP268" s="151">
        <v>171.26</v>
      </c>
      <c r="AQ268" s="151">
        <v>187.49552768788323</v>
      </c>
      <c r="AR268" s="152">
        <v>227.37030723356969</v>
      </c>
      <c r="AS268" s="150">
        <f t="shared" si="1411"/>
        <v>1.8374264137480054</v>
      </c>
      <c r="AT268" s="151">
        <f t="shared" si="1412"/>
        <v>9.4800465303533912</v>
      </c>
      <c r="AU268" s="152">
        <f t="shared" si="1413"/>
        <v>21.267056359906618</v>
      </c>
      <c r="AV268" s="150">
        <f t="shared" si="1414"/>
        <v>40.153147471261406</v>
      </c>
      <c r="AW268" s="151">
        <f t="shared" si="1415"/>
        <v>41.400920833528723</v>
      </c>
      <c r="AX268" s="152">
        <f t="shared" si="1416"/>
        <v>43.301813128474002</v>
      </c>
      <c r="AY268" s="150">
        <v>-292.78699999999998</v>
      </c>
      <c r="AZ268" s="151">
        <v>-319.93900000000002</v>
      </c>
      <c r="BA268" s="151">
        <v>-290.17852605717297</v>
      </c>
      <c r="BB268" s="152">
        <v>-279.582089048532</v>
      </c>
      <c r="BC268" s="150" t="str">
        <f t="shared" si="1417"/>
        <v>NM</v>
      </c>
      <c r="BD268" s="151" t="str">
        <f t="shared" si="1418"/>
        <v>NM</v>
      </c>
      <c r="BE268" s="152" t="str">
        <f t="shared" si="1419"/>
        <v>NM</v>
      </c>
      <c r="BF268" s="150" t="str">
        <f t="shared" si="1420"/>
        <v>NM</v>
      </c>
      <c r="BG268" s="151" t="str">
        <f t="shared" si="1421"/>
        <v>NM</v>
      </c>
      <c r="BH268" s="152" t="str">
        <f t="shared" si="1422"/>
        <v>NM</v>
      </c>
      <c r="BI268" s="150">
        <v>38.17</v>
      </c>
      <c r="BJ268" s="151">
        <v>12.67</v>
      </c>
      <c r="BK268" s="151">
        <v>31.25</v>
      </c>
      <c r="BL268" s="152">
        <f t="shared" si="1423"/>
        <v>17.909999999999997</v>
      </c>
      <c r="BM268" s="151">
        <v>-44.281984334203649</v>
      </c>
      <c r="BN268" s="151">
        <v>-11.15737</v>
      </c>
      <c r="BO268" s="151">
        <v>128.93950700119476</v>
      </c>
      <c r="BP268" s="151"/>
      <c r="BQ268" s="152"/>
      <c r="BR268" s="150"/>
      <c r="BS268" s="151"/>
    </row>
    <row r="269" spans="2:71" ht="12.75">
      <c r="B269" s="252" t="s">
        <v>505</v>
      </c>
      <c r="C269" s="165" t="s">
        <v>509</v>
      </c>
      <c r="D269" s="177" t="s">
        <v>1406</v>
      </c>
      <c r="E269" s="105" t="s">
        <v>287</v>
      </c>
      <c r="F269" s="148">
        <f>VLOOKUP($B269,Snapshot!$D:$AJ,2,FALSE)</f>
        <v>786.25</v>
      </c>
      <c r="G269" s="148">
        <f>VLOOKUP($B269,Snapshot!$D:$AJ,3,FALSE)</f>
        <v>680</v>
      </c>
      <c r="H269" s="148">
        <f t="shared" si="1404"/>
        <v>-13.513513513513516</v>
      </c>
      <c r="I269" s="149">
        <f>VLOOKUP($B269,Snapshot!$D:$AJ,8,FALSE)</f>
        <v>1.4103406116030608</v>
      </c>
      <c r="J269" s="250">
        <f>IF(VLOOKUP($B269,Snapshot!$D:$AJ,28,FALSE)="#N/A N/A","NA",VLOOKUP($B269,Snapshot!$D:$AJ,30,FALSE))</f>
        <v>30.780100000000001</v>
      </c>
      <c r="K269" s="154">
        <f>IF(VLOOKUP($B269,Snapshot!$D:$AJ,29,FALSE)="#N/A N/A","NA",VLOOKUP($B269,Snapshot!$D:$AJ,31,FALSE))</f>
        <v>52.300240000000002</v>
      </c>
      <c r="L269" s="154">
        <f>IF(VLOOKUP($B269,Snapshot!$D:$AJ,30,FALSE)="#N/A N/A","NA",VLOOKUP($B269,Snapshot!$D:$AJ,32,FALSE))</f>
        <v>84.912980000000005</v>
      </c>
      <c r="M269" s="155">
        <f>IF(VLOOKUP($B269,Snapshot!$D:$AJ,31,FALSE)="#N/A N/A","NA",VLOOKUP($B269,Snapshot!$D:$AJ,33,FALSE))</f>
        <v>50.449680000000001</v>
      </c>
      <c r="N269" s="150">
        <f>VLOOKUP($B269,Snapshot!$D:$AJ,10,FALSE)</f>
        <v>11.455640515102532</v>
      </c>
      <c r="O269" s="151">
        <f>VLOOKUP($B269,Snapshot!$D:$AJ,11,FALSE)</f>
        <v>20.427901805142429</v>
      </c>
      <c r="P269" s="151">
        <f>VLOOKUP($B269,Snapshot!$D:$AJ,12,FALSE)</f>
        <v>28.097453001609466</v>
      </c>
      <c r="Q269" s="152">
        <f>VLOOKUP($B269,Snapshot!$D:$AJ,13,FALSE)</f>
        <v>33.680815034250081</v>
      </c>
      <c r="R269" s="150">
        <f t="shared" si="1405"/>
        <v>78.32177762746069</v>
      </c>
      <c r="S269" s="151">
        <f t="shared" si="1406"/>
        <v>37.544488267200983</v>
      </c>
      <c r="T269" s="152">
        <f t="shared" si="1407"/>
        <v>19.87141692992882</v>
      </c>
      <c r="U269" s="150">
        <f>VLOOKUP($B269,Snapshot!$D:$AJ,17,FALSE)</f>
        <v>38.489023860594088</v>
      </c>
      <c r="V269" s="151">
        <f>VLOOKUP($B269,Snapshot!$D:$AJ,18,FALSE)</f>
        <v>27.982963436399817</v>
      </c>
      <c r="W269" s="152">
        <f>VLOOKUP($B269,Snapshot!$D:$AJ,19,FALSE)</f>
        <v>23.34415005101453</v>
      </c>
      <c r="X269" s="150">
        <f>VLOOKUP($B269,Snapshot!$D:$AJ,20,FALSE)</f>
        <v>3.1836350564292233</v>
      </c>
      <c r="Y269" s="151">
        <f>VLOOKUP($B269,Snapshot!$D:$AJ,21,FALSE)</f>
        <v>3.0039912973335285</v>
      </c>
      <c r="Z269" s="152">
        <f>VLOOKUP($B269,Snapshot!$D:$AJ,22,FALSE)</f>
        <v>2.7787740932913749</v>
      </c>
      <c r="AA269" s="150">
        <f>VLOOKUP($B269,Snapshot!$D:$AJ,23,FALSE)</f>
        <v>16.749382521118324</v>
      </c>
      <c r="AB269" s="151">
        <f>VLOOKUP($B269,Snapshot!$D:$AJ,24,FALSE)</f>
        <v>14.53537442416744</v>
      </c>
      <c r="AC269" s="152">
        <f>VLOOKUP($B269,Snapshot!$D:$AJ,25,FALSE)</f>
        <v>12.393012385129488</v>
      </c>
      <c r="AD269" s="151">
        <f>VLOOKUP($B269,Snapshot!$D:$AJ,26,FALSE)</f>
        <v>11.371592982079697</v>
      </c>
      <c r="AE269" s="151">
        <f>VLOOKUP($B269,Snapshot!$D:$AJ,27,FALSE)</f>
        <v>14.562269734683792</v>
      </c>
      <c r="AF269" s="262">
        <f>VLOOKUP($B269,Snapshot!$D:$AJ,28,FALSE)</f>
        <v>16.302836775907281</v>
      </c>
      <c r="AG269" s="152">
        <f>VLOOKUP($B269,Snapshot!$D:$AJ,29,FALSE)</f>
        <v>1.0174880763116056</v>
      </c>
      <c r="AH269" s="150">
        <v>171.58386999999999</v>
      </c>
      <c r="AI269" s="151">
        <v>191.00134</v>
      </c>
      <c r="AJ269" s="151">
        <v>209.83871756625001</v>
      </c>
      <c r="AK269" s="152">
        <v>237.92033646487499</v>
      </c>
      <c r="AL269" s="150">
        <f t="shared" si="1408"/>
        <v>11.316605692598031</v>
      </c>
      <c r="AM269" s="151">
        <f t="shared" si="1409"/>
        <v>9.862432151654005</v>
      </c>
      <c r="AN269" s="152">
        <f t="shared" si="1410"/>
        <v>13.382477373251717</v>
      </c>
      <c r="AO269" s="150">
        <v>5.8577300000000108</v>
      </c>
      <c r="AP269" s="151">
        <v>6.935960000000021</v>
      </c>
      <c r="AQ269" s="151">
        <v>8.1781177592499876</v>
      </c>
      <c r="AR269" s="152">
        <v>9.5168134585949886</v>
      </c>
      <c r="AS269" s="150">
        <f t="shared" si="1411"/>
        <v>18.406959692577303</v>
      </c>
      <c r="AT269" s="151">
        <f t="shared" si="1412"/>
        <v>17.908952174608302</v>
      </c>
      <c r="AU269" s="152">
        <f t="shared" si="1413"/>
        <v>16.369239704708932</v>
      </c>
      <c r="AV269" s="150">
        <f t="shared" si="1414"/>
        <v>3.6313671935495431</v>
      </c>
      <c r="AW269" s="151">
        <f t="shared" si="1415"/>
        <v>3.8973349885575823</v>
      </c>
      <c r="AX269" s="152">
        <f t="shared" si="1416"/>
        <v>3.9999999999999951</v>
      </c>
      <c r="AY269" s="150">
        <v>1.7099600000000099</v>
      </c>
      <c r="AZ269" s="151">
        <v>3.0519900000000204</v>
      </c>
      <c r="BA269" s="151">
        <v>4.197844027466175</v>
      </c>
      <c r="BB269" s="152">
        <v>5.0320151162320945</v>
      </c>
      <c r="BC269" s="150">
        <f t="shared" si="1417"/>
        <v>78.483122412220325</v>
      </c>
      <c r="BD269" s="151">
        <f t="shared" si="1418"/>
        <v>37.54448826720099</v>
      </c>
      <c r="BE269" s="152">
        <f t="shared" si="1419"/>
        <v>19.871416929928813</v>
      </c>
      <c r="BF269" s="150">
        <f t="shared" si="1420"/>
        <v>1.5978893132372896</v>
      </c>
      <c r="BG269" s="151">
        <f t="shared" si="1421"/>
        <v>2.000509761093463</v>
      </c>
      <c r="BH269" s="152">
        <f t="shared" si="1422"/>
        <v>2.1149999999999949</v>
      </c>
      <c r="BI269" s="150">
        <v>56.63</v>
      </c>
      <c r="BJ269" s="151">
        <v>15.93</v>
      </c>
      <c r="BK269" s="151">
        <v>10.96</v>
      </c>
      <c r="BL269" s="152">
        <f t="shared" si="1423"/>
        <v>16.479999999999997</v>
      </c>
      <c r="BM269" s="151">
        <v>-10.142857142857139</v>
      </c>
      <c r="BN269" s="151">
        <v>84.912980000000005</v>
      </c>
      <c r="BO269" s="151">
        <v>5.7586652090800472</v>
      </c>
      <c r="BP269" s="151"/>
      <c r="BQ269" s="152"/>
      <c r="BR269" s="150"/>
      <c r="BS269" s="151"/>
    </row>
    <row r="270" spans="2:71" ht="12.75">
      <c r="B270" s="252" t="s">
        <v>590</v>
      </c>
      <c r="C270" s="165" t="s">
        <v>1407</v>
      </c>
      <c r="D270" s="177" t="s">
        <v>1406</v>
      </c>
      <c r="E270" s="105" t="s">
        <v>286</v>
      </c>
      <c r="F270" s="148">
        <f>VLOOKUP($B270,Snapshot!$D:$AJ,2,FALSE)</f>
        <v>420.55</v>
      </c>
      <c r="G270" s="148">
        <f>VLOOKUP($B270,Snapshot!$D:$AJ,3,FALSE)</f>
        <v>540</v>
      </c>
      <c r="H270" s="148">
        <f t="shared" si="1404"/>
        <v>28.403281417191778</v>
      </c>
      <c r="I270" s="149">
        <f>VLOOKUP($B270,Snapshot!$D:$AJ,8,FALSE)</f>
        <v>0.7327102090800478</v>
      </c>
      <c r="J270" s="250">
        <f>IF(VLOOKUP($B270,Snapshot!$D:$AJ,28,FALSE)="#N/A N/A","NA",VLOOKUP($B270,Snapshot!$D:$AJ,30,FALSE))</f>
        <v>-6.7723360000000001</v>
      </c>
      <c r="K270" s="154">
        <f>IF(VLOOKUP($B270,Snapshot!$D:$AJ,29,FALSE)="#N/A N/A","NA",VLOOKUP($B270,Snapshot!$D:$AJ,31,FALSE))</f>
        <v>0.39389020000000002</v>
      </c>
      <c r="L270" s="154">
        <f>IF(VLOOKUP($B270,Snapshot!$D:$AJ,30,FALSE)="#N/A N/A","NA",VLOOKUP($B270,Snapshot!$D:$AJ,32,FALSE))</f>
        <v>-2.4698540000000002</v>
      </c>
      <c r="M270" s="155">
        <f>IF(VLOOKUP($B270,Snapshot!$D:$AJ,31,FALSE)="#N/A N/A","NA",VLOOKUP($B270,Snapshot!$D:$AJ,33,FALSE))</f>
        <v>-7.388242</v>
      </c>
      <c r="N270" s="150">
        <f>VLOOKUP($B270,Snapshot!$D:$AJ,10,FALSE)</f>
        <v>23.236378767067812</v>
      </c>
      <c r="O270" s="151">
        <f>VLOOKUP($B270,Snapshot!$D:$AJ,11,FALSE)</f>
        <v>12.970000000000004</v>
      </c>
      <c r="P270" s="151">
        <f>VLOOKUP($B270,Snapshot!$D:$AJ,12,FALSE)</f>
        <v>29.233161474413375</v>
      </c>
      <c r="Q270" s="152">
        <f>VLOOKUP($B270,Snapshot!$D:$AJ,13,FALSE)</f>
        <v>38.411922053227286</v>
      </c>
      <c r="R270" s="150">
        <f t="shared" si="1405"/>
        <v>-44.182352465428146</v>
      </c>
      <c r="S270" s="151">
        <f t="shared" si="1406"/>
        <v>125.39060504559262</v>
      </c>
      <c r="T270" s="152">
        <f t="shared" si="1407"/>
        <v>31.398453386055138</v>
      </c>
      <c r="U270" s="150">
        <f>VLOOKUP($B270,Snapshot!$D:$AJ,17,FALSE)</f>
        <v>32.424826522744787</v>
      </c>
      <c r="V270" s="151">
        <f>VLOOKUP($B270,Snapshot!$D:$AJ,18,FALSE)</f>
        <v>14.386059488231908</v>
      </c>
      <c r="W270" s="152">
        <f>VLOOKUP($B270,Snapshot!$D:$AJ,19,FALSE)</f>
        <v>10.948423758052126</v>
      </c>
      <c r="X270" s="150">
        <f>VLOOKUP($B270,Snapshot!$D:$AJ,20,FALSE)</f>
        <v>1.1911493278017242</v>
      </c>
      <c r="Y270" s="151">
        <f>VLOOKUP($B270,Snapshot!$D:$AJ,21,FALSE)</f>
        <v>1.0073369161481589</v>
      </c>
      <c r="Z270" s="152">
        <f>VLOOKUP($B270,Snapshot!$D:$AJ,22,FALSE)</f>
        <v>0.83957581873020937</v>
      </c>
      <c r="AA270" s="150">
        <f>VLOOKUP($B270,Snapshot!$D:$AJ,23,FALSE)</f>
        <v>12.96958750467407</v>
      </c>
      <c r="AB270" s="151">
        <f>VLOOKUP($B270,Snapshot!$D:$AJ,24,FALSE)</f>
        <v>9.5306824638779108</v>
      </c>
      <c r="AC270" s="152">
        <f>VLOOKUP($B270,Snapshot!$D:$AJ,25,FALSE)</f>
        <v>7.3552755870971813</v>
      </c>
      <c r="AD270" s="151">
        <f>VLOOKUP($B270,Snapshot!$D:$AJ,26,FALSE)</f>
        <v>8.0057638466092431</v>
      </c>
      <c r="AE270" s="151">
        <f>VLOOKUP($B270,Snapshot!$D:$AJ,27,FALSE)</f>
        <v>16.721724974118629</v>
      </c>
      <c r="AF270" s="262">
        <f>VLOOKUP($B270,Snapshot!$D:$AJ,28,FALSE)</f>
        <v>18.166651217443448</v>
      </c>
      <c r="AG270" s="152">
        <f>VLOOKUP($B270,Snapshot!$D:$AJ,29,FALSE)</f>
        <v>0</v>
      </c>
      <c r="AH270" s="150">
        <v>113.45780000000001</v>
      </c>
      <c r="AI270" s="151">
        <v>122.61395</v>
      </c>
      <c r="AJ270" s="151">
        <v>137.01949735223781</v>
      </c>
      <c r="AK270" s="152">
        <v>156.75653197997502</v>
      </c>
      <c r="AL270" s="150">
        <f t="shared" si="1408"/>
        <v>8.0700930213700559</v>
      </c>
      <c r="AM270" s="151">
        <f t="shared" si="1409"/>
        <v>11.74870180125329</v>
      </c>
      <c r="AN270" s="152">
        <f t="shared" si="1410"/>
        <v>14.404544615281267</v>
      </c>
      <c r="AO270" s="150">
        <v>4.9152699999999898</v>
      </c>
      <c r="AP270" s="151">
        <v>5.188180000000008</v>
      </c>
      <c r="AQ270" s="151">
        <v>6.8134115592750462</v>
      </c>
      <c r="AR270" s="152">
        <v>8.2248960020436499</v>
      </c>
      <c r="AS270" s="150">
        <f t="shared" si="1411"/>
        <v>5.5522890909353748</v>
      </c>
      <c r="AT270" s="151">
        <f t="shared" si="1412"/>
        <v>31.32565869486092</v>
      </c>
      <c r="AU270" s="152">
        <f t="shared" si="1413"/>
        <v>20.716265713424576</v>
      </c>
      <c r="AV270" s="150">
        <f t="shared" si="1414"/>
        <v>4.231312994973254</v>
      </c>
      <c r="AW270" s="151">
        <f t="shared" si="1415"/>
        <v>4.972585428305667</v>
      </c>
      <c r="AX270" s="152">
        <f t="shared" si="1416"/>
        <v>5.2469239387704398</v>
      </c>
      <c r="AY270" s="150">
        <v>3.4650199999999893</v>
      </c>
      <c r="AZ270" s="151">
        <v>1.9001000000000077</v>
      </c>
      <c r="BA270" s="151">
        <v>4.4040682861250398</v>
      </c>
      <c r="BB270" s="152">
        <v>5.7026505287078848</v>
      </c>
      <c r="BC270" s="150">
        <f t="shared" si="1417"/>
        <v>-45.163375680370862</v>
      </c>
      <c r="BD270" s="151">
        <f t="shared" si="1418"/>
        <v>131.78086869770129</v>
      </c>
      <c r="BE270" s="152">
        <f t="shared" si="1419"/>
        <v>29.485969749243253</v>
      </c>
      <c r="BF270" s="150">
        <f t="shared" si="1420"/>
        <v>1.549660540256641</v>
      </c>
      <c r="BG270" s="151">
        <f t="shared" si="1421"/>
        <v>3.2141909518201222</v>
      </c>
      <c r="BH270" s="152">
        <f t="shared" si="1422"/>
        <v>3.6379029675371828</v>
      </c>
      <c r="BI270" s="150">
        <v>71.69</v>
      </c>
      <c r="BJ270" s="151">
        <v>16.61</v>
      </c>
      <c r="BK270" s="151">
        <v>3.0399999999999991</v>
      </c>
      <c r="BL270" s="152">
        <f t="shared" si="1423"/>
        <v>8.6600000000000037</v>
      </c>
      <c r="BM270" s="151">
        <v>-24.901785714285708</v>
      </c>
      <c r="BN270" s="151">
        <v>-2.4698540000000002</v>
      </c>
      <c r="BO270" s="151">
        <v>0.99333242532855437</v>
      </c>
      <c r="BP270" s="151"/>
      <c r="BQ270" s="152"/>
      <c r="BR270" s="150"/>
      <c r="BS270" s="151"/>
    </row>
    <row r="271" spans="2:71" ht="12.75">
      <c r="B271" s="252" t="s">
        <v>506</v>
      </c>
      <c r="C271" s="165" t="s">
        <v>1408</v>
      </c>
      <c r="D271" s="177" t="s">
        <v>1406</v>
      </c>
      <c r="E271" s="105" t="s">
        <v>286</v>
      </c>
      <c r="F271" s="148">
        <f>VLOOKUP($B271,Snapshot!$D:$AJ,2,FALSE)</f>
        <v>3085.85</v>
      </c>
      <c r="G271" s="148">
        <f>VLOOKUP($B271,Snapshot!$D:$AJ,3,FALSE)</f>
        <v>4120</v>
      </c>
      <c r="H271" s="148">
        <f t="shared" si="1404"/>
        <v>33.512646434531831</v>
      </c>
      <c r="I271" s="149">
        <f>VLOOKUP($B271,Snapshot!$D:$AJ,8,FALSE)</f>
        <v>0.62123367261827944</v>
      </c>
      <c r="J271" s="250">
        <f>IF(VLOOKUP($B271,Snapshot!$D:$AJ,28,FALSE)="#N/A N/A","NA",VLOOKUP($B271,Snapshot!$D:$AJ,30,FALSE))</f>
        <v>5.0680969999999999</v>
      </c>
      <c r="K271" s="154">
        <f>IF(VLOOKUP($B271,Snapshot!$D:$AJ,29,FALSE)="#N/A N/A","NA",VLOOKUP($B271,Snapshot!$D:$AJ,31,FALSE))</f>
        <v>8.8156949999999998</v>
      </c>
      <c r="L271" s="154">
        <f>IF(VLOOKUP($B271,Snapshot!$D:$AJ,30,FALSE)="#N/A N/A","NA",VLOOKUP($B271,Snapshot!$D:$AJ,32,FALSE))</f>
        <v>19.137889999999999</v>
      </c>
      <c r="M271" s="155">
        <f>IF(VLOOKUP($B271,Snapshot!$D:$AJ,31,FALSE)="#N/A N/A","NA",VLOOKUP($B271,Snapshot!$D:$AJ,33,FALSE))</f>
        <v>-3.364859</v>
      </c>
      <c r="N271" s="150">
        <f>VLOOKUP($B271,Snapshot!$D:$AJ,10,FALSE)</f>
        <v>65.11</v>
      </c>
      <c r="O271" s="151">
        <f>VLOOKUP($B271,Snapshot!$D:$AJ,11,FALSE)</f>
        <v>64.789999999999992</v>
      </c>
      <c r="P271" s="151">
        <f>VLOOKUP($B271,Snapshot!$D:$AJ,12,FALSE)</f>
        <v>89.66430346852863</v>
      </c>
      <c r="Q271" s="152">
        <f>VLOOKUP($B271,Snapshot!$D:$AJ,13,FALSE)</f>
        <v>137.40566101193758</v>
      </c>
      <c r="R271" s="150">
        <f t="shared" si="1405"/>
        <v>-0.49147596375366254</v>
      </c>
      <c r="S271" s="151">
        <f t="shared" si="1406"/>
        <v>38.392195506295181</v>
      </c>
      <c r="T271" s="152">
        <f t="shared" si="1407"/>
        <v>53.244552956534989</v>
      </c>
      <c r="U271" s="150">
        <f>VLOOKUP($B271,Snapshot!$D:$AJ,17,FALSE)</f>
        <v>47.628492051242482</v>
      </c>
      <c r="V271" s="151">
        <f>VLOOKUP($B271,Snapshot!$D:$AJ,18,FALSE)</f>
        <v>34.415591050490967</v>
      </c>
      <c r="W271" s="152">
        <f>VLOOKUP($B271,Snapshot!$D:$AJ,19,FALSE)</f>
        <v>22.457953895596095</v>
      </c>
      <c r="X271" s="150">
        <f>VLOOKUP($B271,Snapshot!$D:$AJ,20,FALSE)</f>
        <v>6.5032790995377505</v>
      </c>
      <c r="Y271" s="151">
        <f>VLOOKUP($B271,Snapshot!$D:$AJ,21,FALSE)</f>
        <v>5.545785512709914</v>
      </c>
      <c r="Z271" s="152">
        <f>VLOOKUP($B271,Snapshot!$D:$AJ,22,FALSE)</f>
        <v>4.5248607342650233</v>
      </c>
      <c r="AA271" s="150">
        <f>VLOOKUP($B271,Snapshot!$D:$AJ,23,FALSE)</f>
        <v>40.146410652170864</v>
      </c>
      <c r="AB271" s="151">
        <f>VLOOKUP($B271,Snapshot!$D:$AJ,24,FALSE)</f>
        <v>36.26997192177523</v>
      </c>
      <c r="AC271" s="152">
        <f>VLOOKUP($B271,Snapshot!$D:$AJ,25,FALSE)</f>
        <v>23.164604580749511</v>
      </c>
      <c r="AD271" s="151">
        <f>VLOOKUP($B271,Snapshot!$D:$AJ,26,FALSE)</f>
        <v>13.268020280303707</v>
      </c>
      <c r="AE271" s="151">
        <f>VLOOKUP($B271,Snapshot!$D:$AJ,27,FALSE)</f>
        <v>15.893243461480994</v>
      </c>
      <c r="AF271" s="262">
        <f>VLOOKUP($B271,Snapshot!$D:$AJ,28,FALSE)</f>
        <v>20.275258477112324</v>
      </c>
      <c r="AG271" s="152">
        <f>VLOOKUP($B271,Snapshot!$D:$AJ,29,FALSE)</f>
        <v>0</v>
      </c>
      <c r="AH271" s="150">
        <v>78.699975000000009</v>
      </c>
      <c r="AI271" s="151">
        <v>93.215313999999992</v>
      </c>
      <c r="AJ271" s="151">
        <v>109.58681349999999</v>
      </c>
      <c r="AK271" s="152">
        <v>130.44473185000001</v>
      </c>
      <c r="AL271" s="150">
        <f t="shared" si="1408"/>
        <v>18.443892771249267</v>
      </c>
      <c r="AM271" s="151">
        <f t="shared" si="1409"/>
        <v>17.56310073685961</v>
      </c>
      <c r="AN271" s="152">
        <f t="shared" si="1410"/>
        <v>19.033237379422502</v>
      </c>
      <c r="AO271" s="150">
        <v>1.2226570000000065</v>
      </c>
      <c r="AP271" s="151">
        <v>1.3079540000000125</v>
      </c>
      <c r="AQ271" s="151">
        <v>1.4249928787500103</v>
      </c>
      <c r="AR271" s="152">
        <v>2.1651981153000088</v>
      </c>
      <c r="AS271" s="150">
        <f t="shared" si="1411"/>
        <v>6.9763637716878435</v>
      </c>
      <c r="AT271" s="151">
        <f t="shared" si="1412"/>
        <v>8.9482412034365524</v>
      </c>
      <c r="AU271" s="152">
        <f t="shared" si="1413"/>
        <v>51.94448671205285</v>
      </c>
      <c r="AV271" s="150">
        <f t="shared" si="1414"/>
        <v>1.4031535633726584</v>
      </c>
      <c r="AW271" s="151">
        <f t="shared" si="1415"/>
        <v>1.3003324334729474</v>
      </c>
      <c r="AX271" s="152">
        <f t="shared" si="1416"/>
        <v>1.6598586118370779</v>
      </c>
      <c r="AY271" s="150">
        <v>1.1387810000000063</v>
      </c>
      <c r="AZ271" s="151">
        <v>1.0824920000000124</v>
      </c>
      <c r="BA271" s="151">
        <v>1.4006431920850104</v>
      </c>
      <c r="BB271" s="152">
        <v>2.1464093982268087</v>
      </c>
      <c r="BC271" s="150">
        <f t="shared" si="1417"/>
        <v>-4.9429170314567443</v>
      </c>
      <c r="BD271" s="151">
        <f t="shared" si="1418"/>
        <v>29.390627559833632</v>
      </c>
      <c r="BE271" s="152">
        <f t="shared" si="1419"/>
        <v>53.244552956534477</v>
      </c>
      <c r="BF271" s="150">
        <f t="shared" si="1420"/>
        <v>1.1612812890379929</v>
      </c>
      <c r="BG271" s="151">
        <f t="shared" si="1421"/>
        <v>1.2781128927386967</v>
      </c>
      <c r="BH271" s="152">
        <f t="shared" si="1422"/>
        <v>1.6454550274172752</v>
      </c>
      <c r="BI271" s="150">
        <v>31.61</v>
      </c>
      <c r="BJ271" s="151">
        <v>28.75</v>
      </c>
      <c r="BK271" s="151">
        <v>31.810000000000002</v>
      </c>
      <c r="BL271" s="152">
        <f t="shared" si="1423"/>
        <v>7.8299999999999983</v>
      </c>
      <c r="BM271" s="151">
        <v>-16.428116832997063</v>
      </c>
      <c r="BN271" s="151">
        <v>19.137889999999999</v>
      </c>
      <c r="BO271" s="151">
        <v>2.4125804540023896</v>
      </c>
      <c r="BP271" s="151"/>
      <c r="BQ271" s="152"/>
      <c r="BR271" s="150"/>
      <c r="BS271" s="151"/>
    </row>
    <row r="272" spans="2:71" ht="12.75">
      <c r="B272" s="252" t="s">
        <v>737</v>
      </c>
      <c r="C272" s="165" t="s">
        <v>1409</v>
      </c>
      <c r="D272" s="177" t="s">
        <v>1406</v>
      </c>
      <c r="E272" s="105" t="s">
        <v>286</v>
      </c>
      <c r="F272" s="148">
        <f>VLOOKUP($B272,Snapshot!$D:$AJ,2,FALSE)</f>
        <v>371.3</v>
      </c>
      <c r="G272" s="148">
        <f>VLOOKUP($B272,Snapshot!$D:$AJ,3,FALSE)</f>
        <v>400</v>
      </c>
      <c r="H272" s="148">
        <f t="shared" si="1404"/>
        <v>7.7295987072448042</v>
      </c>
      <c r="I272" s="149">
        <f>VLOOKUP($B272,Snapshot!$D:$AJ,8,FALSE)</f>
        <v>0.30061947431302272</v>
      </c>
      <c r="J272" s="250">
        <f>IF(VLOOKUP($B272,Snapshot!$D:$AJ,28,FALSE)="#N/A N/A","NA",VLOOKUP($B272,Snapshot!$D:$AJ,30,FALSE))</f>
        <v>24.681000000000001</v>
      </c>
      <c r="K272" s="154">
        <f>IF(VLOOKUP($B272,Snapshot!$D:$AJ,29,FALSE)="#N/A N/A","NA",VLOOKUP($B272,Snapshot!$D:$AJ,31,FALSE))</f>
        <v>11.837350000000001</v>
      </c>
      <c r="L272" s="154" t="str">
        <f>IF(VLOOKUP($B272,Snapshot!$D:$AJ,30,FALSE)="#N/A N/A","NA",VLOOKUP($B272,Snapshot!$D:$AJ,32,FALSE))</f>
        <v>#N/A N/A</v>
      </c>
      <c r="M272" s="155">
        <f>IF(VLOOKUP($B272,Snapshot!$D:$AJ,31,FALSE)="#N/A N/A","NA",VLOOKUP($B272,Snapshot!$D:$AJ,33,FALSE))</f>
        <v>10.24347</v>
      </c>
      <c r="N272" s="150">
        <f>VLOOKUP($B272,Snapshot!$D:$AJ,10,FALSE)</f>
        <v>6.7699999999999552</v>
      </c>
      <c r="O272" s="151">
        <f>VLOOKUP($B272,Snapshot!$D:$AJ,11,FALSE)</f>
        <v>11.36000000000004</v>
      </c>
      <c r="P272" s="151">
        <f>VLOOKUP($B272,Snapshot!$D:$AJ,12,FALSE)</f>
        <v>15.340091954350781</v>
      </c>
      <c r="Q272" s="152">
        <f>VLOOKUP($B272,Snapshot!$D:$AJ,13,FALSE)</f>
        <v>21.761472664063312</v>
      </c>
      <c r="R272" s="150">
        <f t="shared" si="1405"/>
        <v>67.799113737077036</v>
      </c>
      <c r="S272" s="151">
        <f t="shared" si="1406"/>
        <v>35.036020724918359</v>
      </c>
      <c r="T272" s="152">
        <f t="shared" si="1407"/>
        <v>41.860118758227458</v>
      </c>
      <c r="U272" s="150">
        <f>VLOOKUP($B272,Snapshot!$D:$AJ,17,FALSE)</f>
        <v>32.684859154929462</v>
      </c>
      <c r="V272" s="151">
        <f>VLOOKUP($B272,Snapshot!$D:$AJ,18,FALSE)</f>
        <v>24.204548519325616</v>
      </c>
      <c r="W272" s="152">
        <f>VLOOKUP($B272,Snapshot!$D:$AJ,19,FALSE)</f>
        <v>17.062264384944925</v>
      </c>
      <c r="X272" s="150">
        <f>VLOOKUP($B272,Snapshot!$D:$AJ,20,FALSE)</f>
        <v>2.9379920362234824</v>
      </c>
      <c r="Y272" s="151">
        <f>VLOOKUP($B272,Snapshot!$D:$AJ,21,FALSE)</f>
        <v>2.5689667888612755</v>
      </c>
      <c r="Z272" s="152">
        <f>VLOOKUP($B272,Snapshot!$D:$AJ,22,FALSE)</f>
        <v>2.2328841606178109</v>
      </c>
      <c r="AA272" s="150">
        <f>VLOOKUP($B272,Snapshot!$D:$AJ,23,FALSE)</f>
        <v>19.350964117541825</v>
      </c>
      <c r="AB272" s="151">
        <f>VLOOKUP($B272,Snapshot!$D:$AJ,24,FALSE)</f>
        <v>13.085296862737454</v>
      </c>
      <c r="AC272" s="152">
        <f>VLOOKUP($B272,Snapshot!$D:$AJ,25,FALSE)</f>
        <v>9.3306980795872043</v>
      </c>
      <c r="AD272" s="151">
        <f>VLOOKUP($B272,Snapshot!$D:$AJ,26,FALSE)</f>
        <v>11.013263700123408</v>
      </c>
      <c r="AE272" s="151">
        <f>VLOOKUP($B272,Snapshot!$D:$AJ,27,FALSE)</f>
        <v>11.321092356891494</v>
      </c>
      <c r="AF272" s="262">
        <f>VLOOKUP($B272,Snapshot!$D:$AJ,28,FALSE)</f>
        <v>13.998044994708717</v>
      </c>
      <c r="AG272" s="152">
        <f>VLOOKUP($B272,Snapshot!$D:$AJ,29,FALSE)</f>
        <v>0</v>
      </c>
      <c r="AH272" s="150">
        <v>21.060700000000001</v>
      </c>
      <c r="AI272" s="151">
        <v>24.443630000000002</v>
      </c>
      <c r="AJ272" s="151">
        <v>28.702506700000001</v>
      </c>
      <c r="AK272" s="152">
        <v>33.596561954999999</v>
      </c>
      <c r="AL272" s="150">
        <f t="shared" si="1408"/>
        <v>16.06276144667558</v>
      </c>
      <c r="AM272" s="151">
        <f t="shared" si="1409"/>
        <v>17.423257920366169</v>
      </c>
      <c r="AN272" s="152">
        <f t="shared" si="1410"/>
        <v>17.050968077990206</v>
      </c>
      <c r="AO272" s="150">
        <v>0.99774999999999636</v>
      </c>
      <c r="AP272" s="151">
        <v>1.3421600000000036</v>
      </c>
      <c r="AQ272" s="151">
        <v>1.7400614020000029</v>
      </c>
      <c r="AR272" s="152">
        <v>2.3517593368499949</v>
      </c>
      <c r="AS272" s="150">
        <f t="shared" si="1411"/>
        <v>34.518667000752544</v>
      </c>
      <c r="AT272" s="151">
        <f t="shared" si="1412"/>
        <v>29.646346337247309</v>
      </c>
      <c r="AU272" s="152">
        <f t="shared" si="1413"/>
        <v>35.153813201471763</v>
      </c>
      <c r="AV272" s="150">
        <f t="shared" si="1414"/>
        <v>5.4908374901763919</v>
      </c>
      <c r="AW272" s="151">
        <f t="shared" si="1415"/>
        <v>6.0624022152044406</v>
      </c>
      <c r="AX272" s="152">
        <f t="shared" si="1416"/>
        <v>6.9999999999999858</v>
      </c>
      <c r="AY272" s="150">
        <v>0.85099499999999884</v>
      </c>
      <c r="AZ272" s="151">
        <v>0.88488500000000103</v>
      </c>
      <c r="BA272" s="151">
        <v>1.1654247485418545</v>
      </c>
      <c r="BB272" s="152">
        <v>1.6327392713962443</v>
      </c>
      <c r="BC272" s="150">
        <f t="shared" si="1417"/>
        <v>3.9823970763638101</v>
      </c>
      <c r="BD272" s="151">
        <f t="shared" si="1418"/>
        <v>31.703526282155678</v>
      </c>
      <c r="BE272" s="152">
        <f t="shared" si="1419"/>
        <v>40.098215130499</v>
      </c>
      <c r="BF272" s="150">
        <f t="shared" si="1420"/>
        <v>3.6201047062158973</v>
      </c>
      <c r="BG272" s="151">
        <f t="shared" si="1421"/>
        <v>4.0603587718763761</v>
      </c>
      <c r="BH272" s="152">
        <f t="shared" si="1422"/>
        <v>4.8598403419468115</v>
      </c>
      <c r="BI272" s="150">
        <v>58.89</v>
      </c>
      <c r="BJ272" s="151">
        <v>3.86</v>
      </c>
      <c r="BK272" s="151">
        <v>13.490000000000002</v>
      </c>
      <c r="BL272" s="152">
        <f t="shared" si="1423"/>
        <v>23.759999999999998</v>
      </c>
      <c r="BM272" s="151">
        <v>-8.3096678602296521</v>
      </c>
      <c r="BN272" s="151" t="s">
        <v>311</v>
      </c>
      <c r="BO272" s="151">
        <v>2.7292746475507768</v>
      </c>
      <c r="BP272" s="151"/>
      <c r="BQ272" s="152"/>
      <c r="BR272" s="150"/>
      <c r="BS272" s="151"/>
    </row>
    <row r="273" spans="2:71" ht="12.75">
      <c r="B273" s="252" t="s">
        <v>767</v>
      </c>
      <c r="C273" s="165" t="s">
        <v>774</v>
      </c>
      <c r="D273" s="177" t="s">
        <v>108</v>
      </c>
      <c r="E273" s="105" t="s">
        <v>287</v>
      </c>
      <c r="F273" s="148">
        <f>VLOOKUP($B273,Snapshot!$D:$AJ,2,FALSE)</f>
        <v>205.9</v>
      </c>
      <c r="G273" s="148">
        <f>VLOOKUP($B273,Snapshot!$D:$AJ,3,FALSE)</f>
        <v>226</v>
      </c>
      <c r="H273" s="148">
        <f t="shared" ref="H273" si="1424">IF(IFERROR(((IF(G273&lt;0,"-",G273))/F273*100-100),"-")=-100,"-",(IFERROR(((IF(G273&lt;0,"-",G273))/F273*100-100),"-")))</f>
        <v>9.762020398251579</v>
      </c>
      <c r="I273" s="149">
        <f>VLOOKUP($B273,Snapshot!$D:$AJ,8,FALSE)</f>
        <v>2.2207913279569893</v>
      </c>
      <c r="J273" s="250">
        <f>IF(VLOOKUP($B273,Snapshot!$D:$AJ,28,FALSE)="#N/A N/A","NA",VLOOKUP($B273,Snapshot!$D:$AJ,30,FALSE))</f>
        <v>14.547980000000001</v>
      </c>
      <c r="K273" s="154">
        <f>IF(VLOOKUP($B273,Snapshot!$D:$AJ,29,FALSE)="#N/A N/A","NA",VLOOKUP($B273,Snapshot!$D:$AJ,31,FALSE))</f>
        <v>54.116759999999999</v>
      </c>
      <c r="L273" s="154">
        <f>IF(VLOOKUP($B273,Snapshot!$D:$AJ,30,FALSE)="#N/A N/A","NA",VLOOKUP($B273,Snapshot!$D:$AJ,32,FALSE))</f>
        <v>55.925780000000003</v>
      </c>
      <c r="M273" s="155">
        <f>IF(VLOOKUP($B273,Snapshot!$D:$AJ,31,FALSE)="#N/A N/A","NA",VLOOKUP($B273,Snapshot!$D:$AJ,33,FALSE))</f>
        <v>22.63252</v>
      </c>
      <c r="N273" s="150">
        <f>VLOOKUP($B273,Snapshot!$D:$AJ,10,FALSE)</f>
        <v>3.2855205748082494</v>
      </c>
      <c r="O273" s="151">
        <f>VLOOKUP($B273,Snapshot!$D:$AJ,11,FALSE)</f>
        <v>3.8326603963985808</v>
      </c>
      <c r="P273" s="151">
        <f>VLOOKUP($B273,Snapshot!$D:$AJ,12,FALSE)</f>
        <v>4.1257528891238602</v>
      </c>
      <c r="Q273" s="152">
        <f>VLOOKUP($B273,Snapshot!$D:$AJ,13,FALSE)</f>
        <v>4.9198815993331069</v>
      </c>
      <c r="R273" s="150">
        <f t="shared" ref="R273" si="1425">IF(AND(N273&lt;0,O273&gt;0),"LP",IF(AND(N273&gt;0,O273&lt;0),"PL",IF(OR(N273&lt;0,O273&lt;0),"Loss",IF(ISERROR((+O273/N273-1)*100),"NA",(+O273/N273-1)*100))))</f>
        <v>16.653063316222383</v>
      </c>
      <c r="S273" s="151">
        <f t="shared" ref="S273" si="1426">IF(AND(O273&lt;0,P273&gt;0),"LP",IF(AND(O273&gt;0,P273&lt;0),"PL",IF(OR(O273&lt;0,P273&lt;0),"Loss",IF(ISERROR((+P273/O273-1)*100),"NA",(+P273/O273-1)*100))))</f>
        <v>7.6472335769871114</v>
      </c>
      <c r="T273" s="152">
        <f t="shared" ref="T273" si="1427">IF(AND(P273&lt;0,Q273&gt;0),"LP",IF(AND(P273&gt;0,Q273&lt;0),"PL",IF(OR(P273&lt;0,Q273&lt;0),"Loss",IF(ISERROR((+Q273/P273-1)*100),"NA",(+Q273/P273-1)*100))))</f>
        <v>19.248091961656154</v>
      </c>
      <c r="U273" s="150">
        <f>VLOOKUP($B273,Snapshot!$D:$AJ,17,FALSE)</f>
        <v>53.722474392324756</v>
      </c>
      <c r="V273" s="151">
        <f>VLOOKUP($B273,Snapshot!$D:$AJ,18,FALSE)</f>
        <v>49.90604273532356</v>
      </c>
      <c r="W273" s="152">
        <f>VLOOKUP($B273,Snapshot!$D:$AJ,19,FALSE)</f>
        <v>41.850600638013297</v>
      </c>
      <c r="X273" s="150">
        <f>VLOOKUP($B273,Snapshot!$D:$AJ,20,FALSE)</f>
        <v>19.345373808608027</v>
      </c>
      <c r="Y273" s="151">
        <f>VLOOKUP($B273,Snapshot!$D:$AJ,21,FALSE)</f>
        <v>16.204626346733168</v>
      </c>
      <c r="Z273" s="152">
        <f>VLOOKUP($B273,Snapshot!$D:$AJ,22,FALSE)</f>
        <v>13.576251993749805</v>
      </c>
      <c r="AA273" s="150">
        <f>VLOOKUP($B273,Snapshot!$D:$AJ,23,FALSE)</f>
        <v>48.620588295905158</v>
      </c>
      <c r="AB273" s="151">
        <f>VLOOKUP($B273,Snapshot!$D:$AJ,24,FALSE)</f>
        <v>41.967742067219604</v>
      </c>
      <c r="AC273" s="152">
        <f>VLOOKUP($B273,Snapshot!$D:$AJ,25,FALSE)</f>
        <v>34.679302875336077</v>
      </c>
      <c r="AD273" s="151">
        <f>VLOOKUP($B273,Snapshot!$D:$AJ,26,FALSE)</f>
        <v>39.412493544576414</v>
      </c>
      <c r="AE273" s="151">
        <f>VLOOKUP($B273,Snapshot!$D:$AJ,27,FALSE)</f>
        <v>35.338930499587953</v>
      </c>
      <c r="AF273" s="262">
        <f>VLOOKUP($B273,Snapshot!$D:$AJ,28,FALSE)</f>
        <v>35.302845308097638</v>
      </c>
      <c r="AG273" s="152">
        <f>VLOOKUP($B273,Snapshot!$D:$AJ,29,FALSE)</f>
        <v>0.93070917833865485</v>
      </c>
      <c r="AH273" s="150">
        <v>4.0085439999999997</v>
      </c>
      <c r="AI273" s="151">
        <v>4.4915320000000003</v>
      </c>
      <c r="AJ273" s="151">
        <v>5.0931745228000009</v>
      </c>
      <c r="AK273" s="152">
        <v>6.0278342005579999</v>
      </c>
      <c r="AL273" s="150">
        <f t="shared" ref="AL273" si="1428">IF(OR(AH273&lt;0,AI273&lt;0),"NM",IF(ISERROR((AI273/AH273*100-100)),"NA",(AI273/AH273*100-100)))</f>
        <v>12.048963414147408</v>
      </c>
      <c r="AM273" s="151">
        <f t="shared" ref="AM273" si="1429">IF(OR(AI273&lt;0,AJ273&lt;0),"NM",IF(ISERROR((AJ273/AI273*100-100)),"NA",(AJ273/AI273*100-100)))</f>
        <v>13.395040329223988</v>
      </c>
      <c r="AN273" s="152">
        <f t="shared" ref="AN273" si="1430">IF(OR(AJ273&lt;0,AK273&lt;0),"NM",IF(ISERROR((AK273/AJ273*100-100)),"NA",(AK273/AJ273*100-100)))</f>
        <v>18.351220316011577</v>
      </c>
      <c r="AO273" s="150">
        <v>3.3649769999999997</v>
      </c>
      <c r="AP273" s="151">
        <v>3.784983</v>
      </c>
      <c r="AQ273" s="151">
        <v>4.3390975931296056</v>
      </c>
      <c r="AR273" s="152">
        <v>5.1855956710339193</v>
      </c>
      <c r="AS273" s="150">
        <f t="shared" ref="AS273" si="1431">IF(OR(AO273&lt;0,AP273&lt;0),"NM",IF(ISERROR((AP273/AO273*100-100)),"NA",(AP273/AO273*100-100)))</f>
        <v>12.48169006801534</v>
      </c>
      <c r="AT273" s="151">
        <f t="shared" ref="AT273" si="1432">IF(OR(AP273&lt;0,AQ273&lt;0),"NM",IF(ISERROR((AQ273/AP273*100-100)),"NA",(AQ273/AP273*100-100)))</f>
        <v>14.639817223210926</v>
      </c>
      <c r="AU273" s="152">
        <f t="shared" ref="AU273" si="1433">IF(OR(AQ273&lt;0,AR273&lt;0),"NM",IF(ISERROR((AR273/AQ273*100-100)),"NA",(AR273/AQ273*100-100)))</f>
        <v>19.508620392512782</v>
      </c>
      <c r="AV273" s="150">
        <f t="shared" ref="AV273" si="1434">IF(OR(AI273&lt;0,AP273&lt;0),"NM",IF(ISERROR((AP273/AI273*100)),"NA",(AP273/AI273*100)))</f>
        <v>84.269309447199745</v>
      </c>
      <c r="AW273" s="151">
        <f t="shared" ref="AW273" si="1435">IF(OR(AJ273&lt;0,AQ273&lt;0),"NM",IF(ISERROR((AQ273/AJ273*100)),"NA",(AQ273/AJ273*100)))</f>
        <v>85.194363038322962</v>
      </c>
      <c r="AX273" s="152">
        <f t="shared" ref="AX273" si="1436">IF(OR(AK273&lt;0,AR273&lt;0),"NM",IF(ISERROR((AR273/AK273*100)),"NA",(AR273/AK273*100)))</f>
        <v>86.027510022652677</v>
      </c>
      <c r="AY273" s="150">
        <v>2.9269750000000001</v>
      </c>
      <c r="AZ273" s="151">
        <v>3.4144060000000001</v>
      </c>
      <c r="BA273" s="151">
        <v>3.6755136020866619</v>
      </c>
      <c r="BB273" s="152">
        <v>4.382979840279484</v>
      </c>
      <c r="BC273" s="150">
        <f t="shared" ref="BC273" si="1437">IF(OR(AY273&lt;0,AZ273&lt;0),"NM",IF(ISERROR((AZ273/AY273*100-100)),"NA",(AZ273/AY273*100-100)))</f>
        <v>16.653063316222386</v>
      </c>
      <c r="BD273" s="151">
        <f t="shared" ref="BD273" si="1438">IF(OR(AZ273&lt;0,BA273&lt;0),"NM",IF(ISERROR((BA273/AZ273*100-100)),"NA",(BA273/AZ273*100-100)))</f>
        <v>7.6472335769870909</v>
      </c>
      <c r="BE273" s="152">
        <f t="shared" ref="BE273" si="1439">IF(OR(BA273&lt;0,BB273&lt;0),"NM",IF(ISERROR((BB273/BA273*100-100)),"NA",(BB273/BA273*100-100)))</f>
        <v>19.248091961656172</v>
      </c>
      <c r="BF273" s="150">
        <f t="shared" ref="BF273" si="1440">IF(OR(AI273&lt;0,AZ273&lt;0),"NM",IF(ISERROR((AZ273/AI273*100)),"NA",(AZ273/AI273*100)))</f>
        <v>76.018739263128921</v>
      </c>
      <c r="BG273" s="151">
        <f t="shared" ref="BG273" si="1441">IF(OR(AJ273&lt;0,BA273&lt;0),"NM",IF(ISERROR((BA273/AJ273*100)),"NA",(BA273/AJ273*100)))</f>
        <v>72.165475297045745</v>
      </c>
      <c r="BH273" s="152">
        <f t="shared" ref="BH273" si="1442">IF(OR(AK273&lt;0,BB273&lt;0),"NM",IF(ISERROR((BB273/AK273*100)),"NA",(BB273/AK273*100)))</f>
        <v>72.712348987199235</v>
      </c>
      <c r="BI273" s="150">
        <v>0</v>
      </c>
      <c r="BJ273" s="151">
        <v>11.95</v>
      </c>
      <c r="BK273" s="151">
        <v>31.259999999999998</v>
      </c>
      <c r="BL273" s="152">
        <f t="shared" ref="BL273" si="1443">100-BI273-BJ273-BK273</f>
        <v>56.79</v>
      </c>
      <c r="BM273" s="151">
        <v>-15.735625127890316</v>
      </c>
      <c r="BN273" s="151">
        <v>55.925780000000003</v>
      </c>
      <c r="BO273" s="151">
        <v>47.02668138590203</v>
      </c>
      <c r="BP273" s="151"/>
      <c r="BQ273" s="152"/>
      <c r="BR273" s="150"/>
      <c r="BS273" s="151"/>
    </row>
    <row r="274" spans="2:71" ht="12.75">
      <c r="B274" s="252" t="s">
        <v>768</v>
      </c>
      <c r="C274" s="165" t="s">
        <v>773</v>
      </c>
      <c r="D274" s="177" t="s">
        <v>108</v>
      </c>
      <c r="E274" s="105" t="s">
        <v>286</v>
      </c>
      <c r="F274" s="148">
        <f>VLOOKUP($B274,Snapshot!$D:$AJ,2,FALSE)</f>
        <v>738.25</v>
      </c>
      <c r="G274" s="148">
        <f>VLOOKUP($B274,Snapshot!$D:$AJ,3,FALSE)</f>
        <v>917</v>
      </c>
      <c r="H274" s="148">
        <f t="shared" ref="H274" si="1444">IF(IFERROR(((IF(G274&lt;0,"-",G274))/F274*100-100),"-")=-100,"-",(IFERROR(((IF(G274&lt;0,"-",G274))/F274*100-100),"-")))</f>
        <v>24.212665086352871</v>
      </c>
      <c r="I274" s="149">
        <f>VLOOKUP($B274,Snapshot!$D:$AJ,8,FALSE)</f>
        <v>15.223853046594982</v>
      </c>
      <c r="J274" s="250">
        <f>IF(VLOOKUP($B274,Snapshot!$D:$AJ,28,FALSE)="#N/A N/A","NA",VLOOKUP($B274,Snapshot!$D:$AJ,30,FALSE))</f>
        <v>0.46951720000000002</v>
      </c>
      <c r="K274" s="154">
        <f>IF(VLOOKUP($B274,Snapshot!$D:$AJ,29,FALSE)="#N/A N/A","NA",VLOOKUP($B274,Snapshot!$D:$AJ,31,FALSE))</f>
        <v>42.850239999999999</v>
      </c>
      <c r="L274" s="154">
        <f>IF(VLOOKUP($B274,Snapshot!$D:$AJ,30,FALSE)="#N/A N/A","NA",VLOOKUP($B274,Snapshot!$D:$AJ,32,FALSE))</f>
        <v>70.673919999999995</v>
      </c>
      <c r="M274" s="155">
        <f>IF(VLOOKUP($B274,Snapshot!$D:$AJ,31,FALSE)="#N/A N/A","NA",VLOOKUP($B274,Snapshot!$D:$AJ,33,FALSE))</f>
        <v>80.457099999999997</v>
      </c>
      <c r="N274" s="150">
        <f>VLOOKUP($B274,Snapshot!$D:$AJ,10,FALSE)</f>
        <v>8.4694306512792927</v>
      </c>
      <c r="O274" s="151">
        <f>VLOOKUP($B274,Snapshot!$D:$AJ,11,FALSE)</f>
        <v>10.516158536585372</v>
      </c>
      <c r="P274" s="151">
        <f>VLOOKUP($B274,Snapshot!$D:$AJ,12,FALSE)</f>
        <v>17.904885426926825</v>
      </c>
      <c r="Q274" s="152">
        <f>VLOOKUP($B274,Snapshot!$D:$AJ,13,FALSE)</f>
        <v>20.823478743564262</v>
      </c>
      <c r="R274" s="150">
        <f t="shared" ref="R274" si="1445">IF(AND(N274&lt;0,O274&gt;0),"LP",IF(AND(N274&gt;0,O274&lt;0),"PL",IF(OR(N274&lt;0,O274&lt;0),"Loss",IF(ISERROR((+O274/N274-1)*100),"NA",(+O274/N274-1)*100))))</f>
        <v>24.166062272402279</v>
      </c>
      <c r="S274" s="151">
        <f t="shared" ref="S274" si="1446">IF(AND(O274&lt;0,P274&gt;0),"LP",IF(AND(O274&gt;0,P274&lt;0),"PL",IF(OR(O274&lt;0,P274&lt;0),"Loss",IF(ISERROR((+P274/O274-1)*100),"NA",(+P274/O274-1)*100))))</f>
        <v>70.260702752210435</v>
      </c>
      <c r="T274" s="152">
        <f t="shared" ref="T274" si="1447">IF(AND(P274&lt;0,Q274&gt;0),"LP",IF(AND(P274&gt;0,Q274&lt;0),"PL",IF(OR(P274&lt;0,Q274&lt;0),"Loss",IF(ISERROR((+Q274/P274-1)*100),"NA",(+Q274/P274-1)*100))))</f>
        <v>16.300541707171277</v>
      </c>
      <c r="U274" s="150">
        <f>VLOOKUP($B274,Snapshot!$D:$AJ,17,FALSE)</f>
        <v>70.201490157423194</v>
      </c>
      <c r="V274" s="151">
        <f>VLOOKUP($B274,Snapshot!$D:$AJ,18,FALSE)</f>
        <v>41.231763420823654</v>
      </c>
      <c r="W274" s="152">
        <f>VLOOKUP($B274,Snapshot!$D:$AJ,19,FALSE)</f>
        <v>35.452769880160623</v>
      </c>
      <c r="X274" s="150">
        <f>VLOOKUP($B274,Snapshot!$D:$AJ,20,FALSE)</f>
        <v>5.8119484978211133</v>
      </c>
      <c r="Y274" s="151">
        <f>VLOOKUP($B274,Snapshot!$D:$AJ,21,FALSE)</f>
        <v>5.1974979351788564</v>
      </c>
      <c r="Z274" s="152">
        <f>VLOOKUP($B274,Snapshot!$D:$AJ,22,FALSE)</f>
        <v>4.6212145828062861</v>
      </c>
      <c r="AA274" s="150">
        <f>VLOOKUP($B274,Snapshot!$D:$AJ,23,FALSE)</f>
        <v>28.513722225732003</v>
      </c>
      <c r="AB274" s="151">
        <f>VLOOKUP($B274,Snapshot!$D:$AJ,24,FALSE)</f>
        <v>19.597294977850623</v>
      </c>
      <c r="AC274" s="152">
        <f>VLOOKUP($B274,Snapshot!$D:$AJ,25,FALSE)</f>
        <v>17.366021967891005</v>
      </c>
      <c r="AD274" s="151">
        <f>VLOOKUP($B274,Snapshot!$D:$AJ,26,FALSE)</f>
        <v>8.7411351336968242</v>
      </c>
      <c r="AE274" s="151">
        <f>VLOOKUP($B274,Snapshot!$D:$AJ,27,FALSE)</f>
        <v>13.312929897335493</v>
      </c>
      <c r="AF274" s="262">
        <f>VLOOKUP($B274,Snapshot!$D:$AJ,28,FALSE)</f>
        <v>13.799893667623319</v>
      </c>
      <c r="AG274" s="152">
        <f>VLOOKUP($B274,Snapshot!$D:$AJ,29,FALSE)</f>
        <v>0.27091093802912292</v>
      </c>
      <c r="AH274" s="150">
        <v>103.31809999999999</v>
      </c>
      <c r="AI274" s="151">
        <v>114.85910000000001</v>
      </c>
      <c r="AJ274" s="151">
        <v>152.82664910986983</v>
      </c>
      <c r="AK274" s="152">
        <v>171.80922886854776</v>
      </c>
      <c r="AL274" s="150">
        <f t="shared" ref="AL274" si="1448">IF(OR(AH274&lt;0,AI274&lt;0),"NM",IF(ISERROR((AI274/AH274*100-100)),"NA",(AI274/AH274*100-100)))</f>
        <v>11.170356404153807</v>
      </c>
      <c r="AM274" s="151">
        <f t="shared" ref="AM274" si="1449">IF(OR(AI274&lt;0,AJ274&lt;0),"NM",IF(ISERROR((AJ274/AI274*100-100)),"NA",(AJ274/AI274*100-100)))</f>
        <v>33.055760588294532</v>
      </c>
      <c r="AN274" s="152">
        <f t="shared" ref="AN274" si="1450">IF(OR(AJ274&lt;0,AK274&lt;0),"NM",IF(ISERROR((AK274/AJ274*100-100)),"NA",(AK274/AJ274*100-100)))</f>
        <v>12.420988007812042</v>
      </c>
      <c r="AO274" s="150">
        <v>32.818399999999997</v>
      </c>
      <c r="AP274" s="151">
        <v>53.817800000000013</v>
      </c>
      <c r="AQ274" s="151">
        <v>82.189638679252468</v>
      </c>
      <c r="AR274" s="152">
        <v>96.222645014096528</v>
      </c>
      <c r="AS274" s="150">
        <f t="shared" ref="AS274" si="1451">IF(OR(AO274&lt;0,AP274&lt;0),"NM",IF(ISERROR((AP274/AO274*100-100)),"NA",(AP274/AO274*100-100)))</f>
        <v>63.986666016624895</v>
      </c>
      <c r="AT274" s="151">
        <f t="shared" ref="AT274" si="1452">IF(OR(AP274&lt;0,AQ274&lt;0),"NM",IF(ISERROR((AQ274/AP274*100-100)),"NA",(AQ274/AP274*100-100)))</f>
        <v>52.718317506944629</v>
      </c>
      <c r="AU274" s="152">
        <f t="shared" ref="AU274" si="1453">IF(OR(AQ274&lt;0,AR274&lt;0),"NM",IF(ISERROR((AR274/AQ274*100-100)),"NA",(AR274/AQ274*100-100)))</f>
        <v>17.07393603421022</v>
      </c>
      <c r="AV274" s="150">
        <f t="shared" ref="AV274" si="1454">IF(OR(AI274&lt;0,AP274&lt;0),"NM",IF(ISERROR((AP274/AI274*100)),"NA",(AP274/AI274*100)))</f>
        <v>46.855495124025879</v>
      </c>
      <c r="AW274" s="151">
        <f t="shared" ref="AW274" si="1455">IF(OR(AJ274&lt;0,AQ274&lt;0),"NM",IF(ISERROR((AQ274/AJ274*100)),"NA",(AQ274/AJ274*100)))</f>
        <v>53.779651100093709</v>
      </c>
      <c r="AX274" s="152">
        <f t="shared" ref="AX274" si="1456">IF(OR(AK274&lt;0,AR274&lt;0),"NM",IF(ISERROR((AR274/AK274*100)),"NA",(AR274/AK274*100)))</f>
        <v>56.005515913069502</v>
      </c>
      <c r="AY274" s="150">
        <v>13.889866268098039</v>
      </c>
      <c r="AZ274" s="151">
        <v>17.246500000000012</v>
      </c>
      <c r="BA274" s="151">
        <v>29.381916985586919</v>
      </c>
      <c r="BB274" s="152">
        <v>34.171328618188959</v>
      </c>
      <c r="BC274" s="150">
        <f t="shared" ref="BC274" si="1457">IF(OR(AY274&lt;0,AZ274&lt;0),"NM",IF(ISERROR((AZ274/AY274*100-100)),"NA",(AZ274/AY274*100-100)))</f>
        <v>24.1660622724023</v>
      </c>
      <c r="BD274" s="151">
        <f t="shared" ref="BD274" si="1458">IF(OR(AZ274&lt;0,BA274&lt;0),"NM",IF(ISERROR((BA274/AZ274*100-100)),"NA",(BA274/AZ274*100-100)))</f>
        <v>70.364520253888628</v>
      </c>
      <c r="BE274" s="152">
        <f t="shared" ref="BE274" si="1459">IF(OR(BA274&lt;0,BB274&lt;0),"NM",IF(ISERROR((BB274/BA274*100-100)),"NA",(BB274/BA274*100-100)))</f>
        <v>16.300541707171277</v>
      </c>
      <c r="BF274" s="150">
        <f t="shared" ref="BF274" si="1460">IF(OR(AI274&lt;0,AZ274&lt;0),"NM",IF(ISERROR((AZ274/AI274*100)),"NA",(AZ274/AI274*100)))</f>
        <v>15.015353594099215</v>
      </c>
      <c r="BG274" s="151">
        <f t="shared" ref="BG274" si="1461">IF(OR(AJ274&lt;0,BA274&lt;0),"NM",IF(ISERROR((BA274/AJ274*100)),"NA",(BA274/AJ274*100)))</f>
        <v>19.225650210038779</v>
      </c>
      <c r="BH274" s="152">
        <f t="shared" ref="BH274" si="1462">IF(OR(AK274&lt;0,BB274&lt;0),"NM",IF(ISERROR((BB274/AK274*100)),"NA",(BB274/AK274*100)))</f>
        <v>19.889111221338197</v>
      </c>
      <c r="BI274" s="150">
        <v>69.31</v>
      </c>
      <c r="BJ274" s="151">
        <v>15.559999999999999</v>
      </c>
      <c r="BK274" s="151">
        <v>9.2200000000000006</v>
      </c>
      <c r="BL274" s="152">
        <f t="shared" ref="BL274" si="1463">100-BI274-BJ274-BK274</f>
        <v>5.9099999999999984</v>
      </c>
      <c r="BM274" s="151">
        <v>-8.2862289583203932</v>
      </c>
      <c r="BN274" s="151">
        <v>70.673919999999995</v>
      </c>
      <c r="BO274" s="151">
        <v>24.187593691756273</v>
      </c>
      <c r="BP274" s="151"/>
      <c r="BQ274" s="152"/>
      <c r="BR274" s="150"/>
      <c r="BS274" s="151"/>
    </row>
    <row r="275" spans="2:71" ht="12.75">
      <c r="B275" s="252" t="s">
        <v>204</v>
      </c>
      <c r="C275" s="165" t="s">
        <v>770</v>
      </c>
      <c r="D275" s="177" t="s">
        <v>108</v>
      </c>
      <c r="E275" s="105" t="s">
        <v>287</v>
      </c>
      <c r="F275" s="148">
        <f>VLOOKUP($B275,Snapshot!$D:$AJ,2,FALSE)</f>
        <v>437.55</v>
      </c>
      <c r="G275" s="148">
        <f>VLOOKUP($B275,Snapshot!$D:$AJ,3,FALSE)</f>
        <v>450</v>
      </c>
      <c r="H275" s="148">
        <f t="shared" ref="H275:H276" si="1464">IF(IFERROR(((IF(G275&lt;0,"-",G275))/F275*100-100),"-")=-100,"-",(IFERROR(((IF(G275&lt;0,"-",G275))/F275*100-100),"-")))</f>
        <v>2.8453890983887646</v>
      </c>
      <c r="I275" s="149">
        <f>VLOOKUP($B275,Snapshot!$D:$AJ,8,FALSE)</f>
        <v>50.325369749103942</v>
      </c>
      <c r="J275" s="250">
        <f>IF(VLOOKUP($B275,Snapshot!$D:$AJ,28,FALSE)="#N/A N/A","NA",VLOOKUP($B275,Snapshot!$D:$AJ,30,FALSE))</f>
        <v>16.184280000000001</v>
      </c>
      <c r="K275" s="154">
        <f>IF(VLOOKUP($B275,Snapshot!$D:$AJ,29,FALSE)="#N/A N/A","NA",VLOOKUP($B275,Snapshot!$D:$AJ,31,FALSE))</f>
        <v>32.330260000000003</v>
      </c>
      <c r="L275" s="154">
        <f>IF(VLOOKUP($B275,Snapshot!$D:$AJ,30,FALSE)="#N/A N/A","NA",VLOOKUP($B275,Snapshot!$D:$AJ,32,FALSE))</f>
        <v>82.807599999999994</v>
      </c>
      <c r="M275" s="155">
        <f>IF(VLOOKUP($B275,Snapshot!$D:$AJ,31,FALSE)="#N/A N/A","NA",VLOOKUP($B275,Snapshot!$D:$AJ,33,FALSE))</f>
        <v>40.6235</v>
      </c>
      <c r="N275" s="150">
        <f>VLOOKUP($B275,Snapshot!$D:$AJ,10,FALSE)</f>
        <v>17.656937897236887</v>
      </c>
      <c r="O275" s="151">
        <f>VLOOKUP($B275,Snapshot!$D:$AJ,11,FALSE)</f>
        <v>21.99976899286046</v>
      </c>
      <c r="P275" s="151">
        <f>VLOOKUP($B275,Snapshot!$D:$AJ,12,FALSE)</f>
        <v>23.420135600470484</v>
      </c>
      <c r="Q275" s="152">
        <f>VLOOKUP($B275,Snapshot!$D:$AJ,13,FALSE)</f>
        <v>26.437030809773333</v>
      </c>
      <c r="R275" s="150">
        <f t="shared" ref="R275:R276" si="1465">IF(AND(N275&lt;0,O275&gt;0),"LP",IF(AND(N275&gt;0,O275&lt;0),"PL",IF(OR(N275&lt;0,O275&lt;0),"Loss",IF(ISERROR((+O275/N275-1)*100),"NA",(+O275/N275-1)*100))))</f>
        <v>24.595607238915296</v>
      </c>
      <c r="S275" s="151">
        <f t="shared" ref="S275:S276" si="1466">IF(AND(O275&lt;0,P275&gt;0),"LP",IF(AND(O275&gt;0,P275&lt;0),"PL",IF(OR(O275&lt;0,P275&lt;0),"Loss",IF(ISERROR((+P275/O275-1)*100),"NA",(+P275/O275-1)*100))))</f>
        <v>6.4562796458043303</v>
      </c>
      <c r="T275" s="152">
        <f t="shared" ref="T275:T276" si="1467">IF(AND(P275&lt;0,Q275&gt;0),"LP",IF(AND(P275&gt;0,Q275&lt;0),"PL",IF(OR(P275&lt;0,Q275&lt;0),"Loss",IF(ISERROR((+Q275/P275-1)*100),"NA",(+Q275/P275-1)*100))))</f>
        <v>12.881629981861597</v>
      </c>
      <c r="U275" s="150">
        <f>VLOOKUP($B275,Snapshot!$D:$AJ,17,FALSE)</f>
        <v>19.888845202965413</v>
      </c>
      <c r="V275" s="151">
        <f>VLOOKUP($B275,Snapshot!$D:$AJ,18,FALSE)</f>
        <v>18.682641615072892</v>
      </c>
      <c r="W275" s="152">
        <f>VLOOKUP($B275,Snapshot!$D:$AJ,19,FALSE)</f>
        <v>16.550648336735495</v>
      </c>
      <c r="X275" s="150">
        <f>VLOOKUP($B275,Snapshot!$D:$AJ,20,FALSE)</f>
        <v>2.6400331222337079</v>
      </c>
      <c r="Y275" s="151">
        <f>VLOOKUP($B275,Snapshot!$D:$AJ,21,FALSE)</f>
        <v>2.4484776952156944</v>
      </c>
      <c r="Z275" s="152">
        <f>VLOOKUP($B275,Snapshot!$D:$AJ,22,FALSE)</f>
        <v>2.2575651433170303</v>
      </c>
      <c r="AA275" s="150">
        <f>VLOOKUP($B275,Snapshot!$D:$AJ,23,FALSE)</f>
        <v>13.054326158190571</v>
      </c>
      <c r="AB275" s="151">
        <f>VLOOKUP($B275,Snapshot!$D:$AJ,24,FALSE)</f>
        <v>11.527392558064481</v>
      </c>
      <c r="AC275" s="152">
        <f>VLOOKUP($B275,Snapshot!$D:$AJ,25,FALSE)</f>
        <v>10.611925626917024</v>
      </c>
      <c r="AD275" s="151">
        <f>VLOOKUP($B275,Snapshot!$D:$AJ,26,FALSE)</f>
        <v>13.864284181414233</v>
      </c>
      <c r="AE275" s="151">
        <f>VLOOKUP($B275,Snapshot!$D:$AJ,27,FALSE)</f>
        <v>13.598986366380153</v>
      </c>
      <c r="AF275" s="262">
        <f>VLOOKUP($B275,Snapshot!$D:$AJ,28,FALSE)</f>
        <v>14.19369770760944</v>
      </c>
      <c r="AG275" s="152">
        <f>VLOOKUP($B275,Snapshot!$D:$AJ,29,FALSE)</f>
        <v>1.7712261455833618</v>
      </c>
      <c r="AH275" s="150">
        <v>1762.0717999999999</v>
      </c>
      <c r="AI275" s="151">
        <v>1785.0088000000003</v>
      </c>
      <c r="AJ275" s="151">
        <v>1913.5433564746113</v>
      </c>
      <c r="AK275" s="152">
        <v>2050.540131088575</v>
      </c>
      <c r="AL275" s="150">
        <f t="shared" ref="AL275:AL276" si="1468">IF(OR(AH275&lt;0,AI275&lt;0),"NM",IF(ISERROR((AI275/AH275*100-100)),"NA",(AI275/AH275*100-100)))</f>
        <v>1.3017063209342723</v>
      </c>
      <c r="AM275" s="151">
        <f t="shared" ref="AM275:AM276" si="1469">IF(OR(AI275&lt;0,AJ275&lt;0),"NM",IF(ISERROR((AJ275/AI275*100-100)),"NA",(AJ275/AI275*100-100)))</f>
        <v>7.2007799891300976</v>
      </c>
      <c r="AN275" s="152">
        <f t="shared" ref="AN275:AN276" si="1470">IF(OR(AJ275&lt;0,AK275&lt;0),"NM",IF(ISERROR((AK275/AJ275*100-100)),"NA",(AK275/AJ275*100-100)))</f>
        <v>7.1593243053743834</v>
      </c>
      <c r="AO275" s="150">
        <v>484.78860000000032</v>
      </c>
      <c r="AP275" s="151">
        <v>497.47210000000035</v>
      </c>
      <c r="AQ275" s="151">
        <v>561.74279888878345</v>
      </c>
      <c r="AR275" s="152">
        <v>614.99245551685897</v>
      </c>
      <c r="AS275" s="150">
        <f t="shared" ref="AS275:AS276" si="1471">IF(OR(AO275&lt;0,AP275&lt;0),"NM",IF(ISERROR((AP275/AO275*100-100)),"NA",(AP275/AO275*100-100)))</f>
        <v>2.616295020138665</v>
      </c>
      <c r="AT275" s="151">
        <f t="shared" ref="AT275:AT276" si="1472">IF(OR(AP275&lt;0,AQ275&lt;0),"NM",IF(ISERROR((AQ275/AP275*100-100)),"NA",(AQ275/AP275*100-100)))</f>
        <v>12.919457973378414</v>
      </c>
      <c r="AU275" s="152">
        <f t="shared" ref="AU275:AU276" si="1473">IF(OR(AQ275&lt;0,AR275&lt;0),"NM",IF(ISERROR((AR275/AQ275*100-100)),"NA",(AR275/AQ275*100-100)))</f>
        <v>9.4793661322248823</v>
      </c>
      <c r="AV275" s="150">
        <f t="shared" ref="AV275:AV276" si="1474">IF(OR(AI275&lt;0,AP275&lt;0),"NM",IF(ISERROR((AP275/AI275*100)),"NA",(AP275/AI275*100)))</f>
        <v>27.869448038575513</v>
      </c>
      <c r="AW275" s="151">
        <f t="shared" ref="AW275:AW276" si="1475">IF(OR(AJ275&lt;0,AQ275&lt;0),"NM",IF(ISERROR((AQ275/AJ275*100)),"NA",(AQ275/AJ275*100)))</f>
        <v>29.356157360536745</v>
      </c>
      <c r="AX275" s="152">
        <f t="shared" ref="AX275:AX276" si="1476">IF(OR(AK275&lt;0,AR275&lt;0),"NM",IF(ISERROR((AR275/AK275*100)),"NA",(AR275/AK275*100)))</f>
        <v>29.991729798059424</v>
      </c>
      <c r="AY275" s="150">
        <v>171.21350000000035</v>
      </c>
      <c r="AZ275" s="151">
        <v>213.32450000000023</v>
      </c>
      <c r="BA275" s="151">
        <v>227.09732627301412</v>
      </c>
      <c r="BB275" s="152">
        <v>256.35116354220474</v>
      </c>
      <c r="BC275" s="150">
        <f t="shared" ref="BC275:BC276" si="1477">IF(OR(AY275&lt;0,AZ275&lt;0),"NM",IF(ISERROR((AZ275/AY275*100-100)),"NA",(AZ275/AY275*100-100)))</f>
        <v>24.595607238915022</v>
      </c>
      <c r="BD275" s="151">
        <f t="shared" ref="BD275:BD276" si="1478">IF(OR(AZ275&lt;0,BA275&lt;0),"NM",IF(ISERROR((BA275/AZ275*100-100)),"NA",(BA275/AZ275*100-100)))</f>
        <v>6.4562796458043294</v>
      </c>
      <c r="BE275" s="152">
        <f t="shared" ref="BE275:BE276" si="1479">IF(OR(BA275&lt;0,BB275&lt;0),"NM",IF(ISERROR((BB275/BA275*100-100)),"NA",(BB275/BA275*100-100)))</f>
        <v>12.881629981861593</v>
      </c>
      <c r="BF275" s="150">
        <f t="shared" ref="BF275:BF276" si="1480">IF(OR(AI275&lt;0,AZ275&lt;0),"NM",IF(ISERROR((AZ275/AI275*100)),"NA",(AZ275/AI275*100)))</f>
        <v>11.950893463382377</v>
      </c>
      <c r="BG275" s="151">
        <f t="shared" ref="BG275:BG276" si="1481">IF(OR(AJ275&lt;0,BA275&lt;0),"NM",IF(ISERROR((BA275/AJ275*100)),"NA",(BA275/AJ275*100)))</f>
        <v>11.867895519827863</v>
      </c>
      <c r="BH275" s="152">
        <f t="shared" ref="BH275:BH276" si="1482">IF(OR(AK275&lt;0,BB275&lt;0),"NM",IF(ISERROR((BB275/AK275*100)),"NA",(BB275/AK275*100)))</f>
        <v>12.501640892349423</v>
      </c>
      <c r="BI275" s="150">
        <v>51.1</v>
      </c>
      <c r="BJ275" s="151">
        <v>17.680000000000003</v>
      </c>
      <c r="BK275" s="151">
        <v>27.66</v>
      </c>
      <c r="BL275" s="152">
        <f t="shared" ref="BL275:BL276" si="1483">100-BI275-BJ275-BK275</f>
        <v>3.5599999999999952</v>
      </c>
      <c r="BM275" s="151">
        <v>-1.0962929475587657</v>
      </c>
      <c r="BN275" s="151">
        <v>82.807599999999994</v>
      </c>
      <c r="BO275" s="151">
        <v>95.993158422939075</v>
      </c>
      <c r="BP275" s="151"/>
      <c r="BQ275" s="152"/>
      <c r="BR275" s="150"/>
      <c r="BS275" s="151"/>
    </row>
    <row r="276" spans="2:71" ht="12.75">
      <c r="B276" s="252" t="s">
        <v>205</v>
      </c>
      <c r="C276" s="165" t="s">
        <v>1410</v>
      </c>
      <c r="D276" s="177" t="s">
        <v>108</v>
      </c>
      <c r="E276" s="105" t="s">
        <v>286</v>
      </c>
      <c r="F276" s="148">
        <f>VLOOKUP($B276,Snapshot!$D:$AJ,2,FALSE)</f>
        <v>354.2</v>
      </c>
      <c r="G276" s="148">
        <f>VLOOKUP($B276,Snapshot!$D:$AJ,3,FALSE)</f>
        <v>425</v>
      </c>
      <c r="H276" s="148">
        <f t="shared" si="1464"/>
        <v>19.988706945228699</v>
      </c>
      <c r="I276" s="149">
        <f>VLOOKUP($B276,Snapshot!$D:$AJ,8,FALSE)</f>
        <v>40.585951612903223</v>
      </c>
      <c r="J276" s="250">
        <f>IF(VLOOKUP($B276,Snapshot!$D:$AJ,28,FALSE)="#N/A N/A","NA",VLOOKUP($B276,Snapshot!$D:$AJ,30,FALSE))</f>
        <v>6.8315530000000004</v>
      </c>
      <c r="K276" s="154">
        <f>IF(VLOOKUP($B276,Snapshot!$D:$AJ,29,FALSE)="#N/A N/A","NA",VLOOKUP($B276,Snapshot!$D:$AJ,31,FALSE))</f>
        <v>30.677</v>
      </c>
      <c r="L276" s="154">
        <f>IF(VLOOKUP($B276,Snapshot!$D:$AJ,30,FALSE)="#N/A N/A","NA",VLOOKUP($B276,Snapshot!$D:$AJ,32,FALSE))</f>
        <v>77.722020000000001</v>
      </c>
      <c r="M276" s="155">
        <f>IF(VLOOKUP($B276,Snapshot!$D:$AJ,31,FALSE)="#N/A N/A","NA",VLOOKUP($B276,Snapshot!$D:$AJ,33,FALSE))</f>
        <v>49.325470000000003</v>
      </c>
      <c r="N276" s="150">
        <f>VLOOKUP($B276,Snapshot!$D:$AJ,10,FALSE)</f>
        <v>16.579295959400511</v>
      </c>
      <c r="O276" s="151">
        <f>VLOOKUP($B276,Snapshot!$D:$AJ,11,FALSE)</f>
        <v>16.744253058942434</v>
      </c>
      <c r="P276" s="151">
        <f>VLOOKUP($B276,Snapshot!$D:$AJ,12,FALSE)</f>
        <v>18.352933738812812</v>
      </c>
      <c r="Q276" s="152">
        <f>VLOOKUP($B276,Snapshot!$D:$AJ,13,FALSE)</f>
        <v>19.209660005338545</v>
      </c>
      <c r="R276" s="150">
        <f t="shared" si="1465"/>
        <v>0.99495841045282862</v>
      </c>
      <c r="S276" s="151">
        <f t="shared" si="1466"/>
        <v>9.6073600548652003</v>
      </c>
      <c r="T276" s="152">
        <f t="shared" si="1467"/>
        <v>4.6680616773215222</v>
      </c>
      <c r="U276" s="150">
        <f>VLOOKUP($B276,Snapshot!$D:$AJ,17,FALSE)</f>
        <v>21.153526451921124</v>
      </c>
      <c r="V276" s="151">
        <f>VLOOKUP($B276,Snapshot!$D:$AJ,18,FALSE)</f>
        <v>19.299366795562353</v>
      </c>
      <c r="W276" s="152">
        <f>VLOOKUP($B276,Snapshot!$D:$AJ,19,FALSE)</f>
        <v>18.438639720930222</v>
      </c>
      <c r="X276" s="150">
        <f>VLOOKUP($B276,Snapshot!$D:$AJ,20,FALSE)</f>
        <v>3.7844060903908852</v>
      </c>
      <c r="Y276" s="151">
        <f>VLOOKUP($B276,Snapshot!$D:$AJ,21,FALSE)</f>
        <v>3.6081738354747857</v>
      </c>
      <c r="Z276" s="152">
        <f>VLOOKUP($B276,Snapshot!$D:$AJ,22,FALSE)</f>
        <v>3.4384829814072311</v>
      </c>
      <c r="AA276" s="150">
        <f>VLOOKUP($B276,Snapshot!$D:$AJ,23,FALSE)</f>
        <v>11.870168058680703</v>
      </c>
      <c r="AB276" s="151">
        <f>VLOOKUP($B276,Snapshot!$D:$AJ,24,FALSE)</f>
        <v>10.684751278871062</v>
      </c>
      <c r="AC276" s="152">
        <f>VLOOKUP($B276,Snapshot!$D:$AJ,25,FALSE)</f>
        <v>10.145546328000824</v>
      </c>
      <c r="AD276" s="151">
        <f>VLOOKUP($B276,Snapshot!$D:$AJ,26,FALSE)</f>
        <v>18.314565692700764</v>
      </c>
      <c r="AE276" s="151">
        <f>VLOOKUP($B276,Snapshot!$D:$AJ,27,FALSE)</f>
        <v>19.141505497261448</v>
      </c>
      <c r="AF276" s="262">
        <f>VLOOKUP($B276,Snapshot!$D:$AJ,28,FALSE)</f>
        <v>19.097315719921365</v>
      </c>
      <c r="AG276" s="152">
        <f>VLOOKUP($B276,Snapshot!$D:$AJ,29,FALSE)</f>
        <v>3.1761716544325238</v>
      </c>
      <c r="AH276" s="150">
        <v>458.51679999999999</v>
      </c>
      <c r="AI276" s="151">
        <v>452.71709999999996</v>
      </c>
      <c r="AJ276" s="151">
        <v>495.82349060245423</v>
      </c>
      <c r="AK276" s="152">
        <v>518.39497718304494</v>
      </c>
      <c r="AL276" s="150">
        <f t="shared" si="1468"/>
        <v>-1.2648827698352676</v>
      </c>
      <c r="AM276" s="151">
        <f t="shared" si="1469"/>
        <v>9.5217058517238087</v>
      </c>
      <c r="AN276" s="152">
        <f t="shared" si="1470"/>
        <v>4.5523229553253088</v>
      </c>
      <c r="AO276" s="150">
        <v>397.4853</v>
      </c>
      <c r="AP276" s="151">
        <v>393.315</v>
      </c>
      <c r="AQ276" s="151">
        <v>426.31038815648566</v>
      </c>
      <c r="AR276" s="152">
        <v>438.04276841515144</v>
      </c>
      <c r="AS276" s="150">
        <f t="shared" si="1471"/>
        <v>-1.0491708749983957</v>
      </c>
      <c r="AT276" s="151">
        <f t="shared" si="1472"/>
        <v>8.3890490208829078</v>
      </c>
      <c r="AU276" s="152">
        <f t="shared" si="1473"/>
        <v>2.7520746818769055</v>
      </c>
      <c r="AV276" s="150">
        <f t="shared" si="1474"/>
        <v>86.878759384171715</v>
      </c>
      <c r="AW276" s="151">
        <f t="shared" si="1475"/>
        <v>85.980272463189237</v>
      </c>
      <c r="AX276" s="152">
        <f t="shared" si="1476"/>
        <v>84.499809545893584</v>
      </c>
      <c r="AY276" s="150">
        <v>154.19739999999999</v>
      </c>
      <c r="AZ276" s="151">
        <v>155.73160000000001</v>
      </c>
      <c r="BA276" s="151">
        <v>170.69329553120247</v>
      </c>
      <c r="BB276" s="152">
        <v>178.66136384565169</v>
      </c>
      <c r="BC276" s="150">
        <f t="shared" si="1477"/>
        <v>0.99495841045312261</v>
      </c>
      <c r="BD276" s="151">
        <f t="shared" si="1478"/>
        <v>9.6073600548651967</v>
      </c>
      <c r="BE276" s="152">
        <f t="shared" si="1479"/>
        <v>4.6680616773215178</v>
      </c>
      <c r="BF276" s="150">
        <f t="shared" si="1480"/>
        <v>34.399319133295393</v>
      </c>
      <c r="BG276" s="151">
        <f t="shared" si="1481"/>
        <v>34.426221985529615</v>
      </c>
      <c r="BH276" s="152">
        <f t="shared" si="1482"/>
        <v>34.464331582936317</v>
      </c>
      <c r="BI276" s="150">
        <v>51.34</v>
      </c>
      <c r="BJ276" s="151">
        <v>28.73</v>
      </c>
      <c r="BK276" s="151">
        <v>16.330000000000002</v>
      </c>
      <c r="BL276" s="152">
        <f t="shared" si="1483"/>
        <v>3.5999999999999943</v>
      </c>
      <c r="BM276" s="151">
        <v>-3.2768978700163842</v>
      </c>
      <c r="BN276" s="151">
        <v>77.722020000000001</v>
      </c>
      <c r="BO276" s="151">
        <v>59.677881768219827</v>
      </c>
      <c r="BP276" s="151"/>
      <c r="BQ276" s="152"/>
      <c r="BR276" s="150"/>
      <c r="BS276" s="151"/>
    </row>
    <row r="277" spans="2:71" ht="12.75">
      <c r="B277" s="252" t="s">
        <v>769</v>
      </c>
      <c r="C277" s="165" t="s">
        <v>1411</v>
      </c>
      <c r="D277" s="177" t="s">
        <v>108</v>
      </c>
      <c r="E277" s="105" t="s">
        <v>286</v>
      </c>
      <c r="F277" s="148">
        <f>VLOOKUP($B277,Snapshot!$D:$AJ,2,FALSE)</f>
        <v>485.1</v>
      </c>
      <c r="G277" s="148">
        <f>VLOOKUP($B277,Snapshot!$D:$AJ,3,FALSE)</f>
        <v>530</v>
      </c>
      <c r="H277" s="148">
        <f t="shared" ref="H277" si="1484">IF(IFERROR(((IF(G277&lt;0,"-",G277))/F277*100-100),"-")=-100,"-",(IFERROR(((IF(G277&lt;0,"-",G277))/F277*100-100),"-")))</f>
        <v>9.2558235415378221</v>
      </c>
      <c r="I277" s="149">
        <f>VLOOKUP($B277,Snapshot!$D:$AJ,8,FALSE)</f>
        <v>18.169486738351249</v>
      </c>
      <c r="J277" s="250">
        <f>IF(VLOOKUP($B277,Snapshot!$D:$AJ,28,FALSE)="#N/A N/A","NA",VLOOKUP($B277,Snapshot!$D:$AJ,30,FALSE))</f>
        <v>10.81668</v>
      </c>
      <c r="K277" s="154">
        <f>IF(VLOOKUP($B277,Snapshot!$D:$AJ,29,FALSE)="#N/A N/A","NA",VLOOKUP($B277,Snapshot!$D:$AJ,31,FALSE))</f>
        <v>24.91309</v>
      </c>
      <c r="L277" s="154">
        <f>IF(VLOOKUP($B277,Snapshot!$D:$AJ,30,FALSE)="#N/A N/A","NA",VLOOKUP($B277,Snapshot!$D:$AJ,32,FALSE))</f>
        <v>86.828429999999997</v>
      </c>
      <c r="M277" s="155">
        <f>IF(VLOOKUP($B277,Snapshot!$D:$AJ,31,FALSE)="#N/A N/A","NA",VLOOKUP($B277,Snapshot!$D:$AJ,33,FALSE))</f>
        <v>46.092460000000003</v>
      </c>
      <c r="N277" s="150">
        <f>VLOOKUP($B277,Snapshot!$D:$AJ,10,FALSE)</f>
        <v>11.921610965077003</v>
      </c>
      <c r="O277" s="151">
        <f>VLOOKUP($B277,Snapshot!$D:$AJ,11,FALSE)</f>
        <v>12.810913198254964</v>
      </c>
      <c r="P277" s="151">
        <f>VLOOKUP($B277,Snapshot!$D:$AJ,12,FALSE)</f>
        <v>15.684033652515495</v>
      </c>
      <c r="Q277" s="152">
        <f>VLOOKUP($B277,Snapshot!$D:$AJ,13,FALSE)</f>
        <v>18.625781703979577</v>
      </c>
      <c r="R277" s="150">
        <f t="shared" ref="R277" si="1485">IF(AND(N277&lt;0,O277&gt;0),"LP",IF(AND(N277&gt;0,O277&lt;0),"PL",IF(OR(N277&lt;0,O277&lt;0),"Loss",IF(ISERROR((+O277/N277-1)*100),"NA",(+O277/N277-1)*100))))</f>
        <v>7.4595810564786147</v>
      </c>
      <c r="S277" s="151">
        <f t="shared" ref="S277" si="1486">IF(AND(O277&lt;0,P277&gt;0),"LP",IF(AND(O277&gt;0,P277&lt;0),"PL",IF(OR(O277&lt;0,P277&lt;0),"Loss",IF(ISERROR((+P277/O277-1)*100),"NA",(+P277/O277-1)*100))))</f>
        <v>22.427132319122212</v>
      </c>
      <c r="T277" s="152">
        <f t="shared" ref="T277" si="1487">IF(AND(P277&lt;0,Q277&gt;0),"LP",IF(AND(P277&gt;0,Q277&lt;0),"PL",IF(OR(P277&lt;0,Q277&lt;0),"Loss",IF(ISERROR((+Q277/P277-1)*100),"NA",(+Q277/P277-1)*100))))</f>
        <v>18.756323256117646</v>
      </c>
      <c r="U277" s="150">
        <f>VLOOKUP($B277,Snapshot!$D:$AJ,17,FALSE)</f>
        <v>37.866153059727061</v>
      </c>
      <c r="V277" s="151">
        <f>VLOOKUP($B277,Snapshot!$D:$AJ,18,FALSE)</f>
        <v>30.929543429167335</v>
      </c>
      <c r="W277" s="152">
        <f>VLOOKUP($B277,Snapshot!$D:$AJ,19,FALSE)</f>
        <v>26.044544476560347</v>
      </c>
      <c r="X277" s="150">
        <f>VLOOKUP($B277,Snapshot!$D:$AJ,20,FALSE)</f>
        <v>4.7911348036132582</v>
      </c>
      <c r="Y277" s="151">
        <f>VLOOKUP($B277,Snapshot!$D:$AJ,21,FALSE)</f>
        <v>4.3341267358925535</v>
      </c>
      <c r="Z277" s="152">
        <f>VLOOKUP($B277,Snapshot!$D:$AJ,22,FALSE)</f>
        <v>3.8943706972174263</v>
      </c>
      <c r="AA277" s="150">
        <f>VLOOKUP($B277,Snapshot!$D:$AJ,23,FALSE)</f>
        <v>17.70508381530497</v>
      </c>
      <c r="AB277" s="151">
        <f>VLOOKUP($B277,Snapshot!$D:$AJ,24,FALSE)</f>
        <v>14.645899248549437</v>
      </c>
      <c r="AC277" s="152">
        <f>VLOOKUP($B277,Snapshot!$D:$AJ,25,FALSE)</f>
        <v>13.308179687334221</v>
      </c>
      <c r="AD277" s="151">
        <f>VLOOKUP($B277,Snapshot!$D:$AJ,26,FALSE)</f>
        <v>13.391145901374216</v>
      </c>
      <c r="AE277" s="151">
        <f>VLOOKUP($B277,Snapshot!$D:$AJ,27,FALSE)</f>
        <v>14.714691548238854</v>
      </c>
      <c r="AF277" s="262">
        <f>VLOOKUP($B277,Snapshot!$D:$AJ,28,FALSE)</f>
        <v>15.751850708026296</v>
      </c>
      <c r="AG277" s="152">
        <f>VLOOKUP($B277,Snapshot!$D:$AJ,29,FALSE)</f>
        <v>0.41228612657184083</v>
      </c>
      <c r="AH277" s="150">
        <v>551.09080000000006</v>
      </c>
      <c r="AI277" s="151">
        <v>614.48900000000003</v>
      </c>
      <c r="AJ277" s="151">
        <v>803.22520707741273</v>
      </c>
      <c r="AK277" s="152">
        <v>893.44829623202224</v>
      </c>
      <c r="AL277" s="150">
        <f t="shared" ref="AL277" si="1488">IF(OR(AH277&lt;0,AI277&lt;0),"NM",IF(ISERROR((AI277/AH277*100-100)),"NA",(AI277/AH277*100-100)))</f>
        <v>11.504129628003227</v>
      </c>
      <c r="AM277" s="151">
        <f t="shared" ref="AM277" si="1489">IF(OR(AI277&lt;0,AJ277&lt;0),"NM",IF(ISERROR((AJ277/AI277*100-100)),"NA",(AJ277/AI277*100-100)))</f>
        <v>30.714334524688439</v>
      </c>
      <c r="AN277" s="152">
        <f t="shared" ref="AN277" si="1490">IF(OR(AJ277&lt;0,AK277&lt;0),"NM",IF(ISERROR((AK277/AJ277*100-100)),"NA",(AK277/AJ277*100-100)))</f>
        <v>11.232601810753934</v>
      </c>
      <c r="AO277" s="150">
        <v>77.063200000000066</v>
      </c>
      <c r="AP277" s="151">
        <v>107.83829999999988</v>
      </c>
      <c r="AQ277" s="151">
        <v>139.06012097411988</v>
      </c>
      <c r="AR277" s="152">
        <v>158.37893404997453</v>
      </c>
      <c r="AS277" s="150">
        <f t="shared" ref="AS277" si="1491">IF(OR(AO277&lt;0,AP277&lt;0),"NM",IF(ISERROR((AP277/AO277*100-100)),"NA",(AP277/AO277*100-100)))</f>
        <v>39.934884614186529</v>
      </c>
      <c r="AT277" s="151">
        <f t="shared" ref="AT277" si="1492">IF(OR(AP277&lt;0,AQ277&lt;0),"NM",IF(ISERROR((AQ277/AP277*100-100)),"NA",(AQ277/AP277*100-100)))</f>
        <v>28.952441733706905</v>
      </c>
      <c r="AU277" s="152">
        <f t="shared" ref="AU277" si="1493">IF(OR(AQ277&lt;0,AR277&lt;0),"NM",IF(ISERROR((AR277/AQ277*100-100)),"NA",(AR277/AQ277*100-100)))</f>
        <v>13.892417855331814</v>
      </c>
      <c r="AV277" s="150">
        <f t="shared" ref="AV277" si="1494">IF(OR(AI277&lt;0,AP277&lt;0),"NM",IF(ISERROR((AP277/AI277*100)),"NA",(AP277/AI277*100)))</f>
        <v>17.549264510837439</v>
      </c>
      <c r="AW277" s="151">
        <f t="shared" ref="AW277" si="1495">IF(OR(AJ277&lt;0,AQ277&lt;0),"NM",IF(ISERROR((AQ277/AJ277*100)),"NA",(AQ277/AJ277*100)))</f>
        <v>17.312718742991045</v>
      </c>
      <c r="AX277" s="152">
        <f t="shared" ref="AX277" si="1496">IF(OR(AK277&lt;0,AR277&lt;0),"NM",IF(ISERROR((AR277/AK277*100)),"NA",(AR277/AK277*100)))</f>
        <v>17.726703908655129</v>
      </c>
      <c r="AY277" s="150">
        <v>38.09670000000007</v>
      </c>
      <c r="AZ277" s="151">
        <v>40.938554216343562</v>
      </c>
      <c r="BA277" s="151">
        <v>50.119897939978515</v>
      </c>
      <c r="BB277" s="152">
        <v>59.520548013237139</v>
      </c>
      <c r="BC277" s="150">
        <f t="shared" ref="BC277" si="1497">IF(OR(AY277&lt;0,AZ277&lt;0),"NM",IF(ISERROR((AZ277/AY277*100-100)),"NA",(AZ277/AY277*100-100)))</f>
        <v>7.459581056478612</v>
      </c>
      <c r="BD277" s="151">
        <f t="shared" ref="BD277" si="1498">IF(OR(AZ277&lt;0,BA277&lt;0),"NM",IF(ISERROR((BA277/AZ277*100-100)),"NA",(BA277/AZ277*100-100)))</f>
        <v>22.427132319122208</v>
      </c>
      <c r="BE277" s="152">
        <f t="shared" ref="BE277" si="1499">IF(OR(BA277&lt;0,BB277&lt;0),"NM",IF(ISERROR((BB277/BA277*100-100)),"NA",(BB277/BA277*100-100)))</f>
        <v>18.756323256117639</v>
      </c>
      <c r="BF277" s="150">
        <f t="shared" ref="BF277" si="1500">IF(OR(AI277&lt;0,AZ277&lt;0),"NM",IF(ISERROR((AZ277/AI277*100)),"NA",(AZ277/AI277*100)))</f>
        <v>6.6622110755999806</v>
      </c>
      <c r="BG277" s="151">
        <f t="shared" ref="BG277" si="1501">IF(OR(AJ277&lt;0,BA277&lt;0),"NM",IF(ISERROR((BA277/AJ277*100)),"NA",(BA277/AJ277*100)))</f>
        <v>6.2398313073792879</v>
      </c>
      <c r="BH277" s="152">
        <f t="shared" ref="BH277" si="1502">IF(OR(AK277&lt;0,BB277&lt;0),"NM",IF(ISERROR((BB277/AK277*100)),"NA",(BB277/AK277*100)))</f>
        <v>6.6618905944815943</v>
      </c>
      <c r="BI277" s="150">
        <v>46.86</v>
      </c>
      <c r="BJ277" s="151">
        <v>9.51</v>
      </c>
      <c r="BK277" s="151">
        <v>15.819999999999999</v>
      </c>
      <c r="BL277" s="152">
        <f t="shared" ref="BL277" si="1503">100-BI277-BJ277-BK277</f>
        <v>27.810000000000002</v>
      </c>
      <c r="BM277" s="151">
        <v>-1.970294028493484</v>
      </c>
      <c r="BN277" s="151">
        <v>86.828429999999997</v>
      </c>
      <c r="BO277" s="151">
        <v>79.497475746714457</v>
      </c>
      <c r="BP277" s="151"/>
      <c r="BQ277" s="152"/>
      <c r="BR277" s="150"/>
      <c r="BS277" s="151"/>
    </row>
    <row r="278" spans="2:71" ht="12.75">
      <c r="B278" s="252" t="s">
        <v>622</v>
      </c>
      <c r="C278" s="165" t="s">
        <v>1412</v>
      </c>
      <c r="D278" s="177" t="s">
        <v>109</v>
      </c>
      <c r="E278" s="105" t="s">
        <v>286</v>
      </c>
      <c r="F278" s="148">
        <f>VLOOKUP($B278,Snapshot!$D:$AJ,2,FALSE)</f>
        <v>1532.85</v>
      </c>
      <c r="G278" s="148">
        <f>VLOOKUP($B278,Snapshot!$D:$AJ,3,FALSE)</f>
        <v>1720</v>
      </c>
      <c r="H278" s="148">
        <f t="shared" ref="H278:H280" si="1504">IF(IFERROR(((IF(G278&lt;0,"-",G278))/F278*100-100),"-")=-100,"-",(IFERROR(((IF(G278&lt;0,"-",G278))/F278*100-100),"-")))</f>
        <v>12.209283361059462</v>
      </c>
      <c r="I278" s="149">
        <f>VLOOKUP($B278,Snapshot!$D:$AJ,8,FALSE)</f>
        <v>5.0159923835125459</v>
      </c>
      <c r="J278" s="250">
        <f>IF(VLOOKUP($B278,Snapshot!$D:$AJ,28,FALSE)="#N/A N/A","NA",VLOOKUP($B278,Snapshot!$D:$AJ,30,FALSE))</f>
        <v>-0.78640779999999999</v>
      </c>
      <c r="K278" s="154">
        <f>IF(VLOOKUP($B278,Snapshot!$D:$AJ,29,FALSE)="#N/A N/A","NA",VLOOKUP($B278,Snapshot!$D:$AJ,31,FALSE))</f>
        <v>3.992537</v>
      </c>
      <c r="L278" s="154">
        <f>IF(VLOOKUP($B278,Snapshot!$D:$AJ,30,FALSE)="#N/A N/A","NA",VLOOKUP($B278,Snapshot!$D:$AJ,32,FALSE))</f>
        <v>-5.8735030000000004</v>
      </c>
      <c r="M278" s="155">
        <f>IF(VLOOKUP($B278,Snapshot!$D:$AJ,31,FALSE)="#N/A N/A","NA",VLOOKUP($B278,Snapshot!$D:$AJ,33,FALSE))</f>
        <v>-0.24729280000000001</v>
      </c>
      <c r="N278" s="150">
        <f>VLOOKUP($B278,Snapshot!$D:$AJ,10,FALSE)</f>
        <v>23.142599603389325</v>
      </c>
      <c r="O278" s="151">
        <f>VLOOKUP($B278,Snapshot!$D:$AJ,11,FALSE)</f>
        <v>26.408509104020133</v>
      </c>
      <c r="P278" s="151">
        <f>VLOOKUP($B278,Snapshot!$D:$AJ,12,FALSE)</f>
        <v>32.912994572789223</v>
      </c>
      <c r="Q278" s="152">
        <f>VLOOKUP($B278,Snapshot!$D:$AJ,13,FALSE)</f>
        <v>48.942894888420035</v>
      </c>
      <c r="R278" s="150">
        <f t="shared" ref="R278:R280" si="1505">IF(AND(N278&lt;0,O278&gt;0),"LP",IF(AND(N278&gt;0,O278&lt;0),"PL",IF(OR(N278&lt;0,O278&lt;0),"Loss",IF(ISERROR((+O278/N278-1)*100),"NA",(+O278/N278-1)*100))))</f>
        <v>14.112111675442485</v>
      </c>
      <c r="S278" s="151">
        <f t="shared" ref="S278:S280" si="1506">IF(AND(O278&lt;0,P278&gt;0),"LP",IF(AND(O278&gt;0,P278&lt;0),"PL",IF(OR(O278&lt;0,P278&lt;0),"Loss",IF(ISERROR((+P278/O278-1)*100),"NA",(+P278/O278-1)*100))))</f>
        <v>24.630263840903165</v>
      </c>
      <c r="T278" s="152">
        <f t="shared" ref="T278:T280" si="1507">IF(AND(P278&lt;0,Q278&gt;0),"LP",IF(AND(P278&gt;0,Q278&lt;0),"PL",IF(OR(P278&lt;0,Q278&lt;0),"Loss",IF(ISERROR((+Q278/P278-1)*100),"NA",(+Q278/P278-1)*100))))</f>
        <v>48.703864609401151</v>
      </c>
      <c r="U278" s="150">
        <f>VLOOKUP($B278,Snapshot!$D:$AJ,17,FALSE)</f>
        <v>58.043791641636297</v>
      </c>
      <c r="V278" s="151">
        <f>VLOOKUP($B278,Snapshot!$D:$AJ,18,FALSE)</f>
        <v>46.572790470645344</v>
      </c>
      <c r="W278" s="152">
        <f>VLOOKUP($B278,Snapshot!$D:$AJ,19,FALSE)</f>
        <v>31.319152728799345</v>
      </c>
      <c r="X278" s="150">
        <f>VLOOKUP($B278,Snapshot!$D:$AJ,20,FALSE)</f>
        <v>11.79419599014598</v>
      </c>
      <c r="Y278" s="151">
        <f>VLOOKUP($B278,Snapshot!$D:$AJ,21,FALSE)</f>
        <v>9.7708774069696886</v>
      </c>
      <c r="Z278" s="152">
        <f>VLOOKUP($B278,Snapshot!$D:$AJ,22,FALSE)</f>
        <v>7.6710635221396206</v>
      </c>
      <c r="AA278" s="150">
        <f>VLOOKUP($B278,Snapshot!$D:$AJ,23,FALSE)</f>
        <v>35.868044196716966</v>
      </c>
      <c r="AB278" s="151">
        <f>VLOOKUP($B278,Snapshot!$D:$AJ,24,FALSE)</f>
        <v>29.132109231043902</v>
      </c>
      <c r="AC278" s="152">
        <f>VLOOKUP($B278,Snapshot!$D:$AJ,25,FALSE)</f>
        <v>20.613067693665908</v>
      </c>
      <c r="AD278" s="151">
        <f>VLOOKUP($B278,Snapshot!$D:$AJ,26,FALSE)</f>
        <v>22.160802271630441</v>
      </c>
      <c r="AE278" s="151">
        <f>VLOOKUP($B278,Snapshot!$D:$AJ,27,FALSE)</f>
        <v>22.948203883639117</v>
      </c>
      <c r="AF278" s="262">
        <f>VLOOKUP($B278,Snapshot!$D:$AJ,28,FALSE)</f>
        <v>27.441909202826043</v>
      </c>
      <c r="AG278" s="152">
        <f>VLOOKUP($B278,Snapshot!$D:$AJ,29,FALSE)</f>
        <v>0.32618977721238218</v>
      </c>
      <c r="AH278" s="150">
        <v>161.65950000000001</v>
      </c>
      <c r="AI278" s="151">
        <v>181.18799999999999</v>
      </c>
      <c r="AJ278" s="151">
        <v>218.22249926162047</v>
      </c>
      <c r="AK278" s="152">
        <v>276.07940213819927</v>
      </c>
      <c r="AL278" s="150">
        <f t="shared" ref="AL278:AL280" si="1508">IF(OR(AH278&lt;0,AI278&lt;0),"NM",IF(ISERROR((AI278/AH278*100-100)),"NA",(AI278/AH278*100-100)))</f>
        <v>12.080020042125568</v>
      </c>
      <c r="AM278" s="151">
        <f t="shared" ref="AM278:AM280" si="1509">IF(OR(AI278&lt;0,AJ278&lt;0),"NM",IF(ISERROR((AJ278/AI278*100-100)),"NA",(AJ278/AI278*100-100)))</f>
        <v>20.439819006568044</v>
      </c>
      <c r="AN278" s="152">
        <f t="shared" ref="AN278:AN280" si="1510">IF(OR(AJ278&lt;0,AK278&lt;0),"NM",IF(ISERROR((AK278/AJ278*100-100)),"NA",(AK278/AJ278*100-100)))</f>
        <v>26.512803708299515</v>
      </c>
      <c r="AO278" s="150">
        <v>10.215500000000029</v>
      </c>
      <c r="AP278" s="151">
        <v>11.921699999999982</v>
      </c>
      <c r="AQ278" s="151">
        <v>14.272864655380049</v>
      </c>
      <c r="AR278" s="152">
        <v>19.660632667501311</v>
      </c>
      <c r="AS278" s="150">
        <f t="shared" ref="AS278:AS280" si="1511">IF(OR(AO278&lt;0,AP278&lt;0),"NM",IF(ISERROR((AP278/AO278*100-100)),"NA",(AP278/AO278*100-100)))</f>
        <v>16.702070383240653</v>
      </c>
      <c r="AT278" s="151">
        <f t="shared" ref="AT278:AT280" si="1512">IF(OR(AP278&lt;0,AQ278&lt;0),"NM",IF(ISERROR((AQ278/AP278*100-100)),"NA",(AQ278/AP278*100-100)))</f>
        <v>19.721723037654627</v>
      </c>
      <c r="AU278" s="152">
        <f t="shared" ref="AU278:AU280" si="1513">IF(OR(AQ278&lt;0,AR278&lt;0),"NM",IF(ISERROR((AR278/AQ278*100-100)),"NA",(AR278/AQ278*100-100)))</f>
        <v>37.748329730642979</v>
      </c>
      <c r="AV278" s="150">
        <f t="shared" ref="AV278:AV280" si="1514">IF(OR(AI278&lt;0,AP278&lt;0),"NM",IF(ISERROR((AP278/AI278*100)),"NA",(AP278/AI278*100)))</f>
        <v>6.5797403801576166</v>
      </c>
      <c r="AW278" s="151">
        <f t="shared" ref="AW278:AW280" si="1515">IF(OR(AJ278&lt;0,AQ278&lt;0),"NM",IF(ISERROR((AQ278/AJ278*100)),"NA",(AQ278/AJ278*100)))</f>
        <v>6.5405101232337808</v>
      </c>
      <c r="AX278" s="152">
        <f t="shared" ref="AX278:AX280" si="1516">IF(OR(AK278&lt;0,AR278&lt;0),"NM",IF(ISERROR((AR278/AK278*100)),"NA",(AR278/AK278*100)))</f>
        <v>7.1213688943225222</v>
      </c>
      <c r="AY278" s="150">
        <v>6.4186000000000298</v>
      </c>
      <c r="AZ278" s="151">
        <v>7.3243999999999847</v>
      </c>
      <c r="BA278" s="151">
        <v>9.128419044763092</v>
      </c>
      <c r="BB278" s="152">
        <v>13.574311897303298</v>
      </c>
      <c r="BC278" s="150">
        <f t="shared" ref="BC278:BC280" si="1517">IF(OR(AY278&lt;0,AZ278&lt;0),"NM",IF(ISERROR((AZ278/AY278*100-100)),"NA",(AZ278/AY278*100-100)))</f>
        <v>14.112111675442492</v>
      </c>
      <c r="BD278" s="151">
        <f t="shared" ref="BD278:BD280" si="1518">IF(OR(AZ278&lt;0,BA278&lt;0),"NM",IF(ISERROR((BA278/AZ278*100-100)),"NA",(BA278/AZ278*100-100)))</f>
        <v>24.630263840903169</v>
      </c>
      <c r="BE278" s="152">
        <f t="shared" ref="BE278:BE280" si="1519">IF(OR(BA278&lt;0,BB278&lt;0),"NM",IF(ISERROR((BB278/BA278*100-100)),"NA",(BB278/BA278*100-100)))</f>
        <v>48.703864609401137</v>
      </c>
      <c r="BF278" s="150">
        <f t="shared" ref="BF278:BF280" si="1520">IF(OR(AI278&lt;0,AZ278&lt;0),"NM",IF(ISERROR((AZ278/AI278*100)),"NA",(AZ278/AI278*100)))</f>
        <v>4.0424310660750074</v>
      </c>
      <c r="BG278" s="151">
        <f t="shared" ref="BG278:BG280" si="1521">IF(OR(AJ278&lt;0,BA278&lt;0),"NM",IF(ISERROR((BA278/AJ278*100)),"NA",(BA278/AJ278*100)))</f>
        <v>4.1830787731100552</v>
      </c>
      <c r="BH278" s="152">
        <f t="shared" ref="BH278:BH280" si="1522">IF(OR(AK278&lt;0,BB278&lt;0),"NM",IF(ISERROR((BB278/AK278*100)),"NA",(BB278/AK278*100)))</f>
        <v>4.9168144353298384</v>
      </c>
      <c r="BI278" s="150">
        <v>28.33</v>
      </c>
      <c r="BJ278" s="151">
        <v>31.55</v>
      </c>
      <c r="BK278" s="151">
        <v>14.900000000000002</v>
      </c>
      <c r="BL278" s="152">
        <f t="shared" ref="BL278:BL280" si="1523">100-BI278-BJ278-BK278</f>
        <v>25.220000000000002</v>
      </c>
      <c r="BM278" s="151">
        <v>-14.318054779206264</v>
      </c>
      <c r="BN278" s="151">
        <v>-5.8735030000000004</v>
      </c>
      <c r="BO278" s="151">
        <v>9.9646807885304653</v>
      </c>
      <c r="BP278" s="151"/>
      <c r="BQ278" s="152"/>
      <c r="BR278" s="150"/>
      <c r="BS278" s="151"/>
    </row>
    <row r="279" spans="2:71" ht="12.75">
      <c r="B279" s="252" t="s">
        <v>734</v>
      </c>
      <c r="C279" s="165" t="s">
        <v>1413</v>
      </c>
      <c r="D279" s="177" t="s">
        <v>109</v>
      </c>
      <c r="E279" s="105" t="s">
        <v>286</v>
      </c>
      <c r="F279" s="148">
        <f>VLOOKUP($B279,Snapshot!$D:$AJ,2,FALSE)</f>
        <v>880.2</v>
      </c>
      <c r="G279" s="148">
        <f>VLOOKUP($B279,Snapshot!$D:$AJ,3,FALSE)</f>
        <v>1070</v>
      </c>
      <c r="H279" s="148">
        <f t="shared" si="1504"/>
        <v>21.563281072483534</v>
      </c>
      <c r="I279" s="149">
        <f>VLOOKUP($B279,Snapshot!$D:$AJ,8,FALSE)</f>
        <v>2.2163813273596178</v>
      </c>
      <c r="J279" s="250">
        <f>IF(VLOOKUP($B279,Snapshot!$D:$AJ,28,FALSE)="#N/A N/A","NA",VLOOKUP($B279,Snapshot!$D:$AJ,30,FALSE))</f>
        <v>-0.2040816</v>
      </c>
      <c r="K279" s="154">
        <f>IF(VLOOKUP($B279,Snapshot!$D:$AJ,29,FALSE)="#N/A N/A","NA",VLOOKUP($B279,Snapshot!$D:$AJ,31,FALSE))</f>
        <v>13.971259999999999</v>
      </c>
      <c r="L279" s="154" t="str">
        <f>IF(VLOOKUP($B279,Snapshot!$D:$AJ,30,FALSE)="#N/A N/A","NA",VLOOKUP($B279,Snapshot!$D:$AJ,32,FALSE))</f>
        <v>#N/A N/A</v>
      </c>
      <c r="M279" s="155">
        <f>IF(VLOOKUP($B279,Snapshot!$D:$AJ,31,FALSE)="#N/A N/A","NA",VLOOKUP($B279,Snapshot!$D:$AJ,33,FALSE))</f>
        <v>11.771430000000001</v>
      </c>
      <c r="N279" s="150">
        <f>VLOOKUP($B279,Snapshot!$D:$AJ,10,FALSE)</f>
        <v>12.540250952971059</v>
      </c>
      <c r="O279" s="151">
        <f>VLOOKUP($B279,Snapshot!$D:$AJ,11,FALSE)</f>
        <v>15.597155929152667</v>
      </c>
      <c r="P279" s="151">
        <f>VLOOKUP($B279,Snapshot!$D:$AJ,12,FALSE)</f>
        <v>18.741162315357361</v>
      </c>
      <c r="Q279" s="152">
        <f>VLOOKUP($B279,Snapshot!$D:$AJ,13,FALSE)</f>
        <v>23.637043428887331</v>
      </c>
      <c r="R279" s="150">
        <f t="shared" si="1505"/>
        <v>24.376744832665096</v>
      </c>
      <c r="S279" s="151">
        <f t="shared" si="1506"/>
        <v>20.157562061223146</v>
      </c>
      <c r="T279" s="152">
        <f t="shared" si="1507"/>
        <v>26.123679156858181</v>
      </c>
      <c r="U279" s="150">
        <f>VLOOKUP($B279,Snapshot!$D:$AJ,17,FALSE)</f>
        <v>56.433365415986962</v>
      </c>
      <c r="V279" s="151">
        <f>VLOOKUP($B279,Snapshot!$D:$AJ,18,FALSE)</f>
        <v>46.966137168489496</v>
      </c>
      <c r="W279" s="152">
        <f>VLOOKUP($B279,Snapshot!$D:$AJ,19,FALSE)</f>
        <v>37.238159782889298</v>
      </c>
      <c r="X279" s="150">
        <f>VLOOKUP($B279,Snapshot!$D:$AJ,20,FALSE)</f>
        <v>16.255035269212723</v>
      </c>
      <c r="Y279" s="151">
        <f>VLOOKUP($B279,Snapshot!$D:$AJ,21,FALSE)</f>
        <v>12.201184425278791</v>
      </c>
      <c r="Z279" s="152">
        <f>VLOOKUP($B279,Snapshot!$D:$AJ,22,FALSE)</f>
        <v>9.2625740164263366</v>
      </c>
      <c r="AA279" s="150">
        <f>VLOOKUP($B279,Snapshot!$D:$AJ,23,FALSE)</f>
        <v>37.107897610951248</v>
      </c>
      <c r="AB279" s="151">
        <f>VLOOKUP($B279,Snapshot!$D:$AJ,24,FALSE)</f>
        <v>29.964510518365273</v>
      </c>
      <c r="AC279" s="152">
        <f>VLOOKUP($B279,Snapshot!$D:$AJ,25,FALSE)</f>
        <v>23.656818917092533</v>
      </c>
      <c r="AD279" s="151">
        <f>VLOOKUP($B279,Snapshot!$D:$AJ,26,FALSE)</f>
        <v>28.80394452712871</v>
      </c>
      <c r="AE279" s="151">
        <f>VLOOKUP($B279,Snapshot!$D:$AJ,27,FALSE)</f>
        <v>25.978684134714847</v>
      </c>
      <c r="AF279" s="262">
        <f>VLOOKUP($B279,Snapshot!$D:$AJ,28,FALSE)</f>
        <v>24.873876879067559</v>
      </c>
      <c r="AG279" s="152">
        <f>VLOOKUP($B279,Snapshot!$D:$AJ,29,FALSE)</f>
        <v>8.5207907293796861E-2</v>
      </c>
      <c r="AH279" s="150">
        <v>17.966950000000001</v>
      </c>
      <c r="AI279" s="151">
        <v>20.00264</v>
      </c>
      <c r="AJ279" s="151">
        <v>23.472672879999998</v>
      </c>
      <c r="AK279" s="152">
        <v>28.212462365884058</v>
      </c>
      <c r="AL279" s="150">
        <f t="shared" si="1508"/>
        <v>11.330192381010676</v>
      </c>
      <c r="AM279" s="151">
        <f t="shared" si="1509"/>
        <v>17.347874480568564</v>
      </c>
      <c r="AN279" s="152">
        <f t="shared" si="1510"/>
        <v>20.192798281284013</v>
      </c>
      <c r="AO279" s="150">
        <v>4.2053800000000008</v>
      </c>
      <c r="AP279" s="151">
        <v>5.0487039999999999</v>
      </c>
      <c r="AQ279" s="151">
        <v>6.1310256813692359</v>
      </c>
      <c r="AR279" s="152">
        <v>7.6173648387886965</v>
      </c>
      <c r="AS279" s="150">
        <f t="shared" si="1511"/>
        <v>20.053455335784136</v>
      </c>
      <c r="AT279" s="151">
        <f t="shared" si="1512"/>
        <v>21.437614115805488</v>
      </c>
      <c r="AU279" s="152">
        <f t="shared" si="1513"/>
        <v>24.242911947606103</v>
      </c>
      <c r="AV279" s="150">
        <f t="shared" si="1514"/>
        <v>25.240188295145039</v>
      </c>
      <c r="AW279" s="151">
        <f t="shared" si="1515"/>
        <v>26.119844607016212</v>
      </c>
      <c r="AX279" s="152">
        <f t="shared" si="1516"/>
        <v>27</v>
      </c>
      <c r="AY279" s="150">
        <v>2.6614300000000006</v>
      </c>
      <c r="AZ279" s="151">
        <v>3.3101999999999991</v>
      </c>
      <c r="BA279" s="151">
        <v>3.9774556193506081</v>
      </c>
      <c r="BB279" s="152">
        <v>5.0165133639561876</v>
      </c>
      <c r="BC279" s="150">
        <f t="shared" si="1517"/>
        <v>24.376744832665082</v>
      </c>
      <c r="BD279" s="151">
        <f t="shared" si="1518"/>
        <v>20.15756206122316</v>
      </c>
      <c r="BE279" s="152">
        <f t="shared" si="1519"/>
        <v>26.123679156858188</v>
      </c>
      <c r="BF279" s="150">
        <f t="shared" si="1520"/>
        <v>16.548815556346558</v>
      </c>
      <c r="BG279" s="151">
        <f t="shared" si="1521"/>
        <v>16.945047714355606</v>
      </c>
      <c r="BH279" s="152">
        <f t="shared" si="1522"/>
        <v>17.781196475861002</v>
      </c>
      <c r="BI279" s="150">
        <v>78.06</v>
      </c>
      <c r="BJ279" s="151">
        <v>5.88</v>
      </c>
      <c r="BK279" s="151">
        <v>12.080000000000002</v>
      </c>
      <c r="BL279" s="152">
        <f t="shared" si="1523"/>
        <v>3.9799999999999969</v>
      </c>
      <c r="BM279" s="151">
        <v>-14.084919472913612</v>
      </c>
      <c r="BN279" s="151" t="s">
        <v>311</v>
      </c>
      <c r="BO279" s="151">
        <v>2.4282081123058541</v>
      </c>
      <c r="BP279" s="151"/>
      <c r="BQ279" s="152"/>
      <c r="BR279" s="150"/>
      <c r="BS279" s="151"/>
    </row>
    <row r="280" spans="2:71" ht="12.75">
      <c r="B280" s="252" t="s">
        <v>207</v>
      </c>
      <c r="C280" s="165" t="s">
        <v>1414</v>
      </c>
      <c r="D280" s="177" t="s">
        <v>109</v>
      </c>
      <c r="E280" s="105" t="s">
        <v>286</v>
      </c>
      <c r="F280" s="148">
        <f>VLOOKUP($B280,Snapshot!$D:$AJ,2,FALSE)</f>
        <v>1656.35</v>
      </c>
      <c r="G280" s="148">
        <f>VLOOKUP($B280,Snapshot!$D:$AJ,3,FALSE)</f>
        <v>1960</v>
      </c>
      <c r="H280" s="148">
        <f t="shared" si="1504"/>
        <v>18.332478039061797</v>
      </c>
      <c r="I280" s="149">
        <f>VLOOKUP($B280,Snapshot!$D:$AJ,8,FALSE)</f>
        <v>5.712804301075268</v>
      </c>
      <c r="J280" s="250">
        <f>IF(VLOOKUP($B280,Snapshot!$D:$AJ,28,FALSE)="#N/A N/A","NA",VLOOKUP($B280,Snapshot!$D:$AJ,30,FALSE))</f>
        <v>5.8573560000000002</v>
      </c>
      <c r="K280" s="154">
        <f>IF(VLOOKUP($B280,Snapshot!$D:$AJ,29,FALSE)="#N/A N/A","NA",VLOOKUP($B280,Snapshot!$D:$AJ,31,FALSE))</f>
        <v>54.510260000000002</v>
      </c>
      <c r="L280" s="154">
        <f>IF(VLOOKUP($B280,Snapshot!$D:$AJ,30,FALSE)="#N/A N/A","NA",VLOOKUP($B280,Snapshot!$D:$AJ,32,FALSE))</f>
        <v>46.87209</v>
      </c>
      <c r="M280" s="155">
        <f>IF(VLOOKUP($B280,Snapshot!$D:$AJ,31,FALSE)="#N/A N/A","NA",VLOOKUP($B280,Snapshot!$D:$AJ,33,FALSE))</f>
        <v>32.259349999999998</v>
      </c>
      <c r="N280" s="150">
        <f>VLOOKUP($B280,Snapshot!$D:$AJ,10,FALSE)</f>
        <v>68.467006802721016</v>
      </c>
      <c r="O280" s="151">
        <f>VLOOKUP($B280,Snapshot!$D:$AJ,11,FALSE)</f>
        <v>55.780910326086953</v>
      </c>
      <c r="P280" s="151">
        <f>VLOOKUP($B280,Snapshot!$D:$AJ,12,FALSE)</f>
        <v>56.306502363502368</v>
      </c>
      <c r="Q280" s="152">
        <f>VLOOKUP($B280,Snapshot!$D:$AJ,13,FALSE)</f>
        <v>71.829726076877108</v>
      </c>
      <c r="R280" s="150">
        <f t="shared" si="1505"/>
        <v>-18.528773301259449</v>
      </c>
      <c r="S280" s="151">
        <f t="shared" si="1506"/>
        <v>0.94224356386958252</v>
      </c>
      <c r="T280" s="152">
        <f t="shared" si="1507"/>
        <v>27.569149319842733</v>
      </c>
      <c r="U280" s="150">
        <f>VLOOKUP($B280,Snapshot!$D:$AJ,17,FALSE)</f>
        <v>29.693850285289766</v>
      </c>
      <c r="V280" s="151">
        <f>VLOOKUP($B280,Snapshot!$D:$AJ,18,FALSE)</f>
        <v>29.416673571854446</v>
      </c>
      <c r="W280" s="152">
        <f>VLOOKUP($B280,Snapshot!$D:$AJ,19,FALSE)</f>
        <v>23.059394633180979</v>
      </c>
      <c r="X280" s="150">
        <f>VLOOKUP($B280,Snapshot!$D:$AJ,20,FALSE)</f>
        <v>5.1765882864998556</v>
      </c>
      <c r="Y280" s="151">
        <f>VLOOKUP($B280,Snapshot!$D:$AJ,21,FALSE)</f>
        <v>4.5720674629851636</v>
      </c>
      <c r="Z280" s="152">
        <f>VLOOKUP($B280,Snapshot!$D:$AJ,22,FALSE)</f>
        <v>3.9426986266274984</v>
      </c>
      <c r="AA280" s="150">
        <f>VLOOKUP($B280,Snapshot!$D:$AJ,23,FALSE)</f>
        <v>19.93377475919187</v>
      </c>
      <c r="AB280" s="151">
        <f>VLOOKUP($B280,Snapshot!$D:$AJ,24,FALSE)</f>
        <v>19.670184670010737</v>
      </c>
      <c r="AC280" s="152">
        <f>VLOOKUP($B280,Snapshot!$D:$AJ,25,FALSE)</f>
        <v>15.937273583573836</v>
      </c>
      <c r="AD280" s="151">
        <f>VLOOKUP($B280,Snapshot!$D:$AJ,26,FALSE)</f>
        <v>18.954517307269462</v>
      </c>
      <c r="AE280" s="151">
        <f>VLOOKUP($B280,Snapshot!$D:$AJ,27,FALSE)</f>
        <v>16.506232384222915</v>
      </c>
      <c r="AF280" s="262">
        <f>VLOOKUP($B280,Snapshot!$D:$AJ,28,FALSE)</f>
        <v>18.361813989724489</v>
      </c>
      <c r="AG280" s="152">
        <f>VLOOKUP($B280,Snapshot!$D:$AJ,29,FALSE)</f>
        <v>0.7244845594228273</v>
      </c>
      <c r="AH280" s="150">
        <v>296.279</v>
      </c>
      <c r="AI280" s="151">
        <v>220.5839</v>
      </c>
      <c r="AJ280" s="151">
        <v>218.62816540247147</v>
      </c>
      <c r="AK280" s="152">
        <v>235.1748414227406</v>
      </c>
      <c r="AL280" s="150">
        <f t="shared" si="1508"/>
        <v>-25.548587648804002</v>
      </c>
      <c r="AM280" s="151">
        <f t="shared" si="1509"/>
        <v>-0.88661710919451764</v>
      </c>
      <c r="AN280" s="152">
        <f t="shared" si="1510"/>
        <v>7.56841003985393</v>
      </c>
      <c r="AO280" s="150">
        <v>29.261599999999977</v>
      </c>
      <c r="AP280" s="151">
        <v>23.987500000000001</v>
      </c>
      <c r="AQ280" s="151">
        <v>24.308944607530488</v>
      </c>
      <c r="AR280" s="152">
        <v>30.00270834148419</v>
      </c>
      <c r="AS280" s="150">
        <f t="shared" si="1511"/>
        <v>-18.023963146239367</v>
      </c>
      <c r="AT280" s="151">
        <f t="shared" si="1512"/>
        <v>1.3400504743324149</v>
      </c>
      <c r="AU280" s="152">
        <f t="shared" si="1513"/>
        <v>23.422504867569913</v>
      </c>
      <c r="AV280" s="150">
        <f t="shared" si="1514"/>
        <v>10.874547054431444</v>
      </c>
      <c r="AW280" s="151">
        <f t="shared" si="1515"/>
        <v>11.118853127994866</v>
      </c>
      <c r="AX280" s="152">
        <f t="shared" si="1516"/>
        <v>12.757618187377687</v>
      </c>
      <c r="AY280" s="150">
        <v>20.129299999999976</v>
      </c>
      <c r="AZ280" s="151">
        <v>16.421899999999997</v>
      </c>
      <c r="BA280" s="151">
        <v>16.576634295815097</v>
      </c>
      <c r="BB280" s="152">
        <v>21.14667135703262</v>
      </c>
      <c r="BC280" s="150">
        <f t="shared" si="1517"/>
        <v>-18.417928094866596</v>
      </c>
      <c r="BD280" s="151">
        <f t="shared" si="1518"/>
        <v>0.94224356386958164</v>
      </c>
      <c r="BE280" s="152">
        <f t="shared" si="1519"/>
        <v>27.569149319842708</v>
      </c>
      <c r="BF280" s="150">
        <f t="shared" si="1520"/>
        <v>7.4447409806427389</v>
      </c>
      <c r="BG280" s="151">
        <f t="shared" si="1521"/>
        <v>7.5821128834426501</v>
      </c>
      <c r="BH280" s="152">
        <f t="shared" si="1522"/>
        <v>8.9918935329567145</v>
      </c>
      <c r="BI280" s="150">
        <v>57.32</v>
      </c>
      <c r="BJ280" s="151">
        <v>7.51</v>
      </c>
      <c r="BK280" s="151">
        <v>20.83</v>
      </c>
      <c r="BL280" s="152">
        <f t="shared" si="1523"/>
        <v>14.340000000000003</v>
      </c>
      <c r="BM280" s="151">
        <v>-7.5697544642857224</v>
      </c>
      <c r="BN280" s="151">
        <v>46.87209</v>
      </c>
      <c r="BO280" s="151">
        <v>9.1480312783751483</v>
      </c>
      <c r="BP280" s="151"/>
      <c r="BQ280" s="152"/>
      <c r="BR280" s="150"/>
      <c r="BS280" s="151"/>
    </row>
    <row r="281" spans="2:71" ht="12.75">
      <c r="B281" s="252" t="s">
        <v>764</v>
      </c>
      <c r="C281" s="165" t="s">
        <v>1415</v>
      </c>
      <c r="D281" s="177" t="s">
        <v>109</v>
      </c>
      <c r="E281" s="105" t="s">
        <v>286</v>
      </c>
      <c r="F281" s="148">
        <f>VLOOKUP($B281,Snapshot!$D:$AJ,2,FALSE)</f>
        <v>460.8</v>
      </c>
      <c r="G281" s="148">
        <f>VLOOKUP($B281,Snapshot!$D:$AJ,3,FALSE)</f>
        <v>670</v>
      </c>
      <c r="H281" s="148">
        <f t="shared" ref="H281" si="1524">IF(IFERROR(((IF(G281&lt;0,"-",G281))/F281*100-100),"-")=-100,"-",(IFERROR(((IF(G281&lt;0,"-",G281))/F281*100-100),"-")))</f>
        <v>45.399305555555571</v>
      </c>
      <c r="I281" s="149">
        <f>VLOOKUP($B281,Snapshot!$D:$AJ,8,FALSE)</f>
        <v>0.29219916810478364</v>
      </c>
      <c r="J281" s="250">
        <f>IF(VLOOKUP($B281,Snapshot!$D:$AJ,28,FALSE)="#N/A N/A","NA",VLOOKUP($B281,Snapshot!$D:$AJ,30,FALSE))</f>
        <v>-4.8621879999999997</v>
      </c>
      <c r="K281" s="154">
        <f>IF(VLOOKUP($B281,Snapshot!$D:$AJ,29,FALSE)="#N/A N/A","NA",VLOOKUP($B281,Snapshot!$D:$AJ,31,FALSE))</f>
        <v>-4.2394040000000004</v>
      </c>
      <c r="L281" s="154">
        <f>IF(VLOOKUP($B281,Snapshot!$D:$AJ,30,FALSE)="#N/A N/A","NA",VLOOKUP($B281,Snapshot!$D:$AJ,32,FALSE))</f>
        <v>-1.1264860000000001</v>
      </c>
      <c r="M281" s="155">
        <f>IF(VLOOKUP($B281,Snapshot!$D:$AJ,31,FALSE)="#N/A N/A","NA",VLOOKUP($B281,Snapshot!$D:$AJ,33,FALSE))</f>
        <v>-14.80077</v>
      </c>
      <c r="N281" s="150">
        <f>VLOOKUP($B281,Snapshot!$D:$AJ,10,FALSE)</f>
        <v>13.359031935936574</v>
      </c>
      <c r="O281" s="151">
        <f>VLOOKUP($B281,Snapshot!$D:$AJ,11,FALSE)</f>
        <v>12.534926708841208</v>
      </c>
      <c r="P281" s="151">
        <f>VLOOKUP($B281,Snapshot!$D:$AJ,12,FALSE)</f>
        <v>16.131647566884929</v>
      </c>
      <c r="Q281" s="152">
        <f>VLOOKUP($B281,Snapshot!$D:$AJ,13,FALSE)</f>
        <v>22.149805667983113</v>
      </c>
      <c r="R281" s="150">
        <f t="shared" ref="R281" si="1525">IF(AND(N281&lt;0,O281&gt;0),"LP",IF(AND(N281&gt;0,O281&lt;0),"PL",IF(OR(N281&lt;0,O281&lt;0),"Loss",IF(ISERROR((+O281/N281-1)*100),"NA",(+O281/N281-1)*100))))</f>
        <v>-6.1688992963515155</v>
      </c>
      <c r="S281" s="151">
        <f t="shared" ref="S281" si="1526">IF(AND(O281&lt;0,P281&gt;0),"LP",IF(AND(O281&gt;0,P281&lt;0),"PL",IF(OR(O281&lt;0,P281&lt;0),"Loss",IF(ISERROR((+P281/O281-1)*100),"NA",(+P281/O281-1)*100))))</f>
        <v>28.693593042764753</v>
      </c>
      <c r="T281" s="152">
        <f t="shared" ref="T281" si="1527">IF(AND(P281&lt;0,Q281&gt;0),"LP",IF(AND(P281&gt;0,Q281&lt;0),"PL",IF(OR(P281&lt;0,Q281&lt;0),"Loss",IF(ISERROR((+Q281/P281-1)*100),"NA",(+Q281/P281-1)*100))))</f>
        <v>37.306531004633811</v>
      </c>
      <c r="U281" s="150">
        <f>VLOOKUP($B281,Snapshot!$D:$AJ,17,FALSE)</f>
        <v>36.761283947116006</v>
      </c>
      <c r="V281" s="151">
        <f>VLOOKUP($B281,Snapshot!$D:$AJ,18,FALSE)</f>
        <v>28.564968214773732</v>
      </c>
      <c r="W281" s="152">
        <f>VLOOKUP($B281,Snapshot!$D:$AJ,19,FALSE)</f>
        <v>20.803794259291074</v>
      </c>
      <c r="X281" s="150">
        <f>VLOOKUP($B281,Snapshot!$D:$AJ,20,FALSE)</f>
        <v>10.312098414422968</v>
      </c>
      <c r="Y281" s="151">
        <f>VLOOKUP($B281,Snapshot!$D:$AJ,21,FALSE)</f>
        <v>7.5154062515993409</v>
      </c>
      <c r="Z281" s="152">
        <f>VLOOKUP($B281,Snapshot!$D:$AJ,22,FALSE)</f>
        <v>5.4746825267170403</v>
      </c>
      <c r="AA281" s="150">
        <f>VLOOKUP($B281,Snapshot!$D:$AJ,23,FALSE)</f>
        <v>25.740226118367154</v>
      </c>
      <c r="AB281" s="151">
        <f>VLOOKUP($B281,Snapshot!$D:$AJ,24,FALSE)</f>
        <v>19.954125916774842</v>
      </c>
      <c r="AC281" s="152">
        <f>VLOOKUP($B281,Snapshot!$D:$AJ,25,FALSE)</f>
        <v>14.356272885776868</v>
      </c>
      <c r="AD281" s="151">
        <f>VLOOKUP($B281,Snapshot!$D:$AJ,26,FALSE)</f>
        <v>34.836959007271595</v>
      </c>
      <c r="AE281" s="151">
        <f>VLOOKUP($B281,Snapshot!$D:$AJ,27,FALSE)</f>
        <v>31.411528839842241</v>
      </c>
      <c r="AF281" s="262">
        <f>VLOOKUP($B281,Snapshot!$D:$AJ,28,FALSE)</f>
        <v>31.419704048347484</v>
      </c>
      <c r="AG281" s="152">
        <f>VLOOKUP($B281,Snapshot!$D:$AJ,29,FALSE)</f>
        <v>0.54253472222222221</v>
      </c>
      <c r="AH281" s="150">
        <v>7.7325200000000001</v>
      </c>
      <c r="AI281" s="151">
        <v>11.35005</v>
      </c>
      <c r="AJ281" s="151">
        <v>13.635082096211157</v>
      </c>
      <c r="AK281" s="152">
        <v>16.873414094061307</v>
      </c>
      <c r="AL281" s="150">
        <f t="shared" ref="AL281" si="1528">IF(OR(AH281&lt;0,AI281&lt;0),"NM",IF(ISERROR((AI281/AH281*100-100)),"NA",(AI281/AH281*100-100)))</f>
        <v>46.783325487680571</v>
      </c>
      <c r="AM281" s="151">
        <f t="shared" ref="AM281" si="1529">IF(OR(AI281&lt;0,AJ281&lt;0),"NM",IF(ISERROR((AJ281/AI281*100-100)),"NA",(AJ281/AI281*100-100)))</f>
        <v>20.132352687531395</v>
      </c>
      <c r="AN281" s="152">
        <f t="shared" ref="AN281" si="1530">IF(OR(AJ281&lt;0,AK281&lt;0),"NM",IF(ISERROR((AK281/AJ281*100-100)),"NA",(AK281/AJ281*100-100)))</f>
        <v>23.75</v>
      </c>
      <c r="AO281" s="150">
        <v>0.98922999999999983</v>
      </c>
      <c r="AP281" s="151">
        <v>0.93919999999999848</v>
      </c>
      <c r="AQ281" s="151">
        <v>1.1706723890145609</v>
      </c>
      <c r="AR281" s="152">
        <v>1.5814853725345843</v>
      </c>
      <c r="AS281" s="150">
        <f t="shared" ref="AS281" si="1531">IF(OR(AO281&lt;0,AP281&lt;0),"NM",IF(ISERROR((AP281/AO281*100-100)),"NA",(AP281/AO281*100-100)))</f>
        <v>-5.0574689404892013</v>
      </c>
      <c r="AT281" s="151">
        <f t="shared" ref="AT281" si="1532">IF(OR(AP281&lt;0,AQ281&lt;0),"NM",IF(ISERROR((AQ281/AP281*100-100)),"NA",(AQ281/AP281*100-100)))</f>
        <v>24.645697297121245</v>
      </c>
      <c r="AU281" s="152">
        <f t="shared" ref="AU281" si="1533">IF(OR(AQ281&lt;0,AR281&lt;0),"NM",IF(ISERROR((AR281/AQ281*100-100)),"NA",(AR281/AQ281*100-100)))</f>
        <v>35.092053709905485</v>
      </c>
      <c r="AV281" s="150">
        <f t="shared" ref="AV281" si="1534">IF(OR(AI281&lt;0,AP281&lt;0),"NM",IF(ISERROR((AP281/AI281*100)),"NA",(AP281/AI281*100)))</f>
        <v>8.2748534147426529</v>
      </c>
      <c r="AW281" s="151">
        <f t="shared" ref="AW281" si="1535">IF(OR(AJ281&lt;0,AQ281&lt;0),"NM",IF(ISERROR((AQ281/AJ281*100)),"NA",(AQ281/AJ281*100)))</f>
        <v>8.5857377370676868</v>
      </c>
      <c r="AX281" s="152">
        <f t="shared" ref="AX281" si="1536">IF(OR(AK281&lt;0,AR281&lt;0),"NM",IF(ISERROR((AR281/AK281*100)),"NA",(AR281/AK281*100)))</f>
        <v>9.3726460082029099</v>
      </c>
      <c r="AY281" s="150">
        <v>0.72526999999999975</v>
      </c>
      <c r="AZ281" s="151">
        <v>0.68555999999999839</v>
      </c>
      <c r="BA281" s="151">
        <v>0.88097290597752564</v>
      </c>
      <c r="BB281" s="152">
        <v>1.2096333362884546</v>
      </c>
      <c r="BC281" s="150">
        <f t="shared" ref="BC281" si="1537">IF(OR(AY281&lt;0,AZ281&lt;0),"NM",IF(ISERROR((AZ281/AY281*100-100)),"NA",(AZ281/AY281*100-100)))</f>
        <v>-5.4752023384396722</v>
      </c>
      <c r="BD281" s="151">
        <f t="shared" ref="BD281" si="1538">IF(OR(AZ281&lt;0,BA281&lt;0),"NM",IF(ISERROR((BA281/AZ281*100-100)),"NA",(BA281/AZ281*100-100)))</f>
        <v>28.504128884055035</v>
      </c>
      <c r="BE281" s="152">
        <f t="shared" ref="BE281" si="1539">IF(OR(BA281&lt;0,BB281&lt;0),"NM",IF(ISERROR((BB281/BA281*100-100)),"NA",(BB281/BA281*100-100)))</f>
        <v>37.306531004633797</v>
      </c>
      <c r="BF281" s="150">
        <f t="shared" ref="BF281" si="1540">IF(OR(AI281&lt;0,AZ281&lt;0),"NM",IF(ISERROR((AZ281/AI281*100)),"NA",(AZ281/AI281*100)))</f>
        <v>6.0401496028651716</v>
      </c>
      <c r="BG281" s="151">
        <f t="shared" ref="BG281" si="1541">IF(OR(AJ281&lt;0,BA281&lt;0),"NM",IF(ISERROR((BA281/AJ281*100)),"NA",(BA281/AJ281*100)))</f>
        <v>6.4610751865023657</v>
      </c>
      <c r="BH281" s="152">
        <f t="shared" ref="BH281" si="1542">IF(OR(AK281&lt;0,BB281&lt;0),"NM",IF(ISERROR((BB281/AK281*100)),"NA",(BB281/AK281*100)))</f>
        <v>7.1688712761111688</v>
      </c>
      <c r="BI281" s="150">
        <v>66.02</v>
      </c>
      <c r="BJ281" s="151">
        <v>3.89</v>
      </c>
      <c r="BK281" s="151">
        <v>9.2999999999999989</v>
      </c>
      <c r="BL281" s="152">
        <f t="shared" ref="BL281" si="1543">100-BI281-BJ281-BK281</f>
        <v>20.790000000000006</v>
      </c>
      <c r="BM281" s="151">
        <v>-20.743034055727549</v>
      </c>
      <c r="BN281" s="151">
        <v>-1.1264860000000001</v>
      </c>
      <c r="BO281" s="151">
        <v>1.6591378853046594</v>
      </c>
      <c r="BP281" s="151"/>
      <c r="BQ281" s="152"/>
      <c r="BR281" s="150"/>
      <c r="BS281" s="151"/>
    </row>
    <row r="282" spans="2:71" ht="12.75">
      <c r="B282" s="252" t="s">
        <v>588</v>
      </c>
      <c r="C282" s="165" t="s">
        <v>1416</v>
      </c>
      <c r="D282" s="177" t="s">
        <v>109</v>
      </c>
      <c r="E282" s="105" t="s">
        <v>286</v>
      </c>
      <c r="F282" s="148">
        <f>VLOOKUP($B282,Snapshot!$D:$AJ,2,FALSE)</f>
        <v>256.14999999999998</v>
      </c>
      <c r="G282" s="148">
        <f>VLOOKUP($B282,Snapshot!$D:$AJ,3,FALSE)</f>
        <v>275</v>
      </c>
      <c r="H282" s="148">
        <f t="shared" ref="H282" si="1544">IF(IFERROR(((IF(G282&lt;0,"-",G282))/F282*100-100),"-")=-100,"-",(IFERROR(((IF(G282&lt;0,"-",G282))/F282*100-100),"-")))</f>
        <v>7.3589693538942242</v>
      </c>
      <c r="I282" s="149">
        <f>VLOOKUP($B282,Snapshot!$D:$AJ,8,FALSE)</f>
        <v>0.92388351254480294</v>
      </c>
      <c r="J282" s="250">
        <f>IF(VLOOKUP($B282,Snapshot!$D:$AJ,28,FALSE)="#N/A N/A","NA",VLOOKUP($B282,Snapshot!$D:$AJ,30,FALSE))</f>
        <v>28.492599999999999</v>
      </c>
      <c r="K282" s="154">
        <f>IF(VLOOKUP($B282,Snapshot!$D:$AJ,29,FALSE)="#N/A N/A","NA",VLOOKUP($B282,Snapshot!$D:$AJ,31,FALSE))</f>
        <v>42.147620000000003</v>
      </c>
      <c r="L282" s="154">
        <f>IF(VLOOKUP($B282,Snapshot!$D:$AJ,30,FALSE)="#N/A N/A","NA",VLOOKUP($B282,Snapshot!$D:$AJ,32,FALSE))</f>
        <v>35.960729999999998</v>
      </c>
      <c r="M282" s="155">
        <f>IF(VLOOKUP($B282,Snapshot!$D:$AJ,31,FALSE)="#N/A N/A","NA",VLOOKUP($B282,Snapshot!$D:$AJ,33,FALSE))</f>
        <v>26.901160000000001</v>
      </c>
      <c r="N282" s="150">
        <f>VLOOKUP($B282,Snapshot!$D:$AJ,10,FALSE)</f>
        <v>7.2088607594936711</v>
      </c>
      <c r="O282" s="151">
        <f>VLOOKUP($B282,Snapshot!$D:$AJ,11,FALSE)</f>
        <v>8.1827531645569618</v>
      </c>
      <c r="P282" s="151">
        <f>VLOOKUP($B282,Snapshot!$D:$AJ,12,FALSE)</f>
        <v>10.234843588705743</v>
      </c>
      <c r="Q282" s="152">
        <f>VLOOKUP($B282,Snapshot!$D:$AJ,13,FALSE)</f>
        <v>13.865833448037964</v>
      </c>
      <c r="R282" s="150">
        <f t="shared" ref="R282" si="1545">IF(AND(N282&lt;0,O282&gt;0),"LP",IF(AND(N282&gt;0,O282&lt;0),"PL",IF(OR(N282&lt;0,O282&lt;0),"Loss",IF(ISERROR((+O282/N282-1)*100),"NA",(+O282/N282-1)*100))))</f>
        <v>13.50965759438103</v>
      </c>
      <c r="S282" s="151">
        <f t="shared" ref="S282" si="1546">IF(AND(O282&lt;0,P282&gt;0),"LP",IF(AND(O282&gt;0,P282&lt;0),"PL",IF(OR(O282&lt;0,P282&lt;0),"Loss",IF(ISERROR((+P282/O282-1)*100),"NA",(+P282/O282-1)*100))))</f>
        <v>25.078239351484676</v>
      </c>
      <c r="T282" s="152">
        <f t="shared" ref="T282" si="1547">IF(AND(P282&lt;0,Q282&gt;0),"LP",IF(AND(P282&gt;0,Q282&lt;0),"PL",IF(OR(P282&lt;0,Q282&lt;0),"Loss",IF(ISERROR((+Q282/P282-1)*100),"NA",(+Q282/P282-1)*100))))</f>
        <v>35.476749867863688</v>
      </c>
      <c r="U282" s="150">
        <f>VLOOKUP($B282,Snapshot!$D:$AJ,17,FALSE)</f>
        <v>31.303644977279319</v>
      </c>
      <c r="V282" s="151">
        <f>VLOOKUP($B282,Snapshot!$D:$AJ,18,FALSE)</f>
        <v>25.027251054687749</v>
      </c>
      <c r="W282" s="152">
        <f>VLOOKUP($B282,Snapshot!$D:$AJ,19,FALSE)</f>
        <v>18.473465800661668</v>
      </c>
      <c r="X282" s="150">
        <f>VLOOKUP($B282,Snapshot!$D:$AJ,20,FALSE)</f>
        <v>3.8701123595505615</v>
      </c>
      <c r="Y282" s="151">
        <f>VLOOKUP($B282,Snapshot!$D:$AJ,21,FALSE)</f>
        <v>3.5864524252849375</v>
      </c>
      <c r="Z282" s="152">
        <f>VLOOKUP($B282,Snapshot!$D:$AJ,22,FALSE)</f>
        <v>3.1904140001146275</v>
      </c>
      <c r="AA282" s="150">
        <f>VLOOKUP($B282,Snapshot!$D:$AJ,23,FALSE)</f>
        <v>11.661213775724486</v>
      </c>
      <c r="AB282" s="151">
        <f>VLOOKUP($B282,Snapshot!$D:$AJ,24,FALSE)</f>
        <v>9.7709642670678107</v>
      </c>
      <c r="AC282" s="152">
        <f>VLOOKUP($B282,Snapshot!$D:$AJ,25,FALSE)</f>
        <v>7.9574661966551972</v>
      </c>
      <c r="AD282" s="151">
        <f>VLOOKUP($B282,Snapshot!$D:$AJ,26,FALSE)</f>
        <v>12.673070796677042</v>
      </c>
      <c r="AE282" s="151">
        <f>VLOOKUP($B282,Snapshot!$D:$AJ,27,FALSE)</f>
        <v>14.875333052326361</v>
      </c>
      <c r="AF282" s="262">
        <f>VLOOKUP($B282,Snapshot!$D:$AJ,28,FALSE)</f>
        <v>18.279520770656084</v>
      </c>
      <c r="AG282" s="152">
        <f>VLOOKUP($B282,Snapshot!$D:$AJ,29,FALSE)</f>
        <v>1.6787038844427096</v>
      </c>
      <c r="AH282" s="150">
        <v>36.941000000000003</v>
      </c>
      <c r="AI282" s="151">
        <v>39.161000000000001</v>
      </c>
      <c r="AJ282" s="151">
        <v>42.337780000000002</v>
      </c>
      <c r="AK282" s="152">
        <v>45.964549400000003</v>
      </c>
      <c r="AL282" s="150">
        <f t="shared" ref="AL282" si="1548">IF(OR(AH282&lt;0,AI282&lt;0),"NM",IF(ISERROR((AI282/AH282*100-100)),"NA",(AI282/AH282*100-100)))</f>
        <v>6.0095828483257065</v>
      </c>
      <c r="AM282" s="151">
        <f t="shared" ref="AM282" si="1549">IF(OR(AI282&lt;0,AJ282&lt;0),"NM",IF(ISERROR((AJ282/AI282*100-100)),"NA",(AJ282/AI282*100-100)))</f>
        <v>8.1121013252981413</v>
      </c>
      <c r="AN282" s="152">
        <f t="shared" ref="AN282" si="1550">IF(OR(AJ282&lt;0,AK282&lt;0),"NM",IF(ISERROR((AK282/AJ282*100-100)),"NA",(AK282/AJ282*100-100)))</f>
        <v>8.5662720152072325</v>
      </c>
      <c r="AO282" s="150">
        <v>5.7779999999999996</v>
      </c>
      <c r="AP282" s="151">
        <v>7.1429999999999998</v>
      </c>
      <c r="AQ282" s="151">
        <v>8.2484284972176969</v>
      </c>
      <c r="AR282" s="152">
        <v>9.6821611037999968</v>
      </c>
      <c r="AS282" s="150">
        <f t="shared" ref="AS282" si="1551">IF(OR(AO282&lt;0,AP282&lt;0),"NM",IF(ISERROR((AP282/AO282*100-100)),"NA",(AP282/AO282*100-100)))</f>
        <v>23.624091381100726</v>
      </c>
      <c r="AT282" s="151">
        <f t="shared" ref="AT282" si="1552">IF(OR(AP282&lt;0,AQ282&lt;0),"NM",IF(ISERROR((AQ282/AP282*100-100)),"NA",(AQ282/AP282*100-100)))</f>
        <v>15.475689447258816</v>
      </c>
      <c r="AU282" s="152">
        <f t="shared" ref="AU282" si="1553">IF(OR(AQ282&lt;0,AR282&lt;0),"NM",IF(ISERROR((AR282/AQ282*100-100)),"NA",(AR282/AQ282*100-100)))</f>
        <v>17.381888041654435</v>
      </c>
      <c r="AV282" s="150">
        <f t="shared" ref="AV282" si="1554">IF(OR(AI282&lt;0,AP282&lt;0),"NM",IF(ISERROR((AP282/AI282*100)),"NA",(AP282/AI282*100)))</f>
        <v>18.240085799647606</v>
      </c>
      <c r="AW282" s="151">
        <f t="shared" ref="AW282" si="1555">IF(OR(AJ282&lt;0,AQ282&lt;0),"NM",IF(ISERROR((AQ282/AJ282*100)),"NA",(AQ282/AJ282*100)))</f>
        <v>19.482430342870355</v>
      </c>
      <c r="AX282" s="152">
        <f t="shared" ref="AX282" si="1556">IF(OR(AK282&lt;0,AR282&lt;0),"NM",IF(ISERROR((AR282/AK282*100)),"NA",(AR282/AK282*100)))</f>
        <v>21.064409920659415</v>
      </c>
      <c r="AY282" s="150">
        <v>2.278</v>
      </c>
      <c r="AZ282" s="151">
        <v>2.58575</v>
      </c>
      <c r="BA282" s="151">
        <v>3.2342105740310148</v>
      </c>
      <c r="BB282" s="152">
        <v>4.381603369579997</v>
      </c>
      <c r="BC282" s="150">
        <f t="shared" ref="BC282" si="1557">IF(OR(AY282&lt;0,AZ282&lt;0),"NM",IF(ISERROR((AZ282/AY282*100-100)),"NA",(AZ282/AY282*100-100)))</f>
        <v>13.509657594381025</v>
      </c>
      <c r="BD282" s="151">
        <f t="shared" ref="BD282" si="1558">IF(OR(AZ282&lt;0,BA282&lt;0),"NM",IF(ISERROR((BA282/AZ282*100-100)),"NA",(BA282/AZ282*100-100)))</f>
        <v>25.078239351484683</v>
      </c>
      <c r="BE282" s="152">
        <f t="shared" ref="BE282" si="1559">IF(OR(BA282&lt;0,BB282&lt;0),"NM",IF(ISERROR((BB282/BA282*100-100)),"NA",(BB282/BA282*100-100)))</f>
        <v>35.476749867863703</v>
      </c>
      <c r="BF282" s="150">
        <f t="shared" ref="BF282" si="1560">IF(OR(AI282&lt;0,AZ282&lt;0),"NM",IF(ISERROR((AZ282/AI282*100)),"NA",(AZ282/AI282*100)))</f>
        <v>6.6028702024973827</v>
      </c>
      <c r="BG282" s="151">
        <f t="shared" ref="BG282" si="1561">IF(OR(AJ282&lt;0,BA282&lt;0),"NM",IF(ISERROR((BA282/AJ282*100)),"NA",(BA282/AJ282*100)))</f>
        <v>7.6390650951254759</v>
      </c>
      <c r="BH282" s="152">
        <f t="shared" ref="BH282" si="1562">IF(OR(AK282&lt;0,BB282&lt;0),"NM",IF(ISERROR((BB282/AK282*100)),"NA",(BB282/AK282*100)))</f>
        <v>9.5325711374862223</v>
      </c>
      <c r="BI282" s="150">
        <v>51.5</v>
      </c>
      <c r="BJ282" s="151">
        <v>11.35</v>
      </c>
      <c r="BK282" s="151">
        <v>11.549999999999999</v>
      </c>
      <c r="BL282" s="152">
        <f t="shared" ref="BL282" si="1563">100-BI282-BJ282-BK282</f>
        <v>25.6</v>
      </c>
      <c r="BM282" s="151">
        <v>-4.7769516728624666</v>
      </c>
      <c r="BN282" s="151">
        <v>35.960729999999998</v>
      </c>
      <c r="BO282" s="151">
        <v>9.2246387096774196</v>
      </c>
      <c r="BP282" s="151"/>
      <c r="BQ282" s="152"/>
      <c r="BR282" s="150"/>
      <c r="BS282" s="151"/>
    </row>
    <row r="283" spans="2:71" ht="12.75">
      <c r="B283" s="252" t="s">
        <v>547</v>
      </c>
      <c r="C283" s="165" t="s">
        <v>1417</v>
      </c>
      <c r="D283" s="177" t="s">
        <v>109</v>
      </c>
      <c r="E283" s="105" t="s">
        <v>286</v>
      </c>
      <c r="F283" s="148">
        <f>VLOOKUP($B283,Snapshot!$D:$AJ,2,FALSE)</f>
        <v>773.5</v>
      </c>
      <c r="G283" s="148">
        <f>VLOOKUP($B283,Snapshot!$D:$AJ,3,FALSE)</f>
        <v>970</v>
      </c>
      <c r="H283" s="148">
        <f t="shared" ref="H283" si="1564">IF(IFERROR(((IF(G283&lt;0,"-",G283))/F283*100-100),"-")=-100,"-",(IFERROR(((IF(G283&lt;0,"-",G283))/F283*100-100),"-")))</f>
        <v>25.404007756948928</v>
      </c>
      <c r="I283" s="149">
        <f>VLOOKUP($B283,Snapshot!$D:$AJ,8,FALSE)</f>
        <v>1.7507419470728798</v>
      </c>
      <c r="J283" s="250">
        <f>IF(VLOOKUP($B283,Snapshot!$D:$AJ,28,FALSE)="#N/A N/A","NA",VLOOKUP($B283,Snapshot!$D:$AJ,30,FALSE))</f>
        <v>16.106269999999999</v>
      </c>
      <c r="K283" s="154">
        <f>IF(VLOOKUP($B283,Snapshot!$D:$AJ,29,FALSE)="#N/A N/A","NA",VLOOKUP($B283,Snapshot!$D:$AJ,31,FALSE))</f>
        <v>59.353110000000001</v>
      </c>
      <c r="L283" s="154">
        <f>IF(VLOOKUP($B283,Snapshot!$D:$AJ,30,FALSE)="#N/A N/A","NA",VLOOKUP($B283,Snapshot!$D:$AJ,32,FALSE))</f>
        <v>61.414850000000001</v>
      </c>
      <c r="M283" s="155">
        <f>IF(VLOOKUP($B283,Snapshot!$D:$AJ,31,FALSE)="#N/A N/A","NA",VLOOKUP($B283,Snapshot!$D:$AJ,33,FALSE))</f>
        <v>38.756839999999997</v>
      </c>
      <c r="N283" s="150">
        <f>VLOOKUP($B283,Snapshot!$D:$AJ,10,FALSE)</f>
        <v>12.993401507170439</v>
      </c>
      <c r="O283" s="151">
        <f>VLOOKUP($B283,Snapshot!$D:$AJ,11,FALSE)</f>
        <v>18.725325953881004</v>
      </c>
      <c r="P283" s="151">
        <f>VLOOKUP($B283,Snapshot!$D:$AJ,12,FALSE)</f>
        <v>27.641387791746943</v>
      </c>
      <c r="Q283" s="152">
        <f>VLOOKUP($B283,Snapshot!$D:$AJ,13,FALSE)</f>
        <v>35.194065872229871</v>
      </c>
      <c r="R283" s="150">
        <f t="shared" ref="R283" si="1565">IF(AND(N283&lt;0,O283&gt;0),"LP",IF(AND(N283&gt;0,O283&lt;0),"PL",IF(OR(N283&lt;0,O283&lt;0),"Loss",IF(ISERROR((+O283/N283-1)*100),"NA",(+O283/N283-1)*100))))</f>
        <v>44.114117797001718</v>
      </c>
      <c r="S283" s="151">
        <f t="shared" ref="S283" si="1566">IF(AND(O283&lt;0,P283&gt;0),"LP",IF(AND(O283&gt;0,P283&lt;0),"PL",IF(OR(O283&lt;0,P283&lt;0),"Loss",IF(ISERROR((+P283/O283-1)*100),"NA",(+P283/O283-1)*100))))</f>
        <v>47.614988704738678</v>
      </c>
      <c r="T283" s="152">
        <f t="shared" ref="T283" si="1567">IF(AND(P283&lt;0,Q283&gt;0),"LP",IF(AND(P283&gt;0,Q283&lt;0),"PL",IF(OR(P283&lt;0,Q283&lt;0),"Loss",IF(ISERROR((+Q283/P283-1)*100),"NA",(+Q283/P283-1)*100))))</f>
        <v>27.323802036951193</v>
      </c>
      <c r="U283" s="150">
        <f>VLOOKUP($B283,Snapshot!$D:$AJ,17,FALSE)</f>
        <v>41.307692154735747</v>
      </c>
      <c r="V283" s="151">
        <f>VLOOKUP($B283,Snapshot!$D:$AJ,18,FALSE)</f>
        <v>27.983399597286088</v>
      </c>
      <c r="W283" s="152">
        <f>VLOOKUP($B283,Snapshot!$D:$AJ,19,FALSE)</f>
        <v>21.978136962297832</v>
      </c>
      <c r="X283" s="150">
        <f>VLOOKUP($B283,Snapshot!$D:$AJ,20,FALSE)</f>
        <v>5.9020602566904428</v>
      </c>
      <c r="Y283" s="151">
        <f>VLOOKUP($B283,Snapshot!$D:$AJ,21,FALSE)</f>
        <v>5.2193926844398693</v>
      </c>
      <c r="Z283" s="152">
        <f>VLOOKUP($B283,Snapshot!$D:$AJ,22,FALSE)</f>
        <v>4.473907146017992</v>
      </c>
      <c r="AA283" s="150">
        <f>VLOOKUP($B283,Snapshot!$D:$AJ,23,FALSE)</f>
        <v>22.669228165941888</v>
      </c>
      <c r="AB283" s="151">
        <f>VLOOKUP($B283,Snapshot!$D:$AJ,24,FALSE)</f>
        <v>16.886219439804194</v>
      </c>
      <c r="AC283" s="152">
        <f>VLOOKUP($B283,Snapshot!$D:$AJ,25,FALSE)</f>
        <v>13.849602343881269</v>
      </c>
      <c r="AD283" s="151">
        <f>VLOOKUP($B283,Snapshot!$D:$AJ,26,FALSE)</f>
        <v>14.815272610410119</v>
      </c>
      <c r="AE283" s="151">
        <f>VLOOKUP($B283,Snapshot!$D:$AJ,27,FALSE)</f>
        <v>19.796645425863087</v>
      </c>
      <c r="AF283" s="262">
        <f>VLOOKUP($B283,Snapshot!$D:$AJ,28,FALSE)</f>
        <v>21.921709209183739</v>
      </c>
      <c r="AG283" s="152">
        <f>VLOOKUP($B283,Snapshot!$D:$AJ,29,FALSE)</f>
        <v>1.2928248222365868</v>
      </c>
      <c r="AH283" s="150">
        <v>93.736799999999988</v>
      </c>
      <c r="AI283" s="151">
        <v>95.605500000000021</v>
      </c>
      <c r="AJ283" s="151">
        <v>100.88431449556656</v>
      </c>
      <c r="AK283" s="152">
        <v>114.3217142402779</v>
      </c>
      <c r="AL283" s="150">
        <f t="shared" ref="AL283" si="1568">IF(OR(AH283&lt;0,AI283&lt;0),"NM",IF(ISERROR((AI283/AH283*100-100)),"NA",(AI283/AH283*100-100)))</f>
        <v>1.9935606933456711</v>
      </c>
      <c r="AM283" s="151">
        <f t="shared" ref="AM283" si="1569">IF(OR(AI283&lt;0,AJ283&lt;0),"NM",IF(ISERROR((AJ283/AI283*100-100)),"NA",(AJ283/AI283*100-100)))</f>
        <v>5.5214548279822111</v>
      </c>
      <c r="AN283" s="152">
        <f t="shared" ref="AN283" si="1570">IF(OR(AJ283&lt;0,AK283&lt;0),"NM",IF(ISERROR((AK283/AJ283*100-100)),"NA",(AK283/AJ283*100-100)))</f>
        <v>13.319612480790411</v>
      </c>
      <c r="AO283" s="150">
        <v>5.2278999999999796</v>
      </c>
      <c r="AP283" s="151">
        <v>7.0145000000000293</v>
      </c>
      <c r="AQ283" s="151">
        <v>9.2448808856632816</v>
      </c>
      <c r="AR283" s="152">
        <v>11.045705412319018</v>
      </c>
      <c r="AS283" s="150">
        <f t="shared" ref="AS283" si="1571">IF(OR(AO283&lt;0,AP283&lt;0),"NM",IF(ISERROR((AP283/AO283*100-100)),"NA",(AP283/AO283*100-100)))</f>
        <v>34.174333862546263</v>
      </c>
      <c r="AT283" s="151">
        <f t="shared" ref="AT283" si="1572">IF(OR(AP283&lt;0,AQ283&lt;0),"NM",IF(ISERROR((AQ283/AP283*100-100)),"NA",(AQ283/AP283*100-100)))</f>
        <v>31.796719447761689</v>
      </c>
      <c r="AU283" s="152">
        <f t="shared" ref="AU283" si="1573">IF(OR(AQ283&lt;0,AR283&lt;0),"NM",IF(ISERROR((AR283/AQ283*100-100)),"NA",(AR283/AQ283*100-100)))</f>
        <v>19.479153370687641</v>
      </c>
      <c r="AV283" s="150">
        <f t="shared" ref="AV283" si="1574">IF(OR(AI283&lt;0,AP283&lt;0),"NM",IF(ISERROR((AP283/AI283*100)),"NA",(AP283/AI283*100)))</f>
        <v>7.3369209930391328</v>
      </c>
      <c r="AW283" s="151">
        <f t="shared" ref="AW283" si="1575">IF(OR(AJ283&lt;0,AQ283&lt;0),"NM",IF(ISERROR((AQ283/AJ283*100)),"NA",(AQ283/AJ283*100)))</f>
        <v>9.1638436875829239</v>
      </c>
      <c r="AX283" s="152">
        <f t="shared" ref="AX283" si="1576">IF(OR(AK283&lt;0,AR283&lt;0),"NM",IF(ISERROR((AR283/AK283*100)),"NA",(AR283/AK283*100)))</f>
        <v>9.6619487257718077</v>
      </c>
      <c r="AY283" s="150">
        <v>2.4951059999999803</v>
      </c>
      <c r="AZ283" s="151">
        <v>3.5958000000000299</v>
      </c>
      <c r="BA283" s="151">
        <v>5.3079397638450363</v>
      </c>
      <c r="BB283" s="152">
        <v>6.758270717158668</v>
      </c>
      <c r="BC283" s="150">
        <f t="shared" ref="BC283" si="1577">IF(OR(AY283&lt;0,AZ283&lt;0),"NM",IF(ISERROR((AZ283/AY283*100-100)),"NA",(AZ283/AY283*100-100)))</f>
        <v>44.11411779700174</v>
      </c>
      <c r="BD283" s="151">
        <f t="shared" ref="BD283" si="1578">IF(OR(AZ283&lt;0,BA283&lt;0),"NM",IF(ISERROR((BA283/AZ283*100-100)),"NA",(BA283/AZ283*100-100)))</f>
        <v>47.614988704738636</v>
      </c>
      <c r="BE283" s="152">
        <f t="shared" ref="BE283" si="1579">IF(OR(BA283&lt;0,BB283&lt;0),"NM",IF(ISERROR((BB283/BA283*100-100)),"NA",(BB283/BA283*100-100)))</f>
        <v>27.323802036951179</v>
      </c>
      <c r="BF283" s="150">
        <f t="shared" ref="BF283" si="1580">IF(OR(AI283&lt;0,AZ283&lt;0),"NM",IF(ISERROR((AZ283/AI283*100)),"NA",(AZ283/AI283*100)))</f>
        <v>3.7610806909644627</v>
      </c>
      <c r="BG283" s="151">
        <f t="shared" ref="BG283" si="1581">IF(OR(AJ283&lt;0,BA283&lt;0),"NM",IF(ISERROR((BA283/AJ283*100)),"NA",(BA283/AJ283*100)))</f>
        <v>5.2614123319223207</v>
      </c>
      <c r="BH283" s="152">
        <f t="shared" ref="BH283" si="1582">IF(OR(AK283&lt;0,BB283&lt;0),"NM",IF(ISERROR((BB283/AK283*100)),"NA",(BB283/AK283*100)))</f>
        <v>5.9116247180779151</v>
      </c>
      <c r="BI283" s="150">
        <v>74.03</v>
      </c>
      <c r="BJ283" s="151">
        <v>1.72</v>
      </c>
      <c r="BK283" s="151">
        <v>12.11</v>
      </c>
      <c r="BL283" s="152">
        <f t="shared" ref="BL283" si="1583">100-BI283-BJ283-BK283</f>
        <v>12.14</v>
      </c>
      <c r="BM283" s="151">
        <v>-11.886996639516994</v>
      </c>
      <c r="BN283" s="151">
        <v>61.414850000000001</v>
      </c>
      <c r="BO283" s="151">
        <v>5.7177139307048979</v>
      </c>
      <c r="BP283" s="151"/>
      <c r="BQ283" s="152"/>
      <c r="BR283" s="150"/>
      <c r="BS283" s="151"/>
    </row>
    <row r="284" spans="2:71" ht="12.75">
      <c r="B284" s="252" t="s">
        <v>760</v>
      </c>
      <c r="C284" s="165" t="s">
        <v>1418</v>
      </c>
      <c r="D284" s="177" t="s">
        <v>109</v>
      </c>
      <c r="E284" s="105" t="s">
        <v>286</v>
      </c>
      <c r="F284" s="148">
        <f>VLOOKUP($B284,Snapshot!$D:$AJ,2,FALSE)</f>
        <v>2581.6999999999998</v>
      </c>
      <c r="G284" s="148">
        <f>VLOOKUP($B284,Snapshot!$D:$AJ,3,FALSE)</f>
        <v>2900</v>
      </c>
      <c r="H284" s="148">
        <f t="shared" ref="H284" si="1584">IF(IFERROR(((IF(G284&lt;0,"-",G284))/F284*100-100),"-")=-100,"-",(IFERROR(((IF(G284&lt;0,"-",G284))/F284*100-100),"-")))</f>
        <v>12.329085486307491</v>
      </c>
      <c r="I284" s="149">
        <f>VLOOKUP($B284,Snapshot!$D:$AJ,8,FALSE)</f>
        <v>2.0761610812425326</v>
      </c>
      <c r="J284" s="250">
        <f>IF(VLOOKUP($B284,Snapshot!$D:$AJ,28,FALSE)="#N/A N/A","NA",VLOOKUP($B284,Snapshot!$D:$AJ,30,FALSE))</f>
        <v>75.697559999999996</v>
      </c>
      <c r="K284" s="154">
        <f>IF(VLOOKUP($B284,Snapshot!$D:$AJ,29,FALSE)="#N/A N/A","NA",VLOOKUP($B284,Snapshot!$D:$AJ,31,FALSE))</f>
        <v>159.57169999999999</v>
      </c>
      <c r="L284" s="154">
        <f>IF(VLOOKUP($B284,Snapshot!$D:$AJ,30,FALSE)="#N/A N/A","NA",VLOOKUP($B284,Snapshot!$D:$AJ,32,FALSE))</f>
        <v>178.1405</v>
      </c>
      <c r="M284" s="155">
        <f>IF(VLOOKUP($B284,Snapshot!$D:$AJ,31,FALSE)="#N/A N/A","NA",VLOOKUP($B284,Snapshot!$D:$AJ,33,FALSE))</f>
        <v>136.0411</v>
      </c>
      <c r="N284" s="150">
        <f>VLOOKUP($B284,Snapshot!$D:$AJ,10,FALSE)</f>
        <v>29.12382331643737</v>
      </c>
      <c r="O284" s="151">
        <f>VLOOKUP($B284,Snapshot!$D:$AJ,11,FALSE)</f>
        <v>34.640115858073813</v>
      </c>
      <c r="P284" s="151">
        <f>VLOOKUP($B284,Snapshot!$D:$AJ,12,FALSE)</f>
        <v>44.305137876279787</v>
      </c>
      <c r="Q284" s="152">
        <f>VLOOKUP($B284,Snapshot!$D:$AJ,13,FALSE)</f>
        <v>60.473378183621321</v>
      </c>
      <c r="R284" s="150">
        <f t="shared" ref="R284" si="1585">IF(AND(N284&lt;0,O284&gt;0),"LP",IF(AND(N284&gt;0,O284&lt;0),"PL",IF(OR(N284&lt;0,O284&lt;0),"Loss",IF(ISERROR((+O284/N284-1)*100),"NA",(+O284/N284-1)*100))))</f>
        <v>18.940825459969979</v>
      </c>
      <c r="S284" s="151">
        <f t="shared" ref="S284" si="1586">IF(AND(O284&lt;0,P284&gt;0),"LP",IF(AND(O284&gt;0,P284&lt;0),"PL",IF(OR(O284&lt;0,P284&lt;0),"Loss",IF(ISERROR((+P284/O284-1)*100),"NA",(+P284/O284-1)*100))))</f>
        <v>27.901240451403631</v>
      </c>
      <c r="T284" s="152">
        <f t="shared" ref="T284" si="1587">IF(AND(P284&lt;0,Q284&gt;0),"LP",IF(AND(P284&gt;0,Q284&lt;0),"PL",IF(OR(P284&lt;0,Q284&lt;0),"Loss",IF(ISERROR((+Q284/P284-1)*100),"NA",(+Q284/P284-1)*100))))</f>
        <v>36.492924031724392</v>
      </c>
      <c r="U284" s="150">
        <f>VLOOKUP($B284,Snapshot!$D:$AJ,17,FALSE)</f>
        <v>74.529196454701378</v>
      </c>
      <c r="V284" s="151">
        <f>VLOOKUP($B284,Snapshot!$D:$AJ,18,FALSE)</f>
        <v>58.270894161514342</v>
      </c>
      <c r="W284" s="152">
        <f>VLOOKUP($B284,Snapshot!$D:$AJ,19,FALSE)</f>
        <v>42.691512820086352</v>
      </c>
      <c r="X284" s="150">
        <f>VLOOKUP($B284,Snapshot!$D:$AJ,20,FALSE)</f>
        <v>21.288080367805108</v>
      </c>
      <c r="Y284" s="151">
        <f>VLOOKUP($B284,Snapshot!$D:$AJ,21,FALSE)</f>
        <v>15.686636531352294</v>
      </c>
      <c r="Z284" s="152">
        <f>VLOOKUP($B284,Snapshot!$D:$AJ,22,FALSE)</f>
        <v>11.522722391547157</v>
      </c>
      <c r="AA284" s="150">
        <f>VLOOKUP($B284,Snapshot!$D:$AJ,23,FALSE)</f>
        <v>62.801333979897805</v>
      </c>
      <c r="AB284" s="151">
        <f>VLOOKUP($B284,Snapshot!$D:$AJ,24,FALSE)</f>
        <v>41.698720698701656</v>
      </c>
      <c r="AC284" s="152">
        <f>VLOOKUP($B284,Snapshot!$D:$AJ,25,FALSE)</f>
        <v>31.638027669459305</v>
      </c>
      <c r="AD284" s="151">
        <f>VLOOKUP($B284,Snapshot!$D:$AJ,26,FALSE)</f>
        <v>33.539223040951207</v>
      </c>
      <c r="AE284" s="151">
        <f>VLOOKUP($B284,Snapshot!$D:$AJ,27,FALSE)</f>
        <v>30.998436596106139</v>
      </c>
      <c r="AF284" s="262">
        <f>VLOOKUP($B284,Snapshot!$D:$AJ,28,FALSE)</f>
        <v>31.121109671754439</v>
      </c>
      <c r="AG284" s="152">
        <f>VLOOKUP($B284,Snapshot!$D:$AJ,29,FALSE)</f>
        <v>3.3698725645892241E-2</v>
      </c>
      <c r="AH284" s="150">
        <v>28.006</v>
      </c>
      <c r="AI284" s="151">
        <v>31.607500000000002</v>
      </c>
      <c r="AJ284" s="151">
        <v>40.985504500000005</v>
      </c>
      <c r="AK284" s="152">
        <v>53.190610818879996</v>
      </c>
      <c r="AL284" s="150">
        <f t="shared" ref="AL284" si="1588">IF(OR(AH284&lt;0,AI284&lt;0),"NM",IF(ISERROR((AI284/AH284*100-100)),"NA",(AI284/AH284*100-100)))</f>
        <v>12.85974434049848</v>
      </c>
      <c r="AM284" s="151">
        <f t="shared" ref="AM284" si="1589">IF(OR(AI284&lt;0,AJ284&lt;0),"NM",IF(ISERROR((AJ284/AI284*100-100)),"NA",(AJ284/AI284*100-100)))</f>
        <v>29.670187455508966</v>
      </c>
      <c r="AN284" s="152">
        <f t="shared" ref="AN284" si="1590">IF(OR(AJ284&lt;0,AK284&lt;0),"NM",IF(ISERROR((AK284/AJ284*100-100)),"NA",(AK284/AJ284*100-100)))</f>
        <v>29.779080354811754</v>
      </c>
      <c r="AO284" s="150">
        <v>2.0197000000000007</v>
      </c>
      <c r="AP284" s="151">
        <v>2.8354999999999966</v>
      </c>
      <c r="AQ284" s="151">
        <v>4.2741761572239989</v>
      </c>
      <c r="AR284" s="152">
        <v>5.651175531339832</v>
      </c>
      <c r="AS284" s="150">
        <f t="shared" ref="AS284" si="1591">IF(OR(AO284&lt;0,AP284&lt;0),"NM",IF(ISERROR((AP284/AO284*100-100)),"NA",(AP284/AO284*100-100)))</f>
        <v>40.392137446155147</v>
      </c>
      <c r="AT284" s="151">
        <f t="shared" ref="AT284" si="1592">IF(OR(AP284&lt;0,AQ284&lt;0),"NM",IF(ISERROR((AQ284/AP284*100-100)),"NA",(AQ284/AP284*100-100)))</f>
        <v>50.738005897513801</v>
      </c>
      <c r="AU284" s="152">
        <f t="shared" ref="AU284" si="1593">IF(OR(AQ284&lt;0,AR284&lt;0),"NM",IF(ISERROR((AR284/AQ284*100-100)),"NA",(AR284/AQ284*100-100)))</f>
        <v>32.216720216093506</v>
      </c>
      <c r="AV284" s="150">
        <f t="shared" ref="AV284" si="1594">IF(OR(AI284&lt;0,AP284&lt;0),"NM",IF(ISERROR((AP284/AI284*100)),"NA",(AP284/AI284*100)))</f>
        <v>8.9709720794115206</v>
      </c>
      <c r="AW284" s="151">
        <f t="shared" ref="AW284" si="1595">IF(OR(AJ284&lt;0,AQ284&lt;0),"NM",IF(ISERROR((AQ284/AJ284*100)),"NA",(AQ284/AJ284*100)))</f>
        <v>10.428506881558572</v>
      </c>
      <c r="AX284" s="152">
        <f t="shared" ref="AX284" si="1596">IF(OR(AK284&lt;0,AR284&lt;0),"NM",IF(ISERROR((AR284/AK284*100)),"NA",(AR284/AK284*100)))</f>
        <v>10.624385477697782</v>
      </c>
      <c r="AY284" s="150">
        <v>2.0110000000000006</v>
      </c>
      <c r="AZ284" s="151">
        <v>2.3918999999999966</v>
      </c>
      <c r="BA284" s="151">
        <v>3.0592697703571194</v>
      </c>
      <c r="BB284" s="152">
        <v>4.1756867635790522</v>
      </c>
      <c r="BC284" s="150">
        <f t="shared" ref="BC284" si="1597">IF(OR(AY284&lt;0,AZ284&lt;0),"NM",IF(ISERROR((AZ284/AY284*100-100)),"NA",(AZ284/AY284*100-100)))</f>
        <v>18.940825459969957</v>
      </c>
      <c r="BD284" s="151">
        <f t="shared" ref="BD284" si="1598">IF(OR(AZ284&lt;0,BA284&lt;0),"NM",IF(ISERROR((BA284/AZ284*100-100)),"NA",(BA284/AZ284*100-100)))</f>
        <v>27.901240451403652</v>
      </c>
      <c r="BE284" s="152">
        <f t="shared" ref="BE284" si="1599">IF(OR(BA284&lt;0,BB284&lt;0),"NM",IF(ISERROR((BB284/BA284*100-100)),"NA",(BB284/BA284*100-100)))</f>
        <v>36.492924031724385</v>
      </c>
      <c r="BF284" s="150">
        <f t="shared" ref="BF284" si="1600">IF(OR(AI284&lt;0,AZ284&lt;0),"NM",IF(ISERROR((AZ284/AI284*100)),"NA",(AZ284/AI284*100)))</f>
        <v>7.5675077117772567</v>
      </c>
      <c r="BG284" s="151">
        <f t="shared" ref="BG284" si="1601">IF(OR(AJ284&lt;0,BA284&lt;0),"NM",IF(ISERROR((BA284/AJ284*100)),"NA",(BA284/AJ284*100)))</f>
        <v>7.4642725707014757</v>
      </c>
      <c r="BH284" s="152">
        <f t="shared" ref="BH284" si="1602">IF(OR(AK284&lt;0,BB284&lt;0),"NM",IF(ISERROR((BB284/AK284*100)),"NA",(BB284/AK284*100)))</f>
        <v>7.8504207778281296</v>
      </c>
      <c r="BI284" s="150">
        <v>63.37</v>
      </c>
      <c r="BJ284" s="151">
        <v>14.85</v>
      </c>
      <c r="BK284" s="151">
        <v>2.6199999999999992</v>
      </c>
      <c r="BL284" s="152">
        <f t="shared" ref="BL284" si="1603">100-BI284-BJ284-BK284</f>
        <v>19.160000000000004</v>
      </c>
      <c r="BM284" s="151">
        <v>-4.3761690464285152</v>
      </c>
      <c r="BN284" s="151">
        <v>178.1405</v>
      </c>
      <c r="BO284" s="151">
        <v>12.791182413381122</v>
      </c>
      <c r="BP284" s="151"/>
      <c r="BQ284" s="152"/>
      <c r="BR284" s="150"/>
      <c r="BS284" s="151"/>
    </row>
    <row r="285" spans="2:71" ht="12.75">
      <c r="B285" s="252" t="s">
        <v>545</v>
      </c>
      <c r="C285" s="165" t="s">
        <v>1419</v>
      </c>
      <c r="D285" s="177" t="s">
        <v>109</v>
      </c>
      <c r="E285" s="105" t="s">
        <v>286</v>
      </c>
      <c r="F285" s="148">
        <f>VLOOKUP($B285,Snapshot!$D:$AJ,2,FALSE)</f>
        <v>709.6</v>
      </c>
      <c r="G285" s="148">
        <f>VLOOKUP($B285,Snapshot!$D:$AJ,3,FALSE)</f>
        <v>715</v>
      </c>
      <c r="H285" s="148">
        <f t="shared" ref="H285" si="1604">IF(IFERROR(((IF(G285&lt;0,"-",G285))/F285*100-100),"-")=-100,"-",(IFERROR(((IF(G285&lt;0,"-",G285))/F285*100-100),"-")))</f>
        <v>0.76099210822999908</v>
      </c>
      <c r="I285" s="149">
        <f>VLOOKUP($B285,Snapshot!$D:$AJ,8,FALSE)</f>
        <v>12.036914217443249</v>
      </c>
      <c r="J285" s="250">
        <f>IF(VLOOKUP($B285,Snapshot!$D:$AJ,28,FALSE)="#N/A N/A","NA",VLOOKUP($B285,Snapshot!$D:$AJ,30,FALSE))</f>
        <v>13.72706</v>
      </c>
      <c r="K285" s="154">
        <f>IF(VLOOKUP($B285,Snapshot!$D:$AJ,29,FALSE)="#N/A N/A","NA",VLOOKUP($B285,Snapshot!$D:$AJ,31,FALSE))</f>
        <v>21.154170000000001</v>
      </c>
      <c r="L285" s="154">
        <f>IF(VLOOKUP($B285,Snapshot!$D:$AJ,30,FALSE)="#N/A N/A","NA",VLOOKUP($B285,Snapshot!$D:$AJ,32,FALSE))</f>
        <v>71.670490000000001</v>
      </c>
      <c r="M285" s="155">
        <f>IF(VLOOKUP($B285,Snapshot!$D:$AJ,31,FALSE)="#N/A N/A","NA",VLOOKUP($B285,Snapshot!$D:$AJ,33,FALSE))</f>
        <v>61.935180000000003</v>
      </c>
      <c r="N285" s="150">
        <f>VLOOKUP($B285,Snapshot!$D:$AJ,10,FALSE)</f>
        <v>7.0411327794987315</v>
      </c>
      <c r="O285" s="151">
        <f>VLOOKUP($B285,Snapshot!$D:$AJ,11,FALSE)</f>
        <v>8.8640523796113797</v>
      </c>
      <c r="P285" s="151">
        <f>VLOOKUP($B285,Snapshot!$D:$AJ,12,FALSE)</f>
        <v>10.503184368399545</v>
      </c>
      <c r="Q285" s="152">
        <f>VLOOKUP($B285,Snapshot!$D:$AJ,13,FALSE)</f>
        <v>13.080888055851318</v>
      </c>
      <c r="R285" s="150">
        <f t="shared" ref="R285" si="1605">IF(AND(N285&lt;0,O285&gt;0),"LP",IF(AND(N285&gt;0,O285&lt;0),"PL",IF(OR(N285&lt;0,O285&lt;0),"Loss",IF(ISERROR((+O285/N285-1)*100),"NA",(+O285/N285-1)*100))))</f>
        <v>25.88957852663054</v>
      </c>
      <c r="S285" s="151">
        <f t="shared" ref="S285" si="1606">IF(AND(O285&lt;0,P285&gt;0),"LP",IF(AND(O285&gt;0,P285&lt;0),"PL",IF(OR(O285&lt;0,P285&lt;0),"Loss",IF(ISERROR((+P285/O285-1)*100),"NA",(+P285/O285-1)*100))))</f>
        <v>18.491903235572128</v>
      </c>
      <c r="T285" s="152">
        <f t="shared" ref="T285" si="1607">IF(AND(P285&lt;0,Q285&gt;0),"LP",IF(AND(P285&gt;0,Q285&lt;0),"PL",IF(OR(P285&lt;0,Q285&lt;0),"Loss",IF(ISERROR((+Q285/P285-1)*100),"NA",(+Q285/P285-1)*100))))</f>
        <v>24.542115962537924</v>
      </c>
      <c r="U285" s="150">
        <f>VLOOKUP($B285,Snapshot!$D:$AJ,17,FALSE)</f>
        <v>80.053678567173648</v>
      </c>
      <c r="V285" s="151">
        <f>VLOOKUP($B285,Snapshot!$D:$AJ,18,FALSE)</f>
        <v>67.560463104403027</v>
      </c>
      <c r="W285" s="152">
        <f>VLOOKUP($B285,Snapshot!$D:$AJ,19,FALSE)</f>
        <v>54.247081464976155</v>
      </c>
      <c r="X285" s="150">
        <f>VLOOKUP($B285,Snapshot!$D:$AJ,20,FALSE)</f>
        <v>10.658275816488928</v>
      </c>
      <c r="Y285" s="151">
        <f>VLOOKUP($B285,Snapshot!$D:$AJ,21,FALSE)</f>
        <v>9.302501560951411</v>
      </c>
      <c r="Z285" s="152">
        <f>VLOOKUP($B285,Snapshot!$D:$AJ,22,FALSE)</f>
        <v>8.012516056362875</v>
      </c>
      <c r="AA285" s="150">
        <f>VLOOKUP($B285,Snapshot!$D:$AJ,23,FALSE)</f>
        <v>45.801934996360856</v>
      </c>
      <c r="AB285" s="151">
        <f>VLOOKUP($B285,Snapshot!$D:$AJ,24,FALSE)</f>
        <v>38.240217289626095</v>
      </c>
      <c r="AC285" s="152">
        <f>VLOOKUP($B285,Snapshot!$D:$AJ,25,FALSE)</f>
        <v>31.191831844746456</v>
      </c>
      <c r="AD285" s="151">
        <f>VLOOKUP($B285,Snapshot!$D:$AJ,26,FALSE)</f>
        <v>14.439797667359963</v>
      </c>
      <c r="AE285" s="151">
        <f>VLOOKUP($B285,Snapshot!$D:$AJ,27,FALSE)</f>
        <v>14.704377145014211</v>
      </c>
      <c r="AF285" s="262">
        <f>VLOOKUP($B285,Snapshot!$D:$AJ,28,FALSE)</f>
        <v>15.87081921150186</v>
      </c>
      <c r="AG285" s="152">
        <f>VLOOKUP($B285,Snapshot!$D:$AJ,29,FALSE)</f>
        <v>0.11273957158962795</v>
      </c>
      <c r="AH285" s="150">
        <v>58.0991</v>
      </c>
      <c r="AI285" s="151">
        <v>67.6875</v>
      </c>
      <c r="AJ285" s="151">
        <v>75.545440062382369</v>
      </c>
      <c r="AK285" s="152">
        <v>85.516535326792919</v>
      </c>
      <c r="AL285" s="150">
        <f t="shared" ref="AL285" si="1608">IF(OR(AH285&lt;0,AI285&lt;0),"NM",IF(ISERROR((AI285/AH285*100-100)),"NA",(AI285/AH285*100-100)))</f>
        <v>16.503525872173583</v>
      </c>
      <c r="AM285" s="151">
        <f t="shared" ref="AM285" si="1609">IF(OR(AI285&lt;0,AJ285&lt;0),"NM",IF(ISERROR((AJ285/AI285*100-100)),"NA",(AJ285/AI285*100-100)))</f>
        <v>11.609145059844678</v>
      </c>
      <c r="AN285" s="152">
        <f t="shared" ref="AN285" si="1610">IF(OR(AJ285&lt;0,AK285&lt;0),"NM",IF(ISERROR((AK285/AJ285*100-100)),"NA",(AK285/AJ285*100-100)))</f>
        <v>13.198804926117063</v>
      </c>
      <c r="AO285" s="150">
        <v>18.0456</v>
      </c>
      <c r="AP285" s="151">
        <v>21.571100000000005</v>
      </c>
      <c r="AQ285" s="151">
        <v>25.569378706724287</v>
      </c>
      <c r="AR285" s="152">
        <v>30.796749810092027</v>
      </c>
      <c r="AS285" s="150">
        <f t="shared" ref="AS285" si="1611">IF(OR(AO285&lt;0,AP285&lt;0),"NM",IF(ISERROR((AP285/AO285*100-100)),"NA",(AP285/AO285*100-100)))</f>
        <v>19.536618344638043</v>
      </c>
      <c r="AT285" s="151">
        <f t="shared" ref="AT285" si="1612">IF(OR(AP285&lt;0,AQ285&lt;0),"NM",IF(ISERROR((AQ285/AP285*100-100)),"NA",(AQ285/AP285*100-100)))</f>
        <v>18.535349178874895</v>
      </c>
      <c r="AU285" s="152">
        <f t="shared" ref="AU285" si="1613">IF(OR(AQ285&lt;0,AR285&lt;0),"NM",IF(ISERROR((AR285/AQ285*100-100)),"NA",(AR285/AQ285*100-100)))</f>
        <v>20.443872193081631</v>
      </c>
      <c r="AV285" s="150">
        <f t="shared" ref="AV285" si="1614">IF(OR(AI285&lt;0,AP285&lt;0),"NM",IF(ISERROR((AP285/AI285*100)),"NA",(AP285/AI285*100)))</f>
        <v>31.86866112650047</v>
      </c>
      <c r="AW285" s="151">
        <f t="shared" ref="AW285" si="1615">IF(OR(AJ285&lt;0,AQ285&lt;0),"NM",IF(ISERROR((AQ285/AJ285*100)),"NA",(AQ285/AJ285*100)))</f>
        <v>33.846356160755867</v>
      </c>
      <c r="AX285" s="152">
        <f t="shared" ref="AX285" si="1616">IF(OR(AK285&lt;0,AR285&lt;0),"NM",IF(ISERROR((AR285/AK285*100)),"NA",(AR285/AK285*100)))</f>
        <v>36.012625736537757</v>
      </c>
      <c r="AY285" s="150">
        <v>10.001224999999998</v>
      </c>
      <c r="AZ285" s="151">
        <v>12.590500000000004</v>
      </c>
      <c r="BA285" s="151">
        <v>14.918723076874715</v>
      </c>
      <c r="BB285" s="152">
        <v>18.580093394531215</v>
      </c>
      <c r="BC285" s="150">
        <f t="shared" ref="BC285" si="1617">IF(OR(AY285&lt;0,AZ285&lt;0),"NM",IF(ISERROR((AZ285/AY285*100-100)),"NA",(AZ285/AY285*100-100)))</f>
        <v>25.889578526630558</v>
      </c>
      <c r="BD285" s="151">
        <f t="shared" ref="BD285" si="1618">IF(OR(AZ285&lt;0,BA285&lt;0),"NM",IF(ISERROR((BA285/AZ285*100-100)),"NA",(BA285/AZ285*100-100)))</f>
        <v>18.491903235572124</v>
      </c>
      <c r="BE285" s="152">
        <f t="shared" ref="BE285" si="1619">IF(OR(BA285&lt;0,BB285&lt;0),"NM",IF(ISERROR((BB285/BA285*100-100)),"NA",(BB285/BA285*100-100)))</f>
        <v>24.54211596253792</v>
      </c>
      <c r="BF285" s="150">
        <f t="shared" ref="BF285" si="1620">IF(OR(AI285&lt;0,AZ285&lt;0),"NM",IF(ISERROR((AZ285/AI285*100)),"NA",(AZ285/AI285*100)))</f>
        <v>18.60092336103417</v>
      </c>
      <c r="BG285" s="151">
        <f t="shared" ref="BG285" si="1621">IF(OR(AJ285&lt;0,BA285&lt;0),"NM",IF(ISERROR((BA285/AJ285*100)),"NA",(BA285/AJ285*100)))</f>
        <v>19.74801267231409</v>
      </c>
      <c r="BH285" s="152">
        <f t="shared" ref="BH285" si="1622">IF(OR(AK285&lt;0,BB285&lt;0),"NM",IF(ISERROR((BB285/AK285*100)),"NA",(BB285/AK285*100)))</f>
        <v>21.726901497504826</v>
      </c>
      <c r="BI285" s="150">
        <v>38.119999999999997</v>
      </c>
      <c r="BJ285" s="151">
        <v>27.19</v>
      </c>
      <c r="BK285" s="151">
        <v>18.429999999999996</v>
      </c>
      <c r="BL285" s="152">
        <f t="shared" ref="BL285" si="1623">100-BI285-BJ285-BK285</f>
        <v>16.260000000000002</v>
      </c>
      <c r="BM285" s="151">
        <v>-1.5265056897030291</v>
      </c>
      <c r="BN285" s="151">
        <v>71.670490000000001</v>
      </c>
      <c r="BO285" s="151">
        <v>28.375886164874547</v>
      </c>
      <c r="BP285" s="151"/>
      <c r="BQ285" s="152"/>
      <c r="BR285" s="150"/>
      <c r="BS285" s="151"/>
    </row>
    <row r="286" spans="2:71" ht="12.75">
      <c r="B286" s="252" t="s">
        <v>765</v>
      </c>
      <c r="C286" s="165" t="s">
        <v>1420</v>
      </c>
      <c r="D286" s="177" t="s">
        <v>109</v>
      </c>
      <c r="E286" s="105" t="s">
        <v>286</v>
      </c>
      <c r="F286" s="148">
        <f>VLOOKUP($B286,Snapshot!$D:$AJ,2,FALSE)</f>
        <v>2917.25</v>
      </c>
      <c r="G286" s="148">
        <f>VLOOKUP($B286,Snapshot!$D:$AJ,3,FALSE)</f>
        <v>3800</v>
      </c>
      <c r="H286" s="148">
        <f t="shared" ref="H286" si="1624">IF(IFERROR(((IF(G286&lt;0,"-",G286))/F286*100-100),"-")=-100,"-",(IFERROR(((IF(G286&lt;0,"-",G286))/F286*100-100),"-")))</f>
        <v>30.259662353243641</v>
      </c>
      <c r="I286" s="149">
        <f>VLOOKUP($B286,Snapshot!$D:$AJ,8,FALSE)</f>
        <v>2.0693023328931646</v>
      </c>
      <c r="J286" s="250">
        <f>IF(VLOOKUP($B286,Snapshot!$D:$AJ,28,FALSE)="#N/A N/A","NA",VLOOKUP($B286,Snapshot!$D:$AJ,30,FALSE))</f>
        <v>8.3593360000000008</v>
      </c>
      <c r="K286" s="154">
        <f>IF(VLOOKUP($B286,Snapshot!$D:$AJ,29,FALSE)="#N/A N/A","NA",VLOOKUP($B286,Snapshot!$D:$AJ,31,FALSE))</f>
        <v>8.6478819999999992</v>
      </c>
      <c r="L286" s="154">
        <f>IF(VLOOKUP($B286,Snapshot!$D:$AJ,30,FALSE)="#N/A N/A","NA",VLOOKUP($B286,Snapshot!$D:$AJ,32,FALSE))</f>
        <v>0.13558339999999999</v>
      </c>
      <c r="M286" s="155">
        <f>IF(VLOOKUP($B286,Snapshot!$D:$AJ,31,FALSE)="#N/A N/A","NA",VLOOKUP($B286,Snapshot!$D:$AJ,33,FALSE))</f>
        <v>7.1887819999999998</v>
      </c>
      <c r="N286" s="150">
        <f>VLOOKUP($B286,Snapshot!$D:$AJ,10,FALSE)</f>
        <v>46.371979628900043</v>
      </c>
      <c r="O286" s="151">
        <f>VLOOKUP($B286,Snapshot!$D:$AJ,11,FALSE)</f>
        <v>55.19717974373949</v>
      </c>
      <c r="P286" s="151">
        <f>VLOOKUP($B286,Snapshot!$D:$AJ,12,FALSE)</f>
        <v>69.344228131766087</v>
      </c>
      <c r="Q286" s="152">
        <f>VLOOKUP($B286,Snapshot!$D:$AJ,13,FALSE)</f>
        <v>82.049407607112968</v>
      </c>
      <c r="R286" s="150">
        <f t="shared" ref="R286" si="1625">IF(AND(N286&lt;0,O286&gt;0),"LP",IF(AND(N286&gt;0,O286&lt;0),"PL",IF(OR(N286&lt;0,O286&lt;0),"Loss",IF(ISERROR((+O286/N286-1)*100),"NA",(+O286/N286-1)*100))))</f>
        <v>19.031320606678158</v>
      </c>
      <c r="S286" s="151">
        <f t="shared" ref="S286" si="1626">IF(AND(O286&lt;0,P286&gt;0),"LP",IF(AND(O286&gt;0,P286&lt;0),"PL",IF(OR(O286&lt;0,P286&lt;0),"Loss",IF(ISERROR((+P286/O286-1)*100),"NA",(+P286/O286-1)*100))))</f>
        <v>25.630020326593161</v>
      </c>
      <c r="T286" s="152">
        <f t="shared" ref="T286" si="1627">IF(AND(P286&lt;0,Q286&gt;0),"LP",IF(AND(P286&gt;0,Q286&lt;0),"PL",IF(OR(P286&lt;0,Q286&lt;0),"Loss",IF(ISERROR((+Q286/P286-1)*100),"NA",(+Q286/P286-1)*100))))</f>
        <v>18.321899050062008</v>
      </c>
      <c r="U286" s="150">
        <f>VLOOKUP($B286,Snapshot!$D:$AJ,17,FALSE)</f>
        <v>52.851432148231758</v>
      </c>
      <c r="V286" s="151">
        <f>VLOOKUP($B286,Snapshot!$D:$AJ,18,FALSE)</f>
        <v>42.069110560387493</v>
      </c>
      <c r="W286" s="152">
        <f>VLOOKUP($B286,Snapshot!$D:$AJ,19,FALSE)</f>
        <v>35.554796616802143</v>
      </c>
      <c r="X286" s="150">
        <f>VLOOKUP($B286,Snapshot!$D:$AJ,20,FALSE)</f>
        <v>10.155657948649338</v>
      </c>
      <c r="Y286" s="151">
        <f>VLOOKUP($B286,Snapshot!$D:$AJ,21,FALSE)</f>
        <v>8.4245198387885214</v>
      </c>
      <c r="Z286" s="152">
        <f>VLOOKUP($B286,Snapshot!$D:$AJ,22,FALSE)</f>
        <v>7.1776544870557757</v>
      </c>
      <c r="AA286" s="150">
        <f>VLOOKUP($B286,Snapshot!$D:$AJ,23,FALSE)</f>
        <v>45.356678327238036</v>
      </c>
      <c r="AB286" s="151">
        <f>VLOOKUP($B286,Snapshot!$D:$AJ,24,FALSE)</f>
        <v>31.563139475437545</v>
      </c>
      <c r="AC286" s="152">
        <f>VLOOKUP($B286,Snapshot!$D:$AJ,25,FALSE)</f>
        <v>25.329228175059082</v>
      </c>
      <c r="AD286" s="151">
        <f>VLOOKUP($B286,Snapshot!$D:$AJ,26,FALSE)</f>
        <v>17.677752595794022</v>
      </c>
      <c r="AE286" s="151">
        <f>VLOOKUP($B286,Snapshot!$D:$AJ,27,FALSE)</f>
        <v>21.801582980245811</v>
      </c>
      <c r="AF286" s="262">
        <f>VLOOKUP($B286,Snapshot!$D:$AJ,28,FALSE)</f>
        <v>21.800897699652801</v>
      </c>
      <c r="AG286" s="152">
        <f>VLOOKUP($B286,Snapshot!$D:$AJ,29,FALSE)</f>
        <v>0.45031049107050564</v>
      </c>
      <c r="AH286" s="150">
        <v>9.8539999999999992</v>
      </c>
      <c r="AI286" s="151">
        <v>11.968</v>
      </c>
      <c r="AJ286" s="151">
        <v>14.289157105012993</v>
      </c>
      <c r="AK286" s="152">
        <v>17.138923589343808</v>
      </c>
      <c r="AL286" s="150">
        <f t="shared" ref="AL286" si="1628">IF(OR(AH286&lt;0,AI286&lt;0),"NM",IF(ISERROR((AI286/AH286*100-100)),"NA",(AI286/AH286*100-100)))</f>
        <v>21.453216967728864</v>
      </c>
      <c r="AM286" s="151">
        <f t="shared" ref="AM286" si="1629">IF(OR(AI286&lt;0,AJ286&lt;0),"NM",IF(ISERROR((AJ286/AI286*100-100)),"NA",(AJ286/AI286*100-100)))</f>
        <v>19.394695061940112</v>
      </c>
      <c r="AN286" s="152">
        <f t="shared" ref="AN286" si="1630">IF(OR(AJ286&lt;0,AK286&lt;0),"NM",IF(ISERROR((AK286/AJ286*100-100)),"NA",(AK286/AJ286*100-100)))</f>
        <v>19.943559045418041</v>
      </c>
      <c r="AO286" s="150">
        <v>2.677</v>
      </c>
      <c r="AP286" s="151">
        <v>3.31</v>
      </c>
      <c r="AQ286" s="151">
        <v>4.5556805598343528</v>
      </c>
      <c r="AR286" s="152">
        <v>5.4355352914933723</v>
      </c>
      <c r="AS286" s="150">
        <f t="shared" ref="AS286" si="1631">IF(OR(AO286&lt;0,AP286&lt;0),"NM",IF(ISERROR((AP286/AO286*100-100)),"NA",(AP286/AO286*100-100)))</f>
        <v>23.645872245050441</v>
      </c>
      <c r="AT286" s="151">
        <f t="shared" ref="AT286" si="1632">IF(OR(AP286&lt;0,AQ286&lt;0),"NM",IF(ISERROR((AQ286/AP286*100-100)),"NA",(AQ286/AP286*100-100)))</f>
        <v>37.633853771430609</v>
      </c>
      <c r="AU286" s="152">
        <f t="shared" ref="AU286" si="1633">IF(OR(AQ286&lt;0,AR286&lt;0),"NM",IF(ISERROR((AR286/AQ286*100-100)),"NA",(AR286/AQ286*100-100)))</f>
        <v>19.313354395748334</v>
      </c>
      <c r="AV286" s="150">
        <f t="shared" ref="AV286" si="1634">IF(OR(AI286&lt;0,AP286&lt;0),"NM",IF(ISERROR((AP286/AI286*100)),"NA",(AP286/AI286*100)))</f>
        <v>27.657085561497325</v>
      </c>
      <c r="AW286" s="151">
        <f t="shared" ref="AW286" si="1635">IF(OR(AJ286&lt;0,AQ286&lt;0),"NM",IF(ISERROR((AQ286/AJ286*100)),"NA",(AQ286/AJ286*100)))</f>
        <v>31.882080421917301</v>
      </c>
      <c r="AX286" s="152">
        <f t="shared" ref="AX286" si="1636">IF(OR(AK286&lt;0,AR286&lt;0),"NM",IF(ISERROR((AR286/AK286*100)),"NA",(AR286/AK286*100)))</f>
        <v>31.714566338769007</v>
      </c>
      <c r="AY286" s="150">
        <v>2.3210999999999999</v>
      </c>
      <c r="AZ286" s="151">
        <v>3.3540000000000001</v>
      </c>
      <c r="BA286" s="151">
        <v>4.1533542954710416</v>
      </c>
      <c r="BB286" s="152">
        <v>4.9143276766786599</v>
      </c>
      <c r="BC286" s="150">
        <f t="shared" ref="BC286" si="1637">IF(OR(AY286&lt;0,AZ286&lt;0),"NM",IF(ISERROR((AZ286/AY286*100-100)),"NA",(AZ286/AY286*100-100)))</f>
        <v>44.500452371720314</v>
      </c>
      <c r="BD286" s="151">
        <f t="shared" ref="BD286" si="1638">IF(OR(AZ286&lt;0,BA286&lt;0),"NM",IF(ISERROR((BA286/AZ286*100-100)),"NA",(BA286/AZ286*100-100)))</f>
        <v>23.832865100508101</v>
      </c>
      <c r="BE286" s="152">
        <f t="shared" ref="BE286" si="1639">IF(OR(BA286&lt;0,BB286&lt;0),"NM",IF(ISERROR((BB286/BA286*100-100)),"NA",(BB286/BA286*100-100)))</f>
        <v>18.321899050062001</v>
      </c>
      <c r="BF286" s="150">
        <f t="shared" ref="BF286" si="1640">IF(OR(AI286&lt;0,AZ286&lt;0),"NM",IF(ISERROR((AZ286/AI286*100)),"NA",(AZ286/AI286*100)))</f>
        <v>28.024732620320858</v>
      </c>
      <c r="BG286" s="151">
        <f t="shared" ref="BG286" si="1641">IF(OR(AJ286&lt;0,BA286&lt;0),"NM",IF(ISERROR((BA286/AJ286*100)),"NA",(BA286/AJ286*100)))</f>
        <v>29.066475124791939</v>
      </c>
      <c r="BH286" s="152">
        <f t="shared" ref="BH286" si="1642">IF(OR(AK286&lt;0,BB286&lt;0),"NM",IF(ISERROR((BB286/AK286*100)),"NA",(BB286/AK286*100)))</f>
        <v>28.673490788734025</v>
      </c>
      <c r="BI286" s="150">
        <v>49.21</v>
      </c>
      <c r="BJ286" s="151">
        <v>23.42</v>
      </c>
      <c r="BK286" s="151">
        <v>11.819999999999997</v>
      </c>
      <c r="BL286" s="152">
        <f t="shared" ref="BL286" si="1643">100-BI286-BJ286-BK286</f>
        <v>15.55</v>
      </c>
      <c r="BM286" s="151">
        <v>-8.8060144734991184</v>
      </c>
      <c r="BN286" s="151">
        <v>0.13558339999999999</v>
      </c>
      <c r="BO286" s="151">
        <v>11.039431254480286</v>
      </c>
      <c r="BP286" s="151"/>
      <c r="BQ286" s="152"/>
      <c r="BR286" s="150"/>
      <c r="BS286" s="151"/>
    </row>
    <row r="287" spans="2:71" ht="12.75">
      <c r="B287" s="252" t="s">
        <v>766</v>
      </c>
      <c r="C287" s="165" t="s">
        <v>1421</v>
      </c>
      <c r="D287" s="177" t="s">
        <v>109</v>
      </c>
      <c r="E287" s="105" t="s">
        <v>287</v>
      </c>
      <c r="F287" s="148">
        <f>VLOOKUP($B287,Snapshot!$D:$AJ,2,FALSE)</f>
        <v>8176.2</v>
      </c>
      <c r="G287" s="148">
        <f>VLOOKUP($B287,Snapshot!$D:$AJ,3,FALSE)</f>
        <v>6600</v>
      </c>
      <c r="H287" s="148">
        <f t="shared" ref="H287:H289" si="1644">IF(IFERROR(((IF(G287&lt;0,"-",G287))/F287*100-100),"-")=-100,"-",(IFERROR(((IF(G287&lt;0,"-",G287))/F287*100-100),"-")))</f>
        <v>-19.277904160857119</v>
      </c>
      <c r="I287" s="149">
        <f>VLOOKUP($B287,Snapshot!$D:$AJ,8,FALSE)</f>
        <v>12.257365899689365</v>
      </c>
      <c r="J287" s="250">
        <f>IF(VLOOKUP($B287,Snapshot!$D:$AJ,28,FALSE)="#N/A N/A","NA",VLOOKUP($B287,Snapshot!$D:$AJ,30,FALSE))</f>
        <v>21.365320000000001</v>
      </c>
      <c r="K287" s="154">
        <f>IF(VLOOKUP($B287,Snapshot!$D:$AJ,29,FALSE)="#N/A N/A","NA",VLOOKUP($B287,Snapshot!$D:$AJ,31,FALSE))</f>
        <v>49.384729999999998</v>
      </c>
      <c r="L287" s="154">
        <f>IF(VLOOKUP($B287,Snapshot!$D:$AJ,30,FALSE)="#N/A N/A","NA",VLOOKUP($B287,Snapshot!$D:$AJ,32,FALSE))</f>
        <v>92.887219999999999</v>
      </c>
      <c r="M287" s="155">
        <f>IF(VLOOKUP($B287,Snapshot!$D:$AJ,31,FALSE)="#N/A N/A","NA",VLOOKUP($B287,Snapshot!$D:$AJ,33,FALSE))</f>
        <v>59.162939999999999</v>
      </c>
      <c r="N287" s="150">
        <f>VLOOKUP($B287,Snapshot!$D:$AJ,10,FALSE)</f>
        <v>31.807159956294875</v>
      </c>
      <c r="O287" s="151">
        <f>VLOOKUP($B287,Snapshot!$D:$AJ,11,FALSE)</f>
        <v>64.307856130387151</v>
      </c>
      <c r="P287" s="151">
        <f>VLOOKUP($B287,Snapshot!$D:$AJ,12,FALSE)</f>
        <v>76.224702326057596</v>
      </c>
      <c r="Q287" s="152">
        <f>VLOOKUP($B287,Snapshot!$D:$AJ,13,FALSE)</f>
        <v>90.176494295251857</v>
      </c>
      <c r="R287" s="150">
        <f t="shared" ref="R287:R289" si="1645">IF(AND(N287&lt;0,O287&gt;0),"LP",IF(AND(N287&gt;0,O287&lt;0),"PL",IF(OR(N287&lt;0,O287&lt;0),"Loss",IF(ISERROR((+O287/N287-1)*100),"NA",(+O287/N287-1)*100))))</f>
        <v>102.18044056354091</v>
      </c>
      <c r="S287" s="151">
        <f t="shared" ref="S287:S289" si="1646">IF(AND(O287&lt;0,P287&gt;0),"LP",IF(AND(O287&gt;0,P287&lt;0),"PL",IF(OR(O287&lt;0,P287&lt;0),"Loss",IF(ISERROR((+P287/O287-1)*100),"NA",(+P287/O287-1)*100))))</f>
        <v>18.530933719059895</v>
      </c>
      <c r="T287" s="152">
        <f t="shared" ref="T287:T289" si="1647">IF(AND(P287&lt;0,Q287&gt;0),"LP",IF(AND(P287&gt;0,Q287&lt;0),"PL",IF(OR(P287&lt;0,Q287&lt;0),"Loss",IF(ISERROR((+Q287/P287-1)*100),"NA",(+Q287/P287-1)*100))))</f>
        <v>18.303504695255214</v>
      </c>
      <c r="U287" s="150">
        <f>VLOOKUP($B287,Snapshot!$D:$AJ,17,FALSE)</f>
        <v>127.14154213790577</v>
      </c>
      <c r="V287" s="151">
        <f>VLOOKUP($B287,Snapshot!$D:$AJ,18,FALSE)</f>
        <v>107.26443987968119</v>
      </c>
      <c r="W287" s="152">
        <f>VLOOKUP($B287,Snapshot!$D:$AJ,19,FALSE)</f>
        <v>90.66886070365355</v>
      </c>
      <c r="X287" s="150">
        <f>VLOOKUP($B287,Snapshot!$D:$AJ,20,FALSE)</f>
        <v>4.1288608069971362</v>
      </c>
      <c r="Y287" s="151">
        <f>VLOOKUP($B287,Snapshot!$D:$AJ,21,FALSE)</f>
        <v>3.9912989190675123</v>
      </c>
      <c r="Z287" s="152">
        <f>VLOOKUP($B287,Snapshot!$D:$AJ,22,FALSE)</f>
        <v>3.8475716088118443</v>
      </c>
      <c r="AA287" s="150">
        <f>VLOOKUP($B287,Snapshot!$D:$AJ,23,FALSE)</f>
        <v>109.09318400279669</v>
      </c>
      <c r="AB287" s="151">
        <f>VLOOKUP($B287,Snapshot!$D:$AJ,24,FALSE)</f>
        <v>96.523754662915181</v>
      </c>
      <c r="AC287" s="152">
        <f>VLOOKUP($B287,Snapshot!$D:$AJ,25,FALSE)</f>
        <v>80.695287760143188</v>
      </c>
      <c r="AD287" s="151">
        <f>VLOOKUP($B287,Snapshot!$D:$AJ,26,FALSE)</f>
        <v>0</v>
      </c>
      <c r="AE287" s="151">
        <f>VLOOKUP($B287,Snapshot!$D:$AJ,27,FALSE)</f>
        <v>0</v>
      </c>
      <c r="AF287" s="262">
        <f>VLOOKUP($B287,Snapshot!$D:$AJ,28,FALSE)</f>
        <v>0</v>
      </c>
      <c r="AG287" s="152">
        <f>VLOOKUP($B287,Snapshot!$D:$AJ,29,FALSE)</f>
        <v>0.39326249437628202</v>
      </c>
      <c r="AH287" s="150">
        <v>21.586190000000002</v>
      </c>
      <c r="AI287" s="151">
        <v>23.810999999999996</v>
      </c>
      <c r="AJ287" s="151">
        <v>26.921581743750004</v>
      </c>
      <c r="AK287" s="152">
        <v>31.196630021500003</v>
      </c>
      <c r="AL287" s="150">
        <f t="shared" ref="AL287:AL289" si="1648">IF(OR(AH287&lt;0,AI287&lt;0),"NM",IF(ISERROR((AI287/AH287*100-100)),"NA",(AI287/AH287*100-100)))</f>
        <v>10.306635863021654</v>
      </c>
      <c r="AM287" s="151">
        <f t="shared" ref="AM287:AM289" si="1649">IF(OR(AI287&lt;0,AJ287&lt;0),"NM",IF(ISERROR((AJ287/AI287*100-100)),"NA",(AJ287/AI287*100-100)))</f>
        <v>13.063633378480574</v>
      </c>
      <c r="AN287" s="152">
        <f t="shared" ref="AN287:AN289" si="1650">IF(OR(AJ287&lt;0,AK287&lt;0),"NM",IF(ISERROR((AK287/AJ287*100-100)),"NA",(AK287/AJ287*100-100)))</f>
        <v>15.879632625012732</v>
      </c>
      <c r="AO287" s="150">
        <v>7.8421500000000028</v>
      </c>
      <c r="AP287" s="151">
        <v>9.5541699999999974</v>
      </c>
      <c r="AQ287" s="151">
        <v>10.796471385828005</v>
      </c>
      <c r="AR287" s="152">
        <v>12.893156396207411</v>
      </c>
      <c r="AS287" s="150">
        <f t="shared" ref="AS287:AS289" si="1651">IF(OR(AO287&lt;0,AP287&lt;0),"NM",IF(ISERROR((AP287/AO287*100-100)),"NA",(AP287/AO287*100-100)))</f>
        <v>21.831002977499708</v>
      </c>
      <c r="AT287" s="151">
        <f t="shared" ref="AT287:AT289" si="1652">IF(OR(AP287&lt;0,AQ287&lt;0),"NM",IF(ISERROR((AQ287/AP287*100-100)),"NA",(AQ287/AP287*100-100)))</f>
        <v>13.002713849847837</v>
      </c>
      <c r="AU287" s="152">
        <f t="shared" ref="AU287:AU289" si="1653">IF(OR(AQ287&lt;0,AR287&lt;0),"NM",IF(ISERROR((AR287/AQ287*100-100)),"NA",(AR287/AQ287*100-100)))</f>
        <v>19.420095098215342</v>
      </c>
      <c r="AV287" s="150">
        <f t="shared" ref="AV287:AV289" si="1654">IF(OR(AI287&lt;0,AP287&lt;0),"NM",IF(ISERROR((AP287/AI287*100)),"NA",(AP287/AI287*100)))</f>
        <v>40.125026248372599</v>
      </c>
      <c r="AW287" s="151">
        <f t="shared" ref="AW287:AW289" si="1655">IF(OR(AJ287&lt;0,AQ287&lt;0),"NM",IF(ISERROR((AQ287/AJ287*100)),"NA",(AQ287/AJ287*100)))</f>
        <v>40.103406585069862</v>
      </c>
      <c r="AX287" s="152">
        <f t="shared" ref="AX287:AX289" si="1656">IF(OR(AK287&lt;0,AR287&lt;0),"NM",IF(ISERROR((AR287/AK287*100)),"NA",(AR287/AK287*100)))</f>
        <v>41.328683217776224</v>
      </c>
      <c r="AY287" s="150">
        <v>7.0593800000000027</v>
      </c>
      <c r="AZ287" s="151">
        <v>8.5038499999999964</v>
      </c>
      <c r="BA287" s="151">
        <v>9.886058740653608</v>
      </c>
      <c r="BB287" s="152">
        <v>11.695553966424832</v>
      </c>
      <c r="BC287" s="150">
        <f t="shared" ref="BC287:BC289" si="1657">IF(OR(AY287&lt;0,AZ287&lt;0),"NM",IF(ISERROR((AZ287/AY287*100-100)),"NA",(AZ287/AY287*100-100)))</f>
        <v>20.461711935042359</v>
      </c>
      <c r="BD287" s="151">
        <f t="shared" ref="BD287:BD289" si="1658">IF(OR(AZ287&lt;0,BA287&lt;0),"NM",IF(ISERROR((BA287/AZ287*100-100)),"NA",(BA287/AZ287*100-100)))</f>
        <v>16.253917233413247</v>
      </c>
      <c r="BE287" s="152">
        <f t="shared" ref="BE287:BE289" si="1659">IF(OR(BA287&lt;0,BB287&lt;0),"NM",IF(ISERROR((BB287/BA287*100-100)),"NA",(BB287/BA287*100-100)))</f>
        <v>18.303504695255242</v>
      </c>
      <c r="BF287" s="150">
        <f t="shared" ref="BF287:BF289" si="1660">IF(OR(AI287&lt;0,AZ287&lt;0),"NM",IF(ISERROR((AZ287/AI287*100)),"NA",(AZ287/AI287*100)))</f>
        <v>35.713955734744438</v>
      </c>
      <c r="BG287" s="151">
        <f t="shared" ref="BG287:BG289" si="1661">IF(OR(AJ287&lt;0,BA287&lt;0),"NM",IF(ISERROR((BA287/AJ287*100)),"NA",(BA287/AJ287*100)))</f>
        <v>36.721686098361261</v>
      </c>
      <c r="BH287" s="152">
        <f t="shared" ref="BH287:BH289" si="1662">IF(OR(AK287&lt;0,BB287&lt;0),"NM",IF(ISERROR((BB287/AK287*100)),"NA",(BB287/AK287*100)))</f>
        <v>37.489799245509928</v>
      </c>
      <c r="BI287" s="150">
        <v>37.880000000000003</v>
      </c>
      <c r="BJ287" s="151">
        <v>32.29</v>
      </c>
      <c r="BK287" s="151">
        <v>19.369999999999997</v>
      </c>
      <c r="BL287" s="152">
        <f t="shared" ref="BL287:BL289" si="1663">100-BI287-BJ287-BK287</f>
        <v>10.46</v>
      </c>
      <c r="BM287" s="151">
        <v>-1.0139286557424754</v>
      </c>
      <c r="BN287" s="151">
        <v>92.887219999999999</v>
      </c>
      <c r="BO287" s="151">
        <v>23.269523393070489</v>
      </c>
      <c r="BP287" s="151"/>
      <c r="BQ287" s="152"/>
      <c r="BR287" s="150"/>
      <c r="BS287" s="151"/>
    </row>
    <row r="288" spans="2:71" ht="12.75">
      <c r="B288" s="252" t="s">
        <v>208</v>
      </c>
      <c r="C288" s="165" t="s">
        <v>1422</v>
      </c>
      <c r="D288" s="177" t="s">
        <v>109</v>
      </c>
      <c r="E288" s="105" t="s">
        <v>287</v>
      </c>
      <c r="F288" s="148">
        <f>VLOOKUP($B288,Snapshot!$D:$AJ,2,FALSE)</f>
        <v>4941.3999999999996</v>
      </c>
      <c r="G288" s="148">
        <f>VLOOKUP($B288,Snapshot!$D:$AJ,3,FALSE)</f>
        <v>4970</v>
      </c>
      <c r="H288" s="148">
        <f t="shared" si="1644"/>
        <v>0.57878334075363114</v>
      </c>
      <c r="I288" s="149">
        <f>VLOOKUP($B288,Snapshot!$D:$AJ,8,FALSE)</f>
        <v>22.448806104540026</v>
      </c>
      <c r="J288" s="250">
        <f>IF(VLOOKUP($B288,Snapshot!$D:$AJ,28,FALSE)="#N/A N/A","NA",VLOOKUP($B288,Snapshot!$D:$AJ,30,FALSE))</f>
        <v>16.989450000000001</v>
      </c>
      <c r="K288" s="154">
        <f>IF(VLOOKUP($B288,Snapshot!$D:$AJ,29,FALSE)="#N/A N/A","NA",VLOOKUP($B288,Snapshot!$D:$AJ,31,FALSE))</f>
        <v>39.388719999999999</v>
      </c>
      <c r="L288" s="154">
        <f>IF(VLOOKUP($B288,Snapshot!$D:$AJ,30,FALSE)="#N/A N/A","NA",VLOOKUP($B288,Snapshot!$D:$AJ,32,FALSE))</f>
        <v>107.0086</v>
      </c>
      <c r="M288" s="155">
        <f>IF(VLOOKUP($B288,Snapshot!$D:$AJ,31,FALSE)="#N/A N/A","NA",VLOOKUP($B288,Snapshot!$D:$AJ,33,FALSE))</f>
        <v>66.635199999999998</v>
      </c>
      <c r="N288" s="150">
        <f>VLOOKUP($B288,Snapshot!$D:$AJ,10,FALSE)</f>
        <v>-8.2147183093114613</v>
      </c>
      <c r="O288" s="151">
        <f>VLOOKUP($B288,Snapshot!$D:$AJ,11,FALSE)</f>
        <v>211.84148754885933</v>
      </c>
      <c r="P288" s="151">
        <f>VLOOKUP($B288,Snapshot!$D:$AJ,12,FALSE)</f>
        <v>200.27905676089179</v>
      </c>
      <c r="Q288" s="152">
        <f>VLOOKUP($B288,Snapshot!$D:$AJ,13,FALSE)</f>
        <v>204.01715296589302</v>
      </c>
      <c r="R288" s="150" t="str">
        <f t="shared" si="1645"/>
        <v>LP</v>
      </c>
      <c r="S288" s="151">
        <f t="shared" si="1646"/>
        <v>-5.4580577778943207</v>
      </c>
      <c r="T288" s="152">
        <f t="shared" si="1647"/>
        <v>1.8664438835779285</v>
      </c>
      <c r="U288" s="150">
        <f>VLOOKUP($B288,Snapshot!$D:$AJ,17,FALSE)</f>
        <v>23.3259313705504</v>
      </c>
      <c r="V288" s="151">
        <f>VLOOKUP($B288,Snapshot!$D:$AJ,18,FALSE)</f>
        <v>24.672574756028609</v>
      </c>
      <c r="W288" s="152">
        <f>VLOOKUP($B288,Snapshot!$D:$AJ,19,FALSE)</f>
        <v>24.220512482232749</v>
      </c>
      <c r="X288" s="150">
        <f>VLOOKUP($B288,Snapshot!$D:$AJ,20,FALSE)</f>
        <v>98.32192244224423</v>
      </c>
      <c r="Y288" s="151">
        <f>VLOOKUP($B288,Snapshot!$D:$AJ,21,FALSE)</f>
        <v>19.659013663615362</v>
      </c>
      <c r="Z288" s="152">
        <f>VLOOKUP($B288,Snapshot!$D:$AJ,22,FALSE)</f>
        <v>10.831488901006599</v>
      </c>
      <c r="AA288" s="150">
        <f>VLOOKUP($B288,Snapshot!$D:$AJ,23,FALSE)</f>
        <v>12.145581150743906</v>
      </c>
      <c r="AB288" s="151">
        <f>VLOOKUP($B288,Snapshot!$D:$AJ,24,FALSE)</f>
        <v>11.133343678591769</v>
      </c>
      <c r="AC288" s="152">
        <f>VLOOKUP($B288,Snapshot!$D:$AJ,25,FALSE)</f>
        <v>9.8136307991654554</v>
      </c>
      <c r="AD288" s="151">
        <f>VLOOKUP($B288,Snapshot!$D:$AJ,26,FALSE)</f>
        <v>-373.69455452713458</v>
      </c>
      <c r="AE288" s="151">
        <f>VLOOKUP($B288,Snapshot!$D:$AJ,27,FALSE)</f>
        <v>133.34850760642851</v>
      </c>
      <c r="AF288" s="262">
        <f>VLOOKUP($B288,Snapshot!$D:$AJ,28,FALSE)</f>
        <v>57.903438907899861</v>
      </c>
      <c r="AG288" s="152">
        <f>VLOOKUP($B288,Snapshot!$D:$AJ,29,FALSE)</f>
        <v>0</v>
      </c>
      <c r="AH288" s="150">
        <v>544.46452999999997</v>
      </c>
      <c r="AI288" s="151">
        <v>689.04342000000008</v>
      </c>
      <c r="AJ288" s="151">
        <v>770.02998695959866</v>
      </c>
      <c r="AK288" s="152">
        <v>814.71520944478277</v>
      </c>
      <c r="AL288" s="150">
        <f t="shared" si="1648"/>
        <v>26.55432668864583</v>
      </c>
      <c r="AM288" s="151">
        <f t="shared" si="1649"/>
        <v>11.753478026043496</v>
      </c>
      <c r="AN288" s="152">
        <f t="shared" si="1650"/>
        <v>5.8030496528609348</v>
      </c>
      <c r="AO288" s="150">
        <v>68.106569999999891</v>
      </c>
      <c r="AP288" s="151">
        <v>173.67826000000008</v>
      </c>
      <c r="AQ288" s="151">
        <v>189.71584062514069</v>
      </c>
      <c r="AR288" s="152">
        <v>212.41348002917331</v>
      </c>
      <c r="AS288" s="150">
        <f t="shared" si="1651"/>
        <v>155.00955341019284</v>
      </c>
      <c r="AT288" s="151">
        <f t="shared" si="1652"/>
        <v>9.2340749067503225</v>
      </c>
      <c r="AU288" s="152">
        <f t="shared" si="1653"/>
        <v>11.964019097846901</v>
      </c>
      <c r="AV288" s="150">
        <f t="shared" si="1654"/>
        <v>25.205706194828775</v>
      </c>
      <c r="AW288" s="151">
        <f t="shared" si="1655"/>
        <v>24.637461376565138</v>
      </c>
      <c r="AX288" s="152">
        <f t="shared" si="1656"/>
        <v>26.072114226752952</v>
      </c>
      <c r="AY288" s="150">
        <v>-3.1671600000001052</v>
      </c>
      <c r="AZ288" s="151">
        <v>81.674850000000063</v>
      </c>
      <c r="BA288" s="151">
        <v>77.303510049512255</v>
      </c>
      <c r="BB288" s="152">
        <v>78.74633668462242</v>
      </c>
      <c r="BC288" s="150" t="str">
        <f t="shared" si="1657"/>
        <v>NM</v>
      </c>
      <c r="BD288" s="151">
        <f t="shared" si="1658"/>
        <v>-5.3521248591063397</v>
      </c>
      <c r="BE288" s="152">
        <f t="shared" si="1659"/>
        <v>1.8664438835779293</v>
      </c>
      <c r="BF288" s="150">
        <f t="shared" si="1660"/>
        <v>11.853367673114136</v>
      </c>
      <c r="BG288" s="151">
        <f t="shared" si="1661"/>
        <v>10.039025928683497</v>
      </c>
      <c r="BH288" s="152">
        <f t="shared" si="1662"/>
        <v>9.6655046784123453</v>
      </c>
      <c r="BI288" s="150">
        <v>55.29</v>
      </c>
      <c r="BJ288" s="151">
        <v>24.44</v>
      </c>
      <c r="BK288" s="151">
        <v>15.429999999999996</v>
      </c>
      <c r="BL288" s="152">
        <f t="shared" si="1663"/>
        <v>4.8400000000000034</v>
      </c>
      <c r="BM288" s="151">
        <v>-1.8238893745529623</v>
      </c>
      <c r="BN288" s="151">
        <v>107.0086</v>
      </c>
      <c r="BO288" s="151">
        <v>89.386639139784947</v>
      </c>
      <c r="BP288" s="151"/>
      <c r="BQ288" s="152"/>
      <c r="BR288" s="150"/>
      <c r="BS288" s="151"/>
    </row>
    <row r="289" spans="2:71" ht="12.75">
      <c r="B289" s="252" t="s">
        <v>693</v>
      </c>
      <c r="C289" s="165" t="s">
        <v>1423</v>
      </c>
      <c r="D289" s="177" t="s">
        <v>109</v>
      </c>
      <c r="E289" s="105" t="s">
        <v>286</v>
      </c>
      <c r="F289" s="148">
        <f>VLOOKUP($B289,Snapshot!$D:$AJ,2,FALSE)</f>
        <v>1478</v>
      </c>
      <c r="G289" s="148">
        <f>VLOOKUP($B289,Snapshot!$D:$AJ,3,FALSE)</f>
        <v>1670</v>
      </c>
      <c r="H289" s="148">
        <f t="shared" si="1644"/>
        <v>12.990527740189449</v>
      </c>
      <c r="I289" s="149">
        <f>VLOOKUP($B289,Snapshot!$D:$AJ,8,FALSE)</f>
        <v>2.8455335722819592</v>
      </c>
      <c r="J289" s="250">
        <f>IF(VLOOKUP($B289,Snapshot!$D:$AJ,28,FALSE)="#N/A N/A","NA",VLOOKUP($B289,Snapshot!$D:$AJ,30,FALSE))</f>
        <v>3.6392980000000001</v>
      </c>
      <c r="K289" s="154">
        <f>IF(VLOOKUP($B289,Snapshot!$D:$AJ,29,FALSE)="#N/A N/A","NA",VLOOKUP($B289,Snapshot!$D:$AJ,31,FALSE))</f>
        <v>28.84104</v>
      </c>
      <c r="L289" s="154">
        <f>IF(VLOOKUP($B289,Snapshot!$D:$AJ,30,FALSE)="#N/A N/A","NA",VLOOKUP($B289,Snapshot!$D:$AJ,32,FALSE))</f>
        <v>10.39737</v>
      </c>
      <c r="M289" s="155">
        <f>IF(VLOOKUP($B289,Snapshot!$D:$AJ,31,FALSE)="#N/A N/A","NA",VLOOKUP($B289,Snapshot!$D:$AJ,33,FALSE))</f>
        <v>13.46973</v>
      </c>
      <c r="N289" s="150">
        <f>VLOOKUP($B289,Snapshot!$D:$AJ,10,FALSE)</f>
        <v>21.37928318246227</v>
      </c>
      <c r="O289" s="151">
        <f>VLOOKUP($B289,Snapshot!$D:$AJ,11,FALSE)</f>
        <v>27.204017576898842</v>
      </c>
      <c r="P289" s="151">
        <f>VLOOKUP($B289,Snapshot!$D:$AJ,12,FALSE)</f>
        <v>30.742055527313525</v>
      </c>
      <c r="Q289" s="152">
        <f>VLOOKUP($B289,Snapshot!$D:$AJ,13,FALSE)</f>
        <v>37.984515913062459</v>
      </c>
      <c r="R289" s="150">
        <f t="shared" si="1645"/>
        <v>27.244760007738165</v>
      </c>
      <c r="S289" s="151">
        <f t="shared" si="1646"/>
        <v>13.005571476395161</v>
      </c>
      <c r="T289" s="152">
        <f t="shared" si="1647"/>
        <v>23.558803279482056</v>
      </c>
      <c r="U289" s="150">
        <f>VLOOKUP($B289,Snapshot!$D:$AJ,17,FALSE)</f>
        <v>54.330210448587962</v>
      </c>
      <c r="V289" s="151">
        <f>VLOOKUP($B289,Snapshot!$D:$AJ,18,FALSE)</f>
        <v>48.077461791285721</v>
      </c>
      <c r="W289" s="152">
        <f>VLOOKUP($B289,Snapshot!$D:$AJ,19,FALSE)</f>
        <v>38.910591973392293</v>
      </c>
      <c r="X289" s="150">
        <f>VLOOKUP($B289,Snapshot!$D:$AJ,20,FALSE)</f>
        <v>8.9983833550542123</v>
      </c>
      <c r="Y289" s="151">
        <f>VLOOKUP($B289,Snapshot!$D:$AJ,21,FALSE)</f>
        <v>8.2001839825981158</v>
      </c>
      <c r="Z289" s="152">
        <f>VLOOKUP($B289,Snapshot!$D:$AJ,22,FALSE)</f>
        <v>7.3382401102289307</v>
      </c>
      <c r="AA289" s="150">
        <f>VLOOKUP($B289,Snapshot!$D:$AJ,23,FALSE)</f>
        <v>33.54856579342286</v>
      </c>
      <c r="AB289" s="151">
        <f>VLOOKUP($B289,Snapshot!$D:$AJ,24,FALSE)</f>
        <v>29.659816756244197</v>
      </c>
      <c r="AC289" s="152">
        <f>VLOOKUP($B289,Snapshot!$D:$AJ,25,FALSE)</f>
        <v>24.454660801880486</v>
      </c>
      <c r="AD289" s="151">
        <f>VLOOKUP($B289,Snapshot!$D:$AJ,26,FALSE)</f>
        <v>17.078030712215035</v>
      </c>
      <c r="AE289" s="151">
        <f>VLOOKUP($B289,Snapshot!$D:$AJ,27,FALSE)</f>
        <v>17.404978811014779</v>
      </c>
      <c r="AF289" s="262">
        <f>VLOOKUP($B289,Snapshot!$D:$AJ,28,FALSE)</f>
        <v>19.473723963839799</v>
      </c>
      <c r="AG289" s="152">
        <f>VLOOKUP($B289,Snapshot!$D:$AJ,29,FALSE)</f>
        <v>0.81190798376184026</v>
      </c>
      <c r="AH289" s="150">
        <v>43.819300000000005</v>
      </c>
      <c r="AI289" s="151">
        <v>45.784199999999998</v>
      </c>
      <c r="AJ289" s="151">
        <v>49.574922876658412</v>
      </c>
      <c r="AK289" s="152">
        <v>55.817957341638845</v>
      </c>
      <c r="AL289" s="150">
        <f t="shared" si="1648"/>
        <v>4.4840971900509459</v>
      </c>
      <c r="AM289" s="151">
        <f t="shared" si="1649"/>
        <v>8.2795437654440036</v>
      </c>
      <c r="AN289" s="152">
        <f t="shared" si="1650"/>
        <v>12.593129959098476</v>
      </c>
      <c r="AO289" s="150">
        <v>5.9201000000000059</v>
      </c>
      <c r="AP289" s="151">
        <v>6.9968999999999868</v>
      </c>
      <c r="AQ289" s="151">
        <v>7.8717718739014089</v>
      </c>
      <c r="AR289" s="152">
        <v>9.4585924323134378</v>
      </c>
      <c r="AS289" s="150">
        <f t="shared" si="1651"/>
        <v>18.188881944561402</v>
      </c>
      <c r="AT289" s="151">
        <f t="shared" si="1652"/>
        <v>12.503706983112849</v>
      </c>
      <c r="AU289" s="152">
        <f t="shared" si="1653"/>
        <v>20.158365661904895</v>
      </c>
      <c r="AV289" s="150">
        <f t="shared" si="1654"/>
        <v>15.282346311609654</v>
      </c>
      <c r="AW289" s="151">
        <f t="shared" si="1655"/>
        <v>15.878535794168045</v>
      </c>
      <c r="AX289" s="152">
        <f t="shared" si="1656"/>
        <v>16.945429182263457</v>
      </c>
      <c r="AY289" s="150">
        <v>3.3857818826479931</v>
      </c>
      <c r="AZ289" s="151">
        <v>4.2210999999999856</v>
      </c>
      <c r="BA289" s="151">
        <v>4.7757094455010449</v>
      </c>
      <c r="BB289" s="152">
        <v>5.9197133849508496</v>
      </c>
      <c r="BC289" s="150">
        <f t="shared" si="1657"/>
        <v>24.671350556660698</v>
      </c>
      <c r="BD289" s="151">
        <f t="shared" si="1658"/>
        <v>13.138979069462025</v>
      </c>
      <c r="BE289" s="152">
        <f t="shared" si="1659"/>
        <v>23.954638625000797</v>
      </c>
      <c r="BF289" s="150">
        <f t="shared" si="1660"/>
        <v>9.21955609140268</v>
      </c>
      <c r="BG289" s="151">
        <f t="shared" si="1661"/>
        <v>9.6333169440987945</v>
      </c>
      <c r="BH289" s="152">
        <f t="shared" si="1662"/>
        <v>10.605392362745755</v>
      </c>
      <c r="BI289" s="150">
        <v>47.49</v>
      </c>
      <c r="BJ289" s="151">
        <v>16.21</v>
      </c>
      <c r="BK289" s="151">
        <v>27.839999999999996</v>
      </c>
      <c r="BL289" s="152">
        <f t="shared" si="1663"/>
        <v>8.4600000000000009</v>
      </c>
      <c r="BM289" s="151">
        <v>-6.3519721210201254</v>
      </c>
      <c r="BN289" s="151">
        <v>10.39737</v>
      </c>
      <c r="BO289" s="151">
        <v>4.1350703225806456</v>
      </c>
      <c r="BP289" s="151"/>
      <c r="BQ289" s="152"/>
      <c r="BR289" s="150"/>
      <c r="BS289" s="151"/>
    </row>
    <row r="290" spans="2:71" ht="12.75">
      <c r="B290" s="252" t="s">
        <v>559</v>
      </c>
      <c r="C290" s="165" t="s">
        <v>1424</v>
      </c>
      <c r="D290" s="177" t="s">
        <v>109</v>
      </c>
      <c r="E290" s="105" t="s">
        <v>286</v>
      </c>
      <c r="F290" s="148">
        <f>VLOOKUP($B290,Snapshot!$D:$AJ,2,FALSE)</f>
        <v>122.05</v>
      </c>
      <c r="G290" s="148">
        <f>VLOOKUP($B290,Snapshot!$D:$AJ,3,FALSE)</f>
        <v>170</v>
      </c>
      <c r="H290" s="148">
        <f t="shared" ref="H290:H294" si="1664">IF(IFERROR(((IF(G290&lt;0,"-",G290))/F290*100-100),"-")=-100,"-",(IFERROR(((IF(G290&lt;0,"-",G290))/F290*100-100),"-")))</f>
        <v>39.287177386317097</v>
      </c>
      <c r="I290" s="149">
        <f>VLOOKUP($B290,Snapshot!$D:$AJ,8,FALSE)</f>
        <v>1.1537103790322583</v>
      </c>
      <c r="J290" s="250">
        <f>IF(VLOOKUP($B290,Snapshot!$D:$AJ,28,FALSE)="#N/A N/A","NA",VLOOKUP($B290,Snapshot!$D:$AJ,30,FALSE))</f>
        <v>-14.32081</v>
      </c>
      <c r="K290" s="154">
        <f>IF(VLOOKUP($B290,Snapshot!$D:$AJ,29,FALSE)="#N/A N/A","NA",VLOOKUP($B290,Snapshot!$D:$AJ,31,FALSE))</f>
        <v>-7.956264</v>
      </c>
      <c r="L290" s="154">
        <f>IF(VLOOKUP($B290,Snapshot!$D:$AJ,30,FALSE)="#N/A N/A","NA",VLOOKUP($B290,Snapshot!$D:$AJ,32,FALSE))</f>
        <v>3.1699039999999998</v>
      </c>
      <c r="M290" s="155">
        <f>IF(VLOOKUP($B290,Snapshot!$D:$AJ,31,FALSE)="#N/A N/A","NA",VLOOKUP($B290,Snapshot!$D:$AJ,33,FALSE))</f>
        <v>1.835629</v>
      </c>
      <c r="N290" s="150">
        <f>VLOOKUP($B290,Snapshot!$D:$AJ,10,FALSE)</f>
        <v>1.512429595494112</v>
      </c>
      <c r="O290" s="151">
        <f>VLOOKUP($B290,Snapshot!$D:$AJ,11,FALSE)</f>
        <v>1.9010317460317459</v>
      </c>
      <c r="P290" s="151">
        <f>VLOOKUP($B290,Snapshot!$D:$AJ,12,FALSE)</f>
        <v>2.4675358077843739</v>
      </c>
      <c r="Q290" s="152">
        <f>VLOOKUP($B290,Snapshot!$D:$AJ,13,FALSE)</f>
        <v>3.8756530580532838</v>
      </c>
      <c r="R290" s="150">
        <f t="shared" ref="R290:R294" si="1665">IF(AND(N290&lt;0,O290&gt;0),"LP",IF(AND(N290&gt;0,O290&lt;0),"PL",IF(OR(N290&lt;0,O290&lt;0),"Loss",IF(ISERROR((+O290/N290-1)*100),"NA",(+O290/N290-1)*100))))</f>
        <v>25.693900178584993</v>
      </c>
      <c r="S290" s="151">
        <f t="shared" ref="S290:S294" si="1666">IF(AND(O290&lt;0,P290&gt;0),"LP",IF(AND(O290&gt;0,P290&lt;0),"PL",IF(OR(O290&lt;0,P290&lt;0),"Loss",IF(ISERROR((+P290/O290-1)*100),"NA",(+P290/O290-1)*100))))</f>
        <v>29.799821225245736</v>
      </c>
      <c r="T290" s="152">
        <f t="shared" ref="T290:T294" si="1667">IF(AND(P290&lt;0,Q290&gt;0),"LP",IF(AND(P290&gt;0,Q290&lt;0),"PL",IF(OR(P290&lt;0,Q290&lt;0),"Loss",IF(ISERROR((+Q290/P290-1)*100),"NA",(+Q290/P290-1)*100))))</f>
        <v>57.06572710421063</v>
      </c>
      <c r="U290" s="150">
        <f>VLOOKUP($B290,Snapshot!$D:$AJ,17,FALSE)</f>
        <v>64.201978875297456</v>
      </c>
      <c r="V290" s="151">
        <f>VLOOKUP($B290,Snapshot!$D:$AJ,18,FALSE)</f>
        <v>49.462301464873157</v>
      </c>
      <c r="W290" s="152">
        <f>VLOOKUP($B290,Snapshot!$D:$AJ,19,FALSE)</f>
        <v>31.491466901659393</v>
      </c>
      <c r="X290" s="150">
        <f>VLOOKUP($B290,Snapshot!$D:$AJ,20,FALSE)</f>
        <v>9.8610421471805019</v>
      </c>
      <c r="Y290" s="151">
        <f>VLOOKUP($B290,Snapshot!$D:$AJ,21,FALSE)</f>
        <v>8.2218871989298687</v>
      </c>
      <c r="Z290" s="152">
        <f>VLOOKUP($B290,Snapshot!$D:$AJ,22,FALSE)</f>
        <v>6.5197033707720804</v>
      </c>
      <c r="AA290" s="150">
        <f>VLOOKUP($B290,Snapshot!$D:$AJ,23,FALSE)</f>
        <v>22.187627946799946</v>
      </c>
      <c r="AB290" s="151">
        <f>VLOOKUP($B290,Snapshot!$D:$AJ,24,FALSE)</f>
        <v>17.485565977144091</v>
      </c>
      <c r="AC290" s="152">
        <f>VLOOKUP($B290,Snapshot!$D:$AJ,25,FALSE)</f>
        <v>13.433274420712101</v>
      </c>
      <c r="AD290" s="151">
        <f>VLOOKUP($B290,Snapshot!$D:$AJ,26,FALSE)</f>
        <v>16.314086755156765</v>
      </c>
      <c r="AE290" s="151">
        <f>VLOOKUP($B290,Snapshot!$D:$AJ,27,FALSE)</f>
        <v>18.12930766776692</v>
      </c>
      <c r="AF290" s="262">
        <f>VLOOKUP($B290,Snapshot!$D:$AJ,28,FALSE)</f>
        <v>23.09362507538702</v>
      </c>
      <c r="AG290" s="152">
        <f>VLOOKUP($B290,Snapshot!$D:$AJ,29,FALSE)</f>
        <v>0</v>
      </c>
      <c r="AH290" s="150">
        <v>8.7498950000000004</v>
      </c>
      <c r="AI290" s="151">
        <v>10.654577</v>
      </c>
      <c r="AJ290" s="151">
        <v>13.358312145683835</v>
      </c>
      <c r="AK290" s="152">
        <v>15.61484769668917</v>
      </c>
      <c r="AL290" s="150">
        <f t="shared" ref="AL290:AL294" si="1668">IF(OR(AH290&lt;0,AI290&lt;0),"NM",IF(ISERROR((AI290/AH290*100-100)),"NA",(AI290/AH290*100-100)))</f>
        <v>21.768055502380307</v>
      </c>
      <c r="AM290" s="151">
        <f t="shared" ref="AM290:AM294" si="1669">IF(OR(AI290&lt;0,AJ290&lt;0),"NM",IF(ISERROR((AJ290/AI290*100-100)),"NA",(AJ290/AI290*100-100)))</f>
        <v>25.376278623579651</v>
      </c>
      <c r="AN290" s="152">
        <f t="shared" ref="AN290:AN294" si="1670">IF(OR(AJ290&lt;0,AK290&lt;0),"NM",IF(ISERROR((AK290/AJ290*100-100)),"NA",(AK290/AJ290*100-100)))</f>
        <v>16.892370281483778</v>
      </c>
      <c r="AO290" s="150">
        <v>4.5235110000000001</v>
      </c>
      <c r="AP290" s="151">
        <v>5.1757839999999993</v>
      </c>
      <c r="AQ290" s="151">
        <v>6.3847841203903899</v>
      </c>
      <c r="AR290" s="152">
        <v>7.9689164696440526</v>
      </c>
      <c r="AS290" s="150">
        <f t="shared" ref="AS290:AS294" si="1671">IF(OR(AO290&lt;0,AP290&lt;0),"NM",IF(ISERROR((AP290/AO290*100-100)),"NA",(AP290/AO290*100-100)))</f>
        <v>14.419617858782672</v>
      </c>
      <c r="AT290" s="151">
        <f t="shared" ref="AT290:AT294" si="1672">IF(OR(AP290&lt;0,AQ290&lt;0),"NM",IF(ISERROR((AQ290/AP290*100-100)),"NA",(AQ290/AP290*100-100)))</f>
        <v>23.358782367857529</v>
      </c>
      <c r="AU290" s="152">
        <f t="shared" ref="AU290:AU294" si="1673">IF(OR(AQ290&lt;0,AR290&lt;0),"NM",IF(ISERROR((AR290/AQ290*100-100)),"NA",(AR290/AQ290*100-100)))</f>
        <v>24.811055775473932</v>
      </c>
      <c r="AV290" s="150">
        <f t="shared" ref="AV290:AV294" si="1674">IF(OR(AI290&lt;0,AP290&lt;0),"NM",IF(ISERROR((AP290/AI290*100)),"NA",(AP290/AI290*100)))</f>
        <v>48.578033646948157</v>
      </c>
      <c r="AW290" s="151">
        <f t="shared" ref="AW290:AW294" si="1675">IF(OR(AJ290&lt;0,AQ290&lt;0),"NM",IF(ISERROR((AQ290/AJ290*100)),"NA",(AQ290/AJ290*100)))</f>
        <v>47.796338719733832</v>
      </c>
      <c r="AX290" s="152">
        <f t="shared" ref="AX290:AX294" si="1676">IF(OR(AK290&lt;0,AR290&lt;0),"NM",IF(ISERROR((AR290/AK290*100)),"NA",(AR290/AK290*100)))</f>
        <v>51.034224761178479</v>
      </c>
      <c r="AY290" s="150">
        <v>1.1815100000000005</v>
      </c>
      <c r="AZ290" s="151">
        <v>1.4850859999999999</v>
      </c>
      <c r="BA290" s="151">
        <v>1.9276389730411529</v>
      </c>
      <c r="BB290" s="152">
        <v>3.0276601689512255</v>
      </c>
      <c r="BC290" s="150">
        <f t="shared" ref="BC290:BC294" si="1677">IF(OR(AY290&lt;0,AZ290&lt;0),"NM",IF(ISERROR((AZ290/AY290*100-100)),"NA",(AZ290/AY290*100-100)))</f>
        <v>25.693900178584968</v>
      </c>
      <c r="BD290" s="151">
        <f t="shared" ref="BD290:BD294" si="1678">IF(OR(AZ290&lt;0,BA290&lt;0),"NM",IF(ISERROR((BA290/AZ290*100-100)),"NA",(BA290/AZ290*100-100)))</f>
        <v>29.799821225245751</v>
      </c>
      <c r="BE290" s="152">
        <f t="shared" ref="BE290:BE294" si="1679">IF(OR(BA290&lt;0,BB290&lt;0),"NM",IF(ISERROR((BB290/BA290*100-100)),"NA",(BB290/BA290*100-100)))</f>
        <v>57.065727104210623</v>
      </c>
      <c r="BF290" s="150">
        <f t="shared" ref="BF290:BF294" si="1680">IF(OR(AI290&lt;0,AZ290&lt;0),"NM",IF(ISERROR((AZ290/AI290*100)),"NA",(AZ290/AI290*100)))</f>
        <v>13.938479209451488</v>
      </c>
      <c r="BG290" s="151">
        <f t="shared" ref="BG290:BG294" si="1681">IF(OR(AJ290&lt;0,BA290&lt;0),"NM",IF(ISERROR((BA290/AJ290*100)),"NA",(BA290/AJ290*100)))</f>
        <v>14.430258493877062</v>
      </c>
      <c r="BH290" s="152">
        <f t="shared" ref="BH290:BH294" si="1682">IF(OR(AK290&lt;0,BB290&lt;0),"NM",IF(ISERROR((BB290/AK290*100)),"NA",(BB290/AK290*100)))</f>
        <v>19.389623438934876</v>
      </c>
      <c r="BI290" s="150">
        <v>22.8</v>
      </c>
      <c r="BJ290" s="151">
        <v>27.669999999999998</v>
      </c>
      <c r="BK290" s="151">
        <v>15.200000000000003</v>
      </c>
      <c r="BL290" s="152">
        <f t="shared" ref="BL290:BL294" si="1683">100-BI290-BJ290-BK290</f>
        <v>34.33</v>
      </c>
      <c r="BM290" s="151">
        <v>-22.777602024675744</v>
      </c>
      <c r="BN290" s="151">
        <v>3.1699039999999998</v>
      </c>
      <c r="BO290" s="151">
        <v>7.6161975149342886</v>
      </c>
      <c r="BP290" s="151"/>
      <c r="BQ290" s="152"/>
      <c r="BR290" s="150"/>
      <c r="BS290" s="151"/>
    </row>
    <row r="291" spans="2:71" ht="12.75">
      <c r="B291" s="252" t="s">
        <v>747</v>
      </c>
      <c r="C291" s="165" t="s">
        <v>1425</v>
      </c>
      <c r="D291" s="177" t="s">
        <v>109</v>
      </c>
      <c r="E291" s="105" t="s">
        <v>286</v>
      </c>
      <c r="F291" s="148">
        <f>VLOOKUP($B291,Snapshot!$D:$AJ,2,FALSE)</f>
        <v>1730.4</v>
      </c>
      <c r="G291" s="148">
        <f>VLOOKUP($B291,Snapshot!$D:$AJ,3,FALSE)</f>
        <v>2100</v>
      </c>
      <c r="H291" s="148">
        <f t="shared" si="1664"/>
        <v>21.359223300970868</v>
      </c>
      <c r="I291" s="149">
        <f>VLOOKUP($B291,Snapshot!$D:$AJ,8,FALSE)</f>
        <v>0.63921391397849459</v>
      </c>
      <c r="J291" s="250">
        <f>IF(VLOOKUP($B291,Snapshot!$D:$AJ,28,FALSE)="#N/A N/A","NA",VLOOKUP($B291,Snapshot!$D:$AJ,30,FALSE))</f>
        <v>-6.9477289999999998</v>
      </c>
      <c r="K291" s="154">
        <f>IF(VLOOKUP($B291,Snapshot!$D:$AJ,29,FALSE)="#N/A N/A","NA",VLOOKUP($B291,Snapshot!$D:$AJ,31,FALSE))</f>
        <v>3.2242690000000001</v>
      </c>
      <c r="L291" s="154">
        <f>IF(VLOOKUP($B291,Snapshot!$D:$AJ,30,FALSE)="#N/A N/A","NA",VLOOKUP($B291,Snapshot!$D:$AJ,32,FALSE))</f>
        <v>-33.177579999999999</v>
      </c>
      <c r="M291" s="155">
        <f>IF(VLOOKUP($B291,Snapshot!$D:$AJ,31,FALSE)="#N/A N/A","NA",VLOOKUP($B291,Snapshot!$D:$AJ,33,FALSE))</f>
        <v>-21.610910000000001</v>
      </c>
      <c r="N291" s="150">
        <f>VLOOKUP($B291,Snapshot!$D:$AJ,10,FALSE)</f>
        <v>33.622679540947345</v>
      </c>
      <c r="O291" s="151">
        <f>VLOOKUP($B291,Snapshot!$D:$AJ,11,FALSE)</f>
        <v>18.244741376507669</v>
      </c>
      <c r="P291" s="151">
        <f>VLOOKUP($B291,Snapshot!$D:$AJ,12,FALSE)</f>
        <v>29.679651566412595</v>
      </c>
      <c r="Q291" s="152">
        <f>VLOOKUP($B291,Snapshot!$D:$AJ,13,FALSE)</f>
        <v>52.06162538245308</v>
      </c>
      <c r="R291" s="150">
        <f t="shared" si="1665"/>
        <v>-45.736801392380613</v>
      </c>
      <c r="S291" s="151">
        <f t="shared" si="1666"/>
        <v>62.67510157545324</v>
      </c>
      <c r="T291" s="152">
        <f t="shared" si="1667"/>
        <v>75.411848302725247</v>
      </c>
      <c r="U291" s="150">
        <f>VLOOKUP($B291,Snapshot!$D:$AJ,17,FALSE)</f>
        <v>94.843766995135439</v>
      </c>
      <c r="V291" s="151">
        <f>VLOOKUP($B291,Snapshot!$D:$AJ,18,FALSE)</f>
        <v>58.302571245756546</v>
      </c>
      <c r="W291" s="152">
        <f>VLOOKUP($B291,Snapshot!$D:$AJ,19,FALSE)</f>
        <v>33.237533159754484</v>
      </c>
      <c r="X291" s="150">
        <f>VLOOKUP($B291,Snapshot!$D:$AJ,20,FALSE)</f>
        <v>7.8697342421598915</v>
      </c>
      <c r="Y291" s="151">
        <f>VLOOKUP($B291,Snapshot!$D:$AJ,21,FALSE)</f>
        <v>6.9338031666809918</v>
      </c>
      <c r="Z291" s="152">
        <f>VLOOKUP($B291,Snapshot!$D:$AJ,22,FALSE)</f>
        <v>5.7369889516000505</v>
      </c>
      <c r="AA291" s="150">
        <f>VLOOKUP($B291,Snapshot!$D:$AJ,23,FALSE)</f>
        <v>48.715208780678267</v>
      </c>
      <c r="AB291" s="151">
        <f>VLOOKUP($B291,Snapshot!$D:$AJ,24,FALSE)</f>
        <v>34.242769754133271</v>
      </c>
      <c r="AC291" s="152">
        <f>VLOOKUP($B291,Snapshot!$D:$AJ,25,FALSE)</f>
        <v>22.112856137988654</v>
      </c>
      <c r="AD291" s="151">
        <f>VLOOKUP($B291,Snapshot!$D:$AJ,26,FALSE)</f>
        <v>8.65725335567104</v>
      </c>
      <c r="AE291" s="151">
        <f>VLOOKUP($B291,Snapshot!$D:$AJ,27,FALSE)</f>
        <v>12.644694975674508</v>
      </c>
      <c r="AF291" s="262">
        <f>VLOOKUP($B291,Snapshot!$D:$AJ,28,FALSE)</f>
        <v>18.890913905125355</v>
      </c>
      <c r="AG291" s="152">
        <f>VLOOKUP($B291,Snapshot!$D:$AJ,29,FALSE)</f>
        <v>0</v>
      </c>
      <c r="AH291" s="150">
        <v>5.7375100000000003</v>
      </c>
      <c r="AI291" s="151">
        <v>5.8075199999999993</v>
      </c>
      <c r="AJ291" s="151">
        <v>7.6227926000000021</v>
      </c>
      <c r="AK291" s="152">
        <v>10.303543462000004</v>
      </c>
      <c r="AL291" s="150">
        <f t="shared" si="1668"/>
        <v>1.2202157381860701</v>
      </c>
      <c r="AM291" s="151">
        <f t="shared" si="1669"/>
        <v>31.257276772185094</v>
      </c>
      <c r="AN291" s="152">
        <f t="shared" si="1670"/>
        <v>35.16756919242431</v>
      </c>
      <c r="AO291" s="150">
        <v>1.5396899999999996</v>
      </c>
      <c r="AP291" s="151">
        <v>1.1270199999999995</v>
      </c>
      <c r="AQ291" s="151">
        <v>1.6029461488000016</v>
      </c>
      <c r="AR291" s="152">
        <v>2.4728504308800003</v>
      </c>
      <c r="AS291" s="150">
        <f t="shared" si="1671"/>
        <v>-26.802148484435193</v>
      </c>
      <c r="AT291" s="151">
        <f t="shared" si="1672"/>
        <v>42.228722542634756</v>
      </c>
      <c r="AU291" s="152">
        <f t="shared" si="1673"/>
        <v>54.269089621708559</v>
      </c>
      <c r="AV291" s="150">
        <f t="shared" si="1674"/>
        <v>19.406218144750248</v>
      </c>
      <c r="AW291" s="151">
        <f t="shared" si="1675"/>
        <v>21.028332173172352</v>
      </c>
      <c r="AX291" s="152">
        <f t="shared" si="1676"/>
        <v>23.999999999999993</v>
      </c>
      <c r="AY291" s="150">
        <v>1.0341999999999993</v>
      </c>
      <c r="AZ291" s="151">
        <v>0.56118999999999941</v>
      </c>
      <c r="BA291" s="151">
        <v>0.91291640253128492</v>
      </c>
      <c r="BB291" s="152">
        <v>1.6013635351388742</v>
      </c>
      <c r="BC291" s="150">
        <f t="shared" si="1677"/>
        <v>-45.736801392380613</v>
      </c>
      <c r="BD291" s="151">
        <f t="shared" si="1678"/>
        <v>62.675101575453226</v>
      </c>
      <c r="BE291" s="152">
        <f t="shared" si="1679"/>
        <v>75.411848302725247</v>
      </c>
      <c r="BF291" s="150">
        <f t="shared" si="1680"/>
        <v>9.6631608672892977</v>
      </c>
      <c r="BG291" s="151">
        <f t="shared" si="1681"/>
        <v>11.976141165526197</v>
      </c>
      <c r="BH291" s="152">
        <f t="shared" si="1682"/>
        <v>15.541871988455089</v>
      </c>
      <c r="BI291" s="150">
        <v>36.42</v>
      </c>
      <c r="BJ291" s="151">
        <v>7.75</v>
      </c>
      <c r="BK291" s="151">
        <v>15.96</v>
      </c>
      <c r="BL291" s="152">
        <f t="shared" si="1683"/>
        <v>39.869999999999997</v>
      </c>
      <c r="BM291" s="151">
        <v>-37.75539568345323</v>
      </c>
      <c r="BN291" s="151">
        <v>-33.177579999999999</v>
      </c>
      <c r="BO291" s="151">
        <v>5.1265235603345278</v>
      </c>
      <c r="BP291" s="151"/>
      <c r="BQ291" s="152"/>
      <c r="BR291" s="150"/>
      <c r="BS291" s="151"/>
    </row>
    <row r="292" spans="2:71" ht="12.75">
      <c r="B292" s="252" t="s">
        <v>690</v>
      </c>
      <c r="C292" s="165" t="s">
        <v>1426</v>
      </c>
      <c r="D292" s="177" t="s">
        <v>109</v>
      </c>
      <c r="E292" s="105" t="s">
        <v>287</v>
      </c>
      <c r="F292" s="148">
        <f>VLOOKUP($B292,Snapshot!$D:$AJ,2,FALSE)</f>
        <v>672.4</v>
      </c>
      <c r="G292" s="148">
        <f>VLOOKUP($B292,Snapshot!$D:$AJ,3,FALSE)</f>
        <v>550</v>
      </c>
      <c r="H292" s="148">
        <f t="shared" si="1664"/>
        <v>-18.203450327186204</v>
      </c>
      <c r="I292" s="149">
        <f>VLOOKUP($B292,Snapshot!$D:$AJ,8,FALSE)</f>
        <v>5.3588888888888881</v>
      </c>
      <c r="J292" s="250">
        <f>IF(VLOOKUP($B292,Snapshot!$D:$AJ,28,FALSE)="#N/A N/A","NA",VLOOKUP($B292,Snapshot!$D:$AJ,30,FALSE))</f>
        <v>66.373869999999997</v>
      </c>
      <c r="K292" s="154">
        <f>IF(VLOOKUP($B292,Snapshot!$D:$AJ,29,FALSE)="#N/A N/A","NA",VLOOKUP($B292,Snapshot!$D:$AJ,31,FALSE))</f>
        <v>69.434290000000004</v>
      </c>
      <c r="L292" s="154">
        <f>IF(VLOOKUP($B292,Snapshot!$D:$AJ,30,FALSE)="#N/A N/A","NA",VLOOKUP($B292,Snapshot!$D:$AJ,32,FALSE))</f>
        <v>-21.195430000000002</v>
      </c>
      <c r="M292" s="155">
        <f>IF(VLOOKUP($B292,Snapshot!$D:$AJ,31,FALSE)="#N/A N/A","NA",VLOOKUP($B292,Snapshot!$D:$AJ,33,FALSE))</f>
        <v>5.8397629999999996</v>
      </c>
      <c r="N292" s="150">
        <f>VLOOKUP($B292,Snapshot!$D:$AJ,10,FALSE)</f>
        <v>-28.020504731861198</v>
      </c>
      <c r="O292" s="151">
        <f>VLOOKUP($B292,Snapshot!$D:$AJ,11,FALSE)</f>
        <v>-22.374213836477988</v>
      </c>
      <c r="P292" s="151">
        <f>VLOOKUP($B292,Snapshot!$D:$AJ,12,FALSE)</f>
        <v>-33.163172796875017</v>
      </c>
      <c r="Q292" s="152">
        <f>VLOOKUP($B292,Snapshot!$D:$AJ,13,FALSE)</f>
        <v>-13.822807082429106</v>
      </c>
      <c r="R292" s="150" t="str">
        <f t="shared" si="1665"/>
        <v>Loss</v>
      </c>
      <c r="S292" s="151" t="str">
        <f t="shared" si="1666"/>
        <v>Loss</v>
      </c>
      <c r="T292" s="152" t="str">
        <f t="shared" si="1667"/>
        <v>Loss</v>
      </c>
      <c r="U292" s="150" t="str">
        <f>VLOOKUP($B292,Snapshot!$D:$AJ,17,FALSE)</f>
        <v>NM</v>
      </c>
      <c r="V292" s="151" t="str">
        <f>VLOOKUP($B292,Snapshot!$D:$AJ,18,FALSE)</f>
        <v>NM</v>
      </c>
      <c r="W292" s="152" t="str">
        <f>VLOOKUP($B292,Snapshot!$D:$AJ,19,FALSE)</f>
        <v>NM</v>
      </c>
      <c r="X292" s="150">
        <f>VLOOKUP($B292,Snapshot!$D:$AJ,20,FALSE)</f>
        <v>3.2157733261144195</v>
      </c>
      <c r="Y292" s="151">
        <f>VLOOKUP($B292,Snapshot!$D:$AJ,21,FALSE)</f>
        <v>3.5649218425782774</v>
      </c>
      <c r="Z292" s="152">
        <f>VLOOKUP($B292,Snapshot!$D:$AJ,22,FALSE)</f>
        <v>3.7723138429028902</v>
      </c>
      <c r="AA292" s="150" t="str">
        <f>VLOOKUP($B292,Snapshot!$D:$AJ,23,FALSE)</f>
        <v>NM</v>
      </c>
      <c r="AB292" s="151" t="str">
        <f>VLOOKUP($B292,Snapshot!$D:$AJ,24,FALSE)</f>
        <v>NM</v>
      </c>
      <c r="AC292" s="152" t="str">
        <f>VLOOKUP($B292,Snapshot!$D:$AJ,25,FALSE)</f>
        <v>NM</v>
      </c>
      <c r="AD292" s="151">
        <f>VLOOKUP($B292,Snapshot!$D:$AJ,26,FALSE)</f>
        <v>-10.824873627397656</v>
      </c>
      <c r="AE292" s="151">
        <f>VLOOKUP($B292,Snapshot!$D:$AJ,27,FALSE)</f>
        <v>-16.841028417842445</v>
      </c>
      <c r="AF292" s="262">
        <f>VLOOKUP($B292,Snapshot!$D:$AJ,28,FALSE)</f>
        <v>-7.6068126582415436</v>
      </c>
      <c r="AG292" s="152">
        <f>VLOOKUP($B292,Snapshot!$D:$AJ,29,FALSE)</f>
        <v>0</v>
      </c>
      <c r="AH292" s="150">
        <v>79.903000000000006</v>
      </c>
      <c r="AI292" s="151">
        <v>99.78</v>
      </c>
      <c r="AJ292" s="151">
        <v>74.076634999999996</v>
      </c>
      <c r="AK292" s="152">
        <v>90.461533559999992</v>
      </c>
      <c r="AL292" s="150">
        <f t="shared" si="1668"/>
        <v>24.876412650338537</v>
      </c>
      <c r="AM292" s="151">
        <f t="shared" si="1669"/>
        <v>-25.760037081579483</v>
      </c>
      <c r="AN292" s="152">
        <f t="shared" si="1670"/>
        <v>22.11884835211535</v>
      </c>
      <c r="AO292" s="150">
        <v>-16.315000000000001</v>
      </c>
      <c r="AP292" s="151">
        <v>-9.07</v>
      </c>
      <c r="AQ292" s="151">
        <v>-18.194529925000008</v>
      </c>
      <c r="AR292" s="152">
        <v>-6.2315290330800126</v>
      </c>
      <c r="AS292" s="150" t="str">
        <f t="shared" si="1671"/>
        <v>NM</v>
      </c>
      <c r="AT292" s="151" t="str">
        <f t="shared" si="1672"/>
        <v>NM</v>
      </c>
      <c r="AU292" s="152" t="str">
        <f t="shared" si="1673"/>
        <v>NM</v>
      </c>
      <c r="AV292" s="150" t="str">
        <f t="shared" si="1674"/>
        <v>NM</v>
      </c>
      <c r="AW292" s="151" t="str">
        <f t="shared" si="1675"/>
        <v>NM</v>
      </c>
      <c r="AX292" s="152" t="str">
        <f t="shared" si="1676"/>
        <v>NM</v>
      </c>
      <c r="AY292" s="150">
        <v>-17.765000000000001</v>
      </c>
      <c r="AZ292" s="151">
        <v>-14.23</v>
      </c>
      <c r="BA292" s="151">
        <v>-21.489735972375009</v>
      </c>
      <c r="BB292" s="152">
        <v>-9.1230526744032101</v>
      </c>
      <c r="BC292" s="150" t="str">
        <f t="shared" si="1677"/>
        <v>NM</v>
      </c>
      <c r="BD292" s="151" t="str">
        <f t="shared" si="1678"/>
        <v>NM</v>
      </c>
      <c r="BE292" s="152" t="str">
        <f t="shared" si="1679"/>
        <v>NM</v>
      </c>
      <c r="BF292" s="150" t="str">
        <f t="shared" si="1680"/>
        <v>NM</v>
      </c>
      <c r="BG292" s="151" t="str">
        <f t="shared" si="1681"/>
        <v>NM</v>
      </c>
      <c r="BH292" s="152" t="str">
        <f t="shared" si="1682"/>
        <v>NM</v>
      </c>
      <c r="BI292" s="150">
        <v>0</v>
      </c>
      <c r="BJ292" s="151">
        <v>58.24</v>
      </c>
      <c r="BK292" s="151">
        <v>7.1499999999999986</v>
      </c>
      <c r="BL292" s="152">
        <f t="shared" si="1683"/>
        <v>34.61</v>
      </c>
      <c r="BM292" s="151">
        <v>-32.645497345487328</v>
      </c>
      <c r="BN292" s="151">
        <v>-21.195430000000002</v>
      </c>
      <c r="BO292" s="151">
        <v>68.274304611708487</v>
      </c>
      <c r="BP292" s="151"/>
      <c r="BQ292" s="152"/>
      <c r="BR292" s="150"/>
      <c r="BS292" s="151"/>
    </row>
    <row r="293" spans="2:71" ht="12.75">
      <c r="B293" s="252" t="s">
        <v>533</v>
      </c>
      <c r="C293" s="165" t="s">
        <v>1427</v>
      </c>
      <c r="D293" s="177" t="s">
        <v>109</v>
      </c>
      <c r="E293" s="105" t="s">
        <v>287</v>
      </c>
      <c r="F293" s="148">
        <f>VLOOKUP($B293,Snapshot!$D:$AJ,2,FALSE)</f>
        <v>610.6</v>
      </c>
      <c r="G293" s="148">
        <f>VLOOKUP($B293,Snapshot!$D:$AJ,3,FALSE)</f>
        <v>550</v>
      </c>
      <c r="H293" s="148">
        <f t="shared" si="1664"/>
        <v>-9.9246642646577072</v>
      </c>
      <c r="I293" s="149">
        <f>VLOOKUP($B293,Snapshot!$D:$AJ,8,FALSE)</f>
        <v>5.4998655913978496</v>
      </c>
      <c r="J293" s="250">
        <f>IF(VLOOKUP($B293,Snapshot!$D:$AJ,28,FALSE)="#N/A N/A","NA",VLOOKUP($B293,Snapshot!$D:$AJ,30,FALSE))</f>
        <v>7.4905400000000002</v>
      </c>
      <c r="K293" s="154">
        <f>IF(VLOOKUP($B293,Snapshot!$D:$AJ,29,FALSE)="#N/A N/A","NA",VLOOKUP($B293,Snapshot!$D:$AJ,31,FALSE))</f>
        <v>33.932879999999997</v>
      </c>
      <c r="L293" s="154">
        <f>IF(VLOOKUP($B293,Snapshot!$D:$AJ,30,FALSE)="#N/A N/A","NA",VLOOKUP($B293,Snapshot!$D:$AJ,32,FALSE))</f>
        <v>-0.69122159999999999</v>
      </c>
      <c r="M293" s="155">
        <f>IF(VLOOKUP($B293,Snapshot!$D:$AJ,31,FALSE)="#N/A N/A","NA",VLOOKUP($B293,Snapshot!$D:$AJ,33,FALSE))</f>
        <v>3.931915</v>
      </c>
      <c r="N293" s="150">
        <f>VLOOKUP($B293,Snapshot!$D:$AJ,10,FALSE)</f>
        <v>58.490196078431374</v>
      </c>
      <c r="O293" s="151">
        <f>VLOOKUP($B293,Snapshot!$D:$AJ,11,FALSE)</f>
        <v>3.6601307189542482</v>
      </c>
      <c r="P293" s="151">
        <f>VLOOKUP($B293,Snapshot!$D:$AJ,12,FALSE)</f>
        <v>26.090180293873953</v>
      </c>
      <c r="Q293" s="152">
        <f>VLOOKUP($B293,Snapshot!$D:$AJ,13,FALSE)</f>
        <v>45.005398251085005</v>
      </c>
      <c r="R293" s="150">
        <f t="shared" si="1665"/>
        <v>-93.742317577382948</v>
      </c>
      <c r="S293" s="151">
        <f t="shared" si="1666"/>
        <v>612.82099731477058</v>
      </c>
      <c r="T293" s="152">
        <f t="shared" si="1667"/>
        <v>72.499376179674769</v>
      </c>
      <c r="U293" s="150">
        <f>VLOOKUP($B293,Snapshot!$D:$AJ,17,FALSE)</f>
        <v>166.82464285714286</v>
      </c>
      <c r="V293" s="151">
        <f>VLOOKUP($B293,Snapshot!$D:$AJ,18,FALSE)</f>
        <v>23.403441184473937</v>
      </c>
      <c r="W293" s="152">
        <f>VLOOKUP($B293,Snapshot!$D:$AJ,19,FALSE)</f>
        <v>13.567261344816107</v>
      </c>
      <c r="X293" s="150">
        <f>VLOOKUP($B293,Snapshot!$D:$AJ,20,FALSE)</f>
        <v>1.2430080219292943</v>
      </c>
      <c r="Y293" s="151">
        <f>VLOOKUP($B293,Snapshot!$D:$AJ,21,FALSE)</f>
        <v>1.2068067956722772</v>
      </c>
      <c r="Z293" s="152">
        <f>VLOOKUP($B293,Snapshot!$D:$AJ,22,FALSE)</f>
        <v>1.104295090075657</v>
      </c>
      <c r="AA293" s="150">
        <f>VLOOKUP($B293,Snapshot!$D:$AJ,23,FALSE)</f>
        <v>12.903150498640073</v>
      </c>
      <c r="AB293" s="151">
        <f>VLOOKUP($B293,Snapshot!$D:$AJ,24,FALSE)</f>
        <v>9.0089009382635687</v>
      </c>
      <c r="AC293" s="152">
        <f>VLOOKUP($B293,Snapshot!$D:$AJ,25,FALSE)</f>
        <v>7.235066306408255</v>
      </c>
      <c r="AD293" s="151">
        <f>VLOOKUP($B293,Snapshot!$D:$AJ,26,FALSE)</f>
        <v>1.083905932449434</v>
      </c>
      <c r="AE293" s="151">
        <f>VLOOKUP($B293,Snapshot!$D:$AJ,27,FALSE)</f>
        <v>7.9268155813517582</v>
      </c>
      <c r="AF293" s="262">
        <f>VLOOKUP($B293,Snapshot!$D:$AJ,28,FALSE)</f>
        <v>12.876909937411412</v>
      </c>
      <c r="AG293" s="152">
        <f>VLOOKUP($B293,Snapshot!$D:$AJ,29,FALSE)</f>
        <v>1.8375368490009827</v>
      </c>
      <c r="AH293" s="150">
        <v>535.76</v>
      </c>
      <c r="AI293" s="151">
        <v>430.98</v>
      </c>
      <c r="AJ293" s="151">
        <v>456.9273</v>
      </c>
      <c r="AK293" s="152">
        <v>501.48650699999996</v>
      </c>
      <c r="AL293" s="150">
        <f t="shared" si="1668"/>
        <v>-19.557264446767206</v>
      </c>
      <c r="AM293" s="151">
        <f t="shared" si="1669"/>
        <v>6.0205345955728831</v>
      </c>
      <c r="AN293" s="152">
        <f t="shared" si="1670"/>
        <v>9.7519248685731696</v>
      </c>
      <c r="AO293" s="150">
        <v>111.6</v>
      </c>
      <c r="AP293" s="151">
        <v>55.15</v>
      </c>
      <c r="AQ293" s="151">
        <v>77.354982599999929</v>
      </c>
      <c r="AR293" s="152">
        <v>92.273517288000036</v>
      </c>
      <c r="AS293" s="150">
        <f t="shared" si="1671"/>
        <v>-50.582437275985662</v>
      </c>
      <c r="AT293" s="151">
        <f t="shared" si="1672"/>
        <v>40.262887760652632</v>
      </c>
      <c r="AU293" s="152">
        <f t="shared" si="1673"/>
        <v>19.285809635745579</v>
      </c>
      <c r="AV293" s="150">
        <f t="shared" si="1674"/>
        <v>12.796417467167851</v>
      </c>
      <c r="AW293" s="151">
        <f t="shared" si="1675"/>
        <v>16.929385177904656</v>
      </c>
      <c r="AX293" s="152">
        <f t="shared" si="1676"/>
        <v>18.400000000000009</v>
      </c>
      <c r="AY293" s="150">
        <v>44.744999999999997</v>
      </c>
      <c r="AZ293" s="151">
        <v>2.8</v>
      </c>
      <c r="BA293" s="151">
        <v>19.958987924813574</v>
      </c>
      <c r="BB293" s="152">
        <v>34.42912966208003</v>
      </c>
      <c r="BC293" s="150">
        <f t="shared" si="1677"/>
        <v>-93.742317577382948</v>
      </c>
      <c r="BD293" s="151">
        <f t="shared" si="1678"/>
        <v>612.82099731477058</v>
      </c>
      <c r="BE293" s="152">
        <f t="shared" si="1679"/>
        <v>72.499376179674755</v>
      </c>
      <c r="BF293" s="150">
        <f t="shared" si="1680"/>
        <v>0.64968211981994517</v>
      </c>
      <c r="BG293" s="151">
        <f t="shared" si="1681"/>
        <v>4.3680882986885603</v>
      </c>
      <c r="BH293" s="152">
        <f t="shared" si="1682"/>
        <v>6.8654149576311596</v>
      </c>
      <c r="BI293" s="150">
        <v>32.35</v>
      </c>
      <c r="BJ293" s="151">
        <v>37.82</v>
      </c>
      <c r="BK293" s="151">
        <v>15.740000000000004</v>
      </c>
      <c r="BL293" s="152">
        <f t="shared" si="1683"/>
        <v>14.090000000000002</v>
      </c>
      <c r="BM293" s="151">
        <v>-3.8425196850393633</v>
      </c>
      <c r="BN293" s="151">
        <v>-0.69122159999999999</v>
      </c>
      <c r="BO293" s="151">
        <v>17.736088458781364</v>
      </c>
      <c r="BP293" s="151"/>
      <c r="BQ293" s="152"/>
      <c r="BR293" s="150"/>
      <c r="BS293" s="151"/>
    </row>
    <row r="294" spans="2:71" ht="12.75">
      <c r="B294" s="252" t="s">
        <v>689</v>
      </c>
      <c r="C294" s="165" t="s">
        <v>1428</v>
      </c>
      <c r="D294" s="177" t="s">
        <v>109</v>
      </c>
      <c r="E294" s="105" t="s">
        <v>286</v>
      </c>
      <c r="F294" s="148">
        <f>VLOOKUP($B294,Snapshot!$D:$AJ,2,FALSE)</f>
        <v>278.25</v>
      </c>
      <c r="G294" s="148">
        <f>VLOOKUP($B294,Snapshot!$D:$AJ,3,FALSE)</f>
        <v>300</v>
      </c>
      <c r="H294" s="148">
        <f t="shared" si="1664"/>
        <v>7.8167115902964923</v>
      </c>
      <c r="I294" s="149">
        <f>VLOOKUP($B294,Snapshot!$D:$AJ,8,FALSE)</f>
        <v>29.193130645664876</v>
      </c>
      <c r="J294" s="250">
        <f>IF(VLOOKUP($B294,Snapshot!$D:$AJ,28,FALSE)="#N/A N/A","NA",VLOOKUP($B294,Snapshot!$D:$AJ,30,FALSE))</f>
        <v>39.020740000000004</v>
      </c>
      <c r="K294" s="154">
        <f>IF(VLOOKUP($B294,Snapshot!$D:$AJ,29,FALSE)="#N/A N/A","NA",VLOOKUP($B294,Snapshot!$D:$AJ,31,FALSE))</f>
        <v>55.013930000000002</v>
      </c>
      <c r="L294" s="154">
        <f>IF(VLOOKUP($B294,Snapshot!$D:$AJ,30,FALSE)="#N/A N/A","NA",VLOOKUP($B294,Snapshot!$D:$AJ,32,FALSE))</f>
        <v>178.02760000000001</v>
      </c>
      <c r="M294" s="155">
        <f>IF(VLOOKUP($B294,Snapshot!$D:$AJ,31,FALSE)="#N/A N/A","NA",VLOOKUP($B294,Snapshot!$D:$AJ,33,FALSE))</f>
        <v>124.93940000000001</v>
      </c>
      <c r="N294" s="150">
        <f>VLOOKUP($B294,Snapshot!$D:$AJ,10,FALSE)</f>
        <v>-1.1669441119570518</v>
      </c>
      <c r="O294" s="151">
        <f>VLOOKUP($B294,Snapshot!$D:$AJ,11,FALSE)</f>
        <v>0.40774616608451425</v>
      </c>
      <c r="P294" s="151">
        <f>VLOOKUP($B294,Snapshot!$D:$AJ,12,FALSE)</f>
        <v>0.94292094456082864</v>
      </c>
      <c r="Q294" s="152">
        <f>VLOOKUP($B294,Snapshot!$D:$AJ,13,FALSE)</f>
        <v>3.1979723731231924</v>
      </c>
      <c r="R294" s="150" t="str">
        <f t="shared" si="1665"/>
        <v>LP</v>
      </c>
      <c r="S294" s="151">
        <f t="shared" si="1666"/>
        <v>131.25194618393735</v>
      </c>
      <c r="T294" s="152">
        <f t="shared" si="1667"/>
        <v>239.15593789388865</v>
      </c>
      <c r="U294" s="150">
        <f>VLOOKUP($B294,Snapshot!$D:$AJ,17,FALSE)</f>
        <v>682.40984991217954</v>
      </c>
      <c r="V294" s="151">
        <f>VLOOKUP($B294,Snapshot!$D:$AJ,18,FALSE)</f>
        <v>295.09366782556378</v>
      </c>
      <c r="W294" s="152">
        <f>VLOOKUP($B294,Snapshot!$D:$AJ,19,FALSE)</f>
        <v>87.008256337204216</v>
      </c>
      <c r="X294" s="150">
        <f>VLOOKUP($B294,Snapshot!$D:$AJ,20,FALSE)</f>
        <v>11.73398605394479</v>
      </c>
      <c r="Y294" s="151">
        <f>VLOOKUP($B294,Snapshot!$D:$AJ,21,FALSE)</f>
        <v>11.285244139800897</v>
      </c>
      <c r="Z294" s="152">
        <f>VLOOKUP($B294,Snapshot!$D:$AJ,22,FALSE)</f>
        <v>9.9895660463678073</v>
      </c>
      <c r="AA294" s="150">
        <f>VLOOKUP($B294,Snapshot!$D:$AJ,23,FALSE)</f>
        <v>5938.7738929575007</v>
      </c>
      <c r="AB294" s="151">
        <f>VLOOKUP($B294,Snapshot!$D:$AJ,24,FALSE)</f>
        <v>354.34037713935965</v>
      </c>
      <c r="AC294" s="152">
        <f>VLOOKUP($B294,Snapshot!$D:$AJ,25,FALSE)</f>
        <v>77.469625751378402</v>
      </c>
      <c r="AD294" s="151">
        <f>VLOOKUP($B294,Snapshot!$D:$AJ,26,FALSE)</f>
        <v>1.7605987038783331</v>
      </c>
      <c r="AE294" s="151">
        <f>VLOOKUP($B294,Snapshot!$D:$AJ,27,FALSE)</f>
        <v>3.8988437959651421</v>
      </c>
      <c r="AF294" s="262">
        <f>VLOOKUP($B294,Snapshot!$D:$AJ,28,FALSE)</f>
        <v>12.180396272352583</v>
      </c>
      <c r="AG294" s="152">
        <f>VLOOKUP($B294,Snapshot!$D:$AJ,29,FALSE)</f>
        <v>0</v>
      </c>
      <c r="AH294" s="150">
        <v>70.793999999999997</v>
      </c>
      <c r="AI294" s="151">
        <v>121.14</v>
      </c>
      <c r="AJ294" s="151">
        <v>201.95635227318823</v>
      </c>
      <c r="AK294" s="152">
        <v>315.74584598871343</v>
      </c>
      <c r="AL294" s="150">
        <f t="shared" si="1668"/>
        <v>71.116196287821026</v>
      </c>
      <c r="AM294" s="151">
        <f t="shared" si="1669"/>
        <v>66.713184970437709</v>
      </c>
      <c r="AN294" s="152">
        <f t="shared" si="1670"/>
        <v>56.343607138240003</v>
      </c>
      <c r="AO294" s="150">
        <v>-12.113</v>
      </c>
      <c r="AP294" s="151">
        <v>0.42</v>
      </c>
      <c r="AQ294" s="151">
        <v>7.0767360156025827</v>
      </c>
      <c r="AR294" s="152">
        <v>32.740631126671524</v>
      </c>
      <c r="AS294" s="150" t="str">
        <f t="shared" si="1671"/>
        <v>NM</v>
      </c>
      <c r="AT294" s="151">
        <f t="shared" si="1672"/>
        <v>1584.9371465720435</v>
      </c>
      <c r="AU294" s="152">
        <f t="shared" si="1673"/>
        <v>362.65158195085883</v>
      </c>
      <c r="AV294" s="150">
        <f t="shared" si="1674"/>
        <v>0.34670629024269439</v>
      </c>
      <c r="AW294" s="151">
        <f t="shared" si="1675"/>
        <v>3.5040918178348832</v>
      </c>
      <c r="AX294" s="152">
        <f t="shared" si="1676"/>
        <v>10.369299087419146</v>
      </c>
      <c r="AY294" s="150">
        <v>-9.7170000000000005</v>
      </c>
      <c r="AZ294" s="151">
        <v>3.51</v>
      </c>
      <c r="BA294" s="151">
        <v>8.1169433110562057</v>
      </c>
      <c r="BB294" s="152">
        <v>27.529095214927924</v>
      </c>
      <c r="BC294" s="150" t="str">
        <f t="shared" si="1677"/>
        <v>NM</v>
      </c>
      <c r="BD294" s="151">
        <f t="shared" si="1678"/>
        <v>131.25194618393752</v>
      </c>
      <c r="BE294" s="152">
        <f t="shared" si="1679"/>
        <v>239.15593789388851</v>
      </c>
      <c r="BF294" s="150">
        <f t="shared" si="1680"/>
        <v>2.8974739970282317</v>
      </c>
      <c r="BG294" s="151">
        <f t="shared" si="1681"/>
        <v>4.019157218722361</v>
      </c>
      <c r="BH294" s="152">
        <f t="shared" si="1682"/>
        <v>8.7187513516526103</v>
      </c>
      <c r="BI294" s="150">
        <v>0</v>
      </c>
      <c r="BJ294" s="151">
        <v>55.56</v>
      </c>
      <c r="BK294" s="151">
        <v>15.790000000000003</v>
      </c>
      <c r="BL294" s="152">
        <f t="shared" si="1683"/>
        <v>28.649999999999995</v>
      </c>
      <c r="BM294" s="151">
        <v>-6.6901408450704167</v>
      </c>
      <c r="BN294" s="151">
        <v>178.02760000000001</v>
      </c>
      <c r="BO294" s="151">
        <v>207.48636367980882</v>
      </c>
      <c r="BP294" s="151"/>
      <c r="BQ294" s="152"/>
      <c r="BR294" s="150"/>
      <c r="BS294" s="151"/>
    </row>
    <row r="295" spans="2:71" ht="12.75">
      <c r="B295" s="252"/>
      <c r="C295" s="165"/>
      <c r="D295" s="177"/>
      <c r="E295" s="105"/>
      <c r="F295" s="148"/>
      <c r="G295" s="148"/>
      <c r="H295" s="148"/>
      <c r="I295" s="149"/>
      <c r="J295" s="250"/>
      <c r="K295" s="154"/>
      <c r="L295" s="154"/>
      <c r="M295" s="155"/>
      <c r="N295" s="150"/>
      <c r="O295" s="151"/>
      <c r="P295" s="151"/>
      <c r="Q295" s="152"/>
      <c r="R295" s="150"/>
      <c r="S295" s="151"/>
      <c r="T295" s="152"/>
      <c r="U295" s="150"/>
      <c r="V295" s="151"/>
      <c r="W295" s="152"/>
      <c r="X295" s="150"/>
      <c r="Y295" s="151"/>
      <c r="Z295" s="152"/>
      <c r="AA295" s="150"/>
      <c r="AB295" s="151"/>
      <c r="AC295" s="152"/>
      <c r="AD295" s="151"/>
      <c r="AE295" s="151"/>
      <c r="AF295" s="262"/>
      <c r="AG295" s="152"/>
      <c r="AH295" s="150"/>
      <c r="AI295" s="151"/>
      <c r="AJ295" s="151"/>
      <c r="AK295" s="152"/>
      <c r="AL295" s="150"/>
      <c r="AM295" s="151"/>
      <c r="AN295" s="152"/>
      <c r="AO295" s="150"/>
      <c r="AP295" s="151"/>
      <c r="AQ295" s="151"/>
      <c r="AR295" s="152"/>
      <c r="AS295" s="150"/>
      <c r="AT295" s="151"/>
      <c r="AU295" s="152"/>
      <c r="AV295" s="150"/>
      <c r="AW295" s="151"/>
      <c r="AX295" s="152"/>
      <c r="AY295" s="150"/>
      <c r="AZ295" s="151"/>
      <c r="BA295" s="151"/>
      <c r="BB295" s="152"/>
      <c r="BC295" s="150"/>
      <c r="BD295" s="151"/>
      <c r="BE295" s="152"/>
      <c r="BF295" s="150"/>
      <c r="BG295" s="151"/>
      <c r="BH295" s="152"/>
      <c r="BI295" s="150"/>
      <c r="BJ295" s="151"/>
      <c r="BK295" s="151"/>
      <c r="BL295" s="152"/>
      <c r="BM295" s="151"/>
      <c r="BN295" s="151"/>
      <c r="BO295" s="151"/>
      <c r="BP295" s="151"/>
      <c r="BQ295" s="152"/>
      <c r="BR295" s="150"/>
      <c r="BS295" s="151"/>
    </row>
    <row r="296" spans="2:71"/>
  </sheetData>
  <autoFilter ref="B13:BS14" xr:uid="{00000000-0009-0000-0000-000004000000}"/>
  <mergeCells count="31">
    <mergeCell ref="BP11:BQ11"/>
    <mergeCell ref="BR11:BS11"/>
    <mergeCell ref="BI11:BL11"/>
    <mergeCell ref="BM11:BM12"/>
    <mergeCell ref="BN11:BN12"/>
    <mergeCell ref="BO11:BO12"/>
    <mergeCell ref="N11:Q11"/>
    <mergeCell ref="R11:T11"/>
    <mergeCell ref="AA11:AC11"/>
    <mergeCell ref="AD11:AF11"/>
    <mergeCell ref="AV11:AX11"/>
    <mergeCell ref="AY11:BB11"/>
    <mergeCell ref="BC11:BE11"/>
    <mergeCell ref="BF11:BH11"/>
    <mergeCell ref="U11:W11"/>
    <mergeCell ref="X11:Z11"/>
    <mergeCell ref="AH11:AK11"/>
    <mergeCell ref="AL11:AN11"/>
    <mergeCell ref="AO11:AR11"/>
    <mergeCell ref="AS11:AU11"/>
    <mergeCell ref="F11:F12"/>
    <mergeCell ref="G11:G12"/>
    <mergeCell ref="H11:H12"/>
    <mergeCell ref="I11:I12"/>
    <mergeCell ref="J11:M11"/>
    <mergeCell ref="E11:E12"/>
    <mergeCell ref="C9:D9"/>
    <mergeCell ref="C10:D10"/>
    <mergeCell ref="B11:B12"/>
    <mergeCell ref="C11:C12"/>
    <mergeCell ref="D11:D12"/>
  </mergeCells>
  <conditionalFormatting sqref="R15:T18 R166:T168 BC85:BH95 AS85:AX95 AL85:AN95 R85:T95 J85:M95 BM85:BO95 BM135:BO138 J135:M138 R135:T138 AL135:AN138 AS135:AX138 BC135:BH138 BM80:BO83 J80:M83 R80:T83 AL80:AN83 AS80:AX83 BC80:BH83 BM98:BO99 J98:M99 R98:T99 AL98:AN99 AS98:AX99 BC98:BH99 BC113:BH116 AS113:AX116 AL113:AN116 R113:T116 J113:M116 BM113:BO116 BM128:BO130 J128:M130 R128:T130 AL128:AN130 AS128:AX130 BC128:BH130 BC49:BH51 AS49:AX51 AL49:AN51 R49:T51 J49:M51 BM49:BO51 BC44:BH47 AS44:AX47 AL44:AN47 R44:T47 J44:M47 BM44:BO47 BC102:BH103 AS102:AX103 AL102:AN103 R102:T103 J102:M103 BM102:BO103 BC132:BH133 AS132:AX133 AL132:AN133 R132:T133 J132:M133 BM132:BO133 BM53:BO66 J53:M66 R53:T66 AL53:AN66 AS53:AX66 BC53:BH66 BC28:BH35 AS28:AX35 AL28:AN35 R28:T35 J28:M35 BM28:BO35 BM68:BO76 J68:M76 R68:T76 AL68:AN76 AS68:AX76 BC68:BH76 BM15:BO26 J15:M26 R20:T26 AL20:AN26 AS20:AX26 BC20:BH26 BC109:BH111 AS109:AX111 AL109:AN111 R109:T111 J109:M111 BM109:BO111 BC118:BH126 AS118:AX126 AL118:AN126 R118:T126 J118:M126 BM118:BO126 BC140:BH150 AS140:AX150 AL140:AN150 R140:T150 J140:M150 BM140:BO150 BM37:BO41 J37:M41 R37:T41 AL37:AN41 AS37:AX41 BC37:BH41 BC78:BH78 AS78:AX78 AL78:AN78 R78:T78 J78:M78 BM78:BO78 BM152:BO168 J152:M168 R152:T164 AL152:AN164 AS152:AX164 BC152:BH164 R188:T192 BM188:BO192 J188:M192 BM170:BO174 J170:M174 R170:T174 BM176:BO184 J176:M184 R176:T184 AL176:AN184 AS176:AX184 BC176:BH184 BC197:BH201 AS197:AX201 AL197:AN201 R197:T201 J197:M201 BM197:BO201">
    <cfRule type="cellIs" dxfId="6635" priority="3433" operator="greaterThanOrEqual">
      <formula>0</formula>
    </cfRule>
    <cfRule type="cellIs" dxfId="6634" priority="3434" operator="lessThanOrEqual">
      <formula>0</formula>
    </cfRule>
  </conditionalFormatting>
  <conditionalFormatting sqref="R166:T168 R14:T18 R188:T192 R170:T174">
    <cfRule type="cellIs" dxfId="6633" priority="3431" operator="greaterThanOrEqual">
      <formula>0</formula>
    </cfRule>
    <cfRule type="cellIs" dxfId="6632" priority="3432" operator="lessThanOrEqual">
      <formula>0</formula>
    </cfRule>
  </conditionalFormatting>
  <conditionalFormatting sqref="H14:H18 H166:H168 H85:H95 H135:H138 H80:H83 H98:H99 H113:H116 H128:H130 H49:H51 H44:H47 H102:H103 H132:H133 H53:H66 H28:H35 H68:H76 H20:H26 H109:H111 H118:H126 H140:H150 H37:H41 H78 H152:H164 H188:H192 H170:H174 H176:H184 H197:H201">
    <cfRule type="cellIs" dxfId="6631" priority="3425" operator="lessThanOrEqual">
      <formula>0</formula>
    </cfRule>
    <cfRule type="cellIs" dxfId="6630" priority="3426" operator="greaterThanOrEqual">
      <formula>0</formula>
    </cfRule>
  </conditionalFormatting>
  <conditionalFormatting sqref="R165:T165">
    <cfRule type="cellIs" dxfId="6629" priority="3423" operator="greaterThanOrEqual">
      <formula>0</formula>
    </cfRule>
    <cfRule type="cellIs" dxfId="6628" priority="3424" operator="lessThanOrEqual">
      <formula>0</formula>
    </cfRule>
  </conditionalFormatting>
  <conditionalFormatting sqref="R165:T165">
    <cfRule type="cellIs" dxfId="6627" priority="3421" operator="greaterThanOrEqual">
      <formula>0</formula>
    </cfRule>
    <cfRule type="cellIs" dxfId="6626" priority="3422" operator="lessThanOrEqual">
      <formula>0</formula>
    </cfRule>
  </conditionalFormatting>
  <conditionalFormatting sqref="BM14:BO14">
    <cfRule type="cellIs" dxfId="6625" priority="3415" operator="greaterThanOrEqual">
      <formula>0</formula>
    </cfRule>
    <cfRule type="cellIs" dxfId="6624" priority="3416" operator="lessThanOrEqual">
      <formula>0</formula>
    </cfRule>
  </conditionalFormatting>
  <conditionalFormatting sqref="H165">
    <cfRule type="cellIs" dxfId="6623" priority="3419" operator="lessThanOrEqual">
      <formula>0</formula>
    </cfRule>
    <cfRule type="cellIs" dxfId="6622" priority="3420" operator="greaterThanOrEqual">
      <formula>0</formula>
    </cfRule>
  </conditionalFormatting>
  <conditionalFormatting sqref="E14:E18 E85:E95 E135:E138 E80:E83 E98:E99 E113:E116 E128:E130 E49:E51 E44:E47 E102:E103 E132:E133 E53:E66 E28:E35 E68:E76 E20:E26 E109:E111 E118:E126 E140:E150 E37:E41 E78 E152:E168 E188:E192 E170:E174 E176:E184 E197:E201">
    <cfRule type="cellIs" dxfId="6621" priority="3417" operator="equal">
      <formula>"Sell"</formula>
    </cfRule>
    <cfRule type="cellIs" dxfId="6620" priority="3418" operator="equal">
      <formula>"Buy"</formula>
    </cfRule>
  </conditionalFormatting>
  <conditionalFormatting sqref="BM14:BO14">
    <cfRule type="cellIs" dxfId="6619" priority="3413" operator="greaterThanOrEqual">
      <formula>0</formula>
    </cfRule>
    <cfRule type="cellIs" dxfId="6618" priority="3414" operator="lessThanOrEqual">
      <formula>0</formula>
    </cfRule>
  </conditionalFormatting>
  <conditionalFormatting sqref="O14:Q14">
    <cfRule type="cellIs" dxfId="6617" priority="3412" operator="lessThan">
      <formula>0</formula>
    </cfRule>
  </conditionalFormatting>
  <conditionalFormatting sqref="N14">
    <cfRule type="cellIs" dxfId="6616" priority="3411" operator="lessThan">
      <formula>0</formula>
    </cfRule>
  </conditionalFormatting>
  <conditionalFormatting sqref="J14:M14">
    <cfRule type="cellIs" dxfId="6615" priority="3409" operator="greaterThanOrEqual">
      <formula>0</formula>
    </cfRule>
    <cfRule type="cellIs" dxfId="6614" priority="3410" operator="lessThanOrEqual">
      <formula>0</formula>
    </cfRule>
  </conditionalFormatting>
  <conditionalFormatting sqref="AL165:AN165">
    <cfRule type="cellIs" dxfId="6613" priority="3401" operator="greaterThanOrEqual">
      <formula>0</formula>
    </cfRule>
    <cfRule type="cellIs" dxfId="6612" priority="3402" operator="lessThanOrEqual">
      <formula>0</formula>
    </cfRule>
  </conditionalFormatting>
  <conditionalFormatting sqref="AL166:AN168 AL14:AN18 AL188:AN192 AL170:AN174">
    <cfRule type="cellIs" dxfId="6611" priority="3405" operator="greaterThanOrEqual">
      <formula>0</formula>
    </cfRule>
    <cfRule type="cellIs" dxfId="6610" priority="3406" operator="lessThanOrEqual">
      <formula>0</formula>
    </cfRule>
  </conditionalFormatting>
  <conditionalFormatting sqref="BF165:BH165">
    <cfRule type="cellIs" dxfId="6609" priority="3351" operator="greaterThanOrEqual">
      <formula>0</formula>
    </cfRule>
    <cfRule type="cellIs" dxfId="6608" priority="3352" operator="lessThanOrEqual">
      <formula>0</formula>
    </cfRule>
  </conditionalFormatting>
  <conditionalFormatting sqref="BF165:BH165">
    <cfRule type="cellIs" dxfId="6607" priority="3349" operator="greaterThanOrEqual">
      <formula>0</formula>
    </cfRule>
    <cfRule type="cellIs" dxfId="6606" priority="3350" operator="lessThanOrEqual">
      <formula>0</formula>
    </cfRule>
  </conditionalFormatting>
  <conditionalFormatting sqref="BC165:BE165">
    <cfRule type="cellIs" dxfId="6605" priority="3347" operator="greaterThanOrEqual">
      <formula>0</formula>
    </cfRule>
    <cfRule type="cellIs" dxfId="6604" priority="3348" operator="lessThanOrEqual">
      <formula>0</formula>
    </cfRule>
  </conditionalFormatting>
  <conditionalFormatting sqref="BF165:BH165">
    <cfRule type="cellIs" dxfId="6603" priority="3345" operator="greaterThanOrEqual">
      <formula>0</formula>
    </cfRule>
    <cfRule type="cellIs" dxfId="6602" priority="3346" operator="lessThanOrEqual">
      <formula>0</formula>
    </cfRule>
  </conditionalFormatting>
  <conditionalFormatting sqref="AS14:AU18 AS166:AU168 AS188:AU192 AS170:AU174">
    <cfRule type="cellIs" dxfId="6601" priority="3391" operator="greaterThanOrEqual">
      <formula>0</formula>
    </cfRule>
    <cfRule type="cellIs" dxfId="6600" priority="3392" operator="lessThanOrEqual">
      <formula>0</formula>
    </cfRule>
  </conditionalFormatting>
  <conditionalFormatting sqref="AV15:AX18 AV166:AX168 AV188:AX192 AV170:AX174">
    <cfRule type="cellIs" dxfId="6599" priority="3389" operator="greaterThanOrEqual">
      <formula>0</formula>
    </cfRule>
    <cfRule type="cellIs" dxfId="6598" priority="3390" operator="lessThanOrEqual">
      <formula>0</formula>
    </cfRule>
  </conditionalFormatting>
  <conditionalFormatting sqref="AV14:AX18 AV166:AX168 AV188:AX192 AV170:AX174">
    <cfRule type="cellIs" dxfId="6597" priority="3387" operator="greaterThanOrEqual">
      <formula>0</formula>
    </cfRule>
    <cfRule type="cellIs" dxfId="6596" priority="3388" operator="lessThanOrEqual">
      <formula>0</formula>
    </cfRule>
  </conditionalFormatting>
  <conditionalFormatting sqref="BC15:BE18 BC166:BE168 BC188:BE192 BC170:BE174">
    <cfRule type="cellIs" dxfId="6595" priority="3385" operator="greaterThanOrEqual">
      <formula>0</formula>
    </cfRule>
    <cfRule type="cellIs" dxfId="6594" priority="3386" operator="lessThanOrEqual">
      <formula>0</formula>
    </cfRule>
  </conditionalFormatting>
  <conditionalFormatting sqref="BF15:BH18 BF166:BH168 BF188:BH192 BF170:BH174">
    <cfRule type="cellIs" dxfId="6593" priority="3383" operator="greaterThanOrEqual">
      <formula>0</formula>
    </cfRule>
    <cfRule type="cellIs" dxfId="6592" priority="3384" operator="lessThanOrEqual">
      <formula>0</formula>
    </cfRule>
  </conditionalFormatting>
  <conditionalFormatting sqref="BF15:BH18 BF166:BH168 BF188:BH192 BF170:BH174">
    <cfRule type="cellIs" dxfId="6591" priority="3381" operator="greaterThanOrEqual">
      <formula>0</formula>
    </cfRule>
    <cfRule type="cellIs" dxfId="6590" priority="3382" operator="lessThanOrEqual">
      <formula>0</formula>
    </cfRule>
  </conditionalFormatting>
  <conditionalFormatting sqref="BC14:BE18 BC166:BE168 BC188:BE192 BC170:BE174">
    <cfRule type="cellIs" dxfId="6589" priority="3379" operator="greaterThanOrEqual">
      <formula>0</formula>
    </cfRule>
    <cfRule type="cellIs" dxfId="6588" priority="3380" operator="lessThanOrEqual">
      <formula>0</formula>
    </cfRule>
  </conditionalFormatting>
  <conditionalFormatting sqref="BF166:BH168 BF14:BH18 BF188:BH192 BF170:BH174">
    <cfRule type="cellIs" dxfId="6587" priority="3377" operator="greaterThanOrEqual">
      <formula>0</formula>
    </cfRule>
    <cfRule type="cellIs" dxfId="6586" priority="3378" operator="lessThanOrEqual">
      <formula>0</formula>
    </cfRule>
  </conditionalFormatting>
  <conditionalFormatting sqref="AS165:AU165">
    <cfRule type="cellIs" dxfId="6585" priority="3359" operator="greaterThanOrEqual">
      <formula>0</formula>
    </cfRule>
    <cfRule type="cellIs" dxfId="6584" priority="3360" operator="lessThanOrEqual">
      <formula>0</formula>
    </cfRule>
  </conditionalFormatting>
  <conditionalFormatting sqref="AV165:AX165">
    <cfRule type="cellIs" dxfId="6583" priority="3357" operator="greaterThanOrEqual">
      <formula>0</formula>
    </cfRule>
    <cfRule type="cellIs" dxfId="6582" priority="3358" operator="lessThanOrEqual">
      <formula>0</formula>
    </cfRule>
  </conditionalFormatting>
  <conditionalFormatting sqref="AV165:AX165">
    <cfRule type="cellIs" dxfId="6581" priority="3355" operator="greaterThanOrEqual">
      <formula>0</formula>
    </cfRule>
    <cfRule type="cellIs" dxfId="6580" priority="3356" operator="lessThanOrEqual">
      <formula>0</formula>
    </cfRule>
  </conditionalFormatting>
  <conditionalFormatting sqref="BC165:BE165">
    <cfRule type="cellIs" dxfId="6579" priority="3353" operator="greaterThanOrEqual">
      <formula>0</formula>
    </cfRule>
    <cfRule type="cellIs" dxfId="6578" priority="3354" operator="lessThanOrEqual">
      <formula>0</formula>
    </cfRule>
  </conditionalFormatting>
  <conditionalFormatting sqref="R19:T19">
    <cfRule type="cellIs" dxfId="6577" priority="3343" operator="greaterThanOrEqual">
      <formula>0</formula>
    </cfRule>
    <cfRule type="cellIs" dxfId="6576" priority="3344" operator="lessThanOrEqual">
      <formula>0</formula>
    </cfRule>
  </conditionalFormatting>
  <conditionalFormatting sqref="R19:T19">
    <cfRule type="cellIs" dxfId="6575" priority="3341" operator="greaterThanOrEqual">
      <formula>0</formula>
    </cfRule>
    <cfRule type="cellIs" dxfId="6574" priority="3342" operator="lessThanOrEqual">
      <formula>0</formula>
    </cfRule>
  </conditionalFormatting>
  <conditionalFormatting sqref="H19">
    <cfRule type="cellIs" dxfId="6573" priority="3339" operator="lessThanOrEqual">
      <formula>0</formula>
    </cfRule>
    <cfRule type="cellIs" dxfId="6572" priority="3340" operator="greaterThanOrEqual">
      <formula>0</formula>
    </cfRule>
  </conditionalFormatting>
  <conditionalFormatting sqref="E19">
    <cfRule type="cellIs" dxfId="6571" priority="3337" operator="equal">
      <formula>"Sell"</formula>
    </cfRule>
    <cfRule type="cellIs" dxfId="6570" priority="3338" operator="equal">
      <formula>"Buy"</formula>
    </cfRule>
  </conditionalFormatting>
  <conditionalFormatting sqref="AL19:AN19">
    <cfRule type="cellIs" dxfId="6569" priority="3331" operator="greaterThanOrEqual">
      <formula>0</formula>
    </cfRule>
    <cfRule type="cellIs" dxfId="6568" priority="3332" operator="lessThanOrEqual">
      <formula>0</formula>
    </cfRule>
  </conditionalFormatting>
  <conditionalFormatting sqref="AS19:AU19">
    <cfRule type="cellIs" dxfId="6567" priority="3329" operator="greaterThanOrEqual">
      <formula>0</formula>
    </cfRule>
    <cfRule type="cellIs" dxfId="6566" priority="3330" operator="lessThanOrEqual">
      <formula>0</formula>
    </cfRule>
  </conditionalFormatting>
  <conditionalFormatting sqref="AV19:AX19">
    <cfRule type="cellIs" dxfId="6565" priority="3327" operator="greaterThanOrEqual">
      <formula>0</formula>
    </cfRule>
    <cfRule type="cellIs" dxfId="6564" priority="3328" operator="lessThanOrEqual">
      <formula>0</formula>
    </cfRule>
  </conditionalFormatting>
  <conditionalFormatting sqref="AV19:AX19">
    <cfRule type="cellIs" dxfId="6563" priority="3325" operator="greaterThanOrEqual">
      <formula>0</formula>
    </cfRule>
    <cfRule type="cellIs" dxfId="6562" priority="3326" operator="lessThanOrEqual">
      <formula>0</formula>
    </cfRule>
  </conditionalFormatting>
  <conditionalFormatting sqref="BC19:BE19">
    <cfRule type="cellIs" dxfId="6561" priority="3323" operator="greaterThanOrEqual">
      <formula>0</formula>
    </cfRule>
    <cfRule type="cellIs" dxfId="6560" priority="3324" operator="lessThanOrEqual">
      <formula>0</formula>
    </cfRule>
  </conditionalFormatting>
  <conditionalFormatting sqref="BF19:BH19">
    <cfRule type="cellIs" dxfId="6559" priority="3321" operator="greaterThanOrEqual">
      <formula>0</formula>
    </cfRule>
    <cfRule type="cellIs" dxfId="6558" priority="3322" operator="lessThanOrEqual">
      <formula>0</formula>
    </cfRule>
  </conditionalFormatting>
  <conditionalFormatting sqref="BF19:BH19">
    <cfRule type="cellIs" dxfId="6557" priority="3319" operator="greaterThanOrEqual">
      <formula>0</formula>
    </cfRule>
    <cfRule type="cellIs" dxfId="6556" priority="3320" operator="lessThanOrEqual">
      <formula>0</formula>
    </cfRule>
  </conditionalFormatting>
  <conditionalFormatting sqref="BC19:BE19">
    <cfRule type="cellIs" dxfId="6555" priority="3317" operator="greaterThanOrEqual">
      <formula>0</formula>
    </cfRule>
    <cfRule type="cellIs" dxfId="6554" priority="3318" operator="lessThanOrEqual">
      <formula>0</formula>
    </cfRule>
  </conditionalFormatting>
  <conditionalFormatting sqref="BF19:BH19">
    <cfRule type="cellIs" dxfId="6553" priority="3315" operator="greaterThanOrEqual">
      <formula>0</formula>
    </cfRule>
    <cfRule type="cellIs" dxfId="6552" priority="3316" operator="lessThanOrEqual">
      <formula>0</formula>
    </cfRule>
  </conditionalFormatting>
  <conditionalFormatting sqref="R187:T187 BM187:BO187 J187:M187">
    <cfRule type="cellIs" dxfId="6551" priority="3313" operator="greaterThanOrEqual">
      <formula>0</formula>
    </cfRule>
    <cfRule type="cellIs" dxfId="6550" priority="3314" operator="lessThanOrEqual">
      <formula>0</formula>
    </cfRule>
  </conditionalFormatting>
  <conditionalFormatting sqref="R187:T187">
    <cfRule type="cellIs" dxfId="6549" priority="3311" operator="greaterThanOrEqual">
      <formula>0</formula>
    </cfRule>
    <cfRule type="cellIs" dxfId="6548" priority="3312" operator="lessThanOrEqual">
      <formula>0</formula>
    </cfRule>
  </conditionalFormatting>
  <conditionalFormatting sqref="H187">
    <cfRule type="cellIs" dxfId="6547" priority="3309" operator="lessThanOrEqual">
      <formula>0</formula>
    </cfRule>
    <cfRule type="cellIs" dxfId="6546" priority="3310" operator="greaterThanOrEqual">
      <formula>0</formula>
    </cfRule>
  </conditionalFormatting>
  <conditionalFormatting sqref="E187">
    <cfRule type="cellIs" dxfId="6545" priority="3307" operator="equal">
      <formula>"Sell"</formula>
    </cfRule>
    <cfRule type="cellIs" dxfId="6544" priority="3308" operator="equal">
      <formula>"Buy"</formula>
    </cfRule>
  </conditionalFormatting>
  <conditionalFormatting sqref="AL187:AN187">
    <cfRule type="cellIs" dxfId="6543" priority="3305" operator="greaterThanOrEqual">
      <formula>0</formula>
    </cfRule>
    <cfRule type="cellIs" dxfId="6542" priority="3306" operator="lessThanOrEqual">
      <formula>0</formula>
    </cfRule>
  </conditionalFormatting>
  <conditionalFormatting sqref="AS187:AU187">
    <cfRule type="cellIs" dxfId="6541" priority="3303" operator="greaterThanOrEqual">
      <formula>0</formula>
    </cfRule>
    <cfRule type="cellIs" dxfId="6540" priority="3304" operator="lessThanOrEqual">
      <formula>0</formula>
    </cfRule>
  </conditionalFormatting>
  <conditionalFormatting sqref="AV187:AX187">
    <cfRule type="cellIs" dxfId="6539" priority="3301" operator="greaterThanOrEqual">
      <formula>0</formula>
    </cfRule>
    <cfRule type="cellIs" dxfId="6538" priority="3302" operator="lessThanOrEqual">
      <formula>0</formula>
    </cfRule>
  </conditionalFormatting>
  <conditionalFormatting sqref="AV187:AX187">
    <cfRule type="cellIs" dxfId="6537" priority="3299" operator="greaterThanOrEqual">
      <formula>0</formula>
    </cfRule>
    <cfRule type="cellIs" dxfId="6536" priority="3300" operator="lessThanOrEqual">
      <formula>0</formula>
    </cfRule>
  </conditionalFormatting>
  <conditionalFormatting sqref="BC187:BE187">
    <cfRule type="cellIs" dxfId="6535" priority="3297" operator="greaterThanOrEqual">
      <formula>0</formula>
    </cfRule>
    <cfRule type="cellIs" dxfId="6534" priority="3298" operator="lessThanOrEqual">
      <formula>0</formula>
    </cfRule>
  </conditionalFormatting>
  <conditionalFormatting sqref="BF187:BH187">
    <cfRule type="cellIs" dxfId="6533" priority="3295" operator="greaterThanOrEqual">
      <formula>0</formula>
    </cfRule>
    <cfRule type="cellIs" dxfId="6532" priority="3296" operator="lessThanOrEqual">
      <formula>0</formula>
    </cfRule>
  </conditionalFormatting>
  <conditionalFormatting sqref="BF187:BH187">
    <cfRule type="cellIs" dxfId="6531" priority="3293" operator="greaterThanOrEqual">
      <formula>0</formula>
    </cfRule>
    <cfRule type="cellIs" dxfId="6530" priority="3294" operator="lessThanOrEqual">
      <formula>0</formula>
    </cfRule>
  </conditionalFormatting>
  <conditionalFormatting sqref="BC187:BE187">
    <cfRule type="cellIs" dxfId="6529" priority="3291" operator="greaterThanOrEqual">
      <formula>0</formula>
    </cfRule>
    <cfRule type="cellIs" dxfId="6528" priority="3292" operator="lessThanOrEqual">
      <formula>0</formula>
    </cfRule>
  </conditionalFormatting>
  <conditionalFormatting sqref="BF187:BH187">
    <cfRule type="cellIs" dxfId="6527" priority="3289" operator="greaterThanOrEqual">
      <formula>0</formula>
    </cfRule>
    <cfRule type="cellIs" dxfId="6526" priority="3290" operator="lessThanOrEqual">
      <formula>0</formula>
    </cfRule>
  </conditionalFormatting>
  <conditionalFormatting sqref="BM84:BO84 J84:M84 R84:T84 AL84:AN84 AS84:AX84 BC84:BH84">
    <cfRule type="cellIs" dxfId="6525" priority="3287" operator="greaterThanOrEqual">
      <formula>0</formula>
    </cfRule>
    <cfRule type="cellIs" dxfId="6524" priority="3288" operator="lessThanOrEqual">
      <formula>0</formula>
    </cfRule>
  </conditionalFormatting>
  <conditionalFormatting sqref="H84">
    <cfRule type="cellIs" dxfId="6523" priority="3285" operator="lessThanOrEqual">
      <formula>0</formula>
    </cfRule>
    <cfRule type="cellIs" dxfId="6522" priority="3286" operator="greaterThanOrEqual">
      <formula>0</formula>
    </cfRule>
  </conditionalFormatting>
  <conditionalFormatting sqref="E84">
    <cfRule type="cellIs" dxfId="6521" priority="3283" operator="equal">
      <formula>"Sell"</formula>
    </cfRule>
    <cfRule type="cellIs" dxfId="6520" priority="3284" operator="equal">
      <formula>"Buy"</formula>
    </cfRule>
  </conditionalFormatting>
  <conditionalFormatting sqref="R178:T178 J178:M178 BM178:BO178">
    <cfRule type="cellIs" dxfId="6519" priority="3281" operator="greaterThanOrEqual">
      <formula>0</formula>
    </cfRule>
    <cfRule type="cellIs" dxfId="6518" priority="3282" operator="lessThanOrEqual">
      <formula>0</formula>
    </cfRule>
  </conditionalFormatting>
  <conditionalFormatting sqref="R178:T178">
    <cfRule type="cellIs" dxfId="6517" priority="3279" operator="greaterThanOrEqual">
      <formula>0</formula>
    </cfRule>
    <cfRule type="cellIs" dxfId="6516" priority="3280" operator="lessThanOrEqual">
      <formula>0</formula>
    </cfRule>
  </conditionalFormatting>
  <conditionalFormatting sqref="H178">
    <cfRule type="cellIs" dxfId="6515" priority="3277" operator="lessThanOrEqual">
      <formula>0</formula>
    </cfRule>
    <cfRule type="cellIs" dxfId="6514" priority="3278" operator="greaterThanOrEqual">
      <formula>0</formula>
    </cfRule>
  </conditionalFormatting>
  <conditionalFormatting sqref="E178">
    <cfRule type="cellIs" dxfId="6513" priority="3275" operator="equal">
      <formula>"Sell"</formula>
    </cfRule>
    <cfRule type="cellIs" dxfId="6512" priority="3276" operator="equal">
      <formula>"Buy"</formula>
    </cfRule>
  </conditionalFormatting>
  <conditionalFormatting sqref="AL178:AN178">
    <cfRule type="cellIs" dxfId="6511" priority="3273" operator="greaterThanOrEqual">
      <formula>0</formula>
    </cfRule>
    <cfRule type="cellIs" dxfId="6510" priority="3274" operator="lessThanOrEqual">
      <formula>0</formula>
    </cfRule>
  </conditionalFormatting>
  <conditionalFormatting sqref="AS178:AU178">
    <cfRule type="cellIs" dxfId="6509" priority="3271" operator="greaterThanOrEqual">
      <formula>0</formula>
    </cfRule>
    <cfRule type="cellIs" dxfId="6508" priority="3272" operator="lessThanOrEqual">
      <formula>0</formula>
    </cfRule>
  </conditionalFormatting>
  <conditionalFormatting sqref="AV178:AX178">
    <cfRule type="cellIs" dxfId="6507" priority="3269" operator="greaterThanOrEqual">
      <formula>0</formula>
    </cfRule>
    <cfRule type="cellIs" dxfId="6506" priority="3270" operator="lessThanOrEqual">
      <formula>0</formula>
    </cfRule>
  </conditionalFormatting>
  <conditionalFormatting sqref="AV178:AX178">
    <cfRule type="cellIs" dxfId="6505" priority="3267" operator="greaterThanOrEqual">
      <formula>0</formula>
    </cfRule>
    <cfRule type="cellIs" dxfId="6504" priority="3268" operator="lessThanOrEqual">
      <formula>0</formula>
    </cfRule>
  </conditionalFormatting>
  <conditionalFormatting sqref="BC178:BE178">
    <cfRule type="cellIs" dxfId="6503" priority="3265" operator="greaterThanOrEqual">
      <formula>0</formula>
    </cfRule>
    <cfRule type="cellIs" dxfId="6502" priority="3266" operator="lessThanOrEqual">
      <formula>0</formula>
    </cfRule>
  </conditionalFormatting>
  <conditionalFormatting sqref="BF178:BH178">
    <cfRule type="cellIs" dxfId="6501" priority="3263" operator="greaterThanOrEqual">
      <formula>0</formula>
    </cfRule>
    <cfRule type="cellIs" dxfId="6500" priority="3264" operator="lessThanOrEqual">
      <formula>0</formula>
    </cfRule>
  </conditionalFormatting>
  <conditionalFormatting sqref="BF178:BH178">
    <cfRule type="cellIs" dxfId="6499" priority="3261" operator="greaterThanOrEqual">
      <formula>0</formula>
    </cfRule>
    <cfRule type="cellIs" dxfId="6498" priority="3262" operator="lessThanOrEqual">
      <formula>0</formula>
    </cfRule>
  </conditionalFormatting>
  <conditionalFormatting sqref="BC178:BE178">
    <cfRule type="cellIs" dxfId="6497" priority="3259" operator="greaterThanOrEqual">
      <formula>0</formula>
    </cfRule>
    <cfRule type="cellIs" dxfId="6496" priority="3260" operator="lessThanOrEqual">
      <formula>0</formula>
    </cfRule>
  </conditionalFormatting>
  <conditionalFormatting sqref="BF178:BH178">
    <cfRule type="cellIs" dxfId="6495" priority="3257" operator="greaterThanOrEqual">
      <formula>0</formula>
    </cfRule>
    <cfRule type="cellIs" dxfId="6494" priority="3258" operator="lessThanOrEqual">
      <formula>0</formula>
    </cfRule>
  </conditionalFormatting>
  <conditionalFormatting sqref="BM184:BO184 J184:M184 R184:T184">
    <cfRule type="cellIs" dxfId="6493" priority="3255" operator="greaterThanOrEqual">
      <formula>0</formula>
    </cfRule>
    <cfRule type="cellIs" dxfId="6492" priority="3256" operator="lessThanOrEqual">
      <formula>0</formula>
    </cfRule>
  </conditionalFormatting>
  <conditionalFormatting sqref="R184:T184">
    <cfRule type="cellIs" dxfId="6491" priority="3253" operator="greaterThanOrEqual">
      <formula>0</formula>
    </cfRule>
    <cfRule type="cellIs" dxfId="6490" priority="3254" operator="lessThanOrEqual">
      <formula>0</formula>
    </cfRule>
  </conditionalFormatting>
  <conditionalFormatting sqref="H184">
    <cfRule type="cellIs" dxfId="6489" priority="3251" operator="lessThanOrEqual">
      <formula>0</formula>
    </cfRule>
    <cfRule type="cellIs" dxfId="6488" priority="3252" operator="greaterThanOrEqual">
      <formula>0</formula>
    </cfRule>
  </conditionalFormatting>
  <conditionalFormatting sqref="E184">
    <cfRule type="cellIs" dxfId="6487" priority="3249" operator="equal">
      <formula>"Sell"</formula>
    </cfRule>
    <cfRule type="cellIs" dxfId="6486" priority="3250" operator="equal">
      <formula>"Buy"</formula>
    </cfRule>
  </conditionalFormatting>
  <conditionalFormatting sqref="AL184:AN184">
    <cfRule type="cellIs" dxfId="6485" priority="3247" operator="greaterThanOrEqual">
      <formula>0</formula>
    </cfRule>
    <cfRule type="cellIs" dxfId="6484" priority="3248" operator="lessThanOrEqual">
      <formula>0</formula>
    </cfRule>
  </conditionalFormatting>
  <conditionalFormatting sqref="AS184:AU184">
    <cfRule type="cellIs" dxfId="6483" priority="3245" operator="greaterThanOrEqual">
      <formula>0</formula>
    </cfRule>
    <cfRule type="cellIs" dxfId="6482" priority="3246" operator="lessThanOrEqual">
      <formula>0</formula>
    </cfRule>
  </conditionalFormatting>
  <conditionalFormatting sqref="AV184:AX184">
    <cfRule type="cellIs" dxfId="6481" priority="3243" operator="greaterThanOrEqual">
      <formula>0</formula>
    </cfRule>
    <cfRule type="cellIs" dxfId="6480" priority="3244" operator="lessThanOrEqual">
      <formula>0</formula>
    </cfRule>
  </conditionalFormatting>
  <conditionalFormatting sqref="AV184:AX184">
    <cfRule type="cellIs" dxfId="6479" priority="3241" operator="greaterThanOrEqual">
      <formula>0</formula>
    </cfRule>
    <cfRule type="cellIs" dxfId="6478" priority="3242" operator="lessThanOrEqual">
      <formula>0</formula>
    </cfRule>
  </conditionalFormatting>
  <conditionalFormatting sqref="BC184:BE184">
    <cfRule type="cellIs" dxfId="6477" priority="3239" operator="greaterThanOrEqual">
      <formula>0</formula>
    </cfRule>
    <cfRule type="cellIs" dxfId="6476" priority="3240" operator="lessThanOrEqual">
      <formula>0</formula>
    </cfRule>
  </conditionalFormatting>
  <conditionalFormatting sqref="BF184:BH184">
    <cfRule type="cellIs" dxfId="6475" priority="3237" operator="greaterThanOrEqual">
      <formula>0</formula>
    </cfRule>
    <cfRule type="cellIs" dxfId="6474" priority="3238" operator="lessThanOrEqual">
      <formula>0</formula>
    </cfRule>
  </conditionalFormatting>
  <conditionalFormatting sqref="BF184:BH184">
    <cfRule type="cellIs" dxfId="6473" priority="3235" operator="greaterThanOrEqual">
      <formula>0</formula>
    </cfRule>
    <cfRule type="cellIs" dxfId="6472" priority="3236" operator="lessThanOrEqual">
      <formula>0</formula>
    </cfRule>
  </conditionalFormatting>
  <conditionalFormatting sqref="BC184:BE184">
    <cfRule type="cellIs" dxfId="6471" priority="3233" operator="greaterThanOrEqual">
      <formula>0</formula>
    </cfRule>
    <cfRule type="cellIs" dxfId="6470" priority="3234" operator="lessThanOrEqual">
      <formula>0</formula>
    </cfRule>
  </conditionalFormatting>
  <conditionalFormatting sqref="BF184:BH184">
    <cfRule type="cellIs" dxfId="6469" priority="3231" operator="greaterThanOrEqual">
      <formula>0</formula>
    </cfRule>
    <cfRule type="cellIs" dxfId="6468" priority="3232" operator="lessThanOrEqual">
      <formula>0</formula>
    </cfRule>
  </conditionalFormatting>
  <conditionalFormatting sqref="BC134:BH134 AS134:AX134 AL134:AN134 R134:T134 J134:M134 BM134:BO134">
    <cfRule type="cellIs" dxfId="6467" priority="3229" operator="greaterThanOrEqual">
      <formula>0</formula>
    </cfRule>
    <cfRule type="cellIs" dxfId="6466" priority="3230" operator="lessThanOrEqual">
      <formula>0</formula>
    </cfRule>
  </conditionalFormatting>
  <conditionalFormatting sqref="H134">
    <cfRule type="cellIs" dxfId="6465" priority="3227" operator="lessThanOrEqual">
      <formula>0</formula>
    </cfRule>
    <cfRule type="cellIs" dxfId="6464" priority="3228" operator="greaterThanOrEqual">
      <formula>0</formula>
    </cfRule>
  </conditionalFormatting>
  <conditionalFormatting sqref="E134">
    <cfRule type="cellIs" dxfId="6463" priority="3225" operator="equal">
      <formula>"Sell"</formula>
    </cfRule>
    <cfRule type="cellIs" dxfId="6462" priority="3226" operator="equal">
      <formula>"Buy"</formula>
    </cfRule>
  </conditionalFormatting>
  <conditionalFormatting sqref="BM48:BO48 J48:M48 R48:T48 AL48:AN48 AS48:AX48 BC48:BH48">
    <cfRule type="cellIs" dxfId="6461" priority="3223" operator="greaterThanOrEqual">
      <formula>0</formula>
    </cfRule>
    <cfRule type="cellIs" dxfId="6460" priority="3224" operator="lessThanOrEqual">
      <formula>0</formula>
    </cfRule>
  </conditionalFormatting>
  <conditionalFormatting sqref="H48">
    <cfRule type="cellIs" dxfId="6459" priority="3221" operator="lessThanOrEqual">
      <formula>0</formula>
    </cfRule>
    <cfRule type="cellIs" dxfId="6458" priority="3222" operator="greaterThanOrEqual">
      <formula>0</formula>
    </cfRule>
  </conditionalFormatting>
  <conditionalFormatting sqref="E48">
    <cfRule type="cellIs" dxfId="6457" priority="3219" operator="equal">
      <formula>"Sell"</formula>
    </cfRule>
    <cfRule type="cellIs" dxfId="6456" priority="3220" operator="equal">
      <formula>"Buy"</formula>
    </cfRule>
  </conditionalFormatting>
  <conditionalFormatting sqref="R172:T172 BM172:BO172 J172:M172">
    <cfRule type="cellIs" dxfId="6455" priority="3217" operator="greaterThanOrEqual">
      <formula>0</formula>
    </cfRule>
    <cfRule type="cellIs" dxfId="6454" priority="3218" operator="lessThanOrEqual">
      <formula>0</formula>
    </cfRule>
  </conditionalFormatting>
  <conditionalFormatting sqref="R172:T172">
    <cfRule type="cellIs" dxfId="6453" priority="3215" operator="greaterThanOrEqual">
      <formula>0</formula>
    </cfRule>
    <cfRule type="cellIs" dxfId="6452" priority="3216" operator="lessThanOrEqual">
      <formula>0</formula>
    </cfRule>
  </conditionalFormatting>
  <conditionalFormatting sqref="H172">
    <cfRule type="cellIs" dxfId="6451" priority="3213" operator="lessThanOrEqual">
      <formula>0</formula>
    </cfRule>
    <cfRule type="cellIs" dxfId="6450" priority="3214" operator="greaterThanOrEqual">
      <formula>0</formula>
    </cfRule>
  </conditionalFormatting>
  <conditionalFormatting sqref="E172">
    <cfRule type="cellIs" dxfId="6449" priority="3211" operator="equal">
      <formula>"Sell"</formula>
    </cfRule>
    <cfRule type="cellIs" dxfId="6448" priority="3212" operator="equal">
      <formula>"Buy"</formula>
    </cfRule>
  </conditionalFormatting>
  <conditionalFormatting sqref="AL172:AN172">
    <cfRule type="cellIs" dxfId="6447" priority="3209" operator="greaterThanOrEqual">
      <formula>0</formula>
    </cfRule>
    <cfRule type="cellIs" dxfId="6446" priority="3210" operator="lessThanOrEqual">
      <formula>0</formula>
    </cfRule>
  </conditionalFormatting>
  <conditionalFormatting sqref="AS172:AU172">
    <cfRule type="cellIs" dxfId="6445" priority="3207" operator="greaterThanOrEqual">
      <formula>0</formula>
    </cfRule>
    <cfRule type="cellIs" dxfId="6444" priority="3208" operator="lessThanOrEqual">
      <formula>0</formula>
    </cfRule>
  </conditionalFormatting>
  <conditionalFormatting sqref="AV172:AX172">
    <cfRule type="cellIs" dxfId="6443" priority="3205" operator="greaterThanOrEqual">
      <formula>0</formula>
    </cfRule>
    <cfRule type="cellIs" dxfId="6442" priority="3206" operator="lessThanOrEqual">
      <formula>0</formula>
    </cfRule>
  </conditionalFormatting>
  <conditionalFormatting sqref="AV172:AX172">
    <cfRule type="cellIs" dxfId="6441" priority="3203" operator="greaterThanOrEqual">
      <formula>0</formula>
    </cfRule>
    <cfRule type="cellIs" dxfId="6440" priority="3204" operator="lessThanOrEqual">
      <formula>0</formula>
    </cfRule>
  </conditionalFormatting>
  <conditionalFormatting sqref="BC172:BE172">
    <cfRule type="cellIs" dxfId="6439" priority="3201" operator="greaterThanOrEqual">
      <formula>0</formula>
    </cfRule>
    <cfRule type="cellIs" dxfId="6438" priority="3202" operator="lessThanOrEqual">
      <formula>0</formula>
    </cfRule>
  </conditionalFormatting>
  <conditionalFormatting sqref="BF172:BH172">
    <cfRule type="cellIs" dxfId="6437" priority="3199" operator="greaterThanOrEqual">
      <formula>0</formula>
    </cfRule>
    <cfRule type="cellIs" dxfId="6436" priority="3200" operator="lessThanOrEqual">
      <formula>0</formula>
    </cfRule>
  </conditionalFormatting>
  <conditionalFormatting sqref="BF172:BH172">
    <cfRule type="cellIs" dxfId="6435" priority="3197" operator="greaterThanOrEqual">
      <formula>0</formula>
    </cfRule>
    <cfRule type="cellIs" dxfId="6434" priority="3198" operator="lessThanOrEqual">
      <formula>0</formula>
    </cfRule>
  </conditionalFormatting>
  <conditionalFormatting sqref="BC172:BE172">
    <cfRule type="cellIs" dxfId="6433" priority="3195" operator="greaterThanOrEqual">
      <formula>0</formula>
    </cfRule>
    <cfRule type="cellIs" dxfId="6432" priority="3196" operator="lessThanOrEqual">
      <formula>0</formula>
    </cfRule>
  </conditionalFormatting>
  <conditionalFormatting sqref="BF172:BH172">
    <cfRule type="cellIs" dxfId="6431" priority="3193" operator="greaterThanOrEqual">
      <formula>0</formula>
    </cfRule>
    <cfRule type="cellIs" dxfId="6430" priority="3194" operator="lessThanOrEqual">
      <formula>0</formula>
    </cfRule>
  </conditionalFormatting>
  <conditionalFormatting sqref="BC79:BH79 AS79:AX79 AL79:AN79 R79:T79 J79:M79 BM79:BO79">
    <cfRule type="cellIs" dxfId="6429" priority="3165" operator="greaterThanOrEqual">
      <formula>0</formula>
    </cfRule>
    <cfRule type="cellIs" dxfId="6428" priority="3166" operator="lessThanOrEqual">
      <formula>0</formula>
    </cfRule>
  </conditionalFormatting>
  <conditionalFormatting sqref="H79">
    <cfRule type="cellIs" dxfId="6427" priority="3163" operator="lessThanOrEqual">
      <formula>0</formula>
    </cfRule>
    <cfRule type="cellIs" dxfId="6426" priority="3164" operator="greaterThanOrEqual">
      <formula>0</formula>
    </cfRule>
  </conditionalFormatting>
  <conditionalFormatting sqref="E79">
    <cfRule type="cellIs" dxfId="6425" priority="3161" operator="equal">
      <formula>"Sell"</formula>
    </cfRule>
    <cfRule type="cellIs" dxfId="6424" priority="3162" operator="equal">
      <formula>"Buy"</formula>
    </cfRule>
  </conditionalFormatting>
  <conditionalFormatting sqref="J174:M174 BM174:BO174 R174:T174">
    <cfRule type="cellIs" dxfId="6423" priority="3159" operator="greaterThanOrEqual">
      <formula>0</formula>
    </cfRule>
    <cfRule type="cellIs" dxfId="6422" priority="3160" operator="lessThanOrEqual">
      <formula>0</formula>
    </cfRule>
  </conditionalFormatting>
  <conditionalFormatting sqref="R174:T174">
    <cfRule type="cellIs" dxfId="6421" priority="3157" operator="greaterThanOrEqual">
      <formula>0</formula>
    </cfRule>
    <cfRule type="cellIs" dxfId="6420" priority="3158" operator="lessThanOrEqual">
      <formula>0</formula>
    </cfRule>
  </conditionalFormatting>
  <conditionalFormatting sqref="H174">
    <cfRule type="cellIs" dxfId="6419" priority="3155" operator="lessThanOrEqual">
      <formula>0</formula>
    </cfRule>
    <cfRule type="cellIs" dxfId="6418" priority="3156" operator="greaterThanOrEqual">
      <formula>0</formula>
    </cfRule>
  </conditionalFormatting>
  <conditionalFormatting sqref="E174">
    <cfRule type="cellIs" dxfId="6417" priority="3153" operator="equal">
      <formula>"Sell"</formula>
    </cfRule>
    <cfRule type="cellIs" dxfId="6416" priority="3154" operator="equal">
      <formula>"Buy"</formula>
    </cfRule>
  </conditionalFormatting>
  <conditionalFormatting sqref="AL174:AN174">
    <cfRule type="cellIs" dxfId="6415" priority="3151" operator="greaterThanOrEqual">
      <formula>0</formula>
    </cfRule>
    <cfRule type="cellIs" dxfId="6414" priority="3152" operator="lessThanOrEqual">
      <formula>0</formula>
    </cfRule>
  </conditionalFormatting>
  <conditionalFormatting sqref="AS174:AU174">
    <cfRule type="cellIs" dxfId="6413" priority="3149" operator="greaterThanOrEqual">
      <formula>0</formula>
    </cfRule>
    <cfRule type="cellIs" dxfId="6412" priority="3150" operator="lessThanOrEqual">
      <formula>0</formula>
    </cfRule>
  </conditionalFormatting>
  <conditionalFormatting sqref="AV174:AX174">
    <cfRule type="cellIs" dxfId="6411" priority="3147" operator="greaterThanOrEqual">
      <formula>0</formula>
    </cfRule>
    <cfRule type="cellIs" dxfId="6410" priority="3148" operator="lessThanOrEqual">
      <formula>0</formula>
    </cfRule>
  </conditionalFormatting>
  <conditionalFormatting sqref="AV174:AX174">
    <cfRule type="cellIs" dxfId="6409" priority="3145" operator="greaterThanOrEqual">
      <formula>0</formula>
    </cfRule>
    <cfRule type="cellIs" dxfId="6408" priority="3146" operator="lessThanOrEqual">
      <formula>0</formula>
    </cfRule>
  </conditionalFormatting>
  <conditionalFormatting sqref="BC174:BE174">
    <cfRule type="cellIs" dxfId="6407" priority="3143" operator="greaterThanOrEqual">
      <formula>0</formula>
    </cfRule>
    <cfRule type="cellIs" dxfId="6406" priority="3144" operator="lessThanOrEqual">
      <formula>0</formula>
    </cfRule>
  </conditionalFormatting>
  <conditionalFormatting sqref="BF174:BH174">
    <cfRule type="cellIs" dxfId="6405" priority="3141" operator="greaterThanOrEqual">
      <formula>0</formula>
    </cfRule>
    <cfRule type="cellIs" dxfId="6404" priority="3142" operator="lessThanOrEqual">
      <formula>0</formula>
    </cfRule>
  </conditionalFormatting>
  <conditionalFormatting sqref="BF174:BH174">
    <cfRule type="cellIs" dxfId="6403" priority="3139" operator="greaterThanOrEqual">
      <formula>0</formula>
    </cfRule>
    <cfRule type="cellIs" dxfId="6402" priority="3140" operator="lessThanOrEqual">
      <formula>0</formula>
    </cfRule>
  </conditionalFormatting>
  <conditionalFormatting sqref="BC174:BE174">
    <cfRule type="cellIs" dxfId="6401" priority="3137" operator="greaterThanOrEqual">
      <formula>0</formula>
    </cfRule>
    <cfRule type="cellIs" dxfId="6400" priority="3138" operator="lessThanOrEqual">
      <formula>0</formula>
    </cfRule>
  </conditionalFormatting>
  <conditionalFormatting sqref="BF174:BH174">
    <cfRule type="cellIs" dxfId="6399" priority="3135" operator="greaterThanOrEqual">
      <formula>0</formula>
    </cfRule>
    <cfRule type="cellIs" dxfId="6398" priority="3136" operator="lessThanOrEqual">
      <formula>0</formula>
    </cfRule>
  </conditionalFormatting>
  <conditionalFormatting sqref="BC96:BH96 AS96:AX96 AL96:AN96 R96:T96 J96:M96 BM96:BO96">
    <cfRule type="cellIs" dxfId="6397" priority="3133" operator="greaterThanOrEqual">
      <formula>0</formula>
    </cfRule>
    <cfRule type="cellIs" dxfId="6396" priority="3134" operator="lessThanOrEqual">
      <formula>0</formula>
    </cfRule>
  </conditionalFormatting>
  <conditionalFormatting sqref="H96">
    <cfRule type="cellIs" dxfId="6395" priority="3131" operator="lessThanOrEqual">
      <formula>0</formula>
    </cfRule>
    <cfRule type="cellIs" dxfId="6394" priority="3132" operator="greaterThanOrEqual">
      <formula>0</formula>
    </cfRule>
  </conditionalFormatting>
  <conditionalFormatting sqref="E96">
    <cfRule type="cellIs" dxfId="6393" priority="3129" operator="equal">
      <formula>"Sell"</formula>
    </cfRule>
    <cfRule type="cellIs" dxfId="6392" priority="3130" operator="equal">
      <formula>"Buy"</formula>
    </cfRule>
  </conditionalFormatting>
  <conditionalFormatting sqref="BM117:BO117 J117:M117 R117:T117 AL117:AN117 AS117:AX117 BC117:BH117">
    <cfRule type="cellIs" dxfId="6391" priority="3101" operator="greaterThanOrEqual">
      <formula>0</formula>
    </cfRule>
    <cfRule type="cellIs" dxfId="6390" priority="3102" operator="lessThanOrEqual">
      <formula>0</formula>
    </cfRule>
  </conditionalFormatting>
  <conditionalFormatting sqref="H117">
    <cfRule type="cellIs" dxfId="6389" priority="3099" operator="lessThanOrEqual">
      <formula>0</formula>
    </cfRule>
    <cfRule type="cellIs" dxfId="6388" priority="3100" operator="greaterThanOrEqual">
      <formula>0</formula>
    </cfRule>
  </conditionalFormatting>
  <conditionalFormatting sqref="E117">
    <cfRule type="cellIs" dxfId="6387" priority="3097" operator="equal">
      <formula>"Sell"</formula>
    </cfRule>
    <cfRule type="cellIs" dxfId="6386" priority="3098" operator="equal">
      <formula>"Buy"</formula>
    </cfRule>
  </conditionalFormatting>
  <conditionalFormatting sqref="BM112:BO112 J112:M112 R112:T112 AL112:AN112 AS112:AX112 BC112:BH112">
    <cfRule type="cellIs" dxfId="6385" priority="3095" operator="greaterThanOrEqual">
      <formula>0</formula>
    </cfRule>
    <cfRule type="cellIs" dxfId="6384" priority="3096" operator="lessThanOrEqual">
      <formula>0</formula>
    </cfRule>
  </conditionalFormatting>
  <conditionalFormatting sqref="H112">
    <cfRule type="cellIs" dxfId="6383" priority="3093" operator="lessThanOrEqual">
      <formula>0</formula>
    </cfRule>
    <cfRule type="cellIs" dxfId="6382" priority="3094" operator="greaterThanOrEqual">
      <formula>0</formula>
    </cfRule>
  </conditionalFormatting>
  <conditionalFormatting sqref="E112">
    <cfRule type="cellIs" dxfId="6381" priority="3091" operator="equal">
      <formula>"Sell"</formula>
    </cfRule>
    <cfRule type="cellIs" dxfId="6380" priority="3092" operator="equal">
      <formula>"Buy"</formula>
    </cfRule>
  </conditionalFormatting>
  <conditionalFormatting sqref="BM100:BO100 J100:M100 R100:T100 AL100:AN100 AS100:AX100 BC100:BH100">
    <cfRule type="cellIs" dxfId="6379" priority="3063" operator="greaterThanOrEqual">
      <formula>0</formula>
    </cfRule>
    <cfRule type="cellIs" dxfId="6378" priority="3064" operator="lessThanOrEqual">
      <formula>0</formula>
    </cfRule>
  </conditionalFormatting>
  <conditionalFormatting sqref="H100">
    <cfRule type="cellIs" dxfId="6377" priority="3061" operator="lessThanOrEqual">
      <formula>0</formula>
    </cfRule>
    <cfRule type="cellIs" dxfId="6376" priority="3062" operator="greaterThanOrEqual">
      <formula>0</formula>
    </cfRule>
  </conditionalFormatting>
  <conditionalFormatting sqref="E100">
    <cfRule type="cellIs" dxfId="6375" priority="3059" operator="equal">
      <formula>"Sell"</formula>
    </cfRule>
    <cfRule type="cellIs" dxfId="6374" priority="3060" operator="equal">
      <formula>"Buy"</formula>
    </cfRule>
  </conditionalFormatting>
  <conditionalFormatting sqref="BM101:BO101 J101:M101 R101:T101 AL101:AN101 AS101:AX101 BC101:BH101">
    <cfRule type="cellIs" dxfId="6373" priority="3057" operator="greaterThanOrEqual">
      <formula>0</formula>
    </cfRule>
    <cfRule type="cellIs" dxfId="6372" priority="3058" operator="lessThanOrEqual">
      <formula>0</formula>
    </cfRule>
  </conditionalFormatting>
  <conditionalFormatting sqref="H101">
    <cfRule type="cellIs" dxfId="6371" priority="3055" operator="lessThanOrEqual">
      <formula>0</formula>
    </cfRule>
    <cfRule type="cellIs" dxfId="6370" priority="3056" operator="greaterThanOrEqual">
      <formula>0</formula>
    </cfRule>
  </conditionalFormatting>
  <conditionalFormatting sqref="E101">
    <cfRule type="cellIs" dxfId="6369" priority="3053" operator="equal">
      <formula>"Sell"</formula>
    </cfRule>
    <cfRule type="cellIs" dxfId="6368" priority="3054" operator="equal">
      <formula>"Buy"</formula>
    </cfRule>
  </conditionalFormatting>
  <conditionalFormatting sqref="J194:M194 BM194:BO194 R194:T194">
    <cfRule type="cellIs" dxfId="6367" priority="3051" operator="greaterThanOrEqual">
      <formula>0</formula>
    </cfRule>
    <cfRule type="cellIs" dxfId="6366" priority="3052" operator="lessThanOrEqual">
      <formula>0</formula>
    </cfRule>
  </conditionalFormatting>
  <conditionalFormatting sqref="R194:T194">
    <cfRule type="cellIs" dxfId="6365" priority="3049" operator="greaterThanOrEqual">
      <formula>0</formula>
    </cfRule>
    <cfRule type="cellIs" dxfId="6364" priority="3050" operator="lessThanOrEqual">
      <formula>0</formula>
    </cfRule>
  </conditionalFormatting>
  <conditionalFormatting sqref="H194">
    <cfRule type="cellIs" dxfId="6363" priority="3047" operator="lessThanOrEqual">
      <formula>0</formula>
    </cfRule>
    <cfRule type="cellIs" dxfId="6362" priority="3048" operator="greaterThanOrEqual">
      <formula>0</formula>
    </cfRule>
  </conditionalFormatting>
  <conditionalFormatting sqref="E194">
    <cfRule type="cellIs" dxfId="6361" priority="3045" operator="equal">
      <formula>"Sell"</formula>
    </cfRule>
    <cfRule type="cellIs" dxfId="6360" priority="3046" operator="equal">
      <formula>"Buy"</formula>
    </cfRule>
  </conditionalFormatting>
  <conditionalFormatting sqref="AL194:AN194">
    <cfRule type="cellIs" dxfId="6359" priority="3043" operator="greaterThanOrEqual">
      <formula>0</formula>
    </cfRule>
    <cfRule type="cellIs" dxfId="6358" priority="3044" operator="lessThanOrEqual">
      <formula>0</formula>
    </cfRule>
  </conditionalFormatting>
  <conditionalFormatting sqref="AS194:AU194">
    <cfRule type="cellIs" dxfId="6357" priority="3041" operator="greaterThanOrEqual">
      <formula>0</formula>
    </cfRule>
    <cfRule type="cellIs" dxfId="6356" priority="3042" operator="lessThanOrEqual">
      <formula>0</formula>
    </cfRule>
  </conditionalFormatting>
  <conditionalFormatting sqref="AV194:AX194">
    <cfRule type="cellIs" dxfId="6355" priority="3039" operator="greaterThanOrEqual">
      <formula>0</formula>
    </cfRule>
    <cfRule type="cellIs" dxfId="6354" priority="3040" operator="lessThanOrEqual">
      <formula>0</formula>
    </cfRule>
  </conditionalFormatting>
  <conditionalFormatting sqref="AV194:AX194">
    <cfRule type="cellIs" dxfId="6353" priority="3037" operator="greaterThanOrEqual">
      <formula>0</formula>
    </cfRule>
    <cfRule type="cellIs" dxfId="6352" priority="3038" operator="lessThanOrEqual">
      <formula>0</formula>
    </cfRule>
  </conditionalFormatting>
  <conditionalFormatting sqref="BC194:BE194">
    <cfRule type="cellIs" dxfId="6351" priority="3035" operator="greaterThanOrEqual">
      <formula>0</formula>
    </cfRule>
    <cfRule type="cellIs" dxfId="6350" priority="3036" operator="lessThanOrEqual">
      <formula>0</formula>
    </cfRule>
  </conditionalFormatting>
  <conditionalFormatting sqref="BF194:BH194">
    <cfRule type="cellIs" dxfId="6349" priority="3033" operator="greaterThanOrEqual">
      <formula>0</formula>
    </cfRule>
    <cfRule type="cellIs" dxfId="6348" priority="3034" operator="lessThanOrEqual">
      <formula>0</formula>
    </cfRule>
  </conditionalFormatting>
  <conditionalFormatting sqref="BF194:BH194">
    <cfRule type="cellIs" dxfId="6347" priority="3031" operator="greaterThanOrEqual">
      <formula>0</formula>
    </cfRule>
    <cfRule type="cellIs" dxfId="6346" priority="3032" operator="lessThanOrEqual">
      <formula>0</formula>
    </cfRule>
  </conditionalFormatting>
  <conditionalFormatting sqref="BC194:BE194">
    <cfRule type="cellIs" dxfId="6345" priority="3029" operator="greaterThanOrEqual">
      <formula>0</formula>
    </cfRule>
    <cfRule type="cellIs" dxfId="6344" priority="3030" operator="lessThanOrEqual">
      <formula>0</formula>
    </cfRule>
  </conditionalFormatting>
  <conditionalFormatting sqref="BF194:BH194">
    <cfRule type="cellIs" dxfId="6343" priority="3027" operator="greaterThanOrEqual">
      <formula>0</formula>
    </cfRule>
    <cfRule type="cellIs" dxfId="6342" priority="3028" operator="lessThanOrEqual">
      <formula>0</formula>
    </cfRule>
  </conditionalFormatting>
  <conditionalFormatting sqref="R175:T175 BM175:BO175 J175:M175">
    <cfRule type="cellIs" dxfId="6341" priority="3025" operator="greaterThanOrEqual">
      <formula>0</formula>
    </cfRule>
    <cfRule type="cellIs" dxfId="6340" priority="3026" operator="lessThanOrEqual">
      <formula>0</formula>
    </cfRule>
  </conditionalFormatting>
  <conditionalFormatting sqref="R175:T175">
    <cfRule type="cellIs" dxfId="6339" priority="3023" operator="greaterThanOrEqual">
      <formula>0</formula>
    </cfRule>
    <cfRule type="cellIs" dxfId="6338" priority="3024" operator="lessThanOrEqual">
      <formula>0</formula>
    </cfRule>
  </conditionalFormatting>
  <conditionalFormatting sqref="H175">
    <cfRule type="cellIs" dxfId="6337" priority="3021" operator="lessThanOrEqual">
      <formula>0</formula>
    </cfRule>
    <cfRule type="cellIs" dxfId="6336" priority="3022" operator="greaterThanOrEqual">
      <formula>0</formula>
    </cfRule>
  </conditionalFormatting>
  <conditionalFormatting sqref="E175">
    <cfRule type="cellIs" dxfId="6335" priority="3019" operator="equal">
      <formula>"Sell"</formula>
    </cfRule>
    <cfRule type="cellIs" dxfId="6334" priority="3020" operator="equal">
      <formula>"Buy"</formula>
    </cfRule>
  </conditionalFormatting>
  <conditionalFormatting sqref="AL175:AN175">
    <cfRule type="cellIs" dxfId="6333" priority="3017" operator="greaterThanOrEqual">
      <formula>0</formula>
    </cfRule>
    <cfRule type="cellIs" dxfId="6332" priority="3018" operator="lessThanOrEqual">
      <formula>0</formula>
    </cfRule>
  </conditionalFormatting>
  <conditionalFormatting sqref="AS175:AU175">
    <cfRule type="cellIs" dxfId="6331" priority="3015" operator="greaterThanOrEqual">
      <formula>0</formula>
    </cfRule>
    <cfRule type="cellIs" dxfId="6330" priority="3016" operator="lessThanOrEqual">
      <formula>0</formula>
    </cfRule>
  </conditionalFormatting>
  <conditionalFormatting sqref="AV175:AX175">
    <cfRule type="cellIs" dxfId="6329" priority="3013" operator="greaterThanOrEqual">
      <formula>0</formula>
    </cfRule>
    <cfRule type="cellIs" dxfId="6328" priority="3014" operator="lessThanOrEqual">
      <formula>0</formula>
    </cfRule>
  </conditionalFormatting>
  <conditionalFormatting sqref="AV175:AX175">
    <cfRule type="cellIs" dxfId="6327" priority="3011" operator="greaterThanOrEqual">
      <formula>0</formula>
    </cfRule>
    <cfRule type="cellIs" dxfId="6326" priority="3012" operator="lessThanOrEqual">
      <formula>0</formula>
    </cfRule>
  </conditionalFormatting>
  <conditionalFormatting sqref="BC175:BE175">
    <cfRule type="cellIs" dxfId="6325" priority="3009" operator="greaterThanOrEqual">
      <formula>0</formula>
    </cfRule>
    <cfRule type="cellIs" dxfId="6324" priority="3010" operator="lessThanOrEqual">
      <formula>0</formula>
    </cfRule>
  </conditionalFormatting>
  <conditionalFormatting sqref="BF175:BH175">
    <cfRule type="cellIs" dxfId="6323" priority="3007" operator="greaterThanOrEqual">
      <formula>0</formula>
    </cfRule>
    <cfRule type="cellIs" dxfId="6322" priority="3008" operator="lessThanOrEqual">
      <formula>0</formula>
    </cfRule>
  </conditionalFormatting>
  <conditionalFormatting sqref="BF175:BH175">
    <cfRule type="cellIs" dxfId="6321" priority="3005" operator="greaterThanOrEqual">
      <formula>0</formula>
    </cfRule>
    <cfRule type="cellIs" dxfId="6320" priority="3006" operator="lessThanOrEqual">
      <formula>0</formula>
    </cfRule>
  </conditionalFormatting>
  <conditionalFormatting sqref="BC175:BE175">
    <cfRule type="cellIs" dxfId="6319" priority="3003" operator="greaterThanOrEqual">
      <formula>0</formula>
    </cfRule>
    <cfRule type="cellIs" dxfId="6318" priority="3004" operator="lessThanOrEqual">
      <formula>0</formula>
    </cfRule>
  </conditionalFormatting>
  <conditionalFormatting sqref="BF175:BH175">
    <cfRule type="cellIs" dxfId="6317" priority="3001" operator="greaterThanOrEqual">
      <formula>0</formula>
    </cfRule>
    <cfRule type="cellIs" dxfId="6316" priority="3002" operator="lessThanOrEqual">
      <formula>0</formula>
    </cfRule>
  </conditionalFormatting>
  <conditionalFormatting sqref="J193:M193 BM193:BO193 R193:T193">
    <cfRule type="cellIs" dxfId="6315" priority="2999" operator="greaterThanOrEqual">
      <formula>0</formula>
    </cfRule>
    <cfRule type="cellIs" dxfId="6314" priority="3000" operator="lessThanOrEqual">
      <formula>0</formula>
    </cfRule>
  </conditionalFormatting>
  <conditionalFormatting sqref="R193:T193">
    <cfRule type="cellIs" dxfId="6313" priority="2997" operator="greaterThanOrEqual">
      <formula>0</formula>
    </cfRule>
    <cfRule type="cellIs" dxfId="6312" priority="2998" operator="lessThanOrEqual">
      <formula>0</formula>
    </cfRule>
  </conditionalFormatting>
  <conditionalFormatting sqref="H193">
    <cfRule type="cellIs" dxfId="6311" priority="2995" operator="lessThanOrEqual">
      <formula>0</formula>
    </cfRule>
    <cfRule type="cellIs" dxfId="6310" priority="2996" operator="greaterThanOrEqual">
      <formula>0</formula>
    </cfRule>
  </conditionalFormatting>
  <conditionalFormatting sqref="E193">
    <cfRule type="cellIs" dxfId="6309" priority="2993" operator="equal">
      <formula>"Sell"</formula>
    </cfRule>
    <cfRule type="cellIs" dxfId="6308" priority="2994" operator="equal">
      <formula>"Buy"</formula>
    </cfRule>
  </conditionalFormatting>
  <conditionalFormatting sqref="AL193:AN193">
    <cfRule type="cellIs" dxfId="6307" priority="2991" operator="greaterThanOrEqual">
      <formula>0</formula>
    </cfRule>
    <cfRule type="cellIs" dxfId="6306" priority="2992" operator="lessThanOrEqual">
      <formula>0</formula>
    </cfRule>
  </conditionalFormatting>
  <conditionalFormatting sqref="AS193:AU193">
    <cfRule type="cellIs" dxfId="6305" priority="2989" operator="greaterThanOrEqual">
      <formula>0</formula>
    </cfRule>
    <cfRule type="cellIs" dxfId="6304" priority="2990" operator="lessThanOrEqual">
      <formula>0</formula>
    </cfRule>
  </conditionalFormatting>
  <conditionalFormatting sqref="AV193:AX193">
    <cfRule type="cellIs" dxfId="6303" priority="2987" operator="greaterThanOrEqual">
      <formula>0</formula>
    </cfRule>
    <cfRule type="cellIs" dxfId="6302" priority="2988" operator="lessThanOrEqual">
      <formula>0</formula>
    </cfRule>
  </conditionalFormatting>
  <conditionalFormatting sqref="AV193:AX193">
    <cfRule type="cellIs" dxfId="6301" priority="2985" operator="greaterThanOrEqual">
      <formula>0</formula>
    </cfRule>
    <cfRule type="cellIs" dxfId="6300" priority="2986" operator="lessThanOrEqual">
      <formula>0</formula>
    </cfRule>
  </conditionalFormatting>
  <conditionalFormatting sqref="BC193:BE193">
    <cfRule type="cellIs" dxfId="6299" priority="2983" operator="greaterThanOrEqual">
      <formula>0</formula>
    </cfRule>
    <cfRule type="cellIs" dxfId="6298" priority="2984" operator="lessThanOrEqual">
      <formula>0</formula>
    </cfRule>
  </conditionalFormatting>
  <conditionalFormatting sqref="BF193:BH193">
    <cfRule type="cellIs" dxfId="6297" priority="2981" operator="greaterThanOrEqual">
      <formula>0</formula>
    </cfRule>
    <cfRule type="cellIs" dxfId="6296" priority="2982" operator="lessThanOrEqual">
      <formula>0</formula>
    </cfRule>
  </conditionalFormatting>
  <conditionalFormatting sqref="BF193:BH193">
    <cfRule type="cellIs" dxfId="6295" priority="2979" operator="greaterThanOrEqual">
      <formula>0</formula>
    </cfRule>
    <cfRule type="cellIs" dxfId="6294" priority="2980" operator="lessThanOrEqual">
      <formula>0</formula>
    </cfRule>
  </conditionalFormatting>
  <conditionalFormatting sqref="BC193:BE193">
    <cfRule type="cellIs" dxfId="6293" priority="2977" operator="greaterThanOrEqual">
      <formula>0</formula>
    </cfRule>
    <cfRule type="cellIs" dxfId="6292" priority="2978" operator="lessThanOrEqual">
      <formula>0</formula>
    </cfRule>
  </conditionalFormatting>
  <conditionalFormatting sqref="BF193:BH193">
    <cfRule type="cellIs" dxfId="6291" priority="2975" operator="greaterThanOrEqual">
      <formula>0</formula>
    </cfRule>
    <cfRule type="cellIs" dxfId="6290" priority="2976" operator="lessThanOrEqual">
      <formula>0</formula>
    </cfRule>
  </conditionalFormatting>
  <conditionalFormatting sqref="J189:M189 BM189:BO189 R189:T189">
    <cfRule type="cellIs" dxfId="6289" priority="2973" operator="greaterThanOrEqual">
      <formula>0</formula>
    </cfRule>
    <cfRule type="cellIs" dxfId="6288" priority="2974" operator="lessThanOrEqual">
      <formula>0</formula>
    </cfRule>
  </conditionalFormatting>
  <conditionalFormatting sqref="R189:T189">
    <cfRule type="cellIs" dxfId="6287" priority="2971" operator="greaterThanOrEqual">
      <formula>0</formula>
    </cfRule>
    <cfRule type="cellIs" dxfId="6286" priority="2972" operator="lessThanOrEqual">
      <formula>0</formula>
    </cfRule>
  </conditionalFormatting>
  <conditionalFormatting sqref="H189">
    <cfRule type="cellIs" dxfId="6285" priority="2969" operator="lessThanOrEqual">
      <formula>0</formula>
    </cfRule>
    <cfRule type="cellIs" dxfId="6284" priority="2970" operator="greaterThanOrEqual">
      <formula>0</formula>
    </cfRule>
  </conditionalFormatting>
  <conditionalFormatting sqref="E189">
    <cfRule type="cellIs" dxfId="6283" priority="2967" operator="equal">
      <formula>"Sell"</formula>
    </cfRule>
    <cfRule type="cellIs" dxfId="6282" priority="2968" operator="equal">
      <formula>"Buy"</formula>
    </cfRule>
  </conditionalFormatting>
  <conditionalFormatting sqref="AL189:AN189">
    <cfRule type="cellIs" dxfId="6281" priority="2965" operator="greaterThanOrEqual">
      <formula>0</formula>
    </cfRule>
    <cfRule type="cellIs" dxfId="6280" priority="2966" operator="lessThanOrEqual">
      <formula>0</formula>
    </cfRule>
  </conditionalFormatting>
  <conditionalFormatting sqref="AS189:AU189">
    <cfRule type="cellIs" dxfId="6279" priority="2963" operator="greaterThanOrEqual">
      <formula>0</formula>
    </cfRule>
    <cfRule type="cellIs" dxfId="6278" priority="2964" operator="lessThanOrEqual">
      <formula>0</formula>
    </cfRule>
  </conditionalFormatting>
  <conditionalFormatting sqref="AV189:AX189">
    <cfRule type="cellIs" dxfId="6277" priority="2961" operator="greaterThanOrEqual">
      <formula>0</formula>
    </cfRule>
    <cfRule type="cellIs" dxfId="6276" priority="2962" operator="lessThanOrEqual">
      <formula>0</formula>
    </cfRule>
  </conditionalFormatting>
  <conditionalFormatting sqref="AV189:AX189">
    <cfRule type="cellIs" dxfId="6275" priority="2959" operator="greaterThanOrEqual">
      <formula>0</formula>
    </cfRule>
    <cfRule type="cellIs" dxfId="6274" priority="2960" operator="lessThanOrEqual">
      <formula>0</formula>
    </cfRule>
  </conditionalFormatting>
  <conditionalFormatting sqref="BC189:BE189">
    <cfRule type="cellIs" dxfId="6273" priority="2957" operator="greaterThanOrEqual">
      <formula>0</formula>
    </cfRule>
    <cfRule type="cellIs" dxfId="6272" priority="2958" operator="lessThanOrEqual">
      <formula>0</formula>
    </cfRule>
  </conditionalFormatting>
  <conditionalFormatting sqref="BF189:BH189">
    <cfRule type="cellIs" dxfId="6271" priority="2955" operator="greaterThanOrEqual">
      <formula>0</formula>
    </cfRule>
    <cfRule type="cellIs" dxfId="6270" priority="2956" operator="lessThanOrEqual">
      <formula>0</formula>
    </cfRule>
  </conditionalFormatting>
  <conditionalFormatting sqref="BF189:BH189">
    <cfRule type="cellIs" dxfId="6269" priority="2953" operator="greaterThanOrEqual">
      <formula>0</formula>
    </cfRule>
    <cfRule type="cellIs" dxfId="6268" priority="2954" operator="lessThanOrEqual">
      <formula>0</formula>
    </cfRule>
  </conditionalFormatting>
  <conditionalFormatting sqref="BC189:BE189">
    <cfRule type="cellIs" dxfId="6267" priority="2951" operator="greaterThanOrEqual">
      <formula>0</formula>
    </cfRule>
    <cfRule type="cellIs" dxfId="6266" priority="2952" operator="lessThanOrEqual">
      <formula>0</formula>
    </cfRule>
  </conditionalFormatting>
  <conditionalFormatting sqref="BF189:BH189">
    <cfRule type="cellIs" dxfId="6265" priority="2949" operator="greaterThanOrEqual">
      <formula>0</formula>
    </cfRule>
    <cfRule type="cellIs" dxfId="6264" priority="2950" operator="lessThanOrEqual">
      <formula>0</formula>
    </cfRule>
  </conditionalFormatting>
  <conditionalFormatting sqref="BC104:BH107 AS104:AX107 AL104:AN107 R104:T107 J104:M107 BM104:BO107">
    <cfRule type="cellIs" dxfId="6263" priority="2915" operator="greaterThanOrEqual">
      <formula>0</formula>
    </cfRule>
    <cfRule type="cellIs" dxfId="6262" priority="2916" operator="lessThanOrEqual">
      <formula>0</formula>
    </cfRule>
  </conditionalFormatting>
  <conditionalFormatting sqref="H104:H107">
    <cfRule type="cellIs" dxfId="6261" priority="2913" operator="lessThanOrEqual">
      <formula>0</formula>
    </cfRule>
    <cfRule type="cellIs" dxfId="6260" priority="2914" operator="greaterThanOrEqual">
      <formula>0</formula>
    </cfRule>
  </conditionalFormatting>
  <conditionalFormatting sqref="E104:E107">
    <cfRule type="cellIs" dxfId="6259" priority="2911" operator="equal">
      <formula>"Sell"</formula>
    </cfRule>
    <cfRule type="cellIs" dxfId="6258" priority="2912" operator="equal">
      <formula>"Buy"</formula>
    </cfRule>
  </conditionalFormatting>
  <conditionalFormatting sqref="BC127:BH127 AS127:AX127 AL127:AN127 R127:T127 J127:M127 BM127:BO127">
    <cfRule type="cellIs" dxfId="6257" priority="2909" operator="greaterThanOrEqual">
      <formula>0</formula>
    </cfRule>
    <cfRule type="cellIs" dxfId="6256" priority="2910" operator="lessThanOrEqual">
      <formula>0</formula>
    </cfRule>
  </conditionalFormatting>
  <conditionalFormatting sqref="H127">
    <cfRule type="cellIs" dxfId="6255" priority="2907" operator="lessThanOrEqual">
      <formula>0</formula>
    </cfRule>
    <cfRule type="cellIs" dxfId="6254" priority="2908" operator="greaterThanOrEqual">
      <formula>0</formula>
    </cfRule>
  </conditionalFormatting>
  <conditionalFormatting sqref="E127">
    <cfRule type="cellIs" dxfId="6253" priority="2905" operator="equal">
      <formula>"Sell"</formula>
    </cfRule>
    <cfRule type="cellIs" dxfId="6252" priority="2906" operator="equal">
      <formula>"Buy"</formula>
    </cfRule>
  </conditionalFormatting>
  <conditionalFormatting sqref="BM139:BO139 J139:M139 R139:T139 AL139:AN139 AS139:AX139 BC139:BH139">
    <cfRule type="cellIs" dxfId="6251" priority="2845" operator="greaterThanOrEqual">
      <formula>0</formula>
    </cfRule>
    <cfRule type="cellIs" dxfId="6250" priority="2846" operator="lessThanOrEqual">
      <formula>0</formula>
    </cfRule>
  </conditionalFormatting>
  <conditionalFormatting sqref="H139">
    <cfRule type="cellIs" dxfId="6249" priority="2843" operator="lessThanOrEqual">
      <formula>0</formula>
    </cfRule>
    <cfRule type="cellIs" dxfId="6248" priority="2844" operator="greaterThanOrEqual">
      <formula>0</formula>
    </cfRule>
  </conditionalFormatting>
  <conditionalFormatting sqref="E139">
    <cfRule type="cellIs" dxfId="6247" priority="2841" operator="equal">
      <formula>"Sell"</formula>
    </cfRule>
    <cfRule type="cellIs" dxfId="6246" priority="2842" operator="equal">
      <formula>"Buy"</formula>
    </cfRule>
  </conditionalFormatting>
  <conditionalFormatting sqref="BM42:BO42 J42:M42 R42:T42 AL42:AN42 AS42:AX42 BC42:BH42">
    <cfRule type="cellIs" dxfId="6245" priority="2839" operator="greaterThanOrEqual">
      <formula>0</formula>
    </cfRule>
    <cfRule type="cellIs" dxfId="6244" priority="2840" operator="lessThanOrEqual">
      <formula>0</formula>
    </cfRule>
  </conditionalFormatting>
  <conditionalFormatting sqref="H42">
    <cfRule type="cellIs" dxfId="6243" priority="2837" operator="lessThanOrEqual">
      <formula>0</formula>
    </cfRule>
    <cfRule type="cellIs" dxfId="6242" priority="2838" operator="greaterThanOrEqual">
      <formula>0</formula>
    </cfRule>
  </conditionalFormatting>
  <conditionalFormatting sqref="E42">
    <cfRule type="cellIs" dxfId="6241" priority="2835" operator="equal">
      <formula>"Sell"</formula>
    </cfRule>
    <cfRule type="cellIs" dxfId="6240" priority="2836" operator="equal">
      <formula>"Buy"</formula>
    </cfRule>
  </conditionalFormatting>
  <conditionalFormatting sqref="BM185:BO185 J185:M185 R185:T185">
    <cfRule type="cellIs" dxfId="6239" priority="2833" operator="greaterThanOrEqual">
      <formula>0</formula>
    </cfRule>
    <cfRule type="cellIs" dxfId="6238" priority="2834" operator="lessThanOrEqual">
      <formula>0</formula>
    </cfRule>
  </conditionalFormatting>
  <conditionalFormatting sqref="R185:T185">
    <cfRule type="cellIs" dxfId="6237" priority="2831" operator="greaterThanOrEqual">
      <formula>0</formula>
    </cfRule>
    <cfRule type="cellIs" dxfId="6236" priority="2832" operator="lessThanOrEqual">
      <formula>0</formula>
    </cfRule>
  </conditionalFormatting>
  <conditionalFormatting sqref="H185">
    <cfRule type="cellIs" dxfId="6235" priority="2829" operator="lessThanOrEqual">
      <formula>0</formula>
    </cfRule>
    <cfRule type="cellIs" dxfId="6234" priority="2830" operator="greaterThanOrEqual">
      <formula>0</formula>
    </cfRule>
  </conditionalFormatting>
  <conditionalFormatting sqref="E185">
    <cfRule type="cellIs" dxfId="6233" priority="2827" operator="equal">
      <formula>"Sell"</formula>
    </cfRule>
    <cfRule type="cellIs" dxfId="6232" priority="2828" operator="equal">
      <formula>"Buy"</formula>
    </cfRule>
  </conditionalFormatting>
  <conditionalFormatting sqref="AL185:AN185">
    <cfRule type="cellIs" dxfId="6231" priority="2825" operator="greaterThanOrEqual">
      <formula>0</formula>
    </cfRule>
    <cfRule type="cellIs" dxfId="6230" priority="2826" operator="lessThanOrEqual">
      <formula>0</formula>
    </cfRule>
  </conditionalFormatting>
  <conditionalFormatting sqref="AS185:AU185">
    <cfRule type="cellIs" dxfId="6229" priority="2823" operator="greaterThanOrEqual">
      <formula>0</formula>
    </cfRule>
    <cfRule type="cellIs" dxfId="6228" priority="2824" operator="lessThanOrEqual">
      <formula>0</formula>
    </cfRule>
  </conditionalFormatting>
  <conditionalFormatting sqref="AV185:AX185">
    <cfRule type="cellIs" dxfId="6227" priority="2821" operator="greaterThanOrEqual">
      <formula>0</formula>
    </cfRule>
    <cfRule type="cellIs" dxfId="6226" priority="2822" operator="lessThanOrEqual">
      <formula>0</formula>
    </cfRule>
  </conditionalFormatting>
  <conditionalFormatting sqref="AV185:AX185">
    <cfRule type="cellIs" dxfId="6225" priority="2819" operator="greaterThanOrEqual">
      <formula>0</formula>
    </cfRule>
    <cfRule type="cellIs" dxfId="6224" priority="2820" operator="lessThanOrEqual">
      <formula>0</formula>
    </cfRule>
  </conditionalFormatting>
  <conditionalFormatting sqref="BC185:BE185">
    <cfRule type="cellIs" dxfId="6223" priority="2817" operator="greaterThanOrEqual">
      <formula>0</formula>
    </cfRule>
    <cfRule type="cellIs" dxfId="6222" priority="2818" operator="lessThanOrEqual">
      <formula>0</formula>
    </cfRule>
  </conditionalFormatting>
  <conditionalFormatting sqref="BF185:BH185">
    <cfRule type="cellIs" dxfId="6221" priority="2815" operator="greaterThanOrEqual">
      <formula>0</formula>
    </cfRule>
    <cfRule type="cellIs" dxfId="6220" priority="2816" operator="lessThanOrEqual">
      <formula>0</formula>
    </cfRule>
  </conditionalFormatting>
  <conditionalFormatting sqref="BF185:BH185">
    <cfRule type="cellIs" dxfId="6219" priority="2813" operator="greaterThanOrEqual">
      <formula>0</formula>
    </cfRule>
    <cfRule type="cellIs" dxfId="6218" priority="2814" operator="lessThanOrEqual">
      <formula>0</formula>
    </cfRule>
  </conditionalFormatting>
  <conditionalFormatting sqref="BC185:BE185">
    <cfRule type="cellIs" dxfId="6217" priority="2811" operator="greaterThanOrEqual">
      <formula>0</formula>
    </cfRule>
    <cfRule type="cellIs" dxfId="6216" priority="2812" operator="lessThanOrEqual">
      <formula>0</formula>
    </cfRule>
  </conditionalFormatting>
  <conditionalFormatting sqref="BF185:BH185">
    <cfRule type="cellIs" dxfId="6215" priority="2809" operator="greaterThanOrEqual">
      <formula>0</formula>
    </cfRule>
    <cfRule type="cellIs" dxfId="6214" priority="2810" operator="lessThanOrEqual">
      <formula>0</formula>
    </cfRule>
  </conditionalFormatting>
  <conditionalFormatting sqref="BM169:BO169 J169:M169 R169:T169">
    <cfRule type="cellIs" dxfId="6213" priority="2807" operator="greaterThanOrEqual">
      <formula>0</formula>
    </cfRule>
    <cfRule type="cellIs" dxfId="6212" priority="2808" operator="lessThanOrEqual">
      <formula>0</formula>
    </cfRule>
  </conditionalFormatting>
  <conditionalFormatting sqref="R169:T169">
    <cfRule type="cellIs" dxfId="6211" priority="2805" operator="greaterThanOrEqual">
      <formula>0</formula>
    </cfRule>
    <cfRule type="cellIs" dxfId="6210" priority="2806" operator="lessThanOrEqual">
      <formula>0</formula>
    </cfRule>
  </conditionalFormatting>
  <conditionalFormatting sqref="H169">
    <cfRule type="cellIs" dxfId="6209" priority="2803" operator="lessThanOrEqual">
      <formula>0</formula>
    </cfRule>
    <cfRule type="cellIs" dxfId="6208" priority="2804" operator="greaterThanOrEqual">
      <formula>0</formula>
    </cfRule>
  </conditionalFormatting>
  <conditionalFormatting sqref="E169">
    <cfRule type="cellIs" dxfId="6207" priority="2801" operator="equal">
      <formula>"Sell"</formula>
    </cfRule>
    <cfRule type="cellIs" dxfId="6206" priority="2802" operator="equal">
      <formula>"Buy"</formula>
    </cfRule>
  </conditionalFormatting>
  <conditionalFormatting sqref="AL169:AN169">
    <cfRule type="cellIs" dxfId="6205" priority="2799" operator="greaterThanOrEqual">
      <formula>0</formula>
    </cfRule>
    <cfRule type="cellIs" dxfId="6204" priority="2800" operator="lessThanOrEqual">
      <formula>0</formula>
    </cfRule>
  </conditionalFormatting>
  <conditionalFormatting sqref="AS169:AU169">
    <cfRule type="cellIs" dxfId="6203" priority="2797" operator="greaterThanOrEqual">
      <formula>0</formula>
    </cfRule>
    <cfRule type="cellIs" dxfId="6202" priority="2798" operator="lessThanOrEqual">
      <formula>0</formula>
    </cfRule>
  </conditionalFormatting>
  <conditionalFormatting sqref="AV169:AX169">
    <cfRule type="cellIs" dxfId="6201" priority="2795" operator="greaterThanOrEqual">
      <formula>0</formula>
    </cfRule>
    <cfRule type="cellIs" dxfId="6200" priority="2796" operator="lessThanOrEqual">
      <formula>0</formula>
    </cfRule>
  </conditionalFormatting>
  <conditionalFormatting sqref="AV169:AX169">
    <cfRule type="cellIs" dxfId="6199" priority="2793" operator="greaterThanOrEqual">
      <formula>0</formula>
    </cfRule>
    <cfRule type="cellIs" dxfId="6198" priority="2794" operator="lessThanOrEqual">
      <formula>0</formula>
    </cfRule>
  </conditionalFormatting>
  <conditionalFormatting sqref="BC169:BE169">
    <cfRule type="cellIs" dxfId="6197" priority="2791" operator="greaterThanOrEqual">
      <formula>0</formula>
    </cfRule>
    <cfRule type="cellIs" dxfId="6196" priority="2792" operator="lessThanOrEqual">
      <formula>0</formula>
    </cfRule>
  </conditionalFormatting>
  <conditionalFormatting sqref="BF169:BH169">
    <cfRule type="cellIs" dxfId="6195" priority="2789" operator="greaterThanOrEqual">
      <formula>0</formula>
    </cfRule>
    <cfRule type="cellIs" dxfId="6194" priority="2790" operator="lessThanOrEqual">
      <formula>0</formula>
    </cfRule>
  </conditionalFormatting>
  <conditionalFormatting sqref="BF169:BH169">
    <cfRule type="cellIs" dxfId="6193" priority="2787" operator="greaterThanOrEqual">
      <formula>0</formula>
    </cfRule>
    <cfRule type="cellIs" dxfId="6192" priority="2788" operator="lessThanOrEqual">
      <formula>0</formula>
    </cfRule>
  </conditionalFormatting>
  <conditionalFormatting sqref="BC169:BE169">
    <cfRule type="cellIs" dxfId="6191" priority="2785" operator="greaterThanOrEqual">
      <formula>0</formula>
    </cfRule>
    <cfRule type="cellIs" dxfId="6190" priority="2786" operator="lessThanOrEqual">
      <formula>0</formula>
    </cfRule>
  </conditionalFormatting>
  <conditionalFormatting sqref="BF169:BH169">
    <cfRule type="cellIs" dxfId="6189" priority="2783" operator="greaterThanOrEqual">
      <formula>0</formula>
    </cfRule>
    <cfRule type="cellIs" dxfId="6188" priority="2784" operator="lessThanOrEqual">
      <formula>0</formula>
    </cfRule>
  </conditionalFormatting>
  <conditionalFormatting sqref="BM43:BO43 J43:M43 R43:T43 AL43:AN43 AS43:AX43 BC43:BH43">
    <cfRule type="cellIs" dxfId="6187" priority="2781" operator="greaterThanOrEqual">
      <formula>0</formula>
    </cfRule>
    <cfRule type="cellIs" dxfId="6186" priority="2782" operator="lessThanOrEqual">
      <formula>0</formula>
    </cfRule>
  </conditionalFormatting>
  <conditionalFormatting sqref="H43">
    <cfRule type="cellIs" dxfId="6185" priority="2779" operator="lessThanOrEqual">
      <formula>0</formula>
    </cfRule>
    <cfRule type="cellIs" dxfId="6184" priority="2780" operator="greaterThanOrEqual">
      <formula>0</formula>
    </cfRule>
  </conditionalFormatting>
  <conditionalFormatting sqref="E43">
    <cfRule type="cellIs" dxfId="6183" priority="2777" operator="equal">
      <formula>"Sell"</formula>
    </cfRule>
    <cfRule type="cellIs" dxfId="6182" priority="2778" operator="equal">
      <formula>"Buy"</formula>
    </cfRule>
  </conditionalFormatting>
  <conditionalFormatting sqref="BM27:BO27 J27:M27 R27:T27 AL27:AN27 AS27:AX27 BC27:BH27">
    <cfRule type="cellIs" dxfId="6181" priority="2775" operator="greaterThanOrEqual">
      <formula>0</formula>
    </cfRule>
    <cfRule type="cellIs" dxfId="6180" priority="2776" operator="lessThanOrEqual">
      <formula>0</formula>
    </cfRule>
  </conditionalFormatting>
  <conditionalFormatting sqref="H27">
    <cfRule type="cellIs" dxfId="6179" priority="2773" operator="lessThanOrEqual">
      <formula>0</formula>
    </cfRule>
    <cfRule type="cellIs" dxfId="6178" priority="2774" operator="greaterThanOrEqual">
      <formula>0</formula>
    </cfRule>
  </conditionalFormatting>
  <conditionalFormatting sqref="E27">
    <cfRule type="cellIs" dxfId="6177" priority="2771" operator="equal">
      <formula>"Sell"</formula>
    </cfRule>
    <cfRule type="cellIs" dxfId="6176" priority="2772" operator="equal">
      <formula>"Buy"</formula>
    </cfRule>
  </conditionalFormatting>
  <conditionalFormatting sqref="BC97:BH97 AS97:AX97 AL97:AN97 R97:T97 J97:M97 BM97:BO97">
    <cfRule type="cellIs" dxfId="6175" priority="2737" operator="greaterThanOrEqual">
      <formula>0</formula>
    </cfRule>
    <cfRule type="cellIs" dxfId="6174" priority="2738" operator="lessThanOrEqual">
      <formula>0</formula>
    </cfRule>
  </conditionalFormatting>
  <conditionalFormatting sqref="H97">
    <cfRule type="cellIs" dxfId="6173" priority="2735" operator="lessThanOrEqual">
      <formula>0</formula>
    </cfRule>
    <cfRule type="cellIs" dxfId="6172" priority="2736" operator="greaterThanOrEqual">
      <formula>0</formula>
    </cfRule>
  </conditionalFormatting>
  <conditionalFormatting sqref="E97">
    <cfRule type="cellIs" dxfId="6171" priority="2733" operator="equal">
      <formula>"Sell"</formula>
    </cfRule>
    <cfRule type="cellIs" dxfId="6170" priority="2734" operator="equal">
      <formula>"Buy"</formula>
    </cfRule>
  </conditionalFormatting>
  <conditionalFormatting sqref="BM195:BO195 J195:M195 R195:T195 AL195:AN195 AS195:AX195 BC195:BH195">
    <cfRule type="cellIs" dxfId="6169" priority="2731" operator="greaterThanOrEqual">
      <formula>0</formula>
    </cfRule>
    <cfRule type="cellIs" dxfId="6168" priority="2732" operator="lessThanOrEqual">
      <formula>0</formula>
    </cfRule>
  </conditionalFormatting>
  <conditionalFormatting sqref="H195">
    <cfRule type="cellIs" dxfId="6167" priority="2729" operator="lessThanOrEqual">
      <formula>0</formula>
    </cfRule>
    <cfRule type="cellIs" dxfId="6166" priority="2730" operator="greaterThanOrEqual">
      <formula>0</formula>
    </cfRule>
  </conditionalFormatting>
  <conditionalFormatting sqref="E195">
    <cfRule type="cellIs" dxfId="6165" priority="2727" operator="equal">
      <formula>"Sell"</formula>
    </cfRule>
    <cfRule type="cellIs" dxfId="6164" priority="2728" operator="equal">
      <formula>"Buy"</formula>
    </cfRule>
  </conditionalFormatting>
  <conditionalFormatting sqref="BM108:BO108 J108:M108 R108:T108 AL108:AN108 AS108:AX108 BC108:BH108">
    <cfRule type="cellIs" dxfId="6163" priority="2725" operator="greaterThanOrEqual">
      <formula>0</formula>
    </cfRule>
    <cfRule type="cellIs" dxfId="6162" priority="2726" operator="lessThanOrEqual">
      <formula>0</formula>
    </cfRule>
  </conditionalFormatting>
  <conditionalFormatting sqref="H108">
    <cfRule type="cellIs" dxfId="6161" priority="2723" operator="lessThanOrEqual">
      <formula>0</formula>
    </cfRule>
    <cfRule type="cellIs" dxfId="6160" priority="2724" operator="greaterThanOrEqual">
      <formula>0</formula>
    </cfRule>
  </conditionalFormatting>
  <conditionalFormatting sqref="E108">
    <cfRule type="cellIs" dxfId="6159" priority="2721" operator="equal">
      <formula>"Sell"</formula>
    </cfRule>
    <cfRule type="cellIs" dxfId="6158" priority="2722" operator="equal">
      <formula>"Buy"</formula>
    </cfRule>
  </conditionalFormatting>
  <conditionalFormatting sqref="BM131:BO131 J131:M131 R131:T131 AL131:AN131 AS131:AX131 BC131:BH131">
    <cfRule type="cellIs" dxfId="6157" priority="2719" operator="greaterThanOrEqual">
      <formula>0</formula>
    </cfRule>
    <cfRule type="cellIs" dxfId="6156" priority="2720" operator="lessThanOrEqual">
      <formula>0</formula>
    </cfRule>
  </conditionalFormatting>
  <conditionalFormatting sqref="H131">
    <cfRule type="cellIs" dxfId="6155" priority="2717" operator="lessThanOrEqual">
      <formula>0</formula>
    </cfRule>
    <cfRule type="cellIs" dxfId="6154" priority="2718" operator="greaterThanOrEqual">
      <formula>0</formula>
    </cfRule>
  </conditionalFormatting>
  <conditionalFormatting sqref="E131">
    <cfRule type="cellIs" dxfId="6153" priority="2715" operator="equal">
      <formula>"Sell"</formula>
    </cfRule>
    <cfRule type="cellIs" dxfId="6152" priority="2716" operator="equal">
      <formula>"Buy"</formula>
    </cfRule>
  </conditionalFormatting>
  <conditionalFormatting sqref="BC67:BH67 AS67:AX67 AL67:AN67 R67:T67 J67:M67 BM67:BO67">
    <cfRule type="cellIs" dxfId="6151" priority="2713" operator="greaterThanOrEqual">
      <formula>0</formula>
    </cfRule>
    <cfRule type="cellIs" dxfId="6150" priority="2714" operator="lessThanOrEqual">
      <formula>0</formula>
    </cfRule>
  </conditionalFormatting>
  <conditionalFormatting sqref="H67">
    <cfRule type="cellIs" dxfId="6149" priority="2711" operator="lessThanOrEqual">
      <formula>0</formula>
    </cfRule>
    <cfRule type="cellIs" dxfId="6148" priority="2712" operator="greaterThanOrEqual">
      <formula>0</formula>
    </cfRule>
  </conditionalFormatting>
  <conditionalFormatting sqref="E67">
    <cfRule type="cellIs" dxfId="6147" priority="2709" operator="equal">
      <formula>"Sell"</formula>
    </cfRule>
    <cfRule type="cellIs" dxfId="6146" priority="2710" operator="equal">
      <formula>"Buy"</formula>
    </cfRule>
  </conditionalFormatting>
  <conditionalFormatting sqref="BC52:BH52 AS52:AX52 AL52:AN52 R52:T52 J52:M52 BM52:BO52">
    <cfRule type="cellIs" dxfId="6145" priority="2707" operator="greaterThanOrEqual">
      <formula>0</formula>
    </cfRule>
    <cfRule type="cellIs" dxfId="6144" priority="2708" operator="lessThanOrEqual">
      <formula>0</formula>
    </cfRule>
  </conditionalFormatting>
  <conditionalFormatting sqref="H52">
    <cfRule type="cellIs" dxfId="6143" priority="2705" operator="lessThanOrEqual">
      <formula>0</formula>
    </cfRule>
    <cfRule type="cellIs" dxfId="6142" priority="2706" operator="greaterThanOrEqual">
      <formula>0</formula>
    </cfRule>
  </conditionalFormatting>
  <conditionalFormatting sqref="E52">
    <cfRule type="cellIs" dxfId="6141" priority="2703" operator="equal">
      <formula>"Sell"</formula>
    </cfRule>
    <cfRule type="cellIs" dxfId="6140" priority="2704" operator="equal">
      <formula>"Buy"</formula>
    </cfRule>
  </conditionalFormatting>
  <conditionalFormatting sqref="R192:T192 BM192:BO192 J192:M192">
    <cfRule type="cellIs" dxfId="6139" priority="2701" operator="greaterThanOrEqual">
      <formula>0</formula>
    </cfRule>
    <cfRule type="cellIs" dxfId="6138" priority="2702" operator="lessThanOrEqual">
      <formula>0</formula>
    </cfRule>
  </conditionalFormatting>
  <conditionalFormatting sqref="R192:T192">
    <cfRule type="cellIs" dxfId="6137" priority="2699" operator="greaterThanOrEqual">
      <formula>0</formula>
    </cfRule>
    <cfRule type="cellIs" dxfId="6136" priority="2700" operator="lessThanOrEqual">
      <formula>0</formula>
    </cfRule>
  </conditionalFormatting>
  <conditionalFormatting sqref="H192">
    <cfRule type="cellIs" dxfId="6135" priority="2697" operator="lessThanOrEqual">
      <formula>0</formula>
    </cfRule>
    <cfRule type="cellIs" dxfId="6134" priority="2698" operator="greaterThanOrEqual">
      <formula>0</formula>
    </cfRule>
  </conditionalFormatting>
  <conditionalFormatting sqref="E192">
    <cfRule type="cellIs" dxfId="6133" priority="2695" operator="equal">
      <formula>"Sell"</formula>
    </cfRule>
    <cfRule type="cellIs" dxfId="6132" priority="2696" operator="equal">
      <formula>"Buy"</formula>
    </cfRule>
  </conditionalFormatting>
  <conditionalFormatting sqref="AL192:AN192">
    <cfRule type="cellIs" dxfId="6131" priority="2693" operator="greaterThanOrEqual">
      <formula>0</formula>
    </cfRule>
    <cfRule type="cellIs" dxfId="6130" priority="2694" operator="lessThanOrEqual">
      <formula>0</formula>
    </cfRule>
  </conditionalFormatting>
  <conditionalFormatting sqref="AS192:AU192">
    <cfRule type="cellIs" dxfId="6129" priority="2691" operator="greaterThanOrEqual">
      <formula>0</formula>
    </cfRule>
    <cfRule type="cellIs" dxfId="6128" priority="2692" operator="lessThanOrEqual">
      <formula>0</formula>
    </cfRule>
  </conditionalFormatting>
  <conditionalFormatting sqref="AV192:AX192">
    <cfRule type="cellIs" dxfId="6127" priority="2689" operator="greaterThanOrEqual">
      <formula>0</formula>
    </cfRule>
    <cfRule type="cellIs" dxfId="6126" priority="2690" operator="lessThanOrEqual">
      <formula>0</formula>
    </cfRule>
  </conditionalFormatting>
  <conditionalFormatting sqref="AV192:AX192">
    <cfRule type="cellIs" dxfId="6125" priority="2687" operator="greaterThanOrEqual">
      <formula>0</formula>
    </cfRule>
    <cfRule type="cellIs" dxfId="6124" priority="2688" operator="lessThanOrEqual">
      <formula>0</formula>
    </cfRule>
  </conditionalFormatting>
  <conditionalFormatting sqref="BC192:BE192">
    <cfRule type="cellIs" dxfId="6123" priority="2685" operator="greaterThanOrEqual">
      <formula>0</formula>
    </cfRule>
    <cfRule type="cellIs" dxfId="6122" priority="2686" operator="lessThanOrEqual">
      <formula>0</formula>
    </cfRule>
  </conditionalFormatting>
  <conditionalFormatting sqref="BF192:BH192">
    <cfRule type="cellIs" dxfId="6121" priority="2683" operator="greaterThanOrEqual">
      <formula>0</formula>
    </cfRule>
    <cfRule type="cellIs" dxfId="6120" priority="2684" operator="lessThanOrEqual">
      <formula>0</formula>
    </cfRule>
  </conditionalFormatting>
  <conditionalFormatting sqref="BF192:BH192">
    <cfRule type="cellIs" dxfId="6119" priority="2681" operator="greaterThanOrEqual">
      <formula>0</formula>
    </cfRule>
    <cfRule type="cellIs" dxfId="6118" priority="2682" operator="lessThanOrEqual">
      <formula>0</formula>
    </cfRule>
  </conditionalFormatting>
  <conditionalFormatting sqref="BC192:BE192">
    <cfRule type="cellIs" dxfId="6117" priority="2679" operator="greaterThanOrEqual">
      <formula>0</formula>
    </cfRule>
    <cfRule type="cellIs" dxfId="6116" priority="2680" operator="lessThanOrEqual">
      <formula>0</formula>
    </cfRule>
  </conditionalFormatting>
  <conditionalFormatting sqref="BF192:BH192">
    <cfRule type="cellIs" dxfId="6115" priority="2677" operator="greaterThanOrEqual">
      <formula>0</formula>
    </cfRule>
    <cfRule type="cellIs" dxfId="6114" priority="2678" operator="lessThanOrEqual">
      <formula>0</formula>
    </cfRule>
  </conditionalFormatting>
  <conditionalFormatting sqref="BM186:BO186 J186:M186 R186:T186">
    <cfRule type="cellIs" dxfId="6113" priority="2675" operator="greaterThanOrEqual">
      <formula>0</formula>
    </cfRule>
    <cfRule type="cellIs" dxfId="6112" priority="2676" operator="lessThanOrEqual">
      <formula>0</formula>
    </cfRule>
  </conditionalFormatting>
  <conditionalFormatting sqref="R186:T186">
    <cfRule type="cellIs" dxfId="6111" priority="2673" operator="greaterThanOrEqual">
      <formula>0</formula>
    </cfRule>
    <cfRule type="cellIs" dxfId="6110" priority="2674" operator="lessThanOrEqual">
      <formula>0</formula>
    </cfRule>
  </conditionalFormatting>
  <conditionalFormatting sqref="H186">
    <cfRule type="cellIs" dxfId="6109" priority="2671" operator="lessThanOrEqual">
      <formula>0</formula>
    </cfRule>
    <cfRule type="cellIs" dxfId="6108" priority="2672" operator="greaterThanOrEqual">
      <formula>0</formula>
    </cfRule>
  </conditionalFormatting>
  <conditionalFormatting sqref="E186">
    <cfRule type="cellIs" dxfId="6107" priority="2669" operator="equal">
      <formula>"Sell"</formula>
    </cfRule>
    <cfRule type="cellIs" dxfId="6106" priority="2670" operator="equal">
      <formula>"Buy"</formula>
    </cfRule>
  </conditionalFormatting>
  <conditionalFormatting sqref="AL186:AN186">
    <cfRule type="cellIs" dxfId="6105" priority="2667" operator="greaterThanOrEqual">
      <formula>0</formula>
    </cfRule>
    <cfRule type="cellIs" dxfId="6104" priority="2668" operator="lessThanOrEqual">
      <formula>0</formula>
    </cfRule>
  </conditionalFormatting>
  <conditionalFormatting sqref="AS186:AU186">
    <cfRule type="cellIs" dxfId="6103" priority="2665" operator="greaterThanOrEqual">
      <formula>0</formula>
    </cfRule>
    <cfRule type="cellIs" dxfId="6102" priority="2666" operator="lessThanOrEqual">
      <formula>0</formula>
    </cfRule>
  </conditionalFormatting>
  <conditionalFormatting sqref="AV186:AX186">
    <cfRule type="cellIs" dxfId="6101" priority="2663" operator="greaterThanOrEqual">
      <formula>0</formula>
    </cfRule>
    <cfRule type="cellIs" dxfId="6100" priority="2664" operator="lessThanOrEqual">
      <formula>0</formula>
    </cfRule>
  </conditionalFormatting>
  <conditionalFormatting sqref="AV186:AX186">
    <cfRule type="cellIs" dxfId="6099" priority="2661" operator="greaterThanOrEqual">
      <formula>0</formula>
    </cfRule>
    <cfRule type="cellIs" dxfId="6098" priority="2662" operator="lessThanOrEqual">
      <formula>0</formula>
    </cfRule>
  </conditionalFormatting>
  <conditionalFormatting sqref="BC186:BE186">
    <cfRule type="cellIs" dxfId="6097" priority="2659" operator="greaterThanOrEqual">
      <formula>0</formula>
    </cfRule>
    <cfRule type="cellIs" dxfId="6096" priority="2660" operator="lessThanOrEqual">
      <formula>0</formula>
    </cfRule>
  </conditionalFormatting>
  <conditionalFormatting sqref="BF186:BH186">
    <cfRule type="cellIs" dxfId="6095" priority="2657" operator="greaterThanOrEqual">
      <formula>0</formula>
    </cfRule>
    <cfRule type="cellIs" dxfId="6094" priority="2658" operator="lessThanOrEqual">
      <formula>0</formula>
    </cfRule>
  </conditionalFormatting>
  <conditionalFormatting sqref="BF186:BH186">
    <cfRule type="cellIs" dxfId="6093" priority="2655" operator="greaterThanOrEqual">
      <formula>0</formula>
    </cfRule>
    <cfRule type="cellIs" dxfId="6092" priority="2656" operator="lessThanOrEqual">
      <formula>0</formula>
    </cfRule>
  </conditionalFormatting>
  <conditionalFormatting sqref="BC186:BE186">
    <cfRule type="cellIs" dxfId="6091" priority="2653" operator="greaterThanOrEqual">
      <formula>0</formula>
    </cfRule>
    <cfRule type="cellIs" dxfId="6090" priority="2654" operator="lessThanOrEqual">
      <formula>0</formula>
    </cfRule>
  </conditionalFormatting>
  <conditionalFormatting sqref="BF186:BH186">
    <cfRule type="cellIs" dxfId="6089" priority="2651" operator="greaterThanOrEqual">
      <formula>0</formula>
    </cfRule>
    <cfRule type="cellIs" dxfId="6088" priority="2652" operator="lessThanOrEqual">
      <formula>0</formula>
    </cfRule>
  </conditionalFormatting>
  <conditionalFormatting sqref="BC196:BH196 AS196:AX196 AL196:AN196 R196:T196 J196:M196 BM196:BO196">
    <cfRule type="cellIs" dxfId="6087" priority="2597" operator="greaterThanOrEqual">
      <formula>0</formula>
    </cfRule>
    <cfRule type="cellIs" dxfId="6086" priority="2598" operator="lessThanOrEqual">
      <formula>0</formula>
    </cfRule>
  </conditionalFormatting>
  <conditionalFormatting sqref="H196">
    <cfRule type="cellIs" dxfId="6085" priority="2595" operator="lessThanOrEqual">
      <formula>0</formula>
    </cfRule>
    <cfRule type="cellIs" dxfId="6084" priority="2596" operator="greaterThanOrEqual">
      <formula>0</formula>
    </cfRule>
  </conditionalFormatting>
  <conditionalFormatting sqref="E196">
    <cfRule type="cellIs" dxfId="6083" priority="2593" operator="equal">
      <formula>"Sell"</formula>
    </cfRule>
    <cfRule type="cellIs" dxfId="6082" priority="2594" operator="equal">
      <formula>"Buy"</formula>
    </cfRule>
  </conditionalFormatting>
  <conditionalFormatting sqref="BC36:BH36 AS36:AX36 AL36:AN36 R36:T36 J36:M36 BM36:BO36">
    <cfRule type="cellIs" dxfId="6081" priority="2591" operator="greaterThanOrEqual">
      <formula>0</formula>
    </cfRule>
    <cfRule type="cellIs" dxfId="6080" priority="2592" operator="lessThanOrEqual">
      <formula>0</formula>
    </cfRule>
  </conditionalFormatting>
  <conditionalFormatting sqref="H36">
    <cfRule type="cellIs" dxfId="6079" priority="2589" operator="lessThanOrEqual">
      <formula>0</formula>
    </cfRule>
    <cfRule type="cellIs" dxfId="6078" priority="2590" operator="greaterThanOrEqual">
      <formula>0</formula>
    </cfRule>
  </conditionalFormatting>
  <conditionalFormatting sqref="E36">
    <cfRule type="cellIs" dxfId="6077" priority="2587" operator="equal">
      <formula>"Sell"</formula>
    </cfRule>
    <cfRule type="cellIs" dxfId="6076" priority="2588" operator="equal">
      <formula>"Buy"</formula>
    </cfRule>
  </conditionalFormatting>
  <conditionalFormatting sqref="BM77:BO77 J77:M77 R77:T77 AL77:AN77 AS77:AX77 BC77:BH77">
    <cfRule type="cellIs" dxfId="6075" priority="2585" operator="greaterThanOrEqual">
      <formula>0</formula>
    </cfRule>
    <cfRule type="cellIs" dxfId="6074" priority="2586" operator="lessThanOrEqual">
      <formula>0</formula>
    </cfRule>
  </conditionalFormatting>
  <conditionalFormatting sqref="H77">
    <cfRule type="cellIs" dxfId="6073" priority="2583" operator="lessThanOrEqual">
      <formula>0</formula>
    </cfRule>
    <cfRule type="cellIs" dxfId="6072" priority="2584" operator="greaterThanOrEqual">
      <formula>0</formula>
    </cfRule>
  </conditionalFormatting>
  <conditionalFormatting sqref="E77">
    <cfRule type="cellIs" dxfId="6071" priority="2581" operator="equal">
      <formula>"Sell"</formula>
    </cfRule>
    <cfRule type="cellIs" dxfId="6070" priority="2582" operator="equal">
      <formula>"Buy"</formula>
    </cfRule>
  </conditionalFormatting>
  <conditionalFormatting sqref="BC151:BH151 AS151:AX151 AL151:AN151 R151:T151 J151:M151 BM151:BO151">
    <cfRule type="cellIs" dxfId="6069" priority="2551" operator="greaterThanOrEqual">
      <formula>0</formula>
    </cfRule>
    <cfRule type="cellIs" dxfId="6068" priority="2552" operator="lessThanOrEqual">
      <formula>0</formula>
    </cfRule>
  </conditionalFormatting>
  <conditionalFormatting sqref="H151">
    <cfRule type="cellIs" dxfId="6067" priority="2549" operator="lessThanOrEqual">
      <formula>0</formula>
    </cfRule>
    <cfRule type="cellIs" dxfId="6066" priority="2550" operator="greaterThanOrEqual">
      <formula>0</formula>
    </cfRule>
  </conditionalFormatting>
  <conditionalFormatting sqref="E151">
    <cfRule type="cellIs" dxfId="6065" priority="2547" operator="equal">
      <formula>"Sell"</formula>
    </cfRule>
    <cfRule type="cellIs" dxfId="6064" priority="2548" operator="equal">
      <formula>"Buy"</formula>
    </cfRule>
  </conditionalFormatting>
  <conditionalFormatting sqref="AV179:AX179">
    <cfRule type="cellIs" dxfId="6063" priority="2487" operator="greaterThanOrEqual">
      <formula>0</formula>
    </cfRule>
    <cfRule type="cellIs" dxfId="6062" priority="2488" operator="lessThanOrEqual">
      <formula>0</formula>
    </cfRule>
  </conditionalFormatting>
  <conditionalFormatting sqref="R188:T188 BM188:BO188 J188:M188">
    <cfRule type="cellIs" dxfId="6061" priority="2527" operator="greaterThanOrEqual">
      <formula>0</formula>
    </cfRule>
    <cfRule type="cellIs" dxfId="6060" priority="2528" operator="lessThanOrEqual">
      <formula>0</formula>
    </cfRule>
  </conditionalFormatting>
  <conditionalFormatting sqref="R188:T188">
    <cfRule type="cellIs" dxfId="6059" priority="2525" operator="greaterThanOrEqual">
      <formula>0</formula>
    </cfRule>
    <cfRule type="cellIs" dxfId="6058" priority="2526" operator="lessThanOrEqual">
      <formula>0</formula>
    </cfRule>
  </conditionalFormatting>
  <conditionalFormatting sqref="H188">
    <cfRule type="cellIs" dxfId="6057" priority="2523" operator="lessThanOrEqual">
      <formula>0</formula>
    </cfRule>
    <cfRule type="cellIs" dxfId="6056" priority="2524" operator="greaterThanOrEqual">
      <formula>0</formula>
    </cfRule>
  </conditionalFormatting>
  <conditionalFormatting sqref="E188">
    <cfRule type="cellIs" dxfId="6055" priority="2521" operator="equal">
      <formula>"Sell"</formula>
    </cfRule>
    <cfRule type="cellIs" dxfId="6054" priority="2522" operator="equal">
      <formula>"Buy"</formula>
    </cfRule>
  </conditionalFormatting>
  <conditionalFormatting sqref="AL188:AN188">
    <cfRule type="cellIs" dxfId="6053" priority="2519" operator="greaterThanOrEqual">
      <formula>0</formula>
    </cfRule>
    <cfRule type="cellIs" dxfId="6052" priority="2520" operator="lessThanOrEqual">
      <formula>0</formula>
    </cfRule>
  </conditionalFormatting>
  <conditionalFormatting sqref="AS188:AU188">
    <cfRule type="cellIs" dxfId="6051" priority="2517" operator="greaterThanOrEqual">
      <formula>0</formula>
    </cfRule>
    <cfRule type="cellIs" dxfId="6050" priority="2518" operator="lessThanOrEqual">
      <formula>0</formula>
    </cfRule>
  </conditionalFormatting>
  <conditionalFormatting sqref="AV188:AX188">
    <cfRule type="cellIs" dxfId="6049" priority="2515" operator="greaterThanOrEqual">
      <formula>0</formula>
    </cfRule>
    <cfRule type="cellIs" dxfId="6048" priority="2516" operator="lessThanOrEqual">
      <formula>0</formula>
    </cfRule>
  </conditionalFormatting>
  <conditionalFormatting sqref="AV188:AX188">
    <cfRule type="cellIs" dxfId="6047" priority="2513" operator="greaterThanOrEqual">
      <formula>0</formula>
    </cfRule>
    <cfRule type="cellIs" dxfId="6046" priority="2514" operator="lessThanOrEqual">
      <formula>0</formula>
    </cfRule>
  </conditionalFormatting>
  <conditionalFormatting sqref="BC188:BE188">
    <cfRule type="cellIs" dxfId="6045" priority="2511" operator="greaterThanOrEqual">
      <formula>0</formula>
    </cfRule>
    <cfRule type="cellIs" dxfId="6044" priority="2512" operator="lessThanOrEqual">
      <formula>0</formula>
    </cfRule>
  </conditionalFormatting>
  <conditionalFormatting sqref="BF188:BH188">
    <cfRule type="cellIs" dxfId="6043" priority="2509" operator="greaterThanOrEqual">
      <formula>0</formula>
    </cfRule>
    <cfRule type="cellIs" dxfId="6042" priority="2510" operator="lessThanOrEqual">
      <formula>0</formula>
    </cfRule>
  </conditionalFormatting>
  <conditionalFormatting sqref="BF188:BH188">
    <cfRule type="cellIs" dxfId="6041" priority="2507" operator="greaterThanOrEqual">
      <formula>0</formula>
    </cfRule>
    <cfRule type="cellIs" dxfId="6040" priority="2508" operator="lessThanOrEqual">
      <formula>0</formula>
    </cfRule>
  </conditionalFormatting>
  <conditionalFormatting sqref="BC188:BE188">
    <cfRule type="cellIs" dxfId="6039" priority="2505" operator="greaterThanOrEqual">
      <formula>0</formula>
    </cfRule>
    <cfRule type="cellIs" dxfId="6038" priority="2506" operator="lessThanOrEqual">
      <formula>0</formula>
    </cfRule>
  </conditionalFormatting>
  <conditionalFormatting sqref="BF188:BH188">
    <cfRule type="cellIs" dxfId="6037" priority="2503" operator="greaterThanOrEqual">
      <formula>0</formula>
    </cfRule>
    <cfRule type="cellIs" dxfId="6036" priority="2504" operator="lessThanOrEqual">
      <formula>0</formula>
    </cfRule>
  </conditionalFormatting>
  <conditionalFormatting sqref="R179:T179 J179:M179 BM179:BO179">
    <cfRule type="cellIs" dxfId="6035" priority="2501" operator="greaterThanOrEqual">
      <formula>0</formula>
    </cfRule>
    <cfRule type="cellIs" dxfId="6034" priority="2502" operator="lessThanOrEqual">
      <formula>0</formula>
    </cfRule>
  </conditionalFormatting>
  <conditionalFormatting sqref="R179:T179">
    <cfRule type="cellIs" dxfId="6033" priority="2499" operator="greaterThanOrEqual">
      <formula>0</formula>
    </cfRule>
    <cfRule type="cellIs" dxfId="6032" priority="2500" operator="lessThanOrEqual">
      <formula>0</formula>
    </cfRule>
  </conditionalFormatting>
  <conditionalFormatting sqref="H179">
    <cfRule type="cellIs" dxfId="6031" priority="2497" operator="lessThanOrEqual">
      <formula>0</formula>
    </cfRule>
    <cfRule type="cellIs" dxfId="6030" priority="2498" operator="greaterThanOrEqual">
      <formula>0</formula>
    </cfRule>
  </conditionalFormatting>
  <conditionalFormatting sqref="E179">
    <cfRule type="cellIs" dxfId="6029" priority="2495" operator="equal">
      <formula>"Sell"</formula>
    </cfRule>
    <cfRule type="cellIs" dxfId="6028" priority="2496" operator="equal">
      <formula>"Buy"</formula>
    </cfRule>
  </conditionalFormatting>
  <conditionalFormatting sqref="AL179:AN179">
    <cfRule type="cellIs" dxfId="6027" priority="2493" operator="greaterThanOrEqual">
      <formula>0</formula>
    </cfRule>
    <cfRule type="cellIs" dxfId="6026" priority="2494" operator="lessThanOrEqual">
      <formula>0</formula>
    </cfRule>
  </conditionalFormatting>
  <conditionalFormatting sqref="AS179:AU179">
    <cfRule type="cellIs" dxfId="6025" priority="2491" operator="greaterThanOrEqual">
      <formula>0</formula>
    </cfRule>
    <cfRule type="cellIs" dxfId="6024" priority="2492" operator="lessThanOrEqual">
      <formula>0</formula>
    </cfRule>
  </conditionalFormatting>
  <conditionalFormatting sqref="AV179:AX179">
    <cfRule type="cellIs" dxfId="6023" priority="2489" operator="greaterThanOrEqual">
      <formula>0</formula>
    </cfRule>
    <cfRule type="cellIs" dxfId="6022" priority="2490" operator="lessThanOrEqual">
      <formula>0</formula>
    </cfRule>
  </conditionalFormatting>
  <conditionalFormatting sqref="BC179:BE179">
    <cfRule type="cellIs" dxfId="6021" priority="2485" operator="greaterThanOrEqual">
      <formula>0</formula>
    </cfRule>
    <cfRule type="cellIs" dxfId="6020" priority="2486" operator="lessThanOrEqual">
      <formula>0</formula>
    </cfRule>
  </conditionalFormatting>
  <conditionalFormatting sqref="BF179:BH179">
    <cfRule type="cellIs" dxfId="6019" priority="2483" operator="greaterThanOrEqual">
      <formula>0</formula>
    </cfRule>
    <cfRule type="cellIs" dxfId="6018" priority="2484" operator="lessThanOrEqual">
      <formula>0</formula>
    </cfRule>
  </conditionalFormatting>
  <conditionalFormatting sqref="BF179:BH179">
    <cfRule type="cellIs" dxfId="6017" priority="2481" operator="greaterThanOrEqual">
      <formula>0</formula>
    </cfRule>
    <cfRule type="cellIs" dxfId="6016" priority="2482" operator="lessThanOrEqual">
      <formula>0</formula>
    </cfRule>
  </conditionalFormatting>
  <conditionalFormatting sqref="BC179:BE179">
    <cfRule type="cellIs" dxfId="6015" priority="2479" operator="greaterThanOrEqual">
      <formula>0</formula>
    </cfRule>
    <cfRule type="cellIs" dxfId="6014" priority="2480" operator="lessThanOrEqual">
      <formula>0</formula>
    </cfRule>
  </conditionalFormatting>
  <conditionalFormatting sqref="BF179:BH179">
    <cfRule type="cellIs" dxfId="6013" priority="2477" operator="greaterThanOrEqual">
      <formula>0</formula>
    </cfRule>
    <cfRule type="cellIs" dxfId="6012" priority="2478" operator="lessThanOrEqual">
      <formula>0</formula>
    </cfRule>
  </conditionalFormatting>
  <conditionalFormatting sqref="BM185:BO185 J185:M185 R185:T185">
    <cfRule type="cellIs" dxfId="6011" priority="2475" operator="greaterThanOrEqual">
      <formula>0</formula>
    </cfRule>
    <cfRule type="cellIs" dxfId="6010" priority="2476" operator="lessThanOrEqual">
      <formula>0</formula>
    </cfRule>
  </conditionalFormatting>
  <conditionalFormatting sqref="R185:T185">
    <cfRule type="cellIs" dxfId="6009" priority="2473" operator="greaterThanOrEqual">
      <formula>0</formula>
    </cfRule>
    <cfRule type="cellIs" dxfId="6008" priority="2474" operator="lessThanOrEqual">
      <formula>0</formula>
    </cfRule>
  </conditionalFormatting>
  <conditionalFormatting sqref="H185">
    <cfRule type="cellIs" dxfId="6007" priority="2471" operator="lessThanOrEqual">
      <formula>0</formula>
    </cfRule>
    <cfRule type="cellIs" dxfId="6006" priority="2472" operator="greaterThanOrEqual">
      <formula>0</formula>
    </cfRule>
  </conditionalFormatting>
  <conditionalFormatting sqref="E185">
    <cfRule type="cellIs" dxfId="6005" priority="2469" operator="equal">
      <formula>"Sell"</formula>
    </cfRule>
    <cfRule type="cellIs" dxfId="6004" priority="2470" operator="equal">
      <formula>"Buy"</formula>
    </cfRule>
  </conditionalFormatting>
  <conditionalFormatting sqref="AL185:AN185">
    <cfRule type="cellIs" dxfId="6003" priority="2467" operator="greaterThanOrEqual">
      <formula>0</formula>
    </cfRule>
    <cfRule type="cellIs" dxfId="6002" priority="2468" operator="lessThanOrEqual">
      <formula>0</formula>
    </cfRule>
  </conditionalFormatting>
  <conditionalFormatting sqref="AS185:AU185">
    <cfRule type="cellIs" dxfId="6001" priority="2465" operator="greaterThanOrEqual">
      <formula>0</formula>
    </cfRule>
    <cfRule type="cellIs" dxfId="6000" priority="2466" operator="lessThanOrEqual">
      <formula>0</formula>
    </cfRule>
  </conditionalFormatting>
  <conditionalFormatting sqref="AV185:AX185">
    <cfRule type="cellIs" dxfId="5999" priority="2463" operator="greaterThanOrEqual">
      <formula>0</formula>
    </cfRule>
    <cfRule type="cellIs" dxfId="5998" priority="2464" operator="lessThanOrEqual">
      <formula>0</formula>
    </cfRule>
  </conditionalFormatting>
  <conditionalFormatting sqref="AV185:AX185">
    <cfRule type="cellIs" dxfId="5997" priority="2461" operator="greaterThanOrEqual">
      <formula>0</formula>
    </cfRule>
    <cfRule type="cellIs" dxfId="5996" priority="2462" operator="lessThanOrEqual">
      <formula>0</formula>
    </cfRule>
  </conditionalFormatting>
  <conditionalFormatting sqref="BC185:BE185">
    <cfRule type="cellIs" dxfId="5995" priority="2459" operator="greaterThanOrEqual">
      <formula>0</formula>
    </cfRule>
    <cfRule type="cellIs" dxfId="5994" priority="2460" operator="lessThanOrEqual">
      <formula>0</formula>
    </cfRule>
  </conditionalFormatting>
  <conditionalFormatting sqref="BF185:BH185">
    <cfRule type="cellIs" dxfId="5993" priority="2457" operator="greaterThanOrEqual">
      <formula>0</formula>
    </cfRule>
    <cfRule type="cellIs" dxfId="5992" priority="2458" operator="lessThanOrEqual">
      <formula>0</formula>
    </cfRule>
  </conditionalFormatting>
  <conditionalFormatting sqref="BF185:BH185">
    <cfRule type="cellIs" dxfId="5991" priority="2455" operator="greaterThanOrEqual">
      <formula>0</formula>
    </cfRule>
    <cfRule type="cellIs" dxfId="5990" priority="2456" operator="lessThanOrEqual">
      <formula>0</formula>
    </cfRule>
  </conditionalFormatting>
  <conditionalFormatting sqref="BC185:BE185">
    <cfRule type="cellIs" dxfId="5989" priority="2453" operator="greaterThanOrEqual">
      <formula>0</formula>
    </cfRule>
    <cfRule type="cellIs" dxfId="5988" priority="2454" operator="lessThanOrEqual">
      <formula>0</formula>
    </cfRule>
  </conditionalFormatting>
  <conditionalFormatting sqref="BF185:BH185">
    <cfRule type="cellIs" dxfId="5987" priority="2451" operator="greaterThanOrEqual">
      <formula>0</formula>
    </cfRule>
    <cfRule type="cellIs" dxfId="5986" priority="2452" operator="lessThanOrEqual">
      <formula>0</formula>
    </cfRule>
  </conditionalFormatting>
  <conditionalFormatting sqref="R173:T173 BM173:BO173 J173:M173">
    <cfRule type="cellIs" dxfId="5985" priority="2449" operator="greaterThanOrEqual">
      <formula>0</formula>
    </cfRule>
    <cfRule type="cellIs" dxfId="5984" priority="2450" operator="lessThanOrEqual">
      <formula>0</formula>
    </cfRule>
  </conditionalFormatting>
  <conditionalFormatting sqref="R173:T173">
    <cfRule type="cellIs" dxfId="5983" priority="2447" operator="greaterThanOrEqual">
      <formula>0</formula>
    </cfRule>
    <cfRule type="cellIs" dxfId="5982" priority="2448" operator="lessThanOrEqual">
      <formula>0</formula>
    </cfRule>
  </conditionalFormatting>
  <conditionalFormatting sqref="H173">
    <cfRule type="cellIs" dxfId="5981" priority="2445" operator="lessThanOrEqual">
      <formula>0</formula>
    </cfRule>
    <cfRule type="cellIs" dxfId="5980" priority="2446" operator="greaterThanOrEqual">
      <formula>0</formula>
    </cfRule>
  </conditionalFormatting>
  <conditionalFormatting sqref="E173">
    <cfRule type="cellIs" dxfId="5979" priority="2443" operator="equal">
      <formula>"Sell"</formula>
    </cfRule>
    <cfRule type="cellIs" dxfId="5978" priority="2444" operator="equal">
      <formula>"Buy"</formula>
    </cfRule>
  </conditionalFormatting>
  <conditionalFormatting sqref="AL173:AN173">
    <cfRule type="cellIs" dxfId="5977" priority="2441" operator="greaterThanOrEqual">
      <formula>0</formula>
    </cfRule>
    <cfRule type="cellIs" dxfId="5976" priority="2442" operator="lessThanOrEqual">
      <formula>0</formula>
    </cfRule>
  </conditionalFormatting>
  <conditionalFormatting sqref="AS173:AU173">
    <cfRule type="cellIs" dxfId="5975" priority="2439" operator="greaterThanOrEqual">
      <formula>0</formula>
    </cfRule>
    <cfRule type="cellIs" dxfId="5974" priority="2440" operator="lessThanOrEqual">
      <formula>0</formula>
    </cfRule>
  </conditionalFormatting>
  <conditionalFormatting sqref="AV173:AX173">
    <cfRule type="cellIs" dxfId="5973" priority="2437" operator="greaterThanOrEqual">
      <formula>0</formula>
    </cfRule>
    <cfRule type="cellIs" dxfId="5972" priority="2438" operator="lessThanOrEqual">
      <formula>0</formula>
    </cfRule>
  </conditionalFormatting>
  <conditionalFormatting sqref="AV173:AX173">
    <cfRule type="cellIs" dxfId="5971" priority="2435" operator="greaterThanOrEqual">
      <formula>0</formula>
    </cfRule>
    <cfRule type="cellIs" dxfId="5970" priority="2436" operator="lessThanOrEqual">
      <formula>0</formula>
    </cfRule>
  </conditionalFormatting>
  <conditionalFormatting sqref="BC173:BE173">
    <cfRule type="cellIs" dxfId="5969" priority="2433" operator="greaterThanOrEqual">
      <formula>0</formula>
    </cfRule>
    <cfRule type="cellIs" dxfId="5968" priority="2434" operator="lessThanOrEqual">
      <formula>0</formula>
    </cfRule>
  </conditionalFormatting>
  <conditionalFormatting sqref="BF173:BH173">
    <cfRule type="cellIs" dxfId="5967" priority="2431" operator="greaterThanOrEqual">
      <formula>0</formula>
    </cfRule>
    <cfRule type="cellIs" dxfId="5966" priority="2432" operator="lessThanOrEqual">
      <formula>0</formula>
    </cfRule>
  </conditionalFormatting>
  <conditionalFormatting sqref="BF173:BH173">
    <cfRule type="cellIs" dxfId="5965" priority="2429" operator="greaterThanOrEqual">
      <formula>0</formula>
    </cfRule>
    <cfRule type="cellIs" dxfId="5964" priority="2430" operator="lessThanOrEqual">
      <formula>0</formula>
    </cfRule>
  </conditionalFormatting>
  <conditionalFormatting sqref="BC173:BE173">
    <cfRule type="cellIs" dxfId="5963" priority="2427" operator="greaterThanOrEqual">
      <formula>0</formula>
    </cfRule>
    <cfRule type="cellIs" dxfId="5962" priority="2428" operator="lessThanOrEqual">
      <formula>0</formula>
    </cfRule>
  </conditionalFormatting>
  <conditionalFormatting sqref="BF173:BH173">
    <cfRule type="cellIs" dxfId="5961" priority="2425" operator="greaterThanOrEqual">
      <formula>0</formula>
    </cfRule>
    <cfRule type="cellIs" dxfId="5960" priority="2426" operator="lessThanOrEqual">
      <formula>0</formula>
    </cfRule>
  </conditionalFormatting>
  <conditionalFormatting sqref="J175:M175 BM175:BO175 R175:T175">
    <cfRule type="cellIs" dxfId="5959" priority="2397" operator="greaterThanOrEqual">
      <formula>0</formula>
    </cfRule>
    <cfRule type="cellIs" dxfId="5958" priority="2398" operator="lessThanOrEqual">
      <formula>0</formula>
    </cfRule>
  </conditionalFormatting>
  <conditionalFormatting sqref="R175:T175">
    <cfRule type="cellIs" dxfId="5957" priority="2395" operator="greaterThanOrEqual">
      <formula>0</formula>
    </cfRule>
    <cfRule type="cellIs" dxfId="5956" priority="2396" operator="lessThanOrEqual">
      <formula>0</formula>
    </cfRule>
  </conditionalFormatting>
  <conditionalFormatting sqref="H175">
    <cfRule type="cellIs" dxfId="5955" priority="2393" operator="lessThanOrEqual">
      <formula>0</formula>
    </cfRule>
    <cfRule type="cellIs" dxfId="5954" priority="2394" operator="greaterThanOrEqual">
      <formula>0</formula>
    </cfRule>
  </conditionalFormatting>
  <conditionalFormatting sqref="E175">
    <cfRule type="cellIs" dxfId="5953" priority="2391" operator="equal">
      <formula>"Sell"</formula>
    </cfRule>
    <cfRule type="cellIs" dxfId="5952" priority="2392" operator="equal">
      <formula>"Buy"</formula>
    </cfRule>
  </conditionalFormatting>
  <conditionalFormatting sqref="AL175:AN175">
    <cfRule type="cellIs" dxfId="5951" priority="2389" operator="greaterThanOrEqual">
      <formula>0</formula>
    </cfRule>
    <cfRule type="cellIs" dxfId="5950" priority="2390" operator="lessThanOrEqual">
      <formula>0</formula>
    </cfRule>
  </conditionalFormatting>
  <conditionalFormatting sqref="AS175:AU175">
    <cfRule type="cellIs" dxfId="5949" priority="2387" operator="greaterThanOrEqual">
      <formula>0</formula>
    </cfRule>
    <cfRule type="cellIs" dxfId="5948" priority="2388" operator="lessThanOrEqual">
      <formula>0</formula>
    </cfRule>
  </conditionalFormatting>
  <conditionalFormatting sqref="AV175:AX175">
    <cfRule type="cellIs" dxfId="5947" priority="2385" operator="greaterThanOrEqual">
      <formula>0</formula>
    </cfRule>
    <cfRule type="cellIs" dxfId="5946" priority="2386" operator="lessThanOrEqual">
      <formula>0</formula>
    </cfRule>
  </conditionalFormatting>
  <conditionalFormatting sqref="AV175:AX175">
    <cfRule type="cellIs" dxfId="5945" priority="2383" operator="greaterThanOrEqual">
      <formula>0</formula>
    </cfRule>
    <cfRule type="cellIs" dxfId="5944" priority="2384" operator="lessThanOrEqual">
      <formula>0</formula>
    </cfRule>
  </conditionalFormatting>
  <conditionalFormatting sqref="BC175:BE175">
    <cfRule type="cellIs" dxfId="5943" priority="2381" operator="greaterThanOrEqual">
      <formula>0</formula>
    </cfRule>
    <cfRule type="cellIs" dxfId="5942" priority="2382" operator="lessThanOrEqual">
      <formula>0</formula>
    </cfRule>
  </conditionalFormatting>
  <conditionalFormatting sqref="BF175:BH175">
    <cfRule type="cellIs" dxfId="5941" priority="2379" operator="greaterThanOrEqual">
      <formula>0</formula>
    </cfRule>
    <cfRule type="cellIs" dxfId="5940" priority="2380" operator="lessThanOrEqual">
      <formula>0</formula>
    </cfRule>
  </conditionalFormatting>
  <conditionalFormatting sqref="BF175:BH175">
    <cfRule type="cellIs" dxfId="5939" priority="2377" operator="greaterThanOrEqual">
      <formula>0</formula>
    </cfRule>
    <cfRule type="cellIs" dxfId="5938" priority="2378" operator="lessThanOrEqual">
      <formula>0</formula>
    </cfRule>
  </conditionalFormatting>
  <conditionalFormatting sqref="BC175:BE175">
    <cfRule type="cellIs" dxfId="5937" priority="2375" operator="greaterThanOrEqual">
      <formula>0</formula>
    </cfRule>
    <cfRule type="cellIs" dxfId="5936" priority="2376" operator="lessThanOrEqual">
      <formula>0</formula>
    </cfRule>
  </conditionalFormatting>
  <conditionalFormatting sqref="BF175:BH175">
    <cfRule type="cellIs" dxfId="5935" priority="2373" operator="greaterThanOrEqual">
      <formula>0</formula>
    </cfRule>
    <cfRule type="cellIs" dxfId="5934" priority="2374" operator="lessThanOrEqual">
      <formula>0</formula>
    </cfRule>
  </conditionalFormatting>
  <conditionalFormatting sqref="J195:M195 BM195:BO195 R195:T195">
    <cfRule type="cellIs" dxfId="5933" priority="2345" operator="greaterThanOrEqual">
      <formula>0</formula>
    </cfRule>
    <cfRule type="cellIs" dxfId="5932" priority="2346" operator="lessThanOrEqual">
      <formula>0</formula>
    </cfRule>
  </conditionalFormatting>
  <conditionalFormatting sqref="R195:T195">
    <cfRule type="cellIs" dxfId="5931" priority="2343" operator="greaterThanOrEqual">
      <formula>0</formula>
    </cfRule>
    <cfRule type="cellIs" dxfId="5930" priority="2344" operator="lessThanOrEqual">
      <formula>0</formula>
    </cfRule>
  </conditionalFormatting>
  <conditionalFormatting sqref="H195">
    <cfRule type="cellIs" dxfId="5929" priority="2341" operator="lessThanOrEqual">
      <formula>0</formula>
    </cfRule>
    <cfRule type="cellIs" dxfId="5928" priority="2342" operator="greaterThanOrEqual">
      <formula>0</formula>
    </cfRule>
  </conditionalFormatting>
  <conditionalFormatting sqref="E195">
    <cfRule type="cellIs" dxfId="5927" priority="2339" operator="equal">
      <formula>"Sell"</formula>
    </cfRule>
    <cfRule type="cellIs" dxfId="5926" priority="2340" operator="equal">
      <formula>"Buy"</formula>
    </cfRule>
  </conditionalFormatting>
  <conditionalFormatting sqref="AL195:AN195">
    <cfRule type="cellIs" dxfId="5925" priority="2337" operator="greaterThanOrEqual">
      <formula>0</formula>
    </cfRule>
    <cfRule type="cellIs" dxfId="5924" priority="2338" operator="lessThanOrEqual">
      <formula>0</formula>
    </cfRule>
  </conditionalFormatting>
  <conditionalFormatting sqref="AS195:AU195">
    <cfRule type="cellIs" dxfId="5923" priority="2335" operator="greaterThanOrEqual">
      <formula>0</formula>
    </cfRule>
    <cfRule type="cellIs" dxfId="5922" priority="2336" operator="lessThanOrEqual">
      <formula>0</formula>
    </cfRule>
  </conditionalFormatting>
  <conditionalFormatting sqref="AV195:AX195">
    <cfRule type="cellIs" dxfId="5921" priority="2333" operator="greaterThanOrEqual">
      <formula>0</formula>
    </cfRule>
    <cfRule type="cellIs" dxfId="5920" priority="2334" operator="lessThanOrEqual">
      <formula>0</formula>
    </cfRule>
  </conditionalFormatting>
  <conditionalFormatting sqref="AV195:AX195">
    <cfRule type="cellIs" dxfId="5919" priority="2331" operator="greaterThanOrEqual">
      <formula>0</formula>
    </cfRule>
    <cfRule type="cellIs" dxfId="5918" priority="2332" operator="lessThanOrEqual">
      <formula>0</formula>
    </cfRule>
  </conditionalFormatting>
  <conditionalFormatting sqref="BC195:BE195">
    <cfRule type="cellIs" dxfId="5917" priority="2329" operator="greaterThanOrEqual">
      <formula>0</formula>
    </cfRule>
    <cfRule type="cellIs" dxfId="5916" priority="2330" operator="lessThanOrEqual">
      <formula>0</formula>
    </cfRule>
  </conditionalFormatting>
  <conditionalFormatting sqref="BF195:BH195">
    <cfRule type="cellIs" dxfId="5915" priority="2327" operator="greaterThanOrEqual">
      <formula>0</formula>
    </cfRule>
    <cfRule type="cellIs" dxfId="5914" priority="2328" operator="lessThanOrEqual">
      <formula>0</formula>
    </cfRule>
  </conditionalFormatting>
  <conditionalFormatting sqref="BF195:BH195">
    <cfRule type="cellIs" dxfId="5913" priority="2325" operator="greaterThanOrEqual">
      <formula>0</formula>
    </cfRule>
    <cfRule type="cellIs" dxfId="5912" priority="2326" operator="lessThanOrEqual">
      <formula>0</formula>
    </cfRule>
  </conditionalFormatting>
  <conditionalFormatting sqref="BC195:BE195">
    <cfRule type="cellIs" dxfId="5911" priority="2323" operator="greaterThanOrEqual">
      <formula>0</formula>
    </cfRule>
    <cfRule type="cellIs" dxfId="5910" priority="2324" operator="lessThanOrEqual">
      <formula>0</formula>
    </cfRule>
  </conditionalFormatting>
  <conditionalFormatting sqref="BF195:BH195">
    <cfRule type="cellIs" dxfId="5909" priority="2321" operator="greaterThanOrEqual">
      <formula>0</formula>
    </cfRule>
    <cfRule type="cellIs" dxfId="5908" priority="2322" operator="lessThanOrEqual">
      <formula>0</formula>
    </cfRule>
  </conditionalFormatting>
  <conditionalFormatting sqref="R176:T176 BM176:BO176 J176:M176">
    <cfRule type="cellIs" dxfId="5907" priority="2319" operator="greaterThanOrEqual">
      <formula>0</formula>
    </cfRule>
    <cfRule type="cellIs" dxfId="5906" priority="2320" operator="lessThanOrEqual">
      <formula>0</formula>
    </cfRule>
  </conditionalFormatting>
  <conditionalFormatting sqref="R176:T176">
    <cfRule type="cellIs" dxfId="5905" priority="2317" operator="greaterThanOrEqual">
      <formula>0</formula>
    </cfRule>
    <cfRule type="cellIs" dxfId="5904" priority="2318" operator="lessThanOrEqual">
      <formula>0</formula>
    </cfRule>
  </conditionalFormatting>
  <conditionalFormatting sqref="H176">
    <cfRule type="cellIs" dxfId="5903" priority="2315" operator="lessThanOrEqual">
      <formula>0</formula>
    </cfRule>
    <cfRule type="cellIs" dxfId="5902" priority="2316" operator="greaterThanOrEqual">
      <formula>0</formula>
    </cfRule>
  </conditionalFormatting>
  <conditionalFormatting sqref="E176">
    <cfRule type="cellIs" dxfId="5901" priority="2313" operator="equal">
      <formula>"Sell"</formula>
    </cfRule>
    <cfRule type="cellIs" dxfId="5900" priority="2314" operator="equal">
      <formula>"Buy"</formula>
    </cfRule>
  </conditionalFormatting>
  <conditionalFormatting sqref="AL176:AN176">
    <cfRule type="cellIs" dxfId="5899" priority="2311" operator="greaterThanOrEqual">
      <formula>0</formula>
    </cfRule>
    <cfRule type="cellIs" dxfId="5898" priority="2312" operator="lessThanOrEqual">
      <formula>0</formula>
    </cfRule>
  </conditionalFormatting>
  <conditionalFormatting sqref="AS176:AU176">
    <cfRule type="cellIs" dxfId="5897" priority="2309" operator="greaterThanOrEqual">
      <formula>0</formula>
    </cfRule>
    <cfRule type="cellIs" dxfId="5896" priority="2310" operator="lessThanOrEqual">
      <formula>0</formula>
    </cfRule>
  </conditionalFormatting>
  <conditionalFormatting sqref="AV176:AX176">
    <cfRule type="cellIs" dxfId="5895" priority="2307" operator="greaterThanOrEqual">
      <formula>0</formula>
    </cfRule>
    <cfRule type="cellIs" dxfId="5894" priority="2308" operator="lessThanOrEqual">
      <formula>0</formula>
    </cfRule>
  </conditionalFormatting>
  <conditionalFormatting sqref="AV176:AX176">
    <cfRule type="cellIs" dxfId="5893" priority="2305" operator="greaterThanOrEqual">
      <formula>0</formula>
    </cfRule>
    <cfRule type="cellIs" dxfId="5892" priority="2306" operator="lessThanOrEqual">
      <formula>0</formula>
    </cfRule>
  </conditionalFormatting>
  <conditionalFormatting sqref="BC176:BE176">
    <cfRule type="cellIs" dxfId="5891" priority="2303" operator="greaterThanOrEqual">
      <formula>0</formula>
    </cfRule>
    <cfRule type="cellIs" dxfId="5890" priority="2304" operator="lessThanOrEqual">
      <formula>0</formula>
    </cfRule>
  </conditionalFormatting>
  <conditionalFormatting sqref="BF176:BH176">
    <cfRule type="cellIs" dxfId="5889" priority="2301" operator="greaterThanOrEqual">
      <formula>0</formula>
    </cfRule>
    <cfRule type="cellIs" dxfId="5888" priority="2302" operator="lessThanOrEqual">
      <formula>0</formula>
    </cfRule>
  </conditionalFormatting>
  <conditionalFormatting sqref="BF176:BH176">
    <cfRule type="cellIs" dxfId="5887" priority="2299" operator="greaterThanOrEqual">
      <formula>0</formula>
    </cfRule>
    <cfRule type="cellIs" dxfId="5886" priority="2300" operator="lessThanOrEqual">
      <formula>0</formula>
    </cfRule>
  </conditionalFormatting>
  <conditionalFormatting sqref="BC176:BE176">
    <cfRule type="cellIs" dxfId="5885" priority="2297" operator="greaterThanOrEqual">
      <formula>0</formula>
    </cfRule>
    <cfRule type="cellIs" dxfId="5884" priority="2298" operator="lessThanOrEqual">
      <formula>0</formula>
    </cfRule>
  </conditionalFormatting>
  <conditionalFormatting sqref="BF176:BH176">
    <cfRule type="cellIs" dxfId="5883" priority="2295" operator="greaterThanOrEqual">
      <formula>0</formula>
    </cfRule>
    <cfRule type="cellIs" dxfId="5882" priority="2296" operator="lessThanOrEqual">
      <formula>0</formula>
    </cfRule>
  </conditionalFormatting>
  <conditionalFormatting sqref="J194:M194 BM194:BO194 R194:T194">
    <cfRule type="cellIs" dxfId="5881" priority="2293" operator="greaterThanOrEqual">
      <formula>0</formula>
    </cfRule>
    <cfRule type="cellIs" dxfId="5880" priority="2294" operator="lessThanOrEqual">
      <formula>0</formula>
    </cfRule>
  </conditionalFormatting>
  <conditionalFormatting sqref="R194:T194">
    <cfRule type="cellIs" dxfId="5879" priority="2291" operator="greaterThanOrEqual">
      <formula>0</formula>
    </cfRule>
    <cfRule type="cellIs" dxfId="5878" priority="2292" operator="lessThanOrEqual">
      <formula>0</formula>
    </cfRule>
  </conditionalFormatting>
  <conditionalFormatting sqref="H194">
    <cfRule type="cellIs" dxfId="5877" priority="2289" operator="lessThanOrEqual">
      <formula>0</formula>
    </cfRule>
    <cfRule type="cellIs" dxfId="5876" priority="2290" operator="greaterThanOrEqual">
      <formula>0</formula>
    </cfRule>
  </conditionalFormatting>
  <conditionalFormatting sqref="E194">
    <cfRule type="cellIs" dxfId="5875" priority="2287" operator="equal">
      <formula>"Sell"</formula>
    </cfRule>
    <cfRule type="cellIs" dxfId="5874" priority="2288" operator="equal">
      <formula>"Buy"</formula>
    </cfRule>
  </conditionalFormatting>
  <conditionalFormatting sqref="AL194:AN194">
    <cfRule type="cellIs" dxfId="5873" priority="2285" operator="greaterThanOrEqual">
      <formula>0</formula>
    </cfRule>
    <cfRule type="cellIs" dxfId="5872" priority="2286" operator="lessThanOrEqual">
      <formula>0</formula>
    </cfRule>
  </conditionalFormatting>
  <conditionalFormatting sqref="AS194:AU194">
    <cfRule type="cellIs" dxfId="5871" priority="2283" operator="greaterThanOrEqual">
      <formula>0</formula>
    </cfRule>
    <cfRule type="cellIs" dxfId="5870" priority="2284" operator="lessThanOrEqual">
      <formula>0</formula>
    </cfRule>
  </conditionalFormatting>
  <conditionalFormatting sqref="AV194:AX194">
    <cfRule type="cellIs" dxfId="5869" priority="2281" operator="greaterThanOrEqual">
      <formula>0</formula>
    </cfRule>
    <cfRule type="cellIs" dxfId="5868" priority="2282" operator="lessThanOrEqual">
      <formula>0</formula>
    </cfRule>
  </conditionalFormatting>
  <conditionalFormatting sqref="AV194:AX194">
    <cfRule type="cellIs" dxfId="5867" priority="2279" operator="greaterThanOrEqual">
      <formula>0</formula>
    </cfRule>
    <cfRule type="cellIs" dxfId="5866" priority="2280" operator="lessThanOrEqual">
      <formula>0</formula>
    </cfRule>
  </conditionalFormatting>
  <conditionalFormatting sqref="BC194:BE194">
    <cfRule type="cellIs" dxfId="5865" priority="2277" operator="greaterThanOrEqual">
      <formula>0</formula>
    </cfRule>
    <cfRule type="cellIs" dxfId="5864" priority="2278" operator="lessThanOrEqual">
      <formula>0</formula>
    </cfRule>
  </conditionalFormatting>
  <conditionalFormatting sqref="BF194:BH194">
    <cfRule type="cellIs" dxfId="5863" priority="2275" operator="greaterThanOrEqual">
      <formula>0</formula>
    </cfRule>
    <cfRule type="cellIs" dxfId="5862" priority="2276" operator="lessThanOrEqual">
      <formula>0</formula>
    </cfRule>
  </conditionalFormatting>
  <conditionalFormatting sqref="BF194:BH194">
    <cfRule type="cellIs" dxfId="5861" priority="2273" operator="greaterThanOrEqual">
      <formula>0</formula>
    </cfRule>
    <cfRule type="cellIs" dxfId="5860" priority="2274" operator="lessThanOrEqual">
      <formula>0</formula>
    </cfRule>
  </conditionalFormatting>
  <conditionalFormatting sqref="BC194:BE194">
    <cfRule type="cellIs" dxfId="5859" priority="2271" operator="greaterThanOrEqual">
      <formula>0</formula>
    </cfRule>
    <cfRule type="cellIs" dxfId="5858" priority="2272" operator="lessThanOrEqual">
      <formula>0</formula>
    </cfRule>
  </conditionalFormatting>
  <conditionalFormatting sqref="BF194:BH194">
    <cfRule type="cellIs" dxfId="5857" priority="2269" operator="greaterThanOrEqual">
      <formula>0</formula>
    </cfRule>
    <cfRule type="cellIs" dxfId="5856" priority="2270" operator="lessThanOrEqual">
      <formula>0</formula>
    </cfRule>
  </conditionalFormatting>
  <conditionalFormatting sqref="J190:M190 BM190:BO190 R190:T190">
    <cfRule type="cellIs" dxfId="5855" priority="2267" operator="greaterThanOrEqual">
      <formula>0</formula>
    </cfRule>
    <cfRule type="cellIs" dxfId="5854" priority="2268" operator="lessThanOrEqual">
      <formula>0</formula>
    </cfRule>
  </conditionalFormatting>
  <conditionalFormatting sqref="R190:T190">
    <cfRule type="cellIs" dxfId="5853" priority="2265" operator="greaterThanOrEqual">
      <formula>0</formula>
    </cfRule>
    <cfRule type="cellIs" dxfId="5852" priority="2266" operator="lessThanOrEqual">
      <formula>0</formula>
    </cfRule>
  </conditionalFormatting>
  <conditionalFormatting sqref="H190">
    <cfRule type="cellIs" dxfId="5851" priority="2263" operator="lessThanOrEqual">
      <formula>0</formula>
    </cfRule>
    <cfRule type="cellIs" dxfId="5850" priority="2264" operator="greaterThanOrEqual">
      <formula>0</formula>
    </cfRule>
  </conditionalFormatting>
  <conditionalFormatting sqref="E190">
    <cfRule type="cellIs" dxfId="5849" priority="2261" operator="equal">
      <formula>"Sell"</formula>
    </cfRule>
    <cfRule type="cellIs" dxfId="5848" priority="2262" operator="equal">
      <formula>"Buy"</formula>
    </cfRule>
  </conditionalFormatting>
  <conditionalFormatting sqref="AL190:AN190">
    <cfRule type="cellIs" dxfId="5847" priority="2259" operator="greaterThanOrEqual">
      <formula>0</formula>
    </cfRule>
    <cfRule type="cellIs" dxfId="5846" priority="2260" operator="lessThanOrEqual">
      <formula>0</formula>
    </cfRule>
  </conditionalFormatting>
  <conditionalFormatting sqref="AS190:AU190">
    <cfRule type="cellIs" dxfId="5845" priority="2257" operator="greaterThanOrEqual">
      <formula>0</formula>
    </cfRule>
    <cfRule type="cellIs" dxfId="5844" priority="2258" operator="lessThanOrEqual">
      <formula>0</formula>
    </cfRule>
  </conditionalFormatting>
  <conditionalFormatting sqref="AV190:AX190">
    <cfRule type="cellIs" dxfId="5843" priority="2255" operator="greaterThanOrEqual">
      <formula>0</formula>
    </cfRule>
    <cfRule type="cellIs" dxfId="5842" priority="2256" operator="lessThanOrEqual">
      <formula>0</formula>
    </cfRule>
  </conditionalFormatting>
  <conditionalFormatting sqref="AV190:AX190">
    <cfRule type="cellIs" dxfId="5841" priority="2253" operator="greaterThanOrEqual">
      <formula>0</formula>
    </cfRule>
    <cfRule type="cellIs" dxfId="5840" priority="2254" operator="lessThanOrEqual">
      <formula>0</formula>
    </cfRule>
  </conditionalFormatting>
  <conditionalFormatting sqref="BC190:BE190">
    <cfRule type="cellIs" dxfId="5839" priority="2251" operator="greaterThanOrEqual">
      <formula>0</formula>
    </cfRule>
    <cfRule type="cellIs" dxfId="5838" priority="2252" operator="lessThanOrEqual">
      <formula>0</formula>
    </cfRule>
  </conditionalFormatting>
  <conditionalFormatting sqref="BF190:BH190">
    <cfRule type="cellIs" dxfId="5837" priority="2249" operator="greaterThanOrEqual">
      <formula>0</formula>
    </cfRule>
    <cfRule type="cellIs" dxfId="5836" priority="2250" operator="lessThanOrEqual">
      <formula>0</formula>
    </cfRule>
  </conditionalFormatting>
  <conditionalFormatting sqref="BF190:BH190">
    <cfRule type="cellIs" dxfId="5835" priority="2247" operator="greaterThanOrEqual">
      <formula>0</formula>
    </cfRule>
    <cfRule type="cellIs" dxfId="5834" priority="2248" operator="lessThanOrEqual">
      <formula>0</formula>
    </cfRule>
  </conditionalFormatting>
  <conditionalFormatting sqref="BC190:BE190">
    <cfRule type="cellIs" dxfId="5833" priority="2245" operator="greaterThanOrEqual">
      <formula>0</formula>
    </cfRule>
    <cfRule type="cellIs" dxfId="5832" priority="2246" operator="lessThanOrEqual">
      <formula>0</formula>
    </cfRule>
  </conditionalFormatting>
  <conditionalFormatting sqref="BF190:BH190">
    <cfRule type="cellIs" dxfId="5831" priority="2243" operator="greaterThanOrEqual">
      <formula>0</formula>
    </cfRule>
    <cfRule type="cellIs" dxfId="5830" priority="2244" operator="lessThanOrEqual">
      <formula>0</formula>
    </cfRule>
  </conditionalFormatting>
  <conditionalFormatting sqref="BM186:BO186 J186:M186 R186:T186">
    <cfRule type="cellIs" dxfId="5829" priority="2163" operator="greaterThanOrEqual">
      <formula>0</formula>
    </cfRule>
    <cfRule type="cellIs" dxfId="5828" priority="2164" operator="lessThanOrEqual">
      <formula>0</formula>
    </cfRule>
  </conditionalFormatting>
  <conditionalFormatting sqref="R186:T186">
    <cfRule type="cellIs" dxfId="5827" priority="2161" operator="greaterThanOrEqual">
      <formula>0</formula>
    </cfRule>
    <cfRule type="cellIs" dxfId="5826" priority="2162" operator="lessThanOrEqual">
      <formula>0</formula>
    </cfRule>
  </conditionalFormatting>
  <conditionalFormatting sqref="H186">
    <cfRule type="cellIs" dxfId="5825" priority="2159" operator="lessThanOrEqual">
      <formula>0</formula>
    </cfRule>
    <cfRule type="cellIs" dxfId="5824" priority="2160" operator="greaterThanOrEqual">
      <formula>0</formula>
    </cfRule>
  </conditionalFormatting>
  <conditionalFormatting sqref="E186">
    <cfRule type="cellIs" dxfId="5823" priority="2157" operator="equal">
      <formula>"Sell"</formula>
    </cfRule>
    <cfRule type="cellIs" dxfId="5822" priority="2158" operator="equal">
      <formula>"Buy"</formula>
    </cfRule>
  </conditionalFormatting>
  <conditionalFormatting sqref="AL186:AN186">
    <cfRule type="cellIs" dxfId="5821" priority="2155" operator="greaterThanOrEqual">
      <formula>0</formula>
    </cfRule>
    <cfRule type="cellIs" dxfId="5820" priority="2156" operator="lessThanOrEqual">
      <formula>0</formula>
    </cfRule>
  </conditionalFormatting>
  <conditionalFormatting sqref="AS186:AU186">
    <cfRule type="cellIs" dxfId="5819" priority="2153" operator="greaterThanOrEqual">
      <formula>0</formula>
    </cfRule>
    <cfRule type="cellIs" dxfId="5818" priority="2154" operator="lessThanOrEqual">
      <formula>0</formula>
    </cfRule>
  </conditionalFormatting>
  <conditionalFormatting sqref="AV186:AX186">
    <cfRule type="cellIs" dxfId="5817" priority="2151" operator="greaterThanOrEqual">
      <formula>0</formula>
    </cfRule>
    <cfRule type="cellIs" dxfId="5816" priority="2152" operator="lessThanOrEqual">
      <formula>0</formula>
    </cfRule>
  </conditionalFormatting>
  <conditionalFormatting sqref="AV186:AX186">
    <cfRule type="cellIs" dxfId="5815" priority="2149" operator="greaterThanOrEqual">
      <formula>0</formula>
    </cfRule>
    <cfRule type="cellIs" dxfId="5814" priority="2150" operator="lessThanOrEqual">
      <formula>0</formula>
    </cfRule>
  </conditionalFormatting>
  <conditionalFormatting sqref="BC186:BE186">
    <cfRule type="cellIs" dxfId="5813" priority="2147" operator="greaterThanOrEqual">
      <formula>0</formula>
    </cfRule>
    <cfRule type="cellIs" dxfId="5812" priority="2148" operator="lessThanOrEqual">
      <formula>0</formula>
    </cfRule>
  </conditionalFormatting>
  <conditionalFormatting sqref="BF186:BH186">
    <cfRule type="cellIs" dxfId="5811" priority="2145" operator="greaterThanOrEqual">
      <formula>0</formula>
    </cfRule>
    <cfRule type="cellIs" dxfId="5810" priority="2146" operator="lessThanOrEqual">
      <formula>0</formula>
    </cfRule>
  </conditionalFormatting>
  <conditionalFormatting sqref="BF186:BH186">
    <cfRule type="cellIs" dxfId="5809" priority="2143" operator="greaterThanOrEqual">
      <formula>0</formula>
    </cfRule>
    <cfRule type="cellIs" dxfId="5808" priority="2144" operator="lessThanOrEqual">
      <formula>0</formula>
    </cfRule>
  </conditionalFormatting>
  <conditionalFormatting sqref="BC186:BE186">
    <cfRule type="cellIs" dxfId="5807" priority="2141" operator="greaterThanOrEqual">
      <formula>0</formula>
    </cfRule>
    <cfRule type="cellIs" dxfId="5806" priority="2142" operator="lessThanOrEqual">
      <formula>0</formula>
    </cfRule>
  </conditionalFormatting>
  <conditionalFormatting sqref="BF186:BH186">
    <cfRule type="cellIs" dxfId="5805" priority="2139" operator="greaterThanOrEqual">
      <formula>0</formula>
    </cfRule>
    <cfRule type="cellIs" dxfId="5804" priority="2140" operator="lessThanOrEqual">
      <formula>0</formula>
    </cfRule>
  </conditionalFormatting>
  <conditionalFormatting sqref="BM196:BO196 J196:M196 R196:T196 AL196:AN196 AS196:AX196 BC196:BH196">
    <cfRule type="cellIs" dxfId="5803" priority="2111" operator="greaterThanOrEqual">
      <formula>0</formula>
    </cfRule>
    <cfRule type="cellIs" dxfId="5802" priority="2112" operator="lessThanOrEqual">
      <formula>0</formula>
    </cfRule>
  </conditionalFormatting>
  <conditionalFormatting sqref="H196">
    <cfRule type="cellIs" dxfId="5801" priority="2109" operator="lessThanOrEqual">
      <formula>0</formula>
    </cfRule>
    <cfRule type="cellIs" dxfId="5800" priority="2110" operator="greaterThanOrEqual">
      <formula>0</formula>
    </cfRule>
  </conditionalFormatting>
  <conditionalFormatting sqref="E196">
    <cfRule type="cellIs" dxfId="5799" priority="2107" operator="equal">
      <formula>"Sell"</formula>
    </cfRule>
    <cfRule type="cellIs" dxfId="5798" priority="2108" operator="equal">
      <formula>"Buy"</formula>
    </cfRule>
  </conditionalFormatting>
  <conditionalFormatting sqref="R193:T193 BM193:BO193 J193:M193">
    <cfRule type="cellIs" dxfId="5797" priority="2105" operator="greaterThanOrEqual">
      <formula>0</formula>
    </cfRule>
    <cfRule type="cellIs" dxfId="5796" priority="2106" operator="lessThanOrEqual">
      <formula>0</formula>
    </cfRule>
  </conditionalFormatting>
  <conditionalFormatting sqref="R193:T193">
    <cfRule type="cellIs" dxfId="5795" priority="2103" operator="greaterThanOrEqual">
      <formula>0</formula>
    </cfRule>
    <cfRule type="cellIs" dxfId="5794" priority="2104" operator="lessThanOrEqual">
      <formula>0</formula>
    </cfRule>
  </conditionalFormatting>
  <conditionalFormatting sqref="H193">
    <cfRule type="cellIs" dxfId="5793" priority="2101" operator="lessThanOrEqual">
      <formula>0</formula>
    </cfRule>
    <cfRule type="cellIs" dxfId="5792" priority="2102" operator="greaterThanOrEqual">
      <formula>0</formula>
    </cfRule>
  </conditionalFormatting>
  <conditionalFormatting sqref="E193">
    <cfRule type="cellIs" dxfId="5791" priority="2099" operator="equal">
      <formula>"Sell"</formula>
    </cfRule>
    <cfRule type="cellIs" dxfId="5790" priority="2100" operator="equal">
      <formula>"Buy"</formula>
    </cfRule>
  </conditionalFormatting>
  <conditionalFormatting sqref="AL193:AN193">
    <cfRule type="cellIs" dxfId="5789" priority="2097" operator="greaterThanOrEqual">
      <formula>0</formula>
    </cfRule>
    <cfRule type="cellIs" dxfId="5788" priority="2098" operator="lessThanOrEqual">
      <formula>0</formula>
    </cfRule>
  </conditionalFormatting>
  <conditionalFormatting sqref="AS193:AU193">
    <cfRule type="cellIs" dxfId="5787" priority="2095" operator="greaterThanOrEqual">
      <formula>0</formula>
    </cfRule>
    <cfRule type="cellIs" dxfId="5786" priority="2096" operator="lessThanOrEqual">
      <formula>0</formula>
    </cfRule>
  </conditionalFormatting>
  <conditionalFormatting sqref="AV193:AX193">
    <cfRule type="cellIs" dxfId="5785" priority="2093" operator="greaterThanOrEqual">
      <formula>0</formula>
    </cfRule>
    <cfRule type="cellIs" dxfId="5784" priority="2094" operator="lessThanOrEqual">
      <formula>0</formula>
    </cfRule>
  </conditionalFormatting>
  <conditionalFormatting sqref="AV193:AX193">
    <cfRule type="cellIs" dxfId="5783" priority="2091" operator="greaterThanOrEqual">
      <formula>0</formula>
    </cfRule>
    <cfRule type="cellIs" dxfId="5782" priority="2092" operator="lessThanOrEqual">
      <formula>0</formula>
    </cfRule>
  </conditionalFormatting>
  <conditionalFormatting sqref="BC193:BE193">
    <cfRule type="cellIs" dxfId="5781" priority="2089" operator="greaterThanOrEqual">
      <formula>0</formula>
    </cfRule>
    <cfRule type="cellIs" dxfId="5780" priority="2090" operator="lessThanOrEqual">
      <formula>0</formula>
    </cfRule>
  </conditionalFormatting>
  <conditionalFormatting sqref="BF193:BH193">
    <cfRule type="cellIs" dxfId="5779" priority="2087" operator="greaterThanOrEqual">
      <formula>0</formula>
    </cfRule>
    <cfRule type="cellIs" dxfId="5778" priority="2088" operator="lessThanOrEqual">
      <formula>0</formula>
    </cfRule>
  </conditionalFormatting>
  <conditionalFormatting sqref="BF193:BH193">
    <cfRule type="cellIs" dxfId="5777" priority="2085" operator="greaterThanOrEqual">
      <formula>0</formula>
    </cfRule>
    <cfRule type="cellIs" dxfId="5776" priority="2086" operator="lessThanOrEqual">
      <formula>0</formula>
    </cfRule>
  </conditionalFormatting>
  <conditionalFormatting sqref="BC193:BE193">
    <cfRule type="cellIs" dxfId="5775" priority="2083" operator="greaterThanOrEqual">
      <formula>0</formula>
    </cfRule>
    <cfRule type="cellIs" dxfId="5774" priority="2084" operator="lessThanOrEqual">
      <formula>0</formula>
    </cfRule>
  </conditionalFormatting>
  <conditionalFormatting sqref="BF193:BH193">
    <cfRule type="cellIs" dxfId="5773" priority="2081" operator="greaterThanOrEqual">
      <formula>0</formula>
    </cfRule>
    <cfRule type="cellIs" dxfId="5772" priority="2082" operator="lessThanOrEqual">
      <formula>0</formula>
    </cfRule>
  </conditionalFormatting>
  <conditionalFormatting sqref="BM187:BO187 J187:M187 R187:T187">
    <cfRule type="cellIs" dxfId="5771" priority="2079" operator="greaterThanOrEqual">
      <formula>0</formula>
    </cfRule>
    <cfRule type="cellIs" dxfId="5770" priority="2080" operator="lessThanOrEqual">
      <formula>0</formula>
    </cfRule>
  </conditionalFormatting>
  <conditionalFormatting sqref="R187:T187">
    <cfRule type="cellIs" dxfId="5769" priority="2077" operator="greaterThanOrEqual">
      <formula>0</formula>
    </cfRule>
    <cfRule type="cellIs" dxfId="5768" priority="2078" operator="lessThanOrEqual">
      <formula>0</formula>
    </cfRule>
  </conditionalFormatting>
  <conditionalFormatting sqref="H187">
    <cfRule type="cellIs" dxfId="5767" priority="2075" operator="lessThanOrEqual">
      <formula>0</formula>
    </cfRule>
    <cfRule type="cellIs" dxfId="5766" priority="2076" operator="greaterThanOrEqual">
      <formula>0</formula>
    </cfRule>
  </conditionalFormatting>
  <conditionalFormatting sqref="E187">
    <cfRule type="cellIs" dxfId="5765" priority="2073" operator="equal">
      <formula>"Sell"</formula>
    </cfRule>
    <cfRule type="cellIs" dxfId="5764" priority="2074" operator="equal">
      <formula>"Buy"</formula>
    </cfRule>
  </conditionalFormatting>
  <conditionalFormatting sqref="AL187:AN187">
    <cfRule type="cellIs" dxfId="5763" priority="2071" operator="greaterThanOrEqual">
      <formula>0</formula>
    </cfRule>
    <cfRule type="cellIs" dxfId="5762" priority="2072" operator="lessThanOrEqual">
      <formula>0</formula>
    </cfRule>
  </conditionalFormatting>
  <conditionalFormatting sqref="AS187:AU187">
    <cfRule type="cellIs" dxfId="5761" priority="2069" operator="greaterThanOrEqual">
      <formula>0</formula>
    </cfRule>
    <cfRule type="cellIs" dxfId="5760" priority="2070" operator="lessThanOrEqual">
      <formula>0</formula>
    </cfRule>
  </conditionalFormatting>
  <conditionalFormatting sqref="AV187:AX187">
    <cfRule type="cellIs" dxfId="5759" priority="2067" operator="greaterThanOrEqual">
      <formula>0</formula>
    </cfRule>
    <cfRule type="cellIs" dxfId="5758" priority="2068" operator="lessThanOrEqual">
      <formula>0</formula>
    </cfRule>
  </conditionalFormatting>
  <conditionalFormatting sqref="AV187:AX187">
    <cfRule type="cellIs" dxfId="5757" priority="2065" operator="greaterThanOrEqual">
      <formula>0</formula>
    </cfRule>
    <cfRule type="cellIs" dxfId="5756" priority="2066" operator="lessThanOrEqual">
      <formula>0</formula>
    </cfRule>
  </conditionalFormatting>
  <conditionalFormatting sqref="BC187:BE187">
    <cfRule type="cellIs" dxfId="5755" priority="2063" operator="greaterThanOrEqual">
      <formula>0</formula>
    </cfRule>
    <cfRule type="cellIs" dxfId="5754" priority="2064" operator="lessThanOrEqual">
      <formula>0</formula>
    </cfRule>
  </conditionalFormatting>
  <conditionalFormatting sqref="BF187:BH187">
    <cfRule type="cellIs" dxfId="5753" priority="2061" operator="greaterThanOrEqual">
      <formula>0</formula>
    </cfRule>
    <cfRule type="cellIs" dxfId="5752" priority="2062" operator="lessThanOrEqual">
      <formula>0</formula>
    </cfRule>
  </conditionalFormatting>
  <conditionalFormatting sqref="BF187:BH187">
    <cfRule type="cellIs" dxfId="5751" priority="2059" operator="greaterThanOrEqual">
      <formula>0</formula>
    </cfRule>
    <cfRule type="cellIs" dxfId="5750" priority="2060" operator="lessThanOrEqual">
      <formula>0</formula>
    </cfRule>
  </conditionalFormatting>
  <conditionalFormatting sqref="BC187:BE187">
    <cfRule type="cellIs" dxfId="5749" priority="2057" operator="greaterThanOrEqual">
      <formula>0</formula>
    </cfRule>
    <cfRule type="cellIs" dxfId="5748" priority="2058" operator="lessThanOrEqual">
      <formula>0</formula>
    </cfRule>
  </conditionalFormatting>
  <conditionalFormatting sqref="BF187:BH187">
    <cfRule type="cellIs" dxfId="5747" priority="2055" operator="greaterThanOrEqual">
      <formula>0</formula>
    </cfRule>
    <cfRule type="cellIs" dxfId="5746" priority="2056" operator="lessThanOrEqual">
      <formula>0</formula>
    </cfRule>
  </conditionalFormatting>
  <conditionalFormatting sqref="BC197:BH197 AS197:AX197 AL197:AN197 R197:T197 J197:M197 BM197:BO197">
    <cfRule type="cellIs" dxfId="5745" priority="2001" operator="greaterThanOrEqual">
      <formula>0</formula>
    </cfRule>
    <cfRule type="cellIs" dxfId="5744" priority="2002" operator="lessThanOrEqual">
      <formula>0</formula>
    </cfRule>
  </conditionalFormatting>
  <conditionalFormatting sqref="H197">
    <cfRule type="cellIs" dxfId="5743" priority="1999" operator="lessThanOrEqual">
      <formula>0</formula>
    </cfRule>
    <cfRule type="cellIs" dxfId="5742" priority="2000" operator="greaterThanOrEqual">
      <formula>0</formula>
    </cfRule>
  </conditionalFormatting>
  <conditionalFormatting sqref="E197">
    <cfRule type="cellIs" dxfId="5741" priority="1997" operator="equal">
      <formula>"Sell"</formula>
    </cfRule>
    <cfRule type="cellIs" dxfId="5740" priority="1998" operator="equal">
      <formula>"Buy"</formula>
    </cfRule>
  </conditionalFormatting>
  <conditionalFormatting sqref="BC202:BH202 AS202:AX202 AL202:AN202 R202:T202 J202:M202 BM202:BO202">
    <cfRule type="cellIs" dxfId="5739" priority="1255" operator="greaterThanOrEqual">
      <formula>0</formula>
    </cfRule>
    <cfRule type="cellIs" dxfId="5738" priority="1256" operator="lessThanOrEqual">
      <formula>0</formula>
    </cfRule>
  </conditionalFormatting>
  <conditionalFormatting sqref="H202">
    <cfRule type="cellIs" dxfId="5737" priority="1253" operator="lessThanOrEqual">
      <formula>0</formula>
    </cfRule>
    <cfRule type="cellIs" dxfId="5736" priority="1254" operator="greaterThanOrEqual">
      <formula>0</formula>
    </cfRule>
  </conditionalFormatting>
  <conditionalFormatting sqref="E202">
    <cfRule type="cellIs" dxfId="5735" priority="1251" operator="equal">
      <formula>"Sell"</formula>
    </cfRule>
    <cfRule type="cellIs" dxfId="5734" priority="1252" operator="equal">
      <formula>"Buy"</formula>
    </cfRule>
  </conditionalFormatting>
  <conditionalFormatting sqref="BC203:BH204 AS203:AX204 AL203:AN204 R203:T204 J203:M204 BM203:BO204">
    <cfRule type="cellIs" dxfId="5733" priority="1249" operator="greaterThanOrEqual">
      <formula>0</formula>
    </cfRule>
    <cfRule type="cellIs" dxfId="5732" priority="1250" operator="lessThanOrEqual">
      <formula>0</formula>
    </cfRule>
  </conditionalFormatting>
  <conditionalFormatting sqref="H203:H204">
    <cfRule type="cellIs" dxfId="5731" priority="1247" operator="lessThanOrEqual">
      <formula>0</formula>
    </cfRule>
    <cfRule type="cellIs" dxfId="5730" priority="1248" operator="greaterThanOrEqual">
      <formula>0</formula>
    </cfRule>
  </conditionalFormatting>
  <conditionalFormatting sqref="E203:E204">
    <cfRule type="cellIs" dxfId="5729" priority="1245" operator="equal">
      <formula>"Sell"</formula>
    </cfRule>
    <cfRule type="cellIs" dxfId="5728" priority="1246" operator="equal">
      <formula>"Buy"</formula>
    </cfRule>
  </conditionalFormatting>
  <conditionalFormatting sqref="BC205:BH205 AS205:AX205 AL205:AN205 R205:T205 J205:M205 BM205:BO205">
    <cfRule type="cellIs" dxfId="5727" priority="1243" operator="greaterThanOrEqual">
      <formula>0</formula>
    </cfRule>
    <cfRule type="cellIs" dxfId="5726" priority="1244" operator="lessThanOrEqual">
      <formula>0</formula>
    </cfRule>
  </conditionalFormatting>
  <conditionalFormatting sqref="H205">
    <cfRule type="cellIs" dxfId="5725" priority="1241" operator="lessThanOrEqual">
      <formula>0</formula>
    </cfRule>
    <cfRule type="cellIs" dxfId="5724" priority="1242" operator="greaterThanOrEqual">
      <formula>0</formula>
    </cfRule>
  </conditionalFormatting>
  <conditionalFormatting sqref="E205">
    <cfRule type="cellIs" dxfId="5723" priority="1239" operator="equal">
      <formula>"Sell"</formula>
    </cfRule>
    <cfRule type="cellIs" dxfId="5722" priority="1240" operator="equal">
      <formula>"Buy"</formula>
    </cfRule>
  </conditionalFormatting>
  <conditionalFormatting sqref="BC206:BH206 AS206:AX206 AL206:AN206 R206:T206 J206:M206 BM206:BO206">
    <cfRule type="cellIs" dxfId="5721" priority="1237" operator="greaterThanOrEqual">
      <formula>0</formula>
    </cfRule>
    <cfRule type="cellIs" dxfId="5720" priority="1238" operator="lessThanOrEqual">
      <formula>0</formula>
    </cfRule>
  </conditionalFormatting>
  <conditionalFormatting sqref="H206">
    <cfRule type="cellIs" dxfId="5719" priority="1235" operator="lessThanOrEqual">
      <formula>0</formula>
    </cfRule>
    <cfRule type="cellIs" dxfId="5718" priority="1236" operator="greaterThanOrEqual">
      <formula>0</formula>
    </cfRule>
  </conditionalFormatting>
  <conditionalFormatting sqref="E206">
    <cfRule type="cellIs" dxfId="5717" priority="1233" operator="equal">
      <formula>"Sell"</formula>
    </cfRule>
    <cfRule type="cellIs" dxfId="5716" priority="1234" operator="equal">
      <formula>"Buy"</formula>
    </cfRule>
  </conditionalFormatting>
  <conditionalFormatting sqref="BC207:BH209 AS207:AX209 AL207:AN209 R207:T209 J207:M209 BM207:BO209">
    <cfRule type="cellIs" dxfId="5715" priority="1225" operator="greaterThanOrEqual">
      <formula>0</formula>
    </cfRule>
    <cfRule type="cellIs" dxfId="5714" priority="1226" operator="lessThanOrEqual">
      <formula>0</formula>
    </cfRule>
  </conditionalFormatting>
  <conditionalFormatting sqref="H207:H209">
    <cfRule type="cellIs" dxfId="5713" priority="1223" operator="lessThanOrEqual">
      <formula>0</formula>
    </cfRule>
    <cfRule type="cellIs" dxfId="5712" priority="1224" operator="greaterThanOrEqual">
      <formula>0</formula>
    </cfRule>
  </conditionalFormatting>
  <conditionalFormatting sqref="E207:E209">
    <cfRule type="cellIs" dxfId="5711" priority="1221" operator="equal">
      <formula>"Sell"</formula>
    </cfRule>
    <cfRule type="cellIs" dxfId="5710" priority="1222" operator="equal">
      <formula>"Buy"</formula>
    </cfRule>
  </conditionalFormatting>
  <conditionalFormatting sqref="BC210:BH210 AS210:AX210 AL210:AN210 R210:T210 J210:M210 BM210:BO210">
    <cfRule type="cellIs" dxfId="5709" priority="1219" operator="greaterThanOrEqual">
      <formula>0</formula>
    </cfRule>
    <cfRule type="cellIs" dxfId="5708" priority="1220" operator="lessThanOrEqual">
      <formula>0</formula>
    </cfRule>
  </conditionalFormatting>
  <conditionalFormatting sqref="H210">
    <cfRule type="cellIs" dxfId="5707" priority="1217" operator="lessThanOrEqual">
      <formula>0</formula>
    </cfRule>
    <cfRule type="cellIs" dxfId="5706" priority="1218" operator="greaterThanOrEqual">
      <formula>0</formula>
    </cfRule>
  </conditionalFormatting>
  <conditionalFormatting sqref="E210">
    <cfRule type="cellIs" dxfId="5705" priority="1215" operator="equal">
      <formula>"Sell"</formula>
    </cfRule>
    <cfRule type="cellIs" dxfId="5704" priority="1216" operator="equal">
      <formula>"Buy"</formula>
    </cfRule>
  </conditionalFormatting>
  <conditionalFormatting sqref="BR85:BS95 BR135:BS138 BR80:BS83 BR98:BS99 BR113:BS116 BR128:BS130 BR49:BS51 BR44:BS47 BR102:BS103 BR132:BS133 BR53:BS66 BR28:BS35 BR68:BS76 BR20:BS26 BR109:BS111 BR118:BS126 BR140:BS150 BR37:BS41 BR78:BS78 BR152:BS164 BR176:BS184 BR197:BS201">
    <cfRule type="cellIs" dxfId="5703" priority="1213" operator="greaterThanOrEqual">
      <formula>0</formula>
    </cfRule>
    <cfRule type="cellIs" dxfId="5702" priority="1214" operator="lessThanOrEqual">
      <formula>0</formula>
    </cfRule>
  </conditionalFormatting>
  <conditionalFormatting sqref="BR165:BS165">
    <cfRule type="cellIs" dxfId="5701" priority="1205" operator="greaterThanOrEqual">
      <formula>0</formula>
    </cfRule>
    <cfRule type="cellIs" dxfId="5700" priority="1206" operator="lessThanOrEqual">
      <formula>0</formula>
    </cfRule>
  </conditionalFormatting>
  <conditionalFormatting sqref="BR15:BS18 BR166:BS168 BR188:BS192 BR170:BS174">
    <cfRule type="cellIs" dxfId="5699" priority="1211" operator="greaterThanOrEqual">
      <formula>0</formula>
    </cfRule>
    <cfRule type="cellIs" dxfId="5698" priority="1212" operator="lessThanOrEqual">
      <formula>0</formula>
    </cfRule>
  </conditionalFormatting>
  <conditionalFormatting sqref="BR14:BS210">
    <cfRule type="cellIs" dxfId="5697" priority="1209" operator="greaterThanOrEqual">
      <formula>0</formula>
    </cfRule>
    <cfRule type="cellIs" dxfId="5696" priority="1210" operator="lessThanOrEqual">
      <formula>0</formula>
    </cfRule>
  </conditionalFormatting>
  <conditionalFormatting sqref="BR165:BS165">
    <cfRule type="cellIs" dxfId="5695" priority="1207" operator="greaterThanOrEqual">
      <formula>0</formula>
    </cfRule>
    <cfRule type="cellIs" dxfId="5694" priority="1208" operator="lessThanOrEqual">
      <formula>0</formula>
    </cfRule>
  </conditionalFormatting>
  <conditionalFormatting sqref="BR19:BS19">
    <cfRule type="cellIs" dxfId="5693" priority="1203" operator="greaterThanOrEqual">
      <formula>0</formula>
    </cfRule>
    <cfRule type="cellIs" dxfId="5692" priority="1204" operator="lessThanOrEqual">
      <formula>0</formula>
    </cfRule>
  </conditionalFormatting>
  <conditionalFormatting sqref="BR19:BS19">
    <cfRule type="cellIs" dxfId="5691" priority="1201" operator="greaterThanOrEqual">
      <formula>0</formula>
    </cfRule>
    <cfRule type="cellIs" dxfId="5690" priority="1202" operator="lessThanOrEqual">
      <formula>0</formula>
    </cfRule>
  </conditionalFormatting>
  <conditionalFormatting sqref="BR187:BS187">
    <cfRule type="cellIs" dxfId="5689" priority="1199" operator="greaterThanOrEqual">
      <formula>0</formula>
    </cfRule>
    <cfRule type="cellIs" dxfId="5688" priority="1200" operator="lessThanOrEqual">
      <formula>0</formula>
    </cfRule>
  </conditionalFormatting>
  <conditionalFormatting sqref="BR187:BS187">
    <cfRule type="cellIs" dxfId="5687" priority="1197" operator="greaterThanOrEqual">
      <formula>0</formula>
    </cfRule>
    <cfRule type="cellIs" dxfId="5686" priority="1198" operator="lessThanOrEqual">
      <formula>0</formula>
    </cfRule>
  </conditionalFormatting>
  <conditionalFormatting sqref="BR84:BS84">
    <cfRule type="cellIs" dxfId="5685" priority="1195" operator="greaterThanOrEqual">
      <formula>0</formula>
    </cfRule>
    <cfRule type="cellIs" dxfId="5684" priority="1196" operator="lessThanOrEqual">
      <formula>0</formula>
    </cfRule>
  </conditionalFormatting>
  <conditionalFormatting sqref="BR178:BS178">
    <cfRule type="cellIs" dxfId="5683" priority="1193" operator="greaterThanOrEqual">
      <formula>0</formula>
    </cfRule>
    <cfRule type="cellIs" dxfId="5682" priority="1194" operator="lessThanOrEqual">
      <formula>0</formula>
    </cfRule>
  </conditionalFormatting>
  <conditionalFormatting sqref="BR178:BS178">
    <cfRule type="cellIs" dxfId="5681" priority="1191" operator="greaterThanOrEqual">
      <formula>0</formula>
    </cfRule>
    <cfRule type="cellIs" dxfId="5680" priority="1192" operator="lessThanOrEqual">
      <formula>0</formula>
    </cfRule>
  </conditionalFormatting>
  <conditionalFormatting sqref="BR184:BS184">
    <cfRule type="cellIs" dxfId="5679" priority="1189" operator="greaterThanOrEqual">
      <formula>0</formula>
    </cfRule>
    <cfRule type="cellIs" dxfId="5678" priority="1190" operator="lessThanOrEqual">
      <formula>0</formula>
    </cfRule>
  </conditionalFormatting>
  <conditionalFormatting sqref="BR184:BS184">
    <cfRule type="cellIs" dxfId="5677" priority="1187" operator="greaterThanOrEqual">
      <formula>0</formula>
    </cfRule>
    <cfRule type="cellIs" dxfId="5676" priority="1188" operator="lessThanOrEqual">
      <formula>0</formula>
    </cfRule>
  </conditionalFormatting>
  <conditionalFormatting sqref="BR134:BS134">
    <cfRule type="cellIs" dxfId="5675" priority="1185" operator="greaterThanOrEqual">
      <formula>0</formula>
    </cfRule>
    <cfRule type="cellIs" dxfId="5674" priority="1186" operator="lessThanOrEqual">
      <formula>0</formula>
    </cfRule>
  </conditionalFormatting>
  <conditionalFormatting sqref="BR48:BS48">
    <cfRule type="cellIs" dxfId="5673" priority="1183" operator="greaterThanOrEqual">
      <formula>0</formula>
    </cfRule>
    <cfRule type="cellIs" dxfId="5672" priority="1184" operator="lessThanOrEqual">
      <formula>0</formula>
    </cfRule>
  </conditionalFormatting>
  <conditionalFormatting sqref="BR172:BS172">
    <cfRule type="cellIs" dxfId="5671" priority="1181" operator="greaterThanOrEqual">
      <formula>0</formula>
    </cfRule>
    <cfRule type="cellIs" dxfId="5670" priority="1182" operator="lessThanOrEqual">
      <formula>0</formula>
    </cfRule>
  </conditionalFormatting>
  <conditionalFormatting sqref="BR172:BS172">
    <cfRule type="cellIs" dxfId="5669" priority="1179" operator="greaterThanOrEqual">
      <formula>0</formula>
    </cfRule>
    <cfRule type="cellIs" dxfId="5668" priority="1180" operator="lessThanOrEqual">
      <formula>0</formula>
    </cfRule>
  </conditionalFormatting>
  <conditionalFormatting sqref="BR79:BS79">
    <cfRule type="cellIs" dxfId="5667" priority="1173" operator="greaterThanOrEqual">
      <formula>0</formula>
    </cfRule>
    <cfRule type="cellIs" dxfId="5666" priority="1174" operator="lessThanOrEqual">
      <formula>0</formula>
    </cfRule>
  </conditionalFormatting>
  <conditionalFormatting sqref="BR174:BS174">
    <cfRule type="cellIs" dxfId="5665" priority="1171" operator="greaterThanOrEqual">
      <formula>0</formula>
    </cfRule>
    <cfRule type="cellIs" dxfId="5664" priority="1172" operator="lessThanOrEqual">
      <formula>0</formula>
    </cfRule>
  </conditionalFormatting>
  <conditionalFormatting sqref="BR174:BS174">
    <cfRule type="cellIs" dxfId="5663" priority="1169" operator="greaterThanOrEqual">
      <formula>0</formula>
    </cfRule>
    <cfRule type="cellIs" dxfId="5662" priority="1170" operator="lessThanOrEqual">
      <formula>0</formula>
    </cfRule>
  </conditionalFormatting>
  <conditionalFormatting sqref="BR96:BS96">
    <cfRule type="cellIs" dxfId="5661" priority="1167" operator="greaterThanOrEqual">
      <formula>0</formula>
    </cfRule>
    <cfRule type="cellIs" dxfId="5660" priority="1168" operator="lessThanOrEqual">
      <formula>0</formula>
    </cfRule>
  </conditionalFormatting>
  <conditionalFormatting sqref="BR117:BS117">
    <cfRule type="cellIs" dxfId="5659" priority="1165" operator="greaterThanOrEqual">
      <formula>0</formula>
    </cfRule>
    <cfRule type="cellIs" dxfId="5658" priority="1166" operator="lessThanOrEqual">
      <formula>0</formula>
    </cfRule>
  </conditionalFormatting>
  <conditionalFormatting sqref="BR112:BS112">
    <cfRule type="cellIs" dxfId="5657" priority="1163" operator="greaterThanOrEqual">
      <formula>0</formula>
    </cfRule>
    <cfRule type="cellIs" dxfId="5656" priority="1164" operator="lessThanOrEqual">
      <formula>0</formula>
    </cfRule>
  </conditionalFormatting>
  <conditionalFormatting sqref="BR100:BS100">
    <cfRule type="cellIs" dxfId="5655" priority="1161" operator="greaterThanOrEqual">
      <formula>0</formula>
    </cfRule>
    <cfRule type="cellIs" dxfId="5654" priority="1162" operator="lessThanOrEqual">
      <formula>0</formula>
    </cfRule>
  </conditionalFormatting>
  <conditionalFormatting sqref="BR101:BS101">
    <cfRule type="cellIs" dxfId="5653" priority="1159" operator="greaterThanOrEqual">
      <formula>0</formula>
    </cfRule>
    <cfRule type="cellIs" dxfId="5652" priority="1160" operator="lessThanOrEqual">
      <formula>0</formula>
    </cfRule>
  </conditionalFormatting>
  <conditionalFormatting sqref="BR194:BS194">
    <cfRule type="cellIs" dxfId="5651" priority="1157" operator="greaterThanOrEqual">
      <formula>0</formula>
    </cfRule>
    <cfRule type="cellIs" dxfId="5650" priority="1158" operator="lessThanOrEqual">
      <formula>0</formula>
    </cfRule>
  </conditionalFormatting>
  <conditionalFormatting sqref="BR194:BS194">
    <cfRule type="cellIs" dxfId="5649" priority="1155" operator="greaterThanOrEqual">
      <formula>0</formula>
    </cfRule>
    <cfRule type="cellIs" dxfId="5648" priority="1156" operator="lessThanOrEqual">
      <formula>0</formula>
    </cfRule>
  </conditionalFormatting>
  <conditionalFormatting sqref="BR175:BS175">
    <cfRule type="cellIs" dxfId="5647" priority="1153" operator="greaterThanOrEqual">
      <formula>0</formula>
    </cfRule>
    <cfRule type="cellIs" dxfId="5646" priority="1154" operator="lessThanOrEqual">
      <formula>0</formula>
    </cfRule>
  </conditionalFormatting>
  <conditionalFormatting sqref="BR175:BS175">
    <cfRule type="cellIs" dxfId="5645" priority="1151" operator="greaterThanOrEqual">
      <formula>0</formula>
    </cfRule>
    <cfRule type="cellIs" dxfId="5644" priority="1152" operator="lessThanOrEqual">
      <formula>0</formula>
    </cfRule>
  </conditionalFormatting>
  <conditionalFormatting sqref="BR193:BS193">
    <cfRule type="cellIs" dxfId="5643" priority="1149" operator="greaterThanOrEqual">
      <formula>0</formula>
    </cfRule>
    <cfRule type="cellIs" dxfId="5642" priority="1150" operator="lessThanOrEqual">
      <formula>0</formula>
    </cfRule>
  </conditionalFormatting>
  <conditionalFormatting sqref="BR193:BS193">
    <cfRule type="cellIs" dxfId="5641" priority="1147" operator="greaterThanOrEqual">
      <formula>0</formula>
    </cfRule>
    <cfRule type="cellIs" dxfId="5640" priority="1148" operator="lessThanOrEqual">
      <formula>0</formula>
    </cfRule>
  </conditionalFormatting>
  <conditionalFormatting sqref="BR189:BS189">
    <cfRule type="cellIs" dxfId="5639" priority="1145" operator="greaterThanOrEqual">
      <formula>0</formula>
    </cfRule>
    <cfRule type="cellIs" dxfId="5638" priority="1146" operator="lessThanOrEqual">
      <formula>0</formula>
    </cfRule>
  </conditionalFormatting>
  <conditionalFormatting sqref="BR189:BS189">
    <cfRule type="cellIs" dxfId="5637" priority="1143" operator="greaterThanOrEqual">
      <formula>0</formula>
    </cfRule>
    <cfRule type="cellIs" dxfId="5636" priority="1144" operator="lessThanOrEqual">
      <formula>0</formula>
    </cfRule>
  </conditionalFormatting>
  <conditionalFormatting sqref="BR104:BS107">
    <cfRule type="cellIs" dxfId="5635" priority="1141" operator="greaterThanOrEqual">
      <formula>0</formula>
    </cfRule>
    <cfRule type="cellIs" dxfId="5634" priority="1142" operator="lessThanOrEqual">
      <formula>0</formula>
    </cfRule>
  </conditionalFormatting>
  <conditionalFormatting sqref="BR127:BS127">
    <cfRule type="cellIs" dxfId="5633" priority="1139" operator="greaterThanOrEqual">
      <formula>0</formula>
    </cfRule>
    <cfRule type="cellIs" dxfId="5632" priority="1140" operator="lessThanOrEqual">
      <formula>0</formula>
    </cfRule>
  </conditionalFormatting>
  <conditionalFormatting sqref="BR139:BS139">
    <cfRule type="cellIs" dxfId="5631" priority="1133" operator="greaterThanOrEqual">
      <formula>0</formula>
    </cfRule>
    <cfRule type="cellIs" dxfId="5630" priority="1134" operator="lessThanOrEqual">
      <formula>0</formula>
    </cfRule>
  </conditionalFormatting>
  <conditionalFormatting sqref="BR42:BS42">
    <cfRule type="cellIs" dxfId="5629" priority="1131" operator="greaterThanOrEqual">
      <formula>0</formula>
    </cfRule>
    <cfRule type="cellIs" dxfId="5628" priority="1132" operator="lessThanOrEqual">
      <formula>0</formula>
    </cfRule>
  </conditionalFormatting>
  <conditionalFormatting sqref="BR185:BS185">
    <cfRule type="cellIs" dxfId="5627" priority="1129" operator="greaterThanOrEqual">
      <formula>0</formula>
    </cfRule>
    <cfRule type="cellIs" dxfId="5626" priority="1130" operator="lessThanOrEqual">
      <formula>0</formula>
    </cfRule>
  </conditionalFormatting>
  <conditionalFormatting sqref="BR185:BS185">
    <cfRule type="cellIs" dxfId="5625" priority="1127" operator="greaterThanOrEqual">
      <formula>0</formula>
    </cfRule>
    <cfRule type="cellIs" dxfId="5624" priority="1128" operator="lessThanOrEqual">
      <formula>0</formula>
    </cfRule>
  </conditionalFormatting>
  <conditionalFormatting sqref="BR169:BS169">
    <cfRule type="cellIs" dxfId="5623" priority="1125" operator="greaterThanOrEqual">
      <formula>0</formula>
    </cfRule>
    <cfRule type="cellIs" dxfId="5622" priority="1126" operator="lessThanOrEqual">
      <formula>0</formula>
    </cfRule>
  </conditionalFormatting>
  <conditionalFormatting sqref="BR169:BS169">
    <cfRule type="cellIs" dxfId="5621" priority="1123" operator="greaterThanOrEqual">
      <formula>0</formula>
    </cfRule>
    <cfRule type="cellIs" dxfId="5620" priority="1124" operator="lessThanOrEqual">
      <formula>0</formula>
    </cfRule>
  </conditionalFormatting>
  <conditionalFormatting sqref="BR43:BS43">
    <cfRule type="cellIs" dxfId="5619" priority="1121" operator="greaterThanOrEqual">
      <formula>0</formula>
    </cfRule>
    <cfRule type="cellIs" dxfId="5618" priority="1122" operator="lessThanOrEqual">
      <formula>0</formula>
    </cfRule>
  </conditionalFormatting>
  <conditionalFormatting sqref="BR27:BS27">
    <cfRule type="cellIs" dxfId="5617" priority="1119" operator="greaterThanOrEqual">
      <formula>0</formula>
    </cfRule>
    <cfRule type="cellIs" dxfId="5616" priority="1120" operator="lessThanOrEqual">
      <formula>0</formula>
    </cfRule>
  </conditionalFormatting>
  <conditionalFormatting sqref="BR97:BS97">
    <cfRule type="cellIs" dxfId="5615" priority="1117" operator="greaterThanOrEqual">
      <formula>0</formula>
    </cfRule>
    <cfRule type="cellIs" dxfId="5614" priority="1118" operator="lessThanOrEqual">
      <formula>0</formula>
    </cfRule>
  </conditionalFormatting>
  <conditionalFormatting sqref="BR195:BS195">
    <cfRule type="cellIs" dxfId="5613" priority="1115" operator="greaterThanOrEqual">
      <formula>0</formula>
    </cfRule>
    <cfRule type="cellIs" dxfId="5612" priority="1116" operator="lessThanOrEqual">
      <formula>0</formula>
    </cfRule>
  </conditionalFormatting>
  <conditionalFormatting sqref="BR108:BS108">
    <cfRule type="cellIs" dxfId="5611" priority="1113" operator="greaterThanOrEqual">
      <formula>0</formula>
    </cfRule>
    <cfRule type="cellIs" dxfId="5610" priority="1114" operator="lessThanOrEqual">
      <formula>0</formula>
    </cfRule>
  </conditionalFormatting>
  <conditionalFormatting sqref="BR131:BS131">
    <cfRule type="cellIs" dxfId="5609" priority="1111" operator="greaterThanOrEqual">
      <formula>0</formula>
    </cfRule>
    <cfRule type="cellIs" dxfId="5608" priority="1112" operator="lessThanOrEqual">
      <formula>0</formula>
    </cfRule>
  </conditionalFormatting>
  <conditionalFormatting sqref="BR67:BS67">
    <cfRule type="cellIs" dxfId="5607" priority="1109" operator="greaterThanOrEqual">
      <formula>0</formula>
    </cfRule>
    <cfRule type="cellIs" dxfId="5606" priority="1110" operator="lessThanOrEqual">
      <formula>0</formula>
    </cfRule>
  </conditionalFormatting>
  <conditionalFormatting sqref="BR52:BS52">
    <cfRule type="cellIs" dxfId="5605" priority="1107" operator="greaterThanOrEqual">
      <formula>0</formula>
    </cfRule>
    <cfRule type="cellIs" dxfId="5604" priority="1108" operator="lessThanOrEqual">
      <formula>0</formula>
    </cfRule>
  </conditionalFormatting>
  <conditionalFormatting sqref="BR192:BS192">
    <cfRule type="cellIs" dxfId="5603" priority="1105" operator="greaterThanOrEqual">
      <formula>0</formula>
    </cfRule>
    <cfRule type="cellIs" dxfId="5602" priority="1106" operator="lessThanOrEqual">
      <formula>0</formula>
    </cfRule>
  </conditionalFormatting>
  <conditionalFormatting sqref="BR192:BS192">
    <cfRule type="cellIs" dxfId="5601" priority="1103" operator="greaterThanOrEqual">
      <formula>0</formula>
    </cfRule>
    <cfRule type="cellIs" dxfId="5600" priority="1104" operator="lessThanOrEqual">
      <formula>0</formula>
    </cfRule>
  </conditionalFormatting>
  <conditionalFormatting sqref="BR186:BS186">
    <cfRule type="cellIs" dxfId="5599" priority="1101" operator="greaterThanOrEqual">
      <formula>0</formula>
    </cfRule>
    <cfRule type="cellIs" dxfId="5598" priority="1102" operator="lessThanOrEqual">
      <formula>0</formula>
    </cfRule>
  </conditionalFormatting>
  <conditionalFormatting sqref="BR186:BS186">
    <cfRule type="cellIs" dxfId="5597" priority="1099" operator="greaterThanOrEqual">
      <formula>0</formula>
    </cfRule>
    <cfRule type="cellIs" dxfId="5596" priority="1100" operator="lessThanOrEqual">
      <formula>0</formula>
    </cfRule>
  </conditionalFormatting>
  <conditionalFormatting sqref="BR196:BS196">
    <cfRule type="cellIs" dxfId="5595" priority="1093" operator="greaterThanOrEqual">
      <formula>0</formula>
    </cfRule>
    <cfRule type="cellIs" dxfId="5594" priority="1094" operator="lessThanOrEqual">
      <formula>0</formula>
    </cfRule>
  </conditionalFormatting>
  <conditionalFormatting sqref="BR36:BS36">
    <cfRule type="cellIs" dxfId="5593" priority="1091" operator="greaterThanOrEqual">
      <formula>0</formula>
    </cfRule>
    <cfRule type="cellIs" dxfId="5592" priority="1092" operator="lessThanOrEqual">
      <formula>0</formula>
    </cfRule>
  </conditionalFormatting>
  <conditionalFormatting sqref="BR77:BS77">
    <cfRule type="cellIs" dxfId="5591" priority="1089" operator="greaterThanOrEqual">
      <formula>0</formula>
    </cfRule>
    <cfRule type="cellIs" dxfId="5590" priority="1090" operator="lessThanOrEqual">
      <formula>0</formula>
    </cfRule>
  </conditionalFormatting>
  <conditionalFormatting sqref="BR151:BS151">
    <cfRule type="cellIs" dxfId="5589" priority="1087" operator="greaterThanOrEqual">
      <formula>0</formula>
    </cfRule>
    <cfRule type="cellIs" dxfId="5588" priority="1088" operator="lessThanOrEqual">
      <formula>0</formula>
    </cfRule>
  </conditionalFormatting>
  <conditionalFormatting sqref="BR188:BS188">
    <cfRule type="cellIs" dxfId="5587" priority="1083" operator="greaterThanOrEqual">
      <formula>0</formula>
    </cfRule>
    <cfRule type="cellIs" dxfId="5586" priority="1084" operator="lessThanOrEqual">
      <formula>0</formula>
    </cfRule>
  </conditionalFormatting>
  <conditionalFormatting sqref="BR188:BS188">
    <cfRule type="cellIs" dxfId="5585" priority="1081" operator="greaterThanOrEqual">
      <formula>0</formula>
    </cfRule>
    <cfRule type="cellIs" dxfId="5584" priority="1082" operator="lessThanOrEqual">
      <formula>0</formula>
    </cfRule>
  </conditionalFormatting>
  <conditionalFormatting sqref="BR179:BS179">
    <cfRule type="cellIs" dxfId="5583" priority="1079" operator="greaterThanOrEqual">
      <formula>0</formula>
    </cfRule>
    <cfRule type="cellIs" dxfId="5582" priority="1080" operator="lessThanOrEqual">
      <formula>0</formula>
    </cfRule>
  </conditionalFormatting>
  <conditionalFormatting sqref="BR179:BS179">
    <cfRule type="cellIs" dxfId="5581" priority="1077" operator="greaterThanOrEqual">
      <formula>0</formula>
    </cfRule>
    <cfRule type="cellIs" dxfId="5580" priority="1078" operator="lessThanOrEqual">
      <formula>0</formula>
    </cfRule>
  </conditionalFormatting>
  <conditionalFormatting sqref="BR185:BS185">
    <cfRule type="cellIs" dxfId="5579" priority="1075" operator="greaterThanOrEqual">
      <formula>0</formula>
    </cfRule>
    <cfRule type="cellIs" dxfId="5578" priority="1076" operator="lessThanOrEqual">
      <formula>0</formula>
    </cfRule>
  </conditionalFormatting>
  <conditionalFormatting sqref="BR185:BS185">
    <cfRule type="cellIs" dxfId="5577" priority="1073" operator="greaterThanOrEqual">
      <formula>0</formula>
    </cfRule>
    <cfRule type="cellIs" dxfId="5576" priority="1074" operator="lessThanOrEqual">
      <formula>0</formula>
    </cfRule>
  </conditionalFormatting>
  <conditionalFormatting sqref="BR173:BS173">
    <cfRule type="cellIs" dxfId="5575" priority="1071" operator="greaterThanOrEqual">
      <formula>0</formula>
    </cfRule>
    <cfRule type="cellIs" dxfId="5574" priority="1072" operator="lessThanOrEqual">
      <formula>0</formula>
    </cfRule>
  </conditionalFormatting>
  <conditionalFormatting sqref="BR173:BS173">
    <cfRule type="cellIs" dxfId="5573" priority="1069" operator="greaterThanOrEqual">
      <formula>0</formula>
    </cfRule>
    <cfRule type="cellIs" dxfId="5572" priority="1070" operator="lessThanOrEqual">
      <formula>0</formula>
    </cfRule>
  </conditionalFormatting>
  <conditionalFormatting sqref="BR175:BS175">
    <cfRule type="cellIs" dxfId="5571" priority="1063" operator="greaterThanOrEqual">
      <formula>0</formula>
    </cfRule>
    <cfRule type="cellIs" dxfId="5570" priority="1064" operator="lessThanOrEqual">
      <formula>0</formula>
    </cfRule>
  </conditionalFormatting>
  <conditionalFormatting sqref="BR175:BS175">
    <cfRule type="cellIs" dxfId="5569" priority="1061" operator="greaterThanOrEqual">
      <formula>0</formula>
    </cfRule>
    <cfRule type="cellIs" dxfId="5568" priority="1062" operator="lessThanOrEqual">
      <formula>0</formula>
    </cfRule>
  </conditionalFormatting>
  <conditionalFormatting sqref="BR195:BS195">
    <cfRule type="cellIs" dxfId="5567" priority="1059" operator="greaterThanOrEqual">
      <formula>0</formula>
    </cfRule>
    <cfRule type="cellIs" dxfId="5566" priority="1060" operator="lessThanOrEqual">
      <formula>0</formula>
    </cfRule>
  </conditionalFormatting>
  <conditionalFormatting sqref="BR195:BS195">
    <cfRule type="cellIs" dxfId="5565" priority="1057" operator="greaterThanOrEqual">
      <formula>0</formula>
    </cfRule>
    <cfRule type="cellIs" dxfId="5564" priority="1058" operator="lessThanOrEqual">
      <formula>0</formula>
    </cfRule>
  </conditionalFormatting>
  <conditionalFormatting sqref="BR176:BS176">
    <cfRule type="cellIs" dxfId="5563" priority="1055" operator="greaterThanOrEqual">
      <formula>0</formula>
    </cfRule>
    <cfRule type="cellIs" dxfId="5562" priority="1056" operator="lessThanOrEqual">
      <formula>0</formula>
    </cfRule>
  </conditionalFormatting>
  <conditionalFormatting sqref="BR176:BS176">
    <cfRule type="cellIs" dxfId="5561" priority="1053" operator="greaterThanOrEqual">
      <formula>0</formula>
    </cfRule>
    <cfRule type="cellIs" dxfId="5560" priority="1054" operator="lessThanOrEqual">
      <formula>0</formula>
    </cfRule>
  </conditionalFormatting>
  <conditionalFormatting sqref="BR194:BS194">
    <cfRule type="cellIs" dxfId="5559" priority="1051" operator="greaterThanOrEqual">
      <formula>0</formula>
    </cfRule>
    <cfRule type="cellIs" dxfId="5558" priority="1052" operator="lessThanOrEqual">
      <formula>0</formula>
    </cfRule>
  </conditionalFormatting>
  <conditionalFormatting sqref="BR194:BS194">
    <cfRule type="cellIs" dxfId="5557" priority="1049" operator="greaterThanOrEqual">
      <formula>0</formula>
    </cfRule>
    <cfRule type="cellIs" dxfId="5556" priority="1050" operator="lessThanOrEqual">
      <formula>0</formula>
    </cfRule>
  </conditionalFormatting>
  <conditionalFormatting sqref="BR190:BS190">
    <cfRule type="cellIs" dxfId="5555" priority="1047" operator="greaterThanOrEqual">
      <formula>0</formula>
    </cfRule>
    <cfRule type="cellIs" dxfId="5554" priority="1048" operator="lessThanOrEqual">
      <formula>0</formula>
    </cfRule>
  </conditionalFormatting>
  <conditionalFormatting sqref="BR190:BS190">
    <cfRule type="cellIs" dxfId="5553" priority="1045" operator="greaterThanOrEqual">
      <formula>0</formula>
    </cfRule>
    <cfRule type="cellIs" dxfId="5552" priority="1046" operator="lessThanOrEqual">
      <formula>0</formula>
    </cfRule>
  </conditionalFormatting>
  <conditionalFormatting sqref="BR186:BS186">
    <cfRule type="cellIs" dxfId="5551" priority="1039" operator="greaterThanOrEqual">
      <formula>0</formula>
    </cfRule>
    <cfRule type="cellIs" dxfId="5550" priority="1040" operator="lessThanOrEqual">
      <formula>0</formula>
    </cfRule>
  </conditionalFormatting>
  <conditionalFormatting sqref="BR186:BS186">
    <cfRule type="cellIs" dxfId="5549" priority="1037" operator="greaterThanOrEqual">
      <formula>0</formula>
    </cfRule>
    <cfRule type="cellIs" dxfId="5548" priority="1038" operator="lessThanOrEqual">
      <formula>0</formula>
    </cfRule>
  </conditionalFormatting>
  <conditionalFormatting sqref="BR196:BS196">
    <cfRule type="cellIs" dxfId="5547" priority="1035" operator="greaterThanOrEqual">
      <formula>0</formula>
    </cfRule>
    <cfRule type="cellIs" dxfId="5546" priority="1036" operator="lessThanOrEqual">
      <formula>0</formula>
    </cfRule>
  </conditionalFormatting>
  <conditionalFormatting sqref="BR193:BS193">
    <cfRule type="cellIs" dxfId="5545" priority="1033" operator="greaterThanOrEqual">
      <formula>0</formula>
    </cfRule>
    <cfRule type="cellIs" dxfId="5544" priority="1034" operator="lessThanOrEqual">
      <formula>0</formula>
    </cfRule>
  </conditionalFormatting>
  <conditionalFormatting sqref="BR193:BS193">
    <cfRule type="cellIs" dxfId="5543" priority="1031" operator="greaterThanOrEqual">
      <formula>0</formula>
    </cfRule>
    <cfRule type="cellIs" dxfId="5542" priority="1032" operator="lessThanOrEqual">
      <formula>0</formula>
    </cfRule>
  </conditionalFormatting>
  <conditionalFormatting sqref="BR187:BS187">
    <cfRule type="cellIs" dxfId="5541" priority="1029" operator="greaterThanOrEqual">
      <formula>0</formula>
    </cfRule>
    <cfRule type="cellIs" dxfId="5540" priority="1030" operator="lessThanOrEqual">
      <formula>0</formula>
    </cfRule>
  </conditionalFormatting>
  <conditionalFormatting sqref="BR187:BS187">
    <cfRule type="cellIs" dxfId="5539" priority="1027" operator="greaterThanOrEqual">
      <formula>0</formula>
    </cfRule>
    <cfRule type="cellIs" dxfId="5538" priority="1028" operator="lessThanOrEqual">
      <formula>0</formula>
    </cfRule>
  </conditionalFormatting>
  <conditionalFormatting sqref="BR197:BS197">
    <cfRule type="cellIs" dxfId="5537" priority="1021" operator="greaterThanOrEqual">
      <formula>0</formula>
    </cfRule>
    <cfRule type="cellIs" dxfId="5536" priority="1022" operator="lessThanOrEqual">
      <formula>0</formula>
    </cfRule>
  </conditionalFormatting>
  <conditionalFormatting sqref="BR202:BS202">
    <cfRule type="cellIs" dxfId="5535" priority="947" operator="greaterThanOrEqual">
      <formula>0</formula>
    </cfRule>
    <cfRule type="cellIs" dxfId="5534" priority="948" operator="lessThanOrEqual">
      <formula>0</formula>
    </cfRule>
  </conditionalFormatting>
  <conditionalFormatting sqref="BR203:BS204">
    <cfRule type="cellIs" dxfId="5533" priority="945" operator="greaterThanOrEqual">
      <formula>0</formula>
    </cfRule>
    <cfRule type="cellIs" dxfId="5532" priority="946" operator="lessThanOrEqual">
      <formula>0</formula>
    </cfRule>
  </conditionalFormatting>
  <conditionalFormatting sqref="BR205:BS205">
    <cfRule type="cellIs" dxfId="5531" priority="943" operator="greaterThanOrEqual">
      <formula>0</formula>
    </cfRule>
    <cfRule type="cellIs" dxfId="5530" priority="944" operator="lessThanOrEqual">
      <formula>0</formula>
    </cfRule>
  </conditionalFormatting>
  <conditionalFormatting sqref="BR206:BS206">
    <cfRule type="cellIs" dxfId="5529" priority="941" operator="greaterThanOrEqual">
      <formula>0</formula>
    </cfRule>
    <cfRule type="cellIs" dxfId="5528" priority="942" operator="lessThanOrEqual">
      <formula>0</formula>
    </cfRule>
  </conditionalFormatting>
  <conditionalFormatting sqref="BR207:BS209">
    <cfRule type="cellIs" dxfId="5527" priority="939" operator="greaterThanOrEqual">
      <formula>0</formula>
    </cfRule>
    <cfRule type="cellIs" dxfId="5526" priority="940" operator="lessThanOrEqual">
      <formula>0</formula>
    </cfRule>
  </conditionalFormatting>
  <conditionalFormatting sqref="BR210:BS210">
    <cfRule type="cellIs" dxfId="5525" priority="937" operator="greaterThanOrEqual">
      <formula>0</formula>
    </cfRule>
    <cfRule type="cellIs" dxfId="5524" priority="938" operator="lessThanOrEqual">
      <formula>0</formula>
    </cfRule>
  </conditionalFormatting>
  <conditionalFormatting sqref="BC211:BH211 AS211:AX211 AL211:AN211 R211:T211 J211:M211 BM211:BO211">
    <cfRule type="cellIs" dxfId="5523" priority="935" operator="greaterThanOrEqual">
      <formula>0</formula>
    </cfRule>
    <cfRule type="cellIs" dxfId="5522" priority="936" operator="lessThanOrEqual">
      <formula>0</formula>
    </cfRule>
  </conditionalFormatting>
  <conditionalFormatting sqref="H211">
    <cfRule type="cellIs" dxfId="5521" priority="933" operator="lessThanOrEqual">
      <formula>0</formula>
    </cfRule>
    <cfRule type="cellIs" dxfId="5520" priority="934" operator="greaterThanOrEqual">
      <formula>0</formula>
    </cfRule>
  </conditionalFormatting>
  <conditionalFormatting sqref="E211">
    <cfRule type="cellIs" dxfId="5519" priority="931" operator="equal">
      <formula>"Sell"</formula>
    </cfRule>
    <cfRule type="cellIs" dxfId="5518" priority="932" operator="equal">
      <formula>"Buy"</formula>
    </cfRule>
  </conditionalFormatting>
  <conditionalFormatting sqref="BR211:BS211">
    <cfRule type="cellIs" dxfId="5517" priority="929" operator="greaterThanOrEqual">
      <formula>0</formula>
    </cfRule>
    <cfRule type="cellIs" dxfId="5516" priority="930" operator="lessThanOrEqual">
      <formula>0</formula>
    </cfRule>
  </conditionalFormatting>
  <conditionalFormatting sqref="BR211:BS211">
    <cfRule type="cellIs" dxfId="5515" priority="927" operator="greaterThanOrEqual">
      <formula>0</formula>
    </cfRule>
    <cfRule type="cellIs" dxfId="5514" priority="928" operator="lessThanOrEqual">
      <formula>0</formula>
    </cfRule>
  </conditionalFormatting>
  <conditionalFormatting sqref="BC213:BH213 AS213:AX213 AL213:AN213 R213:T213 J213:M213 BM213:BO213">
    <cfRule type="cellIs" dxfId="5513" priority="925" operator="greaterThanOrEqual">
      <formula>0</formula>
    </cfRule>
    <cfRule type="cellIs" dxfId="5512" priority="926" operator="lessThanOrEqual">
      <formula>0</formula>
    </cfRule>
  </conditionalFormatting>
  <conditionalFormatting sqref="H213">
    <cfRule type="cellIs" dxfId="5511" priority="923" operator="lessThanOrEqual">
      <formula>0</formula>
    </cfRule>
    <cfRule type="cellIs" dxfId="5510" priority="924" operator="greaterThanOrEqual">
      <formula>0</formula>
    </cfRule>
  </conditionalFormatting>
  <conditionalFormatting sqref="E213">
    <cfRule type="cellIs" dxfId="5509" priority="921" operator="equal">
      <formula>"Sell"</formula>
    </cfRule>
    <cfRule type="cellIs" dxfId="5508" priority="922" operator="equal">
      <formula>"Buy"</formula>
    </cfRule>
  </conditionalFormatting>
  <conditionalFormatting sqref="BR213:BS213">
    <cfRule type="cellIs" dxfId="5507" priority="919" operator="greaterThanOrEqual">
      <formula>0</formula>
    </cfRule>
    <cfRule type="cellIs" dxfId="5506" priority="920" operator="lessThanOrEqual">
      <formula>0</formula>
    </cfRule>
  </conditionalFormatting>
  <conditionalFormatting sqref="BR213:BS213">
    <cfRule type="cellIs" dxfId="5505" priority="917" operator="greaterThanOrEqual">
      <formula>0</formula>
    </cfRule>
    <cfRule type="cellIs" dxfId="5504" priority="918" operator="lessThanOrEqual">
      <formula>0</formula>
    </cfRule>
  </conditionalFormatting>
  <conditionalFormatting sqref="BC214:BH215 AS214:AX215 AL214:AN215 R214:T215 J214:M215 BM214:BO215">
    <cfRule type="cellIs" dxfId="5503" priority="915" operator="greaterThanOrEqual">
      <formula>0</formula>
    </cfRule>
    <cfRule type="cellIs" dxfId="5502" priority="916" operator="lessThanOrEqual">
      <formula>0</formula>
    </cfRule>
  </conditionalFormatting>
  <conditionalFormatting sqref="H214:H215">
    <cfRule type="cellIs" dxfId="5501" priority="913" operator="lessThanOrEqual">
      <formula>0</formula>
    </cfRule>
    <cfRule type="cellIs" dxfId="5500" priority="914" operator="greaterThanOrEqual">
      <formula>0</formula>
    </cfRule>
  </conditionalFormatting>
  <conditionalFormatting sqref="E214:E215">
    <cfRule type="cellIs" dxfId="5499" priority="911" operator="equal">
      <formula>"Sell"</formula>
    </cfRule>
    <cfRule type="cellIs" dxfId="5498" priority="912" operator="equal">
      <formula>"Buy"</formula>
    </cfRule>
  </conditionalFormatting>
  <conditionalFormatting sqref="BR214:BS215">
    <cfRule type="cellIs" dxfId="5497" priority="909" operator="greaterThanOrEqual">
      <formula>0</formula>
    </cfRule>
    <cfRule type="cellIs" dxfId="5496" priority="910" operator="lessThanOrEqual">
      <formula>0</formula>
    </cfRule>
  </conditionalFormatting>
  <conditionalFormatting sqref="BR214:BS215">
    <cfRule type="cellIs" dxfId="5495" priority="907" operator="greaterThanOrEqual">
      <formula>0</formula>
    </cfRule>
    <cfRule type="cellIs" dxfId="5494" priority="908" operator="lessThanOrEqual">
      <formula>0</formula>
    </cfRule>
  </conditionalFormatting>
  <conditionalFormatting sqref="BC216:BH217 AS216:AX217 AL216:AN217 R216:T217 J216:M217 BM216:BO217">
    <cfRule type="cellIs" dxfId="5493" priority="905" operator="greaterThanOrEqual">
      <formula>0</formula>
    </cfRule>
    <cfRule type="cellIs" dxfId="5492" priority="906" operator="lessThanOrEqual">
      <formula>0</formula>
    </cfRule>
  </conditionalFormatting>
  <conditionalFormatting sqref="H216:H217">
    <cfRule type="cellIs" dxfId="5491" priority="903" operator="lessThanOrEqual">
      <formula>0</formula>
    </cfRule>
    <cfRule type="cellIs" dxfId="5490" priority="904" operator="greaterThanOrEqual">
      <formula>0</formula>
    </cfRule>
  </conditionalFormatting>
  <conditionalFormatting sqref="E216:E217">
    <cfRule type="cellIs" dxfId="5489" priority="901" operator="equal">
      <formula>"Sell"</formula>
    </cfRule>
    <cfRule type="cellIs" dxfId="5488" priority="902" operator="equal">
      <formula>"Buy"</formula>
    </cfRule>
  </conditionalFormatting>
  <conditionalFormatting sqref="BR216:BS217">
    <cfRule type="cellIs" dxfId="5487" priority="899" operator="greaterThanOrEqual">
      <formula>0</formula>
    </cfRule>
    <cfRule type="cellIs" dxfId="5486" priority="900" operator="lessThanOrEqual">
      <formula>0</formula>
    </cfRule>
  </conditionalFormatting>
  <conditionalFormatting sqref="BR216:BS217">
    <cfRule type="cellIs" dxfId="5485" priority="897" operator="greaterThanOrEqual">
      <formula>0</formula>
    </cfRule>
    <cfRule type="cellIs" dxfId="5484" priority="898" operator="lessThanOrEqual">
      <formula>0</formula>
    </cfRule>
  </conditionalFormatting>
  <conditionalFormatting sqref="BC218:BH218 AS218:AX218 AL218:AN218 R218:T218 J218:M218 BM218:BO218">
    <cfRule type="cellIs" dxfId="5483" priority="855" operator="greaterThanOrEqual">
      <formula>0</formula>
    </cfRule>
    <cfRule type="cellIs" dxfId="5482" priority="856" operator="lessThanOrEqual">
      <formula>0</formula>
    </cfRule>
  </conditionalFormatting>
  <conditionalFormatting sqref="H218">
    <cfRule type="cellIs" dxfId="5481" priority="853" operator="lessThanOrEqual">
      <formula>0</formula>
    </cfRule>
    <cfRule type="cellIs" dxfId="5480" priority="854" operator="greaterThanOrEqual">
      <formula>0</formula>
    </cfRule>
  </conditionalFormatting>
  <conditionalFormatting sqref="E218">
    <cfRule type="cellIs" dxfId="5479" priority="851" operator="equal">
      <formula>"Sell"</formula>
    </cfRule>
    <cfRule type="cellIs" dxfId="5478" priority="852" operator="equal">
      <formula>"Buy"</formula>
    </cfRule>
  </conditionalFormatting>
  <conditionalFormatting sqref="BR218:BS218">
    <cfRule type="cellIs" dxfId="5477" priority="849" operator="greaterThanOrEqual">
      <formula>0</formula>
    </cfRule>
    <cfRule type="cellIs" dxfId="5476" priority="850" operator="lessThanOrEqual">
      <formula>0</formula>
    </cfRule>
  </conditionalFormatting>
  <conditionalFormatting sqref="BR218:BS218">
    <cfRule type="cellIs" dxfId="5475" priority="847" operator="greaterThanOrEqual">
      <formula>0</formula>
    </cfRule>
    <cfRule type="cellIs" dxfId="5474" priority="848" operator="lessThanOrEqual">
      <formula>0</formula>
    </cfRule>
  </conditionalFormatting>
  <conditionalFormatting sqref="BC219:BH226 AS219:AX226 AL219:AN226 R219:T226 J219:M226 BM219:BO226">
    <cfRule type="cellIs" dxfId="5473" priority="845" operator="greaterThanOrEqual">
      <formula>0</formula>
    </cfRule>
    <cfRule type="cellIs" dxfId="5472" priority="846" operator="lessThanOrEqual">
      <formula>0</formula>
    </cfRule>
  </conditionalFormatting>
  <conditionalFormatting sqref="H219:H226">
    <cfRule type="cellIs" dxfId="5471" priority="843" operator="lessThanOrEqual">
      <formula>0</formula>
    </cfRule>
    <cfRule type="cellIs" dxfId="5470" priority="844" operator="greaterThanOrEqual">
      <formula>0</formula>
    </cfRule>
  </conditionalFormatting>
  <conditionalFormatting sqref="E219:E226">
    <cfRule type="cellIs" dxfId="5469" priority="841" operator="equal">
      <formula>"Sell"</formula>
    </cfRule>
    <cfRule type="cellIs" dxfId="5468" priority="842" operator="equal">
      <formula>"Buy"</formula>
    </cfRule>
  </conditionalFormatting>
  <conditionalFormatting sqref="BR219:BS226">
    <cfRule type="cellIs" dxfId="5467" priority="839" operator="greaterThanOrEqual">
      <formula>0</formula>
    </cfRule>
    <cfRule type="cellIs" dxfId="5466" priority="840" operator="lessThanOrEqual">
      <formula>0</formula>
    </cfRule>
  </conditionalFormatting>
  <conditionalFormatting sqref="BR219:BS226">
    <cfRule type="cellIs" dxfId="5465" priority="837" operator="greaterThanOrEqual">
      <formula>0</formula>
    </cfRule>
    <cfRule type="cellIs" dxfId="5464" priority="838" operator="lessThanOrEqual">
      <formula>0</formula>
    </cfRule>
  </conditionalFormatting>
  <conditionalFormatting sqref="BC227:BH227 AS227:AX227 AL227:AN227 R227:T227 J227:M227 BM227:BO227">
    <cfRule type="cellIs" dxfId="5463" priority="835" operator="greaterThanOrEqual">
      <formula>0</formula>
    </cfRule>
    <cfRule type="cellIs" dxfId="5462" priority="836" operator="lessThanOrEqual">
      <formula>0</formula>
    </cfRule>
  </conditionalFormatting>
  <conditionalFormatting sqref="H227">
    <cfRule type="cellIs" dxfId="5461" priority="833" operator="lessThanOrEqual">
      <formula>0</formula>
    </cfRule>
    <cfRule type="cellIs" dxfId="5460" priority="834" operator="greaterThanOrEqual">
      <formula>0</formula>
    </cfRule>
  </conditionalFormatting>
  <conditionalFormatting sqref="E227">
    <cfRule type="cellIs" dxfId="5459" priority="831" operator="equal">
      <formula>"Sell"</formula>
    </cfRule>
    <cfRule type="cellIs" dxfId="5458" priority="832" operator="equal">
      <formula>"Buy"</formula>
    </cfRule>
  </conditionalFormatting>
  <conditionalFormatting sqref="BR227:BS227">
    <cfRule type="cellIs" dxfId="5457" priority="829" operator="greaterThanOrEqual">
      <formula>0</formula>
    </cfRule>
    <cfRule type="cellIs" dxfId="5456" priority="830" operator="lessThanOrEqual">
      <formula>0</formula>
    </cfRule>
  </conditionalFormatting>
  <conditionalFormatting sqref="BR227:BS227">
    <cfRule type="cellIs" dxfId="5455" priority="827" operator="greaterThanOrEqual">
      <formula>0</formula>
    </cfRule>
    <cfRule type="cellIs" dxfId="5454" priority="828" operator="lessThanOrEqual">
      <formula>0</formula>
    </cfRule>
  </conditionalFormatting>
  <conditionalFormatting sqref="BC228:BH228 AS228:AX228 AL228:AN228 R228:T228 J228:M228 BM228:BO228">
    <cfRule type="cellIs" dxfId="5453" priority="825" operator="greaterThanOrEqual">
      <formula>0</formula>
    </cfRule>
    <cfRule type="cellIs" dxfId="5452" priority="826" operator="lessThanOrEqual">
      <formula>0</formula>
    </cfRule>
  </conditionalFormatting>
  <conditionalFormatting sqref="H228">
    <cfRule type="cellIs" dxfId="5451" priority="823" operator="lessThanOrEqual">
      <formula>0</formula>
    </cfRule>
    <cfRule type="cellIs" dxfId="5450" priority="824" operator="greaterThanOrEqual">
      <formula>0</formula>
    </cfRule>
  </conditionalFormatting>
  <conditionalFormatting sqref="E228">
    <cfRule type="cellIs" dxfId="5449" priority="821" operator="equal">
      <formula>"Sell"</formula>
    </cfRule>
    <cfRule type="cellIs" dxfId="5448" priority="822" operator="equal">
      <formula>"Buy"</formula>
    </cfRule>
  </conditionalFormatting>
  <conditionalFormatting sqref="BR228:BS228">
    <cfRule type="cellIs" dxfId="5447" priority="819" operator="greaterThanOrEqual">
      <formula>0</formula>
    </cfRule>
    <cfRule type="cellIs" dxfId="5446" priority="820" operator="lessThanOrEqual">
      <formula>0</formula>
    </cfRule>
  </conditionalFormatting>
  <conditionalFormatting sqref="BR228:BS228">
    <cfRule type="cellIs" dxfId="5445" priority="817" operator="greaterThanOrEqual">
      <formula>0</formula>
    </cfRule>
    <cfRule type="cellIs" dxfId="5444" priority="818" operator="lessThanOrEqual">
      <formula>0</formula>
    </cfRule>
  </conditionalFormatting>
  <conditionalFormatting sqref="BC229:BH233 AS229:AX233 AL229:AN233 R229:T233 J229:M233 BM229:BO233">
    <cfRule type="cellIs" dxfId="5443" priority="775" operator="greaterThanOrEqual">
      <formula>0</formula>
    </cfRule>
    <cfRule type="cellIs" dxfId="5442" priority="776" operator="lessThanOrEqual">
      <formula>0</formula>
    </cfRule>
  </conditionalFormatting>
  <conditionalFormatting sqref="H229:H233">
    <cfRule type="cellIs" dxfId="5441" priority="773" operator="lessThanOrEqual">
      <formula>0</formula>
    </cfRule>
    <cfRule type="cellIs" dxfId="5440" priority="774" operator="greaterThanOrEqual">
      <formula>0</formula>
    </cfRule>
  </conditionalFormatting>
  <conditionalFormatting sqref="E229:E233">
    <cfRule type="cellIs" dxfId="5439" priority="771" operator="equal">
      <formula>"Sell"</formula>
    </cfRule>
    <cfRule type="cellIs" dxfId="5438" priority="772" operator="equal">
      <formula>"Buy"</formula>
    </cfRule>
  </conditionalFormatting>
  <conditionalFormatting sqref="BR229:BS233">
    <cfRule type="cellIs" dxfId="5437" priority="769" operator="greaterThanOrEqual">
      <formula>0</formula>
    </cfRule>
    <cfRule type="cellIs" dxfId="5436" priority="770" operator="lessThanOrEqual">
      <formula>0</formula>
    </cfRule>
  </conditionalFormatting>
  <conditionalFormatting sqref="BR229:BS233">
    <cfRule type="cellIs" dxfId="5435" priority="767" operator="greaterThanOrEqual">
      <formula>0</formula>
    </cfRule>
    <cfRule type="cellIs" dxfId="5434" priority="768" operator="lessThanOrEqual">
      <formula>0</formula>
    </cfRule>
  </conditionalFormatting>
  <conditionalFormatting sqref="BC234:BH234 AS234:AX234 AL234:AN234 R234:T234 J234:M234 BM234:BO234">
    <cfRule type="cellIs" dxfId="5433" priority="765" operator="greaterThanOrEqual">
      <formula>0</formula>
    </cfRule>
    <cfRule type="cellIs" dxfId="5432" priority="766" operator="lessThanOrEqual">
      <formula>0</formula>
    </cfRule>
  </conditionalFormatting>
  <conditionalFormatting sqref="H234">
    <cfRule type="cellIs" dxfId="5431" priority="763" operator="lessThanOrEqual">
      <formula>0</formula>
    </cfRule>
    <cfRule type="cellIs" dxfId="5430" priority="764" operator="greaterThanOrEqual">
      <formula>0</formula>
    </cfRule>
  </conditionalFormatting>
  <conditionalFormatting sqref="E234">
    <cfRule type="cellIs" dxfId="5429" priority="761" operator="equal">
      <formula>"Sell"</formula>
    </cfRule>
    <cfRule type="cellIs" dxfId="5428" priority="762" operator="equal">
      <formula>"Buy"</formula>
    </cfRule>
  </conditionalFormatting>
  <conditionalFormatting sqref="BR234:BS234">
    <cfRule type="cellIs" dxfId="5427" priority="759" operator="greaterThanOrEqual">
      <formula>0</formula>
    </cfRule>
    <cfRule type="cellIs" dxfId="5426" priority="760" operator="lessThanOrEqual">
      <formula>0</formula>
    </cfRule>
  </conditionalFormatting>
  <conditionalFormatting sqref="BR234:BS234">
    <cfRule type="cellIs" dxfId="5425" priority="757" operator="greaterThanOrEqual">
      <formula>0</formula>
    </cfRule>
    <cfRule type="cellIs" dxfId="5424" priority="758" operator="lessThanOrEqual">
      <formula>0</formula>
    </cfRule>
  </conditionalFormatting>
  <conditionalFormatting sqref="BR247:BS247">
    <cfRule type="cellIs" dxfId="5423" priority="659" operator="greaterThanOrEqual">
      <formula>0</formula>
    </cfRule>
    <cfRule type="cellIs" dxfId="5422" priority="660" operator="lessThanOrEqual">
      <formula>0</formula>
    </cfRule>
  </conditionalFormatting>
  <conditionalFormatting sqref="BR247:BS247">
    <cfRule type="cellIs" dxfId="5421" priority="657" operator="greaterThanOrEqual">
      <formula>0</formula>
    </cfRule>
    <cfRule type="cellIs" dxfId="5420" priority="658" operator="lessThanOrEqual">
      <formula>0</formula>
    </cfRule>
  </conditionalFormatting>
  <conditionalFormatting sqref="BC235:BH235 AS235:AX235 AL235:AN235 R235:T235 J235:M235 BM235:BO235">
    <cfRule type="cellIs" dxfId="5419" priority="605" operator="greaterThanOrEqual">
      <formula>0</formula>
    </cfRule>
    <cfRule type="cellIs" dxfId="5418" priority="606" operator="lessThanOrEqual">
      <formula>0</formula>
    </cfRule>
  </conditionalFormatting>
  <conditionalFormatting sqref="H235">
    <cfRule type="cellIs" dxfId="5417" priority="603" operator="lessThanOrEqual">
      <formula>0</formula>
    </cfRule>
    <cfRule type="cellIs" dxfId="5416" priority="604" operator="greaterThanOrEqual">
      <formula>0</formula>
    </cfRule>
  </conditionalFormatting>
  <conditionalFormatting sqref="E235">
    <cfRule type="cellIs" dxfId="5415" priority="601" operator="equal">
      <formula>"Sell"</formula>
    </cfRule>
    <cfRule type="cellIs" dxfId="5414" priority="602" operator="equal">
      <formula>"Buy"</formula>
    </cfRule>
  </conditionalFormatting>
  <conditionalFormatting sqref="BR235:BS235">
    <cfRule type="cellIs" dxfId="5413" priority="599" operator="greaterThanOrEqual">
      <formula>0</formula>
    </cfRule>
    <cfRule type="cellIs" dxfId="5412" priority="600" operator="lessThanOrEqual">
      <formula>0</formula>
    </cfRule>
  </conditionalFormatting>
  <conditionalFormatting sqref="BR235:BS235">
    <cfRule type="cellIs" dxfId="5411" priority="597" operator="greaterThanOrEqual">
      <formula>0</formula>
    </cfRule>
    <cfRule type="cellIs" dxfId="5410" priority="598" operator="lessThanOrEqual">
      <formula>0</formula>
    </cfRule>
  </conditionalFormatting>
  <conditionalFormatting sqref="BC236:BH238 AS236:AX238 AL236:AN238 R236:T238 J236:M238 BM236:BO238">
    <cfRule type="cellIs" dxfId="5409" priority="595" operator="greaterThanOrEqual">
      <formula>0</formula>
    </cfRule>
    <cfRule type="cellIs" dxfId="5408" priority="596" operator="lessThanOrEqual">
      <formula>0</formula>
    </cfRule>
  </conditionalFormatting>
  <conditionalFormatting sqref="H236:H238">
    <cfRule type="cellIs" dxfId="5407" priority="593" operator="lessThanOrEqual">
      <formula>0</formula>
    </cfRule>
    <cfRule type="cellIs" dxfId="5406" priority="594" operator="greaterThanOrEqual">
      <formula>0</formula>
    </cfRule>
  </conditionalFormatting>
  <conditionalFormatting sqref="E236:E238">
    <cfRule type="cellIs" dxfId="5405" priority="591" operator="equal">
      <formula>"Sell"</formula>
    </cfRule>
    <cfRule type="cellIs" dxfId="5404" priority="592" operator="equal">
      <formula>"Buy"</formula>
    </cfRule>
  </conditionalFormatting>
  <conditionalFormatting sqref="BR236:BS238">
    <cfRule type="cellIs" dxfId="5403" priority="589" operator="greaterThanOrEqual">
      <formula>0</formula>
    </cfRule>
    <cfRule type="cellIs" dxfId="5402" priority="590" operator="lessThanOrEqual">
      <formula>0</formula>
    </cfRule>
  </conditionalFormatting>
  <conditionalFormatting sqref="BR236:BS238">
    <cfRule type="cellIs" dxfId="5401" priority="587" operator="greaterThanOrEqual">
      <formula>0</formula>
    </cfRule>
    <cfRule type="cellIs" dxfId="5400" priority="588" operator="lessThanOrEqual">
      <formula>0</formula>
    </cfRule>
  </conditionalFormatting>
  <conditionalFormatting sqref="BC239:BH239 AS239:AX239 AL239:AN239 R239:T239 J239:M239 BM239:BO239">
    <cfRule type="cellIs" dxfId="5399" priority="585" operator="greaterThanOrEqual">
      <formula>0</formula>
    </cfRule>
    <cfRule type="cellIs" dxfId="5398" priority="586" operator="lessThanOrEqual">
      <formula>0</formula>
    </cfRule>
  </conditionalFormatting>
  <conditionalFormatting sqref="H239">
    <cfRule type="cellIs" dxfId="5397" priority="583" operator="lessThanOrEqual">
      <formula>0</formula>
    </cfRule>
    <cfRule type="cellIs" dxfId="5396" priority="584" operator="greaterThanOrEqual">
      <formula>0</formula>
    </cfRule>
  </conditionalFormatting>
  <conditionalFormatting sqref="E239">
    <cfRule type="cellIs" dxfId="5395" priority="581" operator="equal">
      <formula>"Sell"</formula>
    </cfRule>
    <cfRule type="cellIs" dxfId="5394" priority="582" operator="equal">
      <formula>"Buy"</formula>
    </cfRule>
  </conditionalFormatting>
  <conditionalFormatting sqref="BR239:BS239">
    <cfRule type="cellIs" dxfId="5393" priority="579" operator="greaterThanOrEqual">
      <formula>0</formula>
    </cfRule>
    <cfRule type="cellIs" dxfId="5392" priority="580" operator="lessThanOrEqual">
      <formula>0</formula>
    </cfRule>
  </conditionalFormatting>
  <conditionalFormatting sqref="BR239:BS239">
    <cfRule type="cellIs" dxfId="5391" priority="577" operator="greaterThanOrEqual">
      <formula>0</formula>
    </cfRule>
    <cfRule type="cellIs" dxfId="5390" priority="578" operator="lessThanOrEqual">
      <formula>0</formula>
    </cfRule>
  </conditionalFormatting>
  <conditionalFormatting sqref="BC240:BH240 AS240:AX240 AL240:AN240 R240:T240 J240:M240 BM240:BO240">
    <cfRule type="cellIs" dxfId="5389" priority="575" operator="greaterThanOrEqual">
      <formula>0</formula>
    </cfRule>
    <cfRule type="cellIs" dxfId="5388" priority="576" operator="lessThanOrEqual">
      <formula>0</formula>
    </cfRule>
  </conditionalFormatting>
  <conditionalFormatting sqref="H240">
    <cfRule type="cellIs" dxfId="5387" priority="573" operator="lessThanOrEqual">
      <formula>0</formula>
    </cfRule>
    <cfRule type="cellIs" dxfId="5386" priority="574" operator="greaterThanOrEqual">
      <formula>0</formula>
    </cfRule>
  </conditionalFormatting>
  <conditionalFormatting sqref="E240">
    <cfRule type="cellIs" dxfId="5385" priority="571" operator="equal">
      <formula>"Sell"</formula>
    </cfRule>
    <cfRule type="cellIs" dxfId="5384" priority="572" operator="equal">
      <formula>"Buy"</formula>
    </cfRule>
  </conditionalFormatting>
  <conditionalFormatting sqref="BR240:BS240">
    <cfRule type="cellIs" dxfId="5383" priority="569" operator="greaterThanOrEqual">
      <formula>0</formula>
    </cfRule>
    <cfRule type="cellIs" dxfId="5382" priority="570" operator="lessThanOrEqual">
      <formula>0</formula>
    </cfRule>
  </conditionalFormatting>
  <conditionalFormatting sqref="BR240:BS240">
    <cfRule type="cellIs" dxfId="5381" priority="567" operator="greaterThanOrEqual">
      <formula>0</formula>
    </cfRule>
    <cfRule type="cellIs" dxfId="5380" priority="568" operator="lessThanOrEqual">
      <formula>0</formula>
    </cfRule>
  </conditionalFormatting>
  <conditionalFormatting sqref="BC241:BH241 AS241:AX241 AL241:AN241 R241:T241 J241:M241 BM241:BO241">
    <cfRule type="cellIs" dxfId="5379" priority="525" operator="greaterThanOrEqual">
      <formula>0</formula>
    </cfRule>
    <cfRule type="cellIs" dxfId="5378" priority="526" operator="lessThanOrEqual">
      <formula>0</formula>
    </cfRule>
  </conditionalFormatting>
  <conditionalFormatting sqref="H241">
    <cfRule type="cellIs" dxfId="5377" priority="523" operator="lessThanOrEqual">
      <formula>0</formula>
    </cfRule>
    <cfRule type="cellIs" dxfId="5376" priority="524" operator="greaterThanOrEqual">
      <formula>0</formula>
    </cfRule>
  </conditionalFormatting>
  <conditionalFormatting sqref="E241">
    <cfRule type="cellIs" dxfId="5375" priority="521" operator="equal">
      <formula>"Sell"</formula>
    </cfRule>
    <cfRule type="cellIs" dxfId="5374" priority="522" operator="equal">
      <formula>"Buy"</formula>
    </cfRule>
  </conditionalFormatting>
  <conditionalFormatting sqref="BR241:BS241">
    <cfRule type="cellIs" dxfId="5373" priority="519" operator="greaterThanOrEqual">
      <formula>0</formula>
    </cfRule>
    <cfRule type="cellIs" dxfId="5372" priority="520" operator="lessThanOrEqual">
      <formula>0</formula>
    </cfRule>
  </conditionalFormatting>
  <conditionalFormatting sqref="BR241:BS241">
    <cfRule type="cellIs" dxfId="5371" priority="517" operator="greaterThanOrEqual">
      <formula>0</formula>
    </cfRule>
    <cfRule type="cellIs" dxfId="5370" priority="518" operator="lessThanOrEqual">
      <formula>0</formula>
    </cfRule>
  </conditionalFormatting>
  <conditionalFormatting sqref="BC242:BH242 AS242:AX242 AL242:AN242 R242:T242 J242:M242 BM242:BO242">
    <cfRule type="cellIs" dxfId="5369" priority="505" operator="greaterThanOrEqual">
      <formula>0</formula>
    </cfRule>
    <cfRule type="cellIs" dxfId="5368" priority="506" operator="lessThanOrEqual">
      <formula>0</formula>
    </cfRule>
  </conditionalFormatting>
  <conditionalFormatting sqref="H242">
    <cfRule type="cellIs" dxfId="5367" priority="503" operator="lessThanOrEqual">
      <formula>0</formula>
    </cfRule>
    <cfRule type="cellIs" dxfId="5366" priority="504" operator="greaterThanOrEqual">
      <formula>0</formula>
    </cfRule>
  </conditionalFormatting>
  <conditionalFormatting sqref="E242">
    <cfRule type="cellIs" dxfId="5365" priority="501" operator="equal">
      <formula>"Sell"</formula>
    </cfRule>
    <cfRule type="cellIs" dxfId="5364" priority="502" operator="equal">
      <formula>"Buy"</formula>
    </cfRule>
  </conditionalFormatting>
  <conditionalFormatting sqref="BR242:BS242">
    <cfRule type="cellIs" dxfId="5363" priority="499" operator="greaterThanOrEqual">
      <formula>0</formula>
    </cfRule>
    <cfRule type="cellIs" dxfId="5362" priority="500" operator="lessThanOrEqual">
      <formula>0</formula>
    </cfRule>
  </conditionalFormatting>
  <conditionalFormatting sqref="BR242:BS242">
    <cfRule type="cellIs" dxfId="5361" priority="497" operator="greaterThanOrEqual">
      <formula>0</formula>
    </cfRule>
    <cfRule type="cellIs" dxfId="5360" priority="498" operator="lessThanOrEqual">
      <formula>0</formula>
    </cfRule>
  </conditionalFormatting>
  <conditionalFormatting sqref="BC243:BH243 AS243:AX243 AL243:AN243 R243:T243 J243:M243 BM243:BO243">
    <cfRule type="cellIs" dxfId="5359" priority="495" operator="greaterThanOrEqual">
      <formula>0</formula>
    </cfRule>
    <cfRule type="cellIs" dxfId="5358" priority="496" operator="lessThanOrEqual">
      <formula>0</formula>
    </cfRule>
  </conditionalFormatting>
  <conditionalFormatting sqref="H243">
    <cfRule type="cellIs" dxfId="5357" priority="493" operator="lessThanOrEqual">
      <formula>0</formula>
    </cfRule>
    <cfRule type="cellIs" dxfId="5356" priority="494" operator="greaterThanOrEqual">
      <formula>0</formula>
    </cfRule>
  </conditionalFormatting>
  <conditionalFormatting sqref="E243">
    <cfRule type="cellIs" dxfId="5355" priority="491" operator="equal">
      <formula>"Sell"</formula>
    </cfRule>
    <cfRule type="cellIs" dxfId="5354" priority="492" operator="equal">
      <formula>"Buy"</formula>
    </cfRule>
  </conditionalFormatting>
  <conditionalFormatting sqref="BR243:BS243">
    <cfRule type="cellIs" dxfId="5353" priority="489" operator="greaterThanOrEqual">
      <formula>0</formula>
    </cfRule>
    <cfRule type="cellIs" dxfId="5352" priority="490" operator="lessThanOrEqual">
      <formula>0</formula>
    </cfRule>
  </conditionalFormatting>
  <conditionalFormatting sqref="BR243:BS243">
    <cfRule type="cellIs" dxfId="5351" priority="487" operator="greaterThanOrEqual">
      <formula>0</formula>
    </cfRule>
    <cfRule type="cellIs" dxfId="5350" priority="488" operator="lessThanOrEqual">
      <formula>0</formula>
    </cfRule>
  </conditionalFormatting>
  <conditionalFormatting sqref="BC244:BH244 AS244:AX244 AL244:AN244 R244:T244 J244:M244 BM244:BO244">
    <cfRule type="cellIs" dxfId="5349" priority="485" operator="greaterThanOrEqual">
      <formula>0</formula>
    </cfRule>
    <cfRule type="cellIs" dxfId="5348" priority="486" operator="lessThanOrEqual">
      <formula>0</formula>
    </cfRule>
  </conditionalFormatting>
  <conditionalFormatting sqref="H244">
    <cfRule type="cellIs" dxfId="5347" priority="483" operator="lessThanOrEqual">
      <formula>0</formula>
    </cfRule>
    <cfRule type="cellIs" dxfId="5346" priority="484" operator="greaterThanOrEqual">
      <formula>0</formula>
    </cfRule>
  </conditionalFormatting>
  <conditionalFormatting sqref="E244">
    <cfRule type="cellIs" dxfId="5345" priority="481" operator="equal">
      <formula>"Sell"</formula>
    </cfRule>
    <cfRule type="cellIs" dxfId="5344" priority="482" operator="equal">
      <formula>"Buy"</formula>
    </cfRule>
  </conditionalFormatting>
  <conditionalFormatting sqref="BR244:BS244">
    <cfRule type="cellIs" dxfId="5343" priority="479" operator="greaterThanOrEqual">
      <formula>0</formula>
    </cfRule>
    <cfRule type="cellIs" dxfId="5342" priority="480" operator="lessThanOrEqual">
      <formula>0</formula>
    </cfRule>
  </conditionalFormatting>
  <conditionalFormatting sqref="BR244:BS244">
    <cfRule type="cellIs" dxfId="5341" priority="477" operator="greaterThanOrEqual">
      <formula>0</formula>
    </cfRule>
    <cfRule type="cellIs" dxfId="5340" priority="478" operator="lessThanOrEqual">
      <formula>0</formula>
    </cfRule>
  </conditionalFormatting>
  <conditionalFormatting sqref="BC245:BH245 AS245:AX245 AL245:AN245 R245:T245 J245:M245 BM245:BO245">
    <cfRule type="cellIs" dxfId="5339" priority="475" operator="greaterThanOrEqual">
      <formula>0</formula>
    </cfRule>
    <cfRule type="cellIs" dxfId="5338" priority="476" operator="lessThanOrEqual">
      <formula>0</formula>
    </cfRule>
  </conditionalFormatting>
  <conditionalFormatting sqref="H245">
    <cfRule type="cellIs" dxfId="5337" priority="473" operator="lessThanOrEqual">
      <formula>0</formula>
    </cfRule>
    <cfRule type="cellIs" dxfId="5336" priority="474" operator="greaterThanOrEqual">
      <formula>0</formula>
    </cfRule>
  </conditionalFormatting>
  <conditionalFormatting sqref="E245">
    <cfRule type="cellIs" dxfId="5335" priority="471" operator="equal">
      <formula>"Sell"</formula>
    </cfRule>
    <cfRule type="cellIs" dxfId="5334" priority="472" operator="equal">
      <formula>"Buy"</formula>
    </cfRule>
  </conditionalFormatting>
  <conditionalFormatting sqref="BR245:BS245">
    <cfRule type="cellIs" dxfId="5333" priority="469" operator="greaterThanOrEqual">
      <formula>0</formula>
    </cfRule>
    <cfRule type="cellIs" dxfId="5332" priority="470" operator="lessThanOrEqual">
      <formula>0</formula>
    </cfRule>
  </conditionalFormatting>
  <conditionalFormatting sqref="BR245:BS245">
    <cfRule type="cellIs" dxfId="5331" priority="467" operator="greaterThanOrEqual">
      <formula>0</formula>
    </cfRule>
    <cfRule type="cellIs" dxfId="5330" priority="468" operator="lessThanOrEqual">
      <formula>0</formula>
    </cfRule>
  </conditionalFormatting>
  <conditionalFormatting sqref="BC246:BH246 AS246:AX246 AL246:AN246 R246:T246 J246:M246 BM246:BO246">
    <cfRule type="cellIs" dxfId="5329" priority="465" operator="greaterThanOrEqual">
      <formula>0</formula>
    </cfRule>
    <cfRule type="cellIs" dxfId="5328" priority="466" operator="lessThanOrEqual">
      <formula>0</formula>
    </cfRule>
  </conditionalFormatting>
  <conditionalFormatting sqref="H246">
    <cfRule type="cellIs" dxfId="5327" priority="463" operator="lessThanOrEqual">
      <formula>0</formula>
    </cfRule>
    <cfRule type="cellIs" dxfId="5326" priority="464" operator="greaterThanOrEqual">
      <formula>0</formula>
    </cfRule>
  </conditionalFormatting>
  <conditionalFormatting sqref="E246">
    <cfRule type="cellIs" dxfId="5325" priority="461" operator="equal">
      <formula>"Sell"</formula>
    </cfRule>
    <cfRule type="cellIs" dxfId="5324" priority="462" operator="equal">
      <formula>"Buy"</formula>
    </cfRule>
  </conditionalFormatting>
  <conditionalFormatting sqref="BR246:BS246">
    <cfRule type="cellIs" dxfId="5323" priority="459" operator="greaterThanOrEqual">
      <formula>0</formula>
    </cfRule>
    <cfRule type="cellIs" dxfId="5322" priority="460" operator="lessThanOrEqual">
      <formula>0</formula>
    </cfRule>
  </conditionalFormatting>
  <conditionalFormatting sqref="BR246:BS246">
    <cfRule type="cellIs" dxfId="5321" priority="457" operator="greaterThanOrEqual">
      <formula>0</formula>
    </cfRule>
    <cfRule type="cellIs" dxfId="5320" priority="458" operator="lessThanOrEqual">
      <formula>0</formula>
    </cfRule>
  </conditionalFormatting>
  <conditionalFormatting sqref="BC247:BH247 AS247:AX247 AL247:AN247 R247:T247 J247:M247 BM247:BO247">
    <cfRule type="cellIs" dxfId="5319" priority="455" operator="greaterThanOrEqual">
      <formula>0</formula>
    </cfRule>
    <cfRule type="cellIs" dxfId="5318" priority="456" operator="lessThanOrEqual">
      <formula>0</formula>
    </cfRule>
  </conditionalFormatting>
  <conditionalFormatting sqref="H247">
    <cfRule type="cellIs" dxfId="5317" priority="453" operator="lessThanOrEqual">
      <formula>0</formula>
    </cfRule>
    <cfRule type="cellIs" dxfId="5316" priority="454" operator="greaterThanOrEqual">
      <formula>0</formula>
    </cfRule>
  </conditionalFormatting>
  <conditionalFormatting sqref="E247">
    <cfRule type="cellIs" dxfId="5315" priority="451" operator="equal">
      <formula>"Sell"</formula>
    </cfRule>
    <cfRule type="cellIs" dxfId="5314" priority="452" operator="equal">
      <formula>"Buy"</formula>
    </cfRule>
  </conditionalFormatting>
  <conditionalFormatting sqref="BR248:BS248">
    <cfRule type="cellIs" dxfId="5313" priority="449" operator="greaterThanOrEqual">
      <formula>0</formula>
    </cfRule>
    <cfRule type="cellIs" dxfId="5312" priority="450" operator="lessThanOrEqual">
      <formula>0</formula>
    </cfRule>
  </conditionalFormatting>
  <conditionalFormatting sqref="BR248:BS248">
    <cfRule type="cellIs" dxfId="5311" priority="447" operator="greaterThanOrEqual">
      <formula>0</formula>
    </cfRule>
    <cfRule type="cellIs" dxfId="5310" priority="448" operator="lessThanOrEqual">
      <formula>0</formula>
    </cfRule>
  </conditionalFormatting>
  <conditionalFormatting sqref="BC248:BH248 AS248:AX248 AL248:AN248 R248:T248 J248:M248 BM248:BO248">
    <cfRule type="cellIs" dxfId="5309" priority="445" operator="greaterThanOrEqual">
      <formula>0</formula>
    </cfRule>
    <cfRule type="cellIs" dxfId="5308" priority="446" operator="lessThanOrEqual">
      <formula>0</formula>
    </cfRule>
  </conditionalFormatting>
  <conditionalFormatting sqref="H248">
    <cfRule type="cellIs" dxfId="5307" priority="443" operator="lessThanOrEqual">
      <formula>0</formula>
    </cfRule>
    <cfRule type="cellIs" dxfId="5306" priority="444" operator="greaterThanOrEqual">
      <formula>0</formula>
    </cfRule>
  </conditionalFormatting>
  <conditionalFormatting sqref="E248">
    <cfRule type="cellIs" dxfId="5305" priority="441" operator="equal">
      <formula>"Sell"</formula>
    </cfRule>
    <cfRule type="cellIs" dxfId="5304" priority="442" operator="equal">
      <formula>"Buy"</formula>
    </cfRule>
  </conditionalFormatting>
  <conditionalFormatting sqref="BR249:BS249">
    <cfRule type="cellIs" dxfId="5303" priority="439" operator="greaterThanOrEqual">
      <formula>0</formula>
    </cfRule>
    <cfRule type="cellIs" dxfId="5302" priority="440" operator="lessThanOrEqual">
      <formula>0</formula>
    </cfRule>
  </conditionalFormatting>
  <conditionalFormatting sqref="BR249:BS249">
    <cfRule type="cellIs" dxfId="5301" priority="437" operator="greaterThanOrEqual">
      <formula>0</formula>
    </cfRule>
    <cfRule type="cellIs" dxfId="5300" priority="438" operator="lessThanOrEqual">
      <formula>0</formula>
    </cfRule>
  </conditionalFormatting>
  <conditionalFormatting sqref="BC249:BH249 AS249:AX249 AL249:AN249 R249:T249 J249:M249 BM249:BO249">
    <cfRule type="cellIs" dxfId="5299" priority="435" operator="greaterThanOrEqual">
      <formula>0</formula>
    </cfRule>
    <cfRule type="cellIs" dxfId="5298" priority="436" operator="lessThanOrEqual">
      <formula>0</formula>
    </cfRule>
  </conditionalFormatting>
  <conditionalFormatting sqref="H249">
    <cfRule type="cellIs" dxfId="5297" priority="433" operator="lessThanOrEqual">
      <formula>0</formula>
    </cfRule>
    <cfRule type="cellIs" dxfId="5296" priority="434" operator="greaterThanOrEqual">
      <formula>0</formula>
    </cfRule>
  </conditionalFormatting>
  <conditionalFormatting sqref="E249">
    <cfRule type="cellIs" dxfId="5295" priority="431" operator="equal">
      <formula>"Sell"</formula>
    </cfRule>
    <cfRule type="cellIs" dxfId="5294" priority="432" operator="equal">
      <formula>"Buy"</formula>
    </cfRule>
  </conditionalFormatting>
  <conditionalFormatting sqref="BR250:BS250">
    <cfRule type="cellIs" dxfId="5293" priority="429" operator="greaterThanOrEqual">
      <formula>0</formula>
    </cfRule>
    <cfRule type="cellIs" dxfId="5292" priority="430" operator="lessThanOrEqual">
      <formula>0</formula>
    </cfRule>
  </conditionalFormatting>
  <conditionalFormatting sqref="BR250:BS250">
    <cfRule type="cellIs" dxfId="5291" priority="427" operator="greaterThanOrEqual">
      <formula>0</formula>
    </cfRule>
    <cfRule type="cellIs" dxfId="5290" priority="428" operator="lessThanOrEqual">
      <formula>0</formula>
    </cfRule>
  </conditionalFormatting>
  <conditionalFormatting sqref="BC250:BH250 AS250:AX250 AL250:AN250 R250:T250 J250:M250 BM250:BO250">
    <cfRule type="cellIs" dxfId="5289" priority="425" operator="greaterThanOrEqual">
      <formula>0</formula>
    </cfRule>
    <cfRule type="cellIs" dxfId="5288" priority="426" operator="lessThanOrEqual">
      <formula>0</formula>
    </cfRule>
  </conditionalFormatting>
  <conditionalFormatting sqref="H250">
    <cfRule type="cellIs" dxfId="5287" priority="423" operator="lessThanOrEqual">
      <formula>0</formula>
    </cfRule>
    <cfRule type="cellIs" dxfId="5286" priority="424" operator="greaterThanOrEqual">
      <formula>0</formula>
    </cfRule>
  </conditionalFormatting>
  <conditionalFormatting sqref="E250">
    <cfRule type="cellIs" dxfId="5285" priority="421" operator="equal">
      <formula>"Sell"</formula>
    </cfRule>
    <cfRule type="cellIs" dxfId="5284" priority="422" operator="equal">
      <formula>"Buy"</formula>
    </cfRule>
  </conditionalFormatting>
  <conditionalFormatting sqref="BR252:BS253">
    <cfRule type="cellIs" dxfId="5283" priority="409" operator="greaterThanOrEqual">
      <formula>0</formula>
    </cfRule>
    <cfRule type="cellIs" dxfId="5282" priority="410" operator="lessThanOrEqual">
      <formula>0</formula>
    </cfRule>
  </conditionalFormatting>
  <conditionalFormatting sqref="BR252:BS253">
    <cfRule type="cellIs" dxfId="5281" priority="407" operator="greaterThanOrEqual">
      <formula>0</formula>
    </cfRule>
    <cfRule type="cellIs" dxfId="5280" priority="408" operator="lessThanOrEqual">
      <formula>0</formula>
    </cfRule>
  </conditionalFormatting>
  <conditionalFormatting sqref="BC252:BH253 AS252:AX253 AL252:AN253 R252:T253 J252:M253 BM252:BO253">
    <cfRule type="cellIs" dxfId="5279" priority="405" operator="greaterThanOrEqual">
      <formula>0</formula>
    </cfRule>
    <cfRule type="cellIs" dxfId="5278" priority="406" operator="lessThanOrEqual">
      <formula>0</formula>
    </cfRule>
  </conditionalFormatting>
  <conditionalFormatting sqref="H252:H253">
    <cfRule type="cellIs" dxfId="5277" priority="403" operator="lessThanOrEqual">
      <formula>0</formula>
    </cfRule>
    <cfRule type="cellIs" dxfId="5276" priority="404" operator="greaterThanOrEqual">
      <formula>0</formula>
    </cfRule>
  </conditionalFormatting>
  <conditionalFormatting sqref="E252:E253">
    <cfRule type="cellIs" dxfId="5275" priority="401" operator="equal">
      <formula>"Sell"</formula>
    </cfRule>
    <cfRule type="cellIs" dxfId="5274" priority="402" operator="equal">
      <formula>"Buy"</formula>
    </cfRule>
  </conditionalFormatting>
  <conditionalFormatting sqref="BR251:BS251">
    <cfRule type="cellIs" dxfId="5273" priority="399" operator="greaterThanOrEqual">
      <formula>0</formula>
    </cfRule>
    <cfRule type="cellIs" dxfId="5272" priority="400" operator="lessThanOrEqual">
      <formula>0</formula>
    </cfRule>
  </conditionalFormatting>
  <conditionalFormatting sqref="BR251:BS251">
    <cfRule type="cellIs" dxfId="5271" priority="397" operator="greaterThanOrEqual">
      <formula>0</formula>
    </cfRule>
    <cfRule type="cellIs" dxfId="5270" priority="398" operator="lessThanOrEqual">
      <formula>0</formula>
    </cfRule>
  </conditionalFormatting>
  <conditionalFormatting sqref="BC251:BH251 AS251:AX251 AL251:AN251 R251:T251 J251:M251 BM251:BO251">
    <cfRule type="cellIs" dxfId="5269" priority="395" operator="greaterThanOrEqual">
      <formula>0</formula>
    </cfRule>
    <cfRule type="cellIs" dxfId="5268" priority="396" operator="lessThanOrEqual">
      <formula>0</formula>
    </cfRule>
  </conditionalFormatting>
  <conditionalFormatting sqref="H251">
    <cfRule type="cellIs" dxfId="5267" priority="393" operator="lessThanOrEqual">
      <formula>0</formula>
    </cfRule>
    <cfRule type="cellIs" dxfId="5266" priority="394" operator="greaterThanOrEqual">
      <formula>0</formula>
    </cfRule>
  </conditionalFormatting>
  <conditionalFormatting sqref="E251">
    <cfRule type="cellIs" dxfId="5265" priority="391" operator="equal">
      <formula>"Sell"</formula>
    </cfRule>
    <cfRule type="cellIs" dxfId="5264" priority="392" operator="equal">
      <formula>"Buy"</formula>
    </cfRule>
  </conditionalFormatting>
  <conditionalFormatting sqref="BR254:BS254">
    <cfRule type="cellIs" dxfId="5263" priority="389" operator="greaterThanOrEqual">
      <formula>0</formula>
    </cfRule>
    <cfRule type="cellIs" dxfId="5262" priority="390" operator="lessThanOrEqual">
      <formula>0</formula>
    </cfRule>
  </conditionalFormatting>
  <conditionalFormatting sqref="BR254:BS254">
    <cfRule type="cellIs" dxfId="5261" priority="387" operator="greaterThanOrEqual">
      <formula>0</formula>
    </cfRule>
    <cfRule type="cellIs" dxfId="5260" priority="388" operator="lessThanOrEqual">
      <formula>0</formula>
    </cfRule>
  </conditionalFormatting>
  <conditionalFormatting sqref="BC254:BH254 AS254:AX254 AL254:AN254 R254:T254 J254:M254 BM254:BO254">
    <cfRule type="cellIs" dxfId="5259" priority="385" operator="greaterThanOrEqual">
      <formula>0</formula>
    </cfRule>
    <cfRule type="cellIs" dxfId="5258" priority="386" operator="lessThanOrEqual">
      <formula>0</formula>
    </cfRule>
  </conditionalFormatting>
  <conditionalFormatting sqref="H254">
    <cfRule type="cellIs" dxfId="5257" priority="383" operator="lessThanOrEqual">
      <formula>0</formula>
    </cfRule>
    <cfRule type="cellIs" dxfId="5256" priority="384" operator="greaterThanOrEqual">
      <formula>0</formula>
    </cfRule>
  </conditionalFormatting>
  <conditionalFormatting sqref="E254">
    <cfRule type="cellIs" dxfId="5255" priority="381" operator="equal">
      <formula>"Sell"</formula>
    </cfRule>
    <cfRule type="cellIs" dxfId="5254" priority="382" operator="equal">
      <formula>"Buy"</formula>
    </cfRule>
  </conditionalFormatting>
  <conditionalFormatting sqref="BR255:BS255">
    <cfRule type="cellIs" dxfId="5253" priority="379" operator="greaterThanOrEqual">
      <formula>0</formula>
    </cfRule>
    <cfRule type="cellIs" dxfId="5252" priority="380" operator="lessThanOrEqual">
      <formula>0</formula>
    </cfRule>
  </conditionalFormatting>
  <conditionalFormatting sqref="BR255:BS255">
    <cfRule type="cellIs" dxfId="5251" priority="377" operator="greaterThanOrEqual">
      <formula>0</formula>
    </cfRule>
    <cfRule type="cellIs" dxfId="5250" priority="378" operator="lessThanOrEqual">
      <formula>0</formula>
    </cfRule>
  </conditionalFormatting>
  <conditionalFormatting sqref="BC255:BH255 AS255:AX255 AL255:AN255 R255:T255 J255:M255 BM255:BO255">
    <cfRule type="cellIs" dxfId="5249" priority="375" operator="greaterThanOrEqual">
      <formula>0</formula>
    </cfRule>
    <cfRule type="cellIs" dxfId="5248" priority="376" operator="lessThanOrEqual">
      <formula>0</formula>
    </cfRule>
  </conditionalFormatting>
  <conditionalFormatting sqref="H255">
    <cfRule type="cellIs" dxfId="5247" priority="373" operator="lessThanOrEqual">
      <formula>0</formula>
    </cfRule>
    <cfRule type="cellIs" dxfId="5246" priority="374" operator="greaterThanOrEqual">
      <formula>0</formula>
    </cfRule>
  </conditionalFormatting>
  <conditionalFormatting sqref="E255">
    <cfRule type="cellIs" dxfId="5245" priority="371" operator="equal">
      <formula>"Sell"</formula>
    </cfRule>
    <cfRule type="cellIs" dxfId="5244" priority="372" operator="equal">
      <formula>"Buy"</formula>
    </cfRule>
  </conditionalFormatting>
  <conditionalFormatting sqref="BR256:BS256">
    <cfRule type="cellIs" dxfId="5243" priority="369" operator="greaterThanOrEqual">
      <formula>0</formula>
    </cfRule>
    <cfRule type="cellIs" dxfId="5242" priority="370" operator="lessThanOrEqual">
      <formula>0</formula>
    </cfRule>
  </conditionalFormatting>
  <conditionalFormatting sqref="BR256:BS256">
    <cfRule type="cellIs" dxfId="5241" priority="367" operator="greaterThanOrEqual">
      <formula>0</formula>
    </cfRule>
    <cfRule type="cellIs" dxfId="5240" priority="368" operator="lessThanOrEqual">
      <formula>0</formula>
    </cfRule>
  </conditionalFormatting>
  <conditionalFormatting sqref="BC256:BH256 AS256:AX256 AL256:AN256 R256:T256 J256:M256 BM256:BO256">
    <cfRule type="cellIs" dxfId="5239" priority="365" operator="greaterThanOrEqual">
      <formula>0</formula>
    </cfRule>
    <cfRule type="cellIs" dxfId="5238" priority="366" operator="lessThanOrEqual">
      <formula>0</formula>
    </cfRule>
  </conditionalFormatting>
  <conditionalFormatting sqref="H256">
    <cfRule type="cellIs" dxfId="5237" priority="363" operator="lessThanOrEqual">
      <formula>0</formula>
    </cfRule>
    <cfRule type="cellIs" dxfId="5236" priority="364" operator="greaterThanOrEqual">
      <formula>0</formula>
    </cfRule>
  </conditionalFormatting>
  <conditionalFormatting sqref="E256">
    <cfRule type="cellIs" dxfId="5235" priority="361" operator="equal">
      <formula>"Sell"</formula>
    </cfRule>
    <cfRule type="cellIs" dxfId="5234" priority="362" operator="equal">
      <formula>"Buy"</formula>
    </cfRule>
  </conditionalFormatting>
  <conditionalFormatting sqref="BR257:BS257">
    <cfRule type="cellIs" dxfId="5233" priority="359" operator="greaterThanOrEqual">
      <formula>0</formula>
    </cfRule>
    <cfRule type="cellIs" dxfId="5232" priority="360" operator="lessThanOrEqual">
      <formula>0</formula>
    </cfRule>
  </conditionalFormatting>
  <conditionalFormatting sqref="BR257:BS257">
    <cfRule type="cellIs" dxfId="5231" priority="357" operator="greaterThanOrEqual">
      <formula>0</formula>
    </cfRule>
    <cfRule type="cellIs" dxfId="5230" priority="358" operator="lessThanOrEqual">
      <formula>0</formula>
    </cfRule>
  </conditionalFormatting>
  <conditionalFormatting sqref="BC257:BH257 AS257:AX257 AL257:AN257 R257:T257 J257:M257 BM257:BO257">
    <cfRule type="cellIs" dxfId="5229" priority="355" operator="greaterThanOrEqual">
      <formula>0</formula>
    </cfRule>
    <cfRule type="cellIs" dxfId="5228" priority="356" operator="lessThanOrEqual">
      <formula>0</formula>
    </cfRule>
  </conditionalFormatting>
  <conditionalFormatting sqref="H257">
    <cfRule type="cellIs" dxfId="5227" priority="353" operator="lessThanOrEqual">
      <formula>0</formula>
    </cfRule>
    <cfRule type="cellIs" dxfId="5226" priority="354" operator="greaterThanOrEqual">
      <formula>0</formula>
    </cfRule>
  </conditionalFormatting>
  <conditionalFormatting sqref="E257">
    <cfRule type="cellIs" dxfId="5225" priority="351" operator="equal">
      <formula>"Sell"</formula>
    </cfRule>
    <cfRule type="cellIs" dxfId="5224" priority="352" operator="equal">
      <formula>"Buy"</formula>
    </cfRule>
  </conditionalFormatting>
  <conditionalFormatting sqref="BR258:BS258">
    <cfRule type="cellIs" dxfId="5223" priority="349" operator="greaterThanOrEqual">
      <formula>0</formula>
    </cfRule>
    <cfRule type="cellIs" dxfId="5222" priority="350" operator="lessThanOrEqual">
      <formula>0</formula>
    </cfRule>
  </conditionalFormatting>
  <conditionalFormatting sqref="BR258:BS258">
    <cfRule type="cellIs" dxfId="5221" priority="347" operator="greaterThanOrEqual">
      <formula>0</formula>
    </cfRule>
    <cfRule type="cellIs" dxfId="5220" priority="348" operator="lessThanOrEqual">
      <formula>0</formula>
    </cfRule>
  </conditionalFormatting>
  <conditionalFormatting sqref="BC258:BH258 AS258:AX258 AL258:AN258 R258:T258 J258:M258 BM258:BO258">
    <cfRule type="cellIs" dxfId="5219" priority="345" operator="greaterThanOrEqual">
      <formula>0</formula>
    </cfRule>
    <cfRule type="cellIs" dxfId="5218" priority="346" operator="lessThanOrEqual">
      <formula>0</formula>
    </cfRule>
  </conditionalFormatting>
  <conditionalFormatting sqref="H258">
    <cfRule type="cellIs" dxfId="5217" priority="343" operator="lessThanOrEqual">
      <formula>0</formula>
    </cfRule>
    <cfRule type="cellIs" dxfId="5216" priority="344" operator="greaterThanOrEqual">
      <formula>0</formula>
    </cfRule>
  </conditionalFormatting>
  <conditionalFormatting sqref="E258">
    <cfRule type="cellIs" dxfId="5215" priority="341" operator="equal">
      <formula>"Sell"</formula>
    </cfRule>
    <cfRule type="cellIs" dxfId="5214" priority="342" operator="equal">
      <formula>"Buy"</formula>
    </cfRule>
  </conditionalFormatting>
  <conditionalFormatting sqref="BR259:BS263">
    <cfRule type="cellIs" dxfId="5213" priority="339" operator="greaterThanOrEqual">
      <formula>0</formula>
    </cfRule>
    <cfRule type="cellIs" dxfId="5212" priority="340" operator="lessThanOrEqual">
      <formula>0</formula>
    </cfRule>
  </conditionalFormatting>
  <conditionalFormatting sqref="BR259:BS263">
    <cfRule type="cellIs" dxfId="5211" priority="337" operator="greaterThanOrEqual">
      <formula>0</formula>
    </cfRule>
    <cfRule type="cellIs" dxfId="5210" priority="338" operator="lessThanOrEqual">
      <formula>0</formula>
    </cfRule>
  </conditionalFormatting>
  <conditionalFormatting sqref="BC259:BH263 AS259:AX263 AL259:AN263 R259:T263 J259:M263 BM259:BO263">
    <cfRule type="cellIs" dxfId="5209" priority="335" operator="greaterThanOrEqual">
      <formula>0</formula>
    </cfRule>
    <cfRule type="cellIs" dxfId="5208" priority="336" operator="lessThanOrEqual">
      <formula>0</formula>
    </cfRule>
  </conditionalFormatting>
  <conditionalFormatting sqref="H259:H263">
    <cfRule type="cellIs" dxfId="5207" priority="333" operator="lessThanOrEqual">
      <formula>0</formula>
    </cfRule>
    <cfRule type="cellIs" dxfId="5206" priority="334" operator="greaterThanOrEqual">
      <formula>0</formula>
    </cfRule>
  </conditionalFormatting>
  <conditionalFormatting sqref="E259:E263">
    <cfRule type="cellIs" dxfId="5205" priority="331" operator="equal">
      <formula>"Sell"</formula>
    </cfRule>
    <cfRule type="cellIs" dxfId="5204" priority="332" operator="equal">
      <formula>"Buy"</formula>
    </cfRule>
  </conditionalFormatting>
  <conditionalFormatting sqref="BR264:BS264">
    <cfRule type="cellIs" dxfId="5203" priority="329" operator="greaterThanOrEqual">
      <formula>0</formula>
    </cfRule>
    <cfRule type="cellIs" dxfId="5202" priority="330" operator="lessThanOrEqual">
      <formula>0</formula>
    </cfRule>
  </conditionalFormatting>
  <conditionalFormatting sqref="BR264:BS264">
    <cfRule type="cellIs" dxfId="5201" priority="327" operator="greaterThanOrEqual">
      <formula>0</formula>
    </cfRule>
    <cfRule type="cellIs" dxfId="5200" priority="328" operator="lessThanOrEqual">
      <formula>0</formula>
    </cfRule>
  </conditionalFormatting>
  <conditionalFormatting sqref="BC264:BH264 AS264:AX264 AL264:AN264 R264:T264 J264:M264 BM264:BO264">
    <cfRule type="cellIs" dxfId="5199" priority="325" operator="greaterThanOrEqual">
      <formula>0</formula>
    </cfRule>
    <cfRule type="cellIs" dxfId="5198" priority="326" operator="lessThanOrEqual">
      <formula>0</formula>
    </cfRule>
  </conditionalFormatting>
  <conditionalFormatting sqref="H264">
    <cfRule type="cellIs" dxfId="5197" priority="323" operator="lessThanOrEqual">
      <formula>0</formula>
    </cfRule>
    <cfRule type="cellIs" dxfId="5196" priority="324" operator="greaterThanOrEqual">
      <formula>0</formula>
    </cfRule>
  </conditionalFormatting>
  <conditionalFormatting sqref="E264">
    <cfRule type="cellIs" dxfId="5195" priority="321" operator="equal">
      <formula>"Sell"</formula>
    </cfRule>
    <cfRule type="cellIs" dxfId="5194" priority="322" operator="equal">
      <formula>"Buy"</formula>
    </cfRule>
  </conditionalFormatting>
  <conditionalFormatting sqref="BR265:BS272">
    <cfRule type="cellIs" dxfId="5193" priority="319" operator="greaterThanOrEqual">
      <formula>0</formula>
    </cfRule>
    <cfRule type="cellIs" dxfId="5192" priority="320" operator="lessThanOrEqual">
      <formula>0</formula>
    </cfRule>
  </conditionalFormatting>
  <conditionalFormatting sqref="BR265:BS272">
    <cfRule type="cellIs" dxfId="5191" priority="317" operator="greaterThanOrEqual">
      <formula>0</formula>
    </cfRule>
    <cfRule type="cellIs" dxfId="5190" priority="318" operator="lessThanOrEqual">
      <formula>0</formula>
    </cfRule>
  </conditionalFormatting>
  <conditionalFormatting sqref="BC265:BH272 AS265:AX272 AL265:AN272 R265:T272 J265:M272 BM265:BO272">
    <cfRule type="cellIs" dxfId="5189" priority="315" operator="greaterThanOrEqual">
      <formula>0</formula>
    </cfRule>
    <cfRule type="cellIs" dxfId="5188" priority="316" operator="lessThanOrEqual">
      <formula>0</formula>
    </cfRule>
  </conditionalFormatting>
  <conditionalFormatting sqref="H265:H272">
    <cfRule type="cellIs" dxfId="5187" priority="313" operator="lessThanOrEqual">
      <formula>0</formula>
    </cfRule>
    <cfRule type="cellIs" dxfId="5186" priority="314" operator="greaterThanOrEqual">
      <formula>0</formula>
    </cfRule>
  </conditionalFormatting>
  <conditionalFormatting sqref="E265:E272">
    <cfRule type="cellIs" dxfId="5185" priority="311" operator="equal">
      <formula>"Sell"</formula>
    </cfRule>
    <cfRule type="cellIs" dxfId="5184" priority="312" operator="equal">
      <formula>"Buy"</formula>
    </cfRule>
  </conditionalFormatting>
  <conditionalFormatting sqref="BR273:BS273">
    <cfRule type="cellIs" dxfId="5183" priority="309" operator="greaterThanOrEqual">
      <formula>0</formula>
    </cfRule>
    <cfRule type="cellIs" dxfId="5182" priority="310" operator="lessThanOrEqual">
      <formula>0</formula>
    </cfRule>
  </conditionalFormatting>
  <conditionalFormatting sqref="BR273:BS273">
    <cfRule type="cellIs" dxfId="5181" priority="307" operator="greaterThanOrEqual">
      <formula>0</formula>
    </cfRule>
    <cfRule type="cellIs" dxfId="5180" priority="308" operator="lessThanOrEqual">
      <formula>0</formula>
    </cfRule>
  </conditionalFormatting>
  <conditionalFormatting sqref="BC273:BH273 AS273:AX273 AL273:AN273 R273:T273 J273:M273 BM273:BO273">
    <cfRule type="cellIs" dxfId="5179" priority="305" operator="greaterThanOrEqual">
      <formula>0</formula>
    </cfRule>
    <cfRule type="cellIs" dxfId="5178" priority="306" operator="lessThanOrEqual">
      <formula>0</formula>
    </cfRule>
  </conditionalFormatting>
  <conditionalFormatting sqref="H273">
    <cfRule type="cellIs" dxfId="5177" priority="303" operator="lessThanOrEqual">
      <formula>0</formula>
    </cfRule>
    <cfRule type="cellIs" dxfId="5176" priority="304" operator="greaterThanOrEqual">
      <formula>0</formula>
    </cfRule>
  </conditionalFormatting>
  <conditionalFormatting sqref="E273">
    <cfRule type="cellIs" dxfId="5175" priority="301" operator="equal">
      <formula>"Sell"</formula>
    </cfRule>
    <cfRule type="cellIs" dxfId="5174" priority="302" operator="equal">
      <formula>"Buy"</formula>
    </cfRule>
  </conditionalFormatting>
  <conditionalFormatting sqref="BR274:BS274">
    <cfRule type="cellIs" dxfId="5173" priority="299" operator="greaterThanOrEqual">
      <formula>0</formula>
    </cfRule>
    <cfRule type="cellIs" dxfId="5172" priority="300" operator="lessThanOrEqual">
      <formula>0</formula>
    </cfRule>
  </conditionalFormatting>
  <conditionalFormatting sqref="BR274:BS274">
    <cfRule type="cellIs" dxfId="5171" priority="297" operator="greaterThanOrEqual">
      <formula>0</formula>
    </cfRule>
    <cfRule type="cellIs" dxfId="5170" priority="298" operator="lessThanOrEqual">
      <formula>0</formula>
    </cfRule>
  </conditionalFormatting>
  <conditionalFormatting sqref="BC274:BH274 AS274:AX274 AL274:AN274 R274:T274 J274:M274 BM274:BO274">
    <cfRule type="cellIs" dxfId="5169" priority="295" operator="greaterThanOrEqual">
      <formula>0</formula>
    </cfRule>
    <cfRule type="cellIs" dxfId="5168" priority="296" operator="lessThanOrEqual">
      <formula>0</formula>
    </cfRule>
  </conditionalFormatting>
  <conditionalFormatting sqref="H274">
    <cfRule type="cellIs" dxfId="5167" priority="293" operator="lessThanOrEqual">
      <formula>0</formula>
    </cfRule>
    <cfRule type="cellIs" dxfId="5166" priority="294" operator="greaterThanOrEqual">
      <formula>0</formula>
    </cfRule>
  </conditionalFormatting>
  <conditionalFormatting sqref="E274">
    <cfRule type="cellIs" dxfId="5165" priority="291" operator="equal">
      <formula>"Sell"</formula>
    </cfRule>
    <cfRule type="cellIs" dxfId="5164" priority="292" operator="equal">
      <formula>"Buy"</formula>
    </cfRule>
  </conditionalFormatting>
  <conditionalFormatting sqref="BR275:BS276">
    <cfRule type="cellIs" dxfId="5163" priority="289" operator="greaterThanOrEqual">
      <formula>0</formula>
    </cfRule>
    <cfRule type="cellIs" dxfId="5162" priority="290" operator="lessThanOrEqual">
      <formula>0</formula>
    </cfRule>
  </conditionalFormatting>
  <conditionalFormatting sqref="BR275:BS276">
    <cfRule type="cellIs" dxfId="5161" priority="287" operator="greaterThanOrEqual">
      <formula>0</formula>
    </cfRule>
    <cfRule type="cellIs" dxfId="5160" priority="288" operator="lessThanOrEqual">
      <formula>0</formula>
    </cfRule>
  </conditionalFormatting>
  <conditionalFormatting sqref="BC275:BH276 AS275:AX276 AL275:AN276 R275:T276 J275:M276 BM275:BO276">
    <cfRule type="cellIs" dxfId="5159" priority="285" operator="greaterThanOrEqual">
      <formula>0</formula>
    </cfRule>
    <cfRule type="cellIs" dxfId="5158" priority="286" operator="lessThanOrEqual">
      <formula>0</formula>
    </cfRule>
  </conditionalFormatting>
  <conditionalFormatting sqref="H275:H276">
    <cfRule type="cellIs" dxfId="5157" priority="283" operator="lessThanOrEqual">
      <formula>0</formula>
    </cfRule>
    <cfRule type="cellIs" dxfId="5156" priority="284" operator="greaterThanOrEqual">
      <formula>0</formula>
    </cfRule>
  </conditionalFormatting>
  <conditionalFormatting sqref="E275:E276">
    <cfRule type="cellIs" dxfId="5155" priority="281" operator="equal">
      <formula>"Sell"</formula>
    </cfRule>
    <cfRule type="cellIs" dxfId="5154" priority="282" operator="equal">
      <formula>"Buy"</formula>
    </cfRule>
  </conditionalFormatting>
  <conditionalFormatting sqref="BR277:BS277">
    <cfRule type="cellIs" dxfId="5153" priority="279" operator="greaterThanOrEqual">
      <formula>0</formula>
    </cfRule>
    <cfRule type="cellIs" dxfId="5152" priority="280" operator="lessThanOrEqual">
      <formula>0</formula>
    </cfRule>
  </conditionalFormatting>
  <conditionalFormatting sqref="BR277:BS277">
    <cfRule type="cellIs" dxfId="5151" priority="277" operator="greaterThanOrEqual">
      <formula>0</formula>
    </cfRule>
    <cfRule type="cellIs" dxfId="5150" priority="278" operator="lessThanOrEqual">
      <formula>0</formula>
    </cfRule>
  </conditionalFormatting>
  <conditionalFormatting sqref="BC277:BH277 AS277:AX277 AL277:AN277 R277:T277 J277:M277 BM277:BO277">
    <cfRule type="cellIs" dxfId="5149" priority="275" operator="greaterThanOrEqual">
      <formula>0</formula>
    </cfRule>
    <cfRule type="cellIs" dxfId="5148" priority="276" operator="lessThanOrEqual">
      <formula>0</formula>
    </cfRule>
  </conditionalFormatting>
  <conditionalFormatting sqref="H277">
    <cfRule type="cellIs" dxfId="5147" priority="273" operator="lessThanOrEqual">
      <formula>0</formula>
    </cfRule>
    <cfRule type="cellIs" dxfId="5146" priority="274" operator="greaterThanOrEqual">
      <formula>0</formula>
    </cfRule>
  </conditionalFormatting>
  <conditionalFormatting sqref="E277">
    <cfRule type="cellIs" dxfId="5145" priority="271" operator="equal">
      <formula>"Sell"</formula>
    </cfRule>
    <cfRule type="cellIs" dxfId="5144" priority="272" operator="equal">
      <formula>"Buy"</formula>
    </cfRule>
  </conditionalFormatting>
  <conditionalFormatting sqref="BR277:BS277">
    <cfRule type="cellIs" dxfId="5143" priority="269" operator="greaterThanOrEqual">
      <formula>0</formula>
    </cfRule>
    <cfRule type="cellIs" dxfId="5142" priority="270" operator="lessThanOrEqual">
      <formula>0</formula>
    </cfRule>
  </conditionalFormatting>
  <conditionalFormatting sqref="BR277:BS277">
    <cfRule type="cellIs" dxfId="5141" priority="267" operator="greaterThanOrEqual">
      <formula>0</formula>
    </cfRule>
    <cfRule type="cellIs" dxfId="5140" priority="268" operator="lessThanOrEqual">
      <formula>0</formula>
    </cfRule>
  </conditionalFormatting>
  <conditionalFormatting sqref="BC277:BH277 AS277:AX277 AL277:AN277 R277:T277 J277:M277 BM277:BO277">
    <cfRule type="cellIs" dxfId="5139" priority="265" operator="greaterThanOrEqual">
      <formula>0</formula>
    </cfRule>
    <cfRule type="cellIs" dxfId="5138" priority="266" operator="lessThanOrEqual">
      <formula>0</formula>
    </cfRule>
  </conditionalFormatting>
  <conditionalFormatting sqref="H277">
    <cfRule type="cellIs" dxfId="5137" priority="263" operator="lessThanOrEqual">
      <formula>0</formula>
    </cfRule>
    <cfRule type="cellIs" dxfId="5136" priority="264" operator="greaterThanOrEqual">
      <formula>0</formula>
    </cfRule>
  </conditionalFormatting>
  <conditionalFormatting sqref="E277">
    <cfRule type="cellIs" dxfId="5135" priority="261" operator="equal">
      <formula>"Sell"</formula>
    </cfRule>
    <cfRule type="cellIs" dxfId="5134" priority="262" operator="equal">
      <formula>"Buy"</formula>
    </cfRule>
  </conditionalFormatting>
  <conditionalFormatting sqref="BC212:BH212 AS212:AX212 AL212:AN212 R212:T212 J212:M212 BM212:BO212">
    <cfRule type="cellIs" dxfId="5133" priority="249" operator="greaterThanOrEqual">
      <formula>0</formula>
    </cfRule>
    <cfRule type="cellIs" dxfId="5132" priority="250" operator="lessThanOrEqual">
      <formula>0</formula>
    </cfRule>
  </conditionalFormatting>
  <conditionalFormatting sqref="H212">
    <cfRule type="cellIs" dxfId="5131" priority="247" operator="lessThanOrEqual">
      <formula>0</formula>
    </cfRule>
    <cfRule type="cellIs" dxfId="5130" priority="248" operator="greaterThanOrEqual">
      <formula>0</formula>
    </cfRule>
  </conditionalFormatting>
  <conditionalFormatting sqref="E212">
    <cfRule type="cellIs" dxfId="5129" priority="245" operator="equal">
      <formula>"Sell"</formula>
    </cfRule>
    <cfRule type="cellIs" dxfId="5128" priority="246" operator="equal">
      <formula>"Buy"</formula>
    </cfRule>
  </conditionalFormatting>
  <conditionalFormatting sqref="BR212:BS212">
    <cfRule type="cellIs" dxfId="5127" priority="243" operator="greaterThanOrEqual">
      <formula>0</formula>
    </cfRule>
    <cfRule type="cellIs" dxfId="5126" priority="244" operator="lessThanOrEqual">
      <formula>0</formula>
    </cfRule>
  </conditionalFormatting>
  <conditionalFormatting sqref="BR212:BS212">
    <cfRule type="cellIs" dxfId="5125" priority="241" operator="greaterThanOrEqual">
      <formula>0</formula>
    </cfRule>
    <cfRule type="cellIs" dxfId="5124" priority="242" operator="lessThanOrEqual">
      <formula>0</formula>
    </cfRule>
  </conditionalFormatting>
  <conditionalFormatting sqref="BR278:BS280">
    <cfRule type="cellIs" dxfId="5123" priority="239" operator="greaterThanOrEqual">
      <formula>0</formula>
    </cfRule>
    <cfRule type="cellIs" dxfId="5122" priority="240" operator="lessThanOrEqual">
      <formula>0</formula>
    </cfRule>
  </conditionalFormatting>
  <conditionalFormatting sqref="BR278:BS280">
    <cfRule type="cellIs" dxfId="5121" priority="237" operator="greaterThanOrEqual">
      <formula>0</formula>
    </cfRule>
    <cfRule type="cellIs" dxfId="5120" priority="238" operator="lessThanOrEqual">
      <formula>0</formula>
    </cfRule>
  </conditionalFormatting>
  <conditionalFormatting sqref="BC278:BH280 AS278:AX280 AL278:AN280 R278:T280 J278:M280 BM278:BO280">
    <cfRule type="cellIs" dxfId="5119" priority="235" operator="greaterThanOrEqual">
      <formula>0</formula>
    </cfRule>
    <cfRule type="cellIs" dxfId="5118" priority="236" operator="lessThanOrEqual">
      <formula>0</formula>
    </cfRule>
  </conditionalFormatting>
  <conditionalFormatting sqref="H278:H280">
    <cfRule type="cellIs" dxfId="5117" priority="233" operator="lessThanOrEqual">
      <formula>0</formula>
    </cfRule>
    <cfRule type="cellIs" dxfId="5116" priority="234" operator="greaterThanOrEqual">
      <formula>0</formula>
    </cfRule>
  </conditionalFormatting>
  <conditionalFormatting sqref="E278:E280">
    <cfRule type="cellIs" dxfId="5115" priority="231" operator="equal">
      <formula>"Sell"</formula>
    </cfRule>
    <cfRule type="cellIs" dxfId="5114" priority="232" operator="equal">
      <formula>"Buy"</formula>
    </cfRule>
  </conditionalFormatting>
  <conditionalFormatting sqref="BR278:BS280">
    <cfRule type="cellIs" dxfId="5113" priority="229" operator="greaterThanOrEqual">
      <formula>0</formula>
    </cfRule>
    <cfRule type="cellIs" dxfId="5112" priority="230" operator="lessThanOrEqual">
      <formula>0</formula>
    </cfRule>
  </conditionalFormatting>
  <conditionalFormatting sqref="BR278:BS280">
    <cfRule type="cellIs" dxfId="5111" priority="227" operator="greaterThanOrEqual">
      <formula>0</formula>
    </cfRule>
    <cfRule type="cellIs" dxfId="5110" priority="228" operator="lessThanOrEqual">
      <formula>0</formula>
    </cfRule>
  </conditionalFormatting>
  <conditionalFormatting sqref="BC278:BH280 AS278:AX280 AL278:AN280 R278:T280 J278:M280 BM278:BO280">
    <cfRule type="cellIs" dxfId="5109" priority="225" operator="greaterThanOrEqual">
      <formula>0</formula>
    </cfRule>
    <cfRule type="cellIs" dxfId="5108" priority="226" operator="lessThanOrEqual">
      <formula>0</formula>
    </cfRule>
  </conditionalFormatting>
  <conditionalFormatting sqref="H278:H280">
    <cfRule type="cellIs" dxfId="5107" priority="223" operator="lessThanOrEqual">
      <formula>0</formula>
    </cfRule>
    <cfRule type="cellIs" dxfId="5106" priority="224" operator="greaterThanOrEqual">
      <formula>0</formula>
    </cfRule>
  </conditionalFormatting>
  <conditionalFormatting sqref="E278:E280">
    <cfRule type="cellIs" dxfId="5105" priority="221" operator="equal">
      <formula>"Sell"</formula>
    </cfRule>
    <cfRule type="cellIs" dxfId="5104" priority="222" operator="equal">
      <formula>"Buy"</formula>
    </cfRule>
  </conditionalFormatting>
  <conditionalFormatting sqref="BR281:BS281">
    <cfRule type="cellIs" dxfId="5103" priority="219" operator="greaterThanOrEqual">
      <formula>0</formula>
    </cfRule>
    <cfRule type="cellIs" dxfId="5102" priority="220" operator="lessThanOrEqual">
      <formula>0</formula>
    </cfRule>
  </conditionalFormatting>
  <conditionalFormatting sqref="BR281:BS281">
    <cfRule type="cellIs" dxfId="5101" priority="217" operator="greaterThanOrEqual">
      <formula>0</formula>
    </cfRule>
    <cfRule type="cellIs" dxfId="5100" priority="218" operator="lessThanOrEqual">
      <formula>0</formula>
    </cfRule>
  </conditionalFormatting>
  <conditionalFormatting sqref="BC281:BH281 AS281:AX281 AL281:AN281 R281:T281 J281:M281 BM281:BO281">
    <cfRule type="cellIs" dxfId="5099" priority="215" operator="greaterThanOrEqual">
      <formula>0</formula>
    </cfRule>
    <cfRule type="cellIs" dxfId="5098" priority="216" operator="lessThanOrEqual">
      <formula>0</formula>
    </cfRule>
  </conditionalFormatting>
  <conditionalFormatting sqref="H281">
    <cfRule type="cellIs" dxfId="5097" priority="213" operator="lessThanOrEqual">
      <formula>0</formula>
    </cfRule>
    <cfRule type="cellIs" dxfId="5096" priority="214" operator="greaterThanOrEqual">
      <formula>0</formula>
    </cfRule>
  </conditionalFormatting>
  <conditionalFormatting sqref="E281">
    <cfRule type="cellIs" dxfId="5095" priority="211" operator="equal">
      <formula>"Sell"</formula>
    </cfRule>
    <cfRule type="cellIs" dxfId="5094" priority="212" operator="equal">
      <formula>"Buy"</formula>
    </cfRule>
  </conditionalFormatting>
  <conditionalFormatting sqref="BR281:BS281">
    <cfRule type="cellIs" dxfId="5093" priority="209" operator="greaterThanOrEqual">
      <formula>0</formula>
    </cfRule>
    <cfRule type="cellIs" dxfId="5092" priority="210" operator="lessThanOrEqual">
      <formula>0</formula>
    </cfRule>
  </conditionalFormatting>
  <conditionalFormatting sqref="BR281:BS281">
    <cfRule type="cellIs" dxfId="5091" priority="207" operator="greaterThanOrEqual">
      <formula>0</formula>
    </cfRule>
    <cfRule type="cellIs" dxfId="5090" priority="208" operator="lessThanOrEqual">
      <formula>0</formula>
    </cfRule>
  </conditionalFormatting>
  <conditionalFormatting sqref="BC281:BH281 AS281:AX281 AL281:AN281 R281:T281 J281:M281 BM281:BO281">
    <cfRule type="cellIs" dxfId="5089" priority="205" operator="greaterThanOrEqual">
      <formula>0</formula>
    </cfRule>
    <cfRule type="cellIs" dxfId="5088" priority="206" operator="lessThanOrEqual">
      <formula>0</formula>
    </cfRule>
  </conditionalFormatting>
  <conditionalFormatting sqref="H281">
    <cfRule type="cellIs" dxfId="5087" priority="203" operator="lessThanOrEqual">
      <formula>0</formula>
    </cfRule>
    <cfRule type="cellIs" dxfId="5086" priority="204" operator="greaterThanOrEqual">
      <formula>0</formula>
    </cfRule>
  </conditionalFormatting>
  <conditionalFormatting sqref="E281">
    <cfRule type="cellIs" dxfId="5085" priority="201" operator="equal">
      <formula>"Sell"</formula>
    </cfRule>
    <cfRule type="cellIs" dxfId="5084" priority="202" operator="equal">
      <formula>"Buy"</formula>
    </cfRule>
  </conditionalFormatting>
  <conditionalFormatting sqref="BR282:BS282">
    <cfRule type="cellIs" dxfId="5083" priority="199" operator="greaterThanOrEqual">
      <formula>0</formula>
    </cfRule>
    <cfRule type="cellIs" dxfId="5082" priority="200" operator="lessThanOrEqual">
      <formula>0</formula>
    </cfRule>
  </conditionalFormatting>
  <conditionalFormatting sqref="BR282:BS282">
    <cfRule type="cellIs" dxfId="5081" priority="197" operator="greaterThanOrEqual">
      <formula>0</formula>
    </cfRule>
    <cfRule type="cellIs" dxfId="5080" priority="198" operator="lessThanOrEqual">
      <formula>0</formula>
    </cfRule>
  </conditionalFormatting>
  <conditionalFormatting sqref="BC282:BH282 AS282:AX282 AL282:AN282 R282:T282 J282:M282 BM282:BO282">
    <cfRule type="cellIs" dxfId="5079" priority="195" operator="greaterThanOrEqual">
      <formula>0</formula>
    </cfRule>
    <cfRule type="cellIs" dxfId="5078" priority="196" operator="lessThanOrEqual">
      <formula>0</formula>
    </cfRule>
  </conditionalFormatting>
  <conditionalFormatting sqref="H282">
    <cfRule type="cellIs" dxfId="5077" priority="193" operator="lessThanOrEqual">
      <formula>0</formula>
    </cfRule>
    <cfRule type="cellIs" dxfId="5076" priority="194" operator="greaterThanOrEqual">
      <formula>0</formula>
    </cfRule>
  </conditionalFormatting>
  <conditionalFormatting sqref="E282">
    <cfRule type="cellIs" dxfId="5075" priority="191" operator="equal">
      <formula>"Sell"</formula>
    </cfRule>
    <cfRule type="cellIs" dxfId="5074" priority="192" operator="equal">
      <formula>"Buy"</formula>
    </cfRule>
  </conditionalFormatting>
  <conditionalFormatting sqref="BR282:BS282">
    <cfRule type="cellIs" dxfId="5073" priority="189" operator="greaterThanOrEqual">
      <formula>0</formula>
    </cfRule>
    <cfRule type="cellIs" dxfId="5072" priority="190" operator="lessThanOrEqual">
      <formula>0</formula>
    </cfRule>
  </conditionalFormatting>
  <conditionalFormatting sqref="BR282:BS282">
    <cfRule type="cellIs" dxfId="5071" priority="187" operator="greaterThanOrEqual">
      <formula>0</formula>
    </cfRule>
    <cfRule type="cellIs" dxfId="5070" priority="188" operator="lessThanOrEqual">
      <formula>0</formula>
    </cfRule>
  </conditionalFormatting>
  <conditionalFormatting sqref="BC282:BH282 AS282:AX282 AL282:AN282 R282:T282 J282:M282 BM282:BO282">
    <cfRule type="cellIs" dxfId="5069" priority="185" operator="greaterThanOrEqual">
      <formula>0</formula>
    </cfRule>
    <cfRule type="cellIs" dxfId="5068" priority="186" operator="lessThanOrEqual">
      <formula>0</formula>
    </cfRule>
  </conditionalFormatting>
  <conditionalFormatting sqref="H282">
    <cfRule type="cellIs" dxfId="5067" priority="183" operator="lessThanOrEqual">
      <formula>0</formula>
    </cfRule>
    <cfRule type="cellIs" dxfId="5066" priority="184" operator="greaterThanOrEqual">
      <formula>0</formula>
    </cfRule>
  </conditionalFormatting>
  <conditionalFormatting sqref="E282">
    <cfRule type="cellIs" dxfId="5065" priority="181" operator="equal">
      <formula>"Sell"</formula>
    </cfRule>
    <cfRule type="cellIs" dxfId="5064" priority="182" operator="equal">
      <formula>"Buy"</formula>
    </cfRule>
  </conditionalFormatting>
  <conditionalFormatting sqref="BR283:BS283">
    <cfRule type="cellIs" dxfId="5063" priority="119" operator="greaterThanOrEqual">
      <formula>0</formula>
    </cfRule>
    <cfRule type="cellIs" dxfId="5062" priority="120" operator="lessThanOrEqual">
      <formula>0</formula>
    </cfRule>
  </conditionalFormatting>
  <conditionalFormatting sqref="BR283:BS283">
    <cfRule type="cellIs" dxfId="5061" priority="117" operator="greaterThanOrEqual">
      <formula>0</formula>
    </cfRule>
    <cfRule type="cellIs" dxfId="5060" priority="118" operator="lessThanOrEqual">
      <formula>0</formula>
    </cfRule>
  </conditionalFormatting>
  <conditionalFormatting sqref="BC283:BH283 AS283:AX283 AL283:AN283 R283:T283 J283:M283 BM283:BO283">
    <cfRule type="cellIs" dxfId="5059" priority="115" operator="greaterThanOrEqual">
      <formula>0</formula>
    </cfRule>
    <cfRule type="cellIs" dxfId="5058" priority="116" operator="lessThanOrEqual">
      <formula>0</formula>
    </cfRule>
  </conditionalFormatting>
  <conditionalFormatting sqref="H283">
    <cfRule type="cellIs" dxfId="5057" priority="113" operator="lessThanOrEqual">
      <formula>0</formula>
    </cfRule>
    <cfRule type="cellIs" dxfId="5056" priority="114" operator="greaterThanOrEqual">
      <formula>0</formula>
    </cfRule>
  </conditionalFormatting>
  <conditionalFormatting sqref="E283">
    <cfRule type="cellIs" dxfId="5055" priority="111" operator="equal">
      <formula>"Sell"</formula>
    </cfRule>
    <cfRule type="cellIs" dxfId="5054" priority="112" operator="equal">
      <formula>"Buy"</formula>
    </cfRule>
  </conditionalFormatting>
  <conditionalFormatting sqref="BR283:BS283">
    <cfRule type="cellIs" dxfId="5053" priority="109" operator="greaterThanOrEqual">
      <formula>0</formula>
    </cfRule>
    <cfRule type="cellIs" dxfId="5052" priority="110" operator="lessThanOrEqual">
      <formula>0</formula>
    </cfRule>
  </conditionalFormatting>
  <conditionalFormatting sqref="BR283:BS283">
    <cfRule type="cellIs" dxfId="5051" priority="107" operator="greaterThanOrEqual">
      <formula>0</formula>
    </cfRule>
    <cfRule type="cellIs" dxfId="5050" priority="108" operator="lessThanOrEqual">
      <formula>0</formula>
    </cfRule>
  </conditionalFormatting>
  <conditionalFormatting sqref="BC283:BH283 AS283:AX283 AL283:AN283 R283:T283 J283:M283 BM283:BO283">
    <cfRule type="cellIs" dxfId="5049" priority="105" operator="greaterThanOrEqual">
      <formula>0</formula>
    </cfRule>
    <cfRule type="cellIs" dxfId="5048" priority="106" operator="lessThanOrEqual">
      <formula>0</formula>
    </cfRule>
  </conditionalFormatting>
  <conditionalFormatting sqref="H283">
    <cfRule type="cellIs" dxfId="5047" priority="103" operator="lessThanOrEqual">
      <formula>0</formula>
    </cfRule>
    <cfRule type="cellIs" dxfId="5046" priority="104" operator="greaterThanOrEqual">
      <formula>0</formula>
    </cfRule>
  </conditionalFormatting>
  <conditionalFormatting sqref="E283">
    <cfRule type="cellIs" dxfId="5045" priority="101" operator="equal">
      <formula>"Sell"</formula>
    </cfRule>
    <cfRule type="cellIs" dxfId="5044" priority="102" operator="equal">
      <formula>"Buy"</formula>
    </cfRule>
  </conditionalFormatting>
  <conditionalFormatting sqref="BR284:BS284">
    <cfRule type="cellIs" dxfId="5043" priority="99" operator="greaterThanOrEqual">
      <formula>0</formula>
    </cfRule>
    <cfRule type="cellIs" dxfId="5042" priority="100" operator="lessThanOrEqual">
      <formula>0</formula>
    </cfRule>
  </conditionalFormatting>
  <conditionalFormatting sqref="BR284:BS284">
    <cfRule type="cellIs" dxfId="5041" priority="97" operator="greaterThanOrEqual">
      <formula>0</formula>
    </cfRule>
    <cfRule type="cellIs" dxfId="5040" priority="98" operator="lessThanOrEqual">
      <formula>0</formula>
    </cfRule>
  </conditionalFormatting>
  <conditionalFormatting sqref="BC284:BH284 AS284:AX284 AL284:AN284 R284:T284 J284:M284 BM284:BO284">
    <cfRule type="cellIs" dxfId="5039" priority="95" operator="greaterThanOrEqual">
      <formula>0</formula>
    </cfRule>
    <cfRule type="cellIs" dxfId="5038" priority="96" operator="lessThanOrEqual">
      <formula>0</formula>
    </cfRule>
  </conditionalFormatting>
  <conditionalFormatting sqref="H284">
    <cfRule type="cellIs" dxfId="5037" priority="93" operator="lessThanOrEqual">
      <formula>0</formula>
    </cfRule>
    <cfRule type="cellIs" dxfId="5036" priority="94" operator="greaterThanOrEqual">
      <formula>0</formula>
    </cfRule>
  </conditionalFormatting>
  <conditionalFormatting sqref="E284">
    <cfRule type="cellIs" dxfId="5035" priority="91" operator="equal">
      <formula>"Sell"</formula>
    </cfRule>
    <cfRule type="cellIs" dxfId="5034" priority="92" operator="equal">
      <formula>"Buy"</formula>
    </cfRule>
  </conditionalFormatting>
  <conditionalFormatting sqref="BR284:BS284">
    <cfRule type="cellIs" dxfId="5033" priority="89" operator="greaterThanOrEqual">
      <formula>0</formula>
    </cfRule>
    <cfRule type="cellIs" dxfId="5032" priority="90" operator="lessThanOrEqual">
      <formula>0</formula>
    </cfRule>
  </conditionalFormatting>
  <conditionalFormatting sqref="BR284:BS284">
    <cfRule type="cellIs" dxfId="5031" priority="87" operator="greaterThanOrEqual">
      <formula>0</formula>
    </cfRule>
    <cfRule type="cellIs" dxfId="5030" priority="88" operator="lessThanOrEqual">
      <formula>0</formula>
    </cfRule>
  </conditionalFormatting>
  <conditionalFormatting sqref="BC284:BH284 AS284:AX284 AL284:AN284 R284:T284 J284:M284 BM284:BO284">
    <cfRule type="cellIs" dxfId="5029" priority="85" operator="greaterThanOrEqual">
      <formula>0</formula>
    </cfRule>
    <cfRule type="cellIs" dxfId="5028" priority="86" operator="lessThanOrEqual">
      <formula>0</formula>
    </cfRule>
  </conditionalFormatting>
  <conditionalFormatting sqref="H284">
    <cfRule type="cellIs" dxfId="5027" priority="83" operator="lessThanOrEqual">
      <formula>0</formula>
    </cfRule>
    <cfRule type="cellIs" dxfId="5026" priority="84" operator="greaterThanOrEqual">
      <formula>0</formula>
    </cfRule>
  </conditionalFormatting>
  <conditionalFormatting sqref="E284">
    <cfRule type="cellIs" dxfId="5025" priority="81" operator="equal">
      <formula>"Sell"</formula>
    </cfRule>
    <cfRule type="cellIs" dxfId="5024" priority="82" operator="equal">
      <formula>"Buy"</formula>
    </cfRule>
  </conditionalFormatting>
  <conditionalFormatting sqref="BR285:BS285">
    <cfRule type="cellIs" dxfId="5023" priority="79" operator="greaterThanOrEqual">
      <formula>0</formula>
    </cfRule>
    <cfRule type="cellIs" dxfId="5022" priority="80" operator="lessThanOrEqual">
      <formula>0</formula>
    </cfRule>
  </conditionalFormatting>
  <conditionalFormatting sqref="BR285:BS285">
    <cfRule type="cellIs" dxfId="5021" priority="77" operator="greaterThanOrEqual">
      <formula>0</formula>
    </cfRule>
    <cfRule type="cellIs" dxfId="5020" priority="78" operator="lessThanOrEqual">
      <formula>0</formula>
    </cfRule>
  </conditionalFormatting>
  <conditionalFormatting sqref="BC285:BH285 AS285:AX285 AL285:AN285 R285:T285 J285:M285 BM285:BO285">
    <cfRule type="cellIs" dxfId="5019" priority="75" operator="greaterThanOrEqual">
      <formula>0</formula>
    </cfRule>
    <cfRule type="cellIs" dxfId="5018" priority="76" operator="lessThanOrEqual">
      <formula>0</formula>
    </cfRule>
  </conditionalFormatting>
  <conditionalFormatting sqref="H285">
    <cfRule type="cellIs" dxfId="5017" priority="73" operator="lessThanOrEqual">
      <formula>0</formula>
    </cfRule>
    <cfRule type="cellIs" dxfId="5016" priority="74" operator="greaterThanOrEqual">
      <formula>0</formula>
    </cfRule>
  </conditionalFormatting>
  <conditionalFormatting sqref="E285">
    <cfRule type="cellIs" dxfId="5015" priority="71" operator="equal">
      <formula>"Sell"</formula>
    </cfRule>
    <cfRule type="cellIs" dxfId="5014" priority="72" operator="equal">
      <formula>"Buy"</formula>
    </cfRule>
  </conditionalFormatting>
  <conditionalFormatting sqref="BR285:BS285">
    <cfRule type="cellIs" dxfId="5013" priority="69" operator="greaterThanOrEqual">
      <formula>0</formula>
    </cfRule>
    <cfRule type="cellIs" dxfId="5012" priority="70" operator="lessThanOrEqual">
      <formula>0</formula>
    </cfRule>
  </conditionalFormatting>
  <conditionalFormatting sqref="BR285:BS285">
    <cfRule type="cellIs" dxfId="5011" priority="67" operator="greaterThanOrEqual">
      <formula>0</formula>
    </cfRule>
    <cfRule type="cellIs" dxfId="5010" priority="68" operator="lessThanOrEqual">
      <formula>0</formula>
    </cfRule>
  </conditionalFormatting>
  <conditionalFormatting sqref="BC285:BH285 AS285:AX285 AL285:AN285 R285:T285 J285:M285 BM285:BO285">
    <cfRule type="cellIs" dxfId="5009" priority="65" operator="greaterThanOrEqual">
      <formula>0</formula>
    </cfRule>
    <cfRule type="cellIs" dxfId="5008" priority="66" operator="lessThanOrEqual">
      <formula>0</formula>
    </cfRule>
  </conditionalFormatting>
  <conditionalFormatting sqref="H285">
    <cfRule type="cellIs" dxfId="5007" priority="63" operator="lessThanOrEqual">
      <formula>0</formula>
    </cfRule>
    <cfRule type="cellIs" dxfId="5006" priority="64" operator="greaterThanOrEqual">
      <formula>0</formula>
    </cfRule>
  </conditionalFormatting>
  <conditionalFormatting sqref="E285">
    <cfRule type="cellIs" dxfId="5005" priority="61" operator="equal">
      <formula>"Sell"</formula>
    </cfRule>
    <cfRule type="cellIs" dxfId="5004" priority="62" operator="equal">
      <formula>"Buy"</formula>
    </cfRule>
  </conditionalFormatting>
  <conditionalFormatting sqref="BR286:BS286 BR295:BS295">
    <cfRule type="cellIs" dxfId="5003" priority="59" operator="greaterThanOrEqual">
      <formula>0</formula>
    </cfRule>
    <cfRule type="cellIs" dxfId="5002" priority="60" operator="lessThanOrEqual">
      <formula>0</formula>
    </cfRule>
  </conditionalFormatting>
  <conditionalFormatting sqref="BR286:BS286 BR295:BS295">
    <cfRule type="cellIs" dxfId="5001" priority="57" operator="greaterThanOrEqual">
      <formula>0</formula>
    </cfRule>
    <cfRule type="cellIs" dxfId="5000" priority="58" operator="lessThanOrEqual">
      <formula>0</formula>
    </cfRule>
  </conditionalFormatting>
  <conditionalFormatting sqref="BC286:BH286 AS286:AX286 AL286:AN286 R286:T286 J286:M286 BM286:BO286 BM295:BO295 J295:M295 R295:T295 AL295:AN295 AS295:AX295 BC295:BH295">
    <cfRule type="cellIs" dxfId="4999" priority="55" operator="greaterThanOrEqual">
      <formula>0</formula>
    </cfRule>
    <cfRule type="cellIs" dxfId="4998" priority="56" operator="lessThanOrEqual">
      <formula>0</formula>
    </cfRule>
  </conditionalFormatting>
  <conditionalFormatting sqref="H286 H295">
    <cfRule type="cellIs" dxfId="4997" priority="53" operator="lessThanOrEqual">
      <formula>0</formula>
    </cfRule>
    <cfRule type="cellIs" dxfId="4996" priority="54" operator="greaterThanOrEqual">
      <formula>0</formula>
    </cfRule>
  </conditionalFormatting>
  <conditionalFormatting sqref="E286 E295">
    <cfRule type="cellIs" dxfId="4995" priority="51" operator="equal">
      <formula>"Sell"</formula>
    </cfRule>
    <cfRule type="cellIs" dxfId="4994" priority="52" operator="equal">
      <formula>"Buy"</formula>
    </cfRule>
  </conditionalFormatting>
  <conditionalFormatting sqref="BR286:BS286 BR295:BS295">
    <cfRule type="cellIs" dxfId="4993" priority="49" operator="greaterThanOrEqual">
      <formula>0</formula>
    </cfRule>
    <cfRule type="cellIs" dxfId="4992" priority="50" operator="lessThanOrEqual">
      <formula>0</formula>
    </cfRule>
  </conditionalFormatting>
  <conditionalFormatting sqref="BR286:BS286 BR295:BS295">
    <cfRule type="cellIs" dxfId="4991" priority="47" operator="greaterThanOrEqual">
      <formula>0</formula>
    </cfRule>
    <cfRule type="cellIs" dxfId="4990" priority="48" operator="lessThanOrEqual">
      <formula>0</formula>
    </cfRule>
  </conditionalFormatting>
  <conditionalFormatting sqref="BC286:BH286 AS286:AX286 AL286:AN286 R286:T286 J286:M286 BM286:BO286 BM295:BO295 J295:M295 R295:T295 AL295:AN295 AS295:AX295 BC295:BH295">
    <cfRule type="cellIs" dxfId="4989" priority="45" operator="greaterThanOrEqual">
      <formula>0</formula>
    </cfRule>
    <cfRule type="cellIs" dxfId="4988" priority="46" operator="lessThanOrEqual">
      <formula>0</formula>
    </cfRule>
  </conditionalFormatting>
  <conditionalFormatting sqref="H286 H295">
    <cfRule type="cellIs" dxfId="4987" priority="43" operator="lessThanOrEqual">
      <formula>0</formula>
    </cfRule>
    <cfRule type="cellIs" dxfId="4986" priority="44" operator="greaterThanOrEqual">
      <formula>0</formula>
    </cfRule>
  </conditionalFormatting>
  <conditionalFormatting sqref="E286 E295">
    <cfRule type="cellIs" dxfId="4985" priority="41" operator="equal">
      <formula>"Sell"</formula>
    </cfRule>
    <cfRule type="cellIs" dxfId="4984" priority="42" operator="equal">
      <formula>"Buy"</formula>
    </cfRule>
  </conditionalFormatting>
  <conditionalFormatting sqref="BR287:BS289">
    <cfRule type="cellIs" dxfId="4983" priority="39" operator="greaterThanOrEqual">
      <formula>0</formula>
    </cfRule>
    <cfRule type="cellIs" dxfId="4982" priority="40" operator="lessThanOrEqual">
      <formula>0</formula>
    </cfRule>
  </conditionalFormatting>
  <conditionalFormatting sqref="BR287:BS289">
    <cfRule type="cellIs" dxfId="4981" priority="37" operator="greaterThanOrEqual">
      <formula>0</formula>
    </cfRule>
    <cfRule type="cellIs" dxfId="4980" priority="38" operator="lessThanOrEqual">
      <formula>0</formula>
    </cfRule>
  </conditionalFormatting>
  <conditionalFormatting sqref="BC287:BH289 AS287:AX289 AL287:AN289 R287:T289 J287:M289 BM287:BO289">
    <cfRule type="cellIs" dxfId="4979" priority="35" operator="greaterThanOrEqual">
      <formula>0</formula>
    </cfRule>
    <cfRule type="cellIs" dxfId="4978" priority="36" operator="lessThanOrEqual">
      <formula>0</formula>
    </cfRule>
  </conditionalFormatting>
  <conditionalFormatting sqref="H287:H289">
    <cfRule type="cellIs" dxfId="4977" priority="33" operator="lessThanOrEqual">
      <formula>0</formula>
    </cfRule>
    <cfRule type="cellIs" dxfId="4976" priority="34" operator="greaterThanOrEqual">
      <formula>0</formula>
    </cfRule>
  </conditionalFormatting>
  <conditionalFormatting sqref="E287:E289">
    <cfRule type="cellIs" dxfId="4975" priority="31" operator="equal">
      <formula>"Sell"</formula>
    </cfRule>
    <cfRule type="cellIs" dxfId="4974" priority="32" operator="equal">
      <formula>"Buy"</formula>
    </cfRule>
  </conditionalFormatting>
  <conditionalFormatting sqref="BR287:BS289">
    <cfRule type="cellIs" dxfId="4973" priority="29" operator="greaterThanOrEqual">
      <formula>0</formula>
    </cfRule>
    <cfRule type="cellIs" dxfId="4972" priority="30" operator="lessThanOrEqual">
      <formula>0</formula>
    </cfRule>
  </conditionalFormatting>
  <conditionalFormatting sqref="BR287:BS289">
    <cfRule type="cellIs" dxfId="4971" priority="27" operator="greaterThanOrEqual">
      <formula>0</formula>
    </cfRule>
    <cfRule type="cellIs" dxfId="4970" priority="28" operator="lessThanOrEqual">
      <formula>0</formula>
    </cfRule>
  </conditionalFormatting>
  <conditionalFormatting sqref="BC287:BH289 AS287:AX289 AL287:AN289 R287:T289 J287:M289 BM287:BO289">
    <cfRule type="cellIs" dxfId="4969" priority="25" operator="greaterThanOrEqual">
      <formula>0</formula>
    </cfRule>
    <cfRule type="cellIs" dxfId="4968" priority="26" operator="lessThanOrEqual">
      <formula>0</formula>
    </cfRule>
  </conditionalFormatting>
  <conditionalFormatting sqref="H287:H289">
    <cfRule type="cellIs" dxfId="4967" priority="23" operator="lessThanOrEqual">
      <formula>0</formula>
    </cfRule>
    <cfRule type="cellIs" dxfId="4966" priority="24" operator="greaterThanOrEqual">
      <formula>0</formula>
    </cfRule>
  </conditionalFormatting>
  <conditionalFormatting sqref="E287:E289">
    <cfRule type="cellIs" dxfId="4965" priority="21" operator="equal">
      <formula>"Sell"</formula>
    </cfRule>
    <cfRule type="cellIs" dxfId="4964" priority="22" operator="equal">
      <formula>"Buy"</formula>
    </cfRule>
  </conditionalFormatting>
  <conditionalFormatting sqref="BR290:BS294">
    <cfRule type="cellIs" dxfId="4963" priority="19" operator="greaterThanOrEqual">
      <formula>0</formula>
    </cfRule>
    <cfRule type="cellIs" dxfId="4962" priority="20" operator="lessThanOrEqual">
      <formula>0</formula>
    </cfRule>
  </conditionalFormatting>
  <conditionalFormatting sqref="BR290:BS294">
    <cfRule type="cellIs" dxfId="4961" priority="17" operator="greaterThanOrEqual">
      <formula>0</formula>
    </cfRule>
    <cfRule type="cellIs" dxfId="4960" priority="18" operator="lessThanOrEqual">
      <formula>0</formula>
    </cfRule>
  </conditionalFormatting>
  <conditionalFormatting sqref="BC290:BH294 AS290:AX294 AL290:AN294 R290:T294 J290:M294 BM290:BO294">
    <cfRule type="cellIs" dxfId="4959" priority="15" operator="greaterThanOrEqual">
      <formula>0</formula>
    </cfRule>
    <cfRule type="cellIs" dxfId="4958" priority="16" operator="lessThanOrEqual">
      <formula>0</formula>
    </cfRule>
  </conditionalFormatting>
  <conditionalFormatting sqref="H290:H294">
    <cfRule type="cellIs" dxfId="4957" priority="13" operator="lessThanOrEqual">
      <formula>0</formula>
    </cfRule>
    <cfRule type="cellIs" dxfId="4956" priority="14" operator="greaterThanOrEqual">
      <formula>0</formula>
    </cfRule>
  </conditionalFormatting>
  <conditionalFormatting sqref="E290:E294">
    <cfRule type="cellIs" dxfId="4955" priority="11" operator="equal">
      <formula>"Sell"</formula>
    </cfRule>
    <cfRule type="cellIs" dxfId="4954" priority="12" operator="equal">
      <formula>"Buy"</formula>
    </cfRule>
  </conditionalFormatting>
  <conditionalFormatting sqref="BR290:BS294">
    <cfRule type="cellIs" dxfId="4953" priority="9" operator="greaterThanOrEqual">
      <formula>0</formula>
    </cfRule>
    <cfRule type="cellIs" dxfId="4952" priority="10" operator="lessThanOrEqual">
      <formula>0</formula>
    </cfRule>
  </conditionalFormatting>
  <conditionalFormatting sqref="BR290:BS294">
    <cfRule type="cellIs" dxfId="4951" priority="7" operator="greaterThanOrEqual">
      <formula>0</formula>
    </cfRule>
    <cfRule type="cellIs" dxfId="4950" priority="8" operator="lessThanOrEqual">
      <formula>0</formula>
    </cfRule>
  </conditionalFormatting>
  <conditionalFormatting sqref="BC290:BH294 AS290:AX294 AL290:AN294 R290:T294 J290:M294 BM290:BO294">
    <cfRule type="cellIs" dxfId="4949" priority="5" operator="greaterThanOrEqual">
      <formula>0</formula>
    </cfRule>
    <cfRule type="cellIs" dxfId="4948" priority="6" operator="lessThanOrEqual">
      <formula>0</formula>
    </cfRule>
  </conditionalFormatting>
  <conditionalFormatting sqref="H290:H294">
    <cfRule type="cellIs" dxfId="4947" priority="3" operator="lessThanOrEqual">
      <formula>0</formula>
    </cfRule>
    <cfRule type="cellIs" dxfId="4946" priority="4" operator="greaterThanOrEqual">
      <formula>0</formula>
    </cfRule>
  </conditionalFormatting>
  <conditionalFormatting sqref="E290:E294">
    <cfRule type="cellIs" dxfId="4945" priority="1" operator="equal">
      <formula>"Sell"</formula>
    </cfRule>
    <cfRule type="cellIs" dxfId="4944" priority="2" operator="equal">
      <formula>"Buy"</formula>
    </cfRule>
  </conditionalFormatting>
  <pageMargins left="0.7" right="0.7" top="0.75" bottom="0.75" header="0.3" footer="0.3"/>
  <pageSetup paperSize="9" scale="54" orientation="portrait" r:id="rId1"/>
  <rowBreaks count="2" manualBreakCount="2">
    <brk id="62" min="2" max="38" man="1"/>
    <brk id="128" min="2" max="38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29"/>
  <dimension ref="B5:XDN187"/>
  <sheetViews>
    <sheetView showGridLines="0" workbookViewId="0">
      <pane xSplit="2" ySplit="9" topLeftCell="C10" activePane="bottomRight" state="frozen"/>
      <selection activeCell="CP73" sqref="CP73"/>
      <selection pane="topRight" activeCell="CP73" sqref="CP73"/>
      <selection pane="bottomLeft" activeCell="CP73" sqref="CP73"/>
      <selection pane="bottomRight" activeCell="C10" sqref="C10"/>
    </sheetView>
  </sheetViews>
  <sheetFormatPr defaultColWidth="9.33203125" defaultRowHeight="12"/>
  <cols>
    <col min="1" max="1" width="1.33203125" style="1" customWidth="1"/>
    <col min="2" max="2" width="38.83203125" style="6" customWidth="1"/>
    <col min="3" max="3" width="8.1640625" style="1" customWidth="1"/>
    <col min="4" max="5" width="7.83203125" style="1" customWidth="1"/>
    <col min="6" max="8" width="11.1640625" style="1" bestFit="1" customWidth="1"/>
    <col min="9" max="11" width="9.1640625" style="1" customWidth="1"/>
    <col min="12" max="12" width="9.1640625" style="1" bestFit="1" customWidth="1"/>
    <col min="13" max="13" width="10.6640625" style="1" bestFit="1" customWidth="1"/>
    <col min="14" max="14" width="9.1640625" style="1" bestFit="1" customWidth="1"/>
    <col min="15" max="17" width="9.1640625" style="1" customWidth="1"/>
    <col min="18" max="20" width="9.1640625" style="1" bestFit="1" customWidth="1"/>
    <col min="21" max="23" width="9.1640625" style="1" customWidth="1"/>
    <col min="24" max="26" width="9.1640625" style="1" bestFit="1" customWidth="1"/>
    <col min="27" max="27" width="7.6640625" style="1" customWidth="1"/>
    <col min="28" max="29" width="8.33203125" style="1" customWidth="1"/>
    <col min="30" max="30" width="8.33203125" style="1" bestFit="1" customWidth="1"/>
    <col min="31" max="31" width="9.5" style="1" bestFit="1" customWidth="1"/>
    <col min="32" max="32" width="9.1640625" style="1" bestFit="1" customWidth="1"/>
    <col min="33" max="35" width="9.1640625" style="1" customWidth="1"/>
    <col min="36" max="38" width="9.1640625" style="1" bestFit="1" customWidth="1"/>
    <col min="39" max="41" width="9.1640625" style="1" customWidth="1"/>
    <col min="42" max="44" width="10.33203125" style="1" bestFit="1" customWidth="1"/>
    <col min="45" max="47" width="9.1640625" style="1" customWidth="1"/>
    <col min="48" max="50" width="9.1640625" style="1" bestFit="1" customWidth="1"/>
    <col min="51" max="53" width="9.1640625" style="1" customWidth="1"/>
    <col min="54" max="56" width="9.1640625" style="1" bestFit="1" customWidth="1"/>
    <col min="57" max="59" width="9.1640625" style="1" customWidth="1"/>
    <col min="60" max="62" width="9.1640625" style="1" bestFit="1" customWidth="1"/>
    <col min="63" max="65" width="9.1640625" style="1" customWidth="1"/>
    <col min="66" max="68" width="9.1640625" style="1" bestFit="1" customWidth="1"/>
    <col min="69" max="71" width="9.1640625" style="1" customWidth="1"/>
    <col min="72" max="74" width="9.1640625" style="1" bestFit="1" customWidth="1"/>
    <col min="75" max="77" width="9.1640625" style="1" customWidth="1"/>
    <col min="78" max="80" width="9.1640625" style="1" bestFit="1" customWidth="1"/>
    <col min="81" max="83" width="9.1640625" style="1" customWidth="1"/>
    <col min="84" max="86" width="9.1640625" style="1" bestFit="1" customWidth="1"/>
    <col min="87" max="95" width="9.1640625" style="1" customWidth="1"/>
    <col min="96" max="98" width="9.1640625" style="1" bestFit="1" customWidth="1"/>
    <col min="99" max="101" width="9.1640625" style="1" customWidth="1"/>
    <col min="102" max="104" width="9.1640625" style="1" bestFit="1" customWidth="1"/>
    <col min="105" max="107" width="9.1640625" style="1" customWidth="1"/>
    <col min="108" max="110" width="9.1640625" style="1" bestFit="1" customWidth="1"/>
    <col min="111" max="113" width="9.1640625" style="1" customWidth="1"/>
    <col min="114" max="116" width="9.1640625" style="1" bestFit="1" customWidth="1"/>
    <col min="117" max="16384" width="9.33203125" style="1"/>
  </cols>
  <sheetData>
    <row r="5" spans="2:16342" ht="9" customHeight="1"/>
    <row r="6" spans="2:16342" ht="15">
      <c r="B6" s="211" t="s">
        <v>85</v>
      </c>
      <c r="C6" s="212"/>
      <c r="D6" s="212"/>
      <c r="E6" s="212"/>
      <c r="F6" s="212"/>
      <c r="G6" s="212"/>
      <c r="H6" s="212"/>
      <c r="I6" s="212"/>
      <c r="J6" s="212"/>
      <c r="K6" s="212"/>
      <c r="L6" s="212"/>
      <c r="M6" s="212"/>
      <c r="N6" s="212"/>
      <c r="O6" s="212"/>
      <c r="P6" s="212"/>
      <c r="Q6" s="212"/>
      <c r="R6" s="212"/>
      <c r="S6" s="212"/>
      <c r="T6" s="212"/>
      <c r="U6" s="212"/>
      <c r="V6" s="212"/>
      <c r="W6" s="212"/>
      <c r="X6" s="212"/>
      <c r="Y6" s="212"/>
      <c r="Z6" s="212"/>
      <c r="AA6" s="212"/>
      <c r="AB6" s="212"/>
      <c r="AC6" s="212"/>
      <c r="AD6" s="212"/>
      <c r="AE6" s="212"/>
      <c r="AF6" s="212"/>
      <c r="AG6" s="212"/>
      <c r="AH6" s="212"/>
      <c r="AI6" s="212"/>
      <c r="AJ6" s="212"/>
      <c r="AK6" s="212"/>
      <c r="AL6" s="212"/>
      <c r="AM6" s="212"/>
      <c r="AN6" s="212"/>
      <c r="AO6" s="212"/>
      <c r="AP6" s="212"/>
      <c r="AQ6" s="212"/>
      <c r="AR6" s="212"/>
      <c r="AS6" s="212"/>
      <c r="AT6" s="212"/>
      <c r="AU6" s="212"/>
      <c r="AV6" s="212"/>
      <c r="AW6" s="212"/>
      <c r="AX6" s="212"/>
      <c r="AY6" s="212"/>
      <c r="AZ6" s="212"/>
      <c r="BA6" s="212"/>
      <c r="BB6" s="212"/>
      <c r="BC6" s="212"/>
      <c r="BD6" s="212"/>
      <c r="BE6" s="212"/>
      <c r="BF6" s="212"/>
      <c r="BG6" s="212"/>
      <c r="BH6" s="212"/>
      <c r="BI6" s="212"/>
      <c r="BJ6" s="212"/>
      <c r="BK6" s="212"/>
      <c r="BL6" s="212"/>
      <c r="BM6" s="212"/>
      <c r="BN6" s="212"/>
      <c r="BO6" s="212"/>
      <c r="BP6" s="212"/>
      <c r="BQ6" s="212"/>
      <c r="BR6" s="212"/>
      <c r="BS6" s="212"/>
      <c r="BT6" s="212"/>
      <c r="BU6" s="212"/>
      <c r="BV6" s="212"/>
      <c r="BW6" s="212"/>
      <c r="BX6" s="212"/>
      <c r="BY6" s="212"/>
      <c r="BZ6" s="212"/>
      <c r="CA6" s="212"/>
      <c r="CB6" s="212"/>
      <c r="CC6" s="212"/>
      <c r="CD6" s="212"/>
      <c r="CE6" s="212"/>
      <c r="CF6" s="212"/>
      <c r="CG6" s="212"/>
      <c r="CH6" s="212"/>
      <c r="CI6" s="212"/>
      <c r="CJ6" s="212"/>
      <c r="CK6" s="212"/>
      <c r="CL6" s="212"/>
      <c r="CM6" s="212"/>
      <c r="CN6" s="212"/>
      <c r="CO6" s="212"/>
      <c r="CP6" s="212"/>
      <c r="CQ6" s="212"/>
      <c r="CR6" s="212"/>
      <c r="CS6" s="212"/>
      <c r="CT6" s="212"/>
      <c r="CU6" s="212"/>
      <c r="CV6" s="212"/>
      <c r="CW6" s="212"/>
      <c r="CX6" s="212"/>
      <c r="CY6" s="212"/>
      <c r="CZ6" s="212"/>
      <c r="DA6" s="212"/>
      <c r="DB6" s="212"/>
      <c r="DC6" s="212"/>
      <c r="DD6" s="212"/>
      <c r="DE6" s="212"/>
      <c r="DF6" s="212"/>
      <c r="DG6" s="212"/>
      <c r="DH6" s="212"/>
      <c r="DI6" s="212"/>
      <c r="DJ6" s="212"/>
      <c r="DK6" s="212"/>
      <c r="DL6" s="212"/>
    </row>
    <row r="7" spans="2:16342" s="107" customFormat="1">
      <c r="B7" s="23" t="s">
        <v>68</v>
      </c>
      <c r="C7" s="342" t="s">
        <v>1269</v>
      </c>
      <c r="D7" s="343"/>
      <c r="E7" s="343"/>
      <c r="F7" s="343"/>
      <c r="G7" s="343"/>
      <c r="H7" s="344"/>
      <c r="I7" s="342" t="s">
        <v>1270</v>
      </c>
      <c r="J7" s="343"/>
      <c r="K7" s="343"/>
      <c r="L7" s="343"/>
      <c r="M7" s="343"/>
      <c r="N7" s="344"/>
      <c r="O7" s="342" t="s">
        <v>1277</v>
      </c>
      <c r="P7" s="343"/>
      <c r="Q7" s="343"/>
      <c r="R7" s="343"/>
      <c r="S7" s="343"/>
      <c r="T7" s="344"/>
      <c r="U7" s="342" t="s">
        <v>1282</v>
      </c>
      <c r="V7" s="343"/>
      <c r="W7" s="343"/>
      <c r="X7" s="343"/>
      <c r="Y7" s="343"/>
      <c r="Z7" s="344"/>
      <c r="AA7" s="342" t="s">
        <v>1283</v>
      </c>
      <c r="AB7" s="343"/>
      <c r="AC7" s="343"/>
      <c r="AD7" s="343"/>
      <c r="AE7" s="343"/>
      <c r="AF7" s="344"/>
      <c r="AG7" s="342" t="s">
        <v>1284</v>
      </c>
      <c r="AH7" s="343"/>
      <c r="AI7" s="343"/>
      <c r="AJ7" s="343"/>
      <c r="AK7" s="343"/>
      <c r="AL7" s="344"/>
      <c r="AM7" s="342" t="s">
        <v>1289</v>
      </c>
      <c r="AN7" s="343"/>
      <c r="AO7" s="343"/>
      <c r="AP7" s="343"/>
      <c r="AQ7" s="343"/>
      <c r="AR7" s="344"/>
      <c r="AS7" s="342" t="s">
        <v>1291</v>
      </c>
      <c r="AT7" s="343"/>
      <c r="AU7" s="343"/>
      <c r="AV7" s="343"/>
      <c r="AW7" s="343"/>
      <c r="AX7" s="344"/>
      <c r="AY7" s="342"/>
      <c r="AZ7" s="343"/>
      <c r="BA7" s="343"/>
      <c r="BB7" s="343"/>
      <c r="BC7" s="343"/>
      <c r="BD7" s="344"/>
      <c r="BE7" s="342"/>
      <c r="BF7" s="343"/>
      <c r="BG7" s="343"/>
      <c r="BH7" s="343"/>
      <c r="BI7" s="343"/>
      <c r="BJ7" s="344"/>
      <c r="BK7" s="342"/>
      <c r="BL7" s="343"/>
      <c r="BM7" s="343"/>
      <c r="BN7" s="343"/>
      <c r="BO7" s="343"/>
      <c r="BP7" s="344"/>
      <c r="BQ7" s="342"/>
      <c r="BR7" s="343"/>
      <c r="BS7" s="343"/>
      <c r="BT7" s="343"/>
      <c r="BU7" s="343"/>
      <c r="BV7" s="344"/>
      <c r="BW7" s="342"/>
      <c r="BX7" s="343"/>
      <c r="BY7" s="343"/>
      <c r="BZ7" s="343"/>
      <c r="CA7" s="343"/>
      <c r="CB7" s="344"/>
      <c r="CC7" s="342"/>
      <c r="CD7" s="343"/>
      <c r="CE7" s="343"/>
      <c r="CF7" s="343"/>
      <c r="CG7" s="343"/>
      <c r="CH7" s="344"/>
      <c r="CI7" s="342"/>
      <c r="CJ7" s="343"/>
      <c r="CK7" s="343"/>
      <c r="CL7" s="343"/>
      <c r="CM7" s="343"/>
      <c r="CN7" s="344"/>
      <c r="CO7" s="342"/>
      <c r="CP7" s="343"/>
      <c r="CQ7" s="343"/>
      <c r="CR7" s="343"/>
      <c r="CS7" s="343"/>
      <c r="CT7" s="344"/>
      <c r="CU7" s="342"/>
      <c r="CV7" s="343"/>
      <c r="CW7" s="343"/>
      <c r="CX7" s="343"/>
      <c r="CY7" s="343"/>
      <c r="CZ7" s="344"/>
      <c r="DA7" s="342"/>
      <c r="DB7" s="343"/>
      <c r="DC7" s="343"/>
      <c r="DD7" s="343"/>
      <c r="DE7" s="343"/>
      <c r="DF7" s="344"/>
      <c r="DG7" s="342"/>
      <c r="DH7" s="343"/>
      <c r="DI7" s="343"/>
      <c r="DJ7" s="343"/>
      <c r="DK7" s="343"/>
      <c r="DL7" s="344"/>
    </row>
    <row r="8" spans="2:16342" s="111" customFormat="1" ht="11.25" hidden="1">
      <c r="B8" s="31" t="s">
        <v>7</v>
      </c>
      <c r="C8" s="116" t="s">
        <v>113</v>
      </c>
      <c r="D8" s="109" t="str">
        <f>C8</f>
        <v>AL IN</v>
      </c>
      <c r="E8" s="109" t="str">
        <f t="shared" ref="E8:H8" si="0">D8</f>
        <v>AL IN</v>
      </c>
      <c r="F8" s="109" t="str">
        <f t="shared" si="0"/>
        <v>AL IN</v>
      </c>
      <c r="G8" s="109" t="str">
        <f t="shared" si="0"/>
        <v>AL IN</v>
      </c>
      <c r="H8" s="110" t="str">
        <f t="shared" si="0"/>
        <v>AL IN</v>
      </c>
      <c r="I8" s="108" t="s">
        <v>114</v>
      </c>
      <c r="J8" s="109" t="str">
        <f>I8</f>
        <v>BJAUT IN</v>
      </c>
      <c r="K8" s="109" t="str">
        <f t="shared" ref="K8:N8" si="1">J8</f>
        <v>BJAUT IN</v>
      </c>
      <c r="L8" s="109" t="str">
        <f t="shared" si="1"/>
        <v>BJAUT IN</v>
      </c>
      <c r="M8" s="109" t="str">
        <f t="shared" si="1"/>
        <v>BJAUT IN</v>
      </c>
      <c r="N8" s="110" t="str">
        <f t="shared" si="1"/>
        <v>BJAUT IN</v>
      </c>
      <c r="O8" s="108" t="s">
        <v>117</v>
      </c>
      <c r="P8" s="109" t="str">
        <f>O8</f>
        <v>EIM IN</v>
      </c>
      <c r="Q8" s="109" t="str">
        <f t="shared" ref="Q8:T8" si="2">P8</f>
        <v>EIM IN</v>
      </c>
      <c r="R8" s="109" t="str">
        <f t="shared" si="2"/>
        <v>EIM IN</v>
      </c>
      <c r="S8" s="109" t="str">
        <f t="shared" si="2"/>
        <v>EIM IN</v>
      </c>
      <c r="T8" s="110" t="str">
        <f t="shared" si="2"/>
        <v>EIM IN</v>
      </c>
      <c r="U8" s="108" t="s">
        <v>120</v>
      </c>
      <c r="V8" s="109" t="str">
        <f>U8</f>
        <v>HMCL IN</v>
      </c>
      <c r="W8" s="109" t="str">
        <f t="shared" ref="W8:Z8" si="3">V8</f>
        <v>HMCL IN</v>
      </c>
      <c r="X8" s="109" t="str">
        <f t="shared" si="3"/>
        <v>HMCL IN</v>
      </c>
      <c r="Y8" s="109" t="str">
        <f t="shared" si="3"/>
        <v>HMCL IN</v>
      </c>
      <c r="Z8" s="110" t="str">
        <f t="shared" si="3"/>
        <v>HMCL IN</v>
      </c>
      <c r="AA8" s="108" t="s">
        <v>121</v>
      </c>
      <c r="AB8" s="109" t="str">
        <f>AA8</f>
        <v>MM IN</v>
      </c>
      <c r="AC8" s="109" t="str">
        <f t="shared" ref="AC8:AF8" si="4">AB8</f>
        <v>MM IN</v>
      </c>
      <c r="AD8" s="109" t="str">
        <f t="shared" si="4"/>
        <v>MM IN</v>
      </c>
      <c r="AE8" s="109" t="str">
        <f t="shared" si="4"/>
        <v>MM IN</v>
      </c>
      <c r="AF8" s="110" t="str">
        <f t="shared" si="4"/>
        <v>MM IN</v>
      </c>
      <c r="AG8" s="108" t="s">
        <v>122</v>
      </c>
      <c r="AH8" s="109" t="str">
        <f>AG8</f>
        <v>MSIL IN</v>
      </c>
      <c r="AI8" s="109" t="str">
        <f t="shared" ref="AI8:AL8" si="5">AH8</f>
        <v>MSIL IN</v>
      </c>
      <c r="AJ8" s="109" t="str">
        <f t="shared" si="5"/>
        <v>MSIL IN</v>
      </c>
      <c r="AK8" s="109" t="str">
        <f t="shared" si="5"/>
        <v>MSIL IN</v>
      </c>
      <c r="AL8" s="110" t="str">
        <f t="shared" si="5"/>
        <v>MSIL IN</v>
      </c>
      <c r="AM8" s="108" t="s">
        <v>123</v>
      </c>
      <c r="AN8" s="109" t="str">
        <f>AM8</f>
        <v>TTMT IN</v>
      </c>
      <c r="AO8" s="109" t="str">
        <f t="shared" ref="AO8:AR8" si="6">AN8</f>
        <v>TTMT IN</v>
      </c>
      <c r="AP8" s="109" t="str">
        <f t="shared" si="6"/>
        <v>TTMT IN</v>
      </c>
      <c r="AQ8" s="109" t="str">
        <f t="shared" si="6"/>
        <v>TTMT IN</v>
      </c>
      <c r="AR8" s="110" t="str">
        <f t="shared" si="6"/>
        <v>TTMT IN</v>
      </c>
      <c r="AS8" s="108" t="s">
        <v>124</v>
      </c>
      <c r="AT8" s="109" t="str">
        <f>AS8</f>
        <v>TVSL IN</v>
      </c>
      <c r="AU8" s="109" t="str">
        <f t="shared" ref="AU8:AX8" si="7">AT8</f>
        <v>TVSL IN</v>
      </c>
      <c r="AV8" s="109" t="str">
        <f t="shared" si="7"/>
        <v>TVSL IN</v>
      </c>
      <c r="AW8" s="109" t="str">
        <f t="shared" si="7"/>
        <v>TVSL IN</v>
      </c>
      <c r="AX8" s="110" t="str">
        <f t="shared" si="7"/>
        <v>TVSL IN</v>
      </c>
      <c r="AY8" s="108"/>
      <c r="AZ8" s="109"/>
      <c r="BA8" s="109"/>
      <c r="BB8" s="109"/>
      <c r="BC8" s="109"/>
      <c r="BD8" s="110"/>
      <c r="BE8" s="108"/>
      <c r="BF8" s="109"/>
      <c r="BG8" s="109"/>
      <c r="BH8" s="109"/>
      <c r="BI8" s="109"/>
      <c r="BJ8" s="110"/>
      <c r="BK8" s="108"/>
      <c r="BL8" s="109"/>
      <c r="BM8" s="109"/>
      <c r="BN8" s="109"/>
      <c r="BO8" s="109"/>
      <c r="BP8" s="110"/>
      <c r="BQ8" s="108"/>
      <c r="BR8" s="109"/>
      <c r="BS8" s="109"/>
      <c r="BT8" s="109"/>
      <c r="BU8" s="109"/>
      <c r="BV8" s="110"/>
      <c r="BW8" s="108"/>
      <c r="BX8" s="109"/>
      <c r="BY8" s="109"/>
      <c r="BZ8" s="109"/>
      <c r="CA8" s="109"/>
      <c r="CB8" s="110"/>
      <c r="CC8" s="108"/>
      <c r="CD8" s="109"/>
      <c r="CE8" s="109"/>
      <c r="CF8" s="109"/>
      <c r="CG8" s="109"/>
      <c r="CH8" s="110"/>
      <c r="CI8" s="108"/>
      <c r="CJ8" s="109"/>
      <c r="CK8" s="109"/>
      <c r="CL8" s="109"/>
      <c r="CM8" s="109"/>
      <c r="CN8" s="110"/>
      <c r="CO8" s="108"/>
      <c r="CP8" s="109"/>
      <c r="CQ8" s="109"/>
      <c r="CR8" s="109"/>
      <c r="CS8" s="109"/>
      <c r="CT8" s="110"/>
      <c r="CU8" s="108"/>
      <c r="CV8" s="109"/>
      <c r="CW8" s="109"/>
      <c r="CX8" s="109"/>
      <c r="CY8" s="109"/>
      <c r="CZ8" s="110"/>
      <c r="DA8" s="108"/>
      <c r="DB8" s="109"/>
      <c r="DC8" s="109"/>
      <c r="DD8" s="109"/>
      <c r="DE8" s="109"/>
      <c r="DF8" s="110"/>
      <c r="DG8" s="108"/>
      <c r="DH8" s="109"/>
      <c r="DI8" s="109"/>
      <c r="DJ8" s="109"/>
      <c r="DK8" s="109"/>
      <c r="DL8" s="110"/>
    </row>
    <row r="9" spans="2:16342" s="115" customFormat="1">
      <c r="B9" s="23" t="s">
        <v>69</v>
      </c>
      <c r="C9" s="112" t="str">
        <f>'Column Code'!$C$8</f>
        <v>FY21</v>
      </c>
      <c r="D9" s="113" t="str">
        <f>'Column Code'!$D$8</f>
        <v>FY22</v>
      </c>
      <c r="E9" s="113" t="str">
        <f>'Column Code'!$E$8</f>
        <v>FY23</v>
      </c>
      <c r="F9" s="113" t="str">
        <f>'Column Code'!$F$8</f>
        <v>FY24</v>
      </c>
      <c r="G9" s="113" t="str">
        <f>'Column Code'!$G$8</f>
        <v>FY25E</v>
      </c>
      <c r="H9" s="114" t="str">
        <f>'Column Code'!$H$8</f>
        <v>FY26E</v>
      </c>
      <c r="I9" s="112" t="str">
        <f>'Column Code'!$C$8</f>
        <v>FY21</v>
      </c>
      <c r="J9" s="113" t="str">
        <f>'Column Code'!$D$8</f>
        <v>FY22</v>
      </c>
      <c r="K9" s="113" t="str">
        <f>'Column Code'!$E$8</f>
        <v>FY23</v>
      </c>
      <c r="L9" s="113" t="str">
        <f>'Column Code'!$F$8</f>
        <v>FY24</v>
      </c>
      <c r="M9" s="113" t="str">
        <f>'Column Code'!$G$8</f>
        <v>FY25E</v>
      </c>
      <c r="N9" s="114" t="str">
        <f>'Column Code'!$H$8</f>
        <v>FY26E</v>
      </c>
      <c r="O9" s="112" t="str">
        <f>'Column Code'!$C$8</f>
        <v>FY21</v>
      </c>
      <c r="P9" s="113" t="str">
        <f>'Column Code'!$D$8</f>
        <v>FY22</v>
      </c>
      <c r="Q9" s="113" t="str">
        <f>'Column Code'!$E$8</f>
        <v>FY23</v>
      </c>
      <c r="R9" s="113" t="str">
        <f>'Column Code'!$F$8</f>
        <v>FY24</v>
      </c>
      <c r="S9" s="113" t="str">
        <f>'Column Code'!$G$8</f>
        <v>FY25E</v>
      </c>
      <c r="T9" s="114" t="str">
        <f>'Column Code'!$H$8</f>
        <v>FY26E</v>
      </c>
      <c r="U9" s="112" t="str">
        <f>'Column Code'!$C$8</f>
        <v>FY21</v>
      </c>
      <c r="V9" s="113" t="str">
        <f>'Column Code'!$D$8</f>
        <v>FY22</v>
      </c>
      <c r="W9" s="113" t="str">
        <f>'Column Code'!$E$8</f>
        <v>FY23</v>
      </c>
      <c r="X9" s="113" t="str">
        <f>'Column Code'!$F$8</f>
        <v>FY24</v>
      </c>
      <c r="Y9" s="113" t="str">
        <f>'Column Code'!$G$8</f>
        <v>FY25E</v>
      </c>
      <c r="Z9" s="114" t="str">
        <f>'Column Code'!$H$8</f>
        <v>FY26E</v>
      </c>
      <c r="AA9" s="112" t="str">
        <f>'Column Code'!$C$8</f>
        <v>FY21</v>
      </c>
      <c r="AB9" s="113" t="str">
        <f>'Column Code'!$D$8</f>
        <v>FY22</v>
      </c>
      <c r="AC9" s="113" t="str">
        <f>'Column Code'!$E$8</f>
        <v>FY23</v>
      </c>
      <c r="AD9" s="113" t="str">
        <f>'Column Code'!$F$8</f>
        <v>FY24</v>
      </c>
      <c r="AE9" s="113" t="str">
        <f>'Column Code'!$G$8</f>
        <v>FY25E</v>
      </c>
      <c r="AF9" s="114" t="str">
        <f>'Column Code'!$H$8</f>
        <v>FY26E</v>
      </c>
      <c r="AG9" s="112" t="str">
        <f>'Column Code'!$C$8</f>
        <v>FY21</v>
      </c>
      <c r="AH9" s="113" t="str">
        <f>'Column Code'!$D$8</f>
        <v>FY22</v>
      </c>
      <c r="AI9" s="113" t="str">
        <f>'Column Code'!$E$8</f>
        <v>FY23</v>
      </c>
      <c r="AJ9" s="113" t="str">
        <f>'Column Code'!$F$8</f>
        <v>FY24</v>
      </c>
      <c r="AK9" s="113" t="str">
        <f>'Column Code'!$G$8</f>
        <v>FY25E</v>
      </c>
      <c r="AL9" s="114" t="str">
        <f>'Column Code'!$H$8</f>
        <v>FY26E</v>
      </c>
      <c r="AM9" s="112" t="str">
        <f>'Column Code'!$C$8</f>
        <v>FY21</v>
      </c>
      <c r="AN9" s="113" t="str">
        <f>'Column Code'!$D$8</f>
        <v>FY22</v>
      </c>
      <c r="AO9" s="113" t="str">
        <f>'Column Code'!$E$8</f>
        <v>FY23</v>
      </c>
      <c r="AP9" s="113" t="str">
        <f>'Column Code'!$F$8</f>
        <v>FY24</v>
      </c>
      <c r="AQ9" s="113" t="str">
        <f>'Column Code'!$G$8</f>
        <v>FY25E</v>
      </c>
      <c r="AR9" s="114" t="str">
        <f>'Column Code'!$H$8</f>
        <v>FY26E</v>
      </c>
      <c r="AS9" s="112" t="str">
        <f>'Column Code'!$C$8</f>
        <v>FY21</v>
      </c>
      <c r="AT9" s="113" t="str">
        <f>'Column Code'!$D$8</f>
        <v>FY22</v>
      </c>
      <c r="AU9" s="113" t="str">
        <f>'Column Code'!$E$8</f>
        <v>FY23</v>
      </c>
      <c r="AV9" s="113" t="str">
        <f>'Column Code'!$F$8</f>
        <v>FY24</v>
      </c>
      <c r="AW9" s="113" t="str">
        <f>'Column Code'!$G$8</f>
        <v>FY25E</v>
      </c>
      <c r="AX9" s="114" t="str">
        <f>'Column Code'!$H$8</f>
        <v>FY26E</v>
      </c>
      <c r="AY9" s="112" t="str">
        <f>'Column Code'!$C$8</f>
        <v>FY21</v>
      </c>
      <c r="AZ9" s="113" t="str">
        <f>'Column Code'!$D$8</f>
        <v>FY22</v>
      </c>
      <c r="BA9" s="113" t="str">
        <f>'Column Code'!$E$8</f>
        <v>FY23</v>
      </c>
      <c r="BB9" s="113" t="str">
        <f>'Column Code'!$F$8</f>
        <v>FY24</v>
      </c>
      <c r="BC9" s="113" t="str">
        <f>'Column Code'!$G$8</f>
        <v>FY25E</v>
      </c>
      <c r="BD9" s="114" t="str">
        <f>'Column Code'!$H$8</f>
        <v>FY26E</v>
      </c>
      <c r="BE9" s="112" t="str">
        <f>'Column Code'!$C$8</f>
        <v>FY21</v>
      </c>
      <c r="BF9" s="113" t="str">
        <f>'Column Code'!$D$8</f>
        <v>FY22</v>
      </c>
      <c r="BG9" s="113" t="str">
        <f>'Column Code'!$E$8</f>
        <v>FY23</v>
      </c>
      <c r="BH9" s="113" t="str">
        <f>'Column Code'!$F$8</f>
        <v>FY24</v>
      </c>
      <c r="BI9" s="113" t="str">
        <f>'Column Code'!$G$8</f>
        <v>FY25E</v>
      </c>
      <c r="BJ9" s="114" t="str">
        <f>'Column Code'!$H$8</f>
        <v>FY26E</v>
      </c>
      <c r="BK9" s="112" t="str">
        <f>'Column Code'!$C$8</f>
        <v>FY21</v>
      </c>
      <c r="BL9" s="113" t="str">
        <f>'Column Code'!$D$8</f>
        <v>FY22</v>
      </c>
      <c r="BM9" s="113" t="str">
        <f>'Column Code'!$E$8</f>
        <v>FY23</v>
      </c>
      <c r="BN9" s="113" t="str">
        <f>'Column Code'!$F$8</f>
        <v>FY24</v>
      </c>
      <c r="BO9" s="113" t="str">
        <f>'Column Code'!$G$8</f>
        <v>FY25E</v>
      </c>
      <c r="BP9" s="114" t="str">
        <f>'Column Code'!$H$8</f>
        <v>FY26E</v>
      </c>
      <c r="BQ9" s="112" t="str">
        <f>'Column Code'!$C$8</f>
        <v>FY21</v>
      </c>
      <c r="BR9" s="113" t="str">
        <f>'Column Code'!$D$8</f>
        <v>FY22</v>
      </c>
      <c r="BS9" s="113" t="str">
        <f>'Column Code'!$E$8</f>
        <v>FY23</v>
      </c>
      <c r="BT9" s="113" t="str">
        <f>'Column Code'!$F$8</f>
        <v>FY24</v>
      </c>
      <c r="BU9" s="113" t="str">
        <f>'Column Code'!$G$8</f>
        <v>FY25E</v>
      </c>
      <c r="BV9" s="114" t="str">
        <f>'Column Code'!$H$8</f>
        <v>FY26E</v>
      </c>
      <c r="BW9" s="112" t="str">
        <f>'Column Code'!$C$8</f>
        <v>FY21</v>
      </c>
      <c r="BX9" s="113" t="str">
        <f>'Column Code'!$D$8</f>
        <v>FY22</v>
      </c>
      <c r="BY9" s="113" t="str">
        <f>'Column Code'!$E$8</f>
        <v>FY23</v>
      </c>
      <c r="BZ9" s="113" t="str">
        <f>'Column Code'!$F$8</f>
        <v>FY24</v>
      </c>
      <c r="CA9" s="113" t="str">
        <f>'Column Code'!$G$8</f>
        <v>FY25E</v>
      </c>
      <c r="CB9" s="114" t="str">
        <f>'Column Code'!$H$8</f>
        <v>FY26E</v>
      </c>
      <c r="CC9" s="112" t="str">
        <f>'Column Code'!$C$8</f>
        <v>FY21</v>
      </c>
      <c r="CD9" s="113" t="str">
        <f>'Column Code'!$D$8</f>
        <v>FY22</v>
      </c>
      <c r="CE9" s="113" t="str">
        <f>'Column Code'!$E$8</f>
        <v>FY23</v>
      </c>
      <c r="CF9" s="113" t="str">
        <f>'Column Code'!$F$8</f>
        <v>FY24</v>
      </c>
      <c r="CG9" s="113" t="str">
        <f>'Column Code'!$G$8</f>
        <v>FY25E</v>
      </c>
      <c r="CH9" s="114" t="str">
        <f>'Column Code'!$H$8</f>
        <v>FY26E</v>
      </c>
      <c r="CI9" s="112" t="str">
        <f>'Column Code'!$C$8</f>
        <v>FY21</v>
      </c>
      <c r="CJ9" s="113" t="str">
        <f>'Column Code'!$D$8</f>
        <v>FY22</v>
      </c>
      <c r="CK9" s="113" t="str">
        <f>'Column Code'!$E$8</f>
        <v>FY23</v>
      </c>
      <c r="CL9" s="113" t="str">
        <f>'Column Code'!$F$8</f>
        <v>FY24</v>
      </c>
      <c r="CM9" s="113" t="str">
        <f>'Column Code'!$G$8</f>
        <v>FY25E</v>
      </c>
      <c r="CN9" s="114" t="str">
        <f>'Column Code'!$H$8</f>
        <v>FY26E</v>
      </c>
      <c r="CO9" s="112" t="str">
        <f>'Column Code'!$C$8</f>
        <v>FY21</v>
      </c>
      <c r="CP9" s="113" t="str">
        <f>'Column Code'!$D$8</f>
        <v>FY22</v>
      </c>
      <c r="CQ9" s="113" t="str">
        <f>'Column Code'!$E$8</f>
        <v>FY23</v>
      </c>
      <c r="CR9" s="113" t="str">
        <f>'Column Code'!$F$8</f>
        <v>FY24</v>
      </c>
      <c r="CS9" s="113" t="str">
        <f>'Column Code'!$G$8</f>
        <v>FY25E</v>
      </c>
      <c r="CT9" s="114" t="str">
        <f>'Column Code'!$H$8</f>
        <v>FY26E</v>
      </c>
      <c r="CU9" s="112" t="str">
        <f>'Column Code'!$C$8</f>
        <v>FY21</v>
      </c>
      <c r="CV9" s="113" t="str">
        <f>'Column Code'!$D$8</f>
        <v>FY22</v>
      </c>
      <c r="CW9" s="113" t="str">
        <f>'Column Code'!$E$8</f>
        <v>FY23</v>
      </c>
      <c r="CX9" s="113" t="str">
        <f>'Column Code'!$F$8</f>
        <v>FY24</v>
      </c>
      <c r="CY9" s="113" t="str">
        <f>'Column Code'!$G$8</f>
        <v>FY25E</v>
      </c>
      <c r="CZ9" s="114" t="str">
        <f>'Column Code'!$H$8</f>
        <v>FY26E</v>
      </c>
      <c r="DA9" s="112" t="str">
        <f>'Column Code'!$C$8</f>
        <v>FY21</v>
      </c>
      <c r="DB9" s="113" t="str">
        <f>'Column Code'!$D$8</f>
        <v>FY22</v>
      </c>
      <c r="DC9" s="113" t="str">
        <f>'Column Code'!$E$8</f>
        <v>FY23</v>
      </c>
      <c r="DD9" s="113" t="str">
        <f>'Column Code'!$F$8</f>
        <v>FY24</v>
      </c>
      <c r="DE9" s="113" t="str">
        <f>'Column Code'!$G$8</f>
        <v>FY25E</v>
      </c>
      <c r="DF9" s="114" t="str">
        <f>'Column Code'!$H$8</f>
        <v>FY26E</v>
      </c>
      <c r="DG9" s="112" t="str">
        <f>'Column Code'!$C$8</f>
        <v>FY21</v>
      </c>
      <c r="DH9" s="113" t="str">
        <f>'Column Code'!$D$8</f>
        <v>FY22</v>
      </c>
      <c r="DI9" s="113" t="str">
        <f>'Column Code'!$E$8</f>
        <v>FY23</v>
      </c>
      <c r="DJ9" s="113" t="str">
        <f>'Column Code'!$F$8</f>
        <v>FY24</v>
      </c>
      <c r="DK9" s="113" t="str">
        <f>'Column Code'!$G$8</f>
        <v>FY25E</v>
      </c>
      <c r="DL9" s="114" t="str">
        <f>'Column Code'!$H$8</f>
        <v>FY26E</v>
      </c>
    </row>
    <row r="10" spans="2:16342" s="80" customFormat="1">
      <c r="B10" s="28" t="s">
        <v>322</v>
      </c>
      <c r="C10" s="83">
        <v>51807</v>
      </c>
      <c r="D10" s="84">
        <v>73885</v>
      </c>
      <c r="E10" s="84">
        <v>124109</v>
      </c>
      <c r="F10" s="84">
        <v>132555.01</v>
      </c>
      <c r="G10" s="84">
        <v>143662.48149999999</v>
      </c>
      <c r="H10" s="72">
        <v>152520.86000000002</v>
      </c>
      <c r="I10" s="83">
        <v>3972914</v>
      </c>
      <c r="J10" s="84">
        <v>4308433</v>
      </c>
      <c r="K10" s="84">
        <v>3927857</v>
      </c>
      <c r="L10" s="84">
        <v>4483141.67</v>
      </c>
      <c r="M10" s="84">
        <v>4969173.4420999996</v>
      </c>
      <c r="N10" s="72">
        <v>5429738.665639</v>
      </c>
      <c r="O10" s="83">
        <v>652248</v>
      </c>
      <c r="P10" s="84">
        <v>658092</v>
      </c>
      <c r="Q10" s="84">
        <v>912655</v>
      </c>
      <c r="R10" s="84">
        <v>1008338.3399999999</v>
      </c>
      <c r="S10" s="84">
        <v>1116144.2349</v>
      </c>
      <c r="T10" s="72">
        <v>1239753.2203870001</v>
      </c>
      <c r="U10" s="83">
        <v>5791539</v>
      </c>
      <c r="V10" s="84">
        <v>4944148</v>
      </c>
      <c r="W10" s="84">
        <v>5328545</v>
      </c>
      <c r="X10" s="84">
        <v>5605346.7000000002</v>
      </c>
      <c r="Y10" s="84">
        <v>6081297.7760000015</v>
      </c>
      <c r="Z10" s="72">
        <v>6547804.9354000017</v>
      </c>
      <c r="AA10" s="83">
        <v>706779</v>
      </c>
      <c r="AB10" s="84">
        <v>820248.02250000008</v>
      </c>
      <c r="AC10" s="84">
        <v>1105375.1980025</v>
      </c>
      <c r="AD10" s="84">
        <v>1238383.3928050001</v>
      </c>
      <c r="AE10" s="84">
        <v>1330054.6871182499</v>
      </c>
      <c r="AF10" s="72">
        <v>1424524.1687142674</v>
      </c>
      <c r="AG10" s="83">
        <v>1066890</v>
      </c>
      <c r="AH10" s="84">
        <v>1138485</v>
      </c>
      <c r="AI10" s="84">
        <v>1355421</v>
      </c>
      <c r="AJ10" s="84">
        <v>1272328.4300000002</v>
      </c>
      <c r="AK10" s="84">
        <v>1328153.5523999999</v>
      </c>
      <c r="AL10" s="72">
        <v>1386954.4633740003</v>
      </c>
      <c r="AM10" s="83">
        <v>575804</v>
      </c>
      <c r="AN10" s="84">
        <v>794596</v>
      </c>
      <c r="AO10" s="84">
        <v>1017627</v>
      </c>
      <c r="AP10" s="84">
        <v>1041723.6453</v>
      </c>
      <c r="AQ10" s="84">
        <v>1134925.652212</v>
      </c>
      <c r="AR10" s="72">
        <v>1217007.5291889203</v>
      </c>
      <c r="AS10" s="83">
        <v>3051861</v>
      </c>
      <c r="AT10" s="84">
        <v>3309173</v>
      </c>
      <c r="AU10" s="84">
        <v>3680189</v>
      </c>
      <c r="AV10" s="84">
        <v>4219126.5399999991</v>
      </c>
      <c r="AW10" s="84">
        <v>4725425.6183000002</v>
      </c>
      <c r="AX10" s="72">
        <v>5186011.807066001</v>
      </c>
      <c r="AY10" s="83"/>
      <c r="AZ10" s="84"/>
      <c r="BA10" s="84"/>
      <c r="BB10" s="84"/>
      <c r="BC10" s="84"/>
      <c r="BD10" s="72"/>
      <c r="BE10" s="83"/>
      <c r="BF10" s="84"/>
      <c r="BG10" s="84"/>
      <c r="BH10" s="84"/>
      <c r="BI10" s="84"/>
      <c r="BJ10" s="72"/>
      <c r="BK10" s="83"/>
      <c r="BL10" s="84"/>
      <c r="BM10" s="84"/>
      <c r="BN10" s="84"/>
      <c r="BO10" s="84"/>
      <c r="BP10" s="72"/>
      <c r="BQ10" s="83"/>
      <c r="BR10" s="84"/>
      <c r="BS10" s="84"/>
      <c r="BT10" s="84"/>
      <c r="BU10" s="84"/>
      <c r="BV10" s="72"/>
      <c r="BW10" s="83"/>
      <c r="BX10" s="84"/>
      <c r="BY10" s="84"/>
      <c r="BZ10" s="84"/>
      <c r="CA10" s="84"/>
      <c r="CB10" s="72"/>
      <c r="CC10" s="83"/>
      <c r="CD10" s="84"/>
      <c r="CE10" s="84"/>
      <c r="CF10" s="84"/>
      <c r="CG10" s="84"/>
      <c r="CH10" s="72"/>
      <c r="CI10" s="83"/>
      <c r="CJ10" s="84"/>
      <c r="CK10" s="84"/>
      <c r="CL10" s="84"/>
      <c r="CM10" s="84"/>
      <c r="CN10" s="72"/>
      <c r="CO10" s="83"/>
      <c r="CP10" s="84"/>
      <c r="CQ10" s="84"/>
      <c r="CR10" s="84"/>
      <c r="CS10" s="84"/>
      <c r="CT10" s="72"/>
      <c r="CU10" s="83"/>
      <c r="CV10" s="84"/>
      <c r="CW10" s="84"/>
      <c r="CX10" s="84"/>
      <c r="CY10" s="84"/>
      <c r="CZ10" s="72"/>
      <c r="DA10" s="83"/>
      <c r="DB10" s="84"/>
      <c r="DC10" s="84"/>
      <c r="DD10" s="84"/>
      <c r="DE10" s="84"/>
      <c r="DF10" s="72"/>
      <c r="DG10" s="83"/>
      <c r="DH10" s="84"/>
      <c r="DI10" s="84"/>
      <c r="DJ10" s="84"/>
      <c r="DK10" s="84"/>
      <c r="DL10" s="72"/>
    </row>
    <row r="11" spans="2:16342" s="76" customFormat="1">
      <c r="B11" s="213" t="s">
        <v>323</v>
      </c>
      <c r="C11" s="83"/>
      <c r="D11" s="86">
        <f t="shared" ref="D11" si="8">IF(OR(C10&lt;0,D10&lt;0),"NM",IF(ISERROR((D10/C10*100-100)),"NA",(D10/C10*100-100)))</f>
        <v>42.615862721253876</v>
      </c>
      <c r="E11" s="86">
        <f t="shared" ref="E11" si="9">IF(OR(D10&lt;0,E10&lt;0),"NM",IF(ISERROR((E10/D10*100-100)),"NA",(E10/D10*100-100)))</f>
        <v>67.975908506462758</v>
      </c>
      <c r="F11" s="86">
        <f t="shared" ref="F11:H11" si="10">IF(OR(E10&lt;0,F10&lt;0),"NM",IF(ISERROR((F10/E10*100-100)),"NA",(F10/E10*100-100)))</f>
        <v>6.805316294547552</v>
      </c>
      <c r="G11" s="86">
        <f t="shared" si="10"/>
        <v>8.3795184354027725</v>
      </c>
      <c r="H11" s="87">
        <f t="shared" si="10"/>
        <v>6.1661043353201705</v>
      </c>
      <c r="I11" s="83"/>
      <c r="J11" s="86">
        <f t="shared" ref="J11" si="11">IF(OR(I10&lt;0,J10&lt;0),"NM",IF(ISERROR((J10/I10*100-100)),"NA",(J10/I10*100-100)))</f>
        <v>8.4451614104911386</v>
      </c>
      <c r="K11" s="86">
        <f t="shared" ref="K11" si="12">IF(OR(J10&lt;0,K10&lt;0),"NM",IF(ISERROR((K10/J10*100-100)),"NA",(K10/J10*100-100)))</f>
        <v>-8.8332811488538852</v>
      </c>
      <c r="L11" s="86">
        <f t="shared" ref="L11" si="13">IF(OR(K10&lt;0,L10&lt;0),"NM",IF(ISERROR((L10/K10*100-100)),"NA",(L10/K10*100-100)))</f>
        <v>14.137089766760852</v>
      </c>
      <c r="M11" s="86">
        <f t="shared" ref="M11" si="14">IF(OR(L10&lt;0,M10&lt;0),"NM",IF(ISERROR((M10/L10*100-100)),"NA",(M10/L10*100-100)))</f>
        <v>10.841320838741183</v>
      </c>
      <c r="N11" s="87">
        <f t="shared" ref="N11" si="15">IF(OR(M10&lt;0,N10&lt;0),"NM",IF(ISERROR((N10/M10*100-100)),"NA",(N10/M10*100-100)))</f>
        <v>9.2684473364721782</v>
      </c>
      <c r="O11" s="83"/>
      <c r="P11" s="86">
        <f t="shared" ref="P11" si="16">IF(OR(O10&lt;0,P10&lt;0),"NM",IF(ISERROR((P10/O10*100-100)),"NA",(P10/O10*100-100)))</f>
        <v>0.89597821687456758</v>
      </c>
      <c r="Q11" s="86">
        <f t="shared" ref="Q11" si="17">IF(OR(P10&lt;0,Q10&lt;0),"NM",IF(ISERROR((Q10/P10*100-100)),"NA",(Q10/P10*100-100)))</f>
        <v>38.681977595837679</v>
      </c>
      <c r="R11" s="86">
        <f t="shared" ref="R11" si="18">IF(OR(Q10&lt;0,R10&lt;0),"NM",IF(ISERROR((R10/Q10*100-100)),"NA",(R10/Q10*100-100)))</f>
        <v>10.484064624639089</v>
      </c>
      <c r="S11" s="86">
        <f t="shared" ref="S11" si="19">IF(OR(R10&lt;0,S10&lt;0),"NM",IF(ISERROR((S10/R10*100-100)),"NA",(S10/R10*100-100)))</f>
        <v>10.691440622995671</v>
      </c>
      <c r="T11" s="87">
        <f t="shared" ref="T11" si="20">IF(OR(S10&lt;0,T10&lt;0),"NM",IF(ISERROR((T10/S10*100-100)),"NA",(T10/S10*100-100)))</f>
        <v>11.074642651186977</v>
      </c>
      <c r="U11" s="83"/>
      <c r="V11" s="86">
        <f t="shared" ref="V11" si="21">IF(OR(U10&lt;0,V10&lt;0),"NM",IF(ISERROR((V10/U10*100-100)),"NA",(V10/U10*100-100)))</f>
        <v>-14.631534036117159</v>
      </c>
      <c r="W11" s="86">
        <f t="shared" ref="W11" si="22">IF(OR(V10&lt;0,W10&lt;0),"NM",IF(ISERROR((W10/V10*100-100)),"NA",(W10/V10*100-100)))</f>
        <v>7.7747874861351107</v>
      </c>
      <c r="X11" s="86">
        <f t="shared" ref="X11" si="23">IF(OR(W10&lt;0,X10&lt;0),"NM",IF(ISERROR((X10/W10*100-100)),"NA",(X10/W10*100-100)))</f>
        <v>5.194695737767077</v>
      </c>
      <c r="Y11" s="86">
        <f t="shared" ref="Y11" si="24">IF(OR(X10&lt;0,Y10&lt;0),"NM",IF(ISERROR((Y10/X10*100-100)),"NA",(Y10/X10*100-100)))</f>
        <v>8.491019404740868</v>
      </c>
      <c r="Z11" s="87">
        <f t="shared" ref="Z11" si="25">IF(OR(Y10&lt;0,Z10&lt;0),"NM",IF(ISERROR((Z10/Y10*100-100)),"NA",(Z10/Y10*100-100)))</f>
        <v>7.6711777088285658</v>
      </c>
      <c r="AA11" s="83"/>
      <c r="AB11" s="86">
        <f t="shared" ref="AB11" si="26">IF(OR(AA10&lt;0,AB10&lt;0),"NM",IF(ISERROR((AB10/AA10*100-100)),"NA",(AB10/AA10*100-100)))</f>
        <v>16.054385104820625</v>
      </c>
      <c r="AC11" s="86">
        <f t="shared" ref="AC11" si="27">IF(OR(AB10&lt;0,AC10&lt;0),"NM",IF(ISERROR((AC10/AB10*100-100)),"NA",(AC10/AB10*100-100)))</f>
        <v>34.761092703822982</v>
      </c>
      <c r="AD11" s="86">
        <f t="shared" ref="AD11" si="28">IF(OR(AC10&lt;0,AD10&lt;0),"NM",IF(ISERROR((AD10/AC10*100-100)),"NA",(AD10/AC10*100-100)))</f>
        <v>12.032855001890439</v>
      </c>
      <c r="AE11" s="86">
        <f t="shared" ref="AE11" si="29">IF(OR(AD10&lt;0,AE10&lt;0),"NM",IF(ISERROR((AE10/AD10*100-100)),"NA",(AE10/AD10*100-100)))</f>
        <v>7.4024970655985385</v>
      </c>
      <c r="AF11" s="87">
        <f t="shared" ref="AF11" si="30">IF(OR(AE10&lt;0,AF10&lt;0),"NM",IF(ISERROR((AF10/AE10*100-100)),"NA",(AF10/AE10*100-100)))</f>
        <v>7.1026764922500263</v>
      </c>
      <c r="AG11" s="83"/>
      <c r="AH11" s="86">
        <f t="shared" ref="AH11" si="31">IF(OR(AG10&lt;0,AH10&lt;0),"NM",IF(ISERROR((AH10/AG10*100-100)),"NA",(AH10/AG10*100-100)))</f>
        <v>6.7106262126367398</v>
      </c>
      <c r="AI11" s="86">
        <f t="shared" ref="AI11" si="32">IF(OR(AH10&lt;0,AI10&lt;0),"NM",IF(ISERROR((AI10/AH10*100-100)),"NA",(AI10/AH10*100-100)))</f>
        <v>19.05479650588282</v>
      </c>
      <c r="AJ11" s="86">
        <f t="shared" ref="AJ11" si="33">IF(OR(AI10&lt;0,AJ10&lt;0),"NM",IF(ISERROR((AJ10/AI10*100-100)),"NA",(AJ10/AI10*100-100)))</f>
        <v>-6.1303882705078223</v>
      </c>
      <c r="AK11" s="86">
        <f t="shared" ref="AK11" si="34">IF(OR(AJ10&lt;0,AK10&lt;0),"NM",IF(ISERROR((AK10/AJ10*100-100)),"NA",(AK10/AJ10*100-100)))</f>
        <v>4.3876345984031673</v>
      </c>
      <c r="AL11" s="87">
        <f t="shared" ref="AL11" si="35">IF(OR(AK10&lt;0,AL10&lt;0),"NM",IF(ISERROR((AL10/AK10*100-100)),"NA",(AL10/AK10*100-100)))</f>
        <v>4.4272675300040447</v>
      </c>
      <c r="AM11" s="83"/>
      <c r="AN11" s="86">
        <f t="shared" ref="AN11" si="36">IF(OR(AM10&lt;0,AN10&lt;0),"NM",IF(ISERROR((AN10/AM10*100-100)),"NA",(AN10/AM10*100-100)))</f>
        <v>37.997651978798331</v>
      </c>
      <c r="AO11" s="86">
        <f t="shared" ref="AO11" si="37">IF(OR(AN10&lt;0,AO10&lt;0),"NM",IF(ISERROR((AO10/AN10*100-100)),"NA",(AO10/AN10*100-100)))</f>
        <v>28.068477565958062</v>
      </c>
      <c r="AP11" s="86">
        <f t="shared" ref="AP11" si="38">IF(OR(AO10&lt;0,AP10&lt;0),"NM",IF(ISERROR((AP10/AO10*100-100)),"NA",(AP10/AO10*100-100)))</f>
        <v>2.3679251140152502</v>
      </c>
      <c r="AQ11" s="86">
        <f t="shared" ref="AQ11" si="39">IF(OR(AP10&lt;0,AQ10&lt;0),"NM",IF(ISERROR((AQ10/AP10*100-100)),"NA",(AQ10/AP10*100-100)))</f>
        <v>8.9469032725238122</v>
      </c>
      <c r="AR11" s="87">
        <f t="shared" ref="AR11" si="40">IF(OR(AQ10&lt;0,AR10&lt;0),"NM",IF(ISERROR((AR10/AQ10*100-100)),"NA",(AR10/AQ10*100-100)))</f>
        <v>7.232357187181421</v>
      </c>
      <c r="AS11" s="83"/>
      <c r="AT11" s="86">
        <f t="shared" ref="AT11" si="41">IF(OR(AS10&lt;0,AT10&lt;0),"NM",IF(ISERROR((AT10/AS10*100-100)),"NA",(AT10/AS10*100-100)))</f>
        <v>8.4313145323460077</v>
      </c>
      <c r="AU11" s="86">
        <f t="shared" ref="AU11" si="42">IF(OR(AT10&lt;0,AU10&lt;0),"NM",IF(ISERROR((AU10/AT10*100-100)),"NA",(AU10/AT10*100-100)))</f>
        <v>11.211743840530545</v>
      </c>
      <c r="AV11" s="86">
        <f t="shared" ref="AV11" si="43">IF(OR(AU10&lt;0,AV10&lt;0),"NM",IF(ISERROR((AV10/AU10*100-100)),"NA",(AV10/AU10*100-100)))</f>
        <v>14.64428973620646</v>
      </c>
      <c r="AW11" s="86">
        <f t="shared" ref="AW11" si="44">IF(OR(AV10&lt;0,AW10&lt;0),"NM",IF(ISERROR((AW10/AV10*100-100)),"NA",(AW10/AV10*100-100)))</f>
        <v>12.000092282133863</v>
      </c>
      <c r="AX11" s="87">
        <f t="shared" ref="AX11" si="45">IF(OR(AW10&lt;0,AX10&lt;0),"NM",IF(ISERROR((AX10/AW10*100-100)),"NA",(AX10/AW10*100-100)))</f>
        <v>9.7469778591435983</v>
      </c>
      <c r="AY11" s="83"/>
      <c r="AZ11" s="86"/>
      <c r="BA11" s="86"/>
      <c r="BB11" s="86"/>
      <c r="BC11" s="86"/>
      <c r="BD11" s="87"/>
      <c r="BE11" s="83"/>
      <c r="BF11" s="86"/>
      <c r="BG11" s="86"/>
      <c r="BH11" s="86"/>
      <c r="BI11" s="86"/>
      <c r="BJ11" s="87"/>
      <c r="BK11" s="83"/>
      <c r="BL11" s="86"/>
      <c r="BM11" s="86"/>
      <c r="BN11" s="86"/>
      <c r="BO11" s="86"/>
      <c r="BP11" s="87"/>
      <c r="BQ11" s="83"/>
      <c r="BR11" s="86"/>
      <c r="BS11" s="86"/>
      <c r="BT11" s="86"/>
      <c r="BU11" s="86"/>
      <c r="BV11" s="87"/>
      <c r="BW11" s="83"/>
      <c r="BX11" s="86"/>
      <c r="BY11" s="86"/>
      <c r="BZ11" s="86"/>
      <c r="CA11" s="86"/>
      <c r="CB11" s="87"/>
      <c r="CC11" s="83"/>
      <c r="CD11" s="86"/>
      <c r="CE11" s="86"/>
      <c r="CF11" s="86"/>
      <c r="CG11" s="86"/>
      <c r="CH11" s="87"/>
      <c r="CI11" s="83"/>
      <c r="CJ11" s="86"/>
      <c r="CK11" s="86"/>
      <c r="CL11" s="86"/>
      <c r="CM11" s="86"/>
      <c r="CN11" s="87"/>
      <c r="CO11" s="83"/>
      <c r="CP11" s="86"/>
      <c r="CQ11" s="86"/>
      <c r="CR11" s="86"/>
      <c r="CS11" s="86"/>
      <c r="CT11" s="87"/>
      <c r="CU11" s="83"/>
      <c r="CV11" s="86"/>
      <c r="CW11" s="86"/>
      <c r="CX11" s="86"/>
      <c r="CY11" s="86"/>
      <c r="CZ11" s="87"/>
      <c r="DA11" s="83"/>
      <c r="DB11" s="86"/>
      <c r="DC11" s="86"/>
      <c r="DD11" s="86"/>
      <c r="DE11" s="86"/>
      <c r="DF11" s="87"/>
      <c r="DG11" s="83"/>
      <c r="DH11" s="86"/>
      <c r="DI11" s="86"/>
      <c r="DJ11" s="86"/>
      <c r="DK11" s="86"/>
      <c r="DL11" s="87"/>
      <c r="DM11" s="80"/>
      <c r="DN11" s="80"/>
      <c r="DO11" s="80"/>
      <c r="DP11" s="80"/>
      <c r="DQ11" s="80"/>
      <c r="DR11" s="80"/>
      <c r="DS11" s="80"/>
      <c r="DT11" s="80"/>
      <c r="DU11" s="80"/>
      <c r="DV11" s="80"/>
      <c r="DW11" s="80"/>
      <c r="DX11" s="80"/>
      <c r="DY11" s="80"/>
      <c r="DZ11" s="80"/>
      <c r="EA11" s="80"/>
      <c r="EB11" s="80"/>
      <c r="EC11" s="80"/>
      <c r="ED11" s="80"/>
      <c r="EE11" s="80"/>
      <c r="EF11" s="80"/>
      <c r="EG11" s="80"/>
      <c r="EH11" s="80"/>
      <c r="EI11" s="80"/>
      <c r="EJ11" s="80"/>
      <c r="EK11" s="80"/>
      <c r="EL11" s="80"/>
      <c r="EM11" s="80"/>
      <c r="EN11" s="80"/>
      <c r="EO11" s="80"/>
      <c r="EP11" s="80"/>
      <c r="EQ11" s="80"/>
      <c r="ER11" s="80"/>
      <c r="ES11" s="80"/>
      <c r="ET11" s="80"/>
      <c r="EU11" s="80"/>
      <c r="EV11" s="80"/>
      <c r="EW11" s="80"/>
      <c r="EX11" s="80"/>
      <c r="EY11" s="80"/>
      <c r="EZ11" s="80"/>
      <c r="FA11" s="80"/>
      <c r="FB11" s="80"/>
      <c r="FC11" s="80"/>
      <c r="FD11" s="80"/>
      <c r="FE11" s="80"/>
      <c r="FF11" s="80"/>
      <c r="FG11" s="80"/>
      <c r="FH11" s="80"/>
      <c r="FI11" s="80"/>
      <c r="FJ11" s="80"/>
      <c r="FK11" s="80"/>
      <c r="FL11" s="80"/>
      <c r="FM11" s="80"/>
      <c r="FN11" s="80"/>
      <c r="FO11" s="80"/>
      <c r="FP11" s="80"/>
      <c r="FQ11" s="80"/>
      <c r="FR11" s="80"/>
      <c r="FS11" s="80"/>
      <c r="FT11" s="80"/>
      <c r="FU11" s="80"/>
      <c r="FV11" s="80"/>
      <c r="FW11" s="80"/>
      <c r="FX11" s="80"/>
      <c r="FY11" s="80"/>
      <c r="FZ11" s="80"/>
      <c r="GA11" s="80"/>
      <c r="GB11" s="80"/>
      <c r="GC11" s="80"/>
      <c r="GD11" s="80"/>
      <c r="GE11" s="80"/>
      <c r="GF11" s="80"/>
      <c r="GG11" s="80"/>
      <c r="GH11" s="80"/>
      <c r="GI11" s="80"/>
      <c r="GJ11" s="80"/>
      <c r="GK11" s="80"/>
      <c r="GL11" s="80"/>
      <c r="GM11" s="80"/>
      <c r="GN11" s="80"/>
      <c r="GO11" s="80"/>
      <c r="GP11" s="80"/>
      <c r="GQ11" s="80"/>
      <c r="GR11" s="80"/>
      <c r="GS11" s="80"/>
      <c r="GT11" s="80"/>
      <c r="GU11" s="80"/>
      <c r="GV11" s="80"/>
      <c r="GW11" s="80"/>
      <c r="GX11" s="80"/>
      <c r="GY11" s="80"/>
      <c r="GZ11" s="80"/>
      <c r="HA11" s="80"/>
      <c r="HB11" s="80"/>
      <c r="HC11" s="80"/>
      <c r="HD11" s="80"/>
      <c r="HE11" s="80"/>
      <c r="HF11" s="80"/>
      <c r="HG11" s="80"/>
      <c r="HH11" s="80"/>
      <c r="HI11" s="80"/>
      <c r="HJ11" s="80"/>
      <c r="HK11" s="80"/>
      <c r="HL11" s="80"/>
      <c r="HM11" s="80"/>
      <c r="HN11" s="80"/>
      <c r="HO11" s="80"/>
      <c r="HP11" s="80"/>
      <c r="HQ11" s="80"/>
      <c r="HR11" s="80"/>
      <c r="HS11" s="80"/>
      <c r="HT11" s="80"/>
      <c r="HU11" s="80"/>
      <c r="HV11" s="80"/>
      <c r="HW11" s="80"/>
      <c r="HX11" s="80"/>
      <c r="HY11" s="80"/>
      <c r="HZ11" s="80"/>
      <c r="IA11" s="80"/>
      <c r="IB11" s="80"/>
      <c r="IC11" s="80"/>
      <c r="ID11" s="80"/>
      <c r="IE11" s="80"/>
      <c r="IF11" s="80"/>
      <c r="IG11" s="80"/>
      <c r="IH11" s="80"/>
      <c r="II11" s="80"/>
      <c r="IJ11" s="80"/>
      <c r="IK11" s="80"/>
      <c r="IL11" s="80"/>
      <c r="IM11" s="80"/>
      <c r="IN11" s="80"/>
      <c r="IO11" s="80"/>
      <c r="IP11" s="80"/>
      <c r="IQ11" s="80"/>
      <c r="IR11" s="80"/>
      <c r="IS11" s="80"/>
      <c r="IT11" s="80"/>
      <c r="IU11" s="80"/>
      <c r="IV11" s="80"/>
      <c r="IW11" s="80"/>
      <c r="IX11" s="80"/>
      <c r="IY11" s="80"/>
      <c r="IZ11" s="80"/>
      <c r="JA11" s="80"/>
      <c r="JB11" s="80"/>
      <c r="JC11" s="80"/>
      <c r="JD11" s="80"/>
      <c r="JE11" s="80"/>
      <c r="JF11" s="80"/>
      <c r="JG11" s="80"/>
      <c r="JH11" s="80"/>
      <c r="JI11" s="80"/>
      <c r="JJ11" s="80"/>
      <c r="JK11" s="80"/>
      <c r="JL11" s="80"/>
      <c r="JM11" s="80"/>
      <c r="JN11" s="80"/>
      <c r="JO11" s="80"/>
      <c r="JP11" s="80"/>
      <c r="JQ11" s="80"/>
      <c r="JR11" s="80"/>
      <c r="JS11" s="80"/>
      <c r="JT11" s="80"/>
      <c r="JU11" s="80"/>
      <c r="JV11" s="80"/>
      <c r="JW11" s="80"/>
      <c r="JX11" s="80"/>
      <c r="JY11" s="80"/>
      <c r="JZ11" s="80"/>
      <c r="KA11" s="80"/>
      <c r="KB11" s="80"/>
      <c r="KC11" s="80"/>
      <c r="KD11" s="80"/>
      <c r="KE11" s="80"/>
      <c r="KF11" s="80"/>
      <c r="KG11" s="80"/>
      <c r="KH11" s="80"/>
      <c r="KI11" s="80"/>
      <c r="KJ11" s="80"/>
      <c r="KK11" s="80"/>
      <c r="KL11" s="80"/>
      <c r="KM11" s="80"/>
      <c r="KN11" s="80"/>
      <c r="KO11" s="80"/>
      <c r="KP11" s="80"/>
      <c r="KQ11" s="80"/>
      <c r="KR11" s="80"/>
      <c r="KS11" s="80"/>
      <c r="KT11" s="80"/>
      <c r="KU11" s="80"/>
      <c r="KV11" s="80"/>
      <c r="KW11" s="80"/>
      <c r="KX11" s="80"/>
      <c r="KY11" s="80"/>
      <c r="KZ11" s="80"/>
      <c r="LA11" s="80"/>
      <c r="LB11" s="80"/>
      <c r="LC11" s="80"/>
      <c r="LD11" s="80"/>
      <c r="LE11" s="80"/>
      <c r="LF11" s="80"/>
      <c r="LG11" s="80"/>
      <c r="LH11" s="80"/>
      <c r="LI11" s="80"/>
      <c r="LJ11" s="80"/>
      <c r="LK11" s="80"/>
      <c r="LL11" s="80"/>
      <c r="LM11" s="80"/>
      <c r="LN11" s="80"/>
      <c r="LO11" s="80"/>
      <c r="LP11" s="80"/>
      <c r="LQ11" s="80"/>
      <c r="LR11" s="80"/>
      <c r="LS11" s="80"/>
      <c r="LT11" s="80"/>
      <c r="LU11" s="80"/>
      <c r="LV11" s="80"/>
      <c r="LW11" s="80"/>
      <c r="LX11" s="80"/>
      <c r="LY11" s="80"/>
      <c r="LZ11" s="80"/>
      <c r="MA11" s="80"/>
      <c r="MB11" s="80"/>
      <c r="MC11" s="80"/>
      <c r="MD11" s="80"/>
      <c r="ME11" s="80"/>
      <c r="MF11" s="80"/>
      <c r="MG11" s="80"/>
      <c r="MH11" s="80"/>
      <c r="MI11" s="80"/>
      <c r="MJ11" s="80"/>
      <c r="MK11" s="80"/>
      <c r="ML11" s="80"/>
      <c r="MM11" s="80"/>
      <c r="MN11" s="80"/>
      <c r="MO11" s="80"/>
      <c r="MP11" s="80"/>
      <c r="MQ11" s="80"/>
      <c r="MR11" s="80"/>
      <c r="MS11" s="80"/>
      <c r="MT11" s="80"/>
      <c r="MU11" s="80"/>
      <c r="MV11" s="80"/>
      <c r="MW11" s="80"/>
      <c r="MX11" s="80"/>
      <c r="MY11" s="80"/>
      <c r="MZ11" s="80"/>
      <c r="NA11" s="80"/>
      <c r="NB11" s="80"/>
      <c r="NC11" s="80"/>
      <c r="ND11" s="80"/>
      <c r="NE11" s="80"/>
      <c r="NF11" s="80"/>
      <c r="NG11" s="80"/>
      <c r="NH11" s="80"/>
      <c r="NI11" s="80"/>
      <c r="NJ11" s="80"/>
      <c r="NK11" s="80"/>
      <c r="NL11" s="80"/>
      <c r="NM11" s="80"/>
      <c r="NN11" s="80"/>
      <c r="NO11" s="80"/>
      <c r="NP11" s="80"/>
      <c r="NQ11" s="80"/>
      <c r="NR11" s="80"/>
      <c r="NS11" s="80"/>
      <c r="NT11" s="80"/>
      <c r="NU11" s="80"/>
      <c r="NV11" s="80"/>
      <c r="NW11" s="80"/>
      <c r="NX11" s="80"/>
      <c r="NY11" s="80"/>
      <c r="NZ11" s="80"/>
      <c r="OA11" s="80"/>
      <c r="OB11" s="80"/>
      <c r="OC11" s="80"/>
      <c r="OD11" s="80"/>
      <c r="OE11" s="80"/>
      <c r="OF11" s="80"/>
      <c r="OG11" s="80"/>
      <c r="OH11" s="80"/>
      <c r="OI11" s="80"/>
      <c r="OJ11" s="80"/>
      <c r="OK11" s="80"/>
      <c r="OL11" s="80"/>
      <c r="OM11" s="80"/>
      <c r="ON11" s="80"/>
      <c r="OO11" s="80"/>
      <c r="OP11" s="80"/>
      <c r="OQ11" s="80"/>
      <c r="OR11" s="80"/>
      <c r="OS11" s="80"/>
      <c r="OT11" s="80"/>
      <c r="OU11" s="80"/>
      <c r="OV11" s="80"/>
      <c r="OW11" s="80"/>
      <c r="OX11" s="80"/>
      <c r="OY11" s="80"/>
      <c r="OZ11" s="80"/>
      <c r="PA11" s="80"/>
      <c r="PB11" s="80"/>
      <c r="PC11" s="80"/>
      <c r="PD11" s="80"/>
      <c r="PE11" s="80"/>
      <c r="PF11" s="80"/>
      <c r="PG11" s="80"/>
      <c r="PH11" s="80"/>
      <c r="PI11" s="80"/>
      <c r="PJ11" s="80"/>
      <c r="PK11" s="80"/>
      <c r="PL11" s="80"/>
      <c r="PM11" s="80"/>
      <c r="PN11" s="80"/>
      <c r="PO11" s="80"/>
      <c r="PP11" s="80"/>
      <c r="PQ11" s="80"/>
      <c r="PR11" s="80"/>
      <c r="PS11" s="80"/>
      <c r="PT11" s="80"/>
      <c r="PU11" s="80"/>
      <c r="PV11" s="80"/>
      <c r="PW11" s="80"/>
      <c r="PX11" s="80"/>
      <c r="PY11" s="80"/>
      <c r="PZ11" s="80"/>
      <c r="QA11" s="80"/>
      <c r="QB11" s="80"/>
      <c r="QC11" s="80"/>
      <c r="QD11" s="80"/>
      <c r="QE11" s="80"/>
      <c r="QF11" s="80"/>
      <c r="QG11" s="80"/>
      <c r="QH11" s="80"/>
      <c r="QI11" s="80"/>
      <c r="QJ11" s="80"/>
      <c r="QK11" s="80"/>
      <c r="QL11" s="80"/>
      <c r="QM11" s="80"/>
      <c r="QN11" s="80"/>
      <c r="QO11" s="80"/>
      <c r="QP11" s="80"/>
      <c r="QQ11" s="80"/>
      <c r="QR11" s="80"/>
      <c r="QS11" s="80"/>
      <c r="QT11" s="80"/>
      <c r="QU11" s="80"/>
      <c r="QV11" s="80"/>
      <c r="QW11" s="80"/>
      <c r="QX11" s="80"/>
      <c r="QY11" s="80"/>
      <c r="QZ11" s="80"/>
      <c r="RA11" s="80"/>
      <c r="RB11" s="80"/>
      <c r="RC11" s="80"/>
      <c r="RD11" s="80"/>
      <c r="RE11" s="80"/>
      <c r="RF11" s="80"/>
      <c r="RG11" s="80"/>
      <c r="RH11" s="80"/>
      <c r="RI11" s="80"/>
      <c r="RJ11" s="80"/>
      <c r="RK11" s="80"/>
      <c r="RL11" s="80"/>
      <c r="RM11" s="80"/>
      <c r="RN11" s="80"/>
      <c r="RO11" s="80"/>
      <c r="RP11" s="80"/>
      <c r="RQ11" s="80"/>
      <c r="RR11" s="80"/>
      <c r="RS11" s="80"/>
      <c r="RT11" s="80"/>
      <c r="RU11" s="80"/>
      <c r="RV11" s="80"/>
      <c r="RW11" s="80"/>
      <c r="RX11" s="80"/>
      <c r="RY11" s="80"/>
      <c r="RZ11" s="80"/>
      <c r="SA11" s="80"/>
      <c r="SB11" s="80"/>
      <c r="SC11" s="80"/>
      <c r="SD11" s="80"/>
      <c r="SE11" s="80"/>
      <c r="SF11" s="80"/>
      <c r="SG11" s="80"/>
      <c r="SH11" s="80"/>
      <c r="SI11" s="80"/>
      <c r="SJ11" s="80"/>
      <c r="SK11" s="80"/>
      <c r="SL11" s="80"/>
      <c r="SM11" s="80"/>
      <c r="SN11" s="80"/>
      <c r="SO11" s="80"/>
      <c r="SP11" s="80"/>
      <c r="SQ11" s="80"/>
      <c r="SR11" s="80"/>
      <c r="SS11" s="80"/>
      <c r="ST11" s="80"/>
      <c r="SU11" s="80"/>
      <c r="SV11" s="80"/>
      <c r="SW11" s="80"/>
      <c r="SX11" s="80"/>
      <c r="SY11" s="80"/>
      <c r="SZ11" s="80"/>
      <c r="TA11" s="80"/>
      <c r="TB11" s="80"/>
      <c r="TC11" s="80"/>
      <c r="TD11" s="80"/>
      <c r="TE11" s="80"/>
      <c r="TF11" s="80"/>
      <c r="TG11" s="80"/>
      <c r="TH11" s="80"/>
      <c r="TI11" s="80"/>
      <c r="TJ11" s="80"/>
      <c r="TK11" s="80"/>
      <c r="TL11" s="80"/>
      <c r="TM11" s="80"/>
      <c r="TN11" s="80"/>
      <c r="TO11" s="80"/>
      <c r="TP11" s="80"/>
      <c r="TQ11" s="80"/>
      <c r="TR11" s="80"/>
      <c r="TS11" s="80"/>
      <c r="TT11" s="80"/>
      <c r="TU11" s="80"/>
      <c r="TV11" s="80"/>
      <c r="TW11" s="80"/>
      <c r="TX11" s="80"/>
      <c r="TY11" s="80"/>
      <c r="TZ11" s="80"/>
      <c r="UA11" s="80"/>
      <c r="UB11" s="80"/>
      <c r="UC11" s="80"/>
      <c r="UD11" s="80"/>
      <c r="UE11" s="80"/>
      <c r="UF11" s="80"/>
      <c r="UG11" s="80"/>
      <c r="UH11" s="80"/>
      <c r="UI11" s="80"/>
      <c r="UJ11" s="80"/>
      <c r="UK11" s="80"/>
      <c r="UL11" s="80"/>
      <c r="UM11" s="80"/>
      <c r="UN11" s="80"/>
      <c r="UO11" s="80"/>
      <c r="UP11" s="80"/>
      <c r="UQ11" s="80"/>
      <c r="UR11" s="80"/>
      <c r="US11" s="80"/>
      <c r="UT11" s="80"/>
      <c r="UU11" s="80"/>
      <c r="UV11" s="80"/>
      <c r="UW11" s="80"/>
      <c r="UX11" s="80"/>
      <c r="UY11" s="80"/>
      <c r="UZ11" s="80"/>
      <c r="VA11" s="80"/>
      <c r="VB11" s="80"/>
      <c r="VC11" s="80"/>
      <c r="VD11" s="80"/>
      <c r="VE11" s="80"/>
      <c r="VF11" s="80"/>
      <c r="VG11" s="80"/>
      <c r="VH11" s="80"/>
      <c r="VI11" s="80"/>
      <c r="VJ11" s="80"/>
      <c r="VK11" s="80"/>
      <c r="VL11" s="80"/>
      <c r="VM11" s="80"/>
      <c r="VN11" s="80"/>
      <c r="VO11" s="80"/>
      <c r="VP11" s="80"/>
      <c r="VQ11" s="80"/>
      <c r="VR11" s="80"/>
      <c r="VS11" s="80"/>
      <c r="VT11" s="80"/>
      <c r="VU11" s="80"/>
      <c r="VV11" s="80"/>
      <c r="VW11" s="80"/>
      <c r="VX11" s="80"/>
      <c r="VY11" s="80"/>
      <c r="VZ11" s="80"/>
      <c r="WA11" s="80"/>
      <c r="WB11" s="80"/>
      <c r="WC11" s="80"/>
      <c r="WD11" s="80"/>
      <c r="WE11" s="80"/>
      <c r="WF11" s="80"/>
      <c r="WG11" s="80"/>
      <c r="WH11" s="80"/>
      <c r="WI11" s="80"/>
      <c r="WJ11" s="80"/>
      <c r="WK11" s="80"/>
      <c r="WL11" s="80"/>
      <c r="WM11" s="80"/>
      <c r="WN11" s="80"/>
      <c r="WO11" s="80"/>
      <c r="WP11" s="80"/>
      <c r="WQ11" s="80"/>
      <c r="WR11" s="80"/>
      <c r="WS11" s="80"/>
      <c r="WT11" s="80"/>
      <c r="WU11" s="80"/>
      <c r="WV11" s="80"/>
      <c r="WW11" s="80"/>
      <c r="WX11" s="80"/>
      <c r="WY11" s="80"/>
      <c r="WZ11" s="80"/>
      <c r="XA11" s="80"/>
      <c r="XB11" s="80"/>
      <c r="XC11" s="80"/>
      <c r="XD11" s="80"/>
      <c r="XE11" s="80"/>
      <c r="XF11" s="80"/>
      <c r="XG11" s="80"/>
      <c r="XH11" s="80"/>
      <c r="XI11" s="80"/>
      <c r="XJ11" s="80"/>
      <c r="XK11" s="80"/>
      <c r="XL11" s="80"/>
      <c r="XM11" s="80"/>
      <c r="XN11" s="80"/>
      <c r="XO11" s="80"/>
      <c r="XP11" s="80"/>
      <c r="XQ11" s="80"/>
      <c r="XR11" s="80"/>
      <c r="XS11" s="80"/>
      <c r="XT11" s="80"/>
      <c r="XU11" s="80"/>
      <c r="XV11" s="80"/>
      <c r="XW11" s="80"/>
      <c r="XX11" s="80"/>
      <c r="XY11" s="80"/>
      <c r="XZ11" s="80"/>
      <c r="YA11" s="80"/>
      <c r="YB11" s="80"/>
      <c r="YC11" s="80"/>
      <c r="YD11" s="80"/>
      <c r="YE11" s="80"/>
      <c r="YF11" s="80"/>
      <c r="YG11" s="80"/>
      <c r="YH11" s="80"/>
      <c r="YI11" s="80"/>
      <c r="YJ11" s="80"/>
      <c r="YK11" s="80"/>
      <c r="YL11" s="80"/>
      <c r="YM11" s="80"/>
      <c r="YN11" s="80"/>
      <c r="YO11" s="80"/>
      <c r="YP11" s="80"/>
      <c r="YQ11" s="80"/>
      <c r="YR11" s="80"/>
      <c r="YS11" s="80"/>
      <c r="YT11" s="80"/>
      <c r="YU11" s="80"/>
      <c r="YV11" s="80"/>
      <c r="YW11" s="80"/>
      <c r="YX11" s="80"/>
      <c r="YY11" s="80"/>
      <c r="YZ11" s="80"/>
      <c r="ZA11" s="80"/>
      <c r="ZB11" s="80"/>
      <c r="ZC11" s="80"/>
      <c r="ZD11" s="80"/>
      <c r="ZE11" s="80"/>
      <c r="ZF11" s="80"/>
      <c r="ZG11" s="80"/>
      <c r="ZH11" s="80"/>
      <c r="ZI11" s="80"/>
      <c r="ZJ11" s="80"/>
      <c r="ZK11" s="80"/>
      <c r="ZL11" s="80"/>
      <c r="ZM11" s="80"/>
      <c r="ZN11" s="80"/>
      <c r="ZO11" s="80"/>
      <c r="ZP11" s="80"/>
      <c r="ZQ11" s="80"/>
      <c r="ZR11" s="80"/>
      <c r="ZS11" s="80"/>
      <c r="ZT11" s="80"/>
      <c r="ZU11" s="80"/>
      <c r="ZV11" s="80"/>
      <c r="ZW11" s="80"/>
      <c r="ZX11" s="80"/>
      <c r="ZY11" s="80"/>
      <c r="ZZ11" s="80"/>
      <c r="AAA11" s="80"/>
      <c r="AAB11" s="80"/>
      <c r="AAC11" s="80"/>
      <c r="AAD11" s="80"/>
      <c r="AAE11" s="80"/>
      <c r="AAF11" s="80"/>
      <c r="AAG11" s="80"/>
      <c r="AAH11" s="80"/>
      <c r="AAI11" s="80"/>
      <c r="AAJ11" s="80"/>
      <c r="AAK11" s="80"/>
      <c r="AAL11" s="80"/>
      <c r="AAM11" s="80"/>
      <c r="AAN11" s="80"/>
      <c r="AAO11" s="80"/>
      <c r="AAP11" s="80"/>
      <c r="AAQ11" s="80"/>
      <c r="AAR11" s="80"/>
      <c r="AAS11" s="80"/>
      <c r="AAT11" s="80"/>
      <c r="AAU11" s="80"/>
      <c r="AAV11" s="80"/>
      <c r="AAW11" s="80"/>
      <c r="AAX11" s="80"/>
      <c r="AAY11" s="80"/>
      <c r="AAZ11" s="80"/>
      <c r="ABA11" s="80"/>
      <c r="ABB11" s="80"/>
      <c r="ABC11" s="80"/>
      <c r="ABD11" s="80"/>
      <c r="ABE11" s="80"/>
      <c r="ABF11" s="80"/>
      <c r="ABG11" s="80"/>
      <c r="ABH11" s="80"/>
      <c r="ABI11" s="80"/>
      <c r="ABJ11" s="80"/>
      <c r="ABK11" s="80"/>
      <c r="ABL11" s="80"/>
      <c r="ABM11" s="80"/>
      <c r="ABN11" s="80"/>
      <c r="ABO11" s="80"/>
      <c r="ABP11" s="80"/>
      <c r="ABQ11" s="80"/>
      <c r="ABR11" s="80"/>
      <c r="ABS11" s="80"/>
      <c r="ABT11" s="80"/>
      <c r="ABU11" s="80"/>
      <c r="ABV11" s="80"/>
      <c r="ABW11" s="80"/>
      <c r="ABX11" s="80"/>
      <c r="ABY11" s="80"/>
      <c r="ABZ11" s="80"/>
      <c r="ACA11" s="80"/>
      <c r="ACB11" s="80"/>
      <c r="ACC11" s="80"/>
      <c r="ACD11" s="80"/>
      <c r="ACE11" s="80"/>
      <c r="ACF11" s="80"/>
      <c r="ACG11" s="80"/>
      <c r="ACH11" s="80"/>
      <c r="ACI11" s="80"/>
      <c r="ACJ11" s="80"/>
      <c r="ACK11" s="80"/>
      <c r="ACL11" s="80"/>
      <c r="ACM11" s="80"/>
      <c r="ACN11" s="80"/>
      <c r="ACO11" s="80"/>
      <c r="ACP11" s="80"/>
      <c r="ACQ11" s="80"/>
      <c r="ACR11" s="80"/>
      <c r="ACS11" s="80"/>
      <c r="ACT11" s="80"/>
      <c r="ACU11" s="80"/>
      <c r="ACV11" s="80"/>
      <c r="ACW11" s="80"/>
      <c r="ACX11" s="80"/>
      <c r="ACY11" s="80"/>
      <c r="ACZ11" s="80"/>
      <c r="ADA11" s="80"/>
      <c r="ADB11" s="80"/>
      <c r="ADC11" s="80"/>
      <c r="ADD11" s="80"/>
      <c r="ADE11" s="80"/>
      <c r="ADF11" s="80"/>
      <c r="ADG11" s="80"/>
      <c r="ADH11" s="80"/>
      <c r="ADI11" s="80"/>
      <c r="ADJ11" s="80"/>
      <c r="ADK11" s="80"/>
      <c r="ADL11" s="80"/>
      <c r="ADM11" s="80"/>
      <c r="ADN11" s="80"/>
      <c r="ADO11" s="80"/>
      <c r="ADP11" s="80"/>
      <c r="ADQ11" s="80"/>
      <c r="ADR11" s="80"/>
      <c r="ADS11" s="80"/>
      <c r="ADT11" s="80"/>
      <c r="ADU11" s="80"/>
      <c r="ADV11" s="80"/>
      <c r="ADW11" s="80"/>
      <c r="ADX11" s="80"/>
      <c r="ADY11" s="80"/>
      <c r="ADZ11" s="80"/>
      <c r="AEA11" s="80"/>
      <c r="AEB11" s="80"/>
      <c r="AEC11" s="80"/>
      <c r="AED11" s="80"/>
      <c r="AEE11" s="80"/>
      <c r="AEF11" s="80"/>
      <c r="AEG11" s="80"/>
      <c r="AEH11" s="80"/>
      <c r="AEI11" s="80"/>
      <c r="AEJ11" s="80"/>
      <c r="AEK11" s="80"/>
      <c r="AEL11" s="80"/>
      <c r="AEM11" s="80"/>
      <c r="AEN11" s="80"/>
      <c r="AEO11" s="80"/>
      <c r="AEP11" s="80"/>
      <c r="AEQ11" s="80"/>
      <c r="AER11" s="80"/>
      <c r="AES11" s="80"/>
      <c r="AET11" s="80"/>
      <c r="AEU11" s="80"/>
      <c r="AEV11" s="80"/>
      <c r="AEW11" s="80"/>
      <c r="AEX11" s="80"/>
      <c r="AEY11" s="80"/>
      <c r="AEZ11" s="80"/>
      <c r="AFA11" s="80"/>
      <c r="AFB11" s="80"/>
      <c r="AFC11" s="80"/>
      <c r="AFD11" s="80"/>
      <c r="AFE11" s="80"/>
      <c r="AFF11" s="80"/>
      <c r="AFG11" s="80"/>
      <c r="AFH11" s="80"/>
      <c r="AFI11" s="80"/>
      <c r="AFJ11" s="80"/>
      <c r="AFK11" s="80"/>
      <c r="AFL11" s="80"/>
      <c r="AFM11" s="80"/>
      <c r="AFN11" s="80"/>
      <c r="AFO11" s="80"/>
      <c r="AFP11" s="80"/>
      <c r="AFQ11" s="80"/>
      <c r="AFR11" s="80"/>
      <c r="AFS11" s="80"/>
      <c r="AFT11" s="80"/>
      <c r="AFU11" s="80"/>
      <c r="AFV11" s="80"/>
      <c r="AFW11" s="80"/>
      <c r="AFX11" s="80"/>
      <c r="AFY11" s="80"/>
      <c r="AFZ11" s="80"/>
      <c r="AGA11" s="80"/>
      <c r="AGB11" s="80"/>
      <c r="AGC11" s="80"/>
      <c r="AGD11" s="80"/>
      <c r="AGE11" s="80"/>
      <c r="AGF11" s="80"/>
      <c r="AGG11" s="80"/>
      <c r="AGH11" s="80"/>
      <c r="AGI11" s="80"/>
      <c r="AGJ11" s="80"/>
      <c r="AGK11" s="80"/>
      <c r="AGL11" s="80"/>
      <c r="AGM11" s="80"/>
      <c r="AGN11" s="80"/>
      <c r="AGO11" s="80"/>
      <c r="AGP11" s="80"/>
      <c r="AGQ11" s="80"/>
      <c r="AGR11" s="80"/>
      <c r="AGS11" s="80"/>
      <c r="AGT11" s="80"/>
      <c r="AGU11" s="80"/>
      <c r="AGV11" s="80"/>
      <c r="AGW11" s="80"/>
      <c r="AGX11" s="80"/>
      <c r="AGY11" s="80"/>
      <c r="AGZ11" s="80"/>
      <c r="AHA11" s="80"/>
      <c r="AHB11" s="80"/>
      <c r="AHC11" s="80"/>
      <c r="AHD11" s="80"/>
      <c r="AHE11" s="80"/>
      <c r="AHF11" s="80"/>
      <c r="AHG11" s="80"/>
      <c r="AHH11" s="80"/>
      <c r="AHI11" s="80"/>
      <c r="AHJ11" s="80"/>
      <c r="AHK11" s="80"/>
      <c r="AHL11" s="80"/>
      <c r="AHM11" s="80"/>
      <c r="AHN11" s="80"/>
      <c r="AHO11" s="80"/>
      <c r="AHP11" s="80"/>
      <c r="AHQ11" s="80"/>
      <c r="AHR11" s="80"/>
      <c r="AHS11" s="80"/>
      <c r="AHT11" s="80"/>
      <c r="AHU11" s="80"/>
      <c r="AHV11" s="80"/>
      <c r="AHW11" s="80"/>
      <c r="AHX11" s="80"/>
      <c r="AHY11" s="80"/>
      <c r="AHZ11" s="80"/>
      <c r="AIA11" s="80"/>
      <c r="AIB11" s="80"/>
      <c r="AIC11" s="80"/>
      <c r="AID11" s="80"/>
      <c r="AIE11" s="80"/>
      <c r="AIF11" s="80"/>
      <c r="AIG11" s="80"/>
      <c r="AIH11" s="80"/>
      <c r="AII11" s="80"/>
      <c r="AIJ11" s="80"/>
      <c r="AIK11" s="80"/>
      <c r="AIL11" s="80"/>
      <c r="AIM11" s="80"/>
      <c r="AIN11" s="80"/>
      <c r="AIO11" s="80"/>
      <c r="AIP11" s="80"/>
      <c r="AIQ11" s="80"/>
      <c r="AIR11" s="80"/>
      <c r="AIS11" s="80"/>
      <c r="AIT11" s="80"/>
      <c r="AIU11" s="80"/>
      <c r="AIV11" s="80"/>
      <c r="AIW11" s="80"/>
      <c r="AIX11" s="80"/>
      <c r="AIY11" s="80"/>
      <c r="AIZ11" s="80"/>
      <c r="AJA11" s="80"/>
      <c r="AJB11" s="80"/>
      <c r="AJC11" s="80"/>
      <c r="AJD11" s="80"/>
      <c r="AJE11" s="80"/>
      <c r="AJF11" s="80"/>
      <c r="AJG11" s="80"/>
      <c r="AJH11" s="80"/>
      <c r="AJI11" s="80"/>
      <c r="AJJ11" s="80"/>
      <c r="AJK11" s="80"/>
      <c r="AJL11" s="80"/>
      <c r="AJM11" s="80"/>
      <c r="AJN11" s="80"/>
      <c r="AJO11" s="80"/>
      <c r="AJP11" s="80"/>
      <c r="AJQ11" s="80"/>
      <c r="AJR11" s="80"/>
      <c r="AJS11" s="80"/>
      <c r="AJT11" s="80"/>
      <c r="AJU11" s="80"/>
      <c r="AJV11" s="80"/>
      <c r="AJW11" s="80"/>
      <c r="AJX11" s="80"/>
      <c r="AJY11" s="80"/>
      <c r="AJZ11" s="80"/>
      <c r="AKA11" s="80"/>
      <c r="AKB11" s="80"/>
      <c r="AKC11" s="80"/>
      <c r="AKD11" s="80"/>
      <c r="AKE11" s="80"/>
      <c r="AKF11" s="80"/>
      <c r="AKG11" s="80"/>
      <c r="AKH11" s="80"/>
      <c r="AKI11" s="80"/>
      <c r="AKJ11" s="80"/>
      <c r="AKK11" s="80"/>
      <c r="AKL11" s="80"/>
      <c r="AKM11" s="80"/>
      <c r="AKN11" s="80"/>
      <c r="AKO11" s="80"/>
      <c r="AKP11" s="80"/>
      <c r="AKQ11" s="80"/>
      <c r="AKR11" s="80"/>
      <c r="AKS11" s="80"/>
      <c r="AKT11" s="80"/>
      <c r="AKU11" s="80"/>
      <c r="AKV11" s="80"/>
      <c r="AKW11" s="80"/>
      <c r="AKX11" s="80"/>
      <c r="AKY11" s="80"/>
      <c r="AKZ11" s="80"/>
      <c r="ALA11" s="80"/>
      <c r="ALB11" s="80"/>
      <c r="ALC11" s="80"/>
      <c r="ALD11" s="80"/>
      <c r="ALE11" s="80"/>
      <c r="ALF11" s="80"/>
      <c r="ALG11" s="80"/>
      <c r="ALH11" s="80"/>
      <c r="ALI11" s="80"/>
      <c r="ALJ11" s="80"/>
      <c r="ALK11" s="80"/>
      <c r="ALL11" s="80"/>
      <c r="ALM11" s="80"/>
      <c r="ALN11" s="80"/>
      <c r="ALO11" s="80"/>
      <c r="ALP11" s="80"/>
      <c r="ALQ11" s="80"/>
      <c r="ALR11" s="80"/>
      <c r="ALS11" s="80"/>
      <c r="ALT11" s="80"/>
      <c r="ALU11" s="80"/>
      <c r="ALV11" s="80"/>
      <c r="ALW11" s="80"/>
      <c r="ALX11" s="80"/>
      <c r="ALY11" s="80"/>
      <c r="ALZ11" s="80"/>
      <c r="AMA11" s="80"/>
      <c r="AMB11" s="80"/>
      <c r="AMC11" s="80"/>
      <c r="AMD11" s="80"/>
      <c r="AME11" s="80"/>
      <c r="AMF11" s="80"/>
      <c r="AMG11" s="80"/>
      <c r="AMH11" s="80"/>
      <c r="AMI11" s="80"/>
      <c r="AMJ11" s="80"/>
      <c r="AMK11" s="80"/>
      <c r="AML11" s="80"/>
      <c r="AMM11" s="80"/>
      <c r="AMN11" s="80"/>
      <c r="AMO11" s="80"/>
      <c r="AMP11" s="80"/>
      <c r="AMQ11" s="80"/>
      <c r="AMR11" s="80"/>
      <c r="AMS11" s="80"/>
      <c r="AMT11" s="80"/>
      <c r="AMU11" s="80"/>
      <c r="AMV11" s="80"/>
      <c r="AMW11" s="80"/>
      <c r="AMX11" s="80"/>
      <c r="AMY11" s="80"/>
      <c r="AMZ11" s="80"/>
      <c r="ANA11" s="80"/>
      <c r="ANB11" s="80"/>
      <c r="ANC11" s="80"/>
      <c r="AND11" s="80"/>
      <c r="ANE11" s="80"/>
      <c r="ANF11" s="80"/>
      <c r="ANG11" s="80"/>
      <c r="ANH11" s="80"/>
      <c r="ANI11" s="80"/>
      <c r="ANJ11" s="80"/>
      <c r="ANK11" s="80"/>
      <c r="ANL11" s="80"/>
      <c r="ANM11" s="80"/>
      <c r="ANN11" s="80"/>
      <c r="ANO11" s="80"/>
      <c r="ANP11" s="80"/>
      <c r="ANQ11" s="80"/>
      <c r="ANR11" s="80"/>
      <c r="ANS11" s="80"/>
      <c r="ANT11" s="80"/>
      <c r="ANU11" s="80"/>
      <c r="ANV11" s="80"/>
      <c r="ANW11" s="80"/>
      <c r="ANX11" s="80"/>
      <c r="ANY11" s="80"/>
      <c r="ANZ11" s="80"/>
      <c r="AOA11" s="80"/>
      <c r="AOB11" s="80"/>
      <c r="AOC11" s="80"/>
      <c r="AOD11" s="80"/>
      <c r="AOE11" s="80"/>
      <c r="AOF11" s="80"/>
      <c r="AOG11" s="80"/>
      <c r="AOH11" s="80"/>
      <c r="AOI11" s="80"/>
      <c r="AOJ11" s="80"/>
      <c r="AOK11" s="80"/>
      <c r="AOL11" s="80"/>
      <c r="AOM11" s="80"/>
      <c r="AON11" s="80"/>
      <c r="AOO11" s="80"/>
      <c r="AOP11" s="80"/>
      <c r="AOQ11" s="80"/>
      <c r="AOR11" s="80"/>
      <c r="AOS11" s="80"/>
      <c r="AOT11" s="80"/>
      <c r="AOU11" s="80"/>
      <c r="AOV11" s="80"/>
      <c r="AOW11" s="80"/>
      <c r="AOX11" s="80"/>
      <c r="AOY11" s="80"/>
      <c r="AOZ11" s="80"/>
      <c r="APA11" s="80"/>
      <c r="APB11" s="80"/>
      <c r="APC11" s="80"/>
      <c r="APD11" s="80"/>
      <c r="APE11" s="80"/>
      <c r="APF11" s="80"/>
      <c r="APG11" s="80"/>
      <c r="APH11" s="80"/>
      <c r="API11" s="80"/>
      <c r="APJ11" s="80"/>
      <c r="APK11" s="80"/>
      <c r="APL11" s="80"/>
      <c r="APM11" s="80"/>
      <c r="APN11" s="80"/>
      <c r="APO11" s="80"/>
      <c r="APP11" s="80"/>
      <c r="APQ11" s="80"/>
      <c r="APR11" s="80"/>
      <c r="APS11" s="80"/>
      <c r="APT11" s="80"/>
      <c r="APU11" s="80"/>
      <c r="APV11" s="80"/>
      <c r="APW11" s="80"/>
      <c r="APX11" s="80"/>
      <c r="APY11" s="80"/>
      <c r="APZ11" s="80"/>
      <c r="AQA11" s="80"/>
      <c r="AQB11" s="80"/>
      <c r="AQC11" s="80"/>
      <c r="AQD11" s="80"/>
      <c r="AQE11" s="80"/>
      <c r="AQF11" s="80"/>
      <c r="AQG11" s="80"/>
      <c r="AQH11" s="80"/>
      <c r="AQI11" s="80"/>
      <c r="AQJ11" s="80"/>
      <c r="AQK11" s="80"/>
      <c r="AQL11" s="80"/>
      <c r="AQM11" s="80"/>
      <c r="AQN11" s="80"/>
      <c r="AQO11" s="80"/>
      <c r="AQP11" s="80"/>
      <c r="AQQ11" s="80"/>
      <c r="AQR11" s="80"/>
      <c r="AQS11" s="80"/>
      <c r="AQT11" s="80"/>
      <c r="AQU11" s="80"/>
      <c r="AQV11" s="80"/>
      <c r="AQW11" s="80"/>
      <c r="AQX11" s="80"/>
      <c r="AQY11" s="80"/>
      <c r="AQZ11" s="80"/>
      <c r="ARA11" s="80"/>
      <c r="ARB11" s="80"/>
      <c r="ARC11" s="80"/>
      <c r="ARD11" s="80"/>
      <c r="ARE11" s="80"/>
      <c r="ARF11" s="80"/>
      <c r="ARG11" s="80"/>
      <c r="ARH11" s="80"/>
      <c r="ARI11" s="80"/>
      <c r="ARJ11" s="80"/>
      <c r="ARK11" s="80"/>
      <c r="ARL11" s="80"/>
      <c r="ARM11" s="80"/>
      <c r="ARN11" s="80"/>
      <c r="ARO11" s="80"/>
      <c r="ARP11" s="80"/>
      <c r="ARQ11" s="80"/>
      <c r="ARR11" s="80"/>
      <c r="ARS11" s="80"/>
      <c r="ART11" s="80"/>
      <c r="ARU11" s="80"/>
      <c r="ARV11" s="80"/>
      <c r="ARW11" s="80"/>
      <c r="ARX11" s="80"/>
      <c r="ARY11" s="80"/>
      <c r="ARZ11" s="80"/>
      <c r="ASA11" s="80"/>
      <c r="ASB11" s="80"/>
      <c r="ASC11" s="80"/>
      <c r="ASD11" s="80"/>
      <c r="ASE11" s="80"/>
      <c r="ASF11" s="80"/>
      <c r="ASG11" s="80"/>
      <c r="ASH11" s="80"/>
      <c r="ASI11" s="80"/>
      <c r="ASJ11" s="80"/>
      <c r="ASK11" s="80"/>
      <c r="ASL11" s="80"/>
      <c r="ASM11" s="80"/>
      <c r="ASN11" s="80"/>
      <c r="ASO11" s="80"/>
      <c r="ASP11" s="80"/>
      <c r="ASQ11" s="80"/>
      <c r="ASR11" s="80"/>
      <c r="ASS11" s="80"/>
      <c r="AST11" s="80"/>
      <c r="ASU11" s="80"/>
      <c r="ASV11" s="80"/>
      <c r="ASW11" s="80"/>
      <c r="ASX11" s="80"/>
      <c r="ASY11" s="80"/>
      <c r="ASZ11" s="80"/>
      <c r="ATA11" s="80"/>
      <c r="ATB11" s="80"/>
      <c r="ATC11" s="80"/>
      <c r="ATD11" s="80"/>
      <c r="ATE11" s="80"/>
      <c r="ATF11" s="80"/>
      <c r="ATG11" s="80"/>
      <c r="ATH11" s="80"/>
      <c r="ATI11" s="80"/>
      <c r="ATJ11" s="80"/>
      <c r="ATK11" s="80"/>
      <c r="ATL11" s="80"/>
      <c r="ATM11" s="80"/>
      <c r="ATN11" s="80"/>
      <c r="ATO11" s="80"/>
      <c r="ATP11" s="80"/>
      <c r="ATQ11" s="80"/>
      <c r="ATR11" s="80"/>
      <c r="ATS11" s="80"/>
      <c r="ATT11" s="80"/>
      <c r="ATU11" s="80"/>
      <c r="ATV11" s="80"/>
      <c r="ATW11" s="80"/>
      <c r="ATX11" s="80"/>
      <c r="ATY11" s="80"/>
      <c r="ATZ11" s="80"/>
      <c r="AUA11" s="80"/>
      <c r="AUB11" s="80"/>
      <c r="AUC11" s="80"/>
      <c r="AUD11" s="80"/>
      <c r="AUE11" s="80"/>
      <c r="AUF11" s="80"/>
      <c r="AUG11" s="80"/>
      <c r="AUH11" s="80"/>
      <c r="AUI11" s="80"/>
      <c r="AUJ11" s="80"/>
      <c r="AUK11" s="80"/>
      <c r="AUL11" s="80"/>
      <c r="AUM11" s="80"/>
      <c r="AUN11" s="80"/>
      <c r="AUO11" s="80"/>
      <c r="AUP11" s="80"/>
      <c r="AUQ11" s="80"/>
      <c r="AUR11" s="80"/>
      <c r="AUS11" s="80"/>
      <c r="AUT11" s="80"/>
      <c r="AUU11" s="80"/>
      <c r="AUV11" s="80"/>
      <c r="AUW11" s="80"/>
      <c r="AUX11" s="80"/>
      <c r="AUY11" s="80"/>
      <c r="AUZ11" s="80"/>
      <c r="AVA11" s="80"/>
      <c r="AVB11" s="80"/>
      <c r="AVC11" s="80"/>
      <c r="AVD11" s="80"/>
      <c r="AVE11" s="80"/>
      <c r="AVF11" s="80"/>
      <c r="AVG11" s="80"/>
      <c r="AVH11" s="80"/>
      <c r="AVI11" s="80"/>
      <c r="AVJ11" s="80"/>
      <c r="AVK11" s="80"/>
      <c r="AVL11" s="80"/>
      <c r="AVM11" s="80"/>
      <c r="AVN11" s="80"/>
      <c r="AVO11" s="80"/>
      <c r="AVP11" s="80"/>
      <c r="AVQ11" s="80"/>
      <c r="AVR11" s="80"/>
      <c r="AVS11" s="80"/>
      <c r="AVT11" s="80"/>
      <c r="AVU11" s="80"/>
      <c r="AVV11" s="80"/>
      <c r="AVW11" s="80"/>
      <c r="AVX11" s="80"/>
      <c r="AVY11" s="80"/>
      <c r="AVZ11" s="80"/>
      <c r="AWA11" s="80"/>
      <c r="AWB11" s="80"/>
      <c r="AWC11" s="80"/>
      <c r="AWD11" s="80"/>
      <c r="AWE11" s="80"/>
      <c r="AWF11" s="80"/>
      <c r="AWG11" s="80"/>
      <c r="AWH11" s="80"/>
      <c r="AWI11" s="80"/>
      <c r="AWJ11" s="80"/>
      <c r="AWK11" s="80"/>
      <c r="AWL11" s="80"/>
      <c r="AWM11" s="80"/>
      <c r="AWN11" s="80"/>
      <c r="AWO11" s="80"/>
      <c r="AWP11" s="80"/>
      <c r="AWQ11" s="80"/>
      <c r="AWR11" s="80"/>
      <c r="AWS11" s="80"/>
      <c r="AWT11" s="80"/>
      <c r="AWU11" s="80"/>
      <c r="AWV11" s="80"/>
      <c r="AWW11" s="80"/>
      <c r="AWX11" s="80"/>
      <c r="AWY11" s="80"/>
      <c r="AWZ11" s="80"/>
      <c r="AXA11" s="80"/>
      <c r="AXB11" s="80"/>
      <c r="AXC11" s="80"/>
      <c r="AXD11" s="80"/>
      <c r="AXE11" s="80"/>
      <c r="AXF11" s="80"/>
      <c r="AXG11" s="80"/>
      <c r="AXH11" s="80"/>
      <c r="AXI11" s="80"/>
      <c r="AXJ11" s="80"/>
      <c r="AXK11" s="80"/>
      <c r="AXL11" s="80"/>
      <c r="AXM11" s="80"/>
      <c r="AXN11" s="80"/>
      <c r="AXO11" s="80"/>
      <c r="AXP11" s="80"/>
      <c r="AXQ11" s="80"/>
      <c r="AXR11" s="80"/>
      <c r="AXS11" s="80"/>
      <c r="AXT11" s="80"/>
      <c r="AXU11" s="80"/>
      <c r="AXV11" s="80"/>
      <c r="AXW11" s="80"/>
      <c r="AXX11" s="80"/>
      <c r="AXY11" s="80"/>
      <c r="AXZ11" s="80"/>
      <c r="AYA11" s="80"/>
      <c r="AYB11" s="80"/>
      <c r="AYC11" s="80"/>
      <c r="AYD11" s="80"/>
      <c r="AYE11" s="80"/>
      <c r="AYF11" s="80"/>
      <c r="AYG11" s="80"/>
      <c r="AYH11" s="80"/>
      <c r="AYI11" s="80"/>
      <c r="AYJ11" s="80"/>
      <c r="AYK11" s="80"/>
      <c r="AYL11" s="80"/>
      <c r="AYM11" s="80"/>
      <c r="AYN11" s="80"/>
      <c r="AYO11" s="80"/>
      <c r="AYP11" s="80"/>
      <c r="AYQ11" s="80"/>
      <c r="AYR11" s="80"/>
      <c r="AYS11" s="80"/>
      <c r="AYT11" s="80"/>
      <c r="AYU11" s="80"/>
      <c r="AYV11" s="80"/>
      <c r="AYW11" s="80"/>
      <c r="AYX11" s="80"/>
      <c r="AYY11" s="80"/>
      <c r="AYZ11" s="80"/>
      <c r="AZA11" s="80"/>
      <c r="AZB11" s="80"/>
      <c r="AZC11" s="80"/>
      <c r="AZD11" s="80"/>
      <c r="AZE11" s="80"/>
      <c r="AZF11" s="80"/>
      <c r="AZG11" s="80"/>
      <c r="AZH11" s="80"/>
      <c r="AZI11" s="80"/>
      <c r="AZJ11" s="80"/>
      <c r="AZK11" s="80"/>
      <c r="AZL11" s="80"/>
      <c r="AZM11" s="80"/>
      <c r="AZN11" s="80"/>
      <c r="AZO11" s="80"/>
      <c r="AZP11" s="80"/>
      <c r="AZQ11" s="80"/>
      <c r="AZR11" s="80"/>
      <c r="AZS11" s="80"/>
      <c r="AZT11" s="80"/>
      <c r="AZU11" s="80"/>
      <c r="AZV11" s="80"/>
      <c r="AZW11" s="80"/>
      <c r="AZX11" s="80"/>
      <c r="AZY11" s="80"/>
      <c r="AZZ11" s="80"/>
      <c r="BAA11" s="80"/>
      <c r="BAB11" s="80"/>
      <c r="BAC11" s="80"/>
      <c r="BAD11" s="80"/>
      <c r="BAE11" s="80"/>
      <c r="BAF11" s="80"/>
      <c r="BAG11" s="80"/>
      <c r="BAH11" s="80"/>
      <c r="BAI11" s="80"/>
      <c r="BAJ11" s="80"/>
      <c r="BAK11" s="80"/>
      <c r="BAL11" s="80"/>
      <c r="BAM11" s="80"/>
      <c r="BAN11" s="80"/>
      <c r="BAO11" s="80"/>
      <c r="BAP11" s="80"/>
      <c r="BAQ11" s="80"/>
      <c r="BAR11" s="80"/>
      <c r="BAS11" s="80"/>
      <c r="BAT11" s="80"/>
      <c r="BAU11" s="80"/>
      <c r="BAV11" s="80"/>
      <c r="BAW11" s="80"/>
      <c r="BAX11" s="80"/>
      <c r="BAY11" s="80"/>
      <c r="BAZ11" s="80"/>
      <c r="BBA11" s="80"/>
      <c r="BBB11" s="80"/>
      <c r="BBC11" s="80"/>
      <c r="BBD11" s="80"/>
      <c r="BBE11" s="80"/>
      <c r="BBF11" s="80"/>
      <c r="BBG11" s="80"/>
      <c r="BBH11" s="80"/>
      <c r="BBI11" s="80"/>
      <c r="BBJ11" s="80"/>
      <c r="BBK11" s="80"/>
      <c r="BBL11" s="80"/>
      <c r="BBM11" s="80"/>
      <c r="BBN11" s="80"/>
      <c r="BBO11" s="80"/>
      <c r="BBP11" s="80"/>
      <c r="BBQ11" s="80"/>
      <c r="BBR11" s="80"/>
      <c r="BBS11" s="80"/>
      <c r="BBT11" s="80"/>
      <c r="BBU11" s="80"/>
      <c r="BBV11" s="80"/>
      <c r="BBW11" s="80"/>
      <c r="BBX11" s="80"/>
      <c r="BBY11" s="80"/>
      <c r="BBZ11" s="80"/>
      <c r="BCA11" s="80"/>
      <c r="BCB11" s="80"/>
      <c r="BCC11" s="80"/>
      <c r="BCD11" s="80"/>
      <c r="BCE11" s="80"/>
      <c r="BCF11" s="80"/>
      <c r="BCG11" s="80"/>
      <c r="BCH11" s="80"/>
      <c r="BCI11" s="80"/>
      <c r="BCJ11" s="80"/>
      <c r="BCK11" s="80"/>
      <c r="BCL11" s="80"/>
      <c r="BCM11" s="80"/>
      <c r="BCN11" s="80"/>
      <c r="BCO11" s="80"/>
      <c r="BCP11" s="80"/>
      <c r="BCQ11" s="80"/>
      <c r="BCR11" s="80"/>
      <c r="BCS11" s="80"/>
      <c r="BCT11" s="80"/>
      <c r="BCU11" s="80"/>
      <c r="BCV11" s="80"/>
      <c r="BCW11" s="80"/>
      <c r="BCX11" s="80"/>
      <c r="BCY11" s="80"/>
      <c r="BCZ11" s="80"/>
      <c r="BDA11" s="80"/>
      <c r="BDB11" s="80"/>
      <c r="BDC11" s="80"/>
      <c r="BDD11" s="80"/>
      <c r="BDE11" s="80"/>
      <c r="BDF11" s="80"/>
      <c r="BDG11" s="80"/>
      <c r="BDH11" s="80"/>
      <c r="BDI11" s="80"/>
      <c r="BDJ11" s="80"/>
      <c r="BDK11" s="80"/>
      <c r="BDL11" s="80"/>
      <c r="BDM11" s="80"/>
      <c r="BDN11" s="80"/>
      <c r="BDO11" s="80"/>
      <c r="BDP11" s="80"/>
      <c r="BDQ11" s="80"/>
      <c r="BDR11" s="80"/>
      <c r="BDS11" s="80"/>
      <c r="BDT11" s="80"/>
      <c r="BDU11" s="80"/>
      <c r="BDV11" s="80"/>
      <c r="BDW11" s="80"/>
      <c r="BDX11" s="80"/>
      <c r="BDY11" s="80"/>
      <c r="BDZ11" s="80"/>
      <c r="BEA11" s="80"/>
      <c r="BEB11" s="80"/>
      <c r="BEC11" s="80"/>
      <c r="BED11" s="80"/>
      <c r="BEE11" s="80"/>
      <c r="BEF11" s="80"/>
      <c r="BEG11" s="80"/>
      <c r="BEH11" s="80"/>
      <c r="BEI11" s="80"/>
      <c r="BEJ11" s="80"/>
      <c r="BEK11" s="80"/>
      <c r="BEL11" s="80"/>
      <c r="BEM11" s="80"/>
      <c r="BEN11" s="80"/>
      <c r="BEO11" s="80"/>
      <c r="BEP11" s="80"/>
      <c r="BEQ11" s="80"/>
      <c r="BER11" s="80"/>
      <c r="BES11" s="80"/>
      <c r="BET11" s="80"/>
      <c r="BEU11" s="80"/>
      <c r="BEV11" s="80"/>
      <c r="BEW11" s="80"/>
      <c r="BEX11" s="80"/>
      <c r="BEY11" s="80"/>
      <c r="BEZ11" s="80"/>
      <c r="BFA11" s="80"/>
      <c r="BFB11" s="80"/>
      <c r="BFC11" s="80"/>
      <c r="BFD11" s="80"/>
      <c r="BFE11" s="80"/>
      <c r="BFF11" s="80"/>
      <c r="BFG11" s="80"/>
      <c r="BFH11" s="80"/>
      <c r="BFI11" s="80"/>
      <c r="BFJ11" s="80"/>
      <c r="BFK11" s="80"/>
      <c r="BFL11" s="80"/>
      <c r="BFM11" s="80"/>
      <c r="BFN11" s="80"/>
      <c r="BFO11" s="80"/>
      <c r="BFP11" s="80"/>
      <c r="BFQ11" s="80"/>
      <c r="BFR11" s="80"/>
      <c r="BFS11" s="80"/>
      <c r="BFT11" s="80"/>
      <c r="BFU11" s="80"/>
      <c r="BFV11" s="80"/>
      <c r="BFW11" s="80"/>
      <c r="BFX11" s="80"/>
      <c r="BFY11" s="80"/>
      <c r="BFZ11" s="80"/>
      <c r="BGA11" s="80"/>
      <c r="BGB11" s="80"/>
      <c r="BGC11" s="80"/>
      <c r="BGD11" s="80"/>
      <c r="BGE11" s="80"/>
      <c r="BGF11" s="80"/>
      <c r="BGG11" s="80"/>
      <c r="BGH11" s="80"/>
      <c r="BGI11" s="80"/>
      <c r="BGJ11" s="80"/>
      <c r="BGK11" s="80"/>
      <c r="BGL11" s="80"/>
      <c r="BGM11" s="80"/>
      <c r="BGN11" s="80"/>
      <c r="BGO11" s="80"/>
      <c r="BGP11" s="80"/>
      <c r="BGQ11" s="80"/>
      <c r="BGR11" s="80"/>
      <c r="BGS11" s="80"/>
      <c r="BGT11" s="80"/>
      <c r="BGU11" s="80"/>
      <c r="BGV11" s="80"/>
      <c r="BGW11" s="80"/>
      <c r="BGX11" s="80"/>
      <c r="BGY11" s="80"/>
      <c r="BGZ11" s="80"/>
      <c r="BHA11" s="80"/>
      <c r="BHB11" s="80"/>
      <c r="BHC11" s="80"/>
      <c r="BHD11" s="80"/>
      <c r="BHE11" s="80"/>
      <c r="BHF11" s="80"/>
      <c r="BHG11" s="80"/>
      <c r="BHH11" s="80"/>
      <c r="BHI11" s="80"/>
      <c r="BHJ11" s="80"/>
      <c r="BHK11" s="80"/>
      <c r="BHL11" s="80"/>
      <c r="BHM11" s="80"/>
      <c r="BHN11" s="80"/>
      <c r="BHO11" s="80"/>
      <c r="BHP11" s="80"/>
      <c r="BHQ11" s="80"/>
      <c r="BHR11" s="80"/>
      <c r="BHS11" s="80"/>
      <c r="BHT11" s="80"/>
      <c r="BHU11" s="80"/>
      <c r="BHV11" s="80"/>
      <c r="BHW11" s="80"/>
      <c r="BHX11" s="80"/>
      <c r="BHY11" s="80"/>
      <c r="BHZ11" s="80"/>
      <c r="BIA11" s="80"/>
      <c r="BIB11" s="80"/>
      <c r="BIC11" s="80"/>
      <c r="BID11" s="80"/>
      <c r="BIE11" s="80"/>
      <c r="BIF11" s="80"/>
      <c r="BIG11" s="80"/>
      <c r="BIH11" s="80"/>
      <c r="BII11" s="80"/>
      <c r="BIJ11" s="80"/>
      <c r="BIK11" s="80"/>
      <c r="BIL11" s="80"/>
      <c r="BIM11" s="80"/>
      <c r="BIN11" s="80"/>
      <c r="BIO11" s="80"/>
      <c r="BIP11" s="80"/>
      <c r="BIQ11" s="80"/>
      <c r="BIR11" s="80"/>
      <c r="BIS11" s="80"/>
      <c r="BIT11" s="80"/>
      <c r="BIU11" s="80"/>
      <c r="BIV11" s="80"/>
      <c r="BIW11" s="80"/>
      <c r="BIX11" s="80"/>
      <c r="BIY11" s="80"/>
      <c r="BIZ11" s="80"/>
      <c r="BJA11" s="80"/>
      <c r="BJB11" s="80"/>
      <c r="BJC11" s="80"/>
      <c r="BJD11" s="80"/>
      <c r="BJE11" s="80"/>
      <c r="BJF11" s="80"/>
      <c r="BJG11" s="80"/>
      <c r="BJH11" s="80"/>
      <c r="BJI11" s="80"/>
      <c r="BJJ11" s="80"/>
      <c r="BJK11" s="80"/>
      <c r="BJL11" s="80"/>
      <c r="BJM11" s="80"/>
      <c r="BJN11" s="80"/>
      <c r="BJO11" s="80"/>
      <c r="BJP11" s="80"/>
      <c r="BJQ11" s="80"/>
      <c r="BJR11" s="80"/>
      <c r="BJS11" s="80"/>
      <c r="BJT11" s="80"/>
      <c r="BJU11" s="80"/>
      <c r="BJV11" s="80"/>
      <c r="BJW11" s="80"/>
      <c r="BJX11" s="80"/>
      <c r="BJY11" s="80"/>
      <c r="BJZ11" s="80"/>
      <c r="BKA11" s="80"/>
      <c r="BKB11" s="80"/>
      <c r="BKC11" s="80"/>
      <c r="BKD11" s="80"/>
      <c r="BKE11" s="80"/>
      <c r="BKF11" s="80"/>
      <c r="BKG11" s="80"/>
      <c r="BKH11" s="80"/>
      <c r="BKI11" s="80"/>
      <c r="BKJ11" s="80"/>
      <c r="BKK11" s="80"/>
      <c r="BKL11" s="80"/>
      <c r="BKM11" s="80"/>
      <c r="BKN11" s="80"/>
      <c r="BKO11" s="80"/>
      <c r="BKP11" s="80"/>
      <c r="BKQ11" s="80"/>
      <c r="BKR11" s="80"/>
      <c r="BKS11" s="80"/>
      <c r="BKT11" s="80"/>
      <c r="BKU11" s="80"/>
      <c r="BKV11" s="80"/>
      <c r="BKW11" s="80"/>
      <c r="BKX11" s="80"/>
      <c r="BKY11" s="80"/>
      <c r="BKZ11" s="80"/>
      <c r="BLA11" s="80"/>
      <c r="BLB11" s="80"/>
      <c r="BLC11" s="80"/>
      <c r="BLD11" s="80"/>
      <c r="BLE11" s="80"/>
      <c r="BLF11" s="80"/>
      <c r="BLG11" s="80"/>
      <c r="BLH11" s="80"/>
      <c r="BLI11" s="80"/>
      <c r="BLJ11" s="80"/>
      <c r="BLK11" s="80"/>
      <c r="BLL11" s="80"/>
      <c r="BLM11" s="80"/>
      <c r="BLN11" s="80"/>
      <c r="BLO11" s="80"/>
      <c r="BLP11" s="80"/>
      <c r="BLQ11" s="80"/>
      <c r="BLR11" s="80"/>
      <c r="BLS11" s="80"/>
      <c r="BLT11" s="80"/>
      <c r="BLU11" s="80"/>
      <c r="BLV11" s="80"/>
      <c r="BLW11" s="80"/>
      <c r="BLX11" s="80"/>
      <c r="BLY11" s="80"/>
      <c r="BLZ11" s="80"/>
      <c r="BMA11" s="80"/>
      <c r="BMB11" s="80"/>
      <c r="BMC11" s="80"/>
      <c r="BMD11" s="80"/>
      <c r="BME11" s="80"/>
      <c r="BMF11" s="80"/>
      <c r="BMG11" s="80"/>
      <c r="BMH11" s="80"/>
      <c r="BMI11" s="80"/>
      <c r="BMJ11" s="80"/>
      <c r="BMK11" s="80"/>
      <c r="BML11" s="80"/>
      <c r="BMM11" s="80"/>
      <c r="BMN11" s="80"/>
      <c r="BMO11" s="80"/>
      <c r="BMP11" s="80"/>
      <c r="BMQ11" s="80"/>
      <c r="BMR11" s="80"/>
      <c r="BMS11" s="80"/>
      <c r="BMT11" s="80"/>
      <c r="BMU11" s="80"/>
      <c r="BMV11" s="80"/>
      <c r="BMW11" s="80"/>
      <c r="BMX11" s="80"/>
      <c r="BMY11" s="80"/>
      <c r="BMZ11" s="80"/>
      <c r="BNA11" s="80"/>
      <c r="BNB11" s="80"/>
      <c r="BNC11" s="80"/>
      <c r="BND11" s="80"/>
      <c r="BNE11" s="80"/>
      <c r="BNF11" s="80"/>
      <c r="BNG11" s="80"/>
      <c r="BNH11" s="80"/>
      <c r="BNI11" s="80"/>
      <c r="BNJ11" s="80"/>
      <c r="BNK11" s="80"/>
      <c r="BNL11" s="80"/>
      <c r="BNM11" s="80"/>
      <c r="BNN11" s="80"/>
      <c r="BNO11" s="80"/>
      <c r="BNP11" s="80"/>
      <c r="BNQ11" s="80"/>
      <c r="BNR11" s="80"/>
      <c r="BNS11" s="80"/>
      <c r="BNT11" s="80"/>
      <c r="BNU11" s="80"/>
      <c r="BNV11" s="80"/>
      <c r="BNW11" s="80"/>
      <c r="BNX11" s="80"/>
      <c r="BNY11" s="80"/>
      <c r="BNZ11" s="80"/>
      <c r="BOA11" s="80"/>
      <c r="BOB11" s="80"/>
      <c r="BOC11" s="80"/>
      <c r="BOD11" s="80"/>
      <c r="BOE11" s="80"/>
      <c r="BOF11" s="80"/>
      <c r="BOG11" s="80"/>
      <c r="BOH11" s="80"/>
      <c r="BOI11" s="80"/>
      <c r="BOJ11" s="80"/>
      <c r="BOK11" s="80"/>
      <c r="BOL11" s="80"/>
      <c r="BOM11" s="80"/>
      <c r="BON11" s="80"/>
      <c r="BOO11" s="80"/>
      <c r="BOP11" s="80"/>
      <c r="BOQ11" s="80"/>
      <c r="BOR11" s="80"/>
      <c r="BOS11" s="80"/>
      <c r="BOT11" s="80"/>
      <c r="BOU11" s="80"/>
      <c r="BOV11" s="80"/>
      <c r="BOW11" s="80"/>
      <c r="BOX11" s="80"/>
      <c r="BOY11" s="80"/>
      <c r="BOZ11" s="80"/>
      <c r="BPA11" s="80"/>
      <c r="BPB11" s="80"/>
      <c r="BPC11" s="80"/>
      <c r="BPD11" s="80"/>
      <c r="BPE11" s="80"/>
      <c r="BPF11" s="80"/>
      <c r="BPG11" s="80"/>
      <c r="BPH11" s="80"/>
      <c r="BPI11" s="80"/>
      <c r="BPJ11" s="80"/>
      <c r="BPK11" s="80"/>
      <c r="BPL11" s="80"/>
      <c r="BPM11" s="80"/>
      <c r="BPN11" s="80"/>
      <c r="BPO11" s="80"/>
      <c r="BPP11" s="80"/>
      <c r="BPQ11" s="80"/>
      <c r="BPR11" s="80"/>
      <c r="BPS11" s="80"/>
      <c r="BPT11" s="80"/>
      <c r="BPU11" s="80"/>
      <c r="BPV11" s="80"/>
      <c r="BPW11" s="80"/>
      <c r="BPX11" s="80"/>
      <c r="BPY11" s="80"/>
      <c r="BPZ11" s="80"/>
      <c r="BQA11" s="80"/>
      <c r="BQB11" s="80"/>
      <c r="BQC11" s="80"/>
      <c r="BQD11" s="80"/>
      <c r="BQE11" s="80"/>
      <c r="BQF11" s="80"/>
      <c r="BQG11" s="80"/>
      <c r="BQH11" s="80"/>
      <c r="BQI11" s="80"/>
      <c r="BQJ11" s="80"/>
      <c r="BQK11" s="80"/>
      <c r="BQL11" s="80"/>
      <c r="BQM11" s="80"/>
      <c r="BQN11" s="80"/>
      <c r="BQO11" s="80"/>
      <c r="BQP11" s="80"/>
      <c r="BQQ11" s="80"/>
      <c r="BQR11" s="80"/>
      <c r="BQS11" s="80"/>
      <c r="BQT11" s="80"/>
      <c r="BQU11" s="80"/>
      <c r="BQV11" s="80"/>
      <c r="BQW11" s="80"/>
      <c r="BQX11" s="80"/>
      <c r="BQY11" s="80"/>
      <c r="BQZ11" s="80"/>
      <c r="BRA11" s="80"/>
      <c r="BRB11" s="80"/>
      <c r="BRC11" s="80"/>
      <c r="BRD11" s="80"/>
      <c r="BRE11" s="80"/>
      <c r="BRF11" s="80"/>
      <c r="BRG11" s="80"/>
      <c r="BRH11" s="80"/>
      <c r="BRI11" s="80"/>
      <c r="BRJ11" s="80"/>
      <c r="BRK11" s="80"/>
      <c r="BRL11" s="80"/>
      <c r="BRM11" s="80"/>
      <c r="BRN11" s="80"/>
      <c r="BRO11" s="80"/>
      <c r="BRP11" s="80"/>
      <c r="BRQ11" s="80"/>
      <c r="BRR11" s="80"/>
      <c r="BRS11" s="80"/>
      <c r="BRT11" s="80"/>
      <c r="BRU11" s="80"/>
      <c r="BRV11" s="80"/>
      <c r="BRW11" s="80"/>
      <c r="BRX11" s="80"/>
      <c r="BRY11" s="80"/>
      <c r="BRZ11" s="80"/>
      <c r="BSA11" s="80"/>
      <c r="BSB11" s="80"/>
      <c r="BSC11" s="80"/>
      <c r="BSD11" s="80"/>
      <c r="BSE11" s="80"/>
      <c r="BSF11" s="80"/>
      <c r="BSG11" s="80"/>
      <c r="BSH11" s="80"/>
      <c r="BSI11" s="80"/>
      <c r="BSJ11" s="80"/>
      <c r="BSK11" s="80"/>
      <c r="BSL11" s="80"/>
      <c r="BSM11" s="80"/>
      <c r="BSN11" s="80"/>
      <c r="BSO11" s="80"/>
      <c r="BSP11" s="80"/>
      <c r="BSQ11" s="80"/>
      <c r="BSR11" s="80"/>
      <c r="BSS11" s="80"/>
      <c r="BST11" s="80"/>
      <c r="BSU11" s="80"/>
      <c r="BSV11" s="80"/>
      <c r="BSW11" s="80"/>
      <c r="BSX11" s="80"/>
      <c r="BSY11" s="80"/>
      <c r="BSZ11" s="80"/>
      <c r="BTA11" s="80"/>
      <c r="BTB11" s="80"/>
      <c r="BTC11" s="80"/>
      <c r="BTD11" s="80"/>
      <c r="BTE11" s="80"/>
      <c r="BTF11" s="80"/>
      <c r="BTG11" s="80"/>
      <c r="BTH11" s="80"/>
      <c r="BTI11" s="80"/>
      <c r="BTJ11" s="80"/>
      <c r="BTK11" s="80"/>
      <c r="BTL11" s="80"/>
      <c r="BTM11" s="80"/>
      <c r="BTN11" s="80"/>
      <c r="BTO11" s="80"/>
      <c r="BTP11" s="80"/>
      <c r="BTQ11" s="80"/>
      <c r="BTR11" s="80"/>
      <c r="BTS11" s="80"/>
      <c r="BTT11" s="80"/>
      <c r="BTU11" s="80"/>
      <c r="BTV11" s="80"/>
      <c r="BTW11" s="80"/>
      <c r="BTX11" s="80"/>
      <c r="BTY11" s="80"/>
      <c r="BTZ11" s="80"/>
      <c r="BUA11" s="80"/>
      <c r="BUB11" s="80"/>
      <c r="BUC11" s="80"/>
      <c r="BUD11" s="80"/>
      <c r="BUE11" s="80"/>
      <c r="BUF11" s="80"/>
      <c r="BUG11" s="80"/>
      <c r="BUH11" s="80"/>
      <c r="BUI11" s="80"/>
      <c r="BUJ11" s="80"/>
      <c r="BUK11" s="80"/>
      <c r="BUL11" s="80"/>
      <c r="BUM11" s="80"/>
      <c r="BUN11" s="80"/>
      <c r="BUO11" s="80"/>
      <c r="BUP11" s="80"/>
      <c r="BUQ11" s="80"/>
      <c r="BUR11" s="80"/>
      <c r="BUS11" s="80"/>
      <c r="BUT11" s="80"/>
      <c r="BUU11" s="80"/>
      <c r="BUV11" s="80"/>
      <c r="BUW11" s="80"/>
      <c r="BUX11" s="80"/>
      <c r="BUY11" s="80"/>
      <c r="BUZ11" s="80"/>
      <c r="BVA11" s="80"/>
      <c r="BVB11" s="80"/>
      <c r="BVC11" s="80"/>
      <c r="BVD11" s="80"/>
      <c r="BVE11" s="80"/>
      <c r="BVF11" s="80"/>
      <c r="BVG11" s="80"/>
      <c r="BVH11" s="80"/>
      <c r="BVI11" s="80"/>
      <c r="BVJ11" s="80"/>
      <c r="BVK11" s="80"/>
      <c r="BVL11" s="80"/>
      <c r="BVM11" s="80"/>
      <c r="BVN11" s="80"/>
      <c r="BVO11" s="80"/>
      <c r="BVP11" s="80"/>
      <c r="BVQ11" s="80"/>
      <c r="BVR11" s="80"/>
      <c r="BVS11" s="80"/>
      <c r="BVT11" s="80"/>
      <c r="BVU11" s="80"/>
      <c r="BVV11" s="80"/>
      <c r="BVW11" s="80"/>
      <c r="BVX11" s="80"/>
      <c r="BVY11" s="80"/>
      <c r="BVZ11" s="80"/>
      <c r="BWA11" s="80"/>
      <c r="BWB11" s="80"/>
      <c r="BWC11" s="80"/>
      <c r="BWD11" s="80"/>
      <c r="BWE11" s="80"/>
      <c r="BWF11" s="80"/>
      <c r="BWG11" s="80"/>
      <c r="BWH11" s="80"/>
      <c r="BWI11" s="80"/>
      <c r="BWJ11" s="80"/>
      <c r="BWK11" s="80"/>
      <c r="BWL11" s="80"/>
      <c r="BWM11" s="80"/>
      <c r="BWN11" s="80"/>
      <c r="BWO11" s="80"/>
      <c r="BWP11" s="80"/>
      <c r="BWQ11" s="80"/>
      <c r="BWR11" s="80"/>
      <c r="BWS11" s="80"/>
      <c r="BWT11" s="80"/>
      <c r="BWU11" s="80"/>
      <c r="BWV11" s="80"/>
      <c r="BWW11" s="80"/>
      <c r="BWX11" s="80"/>
      <c r="BWY11" s="80"/>
      <c r="BWZ11" s="80"/>
      <c r="BXA11" s="80"/>
      <c r="BXB11" s="80"/>
      <c r="BXC11" s="80"/>
      <c r="BXD11" s="80"/>
      <c r="BXE11" s="80"/>
      <c r="BXF11" s="80"/>
      <c r="BXG11" s="80"/>
      <c r="BXH11" s="80"/>
      <c r="BXI11" s="80"/>
      <c r="BXJ11" s="80"/>
      <c r="BXK11" s="80"/>
      <c r="BXL11" s="80"/>
      <c r="BXM11" s="80"/>
      <c r="BXN11" s="80"/>
      <c r="BXO11" s="80"/>
      <c r="BXP11" s="80"/>
      <c r="BXQ11" s="80"/>
      <c r="BXR11" s="80"/>
      <c r="BXS11" s="80"/>
      <c r="BXT11" s="80"/>
      <c r="BXU11" s="80"/>
      <c r="BXV11" s="80"/>
      <c r="BXW11" s="80"/>
      <c r="BXX11" s="80"/>
      <c r="BXY11" s="80"/>
      <c r="BXZ11" s="80"/>
      <c r="BYA11" s="80"/>
      <c r="BYB11" s="80"/>
      <c r="BYC11" s="80"/>
      <c r="BYD11" s="80"/>
      <c r="BYE11" s="80"/>
      <c r="BYF11" s="80"/>
      <c r="BYG11" s="80"/>
      <c r="BYH11" s="80"/>
      <c r="BYI11" s="80"/>
      <c r="BYJ11" s="80"/>
      <c r="BYK11" s="80"/>
      <c r="BYL11" s="80"/>
      <c r="BYM11" s="80"/>
      <c r="BYN11" s="80"/>
      <c r="BYO11" s="80"/>
      <c r="BYP11" s="80"/>
      <c r="BYQ11" s="80"/>
      <c r="BYR11" s="80"/>
      <c r="BYS11" s="80"/>
      <c r="BYT11" s="80"/>
      <c r="BYU11" s="80"/>
      <c r="BYV11" s="80"/>
      <c r="BYW11" s="80"/>
      <c r="BYX11" s="80"/>
      <c r="BYY11" s="80"/>
      <c r="BYZ11" s="80"/>
      <c r="BZA11" s="80"/>
      <c r="BZB11" s="80"/>
      <c r="BZC11" s="80"/>
      <c r="BZD11" s="80"/>
      <c r="BZE11" s="80"/>
      <c r="BZF11" s="80"/>
      <c r="BZG11" s="80"/>
      <c r="BZH11" s="80"/>
      <c r="BZI11" s="80"/>
      <c r="BZJ11" s="80"/>
      <c r="BZK11" s="80"/>
      <c r="BZL11" s="80"/>
      <c r="BZM11" s="80"/>
      <c r="BZN11" s="80"/>
      <c r="BZO11" s="80"/>
      <c r="BZP11" s="80"/>
      <c r="BZQ11" s="80"/>
      <c r="BZR11" s="80"/>
      <c r="BZS11" s="80"/>
      <c r="BZT11" s="80"/>
      <c r="BZU11" s="80"/>
      <c r="BZV11" s="80"/>
      <c r="BZW11" s="80"/>
      <c r="BZX11" s="80"/>
      <c r="BZY11" s="80"/>
      <c r="BZZ11" s="80"/>
      <c r="CAA11" s="80"/>
      <c r="CAB11" s="80"/>
      <c r="CAC11" s="80"/>
      <c r="CAD11" s="80"/>
      <c r="CAE11" s="80"/>
      <c r="CAF11" s="80"/>
      <c r="CAG11" s="80"/>
      <c r="CAH11" s="80"/>
      <c r="CAI11" s="80"/>
      <c r="CAJ11" s="80"/>
      <c r="CAK11" s="80"/>
      <c r="CAL11" s="80"/>
      <c r="CAM11" s="80"/>
      <c r="CAN11" s="80"/>
      <c r="CAO11" s="80"/>
      <c r="CAP11" s="80"/>
      <c r="CAQ11" s="80"/>
      <c r="CAR11" s="80"/>
      <c r="CAS11" s="80"/>
      <c r="CAT11" s="80"/>
      <c r="CAU11" s="80"/>
      <c r="CAV11" s="80"/>
      <c r="CAW11" s="80"/>
      <c r="CAX11" s="80"/>
      <c r="CAY11" s="80"/>
      <c r="CAZ11" s="80"/>
      <c r="CBA11" s="80"/>
      <c r="CBB11" s="80"/>
      <c r="CBC11" s="80"/>
      <c r="CBD11" s="80"/>
      <c r="CBE11" s="80"/>
      <c r="CBF11" s="80"/>
      <c r="CBG11" s="80"/>
      <c r="CBH11" s="80"/>
      <c r="CBI11" s="80"/>
      <c r="CBJ11" s="80"/>
      <c r="CBK11" s="80"/>
      <c r="CBL11" s="80"/>
      <c r="CBM11" s="80"/>
      <c r="CBN11" s="80"/>
      <c r="CBO11" s="80"/>
      <c r="CBP11" s="80"/>
      <c r="CBQ11" s="80"/>
      <c r="CBR11" s="80"/>
      <c r="CBS11" s="80"/>
      <c r="CBT11" s="80"/>
      <c r="CBU11" s="80"/>
      <c r="CBV11" s="80"/>
      <c r="CBW11" s="80"/>
      <c r="CBX11" s="80"/>
      <c r="CBY11" s="80"/>
      <c r="CBZ11" s="80"/>
      <c r="CCA11" s="80"/>
      <c r="CCB11" s="80"/>
      <c r="CCC11" s="80"/>
      <c r="CCD11" s="80"/>
      <c r="CCE11" s="80"/>
      <c r="CCF11" s="80"/>
      <c r="CCG11" s="80"/>
      <c r="CCH11" s="80"/>
      <c r="CCI11" s="80"/>
      <c r="CCJ11" s="80"/>
      <c r="CCK11" s="80"/>
      <c r="CCL11" s="80"/>
      <c r="CCM11" s="80"/>
      <c r="CCN11" s="80"/>
      <c r="CCO11" s="80"/>
      <c r="CCP11" s="80"/>
      <c r="CCQ11" s="80"/>
      <c r="CCR11" s="80"/>
      <c r="CCS11" s="80"/>
      <c r="CCT11" s="80"/>
      <c r="CCU11" s="80"/>
      <c r="CCV11" s="80"/>
      <c r="CCW11" s="80"/>
      <c r="CCX11" s="80"/>
      <c r="CCY11" s="80"/>
      <c r="CCZ11" s="80"/>
      <c r="CDA11" s="80"/>
      <c r="CDB11" s="80"/>
      <c r="CDC11" s="80"/>
      <c r="CDD11" s="80"/>
      <c r="CDE11" s="80"/>
      <c r="CDF11" s="80"/>
      <c r="CDG11" s="80"/>
      <c r="CDH11" s="80"/>
      <c r="CDI11" s="80"/>
      <c r="CDJ11" s="80"/>
      <c r="CDK11" s="80"/>
      <c r="CDL11" s="80"/>
      <c r="CDM11" s="80"/>
      <c r="CDN11" s="80"/>
      <c r="CDO11" s="80"/>
      <c r="CDP11" s="80"/>
      <c r="CDQ11" s="80"/>
      <c r="CDR11" s="80"/>
      <c r="CDS11" s="80"/>
      <c r="CDT11" s="80"/>
      <c r="CDU11" s="80"/>
      <c r="CDV11" s="80"/>
      <c r="CDW11" s="80"/>
      <c r="CDX11" s="80"/>
      <c r="CDY11" s="80"/>
      <c r="CDZ11" s="80"/>
      <c r="CEA11" s="80"/>
      <c r="CEB11" s="80"/>
      <c r="CEC11" s="80"/>
      <c r="CED11" s="80"/>
      <c r="CEE11" s="80"/>
      <c r="CEF11" s="80"/>
      <c r="CEG11" s="80"/>
      <c r="CEH11" s="80"/>
      <c r="CEI11" s="80"/>
      <c r="CEJ11" s="80"/>
      <c r="CEK11" s="80"/>
      <c r="CEL11" s="80"/>
      <c r="CEM11" s="80"/>
      <c r="CEN11" s="80"/>
      <c r="CEO11" s="80"/>
      <c r="CEP11" s="80"/>
      <c r="CEQ11" s="80"/>
      <c r="CER11" s="80"/>
      <c r="CES11" s="80"/>
      <c r="CET11" s="80"/>
      <c r="CEU11" s="80"/>
      <c r="CEV11" s="80"/>
      <c r="CEW11" s="80"/>
      <c r="CEX11" s="80"/>
      <c r="CEY11" s="80"/>
      <c r="CEZ11" s="80"/>
      <c r="CFA11" s="80"/>
      <c r="CFB11" s="80"/>
      <c r="CFC11" s="80"/>
      <c r="CFD11" s="80"/>
      <c r="CFE11" s="80"/>
      <c r="CFF11" s="80"/>
      <c r="CFG11" s="80"/>
      <c r="CFH11" s="80"/>
      <c r="CFI11" s="80"/>
      <c r="CFJ11" s="80"/>
      <c r="CFK11" s="80"/>
      <c r="CFL11" s="80"/>
      <c r="CFM11" s="80"/>
      <c r="CFN11" s="80"/>
      <c r="CFO11" s="80"/>
      <c r="CFP11" s="80"/>
      <c r="CFQ11" s="80"/>
      <c r="CFR11" s="80"/>
      <c r="CFS11" s="80"/>
      <c r="CFT11" s="80"/>
      <c r="CFU11" s="80"/>
      <c r="CFV11" s="80"/>
      <c r="CFW11" s="80"/>
      <c r="CFX11" s="80"/>
      <c r="CFY11" s="80"/>
      <c r="CFZ11" s="80"/>
      <c r="CGA11" s="80"/>
      <c r="CGB11" s="80"/>
      <c r="CGC11" s="80"/>
      <c r="CGD11" s="80"/>
      <c r="CGE11" s="80"/>
      <c r="CGF11" s="80"/>
      <c r="CGG11" s="80"/>
      <c r="CGH11" s="80"/>
      <c r="CGI11" s="80"/>
      <c r="CGJ11" s="80"/>
      <c r="CGK11" s="80"/>
      <c r="CGL11" s="80"/>
      <c r="CGM11" s="80"/>
      <c r="CGN11" s="80"/>
      <c r="CGO11" s="80"/>
      <c r="CGP11" s="80"/>
      <c r="CGQ11" s="80"/>
      <c r="CGR11" s="80"/>
      <c r="CGS11" s="80"/>
      <c r="CGT11" s="80"/>
      <c r="CGU11" s="80"/>
      <c r="CGV11" s="80"/>
      <c r="CGW11" s="80"/>
      <c r="CGX11" s="80"/>
      <c r="CGY11" s="80"/>
      <c r="CGZ11" s="80"/>
      <c r="CHA11" s="80"/>
      <c r="CHB11" s="80"/>
      <c r="CHC11" s="80"/>
      <c r="CHD11" s="80"/>
      <c r="CHE11" s="80"/>
      <c r="CHF11" s="80"/>
      <c r="CHG11" s="80"/>
      <c r="CHH11" s="80"/>
      <c r="CHI11" s="80"/>
      <c r="CHJ11" s="80"/>
      <c r="CHK11" s="80"/>
      <c r="CHL11" s="80"/>
      <c r="CHM11" s="80"/>
      <c r="CHN11" s="80"/>
      <c r="CHO11" s="80"/>
      <c r="CHP11" s="80"/>
      <c r="CHQ11" s="80"/>
      <c r="CHR11" s="80"/>
      <c r="CHS11" s="80"/>
      <c r="CHT11" s="80"/>
      <c r="CHU11" s="80"/>
      <c r="CHV11" s="80"/>
      <c r="CHW11" s="80"/>
      <c r="CHX11" s="80"/>
      <c r="CHY11" s="80"/>
      <c r="CHZ11" s="80"/>
      <c r="CIA11" s="80"/>
      <c r="CIB11" s="80"/>
      <c r="CIC11" s="80"/>
      <c r="CID11" s="80"/>
      <c r="CIE11" s="80"/>
      <c r="CIF11" s="80"/>
      <c r="CIG11" s="80"/>
      <c r="CIH11" s="80"/>
      <c r="CII11" s="80"/>
      <c r="CIJ11" s="80"/>
      <c r="CIK11" s="80"/>
      <c r="CIL11" s="80"/>
      <c r="CIM11" s="80"/>
      <c r="CIN11" s="80"/>
      <c r="CIO11" s="80"/>
      <c r="CIP11" s="80"/>
      <c r="CIQ11" s="80"/>
      <c r="CIR11" s="80"/>
      <c r="CIS11" s="80"/>
      <c r="CIT11" s="80"/>
      <c r="CIU11" s="80"/>
      <c r="CIV11" s="80"/>
      <c r="CIW11" s="80"/>
      <c r="CIX11" s="80"/>
      <c r="CIY11" s="80"/>
      <c r="CIZ11" s="80"/>
      <c r="CJA11" s="80"/>
      <c r="CJB11" s="80"/>
      <c r="CJC11" s="80"/>
      <c r="CJD11" s="80"/>
      <c r="CJE11" s="80"/>
      <c r="CJF11" s="80"/>
      <c r="CJG11" s="80"/>
      <c r="CJH11" s="80"/>
      <c r="CJI11" s="80"/>
      <c r="CJJ11" s="80"/>
      <c r="CJK11" s="80"/>
      <c r="CJL11" s="80"/>
      <c r="CJM11" s="80"/>
      <c r="CJN11" s="80"/>
      <c r="CJO11" s="80"/>
      <c r="CJP11" s="80"/>
      <c r="CJQ11" s="80"/>
      <c r="CJR11" s="80"/>
      <c r="CJS11" s="80"/>
      <c r="CJT11" s="80"/>
      <c r="CJU11" s="80"/>
      <c r="CJV11" s="80"/>
      <c r="CJW11" s="80"/>
      <c r="CJX11" s="80"/>
      <c r="CJY11" s="80"/>
      <c r="CJZ11" s="80"/>
      <c r="CKA11" s="80"/>
      <c r="CKB11" s="80"/>
      <c r="CKC11" s="80"/>
      <c r="CKD11" s="80"/>
      <c r="CKE11" s="80"/>
      <c r="CKF11" s="80"/>
      <c r="CKG11" s="80"/>
      <c r="CKH11" s="80"/>
      <c r="CKI11" s="80"/>
      <c r="CKJ11" s="80"/>
      <c r="CKK11" s="80"/>
      <c r="CKL11" s="80"/>
      <c r="CKM11" s="80"/>
      <c r="CKN11" s="80"/>
      <c r="CKO11" s="80"/>
      <c r="CKP11" s="80"/>
      <c r="CKQ11" s="80"/>
      <c r="CKR11" s="80"/>
      <c r="CKS11" s="80"/>
      <c r="CKT11" s="80"/>
      <c r="CKU11" s="80"/>
      <c r="CKV11" s="80"/>
      <c r="CKW11" s="80"/>
      <c r="CKX11" s="80"/>
      <c r="CKY11" s="80"/>
      <c r="CKZ11" s="80"/>
      <c r="CLA11" s="80"/>
      <c r="CLB11" s="80"/>
      <c r="CLC11" s="80"/>
      <c r="CLD11" s="80"/>
      <c r="CLE11" s="80"/>
      <c r="CLF11" s="80"/>
      <c r="CLG11" s="80"/>
      <c r="CLH11" s="80"/>
      <c r="CLI11" s="80"/>
      <c r="CLJ11" s="80"/>
      <c r="CLK11" s="80"/>
      <c r="CLL11" s="80"/>
      <c r="CLM11" s="80"/>
      <c r="CLN11" s="80"/>
      <c r="CLO11" s="80"/>
      <c r="CLP11" s="80"/>
      <c r="CLQ11" s="80"/>
      <c r="CLR11" s="80"/>
      <c r="CLS11" s="80"/>
      <c r="CLT11" s="80"/>
      <c r="CLU11" s="80"/>
      <c r="CLV11" s="80"/>
      <c r="CLW11" s="80"/>
      <c r="CLX11" s="80"/>
      <c r="CLY11" s="80"/>
      <c r="CLZ11" s="80"/>
      <c r="CMA11" s="80"/>
      <c r="CMB11" s="80"/>
      <c r="CMC11" s="80"/>
      <c r="CMD11" s="80"/>
      <c r="CME11" s="80"/>
      <c r="CMF11" s="80"/>
      <c r="CMG11" s="80"/>
      <c r="CMH11" s="80"/>
      <c r="CMI11" s="80"/>
      <c r="CMJ11" s="80"/>
      <c r="CMK11" s="80"/>
      <c r="CML11" s="80"/>
      <c r="CMM11" s="80"/>
      <c r="CMN11" s="80"/>
      <c r="CMO11" s="80"/>
      <c r="CMP11" s="80"/>
      <c r="CMQ11" s="80"/>
      <c r="CMR11" s="80"/>
      <c r="CMS11" s="80"/>
      <c r="CMT11" s="80"/>
      <c r="CMU11" s="80"/>
      <c r="CMV11" s="80"/>
      <c r="CMW11" s="80"/>
      <c r="CMX11" s="80"/>
      <c r="CMY11" s="80"/>
      <c r="CMZ11" s="80"/>
      <c r="CNA11" s="80"/>
      <c r="CNB11" s="80"/>
      <c r="CNC11" s="80"/>
      <c r="CND11" s="80"/>
      <c r="CNE11" s="80"/>
      <c r="CNF11" s="80"/>
      <c r="CNG11" s="80"/>
      <c r="CNH11" s="80"/>
      <c r="CNI11" s="80"/>
      <c r="CNJ11" s="80"/>
      <c r="CNK11" s="80"/>
      <c r="CNL11" s="80"/>
      <c r="CNM11" s="80"/>
      <c r="CNN11" s="80"/>
      <c r="CNO11" s="80"/>
      <c r="CNP11" s="80"/>
      <c r="CNQ11" s="80"/>
      <c r="CNR11" s="80"/>
      <c r="CNS11" s="80"/>
      <c r="CNT11" s="80"/>
      <c r="CNU11" s="80"/>
      <c r="CNV11" s="80"/>
      <c r="CNW11" s="80"/>
      <c r="CNX11" s="80"/>
      <c r="CNY11" s="80"/>
      <c r="CNZ11" s="80"/>
      <c r="COA11" s="80"/>
      <c r="COB11" s="80"/>
      <c r="COC11" s="80"/>
      <c r="COD11" s="80"/>
      <c r="COE11" s="80"/>
      <c r="COF11" s="80"/>
      <c r="COG11" s="80"/>
      <c r="COH11" s="80"/>
      <c r="COI11" s="80"/>
      <c r="COJ11" s="80"/>
      <c r="COK11" s="80"/>
      <c r="COL11" s="80"/>
      <c r="COM11" s="80"/>
      <c r="CON11" s="80"/>
      <c r="COO11" s="80"/>
      <c r="COP11" s="80"/>
      <c r="COQ11" s="80"/>
      <c r="COR11" s="80"/>
      <c r="COS11" s="80"/>
      <c r="COT11" s="80"/>
      <c r="COU11" s="80"/>
      <c r="COV11" s="80"/>
      <c r="COW11" s="80"/>
      <c r="COX11" s="80"/>
      <c r="COY11" s="80"/>
      <c r="COZ11" s="80"/>
      <c r="CPA11" s="80"/>
      <c r="CPB11" s="80"/>
      <c r="CPC11" s="80"/>
      <c r="CPD11" s="80"/>
      <c r="CPE11" s="80"/>
      <c r="CPF11" s="80"/>
      <c r="CPG11" s="80"/>
      <c r="CPH11" s="80"/>
      <c r="CPI11" s="80"/>
      <c r="CPJ11" s="80"/>
      <c r="CPK11" s="80"/>
      <c r="CPL11" s="80"/>
      <c r="CPM11" s="80"/>
      <c r="CPN11" s="80"/>
      <c r="CPO11" s="80"/>
      <c r="CPP11" s="80"/>
      <c r="CPQ11" s="80"/>
      <c r="CPR11" s="80"/>
      <c r="CPS11" s="80"/>
      <c r="CPT11" s="80"/>
      <c r="CPU11" s="80"/>
      <c r="CPV11" s="80"/>
      <c r="CPW11" s="80"/>
      <c r="CPX11" s="80"/>
      <c r="CPY11" s="80"/>
      <c r="CPZ11" s="80"/>
      <c r="CQA11" s="80"/>
      <c r="CQB11" s="80"/>
      <c r="CQC11" s="80"/>
      <c r="CQD11" s="80"/>
      <c r="CQE11" s="80"/>
      <c r="CQF11" s="80"/>
      <c r="CQG11" s="80"/>
      <c r="CQH11" s="80"/>
      <c r="CQI11" s="80"/>
      <c r="CQJ11" s="80"/>
      <c r="CQK11" s="80"/>
      <c r="CQL11" s="80"/>
      <c r="CQM11" s="80"/>
      <c r="CQN11" s="80"/>
      <c r="CQO11" s="80"/>
      <c r="CQP11" s="80"/>
      <c r="CQQ11" s="80"/>
      <c r="CQR11" s="80"/>
      <c r="CQS11" s="80"/>
      <c r="CQT11" s="80"/>
      <c r="CQU11" s="80"/>
      <c r="CQV11" s="80"/>
      <c r="CQW11" s="80"/>
      <c r="CQX11" s="80"/>
      <c r="CQY11" s="80"/>
      <c r="CQZ11" s="80"/>
      <c r="CRA11" s="80"/>
      <c r="CRB11" s="80"/>
      <c r="CRC11" s="80"/>
      <c r="CRD11" s="80"/>
      <c r="CRE11" s="80"/>
      <c r="CRF11" s="80"/>
      <c r="CRG11" s="80"/>
      <c r="CRH11" s="80"/>
      <c r="CRI11" s="80"/>
      <c r="CRJ11" s="80"/>
      <c r="CRK11" s="80"/>
      <c r="CRL11" s="80"/>
      <c r="CRM11" s="80"/>
      <c r="CRN11" s="80"/>
      <c r="CRO11" s="80"/>
      <c r="CRP11" s="80"/>
      <c r="CRQ11" s="80"/>
      <c r="CRR11" s="80"/>
      <c r="CRS11" s="80"/>
      <c r="CRT11" s="80"/>
      <c r="CRU11" s="80"/>
      <c r="CRV11" s="80"/>
      <c r="CRW11" s="80"/>
      <c r="CRX11" s="80"/>
      <c r="CRY11" s="80"/>
      <c r="CRZ11" s="80"/>
      <c r="CSA11" s="80"/>
      <c r="CSB11" s="80"/>
      <c r="CSC11" s="80"/>
      <c r="CSD11" s="80"/>
      <c r="CSE11" s="80"/>
      <c r="CSF11" s="80"/>
      <c r="CSG11" s="80"/>
      <c r="CSH11" s="80"/>
      <c r="CSI11" s="80"/>
      <c r="CSJ11" s="80"/>
      <c r="CSK11" s="80"/>
      <c r="CSL11" s="80"/>
      <c r="CSM11" s="80"/>
      <c r="CSN11" s="80"/>
      <c r="CSO11" s="80"/>
      <c r="CSP11" s="80"/>
      <c r="CSQ11" s="80"/>
      <c r="CSR11" s="80"/>
      <c r="CSS11" s="80"/>
      <c r="CST11" s="80"/>
      <c r="CSU11" s="80"/>
      <c r="CSV11" s="80"/>
      <c r="CSW11" s="80"/>
      <c r="CSX11" s="80"/>
      <c r="CSY11" s="80"/>
      <c r="CSZ11" s="80"/>
      <c r="CTA11" s="80"/>
      <c r="CTB11" s="80"/>
      <c r="CTC11" s="80"/>
      <c r="CTD11" s="80"/>
      <c r="CTE11" s="80"/>
      <c r="CTF11" s="80"/>
      <c r="CTG11" s="80"/>
      <c r="CTH11" s="80"/>
      <c r="CTI11" s="80"/>
      <c r="CTJ11" s="80"/>
      <c r="CTK11" s="80"/>
      <c r="CTL11" s="80"/>
      <c r="CTM11" s="80"/>
      <c r="CTN11" s="80"/>
      <c r="CTO11" s="80"/>
      <c r="CTP11" s="80"/>
      <c r="CTQ11" s="80"/>
      <c r="CTR11" s="80"/>
      <c r="CTS11" s="80"/>
      <c r="CTT11" s="80"/>
      <c r="CTU11" s="80"/>
      <c r="CTV11" s="80"/>
      <c r="CTW11" s="80"/>
      <c r="CTX11" s="80"/>
      <c r="CTY11" s="80"/>
      <c r="CTZ11" s="80"/>
      <c r="CUA11" s="80"/>
      <c r="CUB11" s="80"/>
      <c r="CUC11" s="80"/>
      <c r="CUD11" s="80"/>
      <c r="CUE11" s="80"/>
      <c r="CUF11" s="80"/>
      <c r="CUG11" s="80"/>
      <c r="CUH11" s="80"/>
      <c r="CUI11" s="80"/>
      <c r="CUJ11" s="80"/>
      <c r="CUK11" s="80"/>
      <c r="CUL11" s="80"/>
      <c r="CUM11" s="80"/>
      <c r="CUN11" s="80"/>
      <c r="CUO11" s="80"/>
      <c r="CUP11" s="80"/>
      <c r="CUQ11" s="80"/>
      <c r="CUR11" s="80"/>
      <c r="CUS11" s="80"/>
      <c r="CUT11" s="80"/>
      <c r="CUU11" s="80"/>
      <c r="CUV11" s="80"/>
      <c r="CUW11" s="80"/>
      <c r="CUX11" s="80"/>
      <c r="CUY11" s="80"/>
      <c r="CUZ11" s="80"/>
      <c r="CVA11" s="80"/>
      <c r="CVB11" s="80"/>
      <c r="CVC11" s="80"/>
      <c r="CVD11" s="80"/>
      <c r="CVE11" s="80"/>
      <c r="CVF11" s="80"/>
      <c r="CVG11" s="80"/>
      <c r="CVH11" s="80"/>
      <c r="CVI11" s="80"/>
      <c r="CVJ11" s="80"/>
      <c r="CVK11" s="80"/>
      <c r="CVL11" s="80"/>
      <c r="CVM11" s="80"/>
      <c r="CVN11" s="80"/>
      <c r="CVO11" s="80"/>
      <c r="CVP11" s="80"/>
      <c r="CVQ11" s="80"/>
      <c r="CVR11" s="80"/>
      <c r="CVS11" s="80"/>
      <c r="CVT11" s="80"/>
      <c r="CVU11" s="80"/>
      <c r="CVV11" s="80"/>
      <c r="CVW11" s="80"/>
      <c r="CVX11" s="80"/>
      <c r="CVY11" s="80"/>
      <c r="CVZ11" s="80"/>
      <c r="CWA11" s="80"/>
      <c r="CWB11" s="80"/>
      <c r="CWC11" s="80"/>
      <c r="CWD11" s="80"/>
      <c r="CWE11" s="80"/>
      <c r="CWF11" s="80"/>
      <c r="CWG11" s="80"/>
      <c r="CWH11" s="80"/>
      <c r="CWI11" s="80"/>
      <c r="CWJ11" s="80"/>
      <c r="CWK11" s="80"/>
      <c r="CWL11" s="80"/>
      <c r="CWM11" s="80"/>
      <c r="CWN11" s="80"/>
      <c r="CWO11" s="80"/>
      <c r="CWP11" s="80"/>
      <c r="CWQ11" s="80"/>
      <c r="CWR11" s="80"/>
      <c r="CWS11" s="80"/>
      <c r="CWT11" s="80"/>
      <c r="CWU11" s="80"/>
      <c r="CWV11" s="80"/>
      <c r="CWW11" s="80"/>
      <c r="CWX11" s="80"/>
      <c r="CWY11" s="80"/>
      <c r="CWZ11" s="80"/>
      <c r="CXA11" s="80"/>
      <c r="CXB11" s="80"/>
      <c r="CXC11" s="80"/>
      <c r="CXD11" s="80"/>
      <c r="CXE11" s="80"/>
      <c r="CXF11" s="80"/>
      <c r="CXG11" s="80"/>
      <c r="CXH11" s="80"/>
      <c r="CXI11" s="80"/>
      <c r="CXJ11" s="80"/>
      <c r="CXK11" s="80"/>
      <c r="CXL11" s="80"/>
      <c r="CXM11" s="80"/>
      <c r="CXN11" s="80"/>
      <c r="CXO11" s="80"/>
      <c r="CXP11" s="80"/>
      <c r="CXQ11" s="80"/>
      <c r="CXR11" s="80"/>
      <c r="CXS11" s="80"/>
      <c r="CXT11" s="80"/>
      <c r="CXU11" s="80"/>
      <c r="CXV11" s="80"/>
      <c r="CXW11" s="80"/>
      <c r="CXX11" s="80"/>
      <c r="CXY11" s="80"/>
      <c r="CXZ11" s="80"/>
      <c r="CYA11" s="80"/>
      <c r="CYB11" s="80"/>
      <c r="CYC11" s="80"/>
      <c r="CYD11" s="80"/>
      <c r="CYE11" s="80"/>
      <c r="CYF11" s="80"/>
      <c r="CYG11" s="80"/>
      <c r="CYH11" s="80"/>
      <c r="CYI11" s="80"/>
      <c r="CYJ11" s="80"/>
      <c r="CYK11" s="80"/>
      <c r="CYL11" s="80"/>
      <c r="CYM11" s="80"/>
      <c r="CYN11" s="80"/>
      <c r="CYO11" s="80"/>
      <c r="CYP11" s="80"/>
      <c r="CYQ11" s="80"/>
      <c r="CYR11" s="80"/>
      <c r="CYS11" s="80"/>
      <c r="CYT11" s="80"/>
      <c r="CYU11" s="80"/>
      <c r="CYV11" s="80"/>
      <c r="CYW11" s="80"/>
      <c r="CYX11" s="80"/>
      <c r="CYY11" s="80"/>
      <c r="CYZ11" s="80"/>
      <c r="CZA11" s="80"/>
      <c r="CZB11" s="80"/>
      <c r="CZC11" s="80"/>
      <c r="CZD11" s="80"/>
      <c r="CZE11" s="80"/>
      <c r="CZF11" s="80"/>
      <c r="CZG11" s="80"/>
      <c r="CZH11" s="80"/>
      <c r="CZI11" s="80"/>
      <c r="CZJ11" s="80"/>
      <c r="CZK11" s="80"/>
      <c r="CZL11" s="80"/>
      <c r="CZM11" s="80"/>
      <c r="CZN11" s="80"/>
      <c r="CZO11" s="80"/>
      <c r="CZP11" s="80"/>
      <c r="CZQ11" s="80"/>
      <c r="CZR11" s="80"/>
      <c r="CZS11" s="80"/>
      <c r="CZT11" s="80"/>
      <c r="CZU11" s="80"/>
      <c r="CZV11" s="80"/>
      <c r="CZW11" s="80"/>
      <c r="CZX11" s="80"/>
      <c r="CZY11" s="80"/>
      <c r="CZZ11" s="80"/>
      <c r="DAA11" s="80"/>
      <c r="DAB11" s="80"/>
      <c r="DAC11" s="80"/>
      <c r="DAD11" s="80"/>
      <c r="DAE11" s="80"/>
      <c r="DAF11" s="80"/>
      <c r="DAG11" s="80"/>
      <c r="DAH11" s="80"/>
      <c r="DAI11" s="80"/>
      <c r="DAJ11" s="80"/>
      <c r="DAK11" s="80"/>
      <c r="DAL11" s="80"/>
      <c r="DAM11" s="80"/>
      <c r="DAN11" s="80"/>
      <c r="DAO11" s="80"/>
      <c r="DAP11" s="80"/>
      <c r="DAQ11" s="80"/>
      <c r="DAR11" s="80"/>
      <c r="DAS11" s="80"/>
      <c r="DAT11" s="80"/>
      <c r="DAU11" s="80"/>
      <c r="DAV11" s="80"/>
      <c r="DAW11" s="80"/>
      <c r="DAX11" s="80"/>
      <c r="DAY11" s="80"/>
      <c r="DAZ11" s="80"/>
      <c r="DBA11" s="80"/>
      <c r="DBB11" s="80"/>
      <c r="DBC11" s="80"/>
      <c r="DBD11" s="80"/>
      <c r="DBE11" s="80"/>
      <c r="DBF11" s="80"/>
      <c r="DBG11" s="80"/>
      <c r="DBH11" s="80"/>
      <c r="DBI11" s="80"/>
      <c r="DBJ11" s="80"/>
      <c r="DBK11" s="80"/>
      <c r="DBL11" s="80"/>
      <c r="DBM11" s="80"/>
      <c r="DBN11" s="80"/>
      <c r="DBO11" s="80"/>
      <c r="DBP11" s="80"/>
      <c r="DBQ11" s="80"/>
      <c r="DBR11" s="80"/>
      <c r="DBS11" s="80"/>
      <c r="DBT11" s="80"/>
      <c r="DBU11" s="80"/>
      <c r="DBV11" s="80"/>
      <c r="DBW11" s="80"/>
      <c r="DBX11" s="80"/>
      <c r="DBY11" s="80"/>
      <c r="DBZ11" s="80"/>
      <c r="DCA11" s="80"/>
      <c r="DCB11" s="80"/>
      <c r="DCC11" s="80"/>
      <c r="DCD11" s="80"/>
      <c r="DCE11" s="80"/>
      <c r="DCF11" s="80"/>
      <c r="DCG11" s="80"/>
      <c r="DCH11" s="80"/>
      <c r="DCI11" s="80"/>
      <c r="DCJ11" s="80"/>
      <c r="DCK11" s="80"/>
      <c r="DCL11" s="80"/>
      <c r="DCM11" s="80"/>
      <c r="DCN11" s="80"/>
      <c r="DCO11" s="80"/>
      <c r="DCP11" s="80"/>
      <c r="DCQ11" s="80"/>
      <c r="DCR11" s="80"/>
      <c r="DCS11" s="80"/>
      <c r="DCT11" s="80"/>
      <c r="DCU11" s="80"/>
      <c r="DCV11" s="80"/>
      <c r="DCW11" s="80"/>
      <c r="DCX11" s="80"/>
      <c r="DCY11" s="80"/>
      <c r="DCZ11" s="80"/>
      <c r="DDA11" s="80"/>
      <c r="DDB11" s="80"/>
      <c r="DDC11" s="80"/>
      <c r="DDD11" s="80"/>
      <c r="DDE11" s="80"/>
      <c r="DDF11" s="80"/>
      <c r="DDG11" s="80"/>
      <c r="DDH11" s="80"/>
      <c r="DDI11" s="80"/>
      <c r="DDJ11" s="80"/>
      <c r="DDK11" s="80"/>
      <c r="DDL11" s="80"/>
      <c r="DDM11" s="80"/>
      <c r="DDN11" s="80"/>
      <c r="DDO11" s="80"/>
      <c r="DDP11" s="80"/>
      <c r="DDQ11" s="80"/>
      <c r="DDR11" s="80"/>
      <c r="DDS11" s="80"/>
      <c r="DDT11" s="80"/>
      <c r="DDU11" s="80"/>
      <c r="DDV11" s="80"/>
      <c r="DDW11" s="80"/>
      <c r="DDX11" s="80"/>
      <c r="DDY11" s="80"/>
      <c r="DDZ11" s="80"/>
      <c r="DEA11" s="80"/>
      <c r="DEB11" s="80"/>
      <c r="DEC11" s="80"/>
      <c r="DED11" s="80"/>
      <c r="DEE11" s="80"/>
      <c r="DEF11" s="80"/>
      <c r="DEG11" s="80"/>
      <c r="DEH11" s="80"/>
      <c r="DEI11" s="80"/>
      <c r="DEJ11" s="80"/>
      <c r="DEK11" s="80"/>
      <c r="DEL11" s="80"/>
      <c r="DEM11" s="80"/>
      <c r="DEN11" s="80"/>
      <c r="DEO11" s="80"/>
      <c r="DEP11" s="80"/>
      <c r="DEQ11" s="80"/>
      <c r="DER11" s="80"/>
      <c r="DES11" s="80"/>
      <c r="DET11" s="80"/>
      <c r="DEU11" s="80"/>
      <c r="DEV11" s="80"/>
      <c r="DEW11" s="80"/>
      <c r="DEX11" s="80"/>
      <c r="DEY11" s="80"/>
      <c r="DEZ11" s="80"/>
      <c r="DFA11" s="80"/>
      <c r="DFB11" s="80"/>
      <c r="DFC11" s="80"/>
      <c r="DFD11" s="80"/>
      <c r="DFE11" s="80"/>
      <c r="DFF11" s="80"/>
      <c r="DFG11" s="80"/>
      <c r="DFH11" s="80"/>
      <c r="DFI11" s="80"/>
      <c r="DFJ11" s="80"/>
      <c r="DFK11" s="80"/>
      <c r="DFL11" s="80"/>
      <c r="DFM11" s="80"/>
      <c r="DFN11" s="80"/>
      <c r="DFO11" s="80"/>
      <c r="DFP11" s="80"/>
      <c r="DFQ11" s="80"/>
      <c r="DFR11" s="80"/>
      <c r="DFS11" s="80"/>
      <c r="DFT11" s="80"/>
      <c r="DFU11" s="80"/>
      <c r="DFV11" s="80"/>
      <c r="DFW11" s="80"/>
      <c r="DFX11" s="80"/>
      <c r="DFY11" s="80"/>
      <c r="DFZ11" s="80"/>
      <c r="DGA11" s="80"/>
      <c r="DGB11" s="80"/>
      <c r="DGC11" s="80"/>
      <c r="DGD11" s="80"/>
      <c r="DGE11" s="80"/>
      <c r="DGF11" s="80"/>
      <c r="DGG11" s="80"/>
      <c r="DGH11" s="80"/>
      <c r="DGI11" s="80"/>
      <c r="DGJ11" s="80"/>
      <c r="DGK11" s="80"/>
      <c r="DGL11" s="80"/>
      <c r="DGM11" s="80"/>
      <c r="DGN11" s="80"/>
      <c r="DGO11" s="80"/>
      <c r="DGP11" s="80"/>
      <c r="DGQ11" s="80"/>
      <c r="DGR11" s="80"/>
      <c r="DGS11" s="80"/>
      <c r="DGT11" s="80"/>
      <c r="DGU11" s="80"/>
      <c r="DGV11" s="80"/>
      <c r="DGW11" s="80"/>
      <c r="DGX11" s="80"/>
      <c r="DGY11" s="80"/>
      <c r="DGZ11" s="80"/>
      <c r="DHA11" s="80"/>
      <c r="DHB11" s="80"/>
      <c r="DHC11" s="80"/>
      <c r="DHD11" s="80"/>
      <c r="DHE11" s="80"/>
      <c r="DHF11" s="80"/>
      <c r="DHG11" s="80"/>
      <c r="DHH11" s="80"/>
      <c r="DHI11" s="80"/>
      <c r="DHJ11" s="80"/>
      <c r="DHK11" s="80"/>
      <c r="DHL11" s="80"/>
      <c r="DHM11" s="80"/>
      <c r="DHN11" s="80"/>
      <c r="DHO11" s="80"/>
      <c r="DHP11" s="80"/>
      <c r="DHQ11" s="80"/>
      <c r="DHR11" s="80"/>
      <c r="DHS11" s="80"/>
      <c r="DHT11" s="80"/>
      <c r="DHU11" s="80"/>
      <c r="DHV11" s="80"/>
      <c r="DHW11" s="80"/>
      <c r="DHX11" s="80"/>
      <c r="DHY11" s="80"/>
      <c r="DHZ11" s="80"/>
      <c r="DIA11" s="80"/>
      <c r="DIB11" s="80"/>
      <c r="DIC11" s="80"/>
      <c r="DID11" s="80"/>
      <c r="DIE11" s="80"/>
      <c r="DIF11" s="80"/>
      <c r="DIG11" s="80"/>
      <c r="DIH11" s="80"/>
      <c r="DII11" s="80"/>
      <c r="DIJ11" s="80"/>
      <c r="DIK11" s="80"/>
      <c r="DIL11" s="80"/>
      <c r="DIM11" s="80"/>
      <c r="DIN11" s="80"/>
      <c r="DIO11" s="80"/>
      <c r="DIP11" s="80"/>
      <c r="DIQ11" s="80"/>
      <c r="DIR11" s="80"/>
      <c r="DIS11" s="80"/>
      <c r="DIT11" s="80"/>
      <c r="DIU11" s="80"/>
      <c r="DIV11" s="80"/>
      <c r="DIW11" s="80"/>
      <c r="DIX11" s="80"/>
      <c r="DIY11" s="80"/>
      <c r="DIZ11" s="80"/>
      <c r="DJA11" s="80"/>
      <c r="DJB11" s="80"/>
      <c r="DJC11" s="80"/>
      <c r="DJD11" s="80"/>
      <c r="DJE11" s="80"/>
      <c r="DJF11" s="80"/>
      <c r="DJG11" s="80"/>
      <c r="DJH11" s="80"/>
      <c r="DJI11" s="80"/>
      <c r="DJJ11" s="80"/>
      <c r="DJK11" s="80"/>
      <c r="DJL11" s="80"/>
      <c r="DJM11" s="80"/>
      <c r="DJN11" s="80"/>
      <c r="DJO11" s="80"/>
      <c r="DJP11" s="80"/>
      <c r="DJQ11" s="80"/>
      <c r="DJR11" s="80"/>
      <c r="DJS11" s="80"/>
      <c r="DJT11" s="80"/>
      <c r="DJU11" s="80"/>
      <c r="DJV11" s="80"/>
      <c r="DJW11" s="80"/>
      <c r="DJX11" s="80"/>
      <c r="DJY11" s="80"/>
      <c r="DJZ11" s="80"/>
      <c r="DKA11" s="80"/>
      <c r="DKB11" s="80"/>
      <c r="DKC11" s="80"/>
      <c r="DKD11" s="80"/>
      <c r="DKE11" s="80"/>
      <c r="DKF11" s="80"/>
      <c r="DKG11" s="80"/>
      <c r="DKH11" s="80"/>
      <c r="DKI11" s="80"/>
      <c r="DKJ11" s="80"/>
      <c r="DKK11" s="80"/>
      <c r="DKL11" s="80"/>
      <c r="DKM11" s="80"/>
      <c r="DKN11" s="80"/>
      <c r="DKO11" s="80"/>
      <c r="DKP11" s="80"/>
      <c r="DKQ11" s="80"/>
      <c r="DKR11" s="80"/>
      <c r="DKS11" s="80"/>
      <c r="DKT11" s="80"/>
      <c r="DKU11" s="80"/>
      <c r="DKV11" s="80"/>
      <c r="DKW11" s="80"/>
      <c r="DKX11" s="80"/>
      <c r="DKY11" s="80"/>
      <c r="DKZ11" s="80"/>
      <c r="DLA11" s="80"/>
      <c r="DLB11" s="80"/>
      <c r="DLC11" s="80"/>
      <c r="DLD11" s="80"/>
      <c r="DLE11" s="80"/>
      <c r="DLF11" s="80"/>
      <c r="DLG11" s="80"/>
      <c r="DLH11" s="80"/>
      <c r="DLI11" s="80"/>
      <c r="DLJ11" s="80"/>
      <c r="DLK11" s="80"/>
      <c r="DLL11" s="80"/>
      <c r="DLM11" s="80"/>
      <c r="DLN11" s="80"/>
      <c r="DLO11" s="80"/>
      <c r="DLP11" s="80"/>
      <c r="DLQ11" s="80"/>
      <c r="DLR11" s="80"/>
      <c r="DLS11" s="80"/>
      <c r="DLT11" s="80"/>
      <c r="DLU11" s="80"/>
      <c r="DLV11" s="80"/>
      <c r="DLW11" s="80"/>
      <c r="DLX11" s="80"/>
      <c r="DLY11" s="80"/>
      <c r="DLZ11" s="80"/>
      <c r="DMA11" s="80"/>
      <c r="DMB11" s="80"/>
      <c r="DMC11" s="80"/>
      <c r="DMD11" s="80"/>
      <c r="DME11" s="80"/>
      <c r="DMF11" s="80"/>
      <c r="DMG11" s="80"/>
      <c r="DMH11" s="80"/>
      <c r="DMI11" s="80"/>
      <c r="DMJ11" s="80"/>
      <c r="DMK11" s="80"/>
      <c r="DML11" s="80"/>
      <c r="DMM11" s="80"/>
      <c r="DMN11" s="80"/>
      <c r="DMO11" s="80"/>
      <c r="DMP11" s="80"/>
      <c r="DMQ11" s="80"/>
      <c r="DMR11" s="80"/>
      <c r="DMS11" s="80"/>
      <c r="DMT11" s="80"/>
      <c r="DMU11" s="80"/>
      <c r="DMV11" s="80"/>
      <c r="DMW11" s="80"/>
      <c r="DMX11" s="80"/>
      <c r="DMY11" s="80"/>
      <c r="DMZ11" s="80"/>
      <c r="DNA11" s="80"/>
      <c r="DNB11" s="80"/>
      <c r="DNC11" s="80"/>
      <c r="DND11" s="80"/>
      <c r="DNE11" s="80"/>
      <c r="DNF11" s="80"/>
      <c r="DNG11" s="80"/>
      <c r="DNH11" s="80"/>
      <c r="DNI11" s="80"/>
      <c r="DNJ11" s="80"/>
      <c r="DNK11" s="80"/>
      <c r="DNL11" s="80"/>
      <c r="DNM11" s="80"/>
      <c r="DNN11" s="80"/>
      <c r="DNO11" s="80"/>
      <c r="DNP11" s="80"/>
      <c r="DNQ11" s="80"/>
      <c r="DNR11" s="80"/>
      <c r="DNS11" s="80"/>
      <c r="DNT11" s="80"/>
      <c r="DNU11" s="80"/>
      <c r="DNV11" s="80"/>
      <c r="DNW11" s="80"/>
      <c r="DNX11" s="80"/>
      <c r="DNY11" s="80"/>
      <c r="DNZ11" s="80"/>
      <c r="DOA11" s="80"/>
      <c r="DOB11" s="80"/>
      <c r="DOC11" s="80"/>
      <c r="DOD11" s="80"/>
      <c r="DOE11" s="80"/>
      <c r="DOF11" s="80"/>
      <c r="DOG11" s="80"/>
      <c r="DOH11" s="80"/>
      <c r="DOI11" s="80"/>
      <c r="DOJ11" s="80"/>
      <c r="DOK11" s="80"/>
      <c r="DOL11" s="80"/>
      <c r="DOM11" s="80"/>
      <c r="DON11" s="80"/>
      <c r="DOO11" s="80"/>
      <c r="DOP11" s="80"/>
      <c r="DOQ11" s="80"/>
      <c r="DOR11" s="80"/>
      <c r="DOS11" s="80"/>
      <c r="DOT11" s="80"/>
      <c r="DOU11" s="80"/>
      <c r="DOV11" s="80"/>
      <c r="DOW11" s="80"/>
      <c r="DOX11" s="80"/>
      <c r="DOY11" s="80"/>
      <c r="DOZ11" s="80"/>
      <c r="DPA11" s="80"/>
      <c r="DPB11" s="80"/>
      <c r="DPC11" s="80"/>
      <c r="DPD11" s="80"/>
      <c r="DPE11" s="80"/>
      <c r="DPF11" s="80"/>
      <c r="DPG11" s="80"/>
      <c r="DPH11" s="80"/>
      <c r="DPI11" s="80"/>
      <c r="DPJ11" s="80"/>
      <c r="DPK11" s="80"/>
      <c r="DPL11" s="80"/>
      <c r="DPM11" s="80"/>
      <c r="DPN11" s="80"/>
      <c r="DPO11" s="80"/>
      <c r="DPP11" s="80"/>
      <c r="DPQ11" s="80"/>
      <c r="DPR11" s="80"/>
      <c r="DPS11" s="80"/>
      <c r="DPT11" s="80"/>
      <c r="DPU11" s="80"/>
      <c r="DPV11" s="80"/>
      <c r="DPW11" s="80"/>
      <c r="DPX11" s="80"/>
      <c r="DPY11" s="80"/>
      <c r="DPZ11" s="80"/>
      <c r="DQA11" s="80"/>
      <c r="DQB11" s="80"/>
      <c r="DQC11" s="80"/>
      <c r="DQD11" s="80"/>
      <c r="DQE11" s="80"/>
      <c r="DQF11" s="80"/>
      <c r="DQG11" s="80"/>
      <c r="DQH11" s="80"/>
      <c r="DQI11" s="80"/>
      <c r="DQJ11" s="80"/>
      <c r="DQK11" s="80"/>
      <c r="DQL11" s="80"/>
      <c r="DQM11" s="80"/>
      <c r="DQN11" s="80"/>
      <c r="DQO11" s="80"/>
      <c r="DQP11" s="80"/>
      <c r="DQQ11" s="80"/>
      <c r="DQR11" s="80"/>
      <c r="DQS11" s="80"/>
      <c r="DQT11" s="80"/>
      <c r="DQU11" s="80"/>
      <c r="DQV11" s="80"/>
      <c r="DQW11" s="80"/>
      <c r="DQX11" s="80"/>
      <c r="DQY11" s="80"/>
      <c r="DQZ11" s="80"/>
      <c r="DRA11" s="80"/>
      <c r="DRB11" s="80"/>
      <c r="DRC11" s="80"/>
      <c r="DRD11" s="80"/>
      <c r="DRE11" s="80"/>
      <c r="DRF11" s="80"/>
      <c r="DRG11" s="80"/>
      <c r="DRH11" s="80"/>
      <c r="DRI11" s="80"/>
      <c r="DRJ11" s="80"/>
      <c r="DRK11" s="80"/>
      <c r="DRL11" s="80"/>
      <c r="DRM11" s="80"/>
      <c r="DRN11" s="80"/>
      <c r="DRO11" s="80"/>
      <c r="DRP11" s="80"/>
      <c r="DRQ11" s="80"/>
      <c r="DRR11" s="80"/>
      <c r="DRS11" s="80"/>
      <c r="DRT11" s="80"/>
      <c r="DRU11" s="80"/>
      <c r="DRV11" s="80"/>
      <c r="DRW11" s="80"/>
      <c r="DRX11" s="80"/>
      <c r="DRY11" s="80"/>
      <c r="DRZ11" s="80"/>
      <c r="DSA11" s="80"/>
      <c r="DSB11" s="80"/>
      <c r="DSC11" s="80"/>
      <c r="DSD11" s="80"/>
      <c r="DSE11" s="80"/>
      <c r="DSF11" s="80"/>
      <c r="DSG11" s="80"/>
      <c r="DSH11" s="80"/>
      <c r="DSI11" s="80"/>
      <c r="DSJ11" s="80"/>
      <c r="DSK11" s="80"/>
      <c r="DSL11" s="80"/>
      <c r="DSM11" s="80"/>
      <c r="DSN11" s="80"/>
      <c r="DSO11" s="80"/>
      <c r="DSP11" s="80"/>
      <c r="DSQ11" s="80"/>
      <c r="DSR11" s="80"/>
      <c r="DSS11" s="80"/>
      <c r="DST11" s="80"/>
      <c r="DSU11" s="80"/>
      <c r="DSV11" s="80"/>
      <c r="DSW11" s="80"/>
      <c r="DSX11" s="80"/>
      <c r="DSY11" s="80"/>
      <c r="DSZ11" s="80"/>
      <c r="DTA11" s="80"/>
      <c r="DTB11" s="80"/>
      <c r="DTC11" s="80"/>
      <c r="DTD11" s="80"/>
      <c r="DTE11" s="80"/>
      <c r="DTF11" s="80"/>
      <c r="DTG11" s="80"/>
      <c r="DTH11" s="80"/>
      <c r="DTI11" s="80"/>
      <c r="DTJ11" s="80"/>
      <c r="DTK11" s="80"/>
      <c r="DTL11" s="80"/>
      <c r="DTM11" s="80"/>
      <c r="DTN11" s="80"/>
      <c r="DTO11" s="80"/>
      <c r="DTP11" s="80"/>
      <c r="DTQ11" s="80"/>
      <c r="DTR11" s="80"/>
      <c r="DTS11" s="80"/>
      <c r="DTT11" s="80"/>
      <c r="DTU11" s="80"/>
      <c r="DTV11" s="80"/>
      <c r="DTW11" s="80"/>
      <c r="DTX11" s="80"/>
      <c r="DTY11" s="80"/>
      <c r="DTZ11" s="80"/>
      <c r="DUA11" s="80"/>
      <c r="DUB11" s="80"/>
      <c r="DUC11" s="80"/>
      <c r="DUD11" s="80"/>
      <c r="DUE11" s="80"/>
      <c r="DUF11" s="80"/>
      <c r="DUG11" s="80"/>
      <c r="DUH11" s="80"/>
      <c r="DUI11" s="80"/>
      <c r="DUJ11" s="80"/>
      <c r="DUK11" s="80"/>
      <c r="DUL11" s="80"/>
      <c r="DUM11" s="80"/>
      <c r="DUN11" s="80"/>
      <c r="DUO11" s="80"/>
      <c r="DUP11" s="80"/>
      <c r="DUQ11" s="80"/>
      <c r="DUR11" s="80"/>
      <c r="DUS11" s="80"/>
      <c r="DUT11" s="80"/>
      <c r="DUU11" s="80"/>
      <c r="DUV11" s="80"/>
      <c r="DUW11" s="80"/>
      <c r="DUX11" s="80"/>
      <c r="DUY11" s="80"/>
      <c r="DUZ11" s="80"/>
      <c r="DVA11" s="80"/>
      <c r="DVB11" s="80"/>
      <c r="DVC11" s="80"/>
      <c r="DVD11" s="80"/>
      <c r="DVE11" s="80"/>
      <c r="DVF11" s="80"/>
      <c r="DVG11" s="80"/>
      <c r="DVH11" s="80"/>
      <c r="DVI11" s="80"/>
      <c r="DVJ11" s="80"/>
      <c r="DVK11" s="80"/>
      <c r="DVL11" s="80"/>
      <c r="DVM11" s="80"/>
      <c r="DVN11" s="80"/>
      <c r="DVO11" s="80"/>
      <c r="DVP11" s="80"/>
      <c r="DVQ11" s="80"/>
      <c r="DVR11" s="80"/>
      <c r="DVS11" s="80"/>
      <c r="DVT11" s="80"/>
      <c r="DVU11" s="80"/>
      <c r="DVV11" s="80"/>
      <c r="DVW11" s="80"/>
      <c r="DVX11" s="80"/>
      <c r="DVY11" s="80"/>
      <c r="DVZ11" s="80"/>
      <c r="DWA11" s="80"/>
      <c r="DWB11" s="80"/>
      <c r="DWC11" s="80"/>
      <c r="DWD11" s="80"/>
      <c r="DWE11" s="80"/>
      <c r="DWF11" s="80"/>
      <c r="DWG11" s="80"/>
      <c r="DWH11" s="80"/>
      <c r="DWI11" s="80"/>
      <c r="DWJ11" s="80"/>
      <c r="DWK11" s="80"/>
      <c r="DWL11" s="80"/>
      <c r="DWM11" s="80"/>
      <c r="DWN11" s="80"/>
      <c r="DWO11" s="80"/>
      <c r="DWP11" s="80"/>
      <c r="DWQ11" s="80"/>
      <c r="DWR11" s="80"/>
      <c r="DWS11" s="80"/>
      <c r="DWT11" s="80"/>
      <c r="DWU11" s="80"/>
      <c r="DWV11" s="80"/>
      <c r="DWW11" s="80"/>
      <c r="DWX11" s="80"/>
      <c r="DWY11" s="80"/>
      <c r="DWZ11" s="80"/>
      <c r="DXA11" s="80"/>
      <c r="DXB11" s="80"/>
      <c r="DXC11" s="80"/>
      <c r="DXD11" s="80"/>
      <c r="DXE11" s="80"/>
      <c r="DXF11" s="80"/>
      <c r="DXG11" s="80"/>
      <c r="DXH11" s="80"/>
      <c r="DXI11" s="80"/>
      <c r="DXJ11" s="80"/>
      <c r="DXK11" s="80"/>
      <c r="DXL11" s="80"/>
      <c r="DXM11" s="80"/>
      <c r="DXN11" s="80"/>
      <c r="DXO11" s="80"/>
      <c r="DXP11" s="80"/>
      <c r="DXQ11" s="80"/>
      <c r="DXR11" s="80"/>
      <c r="DXS11" s="80"/>
      <c r="DXT11" s="80"/>
      <c r="DXU11" s="80"/>
      <c r="DXV11" s="80"/>
      <c r="DXW11" s="80"/>
      <c r="DXX11" s="80"/>
      <c r="DXY11" s="80"/>
      <c r="DXZ11" s="80"/>
      <c r="DYA11" s="80"/>
      <c r="DYB11" s="80"/>
      <c r="DYC11" s="80"/>
      <c r="DYD11" s="80"/>
      <c r="DYE11" s="80"/>
      <c r="DYF11" s="80"/>
      <c r="DYG11" s="80"/>
      <c r="DYH11" s="80"/>
      <c r="DYI11" s="80"/>
      <c r="DYJ11" s="80"/>
      <c r="DYK11" s="80"/>
      <c r="DYL11" s="80"/>
      <c r="DYM11" s="80"/>
      <c r="DYN11" s="80"/>
      <c r="DYO11" s="80"/>
      <c r="DYP11" s="80"/>
      <c r="DYQ11" s="80"/>
      <c r="DYR11" s="80"/>
      <c r="DYS11" s="80"/>
      <c r="DYT11" s="80"/>
      <c r="DYU11" s="80"/>
      <c r="DYV11" s="80"/>
      <c r="DYW11" s="80"/>
      <c r="DYX11" s="80"/>
      <c r="DYY11" s="80"/>
      <c r="DYZ11" s="80"/>
      <c r="DZA11" s="80"/>
      <c r="DZB11" s="80"/>
      <c r="DZC11" s="80"/>
      <c r="DZD11" s="80"/>
      <c r="DZE11" s="80"/>
      <c r="DZF11" s="80"/>
      <c r="DZG11" s="80"/>
      <c r="DZH11" s="80"/>
      <c r="DZI11" s="80"/>
      <c r="DZJ11" s="80"/>
      <c r="DZK11" s="80"/>
      <c r="DZL11" s="80"/>
      <c r="DZM11" s="80"/>
      <c r="DZN11" s="80"/>
      <c r="DZO11" s="80"/>
      <c r="DZP11" s="80"/>
      <c r="DZQ11" s="80"/>
      <c r="DZR11" s="80"/>
      <c r="DZS11" s="80"/>
      <c r="DZT11" s="80"/>
      <c r="DZU11" s="80"/>
      <c r="DZV11" s="80"/>
      <c r="DZW11" s="80"/>
      <c r="DZX11" s="80"/>
      <c r="DZY11" s="80"/>
      <c r="DZZ11" s="80"/>
      <c r="EAA11" s="80"/>
      <c r="EAB11" s="80"/>
      <c r="EAC11" s="80"/>
      <c r="EAD11" s="80"/>
      <c r="EAE11" s="80"/>
      <c r="EAF11" s="80"/>
      <c r="EAG11" s="80"/>
      <c r="EAH11" s="80"/>
      <c r="EAI11" s="80"/>
      <c r="EAJ11" s="80"/>
      <c r="EAK11" s="80"/>
      <c r="EAL11" s="80"/>
      <c r="EAM11" s="80"/>
      <c r="EAN11" s="80"/>
      <c r="EAO11" s="80"/>
      <c r="EAP11" s="80"/>
      <c r="EAQ11" s="80"/>
      <c r="EAR11" s="80"/>
      <c r="EAS11" s="80"/>
      <c r="EAT11" s="80"/>
      <c r="EAU11" s="80"/>
      <c r="EAV11" s="80"/>
      <c r="EAW11" s="80"/>
      <c r="EAX11" s="80"/>
      <c r="EAY11" s="80"/>
      <c r="EAZ11" s="80"/>
      <c r="EBA11" s="80"/>
      <c r="EBB11" s="80"/>
      <c r="EBC11" s="80"/>
      <c r="EBD11" s="80"/>
      <c r="EBE11" s="80"/>
      <c r="EBF11" s="80"/>
      <c r="EBG11" s="80"/>
      <c r="EBH11" s="80"/>
      <c r="EBI11" s="80"/>
      <c r="EBJ11" s="80"/>
      <c r="EBK11" s="80"/>
      <c r="EBL11" s="80"/>
      <c r="EBM11" s="80"/>
      <c r="EBN11" s="80"/>
      <c r="EBO11" s="80"/>
      <c r="EBP11" s="80"/>
      <c r="EBQ11" s="80"/>
      <c r="EBR11" s="80"/>
      <c r="EBS11" s="80"/>
      <c r="EBT11" s="80"/>
      <c r="EBU11" s="80"/>
      <c r="EBV11" s="80"/>
      <c r="EBW11" s="80"/>
      <c r="EBX11" s="80"/>
      <c r="EBY11" s="80"/>
      <c r="EBZ11" s="80"/>
      <c r="ECA11" s="80"/>
      <c r="ECB11" s="80"/>
      <c r="ECC11" s="80"/>
      <c r="ECD11" s="80"/>
      <c r="ECE11" s="80"/>
      <c r="ECF11" s="80"/>
      <c r="ECG11" s="80"/>
      <c r="ECH11" s="80"/>
      <c r="ECI11" s="80"/>
      <c r="ECJ11" s="80"/>
      <c r="ECK11" s="80"/>
      <c r="ECL11" s="80"/>
      <c r="ECM11" s="80"/>
      <c r="ECN11" s="80"/>
      <c r="ECO11" s="80"/>
      <c r="ECP11" s="80"/>
      <c r="ECQ11" s="80"/>
      <c r="ECR11" s="80"/>
      <c r="ECS11" s="80"/>
      <c r="ECT11" s="80"/>
      <c r="ECU11" s="80"/>
      <c r="ECV11" s="80"/>
      <c r="ECW11" s="80"/>
      <c r="ECX11" s="80"/>
      <c r="ECY11" s="80"/>
      <c r="ECZ11" s="80"/>
      <c r="EDA11" s="80"/>
      <c r="EDB11" s="80"/>
      <c r="EDC11" s="80"/>
      <c r="EDD11" s="80"/>
      <c r="EDE11" s="80"/>
      <c r="EDF11" s="80"/>
      <c r="EDG11" s="80"/>
      <c r="EDH11" s="80"/>
      <c r="EDI11" s="80"/>
      <c r="EDJ11" s="80"/>
      <c r="EDK11" s="80"/>
      <c r="EDL11" s="80"/>
      <c r="EDM11" s="80"/>
      <c r="EDN11" s="80"/>
      <c r="EDO11" s="80"/>
      <c r="EDP11" s="80"/>
      <c r="EDQ11" s="80"/>
      <c r="EDR11" s="80"/>
      <c r="EDS11" s="80"/>
      <c r="EDT11" s="80"/>
      <c r="EDU11" s="80"/>
      <c r="EDV11" s="80"/>
      <c r="EDW11" s="80"/>
      <c r="EDX11" s="80"/>
      <c r="EDY11" s="80"/>
      <c r="EDZ11" s="80"/>
      <c r="EEA11" s="80"/>
      <c r="EEB11" s="80"/>
      <c r="EEC11" s="80"/>
      <c r="EED11" s="80"/>
      <c r="EEE11" s="80"/>
      <c r="EEF11" s="80"/>
      <c r="EEG11" s="80"/>
      <c r="EEH11" s="80"/>
      <c r="EEI11" s="80"/>
      <c r="EEJ11" s="80"/>
      <c r="EEK11" s="80"/>
      <c r="EEL11" s="80"/>
      <c r="EEM11" s="80"/>
      <c r="EEN11" s="80"/>
      <c r="EEO11" s="80"/>
      <c r="EEP11" s="80"/>
      <c r="EEQ11" s="80"/>
      <c r="EER11" s="80"/>
      <c r="EES11" s="80"/>
      <c r="EET11" s="80"/>
      <c r="EEU11" s="80"/>
      <c r="EEV11" s="80"/>
      <c r="EEW11" s="80"/>
      <c r="EEX11" s="80"/>
      <c r="EEY11" s="80"/>
      <c r="EEZ11" s="80"/>
      <c r="EFA11" s="80"/>
      <c r="EFB11" s="80"/>
      <c r="EFC11" s="80"/>
      <c r="EFD11" s="80"/>
      <c r="EFE11" s="80"/>
      <c r="EFF11" s="80"/>
      <c r="EFG11" s="80"/>
      <c r="EFH11" s="80"/>
      <c r="EFI11" s="80"/>
      <c r="EFJ11" s="80"/>
      <c r="EFK11" s="80"/>
      <c r="EFL11" s="80"/>
      <c r="EFM11" s="80"/>
      <c r="EFN11" s="80"/>
      <c r="EFO11" s="80"/>
      <c r="EFP11" s="80"/>
      <c r="EFQ11" s="80"/>
      <c r="EFR11" s="80"/>
      <c r="EFS11" s="80"/>
      <c r="EFT11" s="80"/>
      <c r="EFU11" s="80"/>
      <c r="EFV11" s="80"/>
      <c r="EFW11" s="80"/>
      <c r="EFX11" s="80"/>
      <c r="EFY11" s="80"/>
      <c r="EFZ11" s="80"/>
      <c r="EGA11" s="80"/>
      <c r="EGB11" s="80"/>
      <c r="EGC11" s="80"/>
      <c r="EGD11" s="80"/>
      <c r="EGE11" s="80"/>
      <c r="EGF11" s="80"/>
      <c r="EGG11" s="80"/>
      <c r="EGH11" s="80"/>
      <c r="EGI11" s="80"/>
      <c r="EGJ11" s="80"/>
      <c r="EGK11" s="80"/>
      <c r="EGL11" s="80"/>
      <c r="EGM11" s="80"/>
      <c r="EGN11" s="80"/>
      <c r="EGO11" s="80"/>
      <c r="EGP11" s="80"/>
      <c r="EGQ11" s="80"/>
      <c r="EGR11" s="80"/>
      <c r="EGS11" s="80"/>
      <c r="EGT11" s="80"/>
      <c r="EGU11" s="80"/>
      <c r="EGV11" s="80"/>
      <c r="EGW11" s="80"/>
      <c r="EGX11" s="80"/>
      <c r="EGY11" s="80"/>
      <c r="EGZ11" s="80"/>
      <c r="EHA11" s="80"/>
      <c r="EHB11" s="80"/>
      <c r="EHC11" s="80"/>
      <c r="EHD11" s="80"/>
      <c r="EHE11" s="80"/>
      <c r="EHF11" s="80"/>
      <c r="EHG11" s="80"/>
      <c r="EHH11" s="80"/>
      <c r="EHI11" s="80"/>
      <c r="EHJ11" s="80"/>
      <c r="EHK11" s="80"/>
      <c r="EHL11" s="80"/>
      <c r="EHM11" s="80"/>
      <c r="EHN11" s="80"/>
      <c r="EHO11" s="80"/>
      <c r="EHP11" s="80"/>
      <c r="EHQ11" s="80"/>
      <c r="EHR11" s="80"/>
      <c r="EHS11" s="80"/>
      <c r="EHT11" s="80"/>
      <c r="EHU11" s="80"/>
      <c r="EHV11" s="80"/>
      <c r="EHW11" s="80"/>
      <c r="EHX11" s="80"/>
      <c r="EHY11" s="80"/>
      <c r="EHZ11" s="80"/>
      <c r="EIA11" s="80"/>
      <c r="EIB11" s="80"/>
      <c r="EIC11" s="80"/>
      <c r="EID11" s="80"/>
      <c r="EIE11" s="80"/>
      <c r="EIF11" s="80"/>
      <c r="EIG11" s="80"/>
      <c r="EIH11" s="80"/>
      <c r="EII11" s="80"/>
      <c r="EIJ11" s="80"/>
      <c r="EIK11" s="80"/>
      <c r="EIL11" s="80"/>
      <c r="EIM11" s="80"/>
      <c r="EIN11" s="80"/>
      <c r="EIO11" s="80"/>
      <c r="EIP11" s="80"/>
      <c r="EIQ11" s="80"/>
      <c r="EIR11" s="80"/>
      <c r="EIS11" s="80"/>
      <c r="EIT11" s="80"/>
      <c r="EIU11" s="80"/>
      <c r="EIV11" s="80"/>
      <c r="EIW11" s="80"/>
      <c r="EIX11" s="80"/>
      <c r="EIY11" s="80"/>
      <c r="EIZ11" s="80"/>
      <c r="EJA11" s="80"/>
      <c r="EJB11" s="80"/>
      <c r="EJC11" s="80"/>
      <c r="EJD11" s="80"/>
      <c r="EJE11" s="80"/>
      <c r="EJF11" s="80"/>
      <c r="EJG11" s="80"/>
      <c r="EJH11" s="80"/>
      <c r="EJI11" s="80"/>
      <c r="EJJ11" s="80"/>
      <c r="EJK11" s="80"/>
      <c r="EJL11" s="80"/>
      <c r="EJM11" s="80"/>
      <c r="EJN11" s="80"/>
      <c r="EJO11" s="80"/>
      <c r="EJP11" s="80"/>
      <c r="EJQ11" s="80"/>
      <c r="EJR11" s="80"/>
      <c r="EJS11" s="80"/>
      <c r="EJT11" s="80"/>
      <c r="EJU11" s="80"/>
      <c r="EJV11" s="80"/>
      <c r="EJW11" s="80"/>
      <c r="EJX11" s="80"/>
      <c r="EJY11" s="80"/>
      <c r="EJZ11" s="80"/>
      <c r="EKA11" s="80"/>
      <c r="EKB11" s="80"/>
      <c r="EKC11" s="80"/>
      <c r="EKD11" s="80"/>
      <c r="EKE11" s="80"/>
      <c r="EKF11" s="80"/>
      <c r="EKG11" s="80"/>
      <c r="EKH11" s="80"/>
      <c r="EKI11" s="80"/>
      <c r="EKJ11" s="80"/>
      <c r="EKK11" s="80"/>
      <c r="EKL11" s="80"/>
      <c r="EKM11" s="80"/>
      <c r="EKN11" s="80"/>
      <c r="EKO11" s="80"/>
      <c r="EKP11" s="80"/>
      <c r="EKQ11" s="80"/>
      <c r="EKR11" s="80"/>
      <c r="EKS11" s="80"/>
      <c r="EKT11" s="80"/>
      <c r="EKU11" s="80"/>
      <c r="EKV11" s="80"/>
      <c r="EKW11" s="80"/>
      <c r="EKX11" s="80"/>
      <c r="EKY11" s="80"/>
      <c r="EKZ11" s="80"/>
      <c r="ELA11" s="80"/>
      <c r="ELB11" s="80"/>
      <c r="ELC11" s="80"/>
      <c r="ELD11" s="80"/>
      <c r="ELE11" s="80"/>
      <c r="ELF11" s="80"/>
      <c r="ELG11" s="80"/>
      <c r="ELH11" s="80"/>
      <c r="ELI11" s="80"/>
      <c r="ELJ11" s="80"/>
      <c r="ELK11" s="80"/>
      <c r="ELL11" s="80"/>
      <c r="ELM11" s="80"/>
      <c r="ELN11" s="80"/>
      <c r="ELO11" s="80"/>
      <c r="ELP11" s="80"/>
      <c r="ELQ11" s="80"/>
      <c r="ELR11" s="80"/>
      <c r="ELS11" s="80"/>
      <c r="ELT11" s="80"/>
      <c r="ELU11" s="80"/>
      <c r="ELV11" s="80"/>
      <c r="ELW11" s="80"/>
      <c r="ELX11" s="80"/>
      <c r="ELY11" s="80"/>
      <c r="ELZ11" s="80"/>
      <c r="EMA11" s="80"/>
      <c r="EMB11" s="80"/>
      <c r="EMC11" s="80"/>
      <c r="EMD11" s="80"/>
      <c r="EME11" s="80"/>
      <c r="EMF11" s="80"/>
      <c r="EMG11" s="80"/>
      <c r="EMH11" s="80"/>
      <c r="EMI11" s="80"/>
      <c r="EMJ11" s="80"/>
      <c r="EMK11" s="80"/>
      <c r="EML11" s="80"/>
      <c r="EMM11" s="80"/>
      <c r="EMN11" s="80"/>
      <c r="EMO11" s="80"/>
      <c r="EMP11" s="80"/>
      <c r="EMQ11" s="80"/>
      <c r="EMR11" s="80"/>
      <c r="EMS11" s="80"/>
      <c r="EMT11" s="80"/>
      <c r="EMU11" s="80"/>
      <c r="EMV11" s="80"/>
      <c r="EMW11" s="80"/>
      <c r="EMX11" s="80"/>
      <c r="EMY11" s="80"/>
      <c r="EMZ11" s="80"/>
      <c r="ENA11" s="80"/>
      <c r="ENB11" s="80"/>
      <c r="ENC11" s="80"/>
      <c r="END11" s="80"/>
      <c r="ENE11" s="80"/>
      <c r="ENF11" s="80"/>
      <c r="ENG11" s="80"/>
      <c r="ENH11" s="80"/>
      <c r="ENI11" s="80"/>
      <c r="ENJ11" s="80"/>
      <c r="ENK11" s="80"/>
      <c r="ENL11" s="80"/>
      <c r="ENM11" s="80"/>
      <c r="ENN11" s="80"/>
      <c r="ENO11" s="80"/>
      <c r="ENP11" s="80"/>
      <c r="ENQ11" s="80"/>
      <c r="ENR11" s="80"/>
      <c r="ENS11" s="80"/>
      <c r="ENT11" s="80"/>
      <c r="ENU11" s="80"/>
      <c r="ENV11" s="80"/>
      <c r="ENW11" s="80"/>
      <c r="ENX11" s="80"/>
      <c r="ENY11" s="80"/>
      <c r="ENZ11" s="80"/>
      <c r="EOA11" s="80"/>
      <c r="EOB11" s="80"/>
      <c r="EOC11" s="80"/>
      <c r="EOD11" s="80"/>
      <c r="EOE11" s="80"/>
      <c r="EOF11" s="80"/>
      <c r="EOG11" s="80"/>
      <c r="EOH11" s="80"/>
      <c r="EOI11" s="80"/>
      <c r="EOJ11" s="80"/>
      <c r="EOK11" s="80"/>
      <c r="EOL11" s="80"/>
      <c r="EOM11" s="80"/>
      <c r="EON11" s="80"/>
      <c r="EOO11" s="80"/>
      <c r="EOP11" s="80"/>
      <c r="EOQ11" s="80"/>
      <c r="EOR11" s="80"/>
      <c r="EOS11" s="80"/>
      <c r="EOT11" s="80"/>
      <c r="EOU11" s="80"/>
      <c r="EOV11" s="80"/>
      <c r="EOW11" s="80"/>
      <c r="EOX11" s="80"/>
      <c r="EOY11" s="80"/>
      <c r="EOZ11" s="80"/>
      <c r="EPA11" s="80"/>
      <c r="EPB11" s="80"/>
      <c r="EPC11" s="80"/>
      <c r="EPD11" s="80"/>
      <c r="EPE11" s="80"/>
      <c r="EPF11" s="80"/>
      <c r="EPG11" s="80"/>
      <c r="EPH11" s="80"/>
      <c r="EPI11" s="80"/>
      <c r="EPJ11" s="80"/>
      <c r="EPK11" s="80"/>
      <c r="EPL11" s="80"/>
      <c r="EPM11" s="80"/>
      <c r="EPN11" s="80"/>
      <c r="EPO11" s="80"/>
      <c r="EPP11" s="80"/>
      <c r="EPQ11" s="80"/>
      <c r="EPR11" s="80"/>
      <c r="EPS11" s="80"/>
      <c r="EPT11" s="80"/>
      <c r="EPU11" s="80"/>
      <c r="EPV11" s="80"/>
      <c r="EPW11" s="80"/>
      <c r="EPX11" s="80"/>
      <c r="EPY11" s="80"/>
      <c r="EPZ11" s="80"/>
      <c r="EQA11" s="80"/>
      <c r="EQB11" s="80"/>
      <c r="EQC11" s="80"/>
      <c r="EQD11" s="80"/>
      <c r="EQE11" s="80"/>
      <c r="EQF11" s="80"/>
      <c r="EQG11" s="80"/>
      <c r="EQH11" s="80"/>
      <c r="EQI11" s="80"/>
      <c r="EQJ11" s="80"/>
      <c r="EQK11" s="80"/>
      <c r="EQL11" s="80"/>
      <c r="EQM11" s="80"/>
      <c r="EQN11" s="80"/>
      <c r="EQO11" s="80"/>
      <c r="EQP11" s="80"/>
      <c r="EQQ11" s="80"/>
      <c r="EQR11" s="80"/>
      <c r="EQS11" s="80"/>
      <c r="EQT11" s="80"/>
      <c r="EQU11" s="80"/>
      <c r="EQV11" s="80"/>
      <c r="EQW11" s="80"/>
      <c r="EQX11" s="80"/>
      <c r="EQY11" s="80"/>
      <c r="EQZ11" s="80"/>
      <c r="ERA11" s="80"/>
      <c r="ERB11" s="80"/>
      <c r="ERC11" s="80"/>
      <c r="ERD11" s="80"/>
      <c r="ERE11" s="80"/>
      <c r="ERF11" s="80"/>
      <c r="ERG11" s="80"/>
      <c r="ERH11" s="80"/>
      <c r="ERI11" s="80"/>
      <c r="ERJ11" s="80"/>
      <c r="ERK11" s="80"/>
      <c r="ERL11" s="80"/>
      <c r="ERM11" s="80"/>
      <c r="ERN11" s="80"/>
      <c r="ERO11" s="80"/>
      <c r="ERP11" s="80"/>
      <c r="ERQ11" s="80"/>
      <c r="ERR11" s="80"/>
      <c r="ERS11" s="80"/>
      <c r="ERT11" s="80"/>
      <c r="ERU11" s="80"/>
      <c r="ERV11" s="80"/>
      <c r="ERW11" s="80"/>
      <c r="ERX11" s="80"/>
      <c r="ERY11" s="80"/>
      <c r="ERZ11" s="80"/>
      <c r="ESA11" s="80"/>
      <c r="ESB11" s="80"/>
      <c r="ESC11" s="80"/>
      <c r="ESD11" s="80"/>
      <c r="ESE11" s="80"/>
      <c r="ESF11" s="80"/>
      <c r="ESG11" s="80"/>
      <c r="ESH11" s="80"/>
      <c r="ESI11" s="80"/>
      <c r="ESJ11" s="80"/>
      <c r="ESK11" s="80"/>
      <c r="ESL11" s="80"/>
      <c r="ESM11" s="80"/>
      <c r="ESN11" s="80"/>
      <c r="ESO11" s="80"/>
      <c r="ESP11" s="80"/>
      <c r="ESQ11" s="80"/>
      <c r="ESR11" s="80"/>
      <c r="ESS11" s="80"/>
      <c r="EST11" s="80"/>
      <c r="ESU11" s="80"/>
      <c r="ESV11" s="80"/>
      <c r="ESW11" s="80"/>
      <c r="ESX11" s="80"/>
      <c r="ESY11" s="80"/>
      <c r="ESZ11" s="80"/>
      <c r="ETA11" s="80"/>
      <c r="ETB11" s="80"/>
      <c r="ETC11" s="80"/>
      <c r="ETD11" s="80"/>
      <c r="ETE11" s="80"/>
      <c r="ETF11" s="80"/>
      <c r="ETG11" s="80"/>
      <c r="ETH11" s="80"/>
      <c r="ETI11" s="80"/>
      <c r="ETJ11" s="80"/>
      <c r="ETK11" s="80"/>
      <c r="ETL11" s="80"/>
      <c r="ETM11" s="80"/>
      <c r="ETN11" s="80"/>
      <c r="ETO11" s="80"/>
      <c r="ETP11" s="80"/>
      <c r="ETQ11" s="80"/>
      <c r="ETR11" s="80"/>
      <c r="ETS11" s="80"/>
      <c r="ETT11" s="80"/>
      <c r="ETU11" s="80"/>
      <c r="ETV11" s="80"/>
      <c r="ETW11" s="80"/>
      <c r="ETX11" s="80"/>
      <c r="ETY11" s="80"/>
      <c r="ETZ11" s="80"/>
      <c r="EUA11" s="80"/>
      <c r="EUB11" s="80"/>
      <c r="EUC11" s="80"/>
      <c r="EUD11" s="80"/>
      <c r="EUE11" s="80"/>
      <c r="EUF11" s="80"/>
      <c r="EUG11" s="80"/>
      <c r="EUH11" s="80"/>
      <c r="EUI11" s="80"/>
      <c r="EUJ11" s="80"/>
      <c r="EUK11" s="80"/>
      <c r="EUL11" s="80"/>
      <c r="EUM11" s="80"/>
      <c r="EUN11" s="80"/>
      <c r="EUO11" s="80"/>
      <c r="EUP11" s="80"/>
      <c r="EUQ11" s="80"/>
      <c r="EUR11" s="80"/>
      <c r="EUS11" s="80"/>
      <c r="EUT11" s="80"/>
      <c r="EUU11" s="80"/>
      <c r="EUV11" s="80"/>
      <c r="EUW11" s="80"/>
      <c r="EUX11" s="80"/>
      <c r="EUY11" s="80"/>
      <c r="EUZ11" s="80"/>
      <c r="EVA11" s="80"/>
      <c r="EVB11" s="80"/>
      <c r="EVC11" s="80"/>
      <c r="EVD11" s="80"/>
      <c r="EVE11" s="80"/>
      <c r="EVF11" s="80"/>
      <c r="EVG11" s="80"/>
      <c r="EVH11" s="80"/>
      <c r="EVI11" s="80"/>
      <c r="EVJ11" s="80"/>
      <c r="EVK11" s="80"/>
      <c r="EVL11" s="80"/>
      <c r="EVM11" s="80"/>
      <c r="EVN11" s="80"/>
      <c r="EVO11" s="80"/>
      <c r="EVP11" s="80"/>
      <c r="EVQ11" s="80"/>
      <c r="EVR11" s="80"/>
      <c r="EVS11" s="80"/>
      <c r="EVT11" s="80"/>
      <c r="EVU11" s="80"/>
      <c r="EVV11" s="80"/>
      <c r="EVW11" s="80"/>
      <c r="EVX11" s="80"/>
      <c r="EVY11" s="80"/>
      <c r="EVZ11" s="80"/>
      <c r="EWA11" s="80"/>
      <c r="EWB11" s="80"/>
      <c r="EWC11" s="80"/>
      <c r="EWD11" s="80"/>
      <c r="EWE11" s="80"/>
      <c r="EWF11" s="80"/>
      <c r="EWG11" s="80"/>
      <c r="EWH11" s="80"/>
      <c r="EWI11" s="80"/>
      <c r="EWJ11" s="80"/>
      <c r="EWK11" s="80"/>
      <c r="EWL11" s="80"/>
      <c r="EWM11" s="80"/>
      <c r="EWN11" s="80"/>
      <c r="EWO11" s="80"/>
      <c r="EWP11" s="80"/>
      <c r="EWQ11" s="80"/>
      <c r="EWR11" s="80"/>
      <c r="EWS11" s="80"/>
      <c r="EWT11" s="80"/>
      <c r="EWU11" s="80"/>
      <c r="EWV11" s="80"/>
      <c r="EWW11" s="80"/>
      <c r="EWX11" s="80"/>
      <c r="EWY11" s="80"/>
      <c r="EWZ11" s="80"/>
      <c r="EXA11" s="80"/>
      <c r="EXB11" s="80"/>
      <c r="EXC11" s="80"/>
      <c r="EXD11" s="80"/>
      <c r="EXE11" s="80"/>
      <c r="EXF11" s="80"/>
      <c r="EXG11" s="80"/>
      <c r="EXH11" s="80"/>
      <c r="EXI11" s="80"/>
      <c r="EXJ11" s="80"/>
      <c r="EXK11" s="80"/>
      <c r="EXL11" s="80"/>
      <c r="EXM11" s="80"/>
      <c r="EXN11" s="80"/>
      <c r="EXO11" s="80"/>
      <c r="EXP11" s="80"/>
      <c r="EXQ11" s="80"/>
      <c r="EXR11" s="80"/>
      <c r="EXS11" s="80"/>
      <c r="EXT11" s="80"/>
      <c r="EXU11" s="80"/>
      <c r="EXV11" s="80"/>
      <c r="EXW11" s="80"/>
      <c r="EXX11" s="80"/>
      <c r="EXY11" s="80"/>
      <c r="EXZ11" s="80"/>
      <c r="EYA11" s="80"/>
      <c r="EYB11" s="80"/>
      <c r="EYC11" s="80"/>
      <c r="EYD11" s="80"/>
      <c r="EYE11" s="80"/>
      <c r="EYF11" s="80"/>
      <c r="EYG11" s="80"/>
      <c r="EYH11" s="80"/>
      <c r="EYI11" s="80"/>
      <c r="EYJ11" s="80"/>
      <c r="EYK11" s="80"/>
      <c r="EYL11" s="80"/>
      <c r="EYM11" s="80"/>
      <c r="EYN11" s="80"/>
      <c r="EYO11" s="80"/>
      <c r="EYP11" s="80"/>
      <c r="EYQ11" s="80"/>
      <c r="EYR11" s="80"/>
      <c r="EYS11" s="80"/>
      <c r="EYT11" s="80"/>
      <c r="EYU11" s="80"/>
      <c r="EYV11" s="80"/>
      <c r="EYW11" s="80"/>
      <c r="EYX11" s="80"/>
      <c r="EYY11" s="80"/>
      <c r="EYZ11" s="80"/>
      <c r="EZA11" s="80"/>
      <c r="EZB11" s="80"/>
      <c r="EZC11" s="80"/>
      <c r="EZD11" s="80"/>
      <c r="EZE11" s="80"/>
      <c r="EZF11" s="80"/>
      <c r="EZG11" s="80"/>
      <c r="EZH11" s="80"/>
      <c r="EZI11" s="80"/>
      <c r="EZJ11" s="80"/>
      <c r="EZK11" s="80"/>
      <c r="EZL11" s="80"/>
      <c r="EZM11" s="80"/>
      <c r="EZN11" s="80"/>
      <c r="EZO11" s="80"/>
      <c r="EZP11" s="80"/>
      <c r="EZQ11" s="80"/>
      <c r="EZR11" s="80"/>
      <c r="EZS11" s="80"/>
      <c r="EZT11" s="80"/>
      <c r="EZU11" s="80"/>
      <c r="EZV11" s="80"/>
      <c r="EZW11" s="80"/>
      <c r="EZX11" s="80"/>
      <c r="EZY11" s="80"/>
      <c r="EZZ11" s="80"/>
      <c r="FAA11" s="80"/>
      <c r="FAB11" s="80"/>
      <c r="FAC11" s="80"/>
      <c r="FAD11" s="80"/>
      <c r="FAE11" s="80"/>
      <c r="FAF11" s="80"/>
      <c r="FAG11" s="80"/>
      <c r="FAH11" s="80"/>
      <c r="FAI11" s="80"/>
      <c r="FAJ11" s="80"/>
      <c r="FAK11" s="80"/>
      <c r="FAL11" s="80"/>
      <c r="FAM11" s="80"/>
      <c r="FAN11" s="80"/>
      <c r="FAO11" s="80"/>
      <c r="FAP11" s="80"/>
      <c r="FAQ11" s="80"/>
      <c r="FAR11" s="80"/>
      <c r="FAS11" s="80"/>
      <c r="FAT11" s="80"/>
      <c r="FAU11" s="80"/>
      <c r="FAV11" s="80"/>
      <c r="FAW11" s="80"/>
      <c r="FAX11" s="80"/>
      <c r="FAY11" s="80"/>
      <c r="FAZ11" s="80"/>
      <c r="FBA11" s="80"/>
      <c r="FBB11" s="80"/>
      <c r="FBC11" s="80"/>
      <c r="FBD11" s="80"/>
      <c r="FBE11" s="80"/>
      <c r="FBF11" s="80"/>
      <c r="FBG11" s="80"/>
      <c r="FBH11" s="80"/>
      <c r="FBI11" s="80"/>
      <c r="FBJ11" s="80"/>
      <c r="FBK11" s="80"/>
      <c r="FBL11" s="80"/>
      <c r="FBM11" s="80"/>
      <c r="FBN11" s="80"/>
      <c r="FBO11" s="80"/>
      <c r="FBP11" s="80"/>
      <c r="FBQ11" s="80"/>
      <c r="FBR11" s="80"/>
      <c r="FBS11" s="80"/>
      <c r="FBT11" s="80"/>
      <c r="FBU11" s="80"/>
      <c r="FBV11" s="80"/>
      <c r="FBW11" s="80"/>
      <c r="FBX11" s="80"/>
      <c r="FBY11" s="80"/>
      <c r="FBZ11" s="80"/>
      <c r="FCA11" s="80"/>
      <c r="FCB11" s="80"/>
      <c r="FCC11" s="80"/>
      <c r="FCD11" s="80"/>
      <c r="FCE11" s="80"/>
      <c r="FCF11" s="80"/>
      <c r="FCG11" s="80"/>
      <c r="FCH11" s="80"/>
      <c r="FCI11" s="80"/>
      <c r="FCJ11" s="80"/>
      <c r="FCK11" s="80"/>
      <c r="FCL11" s="80"/>
      <c r="FCM11" s="80"/>
      <c r="FCN11" s="80"/>
      <c r="FCO11" s="80"/>
      <c r="FCP11" s="80"/>
      <c r="FCQ11" s="80"/>
      <c r="FCR11" s="80"/>
      <c r="FCS11" s="80"/>
      <c r="FCT11" s="80"/>
      <c r="FCU11" s="80"/>
      <c r="FCV11" s="80"/>
      <c r="FCW11" s="80"/>
      <c r="FCX11" s="80"/>
      <c r="FCY11" s="80"/>
      <c r="FCZ11" s="80"/>
      <c r="FDA11" s="80"/>
      <c r="FDB11" s="80"/>
      <c r="FDC11" s="80"/>
      <c r="FDD11" s="80"/>
      <c r="FDE11" s="80"/>
      <c r="FDF11" s="80"/>
      <c r="FDG11" s="80"/>
      <c r="FDH11" s="80"/>
      <c r="FDI11" s="80"/>
      <c r="FDJ11" s="80"/>
      <c r="FDK11" s="80"/>
      <c r="FDL11" s="80"/>
      <c r="FDM11" s="80"/>
      <c r="FDN11" s="80"/>
      <c r="FDO11" s="80"/>
      <c r="FDP11" s="80"/>
      <c r="FDQ11" s="80"/>
      <c r="FDR11" s="80"/>
      <c r="FDS11" s="80"/>
      <c r="FDT11" s="80"/>
      <c r="FDU11" s="80"/>
      <c r="FDV11" s="80"/>
      <c r="FDW11" s="80"/>
      <c r="FDX11" s="80"/>
      <c r="FDY11" s="80"/>
      <c r="FDZ11" s="80"/>
      <c r="FEA11" s="80"/>
      <c r="FEB11" s="80"/>
      <c r="FEC11" s="80"/>
      <c r="FED11" s="80"/>
      <c r="FEE11" s="80"/>
      <c r="FEF11" s="80"/>
      <c r="FEG11" s="80"/>
      <c r="FEH11" s="80"/>
      <c r="FEI11" s="80"/>
      <c r="FEJ11" s="80"/>
      <c r="FEK11" s="80"/>
      <c r="FEL11" s="80"/>
      <c r="FEM11" s="80"/>
      <c r="FEN11" s="80"/>
      <c r="FEO11" s="80"/>
      <c r="FEP11" s="80"/>
      <c r="FEQ11" s="80"/>
      <c r="FER11" s="80"/>
      <c r="FES11" s="80"/>
      <c r="FET11" s="80"/>
      <c r="FEU11" s="80"/>
      <c r="FEV11" s="80"/>
      <c r="FEW11" s="80"/>
      <c r="FEX11" s="80"/>
      <c r="FEY11" s="80"/>
      <c r="FEZ11" s="80"/>
      <c r="FFA11" s="80"/>
      <c r="FFB11" s="80"/>
      <c r="FFC11" s="80"/>
      <c r="FFD11" s="80"/>
      <c r="FFE11" s="80"/>
      <c r="FFF11" s="80"/>
      <c r="FFG11" s="80"/>
      <c r="FFH11" s="80"/>
      <c r="FFI11" s="80"/>
      <c r="FFJ11" s="80"/>
      <c r="FFK11" s="80"/>
      <c r="FFL11" s="80"/>
      <c r="FFM11" s="80"/>
      <c r="FFN11" s="80"/>
      <c r="FFO11" s="80"/>
      <c r="FFP11" s="80"/>
      <c r="FFQ11" s="80"/>
      <c r="FFR11" s="80"/>
      <c r="FFS11" s="80"/>
      <c r="FFT11" s="80"/>
      <c r="FFU11" s="80"/>
      <c r="FFV11" s="80"/>
      <c r="FFW11" s="80"/>
      <c r="FFX11" s="80"/>
      <c r="FFY11" s="80"/>
      <c r="FFZ11" s="80"/>
      <c r="FGA11" s="80"/>
      <c r="FGB11" s="80"/>
      <c r="FGC11" s="80"/>
      <c r="FGD11" s="80"/>
      <c r="FGE11" s="80"/>
      <c r="FGF11" s="80"/>
      <c r="FGG11" s="80"/>
      <c r="FGH11" s="80"/>
      <c r="FGI11" s="80"/>
      <c r="FGJ11" s="80"/>
      <c r="FGK11" s="80"/>
      <c r="FGL11" s="80"/>
      <c r="FGM11" s="80"/>
      <c r="FGN11" s="80"/>
      <c r="FGO11" s="80"/>
      <c r="FGP11" s="80"/>
      <c r="FGQ11" s="80"/>
      <c r="FGR11" s="80"/>
      <c r="FGS11" s="80"/>
      <c r="FGT11" s="80"/>
      <c r="FGU11" s="80"/>
      <c r="FGV11" s="80"/>
      <c r="FGW11" s="80"/>
      <c r="FGX11" s="80"/>
      <c r="FGY11" s="80"/>
      <c r="FGZ11" s="80"/>
      <c r="FHA11" s="80"/>
      <c r="FHB11" s="80"/>
      <c r="FHC11" s="80"/>
      <c r="FHD11" s="80"/>
      <c r="FHE11" s="80"/>
      <c r="FHF11" s="80"/>
      <c r="FHG11" s="80"/>
      <c r="FHH11" s="80"/>
      <c r="FHI11" s="80"/>
      <c r="FHJ11" s="80"/>
      <c r="FHK11" s="80"/>
      <c r="FHL11" s="80"/>
      <c r="FHM11" s="80"/>
      <c r="FHN11" s="80"/>
      <c r="FHO11" s="80"/>
      <c r="FHP11" s="80"/>
      <c r="FHQ11" s="80"/>
      <c r="FHR11" s="80"/>
      <c r="FHS11" s="80"/>
      <c r="FHT11" s="80"/>
      <c r="FHU11" s="80"/>
      <c r="FHV11" s="80"/>
      <c r="FHW11" s="80"/>
      <c r="FHX11" s="80"/>
      <c r="FHY11" s="80"/>
      <c r="FHZ11" s="80"/>
      <c r="FIA11" s="80"/>
      <c r="FIB11" s="80"/>
      <c r="FIC11" s="80"/>
      <c r="FID11" s="80"/>
      <c r="FIE11" s="80"/>
      <c r="FIF11" s="80"/>
      <c r="FIG11" s="80"/>
      <c r="FIH11" s="80"/>
      <c r="FII11" s="80"/>
      <c r="FIJ11" s="80"/>
      <c r="FIK11" s="80"/>
      <c r="FIL11" s="80"/>
      <c r="FIM11" s="80"/>
      <c r="FIN11" s="80"/>
      <c r="FIO11" s="80"/>
      <c r="FIP11" s="80"/>
      <c r="FIQ11" s="80"/>
      <c r="FIR11" s="80"/>
      <c r="FIS11" s="80"/>
      <c r="FIT11" s="80"/>
      <c r="FIU11" s="80"/>
      <c r="FIV11" s="80"/>
      <c r="FIW11" s="80"/>
      <c r="FIX11" s="80"/>
      <c r="FIY11" s="80"/>
      <c r="FIZ11" s="80"/>
      <c r="FJA11" s="80"/>
      <c r="FJB11" s="80"/>
      <c r="FJC11" s="80"/>
      <c r="FJD11" s="80"/>
      <c r="FJE11" s="80"/>
      <c r="FJF11" s="80"/>
      <c r="FJG11" s="80"/>
      <c r="FJH11" s="80"/>
      <c r="FJI11" s="80"/>
      <c r="FJJ11" s="80"/>
      <c r="FJK11" s="80"/>
      <c r="FJL11" s="80"/>
      <c r="FJM11" s="80"/>
      <c r="FJN11" s="80"/>
      <c r="FJO11" s="80"/>
      <c r="FJP11" s="80"/>
      <c r="FJQ11" s="80"/>
      <c r="FJR11" s="80"/>
      <c r="FJS11" s="80"/>
      <c r="FJT11" s="80"/>
      <c r="FJU11" s="80"/>
      <c r="FJV11" s="80"/>
      <c r="FJW11" s="80"/>
      <c r="FJX11" s="80"/>
      <c r="FJY11" s="80"/>
      <c r="FJZ11" s="80"/>
      <c r="FKA11" s="80"/>
      <c r="FKB11" s="80"/>
      <c r="FKC11" s="80"/>
      <c r="FKD11" s="80"/>
      <c r="FKE11" s="80"/>
      <c r="FKF11" s="80"/>
      <c r="FKG11" s="80"/>
      <c r="FKH11" s="80"/>
      <c r="FKI11" s="80"/>
      <c r="FKJ11" s="80"/>
      <c r="FKK11" s="80"/>
      <c r="FKL11" s="80"/>
      <c r="FKM11" s="80"/>
      <c r="FKN11" s="80"/>
      <c r="FKO11" s="80"/>
      <c r="FKP11" s="80"/>
      <c r="FKQ11" s="80"/>
      <c r="FKR11" s="80"/>
      <c r="FKS11" s="80"/>
      <c r="FKT11" s="80"/>
      <c r="FKU11" s="80"/>
      <c r="FKV11" s="80"/>
      <c r="FKW11" s="80"/>
      <c r="FKX11" s="80"/>
      <c r="FKY11" s="80"/>
      <c r="FKZ11" s="80"/>
      <c r="FLA11" s="80"/>
      <c r="FLB11" s="80"/>
      <c r="FLC11" s="80"/>
      <c r="FLD11" s="80"/>
      <c r="FLE11" s="80"/>
      <c r="FLF11" s="80"/>
      <c r="FLG11" s="80"/>
      <c r="FLH11" s="80"/>
      <c r="FLI11" s="80"/>
      <c r="FLJ11" s="80"/>
      <c r="FLK11" s="80"/>
      <c r="FLL11" s="80"/>
      <c r="FLM11" s="80"/>
      <c r="FLN11" s="80"/>
      <c r="FLO11" s="80"/>
      <c r="FLP11" s="80"/>
      <c r="FLQ11" s="80"/>
      <c r="FLR11" s="80"/>
      <c r="FLS11" s="80"/>
      <c r="FLT11" s="80"/>
      <c r="FLU11" s="80"/>
      <c r="FLV11" s="80"/>
      <c r="FLW11" s="80"/>
      <c r="FLX11" s="80"/>
      <c r="FLY11" s="80"/>
      <c r="FLZ11" s="80"/>
      <c r="FMA11" s="80"/>
      <c r="FMB11" s="80"/>
      <c r="FMC11" s="80"/>
      <c r="FMD11" s="80"/>
      <c r="FME11" s="80"/>
      <c r="FMF11" s="80"/>
      <c r="FMG11" s="80"/>
      <c r="FMH11" s="80"/>
      <c r="FMI11" s="80"/>
      <c r="FMJ11" s="80"/>
      <c r="FMK11" s="80"/>
      <c r="FML11" s="80"/>
      <c r="FMM11" s="80"/>
      <c r="FMN11" s="80"/>
      <c r="FMO11" s="80"/>
      <c r="FMP11" s="80"/>
      <c r="FMQ11" s="80"/>
      <c r="FMR11" s="80"/>
      <c r="FMS11" s="80"/>
      <c r="FMT11" s="80"/>
      <c r="FMU11" s="80"/>
      <c r="FMV11" s="80"/>
      <c r="FMW11" s="80"/>
      <c r="FMX11" s="80"/>
      <c r="FMY11" s="80"/>
      <c r="FMZ11" s="80"/>
      <c r="FNA11" s="80"/>
      <c r="FNB11" s="80"/>
      <c r="FNC11" s="80"/>
      <c r="FND11" s="80"/>
      <c r="FNE11" s="80"/>
      <c r="FNF11" s="80"/>
      <c r="FNG11" s="80"/>
      <c r="FNH11" s="80"/>
      <c r="FNI11" s="80"/>
      <c r="FNJ11" s="80"/>
      <c r="FNK11" s="80"/>
      <c r="FNL11" s="80"/>
      <c r="FNM11" s="80"/>
      <c r="FNN11" s="80"/>
      <c r="FNO11" s="80"/>
      <c r="FNP11" s="80"/>
      <c r="FNQ11" s="80"/>
      <c r="FNR11" s="80"/>
      <c r="FNS11" s="80"/>
      <c r="FNT11" s="80"/>
      <c r="FNU11" s="80"/>
      <c r="FNV11" s="80"/>
      <c r="FNW11" s="80"/>
      <c r="FNX11" s="80"/>
      <c r="FNY11" s="80"/>
      <c r="FNZ11" s="80"/>
      <c r="FOA11" s="80"/>
      <c r="FOB11" s="80"/>
      <c r="FOC11" s="80"/>
      <c r="FOD11" s="80"/>
      <c r="FOE11" s="80"/>
      <c r="FOF11" s="80"/>
      <c r="FOG11" s="80"/>
      <c r="FOH11" s="80"/>
      <c r="FOI11" s="80"/>
      <c r="FOJ11" s="80"/>
      <c r="FOK11" s="80"/>
      <c r="FOL11" s="80"/>
      <c r="FOM11" s="80"/>
      <c r="FON11" s="80"/>
      <c r="FOO11" s="80"/>
      <c r="FOP11" s="80"/>
      <c r="FOQ11" s="80"/>
      <c r="FOR11" s="80"/>
      <c r="FOS11" s="80"/>
      <c r="FOT11" s="80"/>
      <c r="FOU11" s="80"/>
      <c r="FOV11" s="80"/>
      <c r="FOW11" s="80"/>
      <c r="FOX11" s="80"/>
      <c r="FOY11" s="80"/>
      <c r="FOZ11" s="80"/>
      <c r="FPA11" s="80"/>
      <c r="FPB11" s="80"/>
      <c r="FPC11" s="80"/>
      <c r="FPD11" s="80"/>
      <c r="FPE11" s="80"/>
      <c r="FPF11" s="80"/>
      <c r="FPG11" s="80"/>
      <c r="FPH11" s="80"/>
      <c r="FPI11" s="80"/>
      <c r="FPJ11" s="80"/>
      <c r="FPK11" s="80"/>
      <c r="FPL11" s="80"/>
      <c r="FPM11" s="80"/>
      <c r="FPN11" s="80"/>
      <c r="FPO11" s="80"/>
      <c r="FPP11" s="80"/>
      <c r="FPQ11" s="80"/>
      <c r="FPR11" s="80"/>
      <c r="FPS11" s="80"/>
      <c r="FPT11" s="80"/>
      <c r="FPU11" s="80"/>
      <c r="FPV11" s="80"/>
      <c r="FPW11" s="80"/>
      <c r="FPX11" s="80"/>
      <c r="FPY11" s="80"/>
      <c r="FPZ11" s="80"/>
      <c r="FQA11" s="80"/>
      <c r="FQB11" s="80"/>
      <c r="FQC11" s="80"/>
      <c r="FQD11" s="80"/>
      <c r="FQE11" s="80"/>
      <c r="FQF11" s="80"/>
      <c r="FQG11" s="80"/>
      <c r="FQH11" s="80"/>
      <c r="FQI11" s="80"/>
      <c r="FQJ11" s="80"/>
      <c r="FQK11" s="80"/>
      <c r="FQL11" s="80"/>
      <c r="FQM11" s="80"/>
      <c r="FQN11" s="80"/>
      <c r="FQO11" s="80"/>
      <c r="FQP11" s="80"/>
      <c r="FQQ11" s="80"/>
      <c r="FQR11" s="80"/>
      <c r="FQS11" s="80"/>
      <c r="FQT11" s="80"/>
      <c r="FQU11" s="80"/>
      <c r="FQV11" s="80"/>
      <c r="FQW11" s="80"/>
      <c r="FQX11" s="80"/>
      <c r="FQY11" s="80"/>
      <c r="FQZ11" s="80"/>
      <c r="FRA11" s="80"/>
      <c r="FRB11" s="80"/>
      <c r="FRC11" s="80"/>
      <c r="FRD11" s="80"/>
      <c r="FRE11" s="80"/>
      <c r="FRF11" s="80"/>
      <c r="FRG11" s="80"/>
      <c r="FRH11" s="80"/>
      <c r="FRI11" s="80"/>
      <c r="FRJ11" s="80"/>
      <c r="FRK11" s="80"/>
      <c r="FRL11" s="80"/>
      <c r="FRM11" s="80"/>
      <c r="FRN11" s="80"/>
      <c r="FRO11" s="80"/>
      <c r="FRP11" s="80"/>
      <c r="FRQ11" s="80"/>
      <c r="FRR11" s="80"/>
      <c r="FRS11" s="80"/>
      <c r="FRT11" s="80"/>
      <c r="FRU11" s="80"/>
      <c r="FRV11" s="80"/>
      <c r="FRW11" s="80"/>
      <c r="FRX11" s="80"/>
      <c r="FRY11" s="80"/>
      <c r="FRZ11" s="80"/>
      <c r="FSA11" s="80"/>
      <c r="FSB11" s="80"/>
      <c r="FSC11" s="80"/>
      <c r="FSD11" s="80"/>
      <c r="FSE11" s="80"/>
      <c r="FSF11" s="80"/>
      <c r="FSG11" s="80"/>
      <c r="FSH11" s="80"/>
      <c r="FSI11" s="80"/>
      <c r="FSJ11" s="80"/>
      <c r="FSK11" s="80"/>
      <c r="FSL11" s="80"/>
      <c r="FSM11" s="80"/>
      <c r="FSN11" s="80"/>
      <c r="FSO11" s="80"/>
      <c r="FSP11" s="80"/>
      <c r="FSQ11" s="80"/>
      <c r="FSR11" s="80"/>
      <c r="FSS11" s="80"/>
      <c r="FST11" s="80"/>
      <c r="FSU11" s="80"/>
      <c r="FSV11" s="80"/>
      <c r="FSW11" s="80"/>
      <c r="FSX11" s="80"/>
      <c r="FSY11" s="80"/>
      <c r="FSZ11" s="80"/>
      <c r="FTA11" s="80"/>
      <c r="FTB11" s="80"/>
      <c r="FTC11" s="80"/>
      <c r="FTD11" s="80"/>
      <c r="FTE11" s="80"/>
      <c r="FTF11" s="80"/>
      <c r="FTG11" s="80"/>
      <c r="FTH11" s="80"/>
      <c r="FTI11" s="80"/>
      <c r="FTJ11" s="80"/>
      <c r="FTK11" s="80"/>
      <c r="FTL11" s="80"/>
      <c r="FTM11" s="80"/>
      <c r="FTN11" s="80"/>
      <c r="FTO11" s="80"/>
      <c r="FTP11" s="80"/>
      <c r="FTQ11" s="80"/>
      <c r="FTR11" s="80"/>
      <c r="FTS11" s="80"/>
      <c r="FTT11" s="80"/>
      <c r="FTU11" s="80"/>
      <c r="FTV11" s="80"/>
      <c r="FTW11" s="80"/>
      <c r="FTX11" s="80"/>
      <c r="FTY11" s="80"/>
      <c r="FTZ11" s="80"/>
      <c r="FUA11" s="80"/>
      <c r="FUB11" s="80"/>
      <c r="FUC11" s="80"/>
      <c r="FUD11" s="80"/>
      <c r="FUE11" s="80"/>
      <c r="FUF11" s="80"/>
      <c r="FUG11" s="80"/>
      <c r="FUH11" s="80"/>
      <c r="FUI11" s="80"/>
      <c r="FUJ11" s="80"/>
      <c r="FUK11" s="80"/>
      <c r="FUL11" s="80"/>
      <c r="FUM11" s="80"/>
      <c r="FUN11" s="80"/>
      <c r="FUO11" s="80"/>
      <c r="FUP11" s="80"/>
      <c r="FUQ11" s="80"/>
      <c r="FUR11" s="80"/>
      <c r="FUS11" s="80"/>
      <c r="FUT11" s="80"/>
      <c r="FUU11" s="80"/>
      <c r="FUV11" s="80"/>
      <c r="FUW11" s="80"/>
      <c r="FUX11" s="80"/>
      <c r="FUY11" s="80"/>
      <c r="FUZ11" s="80"/>
      <c r="FVA11" s="80"/>
      <c r="FVB11" s="80"/>
      <c r="FVC11" s="80"/>
      <c r="FVD11" s="80"/>
      <c r="FVE11" s="80"/>
      <c r="FVF11" s="80"/>
      <c r="FVG11" s="80"/>
      <c r="FVH11" s="80"/>
      <c r="FVI11" s="80"/>
      <c r="FVJ11" s="80"/>
      <c r="FVK11" s="80"/>
      <c r="FVL11" s="80"/>
      <c r="FVM11" s="80"/>
      <c r="FVN11" s="80"/>
      <c r="FVO11" s="80"/>
      <c r="FVP11" s="80"/>
      <c r="FVQ11" s="80"/>
      <c r="FVR11" s="80"/>
      <c r="FVS11" s="80"/>
      <c r="FVT11" s="80"/>
      <c r="FVU11" s="80"/>
      <c r="FVV11" s="80"/>
      <c r="FVW11" s="80"/>
      <c r="FVX11" s="80"/>
      <c r="FVY11" s="80"/>
      <c r="FVZ11" s="80"/>
      <c r="FWA11" s="80"/>
      <c r="FWB11" s="80"/>
      <c r="FWC11" s="80"/>
      <c r="FWD11" s="80"/>
      <c r="FWE11" s="80"/>
      <c r="FWF11" s="80"/>
      <c r="FWG11" s="80"/>
      <c r="FWH11" s="80"/>
      <c r="FWI11" s="80"/>
      <c r="FWJ11" s="80"/>
      <c r="FWK11" s="80"/>
      <c r="FWL11" s="80"/>
      <c r="FWM11" s="80"/>
      <c r="FWN11" s="80"/>
      <c r="FWO11" s="80"/>
      <c r="FWP11" s="80"/>
      <c r="FWQ11" s="80"/>
      <c r="FWR11" s="80"/>
      <c r="FWS11" s="80"/>
      <c r="FWT11" s="80"/>
      <c r="FWU11" s="80"/>
      <c r="FWV11" s="80"/>
      <c r="FWW11" s="80"/>
      <c r="FWX11" s="80"/>
      <c r="FWY11" s="80"/>
      <c r="FWZ11" s="80"/>
      <c r="FXA11" s="80"/>
      <c r="FXB11" s="80"/>
      <c r="FXC11" s="80"/>
      <c r="FXD11" s="80"/>
      <c r="FXE11" s="80"/>
      <c r="FXF11" s="80"/>
      <c r="FXG11" s="80"/>
      <c r="FXH11" s="80"/>
      <c r="FXI11" s="80"/>
      <c r="FXJ11" s="80"/>
      <c r="FXK11" s="80"/>
      <c r="FXL11" s="80"/>
      <c r="FXM11" s="80"/>
      <c r="FXN11" s="80"/>
      <c r="FXO11" s="80"/>
      <c r="FXP11" s="80"/>
      <c r="FXQ11" s="80"/>
      <c r="FXR11" s="80"/>
      <c r="FXS11" s="80"/>
      <c r="FXT11" s="80"/>
      <c r="FXU11" s="80"/>
      <c r="FXV11" s="80"/>
      <c r="FXW11" s="80"/>
      <c r="FXX11" s="80"/>
      <c r="FXY11" s="80"/>
      <c r="FXZ11" s="80"/>
      <c r="FYA11" s="80"/>
      <c r="FYB11" s="80"/>
      <c r="FYC11" s="80"/>
      <c r="FYD11" s="80"/>
      <c r="FYE11" s="80"/>
      <c r="FYF11" s="80"/>
      <c r="FYG11" s="80"/>
      <c r="FYH11" s="80"/>
      <c r="FYI11" s="80"/>
      <c r="FYJ11" s="80"/>
      <c r="FYK11" s="80"/>
      <c r="FYL11" s="80"/>
      <c r="FYM11" s="80"/>
      <c r="FYN11" s="80"/>
      <c r="FYO11" s="80"/>
      <c r="FYP11" s="80"/>
      <c r="FYQ11" s="80"/>
      <c r="FYR11" s="80"/>
      <c r="FYS11" s="80"/>
      <c r="FYT11" s="80"/>
      <c r="FYU11" s="80"/>
      <c r="FYV11" s="80"/>
      <c r="FYW11" s="80"/>
      <c r="FYX11" s="80"/>
      <c r="FYY11" s="80"/>
      <c r="FYZ11" s="80"/>
      <c r="FZA11" s="80"/>
      <c r="FZB11" s="80"/>
      <c r="FZC11" s="80"/>
      <c r="FZD11" s="80"/>
      <c r="FZE11" s="80"/>
      <c r="FZF11" s="80"/>
      <c r="FZG11" s="80"/>
      <c r="FZH11" s="80"/>
      <c r="FZI11" s="80"/>
      <c r="FZJ11" s="80"/>
      <c r="FZK11" s="80"/>
      <c r="FZL11" s="80"/>
      <c r="FZM11" s="80"/>
      <c r="FZN11" s="80"/>
      <c r="FZO11" s="80"/>
      <c r="FZP11" s="80"/>
      <c r="FZQ11" s="80"/>
      <c r="FZR11" s="80"/>
      <c r="FZS11" s="80"/>
      <c r="FZT11" s="80"/>
      <c r="FZU11" s="80"/>
      <c r="FZV11" s="80"/>
      <c r="FZW11" s="80"/>
      <c r="FZX11" s="80"/>
      <c r="FZY11" s="80"/>
      <c r="FZZ11" s="80"/>
      <c r="GAA11" s="80"/>
      <c r="GAB11" s="80"/>
      <c r="GAC11" s="80"/>
      <c r="GAD11" s="80"/>
      <c r="GAE11" s="80"/>
      <c r="GAF11" s="80"/>
      <c r="GAG11" s="80"/>
      <c r="GAH11" s="80"/>
      <c r="GAI11" s="80"/>
      <c r="GAJ11" s="80"/>
      <c r="GAK11" s="80"/>
      <c r="GAL11" s="80"/>
      <c r="GAM11" s="80"/>
      <c r="GAN11" s="80"/>
      <c r="GAO11" s="80"/>
      <c r="GAP11" s="80"/>
      <c r="GAQ11" s="80"/>
      <c r="GAR11" s="80"/>
      <c r="GAS11" s="80"/>
      <c r="GAT11" s="80"/>
      <c r="GAU11" s="80"/>
      <c r="GAV11" s="80"/>
      <c r="GAW11" s="80"/>
      <c r="GAX11" s="80"/>
      <c r="GAY11" s="80"/>
      <c r="GAZ11" s="80"/>
      <c r="GBA11" s="80"/>
      <c r="GBB11" s="80"/>
      <c r="GBC11" s="80"/>
      <c r="GBD11" s="80"/>
      <c r="GBE11" s="80"/>
      <c r="GBF11" s="80"/>
      <c r="GBG11" s="80"/>
      <c r="GBH11" s="80"/>
      <c r="GBI11" s="80"/>
      <c r="GBJ11" s="80"/>
      <c r="GBK11" s="80"/>
      <c r="GBL11" s="80"/>
      <c r="GBM11" s="80"/>
      <c r="GBN11" s="80"/>
      <c r="GBO11" s="80"/>
      <c r="GBP11" s="80"/>
      <c r="GBQ11" s="80"/>
      <c r="GBR11" s="80"/>
      <c r="GBS11" s="80"/>
      <c r="GBT11" s="80"/>
      <c r="GBU11" s="80"/>
      <c r="GBV11" s="80"/>
      <c r="GBW11" s="80"/>
      <c r="GBX11" s="80"/>
      <c r="GBY11" s="80"/>
      <c r="GBZ11" s="80"/>
      <c r="GCA11" s="80"/>
      <c r="GCB11" s="80"/>
      <c r="GCC11" s="80"/>
      <c r="GCD11" s="80"/>
      <c r="GCE11" s="80"/>
      <c r="GCF11" s="80"/>
      <c r="GCG11" s="80"/>
      <c r="GCH11" s="80"/>
      <c r="GCI11" s="80"/>
      <c r="GCJ11" s="80"/>
      <c r="GCK11" s="80"/>
      <c r="GCL11" s="80"/>
      <c r="GCM11" s="80"/>
      <c r="GCN11" s="80"/>
      <c r="GCO11" s="80"/>
      <c r="GCP11" s="80"/>
      <c r="GCQ11" s="80"/>
      <c r="GCR11" s="80"/>
      <c r="GCS11" s="80"/>
      <c r="GCT11" s="80"/>
      <c r="GCU11" s="80"/>
      <c r="GCV11" s="80"/>
      <c r="GCW11" s="80"/>
      <c r="GCX11" s="80"/>
      <c r="GCY11" s="80"/>
      <c r="GCZ11" s="80"/>
      <c r="GDA11" s="80"/>
      <c r="GDB11" s="80"/>
      <c r="GDC11" s="80"/>
      <c r="GDD11" s="80"/>
      <c r="GDE11" s="80"/>
      <c r="GDF11" s="80"/>
      <c r="GDG11" s="80"/>
      <c r="GDH11" s="80"/>
      <c r="GDI11" s="80"/>
      <c r="GDJ11" s="80"/>
      <c r="GDK11" s="80"/>
      <c r="GDL11" s="80"/>
      <c r="GDM11" s="80"/>
      <c r="GDN11" s="80"/>
      <c r="GDO11" s="80"/>
      <c r="GDP11" s="80"/>
      <c r="GDQ11" s="80"/>
      <c r="GDR11" s="80"/>
      <c r="GDS11" s="80"/>
      <c r="GDT11" s="80"/>
      <c r="GDU11" s="80"/>
      <c r="GDV11" s="80"/>
      <c r="GDW11" s="80"/>
      <c r="GDX11" s="80"/>
      <c r="GDY11" s="80"/>
      <c r="GDZ11" s="80"/>
      <c r="GEA11" s="80"/>
      <c r="GEB11" s="80"/>
      <c r="GEC11" s="80"/>
      <c r="GED11" s="80"/>
      <c r="GEE11" s="80"/>
      <c r="GEF11" s="80"/>
      <c r="GEG11" s="80"/>
      <c r="GEH11" s="80"/>
      <c r="GEI11" s="80"/>
      <c r="GEJ11" s="80"/>
      <c r="GEK11" s="80"/>
      <c r="GEL11" s="80"/>
      <c r="GEM11" s="80"/>
      <c r="GEN11" s="80"/>
      <c r="GEO11" s="80"/>
      <c r="GEP11" s="80"/>
      <c r="GEQ11" s="80"/>
      <c r="GER11" s="80"/>
      <c r="GES11" s="80"/>
      <c r="GET11" s="80"/>
      <c r="GEU11" s="80"/>
      <c r="GEV11" s="80"/>
      <c r="GEW11" s="80"/>
      <c r="GEX11" s="80"/>
      <c r="GEY11" s="80"/>
      <c r="GEZ11" s="80"/>
      <c r="GFA11" s="80"/>
      <c r="GFB11" s="80"/>
      <c r="GFC11" s="80"/>
      <c r="GFD11" s="80"/>
      <c r="GFE11" s="80"/>
      <c r="GFF11" s="80"/>
      <c r="GFG11" s="80"/>
      <c r="GFH11" s="80"/>
      <c r="GFI11" s="80"/>
      <c r="GFJ11" s="80"/>
      <c r="GFK11" s="80"/>
      <c r="GFL11" s="80"/>
      <c r="GFM11" s="80"/>
      <c r="GFN11" s="80"/>
      <c r="GFO11" s="80"/>
      <c r="GFP11" s="80"/>
      <c r="GFQ11" s="80"/>
      <c r="GFR11" s="80"/>
      <c r="GFS11" s="80"/>
      <c r="GFT11" s="80"/>
      <c r="GFU11" s="80"/>
      <c r="GFV11" s="80"/>
      <c r="GFW11" s="80"/>
      <c r="GFX11" s="80"/>
      <c r="GFY11" s="80"/>
      <c r="GFZ11" s="80"/>
      <c r="GGA11" s="80"/>
      <c r="GGB11" s="80"/>
      <c r="GGC11" s="80"/>
      <c r="GGD11" s="80"/>
      <c r="GGE11" s="80"/>
      <c r="GGF11" s="80"/>
      <c r="GGG11" s="80"/>
      <c r="GGH11" s="80"/>
      <c r="GGI11" s="80"/>
      <c r="GGJ11" s="80"/>
      <c r="GGK11" s="80"/>
      <c r="GGL11" s="80"/>
      <c r="GGM11" s="80"/>
      <c r="GGN11" s="80"/>
      <c r="GGO11" s="80"/>
      <c r="GGP11" s="80"/>
      <c r="GGQ11" s="80"/>
      <c r="GGR11" s="80"/>
      <c r="GGS11" s="80"/>
      <c r="GGT11" s="80"/>
      <c r="GGU11" s="80"/>
      <c r="GGV11" s="80"/>
      <c r="GGW11" s="80"/>
      <c r="GGX11" s="80"/>
      <c r="GGY11" s="80"/>
      <c r="GGZ11" s="80"/>
      <c r="GHA11" s="80"/>
      <c r="GHB11" s="80"/>
      <c r="GHC11" s="80"/>
      <c r="GHD11" s="80"/>
      <c r="GHE11" s="80"/>
      <c r="GHF11" s="80"/>
      <c r="GHG11" s="80"/>
      <c r="GHH11" s="80"/>
      <c r="GHI11" s="80"/>
      <c r="GHJ11" s="80"/>
      <c r="GHK11" s="80"/>
      <c r="GHL11" s="80"/>
      <c r="GHM11" s="80"/>
      <c r="GHN11" s="80"/>
      <c r="GHO11" s="80"/>
      <c r="GHP11" s="80"/>
      <c r="GHQ11" s="80"/>
      <c r="GHR11" s="80"/>
      <c r="GHS11" s="80"/>
      <c r="GHT11" s="80"/>
      <c r="GHU11" s="80"/>
      <c r="GHV11" s="80"/>
      <c r="GHW11" s="80"/>
      <c r="GHX11" s="80"/>
      <c r="GHY11" s="80"/>
      <c r="GHZ11" s="80"/>
      <c r="GIA11" s="80"/>
      <c r="GIB11" s="80"/>
      <c r="GIC11" s="80"/>
      <c r="GID11" s="80"/>
      <c r="GIE11" s="80"/>
      <c r="GIF11" s="80"/>
      <c r="GIG11" s="80"/>
      <c r="GIH11" s="80"/>
      <c r="GII11" s="80"/>
      <c r="GIJ11" s="80"/>
      <c r="GIK11" s="80"/>
      <c r="GIL11" s="80"/>
      <c r="GIM11" s="80"/>
      <c r="GIN11" s="80"/>
      <c r="GIO11" s="80"/>
      <c r="GIP11" s="80"/>
      <c r="GIQ11" s="80"/>
      <c r="GIR11" s="80"/>
      <c r="GIS11" s="80"/>
      <c r="GIT11" s="80"/>
      <c r="GIU11" s="80"/>
      <c r="GIV11" s="80"/>
      <c r="GIW11" s="80"/>
      <c r="GIX11" s="80"/>
      <c r="GIY11" s="80"/>
      <c r="GIZ11" s="80"/>
      <c r="GJA11" s="80"/>
      <c r="GJB11" s="80"/>
      <c r="GJC11" s="80"/>
      <c r="GJD11" s="80"/>
      <c r="GJE11" s="80"/>
      <c r="GJF11" s="80"/>
      <c r="GJG11" s="80"/>
      <c r="GJH11" s="80"/>
      <c r="GJI11" s="80"/>
      <c r="GJJ11" s="80"/>
      <c r="GJK11" s="80"/>
      <c r="GJL11" s="80"/>
      <c r="GJM11" s="80"/>
      <c r="GJN11" s="80"/>
      <c r="GJO11" s="80"/>
      <c r="GJP11" s="80"/>
      <c r="GJQ11" s="80"/>
      <c r="GJR11" s="80"/>
      <c r="GJS11" s="80"/>
      <c r="GJT11" s="80"/>
      <c r="GJU11" s="80"/>
      <c r="GJV11" s="80"/>
      <c r="GJW11" s="80"/>
      <c r="GJX11" s="80"/>
      <c r="GJY11" s="80"/>
      <c r="GJZ11" s="80"/>
      <c r="GKA11" s="80"/>
      <c r="GKB11" s="80"/>
      <c r="GKC11" s="80"/>
      <c r="GKD11" s="80"/>
      <c r="GKE11" s="80"/>
      <c r="GKF11" s="80"/>
      <c r="GKG11" s="80"/>
      <c r="GKH11" s="80"/>
      <c r="GKI11" s="80"/>
      <c r="GKJ11" s="80"/>
      <c r="GKK11" s="80"/>
      <c r="GKL11" s="80"/>
      <c r="GKM11" s="80"/>
      <c r="GKN11" s="80"/>
      <c r="GKO11" s="80"/>
      <c r="GKP11" s="80"/>
      <c r="GKQ11" s="80"/>
      <c r="GKR11" s="80"/>
      <c r="GKS11" s="80"/>
      <c r="GKT11" s="80"/>
      <c r="GKU11" s="80"/>
      <c r="GKV11" s="80"/>
      <c r="GKW11" s="80"/>
      <c r="GKX11" s="80"/>
      <c r="GKY11" s="80"/>
      <c r="GKZ11" s="80"/>
      <c r="GLA11" s="80"/>
      <c r="GLB11" s="80"/>
      <c r="GLC11" s="80"/>
      <c r="GLD11" s="80"/>
      <c r="GLE11" s="80"/>
      <c r="GLF11" s="80"/>
      <c r="GLG11" s="80"/>
      <c r="GLH11" s="80"/>
      <c r="GLI11" s="80"/>
      <c r="GLJ11" s="80"/>
      <c r="GLK11" s="80"/>
      <c r="GLL11" s="80"/>
      <c r="GLM11" s="80"/>
      <c r="GLN11" s="80"/>
      <c r="GLO11" s="80"/>
      <c r="GLP11" s="80"/>
      <c r="GLQ11" s="80"/>
      <c r="GLR11" s="80"/>
      <c r="GLS11" s="80"/>
      <c r="GLT11" s="80"/>
      <c r="GLU11" s="80"/>
      <c r="GLV11" s="80"/>
      <c r="GLW11" s="80"/>
      <c r="GLX11" s="80"/>
      <c r="GLY11" s="80"/>
      <c r="GLZ11" s="80"/>
      <c r="GMA11" s="80"/>
      <c r="GMB11" s="80"/>
      <c r="GMC11" s="80"/>
      <c r="GMD11" s="80"/>
      <c r="GME11" s="80"/>
      <c r="GMF11" s="80"/>
      <c r="GMG11" s="80"/>
      <c r="GMH11" s="80"/>
      <c r="GMI11" s="80"/>
      <c r="GMJ11" s="80"/>
      <c r="GMK11" s="80"/>
      <c r="GML11" s="80"/>
      <c r="GMM11" s="80"/>
      <c r="GMN11" s="80"/>
      <c r="GMO11" s="80"/>
      <c r="GMP11" s="80"/>
      <c r="GMQ11" s="80"/>
      <c r="GMR11" s="80"/>
      <c r="GMS11" s="80"/>
      <c r="GMT11" s="80"/>
      <c r="GMU11" s="80"/>
      <c r="GMV11" s="80"/>
      <c r="GMW11" s="80"/>
      <c r="GMX11" s="80"/>
      <c r="GMY11" s="80"/>
      <c r="GMZ11" s="80"/>
      <c r="GNA11" s="80"/>
      <c r="GNB11" s="80"/>
      <c r="GNC11" s="80"/>
      <c r="GND11" s="80"/>
      <c r="GNE11" s="80"/>
      <c r="GNF11" s="80"/>
      <c r="GNG11" s="80"/>
      <c r="GNH11" s="80"/>
      <c r="GNI11" s="80"/>
      <c r="GNJ11" s="80"/>
      <c r="GNK11" s="80"/>
      <c r="GNL11" s="80"/>
      <c r="GNM11" s="80"/>
      <c r="GNN11" s="80"/>
      <c r="GNO11" s="80"/>
      <c r="GNP11" s="80"/>
      <c r="GNQ11" s="80"/>
      <c r="GNR11" s="80"/>
      <c r="GNS11" s="80"/>
      <c r="GNT11" s="80"/>
      <c r="GNU11" s="80"/>
      <c r="GNV11" s="80"/>
      <c r="GNW11" s="80"/>
      <c r="GNX11" s="80"/>
      <c r="GNY11" s="80"/>
      <c r="GNZ11" s="80"/>
      <c r="GOA11" s="80"/>
      <c r="GOB11" s="80"/>
      <c r="GOC11" s="80"/>
      <c r="GOD11" s="80"/>
      <c r="GOE11" s="80"/>
      <c r="GOF11" s="80"/>
      <c r="GOG11" s="80"/>
      <c r="GOH11" s="80"/>
      <c r="GOI11" s="80"/>
      <c r="GOJ11" s="80"/>
      <c r="GOK11" s="80"/>
      <c r="GOL11" s="80"/>
      <c r="GOM11" s="80"/>
      <c r="GON11" s="80"/>
      <c r="GOO11" s="80"/>
      <c r="GOP11" s="80"/>
      <c r="GOQ11" s="80"/>
      <c r="GOR11" s="80"/>
      <c r="GOS11" s="80"/>
      <c r="GOT11" s="80"/>
      <c r="GOU11" s="80"/>
      <c r="GOV11" s="80"/>
      <c r="GOW11" s="80"/>
      <c r="GOX11" s="80"/>
      <c r="GOY11" s="80"/>
      <c r="GOZ11" s="80"/>
      <c r="GPA11" s="80"/>
      <c r="GPB11" s="80"/>
      <c r="GPC11" s="80"/>
      <c r="GPD11" s="80"/>
      <c r="GPE11" s="80"/>
      <c r="GPF11" s="80"/>
      <c r="GPG11" s="80"/>
      <c r="GPH11" s="80"/>
      <c r="GPI11" s="80"/>
      <c r="GPJ11" s="80"/>
      <c r="GPK11" s="80"/>
      <c r="GPL11" s="80"/>
      <c r="GPM11" s="80"/>
      <c r="GPN11" s="80"/>
      <c r="GPO11" s="80"/>
      <c r="GPP11" s="80"/>
      <c r="GPQ11" s="80"/>
      <c r="GPR11" s="80"/>
      <c r="GPS11" s="80"/>
      <c r="GPT11" s="80"/>
      <c r="GPU11" s="80"/>
      <c r="GPV11" s="80"/>
      <c r="GPW11" s="80"/>
      <c r="GPX11" s="80"/>
      <c r="GPY11" s="80"/>
      <c r="GPZ11" s="80"/>
      <c r="GQA11" s="80"/>
      <c r="GQB11" s="80"/>
      <c r="GQC11" s="80"/>
      <c r="GQD11" s="80"/>
      <c r="GQE11" s="80"/>
      <c r="GQF11" s="80"/>
      <c r="GQG11" s="80"/>
      <c r="GQH11" s="80"/>
      <c r="GQI11" s="80"/>
      <c r="GQJ11" s="80"/>
      <c r="GQK11" s="80"/>
      <c r="GQL11" s="80"/>
      <c r="GQM11" s="80"/>
      <c r="GQN11" s="80"/>
      <c r="GQO11" s="80"/>
      <c r="GQP11" s="80"/>
      <c r="GQQ11" s="80"/>
      <c r="GQR11" s="80"/>
      <c r="GQS11" s="80"/>
      <c r="GQT11" s="80"/>
      <c r="GQU11" s="80"/>
      <c r="GQV11" s="80"/>
      <c r="GQW11" s="80"/>
      <c r="GQX11" s="80"/>
      <c r="GQY11" s="80"/>
      <c r="GQZ11" s="80"/>
      <c r="GRA11" s="80"/>
      <c r="GRB11" s="80"/>
      <c r="GRC11" s="80"/>
      <c r="GRD11" s="80"/>
      <c r="GRE11" s="80"/>
      <c r="GRF11" s="80"/>
      <c r="GRG11" s="80"/>
      <c r="GRH11" s="80"/>
      <c r="GRI11" s="80"/>
      <c r="GRJ11" s="80"/>
      <c r="GRK11" s="80"/>
      <c r="GRL11" s="80"/>
      <c r="GRM11" s="80"/>
      <c r="GRN11" s="80"/>
      <c r="GRO11" s="80"/>
      <c r="GRP11" s="80"/>
      <c r="GRQ11" s="80"/>
      <c r="GRR11" s="80"/>
      <c r="GRS11" s="80"/>
      <c r="GRT11" s="80"/>
      <c r="GRU11" s="80"/>
      <c r="GRV11" s="80"/>
      <c r="GRW11" s="80"/>
      <c r="GRX11" s="80"/>
      <c r="GRY11" s="80"/>
      <c r="GRZ11" s="80"/>
      <c r="GSA11" s="80"/>
      <c r="GSB11" s="80"/>
      <c r="GSC11" s="80"/>
      <c r="GSD11" s="80"/>
      <c r="GSE11" s="80"/>
      <c r="GSF11" s="80"/>
      <c r="GSG11" s="80"/>
      <c r="GSH11" s="80"/>
      <c r="GSI11" s="80"/>
      <c r="GSJ11" s="80"/>
      <c r="GSK11" s="80"/>
      <c r="GSL11" s="80"/>
      <c r="GSM11" s="80"/>
      <c r="GSN11" s="80"/>
      <c r="GSO11" s="80"/>
      <c r="GSP11" s="80"/>
      <c r="GSQ11" s="80"/>
      <c r="GSR11" s="80"/>
      <c r="GSS11" s="80"/>
      <c r="GST11" s="80"/>
      <c r="GSU11" s="80"/>
      <c r="GSV11" s="80"/>
      <c r="GSW11" s="80"/>
      <c r="GSX11" s="80"/>
      <c r="GSY11" s="80"/>
      <c r="GSZ11" s="80"/>
      <c r="GTA11" s="80"/>
      <c r="GTB11" s="80"/>
      <c r="GTC11" s="80"/>
      <c r="GTD11" s="80"/>
      <c r="GTE11" s="80"/>
      <c r="GTF11" s="80"/>
      <c r="GTG11" s="80"/>
      <c r="GTH11" s="80"/>
      <c r="GTI11" s="80"/>
      <c r="GTJ11" s="80"/>
      <c r="GTK11" s="80"/>
      <c r="GTL11" s="80"/>
      <c r="GTM11" s="80"/>
      <c r="GTN11" s="80"/>
      <c r="GTO11" s="80"/>
      <c r="GTP11" s="80"/>
      <c r="GTQ11" s="80"/>
      <c r="GTR11" s="80"/>
      <c r="GTS11" s="80"/>
      <c r="GTT11" s="80"/>
      <c r="GTU11" s="80"/>
      <c r="GTV11" s="80"/>
      <c r="GTW11" s="80"/>
      <c r="GTX11" s="80"/>
      <c r="GTY11" s="80"/>
      <c r="GTZ11" s="80"/>
      <c r="GUA11" s="80"/>
      <c r="GUB11" s="80"/>
      <c r="GUC11" s="80"/>
      <c r="GUD11" s="80"/>
      <c r="GUE11" s="80"/>
      <c r="GUF11" s="80"/>
      <c r="GUG11" s="80"/>
      <c r="GUH11" s="80"/>
      <c r="GUI11" s="80"/>
      <c r="GUJ11" s="80"/>
      <c r="GUK11" s="80"/>
      <c r="GUL11" s="80"/>
      <c r="GUM11" s="80"/>
      <c r="GUN11" s="80"/>
      <c r="GUO11" s="80"/>
      <c r="GUP11" s="80"/>
      <c r="GUQ11" s="80"/>
      <c r="GUR11" s="80"/>
      <c r="GUS11" s="80"/>
      <c r="GUT11" s="80"/>
      <c r="GUU11" s="80"/>
      <c r="GUV11" s="80"/>
      <c r="GUW11" s="80"/>
      <c r="GUX11" s="80"/>
      <c r="GUY11" s="80"/>
      <c r="GUZ11" s="80"/>
      <c r="GVA11" s="80"/>
      <c r="GVB11" s="80"/>
      <c r="GVC11" s="80"/>
      <c r="GVD11" s="80"/>
      <c r="GVE11" s="80"/>
      <c r="GVF11" s="80"/>
      <c r="GVG11" s="80"/>
      <c r="GVH11" s="80"/>
      <c r="GVI11" s="80"/>
      <c r="GVJ11" s="80"/>
      <c r="GVK11" s="80"/>
      <c r="GVL11" s="80"/>
      <c r="GVM11" s="80"/>
      <c r="GVN11" s="80"/>
      <c r="GVO11" s="80"/>
      <c r="GVP11" s="80"/>
      <c r="GVQ11" s="80"/>
      <c r="GVR11" s="80"/>
      <c r="GVS11" s="80"/>
      <c r="GVT11" s="80"/>
      <c r="GVU11" s="80"/>
      <c r="GVV11" s="80"/>
      <c r="GVW11" s="80"/>
      <c r="GVX11" s="80"/>
      <c r="GVY11" s="80"/>
      <c r="GVZ11" s="80"/>
      <c r="GWA11" s="80"/>
      <c r="GWB11" s="80"/>
      <c r="GWC11" s="80"/>
      <c r="GWD11" s="80"/>
      <c r="GWE11" s="80"/>
      <c r="GWF11" s="80"/>
      <c r="GWG11" s="80"/>
      <c r="GWH11" s="80"/>
      <c r="GWI11" s="80"/>
      <c r="GWJ11" s="80"/>
      <c r="GWK11" s="80"/>
      <c r="GWL11" s="80"/>
      <c r="GWM11" s="80"/>
      <c r="GWN11" s="80"/>
      <c r="GWO11" s="80"/>
      <c r="GWP11" s="80"/>
      <c r="GWQ11" s="80"/>
      <c r="GWR11" s="80"/>
      <c r="GWS11" s="80"/>
      <c r="GWT11" s="80"/>
      <c r="GWU11" s="80"/>
      <c r="GWV11" s="80"/>
      <c r="GWW11" s="80"/>
      <c r="GWX11" s="80"/>
      <c r="GWY11" s="80"/>
      <c r="GWZ11" s="80"/>
      <c r="GXA11" s="80"/>
      <c r="GXB11" s="80"/>
      <c r="GXC11" s="80"/>
      <c r="GXD11" s="80"/>
      <c r="GXE11" s="80"/>
      <c r="GXF11" s="80"/>
      <c r="GXG11" s="80"/>
      <c r="GXH11" s="80"/>
      <c r="GXI11" s="80"/>
      <c r="GXJ11" s="80"/>
      <c r="GXK11" s="80"/>
      <c r="GXL11" s="80"/>
      <c r="GXM11" s="80"/>
      <c r="GXN11" s="80"/>
      <c r="GXO11" s="80"/>
      <c r="GXP11" s="80"/>
      <c r="GXQ11" s="80"/>
      <c r="GXR11" s="80"/>
      <c r="GXS11" s="80"/>
      <c r="GXT11" s="80"/>
      <c r="GXU11" s="80"/>
      <c r="GXV11" s="80"/>
      <c r="GXW11" s="80"/>
      <c r="GXX11" s="80"/>
      <c r="GXY11" s="80"/>
      <c r="GXZ11" s="80"/>
      <c r="GYA11" s="80"/>
      <c r="GYB11" s="80"/>
      <c r="GYC11" s="80"/>
      <c r="GYD11" s="80"/>
      <c r="GYE11" s="80"/>
      <c r="GYF11" s="80"/>
      <c r="GYG11" s="80"/>
      <c r="GYH11" s="80"/>
      <c r="GYI11" s="80"/>
      <c r="GYJ11" s="80"/>
      <c r="GYK11" s="80"/>
      <c r="GYL11" s="80"/>
      <c r="GYM11" s="80"/>
      <c r="GYN11" s="80"/>
      <c r="GYO11" s="80"/>
      <c r="GYP11" s="80"/>
      <c r="GYQ11" s="80"/>
      <c r="GYR11" s="80"/>
      <c r="GYS11" s="80"/>
      <c r="GYT11" s="80"/>
      <c r="GYU11" s="80"/>
      <c r="GYV11" s="80"/>
      <c r="GYW11" s="80"/>
      <c r="GYX11" s="80"/>
      <c r="GYY11" s="80"/>
      <c r="GYZ11" s="80"/>
      <c r="GZA11" s="80"/>
      <c r="GZB11" s="80"/>
      <c r="GZC11" s="80"/>
      <c r="GZD11" s="80"/>
      <c r="GZE11" s="80"/>
      <c r="GZF11" s="80"/>
      <c r="GZG11" s="80"/>
      <c r="GZH11" s="80"/>
      <c r="GZI11" s="80"/>
      <c r="GZJ11" s="80"/>
      <c r="GZK11" s="80"/>
      <c r="GZL11" s="80"/>
      <c r="GZM11" s="80"/>
      <c r="GZN11" s="80"/>
      <c r="GZO11" s="80"/>
      <c r="GZP11" s="80"/>
      <c r="GZQ11" s="80"/>
      <c r="GZR11" s="80"/>
      <c r="GZS11" s="80"/>
      <c r="GZT11" s="80"/>
      <c r="GZU11" s="80"/>
      <c r="GZV11" s="80"/>
      <c r="GZW11" s="80"/>
      <c r="GZX11" s="80"/>
      <c r="GZY11" s="80"/>
      <c r="GZZ11" s="80"/>
      <c r="HAA11" s="80"/>
      <c r="HAB11" s="80"/>
      <c r="HAC11" s="80"/>
      <c r="HAD11" s="80"/>
      <c r="HAE11" s="80"/>
      <c r="HAF11" s="80"/>
      <c r="HAG11" s="80"/>
      <c r="HAH11" s="80"/>
      <c r="HAI11" s="80"/>
      <c r="HAJ11" s="80"/>
      <c r="HAK11" s="80"/>
      <c r="HAL11" s="80"/>
      <c r="HAM11" s="80"/>
      <c r="HAN11" s="80"/>
      <c r="HAO11" s="80"/>
      <c r="HAP11" s="80"/>
      <c r="HAQ11" s="80"/>
      <c r="HAR11" s="80"/>
      <c r="HAS11" s="80"/>
      <c r="HAT11" s="80"/>
      <c r="HAU11" s="80"/>
      <c r="HAV11" s="80"/>
      <c r="HAW11" s="80"/>
      <c r="HAX11" s="80"/>
      <c r="HAY11" s="80"/>
      <c r="HAZ11" s="80"/>
      <c r="HBA11" s="80"/>
      <c r="HBB11" s="80"/>
      <c r="HBC11" s="80"/>
      <c r="HBD11" s="80"/>
      <c r="HBE11" s="80"/>
      <c r="HBF11" s="80"/>
      <c r="HBG11" s="80"/>
      <c r="HBH11" s="80"/>
      <c r="HBI11" s="80"/>
      <c r="HBJ11" s="80"/>
      <c r="HBK11" s="80"/>
      <c r="HBL11" s="80"/>
      <c r="HBM11" s="80"/>
      <c r="HBN11" s="80"/>
      <c r="HBO11" s="80"/>
      <c r="HBP11" s="80"/>
      <c r="HBQ11" s="80"/>
      <c r="HBR11" s="80"/>
      <c r="HBS11" s="80"/>
      <c r="HBT11" s="80"/>
      <c r="HBU11" s="80"/>
      <c r="HBV11" s="80"/>
      <c r="HBW11" s="80"/>
      <c r="HBX11" s="80"/>
      <c r="HBY11" s="80"/>
      <c r="HBZ11" s="80"/>
      <c r="HCA11" s="80"/>
      <c r="HCB11" s="80"/>
      <c r="HCC11" s="80"/>
      <c r="HCD11" s="80"/>
      <c r="HCE11" s="80"/>
      <c r="HCF11" s="80"/>
      <c r="HCG11" s="80"/>
      <c r="HCH11" s="80"/>
      <c r="HCI11" s="80"/>
      <c r="HCJ11" s="80"/>
      <c r="HCK11" s="80"/>
      <c r="HCL11" s="80"/>
      <c r="HCM11" s="80"/>
      <c r="HCN11" s="80"/>
      <c r="HCO11" s="80"/>
      <c r="HCP11" s="80"/>
      <c r="HCQ11" s="80"/>
      <c r="HCR11" s="80"/>
      <c r="HCS11" s="80"/>
      <c r="HCT11" s="80"/>
      <c r="HCU11" s="80"/>
      <c r="HCV11" s="80"/>
      <c r="HCW11" s="80"/>
      <c r="HCX11" s="80"/>
      <c r="HCY11" s="80"/>
      <c r="HCZ11" s="80"/>
      <c r="HDA11" s="80"/>
      <c r="HDB11" s="80"/>
      <c r="HDC11" s="80"/>
      <c r="HDD11" s="80"/>
      <c r="HDE11" s="80"/>
      <c r="HDF11" s="80"/>
      <c r="HDG11" s="80"/>
      <c r="HDH11" s="80"/>
      <c r="HDI11" s="80"/>
      <c r="HDJ11" s="80"/>
      <c r="HDK11" s="80"/>
      <c r="HDL11" s="80"/>
      <c r="HDM11" s="80"/>
      <c r="HDN11" s="80"/>
      <c r="HDO11" s="80"/>
      <c r="HDP11" s="80"/>
      <c r="HDQ11" s="80"/>
      <c r="HDR11" s="80"/>
      <c r="HDS11" s="80"/>
      <c r="HDT11" s="80"/>
      <c r="HDU11" s="80"/>
      <c r="HDV11" s="80"/>
      <c r="HDW11" s="80"/>
      <c r="HDX11" s="80"/>
      <c r="HDY11" s="80"/>
      <c r="HDZ11" s="80"/>
      <c r="HEA11" s="80"/>
      <c r="HEB11" s="80"/>
      <c r="HEC11" s="80"/>
      <c r="HED11" s="80"/>
      <c r="HEE11" s="80"/>
      <c r="HEF11" s="80"/>
      <c r="HEG11" s="80"/>
      <c r="HEH11" s="80"/>
      <c r="HEI11" s="80"/>
      <c r="HEJ11" s="80"/>
      <c r="HEK11" s="80"/>
      <c r="HEL11" s="80"/>
      <c r="HEM11" s="80"/>
      <c r="HEN11" s="80"/>
      <c r="HEO11" s="80"/>
      <c r="HEP11" s="80"/>
      <c r="HEQ11" s="80"/>
      <c r="HER11" s="80"/>
      <c r="HES11" s="80"/>
      <c r="HET11" s="80"/>
      <c r="HEU11" s="80"/>
      <c r="HEV11" s="80"/>
      <c r="HEW11" s="80"/>
      <c r="HEX11" s="80"/>
      <c r="HEY11" s="80"/>
      <c r="HEZ11" s="80"/>
      <c r="HFA11" s="80"/>
      <c r="HFB11" s="80"/>
      <c r="HFC11" s="80"/>
      <c r="HFD11" s="80"/>
      <c r="HFE11" s="80"/>
      <c r="HFF11" s="80"/>
      <c r="HFG11" s="80"/>
      <c r="HFH11" s="80"/>
      <c r="HFI11" s="80"/>
      <c r="HFJ11" s="80"/>
      <c r="HFK11" s="80"/>
      <c r="HFL11" s="80"/>
      <c r="HFM11" s="80"/>
      <c r="HFN11" s="80"/>
      <c r="HFO11" s="80"/>
      <c r="HFP11" s="80"/>
      <c r="HFQ11" s="80"/>
      <c r="HFR11" s="80"/>
      <c r="HFS11" s="80"/>
      <c r="HFT11" s="80"/>
      <c r="HFU11" s="80"/>
      <c r="HFV11" s="80"/>
      <c r="HFW11" s="80"/>
      <c r="HFX11" s="80"/>
      <c r="HFY11" s="80"/>
      <c r="HFZ11" s="80"/>
      <c r="HGA11" s="80"/>
      <c r="HGB11" s="80"/>
      <c r="HGC11" s="80"/>
      <c r="HGD11" s="80"/>
      <c r="HGE11" s="80"/>
      <c r="HGF11" s="80"/>
      <c r="HGG11" s="80"/>
      <c r="HGH11" s="80"/>
      <c r="HGI11" s="80"/>
      <c r="HGJ11" s="80"/>
      <c r="HGK11" s="80"/>
      <c r="HGL11" s="80"/>
      <c r="HGM11" s="80"/>
      <c r="HGN11" s="80"/>
      <c r="HGO11" s="80"/>
      <c r="HGP11" s="80"/>
      <c r="HGQ11" s="80"/>
      <c r="HGR11" s="80"/>
      <c r="HGS11" s="80"/>
      <c r="HGT11" s="80"/>
      <c r="HGU11" s="80"/>
      <c r="HGV11" s="80"/>
      <c r="HGW11" s="80"/>
      <c r="HGX11" s="80"/>
      <c r="HGY11" s="80"/>
      <c r="HGZ11" s="80"/>
      <c r="HHA11" s="80"/>
      <c r="HHB11" s="80"/>
      <c r="HHC11" s="80"/>
      <c r="HHD11" s="80"/>
      <c r="HHE11" s="80"/>
      <c r="HHF11" s="80"/>
      <c r="HHG11" s="80"/>
      <c r="HHH11" s="80"/>
      <c r="HHI11" s="80"/>
      <c r="HHJ11" s="80"/>
      <c r="HHK11" s="80"/>
      <c r="HHL11" s="80"/>
      <c r="HHM11" s="80"/>
      <c r="HHN11" s="80"/>
      <c r="HHO11" s="80"/>
      <c r="HHP11" s="80"/>
      <c r="HHQ11" s="80"/>
      <c r="HHR11" s="80"/>
      <c r="HHS11" s="80"/>
      <c r="HHT11" s="80"/>
      <c r="HHU11" s="80"/>
      <c r="HHV11" s="80"/>
      <c r="HHW11" s="80"/>
      <c r="HHX11" s="80"/>
      <c r="HHY11" s="80"/>
      <c r="HHZ11" s="80"/>
      <c r="HIA11" s="80"/>
      <c r="HIB11" s="80"/>
      <c r="HIC11" s="80"/>
      <c r="HID11" s="80"/>
      <c r="HIE11" s="80"/>
      <c r="HIF11" s="80"/>
      <c r="HIG11" s="80"/>
      <c r="HIH11" s="80"/>
      <c r="HII11" s="80"/>
      <c r="HIJ11" s="80"/>
      <c r="HIK11" s="80"/>
      <c r="HIL11" s="80"/>
      <c r="HIM11" s="80"/>
      <c r="HIN11" s="80"/>
      <c r="HIO11" s="80"/>
      <c r="HIP11" s="80"/>
      <c r="HIQ11" s="80"/>
      <c r="HIR11" s="80"/>
      <c r="HIS11" s="80"/>
      <c r="HIT11" s="80"/>
      <c r="HIU11" s="80"/>
      <c r="HIV11" s="80"/>
      <c r="HIW11" s="80"/>
      <c r="HIX11" s="80"/>
      <c r="HIY11" s="80"/>
      <c r="HIZ11" s="80"/>
      <c r="HJA11" s="80"/>
      <c r="HJB11" s="80"/>
      <c r="HJC11" s="80"/>
      <c r="HJD11" s="80"/>
      <c r="HJE11" s="80"/>
      <c r="HJF11" s="80"/>
      <c r="HJG11" s="80"/>
      <c r="HJH11" s="80"/>
      <c r="HJI11" s="80"/>
      <c r="HJJ11" s="80"/>
      <c r="HJK11" s="80"/>
      <c r="HJL11" s="80"/>
      <c r="HJM11" s="80"/>
      <c r="HJN11" s="80"/>
      <c r="HJO11" s="80"/>
      <c r="HJP11" s="80"/>
      <c r="HJQ11" s="80"/>
      <c r="HJR11" s="80"/>
      <c r="HJS11" s="80"/>
      <c r="HJT11" s="80"/>
      <c r="HJU11" s="80"/>
      <c r="HJV11" s="80"/>
      <c r="HJW11" s="80"/>
      <c r="HJX11" s="80"/>
      <c r="HJY11" s="80"/>
      <c r="HJZ11" s="80"/>
      <c r="HKA11" s="80"/>
      <c r="HKB11" s="80"/>
      <c r="HKC11" s="80"/>
      <c r="HKD11" s="80"/>
      <c r="HKE11" s="80"/>
      <c r="HKF11" s="80"/>
      <c r="HKG11" s="80"/>
      <c r="HKH11" s="80"/>
      <c r="HKI11" s="80"/>
      <c r="HKJ11" s="80"/>
      <c r="HKK11" s="80"/>
      <c r="HKL11" s="80"/>
      <c r="HKM11" s="80"/>
      <c r="HKN11" s="80"/>
      <c r="HKO11" s="80"/>
      <c r="HKP11" s="80"/>
      <c r="HKQ11" s="80"/>
      <c r="HKR11" s="80"/>
      <c r="HKS11" s="80"/>
      <c r="HKT11" s="80"/>
      <c r="HKU11" s="80"/>
      <c r="HKV11" s="80"/>
      <c r="HKW11" s="80"/>
      <c r="HKX11" s="80"/>
      <c r="HKY11" s="80"/>
      <c r="HKZ11" s="80"/>
      <c r="HLA11" s="80"/>
      <c r="HLB11" s="80"/>
      <c r="HLC11" s="80"/>
      <c r="HLD11" s="80"/>
      <c r="HLE11" s="80"/>
      <c r="HLF11" s="80"/>
      <c r="HLG11" s="80"/>
      <c r="HLH11" s="80"/>
      <c r="HLI11" s="80"/>
      <c r="HLJ11" s="80"/>
      <c r="HLK11" s="80"/>
      <c r="HLL11" s="80"/>
      <c r="HLM11" s="80"/>
      <c r="HLN11" s="80"/>
      <c r="HLO11" s="80"/>
      <c r="HLP11" s="80"/>
      <c r="HLQ11" s="80"/>
      <c r="HLR11" s="80"/>
      <c r="HLS11" s="80"/>
      <c r="HLT11" s="80"/>
      <c r="HLU11" s="80"/>
      <c r="HLV11" s="80"/>
      <c r="HLW11" s="80"/>
      <c r="HLX11" s="80"/>
      <c r="HLY11" s="80"/>
      <c r="HLZ11" s="80"/>
      <c r="HMA11" s="80"/>
      <c r="HMB11" s="80"/>
      <c r="HMC11" s="80"/>
      <c r="HMD11" s="80"/>
      <c r="HME11" s="80"/>
      <c r="HMF11" s="80"/>
      <c r="HMG11" s="80"/>
      <c r="HMH11" s="80"/>
      <c r="HMI11" s="80"/>
      <c r="HMJ11" s="80"/>
      <c r="HMK11" s="80"/>
      <c r="HML11" s="80"/>
      <c r="HMM11" s="80"/>
      <c r="HMN11" s="80"/>
      <c r="HMO11" s="80"/>
      <c r="HMP11" s="80"/>
      <c r="HMQ11" s="80"/>
      <c r="HMR11" s="80"/>
      <c r="HMS11" s="80"/>
      <c r="HMT11" s="80"/>
      <c r="HMU11" s="80"/>
      <c r="HMV11" s="80"/>
      <c r="HMW11" s="80"/>
      <c r="HMX11" s="80"/>
      <c r="HMY11" s="80"/>
      <c r="HMZ11" s="80"/>
      <c r="HNA11" s="80"/>
      <c r="HNB11" s="80"/>
      <c r="HNC11" s="80"/>
      <c r="HND11" s="80"/>
      <c r="HNE11" s="80"/>
      <c r="HNF11" s="80"/>
      <c r="HNG11" s="80"/>
      <c r="HNH11" s="80"/>
      <c r="HNI11" s="80"/>
      <c r="HNJ11" s="80"/>
      <c r="HNK11" s="80"/>
      <c r="HNL11" s="80"/>
      <c r="HNM11" s="80"/>
      <c r="HNN11" s="80"/>
      <c r="HNO11" s="80"/>
      <c r="HNP11" s="80"/>
      <c r="HNQ11" s="80"/>
      <c r="HNR11" s="80"/>
      <c r="HNS11" s="80"/>
      <c r="HNT11" s="80"/>
      <c r="HNU11" s="80"/>
      <c r="HNV11" s="80"/>
      <c r="HNW11" s="80"/>
      <c r="HNX11" s="80"/>
      <c r="HNY11" s="80"/>
      <c r="HNZ11" s="80"/>
      <c r="HOA11" s="80"/>
      <c r="HOB11" s="80"/>
      <c r="HOC11" s="80"/>
      <c r="HOD11" s="80"/>
      <c r="HOE11" s="80"/>
      <c r="HOF11" s="80"/>
      <c r="HOG11" s="80"/>
      <c r="HOH11" s="80"/>
      <c r="HOI11" s="80"/>
      <c r="HOJ11" s="80"/>
      <c r="HOK11" s="80"/>
      <c r="HOL11" s="80"/>
      <c r="HOM11" s="80"/>
      <c r="HON11" s="80"/>
      <c r="HOO11" s="80"/>
      <c r="HOP11" s="80"/>
      <c r="HOQ11" s="80"/>
      <c r="HOR11" s="80"/>
      <c r="HOS11" s="80"/>
      <c r="HOT11" s="80"/>
      <c r="HOU11" s="80"/>
      <c r="HOV11" s="80"/>
      <c r="HOW11" s="80"/>
      <c r="HOX11" s="80"/>
      <c r="HOY11" s="80"/>
      <c r="HOZ11" s="80"/>
      <c r="HPA11" s="80"/>
      <c r="HPB11" s="80"/>
      <c r="HPC11" s="80"/>
      <c r="HPD11" s="80"/>
      <c r="HPE11" s="80"/>
      <c r="HPF11" s="80"/>
      <c r="HPG11" s="80"/>
      <c r="HPH11" s="80"/>
      <c r="HPI11" s="80"/>
      <c r="HPJ11" s="80"/>
      <c r="HPK11" s="80"/>
      <c r="HPL11" s="80"/>
      <c r="HPM11" s="80"/>
      <c r="HPN11" s="80"/>
      <c r="HPO11" s="80"/>
      <c r="HPP11" s="80"/>
      <c r="HPQ11" s="80"/>
      <c r="HPR11" s="80"/>
      <c r="HPS11" s="80"/>
      <c r="HPT11" s="80"/>
      <c r="HPU11" s="80"/>
      <c r="HPV11" s="80"/>
      <c r="HPW11" s="80"/>
      <c r="HPX11" s="80"/>
      <c r="HPY11" s="80"/>
      <c r="HPZ11" s="80"/>
      <c r="HQA11" s="80"/>
      <c r="HQB11" s="80"/>
      <c r="HQC11" s="80"/>
      <c r="HQD11" s="80"/>
      <c r="HQE11" s="80"/>
      <c r="HQF11" s="80"/>
      <c r="HQG11" s="80"/>
      <c r="HQH11" s="80"/>
      <c r="HQI11" s="80"/>
      <c r="HQJ11" s="80"/>
      <c r="HQK11" s="80"/>
      <c r="HQL11" s="80"/>
      <c r="HQM11" s="80"/>
      <c r="HQN11" s="80"/>
      <c r="HQO11" s="80"/>
      <c r="HQP11" s="80"/>
      <c r="HQQ11" s="80"/>
      <c r="HQR11" s="80"/>
      <c r="HQS11" s="80"/>
      <c r="HQT11" s="80"/>
      <c r="HQU11" s="80"/>
      <c r="HQV11" s="80"/>
      <c r="HQW11" s="80"/>
      <c r="HQX11" s="80"/>
      <c r="HQY11" s="80"/>
      <c r="HQZ11" s="80"/>
      <c r="HRA11" s="80"/>
      <c r="HRB11" s="80"/>
      <c r="HRC11" s="80"/>
      <c r="HRD11" s="80"/>
      <c r="HRE11" s="80"/>
      <c r="HRF11" s="80"/>
      <c r="HRG11" s="80"/>
      <c r="HRH11" s="80"/>
      <c r="HRI11" s="80"/>
      <c r="HRJ11" s="80"/>
      <c r="HRK11" s="80"/>
      <c r="HRL11" s="80"/>
      <c r="HRM11" s="80"/>
      <c r="HRN11" s="80"/>
      <c r="HRO11" s="80"/>
      <c r="HRP11" s="80"/>
      <c r="HRQ11" s="80"/>
      <c r="HRR11" s="80"/>
      <c r="HRS11" s="80"/>
      <c r="HRT11" s="80"/>
      <c r="HRU11" s="80"/>
      <c r="HRV11" s="80"/>
      <c r="HRW11" s="80"/>
      <c r="HRX11" s="80"/>
      <c r="HRY11" s="80"/>
      <c r="HRZ11" s="80"/>
      <c r="HSA11" s="80"/>
      <c r="HSB11" s="80"/>
      <c r="HSC11" s="80"/>
      <c r="HSD11" s="80"/>
      <c r="HSE11" s="80"/>
      <c r="HSF11" s="80"/>
      <c r="HSG11" s="80"/>
      <c r="HSH11" s="80"/>
      <c r="HSI11" s="80"/>
      <c r="HSJ11" s="80"/>
      <c r="HSK11" s="80"/>
      <c r="HSL11" s="80"/>
      <c r="HSM11" s="80"/>
      <c r="HSN11" s="80"/>
      <c r="HSO11" s="80"/>
      <c r="HSP11" s="80"/>
      <c r="HSQ11" s="80"/>
      <c r="HSR11" s="80"/>
      <c r="HSS11" s="80"/>
      <c r="HST11" s="80"/>
      <c r="HSU11" s="80"/>
      <c r="HSV11" s="80"/>
      <c r="HSW11" s="80"/>
      <c r="HSX11" s="80"/>
      <c r="HSY11" s="80"/>
      <c r="HSZ11" s="80"/>
      <c r="HTA11" s="80"/>
      <c r="HTB11" s="80"/>
      <c r="HTC11" s="80"/>
      <c r="HTD11" s="80"/>
      <c r="HTE11" s="80"/>
      <c r="HTF11" s="80"/>
      <c r="HTG11" s="80"/>
      <c r="HTH11" s="80"/>
      <c r="HTI11" s="80"/>
      <c r="HTJ11" s="80"/>
      <c r="HTK11" s="80"/>
      <c r="HTL11" s="80"/>
      <c r="HTM11" s="80"/>
      <c r="HTN11" s="80"/>
      <c r="HTO11" s="80"/>
      <c r="HTP11" s="80"/>
      <c r="HTQ11" s="80"/>
      <c r="HTR11" s="80"/>
      <c r="HTS11" s="80"/>
      <c r="HTT11" s="80"/>
      <c r="HTU11" s="80"/>
      <c r="HTV11" s="80"/>
      <c r="HTW11" s="80"/>
      <c r="HTX11" s="80"/>
      <c r="HTY11" s="80"/>
      <c r="HTZ11" s="80"/>
      <c r="HUA11" s="80"/>
      <c r="HUB11" s="80"/>
      <c r="HUC11" s="80"/>
      <c r="HUD11" s="80"/>
      <c r="HUE11" s="80"/>
      <c r="HUF11" s="80"/>
      <c r="HUG11" s="80"/>
      <c r="HUH11" s="80"/>
      <c r="HUI11" s="80"/>
      <c r="HUJ11" s="80"/>
      <c r="HUK11" s="80"/>
      <c r="HUL11" s="80"/>
      <c r="HUM11" s="80"/>
      <c r="HUN11" s="80"/>
      <c r="HUO11" s="80"/>
      <c r="HUP11" s="80"/>
      <c r="HUQ11" s="80"/>
      <c r="HUR11" s="80"/>
      <c r="HUS11" s="80"/>
      <c r="HUT11" s="80"/>
      <c r="HUU11" s="80"/>
      <c r="HUV11" s="80"/>
      <c r="HUW11" s="80"/>
      <c r="HUX11" s="80"/>
      <c r="HUY11" s="80"/>
      <c r="HUZ11" s="80"/>
      <c r="HVA11" s="80"/>
      <c r="HVB11" s="80"/>
      <c r="HVC11" s="80"/>
      <c r="HVD11" s="80"/>
      <c r="HVE11" s="80"/>
      <c r="HVF11" s="80"/>
      <c r="HVG11" s="80"/>
      <c r="HVH11" s="80"/>
      <c r="HVI11" s="80"/>
      <c r="HVJ11" s="80"/>
      <c r="HVK11" s="80"/>
      <c r="HVL11" s="80"/>
      <c r="HVM11" s="80"/>
      <c r="HVN11" s="80"/>
      <c r="HVO11" s="80"/>
      <c r="HVP11" s="80"/>
      <c r="HVQ11" s="80"/>
      <c r="HVR11" s="80"/>
      <c r="HVS11" s="80"/>
      <c r="HVT11" s="80"/>
      <c r="HVU11" s="80"/>
      <c r="HVV11" s="80"/>
      <c r="HVW11" s="80"/>
      <c r="HVX11" s="80"/>
      <c r="HVY11" s="80"/>
      <c r="HVZ11" s="80"/>
      <c r="HWA11" s="80"/>
      <c r="HWB11" s="80"/>
      <c r="HWC11" s="80"/>
      <c r="HWD11" s="80"/>
      <c r="HWE11" s="80"/>
      <c r="HWF11" s="80"/>
      <c r="HWG11" s="80"/>
      <c r="HWH11" s="80"/>
      <c r="HWI11" s="80"/>
      <c r="HWJ11" s="80"/>
      <c r="HWK11" s="80"/>
      <c r="HWL11" s="80"/>
      <c r="HWM11" s="80"/>
      <c r="HWN11" s="80"/>
      <c r="HWO11" s="80"/>
      <c r="HWP11" s="80"/>
      <c r="HWQ11" s="80"/>
      <c r="HWR11" s="80"/>
      <c r="HWS11" s="80"/>
      <c r="HWT11" s="80"/>
      <c r="HWU11" s="80"/>
      <c r="HWV11" s="80"/>
      <c r="HWW11" s="80"/>
      <c r="HWX11" s="80"/>
      <c r="HWY11" s="80"/>
      <c r="HWZ11" s="80"/>
      <c r="HXA11" s="80"/>
      <c r="HXB11" s="80"/>
      <c r="HXC11" s="80"/>
      <c r="HXD11" s="80"/>
      <c r="HXE11" s="80"/>
      <c r="HXF11" s="80"/>
      <c r="HXG11" s="80"/>
      <c r="HXH11" s="80"/>
      <c r="HXI11" s="80"/>
      <c r="HXJ11" s="80"/>
      <c r="HXK11" s="80"/>
      <c r="HXL11" s="80"/>
      <c r="HXM11" s="80"/>
      <c r="HXN11" s="80"/>
      <c r="HXO11" s="80"/>
      <c r="HXP11" s="80"/>
      <c r="HXQ11" s="80"/>
      <c r="HXR11" s="80"/>
      <c r="HXS11" s="80"/>
      <c r="HXT11" s="80"/>
      <c r="HXU11" s="80"/>
      <c r="HXV11" s="80"/>
      <c r="HXW11" s="80"/>
      <c r="HXX11" s="80"/>
      <c r="HXY11" s="80"/>
      <c r="HXZ11" s="80"/>
      <c r="HYA11" s="80"/>
      <c r="HYB11" s="80"/>
      <c r="HYC11" s="80"/>
      <c r="HYD11" s="80"/>
      <c r="HYE11" s="80"/>
      <c r="HYF11" s="80"/>
      <c r="HYG11" s="80"/>
      <c r="HYH11" s="80"/>
      <c r="HYI11" s="80"/>
      <c r="HYJ11" s="80"/>
      <c r="HYK11" s="80"/>
      <c r="HYL11" s="80"/>
      <c r="HYM11" s="80"/>
      <c r="HYN11" s="80"/>
      <c r="HYO11" s="80"/>
      <c r="HYP11" s="80"/>
      <c r="HYQ11" s="80"/>
      <c r="HYR11" s="80"/>
      <c r="HYS11" s="80"/>
      <c r="HYT11" s="80"/>
      <c r="HYU11" s="80"/>
      <c r="HYV11" s="80"/>
      <c r="HYW11" s="80"/>
      <c r="HYX11" s="80"/>
      <c r="HYY11" s="80"/>
      <c r="HYZ11" s="80"/>
      <c r="HZA11" s="80"/>
      <c r="HZB11" s="80"/>
      <c r="HZC11" s="80"/>
      <c r="HZD11" s="80"/>
      <c r="HZE11" s="80"/>
      <c r="HZF11" s="80"/>
      <c r="HZG11" s="80"/>
      <c r="HZH11" s="80"/>
      <c r="HZI11" s="80"/>
      <c r="HZJ11" s="80"/>
      <c r="HZK11" s="80"/>
      <c r="HZL11" s="80"/>
      <c r="HZM11" s="80"/>
      <c r="HZN11" s="80"/>
      <c r="HZO11" s="80"/>
      <c r="HZP11" s="80"/>
      <c r="HZQ11" s="80"/>
      <c r="HZR11" s="80"/>
      <c r="HZS11" s="80"/>
      <c r="HZT11" s="80"/>
      <c r="HZU11" s="80"/>
      <c r="HZV11" s="80"/>
      <c r="HZW11" s="80"/>
      <c r="HZX11" s="80"/>
      <c r="HZY11" s="80"/>
      <c r="HZZ11" s="80"/>
      <c r="IAA11" s="80"/>
      <c r="IAB11" s="80"/>
      <c r="IAC11" s="80"/>
      <c r="IAD11" s="80"/>
      <c r="IAE11" s="80"/>
      <c r="IAF11" s="80"/>
      <c r="IAG11" s="80"/>
      <c r="IAH11" s="80"/>
      <c r="IAI11" s="80"/>
      <c r="IAJ11" s="80"/>
      <c r="IAK11" s="80"/>
      <c r="IAL11" s="80"/>
      <c r="IAM11" s="80"/>
      <c r="IAN11" s="80"/>
      <c r="IAO11" s="80"/>
      <c r="IAP11" s="80"/>
      <c r="IAQ11" s="80"/>
      <c r="IAR11" s="80"/>
      <c r="IAS11" s="80"/>
      <c r="IAT11" s="80"/>
      <c r="IAU11" s="80"/>
      <c r="IAV11" s="80"/>
      <c r="IAW11" s="80"/>
      <c r="IAX11" s="80"/>
      <c r="IAY11" s="80"/>
      <c r="IAZ11" s="80"/>
      <c r="IBA11" s="80"/>
      <c r="IBB11" s="80"/>
      <c r="IBC11" s="80"/>
      <c r="IBD11" s="80"/>
      <c r="IBE11" s="80"/>
      <c r="IBF11" s="80"/>
      <c r="IBG11" s="80"/>
      <c r="IBH11" s="80"/>
      <c r="IBI11" s="80"/>
      <c r="IBJ11" s="80"/>
      <c r="IBK11" s="80"/>
      <c r="IBL11" s="80"/>
      <c r="IBM11" s="80"/>
      <c r="IBN11" s="80"/>
      <c r="IBO11" s="80"/>
      <c r="IBP11" s="80"/>
      <c r="IBQ11" s="80"/>
      <c r="IBR11" s="80"/>
      <c r="IBS11" s="80"/>
      <c r="IBT11" s="80"/>
      <c r="IBU11" s="80"/>
      <c r="IBV11" s="80"/>
      <c r="IBW11" s="80"/>
      <c r="IBX11" s="80"/>
      <c r="IBY11" s="80"/>
      <c r="IBZ11" s="80"/>
      <c r="ICA11" s="80"/>
      <c r="ICB11" s="80"/>
      <c r="ICC11" s="80"/>
      <c r="ICD11" s="80"/>
      <c r="ICE11" s="80"/>
      <c r="ICF11" s="80"/>
      <c r="ICG11" s="80"/>
      <c r="ICH11" s="80"/>
      <c r="ICI11" s="80"/>
      <c r="ICJ11" s="80"/>
      <c r="ICK11" s="80"/>
      <c r="ICL11" s="80"/>
      <c r="ICM11" s="80"/>
      <c r="ICN11" s="80"/>
      <c r="ICO11" s="80"/>
      <c r="ICP11" s="80"/>
      <c r="ICQ11" s="80"/>
      <c r="ICR11" s="80"/>
      <c r="ICS11" s="80"/>
      <c r="ICT11" s="80"/>
      <c r="ICU11" s="80"/>
      <c r="ICV11" s="80"/>
      <c r="ICW11" s="80"/>
      <c r="ICX11" s="80"/>
      <c r="ICY11" s="80"/>
      <c r="ICZ11" s="80"/>
      <c r="IDA11" s="80"/>
      <c r="IDB11" s="80"/>
      <c r="IDC11" s="80"/>
      <c r="IDD11" s="80"/>
      <c r="IDE11" s="80"/>
      <c r="IDF11" s="80"/>
      <c r="IDG11" s="80"/>
      <c r="IDH11" s="80"/>
      <c r="IDI11" s="80"/>
      <c r="IDJ11" s="80"/>
      <c r="IDK11" s="80"/>
      <c r="IDL11" s="80"/>
      <c r="IDM11" s="80"/>
      <c r="IDN11" s="80"/>
      <c r="IDO11" s="80"/>
      <c r="IDP11" s="80"/>
      <c r="IDQ11" s="80"/>
      <c r="IDR11" s="80"/>
      <c r="IDS11" s="80"/>
      <c r="IDT11" s="80"/>
      <c r="IDU11" s="80"/>
      <c r="IDV11" s="80"/>
      <c r="IDW11" s="80"/>
      <c r="IDX11" s="80"/>
      <c r="IDY11" s="80"/>
      <c r="IDZ11" s="80"/>
      <c r="IEA11" s="80"/>
      <c r="IEB11" s="80"/>
      <c r="IEC11" s="80"/>
      <c r="IED11" s="80"/>
      <c r="IEE11" s="80"/>
      <c r="IEF11" s="80"/>
      <c r="IEG11" s="80"/>
      <c r="IEH11" s="80"/>
      <c r="IEI11" s="80"/>
      <c r="IEJ11" s="80"/>
      <c r="IEK11" s="80"/>
      <c r="IEL11" s="80"/>
      <c r="IEM11" s="80"/>
      <c r="IEN11" s="80"/>
      <c r="IEO11" s="80"/>
      <c r="IEP11" s="80"/>
      <c r="IEQ11" s="80"/>
      <c r="IER11" s="80"/>
      <c r="IES11" s="80"/>
      <c r="IET11" s="80"/>
      <c r="IEU11" s="80"/>
      <c r="IEV11" s="80"/>
      <c r="IEW11" s="80"/>
      <c r="IEX11" s="80"/>
      <c r="IEY11" s="80"/>
      <c r="IEZ11" s="80"/>
      <c r="IFA11" s="80"/>
      <c r="IFB11" s="80"/>
      <c r="IFC11" s="80"/>
      <c r="IFD11" s="80"/>
      <c r="IFE11" s="80"/>
      <c r="IFF11" s="80"/>
      <c r="IFG11" s="80"/>
      <c r="IFH11" s="80"/>
      <c r="IFI11" s="80"/>
      <c r="IFJ11" s="80"/>
      <c r="IFK11" s="80"/>
      <c r="IFL11" s="80"/>
      <c r="IFM11" s="80"/>
      <c r="IFN11" s="80"/>
      <c r="IFO11" s="80"/>
      <c r="IFP11" s="80"/>
      <c r="IFQ11" s="80"/>
      <c r="IFR11" s="80"/>
      <c r="IFS11" s="80"/>
      <c r="IFT11" s="80"/>
      <c r="IFU11" s="80"/>
      <c r="IFV11" s="80"/>
      <c r="IFW11" s="80"/>
      <c r="IFX11" s="80"/>
      <c r="IFY11" s="80"/>
      <c r="IFZ11" s="80"/>
      <c r="IGA11" s="80"/>
      <c r="IGB11" s="80"/>
      <c r="IGC11" s="80"/>
      <c r="IGD11" s="80"/>
      <c r="IGE11" s="80"/>
      <c r="IGF11" s="80"/>
      <c r="IGG11" s="80"/>
      <c r="IGH11" s="80"/>
      <c r="IGI11" s="80"/>
      <c r="IGJ11" s="80"/>
      <c r="IGK11" s="80"/>
      <c r="IGL11" s="80"/>
      <c r="IGM11" s="80"/>
      <c r="IGN11" s="80"/>
      <c r="IGO11" s="80"/>
      <c r="IGP11" s="80"/>
      <c r="IGQ11" s="80"/>
      <c r="IGR11" s="80"/>
      <c r="IGS11" s="80"/>
      <c r="IGT11" s="80"/>
      <c r="IGU11" s="80"/>
      <c r="IGV11" s="80"/>
      <c r="IGW11" s="80"/>
      <c r="IGX11" s="80"/>
      <c r="IGY11" s="80"/>
      <c r="IGZ11" s="80"/>
      <c r="IHA11" s="80"/>
      <c r="IHB11" s="80"/>
      <c r="IHC11" s="80"/>
      <c r="IHD11" s="80"/>
      <c r="IHE11" s="80"/>
      <c r="IHF11" s="80"/>
      <c r="IHG11" s="80"/>
      <c r="IHH11" s="80"/>
      <c r="IHI11" s="80"/>
      <c r="IHJ11" s="80"/>
      <c r="IHK11" s="80"/>
      <c r="IHL11" s="80"/>
      <c r="IHM11" s="80"/>
      <c r="IHN11" s="80"/>
      <c r="IHO11" s="80"/>
      <c r="IHP11" s="80"/>
      <c r="IHQ11" s="80"/>
      <c r="IHR11" s="80"/>
      <c r="IHS11" s="80"/>
      <c r="IHT11" s="80"/>
      <c r="IHU11" s="80"/>
      <c r="IHV11" s="80"/>
      <c r="IHW11" s="80"/>
      <c r="IHX11" s="80"/>
      <c r="IHY11" s="80"/>
      <c r="IHZ11" s="80"/>
      <c r="IIA11" s="80"/>
      <c r="IIB11" s="80"/>
      <c r="IIC11" s="80"/>
      <c r="IID11" s="80"/>
      <c r="IIE11" s="80"/>
      <c r="IIF11" s="80"/>
      <c r="IIG11" s="80"/>
      <c r="IIH11" s="80"/>
      <c r="III11" s="80"/>
      <c r="IIJ11" s="80"/>
      <c r="IIK11" s="80"/>
      <c r="IIL11" s="80"/>
      <c r="IIM11" s="80"/>
      <c r="IIN11" s="80"/>
      <c r="IIO11" s="80"/>
      <c r="IIP11" s="80"/>
      <c r="IIQ11" s="80"/>
      <c r="IIR11" s="80"/>
      <c r="IIS11" s="80"/>
      <c r="IIT11" s="80"/>
      <c r="IIU11" s="80"/>
      <c r="IIV11" s="80"/>
      <c r="IIW11" s="80"/>
      <c r="IIX11" s="80"/>
      <c r="IIY11" s="80"/>
      <c r="IIZ11" s="80"/>
      <c r="IJA11" s="80"/>
      <c r="IJB11" s="80"/>
      <c r="IJC11" s="80"/>
      <c r="IJD11" s="80"/>
      <c r="IJE11" s="80"/>
      <c r="IJF11" s="80"/>
      <c r="IJG11" s="80"/>
      <c r="IJH11" s="80"/>
      <c r="IJI11" s="80"/>
      <c r="IJJ11" s="80"/>
      <c r="IJK11" s="80"/>
      <c r="IJL11" s="80"/>
      <c r="IJM11" s="80"/>
      <c r="IJN11" s="80"/>
      <c r="IJO11" s="80"/>
      <c r="IJP11" s="80"/>
      <c r="IJQ11" s="80"/>
      <c r="IJR11" s="80"/>
      <c r="IJS11" s="80"/>
      <c r="IJT11" s="80"/>
      <c r="IJU11" s="80"/>
      <c r="IJV11" s="80"/>
      <c r="IJW11" s="80"/>
      <c r="IJX11" s="80"/>
      <c r="IJY11" s="80"/>
      <c r="IJZ11" s="80"/>
      <c r="IKA11" s="80"/>
      <c r="IKB11" s="80"/>
      <c r="IKC11" s="80"/>
      <c r="IKD11" s="80"/>
      <c r="IKE11" s="80"/>
      <c r="IKF11" s="80"/>
      <c r="IKG11" s="80"/>
      <c r="IKH11" s="80"/>
      <c r="IKI11" s="80"/>
      <c r="IKJ11" s="80"/>
      <c r="IKK11" s="80"/>
      <c r="IKL11" s="80"/>
      <c r="IKM11" s="80"/>
      <c r="IKN11" s="80"/>
      <c r="IKO11" s="80"/>
      <c r="IKP11" s="80"/>
      <c r="IKQ11" s="80"/>
      <c r="IKR11" s="80"/>
      <c r="IKS11" s="80"/>
      <c r="IKT11" s="80"/>
      <c r="IKU11" s="80"/>
      <c r="IKV11" s="80"/>
      <c r="IKW11" s="80"/>
      <c r="IKX11" s="80"/>
      <c r="IKY11" s="80"/>
      <c r="IKZ11" s="80"/>
      <c r="ILA11" s="80"/>
      <c r="ILB11" s="80"/>
      <c r="ILC11" s="80"/>
      <c r="ILD11" s="80"/>
      <c r="ILE11" s="80"/>
      <c r="ILF11" s="80"/>
      <c r="ILG11" s="80"/>
      <c r="ILH11" s="80"/>
      <c r="ILI11" s="80"/>
      <c r="ILJ11" s="80"/>
      <c r="ILK11" s="80"/>
      <c r="ILL11" s="80"/>
      <c r="ILM11" s="80"/>
      <c r="ILN11" s="80"/>
      <c r="ILO11" s="80"/>
      <c r="ILP11" s="80"/>
      <c r="ILQ11" s="80"/>
      <c r="ILR11" s="80"/>
      <c r="ILS11" s="80"/>
      <c r="ILT11" s="80"/>
      <c r="ILU11" s="80"/>
      <c r="ILV11" s="80"/>
      <c r="ILW11" s="80"/>
      <c r="ILX11" s="80"/>
      <c r="ILY11" s="80"/>
      <c r="ILZ11" s="80"/>
      <c r="IMA11" s="80"/>
      <c r="IMB11" s="80"/>
      <c r="IMC11" s="80"/>
      <c r="IMD11" s="80"/>
      <c r="IME11" s="80"/>
      <c r="IMF11" s="80"/>
      <c r="IMG11" s="80"/>
      <c r="IMH11" s="80"/>
      <c r="IMI11" s="80"/>
      <c r="IMJ11" s="80"/>
      <c r="IMK11" s="80"/>
      <c r="IML11" s="80"/>
      <c r="IMM11" s="80"/>
      <c r="IMN11" s="80"/>
      <c r="IMO11" s="80"/>
      <c r="IMP11" s="80"/>
      <c r="IMQ11" s="80"/>
      <c r="IMR11" s="80"/>
      <c r="IMS11" s="80"/>
      <c r="IMT11" s="80"/>
      <c r="IMU11" s="80"/>
      <c r="IMV11" s="80"/>
      <c r="IMW11" s="80"/>
      <c r="IMX11" s="80"/>
      <c r="IMY11" s="80"/>
      <c r="IMZ11" s="80"/>
      <c r="INA11" s="80"/>
      <c r="INB11" s="80"/>
      <c r="INC11" s="80"/>
      <c r="IND11" s="80"/>
      <c r="INE11" s="80"/>
      <c r="INF11" s="80"/>
      <c r="ING11" s="80"/>
      <c r="INH11" s="80"/>
      <c r="INI11" s="80"/>
      <c r="INJ11" s="80"/>
      <c r="INK11" s="80"/>
      <c r="INL11" s="80"/>
      <c r="INM11" s="80"/>
      <c r="INN11" s="80"/>
      <c r="INO11" s="80"/>
      <c r="INP11" s="80"/>
      <c r="INQ11" s="80"/>
      <c r="INR11" s="80"/>
      <c r="INS11" s="80"/>
      <c r="INT11" s="80"/>
      <c r="INU11" s="80"/>
      <c r="INV11" s="80"/>
      <c r="INW11" s="80"/>
      <c r="INX11" s="80"/>
      <c r="INY11" s="80"/>
      <c r="INZ11" s="80"/>
      <c r="IOA11" s="80"/>
      <c r="IOB11" s="80"/>
      <c r="IOC11" s="80"/>
      <c r="IOD11" s="80"/>
      <c r="IOE11" s="80"/>
      <c r="IOF11" s="80"/>
      <c r="IOG11" s="80"/>
      <c r="IOH11" s="80"/>
      <c r="IOI11" s="80"/>
      <c r="IOJ11" s="80"/>
      <c r="IOK11" s="80"/>
      <c r="IOL11" s="80"/>
      <c r="IOM11" s="80"/>
      <c r="ION11" s="80"/>
      <c r="IOO11" s="80"/>
      <c r="IOP11" s="80"/>
      <c r="IOQ11" s="80"/>
      <c r="IOR11" s="80"/>
      <c r="IOS11" s="80"/>
      <c r="IOT11" s="80"/>
      <c r="IOU11" s="80"/>
      <c r="IOV11" s="80"/>
      <c r="IOW11" s="80"/>
      <c r="IOX11" s="80"/>
      <c r="IOY11" s="80"/>
      <c r="IOZ11" s="80"/>
      <c r="IPA11" s="80"/>
      <c r="IPB11" s="80"/>
      <c r="IPC11" s="80"/>
      <c r="IPD11" s="80"/>
      <c r="IPE11" s="80"/>
      <c r="IPF11" s="80"/>
      <c r="IPG11" s="80"/>
      <c r="IPH11" s="80"/>
      <c r="IPI11" s="80"/>
      <c r="IPJ11" s="80"/>
      <c r="IPK11" s="80"/>
      <c r="IPL11" s="80"/>
      <c r="IPM11" s="80"/>
      <c r="IPN11" s="80"/>
      <c r="IPO11" s="80"/>
      <c r="IPP11" s="80"/>
      <c r="IPQ11" s="80"/>
      <c r="IPR11" s="80"/>
      <c r="IPS11" s="80"/>
      <c r="IPT11" s="80"/>
      <c r="IPU11" s="80"/>
      <c r="IPV11" s="80"/>
      <c r="IPW11" s="80"/>
      <c r="IPX11" s="80"/>
      <c r="IPY11" s="80"/>
      <c r="IPZ11" s="80"/>
      <c r="IQA11" s="80"/>
      <c r="IQB11" s="80"/>
      <c r="IQC11" s="80"/>
      <c r="IQD11" s="80"/>
      <c r="IQE11" s="80"/>
      <c r="IQF11" s="80"/>
      <c r="IQG11" s="80"/>
      <c r="IQH11" s="80"/>
      <c r="IQI11" s="80"/>
      <c r="IQJ11" s="80"/>
      <c r="IQK11" s="80"/>
      <c r="IQL11" s="80"/>
      <c r="IQM11" s="80"/>
      <c r="IQN11" s="80"/>
      <c r="IQO11" s="80"/>
      <c r="IQP11" s="80"/>
      <c r="IQQ11" s="80"/>
      <c r="IQR11" s="80"/>
      <c r="IQS11" s="80"/>
      <c r="IQT11" s="80"/>
      <c r="IQU11" s="80"/>
      <c r="IQV11" s="80"/>
      <c r="IQW11" s="80"/>
      <c r="IQX11" s="80"/>
      <c r="IQY11" s="80"/>
      <c r="IQZ11" s="80"/>
      <c r="IRA11" s="80"/>
      <c r="IRB11" s="80"/>
      <c r="IRC11" s="80"/>
      <c r="IRD11" s="80"/>
      <c r="IRE11" s="80"/>
      <c r="IRF11" s="80"/>
      <c r="IRG11" s="80"/>
      <c r="IRH11" s="80"/>
      <c r="IRI11" s="80"/>
      <c r="IRJ11" s="80"/>
      <c r="IRK11" s="80"/>
      <c r="IRL11" s="80"/>
      <c r="IRM11" s="80"/>
      <c r="IRN11" s="80"/>
      <c r="IRO11" s="80"/>
      <c r="IRP11" s="80"/>
      <c r="IRQ11" s="80"/>
      <c r="IRR11" s="80"/>
      <c r="IRS11" s="80"/>
      <c r="IRT11" s="80"/>
      <c r="IRU11" s="80"/>
      <c r="IRV11" s="80"/>
      <c r="IRW11" s="80"/>
      <c r="IRX11" s="80"/>
      <c r="IRY11" s="80"/>
      <c r="IRZ11" s="80"/>
      <c r="ISA11" s="80"/>
      <c r="ISB11" s="80"/>
      <c r="ISC11" s="80"/>
      <c r="ISD11" s="80"/>
      <c r="ISE11" s="80"/>
      <c r="ISF11" s="80"/>
      <c r="ISG11" s="80"/>
      <c r="ISH11" s="80"/>
      <c r="ISI11" s="80"/>
      <c r="ISJ11" s="80"/>
      <c r="ISK11" s="80"/>
      <c r="ISL11" s="80"/>
      <c r="ISM11" s="80"/>
      <c r="ISN11" s="80"/>
      <c r="ISO11" s="80"/>
      <c r="ISP11" s="80"/>
      <c r="ISQ11" s="80"/>
      <c r="ISR11" s="80"/>
      <c r="ISS11" s="80"/>
      <c r="IST11" s="80"/>
      <c r="ISU11" s="80"/>
      <c r="ISV11" s="80"/>
      <c r="ISW11" s="80"/>
      <c r="ISX11" s="80"/>
      <c r="ISY11" s="80"/>
      <c r="ISZ11" s="80"/>
      <c r="ITA11" s="80"/>
      <c r="ITB11" s="80"/>
      <c r="ITC11" s="80"/>
      <c r="ITD11" s="80"/>
      <c r="ITE11" s="80"/>
      <c r="ITF11" s="80"/>
      <c r="ITG11" s="80"/>
      <c r="ITH11" s="80"/>
      <c r="ITI11" s="80"/>
      <c r="ITJ11" s="80"/>
      <c r="ITK11" s="80"/>
      <c r="ITL11" s="80"/>
      <c r="ITM11" s="80"/>
      <c r="ITN11" s="80"/>
      <c r="ITO11" s="80"/>
      <c r="ITP11" s="80"/>
      <c r="ITQ11" s="80"/>
      <c r="ITR11" s="80"/>
      <c r="ITS11" s="80"/>
      <c r="ITT11" s="80"/>
      <c r="ITU11" s="80"/>
      <c r="ITV11" s="80"/>
      <c r="ITW11" s="80"/>
      <c r="ITX11" s="80"/>
      <c r="ITY11" s="80"/>
      <c r="ITZ11" s="80"/>
      <c r="IUA11" s="80"/>
      <c r="IUB11" s="80"/>
      <c r="IUC11" s="80"/>
      <c r="IUD11" s="80"/>
      <c r="IUE11" s="80"/>
      <c r="IUF11" s="80"/>
      <c r="IUG11" s="80"/>
      <c r="IUH11" s="80"/>
      <c r="IUI11" s="80"/>
      <c r="IUJ11" s="80"/>
      <c r="IUK11" s="80"/>
      <c r="IUL11" s="80"/>
      <c r="IUM11" s="80"/>
      <c r="IUN11" s="80"/>
      <c r="IUO11" s="80"/>
      <c r="IUP11" s="80"/>
      <c r="IUQ11" s="80"/>
      <c r="IUR11" s="80"/>
      <c r="IUS11" s="80"/>
      <c r="IUT11" s="80"/>
      <c r="IUU11" s="80"/>
      <c r="IUV11" s="80"/>
      <c r="IUW11" s="80"/>
      <c r="IUX11" s="80"/>
      <c r="IUY11" s="80"/>
      <c r="IUZ11" s="80"/>
      <c r="IVA11" s="80"/>
      <c r="IVB11" s="80"/>
      <c r="IVC11" s="80"/>
      <c r="IVD11" s="80"/>
      <c r="IVE11" s="80"/>
      <c r="IVF11" s="80"/>
      <c r="IVG11" s="80"/>
      <c r="IVH11" s="80"/>
      <c r="IVI11" s="80"/>
      <c r="IVJ11" s="80"/>
      <c r="IVK11" s="80"/>
      <c r="IVL11" s="80"/>
      <c r="IVM11" s="80"/>
      <c r="IVN11" s="80"/>
      <c r="IVO11" s="80"/>
      <c r="IVP11" s="80"/>
      <c r="IVQ11" s="80"/>
      <c r="IVR11" s="80"/>
      <c r="IVS11" s="80"/>
      <c r="IVT11" s="80"/>
      <c r="IVU11" s="80"/>
      <c r="IVV11" s="80"/>
      <c r="IVW11" s="80"/>
      <c r="IVX11" s="80"/>
      <c r="IVY11" s="80"/>
      <c r="IVZ11" s="80"/>
      <c r="IWA11" s="80"/>
      <c r="IWB11" s="80"/>
      <c r="IWC11" s="80"/>
      <c r="IWD11" s="80"/>
      <c r="IWE11" s="80"/>
      <c r="IWF11" s="80"/>
      <c r="IWG11" s="80"/>
      <c r="IWH11" s="80"/>
      <c r="IWI11" s="80"/>
      <c r="IWJ11" s="80"/>
      <c r="IWK11" s="80"/>
      <c r="IWL11" s="80"/>
      <c r="IWM11" s="80"/>
      <c r="IWN11" s="80"/>
      <c r="IWO11" s="80"/>
      <c r="IWP11" s="80"/>
      <c r="IWQ11" s="80"/>
      <c r="IWR11" s="80"/>
      <c r="IWS11" s="80"/>
      <c r="IWT11" s="80"/>
      <c r="IWU11" s="80"/>
      <c r="IWV11" s="80"/>
      <c r="IWW11" s="80"/>
      <c r="IWX11" s="80"/>
      <c r="IWY11" s="80"/>
      <c r="IWZ11" s="80"/>
      <c r="IXA11" s="80"/>
      <c r="IXB11" s="80"/>
      <c r="IXC11" s="80"/>
      <c r="IXD11" s="80"/>
      <c r="IXE11" s="80"/>
      <c r="IXF11" s="80"/>
      <c r="IXG11" s="80"/>
      <c r="IXH11" s="80"/>
      <c r="IXI11" s="80"/>
      <c r="IXJ11" s="80"/>
      <c r="IXK11" s="80"/>
      <c r="IXL11" s="80"/>
      <c r="IXM11" s="80"/>
      <c r="IXN11" s="80"/>
      <c r="IXO11" s="80"/>
      <c r="IXP11" s="80"/>
      <c r="IXQ11" s="80"/>
      <c r="IXR11" s="80"/>
      <c r="IXS11" s="80"/>
      <c r="IXT11" s="80"/>
      <c r="IXU11" s="80"/>
      <c r="IXV11" s="80"/>
      <c r="IXW11" s="80"/>
      <c r="IXX11" s="80"/>
      <c r="IXY11" s="80"/>
      <c r="IXZ11" s="80"/>
      <c r="IYA11" s="80"/>
      <c r="IYB11" s="80"/>
      <c r="IYC11" s="80"/>
      <c r="IYD11" s="80"/>
      <c r="IYE11" s="80"/>
      <c r="IYF11" s="80"/>
      <c r="IYG11" s="80"/>
      <c r="IYH11" s="80"/>
      <c r="IYI11" s="80"/>
      <c r="IYJ11" s="80"/>
      <c r="IYK11" s="80"/>
      <c r="IYL11" s="80"/>
      <c r="IYM11" s="80"/>
      <c r="IYN11" s="80"/>
      <c r="IYO11" s="80"/>
      <c r="IYP11" s="80"/>
      <c r="IYQ11" s="80"/>
      <c r="IYR11" s="80"/>
      <c r="IYS11" s="80"/>
      <c r="IYT11" s="80"/>
      <c r="IYU11" s="80"/>
      <c r="IYV11" s="80"/>
      <c r="IYW11" s="80"/>
      <c r="IYX11" s="80"/>
      <c r="IYY11" s="80"/>
      <c r="IYZ11" s="80"/>
      <c r="IZA11" s="80"/>
      <c r="IZB11" s="80"/>
      <c r="IZC11" s="80"/>
      <c r="IZD11" s="80"/>
      <c r="IZE11" s="80"/>
      <c r="IZF11" s="80"/>
      <c r="IZG11" s="80"/>
      <c r="IZH11" s="80"/>
      <c r="IZI11" s="80"/>
      <c r="IZJ11" s="80"/>
      <c r="IZK11" s="80"/>
      <c r="IZL11" s="80"/>
      <c r="IZM11" s="80"/>
      <c r="IZN11" s="80"/>
      <c r="IZO11" s="80"/>
      <c r="IZP11" s="80"/>
      <c r="IZQ11" s="80"/>
      <c r="IZR11" s="80"/>
      <c r="IZS11" s="80"/>
      <c r="IZT11" s="80"/>
      <c r="IZU11" s="80"/>
      <c r="IZV11" s="80"/>
      <c r="IZW11" s="80"/>
      <c r="IZX11" s="80"/>
      <c r="IZY11" s="80"/>
      <c r="IZZ11" s="80"/>
      <c r="JAA11" s="80"/>
      <c r="JAB11" s="80"/>
      <c r="JAC11" s="80"/>
      <c r="JAD11" s="80"/>
      <c r="JAE11" s="80"/>
      <c r="JAF11" s="80"/>
      <c r="JAG11" s="80"/>
      <c r="JAH11" s="80"/>
      <c r="JAI11" s="80"/>
      <c r="JAJ11" s="80"/>
      <c r="JAK11" s="80"/>
      <c r="JAL11" s="80"/>
      <c r="JAM11" s="80"/>
      <c r="JAN11" s="80"/>
      <c r="JAO11" s="80"/>
      <c r="JAP11" s="80"/>
      <c r="JAQ11" s="80"/>
      <c r="JAR11" s="80"/>
      <c r="JAS11" s="80"/>
      <c r="JAT11" s="80"/>
      <c r="JAU11" s="80"/>
      <c r="JAV11" s="80"/>
      <c r="JAW11" s="80"/>
      <c r="JAX11" s="80"/>
      <c r="JAY11" s="80"/>
      <c r="JAZ11" s="80"/>
      <c r="JBA11" s="80"/>
      <c r="JBB11" s="80"/>
      <c r="JBC11" s="80"/>
      <c r="JBD11" s="80"/>
      <c r="JBE11" s="80"/>
      <c r="JBF11" s="80"/>
      <c r="JBG11" s="80"/>
      <c r="JBH11" s="80"/>
      <c r="JBI11" s="80"/>
      <c r="JBJ11" s="80"/>
      <c r="JBK11" s="80"/>
      <c r="JBL11" s="80"/>
      <c r="JBM11" s="80"/>
      <c r="JBN11" s="80"/>
      <c r="JBO11" s="80"/>
      <c r="JBP11" s="80"/>
      <c r="JBQ11" s="80"/>
      <c r="JBR11" s="80"/>
      <c r="JBS11" s="80"/>
      <c r="JBT11" s="80"/>
      <c r="JBU11" s="80"/>
      <c r="JBV11" s="80"/>
      <c r="JBW11" s="80"/>
      <c r="JBX11" s="80"/>
      <c r="JBY11" s="80"/>
      <c r="JBZ11" s="80"/>
      <c r="JCA11" s="80"/>
      <c r="JCB11" s="80"/>
      <c r="JCC11" s="80"/>
      <c r="JCD11" s="80"/>
      <c r="JCE11" s="80"/>
      <c r="JCF11" s="80"/>
      <c r="JCG11" s="80"/>
      <c r="JCH11" s="80"/>
      <c r="JCI11" s="80"/>
      <c r="JCJ11" s="80"/>
      <c r="JCK11" s="80"/>
      <c r="JCL11" s="80"/>
      <c r="JCM11" s="80"/>
      <c r="JCN11" s="80"/>
      <c r="JCO11" s="80"/>
      <c r="JCP11" s="80"/>
      <c r="JCQ11" s="80"/>
      <c r="JCR11" s="80"/>
      <c r="JCS11" s="80"/>
      <c r="JCT11" s="80"/>
      <c r="JCU11" s="80"/>
      <c r="JCV11" s="80"/>
      <c r="JCW11" s="80"/>
      <c r="JCX11" s="80"/>
      <c r="JCY11" s="80"/>
      <c r="JCZ11" s="80"/>
      <c r="JDA11" s="80"/>
      <c r="JDB11" s="80"/>
      <c r="JDC11" s="80"/>
      <c r="JDD11" s="80"/>
      <c r="JDE11" s="80"/>
      <c r="JDF11" s="80"/>
      <c r="JDG11" s="80"/>
      <c r="JDH11" s="80"/>
      <c r="JDI11" s="80"/>
      <c r="JDJ11" s="80"/>
      <c r="JDK11" s="80"/>
      <c r="JDL11" s="80"/>
      <c r="JDM11" s="80"/>
      <c r="JDN11" s="80"/>
      <c r="JDO11" s="80"/>
      <c r="JDP11" s="80"/>
      <c r="JDQ11" s="80"/>
      <c r="JDR11" s="80"/>
      <c r="JDS11" s="80"/>
      <c r="JDT11" s="80"/>
      <c r="JDU11" s="80"/>
      <c r="JDV11" s="80"/>
      <c r="JDW11" s="80"/>
      <c r="JDX11" s="80"/>
      <c r="JDY11" s="80"/>
      <c r="JDZ11" s="80"/>
      <c r="JEA11" s="80"/>
      <c r="JEB11" s="80"/>
      <c r="JEC11" s="80"/>
      <c r="JED11" s="80"/>
      <c r="JEE11" s="80"/>
      <c r="JEF11" s="80"/>
      <c r="JEG11" s="80"/>
      <c r="JEH11" s="80"/>
      <c r="JEI11" s="80"/>
      <c r="JEJ11" s="80"/>
      <c r="JEK11" s="80"/>
      <c r="JEL11" s="80"/>
      <c r="JEM11" s="80"/>
      <c r="JEN11" s="80"/>
      <c r="JEO11" s="80"/>
      <c r="JEP11" s="80"/>
      <c r="JEQ11" s="80"/>
      <c r="JER11" s="80"/>
      <c r="JES11" s="80"/>
      <c r="JET11" s="80"/>
      <c r="JEU11" s="80"/>
      <c r="JEV11" s="80"/>
      <c r="JEW11" s="80"/>
      <c r="JEX11" s="80"/>
      <c r="JEY11" s="80"/>
      <c r="JEZ11" s="80"/>
      <c r="JFA11" s="80"/>
      <c r="JFB11" s="80"/>
      <c r="JFC11" s="80"/>
      <c r="JFD11" s="80"/>
      <c r="JFE11" s="80"/>
      <c r="JFF11" s="80"/>
      <c r="JFG11" s="80"/>
      <c r="JFH11" s="80"/>
      <c r="JFI11" s="80"/>
      <c r="JFJ11" s="80"/>
      <c r="JFK11" s="80"/>
      <c r="JFL11" s="80"/>
      <c r="JFM11" s="80"/>
      <c r="JFN11" s="80"/>
      <c r="JFO11" s="80"/>
      <c r="JFP11" s="80"/>
      <c r="JFQ11" s="80"/>
      <c r="JFR11" s="80"/>
      <c r="JFS11" s="80"/>
      <c r="JFT11" s="80"/>
      <c r="JFU11" s="80"/>
      <c r="JFV11" s="80"/>
      <c r="JFW11" s="80"/>
      <c r="JFX11" s="80"/>
      <c r="JFY11" s="80"/>
      <c r="JFZ11" s="80"/>
      <c r="JGA11" s="80"/>
      <c r="JGB11" s="80"/>
      <c r="JGC11" s="80"/>
      <c r="JGD11" s="80"/>
      <c r="JGE11" s="80"/>
      <c r="JGF11" s="80"/>
      <c r="JGG11" s="80"/>
      <c r="JGH11" s="80"/>
      <c r="JGI11" s="80"/>
      <c r="JGJ11" s="80"/>
      <c r="JGK11" s="80"/>
      <c r="JGL11" s="80"/>
      <c r="JGM11" s="80"/>
      <c r="JGN11" s="80"/>
      <c r="JGO11" s="80"/>
      <c r="JGP11" s="80"/>
      <c r="JGQ11" s="80"/>
      <c r="JGR11" s="80"/>
      <c r="JGS11" s="80"/>
      <c r="JGT11" s="80"/>
      <c r="JGU11" s="80"/>
      <c r="JGV11" s="80"/>
      <c r="JGW11" s="80"/>
      <c r="JGX11" s="80"/>
      <c r="JGY11" s="80"/>
      <c r="JGZ11" s="80"/>
      <c r="JHA11" s="80"/>
      <c r="JHB11" s="80"/>
      <c r="JHC11" s="80"/>
      <c r="JHD11" s="80"/>
      <c r="JHE11" s="80"/>
      <c r="JHF11" s="80"/>
      <c r="JHG11" s="80"/>
      <c r="JHH11" s="80"/>
      <c r="JHI11" s="80"/>
      <c r="JHJ11" s="80"/>
      <c r="JHK11" s="80"/>
      <c r="JHL11" s="80"/>
      <c r="JHM11" s="80"/>
      <c r="JHN11" s="80"/>
      <c r="JHO11" s="80"/>
      <c r="JHP11" s="80"/>
      <c r="JHQ11" s="80"/>
      <c r="JHR11" s="80"/>
      <c r="JHS11" s="80"/>
      <c r="JHT11" s="80"/>
      <c r="JHU11" s="80"/>
      <c r="JHV11" s="80"/>
      <c r="JHW11" s="80"/>
      <c r="JHX11" s="80"/>
      <c r="JHY11" s="80"/>
      <c r="JHZ11" s="80"/>
      <c r="JIA11" s="80"/>
      <c r="JIB11" s="80"/>
      <c r="JIC11" s="80"/>
      <c r="JID11" s="80"/>
      <c r="JIE11" s="80"/>
      <c r="JIF11" s="80"/>
      <c r="JIG11" s="80"/>
      <c r="JIH11" s="80"/>
      <c r="JII11" s="80"/>
      <c r="JIJ11" s="80"/>
      <c r="JIK11" s="80"/>
      <c r="JIL11" s="80"/>
      <c r="JIM11" s="80"/>
      <c r="JIN11" s="80"/>
      <c r="JIO11" s="80"/>
      <c r="JIP11" s="80"/>
      <c r="JIQ11" s="80"/>
      <c r="JIR11" s="80"/>
      <c r="JIS11" s="80"/>
      <c r="JIT11" s="80"/>
      <c r="JIU11" s="80"/>
      <c r="JIV11" s="80"/>
      <c r="JIW11" s="80"/>
      <c r="JIX11" s="80"/>
      <c r="JIY11" s="80"/>
      <c r="JIZ11" s="80"/>
      <c r="JJA11" s="80"/>
      <c r="JJB11" s="80"/>
      <c r="JJC11" s="80"/>
      <c r="JJD11" s="80"/>
      <c r="JJE11" s="80"/>
      <c r="JJF11" s="80"/>
      <c r="JJG11" s="80"/>
      <c r="JJH11" s="80"/>
      <c r="JJI11" s="80"/>
      <c r="JJJ11" s="80"/>
      <c r="JJK11" s="80"/>
      <c r="JJL11" s="80"/>
      <c r="JJM11" s="80"/>
      <c r="JJN11" s="80"/>
      <c r="JJO11" s="80"/>
      <c r="JJP11" s="80"/>
      <c r="JJQ11" s="80"/>
      <c r="JJR11" s="80"/>
      <c r="JJS11" s="80"/>
      <c r="JJT11" s="80"/>
      <c r="JJU11" s="80"/>
      <c r="JJV11" s="80"/>
      <c r="JJW11" s="80"/>
      <c r="JJX11" s="80"/>
      <c r="JJY11" s="80"/>
      <c r="JJZ11" s="80"/>
      <c r="JKA11" s="80"/>
      <c r="JKB11" s="80"/>
      <c r="JKC11" s="80"/>
      <c r="JKD11" s="80"/>
      <c r="JKE11" s="80"/>
      <c r="JKF11" s="80"/>
      <c r="JKG11" s="80"/>
      <c r="JKH11" s="80"/>
      <c r="JKI11" s="80"/>
      <c r="JKJ11" s="80"/>
      <c r="JKK11" s="80"/>
      <c r="JKL11" s="80"/>
      <c r="JKM11" s="80"/>
      <c r="JKN11" s="80"/>
      <c r="JKO11" s="80"/>
      <c r="JKP11" s="80"/>
      <c r="JKQ11" s="80"/>
      <c r="JKR11" s="80"/>
      <c r="JKS11" s="80"/>
      <c r="JKT11" s="80"/>
      <c r="JKU11" s="80"/>
      <c r="JKV11" s="80"/>
      <c r="JKW11" s="80"/>
      <c r="JKX11" s="80"/>
      <c r="JKY11" s="80"/>
      <c r="JKZ11" s="80"/>
      <c r="JLA11" s="80"/>
      <c r="JLB11" s="80"/>
      <c r="JLC11" s="80"/>
      <c r="JLD11" s="80"/>
      <c r="JLE11" s="80"/>
      <c r="JLF11" s="80"/>
      <c r="JLG11" s="80"/>
      <c r="JLH11" s="80"/>
      <c r="JLI11" s="80"/>
      <c r="JLJ11" s="80"/>
      <c r="JLK11" s="80"/>
      <c r="JLL11" s="80"/>
      <c r="JLM11" s="80"/>
      <c r="JLN11" s="80"/>
      <c r="JLO11" s="80"/>
      <c r="JLP11" s="80"/>
      <c r="JLQ11" s="80"/>
      <c r="JLR11" s="80"/>
      <c r="JLS11" s="80"/>
      <c r="JLT11" s="80"/>
      <c r="JLU11" s="80"/>
      <c r="JLV11" s="80"/>
      <c r="JLW11" s="80"/>
      <c r="JLX11" s="80"/>
      <c r="JLY11" s="80"/>
      <c r="JLZ11" s="80"/>
      <c r="JMA11" s="80"/>
      <c r="JMB11" s="80"/>
      <c r="JMC11" s="80"/>
      <c r="JMD11" s="80"/>
      <c r="JME11" s="80"/>
      <c r="JMF11" s="80"/>
      <c r="JMG11" s="80"/>
      <c r="JMH11" s="80"/>
      <c r="JMI11" s="80"/>
      <c r="JMJ11" s="80"/>
      <c r="JMK11" s="80"/>
      <c r="JML11" s="80"/>
      <c r="JMM11" s="80"/>
      <c r="JMN11" s="80"/>
      <c r="JMO11" s="80"/>
      <c r="JMP11" s="80"/>
      <c r="JMQ11" s="80"/>
      <c r="JMR11" s="80"/>
      <c r="JMS11" s="80"/>
      <c r="JMT11" s="80"/>
      <c r="JMU11" s="80"/>
      <c r="JMV11" s="80"/>
      <c r="JMW11" s="80"/>
      <c r="JMX11" s="80"/>
      <c r="JMY11" s="80"/>
      <c r="JMZ11" s="80"/>
      <c r="JNA11" s="80"/>
      <c r="JNB11" s="80"/>
      <c r="JNC11" s="80"/>
      <c r="JND11" s="80"/>
      <c r="JNE11" s="80"/>
      <c r="JNF11" s="80"/>
      <c r="JNG11" s="80"/>
      <c r="JNH11" s="80"/>
      <c r="JNI11" s="80"/>
      <c r="JNJ11" s="80"/>
      <c r="JNK11" s="80"/>
      <c r="JNL11" s="80"/>
      <c r="JNM11" s="80"/>
      <c r="JNN11" s="80"/>
      <c r="JNO11" s="80"/>
      <c r="JNP11" s="80"/>
      <c r="JNQ11" s="80"/>
      <c r="JNR11" s="80"/>
      <c r="JNS11" s="80"/>
      <c r="JNT11" s="80"/>
      <c r="JNU11" s="80"/>
      <c r="JNV11" s="80"/>
      <c r="JNW11" s="80"/>
      <c r="JNX11" s="80"/>
      <c r="JNY11" s="80"/>
      <c r="JNZ11" s="80"/>
      <c r="JOA11" s="80"/>
      <c r="JOB11" s="80"/>
      <c r="JOC11" s="80"/>
      <c r="JOD11" s="80"/>
      <c r="JOE11" s="80"/>
      <c r="JOF11" s="80"/>
      <c r="JOG11" s="80"/>
      <c r="JOH11" s="80"/>
      <c r="JOI11" s="80"/>
      <c r="JOJ11" s="80"/>
      <c r="JOK11" s="80"/>
      <c r="JOL11" s="80"/>
      <c r="JOM11" s="80"/>
      <c r="JON11" s="80"/>
      <c r="JOO11" s="80"/>
      <c r="JOP11" s="80"/>
      <c r="JOQ11" s="80"/>
      <c r="JOR11" s="80"/>
      <c r="JOS11" s="80"/>
      <c r="JOT11" s="80"/>
      <c r="JOU11" s="80"/>
      <c r="JOV11" s="80"/>
      <c r="JOW11" s="80"/>
      <c r="JOX11" s="80"/>
      <c r="JOY11" s="80"/>
      <c r="JOZ11" s="80"/>
      <c r="JPA11" s="80"/>
      <c r="JPB11" s="80"/>
      <c r="JPC11" s="80"/>
      <c r="JPD11" s="80"/>
      <c r="JPE11" s="80"/>
      <c r="JPF11" s="80"/>
      <c r="JPG11" s="80"/>
      <c r="JPH11" s="80"/>
      <c r="JPI11" s="80"/>
      <c r="JPJ11" s="80"/>
      <c r="JPK11" s="80"/>
      <c r="JPL11" s="80"/>
      <c r="JPM11" s="80"/>
      <c r="JPN11" s="80"/>
      <c r="JPO11" s="80"/>
      <c r="JPP11" s="80"/>
      <c r="JPQ11" s="80"/>
      <c r="JPR11" s="80"/>
      <c r="JPS11" s="80"/>
      <c r="JPT11" s="80"/>
      <c r="JPU11" s="80"/>
      <c r="JPV11" s="80"/>
      <c r="JPW11" s="80"/>
      <c r="JPX11" s="80"/>
      <c r="JPY11" s="80"/>
      <c r="JPZ11" s="80"/>
      <c r="JQA11" s="80"/>
      <c r="JQB11" s="80"/>
      <c r="JQC11" s="80"/>
      <c r="JQD11" s="80"/>
      <c r="JQE11" s="80"/>
      <c r="JQF11" s="80"/>
      <c r="JQG11" s="80"/>
      <c r="JQH11" s="80"/>
      <c r="JQI11" s="80"/>
      <c r="JQJ11" s="80"/>
      <c r="JQK11" s="80"/>
      <c r="JQL11" s="80"/>
      <c r="JQM11" s="80"/>
      <c r="JQN11" s="80"/>
      <c r="JQO11" s="80"/>
      <c r="JQP11" s="80"/>
      <c r="JQQ11" s="80"/>
      <c r="JQR11" s="80"/>
      <c r="JQS11" s="80"/>
      <c r="JQT11" s="80"/>
      <c r="JQU11" s="80"/>
      <c r="JQV11" s="80"/>
      <c r="JQW11" s="80"/>
      <c r="JQX11" s="80"/>
      <c r="JQY11" s="80"/>
      <c r="JQZ11" s="80"/>
      <c r="JRA11" s="80"/>
      <c r="JRB11" s="80"/>
      <c r="JRC11" s="80"/>
      <c r="JRD11" s="80"/>
      <c r="JRE11" s="80"/>
      <c r="JRF11" s="80"/>
      <c r="JRG11" s="80"/>
      <c r="JRH11" s="80"/>
      <c r="JRI11" s="80"/>
      <c r="JRJ11" s="80"/>
      <c r="JRK11" s="80"/>
      <c r="JRL11" s="80"/>
      <c r="JRM11" s="80"/>
      <c r="JRN11" s="80"/>
      <c r="JRO11" s="80"/>
      <c r="JRP11" s="80"/>
      <c r="JRQ11" s="80"/>
      <c r="JRR11" s="80"/>
      <c r="JRS11" s="80"/>
      <c r="JRT11" s="80"/>
      <c r="JRU11" s="80"/>
      <c r="JRV11" s="80"/>
      <c r="JRW11" s="80"/>
      <c r="JRX11" s="80"/>
      <c r="JRY11" s="80"/>
      <c r="JRZ11" s="80"/>
      <c r="JSA11" s="80"/>
      <c r="JSB11" s="80"/>
      <c r="JSC11" s="80"/>
      <c r="JSD11" s="80"/>
      <c r="JSE11" s="80"/>
      <c r="JSF11" s="80"/>
      <c r="JSG11" s="80"/>
      <c r="JSH11" s="80"/>
      <c r="JSI11" s="80"/>
      <c r="JSJ11" s="80"/>
      <c r="JSK11" s="80"/>
      <c r="JSL11" s="80"/>
      <c r="JSM11" s="80"/>
      <c r="JSN11" s="80"/>
      <c r="JSO11" s="80"/>
      <c r="JSP11" s="80"/>
      <c r="JSQ11" s="80"/>
      <c r="JSR11" s="80"/>
      <c r="JSS11" s="80"/>
      <c r="JST11" s="80"/>
      <c r="JSU11" s="80"/>
      <c r="JSV11" s="80"/>
      <c r="JSW11" s="80"/>
      <c r="JSX11" s="80"/>
      <c r="JSY11" s="80"/>
      <c r="JSZ11" s="80"/>
      <c r="JTA11" s="80"/>
      <c r="JTB11" s="80"/>
      <c r="JTC11" s="80"/>
      <c r="JTD11" s="80"/>
      <c r="JTE11" s="80"/>
      <c r="JTF11" s="80"/>
      <c r="JTG11" s="80"/>
      <c r="JTH11" s="80"/>
      <c r="JTI11" s="80"/>
      <c r="JTJ11" s="80"/>
      <c r="JTK11" s="80"/>
      <c r="JTL11" s="80"/>
      <c r="JTM11" s="80"/>
      <c r="JTN11" s="80"/>
      <c r="JTO11" s="80"/>
      <c r="JTP11" s="80"/>
      <c r="JTQ11" s="80"/>
      <c r="JTR11" s="80"/>
      <c r="JTS11" s="80"/>
      <c r="JTT11" s="80"/>
      <c r="JTU11" s="80"/>
      <c r="JTV11" s="80"/>
      <c r="JTW11" s="80"/>
      <c r="JTX11" s="80"/>
      <c r="JTY11" s="80"/>
      <c r="JTZ11" s="80"/>
      <c r="JUA11" s="80"/>
      <c r="JUB11" s="80"/>
      <c r="JUC11" s="80"/>
      <c r="JUD11" s="80"/>
      <c r="JUE11" s="80"/>
      <c r="JUF11" s="80"/>
      <c r="JUG11" s="80"/>
      <c r="JUH11" s="80"/>
      <c r="JUI11" s="80"/>
      <c r="JUJ11" s="80"/>
      <c r="JUK11" s="80"/>
      <c r="JUL11" s="80"/>
      <c r="JUM11" s="80"/>
      <c r="JUN11" s="80"/>
      <c r="JUO11" s="80"/>
      <c r="JUP11" s="80"/>
      <c r="JUQ11" s="80"/>
      <c r="JUR11" s="80"/>
      <c r="JUS11" s="80"/>
      <c r="JUT11" s="80"/>
      <c r="JUU11" s="80"/>
      <c r="JUV11" s="80"/>
      <c r="JUW11" s="80"/>
      <c r="JUX11" s="80"/>
      <c r="JUY11" s="80"/>
      <c r="JUZ11" s="80"/>
      <c r="JVA11" s="80"/>
      <c r="JVB11" s="80"/>
      <c r="JVC11" s="80"/>
      <c r="JVD11" s="80"/>
      <c r="JVE11" s="80"/>
      <c r="JVF11" s="80"/>
      <c r="JVG11" s="80"/>
      <c r="JVH11" s="80"/>
      <c r="JVI11" s="80"/>
      <c r="JVJ11" s="80"/>
      <c r="JVK11" s="80"/>
      <c r="JVL11" s="80"/>
      <c r="JVM11" s="80"/>
      <c r="JVN11" s="80"/>
      <c r="JVO11" s="80"/>
      <c r="JVP11" s="80"/>
      <c r="JVQ11" s="80"/>
      <c r="JVR11" s="80"/>
      <c r="JVS11" s="80"/>
      <c r="JVT11" s="80"/>
      <c r="JVU11" s="80"/>
      <c r="JVV11" s="80"/>
      <c r="JVW11" s="80"/>
      <c r="JVX11" s="80"/>
      <c r="JVY11" s="80"/>
      <c r="JVZ11" s="80"/>
      <c r="JWA11" s="80"/>
      <c r="JWB11" s="80"/>
      <c r="JWC11" s="80"/>
      <c r="JWD11" s="80"/>
      <c r="JWE11" s="80"/>
      <c r="JWF11" s="80"/>
      <c r="JWG11" s="80"/>
      <c r="JWH11" s="80"/>
      <c r="JWI11" s="80"/>
      <c r="JWJ11" s="80"/>
      <c r="JWK11" s="80"/>
      <c r="JWL11" s="80"/>
      <c r="JWM11" s="80"/>
      <c r="JWN11" s="80"/>
      <c r="JWO11" s="80"/>
      <c r="JWP11" s="80"/>
      <c r="JWQ11" s="80"/>
      <c r="JWR11" s="80"/>
      <c r="JWS11" s="80"/>
      <c r="JWT11" s="80"/>
      <c r="JWU11" s="80"/>
      <c r="JWV11" s="80"/>
      <c r="JWW11" s="80"/>
      <c r="JWX11" s="80"/>
      <c r="JWY11" s="80"/>
      <c r="JWZ11" s="80"/>
      <c r="JXA11" s="80"/>
      <c r="JXB11" s="80"/>
      <c r="JXC11" s="80"/>
      <c r="JXD11" s="80"/>
      <c r="JXE11" s="80"/>
      <c r="JXF11" s="80"/>
      <c r="JXG11" s="80"/>
      <c r="JXH11" s="80"/>
      <c r="JXI11" s="80"/>
      <c r="JXJ11" s="80"/>
      <c r="JXK11" s="80"/>
      <c r="JXL11" s="80"/>
      <c r="JXM11" s="80"/>
      <c r="JXN11" s="80"/>
      <c r="JXO11" s="80"/>
      <c r="JXP11" s="80"/>
      <c r="JXQ11" s="80"/>
      <c r="JXR11" s="80"/>
      <c r="JXS11" s="80"/>
      <c r="JXT11" s="80"/>
      <c r="JXU11" s="80"/>
      <c r="JXV11" s="80"/>
      <c r="JXW11" s="80"/>
      <c r="JXX11" s="80"/>
      <c r="JXY11" s="80"/>
      <c r="JXZ11" s="80"/>
      <c r="JYA11" s="80"/>
      <c r="JYB11" s="80"/>
      <c r="JYC11" s="80"/>
      <c r="JYD11" s="80"/>
      <c r="JYE11" s="80"/>
      <c r="JYF11" s="80"/>
      <c r="JYG11" s="80"/>
      <c r="JYH11" s="80"/>
      <c r="JYI11" s="80"/>
      <c r="JYJ11" s="80"/>
      <c r="JYK11" s="80"/>
      <c r="JYL11" s="80"/>
      <c r="JYM11" s="80"/>
      <c r="JYN11" s="80"/>
      <c r="JYO11" s="80"/>
      <c r="JYP11" s="80"/>
      <c r="JYQ11" s="80"/>
      <c r="JYR11" s="80"/>
      <c r="JYS11" s="80"/>
      <c r="JYT11" s="80"/>
      <c r="JYU11" s="80"/>
      <c r="JYV11" s="80"/>
      <c r="JYW11" s="80"/>
      <c r="JYX11" s="80"/>
      <c r="JYY11" s="80"/>
      <c r="JYZ11" s="80"/>
      <c r="JZA11" s="80"/>
      <c r="JZB11" s="80"/>
      <c r="JZC11" s="80"/>
      <c r="JZD11" s="80"/>
      <c r="JZE11" s="80"/>
      <c r="JZF11" s="80"/>
      <c r="JZG11" s="80"/>
      <c r="JZH11" s="80"/>
      <c r="JZI11" s="80"/>
      <c r="JZJ11" s="80"/>
      <c r="JZK11" s="80"/>
      <c r="JZL11" s="80"/>
      <c r="JZM11" s="80"/>
      <c r="JZN11" s="80"/>
      <c r="JZO11" s="80"/>
      <c r="JZP11" s="80"/>
      <c r="JZQ11" s="80"/>
      <c r="JZR11" s="80"/>
      <c r="JZS11" s="80"/>
      <c r="JZT11" s="80"/>
      <c r="JZU11" s="80"/>
      <c r="JZV11" s="80"/>
      <c r="JZW11" s="80"/>
      <c r="JZX11" s="80"/>
      <c r="JZY11" s="80"/>
      <c r="JZZ11" s="80"/>
      <c r="KAA11" s="80"/>
      <c r="KAB11" s="80"/>
      <c r="KAC11" s="80"/>
      <c r="KAD11" s="80"/>
      <c r="KAE11" s="80"/>
      <c r="KAF11" s="80"/>
      <c r="KAG11" s="80"/>
      <c r="KAH11" s="80"/>
      <c r="KAI11" s="80"/>
      <c r="KAJ11" s="80"/>
      <c r="KAK11" s="80"/>
      <c r="KAL11" s="80"/>
      <c r="KAM11" s="80"/>
      <c r="KAN11" s="80"/>
      <c r="KAO11" s="80"/>
      <c r="KAP11" s="80"/>
      <c r="KAQ11" s="80"/>
      <c r="KAR11" s="80"/>
      <c r="KAS11" s="80"/>
      <c r="KAT11" s="80"/>
      <c r="KAU11" s="80"/>
      <c r="KAV11" s="80"/>
      <c r="KAW11" s="80"/>
      <c r="KAX11" s="80"/>
      <c r="KAY11" s="80"/>
      <c r="KAZ11" s="80"/>
      <c r="KBA11" s="80"/>
      <c r="KBB11" s="80"/>
      <c r="KBC11" s="80"/>
      <c r="KBD11" s="80"/>
      <c r="KBE11" s="80"/>
      <c r="KBF11" s="80"/>
      <c r="KBG11" s="80"/>
      <c r="KBH11" s="80"/>
      <c r="KBI11" s="80"/>
      <c r="KBJ11" s="80"/>
      <c r="KBK11" s="80"/>
      <c r="KBL11" s="80"/>
      <c r="KBM11" s="80"/>
      <c r="KBN11" s="80"/>
      <c r="KBO11" s="80"/>
      <c r="KBP11" s="80"/>
      <c r="KBQ11" s="80"/>
      <c r="KBR11" s="80"/>
      <c r="KBS11" s="80"/>
      <c r="KBT11" s="80"/>
      <c r="KBU11" s="80"/>
      <c r="KBV11" s="80"/>
      <c r="KBW11" s="80"/>
      <c r="KBX11" s="80"/>
      <c r="KBY11" s="80"/>
      <c r="KBZ11" s="80"/>
      <c r="KCA11" s="80"/>
      <c r="KCB11" s="80"/>
      <c r="KCC11" s="80"/>
      <c r="KCD11" s="80"/>
      <c r="KCE11" s="80"/>
      <c r="KCF11" s="80"/>
      <c r="KCG11" s="80"/>
      <c r="KCH11" s="80"/>
      <c r="KCI11" s="80"/>
      <c r="KCJ11" s="80"/>
      <c r="KCK11" s="80"/>
      <c r="KCL11" s="80"/>
      <c r="KCM11" s="80"/>
      <c r="KCN11" s="80"/>
      <c r="KCO11" s="80"/>
      <c r="KCP11" s="80"/>
      <c r="KCQ11" s="80"/>
      <c r="KCR11" s="80"/>
      <c r="KCS11" s="80"/>
      <c r="KCT11" s="80"/>
      <c r="KCU11" s="80"/>
      <c r="KCV11" s="80"/>
      <c r="KCW11" s="80"/>
      <c r="KCX11" s="80"/>
      <c r="KCY11" s="80"/>
      <c r="KCZ11" s="80"/>
      <c r="KDA11" s="80"/>
      <c r="KDB11" s="80"/>
      <c r="KDC11" s="80"/>
      <c r="KDD11" s="80"/>
      <c r="KDE11" s="80"/>
      <c r="KDF11" s="80"/>
      <c r="KDG11" s="80"/>
      <c r="KDH11" s="80"/>
      <c r="KDI11" s="80"/>
      <c r="KDJ11" s="80"/>
      <c r="KDK11" s="80"/>
      <c r="KDL11" s="80"/>
      <c r="KDM11" s="80"/>
      <c r="KDN11" s="80"/>
      <c r="KDO11" s="80"/>
      <c r="KDP11" s="80"/>
      <c r="KDQ11" s="80"/>
      <c r="KDR11" s="80"/>
      <c r="KDS11" s="80"/>
      <c r="KDT11" s="80"/>
      <c r="KDU11" s="80"/>
      <c r="KDV11" s="80"/>
      <c r="KDW11" s="80"/>
      <c r="KDX11" s="80"/>
      <c r="KDY11" s="80"/>
      <c r="KDZ11" s="80"/>
      <c r="KEA11" s="80"/>
      <c r="KEB11" s="80"/>
      <c r="KEC11" s="80"/>
      <c r="KED11" s="80"/>
      <c r="KEE11" s="80"/>
      <c r="KEF11" s="80"/>
      <c r="KEG11" s="80"/>
      <c r="KEH11" s="80"/>
      <c r="KEI11" s="80"/>
      <c r="KEJ11" s="80"/>
      <c r="KEK11" s="80"/>
      <c r="KEL11" s="80"/>
      <c r="KEM11" s="80"/>
      <c r="KEN11" s="80"/>
      <c r="KEO11" s="80"/>
      <c r="KEP11" s="80"/>
      <c r="KEQ11" s="80"/>
      <c r="KER11" s="80"/>
      <c r="KES11" s="80"/>
      <c r="KET11" s="80"/>
      <c r="KEU11" s="80"/>
      <c r="KEV11" s="80"/>
      <c r="KEW11" s="80"/>
      <c r="KEX11" s="80"/>
      <c r="KEY11" s="80"/>
      <c r="KEZ11" s="80"/>
      <c r="KFA11" s="80"/>
      <c r="KFB11" s="80"/>
      <c r="KFC11" s="80"/>
      <c r="KFD11" s="80"/>
      <c r="KFE11" s="80"/>
      <c r="KFF11" s="80"/>
      <c r="KFG11" s="80"/>
      <c r="KFH11" s="80"/>
      <c r="KFI11" s="80"/>
      <c r="KFJ11" s="80"/>
      <c r="KFK11" s="80"/>
      <c r="KFL11" s="80"/>
      <c r="KFM11" s="80"/>
      <c r="KFN11" s="80"/>
      <c r="KFO11" s="80"/>
      <c r="KFP11" s="80"/>
      <c r="KFQ11" s="80"/>
      <c r="KFR11" s="80"/>
      <c r="KFS11" s="80"/>
      <c r="KFT11" s="80"/>
      <c r="KFU11" s="80"/>
      <c r="KFV11" s="80"/>
      <c r="KFW11" s="80"/>
      <c r="KFX11" s="80"/>
      <c r="KFY11" s="80"/>
      <c r="KFZ11" s="80"/>
      <c r="KGA11" s="80"/>
      <c r="KGB11" s="80"/>
      <c r="KGC11" s="80"/>
      <c r="KGD11" s="80"/>
      <c r="KGE11" s="80"/>
      <c r="KGF11" s="80"/>
      <c r="KGG11" s="80"/>
      <c r="KGH11" s="80"/>
      <c r="KGI11" s="80"/>
      <c r="KGJ11" s="80"/>
      <c r="KGK11" s="80"/>
      <c r="KGL11" s="80"/>
      <c r="KGM11" s="80"/>
      <c r="KGN11" s="80"/>
      <c r="KGO11" s="80"/>
      <c r="KGP11" s="80"/>
      <c r="KGQ11" s="80"/>
      <c r="KGR11" s="80"/>
      <c r="KGS11" s="80"/>
      <c r="KGT11" s="80"/>
      <c r="KGU11" s="80"/>
      <c r="KGV11" s="80"/>
      <c r="KGW11" s="80"/>
      <c r="KGX11" s="80"/>
      <c r="KGY11" s="80"/>
      <c r="KGZ11" s="80"/>
      <c r="KHA11" s="80"/>
      <c r="KHB11" s="80"/>
      <c r="KHC11" s="80"/>
      <c r="KHD11" s="80"/>
      <c r="KHE11" s="80"/>
      <c r="KHF11" s="80"/>
      <c r="KHG11" s="80"/>
      <c r="KHH11" s="80"/>
      <c r="KHI11" s="80"/>
      <c r="KHJ11" s="80"/>
      <c r="KHK11" s="80"/>
      <c r="KHL11" s="80"/>
      <c r="KHM11" s="80"/>
      <c r="KHN11" s="80"/>
      <c r="KHO11" s="80"/>
      <c r="KHP11" s="80"/>
      <c r="KHQ11" s="80"/>
      <c r="KHR11" s="80"/>
      <c r="KHS11" s="80"/>
      <c r="KHT11" s="80"/>
      <c r="KHU11" s="80"/>
      <c r="KHV11" s="80"/>
      <c r="KHW11" s="80"/>
      <c r="KHX11" s="80"/>
      <c r="KHY11" s="80"/>
      <c r="KHZ11" s="80"/>
      <c r="KIA11" s="80"/>
      <c r="KIB11" s="80"/>
      <c r="KIC11" s="80"/>
      <c r="KID11" s="80"/>
      <c r="KIE11" s="80"/>
      <c r="KIF11" s="80"/>
      <c r="KIG11" s="80"/>
      <c r="KIH11" s="80"/>
      <c r="KII11" s="80"/>
      <c r="KIJ11" s="80"/>
      <c r="KIK11" s="80"/>
      <c r="KIL11" s="80"/>
      <c r="KIM11" s="80"/>
      <c r="KIN11" s="80"/>
      <c r="KIO11" s="80"/>
      <c r="KIP11" s="80"/>
      <c r="KIQ11" s="80"/>
      <c r="KIR11" s="80"/>
      <c r="KIS11" s="80"/>
      <c r="KIT11" s="80"/>
      <c r="KIU11" s="80"/>
      <c r="KIV11" s="80"/>
      <c r="KIW11" s="80"/>
      <c r="KIX11" s="80"/>
      <c r="KIY11" s="80"/>
      <c r="KIZ11" s="80"/>
      <c r="KJA11" s="80"/>
      <c r="KJB11" s="80"/>
      <c r="KJC11" s="80"/>
      <c r="KJD11" s="80"/>
      <c r="KJE11" s="80"/>
      <c r="KJF11" s="80"/>
      <c r="KJG11" s="80"/>
      <c r="KJH11" s="80"/>
      <c r="KJI11" s="80"/>
      <c r="KJJ11" s="80"/>
      <c r="KJK11" s="80"/>
      <c r="KJL11" s="80"/>
      <c r="KJM11" s="80"/>
      <c r="KJN11" s="80"/>
      <c r="KJO11" s="80"/>
      <c r="KJP11" s="80"/>
      <c r="KJQ11" s="80"/>
      <c r="KJR11" s="80"/>
      <c r="KJS11" s="80"/>
      <c r="KJT11" s="80"/>
      <c r="KJU11" s="80"/>
      <c r="KJV11" s="80"/>
      <c r="KJW11" s="80"/>
      <c r="KJX11" s="80"/>
      <c r="KJY11" s="80"/>
      <c r="KJZ11" s="80"/>
      <c r="KKA11" s="80"/>
      <c r="KKB11" s="80"/>
      <c r="KKC11" s="80"/>
      <c r="KKD11" s="80"/>
      <c r="KKE11" s="80"/>
      <c r="KKF11" s="80"/>
      <c r="KKG11" s="80"/>
      <c r="KKH11" s="80"/>
      <c r="KKI11" s="80"/>
      <c r="KKJ11" s="80"/>
      <c r="KKK11" s="80"/>
      <c r="KKL11" s="80"/>
      <c r="KKM11" s="80"/>
      <c r="KKN11" s="80"/>
      <c r="KKO11" s="80"/>
      <c r="KKP11" s="80"/>
      <c r="KKQ11" s="80"/>
      <c r="KKR11" s="80"/>
      <c r="KKS11" s="80"/>
      <c r="KKT11" s="80"/>
      <c r="KKU11" s="80"/>
      <c r="KKV11" s="80"/>
      <c r="KKW11" s="80"/>
      <c r="KKX11" s="80"/>
      <c r="KKY11" s="80"/>
      <c r="KKZ11" s="80"/>
      <c r="KLA11" s="80"/>
      <c r="KLB11" s="80"/>
      <c r="KLC11" s="80"/>
      <c r="KLD11" s="80"/>
      <c r="KLE11" s="80"/>
      <c r="KLF11" s="80"/>
      <c r="KLG11" s="80"/>
      <c r="KLH11" s="80"/>
      <c r="KLI11" s="80"/>
      <c r="KLJ11" s="80"/>
      <c r="KLK11" s="80"/>
      <c r="KLL11" s="80"/>
      <c r="KLM11" s="80"/>
      <c r="KLN11" s="80"/>
      <c r="KLO11" s="80"/>
      <c r="KLP11" s="80"/>
      <c r="KLQ11" s="80"/>
      <c r="KLR11" s="80"/>
      <c r="KLS11" s="80"/>
      <c r="KLT11" s="80"/>
      <c r="KLU11" s="80"/>
      <c r="KLV11" s="80"/>
      <c r="KLW11" s="80"/>
      <c r="KLX11" s="80"/>
      <c r="KLY11" s="80"/>
      <c r="KLZ11" s="80"/>
      <c r="KMA11" s="80"/>
      <c r="KMB11" s="80"/>
      <c r="KMC11" s="80"/>
      <c r="KMD11" s="80"/>
      <c r="KME11" s="80"/>
      <c r="KMF11" s="80"/>
      <c r="KMG11" s="80"/>
      <c r="KMH11" s="80"/>
      <c r="KMI11" s="80"/>
      <c r="KMJ11" s="80"/>
      <c r="KMK11" s="80"/>
      <c r="KML11" s="80"/>
      <c r="KMM11" s="80"/>
      <c r="KMN11" s="80"/>
      <c r="KMO11" s="80"/>
      <c r="KMP11" s="80"/>
      <c r="KMQ11" s="80"/>
      <c r="KMR11" s="80"/>
      <c r="KMS11" s="80"/>
      <c r="KMT11" s="80"/>
      <c r="KMU11" s="80"/>
      <c r="KMV11" s="80"/>
      <c r="KMW11" s="80"/>
      <c r="KMX11" s="80"/>
      <c r="KMY11" s="80"/>
      <c r="KMZ11" s="80"/>
      <c r="KNA11" s="80"/>
      <c r="KNB11" s="80"/>
      <c r="KNC11" s="80"/>
      <c r="KND11" s="80"/>
      <c r="KNE11" s="80"/>
      <c r="KNF11" s="80"/>
      <c r="KNG11" s="80"/>
      <c r="KNH11" s="80"/>
      <c r="KNI11" s="80"/>
      <c r="KNJ11" s="80"/>
      <c r="KNK11" s="80"/>
      <c r="KNL11" s="80"/>
      <c r="KNM11" s="80"/>
      <c r="KNN11" s="80"/>
      <c r="KNO11" s="80"/>
      <c r="KNP11" s="80"/>
      <c r="KNQ11" s="80"/>
      <c r="KNR11" s="80"/>
      <c r="KNS11" s="80"/>
      <c r="KNT11" s="80"/>
      <c r="KNU11" s="80"/>
      <c r="KNV11" s="80"/>
      <c r="KNW11" s="80"/>
      <c r="KNX11" s="80"/>
      <c r="KNY11" s="80"/>
      <c r="KNZ11" s="80"/>
      <c r="KOA11" s="80"/>
      <c r="KOB11" s="80"/>
      <c r="KOC11" s="80"/>
      <c r="KOD11" s="80"/>
      <c r="KOE11" s="80"/>
      <c r="KOF11" s="80"/>
      <c r="KOG11" s="80"/>
      <c r="KOH11" s="80"/>
      <c r="KOI11" s="80"/>
      <c r="KOJ11" s="80"/>
      <c r="KOK11" s="80"/>
      <c r="KOL11" s="80"/>
      <c r="KOM11" s="80"/>
      <c r="KON11" s="80"/>
      <c r="KOO11" s="80"/>
      <c r="KOP11" s="80"/>
      <c r="KOQ11" s="80"/>
      <c r="KOR11" s="80"/>
      <c r="KOS11" s="80"/>
      <c r="KOT11" s="80"/>
      <c r="KOU11" s="80"/>
      <c r="KOV11" s="80"/>
      <c r="KOW11" s="80"/>
      <c r="KOX11" s="80"/>
      <c r="KOY11" s="80"/>
      <c r="KOZ11" s="80"/>
      <c r="KPA11" s="80"/>
      <c r="KPB11" s="80"/>
      <c r="KPC11" s="80"/>
      <c r="KPD11" s="80"/>
      <c r="KPE11" s="80"/>
      <c r="KPF11" s="80"/>
      <c r="KPG11" s="80"/>
      <c r="KPH11" s="80"/>
      <c r="KPI11" s="80"/>
      <c r="KPJ11" s="80"/>
      <c r="KPK11" s="80"/>
      <c r="KPL11" s="80"/>
      <c r="KPM11" s="80"/>
      <c r="KPN11" s="80"/>
      <c r="KPO11" s="80"/>
      <c r="KPP11" s="80"/>
      <c r="KPQ11" s="80"/>
      <c r="KPR11" s="80"/>
      <c r="KPS11" s="80"/>
      <c r="KPT11" s="80"/>
      <c r="KPU11" s="80"/>
      <c r="KPV11" s="80"/>
      <c r="KPW11" s="80"/>
      <c r="KPX11" s="80"/>
      <c r="KPY11" s="80"/>
      <c r="KPZ11" s="80"/>
      <c r="KQA11" s="80"/>
      <c r="KQB11" s="80"/>
      <c r="KQC11" s="80"/>
      <c r="KQD11" s="80"/>
      <c r="KQE11" s="80"/>
      <c r="KQF11" s="80"/>
      <c r="KQG11" s="80"/>
      <c r="KQH11" s="80"/>
      <c r="KQI11" s="80"/>
      <c r="KQJ11" s="80"/>
      <c r="KQK11" s="80"/>
      <c r="KQL11" s="80"/>
      <c r="KQM11" s="80"/>
      <c r="KQN11" s="80"/>
      <c r="KQO11" s="80"/>
      <c r="KQP11" s="80"/>
      <c r="KQQ11" s="80"/>
      <c r="KQR11" s="80"/>
      <c r="KQS11" s="80"/>
      <c r="KQT11" s="80"/>
      <c r="KQU11" s="80"/>
      <c r="KQV11" s="80"/>
      <c r="KQW11" s="80"/>
      <c r="KQX11" s="80"/>
      <c r="KQY11" s="80"/>
      <c r="KQZ11" s="80"/>
      <c r="KRA11" s="80"/>
      <c r="KRB11" s="80"/>
      <c r="KRC11" s="80"/>
      <c r="KRD11" s="80"/>
      <c r="KRE11" s="80"/>
      <c r="KRF11" s="80"/>
      <c r="KRG11" s="80"/>
      <c r="KRH11" s="80"/>
      <c r="KRI11" s="80"/>
      <c r="KRJ11" s="80"/>
      <c r="KRK11" s="80"/>
      <c r="KRL11" s="80"/>
      <c r="KRM11" s="80"/>
      <c r="KRN11" s="80"/>
      <c r="KRO11" s="80"/>
      <c r="KRP11" s="80"/>
      <c r="KRQ11" s="80"/>
      <c r="KRR11" s="80"/>
      <c r="KRS11" s="80"/>
      <c r="KRT11" s="80"/>
      <c r="KRU11" s="80"/>
      <c r="KRV11" s="80"/>
      <c r="KRW11" s="80"/>
      <c r="KRX11" s="80"/>
      <c r="KRY11" s="80"/>
      <c r="KRZ11" s="80"/>
      <c r="KSA11" s="80"/>
      <c r="KSB11" s="80"/>
      <c r="KSC11" s="80"/>
      <c r="KSD11" s="80"/>
      <c r="KSE11" s="80"/>
      <c r="KSF11" s="80"/>
      <c r="KSG11" s="80"/>
      <c r="KSH11" s="80"/>
      <c r="KSI11" s="80"/>
      <c r="KSJ11" s="80"/>
      <c r="KSK11" s="80"/>
      <c r="KSL11" s="80"/>
      <c r="KSM11" s="80"/>
      <c r="KSN11" s="80"/>
      <c r="KSO11" s="80"/>
      <c r="KSP11" s="80"/>
      <c r="KSQ11" s="80"/>
      <c r="KSR11" s="80"/>
      <c r="KSS11" s="80"/>
      <c r="KST11" s="80"/>
      <c r="KSU11" s="80"/>
      <c r="KSV11" s="80"/>
      <c r="KSW11" s="80"/>
      <c r="KSX11" s="80"/>
      <c r="KSY11" s="80"/>
      <c r="KSZ11" s="80"/>
      <c r="KTA11" s="80"/>
      <c r="KTB11" s="80"/>
      <c r="KTC11" s="80"/>
      <c r="KTD11" s="80"/>
      <c r="KTE11" s="80"/>
      <c r="KTF11" s="80"/>
      <c r="KTG11" s="80"/>
      <c r="KTH11" s="80"/>
      <c r="KTI11" s="80"/>
      <c r="KTJ11" s="80"/>
      <c r="KTK11" s="80"/>
      <c r="KTL11" s="80"/>
      <c r="KTM11" s="80"/>
      <c r="KTN11" s="80"/>
      <c r="KTO11" s="80"/>
      <c r="KTP11" s="80"/>
      <c r="KTQ11" s="80"/>
      <c r="KTR11" s="80"/>
      <c r="KTS11" s="80"/>
      <c r="KTT11" s="80"/>
      <c r="KTU11" s="80"/>
      <c r="KTV11" s="80"/>
      <c r="KTW11" s="80"/>
      <c r="KTX11" s="80"/>
      <c r="KTY11" s="80"/>
      <c r="KTZ11" s="80"/>
      <c r="KUA11" s="80"/>
      <c r="KUB11" s="80"/>
      <c r="KUC11" s="80"/>
      <c r="KUD11" s="80"/>
      <c r="KUE11" s="80"/>
      <c r="KUF11" s="80"/>
      <c r="KUG11" s="80"/>
      <c r="KUH11" s="80"/>
      <c r="KUI11" s="80"/>
      <c r="KUJ11" s="80"/>
      <c r="KUK11" s="80"/>
      <c r="KUL11" s="80"/>
      <c r="KUM11" s="80"/>
      <c r="KUN11" s="80"/>
      <c r="KUO11" s="80"/>
      <c r="KUP11" s="80"/>
      <c r="KUQ11" s="80"/>
      <c r="KUR11" s="80"/>
      <c r="KUS11" s="80"/>
      <c r="KUT11" s="80"/>
      <c r="KUU11" s="80"/>
      <c r="KUV11" s="80"/>
      <c r="KUW11" s="80"/>
      <c r="KUX11" s="80"/>
      <c r="KUY11" s="80"/>
      <c r="KUZ11" s="80"/>
      <c r="KVA11" s="80"/>
      <c r="KVB11" s="80"/>
      <c r="KVC11" s="80"/>
      <c r="KVD11" s="80"/>
      <c r="KVE11" s="80"/>
      <c r="KVF11" s="80"/>
      <c r="KVG11" s="80"/>
      <c r="KVH11" s="80"/>
      <c r="KVI11" s="80"/>
      <c r="KVJ11" s="80"/>
      <c r="KVK11" s="80"/>
      <c r="KVL11" s="80"/>
      <c r="KVM11" s="80"/>
      <c r="KVN11" s="80"/>
      <c r="KVO11" s="80"/>
      <c r="KVP11" s="80"/>
      <c r="KVQ11" s="80"/>
      <c r="KVR11" s="80"/>
      <c r="KVS11" s="80"/>
      <c r="KVT11" s="80"/>
      <c r="KVU11" s="80"/>
      <c r="KVV11" s="80"/>
      <c r="KVW11" s="80"/>
      <c r="KVX11" s="80"/>
      <c r="KVY11" s="80"/>
      <c r="KVZ11" s="80"/>
      <c r="KWA11" s="80"/>
      <c r="KWB11" s="80"/>
      <c r="KWC11" s="80"/>
      <c r="KWD11" s="80"/>
      <c r="KWE11" s="80"/>
      <c r="KWF11" s="80"/>
      <c r="KWG11" s="80"/>
      <c r="KWH11" s="80"/>
      <c r="KWI11" s="80"/>
      <c r="KWJ11" s="80"/>
      <c r="KWK11" s="80"/>
      <c r="KWL11" s="80"/>
      <c r="KWM11" s="80"/>
      <c r="KWN11" s="80"/>
      <c r="KWO11" s="80"/>
      <c r="KWP11" s="80"/>
      <c r="KWQ11" s="80"/>
      <c r="KWR11" s="80"/>
      <c r="KWS11" s="80"/>
      <c r="KWT11" s="80"/>
      <c r="KWU11" s="80"/>
      <c r="KWV11" s="80"/>
      <c r="KWW11" s="80"/>
      <c r="KWX11" s="80"/>
      <c r="KWY11" s="80"/>
      <c r="KWZ11" s="80"/>
      <c r="KXA11" s="80"/>
      <c r="KXB11" s="80"/>
      <c r="KXC11" s="80"/>
      <c r="KXD11" s="80"/>
      <c r="KXE11" s="80"/>
      <c r="KXF11" s="80"/>
      <c r="KXG11" s="80"/>
      <c r="KXH11" s="80"/>
      <c r="KXI11" s="80"/>
      <c r="KXJ11" s="80"/>
      <c r="KXK11" s="80"/>
      <c r="KXL11" s="80"/>
      <c r="KXM11" s="80"/>
      <c r="KXN11" s="80"/>
      <c r="KXO11" s="80"/>
      <c r="KXP11" s="80"/>
      <c r="KXQ11" s="80"/>
      <c r="KXR11" s="80"/>
      <c r="KXS11" s="80"/>
      <c r="KXT11" s="80"/>
      <c r="KXU11" s="80"/>
      <c r="KXV11" s="80"/>
      <c r="KXW11" s="80"/>
      <c r="KXX11" s="80"/>
      <c r="KXY11" s="80"/>
      <c r="KXZ11" s="80"/>
      <c r="KYA11" s="80"/>
      <c r="KYB11" s="80"/>
      <c r="KYC11" s="80"/>
      <c r="KYD11" s="80"/>
      <c r="KYE11" s="80"/>
      <c r="KYF11" s="80"/>
      <c r="KYG11" s="80"/>
      <c r="KYH11" s="80"/>
      <c r="KYI11" s="80"/>
      <c r="KYJ11" s="80"/>
      <c r="KYK11" s="80"/>
      <c r="KYL11" s="80"/>
      <c r="KYM11" s="80"/>
      <c r="KYN11" s="80"/>
      <c r="KYO11" s="80"/>
      <c r="KYP11" s="80"/>
      <c r="KYQ11" s="80"/>
      <c r="KYR11" s="80"/>
      <c r="KYS11" s="80"/>
      <c r="KYT11" s="80"/>
      <c r="KYU11" s="80"/>
      <c r="KYV11" s="80"/>
      <c r="KYW11" s="80"/>
      <c r="KYX11" s="80"/>
      <c r="KYY11" s="80"/>
      <c r="KYZ11" s="80"/>
      <c r="KZA11" s="80"/>
      <c r="KZB11" s="80"/>
      <c r="KZC11" s="80"/>
      <c r="KZD11" s="80"/>
      <c r="KZE11" s="80"/>
      <c r="KZF11" s="80"/>
      <c r="KZG11" s="80"/>
      <c r="KZH11" s="80"/>
      <c r="KZI11" s="80"/>
      <c r="KZJ11" s="80"/>
      <c r="KZK11" s="80"/>
      <c r="KZL11" s="80"/>
      <c r="KZM11" s="80"/>
      <c r="KZN11" s="80"/>
      <c r="KZO11" s="80"/>
      <c r="KZP11" s="80"/>
      <c r="KZQ11" s="80"/>
      <c r="KZR11" s="80"/>
      <c r="KZS11" s="80"/>
      <c r="KZT11" s="80"/>
      <c r="KZU11" s="80"/>
      <c r="KZV11" s="80"/>
      <c r="KZW11" s="80"/>
      <c r="KZX11" s="80"/>
      <c r="KZY11" s="80"/>
      <c r="KZZ11" s="80"/>
      <c r="LAA11" s="80"/>
      <c r="LAB11" s="80"/>
      <c r="LAC11" s="80"/>
      <c r="LAD11" s="80"/>
      <c r="LAE11" s="80"/>
      <c r="LAF11" s="80"/>
      <c r="LAG11" s="80"/>
      <c r="LAH11" s="80"/>
      <c r="LAI11" s="80"/>
      <c r="LAJ11" s="80"/>
      <c r="LAK11" s="80"/>
      <c r="LAL11" s="80"/>
      <c r="LAM11" s="80"/>
      <c r="LAN11" s="80"/>
      <c r="LAO11" s="80"/>
      <c r="LAP11" s="80"/>
      <c r="LAQ11" s="80"/>
      <c r="LAR11" s="80"/>
      <c r="LAS11" s="80"/>
      <c r="LAT11" s="80"/>
      <c r="LAU11" s="80"/>
      <c r="LAV11" s="80"/>
      <c r="LAW11" s="80"/>
      <c r="LAX11" s="80"/>
      <c r="LAY11" s="80"/>
      <c r="LAZ11" s="80"/>
      <c r="LBA11" s="80"/>
      <c r="LBB11" s="80"/>
      <c r="LBC11" s="80"/>
      <c r="LBD11" s="80"/>
      <c r="LBE11" s="80"/>
      <c r="LBF11" s="80"/>
      <c r="LBG11" s="80"/>
      <c r="LBH11" s="80"/>
      <c r="LBI11" s="80"/>
      <c r="LBJ11" s="80"/>
      <c r="LBK11" s="80"/>
      <c r="LBL11" s="80"/>
      <c r="LBM11" s="80"/>
      <c r="LBN11" s="80"/>
      <c r="LBO11" s="80"/>
      <c r="LBP11" s="80"/>
      <c r="LBQ11" s="80"/>
      <c r="LBR11" s="80"/>
      <c r="LBS11" s="80"/>
      <c r="LBT11" s="80"/>
      <c r="LBU11" s="80"/>
      <c r="LBV11" s="80"/>
      <c r="LBW11" s="80"/>
      <c r="LBX11" s="80"/>
      <c r="LBY11" s="80"/>
      <c r="LBZ11" s="80"/>
      <c r="LCA11" s="80"/>
      <c r="LCB11" s="80"/>
      <c r="LCC11" s="80"/>
      <c r="LCD11" s="80"/>
      <c r="LCE11" s="80"/>
      <c r="LCF11" s="80"/>
      <c r="LCG11" s="80"/>
      <c r="LCH11" s="80"/>
      <c r="LCI11" s="80"/>
      <c r="LCJ11" s="80"/>
      <c r="LCK11" s="80"/>
      <c r="LCL11" s="80"/>
      <c r="LCM11" s="80"/>
      <c r="LCN11" s="80"/>
      <c r="LCO11" s="80"/>
      <c r="LCP11" s="80"/>
      <c r="LCQ11" s="80"/>
      <c r="LCR11" s="80"/>
      <c r="LCS11" s="80"/>
      <c r="LCT11" s="80"/>
      <c r="LCU11" s="80"/>
      <c r="LCV11" s="80"/>
      <c r="LCW11" s="80"/>
      <c r="LCX11" s="80"/>
      <c r="LCY11" s="80"/>
      <c r="LCZ11" s="80"/>
      <c r="LDA11" s="80"/>
      <c r="LDB11" s="80"/>
      <c r="LDC11" s="80"/>
      <c r="LDD11" s="80"/>
      <c r="LDE11" s="80"/>
      <c r="LDF11" s="80"/>
      <c r="LDG11" s="80"/>
      <c r="LDH11" s="80"/>
      <c r="LDI11" s="80"/>
      <c r="LDJ11" s="80"/>
      <c r="LDK11" s="80"/>
      <c r="LDL11" s="80"/>
      <c r="LDM11" s="80"/>
      <c r="LDN11" s="80"/>
      <c r="LDO11" s="80"/>
      <c r="LDP11" s="80"/>
      <c r="LDQ11" s="80"/>
      <c r="LDR11" s="80"/>
      <c r="LDS11" s="80"/>
      <c r="LDT11" s="80"/>
      <c r="LDU11" s="80"/>
      <c r="LDV11" s="80"/>
      <c r="LDW11" s="80"/>
      <c r="LDX11" s="80"/>
      <c r="LDY11" s="80"/>
      <c r="LDZ11" s="80"/>
      <c r="LEA11" s="80"/>
      <c r="LEB11" s="80"/>
      <c r="LEC11" s="80"/>
      <c r="LED11" s="80"/>
      <c r="LEE11" s="80"/>
      <c r="LEF11" s="80"/>
      <c r="LEG11" s="80"/>
      <c r="LEH11" s="80"/>
      <c r="LEI11" s="80"/>
      <c r="LEJ11" s="80"/>
      <c r="LEK11" s="80"/>
      <c r="LEL11" s="80"/>
      <c r="LEM11" s="80"/>
      <c r="LEN11" s="80"/>
      <c r="LEO11" s="80"/>
      <c r="LEP11" s="80"/>
      <c r="LEQ11" s="80"/>
      <c r="LER11" s="80"/>
      <c r="LES11" s="80"/>
      <c r="LET11" s="80"/>
      <c r="LEU11" s="80"/>
      <c r="LEV11" s="80"/>
      <c r="LEW11" s="80"/>
      <c r="LEX11" s="80"/>
      <c r="LEY11" s="80"/>
      <c r="LEZ11" s="80"/>
      <c r="LFA11" s="80"/>
      <c r="LFB11" s="80"/>
      <c r="LFC11" s="80"/>
      <c r="LFD11" s="80"/>
      <c r="LFE11" s="80"/>
      <c r="LFF11" s="80"/>
      <c r="LFG11" s="80"/>
      <c r="LFH11" s="80"/>
      <c r="LFI11" s="80"/>
      <c r="LFJ11" s="80"/>
      <c r="LFK11" s="80"/>
      <c r="LFL11" s="80"/>
      <c r="LFM11" s="80"/>
      <c r="LFN11" s="80"/>
      <c r="LFO11" s="80"/>
      <c r="LFP11" s="80"/>
      <c r="LFQ11" s="80"/>
      <c r="LFR11" s="80"/>
      <c r="LFS11" s="80"/>
      <c r="LFT11" s="80"/>
      <c r="LFU11" s="80"/>
      <c r="LFV11" s="80"/>
      <c r="LFW11" s="80"/>
      <c r="LFX11" s="80"/>
      <c r="LFY11" s="80"/>
      <c r="LFZ11" s="80"/>
      <c r="LGA11" s="80"/>
      <c r="LGB11" s="80"/>
      <c r="LGC11" s="80"/>
      <c r="LGD11" s="80"/>
      <c r="LGE11" s="80"/>
      <c r="LGF11" s="80"/>
      <c r="LGG11" s="80"/>
      <c r="LGH11" s="80"/>
      <c r="LGI11" s="80"/>
      <c r="LGJ11" s="80"/>
      <c r="LGK11" s="80"/>
      <c r="LGL11" s="80"/>
      <c r="LGM11" s="80"/>
      <c r="LGN11" s="80"/>
      <c r="LGO11" s="80"/>
      <c r="LGP11" s="80"/>
      <c r="LGQ11" s="80"/>
      <c r="LGR11" s="80"/>
      <c r="LGS11" s="80"/>
      <c r="LGT11" s="80"/>
      <c r="LGU11" s="80"/>
      <c r="LGV11" s="80"/>
      <c r="LGW11" s="80"/>
      <c r="LGX11" s="80"/>
      <c r="LGY11" s="80"/>
      <c r="LGZ11" s="80"/>
      <c r="LHA11" s="80"/>
      <c r="LHB11" s="80"/>
      <c r="LHC11" s="80"/>
      <c r="LHD11" s="80"/>
      <c r="LHE11" s="80"/>
      <c r="LHF11" s="80"/>
      <c r="LHG11" s="80"/>
      <c r="LHH11" s="80"/>
      <c r="LHI11" s="80"/>
      <c r="LHJ11" s="80"/>
      <c r="LHK11" s="80"/>
      <c r="LHL11" s="80"/>
      <c r="LHM11" s="80"/>
      <c r="LHN11" s="80"/>
      <c r="LHO11" s="80"/>
      <c r="LHP11" s="80"/>
      <c r="LHQ11" s="80"/>
      <c r="LHR11" s="80"/>
      <c r="LHS11" s="80"/>
      <c r="LHT11" s="80"/>
      <c r="LHU11" s="80"/>
      <c r="LHV11" s="80"/>
      <c r="LHW11" s="80"/>
      <c r="LHX11" s="80"/>
      <c r="LHY11" s="80"/>
      <c r="LHZ11" s="80"/>
      <c r="LIA11" s="80"/>
      <c r="LIB11" s="80"/>
      <c r="LIC11" s="80"/>
      <c r="LID11" s="80"/>
      <c r="LIE11" s="80"/>
      <c r="LIF11" s="80"/>
      <c r="LIG11" s="80"/>
      <c r="LIH11" s="80"/>
      <c r="LII11" s="80"/>
      <c r="LIJ11" s="80"/>
      <c r="LIK11" s="80"/>
      <c r="LIL11" s="80"/>
      <c r="LIM11" s="80"/>
      <c r="LIN11" s="80"/>
      <c r="LIO11" s="80"/>
      <c r="LIP11" s="80"/>
      <c r="LIQ11" s="80"/>
      <c r="LIR11" s="80"/>
      <c r="LIS11" s="80"/>
      <c r="LIT11" s="80"/>
      <c r="LIU11" s="80"/>
      <c r="LIV11" s="80"/>
      <c r="LIW11" s="80"/>
      <c r="LIX11" s="80"/>
      <c r="LIY11" s="80"/>
      <c r="LIZ11" s="80"/>
      <c r="LJA11" s="80"/>
      <c r="LJB11" s="80"/>
      <c r="LJC11" s="80"/>
      <c r="LJD11" s="80"/>
      <c r="LJE11" s="80"/>
      <c r="LJF11" s="80"/>
      <c r="LJG11" s="80"/>
      <c r="LJH11" s="80"/>
      <c r="LJI11" s="80"/>
      <c r="LJJ11" s="80"/>
      <c r="LJK11" s="80"/>
      <c r="LJL11" s="80"/>
      <c r="LJM11" s="80"/>
      <c r="LJN11" s="80"/>
      <c r="LJO11" s="80"/>
      <c r="LJP11" s="80"/>
      <c r="LJQ11" s="80"/>
      <c r="LJR11" s="80"/>
      <c r="LJS11" s="80"/>
      <c r="LJT11" s="80"/>
      <c r="LJU11" s="80"/>
      <c r="LJV11" s="80"/>
      <c r="LJW11" s="80"/>
      <c r="LJX11" s="80"/>
      <c r="LJY11" s="80"/>
      <c r="LJZ11" s="80"/>
      <c r="LKA11" s="80"/>
      <c r="LKB11" s="80"/>
      <c r="LKC11" s="80"/>
      <c r="LKD11" s="80"/>
      <c r="LKE11" s="80"/>
      <c r="LKF11" s="80"/>
      <c r="LKG11" s="80"/>
      <c r="LKH11" s="80"/>
      <c r="LKI11" s="80"/>
      <c r="LKJ11" s="80"/>
      <c r="LKK11" s="80"/>
      <c r="LKL11" s="80"/>
      <c r="LKM11" s="80"/>
      <c r="LKN11" s="80"/>
      <c r="LKO11" s="80"/>
      <c r="LKP11" s="80"/>
      <c r="LKQ11" s="80"/>
      <c r="LKR11" s="80"/>
      <c r="LKS11" s="80"/>
      <c r="LKT11" s="80"/>
      <c r="LKU11" s="80"/>
      <c r="LKV11" s="80"/>
      <c r="LKW11" s="80"/>
      <c r="LKX11" s="80"/>
      <c r="LKY11" s="80"/>
      <c r="LKZ11" s="80"/>
      <c r="LLA11" s="80"/>
      <c r="LLB11" s="80"/>
      <c r="LLC11" s="80"/>
      <c r="LLD11" s="80"/>
      <c r="LLE11" s="80"/>
      <c r="LLF11" s="80"/>
      <c r="LLG11" s="80"/>
      <c r="LLH11" s="80"/>
      <c r="LLI11" s="80"/>
      <c r="LLJ11" s="80"/>
      <c r="LLK11" s="80"/>
      <c r="LLL11" s="80"/>
      <c r="LLM11" s="80"/>
      <c r="LLN11" s="80"/>
      <c r="LLO11" s="80"/>
      <c r="LLP11" s="80"/>
      <c r="LLQ11" s="80"/>
      <c r="LLR11" s="80"/>
      <c r="LLS11" s="80"/>
      <c r="LLT11" s="80"/>
      <c r="LLU11" s="80"/>
      <c r="LLV11" s="80"/>
      <c r="LLW11" s="80"/>
      <c r="LLX11" s="80"/>
      <c r="LLY11" s="80"/>
      <c r="LLZ11" s="80"/>
      <c r="LMA11" s="80"/>
      <c r="LMB11" s="80"/>
      <c r="LMC11" s="80"/>
      <c r="LMD11" s="80"/>
      <c r="LME11" s="80"/>
      <c r="LMF11" s="80"/>
      <c r="LMG11" s="80"/>
      <c r="LMH11" s="80"/>
      <c r="LMI11" s="80"/>
      <c r="LMJ11" s="80"/>
      <c r="LMK11" s="80"/>
      <c r="LML11" s="80"/>
      <c r="LMM11" s="80"/>
      <c r="LMN11" s="80"/>
      <c r="LMO11" s="80"/>
      <c r="LMP11" s="80"/>
      <c r="LMQ11" s="80"/>
      <c r="LMR11" s="80"/>
      <c r="LMS11" s="80"/>
      <c r="LMT11" s="80"/>
      <c r="LMU11" s="80"/>
      <c r="LMV11" s="80"/>
      <c r="LMW11" s="80"/>
      <c r="LMX11" s="80"/>
      <c r="LMY11" s="80"/>
      <c r="LMZ11" s="80"/>
      <c r="LNA11" s="80"/>
      <c r="LNB11" s="80"/>
      <c r="LNC11" s="80"/>
      <c r="LND11" s="80"/>
      <c r="LNE11" s="80"/>
      <c r="LNF11" s="80"/>
      <c r="LNG11" s="80"/>
      <c r="LNH11" s="80"/>
      <c r="LNI11" s="80"/>
      <c r="LNJ11" s="80"/>
      <c r="LNK11" s="80"/>
      <c r="LNL11" s="80"/>
      <c r="LNM11" s="80"/>
      <c r="LNN11" s="80"/>
      <c r="LNO11" s="80"/>
      <c r="LNP11" s="80"/>
      <c r="LNQ11" s="80"/>
      <c r="LNR11" s="80"/>
      <c r="LNS11" s="80"/>
      <c r="LNT11" s="80"/>
      <c r="LNU11" s="80"/>
      <c r="LNV11" s="80"/>
      <c r="LNW11" s="80"/>
      <c r="LNX11" s="80"/>
      <c r="LNY11" s="80"/>
      <c r="LNZ11" s="80"/>
      <c r="LOA11" s="80"/>
      <c r="LOB11" s="80"/>
      <c r="LOC11" s="80"/>
      <c r="LOD11" s="80"/>
      <c r="LOE11" s="80"/>
      <c r="LOF11" s="80"/>
      <c r="LOG11" s="80"/>
      <c r="LOH11" s="80"/>
      <c r="LOI11" s="80"/>
      <c r="LOJ11" s="80"/>
      <c r="LOK11" s="80"/>
      <c r="LOL11" s="80"/>
      <c r="LOM11" s="80"/>
      <c r="LON11" s="80"/>
      <c r="LOO11" s="80"/>
      <c r="LOP11" s="80"/>
      <c r="LOQ11" s="80"/>
      <c r="LOR11" s="80"/>
      <c r="LOS11" s="80"/>
      <c r="LOT11" s="80"/>
      <c r="LOU11" s="80"/>
      <c r="LOV11" s="80"/>
      <c r="LOW11" s="80"/>
      <c r="LOX11" s="80"/>
      <c r="LOY11" s="80"/>
      <c r="LOZ11" s="80"/>
      <c r="LPA11" s="80"/>
      <c r="LPB11" s="80"/>
      <c r="LPC11" s="80"/>
      <c r="LPD11" s="80"/>
      <c r="LPE11" s="80"/>
      <c r="LPF11" s="80"/>
      <c r="LPG11" s="80"/>
      <c r="LPH11" s="80"/>
      <c r="LPI11" s="80"/>
      <c r="LPJ11" s="80"/>
      <c r="LPK11" s="80"/>
      <c r="LPL11" s="80"/>
      <c r="LPM11" s="80"/>
      <c r="LPN11" s="80"/>
      <c r="LPO11" s="80"/>
      <c r="LPP11" s="80"/>
      <c r="LPQ11" s="80"/>
      <c r="LPR11" s="80"/>
      <c r="LPS11" s="80"/>
      <c r="LPT11" s="80"/>
      <c r="LPU11" s="80"/>
      <c r="LPV11" s="80"/>
      <c r="LPW11" s="80"/>
      <c r="LPX11" s="80"/>
      <c r="LPY11" s="80"/>
      <c r="LPZ11" s="80"/>
      <c r="LQA11" s="80"/>
      <c r="LQB11" s="80"/>
      <c r="LQC11" s="80"/>
      <c r="LQD11" s="80"/>
      <c r="LQE11" s="80"/>
      <c r="LQF11" s="80"/>
      <c r="LQG11" s="80"/>
      <c r="LQH11" s="80"/>
      <c r="LQI11" s="80"/>
      <c r="LQJ11" s="80"/>
      <c r="LQK11" s="80"/>
      <c r="LQL11" s="80"/>
      <c r="LQM11" s="80"/>
      <c r="LQN11" s="80"/>
      <c r="LQO11" s="80"/>
      <c r="LQP11" s="80"/>
      <c r="LQQ11" s="80"/>
      <c r="LQR11" s="80"/>
      <c r="LQS11" s="80"/>
      <c r="LQT11" s="80"/>
      <c r="LQU11" s="80"/>
      <c r="LQV11" s="80"/>
      <c r="LQW11" s="80"/>
      <c r="LQX11" s="80"/>
      <c r="LQY11" s="80"/>
      <c r="LQZ11" s="80"/>
      <c r="LRA11" s="80"/>
      <c r="LRB11" s="80"/>
      <c r="LRC11" s="80"/>
      <c r="LRD11" s="80"/>
      <c r="LRE11" s="80"/>
      <c r="LRF11" s="80"/>
      <c r="LRG11" s="80"/>
      <c r="LRH11" s="80"/>
      <c r="LRI11" s="80"/>
      <c r="LRJ11" s="80"/>
      <c r="LRK11" s="80"/>
      <c r="LRL11" s="80"/>
      <c r="LRM11" s="80"/>
      <c r="LRN11" s="80"/>
      <c r="LRO11" s="80"/>
      <c r="LRP11" s="80"/>
      <c r="LRQ11" s="80"/>
      <c r="LRR11" s="80"/>
      <c r="LRS11" s="80"/>
      <c r="LRT11" s="80"/>
      <c r="LRU11" s="80"/>
      <c r="LRV11" s="80"/>
      <c r="LRW11" s="80"/>
      <c r="LRX11" s="80"/>
      <c r="LRY11" s="80"/>
      <c r="LRZ11" s="80"/>
      <c r="LSA11" s="80"/>
      <c r="LSB11" s="80"/>
      <c r="LSC11" s="80"/>
      <c r="LSD11" s="80"/>
      <c r="LSE11" s="80"/>
      <c r="LSF11" s="80"/>
      <c r="LSG11" s="80"/>
      <c r="LSH11" s="80"/>
      <c r="LSI11" s="80"/>
      <c r="LSJ11" s="80"/>
      <c r="LSK11" s="80"/>
      <c r="LSL11" s="80"/>
      <c r="LSM11" s="80"/>
      <c r="LSN11" s="80"/>
      <c r="LSO11" s="80"/>
      <c r="LSP11" s="80"/>
      <c r="LSQ11" s="80"/>
      <c r="LSR11" s="80"/>
      <c r="LSS11" s="80"/>
      <c r="LST11" s="80"/>
      <c r="LSU11" s="80"/>
      <c r="LSV11" s="80"/>
      <c r="LSW11" s="80"/>
      <c r="LSX11" s="80"/>
      <c r="LSY11" s="80"/>
      <c r="LSZ11" s="80"/>
      <c r="LTA11" s="80"/>
      <c r="LTB11" s="80"/>
      <c r="LTC11" s="80"/>
      <c r="LTD11" s="80"/>
      <c r="LTE11" s="80"/>
      <c r="LTF11" s="80"/>
      <c r="LTG11" s="80"/>
      <c r="LTH11" s="80"/>
      <c r="LTI11" s="80"/>
      <c r="LTJ11" s="80"/>
      <c r="LTK11" s="80"/>
      <c r="LTL11" s="80"/>
      <c r="LTM11" s="80"/>
      <c r="LTN11" s="80"/>
      <c r="LTO11" s="80"/>
      <c r="LTP11" s="80"/>
      <c r="LTQ11" s="80"/>
      <c r="LTR11" s="80"/>
      <c r="LTS11" s="80"/>
      <c r="LTT11" s="80"/>
      <c r="LTU11" s="80"/>
      <c r="LTV11" s="80"/>
      <c r="LTW11" s="80"/>
      <c r="LTX11" s="80"/>
      <c r="LTY11" s="80"/>
      <c r="LTZ11" s="80"/>
      <c r="LUA11" s="80"/>
      <c r="LUB11" s="80"/>
      <c r="LUC11" s="80"/>
      <c r="LUD11" s="80"/>
      <c r="LUE11" s="80"/>
      <c r="LUF11" s="80"/>
      <c r="LUG11" s="80"/>
      <c r="LUH11" s="80"/>
      <c r="LUI11" s="80"/>
      <c r="LUJ11" s="80"/>
      <c r="LUK11" s="80"/>
      <c r="LUL11" s="80"/>
      <c r="LUM11" s="80"/>
      <c r="LUN11" s="80"/>
      <c r="LUO11" s="80"/>
      <c r="LUP11" s="80"/>
      <c r="LUQ11" s="80"/>
      <c r="LUR11" s="80"/>
      <c r="LUS11" s="80"/>
      <c r="LUT11" s="80"/>
      <c r="LUU11" s="80"/>
      <c r="LUV11" s="80"/>
      <c r="LUW11" s="80"/>
      <c r="LUX11" s="80"/>
      <c r="LUY11" s="80"/>
      <c r="LUZ11" s="80"/>
      <c r="LVA11" s="80"/>
      <c r="LVB11" s="80"/>
      <c r="LVC11" s="80"/>
      <c r="LVD11" s="80"/>
      <c r="LVE11" s="80"/>
      <c r="LVF11" s="80"/>
      <c r="LVG11" s="80"/>
      <c r="LVH11" s="80"/>
      <c r="LVI11" s="80"/>
      <c r="LVJ11" s="80"/>
      <c r="LVK11" s="80"/>
      <c r="LVL11" s="80"/>
      <c r="LVM11" s="80"/>
      <c r="LVN11" s="80"/>
      <c r="LVO11" s="80"/>
      <c r="LVP11" s="80"/>
      <c r="LVQ11" s="80"/>
      <c r="LVR11" s="80"/>
      <c r="LVS11" s="80"/>
      <c r="LVT11" s="80"/>
      <c r="LVU11" s="80"/>
      <c r="LVV11" s="80"/>
      <c r="LVW11" s="80"/>
      <c r="LVX11" s="80"/>
      <c r="LVY11" s="80"/>
      <c r="LVZ11" s="80"/>
      <c r="LWA11" s="80"/>
      <c r="LWB11" s="80"/>
      <c r="LWC11" s="80"/>
      <c r="LWD11" s="80"/>
      <c r="LWE11" s="80"/>
      <c r="LWF11" s="80"/>
      <c r="LWG11" s="80"/>
      <c r="LWH11" s="80"/>
      <c r="LWI11" s="80"/>
      <c r="LWJ11" s="80"/>
      <c r="LWK11" s="80"/>
      <c r="LWL11" s="80"/>
      <c r="LWM11" s="80"/>
      <c r="LWN11" s="80"/>
      <c r="LWO11" s="80"/>
      <c r="LWP11" s="80"/>
      <c r="LWQ11" s="80"/>
      <c r="LWR11" s="80"/>
      <c r="LWS11" s="80"/>
      <c r="LWT11" s="80"/>
      <c r="LWU11" s="80"/>
      <c r="LWV11" s="80"/>
      <c r="LWW11" s="80"/>
      <c r="LWX11" s="80"/>
      <c r="LWY11" s="80"/>
      <c r="LWZ11" s="80"/>
      <c r="LXA11" s="80"/>
      <c r="LXB11" s="80"/>
      <c r="LXC11" s="80"/>
      <c r="LXD11" s="80"/>
      <c r="LXE11" s="80"/>
      <c r="LXF11" s="80"/>
      <c r="LXG11" s="80"/>
      <c r="LXH11" s="80"/>
      <c r="LXI11" s="80"/>
      <c r="LXJ11" s="80"/>
      <c r="LXK11" s="80"/>
      <c r="LXL11" s="80"/>
      <c r="LXM11" s="80"/>
      <c r="LXN11" s="80"/>
      <c r="LXO11" s="80"/>
      <c r="LXP11" s="80"/>
      <c r="LXQ11" s="80"/>
      <c r="LXR11" s="80"/>
      <c r="LXS11" s="80"/>
      <c r="LXT11" s="80"/>
      <c r="LXU11" s="80"/>
      <c r="LXV11" s="80"/>
      <c r="LXW11" s="80"/>
      <c r="LXX11" s="80"/>
      <c r="LXY11" s="80"/>
      <c r="LXZ11" s="80"/>
      <c r="LYA11" s="80"/>
      <c r="LYB11" s="80"/>
      <c r="LYC11" s="80"/>
      <c r="LYD11" s="80"/>
      <c r="LYE11" s="80"/>
      <c r="LYF11" s="80"/>
      <c r="LYG11" s="80"/>
      <c r="LYH11" s="80"/>
      <c r="LYI11" s="80"/>
      <c r="LYJ11" s="80"/>
      <c r="LYK11" s="80"/>
      <c r="LYL11" s="80"/>
      <c r="LYM11" s="80"/>
      <c r="LYN11" s="80"/>
      <c r="LYO11" s="80"/>
      <c r="LYP11" s="80"/>
      <c r="LYQ11" s="80"/>
      <c r="LYR11" s="80"/>
      <c r="LYS11" s="80"/>
      <c r="LYT11" s="80"/>
      <c r="LYU11" s="80"/>
      <c r="LYV11" s="80"/>
      <c r="LYW11" s="80"/>
      <c r="LYX11" s="80"/>
      <c r="LYY11" s="80"/>
      <c r="LYZ11" s="80"/>
      <c r="LZA11" s="80"/>
      <c r="LZB11" s="80"/>
      <c r="LZC11" s="80"/>
      <c r="LZD11" s="80"/>
      <c r="LZE11" s="80"/>
      <c r="LZF11" s="80"/>
      <c r="LZG11" s="80"/>
      <c r="LZH11" s="80"/>
      <c r="LZI11" s="80"/>
      <c r="LZJ11" s="80"/>
      <c r="LZK11" s="80"/>
      <c r="LZL11" s="80"/>
      <c r="LZM11" s="80"/>
      <c r="LZN11" s="80"/>
      <c r="LZO11" s="80"/>
      <c r="LZP11" s="80"/>
      <c r="LZQ11" s="80"/>
      <c r="LZR11" s="80"/>
      <c r="LZS11" s="80"/>
      <c r="LZT11" s="80"/>
      <c r="LZU11" s="80"/>
      <c r="LZV11" s="80"/>
      <c r="LZW11" s="80"/>
      <c r="LZX11" s="80"/>
      <c r="LZY11" s="80"/>
      <c r="LZZ11" s="80"/>
      <c r="MAA11" s="80"/>
      <c r="MAB11" s="80"/>
      <c r="MAC11" s="80"/>
      <c r="MAD11" s="80"/>
      <c r="MAE11" s="80"/>
      <c r="MAF11" s="80"/>
      <c r="MAG11" s="80"/>
      <c r="MAH11" s="80"/>
      <c r="MAI11" s="80"/>
      <c r="MAJ11" s="80"/>
      <c r="MAK11" s="80"/>
      <c r="MAL11" s="80"/>
      <c r="MAM11" s="80"/>
      <c r="MAN11" s="80"/>
      <c r="MAO11" s="80"/>
      <c r="MAP11" s="80"/>
      <c r="MAQ11" s="80"/>
      <c r="MAR11" s="80"/>
      <c r="MAS11" s="80"/>
      <c r="MAT11" s="80"/>
      <c r="MAU11" s="80"/>
      <c r="MAV11" s="80"/>
      <c r="MAW11" s="80"/>
      <c r="MAX11" s="80"/>
      <c r="MAY11" s="80"/>
      <c r="MAZ11" s="80"/>
      <c r="MBA11" s="80"/>
      <c r="MBB11" s="80"/>
      <c r="MBC11" s="80"/>
      <c r="MBD11" s="80"/>
      <c r="MBE11" s="80"/>
      <c r="MBF11" s="80"/>
      <c r="MBG11" s="80"/>
      <c r="MBH11" s="80"/>
      <c r="MBI11" s="80"/>
      <c r="MBJ11" s="80"/>
      <c r="MBK11" s="80"/>
      <c r="MBL11" s="80"/>
      <c r="MBM11" s="80"/>
      <c r="MBN11" s="80"/>
      <c r="MBO11" s="80"/>
      <c r="MBP11" s="80"/>
      <c r="MBQ11" s="80"/>
      <c r="MBR11" s="80"/>
      <c r="MBS11" s="80"/>
      <c r="MBT11" s="80"/>
      <c r="MBU11" s="80"/>
      <c r="MBV11" s="80"/>
      <c r="MBW11" s="80"/>
      <c r="MBX11" s="80"/>
      <c r="MBY11" s="80"/>
      <c r="MBZ11" s="80"/>
      <c r="MCA11" s="80"/>
      <c r="MCB11" s="80"/>
      <c r="MCC11" s="80"/>
      <c r="MCD11" s="80"/>
      <c r="MCE11" s="80"/>
      <c r="MCF11" s="80"/>
      <c r="MCG11" s="80"/>
      <c r="MCH11" s="80"/>
      <c r="MCI11" s="80"/>
      <c r="MCJ11" s="80"/>
      <c r="MCK11" s="80"/>
      <c r="MCL11" s="80"/>
      <c r="MCM11" s="80"/>
      <c r="MCN11" s="80"/>
      <c r="MCO11" s="80"/>
      <c r="MCP11" s="80"/>
      <c r="MCQ11" s="80"/>
      <c r="MCR11" s="80"/>
      <c r="MCS11" s="80"/>
      <c r="MCT11" s="80"/>
      <c r="MCU11" s="80"/>
      <c r="MCV11" s="80"/>
      <c r="MCW11" s="80"/>
      <c r="MCX11" s="80"/>
      <c r="MCY11" s="80"/>
      <c r="MCZ11" s="80"/>
      <c r="MDA11" s="80"/>
      <c r="MDB11" s="80"/>
      <c r="MDC11" s="80"/>
      <c r="MDD11" s="80"/>
      <c r="MDE11" s="80"/>
      <c r="MDF11" s="80"/>
      <c r="MDG11" s="80"/>
      <c r="MDH11" s="80"/>
      <c r="MDI11" s="80"/>
      <c r="MDJ11" s="80"/>
      <c r="MDK11" s="80"/>
      <c r="MDL11" s="80"/>
      <c r="MDM11" s="80"/>
      <c r="MDN11" s="80"/>
      <c r="MDO11" s="80"/>
      <c r="MDP11" s="80"/>
      <c r="MDQ11" s="80"/>
      <c r="MDR11" s="80"/>
      <c r="MDS11" s="80"/>
      <c r="MDT11" s="80"/>
      <c r="MDU11" s="80"/>
      <c r="MDV11" s="80"/>
      <c r="MDW11" s="80"/>
      <c r="MDX11" s="80"/>
      <c r="MDY11" s="80"/>
      <c r="MDZ11" s="80"/>
      <c r="MEA11" s="80"/>
      <c r="MEB11" s="80"/>
      <c r="MEC11" s="80"/>
      <c r="MED11" s="80"/>
      <c r="MEE11" s="80"/>
      <c r="MEF11" s="80"/>
      <c r="MEG11" s="80"/>
      <c r="MEH11" s="80"/>
      <c r="MEI11" s="80"/>
      <c r="MEJ11" s="80"/>
      <c r="MEK11" s="80"/>
      <c r="MEL11" s="80"/>
      <c r="MEM11" s="80"/>
      <c r="MEN11" s="80"/>
      <c r="MEO11" s="80"/>
      <c r="MEP11" s="80"/>
      <c r="MEQ11" s="80"/>
      <c r="MER11" s="80"/>
      <c r="MES11" s="80"/>
      <c r="MET11" s="80"/>
      <c r="MEU11" s="80"/>
      <c r="MEV11" s="80"/>
      <c r="MEW11" s="80"/>
      <c r="MEX11" s="80"/>
      <c r="MEY11" s="80"/>
      <c r="MEZ11" s="80"/>
      <c r="MFA11" s="80"/>
      <c r="MFB11" s="80"/>
      <c r="MFC11" s="80"/>
      <c r="MFD11" s="80"/>
      <c r="MFE11" s="80"/>
      <c r="MFF11" s="80"/>
      <c r="MFG11" s="80"/>
      <c r="MFH11" s="80"/>
      <c r="MFI11" s="80"/>
      <c r="MFJ11" s="80"/>
      <c r="MFK11" s="80"/>
      <c r="MFL11" s="80"/>
      <c r="MFM11" s="80"/>
      <c r="MFN11" s="80"/>
      <c r="MFO11" s="80"/>
      <c r="MFP11" s="80"/>
      <c r="MFQ11" s="80"/>
      <c r="MFR11" s="80"/>
      <c r="MFS11" s="80"/>
      <c r="MFT11" s="80"/>
      <c r="MFU11" s="80"/>
      <c r="MFV11" s="80"/>
      <c r="MFW11" s="80"/>
      <c r="MFX11" s="80"/>
      <c r="MFY11" s="80"/>
      <c r="MFZ11" s="80"/>
      <c r="MGA11" s="80"/>
      <c r="MGB11" s="80"/>
      <c r="MGC11" s="80"/>
      <c r="MGD11" s="80"/>
      <c r="MGE11" s="80"/>
      <c r="MGF11" s="80"/>
      <c r="MGG11" s="80"/>
      <c r="MGH11" s="80"/>
      <c r="MGI11" s="80"/>
      <c r="MGJ11" s="80"/>
      <c r="MGK11" s="80"/>
      <c r="MGL11" s="80"/>
      <c r="MGM11" s="80"/>
      <c r="MGN11" s="80"/>
      <c r="MGO11" s="80"/>
      <c r="MGP11" s="80"/>
      <c r="MGQ11" s="80"/>
      <c r="MGR11" s="80"/>
      <c r="MGS11" s="80"/>
      <c r="MGT11" s="80"/>
      <c r="MGU11" s="80"/>
      <c r="MGV11" s="80"/>
      <c r="MGW11" s="80"/>
      <c r="MGX11" s="80"/>
      <c r="MGY11" s="80"/>
      <c r="MGZ11" s="80"/>
      <c r="MHA11" s="80"/>
      <c r="MHB11" s="80"/>
      <c r="MHC11" s="80"/>
      <c r="MHD11" s="80"/>
      <c r="MHE11" s="80"/>
      <c r="MHF11" s="80"/>
      <c r="MHG11" s="80"/>
      <c r="MHH11" s="80"/>
      <c r="MHI11" s="80"/>
      <c r="MHJ11" s="80"/>
      <c r="MHK11" s="80"/>
      <c r="MHL11" s="80"/>
      <c r="MHM11" s="80"/>
      <c r="MHN11" s="80"/>
      <c r="MHO11" s="80"/>
      <c r="MHP11" s="80"/>
      <c r="MHQ11" s="80"/>
      <c r="MHR11" s="80"/>
      <c r="MHS11" s="80"/>
      <c r="MHT11" s="80"/>
      <c r="MHU11" s="80"/>
      <c r="MHV11" s="80"/>
      <c r="MHW11" s="80"/>
      <c r="MHX11" s="80"/>
      <c r="MHY11" s="80"/>
      <c r="MHZ11" s="80"/>
      <c r="MIA11" s="80"/>
      <c r="MIB11" s="80"/>
      <c r="MIC11" s="80"/>
      <c r="MID11" s="80"/>
      <c r="MIE11" s="80"/>
      <c r="MIF11" s="80"/>
      <c r="MIG11" s="80"/>
      <c r="MIH11" s="80"/>
      <c r="MII11" s="80"/>
      <c r="MIJ11" s="80"/>
      <c r="MIK11" s="80"/>
      <c r="MIL11" s="80"/>
      <c r="MIM11" s="80"/>
      <c r="MIN11" s="80"/>
      <c r="MIO11" s="80"/>
      <c r="MIP11" s="80"/>
      <c r="MIQ11" s="80"/>
      <c r="MIR11" s="80"/>
      <c r="MIS11" s="80"/>
      <c r="MIT11" s="80"/>
      <c r="MIU11" s="80"/>
      <c r="MIV11" s="80"/>
      <c r="MIW11" s="80"/>
      <c r="MIX11" s="80"/>
      <c r="MIY11" s="80"/>
      <c r="MIZ11" s="80"/>
      <c r="MJA11" s="80"/>
      <c r="MJB11" s="80"/>
      <c r="MJC11" s="80"/>
      <c r="MJD11" s="80"/>
      <c r="MJE11" s="80"/>
      <c r="MJF11" s="80"/>
      <c r="MJG11" s="80"/>
      <c r="MJH11" s="80"/>
      <c r="MJI11" s="80"/>
      <c r="MJJ11" s="80"/>
      <c r="MJK11" s="80"/>
      <c r="MJL11" s="80"/>
      <c r="MJM11" s="80"/>
      <c r="MJN11" s="80"/>
      <c r="MJO11" s="80"/>
      <c r="MJP11" s="80"/>
      <c r="MJQ11" s="80"/>
      <c r="MJR11" s="80"/>
      <c r="MJS11" s="80"/>
      <c r="MJT11" s="80"/>
      <c r="MJU11" s="80"/>
      <c r="MJV11" s="80"/>
      <c r="MJW11" s="80"/>
      <c r="MJX11" s="80"/>
      <c r="MJY11" s="80"/>
      <c r="MJZ11" s="80"/>
      <c r="MKA11" s="80"/>
      <c r="MKB11" s="80"/>
      <c r="MKC11" s="80"/>
      <c r="MKD11" s="80"/>
      <c r="MKE11" s="80"/>
      <c r="MKF11" s="80"/>
      <c r="MKG11" s="80"/>
      <c r="MKH11" s="80"/>
      <c r="MKI11" s="80"/>
      <c r="MKJ11" s="80"/>
      <c r="MKK11" s="80"/>
      <c r="MKL11" s="80"/>
      <c r="MKM11" s="80"/>
      <c r="MKN11" s="80"/>
      <c r="MKO11" s="80"/>
      <c r="MKP11" s="80"/>
      <c r="MKQ11" s="80"/>
      <c r="MKR11" s="80"/>
      <c r="MKS11" s="80"/>
      <c r="MKT11" s="80"/>
      <c r="MKU11" s="80"/>
      <c r="MKV11" s="80"/>
      <c r="MKW11" s="80"/>
      <c r="MKX11" s="80"/>
      <c r="MKY11" s="80"/>
      <c r="MKZ11" s="80"/>
      <c r="MLA11" s="80"/>
      <c r="MLB11" s="80"/>
      <c r="MLC11" s="80"/>
      <c r="MLD11" s="80"/>
      <c r="MLE11" s="80"/>
      <c r="MLF11" s="80"/>
      <c r="MLG11" s="80"/>
      <c r="MLH11" s="80"/>
      <c r="MLI11" s="80"/>
      <c r="MLJ11" s="80"/>
      <c r="MLK11" s="80"/>
      <c r="MLL11" s="80"/>
      <c r="MLM11" s="80"/>
      <c r="MLN11" s="80"/>
      <c r="MLO11" s="80"/>
      <c r="MLP11" s="80"/>
      <c r="MLQ11" s="80"/>
      <c r="MLR11" s="80"/>
      <c r="MLS11" s="80"/>
      <c r="MLT11" s="80"/>
      <c r="MLU11" s="80"/>
      <c r="MLV11" s="80"/>
      <c r="MLW11" s="80"/>
      <c r="MLX11" s="80"/>
      <c r="MLY11" s="80"/>
      <c r="MLZ11" s="80"/>
      <c r="MMA11" s="80"/>
      <c r="MMB11" s="80"/>
      <c r="MMC11" s="80"/>
      <c r="MMD11" s="80"/>
      <c r="MME11" s="80"/>
      <c r="MMF11" s="80"/>
      <c r="MMG11" s="80"/>
      <c r="MMH11" s="80"/>
      <c r="MMI11" s="80"/>
      <c r="MMJ11" s="80"/>
      <c r="MMK11" s="80"/>
      <c r="MML11" s="80"/>
      <c r="MMM11" s="80"/>
      <c r="MMN11" s="80"/>
      <c r="MMO11" s="80"/>
      <c r="MMP11" s="80"/>
      <c r="MMQ11" s="80"/>
      <c r="MMR11" s="80"/>
      <c r="MMS11" s="80"/>
      <c r="MMT11" s="80"/>
      <c r="MMU11" s="80"/>
      <c r="MMV11" s="80"/>
      <c r="MMW11" s="80"/>
      <c r="MMX11" s="80"/>
      <c r="MMY11" s="80"/>
      <c r="MMZ11" s="80"/>
      <c r="MNA11" s="80"/>
      <c r="MNB11" s="80"/>
      <c r="MNC11" s="80"/>
      <c r="MND11" s="80"/>
      <c r="MNE11" s="80"/>
      <c r="MNF11" s="80"/>
      <c r="MNG11" s="80"/>
      <c r="MNH11" s="80"/>
      <c r="MNI11" s="80"/>
      <c r="MNJ11" s="80"/>
      <c r="MNK11" s="80"/>
      <c r="MNL11" s="80"/>
      <c r="MNM11" s="80"/>
      <c r="MNN11" s="80"/>
      <c r="MNO11" s="80"/>
      <c r="MNP11" s="80"/>
      <c r="MNQ11" s="80"/>
      <c r="MNR11" s="80"/>
      <c r="MNS11" s="80"/>
      <c r="MNT11" s="80"/>
      <c r="MNU11" s="80"/>
      <c r="MNV11" s="80"/>
      <c r="MNW11" s="80"/>
      <c r="MNX11" s="80"/>
      <c r="MNY11" s="80"/>
      <c r="MNZ11" s="80"/>
      <c r="MOA11" s="80"/>
      <c r="MOB11" s="80"/>
      <c r="MOC11" s="80"/>
      <c r="MOD11" s="80"/>
      <c r="MOE11" s="80"/>
      <c r="MOF11" s="80"/>
      <c r="MOG11" s="80"/>
      <c r="MOH11" s="80"/>
      <c r="MOI11" s="80"/>
      <c r="MOJ11" s="80"/>
      <c r="MOK11" s="80"/>
      <c r="MOL11" s="80"/>
      <c r="MOM11" s="80"/>
      <c r="MON11" s="80"/>
      <c r="MOO11" s="80"/>
      <c r="MOP11" s="80"/>
      <c r="MOQ11" s="80"/>
      <c r="MOR11" s="80"/>
      <c r="MOS11" s="80"/>
      <c r="MOT11" s="80"/>
      <c r="MOU11" s="80"/>
      <c r="MOV11" s="80"/>
      <c r="MOW11" s="80"/>
      <c r="MOX11" s="80"/>
      <c r="MOY11" s="80"/>
      <c r="MOZ11" s="80"/>
      <c r="MPA11" s="80"/>
      <c r="MPB11" s="80"/>
      <c r="MPC11" s="80"/>
      <c r="MPD11" s="80"/>
      <c r="MPE11" s="80"/>
      <c r="MPF11" s="80"/>
      <c r="MPG11" s="80"/>
      <c r="MPH11" s="80"/>
      <c r="MPI11" s="80"/>
      <c r="MPJ11" s="80"/>
      <c r="MPK11" s="80"/>
      <c r="MPL11" s="80"/>
      <c r="MPM11" s="80"/>
      <c r="MPN11" s="80"/>
      <c r="MPO11" s="80"/>
      <c r="MPP11" s="80"/>
      <c r="MPQ11" s="80"/>
      <c r="MPR11" s="80"/>
      <c r="MPS11" s="80"/>
      <c r="MPT11" s="80"/>
      <c r="MPU11" s="80"/>
      <c r="MPV11" s="80"/>
      <c r="MPW11" s="80"/>
      <c r="MPX11" s="80"/>
      <c r="MPY11" s="80"/>
      <c r="MPZ11" s="80"/>
      <c r="MQA11" s="80"/>
      <c r="MQB11" s="80"/>
      <c r="MQC11" s="80"/>
      <c r="MQD11" s="80"/>
      <c r="MQE11" s="80"/>
      <c r="MQF11" s="80"/>
      <c r="MQG11" s="80"/>
      <c r="MQH11" s="80"/>
      <c r="MQI11" s="80"/>
      <c r="MQJ11" s="80"/>
      <c r="MQK11" s="80"/>
      <c r="MQL11" s="80"/>
      <c r="MQM11" s="80"/>
      <c r="MQN11" s="80"/>
      <c r="MQO11" s="80"/>
      <c r="MQP11" s="80"/>
      <c r="MQQ11" s="80"/>
      <c r="MQR11" s="80"/>
      <c r="MQS11" s="80"/>
      <c r="MQT11" s="80"/>
      <c r="MQU11" s="80"/>
      <c r="MQV11" s="80"/>
      <c r="MQW11" s="80"/>
      <c r="MQX11" s="80"/>
      <c r="MQY11" s="80"/>
      <c r="MQZ11" s="80"/>
      <c r="MRA11" s="80"/>
      <c r="MRB11" s="80"/>
      <c r="MRC11" s="80"/>
      <c r="MRD11" s="80"/>
      <c r="MRE11" s="80"/>
      <c r="MRF11" s="80"/>
      <c r="MRG11" s="80"/>
      <c r="MRH11" s="80"/>
      <c r="MRI11" s="80"/>
      <c r="MRJ11" s="80"/>
      <c r="MRK11" s="80"/>
      <c r="MRL11" s="80"/>
      <c r="MRM11" s="80"/>
      <c r="MRN11" s="80"/>
      <c r="MRO11" s="80"/>
      <c r="MRP11" s="80"/>
      <c r="MRQ11" s="80"/>
      <c r="MRR11" s="80"/>
      <c r="MRS11" s="80"/>
      <c r="MRT11" s="80"/>
      <c r="MRU11" s="80"/>
      <c r="MRV11" s="80"/>
      <c r="MRW11" s="80"/>
      <c r="MRX11" s="80"/>
      <c r="MRY11" s="80"/>
      <c r="MRZ11" s="80"/>
      <c r="MSA11" s="80"/>
      <c r="MSB11" s="80"/>
      <c r="MSC11" s="80"/>
      <c r="MSD11" s="80"/>
      <c r="MSE11" s="80"/>
      <c r="MSF11" s="80"/>
      <c r="MSG11" s="80"/>
      <c r="MSH11" s="80"/>
      <c r="MSI11" s="80"/>
      <c r="MSJ11" s="80"/>
      <c r="MSK11" s="80"/>
      <c r="MSL11" s="80"/>
      <c r="MSM11" s="80"/>
      <c r="MSN11" s="80"/>
      <c r="MSO11" s="80"/>
      <c r="MSP11" s="80"/>
      <c r="MSQ11" s="80"/>
      <c r="MSR11" s="80"/>
      <c r="MSS11" s="80"/>
      <c r="MST11" s="80"/>
      <c r="MSU11" s="80"/>
      <c r="MSV11" s="80"/>
      <c r="MSW11" s="80"/>
      <c r="MSX11" s="80"/>
      <c r="MSY11" s="80"/>
      <c r="MSZ11" s="80"/>
      <c r="MTA11" s="80"/>
      <c r="MTB11" s="80"/>
      <c r="MTC11" s="80"/>
      <c r="MTD11" s="80"/>
      <c r="MTE11" s="80"/>
      <c r="MTF11" s="80"/>
      <c r="MTG11" s="80"/>
      <c r="MTH11" s="80"/>
      <c r="MTI11" s="80"/>
      <c r="MTJ11" s="80"/>
      <c r="MTK11" s="80"/>
      <c r="MTL11" s="80"/>
      <c r="MTM11" s="80"/>
      <c r="MTN11" s="80"/>
      <c r="MTO11" s="80"/>
      <c r="MTP11" s="80"/>
      <c r="MTQ11" s="80"/>
      <c r="MTR11" s="80"/>
      <c r="MTS11" s="80"/>
      <c r="MTT11" s="80"/>
      <c r="MTU11" s="80"/>
      <c r="MTV11" s="80"/>
      <c r="MTW11" s="80"/>
      <c r="MTX11" s="80"/>
      <c r="MTY11" s="80"/>
      <c r="MTZ11" s="80"/>
      <c r="MUA11" s="80"/>
      <c r="MUB11" s="80"/>
      <c r="MUC11" s="80"/>
      <c r="MUD11" s="80"/>
      <c r="MUE11" s="80"/>
      <c r="MUF11" s="80"/>
      <c r="MUG11" s="80"/>
      <c r="MUH11" s="80"/>
      <c r="MUI11" s="80"/>
      <c r="MUJ11" s="80"/>
      <c r="MUK11" s="80"/>
      <c r="MUL11" s="80"/>
      <c r="MUM11" s="80"/>
      <c r="MUN11" s="80"/>
      <c r="MUO11" s="80"/>
      <c r="MUP11" s="80"/>
      <c r="MUQ11" s="80"/>
      <c r="MUR11" s="80"/>
      <c r="MUS11" s="80"/>
      <c r="MUT11" s="80"/>
      <c r="MUU11" s="80"/>
      <c r="MUV11" s="80"/>
      <c r="MUW11" s="80"/>
      <c r="MUX11" s="80"/>
      <c r="MUY11" s="80"/>
      <c r="MUZ11" s="80"/>
      <c r="MVA11" s="80"/>
      <c r="MVB11" s="80"/>
      <c r="MVC11" s="80"/>
      <c r="MVD11" s="80"/>
      <c r="MVE11" s="80"/>
      <c r="MVF11" s="80"/>
      <c r="MVG11" s="80"/>
      <c r="MVH11" s="80"/>
      <c r="MVI11" s="80"/>
      <c r="MVJ11" s="80"/>
      <c r="MVK11" s="80"/>
      <c r="MVL11" s="80"/>
      <c r="MVM11" s="80"/>
      <c r="MVN11" s="80"/>
      <c r="MVO11" s="80"/>
      <c r="MVP11" s="80"/>
      <c r="MVQ11" s="80"/>
      <c r="MVR11" s="80"/>
      <c r="MVS11" s="80"/>
      <c r="MVT11" s="80"/>
      <c r="MVU11" s="80"/>
      <c r="MVV11" s="80"/>
      <c r="MVW11" s="80"/>
      <c r="MVX11" s="80"/>
      <c r="MVY11" s="80"/>
      <c r="MVZ11" s="80"/>
      <c r="MWA11" s="80"/>
      <c r="MWB11" s="80"/>
      <c r="MWC11" s="80"/>
      <c r="MWD11" s="80"/>
      <c r="MWE11" s="80"/>
      <c r="MWF11" s="80"/>
      <c r="MWG11" s="80"/>
      <c r="MWH11" s="80"/>
      <c r="MWI11" s="80"/>
      <c r="MWJ11" s="80"/>
      <c r="MWK11" s="80"/>
      <c r="MWL11" s="80"/>
      <c r="MWM11" s="80"/>
      <c r="MWN11" s="80"/>
      <c r="MWO11" s="80"/>
      <c r="MWP11" s="80"/>
      <c r="MWQ11" s="80"/>
      <c r="MWR11" s="80"/>
      <c r="MWS11" s="80"/>
      <c r="MWT11" s="80"/>
      <c r="MWU11" s="80"/>
      <c r="MWV11" s="80"/>
      <c r="MWW11" s="80"/>
      <c r="MWX11" s="80"/>
      <c r="MWY11" s="80"/>
      <c r="MWZ11" s="80"/>
      <c r="MXA11" s="80"/>
      <c r="MXB11" s="80"/>
      <c r="MXC11" s="80"/>
      <c r="MXD11" s="80"/>
      <c r="MXE11" s="80"/>
      <c r="MXF11" s="80"/>
      <c r="MXG11" s="80"/>
      <c r="MXH11" s="80"/>
      <c r="MXI11" s="80"/>
      <c r="MXJ11" s="80"/>
      <c r="MXK11" s="80"/>
      <c r="MXL11" s="80"/>
      <c r="MXM11" s="80"/>
      <c r="MXN11" s="80"/>
      <c r="MXO11" s="80"/>
      <c r="MXP11" s="80"/>
      <c r="MXQ11" s="80"/>
      <c r="MXR11" s="80"/>
      <c r="MXS11" s="80"/>
      <c r="MXT11" s="80"/>
      <c r="MXU11" s="80"/>
      <c r="MXV11" s="80"/>
      <c r="MXW11" s="80"/>
      <c r="MXX11" s="80"/>
      <c r="MXY11" s="80"/>
      <c r="MXZ11" s="80"/>
      <c r="MYA11" s="80"/>
      <c r="MYB11" s="80"/>
      <c r="MYC11" s="80"/>
      <c r="MYD11" s="80"/>
      <c r="MYE11" s="80"/>
      <c r="MYF11" s="80"/>
      <c r="MYG11" s="80"/>
      <c r="MYH11" s="80"/>
      <c r="MYI11" s="80"/>
      <c r="MYJ11" s="80"/>
      <c r="MYK11" s="80"/>
      <c r="MYL11" s="80"/>
      <c r="MYM11" s="80"/>
      <c r="MYN11" s="80"/>
      <c r="MYO11" s="80"/>
      <c r="MYP11" s="80"/>
      <c r="MYQ11" s="80"/>
      <c r="MYR11" s="80"/>
      <c r="MYS11" s="80"/>
      <c r="MYT11" s="80"/>
      <c r="MYU11" s="80"/>
      <c r="MYV11" s="80"/>
      <c r="MYW11" s="80"/>
      <c r="MYX11" s="80"/>
      <c r="MYY11" s="80"/>
      <c r="MYZ11" s="80"/>
      <c r="MZA11" s="80"/>
      <c r="MZB11" s="80"/>
      <c r="MZC11" s="80"/>
      <c r="MZD11" s="80"/>
      <c r="MZE11" s="80"/>
      <c r="MZF11" s="80"/>
      <c r="MZG11" s="80"/>
      <c r="MZH11" s="80"/>
      <c r="MZI11" s="80"/>
      <c r="MZJ11" s="80"/>
      <c r="MZK11" s="80"/>
      <c r="MZL11" s="80"/>
      <c r="MZM11" s="80"/>
      <c r="MZN11" s="80"/>
      <c r="MZO11" s="80"/>
      <c r="MZP11" s="80"/>
      <c r="MZQ11" s="80"/>
      <c r="MZR11" s="80"/>
      <c r="MZS11" s="80"/>
      <c r="MZT11" s="80"/>
      <c r="MZU11" s="80"/>
      <c r="MZV11" s="80"/>
      <c r="MZW11" s="80"/>
      <c r="MZX11" s="80"/>
      <c r="MZY11" s="80"/>
      <c r="MZZ11" s="80"/>
      <c r="NAA11" s="80"/>
      <c r="NAB11" s="80"/>
      <c r="NAC11" s="80"/>
      <c r="NAD11" s="80"/>
      <c r="NAE11" s="80"/>
      <c r="NAF11" s="80"/>
      <c r="NAG11" s="80"/>
      <c r="NAH11" s="80"/>
      <c r="NAI11" s="80"/>
      <c r="NAJ11" s="80"/>
      <c r="NAK11" s="80"/>
      <c r="NAL11" s="80"/>
      <c r="NAM11" s="80"/>
      <c r="NAN11" s="80"/>
      <c r="NAO11" s="80"/>
      <c r="NAP11" s="80"/>
      <c r="NAQ11" s="80"/>
      <c r="NAR11" s="80"/>
      <c r="NAS11" s="80"/>
      <c r="NAT11" s="80"/>
      <c r="NAU11" s="80"/>
      <c r="NAV11" s="80"/>
      <c r="NAW11" s="80"/>
      <c r="NAX11" s="80"/>
      <c r="NAY11" s="80"/>
      <c r="NAZ11" s="80"/>
      <c r="NBA11" s="80"/>
      <c r="NBB11" s="80"/>
      <c r="NBC11" s="80"/>
      <c r="NBD11" s="80"/>
      <c r="NBE11" s="80"/>
      <c r="NBF11" s="80"/>
      <c r="NBG11" s="80"/>
      <c r="NBH11" s="80"/>
      <c r="NBI11" s="80"/>
      <c r="NBJ11" s="80"/>
      <c r="NBK11" s="80"/>
      <c r="NBL11" s="80"/>
      <c r="NBM11" s="80"/>
      <c r="NBN11" s="80"/>
      <c r="NBO11" s="80"/>
      <c r="NBP11" s="80"/>
      <c r="NBQ11" s="80"/>
      <c r="NBR11" s="80"/>
      <c r="NBS11" s="80"/>
      <c r="NBT11" s="80"/>
      <c r="NBU11" s="80"/>
      <c r="NBV11" s="80"/>
      <c r="NBW11" s="80"/>
      <c r="NBX11" s="80"/>
      <c r="NBY11" s="80"/>
      <c r="NBZ11" s="80"/>
      <c r="NCA11" s="80"/>
      <c r="NCB11" s="80"/>
      <c r="NCC11" s="80"/>
      <c r="NCD11" s="80"/>
      <c r="NCE11" s="80"/>
      <c r="NCF11" s="80"/>
      <c r="NCG11" s="80"/>
      <c r="NCH11" s="80"/>
      <c r="NCI11" s="80"/>
      <c r="NCJ11" s="80"/>
      <c r="NCK11" s="80"/>
      <c r="NCL11" s="80"/>
      <c r="NCM11" s="80"/>
      <c r="NCN11" s="80"/>
      <c r="NCO11" s="80"/>
      <c r="NCP11" s="80"/>
      <c r="NCQ11" s="80"/>
      <c r="NCR11" s="80"/>
      <c r="NCS11" s="80"/>
      <c r="NCT11" s="80"/>
      <c r="NCU11" s="80"/>
      <c r="NCV11" s="80"/>
      <c r="NCW11" s="80"/>
      <c r="NCX11" s="80"/>
      <c r="NCY11" s="80"/>
      <c r="NCZ11" s="80"/>
      <c r="NDA11" s="80"/>
      <c r="NDB11" s="80"/>
      <c r="NDC11" s="80"/>
      <c r="NDD11" s="80"/>
      <c r="NDE11" s="80"/>
      <c r="NDF11" s="80"/>
      <c r="NDG11" s="80"/>
      <c r="NDH11" s="80"/>
      <c r="NDI11" s="80"/>
      <c r="NDJ11" s="80"/>
      <c r="NDK11" s="80"/>
      <c r="NDL11" s="80"/>
      <c r="NDM11" s="80"/>
      <c r="NDN11" s="80"/>
      <c r="NDO11" s="80"/>
      <c r="NDP11" s="80"/>
      <c r="NDQ11" s="80"/>
      <c r="NDR11" s="80"/>
      <c r="NDS11" s="80"/>
      <c r="NDT11" s="80"/>
      <c r="NDU11" s="80"/>
      <c r="NDV11" s="80"/>
      <c r="NDW11" s="80"/>
      <c r="NDX11" s="80"/>
      <c r="NDY11" s="80"/>
      <c r="NDZ11" s="80"/>
      <c r="NEA11" s="80"/>
      <c r="NEB11" s="80"/>
      <c r="NEC11" s="80"/>
      <c r="NED11" s="80"/>
      <c r="NEE11" s="80"/>
      <c r="NEF11" s="80"/>
      <c r="NEG11" s="80"/>
      <c r="NEH11" s="80"/>
      <c r="NEI11" s="80"/>
      <c r="NEJ11" s="80"/>
      <c r="NEK11" s="80"/>
      <c r="NEL11" s="80"/>
      <c r="NEM11" s="80"/>
      <c r="NEN11" s="80"/>
      <c r="NEO11" s="80"/>
      <c r="NEP11" s="80"/>
      <c r="NEQ11" s="80"/>
      <c r="NER11" s="80"/>
      <c r="NES11" s="80"/>
      <c r="NET11" s="80"/>
      <c r="NEU11" s="80"/>
      <c r="NEV11" s="80"/>
      <c r="NEW11" s="80"/>
      <c r="NEX11" s="80"/>
      <c r="NEY11" s="80"/>
      <c r="NEZ11" s="80"/>
      <c r="NFA11" s="80"/>
      <c r="NFB11" s="80"/>
      <c r="NFC11" s="80"/>
      <c r="NFD11" s="80"/>
      <c r="NFE11" s="80"/>
      <c r="NFF11" s="80"/>
      <c r="NFG11" s="80"/>
      <c r="NFH11" s="80"/>
      <c r="NFI11" s="80"/>
      <c r="NFJ11" s="80"/>
      <c r="NFK11" s="80"/>
      <c r="NFL11" s="80"/>
      <c r="NFM11" s="80"/>
      <c r="NFN11" s="80"/>
      <c r="NFO11" s="80"/>
      <c r="NFP11" s="80"/>
      <c r="NFQ11" s="80"/>
      <c r="NFR11" s="80"/>
      <c r="NFS11" s="80"/>
      <c r="NFT11" s="80"/>
      <c r="NFU11" s="80"/>
      <c r="NFV11" s="80"/>
      <c r="NFW11" s="80"/>
      <c r="NFX11" s="80"/>
      <c r="NFY11" s="80"/>
      <c r="NFZ11" s="80"/>
      <c r="NGA11" s="80"/>
      <c r="NGB11" s="80"/>
      <c r="NGC11" s="80"/>
      <c r="NGD11" s="80"/>
      <c r="NGE11" s="80"/>
      <c r="NGF11" s="80"/>
      <c r="NGG11" s="80"/>
      <c r="NGH11" s="80"/>
      <c r="NGI11" s="80"/>
      <c r="NGJ11" s="80"/>
      <c r="NGK11" s="80"/>
      <c r="NGL11" s="80"/>
      <c r="NGM11" s="80"/>
      <c r="NGN11" s="80"/>
      <c r="NGO11" s="80"/>
      <c r="NGP11" s="80"/>
      <c r="NGQ11" s="80"/>
      <c r="NGR11" s="80"/>
      <c r="NGS11" s="80"/>
      <c r="NGT11" s="80"/>
      <c r="NGU11" s="80"/>
      <c r="NGV11" s="80"/>
      <c r="NGW11" s="80"/>
      <c r="NGX11" s="80"/>
      <c r="NGY11" s="80"/>
      <c r="NGZ11" s="80"/>
      <c r="NHA11" s="80"/>
      <c r="NHB11" s="80"/>
      <c r="NHC11" s="80"/>
      <c r="NHD11" s="80"/>
      <c r="NHE11" s="80"/>
      <c r="NHF11" s="80"/>
      <c r="NHG11" s="80"/>
      <c r="NHH11" s="80"/>
      <c r="NHI11" s="80"/>
      <c r="NHJ11" s="80"/>
      <c r="NHK11" s="80"/>
      <c r="NHL11" s="80"/>
      <c r="NHM11" s="80"/>
      <c r="NHN11" s="80"/>
      <c r="NHO11" s="80"/>
      <c r="NHP11" s="80"/>
      <c r="NHQ11" s="80"/>
      <c r="NHR11" s="80"/>
      <c r="NHS11" s="80"/>
      <c r="NHT11" s="80"/>
      <c r="NHU11" s="80"/>
      <c r="NHV11" s="80"/>
      <c r="NHW11" s="80"/>
      <c r="NHX11" s="80"/>
      <c r="NHY11" s="80"/>
      <c r="NHZ11" s="80"/>
      <c r="NIA11" s="80"/>
      <c r="NIB11" s="80"/>
      <c r="NIC11" s="80"/>
      <c r="NID11" s="80"/>
      <c r="NIE11" s="80"/>
      <c r="NIF11" s="80"/>
      <c r="NIG11" s="80"/>
      <c r="NIH11" s="80"/>
      <c r="NII11" s="80"/>
      <c r="NIJ11" s="80"/>
      <c r="NIK11" s="80"/>
      <c r="NIL11" s="80"/>
      <c r="NIM11" s="80"/>
      <c r="NIN11" s="80"/>
      <c r="NIO11" s="80"/>
      <c r="NIP11" s="80"/>
      <c r="NIQ11" s="80"/>
      <c r="NIR11" s="80"/>
      <c r="NIS11" s="80"/>
      <c r="NIT11" s="80"/>
      <c r="NIU11" s="80"/>
      <c r="NIV11" s="80"/>
      <c r="NIW11" s="80"/>
      <c r="NIX11" s="80"/>
      <c r="NIY11" s="80"/>
      <c r="NIZ11" s="80"/>
      <c r="NJA11" s="80"/>
      <c r="NJB11" s="80"/>
      <c r="NJC11" s="80"/>
      <c r="NJD11" s="80"/>
      <c r="NJE11" s="80"/>
      <c r="NJF11" s="80"/>
      <c r="NJG11" s="80"/>
      <c r="NJH11" s="80"/>
      <c r="NJI11" s="80"/>
      <c r="NJJ11" s="80"/>
      <c r="NJK11" s="80"/>
      <c r="NJL11" s="80"/>
      <c r="NJM11" s="80"/>
      <c r="NJN11" s="80"/>
      <c r="NJO11" s="80"/>
      <c r="NJP11" s="80"/>
      <c r="NJQ11" s="80"/>
      <c r="NJR11" s="80"/>
      <c r="NJS11" s="80"/>
      <c r="NJT11" s="80"/>
      <c r="NJU11" s="80"/>
      <c r="NJV11" s="80"/>
      <c r="NJW11" s="80"/>
      <c r="NJX11" s="80"/>
      <c r="NJY11" s="80"/>
      <c r="NJZ11" s="80"/>
      <c r="NKA11" s="80"/>
      <c r="NKB11" s="80"/>
      <c r="NKC11" s="80"/>
      <c r="NKD11" s="80"/>
      <c r="NKE11" s="80"/>
      <c r="NKF11" s="80"/>
      <c r="NKG11" s="80"/>
      <c r="NKH11" s="80"/>
      <c r="NKI11" s="80"/>
      <c r="NKJ11" s="80"/>
      <c r="NKK11" s="80"/>
      <c r="NKL11" s="80"/>
      <c r="NKM11" s="80"/>
      <c r="NKN11" s="80"/>
      <c r="NKO11" s="80"/>
      <c r="NKP11" s="80"/>
      <c r="NKQ11" s="80"/>
      <c r="NKR11" s="80"/>
      <c r="NKS11" s="80"/>
      <c r="NKT11" s="80"/>
      <c r="NKU11" s="80"/>
      <c r="NKV11" s="80"/>
      <c r="NKW11" s="80"/>
      <c r="NKX11" s="80"/>
      <c r="NKY11" s="80"/>
      <c r="NKZ11" s="80"/>
      <c r="NLA11" s="80"/>
      <c r="NLB11" s="80"/>
      <c r="NLC11" s="80"/>
      <c r="NLD11" s="80"/>
      <c r="NLE11" s="80"/>
      <c r="NLF11" s="80"/>
      <c r="NLG11" s="80"/>
      <c r="NLH11" s="80"/>
      <c r="NLI11" s="80"/>
      <c r="NLJ11" s="80"/>
      <c r="NLK11" s="80"/>
      <c r="NLL11" s="80"/>
      <c r="NLM11" s="80"/>
      <c r="NLN11" s="80"/>
      <c r="NLO11" s="80"/>
      <c r="NLP11" s="80"/>
      <c r="NLQ11" s="80"/>
      <c r="NLR11" s="80"/>
      <c r="NLS11" s="80"/>
      <c r="NLT11" s="80"/>
      <c r="NLU11" s="80"/>
      <c r="NLV11" s="80"/>
      <c r="NLW11" s="80"/>
      <c r="NLX11" s="80"/>
      <c r="NLY11" s="80"/>
      <c r="NLZ11" s="80"/>
      <c r="NMA11" s="80"/>
      <c r="NMB11" s="80"/>
      <c r="NMC11" s="80"/>
      <c r="NMD11" s="80"/>
      <c r="NME11" s="80"/>
      <c r="NMF11" s="80"/>
      <c r="NMG11" s="80"/>
      <c r="NMH11" s="80"/>
      <c r="NMI11" s="80"/>
      <c r="NMJ11" s="80"/>
      <c r="NMK11" s="80"/>
      <c r="NML11" s="80"/>
      <c r="NMM11" s="80"/>
      <c r="NMN11" s="80"/>
      <c r="NMO11" s="80"/>
      <c r="NMP11" s="80"/>
      <c r="NMQ11" s="80"/>
      <c r="NMR11" s="80"/>
      <c r="NMS11" s="80"/>
      <c r="NMT11" s="80"/>
      <c r="NMU11" s="80"/>
      <c r="NMV11" s="80"/>
      <c r="NMW11" s="80"/>
      <c r="NMX11" s="80"/>
      <c r="NMY11" s="80"/>
      <c r="NMZ11" s="80"/>
      <c r="NNA11" s="80"/>
      <c r="NNB11" s="80"/>
      <c r="NNC11" s="80"/>
      <c r="NND11" s="80"/>
      <c r="NNE11" s="80"/>
      <c r="NNF11" s="80"/>
      <c r="NNG11" s="80"/>
      <c r="NNH11" s="80"/>
      <c r="NNI11" s="80"/>
      <c r="NNJ11" s="80"/>
      <c r="NNK11" s="80"/>
      <c r="NNL11" s="80"/>
      <c r="NNM11" s="80"/>
      <c r="NNN11" s="80"/>
      <c r="NNO11" s="80"/>
      <c r="NNP11" s="80"/>
      <c r="NNQ11" s="80"/>
      <c r="NNR11" s="80"/>
      <c r="NNS11" s="80"/>
      <c r="NNT11" s="80"/>
      <c r="NNU11" s="80"/>
      <c r="NNV11" s="80"/>
      <c r="NNW11" s="80"/>
      <c r="NNX11" s="80"/>
      <c r="NNY11" s="80"/>
      <c r="NNZ11" s="80"/>
      <c r="NOA11" s="80"/>
      <c r="NOB11" s="80"/>
      <c r="NOC11" s="80"/>
      <c r="NOD11" s="80"/>
      <c r="NOE11" s="80"/>
      <c r="NOF11" s="80"/>
      <c r="NOG11" s="80"/>
      <c r="NOH11" s="80"/>
      <c r="NOI11" s="80"/>
      <c r="NOJ11" s="80"/>
      <c r="NOK11" s="80"/>
      <c r="NOL11" s="80"/>
      <c r="NOM11" s="80"/>
      <c r="NON11" s="80"/>
      <c r="NOO11" s="80"/>
      <c r="NOP11" s="80"/>
      <c r="NOQ11" s="80"/>
      <c r="NOR11" s="80"/>
      <c r="NOS11" s="80"/>
      <c r="NOT11" s="80"/>
      <c r="NOU11" s="80"/>
      <c r="NOV11" s="80"/>
      <c r="NOW11" s="80"/>
      <c r="NOX11" s="80"/>
      <c r="NOY11" s="80"/>
      <c r="NOZ11" s="80"/>
      <c r="NPA11" s="80"/>
      <c r="NPB11" s="80"/>
      <c r="NPC11" s="80"/>
      <c r="NPD11" s="80"/>
      <c r="NPE11" s="80"/>
      <c r="NPF11" s="80"/>
      <c r="NPG11" s="80"/>
      <c r="NPH11" s="80"/>
      <c r="NPI11" s="80"/>
      <c r="NPJ11" s="80"/>
      <c r="NPK11" s="80"/>
      <c r="NPL11" s="80"/>
      <c r="NPM11" s="80"/>
      <c r="NPN11" s="80"/>
      <c r="NPO11" s="80"/>
      <c r="NPP11" s="80"/>
      <c r="NPQ11" s="80"/>
      <c r="NPR11" s="80"/>
      <c r="NPS11" s="80"/>
      <c r="NPT11" s="80"/>
      <c r="NPU11" s="80"/>
      <c r="NPV11" s="80"/>
      <c r="NPW11" s="80"/>
      <c r="NPX11" s="80"/>
      <c r="NPY11" s="80"/>
      <c r="NPZ11" s="80"/>
      <c r="NQA11" s="80"/>
      <c r="NQB11" s="80"/>
      <c r="NQC11" s="80"/>
      <c r="NQD11" s="80"/>
      <c r="NQE11" s="80"/>
      <c r="NQF11" s="80"/>
      <c r="NQG11" s="80"/>
      <c r="NQH11" s="80"/>
      <c r="NQI11" s="80"/>
      <c r="NQJ11" s="80"/>
      <c r="NQK11" s="80"/>
      <c r="NQL11" s="80"/>
      <c r="NQM11" s="80"/>
      <c r="NQN11" s="80"/>
      <c r="NQO11" s="80"/>
      <c r="NQP11" s="80"/>
      <c r="NQQ11" s="80"/>
      <c r="NQR11" s="80"/>
      <c r="NQS11" s="80"/>
      <c r="NQT11" s="80"/>
      <c r="NQU11" s="80"/>
      <c r="NQV11" s="80"/>
      <c r="NQW11" s="80"/>
      <c r="NQX11" s="80"/>
      <c r="NQY11" s="80"/>
      <c r="NQZ11" s="80"/>
      <c r="NRA11" s="80"/>
      <c r="NRB11" s="80"/>
      <c r="NRC11" s="80"/>
      <c r="NRD11" s="80"/>
      <c r="NRE11" s="80"/>
      <c r="NRF11" s="80"/>
      <c r="NRG11" s="80"/>
      <c r="NRH11" s="80"/>
      <c r="NRI11" s="80"/>
      <c r="NRJ11" s="80"/>
      <c r="NRK11" s="80"/>
      <c r="NRL11" s="80"/>
      <c r="NRM11" s="80"/>
      <c r="NRN11" s="80"/>
      <c r="NRO11" s="80"/>
      <c r="NRP11" s="80"/>
      <c r="NRQ11" s="80"/>
      <c r="NRR11" s="80"/>
      <c r="NRS11" s="80"/>
      <c r="NRT11" s="80"/>
      <c r="NRU11" s="80"/>
      <c r="NRV11" s="80"/>
      <c r="NRW11" s="80"/>
      <c r="NRX11" s="80"/>
      <c r="NRY11" s="80"/>
      <c r="NRZ11" s="80"/>
      <c r="NSA11" s="80"/>
      <c r="NSB11" s="80"/>
      <c r="NSC11" s="80"/>
      <c r="NSD11" s="80"/>
      <c r="NSE11" s="80"/>
      <c r="NSF11" s="80"/>
      <c r="NSG11" s="80"/>
      <c r="NSH11" s="80"/>
      <c r="NSI11" s="80"/>
      <c r="NSJ11" s="80"/>
      <c r="NSK11" s="80"/>
      <c r="NSL11" s="80"/>
      <c r="NSM11" s="80"/>
      <c r="NSN11" s="80"/>
      <c r="NSO11" s="80"/>
      <c r="NSP11" s="80"/>
      <c r="NSQ11" s="80"/>
      <c r="NSR11" s="80"/>
      <c r="NSS11" s="80"/>
      <c r="NST11" s="80"/>
      <c r="NSU11" s="80"/>
      <c r="NSV11" s="80"/>
      <c r="NSW11" s="80"/>
      <c r="NSX11" s="80"/>
      <c r="NSY11" s="80"/>
      <c r="NSZ11" s="80"/>
      <c r="NTA11" s="80"/>
      <c r="NTB11" s="80"/>
      <c r="NTC11" s="80"/>
      <c r="NTD11" s="80"/>
      <c r="NTE11" s="80"/>
      <c r="NTF11" s="80"/>
      <c r="NTG11" s="80"/>
      <c r="NTH11" s="80"/>
      <c r="NTI11" s="80"/>
      <c r="NTJ11" s="80"/>
      <c r="NTK11" s="80"/>
      <c r="NTL11" s="80"/>
      <c r="NTM11" s="80"/>
      <c r="NTN11" s="80"/>
      <c r="NTO11" s="80"/>
      <c r="NTP11" s="80"/>
      <c r="NTQ11" s="80"/>
      <c r="NTR11" s="80"/>
      <c r="NTS11" s="80"/>
      <c r="NTT11" s="80"/>
      <c r="NTU11" s="80"/>
      <c r="NTV11" s="80"/>
      <c r="NTW11" s="80"/>
      <c r="NTX11" s="80"/>
      <c r="NTY11" s="80"/>
      <c r="NTZ11" s="80"/>
      <c r="NUA11" s="80"/>
      <c r="NUB11" s="80"/>
      <c r="NUC11" s="80"/>
      <c r="NUD11" s="80"/>
      <c r="NUE11" s="80"/>
      <c r="NUF11" s="80"/>
      <c r="NUG11" s="80"/>
      <c r="NUH11" s="80"/>
      <c r="NUI11" s="80"/>
      <c r="NUJ11" s="80"/>
      <c r="NUK11" s="80"/>
      <c r="NUL11" s="80"/>
      <c r="NUM11" s="80"/>
      <c r="NUN11" s="80"/>
      <c r="NUO11" s="80"/>
      <c r="NUP11" s="80"/>
      <c r="NUQ11" s="80"/>
      <c r="NUR11" s="80"/>
      <c r="NUS11" s="80"/>
      <c r="NUT11" s="80"/>
      <c r="NUU11" s="80"/>
      <c r="NUV11" s="80"/>
      <c r="NUW11" s="80"/>
      <c r="NUX11" s="80"/>
      <c r="NUY11" s="80"/>
      <c r="NUZ11" s="80"/>
      <c r="NVA11" s="80"/>
      <c r="NVB11" s="80"/>
      <c r="NVC11" s="80"/>
      <c r="NVD11" s="80"/>
      <c r="NVE11" s="80"/>
      <c r="NVF11" s="80"/>
      <c r="NVG11" s="80"/>
      <c r="NVH11" s="80"/>
      <c r="NVI11" s="80"/>
      <c r="NVJ11" s="80"/>
      <c r="NVK11" s="80"/>
      <c r="NVL11" s="80"/>
      <c r="NVM11" s="80"/>
      <c r="NVN11" s="80"/>
      <c r="NVO11" s="80"/>
      <c r="NVP11" s="80"/>
      <c r="NVQ11" s="80"/>
      <c r="NVR11" s="80"/>
      <c r="NVS11" s="80"/>
      <c r="NVT11" s="80"/>
      <c r="NVU11" s="80"/>
      <c r="NVV11" s="80"/>
      <c r="NVW11" s="80"/>
      <c r="NVX11" s="80"/>
      <c r="NVY11" s="80"/>
      <c r="NVZ11" s="80"/>
      <c r="NWA11" s="80"/>
      <c r="NWB11" s="80"/>
      <c r="NWC11" s="80"/>
      <c r="NWD11" s="80"/>
      <c r="NWE11" s="80"/>
      <c r="NWF11" s="80"/>
      <c r="NWG11" s="80"/>
      <c r="NWH11" s="80"/>
      <c r="NWI11" s="80"/>
      <c r="NWJ11" s="80"/>
      <c r="NWK11" s="80"/>
      <c r="NWL11" s="80"/>
      <c r="NWM11" s="80"/>
      <c r="NWN11" s="80"/>
      <c r="NWO11" s="80"/>
      <c r="NWP11" s="80"/>
      <c r="NWQ11" s="80"/>
      <c r="NWR11" s="80"/>
      <c r="NWS11" s="80"/>
      <c r="NWT11" s="80"/>
      <c r="NWU11" s="80"/>
      <c r="NWV11" s="80"/>
      <c r="NWW11" s="80"/>
      <c r="NWX11" s="80"/>
      <c r="NWY11" s="80"/>
      <c r="NWZ11" s="80"/>
      <c r="NXA11" s="80"/>
      <c r="NXB11" s="80"/>
      <c r="NXC11" s="80"/>
      <c r="NXD11" s="80"/>
      <c r="NXE11" s="80"/>
      <c r="NXF11" s="80"/>
      <c r="NXG11" s="80"/>
      <c r="NXH11" s="80"/>
      <c r="NXI11" s="80"/>
      <c r="NXJ11" s="80"/>
      <c r="NXK11" s="80"/>
      <c r="NXL11" s="80"/>
      <c r="NXM11" s="80"/>
      <c r="NXN11" s="80"/>
      <c r="NXO11" s="80"/>
      <c r="NXP11" s="80"/>
      <c r="NXQ11" s="80"/>
      <c r="NXR11" s="80"/>
      <c r="NXS11" s="80"/>
      <c r="NXT11" s="80"/>
      <c r="NXU11" s="80"/>
      <c r="NXV11" s="80"/>
      <c r="NXW11" s="80"/>
      <c r="NXX11" s="80"/>
      <c r="NXY11" s="80"/>
      <c r="NXZ11" s="80"/>
      <c r="NYA11" s="80"/>
      <c r="NYB11" s="80"/>
      <c r="NYC11" s="80"/>
      <c r="NYD11" s="80"/>
      <c r="NYE11" s="80"/>
      <c r="NYF11" s="80"/>
      <c r="NYG11" s="80"/>
      <c r="NYH11" s="80"/>
      <c r="NYI11" s="80"/>
      <c r="NYJ11" s="80"/>
      <c r="NYK11" s="80"/>
      <c r="NYL11" s="80"/>
      <c r="NYM11" s="80"/>
      <c r="NYN11" s="80"/>
      <c r="NYO11" s="80"/>
      <c r="NYP11" s="80"/>
      <c r="NYQ11" s="80"/>
      <c r="NYR11" s="80"/>
      <c r="NYS11" s="80"/>
      <c r="NYT11" s="80"/>
      <c r="NYU11" s="80"/>
      <c r="NYV11" s="80"/>
      <c r="NYW11" s="80"/>
      <c r="NYX11" s="80"/>
      <c r="NYY11" s="80"/>
      <c r="NYZ11" s="80"/>
      <c r="NZA11" s="80"/>
      <c r="NZB11" s="80"/>
      <c r="NZC11" s="80"/>
      <c r="NZD11" s="80"/>
      <c r="NZE11" s="80"/>
      <c r="NZF11" s="80"/>
      <c r="NZG11" s="80"/>
      <c r="NZH11" s="80"/>
      <c r="NZI11" s="80"/>
      <c r="NZJ11" s="80"/>
      <c r="NZK11" s="80"/>
      <c r="NZL11" s="80"/>
      <c r="NZM11" s="80"/>
      <c r="NZN11" s="80"/>
      <c r="NZO11" s="80"/>
      <c r="NZP11" s="80"/>
      <c r="NZQ11" s="80"/>
      <c r="NZR11" s="80"/>
      <c r="NZS11" s="80"/>
      <c r="NZT11" s="80"/>
      <c r="NZU11" s="80"/>
      <c r="NZV11" s="80"/>
      <c r="NZW11" s="80"/>
      <c r="NZX11" s="80"/>
      <c r="NZY11" s="80"/>
      <c r="NZZ11" s="80"/>
      <c r="OAA11" s="80"/>
      <c r="OAB11" s="80"/>
      <c r="OAC11" s="80"/>
      <c r="OAD11" s="80"/>
      <c r="OAE11" s="80"/>
      <c r="OAF11" s="80"/>
      <c r="OAG11" s="80"/>
      <c r="OAH11" s="80"/>
      <c r="OAI11" s="80"/>
      <c r="OAJ11" s="80"/>
      <c r="OAK11" s="80"/>
      <c r="OAL11" s="80"/>
      <c r="OAM11" s="80"/>
      <c r="OAN11" s="80"/>
      <c r="OAO11" s="80"/>
      <c r="OAP11" s="80"/>
      <c r="OAQ11" s="80"/>
      <c r="OAR11" s="80"/>
      <c r="OAS11" s="80"/>
      <c r="OAT11" s="80"/>
      <c r="OAU11" s="80"/>
      <c r="OAV11" s="80"/>
      <c r="OAW11" s="80"/>
      <c r="OAX11" s="80"/>
      <c r="OAY11" s="80"/>
      <c r="OAZ11" s="80"/>
      <c r="OBA11" s="80"/>
      <c r="OBB11" s="80"/>
      <c r="OBC11" s="80"/>
      <c r="OBD11" s="80"/>
      <c r="OBE11" s="80"/>
      <c r="OBF11" s="80"/>
      <c r="OBG11" s="80"/>
      <c r="OBH11" s="80"/>
      <c r="OBI11" s="80"/>
      <c r="OBJ11" s="80"/>
      <c r="OBK11" s="80"/>
      <c r="OBL11" s="80"/>
      <c r="OBM11" s="80"/>
      <c r="OBN11" s="80"/>
      <c r="OBO11" s="80"/>
      <c r="OBP11" s="80"/>
      <c r="OBQ11" s="80"/>
      <c r="OBR11" s="80"/>
      <c r="OBS11" s="80"/>
      <c r="OBT11" s="80"/>
      <c r="OBU11" s="80"/>
      <c r="OBV11" s="80"/>
      <c r="OBW11" s="80"/>
      <c r="OBX11" s="80"/>
      <c r="OBY11" s="80"/>
      <c r="OBZ11" s="80"/>
      <c r="OCA11" s="80"/>
      <c r="OCB11" s="80"/>
      <c r="OCC11" s="80"/>
      <c r="OCD11" s="80"/>
      <c r="OCE11" s="80"/>
      <c r="OCF11" s="80"/>
      <c r="OCG11" s="80"/>
      <c r="OCH11" s="80"/>
      <c r="OCI11" s="80"/>
      <c r="OCJ11" s="80"/>
      <c r="OCK11" s="80"/>
      <c r="OCL11" s="80"/>
      <c r="OCM11" s="80"/>
      <c r="OCN11" s="80"/>
      <c r="OCO11" s="80"/>
      <c r="OCP11" s="80"/>
      <c r="OCQ11" s="80"/>
      <c r="OCR11" s="80"/>
      <c r="OCS11" s="80"/>
      <c r="OCT11" s="80"/>
      <c r="OCU11" s="80"/>
      <c r="OCV11" s="80"/>
      <c r="OCW11" s="80"/>
      <c r="OCX11" s="80"/>
      <c r="OCY11" s="80"/>
      <c r="OCZ11" s="80"/>
      <c r="ODA11" s="80"/>
      <c r="ODB11" s="80"/>
      <c r="ODC11" s="80"/>
      <c r="ODD11" s="80"/>
      <c r="ODE11" s="80"/>
      <c r="ODF11" s="80"/>
      <c r="ODG11" s="80"/>
      <c r="ODH11" s="80"/>
      <c r="ODI11" s="80"/>
      <c r="ODJ11" s="80"/>
      <c r="ODK11" s="80"/>
      <c r="ODL11" s="80"/>
      <c r="ODM11" s="80"/>
      <c r="ODN11" s="80"/>
      <c r="ODO11" s="80"/>
      <c r="ODP11" s="80"/>
      <c r="ODQ11" s="80"/>
      <c r="ODR11" s="80"/>
      <c r="ODS11" s="80"/>
      <c r="ODT11" s="80"/>
      <c r="ODU11" s="80"/>
      <c r="ODV11" s="80"/>
      <c r="ODW11" s="80"/>
      <c r="ODX11" s="80"/>
      <c r="ODY11" s="80"/>
      <c r="ODZ11" s="80"/>
      <c r="OEA11" s="80"/>
      <c r="OEB11" s="80"/>
      <c r="OEC11" s="80"/>
      <c r="OED11" s="80"/>
      <c r="OEE11" s="80"/>
      <c r="OEF11" s="80"/>
      <c r="OEG11" s="80"/>
      <c r="OEH11" s="80"/>
      <c r="OEI11" s="80"/>
      <c r="OEJ11" s="80"/>
      <c r="OEK11" s="80"/>
      <c r="OEL11" s="80"/>
      <c r="OEM11" s="80"/>
      <c r="OEN11" s="80"/>
      <c r="OEO11" s="80"/>
      <c r="OEP11" s="80"/>
      <c r="OEQ11" s="80"/>
      <c r="OER11" s="80"/>
      <c r="OES11" s="80"/>
      <c r="OET11" s="80"/>
      <c r="OEU11" s="80"/>
      <c r="OEV11" s="80"/>
      <c r="OEW11" s="80"/>
      <c r="OEX11" s="80"/>
      <c r="OEY11" s="80"/>
      <c r="OEZ11" s="80"/>
      <c r="OFA11" s="80"/>
      <c r="OFB11" s="80"/>
      <c r="OFC11" s="80"/>
      <c r="OFD11" s="80"/>
      <c r="OFE11" s="80"/>
      <c r="OFF11" s="80"/>
      <c r="OFG11" s="80"/>
      <c r="OFH11" s="80"/>
      <c r="OFI11" s="80"/>
      <c r="OFJ11" s="80"/>
      <c r="OFK11" s="80"/>
      <c r="OFL11" s="80"/>
      <c r="OFM11" s="80"/>
      <c r="OFN11" s="80"/>
      <c r="OFO11" s="80"/>
      <c r="OFP11" s="80"/>
      <c r="OFQ11" s="80"/>
      <c r="OFR11" s="80"/>
      <c r="OFS11" s="80"/>
      <c r="OFT11" s="80"/>
      <c r="OFU11" s="80"/>
      <c r="OFV11" s="80"/>
      <c r="OFW11" s="80"/>
      <c r="OFX11" s="80"/>
      <c r="OFY11" s="80"/>
      <c r="OFZ11" s="80"/>
      <c r="OGA11" s="80"/>
      <c r="OGB11" s="80"/>
      <c r="OGC11" s="80"/>
      <c r="OGD11" s="80"/>
      <c r="OGE11" s="80"/>
      <c r="OGF11" s="80"/>
      <c r="OGG11" s="80"/>
      <c r="OGH11" s="80"/>
      <c r="OGI11" s="80"/>
      <c r="OGJ11" s="80"/>
      <c r="OGK11" s="80"/>
      <c r="OGL11" s="80"/>
      <c r="OGM11" s="80"/>
      <c r="OGN11" s="80"/>
      <c r="OGO11" s="80"/>
      <c r="OGP11" s="80"/>
      <c r="OGQ11" s="80"/>
      <c r="OGR11" s="80"/>
      <c r="OGS11" s="80"/>
      <c r="OGT11" s="80"/>
      <c r="OGU11" s="80"/>
      <c r="OGV11" s="80"/>
      <c r="OGW11" s="80"/>
      <c r="OGX11" s="80"/>
      <c r="OGY11" s="80"/>
      <c r="OGZ11" s="80"/>
      <c r="OHA11" s="80"/>
      <c r="OHB11" s="80"/>
      <c r="OHC11" s="80"/>
      <c r="OHD11" s="80"/>
      <c r="OHE11" s="80"/>
      <c r="OHF11" s="80"/>
      <c r="OHG11" s="80"/>
      <c r="OHH11" s="80"/>
      <c r="OHI11" s="80"/>
      <c r="OHJ11" s="80"/>
      <c r="OHK11" s="80"/>
      <c r="OHL11" s="80"/>
      <c r="OHM11" s="80"/>
      <c r="OHN11" s="80"/>
      <c r="OHO11" s="80"/>
      <c r="OHP11" s="80"/>
      <c r="OHQ11" s="80"/>
      <c r="OHR11" s="80"/>
      <c r="OHS11" s="80"/>
      <c r="OHT11" s="80"/>
      <c r="OHU11" s="80"/>
      <c r="OHV11" s="80"/>
      <c r="OHW11" s="80"/>
      <c r="OHX11" s="80"/>
      <c r="OHY11" s="80"/>
      <c r="OHZ11" s="80"/>
      <c r="OIA11" s="80"/>
      <c r="OIB11" s="80"/>
      <c r="OIC11" s="80"/>
      <c r="OID11" s="80"/>
      <c r="OIE11" s="80"/>
      <c r="OIF11" s="80"/>
      <c r="OIG11" s="80"/>
      <c r="OIH11" s="80"/>
      <c r="OII11" s="80"/>
      <c r="OIJ11" s="80"/>
      <c r="OIK11" s="80"/>
      <c r="OIL11" s="80"/>
      <c r="OIM11" s="80"/>
      <c r="OIN11" s="80"/>
      <c r="OIO11" s="80"/>
      <c r="OIP11" s="80"/>
      <c r="OIQ11" s="80"/>
      <c r="OIR11" s="80"/>
      <c r="OIS11" s="80"/>
      <c r="OIT11" s="80"/>
      <c r="OIU11" s="80"/>
      <c r="OIV11" s="80"/>
      <c r="OIW11" s="80"/>
      <c r="OIX11" s="80"/>
      <c r="OIY11" s="80"/>
      <c r="OIZ11" s="80"/>
      <c r="OJA11" s="80"/>
      <c r="OJB11" s="80"/>
      <c r="OJC11" s="80"/>
      <c r="OJD11" s="80"/>
      <c r="OJE11" s="80"/>
      <c r="OJF11" s="80"/>
      <c r="OJG11" s="80"/>
      <c r="OJH11" s="80"/>
      <c r="OJI11" s="80"/>
      <c r="OJJ11" s="80"/>
      <c r="OJK11" s="80"/>
      <c r="OJL11" s="80"/>
      <c r="OJM11" s="80"/>
      <c r="OJN11" s="80"/>
      <c r="OJO11" s="80"/>
      <c r="OJP11" s="80"/>
      <c r="OJQ11" s="80"/>
      <c r="OJR11" s="80"/>
      <c r="OJS11" s="80"/>
      <c r="OJT11" s="80"/>
      <c r="OJU11" s="80"/>
      <c r="OJV11" s="80"/>
      <c r="OJW11" s="80"/>
      <c r="OJX11" s="80"/>
      <c r="OJY11" s="80"/>
      <c r="OJZ11" s="80"/>
      <c r="OKA11" s="80"/>
      <c r="OKB11" s="80"/>
      <c r="OKC11" s="80"/>
      <c r="OKD11" s="80"/>
      <c r="OKE11" s="80"/>
      <c r="OKF11" s="80"/>
      <c r="OKG11" s="80"/>
      <c r="OKH11" s="80"/>
      <c r="OKI11" s="80"/>
      <c r="OKJ11" s="80"/>
      <c r="OKK11" s="80"/>
      <c r="OKL11" s="80"/>
      <c r="OKM11" s="80"/>
      <c r="OKN11" s="80"/>
      <c r="OKO11" s="80"/>
      <c r="OKP11" s="80"/>
      <c r="OKQ11" s="80"/>
      <c r="OKR11" s="80"/>
      <c r="OKS11" s="80"/>
      <c r="OKT11" s="80"/>
      <c r="OKU11" s="80"/>
      <c r="OKV11" s="80"/>
      <c r="OKW11" s="80"/>
      <c r="OKX11" s="80"/>
      <c r="OKY11" s="80"/>
      <c r="OKZ11" s="80"/>
      <c r="OLA11" s="80"/>
      <c r="OLB11" s="80"/>
      <c r="OLC11" s="80"/>
      <c r="OLD11" s="80"/>
      <c r="OLE11" s="80"/>
      <c r="OLF11" s="80"/>
      <c r="OLG11" s="80"/>
      <c r="OLH11" s="80"/>
      <c r="OLI11" s="80"/>
      <c r="OLJ11" s="80"/>
      <c r="OLK11" s="80"/>
      <c r="OLL11" s="80"/>
      <c r="OLM11" s="80"/>
      <c r="OLN11" s="80"/>
      <c r="OLO11" s="80"/>
      <c r="OLP11" s="80"/>
      <c r="OLQ11" s="80"/>
      <c r="OLR11" s="80"/>
      <c r="OLS11" s="80"/>
      <c r="OLT11" s="80"/>
      <c r="OLU11" s="80"/>
      <c r="OLV11" s="80"/>
      <c r="OLW11" s="80"/>
      <c r="OLX11" s="80"/>
      <c r="OLY11" s="80"/>
      <c r="OLZ11" s="80"/>
      <c r="OMA11" s="80"/>
      <c r="OMB11" s="80"/>
      <c r="OMC11" s="80"/>
      <c r="OMD11" s="80"/>
      <c r="OME11" s="80"/>
      <c r="OMF11" s="80"/>
      <c r="OMG11" s="80"/>
      <c r="OMH11" s="80"/>
      <c r="OMI11" s="80"/>
      <c r="OMJ11" s="80"/>
      <c r="OMK11" s="80"/>
      <c r="OML11" s="80"/>
      <c r="OMM11" s="80"/>
      <c r="OMN11" s="80"/>
      <c r="OMO11" s="80"/>
      <c r="OMP11" s="80"/>
      <c r="OMQ11" s="80"/>
      <c r="OMR11" s="80"/>
      <c r="OMS11" s="80"/>
      <c r="OMT11" s="80"/>
      <c r="OMU11" s="80"/>
      <c r="OMV11" s="80"/>
      <c r="OMW11" s="80"/>
      <c r="OMX11" s="80"/>
      <c r="OMY11" s="80"/>
      <c r="OMZ11" s="80"/>
      <c r="ONA11" s="80"/>
      <c r="ONB11" s="80"/>
      <c r="ONC11" s="80"/>
      <c r="OND11" s="80"/>
      <c r="ONE11" s="80"/>
      <c r="ONF11" s="80"/>
      <c r="ONG11" s="80"/>
      <c r="ONH11" s="80"/>
      <c r="ONI11" s="80"/>
      <c r="ONJ11" s="80"/>
      <c r="ONK11" s="80"/>
      <c r="ONL11" s="80"/>
      <c r="ONM11" s="80"/>
      <c r="ONN11" s="80"/>
      <c r="ONO11" s="80"/>
      <c r="ONP11" s="80"/>
      <c r="ONQ11" s="80"/>
      <c r="ONR11" s="80"/>
      <c r="ONS11" s="80"/>
      <c r="ONT11" s="80"/>
      <c r="ONU11" s="80"/>
      <c r="ONV11" s="80"/>
      <c r="ONW11" s="80"/>
      <c r="ONX11" s="80"/>
      <c r="ONY11" s="80"/>
      <c r="ONZ11" s="80"/>
      <c r="OOA11" s="80"/>
      <c r="OOB11" s="80"/>
      <c r="OOC11" s="80"/>
      <c r="OOD11" s="80"/>
      <c r="OOE11" s="80"/>
      <c r="OOF11" s="80"/>
      <c r="OOG11" s="80"/>
      <c r="OOH11" s="80"/>
      <c r="OOI11" s="80"/>
      <c r="OOJ11" s="80"/>
      <c r="OOK11" s="80"/>
      <c r="OOL11" s="80"/>
      <c r="OOM11" s="80"/>
      <c r="OON11" s="80"/>
      <c r="OOO11" s="80"/>
      <c r="OOP11" s="80"/>
      <c r="OOQ11" s="80"/>
      <c r="OOR11" s="80"/>
      <c r="OOS11" s="80"/>
      <c r="OOT11" s="80"/>
      <c r="OOU11" s="80"/>
      <c r="OOV11" s="80"/>
      <c r="OOW11" s="80"/>
      <c r="OOX11" s="80"/>
      <c r="OOY11" s="80"/>
      <c r="OOZ11" s="80"/>
      <c r="OPA11" s="80"/>
      <c r="OPB11" s="80"/>
      <c r="OPC11" s="80"/>
      <c r="OPD11" s="80"/>
      <c r="OPE11" s="80"/>
      <c r="OPF11" s="80"/>
      <c r="OPG11" s="80"/>
      <c r="OPH11" s="80"/>
      <c r="OPI11" s="80"/>
      <c r="OPJ11" s="80"/>
      <c r="OPK11" s="80"/>
      <c r="OPL11" s="80"/>
      <c r="OPM11" s="80"/>
      <c r="OPN11" s="80"/>
      <c r="OPO11" s="80"/>
      <c r="OPP11" s="80"/>
      <c r="OPQ11" s="80"/>
      <c r="OPR11" s="80"/>
      <c r="OPS11" s="80"/>
      <c r="OPT11" s="80"/>
      <c r="OPU11" s="80"/>
      <c r="OPV11" s="80"/>
      <c r="OPW11" s="80"/>
      <c r="OPX11" s="80"/>
      <c r="OPY11" s="80"/>
      <c r="OPZ11" s="80"/>
      <c r="OQA11" s="80"/>
      <c r="OQB11" s="80"/>
      <c r="OQC11" s="80"/>
      <c r="OQD11" s="80"/>
      <c r="OQE11" s="80"/>
      <c r="OQF11" s="80"/>
      <c r="OQG11" s="80"/>
      <c r="OQH11" s="80"/>
      <c r="OQI11" s="80"/>
      <c r="OQJ11" s="80"/>
      <c r="OQK11" s="80"/>
      <c r="OQL11" s="80"/>
      <c r="OQM11" s="80"/>
      <c r="OQN11" s="80"/>
      <c r="OQO11" s="80"/>
      <c r="OQP11" s="80"/>
      <c r="OQQ11" s="80"/>
      <c r="OQR11" s="80"/>
      <c r="OQS11" s="80"/>
      <c r="OQT11" s="80"/>
      <c r="OQU11" s="80"/>
      <c r="OQV11" s="80"/>
      <c r="OQW11" s="80"/>
      <c r="OQX11" s="80"/>
      <c r="OQY11" s="80"/>
      <c r="OQZ11" s="80"/>
      <c r="ORA11" s="80"/>
      <c r="ORB11" s="80"/>
      <c r="ORC11" s="80"/>
      <c r="ORD11" s="80"/>
      <c r="ORE11" s="80"/>
      <c r="ORF11" s="80"/>
      <c r="ORG11" s="80"/>
      <c r="ORH11" s="80"/>
      <c r="ORI11" s="80"/>
      <c r="ORJ11" s="80"/>
      <c r="ORK11" s="80"/>
      <c r="ORL11" s="80"/>
      <c r="ORM11" s="80"/>
      <c r="ORN11" s="80"/>
      <c r="ORO11" s="80"/>
      <c r="ORP11" s="80"/>
      <c r="ORQ11" s="80"/>
      <c r="ORR11" s="80"/>
      <c r="ORS11" s="80"/>
      <c r="ORT11" s="80"/>
      <c r="ORU11" s="80"/>
      <c r="ORV11" s="80"/>
      <c r="ORW11" s="80"/>
      <c r="ORX11" s="80"/>
      <c r="ORY11" s="80"/>
      <c r="ORZ11" s="80"/>
      <c r="OSA11" s="80"/>
      <c r="OSB11" s="80"/>
      <c r="OSC11" s="80"/>
      <c r="OSD11" s="80"/>
      <c r="OSE11" s="80"/>
      <c r="OSF11" s="80"/>
      <c r="OSG11" s="80"/>
      <c r="OSH11" s="80"/>
      <c r="OSI11" s="80"/>
      <c r="OSJ11" s="80"/>
      <c r="OSK11" s="80"/>
      <c r="OSL11" s="80"/>
      <c r="OSM11" s="80"/>
      <c r="OSN11" s="80"/>
      <c r="OSO11" s="80"/>
      <c r="OSP11" s="80"/>
      <c r="OSQ11" s="80"/>
      <c r="OSR11" s="80"/>
      <c r="OSS11" s="80"/>
      <c r="OST11" s="80"/>
      <c r="OSU11" s="80"/>
      <c r="OSV11" s="80"/>
      <c r="OSW11" s="80"/>
      <c r="OSX11" s="80"/>
      <c r="OSY11" s="80"/>
      <c r="OSZ11" s="80"/>
      <c r="OTA11" s="80"/>
      <c r="OTB11" s="80"/>
      <c r="OTC11" s="80"/>
      <c r="OTD11" s="80"/>
      <c r="OTE11" s="80"/>
      <c r="OTF11" s="80"/>
      <c r="OTG11" s="80"/>
      <c r="OTH11" s="80"/>
      <c r="OTI11" s="80"/>
      <c r="OTJ11" s="80"/>
      <c r="OTK11" s="80"/>
      <c r="OTL11" s="80"/>
      <c r="OTM11" s="80"/>
      <c r="OTN11" s="80"/>
      <c r="OTO11" s="80"/>
      <c r="OTP11" s="80"/>
      <c r="OTQ11" s="80"/>
      <c r="OTR11" s="80"/>
      <c r="OTS11" s="80"/>
      <c r="OTT11" s="80"/>
      <c r="OTU11" s="80"/>
      <c r="OTV11" s="80"/>
      <c r="OTW11" s="80"/>
      <c r="OTX11" s="80"/>
      <c r="OTY11" s="80"/>
      <c r="OTZ11" s="80"/>
      <c r="OUA11" s="80"/>
      <c r="OUB11" s="80"/>
      <c r="OUC11" s="80"/>
      <c r="OUD11" s="80"/>
      <c r="OUE11" s="80"/>
      <c r="OUF11" s="80"/>
      <c r="OUG11" s="80"/>
      <c r="OUH11" s="80"/>
      <c r="OUI11" s="80"/>
      <c r="OUJ11" s="80"/>
      <c r="OUK11" s="80"/>
      <c r="OUL11" s="80"/>
      <c r="OUM11" s="80"/>
      <c r="OUN11" s="80"/>
      <c r="OUO11" s="80"/>
      <c r="OUP11" s="80"/>
      <c r="OUQ11" s="80"/>
      <c r="OUR11" s="80"/>
      <c r="OUS11" s="80"/>
      <c r="OUT11" s="80"/>
      <c r="OUU11" s="80"/>
      <c r="OUV11" s="80"/>
      <c r="OUW11" s="80"/>
      <c r="OUX11" s="80"/>
      <c r="OUY11" s="80"/>
      <c r="OUZ11" s="80"/>
      <c r="OVA11" s="80"/>
      <c r="OVB11" s="80"/>
      <c r="OVC11" s="80"/>
      <c r="OVD11" s="80"/>
      <c r="OVE11" s="80"/>
      <c r="OVF11" s="80"/>
      <c r="OVG11" s="80"/>
      <c r="OVH11" s="80"/>
      <c r="OVI11" s="80"/>
      <c r="OVJ11" s="80"/>
      <c r="OVK11" s="80"/>
      <c r="OVL11" s="80"/>
      <c r="OVM11" s="80"/>
      <c r="OVN11" s="80"/>
      <c r="OVO11" s="80"/>
      <c r="OVP11" s="80"/>
      <c r="OVQ11" s="80"/>
      <c r="OVR11" s="80"/>
      <c r="OVS11" s="80"/>
      <c r="OVT11" s="80"/>
      <c r="OVU11" s="80"/>
      <c r="OVV11" s="80"/>
      <c r="OVW11" s="80"/>
      <c r="OVX11" s="80"/>
      <c r="OVY11" s="80"/>
      <c r="OVZ11" s="80"/>
      <c r="OWA11" s="80"/>
      <c r="OWB11" s="80"/>
      <c r="OWC11" s="80"/>
      <c r="OWD11" s="80"/>
      <c r="OWE11" s="80"/>
      <c r="OWF11" s="80"/>
      <c r="OWG11" s="80"/>
      <c r="OWH11" s="80"/>
      <c r="OWI11" s="80"/>
      <c r="OWJ11" s="80"/>
      <c r="OWK11" s="80"/>
      <c r="OWL11" s="80"/>
      <c r="OWM11" s="80"/>
      <c r="OWN11" s="80"/>
      <c r="OWO11" s="80"/>
      <c r="OWP11" s="80"/>
      <c r="OWQ11" s="80"/>
      <c r="OWR11" s="80"/>
      <c r="OWS11" s="80"/>
      <c r="OWT11" s="80"/>
      <c r="OWU11" s="80"/>
      <c r="OWV11" s="80"/>
      <c r="OWW11" s="80"/>
      <c r="OWX11" s="80"/>
      <c r="OWY11" s="80"/>
      <c r="OWZ11" s="80"/>
      <c r="OXA11" s="80"/>
      <c r="OXB11" s="80"/>
      <c r="OXC11" s="80"/>
      <c r="OXD11" s="80"/>
      <c r="OXE11" s="80"/>
      <c r="OXF11" s="80"/>
      <c r="OXG11" s="80"/>
      <c r="OXH11" s="80"/>
      <c r="OXI11" s="80"/>
      <c r="OXJ11" s="80"/>
      <c r="OXK11" s="80"/>
      <c r="OXL11" s="80"/>
      <c r="OXM11" s="80"/>
      <c r="OXN11" s="80"/>
      <c r="OXO11" s="80"/>
      <c r="OXP11" s="80"/>
      <c r="OXQ11" s="80"/>
      <c r="OXR11" s="80"/>
      <c r="OXS11" s="80"/>
      <c r="OXT11" s="80"/>
      <c r="OXU11" s="80"/>
      <c r="OXV11" s="80"/>
      <c r="OXW11" s="80"/>
      <c r="OXX11" s="80"/>
      <c r="OXY11" s="80"/>
      <c r="OXZ11" s="80"/>
      <c r="OYA11" s="80"/>
      <c r="OYB11" s="80"/>
      <c r="OYC11" s="80"/>
      <c r="OYD11" s="80"/>
      <c r="OYE11" s="80"/>
      <c r="OYF11" s="80"/>
      <c r="OYG11" s="80"/>
      <c r="OYH11" s="80"/>
      <c r="OYI11" s="80"/>
      <c r="OYJ11" s="80"/>
      <c r="OYK11" s="80"/>
      <c r="OYL11" s="80"/>
      <c r="OYM11" s="80"/>
      <c r="OYN11" s="80"/>
      <c r="OYO11" s="80"/>
      <c r="OYP11" s="80"/>
      <c r="OYQ11" s="80"/>
      <c r="OYR11" s="80"/>
      <c r="OYS11" s="80"/>
      <c r="OYT11" s="80"/>
      <c r="OYU11" s="80"/>
      <c r="OYV11" s="80"/>
      <c r="OYW11" s="80"/>
      <c r="OYX11" s="80"/>
      <c r="OYY11" s="80"/>
      <c r="OYZ11" s="80"/>
      <c r="OZA11" s="80"/>
      <c r="OZB11" s="80"/>
      <c r="OZC11" s="80"/>
      <c r="OZD11" s="80"/>
      <c r="OZE11" s="80"/>
      <c r="OZF11" s="80"/>
      <c r="OZG11" s="80"/>
      <c r="OZH11" s="80"/>
      <c r="OZI11" s="80"/>
      <c r="OZJ11" s="80"/>
      <c r="OZK11" s="80"/>
      <c r="OZL11" s="80"/>
      <c r="OZM11" s="80"/>
      <c r="OZN11" s="80"/>
      <c r="OZO11" s="80"/>
      <c r="OZP11" s="80"/>
      <c r="OZQ11" s="80"/>
      <c r="OZR11" s="80"/>
      <c r="OZS11" s="80"/>
      <c r="OZT11" s="80"/>
      <c r="OZU11" s="80"/>
      <c r="OZV11" s="80"/>
      <c r="OZW11" s="80"/>
      <c r="OZX11" s="80"/>
      <c r="OZY11" s="80"/>
      <c r="OZZ11" s="80"/>
      <c r="PAA11" s="80"/>
      <c r="PAB11" s="80"/>
      <c r="PAC11" s="80"/>
      <c r="PAD11" s="80"/>
      <c r="PAE11" s="80"/>
      <c r="PAF11" s="80"/>
      <c r="PAG11" s="80"/>
      <c r="PAH11" s="80"/>
      <c r="PAI11" s="80"/>
      <c r="PAJ11" s="80"/>
      <c r="PAK11" s="80"/>
      <c r="PAL11" s="80"/>
      <c r="PAM11" s="80"/>
      <c r="PAN11" s="80"/>
      <c r="PAO11" s="80"/>
      <c r="PAP11" s="80"/>
      <c r="PAQ11" s="80"/>
      <c r="PAR11" s="80"/>
      <c r="PAS11" s="80"/>
      <c r="PAT11" s="80"/>
      <c r="PAU11" s="80"/>
      <c r="PAV11" s="80"/>
      <c r="PAW11" s="80"/>
      <c r="PAX11" s="80"/>
      <c r="PAY11" s="80"/>
      <c r="PAZ11" s="80"/>
      <c r="PBA11" s="80"/>
      <c r="PBB11" s="80"/>
      <c r="PBC11" s="80"/>
      <c r="PBD11" s="80"/>
      <c r="PBE11" s="80"/>
      <c r="PBF11" s="80"/>
      <c r="PBG11" s="80"/>
      <c r="PBH11" s="80"/>
      <c r="PBI11" s="80"/>
      <c r="PBJ11" s="80"/>
      <c r="PBK11" s="80"/>
      <c r="PBL11" s="80"/>
      <c r="PBM11" s="80"/>
      <c r="PBN11" s="80"/>
      <c r="PBO11" s="80"/>
      <c r="PBP11" s="80"/>
      <c r="PBQ11" s="80"/>
      <c r="PBR11" s="80"/>
      <c r="PBS11" s="80"/>
      <c r="PBT11" s="80"/>
      <c r="PBU11" s="80"/>
      <c r="PBV11" s="80"/>
      <c r="PBW11" s="80"/>
      <c r="PBX11" s="80"/>
      <c r="PBY11" s="80"/>
      <c r="PBZ11" s="80"/>
      <c r="PCA11" s="80"/>
      <c r="PCB11" s="80"/>
      <c r="PCC11" s="80"/>
      <c r="PCD11" s="80"/>
      <c r="PCE11" s="80"/>
      <c r="PCF11" s="80"/>
      <c r="PCG11" s="80"/>
      <c r="PCH11" s="80"/>
      <c r="PCI11" s="80"/>
      <c r="PCJ11" s="80"/>
      <c r="PCK11" s="80"/>
      <c r="PCL11" s="80"/>
      <c r="PCM11" s="80"/>
      <c r="PCN11" s="80"/>
      <c r="PCO11" s="80"/>
      <c r="PCP11" s="80"/>
      <c r="PCQ11" s="80"/>
      <c r="PCR11" s="80"/>
      <c r="PCS11" s="80"/>
      <c r="PCT11" s="80"/>
      <c r="PCU11" s="80"/>
      <c r="PCV11" s="80"/>
      <c r="PCW11" s="80"/>
      <c r="PCX11" s="80"/>
      <c r="PCY11" s="80"/>
      <c r="PCZ11" s="80"/>
      <c r="PDA11" s="80"/>
      <c r="PDB11" s="80"/>
      <c r="PDC11" s="80"/>
      <c r="PDD11" s="80"/>
      <c r="PDE11" s="80"/>
      <c r="PDF11" s="80"/>
      <c r="PDG11" s="80"/>
      <c r="PDH11" s="80"/>
      <c r="PDI11" s="80"/>
      <c r="PDJ11" s="80"/>
      <c r="PDK11" s="80"/>
      <c r="PDL11" s="80"/>
      <c r="PDM11" s="80"/>
      <c r="PDN11" s="80"/>
      <c r="PDO11" s="80"/>
      <c r="PDP11" s="80"/>
      <c r="PDQ11" s="80"/>
      <c r="PDR11" s="80"/>
      <c r="PDS11" s="80"/>
      <c r="PDT11" s="80"/>
      <c r="PDU11" s="80"/>
      <c r="PDV11" s="80"/>
      <c r="PDW11" s="80"/>
      <c r="PDX11" s="80"/>
      <c r="PDY11" s="80"/>
      <c r="PDZ11" s="80"/>
      <c r="PEA11" s="80"/>
      <c r="PEB11" s="80"/>
      <c r="PEC11" s="80"/>
      <c r="PED11" s="80"/>
      <c r="PEE11" s="80"/>
      <c r="PEF11" s="80"/>
      <c r="PEG11" s="80"/>
      <c r="PEH11" s="80"/>
      <c r="PEI11" s="80"/>
      <c r="PEJ11" s="80"/>
      <c r="PEK11" s="80"/>
      <c r="PEL11" s="80"/>
      <c r="PEM11" s="80"/>
      <c r="PEN11" s="80"/>
      <c r="PEO11" s="80"/>
      <c r="PEP11" s="80"/>
      <c r="PEQ11" s="80"/>
      <c r="PER11" s="80"/>
      <c r="PES11" s="80"/>
      <c r="PET11" s="80"/>
      <c r="PEU11" s="80"/>
      <c r="PEV11" s="80"/>
      <c r="PEW11" s="80"/>
      <c r="PEX11" s="80"/>
      <c r="PEY11" s="80"/>
      <c r="PEZ11" s="80"/>
      <c r="PFA11" s="80"/>
      <c r="PFB11" s="80"/>
      <c r="PFC11" s="80"/>
      <c r="PFD11" s="80"/>
      <c r="PFE11" s="80"/>
      <c r="PFF11" s="80"/>
      <c r="PFG11" s="80"/>
      <c r="PFH11" s="80"/>
      <c r="PFI11" s="80"/>
      <c r="PFJ11" s="80"/>
      <c r="PFK11" s="80"/>
      <c r="PFL11" s="80"/>
      <c r="PFM11" s="80"/>
      <c r="PFN11" s="80"/>
      <c r="PFO11" s="80"/>
      <c r="PFP11" s="80"/>
      <c r="PFQ11" s="80"/>
      <c r="PFR11" s="80"/>
      <c r="PFS11" s="80"/>
      <c r="PFT11" s="80"/>
      <c r="PFU11" s="80"/>
      <c r="PFV11" s="80"/>
      <c r="PFW11" s="80"/>
      <c r="PFX11" s="80"/>
      <c r="PFY11" s="80"/>
      <c r="PFZ11" s="80"/>
      <c r="PGA11" s="80"/>
      <c r="PGB11" s="80"/>
      <c r="PGC11" s="80"/>
      <c r="PGD11" s="80"/>
      <c r="PGE11" s="80"/>
      <c r="PGF11" s="80"/>
      <c r="PGG11" s="80"/>
      <c r="PGH11" s="80"/>
      <c r="PGI11" s="80"/>
      <c r="PGJ11" s="80"/>
      <c r="PGK11" s="80"/>
      <c r="PGL11" s="80"/>
      <c r="PGM11" s="80"/>
      <c r="PGN11" s="80"/>
      <c r="PGO11" s="80"/>
      <c r="PGP11" s="80"/>
      <c r="PGQ11" s="80"/>
      <c r="PGR11" s="80"/>
      <c r="PGS11" s="80"/>
      <c r="PGT11" s="80"/>
      <c r="PGU11" s="80"/>
      <c r="PGV11" s="80"/>
      <c r="PGW11" s="80"/>
      <c r="PGX11" s="80"/>
      <c r="PGY11" s="80"/>
      <c r="PGZ11" s="80"/>
      <c r="PHA11" s="80"/>
      <c r="PHB11" s="80"/>
      <c r="PHC11" s="80"/>
      <c r="PHD11" s="80"/>
      <c r="PHE11" s="80"/>
      <c r="PHF11" s="80"/>
      <c r="PHG11" s="80"/>
      <c r="PHH11" s="80"/>
      <c r="PHI11" s="80"/>
      <c r="PHJ11" s="80"/>
      <c r="PHK11" s="80"/>
      <c r="PHL11" s="80"/>
      <c r="PHM11" s="80"/>
      <c r="PHN11" s="80"/>
      <c r="PHO11" s="80"/>
      <c r="PHP11" s="80"/>
      <c r="PHQ11" s="80"/>
      <c r="PHR11" s="80"/>
      <c r="PHS11" s="80"/>
      <c r="PHT11" s="80"/>
      <c r="PHU11" s="80"/>
      <c r="PHV11" s="80"/>
      <c r="PHW11" s="80"/>
      <c r="PHX11" s="80"/>
      <c r="PHY11" s="80"/>
      <c r="PHZ11" s="80"/>
      <c r="PIA11" s="80"/>
      <c r="PIB11" s="80"/>
      <c r="PIC11" s="80"/>
      <c r="PID11" s="80"/>
      <c r="PIE11" s="80"/>
      <c r="PIF11" s="80"/>
      <c r="PIG11" s="80"/>
      <c r="PIH11" s="80"/>
      <c r="PII11" s="80"/>
      <c r="PIJ11" s="80"/>
      <c r="PIK11" s="80"/>
      <c r="PIL11" s="80"/>
      <c r="PIM11" s="80"/>
      <c r="PIN11" s="80"/>
      <c r="PIO11" s="80"/>
      <c r="PIP11" s="80"/>
      <c r="PIQ11" s="80"/>
      <c r="PIR11" s="80"/>
      <c r="PIS11" s="80"/>
      <c r="PIT11" s="80"/>
      <c r="PIU11" s="80"/>
      <c r="PIV11" s="80"/>
      <c r="PIW11" s="80"/>
      <c r="PIX11" s="80"/>
      <c r="PIY11" s="80"/>
      <c r="PIZ11" s="80"/>
      <c r="PJA11" s="80"/>
      <c r="PJB11" s="80"/>
      <c r="PJC11" s="80"/>
      <c r="PJD11" s="80"/>
      <c r="PJE11" s="80"/>
      <c r="PJF11" s="80"/>
      <c r="PJG11" s="80"/>
      <c r="PJH11" s="80"/>
      <c r="PJI11" s="80"/>
      <c r="PJJ11" s="80"/>
      <c r="PJK11" s="80"/>
      <c r="PJL11" s="80"/>
      <c r="PJM11" s="80"/>
      <c r="PJN11" s="80"/>
      <c r="PJO11" s="80"/>
      <c r="PJP11" s="80"/>
      <c r="PJQ11" s="80"/>
      <c r="PJR11" s="80"/>
      <c r="PJS11" s="80"/>
      <c r="PJT11" s="80"/>
      <c r="PJU11" s="80"/>
      <c r="PJV11" s="80"/>
      <c r="PJW11" s="80"/>
      <c r="PJX11" s="80"/>
      <c r="PJY11" s="80"/>
      <c r="PJZ11" s="80"/>
      <c r="PKA11" s="80"/>
      <c r="PKB11" s="80"/>
      <c r="PKC11" s="80"/>
      <c r="PKD11" s="80"/>
      <c r="PKE11" s="80"/>
      <c r="PKF11" s="80"/>
      <c r="PKG11" s="80"/>
      <c r="PKH11" s="80"/>
      <c r="PKI11" s="80"/>
      <c r="PKJ11" s="80"/>
      <c r="PKK11" s="80"/>
      <c r="PKL11" s="80"/>
      <c r="PKM11" s="80"/>
      <c r="PKN11" s="80"/>
      <c r="PKO11" s="80"/>
      <c r="PKP11" s="80"/>
      <c r="PKQ11" s="80"/>
      <c r="PKR11" s="80"/>
      <c r="PKS11" s="80"/>
      <c r="PKT11" s="80"/>
      <c r="PKU11" s="80"/>
      <c r="PKV11" s="80"/>
      <c r="PKW11" s="80"/>
      <c r="PKX11" s="80"/>
      <c r="PKY11" s="80"/>
      <c r="PKZ11" s="80"/>
      <c r="PLA11" s="80"/>
      <c r="PLB11" s="80"/>
      <c r="PLC11" s="80"/>
      <c r="PLD11" s="80"/>
      <c r="PLE11" s="80"/>
      <c r="PLF11" s="80"/>
      <c r="PLG11" s="80"/>
      <c r="PLH11" s="80"/>
      <c r="PLI11" s="80"/>
      <c r="PLJ11" s="80"/>
      <c r="PLK11" s="80"/>
      <c r="PLL11" s="80"/>
      <c r="PLM11" s="80"/>
      <c r="PLN11" s="80"/>
      <c r="PLO11" s="80"/>
      <c r="PLP11" s="80"/>
      <c r="PLQ11" s="80"/>
      <c r="PLR11" s="80"/>
      <c r="PLS11" s="80"/>
      <c r="PLT11" s="80"/>
      <c r="PLU11" s="80"/>
      <c r="PLV11" s="80"/>
      <c r="PLW11" s="80"/>
      <c r="PLX11" s="80"/>
      <c r="PLY11" s="80"/>
      <c r="PLZ11" s="80"/>
      <c r="PMA11" s="80"/>
      <c r="PMB11" s="80"/>
      <c r="PMC11" s="80"/>
      <c r="PMD11" s="80"/>
      <c r="PME11" s="80"/>
      <c r="PMF11" s="80"/>
      <c r="PMG11" s="80"/>
      <c r="PMH11" s="80"/>
      <c r="PMI11" s="80"/>
      <c r="PMJ11" s="80"/>
      <c r="PMK11" s="80"/>
      <c r="PML11" s="80"/>
      <c r="PMM11" s="80"/>
      <c r="PMN11" s="80"/>
      <c r="PMO11" s="80"/>
      <c r="PMP11" s="80"/>
      <c r="PMQ11" s="80"/>
      <c r="PMR11" s="80"/>
      <c r="PMS11" s="80"/>
      <c r="PMT11" s="80"/>
      <c r="PMU11" s="80"/>
      <c r="PMV11" s="80"/>
      <c r="PMW11" s="80"/>
      <c r="PMX11" s="80"/>
      <c r="PMY11" s="80"/>
      <c r="PMZ11" s="80"/>
      <c r="PNA11" s="80"/>
      <c r="PNB11" s="80"/>
      <c r="PNC11" s="80"/>
      <c r="PND11" s="80"/>
      <c r="PNE11" s="80"/>
      <c r="PNF11" s="80"/>
      <c r="PNG11" s="80"/>
      <c r="PNH11" s="80"/>
      <c r="PNI11" s="80"/>
      <c r="PNJ11" s="80"/>
      <c r="PNK11" s="80"/>
      <c r="PNL11" s="80"/>
      <c r="PNM11" s="80"/>
      <c r="PNN11" s="80"/>
      <c r="PNO11" s="80"/>
      <c r="PNP11" s="80"/>
      <c r="PNQ11" s="80"/>
      <c r="PNR11" s="80"/>
      <c r="PNS11" s="80"/>
      <c r="PNT11" s="80"/>
      <c r="PNU11" s="80"/>
      <c r="PNV11" s="80"/>
      <c r="PNW11" s="80"/>
      <c r="PNX11" s="80"/>
      <c r="PNY11" s="80"/>
      <c r="PNZ11" s="80"/>
      <c r="POA11" s="80"/>
      <c r="POB11" s="80"/>
      <c r="POC11" s="80"/>
      <c r="POD11" s="80"/>
      <c r="POE11" s="80"/>
      <c r="POF11" s="80"/>
      <c r="POG11" s="80"/>
      <c r="POH11" s="80"/>
      <c r="POI11" s="80"/>
      <c r="POJ11" s="80"/>
      <c r="POK11" s="80"/>
      <c r="POL11" s="80"/>
      <c r="POM11" s="80"/>
      <c r="PON11" s="80"/>
      <c r="POO11" s="80"/>
      <c r="POP11" s="80"/>
      <c r="POQ11" s="80"/>
      <c r="POR11" s="80"/>
      <c r="POS11" s="80"/>
      <c r="POT11" s="80"/>
      <c r="POU11" s="80"/>
      <c r="POV11" s="80"/>
      <c r="POW11" s="80"/>
      <c r="POX11" s="80"/>
      <c r="POY11" s="80"/>
      <c r="POZ11" s="80"/>
      <c r="PPA11" s="80"/>
      <c r="PPB11" s="80"/>
      <c r="PPC11" s="80"/>
      <c r="PPD11" s="80"/>
      <c r="PPE11" s="80"/>
      <c r="PPF11" s="80"/>
      <c r="PPG11" s="80"/>
      <c r="PPH11" s="80"/>
      <c r="PPI11" s="80"/>
      <c r="PPJ11" s="80"/>
      <c r="PPK11" s="80"/>
      <c r="PPL11" s="80"/>
      <c r="PPM11" s="80"/>
      <c r="PPN11" s="80"/>
      <c r="PPO11" s="80"/>
      <c r="PPP11" s="80"/>
      <c r="PPQ11" s="80"/>
      <c r="PPR11" s="80"/>
      <c r="PPS11" s="80"/>
      <c r="PPT11" s="80"/>
      <c r="PPU11" s="80"/>
      <c r="PPV11" s="80"/>
      <c r="PPW11" s="80"/>
      <c r="PPX11" s="80"/>
      <c r="PPY11" s="80"/>
      <c r="PPZ11" s="80"/>
      <c r="PQA11" s="80"/>
      <c r="PQB11" s="80"/>
      <c r="PQC11" s="80"/>
      <c r="PQD11" s="80"/>
      <c r="PQE11" s="80"/>
      <c r="PQF11" s="80"/>
      <c r="PQG11" s="80"/>
      <c r="PQH11" s="80"/>
      <c r="PQI11" s="80"/>
      <c r="PQJ11" s="80"/>
      <c r="PQK11" s="80"/>
      <c r="PQL11" s="80"/>
      <c r="PQM11" s="80"/>
      <c r="PQN11" s="80"/>
      <c r="PQO11" s="80"/>
      <c r="PQP11" s="80"/>
      <c r="PQQ11" s="80"/>
      <c r="PQR11" s="80"/>
      <c r="PQS11" s="80"/>
      <c r="PQT11" s="80"/>
      <c r="PQU11" s="80"/>
      <c r="PQV11" s="80"/>
      <c r="PQW11" s="80"/>
      <c r="PQX11" s="80"/>
      <c r="PQY11" s="80"/>
      <c r="PQZ11" s="80"/>
      <c r="PRA11" s="80"/>
      <c r="PRB11" s="80"/>
      <c r="PRC11" s="80"/>
      <c r="PRD11" s="80"/>
      <c r="PRE11" s="80"/>
      <c r="PRF11" s="80"/>
      <c r="PRG11" s="80"/>
      <c r="PRH11" s="80"/>
      <c r="PRI11" s="80"/>
      <c r="PRJ11" s="80"/>
      <c r="PRK11" s="80"/>
      <c r="PRL11" s="80"/>
      <c r="PRM11" s="80"/>
      <c r="PRN11" s="80"/>
      <c r="PRO11" s="80"/>
      <c r="PRP11" s="80"/>
      <c r="PRQ11" s="80"/>
      <c r="PRR11" s="80"/>
      <c r="PRS11" s="80"/>
      <c r="PRT11" s="80"/>
      <c r="PRU11" s="80"/>
      <c r="PRV11" s="80"/>
      <c r="PRW11" s="80"/>
      <c r="PRX11" s="80"/>
      <c r="PRY11" s="80"/>
      <c r="PRZ11" s="80"/>
      <c r="PSA11" s="80"/>
      <c r="PSB11" s="80"/>
      <c r="PSC11" s="80"/>
      <c r="PSD11" s="80"/>
      <c r="PSE11" s="80"/>
      <c r="PSF11" s="80"/>
      <c r="PSG11" s="80"/>
      <c r="PSH11" s="80"/>
      <c r="PSI11" s="80"/>
      <c r="PSJ11" s="80"/>
      <c r="PSK11" s="80"/>
      <c r="PSL11" s="80"/>
      <c r="PSM11" s="80"/>
      <c r="PSN11" s="80"/>
      <c r="PSO11" s="80"/>
      <c r="PSP11" s="80"/>
      <c r="PSQ11" s="80"/>
      <c r="PSR11" s="80"/>
      <c r="PSS11" s="80"/>
      <c r="PST11" s="80"/>
      <c r="PSU11" s="80"/>
      <c r="PSV11" s="80"/>
      <c r="PSW11" s="80"/>
      <c r="PSX11" s="80"/>
      <c r="PSY11" s="80"/>
      <c r="PSZ11" s="80"/>
      <c r="PTA11" s="80"/>
      <c r="PTB11" s="80"/>
      <c r="PTC11" s="80"/>
      <c r="PTD11" s="80"/>
      <c r="PTE11" s="80"/>
      <c r="PTF11" s="80"/>
      <c r="PTG11" s="80"/>
      <c r="PTH11" s="80"/>
      <c r="PTI11" s="80"/>
      <c r="PTJ11" s="80"/>
      <c r="PTK11" s="80"/>
      <c r="PTL11" s="80"/>
      <c r="PTM11" s="80"/>
      <c r="PTN11" s="80"/>
      <c r="PTO11" s="80"/>
      <c r="PTP11" s="80"/>
      <c r="PTQ11" s="80"/>
      <c r="PTR11" s="80"/>
      <c r="PTS11" s="80"/>
      <c r="PTT11" s="80"/>
      <c r="PTU11" s="80"/>
      <c r="PTV11" s="80"/>
      <c r="PTW11" s="80"/>
      <c r="PTX11" s="80"/>
      <c r="PTY11" s="80"/>
      <c r="PTZ11" s="80"/>
      <c r="PUA11" s="80"/>
      <c r="PUB11" s="80"/>
      <c r="PUC11" s="80"/>
      <c r="PUD11" s="80"/>
      <c r="PUE11" s="80"/>
      <c r="PUF11" s="80"/>
      <c r="PUG11" s="80"/>
      <c r="PUH11" s="80"/>
      <c r="PUI11" s="80"/>
      <c r="PUJ11" s="80"/>
      <c r="PUK11" s="80"/>
      <c r="PUL11" s="80"/>
      <c r="PUM11" s="80"/>
      <c r="PUN11" s="80"/>
      <c r="PUO11" s="80"/>
      <c r="PUP11" s="80"/>
      <c r="PUQ11" s="80"/>
      <c r="PUR11" s="80"/>
      <c r="PUS11" s="80"/>
      <c r="PUT11" s="80"/>
      <c r="PUU11" s="80"/>
      <c r="PUV11" s="80"/>
      <c r="PUW11" s="80"/>
      <c r="PUX11" s="80"/>
      <c r="PUY11" s="80"/>
      <c r="PUZ11" s="80"/>
      <c r="PVA11" s="80"/>
      <c r="PVB11" s="80"/>
      <c r="PVC11" s="80"/>
      <c r="PVD11" s="80"/>
      <c r="PVE11" s="80"/>
      <c r="PVF11" s="80"/>
      <c r="PVG11" s="80"/>
      <c r="PVH11" s="80"/>
      <c r="PVI11" s="80"/>
      <c r="PVJ11" s="80"/>
      <c r="PVK11" s="80"/>
      <c r="PVL11" s="80"/>
      <c r="PVM11" s="80"/>
      <c r="PVN11" s="80"/>
      <c r="PVO11" s="80"/>
      <c r="PVP11" s="80"/>
      <c r="PVQ11" s="80"/>
      <c r="PVR11" s="80"/>
      <c r="PVS11" s="80"/>
      <c r="PVT11" s="80"/>
      <c r="PVU11" s="80"/>
      <c r="PVV11" s="80"/>
      <c r="PVW11" s="80"/>
      <c r="PVX11" s="80"/>
      <c r="PVY11" s="80"/>
      <c r="PVZ11" s="80"/>
      <c r="PWA11" s="80"/>
      <c r="PWB11" s="80"/>
      <c r="PWC11" s="80"/>
      <c r="PWD11" s="80"/>
      <c r="PWE11" s="80"/>
      <c r="PWF11" s="80"/>
      <c r="PWG11" s="80"/>
      <c r="PWH11" s="80"/>
      <c r="PWI11" s="80"/>
      <c r="PWJ11" s="80"/>
      <c r="PWK11" s="80"/>
      <c r="PWL11" s="80"/>
      <c r="PWM11" s="80"/>
      <c r="PWN11" s="80"/>
      <c r="PWO11" s="80"/>
      <c r="PWP11" s="80"/>
      <c r="PWQ11" s="80"/>
      <c r="PWR11" s="80"/>
      <c r="PWS11" s="80"/>
      <c r="PWT11" s="80"/>
      <c r="PWU11" s="80"/>
      <c r="PWV11" s="80"/>
      <c r="PWW11" s="80"/>
      <c r="PWX11" s="80"/>
      <c r="PWY11" s="80"/>
      <c r="PWZ11" s="80"/>
      <c r="PXA11" s="80"/>
      <c r="PXB11" s="80"/>
      <c r="PXC11" s="80"/>
      <c r="PXD11" s="80"/>
      <c r="PXE11" s="80"/>
      <c r="PXF11" s="80"/>
      <c r="PXG11" s="80"/>
      <c r="PXH11" s="80"/>
      <c r="PXI11" s="80"/>
      <c r="PXJ11" s="80"/>
      <c r="PXK11" s="80"/>
      <c r="PXL11" s="80"/>
      <c r="PXM11" s="80"/>
      <c r="PXN11" s="80"/>
      <c r="PXO11" s="80"/>
      <c r="PXP11" s="80"/>
      <c r="PXQ11" s="80"/>
      <c r="PXR11" s="80"/>
      <c r="PXS11" s="80"/>
      <c r="PXT11" s="80"/>
      <c r="PXU11" s="80"/>
      <c r="PXV11" s="80"/>
      <c r="PXW11" s="80"/>
      <c r="PXX11" s="80"/>
      <c r="PXY11" s="80"/>
      <c r="PXZ11" s="80"/>
      <c r="PYA11" s="80"/>
      <c r="PYB11" s="80"/>
      <c r="PYC11" s="80"/>
      <c r="PYD11" s="80"/>
      <c r="PYE11" s="80"/>
      <c r="PYF11" s="80"/>
      <c r="PYG11" s="80"/>
      <c r="PYH11" s="80"/>
      <c r="PYI11" s="80"/>
      <c r="PYJ11" s="80"/>
      <c r="PYK11" s="80"/>
      <c r="PYL11" s="80"/>
      <c r="PYM11" s="80"/>
      <c r="PYN11" s="80"/>
      <c r="PYO11" s="80"/>
      <c r="PYP11" s="80"/>
      <c r="PYQ11" s="80"/>
      <c r="PYR11" s="80"/>
      <c r="PYS11" s="80"/>
      <c r="PYT11" s="80"/>
      <c r="PYU11" s="80"/>
      <c r="PYV11" s="80"/>
      <c r="PYW11" s="80"/>
      <c r="PYX11" s="80"/>
      <c r="PYY11" s="80"/>
      <c r="PYZ11" s="80"/>
      <c r="PZA11" s="80"/>
      <c r="PZB11" s="80"/>
      <c r="PZC11" s="80"/>
      <c r="PZD11" s="80"/>
      <c r="PZE11" s="80"/>
      <c r="PZF11" s="80"/>
      <c r="PZG11" s="80"/>
      <c r="PZH11" s="80"/>
      <c r="PZI11" s="80"/>
      <c r="PZJ11" s="80"/>
      <c r="PZK11" s="80"/>
      <c r="PZL11" s="80"/>
      <c r="PZM11" s="80"/>
      <c r="PZN11" s="80"/>
      <c r="PZO11" s="80"/>
      <c r="PZP11" s="80"/>
      <c r="PZQ11" s="80"/>
      <c r="PZR11" s="80"/>
      <c r="PZS11" s="80"/>
      <c r="PZT11" s="80"/>
      <c r="PZU11" s="80"/>
      <c r="PZV11" s="80"/>
      <c r="PZW11" s="80"/>
      <c r="PZX11" s="80"/>
      <c r="PZY11" s="80"/>
      <c r="PZZ11" s="80"/>
      <c r="QAA11" s="80"/>
      <c r="QAB11" s="80"/>
      <c r="QAC11" s="80"/>
      <c r="QAD11" s="80"/>
      <c r="QAE11" s="80"/>
      <c r="QAF11" s="80"/>
      <c r="QAG11" s="80"/>
      <c r="QAH11" s="80"/>
      <c r="QAI11" s="80"/>
      <c r="QAJ11" s="80"/>
      <c r="QAK11" s="80"/>
      <c r="QAL11" s="80"/>
      <c r="QAM11" s="80"/>
      <c r="QAN11" s="80"/>
      <c r="QAO11" s="80"/>
      <c r="QAP11" s="80"/>
      <c r="QAQ11" s="80"/>
      <c r="QAR11" s="80"/>
      <c r="QAS11" s="80"/>
      <c r="QAT11" s="80"/>
      <c r="QAU11" s="80"/>
      <c r="QAV11" s="80"/>
      <c r="QAW11" s="80"/>
      <c r="QAX11" s="80"/>
      <c r="QAY11" s="80"/>
      <c r="QAZ11" s="80"/>
      <c r="QBA11" s="80"/>
      <c r="QBB11" s="80"/>
      <c r="QBC11" s="80"/>
      <c r="QBD11" s="80"/>
      <c r="QBE11" s="80"/>
      <c r="QBF11" s="80"/>
      <c r="QBG11" s="80"/>
      <c r="QBH11" s="80"/>
      <c r="QBI11" s="80"/>
      <c r="QBJ11" s="80"/>
      <c r="QBK11" s="80"/>
      <c r="QBL11" s="80"/>
      <c r="QBM11" s="80"/>
      <c r="QBN11" s="80"/>
      <c r="QBO11" s="80"/>
      <c r="QBP11" s="80"/>
      <c r="QBQ11" s="80"/>
      <c r="QBR11" s="80"/>
      <c r="QBS11" s="80"/>
      <c r="QBT11" s="80"/>
      <c r="QBU11" s="80"/>
      <c r="QBV11" s="80"/>
      <c r="QBW11" s="80"/>
      <c r="QBX11" s="80"/>
      <c r="QBY11" s="80"/>
      <c r="QBZ11" s="80"/>
      <c r="QCA11" s="80"/>
      <c r="QCB11" s="80"/>
      <c r="QCC11" s="80"/>
      <c r="QCD11" s="80"/>
      <c r="QCE11" s="80"/>
      <c r="QCF11" s="80"/>
      <c r="QCG11" s="80"/>
      <c r="QCH11" s="80"/>
      <c r="QCI11" s="80"/>
      <c r="QCJ11" s="80"/>
      <c r="QCK11" s="80"/>
      <c r="QCL11" s="80"/>
      <c r="QCM11" s="80"/>
      <c r="QCN11" s="80"/>
      <c r="QCO11" s="80"/>
      <c r="QCP11" s="80"/>
      <c r="QCQ11" s="80"/>
      <c r="QCR11" s="80"/>
      <c r="QCS11" s="80"/>
      <c r="QCT11" s="80"/>
      <c r="QCU11" s="80"/>
      <c r="QCV11" s="80"/>
      <c r="QCW11" s="80"/>
      <c r="QCX11" s="80"/>
      <c r="QCY11" s="80"/>
      <c r="QCZ11" s="80"/>
      <c r="QDA11" s="80"/>
      <c r="QDB11" s="80"/>
      <c r="QDC11" s="80"/>
      <c r="QDD11" s="80"/>
      <c r="QDE11" s="80"/>
      <c r="QDF11" s="80"/>
      <c r="QDG11" s="80"/>
      <c r="QDH11" s="80"/>
      <c r="QDI11" s="80"/>
      <c r="QDJ11" s="80"/>
      <c r="QDK11" s="80"/>
      <c r="QDL11" s="80"/>
      <c r="QDM11" s="80"/>
      <c r="QDN11" s="80"/>
      <c r="QDO11" s="80"/>
      <c r="QDP11" s="80"/>
      <c r="QDQ11" s="80"/>
      <c r="QDR11" s="80"/>
      <c r="QDS11" s="80"/>
      <c r="QDT11" s="80"/>
      <c r="QDU11" s="80"/>
      <c r="QDV11" s="80"/>
      <c r="QDW11" s="80"/>
      <c r="QDX11" s="80"/>
      <c r="QDY11" s="80"/>
      <c r="QDZ11" s="80"/>
      <c r="QEA11" s="80"/>
      <c r="QEB11" s="80"/>
      <c r="QEC11" s="80"/>
      <c r="QED11" s="80"/>
      <c r="QEE11" s="80"/>
      <c r="QEF11" s="80"/>
      <c r="QEG11" s="80"/>
      <c r="QEH11" s="80"/>
      <c r="QEI11" s="80"/>
      <c r="QEJ11" s="80"/>
      <c r="QEK11" s="80"/>
      <c r="QEL11" s="80"/>
      <c r="QEM11" s="80"/>
      <c r="QEN11" s="80"/>
      <c r="QEO11" s="80"/>
      <c r="QEP11" s="80"/>
      <c r="QEQ11" s="80"/>
      <c r="QER11" s="80"/>
      <c r="QES11" s="80"/>
      <c r="QET11" s="80"/>
      <c r="QEU11" s="80"/>
      <c r="QEV11" s="80"/>
      <c r="QEW11" s="80"/>
      <c r="QEX11" s="80"/>
      <c r="QEY11" s="80"/>
      <c r="QEZ11" s="80"/>
      <c r="QFA11" s="80"/>
      <c r="QFB11" s="80"/>
      <c r="QFC11" s="80"/>
      <c r="QFD11" s="80"/>
      <c r="QFE11" s="80"/>
      <c r="QFF11" s="80"/>
      <c r="QFG11" s="80"/>
      <c r="QFH11" s="80"/>
      <c r="QFI11" s="80"/>
      <c r="QFJ11" s="80"/>
      <c r="QFK11" s="80"/>
      <c r="QFL11" s="80"/>
      <c r="QFM11" s="80"/>
      <c r="QFN11" s="80"/>
      <c r="QFO11" s="80"/>
      <c r="QFP11" s="80"/>
      <c r="QFQ11" s="80"/>
      <c r="QFR11" s="80"/>
      <c r="QFS11" s="80"/>
      <c r="QFT11" s="80"/>
      <c r="QFU11" s="80"/>
      <c r="QFV11" s="80"/>
      <c r="QFW11" s="80"/>
      <c r="QFX11" s="80"/>
      <c r="QFY11" s="80"/>
      <c r="QFZ11" s="80"/>
      <c r="QGA11" s="80"/>
      <c r="QGB11" s="80"/>
      <c r="QGC11" s="80"/>
      <c r="QGD11" s="80"/>
      <c r="QGE11" s="80"/>
      <c r="QGF11" s="80"/>
      <c r="QGG11" s="80"/>
      <c r="QGH11" s="80"/>
      <c r="QGI11" s="80"/>
      <c r="QGJ11" s="80"/>
      <c r="QGK11" s="80"/>
      <c r="QGL11" s="80"/>
      <c r="QGM11" s="80"/>
      <c r="QGN11" s="80"/>
      <c r="QGO11" s="80"/>
      <c r="QGP11" s="80"/>
      <c r="QGQ11" s="80"/>
      <c r="QGR11" s="80"/>
      <c r="QGS11" s="80"/>
      <c r="QGT11" s="80"/>
      <c r="QGU11" s="80"/>
      <c r="QGV11" s="80"/>
      <c r="QGW11" s="80"/>
      <c r="QGX11" s="80"/>
      <c r="QGY11" s="80"/>
      <c r="QGZ11" s="80"/>
      <c r="QHA11" s="80"/>
      <c r="QHB11" s="80"/>
      <c r="QHC11" s="80"/>
      <c r="QHD11" s="80"/>
      <c r="QHE11" s="80"/>
      <c r="QHF11" s="80"/>
      <c r="QHG11" s="80"/>
      <c r="QHH11" s="80"/>
      <c r="QHI11" s="80"/>
      <c r="QHJ11" s="80"/>
      <c r="QHK11" s="80"/>
      <c r="QHL11" s="80"/>
      <c r="QHM11" s="80"/>
      <c r="QHN11" s="80"/>
      <c r="QHO11" s="80"/>
      <c r="QHP11" s="80"/>
      <c r="QHQ11" s="80"/>
      <c r="QHR11" s="80"/>
      <c r="QHS11" s="80"/>
      <c r="QHT11" s="80"/>
      <c r="QHU11" s="80"/>
      <c r="QHV11" s="80"/>
      <c r="QHW11" s="80"/>
      <c r="QHX11" s="80"/>
      <c r="QHY11" s="80"/>
      <c r="QHZ11" s="80"/>
      <c r="QIA11" s="80"/>
      <c r="QIB11" s="80"/>
      <c r="QIC11" s="80"/>
      <c r="QID11" s="80"/>
      <c r="QIE11" s="80"/>
      <c r="QIF11" s="80"/>
      <c r="QIG11" s="80"/>
      <c r="QIH11" s="80"/>
      <c r="QII11" s="80"/>
      <c r="QIJ11" s="80"/>
      <c r="QIK11" s="80"/>
      <c r="QIL11" s="80"/>
      <c r="QIM11" s="80"/>
      <c r="QIN11" s="80"/>
      <c r="QIO11" s="80"/>
      <c r="QIP11" s="80"/>
      <c r="QIQ11" s="80"/>
      <c r="QIR11" s="80"/>
      <c r="QIS11" s="80"/>
      <c r="QIT11" s="80"/>
      <c r="QIU11" s="80"/>
      <c r="QIV11" s="80"/>
      <c r="QIW11" s="80"/>
      <c r="QIX11" s="80"/>
      <c r="QIY11" s="80"/>
      <c r="QIZ11" s="80"/>
      <c r="QJA11" s="80"/>
      <c r="QJB11" s="80"/>
      <c r="QJC11" s="80"/>
      <c r="QJD11" s="80"/>
      <c r="QJE11" s="80"/>
      <c r="QJF11" s="80"/>
      <c r="QJG11" s="80"/>
      <c r="QJH11" s="80"/>
      <c r="QJI11" s="80"/>
      <c r="QJJ11" s="80"/>
      <c r="QJK11" s="80"/>
      <c r="QJL11" s="80"/>
      <c r="QJM11" s="80"/>
      <c r="QJN11" s="80"/>
      <c r="QJO11" s="80"/>
      <c r="QJP11" s="80"/>
      <c r="QJQ11" s="80"/>
      <c r="QJR11" s="80"/>
      <c r="QJS11" s="80"/>
      <c r="QJT11" s="80"/>
      <c r="QJU11" s="80"/>
      <c r="QJV11" s="80"/>
      <c r="QJW11" s="80"/>
      <c r="QJX11" s="80"/>
      <c r="QJY11" s="80"/>
      <c r="QJZ11" s="80"/>
      <c r="QKA11" s="80"/>
      <c r="QKB11" s="80"/>
      <c r="QKC11" s="80"/>
      <c r="QKD11" s="80"/>
      <c r="QKE11" s="80"/>
      <c r="QKF11" s="80"/>
      <c r="QKG11" s="80"/>
      <c r="QKH11" s="80"/>
      <c r="QKI11" s="80"/>
      <c r="QKJ11" s="80"/>
      <c r="QKK11" s="80"/>
      <c r="QKL11" s="80"/>
      <c r="QKM11" s="80"/>
      <c r="QKN11" s="80"/>
      <c r="QKO11" s="80"/>
      <c r="QKP11" s="80"/>
      <c r="QKQ11" s="80"/>
      <c r="QKR11" s="80"/>
      <c r="QKS11" s="80"/>
      <c r="QKT11" s="80"/>
      <c r="QKU11" s="80"/>
      <c r="QKV11" s="80"/>
      <c r="QKW11" s="80"/>
      <c r="QKX11" s="80"/>
      <c r="QKY11" s="80"/>
      <c r="QKZ11" s="80"/>
      <c r="QLA11" s="80"/>
      <c r="QLB11" s="80"/>
      <c r="QLC11" s="80"/>
      <c r="QLD11" s="80"/>
      <c r="QLE11" s="80"/>
      <c r="QLF11" s="80"/>
      <c r="QLG11" s="80"/>
      <c r="QLH11" s="80"/>
      <c r="QLI11" s="80"/>
      <c r="QLJ11" s="80"/>
      <c r="QLK11" s="80"/>
      <c r="QLL11" s="80"/>
      <c r="QLM11" s="80"/>
      <c r="QLN11" s="80"/>
      <c r="QLO11" s="80"/>
      <c r="QLP11" s="80"/>
      <c r="QLQ11" s="80"/>
      <c r="QLR11" s="80"/>
      <c r="QLS11" s="80"/>
      <c r="QLT11" s="80"/>
      <c r="QLU11" s="80"/>
      <c r="QLV11" s="80"/>
      <c r="QLW11" s="80"/>
      <c r="QLX11" s="80"/>
      <c r="QLY11" s="80"/>
      <c r="QLZ11" s="80"/>
      <c r="QMA11" s="80"/>
      <c r="QMB11" s="80"/>
      <c r="QMC11" s="80"/>
      <c r="QMD11" s="80"/>
      <c r="QME11" s="80"/>
      <c r="QMF11" s="80"/>
      <c r="QMG11" s="80"/>
      <c r="QMH11" s="80"/>
      <c r="QMI11" s="80"/>
      <c r="QMJ11" s="80"/>
      <c r="QMK11" s="80"/>
      <c r="QML11" s="80"/>
      <c r="QMM11" s="80"/>
      <c r="QMN11" s="80"/>
      <c r="QMO11" s="80"/>
      <c r="QMP11" s="80"/>
      <c r="QMQ11" s="80"/>
      <c r="QMR11" s="80"/>
      <c r="QMS11" s="80"/>
      <c r="QMT11" s="80"/>
      <c r="QMU11" s="80"/>
      <c r="QMV11" s="80"/>
      <c r="QMW11" s="80"/>
      <c r="QMX11" s="80"/>
      <c r="QMY11" s="80"/>
      <c r="QMZ11" s="80"/>
      <c r="QNA11" s="80"/>
      <c r="QNB11" s="80"/>
      <c r="QNC11" s="80"/>
      <c r="QND11" s="80"/>
      <c r="QNE11" s="80"/>
      <c r="QNF11" s="80"/>
      <c r="QNG11" s="80"/>
      <c r="QNH11" s="80"/>
      <c r="QNI11" s="80"/>
      <c r="QNJ11" s="80"/>
      <c r="QNK11" s="80"/>
      <c r="QNL11" s="80"/>
      <c r="QNM11" s="80"/>
      <c r="QNN11" s="80"/>
      <c r="QNO11" s="80"/>
      <c r="QNP11" s="80"/>
      <c r="QNQ11" s="80"/>
      <c r="QNR11" s="80"/>
      <c r="QNS11" s="80"/>
      <c r="QNT11" s="80"/>
      <c r="QNU11" s="80"/>
      <c r="QNV11" s="80"/>
      <c r="QNW11" s="80"/>
      <c r="QNX11" s="80"/>
      <c r="QNY11" s="80"/>
      <c r="QNZ11" s="80"/>
      <c r="QOA11" s="80"/>
      <c r="QOB11" s="80"/>
      <c r="QOC11" s="80"/>
      <c r="QOD11" s="80"/>
      <c r="QOE11" s="80"/>
      <c r="QOF11" s="80"/>
      <c r="QOG11" s="80"/>
      <c r="QOH11" s="80"/>
      <c r="QOI11" s="80"/>
      <c r="QOJ11" s="80"/>
      <c r="QOK11" s="80"/>
      <c r="QOL11" s="80"/>
      <c r="QOM11" s="80"/>
      <c r="QON11" s="80"/>
      <c r="QOO11" s="80"/>
      <c r="QOP11" s="80"/>
      <c r="QOQ11" s="80"/>
      <c r="QOR11" s="80"/>
      <c r="QOS11" s="80"/>
      <c r="QOT11" s="80"/>
      <c r="QOU11" s="80"/>
      <c r="QOV11" s="80"/>
      <c r="QOW11" s="80"/>
      <c r="QOX11" s="80"/>
      <c r="QOY11" s="80"/>
      <c r="QOZ11" s="80"/>
      <c r="QPA11" s="80"/>
      <c r="QPB11" s="80"/>
      <c r="QPC11" s="80"/>
      <c r="QPD11" s="80"/>
      <c r="QPE11" s="80"/>
      <c r="QPF11" s="80"/>
      <c r="QPG11" s="80"/>
      <c r="QPH11" s="80"/>
      <c r="QPI11" s="80"/>
      <c r="QPJ11" s="80"/>
      <c r="QPK11" s="80"/>
      <c r="QPL11" s="80"/>
      <c r="QPM11" s="80"/>
      <c r="QPN11" s="80"/>
      <c r="QPO11" s="80"/>
      <c r="QPP11" s="80"/>
      <c r="QPQ11" s="80"/>
      <c r="QPR11" s="80"/>
      <c r="QPS11" s="80"/>
      <c r="QPT11" s="80"/>
      <c r="QPU11" s="80"/>
      <c r="QPV11" s="80"/>
      <c r="QPW11" s="80"/>
      <c r="QPX11" s="80"/>
      <c r="QPY11" s="80"/>
      <c r="QPZ11" s="80"/>
      <c r="QQA11" s="80"/>
      <c r="QQB11" s="80"/>
      <c r="QQC11" s="80"/>
      <c r="QQD11" s="80"/>
      <c r="QQE11" s="80"/>
      <c r="QQF11" s="80"/>
      <c r="QQG11" s="80"/>
      <c r="QQH11" s="80"/>
      <c r="QQI11" s="80"/>
      <c r="QQJ11" s="80"/>
      <c r="QQK11" s="80"/>
      <c r="QQL11" s="80"/>
      <c r="QQM11" s="80"/>
      <c r="QQN11" s="80"/>
      <c r="QQO11" s="80"/>
      <c r="QQP11" s="80"/>
      <c r="QQQ11" s="80"/>
      <c r="QQR11" s="80"/>
      <c r="QQS11" s="80"/>
      <c r="QQT11" s="80"/>
      <c r="QQU11" s="80"/>
      <c r="QQV11" s="80"/>
      <c r="QQW11" s="80"/>
      <c r="QQX11" s="80"/>
      <c r="QQY11" s="80"/>
      <c r="QQZ11" s="80"/>
      <c r="QRA11" s="80"/>
      <c r="QRB11" s="80"/>
      <c r="QRC11" s="80"/>
      <c r="QRD11" s="80"/>
      <c r="QRE11" s="80"/>
      <c r="QRF11" s="80"/>
      <c r="QRG11" s="80"/>
      <c r="QRH11" s="80"/>
      <c r="QRI11" s="80"/>
      <c r="QRJ11" s="80"/>
      <c r="QRK11" s="80"/>
      <c r="QRL11" s="80"/>
      <c r="QRM11" s="80"/>
      <c r="QRN11" s="80"/>
      <c r="QRO11" s="80"/>
      <c r="QRP11" s="80"/>
      <c r="QRQ11" s="80"/>
      <c r="QRR11" s="80"/>
      <c r="QRS11" s="80"/>
      <c r="QRT11" s="80"/>
      <c r="QRU11" s="80"/>
      <c r="QRV11" s="80"/>
      <c r="QRW11" s="80"/>
      <c r="QRX11" s="80"/>
      <c r="QRY11" s="80"/>
      <c r="QRZ11" s="80"/>
      <c r="QSA11" s="80"/>
      <c r="QSB11" s="80"/>
      <c r="QSC11" s="80"/>
      <c r="QSD11" s="80"/>
      <c r="QSE11" s="80"/>
      <c r="QSF11" s="80"/>
      <c r="QSG11" s="80"/>
      <c r="QSH11" s="80"/>
      <c r="QSI11" s="80"/>
      <c r="QSJ11" s="80"/>
      <c r="QSK11" s="80"/>
      <c r="QSL11" s="80"/>
      <c r="QSM11" s="80"/>
      <c r="QSN11" s="80"/>
      <c r="QSO11" s="80"/>
      <c r="QSP11" s="80"/>
      <c r="QSQ11" s="80"/>
      <c r="QSR11" s="80"/>
      <c r="QSS11" s="80"/>
      <c r="QST11" s="80"/>
      <c r="QSU11" s="80"/>
      <c r="QSV11" s="80"/>
      <c r="QSW11" s="80"/>
      <c r="QSX11" s="80"/>
      <c r="QSY11" s="80"/>
      <c r="QSZ11" s="80"/>
      <c r="QTA11" s="80"/>
      <c r="QTB11" s="80"/>
      <c r="QTC11" s="80"/>
      <c r="QTD11" s="80"/>
      <c r="QTE11" s="80"/>
      <c r="QTF11" s="80"/>
      <c r="QTG11" s="80"/>
      <c r="QTH11" s="80"/>
      <c r="QTI11" s="80"/>
      <c r="QTJ11" s="80"/>
      <c r="QTK11" s="80"/>
      <c r="QTL11" s="80"/>
      <c r="QTM11" s="80"/>
      <c r="QTN11" s="80"/>
      <c r="QTO11" s="80"/>
      <c r="QTP11" s="80"/>
      <c r="QTQ11" s="80"/>
      <c r="QTR11" s="80"/>
      <c r="QTS11" s="80"/>
      <c r="QTT11" s="80"/>
      <c r="QTU11" s="80"/>
      <c r="QTV11" s="80"/>
      <c r="QTW11" s="80"/>
      <c r="QTX11" s="80"/>
      <c r="QTY11" s="80"/>
      <c r="QTZ11" s="80"/>
      <c r="QUA11" s="80"/>
      <c r="QUB11" s="80"/>
      <c r="QUC11" s="80"/>
      <c r="QUD11" s="80"/>
      <c r="QUE11" s="80"/>
      <c r="QUF11" s="80"/>
      <c r="QUG11" s="80"/>
      <c r="QUH11" s="80"/>
      <c r="QUI11" s="80"/>
      <c r="QUJ11" s="80"/>
      <c r="QUK11" s="80"/>
      <c r="QUL11" s="80"/>
      <c r="QUM11" s="80"/>
      <c r="QUN11" s="80"/>
      <c r="QUO11" s="80"/>
      <c r="QUP11" s="80"/>
      <c r="QUQ11" s="80"/>
      <c r="QUR11" s="80"/>
      <c r="QUS11" s="80"/>
      <c r="QUT11" s="80"/>
      <c r="QUU11" s="80"/>
      <c r="QUV11" s="80"/>
      <c r="QUW11" s="80"/>
      <c r="QUX11" s="80"/>
      <c r="QUY11" s="80"/>
      <c r="QUZ11" s="80"/>
      <c r="QVA11" s="80"/>
      <c r="QVB11" s="80"/>
      <c r="QVC11" s="80"/>
      <c r="QVD11" s="80"/>
      <c r="QVE11" s="80"/>
      <c r="QVF11" s="80"/>
      <c r="QVG11" s="80"/>
      <c r="QVH11" s="80"/>
      <c r="QVI11" s="80"/>
      <c r="QVJ11" s="80"/>
      <c r="QVK11" s="80"/>
      <c r="QVL11" s="80"/>
      <c r="QVM11" s="80"/>
      <c r="QVN11" s="80"/>
      <c r="QVO11" s="80"/>
      <c r="QVP11" s="80"/>
      <c r="QVQ11" s="80"/>
      <c r="QVR11" s="80"/>
      <c r="QVS11" s="80"/>
      <c r="QVT11" s="80"/>
      <c r="QVU11" s="80"/>
      <c r="QVV11" s="80"/>
      <c r="QVW11" s="80"/>
      <c r="QVX11" s="80"/>
      <c r="QVY11" s="80"/>
      <c r="QVZ11" s="80"/>
      <c r="QWA11" s="80"/>
      <c r="QWB11" s="80"/>
      <c r="QWC11" s="80"/>
      <c r="QWD11" s="80"/>
      <c r="QWE11" s="80"/>
      <c r="QWF11" s="80"/>
      <c r="QWG11" s="80"/>
      <c r="QWH11" s="80"/>
      <c r="QWI11" s="80"/>
      <c r="QWJ11" s="80"/>
      <c r="QWK11" s="80"/>
      <c r="QWL11" s="80"/>
      <c r="QWM11" s="80"/>
      <c r="QWN11" s="80"/>
      <c r="QWO11" s="80"/>
      <c r="QWP11" s="80"/>
      <c r="QWQ11" s="80"/>
      <c r="QWR11" s="80"/>
      <c r="QWS11" s="80"/>
      <c r="QWT11" s="80"/>
      <c r="QWU11" s="80"/>
      <c r="QWV11" s="80"/>
      <c r="QWW11" s="80"/>
      <c r="QWX11" s="80"/>
      <c r="QWY11" s="80"/>
      <c r="QWZ11" s="80"/>
      <c r="QXA11" s="80"/>
      <c r="QXB11" s="80"/>
      <c r="QXC11" s="80"/>
      <c r="QXD11" s="80"/>
      <c r="QXE11" s="80"/>
      <c r="QXF11" s="80"/>
      <c r="QXG11" s="80"/>
      <c r="QXH11" s="80"/>
      <c r="QXI11" s="80"/>
      <c r="QXJ11" s="80"/>
      <c r="QXK11" s="80"/>
      <c r="QXL11" s="80"/>
      <c r="QXM11" s="80"/>
      <c r="QXN11" s="80"/>
      <c r="QXO11" s="80"/>
      <c r="QXP11" s="80"/>
      <c r="QXQ11" s="80"/>
      <c r="QXR11" s="80"/>
      <c r="QXS11" s="80"/>
      <c r="QXT11" s="80"/>
      <c r="QXU11" s="80"/>
      <c r="QXV11" s="80"/>
      <c r="QXW11" s="80"/>
      <c r="QXX11" s="80"/>
      <c r="QXY11" s="80"/>
      <c r="QXZ11" s="80"/>
      <c r="QYA11" s="80"/>
      <c r="QYB11" s="80"/>
      <c r="QYC11" s="80"/>
      <c r="QYD11" s="80"/>
      <c r="QYE11" s="80"/>
      <c r="QYF11" s="80"/>
      <c r="QYG11" s="80"/>
      <c r="QYH11" s="80"/>
      <c r="QYI11" s="80"/>
      <c r="QYJ11" s="80"/>
      <c r="QYK11" s="80"/>
      <c r="QYL11" s="80"/>
      <c r="QYM11" s="80"/>
      <c r="QYN11" s="80"/>
      <c r="QYO11" s="80"/>
      <c r="QYP11" s="80"/>
      <c r="QYQ11" s="80"/>
      <c r="QYR11" s="80"/>
      <c r="QYS11" s="80"/>
      <c r="QYT11" s="80"/>
      <c r="QYU11" s="80"/>
      <c r="QYV11" s="80"/>
      <c r="QYW11" s="80"/>
      <c r="QYX11" s="80"/>
      <c r="QYY11" s="80"/>
      <c r="QYZ11" s="80"/>
      <c r="QZA11" s="80"/>
      <c r="QZB11" s="80"/>
      <c r="QZC11" s="80"/>
      <c r="QZD11" s="80"/>
      <c r="QZE11" s="80"/>
      <c r="QZF11" s="80"/>
      <c r="QZG11" s="80"/>
      <c r="QZH11" s="80"/>
      <c r="QZI11" s="80"/>
      <c r="QZJ11" s="80"/>
      <c r="QZK11" s="80"/>
      <c r="QZL11" s="80"/>
      <c r="QZM11" s="80"/>
      <c r="QZN11" s="80"/>
      <c r="QZO11" s="80"/>
      <c r="QZP11" s="80"/>
      <c r="QZQ11" s="80"/>
      <c r="QZR11" s="80"/>
      <c r="QZS11" s="80"/>
      <c r="QZT11" s="80"/>
      <c r="QZU11" s="80"/>
      <c r="QZV11" s="80"/>
      <c r="QZW11" s="80"/>
      <c r="QZX11" s="80"/>
      <c r="QZY11" s="80"/>
      <c r="QZZ11" s="80"/>
      <c r="RAA11" s="80"/>
      <c r="RAB11" s="80"/>
      <c r="RAC11" s="80"/>
      <c r="RAD11" s="80"/>
      <c r="RAE11" s="80"/>
      <c r="RAF11" s="80"/>
      <c r="RAG11" s="80"/>
      <c r="RAH11" s="80"/>
      <c r="RAI11" s="80"/>
      <c r="RAJ11" s="80"/>
      <c r="RAK11" s="80"/>
      <c r="RAL11" s="80"/>
      <c r="RAM11" s="80"/>
      <c r="RAN11" s="80"/>
      <c r="RAO11" s="80"/>
      <c r="RAP11" s="80"/>
      <c r="RAQ11" s="80"/>
      <c r="RAR11" s="80"/>
      <c r="RAS11" s="80"/>
      <c r="RAT11" s="80"/>
      <c r="RAU11" s="80"/>
      <c r="RAV11" s="80"/>
      <c r="RAW11" s="80"/>
      <c r="RAX11" s="80"/>
      <c r="RAY11" s="80"/>
      <c r="RAZ11" s="80"/>
      <c r="RBA11" s="80"/>
      <c r="RBB11" s="80"/>
      <c r="RBC11" s="80"/>
      <c r="RBD11" s="80"/>
      <c r="RBE11" s="80"/>
      <c r="RBF11" s="80"/>
      <c r="RBG11" s="80"/>
      <c r="RBH11" s="80"/>
      <c r="RBI11" s="80"/>
      <c r="RBJ11" s="80"/>
      <c r="RBK11" s="80"/>
      <c r="RBL11" s="80"/>
      <c r="RBM11" s="80"/>
      <c r="RBN11" s="80"/>
      <c r="RBO11" s="80"/>
      <c r="RBP11" s="80"/>
      <c r="RBQ11" s="80"/>
      <c r="RBR11" s="80"/>
      <c r="RBS11" s="80"/>
      <c r="RBT11" s="80"/>
      <c r="RBU11" s="80"/>
      <c r="RBV11" s="80"/>
      <c r="RBW11" s="80"/>
      <c r="RBX11" s="80"/>
      <c r="RBY11" s="80"/>
      <c r="RBZ11" s="80"/>
      <c r="RCA11" s="80"/>
      <c r="RCB11" s="80"/>
      <c r="RCC11" s="80"/>
      <c r="RCD11" s="80"/>
      <c r="RCE11" s="80"/>
      <c r="RCF11" s="80"/>
      <c r="RCG11" s="80"/>
      <c r="RCH11" s="80"/>
      <c r="RCI11" s="80"/>
      <c r="RCJ11" s="80"/>
      <c r="RCK11" s="80"/>
      <c r="RCL11" s="80"/>
      <c r="RCM11" s="80"/>
      <c r="RCN11" s="80"/>
      <c r="RCO11" s="80"/>
      <c r="RCP11" s="80"/>
      <c r="RCQ11" s="80"/>
      <c r="RCR11" s="80"/>
      <c r="RCS11" s="80"/>
      <c r="RCT11" s="80"/>
      <c r="RCU11" s="80"/>
      <c r="RCV11" s="80"/>
      <c r="RCW11" s="80"/>
      <c r="RCX11" s="80"/>
      <c r="RCY11" s="80"/>
      <c r="RCZ11" s="80"/>
      <c r="RDA11" s="80"/>
      <c r="RDB11" s="80"/>
      <c r="RDC11" s="80"/>
      <c r="RDD11" s="80"/>
      <c r="RDE11" s="80"/>
      <c r="RDF11" s="80"/>
      <c r="RDG11" s="80"/>
      <c r="RDH11" s="80"/>
      <c r="RDI11" s="80"/>
      <c r="RDJ11" s="80"/>
      <c r="RDK11" s="80"/>
      <c r="RDL11" s="80"/>
      <c r="RDM11" s="80"/>
      <c r="RDN11" s="80"/>
      <c r="RDO11" s="80"/>
      <c r="RDP11" s="80"/>
      <c r="RDQ11" s="80"/>
      <c r="RDR11" s="80"/>
      <c r="RDS11" s="80"/>
      <c r="RDT11" s="80"/>
      <c r="RDU11" s="80"/>
      <c r="RDV11" s="80"/>
      <c r="RDW11" s="80"/>
      <c r="RDX11" s="80"/>
      <c r="RDY11" s="80"/>
      <c r="RDZ11" s="80"/>
      <c r="REA11" s="80"/>
      <c r="REB11" s="80"/>
      <c r="REC11" s="80"/>
      <c r="RED11" s="80"/>
      <c r="REE11" s="80"/>
      <c r="REF11" s="80"/>
      <c r="REG11" s="80"/>
      <c r="REH11" s="80"/>
      <c r="REI11" s="80"/>
      <c r="REJ11" s="80"/>
      <c r="REK11" s="80"/>
      <c r="REL11" s="80"/>
      <c r="REM11" s="80"/>
      <c r="REN11" s="80"/>
      <c r="REO11" s="80"/>
      <c r="REP11" s="80"/>
      <c r="REQ11" s="80"/>
      <c r="RER11" s="80"/>
      <c r="RES11" s="80"/>
      <c r="RET11" s="80"/>
      <c r="REU11" s="80"/>
      <c r="REV11" s="80"/>
      <c r="REW11" s="80"/>
      <c r="REX11" s="80"/>
      <c r="REY11" s="80"/>
      <c r="REZ11" s="80"/>
      <c r="RFA11" s="80"/>
      <c r="RFB11" s="80"/>
      <c r="RFC11" s="80"/>
      <c r="RFD11" s="80"/>
      <c r="RFE11" s="80"/>
      <c r="RFF11" s="80"/>
      <c r="RFG11" s="80"/>
      <c r="RFH11" s="80"/>
      <c r="RFI11" s="80"/>
      <c r="RFJ11" s="80"/>
      <c r="RFK11" s="80"/>
      <c r="RFL11" s="80"/>
      <c r="RFM11" s="80"/>
      <c r="RFN11" s="80"/>
      <c r="RFO11" s="80"/>
      <c r="RFP11" s="80"/>
      <c r="RFQ11" s="80"/>
      <c r="RFR11" s="80"/>
      <c r="RFS11" s="80"/>
      <c r="RFT11" s="80"/>
      <c r="RFU11" s="80"/>
      <c r="RFV11" s="80"/>
      <c r="RFW11" s="80"/>
      <c r="RFX11" s="80"/>
      <c r="RFY11" s="80"/>
      <c r="RFZ11" s="80"/>
      <c r="RGA11" s="80"/>
      <c r="RGB11" s="80"/>
      <c r="RGC11" s="80"/>
      <c r="RGD11" s="80"/>
      <c r="RGE11" s="80"/>
      <c r="RGF11" s="80"/>
      <c r="RGG11" s="80"/>
      <c r="RGH11" s="80"/>
      <c r="RGI11" s="80"/>
      <c r="RGJ11" s="80"/>
      <c r="RGK11" s="80"/>
      <c r="RGL11" s="80"/>
      <c r="RGM11" s="80"/>
      <c r="RGN11" s="80"/>
      <c r="RGO11" s="80"/>
      <c r="RGP11" s="80"/>
      <c r="RGQ11" s="80"/>
      <c r="RGR11" s="80"/>
      <c r="RGS11" s="80"/>
      <c r="RGT11" s="80"/>
      <c r="RGU11" s="80"/>
      <c r="RGV11" s="80"/>
      <c r="RGW11" s="80"/>
      <c r="RGX11" s="80"/>
      <c r="RGY11" s="80"/>
      <c r="RGZ11" s="80"/>
      <c r="RHA11" s="80"/>
      <c r="RHB11" s="80"/>
      <c r="RHC11" s="80"/>
      <c r="RHD11" s="80"/>
      <c r="RHE11" s="80"/>
      <c r="RHF11" s="80"/>
      <c r="RHG11" s="80"/>
      <c r="RHH11" s="80"/>
      <c r="RHI11" s="80"/>
      <c r="RHJ11" s="80"/>
      <c r="RHK11" s="80"/>
      <c r="RHL11" s="80"/>
      <c r="RHM11" s="80"/>
      <c r="RHN11" s="80"/>
      <c r="RHO11" s="80"/>
      <c r="RHP11" s="80"/>
      <c r="RHQ11" s="80"/>
      <c r="RHR11" s="80"/>
      <c r="RHS11" s="80"/>
      <c r="RHT11" s="80"/>
      <c r="RHU11" s="80"/>
      <c r="RHV11" s="80"/>
      <c r="RHW11" s="80"/>
      <c r="RHX11" s="80"/>
      <c r="RHY11" s="80"/>
      <c r="RHZ11" s="80"/>
      <c r="RIA11" s="80"/>
      <c r="RIB11" s="80"/>
      <c r="RIC11" s="80"/>
      <c r="RID11" s="80"/>
      <c r="RIE11" s="80"/>
      <c r="RIF11" s="80"/>
      <c r="RIG11" s="80"/>
      <c r="RIH11" s="80"/>
      <c r="RII11" s="80"/>
      <c r="RIJ11" s="80"/>
      <c r="RIK11" s="80"/>
      <c r="RIL11" s="80"/>
      <c r="RIM11" s="80"/>
      <c r="RIN11" s="80"/>
      <c r="RIO11" s="80"/>
      <c r="RIP11" s="80"/>
      <c r="RIQ11" s="80"/>
      <c r="RIR11" s="80"/>
      <c r="RIS11" s="80"/>
      <c r="RIT11" s="80"/>
      <c r="RIU11" s="80"/>
      <c r="RIV11" s="80"/>
      <c r="RIW11" s="80"/>
      <c r="RIX11" s="80"/>
      <c r="RIY11" s="80"/>
      <c r="RIZ11" s="80"/>
      <c r="RJA11" s="80"/>
      <c r="RJB11" s="80"/>
      <c r="RJC11" s="80"/>
      <c r="RJD11" s="80"/>
      <c r="RJE11" s="80"/>
      <c r="RJF11" s="80"/>
      <c r="RJG11" s="80"/>
      <c r="RJH11" s="80"/>
      <c r="RJI11" s="80"/>
      <c r="RJJ11" s="80"/>
      <c r="RJK11" s="80"/>
      <c r="RJL11" s="80"/>
      <c r="RJM11" s="80"/>
      <c r="RJN11" s="80"/>
      <c r="RJO11" s="80"/>
      <c r="RJP11" s="80"/>
      <c r="RJQ11" s="80"/>
      <c r="RJR11" s="80"/>
      <c r="RJS11" s="80"/>
      <c r="RJT11" s="80"/>
      <c r="RJU11" s="80"/>
      <c r="RJV11" s="80"/>
      <c r="RJW11" s="80"/>
      <c r="RJX11" s="80"/>
      <c r="RJY11" s="80"/>
      <c r="RJZ11" s="80"/>
      <c r="RKA11" s="80"/>
      <c r="RKB11" s="80"/>
      <c r="RKC11" s="80"/>
      <c r="RKD11" s="80"/>
      <c r="RKE11" s="80"/>
      <c r="RKF11" s="80"/>
      <c r="RKG11" s="80"/>
      <c r="RKH11" s="80"/>
      <c r="RKI11" s="80"/>
      <c r="RKJ11" s="80"/>
      <c r="RKK11" s="80"/>
      <c r="RKL11" s="80"/>
      <c r="RKM11" s="80"/>
      <c r="RKN11" s="80"/>
      <c r="RKO11" s="80"/>
      <c r="RKP11" s="80"/>
      <c r="RKQ11" s="80"/>
      <c r="RKR11" s="80"/>
      <c r="RKS11" s="80"/>
      <c r="RKT11" s="80"/>
      <c r="RKU11" s="80"/>
      <c r="RKV11" s="80"/>
      <c r="RKW11" s="80"/>
      <c r="RKX11" s="80"/>
      <c r="RKY11" s="80"/>
      <c r="RKZ11" s="80"/>
      <c r="RLA11" s="80"/>
      <c r="RLB11" s="80"/>
      <c r="RLC11" s="80"/>
      <c r="RLD11" s="80"/>
      <c r="RLE11" s="80"/>
      <c r="RLF11" s="80"/>
      <c r="RLG11" s="80"/>
      <c r="RLH11" s="80"/>
      <c r="RLI11" s="80"/>
      <c r="RLJ11" s="80"/>
      <c r="RLK11" s="80"/>
      <c r="RLL11" s="80"/>
      <c r="RLM11" s="80"/>
      <c r="RLN11" s="80"/>
      <c r="RLO11" s="80"/>
      <c r="RLP11" s="80"/>
      <c r="RLQ11" s="80"/>
      <c r="RLR11" s="80"/>
      <c r="RLS11" s="80"/>
      <c r="RLT11" s="80"/>
      <c r="RLU11" s="80"/>
      <c r="RLV11" s="80"/>
      <c r="RLW11" s="80"/>
      <c r="RLX11" s="80"/>
      <c r="RLY11" s="80"/>
      <c r="RLZ11" s="80"/>
      <c r="RMA11" s="80"/>
      <c r="RMB11" s="80"/>
      <c r="RMC11" s="80"/>
      <c r="RMD11" s="80"/>
      <c r="RME11" s="80"/>
      <c r="RMF11" s="80"/>
      <c r="RMG11" s="80"/>
      <c r="RMH11" s="80"/>
      <c r="RMI11" s="80"/>
      <c r="RMJ11" s="80"/>
      <c r="RMK11" s="80"/>
      <c r="RML11" s="80"/>
      <c r="RMM11" s="80"/>
      <c r="RMN11" s="80"/>
      <c r="RMO11" s="80"/>
      <c r="RMP11" s="80"/>
      <c r="RMQ11" s="80"/>
      <c r="RMR11" s="80"/>
      <c r="RMS11" s="80"/>
      <c r="RMT11" s="80"/>
      <c r="RMU11" s="80"/>
      <c r="RMV11" s="80"/>
      <c r="RMW11" s="80"/>
      <c r="RMX11" s="80"/>
      <c r="RMY11" s="80"/>
      <c r="RMZ11" s="80"/>
      <c r="RNA11" s="80"/>
      <c r="RNB11" s="80"/>
      <c r="RNC11" s="80"/>
      <c r="RND11" s="80"/>
      <c r="RNE11" s="80"/>
      <c r="RNF11" s="80"/>
      <c r="RNG11" s="80"/>
      <c r="RNH11" s="80"/>
      <c r="RNI11" s="80"/>
      <c r="RNJ11" s="80"/>
      <c r="RNK11" s="80"/>
      <c r="RNL11" s="80"/>
      <c r="RNM11" s="80"/>
      <c r="RNN11" s="80"/>
      <c r="RNO11" s="80"/>
      <c r="RNP11" s="80"/>
      <c r="RNQ11" s="80"/>
      <c r="RNR11" s="80"/>
      <c r="RNS11" s="80"/>
      <c r="RNT11" s="80"/>
      <c r="RNU11" s="80"/>
      <c r="RNV11" s="80"/>
      <c r="RNW11" s="80"/>
      <c r="RNX11" s="80"/>
      <c r="RNY11" s="80"/>
      <c r="RNZ11" s="80"/>
      <c r="ROA11" s="80"/>
      <c r="ROB11" s="80"/>
      <c r="ROC11" s="80"/>
      <c r="ROD11" s="80"/>
      <c r="ROE11" s="80"/>
      <c r="ROF11" s="80"/>
      <c r="ROG11" s="80"/>
      <c r="ROH11" s="80"/>
      <c r="ROI11" s="80"/>
      <c r="ROJ11" s="80"/>
      <c r="ROK11" s="80"/>
      <c r="ROL11" s="80"/>
      <c r="ROM11" s="80"/>
      <c r="RON11" s="80"/>
      <c r="ROO11" s="80"/>
      <c r="ROP11" s="80"/>
      <c r="ROQ11" s="80"/>
      <c r="ROR11" s="80"/>
      <c r="ROS11" s="80"/>
      <c r="ROT11" s="80"/>
      <c r="ROU11" s="80"/>
      <c r="ROV11" s="80"/>
      <c r="ROW11" s="80"/>
      <c r="ROX11" s="80"/>
      <c r="ROY11" s="80"/>
      <c r="ROZ11" s="80"/>
      <c r="RPA11" s="80"/>
      <c r="RPB11" s="80"/>
      <c r="RPC11" s="80"/>
      <c r="RPD11" s="80"/>
      <c r="RPE11" s="80"/>
      <c r="RPF11" s="80"/>
      <c r="RPG11" s="80"/>
      <c r="RPH11" s="80"/>
      <c r="RPI11" s="80"/>
      <c r="RPJ11" s="80"/>
      <c r="RPK11" s="80"/>
      <c r="RPL11" s="80"/>
      <c r="RPM11" s="80"/>
      <c r="RPN11" s="80"/>
      <c r="RPO11" s="80"/>
      <c r="RPP11" s="80"/>
      <c r="RPQ11" s="80"/>
      <c r="RPR11" s="80"/>
      <c r="RPS11" s="80"/>
      <c r="RPT11" s="80"/>
      <c r="RPU11" s="80"/>
      <c r="RPV11" s="80"/>
      <c r="RPW11" s="80"/>
      <c r="RPX11" s="80"/>
      <c r="RPY11" s="80"/>
      <c r="RPZ11" s="80"/>
      <c r="RQA11" s="80"/>
      <c r="RQB11" s="80"/>
      <c r="RQC11" s="80"/>
      <c r="RQD11" s="80"/>
      <c r="RQE11" s="80"/>
      <c r="RQF11" s="80"/>
      <c r="RQG11" s="80"/>
      <c r="RQH11" s="80"/>
      <c r="RQI11" s="80"/>
      <c r="RQJ11" s="80"/>
      <c r="RQK11" s="80"/>
      <c r="RQL11" s="80"/>
      <c r="RQM11" s="80"/>
      <c r="RQN11" s="80"/>
      <c r="RQO11" s="80"/>
      <c r="RQP11" s="80"/>
      <c r="RQQ11" s="80"/>
      <c r="RQR11" s="80"/>
      <c r="RQS11" s="80"/>
      <c r="RQT11" s="80"/>
      <c r="RQU11" s="80"/>
      <c r="RQV11" s="80"/>
      <c r="RQW11" s="80"/>
      <c r="RQX11" s="80"/>
      <c r="RQY11" s="80"/>
      <c r="RQZ11" s="80"/>
      <c r="RRA11" s="80"/>
      <c r="RRB11" s="80"/>
      <c r="RRC11" s="80"/>
      <c r="RRD11" s="80"/>
      <c r="RRE11" s="80"/>
      <c r="RRF11" s="80"/>
      <c r="RRG11" s="80"/>
      <c r="RRH11" s="80"/>
      <c r="RRI11" s="80"/>
      <c r="RRJ11" s="80"/>
      <c r="RRK11" s="80"/>
      <c r="RRL11" s="80"/>
      <c r="RRM11" s="80"/>
      <c r="RRN11" s="80"/>
      <c r="RRO11" s="80"/>
      <c r="RRP11" s="80"/>
      <c r="RRQ11" s="80"/>
      <c r="RRR11" s="80"/>
      <c r="RRS11" s="80"/>
      <c r="RRT11" s="80"/>
      <c r="RRU11" s="80"/>
      <c r="RRV11" s="80"/>
      <c r="RRW11" s="80"/>
      <c r="RRX11" s="80"/>
      <c r="RRY11" s="80"/>
      <c r="RRZ11" s="80"/>
      <c r="RSA11" s="80"/>
      <c r="RSB11" s="80"/>
      <c r="RSC11" s="80"/>
      <c r="RSD11" s="80"/>
      <c r="RSE11" s="80"/>
      <c r="RSF11" s="80"/>
      <c r="RSG11" s="80"/>
      <c r="RSH11" s="80"/>
      <c r="RSI11" s="80"/>
      <c r="RSJ11" s="80"/>
      <c r="RSK11" s="80"/>
      <c r="RSL11" s="80"/>
      <c r="RSM11" s="80"/>
      <c r="RSN11" s="80"/>
      <c r="RSO11" s="80"/>
      <c r="RSP11" s="80"/>
      <c r="RSQ11" s="80"/>
      <c r="RSR11" s="80"/>
      <c r="RSS11" s="80"/>
      <c r="RST11" s="80"/>
      <c r="RSU11" s="80"/>
      <c r="RSV11" s="80"/>
      <c r="RSW11" s="80"/>
      <c r="RSX11" s="80"/>
      <c r="RSY11" s="80"/>
      <c r="RSZ11" s="80"/>
      <c r="RTA11" s="80"/>
      <c r="RTB11" s="80"/>
      <c r="RTC11" s="80"/>
      <c r="RTD11" s="80"/>
      <c r="RTE11" s="80"/>
      <c r="RTF11" s="80"/>
      <c r="RTG11" s="80"/>
      <c r="RTH11" s="80"/>
      <c r="RTI11" s="80"/>
      <c r="RTJ11" s="80"/>
      <c r="RTK11" s="80"/>
      <c r="RTL11" s="80"/>
      <c r="RTM11" s="80"/>
      <c r="RTN11" s="80"/>
      <c r="RTO11" s="80"/>
      <c r="RTP11" s="80"/>
      <c r="RTQ11" s="80"/>
      <c r="RTR11" s="80"/>
      <c r="RTS11" s="80"/>
      <c r="RTT11" s="80"/>
      <c r="RTU11" s="80"/>
      <c r="RTV11" s="80"/>
      <c r="RTW11" s="80"/>
      <c r="RTX11" s="80"/>
      <c r="RTY11" s="80"/>
      <c r="RTZ11" s="80"/>
      <c r="RUA11" s="80"/>
      <c r="RUB11" s="80"/>
      <c r="RUC11" s="80"/>
      <c r="RUD11" s="80"/>
      <c r="RUE11" s="80"/>
      <c r="RUF11" s="80"/>
      <c r="RUG11" s="80"/>
      <c r="RUH11" s="80"/>
      <c r="RUI11" s="80"/>
      <c r="RUJ11" s="80"/>
      <c r="RUK11" s="80"/>
      <c r="RUL11" s="80"/>
      <c r="RUM11" s="80"/>
      <c r="RUN11" s="80"/>
      <c r="RUO11" s="80"/>
      <c r="RUP11" s="80"/>
      <c r="RUQ11" s="80"/>
      <c r="RUR11" s="80"/>
      <c r="RUS11" s="80"/>
      <c r="RUT11" s="80"/>
      <c r="RUU11" s="80"/>
      <c r="RUV11" s="80"/>
      <c r="RUW11" s="80"/>
      <c r="RUX11" s="80"/>
      <c r="RUY11" s="80"/>
      <c r="RUZ11" s="80"/>
      <c r="RVA11" s="80"/>
      <c r="RVB11" s="80"/>
      <c r="RVC11" s="80"/>
      <c r="RVD11" s="80"/>
      <c r="RVE11" s="80"/>
      <c r="RVF11" s="80"/>
      <c r="RVG11" s="80"/>
      <c r="RVH11" s="80"/>
      <c r="RVI11" s="80"/>
      <c r="RVJ11" s="80"/>
      <c r="RVK11" s="80"/>
      <c r="RVL11" s="80"/>
      <c r="RVM11" s="80"/>
      <c r="RVN11" s="80"/>
      <c r="RVO11" s="80"/>
      <c r="RVP11" s="80"/>
      <c r="RVQ11" s="80"/>
      <c r="RVR11" s="80"/>
      <c r="RVS11" s="80"/>
      <c r="RVT11" s="80"/>
      <c r="RVU11" s="80"/>
      <c r="RVV11" s="80"/>
      <c r="RVW11" s="80"/>
      <c r="RVX11" s="80"/>
      <c r="RVY11" s="80"/>
      <c r="RVZ11" s="80"/>
      <c r="RWA11" s="80"/>
      <c r="RWB11" s="80"/>
      <c r="RWC11" s="80"/>
      <c r="RWD11" s="80"/>
      <c r="RWE11" s="80"/>
      <c r="RWF11" s="80"/>
      <c r="RWG11" s="80"/>
      <c r="RWH11" s="80"/>
      <c r="RWI11" s="80"/>
      <c r="RWJ11" s="80"/>
      <c r="RWK11" s="80"/>
      <c r="RWL11" s="80"/>
      <c r="RWM11" s="80"/>
      <c r="RWN11" s="80"/>
      <c r="RWO11" s="80"/>
      <c r="RWP11" s="80"/>
      <c r="RWQ11" s="80"/>
      <c r="RWR11" s="80"/>
      <c r="RWS11" s="80"/>
      <c r="RWT11" s="80"/>
      <c r="RWU11" s="80"/>
      <c r="RWV11" s="80"/>
      <c r="RWW11" s="80"/>
      <c r="RWX11" s="80"/>
      <c r="RWY11" s="80"/>
      <c r="RWZ11" s="80"/>
      <c r="RXA11" s="80"/>
      <c r="RXB11" s="80"/>
      <c r="RXC11" s="80"/>
      <c r="RXD11" s="80"/>
      <c r="RXE11" s="80"/>
      <c r="RXF11" s="80"/>
      <c r="RXG11" s="80"/>
      <c r="RXH11" s="80"/>
      <c r="RXI11" s="80"/>
      <c r="RXJ11" s="80"/>
      <c r="RXK11" s="80"/>
      <c r="RXL11" s="80"/>
      <c r="RXM11" s="80"/>
      <c r="RXN11" s="80"/>
      <c r="RXO11" s="80"/>
      <c r="RXP11" s="80"/>
      <c r="RXQ11" s="80"/>
      <c r="RXR11" s="80"/>
      <c r="RXS11" s="80"/>
      <c r="RXT11" s="80"/>
      <c r="RXU11" s="80"/>
      <c r="RXV11" s="80"/>
      <c r="RXW11" s="80"/>
      <c r="RXX11" s="80"/>
      <c r="RXY11" s="80"/>
      <c r="RXZ11" s="80"/>
      <c r="RYA11" s="80"/>
      <c r="RYB11" s="80"/>
      <c r="RYC11" s="80"/>
      <c r="RYD11" s="80"/>
      <c r="RYE11" s="80"/>
      <c r="RYF11" s="80"/>
      <c r="RYG11" s="80"/>
      <c r="RYH11" s="80"/>
      <c r="RYI11" s="80"/>
      <c r="RYJ11" s="80"/>
      <c r="RYK11" s="80"/>
      <c r="RYL11" s="80"/>
      <c r="RYM11" s="80"/>
      <c r="RYN11" s="80"/>
      <c r="RYO11" s="80"/>
      <c r="RYP11" s="80"/>
      <c r="RYQ11" s="80"/>
      <c r="RYR11" s="80"/>
      <c r="RYS11" s="80"/>
      <c r="RYT11" s="80"/>
      <c r="RYU11" s="80"/>
      <c r="RYV11" s="80"/>
      <c r="RYW11" s="80"/>
      <c r="RYX11" s="80"/>
      <c r="RYY11" s="80"/>
      <c r="RYZ11" s="80"/>
      <c r="RZA11" s="80"/>
      <c r="RZB11" s="80"/>
      <c r="RZC11" s="80"/>
      <c r="RZD11" s="80"/>
      <c r="RZE11" s="80"/>
      <c r="RZF11" s="80"/>
      <c r="RZG11" s="80"/>
      <c r="RZH11" s="80"/>
      <c r="RZI11" s="80"/>
      <c r="RZJ11" s="80"/>
      <c r="RZK11" s="80"/>
      <c r="RZL11" s="80"/>
      <c r="RZM11" s="80"/>
      <c r="RZN11" s="80"/>
      <c r="RZO11" s="80"/>
      <c r="RZP11" s="80"/>
      <c r="RZQ11" s="80"/>
      <c r="RZR11" s="80"/>
      <c r="RZS11" s="80"/>
      <c r="RZT11" s="80"/>
      <c r="RZU11" s="80"/>
      <c r="RZV11" s="80"/>
      <c r="RZW11" s="80"/>
      <c r="RZX11" s="80"/>
      <c r="RZY11" s="80"/>
      <c r="RZZ11" s="80"/>
      <c r="SAA11" s="80"/>
      <c r="SAB11" s="80"/>
      <c r="SAC11" s="80"/>
      <c r="SAD11" s="80"/>
      <c r="SAE11" s="80"/>
      <c r="SAF11" s="80"/>
      <c r="SAG11" s="80"/>
      <c r="SAH11" s="80"/>
      <c r="SAI11" s="80"/>
      <c r="SAJ11" s="80"/>
      <c r="SAK11" s="80"/>
      <c r="SAL11" s="80"/>
      <c r="SAM11" s="80"/>
      <c r="SAN11" s="80"/>
      <c r="SAO11" s="80"/>
      <c r="SAP11" s="80"/>
      <c r="SAQ11" s="80"/>
      <c r="SAR11" s="80"/>
      <c r="SAS11" s="80"/>
      <c r="SAT11" s="80"/>
      <c r="SAU11" s="80"/>
      <c r="SAV11" s="80"/>
      <c r="SAW11" s="80"/>
      <c r="SAX11" s="80"/>
      <c r="SAY11" s="80"/>
      <c r="SAZ11" s="80"/>
      <c r="SBA11" s="80"/>
      <c r="SBB11" s="80"/>
      <c r="SBC11" s="80"/>
      <c r="SBD11" s="80"/>
      <c r="SBE11" s="80"/>
      <c r="SBF11" s="80"/>
      <c r="SBG11" s="80"/>
      <c r="SBH11" s="80"/>
      <c r="SBI11" s="80"/>
      <c r="SBJ11" s="80"/>
      <c r="SBK11" s="80"/>
      <c r="SBL11" s="80"/>
      <c r="SBM11" s="80"/>
      <c r="SBN11" s="80"/>
      <c r="SBO11" s="80"/>
      <c r="SBP11" s="80"/>
      <c r="SBQ11" s="80"/>
      <c r="SBR11" s="80"/>
      <c r="SBS11" s="80"/>
      <c r="SBT11" s="80"/>
      <c r="SBU11" s="80"/>
      <c r="SBV11" s="80"/>
      <c r="SBW11" s="80"/>
      <c r="SBX11" s="80"/>
      <c r="SBY11" s="80"/>
      <c r="SBZ11" s="80"/>
      <c r="SCA11" s="80"/>
      <c r="SCB11" s="80"/>
      <c r="SCC11" s="80"/>
      <c r="SCD11" s="80"/>
      <c r="SCE11" s="80"/>
      <c r="SCF11" s="80"/>
      <c r="SCG11" s="80"/>
      <c r="SCH11" s="80"/>
      <c r="SCI11" s="80"/>
      <c r="SCJ11" s="80"/>
      <c r="SCK11" s="80"/>
      <c r="SCL11" s="80"/>
      <c r="SCM11" s="80"/>
      <c r="SCN11" s="80"/>
      <c r="SCO11" s="80"/>
      <c r="SCP11" s="80"/>
      <c r="SCQ11" s="80"/>
      <c r="SCR11" s="80"/>
      <c r="SCS11" s="80"/>
      <c r="SCT11" s="80"/>
      <c r="SCU11" s="80"/>
      <c r="SCV11" s="80"/>
      <c r="SCW11" s="80"/>
      <c r="SCX11" s="80"/>
      <c r="SCY11" s="80"/>
      <c r="SCZ11" s="80"/>
      <c r="SDA11" s="80"/>
      <c r="SDB11" s="80"/>
      <c r="SDC11" s="80"/>
      <c r="SDD11" s="80"/>
      <c r="SDE11" s="80"/>
      <c r="SDF11" s="80"/>
      <c r="SDG11" s="80"/>
      <c r="SDH11" s="80"/>
      <c r="SDI11" s="80"/>
      <c r="SDJ11" s="80"/>
      <c r="SDK11" s="80"/>
      <c r="SDL11" s="80"/>
      <c r="SDM11" s="80"/>
      <c r="SDN11" s="80"/>
      <c r="SDO11" s="80"/>
      <c r="SDP11" s="80"/>
      <c r="SDQ11" s="80"/>
      <c r="SDR11" s="80"/>
      <c r="SDS11" s="80"/>
      <c r="SDT11" s="80"/>
      <c r="SDU11" s="80"/>
      <c r="SDV11" s="80"/>
      <c r="SDW11" s="80"/>
      <c r="SDX11" s="80"/>
      <c r="SDY11" s="80"/>
      <c r="SDZ11" s="80"/>
      <c r="SEA11" s="80"/>
      <c r="SEB11" s="80"/>
      <c r="SEC11" s="80"/>
      <c r="SED11" s="80"/>
      <c r="SEE11" s="80"/>
      <c r="SEF11" s="80"/>
      <c r="SEG11" s="80"/>
      <c r="SEH11" s="80"/>
      <c r="SEI11" s="80"/>
      <c r="SEJ11" s="80"/>
      <c r="SEK11" s="80"/>
      <c r="SEL11" s="80"/>
      <c r="SEM11" s="80"/>
      <c r="SEN11" s="80"/>
      <c r="SEO11" s="80"/>
      <c r="SEP11" s="80"/>
      <c r="SEQ11" s="80"/>
      <c r="SER11" s="80"/>
      <c r="SES11" s="80"/>
      <c r="SET11" s="80"/>
      <c r="SEU11" s="80"/>
      <c r="SEV11" s="80"/>
      <c r="SEW11" s="80"/>
      <c r="SEX11" s="80"/>
      <c r="SEY11" s="80"/>
      <c r="SEZ11" s="80"/>
      <c r="SFA11" s="80"/>
      <c r="SFB11" s="80"/>
      <c r="SFC11" s="80"/>
      <c r="SFD11" s="80"/>
      <c r="SFE11" s="80"/>
      <c r="SFF11" s="80"/>
      <c r="SFG11" s="80"/>
      <c r="SFH11" s="80"/>
      <c r="SFI11" s="80"/>
      <c r="SFJ11" s="80"/>
      <c r="SFK11" s="80"/>
      <c r="SFL11" s="80"/>
      <c r="SFM11" s="80"/>
      <c r="SFN11" s="80"/>
      <c r="SFO11" s="80"/>
      <c r="SFP11" s="80"/>
      <c r="SFQ11" s="80"/>
      <c r="SFR11" s="80"/>
      <c r="SFS11" s="80"/>
      <c r="SFT11" s="80"/>
      <c r="SFU11" s="80"/>
      <c r="SFV11" s="80"/>
      <c r="SFW11" s="80"/>
      <c r="SFX11" s="80"/>
      <c r="SFY11" s="80"/>
      <c r="SFZ11" s="80"/>
      <c r="SGA11" s="80"/>
      <c r="SGB11" s="80"/>
      <c r="SGC11" s="80"/>
      <c r="SGD11" s="80"/>
      <c r="SGE11" s="80"/>
      <c r="SGF11" s="80"/>
      <c r="SGG11" s="80"/>
      <c r="SGH11" s="80"/>
      <c r="SGI11" s="80"/>
      <c r="SGJ11" s="80"/>
      <c r="SGK11" s="80"/>
      <c r="SGL11" s="80"/>
      <c r="SGM11" s="80"/>
      <c r="SGN11" s="80"/>
      <c r="SGO11" s="80"/>
      <c r="SGP11" s="80"/>
      <c r="SGQ11" s="80"/>
      <c r="SGR11" s="80"/>
      <c r="SGS11" s="80"/>
      <c r="SGT11" s="80"/>
      <c r="SGU11" s="80"/>
      <c r="SGV11" s="80"/>
      <c r="SGW11" s="80"/>
      <c r="SGX11" s="80"/>
      <c r="SGY11" s="80"/>
      <c r="SGZ11" s="80"/>
      <c r="SHA11" s="80"/>
      <c r="SHB11" s="80"/>
      <c r="SHC11" s="80"/>
      <c r="SHD11" s="80"/>
      <c r="SHE11" s="80"/>
      <c r="SHF11" s="80"/>
      <c r="SHG11" s="80"/>
      <c r="SHH11" s="80"/>
      <c r="SHI11" s="80"/>
      <c r="SHJ11" s="80"/>
      <c r="SHK11" s="80"/>
      <c r="SHL11" s="80"/>
      <c r="SHM11" s="80"/>
      <c r="SHN11" s="80"/>
      <c r="SHO11" s="80"/>
      <c r="SHP11" s="80"/>
      <c r="SHQ11" s="80"/>
      <c r="SHR11" s="80"/>
      <c r="SHS11" s="80"/>
      <c r="SHT11" s="80"/>
      <c r="SHU11" s="80"/>
      <c r="SHV11" s="80"/>
      <c r="SHW11" s="80"/>
      <c r="SHX11" s="80"/>
      <c r="SHY11" s="80"/>
      <c r="SHZ11" s="80"/>
      <c r="SIA11" s="80"/>
      <c r="SIB11" s="80"/>
      <c r="SIC11" s="80"/>
      <c r="SID11" s="80"/>
      <c r="SIE11" s="80"/>
      <c r="SIF11" s="80"/>
      <c r="SIG11" s="80"/>
      <c r="SIH11" s="80"/>
      <c r="SII11" s="80"/>
      <c r="SIJ11" s="80"/>
      <c r="SIK11" s="80"/>
      <c r="SIL11" s="80"/>
      <c r="SIM11" s="80"/>
      <c r="SIN11" s="80"/>
      <c r="SIO11" s="80"/>
      <c r="SIP11" s="80"/>
      <c r="SIQ11" s="80"/>
      <c r="SIR11" s="80"/>
      <c r="SIS11" s="80"/>
      <c r="SIT11" s="80"/>
      <c r="SIU11" s="80"/>
      <c r="SIV11" s="80"/>
      <c r="SIW11" s="80"/>
      <c r="SIX11" s="80"/>
      <c r="SIY11" s="80"/>
      <c r="SIZ11" s="80"/>
      <c r="SJA11" s="80"/>
      <c r="SJB11" s="80"/>
      <c r="SJC11" s="80"/>
      <c r="SJD11" s="80"/>
      <c r="SJE11" s="80"/>
      <c r="SJF11" s="80"/>
      <c r="SJG11" s="80"/>
      <c r="SJH11" s="80"/>
      <c r="SJI11" s="80"/>
      <c r="SJJ11" s="80"/>
      <c r="SJK11" s="80"/>
      <c r="SJL11" s="80"/>
      <c r="SJM11" s="80"/>
      <c r="SJN11" s="80"/>
      <c r="SJO11" s="80"/>
      <c r="SJP11" s="80"/>
      <c r="SJQ11" s="80"/>
      <c r="SJR11" s="80"/>
      <c r="SJS11" s="80"/>
      <c r="SJT11" s="80"/>
      <c r="SJU11" s="80"/>
      <c r="SJV11" s="80"/>
      <c r="SJW11" s="80"/>
      <c r="SJX11" s="80"/>
      <c r="SJY11" s="80"/>
      <c r="SJZ11" s="80"/>
      <c r="SKA11" s="80"/>
      <c r="SKB11" s="80"/>
      <c r="SKC11" s="80"/>
      <c r="SKD11" s="80"/>
      <c r="SKE11" s="80"/>
      <c r="SKF11" s="80"/>
      <c r="SKG11" s="80"/>
      <c r="SKH11" s="80"/>
      <c r="SKI11" s="80"/>
      <c r="SKJ11" s="80"/>
      <c r="SKK11" s="80"/>
      <c r="SKL11" s="80"/>
      <c r="SKM11" s="80"/>
      <c r="SKN11" s="80"/>
      <c r="SKO11" s="80"/>
      <c r="SKP11" s="80"/>
      <c r="SKQ11" s="80"/>
      <c r="SKR11" s="80"/>
      <c r="SKS11" s="80"/>
      <c r="SKT11" s="80"/>
      <c r="SKU11" s="80"/>
      <c r="SKV11" s="80"/>
      <c r="SKW11" s="80"/>
      <c r="SKX11" s="80"/>
      <c r="SKY11" s="80"/>
      <c r="SKZ11" s="80"/>
      <c r="SLA11" s="80"/>
      <c r="SLB11" s="80"/>
      <c r="SLC11" s="80"/>
      <c r="SLD11" s="80"/>
      <c r="SLE11" s="80"/>
      <c r="SLF11" s="80"/>
      <c r="SLG11" s="80"/>
      <c r="SLH11" s="80"/>
      <c r="SLI11" s="80"/>
      <c r="SLJ11" s="80"/>
      <c r="SLK11" s="80"/>
      <c r="SLL11" s="80"/>
      <c r="SLM11" s="80"/>
      <c r="SLN11" s="80"/>
      <c r="SLO11" s="80"/>
      <c r="SLP11" s="80"/>
      <c r="SLQ11" s="80"/>
      <c r="SLR11" s="80"/>
      <c r="SLS11" s="80"/>
      <c r="SLT11" s="80"/>
      <c r="SLU11" s="80"/>
      <c r="SLV11" s="80"/>
      <c r="SLW11" s="80"/>
      <c r="SLX11" s="80"/>
      <c r="SLY11" s="80"/>
      <c r="SLZ11" s="80"/>
      <c r="SMA11" s="80"/>
      <c r="SMB11" s="80"/>
      <c r="SMC11" s="80"/>
      <c r="SMD11" s="80"/>
      <c r="SME11" s="80"/>
      <c r="SMF11" s="80"/>
      <c r="SMG11" s="80"/>
      <c r="SMH11" s="80"/>
      <c r="SMI11" s="80"/>
      <c r="SMJ11" s="80"/>
      <c r="SMK11" s="80"/>
      <c r="SML11" s="80"/>
      <c r="SMM11" s="80"/>
      <c r="SMN11" s="80"/>
      <c r="SMO11" s="80"/>
      <c r="SMP11" s="80"/>
      <c r="SMQ11" s="80"/>
      <c r="SMR11" s="80"/>
      <c r="SMS11" s="80"/>
      <c r="SMT11" s="80"/>
      <c r="SMU11" s="80"/>
      <c r="SMV11" s="80"/>
      <c r="SMW11" s="80"/>
      <c r="SMX11" s="80"/>
      <c r="SMY11" s="80"/>
      <c r="SMZ11" s="80"/>
      <c r="SNA11" s="80"/>
      <c r="SNB11" s="80"/>
      <c r="SNC11" s="80"/>
      <c r="SND11" s="80"/>
      <c r="SNE11" s="80"/>
      <c r="SNF11" s="80"/>
      <c r="SNG11" s="80"/>
      <c r="SNH11" s="80"/>
      <c r="SNI11" s="80"/>
      <c r="SNJ11" s="80"/>
      <c r="SNK11" s="80"/>
      <c r="SNL11" s="80"/>
      <c r="SNM11" s="80"/>
      <c r="SNN11" s="80"/>
      <c r="SNO11" s="80"/>
      <c r="SNP11" s="80"/>
      <c r="SNQ11" s="80"/>
      <c r="SNR11" s="80"/>
      <c r="SNS11" s="80"/>
      <c r="SNT11" s="80"/>
      <c r="SNU11" s="80"/>
      <c r="SNV11" s="80"/>
      <c r="SNW11" s="80"/>
      <c r="SNX11" s="80"/>
      <c r="SNY11" s="80"/>
      <c r="SNZ11" s="80"/>
      <c r="SOA11" s="80"/>
      <c r="SOB11" s="80"/>
      <c r="SOC11" s="80"/>
      <c r="SOD11" s="80"/>
      <c r="SOE11" s="80"/>
      <c r="SOF11" s="80"/>
      <c r="SOG11" s="80"/>
      <c r="SOH11" s="80"/>
      <c r="SOI11" s="80"/>
      <c r="SOJ11" s="80"/>
      <c r="SOK11" s="80"/>
      <c r="SOL11" s="80"/>
      <c r="SOM11" s="80"/>
      <c r="SON11" s="80"/>
      <c r="SOO11" s="80"/>
      <c r="SOP11" s="80"/>
      <c r="SOQ11" s="80"/>
      <c r="SOR11" s="80"/>
      <c r="SOS11" s="80"/>
      <c r="SOT11" s="80"/>
      <c r="SOU11" s="80"/>
      <c r="SOV11" s="80"/>
      <c r="SOW11" s="80"/>
      <c r="SOX11" s="80"/>
      <c r="SOY11" s="80"/>
      <c r="SOZ11" s="80"/>
      <c r="SPA11" s="80"/>
      <c r="SPB11" s="80"/>
      <c r="SPC11" s="80"/>
      <c r="SPD11" s="80"/>
      <c r="SPE11" s="80"/>
      <c r="SPF11" s="80"/>
      <c r="SPG11" s="80"/>
      <c r="SPH11" s="80"/>
      <c r="SPI11" s="80"/>
      <c r="SPJ11" s="80"/>
      <c r="SPK11" s="80"/>
      <c r="SPL11" s="80"/>
      <c r="SPM11" s="80"/>
      <c r="SPN11" s="80"/>
      <c r="SPO11" s="80"/>
      <c r="SPP11" s="80"/>
      <c r="SPQ11" s="80"/>
      <c r="SPR11" s="80"/>
      <c r="SPS11" s="80"/>
      <c r="SPT11" s="80"/>
      <c r="SPU11" s="80"/>
      <c r="SPV11" s="80"/>
      <c r="SPW11" s="80"/>
      <c r="SPX11" s="80"/>
      <c r="SPY11" s="80"/>
      <c r="SPZ11" s="80"/>
      <c r="SQA11" s="80"/>
      <c r="SQB11" s="80"/>
      <c r="SQC11" s="80"/>
      <c r="SQD11" s="80"/>
      <c r="SQE11" s="80"/>
      <c r="SQF11" s="80"/>
      <c r="SQG11" s="80"/>
      <c r="SQH11" s="80"/>
      <c r="SQI11" s="80"/>
      <c r="SQJ11" s="80"/>
      <c r="SQK11" s="80"/>
      <c r="SQL11" s="80"/>
      <c r="SQM11" s="80"/>
      <c r="SQN11" s="80"/>
      <c r="SQO11" s="80"/>
      <c r="SQP11" s="80"/>
      <c r="SQQ11" s="80"/>
      <c r="SQR11" s="80"/>
      <c r="SQS11" s="80"/>
      <c r="SQT11" s="80"/>
      <c r="SQU11" s="80"/>
      <c r="SQV11" s="80"/>
      <c r="SQW11" s="80"/>
      <c r="SQX11" s="80"/>
      <c r="SQY11" s="80"/>
      <c r="SQZ11" s="80"/>
      <c r="SRA11" s="80"/>
      <c r="SRB11" s="80"/>
      <c r="SRC11" s="80"/>
      <c r="SRD11" s="80"/>
      <c r="SRE11" s="80"/>
      <c r="SRF11" s="80"/>
      <c r="SRG11" s="80"/>
      <c r="SRH11" s="80"/>
      <c r="SRI11" s="80"/>
      <c r="SRJ11" s="80"/>
      <c r="SRK11" s="80"/>
      <c r="SRL11" s="80"/>
      <c r="SRM11" s="80"/>
      <c r="SRN11" s="80"/>
      <c r="SRO11" s="80"/>
      <c r="SRP11" s="80"/>
      <c r="SRQ11" s="80"/>
      <c r="SRR11" s="80"/>
      <c r="SRS11" s="80"/>
      <c r="SRT11" s="80"/>
      <c r="SRU11" s="80"/>
      <c r="SRV11" s="80"/>
      <c r="SRW11" s="80"/>
      <c r="SRX11" s="80"/>
      <c r="SRY11" s="80"/>
      <c r="SRZ11" s="80"/>
      <c r="SSA11" s="80"/>
      <c r="SSB11" s="80"/>
      <c r="SSC11" s="80"/>
      <c r="SSD11" s="80"/>
      <c r="SSE11" s="80"/>
      <c r="SSF11" s="80"/>
      <c r="SSG11" s="80"/>
      <c r="SSH11" s="80"/>
      <c r="SSI11" s="80"/>
      <c r="SSJ11" s="80"/>
      <c r="SSK11" s="80"/>
      <c r="SSL11" s="80"/>
      <c r="SSM11" s="80"/>
      <c r="SSN11" s="80"/>
      <c r="SSO11" s="80"/>
      <c r="SSP11" s="80"/>
      <c r="SSQ11" s="80"/>
      <c r="SSR11" s="80"/>
      <c r="SSS11" s="80"/>
      <c r="SST11" s="80"/>
      <c r="SSU11" s="80"/>
      <c r="SSV11" s="80"/>
      <c r="SSW11" s="80"/>
      <c r="SSX11" s="80"/>
      <c r="SSY11" s="80"/>
      <c r="SSZ11" s="80"/>
      <c r="STA11" s="80"/>
      <c r="STB11" s="80"/>
      <c r="STC11" s="80"/>
      <c r="STD11" s="80"/>
      <c r="STE11" s="80"/>
      <c r="STF11" s="80"/>
      <c r="STG11" s="80"/>
      <c r="STH11" s="80"/>
      <c r="STI11" s="80"/>
      <c r="STJ11" s="80"/>
      <c r="STK11" s="80"/>
      <c r="STL11" s="80"/>
      <c r="STM11" s="80"/>
      <c r="STN11" s="80"/>
      <c r="STO11" s="80"/>
      <c r="STP11" s="80"/>
      <c r="STQ11" s="80"/>
      <c r="STR11" s="80"/>
      <c r="STS11" s="80"/>
      <c r="STT11" s="80"/>
      <c r="STU11" s="80"/>
      <c r="STV11" s="80"/>
      <c r="STW11" s="80"/>
      <c r="STX11" s="80"/>
      <c r="STY11" s="80"/>
      <c r="STZ11" s="80"/>
      <c r="SUA11" s="80"/>
      <c r="SUB11" s="80"/>
      <c r="SUC11" s="80"/>
      <c r="SUD11" s="80"/>
      <c r="SUE11" s="80"/>
      <c r="SUF11" s="80"/>
      <c r="SUG11" s="80"/>
      <c r="SUH11" s="80"/>
      <c r="SUI11" s="80"/>
      <c r="SUJ11" s="80"/>
      <c r="SUK11" s="80"/>
      <c r="SUL11" s="80"/>
      <c r="SUM11" s="80"/>
      <c r="SUN11" s="80"/>
      <c r="SUO11" s="80"/>
      <c r="SUP11" s="80"/>
      <c r="SUQ11" s="80"/>
      <c r="SUR11" s="80"/>
      <c r="SUS11" s="80"/>
      <c r="SUT11" s="80"/>
      <c r="SUU11" s="80"/>
      <c r="SUV11" s="80"/>
      <c r="SUW11" s="80"/>
      <c r="SUX11" s="80"/>
      <c r="SUY11" s="80"/>
      <c r="SUZ11" s="80"/>
      <c r="SVA11" s="80"/>
      <c r="SVB11" s="80"/>
      <c r="SVC11" s="80"/>
      <c r="SVD11" s="80"/>
      <c r="SVE11" s="80"/>
      <c r="SVF11" s="80"/>
      <c r="SVG11" s="80"/>
      <c r="SVH11" s="80"/>
      <c r="SVI11" s="80"/>
      <c r="SVJ11" s="80"/>
      <c r="SVK11" s="80"/>
      <c r="SVL11" s="80"/>
      <c r="SVM11" s="80"/>
      <c r="SVN11" s="80"/>
      <c r="SVO11" s="80"/>
      <c r="SVP11" s="80"/>
      <c r="SVQ11" s="80"/>
      <c r="SVR11" s="80"/>
      <c r="SVS11" s="80"/>
      <c r="SVT11" s="80"/>
      <c r="SVU11" s="80"/>
      <c r="SVV11" s="80"/>
      <c r="SVW11" s="80"/>
      <c r="SVX11" s="80"/>
      <c r="SVY11" s="80"/>
      <c r="SVZ11" s="80"/>
      <c r="SWA11" s="80"/>
      <c r="SWB11" s="80"/>
      <c r="SWC11" s="80"/>
      <c r="SWD11" s="80"/>
      <c r="SWE11" s="80"/>
      <c r="SWF11" s="80"/>
      <c r="SWG11" s="80"/>
      <c r="SWH11" s="80"/>
      <c r="SWI11" s="80"/>
      <c r="SWJ11" s="80"/>
      <c r="SWK11" s="80"/>
      <c r="SWL11" s="80"/>
      <c r="SWM11" s="80"/>
      <c r="SWN11" s="80"/>
      <c r="SWO11" s="80"/>
      <c r="SWP11" s="80"/>
      <c r="SWQ11" s="80"/>
      <c r="SWR11" s="80"/>
      <c r="SWS11" s="80"/>
      <c r="SWT11" s="80"/>
      <c r="SWU11" s="80"/>
      <c r="SWV11" s="80"/>
      <c r="SWW11" s="80"/>
      <c r="SWX11" s="80"/>
      <c r="SWY11" s="80"/>
      <c r="SWZ11" s="80"/>
      <c r="SXA11" s="80"/>
      <c r="SXB11" s="80"/>
      <c r="SXC11" s="80"/>
      <c r="SXD11" s="80"/>
      <c r="SXE11" s="80"/>
      <c r="SXF11" s="80"/>
      <c r="SXG11" s="80"/>
      <c r="SXH11" s="80"/>
      <c r="SXI11" s="80"/>
      <c r="SXJ11" s="80"/>
      <c r="SXK11" s="80"/>
      <c r="SXL11" s="80"/>
      <c r="SXM11" s="80"/>
      <c r="SXN11" s="80"/>
      <c r="SXO11" s="80"/>
      <c r="SXP11" s="80"/>
      <c r="SXQ11" s="80"/>
      <c r="SXR11" s="80"/>
      <c r="SXS11" s="80"/>
      <c r="SXT11" s="80"/>
      <c r="SXU11" s="80"/>
      <c r="SXV11" s="80"/>
      <c r="SXW11" s="80"/>
      <c r="SXX11" s="80"/>
      <c r="SXY11" s="80"/>
      <c r="SXZ11" s="80"/>
      <c r="SYA11" s="80"/>
      <c r="SYB11" s="80"/>
      <c r="SYC11" s="80"/>
      <c r="SYD11" s="80"/>
      <c r="SYE11" s="80"/>
      <c r="SYF11" s="80"/>
      <c r="SYG11" s="80"/>
      <c r="SYH11" s="80"/>
      <c r="SYI11" s="80"/>
      <c r="SYJ11" s="80"/>
      <c r="SYK11" s="80"/>
      <c r="SYL11" s="80"/>
      <c r="SYM11" s="80"/>
      <c r="SYN11" s="80"/>
      <c r="SYO11" s="80"/>
      <c r="SYP11" s="80"/>
      <c r="SYQ11" s="80"/>
      <c r="SYR11" s="80"/>
      <c r="SYS11" s="80"/>
      <c r="SYT11" s="80"/>
      <c r="SYU11" s="80"/>
      <c r="SYV11" s="80"/>
      <c r="SYW11" s="80"/>
      <c r="SYX11" s="80"/>
      <c r="SYY11" s="80"/>
      <c r="SYZ11" s="80"/>
      <c r="SZA11" s="80"/>
      <c r="SZB11" s="80"/>
      <c r="SZC11" s="80"/>
      <c r="SZD11" s="80"/>
      <c r="SZE11" s="80"/>
      <c r="SZF11" s="80"/>
      <c r="SZG11" s="80"/>
      <c r="SZH11" s="80"/>
      <c r="SZI11" s="80"/>
      <c r="SZJ11" s="80"/>
      <c r="SZK11" s="80"/>
      <c r="SZL11" s="80"/>
      <c r="SZM11" s="80"/>
      <c r="SZN11" s="80"/>
      <c r="SZO11" s="80"/>
      <c r="SZP11" s="80"/>
      <c r="SZQ11" s="80"/>
      <c r="SZR11" s="80"/>
      <c r="SZS11" s="80"/>
      <c r="SZT11" s="80"/>
      <c r="SZU11" s="80"/>
      <c r="SZV11" s="80"/>
      <c r="SZW11" s="80"/>
      <c r="SZX11" s="80"/>
      <c r="SZY11" s="80"/>
      <c r="SZZ11" s="80"/>
      <c r="TAA11" s="80"/>
      <c r="TAB11" s="80"/>
      <c r="TAC11" s="80"/>
      <c r="TAD11" s="80"/>
      <c r="TAE11" s="80"/>
      <c r="TAF11" s="80"/>
      <c r="TAG11" s="80"/>
      <c r="TAH11" s="80"/>
      <c r="TAI11" s="80"/>
      <c r="TAJ11" s="80"/>
      <c r="TAK11" s="80"/>
      <c r="TAL11" s="80"/>
      <c r="TAM11" s="80"/>
      <c r="TAN11" s="80"/>
      <c r="TAO11" s="80"/>
      <c r="TAP11" s="80"/>
      <c r="TAQ11" s="80"/>
      <c r="TAR11" s="80"/>
      <c r="TAS11" s="80"/>
      <c r="TAT11" s="80"/>
      <c r="TAU11" s="80"/>
      <c r="TAV11" s="80"/>
      <c r="TAW11" s="80"/>
      <c r="TAX11" s="80"/>
      <c r="TAY11" s="80"/>
      <c r="TAZ11" s="80"/>
      <c r="TBA11" s="80"/>
      <c r="TBB11" s="80"/>
      <c r="TBC11" s="80"/>
      <c r="TBD11" s="80"/>
      <c r="TBE11" s="80"/>
      <c r="TBF11" s="80"/>
      <c r="TBG11" s="80"/>
      <c r="TBH11" s="80"/>
      <c r="TBI11" s="80"/>
      <c r="TBJ11" s="80"/>
      <c r="TBK11" s="80"/>
      <c r="TBL11" s="80"/>
      <c r="TBM11" s="80"/>
      <c r="TBN11" s="80"/>
      <c r="TBO11" s="80"/>
      <c r="TBP11" s="80"/>
      <c r="TBQ11" s="80"/>
      <c r="TBR11" s="80"/>
      <c r="TBS11" s="80"/>
      <c r="TBT11" s="80"/>
      <c r="TBU11" s="80"/>
      <c r="TBV11" s="80"/>
      <c r="TBW11" s="80"/>
      <c r="TBX11" s="80"/>
      <c r="TBY11" s="80"/>
      <c r="TBZ11" s="80"/>
      <c r="TCA11" s="80"/>
      <c r="TCB11" s="80"/>
      <c r="TCC11" s="80"/>
      <c r="TCD11" s="80"/>
      <c r="TCE11" s="80"/>
      <c r="TCF11" s="80"/>
      <c r="TCG11" s="80"/>
      <c r="TCH11" s="80"/>
      <c r="TCI11" s="80"/>
      <c r="TCJ11" s="80"/>
      <c r="TCK11" s="80"/>
      <c r="TCL11" s="80"/>
      <c r="TCM11" s="80"/>
      <c r="TCN11" s="80"/>
      <c r="TCO11" s="80"/>
      <c r="TCP11" s="80"/>
      <c r="TCQ11" s="80"/>
      <c r="TCR11" s="80"/>
      <c r="TCS11" s="80"/>
      <c r="TCT11" s="80"/>
      <c r="TCU11" s="80"/>
      <c r="TCV11" s="80"/>
      <c r="TCW11" s="80"/>
      <c r="TCX11" s="80"/>
      <c r="TCY11" s="80"/>
      <c r="TCZ11" s="80"/>
      <c r="TDA11" s="80"/>
      <c r="TDB11" s="80"/>
      <c r="TDC11" s="80"/>
      <c r="TDD11" s="80"/>
      <c r="TDE11" s="80"/>
      <c r="TDF11" s="80"/>
      <c r="TDG11" s="80"/>
      <c r="TDH11" s="80"/>
      <c r="TDI11" s="80"/>
      <c r="TDJ11" s="80"/>
      <c r="TDK11" s="80"/>
      <c r="TDL11" s="80"/>
      <c r="TDM11" s="80"/>
      <c r="TDN11" s="80"/>
      <c r="TDO11" s="80"/>
      <c r="TDP11" s="80"/>
      <c r="TDQ11" s="80"/>
      <c r="TDR11" s="80"/>
      <c r="TDS11" s="80"/>
      <c r="TDT11" s="80"/>
      <c r="TDU11" s="80"/>
      <c r="TDV11" s="80"/>
      <c r="TDW11" s="80"/>
      <c r="TDX11" s="80"/>
      <c r="TDY11" s="80"/>
      <c r="TDZ11" s="80"/>
      <c r="TEA11" s="80"/>
      <c r="TEB11" s="80"/>
      <c r="TEC11" s="80"/>
      <c r="TED11" s="80"/>
      <c r="TEE11" s="80"/>
      <c r="TEF11" s="80"/>
      <c r="TEG11" s="80"/>
      <c r="TEH11" s="80"/>
      <c r="TEI11" s="80"/>
      <c r="TEJ11" s="80"/>
      <c r="TEK11" s="80"/>
      <c r="TEL11" s="80"/>
      <c r="TEM11" s="80"/>
      <c r="TEN11" s="80"/>
      <c r="TEO11" s="80"/>
      <c r="TEP11" s="80"/>
      <c r="TEQ11" s="80"/>
      <c r="TER11" s="80"/>
      <c r="TES11" s="80"/>
      <c r="TET11" s="80"/>
      <c r="TEU11" s="80"/>
      <c r="TEV11" s="80"/>
      <c r="TEW11" s="80"/>
      <c r="TEX11" s="80"/>
      <c r="TEY11" s="80"/>
      <c r="TEZ11" s="80"/>
      <c r="TFA11" s="80"/>
      <c r="TFB11" s="80"/>
      <c r="TFC11" s="80"/>
      <c r="TFD11" s="80"/>
      <c r="TFE11" s="80"/>
      <c r="TFF11" s="80"/>
      <c r="TFG11" s="80"/>
      <c r="TFH11" s="80"/>
      <c r="TFI11" s="80"/>
      <c r="TFJ11" s="80"/>
      <c r="TFK11" s="80"/>
      <c r="TFL11" s="80"/>
      <c r="TFM11" s="80"/>
      <c r="TFN11" s="80"/>
      <c r="TFO11" s="80"/>
      <c r="TFP11" s="80"/>
      <c r="TFQ11" s="80"/>
      <c r="TFR11" s="80"/>
      <c r="TFS11" s="80"/>
      <c r="TFT11" s="80"/>
      <c r="TFU11" s="80"/>
      <c r="TFV11" s="80"/>
      <c r="TFW11" s="80"/>
      <c r="TFX11" s="80"/>
      <c r="TFY11" s="80"/>
      <c r="TFZ11" s="80"/>
      <c r="TGA11" s="80"/>
      <c r="TGB11" s="80"/>
      <c r="TGC11" s="80"/>
      <c r="TGD11" s="80"/>
      <c r="TGE11" s="80"/>
      <c r="TGF11" s="80"/>
      <c r="TGG11" s="80"/>
      <c r="TGH11" s="80"/>
      <c r="TGI11" s="80"/>
      <c r="TGJ11" s="80"/>
      <c r="TGK11" s="80"/>
      <c r="TGL11" s="80"/>
      <c r="TGM11" s="80"/>
      <c r="TGN11" s="80"/>
      <c r="TGO11" s="80"/>
      <c r="TGP11" s="80"/>
      <c r="TGQ11" s="80"/>
      <c r="TGR11" s="80"/>
      <c r="TGS11" s="80"/>
      <c r="TGT11" s="80"/>
      <c r="TGU11" s="80"/>
      <c r="TGV11" s="80"/>
      <c r="TGW11" s="80"/>
      <c r="TGX11" s="80"/>
      <c r="TGY11" s="80"/>
      <c r="TGZ11" s="80"/>
      <c r="THA11" s="80"/>
      <c r="THB11" s="80"/>
      <c r="THC11" s="80"/>
      <c r="THD11" s="80"/>
      <c r="THE11" s="80"/>
      <c r="THF11" s="80"/>
      <c r="THG11" s="80"/>
      <c r="THH11" s="80"/>
      <c r="THI11" s="80"/>
      <c r="THJ11" s="80"/>
      <c r="THK11" s="80"/>
      <c r="THL11" s="80"/>
      <c r="THM11" s="80"/>
      <c r="THN11" s="80"/>
      <c r="THO11" s="80"/>
      <c r="THP11" s="80"/>
      <c r="THQ11" s="80"/>
      <c r="THR11" s="80"/>
      <c r="THS11" s="80"/>
      <c r="THT11" s="80"/>
      <c r="THU11" s="80"/>
      <c r="THV11" s="80"/>
      <c r="THW11" s="80"/>
      <c r="THX11" s="80"/>
      <c r="THY11" s="80"/>
      <c r="THZ11" s="80"/>
      <c r="TIA11" s="80"/>
      <c r="TIB11" s="80"/>
      <c r="TIC11" s="80"/>
      <c r="TID11" s="80"/>
      <c r="TIE11" s="80"/>
      <c r="TIF11" s="80"/>
      <c r="TIG11" s="80"/>
      <c r="TIH11" s="80"/>
      <c r="TII11" s="80"/>
      <c r="TIJ11" s="80"/>
      <c r="TIK11" s="80"/>
      <c r="TIL11" s="80"/>
      <c r="TIM11" s="80"/>
      <c r="TIN11" s="80"/>
      <c r="TIO11" s="80"/>
      <c r="TIP11" s="80"/>
      <c r="TIQ11" s="80"/>
      <c r="TIR11" s="80"/>
      <c r="TIS11" s="80"/>
      <c r="TIT11" s="80"/>
      <c r="TIU11" s="80"/>
      <c r="TIV11" s="80"/>
      <c r="TIW11" s="80"/>
      <c r="TIX11" s="80"/>
      <c r="TIY11" s="80"/>
      <c r="TIZ11" s="80"/>
      <c r="TJA11" s="80"/>
      <c r="TJB11" s="80"/>
      <c r="TJC11" s="80"/>
      <c r="TJD11" s="80"/>
      <c r="TJE11" s="80"/>
      <c r="TJF11" s="80"/>
      <c r="TJG11" s="80"/>
      <c r="TJH11" s="80"/>
      <c r="TJI11" s="80"/>
      <c r="TJJ11" s="80"/>
      <c r="TJK11" s="80"/>
      <c r="TJL11" s="80"/>
      <c r="TJM11" s="80"/>
      <c r="TJN11" s="80"/>
      <c r="TJO11" s="80"/>
      <c r="TJP11" s="80"/>
      <c r="TJQ11" s="80"/>
      <c r="TJR11" s="80"/>
      <c r="TJS11" s="80"/>
      <c r="TJT11" s="80"/>
      <c r="TJU11" s="80"/>
      <c r="TJV11" s="80"/>
      <c r="TJW11" s="80"/>
      <c r="TJX11" s="80"/>
      <c r="TJY11" s="80"/>
      <c r="TJZ11" s="80"/>
      <c r="TKA11" s="80"/>
      <c r="TKB11" s="80"/>
      <c r="TKC11" s="80"/>
      <c r="TKD11" s="80"/>
      <c r="TKE11" s="80"/>
      <c r="TKF11" s="80"/>
      <c r="TKG11" s="80"/>
      <c r="TKH11" s="80"/>
      <c r="TKI11" s="80"/>
      <c r="TKJ11" s="80"/>
      <c r="TKK11" s="80"/>
      <c r="TKL11" s="80"/>
      <c r="TKM11" s="80"/>
      <c r="TKN11" s="80"/>
      <c r="TKO11" s="80"/>
      <c r="TKP11" s="80"/>
      <c r="TKQ11" s="80"/>
      <c r="TKR11" s="80"/>
      <c r="TKS11" s="80"/>
      <c r="TKT11" s="80"/>
      <c r="TKU11" s="80"/>
      <c r="TKV11" s="80"/>
      <c r="TKW11" s="80"/>
      <c r="TKX11" s="80"/>
      <c r="TKY11" s="80"/>
      <c r="TKZ11" s="80"/>
      <c r="TLA11" s="80"/>
      <c r="TLB11" s="80"/>
      <c r="TLC11" s="80"/>
      <c r="TLD11" s="80"/>
      <c r="TLE11" s="80"/>
      <c r="TLF11" s="80"/>
      <c r="TLG11" s="80"/>
      <c r="TLH11" s="80"/>
      <c r="TLI11" s="80"/>
      <c r="TLJ11" s="80"/>
      <c r="TLK11" s="80"/>
      <c r="TLL11" s="80"/>
      <c r="TLM11" s="80"/>
      <c r="TLN11" s="80"/>
      <c r="TLO11" s="80"/>
      <c r="TLP11" s="80"/>
      <c r="TLQ11" s="80"/>
      <c r="TLR11" s="80"/>
      <c r="TLS11" s="80"/>
      <c r="TLT11" s="80"/>
      <c r="TLU11" s="80"/>
      <c r="TLV11" s="80"/>
      <c r="TLW11" s="80"/>
      <c r="TLX11" s="80"/>
      <c r="TLY11" s="80"/>
      <c r="TLZ11" s="80"/>
      <c r="TMA11" s="80"/>
      <c r="TMB11" s="80"/>
      <c r="TMC11" s="80"/>
      <c r="TMD11" s="80"/>
      <c r="TME11" s="80"/>
      <c r="TMF11" s="80"/>
      <c r="TMG11" s="80"/>
      <c r="TMH11" s="80"/>
      <c r="TMI11" s="80"/>
      <c r="TMJ11" s="80"/>
      <c r="TMK11" s="80"/>
      <c r="TML11" s="80"/>
      <c r="TMM11" s="80"/>
      <c r="TMN11" s="80"/>
      <c r="TMO11" s="80"/>
      <c r="TMP11" s="80"/>
      <c r="TMQ11" s="80"/>
      <c r="TMR11" s="80"/>
      <c r="TMS11" s="80"/>
      <c r="TMT11" s="80"/>
      <c r="TMU11" s="80"/>
      <c r="TMV11" s="80"/>
      <c r="TMW11" s="80"/>
      <c r="TMX11" s="80"/>
      <c r="TMY11" s="80"/>
      <c r="TMZ11" s="80"/>
      <c r="TNA11" s="80"/>
      <c r="TNB11" s="80"/>
      <c r="TNC11" s="80"/>
      <c r="TND11" s="80"/>
      <c r="TNE11" s="80"/>
      <c r="TNF11" s="80"/>
      <c r="TNG11" s="80"/>
      <c r="TNH11" s="80"/>
      <c r="TNI11" s="80"/>
      <c r="TNJ11" s="80"/>
      <c r="TNK11" s="80"/>
      <c r="TNL11" s="80"/>
      <c r="TNM11" s="80"/>
      <c r="TNN11" s="80"/>
      <c r="TNO11" s="80"/>
      <c r="TNP11" s="80"/>
      <c r="TNQ11" s="80"/>
      <c r="TNR11" s="80"/>
      <c r="TNS11" s="80"/>
      <c r="TNT11" s="80"/>
      <c r="TNU11" s="80"/>
      <c r="TNV11" s="80"/>
      <c r="TNW11" s="80"/>
      <c r="TNX11" s="80"/>
      <c r="TNY11" s="80"/>
      <c r="TNZ11" s="80"/>
      <c r="TOA11" s="80"/>
      <c r="TOB11" s="80"/>
      <c r="TOC11" s="80"/>
      <c r="TOD11" s="80"/>
      <c r="TOE11" s="80"/>
      <c r="TOF11" s="80"/>
      <c r="TOG11" s="80"/>
      <c r="TOH11" s="80"/>
      <c r="TOI11" s="80"/>
      <c r="TOJ11" s="80"/>
      <c r="TOK11" s="80"/>
      <c r="TOL11" s="80"/>
      <c r="TOM11" s="80"/>
      <c r="TON11" s="80"/>
      <c r="TOO11" s="80"/>
      <c r="TOP11" s="80"/>
      <c r="TOQ11" s="80"/>
      <c r="TOR11" s="80"/>
      <c r="TOS11" s="80"/>
      <c r="TOT11" s="80"/>
      <c r="TOU11" s="80"/>
      <c r="TOV11" s="80"/>
      <c r="TOW11" s="80"/>
      <c r="TOX11" s="80"/>
      <c r="TOY11" s="80"/>
      <c r="TOZ11" s="80"/>
      <c r="TPA11" s="80"/>
      <c r="TPB11" s="80"/>
      <c r="TPC11" s="80"/>
      <c r="TPD11" s="80"/>
      <c r="TPE11" s="80"/>
      <c r="TPF11" s="80"/>
      <c r="TPG11" s="80"/>
      <c r="TPH11" s="80"/>
      <c r="TPI11" s="80"/>
      <c r="TPJ11" s="80"/>
      <c r="TPK11" s="80"/>
      <c r="TPL11" s="80"/>
      <c r="TPM11" s="80"/>
      <c r="TPN11" s="80"/>
      <c r="TPO11" s="80"/>
      <c r="TPP11" s="80"/>
      <c r="TPQ11" s="80"/>
      <c r="TPR11" s="80"/>
      <c r="TPS11" s="80"/>
      <c r="TPT11" s="80"/>
      <c r="TPU11" s="80"/>
      <c r="TPV11" s="80"/>
      <c r="TPW11" s="80"/>
      <c r="TPX11" s="80"/>
      <c r="TPY11" s="80"/>
      <c r="TPZ11" s="80"/>
      <c r="TQA11" s="80"/>
      <c r="TQB11" s="80"/>
      <c r="TQC11" s="80"/>
      <c r="TQD11" s="80"/>
      <c r="TQE11" s="80"/>
      <c r="TQF11" s="80"/>
      <c r="TQG11" s="80"/>
      <c r="TQH11" s="80"/>
      <c r="TQI11" s="80"/>
      <c r="TQJ11" s="80"/>
      <c r="TQK11" s="80"/>
      <c r="TQL11" s="80"/>
      <c r="TQM11" s="80"/>
      <c r="TQN11" s="80"/>
      <c r="TQO11" s="80"/>
      <c r="TQP11" s="80"/>
      <c r="TQQ11" s="80"/>
      <c r="TQR11" s="80"/>
      <c r="TQS11" s="80"/>
      <c r="TQT11" s="80"/>
      <c r="TQU11" s="80"/>
      <c r="TQV11" s="80"/>
      <c r="TQW11" s="80"/>
      <c r="TQX11" s="80"/>
      <c r="TQY11" s="80"/>
      <c r="TQZ11" s="80"/>
      <c r="TRA11" s="80"/>
      <c r="TRB11" s="80"/>
      <c r="TRC11" s="80"/>
      <c r="TRD11" s="80"/>
      <c r="TRE11" s="80"/>
      <c r="TRF11" s="80"/>
      <c r="TRG11" s="80"/>
      <c r="TRH11" s="80"/>
      <c r="TRI11" s="80"/>
      <c r="TRJ11" s="80"/>
      <c r="TRK11" s="80"/>
      <c r="TRL11" s="80"/>
      <c r="TRM11" s="80"/>
      <c r="TRN11" s="80"/>
      <c r="TRO11" s="80"/>
      <c r="TRP11" s="80"/>
      <c r="TRQ11" s="80"/>
      <c r="TRR11" s="80"/>
      <c r="TRS11" s="80"/>
      <c r="TRT11" s="80"/>
      <c r="TRU11" s="80"/>
      <c r="TRV11" s="80"/>
      <c r="TRW11" s="80"/>
      <c r="TRX11" s="80"/>
      <c r="TRY11" s="80"/>
      <c r="TRZ11" s="80"/>
      <c r="TSA11" s="80"/>
      <c r="TSB11" s="80"/>
      <c r="TSC11" s="80"/>
      <c r="TSD11" s="80"/>
      <c r="TSE11" s="80"/>
      <c r="TSF11" s="80"/>
      <c r="TSG11" s="80"/>
      <c r="TSH11" s="80"/>
      <c r="TSI11" s="80"/>
      <c r="TSJ11" s="80"/>
      <c r="TSK11" s="80"/>
      <c r="TSL11" s="80"/>
      <c r="TSM11" s="80"/>
      <c r="TSN11" s="80"/>
      <c r="TSO11" s="80"/>
      <c r="TSP11" s="80"/>
      <c r="TSQ11" s="80"/>
      <c r="TSR11" s="80"/>
      <c r="TSS11" s="80"/>
      <c r="TST11" s="80"/>
      <c r="TSU11" s="80"/>
      <c r="TSV11" s="80"/>
      <c r="TSW11" s="80"/>
      <c r="TSX11" s="80"/>
      <c r="TSY11" s="80"/>
      <c r="TSZ11" s="80"/>
      <c r="TTA11" s="80"/>
      <c r="TTB11" s="80"/>
      <c r="TTC11" s="80"/>
      <c r="TTD11" s="80"/>
      <c r="TTE11" s="80"/>
      <c r="TTF11" s="80"/>
      <c r="TTG11" s="80"/>
      <c r="TTH11" s="80"/>
      <c r="TTI11" s="80"/>
      <c r="TTJ11" s="80"/>
      <c r="TTK11" s="80"/>
      <c r="TTL11" s="80"/>
      <c r="TTM11" s="80"/>
      <c r="TTN11" s="80"/>
      <c r="TTO11" s="80"/>
      <c r="TTP11" s="80"/>
      <c r="TTQ11" s="80"/>
      <c r="TTR11" s="80"/>
      <c r="TTS11" s="80"/>
      <c r="TTT11" s="80"/>
      <c r="TTU11" s="80"/>
      <c r="TTV11" s="80"/>
      <c r="TTW11" s="80"/>
      <c r="TTX11" s="80"/>
      <c r="TTY11" s="80"/>
      <c r="TTZ11" s="80"/>
      <c r="TUA11" s="80"/>
      <c r="TUB11" s="80"/>
      <c r="TUC11" s="80"/>
      <c r="TUD11" s="80"/>
      <c r="TUE11" s="80"/>
      <c r="TUF11" s="80"/>
      <c r="TUG11" s="80"/>
      <c r="TUH11" s="80"/>
      <c r="TUI11" s="80"/>
      <c r="TUJ11" s="80"/>
      <c r="TUK11" s="80"/>
      <c r="TUL11" s="80"/>
      <c r="TUM11" s="80"/>
      <c r="TUN11" s="80"/>
      <c r="TUO11" s="80"/>
      <c r="TUP11" s="80"/>
      <c r="TUQ11" s="80"/>
      <c r="TUR11" s="80"/>
      <c r="TUS11" s="80"/>
      <c r="TUT11" s="80"/>
      <c r="TUU11" s="80"/>
      <c r="TUV11" s="80"/>
      <c r="TUW11" s="80"/>
      <c r="TUX11" s="80"/>
      <c r="TUY11" s="80"/>
      <c r="TUZ11" s="80"/>
      <c r="TVA11" s="80"/>
      <c r="TVB11" s="80"/>
      <c r="TVC11" s="80"/>
      <c r="TVD11" s="80"/>
      <c r="TVE11" s="80"/>
      <c r="TVF11" s="80"/>
      <c r="TVG11" s="80"/>
      <c r="TVH11" s="80"/>
      <c r="TVI11" s="80"/>
      <c r="TVJ11" s="80"/>
      <c r="TVK11" s="80"/>
      <c r="TVL11" s="80"/>
      <c r="TVM11" s="80"/>
      <c r="TVN11" s="80"/>
      <c r="TVO11" s="80"/>
      <c r="TVP11" s="80"/>
      <c r="TVQ11" s="80"/>
      <c r="TVR11" s="80"/>
      <c r="TVS11" s="80"/>
      <c r="TVT11" s="80"/>
      <c r="TVU11" s="80"/>
      <c r="TVV11" s="80"/>
      <c r="TVW11" s="80"/>
      <c r="TVX11" s="80"/>
      <c r="TVY11" s="80"/>
      <c r="TVZ11" s="80"/>
      <c r="TWA11" s="80"/>
      <c r="TWB11" s="80"/>
      <c r="TWC11" s="80"/>
      <c r="TWD11" s="80"/>
      <c r="TWE11" s="80"/>
      <c r="TWF11" s="80"/>
      <c r="TWG11" s="80"/>
      <c r="TWH11" s="80"/>
      <c r="TWI11" s="80"/>
      <c r="TWJ11" s="80"/>
      <c r="TWK11" s="80"/>
      <c r="TWL11" s="80"/>
      <c r="TWM11" s="80"/>
      <c r="TWN11" s="80"/>
      <c r="TWO11" s="80"/>
      <c r="TWP11" s="80"/>
      <c r="TWQ11" s="80"/>
      <c r="TWR11" s="80"/>
      <c r="TWS11" s="80"/>
      <c r="TWT11" s="80"/>
      <c r="TWU11" s="80"/>
      <c r="TWV11" s="80"/>
      <c r="TWW11" s="80"/>
      <c r="TWX11" s="80"/>
      <c r="TWY11" s="80"/>
      <c r="TWZ11" s="80"/>
      <c r="TXA11" s="80"/>
      <c r="TXB11" s="80"/>
      <c r="TXC11" s="80"/>
      <c r="TXD11" s="80"/>
      <c r="TXE11" s="80"/>
      <c r="TXF11" s="80"/>
      <c r="TXG11" s="80"/>
      <c r="TXH11" s="80"/>
      <c r="TXI11" s="80"/>
      <c r="TXJ11" s="80"/>
      <c r="TXK11" s="80"/>
      <c r="TXL11" s="80"/>
      <c r="TXM11" s="80"/>
      <c r="TXN11" s="80"/>
      <c r="TXO11" s="80"/>
      <c r="TXP11" s="80"/>
      <c r="TXQ11" s="80"/>
      <c r="TXR11" s="80"/>
      <c r="TXS11" s="80"/>
      <c r="TXT11" s="80"/>
      <c r="TXU11" s="80"/>
      <c r="TXV11" s="80"/>
      <c r="TXW11" s="80"/>
      <c r="TXX11" s="80"/>
      <c r="TXY11" s="80"/>
      <c r="TXZ11" s="80"/>
      <c r="TYA11" s="80"/>
      <c r="TYB11" s="80"/>
      <c r="TYC11" s="80"/>
      <c r="TYD11" s="80"/>
      <c r="TYE11" s="80"/>
      <c r="TYF11" s="80"/>
      <c r="TYG11" s="80"/>
      <c r="TYH11" s="80"/>
      <c r="TYI11" s="80"/>
      <c r="TYJ11" s="80"/>
      <c r="TYK11" s="80"/>
      <c r="TYL11" s="80"/>
      <c r="TYM11" s="80"/>
      <c r="TYN11" s="80"/>
      <c r="TYO11" s="80"/>
      <c r="TYP11" s="80"/>
      <c r="TYQ11" s="80"/>
      <c r="TYR11" s="80"/>
      <c r="TYS11" s="80"/>
      <c r="TYT11" s="80"/>
      <c r="TYU11" s="80"/>
      <c r="TYV11" s="80"/>
      <c r="TYW11" s="80"/>
      <c r="TYX11" s="80"/>
      <c r="TYY11" s="80"/>
      <c r="TYZ11" s="80"/>
      <c r="TZA11" s="80"/>
      <c r="TZB11" s="80"/>
      <c r="TZC11" s="80"/>
      <c r="TZD11" s="80"/>
      <c r="TZE11" s="80"/>
      <c r="TZF11" s="80"/>
      <c r="TZG11" s="80"/>
      <c r="TZH11" s="80"/>
      <c r="TZI11" s="80"/>
      <c r="TZJ11" s="80"/>
      <c r="TZK11" s="80"/>
      <c r="TZL11" s="80"/>
      <c r="TZM11" s="80"/>
      <c r="TZN11" s="80"/>
      <c r="TZO11" s="80"/>
      <c r="TZP11" s="80"/>
      <c r="TZQ11" s="80"/>
      <c r="TZR11" s="80"/>
      <c r="TZS11" s="80"/>
      <c r="TZT11" s="80"/>
      <c r="TZU11" s="80"/>
      <c r="TZV11" s="80"/>
      <c r="TZW11" s="80"/>
      <c r="TZX11" s="80"/>
      <c r="TZY11" s="80"/>
      <c r="TZZ11" s="80"/>
      <c r="UAA11" s="80"/>
      <c r="UAB11" s="80"/>
      <c r="UAC11" s="80"/>
      <c r="UAD11" s="80"/>
      <c r="UAE11" s="80"/>
      <c r="UAF11" s="80"/>
      <c r="UAG11" s="80"/>
      <c r="UAH11" s="80"/>
      <c r="UAI11" s="80"/>
      <c r="UAJ11" s="80"/>
      <c r="UAK11" s="80"/>
      <c r="UAL11" s="80"/>
      <c r="UAM11" s="80"/>
      <c r="UAN11" s="80"/>
      <c r="UAO11" s="80"/>
      <c r="UAP11" s="80"/>
      <c r="UAQ11" s="80"/>
      <c r="UAR11" s="80"/>
      <c r="UAS11" s="80"/>
      <c r="UAT11" s="80"/>
      <c r="UAU11" s="80"/>
      <c r="UAV11" s="80"/>
      <c r="UAW11" s="80"/>
      <c r="UAX11" s="80"/>
      <c r="UAY11" s="80"/>
      <c r="UAZ11" s="80"/>
      <c r="UBA11" s="80"/>
      <c r="UBB11" s="80"/>
      <c r="UBC11" s="80"/>
      <c r="UBD11" s="80"/>
      <c r="UBE11" s="80"/>
      <c r="UBF11" s="80"/>
      <c r="UBG11" s="80"/>
      <c r="UBH11" s="80"/>
      <c r="UBI11" s="80"/>
      <c r="UBJ11" s="80"/>
      <c r="UBK11" s="80"/>
      <c r="UBL11" s="80"/>
      <c r="UBM11" s="80"/>
      <c r="UBN11" s="80"/>
      <c r="UBO11" s="80"/>
      <c r="UBP11" s="80"/>
      <c r="UBQ11" s="80"/>
      <c r="UBR11" s="80"/>
      <c r="UBS11" s="80"/>
      <c r="UBT11" s="80"/>
      <c r="UBU11" s="80"/>
      <c r="UBV11" s="80"/>
      <c r="UBW11" s="80"/>
      <c r="UBX11" s="80"/>
      <c r="UBY11" s="80"/>
      <c r="UBZ11" s="80"/>
      <c r="UCA11" s="80"/>
      <c r="UCB11" s="80"/>
      <c r="UCC11" s="80"/>
      <c r="UCD11" s="80"/>
      <c r="UCE11" s="80"/>
      <c r="UCF11" s="80"/>
      <c r="UCG11" s="80"/>
      <c r="UCH11" s="80"/>
      <c r="UCI11" s="80"/>
      <c r="UCJ11" s="80"/>
      <c r="UCK11" s="80"/>
      <c r="UCL11" s="80"/>
      <c r="UCM11" s="80"/>
      <c r="UCN11" s="80"/>
      <c r="UCO11" s="80"/>
      <c r="UCP11" s="80"/>
      <c r="UCQ11" s="80"/>
      <c r="UCR11" s="80"/>
      <c r="UCS11" s="80"/>
      <c r="UCT11" s="80"/>
      <c r="UCU11" s="80"/>
      <c r="UCV11" s="80"/>
      <c r="UCW11" s="80"/>
      <c r="UCX11" s="80"/>
      <c r="UCY11" s="80"/>
      <c r="UCZ11" s="80"/>
      <c r="UDA11" s="80"/>
      <c r="UDB11" s="80"/>
      <c r="UDC11" s="80"/>
      <c r="UDD11" s="80"/>
      <c r="UDE11" s="80"/>
      <c r="UDF11" s="80"/>
      <c r="UDG11" s="80"/>
      <c r="UDH11" s="80"/>
      <c r="UDI11" s="80"/>
      <c r="UDJ11" s="80"/>
      <c r="UDK11" s="80"/>
      <c r="UDL11" s="80"/>
      <c r="UDM11" s="80"/>
      <c r="UDN11" s="80"/>
      <c r="UDO11" s="80"/>
      <c r="UDP11" s="80"/>
      <c r="UDQ11" s="80"/>
      <c r="UDR11" s="80"/>
      <c r="UDS11" s="80"/>
      <c r="UDT11" s="80"/>
      <c r="UDU11" s="80"/>
      <c r="UDV11" s="80"/>
      <c r="UDW11" s="80"/>
      <c r="UDX11" s="80"/>
      <c r="UDY11" s="80"/>
      <c r="UDZ11" s="80"/>
      <c r="UEA11" s="80"/>
      <c r="UEB11" s="80"/>
      <c r="UEC11" s="80"/>
      <c r="UED11" s="80"/>
      <c r="UEE11" s="80"/>
      <c r="UEF11" s="80"/>
      <c r="UEG11" s="80"/>
      <c r="UEH11" s="80"/>
      <c r="UEI11" s="80"/>
      <c r="UEJ11" s="80"/>
      <c r="UEK11" s="80"/>
      <c r="UEL11" s="80"/>
      <c r="UEM11" s="80"/>
      <c r="UEN11" s="80"/>
      <c r="UEO11" s="80"/>
      <c r="UEP11" s="80"/>
      <c r="UEQ11" s="80"/>
      <c r="UER11" s="80"/>
      <c r="UES11" s="80"/>
      <c r="UET11" s="80"/>
      <c r="UEU11" s="80"/>
      <c r="UEV11" s="80"/>
      <c r="UEW11" s="80"/>
      <c r="UEX11" s="80"/>
      <c r="UEY11" s="80"/>
      <c r="UEZ11" s="80"/>
      <c r="UFA11" s="80"/>
      <c r="UFB11" s="80"/>
      <c r="UFC11" s="80"/>
      <c r="UFD11" s="80"/>
      <c r="UFE11" s="80"/>
      <c r="UFF11" s="80"/>
      <c r="UFG11" s="80"/>
      <c r="UFH11" s="80"/>
      <c r="UFI11" s="80"/>
      <c r="UFJ11" s="80"/>
      <c r="UFK11" s="80"/>
      <c r="UFL11" s="80"/>
      <c r="UFM11" s="80"/>
      <c r="UFN11" s="80"/>
      <c r="UFO11" s="80"/>
      <c r="UFP11" s="80"/>
      <c r="UFQ11" s="80"/>
      <c r="UFR11" s="80"/>
      <c r="UFS11" s="80"/>
      <c r="UFT11" s="80"/>
      <c r="UFU11" s="80"/>
      <c r="UFV11" s="80"/>
      <c r="UFW11" s="80"/>
      <c r="UFX11" s="80"/>
      <c r="UFY11" s="80"/>
      <c r="UFZ11" s="80"/>
      <c r="UGA11" s="80"/>
      <c r="UGB11" s="80"/>
      <c r="UGC11" s="80"/>
      <c r="UGD11" s="80"/>
      <c r="UGE11" s="80"/>
      <c r="UGF11" s="80"/>
      <c r="UGG11" s="80"/>
      <c r="UGH11" s="80"/>
      <c r="UGI11" s="80"/>
      <c r="UGJ11" s="80"/>
      <c r="UGK11" s="80"/>
      <c r="UGL11" s="80"/>
      <c r="UGM11" s="80"/>
      <c r="UGN11" s="80"/>
      <c r="UGO11" s="80"/>
      <c r="UGP11" s="80"/>
      <c r="UGQ11" s="80"/>
      <c r="UGR11" s="80"/>
      <c r="UGS11" s="80"/>
      <c r="UGT11" s="80"/>
      <c r="UGU11" s="80"/>
      <c r="UGV11" s="80"/>
      <c r="UGW11" s="80"/>
      <c r="UGX11" s="80"/>
      <c r="UGY11" s="80"/>
      <c r="UGZ11" s="80"/>
      <c r="UHA11" s="80"/>
      <c r="UHB11" s="80"/>
      <c r="UHC11" s="80"/>
      <c r="UHD11" s="80"/>
      <c r="UHE11" s="80"/>
      <c r="UHF11" s="80"/>
      <c r="UHG11" s="80"/>
      <c r="UHH11" s="80"/>
      <c r="UHI11" s="80"/>
      <c r="UHJ11" s="80"/>
      <c r="UHK11" s="80"/>
      <c r="UHL11" s="80"/>
      <c r="UHM11" s="80"/>
      <c r="UHN11" s="80"/>
      <c r="UHO11" s="80"/>
      <c r="UHP11" s="80"/>
      <c r="UHQ11" s="80"/>
      <c r="UHR11" s="80"/>
      <c r="UHS11" s="80"/>
      <c r="UHT11" s="80"/>
      <c r="UHU11" s="80"/>
      <c r="UHV11" s="80"/>
      <c r="UHW11" s="80"/>
      <c r="UHX11" s="80"/>
      <c r="UHY11" s="80"/>
      <c r="UHZ11" s="80"/>
      <c r="UIA11" s="80"/>
      <c r="UIB11" s="80"/>
      <c r="UIC11" s="80"/>
      <c r="UID11" s="80"/>
      <c r="UIE11" s="80"/>
      <c r="UIF11" s="80"/>
      <c r="UIG11" s="80"/>
      <c r="UIH11" s="80"/>
      <c r="UII11" s="80"/>
      <c r="UIJ11" s="80"/>
      <c r="UIK11" s="80"/>
      <c r="UIL11" s="80"/>
      <c r="UIM11" s="80"/>
      <c r="UIN11" s="80"/>
      <c r="UIO11" s="80"/>
      <c r="UIP11" s="80"/>
      <c r="UIQ11" s="80"/>
      <c r="UIR11" s="80"/>
      <c r="UIS11" s="80"/>
      <c r="UIT11" s="80"/>
      <c r="UIU11" s="80"/>
      <c r="UIV11" s="80"/>
      <c r="UIW11" s="80"/>
      <c r="UIX11" s="80"/>
      <c r="UIY11" s="80"/>
      <c r="UIZ11" s="80"/>
      <c r="UJA11" s="80"/>
      <c r="UJB11" s="80"/>
      <c r="UJC11" s="80"/>
      <c r="UJD11" s="80"/>
      <c r="UJE11" s="80"/>
      <c r="UJF11" s="80"/>
      <c r="UJG11" s="80"/>
      <c r="UJH11" s="80"/>
      <c r="UJI11" s="80"/>
      <c r="UJJ11" s="80"/>
      <c r="UJK11" s="80"/>
      <c r="UJL11" s="80"/>
      <c r="UJM11" s="80"/>
      <c r="UJN11" s="80"/>
      <c r="UJO11" s="80"/>
      <c r="UJP11" s="80"/>
      <c r="UJQ11" s="80"/>
      <c r="UJR11" s="80"/>
      <c r="UJS11" s="80"/>
      <c r="UJT11" s="80"/>
      <c r="UJU11" s="80"/>
      <c r="UJV11" s="80"/>
      <c r="UJW11" s="80"/>
      <c r="UJX11" s="80"/>
      <c r="UJY11" s="80"/>
      <c r="UJZ11" s="80"/>
      <c r="UKA11" s="80"/>
      <c r="UKB11" s="80"/>
      <c r="UKC11" s="80"/>
      <c r="UKD11" s="80"/>
      <c r="UKE11" s="80"/>
      <c r="UKF11" s="80"/>
      <c r="UKG11" s="80"/>
      <c r="UKH11" s="80"/>
      <c r="UKI11" s="80"/>
      <c r="UKJ11" s="80"/>
      <c r="UKK11" s="80"/>
      <c r="UKL11" s="80"/>
      <c r="UKM11" s="80"/>
      <c r="UKN11" s="80"/>
      <c r="UKO11" s="80"/>
      <c r="UKP11" s="80"/>
      <c r="UKQ11" s="80"/>
      <c r="UKR11" s="80"/>
      <c r="UKS11" s="80"/>
      <c r="UKT11" s="80"/>
      <c r="UKU11" s="80"/>
      <c r="UKV11" s="80"/>
      <c r="UKW11" s="80"/>
      <c r="UKX11" s="80"/>
      <c r="UKY11" s="80"/>
      <c r="UKZ11" s="80"/>
      <c r="ULA11" s="80"/>
      <c r="ULB11" s="80"/>
      <c r="ULC11" s="80"/>
      <c r="ULD11" s="80"/>
      <c r="ULE11" s="80"/>
      <c r="ULF11" s="80"/>
      <c r="ULG11" s="80"/>
      <c r="ULH11" s="80"/>
      <c r="ULI11" s="80"/>
      <c r="ULJ11" s="80"/>
      <c r="ULK11" s="80"/>
      <c r="ULL11" s="80"/>
      <c r="ULM11" s="80"/>
      <c r="ULN11" s="80"/>
      <c r="ULO11" s="80"/>
      <c r="ULP11" s="80"/>
      <c r="ULQ11" s="80"/>
      <c r="ULR11" s="80"/>
      <c r="ULS11" s="80"/>
      <c r="ULT11" s="80"/>
      <c r="ULU11" s="80"/>
      <c r="ULV11" s="80"/>
      <c r="ULW11" s="80"/>
      <c r="ULX11" s="80"/>
      <c r="ULY11" s="80"/>
      <c r="ULZ11" s="80"/>
      <c r="UMA11" s="80"/>
      <c r="UMB11" s="80"/>
      <c r="UMC11" s="80"/>
      <c r="UMD11" s="80"/>
      <c r="UME11" s="80"/>
      <c r="UMF11" s="80"/>
      <c r="UMG11" s="80"/>
      <c r="UMH11" s="80"/>
      <c r="UMI11" s="80"/>
      <c r="UMJ11" s="80"/>
      <c r="UMK11" s="80"/>
      <c r="UML11" s="80"/>
      <c r="UMM11" s="80"/>
      <c r="UMN11" s="80"/>
      <c r="UMO11" s="80"/>
      <c r="UMP11" s="80"/>
      <c r="UMQ11" s="80"/>
      <c r="UMR11" s="80"/>
      <c r="UMS11" s="80"/>
      <c r="UMT11" s="80"/>
      <c r="UMU11" s="80"/>
      <c r="UMV11" s="80"/>
      <c r="UMW11" s="80"/>
      <c r="UMX11" s="80"/>
      <c r="UMY11" s="80"/>
      <c r="UMZ11" s="80"/>
      <c r="UNA11" s="80"/>
      <c r="UNB11" s="80"/>
      <c r="UNC11" s="80"/>
      <c r="UND11" s="80"/>
      <c r="UNE11" s="80"/>
      <c r="UNF11" s="80"/>
      <c r="UNG11" s="80"/>
      <c r="UNH11" s="80"/>
      <c r="UNI11" s="80"/>
      <c r="UNJ11" s="80"/>
      <c r="UNK11" s="80"/>
      <c r="UNL11" s="80"/>
      <c r="UNM11" s="80"/>
      <c r="UNN11" s="80"/>
      <c r="UNO11" s="80"/>
      <c r="UNP11" s="80"/>
      <c r="UNQ11" s="80"/>
      <c r="UNR11" s="80"/>
      <c r="UNS11" s="80"/>
      <c r="UNT11" s="80"/>
      <c r="UNU11" s="80"/>
      <c r="UNV11" s="80"/>
      <c r="UNW11" s="80"/>
      <c r="UNX11" s="80"/>
      <c r="UNY11" s="80"/>
      <c r="UNZ11" s="80"/>
      <c r="UOA11" s="80"/>
      <c r="UOB11" s="80"/>
      <c r="UOC11" s="80"/>
      <c r="UOD11" s="80"/>
      <c r="UOE11" s="80"/>
      <c r="UOF11" s="80"/>
      <c r="UOG11" s="80"/>
      <c r="UOH11" s="80"/>
      <c r="UOI11" s="80"/>
      <c r="UOJ11" s="80"/>
      <c r="UOK11" s="80"/>
      <c r="UOL11" s="80"/>
      <c r="UOM11" s="80"/>
      <c r="UON11" s="80"/>
      <c r="UOO11" s="80"/>
      <c r="UOP11" s="80"/>
      <c r="UOQ11" s="80"/>
      <c r="UOR11" s="80"/>
      <c r="UOS11" s="80"/>
      <c r="UOT11" s="80"/>
      <c r="UOU11" s="80"/>
      <c r="UOV11" s="80"/>
      <c r="UOW11" s="80"/>
      <c r="UOX11" s="80"/>
      <c r="UOY11" s="80"/>
      <c r="UOZ11" s="80"/>
      <c r="UPA11" s="80"/>
      <c r="UPB11" s="80"/>
      <c r="UPC11" s="80"/>
      <c r="UPD11" s="80"/>
      <c r="UPE11" s="80"/>
      <c r="UPF11" s="80"/>
      <c r="UPG11" s="80"/>
      <c r="UPH11" s="80"/>
      <c r="UPI11" s="80"/>
      <c r="UPJ11" s="80"/>
      <c r="UPK11" s="80"/>
      <c r="UPL11" s="80"/>
      <c r="UPM11" s="80"/>
      <c r="UPN11" s="80"/>
      <c r="UPO11" s="80"/>
      <c r="UPP11" s="80"/>
      <c r="UPQ11" s="80"/>
      <c r="UPR11" s="80"/>
      <c r="UPS11" s="80"/>
      <c r="UPT11" s="80"/>
      <c r="UPU11" s="80"/>
      <c r="UPV11" s="80"/>
      <c r="UPW11" s="80"/>
      <c r="UPX11" s="80"/>
      <c r="UPY11" s="80"/>
      <c r="UPZ11" s="80"/>
      <c r="UQA11" s="80"/>
      <c r="UQB11" s="80"/>
      <c r="UQC11" s="80"/>
      <c r="UQD11" s="80"/>
      <c r="UQE11" s="80"/>
      <c r="UQF11" s="80"/>
      <c r="UQG11" s="80"/>
      <c r="UQH11" s="80"/>
      <c r="UQI11" s="80"/>
      <c r="UQJ11" s="80"/>
      <c r="UQK11" s="80"/>
      <c r="UQL11" s="80"/>
      <c r="UQM11" s="80"/>
      <c r="UQN11" s="80"/>
      <c r="UQO11" s="80"/>
      <c r="UQP11" s="80"/>
      <c r="UQQ11" s="80"/>
      <c r="UQR11" s="80"/>
      <c r="UQS11" s="80"/>
      <c r="UQT11" s="80"/>
      <c r="UQU11" s="80"/>
      <c r="UQV11" s="80"/>
      <c r="UQW11" s="80"/>
      <c r="UQX11" s="80"/>
      <c r="UQY11" s="80"/>
      <c r="UQZ11" s="80"/>
      <c r="URA11" s="80"/>
      <c r="URB11" s="80"/>
      <c r="URC11" s="80"/>
      <c r="URD11" s="80"/>
      <c r="URE11" s="80"/>
      <c r="URF11" s="80"/>
      <c r="URG11" s="80"/>
      <c r="URH11" s="80"/>
      <c r="URI11" s="80"/>
      <c r="URJ11" s="80"/>
      <c r="URK11" s="80"/>
      <c r="URL11" s="80"/>
      <c r="URM11" s="80"/>
      <c r="URN11" s="80"/>
      <c r="URO11" s="80"/>
      <c r="URP11" s="80"/>
      <c r="URQ11" s="80"/>
      <c r="URR11" s="80"/>
      <c r="URS11" s="80"/>
      <c r="URT11" s="80"/>
      <c r="URU11" s="80"/>
      <c r="URV11" s="80"/>
      <c r="URW11" s="80"/>
      <c r="URX11" s="80"/>
      <c r="URY11" s="80"/>
      <c r="URZ11" s="80"/>
      <c r="USA11" s="80"/>
      <c r="USB11" s="80"/>
      <c r="USC11" s="80"/>
      <c r="USD11" s="80"/>
      <c r="USE11" s="80"/>
      <c r="USF11" s="80"/>
      <c r="USG11" s="80"/>
      <c r="USH11" s="80"/>
      <c r="USI11" s="80"/>
      <c r="USJ11" s="80"/>
      <c r="USK11" s="80"/>
      <c r="USL11" s="80"/>
      <c r="USM11" s="80"/>
      <c r="USN11" s="80"/>
      <c r="USO11" s="80"/>
      <c r="USP11" s="80"/>
      <c r="USQ11" s="80"/>
      <c r="USR11" s="80"/>
      <c r="USS11" s="80"/>
      <c r="UST11" s="80"/>
      <c r="USU11" s="80"/>
      <c r="USV11" s="80"/>
      <c r="USW11" s="80"/>
      <c r="USX11" s="80"/>
      <c r="USY11" s="80"/>
      <c r="USZ11" s="80"/>
      <c r="UTA11" s="80"/>
      <c r="UTB11" s="80"/>
      <c r="UTC11" s="80"/>
      <c r="UTD11" s="80"/>
      <c r="UTE11" s="80"/>
      <c r="UTF11" s="80"/>
      <c r="UTG11" s="80"/>
      <c r="UTH11" s="80"/>
      <c r="UTI11" s="80"/>
      <c r="UTJ11" s="80"/>
      <c r="UTK11" s="80"/>
      <c r="UTL11" s="80"/>
      <c r="UTM11" s="80"/>
      <c r="UTN11" s="80"/>
      <c r="UTO11" s="80"/>
      <c r="UTP11" s="80"/>
      <c r="UTQ11" s="80"/>
      <c r="UTR11" s="80"/>
      <c r="UTS11" s="80"/>
      <c r="UTT11" s="80"/>
      <c r="UTU11" s="80"/>
      <c r="UTV11" s="80"/>
      <c r="UTW11" s="80"/>
      <c r="UTX11" s="80"/>
      <c r="UTY11" s="80"/>
      <c r="UTZ11" s="80"/>
      <c r="UUA11" s="80"/>
      <c r="UUB11" s="80"/>
      <c r="UUC11" s="80"/>
      <c r="UUD11" s="80"/>
      <c r="UUE11" s="80"/>
      <c r="UUF11" s="80"/>
      <c r="UUG11" s="80"/>
      <c r="UUH11" s="80"/>
      <c r="UUI11" s="80"/>
      <c r="UUJ11" s="80"/>
      <c r="UUK11" s="80"/>
      <c r="UUL11" s="80"/>
      <c r="UUM11" s="80"/>
      <c r="UUN11" s="80"/>
      <c r="UUO11" s="80"/>
      <c r="UUP11" s="80"/>
      <c r="UUQ11" s="80"/>
      <c r="UUR11" s="80"/>
      <c r="UUS11" s="80"/>
      <c r="UUT11" s="80"/>
      <c r="UUU11" s="80"/>
      <c r="UUV11" s="80"/>
      <c r="UUW11" s="80"/>
      <c r="UUX11" s="80"/>
      <c r="UUY11" s="80"/>
      <c r="UUZ11" s="80"/>
      <c r="UVA11" s="80"/>
      <c r="UVB11" s="80"/>
      <c r="UVC11" s="80"/>
      <c r="UVD11" s="80"/>
      <c r="UVE11" s="80"/>
      <c r="UVF11" s="80"/>
      <c r="UVG11" s="80"/>
      <c r="UVH11" s="80"/>
      <c r="UVI11" s="80"/>
      <c r="UVJ11" s="80"/>
      <c r="UVK11" s="80"/>
      <c r="UVL11" s="80"/>
      <c r="UVM11" s="80"/>
      <c r="UVN11" s="80"/>
      <c r="UVO11" s="80"/>
      <c r="UVP11" s="80"/>
      <c r="UVQ11" s="80"/>
      <c r="UVR11" s="80"/>
      <c r="UVS11" s="80"/>
      <c r="UVT11" s="80"/>
      <c r="UVU11" s="80"/>
      <c r="UVV11" s="80"/>
      <c r="UVW11" s="80"/>
      <c r="UVX11" s="80"/>
      <c r="UVY11" s="80"/>
      <c r="UVZ11" s="80"/>
      <c r="UWA11" s="80"/>
      <c r="UWB11" s="80"/>
      <c r="UWC11" s="80"/>
      <c r="UWD11" s="80"/>
      <c r="UWE11" s="80"/>
      <c r="UWF11" s="80"/>
      <c r="UWG11" s="80"/>
      <c r="UWH11" s="80"/>
      <c r="UWI11" s="80"/>
      <c r="UWJ11" s="80"/>
      <c r="UWK11" s="80"/>
      <c r="UWL11" s="80"/>
      <c r="UWM11" s="80"/>
      <c r="UWN11" s="80"/>
      <c r="UWO11" s="80"/>
      <c r="UWP11" s="80"/>
      <c r="UWQ11" s="80"/>
      <c r="UWR11" s="80"/>
      <c r="UWS11" s="80"/>
      <c r="UWT11" s="80"/>
      <c r="UWU11" s="80"/>
      <c r="UWV11" s="80"/>
      <c r="UWW11" s="80"/>
      <c r="UWX11" s="80"/>
      <c r="UWY11" s="80"/>
      <c r="UWZ11" s="80"/>
      <c r="UXA11" s="80"/>
      <c r="UXB11" s="80"/>
      <c r="UXC11" s="80"/>
      <c r="UXD11" s="80"/>
      <c r="UXE11" s="80"/>
      <c r="UXF11" s="80"/>
      <c r="UXG11" s="80"/>
      <c r="UXH11" s="80"/>
      <c r="UXI11" s="80"/>
      <c r="UXJ11" s="80"/>
      <c r="UXK11" s="80"/>
      <c r="UXL11" s="80"/>
      <c r="UXM11" s="80"/>
      <c r="UXN11" s="80"/>
      <c r="UXO11" s="80"/>
      <c r="UXP11" s="80"/>
      <c r="UXQ11" s="80"/>
      <c r="UXR11" s="80"/>
      <c r="UXS11" s="80"/>
      <c r="UXT11" s="80"/>
      <c r="UXU11" s="80"/>
      <c r="UXV11" s="80"/>
      <c r="UXW11" s="80"/>
      <c r="UXX11" s="80"/>
      <c r="UXY11" s="80"/>
      <c r="UXZ11" s="80"/>
      <c r="UYA11" s="80"/>
      <c r="UYB11" s="80"/>
      <c r="UYC11" s="80"/>
      <c r="UYD11" s="80"/>
      <c r="UYE11" s="80"/>
      <c r="UYF11" s="80"/>
      <c r="UYG11" s="80"/>
      <c r="UYH11" s="80"/>
      <c r="UYI11" s="80"/>
      <c r="UYJ11" s="80"/>
      <c r="UYK11" s="80"/>
      <c r="UYL11" s="80"/>
      <c r="UYM11" s="80"/>
      <c r="UYN11" s="80"/>
      <c r="UYO11" s="80"/>
      <c r="UYP11" s="80"/>
      <c r="UYQ11" s="80"/>
      <c r="UYR11" s="80"/>
      <c r="UYS11" s="80"/>
      <c r="UYT11" s="80"/>
      <c r="UYU11" s="80"/>
      <c r="UYV11" s="80"/>
      <c r="UYW11" s="80"/>
      <c r="UYX11" s="80"/>
      <c r="UYY11" s="80"/>
      <c r="UYZ11" s="80"/>
      <c r="UZA11" s="80"/>
      <c r="UZB11" s="80"/>
      <c r="UZC11" s="80"/>
      <c r="UZD11" s="80"/>
      <c r="UZE11" s="80"/>
      <c r="UZF11" s="80"/>
      <c r="UZG11" s="80"/>
      <c r="UZH11" s="80"/>
      <c r="UZI11" s="80"/>
      <c r="UZJ11" s="80"/>
      <c r="UZK11" s="80"/>
      <c r="UZL11" s="80"/>
      <c r="UZM11" s="80"/>
      <c r="UZN11" s="80"/>
      <c r="UZO11" s="80"/>
      <c r="UZP11" s="80"/>
      <c r="UZQ11" s="80"/>
      <c r="UZR11" s="80"/>
      <c r="UZS11" s="80"/>
      <c r="UZT11" s="80"/>
      <c r="UZU11" s="80"/>
      <c r="UZV11" s="80"/>
      <c r="UZW11" s="80"/>
      <c r="UZX11" s="80"/>
      <c r="UZY11" s="80"/>
      <c r="UZZ11" s="80"/>
      <c r="VAA11" s="80"/>
      <c r="VAB11" s="80"/>
      <c r="VAC11" s="80"/>
      <c r="VAD11" s="80"/>
      <c r="VAE11" s="80"/>
      <c r="VAF11" s="80"/>
      <c r="VAG11" s="80"/>
      <c r="VAH11" s="80"/>
      <c r="VAI11" s="80"/>
      <c r="VAJ11" s="80"/>
      <c r="VAK11" s="80"/>
      <c r="VAL11" s="80"/>
      <c r="VAM11" s="80"/>
      <c r="VAN11" s="80"/>
      <c r="VAO11" s="80"/>
      <c r="VAP11" s="80"/>
      <c r="VAQ11" s="80"/>
      <c r="VAR11" s="80"/>
      <c r="VAS11" s="80"/>
      <c r="VAT11" s="80"/>
      <c r="VAU11" s="80"/>
      <c r="VAV11" s="80"/>
      <c r="VAW11" s="80"/>
      <c r="VAX11" s="80"/>
      <c r="VAY11" s="80"/>
      <c r="VAZ11" s="80"/>
      <c r="VBA11" s="80"/>
      <c r="VBB11" s="80"/>
      <c r="VBC11" s="80"/>
      <c r="VBD11" s="80"/>
      <c r="VBE11" s="80"/>
      <c r="VBF11" s="80"/>
      <c r="VBG11" s="80"/>
      <c r="VBH11" s="80"/>
      <c r="VBI11" s="80"/>
      <c r="VBJ11" s="80"/>
      <c r="VBK11" s="80"/>
      <c r="VBL11" s="80"/>
      <c r="VBM11" s="80"/>
      <c r="VBN11" s="80"/>
      <c r="VBO11" s="80"/>
      <c r="VBP11" s="80"/>
      <c r="VBQ11" s="80"/>
      <c r="VBR11" s="80"/>
      <c r="VBS11" s="80"/>
      <c r="VBT11" s="80"/>
      <c r="VBU11" s="80"/>
      <c r="VBV11" s="80"/>
      <c r="VBW11" s="80"/>
      <c r="VBX11" s="80"/>
      <c r="VBY11" s="80"/>
      <c r="VBZ11" s="80"/>
      <c r="VCA11" s="80"/>
      <c r="VCB11" s="80"/>
      <c r="VCC11" s="80"/>
      <c r="VCD11" s="80"/>
      <c r="VCE11" s="80"/>
      <c r="VCF11" s="80"/>
      <c r="VCG11" s="80"/>
      <c r="VCH11" s="80"/>
      <c r="VCI11" s="80"/>
      <c r="VCJ11" s="80"/>
      <c r="VCK11" s="80"/>
      <c r="VCL11" s="80"/>
      <c r="VCM11" s="80"/>
      <c r="VCN11" s="80"/>
      <c r="VCO11" s="80"/>
      <c r="VCP11" s="80"/>
      <c r="VCQ11" s="80"/>
      <c r="VCR11" s="80"/>
      <c r="VCS11" s="80"/>
      <c r="VCT11" s="80"/>
      <c r="VCU11" s="80"/>
      <c r="VCV11" s="80"/>
      <c r="VCW11" s="80"/>
      <c r="VCX11" s="80"/>
      <c r="VCY11" s="80"/>
      <c r="VCZ11" s="80"/>
      <c r="VDA11" s="80"/>
      <c r="VDB11" s="80"/>
      <c r="VDC11" s="80"/>
      <c r="VDD11" s="80"/>
      <c r="VDE11" s="80"/>
      <c r="VDF11" s="80"/>
      <c r="VDG11" s="80"/>
      <c r="VDH11" s="80"/>
      <c r="VDI11" s="80"/>
      <c r="VDJ11" s="80"/>
      <c r="VDK11" s="80"/>
      <c r="VDL11" s="80"/>
      <c r="VDM11" s="80"/>
      <c r="VDN11" s="80"/>
      <c r="VDO11" s="80"/>
      <c r="VDP11" s="80"/>
      <c r="VDQ11" s="80"/>
      <c r="VDR11" s="80"/>
      <c r="VDS11" s="80"/>
      <c r="VDT11" s="80"/>
      <c r="VDU11" s="80"/>
      <c r="VDV11" s="80"/>
      <c r="VDW11" s="80"/>
      <c r="VDX11" s="80"/>
      <c r="VDY11" s="80"/>
      <c r="VDZ11" s="80"/>
      <c r="VEA11" s="80"/>
      <c r="VEB11" s="80"/>
      <c r="VEC11" s="80"/>
      <c r="VED11" s="80"/>
      <c r="VEE11" s="80"/>
      <c r="VEF11" s="80"/>
      <c r="VEG11" s="80"/>
      <c r="VEH11" s="80"/>
      <c r="VEI11" s="80"/>
      <c r="VEJ11" s="80"/>
      <c r="VEK11" s="80"/>
      <c r="VEL11" s="80"/>
      <c r="VEM11" s="80"/>
      <c r="VEN11" s="80"/>
      <c r="VEO11" s="80"/>
      <c r="VEP11" s="80"/>
      <c r="VEQ11" s="80"/>
      <c r="VER11" s="80"/>
      <c r="VES11" s="80"/>
      <c r="VET11" s="80"/>
      <c r="VEU11" s="80"/>
      <c r="VEV11" s="80"/>
      <c r="VEW11" s="80"/>
      <c r="VEX11" s="80"/>
      <c r="VEY11" s="80"/>
      <c r="VEZ11" s="80"/>
      <c r="VFA11" s="80"/>
      <c r="VFB11" s="80"/>
      <c r="VFC11" s="80"/>
      <c r="VFD11" s="80"/>
      <c r="VFE11" s="80"/>
      <c r="VFF11" s="80"/>
      <c r="VFG11" s="80"/>
      <c r="VFH11" s="80"/>
      <c r="VFI11" s="80"/>
      <c r="VFJ11" s="80"/>
      <c r="VFK11" s="80"/>
      <c r="VFL11" s="80"/>
      <c r="VFM11" s="80"/>
      <c r="VFN11" s="80"/>
      <c r="VFO11" s="80"/>
      <c r="VFP11" s="80"/>
      <c r="VFQ11" s="80"/>
      <c r="VFR11" s="80"/>
      <c r="VFS11" s="80"/>
      <c r="VFT11" s="80"/>
      <c r="VFU11" s="80"/>
      <c r="VFV11" s="80"/>
      <c r="VFW11" s="80"/>
      <c r="VFX11" s="80"/>
      <c r="VFY11" s="80"/>
      <c r="VFZ11" s="80"/>
      <c r="VGA11" s="80"/>
      <c r="VGB11" s="80"/>
      <c r="VGC11" s="80"/>
      <c r="VGD11" s="80"/>
      <c r="VGE11" s="80"/>
      <c r="VGF11" s="80"/>
      <c r="VGG11" s="80"/>
      <c r="VGH11" s="80"/>
      <c r="VGI11" s="80"/>
      <c r="VGJ11" s="80"/>
      <c r="VGK11" s="80"/>
      <c r="VGL11" s="80"/>
      <c r="VGM11" s="80"/>
      <c r="VGN11" s="80"/>
      <c r="VGO11" s="80"/>
      <c r="VGP11" s="80"/>
      <c r="VGQ11" s="80"/>
      <c r="VGR11" s="80"/>
      <c r="VGS11" s="80"/>
      <c r="VGT11" s="80"/>
      <c r="VGU11" s="80"/>
      <c r="VGV11" s="80"/>
      <c r="VGW11" s="80"/>
      <c r="VGX11" s="80"/>
      <c r="VGY11" s="80"/>
      <c r="VGZ11" s="80"/>
      <c r="VHA11" s="80"/>
      <c r="VHB11" s="80"/>
      <c r="VHC11" s="80"/>
      <c r="VHD11" s="80"/>
      <c r="VHE11" s="80"/>
      <c r="VHF11" s="80"/>
      <c r="VHG11" s="80"/>
      <c r="VHH11" s="80"/>
      <c r="VHI11" s="80"/>
      <c r="VHJ11" s="80"/>
      <c r="VHK11" s="80"/>
      <c r="VHL11" s="80"/>
      <c r="VHM11" s="80"/>
      <c r="VHN11" s="80"/>
      <c r="VHO11" s="80"/>
      <c r="VHP11" s="80"/>
      <c r="VHQ11" s="80"/>
      <c r="VHR11" s="80"/>
      <c r="VHS11" s="80"/>
      <c r="VHT11" s="80"/>
      <c r="VHU11" s="80"/>
      <c r="VHV11" s="80"/>
      <c r="VHW11" s="80"/>
      <c r="VHX11" s="80"/>
      <c r="VHY11" s="80"/>
      <c r="VHZ11" s="80"/>
      <c r="VIA11" s="80"/>
      <c r="VIB11" s="80"/>
      <c r="VIC11" s="80"/>
      <c r="VID11" s="80"/>
      <c r="VIE11" s="80"/>
      <c r="VIF11" s="80"/>
      <c r="VIG11" s="80"/>
      <c r="VIH11" s="80"/>
      <c r="VII11" s="80"/>
      <c r="VIJ11" s="80"/>
      <c r="VIK11" s="80"/>
      <c r="VIL11" s="80"/>
      <c r="VIM11" s="80"/>
      <c r="VIN11" s="80"/>
      <c r="VIO11" s="80"/>
      <c r="VIP11" s="80"/>
      <c r="VIQ11" s="80"/>
      <c r="VIR11" s="80"/>
      <c r="VIS11" s="80"/>
      <c r="VIT11" s="80"/>
      <c r="VIU11" s="80"/>
      <c r="VIV11" s="80"/>
      <c r="VIW11" s="80"/>
      <c r="VIX11" s="80"/>
      <c r="VIY11" s="80"/>
      <c r="VIZ11" s="80"/>
      <c r="VJA11" s="80"/>
      <c r="VJB11" s="80"/>
      <c r="VJC11" s="80"/>
      <c r="VJD11" s="80"/>
      <c r="VJE11" s="80"/>
      <c r="VJF11" s="80"/>
      <c r="VJG11" s="80"/>
      <c r="VJH11" s="80"/>
      <c r="VJI11" s="80"/>
      <c r="VJJ11" s="80"/>
      <c r="VJK11" s="80"/>
      <c r="VJL11" s="80"/>
      <c r="VJM11" s="80"/>
      <c r="VJN11" s="80"/>
      <c r="VJO11" s="80"/>
      <c r="VJP11" s="80"/>
      <c r="VJQ11" s="80"/>
      <c r="VJR11" s="80"/>
      <c r="VJS11" s="80"/>
      <c r="VJT11" s="80"/>
      <c r="VJU11" s="80"/>
      <c r="VJV11" s="80"/>
      <c r="VJW11" s="80"/>
      <c r="VJX11" s="80"/>
      <c r="VJY11" s="80"/>
      <c r="VJZ11" s="80"/>
      <c r="VKA11" s="80"/>
      <c r="VKB11" s="80"/>
      <c r="VKC11" s="80"/>
      <c r="VKD11" s="80"/>
      <c r="VKE11" s="80"/>
      <c r="VKF11" s="80"/>
      <c r="VKG11" s="80"/>
      <c r="VKH11" s="80"/>
      <c r="VKI11" s="80"/>
      <c r="VKJ11" s="80"/>
      <c r="VKK11" s="80"/>
      <c r="VKL11" s="80"/>
      <c r="VKM11" s="80"/>
      <c r="VKN11" s="80"/>
      <c r="VKO11" s="80"/>
      <c r="VKP11" s="80"/>
      <c r="VKQ11" s="80"/>
      <c r="VKR11" s="80"/>
      <c r="VKS11" s="80"/>
      <c r="VKT11" s="80"/>
      <c r="VKU11" s="80"/>
      <c r="VKV11" s="80"/>
      <c r="VKW11" s="80"/>
      <c r="VKX11" s="80"/>
      <c r="VKY11" s="80"/>
      <c r="VKZ11" s="80"/>
      <c r="VLA11" s="80"/>
      <c r="VLB11" s="80"/>
      <c r="VLC11" s="80"/>
      <c r="VLD11" s="80"/>
      <c r="VLE11" s="80"/>
      <c r="VLF11" s="80"/>
      <c r="VLG11" s="80"/>
      <c r="VLH11" s="80"/>
      <c r="VLI11" s="80"/>
      <c r="VLJ11" s="80"/>
      <c r="VLK11" s="80"/>
      <c r="VLL11" s="80"/>
      <c r="VLM11" s="80"/>
      <c r="VLN11" s="80"/>
      <c r="VLO11" s="80"/>
      <c r="VLP11" s="80"/>
      <c r="VLQ11" s="80"/>
      <c r="VLR11" s="80"/>
      <c r="VLS11" s="80"/>
      <c r="VLT11" s="80"/>
      <c r="VLU11" s="80"/>
      <c r="VLV11" s="80"/>
      <c r="VLW11" s="80"/>
      <c r="VLX11" s="80"/>
      <c r="VLY11" s="80"/>
      <c r="VLZ11" s="80"/>
      <c r="VMA11" s="80"/>
      <c r="VMB11" s="80"/>
      <c r="VMC11" s="80"/>
      <c r="VMD11" s="80"/>
      <c r="VME11" s="80"/>
      <c r="VMF11" s="80"/>
      <c r="VMG11" s="80"/>
      <c r="VMH11" s="80"/>
      <c r="VMI11" s="80"/>
      <c r="VMJ11" s="80"/>
      <c r="VMK11" s="80"/>
      <c r="VML11" s="80"/>
      <c r="VMM11" s="80"/>
      <c r="VMN11" s="80"/>
      <c r="VMO11" s="80"/>
      <c r="VMP11" s="80"/>
      <c r="VMQ11" s="80"/>
      <c r="VMR11" s="80"/>
      <c r="VMS11" s="80"/>
      <c r="VMT11" s="80"/>
      <c r="VMU11" s="80"/>
      <c r="VMV11" s="80"/>
      <c r="VMW11" s="80"/>
      <c r="VMX11" s="80"/>
      <c r="VMY11" s="80"/>
      <c r="VMZ11" s="80"/>
      <c r="VNA11" s="80"/>
      <c r="VNB11" s="80"/>
      <c r="VNC11" s="80"/>
      <c r="VND11" s="80"/>
      <c r="VNE11" s="80"/>
      <c r="VNF11" s="80"/>
      <c r="VNG11" s="80"/>
      <c r="VNH11" s="80"/>
      <c r="VNI11" s="80"/>
      <c r="VNJ11" s="80"/>
      <c r="VNK11" s="80"/>
      <c r="VNL11" s="80"/>
      <c r="VNM11" s="80"/>
      <c r="VNN11" s="80"/>
      <c r="VNO11" s="80"/>
      <c r="VNP11" s="80"/>
      <c r="VNQ11" s="80"/>
      <c r="VNR11" s="80"/>
      <c r="VNS11" s="80"/>
      <c r="VNT11" s="80"/>
      <c r="VNU11" s="80"/>
      <c r="VNV11" s="80"/>
      <c r="VNW11" s="80"/>
      <c r="VNX11" s="80"/>
      <c r="VNY11" s="80"/>
      <c r="VNZ11" s="80"/>
      <c r="VOA11" s="80"/>
      <c r="VOB11" s="80"/>
      <c r="VOC11" s="80"/>
      <c r="VOD11" s="80"/>
      <c r="VOE11" s="80"/>
      <c r="VOF11" s="80"/>
      <c r="VOG11" s="80"/>
      <c r="VOH11" s="80"/>
      <c r="VOI11" s="80"/>
      <c r="VOJ11" s="80"/>
      <c r="VOK11" s="80"/>
      <c r="VOL11" s="80"/>
      <c r="VOM11" s="80"/>
      <c r="VON11" s="80"/>
      <c r="VOO11" s="80"/>
      <c r="VOP11" s="80"/>
      <c r="VOQ11" s="80"/>
      <c r="VOR11" s="80"/>
      <c r="VOS11" s="80"/>
      <c r="VOT11" s="80"/>
      <c r="VOU11" s="80"/>
      <c r="VOV11" s="80"/>
      <c r="VOW11" s="80"/>
      <c r="VOX11" s="80"/>
      <c r="VOY11" s="80"/>
      <c r="VOZ11" s="80"/>
      <c r="VPA11" s="80"/>
      <c r="VPB11" s="80"/>
      <c r="VPC11" s="80"/>
      <c r="VPD11" s="80"/>
      <c r="VPE11" s="80"/>
      <c r="VPF11" s="80"/>
      <c r="VPG11" s="80"/>
      <c r="VPH11" s="80"/>
      <c r="VPI11" s="80"/>
      <c r="VPJ11" s="80"/>
      <c r="VPK11" s="80"/>
      <c r="VPL11" s="80"/>
      <c r="VPM11" s="80"/>
      <c r="VPN11" s="80"/>
      <c r="VPO11" s="80"/>
      <c r="VPP11" s="80"/>
      <c r="VPQ11" s="80"/>
      <c r="VPR11" s="80"/>
      <c r="VPS11" s="80"/>
      <c r="VPT11" s="80"/>
      <c r="VPU11" s="80"/>
      <c r="VPV11" s="80"/>
      <c r="VPW11" s="80"/>
      <c r="VPX11" s="80"/>
      <c r="VPY11" s="80"/>
      <c r="VPZ11" s="80"/>
      <c r="VQA11" s="80"/>
      <c r="VQB11" s="80"/>
      <c r="VQC11" s="80"/>
      <c r="VQD11" s="80"/>
      <c r="VQE11" s="80"/>
      <c r="VQF11" s="80"/>
      <c r="VQG11" s="80"/>
      <c r="VQH11" s="80"/>
      <c r="VQI11" s="80"/>
      <c r="VQJ11" s="80"/>
      <c r="VQK11" s="80"/>
      <c r="VQL11" s="80"/>
      <c r="VQM11" s="80"/>
      <c r="VQN11" s="80"/>
      <c r="VQO11" s="80"/>
      <c r="VQP11" s="80"/>
      <c r="VQQ11" s="80"/>
      <c r="VQR11" s="80"/>
      <c r="VQS11" s="80"/>
      <c r="VQT11" s="80"/>
      <c r="VQU11" s="80"/>
      <c r="VQV11" s="80"/>
      <c r="VQW11" s="80"/>
      <c r="VQX11" s="80"/>
      <c r="VQY11" s="80"/>
      <c r="VQZ11" s="80"/>
      <c r="VRA11" s="80"/>
      <c r="VRB11" s="80"/>
      <c r="VRC11" s="80"/>
      <c r="VRD11" s="80"/>
      <c r="VRE11" s="80"/>
      <c r="VRF11" s="80"/>
      <c r="VRG11" s="80"/>
      <c r="VRH11" s="80"/>
      <c r="VRI11" s="80"/>
      <c r="VRJ11" s="80"/>
      <c r="VRK11" s="80"/>
      <c r="VRL11" s="80"/>
      <c r="VRM11" s="80"/>
      <c r="VRN11" s="80"/>
      <c r="VRO11" s="80"/>
      <c r="VRP11" s="80"/>
      <c r="VRQ11" s="80"/>
      <c r="VRR11" s="80"/>
      <c r="VRS11" s="80"/>
      <c r="VRT11" s="80"/>
      <c r="VRU11" s="80"/>
      <c r="VRV11" s="80"/>
      <c r="VRW11" s="80"/>
      <c r="VRX11" s="80"/>
      <c r="VRY11" s="80"/>
      <c r="VRZ11" s="80"/>
      <c r="VSA11" s="80"/>
      <c r="VSB11" s="80"/>
      <c r="VSC11" s="80"/>
      <c r="VSD11" s="80"/>
      <c r="VSE11" s="80"/>
      <c r="VSF11" s="80"/>
      <c r="VSG11" s="80"/>
      <c r="VSH11" s="80"/>
      <c r="VSI11" s="80"/>
      <c r="VSJ11" s="80"/>
      <c r="VSK11" s="80"/>
      <c r="VSL11" s="80"/>
      <c r="VSM11" s="80"/>
      <c r="VSN11" s="80"/>
      <c r="VSO11" s="80"/>
      <c r="VSP11" s="80"/>
      <c r="VSQ11" s="80"/>
      <c r="VSR11" s="80"/>
      <c r="VSS11" s="80"/>
      <c r="VST11" s="80"/>
      <c r="VSU11" s="80"/>
      <c r="VSV11" s="80"/>
      <c r="VSW11" s="80"/>
      <c r="VSX11" s="80"/>
      <c r="VSY11" s="80"/>
      <c r="VSZ11" s="80"/>
      <c r="VTA11" s="80"/>
      <c r="VTB11" s="80"/>
      <c r="VTC11" s="80"/>
      <c r="VTD11" s="80"/>
      <c r="VTE11" s="80"/>
      <c r="VTF11" s="80"/>
      <c r="VTG11" s="80"/>
      <c r="VTH11" s="80"/>
      <c r="VTI11" s="80"/>
      <c r="VTJ11" s="80"/>
      <c r="VTK11" s="80"/>
      <c r="VTL11" s="80"/>
      <c r="VTM11" s="80"/>
      <c r="VTN11" s="80"/>
      <c r="VTO11" s="80"/>
      <c r="VTP11" s="80"/>
      <c r="VTQ11" s="80"/>
      <c r="VTR11" s="80"/>
      <c r="VTS11" s="80"/>
      <c r="VTT11" s="80"/>
      <c r="VTU11" s="80"/>
      <c r="VTV11" s="80"/>
      <c r="VTW11" s="80"/>
      <c r="VTX11" s="80"/>
      <c r="VTY11" s="80"/>
      <c r="VTZ11" s="80"/>
      <c r="VUA11" s="80"/>
      <c r="VUB11" s="80"/>
      <c r="VUC11" s="80"/>
      <c r="VUD11" s="80"/>
      <c r="VUE11" s="80"/>
      <c r="VUF11" s="80"/>
      <c r="VUG11" s="80"/>
      <c r="VUH11" s="80"/>
      <c r="VUI11" s="80"/>
      <c r="VUJ11" s="80"/>
      <c r="VUK11" s="80"/>
      <c r="VUL11" s="80"/>
      <c r="VUM11" s="80"/>
      <c r="VUN11" s="80"/>
      <c r="VUO11" s="80"/>
      <c r="VUP11" s="80"/>
      <c r="VUQ11" s="80"/>
      <c r="VUR11" s="80"/>
      <c r="VUS11" s="80"/>
      <c r="VUT11" s="80"/>
      <c r="VUU11" s="80"/>
      <c r="VUV11" s="80"/>
      <c r="VUW11" s="80"/>
      <c r="VUX11" s="80"/>
      <c r="VUY11" s="80"/>
      <c r="VUZ11" s="80"/>
      <c r="VVA11" s="80"/>
      <c r="VVB11" s="80"/>
      <c r="VVC11" s="80"/>
      <c r="VVD11" s="80"/>
      <c r="VVE11" s="80"/>
      <c r="VVF11" s="80"/>
      <c r="VVG11" s="80"/>
      <c r="VVH11" s="80"/>
      <c r="VVI11" s="80"/>
      <c r="VVJ11" s="80"/>
      <c r="VVK11" s="80"/>
      <c r="VVL11" s="80"/>
      <c r="VVM11" s="80"/>
      <c r="VVN11" s="80"/>
      <c r="VVO11" s="80"/>
      <c r="VVP11" s="80"/>
      <c r="VVQ11" s="80"/>
      <c r="VVR11" s="80"/>
      <c r="VVS11" s="80"/>
      <c r="VVT11" s="80"/>
      <c r="VVU11" s="80"/>
      <c r="VVV11" s="80"/>
      <c r="VVW11" s="80"/>
      <c r="VVX11" s="80"/>
      <c r="VVY11" s="80"/>
      <c r="VVZ11" s="80"/>
      <c r="VWA11" s="80"/>
      <c r="VWB11" s="80"/>
      <c r="VWC11" s="80"/>
      <c r="VWD11" s="80"/>
      <c r="VWE11" s="80"/>
      <c r="VWF11" s="80"/>
      <c r="VWG11" s="80"/>
      <c r="VWH11" s="80"/>
      <c r="VWI11" s="80"/>
      <c r="VWJ11" s="80"/>
      <c r="VWK11" s="80"/>
      <c r="VWL11" s="80"/>
      <c r="VWM11" s="80"/>
      <c r="VWN11" s="80"/>
      <c r="VWO11" s="80"/>
      <c r="VWP11" s="80"/>
      <c r="VWQ11" s="80"/>
      <c r="VWR11" s="80"/>
      <c r="VWS11" s="80"/>
      <c r="VWT11" s="80"/>
      <c r="VWU11" s="80"/>
      <c r="VWV11" s="80"/>
      <c r="VWW11" s="80"/>
      <c r="VWX11" s="80"/>
      <c r="VWY11" s="80"/>
      <c r="VWZ11" s="80"/>
      <c r="VXA11" s="80"/>
      <c r="VXB11" s="80"/>
      <c r="VXC11" s="80"/>
      <c r="VXD11" s="80"/>
      <c r="VXE11" s="80"/>
      <c r="VXF11" s="80"/>
      <c r="VXG11" s="80"/>
      <c r="VXH11" s="80"/>
      <c r="VXI11" s="80"/>
      <c r="VXJ11" s="80"/>
      <c r="VXK11" s="80"/>
      <c r="VXL11" s="80"/>
      <c r="VXM11" s="80"/>
      <c r="VXN11" s="80"/>
      <c r="VXO11" s="80"/>
      <c r="VXP11" s="80"/>
      <c r="VXQ11" s="80"/>
      <c r="VXR11" s="80"/>
      <c r="VXS11" s="80"/>
      <c r="VXT11" s="80"/>
      <c r="VXU11" s="80"/>
      <c r="VXV11" s="80"/>
      <c r="VXW11" s="80"/>
      <c r="VXX11" s="80"/>
      <c r="VXY11" s="80"/>
      <c r="VXZ11" s="80"/>
      <c r="VYA11" s="80"/>
      <c r="VYB11" s="80"/>
      <c r="VYC11" s="80"/>
      <c r="VYD11" s="80"/>
      <c r="VYE11" s="80"/>
      <c r="VYF11" s="80"/>
      <c r="VYG11" s="80"/>
      <c r="VYH11" s="80"/>
      <c r="VYI11" s="80"/>
      <c r="VYJ11" s="80"/>
      <c r="VYK11" s="80"/>
      <c r="VYL11" s="80"/>
      <c r="VYM11" s="80"/>
      <c r="VYN11" s="80"/>
      <c r="VYO11" s="80"/>
      <c r="VYP11" s="80"/>
      <c r="VYQ11" s="80"/>
      <c r="VYR11" s="80"/>
      <c r="VYS11" s="80"/>
      <c r="VYT11" s="80"/>
      <c r="VYU11" s="80"/>
      <c r="VYV11" s="80"/>
      <c r="VYW11" s="80"/>
      <c r="VYX11" s="80"/>
      <c r="VYY11" s="80"/>
      <c r="VYZ11" s="80"/>
      <c r="VZA11" s="80"/>
      <c r="VZB11" s="80"/>
      <c r="VZC11" s="80"/>
      <c r="VZD11" s="80"/>
      <c r="VZE11" s="80"/>
      <c r="VZF11" s="80"/>
      <c r="VZG11" s="80"/>
      <c r="VZH11" s="80"/>
      <c r="VZI11" s="80"/>
      <c r="VZJ11" s="80"/>
      <c r="VZK11" s="80"/>
      <c r="VZL11" s="80"/>
      <c r="VZM11" s="80"/>
      <c r="VZN11" s="80"/>
      <c r="VZO11" s="80"/>
      <c r="VZP11" s="80"/>
      <c r="VZQ11" s="80"/>
      <c r="VZR11" s="80"/>
      <c r="VZS11" s="80"/>
      <c r="VZT11" s="80"/>
      <c r="VZU11" s="80"/>
      <c r="VZV11" s="80"/>
      <c r="VZW11" s="80"/>
      <c r="VZX11" s="80"/>
      <c r="VZY11" s="80"/>
      <c r="VZZ11" s="80"/>
      <c r="WAA11" s="80"/>
      <c r="WAB11" s="80"/>
      <c r="WAC11" s="80"/>
      <c r="WAD11" s="80"/>
      <c r="WAE11" s="80"/>
      <c r="WAF11" s="80"/>
      <c r="WAG11" s="80"/>
      <c r="WAH11" s="80"/>
      <c r="WAI11" s="80"/>
      <c r="WAJ11" s="80"/>
      <c r="WAK11" s="80"/>
      <c r="WAL11" s="80"/>
      <c r="WAM11" s="80"/>
      <c r="WAN11" s="80"/>
      <c r="WAO11" s="80"/>
      <c r="WAP11" s="80"/>
      <c r="WAQ11" s="80"/>
      <c r="WAR11" s="80"/>
      <c r="WAS11" s="80"/>
      <c r="WAT11" s="80"/>
      <c r="WAU11" s="80"/>
      <c r="WAV11" s="80"/>
      <c r="WAW11" s="80"/>
      <c r="WAX11" s="80"/>
      <c r="WAY11" s="80"/>
      <c r="WAZ11" s="80"/>
      <c r="WBA11" s="80"/>
      <c r="WBB11" s="80"/>
      <c r="WBC11" s="80"/>
      <c r="WBD11" s="80"/>
      <c r="WBE11" s="80"/>
      <c r="WBF11" s="80"/>
      <c r="WBG11" s="80"/>
      <c r="WBH11" s="80"/>
      <c r="WBI11" s="80"/>
      <c r="WBJ11" s="80"/>
      <c r="WBK11" s="80"/>
      <c r="WBL11" s="80"/>
      <c r="WBM11" s="80"/>
      <c r="WBN11" s="80"/>
      <c r="WBO11" s="80"/>
      <c r="WBP11" s="80"/>
      <c r="WBQ11" s="80"/>
      <c r="WBR11" s="80"/>
      <c r="WBS11" s="80"/>
      <c r="WBT11" s="80"/>
      <c r="WBU11" s="80"/>
      <c r="WBV11" s="80"/>
      <c r="WBW11" s="80"/>
      <c r="WBX11" s="80"/>
      <c r="WBY11" s="80"/>
      <c r="WBZ11" s="80"/>
      <c r="WCA11" s="80"/>
      <c r="WCB11" s="80"/>
      <c r="WCC11" s="80"/>
      <c r="WCD11" s="80"/>
      <c r="WCE11" s="80"/>
      <c r="WCF11" s="80"/>
      <c r="WCG11" s="80"/>
      <c r="WCH11" s="80"/>
      <c r="WCI11" s="80"/>
      <c r="WCJ11" s="80"/>
      <c r="WCK11" s="80"/>
      <c r="WCL11" s="80"/>
      <c r="WCM11" s="80"/>
      <c r="WCN11" s="80"/>
      <c r="WCO11" s="80"/>
      <c r="WCP11" s="80"/>
      <c r="WCQ11" s="80"/>
      <c r="WCR11" s="80"/>
      <c r="WCS11" s="80"/>
      <c r="WCT11" s="80"/>
      <c r="WCU11" s="80"/>
      <c r="WCV11" s="80"/>
      <c r="WCW11" s="80"/>
      <c r="WCX11" s="80"/>
      <c r="WCY11" s="80"/>
      <c r="WCZ11" s="80"/>
      <c r="WDA11" s="80"/>
      <c r="WDB11" s="80"/>
      <c r="WDC11" s="80"/>
      <c r="WDD11" s="80"/>
      <c r="WDE11" s="80"/>
      <c r="WDF11" s="80"/>
      <c r="WDG11" s="80"/>
      <c r="WDH11" s="80"/>
      <c r="WDI11" s="80"/>
      <c r="WDJ11" s="80"/>
      <c r="WDK11" s="80"/>
      <c r="WDL11" s="80"/>
      <c r="WDM11" s="80"/>
      <c r="WDN11" s="80"/>
      <c r="WDO11" s="80"/>
      <c r="WDP11" s="80"/>
      <c r="WDQ11" s="80"/>
      <c r="WDR11" s="80"/>
      <c r="WDS11" s="80"/>
      <c r="WDT11" s="80"/>
      <c r="WDU11" s="80"/>
      <c r="WDV11" s="80"/>
      <c r="WDW11" s="80"/>
      <c r="WDX11" s="80"/>
      <c r="WDY11" s="80"/>
      <c r="WDZ11" s="80"/>
      <c r="WEA11" s="80"/>
      <c r="WEB11" s="80"/>
      <c r="WEC11" s="80"/>
      <c r="WED11" s="80"/>
      <c r="WEE11" s="80"/>
      <c r="WEF11" s="80"/>
      <c r="WEG11" s="80"/>
      <c r="WEH11" s="80"/>
      <c r="WEI11" s="80"/>
      <c r="WEJ11" s="80"/>
      <c r="WEK11" s="80"/>
      <c r="WEL11" s="80"/>
      <c r="WEM11" s="80"/>
      <c r="WEN11" s="80"/>
      <c r="WEO11" s="80"/>
      <c r="WEP11" s="80"/>
      <c r="WEQ11" s="80"/>
      <c r="WER11" s="80"/>
      <c r="WES11" s="80"/>
      <c r="WET11" s="80"/>
      <c r="WEU11" s="80"/>
      <c r="WEV11" s="80"/>
      <c r="WEW11" s="80"/>
      <c r="WEX11" s="80"/>
      <c r="WEY11" s="80"/>
      <c r="WEZ11" s="80"/>
      <c r="WFA11" s="80"/>
      <c r="WFB11" s="80"/>
      <c r="WFC11" s="80"/>
      <c r="WFD11" s="80"/>
      <c r="WFE11" s="80"/>
      <c r="WFF11" s="80"/>
      <c r="WFG11" s="80"/>
      <c r="WFH11" s="80"/>
      <c r="WFI11" s="80"/>
      <c r="WFJ11" s="80"/>
      <c r="WFK11" s="80"/>
      <c r="WFL11" s="80"/>
      <c r="WFM11" s="80"/>
      <c r="WFN11" s="80"/>
      <c r="WFO11" s="80"/>
      <c r="WFP11" s="80"/>
      <c r="WFQ11" s="80"/>
      <c r="WFR11" s="80"/>
      <c r="WFS11" s="80"/>
      <c r="WFT11" s="80"/>
      <c r="WFU11" s="80"/>
      <c r="WFV11" s="80"/>
      <c r="WFW11" s="80"/>
      <c r="WFX11" s="80"/>
      <c r="WFY11" s="80"/>
      <c r="WFZ11" s="80"/>
      <c r="WGA11" s="80"/>
      <c r="WGB11" s="80"/>
      <c r="WGC11" s="80"/>
      <c r="WGD11" s="80"/>
      <c r="WGE11" s="80"/>
      <c r="WGF11" s="80"/>
      <c r="WGG11" s="80"/>
      <c r="WGH11" s="80"/>
      <c r="WGI11" s="80"/>
      <c r="WGJ11" s="80"/>
      <c r="WGK11" s="80"/>
      <c r="WGL11" s="80"/>
      <c r="WGM11" s="80"/>
      <c r="WGN11" s="80"/>
      <c r="WGO11" s="80"/>
      <c r="WGP11" s="80"/>
      <c r="WGQ11" s="80"/>
      <c r="WGR11" s="80"/>
      <c r="WGS11" s="80"/>
      <c r="WGT11" s="80"/>
      <c r="WGU11" s="80"/>
      <c r="WGV11" s="80"/>
      <c r="WGW11" s="80"/>
      <c r="WGX11" s="80"/>
      <c r="WGY11" s="80"/>
      <c r="WGZ11" s="80"/>
      <c r="WHA11" s="80"/>
      <c r="WHB11" s="80"/>
      <c r="WHC11" s="80"/>
      <c r="WHD11" s="80"/>
      <c r="WHE11" s="80"/>
      <c r="WHF11" s="80"/>
      <c r="WHG11" s="80"/>
      <c r="WHH11" s="80"/>
      <c r="WHI11" s="80"/>
      <c r="WHJ11" s="80"/>
      <c r="WHK11" s="80"/>
      <c r="WHL11" s="80"/>
      <c r="WHM11" s="80"/>
      <c r="WHN11" s="80"/>
      <c r="WHO11" s="80"/>
      <c r="WHP11" s="80"/>
      <c r="WHQ11" s="80"/>
      <c r="WHR11" s="80"/>
      <c r="WHS11" s="80"/>
      <c r="WHT11" s="80"/>
      <c r="WHU11" s="80"/>
      <c r="WHV11" s="80"/>
      <c r="WHW11" s="80"/>
      <c r="WHX11" s="80"/>
      <c r="WHY11" s="80"/>
      <c r="WHZ11" s="80"/>
      <c r="WIA11" s="80"/>
      <c r="WIB11" s="80"/>
      <c r="WIC11" s="80"/>
      <c r="WID11" s="80"/>
      <c r="WIE11" s="80"/>
      <c r="WIF11" s="80"/>
      <c r="WIG11" s="80"/>
      <c r="WIH11" s="80"/>
      <c r="WII11" s="80"/>
      <c r="WIJ11" s="80"/>
      <c r="WIK11" s="80"/>
      <c r="WIL11" s="80"/>
      <c r="WIM11" s="80"/>
      <c r="WIN11" s="80"/>
      <c r="WIO11" s="80"/>
      <c r="WIP11" s="80"/>
      <c r="WIQ11" s="80"/>
      <c r="WIR11" s="80"/>
      <c r="WIS11" s="80"/>
      <c r="WIT11" s="80"/>
      <c r="WIU11" s="80"/>
      <c r="WIV11" s="80"/>
      <c r="WIW11" s="80"/>
      <c r="WIX11" s="80"/>
      <c r="WIY11" s="80"/>
      <c r="WIZ11" s="80"/>
      <c r="WJA11" s="80"/>
      <c r="WJB11" s="80"/>
      <c r="WJC11" s="80"/>
      <c r="WJD11" s="80"/>
      <c r="WJE11" s="80"/>
      <c r="WJF11" s="80"/>
      <c r="WJG11" s="80"/>
      <c r="WJH11" s="80"/>
      <c r="WJI11" s="80"/>
      <c r="WJJ11" s="80"/>
      <c r="WJK11" s="80"/>
      <c r="WJL11" s="80"/>
      <c r="WJM11" s="80"/>
      <c r="WJN11" s="80"/>
      <c r="WJO11" s="80"/>
      <c r="WJP11" s="80"/>
      <c r="WJQ11" s="80"/>
      <c r="WJR11" s="80"/>
      <c r="WJS11" s="80"/>
      <c r="WJT11" s="80"/>
      <c r="WJU11" s="80"/>
      <c r="WJV11" s="80"/>
      <c r="WJW11" s="80"/>
      <c r="WJX11" s="80"/>
      <c r="WJY11" s="80"/>
      <c r="WJZ11" s="80"/>
      <c r="WKA11" s="80"/>
      <c r="WKB11" s="80"/>
      <c r="WKC11" s="80"/>
      <c r="WKD11" s="80"/>
      <c r="WKE11" s="80"/>
      <c r="WKF11" s="80"/>
      <c r="WKG11" s="80"/>
      <c r="WKH11" s="80"/>
      <c r="WKI11" s="80"/>
      <c r="WKJ11" s="80"/>
      <c r="WKK11" s="80"/>
      <c r="WKL11" s="80"/>
      <c r="WKM11" s="80"/>
      <c r="WKN11" s="80"/>
      <c r="WKO11" s="80"/>
      <c r="WKP11" s="80"/>
      <c r="WKQ11" s="80"/>
      <c r="WKR11" s="80"/>
      <c r="WKS11" s="80"/>
      <c r="WKT11" s="80"/>
      <c r="WKU11" s="80"/>
      <c r="WKV11" s="80"/>
      <c r="WKW11" s="80"/>
      <c r="WKX11" s="80"/>
      <c r="WKY11" s="80"/>
      <c r="WKZ11" s="80"/>
      <c r="WLA11" s="80"/>
      <c r="WLB11" s="80"/>
      <c r="WLC11" s="80"/>
      <c r="WLD11" s="80"/>
      <c r="WLE11" s="80"/>
      <c r="WLF11" s="80"/>
      <c r="WLG11" s="80"/>
      <c r="WLH11" s="80"/>
      <c r="WLI11" s="80"/>
      <c r="WLJ11" s="80"/>
      <c r="WLK11" s="80"/>
      <c r="WLL11" s="80"/>
      <c r="WLM11" s="80"/>
      <c r="WLN11" s="80"/>
      <c r="WLO11" s="80"/>
      <c r="WLP11" s="80"/>
      <c r="WLQ11" s="80"/>
      <c r="WLR11" s="80"/>
      <c r="WLS11" s="80"/>
      <c r="WLT11" s="80"/>
      <c r="WLU11" s="80"/>
      <c r="WLV11" s="80"/>
      <c r="WLW11" s="80"/>
      <c r="WLX11" s="80"/>
      <c r="WLY11" s="80"/>
      <c r="WLZ11" s="80"/>
      <c r="WMA11" s="80"/>
      <c r="WMB11" s="80"/>
      <c r="WMC11" s="80"/>
      <c r="WMD11" s="80"/>
      <c r="WME11" s="80"/>
      <c r="WMF11" s="80"/>
      <c r="WMG11" s="80"/>
      <c r="WMH11" s="80"/>
      <c r="WMI11" s="80"/>
      <c r="WMJ11" s="80"/>
      <c r="WMK11" s="80"/>
      <c r="WML11" s="80"/>
      <c r="WMM11" s="80"/>
      <c r="WMN11" s="80"/>
      <c r="WMO11" s="80"/>
      <c r="WMP11" s="80"/>
      <c r="WMQ11" s="80"/>
      <c r="WMR11" s="80"/>
      <c r="WMS11" s="80"/>
      <c r="WMT11" s="80"/>
      <c r="WMU11" s="80"/>
      <c r="WMV11" s="80"/>
      <c r="WMW11" s="80"/>
      <c r="WMX11" s="80"/>
      <c r="WMY11" s="80"/>
      <c r="WMZ11" s="80"/>
      <c r="WNA11" s="80"/>
      <c r="WNB11" s="80"/>
      <c r="WNC11" s="80"/>
      <c r="WND11" s="80"/>
      <c r="WNE11" s="80"/>
      <c r="WNF11" s="80"/>
      <c r="WNG11" s="80"/>
      <c r="WNH11" s="80"/>
      <c r="WNI11" s="80"/>
      <c r="WNJ11" s="80"/>
      <c r="WNK11" s="80"/>
      <c r="WNL11" s="80"/>
      <c r="WNM11" s="80"/>
      <c r="WNN11" s="80"/>
      <c r="WNO11" s="80"/>
      <c r="WNP11" s="80"/>
      <c r="WNQ11" s="80"/>
      <c r="WNR11" s="80"/>
      <c r="WNS11" s="80"/>
      <c r="WNT11" s="80"/>
      <c r="WNU11" s="80"/>
      <c r="WNV11" s="80"/>
      <c r="WNW11" s="80"/>
      <c r="WNX11" s="80"/>
      <c r="WNY11" s="80"/>
      <c r="WNZ11" s="80"/>
      <c r="WOA11" s="80"/>
      <c r="WOB11" s="80"/>
      <c r="WOC11" s="80"/>
      <c r="WOD11" s="80"/>
      <c r="WOE11" s="80"/>
      <c r="WOF11" s="80"/>
      <c r="WOG11" s="80"/>
      <c r="WOH11" s="80"/>
      <c r="WOI11" s="80"/>
      <c r="WOJ11" s="80"/>
      <c r="WOK11" s="80"/>
      <c r="WOL11" s="80"/>
      <c r="WOM11" s="80"/>
      <c r="WON11" s="80"/>
      <c r="WOO11" s="80"/>
      <c r="WOP11" s="80"/>
      <c r="WOQ11" s="80"/>
      <c r="WOR11" s="80"/>
      <c r="WOS11" s="80"/>
      <c r="WOT11" s="80"/>
      <c r="WOU11" s="80"/>
      <c r="WOV11" s="80"/>
      <c r="WOW11" s="80"/>
      <c r="WOX11" s="80"/>
      <c r="WOY11" s="80"/>
      <c r="WOZ11" s="80"/>
      <c r="WPA11" s="80"/>
      <c r="WPB11" s="80"/>
      <c r="WPC11" s="80"/>
      <c r="WPD11" s="80"/>
      <c r="WPE11" s="80"/>
      <c r="WPF11" s="80"/>
      <c r="WPG11" s="80"/>
      <c r="WPH11" s="80"/>
      <c r="WPI11" s="80"/>
      <c r="WPJ11" s="80"/>
      <c r="WPK11" s="80"/>
      <c r="WPL11" s="80"/>
      <c r="WPM11" s="80"/>
      <c r="WPN11" s="80"/>
      <c r="WPO11" s="80"/>
      <c r="WPP11" s="80"/>
      <c r="WPQ11" s="80"/>
      <c r="WPR11" s="80"/>
      <c r="WPS11" s="80"/>
      <c r="WPT11" s="80"/>
      <c r="WPU11" s="80"/>
      <c r="WPV11" s="80"/>
      <c r="WPW11" s="80"/>
      <c r="WPX11" s="80"/>
      <c r="WPY11" s="80"/>
      <c r="WPZ11" s="80"/>
      <c r="WQA11" s="80"/>
      <c r="WQB11" s="80"/>
      <c r="WQC11" s="80"/>
      <c r="WQD11" s="80"/>
      <c r="WQE11" s="80"/>
      <c r="WQF11" s="80"/>
      <c r="WQG11" s="80"/>
      <c r="WQH11" s="80"/>
      <c r="WQI11" s="80"/>
      <c r="WQJ11" s="80"/>
      <c r="WQK11" s="80"/>
      <c r="WQL11" s="80"/>
      <c r="WQM11" s="80"/>
      <c r="WQN11" s="80"/>
      <c r="WQO11" s="80"/>
      <c r="WQP11" s="80"/>
      <c r="WQQ11" s="80"/>
      <c r="WQR11" s="80"/>
      <c r="WQS11" s="80"/>
      <c r="WQT11" s="80"/>
      <c r="WQU11" s="80"/>
      <c r="WQV11" s="80"/>
      <c r="WQW11" s="80"/>
      <c r="WQX11" s="80"/>
      <c r="WQY11" s="80"/>
      <c r="WQZ11" s="80"/>
      <c r="WRA11" s="80"/>
      <c r="WRB11" s="80"/>
      <c r="WRC11" s="80"/>
      <c r="WRD11" s="80"/>
      <c r="WRE11" s="80"/>
      <c r="WRF11" s="80"/>
      <c r="WRG11" s="80"/>
      <c r="WRH11" s="80"/>
      <c r="WRI11" s="80"/>
      <c r="WRJ11" s="80"/>
      <c r="WRK11" s="80"/>
      <c r="WRL11" s="80"/>
      <c r="WRM11" s="80"/>
      <c r="WRN11" s="80"/>
      <c r="WRO11" s="80"/>
      <c r="WRP11" s="80"/>
      <c r="WRQ11" s="80"/>
      <c r="WRR11" s="80"/>
      <c r="WRS11" s="80"/>
      <c r="WRT11" s="80"/>
      <c r="WRU11" s="80"/>
      <c r="WRV11" s="80"/>
      <c r="WRW11" s="80"/>
      <c r="WRX11" s="80"/>
      <c r="WRY11" s="80"/>
      <c r="WRZ11" s="80"/>
      <c r="WSA11" s="80"/>
      <c r="WSB11" s="80"/>
      <c r="WSC11" s="80"/>
      <c r="WSD11" s="80"/>
      <c r="WSE11" s="80"/>
      <c r="WSF11" s="80"/>
      <c r="WSG11" s="80"/>
      <c r="WSH11" s="80"/>
      <c r="WSI11" s="80"/>
      <c r="WSJ11" s="80"/>
      <c r="WSK11" s="80"/>
      <c r="WSL11" s="80"/>
      <c r="WSM11" s="80"/>
      <c r="WSN11" s="80"/>
      <c r="WSO11" s="80"/>
      <c r="WSP11" s="80"/>
      <c r="WSQ11" s="80"/>
      <c r="WSR11" s="80"/>
      <c r="WSS11" s="80"/>
      <c r="WST11" s="80"/>
      <c r="WSU11" s="80"/>
      <c r="WSV11" s="80"/>
      <c r="WSW11" s="80"/>
      <c r="WSX11" s="80"/>
      <c r="WSY11" s="80"/>
      <c r="WSZ11" s="80"/>
      <c r="WTA11" s="80"/>
      <c r="WTB11" s="80"/>
      <c r="WTC11" s="80"/>
      <c r="WTD11" s="80"/>
      <c r="WTE11" s="80"/>
      <c r="WTF11" s="80"/>
      <c r="WTG11" s="80"/>
      <c r="WTH11" s="80"/>
      <c r="WTI11" s="80"/>
      <c r="WTJ11" s="80"/>
      <c r="WTK11" s="80"/>
      <c r="WTL11" s="80"/>
      <c r="WTM11" s="80"/>
      <c r="WTN11" s="80"/>
      <c r="WTO11" s="80"/>
      <c r="WTP11" s="80"/>
      <c r="WTQ11" s="80"/>
      <c r="WTR11" s="80"/>
      <c r="WTS11" s="80"/>
      <c r="WTT11" s="80"/>
      <c r="WTU11" s="80"/>
      <c r="WTV11" s="80"/>
      <c r="WTW11" s="80"/>
      <c r="WTX11" s="80"/>
      <c r="WTY11" s="80"/>
      <c r="WTZ11" s="80"/>
      <c r="WUA11" s="80"/>
      <c r="WUB11" s="80"/>
      <c r="WUC11" s="80"/>
      <c r="WUD11" s="80"/>
      <c r="WUE11" s="80"/>
      <c r="WUF11" s="80"/>
      <c r="WUG11" s="80"/>
      <c r="WUH11" s="80"/>
      <c r="WUI11" s="80"/>
      <c r="WUJ11" s="80"/>
      <c r="WUK11" s="80"/>
      <c r="WUL11" s="80"/>
      <c r="WUM11" s="80"/>
      <c r="WUN11" s="80"/>
      <c r="WUO11" s="80"/>
      <c r="WUP11" s="80"/>
      <c r="WUQ11" s="80"/>
      <c r="WUR11" s="80"/>
      <c r="WUS11" s="80"/>
      <c r="WUT11" s="80"/>
      <c r="WUU11" s="80"/>
      <c r="WUV11" s="80"/>
      <c r="WUW11" s="80"/>
      <c r="WUX11" s="80"/>
      <c r="WUY11" s="80"/>
      <c r="WUZ11" s="80"/>
      <c r="WVA11" s="80"/>
      <c r="WVB11" s="80"/>
      <c r="WVC11" s="80"/>
      <c r="WVD11" s="80"/>
      <c r="WVE11" s="80"/>
      <c r="WVF11" s="80"/>
      <c r="WVG11" s="80"/>
      <c r="WVH11" s="80"/>
      <c r="WVI11" s="80"/>
      <c r="WVJ11" s="80"/>
      <c r="WVK11" s="80"/>
      <c r="WVL11" s="80"/>
      <c r="WVM11" s="80"/>
      <c r="WVN11" s="80"/>
      <c r="WVO11" s="80"/>
      <c r="WVP11" s="80"/>
      <c r="WVQ11" s="80"/>
      <c r="WVR11" s="80"/>
      <c r="WVS11" s="80"/>
      <c r="WVT11" s="80"/>
      <c r="WVU11" s="80"/>
      <c r="WVV11" s="80"/>
      <c r="WVW11" s="80"/>
      <c r="WVX11" s="80"/>
      <c r="WVY11" s="80"/>
      <c r="WVZ11" s="80"/>
      <c r="WWA11" s="80"/>
      <c r="WWB11" s="80"/>
      <c r="WWC11" s="80"/>
      <c r="WWD11" s="80"/>
      <c r="WWE11" s="80"/>
      <c r="WWF11" s="80"/>
      <c r="WWG11" s="80"/>
      <c r="WWH11" s="80"/>
      <c r="WWI11" s="80"/>
      <c r="WWJ11" s="80"/>
      <c r="WWK11" s="80"/>
      <c r="WWL11" s="80"/>
      <c r="WWM11" s="80"/>
      <c r="WWN11" s="80"/>
      <c r="WWO11" s="80"/>
      <c r="WWP11" s="80"/>
      <c r="WWQ11" s="80"/>
      <c r="WWR11" s="80"/>
      <c r="WWS11" s="80"/>
      <c r="WWT11" s="80"/>
      <c r="WWU11" s="80"/>
      <c r="WWV11" s="80"/>
      <c r="WWW11" s="80"/>
      <c r="WWX11" s="80"/>
      <c r="WWY11" s="80"/>
      <c r="WWZ11" s="80"/>
      <c r="WXA11" s="80"/>
      <c r="WXB11" s="80"/>
      <c r="WXC11" s="80"/>
      <c r="WXD11" s="80"/>
      <c r="WXE11" s="80"/>
      <c r="WXF11" s="80"/>
      <c r="WXG11" s="80"/>
      <c r="WXH11" s="80"/>
      <c r="WXI11" s="80"/>
      <c r="WXJ11" s="80"/>
      <c r="WXK11" s="80"/>
      <c r="WXL11" s="80"/>
      <c r="WXM11" s="80"/>
      <c r="WXN11" s="80"/>
      <c r="WXO11" s="80"/>
      <c r="WXP11" s="80"/>
      <c r="WXQ11" s="80"/>
      <c r="WXR11" s="80"/>
      <c r="WXS11" s="80"/>
      <c r="WXT11" s="80"/>
      <c r="WXU11" s="80"/>
      <c r="WXV11" s="80"/>
      <c r="WXW11" s="80"/>
      <c r="WXX11" s="80"/>
      <c r="WXY11" s="80"/>
      <c r="WXZ11" s="80"/>
      <c r="WYA11" s="80"/>
      <c r="WYB11" s="80"/>
      <c r="WYC11" s="80"/>
      <c r="WYD11" s="80"/>
      <c r="WYE11" s="80"/>
      <c r="WYF11" s="80"/>
      <c r="WYG11" s="80"/>
      <c r="WYH11" s="80"/>
      <c r="WYI11" s="80"/>
      <c r="WYJ11" s="80"/>
      <c r="WYK11" s="80"/>
      <c r="WYL11" s="80"/>
      <c r="WYM11" s="80"/>
      <c r="WYN11" s="80"/>
      <c r="WYO11" s="80"/>
      <c r="WYP11" s="80"/>
      <c r="WYQ11" s="80"/>
      <c r="WYR11" s="80"/>
      <c r="WYS11" s="80"/>
      <c r="WYT11" s="80"/>
      <c r="WYU11" s="80"/>
      <c r="WYV11" s="80"/>
      <c r="WYW11" s="80"/>
      <c r="WYX11" s="80"/>
      <c r="WYY11" s="80"/>
      <c r="WYZ11" s="80"/>
      <c r="WZA11" s="80"/>
      <c r="WZB11" s="80"/>
      <c r="WZC11" s="80"/>
      <c r="WZD11" s="80"/>
      <c r="WZE11" s="80"/>
      <c r="WZF11" s="80"/>
      <c r="WZG11" s="80"/>
      <c r="WZH11" s="80"/>
      <c r="WZI11" s="80"/>
      <c r="WZJ11" s="80"/>
      <c r="WZK11" s="80"/>
      <c r="WZL11" s="80"/>
      <c r="WZM11" s="80"/>
      <c r="WZN11" s="80"/>
      <c r="WZO11" s="80"/>
      <c r="WZP11" s="80"/>
      <c r="WZQ11" s="80"/>
      <c r="WZR11" s="80"/>
      <c r="WZS11" s="80"/>
      <c r="WZT11" s="80"/>
      <c r="WZU11" s="80"/>
      <c r="WZV11" s="80"/>
      <c r="WZW11" s="80"/>
      <c r="WZX11" s="80"/>
      <c r="WZY11" s="80"/>
      <c r="WZZ11" s="80"/>
      <c r="XAA11" s="80"/>
      <c r="XAB11" s="80"/>
      <c r="XAC11" s="80"/>
      <c r="XAD11" s="80"/>
      <c r="XAE11" s="80"/>
      <c r="XAF11" s="80"/>
      <c r="XAG11" s="80"/>
      <c r="XAH11" s="80"/>
      <c r="XAI11" s="80"/>
      <c r="XAJ11" s="80"/>
      <c r="XAK11" s="80"/>
      <c r="XAL11" s="80"/>
      <c r="XAM11" s="80"/>
      <c r="XAN11" s="80"/>
      <c r="XAO11" s="80"/>
      <c r="XAP11" s="80"/>
      <c r="XAQ11" s="80"/>
      <c r="XAR11" s="80"/>
      <c r="XAS11" s="80"/>
      <c r="XAT11" s="80"/>
      <c r="XAU11" s="80"/>
      <c r="XAV11" s="80"/>
      <c r="XAW11" s="80"/>
      <c r="XAX11" s="80"/>
      <c r="XAY11" s="80"/>
      <c r="XAZ11" s="80"/>
      <c r="XBA11" s="80"/>
      <c r="XBB11" s="80"/>
      <c r="XBC11" s="80"/>
      <c r="XBD11" s="80"/>
      <c r="XBE11" s="80"/>
      <c r="XBF11" s="80"/>
      <c r="XBG11" s="80"/>
      <c r="XBH11" s="80"/>
      <c r="XBI11" s="80"/>
      <c r="XBJ11" s="80"/>
      <c r="XBK11" s="80"/>
      <c r="XBL11" s="80"/>
      <c r="XBM11" s="80"/>
      <c r="XBN11" s="80"/>
      <c r="XBO11" s="80"/>
      <c r="XBP11" s="80"/>
      <c r="XBQ11" s="80"/>
      <c r="XBR11" s="80"/>
      <c r="XBS11" s="80"/>
      <c r="XBT11" s="80"/>
      <c r="XBU11" s="80"/>
      <c r="XBV11" s="80"/>
      <c r="XBW11" s="80"/>
      <c r="XBX11" s="80"/>
      <c r="XBY11" s="80"/>
      <c r="XBZ11" s="80"/>
      <c r="XCA11" s="80"/>
      <c r="XCB11" s="80"/>
      <c r="XCC11" s="80"/>
      <c r="XCD11" s="80"/>
      <c r="XCE11" s="80"/>
      <c r="XCF11" s="80"/>
      <c r="XCG11" s="80"/>
      <c r="XCH11" s="80"/>
      <c r="XCI11" s="80"/>
      <c r="XCJ11" s="80"/>
      <c r="XCK11" s="80"/>
      <c r="XCL11" s="80"/>
      <c r="XCM11" s="80"/>
      <c r="XCN11" s="80"/>
      <c r="XCO11" s="80"/>
      <c r="XCP11" s="80"/>
      <c r="XCQ11" s="80"/>
      <c r="XCR11" s="80"/>
      <c r="XCS11" s="80"/>
      <c r="XCT11" s="80"/>
      <c r="XCU11" s="80"/>
      <c r="XCV11" s="80"/>
      <c r="XCW11" s="80"/>
      <c r="XCX11" s="80"/>
      <c r="XCY11" s="80"/>
      <c r="XCZ11" s="80"/>
      <c r="XDA11" s="80"/>
      <c r="XDB11" s="80"/>
      <c r="XDC11" s="80"/>
      <c r="XDD11" s="80"/>
      <c r="XDE11" s="80"/>
      <c r="XDF11" s="80"/>
      <c r="XDG11" s="80"/>
      <c r="XDH11" s="80"/>
      <c r="XDI11" s="80"/>
      <c r="XDJ11" s="80"/>
      <c r="XDK11" s="80"/>
      <c r="XDL11" s="80"/>
      <c r="XDM11" s="80"/>
      <c r="XDN11" s="80"/>
    </row>
    <row r="12" spans="2:16342" s="80" customFormat="1">
      <c r="B12" s="28" t="s">
        <v>324</v>
      </c>
      <c r="C12" s="83"/>
      <c r="D12" s="84"/>
      <c r="E12" s="84"/>
      <c r="F12" s="84"/>
      <c r="G12" s="84"/>
      <c r="H12" s="72"/>
      <c r="I12" s="83"/>
      <c r="J12" s="84"/>
      <c r="K12" s="84"/>
      <c r="L12" s="84"/>
      <c r="M12" s="84"/>
      <c r="N12" s="72"/>
      <c r="O12" s="83"/>
      <c r="P12" s="84"/>
      <c r="Q12" s="84"/>
      <c r="R12" s="84"/>
      <c r="S12" s="84"/>
      <c r="T12" s="72"/>
      <c r="U12" s="83"/>
      <c r="V12" s="84"/>
      <c r="W12" s="84"/>
      <c r="X12" s="84"/>
      <c r="Y12" s="84"/>
      <c r="Z12" s="72"/>
      <c r="AA12" s="83"/>
      <c r="AB12" s="84"/>
      <c r="AC12" s="84"/>
      <c r="AD12" s="84"/>
      <c r="AE12" s="84"/>
      <c r="AF12" s="72"/>
      <c r="AG12" s="83"/>
      <c r="AH12" s="84"/>
      <c r="AI12" s="84"/>
      <c r="AJ12" s="84"/>
      <c r="AK12" s="84"/>
      <c r="AL12" s="72"/>
      <c r="AM12" s="83"/>
      <c r="AN12" s="84"/>
      <c r="AO12" s="84"/>
      <c r="AP12" s="84"/>
      <c r="AQ12" s="84"/>
      <c r="AR12" s="72"/>
      <c r="AS12" s="83"/>
      <c r="AT12" s="84"/>
      <c r="AU12" s="84"/>
      <c r="AV12" s="84"/>
      <c r="AW12" s="84"/>
      <c r="AX12" s="72"/>
      <c r="AY12" s="83"/>
      <c r="AZ12" s="84"/>
      <c r="BA12" s="84"/>
      <c r="BB12" s="84"/>
      <c r="BC12" s="84"/>
      <c r="BD12" s="72"/>
      <c r="BE12" s="83"/>
      <c r="BF12" s="84"/>
      <c r="BG12" s="84"/>
      <c r="BH12" s="84"/>
      <c r="BI12" s="84"/>
      <c r="BJ12" s="72"/>
      <c r="BK12" s="83"/>
      <c r="BL12" s="84"/>
      <c r="BM12" s="84"/>
      <c r="BN12" s="84"/>
      <c r="BO12" s="84"/>
      <c r="BP12" s="72"/>
      <c r="BQ12" s="83"/>
      <c r="BR12" s="84"/>
      <c r="BS12" s="84"/>
      <c r="BT12" s="84"/>
      <c r="BU12" s="84"/>
      <c r="BV12" s="72"/>
      <c r="BW12" s="83"/>
      <c r="BX12" s="84"/>
      <c r="BY12" s="84"/>
      <c r="BZ12" s="84"/>
      <c r="CA12" s="84"/>
      <c r="CB12" s="72"/>
      <c r="CC12" s="83"/>
      <c r="CD12" s="84"/>
      <c r="CE12" s="84"/>
      <c r="CF12" s="84"/>
      <c r="CG12" s="84"/>
      <c r="CH12" s="72"/>
      <c r="CI12" s="83"/>
      <c r="CJ12" s="84"/>
      <c r="CK12" s="84"/>
      <c r="CL12" s="84"/>
      <c r="CM12" s="84"/>
      <c r="CN12" s="72"/>
      <c r="CO12" s="83"/>
      <c r="CP12" s="84"/>
      <c r="CQ12" s="84"/>
      <c r="CR12" s="84"/>
      <c r="CS12" s="84"/>
      <c r="CT12" s="72"/>
      <c r="CU12" s="83"/>
      <c r="CV12" s="84"/>
      <c r="CW12" s="84"/>
      <c r="CX12" s="84"/>
      <c r="CY12" s="84"/>
      <c r="CZ12" s="72"/>
      <c r="DA12" s="83"/>
      <c r="DB12" s="84"/>
      <c r="DC12" s="84"/>
      <c r="DD12" s="84"/>
      <c r="DE12" s="84"/>
      <c r="DF12" s="72"/>
      <c r="DG12" s="83"/>
      <c r="DH12" s="84"/>
      <c r="DI12" s="84"/>
      <c r="DJ12" s="84"/>
      <c r="DK12" s="84"/>
      <c r="DL12" s="72"/>
    </row>
    <row r="13" spans="2:16342" s="76" customFormat="1">
      <c r="B13" s="27" t="s">
        <v>325</v>
      </c>
      <c r="C13" s="83" t="s">
        <v>1429</v>
      </c>
      <c r="D13" s="84" t="s">
        <v>1429</v>
      </c>
      <c r="E13" s="84" t="s">
        <v>1429</v>
      </c>
      <c r="F13" s="84" t="s">
        <v>1429</v>
      </c>
      <c r="G13" s="84" t="s">
        <v>1429</v>
      </c>
      <c r="H13" s="72" t="s">
        <v>1429</v>
      </c>
      <c r="I13" s="83" t="s">
        <v>1429</v>
      </c>
      <c r="J13" s="84" t="s">
        <v>1429</v>
      </c>
      <c r="K13" s="84" t="s">
        <v>1429</v>
      </c>
      <c r="L13" s="84" t="s">
        <v>1429</v>
      </c>
      <c r="M13" s="84" t="s">
        <v>1429</v>
      </c>
      <c r="N13" s="72" t="s">
        <v>1429</v>
      </c>
      <c r="O13" s="83" t="s">
        <v>1429</v>
      </c>
      <c r="P13" s="84" t="s">
        <v>1429</v>
      </c>
      <c r="Q13" s="84" t="s">
        <v>1429</v>
      </c>
      <c r="R13" s="84" t="s">
        <v>1429</v>
      </c>
      <c r="S13" s="84" t="s">
        <v>1429</v>
      </c>
      <c r="T13" s="72" t="s">
        <v>1429</v>
      </c>
      <c r="U13" s="83" t="s">
        <v>1429</v>
      </c>
      <c r="V13" s="84" t="s">
        <v>1429</v>
      </c>
      <c r="W13" s="84" t="s">
        <v>1429</v>
      </c>
      <c r="X13" s="84" t="s">
        <v>1429</v>
      </c>
      <c r="Y13" s="84" t="s">
        <v>1429</v>
      </c>
      <c r="Z13" s="72" t="s">
        <v>1429</v>
      </c>
      <c r="AA13" s="83" t="s">
        <v>1429</v>
      </c>
      <c r="AB13" s="84" t="s">
        <v>1429</v>
      </c>
      <c r="AC13" s="84" t="s">
        <v>1429</v>
      </c>
      <c r="AD13" s="84" t="s">
        <v>1429</v>
      </c>
      <c r="AE13" s="84" t="s">
        <v>1429</v>
      </c>
      <c r="AF13" s="72" t="s">
        <v>1429</v>
      </c>
      <c r="AG13" s="83">
        <v>4451</v>
      </c>
      <c r="AH13" s="84">
        <v>21524</v>
      </c>
      <c r="AI13" s="84">
        <v>20991</v>
      </c>
      <c r="AJ13" s="84">
        <v>22460.370000000003</v>
      </c>
      <c r="AK13" s="84">
        <v>24706.407000000007</v>
      </c>
      <c r="AL13" s="72">
        <v>27177.04770000001</v>
      </c>
      <c r="AM13" s="83">
        <v>222591</v>
      </c>
      <c r="AN13" s="84">
        <v>372176</v>
      </c>
      <c r="AO13" s="84">
        <v>541087</v>
      </c>
      <c r="AP13" s="84">
        <v>565293.07169999997</v>
      </c>
      <c r="AQ13" s="84">
        <v>634499.76193200005</v>
      </c>
      <c r="AR13" s="72">
        <v>699659.95966092008</v>
      </c>
      <c r="AS13" s="83" t="s">
        <v>1429</v>
      </c>
      <c r="AT13" s="84" t="s">
        <v>1429</v>
      </c>
      <c r="AU13" s="84" t="s">
        <v>1429</v>
      </c>
      <c r="AV13" s="84" t="s">
        <v>1429</v>
      </c>
      <c r="AW13" s="84" t="s">
        <v>1429</v>
      </c>
      <c r="AX13" s="72" t="s">
        <v>1429</v>
      </c>
      <c r="AY13" s="83"/>
      <c r="AZ13" s="84"/>
      <c r="BA13" s="84"/>
      <c r="BB13" s="84"/>
      <c r="BC13" s="84"/>
      <c r="BD13" s="72"/>
      <c r="BE13" s="83"/>
      <c r="BF13" s="84"/>
      <c r="BG13" s="84"/>
      <c r="BH13" s="84"/>
      <c r="BI13" s="84"/>
      <c r="BJ13" s="72"/>
      <c r="BK13" s="83"/>
      <c r="BL13" s="84"/>
      <c r="BM13" s="84"/>
      <c r="BN13" s="84"/>
      <c r="BO13" s="84"/>
      <c r="BP13" s="72"/>
      <c r="BQ13" s="83"/>
      <c r="BR13" s="84"/>
      <c r="BS13" s="84"/>
      <c r="BT13" s="84"/>
      <c r="BU13" s="84"/>
      <c r="BV13" s="72"/>
      <c r="BW13" s="83"/>
      <c r="BX13" s="84"/>
      <c r="BY13" s="84"/>
      <c r="BZ13" s="84"/>
      <c r="CA13" s="84"/>
      <c r="CB13" s="72"/>
      <c r="CC13" s="83"/>
      <c r="CD13" s="84"/>
      <c r="CE13" s="84"/>
      <c r="CF13" s="84"/>
      <c r="CG13" s="84"/>
      <c r="CH13" s="72"/>
      <c r="CI13" s="83"/>
      <c r="CJ13" s="84"/>
      <c r="CK13" s="84"/>
      <c r="CL13" s="84"/>
      <c r="CM13" s="84"/>
      <c r="CN13" s="72"/>
      <c r="CO13" s="83"/>
      <c r="CP13" s="84"/>
      <c r="CQ13" s="84"/>
      <c r="CR13" s="84"/>
      <c r="CS13" s="84"/>
      <c r="CT13" s="72"/>
      <c r="CU13" s="83"/>
      <c r="CV13" s="84"/>
      <c r="CW13" s="84"/>
      <c r="CX13" s="84"/>
      <c r="CY13" s="84"/>
      <c r="CZ13" s="72"/>
      <c r="DA13" s="83"/>
      <c r="DB13" s="84"/>
      <c r="DC13" s="84"/>
      <c r="DD13" s="84"/>
      <c r="DE13" s="84"/>
      <c r="DF13" s="72"/>
      <c r="DG13" s="83"/>
      <c r="DH13" s="84"/>
      <c r="DI13" s="84"/>
      <c r="DJ13" s="84"/>
      <c r="DK13" s="84"/>
      <c r="DL13" s="72"/>
      <c r="DM13" s="80"/>
      <c r="DN13" s="80"/>
      <c r="DO13" s="80"/>
      <c r="DP13" s="80"/>
      <c r="DQ13" s="80"/>
      <c r="DR13" s="80"/>
      <c r="DS13" s="80"/>
      <c r="DT13" s="80"/>
      <c r="DU13" s="80"/>
      <c r="DV13" s="80"/>
      <c r="DW13" s="80"/>
      <c r="DX13" s="80"/>
      <c r="DY13" s="80"/>
      <c r="DZ13" s="80"/>
      <c r="EA13" s="80"/>
      <c r="EB13" s="80"/>
      <c r="EC13" s="80"/>
      <c r="ED13" s="80"/>
      <c r="EE13" s="80"/>
      <c r="EF13" s="80"/>
      <c r="EG13" s="80"/>
      <c r="EH13" s="80"/>
      <c r="EI13" s="80"/>
      <c r="EJ13" s="80"/>
      <c r="EK13" s="80"/>
      <c r="EL13" s="80"/>
      <c r="EM13" s="80"/>
      <c r="EN13" s="80"/>
      <c r="EO13" s="80"/>
      <c r="EP13" s="80"/>
      <c r="EQ13" s="80"/>
      <c r="ER13" s="80"/>
      <c r="ES13" s="80"/>
      <c r="ET13" s="80"/>
      <c r="EU13" s="80"/>
      <c r="EV13" s="80"/>
      <c r="EW13" s="80"/>
      <c r="EX13" s="80"/>
      <c r="EY13" s="80"/>
      <c r="EZ13" s="80"/>
      <c r="FA13" s="80"/>
      <c r="FB13" s="80"/>
      <c r="FC13" s="80"/>
      <c r="FD13" s="80"/>
      <c r="FE13" s="80"/>
      <c r="FF13" s="80"/>
      <c r="FG13" s="80"/>
      <c r="FH13" s="80"/>
      <c r="FI13" s="80"/>
      <c r="FJ13" s="80"/>
      <c r="FK13" s="80"/>
      <c r="FL13" s="80"/>
      <c r="FM13" s="80"/>
      <c r="FN13" s="80"/>
      <c r="FO13" s="80"/>
      <c r="FP13" s="80"/>
      <c r="FQ13" s="80"/>
      <c r="FR13" s="80"/>
      <c r="FS13" s="80"/>
      <c r="FT13" s="80"/>
      <c r="FU13" s="80"/>
      <c r="FV13" s="80"/>
      <c r="FW13" s="80"/>
      <c r="FX13" s="80"/>
      <c r="FY13" s="80"/>
      <c r="FZ13" s="80"/>
      <c r="GA13" s="80"/>
      <c r="GB13" s="80"/>
      <c r="GC13" s="80"/>
      <c r="GD13" s="80"/>
      <c r="GE13" s="80"/>
      <c r="GF13" s="80"/>
      <c r="GG13" s="80"/>
      <c r="GH13" s="80"/>
      <c r="GI13" s="80"/>
      <c r="GJ13" s="80"/>
      <c r="GK13" s="80"/>
      <c r="GL13" s="80"/>
      <c r="GM13" s="80"/>
      <c r="GN13" s="80"/>
      <c r="GO13" s="80"/>
      <c r="GP13" s="80"/>
      <c r="GQ13" s="80"/>
      <c r="GR13" s="80"/>
      <c r="GS13" s="80"/>
      <c r="GT13" s="80"/>
      <c r="GU13" s="80"/>
      <c r="GV13" s="80"/>
      <c r="GW13" s="80"/>
      <c r="GX13" s="80"/>
      <c r="GY13" s="80"/>
      <c r="GZ13" s="80"/>
      <c r="HA13" s="80"/>
      <c r="HB13" s="80"/>
      <c r="HC13" s="80"/>
      <c r="HD13" s="80"/>
      <c r="HE13" s="80"/>
      <c r="HF13" s="80"/>
      <c r="HG13" s="80"/>
      <c r="HH13" s="80"/>
      <c r="HI13" s="80"/>
      <c r="HJ13" s="80"/>
      <c r="HK13" s="80"/>
      <c r="HL13" s="80"/>
      <c r="HM13" s="80"/>
      <c r="HN13" s="80"/>
      <c r="HO13" s="80"/>
      <c r="HP13" s="80"/>
      <c r="HQ13" s="80"/>
      <c r="HR13" s="80"/>
      <c r="HS13" s="80"/>
      <c r="HT13" s="80"/>
      <c r="HU13" s="80"/>
      <c r="HV13" s="80"/>
      <c r="HW13" s="80"/>
      <c r="HX13" s="80"/>
      <c r="HY13" s="80"/>
      <c r="HZ13" s="80"/>
      <c r="IA13" s="80"/>
      <c r="IB13" s="80"/>
      <c r="IC13" s="80"/>
      <c r="ID13" s="80"/>
      <c r="IE13" s="80"/>
      <c r="IF13" s="80"/>
      <c r="IG13" s="80"/>
      <c r="IH13" s="80"/>
      <c r="II13" s="80"/>
      <c r="IJ13" s="80"/>
      <c r="IK13" s="80"/>
      <c r="IL13" s="80"/>
      <c r="IM13" s="80"/>
      <c r="IN13" s="80"/>
      <c r="IO13" s="80"/>
      <c r="IP13" s="80"/>
      <c r="IQ13" s="80"/>
      <c r="IR13" s="80"/>
      <c r="IS13" s="80"/>
      <c r="IT13" s="80"/>
      <c r="IU13" s="80"/>
      <c r="IV13" s="80"/>
      <c r="IW13" s="80"/>
      <c r="IX13" s="80"/>
      <c r="IY13" s="80"/>
      <c r="IZ13" s="80"/>
      <c r="JA13" s="80"/>
      <c r="JB13" s="80"/>
      <c r="JC13" s="80"/>
      <c r="JD13" s="80"/>
      <c r="JE13" s="80"/>
      <c r="JF13" s="80"/>
      <c r="JG13" s="80"/>
      <c r="JH13" s="80"/>
      <c r="JI13" s="80"/>
      <c r="JJ13" s="80"/>
      <c r="JK13" s="80"/>
      <c r="JL13" s="80"/>
      <c r="JM13" s="80"/>
      <c r="JN13" s="80"/>
      <c r="JO13" s="80"/>
      <c r="JP13" s="80"/>
      <c r="JQ13" s="80"/>
      <c r="JR13" s="80"/>
      <c r="JS13" s="80"/>
      <c r="JT13" s="80"/>
      <c r="JU13" s="80"/>
      <c r="JV13" s="80"/>
      <c r="JW13" s="80"/>
      <c r="JX13" s="80"/>
      <c r="JY13" s="80"/>
      <c r="JZ13" s="80"/>
      <c r="KA13" s="80"/>
      <c r="KB13" s="80"/>
      <c r="KC13" s="80"/>
      <c r="KD13" s="80"/>
      <c r="KE13" s="80"/>
      <c r="KF13" s="80"/>
      <c r="KG13" s="80"/>
      <c r="KH13" s="80"/>
      <c r="KI13" s="80"/>
      <c r="KJ13" s="80"/>
      <c r="KK13" s="80"/>
      <c r="KL13" s="80"/>
      <c r="KM13" s="80"/>
      <c r="KN13" s="80"/>
      <c r="KO13" s="80"/>
      <c r="KP13" s="80"/>
      <c r="KQ13" s="80"/>
      <c r="KR13" s="80"/>
      <c r="KS13" s="80"/>
      <c r="KT13" s="80"/>
      <c r="KU13" s="80"/>
      <c r="KV13" s="80"/>
      <c r="KW13" s="80"/>
      <c r="KX13" s="80"/>
      <c r="KY13" s="80"/>
      <c r="KZ13" s="80"/>
      <c r="LA13" s="80"/>
      <c r="LB13" s="80"/>
      <c r="LC13" s="80"/>
      <c r="LD13" s="80"/>
      <c r="LE13" s="80"/>
      <c r="LF13" s="80"/>
      <c r="LG13" s="80"/>
      <c r="LH13" s="80"/>
      <c r="LI13" s="80"/>
      <c r="LJ13" s="80"/>
      <c r="LK13" s="80"/>
      <c r="LL13" s="80"/>
      <c r="LM13" s="80"/>
      <c r="LN13" s="80"/>
      <c r="LO13" s="80"/>
      <c r="LP13" s="80"/>
      <c r="LQ13" s="80"/>
      <c r="LR13" s="80"/>
      <c r="LS13" s="80"/>
      <c r="LT13" s="80"/>
      <c r="LU13" s="80"/>
      <c r="LV13" s="80"/>
      <c r="LW13" s="80"/>
      <c r="LX13" s="80"/>
      <c r="LY13" s="80"/>
      <c r="LZ13" s="80"/>
      <c r="MA13" s="80"/>
      <c r="MB13" s="80"/>
      <c r="MC13" s="80"/>
      <c r="MD13" s="80"/>
      <c r="ME13" s="80"/>
      <c r="MF13" s="80"/>
      <c r="MG13" s="80"/>
      <c r="MH13" s="80"/>
      <c r="MI13" s="80"/>
      <c r="MJ13" s="80"/>
      <c r="MK13" s="80"/>
      <c r="ML13" s="80"/>
      <c r="MM13" s="80"/>
      <c r="MN13" s="80"/>
      <c r="MO13" s="80"/>
      <c r="MP13" s="80"/>
      <c r="MQ13" s="80"/>
      <c r="MR13" s="80"/>
      <c r="MS13" s="80"/>
      <c r="MT13" s="80"/>
      <c r="MU13" s="80"/>
      <c r="MV13" s="80"/>
      <c r="MW13" s="80"/>
      <c r="MX13" s="80"/>
      <c r="MY13" s="80"/>
      <c r="MZ13" s="80"/>
      <c r="NA13" s="80"/>
      <c r="NB13" s="80"/>
      <c r="NC13" s="80"/>
      <c r="ND13" s="80"/>
      <c r="NE13" s="80"/>
      <c r="NF13" s="80"/>
      <c r="NG13" s="80"/>
      <c r="NH13" s="80"/>
      <c r="NI13" s="80"/>
      <c r="NJ13" s="80"/>
      <c r="NK13" s="80"/>
      <c r="NL13" s="80"/>
      <c r="NM13" s="80"/>
      <c r="NN13" s="80"/>
      <c r="NO13" s="80"/>
      <c r="NP13" s="80"/>
      <c r="NQ13" s="80"/>
      <c r="NR13" s="80"/>
      <c r="NS13" s="80"/>
      <c r="NT13" s="80"/>
      <c r="NU13" s="80"/>
      <c r="NV13" s="80"/>
      <c r="NW13" s="80"/>
      <c r="NX13" s="80"/>
      <c r="NY13" s="80"/>
      <c r="NZ13" s="80"/>
      <c r="OA13" s="80"/>
      <c r="OB13" s="80"/>
      <c r="OC13" s="80"/>
      <c r="OD13" s="80"/>
      <c r="OE13" s="80"/>
      <c r="OF13" s="80"/>
      <c r="OG13" s="80"/>
      <c r="OH13" s="80"/>
      <c r="OI13" s="80"/>
      <c r="OJ13" s="80"/>
      <c r="OK13" s="80"/>
      <c r="OL13" s="80"/>
      <c r="OM13" s="80"/>
      <c r="ON13" s="80"/>
      <c r="OO13" s="80"/>
      <c r="OP13" s="80"/>
      <c r="OQ13" s="80"/>
      <c r="OR13" s="80"/>
      <c r="OS13" s="80"/>
      <c r="OT13" s="80"/>
      <c r="OU13" s="80"/>
      <c r="OV13" s="80"/>
      <c r="OW13" s="80"/>
      <c r="OX13" s="80"/>
      <c r="OY13" s="80"/>
      <c r="OZ13" s="80"/>
      <c r="PA13" s="80"/>
      <c r="PB13" s="80"/>
      <c r="PC13" s="80"/>
      <c r="PD13" s="80"/>
      <c r="PE13" s="80"/>
      <c r="PF13" s="80"/>
      <c r="PG13" s="80"/>
      <c r="PH13" s="80"/>
      <c r="PI13" s="80"/>
      <c r="PJ13" s="80"/>
      <c r="PK13" s="80"/>
      <c r="PL13" s="80"/>
      <c r="PM13" s="80"/>
      <c r="PN13" s="80"/>
      <c r="PO13" s="80"/>
      <c r="PP13" s="80"/>
      <c r="PQ13" s="80"/>
      <c r="PR13" s="80"/>
      <c r="PS13" s="80"/>
      <c r="PT13" s="80"/>
      <c r="PU13" s="80"/>
      <c r="PV13" s="80"/>
      <c r="PW13" s="80"/>
      <c r="PX13" s="80"/>
      <c r="PY13" s="80"/>
      <c r="PZ13" s="80"/>
      <c r="QA13" s="80"/>
      <c r="QB13" s="80"/>
      <c r="QC13" s="80"/>
      <c r="QD13" s="80"/>
      <c r="QE13" s="80"/>
      <c r="QF13" s="80"/>
      <c r="QG13" s="80"/>
      <c r="QH13" s="80"/>
      <c r="QI13" s="80"/>
      <c r="QJ13" s="80"/>
      <c r="QK13" s="80"/>
      <c r="QL13" s="80"/>
      <c r="QM13" s="80"/>
      <c r="QN13" s="80"/>
      <c r="QO13" s="80"/>
      <c r="QP13" s="80"/>
      <c r="QQ13" s="80"/>
      <c r="QR13" s="80"/>
      <c r="QS13" s="80"/>
      <c r="QT13" s="80"/>
      <c r="QU13" s="80"/>
      <c r="QV13" s="80"/>
      <c r="QW13" s="80"/>
      <c r="QX13" s="80"/>
      <c r="QY13" s="80"/>
      <c r="QZ13" s="80"/>
      <c r="RA13" s="80"/>
      <c r="RB13" s="80"/>
      <c r="RC13" s="80"/>
      <c r="RD13" s="80"/>
      <c r="RE13" s="80"/>
      <c r="RF13" s="80"/>
      <c r="RG13" s="80"/>
      <c r="RH13" s="80"/>
      <c r="RI13" s="80"/>
      <c r="RJ13" s="80"/>
      <c r="RK13" s="80"/>
      <c r="RL13" s="80"/>
      <c r="RM13" s="80"/>
      <c r="RN13" s="80"/>
      <c r="RO13" s="80"/>
      <c r="RP13" s="80"/>
      <c r="RQ13" s="80"/>
      <c r="RR13" s="80"/>
      <c r="RS13" s="80"/>
      <c r="RT13" s="80"/>
      <c r="RU13" s="80"/>
      <c r="RV13" s="80"/>
      <c r="RW13" s="80"/>
      <c r="RX13" s="80"/>
      <c r="RY13" s="80"/>
      <c r="RZ13" s="80"/>
      <c r="SA13" s="80"/>
      <c r="SB13" s="80"/>
      <c r="SC13" s="80"/>
      <c r="SD13" s="80"/>
      <c r="SE13" s="80"/>
      <c r="SF13" s="80"/>
      <c r="SG13" s="80"/>
      <c r="SH13" s="80"/>
      <c r="SI13" s="80"/>
      <c r="SJ13" s="80"/>
      <c r="SK13" s="80"/>
      <c r="SL13" s="80"/>
      <c r="SM13" s="80"/>
      <c r="SN13" s="80"/>
      <c r="SO13" s="80"/>
      <c r="SP13" s="80"/>
      <c r="SQ13" s="80"/>
      <c r="SR13" s="80"/>
      <c r="SS13" s="80"/>
      <c r="ST13" s="80"/>
      <c r="SU13" s="80"/>
      <c r="SV13" s="80"/>
      <c r="SW13" s="80"/>
      <c r="SX13" s="80"/>
      <c r="SY13" s="80"/>
      <c r="SZ13" s="80"/>
      <c r="TA13" s="80"/>
      <c r="TB13" s="80"/>
      <c r="TC13" s="80"/>
      <c r="TD13" s="80"/>
      <c r="TE13" s="80"/>
      <c r="TF13" s="80"/>
      <c r="TG13" s="80"/>
      <c r="TH13" s="80"/>
      <c r="TI13" s="80"/>
      <c r="TJ13" s="80"/>
      <c r="TK13" s="80"/>
      <c r="TL13" s="80"/>
      <c r="TM13" s="80"/>
      <c r="TN13" s="80"/>
      <c r="TO13" s="80"/>
      <c r="TP13" s="80"/>
      <c r="TQ13" s="80"/>
      <c r="TR13" s="80"/>
      <c r="TS13" s="80"/>
      <c r="TT13" s="80"/>
      <c r="TU13" s="80"/>
      <c r="TV13" s="80"/>
      <c r="TW13" s="80"/>
      <c r="TX13" s="80"/>
      <c r="TY13" s="80"/>
      <c r="TZ13" s="80"/>
      <c r="UA13" s="80"/>
      <c r="UB13" s="80"/>
      <c r="UC13" s="80"/>
      <c r="UD13" s="80"/>
      <c r="UE13" s="80"/>
      <c r="UF13" s="80"/>
      <c r="UG13" s="80"/>
      <c r="UH13" s="80"/>
      <c r="UI13" s="80"/>
      <c r="UJ13" s="80"/>
      <c r="UK13" s="80"/>
      <c r="UL13" s="80"/>
      <c r="UM13" s="80"/>
      <c r="UN13" s="80"/>
      <c r="UO13" s="80"/>
      <c r="UP13" s="80"/>
      <c r="UQ13" s="80"/>
      <c r="UR13" s="80"/>
      <c r="US13" s="80"/>
      <c r="UT13" s="80"/>
      <c r="UU13" s="80"/>
      <c r="UV13" s="80"/>
      <c r="UW13" s="80"/>
      <c r="UX13" s="80"/>
      <c r="UY13" s="80"/>
      <c r="UZ13" s="80"/>
      <c r="VA13" s="80"/>
      <c r="VB13" s="80"/>
      <c r="VC13" s="80"/>
      <c r="VD13" s="80"/>
      <c r="VE13" s="80"/>
      <c r="VF13" s="80"/>
      <c r="VG13" s="80"/>
      <c r="VH13" s="80"/>
      <c r="VI13" s="80"/>
      <c r="VJ13" s="80"/>
      <c r="VK13" s="80"/>
      <c r="VL13" s="80"/>
      <c r="VM13" s="80"/>
      <c r="VN13" s="80"/>
      <c r="VO13" s="80"/>
      <c r="VP13" s="80"/>
      <c r="VQ13" s="80"/>
      <c r="VR13" s="80"/>
      <c r="VS13" s="80"/>
      <c r="VT13" s="80"/>
      <c r="VU13" s="80"/>
      <c r="VV13" s="80"/>
      <c r="VW13" s="80"/>
      <c r="VX13" s="80"/>
      <c r="VY13" s="80"/>
      <c r="VZ13" s="80"/>
      <c r="WA13" s="80"/>
      <c r="WB13" s="80"/>
      <c r="WC13" s="80"/>
      <c r="WD13" s="80"/>
      <c r="WE13" s="80"/>
      <c r="WF13" s="80"/>
      <c r="WG13" s="80"/>
      <c r="WH13" s="80"/>
      <c r="WI13" s="80"/>
      <c r="WJ13" s="80"/>
      <c r="WK13" s="80"/>
      <c r="WL13" s="80"/>
      <c r="WM13" s="80"/>
      <c r="WN13" s="80"/>
      <c r="WO13" s="80"/>
      <c r="WP13" s="80"/>
      <c r="WQ13" s="80"/>
      <c r="WR13" s="80"/>
      <c r="WS13" s="80"/>
      <c r="WT13" s="80"/>
      <c r="WU13" s="80"/>
      <c r="WV13" s="80"/>
      <c r="WW13" s="80"/>
      <c r="WX13" s="80"/>
      <c r="WY13" s="80"/>
      <c r="WZ13" s="80"/>
      <c r="XA13" s="80"/>
      <c r="XB13" s="80"/>
      <c r="XC13" s="80"/>
      <c r="XD13" s="80"/>
      <c r="XE13" s="80"/>
      <c r="XF13" s="80"/>
      <c r="XG13" s="80"/>
      <c r="XH13" s="80"/>
      <c r="XI13" s="80"/>
      <c r="XJ13" s="80"/>
      <c r="XK13" s="80"/>
      <c r="XL13" s="80"/>
      <c r="XM13" s="80"/>
      <c r="XN13" s="80"/>
      <c r="XO13" s="80"/>
      <c r="XP13" s="80"/>
      <c r="XQ13" s="80"/>
      <c r="XR13" s="80"/>
      <c r="XS13" s="80"/>
      <c r="XT13" s="80"/>
      <c r="XU13" s="80"/>
      <c r="XV13" s="80"/>
      <c r="XW13" s="80"/>
      <c r="XX13" s="80"/>
      <c r="XY13" s="80"/>
      <c r="XZ13" s="80"/>
      <c r="YA13" s="80"/>
      <c r="YB13" s="80"/>
      <c r="YC13" s="80"/>
      <c r="YD13" s="80"/>
      <c r="YE13" s="80"/>
      <c r="YF13" s="80"/>
      <c r="YG13" s="80"/>
      <c r="YH13" s="80"/>
      <c r="YI13" s="80"/>
      <c r="YJ13" s="80"/>
      <c r="YK13" s="80"/>
      <c r="YL13" s="80"/>
      <c r="YM13" s="80"/>
      <c r="YN13" s="80"/>
      <c r="YO13" s="80"/>
      <c r="YP13" s="80"/>
      <c r="YQ13" s="80"/>
      <c r="YR13" s="80"/>
      <c r="YS13" s="80"/>
      <c r="YT13" s="80"/>
      <c r="YU13" s="80"/>
      <c r="YV13" s="80"/>
      <c r="YW13" s="80"/>
      <c r="YX13" s="80"/>
      <c r="YY13" s="80"/>
      <c r="YZ13" s="80"/>
      <c r="ZA13" s="80"/>
      <c r="ZB13" s="80"/>
      <c r="ZC13" s="80"/>
      <c r="ZD13" s="80"/>
      <c r="ZE13" s="80"/>
      <c r="ZF13" s="80"/>
      <c r="ZG13" s="80"/>
      <c r="ZH13" s="80"/>
      <c r="ZI13" s="80"/>
      <c r="ZJ13" s="80"/>
      <c r="ZK13" s="80"/>
      <c r="ZL13" s="80"/>
      <c r="ZM13" s="80"/>
      <c r="ZN13" s="80"/>
      <c r="ZO13" s="80"/>
      <c r="ZP13" s="80"/>
      <c r="ZQ13" s="80"/>
      <c r="ZR13" s="80"/>
      <c r="ZS13" s="80"/>
      <c r="ZT13" s="80"/>
      <c r="ZU13" s="80"/>
      <c r="ZV13" s="80"/>
      <c r="ZW13" s="80"/>
      <c r="ZX13" s="80"/>
      <c r="ZY13" s="80"/>
      <c r="ZZ13" s="80"/>
      <c r="AAA13" s="80"/>
      <c r="AAB13" s="80"/>
      <c r="AAC13" s="80"/>
      <c r="AAD13" s="80"/>
      <c r="AAE13" s="80"/>
      <c r="AAF13" s="80"/>
      <c r="AAG13" s="80"/>
      <c r="AAH13" s="80"/>
      <c r="AAI13" s="80"/>
      <c r="AAJ13" s="80"/>
      <c r="AAK13" s="80"/>
      <c r="AAL13" s="80"/>
      <c r="AAM13" s="80"/>
      <c r="AAN13" s="80"/>
      <c r="AAO13" s="80"/>
      <c r="AAP13" s="80"/>
      <c r="AAQ13" s="80"/>
      <c r="AAR13" s="80"/>
      <c r="AAS13" s="80"/>
      <c r="AAT13" s="80"/>
      <c r="AAU13" s="80"/>
      <c r="AAV13" s="80"/>
      <c r="AAW13" s="80"/>
      <c r="AAX13" s="80"/>
      <c r="AAY13" s="80"/>
      <c r="AAZ13" s="80"/>
      <c r="ABA13" s="80"/>
      <c r="ABB13" s="80"/>
      <c r="ABC13" s="80"/>
      <c r="ABD13" s="80"/>
      <c r="ABE13" s="80"/>
      <c r="ABF13" s="80"/>
      <c r="ABG13" s="80"/>
      <c r="ABH13" s="80"/>
      <c r="ABI13" s="80"/>
      <c r="ABJ13" s="80"/>
      <c r="ABK13" s="80"/>
      <c r="ABL13" s="80"/>
      <c r="ABM13" s="80"/>
      <c r="ABN13" s="80"/>
      <c r="ABO13" s="80"/>
      <c r="ABP13" s="80"/>
      <c r="ABQ13" s="80"/>
      <c r="ABR13" s="80"/>
      <c r="ABS13" s="80"/>
      <c r="ABT13" s="80"/>
      <c r="ABU13" s="80"/>
      <c r="ABV13" s="80"/>
      <c r="ABW13" s="80"/>
      <c r="ABX13" s="80"/>
      <c r="ABY13" s="80"/>
      <c r="ABZ13" s="80"/>
      <c r="ACA13" s="80"/>
      <c r="ACB13" s="80"/>
      <c r="ACC13" s="80"/>
      <c r="ACD13" s="80"/>
      <c r="ACE13" s="80"/>
      <c r="ACF13" s="80"/>
      <c r="ACG13" s="80"/>
      <c r="ACH13" s="80"/>
      <c r="ACI13" s="80"/>
      <c r="ACJ13" s="80"/>
      <c r="ACK13" s="80"/>
      <c r="ACL13" s="80"/>
      <c r="ACM13" s="80"/>
      <c r="ACN13" s="80"/>
      <c r="ACO13" s="80"/>
      <c r="ACP13" s="80"/>
      <c r="ACQ13" s="80"/>
      <c r="ACR13" s="80"/>
      <c r="ACS13" s="80"/>
      <c r="ACT13" s="80"/>
      <c r="ACU13" s="80"/>
      <c r="ACV13" s="80"/>
      <c r="ACW13" s="80"/>
      <c r="ACX13" s="80"/>
      <c r="ACY13" s="80"/>
      <c r="ACZ13" s="80"/>
      <c r="ADA13" s="80"/>
      <c r="ADB13" s="80"/>
      <c r="ADC13" s="80"/>
      <c r="ADD13" s="80"/>
      <c r="ADE13" s="80"/>
      <c r="ADF13" s="80"/>
      <c r="ADG13" s="80"/>
      <c r="ADH13" s="80"/>
      <c r="ADI13" s="80"/>
      <c r="ADJ13" s="80"/>
      <c r="ADK13" s="80"/>
      <c r="ADL13" s="80"/>
      <c r="ADM13" s="80"/>
      <c r="ADN13" s="80"/>
      <c r="ADO13" s="80"/>
      <c r="ADP13" s="80"/>
      <c r="ADQ13" s="80"/>
      <c r="ADR13" s="80"/>
      <c r="ADS13" s="80"/>
      <c r="ADT13" s="80"/>
      <c r="ADU13" s="80"/>
      <c r="ADV13" s="80"/>
      <c r="ADW13" s="80"/>
      <c r="ADX13" s="80"/>
      <c r="ADY13" s="80"/>
      <c r="ADZ13" s="80"/>
      <c r="AEA13" s="80"/>
      <c r="AEB13" s="80"/>
      <c r="AEC13" s="80"/>
      <c r="AED13" s="80"/>
      <c r="AEE13" s="80"/>
      <c r="AEF13" s="80"/>
      <c r="AEG13" s="80"/>
      <c r="AEH13" s="80"/>
      <c r="AEI13" s="80"/>
      <c r="AEJ13" s="80"/>
      <c r="AEK13" s="80"/>
      <c r="AEL13" s="80"/>
      <c r="AEM13" s="80"/>
      <c r="AEN13" s="80"/>
      <c r="AEO13" s="80"/>
      <c r="AEP13" s="80"/>
      <c r="AEQ13" s="80"/>
      <c r="AER13" s="80"/>
      <c r="AES13" s="80"/>
      <c r="AET13" s="80"/>
      <c r="AEU13" s="80"/>
      <c r="AEV13" s="80"/>
      <c r="AEW13" s="80"/>
      <c r="AEX13" s="80"/>
      <c r="AEY13" s="80"/>
      <c r="AEZ13" s="80"/>
      <c r="AFA13" s="80"/>
      <c r="AFB13" s="80"/>
      <c r="AFC13" s="80"/>
      <c r="AFD13" s="80"/>
      <c r="AFE13" s="80"/>
      <c r="AFF13" s="80"/>
      <c r="AFG13" s="80"/>
      <c r="AFH13" s="80"/>
      <c r="AFI13" s="80"/>
      <c r="AFJ13" s="80"/>
      <c r="AFK13" s="80"/>
      <c r="AFL13" s="80"/>
      <c r="AFM13" s="80"/>
      <c r="AFN13" s="80"/>
      <c r="AFO13" s="80"/>
      <c r="AFP13" s="80"/>
      <c r="AFQ13" s="80"/>
      <c r="AFR13" s="80"/>
      <c r="AFS13" s="80"/>
      <c r="AFT13" s="80"/>
      <c r="AFU13" s="80"/>
      <c r="AFV13" s="80"/>
      <c r="AFW13" s="80"/>
      <c r="AFX13" s="80"/>
      <c r="AFY13" s="80"/>
      <c r="AFZ13" s="80"/>
      <c r="AGA13" s="80"/>
      <c r="AGB13" s="80"/>
      <c r="AGC13" s="80"/>
      <c r="AGD13" s="80"/>
      <c r="AGE13" s="80"/>
      <c r="AGF13" s="80"/>
      <c r="AGG13" s="80"/>
      <c r="AGH13" s="80"/>
      <c r="AGI13" s="80"/>
      <c r="AGJ13" s="80"/>
      <c r="AGK13" s="80"/>
      <c r="AGL13" s="80"/>
      <c r="AGM13" s="80"/>
      <c r="AGN13" s="80"/>
      <c r="AGO13" s="80"/>
      <c r="AGP13" s="80"/>
      <c r="AGQ13" s="80"/>
      <c r="AGR13" s="80"/>
      <c r="AGS13" s="80"/>
      <c r="AGT13" s="80"/>
      <c r="AGU13" s="80"/>
      <c r="AGV13" s="80"/>
      <c r="AGW13" s="80"/>
      <c r="AGX13" s="80"/>
      <c r="AGY13" s="80"/>
      <c r="AGZ13" s="80"/>
      <c r="AHA13" s="80"/>
      <c r="AHB13" s="80"/>
      <c r="AHC13" s="80"/>
      <c r="AHD13" s="80"/>
      <c r="AHE13" s="80"/>
      <c r="AHF13" s="80"/>
      <c r="AHG13" s="80"/>
      <c r="AHH13" s="80"/>
      <c r="AHI13" s="80"/>
      <c r="AHJ13" s="80"/>
      <c r="AHK13" s="80"/>
      <c r="AHL13" s="80"/>
      <c r="AHM13" s="80"/>
      <c r="AHN13" s="80"/>
      <c r="AHO13" s="80"/>
      <c r="AHP13" s="80"/>
      <c r="AHQ13" s="80"/>
      <c r="AHR13" s="80"/>
      <c r="AHS13" s="80"/>
      <c r="AHT13" s="80"/>
      <c r="AHU13" s="80"/>
      <c r="AHV13" s="80"/>
      <c r="AHW13" s="80"/>
      <c r="AHX13" s="80"/>
      <c r="AHY13" s="80"/>
      <c r="AHZ13" s="80"/>
      <c r="AIA13" s="80"/>
      <c r="AIB13" s="80"/>
      <c r="AIC13" s="80"/>
      <c r="AID13" s="80"/>
      <c r="AIE13" s="80"/>
      <c r="AIF13" s="80"/>
      <c r="AIG13" s="80"/>
      <c r="AIH13" s="80"/>
      <c r="AII13" s="80"/>
      <c r="AIJ13" s="80"/>
      <c r="AIK13" s="80"/>
      <c r="AIL13" s="80"/>
      <c r="AIM13" s="80"/>
      <c r="AIN13" s="80"/>
      <c r="AIO13" s="80"/>
      <c r="AIP13" s="80"/>
      <c r="AIQ13" s="80"/>
      <c r="AIR13" s="80"/>
      <c r="AIS13" s="80"/>
      <c r="AIT13" s="80"/>
      <c r="AIU13" s="80"/>
      <c r="AIV13" s="80"/>
      <c r="AIW13" s="80"/>
      <c r="AIX13" s="80"/>
      <c r="AIY13" s="80"/>
      <c r="AIZ13" s="80"/>
      <c r="AJA13" s="80"/>
      <c r="AJB13" s="80"/>
      <c r="AJC13" s="80"/>
      <c r="AJD13" s="80"/>
      <c r="AJE13" s="80"/>
      <c r="AJF13" s="80"/>
      <c r="AJG13" s="80"/>
      <c r="AJH13" s="80"/>
      <c r="AJI13" s="80"/>
      <c r="AJJ13" s="80"/>
      <c r="AJK13" s="80"/>
      <c r="AJL13" s="80"/>
      <c r="AJM13" s="80"/>
      <c r="AJN13" s="80"/>
      <c r="AJO13" s="80"/>
      <c r="AJP13" s="80"/>
      <c r="AJQ13" s="80"/>
      <c r="AJR13" s="80"/>
      <c r="AJS13" s="80"/>
      <c r="AJT13" s="80"/>
      <c r="AJU13" s="80"/>
      <c r="AJV13" s="80"/>
      <c r="AJW13" s="80"/>
      <c r="AJX13" s="80"/>
      <c r="AJY13" s="80"/>
      <c r="AJZ13" s="80"/>
      <c r="AKA13" s="80"/>
      <c r="AKB13" s="80"/>
      <c r="AKC13" s="80"/>
      <c r="AKD13" s="80"/>
      <c r="AKE13" s="80"/>
      <c r="AKF13" s="80"/>
      <c r="AKG13" s="80"/>
      <c r="AKH13" s="80"/>
      <c r="AKI13" s="80"/>
      <c r="AKJ13" s="80"/>
      <c r="AKK13" s="80"/>
      <c r="AKL13" s="80"/>
      <c r="AKM13" s="80"/>
      <c r="AKN13" s="80"/>
      <c r="AKO13" s="80"/>
      <c r="AKP13" s="80"/>
      <c r="AKQ13" s="80"/>
      <c r="AKR13" s="80"/>
      <c r="AKS13" s="80"/>
      <c r="AKT13" s="80"/>
      <c r="AKU13" s="80"/>
      <c r="AKV13" s="80"/>
      <c r="AKW13" s="80"/>
      <c r="AKX13" s="80"/>
      <c r="AKY13" s="80"/>
      <c r="AKZ13" s="80"/>
      <c r="ALA13" s="80"/>
      <c r="ALB13" s="80"/>
      <c r="ALC13" s="80"/>
      <c r="ALD13" s="80"/>
      <c r="ALE13" s="80"/>
      <c r="ALF13" s="80"/>
      <c r="ALG13" s="80"/>
      <c r="ALH13" s="80"/>
      <c r="ALI13" s="80"/>
      <c r="ALJ13" s="80"/>
      <c r="ALK13" s="80"/>
      <c r="ALL13" s="80"/>
      <c r="ALM13" s="80"/>
      <c r="ALN13" s="80"/>
      <c r="ALO13" s="80"/>
      <c r="ALP13" s="80"/>
      <c r="ALQ13" s="80"/>
      <c r="ALR13" s="80"/>
      <c r="ALS13" s="80"/>
      <c r="ALT13" s="80"/>
      <c r="ALU13" s="80"/>
      <c r="ALV13" s="80"/>
      <c r="ALW13" s="80"/>
      <c r="ALX13" s="80"/>
      <c r="ALY13" s="80"/>
      <c r="ALZ13" s="80"/>
      <c r="AMA13" s="80"/>
      <c r="AMB13" s="80"/>
      <c r="AMC13" s="80"/>
      <c r="AMD13" s="80"/>
      <c r="AME13" s="80"/>
      <c r="AMF13" s="80"/>
      <c r="AMG13" s="80"/>
      <c r="AMH13" s="80"/>
      <c r="AMI13" s="80"/>
      <c r="AMJ13" s="80"/>
      <c r="AMK13" s="80"/>
      <c r="AML13" s="80"/>
      <c r="AMM13" s="80"/>
      <c r="AMN13" s="80"/>
      <c r="AMO13" s="80"/>
      <c r="AMP13" s="80"/>
      <c r="AMQ13" s="80"/>
      <c r="AMR13" s="80"/>
      <c r="AMS13" s="80"/>
      <c r="AMT13" s="80"/>
      <c r="AMU13" s="80"/>
      <c r="AMV13" s="80"/>
      <c r="AMW13" s="80"/>
      <c r="AMX13" s="80"/>
      <c r="AMY13" s="80"/>
      <c r="AMZ13" s="80"/>
      <c r="ANA13" s="80"/>
      <c r="ANB13" s="80"/>
      <c r="ANC13" s="80"/>
      <c r="AND13" s="80"/>
      <c r="ANE13" s="80"/>
      <c r="ANF13" s="80"/>
      <c r="ANG13" s="80"/>
      <c r="ANH13" s="80"/>
      <c r="ANI13" s="80"/>
      <c r="ANJ13" s="80"/>
      <c r="ANK13" s="80"/>
      <c r="ANL13" s="80"/>
      <c r="ANM13" s="80"/>
      <c r="ANN13" s="80"/>
      <c r="ANO13" s="80"/>
      <c r="ANP13" s="80"/>
      <c r="ANQ13" s="80"/>
      <c r="ANR13" s="80"/>
      <c r="ANS13" s="80"/>
      <c r="ANT13" s="80"/>
      <c r="ANU13" s="80"/>
      <c r="ANV13" s="80"/>
      <c r="ANW13" s="80"/>
      <c r="ANX13" s="80"/>
      <c r="ANY13" s="80"/>
      <c r="ANZ13" s="80"/>
      <c r="AOA13" s="80"/>
      <c r="AOB13" s="80"/>
      <c r="AOC13" s="80"/>
      <c r="AOD13" s="80"/>
      <c r="AOE13" s="80"/>
      <c r="AOF13" s="80"/>
      <c r="AOG13" s="80"/>
      <c r="AOH13" s="80"/>
      <c r="AOI13" s="80"/>
      <c r="AOJ13" s="80"/>
      <c r="AOK13" s="80"/>
      <c r="AOL13" s="80"/>
      <c r="AOM13" s="80"/>
      <c r="AON13" s="80"/>
      <c r="AOO13" s="80"/>
      <c r="AOP13" s="80"/>
      <c r="AOQ13" s="80"/>
      <c r="AOR13" s="80"/>
      <c r="AOS13" s="80"/>
      <c r="AOT13" s="80"/>
      <c r="AOU13" s="80"/>
      <c r="AOV13" s="80"/>
      <c r="AOW13" s="80"/>
      <c r="AOX13" s="80"/>
      <c r="AOY13" s="80"/>
      <c r="AOZ13" s="80"/>
      <c r="APA13" s="80"/>
      <c r="APB13" s="80"/>
      <c r="APC13" s="80"/>
      <c r="APD13" s="80"/>
      <c r="APE13" s="80"/>
      <c r="APF13" s="80"/>
      <c r="APG13" s="80"/>
      <c r="APH13" s="80"/>
      <c r="API13" s="80"/>
      <c r="APJ13" s="80"/>
      <c r="APK13" s="80"/>
      <c r="APL13" s="80"/>
      <c r="APM13" s="80"/>
      <c r="APN13" s="80"/>
      <c r="APO13" s="80"/>
      <c r="APP13" s="80"/>
      <c r="APQ13" s="80"/>
      <c r="APR13" s="80"/>
      <c r="APS13" s="80"/>
      <c r="APT13" s="80"/>
      <c r="APU13" s="80"/>
      <c r="APV13" s="80"/>
      <c r="APW13" s="80"/>
      <c r="APX13" s="80"/>
      <c r="APY13" s="80"/>
      <c r="APZ13" s="80"/>
      <c r="AQA13" s="80"/>
      <c r="AQB13" s="80"/>
      <c r="AQC13" s="80"/>
      <c r="AQD13" s="80"/>
      <c r="AQE13" s="80"/>
      <c r="AQF13" s="80"/>
      <c r="AQG13" s="80"/>
      <c r="AQH13" s="80"/>
      <c r="AQI13" s="80"/>
      <c r="AQJ13" s="80"/>
      <c r="AQK13" s="80"/>
      <c r="AQL13" s="80"/>
      <c r="AQM13" s="80"/>
      <c r="AQN13" s="80"/>
      <c r="AQO13" s="80"/>
      <c r="AQP13" s="80"/>
      <c r="AQQ13" s="80"/>
      <c r="AQR13" s="80"/>
      <c r="AQS13" s="80"/>
      <c r="AQT13" s="80"/>
      <c r="AQU13" s="80"/>
      <c r="AQV13" s="80"/>
      <c r="AQW13" s="80"/>
      <c r="AQX13" s="80"/>
      <c r="AQY13" s="80"/>
      <c r="AQZ13" s="80"/>
      <c r="ARA13" s="80"/>
      <c r="ARB13" s="80"/>
      <c r="ARC13" s="80"/>
      <c r="ARD13" s="80"/>
      <c r="ARE13" s="80"/>
      <c r="ARF13" s="80"/>
      <c r="ARG13" s="80"/>
      <c r="ARH13" s="80"/>
      <c r="ARI13" s="80"/>
      <c r="ARJ13" s="80"/>
      <c r="ARK13" s="80"/>
      <c r="ARL13" s="80"/>
      <c r="ARM13" s="80"/>
      <c r="ARN13" s="80"/>
      <c r="ARO13" s="80"/>
      <c r="ARP13" s="80"/>
      <c r="ARQ13" s="80"/>
      <c r="ARR13" s="80"/>
      <c r="ARS13" s="80"/>
      <c r="ART13" s="80"/>
      <c r="ARU13" s="80"/>
      <c r="ARV13" s="80"/>
      <c r="ARW13" s="80"/>
      <c r="ARX13" s="80"/>
      <c r="ARY13" s="80"/>
      <c r="ARZ13" s="80"/>
      <c r="ASA13" s="80"/>
      <c r="ASB13" s="80"/>
      <c r="ASC13" s="80"/>
      <c r="ASD13" s="80"/>
      <c r="ASE13" s="80"/>
      <c r="ASF13" s="80"/>
      <c r="ASG13" s="80"/>
      <c r="ASH13" s="80"/>
      <c r="ASI13" s="80"/>
      <c r="ASJ13" s="80"/>
      <c r="ASK13" s="80"/>
      <c r="ASL13" s="80"/>
      <c r="ASM13" s="80"/>
      <c r="ASN13" s="80"/>
      <c r="ASO13" s="80"/>
      <c r="ASP13" s="80"/>
      <c r="ASQ13" s="80"/>
      <c r="ASR13" s="80"/>
      <c r="ASS13" s="80"/>
      <c r="AST13" s="80"/>
      <c r="ASU13" s="80"/>
      <c r="ASV13" s="80"/>
      <c r="ASW13" s="80"/>
      <c r="ASX13" s="80"/>
      <c r="ASY13" s="80"/>
      <c r="ASZ13" s="80"/>
      <c r="ATA13" s="80"/>
      <c r="ATB13" s="80"/>
      <c r="ATC13" s="80"/>
      <c r="ATD13" s="80"/>
      <c r="ATE13" s="80"/>
      <c r="ATF13" s="80"/>
      <c r="ATG13" s="80"/>
      <c r="ATH13" s="80"/>
      <c r="ATI13" s="80"/>
      <c r="ATJ13" s="80"/>
      <c r="ATK13" s="80"/>
      <c r="ATL13" s="80"/>
      <c r="ATM13" s="80"/>
      <c r="ATN13" s="80"/>
      <c r="ATO13" s="80"/>
      <c r="ATP13" s="80"/>
      <c r="ATQ13" s="80"/>
      <c r="ATR13" s="80"/>
      <c r="ATS13" s="80"/>
      <c r="ATT13" s="80"/>
      <c r="ATU13" s="80"/>
      <c r="ATV13" s="80"/>
      <c r="ATW13" s="80"/>
      <c r="ATX13" s="80"/>
      <c r="ATY13" s="80"/>
      <c r="ATZ13" s="80"/>
      <c r="AUA13" s="80"/>
      <c r="AUB13" s="80"/>
      <c r="AUC13" s="80"/>
      <c r="AUD13" s="80"/>
      <c r="AUE13" s="80"/>
      <c r="AUF13" s="80"/>
      <c r="AUG13" s="80"/>
      <c r="AUH13" s="80"/>
      <c r="AUI13" s="80"/>
      <c r="AUJ13" s="80"/>
      <c r="AUK13" s="80"/>
      <c r="AUL13" s="80"/>
      <c r="AUM13" s="80"/>
      <c r="AUN13" s="80"/>
      <c r="AUO13" s="80"/>
      <c r="AUP13" s="80"/>
      <c r="AUQ13" s="80"/>
      <c r="AUR13" s="80"/>
      <c r="AUS13" s="80"/>
      <c r="AUT13" s="80"/>
      <c r="AUU13" s="80"/>
      <c r="AUV13" s="80"/>
      <c r="AUW13" s="80"/>
      <c r="AUX13" s="80"/>
      <c r="AUY13" s="80"/>
      <c r="AUZ13" s="80"/>
      <c r="AVA13" s="80"/>
      <c r="AVB13" s="80"/>
      <c r="AVC13" s="80"/>
      <c r="AVD13" s="80"/>
      <c r="AVE13" s="80"/>
      <c r="AVF13" s="80"/>
      <c r="AVG13" s="80"/>
      <c r="AVH13" s="80"/>
      <c r="AVI13" s="80"/>
      <c r="AVJ13" s="80"/>
      <c r="AVK13" s="80"/>
      <c r="AVL13" s="80"/>
      <c r="AVM13" s="80"/>
      <c r="AVN13" s="80"/>
      <c r="AVO13" s="80"/>
      <c r="AVP13" s="80"/>
      <c r="AVQ13" s="80"/>
      <c r="AVR13" s="80"/>
      <c r="AVS13" s="80"/>
      <c r="AVT13" s="80"/>
      <c r="AVU13" s="80"/>
      <c r="AVV13" s="80"/>
      <c r="AVW13" s="80"/>
      <c r="AVX13" s="80"/>
      <c r="AVY13" s="80"/>
      <c r="AVZ13" s="80"/>
      <c r="AWA13" s="80"/>
      <c r="AWB13" s="80"/>
      <c r="AWC13" s="80"/>
      <c r="AWD13" s="80"/>
      <c r="AWE13" s="80"/>
      <c r="AWF13" s="80"/>
      <c r="AWG13" s="80"/>
      <c r="AWH13" s="80"/>
      <c r="AWI13" s="80"/>
      <c r="AWJ13" s="80"/>
      <c r="AWK13" s="80"/>
      <c r="AWL13" s="80"/>
      <c r="AWM13" s="80"/>
      <c r="AWN13" s="80"/>
      <c r="AWO13" s="80"/>
      <c r="AWP13" s="80"/>
      <c r="AWQ13" s="80"/>
      <c r="AWR13" s="80"/>
      <c r="AWS13" s="80"/>
      <c r="AWT13" s="80"/>
      <c r="AWU13" s="80"/>
      <c r="AWV13" s="80"/>
      <c r="AWW13" s="80"/>
      <c r="AWX13" s="80"/>
      <c r="AWY13" s="80"/>
      <c r="AWZ13" s="80"/>
      <c r="AXA13" s="80"/>
      <c r="AXB13" s="80"/>
      <c r="AXC13" s="80"/>
      <c r="AXD13" s="80"/>
      <c r="AXE13" s="80"/>
      <c r="AXF13" s="80"/>
      <c r="AXG13" s="80"/>
      <c r="AXH13" s="80"/>
      <c r="AXI13" s="80"/>
      <c r="AXJ13" s="80"/>
      <c r="AXK13" s="80"/>
      <c r="AXL13" s="80"/>
      <c r="AXM13" s="80"/>
      <c r="AXN13" s="80"/>
      <c r="AXO13" s="80"/>
      <c r="AXP13" s="80"/>
      <c r="AXQ13" s="80"/>
      <c r="AXR13" s="80"/>
      <c r="AXS13" s="80"/>
      <c r="AXT13" s="80"/>
      <c r="AXU13" s="80"/>
      <c r="AXV13" s="80"/>
      <c r="AXW13" s="80"/>
      <c r="AXX13" s="80"/>
      <c r="AXY13" s="80"/>
      <c r="AXZ13" s="80"/>
      <c r="AYA13" s="80"/>
      <c r="AYB13" s="80"/>
      <c r="AYC13" s="80"/>
      <c r="AYD13" s="80"/>
      <c r="AYE13" s="80"/>
      <c r="AYF13" s="80"/>
      <c r="AYG13" s="80"/>
      <c r="AYH13" s="80"/>
      <c r="AYI13" s="80"/>
      <c r="AYJ13" s="80"/>
      <c r="AYK13" s="80"/>
      <c r="AYL13" s="80"/>
      <c r="AYM13" s="80"/>
      <c r="AYN13" s="80"/>
      <c r="AYO13" s="80"/>
      <c r="AYP13" s="80"/>
      <c r="AYQ13" s="80"/>
      <c r="AYR13" s="80"/>
      <c r="AYS13" s="80"/>
      <c r="AYT13" s="80"/>
      <c r="AYU13" s="80"/>
      <c r="AYV13" s="80"/>
      <c r="AYW13" s="80"/>
      <c r="AYX13" s="80"/>
      <c r="AYY13" s="80"/>
      <c r="AYZ13" s="80"/>
      <c r="AZA13" s="80"/>
      <c r="AZB13" s="80"/>
      <c r="AZC13" s="80"/>
      <c r="AZD13" s="80"/>
      <c r="AZE13" s="80"/>
      <c r="AZF13" s="80"/>
      <c r="AZG13" s="80"/>
      <c r="AZH13" s="80"/>
      <c r="AZI13" s="80"/>
      <c r="AZJ13" s="80"/>
      <c r="AZK13" s="80"/>
      <c r="AZL13" s="80"/>
      <c r="AZM13" s="80"/>
      <c r="AZN13" s="80"/>
      <c r="AZO13" s="80"/>
      <c r="AZP13" s="80"/>
      <c r="AZQ13" s="80"/>
      <c r="AZR13" s="80"/>
      <c r="AZS13" s="80"/>
      <c r="AZT13" s="80"/>
      <c r="AZU13" s="80"/>
      <c r="AZV13" s="80"/>
      <c r="AZW13" s="80"/>
      <c r="AZX13" s="80"/>
      <c r="AZY13" s="80"/>
      <c r="AZZ13" s="80"/>
      <c r="BAA13" s="80"/>
      <c r="BAB13" s="80"/>
      <c r="BAC13" s="80"/>
      <c r="BAD13" s="80"/>
      <c r="BAE13" s="80"/>
      <c r="BAF13" s="80"/>
      <c r="BAG13" s="80"/>
      <c r="BAH13" s="80"/>
      <c r="BAI13" s="80"/>
      <c r="BAJ13" s="80"/>
      <c r="BAK13" s="80"/>
      <c r="BAL13" s="80"/>
      <c r="BAM13" s="80"/>
      <c r="BAN13" s="80"/>
      <c r="BAO13" s="80"/>
      <c r="BAP13" s="80"/>
      <c r="BAQ13" s="80"/>
      <c r="BAR13" s="80"/>
      <c r="BAS13" s="80"/>
      <c r="BAT13" s="80"/>
      <c r="BAU13" s="80"/>
      <c r="BAV13" s="80"/>
      <c r="BAW13" s="80"/>
      <c r="BAX13" s="80"/>
      <c r="BAY13" s="80"/>
      <c r="BAZ13" s="80"/>
      <c r="BBA13" s="80"/>
      <c r="BBB13" s="80"/>
      <c r="BBC13" s="80"/>
      <c r="BBD13" s="80"/>
      <c r="BBE13" s="80"/>
      <c r="BBF13" s="80"/>
      <c r="BBG13" s="80"/>
      <c r="BBH13" s="80"/>
      <c r="BBI13" s="80"/>
      <c r="BBJ13" s="80"/>
      <c r="BBK13" s="80"/>
      <c r="BBL13" s="80"/>
      <c r="BBM13" s="80"/>
      <c r="BBN13" s="80"/>
      <c r="BBO13" s="80"/>
      <c r="BBP13" s="80"/>
      <c r="BBQ13" s="80"/>
      <c r="BBR13" s="80"/>
      <c r="BBS13" s="80"/>
      <c r="BBT13" s="80"/>
      <c r="BBU13" s="80"/>
      <c r="BBV13" s="80"/>
      <c r="BBW13" s="80"/>
      <c r="BBX13" s="80"/>
      <c r="BBY13" s="80"/>
      <c r="BBZ13" s="80"/>
      <c r="BCA13" s="80"/>
      <c r="BCB13" s="80"/>
      <c r="BCC13" s="80"/>
      <c r="BCD13" s="80"/>
      <c r="BCE13" s="80"/>
      <c r="BCF13" s="80"/>
      <c r="BCG13" s="80"/>
      <c r="BCH13" s="80"/>
      <c r="BCI13" s="80"/>
      <c r="BCJ13" s="80"/>
      <c r="BCK13" s="80"/>
      <c r="BCL13" s="80"/>
      <c r="BCM13" s="80"/>
      <c r="BCN13" s="80"/>
      <c r="BCO13" s="80"/>
      <c r="BCP13" s="80"/>
      <c r="BCQ13" s="80"/>
      <c r="BCR13" s="80"/>
      <c r="BCS13" s="80"/>
      <c r="BCT13" s="80"/>
      <c r="BCU13" s="80"/>
      <c r="BCV13" s="80"/>
      <c r="BCW13" s="80"/>
      <c r="BCX13" s="80"/>
      <c r="BCY13" s="80"/>
      <c r="BCZ13" s="80"/>
      <c r="BDA13" s="80"/>
      <c r="BDB13" s="80"/>
      <c r="BDC13" s="80"/>
      <c r="BDD13" s="80"/>
      <c r="BDE13" s="80"/>
      <c r="BDF13" s="80"/>
      <c r="BDG13" s="80"/>
      <c r="BDH13" s="80"/>
      <c r="BDI13" s="80"/>
      <c r="BDJ13" s="80"/>
      <c r="BDK13" s="80"/>
      <c r="BDL13" s="80"/>
      <c r="BDM13" s="80"/>
      <c r="BDN13" s="80"/>
      <c r="BDO13" s="80"/>
      <c r="BDP13" s="80"/>
      <c r="BDQ13" s="80"/>
      <c r="BDR13" s="80"/>
      <c r="BDS13" s="80"/>
      <c r="BDT13" s="80"/>
      <c r="BDU13" s="80"/>
      <c r="BDV13" s="80"/>
      <c r="BDW13" s="80"/>
      <c r="BDX13" s="80"/>
      <c r="BDY13" s="80"/>
      <c r="BDZ13" s="80"/>
      <c r="BEA13" s="80"/>
      <c r="BEB13" s="80"/>
      <c r="BEC13" s="80"/>
      <c r="BED13" s="80"/>
      <c r="BEE13" s="80"/>
      <c r="BEF13" s="80"/>
      <c r="BEG13" s="80"/>
      <c r="BEH13" s="80"/>
      <c r="BEI13" s="80"/>
      <c r="BEJ13" s="80"/>
      <c r="BEK13" s="80"/>
      <c r="BEL13" s="80"/>
      <c r="BEM13" s="80"/>
      <c r="BEN13" s="80"/>
      <c r="BEO13" s="80"/>
      <c r="BEP13" s="80"/>
      <c r="BEQ13" s="80"/>
      <c r="BER13" s="80"/>
      <c r="BES13" s="80"/>
      <c r="BET13" s="80"/>
      <c r="BEU13" s="80"/>
      <c r="BEV13" s="80"/>
      <c r="BEW13" s="80"/>
      <c r="BEX13" s="80"/>
      <c r="BEY13" s="80"/>
      <c r="BEZ13" s="80"/>
      <c r="BFA13" s="80"/>
      <c r="BFB13" s="80"/>
      <c r="BFC13" s="80"/>
      <c r="BFD13" s="80"/>
      <c r="BFE13" s="80"/>
      <c r="BFF13" s="80"/>
      <c r="BFG13" s="80"/>
      <c r="BFH13" s="80"/>
      <c r="BFI13" s="80"/>
      <c r="BFJ13" s="80"/>
      <c r="BFK13" s="80"/>
      <c r="BFL13" s="80"/>
      <c r="BFM13" s="80"/>
      <c r="BFN13" s="80"/>
      <c r="BFO13" s="80"/>
      <c r="BFP13" s="80"/>
      <c r="BFQ13" s="80"/>
      <c r="BFR13" s="80"/>
      <c r="BFS13" s="80"/>
      <c r="BFT13" s="80"/>
      <c r="BFU13" s="80"/>
      <c r="BFV13" s="80"/>
      <c r="BFW13" s="80"/>
      <c r="BFX13" s="80"/>
      <c r="BFY13" s="80"/>
      <c r="BFZ13" s="80"/>
      <c r="BGA13" s="80"/>
      <c r="BGB13" s="80"/>
      <c r="BGC13" s="80"/>
      <c r="BGD13" s="80"/>
      <c r="BGE13" s="80"/>
      <c r="BGF13" s="80"/>
      <c r="BGG13" s="80"/>
      <c r="BGH13" s="80"/>
      <c r="BGI13" s="80"/>
      <c r="BGJ13" s="80"/>
      <c r="BGK13" s="80"/>
      <c r="BGL13" s="80"/>
      <c r="BGM13" s="80"/>
      <c r="BGN13" s="80"/>
      <c r="BGO13" s="80"/>
      <c r="BGP13" s="80"/>
      <c r="BGQ13" s="80"/>
      <c r="BGR13" s="80"/>
      <c r="BGS13" s="80"/>
      <c r="BGT13" s="80"/>
      <c r="BGU13" s="80"/>
      <c r="BGV13" s="80"/>
      <c r="BGW13" s="80"/>
      <c r="BGX13" s="80"/>
      <c r="BGY13" s="80"/>
      <c r="BGZ13" s="80"/>
      <c r="BHA13" s="80"/>
      <c r="BHB13" s="80"/>
      <c r="BHC13" s="80"/>
      <c r="BHD13" s="80"/>
      <c r="BHE13" s="80"/>
      <c r="BHF13" s="80"/>
      <c r="BHG13" s="80"/>
      <c r="BHH13" s="80"/>
      <c r="BHI13" s="80"/>
      <c r="BHJ13" s="80"/>
      <c r="BHK13" s="80"/>
      <c r="BHL13" s="80"/>
      <c r="BHM13" s="80"/>
      <c r="BHN13" s="80"/>
      <c r="BHO13" s="80"/>
      <c r="BHP13" s="80"/>
      <c r="BHQ13" s="80"/>
      <c r="BHR13" s="80"/>
      <c r="BHS13" s="80"/>
      <c r="BHT13" s="80"/>
      <c r="BHU13" s="80"/>
      <c r="BHV13" s="80"/>
      <c r="BHW13" s="80"/>
      <c r="BHX13" s="80"/>
      <c r="BHY13" s="80"/>
      <c r="BHZ13" s="80"/>
      <c r="BIA13" s="80"/>
      <c r="BIB13" s="80"/>
      <c r="BIC13" s="80"/>
      <c r="BID13" s="80"/>
      <c r="BIE13" s="80"/>
      <c r="BIF13" s="80"/>
      <c r="BIG13" s="80"/>
      <c r="BIH13" s="80"/>
      <c r="BII13" s="80"/>
      <c r="BIJ13" s="80"/>
      <c r="BIK13" s="80"/>
      <c r="BIL13" s="80"/>
      <c r="BIM13" s="80"/>
      <c r="BIN13" s="80"/>
      <c r="BIO13" s="80"/>
      <c r="BIP13" s="80"/>
      <c r="BIQ13" s="80"/>
      <c r="BIR13" s="80"/>
      <c r="BIS13" s="80"/>
      <c r="BIT13" s="80"/>
      <c r="BIU13" s="80"/>
      <c r="BIV13" s="80"/>
      <c r="BIW13" s="80"/>
      <c r="BIX13" s="80"/>
      <c r="BIY13" s="80"/>
      <c r="BIZ13" s="80"/>
      <c r="BJA13" s="80"/>
      <c r="BJB13" s="80"/>
      <c r="BJC13" s="80"/>
      <c r="BJD13" s="80"/>
      <c r="BJE13" s="80"/>
      <c r="BJF13" s="80"/>
      <c r="BJG13" s="80"/>
      <c r="BJH13" s="80"/>
      <c r="BJI13" s="80"/>
      <c r="BJJ13" s="80"/>
      <c r="BJK13" s="80"/>
      <c r="BJL13" s="80"/>
      <c r="BJM13" s="80"/>
      <c r="BJN13" s="80"/>
      <c r="BJO13" s="80"/>
      <c r="BJP13" s="80"/>
      <c r="BJQ13" s="80"/>
      <c r="BJR13" s="80"/>
      <c r="BJS13" s="80"/>
      <c r="BJT13" s="80"/>
      <c r="BJU13" s="80"/>
      <c r="BJV13" s="80"/>
      <c r="BJW13" s="80"/>
      <c r="BJX13" s="80"/>
      <c r="BJY13" s="80"/>
      <c r="BJZ13" s="80"/>
      <c r="BKA13" s="80"/>
      <c r="BKB13" s="80"/>
      <c r="BKC13" s="80"/>
      <c r="BKD13" s="80"/>
      <c r="BKE13" s="80"/>
      <c r="BKF13" s="80"/>
      <c r="BKG13" s="80"/>
      <c r="BKH13" s="80"/>
      <c r="BKI13" s="80"/>
      <c r="BKJ13" s="80"/>
      <c r="BKK13" s="80"/>
      <c r="BKL13" s="80"/>
      <c r="BKM13" s="80"/>
      <c r="BKN13" s="80"/>
      <c r="BKO13" s="80"/>
      <c r="BKP13" s="80"/>
      <c r="BKQ13" s="80"/>
      <c r="BKR13" s="80"/>
      <c r="BKS13" s="80"/>
      <c r="BKT13" s="80"/>
      <c r="BKU13" s="80"/>
      <c r="BKV13" s="80"/>
      <c r="BKW13" s="80"/>
      <c r="BKX13" s="80"/>
      <c r="BKY13" s="80"/>
      <c r="BKZ13" s="80"/>
      <c r="BLA13" s="80"/>
      <c r="BLB13" s="80"/>
      <c r="BLC13" s="80"/>
      <c r="BLD13" s="80"/>
      <c r="BLE13" s="80"/>
      <c r="BLF13" s="80"/>
      <c r="BLG13" s="80"/>
      <c r="BLH13" s="80"/>
      <c r="BLI13" s="80"/>
      <c r="BLJ13" s="80"/>
      <c r="BLK13" s="80"/>
      <c r="BLL13" s="80"/>
      <c r="BLM13" s="80"/>
      <c r="BLN13" s="80"/>
      <c r="BLO13" s="80"/>
      <c r="BLP13" s="80"/>
      <c r="BLQ13" s="80"/>
      <c r="BLR13" s="80"/>
      <c r="BLS13" s="80"/>
      <c r="BLT13" s="80"/>
      <c r="BLU13" s="80"/>
      <c r="BLV13" s="80"/>
      <c r="BLW13" s="80"/>
      <c r="BLX13" s="80"/>
      <c r="BLY13" s="80"/>
      <c r="BLZ13" s="80"/>
      <c r="BMA13" s="80"/>
      <c r="BMB13" s="80"/>
      <c r="BMC13" s="80"/>
      <c r="BMD13" s="80"/>
      <c r="BME13" s="80"/>
      <c r="BMF13" s="80"/>
      <c r="BMG13" s="80"/>
      <c r="BMH13" s="80"/>
      <c r="BMI13" s="80"/>
      <c r="BMJ13" s="80"/>
      <c r="BMK13" s="80"/>
      <c r="BML13" s="80"/>
      <c r="BMM13" s="80"/>
      <c r="BMN13" s="80"/>
      <c r="BMO13" s="80"/>
      <c r="BMP13" s="80"/>
      <c r="BMQ13" s="80"/>
      <c r="BMR13" s="80"/>
      <c r="BMS13" s="80"/>
      <c r="BMT13" s="80"/>
      <c r="BMU13" s="80"/>
      <c r="BMV13" s="80"/>
      <c r="BMW13" s="80"/>
      <c r="BMX13" s="80"/>
      <c r="BMY13" s="80"/>
      <c r="BMZ13" s="80"/>
      <c r="BNA13" s="80"/>
      <c r="BNB13" s="80"/>
      <c r="BNC13" s="80"/>
      <c r="BND13" s="80"/>
      <c r="BNE13" s="80"/>
      <c r="BNF13" s="80"/>
      <c r="BNG13" s="80"/>
      <c r="BNH13" s="80"/>
      <c r="BNI13" s="80"/>
      <c r="BNJ13" s="80"/>
      <c r="BNK13" s="80"/>
      <c r="BNL13" s="80"/>
      <c r="BNM13" s="80"/>
      <c r="BNN13" s="80"/>
      <c r="BNO13" s="80"/>
      <c r="BNP13" s="80"/>
      <c r="BNQ13" s="80"/>
      <c r="BNR13" s="80"/>
      <c r="BNS13" s="80"/>
      <c r="BNT13" s="80"/>
      <c r="BNU13" s="80"/>
      <c r="BNV13" s="80"/>
      <c r="BNW13" s="80"/>
      <c r="BNX13" s="80"/>
      <c r="BNY13" s="80"/>
      <c r="BNZ13" s="80"/>
      <c r="BOA13" s="80"/>
      <c r="BOB13" s="80"/>
      <c r="BOC13" s="80"/>
      <c r="BOD13" s="80"/>
      <c r="BOE13" s="80"/>
      <c r="BOF13" s="80"/>
      <c r="BOG13" s="80"/>
      <c r="BOH13" s="80"/>
      <c r="BOI13" s="80"/>
      <c r="BOJ13" s="80"/>
      <c r="BOK13" s="80"/>
      <c r="BOL13" s="80"/>
      <c r="BOM13" s="80"/>
      <c r="BON13" s="80"/>
      <c r="BOO13" s="80"/>
      <c r="BOP13" s="80"/>
      <c r="BOQ13" s="80"/>
      <c r="BOR13" s="80"/>
      <c r="BOS13" s="80"/>
      <c r="BOT13" s="80"/>
      <c r="BOU13" s="80"/>
      <c r="BOV13" s="80"/>
      <c r="BOW13" s="80"/>
      <c r="BOX13" s="80"/>
      <c r="BOY13" s="80"/>
      <c r="BOZ13" s="80"/>
      <c r="BPA13" s="80"/>
      <c r="BPB13" s="80"/>
      <c r="BPC13" s="80"/>
      <c r="BPD13" s="80"/>
      <c r="BPE13" s="80"/>
      <c r="BPF13" s="80"/>
      <c r="BPG13" s="80"/>
      <c r="BPH13" s="80"/>
      <c r="BPI13" s="80"/>
      <c r="BPJ13" s="80"/>
      <c r="BPK13" s="80"/>
      <c r="BPL13" s="80"/>
      <c r="BPM13" s="80"/>
      <c r="BPN13" s="80"/>
      <c r="BPO13" s="80"/>
      <c r="BPP13" s="80"/>
      <c r="BPQ13" s="80"/>
      <c r="BPR13" s="80"/>
      <c r="BPS13" s="80"/>
      <c r="BPT13" s="80"/>
      <c r="BPU13" s="80"/>
      <c r="BPV13" s="80"/>
      <c r="BPW13" s="80"/>
      <c r="BPX13" s="80"/>
      <c r="BPY13" s="80"/>
      <c r="BPZ13" s="80"/>
      <c r="BQA13" s="80"/>
      <c r="BQB13" s="80"/>
      <c r="BQC13" s="80"/>
      <c r="BQD13" s="80"/>
      <c r="BQE13" s="80"/>
      <c r="BQF13" s="80"/>
      <c r="BQG13" s="80"/>
      <c r="BQH13" s="80"/>
      <c r="BQI13" s="80"/>
      <c r="BQJ13" s="80"/>
      <c r="BQK13" s="80"/>
      <c r="BQL13" s="80"/>
      <c r="BQM13" s="80"/>
      <c r="BQN13" s="80"/>
      <c r="BQO13" s="80"/>
      <c r="BQP13" s="80"/>
      <c r="BQQ13" s="80"/>
      <c r="BQR13" s="80"/>
      <c r="BQS13" s="80"/>
      <c r="BQT13" s="80"/>
      <c r="BQU13" s="80"/>
      <c r="BQV13" s="80"/>
      <c r="BQW13" s="80"/>
      <c r="BQX13" s="80"/>
      <c r="BQY13" s="80"/>
      <c r="BQZ13" s="80"/>
      <c r="BRA13" s="80"/>
      <c r="BRB13" s="80"/>
      <c r="BRC13" s="80"/>
      <c r="BRD13" s="80"/>
      <c r="BRE13" s="80"/>
      <c r="BRF13" s="80"/>
      <c r="BRG13" s="80"/>
      <c r="BRH13" s="80"/>
      <c r="BRI13" s="80"/>
      <c r="BRJ13" s="80"/>
      <c r="BRK13" s="80"/>
      <c r="BRL13" s="80"/>
      <c r="BRM13" s="80"/>
      <c r="BRN13" s="80"/>
      <c r="BRO13" s="80"/>
      <c r="BRP13" s="80"/>
      <c r="BRQ13" s="80"/>
      <c r="BRR13" s="80"/>
      <c r="BRS13" s="80"/>
      <c r="BRT13" s="80"/>
      <c r="BRU13" s="80"/>
      <c r="BRV13" s="80"/>
      <c r="BRW13" s="80"/>
      <c r="BRX13" s="80"/>
      <c r="BRY13" s="80"/>
      <c r="BRZ13" s="80"/>
      <c r="BSA13" s="80"/>
      <c r="BSB13" s="80"/>
      <c r="BSC13" s="80"/>
      <c r="BSD13" s="80"/>
      <c r="BSE13" s="80"/>
      <c r="BSF13" s="80"/>
      <c r="BSG13" s="80"/>
      <c r="BSH13" s="80"/>
      <c r="BSI13" s="80"/>
      <c r="BSJ13" s="80"/>
      <c r="BSK13" s="80"/>
      <c r="BSL13" s="80"/>
      <c r="BSM13" s="80"/>
      <c r="BSN13" s="80"/>
      <c r="BSO13" s="80"/>
      <c r="BSP13" s="80"/>
      <c r="BSQ13" s="80"/>
      <c r="BSR13" s="80"/>
      <c r="BSS13" s="80"/>
      <c r="BST13" s="80"/>
      <c r="BSU13" s="80"/>
      <c r="BSV13" s="80"/>
      <c r="BSW13" s="80"/>
      <c r="BSX13" s="80"/>
      <c r="BSY13" s="80"/>
      <c r="BSZ13" s="80"/>
      <c r="BTA13" s="80"/>
      <c r="BTB13" s="80"/>
      <c r="BTC13" s="80"/>
      <c r="BTD13" s="80"/>
      <c r="BTE13" s="80"/>
      <c r="BTF13" s="80"/>
      <c r="BTG13" s="80"/>
      <c r="BTH13" s="80"/>
      <c r="BTI13" s="80"/>
      <c r="BTJ13" s="80"/>
      <c r="BTK13" s="80"/>
      <c r="BTL13" s="80"/>
      <c r="BTM13" s="80"/>
      <c r="BTN13" s="80"/>
      <c r="BTO13" s="80"/>
      <c r="BTP13" s="80"/>
      <c r="BTQ13" s="80"/>
      <c r="BTR13" s="80"/>
      <c r="BTS13" s="80"/>
      <c r="BTT13" s="80"/>
      <c r="BTU13" s="80"/>
      <c r="BTV13" s="80"/>
      <c r="BTW13" s="80"/>
      <c r="BTX13" s="80"/>
      <c r="BTY13" s="80"/>
      <c r="BTZ13" s="80"/>
      <c r="BUA13" s="80"/>
      <c r="BUB13" s="80"/>
      <c r="BUC13" s="80"/>
      <c r="BUD13" s="80"/>
      <c r="BUE13" s="80"/>
      <c r="BUF13" s="80"/>
      <c r="BUG13" s="80"/>
      <c r="BUH13" s="80"/>
      <c r="BUI13" s="80"/>
      <c r="BUJ13" s="80"/>
      <c r="BUK13" s="80"/>
      <c r="BUL13" s="80"/>
      <c r="BUM13" s="80"/>
      <c r="BUN13" s="80"/>
      <c r="BUO13" s="80"/>
      <c r="BUP13" s="80"/>
      <c r="BUQ13" s="80"/>
      <c r="BUR13" s="80"/>
      <c r="BUS13" s="80"/>
      <c r="BUT13" s="80"/>
      <c r="BUU13" s="80"/>
      <c r="BUV13" s="80"/>
      <c r="BUW13" s="80"/>
      <c r="BUX13" s="80"/>
      <c r="BUY13" s="80"/>
      <c r="BUZ13" s="80"/>
      <c r="BVA13" s="80"/>
      <c r="BVB13" s="80"/>
      <c r="BVC13" s="80"/>
      <c r="BVD13" s="80"/>
      <c r="BVE13" s="80"/>
      <c r="BVF13" s="80"/>
      <c r="BVG13" s="80"/>
      <c r="BVH13" s="80"/>
      <c r="BVI13" s="80"/>
      <c r="BVJ13" s="80"/>
      <c r="BVK13" s="80"/>
      <c r="BVL13" s="80"/>
      <c r="BVM13" s="80"/>
      <c r="BVN13" s="80"/>
      <c r="BVO13" s="80"/>
      <c r="BVP13" s="80"/>
      <c r="BVQ13" s="80"/>
      <c r="BVR13" s="80"/>
      <c r="BVS13" s="80"/>
      <c r="BVT13" s="80"/>
      <c r="BVU13" s="80"/>
      <c r="BVV13" s="80"/>
      <c r="BVW13" s="80"/>
      <c r="BVX13" s="80"/>
      <c r="BVY13" s="80"/>
      <c r="BVZ13" s="80"/>
      <c r="BWA13" s="80"/>
      <c r="BWB13" s="80"/>
      <c r="BWC13" s="80"/>
      <c r="BWD13" s="80"/>
      <c r="BWE13" s="80"/>
      <c r="BWF13" s="80"/>
      <c r="BWG13" s="80"/>
      <c r="BWH13" s="80"/>
      <c r="BWI13" s="80"/>
      <c r="BWJ13" s="80"/>
      <c r="BWK13" s="80"/>
      <c r="BWL13" s="80"/>
      <c r="BWM13" s="80"/>
      <c r="BWN13" s="80"/>
      <c r="BWO13" s="80"/>
      <c r="BWP13" s="80"/>
      <c r="BWQ13" s="80"/>
      <c r="BWR13" s="80"/>
      <c r="BWS13" s="80"/>
      <c r="BWT13" s="80"/>
      <c r="BWU13" s="80"/>
      <c r="BWV13" s="80"/>
      <c r="BWW13" s="80"/>
      <c r="BWX13" s="80"/>
      <c r="BWY13" s="80"/>
      <c r="BWZ13" s="80"/>
      <c r="BXA13" s="80"/>
      <c r="BXB13" s="80"/>
      <c r="BXC13" s="80"/>
      <c r="BXD13" s="80"/>
      <c r="BXE13" s="80"/>
      <c r="BXF13" s="80"/>
      <c r="BXG13" s="80"/>
      <c r="BXH13" s="80"/>
      <c r="BXI13" s="80"/>
      <c r="BXJ13" s="80"/>
      <c r="BXK13" s="80"/>
      <c r="BXL13" s="80"/>
      <c r="BXM13" s="80"/>
      <c r="BXN13" s="80"/>
      <c r="BXO13" s="80"/>
      <c r="BXP13" s="80"/>
      <c r="BXQ13" s="80"/>
      <c r="BXR13" s="80"/>
      <c r="BXS13" s="80"/>
      <c r="BXT13" s="80"/>
      <c r="BXU13" s="80"/>
      <c r="BXV13" s="80"/>
      <c r="BXW13" s="80"/>
      <c r="BXX13" s="80"/>
      <c r="BXY13" s="80"/>
      <c r="BXZ13" s="80"/>
      <c r="BYA13" s="80"/>
      <c r="BYB13" s="80"/>
      <c r="BYC13" s="80"/>
      <c r="BYD13" s="80"/>
      <c r="BYE13" s="80"/>
      <c r="BYF13" s="80"/>
      <c r="BYG13" s="80"/>
      <c r="BYH13" s="80"/>
      <c r="BYI13" s="80"/>
      <c r="BYJ13" s="80"/>
      <c r="BYK13" s="80"/>
      <c r="BYL13" s="80"/>
      <c r="BYM13" s="80"/>
      <c r="BYN13" s="80"/>
      <c r="BYO13" s="80"/>
      <c r="BYP13" s="80"/>
      <c r="BYQ13" s="80"/>
      <c r="BYR13" s="80"/>
      <c r="BYS13" s="80"/>
      <c r="BYT13" s="80"/>
      <c r="BYU13" s="80"/>
      <c r="BYV13" s="80"/>
      <c r="BYW13" s="80"/>
      <c r="BYX13" s="80"/>
      <c r="BYY13" s="80"/>
      <c r="BYZ13" s="80"/>
      <c r="BZA13" s="80"/>
      <c r="BZB13" s="80"/>
      <c r="BZC13" s="80"/>
      <c r="BZD13" s="80"/>
      <c r="BZE13" s="80"/>
      <c r="BZF13" s="80"/>
      <c r="BZG13" s="80"/>
      <c r="BZH13" s="80"/>
      <c r="BZI13" s="80"/>
      <c r="BZJ13" s="80"/>
      <c r="BZK13" s="80"/>
      <c r="BZL13" s="80"/>
      <c r="BZM13" s="80"/>
      <c r="BZN13" s="80"/>
      <c r="BZO13" s="80"/>
      <c r="BZP13" s="80"/>
      <c r="BZQ13" s="80"/>
      <c r="BZR13" s="80"/>
      <c r="BZS13" s="80"/>
      <c r="BZT13" s="80"/>
      <c r="BZU13" s="80"/>
      <c r="BZV13" s="80"/>
      <c r="BZW13" s="80"/>
      <c r="BZX13" s="80"/>
      <c r="BZY13" s="80"/>
      <c r="BZZ13" s="80"/>
      <c r="CAA13" s="80"/>
      <c r="CAB13" s="80"/>
      <c r="CAC13" s="80"/>
      <c r="CAD13" s="80"/>
      <c r="CAE13" s="80"/>
      <c r="CAF13" s="80"/>
      <c r="CAG13" s="80"/>
      <c r="CAH13" s="80"/>
      <c r="CAI13" s="80"/>
      <c r="CAJ13" s="80"/>
      <c r="CAK13" s="80"/>
      <c r="CAL13" s="80"/>
      <c r="CAM13" s="80"/>
      <c r="CAN13" s="80"/>
      <c r="CAO13" s="80"/>
      <c r="CAP13" s="80"/>
      <c r="CAQ13" s="80"/>
      <c r="CAR13" s="80"/>
      <c r="CAS13" s="80"/>
      <c r="CAT13" s="80"/>
      <c r="CAU13" s="80"/>
      <c r="CAV13" s="80"/>
      <c r="CAW13" s="80"/>
      <c r="CAX13" s="80"/>
      <c r="CAY13" s="80"/>
      <c r="CAZ13" s="80"/>
      <c r="CBA13" s="80"/>
      <c r="CBB13" s="80"/>
      <c r="CBC13" s="80"/>
      <c r="CBD13" s="80"/>
      <c r="CBE13" s="80"/>
      <c r="CBF13" s="80"/>
      <c r="CBG13" s="80"/>
      <c r="CBH13" s="80"/>
      <c r="CBI13" s="80"/>
      <c r="CBJ13" s="80"/>
      <c r="CBK13" s="80"/>
      <c r="CBL13" s="80"/>
      <c r="CBM13" s="80"/>
      <c r="CBN13" s="80"/>
      <c r="CBO13" s="80"/>
      <c r="CBP13" s="80"/>
      <c r="CBQ13" s="80"/>
      <c r="CBR13" s="80"/>
      <c r="CBS13" s="80"/>
      <c r="CBT13" s="80"/>
      <c r="CBU13" s="80"/>
      <c r="CBV13" s="80"/>
      <c r="CBW13" s="80"/>
      <c r="CBX13" s="80"/>
      <c r="CBY13" s="80"/>
      <c r="CBZ13" s="80"/>
      <c r="CCA13" s="80"/>
      <c r="CCB13" s="80"/>
      <c r="CCC13" s="80"/>
      <c r="CCD13" s="80"/>
      <c r="CCE13" s="80"/>
      <c r="CCF13" s="80"/>
      <c r="CCG13" s="80"/>
      <c r="CCH13" s="80"/>
      <c r="CCI13" s="80"/>
      <c r="CCJ13" s="80"/>
      <c r="CCK13" s="80"/>
      <c r="CCL13" s="80"/>
      <c r="CCM13" s="80"/>
      <c r="CCN13" s="80"/>
      <c r="CCO13" s="80"/>
      <c r="CCP13" s="80"/>
      <c r="CCQ13" s="80"/>
      <c r="CCR13" s="80"/>
      <c r="CCS13" s="80"/>
      <c r="CCT13" s="80"/>
      <c r="CCU13" s="80"/>
      <c r="CCV13" s="80"/>
      <c r="CCW13" s="80"/>
      <c r="CCX13" s="80"/>
      <c r="CCY13" s="80"/>
      <c r="CCZ13" s="80"/>
      <c r="CDA13" s="80"/>
      <c r="CDB13" s="80"/>
      <c r="CDC13" s="80"/>
      <c r="CDD13" s="80"/>
      <c r="CDE13" s="80"/>
      <c r="CDF13" s="80"/>
      <c r="CDG13" s="80"/>
      <c r="CDH13" s="80"/>
      <c r="CDI13" s="80"/>
      <c r="CDJ13" s="80"/>
      <c r="CDK13" s="80"/>
      <c r="CDL13" s="80"/>
      <c r="CDM13" s="80"/>
      <c r="CDN13" s="80"/>
      <c r="CDO13" s="80"/>
      <c r="CDP13" s="80"/>
      <c r="CDQ13" s="80"/>
      <c r="CDR13" s="80"/>
      <c r="CDS13" s="80"/>
      <c r="CDT13" s="80"/>
      <c r="CDU13" s="80"/>
      <c r="CDV13" s="80"/>
      <c r="CDW13" s="80"/>
      <c r="CDX13" s="80"/>
      <c r="CDY13" s="80"/>
      <c r="CDZ13" s="80"/>
      <c r="CEA13" s="80"/>
      <c r="CEB13" s="80"/>
      <c r="CEC13" s="80"/>
      <c r="CED13" s="80"/>
      <c r="CEE13" s="80"/>
      <c r="CEF13" s="80"/>
      <c r="CEG13" s="80"/>
      <c r="CEH13" s="80"/>
      <c r="CEI13" s="80"/>
      <c r="CEJ13" s="80"/>
      <c r="CEK13" s="80"/>
      <c r="CEL13" s="80"/>
      <c r="CEM13" s="80"/>
      <c r="CEN13" s="80"/>
      <c r="CEO13" s="80"/>
      <c r="CEP13" s="80"/>
      <c r="CEQ13" s="80"/>
      <c r="CER13" s="80"/>
      <c r="CES13" s="80"/>
      <c r="CET13" s="80"/>
      <c r="CEU13" s="80"/>
      <c r="CEV13" s="80"/>
      <c r="CEW13" s="80"/>
      <c r="CEX13" s="80"/>
      <c r="CEY13" s="80"/>
      <c r="CEZ13" s="80"/>
      <c r="CFA13" s="80"/>
      <c r="CFB13" s="80"/>
      <c r="CFC13" s="80"/>
      <c r="CFD13" s="80"/>
      <c r="CFE13" s="80"/>
      <c r="CFF13" s="80"/>
      <c r="CFG13" s="80"/>
      <c r="CFH13" s="80"/>
      <c r="CFI13" s="80"/>
      <c r="CFJ13" s="80"/>
      <c r="CFK13" s="80"/>
      <c r="CFL13" s="80"/>
      <c r="CFM13" s="80"/>
      <c r="CFN13" s="80"/>
      <c r="CFO13" s="80"/>
      <c r="CFP13" s="80"/>
      <c r="CFQ13" s="80"/>
      <c r="CFR13" s="80"/>
      <c r="CFS13" s="80"/>
      <c r="CFT13" s="80"/>
      <c r="CFU13" s="80"/>
      <c r="CFV13" s="80"/>
      <c r="CFW13" s="80"/>
      <c r="CFX13" s="80"/>
      <c r="CFY13" s="80"/>
      <c r="CFZ13" s="80"/>
      <c r="CGA13" s="80"/>
      <c r="CGB13" s="80"/>
      <c r="CGC13" s="80"/>
      <c r="CGD13" s="80"/>
      <c r="CGE13" s="80"/>
      <c r="CGF13" s="80"/>
      <c r="CGG13" s="80"/>
      <c r="CGH13" s="80"/>
      <c r="CGI13" s="80"/>
      <c r="CGJ13" s="80"/>
      <c r="CGK13" s="80"/>
      <c r="CGL13" s="80"/>
      <c r="CGM13" s="80"/>
      <c r="CGN13" s="80"/>
      <c r="CGO13" s="80"/>
      <c r="CGP13" s="80"/>
      <c r="CGQ13" s="80"/>
      <c r="CGR13" s="80"/>
      <c r="CGS13" s="80"/>
      <c r="CGT13" s="80"/>
      <c r="CGU13" s="80"/>
      <c r="CGV13" s="80"/>
      <c r="CGW13" s="80"/>
      <c r="CGX13" s="80"/>
      <c r="CGY13" s="80"/>
      <c r="CGZ13" s="80"/>
      <c r="CHA13" s="80"/>
      <c r="CHB13" s="80"/>
      <c r="CHC13" s="80"/>
      <c r="CHD13" s="80"/>
      <c r="CHE13" s="80"/>
      <c r="CHF13" s="80"/>
      <c r="CHG13" s="80"/>
      <c r="CHH13" s="80"/>
      <c r="CHI13" s="80"/>
      <c r="CHJ13" s="80"/>
      <c r="CHK13" s="80"/>
      <c r="CHL13" s="80"/>
      <c r="CHM13" s="80"/>
      <c r="CHN13" s="80"/>
      <c r="CHO13" s="80"/>
      <c r="CHP13" s="80"/>
      <c r="CHQ13" s="80"/>
      <c r="CHR13" s="80"/>
      <c r="CHS13" s="80"/>
      <c r="CHT13" s="80"/>
      <c r="CHU13" s="80"/>
      <c r="CHV13" s="80"/>
      <c r="CHW13" s="80"/>
      <c r="CHX13" s="80"/>
      <c r="CHY13" s="80"/>
      <c r="CHZ13" s="80"/>
      <c r="CIA13" s="80"/>
      <c r="CIB13" s="80"/>
      <c r="CIC13" s="80"/>
      <c r="CID13" s="80"/>
      <c r="CIE13" s="80"/>
      <c r="CIF13" s="80"/>
      <c r="CIG13" s="80"/>
      <c r="CIH13" s="80"/>
      <c r="CII13" s="80"/>
      <c r="CIJ13" s="80"/>
      <c r="CIK13" s="80"/>
      <c r="CIL13" s="80"/>
      <c r="CIM13" s="80"/>
      <c r="CIN13" s="80"/>
      <c r="CIO13" s="80"/>
      <c r="CIP13" s="80"/>
      <c r="CIQ13" s="80"/>
      <c r="CIR13" s="80"/>
      <c r="CIS13" s="80"/>
      <c r="CIT13" s="80"/>
      <c r="CIU13" s="80"/>
      <c r="CIV13" s="80"/>
      <c r="CIW13" s="80"/>
      <c r="CIX13" s="80"/>
      <c r="CIY13" s="80"/>
      <c r="CIZ13" s="80"/>
      <c r="CJA13" s="80"/>
      <c r="CJB13" s="80"/>
      <c r="CJC13" s="80"/>
      <c r="CJD13" s="80"/>
      <c r="CJE13" s="80"/>
      <c r="CJF13" s="80"/>
      <c r="CJG13" s="80"/>
      <c r="CJH13" s="80"/>
      <c r="CJI13" s="80"/>
      <c r="CJJ13" s="80"/>
      <c r="CJK13" s="80"/>
      <c r="CJL13" s="80"/>
      <c r="CJM13" s="80"/>
      <c r="CJN13" s="80"/>
      <c r="CJO13" s="80"/>
      <c r="CJP13" s="80"/>
      <c r="CJQ13" s="80"/>
      <c r="CJR13" s="80"/>
      <c r="CJS13" s="80"/>
      <c r="CJT13" s="80"/>
      <c r="CJU13" s="80"/>
      <c r="CJV13" s="80"/>
      <c r="CJW13" s="80"/>
      <c r="CJX13" s="80"/>
      <c r="CJY13" s="80"/>
      <c r="CJZ13" s="80"/>
      <c r="CKA13" s="80"/>
      <c r="CKB13" s="80"/>
      <c r="CKC13" s="80"/>
      <c r="CKD13" s="80"/>
      <c r="CKE13" s="80"/>
      <c r="CKF13" s="80"/>
      <c r="CKG13" s="80"/>
      <c r="CKH13" s="80"/>
      <c r="CKI13" s="80"/>
      <c r="CKJ13" s="80"/>
      <c r="CKK13" s="80"/>
      <c r="CKL13" s="80"/>
      <c r="CKM13" s="80"/>
      <c r="CKN13" s="80"/>
      <c r="CKO13" s="80"/>
      <c r="CKP13" s="80"/>
      <c r="CKQ13" s="80"/>
      <c r="CKR13" s="80"/>
      <c r="CKS13" s="80"/>
      <c r="CKT13" s="80"/>
      <c r="CKU13" s="80"/>
      <c r="CKV13" s="80"/>
      <c r="CKW13" s="80"/>
      <c r="CKX13" s="80"/>
      <c r="CKY13" s="80"/>
      <c r="CKZ13" s="80"/>
      <c r="CLA13" s="80"/>
      <c r="CLB13" s="80"/>
      <c r="CLC13" s="80"/>
      <c r="CLD13" s="80"/>
      <c r="CLE13" s="80"/>
      <c r="CLF13" s="80"/>
      <c r="CLG13" s="80"/>
      <c r="CLH13" s="80"/>
      <c r="CLI13" s="80"/>
      <c r="CLJ13" s="80"/>
      <c r="CLK13" s="80"/>
      <c r="CLL13" s="80"/>
      <c r="CLM13" s="80"/>
      <c r="CLN13" s="80"/>
      <c r="CLO13" s="80"/>
      <c r="CLP13" s="80"/>
      <c r="CLQ13" s="80"/>
      <c r="CLR13" s="80"/>
      <c r="CLS13" s="80"/>
      <c r="CLT13" s="80"/>
      <c r="CLU13" s="80"/>
      <c r="CLV13" s="80"/>
      <c r="CLW13" s="80"/>
      <c r="CLX13" s="80"/>
      <c r="CLY13" s="80"/>
      <c r="CLZ13" s="80"/>
      <c r="CMA13" s="80"/>
      <c r="CMB13" s="80"/>
      <c r="CMC13" s="80"/>
      <c r="CMD13" s="80"/>
      <c r="CME13" s="80"/>
      <c r="CMF13" s="80"/>
      <c r="CMG13" s="80"/>
      <c r="CMH13" s="80"/>
      <c r="CMI13" s="80"/>
      <c r="CMJ13" s="80"/>
      <c r="CMK13" s="80"/>
      <c r="CML13" s="80"/>
      <c r="CMM13" s="80"/>
      <c r="CMN13" s="80"/>
      <c r="CMO13" s="80"/>
      <c r="CMP13" s="80"/>
      <c r="CMQ13" s="80"/>
      <c r="CMR13" s="80"/>
      <c r="CMS13" s="80"/>
      <c r="CMT13" s="80"/>
      <c r="CMU13" s="80"/>
      <c r="CMV13" s="80"/>
      <c r="CMW13" s="80"/>
      <c r="CMX13" s="80"/>
      <c r="CMY13" s="80"/>
      <c r="CMZ13" s="80"/>
      <c r="CNA13" s="80"/>
      <c r="CNB13" s="80"/>
      <c r="CNC13" s="80"/>
      <c r="CND13" s="80"/>
      <c r="CNE13" s="80"/>
      <c r="CNF13" s="80"/>
      <c r="CNG13" s="80"/>
      <c r="CNH13" s="80"/>
      <c r="CNI13" s="80"/>
      <c r="CNJ13" s="80"/>
      <c r="CNK13" s="80"/>
      <c r="CNL13" s="80"/>
      <c r="CNM13" s="80"/>
      <c r="CNN13" s="80"/>
      <c r="CNO13" s="80"/>
      <c r="CNP13" s="80"/>
      <c r="CNQ13" s="80"/>
      <c r="CNR13" s="80"/>
      <c r="CNS13" s="80"/>
      <c r="CNT13" s="80"/>
      <c r="CNU13" s="80"/>
      <c r="CNV13" s="80"/>
      <c r="CNW13" s="80"/>
      <c r="CNX13" s="80"/>
      <c r="CNY13" s="80"/>
      <c r="CNZ13" s="80"/>
      <c r="COA13" s="80"/>
      <c r="COB13" s="80"/>
      <c r="COC13" s="80"/>
      <c r="COD13" s="80"/>
      <c r="COE13" s="80"/>
      <c r="COF13" s="80"/>
      <c r="COG13" s="80"/>
      <c r="COH13" s="80"/>
      <c r="COI13" s="80"/>
      <c r="COJ13" s="80"/>
      <c r="COK13" s="80"/>
      <c r="COL13" s="80"/>
      <c r="COM13" s="80"/>
      <c r="CON13" s="80"/>
      <c r="COO13" s="80"/>
      <c r="COP13" s="80"/>
      <c r="COQ13" s="80"/>
      <c r="COR13" s="80"/>
      <c r="COS13" s="80"/>
      <c r="COT13" s="80"/>
      <c r="COU13" s="80"/>
      <c r="COV13" s="80"/>
      <c r="COW13" s="80"/>
      <c r="COX13" s="80"/>
      <c r="COY13" s="80"/>
      <c r="COZ13" s="80"/>
      <c r="CPA13" s="80"/>
      <c r="CPB13" s="80"/>
      <c r="CPC13" s="80"/>
      <c r="CPD13" s="80"/>
      <c r="CPE13" s="80"/>
      <c r="CPF13" s="80"/>
      <c r="CPG13" s="80"/>
      <c r="CPH13" s="80"/>
      <c r="CPI13" s="80"/>
      <c r="CPJ13" s="80"/>
      <c r="CPK13" s="80"/>
      <c r="CPL13" s="80"/>
      <c r="CPM13" s="80"/>
      <c r="CPN13" s="80"/>
      <c r="CPO13" s="80"/>
      <c r="CPP13" s="80"/>
      <c r="CPQ13" s="80"/>
      <c r="CPR13" s="80"/>
      <c r="CPS13" s="80"/>
      <c r="CPT13" s="80"/>
      <c r="CPU13" s="80"/>
      <c r="CPV13" s="80"/>
      <c r="CPW13" s="80"/>
      <c r="CPX13" s="80"/>
      <c r="CPY13" s="80"/>
      <c r="CPZ13" s="80"/>
      <c r="CQA13" s="80"/>
      <c r="CQB13" s="80"/>
      <c r="CQC13" s="80"/>
      <c r="CQD13" s="80"/>
      <c r="CQE13" s="80"/>
      <c r="CQF13" s="80"/>
      <c r="CQG13" s="80"/>
      <c r="CQH13" s="80"/>
      <c r="CQI13" s="80"/>
      <c r="CQJ13" s="80"/>
      <c r="CQK13" s="80"/>
      <c r="CQL13" s="80"/>
      <c r="CQM13" s="80"/>
      <c r="CQN13" s="80"/>
      <c r="CQO13" s="80"/>
      <c r="CQP13" s="80"/>
      <c r="CQQ13" s="80"/>
      <c r="CQR13" s="80"/>
      <c r="CQS13" s="80"/>
      <c r="CQT13" s="80"/>
      <c r="CQU13" s="80"/>
      <c r="CQV13" s="80"/>
      <c r="CQW13" s="80"/>
      <c r="CQX13" s="80"/>
      <c r="CQY13" s="80"/>
      <c r="CQZ13" s="80"/>
      <c r="CRA13" s="80"/>
      <c r="CRB13" s="80"/>
      <c r="CRC13" s="80"/>
      <c r="CRD13" s="80"/>
      <c r="CRE13" s="80"/>
      <c r="CRF13" s="80"/>
      <c r="CRG13" s="80"/>
      <c r="CRH13" s="80"/>
      <c r="CRI13" s="80"/>
      <c r="CRJ13" s="80"/>
      <c r="CRK13" s="80"/>
      <c r="CRL13" s="80"/>
      <c r="CRM13" s="80"/>
      <c r="CRN13" s="80"/>
      <c r="CRO13" s="80"/>
      <c r="CRP13" s="80"/>
      <c r="CRQ13" s="80"/>
      <c r="CRR13" s="80"/>
      <c r="CRS13" s="80"/>
      <c r="CRT13" s="80"/>
      <c r="CRU13" s="80"/>
      <c r="CRV13" s="80"/>
      <c r="CRW13" s="80"/>
      <c r="CRX13" s="80"/>
      <c r="CRY13" s="80"/>
      <c r="CRZ13" s="80"/>
      <c r="CSA13" s="80"/>
      <c r="CSB13" s="80"/>
      <c r="CSC13" s="80"/>
      <c r="CSD13" s="80"/>
      <c r="CSE13" s="80"/>
      <c r="CSF13" s="80"/>
      <c r="CSG13" s="80"/>
      <c r="CSH13" s="80"/>
      <c r="CSI13" s="80"/>
      <c r="CSJ13" s="80"/>
      <c r="CSK13" s="80"/>
      <c r="CSL13" s="80"/>
      <c r="CSM13" s="80"/>
      <c r="CSN13" s="80"/>
      <c r="CSO13" s="80"/>
      <c r="CSP13" s="80"/>
      <c r="CSQ13" s="80"/>
      <c r="CSR13" s="80"/>
      <c r="CSS13" s="80"/>
      <c r="CST13" s="80"/>
      <c r="CSU13" s="80"/>
      <c r="CSV13" s="80"/>
      <c r="CSW13" s="80"/>
      <c r="CSX13" s="80"/>
      <c r="CSY13" s="80"/>
      <c r="CSZ13" s="80"/>
      <c r="CTA13" s="80"/>
      <c r="CTB13" s="80"/>
      <c r="CTC13" s="80"/>
      <c r="CTD13" s="80"/>
      <c r="CTE13" s="80"/>
      <c r="CTF13" s="80"/>
      <c r="CTG13" s="80"/>
      <c r="CTH13" s="80"/>
      <c r="CTI13" s="80"/>
      <c r="CTJ13" s="80"/>
      <c r="CTK13" s="80"/>
      <c r="CTL13" s="80"/>
      <c r="CTM13" s="80"/>
      <c r="CTN13" s="80"/>
      <c r="CTO13" s="80"/>
      <c r="CTP13" s="80"/>
      <c r="CTQ13" s="80"/>
      <c r="CTR13" s="80"/>
      <c r="CTS13" s="80"/>
      <c r="CTT13" s="80"/>
      <c r="CTU13" s="80"/>
      <c r="CTV13" s="80"/>
      <c r="CTW13" s="80"/>
      <c r="CTX13" s="80"/>
      <c r="CTY13" s="80"/>
      <c r="CTZ13" s="80"/>
      <c r="CUA13" s="80"/>
      <c r="CUB13" s="80"/>
      <c r="CUC13" s="80"/>
      <c r="CUD13" s="80"/>
      <c r="CUE13" s="80"/>
      <c r="CUF13" s="80"/>
      <c r="CUG13" s="80"/>
      <c r="CUH13" s="80"/>
      <c r="CUI13" s="80"/>
      <c r="CUJ13" s="80"/>
      <c r="CUK13" s="80"/>
      <c r="CUL13" s="80"/>
      <c r="CUM13" s="80"/>
      <c r="CUN13" s="80"/>
      <c r="CUO13" s="80"/>
      <c r="CUP13" s="80"/>
      <c r="CUQ13" s="80"/>
      <c r="CUR13" s="80"/>
      <c r="CUS13" s="80"/>
      <c r="CUT13" s="80"/>
      <c r="CUU13" s="80"/>
      <c r="CUV13" s="80"/>
      <c r="CUW13" s="80"/>
      <c r="CUX13" s="80"/>
      <c r="CUY13" s="80"/>
      <c r="CUZ13" s="80"/>
      <c r="CVA13" s="80"/>
      <c r="CVB13" s="80"/>
      <c r="CVC13" s="80"/>
      <c r="CVD13" s="80"/>
      <c r="CVE13" s="80"/>
      <c r="CVF13" s="80"/>
      <c r="CVG13" s="80"/>
      <c r="CVH13" s="80"/>
      <c r="CVI13" s="80"/>
      <c r="CVJ13" s="80"/>
      <c r="CVK13" s="80"/>
      <c r="CVL13" s="80"/>
      <c r="CVM13" s="80"/>
      <c r="CVN13" s="80"/>
      <c r="CVO13" s="80"/>
      <c r="CVP13" s="80"/>
      <c r="CVQ13" s="80"/>
      <c r="CVR13" s="80"/>
      <c r="CVS13" s="80"/>
      <c r="CVT13" s="80"/>
      <c r="CVU13" s="80"/>
      <c r="CVV13" s="80"/>
      <c r="CVW13" s="80"/>
      <c r="CVX13" s="80"/>
      <c r="CVY13" s="80"/>
      <c r="CVZ13" s="80"/>
      <c r="CWA13" s="80"/>
      <c r="CWB13" s="80"/>
      <c r="CWC13" s="80"/>
      <c r="CWD13" s="80"/>
      <c r="CWE13" s="80"/>
      <c r="CWF13" s="80"/>
      <c r="CWG13" s="80"/>
      <c r="CWH13" s="80"/>
      <c r="CWI13" s="80"/>
      <c r="CWJ13" s="80"/>
      <c r="CWK13" s="80"/>
      <c r="CWL13" s="80"/>
      <c r="CWM13" s="80"/>
      <c r="CWN13" s="80"/>
      <c r="CWO13" s="80"/>
      <c r="CWP13" s="80"/>
      <c r="CWQ13" s="80"/>
      <c r="CWR13" s="80"/>
      <c r="CWS13" s="80"/>
      <c r="CWT13" s="80"/>
      <c r="CWU13" s="80"/>
      <c r="CWV13" s="80"/>
      <c r="CWW13" s="80"/>
      <c r="CWX13" s="80"/>
      <c r="CWY13" s="80"/>
      <c r="CWZ13" s="80"/>
      <c r="CXA13" s="80"/>
      <c r="CXB13" s="80"/>
      <c r="CXC13" s="80"/>
      <c r="CXD13" s="80"/>
      <c r="CXE13" s="80"/>
      <c r="CXF13" s="80"/>
      <c r="CXG13" s="80"/>
      <c r="CXH13" s="80"/>
      <c r="CXI13" s="80"/>
      <c r="CXJ13" s="80"/>
      <c r="CXK13" s="80"/>
      <c r="CXL13" s="80"/>
      <c r="CXM13" s="80"/>
      <c r="CXN13" s="80"/>
      <c r="CXO13" s="80"/>
      <c r="CXP13" s="80"/>
      <c r="CXQ13" s="80"/>
      <c r="CXR13" s="80"/>
      <c r="CXS13" s="80"/>
      <c r="CXT13" s="80"/>
      <c r="CXU13" s="80"/>
      <c r="CXV13" s="80"/>
      <c r="CXW13" s="80"/>
      <c r="CXX13" s="80"/>
      <c r="CXY13" s="80"/>
      <c r="CXZ13" s="80"/>
      <c r="CYA13" s="80"/>
      <c r="CYB13" s="80"/>
      <c r="CYC13" s="80"/>
      <c r="CYD13" s="80"/>
      <c r="CYE13" s="80"/>
      <c r="CYF13" s="80"/>
      <c r="CYG13" s="80"/>
      <c r="CYH13" s="80"/>
      <c r="CYI13" s="80"/>
      <c r="CYJ13" s="80"/>
      <c r="CYK13" s="80"/>
      <c r="CYL13" s="80"/>
      <c r="CYM13" s="80"/>
      <c r="CYN13" s="80"/>
      <c r="CYO13" s="80"/>
      <c r="CYP13" s="80"/>
      <c r="CYQ13" s="80"/>
      <c r="CYR13" s="80"/>
      <c r="CYS13" s="80"/>
      <c r="CYT13" s="80"/>
      <c r="CYU13" s="80"/>
      <c r="CYV13" s="80"/>
      <c r="CYW13" s="80"/>
      <c r="CYX13" s="80"/>
      <c r="CYY13" s="80"/>
      <c r="CYZ13" s="80"/>
      <c r="CZA13" s="80"/>
      <c r="CZB13" s="80"/>
      <c r="CZC13" s="80"/>
      <c r="CZD13" s="80"/>
      <c r="CZE13" s="80"/>
      <c r="CZF13" s="80"/>
      <c r="CZG13" s="80"/>
      <c r="CZH13" s="80"/>
      <c r="CZI13" s="80"/>
      <c r="CZJ13" s="80"/>
      <c r="CZK13" s="80"/>
      <c r="CZL13" s="80"/>
      <c r="CZM13" s="80"/>
      <c r="CZN13" s="80"/>
      <c r="CZO13" s="80"/>
      <c r="CZP13" s="80"/>
      <c r="CZQ13" s="80"/>
      <c r="CZR13" s="80"/>
      <c r="CZS13" s="80"/>
      <c r="CZT13" s="80"/>
      <c r="CZU13" s="80"/>
      <c r="CZV13" s="80"/>
      <c r="CZW13" s="80"/>
      <c r="CZX13" s="80"/>
      <c r="CZY13" s="80"/>
      <c r="CZZ13" s="80"/>
      <c r="DAA13" s="80"/>
      <c r="DAB13" s="80"/>
      <c r="DAC13" s="80"/>
      <c r="DAD13" s="80"/>
      <c r="DAE13" s="80"/>
      <c r="DAF13" s="80"/>
      <c r="DAG13" s="80"/>
      <c r="DAH13" s="80"/>
      <c r="DAI13" s="80"/>
      <c r="DAJ13" s="80"/>
      <c r="DAK13" s="80"/>
      <c r="DAL13" s="80"/>
      <c r="DAM13" s="80"/>
      <c r="DAN13" s="80"/>
      <c r="DAO13" s="80"/>
      <c r="DAP13" s="80"/>
      <c r="DAQ13" s="80"/>
      <c r="DAR13" s="80"/>
      <c r="DAS13" s="80"/>
      <c r="DAT13" s="80"/>
      <c r="DAU13" s="80"/>
      <c r="DAV13" s="80"/>
      <c r="DAW13" s="80"/>
      <c r="DAX13" s="80"/>
      <c r="DAY13" s="80"/>
      <c r="DAZ13" s="80"/>
      <c r="DBA13" s="80"/>
      <c r="DBB13" s="80"/>
      <c r="DBC13" s="80"/>
      <c r="DBD13" s="80"/>
      <c r="DBE13" s="80"/>
      <c r="DBF13" s="80"/>
      <c r="DBG13" s="80"/>
      <c r="DBH13" s="80"/>
      <c r="DBI13" s="80"/>
      <c r="DBJ13" s="80"/>
      <c r="DBK13" s="80"/>
      <c r="DBL13" s="80"/>
      <c r="DBM13" s="80"/>
      <c r="DBN13" s="80"/>
      <c r="DBO13" s="80"/>
      <c r="DBP13" s="80"/>
      <c r="DBQ13" s="80"/>
      <c r="DBR13" s="80"/>
      <c r="DBS13" s="80"/>
      <c r="DBT13" s="80"/>
      <c r="DBU13" s="80"/>
      <c r="DBV13" s="80"/>
      <c r="DBW13" s="80"/>
      <c r="DBX13" s="80"/>
      <c r="DBY13" s="80"/>
      <c r="DBZ13" s="80"/>
      <c r="DCA13" s="80"/>
      <c r="DCB13" s="80"/>
      <c r="DCC13" s="80"/>
      <c r="DCD13" s="80"/>
      <c r="DCE13" s="80"/>
      <c r="DCF13" s="80"/>
      <c r="DCG13" s="80"/>
      <c r="DCH13" s="80"/>
      <c r="DCI13" s="80"/>
      <c r="DCJ13" s="80"/>
      <c r="DCK13" s="80"/>
      <c r="DCL13" s="80"/>
      <c r="DCM13" s="80"/>
      <c r="DCN13" s="80"/>
      <c r="DCO13" s="80"/>
      <c r="DCP13" s="80"/>
      <c r="DCQ13" s="80"/>
      <c r="DCR13" s="80"/>
      <c r="DCS13" s="80"/>
      <c r="DCT13" s="80"/>
      <c r="DCU13" s="80"/>
      <c r="DCV13" s="80"/>
      <c r="DCW13" s="80"/>
      <c r="DCX13" s="80"/>
      <c r="DCY13" s="80"/>
      <c r="DCZ13" s="80"/>
      <c r="DDA13" s="80"/>
      <c r="DDB13" s="80"/>
      <c r="DDC13" s="80"/>
      <c r="DDD13" s="80"/>
      <c r="DDE13" s="80"/>
      <c r="DDF13" s="80"/>
      <c r="DDG13" s="80"/>
      <c r="DDH13" s="80"/>
      <c r="DDI13" s="80"/>
      <c r="DDJ13" s="80"/>
      <c r="DDK13" s="80"/>
      <c r="DDL13" s="80"/>
      <c r="DDM13" s="80"/>
      <c r="DDN13" s="80"/>
      <c r="DDO13" s="80"/>
      <c r="DDP13" s="80"/>
      <c r="DDQ13" s="80"/>
      <c r="DDR13" s="80"/>
      <c r="DDS13" s="80"/>
      <c r="DDT13" s="80"/>
      <c r="DDU13" s="80"/>
      <c r="DDV13" s="80"/>
      <c r="DDW13" s="80"/>
      <c r="DDX13" s="80"/>
      <c r="DDY13" s="80"/>
      <c r="DDZ13" s="80"/>
      <c r="DEA13" s="80"/>
      <c r="DEB13" s="80"/>
      <c r="DEC13" s="80"/>
      <c r="DED13" s="80"/>
      <c r="DEE13" s="80"/>
      <c r="DEF13" s="80"/>
      <c r="DEG13" s="80"/>
      <c r="DEH13" s="80"/>
      <c r="DEI13" s="80"/>
      <c r="DEJ13" s="80"/>
      <c r="DEK13" s="80"/>
      <c r="DEL13" s="80"/>
      <c r="DEM13" s="80"/>
      <c r="DEN13" s="80"/>
      <c r="DEO13" s="80"/>
      <c r="DEP13" s="80"/>
      <c r="DEQ13" s="80"/>
      <c r="DER13" s="80"/>
      <c r="DES13" s="80"/>
      <c r="DET13" s="80"/>
      <c r="DEU13" s="80"/>
      <c r="DEV13" s="80"/>
      <c r="DEW13" s="80"/>
      <c r="DEX13" s="80"/>
      <c r="DEY13" s="80"/>
      <c r="DEZ13" s="80"/>
      <c r="DFA13" s="80"/>
      <c r="DFB13" s="80"/>
      <c r="DFC13" s="80"/>
      <c r="DFD13" s="80"/>
      <c r="DFE13" s="80"/>
      <c r="DFF13" s="80"/>
      <c r="DFG13" s="80"/>
      <c r="DFH13" s="80"/>
      <c r="DFI13" s="80"/>
      <c r="DFJ13" s="80"/>
      <c r="DFK13" s="80"/>
      <c r="DFL13" s="80"/>
      <c r="DFM13" s="80"/>
      <c r="DFN13" s="80"/>
      <c r="DFO13" s="80"/>
      <c r="DFP13" s="80"/>
      <c r="DFQ13" s="80"/>
      <c r="DFR13" s="80"/>
      <c r="DFS13" s="80"/>
      <c r="DFT13" s="80"/>
      <c r="DFU13" s="80"/>
      <c r="DFV13" s="80"/>
      <c r="DFW13" s="80"/>
      <c r="DFX13" s="80"/>
      <c r="DFY13" s="80"/>
      <c r="DFZ13" s="80"/>
      <c r="DGA13" s="80"/>
      <c r="DGB13" s="80"/>
      <c r="DGC13" s="80"/>
      <c r="DGD13" s="80"/>
      <c r="DGE13" s="80"/>
      <c r="DGF13" s="80"/>
      <c r="DGG13" s="80"/>
      <c r="DGH13" s="80"/>
      <c r="DGI13" s="80"/>
      <c r="DGJ13" s="80"/>
      <c r="DGK13" s="80"/>
      <c r="DGL13" s="80"/>
      <c r="DGM13" s="80"/>
      <c r="DGN13" s="80"/>
      <c r="DGO13" s="80"/>
      <c r="DGP13" s="80"/>
      <c r="DGQ13" s="80"/>
      <c r="DGR13" s="80"/>
      <c r="DGS13" s="80"/>
      <c r="DGT13" s="80"/>
      <c r="DGU13" s="80"/>
      <c r="DGV13" s="80"/>
      <c r="DGW13" s="80"/>
      <c r="DGX13" s="80"/>
      <c r="DGY13" s="80"/>
      <c r="DGZ13" s="80"/>
      <c r="DHA13" s="80"/>
      <c r="DHB13" s="80"/>
      <c r="DHC13" s="80"/>
      <c r="DHD13" s="80"/>
      <c r="DHE13" s="80"/>
      <c r="DHF13" s="80"/>
      <c r="DHG13" s="80"/>
      <c r="DHH13" s="80"/>
      <c r="DHI13" s="80"/>
      <c r="DHJ13" s="80"/>
      <c r="DHK13" s="80"/>
      <c r="DHL13" s="80"/>
      <c r="DHM13" s="80"/>
      <c r="DHN13" s="80"/>
      <c r="DHO13" s="80"/>
      <c r="DHP13" s="80"/>
      <c r="DHQ13" s="80"/>
      <c r="DHR13" s="80"/>
      <c r="DHS13" s="80"/>
      <c r="DHT13" s="80"/>
      <c r="DHU13" s="80"/>
      <c r="DHV13" s="80"/>
      <c r="DHW13" s="80"/>
      <c r="DHX13" s="80"/>
      <c r="DHY13" s="80"/>
      <c r="DHZ13" s="80"/>
      <c r="DIA13" s="80"/>
      <c r="DIB13" s="80"/>
      <c r="DIC13" s="80"/>
      <c r="DID13" s="80"/>
      <c r="DIE13" s="80"/>
      <c r="DIF13" s="80"/>
      <c r="DIG13" s="80"/>
      <c r="DIH13" s="80"/>
      <c r="DII13" s="80"/>
      <c r="DIJ13" s="80"/>
      <c r="DIK13" s="80"/>
      <c r="DIL13" s="80"/>
      <c r="DIM13" s="80"/>
      <c r="DIN13" s="80"/>
      <c r="DIO13" s="80"/>
      <c r="DIP13" s="80"/>
      <c r="DIQ13" s="80"/>
      <c r="DIR13" s="80"/>
      <c r="DIS13" s="80"/>
      <c r="DIT13" s="80"/>
      <c r="DIU13" s="80"/>
      <c r="DIV13" s="80"/>
      <c r="DIW13" s="80"/>
      <c r="DIX13" s="80"/>
      <c r="DIY13" s="80"/>
      <c r="DIZ13" s="80"/>
      <c r="DJA13" s="80"/>
      <c r="DJB13" s="80"/>
      <c r="DJC13" s="80"/>
      <c r="DJD13" s="80"/>
      <c r="DJE13" s="80"/>
      <c r="DJF13" s="80"/>
      <c r="DJG13" s="80"/>
      <c r="DJH13" s="80"/>
      <c r="DJI13" s="80"/>
      <c r="DJJ13" s="80"/>
      <c r="DJK13" s="80"/>
      <c r="DJL13" s="80"/>
      <c r="DJM13" s="80"/>
      <c r="DJN13" s="80"/>
      <c r="DJO13" s="80"/>
      <c r="DJP13" s="80"/>
      <c r="DJQ13" s="80"/>
      <c r="DJR13" s="80"/>
      <c r="DJS13" s="80"/>
      <c r="DJT13" s="80"/>
      <c r="DJU13" s="80"/>
      <c r="DJV13" s="80"/>
      <c r="DJW13" s="80"/>
      <c r="DJX13" s="80"/>
      <c r="DJY13" s="80"/>
      <c r="DJZ13" s="80"/>
      <c r="DKA13" s="80"/>
      <c r="DKB13" s="80"/>
      <c r="DKC13" s="80"/>
      <c r="DKD13" s="80"/>
      <c r="DKE13" s="80"/>
      <c r="DKF13" s="80"/>
      <c r="DKG13" s="80"/>
      <c r="DKH13" s="80"/>
      <c r="DKI13" s="80"/>
      <c r="DKJ13" s="80"/>
      <c r="DKK13" s="80"/>
      <c r="DKL13" s="80"/>
      <c r="DKM13" s="80"/>
      <c r="DKN13" s="80"/>
      <c r="DKO13" s="80"/>
      <c r="DKP13" s="80"/>
      <c r="DKQ13" s="80"/>
      <c r="DKR13" s="80"/>
      <c r="DKS13" s="80"/>
      <c r="DKT13" s="80"/>
      <c r="DKU13" s="80"/>
      <c r="DKV13" s="80"/>
      <c r="DKW13" s="80"/>
      <c r="DKX13" s="80"/>
      <c r="DKY13" s="80"/>
      <c r="DKZ13" s="80"/>
      <c r="DLA13" s="80"/>
      <c r="DLB13" s="80"/>
      <c r="DLC13" s="80"/>
      <c r="DLD13" s="80"/>
      <c r="DLE13" s="80"/>
      <c r="DLF13" s="80"/>
      <c r="DLG13" s="80"/>
      <c r="DLH13" s="80"/>
      <c r="DLI13" s="80"/>
      <c r="DLJ13" s="80"/>
      <c r="DLK13" s="80"/>
      <c r="DLL13" s="80"/>
      <c r="DLM13" s="80"/>
      <c r="DLN13" s="80"/>
      <c r="DLO13" s="80"/>
      <c r="DLP13" s="80"/>
      <c r="DLQ13" s="80"/>
      <c r="DLR13" s="80"/>
      <c r="DLS13" s="80"/>
      <c r="DLT13" s="80"/>
      <c r="DLU13" s="80"/>
      <c r="DLV13" s="80"/>
      <c r="DLW13" s="80"/>
      <c r="DLX13" s="80"/>
      <c r="DLY13" s="80"/>
      <c r="DLZ13" s="80"/>
      <c r="DMA13" s="80"/>
      <c r="DMB13" s="80"/>
      <c r="DMC13" s="80"/>
      <c r="DMD13" s="80"/>
      <c r="DME13" s="80"/>
      <c r="DMF13" s="80"/>
      <c r="DMG13" s="80"/>
      <c r="DMH13" s="80"/>
      <c r="DMI13" s="80"/>
      <c r="DMJ13" s="80"/>
      <c r="DMK13" s="80"/>
      <c r="DML13" s="80"/>
      <c r="DMM13" s="80"/>
      <c r="DMN13" s="80"/>
      <c r="DMO13" s="80"/>
      <c r="DMP13" s="80"/>
      <c r="DMQ13" s="80"/>
      <c r="DMR13" s="80"/>
      <c r="DMS13" s="80"/>
      <c r="DMT13" s="80"/>
      <c r="DMU13" s="80"/>
      <c r="DMV13" s="80"/>
      <c r="DMW13" s="80"/>
      <c r="DMX13" s="80"/>
      <c r="DMY13" s="80"/>
      <c r="DMZ13" s="80"/>
      <c r="DNA13" s="80"/>
      <c r="DNB13" s="80"/>
      <c r="DNC13" s="80"/>
      <c r="DND13" s="80"/>
      <c r="DNE13" s="80"/>
      <c r="DNF13" s="80"/>
      <c r="DNG13" s="80"/>
      <c r="DNH13" s="80"/>
      <c r="DNI13" s="80"/>
      <c r="DNJ13" s="80"/>
      <c r="DNK13" s="80"/>
      <c r="DNL13" s="80"/>
      <c r="DNM13" s="80"/>
      <c r="DNN13" s="80"/>
      <c r="DNO13" s="80"/>
      <c r="DNP13" s="80"/>
      <c r="DNQ13" s="80"/>
      <c r="DNR13" s="80"/>
      <c r="DNS13" s="80"/>
      <c r="DNT13" s="80"/>
      <c r="DNU13" s="80"/>
      <c r="DNV13" s="80"/>
      <c r="DNW13" s="80"/>
      <c r="DNX13" s="80"/>
      <c r="DNY13" s="80"/>
      <c r="DNZ13" s="80"/>
      <c r="DOA13" s="80"/>
      <c r="DOB13" s="80"/>
      <c r="DOC13" s="80"/>
      <c r="DOD13" s="80"/>
      <c r="DOE13" s="80"/>
      <c r="DOF13" s="80"/>
      <c r="DOG13" s="80"/>
      <c r="DOH13" s="80"/>
      <c r="DOI13" s="80"/>
      <c r="DOJ13" s="80"/>
      <c r="DOK13" s="80"/>
      <c r="DOL13" s="80"/>
      <c r="DOM13" s="80"/>
      <c r="DON13" s="80"/>
      <c r="DOO13" s="80"/>
      <c r="DOP13" s="80"/>
      <c r="DOQ13" s="80"/>
      <c r="DOR13" s="80"/>
      <c r="DOS13" s="80"/>
      <c r="DOT13" s="80"/>
      <c r="DOU13" s="80"/>
      <c r="DOV13" s="80"/>
      <c r="DOW13" s="80"/>
      <c r="DOX13" s="80"/>
      <c r="DOY13" s="80"/>
      <c r="DOZ13" s="80"/>
      <c r="DPA13" s="80"/>
      <c r="DPB13" s="80"/>
      <c r="DPC13" s="80"/>
      <c r="DPD13" s="80"/>
      <c r="DPE13" s="80"/>
      <c r="DPF13" s="80"/>
      <c r="DPG13" s="80"/>
      <c r="DPH13" s="80"/>
      <c r="DPI13" s="80"/>
      <c r="DPJ13" s="80"/>
      <c r="DPK13" s="80"/>
      <c r="DPL13" s="80"/>
      <c r="DPM13" s="80"/>
      <c r="DPN13" s="80"/>
      <c r="DPO13" s="80"/>
      <c r="DPP13" s="80"/>
      <c r="DPQ13" s="80"/>
      <c r="DPR13" s="80"/>
      <c r="DPS13" s="80"/>
      <c r="DPT13" s="80"/>
      <c r="DPU13" s="80"/>
      <c r="DPV13" s="80"/>
      <c r="DPW13" s="80"/>
      <c r="DPX13" s="80"/>
      <c r="DPY13" s="80"/>
      <c r="DPZ13" s="80"/>
      <c r="DQA13" s="80"/>
      <c r="DQB13" s="80"/>
      <c r="DQC13" s="80"/>
      <c r="DQD13" s="80"/>
      <c r="DQE13" s="80"/>
      <c r="DQF13" s="80"/>
      <c r="DQG13" s="80"/>
      <c r="DQH13" s="80"/>
      <c r="DQI13" s="80"/>
      <c r="DQJ13" s="80"/>
      <c r="DQK13" s="80"/>
      <c r="DQL13" s="80"/>
      <c r="DQM13" s="80"/>
      <c r="DQN13" s="80"/>
      <c r="DQO13" s="80"/>
      <c r="DQP13" s="80"/>
      <c r="DQQ13" s="80"/>
      <c r="DQR13" s="80"/>
      <c r="DQS13" s="80"/>
      <c r="DQT13" s="80"/>
      <c r="DQU13" s="80"/>
      <c r="DQV13" s="80"/>
      <c r="DQW13" s="80"/>
      <c r="DQX13" s="80"/>
      <c r="DQY13" s="80"/>
      <c r="DQZ13" s="80"/>
      <c r="DRA13" s="80"/>
      <c r="DRB13" s="80"/>
      <c r="DRC13" s="80"/>
      <c r="DRD13" s="80"/>
      <c r="DRE13" s="80"/>
      <c r="DRF13" s="80"/>
      <c r="DRG13" s="80"/>
      <c r="DRH13" s="80"/>
      <c r="DRI13" s="80"/>
      <c r="DRJ13" s="80"/>
      <c r="DRK13" s="80"/>
      <c r="DRL13" s="80"/>
      <c r="DRM13" s="80"/>
      <c r="DRN13" s="80"/>
      <c r="DRO13" s="80"/>
      <c r="DRP13" s="80"/>
      <c r="DRQ13" s="80"/>
      <c r="DRR13" s="80"/>
      <c r="DRS13" s="80"/>
      <c r="DRT13" s="80"/>
      <c r="DRU13" s="80"/>
      <c r="DRV13" s="80"/>
      <c r="DRW13" s="80"/>
      <c r="DRX13" s="80"/>
      <c r="DRY13" s="80"/>
      <c r="DRZ13" s="80"/>
      <c r="DSA13" s="80"/>
      <c r="DSB13" s="80"/>
      <c r="DSC13" s="80"/>
      <c r="DSD13" s="80"/>
      <c r="DSE13" s="80"/>
      <c r="DSF13" s="80"/>
      <c r="DSG13" s="80"/>
      <c r="DSH13" s="80"/>
      <c r="DSI13" s="80"/>
      <c r="DSJ13" s="80"/>
      <c r="DSK13" s="80"/>
      <c r="DSL13" s="80"/>
      <c r="DSM13" s="80"/>
      <c r="DSN13" s="80"/>
      <c r="DSO13" s="80"/>
      <c r="DSP13" s="80"/>
      <c r="DSQ13" s="80"/>
      <c r="DSR13" s="80"/>
      <c r="DSS13" s="80"/>
      <c r="DST13" s="80"/>
      <c r="DSU13" s="80"/>
      <c r="DSV13" s="80"/>
      <c r="DSW13" s="80"/>
      <c r="DSX13" s="80"/>
      <c r="DSY13" s="80"/>
      <c r="DSZ13" s="80"/>
      <c r="DTA13" s="80"/>
      <c r="DTB13" s="80"/>
      <c r="DTC13" s="80"/>
      <c r="DTD13" s="80"/>
      <c r="DTE13" s="80"/>
      <c r="DTF13" s="80"/>
      <c r="DTG13" s="80"/>
      <c r="DTH13" s="80"/>
      <c r="DTI13" s="80"/>
      <c r="DTJ13" s="80"/>
      <c r="DTK13" s="80"/>
      <c r="DTL13" s="80"/>
      <c r="DTM13" s="80"/>
      <c r="DTN13" s="80"/>
      <c r="DTO13" s="80"/>
      <c r="DTP13" s="80"/>
      <c r="DTQ13" s="80"/>
      <c r="DTR13" s="80"/>
      <c r="DTS13" s="80"/>
      <c r="DTT13" s="80"/>
      <c r="DTU13" s="80"/>
      <c r="DTV13" s="80"/>
      <c r="DTW13" s="80"/>
      <c r="DTX13" s="80"/>
      <c r="DTY13" s="80"/>
      <c r="DTZ13" s="80"/>
      <c r="DUA13" s="80"/>
      <c r="DUB13" s="80"/>
      <c r="DUC13" s="80"/>
      <c r="DUD13" s="80"/>
      <c r="DUE13" s="80"/>
      <c r="DUF13" s="80"/>
      <c r="DUG13" s="80"/>
      <c r="DUH13" s="80"/>
      <c r="DUI13" s="80"/>
      <c r="DUJ13" s="80"/>
      <c r="DUK13" s="80"/>
      <c r="DUL13" s="80"/>
      <c r="DUM13" s="80"/>
      <c r="DUN13" s="80"/>
      <c r="DUO13" s="80"/>
      <c r="DUP13" s="80"/>
      <c r="DUQ13" s="80"/>
      <c r="DUR13" s="80"/>
      <c r="DUS13" s="80"/>
      <c r="DUT13" s="80"/>
      <c r="DUU13" s="80"/>
      <c r="DUV13" s="80"/>
      <c r="DUW13" s="80"/>
      <c r="DUX13" s="80"/>
      <c r="DUY13" s="80"/>
      <c r="DUZ13" s="80"/>
      <c r="DVA13" s="80"/>
      <c r="DVB13" s="80"/>
      <c r="DVC13" s="80"/>
      <c r="DVD13" s="80"/>
      <c r="DVE13" s="80"/>
      <c r="DVF13" s="80"/>
      <c r="DVG13" s="80"/>
      <c r="DVH13" s="80"/>
      <c r="DVI13" s="80"/>
      <c r="DVJ13" s="80"/>
      <c r="DVK13" s="80"/>
      <c r="DVL13" s="80"/>
      <c r="DVM13" s="80"/>
      <c r="DVN13" s="80"/>
      <c r="DVO13" s="80"/>
      <c r="DVP13" s="80"/>
      <c r="DVQ13" s="80"/>
      <c r="DVR13" s="80"/>
      <c r="DVS13" s="80"/>
      <c r="DVT13" s="80"/>
      <c r="DVU13" s="80"/>
      <c r="DVV13" s="80"/>
      <c r="DVW13" s="80"/>
      <c r="DVX13" s="80"/>
      <c r="DVY13" s="80"/>
      <c r="DVZ13" s="80"/>
      <c r="DWA13" s="80"/>
      <c r="DWB13" s="80"/>
      <c r="DWC13" s="80"/>
      <c r="DWD13" s="80"/>
      <c r="DWE13" s="80"/>
      <c r="DWF13" s="80"/>
      <c r="DWG13" s="80"/>
      <c r="DWH13" s="80"/>
      <c r="DWI13" s="80"/>
      <c r="DWJ13" s="80"/>
      <c r="DWK13" s="80"/>
      <c r="DWL13" s="80"/>
      <c r="DWM13" s="80"/>
      <c r="DWN13" s="80"/>
      <c r="DWO13" s="80"/>
      <c r="DWP13" s="80"/>
      <c r="DWQ13" s="80"/>
      <c r="DWR13" s="80"/>
      <c r="DWS13" s="80"/>
      <c r="DWT13" s="80"/>
      <c r="DWU13" s="80"/>
      <c r="DWV13" s="80"/>
      <c r="DWW13" s="80"/>
      <c r="DWX13" s="80"/>
      <c r="DWY13" s="80"/>
      <c r="DWZ13" s="80"/>
      <c r="DXA13" s="80"/>
      <c r="DXB13" s="80"/>
      <c r="DXC13" s="80"/>
      <c r="DXD13" s="80"/>
      <c r="DXE13" s="80"/>
      <c r="DXF13" s="80"/>
      <c r="DXG13" s="80"/>
      <c r="DXH13" s="80"/>
      <c r="DXI13" s="80"/>
      <c r="DXJ13" s="80"/>
      <c r="DXK13" s="80"/>
      <c r="DXL13" s="80"/>
      <c r="DXM13" s="80"/>
      <c r="DXN13" s="80"/>
      <c r="DXO13" s="80"/>
      <c r="DXP13" s="80"/>
      <c r="DXQ13" s="80"/>
      <c r="DXR13" s="80"/>
      <c r="DXS13" s="80"/>
      <c r="DXT13" s="80"/>
      <c r="DXU13" s="80"/>
      <c r="DXV13" s="80"/>
      <c r="DXW13" s="80"/>
      <c r="DXX13" s="80"/>
      <c r="DXY13" s="80"/>
      <c r="DXZ13" s="80"/>
      <c r="DYA13" s="80"/>
      <c r="DYB13" s="80"/>
      <c r="DYC13" s="80"/>
      <c r="DYD13" s="80"/>
      <c r="DYE13" s="80"/>
      <c r="DYF13" s="80"/>
      <c r="DYG13" s="80"/>
      <c r="DYH13" s="80"/>
      <c r="DYI13" s="80"/>
      <c r="DYJ13" s="80"/>
      <c r="DYK13" s="80"/>
      <c r="DYL13" s="80"/>
      <c r="DYM13" s="80"/>
      <c r="DYN13" s="80"/>
      <c r="DYO13" s="80"/>
      <c r="DYP13" s="80"/>
      <c r="DYQ13" s="80"/>
      <c r="DYR13" s="80"/>
      <c r="DYS13" s="80"/>
      <c r="DYT13" s="80"/>
      <c r="DYU13" s="80"/>
      <c r="DYV13" s="80"/>
      <c r="DYW13" s="80"/>
      <c r="DYX13" s="80"/>
      <c r="DYY13" s="80"/>
      <c r="DYZ13" s="80"/>
      <c r="DZA13" s="80"/>
      <c r="DZB13" s="80"/>
      <c r="DZC13" s="80"/>
      <c r="DZD13" s="80"/>
      <c r="DZE13" s="80"/>
      <c r="DZF13" s="80"/>
      <c r="DZG13" s="80"/>
      <c r="DZH13" s="80"/>
      <c r="DZI13" s="80"/>
      <c r="DZJ13" s="80"/>
      <c r="DZK13" s="80"/>
      <c r="DZL13" s="80"/>
      <c r="DZM13" s="80"/>
      <c r="DZN13" s="80"/>
      <c r="DZO13" s="80"/>
      <c r="DZP13" s="80"/>
      <c r="DZQ13" s="80"/>
      <c r="DZR13" s="80"/>
      <c r="DZS13" s="80"/>
      <c r="DZT13" s="80"/>
      <c r="DZU13" s="80"/>
      <c r="DZV13" s="80"/>
      <c r="DZW13" s="80"/>
      <c r="DZX13" s="80"/>
      <c r="DZY13" s="80"/>
      <c r="DZZ13" s="80"/>
      <c r="EAA13" s="80"/>
      <c r="EAB13" s="80"/>
      <c r="EAC13" s="80"/>
      <c r="EAD13" s="80"/>
      <c r="EAE13" s="80"/>
      <c r="EAF13" s="80"/>
      <c r="EAG13" s="80"/>
      <c r="EAH13" s="80"/>
      <c r="EAI13" s="80"/>
      <c r="EAJ13" s="80"/>
      <c r="EAK13" s="80"/>
      <c r="EAL13" s="80"/>
      <c r="EAM13" s="80"/>
      <c r="EAN13" s="80"/>
      <c r="EAO13" s="80"/>
      <c r="EAP13" s="80"/>
      <c r="EAQ13" s="80"/>
      <c r="EAR13" s="80"/>
      <c r="EAS13" s="80"/>
      <c r="EAT13" s="80"/>
      <c r="EAU13" s="80"/>
      <c r="EAV13" s="80"/>
      <c r="EAW13" s="80"/>
      <c r="EAX13" s="80"/>
      <c r="EAY13" s="80"/>
      <c r="EAZ13" s="80"/>
      <c r="EBA13" s="80"/>
      <c r="EBB13" s="80"/>
      <c r="EBC13" s="80"/>
      <c r="EBD13" s="80"/>
      <c r="EBE13" s="80"/>
      <c r="EBF13" s="80"/>
      <c r="EBG13" s="80"/>
      <c r="EBH13" s="80"/>
      <c r="EBI13" s="80"/>
      <c r="EBJ13" s="80"/>
      <c r="EBK13" s="80"/>
      <c r="EBL13" s="80"/>
      <c r="EBM13" s="80"/>
      <c r="EBN13" s="80"/>
      <c r="EBO13" s="80"/>
      <c r="EBP13" s="80"/>
      <c r="EBQ13" s="80"/>
      <c r="EBR13" s="80"/>
      <c r="EBS13" s="80"/>
      <c r="EBT13" s="80"/>
      <c r="EBU13" s="80"/>
      <c r="EBV13" s="80"/>
      <c r="EBW13" s="80"/>
      <c r="EBX13" s="80"/>
      <c r="EBY13" s="80"/>
      <c r="EBZ13" s="80"/>
      <c r="ECA13" s="80"/>
      <c r="ECB13" s="80"/>
      <c r="ECC13" s="80"/>
      <c r="ECD13" s="80"/>
      <c r="ECE13" s="80"/>
      <c r="ECF13" s="80"/>
      <c r="ECG13" s="80"/>
      <c r="ECH13" s="80"/>
      <c r="ECI13" s="80"/>
      <c r="ECJ13" s="80"/>
      <c r="ECK13" s="80"/>
      <c r="ECL13" s="80"/>
      <c r="ECM13" s="80"/>
      <c r="ECN13" s="80"/>
      <c r="ECO13" s="80"/>
      <c r="ECP13" s="80"/>
      <c r="ECQ13" s="80"/>
      <c r="ECR13" s="80"/>
      <c r="ECS13" s="80"/>
      <c r="ECT13" s="80"/>
      <c r="ECU13" s="80"/>
      <c r="ECV13" s="80"/>
      <c r="ECW13" s="80"/>
      <c r="ECX13" s="80"/>
      <c r="ECY13" s="80"/>
      <c r="ECZ13" s="80"/>
      <c r="EDA13" s="80"/>
      <c r="EDB13" s="80"/>
      <c r="EDC13" s="80"/>
      <c r="EDD13" s="80"/>
      <c r="EDE13" s="80"/>
      <c r="EDF13" s="80"/>
      <c r="EDG13" s="80"/>
      <c r="EDH13" s="80"/>
      <c r="EDI13" s="80"/>
      <c r="EDJ13" s="80"/>
      <c r="EDK13" s="80"/>
      <c r="EDL13" s="80"/>
      <c r="EDM13" s="80"/>
      <c r="EDN13" s="80"/>
      <c r="EDO13" s="80"/>
      <c r="EDP13" s="80"/>
      <c r="EDQ13" s="80"/>
      <c r="EDR13" s="80"/>
      <c r="EDS13" s="80"/>
      <c r="EDT13" s="80"/>
      <c r="EDU13" s="80"/>
      <c r="EDV13" s="80"/>
      <c r="EDW13" s="80"/>
      <c r="EDX13" s="80"/>
      <c r="EDY13" s="80"/>
      <c r="EDZ13" s="80"/>
      <c r="EEA13" s="80"/>
      <c r="EEB13" s="80"/>
      <c r="EEC13" s="80"/>
      <c r="EED13" s="80"/>
      <c r="EEE13" s="80"/>
      <c r="EEF13" s="80"/>
      <c r="EEG13" s="80"/>
      <c r="EEH13" s="80"/>
      <c r="EEI13" s="80"/>
      <c r="EEJ13" s="80"/>
      <c r="EEK13" s="80"/>
      <c r="EEL13" s="80"/>
      <c r="EEM13" s="80"/>
      <c r="EEN13" s="80"/>
      <c r="EEO13" s="80"/>
      <c r="EEP13" s="80"/>
      <c r="EEQ13" s="80"/>
      <c r="EER13" s="80"/>
      <c r="EES13" s="80"/>
      <c r="EET13" s="80"/>
      <c r="EEU13" s="80"/>
      <c r="EEV13" s="80"/>
      <c r="EEW13" s="80"/>
      <c r="EEX13" s="80"/>
      <c r="EEY13" s="80"/>
      <c r="EEZ13" s="80"/>
      <c r="EFA13" s="80"/>
      <c r="EFB13" s="80"/>
      <c r="EFC13" s="80"/>
      <c r="EFD13" s="80"/>
      <c r="EFE13" s="80"/>
      <c r="EFF13" s="80"/>
      <c r="EFG13" s="80"/>
      <c r="EFH13" s="80"/>
      <c r="EFI13" s="80"/>
      <c r="EFJ13" s="80"/>
      <c r="EFK13" s="80"/>
      <c r="EFL13" s="80"/>
      <c r="EFM13" s="80"/>
      <c r="EFN13" s="80"/>
      <c r="EFO13" s="80"/>
      <c r="EFP13" s="80"/>
      <c r="EFQ13" s="80"/>
      <c r="EFR13" s="80"/>
      <c r="EFS13" s="80"/>
      <c r="EFT13" s="80"/>
      <c r="EFU13" s="80"/>
      <c r="EFV13" s="80"/>
      <c r="EFW13" s="80"/>
      <c r="EFX13" s="80"/>
      <c r="EFY13" s="80"/>
      <c r="EFZ13" s="80"/>
      <c r="EGA13" s="80"/>
      <c r="EGB13" s="80"/>
      <c r="EGC13" s="80"/>
      <c r="EGD13" s="80"/>
      <c r="EGE13" s="80"/>
      <c r="EGF13" s="80"/>
      <c r="EGG13" s="80"/>
      <c r="EGH13" s="80"/>
      <c r="EGI13" s="80"/>
      <c r="EGJ13" s="80"/>
      <c r="EGK13" s="80"/>
      <c r="EGL13" s="80"/>
      <c r="EGM13" s="80"/>
      <c r="EGN13" s="80"/>
      <c r="EGO13" s="80"/>
      <c r="EGP13" s="80"/>
      <c r="EGQ13" s="80"/>
      <c r="EGR13" s="80"/>
      <c r="EGS13" s="80"/>
      <c r="EGT13" s="80"/>
      <c r="EGU13" s="80"/>
      <c r="EGV13" s="80"/>
      <c r="EGW13" s="80"/>
      <c r="EGX13" s="80"/>
      <c r="EGY13" s="80"/>
      <c r="EGZ13" s="80"/>
      <c r="EHA13" s="80"/>
      <c r="EHB13" s="80"/>
      <c r="EHC13" s="80"/>
      <c r="EHD13" s="80"/>
      <c r="EHE13" s="80"/>
      <c r="EHF13" s="80"/>
      <c r="EHG13" s="80"/>
      <c r="EHH13" s="80"/>
      <c r="EHI13" s="80"/>
      <c r="EHJ13" s="80"/>
      <c r="EHK13" s="80"/>
      <c r="EHL13" s="80"/>
      <c r="EHM13" s="80"/>
      <c r="EHN13" s="80"/>
      <c r="EHO13" s="80"/>
      <c r="EHP13" s="80"/>
      <c r="EHQ13" s="80"/>
      <c r="EHR13" s="80"/>
      <c r="EHS13" s="80"/>
      <c r="EHT13" s="80"/>
      <c r="EHU13" s="80"/>
      <c r="EHV13" s="80"/>
      <c r="EHW13" s="80"/>
      <c r="EHX13" s="80"/>
      <c r="EHY13" s="80"/>
      <c r="EHZ13" s="80"/>
      <c r="EIA13" s="80"/>
      <c r="EIB13" s="80"/>
      <c r="EIC13" s="80"/>
      <c r="EID13" s="80"/>
      <c r="EIE13" s="80"/>
      <c r="EIF13" s="80"/>
      <c r="EIG13" s="80"/>
      <c r="EIH13" s="80"/>
      <c r="EII13" s="80"/>
      <c r="EIJ13" s="80"/>
      <c r="EIK13" s="80"/>
      <c r="EIL13" s="80"/>
      <c r="EIM13" s="80"/>
      <c r="EIN13" s="80"/>
      <c r="EIO13" s="80"/>
      <c r="EIP13" s="80"/>
      <c r="EIQ13" s="80"/>
      <c r="EIR13" s="80"/>
      <c r="EIS13" s="80"/>
      <c r="EIT13" s="80"/>
      <c r="EIU13" s="80"/>
      <c r="EIV13" s="80"/>
      <c r="EIW13" s="80"/>
      <c r="EIX13" s="80"/>
      <c r="EIY13" s="80"/>
      <c r="EIZ13" s="80"/>
      <c r="EJA13" s="80"/>
      <c r="EJB13" s="80"/>
      <c r="EJC13" s="80"/>
      <c r="EJD13" s="80"/>
      <c r="EJE13" s="80"/>
      <c r="EJF13" s="80"/>
      <c r="EJG13" s="80"/>
      <c r="EJH13" s="80"/>
      <c r="EJI13" s="80"/>
      <c r="EJJ13" s="80"/>
      <c r="EJK13" s="80"/>
      <c r="EJL13" s="80"/>
      <c r="EJM13" s="80"/>
      <c r="EJN13" s="80"/>
      <c r="EJO13" s="80"/>
      <c r="EJP13" s="80"/>
      <c r="EJQ13" s="80"/>
      <c r="EJR13" s="80"/>
      <c r="EJS13" s="80"/>
      <c r="EJT13" s="80"/>
      <c r="EJU13" s="80"/>
      <c r="EJV13" s="80"/>
      <c r="EJW13" s="80"/>
      <c r="EJX13" s="80"/>
      <c r="EJY13" s="80"/>
      <c r="EJZ13" s="80"/>
      <c r="EKA13" s="80"/>
      <c r="EKB13" s="80"/>
      <c r="EKC13" s="80"/>
      <c r="EKD13" s="80"/>
      <c r="EKE13" s="80"/>
      <c r="EKF13" s="80"/>
      <c r="EKG13" s="80"/>
      <c r="EKH13" s="80"/>
      <c r="EKI13" s="80"/>
      <c r="EKJ13" s="80"/>
      <c r="EKK13" s="80"/>
      <c r="EKL13" s="80"/>
      <c r="EKM13" s="80"/>
      <c r="EKN13" s="80"/>
      <c r="EKO13" s="80"/>
      <c r="EKP13" s="80"/>
      <c r="EKQ13" s="80"/>
      <c r="EKR13" s="80"/>
      <c r="EKS13" s="80"/>
      <c r="EKT13" s="80"/>
      <c r="EKU13" s="80"/>
      <c r="EKV13" s="80"/>
      <c r="EKW13" s="80"/>
      <c r="EKX13" s="80"/>
      <c r="EKY13" s="80"/>
      <c r="EKZ13" s="80"/>
      <c r="ELA13" s="80"/>
      <c r="ELB13" s="80"/>
      <c r="ELC13" s="80"/>
      <c r="ELD13" s="80"/>
      <c r="ELE13" s="80"/>
      <c r="ELF13" s="80"/>
      <c r="ELG13" s="80"/>
      <c r="ELH13" s="80"/>
      <c r="ELI13" s="80"/>
      <c r="ELJ13" s="80"/>
      <c r="ELK13" s="80"/>
      <c r="ELL13" s="80"/>
      <c r="ELM13" s="80"/>
      <c r="ELN13" s="80"/>
      <c r="ELO13" s="80"/>
      <c r="ELP13" s="80"/>
      <c r="ELQ13" s="80"/>
      <c r="ELR13" s="80"/>
      <c r="ELS13" s="80"/>
      <c r="ELT13" s="80"/>
      <c r="ELU13" s="80"/>
      <c r="ELV13" s="80"/>
      <c r="ELW13" s="80"/>
      <c r="ELX13" s="80"/>
      <c r="ELY13" s="80"/>
      <c r="ELZ13" s="80"/>
      <c r="EMA13" s="80"/>
      <c r="EMB13" s="80"/>
      <c r="EMC13" s="80"/>
      <c r="EMD13" s="80"/>
      <c r="EME13" s="80"/>
      <c r="EMF13" s="80"/>
      <c r="EMG13" s="80"/>
      <c r="EMH13" s="80"/>
      <c r="EMI13" s="80"/>
      <c r="EMJ13" s="80"/>
      <c r="EMK13" s="80"/>
      <c r="EML13" s="80"/>
      <c r="EMM13" s="80"/>
      <c r="EMN13" s="80"/>
      <c r="EMO13" s="80"/>
      <c r="EMP13" s="80"/>
      <c r="EMQ13" s="80"/>
      <c r="EMR13" s="80"/>
      <c r="EMS13" s="80"/>
      <c r="EMT13" s="80"/>
      <c r="EMU13" s="80"/>
      <c r="EMV13" s="80"/>
      <c r="EMW13" s="80"/>
      <c r="EMX13" s="80"/>
      <c r="EMY13" s="80"/>
      <c r="EMZ13" s="80"/>
      <c r="ENA13" s="80"/>
      <c r="ENB13" s="80"/>
      <c r="ENC13" s="80"/>
      <c r="END13" s="80"/>
      <c r="ENE13" s="80"/>
      <c r="ENF13" s="80"/>
      <c r="ENG13" s="80"/>
      <c r="ENH13" s="80"/>
      <c r="ENI13" s="80"/>
      <c r="ENJ13" s="80"/>
      <c r="ENK13" s="80"/>
      <c r="ENL13" s="80"/>
      <c r="ENM13" s="80"/>
      <c r="ENN13" s="80"/>
      <c r="ENO13" s="80"/>
      <c r="ENP13" s="80"/>
      <c r="ENQ13" s="80"/>
      <c r="ENR13" s="80"/>
      <c r="ENS13" s="80"/>
      <c r="ENT13" s="80"/>
      <c r="ENU13" s="80"/>
      <c r="ENV13" s="80"/>
      <c r="ENW13" s="80"/>
      <c r="ENX13" s="80"/>
      <c r="ENY13" s="80"/>
      <c r="ENZ13" s="80"/>
      <c r="EOA13" s="80"/>
      <c r="EOB13" s="80"/>
      <c r="EOC13" s="80"/>
      <c r="EOD13" s="80"/>
      <c r="EOE13" s="80"/>
      <c r="EOF13" s="80"/>
      <c r="EOG13" s="80"/>
      <c r="EOH13" s="80"/>
      <c r="EOI13" s="80"/>
      <c r="EOJ13" s="80"/>
      <c r="EOK13" s="80"/>
      <c r="EOL13" s="80"/>
      <c r="EOM13" s="80"/>
      <c r="EON13" s="80"/>
      <c r="EOO13" s="80"/>
      <c r="EOP13" s="80"/>
      <c r="EOQ13" s="80"/>
      <c r="EOR13" s="80"/>
      <c r="EOS13" s="80"/>
      <c r="EOT13" s="80"/>
      <c r="EOU13" s="80"/>
      <c r="EOV13" s="80"/>
      <c r="EOW13" s="80"/>
      <c r="EOX13" s="80"/>
      <c r="EOY13" s="80"/>
      <c r="EOZ13" s="80"/>
      <c r="EPA13" s="80"/>
      <c r="EPB13" s="80"/>
      <c r="EPC13" s="80"/>
      <c r="EPD13" s="80"/>
      <c r="EPE13" s="80"/>
      <c r="EPF13" s="80"/>
      <c r="EPG13" s="80"/>
      <c r="EPH13" s="80"/>
      <c r="EPI13" s="80"/>
      <c r="EPJ13" s="80"/>
      <c r="EPK13" s="80"/>
      <c r="EPL13" s="80"/>
      <c r="EPM13" s="80"/>
      <c r="EPN13" s="80"/>
      <c r="EPO13" s="80"/>
      <c r="EPP13" s="80"/>
      <c r="EPQ13" s="80"/>
      <c r="EPR13" s="80"/>
      <c r="EPS13" s="80"/>
      <c r="EPT13" s="80"/>
      <c r="EPU13" s="80"/>
      <c r="EPV13" s="80"/>
      <c r="EPW13" s="80"/>
      <c r="EPX13" s="80"/>
      <c r="EPY13" s="80"/>
      <c r="EPZ13" s="80"/>
      <c r="EQA13" s="80"/>
      <c r="EQB13" s="80"/>
      <c r="EQC13" s="80"/>
      <c r="EQD13" s="80"/>
      <c r="EQE13" s="80"/>
      <c r="EQF13" s="80"/>
      <c r="EQG13" s="80"/>
      <c r="EQH13" s="80"/>
      <c r="EQI13" s="80"/>
      <c r="EQJ13" s="80"/>
      <c r="EQK13" s="80"/>
      <c r="EQL13" s="80"/>
      <c r="EQM13" s="80"/>
      <c r="EQN13" s="80"/>
      <c r="EQO13" s="80"/>
      <c r="EQP13" s="80"/>
      <c r="EQQ13" s="80"/>
      <c r="EQR13" s="80"/>
      <c r="EQS13" s="80"/>
      <c r="EQT13" s="80"/>
      <c r="EQU13" s="80"/>
      <c r="EQV13" s="80"/>
      <c r="EQW13" s="80"/>
      <c r="EQX13" s="80"/>
      <c r="EQY13" s="80"/>
      <c r="EQZ13" s="80"/>
      <c r="ERA13" s="80"/>
      <c r="ERB13" s="80"/>
      <c r="ERC13" s="80"/>
      <c r="ERD13" s="80"/>
      <c r="ERE13" s="80"/>
      <c r="ERF13" s="80"/>
      <c r="ERG13" s="80"/>
      <c r="ERH13" s="80"/>
      <c r="ERI13" s="80"/>
      <c r="ERJ13" s="80"/>
      <c r="ERK13" s="80"/>
      <c r="ERL13" s="80"/>
      <c r="ERM13" s="80"/>
      <c r="ERN13" s="80"/>
      <c r="ERO13" s="80"/>
      <c r="ERP13" s="80"/>
      <c r="ERQ13" s="80"/>
      <c r="ERR13" s="80"/>
      <c r="ERS13" s="80"/>
      <c r="ERT13" s="80"/>
      <c r="ERU13" s="80"/>
      <c r="ERV13" s="80"/>
      <c r="ERW13" s="80"/>
      <c r="ERX13" s="80"/>
      <c r="ERY13" s="80"/>
      <c r="ERZ13" s="80"/>
      <c r="ESA13" s="80"/>
      <c r="ESB13" s="80"/>
      <c r="ESC13" s="80"/>
      <c r="ESD13" s="80"/>
      <c r="ESE13" s="80"/>
      <c r="ESF13" s="80"/>
      <c r="ESG13" s="80"/>
      <c r="ESH13" s="80"/>
      <c r="ESI13" s="80"/>
      <c r="ESJ13" s="80"/>
      <c r="ESK13" s="80"/>
      <c r="ESL13" s="80"/>
      <c r="ESM13" s="80"/>
      <c r="ESN13" s="80"/>
      <c r="ESO13" s="80"/>
      <c r="ESP13" s="80"/>
      <c r="ESQ13" s="80"/>
      <c r="ESR13" s="80"/>
      <c r="ESS13" s="80"/>
      <c r="EST13" s="80"/>
      <c r="ESU13" s="80"/>
      <c r="ESV13" s="80"/>
      <c r="ESW13" s="80"/>
      <c r="ESX13" s="80"/>
      <c r="ESY13" s="80"/>
      <c r="ESZ13" s="80"/>
      <c r="ETA13" s="80"/>
      <c r="ETB13" s="80"/>
      <c r="ETC13" s="80"/>
      <c r="ETD13" s="80"/>
      <c r="ETE13" s="80"/>
      <c r="ETF13" s="80"/>
      <c r="ETG13" s="80"/>
      <c r="ETH13" s="80"/>
      <c r="ETI13" s="80"/>
      <c r="ETJ13" s="80"/>
      <c r="ETK13" s="80"/>
      <c r="ETL13" s="80"/>
      <c r="ETM13" s="80"/>
      <c r="ETN13" s="80"/>
      <c r="ETO13" s="80"/>
      <c r="ETP13" s="80"/>
      <c r="ETQ13" s="80"/>
      <c r="ETR13" s="80"/>
      <c r="ETS13" s="80"/>
      <c r="ETT13" s="80"/>
      <c r="ETU13" s="80"/>
      <c r="ETV13" s="80"/>
      <c r="ETW13" s="80"/>
      <c r="ETX13" s="80"/>
      <c r="ETY13" s="80"/>
      <c r="ETZ13" s="80"/>
      <c r="EUA13" s="80"/>
      <c r="EUB13" s="80"/>
      <c r="EUC13" s="80"/>
      <c r="EUD13" s="80"/>
      <c r="EUE13" s="80"/>
      <c r="EUF13" s="80"/>
      <c r="EUG13" s="80"/>
      <c r="EUH13" s="80"/>
      <c r="EUI13" s="80"/>
      <c r="EUJ13" s="80"/>
      <c r="EUK13" s="80"/>
      <c r="EUL13" s="80"/>
      <c r="EUM13" s="80"/>
      <c r="EUN13" s="80"/>
      <c r="EUO13" s="80"/>
      <c r="EUP13" s="80"/>
      <c r="EUQ13" s="80"/>
      <c r="EUR13" s="80"/>
      <c r="EUS13" s="80"/>
      <c r="EUT13" s="80"/>
      <c r="EUU13" s="80"/>
      <c r="EUV13" s="80"/>
      <c r="EUW13" s="80"/>
      <c r="EUX13" s="80"/>
      <c r="EUY13" s="80"/>
      <c r="EUZ13" s="80"/>
      <c r="EVA13" s="80"/>
      <c r="EVB13" s="80"/>
      <c r="EVC13" s="80"/>
      <c r="EVD13" s="80"/>
      <c r="EVE13" s="80"/>
      <c r="EVF13" s="80"/>
      <c r="EVG13" s="80"/>
      <c r="EVH13" s="80"/>
      <c r="EVI13" s="80"/>
      <c r="EVJ13" s="80"/>
      <c r="EVK13" s="80"/>
      <c r="EVL13" s="80"/>
      <c r="EVM13" s="80"/>
      <c r="EVN13" s="80"/>
      <c r="EVO13" s="80"/>
      <c r="EVP13" s="80"/>
      <c r="EVQ13" s="80"/>
      <c r="EVR13" s="80"/>
      <c r="EVS13" s="80"/>
      <c r="EVT13" s="80"/>
      <c r="EVU13" s="80"/>
      <c r="EVV13" s="80"/>
      <c r="EVW13" s="80"/>
      <c r="EVX13" s="80"/>
      <c r="EVY13" s="80"/>
      <c r="EVZ13" s="80"/>
      <c r="EWA13" s="80"/>
      <c r="EWB13" s="80"/>
      <c r="EWC13" s="80"/>
      <c r="EWD13" s="80"/>
      <c r="EWE13" s="80"/>
      <c r="EWF13" s="80"/>
      <c r="EWG13" s="80"/>
      <c r="EWH13" s="80"/>
      <c r="EWI13" s="80"/>
      <c r="EWJ13" s="80"/>
      <c r="EWK13" s="80"/>
      <c r="EWL13" s="80"/>
      <c r="EWM13" s="80"/>
      <c r="EWN13" s="80"/>
      <c r="EWO13" s="80"/>
      <c r="EWP13" s="80"/>
      <c r="EWQ13" s="80"/>
      <c r="EWR13" s="80"/>
      <c r="EWS13" s="80"/>
      <c r="EWT13" s="80"/>
      <c r="EWU13" s="80"/>
      <c r="EWV13" s="80"/>
      <c r="EWW13" s="80"/>
      <c r="EWX13" s="80"/>
      <c r="EWY13" s="80"/>
      <c r="EWZ13" s="80"/>
      <c r="EXA13" s="80"/>
      <c r="EXB13" s="80"/>
      <c r="EXC13" s="80"/>
      <c r="EXD13" s="80"/>
      <c r="EXE13" s="80"/>
      <c r="EXF13" s="80"/>
      <c r="EXG13" s="80"/>
      <c r="EXH13" s="80"/>
      <c r="EXI13" s="80"/>
      <c r="EXJ13" s="80"/>
      <c r="EXK13" s="80"/>
      <c r="EXL13" s="80"/>
      <c r="EXM13" s="80"/>
      <c r="EXN13" s="80"/>
      <c r="EXO13" s="80"/>
      <c r="EXP13" s="80"/>
      <c r="EXQ13" s="80"/>
      <c r="EXR13" s="80"/>
      <c r="EXS13" s="80"/>
      <c r="EXT13" s="80"/>
      <c r="EXU13" s="80"/>
      <c r="EXV13" s="80"/>
      <c r="EXW13" s="80"/>
      <c r="EXX13" s="80"/>
      <c r="EXY13" s="80"/>
      <c r="EXZ13" s="80"/>
      <c r="EYA13" s="80"/>
      <c r="EYB13" s="80"/>
      <c r="EYC13" s="80"/>
      <c r="EYD13" s="80"/>
      <c r="EYE13" s="80"/>
      <c r="EYF13" s="80"/>
      <c r="EYG13" s="80"/>
      <c r="EYH13" s="80"/>
      <c r="EYI13" s="80"/>
      <c r="EYJ13" s="80"/>
      <c r="EYK13" s="80"/>
      <c r="EYL13" s="80"/>
      <c r="EYM13" s="80"/>
      <c r="EYN13" s="80"/>
      <c r="EYO13" s="80"/>
      <c r="EYP13" s="80"/>
      <c r="EYQ13" s="80"/>
      <c r="EYR13" s="80"/>
      <c r="EYS13" s="80"/>
      <c r="EYT13" s="80"/>
      <c r="EYU13" s="80"/>
      <c r="EYV13" s="80"/>
      <c r="EYW13" s="80"/>
      <c r="EYX13" s="80"/>
      <c r="EYY13" s="80"/>
      <c r="EYZ13" s="80"/>
      <c r="EZA13" s="80"/>
      <c r="EZB13" s="80"/>
      <c r="EZC13" s="80"/>
      <c r="EZD13" s="80"/>
      <c r="EZE13" s="80"/>
      <c r="EZF13" s="80"/>
      <c r="EZG13" s="80"/>
      <c r="EZH13" s="80"/>
      <c r="EZI13" s="80"/>
      <c r="EZJ13" s="80"/>
      <c r="EZK13" s="80"/>
      <c r="EZL13" s="80"/>
      <c r="EZM13" s="80"/>
      <c r="EZN13" s="80"/>
      <c r="EZO13" s="80"/>
      <c r="EZP13" s="80"/>
      <c r="EZQ13" s="80"/>
      <c r="EZR13" s="80"/>
      <c r="EZS13" s="80"/>
      <c r="EZT13" s="80"/>
      <c r="EZU13" s="80"/>
      <c r="EZV13" s="80"/>
      <c r="EZW13" s="80"/>
      <c r="EZX13" s="80"/>
      <c r="EZY13" s="80"/>
      <c r="EZZ13" s="80"/>
      <c r="FAA13" s="80"/>
      <c r="FAB13" s="80"/>
      <c r="FAC13" s="80"/>
      <c r="FAD13" s="80"/>
      <c r="FAE13" s="80"/>
      <c r="FAF13" s="80"/>
      <c r="FAG13" s="80"/>
      <c r="FAH13" s="80"/>
      <c r="FAI13" s="80"/>
      <c r="FAJ13" s="80"/>
      <c r="FAK13" s="80"/>
      <c r="FAL13" s="80"/>
      <c r="FAM13" s="80"/>
      <c r="FAN13" s="80"/>
      <c r="FAO13" s="80"/>
      <c r="FAP13" s="80"/>
      <c r="FAQ13" s="80"/>
      <c r="FAR13" s="80"/>
      <c r="FAS13" s="80"/>
      <c r="FAT13" s="80"/>
      <c r="FAU13" s="80"/>
      <c r="FAV13" s="80"/>
      <c r="FAW13" s="80"/>
      <c r="FAX13" s="80"/>
      <c r="FAY13" s="80"/>
      <c r="FAZ13" s="80"/>
      <c r="FBA13" s="80"/>
      <c r="FBB13" s="80"/>
      <c r="FBC13" s="80"/>
      <c r="FBD13" s="80"/>
      <c r="FBE13" s="80"/>
      <c r="FBF13" s="80"/>
      <c r="FBG13" s="80"/>
      <c r="FBH13" s="80"/>
      <c r="FBI13" s="80"/>
      <c r="FBJ13" s="80"/>
      <c r="FBK13" s="80"/>
      <c r="FBL13" s="80"/>
      <c r="FBM13" s="80"/>
      <c r="FBN13" s="80"/>
      <c r="FBO13" s="80"/>
      <c r="FBP13" s="80"/>
      <c r="FBQ13" s="80"/>
      <c r="FBR13" s="80"/>
      <c r="FBS13" s="80"/>
      <c r="FBT13" s="80"/>
      <c r="FBU13" s="80"/>
      <c r="FBV13" s="80"/>
      <c r="FBW13" s="80"/>
      <c r="FBX13" s="80"/>
      <c r="FBY13" s="80"/>
      <c r="FBZ13" s="80"/>
      <c r="FCA13" s="80"/>
      <c r="FCB13" s="80"/>
      <c r="FCC13" s="80"/>
      <c r="FCD13" s="80"/>
      <c r="FCE13" s="80"/>
      <c r="FCF13" s="80"/>
      <c r="FCG13" s="80"/>
      <c r="FCH13" s="80"/>
      <c r="FCI13" s="80"/>
      <c r="FCJ13" s="80"/>
      <c r="FCK13" s="80"/>
      <c r="FCL13" s="80"/>
      <c r="FCM13" s="80"/>
      <c r="FCN13" s="80"/>
      <c r="FCO13" s="80"/>
      <c r="FCP13" s="80"/>
      <c r="FCQ13" s="80"/>
      <c r="FCR13" s="80"/>
      <c r="FCS13" s="80"/>
      <c r="FCT13" s="80"/>
      <c r="FCU13" s="80"/>
      <c r="FCV13" s="80"/>
      <c r="FCW13" s="80"/>
      <c r="FCX13" s="80"/>
      <c r="FCY13" s="80"/>
      <c r="FCZ13" s="80"/>
      <c r="FDA13" s="80"/>
      <c r="FDB13" s="80"/>
      <c r="FDC13" s="80"/>
      <c r="FDD13" s="80"/>
      <c r="FDE13" s="80"/>
      <c r="FDF13" s="80"/>
      <c r="FDG13" s="80"/>
      <c r="FDH13" s="80"/>
      <c r="FDI13" s="80"/>
      <c r="FDJ13" s="80"/>
      <c r="FDK13" s="80"/>
      <c r="FDL13" s="80"/>
      <c r="FDM13" s="80"/>
      <c r="FDN13" s="80"/>
      <c r="FDO13" s="80"/>
      <c r="FDP13" s="80"/>
      <c r="FDQ13" s="80"/>
      <c r="FDR13" s="80"/>
      <c r="FDS13" s="80"/>
      <c r="FDT13" s="80"/>
      <c r="FDU13" s="80"/>
      <c r="FDV13" s="80"/>
      <c r="FDW13" s="80"/>
      <c r="FDX13" s="80"/>
      <c r="FDY13" s="80"/>
      <c r="FDZ13" s="80"/>
      <c r="FEA13" s="80"/>
      <c r="FEB13" s="80"/>
      <c r="FEC13" s="80"/>
      <c r="FED13" s="80"/>
      <c r="FEE13" s="80"/>
      <c r="FEF13" s="80"/>
      <c r="FEG13" s="80"/>
      <c r="FEH13" s="80"/>
      <c r="FEI13" s="80"/>
      <c r="FEJ13" s="80"/>
      <c r="FEK13" s="80"/>
      <c r="FEL13" s="80"/>
      <c r="FEM13" s="80"/>
      <c r="FEN13" s="80"/>
      <c r="FEO13" s="80"/>
      <c r="FEP13" s="80"/>
      <c r="FEQ13" s="80"/>
      <c r="FER13" s="80"/>
      <c r="FES13" s="80"/>
      <c r="FET13" s="80"/>
      <c r="FEU13" s="80"/>
      <c r="FEV13" s="80"/>
      <c r="FEW13" s="80"/>
      <c r="FEX13" s="80"/>
      <c r="FEY13" s="80"/>
      <c r="FEZ13" s="80"/>
      <c r="FFA13" s="80"/>
      <c r="FFB13" s="80"/>
      <c r="FFC13" s="80"/>
      <c r="FFD13" s="80"/>
      <c r="FFE13" s="80"/>
      <c r="FFF13" s="80"/>
      <c r="FFG13" s="80"/>
      <c r="FFH13" s="80"/>
      <c r="FFI13" s="80"/>
      <c r="FFJ13" s="80"/>
      <c r="FFK13" s="80"/>
      <c r="FFL13" s="80"/>
      <c r="FFM13" s="80"/>
      <c r="FFN13" s="80"/>
      <c r="FFO13" s="80"/>
      <c r="FFP13" s="80"/>
      <c r="FFQ13" s="80"/>
      <c r="FFR13" s="80"/>
      <c r="FFS13" s="80"/>
      <c r="FFT13" s="80"/>
      <c r="FFU13" s="80"/>
      <c r="FFV13" s="80"/>
      <c r="FFW13" s="80"/>
      <c r="FFX13" s="80"/>
      <c r="FFY13" s="80"/>
      <c r="FFZ13" s="80"/>
      <c r="FGA13" s="80"/>
      <c r="FGB13" s="80"/>
      <c r="FGC13" s="80"/>
      <c r="FGD13" s="80"/>
      <c r="FGE13" s="80"/>
      <c r="FGF13" s="80"/>
      <c r="FGG13" s="80"/>
      <c r="FGH13" s="80"/>
      <c r="FGI13" s="80"/>
      <c r="FGJ13" s="80"/>
      <c r="FGK13" s="80"/>
      <c r="FGL13" s="80"/>
      <c r="FGM13" s="80"/>
      <c r="FGN13" s="80"/>
      <c r="FGO13" s="80"/>
      <c r="FGP13" s="80"/>
      <c r="FGQ13" s="80"/>
      <c r="FGR13" s="80"/>
      <c r="FGS13" s="80"/>
      <c r="FGT13" s="80"/>
      <c r="FGU13" s="80"/>
      <c r="FGV13" s="80"/>
      <c r="FGW13" s="80"/>
      <c r="FGX13" s="80"/>
      <c r="FGY13" s="80"/>
      <c r="FGZ13" s="80"/>
      <c r="FHA13" s="80"/>
      <c r="FHB13" s="80"/>
      <c r="FHC13" s="80"/>
      <c r="FHD13" s="80"/>
      <c r="FHE13" s="80"/>
      <c r="FHF13" s="80"/>
      <c r="FHG13" s="80"/>
      <c r="FHH13" s="80"/>
      <c r="FHI13" s="80"/>
      <c r="FHJ13" s="80"/>
      <c r="FHK13" s="80"/>
      <c r="FHL13" s="80"/>
      <c r="FHM13" s="80"/>
      <c r="FHN13" s="80"/>
      <c r="FHO13" s="80"/>
      <c r="FHP13" s="80"/>
      <c r="FHQ13" s="80"/>
      <c r="FHR13" s="80"/>
      <c r="FHS13" s="80"/>
      <c r="FHT13" s="80"/>
      <c r="FHU13" s="80"/>
      <c r="FHV13" s="80"/>
      <c r="FHW13" s="80"/>
      <c r="FHX13" s="80"/>
      <c r="FHY13" s="80"/>
      <c r="FHZ13" s="80"/>
      <c r="FIA13" s="80"/>
      <c r="FIB13" s="80"/>
      <c r="FIC13" s="80"/>
      <c r="FID13" s="80"/>
      <c r="FIE13" s="80"/>
      <c r="FIF13" s="80"/>
      <c r="FIG13" s="80"/>
      <c r="FIH13" s="80"/>
      <c r="FII13" s="80"/>
      <c r="FIJ13" s="80"/>
      <c r="FIK13" s="80"/>
      <c r="FIL13" s="80"/>
      <c r="FIM13" s="80"/>
      <c r="FIN13" s="80"/>
      <c r="FIO13" s="80"/>
      <c r="FIP13" s="80"/>
      <c r="FIQ13" s="80"/>
      <c r="FIR13" s="80"/>
      <c r="FIS13" s="80"/>
      <c r="FIT13" s="80"/>
      <c r="FIU13" s="80"/>
      <c r="FIV13" s="80"/>
      <c r="FIW13" s="80"/>
      <c r="FIX13" s="80"/>
      <c r="FIY13" s="80"/>
      <c r="FIZ13" s="80"/>
      <c r="FJA13" s="80"/>
      <c r="FJB13" s="80"/>
      <c r="FJC13" s="80"/>
      <c r="FJD13" s="80"/>
      <c r="FJE13" s="80"/>
      <c r="FJF13" s="80"/>
      <c r="FJG13" s="80"/>
      <c r="FJH13" s="80"/>
      <c r="FJI13" s="80"/>
      <c r="FJJ13" s="80"/>
      <c r="FJK13" s="80"/>
      <c r="FJL13" s="80"/>
      <c r="FJM13" s="80"/>
      <c r="FJN13" s="80"/>
      <c r="FJO13" s="80"/>
      <c r="FJP13" s="80"/>
      <c r="FJQ13" s="80"/>
      <c r="FJR13" s="80"/>
      <c r="FJS13" s="80"/>
      <c r="FJT13" s="80"/>
      <c r="FJU13" s="80"/>
      <c r="FJV13" s="80"/>
      <c r="FJW13" s="80"/>
      <c r="FJX13" s="80"/>
      <c r="FJY13" s="80"/>
      <c r="FJZ13" s="80"/>
      <c r="FKA13" s="80"/>
      <c r="FKB13" s="80"/>
      <c r="FKC13" s="80"/>
      <c r="FKD13" s="80"/>
      <c r="FKE13" s="80"/>
      <c r="FKF13" s="80"/>
      <c r="FKG13" s="80"/>
      <c r="FKH13" s="80"/>
      <c r="FKI13" s="80"/>
      <c r="FKJ13" s="80"/>
      <c r="FKK13" s="80"/>
      <c r="FKL13" s="80"/>
      <c r="FKM13" s="80"/>
      <c r="FKN13" s="80"/>
      <c r="FKO13" s="80"/>
      <c r="FKP13" s="80"/>
      <c r="FKQ13" s="80"/>
      <c r="FKR13" s="80"/>
      <c r="FKS13" s="80"/>
      <c r="FKT13" s="80"/>
      <c r="FKU13" s="80"/>
      <c r="FKV13" s="80"/>
      <c r="FKW13" s="80"/>
      <c r="FKX13" s="80"/>
      <c r="FKY13" s="80"/>
      <c r="FKZ13" s="80"/>
      <c r="FLA13" s="80"/>
      <c r="FLB13" s="80"/>
      <c r="FLC13" s="80"/>
      <c r="FLD13" s="80"/>
      <c r="FLE13" s="80"/>
      <c r="FLF13" s="80"/>
      <c r="FLG13" s="80"/>
      <c r="FLH13" s="80"/>
      <c r="FLI13" s="80"/>
      <c r="FLJ13" s="80"/>
      <c r="FLK13" s="80"/>
      <c r="FLL13" s="80"/>
      <c r="FLM13" s="80"/>
      <c r="FLN13" s="80"/>
      <c r="FLO13" s="80"/>
      <c r="FLP13" s="80"/>
      <c r="FLQ13" s="80"/>
      <c r="FLR13" s="80"/>
      <c r="FLS13" s="80"/>
      <c r="FLT13" s="80"/>
      <c r="FLU13" s="80"/>
      <c r="FLV13" s="80"/>
      <c r="FLW13" s="80"/>
      <c r="FLX13" s="80"/>
      <c r="FLY13" s="80"/>
      <c r="FLZ13" s="80"/>
      <c r="FMA13" s="80"/>
      <c r="FMB13" s="80"/>
      <c r="FMC13" s="80"/>
      <c r="FMD13" s="80"/>
      <c r="FME13" s="80"/>
      <c r="FMF13" s="80"/>
      <c r="FMG13" s="80"/>
      <c r="FMH13" s="80"/>
      <c r="FMI13" s="80"/>
      <c r="FMJ13" s="80"/>
      <c r="FMK13" s="80"/>
      <c r="FML13" s="80"/>
      <c r="FMM13" s="80"/>
      <c r="FMN13" s="80"/>
      <c r="FMO13" s="80"/>
      <c r="FMP13" s="80"/>
      <c r="FMQ13" s="80"/>
      <c r="FMR13" s="80"/>
      <c r="FMS13" s="80"/>
      <c r="FMT13" s="80"/>
      <c r="FMU13" s="80"/>
      <c r="FMV13" s="80"/>
      <c r="FMW13" s="80"/>
      <c r="FMX13" s="80"/>
      <c r="FMY13" s="80"/>
      <c r="FMZ13" s="80"/>
      <c r="FNA13" s="80"/>
      <c r="FNB13" s="80"/>
      <c r="FNC13" s="80"/>
      <c r="FND13" s="80"/>
      <c r="FNE13" s="80"/>
      <c r="FNF13" s="80"/>
      <c r="FNG13" s="80"/>
      <c r="FNH13" s="80"/>
      <c r="FNI13" s="80"/>
      <c r="FNJ13" s="80"/>
      <c r="FNK13" s="80"/>
      <c r="FNL13" s="80"/>
      <c r="FNM13" s="80"/>
      <c r="FNN13" s="80"/>
      <c r="FNO13" s="80"/>
      <c r="FNP13" s="80"/>
      <c r="FNQ13" s="80"/>
      <c r="FNR13" s="80"/>
      <c r="FNS13" s="80"/>
      <c r="FNT13" s="80"/>
      <c r="FNU13" s="80"/>
      <c r="FNV13" s="80"/>
      <c r="FNW13" s="80"/>
      <c r="FNX13" s="80"/>
      <c r="FNY13" s="80"/>
      <c r="FNZ13" s="80"/>
      <c r="FOA13" s="80"/>
      <c r="FOB13" s="80"/>
      <c r="FOC13" s="80"/>
      <c r="FOD13" s="80"/>
      <c r="FOE13" s="80"/>
      <c r="FOF13" s="80"/>
      <c r="FOG13" s="80"/>
      <c r="FOH13" s="80"/>
      <c r="FOI13" s="80"/>
      <c r="FOJ13" s="80"/>
      <c r="FOK13" s="80"/>
      <c r="FOL13" s="80"/>
      <c r="FOM13" s="80"/>
      <c r="FON13" s="80"/>
      <c r="FOO13" s="80"/>
      <c r="FOP13" s="80"/>
      <c r="FOQ13" s="80"/>
      <c r="FOR13" s="80"/>
      <c r="FOS13" s="80"/>
      <c r="FOT13" s="80"/>
      <c r="FOU13" s="80"/>
      <c r="FOV13" s="80"/>
      <c r="FOW13" s="80"/>
      <c r="FOX13" s="80"/>
      <c r="FOY13" s="80"/>
      <c r="FOZ13" s="80"/>
      <c r="FPA13" s="80"/>
      <c r="FPB13" s="80"/>
      <c r="FPC13" s="80"/>
      <c r="FPD13" s="80"/>
      <c r="FPE13" s="80"/>
      <c r="FPF13" s="80"/>
      <c r="FPG13" s="80"/>
      <c r="FPH13" s="80"/>
      <c r="FPI13" s="80"/>
      <c r="FPJ13" s="80"/>
      <c r="FPK13" s="80"/>
      <c r="FPL13" s="80"/>
      <c r="FPM13" s="80"/>
      <c r="FPN13" s="80"/>
      <c r="FPO13" s="80"/>
      <c r="FPP13" s="80"/>
      <c r="FPQ13" s="80"/>
      <c r="FPR13" s="80"/>
      <c r="FPS13" s="80"/>
      <c r="FPT13" s="80"/>
      <c r="FPU13" s="80"/>
      <c r="FPV13" s="80"/>
      <c r="FPW13" s="80"/>
      <c r="FPX13" s="80"/>
      <c r="FPY13" s="80"/>
      <c r="FPZ13" s="80"/>
      <c r="FQA13" s="80"/>
      <c r="FQB13" s="80"/>
      <c r="FQC13" s="80"/>
      <c r="FQD13" s="80"/>
      <c r="FQE13" s="80"/>
      <c r="FQF13" s="80"/>
      <c r="FQG13" s="80"/>
      <c r="FQH13" s="80"/>
      <c r="FQI13" s="80"/>
      <c r="FQJ13" s="80"/>
      <c r="FQK13" s="80"/>
      <c r="FQL13" s="80"/>
      <c r="FQM13" s="80"/>
      <c r="FQN13" s="80"/>
      <c r="FQO13" s="80"/>
      <c r="FQP13" s="80"/>
      <c r="FQQ13" s="80"/>
      <c r="FQR13" s="80"/>
      <c r="FQS13" s="80"/>
      <c r="FQT13" s="80"/>
      <c r="FQU13" s="80"/>
      <c r="FQV13" s="80"/>
      <c r="FQW13" s="80"/>
      <c r="FQX13" s="80"/>
      <c r="FQY13" s="80"/>
      <c r="FQZ13" s="80"/>
      <c r="FRA13" s="80"/>
      <c r="FRB13" s="80"/>
      <c r="FRC13" s="80"/>
      <c r="FRD13" s="80"/>
      <c r="FRE13" s="80"/>
      <c r="FRF13" s="80"/>
      <c r="FRG13" s="80"/>
      <c r="FRH13" s="80"/>
      <c r="FRI13" s="80"/>
      <c r="FRJ13" s="80"/>
      <c r="FRK13" s="80"/>
      <c r="FRL13" s="80"/>
      <c r="FRM13" s="80"/>
      <c r="FRN13" s="80"/>
      <c r="FRO13" s="80"/>
      <c r="FRP13" s="80"/>
      <c r="FRQ13" s="80"/>
      <c r="FRR13" s="80"/>
      <c r="FRS13" s="80"/>
      <c r="FRT13" s="80"/>
      <c r="FRU13" s="80"/>
      <c r="FRV13" s="80"/>
      <c r="FRW13" s="80"/>
      <c r="FRX13" s="80"/>
      <c r="FRY13" s="80"/>
      <c r="FRZ13" s="80"/>
      <c r="FSA13" s="80"/>
      <c r="FSB13" s="80"/>
      <c r="FSC13" s="80"/>
      <c r="FSD13" s="80"/>
      <c r="FSE13" s="80"/>
      <c r="FSF13" s="80"/>
      <c r="FSG13" s="80"/>
      <c r="FSH13" s="80"/>
      <c r="FSI13" s="80"/>
      <c r="FSJ13" s="80"/>
      <c r="FSK13" s="80"/>
      <c r="FSL13" s="80"/>
      <c r="FSM13" s="80"/>
      <c r="FSN13" s="80"/>
      <c r="FSO13" s="80"/>
      <c r="FSP13" s="80"/>
      <c r="FSQ13" s="80"/>
      <c r="FSR13" s="80"/>
      <c r="FSS13" s="80"/>
      <c r="FST13" s="80"/>
      <c r="FSU13" s="80"/>
      <c r="FSV13" s="80"/>
      <c r="FSW13" s="80"/>
      <c r="FSX13" s="80"/>
      <c r="FSY13" s="80"/>
      <c r="FSZ13" s="80"/>
      <c r="FTA13" s="80"/>
      <c r="FTB13" s="80"/>
      <c r="FTC13" s="80"/>
      <c r="FTD13" s="80"/>
      <c r="FTE13" s="80"/>
      <c r="FTF13" s="80"/>
      <c r="FTG13" s="80"/>
      <c r="FTH13" s="80"/>
      <c r="FTI13" s="80"/>
      <c r="FTJ13" s="80"/>
      <c r="FTK13" s="80"/>
      <c r="FTL13" s="80"/>
      <c r="FTM13" s="80"/>
      <c r="FTN13" s="80"/>
      <c r="FTO13" s="80"/>
      <c r="FTP13" s="80"/>
      <c r="FTQ13" s="80"/>
      <c r="FTR13" s="80"/>
      <c r="FTS13" s="80"/>
      <c r="FTT13" s="80"/>
      <c r="FTU13" s="80"/>
      <c r="FTV13" s="80"/>
      <c r="FTW13" s="80"/>
      <c r="FTX13" s="80"/>
      <c r="FTY13" s="80"/>
      <c r="FTZ13" s="80"/>
      <c r="FUA13" s="80"/>
      <c r="FUB13" s="80"/>
      <c r="FUC13" s="80"/>
      <c r="FUD13" s="80"/>
      <c r="FUE13" s="80"/>
      <c r="FUF13" s="80"/>
      <c r="FUG13" s="80"/>
      <c r="FUH13" s="80"/>
      <c r="FUI13" s="80"/>
      <c r="FUJ13" s="80"/>
      <c r="FUK13" s="80"/>
      <c r="FUL13" s="80"/>
      <c r="FUM13" s="80"/>
      <c r="FUN13" s="80"/>
      <c r="FUO13" s="80"/>
      <c r="FUP13" s="80"/>
      <c r="FUQ13" s="80"/>
      <c r="FUR13" s="80"/>
      <c r="FUS13" s="80"/>
      <c r="FUT13" s="80"/>
      <c r="FUU13" s="80"/>
      <c r="FUV13" s="80"/>
      <c r="FUW13" s="80"/>
      <c r="FUX13" s="80"/>
      <c r="FUY13" s="80"/>
      <c r="FUZ13" s="80"/>
      <c r="FVA13" s="80"/>
      <c r="FVB13" s="80"/>
      <c r="FVC13" s="80"/>
      <c r="FVD13" s="80"/>
      <c r="FVE13" s="80"/>
      <c r="FVF13" s="80"/>
      <c r="FVG13" s="80"/>
      <c r="FVH13" s="80"/>
      <c r="FVI13" s="80"/>
      <c r="FVJ13" s="80"/>
      <c r="FVK13" s="80"/>
      <c r="FVL13" s="80"/>
      <c r="FVM13" s="80"/>
      <c r="FVN13" s="80"/>
      <c r="FVO13" s="80"/>
      <c r="FVP13" s="80"/>
      <c r="FVQ13" s="80"/>
      <c r="FVR13" s="80"/>
      <c r="FVS13" s="80"/>
      <c r="FVT13" s="80"/>
      <c r="FVU13" s="80"/>
      <c r="FVV13" s="80"/>
      <c r="FVW13" s="80"/>
      <c r="FVX13" s="80"/>
      <c r="FVY13" s="80"/>
      <c r="FVZ13" s="80"/>
      <c r="FWA13" s="80"/>
      <c r="FWB13" s="80"/>
      <c r="FWC13" s="80"/>
      <c r="FWD13" s="80"/>
      <c r="FWE13" s="80"/>
      <c r="FWF13" s="80"/>
      <c r="FWG13" s="80"/>
      <c r="FWH13" s="80"/>
      <c r="FWI13" s="80"/>
      <c r="FWJ13" s="80"/>
      <c r="FWK13" s="80"/>
      <c r="FWL13" s="80"/>
      <c r="FWM13" s="80"/>
      <c r="FWN13" s="80"/>
      <c r="FWO13" s="80"/>
      <c r="FWP13" s="80"/>
      <c r="FWQ13" s="80"/>
      <c r="FWR13" s="80"/>
      <c r="FWS13" s="80"/>
      <c r="FWT13" s="80"/>
      <c r="FWU13" s="80"/>
      <c r="FWV13" s="80"/>
      <c r="FWW13" s="80"/>
      <c r="FWX13" s="80"/>
      <c r="FWY13" s="80"/>
      <c r="FWZ13" s="80"/>
      <c r="FXA13" s="80"/>
      <c r="FXB13" s="80"/>
      <c r="FXC13" s="80"/>
      <c r="FXD13" s="80"/>
      <c r="FXE13" s="80"/>
      <c r="FXF13" s="80"/>
      <c r="FXG13" s="80"/>
      <c r="FXH13" s="80"/>
      <c r="FXI13" s="80"/>
      <c r="FXJ13" s="80"/>
      <c r="FXK13" s="80"/>
      <c r="FXL13" s="80"/>
      <c r="FXM13" s="80"/>
      <c r="FXN13" s="80"/>
      <c r="FXO13" s="80"/>
      <c r="FXP13" s="80"/>
      <c r="FXQ13" s="80"/>
      <c r="FXR13" s="80"/>
      <c r="FXS13" s="80"/>
      <c r="FXT13" s="80"/>
      <c r="FXU13" s="80"/>
      <c r="FXV13" s="80"/>
      <c r="FXW13" s="80"/>
      <c r="FXX13" s="80"/>
      <c r="FXY13" s="80"/>
      <c r="FXZ13" s="80"/>
      <c r="FYA13" s="80"/>
      <c r="FYB13" s="80"/>
      <c r="FYC13" s="80"/>
      <c r="FYD13" s="80"/>
      <c r="FYE13" s="80"/>
      <c r="FYF13" s="80"/>
      <c r="FYG13" s="80"/>
      <c r="FYH13" s="80"/>
      <c r="FYI13" s="80"/>
      <c r="FYJ13" s="80"/>
      <c r="FYK13" s="80"/>
      <c r="FYL13" s="80"/>
      <c r="FYM13" s="80"/>
      <c r="FYN13" s="80"/>
      <c r="FYO13" s="80"/>
      <c r="FYP13" s="80"/>
      <c r="FYQ13" s="80"/>
      <c r="FYR13" s="80"/>
      <c r="FYS13" s="80"/>
      <c r="FYT13" s="80"/>
      <c r="FYU13" s="80"/>
      <c r="FYV13" s="80"/>
      <c r="FYW13" s="80"/>
      <c r="FYX13" s="80"/>
      <c r="FYY13" s="80"/>
      <c r="FYZ13" s="80"/>
      <c r="FZA13" s="80"/>
      <c r="FZB13" s="80"/>
      <c r="FZC13" s="80"/>
      <c r="FZD13" s="80"/>
      <c r="FZE13" s="80"/>
      <c r="FZF13" s="80"/>
      <c r="FZG13" s="80"/>
      <c r="FZH13" s="80"/>
      <c r="FZI13" s="80"/>
      <c r="FZJ13" s="80"/>
      <c r="FZK13" s="80"/>
      <c r="FZL13" s="80"/>
      <c r="FZM13" s="80"/>
      <c r="FZN13" s="80"/>
      <c r="FZO13" s="80"/>
      <c r="FZP13" s="80"/>
      <c r="FZQ13" s="80"/>
      <c r="FZR13" s="80"/>
      <c r="FZS13" s="80"/>
      <c r="FZT13" s="80"/>
      <c r="FZU13" s="80"/>
      <c r="FZV13" s="80"/>
      <c r="FZW13" s="80"/>
      <c r="FZX13" s="80"/>
      <c r="FZY13" s="80"/>
      <c r="FZZ13" s="80"/>
      <c r="GAA13" s="80"/>
      <c r="GAB13" s="80"/>
      <c r="GAC13" s="80"/>
      <c r="GAD13" s="80"/>
      <c r="GAE13" s="80"/>
      <c r="GAF13" s="80"/>
      <c r="GAG13" s="80"/>
      <c r="GAH13" s="80"/>
      <c r="GAI13" s="80"/>
      <c r="GAJ13" s="80"/>
      <c r="GAK13" s="80"/>
      <c r="GAL13" s="80"/>
      <c r="GAM13" s="80"/>
      <c r="GAN13" s="80"/>
      <c r="GAO13" s="80"/>
      <c r="GAP13" s="80"/>
      <c r="GAQ13" s="80"/>
      <c r="GAR13" s="80"/>
      <c r="GAS13" s="80"/>
      <c r="GAT13" s="80"/>
      <c r="GAU13" s="80"/>
      <c r="GAV13" s="80"/>
      <c r="GAW13" s="80"/>
      <c r="GAX13" s="80"/>
      <c r="GAY13" s="80"/>
      <c r="GAZ13" s="80"/>
      <c r="GBA13" s="80"/>
      <c r="GBB13" s="80"/>
      <c r="GBC13" s="80"/>
      <c r="GBD13" s="80"/>
      <c r="GBE13" s="80"/>
      <c r="GBF13" s="80"/>
      <c r="GBG13" s="80"/>
      <c r="GBH13" s="80"/>
      <c r="GBI13" s="80"/>
      <c r="GBJ13" s="80"/>
      <c r="GBK13" s="80"/>
      <c r="GBL13" s="80"/>
      <c r="GBM13" s="80"/>
      <c r="GBN13" s="80"/>
      <c r="GBO13" s="80"/>
      <c r="GBP13" s="80"/>
      <c r="GBQ13" s="80"/>
      <c r="GBR13" s="80"/>
      <c r="GBS13" s="80"/>
      <c r="GBT13" s="80"/>
      <c r="GBU13" s="80"/>
      <c r="GBV13" s="80"/>
      <c r="GBW13" s="80"/>
      <c r="GBX13" s="80"/>
      <c r="GBY13" s="80"/>
      <c r="GBZ13" s="80"/>
      <c r="GCA13" s="80"/>
      <c r="GCB13" s="80"/>
      <c r="GCC13" s="80"/>
      <c r="GCD13" s="80"/>
      <c r="GCE13" s="80"/>
      <c r="GCF13" s="80"/>
      <c r="GCG13" s="80"/>
      <c r="GCH13" s="80"/>
      <c r="GCI13" s="80"/>
      <c r="GCJ13" s="80"/>
      <c r="GCK13" s="80"/>
      <c r="GCL13" s="80"/>
      <c r="GCM13" s="80"/>
      <c r="GCN13" s="80"/>
      <c r="GCO13" s="80"/>
      <c r="GCP13" s="80"/>
      <c r="GCQ13" s="80"/>
      <c r="GCR13" s="80"/>
      <c r="GCS13" s="80"/>
      <c r="GCT13" s="80"/>
      <c r="GCU13" s="80"/>
      <c r="GCV13" s="80"/>
      <c r="GCW13" s="80"/>
      <c r="GCX13" s="80"/>
      <c r="GCY13" s="80"/>
      <c r="GCZ13" s="80"/>
      <c r="GDA13" s="80"/>
      <c r="GDB13" s="80"/>
      <c r="GDC13" s="80"/>
      <c r="GDD13" s="80"/>
      <c r="GDE13" s="80"/>
      <c r="GDF13" s="80"/>
      <c r="GDG13" s="80"/>
      <c r="GDH13" s="80"/>
      <c r="GDI13" s="80"/>
      <c r="GDJ13" s="80"/>
      <c r="GDK13" s="80"/>
      <c r="GDL13" s="80"/>
      <c r="GDM13" s="80"/>
      <c r="GDN13" s="80"/>
      <c r="GDO13" s="80"/>
      <c r="GDP13" s="80"/>
      <c r="GDQ13" s="80"/>
      <c r="GDR13" s="80"/>
      <c r="GDS13" s="80"/>
      <c r="GDT13" s="80"/>
      <c r="GDU13" s="80"/>
      <c r="GDV13" s="80"/>
      <c r="GDW13" s="80"/>
      <c r="GDX13" s="80"/>
      <c r="GDY13" s="80"/>
      <c r="GDZ13" s="80"/>
      <c r="GEA13" s="80"/>
      <c r="GEB13" s="80"/>
      <c r="GEC13" s="80"/>
      <c r="GED13" s="80"/>
      <c r="GEE13" s="80"/>
      <c r="GEF13" s="80"/>
      <c r="GEG13" s="80"/>
      <c r="GEH13" s="80"/>
      <c r="GEI13" s="80"/>
      <c r="GEJ13" s="80"/>
      <c r="GEK13" s="80"/>
      <c r="GEL13" s="80"/>
      <c r="GEM13" s="80"/>
      <c r="GEN13" s="80"/>
      <c r="GEO13" s="80"/>
      <c r="GEP13" s="80"/>
      <c r="GEQ13" s="80"/>
      <c r="GER13" s="80"/>
      <c r="GES13" s="80"/>
      <c r="GET13" s="80"/>
      <c r="GEU13" s="80"/>
      <c r="GEV13" s="80"/>
      <c r="GEW13" s="80"/>
      <c r="GEX13" s="80"/>
      <c r="GEY13" s="80"/>
      <c r="GEZ13" s="80"/>
      <c r="GFA13" s="80"/>
      <c r="GFB13" s="80"/>
      <c r="GFC13" s="80"/>
      <c r="GFD13" s="80"/>
      <c r="GFE13" s="80"/>
      <c r="GFF13" s="80"/>
      <c r="GFG13" s="80"/>
      <c r="GFH13" s="80"/>
      <c r="GFI13" s="80"/>
      <c r="GFJ13" s="80"/>
      <c r="GFK13" s="80"/>
      <c r="GFL13" s="80"/>
      <c r="GFM13" s="80"/>
      <c r="GFN13" s="80"/>
      <c r="GFO13" s="80"/>
      <c r="GFP13" s="80"/>
      <c r="GFQ13" s="80"/>
      <c r="GFR13" s="80"/>
      <c r="GFS13" s="80"/>
      <c r="GFT13" s="80"/>
      <c r="GFU13" s="80"/>
      <c r="GFV13" s="80"/>
      <c r="GFW13" s="80"/>
      <c r="GFX13" s="80"/>
      <c r="GFY13" s="80"/>
      <c r="GFZ13" s="80"/>
      <c r="GGA13" s="80"/>
      <c r="GGB13" s="80"/>
      <c r="GGC13" s="80"/>
      <c r="GGD13" s="80"/>
      <c r="GGE13" s="80"/>
      <c r="GGF13" s="80"/>
      <c r="GGG13" s="80"/>
      <c r="GGH13" s="80"/>
      <c r="GGI13" s="80"/>
      <c r="GGJ13" s="80"/>
      <c r="GGK13" s="80"/>
      <c r="GGL13" s="80"/>
      <c r="GGM13" s="80"/>
      <c r="GGN13" s="80"/>
      <c r="GGO13" s="80"/>
      <c r="GGP13" s="80"/>
      <c r="GGQ13" s="80"/>
      <c r="GGR13" s="80"/>
      <c r="GGS13" s="80"/>
      <c r="GGT13" s="80"/>
      <c r="GGU13" s="80"/>
      <c r="GGV13" s="80"/>
      <c r="GGW13" s="80"/>
      <c r="GGX13" s="80"/>
      <c r="GGY13" s="80"/>
      <c r="GGZ13" s="80"/>
      <c r="GHA13" s="80"/>
      <c r="GHB13" s="80"/>
      <c r="GHC13" s="80"/>
      <c r="GHD13" s="80"/>
      <c r="GHE13" s="80"/>
      <c r="GHF13" s="80"/>
      <c r="GHG13" s="80"/>
      <c r="GHH13" s="80"/>
      <c r="GHI13" s="80"/>
      <c r="GHJ13" s="80"/>
      <c r="GHK13" s="80"/>
      <c r="GHL13" s="80"/>
      <c r="GHM13" s="80"/>
      <c r="GHN13" s="80"/>
      <c r="GHO13" s="80"/>
      <c r="GHP13" s="80"/>
      <c r="GHQ13" s="80"/>
      <c r="GHR13" s="80"/>
      <c r="GHS13" s="80"/>
      <c r="GHT13" s="80"/>
      <c r="GHU13" s="80"/>
      <c r="GHV13" s="80"/>
      <c r="GHW13" s="80"/>
      <c r="GHX13" s="80"/>
      <c r="GHY13" s="80"/>
      <c r="GHZ13" s="80"/>
      <c r="GIA13" s="80"/>
      <c r="GIB13" s="80"/>
      <c r="GIC13" s="80"/>
      <c r="GID13" s="80"/>
      <c r="GIE13" s="80"/>
      <c r="GIF13" s="80"/>
      <c r="GIG13" s="80"/>
      <c r="GIH13" s="80"/>
      <c r="GII13" s="80"/>
      <c r="GIJ13" s="80"/>
      <c r="GIK13" s="80"/>
      <c r="GIL13" s="80"/>
      <c r="GIM13" s="80"/>
      <c r="GIN13" s="80"/>
      <c r="GIO13" s="80"/>
      <c r="GIP13" s="80"/>
      <c r="GIQ13" s="80"/>
      <c r="GIR13" s="80"/>
      <c r="GIS13" s="80"/>
      <c r="GIT13" s="80"/>
      <c r="GIU13" s="80"/>
      <c r="GIV13" s="80"/>
      <c r="GIW13" s="80"/>
      <c r="GIX13" s="80"/>
      <c r="GIY13" s="80"/>
      <c r="GIZ13" s="80"/>
      <c r="GJA13" s="80"/>
      <c r="GJB13" s="80"/>
      <c r="GJC13" s="80"/>
      <c r="GJD13" s="80"/>
      <c r="GJE13" s="80"/>
      <c r="GJF13" s="80"/>
      <c r="GJG13" s="80"/>
      <c r="GJH13" s="80"/>
      <c r="GJI13" s="80"/>
      <c r="GJJ13" s="80"/>
      <c r="GJK13" s="80"/>
      <c r="GJL13" s="80"/>
      <c r="GJM13" s="80"/>
      <c r="GJN13" s="80"/>
      <c r="GJO13" s="80"/>
      <c r="GJP13" s="80"/>
      <c r="GJQ13" s="80"/>
      <c r="GJR13" s="80"/>
      <c r="GJS13" s="80"/>
      <c r="GJT13" s="80"/>
      <c r="GJU13" s="80"/>
      <c r="GJV13" s="80"/>
      <c r="GJW13" s="80"/>
      <c r="GJX13" s="80"/>
      <c r="GJY13" s="80"/>
      <c r="GJZ13" s="80"/>
      <c r="GKA13" s="80"/>
      <c r="GKB13" s="80"/>
      <c r="GKC13" s="80"/>
      <c r="GKD13" s="80"/>
      <c r="GKE13" s="80"/>
      <c r="GKF13" s="80"/>
      <c r="GKG13" s="80"/>
      <c r="GKH13" s="80"/>
      <c r="GKI13" s="80"/>
      <c r="GKJ13" s="80"/>
      <c r="GKK13" s="80"/>
      <c r="GKL13" s="80"/>
      <c r="GKM13" s="80"/>
      <c r="GKN13" s="80"/>
      <c r="GKO13" s="80"/>
      <c r="GKP13" s="80"/>
      <c r="GKQ13" s="80"/>
      <c r="GKR13" s="80"/>
      <c r="GKS13" s="80"/>
      <c r="GKT13" s="80"/>
      <c r="GKU13" s="80"/>
      <c r="GKV13" s="80"/>
      <c r="GKW13" s="80"/>
      <c r="GKX13" s="80"/>
      <c r="GKY13" s="80"/>
      <c r="GKZ13" s="80"/>
      <c r="GLA13" s="80"/>
      <c r="GLB13" s="80"/>
      <c r="GLC13" s="80"/>
      <c r="GLD13" s="80"/>
      <c r="GLE13" s="80"/>
      <c r="GLF13" s="80"/>
      <c r="GLG13" s="80"/>
      <c r="GLH13" s="80"/>
      <c r="GLI13" s="80"/>
      <c r="GLJ13" s="80"/>
      <c r="GLK13" s="80"/>
      <c r="GLL13" s="80"/>
      <c r="GLM13" s="80"/>
      <c r="GLN13" s="80"/>
      <c r="GLO13" s="80"/>
      <c r="GLP13" s="80"/>
      <c r="GLQ13" s="80"/>
      <c r="GLR13" s="80"/>
      <c r="GLS13" s="80"/>
      <c r="GLT13" s="80"/>
      <c r="GLU13" s="80"/>
      <c r="GLV13" s="80"/>
      <c r="GLW13" s="80"/>
      <c r="GLX13" s="80"/>
      <c r="GLY13" s="80"/>
      <c r="GLZ13" s="80"/>
      <c r="GMA13" s="80"/>
      <c r="GMB13" s="80"/>
      <c r="GMC13" s="80"/>
      <c r="GMD13" s="80"/>
      <c r="GME13" s="80"/>
      <c r="GMF13" s="80"/>
      <c r="GMG13" s="80"/>
      <c r="GMH13" s="80"/>
      <c r="GMI13" s="80"/>
      <c r="GMJ13" s="80"/>
      <c r="GMK13" s="80"/>
      <c r="GML13" s="80"/>
      <c r="GMM13" s="80"/>
      <c r="GMN13" s="80"/>
      <c r="GMO13" s="80"/>
      <c r="GMP13" s="80"/>
      <c r="GMQ13" s="80"/>
      <c r="GMR13" s="80"/>
      <c r="GMS13" s="80"/>
      <c r="GMT13" s="80"/>
      <c r="GMU13" s="80"/>
      <c r="GMV13" s="80"/>
      <c r="GMW13" s="80"/>
      <c r="GMX13" s="80"/>
      <c r="GMY13" s="80"/>
      <c r="GMZ13" s="80"/>
      <c r="GNA13" s="80"/>
      <c r="GNB13" s="80"/>
      <c r="GNC13" s="80"/>
      <c r="GND13" s="80"/>
      <c r="GNE13" s="80"/>
      <c r="GNF13" s="80"/>
      <c r="GNG13" s="80"/>
      <c r="GNH13" s="80"/>
      <c r="GNI13" s="80"/>
      <c r="GNJ13" s="80"/>
      <c r="GNK13" s="80"/>
      <c r="GNL13" s="80"/>
      <c r="GNM13" s="80"/>
      <c r="GNN13" s="80"/>
      <c r="GNO13" s="80"/>
      <c r="GNP13" s="80"/>
      <c r="GNQ13" s="80"/>
      <c r="GNR13" s="80"/>
      <c r="GNS13" s="80"/>
      <c r="GNT13" s="80"/>
      <c r="GNU13" s="80"/>
      <c r="GNV13" s="80"/>
      <c r="GNW13" s="80"/>
      <c r="GNX13" s="80"/>
      <c r="GNY13" s="80"/>
      <c r="GNZ13" s="80"/>
      <c r="GOA13" s="80"/>
      <c r="GOB13" s="80"/>
      <c r="GOC13" s="80"/>
      <c r="GOD13" s="80"/>
      <c r="GOE13" s="80"/>
      <c r="GOF13" s="80"/>
      <c r="GOG13" s="80"/>
      <c r="GOH13" s="80"/>
      <c r="GOI13" s="80"/>
      <c r="GOJ13" s="80"/>
      <c r="GOK13" s="80"/>
      <c r="GOL13" s="80"/>
      <c r="GOM13" s="80"/>
      <c r="GON13" s="80"/>
      <c r="GOO13" s="80"/>
      <c r="GOP13" s="80"/>
      <c r="GOQ13" s="80"/>
      <c r="GOR13" s="80"/>
      <c r="GOS13" s="80"/>
      <c r="GOT13" s="80"/>
      <c r="GOU13" s="80"/>
      <c r="GOV13" s="80"/>
      <c r="GOW13" s="80"/>
      <c r="GOX13" s="80"/>
      <c r="GOY13" s="80"/>
      <c r="GOZ13" s="80"/>
      <c r="GPA13" s="80"/>
      <c r="GPB13" s="80"/>
      <c r="GPC13" s="80"/>
      <c r="GPD13" s="80"/>
      <c r="GPE13" s="80"/>
      <c r="GPF13" s="80"/>
      <c r="GPG13" s="80"/>
      <c r="GPH13" s="80"/>
      <c r="GPI13" s="80"/>
      <c r="GPJ13" s="80"/>
      <c r="GPK13" s="80"/>
      <c r="GPL13" s="80"/>
      <c r="GPM13" s="80"/>
      <c r="GPN13" s="80"/>
      <c r="GPO13" s="80"/>
      <c r="GPP13" s="80"/>
      <c r="GPQ13" s="80"/>
      <c r="GPR13" s="80"/>
      <c r="GPS13" s="80"/>
      <c r="GPT13" s="80"/>
      <c r="GPU13" s="80"/>
      <c r="GPV13" s="80"/>
      <c r="GPW13" s="80"/>
      <c r="GPX13" s="80"/>
      <c r="GPY13" s="80"/>
      <c r="GPZ13" s="80"/>
      <c r="GQA13" s="80"/>
      <c r="GQB13" s="80"/>
      <c r="GQC13" s="80"/>
      <c r="GQD13" s="80"/>
      <c r="GQE13" s="80"/>
      <c r="GQF13" s="80"/>
      <c r="GQG13" s="80"/>
      <c r="GQH13" s="80"/>
      <c r="GQI13" s="80"/>
      <c r="GQJ13" s="80"/>
      <c r="GQK13" s="80"/>
      <c r="GQL13" s="80"/>
      <c r="GQM13" s="80"/>
      <c r="GQN13" s="80"/>
      <c r="GQO13" s="80"/>
      <c r="GQP13" s="80"/>
      <c r="GQQ13" s="80"/>
      <c r="GQR13" s="80"/>
      <c r="GQS13" s="80"/>
      <c r="GQT13" s="80"/>
      <c r="GQU13" s="80"/>
      <c r="GQV13" s="80"/>
      <c r="GQW13" s="80"/>
      <c r="GQX13" s="80"/>
      <c r="GQY13" s="80"/>
      <c r="GQZ13" s="80"/>
      <c r="GRA13" s="80"/>
      <c r="GRB13" s="80"/>
      <c r="GRC13" s="80"/>
      <c r="GRD13" s="80"/>
      <c r="GRE13" s="80"/>
      <c r="GRF13" s="80"/>
      <c r="GRG13" s="80"/>
      <c r="GRH13" s="80"/>
      <c r="GRI13" s="80"/>
      <c r="GRJ13" s="80"/>
      <c r="GRK13" s="80"/>
      <c r="GRL13" s="80"/>
      <c r="GRM13" s="80"/>
      <c r="GRN13" s="80"/>
      <c r="GRO13" s="80"/>
      <c r="GRP13" s="80"/>
      <c r="GRQ13" s="80"/>
      <c r="GRR13" s="80"/>
      <c r="GRS13" s="80"/>
      <c r="GRT13" s="80"/>
      <c r="GRU13" s="80"/>
      <c r="GRV13" s="80"/>
      <c r="GRW13" s="80"/>
      <c r="GRX13" s="80"/>
      <c r="GRY13" s="80"/>
      <c r="GRZ13" s="80"/>
      <c r="GSA13" s="80"/>
      <c r="GSB13" s="80"/>
      <c r="GSC13" s="80"/>
      <c r="GSD13" s="80"/>
      <c r="GSE13" s="80"/>
      <c r="GSF13" s="80"/>
      <c r="GSG13" s="80"/>
      <c r="GSH13" s="80"/>
      <c r="GSI13" s="80"/>
      <c r="GSJ13" s="80"/>
      <c r="GSK13" s="80"/>
      <c r="GSL13" s="80"/>
      <c r="GSM13" s="80"/>
      <c r="GSN13" s="80"/>
      <c r="GSO13" s="80"/>
      <c r="GSP13" s="80"/>
      <c r="GSQ13" s="80"/>
      <c r="GSR13" s="80"/>
      <c r="GSS13" s="80"/>
      <c r="GST13" s="80"/>
      <c r="GSU13" s="80"/>
      <c r="GSV13" s="80"/>
      <c r="GSW13" s="80"/>
      <c r="GSX13" s="80"/>
      <c r="GSY13" s="80"/>
      <c r="GSZ13" s="80"/>
      <c r="GTA13" s="80"/>
      <c r="GTB13" s="80"/>
      <c r="GTC13" s="80"/>
      <c r="GTD13" s="80"/>
      <c r="GTE13" s="80"/>
      <c r="GTF13" s="80"/>
      <c r="GTG13" s="80"/>
      <c r="GTH13" s="80"/>
      <c r="GTI13" s="80"/>
      <c r="GTJ13" s="80"/>
      <c r="GTK13" s="80"/>
      <c r="GTL13" s="80"/>
      <c r="GTM13" s="80"/>
      <c r="GTN13" s="80"/>
      <c r="GTO13" s="80"/>
      <c r="GTP13" s="80"/>
      <c r="GTQ13" s="80"/>
      <c r="GTR13" s="80"/>
      <c r="GTS13" s="80"/>
      <c r="GTT13" s="80"/>
      <c r="GTU13" s="80"/>
      <c r="GTV13" s="80"/>
      <c r="GTW13" s="80"/>
      <c r="GTX13" s="80"/>
      <c r="GTY13" s="80"/>
      <c r="GTZ13" s="80"/>
      <c r="GUA13" s="80"/>
      <c r="GUB13" s="80"/>
      <c r="GUC13" s="80"/>
      <c r="GUD13" s="80"/>
      <c r="GUE13" s="80"/>
      <c r="GUF13" s="80"/>
      <c r="GUG13" s="80"/>
      <c r="GUH13" s="80"/>
      <c r="GUI13" s="80"/>
      <c r="GUJ13" s="80"/>
      <c r="GUK13" s="80"/>
      <c r="GUL13" s="80"/>
      <c r="GUM13" s="80"/>
      <c r="GUN13" s="80"/>
      <c r="GUO13" s="80"/>
      <c r="GUP13" s="80"/>
      <c r="GUQ13" s="80"/>
      <c r="GUR13" s="80"/>
      <c r="GUS13" s="80"/>
      <c r="GUT13" s="80"/>
      <c r="GUU13" s="80"/>
      <c r="GUV13" s="80"/>
      <c r="GUW13" s="80"/>
      <c r="GUX13" s="80"/>
      <c r="GUY13" s="80"/>
      <c r="GUZ13" s="80"/>
      <c r="GVA13" s="80"/>
      <c r="GVB13" s="80"/>
      <c r="GVC13" s="80"/>
      <c r="GVD13" s="80"/>
      <c r="GVE13" s="80"/>
      <c r="GVF13" s="80"/>
      <c r="GVG13" s="80"/>
      <c r="GVH13" s="80"/>
      <c r="GVI13" s="80"/>
      <c r="GVJ13" s="80"/>
      <c r="GVK13" s="80"/>
      <c r="GVL13" s="80"/>
      <c r="GVM13" s="80"/>
      <c r="GVN13" s="80"/>
      <c r="GVO13" s="80"/>
      <c r="GVP13" s="80"/>
      <c r="GVQ13" s="80"/>
      <c r="GVR13" s="80"/>
      <c r="GVS13" s="80"/>
      <c r="GVT13" s="80"/>
      <c r="GVU13" s="80"/>
      <c r="GVV13" s="80"/>
      <c r="GVW13" s="80"/>
      <c r="GVX13" s="80"/>
      <c r="GVY13" s="80"/>
      <c r="GVZ13" s="80"/>
      <c r="GWA13" s="80"/>
      <c r="GWB13" s="80"/>
      <c r="GWC13" s="80"/>
      <c r="GWD13" s="80"/>
      <c r="GWE13" s="80"/>
      <c r="GWF13" s="80"/>
      <c r="GWG13" s="80"/>
      <c r="GWH13" s="80"/>
      <c r="GWI13" s="80"/>
      <c r="GWJ13" s="80"/>
      <c r="GWK13" s="80"/>
      <c r="GWL13" s="80"/>
      <c r="GWM13" s="80"/>
      <c r="GWN13" s="80"/>
      <c r="GWO13" s="80"/>
      <c r="GWP13" s="80"/>
      <c r="GWQ13" s="80"/>
      <c r="GWR13" s="80"/>
      <c r="GWS13" s="80"/>
      <c r="GWT13" s="80"/>
      <c r="GWU13" s="80"/>
      <c r="GWV13" s="80"/>
      <c r="GWW13" s="80"/>
      <c r="GWX13" s="80"/>
      <c r="GWY13" s="80"/>
      <c r="GWZ13" s="80"/>
      <c r="GXA13" s="80"/>
      <c r="GXB13" s="80"/>
      <c r="GXC13" s="80"/>
      <c r="GXD13" s="80"/>
      <c r="GXE13" s="80"/>
      <c r="GXF13" s="80"/>
      <c r="GXG13" s="80"/>
      <c r="GXH13" s="80"/>
      <c r="GXI13" s="80"/>
      <c r="GXJ13" s="80"/>
      <c r="GXK13" s="80"/>
      <c r="GXL13" s="80"/>
      <c r="GXM13" s="80"/>
      <c r="GXN13" s="80"/>
      <c r="GXO13" s="80"/>
      <c r="GXP13" s="80"/>
      <c r="GXQ13" s="80"/>
      <c r="GXR13" s="80"/>
      <c r="GXS13" s="80"/>
      <c r="GXT13" s="80"/>
      <c r="GXU13" s="80"/>
      <c r="GXV13" s="80"/>
      <c r="GXW13" s="80"/>
      <c r="GXX13" s="80"/>
      <c r="GXY13" s="80"/>
      <c r="GXZ13" s="80"/>
      <c r="GYA13" s="80"/>
      <c r="GYB13" s="80"/>
      <c r="GYC13" s="80"/>
      <c r="GYD13" s="80"/>
      <c r="GYE13" s="80"/>
      <c r="GYF13" s="80"/>
      <c r="GYG13" s="80"/>
      <c r="GYH13" s="80"/>
      <c r="GYI13" s="80"/>
      <c r="GYJ13" s="80"/>
      <c r="GYK13" s="80"/>
      <c r="GYL13" s="80"/>
      <c r="GYM13" s="80"/>
      <c r="GYN13" s="80"/>
      <c r="GYO13" s="80"/>
      <c r="GYP13" s="80"/>
      <c r="GYQ13" s="80"/>
      <c r="GYR13" s="80"/>
      <c r="GYS13" s="80"/>
      <c r="GYT13" s="80"/>
      <c r="GYU13" s="80"/>
      <c r="GYV13" s="80"/>
      <c r="GYW13" s="80"/>
      <c r="GYX13" s="80"/>
      <c r="GYY13" s="80"/>
      <c r="GYZ13" s="80"/>
      <c r="GZA13" s="80"/>
      <c r="GZB13" s="80"/>
      <c r="GZC13" s="80"/>
      <c r="GZD13" s="80"/>
      <c r="GZE13" s="80"/>
      <c r="GZF13" s="80"/>
      <c r="GZG13" s="80"/>
      <c r="GZH13" s="80"/>
      <c r="GZI13" s="80"/>
      <c r="GZJ13" s="80"/>
      <c r="GZK13" s="80"/>
      <c r="GZL13" s="80"/>
      <c r="GZM13" s="80"/>
      <c r="GZN13" s="80"/>
      <c r="GZO13" s="80"/>
      <c r="GZP13" s="80"/>
      <c r="GZQ13" s="80"/>
      <c r="GZR13" s="80"/>
      <c r="GZS13" s="80"/>
      <c r="GZT13" s="80"/>
      <c r="GZU13" s="80"/>
      <c r="GZV13" s="80"/>
      <c r="GZW13" s="80"/>
      <c r="GZX13" s="80"/>
      <c r="GZY13" s="80"/>
      <c r="GZZ13" s="80"/>
      <c r="HAA13" s="80"/>
      <c r="HAB13" s="80"/>
      <c r="HAC13" s="80"/>
      <c r="HAD13" s="80"/>
      <c r="HAE13" s="80"/>
      <c r="HAF13" s="80"/>
      <c r="HAG13" s="80"/>
      <c r="HAH13" s="80"/>
      <c r="HAI13" s="80"/>
      <c r="HAJ13" s="80"/>
      <c r="HAK13" s="80"/>
      <c r="HAL13" s="80"/>
      <c r="HAM13" s="80"/>
      <c r="HAN13" s="80"/>
      <c r="HAO13" s="80"/>
      <c r="HAP13" s="80"/>
      <c r="HAQ13" s="80"/>
      <c r="HAR13" s="80"/>
      <c r="HAS13" s="80"/>
      <c r="HAT13" s="80"/>
      <c r="HAU13" s="80"/>
      <c r="HAV13" s="80"/>
      <c r="HAW13" s="80"/>
      <c r="HAX13" s="80"/>
      <c r="HAY13" s="80"/>
      <c r="HAZ13" s="80"/>
      <c r="HBA13" s="80"/>
      <c r="HBB13" s="80"/>
      <c r="HBC13" s="80"/>
      <c r="HBD13" s="80"/>
      <c r="HBE13" s="80"/>
      <c r="HBF13" s="80"/>
      <c r="HBG13" s="80"/>
      <c r="HBH13" s="80"/>
      <c r="HBI13" s="80"/>
      <c r="HBJ13" s="80"/>
      <c r="HBK13" s="80"/>
      <c r="HBL13" s="80"/>
      <c r="HBM13" s="80"/>
      <c r="HBN13" s="80"/>
      <c r="HBO13" s="80"/>
      <c r="HBP13" s="80"/>
      <c r="HBQ13" s="80"/>
      <c r="HBR13" s="80"/>
      <c r="HBS13" s="80"/>
      <c r="HBT13" s="80"/>
      <c r="HBU13" s="80"/>
      <c r="HBV13" s="80"/>
      <c r="HBW13" s="80"/>
      <c r="HBX13" s="80"/>
      <c r="HBY13" s="80"/>
      <c r="HBZ13" s="80"/>
      <c r="HCA13" s="80"/>
      <c r="HCB13" s="80"/>
      <c r="HCC13" s="80"/>
      <c r="HCD13" s="80"/>
      <c r="HCE13" s="80"/>
      <c r="HCF13" s="80"/>
      <c r="HCG13" s="80"/>
      <c r="HCH13" s="80"/>
      <c r="HCI13" s="80"/>
      <c r="HCJ13" s="80"/>
      <c r="HCK13" s="80"/>
      <c r="HCL13" s="80"/>
      <c r="HCM13" s="80"/>
      <c r="HCN13" s="80"/>
      <c r="HCO13" s="80"/>
      <c r="HCP13" s="80"/>
      <c r="HCQ13" s="80"/>
      <c r="HCR13" s="80"/>
      <c r="HCS13" s="80"/>
      <c r="HCT13" s="80"/>
      <c r="HCU13" s="80"/>
      <c r="HCV13" s="80"/>
      <c r="HCW13" s="80"/>
      <c r="HCX13" s="80"/>
      <c r="HCY13" s="80"/>
      <c r="HCZ13" s="80"/>
      <c r="HDA13" s="80"/>
      <c r="HDB13" s="80"/>
      <c r="HDC13" s="80"/>
      <c r="HDD13" s="80"/>
      <c r="HDE13" s="80"/>
      <c r="HDF13" s="80"/>
      <c r="HDG13" s="80"/>
      <c r="HDH13" s="80"/>
      <c r="HDI13" s="80"/>
      <c r="HDJ13" s="80"/>
      <c r="HDK13" s="80"/>
      <c r="HDL13" s="80"/>
      <c r="HDM13" s="80"/>
      <c r="HDN13" s="80"/>
      <c r="HDO13" s="80"/>
      <c r="HDP13" s="80"/>
      <c r="HDQ13" s="80"/>
      <c r="HDR13" s="80"/>
      <c r="HDS13" s="80"/>
      <c r="HDT13" s="80"/>
      <c r="HDU13" s="80"/>
      <c r="HDV13" s="80"/>
      <c r="HDW13" s="80"/>
      <c r="HDX13" s="80"/>
      <c r="HDY13" s="80"/>
      <c r="HDZ13" s="80"/>
      <c r="HEA13" s="80"/>
      <c r="HEB13" s="80"/>
      <c r="HEC13" s="80"/>
      <c r="HED13" s="80"/>
      <c r="HEE13" s="80"/>
      <c r="HEF13" s="80"/>
      <c r="HEG13" s="80"/>
      <c r="HEH13" s="80"/>
      <c r="HEI13" s="80"/>
      <c r="HEJ13" s="80"/>
      <c r="HEK13" s="80"/>
      <c r="HEL13" s="80"/>
      <c r="HEM13" s="80"/>
      <c r="HEN13" s="80"/>
      <c r="HEO13" s="80"/>
      <c r="HEP13" s="80"/>
      <c r="HEQ13" s="80"/>
      <c r="HER13" s="80"/>
      <c r="HES13" s="80"/>
      <c r="HET13" s="80"/>
      <c r="HEU13" s="80"/>
      <c r="HEV13" s="80"/>
      <c r="HEW13" s="80"/>
      <c r="HEX13" s="80"/>
      <c r="HEY13" s="80"/>
      <c r="HEZ13" s="80"/>
      <c r="HFA13" s="80"/>
      <c r="HFB13" s="80"/>
      <c r="HFC13" s="80"/>
      <c r="HFD13" s="80"/>
      <c r="HFE13" s="80"/>
      <c r="HFF13" s="80"/>
      <c r="HFG13" s="80"/>
      <c r="HFH13" s="80"/>
      <c r="HFI13" s="80"/>
      <c r="HFJ13" s="80"/>
      <c r="HFK13" s="80"/>
      <c r="HFL13" s="80"/>
      <c r="HFM13" s="80"/>
      <c r="HFN13" s="80"/>
      <c r="HFO13" s="80"/>
      <c r="HFP13" s="80"/>
      <c r="HFQ13" s="80"/>
      <c r="HFR13" s="80"/>
      <c r="HFS13" s="80"/>
      <c r="HFT13" s="80"/>
      <c r="HFU13" s="80"/>
      <c r="HFV13" s="80"/>
      <c r="HFW13" s="80"/>
      <c r="HFX13" s="80"/>
      <c r="HFY13" s="80"/>
      <c r="HFZ13" s="80"/>
      <c r="HGA13" s="80"/>
      <c r="HGB13" s="80"/>
      <c r="HGC13" s="80"/>
      <c r="HGD13" s="80"/>
      <c r="HGE13" s="80"/>
      <c r="HGF13" s="80"/>
      <c r="HGG13" s="80"/>
      <c r="HGH13" s="80"/>
      <c r="HGI13" s="80"/>
      <c r="HGJ13" s="80"/>
      <c r="HGK13" s="80"/>
      <c r="HGL13" s="80"/>
      <c r="HGM13" s="80"/>
      <c r="HGN13" s="80"/>
      <c r="HGO13" s="80"/>
      <c r="HGP13" s="80"/>
      <c r="HGQ13" s="80"/>
      <c r="HGR13" s="80"/>
      <c r="HGS13" s="80"/>
      <c r="HGT13" s="80"/>
      <c r="HGU13" s="80"/>
      <c r="HGV13" s="80"/>
      <c r="HGW13" s="80"/>
      <c r="HGX13" s="80"/>
      <c r="HGY13" s="80"/>
      <c r="HGZ13" s="80"/>
      <c r="HHA13" s="80"/>
      <c r="HHB13" s="80"/>
      <c r="HHC13" s="80"/>
      <c r="HHD13" s="80"/>
      <c r="HHE13" s="80"/>
      <c r="HHF13" s="80"/>
      <c r="HHG13" s="80"/>
      <c r="HHH13" s="80"/>
      <c r="HHI13" s="80"/>
      <c r="HHJ13" s="80"/>
      <c r="HHK13" s="80"/>
      <c r="HHL13" s="80"/>
      <c r="HHM13" s="80"/>
      <c r="HHN13" s="80"/>
      <c r="HHO13" s="80"/>
      <c r="HHP13" s="80"/>
      <c r="HHQ13" s="80"/>
      <c r="HHR13" s="80"/>
      <c r="HHS13" s="80"/>
      <c r="HHT13" s="80"/>
      <c r="HHU13" s="80"/>
      <c r="HHV13" s="80"/>
      <c r="HHW13" s="80"/>
      <c r="HHX13" s="80"/>
      <c r="HHY13" s="80"/>
      <c r="HHZ13" s="80"/>
      <c r="HIA13" s="80"/>
      <c r="HIB13" s="80"/>
      <c r="HIC13" s="80"/>
      <c r="HID13" s="80"/>
      <c r="HIE13" s="80"/>
      <c r="HIF13" s="80"/>
      <c r="HIG13" s="80"/>
      <c r="HIH13" s="80"/>
      <c r="HII13" s="80"/>
      <c r="HIJ13" s="80"/>
      <c r="HIK13" s="80"/>
      <c r="HIL13" s="80"/>
      <c r="HIM13" s="80"/>
      <c r="HIN13" s="80"/>
      <c r="HIO13" s="80"/>
      <c r="HIP13" s="80"/>
      <c r="HIQ13" s="80"/>
      <c r="HIR13" s="80"/>
      <c r="HIS13" s="80"/>
      <c r="HIT13" s="80"/>
      <c r="HIU13" s="80"/>
      <c r="HIV13" s="80"/>
      <c r="HIW13" s="80"/>
      <c r="HIX13" s="80"/>
      <c r="HIY13" s="80"/>
      <c r="HIZ13" s="80"/>
      <c r="HJA13" s="80"/>
      <c r="HJB13" s="80"/>
      <c r="HJC13" s="80"/>
      <c r="HJD13" s="80"/>
      <c r="HJE13" s="80"/>
      <c r="HJF13" s="80"/>
      <c r="HJG13" s="80"/>
      <c r="HJH13" s="80"/>
      <c r="HJI13" s="80"/>
      <c r="HJJ13" s="80"/>
      <c r="HJK13" s="80"/>
      <c r="HJL13" s="80"/>
      <c r="HJM13" s="80"/>
      <c r="HJN13" s="80"/>
      <c r="HJO13" s="80"/>
      <c r="HJP13" s="80"/>
      <c r="HJQ13" s="80"/>
      <c r="HJR13" s="80"/>
      <c r="HJS13" s="80"/>
      <c r="HJT13" s="80"/>
      <c r="HJU13" s="80"/>
      <c r="HJV13" s="80"/>
      <c r="HJW13" s="80"/>
      <c r="HJX13" s="80"/>
      <c r="HJY13" s="80"/>
      <c r="HJZ13" s="80"/>
      <c r="HKA13" s="80"/>
      <c r="HKB13" s="80"/>
      <c r="HKC13" s="80"/>
      <c r="HKD13" s="80"/>
      <c r="HKE13" s="80"/>
      <c r="HKF13" s="80"/>
      <c r="HKG13" s="80"/>
      <c r="HKH13" s="80"/>
      <c r="HKI13" s="80"/>
      <c r="HKJ13" s="80"/>
      <c r="HKK13" s="80"/>
      <c r="HKL13" s="80"/>
      <c r="HKM13" s="80"/>
      <c r="HKN13" s="80"/>
      <c r="HKO13" s="80"/>
      <c r="HKP13" s="80"/>
      <c r="HKQ13" s="80"/>
      <c r="HKR13" s="80"/>
      <c r="HKS13" s="80"/>
      <c r="HKT13" s="80"/>
      <c r="HKU13" s="80"/>
      <c r="HKV13" s="80"/>
      <c r="HKW13" s="80"/>
      <c r="HKX13" s="80"/>
      <c r="HKY13" s="80"/>
      <c r="HKZ13" s="80"/>
      <c r="HLA13" s="80"/>
      <c r="HLB13" s="80"/>
      <c r="HLC13" s="80"/>
      <c r="HLD13" s="80"/>
      <c r="HLE13" s="80"/>
      <c r="HLF13" s="80"/>
      <c r="HLG13" s="80"/>
      <c r="HLH13" s="80"/>
      <c r="HLI13" s="80"/>
      <c r="HLJ13" s="80"/>
      <c r="HLK13" s="80"/>
      <c r="HLL13" s="80"/>
      <c r="HLM13" s="80"/>
      <c r="HLN13" s="80"/>
      <c r="HLO13" s="80"/>
      <c r="HLP13" s="80"/>
      <c r="HLQ13" s="80"/>
      <c r="HLR13" s="80"/>
      <c r="HLS13" s="80"/>
      <c r="HLT13" s="80"/>
      <c r="HLU13" s="80"/>
      <c r="HLV13" s="80"/>
      <c r="HLW13" s="80"/>
      <c r="HLX13" s="80"/>
      <c r="HLY13" s="80"/>
      <c r="HLZ13" s="80"/>
      <c r="HMA13" s="80"/>
      <c r="HMB13" s="80"/>
      <c r="HMC13" s="80"/>
      <c r="HMD13" s="80"/>
      <c r="HME13" s="80"/>
      <c r="HMF13" s="80"/>
      <c r="HMG13" s="80"/>
      <c r="HMH13" s="80"/>
      <c r="HMI13" s="80"/>
      <c r="HMJ13" s="80"/>
      <c r="HMK13" s="80"/>
      <c r="HML13" s="80"/>
      <c r="HMM13" s="80"/>
      <c r="HMN13" s="80"/>
      <c r="HMO13" s="80"/>
      <c r="HMP13" s="80"/>
      <c r="HMQ13" s="80"/>
      <c r="HMR13" s="80"/>
      <c r="HMS13" s="80"/>
      <c r="HMT13" s="80"/>
      <c r="HMU13" s="80"/>
      <c r="HMV13" s="80"/>
      <c r="HMW13" s="80"/>
      <c r="HMX13" s="80"/>
      <c r="HMY13" s="80"/>
      <c r="HMZ13" s="80"/>
      <c r="HNA13" s="80"/>
      <c r="HNB13" s="80"/>
      <c r="HNC13" s="80"/>
      <c r="HND13" s="80"/>
      <c r="HNE13" s="80"/>
      <c r="HNF13" s="80"/>
      <c r="HNG13" s="80"/>
      <c r="HNH13" s="80"/>
      <c r="HNI13" s="80"/>
      <c r="HNJ13" s="80"/>
      <c r="HNK13" s="80"/>
      <c r="HNL13" s="80"/>
      <c r="HNM13" s="80"/>
      <c r="HNN13" s="80"/>
      <c r="HNO13" s="80"/>
      <c r="HNP13" s="80"/>
      <c r="HNQ13" s="80"/>
      <c r="HNR13" s="80"/>
      <c r="HNS13" s="80"/>
      <c r="HNT13" s="80"/>
      <c r="HNU13" s="80"/>
      <c r="HNV13" s="80"/>
      <c r="HNW13" s="80"/>
      <c r="HNX13" s="80"/>
      <c r="HNY13" s="80"/>
      <c r="HNZ13" s="80"/>
      <c r="HOA13" s="80"/>
      <c r="HOB13" s="80"/>
      <c r="HOC13" s="80"/>
      <c r="HOD13" s="80"/>
      <c r="HOE13" s="80"/>
      <c r="HOF13" s="80"/>
      <c r="HOG13" s="80"/>
      <c r="HOH13" s="80"/>
      <c r="HOI13" s="80"/>
      <c r="HOJ13" s="80"/>
      <c r="HOK13" s="80"/>
      <c r="HOL13" s="80"/>
      <c r="HOM13" s="80"/>
      <c r="HON13" s="80"/>
      <c r="HOO13" s="80"/>
      <c r="HOP13" s="80"/>
      <c r="HOQ13" s="80"/>
      <c r="HOR13" s="80"/>
      <c r="HOS13" s="80"/>
      <c r="HOT13" s="80"/>
      <c r="HOU13" s="80"/>
      <c r="HOV13" s="80"/>
      <c r="HOW13" s="80"/>
      <c r="HOX13" s="80"/>
      <c r="HOY13" s="80"/>
      <c r="HOZ13" s="80"/>
      <c r="HPA13" s="80"/>
      <c r="HPB13" s="80"/>
      <c r="HPC13" s="80"/>
      <c r="HPD13" s="80"/>
      <c r="HPE13" s="80"/>
      <c r="HPF13" s="80"/>
      <c r="HPG13" s="80"/>
      <c r="HPH13" s="80"/>
      <c r="HPI13" s="80"/>
      <c r="HPJ13" s="80"/>
      <c r="HPK13" s="80"/>
      <c r="HPL13" s="80"/>
      <c r="HPM13" s="80"/>
      <c r="HPN13" s="80"/>
      <c r="HPO13" s="80"/>
      <c r="HPP13" s="80"/>
      <c r="HPQ13" s="80"/>
      <c r="HPR13" s="80"/>
      <c r="HPS13" s="80"/>
      <c r="HPT13" s="80"/>
      <c r="HPU13" s="80"/>
      <c r="HPV13" s="80"/>
      <c r="HPW13" s="80"/>
      <c r="HPX13" s="80"/>
      <c r="HPY13" s="80"/>
      <c r="HPZ13" s="80"/>
      <c r="HQA13" s="80"/>
      <c r="HQB13" s="80"/>
      <c r="HQC13" s="80"/>
      <c r="HQD13" s="80"/>
      <c r="HQE13" s="80"/>
      <c r="HQF13" s="80"/>
      <c r="HQG13" s="80"/>
      <c r="HQH13" s="80"/>
      <c r="HQI13" s="80"/>
      <c r="HQJ13" s="80"/>
      <c r="HQK13" s="80"/>
      <c r="HQL13" s="80"/>
      <c r="HQM13" s="80"/>
      <c r="HQN13" s="80"/>
      <c r="HQO13" s="80"/>
      <c r="HQP13" s="80"/>
      <c r="HQQ13" s="80"/>
      <c r="HQR13" s="80"/>
      <c r="HQS13" s="80"/>
      <c r="HQT13" s="80"/>
      <c r="HQU13" s="80"/>
      <c r="HQV13" s="80"/>
      <c r="HQW13" s="80"/>
      <c r="HQX13" s="80"/>
      <c r="HQY13" s="80"/>
      <c r="HQZ13" s="80"/>
      <c r="HRA13" s="80"/>
      <c r="HRB13" s="80"/>
      <c r="HRC13" s="80"/>
      <c r="HRD13" s="80"/>
      <c r="HRE13" s="80"/>
      <c r="HRF13" s="80"/>
      <c r="HRG13" s="80"/>
      <c r="HRH13" s="80"/>
      <c r="HRI13" s="80"/>
      <c r="HRJ13" s="80"/>
      <c r="HRK13" s="80"/>
      <c r="HRL13" s="80"/>
      <c r="HRM13" s="80"/>
      <c r="HRN13" s="80"/>
      <c r="HRO13" s="80"/>
      <c r="HRP13" s="80"/>
      <c r="HRQ13" s="80"/>
      <c r="HRR13" s="80"/>
      <c r="HRS13" s="80"/>
      <c r="HRT13" s="80"/>
      <c r="HRU13" s="80"/>
      <c r="HRV13" s="80"/>
      <c r="HRW13" s="80"/>
      <c r="HRX13" s="80"/>
      <c r="HRY13" s="80"/>
      <c r="HRZ13" s="80"/>
      <c r="HSA13" s="80"/>
      <c r="HSB13" s="80"/>
      <c r="HSC13" s="80"/>
      <c r="HSD13" s="80"/>
      <c r="HSE13" s="80"/>
      <c r="HSF13" s="80"/>
      <c r="HSG13" s="80"/>
      <c r="HSH13" s="80"/>
      <c r="HSI13" s="80"/>
      <c r="HSJ13" s="80"/>
      <c r="HSK13" s="80"/>
      <c r="HSL13" s="80"/>
      <c r="HSM13" s="80"/>
      <c r="HSN13" s="80"/>
      <c r="HSO13" s="80"/>
      <c r="HSP13" s="80"/>
      <c r="HSQ13" s="80"/>
      <c r="HSR13" s="80"/>
      <c r="HSS13" s="80"/>
      <c r="HST13" s="80"/>
      <c r="HSU13" s="80"/>
      <c r="HSV13" s="80"/>
      <c r="HSW13" s="80"/>
      <c r="HSX13" s="80"/>
      <c r="HSY13" s="80"/>
      <c r="HSZ13" s="80"/>
      <c r="HTA13" s="80"/>
      <c r="HTB13" s="80"/>
      <c r="HTC13" s="80"/>
      <c r="HTD13" s="80"/>
      <c r="HTE13" s="80"/>
      <c r="HTF13" s="80"/>
      <c r="HTG13" s="80"/>
      <c r="HTH13" s="80"/>
      <c r="HTI13" s="80"/>
      <c r="HTJ13" s="80"/>
      <c r="HTK13" s="80"/>
      <c r="HTL13" s="80"/>
      <c r="HTM13" s="80"/>
      <c r="HTN13" s="80"/>
      <c r="HTO13" s="80"/>
      <c r="HTP13" s="80"/>
      <c r="HTQ13" s="80"/>
      <c r="HTR13" s="80"/>
      <c r="HTS13" s="80"/>
      <c r="HTT13" s="80"/>
      <c r="HTU13" s="80"/>
      <c r="HTV13" s="80"/>
      <c r="HTW13" s="80"/>
      <c r="HTX13" s="80"/>
      <c r="HTY13" s="80"/>
      <c r="HTZ13" s="80"/>
      <c r="HUA13" s="80"/>
      <c r="HUB13" s="80"/>
      <c r="HUC13" s="80"/>
      <c r="HUD13" s="80"/>
      <c r="HUE13" s="80"/>
      <c r="HUF13" s="80"/>
      <c r="HUG13" s="80"/>
      <c r="HUH13" s="80"/>
      <c r="HUI13" s="80"/>
      <c r="HUJ13" s="80"/>
      <c r="HUK13" s="80"/>
      <c r="HUL13" s="80"/>
      <c r="HUM13" s="80"/>
      <c r="HUN13" s="80"/>
      <c r="HUO13" s="80"/>
      <c r="HUP13" s="80"/>
      <c r="HUQ13" s="80"/>
      <c r="HUR13" s="80"/>
      <c r="HUS13" s="80"/>
      <c r="HUT13" s="80"/>
      <c r="HUU13" s="80"/>
      <c r="HUV13" s="80"/>
      <c r="HUW13" s="80"/>
      <c r="HUX13" s="80"/>
      <c r="HUY13" s="80"/>
      <c r="HUZ13" s="80"/>
      <c r="HVA13" s="80"/>
      <c r="HVB13" s="80"/>
      <c r="HVC13" s="80"/>
      <c r="HVD13" s="80"/>
      <c r="HVE13" s="80"/>
      <c r="HVF13" s="80"/>
      <c r="HVG13" s="80"/>
      <c r="HVH13" s="80"/>
      <c r="HVI13" s="80"/>
      <c r="HVJ13" s="80"/>
      <c r="HVK13" s="80"/>
      <c r="HVL13" s="80"/>
      <c r="HVM13" s="80"/>
      <c r="HVN13" s="80"/>
      <c r="HVO13" s="80"/>
      <c r="HVP13" s="80"/>
      <c r="HVQ13" s="80"/>
      <c r="HVR13" s="80"/>
      <c r="HVS13" s="80"/>
      <c r="HVT13" s="80"/>
      <c r="HVU13" s="80"/>
      <c r="HVV13" s="80"/>
      <c r="HVW13" s="80"/>
      <c r="HVX13" s="80"/>
      <c r="HVY13" s="80"/>
      <c r="HVZ13" s="80"/>
      <c r="HWA13" s="80"/>
      <c r="HWB13" s="80"/>
      <c r="HWC13" s="80"/>
      <c r="HWD13" s="80"/>
      <c r="HWE13" s="80"/>
      <c r="HWF13" s="80"/>
      <c r="HWG13" s="80"/>
      <c r="HWH13" s="80"/>
      <c r="HWI13" s="80"/>
      <c r="HWJ13" s="80"/>
      <c r="HWK13" s="80"/>
      <c r="HWL13" s="80"/>
      <c r="HWM13" s="80"/>
      <c r="HWN13" s="80"/>
      <c r="HWO13" s="80"/>
      <c r="HWP13" s="80"/>
      <c r="HWQ13" s="80"/>
      <c r="HWR13" s="80"/>
      <c r="HWS13" s="80"/>
      <c r="HWT13" s="80"/>
      <c r="HWU13" s="80"/>
      <c r="HWV13" s="80"/>
      <c r="HWW13" s="80"/>
      <c r="HWX13" s="80"/>
      <c r="HWY13" s="80"/>
      <c r="HWZ13" s="80"/>
      <c r="HXA13" s="80"/>
      <c r="HXB13" s="80"/>
      <c r="HXC13" s="80"/>
      <c r="HXD13" s="80"/>
      <c r="HXE13" s="80"/>
      <c r="HXF13" s="80"/>
      <c r="HXG13" s="80"/>
      <c r="HXH13" s="80"/>
      <c r="HXI13" s="80"/>
      <c r="HXJ13" s="80"/>
      <c r="HXK13" s="80"/>
      <c r="HXL13" s="80"/>
      <c r="HXM13" s="80"/>
      <c r="HXN13" s="80"/>
      <c r="HXO13" s="80"/>
      <c r="HXP13" s="80"/>
      <c r="HXQ13" s="80"/>
      <c r="HXR13" s="80"/>
      <c r="HXS13" s="80"/>
      <c r="HXT13" s="80"/>
      <c r="HXU13" s="80"/>
      <c r="HXV13" s="80"/>
      <c r="HXW13" s="80"/>
      <c r="HXX13" s="80"/>
      <c r="HXY13" s="80"/>
      <c r="HXZ13" s="80"/>
      <c r="HYA13" s="80"/>
      <c r="HYB13" s="80"/>
      <c r="HYC13" s="80"/>
      <c r="HYD13" s="80"/>
      <c r="HYE13" s="80"/>
      <c r="HYF13" s="80"/>
      <c r="HYG13" s="80"/>
      <c r="HYH13" s="80"/>
      <c r="HYI13" s="80"/>
      <c r="HYJ13" s="80"/>
      <c r="HYK13" s="80"/>
      <c r="HYL13" s="80"/>
      <c r="HYM13" s="80"/>
      <c r="HYN13" s="80"/>
      <c r="HYO13" s="80"/>
      <c r="HYP13" s="80"/>
      <c r="HYQ13" s="80"/>
      <c r="HYR13" s="80"/>
      <c r="HYS13" s="80"/>
      <c r="HYT13" s="80"/>
      <c r="HYU13" s="80"/>
      <c r="HYV13" s="80"/>
      <c r="HYW13" s="80"/>
      <c r="HYX13" s="80"/>
      <c r="HYY13" s="80"/>
      <c r="HYZ13" s="80"/>
      <c r="HZA13" s="80"/>
      <c r="HZB13" s="80"/>
      <c r="HZC13" s="80"/>
      <c r="HZD13" s="80"/>
      <c r="HZE13" s="80"/>
      <c r="HZF13" s="80"/>
      <c r="HZG13" s="80"/>
      <c r="HZH13" s="80"/>
      <c r="HZI13" s="80"/>
      <c r="HZJ13" s="80"/>
      <c r="HZK13" s="80"/>
      <c r="HZL13" s="80"/>
      <c r="HZM13" s="80"/>
      <c r="HZN13" s="80"/>
      <c r="HZO13" s="80"/>
      <c r="HZP13" s="80"/>
      <c r="HZQ13" s="80"/>
      <c r="HZR13" s="80"/>
      <c r="HZS13" s="80"/>
      <c r="HZT13" s="80"/>
      <c r="HZU13" s="80"/>
      <c r="HZV13" s="80"/>
      <c r="HZW13" s="80"/>
      <c r="HZX13" s="80"/>
      <c r="HZY13" s="80"/>
      <c r="HZZ13" s="80"/>
      <c r="IAA13" s="80"/>
      <c r="IAB13" s="80"/>
      <c r="IAC13" s="80"/>
      <c r="IAD13" s="80"/>
      <c r="IAE13" s="80"/>
      <c r="IAF13" s="80"/>
      <c r="IAG13" s="80"/>
      <c r="IAH13" s="80"/>
      <c r="IAI13" s="80"/>
      <c r="IAJ13" s="80"/>
      <c r="IAK13" s="80"/>
      <c r="IAL13" s="80"/>
      <c r="IAM13" s="80"/>
      <c r="IAN13" s="80"/>
      <c r="IAO13" s="80"/>
      <c r="IAP13" s="80"/>
      <c r="IAQ13" s="80"/>
      <c r="IAR13" s="80"/>
      <c r="IAS13" s="80"/>
      <c r="IAT13" s="80"/>
      <c r="IAU13" s="80"/>
      <c r="IAV13" s="80"/>
      <c r="IAW13" s="80"/>
      <c r="IAX13" s="80"/>
      <c r="IAY13" s="80"/>
      <c r="IAZ13" s="80"/>
      <c r="IBA13" s="80"/>
      <c r="IBB13" s="80"/>
      <c r="IBC13" s="80"/>
      <c r="IBD13" s="80"/>
      <c r="IBE13" s="80"/>
      <c r="IBF13" s="80"/>
      <c r="IBG13" s="80"/>
      <c r="IBH13" s="80"/>
      <c r="IBI13" s="80"/>
      <c r="IBJ13" s="80"/>
      <c r="IBK13" s="80"/>
      <c r="IBL13" s="80"/>
      <c r="IBM13" s="80"/>
      <c r="IBN13" s="80"/>
      <c r="IBO13" s="80"/>
      <c r="IBP13" s="80"/>
      <c r="IBQ13" s="80"/>
      <c r="IBR13" s="80"/>
      <c r="IBS13" s="80"/>
      <c r="IBT13" s="80"/>
      <c r="IBU13" s="80"/>
      <c r="IBV13" s="80"/>
      <c r="IBW13" s="80"/>
      <c r="IBX13" s="80"/>
      <c r="IBY13" s="80"/>
      <c r="IBZ13" s="80"/>
      <c r="ICA13" s="80"/>
      <c r="ICB13" s="80"/>
      <c r="ICC13" s="80"/>
      <c r="ICD13" s="80"/>
      <c r="ICE13" s="80"/>
      <c r="ICF13" s="80"/>
      <c r="ICG13" s="80"/>
      <c r="ICH13" s="80"/>
      <c r="ICI13" s="80"/>
      <c r="ICJ13" s="80"/>
      <c r="ICK13" s="80"/>
      <c r="ICL13" s="80"/>
      <c r="ICM13" s="80"/>
      <c r="ICN13" s="80"/>
      <c r="ICO13" s="80"/>
      <c r="ICP13" s="80"/>
      <c r="ICQ13" s="80"/>
      <c r="ICR13" s="80"/>
      <c r="ICS13" s="80"/>
      <c r="ICT13" s="80"/>
      <c r="ICU13" s="80"/>
      <c r="ICV13" s="80"/>
      <c r="ICW13" s="80"/>
      <c r="ICX13" s="80"/>
      <c r="ICY13" s="80"/>
      <c r="ICZ13" s="80"/>
      <c r="IDA13" s="80"/>
      <c r="IDB13" s="80"/>
      <c r="IDC13" s="80"/>
      <c r="IDD13" s="80"/>
      <c r="IDE13" s="80"/>
      <c r="IDF13" s="80"/>
      <c r="IDG13" s="80"/>
      <c r="IDH13" s="80"/>
      <c r="IDI13" s="80"/>
      <c r="IDJ13" s="80"/>
      <c r="IDK13" s="80"/>
      <c r="IDL13" s="80"/>
      <c r="IDM13" s="80"/>
      <c r="IDN13" s="80"/>
      <c r="IDO13" s="80"/>
      <c r="IDP13" s="80"/>
      <c r="IDQ13" s="80"/>
      <c r="IDR13" s="80"/>
      <c r="IDS13" s="80"/>
      <c r="IDT13" s="80"/>
      <c r="IDU13" s="80"/>
      <c r="IDV13" s="80"/>
      <c r="IDW13" s="80"/>
      <c r="IDX13" s="80"/>
      <c r="IDY13" s="80"/>
      <c r="IDZ13" s="80"/>
      <c r="IEA13" s="80"/>
      <c r="IEB13" s="80"/>
      <c r="IEC13" s="80"/>
      <c r="IED13" s="80"/>
      <c r="IEE13" s="80"/>
      <c r="IEF13" s="80"/>
      <c r="IEG13" s="80"/>
      <c r="IEH13" s="80"/>
      <c r="IEI13" s="80"/>
      <c r="IEJ13" s="80"/>
      <c r="IEK13" s="80"/>
      <c r="IEL13" s="80"/>
      <c r="IEM13" s="80"/>
      <c r="IEN13" s="80"/>
      <c r="IEO13" s="80"/>
      <c r="IEP13" s="80"/>
      <c r="IEQ13" s="80"/>
      <c r="IER13" s="80"/>
      <c r="IES13" s="80"/>
      <c r="IET13" s="80"/>
      <c r="IEU13" s="80"/>
      <c r="IEV13" s="80"/>
      <c r="IEW13" s="80"/>
      <c r="IEX13" s="80"/>
      <c r="IEY13" s="80"/>
      <c r="IEZ13" s="80"/>
      <c r="IFA13" s="80"/>
      <c r="IFB13" s="80"/>
      <c r="IFC13" s="80"/>
      <c r="IFD13" s="80"/>
      <c r="IFE13" s="80"/>
      <c r="IFF13" s="80"/>
      <c r="IFG13" s="80"/>
      <c r="IFH13" s="80"/>
      <c r="IFI13" s="80"/>
      <c r="IFJ13" s="80"/>
      <c r="IFK13" s="80"/>
      <c r="IFL13" s="80"/>
      <c r="IFM13" s="80"/>
      <c r="IFN13" s="80"/>
      <c r="IFO13" s="80"/>
      <c r="IFP13" s="80"/>
      <c r="IFQ13" s="80"/>
      <c r="IFR13" s="80"/>
      <c r="IFS13" s="80"/>
      <c r="IFT13" s="80"/>
      <c r="IFU13" s="80"/>
      <c r="IFV13" s="80"/>
      <c r="IFW13" s="80"/>
      <c r="IFX13" s="80"/>
      <c r="IFY13" s="80"/>
      <c r="IFZ13" s="80"/>
      <c r="IGA13" s="80"/>
      <c r="IGB13" s="80"/>
      <c r="IGC13" s="80"/>
      <c r="IGD13" s="80"/>
      <c r="IGE13" s="80"/>
      <c r="IGF13" s="80"/>
      <c r="IGG13" s="80"/>
      <c r="IGH13" s="80"/>
      <c r="IGI13" s="80"/>
      <c r="IGJ13" s="80"/>
      <c r="IGK13" s="80"/>
      <c r="IGL13" s="80"/>
      <c r="IGM13" s="80"/>
      <c r="IGN13" s="80"/>
      <c r="IGO13" s="80"/>
      <c r="IGP13" s="80"/>
      <c r="IGQ13" s="80"/>
      <c r="IGR13" s="80"/>
      <c r="IGS13" s="80"/>
      <c r="IGT13" s="80"/>
      <c r="IGU13" s="80"/>
      <c r="IGV13" s="80"/>
      <c r="IGW13" s="80"/>
      <c r="IGX13" s="80"/>
      <c r="IGY13" s="80"/>
      <c r="IGZ13" s="80"/>
      <c r="IHA13" s="80"/>
      <c r="IHB13" s="80"/>
      <c r="IHC13" s="80"/>
      <c r="IHD13" s="80"/>
      <c r="IHE13" s="80"/>
      <c r="IHF13" s="80"/>
      <c r="IHG13" s="80"/>
      <c r="IHH13" s="80"/>
      <c r="IHI13" s="80"/>
      <c r="IHJ13" s="80"/>
      <c r="IHK13" s="80"/>
      <c r="IHL13" s="80"/>
      <c r="IHM13" s="80"/>
      <c r="IHN13" s="80"/>
      <c r="IHO13" s="80"/>
      <c r="IHP13" s="80"/>
      <c r="IHQ13" s="80"/>
      <c r="IHR13" s="80"/>
      <c r="IHS13" s="80"/>
      <c r="IHT13" s="80"/>
      <c r="IHU13" s="80"/>
      <c r="IHV13" s="80"/>
      <c r="IHW13" s="80"/>
      <c r="IHX13" s="80"/>
      <c r="IHY13" s="80"/>
      <c r="IHZ13" s="80"/>
      <c r="IIA13" s="80"/>
      <c r="IIB13" s="80"/>
      <c r="IIC13" s="80"/>
      <c r="IID13" s="80"/>
      <c r="IIE13" s="80"/>
      <c r="IIF13" s="80"/>
      <c r="IIG13" s="80"/>
      <c r="IIH13" s="80"/>
      <c r="III13" s="80"/>
      <c r="IIJ13" s="80"/>
      <c r="IIK13" s="80"/>
      <c r="IIL13" s="80"/>
      <c r="IIM13" s="80"/>
      <c r="IIN13" s="80"/>
      <c r="IIO13" s="80"/>
      <c r="IIP13" s="80"/>
      <c r="IIQ13" s="80"/>
      <c r="IIR13" s="80"/>
      <c r="IIS13" s="80"/>
      <c r="IIT13" s="80"/>
      <c r="IIU13" s="80"/>
      <c r="IIV13" s="80"/>
      <c r="IIW13" s="80"/>
      <c r="IIX13" s="80"/>
      <c r="IIY13" s="80"/>
      <c r="IIZ13" s="80"/>
      <c r="IJA13" s="80"/>
      <c r="IJB13" s="80"/>
      <c r="IJC13" s="80"/>
      <c r="IJD13" s="80"/>
      <c r="IJE13" s="80"/>
      <c r="IJF13" s="80"/>
      <c r="IJG13" s="80"/>
      <c r="IJH13" s="80"/>
      <c r="IJI13" s="80"/>
      <c r="IJJ13" s="80"/>
      <c r="IJK13" s="80"/>
      <c r="IJL13" s="80"/>
      <c r="IJM13" s="80"/>
      <c r="IJN13" s="80"/>
      <c r="IJO13" s="80"/>
      <c r="IJP13" s="80"/>
      <c r="IJQ13" s="80"/>
      <c r="IJR13" s="80"/>
      <c r="IJS13" s="80"/>
      <c r="IJT13" s="80"/>
      <c r="IJU13" s="80"/>
      <c r="IJV13" s="80"/>
      <c r="IJW13" s="80"/>
      <c r="IJX13" s="80"/>
      <c r="IJY13" s="80"/>
      <c r="IJZ13" s="80"/>
      <c r="IKA13" s="80"/>
      <c r="IKB13" s="80"/>
      <c r="IKC13" s="80"/>
      <c r="IKD13" s="80"/>
      <c r="IKE13" s="80"/>
      <c r="IKF13" s="80"/>
      <c r="IKG13" s="80"/>
      <c r="IKH13" s="80"/>
      <c r="IKI13" s="80"/>
      <c r="IKJ13" s="80"/>
      <c r="IKK13" s="80"/>
      <c r="IKL13" s="80"/>
      <c r="IKM13" s="80"/>
      <c r="IKN13" s="80"/>
      <c r="IKO13" s="80"/>
      <c r="IKP13" s="80"/>
      <c r="IKQ13" s="80"/>
      <c r="IKR13" s="80"/>
      <c r="IKS13" s="80"/>
      <c r="IKT13" s="80"/>
      <c r="IKU13" s="80"/>
      <c r="IKV13" s="80"/>
      <c r="IKW13" s="80"/>
      <c r="IKX13" s="80"/>
      <c r="IKY13" s="80"/>
      <c r="IKZ13" s="80"/>
      <c r="ILA13" s="80"/>
      <c r="ILB13" s="80"/>
      <c r="ILC13" s="80"/>
      <c r="ILD13" s="80"/>
      <c r="ILE13" s="80"/>
      <c r="ILF13" s="80"/>
      <c r="ILG13" s="80"/>
      <c r="ILH13" s="80"/>
      <c r="ILI13" s="80"/>
      <c r="ILJ13" s="80"/>
      <c r="ILK13" s="80"/>
      <c r="ILL13" s="80"/>
      <c r="ILM13" s="80"/>
      <c r="ILN13" s="80"/>
      <c r="ILO13" s="80"/>
      <c r="ILP13" s="80"/>
      <c r="ILQ13" s="80"/>
      <c r="ILR13" s="80"/>
      <c r="ILS13" s="80"/>
      <c r="ILT13" s="80"/>
      <c r="ILU13" s="80"/>
      <c r="ILV13" s="80"/>
      <c r="ILW13" s="80"/>
      <c r="ILX13" s="80"/>
      <c r="ILY13" s="80"/>
      <c r="ILZ13" s="80"/>
      <c r="IMA13" s="80"/>
      <c r="IMB13" s="80"/>
      <c r="IMC13" s="80"/>
      <c r="IMD13" s="80"/>
      <c r="IME13" s="80"/>
      <c r="IMF13" s="80"/>
      <c r="IMG13" s="80"/>
      <c r="IMH13" s="80"/>
      <c r="IMI13" s="80"/>
      <c r="IMJ13" s="80"/>
      <c r="IMK13" s="80"/>
      <c r="IML13" s="80"/>
      <c r="IMM13" s="80"/>
      <c r="IMN13" s="80"/>
      <c r="IMO13" s="80"/>
      <c r="IMP13" s="80"/>
      <c r="IMQ13" s="80"/>
      <c r="IMR13" s="80"/>
      <c r="IMS13" s="80"/>
      <c r="IMT13" s="80"/>
      <c r="IMU13" s="80"/>
      <c r="IMV13" s="80"/>
      <c r="IMW13" s="80"/>
      <c r="IMX13" s="80"/>
      <c r="IMY13" s="80"/>
      <c r="IMZ13" s="80"/>
      <c r="INA13" s="80"/>
      <c r="INB13" s="80"/>
      <c r="INC13" s="80"/>
      <c r="IND13" s="80"/>
      <c r="INE13" s="80"/>
      <c r="INF13" s="80"/>
      <c r="ING13" s="80"/>
      <c r="INH13" s="80"/>
      <c r="INI13" s="80"/>
      <c r="INJ13" s="80"/>
      <c r="INK13" s="80"/>
      <c r="INL13" s="80"/>
      <c r="INM13" s="80"/>
      <c r="INN13" s="80"/>
      <c r="INO13" s="80"/>
      <c r="INP13" s="80"/>
      <c r="INQ13" s="80"/>
      <c r="INR13" s="80"/>
      <c r="INS13" s="80"/>
      <c r="INT13" s="80"/>
      <c r="INU13" s="80"/>
      <c r="INV13" s="80"/>
      <c r="INW13" s="80"/>
      <c r="INX13" s="80"/>
      <c r="INY13" s="80"/>
      <c r="INZ13" s="80"/>
      <c r="IOA13" s="80"/>
      <c r="IOB13" s="80"/>
      <c r="IOC13" s="80"/>
      <c r="IOD13" s="80"/>
      <c r="IOE13" s="80"/>
      <c r="IOF13" s="80"/>
      <c r="IOG13" s="80"/>
      <c r="IOH13" s="80"/>
      <c r="IOI13" s="80"/>
      <c r="IOJ13" s="80"/>
      <c r="IOK13" s="80"/>
      <c r="IOL13" s="80"/>
      <c r="IOM13" s="80"/>
      <c r="ION13" s="80"/>
      <c r="IOO13" s="80"/>
      <c r="IOP13" s="80"/>
      <c r="IOQ13" s="80"/>
      <c r="IOR13" s="80"/>
      <c r="IOS13" s="80"/>
      <c r="IOT13" s="80"/>
      <c r="IOU13" s="80"/>
      <c r="IOV13" s="80"/>
      <c r="IOW13" s="80"/>
      <c r="IOX13" s="80"/>
      <c r="IOY13" s="80"/>
      <c r="IOZ13" s="80"/>
      <c r="IPA13" s="80"/>
      <c r="IPB13" s="80"/>
      <c r="IPC13" s="80"/>
      <c r="IPD13" s="80"/>
      <c r="IPE13" s="80"/>
      <c r="IPF13" s="80"/>
      <c r="IPG13" s="80"/>
      <c r="IPH13" s="80"/>
      <c r="IPI13" s="80"/>
      <c r="IPJ13" s="80"/>
      <c r="IPK13" s="80"/>
      <c r="IPL13" s="80"/>
      <c r="IPM13" s="80"/>
      <c r="IPN13" s="80"/>
      <c r="IPO13" s="80"/>
      <c r="IPP13" s="80"/>
      <c r="IPQ13" s="80"/>
      <c r="IPR13" s="80"/>
      <c r="IPS13" s="80"/>
      <c r="IPT13" s="80"/>
      <c r="IPU13" s="80"/>
      <c r="IPV13" s="80"/>
      <c r="IPW13" s="80"/>
      <c r="IPX13" s="80"/>
      <c r="IPY13" s="80"/>
      <c r="IPZ13" s="80"/>
      <c r="IQA13" s="80"/>
      <c r="IQB13" s="80"/>
      <c r="IQC13" s="80"/>
      <c r="IQD13" s="80"/>
      <c r="IQE13" s="80"/>
      <c r="IQF13" s="80"/>
      <c r="IQG13" s="80"/>
      <c r="IQH13" s="80"/>
      <c r="IQI13" s="80"/>
      <c r="IQJ13" s="80"/>
      <c r="IQK13" s="80"/>
      <c r="IQL13" s="80"/>
      <c r="IQM13" s="80"/>
      <c r="IQN13" s="80"/>
      <c r="IQO13" s="80"/>
      <c r="IQP13" s="80"/>
      <c r="IQQ13" s="80"/>
      <c r="IQR13" s="80"/>
      <c r="IQS13" s="80"/>
      <c r="IQT13" s="80"/>
      <c r="IQU13" s="80"/>
      <c r="IQV13" s="80"/>
      <c r="IQW13" s="80"/>
      <c r="IQX13" s="80"/>
      <c r="IQY13" s="80"/>
      <c r="IQZ13" s="80"/>
      <c r="IRA13" s="80"/>
      <c r="IRB13" s="80"/>
      <c r="IRC13" s="80"/>
      <c r="IRD13" s="80"/>
      <c r="IRE13" s="80"/>
      <c r="IRF13" s="80"/>
      <c r="IRG13" s="80"/>
      <c r="IRH13" s="80"/>
      <c r="IRI13" s="80"/>
      <c r="IRJ13" s="80"/>
      <c r="IRK13" s="80"/>
      <c r="IRL13" s="80"/>
      <c r="IRM13" s="80"/>
      <c r="IRN13" s="80"/>
      <c r="IRO13" s="80"/>
      <c r="IRP13" s="80"/>
      <c r="IRQ13" s="80"/>
      <c r="IRR13" s="80"/>
      <c r="IRS13" s="80"/>
      <c r="IRT13" s="80"/>
      <c r="IRU13" s="80"/>
      <c r="IRV13" s="80"/>
      <c r="IRW13" s="80"/>
      <c r="IRX13" s="80"/>
      <c r="IRY13" s="80"/>
      <c r="IRZ13" s="80"/>
      <c r="ISA13" s="80"/>
      <c r="ISB13" s="80"/>
      <c r="ISC13" s="80"/>
      <c r="ISD13" s="80"/>
      <c r="ISE13" s="80"/>
      <c r="ISF13" s="80"/>
      <c r="ISG13" s="80"/>
      <c r="ISH13" s="80"/>
      <c r="ISI13" s="80"/>
      <c r="ISJ13" s="80"/>
      <c r="ISK13" s="80"/>
      <c r="ISL13" s="80"/>
      <c r="ISM13" s="80"/>
      <c r="ISN13" s="80"/>
      <c r="ISO13" s="80"/>
      <c r="ISP13" s="80"/>
      <c r="ISQ13" s="80"/>
      <c r="ISR13" s="80"/>
      <c r="ISS13" s="80"/>
      <c r="IST13" s="80"/>
      <c r="ISU13" s="80"/>
      <c r="ISV13" s="80"/>
      <c r="ISW13" s="80"/>
      <c r="ISX13" s="80"/>
      <c r="ISY13" s="80"/>
      <c r="ISZ13" s="80"/>
      <c r="ITA13" s="80"/>
      <c r="ITB13" s="80"/>
      <c r="ITC13" s="80"/>
      <c r="ITD13" s="80"/>
      <c r="ITE13" s="80"/>
      <c r="ITF13" s="80"/>
      <c r="ITG13" s="80"/>
      <c r="ITH13" s="80"/>
      <c r="ITI13" s="80"/>
      <c r="ITJ13" s="80"/>
      <c r="ITK13" s="80"/>
      <c r="ITL13" s="80"/>
      <c r="ITM13" s="80"/>
      <c r="ITN13" s="80"/>
      <c r="ITO13" s="80"/>
      <c r="ITP13" s="80"/>
      <c r="ITQ13" s="80"/>
      <c r="ITR13" s="80"/>
      <c r="ITS13" s="80"/>
      <c r="ITT13" s="80"/>
      <c r="ITU13" s="80"/>
      <c r="ITV13" s="80"/>
      <c r="ITW13" s="80"/>
      <c r="ITX13" s="80"/>
      <c r="ITY13" s="80"/>
      <c r="ITZ13" s="80"/>
      <c r="IUA13" s="80"/>
      <c r="IUB13" s="80"/>
      <c r="IUC13" s="80"/>
      <c r="IUD13" s="80"/>
      <c r="IUE13" s="80"/>
      <c r="IUF13" s="80"/>
      <c r="IUG13" s="80"/>
      <c r="IUH13" s="80"/>
      <c r="IUI13" s="80"/>
      <c r="IUJ13" s="80"/>
      <c r="IUK13" s="80"/>
      <c r="IUL13" s="80"/>
      <c r="IUM13" s="80"/>
      <c r="IUN13" s="80"/>
      <c r="IUO13" s="80"/>
      <c r="IUP13" s="80"/>
      <c r="IUQ13" s="80"/>
      <c r="IUR13" s="80"/>
      <c r="IUS13" s="80"/>
      <c r="IUT13" s="80"/>
      <c r="IUU13" s="80"/>
      <c r="IUV13" s="80"/>
      <c r="IUW13" s="80"/>
      <c r="IUX13" s="80"/>
      <c r="IUY13" s="80"/>
      <c r="IUZ13" s="80"/>
      <c r="IVA13" s="80"/>
      <c r="IVB13" s="80"/>
      <c r="IVC13" s="80"/>
      <c r="IVD13" s="80"/>
      <c r="IVE13" s="80"/>
      <c r="IVF13" s="80"/>
      <c r="IVG13" s="80"/>
      <c r="IVH13" s="80"/>
      <c r="IVI13" s="80"/>
      <c r="IVJ13" s="80"/>
      <c r="IVK13" s="80"/>
      <c r="IVL13" s="80"/>
      <c r="IVM13" s="80"/>
      <c r="IVN13" s="80"/>
      <c r="IVO13" s="80"/>
      <c r="IVP13" s="80"/>
      <c r="IVQ13" s="80"/>
      <c r="IVR13" s="80"/>
      <c r="IVS13" s="80"/>
      <c r="IVT13" s="80"/>
      <c r="IVU13" s="80"/>
      <c r="IVV13" s="80"/>
      <c r="IVW13" s="80"/>
      <c r="IVX13" s="80"/>
      <c r="IVY13" s="80"/>
      <c r="IVZ13" s="80"/>
      <c r="IWA13" s="80"/>
      <c r="IWB13" s="80"/>
      <c r="IWC13" s="80"/>
      <c r="IWD13" s="80"/>
      <c r="IWE13" s="80"/>
      <c r="IWF13" s="80"/>
      <c r="IWG13" s="80"/>
      <c r="IWH13" s="80"/>
      <c r="IWI13" s="80"/>
      <c r="IWJ13" s="80"/>
      <c r="IWK13" s="80"/>
      <c r="IWL13" s="80"/>
      <c r="IWM13" s="80"/>
      <c r="IWN13" s="80"/>
      <c r="IWO13" s="80"/>
      <c r="IWP13" s="80"/>
      <c r="IWQ13" s="80"/>
      <c r="IWR13" s="80"/>
      <c r="IWS13" s="80"/>
      <c r="IWT13" s="80"/>
      <c r="IWU13" s="80"/>
      <c r="IWV13" s="80"/>
      <c r="IWW13" s="80"/>
      <c r="IWX13" s="80"/>
      <c r="IWY13" s="80"/>
      <c r="IWZ13" s="80"/>
      <c r="IXA13" s="80"/>
      <c r="IXB13" s="80"/>
      <c r="IXC13" s="80"/>
      <c r="IXD13" s="80"/>
      <c r="IXE13" s="80"/>
      <c r="IXF13" s="80"/>
      <c r="IXG13" s="80"/>
      <c r="IXH13" s="80"/>
      <c r="IXI13" s="80"/>
      <c r="IXJ13" s="80"/>
      <c r="IXK13" s="80"/>
      <c r="IXL13" s="80"/>
      <c r="IXM13" s="80"/>
      <c r="IXN13" s="80"/>
      <c r="IXO13" s="80"/>
      <c r="IXP13" s="80"/>
      <c r="IXQ13" s="80"/>
      <c r="IXR13" s="80"/>
      <c r="IXS13" s="80"/>
      <c r="IXT13" s="80"/>
      <c r="IXU13" s="80"/>
      <c r="IXV13" s="80"/>
      <c r="IXW13" s="80"/>
      <c r="IXX13" s="80"/>
      <c r="IXY13" s="80"/>
      <c r="IXZ13" s="80"/>
      <c r="IYA13" s="80"/>
      <c r="IYB13" s="80"/>
      <c r="IYC13" s="80"/>
      <c r="IYD13" s="80"/>
      <c r="IYE13" s="80"/>
      <c r="IYF13" s="80"/>
      <c r="IYG13" s="80"/>
      <c r="IYH13" s="80"/>
      <c r="IYI13" s="80"/>
      <c r="IYJ13" s="80"/>
      <c r="IYK13" s="80"/>
      <c r="IYL13" s="80"/>
      <c r="IYM13" s="80"/>
      <c r="IYN13" s="80"/>
      <c r="IYO13" s="80"/>
      <c r="IYP13" s="80"/>
      <c r="IYQ13" s="80"/>
      <c r="IYR13" s="80"/>
      <c r="IYS13" s="80"/>
      <c r="IYT13" s="80"/>
      <c r="IYU13" s="80"/>
      <c r="IYV13" s="80"/>
      <c r="IYW13" s="80"/>
      <c r="IYX13" s="80"/>
      <c r="IYY13" s="80"/>
      <c r="IYZ13" s="80"/>
      <c r="IZA13" s="80"/>
      <c r="IZB13" s="80"/>
      <c r="IZC13" s="80"/>
      <c r="IZD13" s="80"/>
      <c r="IZE13" s="80"/>
      <c r="IZF13" s="80"/>
      <c r="IZG13" s="80"/>
      <c r="IZH13" s="80"/>
      <c r="IZI13" s="80"/>
      <c r="IZJ13" s="80"/>
      <c r="IZK13" s="80"/>
      <c r="IZL13" s="80"/>
      <c r="IZM13" s="80"/>
      <c r="IZN13" s="80"/>
      <c r="IZO13" s="80"/>
      <c r="IZP13" s="80"/>
      <c r="IZQ13" s="80"/>
      <c r="IZR13" s="80"/>
      <c r="IZS13" s="80"/>
      <c r="IZT13" s="80"/>
      <c r="IZU13" s="80"/>
      <c r="IZV13" s="80"/>
      <c r="IZW13" s="80"/>
      <c r="IZX13" s="80"/>
      <c r="IZY13" s="80"/>
      <c r="IZZ13" s="80"/>
      <c r="JAA13" s="80"/>
      <c r="JAB13" s="80"/>
      <c r="JAC13" s="80"/>
      <c r="JAD13" s="80"/>
      <c r="JAE13" s="80"/>
      <c r="JAF13" s="80"/>
      <c r="JAG13" s="80"/>
      <c r="JAH13" s="80"/>
      <c r="JAI13" s="80"/>
      <c r="JAJ13" s="80"/>
      <c r="JAK13" s="80"/>
      <c r="JAL13" s="80"/>
      <c r="JAM13" s="80"/>
      <c r="JAN13" s="80"/>
      <c r="JAO13" s="80"/>
      <c r="JAP13" s="80"/>
      <c r="JAQ13" s="80"/>
      <c r="JAR13" s="80"/>
      <c r="JAS13" s="80"/>
      <c r="JAT13" s="80"/>
      <c r="JAU13" s="80"/>
      <c r="JAV13" s="80"/>
      <c r="JAW13" s="80"/>
      <c r="JAX13" s="80"/>
      <c r="JAY13" s="80"/>
      <c r="JAZ13" s="80"/>
      <c r="JBA13" s="80"/>
      <c r="JBB13" s="80"/>
      <c r="JBC13" s="80"/>
      <c r="JBD13" s="80"/>
      <c r="JBE13" s="80"/>
      <c r="JBF13" s="80"/>
      <c r="JBG13" s="80"/>
      <c r="JBH13" s="80"/>
      <c r="JBI13" s="80"/>
      <c r="JBJ13" s="80"/>
      <c r="JBK13" s="80"/>
      <c r="JBL13" s="80"/>
      <c r="JBM13" s="80"/>
      <c r="JBN13" s="80"/>
      <c r="JBO13" s="80"/>
      <c r="JBP13" s="80"/>
      <c r="JBQ13" s="80"/>
      <c r="JBR13" s="80"/>
      <c r="JBS13" s="80"/>
      <c r="JBT13" s="80"/>
      <c r="JBU13" s="80"/>
      <c r="JBV13" s="80"/>
      <c r="JBW13" s="80"/>
      <c r="JBX13" s="80"/>
      <c r="JBY13" s="80"/>
      <c r="JBZ13" s="80"/>
      <c r="JCA13" s="80"/>
      <c r="JCB13" s="80"/>
      <c r="JCC13" s="80"/>
      <c r="JCD13" s="80"/>
      <c r="JCE13" s="80"/>
      <c r="JCF13" s="80"/>
      <c r="JCG13" s="80"/>
      <c r="JCH13" s="80"/>
      <c r="JCI13" s="80"/>
      <c r="JCJ13" s="80"/>
      <c r="JCK13" s="80"/>
      <c r="JCL13" s="80"/>
      <c r="JCM13" s="80"/>
      <c r="JCN13" s="80"/>
      <c r="JCO13" s="80"/>
      <c r="JCP13" s="80"/>
      <c r="JCQ13" s="80"/>
      <c r="JCR13" s="80"/>
      <c r="JCS13" s="80"/>
      <c r="JCT13" s="80"/>
      <c r="JCU13" s="80"/>
      <c r="JCV13" s="80"/>
      <c r="JCW13" s="80"/>
      <c r="JCX13" s="80"/>
      <c r="JCY13" s="80"/>
      <c r="JCZ13" s="80"/>
      <c r="JDA13" s="80"/>
      <c r="JDB13" s="80"/>
      <c r="JDC13" s="80"/>
      <c r="JDD13" s="80"/>
      <c r="JDE13" s="80"/>
      <c r="JDF13" s="80"/>
      <c r="JDG13" s="80"/>
      <c r="JDH13" s="80"/>
      <c r="JDI13" s="80"/>
      <c r="JDJ13" s="80"/>
      <c r="JDK13" s="80"/>
      <c r="JDL13" s="80"/>
      <c r="JDM13" s="80"/>
      <c r="JDN13" s="80"/>
      <c r="JDO13" s="80"/>
      <c r="JDP13" s="80"/>
      <c r="JDQ13" s="80"/>
      <c r="JDR13" s="80"/>
      <c r="JDS13" s="80"/>
      <c r="JDT13" s="80"/>
      <c r="JDU13" s="80"/>
      <c r="JDV13" s="80"/>
      <c r="JDW13" s="80"/>
      <c r="JDX13" s="80"/>
      <c r="JDY13" s="80"/>
      <c r="JDZ13" s="80"/>
      <c r="JEA13" s="80"/>
      <c r="JEB13" s="80"/>
      <c r="JEC13" s="80"/>
      <c r="JED13" s="80"/>
      <c r="JEE13" s="80"/>
      <c r="JEF13" s="80"/>
      <c r="JEG13" s="80"/>
      <c r="JEH13" s="80"/>
      <c r="JEI13" s="80"/>
      <c r="JEJ13" s="80"/>
      <c r="JEK13" s="80"/>
      <c r="JEL13" s="80"/>
      <c r="JEM13" s="80"/>
      <c r="JEN13" s="80"/>
      <c r="JEO13" s="80"/>
      <c r="JEP13" s="80"/>
      <c r="JEQ13" s="80"/>
      <c r="JER13" s="80"/>
      <c r="JES13" s="80"/>
      <c r="JET13" s="80"/>
      <c r="JEU13" s="80"/>
      <c r="JEV13" s="80"/>
      <c r="JEW13" s="80"/>
      <c r="JEX13" s="80"/>
      <c r="JEY13" s="80"/>
      <c r="JEZ13" s="80"/>
      <c r="JFA13" s="80"/>
      <c r="JFB13" s="80"/>
      <c r="JFC13" s="80"/>
      <c r="JFD13" s="80"/>
      <c r="JFE13" s="80"/>
      <c r="JFF13" s="80"/>
      <c r="JFG13" s="80"/>
      <c r="JFH13" s="80"/>
      <c r="JFI13" s="80"/>
      <c r="JFJ13" s="80"/>
      <c r="JFK13" s="80"/>
      <c r="JFL13" s="80"/>
      <c r="JFM13" s="80"/>
      <c r="JFN13" s="80"/>
      <c r="JFO13" s="80"/>
      <c r="JFP13" s="80"/>
      <c r="JFQ13" s="80"/>
      <c r="JFR13" s="80"/>
      <c r="JFS13" s="80"/>
      <c r="JFT13" s="80"/>
      <c r="JFU13" s="80"/>
      <c r="JFV13" s="80"/>
      <c r="JFW13" s="80"/>
      <c r="JFX13" s="80"/>
      <c r="JFY13" s="80"/>
      <c r="JFZ13" s="80"/>
      <c r="JGA13" s="80"/>
      <c r="JGB13" s="80"/>
      <c r="JGC13" s="80"/>
      <c r="JGD13" s="80"/>
      <c r="JGE13" s="80"/>
      <c r="JGF13" s="80"/>
      <c r="JGG13" s="80"/>
      <c r="JGH13" s="80"/>
      <c r="JGI13" s="80"/>
      <c r="JGJ13" s="80"/>
      <c r="JGK13" s="80"/>
      <c r="JGL13" s="80"/>
      <c r="JGM13" s="80"/>
      <c r="JGN13" s="80"/>
      <c r="JGO13" s="80"/>
      <c r="JGP13" s="80"/>
      <c r="JGQ13" s="80"/>
      <c r="JGR13" s="80"/>
      <c r="JGS13" s="80"/>
      <c r="JGT13" s="80"/>
      <c r="JGU13" s="80"/>
      <c r="JGV13" s="80"/>
      <c r="JGW13" s="80"/>
      <c r="JGX13" s="80"/>
      <c r="JGY13" s="80"/>
      <c r="JGZ13" s="80"/>
      <c r="JHA13" s="80"/>
      <c r="JHB13" s="80"/>
      <c r="JHC13" s="80"/>
      <c r="JHD13" s="80"/>
      <c r="JHE13" s="80"/>
      <c r="JHF13" s="80"/>
      <c r="JHG13" s="80"/>
      <c r="JHH13" s="80"/>
      <c r="JHI13" s="80"/>
      <c r="JHJ13" s="80"/>
      <c r="JHK13" s="80"/>
      <c r="JHL13" s="80"/>
      <c r="JHM13" s="80"/>
      <c r="JHN13" s="80"/>
      <c r="JHO13" s="80"/>
      <c r="JHP13" s="80"/>
      <c r="JHQ13" s="80"/>
      <c r="JHR13" s="80"/>
      <c r="JHS13" s="80"/>
      <c r="JHT13" s="80"/>
      <c r="JHU13" s="80"/>
      <c r="JHV13" s="80"/>
      <c r="JHW13" s="80"/>
      <c r="JHX13" s="80"/>
      <c r="JHY13" s="80"/>
      <c r="JHZ13" s="80"/>
      <c r="JIA13" s="80"/>
      <c r="JIB13" s="80"/>
      <c r="JIC13" s="80"/>
      <c r="JID13" s="80"/>
      <c r="JIE13" s="80"/>
      <c r="JIF13" s="80"/>
      <c r="JIG13" s="80"/>
      <c r="JIH13" s="80"/>
      <c r="JII13" s="80"/>
      <c r="JIJ13" s="80"/>
      <c r="JIK13" s="80"/>
      <c r="JIL13" s="80"/>
      <c r="JIM13" s="80"/>
      <c r="JIN13" s="80"/>
      <c r="JIO13" s="80"/>
      <c r="JIP13" s="80"/>
      <c r="JIQ13" s="80"/>
      <c r="JIR13" s="80"/>
      <c r="JIS13" s="80"/>
      <c r="JIT13" s="80"/>
      <c r="JIU13" s="80"/>
      <c r="JIV13" s="80"/>
      <c r="JIW13" s="80"/>
      <c r="JIX13" s="80"/>
      <c r="JIY13" s="80"/>
      <c r="JIZ13" s="80"/>
      <c r="JJA13" s="80"/>
      <c r="JJB13" s="80"/>
      <c r="JJC13" s="80"/>
      <c r="JJD13" s="80"/>
      <c r="JJE13" s="80"/>
      <c r="JJF13" s="80"/>
      <c r="JJG13" s="80"/>
      <c r="JJH13" s="80"/>
      <c r="JJI13" s="80"/>
      <c r="JJJ13" s="80"/>
      <c r="JJK13" s="80"/>
      <c r="JJL13" s="80"/>
      <c r="JJM13" s="80"/>
      <c r="JJN13" s="80"/>
      <c r="JJO13" s="80"/>
      <c r="JJP13" s="80"/>
      <c r="JJQ13" s="80"/>
      <c r="JJR13" s="80"/>
      <c r="JJS13" s="80"/>
      <c r="JJT13" s="80"/>
      <c r="JJU13" s="80"/>
      <c r="JJV13" s="80"/>
      <c r="JJW13" s="80"/>
      <c r="JJX13" s="80"/>
      <c r="JJY13" s="80"/>
      <c r="JJZ13" s="80"/>
      <c r="JKA13" s="80"/>
      <c r="JKB13" s="80"/>
      <c r="JKC13" s="80"/>
      <c r="JKD13" s="80"/>
      <c r="JKE13" s="80"/>
      <c r="JKF13" s="80"/>
      <c r="JKG13" s="80"/>
      <c r="JKH13" s="80"/>
      <c r="JKI13" s="80"/>
      <c r="JKJ13" s="80"/>
      <c r="JKK13" s="80"/>
      <c r="JKL13" s="80"/>
      <c r="JKM13" s="80"/>
      <c r="JKN13" s="80"/>
      <c r="JKO13" s="80"/>
      <c r="JKP13" s="80"/>
      <c r="JKQ13" s="80"/>
      <c r="JKR13" s="80"/>
      <c r="JKS13" s="80"/>
      <c r="JKT13" s="80"/>
      <c r="JKU13" s="80"/>
      <c r="JKV13" s="80"/>
      <c r="JKW13" s="80"/>
      <c r="JKX13" s="80"/>
      <c r="JKY13" s="80"/>
      <c r="JKZ13" s="80"/>
      <c r="JLA13" s="80"/>
      <c r="JLB13" s="80"/>
      <c r="JLC13" s="80"/>
      <c r="JLD13" s="80"/>
      <c r="JLE13" s="80"/>
      <c r="JLF13" s="80"/>
      <c r="JLG13" s="80"/>
      <c r="JLH13" s="80"/>
      <c r="JLI13" s="80"/>
      <c r="JLJ13" s="80"/>
      <c r="JLK13" s="80"/>
      <c r="JLL13" s="80"/>
      <c r="JLM13" s="80"/>
      <c r="JLN13" s="80"/>
      <c r="JLO13" s="80"/>
      <c r="JLP13" s="80"/>
      <c r="JLQ13" s="80"/>
      <c r="JLR13" s="80"/>
      <c r="JLS13" s="80"/>
      <c r="JLT13" s="80"/>
      <c r="JLU13" s="80"/>
      <c r="JLV13" s="80"/>
      <c r="JLW13" s="80"/>
      <c r="JLX13" s="80"/>
      <c r="JLY13" s="80"/>
      <c r="JLZ13" s="80"/>
      <c r="JMA13" s="80"/>
      <c r="JMB13" s="80"/>
      <c r="JMC13" s="80"/>
      <c r="JMD13" s="80"/>
      <c r="JME13" s="80"/>
      <c r="JMF13" s="80"/>
      <c r="JMG13" s="80"/>
      <c r="JMH13" s="80"/>
      <c r="JMI13" s="80"/>
      <c r="JMJ13" s="80"/>
      <c r="JMK13" s="80"/>
      <c r="JML13" s="80"/>
      <c r="JMM13" s="80"/>
      <c r="JMN13" s="80"/>
      <c r="JMO13" s="80"/>
      <c r="JMP13" s="80"/>
      <c r="JMQ13" s="80"/>
      <c r="JMR13" s="80"/>
      <c r="JMS13" s="80"/>
      <c r="JMT13" s="80"/>
      <c r="JMU13" s="80"/>
      <c r="JMV13" s="80"/>
      <c r="JMW13" s="80"/>
      <c r="JMX13" s="80"/>
      <c r="JMY13" s="80"/>
      <c r="JMZ13" s="80"/>
      <c r="JNA13" s="80"/>
      <c r="JNB13" s="80"/>
      <c r="JNC13" s="80"/>
      <c r="JND13" s="80"/>
      <c r="JNE13" s="80"/>
      <c r="JNF13" s="80"/>
      <c r="JNG13" s="80"/>
      <c r="JNH13" s="80"/>
      <c r="JNI13" s="80"/>
      <c r="JNJ13" s="80"/>
      <c r="JNK13" s="80"/>
      <c r="JNL13" s="80"/>
      <c r="JNM13" s="80"/>
      <c r="JNN13" s="80"/>
      <c r="JNO13" s="80"/>
      <c r="JNP13" s="80"/>
      <c r="JNQ13" s="80"/>
      <c r="JNR13" s="80"/>
      <c r="JNS13" s="80"/>
      <c r="JNT13" s="80"/>
      <c r="JNU13" s="80"/>
      <c r="JNV13" s="80"/>
      <c r="JNW13" s="80"/>
      <c r="JNX13" s="80"/>
      <c r="JNY13" s="80"/>
      <c r="JNZ13" s="80"/>
      <c r="JOA13" s="80"/>
      <c r="JOB13" s="80"/>
      <c r="JOC13" s="80"/>
      <c r="JOD13" s="80"/>
      <c r="JOE13" s="80"/>
      <c r="JOF13" s="80"/>
      <c r="JOG13" s="80"/>
      <c r="JOH13" s="80"/>
      <c r="JOI13" s="80"/>
      <c r="JOJ13" s="80"/>
      <c r="JOK13" s="80"/>
      <c r="JOL13" s="80"/>
      <c r="JOM13" s="80"/>
      <c r="JON13" s="80"/>
      <c r="JOO13" s="80"/>
      <c r="JOP13" s="80"/>
      <c r="JOQ13" s="80"/>
      <c r="JOR13" s="80"/>
      <c r="JOS13" s="80"/>
      <c r="JOT13" s="80"/>
      <c r="JOU13" s="80"/>
      <c r="JOV13" s="80"/>
      <c r="JOW13" s="80"/>
      <c r="JOX13" s="80"/>
      <c r="JOY13" s="80"/>
      <c r="JOZ13" s="80"/>
      <c r="JPA13" s="80"/>
      <c r="JPB13" s="80"/>
      <c r="JPC13" s="80"/>
      <c r="JPD13" s="80"/>
      <c r="JPE13" s="80"/>
      <c r="JPF13" s="80"/>
      <c r="JPG13" s="80"/>
      <c r="JPH13" s="80"/>
      <c r="JPI13" s="80"/>
      <c r="JPJ13" s="80"/>
      <c r="JPK13" s="80"/>
      <c r="JPL13" s="80"/>
      <c r="JPM13" s="80"/>
      <c r="JPN13" s="80"/>
      <c r="JPO13" s="80"/>
      <c r="JPP13" s="80"/>
      <c r="JPQ13" s="80"/>
      <c r="JPR13" s="80"/>
      <c r="JPS13" s="80"/>
      <c r="JPT13" s="80"/>
      <c r="JPU13" s="80"/>
      <c r="JPV13" s="80"/>
      <c r="JPW13" s="80"/>
      <c r="JPX13" s="80"/>
      <c r="JPY13" s="80"/>
      <c r="JPZ13" s="80"/>
      <c r="JQA13" s="80"/>
      <c r="JQB13" s="80"/>
      <c r="JQC13" s="80"/>
      <c r="JQD13" s="80"/>
      <c r="JQE13" s="80"/>
      <c r="JQF13" s="80"/>
      <c r="JQG13" s="80"/>
      <c r="JQH13" s="80"/>
      <c r="JQI13" s="80"/>
      <c r="JQJ13" s="80"/>
      <c r="JQK13" s="80"/>
      <c r="JQL13" s="80"/>
      <c r="JQM13" s="80"/>
      <c r="JQN13" s="80"/>
      <c r="JQO13" s="80"/>
      <c r="JQP13" s="80"/>
      <c r="JQQ13" s="80"/>
      <c r="JQR13" s="80"/>
      <c r="JQS13" s="80"/>
      <c r="JQT13" s="80"/>
      <c r="JQU13" s="80"/>
      <c r="JQV13" s="80"/>
      <c r="JQW13" s="80"/>
      <c r="JQX13" s="80"/>
      <c r="JQY13" s="80"/>
      <c r="JQZ13" s="80"/>
      <c r="JRA13" s="80"/>
      <c r="JRB13" s="80"/>
      <c r="JRC13" s="80"/>
      <c r="JRD13" s="80"/>
      <c r="JRE13" s="80"/>
      <c r="JRF13" s="80"/>
      <c r="JRG13" s="80"/>
      <c r="JRH13" s="80"/>
      <c r="JRI13" s="80"/>
      <c r="JRJ13" s="80"/>
      <c r="JRK13" s="80"/>
      <c r="JRL13" s="80"/>
      <c r="JRM13" s="80"/>
      <c r="JRN13" s="80"/>
      <c r="JRO13" s="80"/>
      <c r="JRP13" s="80"/>
      <c r="JRQ13" s="80"/>
      <c r="JRR13" s="80"/>
      <c r="JRS13" s="80"/>
      <c r="JRT13" s="80"/>
      <c r="JRU13" s="80"/>
      <c r="JRV13" s="80"/>
      <c r="JRW13" s="80"/>
      <c r="JRX13" s="80"/>
      <c r="JRY13" s="80"/>
      <c r="JRZ13" s="80"/>
      <c r="JSA13" s="80"/>
      <c r="JSB13" s="80"/>
      <c r="JSC13" s="80"/>
      <c r="JSD13" s="80"/>
      <c r="JSE13" s="80"/>
      <c r="JSF13" s="80"/>
      <c r="JSG13" s="80"/>
      <c r="JSH13" s="80"/>
      <c r="JSI13" s="80"/>
      <c r="JSJ13" s="80"/>
      <c r="JSK13" s="80"/>
      <c r="JSL13" s="80"/>
      <c r="JSM13" s="80"/>
      <c r="JSN13" s="80"/>
      <c r="JSO13" s="80"/>
      <c r="JSP13" s="80"/>
      <c r="JSQ13" s="80"/>
      <c r="JSR13" s="80"/>
      <c r="JSS13" s="80"/>
      <c r="JST13" s="80"/>
      <c r="JSU13" s="80"/>
      <c r="JSV13" s="80"/>
      <c r="JSW13" s="80"/>
      <c r="JSX13" s="80"/>
      <c r="JSY13" s="80"/>
      <c r="JSZ13" s="80"/>
      <c r="JTA13" s="80"/>
      <c r="JTB13" s="80"/>
      <c r="JTC13" s="80"/>
      <c r="JTD13" s="80"/>
      <c r="JTE13" s="80"/>
      <c r="JTF13" s="80"/>
      <c r="JTG13" s="80"/>
      <c r="JTH13" s="80"/>
      <c r="JTI13" s="80"/>
      <c r="JTJ13" s="80"/>
      <c r="JTK13" s="80"/>
      <c r="JTL13" s="80"/>
      <c r="JTM13" s="80"/>
      <c r="JTN13" s="80"/>
      <c r="JTO13" s="80"/>
      <c r="JTP13" s="80"/>
      <c r="JTQ13" s="80"/>
      <c r="JTR13" s="80"/>
      <c r="JTS13" s="80"/>
      <c r="JTT13" s="80"/>
      <c r="JTU13" s="80"/>
      <c r="JTV13" s="80"/>
      <c r="JTW13" s="80"/>
      <c r="JTX13" s="80"/>
      <c r="JTY13" s="80"/>
      <c r="JTZ13" s="80"/>
      <c r="JUA13" s="80"/>
      <c r="JUB13" s="80"/>
      <c r="JUC13" s="80"/>
      <c r="JUD13" s="80"/>
      <c r="JUE13" s="80"/>
      <c r="JUF13" s="80"/>
      <c r="JUG13" s="80"/>
      <c r="JUH13" s="80"/>
      <c r="JUI13" s="80"/>
      <c r="JUJ13" s="80"/>
      <c r="JUK13" s="80"/>
      <c r="JUL13" s="80"/>
      <c r="JUM13" s="80"/>
      <c r="JUN13" s="80"/>
      <c r="JUO13" s="80"/>
      <c r="JUP13" s="80"/>
      <c r="JUQ13" s="80"/>
      <c r="JUR13" s="80"/>
      <c r="JUS13" s="80"/>
      <c r="JUT13" s="80"/>
      <c r="JUU13" s="80"/>
      <c r="JUV13" s="80"/>
      <c r="JUW13" s="80"/>
      <c r="JUX13" s="80"/>
      <c r="JUY13" s="80"/>
      <c r="JUZ13" s="80"/>
      <c r="JVA13" s="80"/>
      <c r="JVB13" s="80"/>
      <c r="JVC13" s="80"/>
      <c r="JVD13" s="80"/>
      <c r="JVE13" s="80"/>
      <c r="JVF13" s="80"/>
      <c r="JVG13" s="80"/>
      <c r="JVH13" s="80"/>
      <c r="JVI13" s="80"/>
      <c r="JVJ13" s="80"/>
      <c r="JVK13" s="80"/>
      <c r="JVL13" s="80"/>
      <c r="JVM13" s="80"/>
      <c r="JVN13" s="80"/>
      <c r="JVO13" s="80"/>
      <c r="JVP13" s="80"/>
      <c r="JVQ13" s="80"/>
      <c r="JVR13" s="80"/>
      <c r="JVS13" s="80"/>
      <c r="JVT13" s="80"/>
      <c r="JVU13" s="80"/>
      <c r="JVV13" s="80"/>
      <c r="JVW13" s="80"/>
      <c r="JVX13" s="80"/>
      <c r="JVY13" s="80"/>
      <c r="JVZ13" s="80"/>
      <c r="JWA13" s="80"/>
      <c r="JWB13" s="80"/>
      <c r="JWC13" s="80"/>
      <c r="JWD13" s="80"/>
      <c r="JWE13" s="80"/>
      <c r="JWF13" s="80"/>
      <c r="JWG13" s="80"/>
      <c r="JWH13" s="80"/>
      <c r="JWI13" s="80"/>
      <c r="JWJ13" s="80"/>
      <c r="JWK13" s="80"/>
      <c r="JWL13" s="80"/>
      <c r="JWM13" s="80"/>
      <c r="JWN13" s="80"/>
      <c r="JWO13" s="80"/>
      <c r="JWP13" s="80"/>
      <c r="JWQ13" s="80"/>
      <c r="JWR13" s="80"/>
      <c r="JWS13" s="80"/>
      <c r="JWT13" s="80"/>
      <c r="JWU13" s="80"/>
      <c r="JWV13" s="80"/>
      <c r="JWW13" s="80"/>
      <c r="JWX13" s="80"/>
      <c r="JWY13" s="80"/>
      <c r="JWZ13" s="80"/>
      <c r="JXA13" s="80"/>
      <c r="JXB13" s="80"/>
      <c r="JXC13" s="80"/>
      <c r="JXD13" s="80"/>
      <c r="JXE13" s="80"/>
      <c r="JXF13" s="80"/>
      <c r="JXG13" s="80"/>
      <c r="JXH13" s="80"/>
      <c r="JXI13" s="80"/>
      <c r="JXJ13" s="80"/>
      <c r="JXK13" s="80"/>
      <c r="JXL13" s="80"/>
      <c r="JXM13" s="80"/>
      <c r="JXN13" s="80"/>
      <c r="JXO13" s="80"/>
      <c r="JXP13" s="80"/>
      <c r="JXQ13" s="80"/>
      <c r="JXR13" s="80"/>
      <c r="JXS13" s="80"/>
      <c r="JXT13" s="80"/>
      <c r="JXU13" s="80"/>
      <c r="JXV13" s="80"/>
      <c r="JXW13" s="80"/>
      <c r="JXX13" s="80"/>
      <c r="JXY13" s="80"/>
      <c r="JXZ13" s="80"/>
      <c r="JYA13" s="80"/>
      <c r="JYB13" s="80"/>
      <c r="JYC13" s="80"/>
      <c r="JYD13" s="80"/>
      <c r="JYE13" s="80"/>
      <c r="JYF13" s="80"/>
      <c r="JYG13" s="80"/>
      <c r="JYH13" s="80"/>
      <c r="JYI13" s="80"/>
      <c r="JYJ13" s="80"/>
      <c r="JYK13" s="80"/>
      <c r="JYL13" s="80"/>
      <c r="JYM13" s="80"/>
      <c r="JYN13" s="80"/>
      <c r="JYO13" s="80"/>
      <c r="JYP13" s="80"/>
      <c r="JYQ13" s="80"/>
      <c r="JYR13" s="80"/>
      <c r="JYS13" s="80"/>
      <c r="JYT13" s="80"/>
      <c r="JYU13" s="80"/>
      <c r="JYV13" s="80"/>
      <c r="JYW13" s="80"/>
      <c r="JYX13" s="80"/>
      <c r="JYY13" s="80"/>
      <c r="JYZ13" s="80"/>
      <c r="JZA13" s="80"/>
      <c r="JZB13" s="80"/>
      <c r="JZC13" s="80"/>
      <c r="JZD13" s="80"/>
      <c r="JZE13" s="80"/>
      <c r="JZF13" s="80"/>
      <c r="JZG13" s="80"/>
      <c r="JZH13" s="80"/>
      <c r="JZI13" s="80"/>
      <c r="JZJ13" s="80"/>
      <c r="JZK13" s="80"/>
      <c r="JZL13" s="80"/>
      <c r="JZM13" s="80"/>
      <c r="JZN13" s="80"/>
      <c r="JZO13" s="80"/>
      <c r="JZP13" s="80"/>
      <c r="JZQ13" s="80"/>
      <c r="JZR13" s="80"/>
      <c r="JZS13" s="80"/>
      <c r="JZT13" s="80"/>
      <c r="JZU13" s="80"/>
      <c r="JZV13" s="80"/>
      <c r="JZW13" s="80"/>
      <c r="JZX13" s="80"/>
      <c r="JZY13" s="80"/>
      <c r="JZZ13" s="80"/>
      <c r="KAA13" s="80"/>
      <c r="KAB13" s="80"/>
      <c r="KAC13" s="80"/>
      <c r="KAD13" s="80"/>
      <c r="KAE13" s="80"/>
      <c r="KAF13" s="80"/>
      <c r="KAG13" s="80"/>
      <c r="KAH13" s="80"/>
      <c r="KAI13" s="80"/>
      <c r="KAJ13" s="80"/>
      <c r="KAK13" s="80"/>
      <c r="KAL13" s="80"/>
      <c r="KAM13" s="80"/>
      <c r="KAN13" s="80"/>
      <c r="KAO13" s="80"/>
      <c r="KAP13" s="80"/>
      <c r="KAQ13" s="80"/>
      <c r="KAR13" s="80"/>
      <c r="KAS13" s="80"/>
      <c r="KAT13" s="80"/>
      <c r="KAU13" s="80"/>
      <c r="KAV13" s="80"/>
      <c r="KAW13" s="80"/>
      <c r="KAX13" s="80"/>
      <c r="KAY13" s="80"/>
      <c r="KAZ13" s="80"/>
      <c r="KBA13" s="80"/>
      <c r="KBB13" s="80"/>
      <c r="KBC13" s="80"/>
      <c r="KBD13" s="80"/>
      <c r="KBE13" s="80"/>
      <c r="KBF13" s="80"/>
      <c r="KBG13" s="80"/>
      <c r="KBH13" s="80"/>
      <c r="KBI13" s="80"/>
      <c r="KBJ13" s="80"/>
      <c r="KBK13" s="80"/>
      <c r="KBL13" s="80"/>
      <c r="KBM13" s="80"/>
      <c r="KBN13" s="80"/>
      <c r="KBO13" s="80"/>
      <c r="KBP13" s="80"/>
      <c r="KBQ13" s="80"/>
      <c r="KBR13" s="80"/>
      <c r="KBS13" s="80"/>
      <c r="KBT13" s="80"/>
      <c r="KBU13" s="80"/>
      <c r="KBV13" s="80"/>
      <c r="KBW13" s="80"/>
      <c r="KBX13" s="80"/>
      <c r="KBY13" s="80"/>
      <c r="KBZ13" s="80"/>
      <c r="KCA13" s="80"/>
      <c r="KCB13" s="80"/>
      <c r="KCC13" s="80"/>
      <c r="KCD13" s="80"/>
      <c r="KCE13" s="80"/>
      <c r="KCF13" s="80"/>
      <c r="KCG13" s="80"/>
      <c r="KCH13" s="80"/>
      <c r="KCI13" s="80"/>
      <c r="KCJ13" s="80"/>
      <c r="KCK13" s="80"/>
      <c r="KCL13" s="80"/>
      <c r="KCM13" s="80"/>
      <c r="KCN13" s="80"/>
      <c r="KCO13" s="80"/>
      <c r="KCP13" s="80"/>
      <c r="KCQ13" s="80"/>
      <c r="KCR13" s="80"/>
      <c r="KCS13" s="80"/>
      <c r="KCT13" s="80"/>
      <c r="KCU13" s="80"/>
      <c r="KCV13" s="80"/>
      <c r="KCW13" s="80"/>
      <c r="KCX13" s="80"/>
      <c r="KCY13" s="80"/>
      <c r="KCZ13" s="80"/>
      <c r="KDA13" s="80"/>
      <c r="KDB13" s="80"/>
      <c r="KDC13" s="80"/>
      <c r="KDD13" s="80"/>
      <c r="KDE13" s="80"/>
      <c r="KDF13" s="80"/>
      <c r="KDG13" s="80"/>
      <c r="KDH13" s="80"/>
      <c r="KDI13" s="80"/>
      <c r="KDJ13" s="80"/>
      <c r="KDK13" s="80"/>
      <c r="KDL13" s="80"/>
      <c r="KDM13" s="80"/>
      <c r="KDN13" s="80"/>
      <c r="KDO13" s="80"/>
      <c r="KDP13" s="80"/>
      <c r="KDQ13" s="80"/>
      <c r="KDR13" s="80"/>
      <c r="KDS13" s="80"/>
      <c r="KDT13" s="80"/>
      <c r="KDU13" s="80"/>
      <c r="KDV13" s="80"/>
      <c r="KDW13" s="80"/>
      <c r="KDX13" s="80"/>
      <c r="KDY13" s="80"/>
      <c r="KDZ13" s="80"/>
      <c r="KEA13" s="80"/>
      <c r="KEB13" s="80"/>
      <c r="KEC13" s="80"/>
      <c r="KED13" s="80"/>
      <c r="KEE13" s="80"/>
      <c r="KEF13" s="80"/>
      <c r="KEG13" s="80"/>
      <c r="KEH13" s="80"/>
      <c r="KEI13" s="80"/>
      <c r="KEJ13" s="80"/>
      <c r="KEK13" s="80"/>
      <c r="KEL13" s="80"/>
      <c r="KEM13" s="80"/>
      <c r="KEN13" s="80"/>
      <c r="KEO13" s="80"/>
      <c r="KEP13" s="80"/>
      <c r="KEQ13" s="80"/>
      <c r="KER13" s="80"/>
      <c r="KES13" s="80"/>
      <c r="KET13" s="80"/>
      <c r="KEU13" s="80"/>
      <c r="KEV13" s="80"/>
      <c r="KEW13" s="80"/>
      <c r="KEX13" s="80"/>
      <c r="KEY13" s="80"/>
      <c r="KEZ13" s="80"/>
      <c r="KFA13" s="80"/>
      <c r="KFB13" s="80"/>
      <c r="KFC13" s="80"/>
      <c r="KFD13" s="80"/>
      <c r="KFE13" s="80"/>
      <c r="KFF13" s="80"/>
      <c r="KFG13" s="80"/>
      <c r="KFH13" s="80"/>
      <c r="KFI13" s="80"/>
      <c r="KFJ13" s="80"/>
      <c r="KFK13" s="80"/>
      <c r="KFL13" s="80"/>
      <c r="KFM13" s="80"/>
      <c r="KFN13" s="80"/>
      <c r="KFO13" s="80"/>
      <c r="KFP13" s="80"/>
      <c r="KFQ13" s="80"/>
      <c r="KFR13" s="80"/>
      <c r="KFS13" s="80"/>
      <c r="KFT13" s="80"/>
      <c r="KFU13" s="80"/>
      <c r="KFV13" s="80"/>
      <c r="KFW13" s="80"/>
      <c r="KFX13" s="80"/>
      <c r="KFY13" s="80"/>
      <c r="KFZ13" s="80"/>
      <c r="KGA13" s="80"/>
      <c r="KGB13" s="80"/>
      <c r="KGC13" s="80"/>
      <c r="KGD13" s="80"/>
      <c r="KGE13" s="80"/>
      <c r="KGF13" s="80"/>
      <c r="KGG13" s="80"/>
      <c r="KGH13" s="80"/>
      <c r="KGI13" s="80"/>
      <c r="KGJ13" s="80"/>
      <c r="KGK13" s="80"/>
      <c r="KGL13" s="80"/>
      <c r="KGM13" s="80"/>
      <c r="KGN13" s="80"/>
      <c r="KGO13" s="80"/>
      <c r="KGP13" s="80"/>
      <c r="KGQ13" s="80"/>
      <c r="KGR13" s="80"/>
      <c r="KGS13" s="80"/>
      <c r="KGT13" s="80"/>
      <c r="KGU13" s="80"/>
      <c r="KGV13" s="80"/>
      <c r="KGW13" s="80"/>
      <c r="KGX13" s="80"/>
      <c r="KGY13" s="80"/>
      <c r="KGZ13" s="80"/>
      <c r="KHA13" s="80"/>
      <c r="KHB13" s="80"/>
      <c r="KHC13" s="80"/>
      <c r="KHD13" s="80"/>
      <c r="KHE13" s="80"/>
      <c r="KHF13" s="80"/>
      <c r="KHG13" s="80"/>
      <c r="KHH13" s="80"/>
      <c r="KHI13" s="80"/>
      <c r="KHJ13" s="80"/>
      <c r="KHK13" s="80"/>
      <c r="KHL13" s="80"/>
      <c r="KHM13" s="80"/>
      <c r="KHN13" s="80"/>
      <c r="KHO13" s="80"/>
      <c r="KHP13" s="80"/>
      <c r="KHQ13" s="80"/>
      <c r="KHR13" s="80"/>
      <c r="KHS13" s="80"/>
      <c r="KHT13" s="80"/>
      <c r="KHU13" s="80"/>
      <c r="KHV13" s="80"/>
      <c r="KHW13" s="80"/>
      <c r="KHX13" s="80"/>
      <c r="KHY13" s="80"/>
      <c r="KHZ13" s="80"/>
      <c r="KIA13" s="80"/>
      <c r="KIB13" s="80"/>
      <c r="KIC13" s="80"/>
      <c r="KID13" s="80"/>
      <c r="KIE13" s="80"/>
      <c r="KIF13" s="80"/>
      <c r="KIG13" s="80"/>
      <c r="KIH13" s="80"/>
      <c r="KII13" s="80"/>
      <c r="KIJ13" s="80"/>
      <c r="KIK13" s="80"/>
      <c r="KIL13" s="80"/>
      <c r="KIM13" s="80"/>
      <c r="KIN13" s="80"/>
      <c r="KIO13" s="80"/>
      <c r="KIP13" s="80"/>
      <c r="KIQ13" s="80"/>
      <c r="KIR13" s="80"/>
      <c r="KIS13" s="80"/>
      <c r="KIT13" s="80"/>
      <c r="KIU13" s="80"/>
      <c r="KIV13" s="80"/>
      <c r="KIW13" s="80"/>
      <c r="KIX13" s="80"/>
      <c r="KIY13" s="80"/>
      <c r="KIZ13" s="80"/>
      <c r="KJA13" s="80"/>
      <c r="KJB13" s="80"/>
      <c r="KJC13" s="80"/>
      <c r="KJD13" s="80"/>
      <c r="KJE13" s="80"/>
      <c r="KJF13" s="80"/>
      <c r="KJG13" s="80"/>
      <c r="KJH13" s="80"/>
      <c r="KJI13" s="80"/>
      <c r="KJJ13" s="80"/>
      <c r="KJK13" s="80"/>
      <c r="KJL13" s="80"/>
      <c r="KJM13" s="80"/>
      <c r="KJN13" s="80"/>
      <c r="KJO13" s="80"/>
      <c r="KJP13" s="80"/>
      <c r="KJQ13" s="80"/>
      <c r="KJR13" s="80"/>
      <c r="KJS13" s="80"/>
      <c r="KJT13" s="80"/>
      <c r="KJU13" s="80"/>
      <c r="KJV13" s="80"/>
      <c r="KJW13" s="80"/>
      <c r="KJX13" s="80"/>
      <c r="KJY13" s="80"/>
      <c r="KJZ13" s="80"/>
      <c r="KKA13" s="80"/>
      <c r="KKB13" s="80"/>
      <c r="KKC13" s="80"/>
      <c r="KKD13" s="80"/>
      <c r="KKE13" s="80"/>
      <c r="KKF13" s="80"/>
      <c r="KKG13" s="80"/>
      <c r="KKH13" s="80"/>
      <c r="KKI13" s="80"/>
      <c r="KKJ13" s="80"/>
      <c r="KKK13" s="80"/>
      <c r="KKL13" s="80"/>
      <c r="KKM13" s="80"/>
      <c r="KKN13" s="80"/>
      <c r="KKO13" s="80"/>
      <c r="KKP13" s="80"/>
      <c r="KKQ13" s="80"/>
      <c r="KKR13" s="80"/>
      <c r="KKS13" s="80"/>
      <c r="KKT13" s="80"/>
      <c r="KKU13" s="80"/>
      <c r="KKV13" s="80"/>
      <c r="KKW13" s="80"/>
      <c r="KKX13" s="80"/>
      <c r="KKY13" s="80"/>
      <c r="KKZ13" s="80"/>
      <c r="KLA13" s="80"/>
      <c r="KLB13" s="80"/>
      <c r="KLC13" s="80"/>
      <c r="KLD13" s="80"/>
      <c r="KLE13" s="80"/>
      <c r="KLF13" s="80"/>
      <c r="KLG13" s="80"/>
      <c r="KLH13" s="80"/>
      <c r="KLI13" s="80"/>
      <c r="KLJ13" s="80"/>
      <c r="KLK13" s="80"/>
      <c r="KLL13" s="80"/>
      <c r="KLM13" s="80"/>
      <c r="KLN13" s="80"/>
      <c r="KLO13" s="80"/>
      <c r="KLP13" s="80"/>
      <c r="KLQ13" s="80"/>
      <c r="KLR13" s="80"/>
      <c r="KLS13" s="80"/>
      <c r="KLT13" s="80"/>
      <c r="KLU13" s="80"/>
      <c r="KLV13" s="80"/>
      <c r="KLW13" s="80"/>
      <c r="KLX13" s="80"/>
      <c r="KLY13" s="80"/>
      <c r="KLZ13" s="80"/>
      <c r="KMA13" s="80"/>
      <c r="KMB13" s="80"/>
      <c r="KMC13" s="80"/>
      <c r="KMD13" s="80"/>
      <c r="KME13" s="80"/>
      <c r="KMF13" s="80"/>
      <c r="KMG13" s="80"/>
      <c r="KMH13" s="80"/>
      <c r="KMI13" s="80"/>
      <c r="KMJ13" s="80"/>
      <c r="KMK13" s="80"/>
      <c r="KML13" s="80"/>
      <c r="KMM13" s="80"/>
      <c r="KMN13" s="80"/>
      <c r="KMO13" s="80"/>
      <c r="KMP13" s="80"/>
      <c r="KMQ13" s="80"/>
      <c r="KMR13" s="80"/>
      <c r="KMS13" s="80"/>
      <c r="KMT13" s="80"/>
      <c r="KMU13" s="80"/>
      <c r="KMV13" s="80"/>
      <c r="KMW13" s="80"/>
      <c r="KMX13" s="80"/>
      <c r="KMY13" s="80"/>
      <c r="KMZ13" s="80"/>
      <c r="KNA13" s="80"/>
      <c r="KNB13" s="80"/>
      <c r="KNC13" s="80"/>
      <c r="KND13" s="80"/>
      <c r="KNE13" s="80"/>
      <c r="KNF13" s="80"/>
      <c r="KNG13" s="80"/>
      <c r="KNH13" s="80"/>
      <c r="KNI13" s="80"/>
      <c r="KNJ13" s="80"/>
      <c r="KNK13" s="80"/>
      <c r="KNL13" s="80"/>
      <c r="KNM13" s="80"/>
      <c r="KNN13" s="80"/>
      <c r="KNO13" s="80"/>
      <c r="KNP13" s="80"/>
      <c r="KNQ13" s="80"/>
      <c r="KNR13" s="80"/>
      <c r="KNS13" s="80"/>
      <c r="KNT13" s="80"/>
      <c r="KNU13" s="80"/>
      <c r="KNV13" s="80"/>
      <c r="KNW13" s="80"/>
      <c r="KNX13" s="80"/>
      <c r="KNY13" s="80"/>
      <c r="KNZ13" s="80"/>
      <c r="KOA13" s="80"/>
      <c r="KOB13" s="80"/>
      <c r="KOC13" s="80"/>
      <c r="KOD13" s="80"/>
      <c r="KOE13" s="80"/>
      <c r="KOF13" s="80"/>
      <c r="KOG13" s="80"/>
      <c r="KOH13" s="80"/>
      <c r="KOI13" s="80"/>
      <c r="KOJ13" s="80"/>
      <c r="KOK13" s="80"/>
      <c r="KOL13" s="80"/>
      <c r="KOM13" s="80"/>
      <c r="KON13" s="80"/>
      <c r="KOO13" s="80"/>
      <c r="KOP13" s="80"/>
      <c r="KOQ13" s="80"/>
      <c r="KOR13" s="80"/>
      <c r="KOS13" s="80"/>
      <c r="KOT13" s="80"/>
      <c r="KOU13" s="80"/>
      <c r="KOV13" s="80"/>
      <c r="KOW13" s="80"/>
      <c r="KOX13" s="80"/>
      <c r="KOY13" s="80"/>
      <c r="KOZ13" s="80"/>
      <c r="KPA13" s="80"/>
      <c r="KPB13" s="80"/>
      <c r="KPC13" s="80"/>
      <c r="KPD13" s="80"/>
      <c r="KPE13" s="80"/>
      <c r="KPF13" s="80"/>
      <c r="KPG13" s="80"/>
      <c r="KPH13" s="80"/>
      <c r="KPI13" s="80"/>
      <c r="KPJ13" s="80"/>
      <c r="KPK13" s="80"/>
      <c r="KPL13" s="80"/>
      <c r="KPM13" s="80"/>
      <c r="KPN13" s="80"/>
      <c r="KPO13" s="80"/>
      <c r="KPP13" s="80"/>
      <c r="KPQ13" s="80"/>
      <c r="KPR13" s="80"/>
      <c r="KPS13" s="80"/>
      <c r="KPT13" s="80"/>
      <c r="KPU13" s="80"/>
      <c r="KPV13" s="80"/>
      <c r="KPW13" s="80"/>
      <c r="KPX13" s="80"/>
      <c r="KPY13" s="80"/>
      <c r="KPZ13" s="80"/>
      <c r="KQA13" s="80"/>
      <c r="KQB13" s="80"/>
      <c r="KQC13" s="80"/>
      <c r="KQD13" s="80"/>
      <c r="KQE13" s="80"/>
      <c r="KQF13" s="80"/>
      <c r="KQG13" s="80"/>
      <c r="KQH13" s="80"/>
      <c r="KQI13" s="80"/>
      <c r="KQJ13" s="80"/>
      <c r="KQK13" s="80"/>
      <c r="KQL13" s="80"/>
      <c r="KQM13" s="80"/>
      <c r="KQN13" s="80"/>
      <c r="KQO13" s="80"/>
      <c r="KQP13" s="80"/>
      <c r="KQQ13" s="80"/>
      <c r="KQR13" s="80"/>
      <c r="KQS13" s="80"/>
      <c r="KQT13" s="80"/>
      <c r="KQU13" s="80"/>
      <c r="KQV13" s="80"/>
      <c r="KQW13" s="80"/>
      <c r="KQX13" s="80"/>
      <c r="KQY13" s="80"/>
      <c r="KQZ13" s="80"/>
      <c r="KRA13" s="80"/>
      <c r="KRB13" s="80"/>
      <c r="KRC13" s="80"/>
      <c r="KRD13" s="80"/>
      <c r="KRE13" s="80"/>
      <c r="KRF13" s="80"/>
      <c r="KRG13" s="80"/>
      <c r="KRH13" s="80"/>
      <c r="KRI13" s="80"/>
      <c r="KRJ13" s="80"/>
      <c r="KRK13" s="80"/>
      <c r="KRL13" s="80"/>
      <c r="KRM13" s="80"/>
      <c r="KRN13" s="80"/>
      <c r="KRO13" s="80"/>
      <c r="KRP13" s="80"/>
      <c r="KRQ13" s="80"/>
      <c r="KRR13" s="80"/>
      <c r="KRS13" s="80"/>
      <c r="KRT13" s="80"/>
      <c r="KRU13" s="80"/>
      <c r="KRV13" s="80"/>
      <c r="KRW13" s="80"/>
      <c r="KRX13" s="80"/>
      <c r="KRY13" s="80"/>
      <c r="KRZ13" s="80"/>
      <c r="KSA13" s="80"/>
      <c r="KSB13" s="80"/>
      <c r="KSC13" s="80"/>
      <c r="KSD13" s="80"/>
      <c r="KSE13" s="80"/>
      <c r="KSF13" s="80"/>
      <c r="KSG13" s="80"/>
      <c r="KSH13" s="80"/>
      <c r="KSI13" s="80"/>
      <c r="KSJ13" s="80"/>
      <c r="KSK13" s="80"/>
      <c r="KSL13" s="80"/>
      <c r="KSM13" s="80"/>
      <c r="KSN13" s="80"/>
      <c r="KSO13" s="80"/>
      <c r="KSP13" s="80"/>
      <c r="KSQ13" s="80"/>
      <c r="KSR13" s="80"/>
      <c r="KSS13" s="80"/>
      <c r="KST13" s="80"/>
      <c r="KSU13" s="80"/>
      <c r="KSV13" s="80"/>
      <c r="KSW13" s="80"/>
      <c r="KSX13" s="80"/>
      <c r="KSY13" s="80"/>
      <c r="KSZ13" s="80"/>
      <c r="KTA13" s="80"/>
      <c r="KTB13" s="80"/>
      <c r="KTC13" s="80"/>
      <c r="KTD13" s="80"/>
      <c r="KTE13" s="80"/>
      <c r="KTF13" s="80"/>
      <c r="KTG13" s="80"/>
      <c r="KTH13" s="80"/>
      <c r="KTI13" s="80"/>
      <c r="KTJ13" s="80"/>
      <c r="KTK13" s="80"/>
      <c r="KTL13" s="80"/>
      <c r="KTM13" s="80"/>
      <c r="KTN13" s="80"/>
      <c r="KTO13" s="80"/>
      <c r="KTP13" s="80"/>
      <c r="KTQ13" s="80"/>
      <c r="KTR13" s="80"/>
      <c r="KTS13" s="80"/>
      <c r="KTT13" s="80"/>
      <c r="KTU13" s="80"/>
      <c r="KTV13" s="80"/>
      <c r="KTW13" s="80"/>
      <c r="KTX13" s="80"/>
      <c r="KTY13" s="80"/>
      <c r="KTZ13" s="80"/>
      <c r="KUA13" s="80"/>
      <c r="KUB13" s="80"/>
      <c r="KUC13" s="80"/>
      <c r="KUD13" s="80"/>
      <c r="KUE13" s="80"/>
      <c r="KUF13" s="80"/>
      <c r="KUG13" s="80"/>
      <c r="KUH13" s="80"/>
      <c r="KUI13" s="80"/>
      <c r="KUJ13" s="80"/>
      <c r="KUK13" s="80"/>
      <c r="KUL13" s="80"/>
      <c r="KUM13" s="80"/>
      <c r="KUN13" s="80"/>
      <c r="KUO13" s="80"/>
      <c r="KUP13" s="80"/>
      <c r="KUQ13" s="80"/>
      <c r="KUR13" s="80"/>
      <c r="KUS13" s="80"/>
      <c r="KUT13" s="80"/>
      <c r="KUU13" s="80"/>
      <c r="KUV13" s="80"/>
      <c r="KUW13" s="80"/>
      <c r="KUX13" s="80"/>
      <c r="KUY13" s="80"/>
      <c r="KUZ13" s="80"/>
      <c r="KVA13" s="80"/>
      <c r="KVB13" s="80"/>
      <c r="KVC13" s="80"/>
      <c r="KVD13" s="80"/>
      <c r="KVE13" s="80"/>
      <c r="KVF13" s="80"/>
      <c r="KVG13" s="80"/>
      <c r="KVH13" s="80"/>
      <c r="KVI13" s="80"/>
      <c r="KVJ13" s="80"/>
      <c r="KVK13" s="80"/>
      <c r="KVL13" s="80"/>
      <c r="KVM13" s="80"/>
      <c r="KVN13" s="80"/>
      <c r="KVO13" s="80"/>
      <c r="KVP13" s="80"/>
      <c r="KVQ13" s="80"/>
      <c r="KVR13" s="80"/>
      <c r="KVS13" s="80"/>
      <c r="KVT13" s="80"/>
      <c r="KVU13" s="80"/>
      <c r="KVV13" s="80"/>
      <c r="KVW13" s="80"/>
      <c r="KVX13" s="80"/>
      <c r="KVY13" s="80"/>
      <c r="KVZ13" s="80"/>
      <c r="KWA13" s="80"/>
      <c r="KWB13" s="80"/>
      <c r="KWC13" s="80"/>
      <c r="KWD13" s="80"/>
      <c r="KWE13" s="80"/>
      <c r="KWF13" s="80"/>
      <c r="KWG13" s="80"/>
      <c r="KWH13" s="80"/>
      <c r="KWI13" s="80"/>
      <c r="KWJ13" s="80"/>
      <c r="KWK13" s="80"/>
      <c r="KWL13" s="80"/>
      <c r="KWM13" s="80"/>
      <c r="KWN13" s="80"/>
      <c r="KWO13" s="80"/>
      <c r="KWP13" s="80"/>
      <c r="KWQ13" s="80"/>
      <c r="KWR13" s="80"/>
      <c r="KWS13" s="80"/>
      <c r="KWT13" s="80"/>
      <c r="KWU13" s="80"/>
      <c r="KWV13" s="80"/>
      <c r="KWW13" s="80"/>
      <c r="KWX13" s="80"/>
      <c r="KWY13" s="80"/>
      <c r="KWZ13" s="80"/>
      <c r="KXA13" s="80"/>
      <c r="KXB13" s="80"/>
      <c r="KXC13" s="80"/>
      <c r="KXD13" s="80"/>
      <c r="KXE13" s="80"/>
      <c r="KXF13" s="80"/>
      <c r="KXG13" s="80"/>
      <c r="KXH13" s="80"/>
      <c r="KXI13" s="80"/>
      <c r="KXJ13" s="80"/>
      <c r="KXK13" s="80"/>
      <c r="KXL13" s="80"/>
      <c r="KXM13" s="80"/>
      <c r="KXN13" s="80"/>
      <c r="KXO13" s="80"/>
      <c r="KXP13" s="80"/>
      <c r="KXQ13" s="80"/>
      <c r="KXR13" s="80"/>
      <c r="KXS13" s="80"/>
      <c r="KXT13" s="80"/>
      <c r="KXU13" s="80"/>
      <c r="KXV13" s="80"/>
      <c r="KXW13" s="80"/>
      <c r="KXX13" s="80"/>
      <c r="KXY13" s="80"/>
      <c r="KXZ13" s="80"/>
      <c r="KYA13" s="80"/>
      <c r="KYB13" s="80"/>
      <c r="KYC13" s="80"/>
      <c r="KYD13" s="80"/>
      <c r="KYE13" s="80"/>
      <c r="KYF13" s="80"/>
      <c r="KYG13" s="80"/>
      <c r="KYH13" s="80"/>
      <c r="KYI13" s="80"/>
      <c r="KYJ13" s="80"/>
      <c r="KYK13" s="80"/>
      <c r="KYL13" s="80"/>
      <c r="KYM13" s="80"/>
      <c r="KYN13" s="80"/>
      <c r="KYO13" s="80"/>
      <c r="KYP13" s="80"/>
      <c r="KYQ13" s="80"/>
      <c r="KYR13" s="80"/>
      <c r="KYS13" s="80"/>
      <c r="KYT13" s="80"/>
      <c r="KYU13" s="80"/>
      <c r="KYV13" s="80"/>
      <c r="KYW13" s="80"/>
      <c r="KYX13" s="80"/>
      <c r="KYY13" s="80"/>
      <c r="KYZ13" s="80"/>
      <c r="KZA13" s="80"/>
      <c r="KZB13" s="80"/>
      <c r="KZC13" s="80"/>
      <c r="KZD13" s="80"/>
      <c r="KZE13" s="80"/>
      <c r="KZF13" s="80"/>
      <c r="KZG13" s="80"/>
      <c r="KZH13" s="80"/>
      <c r="KZI13" s="80"/>
      <c r="KZJ13" s="80"/>
      <c r="KZK13" s="80"/>
      <c r="KZL13" s="80"/>
      <c r="KZM13" s="80"/>
      <c r="KZN13" s="80"/>
      <c r="KZO13" s="80"/>
      <c r="KZP13" s="80"/>
      <c r="KZQ13" s="80"/>
      <c r="KZR13" s="80"/>
      <c r="KZS13" s="80"/>
      <c r="KZT13" s="80"/>
      <c r="KZU13" s="80"/>
      <c r="KZV13" s="80"/>
      <c r="KZW13" s="80"/>
      <c r="KZX13" s="80"/>
      <c r="KZY13" s="80"/>
      <c r="KZZ13" s="80"/>
      <c r="LAA13" s="80"/>
      <c r="LAB13" s="80"/>
      <c r="LAC13" s="80"/>
      <c r="LAD13" s="80"/>
      <c r="LAE13" s="80"/>
      <c r="LAF13" s="80"/>
      <c r="LAG13" s="80"/>
      <c r="LAH13" s="80"/>
      <c r="LAI13" s="80"/>
      <c r="LAJ13" s="80"/>
      <c r="LAK13" s="80"/>
      <c r="LAL13" s="80"/>
      <c r="LAM13" s="80"/>
      <c r="LAN13" s="80"/>
      <c r="LAO13" s="80"/>
      <c r="LAP13" s="80"/>
      <c r="LAQ13" s="80"/>
      <c r="LAR13" s="80"/>
      <c r="LAS13" s="80"/>
      <c r="LAT13" s="80"/>
      <c r="LAU13" s="80"/>
      <c r="LAV13" s="80"/>
      <c r="LAW13" s="80"/>
      <c r="LAX13" s="80"/>
      <c r="LAY13" s="80"/>
      <c r="LAZ13" s="80"/>
      <c r="LBA13" s="80"/>
      <c r="LBB13" s="80"/>
      <c r="LBC13" s="80"/>
      <c r="LBD13" s="80"/>
      <c r="LBE13" s="80"/>
      <c r="LBF13" s="80"/>
      <c r="LBG13" s="80"/>
      <c r="LBH13" s="80"/>
      <c r="LBI13" s="80"/>
      <c r="LBJ13" s="80"/>
      <c r="LBK13" s="80"/>
      <c r="LBL13" s="80"/>
      <c r="LBM13" s="80"/>
      <c r="LBN13" s="80"/>
      <c r="LBO13" s="80"/>
      <c r="LBP13" s="80"/>
      <c r="LBQ13" s="80"/>
      <c r="LBR13" s="80"/>
      <c r="LBS13" s="80"/>
      <c r="LBT13" s="80"/>
      <c r="LBU13" s="80"/>
      <c r="LBV13" s="80"/>
      <c r="LBW13" s="80"/>
      <c r="LBX13" s="80"/>
      <c r="LBY13" s="80"/>
      <c r="LBZ13" s="80"/>
      <c r="LCA13" s="80"/>
      <c r="LCB13" s="80"/>
      <c r="LCC13" s="80"/>
      <c r="LCD13" s="80"/>
      <c r="LCE13" s="80"/>
      <c r="LCF13" s="80"/>
      <c r="LCG13" s="80"/>
      <c r="LCH13" s="80"/>
      <c r="LCI13" s="80"/>
      <c r="LCJ13" s="80"/>
      <c r="LCK13" s="80"/>
      <c r="LCL13" s="80"/>
      <c r="LCM13" s="80"/>
      <c r="LCN13" s="80"/>
      <c r="LCO13" s="80"/>
      <c r="LCP13" s="80"/>
      <c r="LCQ13" s="80"/>
      <c r="LCR13" s="80"/>
      <c r="LCS13" s="80"/>
      <c r="LCT13" s="80"/>
      <c r="LCU13" s="80"/>
      <c r="LCV13" s="80"/>
      <c r="LCW13" s="80"/>
      <c r="LCX13" s="80"/>
      <c r="LCY13" s="80"/>
      <c r="LCZ13" s="80"/>
      <c r="LDA13" s="80"/>
      <c r="LDB13" s="80"/>
      <c r="LDC13" s="80"/>
      <c r="LDD13" s="80"/>
      <c r="LDE13" s="80"/>
      <c r="LDF13" s="80"/>
      <c r="LDG13" s="80"/>
      <c r="LDH13" s="80"/>
      <c r="LDI13" s="80"/>
      <c r="LDJ13" s="80"/>
      <c r="LDK13" s="80"/>
      <c r="LDL13" s="80"/>
      <c r="LDM13" s="80"/>
      <c r="LDN13" s="80"/>
      <c r="LDO13" s="80"/>
      <c r="LDP13" s="80"/>
      <c r="LDQ13" s="80"/>
      <c r="LDR13" s="80"/>
      <c r="LDS13" s="80"/>
      <c r="LDT13" s="80"/>
      <c r="LDU13" s="80"/>
      <c r="LDV13" s="80"/>
      <c r="LDW13" s="80"/>
      <c r="LDX13" s="80"/>
      <c r="LDY13" s="80"/>
      <c r="LDZ13" s="80"/>
      <c r="LEA13" s="80"/>
      <c r="LEB13" s="80"/>
      <c r="LEC13" s="80"/>
      <c r="LED13" s="80"/>
      <c r="LEE13" s="80"/>
      <c r="LEF13" s="80"/>
      <c r="LEG13" s="80"/>
      <c r="LEH13" s="80"/>
      <c r="LEI13" s="80"/>
      <c r="LEJ13" s="80"/>
      <c r="LEK13" s="80"/>
      <c r="LEL13" s="80"/>
      <c r="LEM13" s="80"/>
      <c r="LEN13" s="80"/>
      <c r="LEO13" s="80"/>
      <c r="LEP13" s="80"/>
      <c r="LEQ13" s="80"/>
      <c r="LER13" s="80"/>
      <c r="LES13" s="80"/>
      <c r="LET13" s="80"/>
      <c r="LEU13" s="80"/>
      <c r="LEV13" s="80"/>
      <c r="LEW13" s="80"/>
      <c r="LEX13" s="80"/>
      <c r="LEY13" s="80"/>
      <c r="LEZ13" s="80"/>
      <c r="LFA13" s="80"/>
      <c r="LFB13" s="80"/>
      <c r="LFC13" s="80"/>
      <c r="LFD13" s="80"/>
      <c r="LFE13" s="80"/>
      <c r="LFF13" s="80"/>
      <c r="LFG13" s="80"/>
      <c r="LFH13" s="80"/>
      <c r="LFI13" s="80"/>
      <c r="LFJ13" s="80"/>
      <c r="LFK13" s="80"/>
      <c r="LFL13" s="80"/>
      <c r="LFM13" s="80"/>
      <c r="LFN13" s="80"/>
      <c r="LFO13" s="80"/>
      <c r="LFP13" s="80"/>
      <c r="LFQ13" s="80"/>
      <c r="LFR13" s="80"/>
      <c r="LFS13" s="80"/>
      <c r="LFT13" s="80"/>
      <c r="LFU13" s="80"/>
      <c r="LFV13" s="80"/>
      <c r="LFW13" s="80"/>
      <c r="LFX13" s="80"/>
      <c r="LFY13" s="80"/>
      <c r="LFZ13" s="80"/>
      <c r="LGA13" s="80"/>
      <c r="LGB13" s="80"/>
      <c r="LGC13" s="80"/>
      <c r="LGD13" s="80"/>
      <c r="LGE13" s="80"/>
      <c r="LGF13" s="80"/>
      <c r="LGG13" s="80"/>
      <c r="LGH13" s="80"/>
      <c r="LGI13" s="80"/>
      <c r="LGJ13" s="80"/>
      <c r="LGK13" s="80"/>
      <c r="LGL13" s="80"/>
      <c r="LGM13" s="80"/>
      <c r="LGN13" s="80"/>
      <c r="LGO13" s="80"/>
      <c r="LGP13" s="80"/>
      <c r="LGQ13" s="80"/>
      <c r="LGR13" s="80"/>
      <c r="LGS13" s="80"/>
      <c r="LGT13" s="80"/>
      <c r="LGU13" s="80"/>
      <c r="LGV13" s="80"/>
      <c r="LGW13" s="80"/>
      <c r="LGX13" s="80"/>
      <c r="LGY13" s="80"/>
      <c r="LGZ13" s="80"/>
      <c r="LHA13" s="80"/>
      <c r="LHB13" s="80"/>
      <c r="LHC13" s="80"/>
      <c r="LHD13" s="80"/>
      <c r="LHE13" s="80"/>
      <c r="LHF13" s="80"/>
      <c r="LHG13" s="80"/>
      <c r="LHH13" s="80"/>
      <c r="LHI13" s="80"/>
      <c r="LHJ13" s="80"/>
      <c r="LHK13" s="80"/>
      <c r="LHL13" s="80"/>
      <c r="LHM13" s="80"/>
      <c r="LHN13" s="80"/>
      <c r="LHO13" s="80"/>
      <c r="LHP13" s="80"/>
      <c r="LHQ13" s="80"/>
      <c r="LHR13" s="80"/>
      <c r="LHS13" s="80"/>
      <c r="LHT13" s="80"/>
      <c r="LHU13" s="80"/>
      <c r="LHV13" s="80"/>
      <c r="LHW13" s="80"/>
      <c r="LHX13" s="80"/>
      <c r="LHY13" s="80"/>
      <c r="LHZ13" s="80"/>
      <c r="LIA13" s="80"/>
      <c r="LIB13" s="80"/>
      <c r="LIC13" s="80"/>
      <c r="LID13" s="80"/>
      <c r="LIE13" s="80"/>
      <c r="LIF13" s="80"/>
      <c r="LIG13" s="80"/>
      <c r="LIH13" s="80"/>
      <c r="LII13" s="80"/>
      <c r="LIJ13" s="80"/>
      <c r="LIK13" s="80"/>
      <c r="LIL13" s="80"/>
      <c r="LIM13" s="80"/>
      <c r="LIN13" s="80"/>
      <c r="LIO13" s="80"/>
      <c r="LIP13" s="80"/>
      <c r="LIQ13" s="80"/>
      <c r="LIR13" s="80"/>
      <c r="LIS13" s="80"/>
      <c r="LIT13" s="80"/>
      <c r="LIU13" s="80"/>
      <c r="LIV13" s="80"/>
      <c r="LIW13" s="80"/>
      <c r="LIX13" s="80"/>
      <c r="LIY13" s="80"/>
      <c r="LIZ13" s="80"/>
      <c r="LJA13" s="80"/>
      <c r="LJB13" s="80"/>
      <c r="LJC13" s="80"/>
      <c r="LJD13" s="80"/>
      <c r="LJE13" s="80"/>
      <c r="LJF13" s="80"/>
      <c r="LJG13" s="80"/>
      <c r="LJH13" s="80"/>
      <c r="LJI13" s="80"/>
      <c r="LJJ13" s="80"/>
      <c r="LJK13" s="80"/>
      <c r="LJL13" s="80"/>
      <c r="LJM13" s="80"/>
      <c r="LJN13" s="80"/>
      <c r="LJO13" s="80"/>
      <c r="LJP13" s="80"/>
      <c r="LJQ13" s="80"/>
      <c r="LJR13" s="80"/>
      <c r="LJS13" s="80"/>
      <c r="LJT13" s="80"/>
      <c r="LJU13" s="80"/>
      <c r="LJV13" s="80"/>
      <c r="LJW13" s="80"/>
      <c r="LJX13" s="80"/>
      <c r="LJY13" s="80"/>
      <c r="LJZ13" s="80"/>
      <c r="LKA13" s="80"/>
      <c r="LKB13" s="80"/>
      <c r="LKC13" s="80"/>
      <c r="LKD13" s="80"/>
      <c r="LKE13" s="80"/>
      <c r="LKF13" s="80"/>
      <c r="LKG13" s="80"/>
      <c r="LKH13" s="80"/>
      <c r="LKI13" s="80"/>
      <c r="LKJ13" s="80"/>
      <c r="LKK13" s="80"/>
      <c r="LKL13" s="80"/>
      <c r="LKM13" s="80"/>
      <c r="LKN13" s="80"/>
      <c r="LKO13" s="80"/>
      <c r="LKP13" s="80"/>
      <c r="LKQ13" s="80"/>
      <c r="LKR13" s="80"/>
      <c r="LKS13" s="80"/>
      <c r="LKT13" s="80"/>
      <c r="LKU13" s="80"/>
      <c r="LKV13" s="80"/>
      <c r="LKW13" s="80"/>
      <c r="LKX13" s="80"/>
      <c r="LKY13" s="80"/>
      <c r="LKZ13" s="80"/>
      <c r="LLA13" s="80"/>
      <c r="LLB13" s="80"/>
      <c r="LLC13" s="80"/>
      <c r="LLD13" s="80"/>
      <c r="LLE13" s="80"/>
      <c r="LLF13" s="80"/>
      <c r="LLG13" s="80"/>
      <c r="LLH13" s="80"/>
      <c r="LLI13" s="80"/>
      <c r="LLJ13" s="80"/>
      <c r="LLK13" s="80"/>
      <c r="LLL13" s="80"/>
      <c r="LLM13" s="80"/>
      <c r="LLN13" s="80"/>
      <c r="LLO13" s="80"/>
      <c r="LLP13" s="80"/>
      <c r="LLQ13" s="80"/>
      <c r="LLR13" s="80"/>
      <c r="LLS13" s="80"/>
      <c r="LLT13" s="80"/>
      <c r="LLU13" s="80"/>
      <c r="LLV13" s="80"/>
      <c r="LLW13" s="80"/>
      <c r="LLX13" s="80"/>
      <c r="LLY13" s="80"/>
      <c r="LLZ13" s="80"/>
      <c r="LMA13" s="80"/>
      <c r="LMB13" s="80"/>
      <c r="LMC13" s="80"/>
      <c r="LMD13" s="80"/>
      <c r="LME13" s="80"/>
      <c r="LMF13" s="80"/>
      <c r="LMG13" s="80"/>
      <c r="LMH13" s="80"/>
      <c r="LMI13" s="80"/>
      <c r="LMJ13" s="80"/>
      <c r="LMK13" s="80"/>
      <c r="LML13" s="80"/>
      <c r="LMM13" s="80"/>
      <c r="LMN13" s="80"/>
      <c r="LMO13" s="80"/>
      <c r="LMP13" s="80"/>
      <c r="LMQ13" s="80"/>
      <c r="LMR13" s="80"/>
      <c r="LMS13" s="80"/>
      <c r="LMT13" s="80"/>
      <c r="LMU13" s="80"/>
      <c r="LMV13" s="80"/>
      <c r="LMW13" s="80"/>
      <c r="LMX13" s="80"/>
      <c r="LMY13" s="80"/>
      <c r="LMZ13" s="80"/>
      <c r="LNA13" s="80"/>
      <c r="LNB13" s="80"/>
      <c r="LNC13" s="80"/>
      <c r="LND13" s="80"/>
      <c r="LNE13" s="80"/>
      <c r="LNF13" s="80"/>
      <c r="LNG13" s="80"/>
      <c r="LNH13" s="80"/>
      <c r="LNI13" s="80"/>
      <c r="LNJ13" s="80"/>
      <c r="LNK13" s="80"/>
      <c r="LNL13" s="80"/>
      <c r="LNM13" s="80"/>
      <c r="LNN13" s="80"/>
      <c r="LNO13" s="80"/>
      <c r="LNP13" s="80"/>
      <c r="LNQ13" s="80"/>
      <c r="LNR13" s="80"/>
      <c r="LNS13" s="80"/>
      <c r="LNT13" s="80"/>
      <c r="LNU13" s="80"/>
      <c r="LNV13" s="80"/>
      <c r="LNW13" s="80"/>
      <c r="LNX13" s="80"/>
      <c r="LNY13" s="80"/>
      <c r="LNZ13" s="80"/>
      <c r="LOA13" s="80"/>
      <c r="LOB13" s="80"/>
      <c r="LOC13" s="80"/>
      <c r="LOD13" s="80"/>
      <c r="LOE13" s="80"/>
      <c r="LOF13" s="80"/>
      <c r="LOG13" s="80"/>
      <c r="LOH13" s="80"/>
      <c r="LOI13" s="80"/>
      <c r="LOJ13" s="80"/>
      <c r="LOK13" s="80"/>
      <c r="LOL13" s="80"/>
      <c r="LOM13" s="80"/>
      <c r="LON13" s="80"/>
      <c r="LOO13" s="80"/>
      <c r="LOP13" s="80"/>
      <c r="LOQ13" s="80"/>
      <c r="LOR13" s="80"/>
      <c r="LOS13" s="80"/>
      <c r="LOT13" s="80"/>
      <c r="LOU13" s="80"/>
      <c r="LOV13" s="80"/>
      <c r="LOW13" s="80"/>
      <c r="LOX13" s="80"/>
      <c r="LOY13" s="80"/>
      <c r="LOZ13" s="80"/>
      <c r="LPA13" s="80"/>
      <c r="LPB13" s="80"/>
      <c r="LPC13" s="80"/>
      <c r="LPD13" s="80"/>
      <c r="LPE13" s="80"/>
      <c r="LPF13" s="80"/>
      <c r="LPG13" s="80"/>
      <c r="LPH13" s="80"/>
      <c r="LPI13" s="80"/>
      <c r="LPJ13" s="80"/>
      <c r="LPK13" s="80"/>
      <c r="LPL13" s="80"/>
      <c r="LPM13" s="80"/>
      <c r="LPN13" s="80"/>
      <c r="LPO13" s="80"/>
      <c r="LPP13" s="80"/>
      <c r="LPQ13" s="80"/>
      <c r="LPR13" s="80"/>
      <c r="LPS13" s="80"/>
      <c r="LPT13" s="80"/>
      <c r="LPU13" s="80"/>
      <c r="LPV13" s="80"/>
      <c r="LPW13" s="80"/>
      <c r="LPX13" s="80"/>
      <c r="LPY13" s="80"/>
      <c r="LPZ13" s="80"/>
      <c r="LQA13" s="80"/>
      <c r="LQB13" s="80"/>
      <c r="LQC13" s="80"/>
      <c r="LQD13" s="80"/>
      <c r="LQE13" s="80"/>
      <c r="LQF13" s="80"/>
      <c r="LQG13" s="80"/>
      <c r="LQH13" s="80"/>
      <c r="LQI13" s="80"/>
      <c r="LQJ13" s="80"/>
      <c r="LQK13" s="80"/>
      <c r="LQL13" s="80"/>
      <c r="LQM13" s="80"/>
      <c r="LQN13" s="80"/>
      <c r="LQO13" s="80"/>
      <c r="LQP13" s="80"/>
      <c r="LQQ13" s="80"/>
      <c r="LQR13" s="80"/>
      <c r="LQS13" s="80"/>
      <c r="LQT13" s="80"/>
      <c r="LQU13" s="80"/>
      <c r="LQV13" s="80"/>
      <c r="LQW13" s="80"/>
      <c r="LQX13" s="80"/>
      <c r="LQY13" s="80"/>
      <c r="LQZ13" s="80"/>
      <c r="LRA13" s="80"/>
      <c r="LRB13" s="80"/>
      <c r="LRC13" s="80"/>
      <c r="LRD13" s="80"/>
      <c r="LRE13" s="80"/>
      <c r="LRF13" s="80"/>
      <c r="LRG13" s="80"/>
      <c r="LRH13" s="80"/>
      <c r="LRI13" s="80"/>
      <c r="LRJ13" s="80"/>
      <c r="LRK13" s="80"/>
      <c r="LRL13" s="80"/>
      <c r="LRM13" s="80"/>
      <c r="LRN13" s="80"/>
      <c r="LRO13" s="80"/>
      <c r="LRP13" s="80"/>
      <c r="LRQ13" s="80"/>
      <c r="LRR13" s="80"/>
      <c r="LRS13" s="80"/>
      <c r="LRT13" s="80"/>
      <c r="LRU13" s="80"/>
      <c r="LRV13" s="80"/>
      <c r="LRW13" s="80"/>
      <c r="LRX13" s="80"/>
      <c r="LRY13" s="80"/>
      <c r="LRZ13" s="80"/>
      <c r="LSA13" s="80"/>
      <c r="LSB13" s="80"/>
      <c r="LSC13" s="80"/>
      <c r="LSD13" s="80"/>
      <c r="LSE13" s="80"/>
      <c r="LSF13" s="80"/>
      <c r="LSG13" s="80"/>
      <c r="LSH13" s="80"/>
      <c r="LSI13" s="80"/>
      <c r="LSJ13" s="80"/>
      <c r="LSK13" s="80"/>
      <c r="LSL13" s="80"/>
      <c r="LSM13" s="80"/>
      <c r="LSN13" s="80"/>
      <c r="LSO13" s="80"/>
      <c r="LSP13" s="80"/>
      <c r="LSQ13" s="80"/>
      <c r="LSR13" s="80"/>
      <c r="LSS13" s="80"/>
      <c r="LST13" s="80"/>
      <c r="LSU13" s="80"/>
      <c r="LSV13" s="80"/>
      <c r="LSW13" s="80"/>
      <c r="LSX13" s="80"/>
      <c r="LSY13" s="80"/>
      <c r="LSZ13" s="80"/>
      <c r="LTA13" s="80"/>
      <c r="LTB13" s="80"/>
      <c r="LTC13" s="80"/>
      <c r="LTD13" s="80"/>
      <c r="LTE13" s="80"/>
      <c r="LTF13" s="80"/>
      <c r="LTG13" s="80"/>
      <c r="LTH13" s="80"/>
      <c r="LTI13" s="80"/>
      <c r="LTJ13" s="80"/>
      <c r="LTK13" s="80"/>
      <c r="LTL13" s="80"/>
      <c r="LTM13" s="80"/>
      <c r="LTN13" s="80"/>
      <c r="LTO13" s="80"/>
      <c r="LTP13" s="80"/>
      <c r="LTQ13" s="80"/>
      <c r="LTR13" s="80"/>
      <c r="LTS13" s="80"/>
      <c r="LTT13" s="80"/>
      <c r="LTU13" s="80"/>
      <c r="LTV13" s="80"/>
      <c r="LTW13" s="80"/>
      <c r="LTX13" s="80"/>
      <c r="LTY13" s="80"/>
      <c r="LTZ13" s="80"/>
      <c r="LUA13" s="80"/>
      <c r="LUB13" s="80"/>
      <c r="LUC13" s="80"/>
      <c r="LUD13" s="80"/>
      <c r="LUE13" s="80"/>
      <c r="LUF13" s="80"/>
      <c r="LUG13" s="80"/>
      <c r="LUH13" s="80"/>
      <c r="LUI13" s="80"/>
      <c r="LUJ13" s="80"/>
      <c r="LUK13" s="80"/>
      <c r="LUL13" s="80"/>
      <c r="LUM13" s="80"/>
      <c r="LUN13" s="80"/>
      <c r="LUO13" s="80"/>
      <c r="LUP13" s="80"/>
      <c r="LUQ13" s="80"/>
      <c r="LUR13" s="80"/>
      <c r="LUS13" s="80"/>
      <c r="LUT13" s="80"/>
      <c r="LUU13" s="80"/>
      <c r="LUV13" s="80"/>
      <c r="LUW13" s="80"/>
      <c r="LUX13" s="80"/>
      <c r="LUY13" s="80"/>
      <c r="LUZ13" s="80"/>
      <c r="LVA13" s="80"/>
      <c r="LVB13" s="80"/>
      <c r="LVC13" s="80"/>
      <c r="LVD13" s="80"/>
      <c r="LVE13" s="80"/>
      <c r="LVF13" s="80"/>
      <c r="LVG13" s="80"/>
      <c r="LVH13" s="80"/>
      <c r="LVI13" s="80"/>
      <c r="LVJ13" s="80"/>
      <c r="LVK13" s="80"/>
      <c r="LVL13" s="80"/>
      <c r="LVM13" s="80"/>
      <c r="LVN13" s="80"/>
      <c r="LVO13" s="80"/>
      <c r="LVP13" s="80"/>
      <c r="LVQ13" s="80"/>
      <c r="LVR13" s="80"/>
      <c r="LVS13" s="80"/>
      <c r="LVT13" s="80"/>
      <c r="LVU13" s="80"/>
      <c r="LVV13" s="80"/>
      <c r="LVW13" s="80"/>
      <c r="LVX13" s="80"/>
      <c r="LVY13" s="80"/>
      <c r="LVZ13" s="80"/>
      <c r="LWA13" s="80"/>
      <c r="LWB13" s="80"/>
      <c r="LWC13" s="80"/>
      <c r="LWD13" s="80"/>
      <c r="LWE13" s="80"/>
      <c r="LWF13" s="80"/>
      <c r="LWG13" s="80"/>
      <c r="LWH13" s="80"/>
      <c r="LWI13" s="80"/>
      <c r="LWJ13" s="80"/>
      <c r="LWK13" s="80"/>
      <c r="LWL13" s="80"/>
      <c r="LWM13" s="80"/>
      <c r="LWN13" s="80"/>
      <c r="LWO13" s="80"/>
      <c r="LWP13" s="80"/>
      <c r="LWQ13" s="80"/>
      <c r="LWR13" s="80"/>
      <c r="LWS13" s="80"/>
      <c r="LWT13" s="80"/>
      <c r="LWU13" s="80"/>
      <c r="LWV13" s="80"/>
      <c r="LWW13" s="80"/>
      <c r="LWX13" s="80"/>
      <c r="LWY13" s="80"/>
      <c r="LWZ13" s="80"/>
      <c r="LXA13" s="80"/>
      <c r="LXB13" s="80"/>
      <c r="LXC13" s="80"/>
      <c r="LXD13" s="80"/>
      <c r="LXE13" s="80"/>
      <c r="LXF13" s="80"/>
      <c r="LXG13" s="80"/>
      <c r="LXH13" s="80"/>
      <c r="LXI13" s="80"/>
      <c r="LXJ13" s="80"/>
      <c r="LXK13" s="80"/>
      <c r="LXL13" s="80"/>
      <c r="LXM13" s="80"/>
      <c r="LXN13" s="80"/>
      <c r="LXO13" s="80"/>
      <c r="LXP13" s="80"/>
      <c r="LXQ13" s="80"/>
      <c r="LXR13" s="80"/>
      <c r="LXS13" s="80"/>
      <c r="LXT13" s="80"/>
      <c r="LXU13" s="80"/>
      <c r="LXV13" s="80"/>
      <c r="LXW13" s="80"/>
      <c r="LXX13" s="80"/>
      <c r="LXY13" s="80"/>
      <c r="LXZ13" s="80"/>
      <c r="LYA13" s="80"/>
      <c r="LYB13" s="80"/>
      <c r="LYC13" s="80"/>
      <c r="LYD13" s="80"/>
      <c r="LYE13" s="80"/>
      <c r="LYF13" s="80"/>
      <c r="LYG13" s="80"/>
      <c r="LYH13" s="80"/>
      <c r="LYI13" s="80"/>
      <c r="LYJ13" s="80"/>
      <c r="LYK13" s="80"/>
      <c r="LYL13" s="80"/>
      <c r="LYM13" s="80"/>
      <c r="LYN13" s="80"/>
      <c r="LYO13" s="80"/>
      <c r="LYP13" s="80"/>
      <c r="LYQ13" s="80"/>
      <c r="LYR13" s="80"/>
      <c r="LYS13" s="80"/>
      <c r="LYT13" s="80"/>
      <c r="LYU13" s="80"/>
      <c r="LYV13" s="80"/>
      <c r="LYW13" s="80"/>
      <c r="LYX13" s="80"/>
      <c r="LYY13" s="80"/>
      <c r="LYZ13" s="80"/>
      <c r="LZA13" s="80"/>
      <c r="LZB13" s="80"/>
      <c r="LZC13" s="80"/>
      <c r="LZD13" s="80"/>
      <c r="LZE13" s="80"/>
      <c r="LZF13" s="80"/>
      <c r="LZG13" s="80"/>
      <c r="LZH13" s="80"/>
      <c r="LZI13" s="80"/>
      <c r="LZJ13" s="80"/>
      <c r="LZK13" s="80"/>
      <c r="LZL13" s="80"/>
      <c r="LZM13" s="80"/>
      <c r="LZN13" s="80"/>
      <c r="LZO13" s="80"/>
      <c r="LZP13" s="80"/>
      <c r="LZQ13" s="80"/>
      <c r="LZR13" s="80"/>
      <c r="LZS13" s="80"/>
      <c r="LZT13" s="80"/>
      <c r="LZU13" s="80"/>
      <c r="LZV13" s="80"/>
      <c r="LZW13" s="80"/>
      <c r="LZX13" s="80"/>
      <c r="LZY13" s="80"/>
      <c r="LZZ13" s="80"/>
      <c r="MAA13" s="80"/>
      <c r="MAB13" s="80"/>
      <c r="MAC13" s="80"/>
      <c r="MAD13" s="80"/>
      <c r="MAE13" s="80"/>
      <c r="MAF13" s="80"/>
      <c r="MAG13" s="80"/>
      <c r="MAH13" s="80"/>
      <c r="MAI13" s="80"/>
      <c r="MAJ13" s="80"/>
      <c r="MAK13" s="80"/>
      <c r="MAL13" s="80"/>
      <c r="MAM13" s="80"/>
      <c r="MAN13" s="80"/>
      <c r="MAO13" s="80"/>
      <c r="MAP13" s="80"/>
      <c r="MAQ13" s="80"/>
      <c r="MAR13" s="80"/>
      <c r="MAS13" s="80"/>
      <c r="MAT13" s="80"/>
      <c r="MAU13" s="80"/>
      <c r="MAV13" s="80"/>
      <c r="MAW13" s="80"/>
      <c r="MAX13" s="80"/>
      <c r="MAY13" s="80"/>
      <c r="MAZ13" s="80"/>
      <c r="MBA13" s="80"/>
      <c r="MBB13" s="80"/>
      <c r="MBC13" s="80"/>
      <c r="MBD13" s="80"/>
      <c r="MBE13" s="80"/>
      <c r="MBF13" s="80"/>
      <c r="MBG13" s="80"/>
      <c r="MBH13" s="80"/>
      <c r="MBI13" s="80"/>
      <c r="MBJ13" s="80"/>
      <c r="MBK13" s="80"/>
      <c r="MBL13" s="80"/>
      <c r="MBM13" s="80"/>
      <c r="MBN13" s="80"/>
      <c r="MBO13" s="80"/>
      <c r="MBP13" s="80"/>
      <c r="MBQ13" s="80"/>
      <c r="MBR13" s="80"/>
      <c r="MBS13" s="80"/>
      <c r="MBT13" s="80"/>
      <c r="MBU13" s="80"/>
      <c r="MBV13" s="80"/>
      <c r="MBW13" s="80"/>
      <c r="MBX13" s="80"/>
      <c r="MBY13" s="80"/>
      <c r="MBZ13" s="80"/>
      <c r="MCA13" s="80"/>
      <c r="MCB13" s="80"/>
      <c r="MCC13" s="80"/>
      <c r="MCD13" s="80"/>
      <c r="MCE13" s="80"/>
      <c r="MCF13" s="80"/>
      <c r="MCG13" s="80"/>
      <c r="MCH13" s="80"/>
      <c r="MCI13" s="80"/>
      <c r="MCJ13" s="80"/>
      <c r="MCK13" s="80"/>
      <c r="MCL13" s="80"/>
      <c r="MCM13" s="80"/>
      <c r="MCN13" s="80"/>
      <c r="MCO13" s="80"/>
      <c r="MCP13" s="80"/>
      <c r="MCQ13" s="80"/>
      <c r="MCR13" s="80"/>
      <c r="MCS13" s="80"/>
      <c r="MCT13" s="80"/>
      <c r="MCU13" s="80"/>
      <c r="MCV13" s="80"/>
      <c r="MCW13" s="80"/>
      <c r="MCX13" s="80"/>
      <c r="MCY13" s="80"/>
      <c r="MCZ13" s="80"/>
      <c r="MDA13" s="80"/>
      <c r="MDB13" s="80"/>
      <c r="MDC13" s="80"/>
      <c r="MDD13" s="80"/>
      <c r="MDE13" s="80"/>
      <c r="MDF13" s="80"/>
      <c r="MDG13" s="80"/>
      <c r="MDH13" s="80"/>
      <c r="MDI13" s="80"/>
      <c r="MDJ13" s="80"/>
      <c r="MDK13" s="80"/>
      <c r="MDL13" s="80"/>
      <c r="MDM13" s="80"/>
      <c r="MDN13" s="80"/>
      <c r="MDO13" s="80"/>
      <c r="MDP13" s="80"/>
      <c r="MDQ13" s="80"/>
      <c r="MDR13" s="80"/>
      <c r="MDS13" s="80"/>
      <c r="MDT13" s="80"/>
      <c r="MDU13" s="80"/>
      <c r="MDV13" s="80"/>
      <c r="MDW13" s="80"/>
      <c r="MDX13" s="80"/>
      <c r="MDY13" s="80"/>
      <c r="MDZ13" s="80"/>
      <c r="MEA13" s="80"/>
      <c r="MEB13" s="80"/>
      <c r="MEC13" s="80"/>
      <c r="MED13" s="80"/>
      <c r="MEE13" s="80"/>
      <c r="MEF13" s="80"/>
      <c r="MEG13" s="80"/>
      <c r="MEH13" s="80"/>
      <c r="MEI13" s="80"/>
      <c r="MEJ13" s="80"/>
      <c r="MEK13" s="80"/>
      <c r="MEL13" s="80"/>
      <c r="MEM13" s="80"/>
      <c r="MEN13" s="80"/>
      <c r="MEO13" s="80"/>
      <c r="MEP13" s="80"/>
      <c r="MEQ13" s="80"/>
      <c r="MER13" s="80"/>
      <c r="MES13" s="80"/>
      <c r="MET13" s="80"/>
      <c r="MEU13" s="80"/>
      <c r="MEV13" s="80"/>
      <c r="MEW13" s="80"/>
      <c r="MEX13" s="80"/>
      <c r="MEY13" s="80"/>
      <c r="MEZ13" s="80"/>
      <c r="MFA13" s="80"/>
      <c r="MFB13" s="80"/>
      <c r="MFC13" s="80"/>
      <c r="MFD13" s="80"/>
      <c r="MFE13" s="80"/>
      <c r="MFF13" s="80"/>
      <c r="MFG13" s="80"/>
      <c r="MFH13" s="80"/>
      <c r="MFI13" s="80"/>
      <c r="MFJ13" s="80"/>
      <c r="MFK13" s="80"/>
      <c r="MFL13" s="80"/>
      <c r="MFM13" s="80"/>
      <c r="MFN13" s="80"/>
      <c r="MFO13" s="80"/>
      <c r="MFP13" s="80"/>
      <c r="MFQ13" s="80"/>
      <c r="MFR13" s="80"/>
      <c r="MFS13" s="80"/>
      <c r="MFT13" s="80"/>
      <c r="MFU13" s="80"/>
      <c r="MFV13" s="80"/>
      <c r="MFW13" s="80"/>
      <c r="MFX13" s="80"/>
      <c r="MFY13" s="80"/>
      <c r="MFZ13" s="80"/>
      <c r="MGA13" s="80"/>
      <c r="MGB13" s="80"/>
      <c r="MGC13" s="80"/>
      <c r="MGD13" s="80"/>
      <c r="MGE13" s="80"/>
      <c r="MGF13" s="80"/>
      <c r="MGG13" s="80"/>
      <c r="MGH13" s="80"/>
      <c r="MGI13" s="80"/>
      <c r="MGJ13" s="80"/>
      <c r="MGK13" s="80"/>
      <c r="MGL13" s="80"/>
      <c r="MGM13" s="80"/>
      <c r="MGN13" s="80"/>
      <c r="MGO13" s="80"/>
      <c r="MGP13" s="80"/>
      <c r="MGQ13" s="80"/>
      <c r="MGR13" s="80"/>
      <c r="MGS13" s="80"/>
      <c r="MGT13" s="80"/>
      <c r="MGU13" s="80"/>
      <c r="MGV13" s="80"/>
      <c r="MGW13" s="80"/>
      <c r="MGX13" s="80"/>
      <c r="MGY13" s="80"/>
      <c r="MGZ13" s="80"/>
      <c r="MHA13" s="80"/>
      <c r="MHB13" s="80"/>
      <c r="MHC13" s="80"/>
      <c r="MHD13" s="80"/>
      <c r="MHE13" s="80"/>
      <c r="MHF13" s="80"/>
      <c r="MHG13" s="80"/>
      <c r="MHH13" s="80"/>
      <c r="MHI13" s="80"/>
      <c r="MHJ13" s="80"/>
      <c r="MHK13" s="80"/>
      <c r="MHL13" s="80"/>
      <c r="MHM13" s="80"/>
      <c r="MHN13" s="80"/>
      <c r="MHO13" s="80"/>
      <c r="MHP13" s="80"/>
      <c r="MHQ13" s="80"/>
      <c r="MHR13" s="80"/>
      <c r="MHS13" s="80"/>
      <c r="MHT13" s="80"/>
      <c r="MHU13" s="80"/>
      <c r="MHV13" s="80"/>
      <c r="MHW13" s="80"/>
      <c r="MHX13" s="80"/>
      <c r="MHY13" s="80"/>
      <c r="MHZ13" s="80"/>
      <c r="MIA13" s="80"/>
      <c r="MIB13" s="80"/>
      <c r="MIC13" s="80"/>
      <c r="MID13" s="80"/>
      <c r="MIE13" s="80"/>
      <c r="MIF13" s="80"/>
      <c r="MIG13" s="80"/>
      <c r="MIH13" s="80"/>
      <c r="MII13" s="80"/>
      <c r="MIJ13" s="80"/>
      <c r="MIK13" s="80"/>
      <c r="MIL13" s="80"/>
      <c r="MIM13" s="80"/>
      <c r="MIN13" s="80"/>
      <c r="MIO13" s="80"/>
      <c r="MIP13" s="80"/>
      <c r="MIQ13" s="80"/>
      <c r="MIR13" s="80"/>
      <c r="MIS13" s="80"/>
      <c r="MIT13" s="80"/>
      <c r="MIU13" s="80"/>
      <c r="MIV13" s="80"/>
      <c r="MIW13" s="80"/>
      <c r="MIX13" s="80"/>
      <c r="MIY13" s="80"/>
      <c r="MIZ13" s="80"/>
      <c r="MJA13" s="80"/>
      <c r="MJB13" s="80"/>
      <c r="MJC13" s="80"/>
      <c r="MJD13" s="80"/>
      <c r="MJE13" s="80"/>
      <c r="MJF13" s="80"/>
      <c r="MJG13" s="80"/>
      <c r="MJH13" s="80"/>
      <c r="MJI13" s="80"/>
      <c r="MJJ13" s="80"/>
      <c r="MJK13" s="80"/>
      <c r="MJL13" s="80"/>
      <c r="MJM13" s="80"/>
      <c r="MJN13" s="80"/>
      <c r="MJO13" s="80"/>
      <c r="MJP13" s="80"/>
      <c r="MJQ13" s="80"/>
      <c r="MJR13" s="80"/>
      <c r="MJS13" s="80"/>
      <c r="MJT13" s="80"/>
      <c r="MJU13" s="80"/>
      <c r="MJV13" s="80"/>
      <c r="MJW13" s="80"/>
      <c r="MJX13" s="80"/>
      <c r="MJY13" s="80"/>
      <c r="MJZ13" s="80"/>
      <c r="MKA13" s="80"/>
      <c r="MKB13" s="80"/>
      <c r="MKC13" s="80"/>
      <c r="MKD13" s="80"/>
      <c r="MKE13" s="80"/>
      <c r="MKF13" s="80"/>
      <c r="MKG13" s="80"/>
      <c r="MKH13" s="80"/>
      <c r="MKI13" s="80"/>
      <c r="MKJ13" s="80"/>
      <c r="MKK13" s="80"/>
      <c r="MKL13" s="80"/>
      <c r="MKM13" s="80"/>
      <c r="MKN13" s="80"/>
      <c r="MKO13" s="80"/>
      <c r="MKP13" s="80"/>
      <c r="MKQ13" s="80"/>
      <c r="MKR13" s="80"/>
      <c r="MKS13" s="80"/>
      <c r="MKT13" s="80"/>
      <c r="MKU13" s="80"/>
      <c r="MKV13" s="80"/>
      <c r="MKW13" s="80"/>
      <c r="MKX13" s="80"/>
      <c r="MKY13" s="80"/>
      <c r="MKZ13" s="80"/>
      <c r="MLA13" s="80"/>
      <c r="MLB13" s="80"/>
      <c r="MLC13" s="80"/>
      <c r="MLD13" s="80"/>
      <c r="MLE13" s="80"/>
      <c r="MLF13" s="80"/>
      <c r="MLG13" s="80"/>
      <c r="MLH13" s="80"/>
      <c r="MLI13" s="80"/>
      <c r="MLJ13" s="80"/>
      <c r="MLK13" s="80"/>
      <c r="MLL13" s="80"/>
      <c r="MLM13" s="80"/>
      <c r="MLN13" s="80"/>
      <c r="MLO13" s="80"/>
      <c r="MLP13" s="80"/>
      <c r="MLQ13" s="80"/>
      <c r="MLR13" s="80"/>
      <c r="MLS13" s="80"/>
      <c r="MLT13" s="80"/>
      <c r="MLU13" s="80"/>
      <c r="MLV13" s="80"/>
      <c r="MLW13" s="80"/>
      <c r="MLX13" s="80"/>
      <c r="MLY13" s="80"/>
      <c r="MLZ13" s="80"/>
      <c r="MMA13" s="80"/>
      <c r="MMB13" s="80"/>
      <c r="MMC13" s="80"/>
      <c r="MMD13" s="80"/>
      <c r="MME13" s="80"/>
      <c r="MMF13" s="80"/>
      <c r="MMG13" s="80"/>
      <c r="MMH13" s="80"/>
      <c r="MMI13" s="80"/>
      <c r="MMJ13" s="80"/>
      <c r="MMK13" s="80"/>
      <c r="MML13" s="80"/>
      <c r="MMM13" s="80"/>
      <c r="MMN13" s="80"/>
      <c r="MMO13" s="80"/>
      <c r="MMP13" s="80"/>
      <c r="MMQ13" s="80"/>
      <c r="MMR13" s="80"/>
      <c r="MMS13" s="80"/>
      <c r="MMT13" s="80"/>
      <c r="MMU13" s="80"/>
      <c r="MMV13" s="80"/>
      <c r="MMW13" s="80"/>
      <c r="MMX13" s="80"/>
      <c r="MMY13" s="80"/>
      <c r="MMZ13" s="80"/>
      <c r="MNA13" s="80"/>
      <c r="MNB13" s="80"/>
      <c r="MNC13" s="80"/>
      <c r="MND13" s="80"/>
      <c r="MNE13" s="80"/>
      <c r="MNF13" s="80"/>
      <c r="MNG13" s="80"/>
      <c r="MNH13" s="80"/>
      <c r="MNI13" s="80"/>
      <c r="MNJ13" s="80"/>
      <c r="MNK13" s="80"/>
      <c r="MNL13" s="80"/>
      <c r="MNM13" s="80"/>
      <c r="MNN13" s="80"/>
      <c r="MNO13" s="80"/>
      <c r="MNP13" s="80"/>
      <c r="MNQ13" s="80"/>
      <c r="MNR13" s="80"/>
      <c r="MNS13" s="80"/>
      <c r="MNT13" s="80"/>
      <c r="MNU13" s="80"/>
      <c r="MNV13" s="80"/>
      <c r="MNW13" s="80"/>
      <c r="MNX13" s="80"/>
      <c r="MNY13" s="80"/>
      <c r="MNZ13" s="80"/>
      <c r="MOA13" s="80"/>
      <c r="MOB13" s="80"/>
      <c r="MOC13" s="80"/>
      <c r="MOD13" s="80"/>
      <c r="MOE13" s="80"/>
      <c r="MOF13" s="80"/>
      <c r="MOG13" s="80"/>
      <c r="MOH13" s="80"/>
      <c r="MOI13" s="80"/>
      <c r="MOJ13" s="80"/>
      <c r="MOK13" s="80"/>
      <c r="MOL13" s="80"/>
      <c r="MOM13" s="80"/>
      <c r="MON13" s="80"/>
      <c r="MOO13" s="80"/>
      <c r="MOP13" s="80"/>
      <c r="MOQ13" s="80"/>
      <c r="MOR13" s="80"/>
      <c r="MOS13" s="80"/>
      <c r="MOT13" s="80"/>
      <c r="MOU13" s="80"/>
      <c r="MOV13" s="80"/>
      <c r="MOW13" s="80"/>
      <c r="MOX13" s="80"/>
      <c r="MOY13" s="80"/>
      <c r="MOZ13" s="80"/>
      <c r="MPA13" s="80"/>
      <c r="MPB13" s="80"/>
      <c r="MPC13" s="80"/>
      <c r="MPD13" s="80"/>
      <c r="MPE13" s="80"/>
      <c r="MPF13" s="80"/>
      <c r="MPG13" s="80"/>
      <c r="MPH13" s="80"/>
      <c r="MPI13" s="80"/>
      <c r="MPJ13" s="80"/>
      <c r="MPK13" s="80"/>
      <c r="MPL13" s="80"/>
      <c r="MPM13" s="80"/>
      <c r="MPN13" s="80"/>
      <c r="MPO13" s="80"/>
      <c r="MPP13" s="80"/>
      <c r="MPQ13" s="80"/>
      <c r="MPR13" s="80"/>
      <c r="MPS13" s="80"/>
      <c r="MPT13" s="80"/>
      <c r="MPU13" s="80"/>
      <c r="MPV13" s="80"/>
      <c r="MPW13" s="80"/>
      <c r="MPX13" s="80"/>
      <c r="MPY13" s="80"/>
      <c r="MPZ13" s="80"/>
      <c r="MQA13" s="80"/>
      <c r="MQB13" s="80"/>
      <c r="MQC13" s="80"/>
      <c r="MQD13" s="80"/>
      <c r="MQE13" s="80"/>
      <c r="MQF13" s="80"/>
      <c r="MQG13" s="80"/>
      <c r="MQH13" s="80"/>
      <c r="MQI13" s="80"/>
      <c r="MQJ13" s="80"/>
      <c r="MQK13" s="80"/>
      <c r="MQL13" s="80"/>
      <c r="MQM13" s="80"/>
      <c r="MQN13" s="80"/>
      <c r="MQO13" s="80"/>
      <c r="MQP13" s="80"/>
      <c r="MQQ13" s="80"/>
      <c r="MQR13" s="80"/>
      <c r="MQS13" s="80"/>
      <c r="MQT13" s="80"/>
      <c r="MQU13" s="80"/>
      <c r="MQV13" s="80"/>
      <c r="MQW13" s="80"/>
      <c r="MQX13" s="80"/>
      <c r="MQY13" s="80"/>
      <c r="MQZ13" s="80"/>
      <c r="MRA13" s="80"/>
      <c r="MRB13" s="80"/>
      <c r="MRC13" s="80"/>
      <c r="MRD13" s="80"/>
      <c r="MRE13" s="80"/>
      <c r="MRF13" s="80"/>
      <c r="MRG13" s="80"/>
      <c r="MRH13" s="80"/>
      <c r="MRI13" s="80"/>
      <c r="MRJ13" s="80"/>
      <c r="MRK13" s="80"/>
      <c r="MRL13" s="80"/>
      <c r="MRM13" s="80"/>
      <c r="MRN13" s="80"/>
      <c r="MRO13" s="80"/>
      <c r="MRP13" s="80"/>
      <c r="MRQ13" s="80"/>
      <c r="MRR13" s="80"/>
      <c r="MRS13" s="80"/>
      <c r="MRT13" s="80"/>
      <c r="MRU13" s="80"/>
      <c r="MRV13" s="80"/>
      <c r="MRW13" s="80"/>
      <c r="MRX13" s="80"/>
      <c r="MRY13" s="80"/>
      <c r="MRZ13" s="80"/>
      <c r="MSA13" s="80"/>
      <c r="MSB13" s="80"/>
      <c r="MSC13" s="80"/>
      <c r="MSD13" s="80"/>
      <c r="MSE13" s="80"/>
      <c r="MSF13" s="80"/>
      <c r="MSG13" s="80"/>
      <c r="MSH13" s="80"/>
      <c r="MSI13" s="80"/>
      <c r="MSJ13" s="80"/>
      <c r="MSK13" s="80"/>
      <c r="MSL13" s="80"/>
      <c r="MSM13" s="80"/>
      <c r="MSN13" s="80"/>
      <c r="MSO13" s="80"/>
      <c r="MSP13" s="80"/>
      <c r="MSQ13" s="80"/>
      <c r="MSR13" s="80"/>
      <c r="MSS13" s="80"/>
      <c r="MST13" s="80"/>
      <c r="MSU13" s="80"/>
      <c r="MSV13" s="80"/>
      <c r="MSW13" s="80"/>
      <c r="MSX13" s="80"/>
      <c r="MSY13" s="80"/>
      <c r="MSZ13" s="80"/>
      <c r="MTA13" s="80"/>
      <c r="MTB13" s="80"/>
      <c r="MTC13" s="80"/>
      <c r="MTD13" s="80"/>
      <c r="MTE13" s="80"/>
      <c r="MTF13" s="80"/>
      <c r="MTG13" s="80"/>
      <c r="MTH13" s="80"/>
      <c r="MTI13" s="80"/>
      <c r="MTJ13" s="80"/>
      <c r="MTK13" s="80"/>
      <c r="MTL13" s="80"/>
      <c r="MTM13" s="80"/>
      <c r="MTN13" s="80"/>
      <c r="MTO13" s="80"/>
      <c r="MTP13" s="80"/>
      <c r="MTQ13" s="80"/>
      <c r="MTR13" s="80"/>
      <c r="MTS13" s="80"/>
      <c r="MTT13" s="80"/>
      <c r="MTU13" s="80"/>
      <c r="MTV13" s="80"/>
      <c r="MTW13" s="80"/>
      <c r="MTX13" s="80"/>
      <c r="MTY13" s="80"/>
      <c r="MTZ13" s="80"/>
      <c r="MUA13" s="80"/>
      <c r="MUB13" s="80"/>
      <c r="MUC13" s="80"/>
      <c r="MUD13" s="80"/>
      <c r="MUE13" s="80"/>
      <c r="MUF13" s="80"/>
      <c r="MUG13" s="80"/>
      <c r="MUH13" s="80"/>
      <c r="MUI13" s="80"/>
      <c r="MUJ13" s="80"/>
      <c r="MUK13" s="80"/>
      <c r="MUL13" s="80"/>
      <c r="MUM13" s="80"/>
      <c r="MUN13" s="80"/>
      <c r="MUO13" s="80"/>
      <c r="MUP13" s="80"/>
      <c r="MUQ13" s="80"/>
      <c r="MUR13" s="80"/>
      <c r="MUS13" s="80"/>
      <c r="MUT13" s="80"/>
      <c r="MUU13" s="80"/>
      <c r="MUV13" s="80"/>
      <c r="MUW13" s="80"/>
      <c r="MUX13" s="80"/>
      <c r="MUY13" s="80"/>
      <c r="MUZ13" s="80"/>
      <c r="MVA13" s="80"/>
      <c r="MVB13" s="80"/>
      <c r="MVC13" s="80"/>
      <c r="MVD13" s="80"/>
      <c r="MVE13" s="80"/>
      <c r="MVF13" s="80"/>
      <c r="MVG13" s="80"/>
      <c r="MVH13" s="80"/>
      <c r="MVI13" s="80"/>
      <c r="MVJ13" s="80"/>
      <c r="MVK13" s="80"/>
      <c r="MVL13" s="80"/>
      <c r="MVM13" s="80"/>
      <c r="MVN13" s="80"/>
      <c r="MVO13" s="80"/>
      <c r="MVP13" s="80"/>
      <c r="MVQ13" s="80"/>
      <c r="MVR13" s="80"/>
      <c r="MVS13" s="80"/>
      <c r="MVT13" s="80"/>
      <c r="MVU13" s="80"/>
      <c r="MVV13" s="80"/>
      <c r="MVW13" s="80"/>
      <c r="MVX13" s="80"/>
      <c r="MVY13" s="80"/>
      <c r="MVZ13" s="80"/>
      <c r="MWA13" s="80"/>
      <c r="MWB13" s="80"/>
      <c r="MWC13" s="80"/>
      <c r="MWD13" s="80"/>
      <c r="MWE13" s="80"/>
      <c r="MWF13" s="80"/>
      <c r="MWG13" s="80"/>
      <c r="MWH13" s="80"/>
      <c r="MWI13" s="80"/>
      <c r="MWJ13" s="80"/>
      <c r="MWK13" s="80"/>
      <c r="MWL13" s="80"/>
      <c r="MWM13" s="80"/>
      <c r="MWN13" s="80"/>
      <c r="MWO13" s="80"/>
      <c r="MWP13" s="80"/>
      <c r="MWQ13" s="80"/>
      <c r="MWR13" s="80"/>
      <c r="MWS13" s="80"/>
      <c r="MWT13" s="80"/>
      <c r="MWU13" s="80"/>
      <c r="MWV13" s="80"/>
      <c r="MWW13" s="80"/>
      <c r="MWX13" s="80"/>
      <c r="MWY13" s="80"/>
      <c r="MWZ13" s="80"/>
      <c r="MXA13" s="80"/>
      <c r="MXB13" s="80"/>
      <c r="MXC13" s="80"/>
      <c r="MXD13" s="80"/>
      <c r="MXE13" s="80"/>
      <c r="MXF13" s="80"/>
      <c r="MXG13" s="80"/>
      <c r="MXH13" s="80"/>
      <c r="MXI13" s="80"/>
      <c r="MXJ13" s="80"/>
      <c r="MXK13" s="80"/>
      <c r="MXL13" s="80"/>
      <c r="MXM13" s="80"/>
      <c r="MXN13" s="80"/>
      <c r="MXO13" s="80"/>
      <c r="MXP13" s="80"/>
      <c r="MXQ13" s="80"/>
      <c r="MXR13" s="80"/>
      <c r="MXS13" s="80"/>
      <c r="MXT13" s="80"/>
      <c r="MXU13" s="80"/>
      <c r="MXV13" s="80"/>
      <c r="MXW13" s="80"/>
      <c r="MXX13" s="80"/>
      <c r="MXY13" s="80"/>
      <c r="MXZ13" s="80"/>
      <c r="MYA13" s="80"/>
      <c r="MYB13" s="80"/>
      <c r="MYC13" s="80"/>
      <c r="MYD13" s="80"/>
      <c r="MYE13" s="80"/>
      <c r="MYF13" s="80"/>
      <c r="MYG13" s="80"/>
      <c r="MYH13" s="80"/>
      <c r="MYI13" s="80"/>
      <c r="MYJ13" s="80"/>
      <c r="MYK13" s="80"/>
      <c r="MYL13" s="80"/>
      <c r="MYM13" s="80"/>
      <c r="MYN13" s="80"/>
      <c r="MYO13" s="80"/>
      <c r="MYP13" s="80"/>
      <c r="MYQ13" s="80"/>
      <c r="MYR13" s="80"/>
      <c r="MYS13" s="80"/>
      <c r="MYT13" s="80"/>
      <c r="MYU13" s="80"/>
      <c r="MYV13" s="80"/>
      <c r="MYW13" s="80"/>
      <c r="MYX13" s="80"/>
      <c r="MYY13" s="80"/>
      <c r="MYZ13" s="80"/>
      <c r="MZA13" s="80"/>
      <c r="MZB13" s="80"/>
      <c r="MZC13" s="80"/>
      <c r="MZD13" s="80"/>
      <c r="MZE13" s="80"/>
      <c r="MZF13" s="80"/>
      <c r="MZG13" s="80"/>
      <c r="MZH13" s="80"/>
      <c r="MZI13" s="80"/>
      <c r="MZJ13" s="80"/>
      <c r="MZK13" s="80"/>
      <c r="MZL13" s="80"/>
      <c r="MZM13" s="80"/>
      <c r="MZN13" s="80"/>
      <c r="MZO13" s="80"/>
      <c r="MZP13" s="80"/>
      <c r="MZQ13" s="80"/>
      <c r="MZR13" s="80"/>
      <c r="MZS13" s="80"/>
      <c r="MZT13" s="80"/>
      <c r="MZU13" s="80"/>
      <c r="MZV13" s="80"/>
      <c r="MZW13" s="80"/>
      <c r="MZX13" s="80"/>
      <c r="MZY13" s="80"/>
      <c r="MZZ13" s="80"/>
      <c r="NAA13" s="80"/>
      <c r="NAB13" s="80"/>
      <c r="NAC13" s="80"/>
      <c r="NAD13" s="80"/>
      <c r="NAE13" s="80"/>
      <c r="NAF13" s="80"/>
      <c r="NAG13" s="80"/>
      <c r="NAH13" s="80"/>
      <c r="NAI13" s="80"/>
      <c r="NAJ13" s="80"/>
      <c r="NAK13" s="80"/>
      <c r="NAL13" s="80"/>
      <c r="NAM13" s="80"/>
      <c r="NAN13" s="80"/>
      <c r="NAO13" s="80"/>
      <c r="NAP13" s="80"/>
      <c r="NAQ13" s="80"/>
      <c r="NAR13" s="80"/>
      <c r="NAS13" s="80"/>
      <c r="NAT13" s="80"/>
      <c r="NAU13" s="80"/>
      <c r="NAV13" s="80"/>
      <c r="NAW13" s="80"/>
      <c r="NAX13" s="80"/>
      <c r="NAY13" s="80"/>
      <c r="NAZ13" s="80"/>
      <c r="NBA13" s="80"/>
      <c r="NBB13" s="80"/>
      <c r="NBC13" s="80"/>
      <c r="NBD13" s="80"/>
      <c r="NBE13" s="80"/>
      <c r="NBF13" s="80"/>
      <c r="NBG13" s="80"/>
      <c r="NBH13" s="80"/>
      <c r="NBI13" s="80"/>
      <c r="NBJ13" s="80"/>
      <c r="NBK13" s="80"/>
      <c r="NBL13" s="80"/>
      <c r="NBM13" s="80"/>
      <c r="NBN13" s="80"/>
      <c r="NBO13" s="80"/>
      <c r="NBP13" s="80"/>
      <c r="NBQ13" s="80"/>
      <c r="NBR13" s="80"/>
      <c r="NBS13" s="80"/>
      <c r="NBT13" s="80"/>
      <c r="NBU13" s="80"/>
      <c r="NBV13" s="80"/>
      <c r="NBW13" s="80"/>
      <c r="NBX13" s="80"/>
      <c r="NBY13" s="80"/>
      <c r="NBZ13" s="80"/>
      <c r="NCA13" s="80"/>
      <c r="NCB13" s="80"/>
      <c r="NCC13" s="80"/>
      <c r="NCD13" s="80"/>
      <c r="NCE13" s="80"/>
      <c r="NCF13" s="80"/>
      <c r="NCG13" s="80"/>
      <c r="NCH13" s="80"/>
      <c r="NCI13" s="80"/>
      <c r="NCJ13" s="80"/>
      <c r="NCK13" s="80"/>
      <c r="NCL13" s="80"/>
      <c r="NCM13" s="80"/>
      <c r="NCN13" s="80"/>
      <c r="NCO13" s="80"/>
      <c r="NCP13" s="80"/>
      <c r="NCQ13" s="80"/>
      <c r="NCR13" s="80"/>
      <c r="NCS13" s="80"/>
      <c r="NCT13" s="80"/>
      <c r="NCU13" s="80"/>
      <c r="NCV13" s="80"/>
      <c r="NCW13" s="80"/>
      <c r="NCX13" s="80"/>
      <c r="NCY13" s="80"/>
      <c r="NCZ13" s="80"/>
      <c r="NDA13" s="80"/>
      <c r="NDB13" s="80"/>
      <c r="NDC13" s="80"/>
      <c r="NDD13" s="80"/>
      <c r="NDE13" s="80"/>
      <c r="NDF13" s="80"/>
      <c r="NDG13" s="80"/>
      <c r="NDH13" s="80"/>
      <c r="NDI13" s="80"/>
      <c r="NDJ13" s="80"/>
      <c r="NDK13" s="80"/>
      <c r="NDL13" s="80"/>
      <c r="NDM13" s="80"/>
      <c r="NDN13" s="80"/>
      <c r="NDO13" s="80"/>
      <c r="NDP13" s="80"/>
      <c r="NDQ13" s="80"/>
      <c r="NDR13" s="80"/>
      <c r="NDS13" s="80"/>
      <c r="NDT13" s="80"/>
      <c r="NDU13" s="80"/>
      <c r="NDV13" s="80"/>
      <c r="NDW13" s="80"/>
      <c r="NDX13" s="80"/>
      <c r="NDY13" s="80"/>
      <c r="NDZ13" s="80"/>
      <c r="NEA13" s="80"/>
      <c r="NEB13" s="80"/>
      <c r="NEC13" s="80"/>
      <c r="NED13" s="80"/>
      <c r="NEE13" s="80"/>
      <c r="NEF13" s="80"/>
      <c r="NEG13" s="80"/>
      <c r="NEH13" s="80"/>
      <c r="NEI13" s="80"/>
      <c r="NEJ13" s="80"/>
      <c r="NEK13" s="80"/>
      <c r="NEL13" s="80"/>
      <c r="NEM13" s="80"/>
      <c r="NEN13" s="80"/>
      <c r="NEO13" s="80"/>
      <c r="NEP13" s="80"/>
      <c r="NEQ13" s="80"/>
      <c r="NER13" s="80"/>
      <c r="NES13" s="80"/>
      <c r="NET13" s="80"/>
      <c r="NEU13" s="80"/>
      <c r="NEV13" s="80"/>
      <c r="NEW13" s="80"/>
      <c r="NEX13" s="80"/>
      <c r="NEY13" s="80"/>
      <c r="NEZ13" s="80"/>
      <c r="NFA13" s="80"/>
      <c r="NFB13" s="80"/>
      <c r="NFC13" s="80"/>
      <c r="NFD13" s="80"/>
      <c r="NFE13" s="80"/>
      <c r="NFF13" s="80"/>
      <c r="NFG13" s="80"/>
      <c r="NFH13" s="80"/>
      <c r="NFI13" s="80"/>
      <c r="NFJ13" s="80"/>
      <c r="NFK13" s="80"/>
      <c r="NFL13" s="80"/>
      <c r="NFM13" s="80"/>
      <c r="NFN13" s="80"/>
      <c r="NFO13" s="80"/>
      <c r="NFP13" s="80"/>
      <c r="NFQ13" s="80"/>
      <c r="NFR13" s="80"/>
      <c r="NFS13" s="80"/>
      <c r="NFT13" s="80"/>
      <c r="NFU13" s="80"/>
      <c r="NFV13" s="80"/>
      <c r="NFW13" s="80"/>
      <c r="NFX13" s="80"/>
      <c r="NFY13" s="80"/>
      <c r="NFZ13" s="80"/>
      <c r="NGA13" s="80"/>
      <c r="NGB13" s="80"/>
      <c r="NGC13" s="80"/>
      <c r="NGD13" s="80"/>
      <c r="NGE13" s="80"/>
      <c r="NGF13" s="80"/>
      <c r="NGG13" s="80"/>
      <c r="NGH13" s="80"/>
      <c r="NGI13" s="80"/>
      <c r="NGJ13" s="80"/>
      <c r="NGK13" s="80"/>
      <c r="NGL13" s="80"/>
      <c r="NGM13" s="80"/>
      <c r="NGN13" s="80"/>
      <c r="NGO13" s="80"/>
      <c r="NGP13" s="80"/>
      <c r="NGQ13" s="80"/>
      <c r="NGR13" s="80"/>
      <c r="NGS13" s="80"/>
      <c r="NGT13" s="80"/>
      <c r="NGU13" s="80"/>
      <c r="NGV13" s="80"/>
      <c r="NGW13" s="80"/>
      <c r="NGX13" s="80"/>
      <c r="NGY13" s="80"/>
      <c r="NGZ13" s="80"/>
      <c r="NHA13" s="80"/>
      <c r="NHB13" s="80"/>
      <c r="NHC13" s="80"/>
      <c r="NHD13" s="80"/>
      <c r="NHE13" s="80"/>
      <c r="NHF13" s="80"/>
      <c r="NHG13" s="80"/>
      <c r="NHH13" s="80"/>
      <c r="NHI13" s="80"/>
      <c r="NHJ13" s="80"/>
      <c r="NHK13" s="80"/>
      <c r="NHL13" s="80"/>
      <c r="NHM13" s="80"/>
      <c r="NHN13" s="80"/>
      <c r="NHO13" s="80"/>
      <c r="NHP13" s="80"/>
      <c r="NHQ13" s="80"/>
      <c r="NHR13" s="80"/>
      <c r="NHS13" s="80"/>
      <c r="NHT13" s="80"/>
      <c r="NHU13" s="80"/>
      <c r="NHV13" s="80"/>
      <c r="NHW13" s="80"/>
      <c r="NHX13" s="80"/>
      <c r="NHY13" s="80"/>
      <c r="NHZ13" s="80"/>
      <c r="NIA13" s="80"/>
      <c r="NIB13" s="80"/>
      <c r="NIC13" s="80"/>
      <c r="NID13" s="80"/>
      <c r="NIE13" s="80"/>
      <c r="NIF13" s="80"/>
      <c r="NIG13" s="80"/>
      <c r="NIH13" s="80"/>
      <c r="NII13" s="80"/>
      <c r="NIJ13" s="80"/>
      <c r="NIK13" s="80"/>
      <c r="NIL13" s="80"/>
      <c r="NIM13" s="80"/>
      <c r="NIN13" s="80"/>
      <c r="NIO13" s="80"/>
      <c r="NIP13" s="80"/>
      <c r="NIQ13" s="80"/>
      <c r="NIR13" s="80"/>
      <c r="NIS13" s="80"/>
      <c r="NIT13" s="80"/>
      <c r="NIU13" s="80"/>
      <c r="NIV13" s="80"/>
      <c r="NIW13" s="80"/>
      <c r="NIX13" s="80"/>
      <c r="NIY13" s="80"/>
      <c r="NIZ13" s="80"/>
      <c r="NJA13" s="80"/>
      <c r="NJB13" s="80"/>
      <c r="NJC13" s="80"/>
      <c r="NJD13" s="80"/>
      <c r="NJE13" s="80"/>
      <c r="NJF13" s="80"/>
      <c r="NJG13" s="80"/>
      <c r="NJH13" s="80"/>
      <c r="NJI13" s="80"/>
      <c r="NJJ13" s="80"/>
      <c r="NJK13" s="80"/>
      <c r="NJL13" s="80"/>
      <c r="NJM13" s="80"/>
      <c r="NJN13" s="80"/>
      <c r="NJO13" s="80"/>
      <c r="NJP13" s="80"/>
      <c r="NJQ13" s="80"/>
      <c r="NJR13" s="80"/>
      <c r="NJS13" s="80"/>
      <c r="NJT13" s="80"/>
      <c r="NJU13" s="80"/>
      <c r="NJV13" s="80"/>
      <c r="NJW13" s="80"/>
      <c r="NJX13" s="80"/>
      <c r="NJY13" s="80"/>
      <c r="NJZ13" s="80"/>
      <c r="NKA13" s="80"/>
      <c r="NKB13" s="80"/>
      <c r="NKC13" s="80"/>
      <c r="NKD13" s="80"/>
      <c r="NKE13" s="80"/>
      <c r="NKF13" s="80"/>
      <c r="NKG13" s="80"/>
      <c r="NKH13" s="80"/>
      <c r="NKI13" s="80"/>
      <c r="NKJ13" s="80"/>
      <c r="NKK13" s="80"/>
      <c r="NKL13" s="80"/>
      <c r="NKM13" s="80"/>
      <c r="NKN13" s="80"/>
      <c r="NKO13" s="80"/>
      <c r="NKP13" s="80"/>
      <c r="NKQ13" s="80"/>
      <c r="NKR13" s="80"/>
      <c r="NKS13" s="80"/>
      <c r="NKT13" s="80"/>
      <c r="NKU13" s="80"/>
      <c r="NKV13" s="80"/>
      <c r="NKW13" s="80"/>
      <c r="NKX13" s="80"/>
      <c r="NKY13" s="80"/>
      <c r="NKZ13" s="80"/>
      <c r="NLA13" s="80"/>
      <c r="NLB13" s="80"/>
      <c r="NLC13" s="80"/>
      <c r="NLD13" s="80"/>
      <c r="NLE13" s="80"/>
      <c r="NLF13" s="80"/>
      <c r="NLG13" s="80"/>
      <c r="NLH13" s="80"/>
      <c r="NLI13" s="80"/>
      <c r="NLJ13" s="80"/>
      <c r="NLK13" s="80"/>
      <c r="NLL13" s="80"/>
      <c r="NLM13" s="80"/>
      <c r="NLN13" s="80"/>
      <c r="NLO13" s="80"/>
      <c r="NLP13" s="80"/>
      <c r="NLQ13" s="80"/>
      <c r="NLR13" s="80"/>
      <c r="NLS13" s="80"/>
      <c r="NLT13" s="80"/>
      <c r="NLU13" s="80"/>
      <c r="NLV13" s="80"/>
      <c r="NLW13" s="80"/>
      <c r="NLX13" s="80"/>
      <c r="NLY13" s="80"/>
      <c r="NLZ13" s="80"/>
      <c r="NMA13" s="80"/>
      <c r="NMB13" s="80"/>
      <c r="NMC13" s="80"/>
      <c r="NMD13" s="80"/>
      <c r="NME13" s="80"/>
      <c r="NMF13" s="80"/>
      <c r="NMG13" s="80"/>
      <c r="NMH13" s="80"/>
      <c r="NMI13" s="80"/>
      <c r="NMJ13" s="80"/>
      <c r="NMK13" s="80"/>
      <c r="NML13" s="80"/>
      <c r="NMM13" s="80"/>
      <c r="NMN13" s="80"/>
      <c r="NMO13" s="80"/>
      <c r="NMP13" s="80"/>
      <c r="NMQ13" s="80"/>
      <c r="NMR13" s="80"/>
      <c r="NMS13" s="80"/>
      <c r="NMT13" s="80"/>
      <c r="NMU13" s="80"/>
      <c r="NMV13" s="80"/>
      <c r="NMW13" s="80"/>
      <c r="NMX13" s="80"/>
      <c r="NMY13" s="80"/>
      <c r="NMZ13" s="80"/>
      <c r="NNA13" s="80"/>
      <c r="NNB13" s="80"/>
      <c r="NNC13" s="80"/>
      <c r="NND13" s="80"/>
      <c r="NNE13" s="80"/>
      <c r="NNF13" s="80"/>
      <c r="NNG13" s="80"/>
      <c r="NNH13" s="80"/>
      <c r="NNI13" s="80"/>
      <c r="NNJ13" s="80"/>
      <c r="NNK13" s="80"/>
      <c r="NNL13" s="80"/>
      <c r="NNM13" s="80"/>
      <c r="NNN13" s="80"/>
      <c r="NNO13" s="80"/>
      <c r="NNP13" s="80"/>
      <c r="NNQ13" s="80"/>
      <c r="NNR13" s="80"/>
      <c r="NNS13" s="80"/>
      <c r="NNT13" s="80"/>
      <c r="NNU13" s="80"/>
      <c r="NNV13" s="80"/>
      <c r="NNW13" s="80"/>
      <c r="NNX13" s="80"/>
      <c r="NNY13" s="80"/>
      <c r="NNZ13" s="80"/>
      <c r="NOA13" s="80"/>
      <c r="NOB13" s="80"/>
      <c r="NOC13" s="80"/>
      <c r="NOD13" s="80"/>
      <c r="NOE13" s="80"/>
      <c r="NOF13" s="80"/>
      <c r="NOG13" s="80"/>
      <c r="NOH13" s="80"/>
      <c r="NOI13" s="80"/>
      <c r="NOJ13" s="80"/>
      <c r="NOK13" s="80"/>
      <c r="NOL13" s="80"/>
      <c r="NOM13" s="80"/>
      <c r="NON13" s="80"/>
      <c r="NOO13" s="80"/>
      <c r="NOP13" s="80"/>
      <c r="NOQ13" s="80"/>
      <c r="NOR13" s="80"/>
      <c r="NOS13" s="80"/>
      <c r="NOT13" s="80"/>
      <c r="NOU13" s="80"/>
      <c r="NOV13" s="80"/>
      <c r="NOW13" s="80"/>
      <c r="NOX13" s="80"/>
      <c r="NOY13" s="80"/>
      <c r="NOZ13" s="80"/>
      <c r="NPA13" s="80"/>
      <c r="NPB13" s="80"/>
      <c r="NPC13" s="80"/>
      <c r="NPD13" s="80"/>
      <c r="NPE13" s="80"/>
      <c r="NPF13" s="80"/>
      <c r="NPG13" s="80"/>
      <c r="NPH13" s="80"/>
      <c r="NPI13" s="80"/>
      <c r="NPJ13" s="80"/>
      <c r="NPK13" s="80"/>
      <c r="NPL13" s="80"/>
      <c r="NPM13" s="80"/>
      <c r="NPN13" s="80"/>
      <c r="NPO13" s="80"/>
      <c r="NPP13" s="80"/>
      <c r="NPQ13" s="80"/>
      <c r="NPR13" s="80"/>
      <c r="NPS13" s="80"/>
      <c r="NPT13" s="80"/>
      <c r="NPU13" s="80"/>
      <c r="NPV13" s="80"/>
      <c r="NPW13" s="80"/>
      <c r="NPX13" s="80"/>
      <c r="NPY13" s="80"/>
      <c r="NPZ13" s="80"/>
      <c r="NQA13" s="80"/>
      <c r="NQB13" s="80"/>
      <c r="NQC13" s="80"/>
      <c r="NQD13" s="80"/>
      <c r="NQE13" s="80"/>
      <c r="NQF13" s="80"/>
      <c r="NQG13" s="80"/>
      <c r="NQH13" s="80"/>
      <c r="NQI13" s="80"/>
      <c r="NQJ13" s="80"/>
      <c r="NQK13" s="80"/>
      <c r="NQL13" s="80"/>
      <c r="NQM13" s="80"/>
      <c r="NQN13" s="80"/>
      <c r="NQO13" s="80"/>
      <c r="NQP13" s="80"/>
      <c r="NQQ13" s="80"/>
      <c r="NQR13" s="80"/>
      <c r="NQS13" s="80"/>
      <c r="NQT13" s="80"/>
      <c r="NQU13" s="80"/>
      <c r="NQV13" s="80"/>
      <c r="NQW13" s="80"/>
      <c r="NQX13" s="80"/>
      <c r="NQY13" s="80"/>
      <c r="NQZ13" s="80"/>
      <c r="NRA13" s="80"/>
      <c r="NRB13" s="80"/>
      <c r="NRC13" s="80"/>
      <c r="NRD13" s="80"/>
      <c r="NRE13" s="80"/>
      <c r="NRF13" s="80"/>
      <c r="NRG13" s="80"/>
      <c r="NRH13" s="80"/>
      <c r="NRI13" s="80"/>
      <c r="NRJ13" s="80"/>
      <c r="NRK13" s="80"/>
      <c r="NRL13" s="80"/>
      <c r="NRM13" s="80"/>
      <c r="NRN13" s="80"/>
      <c r="NRO13" s="80"/>
      <c r="NRP13" s="80"/>
      <c r="NRQ13" s="80"/>
      <c r="NRR13" s="80"/>
      <c r="NRS13" s="80"/>
      <c r="NRT13" s="80"/>
      <c r="NRU13" s="80"/>
      <c r="NRV13" s="80"/>
      <c r="NRW13" s="80"/>
      <c r="NRX13" s="80"/>
      <c r="NRY13" s="80"/>
      <c r="NRZ13" s="80"/>
      <c r="NSA13" s="80"/>
      <c r="NSB13" s="80"/>
      <c r="NSC13" s="80"/>
      <c r="NSD13" s="80"/>
      <c r="NSE13" s="80"/>
      <c r="NSF13" s="80"/>
      <c r="NSG13" s="80"/>
      <c r="NSH13" s="80"/>
      <c r="NSI13" s="80"/>
      <c r="NSJ13" s="80"/>
      <c r="NSK13" s="80"/>
      <c r="NSL13" s="80"/>
      <c r="NSM13" s="80"/>
      <c r="NSN13" s="80"/>
      <c r="NSO13" s="80"/>
      <c r="NSP13" s="80"/>
      <c r="NSQ13" s="80"/>
      <c r="NSR13" s="80"/>
      <c r="NSS13" s="80"/>
      <c r="NST13" s="80"/>
      <c r="NSU13" s="80"/>
      <c r="NSV13" s="80"/>
      <c r="NSW13" s="80"/>
      <c r="NSX13" s="80"/>
      <c r="NSY13" s="80"/>
      <c r="NSZ13" s="80"/>
      <c r="NTA13" s="80"/>
      <c r="NTB13" s="80"/>
      <c r="NTC13" s="80"/>
      <c r="NTD13" s="80"/>
      <c r="NTE13" s="80"/>
      <c r="NTF13" s="80"/>
      <c r="NTG13" s="80"/>
      <c r="NTH13" s="80"/>
      <c r="NTI13" s="80"/>
      <c r="NTJ13" s="80"/>
      <c r="NTK13" s="80"/>
      <c r="NTL13" s="80"/>
      <c r="NTM13" s="80"/>
      <c r="NTN13" s="80"/>
      <c r="NTO13" s="80"/>
      <c r="NTP13" s="80"/>
      <c r="NTQ13" s="80"/>
      <c r="NTR13" s="80"/>
      <c r="NTS13" s="80"/>
      <c r="NTT13" s="80"/>
      <c r="NTU13" s="80"/>
      <c r="NTV13" s="80"/>
      <c r="NTW13" s="80"/>
      <c r="NTX13" s="80"/>
      <c r="NTY13" s="80"/>
      <c r="NTZ13" s="80"/>
      <c r="NUA13" s="80"/>
      <c r="NUB13" s="80"/>
      <c r="NUC13" s="80"/>
      <c r="NUD13" s="80"/>
      <c r="NUE13" s="80"/>
      <c r="NUF13" s="80"/>
      <c r="NUG13" s="80"/>
      <c r="NUH13" s="80"/>
      <c r="NUI13" s="80"/>
      <c r="NUJ13" s="80"/>
      <c r="NUK13" s="80"/>
      <c r="NUL13" s="80"/>
      <c r="NUM13" s="80"/>
      <c r="NUN13" s="80"/>
      <c r="NUO13" s="80"/>
      <c r="NUP13" s="80"/>
      <c r="NUQ13" s="80"/>
      <c r="NUR13" s="80"/>
      <c r="NUS13" s="80"/>
      <c r="NUT13" s="80"/>
      <c r="NUU13" s="80"/>
      <c r="NUV13" s="80"/>
      <c r="NUW13" s="80"/>
      <c r="NUX13" s="80"/>
      <c r="NUY13" s="80"/>
      <c r="NUZ13" s="80"/>
      <c r="NVA13" s="80"/>
      <c r="NVB13" s="80"/>
      <c r="NVC13" s="80"/>
      <c r="NVD13" s="80"/>
      <c r="NVE13" s="80"/>
      <c r="NVF13" s="80"/>
      <c r="NVG13" s="80"/>
      <c r="NVH13" s="80"/>
      <c r="NVI13" s="80"/>
      <c r="NVJ13" s="80"/>
      <c r="NVK13" s="80"/>
      <c r="NVL13" s="80"/>
      <c r="NVM13" s="80"/>
      <c r="NVN13" s="80"/>
      <c r="NVO13" s="80"/>
      <c r="NVP13" s="80"/>
      <c r="NVQ13" s="80"/>
      <c r="NVR13" s="80"/>
      <c r="NVS13" s="80"/>
      <c r="NVT13" s="80"/>
      <c r="NVU13" s="80"/>
      <c r="NVV13" s="80"/>
      <c r="NVW13" s="80"/>
      <c r="NVX13" s="80"/>
      <c r="NVY13" s="80"/>
      <c r="NVZ13" s="80"/>
      <c r="NWA13" s="80"/>
      <c r="NWB13" s="80"/>
      <c r="NWC13" s="80"/>
      <c r="NWD13" s="80"/>
      <c r="NWE13" s="80"/>
      <c r="NWF13" s="80"/>
      <c r="NWG13" s="80"/>
      <c r="NWH13" s="80"/>
      <c r="NWI13" s="80"/>
      <c r="NWJ13" s="80"/>
      <c r="NWK13" s="80"/>
      <c r="NWL13" s="80"/>
      <c r="NWM13" s="80"/>
      <c r="NWN13" s="80"/>
      <c r="NWO13" s="80"/>
      <c r="NWP13" s="80"/>
      <c r="NWQ13" s="80"/>
      <c r="NWR13" s="80"/>
      <c r="NWS13" s="80"/>
      <c r="NWT13" s="80"/>
      <c r="NWU13" s="80"/>
      <c r="NWV13" s="80"/>
      <c r="NWW13" s="80"/>
      <c r="NWX13" s="80"/>
      <c r="NWY13" s="80"/>
      <c r="NWZ13" s="80"/>
      <c r="NXA13" s="80"/>
      <c r="NXB13" s="80"/>
      <c r="NXC13" s="80"/>
      <c r="NXD13" s="80"/>
      <c r="NXE13" s="80"/>
      <c r="NXF13" s="80"/>
      <c r="NXG13" s="80"/>
      <c r="NXH13" s="80"/>
      <c r="NXI13" s="80"/>
      <c r="NXJ13" s="80"/>
      <c r="NXK13" s="80"/>
      <c r="NXL13" s="80"/>
      <c r="NXM13" s="80"/>
      <c r="NXN13" s="80"/>
      <c r="NXO13" s="80"/>
      <c r="NXP13" s="80"/>
      <c r="NXQ13" s="80"/>
      <c r="NXR13" s="80"/>
      <c r="NXS13" s="80"/>
      <c r="NXT13" s="80"/>
      <c r="NXU13" s="80"/>
      <c r="NXV13" s="80"/>
      <c r="NXW13" s="80"/>
      <c r="NXX13" s="80"/>
      <c r="NXY13" s="80"/>
      <c r="NXZ13" s="80"/>
      <c r="NYA13" s="80"/>
      <c r="NYB13" s="80"/>
      <c r="NYC13" s="80"/>
      <c r="NYD13" s="80"/>
      <c r="NYE13" s="80"/>
      <c r="NYF13" s="80"/>
      <c r="NYG13" s="80"/>
      <c r="NYH13" s="80"/>
      <c r="NYI13" s="80"/>
      <c r="NYJ13" s="80"/>
      <c r="NYK13" s="80"/>
      <c r="NYL13" s="80"/>
      <c r="NYM13" s="80"/>
      <c r="NYN13" s="80"/>
      <c r="NYO13" s="80"/>
      <c r="NYP13" s="80"/>
      <c r="NYQ13" s="80"/>
      <c r="NYR13" s="80"/>
      <c r="NYS13" s="80"/>
      <c r="NYT13" s="80"/>
      <c r="NYU13" s="80"/>
      <c r="NYV13" s="80"/>
      <c r="NYW13" s="80"/>
      <c r="NYX13" s="80"/>
      <c r="NYY13" s="80"/>
      <c r="NYZ13" s="80"/>
      <c r="NZA13" s="80"/>
      <c r="NZB13" s="80"/>
      <c r="NZC13" s="80"/>
      <c r="NZD13" s="80"/>
      <c r="NZE13" s="80"/>
      <c r="NZF13" s="80"/>
      <c r="NZG13" s="80"/>
      <c r="NZH13" s="80"/>
      <c r="NZI13" s="80"/>
      <c r="NZJ13" s="80"/>
      <c r="NZK13" s="80"/>
      <c r="NZL13" s="80"/>
      <c r="NZM13" s="80"/>
      <c r="NZN13" s="80"/>
      <c r="NZO13" s="80"/>
      <c r="NZP13" s="80"/>
      <c r="NZQ13" s="80"/>
      <c r="NZR13" s="80"/>
      <c r="NZS13" s="80"/>
      <c r="NZT13" s="80"/>
      <c r="NZU13" s="80"/>
      <c r="NZV13" s="80"/>
      <c r="NZW13" s="80"/>
      <c r="NZX13" s="80"/>
      <c r="NZY13" s="80"/>
      <c r="NZZ13" s="80"/>
      <c r="OAA13" s="80"/>
      <c r="OAB13" s="80"/>
      <c r="OAC13" s="80"/>
      <c r="OAD13" s="80"/>
      <c r="OAE13" s="80"/>
      <c r="OAF13" s="80"/>
      <c r="OAG13" s="80"/>
      <c r="OAH13" s="80"/>
      <c r="OAI13" s="80"/>
      <c r="OAJ13" s="80"/>
      <c r="OAK13" s="80"/>
      <c r="OAL13" s="80"/>
      <c r="OAM13" s="80"/>
      <c r="OAN13" s="80"/>
      <c r="OAO13" s="80"/>
      <c r="OAP13" s="80"/>
      <c r="OAQ13" s="80"/>
      <c r="OAR13" s="80"/>
      <c r="OAS13" s="80"/>
      <c r="OAT13" s="80"/>
      <c r="OAU13" s="80"/>
      <c r="OAV13" s="80"/>
      <c r="OAW13" s="80"/>
      <c r="OAX13" s="80"/>
      <c r="OAY13" s="80"/>
      <c r="OAZ13" s="80"/>
      <c r="OBA13" s="80"/>
      <c r="OBB13" s="80"/>
      <c r="OBC13" s="80"/>
      <c r="OBD13" s="80"/>
      <c r="OBE13" s="80"/>
      <c r="OBF13" s="80"/>
      <c r="OBG13" s="80"/>
      <c r="OBH13" s="80"/>
      <c r="OBI13" s="80"/>
      <c r="OBJ13" s="80"/>
      <c r="OBK13" s="80"/>
      <c r="OBL13" s="80"/>
      <c r="OBM13" s="80"/>
      <c r="OBN13" s="80"/>
      <c r="OBO13" s="80"/>
      <c r="OBP13" s="80"/>
      <c r="OBQ13" s="80"/>
      <c r="OBR13" s="80"/>
      <c r="OBS13" s="80"/>
      <c r="OBT13" s="80"/>
      <c r="OBU13" s="80"/>
      <c r="OBV13" s="80"/>
      <c r="OBW13" s="80"/>
      <c r="OBX13" s="80"/>
      <c r="OBY13" s="80"/>
      <c r="OBZ13" s="80"/>
      <c r="OCA13" s="80"/>
      <c r="OCB13" s="80"/>
      <c r="OCC13" s="80"/>
      <c r="OCD13" s="80"/>
      <c r="OCE13" s="80"/>
      <c r="OCF13" s="80"/>
      <c r="OCG13" s="80"/>
      <c r="OCH13" s="80"/>
      <c r="OCI13" s="80"/>
      <c r="OCJ13" s="80"/>
      <c r="OCK13" s="80"/>
      <c r="OCL13" s="80"/>
      <c r="OCM13" s="80"/>
      <c r="OCN13" s="80"/>
      <c r="OCO13" s="80"/>
      <c r="OCP13" s="80"/>
      <c r="OCQ13" s="80"/>
      <c r="OCR13" s="80"/>
      <c r="OCS13" s="80"/>
      <c r="OCT13" s="80"/>
      <c r="OCU13" s="80"/>
      <c r="OCV13" s="80"/>
      <c r="OCW13" s="80"/>
      <c r="OCX13" s="80"/>
      <c r="OCY13" s="80"/>
      <c r="OCZ13" s="80"/>
      <c r="ODA13" s="80"/>
      <c r="ODB13" s="80"/>
      <c r="ODC13" s="80"/>
      <c r="ODD13" s="80"/>
      <c r="ODE13" s="80"/>
      <c r="ODF13" s="80"/>
      <c r="ODG13" s="80"/>
      <c r="ODH13" s="80"/>
      <c r="ODI13" s="80"/>
      <c r="ODJ13" s="80"/>
      <c r="ODK13" s="80"/>
      <c r="ODL13" s="80"/>
      <c r="ODM13" s="80"/>
      <c r="ODN13" s="80"/>
      <c r="ODO13" s="80"/>
      <c r="ODP13" s="80"/>
      <c r="ODQ13" s="80"/>
      <c r="ODR13" s="80"/>
      <c r="ODS13" s="80"/>
      <c r="ODT13" s="80"/>
      <c r="ODU13" s="80"/>
      <c r="ODV13" s="80"/>
      <c r="ODW13" s="80"/>
      <c r="ODX13" s="80"/>
      <c r="ODY13" s="80"/>
      <c r="ODZ13" s="80"/>
      <c r="OEA13" s="80"/>
      <c r="OEB13" s="80"/>
      <c r="OEC13" s="80"/>
      <c r="OED13" s="80"/>
      <c r="OEE13" s="80"/>
      <c r="OEF13" s="80"/>
      <c r="OEG13" s="80"/>
      <c r="OEH13" s="80"/>
      <c r="OEI13" s="80"/>
      <c r="OEJ13" s="80"/>
      <c r="OEK13" s="80"/>
      <c r="OEL13" s="80"/>
      <c r="OEM13" s="80"/>
      <c r="OEN13" s="80"/>
      <c r="OEO13" s="80"/>
      <c r="OEP13" s="80"/>
      <c r="OEQ13" s="80"/>
      <c r="OER13" s="80"/>
      <c r="OES13" s="80"/>
      <c r="OET13" s="80"/>
      <c r="OEU13" s="80"/>
      <c r="OEV13" s="80"/>
      <c r="OEW13" s="80"/>
      <c r="OEX13" s="80"/>
      <c r="OEY13" s="80"/>
      <c r="OEZ13" s="80"/>
      <c r="OFA13" s="80"/>
      <c r="OFB13" s="80"/>
      <c r="OFC13" s="80"/>
      <c r="OFD13" s="80"/>
      <c r="OFE13" s="80"/>
      <c r="OFF13" s="80"/>
      <c r="OFG13" s="80"/>
      <c r="OFH13" s="80"/>
      <c r="OFI13" s="80"/>
      <c r="OFJ13" s="80"/>
      <c r="OFK13" s="80"/>
      <c r="OFL13" s="80"/>
      <c r="OFM13" s="80"/>
      <c r="OFN13" s="80"/>
      <c r="OFO13" s="80"/>
      <c r="OFP13" s="80"/>
      <c r="OFQ13" s="80"/>
      <c r="OFR13" s="80"/>
      <c r="OFS13" s="80"/>
      <c r="OFT13" s="80"/>
      <c r="OFU13" s="80"/>
      <c r="OFV13" s="80"/>
      <c r="OFW13" s="80"/>
      <c r="OFX13" s="80"/>
      <c r="OFY13" s="80"/>
      <c r="OFZ13" s="80"/>
      <c r="OGA13" s="80"/>
      <c r="OGB13" s="80"/>
      <c r="OGC13" s="80"/>
      <c r="OGD13" s="80"/>
      <c r="OGE13" s="80"/>
      <c r="OGF13" s="80"/>
      <c r="OGG13" s="80"/>
      <c r="OGH13" s="80"/>
      <c r="OGI13" s="80"/>
      <c r="OGJ13" s="80"/>
      <c r="OGK13" s="80"/>
      <c r="OGL13" s="80"/>
      <c r="OGM13" s="80"/>
      <c r="OGN13" s="80"/>
      <c r="OGO13" s="80"/>
      <c r="OGP13" s="80"/>
      <c r="OGQ13" s="80"/>
      <c r="OGR13" s="80"/>
      <c r="OGS13" s="80"/>
      <c r="OGT13" s="80"/>
      <c r="OGU13" s="80"/>
      <c r="OGV13" s="80"/>
      <c r="OGW13" s="80"/>
      <c r="OGX13" s="80"/>
      <c r="OGY13" s="80"/>
      <c r="OGZ13" s="80"/>
      <c r="OHA13" s="80"/>
      <c r="OHB13" s="80"/>
      <c r="OHC13" s="80"/>
      <c r="OHD13" s="80"/>
      <c r="OHE13" s="80"/>
      <c r="OHF13" s="80"/>
      <c r="OHG13" s="80"/>
      <c r="OHH13" s="80"/>
      <c r="OHI13" s="80"/>
      <c r="OHJ13" s="80"/>
      <c r="OHK13" s="80"/>
      <c r="OHL13" s="80"/>
      <c r="OHM13" s="80"/>
      <c r="OHN13" s="80"/>
      <c r="OHO13" s="80"/>
      <c r="OHP13" s="80"/>
      <c r="OHQ13" s="80"/>
      <c r="OHR13" s="80"/>
      <c r="OHS13" s="80"/>
      <c r="OHT13" s="80"/>
      <c r="OHU13" s="80"/>
      <c r="OHV13" s="80"/>
      <c r="OHW13" s="80"/>
      <c r="OHX13" s="80"/>
      <c r="OHY13" s="80"/>
      <c r="OHZ13" s="80"/>
      <c r="OIA13" s="80"/>
      <c r="OIB13" s="80"/>
      <c r="OIC13" s="80"/>
      <c r="OID13" s="80"/>
      <c r="OIE13" s="80"/>
      <c r="OIF13" s="80"/>
      <c r="OIG13" s="80"/>
      <c r="OIH13" s="80"/>
      <c r="OII13" s="80"/>
      <c r="OIJ13" s="80"/>
      <c r="OIK13" s="80"/>
      <c r="OIL13" s="80"/>
      <c r="OIM13" s="80"/>
      <c r="OIN13" s="80"/>
      <c r="OIO13" s="80"/>
      <c r="OIP13" s="80"/>
      <c r="OIQ13" s="80"/>
      <c r="OIR13" s="80"/>
      <c r="OIS13" s="80"/>
      <c r="OIT13" s="80"/>
      <c r="OIU13" s="80"/>
      <c r="OIV13" s="80"/>
      <c r="OIW13" s="80"/>
      <c r="OIX13" s="80"/>
      <c r="OIY13" s="80"/>
      <c r="OIZ13" s="80"/>
      <c r="OJA13" s="80"/>
      <c r="OJB13" s="80"/>
      <c r="OJC13" s="80"/>
      <c r="OJD13" s="80"/>
      <c r="OJE13" s="80"/>
      <c r="OJF13" s="80"/>
      <c r="OJG13" s="80"/>
      <c r="OJH13" s="80"/>
      <c r="OJI13" s="80"/>
      <c r="OJJ13" s="80"/>
      <c r="OJK13" s="80"/>
      <c r="OJL13" s="80"/>
      <c r="OJM13" s="80"/>
      <c r="OJN13" s="80"/>
      <c r="OJO13" s="80"/>
      <c r="OJP13" s="80"/>
      <c r="OJQ13" s="80"/>
      <c r="OJR13" s="80"/>
      <c r="OJS13" s="80"/>
      <c r="OJT13" s="80"/>
      <c r="OJU13" s="80"/>
      <c r="OJV13" s="80"/>
      <c r="OJW13" s="80"/>
      <c r="OJX13" s="80"/>
      <c r="OJY13" s="80"/>
      <c r="OJZ13" s="80"/>
      <c r="OKA13" s="80"/>
      <c r="OKB13" s="80"/>
      <c r="OKC13" s="80"/>
      <c r="OKD13" s="80"/>
      <c r="OKE13" s="80"/>
      <c r="OKF13" s="80"/>
      <c r="OKG13" s="80"/>
      <c r="OKH13" s="80"/>
      <c r="OKI13" s="80"/>
      <c r="OKJ13" s="80"/>
      <c r="OKK13" s="80"/>
      <c r="OKL13" s="80"/>
      <c r="OKM13" s="80"/>
      <c r="OKN13" s="80"/>
      <c r="OKO13" s="80"/>
      <c r="OKP13" s="80"/>
      <c r="OKQ13" s="80"/>
      <c r="OKR13" s="80"/>
      <c r="OKS13" s="80"/>
      <c r="OKT13" s="80"/>
      <c r="OKU13" s="80"/>
      <c r="OKV13" s="80"/>
      <c r="OKW13" s="80"/>
      <c r="OKX13" s="80"/>
      <c r="OKY13" s="80"/>
      <c r="OKZ13" s="80"/>
      <c r="OLA13" s="80"/>
      <c r="OLB13" s="80"/>
      <c r="OLC13" s="80"/>
      <c r="OLD13" s="80"/>
      <c r="OLE13" s="80"/>
      <c r="OLF13" s="80"/>
      <c r="OLG13" s="80"/>
      <c r="OLH13" s="80"/>
      <c r="OLI13" s="80"/>
      <c r="OLJ13" s="80"/>
      <c r="OLK13" s="80"/>
      <c r="OLL13" s="80"/>
      <c r="OLM13" s="80"/>
      <c r="OLN13" s="80"/>
      <c r="OLO13" s="80"/>
      <c r="OLP13" s="80"/>
      <c r="OLQ13" s="80"/>
      <c r="OLR13" s="80"/>
      <c r="OLS13" s="80"/>
      <c r="OLT13" s="80"/>
      <c r="OLU13" s="80"/>
      <c r="OLV13" s="80"/>
      <c r="OLW13" s="80"/>
      <c r="OLX13" s="80"/>
      <c r="OLY13" s="80"/>
      <c r="OLZ13" s="80"/>
      <c r="OMA13" s="80"/>
      <c r="OMB13" s="80"/>
      <c r="OMC13" s="80"/>
      <c r="OMD13" s="80"/>
      <c r="OME13" s="80"/>
      <c r="OMF13" s="80"/>
      <c r="OMG13" s="80"/>
      <c r="OMH13" s="80"/>
      <c r="OMI13" s="80"/>
      <c r="OMJ13" s="80"/>
      <c r="OMK13" s="80"/>
      <c r="OML13" s="80"/>
      <c r="OMM13" s="80"/>
      <c r="OMN13" s="80"/>
      <c r="OMO13" s="80"/>
      <c r="OMP13" s="80"/>
      <c r="OMQ13" s="80"/>
      <c r="OMR13" s="80"/>
      <c r="OMS13" s="80"/>
      <c r="OMT13" s="80"/>
      <c r="OMU13" s="80"/>
      <c r="OMV13" s="80"/>
      <c r="OMW13" s="80"/>
      <c r="OMX13" s="80"/>
      <c r="OMY13" s="80"/>
      <c r="OMZ13" s="80"/>
      <c r="ONA13" s="80"/>
      <c r="ONB13" s="80"/>
      <c r="ONC13" s="80"/>
      <c r="OND13" s="80"/>
      <c r="ONE13" s="80"/>
      <c r="ONF13" s="80"/>
      <c r="ONG13" s="80"/>
      <c r="ONH13" s="80"/>
      <c r="ONI13" s="80"/>
      <c r="ONJ13" s="80"/>
      <c r="ONK13" s="80"/>
      <c r="ONL13" s="80"/>
      <c r="ONM13" s="80"/>
      <c r="ONN13" s="80"/>
      <c r="ONO13" s="80"/>
      <c r="ONP13" s="80"/>
      <c r="ONQ13" s="80"/>
      <c r="ONR13" s="80"/>
      <c r="ONS13" s="80"/>
      <c r="ONT13" s="80"/>
      <c r="ONU13" s="80"/>
      <c r="ONV13" s="80"/>
      <c r="ONW13" s="80"/>
      <c r="ONX13" s="80"/>
      <c r="ONY13" s="80"/>
      <c r="ONZ13" s="80"/>
      <c r="OOA13" s="80"/>
      <c r="OOB13" s="80"/>
      <c r="OOC13" s="80"/>
      <c r="OOD13" s="80"/>
      <c r="OOE13" s="80"/>
      <c r="OOF13" s="80"/>
      <c r="OOG13" s="80"/>
      <c r="OOH13" s="80"/>
      <c r="OOI13" s="80"/>
      <c r="OOJ13" s="80"/>
      <c r="OOK13" s="80"/>
      <c r="OOL13" s="80"/>
      <c r="OOM13" s="80"/>
      <c r="OON13" s="80"/>
      <c r="OOO13" s="80"/>
      <c r="OOP13" s="80"/>
      <c r="OOQ13" s="80"/>
      <c r="OOR13" s="80"/>
      <c r="OOS13" s="80"/>
      <c r="OOT13" s="80"/>
      <c r="OOU13" s="80"/>
      <c r="OOV13" s="80"/>
      <c r="OOW13" s="80"/>
      <c r="OOX13" s="80"/>
      <c r="OOY13" s="80"/>
      <c r="OOZ13" s="80"/>
      <c r="OPA13" s="80"/>
      <c r="OPB13" s="80"/>
      <c r="OPC13" s="80"/>
      <c r="OPD13" s="80"/>
      <c r="OPE13" s="80"/>
      <c r="OPF13" s="80"/>
      <c r="OPG13" s="80"/>
      <c r="OPH13" s="80"/>
      <c r="OPI13" s="80"/>
      <c r="OPJ13" s="80"/>
      <c r="OPK13" s="80"/>
      <c r="OPL13" s="80"/>
      <c r="OPM13" s="80"/>
      <c r="OPN13" s="80"/>
      <c r="OPO13" s="80"/>
      <c r="OPP13" s="80"/>
      <c r="OPQ13" s="80"/>
      <c r="OPR13" s="80"/>
      <c r="OPS13" s="80"/>
      <c r="OPT13" s="80"/>
      <c r="OPU13" s="80"/>
      <c r="OPV13" s="80"/>
      <c r="OPW13" s="80"/>
      <c r="OPX13" s="80"/>
      <c r="OPY13" s="80"/>
      <c r="OPZ13" s="80"/>
      <c r="OQA13" s="80"/>
      <c r="OQB13" s="80"/>
      <c r="OQC13" s="80"/>
      <c r="OQD13" s="80"/>
      <c r="OQE13" s="80"/>
      <c r="OQF13" s="80"/>
      <c r="OQG13" s="80"/>
      <c r="OQH13" s="80"/>
      <c r="OQI13" s="80"/>
      <c r="OQJ13" s="80"/>
      <c r="OQK13" s="80"/>
      <c r="OQL13" s="80"/>
      <c r="OQM13" s="80"/>
      <c r="OQN13" s="80"/>
      <c r="OQO13" s="80"/>
      <c r="OQP13" s="80"/>
      <c r="OQQ13" s="80"/>
      <c r="OQR13" s="80"/>
      <c r="OQS13" s="80"/>
      <c r="OQT13" s="80"/>
      <c r="OQU13" s="80"/>
      <c r="OQV13" s="80"/>
      <c r="OQW13" s="80"/>
      <c r="OQX13" s="80"/>
      <c r="OQY13" s="80"/>
      <c r="OQZ13" s="80"/>
      <c r="ORA13" s="80"/>
      <c r="ORB13" s="80"/>
      <c r="ORC13" s="80"/>
      <c r="ORD13" s="80"/>
      <c r="ORE13" s="80"/>
      <c r="ORF13" s="80"/>
      <c r="ORG13" s="80"/>
      <c r="ORH13" s="80"/>
      <c r="ORI13" s="80"/>
      <c r="ORJ13" s="80"/>
      <c r="ORK13" s="80"/>
      <c r="ORL13" s="80"/>
      <c r="ORM13" s="80"/>
      <c r="ORN13" s="80"/>
      <c r="ORO13" s="80"/>
      <c r="ORP13" s="80"/>
      <c r="ORQ13" s="80"/>
      <c r="ORR13" s="80"/>
      <c r="ORS13" s="80"/>
      <c r="ORT13" s="80"/>
      <c r="ORU13" s="80"/>
      <c r="ORV13" s="80"/>
      <c r="ORW13" s="80"/>
      <c r="ORX13" s="80"/>
      <c r="ORY13" s="80"/>
      <c r="ORZ13" s="80"/>
      <c r="OSA13" s="80"/>
      <c r="OSB13" s="80"/>
      <c r="OSC13" s="80"/>
      <c r="OSD13" s="80"/>
      <c r="OSE13" s="80"/>
      <c r="OSF13" s="80"/>
      <c r="OSG13" s="80"/>
      <c r="OSH13" s="80"/>
      <c r="OSI13" s="80"/>
      <c r="OSJ13" s="80"/>
      <c r="OSK13" s="80"/>
      <c r="OSL13" s="80"/>
      <c r="OSM13" s="80"/>
      <c r="OSN13" s="80"/>
      <c r="OSO13" s="80"/>
      <c r="OSP13" s="80"/>
      <c r="OSQ13" s="80"/>
      <c r="OSR13" s="80"/>
      <c r="OSS13" s="80"/>
      <c r="OST13" s="80"/>
      <c r="OSU13" s="80"/>
      <c r="OSV13" s="80"/>
      <c r="OSW13" s="80"/>
      <c r="OSX13" s="80"/>
      <c r="OSY13" s="80"/>
      <c r="OSZ13" s="80"/>
      <c r="OTA13" s="80"/>
      <c r="OTB13" s="80"/>
      <c r="OTC13" s="80"/>
      <c r="OTD13" s="80"/>
      <c r="OTE13" s="80"/>
      <c r="OTF13" s="80"/>
      <c r="OTG13" s="80"/>
      <c r="OTH13" s="80"/>
      <c r="OTI13" s="80"/>
      <c r="OTJ13" s="80"/>
      <c r="OTK13" s="80"/>
      <c r="OTL13" s="80"/>
      <c r="OTM13" s="80"/>
      <c r="OTN13" s="80"/>
      <c r="OTO13" s="80"/>
      <c r="OTP13" s="80"/>
      <c r="OTQ13" s="80"/>
      <c r="OTR13" s="80"/>
      <c r="OTS13" s="80"/>
      <c r="OTT13" s="80"/>
      <c r="OTU13" s="80"/>
      <c r="OTV13" s="80"/>
      <c r="OTW13" s="80"/>
      <c r="OTX13" s="80"/>
      <c r="OTY13" s="80"/>
      <c r="OTZ13" s="80"/>
      <c r="OUA13" s="80"/>
      <c r="OUB13" s="80"/>
      <c r="OUC13" s="80"/>
      <c r="OUD13" s="80"/>
      <c r="OUE13" s="80"/>
      <c r="OUF13" s="80"/>
      <c r="OUG13" s="80"/>
      <c r="OUH13" s="80"/>
      <c r="OUI13" s="80"/>
      <c r="OUJ13" s="80"/>
      <c r="OUK13" s="80"/>
      <c r="OUL13" s="80"/>
      <c r="OUM13" s="80"/>
      <c r="OUN13" s="80"/>
      <c r="OUO13" s="80"/>
      <c r="OUP13" s="80"/>
      <c r="OUQ13" s="80"/>
      <c r="OUR13" s="80"/>
      <c r="OUS13" s="80"/>
      <c r="OUT13" s="80"/>
      <c r="OUU13" s="80"/>
      <c r="OUV13" s="80"/>
      <c r="OUW13" s="80"/>
      <c r="OUX13" s="80"/>
      <c r="OUY13" s="80"/>
      <c r="OUZ13" s="80"/>
      <c r="OVA13" s="80"/>
      <c r="OVB13" s="80"/>
      <c r="OVC13" s="80"/>
      <c r="OVD13" s="80"/>
      <c r="OVE13" s="80"/>
      <c r="OVF13" s="80"/>
      <c r="OVG13" s="80"/>
      <c r="OVH13" s="80"/>
      <c r="OVI13" s="80"/>
      <c r="OVJ13" s="80"/>
      <c r="OVK13" s="80"/>
      <c r="OVL13" s="80"/>
      <c r="OVM13" s="80"/>
      <c r="OVN13" s="80"/>
      <c r="OVO13" s="80"/>
      <c r="OVP13" s="80"/>
      <c r="OVQ13" s="80"/>
      <c r="OVR13" s="80"/>
      <c r="OVS13" s="80"/>
      <c r="OVT13" s="80"/>
      <c r="OVU13" s="80"/>
      <c r="OVV13" s="80"/>
      <c r="OVW13" s="80"/>
      <c r="OVX13" s="80"/>
      <c r="OVY13" s="80"/>
      <c r="OVZ13" s="80"/>
      <c r="OWA13" s="80"/>
      <c r="OWB13" s="80"/>
      <c r="OWC13" s="80"/>
      <c r="OWD13" s="80"/>
      <c r="OWE13" s="80"/>
      <c r="OWF13" s="80"/>
      <c r="OWG13" s="80"/>
      <c r="OWH13" s="80"/>
      <c r="OWI13" s="80"/>
      <c r="OWJ13" s="80"/>
      <c r="OWK13" s="80"/>
      <c r="OWL13" s="80"/>
      <c r="OWM13" s="80"/>
      <c r="OWN13" s="80"/>
      <c r="OWO13" s="80"/>
      <c r="OWP13" s="80"/>
      <c r="OWQ13" s="80"/>
      <c r="OWR13" s="80"/>
      <c r="OWS13" s="80"/>
      <c r="OWT13" s="80"/>
      <c r="OWU13" s="80"/>
      <c r="OWV13" s="80"/>
      <c r="OWW13" s="80"/>
      <c r="OWX13" s="80"/>
      <c r="OWY13" s="80"/>
      <c r="OWZ13" s="80"/>
      <c r="OXA13" s="80"/>
      <c r="OXB13" s="80"/>
      <c r="OXC13" s="80"/>
      <c r="OXD13" s="80"/>
      <c r="OXE13" s="80"/>
      <c r="OXF13" s="80"/>
      <c r="OXG13" s="80"/>
      <c r="OXH13" s="80"/>
      <c r="OXI13" s="80"/>
      <c r="OXJ13" s="80"/>
      <c r="OXK13" s="80"/>
      <c r="OXL13" s="80"/>
      <c r="OXM13" s="80"/>
      <c r="OXN13" s="80"/>
      <c r="OXO13" s="80"/>
      <c r="OXP13" s="80"/>
      <c r="OXQ13" s="80"/>
      <c r="OXR13" s="80"/>
      <c r="OXS13" s="80"/>
      <c r="OXT13" s="80"/>
      <c r="OXU13" s="80"/>
      <c r="OXV13" s="80"/>
      <c r="OXW13" s="80"/>
      <c r="OXX13" s="80"/>
      <c r="OXY13" s="80"/>
      <c r="OXZ13" s="80"/>
      <c r="OYA13" s="80"/>
      <c r="OYB13" s="80"/>
      <c r="OYC13" s="80"/>
      <c r="OYD13" s="80"/>
      <c r="OYE13" s="80"/>
      <c r="OYF13" s="80"/>
      <c r="OYG13" s="80"/>
      <c r="OYH13" s="80"/>
      <c r="OYI13" s="80"/>
      <c r="OYJ13" s="80"/>
      <c r="OYK13" s="80"/>
      <c r="OYL13" s="80"/>
      <c r="OYM13" s="80"/>
      <c r="OYN13" s="80"/>
      <c r="OYO13" s="80"/>
      <c r="OYP13" s="80"/>
      <c r="OYQ13" s="80"/>
      <c r="OYR13" s="80"/>
      <c r="OYS13" s="80"/>
      <c r="OYT13" s="80"/>
      <c r="OYU13" s="80"/>
      <c r="OYV13" s="80"/>
      <c r="OYW13" s="80"/>
      <c r="OYX13" s="80"/>
      <c r="OYY13" s="80"/>
      <c r="OYZ13" s="80"/>
      <c r="OZA13" s="80"/>
      <c r="OZB13" s="80"/>
      <c r="OZC13" s="80"/>
      <c r="OZD13" s="80"/>
      <c r="OZE13" s="80"/>
      <c r="OZF13" s="80"/>
      <c r="OZG13" s="80"/>
      <c r="OZH13" s="80"/>
      <c r="OZI13" s="80"/>
      <c r="OZJ13" s="80"/>
      <c r="OZK13" s="80"/>
      <c r="OZL13" s="80"/>
      <c r="OZM13" s="80"/>
      <c r="OZN13" s="80"/>
      <c r="OZO13" s="80"/>
      <c r="OZP13" s="80"/>
      <c r="OZQ13" s="80"/>
      <c r="OZR13" s="80"/>
      <c r="OZS13" s="80"/>
      <c r="OZT13" s="80"/>
      <c r="OZU13" s="80"/>
      <c r="OZV13" s="80"/>
      <c r="OZW13" s="80"/>
      <c r="OZX13" s="80"/>
      <c r="OZY13" s="80"/>
      <c r="OZZ13" s="80"/>
      <c r="PAA13" s="80"/>
      <c r="PAB13" s="80"/>
      <c r="PAC13" s="80"/>
      <c r="PAD13" s="80"/>
      <c r="PAE13" s="80"/>
      <c r="PAF13" s="80"/>
      <c r="PAG13" s="80"/>
      <c r="PAH13" s="80"/>
      <c r="PAI13" s="80"/>
      <c r="PAJ13" s="80"/>
      <c r="PAK13" s="80"/>
      <c r="PAL13" s="80"/>
      <c r="PAM13" s="80"/>
      <c r="PAN13" s="80"/>
      <c r="PAO13" s="80"/>
      <c r="PAP13" s="80"/>
      <c r="PAQ13" s="80"/>
      <c r="PAR13" s="80"/>
      <c r="PAS13" s="80"/>
      <c r="PAT13" s="80"/>
      <c r="PAU13" s="80"/>
      <c r="PAV13" s="80"/>
      <c r="PAW13" s="80"/>
      <c r="PAX13" s="80"/>
      <c r="PAY13" s="80"/>
      <c r="PAZ13" s="80"/>
      <c r="PBA13" s="80"/>
      <c r="PBB13" s="80"/>
      <c r="PBC13" s="80"/>
      <c r="PBD13" s="80"/>
      <c r="PBE13" s="80"/>
      <c r="PBF13" s="80"/>
      <c r="PBG13" s="80"/>
      <c r="PBH13" s="80"/>
      <c r="PBI13" s="80"/>
      <c r="PBJ13" s="80"/>
      <c r="PBK13" s="80"/>
      <c r="PBL13" s="80"/>
      <c r="PBM13" s="80"/>
      <c r="PBN13" s="80"/>
      <c r="PBO13" s="80"/>
      <c r="PBP13" s="80"/>
      <c r="PBQ13" s="80"/>
      <c r="PBR13" s="80"/>
      <c r="PBS13" s="80"/>
      <c r="PBT13" s="80"/>
      <c r="PBU13" s="80"/>
      <c r="PBV13" s="80"/>
      <c r="PBW13" s="80"/>
      <c r="PBX13" s="80"/>
      <c r="PBY13" s="80"/>
      <c r="PBZ13" s="80"/>
      <c r="PCA13" s="80"/>
      <c r="PCB13" s="80"/>
      <c r="PCC13" s="80"/>
      <c r="PCD13" s="80"/>
      <c r="PCE13" s="80"/>
      <c r="PCF13" s="80"/>
      <c r="PCG13" s="80"/>
      <c r="PCH13" s="80"/>
      <c r="PCI13" s="80"/>
      <c r="PCJ13" s="80"/>
      <c r="PCK13" s="80"/>
      <c r="PCL13" s="80"/>
      <c r="PCM13" s="80"/>
      <c r="PCN13" s="80"/>
      <c r="PCO13" s="80"/>
      <c r="PCP13" s="80"/>
      <c r="PCQ13" s="80"/>
      <c r="PCR13" s="80"/>
      <c r="PCS13" s="80"/>
      <c r="PCT13" s="80"/>
      <c r="PCU13" s="80"/>
      <c r="PCV13" s="80"/>
      <c r="PCW13" s="80"/>
      <c r="PCX13" s="80"/>
      <c r="PCY13" s="80"/>
      <c r="PCZ13" s="80"/>
      <c r="PDA13" s="80"/>
      <c r="PDB13" s="80"/>
      <c r="PDC13" s="80"/>
      <c r="PDD13" s="80"/>
      <c r="PDE13" s="80"/>
      <c r="PDF13" s="80"/>
      <c r="PDG13" s="80"/>
      <c r="PDH13" s="80"/>
      <c r="PDI13" s="80"/>
      <c r="PDJ13" s="80"/>
      <c r="PDK13" s="80"/>
      <c r="PDL13" s="80"/>
      <c r="PDM13" s="80"/>
      <c r="PDN13" s="80"/>
      <c r="PDO13" s="80"/>
      <c r="PDP13" s="80"/>
      <c r="PDQ13" s="80"/>
      <c r="PDR13" s="80"/>
      <c r="PDS13" s="80"/>
      <c r="PDT13" s="80"/>
      <c r="PDU13" s="80"/>
      <c r="PDV13" s="80"/>
      <c r="PDW13" s="80"/>
      <c r="PDX13" s="80"/>
      <c r="PDY13" s="80"/>
      <c r="PDZ13" s="80"/>
      <c r="PEA13" s="80"/>
      <c r="PEB13" s="80"/>
      <c r="PEC13" s="80"/>
      <c r="PED13" s="80"/>
      <c r="PEE13" s="80"/>
      <c r="PEF13" s="80"/>
      <c r="PEG13" s="80"/>
      <c r="PEH13" s="80"/>
      <c r="PEI13" s="80"/>
      <c r="PEJ13" s="80"/>
      <c r="PEK13" s="80"/>
      <c r="PEL13" s="80"/>
      <c r="PEM13" s="80"/>
      <c r="PEN13" s="80"/>
      <c r="PEO13" s="80"/>
      <c r="PEP13" s="80"/>
      <c r="PEQ13" s="80"/>
      <c r="PER13" s="80"/>
      <c r="PES13" s="80"/>
      <c r="PET13" s="80"/>
      <c r="PEU13" s="80"/>
      <c r="PEV13" s="80"/>
      <c r="PEW13" s="80"/>
      <c r="PEX13" s="80"/>
      <c r="PEY13" s="80"/>
      <c r="PEZ13" s="80"/>
      <c r="PFA13" s="80"/>
      <c r="PFB13" s="80"/>
      <c r="PFC13" s="80"/>
      <c r="PFD13" s="80"/>
      <c r="PFE13" s="80"/>
      <c r="PFF13" s="80"/>
      <c r="PFG13" s="80"/>
      <c r="PFH13" s="80"/>
      <c r="PFI13" s="80"/>
      <c r="PFJ13" s="80"/>
      <c r="PFK13" s="80"/>
      <c r="PFL13" s="80"/>
      <c r="PFM13" s="80"/>
      <c r="PFN13" s="80"/>
      <c r="PFO13" s="80"/>
      <c r="PFP13" s="80"/>
      <c r="PFQ13" s="80"/>
      <c r="PFR13" s="80"/>
      <c r="PFS13" s="80"/>
      <c r="PFT13" s="80"/>
      <c r="PFU13" s="80"/>
      <c r="PFV13" s="80"/>
      <c r="PFW13" s="80"/>
      <c r="PFX13" s="80"/>
      <c r="PFY13" s="80"/>
      <c r="PFZ13" s="80"/>
      <c r="PGA13" s="80"/>
      <c r="PGB13" s="80"/>
      <c r="PGC13" s="80"/>
      <c r="PGD13" s="80"/>
      <c r="PGE13" s="80"/>
      <c r="PGF13" s="80"/>
      <c r="PGG13" s="80"/>
      <c r="PGH13" s="80"/>
      <c r="PGI13" s="80"/>
      <c r="PGJ13" s="80"/>
      <c r="PGK13" s="80"/>
      <c r="PGL13" s="80"/>
      <c r="PGM13" s="80"/>
      <c r="PGN13" s="80"/>
      <c r="PGO13" s="80"/>
      <c r="PGP13" s="80"/>
      <c r="PGQ13" s="80"/>
      <c r="PGR13" s="80"/>
      <c r="PGS13" s="80"/>
      <c r="PGT13" s="80"/>
      <c r="PGU13" s="80"/>
      <c r="PGV13" s="80"/>
      <c r="PGW13" s="80"/>
      <c r="PGX13" s="80"/>
      <c r="PGY13" s="80"/>
      <c r="PGZ13" s="80"/>
      <c r="PHA13" s="80"/>
      <c r="PHB13" s="80"/>
      <c r="PHC13" s="80"/>
      <c r="PHD13" s="80"/>
      <c r="PHE13" s="80"/>
      <c r="PHF13" s="80"/>
      <c r="PHG13" s="80"/>
      <c r="PHH13" s="80"/>
      <c r="PHI13" s="80"/>
      <c r="PHJ13" s="80"/>
      <c r="PHK13" s="80"/>
      <c r="PHL13" s="80"/>
      <c r="PHM13" s="80"/>
      <c r="PHN13" s="80"/>
      <c r="PHO13" s="80"/>
      <c r="PHP13" s="80"/>
      <c r="PHQ13" s="80"/>
      <c r="PHR13" s="80"/>
      <c r="PHS13" s="80"/>
      <c r="PHT13" s="80"/>
      <c r="PHU13" s="80"/>
      <c r="PHV13" s="80"/>
      <c r="PHW13" s="80"/>
      <c r="PHX13" s="80"/>
      <c r="PHY13" s="80"/>
      <c r="PHZ13" s="80"/>
      <c r="PIA13" s="80"/>
      <c r="PIB13" s="80"/>
      <c r="PIC13" s="80"/>
      <c r="PID13" s="80"/>
      <c r="PIE13" s="80"/>
      <c r="PIF13" s="80"/>
      <c r="PIG13" s="80"/>
      <c r="PIH13" s="80"/>
      <c r="PII13" s="80"/>
      <c r="PIJ13" s="80"/>
      <c r="PIK13" s="80"/>
      <c r="PIL13" s="80"/>
      <c r="PIM13" s="80"/>
      <c r="PIN13" s="80"/>
      <c r="PIO13" s="80"/>
      <c r="PIP13" s="80"/>
      <c r="PIQ13" s="80"/>
      <c r="PIR13" s="80"/>
      <c r="PIS13" s="80"/>
      <c r="PIT13" s="80"/>
      <c r="PIU13" s="80"/>
      <c r="PIV13" s="80"/>
      <c r="PIW13" s="80"/>
      <c r="PIX13" s="80"/>
      <c r="PIY13" s="80"/>
      <c r="PIZ13" s="80"/>
      <c r="PJA13" s="80"/>
      <c r="PJB13" s="80"/>
      <c r="PJC13" s="80"/>
      <c r="PJD13" s="80"/>
      <c r="PJE13" s="80"/>
      <c r="PJF13" s="80"/>
      <c r="PJG13" s="80"/>
      <c r="PJH13" s="80"/>
      <c r="PJI13" s="80"/>
      <c r="PJJ13" s="80"/>
      <c r="PJK13" s="80"/>
      <c r="PJL13" s="80"/>
      <c r="PJM13" s="80"/>
      <c r="PJN13" s="80"/>
      <c r="PJO13" s="80"/>
      <c r="PJP13" s="80"/>
      <c r="PJQ13" s="80"/>
      <c r="PJR13" s="80"/>
      <c r="PJS13" s="80"/>
      <c r="PJT13" s="80"/>
      <c r="PJU13" s="80"/>
      <c r="PJV13" s="80"/>
      <c r="PJW13" s="80"/>
      <c r="PJX13" s="80"/>
      <c r="PJY13" s="80"/>
      <c r="PJZ13" s="80"/>
      <c r="PKA13" s="80"/>
      <c r="PKB13" s="80"/>
      <c r="PKC13" s="80"/>
      <c r="PKD13" s="80"/>
      <c r="PKE13" s="80"/>
      <c r="PKF13" s="80"/>
      <c r="PKG13" s="80"/>
      <c r="PKH13" s="80"/>
      <c r="PKI13" s="80"/>
      <c r="PKJ13" s="80"/>
      <c r="PKK13" s="80"/>
      <c r="PKL13" s="80"/>
      <c r="PKM13" s="80"/>
      <c r="PKN13" s="80"/>
      <c r="PKO13" s="80"/>
      <c r="PKP13" s="80"/>
      <c r="PKQ13" s="80"/>
      <c r="PKR13" s="80"/>
      <c r="PKS13" s="80"/>
      <c r="PKT13" s="80"/>
      <c r="PKU13" s="80"/>
      <c r="PKV13" s="80"/>
      <c r="PKW13" s="80"/>
      <c r="PKX13" s="80"/>
      <c r="PKY13" s="80"/>
      <c r="PKZ13" s="80"/>
      <c r="PLA13" s="80"/>
      <c r="PLB13" s="80"/>
      <c r="PLC13" s="80"/>
      <c r="PLD13" s="80"/>
      <c r="PLE13" s="80"/>
      <c r="PLF13" s="80"/>
      <c r="PLG13" s="80"/>
      <c r="PLH13" s="80"/>
      <c r="PLI13" s="80"/>
      <c r="PLJ13" s="80"/>
      <c r="PLK13" s="80"/>
      <c r="PLL13" s="80"/>
      <c r="PLM13" s="80"/>
      <c r="PLN13" s="80"/>
      <c r="PLO13" s="80"/>
      <c r="PLP13" s="80"/>
      <c r="PLQ13" s="80"/>
      <c r="PLR13" s="80"/>
      <c r="PLS13" s="80"/>
      <c r="PLT13" s="80"/>
      <c r="PLU13" s="80"/>
      <c r="PLV13" s="80"/>
      <c r="PLW13" s="80"/>
      <c r="PLX13" s="80"/>
      <c r="PLY13" s="80"/>
      <c r="PLZ13" s="80"/>
      <c r="PMA13" s="80"/>
      <c r="PMB13" s="80"/>
      <c r="PMC13" s="80"/>
      <c r="PMD13" s="80"/>
      <c r="PME13" s="80"/>
      <c r="PMF13" s="80"/>
      <c r="PMG13" s="80"/>
      <c r="PMH13" s="80"/>
      <c r="PMI13" s="80"/>
      <c r="PMJ13" s="80"/>
      <c r="PMK13" s="80"/>
      <c r="PML13" s="80"/>
      <c r="PMM13" s="80"/>
      <c r="PMN13" s="80"/>
      <c r="PMO13" s="80"/>
      <c r="PMP13" s="80"/>
      <c r="PMQ13" s="80"/>
      <c r="PMR13" s="80"/>
      <c r="PMS13" s="80"/>
      <c r="PMT13" s="80"/>
      <c r="PMU13" s="80"/>
      <c r="PMV13" s="80"/>
      <c r="PMW13" s="80"/>
      <c r="PMX13" s="80"/>
      <c r="PMY13" s="80"/>
      <c r="PMZ13" s="80"/>
      <c r="PNA13" s="80"/>
      <c r="PNB13" s="80"/>
      <c r="PNC13" s="80"/>
      <c r="PND13" s="80"/>
      <c r="PNE13" s="80"/>
      <c r="PNF13" s="80"/>
      <c r="PNG13" s="80"/>
      <c r="PNH13" s="80"/>
      <c r="PNI13" s="80"/>
      <c r="PNJ13" s="80"/>
      <c r="PNK13" s="80"/>
      <c r="PNL13" s="80"/>
      <c r="PNM13" s="80"/>
      <c r="PNN13" s="80"/>
      <c r="PNO13" s="80"/>
      <c r="PNP13" s="80"/>
      <c r="PNQ13" s="80"/>
      <c r="PNR13" s="80"/>
      <c r="PNS13" s="80"/>
      <c r="PNT13" s="80"/>
      <c r="PNU13" s="80"/>
      <c r="PNV13" s="80"/>
      <c r="PNW13" s="80"/>
      <c r="PNX13" s="80"/>
      <c r="PNY13" s="80"/>
      <c r="PNZ13" s="80"/>
      <c r="POA13" s="80"/>
      <c r="POB13" s="80"/>
      <c r="POC13" s="80"/>
      <c r="POD13" s="80"/>
      <c r="POE13" s="80"/>
      <c r="POF13" s="80"/>
      <c r="POG13" s="80"/>
      <c r="POH13" s="80"/>
      <c r="POI13" s="80"/>
      <c r="POJ13" s="80"/>
      <c r="POK13" s="80"/>
      <c r="POL13" s="80"/>
      <c r="POM13" s="80"/>
      <c r="PON13" s="80"/>
      <c r="POO13" s="80"/>
      <c r="POP13" s="80"/>
      <c r="POQ13" s="80"/>
      <c r="POR13" s="80"/>
      <c r="POS13" s="80"/>
      <c r="POT13" s="80"/>
      <c r="POU13" s="80"/>
      <c r="POV13" s="80"/>
      <c r="POW13" s="80"/>
      <c r="POX13" s="80"/>
      <c r="POY13" s="80"/>
      <c r="POZ13" s="80"/>
      <c r="PPA13" s="80"/>
      <c r="PPB13" s="80"/>
      <c r="PPC13" s="80"/>
      <c r="PPD13" s="80"/>
      <c r="PPE13" s="80"/>
      <c r="PPF13" s="80"/>
      <c r="PPG13" s="80"/>
      <c r="PPH13" s="80"/>
      <c r="PPI13" s="80"/>
      <c r="PPJ13" s="80"/>
      <c r="PPK13" s="80"/>
      <c r="PPL13" s="80"/>
      <c r="PPM13" s="80"/>
      <c r="PPN13" s="80"/>
      <c r="PPO13" s="80"/>
      <c r="PPP13" s="80"/>
      <c r="PPQ13" s="80"/>
      <c r="PPR13" s="80"/>
      <c r="PPS13" s="80"/>
      <c r="PPT13" s="80"/>
      <c r="PPU13" s="80"/>
      <c r="PPV13" s="80"/>
      <c r="PPW13" s="80"/>
      <c r="PPX13" s="80"/>
      <c r="PPY13" s="80"/>
      <c r="PPZ13" s="80"/>
      <c r="PQA13" s="80"/>
      <c r="PQB13" s="80"/>
      <c r="PQC13" s="80"/>
      <c r="PQD13" s="80"/>
      <c r="PQE13" s="80"/>
      <c r="PQF13" s="80"/>
      <c r="PQG13" s="80"/>
      <c r="PQH13" s="80"/>
      <c r="PQI13" s="80"/>
      <c r="PQJ13" s="80"/>
      <c r="PQK13" s="80"/>
      <c r="PQL13" s="80"/>
      <c r="PQM13" s="80"/>
      <c r="PQN13" s="80"/>
      <c r="PQO13" s="80"/>
      <c r="PQP13" s="80"/>
      <c r="PQQ13" s="80"/>
      <c r="PQR13" s="80"/>
      <c r="PQS13" s="80"/>
      <c r="PQT13" s="80"/>
      <c r="PQU13" s="80"/>
      <c r="PQV13" s="80"/>
      <c r="PQW13" s="80"/>
      <c r="PQX13" s="80"/>
      <c r="PQY13" s="80"/>
      <c r="PQZ13" s="80"/>
      <c r="PRA13" s="80"/>
      <c r="PRB13" s="80"/>
      <c r="PRC13" s="80"/>
      <c r="PRD13" s="80"/>
      <c r="PRE13" s="80"/>
      <c r="PRF13" s="80"/>
      <c r="PRG13" s="80"/>
      <c r="PRH13" s="80"/>
      <c r="PRI13" s="80"/>
      <c r="PRJ13" s="80"/>
      <c r="PRK13" s="80"/>
      <c r="PRL13" s="80"/>
      <c r="PRM13" s="80"/>
      <c r="PRN13" s="80"/>
      <c r="PRO13" s="80"/>
      <c r="PRP13" s="80"/>
      <c r="PRQ13" s="80"/>
      <c r="PRR13" s="80"/>
      <c r="PRS13" s="80"/>
      <c r="PRT13" s="80"/>
      <c r="PRU13" s="80"/>
      <c r="PRV13" s="80"/>
      <c r="PRW13" s="80"/>
      <c r="PRX13" s="80"/>
      <c r="PRY13" s="80"/>
      <c r="PRZ13" s="80"/>
      <c r="PSA13" s="80"/>
      <c r="PSB13" s="80"/>
      <c r="PSC13" s="80"/>
      <c r="PSD13" s="80"/>
      <c r="PSE13" s="80"/>
      <c r="PSF13" s="80"/>
      <c r="PSG13" s="80"/>
      <c r="PSH13" s="80"/>
      <c r="PSI13" s="80"/>
      <c r="PSJ13" s="80"/>
      <c r="PSK13" s="80"/>
      <c r="PSL13" s="80"/>
      <c r="PSM13" s="80"/>
      <c r="PSN13" s="80"/>
      <c r="PSO13" s="80"/>
      <c r="PSP13" s="80"/>
      <c r="PSQ13" s="80"/>
      <c r="PSR13" s="80"/>
      <c r="PSS13" s="80"/>
      <c r="PST13" s="80"/>
      <c r="PSU13" s="80"/>
      <c r="PSV13" s="80"/>
      <c r="PSW13" s="80"/>
      <c r="PSX13" s="80"/>
      <c r="PSY13" s="80"/>
      <c r="PSZ13" s="80"/>
      <c r="PTA13" s="80"/>
      <c r="PTB13" s="80"/>
      <c r="PTC13" s="80"/>
      <c r="PTD13" s="80"/>
      <c r="PTE13" s="80"/>
      <c r="PTF13" s="80"/>
      <c r="PTG13" s="80"/>
      <c r="PTH13" s="80"/>
      <c r="PTI13" s="80"/>
      <c r="PTJ13" s="80"/>
      <c r="PTK13" s="80"/>
      <c r="PTL13" s="80"/>
      <c r="PTM13" s="80"/>
      <c r="PTN13" s="80"/>
      <c r="PTO13" s="80"/>
      <c r="PTP13" s="80"/>
      <c r="PTQ13" s="80"/>
      <c r="PTR13" s="80"/>
      <c r="PTS13" s="80"/>
      <c r="PTT13" s="80"/>
      <c r="PTU13" s="80"/>
      <c r="PTV13" s="80"/>
      <c r="PTW13" s="80"/>
      <c r="PTX13" s="80"/>
      <c r="PTY13" s="80"/>
      <c r="PTZ13" s="80"/>
      <c r="PUA13" s="80"/>
      <c r="PUB13" s="80"/>
      <c r="PUC13" s="80"/>
      <c r="PUD13" s="80"/>
      <c r="PUE13" s="80"/>
      <c r="PUF13" s="80"/>
      <c r="PUG13" s="80"/>
      <c r="PUH13" s="80"/>
      <c r="PUI13" s="80"/>
      <c r="PUJ13" s="80"/>
      <c r="PUK13" s="80"/>
      <c r="PUL13" s="80"/>
      <c r="PUM13" s="80"/>
      <c r="PUN13" s="80"/>
      <c r="PUO13" s="80"/>
      <c r="PUP13" s="80"/>
      <c r="PUQ13" s="80"/>
      <c r="PUR13" s="80"/>
      <c r="PUS13" s="80"/>
      <c r="PUT13" s="80"/>
      <c r="PUU13" s="80"/>
      <c r="PUV13" s="80"/>
      <c r="PUW13" s="80"/>
      <c r="PUX13" s="80"/>
      <c r="PUY13" s="80"/>
      <c r="PUZ13" s="80"/>
      <c r="PVA13" s="80"/>
      <c r="PVB13" s="80"/>
      <c r="PVC13" s="80"/>
      <c r="PVD13" s="80"/>
      <c r="PVE13" s="80"/>
      <c r="PVF13" s="80"/>
      <c r="PVG13" s="80"/>
      <c r="PVH13" s="80"/>
      <c r="PVI13" s="80"/>
      <c r="PVJ13" s="80"/>
      <c r="PVK13" s="80"/>
      <c r="PVL13" s="80"/>
      <c r="PVM13" s="80"/>
      <c r="PVN13" s="80"/>
      <c r="PVO13" s="80"/>
      <c r="PVP13" s="80"/>
      <c r="PVQ13" s="80"/>
      <c r="PVR13" s="80"/>
      <c r="PVS13" s="80"/>
      <c r="PVT13" s="80"/>
      <c r="PVU13" s="80"/>
      <c r="PVV13" s="80"/>
      <c r="PVW13" s="80"/>
      <c r="PVX13" s="80"/>
      <c r="PVY13" s="80"/>
      <c r="PVZ13" s="80"/>
      <c r="PWA13" s="80"/>
      <c r="PWB13" s="80"/>
      <c r="PWC13" s="80"/>
      <c r="PWD13" s="80"/>
      <c r="PWE13" s="80"/>
      <c r="PWF13" s="80"/>
      <c r="PWG13" s="80"/>
      <c r="PWH13" s="80"/>
      <c r="PWI13" s="80"/>
      <c r="PWJ13" s="80"/>
      <c r="PWK13" s="80"/>
      <c r="PWL13" s="80"/>
      <c r="PWM13" s="80"/>
      <c r="PWN13" s="80"/>
      <c r="PWO13" s="80"/>
      <c r="PWP13" s="80"/>
      <c r="PWQ13" s="80"/>
      <c r="PWR13" s="80"/>
      <c r="PWS13" s="80"/>
      <c r="PWT13" s="80"/>
      <c r="PWU13" s="80"/>
      <c r="PWV13" s="80"/>
      <c r="PWW13" s="80"/>
      <c r="PWX13" s="80"/>
      <c r="PWY13" s="80"/>
      <c r="PWZ13" s="80"/>
      <c r="PXA13" s="80"/>
      <c r="PXB13" s="80"/>
      <c r="PXC13" s="80"/>
      <c r="PXD13" s="80"/>
      <c r="PXE13" s="80"/>
      <c r="PXF13" s="80"/>
      <c r="PXG13" s="80"/>
      <c r="PXH13" s="80"/>
      <c r="PXI13" s="80"/>
      <c r="PXJ13" s="80"/>
      <c r="PXK13" s="80"/>
      <c r="PXL13" s="80"/>
      <c r="PXM13" s="80"/>
      <c r="PXN13" s="80"/>
      <c r="PXO13" s="80"/>
      <c r="PXP13" s="80"/>
      <c r="PXQ13" s="80"/>
      <c r="PXR13" s="80"/>
      <c r="PXS13" s="80"/>
      <c r="PXT13" s="80"/>
      <c r="PXU13" s="80"/>
      <c r="PXV13" s="80"/>
      <c r="PXW13" s="80"/>
      <c r="PXX13" s="80"/>
      <c r="PXY13" s="80"/>
      <c r="PXZ13" s="80"/>
      <c r="PYA13" s="80"/>
      <c r="PYB13" s="80"/>
      <c r="PYC13" s="80"/>
      <c r="PYD13" s="80"/>
      <c r="PYE13" s="80"/>
      <c r="PYF13" s="80"/>
      <c r="PYG13" s="80"/>
      <c r="PYH13" s="80"/>
      <c r="PYI13" s="80"/>
      <c r="PYJ13" s="80"/>
      <c r="PYK13" s="80"/>
      <c r="PYL13" s="80"/>
      <c r="PYM13" s="80"/>
      <c r="PYN13" s="80"/>
      <c r="PYO13" s="80"/>
      <c r="PYP13" s="80"/>
      <c r="PYQ13" s="80"/>
      <c r="PYR13" s="80"/>
      <c r="PYS13" s="80"/>
      <c r="PYT13" s="80"/>
      <c r="PYU13" s="80"/>
      <c r="PYV13" s="80"/>
      <c r="PYW13" s="80"/>
      <c r="PYX13" s="80"/>
      <c r="PYY13" s="80"/>
      <c r="PYZ13" s="80"/>
      <c r="PZA13" s="80"/>
      <c r="PZB13" s="80"/>
      <c r="PZC13" s="80"/>
      <c r="PZD13" s="80"/>
      <c r="PZE13" s="80"/>
      <c r="PZF13" s="80"/>
      <c r="PZG13" s="80"/>
      <c r="PZH13" s="80"/>
      <c r="PZI13" s="80"/>
      <c r="PZJ13" s="80"/>
      <c r="PZK13" s="80"/>
      <c r="PZL13" s="80"/>
      <c r="PZM13" s="80"/>
      <c r="PZN13" s="80"/>
      <c r="PZO13" s="80"/>
      <c r="PZP13" s="80"/>
      <c r="PZQ13" s="80"/>
      <c r="PZR13" s="80"/>
      <c r="PZS13" s="80"/>
      <c r="PZT13" s="80"/>
      <c r="PZU13" s="80"/>
      <c r="PZV13" s="80"/>
      <c r="PZW13" s="80"/>
      <c r="PZX13" s="80"/>
      <c r="PZY13" s="80"/>
      <c r="PZZ13" s="80"/>
      <c r="QAA13" s="80"/>
      <c r="QAB13" s="80"/>
      <c r="QAC13" s="80"/>
      <c r="QAD13" s="80"/>
      <c r="QAE13" s="80"/>
      <c r="QAF13" s="80"/>
      <c r="QAG13" s="80"/>
      <c r="QAH13" s="80"/>
      <c r="QAI13" s="80"/>
      <c r="QAJ13" s="80"/>
      <c r="QAK13" s="80"/>
      <c r="QAL13" s="80"/>
      <c r="QAM13" s="80"/>
      <c r="QAN13" s="80"/>
      <c r="QAO13" s="80"/>
      <c r="QAP13" s="80"/>
      <c r="QAQ13" s="80"/>
      <c r="QAR13" s="80"/>
      <c r="QAS13" s="80"/>
      <c r="QAT13" s="80"/>
      <c r="QAU13" s="80"/>
      <c r="QAV13" s="80"/>
      <c r="QAW13" s="80"/>
      <c r="QAX13" s="80"/>
      <c r="QAY13" s="80"/>
      <c r="QAZ13" s="80"/>
      <c r="QBA13" s="80"/>
      <c r="QBB13" s="80"/>
      <c r="QBC13" s="80"/>
      <c r="QBD13" s="80"/>
      <c r="QBE13" s="80"/>
      <c r="QBF13" s="80"/>
      <c r="QBG13" s="80"/>
      <c r="QBH13" s="80"/>
      <c r="QBI13" s="80"/>
      <c r="QBJ13" s="80"/>
      <c r="QBK13" s="80"/>
      <c r="QBL13" s="80"/>
      <c r="QBM13" s="80"/>
      <c r="QBN13" s="80"/>
      <c r="QBO13" s="80"/>
      <c r="QBP13" s="80"/>
      <c r="QBQ13" s="80"/>
      <c r="QBR13" s="80"/>
      <c r="QBS13" s="80"/>
      <c r="QBT13" s="80"/>
      <c r="QBU13" s="80"/>
      <c r="QBV13" s="80"/>
      <c r="QBW13" s="80"/>
      <c r="QBX13" s="80"/>
      <c r="QBY13" s="80"/>
      <c r="QBZ13" s="80"/>
      <c r="QCA13" s="80"/>
      <c r="QCB13" s="80"/>
      <c r="QCC13" s="80"/>
      <c r="QCD13" s="80"/>
      <c r="QCE13" s="80"/>
      <c r="QCF13" s="80"/>
      <c r="QCG13" s="80"/>
      <c r="QCH13" s="80"/>
      <c r="QCI13" s="80"/>
      <c r="QCJ13" s="80"/>
      <c r="QCK13" s="80"/>
      <c r="QCL13" s="80"/>
      <c r="QCM13" s="80"/>
      <c r="QCN13" s="80"/>
      <c r="QCO13" s="80"/>
      <c r="QCP13" s="80"/>
      <c r="QCQ13" s="80"/>
      <c r="QCR13" s="80"/>
      <c r="QCS13" s="80"/>
      <c r="QCT13" s="80"/>
      <c r="QCU13" s="80"/>
      <c r="QCV13" s="80"/>
      <c r="QCW13" s="80"/>
      <c r="QCX13" s="80"/>
      <c r="QCY13" s="80"/>
      <c r="QCZ13" s="80"/>
      <c r="QDA13" s="80"/>
      <c r="QDB13" s="80"/>
      <c r="QDC13" s="80"/>
      <c r="QDD13" s="80"/>
      <c r="QDE13" s="80"/>
      <c r="QDF13" s="80"/>
      <c r="QDG13" s="80"/>
      <c r="QDH13" s="80"/>
      <c r="QDI13" s="80"/>
      <c r="QDJ13" s="80"/>
      <c r="QDK13" s="80"/>
      <c r="QDL13" s="80"/>
      <c r="QDM13" s="80"/>
      <c r="QDN13" s="80"/>
      <c r="QDO13" s="80"/>
      <c r="QDP13" s="80"/>
      <c r="QDQ13" s="80"/>
      <c r="QDR13" s="80"/>
      <c r="QDS13" s="80"/>
      <c r="QDT13" s="80"/>
      <c r="QDU13" s="80"/>
      <c r="QDV13" s="80"/>
      <c r="QDW13" s="80"/>
      <c r="QDX13" s="80"/>
      <c r="QDY13" s="80"/>
      <c r="QDZ13" s="80"/>
      <c r="QEA13" s="80"/>
      <c r="QEB13" s="80"/>
      <c r="QEC13" s="80"/>
      <c r="QED13" s="80"/>
      <c r="QEE13" s="80"/>
      <c r="QEF13" s="80"/>
      <c r="QEG13" s="80"/>
      <c r="QEH13" s="80"/>
      <c r="QEI13" s="80"/>
      <c r="QEJ13" s="80"/>
      <c r="QEK13" s="80"/>
      <c r="QEL13" s="80"/>
      <c r="QEM13" s="80"/>
      <c r="QEN13" s="80"/>
      <c r="QEO13" s="80"/>
      <c r="QEP13" s="80"/>
      <c r="QEQ13" s="80"/>
      <c r="QER13" s="80"/>
      <c r="QES13" s="80"/>
      <c r="QET13" s="80"/>
      <c r="QEU13" s="80"/>
      <c r="QEV13" s="80"/>
      <c r="QEW13" s="80"/>
      <c r="QEX13" s="80"/>
      <c r="QEY13" s="80"/>
      <c r="QEZ13" s="80"/>
      <c r="QFA13" s="80"/>
      <c r="QFB13" s="80"/>
      <c r="QFC13" s="80"/>
      <c r="QFD13" s="80"/>
      <c r="QFE13" s="80"/>
      <c r="QFF13" s="80"/>
      <c r="QFG13" s="80"/>
      <c r="QFH13" s="80"/>
      <c r="QFI13" s="80"/>
      <c r="QFJ13" s="80"/>
      <c r="QFK13" s="80"/>
      <c r="QFL13" s="80"/>
      <c r="QFM13" s="80"/>
      <c r="QFN13" s="80"/>
      <c r="QFO13" s="80"/>
      <c r="QFP13" s="80"/>
      <c r="QFQ13" s="80"/>
      <c r="QFR13" s="80"/>
      <c r="QFS13" s="80"/>
      <c r="QFT13" s="80"/>
      <c r="QFU13" s="80"/>
      <c r="QFV13" s="80"/>
      <c r="QFW13" s="80"/>
      <c r="QFX13" s="80"/>
      <c r="QFY13" s="80"/>
      <c r="QFZ13" s="80"/>
      <c r="QGA13" s="80"/>
      <c r="QGB13" s="80"/>
      <c r="QGC13" s="80"/>
      <c r="QGD13" s="80"/>
      <c r="QGE13" s="80"/>
      <c r="QGF13" s="80"/>
      <c r="QGG13" s="80"/>
      <c r="QGH13" s="80"/>
      <c r="QGI13" s="80"/>
      <c r="QGJ13" s="80"/>
      <c r="QGK13" s="80"/>
      <c r="QGL13" s="80"/>
      <c r="QGM13" s="80"/>
      <c r="QGN13" s="80"/>
      <c r="QGO13" s="80"/>
      <c r="QGP13" s="80"/>
      <c r="QGQ13" s="80"/>
      <c r="QGR13" s="80"/>
      <c r="QGS13" s="80"/>
      <c r="QGT13" s="80"/>
      <c r="QGU13" s="80"/>
      <c r="QGV13" s="80"/>
      <c r="QGW13" s="80"/>
      <c r="QGX13" s="80"/>
      <c r="QGY13" s="80"/>
      <c r="QGZ13" s="80"/>
      <c r="QHA13" s="80"/>
      <c r="QHB13" s="80"/>
      <c r="QHC13" s="80"/>
      <c r="QHD13" s="80"/>
      <c r="QHE13" s="80"/>
      <c r="QHF13" s="80"/>
      <c r="QHG13" s="80"/>
      <c r="QHH13" s="80"/>
      <c r="QHI13" s="80"/>
      <c r="QHJ13" s="80"/>
      <c r="QHK13" s="80"/>
      <c r="QHL13" s="80"/>
      <c r="QHM13" s="80"/>
      <c r="QHN13" s="80"/>
      <c r="QHO13" s="80"/>
      <c r="QHP13" s="80"/>
      <c r="QHQ13" s="80"/>
      <c r="QHR13" s="80"/>
      <c r="QHS13" s="80"/>
      <c r="QHT13" s="80"/>
      <c r="QHU13" s="80"/>
      <c r="QHV13" s="80"/>
      <c r="QHW13" s="80"/>
      <c r="QHX13" s="80"/>
      <c r="QHY13" s="80"/>
      <c r="QHZ13" s="80"/>
      <c r="QIA13" s="80"/>
      <c r="QIB13" s="80"/>
      <c r="QIC13" s="80"/>
      <c r="QID13" s="80"/>
      <c r="QIE13" s="80"/>
      <c r="QIF13" s="80"/>
      <c r="QIG13" s="80"/>
      <c r="QIH13" s="80"/>
      <c r="QII13" s="80"/>
      <c r="QIJ13" s="80"/>
      <c r="QIK13" s="80"/>
      <c r="QIL13" s="80"/>
      <c r="QIM13" s="80"/>
      <c r="QIN13" s="80"/>
      <c r="QIO13" s="80"/>
      <c r="QIP13" s="80"/>
      <c r="QIQ13" s="80"/>
      <c r="QIR13" s="80"/>
      <c r="QIS13" s="80"/>
      <c r="QIT13" s="80"/>
      <c r="QIU13" s="80"/>
      <c r="QIV13" s="80"/>
      <c r="QIW13" s="80"/>
      <c r="QIX13" s="80"/>
      <c r="QIY13" s="80"/>
      <c r="QIZ13" s="80"/>
      <c r="QJA13" s="80"/>
      <c r="QJB13" s="80"/>
      <c r="QJC13" s="80"/>
      <c r="QJD13" s="80"/>
      <c r="QJE13" s="80"/>
      <c r="QJF13" s="80"/>
      <c r="QJG13" s="80"/>
      <c r="QJH13" s="80"/>
      <c r="QJI13" s="80"/>
      <c r="QJJ13" s="80"/>
      <c r="QJK13" s="80"/>
      <c r="QJL13" s="80"/>
      <c r="QJM13" s="80"/>
      <c r="QJN13" s="80"/>
      <c r="QJO13" s="80"/>
      <c r="QJP13" s="80"/>
      <c r="QJQ13" s="80"/>
      <c r="QJR13" s="80"/>
      <c r="QJS13" s="80"/>
      <c r="QJT13" s="80"/>
      <c r="QJU13" s="80"/>
      <c r="QJV13" s="80"/>
      <c r="QJW13" s="80"/>
      <c r="QJX13" s="80"/>
      <c r="QJY13" s="80"/>
      <c r="QJZ13" s="80"/>
      <c r="QKA13" s="80"/>
      <c r="QKB13" s="80"/>
      <c r="QKC13" s="80"/>
      <c r="QKD13" s="80"/>
      <c r="QKE13" s="80"/>
      <c r="QKF13" s="80"/>
      <c r="QKG13" s="80"/>
      <c r="QKH13" s="80"/>
      <c r="QKI13" s="80"/>
      <c r="QKJ13" s="80"/>
      <c r="QKK13" s="80"/>
      <c r="QKL13" s="80"/>
      <c r="QKM13" s="80"/>
      <c r="QKN13" s="80"/>
      <c r="QKO13" s="80"/>
      <c r="QKP13" s="80"/>
      <c r="QKQ13" s="80"/>
      <c r="QKR13" s="80"/>
      <c r="QKS13" s="80"/>
      <c r="QKT13" s="80"/>
      <c r="QKU13" s="80"/>
      <c r="QKV13" s="80"/>
      <c r="QKW13" s="80"/>
      <c r="QKX13" s="80"/>
      <c r="QKY13" s="80"/>
      <c r="QKZ13" s="80"/>
      <c r="QLA13" s="80"/>
      <c r="QLB13" s="80"/>
      <c r="QLC13" s="80"/>
      <c r="QLD13" s="80"/>
      <c r="QLE13" s="80"/>
      <c r="QLF13" s="80"/>
      <c r="QLG13" s="80"/>
      <c r="QLH13" s="80"/>
      <c r="QLI13" s="80"/>
      <c r="QLJ13" s="80"/>
      <c r="QLK13" s="80"/>
      <c r="QLL13" s="80"/>
      <c r="QLM13" s="80"/>
      <c r="QLN13" s="80"/>
      <c r="QLO13" s="80"/>
      <c r="QLP13" s="80"/>
      <c r="QLQ13" s="80"/>
      <c r="QLR13" s="80"/>
      <c r="QLS13" s="80"/>
      <c r="QLT13" s="80"/>
      <c r="QLU13" s="80"/>
      <c r="QLV13" s="80"/>
      <c r="QLW13" s="80"/>
      <c r="QLX13" s="80"/>
      <c r="QLY13" s="80"/>
      <c r="QLZ13" s="80"/>
      <c r="QMA13" s="80"/>
      <c r="QMB13" s="80"/>
      <c r="QMC13" s="80"/>
      <c r="QMD13" s="80"/>
      <c r="QME13" s="80"/>
      <c r="QMF13" s="80"/>
      <c r="QMG13" s="80"/>
      <c r="QMH13" s="80"/>
      <c r="QMI13" s="80"/>
      <c r="QMJ13" s="80"/>
      <c r="QMK13" s="80"/>
      <c r="QML13" s="80"/>
      <c r="QMM13" s="80"/>
      <c r="QMN13" s="80"/>
      <c r="QMO13" s="80"/>
      <c r="QMP13" s="80"/>
      <c r="QMQ13" s="80"/>
      <c r="QMR13" s="80"/>
      <c r="QMS13" s="80"/>
      <c r="QMT13" s="80"/>
      <c r="QMU13" s="80"/>
      <c r="QMV13" s="80"/>
      <c r="QMW13" s="80"/>
      <c r="QMX13" s="80"/>
      <c r="QMY13" s="80"/>
      <c r="QMZ13" s="80"/>
      <c r="QNA13" s="80"/>
      <c r="QNB13" s="80"/>
      <c r="QNC13" s="80"/>
      <c r="QND13" s="80"/>
      <c r="QNE13" s="80"/>
      <c r="QNF13" s="80"/>
      <c r="QNG13" s="80"/>
      <c r="QNH13" s="80"/>
      <c r="QNI13" s="80"/>
      <c r="QNJ13" s="80"/>
      <c r="QNK13" s="80"/>
      <c r="QNL13" s="80"/>
      <c r="QNM13" s="80"/>
      <c r="QNN13" s="80"/>
      <c r="QNO13" s="80"/>
      <c r="QNP13" s="80"/>
      <c r="QNQ13" s="80"/>
      <c r="QNR13" s="80"/>
      <c r="QNS13" s="80"/>
      <c r="QNT13" s="80"/>
      <c r="QNU13" s="80"/>
      <c r="QNV13" s="80"/>
      <c r="QNW13" s="80"/>
      <c r="QNX13" s="80"/>
      <c r="QNY13" s="80"/>
      <c r="QNZ13" s="80"/>
      <c r="QOA13" s="80"/>
      <c r="QOB13" s="80"/>
      <c r="QOC13" s="80"/>
      <c r="QOD13" s="80"/>
      <c r="QOE13" s="80"/>
      <c r="QOF13" s="80"/>
      <c r="QOG13" s="80"/>
      <c r="QOH13" s="80"/>
      <c r="QOI13" s="80"/>
      <c r="QOJ13" s="80"/>
      <c r="QOK13" s="80"/>
      <c r="QOL13" s="80"/>
      <c r="QOM13" s="80"/>
      <c r="QON13" s="80"/>
      <c r="QOO13" s="80"/>
      <c r="QOP13" s="80"/>
      <c r="QOQ13" s="80"/>
      <c r="QOR13" s="80"/>
      <c r="QOS13" s="80"/>
      <c r="QOT13" s="80"/>
      <c r="QOU13" s="80"/>
      <c r="QOV13" s="80"/>
      <c r="QOW13" s="80"/>
      <c r="QOX13" s="80"/>
      <c r="QOY13" s="80"/>
      <c r="QOZ13" s="80"/>
      <c r="QPA13" s="80"/>
      <c r="QPB13" s="80"/>
      <c r="QPC13" s="80"/>
      <c r="QPD13" s="80"/>
      <c r="QPE13" s="80"/>
      <c r="QPF13" s="80"/>
      <c r="QPG13" s="80"/>
      <c r="QPH13" s="80"/>
      <c r="QPI13" s="80"/>
      <c r="QPJ13" s="80"/>
      <c r="QPK13" s="80"/>
      <c r="QPL13" s="80"/>
      <c r="QPM13" s="80"/>
      <c r="QPN13" s="80"/>
      <c r="QPO13" s="80"/>
      <c r="QPP13" s="80"/>
      <c r="QPQ13" s="80"/>
      <c r="QPR13" s="80"/>
      <c r="QPS13" s="80"/>
      <c r="QPT13" s="80"/>
      <c r="QPU13" s="80"/>
      <c r="QPV13" s="80"/>
      <c r="QPW13" s="80"/>
      <c r="QPX13" s="80"/>
      <c r="QPY13" s="80"/>
      <c r="QPZ13" s="80"/>
      <c r="QQA13" s="80"/>
      <c r="QQB13" s="80"/>
      <c r="QQC13" s="80"/>
      <c r="QQD13" s="80"/>
      <c r="QQE13" s="80"/>
      <c r="QQF13" s="80"/>
      <c r="QQG13" s="80"/>
      <c r="QQH13" s="80"/>
      <c r="QQI13" s="80"/>
      <c r="QQJ13" s="80"/>
      <c r="QQK13" s="80"/>
      <c r="QQL13" s="80"/>
      <c r="QQM13" s="80"/>
      <c r="QQN13" s="80"/>
      <c r="QQO13" s="80"/>
      <c r="QQP13" s="80"/>
      <c r="QQQ13" s="80"/>
      <c r="QQR13" s="80"/>
      <c r="QQS13" s="80"/>
      <c r="QQT13" s="80"/>
      <c r="QQU13" s="80"/>
      <c r="QQV13" s="80"/>
      <c r="QQW13" s="80"/>
      <c r="QQX13" s="80"/>
      <c r="QQY13" s="80"/>
      <c r="QQZ13" s="80"/>
      <c r="QRA13" s="80"/>
      <c r="QRB13" s="80"/>
      <c r="QRC13" s="80"/>
      <c r="QRD13" s="80"/>
      <c r="QRE13" s="80"/>
      <c r="QRF13" s="80"/>
      <c r="QRG13" s="80"/>
      <c r="QRH13" s="80"/>
      <c r="QRI13" s="80"/>
      <c r="QRJ13" s="80"/>
      <c r="QRK13" s="80"/>
      <c r="QRL13" s="80"/>
      <c r="QRM13" s="80"/>
      <c r="QRN13" s="80"/>
      <c r="QRO13" s="80"/>
      <c r="QRP13" s="80"/>
      <c r="QRQ13" s="80"/>
      <c r="QRR13" s="80"/>
      <c r="QRS13" s="80"/>
      <c r="QRT13" s="80"/>
      <c r="QRU13" s="80"/>
      <c r="QRV13" s="80"/>
      <c r="QRW13" s="80"/>
      <c r="QRX13" s="80"/>
      <c r="QRY13" s="80"/>
      <c r="QRZ13" s="80"/>
      <c r="QSA13" s="80"/>
      <c r="QSB13" s="80"/>
      <c r="QSC13" s="80"/>
      <c r="QSD13" s="80"/>
      <c r="QSE13" s="80"/>
      <c r="QSF13" s="80"/>
      <c r="QSG13" s="80"/>
      <c r="QSH13" s="80"/>
      <c r="QSI13" s="80"/>
      <c r="QSJ13" s="80"/>
      <c r="QSK13" s="80"/>
      <c r="QSL13" s="80"/>
      <c r="QSM13" s="80"/>
      <c r="QSN13" s="80"/>
      <c r="QSO13" s="80"/>
      <c r="QSP13" s="80"/>
      <c r="QSQ13" s="80"/>
      <c r="QSR13" s="80"/>
      <c r="QSS13" s="80"/>
      <c r="QST13" s="80"/>
      <c r="QSU13" s="80"/>
      <c r="QSV13" s="80"/>
      <c r="QSW13" s="80"/>
      <c r="QSX13" s="80"/>
      <c r="QSY13" s="80"/>
      <c r="QSZ13" s="80"/>
      <c r="QTA13" s="80"/>
      <c r="QTB13" s="80"/>
      <c r="QTC13" s="80"/>
      <c r="QTD13" s="80"/>
      <c r="QTE13" s="80"/>
      <c r="QTF13" s="80"/>
      <c r="QTG13" s="80"/>
      <c r="QTH13" s="80"/>
      <c r="QTI13" s="80"/>
      <c r="QTJ13" s="80"/>
      <c r="QTK13" s="80"/>
      <c r="QTL13" s="80"/>
      <c r="QTM13" s="80"/>
      <c r="QTN13" s="80"/>
      <c r="QTO13" s="80"/>
      <c r="QTP13" s="80"/>
      <c r="QTQ13" s="80"/>
      <c r="QTR13" s="80"/>
      <c r="QTS13" s="80"/>
      <c r="QTT13" s="80"/>
      <c r="QTU13" s="80"/>
      <c r="QTV13" s="80"/>
      <c r="QTW13" s="80"/>
      <c r="QTX13" s="80"/>
      <c r="QTY13" s="80"/>
      <c r="QTZ13" s="80"/>
      <c r="QUA13" s="80"/>
      <c r="QUB13" s="80"/>
      <c r="QUC13" s="80"/>
      <c r="QUD13" s="80"/>
      <c r="QUE13" s="80"/>
      <c r="QUF13" s="80"/>
      <c r="QUG13" s="80"/>
      <c r="QUH13" s="80"/>
      <c r="QUI13" s="80"/>
      <c r="QUJ13" s="80"/>
      <c r="QUK13" s="80"/>
      <c r="QUL13" s="80"/>
      <c r="QUM13" s="80"/>
      <c r="QUN13" s="80"/>
      <c r="QUO13" s="80"/>
      <c r="QUP13" s="80"/>
      <c r="QUQ13" s="80"/>
      <c r="QUR13" s="80"/>
      <c r="QUS13" s="80"/>
      <c r="QUT13" s="80"/>
      <c r="QUU13" s="80"/>
      <c r="QUV13" s="80"/>
      <c r="QUW13" s="80"/>
      <c r="QUX13" s="80"/>
      <c r="QUY13" s="80"/>
      <c r="QUZ13" s="80"/>
      <c r="QVA13" s="80"/>
      <c r="QVB13" s="80"/>
      <c r="QVC13" s="80"/>
      <c r="QVD13" s="80"/>
      <c r="QVE13" s="80"/>
      <c r="QVF13" s="80"/>
      <c r="QVG13" s="80"/>
      <c r="QVH13" s="80"/>
      <c r="QVI13" s="80"/>
      <c r="QVJ13" s="80"/>
      <c r="QVK13" s="80"/>
      <c r="QVL13" s="80"/>
      <c r="QVM13" s="80"/>
      <c r="QVN13" s="80"/>
      <c r="QVO13" s="80"/>
      <c r="QVP13" s="80"/>
      <c r="QVQ13" s="80"/>
      <c r="QVR13" s="80"/>
      <c r="QVS13" s="80"/>
      <c r="QVT13" s="80"/>
      <c r="QVU13" s="80"/>
      <c r="QVV13" s="80"/>
      <c r="QVW13" s="80"/>
      <c r="QVX13" s="80"/>
      <c r="QVY13" s="80"/>
      <c r="QVZ13" s="80"/>
      <c r="QWA13" s="80"/>
      <c r="QWB13" s="80"/>
      <c r="QWC13" s="80"/>
      <c r="QWD13" s="80"/>
      <c r="QWE13" s="80"/>
      <c r="QWF13" s="80"/>
      <c r="QWG13" s="80"/>
      <c r="QWH13" s="80"/>
      <c r="QWI13" s="80"/>
      <c r="QWJ13" s="80"/>
      <c r="QWK13" s="80"/>
      <c r="QWL13" s="80"/>
      <c r="QWM13" s="80"/>
      <c r="QWN13" s="80"/>
      <c r="QWO13" s="80"/>
      <c r="QWP13" s="80"/>
      <c r="QWQ13" s="80"/>
      <c r="QWR13" s="80"/>
      <c r="QWS13" s="80"/>
      <c r="QWT13" s="80"/>
      <c r="QWU13" s="80"/>
      <c r="QWV13" s="80"/>
      <c r="QWW13" s="80"/>
      <c r="QWX13" s="80"/>
      <c r="QWY13" s="80"/>
      <c r="QWZ13" s="80"/>
      <c r="QXA13" s="80"/>
      <c r="QXB13" s="80"/>
      <c r="QXC13" s="80"/>
      <c r="QXD13" s="80"/>
      <c r="QXE13" s="80"/>
      <c r="QXF13" s="80"/>
      <c r="QXG13" s="80"/>
      <c r="QXH13" s="80"/>
      <c r="QXI13" s="80"/>
      <c r="QXJ13" s="80"/>
      <c r="QXK13" s="80"/>
      <c r="QXL13" s="80"/>
      <c r="QXM13" s="80"/>
      <c r="QXN13" s="80"/>
      <c r="QXO13" s="80"/>
      <c r="QXP13" s="80"/>
      <c r="QXQ13" s="80"/>
      <c r="QXR13" s="80"/>
      <c r="QXS13" s="80"/>
      <c r="QXT13" s="80"/>
      <c r="QXU13" s="80"/>
      <c r="QXV13" s="80"/>
      <c r="QXW13" s="80"/>
      <c r="QXX13" s="80"/>
      <c r="QXY13" s="80"/>
      <c r="QXZ13" s="80"/>
      <c r="QYA13" s="80"/>
      <c r="QYB13" s="80"/>
      <c r="QYC13" s="80"/>
      <c r="QYD13" s="80"/>
      <c r="QYE13" s="80"/>
      <c r="QYF13" s="80"/>
      <c r="QYG13" s="80"/>
      <c r="QYH13" s="80"/>
      <c r="QYI13" s="80"/>
      <c r="QYJ13" s="80"/>
      <c r="QYK13" s="80"/>
      <c r="QYL13" s="80"/>
      <c r="QYM13" s="80"/>
      <c r="QYN13" s="80"/>
      <c r="QYO13" s="80"/>
      <c r="QYP13" s="80"/>
      <c r="QYQ13" s="80"/>
      <c r="QYR13" s="80"/>
      <c r="QYS13" s="80"/>
      <c r="QYT13" s="80"/>
      <c r="QYU13" s="80"/>
      <c r="QYV13" s="80"/>
      <c r="QYW13" s="80"/>
      <c r="QYX13" s="80"/>
      <c r="QYY13" s="80"/>
      <c r="QYZ13" s="80"/>
      <c r="QZA13" s="80"/>
      <c r="QZB13" s="80"/>
      <c r="QZC13" s="80"/>
      <c r="QZD13" s="80"/>
      <c r="QZE13" s="80"/>
      <c r="QZF13" s="80"/>
      <c r="QZG13" s="80"/>
      <c r="QZH13" s="80"/>
      <c r="QZI13" s="80"/>
      <c r="QZJ13" s="80"/>
      <c r="QZK13" s="80"/>
      <c r="QZL13" s="80"/>
      <c r="QZM13" s="80"/>
      <c r="QZN13" s="80"/>
      <c r="QZO13" s="80"/>
      <c r="QZP13" s="80"/>
      <c r="QZQ13" s="80"/>
      <c r="QZR13" s="80"/>
      <c r="QZS13" s="80"/>
      <c r="QZT13" s="80"/>
      <c r="QZU13" s="80"/>
      <c r="QZV13" s="80"/>
      <c r="QZW13" s="80"/>
      <c r="QZX13" s="80"/>
      <c r="QZY13" s="80"/>
      <c r="QZZ13" s="80"/>
      <c r="RAA13" s="80"/>
      <c r="RAB13" s="80"/>
      <c r="RAC13" s="80"/>
      <c r="RAD13" s="80"/>
      <c r="RAE13" s="80"/>
      <c r="RAF13" s="80"/>
      <c r="RAG13" s="80"/>
      <c r="RAH13" s="80"/>
      <c r="RAI13" s="80"/>
      <c r="RAJ13" s="80"/>
      <c r="RAK13" s="80"/>
      <c r="RAL13" s="80"/>
      <c r="RAM13" s="80"/>
      <c r="RAN13" s="80"/>
      <c r="RAO13" s="80"/>
      <c r="RAP13" s="80"/>
      <c r="RAQ13" s="80"/>
      <c r="RAR13" s="80"/>
      <c r="RAS13" s="80"/>
      <c r="RAT13" s="80"/>
      <c r="RAU13" s="80"/>
      <c r="RAV13" s="80"/>
      <c r="RAW13" s="80"/>
      <c r="RAX13" s="80"/>
      <c r="RAY13" s="80"/>
      <c r="RAZ13" s="80"/>
      <c r="RBA13" s="80"/>
      <c r="RBB13" s="80"/>
      <c r="RBC13" s="80"/>
      <c r="RBD13" s="80"/>
      <c r="RBE13" s="80"/>
      <c r="RBF13" s="80"/>
      <c r="RBG13" s="80"/>
      <c r="RBH13" s="80"/>
      <c r="RBI13" s="80"/>
      <c r="RBJ13" s="80"/>
      <c r="RBK13" s="80"/>
      <c r="RBL13" s="80"/>
      <c r="RBM13" s="80"/>
      <c r="RBN13" s="80"/>
      <c r="RBO13" s="80"/>
      <c r="RBP13" s="80"/>
      <c r="RBQ13" s="80"/>
      <c r="RBR13" s="80"/>
      <c r="RBS13" s="80"/>
      <c r="RBT13" s="80"/>
      <c r="RBU13" s="80"/>
      <c r="RBV13" s="80"/>
      <c r="RBW13" s="80"/>
      <c r="RBX13" s="80"/>
      <c r="RBY13" s="80"/>
      <c r="RBZ13" s="80"/>
      <c r="RCA13" s="80"/>
      <c r="RCB13" s="80"/>
      <c r="RCC13" s="80"/>
      <c r="RCD13" s="80"/>
      <c r="RCE13" s="80"/>
      <c r="RCF13" s="80"/>
      <c r="RCG13" s="80"/>
      <c r="RCH13" s="80"/>
      <c r="RCI13" s="80"/>
      <c r="RCJ13" s="80"/>
      <c r="RCK13" s="80"/>
      <c r="RCL13" s="80"/>
      <c r="RCM13" s="80"/>
      <c r="RCN13" s="80"/>
      <c r="RCO13" s="80"/>
      <c r="RCP13" s="80"/>
      <c r="RCQ13" s="80"/>
      <c r="RCR13" s="80"/>
      <c r="RCS13" s="80"/>
      <c r="RCT13" s="80"/>
      <c r="RCU13" s="80"/>
      <c r="RCV13" s="80"/>
      <c r="RCW13" s="80"/>
      <c r="RCX13" s="80"/>
      <c r="RCY13" s="80"/>
      <c r="RCZ13" s="80"/>
      <c r="RDA13" s="80"/>
      <c r="RDB13" s="80"/>
      <c r="RDC13" s="80"/>
      <c r="RDD13" s="80"/>
      <c r="RDE13" s="80"/>
      <c r="RDF13" s="80"/>
      <c r="RDG13" s="80"/>
      <c r="RDH13" s="80"/>
      <c r="RDI13" s="80"/>
      <c r="RDJ13" s="80"/>
      <c r="RDK13" s="80"/>
      <c r="RDL13" s="80"/>
      <c r="RDM13" s="80"/>
      <c r="RDN13" s="80"/>
      <c r="RDO13" s="80"/>
      <c r="RDP13" s="80"/>
      <c r="RDQ13" s="80"/>
      <c r="RDR13" s="80"/>
      <c r="RDS13" s="80"/>
      <c r="RDT13" s="80"/>
      <c r="RDU13" s="80"/>
      <c r="RDV13" s="80"/>
      <c r="RDW13" s="80"/>
      <c r="RDX13" s="80"/>
      <c r="RDY13" s="80"/>
      <c r="RDZ13" s="80"/>
      <c r="REA13" s="80"/>
      <c r="REB13" s="80"/>
      <c r="REC13" s="80"/>
      <c r="RED13" s="80"/>
      <c r="REE13" s="80"/>
      <c r="REF13" s="80"/>
      <c r="REG13" s="80"/>
      <c r="REH13" s="80"/>
      <c r="REI13" s="80"/>
      <c r="REJ13" s="80"/>
      <c r="REK13" s="80"/>
      <c r="REL13" s="80"/>
      <c r="REM13" s="80"/>
      <c r="REN13" s="80"/>
      <c r="REO13" s="80"/>
      <c r="REP13" s="80"/>
      <c r="REQ13" s="80"/>
      <c r="RER13" s="80"/>
      <c r="RES13" s="80"/>
      <c r="RET13" s="80"/>
      <c r="REU13" s="80"/>
      <c r="REV13" s="80"/>
      <c r="REW13" s="80"/>
      <c r="REX13" s="80"/>
      <c r="REY13" s="80"/>
      <c r="REZ13" s="80"/>
      <c r="RFA13" s="80"/>
      <c r="RFB13" s="80"/>
      <c r="RFC13" s="80"/>
      <c r="RFD13" s="80"/>
      <c r="RFE13" s="80"/>
      <c r="RFF13" s="80"/>
      <c r="RFG13" s="80"/>
      <c r="RFH13" s="80"/>
      <c r="RFI13" s="80"/>
      <c r="RFJ13" s="80"/>
      <c r="RFK13" s="80"/>
      <c r="RFL13" s="80"/>
      <c r="RFM13" s="80"/>
      <c r="RFN13" s="80"/>
      <c r="RFO13" s="80"/>
      <c r="RFP13" s="80"/>
      <c r="RFQ13" s="80"/>
      <c r="RFR13" s="80"/>
      <c r="RFS13" s="80"/>
      <c r="RFT13" s="80"/>
      <c r="RFU13" s="80"/>
      <c r="RFV13" s="80"/>
      <c r="RFW13" s="80"/>
      <c r="RFX13" s="80"/>
      <c r="RFY13" s="80"/>
      <c r="RFZ13" s="80"/>
      <c r="RGA13" s="80"/>
      <c r="RGB13" s="80"/>
      <c r="RGC13" s="80"/>
      <c r="RGD13" s="80"/>
      <c r="RGE13" s="80"/>
      <c r="RGF13" s="80"/>
      <c r="RGG13" s="80"/>
      <c r="RGH13" s="80"/>
      <c r="RGI13" s="80"/>
      <c r="RGJ13" s="80"/>
      <c r="RGK13" s="80"/>
      <c r="RGL13" s="80"/>
      <c r="RGM13" s="80"/>
      <c r="RGN13" s="80"/>
      <c r="RGO13" s="80"/>
      <c r="RGP13" s="80"/>
      <c r="RGQ13" s="80"/>
      <c r="RGR13" s="80"/>
      <c r="RGS13" s="80"/>
      <c r="RGT13" s="80"/>
      <c r="RGU13" s="80"/>
      <c r="RGV13" s="80"/>
      <c r="RGW13" s="80"/>
      <c r="RGX13" s="80"/>
      <c r="RGY13" s="80"/>
      <c r="RGZ13" s="80"/>
      <c r="RHA13" s="80"/>
      <c r="RHB13" s="80"/>
      <c r="RHC13" s="80"/>
      <c r="RHD13" s="80"/>
      <c r="RHE13" s="80"/>
      <c r="RHF13" s="80"/>
      <c r="RHG13" s="80"/>
      <c r="RHH13" s="80"/>
      <c r="RHI13" s="80"/>
      <c r="RHJ13" s="80"/>
      <c r="RHK13" s="80"/>
      <c r="RHL13" s="80"/>
      <c r="RHM13" s="80"/>
      <c r="RHN13" s="80"/>
      <c r="RHO13" s="80"/>
      <c r="RHP13" s="80"/>
      <c r="RHQ13" s="80"/>
      <c r="RHR13" s="80"/>
      <c r="RHS13" s="80"/>
      <c r="RHT13" s="80"/>
      <c r="RHU13" s="80"/>
      <c r="RHV13" s="80"/>
      <c r="RHW13" s="80"/>
      <c r="RHX13" s="80"/>
      <c r="RHY13" s="80"/>
      <c r="RHZ13" s="80"/>
      <c r="RIA13" s="80"/>
      <c r="RIB13" s="80"/>
      <c r="RIC13" s="80"/>
      <c r="RID13" s="80"/>
      <c r="RIE13" s="80"/>
      <c r="RIF13" s="80"/>
      <c r="RIG13" s="80"/>
      <c r="RIH13" s="80"/>
      <c r="RII13" s="80"/>
      <c r="RIJ13" s="80"/>
      <c r="RIK13" s="80"/>
      <c r="RIL13" s="80"/>
      <c r="RIM13" s="80"/>
      <c r="RIN13" s="80"/>
      <c r="RIO13" s="80"/>
      <c r="RIP13" s="80"/>
      <c r="RIQ13" s="80"/>
      <c r="RIR13" s="80"/>
      <c r="RIS13" s="80"/>
      <c r="RIT13" s="80"/>
      <c r="RIU13" s="80"/>
      <c r="RIV13" s="80"/>
      <c r="RIW13" s="80"/>
      <c r="RIX13" s="80"/>
      <c r="RIY13" s="80"/>
      <c r="RIZ13" s="80"/>
      <c r="RJA13" s="80"/>
      <c r="RJB13" s="80"/>
      <c r="RJC13" s="80"/>
      <c r="RJD13" s="80"/>
      <c r="RJE13" s="80"/>
      <c r="RJF13" s="80"/>
      <c r="RJG13" s="80"/>
      <c r="RJH13" s="80"/>
      <c r="RJI13" s="80"/>
      <c r="RJJ13" s="80"/>
      <c r="RJK13" s="80"/>
      <c r="RJL13" s="80"/>
      <c r="RJM13" s="80"/>
      <c r="RJN13" s="80"/>
      <c r="RJO13" s="80"/>
      <c r="RJP13" s="80"/>
      <c r="RJQ13" s="80"/>
      <c r="RJR13" s="80"/>
      <c r="RJS13" s="80"/>
      <c r="RJT13" s="80"/>
      <c r="RJU13" s="80"/>
      <c r="RJV13" s="80"/>
      <c r="RJW13" s="80"/>
      <c r="RJX13" s="80"/>
      <c r="RJY13" s="80"/>
      <c r="RJZ13" s="80"/>
      <c r="RKA13" s="80"/>
      <c r="RKB13" s="80"/>
      <c r="RKC13" s="80"/>
      <c r="RKD13" s="80"/>
      <c r="RKE13" s="80"/>
      <c r="RKF13" s="80"/>
      <c r="RKG13" s="80"/>
      <c r="RKH13" s="80"/>
      <c r="RKI13" s="80"/>
      <c r="RKJ13" s="80"/>
      <c r="RKK13" s="80"/>
      <c r="RKL13" s="80"/>
      <c r="RKM13" s="80"/>
      <c r="RKN13" s="80"/>
      <c r="RKO13" s="80"/>
      <c r="RKP13" s="80"/>
      <c r="RKQ13" s="80"/>
      <c r="RKR13" s="80"/>
      <c r="RKS13" s="80"/>
      <c r="RKT13" s="80"/>
      <c r="RKU13" s="80"/>
      <c r="RKV13" s="80"/>
      <c r="RKW13" s="80"/>
      <c r="RKX13" s="80"/>
      <c r="RKY13" s="80"/>
      <c r="RKZ13" s="80"/>
      <c r="RLA13" s="80"/>
      <c r="RLB13" s="80"/>
      <c r="RLC13" s="80"/>
      <c r="RLD13" s="80"/>
      <c r="RLE13" s="80"/>
      <c r="RLF13" s="80"/>
      <c r="RLG13" s="80"/>
      <c r="RLH13" s="80"/>
      <c r="RLI13" s="80"/>
      <c r="RLJ13" s="80"/>
      <c r="RLK13" s="80"/>
      <c r="RLL13" s="80"/>
      <c r="RLM13" s="80"/>
      <c r="RLN13" s="80"/>
      <c r="RLO13" s="80"/>
      <c r="RLP13" s="80"/>
      <c r="RLQ13" s="80"/>
      <c r="RLR13" s="80"/>
      <c r="RLS13" s="80"/>
      <c r="RLT13" s="80"/>
      <c r="RLU13" s="80"/>
      <c r="RLV13" s="80"/>
      <c r="RLW13" s="80"/>
      <c r="RLX13" s="80"/>
      <c r="RLY13" s="80"/>
      <c r="RLZ13" s="80"/>
      <c r="RMA13" s="80"/>
      <c r="RMB13" s="80"/>
      <c r="RMC13" s="80"/>
      <c r="RMD13" s="80"/>
      <c r="RME13" s="80"/>
      <c r="RMF13" s="80"/>
      <c r="RMG13" s="80"/>
      <c r="RMH13" s="80"/>
      <c r="RMI13" s="80"/>
      <c r="RMJ13" s="80"/>
      <c r="RMK13" s="80"/>
      <c r="RML13" s="80"/>
      <c r="RMM13" s="80"/>
      <c r="RMN13" s="80"/>
      <c r="RMO13" s="80"/>
      <c r="RMP13" s="80"/>
      <c r="RMQ13" s="80"/>
      <c r="RMR13" s="80"/>
      <c r="RMS13" s="80"/>
      <c r="RMT13" s="80"/>
      <c r="RMU13" s="80"/>
      <c r="RMV13" s="80"/>
      <c r="RMW13" s="80"/>
      <c r="RMX13" s="80"/>
      <c r="RMY13" s="80"/>
      <c r="RMZ13" s="80"/>
      <c r="RNA13" s="80"/>
      <c r="RNB13" s="80"/>
      <c r="RNC13" s="80"/>
      <c r="RND13" s="80"/>
      <c r="RNE13" s="80"/>
      <c r="RNF13" s="80"/>
      <c r="RNG13" s="80"/>
      <c r="RNH13" s="80"/>
      <c r="RNI13" s="80"/>
      <c r="RNJ13" s="80"/>
      <c r="RNK13" s="80"/>
      <c r="RNL13" s="80"/>
      <c r="RNM13" s="80"/>
      <c r="RNN13" s="80"/>
      <c r="RNO13" s="80"/>
      <c r="RNP13" s="80"/>
      <c r="RNQ13" s="80"/>
      <c r="RNR13" s="80"/>
      <c r="RNS13" s="80"/>
      <c r="RNT13" s="80"/>
      <c r="RNU13" s="80"/>
      <c r="RNV13" s="80"/>
      <c r="RNW13" s="80"/>
      <c r="RNX13" s="80"/>
      <c r="RNY13" s="80"/>
      <c r="RNZ13" s="80"/>
      <c r="ROA13" s="80"/>
      <c r="ROB13" s="80"/>
      <c r="ROC13" s="80"/>
      <c r="ROD13" s="80"/>
      <c r="ROE13" s="80"/>
      <c r="ROF13" s="80"/>
      <c r="ROG13" s="80"/>
      <c r="ROH13" s="80"/>
      <c r="ROI13" s="80"/>
      <c r="ROJ13" s="80"/>
      <c r="ROK13" s="80"/>
      <c r="ROL13" s="80"/>
      <c r="ROM13" s="80"/>
      <c r="RON13" s="80"/>
      <c r="ROO13" s="80"/>
      <c r="ROP13" s="80"/>
      <c r="ROQ13" s="80"/>
      <c r="ROR13" s="80"/>
      <c r="ROS13" s="80"/>
      <c r="ROT13" s="80"/>
      <c r="ROU13" s="80"/>
      <c r="ROV13" s="80"/>
      <c r="ROW13" s="80"/>
      <c r="ROX13" s="80"/>
      <c r="ROY13" s="80"/>
      <c r="ROZ13" s="80"/>
      <c r="RPA13" s="80"/>
      <c r="RPB13" s="80"/>
      <c r="RPC13" s="80"/>
      <c r="RPD13" s="80"/>
      <c r="RPE13" s="80"/>
      <c r="RPF13" s="80"/>
      <c r="RPG13" s="80"/>
      <c r="RPH13" s="80"/>
      <c r="RPI13" s="80"/>
      <c r="RPJ13" s="80"/>
      <c r="RPK13" s="80"/>
      <c r="RPL13" s="80"/>
      <c r="RPM13" s="80"/>
      <c r="RPN13" s="80"/>
      <c r="RPO13" s="80"/>
      <c r="RPP13" s="80"/>
      <c r="RPQ13" s="80"/>
      <c r="RPR13" s="80"/>
      <c r="RPS13" s="80"/>
      <c r="RPT13" s="80"/>
      <c r="RPU13" s="80"/>
      <c r="RPV13" s="80"/>
      <c r="RPW13" s="80"/>
      <c r="RPX13" s="80"/>
      <c r="RPY13" s="80"/>
      <c r="RPZ13" s="80"/>
      <c r="RQA13" s="80"/>
      <c r="RQB13" s="80"/>
      <c r="RQC13" s="80"/>
      <c r="RQD13" s="80"/>
      <c r="RQE13" s="80"/>
      <c r="RQF13" s="80"/>
      <c r="RQG13" s="80"/>
      <c r="RQH13" s="80"/>
      <c r="RQI13" s="80"/>
      <c r="RQJ13" s="80"/>
      <c r="RQK13" s="80"/>
      <c r="RQL13" s="80"/>
      <c r="RQM13" s="80"/>
      <c r="RQN13" s="80"/>
      <c r="RQO13" s="80"/>
      <c r="RQP13" s="80"/>
      <c r="RQQ13" s="80"/>
      <c r="RQR13" s="80"/>
      <c r="RQS13" s="80"/>
      <c r="RQT13" s="80"/>
      <c r="RQU13" s="80"/>
      <c r="RQV13" s="80"/>
      <c r="RQW13" s="80"/>
      <c r="RQX13" s="80"/>
      <c r="RQY13" s="80"/>
      <c r="RQZ13" s="80"/>
      <c r="RRA13" s="80"/>
      <c r="RRB13" s="80"/>
      <c r="RRC13" s="80"/>
      <c r="RRD13" s="80"/>
      <c r="RRE13" s="80"/>
      <c r="RRF13" s="80"/>
      <c r="RRG13" s="80"/>
      <c r="RRH13" s="80"/>
      <c r="RRI13" s="80"/>
      <c r="RRJ13" s="80"/>
      <c r="RRK13" s="80"/>
      <c r="RRL13" s="80"/>
      <c r="RRM13" s="80"/>
      <c r="RRN13" s="80"/>
      <c r="RRO13" s="80"/>
      <c r="RRP13" s="80"/>
      <c r="RRQ13" s="80"/>
      <c r="RRR13" s="80"/>
      <c r="RRS13" s="80"/>
      <c r="RRT13" s="80"/>
      <c r="RRU13" s="80"/>
      <c r="RRV13" s="80"/>
      <c r="RRW13" s="80"/>
      <c r="RRX13" s="80"/>
      <c r="RRY13" s="80"/>
      <c r="RRZ13" s="80"/>
      <c r="RSA13" s="80"/>
      <c r="RSB13" s="80"/>
      <c r="RSC13" s="80"/>
      <c r="RSD13" s="80"/>
      <c r="RSE13" s="80"/>
      <c r="RSF13" s="80"/>
      <c r="RSG13" s="80"/>
      <c r="RSH13" s="80"/>
      <c r="RSI13" s="80"/>
      <c r="RSJ13" s="80"/>
      <c r="RSK13" s="80"/>
      <c r="RSL13" s="80"/>
      <c r="RSM13" s="80"/>
      <c r="RSN13" s="80"/>
      <c r="RSO13" s="80"/>
      <c r="RSP13" s="80"/>
      <c r="RSQ13" s="80"/>
      <c r="RSR13" s="80"/>
      <c r="RSS13" s="80"/>
      <c r="RST13" s="80"/>
      <c r="RSU13" s="80"/>
      <c r="RSV13" s="80"/>
      <c r="RSW13" s="80"/>
      <c r="RSX13" s="80"/>
      <c r="RSY13" s="80"/>
      <c r="RSZ13" s="80"/>
      <c r="RTA13" s="80"/>
      <c r="RTB13" s="80"/>
      <c r="RTC13" s="80"/>
      <c r="RTD13" s="80"/>
      <c r="RTE13" s="80"/>
      <c r="RTF13" s="80"/>
      <c r="RTG13" s="80"/>
      <c r="RTH13" s="80"/>
      <c r="RTI13" s="80"/>
      <c r="RTJ13" s="80"/>
      <c r="RTK13" s="80"/>
      <c r="RTL13" s="80"/>
      <c r="RTM13" s="80"/>
      <c r="RTN13" s="80"/>
      <c r="RTO13" s="80"/>
      <c r="RTP13" s="80"/>
      <c r="RTQ13" s="80"/>
      <c r="RTR13" s="80"/>
      <c r="RTS13" s="80"/>
      <c r="RTT13" s="80"/>
      <c r="RTU13" s="80"/>
      <c r="RTV13" s="80"/>
      <c r="RTW13" s="80"/>
      <c r="RTX13" s="80"/>
      <c r="RTY13" s="80"/>
      <c r="RTZ13" s="80"/>
      <c r="RUA13" s="80"/>
      <c r="RUB13" s="80"/>
      <c r="RUC13" s="80"/>
      <c r="RUD13" s="80"/>
      <c r="RUE13" s="80"/>
      <c r="RUF13" s="80"/>
      <c r="RUG13" s="80"/>
      <c r="RUH13" s="80"/>
      <c r="RUI13" s="80"/>
      <c r="RUJ13" s="80"/>
      <c r="RUK13" s="80"/>
      <c r="RUL13" s="80"/>
      <c r="RUM13" s="80"/>
      <c r="RUN13" s="80"/>
      <c r="RUO13" s="80"/>
      <c r="RUP13" s="80"/>
      <c r="RUQ13" s="80"/>
      <c r="RUR13" s="80"/>
      <c r="RUS13" s="80"/>
      <c r="RUT13" s="80"/>
      <c r="RUU13" s="80"/>
      <c r="RUV13" s="80"/>
      <c r="RUW13" s="80"/>
      <c r="RUX13" s="80"/>
      <c r="RUY13" s="80"/>
      <c r="RUZ13" s="80"/>
      <c r="RVA13" s="80"/>
      <c r="RVB13" s="80"/>
      <c r="RVC13" s="80"/>
      <c r="RVD13" s="80"/>
      <c r="RVE13" s="80"/>
      <c r="RVF13" s="80"/>
      <c r="RVG13" s="80"/>
      <c r="RVH13" s="80"/>
      <c r="RVI13" s="80"/>
      <c r="RVJ13" s="80"/>
      <c r="RVK13" s="80"/>
      <c r="RVL13" s="80"/>
      <c r="RVM13" s="80"/>
      <c r="RVN13" s="80"/>
      <c r="RVO13" s="80"/>
      <c r="RVP13" s="80"/>
      <c r="RVQ13" s="80"/>
      <c r="RVR13" s="80"/>
      <c r="RVS13" s="80"/>
      <c r="RVT13" s="80"/>
      <c r="RVU13" s="80"/>
      <c r="RVV13" s="80"/>
      <c r="RVW13" s="80"/>
      <c r="RVX13" s="80"/>
      <c r="RVY13" s="80"/>
      <c r="RVZ13" s="80"/>
      <c r="RWA13" s="80"/>
      <c r="RWB13" s="80"/>
      <c r="RWC13" s="80"/>
      <c r="RWD13" s="80"/>
      <c r="RWE13" s="80"/>
      <c r="RWF13" s="80"/>
      <c r="RWG13" s="80"/>
      <c r="RWH13" s="80"/>
      <c r="RWI13" s="80"/>
      <c r="RWJ13" s="80"/>
      <c r="RWK13" s="80"/>
      <c r="RWL13" s="80"/>
      <c r="RWM13" s="80"/>
      <c r="RWN13" s="80"/>
      <c r="RWO13" s="80"/>
      <c r="RWP13" s="80"/>
      <c r="RWQ13" s="80"/>
      <c r="RWR13" s="80"/>
      <c r="RWS13" s="80"/>
      <c r="RWT13" s="80"/>
      <c r="RWU13" s="80"/>
      <c r="RWV13" s="80"/>
      <c r="RWW13" s="80"/>
      <c r="RWX13" s="80"/>
      <c r="RWY13" s="80"/>
      <c r="RWZ13" s="80"/>
      <c r="RXA13" s="80"/>
      <c r="RXB13" s="80"/>
      <c r="RXC13" s="80"/>
      <c r="RXD13" s="80"/>
      <c r="RXE13" s="80"/>
      <c r="RXF13" s="80"/>
      <c r="RXG13" s="80"/>
      <c r="RXH13" s="80"/>
      <c r="RXI13" s="80"/>
      <c r="RXJ13" s="80"/>
      <c r="RXK13" s="80"/>
      <c r="RXL13" s="80"/>
      <c r="RXM13" s="80"/>
      <c r="RXN13" s="80"/>
      <c r="RXO13" s="80"/>
      <c r="RXP13" s="80"/>
      <c r="RXQ13" s="80"/>
      <c r="RXR13" s="80"/>
      <c r="RXS13" s="80"/>
      <c r="RXT13" s="80"/>
      <c r="RXU13" s="80"/>
      <c r="RXV13" s="80"/>
      <c r="RXW13" s="80"/>
      <c r="RXX13" s="80"/>
      <c r="RXY13" s="80"/>
      <c r="RXZ13" s="80"/>
      <c r="RYA13" s="80"/>
      <c r="RYB13" s="80"/>
      <c r="RYC13" s="80"/>
      <c r="RYD13" s="80"/>
      <c r="RYE13" s="80"/>
      <c r="RYF13" s="80"/>
      <c r="RYG13" s="80"/>
      <c r="RYH13" s="80"/>
      <c r="RYI13" s="80"/>
      <c r="RYJ13" s="80"/>
      <c r="RYK13" s="80"/>
      <c r="RYL13" s="80"/>
      <c r="RYM13" s="80"/>
      <c r="RYN13" s="80"/>
      <c r="RYO13" s="80"/>
      <c r="RYP13" s="80"/>
      <c r="RYQ13" s="80"/>
      <c r="RYR13" s="80"/>
      <c r="RYS13" s="80"/>
      <c r="RYT13" s="80"/>
      <c r="RYU13" s="80"/>
      <c r="RYV13" s="80"/>
      <c r="RYW13" s="80"/>
      <c r="RYX13" s="80"/>
      <c r="RYY13" s="80"/>
      <c r="RYZ13" s="80"/>
      <c r="RZA13" s="80"/>
      <c r="RZB13" s="80"/>
      <c r="RZC13" s="80"/>
      <c r="RZD13" s="80"/>
      <c r="RZE13" s="80"/>
      <c r="RZF13" s="80"/>
      <c r="RZG13" s="80"/>
      <c r="RZH13" s="80"/>
      <c r="RZI13" s="80"/>
      <c r="RZJ13" s="80"/>
      <c r="RZK13" s="80"/>
      <c r="RZL13" s="80"/>
      <c r="RZM13" s="80"/>
      <c r="RZN13" s="80"/>
      <c r="RZO13" s="80"/>
      <c r="RZP13" s="80"/>
      <c r="RZQ13" s="80"/>
      <c r="RZR13" s="80"/>
      <c r="RZS13" s="80"/>
      <c r="RZT13" s="80"/>
      <c r="RZU13" s="80"/>
      <c r="RZV13" s="80"/>
      <c r="RZW13" s="80"/>
      <c r="RZX13" s="80"/>
      <c r="RZY13" s="80"/>
      <c r="RZZ13" s="80"/>
      <c r="SAA13" s="80"/>
      <c r="SAB13" s="80"/>
      <c r="SAC13" s="80"/>
      <c r="SAD13" s="80"/>
      <c r="SAE13" s="80"/>
      <c r="SAF13" s="80"/>
      <c r="SAG13" s="80"/>
      <c r="SAH13" s="80"/>
      <c r="SAI13" s="80"/>
      <c r="SAJ13" s="80"/>
      <c r="SAK13" s="80"/>
      <c r="SAL13" s="80"/>
      <c r="SAM13" s="80"/>
      <c r="SAN13" s="80"/>
      <c r="SAO13" s="80"/>
      <c r="SAP13" s="80"/>
      <c r="SAQ13" s="80"/>
      <c r="SAR13" s="80"/>
      <c r="SAS13" s="80"/>
      <c r="SAT13" s="80"/>
      <c r="SAU13" s="80"/>
      <c r="SAV13" s="80"/>
      <c r="SAW13" s="80"/>
      <c r="SAX13" s="80"/>
      <c r="SAY13" s="80"/>
      <c r="SAZ13" s="80"/>
      <c r="SBA13" s="80"/>
      <c r="SBB13" s="80"/>
      <c r="SBC13" s="80"/>
      <c r="SBD13" s="80"/>
      <c r="SBE13" s="80"/>
      <c r="SBF13" s="80"/>
      <c r="SBG13" s="80"/>
      <c r="SBH13" s="80"/>
      <c r="SBI13" s="80"/>
      <c r="SBJ13" s="80"/>
      <c r="SBK13" s="80"/>
      <c r="SBL13" s="80"/>
      <c r="SBM13" s="80"/>
      <c r="SBN13" s="80"/>
      <c r="SBO13" s="80"/>
      <c r="SBP13" s="80"/>
      <c r="SBQ13" s="80"/>
      <c r="SBR13" s="80"/>
      <c r="SBS13" s="80"/>
      <c r="SBT13" s="80"/>
      <c r="SBU13" s="80"/>
      <c r="SBV13" s="80"/>
      <c r="SBW13" s="80"/>
      <c r="SBX13" s="80"/>
      <c r="SBY13" s="80"/>
      <c r="SBZ13" s="80"/>
      <c r="SCA13" s="80"/>
      <c r="SCB13" s="80"/>
      <c r="SCC13" s="80"/>
      <c r="SCD13" s="80"/>
      <c r="SCE13" s="80"/>
      <c r="SCF13" s="80"/>
      <c r="SCG13" s="80"/>
      <c r="SCH13" s="80"/>
      <c r="SCI13" s="80"/>
      <c r="SCJ13" s="80"/>
      <c r="SCK13" s="80"/>
      <c r="SCL13" s="80"/>
      <c r="SCM13" s="80"/>
      <c r="SCN13" s="80"/>
      <c r="SCO13" s="80"/>
      <c r="SCP13" s="80"/>
      <c r="SCQ13" s="80"/>
      <c r="SCR13" s="80"/>
      <c r="SCS13" s="80"/>
      <c r="SCT13" s="80"/>
      <c r="SCU13" s="80"/>
      <c r="SCV13" s="80"/>
      <c r="SCW13" s="80"/>
      <c r="SCX13" s="80"/>
      <c r="SCY13" s="80"/>
      <c r="SCZ13" s="80"/>
      <c r="SDA13" s="80"/>
      <c r="SDB13" s="80"/>
      <c r="SDC13" s="80"/>
      <c r="SDD13" s="80"/>
      <c r="SDE13" s="80"/>
      <c r="SDF13" s="80"/>
      <c r="SDG13" s="80"/>
      <c r="SDH13" s="80"/>
      <c r="SDI13" s="80"/>
      <c r="SDJ13" s="80"/>
      <c r="SDK13" s="80"/>
      <c r="SDL13" s="80"/>
      <c r="SDM13" s="80"/>
      <c r="SDN13" s="80"/>
      <c r="SDO13" s="80"/>
      <c r="SDP13" s="80"/>
      <c r="SDQ13" s="80"/>
      <c r="SDR13" s="80"/>
      <c r="SDS13" s="80"/>
      <c r="SDT13" s="80"/>
      <c r="SDU13" s="80"/>
      <c r="SDV13" s="80"/>
      <c r="SDW13" s="80"/>
      <c r="SDX13" s="80"/>
      <c r="SDY13" s="80"/>
      <c r="SDZ13" s="80"/>
      <c r="SEA13" s="80"/>
      <c r="SEB13" s="80"/>
      <c r="SEC13" s="80"/>
      <c r="SED13" s="80"/>
      <c r="SEE13" s="80"/>
      <c r="SEF13" s="80"/>
      <c r="SEG13" s="80"/>
      <c r="SEH13" s="80"/>
      <c r="SEI13" s="80"/>
      <c r="SEJ13" s="80"/>
      <c r="SEK13" s="80"/>
      <c r="SEL13" s="80"/>
      <c r="SEM13" s="80"/>
      <c r="SEN13" s="80"/>
      <c r="SEO13" s="80"/>
      <c r="SEP13" s="80"/>
      <c r="SEQ13" s="80"/>
      <c r="SER13" s="80"/>
      <c r="SES13" s="80"/>
      <c r="SET13" s="80"/>
      <c r="SEU13" s="80"/>
      <c r="SEV13" s="80"/>
      <c r="SEW13" s="80"/>
      <c r="SEX13" s="80"/>
      <c r="SEY13" s="80"/>
      <c r="SEZ13" s="80"/>
      <c r="SFA13" s="80"/>
      <c r="SFB13" s="80"/>
      <c r="SFC13" s="80"/>
      <c r="SFD13" s="80"/>
      <c r="SFE13" s="80"/>
      <c r="SFF13" s="80"/>
      <c r="SFG13" s="80"/>
      <c r="SFH13" s="80"/>
      <c r="SFI13" s="80"/>
      <c r="SFJ13" s="80"/>
      <c r="SFK13" s="80"/>
      <c r="SFL13" s="80"/>
      <c r="SFM13" s="80"/>
      <c r="SFN13" s="80"/>
      <c r="SFO13" s="80"/>
      <c r="SFP13" s="80"/>
      <c r="SFQ13" s="80"/>
      <c r="SFR13" s="80"/>
      <c r="SFS13" s="80"/>
      <c r="SFT13" s="80"/>
      <c r="SFU13" s="80"/>
      <c r="SFV13" s="80"/>
      <c r="SFW13" s="80"/>
      <c r="SFX13" s="80"/>
      <c r="SFY13" s="80"/>
      <c r="SFZ13" s="80"/>
      <c r="SGA13" s="80"/>
      <c r="SGB13" s="80"/>
      <c r="SGC13" s="80"/>
      <c r="SGD13" s="80"/>
      <c r="SGE13" s="80"/>
      <c r="SGF13" s="80"/>
      <c r="SGG13" s="80"/>
      <c r="SGH13" s="80"/>
      <c r="SGI13" s="80"/>
      <c r="SGJ13" s="80"/>
      <c r="SGK13" s="80"/>
      <c r="SGL13" s="80"/>
      <c r="SGM13" s="80"/>
      <c r="SGN13" s="80"/>
      <c r="SGO13" s="80"/>
      <c r="SGP13" s="80"/>
      <c r="SGQ13" s="80"/>
      <c r="SGR13" s="80"/>
      <c r="SGS13" s="80"/>
      <c r="SGT13" s="80"/>
      <c r="SGU13" s="80"/>
      <c r="SGV13" s="80"/>
      <c r="SGW13" s="80"/>
      <c r="SGX13" s="80"/>
      <c r="SGY13" s="80"/>
      <c r="SGZ13" s="80"/>
      <c r="SHA13" s="80"/>
      <c r="SHB13" s="80"/>
      <c r="SHC13" s="80"/>
      <c r="SHD13" s="80"/>
      <c r="SHE13" s="80"/>
      <c r="SHF13" s="80"/>
      <c r="SHG13" s="80"/>
      <c r="SHH13" s="80"/>
      <c r="SHI13" s="80"/>
      <c r="SHJ13" s="80"/>
      <c r="SHK13" s="80"/>
      <c r="SHL13" s="80"/>
      <c r="SHM13" s="80"/>
      <c r="SHN13" s="80"/>
      <c r="SHO13" s="80"/>
      <c r="SHP13" s="80"/>
      <c r="SHQ13" s="80"/>
      <c r="SHR13" s="80"/>
      <c r="SHS13" s="80"/>
      <c r="SHT13" s="80"/>
      <c r="SHU13" s="80"/>
      <c r="SHV13" s="80"/>
      <c r="SHW13" s="80"/>
      <c r="SHX13" s="80"/>
      <c r="SHY13" s="80"/>
      <c r="SHZ13" s="80"/>
      <c r="SIA13" s="80"/>
      <c r="SIB13" s="80"/>
      <c r="SIC13" s="80"/>
      <c r="SID13" s="80"/>
      <c r="SIE13" s="80"/>
      <c r="SIF13" s="80"/>
      <c r="SIG13" s="80"/>
      <c r="SIH13" s="80"/>
      <c r="SII13" s="80"/>
      <c r="SIJ13" s="80"/>
      <c r="SIK13" s="80"/>
      <c r="SIL13" s="80"/>
      <c r="SIM13" s="80"/>
      <c r="SIN13" s="80"/>
      <c r="SIO13" s="80"/>
      <c r="SIP13" s="80"/>
      <c r="SIQ13" s="80"/>
      <c r="SIR13" s="80"/>
      <c r="SIS13" s="80"/>
      <c r="SIT13" s="80"/>
      <c r="SIU13" s="80"/>
      <c r="SIV13" s="80"/>
      <c r="SIW13" s="80"/>
      <c r="SIX13" s="80"/>
      <c r="SIY13" s="80"/>
      <c r="SIZ13" s="80"/>
      <c r="SJA13" s="80"/>
      <c r="SJB13" s="80"/>
      <c r="SJC13" s="80"/>
      <c r="SJD13" s="80"/>
      <c r="SJE13" s="80"/>
      <c r="SJF13" s="80"/>
      <c r="SJG13" s="80"/>
      <c r="SJH13" s="80"/>
      <c r="SJI13" s="80"/>
      <c r="SJJ13" s="80"/>
      <c r="SJK13" s="80"/>
      <c r="SJL13" s="80"/>
      <c r="SJM13" s="80"/>
      <c r="SJN13" s="80"/>
      <c r="SJO13" s="80"/>
      <c r="SJP13" s="80"/>
      <c r="SJQ13" s="80"/>
      <c r="SJR13" s="80"/>
      <c r="SJS13" s="80"/>
      <c r="SJT13" s="80"/>
      <c r="SJU13" s="80"/>
      <c r="SJV13" s="80"/>
      <c r="SJW13" s="80"/>
      <c r="SJX13" s="80"/>
      <c r="SJY13" s="80"/>
      <c r="SJZ13" s="80"/>
      <c r="SKA13" s="80"/>
      <c r="SKB13" s="80"/>
      <c r="SKC13" s="80"/>
      <c r="SKD13" s="80"/>
      <c r="SKE13" s="80"/>
      <c r="SKF13" s="80"/>
      <c r="SKG13" s="80"/>
      <c r="SKH13" s="80"/>
      <c r="SKI13" s="80"/>
      <c r="SKJ13" s="80"/>
      <c r="SKK13" s="80"/>
      <c r="SKL13" s="80"/>
      <c r="SKM13" s="80"/>
      <c r="SKN13" s="80"/>
      <c r="SKO13" s="80"/>
      <c r="SKP13" s="80"/>
      <c r="SKQ13" s="80"/>
      <c r="SKR13" s="80"/>
      <c r="SKS13" s="80"/>
      <c r="SKT13" s="80"/>
      <c r="SKU13" s="80"/>
      <c r="SKV13" s="80"/>
      <c r="SKW13" s="80"/>
      <c r="SKX13" s="80"/>
      <c r="SKY13" s="80"/>
      <c r="SKZ13" s="80"/>
      <c r="SLA13" s="80"/>
      <c r="SLB13" s="80"/>
      <c r="SLC13" s="80"/>
      <c r="SLD13" s="80"/>
      <c r="SLE13" s="80"/>
      <c r="SLF13" s="80"/>
      <c r="SLG13" s="80"/>
      <c r="SLH13" s="80"/>
      <c r="SLI13" s="80"/>
      <c r="SLJ13" s="80"/>
      <c r="SLK13" s="80"/>
      <c r="SLL13" s="80"/>
      <c r="SLM13" s="80"/>
      <c r="SLN13" s="80"/>
      <c r="SLO13" s="80"/>
      <c r="SLP13" s="80"/>
      <c r="SLQ13" s="80"/>
      <c r="SLR13" s="80"/>
      <c r="SLS13" s="80"/>
      <c r="SLT13" s="80"/>
      <c r="SLU13" s="80"/>
      <c r="SLV13" s="80"/>
      <c r="SLW13" s="80"/>
      <c r="SLX13" s="80"/>
      <c r="SLY13" s="80"/>
      <c r="SLZ13" s="80"/>
      <c r="SMA13" s="80"/>
      <c r="SMB13" s="80"/>
      <c r="SMC13" s="80"/>
      <c r="SMD13" s="80"/>
      <c r="SME13" s="80"/>
      <c r="SMF13" s="80"/>
      <c r="SMG13" s="80"/>
      <c r="SMH13" s="80"/>
      <c r="SMI13" s="80"/>
      <c r="SMJ13" s="80"/>
      <c r="SMK13" s="80"/>
      <c r="SML13" s="80"/>
      <c r="SMM13" s="80"/>
      <c r="SMN13" s="80"/>
      <c r="SMO13" s="80"/>
      <c r="SMP13" s="80"/>
      <c r="SMQ13" s="80"/>
      <c r="SMR13" s="80"/>
      <c r="SMS13" s="80"/>
      <c r="SMT13" s="80"/>
      <c r="SMU13" s="80"/>
      <c r="SMV13" s="80"/>
      <c r="SMW13" s="80"/>
      <c r="SMX13" s="80"/>
      <c r="SMY13" s="80"/>
      <c r="SMZ13" s="80"/>
      <c r="SNA13" s="80"/>
      <c r="SNB13" s="80"/>
      <c r="SNC13" s="80"/>
      <c r="SND13" s="80"/>
      <c r="SNE13" s="80"/>
      <c r="SNF13" s="80"/>
      <c r="SNG13" s="80"/>
      <c r="SNH13" s="80"/>
      <c r="SNI13" s="80"/>
      <c r="SNJ13" s="80"/>
      <c r="SNK13" s="80"/>
      <c r="SNL13" s="80"/>
      <c r="SNM13" s="80"/>
      <c r="SNN13" s="80"/>
      <c r="SNO13" s="80"/>
      <c r="SNP13" s="80"/>
      <c r="SNQ13" s="80"/>
      <c r="SNR13" s="80"/>
      <c r="SNS13" s="80"/>
      <c r="SNT13" s="80"/>
      <c r="SNU13" s="80"/>
      <c r="SNV13" s="80"/>
      <c r="SNW13" s="80"/>
      <c r="SNX13" s="80"/>
      <c r="SNY13" s="80"/>
      <c r="SNZ13" s="80"/>
      <c r="SOA13" s="80"/>
      <c r="SOB13" s="80"/>
      <c r="SOC13" s="80"/>
      <c r="SOD13" s="80"/>
      <c r="SOE13" s="80"/>
      <c r="SOF13" s="80"/>
      <c r="SOG13" s="80"/>
      <c r="SOH13" s="80"/>
      <c r="SOI13" s="80"/>
      <c r="SOJ13" s="80"/>
      <c r="SOK13" s="80"/>
      <c r="SOL13" s="80"/>
      <c r="SOM13" s="80"/>
      <c r="SON13" s="80"/>
      <c r="SOO13" s="80"/>
      <c r="SOP13" s="80"/>
      <c r="SOQ13" s="80"/>
      <c r="SOR13" s="80"/>
      <c r="SOS13" s="80"/>
      <c r="SOT13" s="80"/>
      <c r="SOU13" s="80"/>
      <c r="SOV13" s="80"/>
      <c r="SOW13" s="80"/>
      <c r="SOX13" s="80"/>
      <c r="SOY13" s="80"/>
      <c r="SOZ13" s="80"/>
      <c r="SPA13" s="80"/>
      <c r="SPB13" s="80"/>
      <c r="SPC13" s="80"/>
      <c r="SPD13" s="80"/>
      <c r="SPE13" s="80"/>
      <c r="SPF13" s="80"/>
      <c r="SPG13" s="80"/>
      <c r="SPH13" s="80"/>
      <c r="SPI13" s="80"/>
      <c r="SPJ13" s="80"/>
      <c r="SPK13" s="80"/>
      <c r="SPL13" s="80"/>
      <c r="SPM13" s="80"/>
      <c r="SPN13" s="80"/>
      <c r="SPO13" s="80"/>
      <c r="SPP13" s="80"/>
      <c r="SPQ13" s="80"/>
      <c r="SPR13" s="80"/>
      <c r="SPS13" s="80"/>
      <c r="SPT13" s="80"/>
      <c r="SPU13" s="80"/>
      <c r="SPV13" s="80"/>
      <c r="SPW13" s="80"/>
      <c r="SPX13" s="80"/>
      <c r="SPY13" s="80"/>
      <c r="SPZ13" s="80"/>
      <c r="SQA13" s="80"/>
      <c r="SQB13" s="80"/>
      <c r="SQC13" s="80"/>
      <c r="SQD13" s="80"/>
      <c r="SQE13" s="80"/>
      <c r="SQF13" s="80"/>
      <c r="SQG13" s="80"/>
      <c r="SQH13" s="80"/>
      <c r="SQI13" s="80"/>
      <c r="SQJ13" s="80"/>
      <c r="SQK13" s="80"/>
      <c r="SQL13" s="80"/>
      <c r="SQM13" s="80"/>
      <c r="SQN13" s="80"/>
      <c r="SQO13" s="80"/>
      <c r="SQP13" s="80"/>
      <c r="SQQ13" s="80"/>
      <c r="SQR13" s="80"/>
      <c r="SQS13" s="80"/>
      <c r="SQT13" s="80"/>
      <c r="SQU13" s="80"/>
      <c r="SQV13" s="80"/>
      <c r="SQW13" s="80"/>
      <c r="SQX13" s="80"/>
      <c r="SQY13" s="80"/>
      <c r="SQZ13" s="80"/>
      <c r="SRA13" s="80"/>
      <c r="SRB13" s="80"/>
      <c r="SRC13" s="80"/>
      <c r="SRD13" s="80"/>
      <c r="SRE13" s="80"/>
      <c r="SRF13" s="80"/>
      <c r="SRG13" s="80"/>
      <c r="SRH13" s="80"/>
      <c r="SRI13" s="80"/>
      <c r="SRJ13" s="80"/>
      <c r="SRK13" s="80"/>
      <c r="SRL13" s="80"/>
      <c r="SRM13" s="80"/>
      <c r="SRN13" s="80"/>
      <c r="SRO13" s="80"/>
      <c r="SRP13" s="80"/>
      <c r="SRQ13" s="80"/>
      <c r="SRR13" s="80"/>
      <c r="SRS13" s="80"/>
      <c r="SRT13" s="80"/>
      <c r="SRU13" s="80"/>
      <c r="SRV13" s="80"/>
      <c r="SRW13" s="80"/>
      <c r="SRX13" s="80"/>
      <c r="SRY13" s="80"/>
      <c r="SRZ13" s="80"/>
      <c r="SSA13" s="80"/>
      <c r="SSB13" s="80"/>
      <c r="SSC13" s="80"/>
      <c r="SSD13" s="80"/>
      <c r="SSE13" s="80"/>
      <c r="SSF13" s="80"/>
      <c r="SSG13" s="80"/>
      <c r="SSH13" s="80"/>
      <c r="SSI13" s="80"/>
      <c r="SSJ13" s="80"/>
      <c r="SSK13" s="80"/>
      <c r="SSL13" s="80"/>
      <c r="SSM13" s="80"/>
      <c r="SSN13" s="80"/>
      <c r="SSO13" s="80"/>
      <c r="SSP13" s="80"/>
      <c r="SSQ13" s="80"/>
      <c r="SSR13" s="80"/>
      <c r="SSS13" s="80"/>
      <c r="SST13" s="80"/>
      <c r="SSU13" s="80"/>
      <c r="SSV13" s="80"/>
      <c r="SSW13" s="80"/>
      <c r="SSX13" s="80"/>
      <c r="SSY13" s="80"/>
      <c r="SSZ13" s="80"/>
      <c r="STA13" s="80"/>
      <c r="STB13" s="80"/>
      <c r="STC13" s="80"/>
      <c r="STD13" s="80"/>
      <c r="STE13" s="80"/>
      <c r="STF13" s="80"/>
      <c r="STG13" s="80"/>
      <c r="STH13" s="80"/>
      <c r="STI13" s="80"/>
      <c r="STJ13" s="80"/>
      <c r="STK13" s="80"/>
      <c r="STL13" s="80"/>
      <c r="STM13" s="80"/>
      <c r="STN13" s="80"/>
      <c r="STO13" s="80"/>
      <c r="STP13" s="80"/>
      <c r="STQ13" s="80"/>
      <c r="STR13" s="80"/>
      <c r="STS13" s="80"/>
      <c r="STT13" s="80"/>
      <c r="STU13" s="80"/>
      <c r="STV13" s="80"/>
      <c r="STW13" s="80"/>
      <c r="STX13" s="80"/>
      <c r="STY13" s="80"/>
      <c r="STZ13" s="80"/>
      <c r="SUA13" s="80"/>
      <c r="SUB13" s="80"/>
      <c r="SUC13" s="80"/>
      <c r="SUD13" s="80"/>
      <c r="SUE13" s="80"/>
      <c r="SUF13" s="80"/>
      <c r="SUG13" s="80"/>
      <c r="SUH13" s="80"/>
      <c r="SUI13" s="80"/>
      <c r="SUJ13" s="80"/>
      <c r="SUK13" s="80"/>
      <c r="SUL13" s="80"/>
      <c r="SUM13" s="80"/>
      <c r="SUN13" s="80"/>
      <c r="SUO13" s="80"/>
      <c r="SUP13" s="80"/>
      <c r="SUQ13" s="80"/>
      <c r="SUR13" s="80"/>
      <c r="SUS13" s="80"/>
      <c r="SUT13" s="80"/>
      <c r="SUU13" s="80"/>
      <c r="SUV13" s="80"/>
      <c r="SUW13" s="80"/>
      <c r="SUX13" s="80"/>
      <c r="SUY13" s="80"/>
      <c r="SUZ13" s="80"/>
      <c r="SVA13" s="80"/>
      <c r="SVB13" s="80"/>
      <c r="SVC13" s="80"/>
      <c r="SVD13" s="80"/>
      <c r="SVE13" s="80"/>
      <c r="SVF13" s="80"/>
      <c r="SVG13" s="80"/>
      <c r="SVH13" s="80"/>
      <c r="SVI13" s="80"/>
      <c r="SVJ13" s="80"/>
      <c r="SVK13" s="80"/>
      <c r="SVL13" s="80"/>
      <c r="SVM13" s="80"/>
      <c r="SVN13" s="80"/>
      <c r="SVO13" s="80"/>
      <c r="SVP13" s="80"/>
      <c r="SVQ13" s="80"/>
      <c r="SVR13" s="80"/>
      <c r="SVS13" s="80"/>
      <c r="SVT13" s="80"/>
      <c r="SVU13" s="80"/>
      <c r="SVV13" s="80"/>
      <c r="SVW13" s="80"/>
      <c r="SVX13" s="80"/>
      <c r="SVY13" s="80"/>
      <c r="SVZ13" s="80"/>
      <c r="SWA13" s="80"/>
      <c r="SWB13" s="80"/>
      <c r="SWC13" s="80"/>
      <c r="SWD13" s="80"/>
      <c r="SWE13" s="80"/>
      <c r="SWF13" s="80"/>
      <c r="SWG13" s="80"/>
      <c r="SWH13" s="80"/>
      <c r="SWI13" s="80"/>
      <c r="SWJ13" s="80"/>
      <c r="SWK13" s="80"/>
      <c r="SWL13" s="80"/>
      <c r="SWM13" s="80"/>
      <c r="SWN13" s="80"/>
      <c r="SWO13" s="80"/>
      <c r="SWP13" s="80"/>
      <c r="SWQ13" s="80"/>
      <c r="SWR13" s="80"/>
      <c r="SWS13" s="80"/>
      <c r="SWT13" s="80"/>
      <c r="SWU13" s="80"/>
      <c r="SWV13" s="80"/>
      <c r="SWW13" s="80"/>
      <c r="SWX13" s="80"/>
      <c r="SWY13" s="80"/>
      <c r="SWZ13" s="80"/>
      <c r="SXA13" s="80"/>
      <c r="SXB13" s="80"/>
      <c r="SXC13" s="80"/>
      <c r="SXD13" s="80"/>
      <c r="SXE13" s="80"/>
      <c r="SXF13" s="80"/>
      <c r="SXG13" s="80"/>
      <c r="SXH13" s="80"/>
      <c r="SXI13" s="80"/>
      <c r="SXJ13" s="80"/>
      <c r="SXK13" s="80"/>
      <c r="SXL13" s="80"/>
      <c r="SXM13" s="80"/>
      <c r="SXN13" s="80"/>
      <c r="SXO13" s="80"/>
      <c r="SXP13" s="80"/>
      <c r="SXQ13" s="80"/>
      <c r="SXR13" s="80"/>
      <c r="SXS13" s="80"/>
      <c r="SXT13" s="80"/>
      <c r="SXU13" s="80"/>
      <c r="SXV13" s="80"/>
      <c r="SXW13" s="80"/>
      <c r="SXX13" s="80"/>
      <c r="SXY13" s="80"/>
      <c r="SXZ13" s="80"/>
      <c r="SYA13" s="80"/>
      <c r="SYB13" s="80"/>
      <c r="SYC13" s="80"/>
      <c r="SYD13" s="80"/>
      <c r="SYE13" s="80"/>
      <c r="SYF13" s="80"/>
      <c r="SYG13" s="80"/>
      <c r="SYH13" s="80"/>
      <c r="SYI13" s="80"/>
      <c r="SYJ13" s="80"/>
      <c r="SYK13" s="80"/>
      <c r="SYL13" s="80"/>
      <c r="SYM13" s="80"/>
      <c r="SYN13" s="80"/>
      <c r="SYO13" s="80"/>
      <c r="SYP13" s="80"/>
      <c r="SYQ13" s="80"/>
      <c r="SYR13" s="80"/>
      <c r="SYS13" s="80"/>
      <c r="SYT13" s="80"/>
      <c r="SYU13" s="80"/>
      <c r="SYV13" s="80"/>
      <c r="SYW13" s="80"/>
      <c r="SYX13" s="80"/>
      <c r="SYY13" s="80"/>
      <c r="SYZ13" s="80"/>
      <c r="SZA13" s="80"/>
      <c r="SZB13" s="80"/>
      <c r="SZC13" s="80"/>
      <c r="SZD13" s="80"/>
      <c r="SZE13" s="80"/>
      <c r="SZF13" s="80"/>
      <c r="SZG13" s="80"/>
      <c r="SZH13" s="80"/>
      <c r="SZI13" s="80"/>
      <c r="SZJ13" s="80"/>
      <c r="SZK13" s="80"/>
      <c r="SZL13" s="80"/>
      <c r="SZM13" s="80"/>
      <c r="SZN13" s="80"/>
      <c r="SZO13" s="80"/>
      <c r="SZP13" s="80"/>
      <c r="SZQ13" s="80"/>
      <c r="SZR13" s="80"/>
      <c r="SZS13" s="80"/>
      <c r="SZT13" s="80"/>
      <c r="SZU13" s="80"/>
      <c r="SZV13" s="80"/>
      <c r="SZW13" s="80"/>
      <c r="SZX13" s="80"/>
      <c r="SZY13" s="80"/>
      <c r="SZZ13" s="80"/>
      <c r="TAA13" s="80"/>
      <c r="TAB13" s="80"/>
      <c r="TAC13" s="80"/>
      <c r="TAD13" s="80"/>
      <c r="TAE13" s="80"/>
      <c r="TAF13" s="80"/>
      <c r="TAG13" s="80"/>
      <c r="TAH13" s="80"/>
      <c r="TAI13" s="80"/>
      <c r="TAJ13" s="80"/>
      <c r="TAK13" s="80"/>
      <c r="TAL13" s="80"/>
      <c r="TAM13" s="80"/>
      <c r="TAN13" s="80"/>
      <c r="TAO13" s="80"/>
      <c r="TAP13" s="80"/>
      <c r="TAQ13" s="80"/>
      <c r="TAR13" s="80"/>
      <c r="TAS13" s="80"/>
      <c r="TAT13" s="80"/>
      <c r="TAU13" s="80"/>
      <c r="TAV13" s="80"/>
      <c r="TAW13" s="80"/>
      <c r="TAX13" s="80"/>
      <c r="TAY13" s="80"/>
      <c r="TAZ13" s="80"/>
      <c r="TBA13" s="80"/>
      <c r="TBB13" s="80"/>
      <c r="TBC13" s="80"/>
      <c r="TBD13" s="80"/>
      <c r="TBE13" s="80"/>
      <c r="TBF13" s="80"/>
      <c r="TBG13" s="80"/>
      <c r="TBH13" s="80"/>
      <c r="TBI13" s="80"/>
      <c r="TBJ13" s="80"/>
      <c r="TBK13" s="80"/>
      <c r="TBL13" s="80"/>
      <c r="TBM13" s="80"/>
      <c r="TBN13" s="80"/>
      <c r="TBO13" s="80"/>
      <c r="TBP13" s="80"/>
      <c r="TBQ13" s="80"/>
      <c r="TBR13" s="80"/>
      <c r="TBS13" s="80"/>
      <c r="TBT13" s="80"/>
      <c r="TBU13" s="80"/>
      <c r="TBV13" s="80"/>
      <c r="TBW13" s="80"/>
      <c r="TBX13" s="80"/>
      <c r="TBY13" s="80"/>
      <c r="TBZ13" s="80"/>
      <c r="TCA13" s="80"/>
      <c r="TCB13" s="80"/>
      <c r="TCC13" s="80"/>
      <c r="TCD13" s="80"/>
      <c r="TCE13" s="80"/>
      <c r="TCF13" s="80"/>
      <c r="TCG13" s="80"/>
      <c r="TCH13" s="80"/>
      <c r="TCI13" s="80"/>
      <c r="TCJ13" s="80"/>
      <c r="TCK13" s="80"/>
      <c r="TCL13" s="80"/>
      <c r="TCM13" s="80"/>
      <c r="TCN13" s="80"/>
      <c r="TCO13" s="80"/>
      <c r="TCP13" s="80"/>
      <c r="TCQ13" s="80"/>
      <c r="TCR13" s="80"/>
      <c r="TCS13" s="80"/>
      <c r="TCT13" s="80"/>
      <c r="TCU13" s="80"/>
      <c r="TCV13" s="80"/>
      <c r="TCW13" s="80"/>
      <c r="TCX13" s="80"/>
      <c r="TCY13" s="80"/>
      <c r="TCZ13" s="80"/>
      <c r="TDA13" s="80"/>
      <c r="TDB13" s="80"/>
      <c r="TDC13" s="80"/>
      <c r="TDD13" s="80"/>
      <c r="TDE13" s="80"/>
      <c r="TDF13" s="80"/>
      <c r="TDG13" s="80"/>
      <c r="TDH13" s="80"/>
      <c r="TDI13" s="80"/>
      <c r="TDJ13" s="80"/>
      <c r="TDK13" s="80"/>
      <c r="TDL13" s="80"/>
      <c r="TDM13" s="80"/>
      <c r="TDN13" s="80"/>
      <c r="TDO13" s="80"/>
      <c r="TDP13" s="80"/>
      <c r="TDQ13" s="80"/>
      <c r="TDR13" s="80"/>
      <c r="TDS13" s="80"/>
      <c r="TDT13" s="80"/>
      <c r="TDU13" s="80"/>
      <c r="TDV13" s="80"/>
      <c r="TDW13" s="80"/>
      <c r="TDX13" s="80"/>
      <c r="TDY13" s="80"/>
      <c r="TDZ13" s="80"/>
      <c r="TEA13" s="80"/>
      <c r="TEB13" s="80"/>
      <c r="TEC13" s="80"/>
      <c r="TED13" s="80"/>
      <c r="TEE13" s="80"/>
      <c r="TEF13" s="80"/>
      <c r="TEG13" s="80"/>
      <c r="TEH13" s="80"/>
      <c r="TEI13" s="80"/>
      <c r="TEJ13" s="80"/>
      <c r="TEK13" s="80"/>
      <c r="TEL13" s="80"/>
      <c r="TEM13" s="80"/>
      <c r="TEN13" s="80"/>
      <c r="TEO13" s="80"/>
      <c r="TEP13" s="80"/>
      <c r="TEQ13" s="80"/>
      <c r="TER13" s="80"/>
      <c r="TES13" s="80"/>
      <c r="TET13" s="80"/>
      <c r="TEU13" s="80"/>
      <c r="TEV13" s="80"/>
      <c r="TEW13" s="80"/>
      <c r="TEX13" s="80"/>
      <c r="TEY13" s="80"/>
      <c r="TEZ13" s="80"/>
      <c r="TFA13" s="80"/>
      <c r="TFB13" s="80"/>
      <c r="TFC13" s="80"/>
      <c r="TFD13" s="80"/>
      <c r="TFE13" s="80"/>
      <c r="TFF13" s="80"/>
      <c r="TFG13" s="80"/>
      <c r="TFH13" s="80"/>
      <c r="TFI13" s="80"/>
      <c r="TFJ13" s="80"/>
      <c r="TFK13" s="80"/>
      <c r="TFL13" s="80"/>
      <c r="TFM13" s="80"/>
      <c r="TFN13" s="80"/>
      <c r="TFO13" s="80"/>
      <c r="TFP13" s="80"/>
      <c r="TFQ13" s="80"/>
      <c r="TFR13" s="80"/>
      <c r="TFS13" s="80"/>
      <c r="TFT13" s="80"/>
      <c r="TFU13" s="80"/>
      <c r="TFV13" s="80"/>
      <c r="TFW13" s="80"/>
      <c r="TFX13" s="80"/>
      <c r="TFY13" s="80"/>
      <c r="TFZ13" s="80"/>
      <c r="TGA13" s="80"/>
      <c r="TGB13" s="80"/>
      <c r="TGC13" s="80"/>
      <c r="TGD13" s="80"/>
      <c r="TGE13" s="80"/>
      <c r="TGF13" s="80"/>
      <c r="TGG13" s="80"/>
      <c r="TGH13" s="80"/>
      <c r="TGI13" s="80"/>
      <c r="TGJ13" s="80"/>
      <c r="TGK13" s="80"/>
      <c r="TGL13" s="80"/>
      <c r="TGM13" s="80"/>
      <c r="TGN13" s="80"/>
      <c r="TGO13" s="80"/>
      <c r="TGP13" s="80"/>
      <c r="TGQ13" s="80"/>
      <c r="TGR13" s="80"/>
      <c r="TGS13" s="80"/>
      <c r="TGT13" s="80"/>
      <c r="TGU13" s="80"/>
      <c r="TGV13" s="80"/>
      <c r="TGW13" s="80"/>
      <c r="TGX13" s="80"/>
      <c r="TGY13" s="80"/>
      <c r="TGZ13" s="80"/>
      <c r="THA13" s="80"/>
      <c r="THB13" s="80"/>
      <c r="THC13" s="80"/>
      <c r="THD13" s="80"/>
      <c r="THE13" s="80"/>
      <c r="THF13" s="80"/>
      <c r="THG13" s="80"/>
      <c r="THH13" s="80"/>
      <c r="THI13" s="80"/>
      <c r="THJ13" s="80"/>
      <c r="THK13" s="80"/>
      <c r="THL13" s="80"/>
      <c r="THM13" s="80"/>
      <c r="THN13" s="80"/>
      <c r="THO13" s="80"/>
      <c r="THP13" s="80"/>
      <c r="THQ13" s="80"/>
      <c r="THR13" s="80"/>
      <c r="THS13" s="80"/>
      <c r="THT13" s="80"/>
      <c r="THU13" s="80"/>
      <c r="THV13" s="80"/>
      <c r="THW13" s="80"/>
      <c r="THX13" s="80"/>
      <c r="THY13" s="80"/>
      <c r="THZ13" s="80"/>
      <c r="TIA13" s="80"/>
      <c r="TIB13" s="80"/>
      <c r="TIC13" s="80"/>
      <c r="TID13" s="80"/>
      <c r="TIE13" s="80"/>
      <c r="TIF13" s="80"/>
      <c r="TIG13" s="80"/>
      <c r="TIH13" s="80"/>
      <c r="TII13" s="80"/>
      <c r="TIJ13" s="80"/>
      <c r="TIK13" s="80"/>
      <c r="TIL13" s="80"/>
      <c r="TIM13" s="80"/>
      <c r="TIN13" s="80"/>
      <c r="TIO13" s="80"/>
      <c r="TIP13" s="80"/>
      <c r="TIQ13" s="80"/>
      <c r="TIR13" s="80"/>
      <c r="TIS13" s="80"/>
      <c r="TIT13" s="80"/>
      <c r="TIU13" s="80"/>
      <c r="TIV13" s="80"/>
      <c r="TIW13" s="80"/>
      <c r="TIX13" s="80"/>
      <c r="TIY13" s="80"/>
      <c r="TIZ13" s="80"/>
      <c r="TJA13" s="80"/>
      <c r="TJB13" s="80"/>
      <c r="TJC13" s="80"/>
      <c r="TJD13" s="80"/>
      <c r="TJE13" s="80"/>
      <c r="TJF13" s="80"/>
      <c r="TJG13" s="80"/>
      <c r="TJH13" s="80"/>
      <c r="TJI13" s="80"/>
      <c r="TJJ13" s="80"/>
      <c r="TJK13" s="80"/>
      <c r="TJL13" s="80"/>
      <c r="TJM13" s="80"/>
      <c r="TJN13" s="80"/>
      <c r="TJO13" s="80"/>
      <c r="TJP13" s="80"/>
      <c r="TJQ13" s="80"/>
      <c r="TJR13" s="80"/>
      <c r="TJS13" s="80"/>
      <c r="TJT13" s="80"/>
      <c r="TJU13" s="80"/>
      <c r="TJV13" s="80"/>
      <c r="TJW13" s="80"/>
      <c r="TJX13" s="80"/>
      <c r="TJY13" s="80"/>
      <c r="TJZ13" s="80"/>
      <c r="TKA13" s="80"/>
      <c r="TKB13" s="80"/>
      <c r="TKC13" s="80"/>
      <c r="TKD13" s="80"/>
      <c r="TKE13" s="80"/>
      <c r="TKF13" s="80"/>
      <c r="TKG13" s="80"/>
      <c r="TKH13" s="80"/>
      <c r="TKI13" s="80"/>
      <c r="TKJ13" s="80"/>
      <c r="TKK13" s="80"/>
      <c r="TKL13" s="80"/>
      <c r="TKM13" s="80"/>
      <c r="TKN13" s="80"/>
      <c r="TKO13" s="80"/>
      <c r="TKP13" s="80"/>
      <c r="TKQ13" s="80"/>
      <c r="TKR13" s="80"/>
      <c r="TKS13" s="80"/>
      <c r="TKT13" s="80"/>
      <c r="TKU13" s="80"/>
      <c r="TKV13" s="80"/>
      <c r="TKW13" s="80"/>
      <c r="TKX13" s="80"/>
      <c r="TKY13" s="80"/>
      <c r="TKZ13" s="80"/>
      <c r="TLA13" s="80"/>
      <c r="TLB13" s="80"/>
      <c r="TLC13" s="80"/>
      <c r="TLD13" s="80"/>
      <c r="TLE13" s="80"/>
      <c r="TLF13" s="80"/>
      <c r="TLG13" s="80"/>
      <c r="TLH13" s="80"/>
      <c r="TLI13" s="80"/>
      <c r="TLJ13" s="80"/>
      <c r="TLK13" s="80"/>
      <c r="TLL13" s="80"/>
      <c r="TLM13" s="80"/>
      <c r="TLN13" s="80"/>
      <c r="TLO13" s="80"/>
      <c r="TLP13" s="80"/>
      <c r="TLQ13" s="80"/>
      <c r="TLR13" s="80"/>
      <c r="TLS13" s="80"/>
      <c r="TLT13" s="80"/>
      <c r="TLU13" s="80"/>
      <c r="TLV13" s="80"/>
      <c r="TLW13" s="80"/>
      <c r="TLX13" s="80"/>
      <c r="TLY13" s="80"/>
      <c r="TLZ13" s="80"/>
      <c r="TMA13" s="80"/>
      <c r="TMB13" s="80"/>
      <c r="TMC13" s="80"/>
      <c r="TMD13" s="80"/>
      <c r="TME13" s="80"/>
      <c r="TMF13" s="80"/>
      <c r="TMG13" s="80"/>
      <c r="TMH13" s="80"/>
      <c r="TMI13" s="80"/>
      <c r="TMJ13" s="80"/>
      <c r="TMK13" s="80"/>
      <c r="TML13" s="80"/>
      <c r="TMM13" s="80"/>
      <c r="TMN13" s="80"/>
      <c r="TMO13" s="80"/>
      <c r="TMP13" s="80"/>
      <c r="TMQ13" s="80"/>
      <c r="TMR13" s="80"/>
      <c r="TMS13" s="80"/>
      <c r="TMT13" s="80"/>
      <c r="TMU13" s="80"/>
      <c r="TMV13" s="80"/>
      <c r="TMW13" s="80"/>
      <c r="TMX13" s="80"/>
      <c r="TMY13" s="80"/>
      <c r="TMZ13" s="80"/>
      <c r="TNA13" s="80"/>
      <c r="TNB13" s="80"/>
      <c r="TNC13" s="80"/>
      <c r="TND13" s="80"/>
      <c r="TNE13" s="80"/>
      <c r="TNF13" s="80"/>
      <c r="TNG13" s="80"/>
      <c r="TNH13" s="80"/>
      <c r="TNI13" s="80"/>
      <c r="TNJ13" s="80"/>
      <c r="TNK13" s="80"/>
      <c r="TNL13" s="80"/>
      <c r="TNM13" s="80"/>
      <c r="TNN13" s="80"/>
      <c r="TNO13" s="80"/>
      <c r="TNP13" s="80"/>
      <c r="TNQ13" s="80"/>
      <c r="TNR13" s="80"/>
      <c r="TNS13" s="80"/>
      <c r="TNT13" s="80"/>
      <c r="TNU13" s="80"/>
      <c r="TNV13" s="80"/>
      <c r="TNW13" s="80"/>
      <c r="TNX13" s="80"/>
      <c r="TNY13" s="80"/>
      <c r="TNZ13" s="80"/>
      <c r="TOA13" s="80"/>
      <c r="TOB13" s="80"/>
      <c r="TOC13" s="80"/>
      <c r="TOD13" s="80"/>
      <c r="TOE13" s="80"/>
      <c r="TOF13" s="80"/>
      <c r="TOG13" s="80"/>
      <c r="TOH13" s="80"/>
      <c r="TOI13" s="80"/>
      <c r="TOJ13" s="80"/>
      <c r="TOK13" s="80"/>
      <c r="TOL13" s="80"/>
      <c r="TOM13" s="80"/>
      <c r="TON13" s="80"/>
      <c r="TOO13" s="80"/>
      <c r="TOP13" s="80"/>
      <c r="TOQ13" s="80"/>
      <c r="TOR13" s="80"/>
      <c r="TOS13" s="80"/>
      <c r="TOT13" s="80"/>
      <c r="TOU13" s="80"/>
      <c r="TOV13" s="80"/>
      <c r="TOW13" s="80"/>
      <c r="TOX13" s="80"/>
      <c r="TOY13" s="80"/>
      <c r="TOZ13" s="80"/>
      <c r="TPA13" s="80"/>
      <c r="TPB13" s="80"/>
      <c r="TPC13" s="80"/>
      <c r="TPD13" s="80"/>
      <c r="TPE13" s="80"/>
      <c r="TPF13" s="80"/>
      <c r="TPG13" s="80"/>
      <c r="TPH13" s="80"/>
      <c r="TPI13" s="80"/>
      <c r="TPJ13" s="80"/>
      <c r="TPK13" s="80"/>
      <c r="TPL13" s="80"/>
      <c r="TPM13" s="80"/>
      <c r="TPN13" s="80"/>
      <c r="TPO13" s="80"/>
      <c r="TPP13" s="80"/>
      <c r="TPQ13" s="80"/>
      <c r="TPR13" s="80"/>
      <c r="TPS13" s="80"/>
      <c r="TPT13" s="80"/>
      <c r="TPU13" s="80"/>
      <c r="TPV13" s="80"/>
      <c r="TPW13" s="80"/>
      <c r="TPX13" s="80"/>
      <c r="TPY13" s="80"/>
      <c r="TPZ13" s="80"/>
      <c r="TQA13" s="80"/>
      <c r="TQB13" s="80"/>
      <c r="TQC13" s="80"/>
      <c r="TQD13" s="80"/>
      <c r="TQE13" s="80"/>
      <c r="TQF13" s="80"/>
      <c r="TQG13" s="80"/>
      <c r="TQH13" s="80"/>
      <c r="TQI13" s="80"/>
      <c r="TQJ13" s="80"/>
      <c r="TQK13" s="80"/>
      <c r="TQL13" s="80"/>
      <c r="TQM13" s="80"/>
      <c r="TQN13" s="80"/>
      <c r="TQO13" s="80"/>
      <c r="TQP13" s="80"/>
      <c r="TQQ13" s="80"/>
      <c r="TQR13" s="80"/>
      <c r="TQS13" s="80"/>
      <c r="TQT13" s="80"/>
      <c r="TQU13" s="80"/>
      <c r="TQV13" s="80"/>
      <c r="TQW13" s="80"/>
      <c r="TQX13" s="80"/>
      <c r="TQY13" s="80"/>
      <c r="TQZ13" s="80"/>
      <c r="TRA13" s="80"/>
      <c r="TRB13" s="80"/>
      <c r="TRC13" s="80"/>
      <c r="TRD13" s="80"/>
      <c r="TRE13" s="80"/>
      <c r="TRF13" s="80"/>
      <c r="TRG13" s="80"/>
      <c r="TRH13" s="80"/>
      <c r="TRI13" s="80"/>
      <c r="TRJ13" s="80"/>
      <c r="TRK13" s="80"/>
      <c r="TRL13" s="80"/>
      <c r="TRM13" s="80"/>
      <c r="TRN13" s="80"/>
      <c r="TRO13" s="80"/>
      <c r="TRP13" s="80"/>
      <c r="TRQ13" s="80"/>
      <c r="TRR13" s="80"/>
      <c r="TRS13" s="80"/>
      <c r="TRT13" s="80"/>
      <c r="TRU13" s="80"/>
      <c r="TRV13" s="80"/>
      <c r="TRW13" s="80"/>
      <c r="TRX13" s="80"/>
      <c r="TRY13" s="80"/>
      <c r="TRZ13" s="80"/>
      <c r="TSA13" s="80"/>
      <c r="TSB13" s="80"/>
      <c r="TSC13" s="80"/>
      <c r="TSD13" s="80"/>
      <c r="TSE13" s="80"/>
      <c r="TSF13" s="80"/>
      <c r="TSG13" s="80"/>
      <c r="TSH13" s="80"/>
      <c r="TSI13" s="80"/>
      <c r="TSJ13" s="80"/>
      <c r="TSK13" s="80"/>
      <c r="TSL13" s="80"/>
      <c r="TSM13" s="80"/>
      <c r="TSN13" s="80"/>
      <c r="TSO13" s="80"/>
      <c r="TSP13" s="80"/>
      <c r="TSQ13" s="80"/>
      <c r="TSR13" s="80"/>
      <c r="TSS13" s="80"/>
      <c r="TST13" s="80"/>
      <c r="TSU13" s="80"/>
      <c r="TSV13" s="80"/>
      <c r="TSW13" s="80"/>
      <c r="TSX13" s="80"/>
      <c r="TSY13" s="80"/>
      <c r="TSZ13" s="80"/>
      <c r="TTA13" s="80"/>
      <c r="TTB13" s="80"/>
      <c r="TTC13" s="80"/>
      <c r="TTD13" s="80"/>
      <c r="TTE13" s="80"/>
      <c r="TTF13" s="80"/>
      <c r="TTG13" s="80"/>
      <c r="TTH13" s="80"/>
      <c r="TTI13" s="80"/>
      <c r="TTJ13" s="80"/>
      <c r="TTK13" s="80"/>
      <c r="TTL13" s="80"/>
      <c r="TTM13" s="80"/>
      <c r="TTN13" s="80"/>
      <c r="TTO13" s="80"/>
      <c r="TTP13" s="80"/>
      <c r="TTQ13" s="80"/>
      <c r="TTR13" s="80"/>
      <c r="TTS13" s="80"/>
      <c r="TTT13" s="80"/>
      <c r="TTU13" s="80"/>
      <c r="TTV13" s="80"/>
      <c r="TTW13" s="80"/>
      <c r="TTX13" s="80"/>
      <c r="TTY13" s="80"/>
      <c r="TTZ13" s="80"/>
      <c r="TUA13" s="80"/>
      <c r="TUB13" s="80"/>
      <c r="TUC13" s="80"/>
      <c r="TUD13" s="80"/>
      <c r="TUE13" s="80"/>
      <c r="TUF13" s="80"/>
      <c r="TUG13" s="80"/>
      <c r="TUH13" s="80"/>
      <c r="TUI13" s="80"/>
      <c r="TUJ13" s="80"/>
      <c r="TUK13" s="80"/>
      <c r="TUL13" s="80"/>
      <c r="TUM13" s="80"/>
      <c r="TUN13" s="80"/>
      <c r="TUO13" s="80"/>
      <c r="TUP13" s="80"/>
      <c r="TUQ13" s="80"/>
      <c r="TUR13" s="80"/>
      <c r="TUS13" s="80"/>
      <c r="TUT13" s="80"/>
      <c r="TUU13" s="80"/>
      <c r="TUV13" s="80"/>
      <c r="TUW13" s="80"/>
      <c r="TUX13" s="80"/>
      <c r="TUY13" s="80"/>
      <c r="TUZ13" s="80"/>
      <c r="TVA13" s="80"/>
      <c r="TVB13" s="80"/>
      <c r="TVC13" s="80"/>
      <c r="TVD13" s="80"/>
      <c r="TVE13" s="80"/>
      <c r="TVF13" s="80"/>
      <c r="TVG13" s="80"/>
      <c r="TVH13" s="80"/>
      <c r="TVI13" s="80"/>
      <c r="TVJ13" s="80"/>
      <c r="TVK13" s="80"/>
      <c r="TVL13" s="80"/>
      <c r="TVM13" s="80"/>
      <c r="TVN13" s="80"/>
      <c r="TVO13" s="80"/>
      <c r="TVP13" s="80"/>
      <c r="TVQ13" s="80"/>
      <c r="TVR13" s="80"/>
      <c r="TVS13" s="80"/>
      <c r="TVT13" s="80"/>
      <c r="TVU13" s="80"/>
      <c r="TVV13" s="80"/>
      <c r="TVW13" s="80"/>
      <c r="TVX13" s="80"/>
      <c r="TVY13" s="80"/>
      <c r="TVZ13" s="80"/>
      <c r="TWA13" s="80"/>
      <c r="TWB13" s="80"/>
      <c r="TWC13" s="80"/>
      <c r="TWD13" s="80"/>
      <c r="TWE13" s="80"/>
      <c r="TWF13" s="80"/>
      <c r="TWG13" s="80"/>
      <c r="TWH13" s="80"/>
      <c r="TWI13" s="80"/>
      <c r="TWJ13" s="80"/>
      <c r="TWK13" s="80"/>
      <c r="TWL13" s="80"/>
      <c r="TWM13" s="80"/>
      <c r="TWN13" s="80"/>
      <c r="TWO13" s="80"/>
      <c r="TWP13" s="80"/>
      <c r="TWQ13" s="80"/>
      <c r="TWR13" s="80"/>
      <c r="TWS13" s="80"/>
      <c r="TWT13" s="80"/>
      <c r="TWU13" s="80"/>
      <c r="TWV13" s="80"/>
      <c r="TWW13" s="80"/>
      <c r="TWX13" s="80"/>
      <c r="TWY13" s="80"/>
      <c r="TWZ13" s="80"/>
      <c r="TXA13" s="80"/>
      <c r="TXB13" s="80"/>
      <c r="TXC13" s="80"/>
      <c r="TXD13" s="80"/>
      <c r="TXE13" s="80"/>
      <c r="TXF13" s="80"/>
      <c r="TXG13" s="80"/>
      <c r="TXH13" s="80"/>
      <c r="TXI13" s="80"/>
      <c r="TXJ13" s="80"/>
      <c r="TXK13" s="80"/>
      <c r="TXL13" s="80"/>
      <c r="TXM13" s="80"/>
      <c r="TXN13" s="80"/>
      <c r="TXO13" s="80"/>
      <c r="TXP13" s="80"/>
      <c r="TXQ13" s="80"/>
      <c r="TXR13" s="80"/>
      <c r="TXS13" s="80"/>
      <c r="TXT13" s="80"/>
      <c r="TXU13" s="80"/>
      <c r="TXV13" s="80"/>
      <c r="TXW13" s="80"/>
      <c r="TXX13" s="80"/>
      <c r="TXY13" s="80"/>
      <c r="TXZ13" s="80"/>
      <c r="TYA13" s="80"/>
      <c r="TYB13" s="80"/>
      <c r="TYC13" s="80"/>
      <c r="TYD13" s="80"/>
      <c r="TYE13" s="80"/>
      <c r="TYF13" s="80"/>
      <c r="TYG13" s="80"/>
      <c r="TYH13" s="80"/>
      <c r="TYI13" s="80"/>
      <c r="TYJ13" s="80"/>
      <c r="TYK13" s="80"/>
      <c r="TYL13" s="80"/>
      <c r="TYM13" s="80"/>
      <c r="TYN13" s="80"/>
      <c r="TYO13" s="80"/>
      <c r="TYP13" s="80"/>
      <c r="TYQ13" s="80"/>
      <c r="TYR13" s="80"/>
      <c r="TYS13" s="80"/>
      <c r="TYT13" s="80"/>
      <c r="TYU13" s="80"/>
      <c r="TYV13" s="80"/>
      <c r="TYW13" s="80"/>
      <c r="TYX13" s="80"/>
      <c r="TYY13" s="80"/>
      <c r="TYZ13" s="80"/>
      <c r="TZA13" s="80"/>
      <c r="TZB13" s="80"/>
      <c r="TZC13" s="80"/>
      <c r="TZD13" s="80"/>
      <c r="TZE13" s="80"/>
      <c r="TZF13" s="80"/>
      <c r="TZG13" s="80"/>
      <c r="TZH13" s="80"/>
      <c r="TZI13" s="80"/>
      <c r="TZJ13" s="80"/>
      <c r="TZK13" s="80"/>
      <c r="TZL13" s="80"/>
      <c r="TZM13" s="80"/>
      <c r="TZN13" s="80"/>
      <c r="TZO13" s="80"/>
      <c r="TZP13" s="80"/>
      <c r="TZQ13" s="80"/>
      <c r="TZR13" s="80"/>
      <c r="TZS13" s="80"/>
      <c r="TZT13" s="80"/>
      <c r="TZU13" s="80"/>
      <c r="TZV13" s="80"/>
      <c r="TZW13" s="80"/>
      <c r="TZX13" s="80"/>
      <c r="TZY13" s="80"/>
      <c r="TZZ13" s="80"/>
      <c r="UAA13" s="80"/>
      <c r="UAB13" s="80"/>
      <c r="UAC13" s="80"/>
      <c r="UAD13" s="80"/>
      <c r="UAE13" s="80"/>
      <c r="UAF13" s="80"/>
      <c r="UAG13" s="80"/>
      <c r="UAH13" s="80"/>
      <c r="UAI13" s="80"/>
      <c r="UAJ13" s="80"/>
      <c r="UAK13" s="80"/>
      <c r="UAL13" s="80"/>
      <c r="UAM13" s="80"/>
      <c r="UAN13" s="80"/>
      <c r="UAO13" s="80"/>
      <c r="UAP13" s="80"/>
      <c r="UAQ13" s="80"/>
      <c r="UAR13" s="80"/>
      <c r="UAS13" s="80"/>
      <c r="UAT13" s="80"/>
      <c r="UAU13" s="80"/>
      <c r="UAV13" s="80"/>
      <c r="UAW13" s="80"/>
      <c r="UAX13" s="80"/>
      <c r="UAY13" s="80"/>
      <c r="UAZ13" s="80"/>
      <c r="UBA13" s="80"/>
      <c r="UBB13" s="80"/>
      <c r="UBC13" s="80"/>
      <c r="UBD13" s="80"/>
      <c r="UBE13" s="80"/>
      <c r="UBF13" s="80"/>
      <c r="UBG13" s="80"/>
      <c r="UBH13" s="80"/>
      <c r="UBI13" s="80"/>
      <c r="UBJ13" s="80"/>
      <c r="UBK13" s="80"/>
      <c r="UBL13" s="80"/>
      <c r="UBM13" s="80"/>
      <c r="UBN13" s="80"/>
      <c r="UBO13" s="80"/>
      <c r="UBP13" s="80"/>
      <c r="UBQ13" s="80"/>
      <c r="UBR13" s="80"/>
      <c r="UBS13" s="80"/>
      <c r="UBT13" s="80"/>
      <c r="UBU13" s="80"/>
      <c r="UBV13" s="80"/>
      <c r="UBW13" s="80"/>
      <c r="UBX13" s="80"/>
      <c r="UBY13" s="80"/>
      <c r="UBZ13" s="80"/>
      <c r="UCA13" s="80"/>
      <c r="UCB13" s="80"/>
      <c r="UCC13" s="80"/>
      <c r="UCD13" s="80"/>
      <c r="UCE13" s="80"/>
      <c r="UCF13" s="80"/>
      <c r="UCG13" s="80"/>
      <c r="UCH13" s="80"/>
      <c r="UCI13" s="80"/>
      <c r="UCJ13" s="80"/>
      <c r="UCK13" s="80"/>
      <c r="UCL13" s="80"/>
      <c r="UCM13" s="80"/>
      <c r="UCN13" s="80"/>
      <c r="UCO13" s="80"/>
      <c r="UCP13" s="80"/>
      <c r="UCQ13" s="80"/>
      <c r="UCR13" s="80"/>
      <c r="UCS13" s="80"/>
      <c r="UCT13" s="80"/>
      <c r="UCU13" s="80"/>
      <c r="UCV13" s="80"/>
      <c r="UCW13" s="80"/>
      <c r="UCX13" s="80"/>
      <c r="UCY13" s="80"/>
      <c r="UCZ13" s="80"/>
      <c r="UDA13" s="80"/>
      <c r="UDB13" s="80"/>
      <c r="UDC13" s="80"/>
      <c r="UDD13" s="80"/>
      <c r="UDE13" s="80"/>
      <c r="UDF13" s="80"/>
      <c r="UDG13" s="80"/>
      <c r="UDH13" s="80"/>
      <c r="UDI13" s="80"/>
      <c r="UDJ13" s="80"/>
      <c r="UDK13" s="80"/>
      <c r="UDL13" s="80"/>
      <c r="UDM13" s="80"/>
      <c r="UDN13" s="80"/>
      <c r="UDO13" s="80"/>
      <c r="UDP13" s="80"/>
      <c r="UDQ13" s="80"/>
      <c r="UDR13" s="80"/>
      <c r="UDS13" s="80"/>
      <c r="UDT13" s="80"/>
      <c r="UDU13" s="80"/>
      <c r="UDV13" s="80"/>
      <c r="UDW13" s="80"/>
      <c r="UDX13" s="80"/>
      <c r="UDY13" s="80"/>
      <c r="UDZ13" s="80"/>
      <c r="UEA13" s="80"/>
      <c r="UEB13" s="80"/>
      <c r="UEC13" s="80"/>
      <c r="UED13" s="80"/>
      <c r="UEE13" s="80"/>
      <c r="UEF13" s="80"/>
      <c r="UEG13" s="80"/>
      <c r="UEH13" s="80"/>
      <c r="UEI13" s="80"/>
      <c r="UEJ13" s="80"/>
      <c r="UEK13" s="80"/>
      <c r="UEL13" s="80"/>
      <c r="UEM13" s="80"/>
      <c r="UEN13" s="80"/>
      <c r="UEO13" s="80"/>
      <c r="UEP13" s="80"/>
      <c r="UEQ13" s="80"/>
      <c r="UER13" s="80"/>
      <c r="UES13" s="80"/>
      <c r="UET13" s="80"/>
      <c r="UEU13" s="80"/>
      <c r="UEV13" s="80"/>
      <c r="UEW13" s="80"/>
      <c r="UEX13" s="80"/>
      <c r="UEY13" s="80"/>
      <c r="UEZ13" s="80"/>
      <c r="UFA13" s="80"/>
      <c r="UFB13" s="80"/>
      <c r="UFC13" s="80"/>
      <c r="UFD13" s="80"/>
      <c r="UFE13" s="80"/>
      <c r="UFF13" s="80"/>
      <c r="UFG13" s="80"/>
      <c r="UFH13" s="80"/>
      <c r="UFI13" s="80"/>
      <c r="UFJ13" s="80"/>
      <c r="UFK13" s="80"/>
      <c r="UFL13" s="80"/>
      <c r="UFM13" s="80"/>
      <c r="UFN13" s="80"/>
      <c r="UFO13" s="80"/>
      <c r="UFP13" s="80"/>
      <c r="UFQ13" s="80"/>
      <c r="UFR13" s="80"/>
      <c r="UFS13" s="80"/>
      <c r="UFT13" s="80"/>
      <c r="UFU13" s="80"/>
      <c r="UFV13" s="80"/>
      <c r="UFW13" s="80"/>
      <c r="UFX13" s="80"/>
      <c r="UFY13" s="80"/>
      <c r="UFZ13" s="80"/>
      <c r="UGA13" s="80"/>
      <c r="UGB13" s="80"/>
      <c r="UGC13" s="80"/>
      <c r="UGD13" s="80"/>
      <c r="UGE13" s="80"/>
      <c r="UGF13" s="80"/>
      <c r="UGG13" s="80"/>
      <c r="UGH13" s="80"/>
      <c r="UGI13" s="80"/>
      <c r="UGJ13" s="80"/>
      <c r="UGK13" s="80"/>
      <c r="UGL13" s="80"/>
      <c r="UGM13" s="80"/>
      <c r="UGN13" s="80"/>
      <c r="UGO13" s="80"/>
      <c r="UGP13" s="80"/>
      <c r="UGQ13" s="80"/>
      <c r="UGR13" s="80"/>
      <c r="UGS13" s="80"/>
      <c r="UGT13" s="80"/>
      <c r="UGU13" s="80"/>
      <c r="UGV13" s="80"/>
      <c r="UGW13" s="80"/>
      <c r="UGX13" s="80"/>
      <c r="UGY13" s="80"/>
      <c r="UGZ13" s="80"/>
      <c r="UHA13" s="80"/>
      <c r="UHB13" s="80"/>
      <c r="UHC13" s="80"/>
      <c r="UHD13" s="80"/>
      <c r="UHE13" s="80"/>
      <c r="UHF13" s="80"/>
      <c r="UHG13" s="80"/>
      <c r="UHH13" s="80"/>
      <c r="UHI13" s="80"/>
      <c r="UHJ13" s="80"/>
      <c r="UHK13" s="80"/>
      <c r="UHL13" s="80"/>
      <c r="UHM13" s="80"/>
      <c r="UHN13" s="80"/>
      <c r="UHO13" s="80"/>
      <c r="UHP13" s="80"/>
      <c r="UHQ13" s="80"/>
      <c r="UHR13" s="80"/>
      <c r="UHS13" s="80"/>
      <c r="UHT13" s="80"/>
      <c r="UHU13" s="80"/>
      <c r="UHV13" s="80"/>
      <c r="UHW13" s="80"/>
      <c r="UHX13" s="80"/>
      <c r="UHY13" s="80"/>
      <c r="UHZ13" s="80"/>
      <c r="UIA13" s="80"/>
      <c r="UIB13" s="80"/>
      <c r="UIC13" s="80"/>
      <c r="UID13" s="80"/>
      <c r="UIE13" s="80"/>
      <c r="UIF13" s="80"/>
      <c r="UIG13" s="80"/>
      <c r="UIH13" s="80"/>
      <c r="UII13" s="80"/>
      <c r="UIJ13" s="80"/>
      <c r="UIK13" s="80"/>
      <c r="UIL13" s="80"/>
      <c r="UIM13" s="80"/>
      <c r="UIN13" s="80"/>
      <c r="UIO13" s="80"/>
      <c r="UIP13" s="80"/>
      <c r="UIQ13" s="80"/>
      <c r="UIR13" s="80"/>
      <c r="UIS13" s="80"/>
      <c r="UIT13" s="80"/>
      <c r="UIU13" s="80"/>
      <c r="UIV13" s="80"/>
      <c r="UIW13" s="80"/>
      <c r="UIX13" s="80"/>
      <c r="UIY13" s="80"/>
      <c r="UIZ13" s="80"/>
      <c r="UJA13" s="80"/>
      <c r="UJB13" s="80"/>
      <c r="UJC13" s="80"/>
      <c r="UJD13" s="80"/>
      <c r="UJE13" s="80"/>
      <c r="UJF13" s="80"/>
      <c r="UJG13" s="80"/>
      <c r="UJH13" s="80"/>
      <c r="UJI13" s="80"/>
      <c r="UJJ13" s="80"/>
      <c r="UJK13" s="80"/>
      <c r="UJL13" s="80"/>
      <c r="UJM13" s="80"/>
      <c r="UJN13" s="80"/>
      <c r="UJO13" s="80"/>
      <c r="UJP13" s="80"/>
      <c r="UJQ13" s="80"/>
      <c r="UJR13" s="80"/>
      <c r="UJS13" s="80"/>
      <c r="UJT13" s="80"/>
      <c r="UJU13" s="80"/>
      <c r="UJV13" s="80"/>
      <c r="UJW13" s="80"/>
      <c r="UJX13" s="80"/>
      <c r="UJY13" s="80"/>
      <c r="UJZ13" s="80"/>
      <c r="UKA13" s="80"/>
      <c r="UKB13" s="80"/>
      <c r="UKC13" s="80"/>
      <c r="UKD13" s="80"/>
      <c r="UKE13" s="80"/>
      <c r="UKF13" s="80"/>
      <c r="UKG13" s="80"/>
      <c r="UKH13" s="80"/>
      <c r="UKI13" s="80"/>
      <c r="UKJ13" s="80"/>
      <c r="UKK13" s="80"/>
      <c r="UKL13" s="80"/>
      <c r="UKM13" s="80"/>
      <c r="UKN13" s="80"/>
      <c r="UKO13" s="80"/>
      <c r="UKP13" s="80"/>
      <c r="UKQ13" s="80"/>
      <c r="UKR13" s="80"/>
      <c r="UKS13" s="80"/>
      <c r="UKT13" s="80"/>
      <c r="UKU13" s="80"/>
      <c r="UKV13" s="80"/>
      <c r="UKW13" s="80"/>
      <c r="UKX13" s="80"/>
      <c r="UKY13" s="80"/>
      <c r="UKZ13" s="80"/>
      <c r="ULA13" s="80"/>
      <c r="ULB13" s="80"/>
      <c r="ULC13" s="80"/>
      <c r="ULD13" s="80"/>
      <c r="ULE13" s="80"/>
      <c r="ULF13" s="80"/>
      <c r="ULG13" s="80"/>
      <c r="ULH13" s="80"/>
      <c r="ULI13" s="80"/>
      <c r="ULJ13" s="80"/>
      <c r="ULK13" s="80"/>
      <c r="ULL13" s="80"/>
      <c r="ULM13" s="80"/>
      <c r="ULN13" s="80"/>
      <c r="ULO13" s="80"/>
      <c r="ULP13" s="80"/>
      <c r="ULQ13" s="80"/>
      <c r="ULR13" s="80"/>
      <c r="ULS13" s="80"/>
      <c r="ULT13" s="80"/>
      <c r="ULU13" s="80"/>
      <c r="ULV13" s="80"/>
      <c r="ULW13" s="80"/>
      <c r="ULX13" s="80"/>
      <c r="ULY13" s="80"/>
      <c r="ULZ13" s="80"/>
      <c r="UMA13" s="80"/>
      <c r="UMB13" s="80"/>
      <c r="UMC13" s="80"/>
      <c r="UMD13" s="80"/>
      <c r="UME13" s="80"/>
      <c r="UMF13" s="80"/>
      <c r="UMG13" s="80"/>
      <c r="UMH13" s="80"/>
      <c r="UMI13" s="80"/>
      <c r="UMJ13" s="80"/>
      <c r="UMK13" s="80"/>
      <c r="UML13" s="80"/>
      <c r="UMM13" s="80"/>
      <c r="UMN13" s="80"/>
      <c r="UMO13" s="80"/>
      <c r="UMP13" s="80"/>
      <c r="UMQ13" s="80"/>
      <c r="UMR13" s="80"/>
      <c r="UMS13" s="80"/>
      <c r="UMT13" s="80"/>
      <c r="UMU13" s="80"/>
      <c r="UMV13" s="80"/>
      <c r="UMW13" s="80"/>
      <c r="UMX13" s="80"/>
      <c r="UMY13" s="80"/>
      <c r="UMZ13" s="80"/>
      <c r="UNA13" s="80"/>
      <c r="UNB13" s="80"/>
      <c r="UNC13" s="80"/>
      <c r="UND13" s="80"/>
      <c r="UNE13" s="80"/>
      <c r="UNF13" s="80"/>
      <c r="UNG13" s="80"/>
      <c r="UNH13" s="80"/>
      <c r="UNI13" s="80"/>
      <c r="UNJ13" s="80"/>
      <c r="UNK13" s="80"/>
      <c r="UNL13" s="80"/>
      <c r="UNM13" s="80"/>
      <c r="UNN13" s="80"/>
      <c r="UNO13" s="80"/>
      <c r="UNP13" s="80"/>
      <c r="UNQ13" s="80"/>
      <c r="UNR13" s="80"/>
      <c r="UNS13" s="80"/>
      <c r="UNT13" s="80"/>
      <c r="UNU13" s="80"/>
      <c r="UNV13" s="80"/>
      <c r="UNW13" s="80"/>
      <c r="UNX13" s="80"/>
      <c r="UNY13" s="80"/>
      <c r="UNZ13" s="80"/>
      <c r="UOA13" s="80"/>
      <c r="UOB13" s="80"/>
      <c r="UOC13" s="80"/>
      <c r="UOD13" s="80"/>
      <c r="UOE13" s="80"/>
      <c r="UOF13" s="80"/>
      <c r="UOG13" s="80"/>
      <c r="UOH13" s="80"/>
      <c r="UOI13" s="80"/>
      <c r="UOJ13" s="80"/>
      <c r="UOK13" s="80"/>
      <c r="UOL13" s="80"/>
      <c r="UOM13" s="80"/>
      <c r="UON13" s="80"/>
      <c r="UOO13" s="80"/>
      <c r="UOP13" s="80"/>
      <c r="UOQ13" s="80"/>
      <c r="UOR13" s="80"/>
      <c r="UOS13" s="80"/>
      <c r="UOT13" s="80"/>
      <c r="UOU13" s="80"/>
      <c r="UOV13" s="80"/>
      <c r="UOW13" s="80"/>
      <c r="UOX13" s="80"/>
      <c r="UOY13" s="80"/>
      <c r="UOZ13" s="80"/>
      <c r="UPA13" s="80"/>
      <c r="UPB13" s="80"/>
      <c r="UPC13" s="80"/>
      <c r="UPD13" s="80"/>
      <c r="UPE13" s="80"/>
      <c r="UPF13" s="80"/>
      <c r="UPG13" s="80"/>
      <c r="UPH13" s="80"/>
      <c r="UPI13" s="80"/>
      <c r="UPJ13" s="80"/>
      <c r="UPK13" s="80"/>
      <c r="UPL13" s="80"/>
      <c r="UPM13" s="80"/>
      <c r="UPN13" s="80"/>
      <c r="UPO13" s="80"/>
      <c r="UPP13" s="80"/>
      <c r="UPQ13" s="80"/>
      <c r="UPR13" s="80"/>
      <c r="UPS13" s="80"/>
      <c r="UPT13" s="80"/>
      <c r="UPU13" s="80"/>
      <c r="UPV13" s="80"/>
      <c r="UPW13" s="80"/>
      <c r="UPX13" s="80"/>
      <c r="UPY13" s="80"/>
      <c r="UPZ13" s="80"/>
      <c r="UQA13" s="80"/>
      <c r="UQB13" s="80"/>
      <c r="UQC13" s="80"/>
      <c r="UQD13" s="80"/>
      <c r="UQE13" s="80"/>
      <c r="UQF13" s="80"/>
      <c r="UQG13" s="80"/>
      <c r="UQH13" s="80"/>
      <c r="UQI13" s="80"/>
      <c r="UQJ13" s="80"/>
      <c r="UQK13" s="80"/>
      <c r="UQL13" s="80"/>
      <c r="UQM13" s="80"/>
      <c r="UQN13" s="80"/>
      <c r="UQO13" s="80"/>
      <c r="UQP13" s="80"/>
      <c r="UQQ13" s="80"/>
      <c r="UQR13" s="80"/>
      <c r="UQS13" s="80"/>
      <c r="UQT13" s="80"/>
      <c r="UQU13" s="80"/>
      <c r="UQV13" s="80"/>
      <c r="UQW13" s="80"/>
      <c r="UQX13" s="80"/>
      <c r="UQY13" s="80"/>
      <c r="UQZ13" s="80"/>
      <c r="URA13" s="80"/>
      <c r="URB13" s="80"/>
      <c r="URC13" s="80"/>
      <c r="URD13" s="80"/>
      <c r="URE13" s="80"/>
      <c r="URF13" s="80"/>
      <c r="URG13" s="80"/>
      <c r="URH13" s="80"/>
      <c r="URI13" s="80"/>
      <c r="URJ13" s="80"/>
      <c r="URK13" s="80"/>
      <c r="URL13" s="80"/>
      <c r="URM13" s="80"/>
      <c r="URN13" s="80"/>
      <c r="URO13" s="80"/>
      <c r="URP13" s="80"/>
      <c r="URQ13" s="80"/>
      <c r="URR13" s="80"/>
      <c r="URS13" s="80"/>
      <c r="URT13" s="80"/>
      <c r="URU13" s="80"/>
      <c r="URV13" s="80"/>
      <c r="URW13" s="80"/>
      <c r="URX13" s="80"/>
      <c r="URY13" s="80"/>
      <c r="URZ13" s="80"/>
      <c r="USA13" s="80"/>
      <c r="USB13" s="80"/>
      <c r="USC13" s="80"/>
      <c r="USD13" s="80"/>
      <c r="USE13" s="80"/>
      <c r="USF13" s="80"/>
      <c r="USG13" s="80"/>
      <c r="USH13" s="80"/>
      <c r="USI13" s="80"/>
      <c r="USJ13" s="80"/>
      <c r="USK13" s="80"/>
      <c r="USL13" s="80"/>
      <c r="USM13" s="80"/>
      <c r="USN13" s="80"/>
      <c r="USO13" s="80"/>
      <c r="USP13" s="80"/>
      <c r="USQ13" s="80"/>
      <c r="USR13" s="80"/>
      <c r="USS13" s="80"/>
      <c r="UST13" s="80"/>
      <c r="USU13" s="80"/>
      <c r="USV13" s="80"/>
      <c r="USW13" s="80"/>
      <c r="USX13" s="80"/>
      <c r="USY13" s="80"/>
      <c r="USZ13" s="80"/>
      <c r="UTA13" s="80"/>
      <c r="UTB13" s="80"/>
      <c r="UTC13" s="80"/>
      <c r="UTD13" s="80"/>
      <c r="UTE13" s="80"/>
      <c r="UTF13" s="80"/>
      <c r="UTG13" s="80"/>
      <c r="UTH13" s="80"/>
      <c r="UTI13" s="80"/>
      <c r="UTJ13" s="80"/>
      <c r="UTK13" s="80"/>
      <c r="UTL13" s="80"/>
      <c r="UTM13" s="80"/>
      <c r="UTN13" s="80"/>
      <c r="UTO13" s="80"/>
      <c r="UTP13" s="80"/>
      <c r="UTQ13" s="80"/>
      <c r="UTR13" s="80"/>
      <c r="UTS13" s="80"/>
      <c r="UTT13" s="80"/>
      <c r="UTU13" s="80"/>
      <c r="UTV13" s="80"/>
      <c r="UTW13" s="80"/>
      <c r="UTX13" s="80"/>
      <c r="UTY13" s="80"/>
      <c r="UTZ13" s="80"/>
      <c r="UUA13" s="80"/>
      <c r="UUB13" s="80"/>
      <c r="UUC13" s="80"/>
      <c r="UUD13" s="80"/>
      <c r="UUE13" s="80"/>
      <c r="UUF13" s="80"/>
      <c r="UUG13" s="80"/>
      <c r="UUH13" s="80"/>
      <c r="UUI13" s="80"/>
      <c r="UUJ13" s="80"/>
      <c r="UUK13" s="80"/>
      <c r="UUL13" s="80"/>
      <c r="UUM13" s="80"/>
      <c r="UUN13" s="80"/>
      <c r="UUO13" s="80"/>
      <c r="UUP13" s="80"/>
      <c r="UUQ13" s="80"/>
      <c r="UUR13" s="80"/>
      <c r="UUS13" s="80"/>
      <c r="UUT13" s="80"/>
      <c r="UUU13" s="80"/>
      <c r="UUV13" s="80"/>
      <c r="UUW13" s="80"/>
      <c r="UUX13" s="80"/>
      <c r="UUY13" s="80"/>
      <c r="UUZ13" s="80"/>
      <c r="UVA13" s="80"/>
      <c r="UVB13" s="80"/>
      <c r="UVC13" s="80"/>
      <c r="UVD13" s="80"/>
      <c r="UVE13" s="80"/>
      <c r="UVF13" s="80"/>
      <c r="UVG13" s="80"/>
      <c r="UVH13" s="80"/>
      <c r="UVI13" s="80"/>
      <c r="UVJ13" s="80"/>
      <c r="UVK13" s="80"/>
      <c r="UVL13" s="80"/>
      <c r="UVM13" s="80"/>
      <c r="UVN13" s="80"/>
      <c r="UVO13" s="80"/>
      <c r="UVP13" s="80"/>
      <c r="UVQ13" s="80"/>
      <c r="UVR13" s="80"/>
      <c r="UVS13" s="80"/>
      <c r="UVT13" s="80"/>
      <c r="UVU13" s="80"/>
      <c r="UVV13" s="80"/>
      <c r="UVW13" s="80"/>
      <c r="UVX13" s="80"/>
      <c r="UVY13" s="80"/>
      <c r="UVZ13" s="80"/>
      <c r="UWA13" s="80"/>
      <c r="UWB13" s="80"/>
      <c r="UWC13" s="80"/>
      <c r="UWD13" s="80"/>
      <c r="UWE13" s="80"/>
      <c r="UWF13" s="80"/>
      <c r="UWG13" s="80"/>
      <c r="UWH13" s="80"/>
      <c r="UWI13" s="80"/>
      <c r="UWJ13" s="80"/>
      <c r="UWK13" s="80"/>
      <c r="UWL13" s="80"/>
      <c r="UWM13" s="80"/>
      <c r="UWN13" s="80"/>
      <c r="UWO13" s="80"/>
      <c r="UWP13" s="80"/>
      <c r="UWQ13" s="80"/>
      <c r="UWR13" s="80"/>
      <c r="UWS13" s="80"/>
      <c r="UWT13" s="80"/>
      <c r="UWU13" s="80"/>
      <c r="UWV13" s="80"/>
      <c r="UWW13" s="80"/>
      <c r="UWX13" s="80"/>
      <c r="UWY13" s="80"/>
      <c r="UWZ13" s="80"/>
      <c r="UXA13" s="80"/>
      <c r="UXB13" s="80"/>
      <c r="UXC13" s="80"/>
      <c r="UXD13" s="80"/>
      <c r="UXE13" s="80"/>
      <c r="UXF13" s="80"/>
      <c r="UXG13" s="80"/>
      <c r="UXH13" s="80"/>
      <c r="UXI13" s="80"/>
      <c r="UXJ13" s="80"/>
      <c r="UXK13" s="80"/>
      <c r="UXL13" s="80"/>
      <c r="UXM13" s="80"/>
      <c r="UXN13" s="80"/>
      <c r="UXO13" s="80"/>
      <c r="UXP13" s="80"/>
      <c r="UXQ13" s="80"/>
      <c r="UXR13" s="80"/>
      <c r="UXS13" s="80"/>
      <c r="UXT13" s="80"/>
      <c r="UXU13" s="80"/>
      <c r="UXV13" s="80"/>
      <c r="UXW13" s="80"/>
      <c r="UXX13" s="80"/>
      <c r="UXY13" s="80"/>
      <c r="UXZ13" s="80"/>
      <c r="UYA13" s="80"/>
      <c r="UYB13" s="80"/>
      <c r="UYC13" s="80"/>
      <c r="UYD13" s="80"/>
      <c r="UYE13" s="80"/>
      <c r="UYF13" s="80"/>
      <c r="UYG13" s="80"/>
      <c r="UYH13" s="80"/>
      <c r="UYI13" s="80"/>
      <c r="UYJ13" s="80"/>
      <c r="UYK13" s="80"/>
      <c r="UYL13" s="80"/>
      <c r="UYM13" s="80"/>
      <c r="UYN13" s="80"/>
      <c r="UYO13" s="80"/>
      <c r="UYP13" s="80"/>
      <c r="UYQ13" s="80"/>
      <c r="UYR13" s="80"/>
      <c r="UYS13" s="80"/>
      <c r="UYT13" s="80"/>
      <c r="UYU13" s="80"/>
      <c r="UYV13" s="80"/>
      <c r="UYW13" s="80"/>
      <c r="UYX13" s="80"/>
      <c r="UYY13" s="80"/>
      <c r="UYZ13" s="80"/>
      <c r="UZA13" s="80"/>
      <c r="UZB13" s="80"/>
      <c r="UZC13" s="80"/>
      <c r="UZD13" s="80"/>
      <c r="UZE13" s="80"/>
      <c r="UZF13" s="80"/>
      <c r="UZG13" s="80"/>
      <c r="UZH13" s="80"/>
      <c r="UZI13" s="80"/>
      <c r="UZJ13" s="80"/>
      <c r="UZK13" s="80"/>
      <c r="UZL13" s="80"/>
      <c r="UZM13" s="80"/>
      <c r="UZN13" s="80"/>
      <c r="UZO13" s="80"/>
      <c r="UZP13" s="80"/>
      <c r="UZQ13" s="80"/>
      <c r="UZR13" s="80"/>
      <c r="UZS13" s="80"/>
      <c r="UZT13" s="80"/>
      <c r="UZU13" s="80"/>
      <c r="UZV13" s="80"/>
      <c r="UZW13" s="80"/>
      <c r="UZX13" s="80"/>
      <c r="UZY13" s="80"/>
      <c r="UZZ13" s="80"/>
      <c r="VAA13" s="80"/>
      <c r="VAB13" s="80"/>
      <c r="VAC13" s="80"/>
      <c r="VAD13" s="80"/>
      <c r="VAE13" s="80"/>
      <c r="VAF13" s="80"/>
      <c r="VAG13" s="80"/>
      <c r="VAH13" s="80"/>
      <c r="VAI13" s="80"/>
      <c r="VAJ13" s="80"/>
      <c r="VAK13" s="80"/>
      <c r="VAL13" s="80"/>
      <c r="VAM13" s="80"/>
      <c r="VAN13" s="80"/>
      <c r="VAO13" s="80"/>
      <c r="VAP13" s="80"/>
      <c r="VAQ13" s="80"/>
      <c r="VAR13" s="80"/>
      <c r="VAS13" s="80"/>
      <c r="VAT13" s="80"/>
      <c r="VAU13" s="80"/>
      <c r="VAV13" s="80"/>
      <c r="VAW13" s="80"/>
      <c r="VAX13" s="80"/>
      <c r="VAY13" s="80"/>
      <c r="VAZ13" s="80"/>
      <c r="VBA13" s="80"/>
      <c r="VBB13" s="80"/>
      <c r="VBC13" s="80"/>
      <c r="VBD13" s="80"/>
      <c r="VBE13" s="80"/>
      <c r="VBF13" s="80"/>
      <c r="VBG13" s="80"/>
      <c r="VBH13" s="80"/>
      <c r="VBI13" s="80"/>
      <c r="VBJ13" s="80"/>
      <c r="VBK13" s="80"/>
      <c r="VBL13" s="80"/>
      <c r="VBM13" s="80"/>
      <c r="VBN13" s="80"/>
      <c r="VBO13" s="80"/>
      <c r="VBP13" s="80"/>
      <c r="VBQ13" s="80"/>
      <c r="VBR13" s="80"/>
      <c r="VBS13" s="80"/>
      <c r="VBT13" s="80"/>
      <c r="VBU13" s="80"/>
      <c r="VBV13" s="80"/>
      <c r="VBW13" s="80"/>
      <c r="VBX13" s="80"/>
      <c r="VBY13" s="80"/>
      <c r="VBZ13" s="80"/>
      <c r="VCA13" s="80"/>
      <c r="VCB13" s="80"/>
      <c r="VCC13" s="80"/>
      <c r="VCD13" s="80"/>
      <c r="VCE13" s="80"/>
      <c r="VCF13" s="80"/>
      <c r="VCG13" s="80"/>
      <c r="VCH13" s="80"/>
      <c r="VCI13" s="80"/>
      <c r="VCJ13" s="80"/>
      <c r="VCK13" s="80"/>
      <c r="VCL13" s="80"/>
      <c r="VCM13" s="80"/>
      <c r="VCN13" s="80"/>
      <c r="VCO13" s="80"/>
      <c r="VCP13" s="80"/>
      <c r="VCQ13" s="80"/>
      <c r="VCR13" s="80"/>
      <c r="VCS13" s="80"/>
      <c r="VCT13" s="80"/>
      <c r="VCU13" s="80"/>
      <c r="VCV13" s="80"/>
      <c r="VCW13" s="80"/>
      <c r="VCX13" s="80"/>
      <c r="VCY13" s="80"/>
      <c r="VCZ13" s="80"/>
      <c r="VDA13" s="80"/>
      <c r="VDB13" s="80"/>
      <c r="VDC13" s="80"/>
      <c r="VDD13" s="80"/>
      <c r="VDE13" s="80"/>
      <c r="VDF13" s="80"/>
      <c r="VDG13" s="80"/>
      <c r="VDH13" s="80"/>
      <c r="VDI13" s="80"/>
      <c r="VDJ13" s="80"/>
      <c r="VDK13" s="80"/>
      <c r="VDL13" s="80"/>
      <c r="VDM13" s="80"/>
      <c r="VDN13" s="80"/>
      <c r="VDO13" s="80"/>
      <c r="VDP13" s="80"/>
      <c r="VDQ13" s="80"/>
      <c r="VDR13" s="80"/>
      <c r="VDS13" s="80"/>
      <c r="VDT13" s="80"/>
      <c r="VDU13" s="80"/>
      <c r="VDV13" s="80"/>
      <c r="VDW13" s="80"/>
      <c r="VDX13" s="80"/>
      <c r="VDY13" s="80"/>
      <c r="VDZ13" s="80"/>
      <c r="VEA13" s="80"/>
      <c r="VEB13" s="80"/>
      <c r="VEC13" s="80"/>
      <c r="VED13" s="80"/>
      <c r="VEE13" s="80"/>
      <c r="VEF13" s="80"/>
      <c r="VEG13" s="80"/>
      <c r="VEH13" s="80"/>
      <c r="VEI13" s="80"/>
      <c r="VEJ13" s="80"/>
      <c r="VEK13" s="80"/>
      <c r="VEL13" s="80"/>
      <c r="VEM13" s="80"/>
      <c r="VEN13" s="80"/>
      <c r="VEO13" s="80"/>
      <c r="VEP13" s="80"/>
      <c r="VEQ13" s="80"/>
      <c r="VER13" s="80"/>
      <c r="VES13" s="80"/>
      <c r="VET13" s="80"/>
      <c r="VEU13" s="80"/>
      <c r="VEV13" s="80"/>
      <c r="VEW13" s="80"/>
      <c r="VEX13" s="80"/>
      <c r="VEY13" s="80"/>
      <c r="VEZ13" s="80"/>
      <c r="VFA13" s="80"/>
      <c r="VFB13" s="80"/>
      <c r="VFC13" s="80"/>
      <c r="VFD13" s="80"/>
      <c r="VFE13" s="80"/>
      <c r="VFF13" s="80"/>
      <c r="VFG13" s="80"/>
      <c r="VFH13" s="80"/>
      <c r="VFI13" s="80"/>
      <c r="VFJ13" s="80"/>
      <c r="VFK13" s="80"/>
      <c r="VFL13" s="80"/>
      <c r="VFM13" s="80"/>
      <c r="VFN13" s="80"/>
      <c r="VFO13" s="80"/>
      <c r="VFP13" s="80"/>
      <c r="VFQ13" s="80"/>
      <c r="VFR13" s="80"/>
      <c r="VFS13" s="80"/>
      <c r="VFT13" s="80"/>
      <c r="VFU13" s="80"/>
      <c r="VFV13" s="80"/>
      <c r="VFW13" s="80"/>
      <c r="VFX13" s="80"/>
      <c r="VFY13" s="80"/>
      <c r="VFZ13" s="80"/>
      <c r="VGA13" s="80"/>
      <c r="VGB13" s="80"/>
      <c r="VGC13" s="80"/>
      <c r="VGD13" s="80"/>
      <c r="VGE13" s="80"/>
      <c r="VGF13" s="80"/>
      <c r="VGG13" s="80"/>
      <c r="VGH13" s="80"/>
      <c r="VGI13" s="80"/>
      <c r="VGJ13" s="80"/>
      <c r="VGK13" s="80"/>
      <c r="VGL13" s="80"/>
      <c r="VGM13" s="80"/>
      <c r="VGN13" s="80"/>
      <c r="VGO13" s="80"/>
      <c r="VGP13" s="80"/>
      <c r="VGQ13" s="80"/>
      <c r="VGR13" s="80"/>
      <c r="VGS13" s="80"/>
      <c r="VGT13" s="80"/>
      <c r="VGU13" s="80"/>
      <c r="VGV13" s="80"/>
      <c r="VGW13" s="80"/>
      <c r="VGX13" s="80"/>
      <c r="VGY13" s="80"/>
      <c r="VGZ13" s="80"/>
      <c r="VHA13" s="80"/>
      <c r="VHB13" s="80"/>
      <c r="VHC13" s="80"/>
      <c r="VHD13" s="80"/>
      <c r="VHE13" s="80"/>
      <c r="VHF13" s="80"/>
      <c r="VHG13" s="80"/>
      <c r="VHH13" s="80"/>
      <c r="VHI13" s="80"/>
      <c r="VHJ13" s="80"/>
      <c r="VHK13" s="80"/>
      <c r="VHL13" s="80"/>
      <c r="VHM13" s="80"/>
      <c r="VHN13" s="80"/>
      <c r="VHO13" s="80"/>
      <c r="VHP13" s="80"/>
      <c r="VHQ13" s="80"/>
      <c r="VHR13" s="80"/>
      <c r="VHS13" s="80"/>
      <c r="VHT13" s="80"/>
      <c r="VHU13" s="80"/>
      <c r="VHV13" s="80"/>
      <c r="VHW13" s="80"/>
      <c r="VHX13" s="80"/>
      <c r="VHY13" s="80"/>
      <c r="VHZ13" s="80"/>
      <c r="VIA13" s="80"/>
      <c r="VIB13" s="80"/>
      <c r="VIC13" s="80"/>
      <c r="VID13" s="80"/>
      <c r="VIE13" s="80"/>
      <c r="VIF13" s="80"/>
      <c r="VIG13" s="80"/>
      <c r="VIH13" s="80"/>
      <c r="VII13" s="80"/>
      <c r="VIJ13" s="80"/>
      <c r="VIK13" s="80"/>
      <c r="VIL13" s="80"/>
      <c r="VIM13" s="80"/>
      <c r="VIN13" s="80"/>
      <c r="VIO13" s="80"/>
      <c r="VIP13" s="80"/>
      <c r="VIQ13" s="80"/>
      <c r="VIR13" s="80"/>
      <c r="VIS13" s="80"/>
      <c r="VIT13" s="80"/>
      <c r="VIU13" s="80"/>
      <c r="VIV13" s="80"/>
      <c r="VIW13" s="80"/>
      <c r="VIX13" s="80"/>
      <c r="VIY13" s="80"/>
      <c r="VIZ13" s="80"/>
      <c r="VJA13" s="80"/>
      <c r="VJB13" s="80"/>
      <c r="VJC13" s="80"/>
      <c r="VJD13" s="80"/>
      <c r="VJE13" s="80"/>
      <c r="VJF13" s="80"/>
      <c r="VJG13" s="80"/>
      <c r="VJH13" s="80"/>
      <c r="VJI13" s="80"/>
      <c r="VJJ13" s="80"/>
      <c r="VJK13" s="80"/>
      <c r="VJL13" s="80"/>
      <c r="VJM13" s="80"/>
      <c r="VJN13" s="80"/>
      <c r="VJO13" s="80"/>
      <c r="VJP13" s="80"/>
      <c r="VJQ13" s="80"/>
      <c r="VJR13" s="80"/>
      <c r="VJS13" s="80"/>
      <c r="VJT13" s="80"/>
      <c r="VJU13" s="80"/>
      <c r="VJV13" s="80"/>
      <c r="VJW13" s="80"/>
      <c r="VJX13" s="80"/>
      <c r="VJY13" s="80"/>
      <c r="VJZ13" s="80"/>
      <c r="VKA13" s="80"/>
      <c r="VKB13" s="80"/>
      <c r="VKC13" s="80"/>
      <c r="VKD13" s="80"/>
      <c r="VKE13" s="80"/>
      <c r="VKF13" s="80"/>
      <c r="VKG13" s="80"/>
      <c r="VKH13" s="80"/>
      <c r="VKI13" s="80"/>
      <c r="VKJ13" s="80"/>
      <c r="VKK13" s="80"/>
      <c r="VKL13" s="80"/>
      <c r="VKM13" s="80"/>
      <c r="VKN13" s="80"/>
      <c r="VKO13" s="80"/>
      <c r="VKP13" s="80"/>
      <c r="VKQ13" s="80"/>
      <c r="VKR13" s="80"/>
      <c r="VKS13" s="80"/>
      <c r="VKT13" s="80"/>
      <c r="VKU13" s="80"/>
      <c r="VKV13" s="80"/>
      <c r="VKW13" s="80"/>
      <c r="VKX13" s="80"/>
      <c r="VKY13" s="80"/>
      <c r="VKZ13" s="80"/>
      <c r="VLA13" s="80"/>
      <c r="VLB13" s="80"/>
      <c r="VLC13" s="80"/>
      <c r="VLD13" s="80"/>
      <c r="VLE13" s="80"/>
      <c r="VLF13" s="80"/>
      <c r="VLG13" s="80"/>
      <c r="VLH13" s="80"/>
      <c r="VLI13" s="80"/>
      <c r="VLJ13" s="80"/>
      <c r="VLK13" s="80"/>
      <c r="VLL13" s="80"/>
      <c r="VLM13" s="80"/>
      <c r="VLN13" s="80"/>
      <c r="VLO13" s="80"/>
      <c r="VLP13" s="80"/>
      <c r="VLQ13" s="80"/>
      <c r="VLR13" s="80"/>
      <c r="VLS13" s="80"/>
      <c r="VLT13" s="80"/>
      <c r="VLU13" s="80"/>
      <c r="VLV13" s="80"/>
      <c r="VLW13" s="80"/>
      <c r="VLX13" s="80"/>
      <c r="VLY13" s="80"/>
      <c r="VLZ13" s="80"/>
      <c r="VMA13" s="80"/>
      <c r="VMB13" s="80"/>
      <c r="VMC13" s="80"/>
      <c r="VMD13" s="80"/>
      <c r="VME13" s="80"/>
      <c r="VMF13" s="80"/>
      <c r="VMG13" s="80"/>
      <c r="VMH13" s="80"/>
      <c r="VMI13" s="80"/>
      <c r="VMJ13" s="80"/>
      <c r="VMK13" s="80"/>
      <c r="VML13" s="80"/>
      <c r="VMM13" s="80"/>
      <c r="VMN13" s="80"/>
      <c r="VMO13" s="80"/>
      <c r="VMP13" s="80"/>
      <c r="VMQ13" s="80"/>
      <c r="VMR13" s="80"/>
      <c r="VMS13" s="80"/>
      <c r="VMT13" s="80"/>
      <c r="VMU13" s="80"/>
      <c r="VMV13" s="80"/>
      <c r="VMW13" s="80"/>
      <c r="VMX13" s="80"/>
      <c r="VMY13" s="80"/>
      <c r="VMZ13" s="80"/>
      <c r="VNA13" s="80"/>
      <c r="VNB13" s="80"/>
      <c r="VNC13" s="80"/>
      <c r="VND13" s="80"/>
      <c r="VNE13" s="80"/>
      <c r="VNF13" s="80"/>
      <c r="VNG13" s="80"/>
      <c r="VNH13" s="80"/>
      <c r="VNI13" s="80"/>
      <c r="VNJ13" s="80"/>
      <c r="VNK13" s="80"/>
      <c r="VNL13" s="80"/>
      <c r="VNM13" s="80"/>
      <c r="VNN13" s="80"/>
      <c r="VNO13" s="80"/>
      <c r="VNP13" s="80"/>
      <c r="VNQ13" s="80"/>
      <c r="VNR13" s="80"/>
      <c r="VNS13" s="80"/>
      <c r="VNT13" s="80"/>
      <c r="VNU13" s="80"/>
      <c r="VNV13" s="80"/>
      <c r="VNW13" s="80"/>
      <c r="VNX13" s="80"/>
      <c r="VNY13" s="80"/>
      <c r="VNZ13" s="80"/>
      <c r="VOA13" s="80"/>
      <c r="VOB13" s="80"/>
      <c r="VOC13" s="80"/>
      <c r="VOD13" s="80"/>
      <c r="VOE13" s="80"/>
      <c r="VOF13" s="80"/>
      <c r="VOG13" s="80"/>
      <c r="VOH13" s="80"/>
      <c r="VOI13" s="80"/>
      <c r="VOJ13" s="80"/>
      <c r="VOK13" s="80"/>
      <c r="VOL13" s="80"/>
      <c r="VOM13" s="80"/>
      <c r="VON13" s="80"/>
      <c r="VOO13" s="80"/>
      <c r="VOP13" s="80"/>
      <c r="VOQ13" s="80"/>
      <c r="VOR13" s="80"/>
      <c r="VOS13" s="80"/>
      <c r="VOT13" s="80"/>
      <c r="VOU13" s="80"/>
      <c r="VOV13" s="80"/>
      <c r="VOW13" s="80"/>
      <c r="VOX13" s="80"/>
      <c r="VOY13" s="80"/>
      <c r="VOZ13" s="80"/>
      <c r="VPA13" s="80"/>
      <c r="VPB13" s="80"/>
      <c r="VPC13" s="80"/>
      <c r="VPD13" s="80"/>
      <c r="VPE13" s="80"/>
      <c r="VPF13" s="80"/>
      <c r="VPG13" s="80"/>
      <c r="VPH13" s="80"/>
      <c r="VPI13" s="80"/>
      <c r="VPJ13" s="80"/>
      <c r="VPK13" s="80"/>
      <c r="VPL13" s="80"/>
      <c r="VPM13" s="80"/>
      <c r="VPN13" s="80"/>
      <c r="VPO13" s="80"/>
      <c r="VPP13" s="80"/>
      <c r="VPQ13" s="80"/>
      <c r="VPR13" s="80"/>
      <c r="VPS13" s="80"/>
      <c r="VPT13" s="80"/>
      <c r="VPU13" s="80"/>
      <c r="VPV13" s="80"/>
      <c r="VPW13" s="80"/>
      <c r="VPX13" s="80"/>
      <c r="VPY13" s="80"/>
      <c r="VPZ13" s="80"/>
      <c r="VQA13" s="80"/>
      <c r="VQB13" s="80"/>
      <c r="VQC13" s="80"/>
      <c r="VQD13" s="80"/>
      <c r="VQE13" s="80"/>
      <c r="VQF13" s="80"/>
      <c r="VQG13" s="80"/>
      <c r="VQH13" s="80"/>
      <c r="VQI13" s="80"/>
      <c r="VQJ13" s="80"/>
      <c r="VQK13" s="80"/>
      <c r="VQL13" s="80"/>
      <c r="VQM13" s="80"/>
      <c r="VQN13" s="80"/>
      <c r="VQO13" s="80"/>
      <c r="VQP13" s="80"/>
      <c r="VQQ13" s="80"/>
      <c r="VQR13" s="80"/>
      <c r="VQS13" s="80"/>
      <c r="VQT13" s="80"/>
      <c r="VQU13" s="80"/>
      <c r="VQV13" s="80"/>
      <c r="VQW13" s="80"/>
      <c r="VQX13" s="80"/>
      <c r="VQY13" s="80"/>
      <c r="VQZ13" s="80"/>
      <c r="VRA13" s="80"/>
      <c r="VRB13" s="80"/>
      <c r="VRC13" s="80"/>
      <c r="VRD13" s="80"/>
      <c r="VRE13" s="80"/>
      <c r="VRF13" s="80"/>
      <c r="VRG13" s="80"/>
      <c r="VRH13" s="80"/>
      <c r="VRI13" s="80"/>
      <c r="VRJ13" s="80"/>
      <c r="VRK13" s="80"/>
      <c r="VRL13" s="80"/>
      <c r="VRM13" s="80"/>
      <c r="VRN13" s="80"/>
      <c r="VRO13" s="80"/>
      <c r="VRP13" s="80"/>
      <c r="VRQ13" s="80"/>
      <c r="VRR13" s="80"/>
      <c r="VRS13" s="80"/>
      <c r="VRT13" s="80"/>
      <c r="VRU13" s="80"/>
      <c r="VRV13" s="80"/>
      <c r="VRW13" s="80"/>
      <c r="VRX13" s="80"/>
      <c r="VRY13" s="80"/>
      <c r="VRZ13" s="80"/>
      <c r="VSA13" s="80"/>
      <c r="VSB13" s="80"/>
      <c r="VSC13" s="80"/>
      <c r="VSD13" s="80"/>
      <c r="VSE13" s="80"/>
      <c r="VSF13" s="80"/>
      <c r="VSG13" s="80"/>
      <c r="VSH13" s="80"/>
      <c r="VSI13" s="80"/>
      <c r="VSJ13" s="80"/>
      <c r="VSK13" s="80"/>
      <c r="VSL13" s="80"/>
      <c r="VSM13" s="80"/>
      <c r="VSN13" s="80"/>
      <c r="VSO13" s="80"/>
      <c r="VSP13" s="80"/>
      <c r="VSQ13" s="80"/>
      <c r="VSR13" s="80"/>
      <c r="VSS13" s="80"/>
      <c r="VST13" s="80"/>
      <c r="VSU13" s="80"/>
      <c r="VSV13" s="80"/>
      <c r="VSW13" s="80"/>
      <c r="VSX13" s="80"/>
      <c r="VSY13" s="80"/>
      <c r="VSZ13" s="80"/>
      <c r="VTA13" s="80"/>
      <c r="VTB13" s="80"/>
      <c r="VTC13" s="80"/>
      <c r="VTD13" s="80"/>
      <c r="VTE13" s="80"/>
      <c r="VTF13" s="80"/>
      <c r="VTG13" s="80"/>
      <c r="VTH13" s="80"/>
      <c r="VTI13" s="80"/>
      <c r="VTJ13" s="80"/>
      <c r="VTK13" s="80"/>
      <c r="VTL13" s="80"/>
      <c r="VTM13" s="80"/>
      <c r="VTN13" s="80"/>
      <c r="VTO13" s="80"/>
      <c r="VTP13" s="80"/>
      <c r="VTQ13" s="80"/>
      <c r="VTR13" s="80"/>
      <c r="VTS13" s="80"/>
      <c r="VTT13" s="80"/>
      <c r="VTU13" s="80"/>
      <c r="VTV13" s="80"/>
      <c r="VTW13" s="80"/>
      <c r="VTX13" s="80"/>
      <c r="VTY13" s="80"/>
      <c r="VTZ13" s="80"/>
      <c r="VUA13" s="80"/>
      <c r="VUB13" s="80"/>
      <c r="VUC13" s="80"/>
      <c r="VUD13" s="80"/>
      <c r="VUE13" s="80"/>
      <c r="VUF13" s="80"/>
      <c r="VUG13" s="80"/>
      <c r="VUH13" s="80"/>
      <c r="VUI13" s="80"/>
      <c r="VUJ13" s="80"/>
      <c r="VUK13" s="80"/>
      <c r="VUL13" s="80"/>
      <c r="VUM13" s="80"/>
      <c r="VUN13" s="80"/>
      <c r="VUO13" s="80"/>
      <c r="VUP13" s="80"/>
      <c r="VUQ13" s="80"/>
      <c r="VUR13" s="80"/>
      <c r="VUS13" s="80"/>
      <c r="VUT13" s="80"/>
      <c r="VUU13" s="80"/>
      <c r="VUV13" s="80"/>
      <c r="VUW13" s="80"/>
      <c r="VUX13" s="80"/>
      <c r="VUY13" s="80"/>
      <c r="VUZ13" s="80"/>
      <c r="VVA13" s="80"/>
      <c r="VVB13" s="80"/>
      <c r="VVC13" s="80"/>
      <c r="VVD13" s="80"/>
      <c r="VVE13" s="80"/>
      <c r="VVF13" s="80"/>
      <c r="VVG13" s="80"/>
      <c r="VVH13" s="80"/>
      <c r="VVI13" s="80"/>
      <c r="VVJ13" s="80"/>
      <c r="VVK13" s="80"/>
      <c r="VVL13" s="80"/>
      <c r="VVM13" s="80"/>
      <c r="VVN13" s="80"/>
      <c r="VVO13" s="80"/>
      <c r="VVP13" s="80"/>
      <c r="VVQ13" s="80"/>
      <c r="VVR13" s="80"/>
      <c r="VVS13" s="80"/>
      <c r="VVT13" s="80"/>
      <c r="VVU13" s="80"/>
      <c r="VVV13" s="80"/>
      <c r="VVW13" s="80"/>
      <c r="VVX13" s="80"/>
      <c r="VVY13" s="80"/>
      <c r="VVZ13" s="80"/>
      <c r="VWA13" s="80"/>
      <c r="VWB13" s="80"/>
      <c r="VWC13" s="80"/>
      <c r="VWD13" s="80"/>
      <c r="VWE13" s="80"/>
      <c r="VWF13" s="80"/>
      <c r="VWG13" s="80"/>
      <c r="VWH13" s="80"/>
      <c r="VWI13" s="80"/>
      <c r="VWJ13" s="80"/>
      <c r="VWK13" s="80"/>
      <c r="VWL13" s="80"/>
      <c r="VWM13" s="80"/>
      <c r="VWN13" s="80"/>
      <c r="VWO13" s="80"/>
      <c r="VWP13" s="80"/>
      <c r="VWQ13" s="80"/>
      <c r="VWR13" s="80"/>
      <c r="VWS13" s="80"/>
      <c r="VWT13" s="80"/>
      <c r="VWU13" s="80"/>
      <c r="VWV13" s="80"/>
      <c r="VWW13" s="80"/>
      <c r="VWX13" s="80"/>
      <c r="VWY13" s="80"/>
      <c r="VWZ13" s="80"/>
      <c r="VXA13" s="80"/>
      <c r="VXB13" s="80"/>
      <c r="VXC13" s="80"/>
      <c r="VXD13" s="80"/>
      <c r="VXE13" s="80"/>
      <c r="VXF13" s="80"/>
      <c r="VXG13" s="80"/>
      <c r="VXH13" s="80"/>
      <c r="VXI13" s="80"/>
      <c r="VXJ13" s="80"/>
      <c r="VXK13" s="80"/>
      <c r="VXL13" s="80"/>
      <c r="VXM13" s="80"/>
      <c r="VXN13" s="80"/>
      <c r="VXO13" s="80"/>
      <c r="VXP13" s="80"/>
      <c r="VXQ13" s="80"/>
      <c r="VXR13" s="80"/>
      <c r="VXS13" s="80"/>
      <c r="VXT13" s="80"/>
      <c r="VXU13" s="80"/>
      <c r="VXV13" s="80"/>
      <c r="VXW13" s="80"/>
      <c r="VXX13" s="80"/>
      <c r="VXY13" s="80"/>
      <c r="VXZ13" s="80"/>
      <c r="VYA13" s="80"/>
      <c r="VYB13" s="80"/>
      <c r="VYC13" s="80"/>
      <c r="VYD13" s="80"/>
      <c r="VYE13" s="80"/>
      <c r="VYF13" s="80"/>
      <c r="VYG13" s="80"/>
      <c r="VYH13" s="80"/>
      <c r="VYI13" s="80"/>
      <c r="VYJ13" s="80"/>
      <c r="VYK13" s="80"/>
      <c r="VYL13" s="80"/>
      <c r="VYM13" s="80"/>
      <c r="VYN13" s="80"/>
      <c r="VYO13" s="80"/>
      <c r="VYP13" s="80"/>
      <c r="VYQ13" s="80"/>
      <c r="VYR13" s="80"/>
      <c r="VYS13" s="80"/>
      <c r="VYT13" s="80"/>
      <c r="VYU13" s="80"/>
      <c r="VYV13" s="80"/>
      <c r="VYW13" s="80"/>
      <c r="VYX13" s="80"/>
      <c r="VYY13" s="80"/>
      <c r="VYZ13" s="80"/>
      <c r="VZA13" s="80"/>
      <c r="VZB13" s="80"/>
      <c r="VZC13" s="80"/>
      <c r="VZD13" s="80"/>
      <c r="VZE13" s="80"/>
      <c r="VZF13" s="80"/>
      <c r="VZG13" s="80"/>
      <c r="VZH13" s="80"/>
      <c r="VZI13" s="80"/>
      <c r="VZJ13" s="80"/>
      <c r="VZK13" s="80"/>
      <c r="VZL13" s="80"/>
      <c r="VZM13" s="80"/>
      <c r="VZN13" s="80"/>
      <c r="VZO13" s="80"/>
      <c r="VZP13" s="80"/>
      <c r="VZQ13" s="80"/>
      <c r="VZR13" s="80"/>
      <c r="VZS13" s="80"/>
      <c r="VZT13" s="80"/>
      <c r="VZU13" s="80"/>
      <c r="VZV13" s="80"/>
      <c r="VZW13" s="80"/>
      <c r="VZX13" s="80"/>
      <c r="VZY13" s="80"/>
      <c r="VZZ13" s="80"/>
      <c r="WAA13" s="80"/>
      <c r="WAB13" s="80"/>
      <c r="WAC13" s="80"/>
      <c r="WAD13" s="80"/>
      <c r="WAE13" s="80"/>
      <c r="WAF13" s="80"/>
      <c r="WAG13" s="80"/>
      <c r="WAH13" s="80"/>
      <c r="WAI13" s="80"/>
      <c r="WAJ13" s="80"/>
      <c r="WAK13" s="80"/>
      <c r="WAL13" s="80"/>
      <c r="WAM13" s="80"/>
      <c r="WAN13" s="80"/>
      <c r="WAO13" s="80"/>
      <c r="WAP13" s="80"/>
      <c r="WAQ13" s="80"/>
      <c r="WAR13" s="80"/>
      <c r="WAS13" s="80"/>
      <c r="WAT13" s="80"/>
      <c r="WAU13" s="80"/>
      <c r="WAV13" s="80"/>
      <c r="WAW13" s="80"/>
      <c r="WAX13" s="80"/>
      <c r="WAY13" s="80"/>
      <c r="WAZ13" s="80"/>
      <c r="WBA13" s="80"/>
      <c r="WBB13" s="80"/>
      <c r="WBC13" s="80"/>
      <c r="WBD13" s="80"/>
      <c r="WBE13" s="80"/>
      <c r="WBF13" s="80"/>
      <c r="WBG13" s="80"/>
      <c r="WBH13" s="80"/>
      <c r="WBI13" s="80"/>
      <c r="WBJ13" s="80"/>
      <c r="WBK13" s="80"/>
      <c r="WBL13" s="80"/>
      <c r="WBM13" s="80"/>
      <c r="WBN13" s="80"/>
      <c r="WBO13" s="80"/>
      <c r="WBP13" s="80"/>
      <c r="WBQ13" s="80"/>
      <c r="WBR13" s="80"/>
      <c r="WBS13" s="80"/>
      <c r="WBT13" s="80"/>
      <c r="WBU13" s="80"/>
      <c r="WBV13" s="80"/>
      <c r="WBW13" s="80"/>
      <c r="WBX13" s="80"/>
      <c r="WBY13" s="80"/>
      <c r="WBZ13" s="80"/>
      <c r="WCA13" s="80"/>
      <c r="WCB13" s="80"/>
      <c r="WCC13" s="80"/>
      <c r="WCD13" s="80"/>
      <c r="WCE13" s="80"/>
      <c r="WCF13" s="80"/>
      <c r="WCG13" s="80"/>
      <c r="WCH13" s="80"/>
      <c r="WCI13" s="80"/>
      <c r="WCJ13" s="80"/>
      <c r="WCK13" s="80"/>
      <c r="WCL13" s="80"/>
      <c r="WCM13" s="80"/>
      <c r="WCN13" s="80"/>
      <c r="WCO13" s="80"/>
      <c r="WCP13" s="80"/>
      <c r="WCQ13" s="80"/>
      <c r="WCR13" s="80"/>
      <c r="WCS13" s="80"/>
      <c r="WCT13" s="80"/>
      <c r="WCU13" s="80"/>
      <c r="WCV13" s="80"/>
      <c r="WCW13" s="80"/>
      <c r="WCX13" s="80"/>
      <c r="WCY13" s="80"/>
      <c r="WCZ13" s="80"/>
      <c r="WDA13" s="80"/>
      <c r="WDB13" s="80"/>
      <c r="WDC13" s="80"/>
      <c r="WDD13" s="80"/>
      <c r="WDE13" s="80"/>
      <c r="WDF13" s="80"/>
      <c r="WDG13" s="80"/>
      <c r="WDH13" s="80"/>
      <c r="WDI13" s="80"/>
      <c r="WDJ13" s="80"/>
      <c r="WDK13" s="80"/>
      <c r="WDL13" s="80"/>
      <c r="WDM13" s="80"/>
      <c r="WDN13" s="80"/>
      <c r="WDO13" s="80"/>
      <c r="WDP13" s="80"/>
      <c r="WDQ13" s="80"/>
      <c r="WDR13" s="80"/>
      <c r="WDS13" s="80"/>
      <c r="WDT13" s="80"/>
      <c r="WDU13" s="80"/>
      <c r="WDV13" s="80"/>
      <c r="WDW13" s="80"/>
      <c r="WDX13" s="80"/>
      <c r="WDY13" s="80"/>
      <c r="WDZ13" s="80"/>
      <c r="WEA13" s="80"/>
      <c r="WEB13" s="80"/>
      <c r="WEC13" s="80"/>
      <c r="WED13" s="80"/>
      <c r="WEE13" s="80"/>
      <c r="WEF13" s="80"/>
      <c r="WEG13" s="80"/>
      <c r="WEH13" s="80"/>
      <c r="WEI13" s="80"/>
      <c r="WEJ13" s="80"/>
      <c r="WEK13" s="80"/>
      <c r="WEL13" s="80"/>
      <c r="WEM13" s="80"/>
      <c r="WEN13" s="80"/>
      <c r="WEO13" s="80"/>
      <c r="WEP13" s="80"/>
      <c r="WEQ13" s="80"/>
      <c r="WER13" s="80"/>
      <c r="WES13" s="80"/>
      <c r="WET13" s="80"/>
      <c r="WEU13" s="80"/>
      <c r="WEV13" s="80"/>
      <c r="WEW13" s="80"/>
      <c r="WEX13" s="80"/>
      <c r="WEY13" s="80"/>
      <c r="WEZ13" s="80"/>
      <c r="WFA13" s="80"/>
      <c r="WFB13" s="80"/>
      <c r="WFC13" s="80"/>
      <c r="WFD13" s="80"/>
      <c r="WFE13" s="80"/>
      <c r="WFF13" s="80"/>
      <c r="WFG13" s="80"/>
      <c r="WFH13" s="80"/>
      <c r="WFI13" s="80"/>
      <c r="WFJ13" s="80"/>
      <c r="WFK13" s="80"/>
      <c r="WFL13" s="80"/>
      <c r="WFM13" s="80"/>
      <c r="WFN13" s="80"/>
      <c r="WFO13" s="80"/>
      <c r="WFP13" s="80"/>
      <c r="WFQ13" s="80"/>
      <c r="WFR13" s="80"/>
      <c r="WFS13" s="80"/>
      <c r="WFT13" s="80"/>
      <c r="WFU13" s="80"/>
      <c r="WFV13" s="80"/>
      <c r="WFW13" s="80"/>
      <c r="WFX13" s="80"/>
      <c r="WFY13" s="80"/>
      <c r="WFZ13" s="80"/>
      <c r="WGA13" s="80"/>
      <c r="WGB13" s="80"/>
      <c r="WGC13" s="80"/>
      <c r="WGD13" s="80"/>
      <c r="WGE13" s="80"/>
      <c r="WGF13" s="80"/>
      <c r="WGG13" s="80"/>
      <c r="WGH13" s="80"/>
      <c r="WGI13" s="80"/>
      <c r="WGJ13" s="80"/>
      <c r="WGK13" s="80"/>
      <c r="WGL13" s="80"/>
      <c r="WGM13" s="80"/>
      <c r="WGN13" s="80"/>
      <c r="WGO13" s="80"/>
      <c r="WGP13" s="80"/>
      <c r="WGQ13" s="80"/>
      <c r="WGR13" s="80"/>
      <c r="WGS13" s="80"/>
      <c r="WGT13" s="80"/>
      <c r="WGU13" s="80"/>
      <c r="WGV13" s="80"/>
      <c r="WGW13" s="80"/>
      <c r="WGX13" s="80"/>
      <c r="WGY13" s="80"/>
      <c r="WGZ13" s="80"/>
      <c r="WHA13" s="80"/>
      <c r="WHB13" s="80"/>
      <c r="WHC13" s="80"/>
      <c r="WHD13" s="80"/>
      <c r="WHE13" s="80"/>
      <c r="WHF13" s="80"/>
      <c r="WHG13" s="80"/>
      <c r="WHH13" s="80"/>
      <c r="WHI13" s="80"/>
      <c r="WHJ13" s="80"/>
      <c r="WHK13" s="80"/>
      <c r="WHL13" s="80"/>
      <c r="WHM13" s="80"/>
      <c r="WHN13" s="80"/>
      <c r="WHO13" s="80"/>
      <c r="WHP13" s="80"/>
      <c r="WHQ13" s="80"/>
      <c r="WHR13" s="80"/>
      <c r="WHS13" s="80"/>
      <c r="WHT13" s="80"/>
      <c r="WHU13" s="80"/>
      <c r="WHV13" s="80"/>
      <c r="WHW13" s="80"/>
      <c r="WHX13" s="80"/>
      <c r="WHY13" s="80"/>
      <c r="WHZ13" s="80"/>
      <c r="WIA13" s="80"/>
      <c r="WIB13" s="80"/>
      <c r="WIC13" s="80"/>
      <c r="WID13" s="80"/>
      <c r="WIE13" s="80"/>
      <c r="WIF13" s="80"/>
      <c r="WIG13" s="80"/>
      <c r="WIH13" s="80"/>
      <c r="WII13" s="80"/>
      <c r="WIJ13" s="80"/>
      <c r="WIK13" s="80"/>
      <c r="WIL13" s="80"/>
      <c r="WIM13" s="80"/>
      <c r="WIN13" s="80"/>
      <c r="WIO13" s="80"/>
      <c r="WIP13" s="80"/>
      <c r="WIQ13" s="80"/>
      <c r="WIR13" s="80"/>
      <c r="WIS13" s="80"/>
      <c r="WIT13" s="80"/>
      <c r="WIU13" s="80"/>
      <c r="WIV13" s="80"/>
      <c r="WIW13" s="80"/>
      <c r="WIX13" s="80"/>
      <c r="WIY13" s="80"/>
      <c r="WIZ13" s="80"/>
      <c r="WJA13" s="80"/>
      <c r="WJB13" s="80"/>
      <c r="WJC13" s="80"/>
      <c r="WJD13" s="80"/>
      <c r="WJE13" s="80"/>
      <c r="WJF13" s="80"/>
      <c r="WJG13" s="80"/>
      <c r="WJH13" s="80"/>
      <c r="WJI13" s="80"/>
      <c r="WJJ13" s="80"/>
      <c r="WJK13" s="80"/>
      <c r="WJL13" s="80"/>
      <c r="WJM13" s="80"/>
      <c r="WJN13" s="80"/>
      <c r="WJO13" s="80"/>
      <c r="WJP13" s="80"/>
      <c r="WJQ13" s="80"/>
      <c r="WJR13" s="80"/>
      <c r="WJS13" s="80"/>
      <c r="WJT13" s="80"/>
      <c r="WJU13" s="80"/>
      <c r="WJV13" s="80"/>
      <c r="WJW13" s="80"/>
      <c r="WJX13" s="80"/>
      <c r="WJY13" s="80"/>
      <c r="WJZ13" s="80"/>
      <c r="WKA13" s="80"/>
      <c r="WKB13" s="80"/>
      <c r="WKC13" s="80"/>
      <c r="WKD13" s="80"/>
      <c r="WKE13" s="80"/>
      <c r="WKF13" s="80"/>
      <c r="WKG13" s="80"/>
      <c r="WKH13" s="80"/>
      <c r="WKI13" s="80"/>
      <c r="WKJ13" s="80"/>
      <c r="WKK13" s="80"/>
      <c r="WKL13" s="80"/>
      <c r="WKM13" s="80"/>
      <c r="WKN13" s="80"/>
      <c r="WKO13" s="80"/>
      <c r="WKP13" s="80"/>
      <c r="WKQ13" s="80"/>
      <c r="WKR13" s="80"/>
      <c r="WKS13" s="80"/>
      <c r="WKT13" s="80"/>
      <c r="WKU13" s="80"/>
      <c r="WKV13" s="80"/>
      <c r="WKW13" s="80"/>
      <c r="WKX13" s="80"/>
      <c r="WKY13" s="80"/>
      <c r="WKZ13" s="80"/>
      <c r="WLA13" s="80"/>
      <c r="WLB13" s="80"/>
      <c r="WLC13" s="80"/>
      <c r="WLD13" s="80"/>
      <c r="WLE13" s="80"/>
      <c r="WLF13" s="80"/>
      <c r="WLG13" s="80"/>
      <c r="WLH13" s="80"/>
      <c r="WLI13" s="80"/>
      <c r="WLJ13" s="80"/>
      <c r="WLK13" s="80"/>
      <c r="WLL13" s="80"/>
      <c r="WLM13" s="80"/>
      <c r="WLN13" s="80"/>
      <c r="WLO13" s="80"/>
      <c r="WLP13" s="80"/>
      <c r="WLQ13" s="80"/>
      <c r="WLR13" s="80"/>
      <c r="WLS13" s="80"/>
      <c r="WLT13" s="80"/>
      <c r="WLU13" s="80"/>
      <c r="WLV13" s="80"/>
      <c r="WLW13" s="80"/>
      <c r="WLX13" s="80"/>
      <c r="WLY13" s="80"/>
      <c r="WLZ13" s="80"/>
      <c r="WMA13" s="80"/>
      <c r="WMB13" s="80"/>
      <c r="WMC13" s="80"/>
      <c r="WMD13" s="80"/>
      <c r="WME13" s="80"/>
      <c r="WMF13" s="80"/>
      <c r="WMG13" s="80"/>
      <c r="WMH13" s="80"/>
      <c r="WMI13" s="80"/>
      <c r="WMJ13" s="80"/>
      <c r="WMK13" s="80"/>
      <c r="WML13" s="80"/>
      <c r="WMM13" s="80"/>
      <c r="WMN13" s="80"/>
      <c r="WMO13" s="80"/>
      <c r="WMP13" s="80"/>
      <c r="WMQ13" s="80"/>
      <c r="WMR13" s="80"/>
      <c r="WMS13" s="80"/>
      <c r="WMT13" s="80"/>
      <c r="WMU13" s="80"/>
      <c r="WMV13" s="80"/>
      <c r="WMW13" s="80"/>
      <c r="WMX13" s="80"/>
      <c r="WMY13" s="80"/>
      <c r="WMZ13" s="80"/>
      <c r="WNA13" s="80"/>
      <c r="WNB13" s="80"/>
      <c r="WNC13" s="80"/>
      <c r="WND13" s="80"/>
      <c r="WNE13" s="80"/>
      <c r="WNF13" s="80"/>
      <c r="WNG13" s="80"/>
      <c r="WNH13" s="80"/>
      <c r="WNI13" s="80"/>
      <c r="WNJ13" s="80"/>
      <c r="WNK13" s="80"/>
      <c r="WNL13" s="80"/>
      <c r="WNM13" s="80"/>
      <c r="WNN13" s="80"/>
      <c r="WNO13" s="80"/>
      <c r="WNP13" s="80"/>
      <c r="WNQ13" s="80"/>
      <c r="WNR13" s="80"/>
      <c r="WNS13" s="80"/>
      <c r="WNT13" s="80"/>
      <c r="WNU13" s="80"/>
      <c r="WNV13" s="80"/>
      <c r="WNW13" s="80"/>
      <c r="WNX13" s="80"/>
      <c r="WNY13" s="80"/>
      <c r="WNZ13" s="80"/>
      <c r="WOA13" s="80"/>
      <c r="WOB13" s="80"/>
      <c r="WOC13" s="80"/>
      <c r="WOD13" s="80"/>
      <c r="WOE13" s="80"/>
      <c r="WOF13" s="80"/>
      <c r="WOG13" s="80"/>
      <c r="WOH13" s="80"/>
      <c r="WOI13" s="80"/>
      <c r="WOJ13" s="80"/>
      <c r="WOK13" s="80"/>
      <c r="WOL13" s="80"/>
      <c r="WOM13" s="80"/>
      <c r="WON13" s="80"/>
      <c r="WOO13" s="80"/>
      <c r="WOP13" s="80"/>
      <c r="WOQ13" s="80"/>
      <c r="WOR13" s="80"/>
      <c r="WOS13" s="80"/>
      <c r="WOT13" s="80"/>
      <c r="WOU13" s="80"/>
      <c r="WOV13" s="80"/>
      <c r="WOW13" s="80"/>
      <c r="WOX13" s="80"/>
      <c r="WOY13" s="80"/>
      <c r="WOZ13" s="80"/>
      <c r="WPA13" s="80"/>
      <c r="WPB13" s="80"/>
      <c r="WPC13" s="80"/>
      <c r="WPD13" s="80"/>
      <c r="WPE13" s="80"/>
      <c r="WPF13" s="80"/>
      <c r="WPG13" s="80"/>
      <c r="WPH13" s="80"/>
      <c r="WPI13" s="80"/>
      <c r="WPJ13" s="80"/>
      <c r="WPK13" s="80"/>
      <c r="WPL13" s="80"/>
      <c r="WPM13" s="80"/>
      <c r="WPN13" s="80"/>
      <c r="WPO13" s="80"/>
      <c r="WPP13" s="80"/>
      <c r="WPQ13" s="80"/>
      <c r="WPR13" s="80"/>
      <c r="WPS13" s="80"/>
      <c r="WPT13" s="80"/>
      <c r="WPU13" s="80"/>
      <c r="WPV13" s="80"/>
      <c r="WPW13" s="80"/>
      <c r="WPX13" s="80"/>
      <c r="WPY13" s="80"/>
      <c r="WPZ13" s="80"/>
      <c r="WQA13" s="80"/>
      <c r="WQB13" s="80"/>
      <c r="WQC13" s="80"/>
      <c r="WQD13" s="80"/>
      <c r="WQE13" s="80"/>
      <c r="WQF13" s="80"/>
      <c r="WQG13" s="80"/>
      <c r="WQH13" s="80"/>
      <c r="WQI13" s="80"/>
      <c r="WQJ13" s="80"/>
      <c r="WQK13" s="80"/>
      <c r="WQL13" s="80"/>
      <c r="WQM13" s="80"/>
      <c r="WQN13" s="80"/>
      <c r="WQO13" s="80"/>
      <c r="WQP13" s="80"/>
      <c r="WQQ13" s="80"/>
      <c r="WQR13" s="80"/>
      <c r="WQS13" s="80"/>
      <c r="WQT13" s="80"/>
      <c r="WQU13" s="80"/>
      <c r="WQV13" s="80"/>
      <c r="WQW13" s="80"/>
      <c r="WQX13" s="80"/>
      <c r="WQY13" s="80"/>
      <c r="WQZ13" s="80"/>
      <c r="WRA13" s="80"/>
      <c r="WRB13" s="80"/>
      <c r="WRC13" s="80"/>
      <c r="WRD13" s="80"/>
      <c r="WRE13" s="80"/>
      <c r="WRF13" s="80"/>
      <c r="WRG13" s="80"/>
      <c r="WRH13" s="80"/>
      <c r="WRI13" s="80"/>
      <c r="WRJ13" s="80"/>
      <c r="WRK13" s="80"/>
      <c r="WRL13" s="80"/>
      <c r="WRM13" s="80"/>
      <c r="WRN13" s="80"/>
      <c r="WRO13" s="80"/>
      <c r="WRP13" s="80"/>
      <c r="WRQ13" s="80"/>
      <c r="WRR13" s="80"/>
      <c r="WRS13" s="80"/>
      <c r="WRT13" s="80"/>
      <c r="WRU13" s="80"/>
      <c r="WRV13" s="80"/>
      <c r="WRW13" s="80"/>
      <c r="WRX13" s="80"/>
      <c r="WRY13" s="80"/>
      <c r="WRZ13" s="80"/>
      <c r="WSA13" s="80"/>
      <c r="WSB13" s="80"/>
      <c r="WSC13" s="80"/>
      <c r="WSD13" s="80"/>
      <c r="WSE13" s="80"/>
      <c r="WSF13" s="80"/>
      <c r="WSG13" s="80"/>
      <c r="WSH13" s="80"/>
      <c r="WSI13" s="80"/>
      <c r="WSJ13" s="80"/>
      <c r="WSK13" s="80"/>
      <c r="WSL13" s="80"/>
      <c r="WSM13" s="80"/>
      <c r="WSN13" s="80"/>
      <c r="WSO13" s="80"/>
      <c r="WSP13" s="80"/>
      <c r="WSQ13" s="80"/>
      <c r="WSR13" s="80"/>
      <c r="WSS13" s="80"/>
      <c r="WST13" s="80"/>
      <c r="WSU13" s="80"/>
      <c r="WSV13" s="80"/>
      <c r="WSW13" s="80"/>
      <c r="WSX13" s="80"/>
      <c r="WSY13" s="80"/>
      <c r="WSZ13" s="80"/>
      <c r="WTA13" s="80"/>
      <c r="WTB13" s="80"/>
      <c r="WTC13" s="80"/>
      <c r="WTD13" s="80"/>
      <c r="WTE13" s="80"/>
      <c r="WTF13" s="80"/>
      <c r="WTG13" s="80"/>
      <c r="WTH13" s="80"/>
      <c r="WTI13" s="80"/>
      <c r="WTJ13" s="80"/>
      <c r="WTK13" s="80"/>
      <c r="WTL13" s="80"/>
      <c r="WTM13" s="80"/>
      <c r="WTN13" s="80"/>
      <c r="WTO13" s="80"/>
      <c r="WTP13" s="80"/>
      <c r="WTQ13" s="80"/>
      <c r="WTR13" s="80"/>
      <c r="WTS13" s="80"/>
      <c r="WTT13" s="80"/>
      <c r="WTU13" s="80"/>
      <c r="WTV13" s="80"/>
      <c r="WTW13" s="80"/>
      <c r="WTX13" s="80"/>
      <c r="WTY13" s="80"/>
      <c r="WTZ13" s="80"/>
      <c r="WUA13" s="80"/>
      <c r="WUB13" s="80"/>
      <c r="WUC13" s="80"/>
      <c r="WUD13" s="80"/>
      <c r="WUE13" s="80"/>
      <c r="WUF13" s="80"/>
      <c r="WUG13" s="80"/>
      <c r="WUH13" s="80"/>
      <c r="WUI13" s="80"/>
      <c r="WUJ13" s="80"/>
      <c r="WUK13" s="80"/>
      <c r="WUL13" s="80"/>
      <c r="WUM13" s="80"/>
      <c r="WUN13" s="80"/>
      <c r="WUO13" s="80"/>
      <c r="WUP13" s="80"/>
      <c r="WUQ13" s="80"/>
      <c r="WUR13" s="80"/>
      <c r="WUS13" s="80"/>
      <c r="WUT13" s="80"/>
      <c r="WUU13" s="80"/>
      <c r="WUV13" s="80"/>
      <c r="WUW13" s="80"/>
      <c r="WUX13" s="80"/>
      <c r="WUY13" s="80"/>
      <c r="WUZ13" s="80"/>
      <c r="WVA13" s="80"/>
      <c r="WVB13" s="80"/>
      <c r="WVC13" s="80"/>
      <c r="WVD13" s="80"/>
      <c r="WVE13" s="80"/>
      <c r="WVF13" s="80"/>
      <c r="WVG13" s="80"/>
      <c r="WVH13" s="80"/>
      <c r="WVI13" s="80"/>
      <c r="WVJ13" s="80"/>
      <c r="WVK13" s="80"/>
      <c r="WVL13" s="80"/>
      <c r="WVM13" s="80"/>
      <c r="WVN13" s="80"/>
      <c r="WVO13" s="80"/>
      <c r="WVP13" s="80"/>
      <c r="WVQ13" s="80"/>
      <c r="WVR13" s="80"/>
      <c r="WVS13" s="80"/>
      <c r="WVT13" s="80"/>
      <c r="WVU13" s="80"/>
      <c r="WVV13" s="80"/>
      <c r="WVW13" s="80"/>
      <c r="WVX13" s="80"/>
      <c r="WVY13" s="80"/>
      <c r="WVZ13" s="80"/>
      <c r="WWA13" s="80"/>
      <c r="WWB13" s="80"/>
      <c r="WWC13" s="80"/>
      <c r="WWD13" s="80"/>
      <c r="WWE13" s="80"/>
      <c r="WWF13" s="80"/>
      <c r="WWG13" s="80"/>
      <c r="WWH13" s="80"/>
      <c r="WWI13" s="80"/>
      <c r="WWJ13" s="80"/>
      <c r="WWK13" s="80"/>
      <c r="WWL13" s="80"/>
      <c r="WWM13" s="80"/>
      <c r="WWN13" s="80"/>
      <c r="WWO13" s="80"/>
      <c r="WWP13" s="80"/>
      <c r="WWQ13" s="80"/>
      <c r="WWR13" s="80"/>
      <c r="WWS13" s="80"/>
      <c r="WWT13" s="80"/>
      <c r="WWU13" s="80"/>
      <c r="WWV13" s="80"/>
      <c r="WWW13" s="80"/>
      <c r="WWX13" s="80"/>
      <c r="WWY13" s="80"/>
      <c r="WWZ13" s="80"/>
      <c r="WXA13" s="80"/>
      <c r="WXB13" s="80"/>
      <c r="WXC13" s="80"/>
      <c r="WXD13" s="80"/>
      <c r="WXE13" s="80"/>
      <c r="WXF13" s="80"/>
      <c r="WXG13" s="80"/>
      <c r="WXH13" s="80"/>
      <c r="WXI13" s="80"/>
      <c r="WXJ13" s="80"/>
      <c r="WXK13" s="80"/>
      <c r="WXL13" s="80"/>
      <c r="WXM13" s="80"/>
      <c r="WXN13" s="80"/>
      <c r="WXO13" s="80"/>
      <c r="WXP13" s="80"/>
      <c r="WXQ13" s="80"/>
      <c r="WXR13" s="80"/>
      <c r="WXS13" s="80"/>
      <c r="WXT13" s="80"/>
      <c r="WXU13" s="80"/>
      <c r="WXV13" s="80"/>
      <c r="WXW13" s="80"/>
      <c r="WXX13" s="80"/>
      <c r="WXY13" s="80"/>
      <c r="WXZ13" s="80"/>
      <c r="WYA13" s="80"/>
      <c r="WYB13" s="80"/>
      <c r="WYC13" s="80"/>
      <c r="WYD13" s="80"/>
      <c r="WYE13" s="80"/>
      <c r="WYF13" s="80"/>
      <c r="WYG13" s="80"/>
      <c r="WYH13" s="80"/>
      <c r="WYI13" s="80"/>
      <c r="WYJ13" s="80"/>
      <c r="WYK13" s="80"/>
      <c r="WYL13" s="80"/>
      <c r="WYM13" s="80"/>
      <c r="WYN13" s="80"/>
      <c r="WYO13" s="80"/>
      <c r="WYP13" s="80"/>
      <c r="WYQ13" s="80"/>
      <c r="WYR13" s="80"/>
      <c r="WYS13" s="80"/>
      <c r="WYT13" s="80"/>
      <c r="WYU13" s="80"/>
      <c r="WYV13" s="80"/>
      <c r="WYW13" s="80"/>
      <c r="WYX13" s="80"/>
      <c r="WYY13" s="80"/>
      <c r="WYZ13" s="80"/>
      <c r="WZA13" s="80"/>
      <c r="WZB13" s="80"/>
      <c r="WZC13" s="80"/>
      <c r="WZD13" s="80"/>
      <c r="WZE13" s="80"/>
      <c r="WZF13" s="80"/>
      <c r="WZG13" s="80"/>
      <c r="WZH13" s="80"/>
      <c r="WZI13" s="80"/>
      <c r="WZJ13" s="80"/>
      <c r="WZK13" s="80"/>
      <c r="WZL13" s="80"/>
      <c r="WZM13" s="80"/>
      <c r="WZN13" s="80"/>
      <c r="WZO13" s="80"/>
      <c r="WZP13" s="80"/>
      <c r="WZQ13" s="80"/>
      <c r="WZR13" s="80"/>
      <c r="WZS13" s="80"/>
      <c r="WZT13" s="80"/>
      <c r="WZU13" s="80"/>
      <c r="WZV13" s="80"/>
      <c r="WZW13" s="80"/>
      <c r="WZX13" s="80"/>
      <c r="WZY13" s="80"/>
      <c r="WZZ13" s="80"/>
      <c r="XAA13" s="80"/>
      <c r="XAB13" s="80"/>
      <c r="XAC13" s="80"/>
      <c r="XAD13" s="80"/>
      <c r="XAE13" s="80"/>
      <c r="XAF13" s="80"/>
      <c r="XAG13" s="80"/>
      <c r="XAH13" s="80"/>
      <c r="XAI13" s="80"/>
      <c r="XAJ13" s="80"/>
      <c r="XAK13" s="80"/>
      <c r="XAL13" s="80"/>
      <c r="XAM13" s="80"/>
      <c r="XAN13" s="80"/>
      <c r="XAO13" s="80"/>
      <c r="XAP13" s="80"/>
      <c r="XAQ13" s="80"/>
      <c r="XAR13" s="80"/>
      <c r="XAS13" s="80"/>
      <c r="XAT13" s="80"/>
      <c r="XAU13" s="80"/>
      <c r="XAV13" s="80"/>
      <c r="XAW13" s="80"/>
      <c r="XAX13" s="80"/>
      <c r="XAY13" s="80"/>
      <c r="XAZ13" s="80"/>
      <c r="XBA13" s="80"/>
      <c r="XBB13" s="80"/>
      <c r="XBC13" s="80"/>
      <c r="XBD13" s="80"/>
      <c r="XBE13" s="80"/>
      <c r="XBF13" s="80"/>
      <c r="XBG13" s="80"/>
      <c r="XBH13" s="80"/>
      <c r="XBI13" s="80"/>
      <c r="XBJ13" s="80"/>
      <c r="XBK13" s="80"/>
      <c r="XBL13" s="80"/>
      <c r="XBM13" s="80"/>
      <c r="XBN13" s="80"/>
      <c r="XBO13" s="80"/>
      <c r="XBP13" s="80"/>
      <c r="XBQ13" s="80"/>
      <c r="XBR13" s="80"/>
      <c r="XBS13" s="80"/>
      <c r="XBT13" s="80"/>
      <c r="XBU13" s="80"/>
      <c r="XBV13" s="80"/>
      <c r="XBW13" s="80"/>
      <c r="XBX13" s="80"/>
      <c r="XBY13" s="80"/>
      <c r="XBZ13" s="80"/>
      <c r="XCA13" s="80"/>
      <c r="XCB13" s="80"/>
      <c r="XCC13" s="80"/>
      <c r="XCD13" s="80"/>
      <c r="XCE13" s="80"/>
      <c r="XCF13" s="80"/>
      <c r="XCG13" s="80"/>
      <c r="XCH13" s="80"/>
      <c r="XCI13" s="80"/>
      <c r="XCJ13" s="80"/>
      <c r="XCK13" s="80"/>
      <c r="XCL13" s="80"/>
      <c r="XCM13" s="80"/>
      <c r="XCN13" s="80"/>
      <c r="XCO13" s="80"/>
      <c r="XCP13" s="80"/>
      <c r="XCQ13" s="80"/>
      <c r="XCR13" s="80"/>
      <c r="XCS13" s="80"/>
      <c r="XCT13" s="80"/>
      <c r="XCU13" s="80"/>
      <c r="XCV13" s="80"/>
      <c r="XCW13" s="80"/>
      <c r="XCX13" s="80"/>
      <c r="XCY13" s="80"/>
      <c r="XCZ13" s="80"/>
      <c r="XDA13" s="80"/>
      <c r="XDB13" s="80"/>
      <c r="XDC13" s="80"/>
      <c r="XDD13" s="80"/>
      <c r="XDE13" s="80"/>
      <c r="XDF13" s="80"/>
      <c r="XDG13" s="80"/>
      <c r="XDH13" s="80"/>
      <c r="XDI13" s="80"/>
      <c r="XDJ13" s="80"/>
      <c r="XDK13" s="80"/>
      <c r="XDL13" s="80"/>
      <c r="XDM13" s="80"/>
      <c r="XDN13" s="80"/>
    </row>
    <row r="14" spans="2:16342" s="80" customFormat="1">
      <c r="B14" s="28" t="s">
        <v>326</v>
      </c>
      <c r="C14" s="83" t="s">
        <v>1429</v>
      </c>
      <c r="D14" s="84" t="s">
        <v>1429</v>
      </c>
      <c r="E14" s="84" t="s">
        <v>1429</v>
      </c>
      <c r="F14" s="84" t="s">
        <v>1429</v>
      </c>
      <c r="G14" s="84" t="s">
        <v>1429</v>
      </c>
      <c r="H14" s="72" t="s">
        <v>1429</v>
      </c>
      <c r="I14" s="83" t="s">
        <v>1429</v>
      </c>
      <c r="J14" s="84" t="s">
        <v>1429</v>
      </c>
      <c r="K14" s="84" t="s">
        <v>1429</v>
      </c>
      <c r="L14" s="84" t="s">
        <v>1429</v>
      </c>
      <c r="M14" s="84" t="s">
        <v>1429</v>
      </c>
      <c r="N14" s="72" t="s">
        <v>1429</v>
      </c>
      <c r="O14" s="83" t="s">
        <v>1429</v>
      </c>
      <c r="P14" s="84" t="s">
        <v>1429</v>
      </c>
      <c r="Q14" s="84" t="s">
        <v>1429</v>
      </c>
      <c r="R14" s="84" t="s">
        <v>1429</v>
      </c>
      <c r="S14" s="84" t="s">
        <v>1429</v>
      </c>
      <c r="T14" s="72" t="s">
        <v>1429</v>
      </c>
      <c r="U14" s="83" t="s">
        <v>1429</v>
      </c>
      <c r="V14" s="84" t="s">
        <v>1429</v>
      </c>
      <c r="W14" s="84" t="s">
        <v>1429</v>
      </c>
      <c r="X14" s="84" t="s">
        <v>1429</v>
      </c>
      <c r="Y14" s="84" t="s">
        <v>1429</v>
      </c>
      <c r="Z14" s="72" t="s">
        <v>1429</v>
      </c>
      <c r="AA14" s="83">
        <v>327486</v>
      </c>
      <c r="AB14" s="84">
        <v>429087</v>
      </c>
      <c r="AC14" s="84">
        <v>629900</v>
      </c>
      <c r="AD14" s="84">
        <v>736983</v>
      </c>
      <c r="AE14" s="84">
        <v>795941.64</v>
      </c>
      <c r="AF14" s="72">
        <v>851657.55480000004</v>
      </c>
      <c r="AG14" s="83">
        <v>255012</v>
      </c>
      <c r="AH14" s="84">
        <v>368152</v>
      </c>
      <c r="AI14" s="84">
        <v>436260</v>
      </c>
      <c r="AJ14" s="84">
        <v>687727.06</v>
      </c>
      <c r="AK14" s="84">
        <v>759156.16639999999</v>
      </c>
      <c r="AL14" s="72">
        <v>838995.46066400013</v>
      </c>
      <c r="AM14" s="83" t="s">
        <v>1429</v>
      </c>
      <c r="AN14" s="84" t="s">
        <v>1429</v>
      </c>
      <c r="AO14" s="84" t="s">
        <v>1429</v>
      </c>
      <c r="AP14" s="84" t="s">
        <v>1429</v>
      </c>
      <c r="AQ14" s="84" t="s">
        <v>1429</v>
      </c>
      <c r="AR14" s="72" t="s">
        <v>1429</v>
      </c>
      <c r="AS14" s="83" t="s">
        <v>1429</v>
      </c>
      <c r="AT14" s="84" t="s">
        <v>1429</v>
      </c>
      <c r="AU14" s="84" t="s">
        <v>1429</v>
      </c>
      <c r="AV14" s="84" t="s">
        <v>1429</v>
      </c>
      <c r="AW14" s="84" t="s">
        <v>1429</v>
      </c>
      <c r="AX14" s="72" t="s">
        <v>1429</v>
      </c>
      <c r="AY14" s="83"/>
      <c r="AZ14" s="84"/>
      <c r="BA14" s="84"/>
      <c r="BB14" s="84"/>
      <c r="BC14" s="84"/>
      <c r="BD14" s="72"/>
      <c r="BE14" s="83"/>
      <c r="BF14" s="84"/>
      <c r="BG14" s="84"/>
      <c r="BH14" s="84"/>
      <c r="BI14" s="84"/>
      <c r="BJ14" s="72"/>
      <c r="BK14" s="83"/>
      <c r="BL14" s="84"/>
      <c r="BM14" s="84"/>
      <c r="BN14" s="84"/>
      <c r="BO14" s="84"/>
      <c r="BP14" s="72"/>
      <c r="BQ14" s="83"/>
      <c r="BR14" s="84"/>
      <c r="BS14" s="84"/>
      <c r="BT14" s="84"/>
      <c r="BU14" s="84"/>
      <c r="BV14" s="72"/>
      <c r="BW14" s="83"/>
      <c r="BX14" s="84"/>
      <c r="BY14" s="84"/>
      <c r="BZ14" s="84"/>
      <c r="CA14" s="84"/>
      <c r="CB14" s="72"/>
      <c r="CC14" s="83"/>
      <c r="CD14" s="84"/>
      <c r="CE14" s="84"/>
      <c r="CF14" s="84"/>
      <c r="CG14" s="84"/>
      <c r="CH14" s="72"/>
      <c r="CI14" s="83"/>
      <c r="CJ14" s="84"/>
      <c r="CK14" s="84"/>
      <c r="CL14" s="84"/>
      <c r="CM14" s="84"/>
      <c r="CN14" s="72"/>
      <c r="CO14" s="83"/>
      <c r="CP14" s="84"/>
      <c r="CQ14" s="84"/>
      <c r="CR14" s="84"/>
      <c r="CS14" s="84"/>
      <c r="CT14" s="72"/>
      <c r="CU14" s="83"/>
      <c r="CV14" s="84"/>
      <c r="CW14" s="84"/>
      <c r="CX14" s="84"/>
      <c r="CY14" s="84"/>
      <c r="CZ14" s="72"/>
      <c r="DA14" s="83"/>
      <c r="DB14" s="84"/>
      <c r="DC14" s="84"/>
      <c r="DD14" s="84"/>
      <c r="DE14" s="84"/>
      <c r="DF14" s="72"/>
      <c r="DG14" s="83"/>
      <c r="DH14" s="84"/>
      <c r="DI14" s="84"/>
      <c r="DJ14" s="84"/>
      <c r="DK14" s="84"/>
      <c r="DL14" s="72"/>
    </row>
    <row r="15" spans="2:16342" s="80" customFormat="1">
      <c r="B15" s="28" t="s">
        <v>327</v>
      </c>
      <c r="C15" s="83">
        <v>51807</v>
      </c>
      <c r="D15" s="84">
        <v>73885</v>
      </c>
      <c r="E15" s="84">
        <v>124109</v>
      </c>
      <c r="F15" s="84">
        <v>132555.01</v>
      </c>
      <c r="G15" s="84">
        <v>143662.48149999999</v>
      </c>
      <c r="H15" s="72">
        <v>152520.86000000002</v>
      </c>
      <c r="I15" s="83" t="s">
        <v>1429</v>
      </c>
      <c r="J15" s="84" t="s">
        <v>1429</v>
      </c>
      <c r="K15" s="84" t="s">
        <v>1429</v>
      </c>
      <c r="L15" s="84" t="s">
        <v>1429</v>
      </c>
      <c r="M15" s="84" t="s">
        <v>1429</v>
      </c>
      <c r="N15" s="72" t="s">
        <v>1429</v>
      </c>
      <c r="O15" s="83">
        <v>8705</v>
      </c>
      <c r="P15" s="84">
        <v>13052</v>
      </c>
      <c r="Q15" s="84">
        <v>20138</v>
      </c>
      <c r="R15" s="84">
        <v>23019.909999999996</v>
      </c>
      <c r="S15" s="84">
        <v>24932.9385</v>
      </c>
      <c r="T15" s="72">
        <v>26296.944074999999</v>
      </c>
      <c r="U15" s="83" t="s">
        <v>1429</v>
      </c>
      <c r="V15" s="84" t="s">
        <v>1429</v>
      </c>
      <c r="W15" s="84" t="s">
        <v>1429</v>
      </c>
      <c r="X15" s="84" t="s">
        <v>1429</v>
      </c>
      <c r="Y15" s="84" t="s">
        <v>1429</v>
      </c>
      <c r="Z15" s="72" t="s">
        <v>1429</v>
      </c>
      <c r="AA15" s="83">
        <v>2725.25</v>
      </c>
      <c r="AB15" s="84">
        <v>4411.3774999999996</v>
      </c>
      <c r="AC15" s="84">
        <v>6294.3219974999993</v>
      </c>
      <c r="AD15" s="84">
        <v>6178.6868000000022</v>
      </c>
      <c r="AE15" s="84">
        <v>6734.7686120000026</v>
      </c>
      <c r="AF15" s="72">
        <v>7340.8977870800036</v>
      </c>
      <c r="AG15" s="83" t="s">
        <v>1429</v>
      </c>
      <c r="AH15" s="84" t="s">
        <v>1429</v>
      </c>
      <c r="AI15" s="84" t="s">
        <v>1429</v>
      </c>
      <c r="AJ15" s="84" t="s">
        <v>1429</v>
      </c>
      <c r="AK15" s="84" t="s">
        <v>1429</v>
      </c>
      <c r="AL15" s="72" t="s">
        <v>1429</v>
      </c>
      <c r="AM15" s="83">
        <v>90155</v>
      </c>
      <c r="AN15" s="84">
        <v>144500</v>
      </c>
      <c r="AO15" s="84">
        <v>180823.52</v>
      </c>
      <c r="AP15" s="84">
        <v>192839.77040000001</v>
      </c>
      <c r="AQ15" s="84">
        <v>202939.89892000001</v>
      </c>
      <c r="AR15" s="72">
        <v>203947.80692000003</v>
      </c>
      <c r="AS15" s="83" t="s">
        <v>1429</v>
      </c>
      <c r="AT15" s="84" t="s">
        <v>1429</v>
      </c>
      <c r="AU15" s="84" t="s">
        <v>1429</v>
      </c>
      <c r="AV15" s="84" t="s">
        <v>1429</v>
      </c>
      <c r="AW15" s="84" t="s">
        <v>1429</v>
      </c>
      <c r="AX15" s="72" t="s">
        <v>1429</v>
      </c>
      <c r="AY15" s="83"/>
      <c r="AZ15" s="84"/>
      <c r="BA15" s="84"/>
      <c r="BB15" s="84"/>
      <c r="BC15" s="84"/>
      <c r="BD15" s="72"/>
      <c r="BE15" s="83"/>
      <c r="BF15" s="84"/>
      <c r="BG15" s="84"/>
      <c r="BH15" s="84"/>
      <c r="BI15" s="84"/>
      <c r="BJ15" s="72"/>
      <c r="BK15" s="83"/>
      <c r="BL15" s="84"/>
      <c r="BM15" s="84"/>
      <c r="BN15" s="84"/>
      <c r="BO15" s="84"/>
      <c r="BP15" s="72"/>
      <c r="BQ15" s="83"/>
      <c r="BR15" s="84"/>
      <c r="BS15" s="84"/>
      <c r="BT15" s="84"/>
      <c r="BU15" s="84"/>
      <c r="BV15" s="72"/>
      <c r="BW15" s="83"/>
      <c r="BX15" s="84"/>
      <c r="BY15" s="84"/>
      <c r="BZ15" s="84"/>
      <c r="CA15" s="84"/>
      <c r="CB15" s="72"/>
      <c r="CC15" s="83"/>
      <c r="CD15" s="84"/>
      <c r="CE15" s="84"/>
      <c r="CF15" s="84"/>
      <c r="CG15" s="84"/>
      <c r="CH15" s="72"/>
      <c r="CI15" s="83"/>
      <c r="CJ15" s="84"/>
      <c r="CK15" s="84"/>
      <c r="CL15" s="84"/>
      <c r="CM15" s="84"/>
      <c r="CN15" s="72"/>
      <c r="CO15" s="83"/>
      <c r="CP15" s="84"/>
      <c r="CQ15" s="84"/>
      <c r="CR15" s="84"/>
      <c r="CS15" s="84"/>
      <c r="CT15" s="72"/>
      <c r="CU15" s="83"/>
      <c r="CV15" s="84"/>
      <c r="CW15" s="84"/>
      <c r="CX15" s="84"/>
      <c r="CY15" s="84"/>
      <c r="CZ15" s="72"/>
      <c r="DA15" s="83"/>
      <c r="DB15" s="84"/>
      <c r="DC15" s="84"/>
      <c r="DD15" s="84"/>
      <c r="DE15" s="84"/>
      <c r="DF15" s="72"/>
      <c r="DG15" s="83"/>
      <c r="DH15" s="84"/>
      <c r="DI15" s="84"/>
      <c r="DJ15" s="84"/>
      <c r="DK15" s="84"/>
      <c r="DL15" s="72"/>
    </row>
    <row r="16" spans="2:16342" s="80" customFormat="1">
      <c r="B16" s="28" t="s">
        <v>328</v>
      </c>
      <c r="C16" s="83">
        <v>48908</v>
      </c>
      <c r="D16" s="84">
        <v>54441</v>
      </c>
      <c r="E16" s="84">
        <v>68096</v>
      </c>
      <c r="F16" s="84">
        <v>70271.989999999991</v>
      </c>
      <c r="G16" s="84">
        <v>73951.237499999988</v>
      </c>
      <c r="H16" s="72">
        <v>77839.294575000007</v>
      </c>
      <c r="I16" s="83" t="s">
        <v>1429</v>
      </c>
      <c r="J16" s="84" t="s">
        <v>1429</v>
      </c>
      <c r="K16" s="84" t="s">
        <v>1429</v>
      </c>
      <c r="L16" s="84" t="s">
        <v>1429</v>
      </c>
      <c r="M16" s="84" t="s">
        <v>1429</v>
      </c>
      <c r="N16" s="72" t="s">
        <v>1429</v>
      </c>
      <c r="O16" s="83">
        <v>31483</v>
      </c>
      <c r="P16" s="84">
        <v>42772</v>
      </c>
      <c r="Q16" s="84">
        <v>57622</v>
      </c>
      <c r="R16" s="84">
        <v>63210.080000000002</v>
      </c>
      <c r="S16" s="84">
        <v>69187.876399999994</v>
      </c>
      <c r="T16" s="72">
        <v>75362.891312000007</v>
      </c>
      <c r="U16" s="83" t="s">
        <v>1429</v>
      </c>
      <c r="V16" s="84" t="s">
        <v>1429</v>
      </c>
      <c r="W16" s="84" t="s">
        <v>1429</v>
      </c>
      <c r="X16" s="84" t="s">
        <v>1429</v>
      </c>
      <c r="Y16" s="84" t="s">
        <v>1429</v>
      </c>
      <c r="Z16" s="72" t="s">
        <v>1429</v>
      </c>
      <c r="AA16" s="83">
        <v>1544.75</v>
      </c>
      <c r="AB16" s="84">
        <v>2023.6225000000002</v>
      </c>
      <c r="AC16" s="84">
        <v>3741.6780025000007</v>
      </c>
      <c r="AD16" s="84">
        <v>7483.3560050000015</v>
      </c>
      <c r="AE16" s="84">
        <v>9354.1950062500018</v>
      </c>
      <c r="AF16" s="72">
        <v>10757.324257187502</v>
      </c>
      <c r="AG16" s="83" t="s">
        <v>1429</v>
      </c>
      <c r="AH16" s="84" t="s">
        <v>1429</v>
      </c>
      <c r="AI16" s="84" t="s">
        <v>1429</v>
      </c>
      <c r="AJ16" s="84" t="s">
        <v>1429</v>
      </c>
      <c r="AK16" s="84" t="s">
        <v>1429</v>
      </c>
      <c r="AL16" s="72" t="s">
        <v>1429</v>
      </c>
      <c r="AM16" s="83">
        <v>172618</v>
      </c>
      <c r="AN16" s="84">
        <v>209515</v>
      </c>
      <c r="AO16" s="84">
        <v>232715.48</v>
      </c>
      <c r="AP16" s="84">
        <v>219416.10320000001</v>
      </c>
      <c r="AQ16" s="84">
        <v>230939.86835999999</v>
      </c>
      <c r="AR16" s="72">
        <v>243095.11777800001</v>
      </c>
      <c r="AS16" s="83" t="s">
        <v>1429</v>
      </c>
      <c r="AT16" s="84" t="s">
        <v>1429</v>
      </c>
      <c r="AU16" s="84" t="s">
        <v>1429</v>
      </c>
      <c r="AV16" s="84" t="s">
        <v>1429</v>
      </c>
      <c r="AW16" s="84" t="s">
        <v>1429</v>
      </c>
      <c r="AX16" s="72" t="s">
        <v>1429</v>
      </c>
      <c r="AY16" s="83"/>
      <c r="AZ16" s="84"/>
      <c r="BA16" s="84"/>
      <c r="BB16" s="84"/>
      <c r="BC16" s="84"/>
      <c r="BD16" s="72"/>
      <c r="BE16" s="83"/>
      <c r="BF16" s="84"/>
      <c r="BG16" s="84"/>
      <c r="BH16" s="84"/>
      <c r="BI16" s="84"/>
      <c r="BJ16" s="72"/>
      <c r="BK16" s="83"/>
      <c r="BL16" s="84"/>
      <c r="BM16" s="84"/>
      <c r="BN16" s="84"/>
      <c r="BO16" s="84"/>
      <c r="BP16" s="72"/>
      <c r="BQ16" s="83"/>
      <c r="BR16" s="84"/>
      <c r="BS16" s="84"/>
      <c r="BT16" s="84"/>
      <c r="BU16" s="84"/>
      <c r="BV16" s="72"/>
      <c r="BW16" s="83"/>
      <c r="BX16" s="84"/>
      <c r="BY16" s="84"/>
      <c r="BZ16" s="84"/>
      <c r="CA16" s="84"/>
      <c r="CB16" s="72"/>
      <c r="CC16" s="83"/>
      <c r="CD16" s="84"/>
      <c r="CE16" s="84"/>
      <c r="CF16" s="84"/>
      <c r="CG16" s="84"/>
      <c r="CH16" s="72"/>
      <c r="CI16" s="83"/>
      <c r="CJ16" s="84"/>
      <c r="CK16" s="84"/>
      <c r="CL16" s="84"/>
      <c r="CM16" s="84"/>
      <c r="CN16" s="72"/>
      <c r="CO16" s="83"/>
      <c r="CP16" s="84"/>
      <c r="CQ16" s="84"/>
      <c r="CR16" s="84"/>
      <c r="CS16" s="84"/>
      <c r="CT16" s="72"/>
      <c r="CU16" s="83"/>
      <c r="CV16" s="84"/>
      <c r="CW16" s="84"/>
      <c r="CX16" s="84"/>
      <c r="CY16" s="84"/>
      <c r="CZ16" s="72"/>
      <c r="DA16" s="83"/>
      <c r="DB16" s="84"/>
      <c r="DC16" s="84"/>
      <c r="DD16" s="84"/>
      <c r="DE16" s="84"/>
      <c r="DF16" s="72"/>
      <c r="DG16" s="83"/>
      <c r="DH16" s="84"/>
      <c r="DI16" s="84"/>
      <c r="DJ16" s="84"/>
      <c r="DK16" s="84"/>
      <c r="DL16" s="72"/>
    </row>
    <row r="17" spans="2:16342" s="76" customFormat="1">
      <c r="B17" s="27" t="s">
        <v>329</v>
      </c>
      <c r="C17" s="83" t="s">
        <v>1429</v>
      </c>
      <c r="D17" s="84" t="s">
        <v>1429</v>
      </c>
      <c r="E17" s="84" t="s">
        <v>1429</v>
      </c>
      <c r="F17" s="84" t="s">
        <v>1429</v>
      </c>
      <c r="G17" s="84" t="s">
        <v>1429</v>
      </c>
      <c r="H17" s="72" t="s">
        <v>1429</v>
      </c>
      <c r="I17" s="83">
        <v>3605893</v>
      </c>
      <c r="J17" s="84">
        <v>3836856</v>
      </c>
      <c r="K17" s="84">
        <v>3442839</v>
      </c>
      <c r="L17" s="84">
        <v>3743605.17</v>
      </c>
      <c r="M17" s="84">
        <v>4149659.4191999994</v>
      </c>
      <c r="N17" s="72">
        <v>4551661.1504159998</v>
      </c>
      <c r="O17" s="83">
        <v>612060</v>
      </c>
      <c r="P17" s="84">
        <v>602268</v>
      </c>
      <c r="Q17" s="84">
        <v>834895</v>
      </c>
      <c r="R17" s="84">
        <v>922108.34999999986</v>
      </c>
      <c r="S17" s="84">
        <v>1022023.4199999999</v>
      </c>
      <c r="T17" s="72">
        <v>1138093.385</v>
      </c>
      <c r="U17" s="83">
        <v>5333481</v>
      </c>
      <c r="V17" s="84">
        <v>4627765</v>
      </c>
      <c r="W17" s="84">
        <v>4959154</v>
      </c>
      <c r="X17" s="84">
        <v>5199016.6000000006</v>
      </c>
      <c r="Y17" s="84">
        <v>5642461.2680000011</v>
      </c>
      <c r="Z17" s="72">
        <v>6073861.5067600012</v>
      </c>
      <c r="AA17" s="83" t="s">
        <v>1429</v>
      </c>
      <c r="AB17" s="84" t="s">
        <v>1429</v>
      </c>
      <c r="AC17" s="84" t="s">
        <v>1429</v>
      </c>
      <c r="AD17" s="84" t="s">
        <v>1429</v>
      </c>
      <c r="AE17" s="84" t="s">
        <v>1429</v>
      </c>
      <c r="AF17" s="72" t="s">
        <v>1429</v>
      </c>
      <c r="AG17" s="83" t="s">
        <v>1429</v>
      </c>
      <c r="AH17" s="84" t="s">
        <v>1429</v>
      </c>
      <c r="AI17" s="84" t="s">
        <v>1429</v>
      </c>
      <c r="AJ17" s="84" t="s">
        <v>1429</v>
      </c>
      <c r="AK17" s="84" t="s">
        <v>1429</v>
      </c>
      <c r="AL17" s="72" t="s">
        <v>1429</v>
      </c>
      <c r="AM17" s="83" t="s">
        <v>1429</v>
      </c>
      <c r="AN17" s="84" t="s">
        <v>1429</v>
      </c>
      <c r="AO17" s="84" t="s">
        <v>1429</v>
      </c>
      <c r="AP17" s="84" t="s">
        <v>1429</v>
      </c>
      <c r="AQ17" s="84" t="s">
        <v>1429</v>
      </c>
      <c r="AR17" s="72" t="s">
        <v>1429</v>
      </c>
      <c r="AS17" s="83">
        <v>1329213</v>
      </c>
      <c r="AT17" s="84">
        <v>1713464</v>
      </c>
      <c r="AU17" s="84">
        <v>1713975</v>
      </c>
      <c r="AV17" s="84">
        <v>1959064.8199999998</v>
      </c>
      <c r="AW17" s="84">
        <v>2202544.0248999996</v>
      </c>
      <c r="AX17" s="72">
        <v>2428657.4781420003</v>
      </c>
      <c r="AY17" s="83"/>
      <c r="AZ17" s="84"/>
      <c r="BA17" s="84"/>
      <c r="BB17" s="84"/>
      <c r="BC17" s="84"/>
      <c r="BD17" s="72"/>
      <c r="BE17" s="83"/>
      <c r="BF17" s="84"/>
      <c r="BG17" s="84"/>
      <c r="BH17" s="84"/>
      <c r="BI17" s="84"/>
      <c r="BJ17" s="72"/>
      <c r="BK17" s="83"/>
      <c r="BL17" s="84"/>
      <c r="BM17" s="84"/>
      <c r="BN17" s="84"/>
      <c r="BO17" s="84"/>
      <c r="BP17" s="72"/>
      <c r="BQ17" s="83"/>
      <c r="BR17" s="84"/>
      <c r="BS17" s="84"/>
      <c r="BT17" s="84"/>
      <c r="BU17" s="84"/>
      <c r="BV17" s="72"/>
      <c r="BW17" s="83"/>
      <c r="BX17" s="84"/>
      <c r="BY17" s="84"/>
      <c r="BZ17" s="84"/>
      <c r="CA17" s="84"/>
      <c r="CB17" s="72"/>
      <c r="CC17" s="83"/>
      <c r="CD17" s="84"/>
      <c r="CE17" s="84"/>
      <c r="CF17" s="84"/>
      <c r="CG17" s="84"/>
      <c r="CH17" s="72"/>
      <c r="CI17" s="83"/>
      <c r="CJ17" s="84"/>
      <c r="CK17" s="84"/>
      <c r="CL17" s="84"/>
      <c r="CM17" s="84"/>
      <c r="CN17" s="72"/>
      <c r="CO17" s="83"/>
      <c r="CP17" s="84"/>
      <c r="CQ17" s="84"/>
      <c r="CR17" s="84"/>
      <c r="CS17" s="84"/>
      <c r="CT17" s="72"/>
      <c r="CU17" s="83"/>
      <c r="CV17" s="84"/>
      <c r="CW17" s="84"/>
      <c r="CX17" s="84"/>
      <c r="CY17" s="84"/>
      <c r="CZ17" s="72"/>
      <c r="DA17" s="83"/>
      <c r="DB17" s="84"/>
      <c r="DC17" s="84"/>
      <c r="DD17" s="84"/>
      <c r="DE17" s="84"/>
      <c r="DF17" s="72"/>
      <c r="DG17" s="83"/>
      <c r="DH17" s="84"/>
      <c r="DI17" s="84"/>
      <c r="DJ17" s="84"/>
      <c r="DK17" s="84"/>
      <c r="DL17" s="72"/>
      <c r="DM17" s="80"/>
      <c r="DN17" s="80"/>
      <c r="DO17" s="80"/>
      <c r="DP17" s="80"/>
      <c r="DQ17" s="80"/>
      <c r="DR17" s="80"/>
      <c r="DS17" s="80"/>
      <c r="DT17" s="80"/>
      <c r="DU17" s="80"/>
      <c r="DV17" s="80"/>
      <c r="DW17" s="80"/>
      <c r="DX17" s="80"/>
      <c r="DY17" s="80"/>
      <c r="DZ17" s="80"/>
      <c r="EA17" s="80"/>
      <c r="EB17" s="80"/>
      <c r="EC17" s="80"/>
      <c r="ED17" s="80"/>
      <c r="EE17" s="80"/>
      <c r="EF17" s="80"/>
      <c r="EG17" s="80"/>
      <c r="EH17" s="80"/>
      <c r="EI17" s="80"/>
      <c r="EJ17" s="80"/>
      <c r="EK17" s="80"/>
      <c r="EL17" s="80"/>
      <c r="EM17" s="80"/>
      <c r="EN17" s="80"/>
      <c r="EO17" s="80"/>
      <c r="EP17" s="80"/>
      <c r="EQ17" s="80"/>
      <c r="ER17" s="80"/>
      <c r="ES17" s="80"/>
      <c r="ET17" s="80"/>
      <c r="EU17" s="80"/>
      <c r="EV17" s="80"/>
      <c r="EW17" s="80"/>
      <c r="EX17" s="80"/>
      <c r="EY17" s="80"/>
      <c r="EZ17" s="80"/>
      <c r="FA17" s="80"/>
      <c r="FB17" s="80"/>
      <c r="FC17" s="80"/>
      <c r="FD17" s="80"/>
      <c r="FE17" s="80"/>
      <c r="FF17" s="80"/>
      <c r="FG17" s="80"/>
      <c r="FH17" s="80"/>
      <c r="FI17" s="80"/>
      <c r="FJ17" s="80"/>
      <c r="FK17" s="80"/>
      <c r="FL17" s="80"/>
      <c r="FM17" s="80"/>
      <c r="FN17" s="80"/>
      <c r="FO17" s="80"/>
      <c r="FP17" s="80"/>
      <c r="FQ17" s="80"/>
      <c r="FR17" s="80"/>
      <c r="FS17" s="80"/>
      <c r="FT17" s="80"/>
      <c r="FU17" s="80"/>
      <c r="FV17" s="80"/>
      <c r="FW17" s="80"/>
      <c r="FX17" s="80"/>
      <c r="FY17" s="80"/>
      <c r="FZ17" s="80"/>
      <c r="GA17" s="80"/>
      <c r="GB17" s="80"/>
      <c r="GC17" s="80"/>
      <c r="GD17" s="80"/>
      <c r="GE17" s="80"/>
      <c r="GF17" s="80"/>
      <c r="GG17" s="80"/>
      <c r="GH17" s="80"/>
      <c r="GI17" s="80"/>
      <c r="GJ17" s="80"/>
      <c r="GK17" s="80"/>
      <c r="GL17" s="80"/>
      <c r="GM17" s="80"/>
      <c r="GN17" s="80"/>
      <c r="GO17" s="80"/>
      <c r="GP17" s="80"/>
      <c r="GQ17" s="80"/>
      <c r="GR17" s="80"/>
      <c r="GS17" s="80"/>
      <c r="GT17" s="80"/>
      <c r="GU17" s="80"/>
      <c r="GV17" s="80"/>
      <c r="GW17" s="80"/>
      <c r="GX17" s="80"/>
      <c r="GY17" s="80"/>
      <c r="GZ17" s="80"/>
      <c r="HA17" s="80"/>
      <c r="HB17" s="80"/>
      <c r="HC17" s="80"/>
      <c r="HD17" s="80"/>
      <c r="HE17" s="80"/>
      <c r="HF17" s="80"/>
      <c r="HG17" s="80"/>
      <c r="HH17" s="80"/>
      <c r="HI17" s="80"/>
      <c r="HJ17" s="80"/>
      <c r="HK17" s="80"/>
      <c r="HL17" s="80"/>
      <c r="HM17" s="80"/>
      <c r="HN17" s="80"/>
      <c r="HO17" s="80"/>
      <c r="HP17" s="80"/>
      <c r="HQ17" s="80"/>
      <c r="HR17" s="80"/>
      <c r="HS17" s="80"/>
      <c r="HT17" s="80"/>
      <c r="HU17" s="80"/>
      <c r="HV17" s="80"/>
      <c r="HW17" s="80"/>
      <c r="HX17" s="80"/>
      <c r="HY17" s="80"/>
      <c r="HZ17" s="80"/>
      <c r="IA17" s="80"/>
      <c r="IB17" s="80"/>
      <c r="IC17" s="80"/>
      <c r="ID17" s="80"/>
      <c r="IE17" s="80"/>
      <c r="IF17" s="80"/>
      <c r="IG17" s="80"/>
      <c r="IH17" s="80"/>
      <c r="II17" s="80"/>
      <c r="IJ17" s="80"/>
      <c r="IK17" s="80"/>
      <c r="IL17" s="80"/>
      <c r="IM17" s="80"/>
      <c r="IN17" s="80"/>
      <c r="IO17" s="80"/>
      <c r="IP17" s="80"/>
      <c r="IQ17" s="80"/>
      <c r="IR17" s="80"/>
      <c r="IS17" s="80"/>
      <c r="IT17" s="80"/>
      <c r="IU17" s="80"/>
      <c r="IV17" s="80"/>
      <c r="IW17" s="80"/>
      <c r="IX17" s="80"/>
      <c r="IY17" s="80"/>
      <c r="IZ17" s="80"/>
      <c r="JA17" s="80"/>
      <c r="JB17" s="80"/>
      <c r="JC17" s="80"/>
      <c r="JD17" s="80"/>
      <c r="JE17" s="80"/>
      <c r="JF17" s="80"/>
      <c r="JG17" s="80"/>
      <c r="JH17" s="80"/>
      <c r="JI17" s="80"/>
      <c r="JJ17" s="80"/>
      <c r="JK17" s="80"/>
      <c r="JL17" s="80"/>
      <c r="JM17" s="80"/>
      <c r="JN17" s="80"/>
      <c r="JO17" s="80"/>
      <c r="JP17" s="80"/>
      <c r="JQ17" s="80"/>
      <c r="JR17" s="80"/>
      <c r="JS17" s="80"/>
      <c r="JT17" s="80"/>
      <c r="JU17" s="80"/>
      <c r="JV17" s="80"/>
      <c r="JW17" s="80"/>
      <c r="JX17" s="80"/>
      <c r="JY17" s="80"/>
      <c r="JZ17" s="80"/>
      <c r="KA17" s="80"/>
      <c r="KB17" s="80"/>
      <c r="KC17" s="80"/>
      <c r="KD17" s="80"/>
      <c r="KE17" s="80"/>
      <c r="KF17" s="80"/>
      <c r="KG17" s="80"/>
      <c r="KH17" s="80"/>
      <c r="KI17" s="80"/>
      <c r="KJ17" s="80"/>
      <c r="KK17" s="80"/>
      <c r="KL17" s="80"/>
      <c r="KM17" s="80"/>
      <c r="KN17" s="80"/>
      <c r="KO17" s="80"/>
      <c r="KP17" s="80"/>
      <c r="KQ17" s="80"/>
      <c r="KR17" s="80"/>
      <c r="KS17" s="80"/>
      <c r="KT17" s="80"/>
      <c r="KU17" s="80"/>
      <c r="KV17" s="80"/>
      <c r="KW17" s="80"/>
      <c r="KX17" s="80"/>
      <c r="KY17" s="80"/>
      <c r="KZ17" s="80"/>
      <c r="LA17" s="80"/>
      <c r="LB17" s="80"/>
      <c r="LC17" s="80"/>
      <c r="LD17" s="80"/>
      <c r="LE17" s="80"/>
      <c r="LF17" s="80"/>
      <c r="LG17" s="80"/>
      <c r="LH17" s="80"/>
      <c r="LI17" s="80"/>
      <c r="LJ17" s="80"/>
      <c r="LK17" s="80"/>
      <c r="LL17" s="80"/>
      <c r="LM17" s="80"/>
      <c r="LN17" s="80"/>
      <c r="LO17" s="80"/>
      <c r="LP17" s="80"/>
      <c r="LQ17" s="80"/>
      <c r="LR17" s="80"/>
      <c r="LS17" s="80"/>
      <c r="LT17" s="80"/>
      <c r="LU17" s="80"/>
      <c r="LV17" s="80"/>
      <c r="LW17" s="80"/>
      <c r="LX17" s="80"/>
      <c r="LY17" s="80"/>
      <c r="LZ17" s="80"/>
      <c r="MA17" s="80"/>
      <c r="MB17" s="80"/>
      <c r="MC17" s="80"/>
      <c r="MD17" s="80"/>
      <c r="ME17" s="80"/>
      <c r="MF17" s="80"/>
      <c r="MG17" s="80"/>
      <c r="MH17" s="80"/>
      <c r="MI17" s="80"/>
      <c r="MJ17" s="80"/>
      <c r="MK17" s="80"/>
      <c r="ML17" s="80"/>
      <c r="MM17" s="80"/>
      <c r="MN17" s="80"/>
      <c r="MO17" s="80"/>
      <c r="MP17" s="80"/>
      <c r="MQ17" s="80"/>
      <c r="MR17" s="80"/>
      <c r="MS17" s="80"/>
      <c r="MT17" s="80"/>
      <c r="MU17" s="80"/>
      <c r="MV17" s="80"/>
      <c r="MW17" s="80"/>
      <c r="MX17" s="80"/>
      <c r="MY17" s="80"/>
      <c r="MZ17" s="80"/>
      <c r="NA17" s="80"/>
      <c r="NB17" s="80"/>
      <c r="NC17" s="80"/>
      <c r="ND17" s="80"/>
      <c r="NE17" s="80"/>
      <c r="NF17" s="80"/>
      <c r="NG17" s="80"/>
      <c r="NH17" s="80"/>
      <c r="NI17" s="80"/>
      <c r="NJ17" s="80"/>
      <c r="NK17" s="80"/>
      <c r="NL17" s="80"/>
      <c r="NM17" s="80"/>
      <c r="NN17" s="80"/>
      <c r="NO17" s="80"/>
      <c r="NP17" s="80"/>
      <c r="NQ17" s="80"/>
      <c r="NR17" s="80"/>
      <c r="NS17" s="80"/>
      <c r="NT17" s="80"/>
      <c r="NU17" s="80"/>
      <c r="NV17" s="80"/>
      <c r="NW17" s="80"/>
      <c r="NX17" s="80"/>
      <c r="NY17" s="80"/>
      <c r="NZ17" s="80"/>
      <c r="OA17" s="80"/>
      <c r="OB17" s="80"/>
      <c r="OC17" s="80"/>
      <c r="OD17" s="80"/>
      <c r="OE17" s="80"/>
      <c r="OF17" s="80"/>
      <c r="OG17" s="80"/>
      <c r="OH17" s="80"/>
      <c r="OI17" s="80"/>
      <c r="OJ17" s="80"/>
      <c r="OK17" s="80"/>
      <c r="OL17" s="80"/>
      <c r="OM17" s="80"/>
      <c r="ON17" s="80"/>
      <c r="OO17" s="80"/>
      <c r="OP17" s="80"/>
      <c r="OQ17" s="80"/>
      <c r="OR17" s="80"/>
      <c r="OS17" s="80"/>
      <c r="OT17" s="80"/>
      <c r="OU17" s="80"/>
      <c r="OV17" s="80"/>
      <c r="OW17" s="80"/>
      <c r="OX17" s="80"/>
      <c r="OY17" s="80"/>
      <c r="OZ17" s="80"/>
      <c r="PA17" s="80"/>
      <c r="PB17" s="80"/>
      <c r="PC17" s="80"/>
      <c r="PD17" s="80"/>
      <c r="PE17" s="80"/>
      <c r="PF17" s="80"/>
      <c r="PG17" s="80"/>
      <c r="PH17" s="80"/>
      <c r="PI17" s="80"/>
      <c r="PJ17" s="80"/>
      <c r="PK17" s="80"/>
      <c r="PL17" s="80"/>
      <c r="PM17" s="80"/>
      <c r="PN17" s="80"/>
      <c r="PO17" s="80"/>
      <c r="PP17" s="80"/>
      <c r="PQ17" s="80"/>
      <c r="PR17" s="80"/>
      <c r="PS17" s="80"/>
      <c r="PT17" s="80"/>
      <c r="PU17" s="80"/>
      <c r="PV17" s="80"/>
      <c r="PW17" s="80"/>
      <c r="PX17" s="80"/>
      <c r="PY17" s="80"/>
      <c r="PZ17" s="80"/>
      <c r="QA17" s="80"/>
      <c r="QB17" s="80"/>
      <c r="QC17" s="80"/>
      <c r="QD17" s="80"/>
      <c r="QE17" s="80"/>
      <c r="QF17" s="80"/>
      <c r="QG17" s="80"/>
      <c r="QH17" s="80"/>
      <c r="QI17" s="80"/>
      <c r="QJ17" s="80"/>
      <c r="QK17" s="80"/>
      <c r="QL17" s="80"/>
      <c r="QM17" s="80"/>
      <c r="QN17" s="80"/>
      <c r="QO17" s="80"/>
      <c r="QP17" s="80"/>
      <c r="QQ17" s="80"/>
      <c r="QR17" s="80"/>
      <c r="QS17" s="80"/>
      <c r="QT17" s="80"/>
      <c r="QU17" s="80"/>
      <c r="QV17" s="80"/>
      <c r="QW17" s="80"/>
      <c r="QX17" s="80"/>
      <c r="QY17" s="80"/>
      <c r="QZ17" s="80"/>
      <c r="RA17" s="80"/>
      <c r="RB17" s="80"/>
      <c r="RC17" s="80"/>
      <c r="RD17" s="80"/>
      <c r="RE17" s="80"/>
      <c r="RF17" s="80"/>
      <c r="RG17" s="80"/>
      <c r="RH17" s="80"/>
      <c r="RI17" s="80"/>
      <c r="RJ17" s="80"/>
      <c r="RK17" s="80"/>
      <c r="RL17" s="80"/>
      <c r="RM17" s="80"/>
      <c r="RN17" s="80"/>
      <c r="RO17" s="80"/>
      <c r="RP17" s="80"/>
      <c r="RQ17" s="80"/>
      <c r="RR17" s="80"/>
      <c r="RS17" s="80"/>
      <c r="RT17" s="80"/>
      <c r="RU17" s="80"/>
      <c r="RV17" s="80"/>
      <c r="RW17" s="80"/>
      <c r="RX17" s="80"/>
      <c r="RY17" s="80"/>
      <c r="RZ17" s="80"/>
      <c r="SA17" s="80"/>
      <c r="SB17" s="80"/>
      <c r="SC17" s="80"/>
      <c r="SD17" s="80"/>
      <c r="SE17" s="80"/>
      <c r="SF17" s="80"/>
      <c r="SG17" s="80"/>
      <c r="SH17" s="80"/>
      <c r="SI17" s="80"/>
      <c r="SJ17" s="80"/>
      <c r="SK17" s="80"/>
      <c r="SL17" s="80"/>
      <c r="SM17" s="80"/>
      <c r="SN17" s="80"/>
      <c r="SO17" s="80"/>
      <c r="SP17" s="80"/>
      <c r="SQ17" s="80"/>
      <c r="SR17" s="80"/>
      <c r="SS17" s="80"/>
      <c r="ST17" s="80"/>
      <c r="SU17" s="80"/>
      <c r="SV17" s="80"/>
      <c r="SW17" s="80"/>
      <c r="SX17" s="80"/>
      <c r="SY17" s="80"/>
      <c r="SZ17" s="80"/>
      <c r="TA17" s="80"/>
      <c r="TB17" s="80"/>
      <c r="TC17" s="80"/>
      <c r="TD17" s="80"/>
      <c r="TE17" s="80"/>
      <c r="TF17" s="80"/>
      <c r="TG17" s="80"/>
      <c r="TH17" s="80"/>
      <c r="TI17" s="80"/>
      <c r="TJ17" s="80"/>
      <c r="TK17" s="80"/>
      <c r="TL17" s="80"/>
      <c r="TM17" s="80"/>
      <c r="TN17" s="80"/>
      <c r="TO17" s="80"/>
      <c r="TP17" s="80"/>
      <c r="TQ17" s="80"/>
      <c r="TR17" s="80"/>
      <c r="TS17" s="80"/>
      <c r="TT17" s="80"/>
      <c r="TU17" s="80"/>
      <c r="TV17" s="80"/>
      <c r="TW17" s="80"/>
      <c r="TX17" s="80"/>
      <c r="TY17" s="80"/>
      <c r="TZ17" s="80"/>
      <c r="UA17" s="80"/>
      <c r="UB17" s="80"/>
      <c r="UC17" s="80"/>
      <c r="UD17" s="80"/>
      <c r="UE17" s="80"/>
      <c r="UF17" s="80"/>
      <c r="UG17" s="80"/>
      <c r="UH17" s="80"/>
      <c r="UI17" s="80"/>
      <c r="UJ17" s="80"/>
      <c r="UK17" s="80"/>
      <c r="UL17" s="80"/>
      <c r="UM17" s="80"/>
      <c r="UN17" s="80"/>
      <c r="UO17" s="80"/>
      <c r="UP17" s="80"/>
      <c r="UQ17" s="80"/>
      <c r="UR17" s="80"/>
      <c r="US17" s="80"/>
      <c r="UT17" s="80"/>
      <c r="UU17" s="80"/>
      <c r="UV17" s="80"/>
      <c r="UW17" s="80"/>
      <c r="UX17" s="80"/>
      <c r="UY17" s="80"/>
      <c r="UZ17" s="80"/>
      <c r="VA17" s="80"/>
      <c r="VB17" s="80"/>
      <c r="VC17" s="80"/>
      <c r="VD17" s="80"/>
      <c r="VE17" s="80"/>
      <c r="VF17" s="80"/>
      <c r="VG17" s="80"/>
      <c r="VH17" s="80"/>
      <c r="VI17" s="80"/>
      <c r="VJ17" s="80"/>
      <c r="VK17" s="80"/>
      <c r="VL17" s="80"/>
      <c r="VM17" s="80"/>
      <c r="VN17" s="80"/>
      <c r="VO17" s="80"/>
      <c r="VP17" s="80"/>
      <c r="VQ17" s="80"/>
      <c r="VR17" s="80"/>
      <c r="VS17" s="80"/>
      <c r="VT17" s="80"/>
      <c r="VU17" s="80"/>
      <c r="VV17" s="80"/>
      <c r="VW17" s="80"/>
      <c r="VX17" s="80"/>
      <c r="VY17" s="80"/>
      <c r="VZ17" s="80"/>
      <c r="WA17" s="80"/>
      <c r="WB17" s="80"/>
      <c r="WC17" s="80"/>
      <c r="WD17" s="80"/>
      <c r="WE17" s="80"/>
      <c r="WF17" s="80"/>
      <c r="WG17" s="80"/>
      <c r="WH17" s="80"/>
      <c r="WI17" s="80"/>
      <c r="WJ17" s="80"/>
      <c r="WK17" s="80"/>
      <c r="WL17" s="80"/>
      <c r="WM17" s="80"/>
      <c r="WN17" s="80"/>
      <c r="WO17" s="80"/>
      <c r="WP17" s="80"/>
      <c r="WQ17" s="80"/>
      <c r="WR17" s="80"/>
      <c r="WS17" s="80"/>
      <c r="WT17" s="80"/>
      <c r="WU17" s="80"/>
      <c r="WV17" s="80"/>
      <c r="WW17" s="80"/>
      <c r="WX17" s="80"/>
      <c r="WY17" s="80"/>
      <c r="WZ17" s="80"/>
      <c r="XA17" s="80"/>
      <c r="XB17" s="80"/>
      <c r="XC17" s="80"/>
      <c r="XD17" s="80"/>
      <c r="XE17" s="80"/>
      <c r="XF17" s="80"/>
      <c r="XG17" s="80"/>
      <c r="XH17" s="80"/>
      <c r="XI17" s="80"/>
      <c r="XJ17" s="80"/>
      <c r="XK17" s="80"/>
      <c r="XL17" s="80"/>
      <c r="XM17" s="80"/>
      <c r="XN17" s="80"/>
      <c r="XO17" s="80"/>
      <c r="XP17" s="80"/>
      <c r="XQ17" s="80"/>
      <c r="XR17" s="80"/>
      <c r="XS17" s="80"/>
      <c r="XT17" s="80"/>
      <c r="XU17" s="80"/>
      <c r="XV17" s="80"/>
      <c r="XW17" s="80"/>
      <c r="XX17" s="80"/>
      <c r="XY17" s="80"/>
      <c r="XZ17" s="80"/>
      <c r="YA17" s="80"/>
      <c r="YB17" s="80"/>
      <c r="YC17" s="80"/>
      <c r="YD17" s="80"/>
      <c r="YE17" s="80"/>
      <c r="YF17" s="80"/>
      <c r="YG17" s="80"/>
      <c r="YH17" s="80"/>
      <c r="YI17" s="80"/>
      <c r="YJ17" s="80"/>
      <c r="YK17" s="80"/>
      <c r="YL17" s="80"/>
      <c r="YM17" s="80"/>
      <c r="YN17" s="80"/>
      <c r="YO17" s="80"/>
      <c r="YP17" s="80"/>
      <c r="YQ17" s="80"/>
      <c r="YR17" s="80"/>
      <c r="YS17" s="80"/>
      <c r="YT17" s="80"/>
      <c r="YU17" s="80"/>
      <c r="YV17" s="80"/>
      <c r="YW17" s="80"/>
      <c r="YX17" s="80"/>
      <c r="YY17" s="80"/>
      <c r="YZ17" s="80"/>
      <c r="ZA17" s="80"/>
      <c r="ZB17" s="80"/>
      <c r="ZC17" s="80"/>
      <c r="ZD17" s="80"/>
      <c r="ZE17" s="80"/>
      <c r="ZF17" s="80"/>
      <c r="ZG17" s="80"/>
      <c r="ZH17" s="80"/>
      <c r="ZI17" s="80"/>
      <c r="ZJ17" s="80"/>
      <c r="ZK17" s="80"/>
      <c r="ZL17" s="80"/>
      <c r="ZM17" s="80"/>
      <c r="ZN17" s="80"/>
      <c r="ZO17" s="80"/>
      <c r="ZP17" s="80"/>
      <c r="ZQ17" s="80"/>
      <c r="ZR17" s="80"/>
      <c r="ZS17" s="80"/>
      <c r="ZT17" s="80"/>
      <c r="ZU17" s="80"/>
      <c r="ZV17" s="80"/>
      <c r="ZW17" s="80"/>
      <c r="ZX17" s="80"/>
      <c r="ZY17" s="80"/>
      <c r="ZZ17" s="80"/>
      <c r="AAA17" s="80"/>
      <c r="AAB17" s="80"/>
      <c r="AAC17" s="80"/>
      <c r="AAD17" s="80"/>
      <c r="AAE17" s="80"/>
      <c r="AAF17" s="80"/>
      <c r="AAG17" s="80"/>
      <c r="AAH17" s="80"/>
      <c r="AAI17" s="80"/>
      <c r="AAJ17" s="80"/>
      <c r="AAK17" s="80"/>
      <c r="AAL17" s="80"/>
      <c r="AAM17" s="80"/>
      <c r="AAN17" s="80"/>
      <c r="AAO17" s="80"/>
      <c r="AAP17" s="80"/>
      <c r="AAQ17" s="80"/>
      <c r="AAR17" s="80"/>
      <c r="AAS17" s="80"/>
      <c r="AAT17" s="80"/>
      <c r="AAU17" s="80"/>
      <c r="AAV17" s="80"/>
      <c r="AAW17" s="80"/>
      <c r="AAX17" s="80"/>
      <c r="AAY17" s="80"/>
      <c r="AAZ17" s="80"/>
      <c r="ABA17" s="80"/>
      <c r="ABB17" s="80"/>
      <c r="ABC17" s="80"/>
      <c r="ABD17" s="80"/>
      <c r="ABE17" s="80"/>
      <c r="ABF17" s="80"/>
      <c r="ABG17" s="80"/>
      <c r="ABH17" s="80"/>
      <c r="ABI17" s="80"/>
      <c r="ABJ17" s="80"/>
      <c r="ABK17" s="80"/>
      <c r="ABL17" s="80"/>
      <c r="ABM17" s="80"/>
      <c r="ABN17" s="80"/>
      <c r="ABO17" s="80"/>
      <c r="ABP17" s="80"/>
      <c r="ABQ17" s="80"/>
      <c r="ABR17" s="80"/>
      <c r="ABS17" s="80"/>
      <c r="ABT17" s="80"/>
      <c r="ABU17" s="80"/>
      <c r="ABV17" s="80"/>
      <c r="ABW17" s="80"/>
      <c r="ABX17" s="80"/>
      <c r="ABY17" s="80"/>
      <c r="ABZ17" s="80"/>
      <c r="ACA17" s="80"/>
      <c r="ACB17" s="80"/>
      <c r="ACC17" s="80"/>
      <c r="ACD17" s="80"/>
      <c r="ACE17" s="80"/>
      <c r="ACF17" s="80"/>
      <c r="ACG17" s="80"/>
      <c r="ACH17" s="80"/>
      <c r="ACI17" s="80"/>
      <c r="ACJ17" s="80"/>
      <c r="ACK17" s="80"/>
      <c r="ACL17" s="80"/>
      <c r="ACM17" s="80"/>
      <c r="ACN17" s="80"/>
      <c r="ACO17" s="80"/>
      <c r="ACP17" s="80"/>
      <c r="ACQ17" s="80"/>
      <c r="ACR17" s="80"/>
      <c r="ACS17" s="80"/>
      <c r="ACT17" s="80"/>
      <c r="ACU17" s="80"/>
      <c r="ACV17" s="80"/>
      <c r="ACW17" s="80"/>
      <c r="ACX17" s="80"/>
      <c r="ACY17" s="80"/>
      <c r="ACZ17" s="80"/>
      <c r="ADA17" s="80"/>
      <c r="ADB17" s="80"/>
      <c r="ADC17" s="80"/>
      <c r="ADD17" s="80"/>
      <c r="ADE17" s="80"/>
      <c r="ADF17" s="80"/>
      <c r="ADG17" s="80"/>
      <c r="ADH17" s="80"/>
      <c r="ADI17" s="80"/>
      <c r="ADJ17" s="80"/>
      <c r="ADK17" s="80"/>
      <c r="ADL17" s="80"/>
      <c r="ADM17" s="80"/>
      <c r="ADN17" s="80"/>
      <c r="ADO17" s="80"/>
      <c r="ADP17" s="80"/>
      <c r="ADQ17" s="80"/>
      <c r="ADR17" s="80"/>
      <c r="ADS17" s="80"/>
      <c r="ADT17" s="80"/>
      <c r="ADU17" s="80"/>
      <c r="ADV17" s="80"/>
      <c r="ADW17" s="80"/>
      <c r="ADX17" s="80"/>
      <c r="ADY17" s="80"/>
      <c r="ADZ17" s="80"/>
      <c r="AEA17" s="80"/>
      <c r="AEB17" s="80"/>
      <c r="AEC17" s="80"/>
      <c r="AED17" s="80"/>
      <c r="AEE17" s="80"/>
      <c r="AEF17" s="80"/>
      <c r="AEG17" s="80"/>
      <c r="AEH17" s="80"/>
      <c r="AEI17" s="80"/>
      <c r="AEJ17" s="80"/>
      <c r="AEK17" s="80"/>
      <c r="AEL17" s="80"/>
      <c r="AEM17" s="80"/>
      <c r="AEN17" s="80"/>
      <c r="AEO17" s="80"/>
      <c r="AEP17" s="80"/>
      <c r="AEQ17" s="80"/>
      <c r="AER17" s="80"/>
      <c r="AES17" s="80"/>
      <c r="AET17" s="80"/>
      <c r="AEU17" s="80"/>
      <c r="AEV17" s="80"/>
      <c r="AEW17" s="80"/>
      <c r="AEX17" s="80"/>
      <c r="AEY17" s="80"/>
      <c r="AEZ17" s="80"/>
      <c r="AFA17" s="80"/>
      <c r="AFB17" s="80"/>
      <c r="AFC17" s="80"/>
      <c r="AFD17" s="80"/>
      <c r="AFE17" s="80"/>
      <c r="AFF17" s="80"/>
      <c r="AFG17" s="80"/>
      <c r="AFH17" s="80"/>
      <c r="AFI17" s="80"/>
      <c r="AFJ17" s="80"/>
      <c r="AFK17" s="80"/>
      <c r="AFL17" s="80"/>
      <c r="AFM17" s="80"/>
      <c r="AFN17" s="80"/>
      <c r="AFO17" s="80"/>
      <c r="AFP17" s="80"/>
      <c r="AFQ17" s="80"/>
      <c r="AFR17" s="80"/>
      <c r="AFS17" s="80"/>
      <c r="AFT17" s="80"/>
      <c r="AFU17" s="80"/>
      <c r="AFV17" s="80"/>
      <c r="AFW17" s="80"/>
      <c r="AFX17" s="80"/>
      <c r="AFY17" s="80"/>
      <c r="AFZ17" s="80"/>
      <c r="AGA17" s="80"/>
      <c r="AGB17" s="80"/>
      <c r="AGC17" s="80"/>
      <c r="AGD17" s="80"/>
      <c r="AGE17" s="80"/>
      <c r="AGF17" s="80"/>
      <c r="AGG17" s="80"/>
      <c r="AGH17" s="80"/>
      <c r="AGI17" s="80"/>
      <c r="AGJ17" s="80"/>
      <c r="AGK17" s="80"/>
      <c r="AGL17" s="80"/>
      <c r="AGM17" s="80"/>
      <c r="AGN17" s="80"/>
      <c r="AGO17" s="80"/>
      <c r="AGP17" s="80"/>
      <c r="AGQ17" s="80"/>
      <c r="AGR17" s="80"/>
      <c r="AGS17" s="80"/>
      <c r="AGT17" s="80"/>
      <c r="AGU17" s="80"/>
      <c r="AGV17" s="80"/>
      <c r="AGW17" s="80"/>
      <c r="AGX17" s="80"/>
      <c r="AGY17" s="80"/>
      <c r="AGZ17" s="80"/>
      <c r="AHA17" s="80"/>
      <c r="AHB17" s="80"/>
      <c r="AHC17" s="80"/>
      <c r="AHD17" s="80"/>
      <c r="AHE17" s="80"/>
      <c r="AHF17" s="80"/>
      <c r="AHG17" s="80"/>
      <c r="AHH17" s="80"/>
      <c r="AHI17" s="80"/>
      <c r="AHJ17" s="80"/>
      <c r="AHK17" s="80"/>
      <c r="AHL17" s="80"/>
      <c r="AHM17" s="80"/>
      <c r="AHN17" s="80"/>
      <c r="AHO17" s="80"/>
      <c r="AHP17" s="80"/>
      <c r="AHQ17" s="80"/>
      <c r="AHR17" s="80"/>
      <c r="AHS17" s="80"/>
      <c r="AHT17" s="80"/>
      <c r="AHU17" s="80"/>
      <c r="AHV17" s="80"/>
      <c r="AHW17" s="80"/>
      <c r="AHX17" s="80"/>
      <c r="AHY17" s="80"/>
      <c r="AHZ17" s="80"/>
      <c r="AIA17" s="80"/>
      <c r="AIB17" s="80"/>
      <c r="AIC17" s="80"/>
      <c r="AID17" s="80"/>
      <c r="AIE17" s="80"/>
      <c r="AIF17" s="80"/>
      <c r="AIG17" s="80"/>
      <c r="AIH17" s="80"/>
      <c r="AII17" s="80"/>
      <c r="AIJ17" s="80"/>
      <c r="AIK17" s="80"/>
      <c r="AIL17" s="80"/>
      <c r="AIM17" s="80"/>
      <c r="AIN17" s="80"/>
      <c r="AIO17" s="80"/>
      <c r="AIP17" s="80"/>
      <c r="AIQ17" s="80"/>
      <c r="AIR17" s="80"/>
      <c r="AIS17" s="80"/>
      <c r="AIT17" s="80"/>
      <c r="AIU17" s="80"/>
      <c r="AIV17" s="80"/>
      <c r="AIW17" s="80"/>
      <c r="AIX17" s="80"/>
      <c r="AIY17" s="80"/>
      <c r="AIZ17" s="80"/>
      <c r="AJA17" s="80"/>
      <c r="AJB17" s="80"/>
      <c r="AJC17" s="80"/>
      <c r="AJD17" s="80"/>
      <c r="AJE17" s="80"/>
      <c r="AJF17" s="80"/>
      <c r="AJG17" s="80"/>
      <c r="AJH17" s="80"/>
      <c r="AJI17" s="80"/>
      <c r="AJJ17" s="80"/>
      <c r="AJK17" s="80"/>
      <c r="AJL17" s="80"/>
      <c r="AJM17" s="80"/>
      <c r="AJN17" s="80"/>
      <c r="AJO17" s="80"/>
      <c r="AJP17" s="80"/>
      <c r="AJQ17" s="80"/>
      <c r="AJR17" s="80"/>
      <c r="AJS17" s="80"/>
      <c r="AJT17" s="80"/>
      <c r="AJU17" s="80"/>
      <c r="AJV17" s="80"/>
      <c r="AJW17" s="80"/>
      <c r="AJX17" s="80"/>
      <c r="AJY17" s="80"/>
      <c r="AJZ17" s="80"/>
      <c r="AKA17" s="80"/>
      <c r="AKB17" s="80"/>
      <c r="AKC17" s="80"/>
      <c r="AKD17" s="80"/>
      <c r="AKE17" s="80"/>
      <c r="AKF17" s="80"/>
      <c r="AKG17" s="80"/>
      <c r="AKH17" s="80"/>
      <c r="AKI17" s="80"/>
      <c r="AKJ17" s="80"/>
      <c r="AKK17" s="80"/>
      <c r="AKL17" s="80"/>
      <c r="AKM17" s="80"/>
      <c r="AKN17" s="80"/>
      <c r="AKO17" s="80"/>
      <c r="AKP17" s="80"/>
      <c r="AKQ17" s="80"/>
      <c r="AKR17" s="80"/>
      <c r="AKS17" s="80"/>
      <c r="AKT17" s="80"/>
      <c r="AKU17" s="80"/>
      <c r="AKV17" s="80"/>
      <c r="AKW17" s="80"/>
      <c r="AKX17" s="80"/>
      <c r="AKY17" s="80"/>
      <c r="AKZ17" s="80"/>
      <c r="ALA17" s="80"/>
      <c r="ALB17" s="80"/>
      <c r="ALC17" s="80"/>
      <c r="ALD17" s="80"/>
      <c r="ALE17" s="80"/>
      <c r="ALF17" s="80"/>
      <c r="ALG17" s="80"/>
      <c r="ALH17" s="80"/>
      <c r="ALI17" s="80"/>
      <c r="ALJ17" s="80"/>
      <c r="ALK17" s="80"/>
      <c r="ALL17" s="80"/>
      <c r="ALM17" s="80"/>
      <c r="ALN17" s="80"/>
      <c r="ALO17" s="80"/>
      <c r="ALP17" s="80"/>
      <c r="ALQ17" s="80"/>
      <c r="ALR17" s="80"/>
      <c r="ALS17" s="80"/>
      <c r="ALT17" s="80"/>
      <c r="ALU17" s="80"/>
      <c r="ALV17" s="80"/>
      <c r="ALW17" s="80"/>
      <c r="ALX17" s="80"/>
      <c r="ALY17" s="80"/>
      <c r="ALZ17" s="80"/>
      <c r="AMA17" s="80"/>
      <c r="AMB17" s="80"/>
      <c r="AMC17" s="80"/>
      <c r="AMD17" s="80"/>
      <c r="AME17" s="80"/>
      <c r="AMF17" s="80"/>
      <c r="AMG17" s="80"/>
      <c r="AMH17" s="80"/>
      <c r="AMI17" s="80"/>
      <c r="AMJ17" s="80"/>
      <c r="AMK17" s="80"/>
      <c r="AML17" s="80"/>
      <c r="AMM17" s="80"/>
      <c r="AMN17" s="80"/>
      <c r="AMO17" s="80"/>
      <c r="AMP17" s="80"/>
      <c r="AMQ17" s="80"/>
      <c r="AMR17" s="80"/>
      <c r="AMS17" s="80"/>
      <c r="AMT17" s="80"/>
      <c r="AMU17" s="80"/>
      <c r="AMV17" s="80"/>
      <c r="AMW17" s="80"/>
      <c r="AMX17" s="80"/>
      <c r="AMY17" s="80"/>
      <c r="AMZ17" s="80"/>
      <c r="ANA17" s="80"/>
      <c r="ANB17" s="80"/>
      <c r="ANC17" s="80"/>
      <c r="AND17" s="80"/>
      <c r="ANE17" s="80"/>
      <c r="ANF17" s="80"/>
      <c r="ANG17" s="80"/>
      <c r="ANH17" s="80"/>
      <c r="ANI17" s="80"/>
      <c r="ANJ17" s="80"/>
      <c r="ANK17" s="80"/>
      <c r="ANL17" s="80"/>
      <c r="ANM17" s="80"/>
      <c r="ANN17" s="80"/>
      <c r="ANO17" s="80"/>
      <c r="ANP17" s="80"/>
      <c r="ANQ17" s="80"/>
      <c r="ANR17" s="80"/>
      <c r="ANS17" s="80"/>
      <c r="ANT17" s="80"/>
      <c r="ANU17" s="80"/>
      <c r="ANV17" s="80"/>
      <c r="ANW17" s="80"/>
      <c r="ANX17" s="80"/>
      <c r="ANY17" s="80"/>
      <c r="ANZ17" s="80"/>
      <c r="AOA17" s="80"/>
      <c r="AOB17" s="80"/>
      <c r="AOC17" s="80"/>
      <c r="AOD17" s="80"/>
      <c r="AOE17" s="80"/>
      <c r="AOF17" s="80"/>
      <c r="AOG17" s="80"/>
      <c r="AOH17" s="80"/>
      <c r="AOI17" s="80"/>
      <c r="AOJ17" s="80"/>
      <c r="AOK17" s="80"/>
      <c r="AOL17" s="80"/>
      <c r="AOM17" s="80"/>
      <c r="AON17" s="80"/>
      <c r="AOO17" s="80"/>
      <c r="AOP17" s="80"/>
      <c r="AOQ17" s="80"/>
      <c r="AOR17" s="80"/>
      <c r="AOS17" s="80"/>
      <c r="AOT17" s="80"/>
      <c r="AOU17" s="80"/>
      <c r="AOV17" s="80"/>
      <c r="AOW17" s="80"/>
      <c r="AOX17" s="80"/>
      <c r="AOY17" s="80"/>
      <c r="AOZ17" s="80"/>
      <c r="APA17" s="80"/>
      <c r="APB17" s="80"/>
      <c r="APC17" s="80"/>
      <c r="APD17" s="80"/>
      <c r="APE17" s="80"/>
      <c r="APF17" s="80"/>
      <c r="APG17" s="80"/>
      <c r="APH17" s="80"/>
      <c r="API17" s="80"/>
      <c r="APJ17" s="80"/>
      <c r="APK17" s="80"/>
      <c r="APL17" s="80"/>
      <c r="APM17" s="80"/>
      <c r="APN17" s="80"/>
      <c r="APO17" s="80"/>
      <c r="APP17" s="80"/>
      <c r="APQ17" s="80"/>
      <c r="APR17" s="80"/>
      <c r="APS17" s="80"/>
      <c r="APT17" s="80"/>
      <c r="APU17" s="80"/>
      <c r="APV17" s="80"/>
      <c r="APW17" s="80"/>
      <c r="APX17" s="80"/>
      <c r="APY17" s="80"/>
      <c r="APZ17" s="80"/>
      <c r="AQA17" s="80"/>
      <c r="AQB17" s="80"/>
      <c r="AQC17" s="80"/>
      <c r="AQD17" s="80"/>
      <c r="AQE17" s="80"/>
      <c r="AQF17" s="80"/>
      <c r="AQG17" s="80"/>
      <c r="AQH17" s="80"/>
      <c r="AQI17" s="80"/>
      <c r="AQJ17" s="80"/>
      <c r="AQK17" s="80"/>
      <c r="AQL17" s="80"/>
      <c r="AQM17" s="80"/>
      <c r="AQN17" s="80"/>
      <c r="AQO17" s="80"/>
      <c r="AQP17" s="80"/>
      <c r="AQQ17" s="80"/>
      <c r="AQR17" s="80"/>
      <c r="AQS17" s="80"/>
      <c r="AQT17" s="80"/>
      <c r="AQU17" s="80"/>
      <c r="AQV17" s="80"/>
      <c r="AQW17" s="80"/>
      <c r="AQX17" s="80"/>
      <c r="AQY17" s="80"/>
      <c r="AQZ17" s="80"/>
      <c r="ARA17" s="80"/>
      <c r="ARB17" s="80"/>
      <c r="ARC17" s="80"/>
      <c r="ARD17" s="80"/>
      <c r="ARE17" s="80"/>
      <c r="ARF17" s="80"/>
      <c r="ARG17" s="80"/>
      <c r="ARH17" s="80"/>
      <c r="ARI17" s="80"/>
      <c r="ARJ17" s="80"/>
      <c r="ARK17" s="80"/>
      <c r="ARL17" s="80"/>
      <c r="ARM17" s="80"/>
      <c r="ARN17" s="80"/>
      <c r="ARO17" s="80"/>
      <c r="ARP17" s="80"/>
      <c r="ARQ17" s="80"/>
      <c r="ARR17" s="80"/>
      <c r="ARS17" s="80"/>
      <c r="ART17" s="80"/>
      <c r="ARU17" s="80"/>
      <c r="ARV17" s="80"/>
      <c r="ARW17" s="80"/>
      <c r="ARX17" s="80"/>
      <c r="ARY17" s="80"/>
      <c r="ARZ17" s="80"/>
      <c r="ASA17" s="80"/>
      <c r="ASB17" s="80"/>
      <c r="ASC17" s="80"/>
      <c r="ASD17" s="80"/>
      <c r="ASE17" s="80"/>
      <c r="ASF17" s="80"/>
      <c r="ASG17" s="80"/>
      <c r="ASH17" s="80"/>
      <c r="ASI17" s="80"/>
      <c r="ASJ17" s="80"/>
      <c r="ASK17" s="80"/>
      <c r="ASL17" s="80"/>
      <c r="ASM17" s="80"/>
      <c r="ASN17" s="80"/>
      <c r="ASO17" s="80"/>
      <c r="ASP17" s="80"/>
      <c r="ASQ17" s="80"/>
      <c r="ASR17" s="80"/>
      <c r="ASS17" s="80"/>
      <c r="AST17" s="80"/>
      <c r="ASU17" s="80"/>
      <c r="ASV17" s="80"/>
      <c r="ASW17" s="80"/>
      <c r="ASX17" s="80"/>
      <c r="ASY17" s="80"/>
      <c r="ASZ17" s="80"/>
      <c r="ATA17" s="80"/>
      <c r="ATB17" s="80"/>
      <c r="ATC17" s="80"/>
      <c r="ATD17" s="80"/>
      <c r="ATE17" s="80"/>
      <c r="ATF17" s="80"/>
      <c r="ATG17" s="80"/>
      <c r="ATH17" s="80"/>
      <c r="ATI17" s="80"/>
      <c r="ATJ17" s="80"/>
      <c r="ATK17" s="80"/>
      <c r="ATL17" s="80"/>
      <c r="ATM17" s="80"/>
      <c r="ATN17" s="80"/>
      <c r="ATO17" s="80"/>
      <c r="ATP17" s="80"/>
      <c r="ATQ17" s="80"/>
      <c r="ATR17" s="80"/>
      <c r="ATS17" s="80"/>
      <c r="ATT17" s="80"/>
      <c r="ATU17" s="80"/>
      <c r="ATV17" s="80"/>
      <c r="ATW17" s="80"/>
      <c r="ATX17" s="80"/>
      <c r="ATY17" s="80"/>
      <c r="ATZ17" s="80"/>
      <c r="AUA17" s="80"/>
      <c r="AUB17" s="80"/>
      <c r="AUC17" s="80"/>
      <c r="AUD17" s="80"/>
      <c r="AUE17" s="80"/>
      <c r="AUF17" s="80"/>
      <c r="AUG17" s="80"/>
      <c r="AUH17" s="80"/>
      <c r="AUI17" s="80"/>
      <c r="AUJ17" s="80"/>
      <c r="AUK17" s="80"/>
      <c r="AUL17" s="80"/>
      <c r="AUM17" s="80"/>
      <c r="AUN17" s="80"/>
      <c r="AUO17" s="80"/>
      <c r="AUP17" s="80"/>
      <c r="AUQ17" s="80"/>
      <c r="AUR17" s="80"/>
      <c r="AUS17" s="80"/>
      <c r="AUT17" s="80"/>
      <c r="AUU17" s="80"/>
      <c r="AUV17" s="80"/>
      <c r="AUW17" s="80"/>
      <c r="AUX17" s="80"/>
      <c r="AUY17" s="80"/>
      <c r="AUZ17" s="80"/>
      <c r="AVA17" s="80"/>
      <c r="AVB17" s="80"/>
      <c r="AVC17" s="80"/>
      <c r="AVD17" s="80"/>
      <c r="AVE17" s="80"/>
      <c r="AVF17" s="80"/>
      <c r="AVG17" s="80"/>
      <c r="AVH17" s="80"/>
      <c r="AVI17" s="80"/>
      <c r="AVJ17" s="80"/>
      <c r="AVK17" s="80"/>
      <c r="AVL17" s="80"/>
      <c r="AVM17" s="80"/>
      <c r="AVN17" s="80"/>
      <c r="AVO17" s="80"/>
      <c r="AVP17" s="80"/>
      <c r="AVQ17" s="80"/>
      <c r="AVR17" s="80"/>
      <c r="AVS17" s="80"/>
      <c r="AVT17" s="80"/>
      <c r="AVU17" s="80"/>
      <c r="AVV17" s="80"/>
      <c r="AVW17" s="80"/>
      <c r="AVX17" s="80"/>
      <c r="AVY17" s="80"/>
      <c r="AVZ17" s="80"/>
      <c r="AWA17" s="80"/>
      <c r="AWB17" s="80"/>
      <c r="AWC17" s="80"/>
      <c r="AWD17" s="80"/>
      <c r="AWE17" s="80"/>
      <c r="AWF17" s="80"/>
      <c r="AWG17" s="80"/>
      <c r="AWH17" s="80"/>
      <c r="AWI17" s="80"/>
      <c r="AWJ17" s="80"/>
      <c r="AWK17" s="80"/>
      <c r="AWL17" s="80"/>
      <c r="AWM17" s="80"/>
      <c r="AWN17" s="80"/>
      <c r="AWO17" s="80"/>
      <c r="AWP17" s="80"/>
      <c r="AWQ17" s="80"/>
      <c r="AWR17" s="80"/>
      <c r="AWS17" s="80"/>
      <c r="AWT17" s="80"/>
      <c r="AWU17" s="80"/>
      <c r="AWV17" s="80"/>
      <c r="AWW17" s="80"/>
      <c r="AWX17" s="80"/>
      <c r="AWY17" s="80"/>
      <c r="AWZ17" s="80"/>
      <c r="AXA17" s="80"/>
      <c r="AXB17" s="80"/>
      <c r="AXC17" s="80"/>
      <c r="AXD17" s="80"/>
      <c r="AXE17" s="80"/>
      <c r="AXF17" s="80"/>
      <c r="AXG17" s="80"/>
      <c r="AXH17" s="80"/>
      <c r="AXI17" s="80"/>
      <c r="AXJ17" s="80"/>
      <c r="AXK17" s="80"/>
      <c r="AXL17" s="80"/>
      <c r="AXM17" s="80"/>
      <c r="AXN17" s="80"/>
      <c r="AXO17" s="80"/>
      <c r="AXP17" s="80"/>
      <c r="AXQ17" s="80"/>
      <c r="AXR17" s="80"/>
      <c r="AXS17" s="80"/>
      <c r="AXT17" s="80"/>
      <c r="AXU17" s="80"/>
      <c r="AXV17" s="80"/>
      <c r="AXW17" s="80"/>
      <c r="AXX17" s="80"/>
      <c r="AXY17" s="80"/>
      <c r="AXZ17" s="80"/>
      <c r="AYA17" s="80"/>
      <c r="AYB17" s="80"/>
      <c r="AYC17" s="80"/>
      <c r="AYD17" s="80"/>
      <c r="AYE17" s="80"/>
      <c r="AYF17" s="80"/>
      <c r="AYG17" s="80"/>
      <c r="AYH17" s="80"/>
      <c r="AYI17" s="80"/>
      <c r="AYJ17" s="80"/>
      <c r="AYK17" s="80"/>
      <c r="AYL17" s="80"/>
      <c r="AYM17" s="80"/>
      <c r="AYN17" s="80"/>
      <c r="AYO17" s="80"/>
      <c r="AYP17" s="80"/>
      <c r="AYQ17" s="80"/>
      <c r="AYR17" s="80"/>
      <c r="AYS17" s="80"/>
      <c r="AYT17" s="80"/>
      <c r="AYU17" s="80"/>
      <c r="AYV17" s="80"/>
      <c r="AYW17" s="80"/>
      <c r="AYX17" s="80"/>
      <c r="AYY17" s="80"/>
      <c r="AYZ17" s="80"/>
      <c r="AZA17" s="80"/>
      <c r="AZB17" s="80"/>
      <c r="AZC17" s="80"/>
      <c r="AZD17" s="80"/>
      <c r="AZE17" s="80"/>
      <c r="AZF17" s="80"/>
      <c r="AZG17" s="80"/>
      <c r="AZH17" s="80"/>
      <c r="AZI17" s="80"/>
      <c r="AZJ17" s="80"/>
      <c r="AZK17" s="80"/>
      <c r="AZL17" s="80"/>
      <c r="AZM17" s="80"/>
      <c r="AZN17" s="80"/>
      <c r="AZO17" s="80"/>
      <c r="AZP17" s="80"/>
      <c r="AZQ17" s="80"/>
      <c r="AZR17" s="80"/>
      <c r="AZS17" s="80"/>
      <c r="AZT17" s="80"/>
      <c r="AZU17" s="80"/>
      <c r="AZV17" s="80"/>
      <c r="AZW17" s="80"/>
      <c r="AZX17" s="80"/>
      <c r="AZY17" s="80"/>
      <c r="AZZ17" s="80"/>
      <c r="BAA17" s="80"/>
      <c r="BAB17" s="80"/>
      <c r="BAC17" s="80"/>
      <c r="BAD17" s="80"/>
      <c r="BAE17" s="80"/>
      <c r="BAF17" s="80"/>
      <c r="BAG17" s="80"/>
      <c r="BAH17" s="80"/>
      <c r="BAI17" s="80"/>
      <c r="BAJ17" s="80"/>
      <c r="BAK17" s="80"/>
      <c r="BAL17" s="80"/>
      <c r="BAM17" s="80"/>
      <c r="BAN17" s="80"/>
      <c r="BAO17" s="80"/>
      <c r="BAP17" s="80"/>
      <c r="BAQ17" s="80"/>
      <c r="BAR17" s="80"/>
      <c r="BAS17" s="80"/>
      <c r="BAT17" s="80"/>
      <c r="BAU17" s="80"/>
      <c r="BAV17" s="80"/>
      <c r="BAW17" s="80"/>
      <c r="BAX17" s="80"/>
      <c r="BAY17" s="80"/>
      <c r="BAZ17" s="80"/>
      <c r="BBA17" s="80"/>
      <c r="BBB17" s="80"/>
      <c r="BBC17" s="80"/>
      <c r="BBD17" s="80"/>
      <c r="BBE17" s="80"/>
      <c r="BBF17" s="80"/>
      <c r="BBG17" s="80"/>
      <c r="BBH17" s="80"/>
      <c r="BBI17" s="80"/>
      <c r="BBJ17" s="80"/>
      <c r="BBK17" s="80"/>
      <c r="BBL17" s="80"/>
      <c r="BBM17" s="80"/>
      <c r="BBN17" s="80"/>
      <c r="BBO17" s="80"/>
      <c r="BBP17" s="80"/>
      <c r="BBQ17" s="80"/>
      <c r="BBR17" s="80"/>
      <c r="BBS17" s="80"/>
      <c r="BBT17" s="80"/>
      <c r="BBU17" s="80"/>
      <c r="BBV17" s="80"/>
      <c r="BBW17" s="80"/>
      <c r="BBX17" s="80"/>
      <c r="BBY17" s="80"/>
      <c r="BBZ17" s="80"/>
      <c r="BCA17" s="80"/>
      <c r="BCB17" s="80"/>
      <c r="BCC17" s="80"/>
      <c r="BCD17" s="80"/>
      <c r="BCE17" s="80"/>
      <c r="BCF17" s="80"/>
      <c r="BCG17" s="80"/>
      <c r="BCH17" s="80"/>
      <c r="BCI17" s="80"/>
      <c r="BCJ17" s="80"/>
      <c r="BCK17" s="80"/>
      <c r="BCL17" s="80"/>
      <c r="BCM17" s="80"/>
      <c r="BCN17" s="80"/>
      <c r="BCO17" s="80"/>
      <c r="BCP17" s="80"/>
      <c r="BCQ17" s="80"/>
      <c r="BCR17" s="80"/>
      <c r="BCS17" s="80"/>
      <c r="BCT17" s="80"/>
      <c r="BCU17" s="80"/>
      <c r="BCV17" s="80"/>
      <c r="BCW17" s="80"/>
      <c r="BCX17" s="80"/>
      <c r="BCY17" s="80"/>
      <c r="BCZ17" s="80"/>
      <c r="BDA17" s="80"/>
      <c r="BDB17" s="80"/>
      <c r="BDC17" s="80"/>
      <c r="BDD17" s="80"/>
      <c r="BDE17" s="80"/>
      <c r="BDF17" s="80"/>
      <c r="BDG17" s="80"/>
      <c r="BDH17" s="80"/>
      <c r="BDI17" s="80"/>
      <c r="BDJ17" s="80"/>
      <c r="BDK17" s="80"/>
      <c r="BDL17" s="80"/>
      <c r="BDM17" s="80"/>
      <c r="BDN17" s="80"/>
      <c r="BDO17" s="80"/>
      <c r="BDP17" s="80"/>
      <c r="BDQ17" s="80"/>
      <c r="BDR17" s="80"/>
      <c r="BDS17" s="80"/>
      <c r="BDT17" s="80"/>
      <c r="BDU17" s="80"/>
      <c r="BDV17" s="80"/>
      <c r="BDW17" s="80"/>
      <c r="BDX17" s="80"/>
      <c r="BDY17" s="80"/>
      <c r="BDZ17" s="80"/>
      <c r="BEA17" s="80"/>
      <c r="BEB17" s="80"/>
      <c r="BEC17" s="80"/>
      <c r="BED17" s="80"/>
      <c r="BEE17" s="80"/>
      <c r="BEF17" s="80"/>
      <c r="BEG17" s="80"/>
      <c r="BEH17" s="80"/>
      <c r="BEI17" s="80"/>
      <c r="BEJ17" s="80"/>
      <c r="BEK17" s="80"/>
      <c r="BEL17" s="80"/>
      <c r="BEM17" s="80"/>
      <c r="BEN17" s="80"/>
      <c r="BEO17" s="80"/>
      <c r="BEP17" s="80"/>
      <c r="BEQ17" s="80"/>
      <c r="BER17" s="80"/>
      <c r="BES17" s="80"/>
      <c r="BET17" s="80"/>
      <c r="BEU17" s="80"/>
      <c r="BEV17" s="80"/>
      <c r="BEW17" s="80"/>
      <c r="BEX17" s="80"/>
      <c r="BEY17" s="80"/>
      <c r="BEZ17" s="80"/>
      <c r="BFA17" s="80"/>
      <c r="BFB17" s="80"/>
      <c r="BFC17" s="80"/>
      <c r="BFD17" s="80"/>
      <c r="BFE17" s="80"/>
      <c r="BFF17" s="80"/>
      <c r="BFG17" s="80"/>
      <c r="BFH17" s="80"/>
      <c r="BFI17" s="80"/>
      <c r="BFJ17" s="80"/>
      <c r="BFK17" s="80"/>
      <c r="BFL17" s="80"/>
      <c r="BFM17" s="80"/>
      <c r="BFN17" s="80"/>
      <c r="BFO17" s="80"/>
      <c r="BFP17" s="80"/>
      <c r="BFQ17" s="80"/>
      <c r="BFR17" s="80"/>
      <c r="BFS17" s="80"/>
      <c r="BFT17" s="80"/>
      <c r="BFU17" s="80"/>
      <c r="BFV17" s="80"/>
      <c r="BFW17" s="80"/>
      <c r="BFX17" s="80"/>
      <c r="BFY17" s="80"/>
      <c r="BFZ17" s="80"/>
      <c r="BGA17" s="80"/>
      <c r="BGB17" s="80"/>
      <c r="BGC17" s="80"/>
      <c r="BGD17" s="80"/>
      <c r="BGE17" s="80"/>
      <c r="BGF17" s="80"/>
      <c r="BGG17" s="80"/>
      <c r="BGH17" s="80"/>
      <c r="BGI17" s="80"/>
      <c r="BGJ17" s="80"/>
      <c r="BGK17" s="80"/>
      <c r="BGL17" s="80"/>
      <c r="BGM17" s="80"/>
      <c r="BGN17" s="80"/>
      <c r="BGO17" s="80"/>
      <c r="BGP17" s="80"/>
      <c r="BGQ17" s="80"/>
      <c r="BGR17" s="80"/>
      <c r="BGS17" s="80"/>
      <c r="BGT17" s="80"/>
      <c r="BGU17" s="80"/>
      <c r="BGV17" s="80"/>
      <c r="BGW17" s="80"/>
      <c r="BGX17" s="80"/>
      <c r="BGY17" s="80"/>
      <c r="BGZ17" s="80"/>
      <c r="BHA17" s="80"/>
      <c r="BHB17" s="80"/>
      <c r="BHC17" s="80"/>
      <c r="BHD17" s="80"/>
      <c r="BHE17" s="80"/>
      <c r="BHF17" s="80"/>
      <c r="BHG17" s="80"/>
      <c r="BHH17" s="80"/>
      <c r="BHI17" s="80"/>
      <c r="BHJ17" s="80"/>
      <c r="BHK17" s="80"/>
      <c r="BHL17" s="80"/>
      <c r="BHM17" s="80"/>
      <c r="BHN17" s="80"/>
      <c r="BHO17" s="80"/>
      <c r="BHP17" s="80"/>
      <c r="BHQ17" s="80"/>
      <c r="BHR17" s="80"/>
      <c r="BHS17" s="80"/>
      <c r="BHT17" s="80"/>
      <c r="BHU17" s="80"/>
      <c r="BHV17" s="80"/>
      <c r="BHW17" s="80"/>
      <c r="BHX17" s="80"/>
      <c r="BHY17" s="80"/>
      <c r="BHZ17" s="80"/>
      <c r="BIA17" s="80"/>
      <c r="BIB17" s="80"/>
      <c r="BIC17" s="80"/>
      <c r="BID17" s="80"/>
      <c r="BIE17" s="80"/>
      <c r="BIF17" s="80"/>
      <c r="BIG17" s="80"/>
      <c r="BIH17" s="80"/>
      <c r="BII17" s="80"/>
      <c r="BIJ17" s="80"/>
      <c r="BIK17" s="80"/>
      <c r="BIL17" s="80"/>
      <c r="BIM17" s="80"/>
      <c r="BIN17" s="80"/>
      <c r="BIO17" s="80"/>
      <c r="BIP17" s="80"/>
      <c r="BIQ17" s="80"/>
      <c r="BIR17" s="80"/>
      <c r="BIS17" s="80"/>
      <c r="BIT17" s="80"/>
      <c r="BIU17" s="80"/>
      <c r="BIV17" s="80"/>
      <c r="BIW17" s="80"/>
      <c r="BIX17" s="80"/>
      <c r="BIY17" s="80"/>
      <c r="BIZ17" s="80"/>
      <c r="BJA17" s="80"/>
      <c r="BJB17" s="80"/>
      <c r="BJC17" s="80"/>
      <c r="BJD17" s="80"/>
      <c r="BJE17" s="80"/>
      <c r="BJF17" s="80"/>
      <c r="BJG17" s="80"/>
      <c r="BJH17" s="80"/>
      <c r="BJI17" s="80"/>
      <c r="BJJ17" s="80"/>
      <c r="BJK17" s="80"/>
      <c r="BJL17" s="80"/>
      <c r="BJM17" s="80"/>
      <c r="BJN17" s="80"/>
      <c r="BJO17" s="80"/>
      <c r="BJP17" s="80"/>
      <c r="BJQ17" s="80"/>
      <c r="BJR17" s="80"/>
      <c r="BJS17" s="80"/>
      <c r="BJT17" s="80"/>
      <c r="BJU17" s="80"/>
      <c r="BJV17" s="80"/>
      <c r="BJW17" s="80"/>
      <c r="BJX17" s="80"/>
      <c r="BJY17" s="80"/>
      <c r="BJZ17" s="80"/>
      <c r="BKA17" s="80"/>
      <c r="BKB17" s="80"/>
      <c r="BKC17" s="80"/>
      <c r="BKD17" s="80"/>
      <c r="BKE17" s="80"/>
      <c r="BKF17" s="80"/>
      <c r="BKG17" s="80"/>
      <c r="BKH17" s="80"/>
      <c r="BKI17" s="80"/>
      <c r="BKJ17" s="80"/>
      <c r="BKK17" s="80"/>
      <c r="BKL17" s="80"/>
      <c r="BKM17" s="80"/>
      <c r="BKN17" s="80"/>
      <c r="BKO17" s="80"/>
      <c r="BKP17" s="80"/>
      <c r="BKQ17" s="80"/>
      <c r="BKR17" s="80"/>
      <c r="BKS17" s="80"/>
      <c r="BKT17" s="80"/>
      <c r="BKU17" s="80"/>
      <c r="BKV17" s="80"/>
      <c r="BKW17" s="80"/>
      <c r="BKX17" s="80"/>
      <c r="BKY17" s="80"/>
      <c r="BKZ17" s="80"/>
      <c r="BLA17" s="80"/>
      <c r="BLB17" s="80"/>
      <c r="BLC17" s="80"/>
      <c r="BLD17" s="80"/>
      <c r="BLE17" s="80"/>
      <c r="BLF17" s="80"/>
      <c r="BLG17" s="80"/>
      <c r="BLH17" s="80"/>
      <c r="BLI17" s="80"/>
      <c r="BLJ17" s="80"/>
      <c r="BLK17" s="80"/>
      <c r="BLL17" s="80"/>
      <c r="BLM17" s="80"/>
      <c r="BLN17" s="80"/>
      <c r="BLO17" s="80"/>
      <c r="BLP17" s="80"/>
      <c r="BLQ17" s="80"/>
      <c r="BLR17" s="80"/>
      <c r="BLS17" s="80"/>
      <c r="BLT17" s="80"/>
      <c r="BLU17" s="80"/>
      <c r="BLV17" s="80"/>
      <c r="BLW17" s="80"/>
      <c r="BLX17" s="80"/>
      <c r="BLY17" s="80"/>
      <c r="BLZ17" s="80"/>
      <c r="BMA17" s="80"/>
      <c r="BMB17" s="80"/>
      <c r="BMC17" s="80"/>
      <c r="BMD17" s="80"/>
      <c r="BME17" s="80"/>
      <c r="BMF17" s="80"/>
      <c r="BMG17" s="80"/>
      <c r="BMH17" s="80"/>
      <c r="BMI17" s="80"/>
      <c r="BMJ17" s="80"/>
      <c r="BMK17" s="80"/>
      <c r="BML17" s="80"/>
      <c r="BMM17" s="80"/>
      <c r="BMN17" s="80"/>
      <c r="BMO17" s="80"/>
      <c r="BMP17" s="80"/>
      <c r="BMQ17" s="80"/>
      <c r="BMR17" s="80"/>
      <c r="BMS17" s="80"/>
      <c r="BMT17" s="80"/>
      <c r="BMU17" s="80"/>
      <c r="BMV17" s="80"/>
      <c r="BMW17" s="80"/>
      <c r="BMX17" s="80"/>
      <c r="BMY17" s="80"/>
      <c r="BMZ17" s="80"/>
      <c r="BNA17" s="80"/>
      <c r="BNB17" s="80"/>
      <c r="BNC17" s="80"/>
      <c r="BND17" s="80"/>
      <c r="BNE17" s="80"/>
      <c r="BNF17" s="80"/>
      <c r="BNG17" s="80"/>
      <c r="BNH17" s="80"/>
      <c r="BNI17" s="80"/>
      <c r="BNJ17" s="80"/>
      <c r="BNK17" s="80"/>
      <c r="BNL17" s="80"/>
      <c r="BNM17" s="80"/>
      <c r="BNN17" s="80"/>
      <c r="BNO17" s="80"/>
      <c r="BNP17" s="80"/>
      <c r="BNQ17" s="80"/>
      <c r="BNR17" s="80"/>
      <c r="BNS17" s="80"/>
      <c r="BNT17" s="80"/>
      <c r="BNU17" s="80"/>
      <c r="BNV17" s="80"/>
      <c r="BNW17" s="80"/>
      <c r="BNX17" s="80"/>
      <c r="BNY17" s="80"/>
      <c r="BNZ17" s="80"/>
      <c r="BOA17" s="80"/>
      <c r="BOB17" s="80"/>
      <c r="BOC17" s="80"/>
      <c r="BOD17" s="80"/>
      <c r="BOE17" s="80"/>
      <c r="BOF17" s="80"/>
      <c r="BOG17" s="80"/>
      <c r="BOH17" s="80"/>
      <c r="BOI17" s="80"/>
      <c r="BOJ17" s="80"/>
      <c r="BOK17" s="80"/>
      <c r="BOL17" s="80"/>
      <c r="BOM17" s="80"/>
      <c r="BON17" s="80"/>
      <c r="BOO17" s="80"/>
      <c r="BOP17" s="80"/>
      <c r="BOQ17" s="80"/>
      <c r="BOR17" s="80"/>
      <c r="BOS17" s="80"/>
      <c r="BOT17" s="80"/>
      <c r="BOU17" s="80"/>
      <c r="BOV17" s="80"/>
      <c r="BOW17" s="80"/>
      <c r="BOX17" s="80"/>
      <c r="BOY17" s="80"/>
      <c r="BOZ17" s="80"/>
      <c r="BPA17" s="80"/>
      <c r="BPB17" s="80"/>
      <c r="BPC17" s="80"/>
      <c r="BPD17" s="80"/>
      <c r="BPE17" s="80"/>
      <c r="BPF17" s="80"/>
      <c r="BPG17" s="80"/>
      <c r="BPH17" s="80"/>
      <c r="BPI17" s="80"/>
      <c r="BPJ17" s="80"/>
      <c r="BPK17" s="80"/>
      <c r="BPL17" s="80"/>
      <c r="BPM17" s="80"/>
      <c r="BPN17" s="80"/>
      <c r="BPO17" s="80"/>
      <c r="BPP17" s="80"/>
      <c r="BPQ17" s="80"/>
      <c r="BPR17" s="80"/>
      <c r="BPS17" s="80"/>
      <c r="BPT17" s="80"/>
      <c r="BPU17" s="80"/>
      <c r="BPV17" s="80"/>
      <c r="BPW17" s="80"/>
      <c r="BPX17" s="80"/>
      <c r="BPY17" s="80"/>
      <c r="BPZ17" s="80"/>
      <c r="BQA17" s="80"/>
      <c r="BQB17" s="80"/>
      <c r="BQC17" s="80"/>
      <c r="BQD17" s="80"/>
      <c r="BQE17" s="80"/>
      <c r="BQF17" s="80"/>
      <c r="BQG17" s="80"/>
      <c r="BQH17" s="80"/>
      <c r="BQI17" s="80"/>
      <c r="BQJ17" s="80"/>
      <c r="BQK17" s="80"/>
      <c r="BQL17" s="80"/>
      <c r="BQM17" s="80"/>
      <c r="BQN17" s="80"/>
      <c r="BQO17" s="80"/>
      <c r="BQP17" s="80"/>
      <c r="BQQ17" s="80"/>
      <c r="BQR17" s="80"/>
      <c r="BQS17" s="80"/>
      <c r="BQT17" s="80"/>
      <c r="BQU17" s="80"/>
      <c r="BQV17" s="80"/>
      <c r="BQW17" s="80"/>
      <c r="BQX17" s="80"/>
      <c r="BQY17" s="80"/>
      <c r="BQZ17" s="80"/>
      <c r="BRA17" s="80"/>
      <c r="BRB17" s="80"/>
      <c r="BRC17" s="80"/>
      <c r="BRD17" s="80"/>
      <c r="BRE17" s="80"/>
      <c r="BRF17" s="80"/>
      <c r="BRG17" s="80"/>
      <c r="BRH17" s="80"/>
      <c r="BRI17" s="80"/>
      <c r="BRJ17" s="80"/>
      <c r="BRK17" s="80"/>
      <c r="BRL17" s="80"/>
      <c r="BRM17" s="80"/>
      <c r="BRN17" s="80"/>
      <c r="BRO17" s="80"/>
      <c r="BRP17" s="80"/>
      <c r="BRQ17" s="80"/>
      <c r="BRR17" s="80"/>
      <c r="BRS17" s="80"/>
      <c r="BRT17" s="80"/>
      <c r="BRU17" s="80"/>
      <c r="BRV17" s="80"/>
      <c r="BRW17" s="80"/>
      <c r="BRX17" s="80"/>
      <c r="BRY17" s="80"/>
      <c r="BRZ17" s="80"/>
      <c r="BSA17" s="80"/>
      <c r="BSB17" s="80"/>
      <c r="BSC17" s="80"/>
      <c r="BSD17" s="80"/>
      <c r="BSE17" s="80"/>
      <c r="BSF17" s="80"/>
      <c r="BSG17" s="80"/>
      <c r="BSH17" s="80"/>
      <c r="BSI17" s="80"/>
      <c r="BSJ17" s="80"/>
      <c r="BSK17" s="80"/>
      <c r="BSL17" s="80"/>
      <c r="BSM17" s="80"/>
      <c r="BSN17" s="80"/>
      <c r="BSO17" s="80"/>
      <c r="BSP17" s="80"/>
      <c r="BSQ17" s="80"/>
      <c r="BSR17" s="80"/>
      <c r="BSS17" s="80"/>
      <c r="BST17" s="80"/>
      <c r="BSU17" s="80"/>
      <c r="BSV17" s="80"/>
      <c r="BSW17" s="80"/>
      <c r="BSX17" s="80"/>
      <c r="BSY17" s="80"/>
      <c r="BSZ17" s="80"/>
      <c r="BTA17" s="80"/>
      <c r="BTB17" s="80"/>
      <c r="BTC17" s="80"/>
      <c r="BTD17" s="80"/>
      <c r="BTE17" s="80"/>
      <c r="BTF17" s="80"/>
      <c r="BTG17" s="80"/>
      <c r="BTH17" s="80"/>
      <c r="BTI17" s="80"/>
      <c r="BTJ17" s="80"/>
      <c r="BTK17" s="80"/>
      <c r="BTL17" s="80"/>
      <c r="BTM17" s="80"/>
      <c r="BTN17" s="80"/>
      <c r="BTO17" s="80"/>
      <c r="BTP17" s="80"/>
      <c r="BTQ17" s="80"/>
      <c r="BTR17" s="80"/>
      <c r="BTS17" s="80"/>
      <c r="BTT17" s="80"/>
      <c r="BTU17" s="80"/>
      <c r="BTV17" s="80"/>
      <c r="BTW17" s="80"/>
      <c r="BTX17" s="80"/>
      <c r="BTY17" s="80"/>
      <c r="BTZ17" s="80"/>
      <c r="BUA17" s="80"/>
      <c r="BUB17" s="80"/>
      <c r="BUC17" s="80"/>
      <c r="BUD17" s="80"/>
      <c r="BUE17" s="80"/>
      <c r="BUF17" s="80"/>
      <c r="BUG17" s="80"/>
      <c r="BUH17" s="80"/>
      <c r="BUI17" s="80"/>
      <c r="BUJ17" s="80"/>
      <c r="BUK17" s="80"/>
      <c r="BUL17" s="80"/>
      <c r="BUM17" s="80"/>
      <c r="BUN17" s="80"/>
      <c r="BUO17" s="80"/>
      <c r="BUP17" s="80"/>
      <c r="BUQ17" s="80"/>
      <c r="BUR17" s="80"/>
      <c r="BUS17" s="80"/>
      <c r="BUT17" s="80"/>
      <c r="BUU17" s="80"/>
      <c r="BUV17" s="80"/>
      <c r="BUW17" s="80"/>
      <c r="BUX17" s="80"/>
      <c r="BUY17" s="80"/>
      <c r="BUZ17" s="80"/>
      <c r="BVA17" s="80"/>
      <c r="BVB17" s="80"/>
      <c r="BVC17" s="80"/>
      <c r="BVD17" s="80"/>
      <c r="BVE17" s="80"/>
      <c r="BVF17" s="80"/>
      <c r="BVG17" s="80"/>
      <c r="BVH17" s="80"/>
      <c r="BVI17" s="80"/>
      <c r="BVJ17" s="80"/>
      <c r="BVK17" s="80"/>
      <c r="BVL17" s="80"/>
      <c r="BVM17" s="80"/>
      <c r="BVN17" s="80"/>
      <c r="BVO17" s="80"/>
      <c r="BVP17" s="80"/>
      <c r="BVQ17" s="80"/>
      <c r="BVR17" s="80"/>
      <c r="BVS17" s="80"/>
      <c r="BVT17" s="80"/>
      <c r="BVU17" s="80"/>
      <c r="BVV17" s="80"/>
      <c r="BVW17" s="80"/>
      <c r="BVX17" s="80"/>
      <c r="BVY17" s="80"/>
      <c r="BVZ17" s="80"/>
      <c r="BWA17" s="80"/>
      <c r="BWB17" s="80"/>
      <c r="BWC17" s="80"/>
      <c r="BWD17" s="80"/>
      <c r="BWE17" s="80"/>
      <c r="BWF17" s="80"/>
      <c r="BWG17" s="80"/>
      <c r="BWH17" s="80"/>
      <c r="BWI17" s="80"/>
      <c r="BWJ17" s="80"/>
      <c r="BWK17" s="80"/>
      <c r="BWL17" s="80"/>
      <c r="BWM17" s="80"/>
      <c r="BWN17" s="80"/>
      <c r="BWO17" s="80"/>
      <c r="BWP17" s="80"/>
      <c r="BWQ17" s="80"/>
      <c r="BWR17" s="80"/>
      <c r="BWS17" s="80"/>
      <c r="BWT17" s="80"/>
      <c r="BWU17" s="80"/>
      <c r="BWV17" s="80"/>
      <c r="BWW17" s="80"/>
      <c r="BWX17" s="80"/>
      <c r="BWY17" s="80"/>
      <c r="BWZ17" s="80"/>
      <c r="BXA17" s="80"/>
      <c r="BXB17" s="80"/>
      <c r="BXC17" s="80"/>
      <c r="BXD17" s="80"/>
      <c r="BXE17" s="80"/>
      <c r="BXF17" s="80"/>
      <c r="BXG17" s="80"/>
      <c r="BXH17" s="80"/>
      <c r="BXI17" s="80"/>
      <c r="BXJ17" s="80"/>
      <c r="BXK17" s="80"/>
      <c r="BXL17" s="80"/>
      <c r="BXM17" s="80"/>
      <c r="BXN17" s="80"/>
      <c r="BXO17" s="80"/>
      <c r="BXP17" s="80"/>
      <c r="BXQ17" s="80"/>
      <c r="BXR17" s="80"/>
      <c r="BXS17" s="80"/>
      <c r="BXT17" s="80"/>
      <c r="BXU17" s="80"/>
      <c r="BXV17" s="80"/>
      <c r="BXW17" s="80"/>
      <c r="BXX17" s="80"/>
      <c r="BXY17" s="80"/>
      <c r="BXZ17" s="80"/>
      <c r="BYA17" s="80"/>
      <c r="BYB17" s="80"/>
      <c r="BYC17" s="80"/>
      <c r="BYD17" s="80"/>
      <c r="BYE17" s="80"/>
      <c r="BYF17" s="80"/>
      <c r="BYG17" s="80"/>
      <c r="BYH17" s="80"/>
      <c r="BYI17" s="80"/>
      <c r="BYJ17" s="80"/>
      <c r="BYK17" s="80"/>
      <c r="BYL17" s="80"/>
      <c r="BYM17" s="80"/>
      <c r="BYN17" s="80"/>
      <c r="BYO17" s="80"/>
      <c r="BYP17" s="80"/>
      <c r="BYQ17" s="80"/>
      <c r="BYR17" s="80"/>
      <c r="BYS17" s="80"/>
      <c r="BYT17" s="80"/>
      <c r="BYU17" s="80"/>
      <c r="BYV17" s="80"/>
      <c r="BYW17" s="80"/>
      <c r="BYX17" s="80"/>
      <c r="BYY17" s="80"/>
      <c r="BYZ17" s="80"/>
      <c r="BZA17" s="80"/>
      <c r="BZB17" s="80"/>
      <c r="BZC17" s="80"/>
      <c r="BZD17" s="80"/>
      <c r="BZE17" s="80"/>
      <c r="BZF17" s="80"/>
      <c r="BZG17" s="80"/>
      <c r="BZH17" s="80"/>
      <c r="BZI17" s="80"/>
      <c r="BZJ17" s="80"/>
      <c r="BZK17" s="80"/>
      <c r="BZL17" s="80"/>
      <c r="BZM17" s="80"/>
      <c r="BZN17" s="80"/>
      <c r="BZO17" s="80"/>
      <c r="BZP17" s="80"/>
      <c r="BZQ17" s="80"/>
      <c r="BZR17" s="80"/>
      <c r="BZS17" s="80"/>
      <c r="BZT17" s="80"/>
      <c r="BZU17" s="80"/>
      <c r="BZV17" s="80"/>
      <c r="BZW17" s="80"/>
      <c r="BZX17" s="80"/>
      <c r="BZY17" s="80"/>
      <c r="BZZ17" s="80"/>
      <c r="CAA17" s="80"/>
      <c r="CAB17" s="80"/>
      <c r="CAC17" s="80"/>
      <c r="CAD17" s="80"/>
      <c r="CAE17" s="80"/>
      <c r="CAF17" s="80"/>
      <c r="CAG17" s="80"/>
      <c r="CAH17" s="80"/>
      <c r="CAI17" s="80"/>
      <c r="CAJ17" s="80"/>
      <c r="CAK17" s="80"/>
      <c r="CAL17" s="80"/>
      <c r="CAM17" s="80"/>
      <c r="CAN17" s="80"/>
      <c r="CAO17" s="80"/>
      <c r="CAP17" s="80"/>
      <c r="CAQ17" s="80"/>
      <c r="CAR17" s="80"/>
      <c r="CAS17" s="80"/>
      <c r="CAT17" s="80"/>
      <c r="CAU17" s="80"/>
      <c r="CAV17" s="80"/>
      <c r="CAW17" s="80"/>
      <c r="CAX17" s="80"/>
      <c r="CAY17" s="80"/>
      <c r="CAZ17" s="80"/>
      <c r="CBA17" s="80"/>
      <c r="CBB17" s="80"/>
      <c r="CBC17" s="80"/>
      <c r="CBD17" s="80"/>
      <c r="CBE17" s="80"/>
      <c r="CBF17" s="80"/>
      <c r="CBG17" s="80"/>
      <c r="CBH17" s="80"/>
      <c r="CBI17" s="80"/>
      <c r="CBJ17" s="80"/>
      <c r="CBK17" s="80"/>
      <c r="CBL17" s="80"/>
      <c r="CBM17" s="80"/>
      <c r="CBN17" s="80"/>
      <c r="CBO17" s="80"/>
      <c r="CBP17" s="80"/>
      <c r="CBQ17" s="80"/>
      <c r="CBR17" s="80"/>
      <c r="CBS17" s="80"/>
      <c r="CBT17" s="80"/>
      <c r="CBU17" s="80"/>
      <c r="CBV17" s="80"/>
      <c r="CBW17" s="80"/>
      <c r="CBX17" s="80"/>
      <c r="CBY17" s="80"/>
      <c r="CBZ17" s="80"/>
      <c r="CCA17" s="80"/>
      <c r="CCB17" s="80"/>
      <c r="CCC17" s="80"/>
      <c r="CCD17" s="80"/>
      <c r="CCE17" s="80"/>
      <c r="CCF17" s="80"/>
      <c r="CCG17" s="80"/>
      <c r="CCH17" s="80"/>
      <c r="CCI17" s="80"/>
      <c r="CCJ17" s="80"/>
      <c r="CCK17" s="80"/>
      <c r="CCL17" s="80"/>
      <c r="CCM17" s="80"/>
      <c r="CCN17" s="80"/>
      <c r="CCO17" s="80"/>
      <c r="CCP17" s="80"/>
      <c r="CCQ17" s="80"/>
      <c r="CCR17" s="80"/>
      <c r="CCS17" s="80"/>
      <c r="CCT17" s="80"/>
      <c r="CCU17" s="80"/>
      <c r="CCV17" s="80"/>
      <c r="CCW17" s="80"/>
      <c r="CCX17" s="80"/>
      <c r="CCY17" s="80"/>
      <c r="CCZ17" s="80"/>
      <c r="CDA17" s="80"/>
      <c r="CDB17" s="80"/>
      <c r="CDC17" s="80"/>
      <c r="CDD17" s="80"/>
      <c r="CDE17" s="80"/>
      <c r="CDF17" s="80"/>
      <c r="CDG17" s="80"/>
      <c r="CDH17" s="80"/>
      <c r="CDI17" s="80"/>
      <c r="CDJ17" s="80"/>
      <c r="CDK17" s="80"/>
      <c r="CDL17" s="80"/>
      <c r="CDM17" s="80"/>
      <c r="CDN17" s="80"/>
      <c r="CDO17" s="80"/>
      <c r="CDP17" s="80"/>
      <c r="CDQ17" s="80"/>
      <c r="CDR17" s="80"/>
      <c r="CDS17" s="80"/>
      <c r="CDT17" s="80"/>
      <c r="CDU17" s="80"/>
      <c r="CDV17" s="80"/>
      <c r="CDW17" s="80"/>
      <c r="CDX17" s="80"/>
      <c r="CDY17" s="80"/>
      <c r="CDZ17" s="80"/>
      <c r="CEA17" s="80"/>
      <c r="CEB17" s="80"/>
      <c r="CEC17" s="80"/>
      <c r="CED17" s="80"/>
      <c r="CEE17" s="80"/>
      <c r="CEF17" s="80"/>
      <c r="CEG17" s="80"/>
      <c r="CEH17" s="80"/>
      <c r="CEI17" s="80"/>
      <c r="CEJ17" s="80"/>
      <c r="CEK17" s="80"/>
      <c r="CEL17" s="80"/>
      <c r="CEM17" s="80"/>
      <c r="CEN17" s="80"/>
      <c r="CEO17" s="80"/>
      <c r="CEP17" s="80"/>
      <c r="CEQ17" s="80"/>
      <c r="CER17" s="80"/>
      <c r="CES17" s="80"/>
      <c r="CET17" s="80"/>
      <c r="CEU17" s="80"/>
      <c r="CEV17" s="80"/>
      <c r="CEW17" s="80"/>
      <c r="CEX17" s="80"/>
      <c r="CEY17" s="80"/>
      <c r="CEZ17" s="80"/>
      <c r="CFA17" s="80"/>
      <c r="CFB17" s="80"/>
      <c r="CFC17" s="80"/>
      <c r="CFD17" s="80"/>
      <c r="CFE17" s="80"/>
      <c r="CFF17" s="80"/>
      <c r="CFG17" s="80"/>
      <c r="CFH17" s="80"/>
      <c r="CFI17" s="80"/>
      <c r="CFJ17" s="80"/>
      <c r="CFK17" s="80"/>
      <c r="CFL17" s="80"/>
      <c r="CFM17" s="80"/>
      <c r="CFN17" s="80"/>
      <c r="CFO17" s="80"/>
      <c r="CFP17" s="80"/>
      <c r="CFQ17" s="80"/>
      <c r="CFR17" s="80"/>
      <c r="CFS17" s="80"/>
      <c r="CFT17" s="80"/>
      <c r="CFU17" s="80"/>
      <c r="CFV17" s="80"/>
      <c r="CFW17" s="80"/>
      <c r="CFX17" s="80"/>
      <c r="CFY17" s="80"/>
      <c r="CFZ17" s="80"/>
      <c r="CGA17" s="80"/>
      <c r="CGB17" s="80"/>
      <c r="CGC17" s="80"/>
      <c r="CGD17" s="80"/>
      <c r="CGE17" s="80"/>
      <c r="CGF17" s="80"/>
      <c r="CGG17" s="80"/>
      <c r="CGH17" s="80"/>
      <c r="CGI17" s="80"/>
      <c r="CGJ17" s="80"/>
      <c r="CGK17" s="80"/>
      <c r="CGL17" s="80"/>
      <c r="CGM17" s="80"/>
      <c r="CGN17" s="80"/>
      <c r="CGO17" s="80"/>
      <c r="CGP17" s="80"/>
      <c r="CGQ17" s="80"/>
      <c r="CGR17" s="80"/>
      <c r="CGS17" s="80"/>
      <c r="CGT17" s="80"/>
      <c r="CGU17" s="80"/>
      <c r="CGV17" s="80"/>
      <c r="CGW17" s="80"/>
      <c r="CGX17" s="80"/>
      <c r="CGY17" s="80"/>
      <c r="CGZ17" s="80"/>
      <c r="CHA17" s="80"/>
      <c r="CHB17" s="80"/>
      <c r="CHC17" s="80"/>
      <c r="CHD17" s="80"/>
      <c r="CHE17" s="80"/>
      <c r="CHF17" s="80"/>
      <c r="CHG17" s="80"/>
      <c r="CHH17" s="80"/>
      <c r="CHI17" s="80"/>
      <c r="CHJ17" s="80"/>
      <c r="CHK17" s="80"/>
      <c r="CHL17" s="80"/>
      <c r="CHM17" s="80"/>
      <c r="CHN17" s="80"/>
      <c r="CHO17" s="80"/>
      <c r="CHP17" s="80"/>
      <c r="CHQ17" s="80"/>
      <c r="CHR17" s="80"/>
      <c r="CHS17" s="80"/>
      <c r="CHT17" s="80"/>
      <c r="CHU17" s="80"/>
      <c r="CHV17" s="80"/>
      <c r="CHW17" s="80"/>
      <c r="CHX17" s="80"/>
      <c r="CHY17" s="80"/>
      <c r="CHZ17" s="80"/>
      <c r="CIA17" s="80"/>
      <c r="CIB17" s="80"/>
      <c r="CIC17" s="80"/>
      <c r="CID17" s="80"/>
      <c r="CIE17" s="80"/>
      <c r="CIF17" s="80"/>
      <c r="CIG17" s="80"/>
      <c r="CIH17" s="80"/>
      <c r="CII17" s="80"/>
      <c r="CIJ17" s="80"/>
      <c r="CIK17" s="80"/>
      <c r="CIL17" s="80"/>
      <c r="CIM17" s="80"/>
      <c r="CIN17" s="80"/>
      <c r="CIO17" s="80"/>
      <c r="CIP17" s="80"/>
      <c r="CIQ17" s="80"/>
      <c r="CIR17" s="80"/>
      <c r="CIS17" s="80"/>
      <c r="CIT17" s="80"/>
      <c r="CIU17" s="80"/>
      <c r="CIV17" s="80"/>
      <c r="CIW17" s="80"/>
      <c r="CIX17" s="80"/>
      <c r="CIY17" s="80"/>
      <c r="CIZ17" s="80"/>
      <c r="CJA17" s="80"/>
      <c r="CJB17" s="80"/>
      <c r="CJC17" s="80"/>
      <c r="CJD17" s="80"/>
      <c r="CJE17" s="80"/>
      <c r="CJF17" s="80"/>
      <c r="CJG17" s="80"/>
      <c r="CJH17" s="80"/>
      <c r="CJI17" s="80"/>
      <c r="CJJ17" s="80"/>
      <c r="CJK17" s="80"/>
      <c r="CJL17" s="80"/>
      <c r="CJM17" s="80"/>
      <c r="CJN17" s="80"/>
      <c r="CJO17" s="80"/>
      <c r="CJP17" s="80"/>
      <c r="CJQ17" s="80"/>
      <c r="CJR17" s="80"/>
      <c r="CJS17" s="80"/>
      <c r="CJT17" s="80"/>
      <c r="CJU17" s="80"/>
      <c r="CJV17" s="80"/>
      <c r="CJW17" s="80"/>
      <c r="CJX17" s="80"/>
      <c r="CJY17" s="80"/>
      <c r="CJZ17" s="80"/>
      <c r="CKA17" s="80"/>
      <c r="CKB17" s="80"/>
      <c r="CKC17" s="80"/>
      <c r="CKD17" s="80"/>
      <c r="CKE17" s="80"/>
      <c r="CKF17" s="80"/>
      <c r="CKG17" s="80"/>
      <c r="CKH17" s="80"/>
      <c r="CKI17" s="80"/>
      <c r="CKJ17" s="80"/>
      <c r="CKK17" s="80"/>
      <c r="CKL17" s="80"/>
      <c r="CKM17" s="80"/>
      <c r="CKN17" s="80"/>
      <c r="CKO17" s="80"/>
      <c r="CKP17" s="80"/>
      <c r="CKQ17" s="80"/>
      <c r="CKR17" s="80"/>
      <c r="CKS17" s="80"/>
      <c r="CKT17" s="80"/>
      <c r="CKU17" s="80"/>
      <c r="CKV17" s="80"/>
      <c r="CKW17" s="80"/>
      <c r="CKX17" s="80"/>
      <c r="CKY17" s="80"/>
      <c r="CKZ17" s="80"/>
      <c r="CLA17" s="80"/>
      <c r="CLB17" s="80"/>
      <c r="CLC17" s="80"/>
      <c r="CLD17" s="80"/>
      <c r="CLE17" s="80"/>
      <c r="CLF17" s="80"/>
      <c r="CLG17" s="80"/>
      <c r="CLH17" s="80"/>
      <c r="CLI17" s="80"/>
      <c r="CLJ17" s="80"/>
      <c r="CLK17" s="80"/>
      <c r="CLL17" s="80"/>
      <c r="CLM17" s="80"/>
      <c r="CLN17" s="80"/>
      <c r="CLO17" s="80"/>
      <c r="CLP17" s="80"/>
      <c r="CLQ17" s="80"/>
      <c r="CLR17" s="80"/>
      <c r="CLS17" s="80"/>
      <c r="CLT17" s="80"/>
      <c r="CLU17" s="80"/>
      <c r="CLV17" s="80"/>
      <c r="CLW17" s="80"/>
      <c r="CLX17" s="80"/>
      <c r="CLY17" s="80"/>
      <c r="CLZ17" s="80"/>
      <c r="CMA17" s="80"/>
      <c r="CMB17" s="80"/>
      <c r="CMC17" s="80"/>
      <c r="CMD17" s="80"/>
      <c r="CME17" s="80"/>
      <c r="CMF17" s="80"/>
      <c r="CMG17" s="80"/>
      <c r="CMH17" s="80"/>
      <c r="CMI17" s="80"/>
      <c r="CMJ17" s="80"/>
      <c r="CMK17" s="80"/>
      <c r="CML17" s="80"/>
      <c r="CMM17" s="80"/>
      <c r="CMN17" s="80"/>
      <c r="CMO17" s="80"/>
      <c r="CMP17" s="80"/>
      <c r="CMQ17" s="80"/>
      <c r="CMR17" s="80"/>
      <c r="CMS17" s="80"/>
      <c r="CMT17" s="80"/>
      <c r="CMU17" s="80"/>
      <c r="CMV17" s="80"/>
      <c r="CMW17" s="80"/>
      <c r="CMX17" s="80"/>
      <c r="CMY17" s="80"/>
      <c r="CMZ17" s="80"/>
      <c r="CNA17" s="80"/>
      <c r="CNB17" s="80"/>
      <c r="CNC17" s="80"/>
      <c r="CND17" s="80"/>
      <c r="CNE17" s="80"/>
      <c r="CNF17" s="80"/>
      <c r="CNG17" s="80"/>
      <c r="CNH17" s="80"/>
      <c r="CNI17" s="80"/>
      <c r="CNJ17" s="80"/>
      <c r="CNK17" s="80"/>
      <c r="CNL17" s="80"/>
      <c r="CNM17" s="80"/>
      <c r="CNN17" s="80"/>
      <c r="CNO17" s="80"/>
      <c r="CNP17" s="80"/>
      <c r="CNQ17" s="80"/>
      <c r="CNR17" s="80"/>
      <c r="CNS17" s="80"/>
      <c r="CNT17" s="80"/>
      <c r="CNU17" s="80"/>
      <c r="CNV17" s="80"/>
      <c r="CNW17" s="80"/>
      <c r="CNX17" s="80"/>
      <c r="CNY17" s="80"/>
      <c r="CNZ17" s="80"/>
      <c r="COA17" s="80"/>
      <c r="COB17" s="80"/>
      <c r="COC17" s="80"/>
      <c r="COD17" s="80"/>
      <c r="COE17" s="80"/>
      <c r="COF17" s="80"/>
      <c r="COG17" s="80"/>
      <c r="COH17" s="80"/>
      <c r="COI17" s="80"/>
      <c r="COJ17" s="80"/>
      <c r="COK17" s="80"/>
      <c r="COL17" s="80"/>
      <c r="COM17" s="80"/>
      <c r="CON17" s="80"/>
      <c r="COO17" s="80"/>
      <c r="COP17" s="80"/>
      <c r="COQ17" s="80"/>
      <c r="COR17" s="80"/>
      <c r="COS17" s="80"/>
      <c r="COT17" s="80"/>
      <c r="COU17" s="80"/>
      <c r="COV17" s="80"/>
      <c r="COW17" s="80"/>
      <c r="COX17" s="80"/>
      <c r="COY17" s="80"/>
      <c r="COZ17" s="80"/>
      <c r="CPA17" s="80"/>
      <c r="CPB17" s="80"/>
      <c r="CPC17" s="80"/>
      <c r="CPD17" s="80"/>
      <c r="CPE17" s="80"/>
      <c r="CPF17" s="80"/>
      <c r="CPG17" s="80"/>
      <c r="CPH17" s="80"/>
      <c r="CPI17" s="80"/>
      <c r="CPJ17" s="80"/>
      <c r="CPK17" s="80"/>
      <c r="CPL17" s="80"/>
      <c r="CPM17" s="80"/>
      <c r="CPN17" s="80"/>
      <c r="CPO17" s="80"/>
      <c r="CPP17" s="80"/>
      <c r="CPQ17" s="80"/>
      <c r="CPR17" s="80"/>
      <c r="CPS17" s="80"/>
      <c r="CPT17" s="80"/>
      <c r="CPU17" s="80"/>
      <c r="CPV17" s="80"/>
      <c r="CPW17" s="80"/>
      <c r="CPX17" s="80"/>
      <c r="CPY17" s="80"/>
      <c r="CPZ17" s="80"/>
      <c r="CQA17" s="80"/>
      <c r="CQB17" s="80"/>
      <c r="CQC17" s="80"/>
      <c r="CQD17" s="80"/>
      <c r="CQE17" s="80"/>
      <c r="CQF17" s="80"/>
      <c r="CQG17" s="80"/>
      <c r="CQH17" s="80"/>
      <c r="CQI17" s="80"/>
      <c r="CQJ17" s="80"/>
      <c r="CQK17" s="80"/>
      <c r="CQL17" s="80"/>
      <c r="CQM17" s="80"/>
      <c r="CQN17" s="80"/>
      <c r="CQO17" s="80"/>
      <c r="CQP17" s="80"/>
      <c r="CQQ17" s="80"/>
      <c r="CQR17" s="80"/>
      <c r="CQS17" s="80"/>
      <c r="CQT17" s="80"/>
      <c r="CQU17" s="80"/>
      <c r="CQV17" s="80"/>
      <c r="CQW17" s="80"/>
      <c r="CQX17" s="80"/>
      <c r="CQY17" s="80"/>
      <c r="CQZ17" s="80"/>
      <c r="CRA17" s="80"/>
      <c r="CRB17" s="80"/>
      <c r="CRC17" s="80"/>
      <c r="CRD17" s="80"/>
      <c r="CRE17" s="80"/>
      <c r="CRF17" s="80"/>
      <c r="CRG17" s="80"/>
      <c r="CRH17" s="80"/>
      <c r="CRI17" s="80"/>
      <c r="CRJ17" s="80"/>
      <c r="CRK17" s="80"/>
      <c r="CRL17" s="80"/>
      <c r="CRM17" s="80"/>
      <c r="CRN17" s="80"/>
      <c r="CRO17" s="80"/>
      <c r="CRP17" s="80"/>
      <c r="CRQ17" s="80"/>
      <c r="CRR17" s="80"/>
      <c r="CRS17" s="80"/>
      <c r="CRT17" s="80"/>
      <c r="CRU17" s="80"/>
      <c r="CRV17" s="80"/>
      <c r="CRW17" s="80"/>
      <c r="CRX17" s="80"/>
      <c r="CRY17" s="80"/>
      <c r="CRZ17" s="80"/>
      <c r="CSA17" s="80"/>
      <c r="CSB17" s="80"/>
      <c r="CSC17" s="80"/>
      <c r="CSD17" s="80"/>
      <c r="CSE17" s="80"/>
      <c r="CSF17" s="80"/>
      <c r="CSG17" s="80"/>
      <c r="CSH17" s="80"/>
      <c r="CSI17" s="80"/>
      <c r="CSJ17" s="80"/>
      <c r="CSK17" s="80"/>
      <c r="CSL17" s="80"/>
      <c r="CSM17" s="80"/>
      <c r="CSN17" s="80"/>
      <c r="CSO17" s="80"/>
      <c r="CSP17" s="80"/>
      <c r="CSQ17" s="80"/>
      <c r="CSR17" s="80"/>
      <c r="CSS17" s="80"/>
      <c r="CST17" s="80"/>
      <c r="CSU17" s="80"/>
      <c r="CSV17" s="80"/>
      <c r="CSW17" s="80"/>
      <c r="CSX17" s="80"/>
      <c r="CSY17" s="80"/>
      <c r="CSZ17" s="80"/>
      <c r="CTA17" s="80"/>
      <c r="CTB17" s="80"/>
      <c r="CTC17" s="80"/>
      <c r="CTD17" s="80"/>
      <c r="CTE17" s="80"/>
      <c r="CTF17" s="80"/>
      <c r="CTG17" s="80"/>
      <c r="CTH17" s="80"/>
      <c r="CTI17" s="80"/>
      <c r="CTJ17" s="80"/>
      <c r="CTK17" s="80"/>
      <c r="CTL17" s="80"/>
      <c r="CTM17" s="80"/>
      <c r="CTN17" s="80"/>
      <c r="CTO17" s="80"/>
      <c r="CTP17" s="80"/>
      <c r="CTQ17" s="80"/>
      <c r="CTR17" s="80"/>
      <c r="CTS17" s="80"/>
      <c r="CTT17" s="80"/>
      <c r="CTU17" s="80"/>
      <c r="CTV17" s="80"/>
      <c r="CTW17" s="80"/>
      <c r="CTX17" s="80"/>
      <c r="CTY17" s="80"/>
      <c r="CTZ17" s="80"/>
      <c r="CUA17" s="80"/>
      <c r="CUB17" s="80"/>
      <c r="CUC17" s="80"/>
      <c r="CUD17" s="80"/>
      <c r="CUE17" s="80"/>
      <c r="CUF17" s="80"/>
      <c r="CUG17" s="80"/>
      <c r="CUH17" s="80"/>
      <c r="CUI17" s="80"/>
      <c r="CUJ17" s="80"/>
      <c r="CUK17" s="80"/>
      <c r="CUL17" s="80"/>
      <c r="CUM17" s="80"/>
      <c r="CUN17" s="80"/>
      <c r="CUO17" s="80"/>
      <c r="CUP17" s="80"/>
      <c r="CUQ17" s="80"/>
      <c r="CUR17" s="80"/>
      <c r="CUS17" s="80"/>
      <c r="CUT17" s="80"/>
      <c r="CUU17" s="80"/>
      <c r="CUV17" s="80"/>
      <c r="CUW17" s="80"/>
      <c r="CUX17" s="80"/>
      <c r="CUY17" s="80"/>
      <c r="CUZ17" s="80"/>
      <c r="CVA17" s="80"/>
      <c r="CVB17" s="80"/>
      <c r="CVC17" s="80"/>
      <c r="CVD17" s="80"/>
      <c r="CVE17" s="80"/>
      <c r="CVF17" s="80"/>
      <c r="CVG17" s="80"/>
      <c r="CVH17" s="80"/>
      <c r="CVI17" s="80"/>
      <c r="CVJ17" s="80"/>
      <c r="CVK17" s="80"/>
      <c r="CVL17" s="80"/>
      <c r="CVM17" s="80"/>
      <c r="CVN17" s="80"/>
      <c r="CVO17" s="80"/>
      <c r="CVP17" s="80"/>
      <c r="CVQ17" s="80"/>
      <c r="CVR17" s="80"/>
      <c r="CVS17" s="80"/>
      <c r="CVT17" s="80"/>
      <c r="CVU17" s="80"/>
      <c r="CVV17" s="80"/>
      <c r="CVW17" s="80"/>
      <c r="CVX17" s="80"/>
      <c r="CVY17" s="80"/>
      <c r="CVZ17" s="80"/>
      <c r="CWA17" s="80"/>
      <c r="CWB17" s="80"/>
      <c r="CWC17" s="80"/>
      <c r="CWD17" s="80"/>
      <c r="CWE17" s="80"/>
      <c r="CWF17" s="80"/>
      <c r="CWG17" s="80"/>
      <c r="CWH17" s="80"/>
      <c r="CWI17" s="80"/>
      <c r="CWJ17" s="80"/>
      <c r="CWK17" s="80"/>
      <c r="CWL17" s="80"/>
      <c r="CWM17" s="80"/>
      <c r="CWN17" s="80"/>
      <c r="CWO17" s="80"/>
      <c r="CWP17" s="80"/>
      <c r="CWQ17" s="80"/>
      <c r="CWR17" s="80"/>
      <c r="CWS17" s="80"/>
      <c r="CWT17" s="80"/>
      <c r="CWU17" s="80"/>
      <c r="CWV17" s="80"/>
      <c r="CWW17" s="80"/>
      <c r="CWX17" s="80"/>
      <c r="CWY17" s="80"/>
      <c r="CWZ17" s="80"/>
      <c r="CXA17" s="80"/>
      <c r="CXB17" s="80"/>
      <c r="CXC17" s="80"/>
      <c r="CXD17" s="80"/>
      <c r="CXE17" s="80"/>
      <c r="CXF17" s="80"/>
      <c r="CXG17" s="80"/>
      <c r="CXH17" s="80"/>
      <c r="CXI17" s="80"/>
      <c r="CXJ17" s="80"/>
      <c r="CXK17" s="80"/>
      <c r="CXL17" s="80"/>
      <c r="CXM17" s="80"/>
      <c r="CXN17" s="80"/>
      <c r="CXO17" s="80"/>
      <c r="CXP17" s="80"/>
      <c r="CXQ17" s="80"/>
      <c r="CXR17" s="80"/>
      <c r="CXS17" s="80"/>
      <c r="CXT17" s="80"/>
      <c r="CXU17" s="80"/>
      <c r="CXV17" s="80"/>
      <c r="CXW17" s="80"/>
      <c r="CXX17" s="80"/>
      <c r="CXY17" s="80"/>
      <c r="CXZ17" s="80"/>
      <c r="CYA17" s="80"/>
      <c r="CYB17" s="80"/>
      <c r="CYC17" s="80"/>
      <c r="CYD17" s="80"/>
      <c r="CYE17" s="80"/>
      <c r="CYF17" s="80"/>
      <c r="CYG17" s="80"/>
      <c r="CYH17" s="80"/>
      <c r="CYI17" s="80"/>
      <c r="CYJ17" s="80"/>
      <c r="CYK17" s="80"/>
      <c r="CYL17" s="80"/>
      <c r="CYM17" s="80"/>
      <c r="CYN17" s="80"/>
      <c r="CYO17" s="80"/>
      <c r="CYP17" s="80"/>
      <c r="CYQ17" s="80"/>
      <c r="CYR17" s="80"/>
      <c r="CYS17" s="80"/>
      <c r="CYT17" s="80"/>
      <c r="CYU17" s="80"/>
      <c r="CYV17" s="80"/>
      <c r="CYW17" s="80"/>
      <c r="CYX17" s="80"/>
      <c r="CYY17" s="80"/>
      <c r="CYZ17" s="80"/>
      <c r="CZA17" s="80"/>
      <c r="CZB17" s="80"/>
      <c r="CZC17" s="80"/>
      <c r="CZD17" s="80"/>
      <c r="CZE17" s="80"/>
      <c r="CZF17" s="80"/>
      <c r="CZG17" s="80"/>
      <c r="CZH17" s="80"/>
      <c r="CZI17" s="80"/>
      <c r="CZJ17" s="80"/>
      <c r="CZK17" s="80"/>
      <c r="CZL17" s="80"/>
      <c r="CZM17" s="80"/>
      <c r="CZN17" s="80"/>
      <c r="CZO17" s="80"/>
      <c r="CZP17" s="80"/>
      <c r="CZQ17" s="80"/>
      <c r="CZR17" s="80"/>
      <c r="CZS17" s="80"/>
      <c r="CZT17" s="80"/>
      <c r="CZU17" s="80"/>
      <c r="CZV17" s="80"/>
      <c r="CZW17" s="80"/>
      <c r="CZX17" s="80"/>
      <c r="CZY17" s="80"/>
      <c r="CZZ17" s="80"/>
      <c r="DAA17" s="80"/>
      <c r="DAB17" s="80"/>
      <c r="DAC17" s="80"/>
      <c r="DAD17" s="80"/>
      <c r="DAE17" s="80"/>
      <c r="DAF17" s="80"/>
      <c r="DAG17" s="80"/>
      <c r="DAH17" s="80"/>
      <c r="DAI17" s="80"/>
      <c r="DAJ17" s="80"/>
      <c r="DAK17" s="80"/>
      <c r="DAL17" s="80"/>
      <c r="DAM17" s="80"/>
      <c r="DAN17" s="80"/>
      <c r="DAO17" s="80"/>
      <c r="DAP17" s="80"/>
      <c r="DAQ17" s="80"/>
      <c r="DAR17" s="80"/>
      <c r="DAS17" s="80"/>
      <c r="DAT17" s="80"/>
      <c r="DAU17" s="80"/>
      <c r="DAV17" s="80"/>
      <c r="DAW17" s="80"/>
      <c r="DAX17" s="80"/>
      <c r="DAY17" s="80"/>
      <c r="DAZ17" s="80"/>
      <c r="DBA17" s="80"/>
      <c r="DBB17" s="80"/>
      <c r="DBC17" s="80"/>
      <c r="DBD17" s="80"/>
      <c r="DBE17" s="80"/>
      <c r="DBF17" s="80"/>
      <c r="DBG17" s="80"/>
      <c r="DBH17" s="80"/>
      <c r="DBI17" s="80"/>
      <c r="DBJ17" s="80"/>
      <c r="DBK17" s="80"/>
      <c r="DBL17" s="80"/>
      <c r="DBM17" s="80"/>
      <c r="DBN17" s="80"/>
      <c r="DBO17" s="80"/>
      <c r="DBP17" s="80"/>
      <c r="DBQ17" s="80"/>
      <c r="DBR17" s="80"/>
      <c r="DBS17" s="80"/>
      <c r="DBT17" s="80"/>
      <c r="DBU17" s="80"/>
      <c r="DBV17" s="80"/>
      <c r="DBW17" s="80"/>
      <c r="DBX17" s="80"/>
      <c r="DBY17" s="80"/>
      <c r="DBZ17" s="80"/>
      <c r="DCA17" s="80"/>
      <c r="DCB17" s="80"/>
      <c r="DCC17" s="80"/>
      <c r="DCD17" s="80"/>
      <c r="DCE17" s="80"/>
      <c r="DCF17" s="80"/>
      <c r="DCG17" s="80"/>
      <c r="DCH17" s="80"/>
      <c r="DCI17" s="80"/>
      <c r="DCJ17" s="80"/>
      <c r="DCK17" s="80"/>
      <c r="DCL17" s="80"/>
      <c r="DCM17" s="80"/>
      <c r="DCN17" s="80"/>
      <c r="DCO17" s="80"/>
      <c r="DCP17" s="80"/>
      <c r="DCQ17" s="80"/>
      <c r="DCR17" s="80"/>
      <c r="DCS17" s="80"/>
      <c r="DCT17" s="80"/>
      <c r="DCU17" s="80"/>
      <c r="DCV17" s="80"/>
      <c r="DCW17" s="80"/>
      <c r="DCX17" s="80"/>
      <c r="DCY17" s="80"/>
      <c r="DCZ17" s="80"/>
      <c r="DDA17" s="80"/>
      <c r="DDB17" s="80"/>
      <c r="DDC17" s="80"/>
      <c r="DDD17" s="80"/>
      <c r="DDE17" s="80"/>
      <c r="DDF17" s="80"/>
      <c r="DDG17" s="80"/>
      <c r="DDH17" s="80"/>
      <c r="DDI17" s="80"/>
      <c r="DDJ17" s="80"/>
      <c r="DDK17" s="80"/>
      <c r="DDL17" s="80"/>
      <c r="DDM17" s="80"/>
      <c r="DDN17" s="80"/>
      <c r="DDO17" s="80"/>
      <c r="DDP17" s="80"/>
      <c r="DDQ17" s="80"/>
      <c r="DDR17" s="80"/>
      <c r="DDS17" s="80"/>
      <c r="DDT17" s="80"/>
      <c r="DDU17" s="80"/>
      <c r="DDV17" s="80"/>
      <c r="DDW17" s="80"/>
      <c r="DDX17" s="80"/>
      <c r="DDY17" s="80"/>
      <c r="DDZ17" s="80"/>
      <c r="DEA17" s="80"/>
      <c r="DEB17" s="80"/>
      <c r="DEC17" s="80"/>
      <c r="DED17" s="80"/>
      <c r="DEE17" s="80"/>
      <c r="DEF17" s="80"/>
      <c r="DEG17" s="80"/>
      <c r="DEH17" s="80"/>
      <c r="DEI17" s="80"/>
      <c r="DEJ17" s="80"/>
      <c r="DEK17" s="80"/>
      <c r="DEL17" s="80"/>
      <c r="DEM17" s="80"/>
      <c r="DEN17" s="80"/>
      <c r="DEO17" s="80"/>
      <c r="DEP17" s="80"/>
      <c r="DEQ17" s="80"/>
      <c r="DER17" s="80"/>
      <c r="DES17" s="80"/>
      <c r="DET17" s="80"/>
      <c r="DEU17" s="80"/>
      <c r="DEV17" s="80"/>
      <c r="DEW17" s="80"/>
      <c r="DEX17" s="80"/>
      <c r="DEY17" s="80"/>
      <c r="DEZ17" s="80"/>
      <c r="DFA17" s="80"/>
      <c r="DFB17" s="80"/>
      <c r="DFC17" s="80"/>
      <c r="DFD17" s="80"/>
      <c r="DFE17" s="80"/>
      <c r="DFF17" s="80"/>
      <c r="DFG17" s="80"/>
      <c r="DFH17" s="80"/>
      <c r="DFI17" s="80"/>
      <c r="DFJ17" s="80"/>
      <c r="DFK17" s="80"/>
      <c r="DFL17" s="80"/>
      <c r="DFM17" s="80"/>
      <c r="DFN17" s="80"/>
      <c r="DFO17" s="80"/>
      <c r="DFP17" s="80"/>
      <c r="DFQ17" s="80"/>
      <c r="DFR17" s="80"/>
      <c r="DFS17" s="80"/>
      <c r="DFT17" s="80"/>
      <c r="DFU17" s="80"/>
      <c r="DFV17" s="80"/>
      <c r="DFW17" s="80"/>
      <c r="DFX17" s="80"/>
      <c r="DFY17" s="80"/>
      <c r="DFZ17" s="80"/>
      <c r="DGA17" s="80"/>
      <c r="DGB17" s="80"/>
      <c r="DGC17" s="80"/>
      <c r="DGD17" s="80"/>
      <c r="DGE17" s="80"/>
      <c r="DGF17" s="80"/>
      <c r="DGG17" s="80"/>
      <c r="DGH17" s="80"/>
      <c r="DGI17" s="80"/>
      <c r="DGJ17" s="80"/>
      <c r="DGK17" s="80"/>
      <c r="DGL17" s="80"/>
      <c r="DGM17" s="80"/>
      <c r="DGN17" s="80"/>
      <c r="DGO17" s="80"/>
      <c r="DGP17" s="80"/>
      <c r="DGQ17" s="80"/>
      <c r="DGR17" s="80"/>
      <c r="DGS17" s="80"/>
      <c r="DGT17" s="80"/>
      <c r="DGU17" s="80"/>
      <c r="DGV17" s="80"/>
      <c r="DGW17" s="80"/>
      <c r="DGX17" s="80"/>
      <c r="DGY17" s="80"/>
      <c r="DGZ17" s="80"/>
      <c r="DHA17" s="80"/>
      <c r="DHB17" s="80"/>
      <c r="DHC17" s="80"/>
      <c r="DHD17" s="80"/>
      <c r="DHE17" s="80"/>
      <c r="DHF17" s="80"/>
      <c r="DHG17" s="80"/>
      <c r="DHH17" s="80"/>
      <c r="DHI17" s="80"/>
      <c r="DHJ17" s="80"/>
      <c r="DHK17" s="80"/>
      <c r="DHL17" s="80"/>
      <c r="DHM17" s="80"/>
      <c r="DHN17" s="80"/>
      <c r="DHO17" s="80"/>
      <c r="DHP17" s="80"/>
      <c r="DHQ17" s="80"/>
      <c r="DHR17" s="80"/>
      <c r="DHS17" s="80"/>
      <c r="DHT17" s="80"/>
      <c r="DHU17" s="80"/>
      <c r="DHV17" s="80"/>
      <c r="DHW17" s="80"/>
      <c r="DHX17" s="80"/>
      <c r="DHY17" s="80"/>
      <c r="DHZ17" s="80"/>
      <c r="DIA17" s="80"/>
      <c r="DIB17" s="80"/>
      <c r="DIC17" s="80"/>
      <c r="DID17" s="80"/>
      <c r="DIE17" s="80"/>
      <c r="DIF17" s="80"/>
      <c r="DIG17" s="80"/>
      <c r="DIH17" s="80"/>
      <c r="DII17" s="80"/>
      <c r="DIJ17" s="80"/>
      <c r="DIK17" s="80"/>
      <c r="DIL17" s="80"/>
      <c r="DIM17" s="80"/>
      <c r="DIN17" s="80"/>
      <c r="DIO17" s="80"/>
      <c r="DIP17" s="80"/>
      <c r="DIQ17" s="80"/>
      <c r="DIR17" s="80"/>
      <c r="DIS17" s="80"/>
      <c r="DIT17" s="80"/>
      <c r="DIU17" s="80"/>
      <c r="DIV17" s="80"/>
      <c r="DIW17" s="80"/>
      <c r="DIX17" s="80"/>
      <c r="DIY17" s="80"/>
      <c r="DIZ17" s="80"/>
      <c r="DJA17" s="80"/>
      <c r="DJB17" s="80"/>
      <c r="DJC17" s="80"/>
      <c r="DJD17" s="80"/>
      <c r="DJE17" s="80"/>
      <c r="DJF17" s="80"/>
      <c r="DJG17" s="80"/>
      <c r="DJH17" s="80"/>
      <c r="DJI17" s="80"/>
      <c r="DJJ17" s="80"/>
      <c r="DJK17" s="80"/>
      <c r="DJL17" s="80"/>
      <c r="DJM17" s="80"/>
      <c r="DJN17" s="80"/>
      <c r="DJO17" s="80"/>
      <c r="DJP17" s="80"/>
      <c r="DJQ17" s="80"/>
      <c r="DJR17" s="80"/>
      <c r="DJS17" s="80"/>
      <c r="DJT17" s="80"/>
      <c r="DJU17" s="80"/>
      <c r="DJV17" s="80"/>
      <c r="DJW17" s="80"/>
      <c r="DJX17" s="80"/>
      <c r="DJY17" s="80"/>
      <c r="DJZ17" s="80"/>
      <c r="DKA17" s="80"/>
      <c r="DKB17" s="80"/>
      <c r="DKC17" s="80"/>
      <c r="DKD17" s="80"/>
      <c r="DKE17" s="80"/>
      <c r="DKF17" s="80"/>
      <c r="DKG17" s="80"/>
      <c r="DKH17" s="80"/>
      <c r="DKI17" s="80"/>
      <c r="DKJ17" s="80"/>
      <c r="DKK17" s="80"/>
      <c r="DKL17" s="80"/>
      <c r="DKM17" s="80"/>
      <c r="DKN17" s="80"/>
      <c r="DKO17" s="80"/>
      <c r="DKP17" s="80"/>
      <c r="DKQ17" s="80"/>
      <c r="DKR17" s="80"/>
      <c r="DKS17" s="80"/>
      <c r="DKT17" s="80"/>
      <c r="DKU17" s="80"/>
      <c r="DKV17" s="80"/>
      <c r="DKW17" s="80"/>
      <c r="DKX17" s="80"/>
      <c r="DKY17" s="80"/>
      <c r="DKZ17" s="80"/>
      <c r="DLA17" s="80"/>
      <c r="DLB17" s="80"/>
      <c r="DLC17" s="80"/>
      <c r="DLD17" s="80"/>
      <c r="DLE17" s="80"/>
      <c r="DLF17" s="80"/>
      <c r="DLG17" s="80"/>
      <c r="DLH17" s="80"/>
      <c r="DLI17" s="80"/>
      <c r="DLJ17" s="80"/>
      <c r="DLK17" s="80"/>
      <c r="DLL17" s="80"/>
      <c r="DLM17" s="80"/>
      <c r="DLN17" s="80"/>
      <c r="DLO17" s="80"/>
      <c r="DLP17" s="80"/>
      <c r="DLQ17" s="80"/>
      <c r="DLR17" s="80"/>
      <c r="DLS17" s="80"/>
      <c r="DLT17" s="80"/>
      <c r="DLU17" s="80"/>
      <c r="DLV17" s="80"/>
      <c r="DLW17" s="80"/>
      <c r="DLX17" s="80"/>
      <c r="DLY17" s="80"/>
      <c r="DLZ17" s="80"/>
      <c r="DMA17" s="80"/>
      <c r="DMB17" s="80"/>
      <c r="DMC17" s="80"/>
      <c r="DMD17" s="80"/>
      <c r="DME17" s="80"/>
      <c r="DMF17" s="80"/>
      <c r="DMG17" s="80"/>
      <c r="DMH17" s="80"/>
      <c r="DMI17" s="80"/>
      <c r="DMJ17" s="80"/>
      <c r="DMK17" s="80"/>
      <c r="DML17" s="80"/>
      <c r="DMM17" s="80"/>
      <c r="DMN17" s="80"/>
      <c r="DMO17" s="80"/>
      <c r="DMP17" s="80"/>
      <c r="DMQ17" s="80"/>
      <c r="DMR17" s="80"/>
      <c r="DMS17" s="80"/>
      <c r="DMT17" s="80"/>
      <c r="DMU17" s="80"/>
      <c r="DMV17" s="80"/>
      <c r="DMW17" s="80"/>
      <c r="DMX17" s="80"/>
      <c r="DMY17" s="80"/>
      <c r="DMZ17" s="80"/>
      <c r="DNA17" s="80"/>
      <c r="DNB17" s="80"/>
      <c r="DNC17" s="80"/>
      <c r="DND17" s="80"/>
      <c r="DNE17" s="80"/>
      <c r="DNF17" s="80"/>
      <c r="DNG17" s="80"/>
      <c r="DNH17" s="80"/>
      <c r="DNI17" s="80"/>
      <c r="DNJ17" s="80"/>
      <c r="DNK17" s="80"/>
      <c r="DNL17" s="80"/>
      <c r="DNM17" s="80"/>
      <c r="DNN17" s="80"/>
      <c r="DNO17" s="80"/>
      <c r="DNP17" s="80"/>
      <c r="DNQ17" s="80"/>
      <c r="DNR17" s="80"/>
      <c r="DNS17" s="80"/>
      <c r="DNT17" s="80"/>
      <c r="DNU17" s="80"/>
      <c r="DNV17" s="80"/>
      <c r="DNW17" s="80"/>
      <c r="DNX17" s="80"/>
      <c r="DNY17" s="80"/>
      <c r="DNZ17" s="80"/>
      <c r="DOA17" s="80"/>
      <c r="DOB17" s="80"/>
      <c r="DOC17" s="80"/>
      <c r="DOD17" s="80"/>
      <c r="DOE17" s="80"/>
      <c r="DOF17" s="80"/>
      <c r="DOG17" s="80"/>
      <c r="DOH17" s="80"/>
      <c r="DOI17" s="80"/>
      <c r="DOJ17" s="80"/>
      <c r="DOK17" s="80"/>
      <c r="DOL17" s="80"/>
      <c r="DOM17" s="80"/>
      <c r="DON17" s="80"/>
      <c r="DOO17" s="80"/>
      <c r="DOP17" s="80"/>
      <c r="DOQ17" s="80"/>
      <c r="DOR17" s="80"/>
      <c r="DOS17" s="80"/>
      <c r="DOT17" s="80"/>
      <c r="DOU17" s="80"/>
      <c r="DOV17" s="80"/>
      <c r="DOW17" s="80"/>
      <c r="DOX17" s="80"/>
      <c r="DOY17" s="80"/>
      <c r="DOZ17" s="80"/>
      <c r="DPA17" s="80"/>
      <c r="DPB17" s="80"/>
      <c r="DPC17" s="80"/>
      <c r="DPD17" s="80"/>
      <c r="DPE17" s="80"/>
      <c r="DPF17" s="80"/>
      <c r="DPG17" s="80"/>
      <c r="DPH17" s="80"/>
      <c r="DPI17" s="80"/>
      <c r="DPJ17" s="80"/>
      <c r="DPK17" s="80"/>
      <c r="DPL17" s="80"/>
      <c r="DPM17" s="80"/>
      <c r="DPN17" s="80"/>
      <c r="DPO17" s="80"/>
      <c r="DPP17" s="80"/>
      <c r="DPQ17" s="80"/>
      <c r="DPR17" s="80"/>
      <c r="DPS17" s="80"/>
      <c r="DPT17" s="80"/>
      <c r="DPU17" s="80"/>
      <c r="DPV17" s="80"/>
      <c r="DPW17" s="80"/>
      <c r="DPX17" s="80"/>
      <c r="DPY17" s="80"/>
      <c r="DPZ17" s="80"/>
      <c r="DQA17" s="80"/>
      <c r="DQB17" s="80"/>
      <c r="DQC17" s="80"/>
      <c r="DQD17" s="80"/>
      <c r="DQE17" s="80"/>
      <c r="DQF17" s="80"/>
      <c r="DQG17" s="80"/>
      <c r="DQH17" s="80"/>
      <c r="DQI17" s="80"/>
      <c r="DQJ17" s="80"/>
      <c r="DQK17" s="80"/>
      <c r="DQL17" s="80"/>
      <c r="DQM17" s="80"/>
      <c r="DQN17" s="80"/>
      <c r="DQO17" s="80"/>
      <c r="DQP17" s="80"/>
      <c r="DQQ17" s="80"/>
      <c r="DQR17" s="80"/>
      <c r="DQS17" s="80"/>
      <c r="DQT17" s="80"/>
      <c r="DQU17" s="80"/>
      <c r="DQV17" s="80"/>
      <c r="DQW17" s="80"/>
      <c r="DQX17" s="80"/>
      <c r="DQY17" s="80"/>
      <c r="DQZ17" s="80"/>
      <c r="DRA17" s="80"/>
      <c r="DRB17" s="80"/>
      <c r="DRC17" s="80"/>
      <c r="DRD17" s="80"/>
      <c r="DRE17" s="80"/>
      <c r="DRF17" s="80"/>
      <c r="DRG17" s="80"/>
      <c r="DRH17" s="80"/>
      <c r="DRI17" s="80"/>
      <c r="DRJ17" s="80"/>
      <c r="DRK17" s="80"/>
      <c r="DRL17" s="80"/>
      <c r="DRM17" s="80"/>
      <c r="DRN17" s="80"/>
      <c r="DRO17" s="80"/>
      <c r="DRP17" s="80"/>
      <c r="DRQ17" s="80"/>
      <c r="DRR17" s="80"/>
      <c r="DRS17" s="80"/>
      <c r="DRT17" s="80"/>
      <c r="DRU17" s="80"/>
      <c r="DRV17" s="80"/>
      <c r="DRW17" s="80"/>
      <c r="DRX17" s="80"/>
      <c r="DRY17" s="80"/>
      <c r="DRZ17" s="80"/>
      <c r="DSA17" s="80"/>
      <c r="DSB17" s="80"/>
      <c r="DSC17" s="80"/>
      <c r="DSD17" s="80"/>
      <c r="DSE17" s="80"/>
      <c r="DSF17" s="80"/>
      <c r="DSG17" s="80"/>
      <c r="DSH17" s="80"/>
      <c r="DSI17" s="80"/>
      <c r="DSJ17" s="80"/>
      <c r="DSK17" s="80"/>
      <c r="DSL17" s="80"/>
      <c r="DSM17" s="80"/>
      <c r="DSN17" s="80"/>
      <c r="DSO17" s="80"/>
      <c r="DSP17" s="80"/>
      <c r="DSQ17" s="80"/>
      <c r="DSR17" s="80"/>
      <c r="DSS17" s="80"/>
      <c r="DST17" s="80"/>
      <c r="DSU17" s="80"/>
      <c r="DSV17" s="80"/>
      <c r="DSW17" s="80"/>
      <c r="DSX17" s="80"/>
      <c r="DSY17" s="80"/>
      <c r="DSZ17" s="80"/>
      <c r="DTA17" s="80"/>
      <c r="DTB17" s="80"/>
      <c r="DTC17" s="80"/>
      <c r="DTD17" s="80"/>
      <c r="DTE17" s="80"/>
      <c r="DTF17" s="80"/>
      <c r="DTG17" s="80"/>
      <c r="DTH17" s="80"/>
      <c r="DTI17" s="80"/>
      <c r="DTJ17" s="80"/>
      <c r="DTK17" s="80"/>
      <c r="DTL17" s="80"/>
      <c r="DTM17" s="80"/>
      <c r="DTN17" s="80"/>
      <c r="DTO17" s="80"/>
      <c r="DTP17" s="80"/>
      <c r="DTQ17" s="80"/>
      <c r="DTR17" s="80"/>
      <c r="DTS17" s="80"/>
      <c r="DTT17" s="80"/>
      <c r="DTU17" s="80"/>
      <c r="DTV17" s="80"/>
      <c r="DTW17" s="80"/>
      <c r="DTX17" s="80"/>
      <c r="DTY17" s="80"/>
      <c r="DTZ17" s="80"/>
      <c r="DUA17" s="80"/>
      <c r="DUB17" s="80"/>
      <c r="DUC17" s="80"/>
      <c r="DUD17" s="80"/>
      <c r="DUE17" s="80"/>
      <c r="DUF17" s="80"/>
      <c r="DUG17" s="80"/>
      <c r="DUH17" s="80"/>
      <c r="DUI17" s="80"/>
      <c r="DUJ17" s="80"/>
      <c r="DUK17" s="80"/>
      <c r="DUL17" s="80"/>
      <c r="DUM17" s="80"/>
      <c r="DUN17" s="80"/>
      <c r="DUO17" s="80"/>
      <c r="DUP17" s="80"/>
      <c r="DUQ17" s="80"/>
      <c r="DUR17" s="80"/>
      <c r="DUS17" s="80"/>
      <c r="DUT17" s="80"/>
      <c r="DUU17" s="80"/>
      <c r="DUV17" s="80"/>
      <c r="DUW17" s="80"/>
      <c r="DUX17" s="80"/>
      <c r="DUY17" s="80"/>
      <c r="DUZ17" s="80"/>
      <c r="DVA17" s="80"/>
      <c r="DVB17" s="80"/>
      <c r="DVC17" s="80"/>
      <c r="DVD17" s="80"/>
      <c r="DVE17" s="80"/>
      <c r="DVF17" s="80"/>
      <c r="DVG17" s="80"/>
      <c r="DVH17" s="80"/>
      <c r="DVI17" s="80"/>
      <c r="DVJ17" s="80"/>
      <c r="DVK17" s="80"/>
      <c r="DVL17" s="80"/>
      <c r="DVM17" s="80"/>
      <c r="DVN17" s="80"/>
      <c r="DVO17" s="80"/>
      <c r="DVP17" s="80"/>
      <c r="DVQ17" s="80"/>
      <c r="DVR17" s="80"/>
      <c r="DVS17" s="80"/>
      <c r="DVT17" s="80"/>
      <c r="DVU17" s="80"/>
      <c r="DVV17" s="80"/>
      <c r="DVW17" s="80"/>
      <c r="DVX17" s="80"/>
      <c r="DVY17" s="80"/>
      <c r="DVZ17" s="80"/>
      <c r="DWA17" s="80"/>
      <c r="DWB17" s="80"/>
      <c r="DWC17" s="80"/>
      <c r="DWD17" s="80"/>
      <c r="DWE17" s="80"/>
      <c r="DWF17" s="80"/>
      <c r="DWG17" s="80"/>
      <c r="DWH17" s="80"/>
      <c r="DWI17" s="80"/>
      <c r="DWJ17" s="80"/>
      <c r="DWK17" s="80"/>
      <c r="DWL17" s="80"/>
      <c r="DWM17" s="80"/>
      <c r="DWN17" s="80"/>
      <c r="DWO17" s="80"/>
      <c r="DWP17" s="80"/>
      <c r="DWQ17" s="80"/>
      <c r="DWR17" s="80"/>
      <c r="DWS17" s="80"/>
      <c r="DWT17" s="80"/>
      <c r="DWU17" s="80"/>
      <c r="DWV17" s="80"/>
      <c r="DWW17" s="80"/>
      <c r="DWX17" s="80"/>
      <c r="DWY17" s="80"/>
      <c r="DWZ17" s="80"/>
      <c r="DXA17" s="80"/>
      <c r="DXB17" s="80"/>
      <c r="DXC17" s="80"/>
      <c r="DXD17" s="80"/>
      <c r="DXE17" s="80"/>
      <c r="DXF17" s="80"/>
      <c r="DXG17" s="80"/>
      <c r="DXH17" s="80"/>
      <c r="DXI17" s="80"/>
      <c r="DXJ17" s="80"/>
      <c r="DXK17" s="80"/>
      <c r="DXL17" s="80"/>
      <c r="DXM17" s="80"/>
      <c r="DXN17" s="80"/>
      <c r="DXO17" s="80"/>
      <c r="DXP17" s="80"/>
      <c r="DXQ17" s="80"/>
      <c r="DXR17" s="80"/>
      <c r="DXS17" s="80"/>
      <c r="DXT17" s="80"/>
      <c r="DXU17" s="80"/>
      <c r="DXV17" s="80"/>
      <c r="DXW17" s="80"/>
      <c r="DXX17" s="80"/>
      <c r="DXY17" s="80"/>
      <c r="DXZ17" s="80"/>
      <c r="DYA17" s="80"/>
      <c r="DYB17" s="80"/>
      <c r="DYC17" s="80"/>
      <c r="DYD17" s="80"/>
      <c r="DYE17" s="80"/>
      <c r="DYF17" s="80"/>
      <c r="DYG17" s="80"/>
      <c r="DYH17" s="80"/>
      <c r="DYI17" s="80"/>
      <c r="DYJ17" s="80"/>
      <c r="DYK17" s="80"/>
      <c r="DYL17" s="80"/>
      <c r="DYM17" s="80"/>
      <c r="DYN17" s="80"/>
      <c r="DYO17" s="80"/>
      <c r="DYP17" s="80"/>
      <c r="DYQ17" s="80"/>
      <c r="DYR17" s="80"/>
      <c r="DYS17" s="80"/>
      <c r="DYT17" s="80"/>
      <c r="DYU17" s="80"/>
      <c r="DYV17" s="80"/>
      <c r="DYW17" s="80"/>
      <c r="DYX17" s="80"/>
      <c r="DYY17" s="80"/>
      <c r="DYZ17" s="80"/>
      <c r="DZA17" s="80"/>
      <c r="DZB17" s="80"/>
      <c r="DZC17" s="80"/>
      <c r="DZD17" s="80"/>
      <c r="DZE17" s="80"/>
      <c r="DZF17" s="80"/>
      <c r="DZG17" s="80"/>
      <c r="DZH17" s="80"/>
      <c r="DZI17" s="80"/>
      <c r="DZJ17" s="80"/>
      <c r="DZK17" s="80"/>
      <c r="DZL17" s="80"/>
      <c r="DZM17" s="80"/>
      <c r="DZN17" s="80"/>
      <c r="DZO17" s="80"/>
      <c r="DZP17" s="80"/>
      <c r="DZQ17" s="80"/>
      <c r="DZR17" s="80"/>
      <c r="DZS17" s="80"/>
      <c r="DZT17" s="80"/>
      <c r="DZU17" s="80"/>
      <c r="DZV17" s="80"/>
      <c r="DZW17" s="80"/>
      <c r="DZX17" s="80"/>
      <c r="DZY17" s="80"/>
      <c r="DZZ17" s="80"/>
      <c r="EAA17" s="80"/>
      <c r="EAB17" s="80"/>
      <c r="EAC17" s="80"/>
      <c r="EAD17" s="80"/>
      <c r="EAE17" s="80"/>
      <c r="EAF17" s="80"/>
      <c r="EAG17" s="80"/>
      <c r="EAH17" s="80"/>
      <c r="EAI17" s="80"/>
      <c r="EAJ17" s="80"/>
      <c r="EAK17" s="80"/>
      <c r="EAL17" s="80"/>
      <c r="EAM17" s="80"/>
      <c r="EAN17" s="80"/>
      <c r="EAO17" s="80"/>
      <c r="EAP17" s="80"/>
      <c r="EAQ17" s="80"/>
      <c r="EAR17" s="80"/>
      <c r="EAS17" s="80"/>
      <c r="EAT17" s="80"/>
      <c r="EAU17" s="80"/>
      <c r="EAV17" s="80"/>
      <c r="EAW17" s="80"/>
      <c r="EAX17" s="80"/>
      <c r="EAY17" s="80"/>
      <c r="EAZ17" s="80"/>
      <c r="EBA17" s="80"/>
      <c r="EBB17" s="80"/>
      <c r="EBC17" s="80"/>
      <c r="EBD17" s="80"/>
      <c r="EBE17" s="80"/>
      <c r="EBF17" s="80"/>
      <c r="EBG17" s="80"/>
      <c r="EBH17" s="80"/>
      <c r="EBI17" s="80"/>
      <c r="EBJ17" s="80"/>
      <c r="EBK17" s="80"/>
      <c r="EBL17" s="80"/>
      <c r="EBM17" s="80"/>
      <c r="EBN17" s="80"/>
      <c r="EBO17" s="80"/>
      <c r="EBP17" s="80"/>
      <c r="EBQ17" s="80"/>
      <c r="EBR17" s="80"/>
      <c r="EBS17" s="80"/>
      <c r="EBT17" s="80"/>
      <c r="EBU17" s="80"/>
      <c r="EBV17" s="80"/>
      <c r="EBW17" s="80"/>
      <c r="EBX17" s="80"/>
      <c r="EBY17" s="80"/>
      <c r="EBZ17" s="80"/>
      <c r="ECA17" s="80"/>
      <c r="ECB17" s="80"/>
      <c r="ECC17" s="80"/>
      <c r="ECD17" s="80"/>
      <c r="ECE17" s="80"/>
      <c r="ECF17" s="80"/>
      <c r="ECG17" s="80"/>
      <c r="ECH17" s="80"/>
      <c r="ECI17" s="80"/>
      <c r="ECJ17" s="80"/>
      <c r="ECK17" s="80"/>
      <c r="ECL17" s="80"/>
      <c r="ECM17" s="80"/>
      <c r="ECN17" s="80"/>
      <c r="ECO17" s="80"/>
      <c r="ECP17" s="80"/>
      <c r="ECQ17" s="80"/>
      <c r="ECR17" s="80"/>
      <c r="ECS17" s="80"/>
      <c r="ECT17" s="80"/>
      <c r="ECU17" s="80"/>
      <c r="ECV17" s="80"/>
      <c r="ECW17" s="80"/>
      <c r="ECX17" s="80"/>
      <c r="ECY17" s="80"/>
      <c r="ECZ17" s="80"/>
      <c r="EDA17" s="80"/>
      <c r="EDB17" s="80"/>
      <c r="EDC17" s="80"/>
      <c r="EDD17" s="80"/>
      <c r="EDE17" s="80"/>
      <c r="EDF17" s="80"/>
      <c r="EDG17" s="80"/>
      <c r="EDH17" s="80"/>
      <c r="EDI17" s="80"/>
      <c r="EDJ17" s="80"/>
      <c r="EDK17" s="80"/>
      <c r="EDL17" s="80"/>
      <c r="EDM17" s="80"/>
      <c r="EDN17" s="80"/>
      <c r="EDO17" s="80"/>
      <c r="EDP17" s="80"/>
      <c r="EDQ17" s="80"/>
      <c r="EDR17" s="80"/>
      <c r="EDS17" s="80"/>
      <c r="EDT17" s="80"/>
      <c r="EDU17" s="80"/>
      <c r="EDV17" s="80"/>
      <c r="EDW17" s="80"/>
      <c r="EDX17" s="80"/>
      <c r="EDY17" s="80"/>
      <c r="EDZ17" s="80"/>
      <c r="EEA17" s="80"/>
      <c r="EEB17" s="80"/>
      <c r="EEC17" s="80"/>
      <c r="EED17" s="80"/>
      <c r="EEE17" s="80"/>
      <c r="EEF17" s="80"/>
      <c r="EEG17" s="80"/>
      <c r="EEH17" s="80"/>
      <c r="EEI17" s="80"/>
      <c r="EEJ17" s="80"/>
      <c r="EEK17" s="80"/>
      <c r="EEL17" s="80"/>
      <c r="EEM17" s="80"/>
      <c r="EEN17" s="80"/>
      <c r="EEO17" s="80"/>
      <c r="EEP17" s="80"/>
      <c r="EEQ17" s="80"/>
      <c r="EER17" s="80"/>
      <c r="EES17" s="80"/>
      <c r="EET17" s="80"/>
      <c r="EEU17" s="80"/>
      <c r="EEV17" s="80"/>
      <c r="EEW17" s="80"/>
      <c r="EEX17" s="80"/>
      <c r="EEY17" s="80"/>
      <c r="EEZ17" s="80"/>
      <c r="EFA17" s="80"/>
      <c r="EFB17" s="80"/>
      <c r="EFC17" s="80"/>
      <c r="EFD17" s="80"/>
      <c r="EFE17" s="80"/>
      <c r="EFF17" s="80"/>
      <c r="EFG17" s="80"/>
      <c r="EFH17" s="80"/>
      <c r="EFI17" s="80"/>
      <c r="EFJ17" s="80"/>
      <c r="EFK17" s="80"/>
      <c r="EFL17" s="80"/>
      <c r="EFM17" s="80"/>
      <c r="EFN17" s="80"/>
      <c r="EFO17" s="80"/>
      <c r="EFP17" s="80"/>
      <c r="EFQ17" s="80"/>
      <c r="EFR17" s="80"/>
      <c r="EFS17" s="80"/>
      <c r="EFT17" s="80"/>
      <c r="EFU17" s="80"/>
      <c r="EFV17" s="80"/>
      <c r="EFW17" s="80"/>
      <c r="EFX17" s="80"/>
      <c r="EFY17" s="80"/>
      <c r="EFZ17" s="80"/>
      <c r="EGA17" s="80"/>
      <c r="EGB17" s="80"/>
      <c r="EGC17" s="80"/>
      <c r="EGD17" s="80"/>
      <c r="EGE17" s="80"/>
      <c r="EGF17" s="80"/>
      <c r="EGG17" s="80"/>
      <c r="EGH17" s="80"/>
      <c r="EGI17" s="80"/>
      <c r="EGJ17" s="80"/>
      <c r="EGK17" s="80"/>
      <c r="EGL17" s="80"/>
      <c r="EGM17" s="80"/>
      <c r="EGN17" s="80"/>
      <c r="EGO17" s="80"/>
      <c r="EGP17" s="80"/>
      <c r="EGQ17" s="80"/>
      <c r="EGR17" s="80"/>
      <c r="EGS17" s="80"/>
      <c r="EGT17" s="80"/>
      <c r="EGU17" s="80"/>
      <c r="EGV17" s="80"/>
      <c r="EGW17" s="80"/>
      <c r="EGX17" s="80"/>
      <c r="EGY17" s="80"/>
      <c r="EGZ17" s="80"/>
      <c r="EHA17" s="80"/>
      <c r="EHB17" s="80"/>
      <c r="EHC17" s="80"/>
      <c r="EHD17" s="80"/>
      <c r="EHE17" s="80"/>
      <c r="EHF17" s="80"/>
      <c r="EHG17" s="80"/>
      <c r="EHH17" s="80"/>
      <c r="EHI17" s="80"/>
      <c r="EHJ17" s="80"/>
      <c r="EHK17" s="80"/>
      <c r="EHL17" s="80"/>
      <c r="EHM17" s="80"/>
      <c r="EHN17" s="80"/>
      <c r="EHO17" s="80"/>
      <c r="EHP17" s="80"/>
      <c r="EHQ17" s="80"/>
      <c r="EHR17" s="80"/>
      <c r="EHS17" s="80"/>
      <c r="EHT17" s="80"/>
      <c r="EHU17" s="80"/>
      <c r="EHV17" s="80"/>
      <c r="EHW17" s="80"/>
      <c r="EHX17" s="80"/>
      <c r="EHY17" s="80"/>
      <c r="EHZ17" s="80"/>
      <c r="EIA17" s="80"/>
      <c r="EIB17" s="80"/>
      <c r="EIC17" s="80"/>
      <c r="EID17" s="80"/>
      <c r="EIE17" s="80"/>
      <c r="EIF17" s="80"/>
      <c r="EIG17" s="80"/>
      <c r="EIH17" s="80"/>
      <c r="EII17" s="80"/>
      <c r="EIJ17" s="80"/>
      <c r="EIK17" s="80"/>
      <c r="EIL17" s="80"/>
      <c r="EIM17" s="80"/>
      <c r="EIN17" s="80"/>
      <c r="EIO17" s="80"/>
      <c r="EIP17" s="80"/>
      <c r="EIQ17" s="80"/>
      <c r="EIR17" s="80"/>
      <c r="EIS17" s="80"/>
      <c r="EIT17" s="80"/>
      <c r="EIU17" s="80"/>
      <c r="EIV17" s="80"/>
      <c r="EIW17" s="80"/>
      <c r="EIX17" s="80"/>
      <c r="EIY17" s="80"/>
      <c r="EIZ17" s="80"/>
      <c r="EJA17" s="80"/>
      <c r="EJB17" s="80"/>
      <c r="EJC17" s="80"/>
      <c r="EJD17" s="80"/>
      <c r="EJE17" s="80"/>
      <c r="EJF17" s="80"/>
      <c r="EJG17" s="80"/>
      <c r="EJH17" s="80"/>
      <c r="EJI17" s="80"/>
      <c r="EJJ17" s="80"/>
      <c r="EJK17" s="80"/>
      <c r="EJL17" s="80"/>
      <c r="EJM17" s="80"/>
      <c r="EJN17" s="80"/>
      <c r="EJO17" s="80"/>
      <c r="EJP17" s="80"/>
      <c r="EJQ17" s="80"/>
      <c r="EJR17" s="80"/>
      <c r="EJS17" s="80"/>
      <c r="EJT17" s="80"/>
      <c r="EJU17" s="80"/>
      <c r="EJV17" s="80"/>
      <c r="EJW17" s="80"/>
      <c r="EJX17" s="80"/>
      <c r="EJY17" s="80"/>
      <c r="EJZ17" s="80"/>
      <c r="EKA17" s="80"/>
      <c r="EKB17" s="80"/>
      <c r="EKC17" s="80"/>
      <c r="EKD17" s="80"/>
      <c r="EKE17" s="80"/>
      <c r="EKF17" s="80"/>
      <c r="EKG17" s="80"/>
      <c r="EKH17" s="80"/>
      <c r="EKI17" s="80"/>
      <c r="EKJ17" s="80"/>
      <c r="EKK17" s="80"/>
      <c r="EKL17" s="80"/>
      <c r="EKM17" s="80"/>
      <c r="EKN17" s="80"/>
      <c r="EKO17" s="80"/>
      <c r="EKP17" s="80"/>
      <c r="EKQ17" s="80"/>
      <c r="EKR17" s="80"/>
      <c r="EKS17" s="80"/>
      <c r="EKT17" s="80"/>
      <c r="EKU17" s="80"/>
      <c r="EKV17" s="80"/>
      <c r="EKW17" s="80"/>
      <c r="EKX17" s="80"/>
      <c r="EKY17" s="80"/>
      <c r="EKZ17" s="80"/>
      <c r="ELA17" s="80"/>
      <c r="ELB17" s="80"/>
      <c r="ELC17" s="80"/>
      <c r="ELD17" s="80"/>
      <c r="ELE17" s="80"/>
      <c r="ELF17" s="80"/>
      <c r="ELG17" s="80"/>
      <c r="ELH17" s="80"/>
      <c r="ELI17" s="80"/>
      <c r="ELJ17" s="80"/>
      <c r="ELK17" s="80"/>
      <c r="ELL17" s="80"/>
      <c r="ELM17" s="80"/>
      <c r="ELN17" s="80"/>
      <c r="ELO17" s="80"/>
      <c r="ELP17" s="80"/>
      <c r="ELQ17" s="80"/>
      <c r="ELR17" s="80"/>
      <c r="ELS17" s="80"/>
      <c r="ELT17" s="80"/>
      <c r="ELU17" s="80"/>
      <c r="ELV17" s="80"/>
      <c r="ELW17" s="80"/>
      <c r="ELX17" s="80"/>
      <c r="ELY17" s="80"/>
      <c r="ELZ17" s="80"/>
      <c r="EMA17" s="80"/>
      <c r="EMB17" s="80"/>
      <c r="EMC17" s="80"/>
      <c r="EMD17" s="80"/>
      <c r="EME17" s="80"/>
      <c r="EMF17" s="80"/>
      <c r="EMG17" s="80"/>
      <c r="EMH17" s="80"/>
      <c r="EMI17" s="80"/>
      <c r="EMJ17" s="80"/>
      <c r="EMK17" s="80"/>
      <c r="EML17" s="80"/>
      <c r="EMM17" s="80"/>
      <c r="EMN17" s="80"/>
      <c r="EMO17" s="80"/>
      <c r="EMP17" s="80"/>
      <c r="EMQ17" s="80"/>
      <c r="EMR17" s="80"/>
      <c r="EMS17" s="80"/>
      <c r="EMT17" s="80"/>
      <c r="EMU17" s="80"/>
      <c r="EMV17" s="80"/>
      <c r="EMW17" s="80"/>
      <c r="EMX17" s="80"/>
      <c r="EMY17" s="80"/>
      <c r="EMZ17" s="80"/>
      <c r="ENA17" s="80"/>
      <c r="ENB17" s="80"/>
      <c r="ENC17" s="80"/>
      <c r="END17" s="80"/>
      <c r="ENE17" s="80"/>
      <c r="ENF17" s="80"/>
      <c r="ENG17" s="80"/>
      <c r="ENH17" s="80"/>
      <c r="ENI17" s="80"/>
      <c r="ENJ17" s="80"/>
      <c r="ENK17" s="80"/>
      <c r="ENL17" s="80"/>
      <c r="ENM17" s="80"/>
      <c r="ENN17" s="80"/>
      <c r="ENO17" s="80"/>
      <c r="ENP17" s="80"/>
      <c r="ENQ17" s="80"/>
      <c r="ENR17" s="80"/>
      <c r="ENS17" s="80"/>
      <c r="ENT17" s="80"/>
      <c r="ENU17" s="80"/>
      <c r="ENV17" s="80"/>
      <c r="ENW17" s="80"/>
      <c r="ENX17" s="80"/>
      <c r="ENY17" s="80"/>
      <c r="ENZ17" s="80"/>
      <c r="EOA17" s="80"/>
      <c r="EOB17" s="80"/>
      <c r="EOC17" s="80"/>
      <c r="EOD17" s="80"/>
      <c r="EOE17" s="80"/>
      <c r="EOF17" s="80"/>
      <c r="EOG17" s="80"/>
      <c r="EOH17" s="80"/>
      <c r="EOI17" s="80"/>
      <c r="EOJ17" s="80"/>
      <c r="EOK17" s="80"/>
      <c r="EOL17" s="80"/>
      <c r="EOM17" s="80"/>
      <c r="EON17" s="80"/>
      <c r="EOO17" s="80"/>
      <c r="EOP17" s="80"/>
      <c r="EOQ17" s="80"/>
      <c r="EOR17" s="80"/>
      <c r="EOS17" s="80"/>
      <c r="EOT17" s="80"/>
      <c r="EOU17" s="80"/>
      <c r="EOV17" s="80"/>
      <c r="EOW17" s="80"/>
      <c r="EOX17" s="80"/>
      <c r="EOY17" s="80"/>
      <c r="EOZ17" s="80"/>
      <c r="EPA17" s="80"/>
      <c r="EPB17" s="80"/>
      <c r="EPC17" s="80"/>
      <c r="EPD17" s="80"/>
      <c r="EPE17" s="80"/>
      <c r="EPF17" s="80"/>
      <c r="EPG17" s="80"/>
      <c r="EPH17" s="80"/>
      <c r="EPI17" s="80"/>
      <c r="EPJ17" s="80"/>
      <c r="EPK17" s="80"/>
      <c r="EPL17" s="80"/>
      <c r="EPM17" s="80"/>
      <c r="EPN17" s="80"/>
      <c r="EPO17" s="80"/>
      <c r="EPP17" s="80"/>
      <c r="EPQ17" s="80"/>
      <c r="EPR17" s="80"/>
      <c r="EPS17" s="80"/>
      <c r="EPT17" s="80"/>
      <c r="EPU17" s="80"/>
      <c r="EPV17" s="80"/>
      <c r="EPW17" s="80"/>
      <c r="EPX17" s="80"/>
      <c r="EPY17" s="80"/>
      <c r="EPZ17" s="80"/>
      <c r="EQA17" s="80"/>
      <c r="EQB17" s="80"/>
      <c r="EQC17" s="80"/>
      <c r="EQD17" s="80"/>
      <c r="EQE17" s="80"/>
      <c r="EQF17" s="80"/>
      <c r="EQG17" s="80"/>
      <c r="EQH17" s="80"/>
      <c r="EQI17" s="80"/>
      <c r="EQJ17" s="80"/>
      <c r="EQK17" s="80"/>
      <c r="EQL17" s="80"/>
      <c r="EQM17" s="80"/>
      <c r="EQN17" s="80"/>
      <c r="EQO17" s="80"/>
      <c r="EQP17" s="80"/>
      <c r="EQQ17" s="80"/>
      <c r="EQR17" s="80"/>
      <c r="EQS17" s="80"/>
      <c r="EQT17" s="80"/>
      <c r="EQU17" s="80"/>
      <c r="EQV17" s="80"/>
      <c r="EQW17" s="80"/>
      <c r="EQX17" s="80"/>
      <c r="EQY17" s="80"/>
      <c r="EQZ17" s="80"/>
      <c r="ERA17" s="80"/>
      <c r="ERB17" s="80"/>
      <c r="ERC17" s="80"/>
      <c r="ERD17" s="80"/>
      <c r="ERE17" s="80"/>
      <c r="ERF17" s="80"/>
      <c r="ERG17" s="80"/>
      <c r="ERH17" s="80"/>
      <c r="ERI17" s="80"/>
      <c r="ERJ17" s="80"/>
      <c r="ERK17" s="80"/>
      <c r="ERL17" s="80"/>
      <c r="ERM17" s="80"/>
      <c r="ERN17" s="80"/>
      <c r="ERO17" s="80"/>
      <c r="ERP17" s="80"/>
      <c r="ERQ17" s="80"/>
      <c r="ERR17" s="80"/>
      <c r="ERS17" s="80"/>
      <c r="ERT17" s="80"/>
      <c r="ERU17" s="80"/>
      <c r="ERV17" s="80"/>
      <c r="ERW17" s="80"/>
      <c r="ERX17" s="80"/>
      <c r="ERY17" s="80"/>
      <c r="ERZ17" s="80"/>
      <c r="ESA17" s="80"/>
      <c r="ESB17" s="80"/>
      <c r="ESC17" s="80"/>
      <c r="ESD17" s="80"/>
      <c r="ESE17" s="80"/>
      <c r="ESF17" s="80"/>
      <c r="ESG17" s="80"/>
      <c r="ESH17" s="80"/>
      <c r="ESI17" s="80"/>
      <c r="ESJ17" s="80"/>
      <c r="ESK17" s="80"/>
      <c r="ESL17" s="80"/>
      <c r="ESM17" s="80"/>
      <c r="ESN17" s="80"/>
      <c r="ESO17" s="80"/>
      <c r="ESP17" s="80"/>
      <c r="ESQ17" s="80"/>
      <c r="ESR17" s="80"/>
      <c r="ESS17" s="80"/>
      <c r="EST17" s="80"/>
      <c r="ESU17" s="80"/>
      <c r="ESV17" s="80"/>
      <c r="ESW17" s="80"/>
      <c r="ESX17" s="80"/>
      <c r="ESY17" s="80"/>
      <c r="ESZ17" s="80"/>
      <c r="ETA17" s="80"/>
      <c r="ETB17" s="80"/>
      <c r="ETC17" s="80"/>
      <c r="ETD17" s="80"/>
      <c r="ETE17" s="80"/>
      <c r="ETF17" s="80"/>
      <c r="ETG17" s="80"/>
      <c r="ETH17" s="80"/>
      <c r="ETI17" s="80"/>
      <c r="ETJ17" s="80"/>
      <c r="ETK17" s="80"/>
      <c r="ETL17" s="80"/>
      <c r="ETM17" s="80"/>
      <c r="ETN17" s="80"/>
      <c r="ETO17" s="80"/>
      <c r="ETP17" s="80"/>
      <c r="ETQ17" s="80"/>
      <c r="ETR17" s="80"/>
      <c r="ETS17" s="80"/>
      <c r="ETT17" s="80"/>
      <c r="ETU17" s="80"/>
      <c r="ETV17" s="80"/>
      <c r="ETW17" s="80"/>
      <c r="ETX17" s="80"/>
      <c r="ETY17" s="80"/>
      <c r="ETZ17" s="80"/>
      <c r="EUA17" s="80"/>
      <c r="EUB17" s="80"/>
      <c r="EUC17" s="80"/>
      <c r="EUD17" s="80"/>
      <c r="EUE17" s="80"/>
      <c r="EUF17" s="80"/>
      <c r="EUG17" s="80"/>
      <c r="EUH17" s="80"/>
      <c r="EUI17" s="80"/>
      <c r="EUJ17" s="80"/>
      <c r="EUK17" s="80"/>
      <c r="EUL17" s="80"/>
      <c r="EUM17" s="80"/>
      <c r="EUN17" s="80"/>
      <c r="EUO17" s="80"/>
      <c r="EUP17" s="80"/>
      <c r="EUQ17" s="80"/>
      <c r="EUR17" s="80"/>
      <c r="EUS17" s="80"/>
      <c r="EUT17" s="80"/>
      <c r="EUU17" s="80"/>
      <c r="EUV17" s="80"/>
      <c r="EUW17" s="80"/>
      <c r="EUX17" s="80"/>
      <c r="EUY17" s="80"/>
      <c r="EUZ17" s="80"/>
      <c r="EVA17" s="80"/>
      <c r="EVB17" s="80"/>
      <c r="EVC17" s="80"/>
      <c r="EVD17" s="80"/>
      <c r="EVE17" s="80"/>
      <c r="EVF17" s="80"/>
      <c r="EVG17" s="80"/>
      <c r="EVH17" s="80"/>
      <c r="EVI17" s="80"/>
      <c r="EVJ17" s="80"/>
      <c r="EVK17" s="80"/>
      <c r="EVL17" s="80"/>
      <c r="EVM17" s="80"/>
      <c r="EVN17" s="80"/>
      <c r="EVO17" s="80"/>
      <c r="EVP17" s="80"/>
      <c r="EVQ17" s="80"/>
      <c r="EVR17" s="80"/>
      <c r="EVS17" s="80"/>
      <c r="EVT17" s="80"/>
      <c r="EVU17" s="80"/>
      <c r="EVV17" s="80"/>
      <c r="EVW17" s="80"/>
      <c r="EVX17" s="80"/>
      <c r="EVY17" s="80"/>
      <c r="EVZ17" s="80"/>
      <c r="EWA17" s="80"/>
      <c r="EWB17" s="80"/>
      <c r="EWC17" s="80"/>
      <c r="EWD17" s="80"/>
      <c r="EWE17" s="80"/>
      <c r="EWF17" s="80"/>
      <c r="EWG17" s="80"/>
      <c r="EWH17" s="80"/>
      <c r="EWI17" s="80"/>
      <c r="EWJ17" s="80"/>
      <c r="EWK17" s="80"/>
      <c r="EWL17" s="80"/>
      <c r="EWM17" s="80"/>
      <c r="EWN17" s="80"/>
      <c r="EWO17" s="80"/>
      <c r="EWP17" s="80"/>
      <c r="EWQ17" s="80"/>
      <c r="EWR17" s="80"/>
      <c r="EWS17" s="80"/>
      <c r="EWT17" s="80"/>
      <c r="EWU17" s="80"/>
      <c r="EWV17" s="80"/>
      <c r="EWW17" s="80"/>
      <c r="EWX17" s="80"/>
      <c r="EWY17" s="80"/>
      <c r="EWZ17" s="80"/>
      <c r="EXA17" s="80"/>
      <c r="EXB17" s="80"/>
      <c r="EXC17" s="80"/>
      <c r="EXD17" s="80"/>
      <c r="EXE17" s="80"/>
      <c r="EXF17" s="80"/>
      <c r="EXG17" s="80"/>
      <c r="EXH17" s="80"/>
      <c r="EXI17" s="80"/>
      <c r="EXJ17" s="80"/>
      <c r="EXK17" s="80"/>
      <c r="EXL17" s="80"/>
      <c r="EXM17" s="80"/>
      <c r="EXN17" s="80"/>
      <c r="EXO17" s="80"/>
      <c r="EXP17" s="80"/>
      <c r="EXQ17" s="80"/>
      <c r="EXR17" s="80"/>
      <c r="EXS17" s="80"/>
      <c r="EXT17" s="80"/>
      <c r="EXU17" s="80"/>
      <c r="EXV17" s="80"/>
      <c r="EXW17" s="80"/>
      <c r="EXX17" s="80"/>
      <c r="EXY17" s="80"/>
      <c r="EXZ17" s="80"/>
      <c r="EYA17" s="80"/>
      <c r="EYB17" s="80"/>
      <c r="EYC17" s="80"/>
      <c r="EYD17" s="80"/>
      <c r="EYE17" s="80"/>
      <c r="EYF17" s="80"/>
      <c r="EYG17" s="80"/>
      <c r="EYH17" s="80"/>
      <c r="EYI17" s="80"/>
      <c r="EYJ17" s="80"/>
      <c r="EYK17" s="80"/>
      <c r="EYL17" s="80"/>
      <c r="EYM17" s="80"/>
      <c r="EYN17" s="80"/>
      <c r="EYO17" s="80"/>
      <c r="EYP17" s="80"/>
      <c r="EYQ17" s="80"/>
      <c r="EYR17" s="80"/>
      <c r="EYS17" s="80"/>
      <c r="EYT17" s="80"/>
      <c r="EYU17" s="80"/>
      <c r="EYV17" s="80"/>
      <c r="EYW17" s="80"/>
      <c r="EYX17" s="80"/>
      <c r="EYY17" s="80"/>
      <c r="EYZ17" s="80"/>
      <c r="EZA17" s="80"/>
      <c r="EZB17" s="80"/>
      <c r="EZC17" s="80"/>
      <c r="EZD17" s="80"/>
      <c r="EZE17" s="80"/>
      <c r="EZF17" s="80"/>
      <c r="EZG17" s="80"/>
      <c r="EZH17" s="80"/>
      <c r="EZI17" s="80"/>
      <c r="EZJ17" s="80"/>
      <c r="EZK17" s="80"/>
      <c r="EZL17" s="80"/>
      <c r="EZM17" s="80"/>
      <c r="EZN17" s="80"/>
      <c r="EZO17" s="80"/>
      <c r="EZP17" s="80"/>
      <c r="EZQ17" s="80"/>
      <c r="EZR17" s="80"/>
      <c r="EZS17" s="80"/>
      <c r="EZT17" s="80"/>
      <c r="EZU17" s="80"/>
      <c r="EZV17" s="80"/>
      <c r="EZW17" s="80"/>
      <c r="EZX17" s="80"/>
      <c r="EZY17" s="80"/>
      <c r="EZZ17" s="80"/>
      <c r="FAA17" s="80"/>
      <c r="FAB17" s="80"/>
      <c r="FAC17" s="80"/>
      <c r="FAD17" s="80"/>
      <c r="FAE17" s="80"/>
      <c r="FAF17" s="80"/>
      <c r="FAG17" s="80"/>
      <c r="FAH17" s="80"/>
      <c r="FAI17" s="80"/>
      <c r="FAJ17" s="80"/>
      <c r="FAK17" s="80"/>
      <c r="FAL17" s="80"/>
      <c r="FAM17" s="80"/>
      <c r="FAN17" s="80"/>
      <c r="FAO17" s="80"/>
      <c r="FAP17" s="80"/>
      <c r="FAQ17" s="80"/>
      <c r="FAR17" s="80"/>
      <c r="FAS17" s="80"/>
      <c r="FAT17" s="80"/>
      <c r="FAU17" s="80"/>
      <c r="FAV17" s="80"/>
      <c r="FAW17" s="80"/>
      <c r="FAX17" s="80"/>
      <c r="FAY17" s="80"/>
      <c r="FAZ17" s="80"/>
      <c r="FBA17" s="80"/>
      <c r="FBB17" s="80"/>
      <c r="FBC17" s="80"/>
      <c r="FBD17" s="80"/>
      <c r="FBE17" s="80"/>
      <c r="FBF17" s="80"/>
      <c r="FBG17" s="80"/>
      <c r="FBH17" s="80"/>
      <c r="FBI17" s="80"/>
      <c r="FBJ17" s="80"/>
      <c r="FBK17" s="80"/>
      <c r="FBL17" s="80"/>
      <c r="FBM17" s="80"/>
      <c r="FBN17" s="80"/>
      <c r="FBO17" s="80"/>
      <c r="FBP17" s="80"/>
      <c r="FBQ17" s="80"/>
      <c r="FBR17" s="80"/>
      <c r="FBS17" s="80"/>
      <c r="FBT17" s="80"/>
      <c r="FBU17" s="80"/>
      <c r="FBV17" s="80"/>
      <c r="FBW17" s="80"/>
      <c r="FBX17" s="80"/>
      <c r="FBY17" s="80"/>
      <c r="FBZ17" s="80"/>
      <c r="FCA17" s="80"/>
      <c r="FCB17" s="80"/>
      <c r="FCC17" s="80"/>
      <c r="FCD17" s="80"/>
      <c r="FCE17" s="80"/>
      <c r="FCF17" s="80"/>
      <c r="FCG17" s="80"/>
      <c r="FCH17" s="80"/>
      <c r="FCI17" s="80"/>
      <c r="FCJ17" s="80"/>
      <c r="FCK17" s="80"/>
      <c r="FCL17" s="80"/>
      <c r="FCM17" s="80"/>
      <c r="FCN17" s="80"/>
      <c r="FCO17" s="80"/>
      <c r="FCP17" s="80"/>
      <c r="FCQ17" s="80"/>
      <c r="FCR17" s="80"/>
      <c r="FCS17" s="80"/>
      <c r="FCT17" s="80"/>
      <c r="FCU17" s="80"/>
      <c r="FCV17" s="80"/>
      <c r="FCW17" s="80"/>
      <c r="FCX17" s="80"/>
      <c r="FCY17" s="80"/>
      <c r="FCZ17" s="80"/>
      <c r="FDA17" s="80"/>
      <c r="FDB17" s="80"/>
      <c r="FDC17" s="80"/>
      <c r="FDD17" s="80"/>
      <c r="FDE17" s="80"/>
      <c r="FDF17" s="80"/>
      <c r="FDG17" s="80"/>
      <c r="FDH17" s="80"/>
      <c r="FDI17" s="80"/>
      <c r="FDJ17" s="80"/>
      <c r="FDK17" s="80"/>
      <c r="FDL17" s="80"/>
      <c r="FDM17" s="80"/>
      <c r="FDN17" s="80"/>
      <c r="FDO17" s="80"/>
      <c r="FDP17" s="80"/>
      <c r="FDQ17" s="80"/>
      <c r="FDR17" s="80"/>
      <c r="FDS17" s="80"/>
      <c r="FDT17" s="80"/>
      <c r="FDU17" s="80"/>
      <c r="FDV17" s="80"/>
      <c r="FDW17" s="80"/>
      <c r="FDX17" s="80"/>
      <c r="FDY17" s="80"/>
      <c r="FDZ17" s="80"/>
      <c r="FEA17" s="80"/>
      <c r="FEB17" s="80"/>
      <c r="FEC17" s="80"/>
      <c r="FED17" s="80"/>
      <c r="FEE17" s="80"/>
      <c r="FEF17" s="80"/>
      <c r="FEG17" s="80"/>
      <c r="FEH17" s="80"/>
      <c r="FEI17" s="80"/>
      <c r="FEJ17" s="80"/>
      <c r="FEK17" s="80"/>
      <c r="FEL17" s="80"/>
      <c r="FEM17" s="80"/>
      <c r="FEN17" s="80"/>
      <c r="FEO17" s="80"/>
      <c r="FEP17" s="80"/>
      <c r="FEQ17" s="80"/>
      <c r="FER17" s="80"/>
      <c r="FES17" s="80"/>
      <c r="FET17" s="80"/>
      <c r="FEU17" s="80"/>
      <c r="FEV17" s="80"/>
      <c r="FEW17" s="80"/>
      <c r="FEX17" s="80"/>
      <c r="FEY17" s="80"/>
      <c r="FEZ17" s="80"/>
      <c r="FFA17" s="80"/>
      <c r="FFB17" s="80"/>
      <c r="FFC17" s="80"/>
      <c r="FFD17" s="80"/>
      <c r="FFE17" s="80"/>
      <c r="FFF17" s="80"/>
      <c r="FFG17" s="80"/>
      <c r="FFH17" s="80"/>
      <c r="FFI17" s="80"/>
      <c r="FFJ17" s="80"/>
      <c r="FFK17" s="80"/>
      <c r="FFL17" s="80"/>
      <c r="FFM17" s="80"/>
      <c r="FFN17" s="80"/>
      <c r="FFO17" s="80"/>
      <c r="FFP17" s="80"/>
      <c r="FFQ17" s="80"/>
      <c r="FFR17" s="80"/>
      <c r="FFS17" s="80"/>
      <c r="FFT17" s="80"/>
      <c r="FFU17" s="80"/>
      <c r="FFV17" s="80"/>
      <c r="FFW17" s="80"/>
      <c r="FFX17" s="80"/>
      <c r="FFY17" s="80"/>
      <c r="FFZ17" s="80"/>
      <c r="FGA17" s="80"/>
      <c r="FGB17" s="80"/>
      <c r="FGC17" s="80"/>
      <c r="FGD17" s="80"/>
      <c r="FGE17" s="80"/>
      <c r="FGF17" s="80"/>
      <c r="FGG17" s="80"/>
      <c r="FGH17" s="80"/>
      <c r="FGI17" s="80"/>
      <c r="FGJ17" s="80"/>
      <c r="FGK17" s="80"/>
      <c r="FGL17" s="80"/>
      <c r="FGM17" s="80"/>
      <c r="FGN17" s="80"/>
      <c r="FGO17" s="80"/>
      <c r="FGP17" s="80"/>
      <c r="FGQ17" s="80"/>
      <c r="FGR17" s="80"/>
      <c r="FGS17" s="80"/>
      <c r="FGT17" s="80"/>
      <c r="FGU17" s="80"/>
      <c r="FGV17" s="80"/>
      <c r="FGW17" s="80"/>
      <c r="FGX17" s="80"/>
      <c r="FGY17" s="80"/>
      <c r="FGZ17" s="80"/>
      <c r="FHA17" s="80"/>
      <c r="FHB17" s="80"/>
      <c r="FHC17" s="80"/>
      <c r="FHD17" s="80"/>
      <c r="FHE17" s="80"/>
      <c r="FHF17" s="80"/>
      <c r="FHG17" s="80"/>
      <c r="FHH17" s="80"/>
      <c r="FHI17" s="80"/>
      <c r="FHJ17" s="80"/>
      <c r="FHK17" s="80"/>
      <c r="FHL17" s="80"/>
      <c r="FHM17" s="80"/>
      <c r="FHN17" s="80"/>
      <c r="FHO17" s="80"/>
      <c r="FHP17" s="80"/>
      <c r="FHQ17" s="80"/>
      <c r="FHR17" s="80"/>
      <c r="FHS17" s="80"/>
      <c r="FHT17" s="80"/>
      <c r="FHU17" s="80"/>
      <c r="FHV17" s="80"/>
      <c r="FHW17" s="80"/>
      <c r="FHX17" s="80"/>
      <c r="FHY17" s="80"/>
      <c r="FHZ17" s="80"/>
      <c r="FIA17" s="80"/>
      <c r="FIB17" s="80"/>
      <c r="FIC17" s="80"/>
      <c r="FID17" s="80"/>
      <c r="FIE17" s="80"/>
      <c r="FIF17" s="80"/>
      <c r="FIG17" s="80"/>
      <c r="FIH17" s="80"/>
      <c r="FII17" s="80"/>
      <c r="FIJ17" s="80"/>
      <c r="FIK17" s="80"/>
      <c r="FIL17" s="80"/>
      <c r="FIM17" s="80"/>
      <c r="FIN17" s="80"/>
      <c r="FIO17" s="80"/>
      <c r="FIP17" s="80"/>
      <c r="FIQ17" s="80"/>
      <c r="FIR17" s="80"/>
      <c r="FIS17" s="80"/>
      <c r="FIT17" s="80"/>
      <c r="FIU17" s="80"/>
      <c r="FIV17" s="80"/>
      <c r="FIW17" s="80"/>
      <c r="FIX17" s="80"/>
      <c r="FIY17" s="80"/>
      <c r="FIZ17" s="80"/>
      <c r="FJA17" s="80"/>
      <c r="FJB17" s="80"/>
      <c r="FJC17" s="80"/>
      <c r="FJD17" s="80"/>
      <c r="FJE17" s="80"/>
      <c r="FJF17" s="80"/>
      <c r="FJG17" s="80"/>
      <c r="FJH17" s="80"/>
      <c r="FJI17" s="80"/>
      <c r="FJJ17" s="80"/>
      <c r="FJK17" s="80"/>
      <c r="FJL17" s="80"/>
      <c r="FJM17" s="80"/>
      <c r="FJN17" s="80"/>
      <c r="FJO17" s="80"/>
      <c r="FJP17" s="80"/>
      <c r="FJQ17" s="80"/>
      <c r="FJR17" s="80"/>
      <c r="FJS17" s="80"/>
      <c r="FJT17" s="80"/>
      <c r="FJU17" s="80"/>
      <c r="FJV17" s="80"/>
      <c r="FJW17" s="80"/>
      <c r="FJX17" s="80"/>
      <c r="FJY17" s="80"/>
      <c r="FJZ17" s="80"/>
      <c r="FKA17" s="80"/>
      <c r="FKB17" s="80"/>
      <c r="FKC17" s="80"/>
      <c r="FKD17" s="80"/>
      <c r="FKE17" s="80"/>
      <c r="FKF17" s="80"/>
      <c r="FKG17" s="80"/>
      <c r="FKH17" s="80"/>
      <c r="FKI17" s="80"/>
      <c r="FKJ17" s="80"/>
      <c r="FKK17" s="80"/>
      <c r="FKL17" s="80"/>
      <c r="FKM17" s="80"/>
      <c r="FKN17" s="80"/>
      <c r="FKO17" s="80"/>
      <c r="FKP17" s="80"/>
      <c r="FKQ17" s="80"/>
      <c r="FKR17" s="80"/>
      <c r="FKS17" s="80"/>
      <c r="FKT17" s="80"/>
      <c r="FKU17" s="80"/>
      <c r="FKV17" s="80"/>
      <c r="FKW17" s="80"/>
      <c r="FKX17" s="80"/>
      <c r="FKY17" s="80"/>
      <c r="FKZ17" s="80"/>
      <c r="FLA17" s="80"/>
      <c r="FLB17" s="80"/>
      <c r="FLC17" s="80"/>
      <c r="FLD17" s="80"/>
      <c r="FLE17" s="80"/>
      <c r="FLF17" s="80"/>
      <c r="FLG17" s="80"/>
      <c r="FLH17" s="80"/>
      <c r="FLI17" s="80"/>
      <c r="FLJ17" s="80"/>
      <c r="FLK17" s="80"/>
      <c r="FLL17" s="80"/>
      <c r="FLM17" s="80"/>
      <c r="FLN17" s="80"/>
      <c r="FLO17" s="80"/>
      <c r="FLP17" s="80"/>
      <c r="FLQ17" s="80"/>
      <c r="FLR17" s="80"/>
      <c r="FLS17" s="80"/>
      <c r="FLT17" s="80"/>
      <c r="FLU17" s="80"/>
      <c r="FLV17" s="80"/>
      <c r="FLW17" s="80"/>
      <c r="FLX17" s="80"/>
      <c r="FLY17" s="80"/>
      <c r="FLZ17" s="80"/>
      <c r="FMA17" s="80"/>
      <c r="FMB17" s="80"/>
      <c r="FMC17" s="80"/>
      <c r="FMD17" s="80"/>
      <c r="FME17" s="80"/>
      <c r="FMF17" s="80"/>
      <c r="FMG17" s="80"/>
      <c r="FMH17" s="80"/>
      <c r="FMI17" s="80"/>
      <c r="FMJ17" s="80"/>
      <c r="FMK17" s="80"/>
      <c r="FML17" s="80"/>
      <c r="FMM17" s="80"/>
      <c r="FMN17" s="80"/>
      <c r="FMO17" s="80"/>
      <c r="FMP17" s="80"/>
      <c r="FMQ17" s="80"/>
      <c r="FMR17" s="80"/>
      <c r="FMS17" s="80"/>
      <c r="FMT17" s="80"/>
      <c r="FMU17" s="80"/>
      <c r="FMV17" s="80"/>
      <c r="FMW17" s="80"/>
      <c r="FMX17" s="80"/>
      <c r="FMY17" s="80"/>
      <c r="FMZ17" s="80"/>
      <c r="FNA17" s="80"/>
      <c r="FNB17" s="80"/>
      <c r="FNC17" s="80"/>
      <c r="FND17" s="80"/>
      <c r="FNE17" s="80"/>
      <c r="FNF17" s="80"/>
      <c r="FNG17" s="80"/>
      <c r="FNH17" s="80"/>
      <c r="FNI17" s="80"/>
      <c r="FNJ17" s="80"/>
      <c r="FNK17" s="80"/>
      <c r="FNL17" s="80"/>
      <c r="FNM17" s="80"/>
      <c r="FNN17" s="80"/>
      <c r="FNO17" s="80"/>
      <c r="FNP17" s="80"/>
      <c r="FNQ17" s="80"/>
      <c r="FNR17" s="80"/>
      <c r="FNS17" s="80"/>
      <c r="FNT17" s="80"/>
      <c r="FNU17" s="80"/>
      <c r="FNV17" s="80"/>
      <c r="FNW17" s="80"/>
      <c r="FNX17" s="80"/>
      <c r="FNY17" s="80"/>
      <c r="FNZ17" s="80"/>
      <c r="FOA17" s="80"/>
      <c r="FOB17" s="80"/>
      <c r="FOC17" s="80"/>
      <c r="FOD17" s="80"/>
      <c r="FOE17" s="80"/>
      <c r="FOF17" s="80"/>
      <c r="FOG17" s="80"/>
      <c r="FOH17" s="80"/>
      <c r="FOI17" s="80"/>
      <c r="FOJ17" s="80"/>
      <c r="FOK17" s="80"/>
      <c r="FOL17" s="80"/>
      <c r="FOM17" s="80"/>
      <c r="FON17" s="80"/>
      <c r="FOO17" s="80"/>
      <c r="FOP17" s="80"/>
      <c r="FOQ17" s="80"/>
      <c r="FOR17" s="80"/>
      <c r="FOS17" s="80"/>
      <c r="FOT17" s="80"/>
      <c r="FOU17" s="80"/>
      <c r="FOV17" s="80"/>
      <c r="FOW17" s="80"/>
      <c r="FOX17" s="80"/>
      <c r="FOY17" s="80"/>
      <c r="FOZ17" s="80"/>
      <c r="FPA17" s="80"/>
      <c r="FPB17" s="80"/>
      <c r="FPC17" s="80"/>
      <c r="FPD17" s="80"/>
      <c r="FPE17" s="80"/>
      <c r="FPF17" s="80"/>
      <c r="FPG17" s="80"/>
      <c r="FPH17" s="80"/>
      <c r="FPI17" s="80"/>
      <c r="FPJ17" s="80"/>
      <c r="FPK17" s="80"/>
      <c r="FPL17" s="80"/>
      <c r="FPM17" s="80"/>
      <c r="FPN17" s="80"/>
      <c r="FPO17" s="80"/>
      <c r="FPP17" s="80"/>
      <c r="FPQ17" s="80"/>
      <c r="FPR17" s="80"/>
      <c r="FPS17" s="80"/>
      <c r="FPT17" s="80"/>
      <c r="FPU17" s="80"/>
      <c r="FPV17" s="80"/>
      <c r="FPW17" s="80"/>
      <c r="FPX17" s="80"/>
      <c r="FPY17" s="80"/>
      <c r="FPZ17" s="80"/>
      <c r="FQA17" s="80"/>
      <c r="FQB17" s="80"/>
      <c r="FQC17" s="80"/>
      <c r="FQD17" s="80"/>
      <c r="FQE17" s="80"/>
      <c r="FQF17" s="80"/>
      <c r="FQG17" s="80"/>
      <c r="FQH17" s="80"/>
      <c r="FQI17" s="80"/>
      <c r="FQJ17" s="80"/>
      <c r="FQK17" s="80"/>
      <c r="FQL17" s="80"/>
      <c r="FQM17" s="80"/>
      <c r="FQN17" s="80"/>
      <c r="FQO17" s="80"/>
      <c r="FQP17" s="80"/>
      <c r="FQQ17" s="80"/>
      <c r="FQR17" s="80"/>
      <c r="FQS17" s="80"/>
      <c r="FQT17" s="80"/>
      <c r="FQU17" s="80"/>
      <c r="FQV17" s="80"/>
      <c r="FQW17" s="80"/>
      <c r="FQX17" s="80"/>
      <c r="FQY17" s="80"/>
      <c r="FQZ17" s="80"/>
      <c r="FRA17" s="80"/>
      <c r="FRB17" s="80"/>
      <c r="FRC17" s="80"/>
      <c r="FRD17" s="80"/>
      <c r="FRE17" s="80"/>
      <c r="FRF17" s="80"/>
      <c r="FRG17" s="80"/>
      <c r="FRH17" s="80"/>
      <c r="FRI17" s="80"/>
      <c r="FRJ17" s="80"/>
      <c r="FRK17" s="80"/>
      <c r="FRL17" s="80"/>
      <c r="FRM17" s="80"/>
      <c r="FRN17" s="80"/>
      <c r="FRO17" s="80"/>
      <c r="FRP17" s="80"/>
      <c r="FRQ17" s="80"/>
      <c r="FRR17" s="80"/>
      <c r="FRS17" s="80"/>
      <c r="FRT17" s="80"/>
      <c r="FRU17" s="80"/>
      <c r="FRV17" s="80"/>
      <c r="FRW17" s="80"/>
      <c r="FRX17" s="80"/>
      <c r="FRY17" s="80"/>
      <c r="FRZ17" s="80"/>
      <c r="FSA17" s="80"/>
      <c r="FSB17" s="80"/>
      <c r="FSC17" s="80"/>
      <c r="FSD17" s="80"/>
      <c r="FSE17" s="80"/>
      <c r="FSF17" s="80"/>
      <c r="FSG17" s="80"/>
      <c r="FSH17" s="80"/>
      <c r="FSI17" s="80"/>
      <c r="FSJ17" s="80"/>
      <c r="FSK17" s="80"/>
      <c r="FSL17" s="80"/>
      <c r="FSM17" s="80"/>
      <c r="FSN17" s="80"/>
      <c r="FSO17" s="80"/>
      <c r="FSP17" s="80"/>
      <c r="FSQ17" s="80"/>
      <c r="FSR17" s="80"/>
      <c r="FSS17" s="80"/>
      <c r="FST17" s="80"/>
      <c r="FSU17" s="80"/>
      <c r="FSV17" s="80"/>
      <c r="FSW17" s="80"/>
      <c r="FSX17" s="80"/>
      <c r="FSY17" s="80"/>
      <c r="FSZ17" s="80"/>
      <c r="FTA17" s="80"/>
      <c r="FTB17" s="80"/>
      <c r="FTC17" s="80"/>
      <c r="FTD17" s="80"/>
      <c r="FTE17" s="80"/>
      <c r="FTF17" s="80"/>
      <c r="FTG17" s="80"/>
      <c r="FTH17" s="80"/>
      <c r="FTI17" s="80"/>
      <c r="FTJ17" s="80"/>
      <c r="FTK17" s="80"/>
      <c r="FTL17" s="80"/>
      <c r="FTM17" s="80"/>
      <c r="FTN17" s="80"/>
      <c r="FTO17" s="80"/>
      <c r="FTP17" s="80"/>
      <c r="FTQ17" s="80"/>
      <c r="FTR17" s="80"/>
      <c r="FTS17" s="80"/>
      <c r="FTT17" s="80"/>
      <c r="FTU17" s="80"/>
      <c r="FTV17" s="80"/>
      <c r="FTW17" s="80"/>
      <c r="FTX17" s="80"/>
      <c r="FTY17" s="80"/>
      <c r="FTZ17" s="80"/>
      <c r="FUA17" s="80"/>
      <c r="FUB17" s="80"/>
      <c r="FUC17" s="80"/>
      <c r="FUD17" s="80"/>
      <c r="FUE17" s="80"/>
      <c r="FUF17" s="80"/>
      <c r="FUG17" s="80"/>
      <c r="FUH17" s="80"/>
      <c r="FUI17" s="80"/>
      <c r="FUJ17" s="80"/>
      <c r="FUK17" s="80"/>
      <c r="FUL17" s="80"/>
      <c r="FUM17" s="80"/>
      <c r="FUN17" s="80"/>
      <c r="FUO17" s="80"/>
      <c r="FUP17" s="80"/>
      <c r="FUQ17" s="80"/>
      <c r="FUR17" s="80"/>
      <c r="FUS17" s="80"/>
      <c r="FUT17" s="80"/>
      <c r="FUU17" s="80"/>
      <c r="FUV17" s="80"/>
      <c r="FUW17" s="80"/>
      <c r="FUX17" s="80"/>
      <c r="FUY17" s="80"/>
      <c r="FUZ17" s="80"/>
      <c r="FVA17" s="80"/>
      <c r="FVB17" s="80"/>
      <c r="FVC17" s="80"/>
      <c r="FVD17" s="80"/>
      <c r="FVE17" s="80"/>
      <c r="FVF17" s="80"/>
      <c r="FVG17" s="80"/>
      <c r="FVH17" s="80"/>
      <c r="FVI17" s="80"/>
      <c r="FVJ17" s="80"/>
      <c r="FVK17" s="80"/>
      <c r="FVL17" s="80"/>
      <c r="FVM17" s="80"/>
      <c r="FVN17" s="80"/>
      <c r="FVO17" s="80"/>
      <c r="FVP17" s="80"/>
      <c r="FVQ17" s="80"/>
      <c r="FVR17" s="80"/>
      <c r="FVS17" s="80"/>
      <c r="FVT17" s="80"/>
      <c r="FVU17" s="80"/>
      <c r="FVV17" s="80"/>
      <c r="FVW17" s="80"/>
      <c r="FVX17" s="80"/>
      <c r="FVY17" s="80"/>
      <c r="FVZ17" s="80"/>
      <c r="FWA17" s="80"/>
      <c r="FWB17" s="80"/>
      <c r="FWC17" s="80"/>
      <c r="FWD17" s="80"/>
      <c r="FWE17" s="80"/>
      <c r="FWF17" s="80"/>
      <c r="FWG17" s="80"/>
      <c r="FWH17" s="80"/>
      <c r="FWI17" s="80"/>
      <c r="FWJ17" s="80"/>
      <c r="FWK17" s="80"/>
      <c r="FWL17" s="80"/>
      <c r="FWM17" s="80"/>
      <c r="FWN17" s="80"/>
      <c r="FWO17" s="80"/>
      <c r="FWP17" s="80"/>
      <c r="FWQ17" s="80"/>
      <c r="FWR17" s="80"/>
      <c r="FWS17" s="80"/>
      <c r="FWT17" s="80"/>
      <c r="FWU17" s="80"/>
      <c r="FWV17" s="80"/>
      <c r="FWW17" s="80"/>
      <c r="FWX17" s="80"/>
      <c r="FWY17" s="80"/>
      <c r="FWZ17" s="80"/>
      <c r="FXA17" s="80"/>
      <c r="FXB17" s="80"/>
      <c r="FXC17" s="80"/>
      <c r="FXD17" s="80"/>
      <c r="FXE17" s="80"/>
      <c r="FXF17" s="80"/>
      <c r="FXG17" s="80"/>
      <c r="FXH17" s="80"/>
      <c r="FXI17" s="80"/>
      <c r="FXJ17" s="80"/>
      <c r="FXK17" s="80"/>
      <c r="FXL17" s="80"/>
      <c r="FXM17" s="80"/>
      <c r="FXN17" s="80"/>
      <c r="FXO17" s="80"/>
      <c r="FXP17" s="80"/>
      <c r="FXQ17" s="80"/>
      <c r="FXR17" s="80"/>
      <c r="FXS17" s="80"/>
      <c r="FXT17" s="80"/>
      <c r="FXU17" s="80"/>
      <c r="FXV17" s="80"/>
      <c r="FXW17" s="80"/>
      <c r="FXX17" s="80"/>
      <c r="FXY17" s="80"/>
      <c r="FXZ17" s="80"/>
      <c r="FYA17" s="80"/>
      <c r="FYB17" s="80"/>
      <c r="FYC17" s="80"/>
      <c r="FYD17" s="80"/>
      <c r="FYE17" s="80"/>
      <c r="FYF17" s="80"/>
      <c r="FYG17" s="80"/>
      <c r="FYH17" s="80"/>
      <c r="FYI17" s="80"/>
      <c r="FYJ17" s="80"/>
      <c r="FYK17" s="80"/>
      <c r="FYL17" s="80"/>
      <c r="FYM17" s="80"/>
      <c r="FYN17" s="80"/>
      <c r="FYO17" s="80"/>
      <c r="FYP17" s="80"/>
      <c r="FYQ17" s="80"/>
      <c r="FYR17" s="80"/>
      <c r="FYS17" s="80"/>
      <c r="FYT17" s="80"/>
      <c r="FYU17" s="80"/>
      <c r="FYV17" s="80"/>
      <c r="FYW17" s="80"/>
      <c r="FYX17" s="80"/>
      <c r="FYY17" s="80"/>
      <c r="FYZ17" s="80"/>
      <c r="FZA17" s="80"/>
      <c r="FZB17" s="80"/>
      <c r="FZC17" s="80"/>
      <c r="FZD17" s="80"/>
      <c r="FZE17" s="80"/>
      <c r="FZF17" s="80"/>
      <c r="FZG17" s="80"/>
      <c r="FZH17" s="80"/>
      <c r="FZI17" s="80"/>
      <c r="FZJ17" s="80"/>
      <c r="FZK17" s="80"/>
      <c r="FZL17" s="80"/>
      <c r="FZM17" s="80"/>
      <c r="FZN17" s="80"/>
      <c r="FZO17" s="80"/>
      <c r="FZP17" s="80"/>
      <c r="FZQ17" s="80"/>
      <c r="FZR17" s="80"/>
      <c r="FZS17" s="80"/>
      <c r="FZT17" s="80"/>
      <c r="FZU17" s="80"/>
      <c r="FZV17" s="80"/>
      <c r="FZW17" s="80"/>
      <c r="FZX17" s="80"/>
      <c r="FZY17" s="80"/>
      <c r="FZZ17" s="80"/>
      <c r="GAA17" s="80"/>
      <c r="GAB17" s="80"/>
      <c r="GAC17" s="80"/>
      <c r="GAD17" s="80"/>
      <c r="GAE17" s="80"/>
      <c r="GAF17" s="80"/>
      <c r="GAG17" s="80"/>
      <c r="GAH17" s="80"/>
      <c r="GAI17" s="80"/>
      <c r="GAJ17" s="80"/>
      <c r="GAK17" s="80"/>
      <c r="GAL17" s="80"/>
      <c r="GAM17" s="80"/>
      <c r="GAN17" s="80"/>
      <c r="GAO17" s="80"/>
      <c r="GAP17" s="80"/>
      <c r="GAQ17" s="80"/>
      <c r="GAR17" s="80"/>
      <c r="GAS17" s="80"/>
      <c r="GAT17" s="80"/>
      <c r="GAU17" s="80"/>
      <c r="GAV17" s="80"/>
      <c r="GAW17" s="80"/>
      <c r="GAX17" s="80"/>
      <c r="GAY17" s="80"/>
      <c r="GAZ17" s="80"/>
      <c r="GBA17" s="80"/>
      <c r="GBB17" s="80"/>
      <c r="GBC17" s="80"/>
      <c r="GBD17" s="80"/>
      <c r="GBE17" s="80"/>
      <c r="GBF17" s="80"/>
      <c r="GBG17" s="80"/>
      <c r="GBH17" s="80"/>
      <c r="GBI17" s="80"/>
      <c r="GBJ17" s="80"/>
      <c r="GBK17" s="80"/>
      <c r="GBL17" s="80"/>
      <c r="GBM17" s="80"/>
      <c r="GBN17" s="80"/>
      <c r="GBO17" s="80"/>
      <c r="GBP17" s="80"/>
      <c r="GBQ17" s="80"/>
      <c r="GBR17" s="80"/>
      <c r="GBS17" s="80"/>
      <c r="GBT17" s="80"/>
      <c r="GBU17" s="80"/>
      <c r="GBV17" s="80"/>
      <c r="GBW17" s="80"/>
      <c r="GBX17" s="80"/>
      <c r="GBY17" s="80"/>
      <c r="GBZ17" s="80"/>
      <c r="GCA17" s="80"/>
      <c r="GCB17" s="80"/>
      <c r="GCC17" s="80"/>
      <c r="GCD17" s="80"/>
      <c r="GCE17" s="80"/>
      <c r="GCF17" s="80"/>
      <c r="GCG17" s="80"/>
      <c r="GCH17" s="80"/>
      <c r="GCI17" s="80"/>
      <c r="GCJ17" s="80"/>
      <c r="GCK17" s="80"/>
      <c r="GCL17" s="80"/>
      <c r="GCM17" s="80"/>
      <c r="GCN17" s="80"/>
      <c r="GCO17" s="80"/>
      <c r="GCP17" s="80"/>
      <c r="GCQ17" s="80"/>
      <c r="GCR17" s="80"/>
      <c r="GCS17" s="80"/>
      <c r="GCT17" s="80"/>
      <c r="GCU17" s="80"/>
      <c r="GCV17" s="80"/>
      <c r="GCW17" s="80"/>
      <c r="GCX17" s="80"/>
      <c r="GCY17" s="80"/>
      <c r="GCZ17" s="80"/>
      <c r="GDA17" s="80"/>
      <c r="GDB17" s="80"/>
      <c r="GDC17" s="80"/>
      <c r="GDD17" s="80"/>
      <c r="GDE17" s="80"/>
      <c r="GDF17" s="80"/>
      <c r="GDG17" s="80"/>
      <c r="GDH17" s="80"/>
      <c r="GDI17" s="80"/>
      <c r="GDJ17" s="80"/>
      <c r="GDK17" s="80"/>
      <c r="GDL17" s="80"/>
      <c r="GDM17" s="80"/>
      <c r="GDN17" s="80"/>
      <c r="GDO17" s="80"/>
      <c r="GDP17" s="80"/>
      <c r="GDQ17" s="80"/>
      <c r="GDR17" s="80"/>
      <c r="GDS17" s="80"/>
      <c r="GDT17" s="80"/>
      <c r="GDU17" s="80"/>
      <c r="GDV17" s="80"/>
      <c r="GDW17" s="80"/>
      <c r="GDX17" s="80"/>
      <c r="GDY17" s="80"/>
      <c r="GDZ17" s="80"/>
      <c r="GEA17" s="80"/>
      <c r="GEB17" s="80"/>
      <c r="GEC17" s="80"/>
      <c r="GED17" s="80"/>
      <c r="GEE17" s="80"/>
      <c r="GEF17" s="80"/>
      <c r="GEG17" s="80"/>
      <c r="GEH17" s="80"/>
      <c r="GEI17" s="80"/>
      <c r="GEJ17" s="80"/>
      <c r="GEK17" s="80"/>
      <c r="GEL17" s="80"/>
      <c r="GEM17" s="80"/>
      <c r="GEN17" s="80"/>
      <c r="GEO17" s="80"/>
      <c r="GEP17" s="80"/>
      <c r="GEQ17" s="80"/>
      <c r="GER17" s="80"/>
      <c r="GES17" s="80"/>
      <c r="GET17" s="80"/>
      <c r="GEU17" s="80"/>
      <c r="GEV17" s="80"/>
      <c r="GEW17" s="80"/>
      <c r="GEX17" s="80"/>
      <c r="GEY17" s="80"/>
      <c r="GEZ17" s="80"/>
      <c r="GFA17" s="80"/>
      <c r="GFB17" s="80"/>
      <c r="GFC17" s="80"/>
      <c r="GFD17" s="80"/>
      <c r="GFE17" s="80"/>
      <c r="GFF17" s="80"/>
      <c r="GFG17" s="80"/>
      <c r="GFH17" s="80"/>
      <c r="GFI17" s="80"/>
      <c r="GFJ17" s="80"/>
      <c r="GFK17" s="80"/>
      <c r="GFL17" s="80"/>
      <c r="GFM17" s="80"/>
      <c r="GFN17" s="80"/>
      <c r="GFO17" s="80"/>
      <c r="GFP17" s="80"/>
      <c r="GFQ17" s="80"/>
      <c r="GFR17" s="80"/>
      <c r="GFS17" s="80"/>
      <c r="GFT17" s="80"/>
      <c r="GFU17" s="80"/>
      <c r="GFV17" s="80"/>
      <c r="GFW17" s="80"/>
      <c r="GFX17" s="80"/>
      <c r="GFY17" s="80"/>
      <c r="GFZ17" s="80"/>
      <c r="GGA17" s="80"/>
      <c r="GGB17" s="80"/>
      <c r="GGC17" s="80"/>
      <c r="GGD17" s="80"/>
      <c r="GGE17" s="80"/>
      <c r="GGF17" s="80"/>
      <c r="GGG17" s="80"/>
      <c r="GGH17" s="80"/>
      <c r="GGI17" s="80"/>
      <c r="GGJ17" s="80"/>
      <c r="GGK17" s="80"/>
      <c r="GGL17" s="80"/>
      <c r="GGM17" s="80"/>
      <c r="GGN17" s="80"/>
      <c r="GGO17" s="80"/>
      <c r="GGP17" s="80"/>
      <c r="GGQ17" s="80"/>
      <c r="GGR17" s="80"/>
      <c r="GGS17" s="80"/>
      <c r="GGT17" s="80"/>
      <c r="GGU17" s="80"/>
      <c r="GGV17" s="80"/>
      <c r="GGW17" s="80"/>
      <c r="GGX17" s="80"/>
      <c r="GGY17" s="80"/>
      <c r="GGZ17" s="80"/>
      <c r="GHA17" s="80"/>
      <c r="GHB17" s="80"/>
      <c r="GHC17" s="80"/>
      <c r="GHD17" s="80"/>
      <c r="GHE17" s="80"/>
      <c r="GHF17" s="80"/>
      <c r="GHG17" s="80"/>
      <c r="GHH17" s="80"/>
      <c r="GHI17" s="80"/>
      <c r="GHJ17" s="80"/>
      <c r="GHK17" s="80"/>
      <c r="GHL17" s="80"/>
      <c r="GHM17" s="80"/>
      <c r="GHN17" s="80"/>
      <c r="GHO17" s="80"/>
      <c r="GHP17" s="80"/>
      <c r="GHQ17" s="80"/>
      <c r="GHR17" s="80"/>
      <c r="GHS17" s="80"/>
      <c r="GHT17" s="80"/>
      <c r="GHU17" s="80"/>
      <c r="GHV17" s="80"/>
      <c r="GHW17" s="80"/>
      <c r="GHX17" s="80"/>
      <c r="GHY17" s="80"/>
      <c r="GHZ17" s="80"/>
      <c r="GIA17" s="80"/>
      <c r="GIB17" s="80"/>
      <c r="GIC17" s="80"/>
      <c r="GID17" s="80"/>
      <c r="GIE17" s="80"/>
      <c r="GIF17" s="80"/>
      <c r="GIG17" s="80"/>
      <c r="GIH17" s="80"/>
      <c r="GII17" s="80"/>
      <c r="GIJ17" s="80"/>
      <c r="GIK17" s="80"/>
      <c r="GIL17" s="80"/>
      <c r="GIM17" s="80"/>
      <c r="GIN17" s="80"/>
      <c r="GIO17" s="80"/>
      <c r="GIP17" s="80"/>
      <c r="GIQ17" s="80"/>
      <c r="GIR17" s="80"/>
      <c r="GIS17" s="80"/>
      <c r="GIT17" s="80"/>
      <c r="GIU17" s="80"/>
      <c r="GIV17" s="80"/>
      <c r="GIW17" s="80"/>
      <c r="GIX17" s="80"/>
      <c r="GIY17" s="80"/>
      <c r="GIZ17" s="80"/>
      <c r="GJA17" s="80"/>
      <c r="GJB17" s="80"/>
      <c r="GJC17" s="80"/>
      <c r="GJD17" s="80"/>
      <c r="GJE17" s="80"/>
      <c r="GJF17" s="80"/>
      <c r="GJG17" s="80"/>
      <c r="GJH17" s="80"/>
      <c r="GJI17" s="80"/>
      <c r="GJJ17" s="80"/>
      <c r="GJK17" s="80"/>
      <c r="GJL17" s="80"/>
      <c r="GJM17" s="80"/>
      <c r="GJN17" s="80"/>
      <c r="GJO17" s="80"/>
      <c r="GJP17" s="80"/>
      <c r="GJQ17" s="80"/>
      <c r="GJR17" s="80"/>
      <c r="GJS17" s="80"/>
      <c r="GJT17" s="80"/>
      <c r="GJU17" s="80"/>
      <c r="GJV17" s="80"/>
      <c r="GJW17" s="80"/>
      <c r="GJX17" s="80"/>
      <c r="GJY17" s="80"/>
      <c r="GJZ17" s="80"/>
      <c r="GKA17" s="80"/>
      <c r="GKB17" s="80"/>
      <c r="GKC17" s="80"/>
      <c r="GKD17" s="80"/>
      <c r="GKE17" s="80"/>
      <c r="GKF17" s="80"/>
      <c r="GKG17" s="80"/>
      <c r="GKH17" s="80"/>
      <c r="GKI17" s="80"/>
      <c r="GKJ17" s="80"/>
      <c r="GKK17" s="80"/>
      <c r="GKL17" s="80"/>
      <c r="GKM17" s="80"/>
      <c r="GKN17" s="80"/>
      <c r="GKO17" s="80"/>
      <c r="GKP17" s="80"/>
      <c r="GKQ17" s="80"/>
      <c r="GKR17" s="80"/>
      <c r="GKS17" s="80"/>
      <c r="GKT17" s="80"/>
      <c r="GKU17" s="80"/>
      <c r="GKV17" s="80"/>
      <c r="GKW17" s="80"/>
      <c r="GKX17" s="80"/>
      <c r="GKY17" s="80"/>
      <c r="GKZ17" s="80"/>
      <c r="GLA17" s="80"/>
      <c r="GLB17" s="80"/>
      <c r="GLC17" s="80"/>
      <c r="GLD17" s="80"/>
      <c r="GLE17" s="80"/>
      <c r="GLF17" s="80"/>
      <c r="GLG17" s="80"/>
      <c r="GLH17" s="80"/>
      <c r="GLI17" s="80"/>
      <c r="GLJ17" s="80"/>
      <c r="GLK17" s="80"/>
      <c r="GLL17" s="80"/>
      <c r="GLM17" s="80"/>
      <c r="GLN17" s="80"/>
      <c r="GLO17" s="80"/>
      <c r="GLP17" s="80"/>
      <c r="GLQ17" s="80"/>
      <c r="GLR17" s="80"/>
      <c r="GLS17" s="80"/>
      <c r="GLT17" s="80"/>
      <c r="GLU17" s="80"/>
      <c r="GLV17" s="80"/>
      <c r="GLW17" s="80"/>
      <c r="GLX17" s="80"/>
      <c r="GLY17" s="80"/>
      <c r="GLZ17" s="80"/>
      <c r="GMA17" s="80"/>
      <c r="GMB17" s="80"/>
      <c r="GMC17" s="80"/>
      <c r="GMD17" s="80"/>
      <c r="GME17" s="80"/>
      <c r="GMF17" s="80"/>
      <c r="GMG17" s="80"/>
      <c r="GMH17" s="80"/>
      <c r="GMI17" s="80"/>
      <c r="GMJ17" s="80"/>
      <c r="GMK17" s="80"/>
      <c r="GML17" s="80"/>
      <c r="GMM17" s="80"/>
      <c r="GMN17" s="80"/>
      <c r="GMO17" s="80"/>
      <c r="GMP17" s="80"/>
      <c r="GMQ17" s="80"/>
      <c r="GMR17" s="80"/>
      <c r="GMS17" s="80"/>
      <c r="GMT17" s="80"/>
      <c r="GMU17" s="80"/>
      <c r="GMV17" s="80"/>
      <c r="GMW17" s="80"/>
      <c r="GMX17" s="80"/>
      <c r="GMY17" s="80"/>
      <c r="GMZ17" s="80"/>
      <c r="GNA17" s="80"/>
      <c r="GNB17" s="80"/>
      <c r="GNC17" s="80"/>
      <c r="GND17" s="80"/>
      <c r="GNE17" s="80"/>
      <c r="GNF17" s="80"/>
      <c r="GNG17" s="80"/>
      <c r="GNH17" s="80"/>
      <c r="GNI17" s="80"/>
      <c r="GNJ17" s="80"/>
      <c r="GNK17" s="80"/>
      <c r="GNL17" s="80"/>
      <c r="GNM17" s="80"/>
      <c r="GNN17" s="80"/>
      <c r="GNO17" s="80"/>
      <c r="GNP17" s="80"/>
      <c r="GNQ17" s="80"/>
      <c r="GNR17" s="80"/>
      <c r="GNS17" s="80"/>
      <c r="GNT17" s="80"/>
      <c r="GNU17" s="80"/>
      <c r="GNV17" s="80"/>
      <c r="GNW17" s="80"/>
      <c r="GNX17" s="80"/>
      <c r="GNY17" s="80"/>
      <c r="GNZ17" s="80"/>
      <c r="GOA17" s="80"/>
      <c r="GOB17" s="80"/>
      <c r="GOC17" s="80"/>
      <c r="GOD17" s="80"/>
      <c r="GOE17" s="80"/>
      <c r="GOF17" s="80"/>
      <c r="GOG17" s="80"/>
      <c r="GOH17" s="80"/>
      <c r="GOI17" s="80"/>
      <c r="GOJ17" s="80"/>
      <c r="GOK17" s="80"/>
      <c r="GOL17" s="80"/>
      <c r="GOM17" s="80"/>
      <c r="GON17" s="80"/>
      <c r="GOO17" s="80"/>
      <c r="GOP17" s="80"/>
      <c r="GOQ17" s="80"/>
      <c r="GOR17" s="80"/>
      <c r="GOS17" s="80"/>
      <c r="GOT17" s="80"/>
      <c r="GOU17" s="80"/>
      <c r="GOV17" s="80"/>
      <c r="GOW17" s="80"/>
      <c r="GOX17" s="80"/>
      <c r="GOY17" s="80"/>
      <c r="GOZ17" s="80"/>
      <c r="GPA17" s="80"/>
      <c r="GPB17" s="80"/>
      <c r="GPC17" s="80"/>
      <c r="GPD17" s="80"/>
      <c r="GPE17" s="80"/>
      <c r="GPF17" s="80"/>
      <c r="GPG17" s="80"/>
      <c r="GPH17" s="80"/>
      <c r="GPI17" s="80"/>
      <c r="GPJ17" s="80"/>
      <c r="GPK17" s="80"/>
      <c r="GPL17" s="80"/>
      <c r="GPM17" s="80"/>
      <c r="GPN17" s="80"/>
      <c r="GPO17" s="80"/>
      <c r="GPP17" s="80"/>
      <c r="GPQ17" s="80"/>
      <c r="GPR17" s="80"/>
      <c r="GPS17" s="80"/>
      <c r="GPT17" s="80"/>
      <c r="GPU17" s="80"/>
      <c r="GPV17" s="80"/>
      <c r="GPW17" s="80"/>
      <c r="GPX17" s="80"/>
      <c r="GPY17" s="80"/>
      <c r="GPZ17" s="80"/>
      <c r="GQA17" s="80"/>
      <c r="GQB17" s="80"/>
      <c r="GQC17" s="80"/>
      <c r="GQD17" s="80"/>
      <c r="GQE17" s="80"/>
      <c r="GQF17" s="80"/>
      <c r="GQG17" s="80"/>
      <c r="GQH17" s="80"/>
      <c r="GQI17" s="80"/>
      <c r="GQJ17" s="80"/>
      <c r="GQK17" s="80"/>
      <c r="GQL17" s="80"/>
      <c r="GQM17" s="80"/>
      <c r="GQN17" s="80"/>
      <c r="GQO17" s="80"/>
      <c r="GQP17" s="80"/>
      <c r="GQQ17" s="80"/>
      <c r="GQR17" s="80"/>
      <c r="GQS17" s="80"/>
      <c r="GQT17" s="80"/>
      <c r="GQU17" s="80"/>
      <c r="GQV17" s="80"/>
      <c r="GQW17" s="80"/>
      <c r="GQX17" s="80"/>
      <c r="GQY17" s="80"/>
      <c r="GQZ17" s="80"/>
      <c r="GRA17" s="80"/>
      <c r="GRB17" s="80"/>
      <c r="GRC17" s="80"/>
      <c r="GRD17" s="80"/>
      <c r="GRE17" s="80"/>
      <c r="GRF17" s="80"/>
      <c r="GRG17" s="80"/>
      <c r="GRH17" s="80"/>
      <c r="GRI17" s="80"/>
      <c r="GRJ17" s="80"/>
      <c r="GRK17" s="80"/>
      <c r="GRL17" s="80"/>
      <c r="GRM17" s="80"/>
      <c r="GRN17" s="80"/>
      <c r="GRO17" s="80"/>
      <c r="GRP17" s="80"/>
      <c r="GRQ17" s="80"/>
      <c r="GRR17" s="80"/>
      <c r="GRS17" s="80"/>
      <c r="GRT17" s="80"/>
      <c r="GRU17" s="80"/>
      <c r="GRV17" s="80"/>
      <c r="GRW17" s="80"/>
      <c r="GRX17" s="80"/>
      <c r="GRY17" s="80"/>
      <c r="GRZ17" s="80"/>
      <c r="GSA17" s="80"/>
      <c r="GSB17" s="80"/>
      <c r="GSC17" s="80"/>
      <c r="GSD17" s="80"/>
      <c r="GSE17" s="80"/>
      <c r="GSF17" s="80"/>
      <c r="GSG17" s="80"/>
      <c r="GSH17" s="80"/>
      <c r="GSI17" s="80"/>
      <c r="GSJ17" s="80"/>
      <c r="GSK17" s="80"/>
      <c r="GSL17" s="80"/>
      <c r="GSM17" s="80"/>
      <c r="GSN17" s="80"/>
      <c r="GSO17" s="80"/>
      <c r="GSP17" s="80"/>
      <c r="GSQ17" s="80"/>
      <c r="GSR17" s="80"/>
      <c r="GSS17" s="80"/>
      <c r="GST17" s="80"/>
      <c r="GSU17" s="80"/>
      <c r="GSV17" s="80"/>
      <c r="GSW17" s="80"/>
      <c r="GSX17" s="80"/>
      <c r="GSY17" s="80"/>
      <c r="GSZ17" s="80"/>
      <c r="GTA17" s="80"/>
      <c r="GTB17" s="80"/>
      <c r="GTC17" s="80"/>
      <c r="GTD17" s="80"/>
      <c r="GTE17" s="80"/>
      <c r="GTF17" s="80"/>
      <c r="GTG17" s="80"/>
      <c r="GTH17" s="80"/>
      <c r="GTI17" s="80"/>
      <c r="GTJ17" s="80"/>
      <c r="GTK17" s="80"/>
      <c r="GTL17" s="80"/>
      <c r="GTM17" s="80"/>
      <c r="GTN17" s="80"/>
      <c r="GTO17" s="80"/>
      <c r="GTP17" s="80"/>
      <c r="GTQ17" s="80"/>
      <c r="GTR17" s="80"/>
      <c r="GTS17" s="80"/>
      <c r="GTT17" s="80"/>
      <c r="GTU17" s="80"/>
      <c r="GTV17" s="80"/>
      <c r="GTW17" s="80"/>
      <c r="GTX17" s="80"/>
      <c r="GTY17" s="80"/>
      <c r="GTZ17" s="80"/>
      <c r="GUA17" s="80"/>
      <c r="GUB17" s="80"/>
      <c r="GUC17" s="80"/>
      <c r="GUD17" s="80"/>
      <c r="GUE17" s="80"/>
      <c r="GUF17" s="80"/>
      <c r="GUG17" s="80"/>
      <c r="GUH17" s="80"/>
      <c r="GUI17" s="80"/>
      <c r="GUJ17" s="80"/>
      <c r="GUK17" s="80"/>
      <c r="GUL17" s="80"/>
      <c r="GUM17" s="80"/>
      <c r="GUN17" s="80"/>
      <c r="GUO17" s="80"/>
      <c r="GUP17" s="80"/>
      <c r="GUQ17" s="80"/>
      <c r="GUR17" s="80"/>
      <c r="GUS17" s="80"/>
      <c r="GUT17" s="80"/>
      <c r="GUU17" s="80"/>
      <c r="GUV17" s="80"/>
      <c r="GUW17" s="80"/>
      <c r="GUX17" s="80"/>
      <c r="GUY17" s="80"/>
      <c r="GUZ17" s="80"/>
      <c r="GVA17" s="80"/>
      <c r="GVB17" s="80"/>
      <c r="GVC17" s="80"/>
      <c r="GVD17" s="80"/>
      <c r="GVE17" s="80"/>
      <c r="GVF17" s="80"/>
      <c r="GVG17" s="80"/>
      <c r="GVH17" s="80"/>
      <c r="GVI17" s="80"/>
      <c r="GVJ17" s="80"/>
      <c r="GVK17" s="80"/>
      <c r="GVL17" s="80"/>
      <c r="GVM17" s="80"/>
      <c r="GVN17" s="80"/>
      <c r="GVO17" s="80"/>
      <c r="GVP17" s="80"/>
      <c r="GVQ17" s="80"/>
      <c r="GVR17" s="80"/>
      <c r="GVS17" s="80"/>
      <c r="GVT17" s="80"/>
      <c r="GVU17" s="80"/>
      <c r="GVV17" s="80"/>
      <c r="GVW17" s="80"/>
      <c r="GVX17" s="80"/>
      <c r="GVY17" s="80"/>
      <c r="GVZ17" s="80"/>
      <c r="GWA17" s="80"/>
      <c r="GWB17" s="80"/>
      <c r="GWC17" s="80"/>
      <c r="GWD17" s="80"/>
      <c r="GWE17" s="80"/>
      <c r="GWF17" s="80"/>
      <c r="GWG17" s="80"/>
      <c r="GWH17" s="80"/>
      <c r="GWI17" s="80"/>
      <c r="GWJ17" s="80"/>
      <c r="GWK17" s="80"/>
      <c r="GWL17" s="80"/>
      <c r="GWM17" s="80"/>
      <c r="GWN17" s="80"/>
      <c r="GWO17" s="80"/>
      <c r="GWP17" s="80"/>
      <c r="GWQ17" s="80"/>
      <c r="GWR17" s="80"/>
      <c r="GWS17" s="80"/>
      <c r="GWT17" s="80"/>
      <c r="GWU17" s="80"/>
      <c r="GWV17" s="80"/>
      <c r="GWW17" s="80"/>
      <c r="GWX17" s="80"/>
      <c r="GWY17" s="80"/>
      <c r="GWZ17" s="80"/>
      <c r="GXA17" s="80"/>
      <c r="GXB17" s="80"/>
      <c r="GXC17" s="80"/>
      <c r="GXD17" s="80"/>
      <c r="GXE17" s="80"/>
      <c r="GXF17" s="80"/>
      <c r="GXG17" s="80"/>
      <c r="GXH17" s="80"/>
      <c r="GXI17" s="80"/>
      <c r="GXJ17" s="80"/>
      <c r="GXK17" s="80"/>
      <c r="GXL17" s="80"/>
      <c r="GXM17" s="80"/>
      <c r="GXN17" s="80"/>
      <c r="GXO17" s="80"/>
      <c r="GXP17" s="80"/>
      <c r="GXQ17" s="80"/>
      <c r="GXR17" s="80"/>
      <c r="GXS17" s="80"/>
      <c r="GXT17" s="80"/>
      <c r="GXU17" s="80"/>
      <c r="GXV17" s="80"/>
      <c r="GXW17" s="80"/>
      <c r="GXX17" s="80"/>
      <c r="GXY17" s="80"/>
      <c r="GXZ17" s="80"/>
      <c r="GYA17" s="80"/>
      <c r="GYB17" s="80"/>
      <c r="GYC17" s="80"/>
      <c r="GYD17" s="80"/>
      <c r="GYE17" s="80"/>
      <c r="GYF17" s="80"/>
      <c r="GYG17" s="80"/>
      <c r="GYH17" s="80"/>
      <c r="GYI17" s="80"/>
      <c r="GYJ17" s="80"/>
      <c r="GYK17" s="80"/>
      <c r="GYL17" s="80"/>
      <c r="GYM17" s="80"/>
      <c r="GYN17" s="80"/>
      <c r="GYO17" s="80"/>
      <c r="GYP17" s="80"/>
      <c r="GYQ17" s="80"/>
      <c r="GYR17" s="80"/>
      <c r="GYS17" s="80"/>
      <c r="GYT17" s="80"/>
      <c r="GYU17" s="80"/>
      <c r="GYV17" s="80"/>
      <c r="GYW17" s="80"/>
      <c r="GYX17" s="80"/>
      <c r="GYY17" s="80"/>
      <c r="GYZ17" s="80"/>
      <c r="GZA17" s="80"/>
      <c r="GZB17" s="80"/>
      <c r="GZC17" s="80"/>
      <c r="GZD17" s="80"/>
      <c r="GZE17" s="80"/>
      <c r="GZF17" s="80"/>
      <c r="GZG17" s="80"/>
      <c r="GZH17" s="80"/>
      <c r="GZI17" s="80"/>
      <c r="GZJ17" s="80"/>
      <c r="GZK17" s="80"/>
      <c r="GZL17" s="80"/>
      <c r="GZM17" s="80"/>
      <c r="GZN17" s="80"/>
      <c r="GZO17" s="80"/>
      <c r="GZP17" s="80"/>
      <c r="GZQ17" s="80"/>
      <c r="GZR17" s="80"/>
      <c r="GZS17" s="80"/>
      <c r="GZT17" s="80"/>
      <c r="GZU17" s="80"/>
      <c r="GZV17" s="80"/>
      <c r="GZW17" s="80"/>
      <c r="GZX17" s="80"/>
      <c r="GZY17" s="80"/>
      <c r="GZZ17" s="80"/>
      <c r="HAA17" s="80"/>
      <c r="HAB17" s="80"/>
      <c r="HAC17" s="80"/>
      <c r="HAD17" s="80"/>
      <c r="HAE17" s="80"/>
      <c r="HAF17" s="80"/>
      <c r="HAG17" s="80"/>
      <c r="HAH17" s="80"/>
      <c r="HAI17" s="80"/>
      <c r="HAJ17" s="80"/>
      <c r="HAK17" s="80"/>
      <c r="HAL17" s="80"/>
      <c r="HAM17" s="80"/>
      <c r="HAN17" s="80"/>
      <c r="HAO17" s="80"/>
      <c r="HAP17" s="80"/>
      <c r="HAQ17" s="80"/>
      <c r="HAR17" s="80"/>
      <c r="HAS17" s="80"/>
      <c r="HAT17" s="80"/>
      <c r="HAU17" s="80"/>
      <c r="HAV17" s="80"/>
      <c r="HAW17" s="80"/>
      <c r="HAX17" s="80"/>
      <c r="HAY17" s="80"/>
      <c r="HAZ17" s="80"/>
      <c r="HBA17" s="80"/>
      <c r="HBB17" s="80"/>
      <c r="HBC17" s="80"/>
      <c r="HBD17" s="80"/>
      <c r="HBE17" s="80"/>
      <c r="HBF17" s="80"/>
      <c r="HBG17" s="80"/>
      <c r="HBH17" s="80"/>
      <c r="HBI17" s="80"/>
      <c r="HBJ17" s="80"/>
      <c r="HBK17" s="80"/>
      <c r="HBL17" s="80"/>
      <c r="HBM17" s="80"/>
      <c r="HBN17" s="80"/>
      <c r="HBO17" s="80"/>
      <c r="HBP17" s="80"/>
      <c r="HBQ17" s="80"/>
      <c r="HBR17" s="80"/>
      <c r="HBS17" s="80"/>
      <c r="HBT17" s="80"/>
      <c r="HBU17" s="80"/>
      <c r="HBV17" s="80"/>
      <c r="HBW17" s="80"/>
      <c r="HBX17" s="80"/>
      <c r="HBY17" s="80"/>
      <c r="HBZ17" s="80"/>
      <c r="HCA17" s="80"/>
      <c r="HCB17" s="80"/>
      <c r="HCC17" s="80"/>
      <c r="HCD17" s="80"/>
      <c r="HCE17" s="80"/>
      <c r="HCF17" s="80"/>
      <c r="HCG17" s="80"/>
      <c r="HCH17" s="80"/>
      <c r="HCI17" s="80"/>
      <c r="HCJ17" s="80"/>
      <c r="HCK17" s="80"/>
      <c r="HCL17" s="80"/>
      <c r="HCM17" s="80"/>
      <c r="HCN17" s="80"/>
      <c r="HCO17" s="80"/>
      <c r="HCP17" s="80"/>
      <c r="HCQ17" s="80"/>
      <c r="HCR17" s="80"/>
      <c r="HCS17" s="80"/>
      <c r="HCT17" s="80"/>
      <c r="HCU17" s="80"/>
      <c r="HCV17" s="80"/>
      <c r="HCW17" s="80"/>
      <c r="HCX17" s="80"/>
      <c r="HCY17" s="80"/>
      <c r="HCZ17" s="80"/>
      <c r="HDA17" s="80"/>
      <c r="HDB17" s="80"/>
      <c r="HDC17" s="80"/>
      <c r="HDD17" s="80"/>
      <c r="HDE17" s="80"/>
      <c r="HDF17" s="80"/>
      <c r="HDG17" s="80"/>
      <c r="HDH17" s="80"/>
      <c r="HDI17" s="80"/>
      <c r="HDJ17" s="80"/>
      <c r="HDK17" s="80"/>
      <c r="HDL17" s="80"/>
      <c r="HDM17" s="80"/>
      <c r="HDN17" s="80"/>
      <c r="HDO17" s="80"/>
      <c r="HDP17" s="80"/>
      <c r="HDQ17" s="80"/>
      <c r="HDR17" s="80"/>
      <c r="HDS17" s="80"/>
      <c r="HDT17" s="80"/>
      <c r="HDU17" s="80"/>
      <c r="HDV17" s="80"/>
      <c r="HDW17" s="80"/>
      <c r="HDX17" s="80"/>
      <c r="HDY17" s="80"/>
      <c r="HDZ17" s="80"/>
      <c r="HEA17" s="80"/>
      <c r="HEB17" s="80"/>
      <c r="HEC17" s="80"/>
      <c r="HED17" s="80"/>
      <c r="HEE17" s="80"/>
      <c r="HEF17" s="80"/>
      <c r="HEG17" s="80"/>
      <c r="HEH17" s="80"/>
      <c r="HEI17" s="80"/>
      <c r="HEJ17" s="80"/>
      <c r="HEK17" s="80"/>
      <c r="HEL17" s="80"/>
      <c r="HEM17" s="80"/>
      <c r="HEN17" s="80"/>
      <c r="HEO17" s="80"/>
      <c r="HEP17" s="80"/>
      <c r="HEQ17" s="80"/>
      <c r="HER17" s="80"/>
      <c r="HES17" s="80"/>
      <c r="HET17" s="80"/>
      <c r="HEU17" s="80"/>
      <c r="HEV17" s="80"/>
      <c r="HEW17" s="80"/>
      <c r="HEX17" s="80"/>
      <c r="HEY17" s="80"/>
      <c r="HEZ17" s="80"/>
      <c r="HFA17" s="80"/>
      <c r="HFB17" s="80"/>
      <c r="HFC17" s="80"/>
      <c r="HFD17" s="80"/>
      <c r="HFE17" s="80"/>
      <c r="HFF17" s="80"/>
      <c r="HFG17" s="80"/>
      <c r="HFH17" s="80"/>
      <c r="HFI17" s="80"/>
      <c r="HFJ17" s="80"/>
      <c r="HFK17" s="80"/>
      <c r="HFL17" s="80"/>
      <c r="HFM17" s="80"/>
      <c r="HFN17" s="80"/>
      <c r="HFO17" s="80"/>
      <c r="HFP17" s="80"/>
      <c r="HFQ17" s="80"/>
      <c r="HFR17" s="80"/>
      <c r="HFS17" s="80"/>
      <c r="HFT17" s="80"/>
      <c r="HFU17" s="80"/>
      <c r="HFV17" s="80"/>
      <c r="HFW17" s="80"/>
      <c r="HFX17" s="80"/>
      <c r="HFY17" s="80"/>
      <c r="HFZ17" s="80"/>
      <c r="HGA17" s="80"/>
      <c r="HGB17" s="80"/>
      <c r="HGC17" s="80"/>
      <c r="HGD17" s="80"/>
      <c r="HGE17" s="80"/>
      <c r="HGF17" s="80"/>
      <c r="HGG17" s="80"/>
      <c r="HGH17" s="80"/>
      <c r="HGI17" s="80"/>
      <c r="HGJ17" s="80"/>
      <c r="HGK17" s="80"/>
      <c r="HGL17" s="80"/>
      <c r="HGM17" s="80"/>
      <c r="HGN17" s="80"/>
      <c r="HGO17" s="80"/>
      <c r="HGP17" s="80"/>
      <c r="HGQ17" s="80"/>
      <c r="HGR17" s="80"/>
      <c r="HGS17" s="80"/>
      <c r="HGT17" s="80"/>
      <c r="HGU17" s="80"/>
      <c r="HGV17" s="80"/>
      <c r="HGW17" s="80"/>
      <c r="HGX17" s="80"/>
      <c r="HGY17" s="80"/>
      <c r="HGZ17" s="80"/>
      <c r="HHA17" s="80"/>
      <c r="HHB17" s="80"/>
      <c r="HHC17" s="80"/>
      <c r="HHD17" s="80"/>
      <c r="HHE17" s="80"/>
      <c r="HHF17" s="80"/>
      <c r="HHG17" s="80"/>
      <c r="HHH17" s="80"/>
      <c r="HHI17" s="80"/>
      <c r="HHJ17" s="80"/>
      <c r="HHK17" s="80"/>
      <c r="HHL17" s="80"/>
      <c r="HHM17" s="80"/>
      <c r="HHN17" s="80"/>
      <c r="HHO17" s="80"/>
      <c r="HHP17" s="80"/>
      <c r="HHQ17" s="80"/>
      <c r="HHR17" s="80"/>
      <c r="HHS17" s="80"/>
      <c r="HHT17" s="80"/>
      <c r="HHU17" s="80"/>
      <c r="HHV17" s="80"/>
      <c r="HHW17" s="80"/>
      <c r="HHX17" s="80"/>
      <c r="HHY17" s="80"/>
      <c r="HHZ17" s="80"/>
      <c r="HIA17" s="80"/>
      <c r="HIB17" s="80"/>
      <c r="HIC17" s="80"/>
      <c r="HID17" s="80"/>
      <c r="HIE17" s="80"/>
      <c r="HIF17" s="80"/>
      <c r="HIG17" s="80"/>
      <c r="HIH17" s="80"/>
      <c r="HII17" s="80"/>
      <c r="HIJ17" s="80"/>
      <c r="HIK17" s="80"/>
      <c r="HIL17" s="80"/>
      <c r="HIM17" s="80"/>
      <c r="HIN17" s="80"/>
      <c r="HIO17" s="80"/>
      <c r="HIP17" s="80"/>
      <c r="HIQ17" s="80"/>
      <c r="HIR17" s="80"/>
      <c r="HIS17" s="80"/>
      <c r="HIT17" s="80"/>
      <c r="HIU17" s="80"/>
      <c r="HIV17" s="80"/>
      <c r="HIW17" s="80"/>
      <c r="HIX17" s="80"/>
      <c r="HIY17" s="80"/>
      <c r="HIZ17" s="80"/>
      <c r="HJA17" s="80"/>
      <c r="HJB17" s="80"/>
      <c r="HJC17" s="80"/>
      <c r="HJD17" s="80"/>
      <c r="HJE17" s="80"/>
      <c r="HJF17" s="80"/>
      <c r="HJG17" s="80"/>
      <c r="HJH17" s="80"/>
      <c r="HJI17" s="80"/>
      <c r="HJJ17" s="80"/>
      <c r="HJK17" s="80"/>
      <c r="HJL17" s="80"/>
      <c r="HJM17" s="80"/>
      <c r="HJN17" s="80"/>
      <c r="HJO17" s="80"/>
      <c r="HJP17" s="80"/>
      <c r="HJQ17" s="80"/>
      <c r="HJR17" s="80"/>
      <c r="HJS17" s="80"/>
      <c r="HJT17" s="80"/>
      <c r="HJU17" s="80"/>
      <c r="HJV17" s="80"/>
      <c r="HJW17" s="80"/>
      <c r="HJX17" s="80"/>
      <c r="HJY17" s="80"/>
      <c r="HJZ17" s="80"/>
      <c r="HKA17" s="80"/>
      <c r="HKB17" s="80"/>
      <c r="HKC17" s="80"/>
      <c r="HKD17" s="80"/>
      <c r="HKE17" s="80"/>
      <c r="HKF17" s="80"/>
      <c r="HKG17" s="80"/>
      <c r="HKH17" s="80"/>
      <c r="HKI17" s="80"/>
      <c r="HKJ17" s="80"/>
      <c r="HKK17" s="80"/>
      <c r="HKL17" s="80"/>
      <c r="HKM17" s="80"/>
      <c r="HKN17" s="80"/>
      <c r="HKO17" s="80"/>
      <c r="HKP17" s="80"/>
      <c r="HKQ17" s="80"/>
      <c r="HKR17" s="80"/>
      <c r="HKS17" s="80"/>
      <c r="HKT17" s="80"/>
      <c r="HKU17" s="80"/>
      <c r="HKV17" s="80"/>
      <c r="HKW17" s="80"/>
      <c r="HKX17" s="80"/>
      <c r="HKY17" s="80"/>
      <c r="HKZ17" s="80"/>
      <c r="HLA17" s="80"/>
      <c r="HLB17" s="80"/>
      <c r="HLC17" s="80"/>
      <c r="HLD17" s="80"/>
      <c r="HLE17" s="80"/>
      <c r="HLF17" s="80"/>
      <c r="HLG17" s="80"/>
      <c r="HLH17" s="80"/>
      <c r="HLI17" s="80"/>
      <c r="HLJ17" s="80"/>
      <c r="HLK17" s="80"/>
      <c r="HLL17" s="80"/>
      <c r="HLM17" s="80"/>
      <c r="HLN17" s="80"/>
      <c r="HLO17" s="80"/>
      <c r="HLP17" s="80"/>
      <c r="HLQ17" s="80"/>
      <c r="HLR17" s="80"/>
      <c r="HLS17" s="80"/>
      <c r="HLT17" s="80"/>
      <c r="HLU17" s="80"/>
      <c r="HLV17" s="80"/>
      <c r="HLW17" s="80"/>
      <c r="HLX17" s="80"/>
      <c r="HLY17" s="80"/>
      <c r="HLZ17" s="80"/>
      <c r="HMA17" s="80"/>
      <c r="HMB17" s="80"/>
      <c r="HMC17" s="80"/>
      <c r="HMD17" s="80"/>
      <c r="HME17" s="80"/>
      <c r="HMF17" s="80"/>
      <c r="HMG17" s="80"/>
      <c r="HMH17" s="80"/>
      <c r="HMI17" s="80"/>
      <c r="HMJ17" s="80"/>
      <c r="HMK17" s="80"/>
      <c r="HML17" s="80"/>
      <c r="HMM17" s="80"/>
      <c r="HMN17" s="80"/>
      <c r="HMO17" s="80"/>
      <c r="HMP17" s="80"/>
      <c r="HMQ17" s="80"/>
      <c r="HMR17" s="80"/>
      <c r="HMS17" s="80"/>
      <c r="HMT17" s="80"/>
      <c r="HMU17" s="80"/>
      <c r="HMV17" s="80"/>
      <c r="HMW17" s="80"/>
      <c r="HMX17" s="80"/>
      <c r="HMY17" s="80"/>
      <c r="HMZ17" s="80"/>
      <c r="HNA17" s="80"/>
      <c r="HNB17" s="80"/>
      <c r="HNC17" s="80"/>
      <c r="HND17" s="80"/>
      <c r="HNE17" s="80"/>
      <c r="HNF17" s="80"/>
      <c r="HNG17" s="80"/>
      <c r="HNH17" s="80"/>
      <c r="HNI17" s="80"/>
      <c r="HNJ17" s="80"/>
      <c r="HNK17" s="80"/>
      <c r="HNL17" s="80"/>
      <c r="HNM17" s="80"/>
      <c r="HNN17" s="80"/>
      <c r="HNO17" s="80"/>
      <c r="HNP17" s="80"/>
      <c r="HNQ17" s="80"/>
      <c r="HNR17" s="80"/>
      <c r="HNS17" s="80"/>
      <c r="HNT17" s="80"/>
      <c r="HNU17" s="80"/>
      <c r="HNV17" s="80"/>
      <c r="HNW17" s="80"/>
      <c r="HNX17" s="80"/>
      <c r="HNY17" s="80"/>
      <c r="HNZ17" s="80"/>
      <c r="HOA17" s="80"/>
      <c r="HOB17" s="80"/>
      <c r="HOC17" s="80"/>
      <c r="HOD17" s="80"/>
      <c r="HOE17" s="80"/>
      <c r="HOF17" s="80"/>
      <c r="HOG17" s="80"/>
      <c r="HOH17" s="80"/>
      <c r="HOI17" s="80"/>
      <c r="HOJ17" s="80"/>
      <c r="HOK17" s="80"/>
      <c r="HOL17" s="80"/>
      <c r="HOM17" s="80"/>
      <c r="HON17" s="80"/>
      <c r="HOO17" s="80"/>
      <c r="HOP17" s="80"/>
      <c r="HOQ17" s="80"/>
      <c r="HOR17" s="80"/>
      <c r="HOS17" s="80"/>
      <c r="HOT17" s="80"/>
      <c r="HOU17" s="80"/>
      <c r="HOV17" s="80"/>
      <c r="HOW17" s="80"/>
      <c r="HOX17" s="80"/>
      <c r="HOY17" s="80"/>
      <c r="HOZ17" s="80"/>
      <c r="HPA17" s="80"/>
      <c r="HPB17" s="80"/>
      <c r="HPC17" s="80"/>
      <c r="HPD17" s="80"/>
      <c r="HPE17" s="80"/>
      <c r="HPF17" s="80"/>
      <c r="HPG17" s="80"/>
      <c r="HPH17" s="80"/>
      <c r="HPI17" s="80"/>
      <c r="HPJ17" s="80"/>
      <c r="HPK17" s="80"/>
      <c r="HPL17" s="80"/>
      <c r="HPM17" s="80"/>
      <c r="HPN17" s="80"/>
      <c r="HPO17" s="80"/>
      <c r="HPP17" s="80"/>
      <c r="HPQ17" s="80"/>
      <c r="HPR17" s="80"/>
      <c r="HPS17" s="80"/>
      <c r="HPT17" s="80"/>
      <c r="HPU17" s="80"/>
      <c r="HPV17" s="80"/>
      <c r="HPW17" s="80"/>
      <c r="HPX17" s="80"/>
      <c r="HPY17" s="80"/>
      <c r="HPZ17" s="80"/>
      <c r="HQA17" s="80"/>
      <c r="HQB17" s="80"/>
      <c r="HQC17" s="80"/>
      <c r="HQD17" s="80"/>
      <c r="HQE17" s="80"/>
      <c r="HQF17" s="80"/>
      <c r="HQG17" s="80"/>
      <c r="HQH17" s="80"/>
      <c r="HQI17" s="80"/>
      <c r="HQJ17" s="80"/>
      <c r="HQK17" s="80"/>
      <c r="HQL17" s="80"/>
      <c r="HQM17" s="80"/>
      <c r="HQN17" s="80"/>
      <c r="HQO17" s="80"/>
      <c r="HQP17" s="80"/>
      <c r="HQQ17" s="80"/>
      <c r="HQR17" s="80"/>
      <c r="HQS17" s="80"/>
      <c r="HQT17" s="80"/>
      <c r="HQU17" s="80"/>
      <c r="HQV17" s="80"/>
      <c r="HQW17" s="80"/>
      <c r="HQX17" s="80"/>
      <c r="HQY17" s="80"/>
      <c r="HQZ17" s="80"/>
      <c r="HRA17" s="80"/>
      <c r="HRB17" s="80"/>
      <c r="HRC17" s="80"/>
      <c r="HRD17" s="80"/>
      <c r="HRE17" s="80"/>
      <c r="HRF17" s="80"/>
      <c r="HRG17" s="80"/>
      <c r="HRH17" s="80"/>
      <c r="HRI17" s="80"/>
      <c r="HRJ17" s="80"/>
      <c r="HRK17" s="80"/>
      <c r="HRL17" s="80"/>
      <c r="HRM17" s="80"/>
      <c r="HRN17" s="80"/>
      <c r="HRO17" s="80"/>
      <c r="HRP17" s="80"/>
      <c r="HRQ17" s="80"/>
      <c r="HRR17" s="80"/>
      <c r="HRS17" s="80"/>
      <c r="HRT17" s="80"/>
      <c r="HRU17" s="80"/>
      <c r="HRV17" s="80"/>
      <c r="HRW17" s="80"/>
      <c r="HRX17" s="80"/>
      <c r="HRY17" s="80"/>
      <c r="HRZ17" s="80"/>
      <c r="HSA17" s="80"/>
      <c r="HSB17" s="80"/>
      <c r="HSC17" s="80"/>
      <c r="HSD17" s="80"/>
      <c r="HSE17" s="80"/>
      <c r="HSF17" s="80"/>
      <c r="HSG17" s="80"/>
      <c r="HSH17" s="80"/>
      <c r="HSI17" s="80"/>
      <c r="HSJ17" s="80"/>
      <c r="HSK17" s="80"/>
      <c r="HSL17" s="80"/>
      <c r="HSM17" s="80"/>
      <c r="HSN17" s="80"/>
      <c r="HSO17" s="80"/>
      <c r="HSP17" s="80"/>
      <c r="HSQ17" s="80"/>
      <c r="HSR17" s="80"/>
      <c r="HSS17" s="80"/>
      <c r="HST17" s="80"/>
      <c r="HSU17" s="80"/>
      <c r="HSV17" s="80"/>
      <c r="HSW17" s="80"/>
      <c r="HSX17" s="80"/>
      <c r="HSY17" s="80"/>
      <c r="HSZ17" s="80"/>
      <c r="HTA17" s="80"/>
      <c r="HTB17" s="80"/>
      <c r="HTC17" s="80"/>
      <c r="HTD17" s="80"/>
      <c r="HTE17" s="80"/>
      <c r="HTF17" s="80"/>
      <c r="HTG17" s="80"/>
      <c r="HTH17" s="80"/>
      <c r="HTI17" s="80"/>
      <c r="HTJ17" s="80"/>
      <c r="HTK17" s="80"/>
      <c r="HTL17" s="80"/>
      <c r="HTM17" s="80"/>
      <c r="HTN17" s="80"/>
      <c r="HTO17" s="80"/>
      <c r="HTP17" s="80"/>
      <c r="HTQ17" s="80"/>
      <c r="HTR17" s="80"/>
      <c r="HTS17" s="80"/>
      <c r="HTT17" s="80"/>
      <c r="HTU17" s="80"/>
      <c r="HTV17" s="80"/>
      <c r="HTW17" s="80"/>
      <c r="HTX17" s="80"/>
      <c r="HTY17" s="80"/>
      <c r="HTZ17" s="80"/>
      <c r="HUA17" s="80"/>
      <c r="HUB17" s="80"/>
      <c r="HUC17" s="80"/>
      <c r="HUD17" s="80"/>
      <c r="HUE17" s="80"/>
      <c r="HUF17" s="80"/>
      <c r="HUG17" s="80"/>
      <c r="HUH17" s="80"/>
      <c r="HUI17" s="80"/>
      <c r="HUJ17" s="80"/>
      <c r="HUK17" s="80"/>
      <c r="HUL17" s="80"/>
      <c r="HUM17" s="80"/>
      <c r="HUN17" s="80"/>
      <c r="HUO17" s="80"/>
      <c r="HUP17" s="80"/>
      <c r="HUQ17" s="80"/>
      <c r="HUR17" s="80"/>
      <c r="HUS17" s="80"/>
      <c r="HUT17" s="80"/>
      <c r="HUU17" s="80"/>
      <c r="HUV17" s="80"/>
      <c r="HUW17" s="80"/>
      <c r="HUX17" s="80"/>
      <c r="HUY17" s="80"/>
      <c r="HUZ17" s="80"/>
      <c r="HVA17" s="80"/>
      <c r="HVB17" s="80"/>
      <c r="HVC17" s="80"/>
      <c r="HVD17" s="80"/>
      <c r="HVE17" s="80"/>
      <c r="HVF17" s="80"/>
      <c r="HVG17" s="80"/>
      <c r="HVH17" s="80"/>
      <c r="HVI17" s="80"/>
      <c r="HVJ17" s="80"/>
      <c r="HVK17" s="80"/>
      <c r="HVL17" s="80"/>
      <c r="HVM17" s="80"/>
      <c r="HVN17" s="80"/>
      <c r="HVO17" s="80"/>
      <c r="HVP17" s="80"/>
      <c r="HVQ17" s="80"/>
      <c r="HVR17" s="80"/>
      <c r="HVS17" s="80"/>
      <c r="HVT17" s="80"/>
      <c r="HVU17" s="80"/>
      <c r="HVV17" s="80"/>
      <c r="HVW17" s="80"/>
      <c r="HVX17" s="80"/>
      <c r="HVY17" s="80"/>
      <c r="HVZ17" s="80"/>
      <c r="HWA17" s="80"/>
      <c r="HWB17" s="80"/>
      <c r="HWC17" s="80"/>
      <c r="HWD17" s="80"/>
      <c r="HWE17" s="80"/>
      <c r="HWF17" s="80"/>
      <c r="HWG17" s="80"/>
      <c r="HWH17" s="80"/>
      <c r="HWI17" s="80"/>
      <c r="HWJ17" s="80"/>
      <c r="HWK17" s="80"/>
      <c r="HWL17" s="80"/>
      <c r="HWM17" s="80"/>
      <c r="HWN17" s="80"/>
      <c r="HWO17" s="80"/>
      <c r="HWP17" s="80"/>
      <c r="HWQ17" s="80"/>
      <c r="HWR17" s="80"/>
      <c r="HWS17" s="80"/>
      <c r="HWT17" s="80"/>
      <c r="HWU17" s="80"/>
      <c r="HWV17" s="80"/>
      <c r="HWW17" s="80"/>
      <c r="HWX17" s="80"/>
      <c r="HWY17" s="80"/>
      <c r="HWZ17" s="80"/>
      <c r="HXA17" s="80"/>
      <c r="HXB17" s="80"/>
      <c r="HXC17" s="80"/>
      <c r="HXD17" s="80"/>
      <c r="HXE17" s="80"/>
      <c r="HXF17" s="80"/>
      <c r="HXG17" s="80"/>
      <c r="HXH17" s="80"/>
      <c r="HXI17" s="80"/>
      <c r="HXJ17" s="80"/>
      <c r="HXK17" s="80"/>
      <c r="HXL17" s="80"/>
      <c r="HXM17" s="80"/>
      <c r="HXN17" s="80"/>
      <c r="HXO17" s="80"/>
      <c r="HXP17" s="80"/>
      <c r="HXQ17" s="80"/>
      <c r="HXR17" s="80"/>
      <c r="HXS17" s="80"/>
      <c r="HXT17" s="80"/>
      <c r="HXU17" s="80"/>
      <c r="HXV17" s="80"/>
      <c r="HXW17" s="80"/>
      <c r="HXX17" s="80"/>
      <c r="HXY17" s="80"/>
      <c r="HXZ17" s="80"/>
      <c r="HYA17" s="80"/>
      <c r="HYB17" s="80"/>
      <c r="HYC17" s="80"/>
      <c r="HYD17" s="80"/>
      <c r="HYE17" s="80"/>
      <c r="HYF17" s="80"/>
      <c r="HYG17" s="80"/>
      <c r="HYH17" s="80"/>
      <c r="HYI17" s="80"/>
      <c r="HYJ17" s="80"/>
      <c r="HYK17" s="80"/>
      <c r="HYL17" s="80"/>
      <c r="HYM17" s="80"/>
      <c r="HYN17" s="80"/>
      <c r="HYO17" s="80"/>
      <c r="HYP17" s="80"/>
      <c r="HYQ17" s="80"/>
      <c r="HYR17" s="80"/>
      <c r="HYS17" s="80"/>
      <c r="HYT17" s="80"/>
      <c r="HYU17" s="80"/>
      <c r="HYV17" s="80"/>
      <c r="HYW17" s="80"/>
      <c r="HYX17" s="80"/>
      <c r="HYY17" s="80"/>
      <c r="HYZ17" s="80"/>
      <c r="HZA17" s="80"/>
      <c r="HZB17" s="80"/>
      <c r="HZC17" s="80"/>
      <c r="HZD17" s="80"/>
      <c r="HZE17" s="80"/>
      <c r="HZF17" s="80"/>
      <c r="HZG17" s="80"/>
      <c r="HZH17" s="80"/>
      <c r="HZI17" s="80"/>
      <c r="HZJ17" s="80"/>
      <c r="HZK17" s="80"/>
      <c r="HZL17" s="80"/>
      <c r="HZM17" s="80"/>
      <c r="HZN17" s="80"/>
      <c r="HZO17" s="80"/>
      <c r="HZP17" s="80"/>
      <c r="HZQ17" s="80"/>
      <c r="HZR17" s="80"/>
      <c r="HZS17" s="80"/>
      <c r="HZT17" s="80"/>
      <c r="HZU17" s="80"/>
      <c r="HZV17" s="80"/>
      <c r="HZW17" s="80"/>
      <c r="HZX17" s="80"/>
      <c r="HZY17" s="80"/>
      <c r="HZZ17" s="80"/>
      <c r="IAA17" s="80"/>
      <c r="IAB17" s="80"/>
      <c r="IAC17" s="80"/>
      <c r="IAD17" s="80"/>
      <c r="IAE17" s="80"/>
      <c r="IAF17" s="80"/>
      <c r="IAG17" s="80"/>
      <c r="IAH17" s="80"/>
      <c r="IAI17" s="80"/>
      <c r="IAJ17" s="80"/>
      <c r="IAK17" s="80"/>
      <c r="IAL17" s="80"/>
      <c r="IAM17" s="80"/>
      <c r="IAN17" s="80"/>
      <c r="IAO17" s="80"/>
      <c r="IAP17" s="80"/>
      <c r="IAQ17" s="80"/>
      <c r="IAR17" s="80"/>
      <c r="IAS17" s="80"/>
      <c r="IAT17" s="80"/>
      <c r="IAU17" s="80"/>
      <c r="IAV17" s="80"/>
      <c r="IAW17" s="80"/>
      <c r="IAX17" s="80"/>
      <c r="IAY17" s="80"/>
      <c r="IAZ17" s="80"/>
      <c r="IBA17" s="80"/>
      <c r="IBB17" s="80"/>
      <c r="IBC17" s="80"/>
      <c r="IBD17" s="80"/>
      <c r="IBE17" s="80"/>
      <c r="IBF17" s="80"/>
      <c r="IBG17" s="80"/>
      <c r="IBH17" s="80"/>
      <c r="IBI17" s="80"/>
      <c r="IBJ17" s="80"/>
      <c r="IBK17" s="80"/>
      <c r="IBL17" s="80"/>
      <c r="IBM17" s="80"/>
      <c r="IBN17" s="80"/>
      <c r="IBO17" s="80"/>
      <c r="IBP17" s="80"/>
      <c r="IBQ17" s="80"/>
      <c r="IBR17" s="80"/>
      <c r="IBS17" s="80"/>
      <c r="IBT17" s="80"/>
      <c r="IBU17" s="80"/>
      <c r="IBV17" s="80"/>
      <c r="IBW17" s="80"/>
      <c r="IBX17" s="80"/>
      <c r="IBY17" s="80"/>
      <c r="IBZ17" s="80"/>
      <c r="ICA17" s="80"/>
      <c r="ICB17" s="80"/>
      <c r="ICC17" s="80"/>
      <c r="ICD17" s="80"/>
      <c r="ICE17" s="80"/>
      <c r="ICF17" s="80"/>
      <c r="ICG17" s="80"/>
      <c r="ICH17" s="80"/>
      <c r="ICI17" s="80"/>
      <c r="ICJ17" s="80"/>
      <c r="ICK17" s="80"/>
      <c r="ICL17" s="80"/>
      <c r="ICM17" s="80"/>
      <c r="ICN17" s="80"/>
      <c r="ICO17" s="80"/>
      <c r="ICP17" s="80"/>
      <c r="ICQ17" s="80"/>
      <c r="ICR17" s="80"/>
      <c r="ICS17" s="80"/>
      <c r="ICT17" s="80"/>
      <c r="ICU17" s="80"/>
      <c r="ICV17" s="80"/>
      <c r="ICW17" s="80"/>
      <c r="ICX17" s="80"/>
      <c r="ICY17" s="80"/>
      <c r="ICZ17" s="80"/>
      <c r="IDA17" s="80"/>
      <c r="IDB17" s="80"/>
      <c r="IDC17" s="80"/>
      <c r="IDD17" s="80"/>
      <c r="IDE17" s="80"/>
      <c r="IDF17" s="80"/>
      <c r="IDG17" s="80"/>
      <c r="IDH17" s="80"/>
      <c r="IDI17" s="80"/>
      <c r="IDJ17" s="80"/>
      <c r="IDK17" s="80"/>
      <c r="IDL17" s="80"/>
      <c r="IDM17" s="80"/>
      <c r="IDN17" s="80"/>
      <c r="IDO17" s="80"/>
      <c r="IDP17" s="80"/>
      <c r="IDQ17" s="80"/>
      <c r="IDR17" s="80"/>
      <c r="IDS17" s="80"/>
      <c r="IDT17" s="80"/>
      <c r="IDU17" s="80"/>
      <c r="IDV17" s="80"/>
      <c r="IDW17" s="80"/>
      <c r="IDX17" s="80"/>
      <c r="IDY17" s="80"/>
      <c r="IDZ17" s="80"/>
      <c r="IEA17" s="80"/>
      <c r="IEB17" s="80"/>
      <c r="IEC17" s="80"/>
      <c r="IED17" s="80"/>
      <c r="IEE17" s="80"/>
      <c r="IEF17" s="80"/>
      <c r="IEG17" s="80"/>
      <c r="IEH17" s="80"/>
      <c r="IEI17" s="80"/>
      <c r="IEJ17" s="80"/>
      <c r="IEK17" s="80"/>
      <c r="IEL17" s="80"/>
      <c r="IEM17" s="80"/>
      <c r="IEN17" s="80"/>
      <c r="IEO17" s="80"/>
      <c r="IEP17" s="80"/>
      <c r="IEQ17" s="80"/>
      <c r="IER17" s="80"/>
      <c r="IES17" s="80"/>
      <c r="IET17" s="80"/>
      <c r="IEU17" s="80"/>
      <c r="IEV17" s="80"/>
      <c r="IEW17" s="80"/>
      <c r="IEX17" s="80"/>
      <c r="IEY17" s="80"/>
      <c r="IEZ17" s="80"/>
      <c r="IFA17" s="80"/>
      <c r="IFB17" s="80"/>
      <c r="IFC17" s="80"/>
      <c r="IFD17" s="80"/>
      <c r="IFE17" s="80"/>
      <c r="IFF17" s="80"/>
      <c r="IFG17" s="80"/>
      <c r="IFH17" s="80"/>
      <c r="IFI17" s="80"/>
      <c r="IFJ17" s="80"/>
      <c r="IFK17" s="80"/>
      <c r="IFL17" s="80"/>
      <c r="IFM17" s="80"/>
      <c r="IFN17" s="80"/>
      <c r="IFO17" s="80"/>
      <c r="IFP17" s="80"/>
      <c r="IFQ17" s="80"/>
      <c r="IFR17" s="80"/>
      <c r="IFS17" s="80"/>
      <c r="IFT17" s="80"/>
      <c r="IFU17" s="80"/>
      <c r="IFV17" s="80"/>
      <c r="IFW17" s="80"/>
      <c r="IFX17" s="80"/>
      <c r="IFY17" s="80"/>
      <c r="IFZ17" s="80"/>
      <c r="IGA17" s="80"/>
      <c r="IGB17" s="80"/>
      <c r="IGC17" s="80"/>
      <c r="IGD17" s="80"/>
      <c r="IGE17" s="80"/>
      <c r="IGF17" s="80"/>
      <c r="IGG17" s="80"/>
      <c r="IGH17" s="80"/>
      <c r="IGI17" s="80"/>
      <c r="IGJ17" s="80"/>
      <c r="IGK17" s="80"/>
      <c r="IGL17" s="80"/>
      <c r="IGM17" s="80"/>
      <c r="IGN17" s="80"/>
      <c r="IGO17" s="80"/>
      <c r="IGP17" s="80"/>
      <c r="IGQ17" s="80"/>
      <c r="IGR17" s="80"/>
      <c r="IGS17" s="80"/>
      <c r="IGT17" s="80"/>
      <c r="IGU17" s="80"/>
      <c r="IGV17" s="80"/>
      <c r="IGW17" s="80"/>
      <c r="IGX17" s="80"/>
      <c r="IGY17" s="80"/>
      <c r="IGZ17" s="80"/>
      <c r="IHA17" s="80"/>
      <c r="IHB17" s="80"/>
      <c r="IHC17" s="80"/>
      <c r="IHD17" s="80"/>
      <c r="IHE17" s="80"/>
      <c r="IHF17" s="80"/>
      <c r="IHG17" s="80"/>
      <c r="IHH17" s="80"/>
      <c r="IHI17" s="80"/>
      <c r="IHJ17" s="80"/>
      <c r="IHK17" s="80"/>
      <c r="IHL17" s="80"/>
      <c r="IHM17" s="80"/>
      <c r="IHN17" s="80"/>
      <c r="IHO17" s="80"/>
      <c r="IHP17" s="80"/>
      <c r="IHQ17" s="80"/>
      <c r="IHR17" s="80"/>
      <c r="IHS17" s="80"/>
      <c r="IHT17" s="80"/>
      <c r="IHU17" s="80"/>
      <c r="IHV17" s="80"/>
      <c r="IHW17" s="80"/>
      <c r="IHX17" s="80"/>
      <c r="IHY17" s="80"/>
      <c r="IHZ17" s="80"/>
      <c r="IIA17" s="80"/>
      <c r="IIB17" s="80"/>
      <c r="IIC17" s="80"/>
      <c r="IID17" s="80"/>
      <c r="IIE17" s="80"/>
      <c r="IIF17" s="80"/>
      <c r="IIG17" s="80"/>
      <c r="IIH17" s="80"/>
      <c r="III17" s="80"/>
      <c r="IIJ17" s="80"/>
      <c r="IIK17" s="80"/>
      <c r="IIL17" s="80"/>
      <c r="IIM17" s="80"/>
      <c r="IIN17" s="80"/>
      <c r="IIO17" s="80"/>
      <c r="IIP17" s="80"/>
      <c r="IIQ17" s="80"/>
      <c r="IIR17" s="80"/>
      <c r="IIS17" s="80"/>
      <c r="IIT17" s="80"/>
      <c r="IIU17" s="80"/>
      <c r="IIV17" s="80"/>
      <c r="IIW17" s="80"/>
      <c r="IIX17" s="80"/>
      <c r="IIY17" s="80"/>
      <c r="IIZ17" s="80"/>
      <c r="IJA17" s="80"/>
      <c r="IJB17" s="80"/>
      <c r="IJC17" s="80"/>
      <c r="IJD17" s="80"/>
      <c r="IJE17" s="80"/>
      <c r="IJF17" s="80"/>
      <c r="IJG17" s="80"/>
      <c r="IJH17" s="80"/>
      <c r="IJI17" s="80"/>
      <c r="IJJ17" s="80"/>
      <c r="IJK17" s="80"/>
      <c r="IJL17" s="80"/>
      <c r="IJM17" s="80"/>
      <c r="IJN17" s="80"/>
      <c r="IJO17" s="80"/>
      <c r="IJP17" s="80"/>
      <c r="IJQ17" s="80"/>
      <c r="IJR17" s="80"/>
      <c r="IJS17" s="80"/>
      <c r="IJT17" s="80"/>
      <c r="IJU17" s="80"/>
      <c r="IJV17" s="80"/>
      <c r="IJW17" s="80"/>
      <c r="IJX17" s="80"/>
      <c r="IJY17" s="80"/>
      <c r="IJZ17" s="80"/>
      <c r="IKA17" s="80"/>
      <c r="IKB17" s="80"/>
      <c r="IKC17" s="80"/>
      <c r="IKD17" s="80"/>
      <c r="IKE17" s="80"/>
      <c r="IKF17" s="80"/>
      <c r="IKG17" s="80"/>
      <c r="IKH17" s="80"/>
      <c r="IKI17" s="80"/>
      <c r="IKJ17" s="80"/>
      <c r="IKK17" s="80"/>
      <c r="IKL17" s="80"/>
      <c r="IKM17" s="80"/>
      <c r="IKN17" s="80"/>
      <c r="IKO17" s="80"/>
      <c r="IKP17" s="80"/>
      <c r="IKQ17" s="80"/>
      <c r="IKR17" s="80"/>
      <c r="IKS17" s="80"/>
      <c r="IKT17" s="80"/>
      <c r="IKU17" s="80"/>
      <c r="IKV17" s="80"/>
      <c r="IKW17" s="80"/>
      <c r="IKX17" s="80"/>
      <c r="IKY17" s="80"/>
      <c r="IKZ17" s="80"/>
      <c r="ILA17" s="80"/>
      <c r="ILB17" s="80"/>
      <c r="ILC17" s="80"/>
      <c r="ILD17" s="80"/>
      <c r="ILE17" s="80"/>
      <c r="ILF17" s="80"/>
      <c r="ILG17" s="80"/>
      <c r="ILH17" s="80"/>
      <c r="ILI17" s="80"/>
      <c r="ILJ17" s="80"/>
      <c r="ILK17" s="80"/>
      <c r="ILL17" s="80"/>
      <c r="ILM17" s="80"/>
      <c r="ILN17" s="80"/>
      <c r="ILO17" s="80"/>
      <c r="ILP17" s="80"/>
      <c r="ILQ17" s="80"/>
      <c r="ILR17" s="80"/>
      <c r="ILS17" s="80"/>
      <c r="ILT17" s="80"/>
      <c r="ILU17" s="80"/>
      <c r="ILV17" s="80"/>
      <c r="ILW17" s="80"/>
      <c r="ILX17" s="80"/>
      <c r="ILY17" s="80"/>
      <c r="ILZ17" s="80"/>
      <c r="IMA17" s="80"/>
      <c r="IMB17" s="80"/>
      <c r="IMC17" s="80"/>
      <c r="IMD17" s="80"/>
      <c r="IME17" s="80"/>
      <c r="IMF17" s="80"/>
      <c r="IMG17" s="80"/>
      <c r="IMH17" s="80"/>
      <c r="IMI17" s="80"/>
      <c r="IMJ17" s="80"/>
      <c r="IMK17" s="80"/>
      <c r="IML17" s="80"/>
      <c r="IMM17" s="80"/>
      <c r="IMN17" s="80"/>
      <c r="IMO17" s="80"/>
      <c r="IMP17" s="80"/>
      <c r="IMQ17" s="80"/>
      <c r="IMR17" s="80"/>
      <c r="IMS17" s="80"/>
      <c r="IMT17" s="80"/>
      <c r="IMU17" s="80"/>
      <c r="IMV17" s="80"/>
      <c r="IMW17" s="80"/>
      <c r="IMX17" s="80"/>
      <c r="IMY17" s="80"/>
      <c r="IMZ17" s="80"/>
      <c r="INA17" s="80"/>
      <c r="INB17" s="80"/>
      <c r="INC17" s="80"/>
      <c r="IND17" s="80"/>
      <c r="INE17" s="80"/>
      <c r="INF17" s="80"/>
      <c r="ING17" s="80"/>
      <c r="INH17" s="80"/>
      <c r="INI17" s="80"/>
      <c r="INJ17" s="80"/>
      <c r="INK17" s="80"/>
      <c r="INL17" s="80"/>
      <c r="INM17" s="80"/>
      <c r="INN17" s="80"/>
      <c r="INO17" s="80"/>
      <c r="INP17" s="80"/>
      <c r="INQ17" s="80"/>
      <c r="INR17" s="80"/>
      <c r="INS17" s="80"/>
      <c r="INT17" s="80"/>
      <c r="INU17" s="80"/>
      <c r="INV17" s="80"/>
      <c r="INW17" s="80"/>
      <c r="INX17" s="80"/>
      <c r="INY17" s="80"/>
      <c r="INZ17" s="80"/>
      <c r="IOA17" s="80"/>
      <c r="IOB17" s="80"/>
      <c r="IOC17" s="80"/>
      <c r="IOD17" s="80"/>
      <c r="IOE17" s="80"/>
      <c r="IOF17" s="80"/>
      <c r="IOG17" s="80"/>
      <c r="IOH17" s="80"/>
      <c r="IOI17" s="80"/>
      <c r="IOJ17" s="80"/>
      <c r="IOK17" s="80"/>
      <c r="IOL17" s="80"/>
      <c r="IOM17" s="80"/>
      <c r="ION17" s="80"/>
      <c r="IOO17" s="80"/>
      <c r="IOP17" s="80"/>
      <c r="IOQ17" s="80"/>
      <c r="IOR17" s="80"/>
      <c r="IOS17" s="80"/>
      <c r="IOT17" s="80"/>
      <c r="IOU17" s="80"/>
      <c r="IOV17" s="80"/>
      <c r="IOW17" s="80"/>
      <c r="IOX17" s="80"/>
      <c r="IOY17" s="80"/>
      <c r="IOZ17" s="80"/>
      <c r="IPA17" s="80"/>
      <c r="IPB17" s="80"/>
      <c r="IPC17" s="80"/>
      <c r="IPD17" s="80"/>
      <c r="IPE17" s="80"/>
      <c r="IPF17" s="80"/>
      <c r="IPG17" s="80"/>
      <c r="IPH17" s="80"/>
      <c r="IPI17" s="80"/>
      <c r="IPJ17" s="80"/>
      <c r="IPK17" s="80"/>
      <c r="IPL17" s="80"/>
      <c r="IPM17" s="80"/>
      <c r="IPN17" s="80"/>
      <c r="IPO17" s="80"/>
      <c r="IPP17" s="80"/>
      <c r="IPQ17" s="80"/>
      <c r="IPR17" s="80"/>
      <c r="IPS17" s="80"/>
      <c r="IPT17" s="80"/>
      <c r="IPU17" s="80"/>
      <c r="IPV17" s="80"/>
      <c r="IPW17" s="80"/>
      <c r="IPX17" s="80"/>
      <c r="IPY17" s="80"/>
      <c r="IPZ17" s="80"/>
      <c r="IQA17" s="80"/>
      <c r="IQB17" s="80"/>
      <c r="IQC17" s="80"/>
      <c r="IQD17" s="80"/>
      <c r="IQE17" s="80"/>
      <c r="IQF17" s="80"/>
      <c r="IQG17" s="80"/>
      <c r="IQH17" s="80"/>
      <c r="IQI17" s="80"/>
      <c r="IQJ17" s="80"/>
      <c r="IQK17" s="80"/>
      <c r="IQL17" s="80"/>
      <c r="IQM17" s="80"/>
      <c r="IQN17" s="80"/>
      <c r="IQO17" s="80"/>
      <c r="IQP17" s="80"/>
      <c r="IQQ17" s="80"/>
      <c r="IQR17" s="80"/>
      <c r="IQS17" s="80"/>
      <c r="IQT17" s="80"/>
      <c r="IQU17" s="80"/>
      <c r="IQV17" s="80"/>
      <c r="IQW17" s="80"/>
      <c r="IQX17" s="80"/>
      <c r="IQY17" s="80"/>
      <c r="IQZ17" s="80"/>
      <c r="IRA17" s="80"/>
      <c r="IRB17" s="80"/>
      <c r="IRC17" s="80"/>
      <c r="IRD17" s="80"/>
      <c r="IRE17" s="80"/>
      <c r="IRF17" s="80"/>
      <c r="IRG17" s="80"/>
      <c r="IRH17" s="80"/>
      <c r="IRI17" s="80"/>
      <c r="IRJ17" s="80"/>
      <c r="IRK17" s="80"/>
      <c r="IRL17" s="80"/>
      <c r="IRM17" s="80"/>
      <c r="IRN17" s="80"/>
      <c r="IRO17" s="80"/>
      <c r="IRP17" s="80"/>
      <c r="IRQ17" s="80"/>
      <c r="IRR17" s="80"/>
      <c r="IRS17" s="80"/>
      <c r="IRT17" s="80"/>
      <c r="IRU17" s="80"/>
      <c r="IRV17" s="80"/>
      <c r="IRW17" s="80"/>
      <c r="IRX17" s="80"/>
      <c r="IRY17" s="80"/>
      <c r="IRZ17" s="80"/>
      <c r="ISA17" s="80"/>
      <c r="ISB17" s="80"/>
      <c r="ISC17" s="80"/>
      <c r="ISD17" s="80"/>
      <c r="ISE17" s="80"/>
      <c r="ISF17" s="80"/>
      <c r="ISG17" s="80"/>
      <c r="ISH17" s="80"/>
      <c r="ISI17" s="80"/>
      <c r="ISJ17" s="80"/>
      <c r="ISK17" s="80"/>
      <c r="ISL17" s="80"/>
      <c r="ISM17" s="80"/>
      <c r="ISN17" s="80"/>
      <c r="ISO17" s="80"/>
      <c r="ISP17" s="80"/>
      <c r="ISQ17" s="80"/>
      <c r="ISR17" s="80"/>
      <c r="ISS17" s="80"/>
      <c r="IST17" s="80"/>
      <c r="ISU17" s="80"/>
      <c r="ISV17" s="80"/>
      <c r="ISW17" s="80"/>
      <c r="ISX17" s="80"/>
      <c r="ISY17" s="80"/>
      <c r="ISZ17" s="80"/>
      <c r="ITA17" s="80"/>
      <c r="ITB17" s="80"/>
      <c r="ITC17" s="80"/>
      <c r="ITD17" s="80"/>
      <c r="ITE17" s="80"/>
      <c r="ITF17" s="80"/>
      <c r="ITG17" s="80"/>
      <c r="ITH17" s="80"/>
      <c r="ITI17" s="80"/>
      <c r="ITJ17" s="80"/>
      <c r="ITK17" s="80"/>
      <c r="ITL17" s="80"/>
      <c r="ITM17" s="80"/>
      <c r="ITN17" s="80"/>
      <c r="ITO17" s="80"/>
      <c r="ITP17" s="80"/>
      <c r="ITQ17" s="80"/>
      <c r="ITR17" s="80"/>
      <c r="ITS17" s="80"/>
      <c r="ITT17" s="80"/>
      <c r="ITU17" s="80"/>
      <c r="ITV17" s="80"/>
      <c r="ITW17" s="80"/>
      <c r="ITX17" s="80"/>
      <c r="ITY17" s="80"/>
      <c r="ITZ17" s="80"/>
      <c r="IUA17" s="80"/>
      <c r="IUB17" s="80"/>
      <c r="IUC17" s="80"/>
      <c r="IUD17" s="80"/>
      <c r="IUE17" s="80"/>
      <c r="IUF17" s="80"/>
      <c r="IUG17" s="80"/>
      <c r="IUH17" s="80"/>
      <c r="IUI17" s="80"/>
      <c r="IUJ17" s="80"/>
      <c r="IUK17" s="80"/>
      <c r="IUL17" s="80"/>
      <c r="IUM17" s="80"/>
      <c r="IUN17" s="80"/>
      <c r="IUO17" s="80"/>
      <c r="IUP17" s="80"/>
      <c r="IUQ17" s="80"/>
      <c r="IUR17" s="80"/>
      <c r="IUS17" s="80"/>
      <c r="IUT17" s="80"/>
      <c r="IUU17" s="80"/>
      <c r="IUV17" s="80"/>
      <c r="IUW17" s="80"/>
      <c r="IUX17" s="80"/>
      <c r="IUY17" s="80"/>
      <c r="IUZ17" s="80"/>
      <c r="IVA17" s="80"/>
      <c r="IVB17" s="80"/>
      <c r="IVC17" s="80"/>
      <c r="IVD17" s="80"/>
      <c r="IVE17" s="80"/>
      <c r="IVF17" s="80"/>
      <c r="IVG17" s="80"/>
      <c r="IVH17" s="80"/>
      <c r="IVI17" s="80"/>
      <c r="IVJ17" s="80"/>
      <c r="IVK17" s="80"/>
      <c r="IVL17" s="80"/>
      <c r="IVM17" s="80"/>
      <c r="IVN17" s="80"/>
      <c r="IVO17" s="80"/>
      <c r="IVP17" s="80"/>
      <c r="IVQ17" s="80"/>
      <c r="IVR17" s="80"/>
      <c r="IVS17" s="80"/>
      <c r="IVT17" s="80"/>
      <c r="IVU17" s="80"/>
      <c r="IVV17" s="80"/>
      <c r="IVW17" s="80"/>
      <c r="IVX17" s="80"/>
      <c r="IVY17" s="80"/>
      <c r="IVZ17" s="80"/>
      <c r="IWA17" s="80"/>
      <c r="IWB17" s="80"/>
      <c r="IWC17" s="80"/>
      <c r="IWD17" s="80"/>
      <c r="IWE17" s="80"/>
      <c r="IWF17" s="80"/>
      <c r="IWG17" s="80"/>
      <c r="IWH17" s="80"/>
      <c r="IWI17" s="80"/>
      <c r="IWJ17" s="80"/>
      <c r="IWK17" s="80"/>
      <c r="IWL17" s="80"/>
      <c r="IWM17" s="80"/>
      <c r="IWN17" s="80"/>
      <c r="IWO17" s="80"/>
      <c r="IWP17" s="80"/>
      <c r="IWQ17" s="80"/>
      <c r="IWR17" s="80"/>
      <c r="IWS17" s="80"/>
      <c r="IWT17" s="80"/>
      <c r="IWU17" s="80"/>
      <c r="IWV17" s="80"/>
      <c r="IWW17" s="80"/>
      <c r="IWX17" s="80"/>
      <c r="IWY17" s="80"/>
      <c r="IWZ17" s="80"/>
      <c r="IXA17" s="80"/>
      <c r="IXB17" s="80"/>
      <c r="IXC17" s="80"/>
      <c r="IXD17" s="80"/>
      <c r="IXE17" s="80"/>
      <c r="IXF17" s="80"/>
      <c r="IXG17" s="80"/>
      <c r="IXH17" s="80"/>
      <c r="IXI17" s="80"/>
      <c r="IXJ17" s="80"/>
      <c r="IXK17" s="80"/>
      <c r="IXL17" s="80"/>
      <c r="IXM17" s="80"/>
      <c r="IXN17" s="80"/>
      <c r="IXO17" s="80"/>
      <c r="IXP17" s="80"/>
      <c r="IXQ17" s="80"/>
      <c r="IXR17" s="80"/>
      <c r="IXS17" s="80"/>
      <c r="IXT17" s="80"/>
      <c r="IXU17" s="80"/>
      <c r="IXV17" s="80"/>
      <c r="IXW17" s="80"/>
      <c r="IXX17" s="80"/>
      <c r="IXY17" s="80"/>
      <c r="IXZ17" s="80"/>
      <c r="IYA17" s="80"/>
      <c r="IYB17" s="80"/>
      <c r="IYC17" s="80"/>
      <c r="IYD17" s="80"/>
      <c r="IYE17" s="80"/>
      <c r="IYF17" s="80"/>
      <c r="IYG17" s="80"/>
      <c r="IYH17" s="80"/>
      <c r="IYI17" s="80"/>
      <c r="IYJ17" s="80"/>
      <c r="IYK17" s="80"/>
      <c r="IYL17" s="80"/>
      <c r="IYM17" s="80"/>
      <c r="IYN17" s="80"/>
      <c r="IYO17" s="80"/>
      <c r="IYP17" s="80"/>
      <c r="IYQ17" s="80"/>
      <c r="IYR17" s="80"/>
      <c r="IYS17" s="80"/>
      <c r="IYT17" s="80"/>
      <c r="IYU17" s="80"/>
      <c r="IYV17" s="80"/>
      <c r="IYW17" s="80"/>
      <c r="IYX17" s="80"/>
      <c r="IYY17" s="80"/>
      <c r="IYZ17" s="80"/>
      <c r="IZA17" s="80"/>
      <c r="IZB17" s="80"/>
      <c r="IZC17" s="80"/>
      <c r="IZD17" s="80"/>
      <c r="IZE17" s="80"/>
      <c r="IZF17" s="80"/>
      <c r="IZG17" s="80"/>
      <c r="IZH17" s="80"/>
      <c r="IZI17" s="80"/>
      <c r="IZJ17" s="80"/>
      <c r="IZK17" s="80"/>
      <c r="IZL17" s="80"/>
      <c r="IZM17" s="80"/>
      <c r="IZN17" s="80"/>
      <c r="IZO17" s="80"/>
      <c r="IZP17" s="80"/>
      <c r="IZQ17" s="80"/>
      <c r="IZR17" s="80"/>
      <c r="IZS17" s="80"/>
      <c r="IZT17" s="80"/>
      <c r="IZU17" s="80"/>
      <c r="IZV17" s="80"/>
      <c r="IZW17" s="80"/>
      <c r="IZX17" s="80"/>
      <c r="IZY17" s="80"/>
      <c r="IZZ17" s="80"/>
      <c r="JAA17" s="80"/>
      <c r="JAB17" s="80"/>
      <c r="JAC17" s="80"/>
      <c r="JAD17" s="80"/>
      <c r="JAE17" s="80"/>
      <c r="JAF17" s="80"/>
      <c r="JAG17" s="80"/>
      <c r="JAH17" s="80"/>
      <c r="JAI17" s="80"/>
      <c r="JAJ17" s="80"/>
      <c r="JAK17" s="80"/>
      <c r="JAL17" s="80"/>
      <c r="JAM17" s="80"/>
      <c r="JAN17" s="80"/>
      <c r="JAO17" s="80"/>
      <c r="JAP17" s="80"/>
      <c r="JAQ17" s="80"/>
      <c r="JAR17" s="80"/>
      <c r="JAS17" s="80"/>
      <c r="JAT17" s="80"/>
      <c r="JAU17" s="80"/>
      <c r="JAV17" s="80"/>
      <c r="JAW17" s="80"/>
      <c r="JAX17" s="80"/>
      <c r="JAY17" s="80"/>
      <c r="JAZ17" s="80"/>
      <c r="JBA17" s="80"/>
      <c r="JBB17" s="80"/>
      <c r="JBC17" s="80"/>
      <c r="JBD17" s="80"/>
      <c r="JBE17" s="80"/>
      <c r="JBF17" s="80"/>
      <c r="JBG17" s="80"/>
      <c r="JBH17" s="80"/>
      <c r="JBI17" s="80"/>
      <c r="JBJ17" s="80"/>
      <c r="JBK17" s="80"/>
      <c r="JBL17" s="80"/>
      <c r="JBM17" s="80"/>
      <c r="JBN17" s="80"/>
      <c r="JBO17" s="80"/>
      <c r="JBP17" s="80"/>
      <c r="JBQ17" s="80"/>
      <c r="JBR17" s="80"/>
      <c r="JBS17" s="80"/>
      <c r="JBT17" s="80"/>
      <c r="JBU17" s="80"/>
      <c r="JBV17" s="80"/>
      <c r="JBW17" s="80"/>
      <c r="JBX17" s="80"/>
      <c r="JBY17" s="80"/>
      <c r="JBZ17" s="80"/>
      <c r="JCA17" s="80"/>
      <c r="JCB17" s="80"/>
      <c r="JCC17" s="80"/>
      <c r="JCD17" s="80"/>
      <c r="JCE17" s="80"/>
      <c r="JCF17" s="80"/>
      <c r="JCG17" s="80"/>
      <c r="JCH17" s="80"/>
      <c r="JCI17" s="80"/>
      <c r="JCJ17" s="80"/>
      <c r="JCK17" s="80"/>
      <c r="JCL17" s="80"/>
      <c r="JCM17" s="80"/>
      <c r="JCN17" s="80"/>
      <c r="JCO17" s="80"/>
      <c r="JCP17" s="80"/>
      <c r="JCQ17" s="80"/>
      <c r="JCR17" s="80"/>
      <c r="JCS17" s="80"/>
      <c r="JCT17" s="80"/>
      <c r="JCU17" s="80"/>
      <c r="JCV17" s="80"/>
      <c r="JCW17" s="80"/>
      <c r="JCX17" s="80"/>
      <c r="JCY17" s="80"/>
      <c r="JCZ17" s="80"/>
      <c r="JDA17" s="80"/>
      <c r="JDB17" s="80"/>
      <c r="JDC17" s="80"/>
      <c r="JDD17" s="80"/>
      <c r="JDE17" s="80"/>
      <c r="JDF17" s="80"/>
      <c r="JDG17" s="80"/>
      <c r="JDH17" s="80"/>
      <c r="JDI17" s="80"/>
      <c r="JDJ17" s="80"/>
      <c r="JDK17" s="80"/>
      <c r="JDL17" s="80"/>
      <c r="JDM17" s="80"/>
      <c r="JDN17" s="80"/>
      <c r="JDO17" s="80"/>
      <c r="JDP17" s="80"/>
      <c r="JDQ17" s="80"/>
      <c r="JDR17" s="80"/>
      <c r="JDS17" s="80"/>
      <c r="JDT17" s="80"/>
      <c r="JDU17" s="80"/>
      <c r="JDV17" s="80"/>
      <c r="JDW17" s="80"/>
      <c r="JDX17" s="80"/>
      <c r="JDY17" s="80"/>
      <c r="JDZ17" s="80"/>
      <c r="JEA17" s="80"/>
      <c r="JEB17" s="80"/>
      <c r="JEC17" s="80"/>
      <c r="JED17" s="80"/>
      <c r="JEE17" s="80"/>
      <c r="JEF17" s="80"/>
      <c r="JEG17" s="80"/>
      <c r="JEH17" s="80"/>
      <c r="JEI17" s="80"/>
      <c r="JEJ17" s="80"/>
      <c r="JEK17" s="80"/>
      <c r="JEL17" s="80"/>
      <c r="JEM17" s="80"/>
      <c r="JEN17" s="80"/>
      <c r="JEO17" s="80"/>
      <c r="JEP17" s="80"/>
      <c r="JEQ17" s="80"/>
      <c r="JER17" s="80"/>
      <c r="JES17" s="80"/>
      <c r="JET17" s="80"/>
      <c r="JEU17" s="80"/>
      <c r="JEV17" s="80"/>
      <c r="JEW17" s="80"/>
      <c r="JEX17" s="80"/>
      <c r="JEY17" s="80"/>
      <c r="JEZ17" s="80"/>
      <c r="JFA17" s="80"/>
      <c r="JFB17" s="80"/>
      <c r="JFC17" s="80"/>
      <c r="JFD17" s="80"/>
      <c r="JFE17" s="80"/>
      <c r="JFF17" s="80"/>
      <c r="JFG17" s="80"/>
      <c r="JFH17" s="80"/>
      <c r="JFI17" s="80"/>
      <c r="JFJ17" s="80"/>
      <c r="JFK17" s="80"/>
      <c r="JFL17" s="80"/>
      <c r="JFM17" s="80"/>
      <c r="JFN17" s="80"/>
      <c r="JFO17" s="80"/>
      <c r="JFP17" s="80"/>
      <c r="JFQ17" s="80"/>
      <c r="JFR17" s="80"/>
      <c r="JFS17" s="80"/>
      <c r="JFT17" s="80"/>
      <c r="JFU17" s="80"/>
      <c r="JFV17" s="80"/>
      <c r="JFW17" s="80"/>
      <c r="JFX17" s="80"/>
      <c r="JFY17" s="80"/>
      <c r="JFZ17" s="80"/>
      <c r="JGA17" s="80"/>
      <c r="JGB17" s="80"/>
      <c r="JGC17" s="80"/>
      <c r="JGD17" s="80"/>
      <c r="JGE17" s="80"/>
      <c r="JGF17" s="80"/>
      <c r="JGG17" s="80"/>
      <c r="JGH17" s="80"/>
      <c r="JGI17" s="80"/>
      <c r="JGJ17" s="80"/>
      <c r="JGK17" s="80"/>
      <c r="JGL17" s="80"/>
      <c r="JGM17" s="80"/>
      <c r="JGN17" s="80"/>
      <c r="JGO17" s="80"/>
      <c r="JGP17" s="80"/>
      <c r="JGQ17" s="80"/>
      <c r="JGR17" s="80"/>
      <c r="JGS17" s="80"/>
      <c r="JGT17" s="80"/>
      <c r="JGU17" s="80"/>
      <c r="JGV17" s="80"/>
      <c r="JGW17" s="80"/>
      <c r="JGX17" s="80"/>
      <c r="JGY17" s="80"/>
      <c r="JGZ17" s="80"/>
      <c r="JHA17" s="80"/>
      <c r="JHB17" s="80"/>
      <c r="JHC17" s="80"/>
      <c r="JHD17" s="80"/>
      <c r="JHE17" s="80"/>
      <c r="JHF17" s="80"/>
      <c r="JHG17" s="80"/>
      <c r="JHH17" s="80"/>
      <c r="JHI17" s="80"/>
      <c r="JHJ17" s="80"/>
      <c r="JHK17" s="80"/>
      <c r="JHL17" s="80"/>
      <c r="JHM17" s="80"/>
      <c r="JHN17" s="80"/>
      <c r="JHO17" s="80"/>
      <c r="JHP17" s="80"/>
      <c r="JHQ17" s="80"/>
      <c r="JHR17" s="80"/>
      <c r="JHS17" s="80"/>
      <c r="JHT17" s="80"/>
      <c r="JHU17" s="80"/>
      <c r="JHV17" s="80"/>
      <c r="JHW17" s="80"/>
      <c r="JHX17" s="80"/>
      <c r="JHY17" s="80"/>
      <c r="JHZ17" s="80"/>
      <c r="JIA17" s="80"/>
      <c r="JIB17" s="80"/>
      <c r="JIC17" s="80"/>
      <c r="JID17" s="80"/>
      <c r="JIE17" s="80"/>
      <c r="JIF17" s="80"/>
      <c r="JIG17" s="80"/>
      <c r="JIH17" s="80"/>
      <c r="JII17" s="80"/>
      <c r="JIJ17" s="80"/>
      <c r="JIK17" s="80"/>
      <c r="JIL17" s="80"/>
      <c r="JIM17" s="80"/>
      <c r="JIN17" s="80"/>
      <c r="JIO17" s="80"/>
      <c r="JIP17" s="80"/>
      <c r="JIQ17" s="80"/>
      <c r="JIR17" s="80"/>
      <c r="JIS17" s="80"/>
      <c r="JIT17" s="80"/>
      <c r="JIU17" s="80"/>
      <c r="JIV17" s="80"/>
      <c r="JIW17" s="80"/>
      <c r="JIX17" s="80"/>
      <c r="JIY17" s="80"/>
      <c r="JIZ17" s="80"/>
      <c r="JJA17" s="80"/>
      <c r="JJB17" s="80"/>
      <c r="JJC17" s="80"/>
      <c r="JJD17" s="80"/>
      <c r="JJE17" s="80"/>
      <c r="JJF17" s="80"/>
      <c r="JJG17" s="80"/>
      <c r="JJH17" s="80"/>
      <c r="JJI17" s="80"/>
      <c r="JJJ17" s="80"/>
      <c r="JJK17" s="80"/>
      <c r="JJL17" s="80"/>
      <c r="JJM17" s="80"/>
      <c r="JJN17" s="80"/>
      <c r="JJO17" s="80"/>
      <c r="JJP17" s="80"/>
      <c r="JJQ17" s="80"/>
      <c r="JJR17" s="80"/>
      <c r="JJS17" s="80"/>
      <c r="JJT17" s="80"/>
      <c r="JJU17" s="80"/>
      <c r="JJV17" s="80"/>
      <c r="JJW17" s="80"/>
      <c r="JJX17" s="80"/>
      <c r="JJY17" s="80"/>
      <c r="JJZ17" s="80"/>
      <c r="JKA17" s="80"/>
      <c r="JKB17" s="80"/>
      <c r="JKC17" s="80"/>
      <c r="JKD17" s="80"/>
      <c r="JKE17" s="80"/>
      <c r="JKF17" s="80"/>
      <c r="JKG17" s="80"/>
      <c r="JKH17" s="80"/>
      <c r="JKI17" s="80"/>
      <c r="JKJ17" s="80"/>
      <c r="JKK17" s="80"/>
      <c r="JKL17" s="80"/>
      <c r="JKM17" s="80"/>
      <c r="JKN17" s="80"/>
      <c r="JKO17" s="80"/>
      <c r="JKP17" s="80"/>
      <c r="JKQ17" s="80"/>
      <c r="JKR17" s="80"/>
      <c r="JKS17" s="80"/>
      <c r="JKT17" s="80"/>
      <c r="JKU17" s="80"/>
      <c r="JKV17" s="80"/>
      <c r="JKW17" s="80"/>
      <c r="JKX17" s="80"/>
      <c r="JKY17" s="80"/>
      <c r="JKZ17" s="80"/>
      <c r="JLA17" s="80"/>
      <c r="JLB17" s="80"/>
      <c r="JLC17" s="80"/>
      <c r="JLD17" s="80"/>
      <c r="JLE17" s="80"/>
      <c r="JLF17" s="80"/>
      <c r="JLG17" s="80"/>
      <c r="JLH17" s="80"/>
      <c r="JLI17" s="80"/>
      <c r="JLJ17" s="80"/>
      <c r="JLK17" s="80"/>
      <c r="JLL17" s="80"/>
      <c r="JLM17" s="80"/>
      <c r="JLN17" s="80"/>
      <c r="JLO17" s="80"/>
      <c r="JLP17" s="80"/>
      <c r="JLQ17" s="80"/>
      <c r="JLR17" s="80"/>
      <c r="JLS17" s="80"/>
      <c r="JLT17" s="80"/>
      <c r="JLU17" s="80"/>
      <c r="JLV17" s="80"/>
      <c r="JLW17" s="80"/>
      <c r="JLX17" s="80"/>
      <c r="JLY17" s="80"/>
      <c r="JLZ17" s="80"/>
      <c r="JMA17" s="80"/>
      <c r="JMB17" s="80"/>
      <c r="JMC17" s="80"/>
      <c r="JMD17" s="80"/>
      <c r="JME17" s="80"/>
      <c r="JMF17" s="80"/>
      <c r="JMG17" s="80"/>
      <c r="JMH17" s="80"/>
      <c r="JMI17" s="80"/>
      <c r="JMJ17" s="80"/>
      <c r="JMK17" s="80"/>
      <c r="JML17" s="80"/>
      <c r="JMM17" s="80"/>
      <c r="JMN17" s="80"/>
      <c r="JMO17" s="80"/>
      <c r="JMP17" s="80"/>
      <c r="JMQ17" s="80"/>
      <c r="JMR17" s="80"/>
      <c r="JMS17" s="80"/>
      <c r="JMT17" s="80"/>
      <c r="JMU17" s="80"/>
      <c r="JMV17" s="80"/>
      <c r="JMW17" s="80"/>
      <c r="JMX17" s="80"/>
      <c r="JMY17" s="80"/>
      <c r="JMZ17" s="80"/>
      <c r="JNA17" s="80"/>
      <c r="JNB17" s="80"/>
      <c r="JNC17" s="80"/>
      <c r="JND17" s="80"/>
      <c r="JNE17" s="80"/>
      <c r="JNF17" s="80"/>
      <c r="JNG17" s="80"/>
      <c r="JNH17" s="80"/>
      <c r="JNI17" s="80"/>
      <c r="JNJ17" s="80"/>
      <c r="JNK17" s="80"/>
      <c r="JNL17" s="80"/>
      <c r="JNM17" s="80"/>
      <c r="JNN17" s="80"/>
      <c r="JNO17" s="80"/>
      <c r="JNP17" s="80"/>
      <c r="JNQ17" s="80"/>
      <c r="JNR17" s="80"/>
      <c r="JNS17" s="80"/>
      <c r="JNT17" s="80"/>
      <c r="JNU17" s="80"/>
      <c r="JNV17" s="80"/>
      <c r="JNW17" s="80"/>
      <c r="JNX17" s="80"/>
      <c r="JNY17" s="80"/>
      <c r="JNZ17" s="80"/>
      <c r="JOA17" s="80"/>
      <c r="JOB17" s="80"/>
      <c r="JOC17" s="80"/>
      <c r="JOD17" s="80"/>
      <c r="JOE17" s="80"/>
      <c r="JOF17" s="80"/>
      <c r="JOG17" s="80"/>
      <c r="JOH17" s="80"/>
      <c r="JOI17" s="80"/>
      <c r="JOJ17" s="80"/>
      <c r="JOK17" s="80"/>
      <c r="JOL17" s="80"/>
      <c r="JOM17" s="80"/>
      <c r="JON17" s="80"/>
      <c r="JOO17" s="80"/>
      <c r="JOP17" s="80"/>
      <c r="JOQ17" s="80"/>
      <c r="JOR17" s="80"/>
      <c r="JOS17" s="80"/>
      <c r="JOT17" s="80"/>
      <c r="JOU17" s="80"/>
      <c r="JOV17" s="80"/>
      <c r="JOW17" s="80"/>
      <c r="JOX17" s="80"/>
      <c r="JOY17" s="80"/>
      <c r="JOZ17" s="80"/>
      <c r="JPA17" s="80"/>
      <c r="JPB17" s="80"/>
      <c r="JPC17" s="80"/>
      <c r="JPD17" s="80"/>
      <c r="JPE17" s="80"/>
      <c r="JPF17" s="80"/>
      <c r="JPG17" s="80"/>
      <c r="JPH17" s="80"/>
      <c r="JPI17" s="80"/>
      <c r="JPJ17" s="80"/>
      <c r="JPK17" s="80"/>
      <c r="JPL17" s="80"/>
      <c r="JPM17" s="80"/>
      <c r="JPN17" s="80"/>
      <c r="JPO17" s="80"/>
      <c r="JPP17" s="80"/>
      <c r="JPQ17" s="80"/>
      <c r="JPR17" s="80"/>
      <c r="JPS17" s="80"/>
      <c r="JPT17" s="80"/>
      <c r="JPU17" s="80"/>
      <c r="JPV17" s="80"/>
      <c r="JPW17" s="80"/>
      <c r="JPX17" s="80"/>
      <c r="JPY17" s="80"/>
      <c r="JPZ17" s="80"/>
      <c r="JQA17" s="80"/>
      <c r="JQB17" s="80"/>
      <c r="JQC17" s="80"/>
      <c r="JQD17" s="80"/>
      <c r="JQE17" s="80"/>
      <c r="JQF17" s="80"/>
      <c r="JQG17" s="80"/>
      <c r="JQH17" s="80"/>
      <c r="JQI17" s="80"/>
      <c r="JQJ17" s="80"/>
      <c r="JQK17" s="80"/>
      <c r="JQL17" s="80"/>
      <c r="JQM17" s="80"/>
      <c r="JQN17" s="80"/>
      <c r="JQO17" s="80"/>
      <c r="JQP17" s="80"/>
      <c r="JQQ17" s="80"/>
      <c r="JQR17" s="80"/>
      <c r="JQS17" s="80"/>
      <c r="JQT17" s="80"/>
      <c r="JQU17" s="80"/>
      <c r="JQV17" s="80"/>
      <c r="JQW17" s="80"/>
      <c r="JQX17" s="80"/>
      <c r="JQY17" s="80"/>
      <c r="JQZ17" s="80"/>
      <c r="JRA17" s="80"/>
      <c r="JRB17" s="80"/>
      <c r="JRC17" s="80"/>
      <c r="JRD17" s="80"/>
      <c r="JRE17" s="80"/>
      <c r="JRF17" s="80"/>
      <c r="JRG17" s="80"/>
      <c r="JRH17" s="80"/>
      <c r="JRI17" s="80"/>
      <c r="JRJ17" s="80"/>
      <c r="JRK17" s="80"/>
      <c r="JRL17" s="80"/>
      <c r="JRM17" s="80"/>
      <c r="JRN17" s="80"/>
      <c r="JRO17" s="80"/>
      <c r="JRP17" s="80"/>
      <c r="JRQ17" s="80"/>
      <c r="JRR17" s="80"/>
      <c r="JRS17" s="80"/>
      <c r="JRT17" s="80"/>
      <c r="JRU17" s="80"/>
      <c r="JRV17" s="80"/>
      <c r="JRW17" s="80"/>
      <c r="JRX17" s="80"/>
      <c r="JRY17" s="80"/>
      <c r="JRZ17" s="80"/>
      <c r="JSA17" s="80"/>
      <c r="JSB17" s="80"/>
      <c r="JSC17" s="80"/>
      <c r="JSD17" s="80"/>
      <c r="JSE17" s="80"/>
      <c r="JSF17" s="80"/>
      <c r="JSG17" s="80"/>
      <c r="JSH17" s="80"/>
      <c r="JSI17" s="80"/>
      <c r="JSJ17" s="80"/>
      <c r="JSK17" s="80"/>
      <c r="JSL17" s="80"/>
      <c r="JSM17" s="80"/>
      <c r="JSN17" s="80"/>
      <c r="JSO17" s="80"/>
      <c r="JSP17" s="80"/>
      <c r="JSQ17" s="80"/>
      <c r="JSR17" s="80"/>
      <c r="JSS17" s="80"/>
      <c r="JST17" s="80"/>
      <c r="JSU17" s="80"/>
      <c r="JSV17" s="80"/>
      <c r="JSW17" s="80"/>
      <c r="JSX17" s="80"/>
      <c r="JSY17" s="80"/>
      <c r="JSZ17" s="80"/>
      <c r="JTA17" s="80"/>
      <c r="JTB17" s="80"/>
      <c r="JTC17" s="80"/>
      <c r="JTD17" s="80"/>
      <c r="JTE17" s="80"/>
      <c r="JTF17" s="80"/>
      <c r="JTG17" s="80"/>
      <c r="JTH17" s="80"/>
      <c r="JTI17" s="80"/>
      <c r="JTJ17" s="80"/>
      <c r="JTK17" s="80"/>
      <c r="JTL17" s="80"/>
      <c r="JTM17" s="80"/>
      <c r="JTN17" s="80"/>
      <c r="JTO17" s="80"/>
      <c r="JTP17" s="80"/>
      <c r="JTQ17" s="80"/>
      <c r="JTR17" s="80"/>
      <c r="JTS17" s="80"/>
      <c r="JTT17" s="80"/>
      <c r="JTU17" s="80"/>
      <c r="JTV17" s="80"/>
      <c r="JTW17" s="80"/>
      <c r="JTX17" s="80"/>
      <c r="JTY17" s="80"/>
      <c r="JTZ17" s="80"/>
      <c r="JUA17" s="80"/>
      <c r="JUB17" s="80"/>
      <c r="JUC17" s="80"/>
      <c r="JUD17" s="80"/>
      <c r="JUE17" s="80"/>
      <c r="JUF17" s="80"/>
      <c r="JUG17" s="80"/>
      <c r="JUH17" s="80"/>
      <c r="JUI17" s="80"/>
      <c r="JUJ17" s="80"/>
      <c r="JUK17" s="80"/>
      <c r="JUL17" s="80"/>
      <c r="JUM17" s="80"/>
      <c r="JUN17" s="80"/>
      <c r="JUO17" s="80"/>
      <c r="JUP17" s="80"/>
      <c r="JUQ17" s="80"/>
      <c r="JUR17" s="80"/>
      <c r="JUS17" s="80"/>
      <c r="JUT17" s="80"/>
      <c r="JUU17" s="80"/>
      <c r="JUV17" s="80"/>
      <c r="JUW17" s="80"/>
      <c r="JUX17" s="80"/>
      <c r="JUY17" s="80"/>
      <c r="JUZ17" s="80"/>
      <c r="JVA17" s="80"/>
      <c r="JVB17" s="80"/>
      <c r="JVC17" s="80"/>
      <c r="JVD17" s="80"/>
      <c r="JVE17" s="80"/>
      <c r="JVF17" s="80"/>
      <c r="JVG17" s="80"/>
      <c r="JVH17" s="80"/>
      <c r="JVI17" s="80"/>
      <c r="JVJ17" s="80"/>
      <c r="JVK17" s="80"/>
      <c r="JVL17" s="80"/>
      <c r="JVM17" s="80"/>
      <c r="JVN17" s="80"/>
      <c r="JVO17" s="80"/>
      <c r="JVP17" s="80"/>
      <c r="JVQ17" s="80"/>
      <c r="JVR17" s="80"/>
      <c r="JVS17" s="80"/>
      <c r="JVT17" s="80"/>
      <c r="JVU17" s="80"/>
      <c r="JVV17" s="80"/>
      <c r="JVW17" s="80"/>
      <c r="JVX17" s="80"/>
      <c r="JVY17" s="80"/>
      <c r="JVZ17" s="80"/>
      <c r="JWA17" s="80"/>
      <c r="JWB17" s="80"/>
      <c r="JWC17" s="80"/>
      <c r="JWD17" s="80"/>
      <c r="JWE17" s="80"/>
      <c r="JWF17" s="80"/>
      <c r="JWG17" s="80"/>
      <c r="JWH17" s="80"/>
      <c r="JWI17" s="80"/>
      <c r="JWJ17" s="80"/>
      <c r="JWK17" s="80"/>
      <c r="JWL17" s="80"/>
      <c r="JWM17" s="80"/>
      <c r="JWN17" s="80"/>
      <c r="JWO17" s="80"/>
      <c r="JWP17" s="80"/>
      <c r="JWQ17" s="80"/>
      <c r="JWR17" s="80"/>
      <c r="JWS17" s="80"/>
      <c r="JWT17" s="80"/>
      <c r="JWU17" s="80"/>
      <c r="JWV17" s="80"/>
      <c r="JWW17" s="80"/>
      <c r="JWX17" s="80"/>
      <c r="JWY17" s="80"/>
      <c r="JWZ17" s="80"/>
      <c r="JXA17" s="80"/>
      <c r="JXB17" s="80"/>
      <c r="JXC17" s="80"/>
      <c r="JXD17" s="80"/>
      <c r="JXE17" s="80"/>
      <c r="JXF17" s="80"/>
      <c r="JXG17" s="80"/>
      <c r="JXH17" s="80"/>
      <c r="JXI17" s="80"/>
      <c r="JXJ17" s="80"/>
      <c r="JXK17" s="80"/>
      <c r="JXL17" s="80"/>
      <c r="JXM17" s="80"/>
      <c r="JXN17" s="80"/>
      <c r="JXO17" s="80"/>
      <c r="JXP17" s="80"/>
      <c r="JXQ17" s="80"/>
      <c r="JXR17" s="80"/>
      <c r="JXS17" s="80"/>
      <c r="JXT17" s="80"/>
      <c r="JXU17" s="80"/>
      <c r="JXV17" s="80"/>
      <c r="JXW17" s="80"/>
      <c r="JXX17" s="80"/>
      <c r="JXY17" s="80"/>
      <c r="JXZ17" s="80"/>
      <c r="JYA17" s="80"/>
      <c r="JYB17" s="80"/>
      <c r="JYC17" s="80"/>
      <c r="JYD17" s="80"/>
      <c r="JYE17" s="80"/>
      <c r="JYF17" s="80"/>
      <c r="JYG17" s="80"/>
      <c r="JYH17" s="80"/>
      <c r="JYI17" s="80"/>
      <c r="JYJ17" s="80"/>
      <c r="JYK17" s="80"/>
      <c r="JYL17" s="80"/>
      <c r="JYM17" s="80"/>
      <c r="JYN17" s="80"/>
      <c r="JYO17" s="80"/>
      <c r="JYP17" s="80"/>
      <c r="JYQ17" s="80"/>
      <c r="JYR17" s="80"/>
      <c r="JYS17" s="80"/>
      <c r="JYT17" s="80"/>
      <c r="JYU17" s="80"/>
      <c r="JYV17" s="80"/>
      <c r="JYW17" s="80"/>
      <c r="JYX17" s="80"/>
      <c r="JYY17" s="80"/>
      <c r="JYZ17" s="80"/>
      <c r="JZA17" s="80"/>
      <c r="JZB17" s="80"/>
      <c r="JZC17" s="80"/>
      <c r="JZD17" s="80"/>
      <c r="JZE17" s="80"/>
      <c r="JZF17" s="80"/>
      <c r="JZG17" s="80"/>
      <c r="JZH17" s="80"/>
      <c r="JZI17" s="80"/>
      <c r="JZJ17" s="80"/>
      <c r="JZK17" s="80"/>
      <c r="JZL17" s="80"/>
      <c r="JZM17" s="80"/>
      <c r="JZN17" s="80"/>
      <c r="JZO17" s="80"/>
      <c r="JZP17" s="80"/>
      <c r="JZQ17" s="80"/>
      <c r="JZR17" s="80"/>
      <c r="JZS17" s="80"/>
      <c r="JZT17" s="80"/>
      <c r="JZU17" s="80"/>
      <c r="JZV17" s="80"/>
      <c r="JZW17" s="80"/>
      <c r="JZX17" s="80"/>
      <c r="JZY17" s="80"/>
      <c r="JZZ17" s="80"/>
      <c r="KAA17" s="80"/>
      <c r="KAB17" s="80"/>
      <c r="KAC17" s="80"/>
      <c r="KAD17" s="80"/>
      <c r="KAE17" s="80"/>
      <c r="KAF17" s="80"/>
      <c r="KAG17" s="80"/>
      <c r="KAH17" s="80"/>
      <c r="KAI17" s="80"/>
      <c r="KAJ17" s="80"/>
      <c r="KAK17" s="80"/>
      <c r="KAL17" s="80"/>
      <c r="KAM17" s="80"/>
      <c r="KAN17" s="80"/>
      <c r="KAO17" s="80"/>
      <c r="KAP17" s="80"/>
      <c r="KAQ17" s="80"/>
      <c r="KAR17" s="80"/>
      <c r="KAS17" s="80"/>
      <c r="KAT17" s="80"/>
      <c r="KAU17" s="80"/>
      <c r="KAV17" s="80"/>
      <c r="KAW17" s="80"/>
      <c r="KAX17" s="80"/>
      <c r="KAY17" s="80"/>
      <c r="KAZ17" s="80"/>
      <c r="KBA17" s="80"/>
      <c r="KBB17" s="80"/>
      <c r="KBC17" s="80"/>
      <c r="KBD17" s="80"/>
      <c r="KBE17" s="80"/>
      <c r="KBF17" s="80"/>
      <c r="KBG17" s="80"/>
      <c r="KBH17" s="80"/>
      <c r="KBI17" s="80"/>
      <c r="KBJ17" s="80"/>
      <c r="KBK17" s="80"/>
      <c r="KBL17" s="80"/>
      <c r="KBM17" s="80"/>
      <c r="KBN17" s="80"/>
      <c r="KBO17" s="80"/>
      <c r="KBP17" s="80"/>
      <c r="KBQ17" s="80"/>
      <c r="KBR17" s="80"/>
      <c r="KBS17" s="80"/>
      <c r="KBT17" s="80"/>
      <c r="KBU17" s="80"/>
      <c r="KBV17" s="80"/>
      <c r="KBW17" s="80"/>
      <c r="KBX17" s="80"/>
      <c r="KBY17" s="80"/>
      <c r="KBZ17" s="80"/>
      <c r="KCA17" s="80"/>
      <c r="KCB17" s="80"/>
      <c r="KCC17" s="80"/>
      <c r="KCD17" s="80"/>
      <c r="KCE17" s="80"/>
      <c r="KCF17" s="80"/>
      <c r="KCG17" s="80"/>
      <c r="KCH17" s="80"/>
      <c r="KCI17" s="80"/>
      <c r="KCJ17" s="80"/>
      <c r="KCK17" s="80"/>
      <c r="KCL17" s="80"/>
      <c r="KCM17" s="80"/>
      <c r="KCN17" s="80"/>
      <c r="KCO17" s="80"/>
      <c r="KCP17" s="80"/>
      <c r="KCQ17" s="80"/>
      <c r="KCR17" s="80"/>
      <c r="KCS17" s="80"/>
      <c r="KCT17" s="80"/>
      <c r="KCU17" s="80"/>
      <c r="KCV17" s="80"/>
      <c r="KCW17" s="80"/>
      <c r="KCX17" s="80"/>
      <c r="KCY17" s="80"/>
      <c r="KCZ17" s="80"/>
      <c r="KDA17" s="80"/>
      <c r="KDB17" s="80"/>
      <c r="KDC17" s="80"/>
      <c r="KDD17" s="80"/>
      <c r="KDE17" s="80"/>
      <c r="KDF17" s="80"/>
      <c r="KDG17" s="80"/>
      <c r="KDH17" s="80"/>
      <c r="KDI17" s="80"/>
      <c r="KDJ17" s="80"/>
      <c r="KDK17" s="80"/>
      <c r="KDL17" s="80"/>
      <c r="KDM17" s="80"/>
      <c r="KDN17" s="80"/>
      <c r="KDO17" s="80"/>
      <c r="KDP17" s="80"/>
      <c r="KDQ17" s="80"/>
      <c r="KDR17" s="80"/>
      <c r="KDS17" s="80"/>
      <c r="KDT17" s="80"/>
      <c r="KDU17" s="80"/>
      <c r="KDV17" s="80"/>
      <c r="KDW17" s="80"/>
      <c r="KDX17" s="80"/>
      <c r="KDY17" s="80"/>
      <c r="KDZ17" s="80"/>
      <c r="KEA17" s="80"/>
      <c r="KEB17" s="80"/>
      <c r="KEC17" s="80"/>
      <c r="KED17" s="80"/>
      <c r="KEE17" s="80"/>
      <c r="KEF17" s="80"/>
      <c r="KEG17" s="80"/>
      <c r="KEH17" s="80"/>
      <c r="KEI17" s="80"/>
      <c r="KEJ17" s="80"/>
      <c r="KEK17" s="80"/>
      <c r="KEL17" s="80"/>
      <c r="KEM17" s="80"/>
      <c r="KEN17" s="80"/>
      <c r="KEO17" s="80"/>
      <c r="KEP17" s="80"/>
      <c r="KEQ17" s="80"/>
      <c r="KER17" s="80"/>
      <c r="KES17" s="80"/>
      <c r="KET17" s="80"/>
      <c r="KEU17" s="80"/>
      <c r="KEV17" s="80"/>
      <c r="KEW17" s="80"/>
      <c r="KEX17" s="80"/>
      <c r="KEY17" s="80"/>
      <c r="KEZ17" s="80"/>
      <c r="KFA17" s="80"/>
      <c r="KFB17" s="80"/>
      <c r="KFC17" s="80"/>
      <c r="KFD17" s="80"/>
      <c r="KFE17" s="80"/>
      <c r="KFF17" s="80"/>
      <c r="KFG17" s="80"/>
      <c r="KFH17" s="80"/>
      <c r="KFI17" s="80"/>
      <c r="KFJ17" s="80"/>
      <c r="KFK17" s="80"/>
      <c r="KFL17" s="80"/>
      <c r="KFM17" s="80"/>
      <c r="KFN17" s="80"/>
      <c r="KFO17" s="80"/>
      <c r="KFP17" s="80"/>
      <c r="KFQ17" s="80"/>
      <c r="KFR17" s="80"/>
      <c r="KFS17" s="80"/>
      <c r="KFT17" s="80"/>
      <c r="KFU17" s="80"/>
      <c r="KFV17" s="80"/>
      <c r="KFW17" s="80"/>
      <c r="KFX17" s="80"/>
      <c r="KFY17" s="80"/>
      <c r="KFZ17" s="80"/>
      <c r="KGA17" s="80"/>
      <c r="KGB17" s="80"/>
      <c r="KGC17" s="80"/>
      <c r="KGD17" s="80"/>
      <c r="KGE17" s="80"/>
      <c r="KGF17" s="80"/>
      <c r="KGG17" s="80"/>
      <c r="KGH17" s="80"/>
      <c r="KGI17" s="80"/>
      <c r="KGJ17" s="80"/>
      <c r="KGK17" s="80"/>
      <c r="KGL17" s="80"/>
      <c r="KGM17" s="80"/>
      <c r="KGN17" s="80"/>
      <c r="KGO17" s="80"/>
      <c r="KGP17" s="80"/>
      <c r="KGQ17" s="80"/>
      <c r="KGR17" s="80"/>
      <c r="KGS17" s="80"/>
      <c r="KGT17" s="80"/>
      <c r="KGU17" s="80"/>
      <c r="KGV17" s="80"/>
      <c r="KGW17" s="80"/>
      <c r="KGX17" s="80"/>
      <c r="KGY17" s="80"/>
      <c r="KGZ17" s="80"/>
      <c r="KHA17" s="80"/>
      <c r="KHB17" s="80"/>
      <c r="KHC17" s="80"/>
      <c r="KHD17" s="80"/>
      <c r="KHE17" s="80"/>
      <c r="KHF17" s="80"/>
      <c r="KHG17" s="80"/>
      <c r="KHH17" s="80"/>
      <c r="KHI17" s="80"/>
      <c r="KHJ17" s="80"/>
      <c r="KHK17" s="80"/>
      <c r="KHL17" s="80"/>
      <c r="KHM17" s="80"/>
      <c r="KHN17" s="80"/>
      <c r="KHO17" s="80"/>
      <c r="KHP17" s="80"/>
      <c r="KHQ17" s="80"/>
      <c r="KHR17" s="80"/>
      <c r="KHS17" s="80"/>
      <c r="KHT17" s="80"/>
      <c r="KHU17" s="80"/>
      <c r="KHV17" s="80"/>
      <c r="KHW17" s="80"/>
      <c r="KHX17" s="80"/>
      <c r="KHY17" s="80"/>
      <c r="KHZ17" s="80"/>
      <c r="KIA17" s="80"/>
      <c r="KIB17" s="80"/>
      <c r="KIC17" s="80"/>
      <c r="KID17" s="80"/>
      <c r="KIE17" s="80"/>
      <c r="KIF17" s="80"/>
      <c r="KIG17" s="80"/>
      <c r="KIH17" s="80"/>
      <c r="KII17" s="80"/>
      <c r="KIJ17" s="80"/>
      <c r="KIK17" s="80"/>
      <c r="KIL17" s="80"/>
      <c r="KIM17" s="80"/>
      <c r="KIN17" s="80"/>
      <c r="KIO17" s="80"/>
      <c r="KIP17" s="80"/>
      <c r="KIQ17" s="80"/>
      <c r="KIR17" s="80"/>
      <c r="KIS17" s="80"/>
      <c r="KIT17" s="80"/>
      <c r="KIU17" s="80"/>
      <c r="KIV17" s="80"/>
      <c r="KIW17" s="80"/>
      <c r="KIX17" s="80"/>
      <c r="KIY17" s="80"/>
      <c r="KIZ17" s="80"/>
      <c r="KJA17" s="80"/>
      <c r="KJB17" s="80"/>
      <c r="KJC17" s="80"/>
      <c r="KJD17" s="80"/>
      <c r="KJE17" s="80"/>
      <c r="KJF17" s="80"/>
      <c r="KJG17" s="80"/>
      <c r="KJH17" s="80"/>
      <c r="KJI17" s="80"/>
      <c r="KJJ17" s="80"/>
      <c r="KJK17" s="80"/>
      <c r="KJL17" s="80"/>
      <c r="KJM17" s="80"/>
      <c r="KJN17" s="80"/>
      <c r="KJO17" s="80"/>
      <c r="KJP17" s="80"/>
      <c r="KJQ17" s="80"/>
      <c r="KJR17" s="80"/>
      <c r="KJS17" s="80"/>
      <c r="KJT17" s="80"/>
      <c r="KJU17" s="80"/>
      <c r="KJV17" s="80"/>
      <c r="KJW17" s="80"/>
      <c r="KJX17" s="80"/>
      <c r="KJY17" s="80"/>
      <c r="KJZ17" s="80"/>
      <c r="KKA17" s="80"/>
      <c r="KKB17" s="80"/>
      <c r="KKC17" s="80"/>
      <c r="KKD17" s="80"/>
      <c r="KKE17" s="80"/>
      <c r="KKF17" s="80"/>
      <c r="KKG17" s="80"/>
      <c r="KKH17" s="80"/>
      <c r="KKI17" s="80"/>
      <c r="KKJ17" s="80"/>
      <c r="KKK17" s="80"/>
      <c r="KKL17" s="80"/>
      <c r="KKM17" s="80"/>
      <c r="KKN17" s="80"/>
      <c r="KKO17" s="80"/>
      <c r="KKP17" s="80"/>
      <c r="KKQ17" s="80"/>
      <c r="KKR17" s="80"/>
      <c r="KKS17" s="80"/>
      <c r="KKT17" s="80"/>
      <c r="KKU17" s="80"/>
      <c r="KKV17" s="80"/>
      <c r="KKW17" s="80"/>
      <c r="KKX17" s="80"/>
      <c r="KKY17" s="80"/>
      <c r="KKZ17" s="80"/>
      <c r="KLA17" s="80"/>
      <c r="KLB17" s="80"/>
      <c r="KLC17" s="80"/>
      <c r="KLD17" s="80"/>
      <c r="KLE17" s="80"/>
      <c r="KLF17" s="80"/>
      <c r="KLG17" s="80"/>
      <c r="KLH17" s="80"/>
      <c r="KLI17" s="80"/>
      <c r="KLJ17" s="80"/>
      <c r="KLK17" s="80"/>
      <c r="KLL17" s="80"/>
      <c r="KLM17" s="80"/>
      <c r="KLN17" s="80"/>
      <c r="KLO17" s="80"/>
      <c r="KLP17" s="80"/>
      <c r="KLQ17" s="80"/>
      <c r="KLR17" s="80"/>
      <c r="KLS17" s="80"/>
      <c r="KLT17" s="80"/>
      <c r="KLU17" s="80"/>
      <c r="KLV17" s="80"/>
      <c r="KLW17" s="80"/>
      <c r="KLX17" s="80"/>
      <c r="KLY17" s="80"/>
      <c r="KLZ17" s="80"/>
      <c r="KMA17" s="80"/>
      <c r="KMB17" s="80"/>
      <c r="KMC17" s="80"/>
      <c r="KMD17" s="80"/>
      <c r="KME17" s="80"/>
      <c r="KMF17" s="80"/>
      <c r="KMG17" s="80"/>
      <c r="KMH17" s="80"/>
      <c r="KMI17" s="80"/>
      <c r="KMJ17" s="80"/>
      <c r="KMK17" s="80"/>
      <c r="KML17" s="80"/>
      <c r="KMM17" s="80"/>
      <c r="KMN17" s="80"/>
      <c r="KMO17" s="80"/>
      <c r="KMP17" s="80"/>
      <c r="KMQ17" s="80"/>
      <c r="KMR17" s="80"/>
      <c r="KMS17" s="80"/>
      <c r="KMT17" s="80"/>
      <c r="KMU17" s="80"/>
      <c r="KMV17" s="80"/>
      <c r="KMW17" s="80"/>
      <c r="KMX17" s="80"/>
      <c r="KMY17" s="80"/>
      <c r="KMZ17" s="80"/>
      <c r="KNA17" s="80"/>
      <c r="KNB17" s="80"/>
      <c r="KNC17" s="80"/>
      <c r="KND17" s="80"/>
      <c r="KNE17" s="80"/>
      <c r="KNF17" s="80"/>
      <c r="KNG17" s="80"/>
      <c r="KNH17" s="80"/>
      <c r="KNI17" s="80"/>
      <c r="KNJ17" s="80"/>
      <c r="KNK17" s="80"/>
      <c r="KNL17" s="80"/>
      <c r="KNM17" s="80"/>
      <c r="KNN17" s="80"/>
      <c r="KNO17" s="80"/>
      <c r="KNP17" s="80"/>
      <c r="KNQ17" s="80"/>
      <c r="KNR17" s="80"/>
      <c r="KNS17" s="80"/>
      <c r="KNT17" s="80"/>
      <c r="KNU17" s="80"/>
      <c r="KNV17" s="80"/>
      <c r="KNW17" s="80"/>
      <c r="KNX17" s="80"/>
      <c r="KNY17" s="80"/>
      <c r="KNZ17" s="80"/>
      <c r="KOA17" s="80"/>
      <c r="KOB17" s="80"/>
      <c r="KOC17" s="80"/>
      <c r="KOD17" s="80"/>
      <c r="KOE17" s="80"/>
      <c r="KOF17" s="80"/>
      <c r="KOG17" s="80"/>
      <c r="KOH17" s="80"/>
      <c r="KOI17" s="80"/>
      <c r="KOJ17" s="80"/>
      <c r="KOK17" s="80"/>
      <c r="KOL17" s="80"/>
      <c r="KOM17" s="80"/>
      <c r="KON17" s="80"/>
      <c r="KOO17" s="80"/>
      <c r="KOP17" s="80"/>
      <c r="KOQ17" s="80"/>
      <c r="KOR17" s="80"/>
      <c r="KOS17" s="80"/>
      <c r="KOT17" s="80"/>
      <c r="KOU17" s="80"/>
      <c r="KOV17" s="80"/>
      <c r="KOW17" s="80"/>
      <c r="KOX17" s="80"/>
      <c r="KOY17" s="80"/>
      <c r="KOZ17" s="80"/>
      <c r="KPA17" s="80"/>
      <c r="KPB17" s="80"/>
      <c r="KPC17" s="80"/>
      <c r="KPD17" s="80"/>
      <c r="KPE17" s="80"/>
      <c r="KPF17" s="80"/>
      <c r="KPG17" s="80"/>
      <c r="KPH17" s="80"/>
      <c r="KPI17" s="80"/>
      <c r="KPJ17" s="80"/>
      <c r="KPK17" s="80"/>
      <c r="KPL17" s="80"/>
      <c r="KPM17" s="80"/>
      <c r="KPN17" s="80"/>
      <c r="KPO17" s="80"/>
      <c r="KPP17" s="80"/>
      <c r="KPQ17" s="80"/>
      <c r="KPR17" s="80"/>
      <c r="KPS17" s="80"/>
      <c r="KPT17" s="80"/>
      <c r="KPU17" s="80"/>
      <c r="KPV17" s="80"/>
      <c r="KPW17" s="80"/>
      <c r="KPX17" s="80"/>
      <c r="KPY17" s="80"/>
      <c r="KPZ17" s="80"/>
      <c r="KQA17" s="80"/>
      <c r="KQB17" s="80"/>
      <c r="KQC17" s="80"/>
      <c r="KQD17" s="80"/>
      <c r="KQE17" s="80"/>
      <c r="KQF17" s="80"/>
      <c r="KQG17" s="80"/>
      <c r="KQH17" s="80"/>
      <c r="KQI17" s="80"/>
      <c r="KQJ17" s="80"/>
      <c r="KQK17" s="80"/>
      <c r="KQL17" s="80"/>
      <c r="KQM17" s="80"/>
      <c r="KQN17" s="80"/>
      <c r="KQO17" s="80"/>
      <c r="KQP17" s="80"/>
      <c r="KQQ17" s="80"/>
      <c r="KQR17" s="80"/>
      <c r="KQS17" s="80"/>
      <c r="KQT17" s="80"/>
      <c r="KQU17" s="80"/>
      <c r="KQV17" s="80"/>
      <c r="KQW17" s="80"/>
      <c r="KQX17" s="80"/>
      <c r="KQY17" s="80"/>
      <c r="KQZ17" s="80"/>
      <c r="KRA17" s="80"/>
      <c r="KRB17" s="80"/>
      <c r="KRC17" s="80"/>
      <c r="KRD17" s="80"/>
      <c r="KRE17" s="80"/>
      <c r="KRF17" s="80"/>
      <c r="KRG17" s="80"/>
      <c r="KRH17" s="80"/>
      <c r="KRI17" s="80"/>
      <c r="KRJ17" s="80"/>
      <c r="KRK17" s="80"/>
      <c r="KRL17" s="80"/>
      <c r="KRM17" s="80"/>
      <c r="KRN17" s="80"/>
      <c r="KRO17" s="80"/>
      <c r="KRP17" s="80"/>
      <c r="KRQ17" s="80"/>
      <c r="KRR17" s="80"/>
      <c r="KRS17" s="80"/>
      <c r="KRT17" s="80"/>
      <c r="KRU17" s="80"/>
      <c r="KRV17" s="80"/>
      <c r="KRW17" s="80"/>
      <c r="KRX17" s="80"/>
      <c r="KRY17" s="80"/>
      <c r="KRZ17" s="80"/>
      <c r="KSA17" s="80"/>
      <c r="KSB17" s="80"/>
      <c r="KSC17" s="80"/>
      <c r="KSD17" s="80"/>
      <c r="KSE17" s="80"/>
      <c r="KSF17" s="80"/>
      <c r="KSG17" s="80"/>
      <c r="KSH17" s="80"/>
      <c r="KSI17" s="80"/>
      <c r="KSJ17" s="80"/>
      <c r="KSK17" s="80"/>
      <c r="KSL17" s="80"/>
      <c r="KSM17" s="80"/>
      <c r="KSN17" s="80"/>
      <c r="KSO17" s="80"/>
      <c r="KSP17" s="80"/>
      <c r="KSQ17" s="80"/>
      <c r="KSR17" s="80"/>
      <c r="KSS17" s="80"/>
      <c r="KST17" s="80"/>
      <c r="KSU17" s="80"/>
      <c r="KSV17" s="80"/>
      <c r="KSW17" s="80"/>
      <c r="KSX17" s="80"/>
      <c r="KSY17" s="80"/>
      <c r="KSZ17" s="80"/>
      <c r="KTA17" s="80"/>
      <c r="KTB17" s="80"/>
      <c r="KTC17" s="80"/>
      <c r="KTD17" s="80"/>
      <c r="KTE17" s="80"/>
      <c r="KTF17" s="80"/>
      <c r="KTG17" s="80"/>
      <c r="KTH17" s="80"/>
      <c r="KTI17" s="80"/>
      <c r="KTJ17" s="80"/>
      <c r="KTK17" s="80"/>
      <c r="KTL17" s="80"/>
      <c r="KTM17" s="80"/>
      <c r="KTN17" s="80"/>
      <c r="KTO17" s="80"/>
      <c r="KTP17" s="80"/>
      <c r="KTQ17" s="80"/>
      <c r="KTR17" s="80"/>
      <c r="KTS17" s="80"/>
      <c r="KTT17" s="80"/>
      <c r="KTU17" s="80"/>
      <c r="KTV17" s="80"/>
      <c r="KTW17" s="80"/>
      <c r="KTX17" s="80"/>
      <c r="KTY17" s="80"/>
      <c r="KTZ17" s="80"/>
      <c r="KUA17" s="80"/>
      <c r="KUB17" s="80"/>
      <c r="KUC17" s="80"/>
      <c r="KUD17" s="80"/>
      <c r="KUE17" s="80"/>
      <c r="KUF17" s="80"/>
      <c r="KUG17" s="80"/>
      <c r="KUH17" s="80"/>
      <c r="KUI17" s="80"/>
      <c r="KUJ17" s="80"/>
      <c r="KUK17" s="80"/>
      <c r="KUL17" s="80"/>
      <c r="KUM17" s="80"/>
      <c r="KUN17" s="80"/>
      <c r="KUO17" s="80"/>
      <c r="KUP17" s="80"/>
      <c r="KUQ17" s="80"/>
      <c r="KUR17" s="80"/>
      <c r="KUS17" s="80"/>
      <c r="KUT17" s="80"/>
      <c r="KUU17" s="80"/>
      <c r="KUV17" s="80"/>
      <c r="KUW17" s="80"/>
      <c r="KUX17" s="80"/>
      <c r="KUY17" s="80"/>
      <c r="KUZ17" s="80"/>
      <c r="KVA17" s="80"/>
      <c r="KVB17" s="80"/>
      <c r="KVC17" s="80"/>
      <c r="KVD17" s="80"/>
      <c r="KVE17" s="80"/>
      <c r="KVF17" s="80"/>
      <c r="KVG17" s="80"/>
      <c r="KVH17" s="80"/>
      <c r="KVI17" s="80"/>
      <c r="KVJ17" s="80"/>
      <c r="KVK17" s="80"/>
      <c r="KVL17" s="80"/>
      <c r="KVM17" s="80"/>
      <c r="KVN17" s="80"/>
      <c r="KVO17" s="80"/>
      <c r="KVP17" s="80"/>
      <c r="KVQ17" s="80"/>
      <c r="KVR17" s="80"/>
      <c r="KVS17" s="80"/>
      <c r="KVT17" s="80"/>
      <c r="KVU17" s="80"/>
      <c r="KVV17" s="80"/>
      <c r="KVW17" s="80"/>
      <c r="KVX17" s="80"/>
      <c r="KVY17" s="80"/>
      <c r="KVZ17" s="80"/>
      <c r="KWA17" s="80"/>
      <c r="KWB17" s="80"/>
      <c r="KWC17" s="80"/>
      <c r="KWD17" s="80"/>
      <c r="KWE17" s="80"/>
      <c r="KWF17" s="80"/>
      <c r="KWG17" s="80"/>
      <c r="KWH17" s="80"/>
      <c r="KWI17" s="80"/>
      <c r="KWJ17" s="80"/>
      <c r="KWK17" s="80"/>
      <c r="KWL17" s="80"/>
      <c r="KWM17" s="80"/>
      <c r="KWN17" s="80"/>
      <c r="KWO17" s="80"/>
      <c r="KWP17" s="80"/>
      <c r="KWQ17" s="80"/>
      <c r="KWR17" s="80"/>
      <c r="KWS17" s="80"/>
      <c r="KWT17" s="80"/>
      <c r="KWU17" s="80"/>
      <c r="KWV17" s="80"/>
      <c r="KWW17" s="80"/>
      <c r="KWX17" s="80"/>
      <c r="KWY17" s="80"/>
      <c r="KWZ17" s="80"/>
      <c r="KXA17" s="80"/>
      <c r="KXB17" s="80"/>
      <c r="KXC17" s="80"/>
      <c r="KXD17" s="80"/>
      <c r="KXE17" s="80"/>
      <c r="KXF17" s="80"/>
      <c r="KXG17" s="80"/>
      <c r="KXH17" s="80"/>
      <c r="KXI17" s="80"/>
      <c r="KXJ17" s="80"/>
      <c r="KXK17" s="80"/>
      <c r="KXL17" s="80"/>
      <c r="KXM17" s="80"/>
      <c r="KXN17" s="80"/>
      <c r="KXO17" s="80"/>
      <c r="KXP17" s="80"/>
      <c r="KXQ17" s="80"/>
      <c r="KXR17" s="80"/>
      <c r="KXS17" s="80"/>
      <c r="KXT17" s="80"/>
      <c r="KXU17" s="80"/>
      <c r="KXV17" s="80"/>
      <c r="KXW17" s="80"/>
      <c r="KXX17" s="80"/>
      <c r="KXY17" s="80"/>
      <c r="KXZ17" s="80"/>
      <c r="KYA17" s="80"/>
      <c r="KYB17" s="80"/>
      <c r="KYC17" s="80"/>
      <c r="KYD17" s="80"/>
      <c r="KYE17" s="80"/>
      <c r="KYF17" s="80"/>
      <c r="KYG17" s="80"/>
      <c r="KYH17" s="80"/>
      <c r="KYI17" s="80"/>
      <c r="KYJ17" s="80"/>
      <c r="KYK17" s="80"/>
      <c r="KYL17" s="80"/>
      <c r="KYM17" s="80"/>
      <c r="KYN17" s="80"/>
      <c r="KYO17" s="80"/>
      <c r="KYP17" s="80"/>
      <c r="KYQ17" s="80"/>
      <c r="KYR17" s="80"/>
      <c r="KYS17" s="80"/>
      <c r="KYT17" s="80"/>
      <c r="KYU17" s="80"/>
      <c r="KYV17" s="80"/>
      <c r="KYW17" s="80"/>
      <c r="KYX17" s="80"/>
      <c r="KYY17" s="80"/>
      <c r="KYZ17" s="80"/>
      <c r="KZA17" s="80"/>
      <c r="KZB17" s="80"/>
      <c r="KZC17" s="80"/>
      <c r="KZD17" s="80"/>
      <c r="KZE17" s="80"/>
      <c r="KZF17" s="80"/>
      <c r="KZG17" s="80"/>
      <c r="KZH17" s="80"/>
      <c r="KZI17" s="80"/>
      <c r="KZJ17" s="80"/>
      <c r="KZK17" s="80"/>
      <c r="KZL17" s="80"/>
      <c r="KZM17" s="80"/>
      <c r="KZN17" s="80"/>
      <c r="KZO17" s="80"/>
      <c r="KZP17" s="80"/>
      <c r="KZQ17" s="80"/>
      <c r="KZR17" s="80"/>
      <c r="KZS17" s="80"/>
      <c r="KZT17" s="80"/>
      <c r="KZU17" s="80"/>
      <c r="KZV17" s="80"/>
      <c r="KZW17" s="80"/>
      <c r="KZX17" s="80"/>
      <c r="KZY17" s="80"/>
      <c r="KZZ17" s="80"/>
      <c r="LAA17" s="80"/>
      <c r="LAB17" s="80"/>
      <c r="LAC17" s="80"/>
      <c r="LAD17" s="80"/>
      <c r="LAE17" s="80"/>
      <c r="LAF17" s="80"/>
      <c r="LAG17" s="80"/>
      <c r="LAH17" s="80"/>
      <c r="LAI17" s="80"/>
      <c r="LAJ17" s="80"/>
      <c r="LAK17" s="80"/>
      <c r="LAL17" s="80"/>
      <c r="LAM17" s="80"/>
      <c r="LAN17" s="80"/>
      <c r="LAO17" s="80"/>
      <c r="LAP17" s="80"/>
      <c r="LAQ17" s="80"/>
      <c r="LAR17" s="80"/>
      <c r="LAS17" s="80"/>
      <c r="LAT17" s="80"/>
      <c r="LAU17" s="80"/>
      <c r="LAV17" s="80"/>
      <c r="LAW17" s="80"/>
      <c r="LAX17" s="80"/>
      <c r="LAY17" s="80"/>
      <c r="LAZ17" s="80"/>
      <c r="LBA17" s="80"/>
      <c r="LBB17" s="80"/>
      <c r="LBC17" s="80"/>
      <c r="LBD17" s="80"/>
      <c r="LBE17" s="80"/>
      <c r="LBF17" s="80"/>
      <c r="LBG17" s="80"/>
      <c r="LBH17" s="80"/>
      <c r="LBI17" s="80"/>
      <c r="LBJ17" s="80"/>
      <c r="LBK17" s="80"/>
      <c r="LBL17" s="80"/>
      <c r="LBM17" s="80"/>
      <c r="LBN17" s="80"/>
      <c r="LBO17" s="80"/>
      <c r="LBP17" s="80"/>
      <c r="LBQ17" s="80"/>
      <c r="LBR17" s="80"/>
      <c r="LBS17" s="80"/>
      <c r="LBT17" s="80"/>
      <c r="LBU17" s="80"/>
      <c r="LBV17" s="80"/>
      <c r="LBW17" s="80"/>
      <c r="LBX17" s="80"/>
      <c r="LBY17" s="80"/>
      <c r="LBZ17" s="80"/>
      <c r="LCA17" s="80"/>
      <c r="LCB17" s="80"/>
      <c r="LCC17" s="80"/>
      <c r="LCD17" s="80"/>
      <c r="LCE17" s="80"/>
      <c r="LCF17" s="80"/>
      <c r="LCG17" s="80"/>
      <c r="LCH17" s="80"/>
      <c r="LCI17" s="80"/>
      <c r="LCJ17" s="80"/>
      <c r="LCK17" s="80"/>
      <c r="LCL17" s="80"/>
      <c r="LCM17" s="80"/>
      <c r="LCN17" s="80"/>
      <c r="LCO17" s="80"/>
      <c r="LCP17" s="80"/>
      <c r="LCQ17" s="80"/>
      <c r="LCR17" s="80"/>
      <c r="LCS17" s="80"/>
      <c r="LCT17" s="80"/>
      <c r="LCU17" s="80"/>
      <c r="LCV17" s="80"/>
      <c r="LCW17" s="80"/>
      <c r="LCX17" s="80"/>
      <c r="LCY17" s="80"/>
      <c r="LCZ17" s="80"/>
      <c r="LDA17" s="80"/>
      <c r="LDB17" s="80"/>
      <c r="LDC17" s="80"/>
      <c r="LDD17" s="80"/>
      <c r="LDE17" s="80"/>
      <c r="LDF17" s="80"/>
      <c r="LDG17" s="80"/>
      <c r="LDH17" s="80"/>
      <c r="LDI17" s="80"/>
      <c r="LDJ17" s="80"/>
      <c r="LDK17" s="80"/>
      <c r="LDL17" s="80"/>
      <c r="LDM17" s="80"/>
      <c r="LDN17" s="80"/>
      <c r="LDO17" s="80"/>
      <c r="LDP17" s="80"/>
      <c r="LDQ17" s="80"/>
      <c r="LDR17" s="80"/>
      <c r="LDS17" s="80"/>
      <c r="LDT17" s="80"/>
      <c r="LDU17" s="80"/>
      <c r="LDV17" s="80"/>
      <c r="LDW17" s="80"/>
      <c r="LDX17" s="80"/>
      <c r="LDY17" s="80"/>
      <c r="LDZ17" s="80"/>
      <c r="LEA17" s="80"/>
      <c r="LEB17" s="80"/>
      <c r="LEC17" s="80"/>
      <c r="LED17" s="80"/>
      <c r="LEE17" s="80"/>
      <c r="LEF17" s="80"/>
      <c r="LEG17" s="80"/>
      <c r="LEH17" s="80"/>
      <c r="LEI17" s="80"/>
      <c r="LEJ17" s="80"/>
      <c r="LEK17" s="80"/>
      <c r="LEL17" s="80"/>
      <c r="LEM17" s="80"/>
      <c r="LEN17" s="80"/>
      <c r="LEO17" s="80"/>
      <c r="LEP17" s="80"/>
      <c r="LEQ17" s="80"/>
      <c r="LER17" s="80"/>
      <c r="LES17" s="80"/>
      <c r="LET17" s="80"/>
      <c r="LEU17" s="80"/>
      <c r="LEV17" s="80"/>
      <c r="LEW17" s="80"/>
      <c r="LEX17" s="80"/>
      <c r="LEY17" s="80"/>
      <c r="LEZ17" s="80"/>
      <c r="LFA17" s="80"/>
      <c r="LFB17" s="80"/>
      <c r="LFC17" s="80"/>
      <c r="LFD17" s="80"/>
      <c r="LFE17" s="80"/>
      <c r="LFF17" s="80"/>
      <c r="LFG17" s="80"/>
      <c r="LFH17" s="80"/>
      <c r="LFI17" s="80"/>
      <c r="LFJ17" s="80"/>
      <c r="LFK17" s="80"/>
      <c r="LFL17" s="80"/>
      <c r="LFM17" s="80"/>
      <c r="LFN17" s="80"/>
      <c r="LFO17" s="80"/>
      <c r="LFP17" s="80"/>
      <c r="LFQ17" s="80"/>
      <c r="LFR17" s="80"/>
      <c r="LFS17" s="80"/>
      <c r="LFT17" s="80"/>
      <c r="LFU17" s="80"/>
      <c r="LFV17" s="80"/>
      <c r="LFW17" s="80"/>
      <c r="LFX17" s="80"/>
      <c r="LFY17" s="80"/>
      <c r="LFZ17" s="80"/>
      <c r="LGA17" s="80"/>
      <c r="LGB17" s="80"/>
      <c r="LGC17" s="80"/>
      <c r="LGD17" s="80"/>
      <c r="LGE17" s="80"/>
      <c r="LGF17" s="80"/>
      <c r="LGG17" s="80"/>
      <c r="LGH17" s="80"/>
      <c r="LGI17" s="80"/>
      <c r="LGJ17" s="80"/>
      <c r="LGK17" s="80"/>
      <c r="LGL17" s="80"/>
      <c r="LGM17" s="80"/>
      <c r="LGN17" s="80"/>
      <c r="LGO17" s="80"/>
      <c r="LGP17" s="80"/>
      <c r="LGQ17" s="80"/>
      <c r="LGR17" s="80"/>
      <c r="LGS17" s="80"/>
      <c r="LGT17" s="80"/>
      <c r="LGU17" s="80"/>
      <c r="LGV17" s="80"/>
      <c r="LGW17" s="80"/>
      <c r="LGX17" s="80"/>
      <c r="LGY17" s="80"/>
      <c r="LGZ17" s="80"/>
      <c r="LHA17" s="80"/>
      <c r="LHB17" s="80"/>
      <c r="LHC17" s="80"/>
      <c r="LHD17" s="80"/>
      <c r="LHE17" s="80"/>
      <c r="LHF17" s="80"/>
      <c r="LHG17" s="80"/>
      <c r="LHH17" s="80"/>
      <c r="LHI17" s="80"/>
      <c r="LHJ17" s="80"/>
      <c r="LHK17" s="80"/>
      <c r="LHL17" s="80"/>
      <c r="LHM17" s="80"/>
      <c r="LHN17" s="80"/>
      <c r="LHO17" s="80"/>
      <c r="LHP17" s="80"/>
      <c r="LHQ17" s="80"/>
      <c r="LHR17" s="80"/>
      <c r="LHS17" s="80"/>
      <c r="LHT17" s="80"/>
      <c r="LHU17" s="80"/>
      <c r="LHV17" s="80"/>
      <c r="LHW17" s="80"/>
      <c r="LHX17" s="80"/>
      <c r="LHY17" s="80"/>
      <c r="LHZ17" s="80"/>
      <c r="LIA17" s="80"/>
      <c r="LIB17" s="80"/>
      <c r="LIC17" s="80"/>
      <c r="LID17" s="80"/>
      <c r="LIE17" s="80"/>
      <c r="LIF17" s="80"/>
      <c r="LIG17" s="80"/>
      <c r="LIH17" s="80"/>
      <c r="LII17" s="80"/>
      <c r="LIJ17" s="80"/>
      <c r="LIK17" s="80"/>
      <c r="LIL17" s="80"/>
      <c r="LIM17" s="80"/>
      <c r="LIN17" s="80"/>
      <c r="LIO17" s="80"/>
      <c r="LIP17" s="80"/>
      <c r="LIQ17" s="80"/>
      <c r="LIR17" s="80"/>
      <c r="LIS17" s="80"/>
      <c r="LIT17" s="80"/>
      <c r="LIU17" s="80"/>
      <c r="LIV17" s="80"/>
      <c r="LIW17" s="80"/>
      <c r="LIX17" s="80"/>
      <c r="LIY17" s="80"/>
      <c r="LIZ17" s="80"/>
      <c r="LJA17" s="80"/>
      <c r="LJB17" s="80"/>
      <c r="LJC17" s="80"/>
      <c r="LJD17" s="80"/>
      <c r="LJE17" s="80"/>
      <c r="LJF17" s="80"/>
      <c r="LJG17" s="80"/>
      <c r="LJH17" s="80"/>
      <c r="LJI17" s="80"/>
      <c r="LJJ17" s="80"/>
      <c r="LJK17" s="80"/>
      <c r="LJL17" s="80"/>
      <c r="LJM17" s="80"/>
      <c r="LJN17" s="80"/>
      <c r="LJO17" s="80"/>
      <c r="LJP17" s="80"/>
      <c r="LJQ17" s="80"/>
      <c r="LJR17" s="80"/>
      <c r="LJS17" s="80"/>
      <c r="LJT17" s="80"/>
      <c r="LJU17" s="80"/>
      <c r="LJV17" s="80"/>
      <c r="LJW17" s="80"/>
      <c r="LJX17" s="80"/>
      <c r="LJY17" s="80"/>
      <c r="LJZ17" s="80"/>
      <c r="LKA17" s="80"/>
      <c r="LKB17" s="80"/>
      <c r="LKC17" s="80"/>
      <c r="LKD17" s="80"/>
      <c r="LKE17" s="80"/>
      <c r="LKF17" s="80"/>
      <c r="LKG17" s="80"/>
      <c r="LKH17" s="80"/>
      <c r="LKI17" s="80"/>
      <c r="LKJ17" s="80"/>
      <c r="LKK17" s="80"/>
      <c r="LKL17" s="80"/>
      <c r="LKM17" s="80"/>
      <c r="LKN17" s="80"/>
      <c r="LKO17" s="80"/>
      <c r="LKP17" s="80"/>
      <c r="LKQ17" s="80"/>
      <c r="LKR17" s="80"/>
      <c r="LKS17" s="80"/>
      <c r="LKT17" s="80"/>
      <c r="LKU17" s="80"/>
      <c r="LKV17" s="80"/>
      <c r="LKW17" s="80"/>
      <c r="LKX17" s="80"/>
      <c r="LKY17" s="80"/>
      <c r="LKZ17" s="80"/>
      <c r="LLA17" s="80"/>
      <c r="LLB17" s="80"/>
      <c r="LLC17" s="80"/>
      <c r="LLD17" s="80"/>
      <c r="LLE17" s="80"/>
      <c r="LLF17" s="80"/>
      <c r="LLG17" s="80"/>
      <c r="LLH17" s="80"/>
      <c r="LLI17" s="80"/>
      <c r="LLJ17" s="80"/>
      <c r="LLK17" s="80"/>
      <c r="LLL17" s="80"/>
      <c r="LLM17" s="80"/>
      <c r="LLN17" s="80"/>
      <c r="LLO17" s="80"/>
      <c r="LLP17" s="80"/>
      <c r="LLQ17" s="80"/>
      <c r="LLR17" s="80"/>
      <c r="LLS17" s="80"/>
      <c r="LLT17" s="80"/>
      <c r="LLU17" s="80"/>
      <c r="LLV17" s="80"/>
      <c r="LLW17" s="80"/>
      <c r="LLX17" s="80"/>
      <c r="LLY17" s="80"/>
      <c r="LLZ17" s="80"/>
      <c r="LMA17" s="80"/>
      <c r="LMB17" s="80"/>
      <c r="LMC17" s="80"/>
      <c r="LMD17" s="80"/>
      <c r="LME17" s="80"/>
      <c r="LMF17" s="80"/>
      <c r="LMG17" s="80"/>
      <c r="LMH17" s="80"/>
      <c r="LMI17" s="80"/>
      <c r="LMJ17" s="80"/>
      <c r="LMK17" s="80"/>
      <c r="LML17" s="80"/>
      <c r="LMM17" s="80"/>
      <c r="LMN17" s="80"/>
      <c r="LMO17" s="80"/>
      <c r="LMP17" s="80"/>
      <c r="LMQ17" s="80"/>
      <c r="LMR17" s="80"/>
      <c r="LMS17" s="80"/>
      <c r="LMT17" s="80"/>
      <c r="LMU17" s="80"/>
      <c r="LMV17" s="80"/>
      <c r="LMW17" s="80"/>
      <c r="LMX17" s="80"/>
      <c r="LMY17" s="80"/>
      <c r="LMZ17" s="80"/>
      <c r="LNA17" s="80"/>
      <c r="LNB17" s="80"/>
      <c r="LNC17" s="80"/>
      <c r="LND17" s="80"/>
      <c r="LNE17" s="80"/>
      <c r="LNF17" s="80"/>
      <c r="LNG17" s="80"/>
      <c r="LNH17" s="80"/>
      <c r="LNI17" s="80"/>
      <c r="LNJ17" s="80"/>
      <c r="LNK17" s="80"/>
      <c r="LNL17" s="80"/>
      <c r="LNM17" s="80"/>
      <c r="LNN17" s="80"/>
      <c r="LNO17" s="80"/>
      <c r="LNP17" s="80"/>
      <c r="LNQ17" s="80"/>
      <c r="LNR17" s="80"/>
      <c r="LNS17" s="80"/>
      <c r="LNT17" s="80"/>
      <c r="LNU17" s="80"/>
      <c r="LNV17" s="80"/>
      <c r="LNW17" s="80"/>
      <c r="LNX17" s="80"/>
      <c r="LNY17" s="80"/>
      <c r="LNZ17" s="80"/>
      <c r="LOA17" s="80"/>
      <c r="LOB17" s="80"/>
      <c r="LOC17" s="80"/>
      <c r="LOD17" s="80"/>
      <c r="LOE17" s="80"/>
      <c r="LOF17" s="80"/>
      <c r="LOG17" s="80"/>
      <c r="LOH17" s="80"/>
      <c r="LOI17" s="80"/>
      <c r="LOJ17" s="80"/>
      <c r="LOK17" s="80"/>
      <c r="LOL17" s="80"/>
      <c r="LOM17" s="80"/>
      <c r="LON17" s="80"/>
      <c r="LOO17" s="80"/>
      <c r="LOP17" s="80"/>
      <c r="LOQ17" s="80"/>
      <c r="LOR17" s="80"/>
      <c r="LOS17" s="80"/>
      <c r="LOT17" s="80"/>
      <c r="LOU17" s="80"/>
      <c r="LOV17" s="80"/>
      <c r="LOW17" s="80"/>
      <c r="LOX17" s="80"/>
      <c r="LOY17" s="80"/>
      <c r="LOZ17" s="80"/>
      <c r="LPA17" s="80"/>
      <c r="LPB17" s="80"/>
      <c r="LPC17" s="80"/>
      <c r="LPD17" s="80"/>
      <c r="LPE17" s="80"/>
      <c r="LPF17" s="80"/>
      <c r="LPG17" s="80"/>
      <c r="LPH17" s="80"/>
      <c r="LPI17" s="80"/>
      <c r="LPJ17" s="80"/>
      <c r="LPK17" s="80"/>
      <c r="LPL17" s="80"/>
      <c r="LPM17" s="80"/>
      <c r="LPN17" s="80"/>
      <c r="LPO17" s="80"/>
      <c r="LPP17" s="80"/>
      <c r="LPQ17" s="80"/>
      <c r="LPR17" s="80"/>
      <c r="LPS17" s="80"/>
      <c r="LPT17" s="80"/>
      <c r="LPU17" s="80"/>
      <c r="LPV17" s="80"/>
      <c r="LPW17" s="80"/>
      <c r="LPX17" s="80"/>
      <c r="LPY17" s="80"/>
      <c r="LPZ17" s="80"/>
      <c r="LQA17" s="80"/>
      <c r="LQB17" s="80"/>
      <c r="LQC17" s="80"/>
      <c r="LQD17" s="80"/>
      <c r="LQE17" s="80"/>
      <c r="LQF17" s="80"/>
      <c r="LQG17" s="80"/>
      <c r="LQH17" s="80"/>
      <c r="LQI17" s="80"/>
      <c r="LQJ17" s="80"/>
      <c r="LQK17" s="80"/>
      <c r="LQL17" s="80"/>
      <c r="LQM17" s="80"/>
      <c r="LQN17" s="80"/>
      <c r="LQO17" s="80"/>
      <c r="LQP17" s="80"/>
      <c r="LQQ17" s="80"/>
      <c r="LQR17" s="80"/>
      <c r="LQS17" s="80"/>
      <c r="LQT17" s="80"/>
      <c r="LQU17" s="80"/>
      <c r="LQV17" s="80"/>
      <c r="LQW17" s="80"/>
      <c r="LQX17" s="80"/>
      <c r="LQY17" s="80"/>
      <c r="LQZ17" s="80"/>
      <c r="LRA17" s="80"/>
      <c r="LRB17" s="80"/>
      <c r="LRC17" s="80"/>
      <c r="LRD17" s="80"/>
      <c r="LRE17" s="80"/>
      <c r="LRF17" s="80"/>
      <c r="LRG17" s="80"/>
      <c r="LRH17" s="80"/>
      <c r="LRI17" s="80"/>
      <c r="LRJ17" s="80"/>
      <c r="LRK17" s="80"/>
      <c r="LRL17" s="80"/>
      <c r="LRM17" s="80"/>
      <c r="LRN17" s="80"/>
      <c r="LRO17" s="80"/>
      <c r="LRP17" s="80"/>
      <c r="LRQ17" s="80"/>
      <c r="LRR17" s="80"/>
      <c r="LRS17" s="80"/>
      <c r="LRT17" s="80"/>
      <c r="LRU17" s="80"/>
      <c r="LRV17" s="80"/>
      <c r="LRW17" s="80"/>
      <c r="LRX17" s="80"/>
      <c r="LRY17" s="80"/>
      <c r="LRZ17" s="80"/>
      <c r="LSA17" s="80"/>
      <c r="LSB17" s="80"/>
      <c r="LSC17" s="80"/>
      <c r="LSD17" s="80"/>
      <c r="LSE17" s="80"/>
      <c r="LSF17" s="80"/>
      <c r="LSG17" s="80"/>
      <c r="LSH17" s="80"/>
      <c r="LSI17" s="80"/>
      <c r="LSJ17" s="80"/>
      <c r="LSK17" s="80"/>
      <c r="LSL17" s="80"/>
      <c r="LSM17" s="80"/>
      <c r="LSN17" s="80"/>
      <c r="LSO17" s="80"/>
      <c r="LSP17" s="80"/>
      <c r="LSQ17" s="80"/>
      <c r="LSR17" s="80"/>
      <c r="LSS17" s="80"/>
      <c r="LST17" s="80"/>
      <c r="LSU17" s="80"/>
      <c r="LSV17" s="80"/>
      <c r="LSW17" s="80"/>
      <c r="LSX17" s="80"/>
      <c r="LSY17" s="80"/>
      <c r="LSZ17" s="80"/>
      <c r="LTA17" s="80"/>
      <c r="LTB17" s="80"/>
      <c r="LTC17" s="80"/>
      <c r="LTD17" s="80"/>
      <c r="LTE17" s="80"/>
      <c r="LTF17" s="80"/>
      <c r="LTG17" s="80"/>
      <c r="LTH17" s="80"/>
      <c r="LTI17" s="80"/>
      <c r="LTJ17" s="80"/>
      <c r="LTK17" s="80"/>
      <c r="LTL17" s="80"/>
      <c r="LTM17" s="80"/>
      <c r="LTN17" s="80"/>
      <c r="LTO17" s="80"/>
      <c r="LTP17" s="80"/>
      <c r="LTQ17" s="80"/>
      <c r="LTR17" s="80"/>
      <c r="LTS17" s="80"/>
      <c r="LTT17" s="80"/>
      <c r="LTU17" s="80"/>
      <c r="LTV17" s="80"/>
      <c r="LTW17" s="80"/>
      <c r="LTX17" s="80"/>
      <c r="LTY17" s="80"/>
      <c r="LTZ17" s="80"/>
      <c r="LUA17" s="80"/>
      <c r="LUB17" s="80"/>
      <c r="LUC17" s="80"/>
      <c r="LUD17" s="80"/>
      <c r="LUE17" s="80"/>
      <c r="LUF17" s="80"/>
      <c r="LUG17" s="80"/>
      <c r="LUH17" s="80"/>
      <c r="LUI17" s="80"/>
      <c r="LUJ17" s="80"/>
      <c r="LUK17" s="80"/>
      <c r="LUL17" s="80"/>
      <c r="LUM17" s="80"/>
      <c r="LUN17" s="80"/>
      <c r="LUO17" s="80"/>
      <c r="LUP17" s="80"/>
      <c r="LUQ17" s="80"/>
      <c r="LUR17" s="80"/>
      <c r="LUS17" s="80"/>
      <c r="LUT17" s="80"/>
      <c r="LUU17" s="80"/>
      <c r="LUV17" s="80"/>
      <c r="LUW17" s="80"/>
      <c r="LUX17" s="80"/>
      <c r="LUY17" s="80"/>
      <c r="LUZ17" s="80"/>
      <c r="LVA17" s="80"/>
      <c r="LVB17" s="80"/>
      <c r="LVC17" s="80"/>
      <c r="LVD17" s="80"/>
      <c r="LVE17" s="80"/>
      <c r="LVF17" s="80"/>
      <c r="LVG17" s="80"/>
      <c r="LVH17" s="80"/>
      <c r="LVI17" s="80"/>
      <c r="LVJ17" s="80"/>
      <c r="LVK17" s="80"/>
      <c r="LVL17" s="80"/>
      <c r="LVM17" s="80"/>
      <c r="LVN17" s="80"/>
      <c r="LVO17" s="80"/>
      <c r="LVP17" s="80"/>
      <c r="LVQ17" s="80"/>
      <c r="LVR17" s="80"/>
      <c r="LVS17" s="80"/>
      <c r="LVT17" s="80"/>
      <c r="LVU17" s="80"/>
      <c r="LVV17" s="80"/>
      <c r="LVW17" s="80"/>
      <c r="LVX17" s="80"/>
      <c r="LVY17" s="80"/>
      <c r="LVZ17" s="80"/>
      <c r="LWA17" s="80"/>
      <c r="LWB17" s="80"/>
      <c r="LWC17" s="80"/>
      <c r="LWD17" s="80"/>
      <c r="LWE17" s="80"/>
      <c r="LWF17" s="80"/>
      <c r="LWG17" s="80"/>
      <c r="LWH17" s="80"/>
      <c r="LWI17" s="80"/>
      <c r="LWJ17" s="80"/>
      <c r="LWK17" s="80"/>
      <c r="LWL17" s="80"/>
      <c r="LWM17" s="80"/>
      <c r="LWN17" s="80"/>
      <c r="LWO17" s="80"/>
      <c r="LWP17" s="80"/>
      <c r="LWQ17" s="80"/>
      <c r="LWR17" s="80"/>
      <c r="LWS17" s="80"/>
      <c r="LWT17" s="80"/>
      <c r="LWU17" s="80"/>
      <c r="LWV17" s="80"/>
      <c r="LWW17" s="80"/>
      <c r="LWX17" s="80"/>
      <c r="LWY17" s="80"/>
      <c r="LWZ17" s="80"/>
      <c r="LXA17" s="80"/>
      <c r="LXB17" s="80"/>
      <c r="LXC17" s="80"/>
      <c r="LXD17" s="80"/>
      <c r="LXE17" s="80"/>
      <c r="LXF17" s="80"/>
      <c r="LXG17" s="80"/>
      <c r="LXH17" s="80"/>
      <c r="LXI17" s="80"/>
      <c r="LXJ17" s="80"/>
      <c r="LXK17" s="80"/>
      <c r="LXL17" s="80"/>
      <c r="LXM17" s="80"/>
      <c r="LXN17" s="80"/>
      <c r="LXO17" s="80"/>
      <c r="LXP17" s="80"/>
      <c r="LXQ17" s="80"/>
      <c r="LXR17" s="80"/>
      <c r="LXS17" s="80"/>
      <c r="LXT17" s="80"/>
      <c r="LXU17" s="80"/>
      <c r="LXV17" s="80"/>
      <c r="LXW17" s="80"/>
      <c r="LXX17" s="80"/>
      <c r="LXY17" s="80"/>
      <c r="LXZ17" s="80"/>
      <c r="LYA17" s="80"/>
      <c r="LYB17" s="80"/>
      <c r="LYC17" s="80"/>
      <c r="LYD17" s="80"/>
      <c r="LYE17" s="80"/>
      <c r="LYF17" s="80"/>
      <c r="LYG17" s="80"/>
      <c r="LYH17" s="80"/>
      <c r="LYI17" s="80"/>
      <c r="LYJ17" s="80"/>
      <c r="LYK17" s="80"/>
      <c r="LYL17" s="80"/>
      <c r="LYM17" s="80"/>
      <c r="LYN17" s="80"/>
      <c r="LYO17" s="80"/>
      <c r="LYP17" s="80"/>
      <c r="LYQ17" s="80"/>
      <c r="LYR17" s="80"/>
      <c r="LYS17" s="80"/>
      <c r="LYT17" s="80"/>
      <c r="LYU17" s="80"/>
      <c r="LYV17" s="80"/>
      <c r="LYW17" s="80"/>
      <c r="LYX17" s="80"/>
      <c r="LYY17" s="80"/>
      <c r="LYZ17" s="80"/>
      <c r="LZA17" s="80"/>
      <c r="LZB17" s="80"/>
      <c r="LZC17" s="80"/>
      <c r="LZD17" s="80"/>
      <c r="LZE17" s="80"/>
      <c r="LZF17" s="80"/>
      <c r="LZG17" s="80"/>
      <c r="LZH17" s="80"/>
      <c r="LZI17" s="80"/>
      <c r="LZJ17" s="80"/>
      <c r="LZK17" s="80"/>
      <c r="LZL17" s="80"/>
      <c r="LZM17" s="80"/>
      <c r="LZN17" s="80"/>
      <c r="LZO17" s="80"/>
      <c r="LZP17" s="80"/>
      <c r="LZQ17" s="80"/>
      <c r="LZR17" s="80"/>
      <c r="LZS17" s="80"/>
      <c r="LZT17" s="80"/>
      <c r="LZU17" s="80"/>
      <c r="LZV17" s="80"/>
      <c r="LZW17" s="80"/>
      <c r="LZX17" s="80"/>
      <c r="LZY17" s="80"/>
      <c r="LZZ17" s="80"/>
      <c r="MAA17" s="80"/>
      <c r="MAB17" s="80"/>
      <c r="MAC17" s="80"/>
      <c r="MAD17" s="80"/>
      <c r="MAE17" s="80"/>
      <c r="MAF17" s="80"/>
      <c r="MAG17" s="80"/>
      <c r="MAH17" s="80"/>
      <c r="MAI17" s="80"/>
      <c r="MAJ17" s="80"/>
      <c r="MAK17" s="80"/>
      <c r="MAL17" s="80"/>
      <c r="MAM17" s="80"/>
      <c r="MAN17" s="80"/>
      <c r="MAO17" s="80"/>
      <c r="MAP17" s="80"/>
      <c r="MAQ17" s="80"/>
      <c r="MAR17" s="80"/>
      <c r="MAS17" s="80"/>
      <c r="MAT17" s="80"/>
      <c r="MAU17" s="80"/>
      <c r="MAV17" s="80"/>
      <c r="MAW17" s="80"/>
      <c r="MAX17" s="80"/>
      <c r="MAY17" s="80"/>
      <c r="MAZ17" s="80"/>
      <c r="MBA17" s="80"/>
      <c r="MBB17" s="80"/>
      <c r="MBC17" s="80"/>
      <c r="MBD17" s="80"/>
      <c r="MBE17" s="80"/>
      <c r="MBF17" s="80"/>
      <c r="MBG17" s="80"/>
      <c r="MBH17" s="80"/>
      <c r="MBI17" s="80"/>
      <c r="MBJ17" s="80"/>
      <c r="MBK17" s="80"/>
      <c r="MBL17" s="80"/>
      <c r="MBM17" s="80"/>
      <c r="MBN17" s="80"/>
      <c r="MBO17" s="80"/>
      <c r="MBP17" s="80"/>
      <c r="MBQ17" s="80"/>
      <c r="MBR17" s="80"/>
      <c r="MBS17" s="80"/>
      <c r="MBT17" s="80"/>
      <c r="MBU17" s="80"/>
      <c r="MBV17" s="80"/>
      <c r="MBW17" s="80"/>
      <c r="MBX17" s="80"/>
      <c r="MBY17" s="80"/>
      <c r="MBZ17" s="80"/>
      <c r="MCA17" s="80"/>
      <c r="MCB17" s="80"/>
      <c r="MCC17" s="80"/>
      <c r="MCD17" s="80"/>
      <c r="MCE17" s="80"/>
      <c r="MCF17" s="80"/>
      <c r="MCG17" s="80"/>
      <c r="MCH17" s="80"/>
      <c r="MCI17" s="80"/>
      <c r="MCJ17" s="80"/>
      <c r="MCK17" s="80"/>
      <c r="MCL17" s="80"/>
      <c r="MCM17" s="80"/>
      <c r="MCN17" s="80"/>
      <c r="MCO17" s="80"/>
      <c r="MCP17" s="80"/>
      <c r="MCQ17" s="80"/>
      <c r="MCR17" s="80"/>
      <c r="MCS17" s="80"/>
      <c r="MCT17" s="80"/>
      <c r="MCU17" s="80"/>
      <c r="MCV17" s="80"/>
      <c r="MCW17" s="80"/>
      <c r="MCX17" s="80"/>
      <c r="MCY17" s="80"/>
      <c r="MCZ17" s="80"/>
      <c r="MDA17" s="80"/>
      <c r="MDB17" s="80"/>
      <c r="MDC17" s="80"/>
      <c r="MDD17" s="80"/>
      <c r="MDE17" s="80"/>
      <c r="MDF17" s="80"/>
      <c r="MDG17" s="80"/>
      <c r="MDH17" s="80"/>
      <c r="MDI17" s="80"/>
      <c r="MDJ17" s="80"/>
      <c r="MDK17" s="80"/>
      <c r="MDL17" s="80"/>
      <c r="MDM17" s="80"/>
      <c r="MDN17" s="80"/>
      <c r="MDO17" s="80"/>
      <c r="MDP17" s="80"/>
      <c r="MDQ17" s="80"/>
      <c r="MDR17" s="80"/>
      <c r="MDS17" s="80"/>
      <c r="MDT17" s="80"/>
      <c r="MDU17" s="80"/>
      <c r="MDV17" s="80"/>
      <c r="MDW17" s="80"/>
      <c r="MDX17" s="80"/>
      <c r="MDY17" s="80"/>
      <c r="MDZ17" s="80"/>
      <c r="MEA17" s="80"/>
      <c r="MEB17" s="80"/>
      <c r="MEC17" s="80"/>
      <c r="MED17" s="80"/>
      <c r="MEE17" s="80"/>
      <c r="MEF17" s="80"/>
      <c r="MEG17" s="80"/>
      <c r="MEH17" s="80"/>
      <c r="MEI17" s="80"/>
      <c r="MEJ17" s="80"/>
      <c r="MEK17" s="80"/>
      <c r="MEL17" s="80"/>
      <c r="MEM17" s="80"/>
      <c r="MEN17" s="80"/>
      <c r="MEO17" s="80"/>
      <c r="MEP17" s="80"/>
      <c r="MEQ17" s="80"/>
      <c r="MER17" s="80"/>
      <c r="MES17" s="80"/>
      <c r="MET17" s="80"/>
      <c r="MEU17" s="80"/>
      <c r="MEV17" s="80"/>
      <c r="MEW17" s="80"/>
      <c r="MEX17" s="80"/>
      <c r="MEY17" s="80"/>
      <c r="MEZ17" s="80"/>
      <c r="MFA17" s="80"/>
      <c r="MFB17" s="80"/>
      <c r="MFC17" s="80"/>
      <c r="MFD17" s="80"/>
      <c r="MFE17" s="80"/>
      <c r="MFF17" s="80"/>
      <c r="MFG17" s="80"/>
      <c r="MFH17" s="80"/>
      <c r="MFI17" s="80"/>
      <c r="MFJ17" s="80"/>
      <c r="MFK17" s="80"/>
      <c r="MFL17" s="80"/>
      <c r="MFM17" s="80"/>
      <c r="MFN17" s="80"/>
      <c r="MFO17" s="80"/>
      <c r="MFP17" s="80"/>
      <c r="MFQ17" s="80"/>
      <c r="MFR17" s="80"/>
      <c r="MFS17" s="80"/>
      <c r="MFT17" s="80"/>
      <c r="MFU17" s="80"/>
      <c r="MFV17" s="80"/>
      <c r="MFW17" s="80"/>
      <c r="MFX17" s="80"/>
      <c r="MFY17" s="80"/>
      <c r="MFZ17" s="80"/>
      <c r="MGA17" s="80"/>
      <c r="MGB17" s="80"/>
      <c r="MGC17" s="80"/>
      <c r="MGD17" s="80"/>
      <c r="MGE17" s="80"/>
      <c r="MGF17" s="80"/>
      <c r="MGG17" s="80"/>
      <c r="MGH17" s="80"/>
      <c r="MGI17" s="80"/>
      <c r="MGJ17" s="80"/>
      <c r="MGK17" s="80"/>
      <c r="MGL17" s="80"/>
      <c r="MGM17" s="80"/>
      <c r="MGN17" s="80"/>
      <c r="MGO17" s="80"/>
      <c r="MGP17" s="80"/>
      <c r="MGQ17" s="80"/>
      <c r="MGR17" s="80"/>
      <c r="MGS17" s="80"/>
      <c r="MGT17" s="80"/>
      <c r="MGU17" s="80"/>
      <c r="MGV17" s="80"/>
      <c r="MGW17" s="80"/>
      <c r="MGX17" s="80"/>
      <c r="MGY17" s="80"/>
      <c r="MGZ17" s="80"/>
      <c r="MHA17" s="80"/>
      <c r="MHB17" s="80"/>
      <c r="MHC17" s="80"/>
      <c r="MHD17" s="80"/>
      <c r="MHE17" s="80"/>
      <c r="MHF17" s="80"/>
      <c r="MHG17" s="80"/>
      <c r="MHH17" s="80"/>
      <c r="MHI17" s="80"/>
      <c r="MHJ17" s="80"/>
      <c r="MHK17" s="80"/>
      <c r="MHL17" s="80"/>
      <c r="MHM17" s="80"/>
      <c r="MHN17" s="80"/>
      <c r="MHO17" s="80"/>
      <c r="MHP17" s="80"/>
      <c r="MHQ17" s="80"/>
      <c r="MHR17" s="80"/>
      <c r="MHS17" s="80"/>
      <c r="MHT17" s="80"/>
      <c r="MHU17" s="80"/>
      <c r="MHV17" s="80"/>
      <c r="MHW17" s="80"/>
      <c r="MHX17" s="80"/>
      <c r="MHY17" s="80"/>
      <c r="MHZ17" s="80"/>
      <c r="MIA17" s="80"/>
      <c r="MIB17" s="80"/>
      <c r="MIC17" s="80"/>
      <c r="MID17" s="80"/>
      <c r="MIE17" s="80"/>
      <c r="MIF17" s="80"/>
      <c r="MIG17" s="80"/>
      <c r="MIH17" s="80"/>
      <c r="MII17" s="80"/>
      <c r="MIJ17" s="80"/>
      <c r="MIK17" s="80"/>
      <c r="MIL17" s="80"/>
      <c r="MIM17" s="80"/>
      <c r="MIN17" s="80"/>
      <c r="MIO17" s="80"/>
      <c r="MIP17" s="80"/>
      <c r="MIQ17" s="80"/>
      <c r="MIR17" s="80"/>
      <c r="MIS17" s="80"/>
      <c r="MIT17" s="80"/>
      <c r="MIU17" s="80"/>
      <c r="MIV17" s="80"/>
      <c r="MIW17" s="80"/>
      <c r="MIX17" s="80"/>
      <c r="MIY17" s="80"/>
      <c r="MIZ17" s="80"/>
      <c r="MJA17" s="80"/>
      <c r="MJB17" s="80"/>
      <c r="MJC17" s="80"/>
      <c r="MJD17" s="80"/>
      <c r="MJE17" s="80"/>
      <c r="MJF17" s="80"/>
      <c r="MJG17" s="80"/>
      <c r="MJH17" s="80"/>
      <c r="MJI17" s="80"/>
      <c r="MJJ17" s="80"/>
      <c r="MJK17" s="80"/>
      <c r="MJL17" s="80"/>
      <c r="MJM17" s="80"/>
      <c r="MJN17" s="80"/>
      <c r="MJO17" s="80"/>
      <c r="MJP17" s="80"/>
      <c r="MJQ17" s="80"/>
      <c r="MJR17" s="80"/>
      <c r="MJS17" s="80"/>
      <c r="MJT17" s="80"/>
      <c r="MJU17" s="80"/>
      <c r="MJV17" s="80"/>
      <c r="MJW17" s="80"/>
      <c r="MJX17" s="80"/>
      <c r="MJY17" s="80"/>
      <c r="MJZ17" s="80"/>
      <c r="MKA17" s="80"/>
      <c r="MKB17" s="80"/>
      <c r="MKC17" s="80"/>
      <c r="MKD17" s="80"/>
      <c r="MKE17" s="80"/>
      <c r="MKF17" s="80"/>
      <c r="MKG17" s="80"/>
      <c r="MKH17" s="80"/>
      <c r="MKI17" s="80"/>
      <c r="MKJ17" s="80"/>
      <c r="MKK17" s="80"/>
      <c r="MKL17" s="80"/>
      <c r="MKM17" s="80"/>
      <c r="MKN17" s="80"/>
      <c r="MKO17" s="80"/>
      <c r="MKP17" s="80"/>
      <c r="MKQ17" s="80"/>
      <c r="MKR17" s="80"/>
      <c r="MKS17" s="80"/>
      <c r="MKT17" s="80"/>
      <c r="MKU17" s="80"/>
      <c r="MKV17" s="80"/>
      <c r="MKW17" s="80"/>
      <c r="MKX17" s="80"/>
      <c r="MKY17" s="80"/>
      <c r="MKZ17" s="80"/>
      <c r="MLA17" s="80"/>
      <c r="MLB17" s="80"/>
      <c r="MLC17" s="80"/>
      <c r="MLD17" s="80"/>
      <c r="MLE17" s="80"/>
      <c r="MLF17" s="80"/>
      <c r="MLG17" s="80"/>
      <c r="MLH17" s="80"/>
      <c r="MLI17" s="80"/>
      <c r="MLJ17" s="80"/>
      <c r="MLK17" s="80"/>
      <c r="MLL17" s="80"/>
      <c r="MLM17" s="80"/>
      <c r="MLN17" s="80"/>
      <c r="MLO17" s="80"/>
      <c r="MLP17" s="80"/>
      <c r="MLQ17" s="80"/>
      <c r="MLR17" s="80"/>
      <c r="MLS17" s="80"/>
      <c r="MLT17" s="80"/>
      <c r="MLU17" s="80"/>
      <c r="MLV17" s="80"/>
      <c r="MLW17" s="80"/>
      <c r="MLX17" s="80"/>
      <c r="MLY17" s="80"/>
      <c r="MLZ17" s="80"/>
      <c r="MMA17" s="80"/>
      <c r="MMB17" s="80"/>
      <c r="MMC17" s="80"/>
      <c r="MMD17" s="80"/>
      <c r="MME17" s="80"/>
      <c r="MMF17" s="80"/>
      <c r="MMG17" s="80"/>
      <c r="MMH17" s="80"/>
      <c r="MMI17" s="80"/>
      <c r="MMJ17" s="80"/>
      <c r="MMK17" s="80"/>
      <c r="MML17" s="80"/>
      <c r="MMM17" s="80"/>
      <c r="MMN17" s="80"/>
      <c r="MMO17" s="80"/>
      <c r="MMP17" s="80"/>
      <c r="MMQ17" s="80"/>
      <c r="MMR17" s="80"/>
      <c r="MMS17" s="80"/>
      <c r="MMT17" s="80"/>
      <c r="MMU17" s="80"/>
      <c r="MMV17" s="80"/>
      <c r="MMW17" s="80"/>
      <c r="MMX17" s="80"/>
      <c r="MMY17" s="80"/>
      <c r="MMZ17" s="80"/>
      <c r="MNA17" s="80"/>
      <c r="MNB17" s="80"/>
      <c r="MNC17" s="80"/>
      <c r="MND17" s="80"/>
      <c r="MNE17" s="80"/>
      <c r="MNF17" s="80"/>
      <c r="MNG17" s="80"/>
      <c r="MNH17" s="80"/>
      <c r="MNI17" s="80"/>
      <c r="MNJ17" s="80"/>
      <c r="MNK17" s="80"/>
      <c r="MNL17" s="80"/>
      <c r="MNM17" s="80"/>
      <c r="MNN17" s="80"/>
      <c r="MNO17" s="80"/>
      <c r="MNP17" s="80"/>
      <c r="MNQ17" s="80"/>
      <c r="MNR17" s="80"/>
      <c r="MNS17" s="80"/>
      <c r="MNT17" s="80"/>
      <c r="MNU17" s="80"/>
      <c r="MNV17" s="80"/>
      <c r="MNW17" s="80"/>
      <c r="MNX17" s="80"/>
      <c r="MNY17" s="80"/>
      <c r="MNZ17" s="80"/>
      <c r="MOA17" s="80"/>
      <c r="MOB17" s="80"/>
      <c r="MOC17" s="80"/>
      <c r="MOD17" s="80"/>
      <c r="MOE17" s="80"/>
      <c r="MOF17" s="80"/>
      <c r="MOG17" s="80"/>
      <c r="MOH17" s="80"/>
      <c r="MOI17" s="80"/>
      <c r="MOJ17" s="80"/>
      <c r="MOK17" s="80"/>
      <c r="MOL17" s="80"/>
      <c r="MOM17" s="80"/>
      <c r="MON17" s="80"/>
      <c r="MOO17" s="80"/>
      <c r="MOP17" s="80"/>
      <c r="MOQ17" s="80"/>
      <c r="MOR17" s="80"/>
      <c r="MOS17" s="80"/>
      <c r="MOT17" s="80"/>
      <c r="MOU17" s="80"/>
      <c r="MOV17" s="80"/>
      <c r="MOW17" s="80"/>
      <c r="MOX17" s="80"/>
      <c r="MOY17" s="80"/>
      <c r="MOZ17" s="80"/>
      <c r="MPA17" s="80"/>
      <c r="MPB17" s="80"/>
      <c r="MPC17" s="80"/>
      <c r="MPD17" s="80"/>
      <c r="MPE17" s="80"/>
      <c r="MPF17" s="80"/>
      <c r="MPG17" s="80"/>
      <c r="MPH17" s="80"/>
      <c r="MPI17" s="80"/>
      <c r="MPJ17" s="80"/>
      <c r="MPK17" s="80"/>
      <c r="MPL17" s="80"/>
      <c r="MPM17" s="80"/>
      <c r="MPN17" s="80"/>
      <c r="MPO17" s="80"/>
      <c r="MPP17" s="80"/>
      <c r="MPQ17" s="80"/>
      <c r="MPR17" s="80"/>
      <c r="MPS17" s="80"/>
      <c r="MPT17" s="80"/>
      <c r="MPU17" s="80"/>
      <c r="MPV17" s="80"/>
      <c r="MPW17" s="80"/>
      <c r="MPX17" s="80"/>
      <c r="MPY17" s="80"/>
      <c r="MPZ17" s="80"/>
      <c r="MQA17" s="80"/>
      <c r="MQB17" s="80"/>
      <c r="MQC17" s="80"/>
      <c r="MQD17" s="80"/>
      <c r="MQE17" s="80"/>
      <c r="MQF17" s="80"/>
      <c r="MQG17" s="80"/>
      <c r="MQH17" s="80"/>
      <c r="MQI17" s="80"/>
      <c r="MQJ17" s="80"/>
      <c r="MQK17" s="80"/>
      <c r="MQL17" s="80"/>
      <c r="MQM17" s="80"/>
      <c r="MQN17" s="80"/>
      <c r="MQO17" s="80"/>
      <c r="MQP17" s="80"/>
      <c r="MQQ17" s="80"/>
      <c r="MQR17" s="80"/>
      <c r="MQS17" s="80"/>
      <c r="MQT17" s="80"/>
      <c r="MQU17" s="80"/>
      <c r="MQV17" s="80"/>
      <c r="MQW17" s="80"/>
      <c r="MQX17" s="80"/>
      <c r="MQY17" s="80"/>
      <c r="MQZ17" s="80"/>
      <c r="MRA17" s="80"/>
      <c r="MRB17" s="80"/>
      <c r="MRC17" s="80"/>
      <c r="MRD17" s="80"/>
      <c r="MRE17" s="80"/>
      <c r="MRF17" s="80"/>
      <c r="MRG17" s="80"/>
      <c r="MRH17" s="80"/>
      <c r="MRI17" s="80"/>
      <c r="MRJ17" s="80"/>
      <c r="MRK17" s="80"/>
      <c r="MRL17" s="80"/>
      <c r="MRM17" s="80"/>
      <c r="MRN17" s="80"/>
      <c r="MRO17" s="80"/>
      <c r="MRP17" s="80"/>
      <c r="MRQ17" s="80"/>
      <c r="MRR17" s="80"/>
      <c r="MRS17" s="80"/>
      <c r="MRT17" s="80"/>
      <c r="MRU17" s="80"/>
      <c r="MRV17" s="80"/>
      <c r="MRW17" s="80"/>
      <c r="MRX17" s="80"/>
      <c r="MRY17" s="80"/>
      <c r="MRZ17" s="80"/>
      <c r="MSA17" s="80"/>
      <c r="MSB17" s="80"/>
      <c r="MSC17" s="80"/>
      <c r="MSD17" s="80"/>
      <c r="MSE17" s="80"/>
      <c r="MSF17" s="80"/>
      <c r="MSG17" s="80"/>
      <c r="MSH17" s="80"/>
      <c r="MSI17" s="80"/>
      <c r="MSJ17" s="80"/>
      <c r="MSK17" s="80"/>
      <c r="MSL17" s="80"/>
      <c r="MSM17" s="80"/>
      <c r="MSN17" s="80"/>
      <c r="MSO17" s="80"/>
      <c r="MSP17" s="80"/>
      <c r="MSQ17" s="80"/>
      <c r="MSR17" s="80"/>
      <c r="MSS17" s="80"/>
      <c r="MST17" s="80"/>
      <c r="MSU17" s="80"/>
      <c r="MSV17" s="80"/>
      <c r="MSW17" s="80"/>
      <c r="MSX17" s="80"/>
      <c r="MSY17" s="80"/>
      <c r="MSZ17" s="80"/>
      <c r="MTA17" s="80"/>
      <c r="MTB17" s="80"/>
      <c r="MTC17" s="80"/>
      <c r="MTD17" s="80"/>
      <c r="MTE17" s="80"/>
      <c r="MTF17" s="80"/>
      <c r="MTG17" s="80"/>
      <c r="MTH17" s="80"/>
      <c r="MTI17" s="80"/>
      <c r="MTJ17" s="80"/>
      <c r="MTK17" s="80"/>
      <c r="MTL17" s="80"/>
      <c r="MTM17" s="80"/>
      <c r="MTN17" s="80"/>
      <c r="MTO17" s="80"/>
      <c r="MTP17" s="80"/>
      <c r="MTQ17" s="80"/>
      <c r="MTR17" s="80"/>
      <c r="MTS17" s="80"/>
      <c r="MTT17" s="80"/>
      <c r="MTU17" s="80"/>
      <c r="MTV17" s="80"/>
      <c r="MTW17" s="80"/>
      <c r="MTX17" s="80"/>
      <c r="MTY17" s="80"/>
      <c r="MTZ17" s="80"/>
      <c r="MUA17" s="80"/>
      <c r="MUB17" s="80"/>
      <c r="MUC17" s="80"/>
      <c r="MUD17" s="80"/>
      <c r="MUE17" s="80"/>
      <c r="MUF17" s="80"/>
      <c r="MUG17" s="80"/>
      <c r="MUH17" s="80"/>
      <c r="MUI17" s="80"/>
      <c r="MUJ17" s="80"/>
      <c r="MUK17" s="80"/>
      <c r="MUL17" s="80"/>
      <c r="MUM17" s="80"/>
      <c r="MUN17" s="80"/>
      <c r="MUO17" s="80"/>
      <c r="MUP17" s="80"/>
      <c r="MUQ17" s="80"/>
      <c r="MUR17" s="80"/>
      <c r="MUS17" s="80"/>
      <c r="MUT17" s="80"/>
      <c r="MUU17" s="80"/>
      <c r="MUV17" s="80"/>
      <c r="MUW17" s="80"/>
      <c r="MUX17" s="80"/>
      <c r="MUY17" s="80"/>
      <c r="MUZ17" s="80"/>
      <c r="MVA17" s="80"/>
      <c r="MVB17" s="80"/>
      <c r="MVC17" s="80"/>
      <c r="MVD17" s="80"/>
      <c r="MVE17" s="80"/>
      <c r="MVF17" s="80"/>
      <c r="MVG17" s="80"/>
      <c r="MVH17" s="80"/>
      <c r="MVI17" s="80"/>
      <c r="MVJ17" s="80"/>
      <c r="MVK17" s="80"/>
      <c r="MVL17" s="80"/>
      <c r="MVM17" s="80"/>
      <c r="MVN17" s="80"/>
      <c r="MVO17" s="80"/>
      <c r="MVP17" s="80"/>
      <c r="MVQ17" s="80"/>
      <c r="MVR17" s="80"/>
      <c r="MVS17" s="80"/>
      <c r="MVT17" s="80"/>
      <c r="MVU17" s="80"/>
      <c r="MVV17" s="80"/>
      <c r="MVW17" s="80"/>
      <c r="MVX17" s="80"/>
      <c r="MVY17" s="80"/>
      <c r="MVZ17" s="80"/>
      <c r="MWA17" s="80"/>
      <c r="MWB17" s="80"/>
      <c r="MWC17" s="80"/>
      <c r="MWD17" s="80"/>
      <c r="MWE17" s="80"/>
      <c r="MWF17" s="80"/>
      <c r="MWG17" s="80"/>
      <c r="MWH17" s="80"/>
      <c r="MWI17" s="80"/>
      <c r="MWJ17" s="80"/>
      <c r="MWK17" s="80"/>
      <c r="MWL17" s="80"/>
      <c r="MWM17" s="80"/>
      <c r="MWN17" s="80"/>
      <c r="MWO17" s="80"/>
      <c r="MWP17" s="80"/>
      <c r="MWQ17" s="80"/>
      <c r="MWR17" s="80"/>
      <c r="MWS17" s="80"/>
      <c r="MWT17" s="80"/>
      <c r="MWU17" s="80"/>
      <c r="MWV17" s="80"/>
      <c r="MWW17" s="80"/>
      <c r="MWX17" s="80"/>
      <c r="MWY17" s="80"/>
      <c r="MWZ17" s="80"/>
      <c r="MXA17" s="80"/>
      <c r="MXB17" s="80"/>
      <c r="MXC17" s="80"/>
      <c r="MXD17" s="80"/>
      <c r="MXE17" s="80"/>
      <c r="MXF17" s="80"/>
      <c r="MXG17" s="80"/>
      <c r="MXH17" s="80"/>
      <c r="MXI17" s="80"/>
      <c r="MXJ17" s="80"/>
      <c r="MXK17" s="80"/>
      <c r="MXL17" s="80"/>
      <c r="MXM17" s="80"/>
      <c r="MXN17" s="80"/>
      <c r="MXO17" s="80"/>
      <c r="MXP17" s="80"/>
      <c r="MXQ17" s="80"/>
      <c r="MXR17" s="80"/>
      <c r="MXS17" s="80"/>
      <c r="MXT17" s="80"/>
      <c r="MXU17" s="80"/>
      <c r="MXV17" s="80"/>
      <c r="MXW17" s="80"/>
      <c r="MXX17" s="80"/>
      <c r="MXY17" s="80"/>
      <c r="MXZ17" s="80"/>
      <c r="MYA17" s="80"/>
      <c r="MYB17" s="80"/>
      <c r="MYC17" s="80"/>
      <c r="MYD17" s="80"/>
      <c r="MYE17" s="80"/>
      <c r="MYF17" s="80"/>
      <c r="MYG17" s="80"/>
      <c r="MYH17" s="80"/>
      <c r="MYI17" s="80"/>
      <c r="MYJ17" s="80"/>
      <c r="MYK17" s="80"/>
      <c r="MYL17" s="80"/>
      <c r="MYM17" s="80"/>
      <c r="MYN17" s="80"/>
      <c r="MYO17" s="80"/>
      <c r="MYP17" s="80"/>
      <c r="MYQ17" s="80"/>
      <c r="MYR17" s="80"/>
      <c r="MYS17" s="80"/>
      <c r="MYT17" s="80"/>
      <c r="MYU17" s="80"/>
      <c r="MYV17" s="80"/>
      <c r="MYW17" s="80"/>
      <c r="MYX17" s="80"/>
      <c r="MYY17" s="80"/>
      <c r="MYZ17" s="80"/>
      <c r="MZA17" s="80"/>
      <c r="MZB17" s="80"/>
      <c r="MZC17" s="80"/>
      <c r="MZD17" s="80"/>
      <c r="MZE17" s="80"/>
      <c r="MZF17" s="80"/>
      <c r="MZG17" s="80"/>
      <c r="MZH17" s="80"/>
      <c r="MZI17" s="80"/>
      <c r="MZJ17" s="80"/>
      <c r="MZK17" s="80"/>
      <c r="MZL17" s="80"/>
      <c r="MZM17" s="80"/>
      <c r="MZN17" s="80"/>
      <c r="MZO17" s="80"/>
      <c r="MZP17" s="80"/>
      <c r="MZQ17" s="80"/>
      <c r="MZR17" s="80"/>
      <c r="MZS17" s="80"/>
      <c r="MZT17" s="80"/>
      <c r="MZU17" s="80"/>
      <c r="MZV17" s="80"/>
      <c r="MZW17" s="80"/>
      <c r="MZX17" s="80"/>
      <c r="MZY17" s="80"/>
      <c r="MZZ17" s="80"/>
      <c r="NAA17" s="80"/>
      <c r="NAB17" s="80"/>
      <c r="NAC17" s="80"/>
      <c r="NAD17" s="80"/>
      <c r="NAE17" s="80"/>
      <c r="NAF17" s="80"/>
      <c r="NAG17" s="80"/>
      <c r="NAH17" s="80"/>
      <c r="NAI17" s="80"/>
      <c r="NAJ17" s="80"/>
      <c r="NAK17" s="80"/>
      <c r="NAL17" s="80"/>
      <c r="NAM17" s="80"/>
      <c r="NAN17" s="80"/>
      <c r="NAO17" s="80"/>
      <c r="NAP17" s="80"/>
      <c r="NAQ17" s="80"/>
      <c r="NAR17" s="80"/>
      <c r="NAS17" s="80"/>
      <c r="NAT17" s="80"/>
      <c r="NAU17" s="80"/>
      <c r="NAV17" s="80"/>
      <c r="NAW17" s="80"/>
      <c r="NAX17" s="80"/>
      <c r="NAY17" s="80"/>
      <c r="NAZ17" s="80"/>
      <c r="NBA17" s="80"/>
      <c r="NBB17" s="80"/>
      <c r="NBC17" s="80"/>
      <c r="NBD17" s="80"/>
      <c r="NBE17" s="80"/>
      <c r="NBF17" s="80"/>
      <c r="NBG17" s="80"/>
      <c r="NBH17" s="80"/>
      <c r="NBI17" s="80"/>
      <c r="NBJ17" s="80"/>
      <c r="NBK17" s="80"/>
      <c r="NBL17" s="80"/>
      <c r="NBM17" s="80"/>
      <c r="NBN17" s="80"/>
      <c r="NBO17" s="80"/>
      <c r="NBP17" s="80"/>
      <c r="NBQ17" s="80"/>
      <c r="NBR17" s="80"/>
      <c r="NBS17" s="80"/>
      <c r="NBT17" s="80"/>
      <c r="NBU17" s="80"/>
      <c r="NBV17" s="80"/>
      <c r="NBW17" s="80"/>
      <c r="NBX17" s="80"/>
      <c r="NBY17" s="80"/>
      <c r="NBZ17" s="80"/>
      <c r="NCA17" s="80"/>
      <c r="NCB17" s="80"/>
      <c r="NCC17" s="80"/>
      <c r="NCD17" s="80"/>
      <c r="NCE17" s="80"/>
      <c r="NCF17" s="80"/>
      <c r="NCG17" s="80"/>
      <c r="NCH17" s="80"/>
      <c r="NCI17" s="80"/>
      <c r="NCJ17" s="80"/>
      <c r="NCK17" s="80"/>
      <c r="NCL17" s="80"/>
      <c r="NCM17" s="80"/>
      <c r="NCN17" s="80"/>
      <c r="NCO17" s="80"/>
      <c r="NCP17" s="80"/>
      <c r="NCQ17" s="80"/>
      <c r="NCR17" s="80"/>
      <c r="NCS17" s="80"/>
      <c r="NCT17" s="80"/>
      <c r="NCU17" s="80"/>
      <c r="NCV17" s="80"/>
      <c r="NCW17" s="80"/>
      <c r="NCX17" s="80"/>
      <c r="NCY17" s="80"/>
      <c r="NCZ17" s="80"/>
      <c r="NDA17" s="80"/>
      <c r="NDB17" s="80"/>
      <c r="NDC17" s="80"/>
      <c r="NDD17" s="80"/>
      <c r="NDE17" s="80"/>
      <c r="NDF17" s="80"/>
      <c r="NDG17" s="80"/>
      <c r="NDH17" s="80"/>
      <c r="NDI17" s="80"/>
      <c r="NDJ17" s="80"/>
      <c r="NDK17" s="80"/>
      <c r="NDL17" s="80"/>
      <c r="NDM17" s="80"/>
      <c r="NDN17" s="80"/>
      <c r="NDO17" s="80"/>
      <c r="NDP17" s="80"/>
      <c r="NDQ17" s="80"/>
      <c r="NDR17" s="80"/>
      <c r="NDS17" s="80"/>
      <c r="NDT17" s="80"/>
      <c r="NDU17" s="80"/>
      <c r="NDV17" s="80"/>
      <c r="NDW17" s="80"/>
      <c r="NDX17" s="80"/>
      <c r="NDY17" s="80"/>
      <c r="NDZ17" s="80"/>
      <c r="NEA17" s="80"/>
      <c r="NEB17" s="80"/>
      <c r="NEC17" s="80"/>
      <c r="NED17" s="80"/>
      <c r="NEE17" s="80"/>
      <c r="NEF17" s="80"/>
      <c r="NEG17" s="80"/>
      <c r="NEH17" s="80"/>
      <c r="NEI17" s="80"/>
      <c r="NEJ17" s="80"/>
      <c r="NEK17" s="80"/>
      <c r="NEL17" s="80"/>
      <c r="NEM17" s="80"/>
      <c r="NEN17" s="80"/>
      <c r="NEO17" s="80"/>
      <c r="NEP17" s="80"/>
      <c r="NEQ17" s="80"/>
      <c r="NER17" s="80"/>
      <c r="NES17" s="80"/>
      <c r="NET17" s="80"/>
      <c r="NEU17" s="80"/>
      <c r="NEV17" s="80"/>
      <c r="NEW17" s="80"/>
      <c r="NEX17" s="80"/>
      <c r="NEY17" s="80"/>
      <c r="NEZ17" s="80"/>
      <c r="NFA17" s="80"/>
      <c r="NFB17" s="80"/>
      <c r="NFC17" s="80"/>
      <c r="NFD17" s="80"/>
      <c r="NFE17" s="80"/>
      <c r="NFF17" s="80"/>
      <c r="NFG17" s="80"/>
      <c r="NFH17" s="80"/>
      <c r="NFI17" s="80"/>
      <c r="NFJ17" s="80"/>
      <c r="NFK17" s="80"/>
      <c r="NFL17" s="80"/>
      <c r="NFM17" s="80"/>
      <c r="NFN17" s="80"/>
      <c r="NFO17" s="80"/>
      <c r="NFP17" s="80"/>
      <c r="NFQ17" s="80"/>
      <c r="NFR17" s="80"/>
      <c r="NFS17" s="80"/>
      <c r="NFT17" s="80"/>
      <c r="NFU17" s="80"/>
      <c r="NFV17" s="80"/>
      <c r="NFW17" s="80"/>
      <c r="NFX17" s="80"/>
      <c r="NFY17" s="80"/>
      <c r="NFZ17" s="80"/>
      <c r="NGA17" s="80"/>
      <c r="NGB17" s="80"/>
      <c r="NGC17" s="80"/>
      <c r="NGD17" s="80"/>
      <c r="NGE17" s="80"/>
      <c r="NGF17" s="80"/>
      <c r="NGG17" s="80"/>
      <c r="NGH17" s="80"/>
      <c r="NGI17" s="80"/>
      <c r="NGJ17" s="80"/>
      <c r="NGK17" s="80"/>
      <c r="NGL17" s="80"/>
      <c r="NGM17" s="80"/>
      <c r="NGN17" s="80"/>
      <c r="NGO17" s="80"/>
      <c r="NGP17" s="80"/>
      <c r="NGQ17" s="80"/>
      <c r="NGR17" s="80"/>
      <c r="NGS17" s="80"/>
      <c r="NGT17" s="80"/>
      <c r="NGU17" s="80"/>
      <c r="NGV17" s="80"/>
      <c r="NGW17" s="80"/>
      <c r="NGX17" s="80"/>
      <c r="NGY17" s="80"/>
      <c r="NGZ17" s="80"/>
      <c r="NHA17" s="80"/>
      <c r="NHB17" s="80"/>
      <c r="NHC17" s="80"/>
      <c r="NHD17" s="80"/>
      <c r="NHE17" s="80"/>
      <c r="NHF17" s="80"/>
      <c r="NHG17" s="80"/>
      <c r="NHH17" s="80"/>
      <c r="NHI17" s="80"/>
      <c r="NHJ17" s="80"/>
      <c r="NHK17" s="80"/>
      <c r="NHL17" s="80"/>
      <c r="NHM17" s="80"/>
      <c r="NHN17" s="80"/>
      <c r="NHO17" s="80"/>
      <c r="NHP17" s="80"/>
      <c r="NHQ17" s="80"/>
      <c r="NHR17" s="80"/>
      <c r="NHS17" s="80"/>
      <c r="NHT17" s="80"/>
      <c r="NHU17" s="80"/>
      <c r="NHV17" s="80"/>
      <c r="NHW17" s="80"/>
      <c r="NHX17" s="80"/>
      <c r="NHY17" s="80"/>
      <c r="NHZ17" s="80"/>
      <c r="NIA17" s="80"/>
      <c r="NIB17" s="80"/>
      <c r="NIC17" s="80"/>
      <c r="NID17" s="80"/>
      <c r="NIE17" s="80"/>
      <c r="NIF17" s="80"/>
      <c r="NIG17" s="80"/>
      <c r="NIH17" s="80"/>
      <c r="NII17" s="80"/>
      <c r="NIJ17" s="80"/>
      <c r="NIK17" s="80"/>
      <c r="NIL17" s="80"/>
      <c r="NIM17" s="80"/>
      <c r="NIN17" s="80"/>
      <c r="NIO17" s="80"/>
      <c r="NIP17" s="80"/>
      <c r="NIQ17" s="80"/>
      <c r="NIR17" s="80"/>
      <c r="NIS17" s="80"/>
      <c r="NIT17" s="80"/>
      <c r="NIU17" s="80"/>
      <c r="NIV17" s="80"/>
      <c r="NIW17" s="80"/>
      <c r="NIX17" s="80"/>
      <c r="NIY17" s="80"/>
      <c r="NIZ17" s="80"/>
      <c r="NJA17" s="80"/>
      <c r="NJB17" s="80"/>
      <c r="NJC17" s="80"/>
      <c r="NJD17" s="80"/>
      <c r="NJE17" s="80"/>
      <c r="NJF17" s="80"/>
      <c r="NJG17" s="80"/>
      <c r="NJH17" s="80"/>
      <c r="NJI17" s="80"/>
      <c r="NJJ17" s="80"/>
      <c r="NJK17" s="80"/>
      <c r="NJL17" s="80"/>
      <c r="NJM17" s="80"/>
      <c r="NJN17" s="80"/>
      <c r="NJO17" s="80"/>
      <c r="NJP17" s="80"/>
      <c r="NJQ17" s="80"/>
      <c r="NJR17" s="80"/>
      <c r="NJS17" s="80"/>
      <c r="NJT17" s="80"/>
      <c r="NJU17" s="80"/>
      <c r="NJV17" s="80"/>
      <c r="NJW17" s="80"/>
      <c r="NJX17" s="80"/>
      <c r="NJY17" s="80"/>
      <c r="NJZ17" s="80"/>
      <c r="NKA17" s="80"/>
      <c r="NKB17" s="80"/>
      <c r="NKC17" s="80"/>
      <c r="NKD17" s="80"/>
      <c r="NKE17" s="80"/>
      <c r="NKF17" s="80"/>
      <c r="NKG17" s="80"/>
      <c r="NKH17" s="80"/>
      <c r="NKI17" s="80"/>
      <c r="NKJ17" s="80"/>
      <c r="NKK17" s="80"/>
      <c r="NKL17" s="80"/>
      <c r="NKM17" s="80"/>
      <c r="NKN17" s="80"/>
      <c r="NKO17" s="80"/>
      <c r="NKP17" s="80"/>
      <c r="NKQ17" s="80"/>
      <c r="NKR17" s="80"/>
      <c r="NKS17" s="80"/>
      <c r="NKT17" s="80"/>
      <c r="NKU17" s="80"/>
      <c r="NKV17" s="80"/>
      <c r="NKW17" s="80"/>
      <c r="NKX17" s="80"/>
      <c r="NKY17" s="80"/>
      <c r="NKZ17" s="80"/>
      <c r="NLA17" s="80"/>
      <c r="NLB17" s="80"/>
      <c r="NLC17" s="80"/>
      <c r="NLD17" s="80"/>
      <c r="NLE17" s="80"/>
      <c r="NLF17" s="80"/>
      <c r="NLG17" s="80"/>
      <c r="NLH17" s="80"/>
      <c r="NLI17" s="80"/>
      <c r="NLJ17" s="80"/>
      <c r="NLK17" s="80"/>
      <c r="NLL17" s="80"/>
      <c r="NLM17" s="80"/>
      <c r="NLN17" s="80"/>
      <c r="NLO17" s="80"/>
      <c r="NLP17" s="80"/>
      <c r="NLQ17" s="80"/>
      <c r="NLR17" s="80"/>
      <c r="NLS17" s="80"/>
      <c r="NLT17" s="80"/>
      <c r="NLU17" s="80"/>
      <c r="NLV17" s="80"/>
      <c r="NLW17" s="80"/>
      <c r="NLX17" s="80"/>
      <c r="NLY17" s="80"/>
      <c r="NLZ17" s="80"/>
      <c r="NMA17" s="80"/>
      <c r="NMB17" s="80"/>
      <c r="NMC17" s="80"/>
      <c r="NMD17" s="80"/>
      <c r="NME17" s="80"/>
      <c r="NMF17" s="80"/>
      <c r="NMG17" s="80"/>
      <c r="NMH17" s="80"/>
      <c r="NMI17" s="80"/>
      <c r="NMJ17" s="80"/>
      <c r="NMK17" s="80"/>
      <c r="NML17" s="80"/>
      <c r="NMM17" s="80"/>
      <c r="NMN17" s="80"/>
      <c r="NMO17" s="80"/>
      <c r="NMP17" s="80"/>
      <c r="NMQ17" s="80"/>
      <c r="NMR17" s="80"/>
      <c r="NMS17" s="80"/>
      <c r="NMT17" s="80"/>
      <c r="NMU17" s="80"/>
      <c r="NMV17" s="80"/>
      <c r="NMW17" s="80"/>
      <c r="NMX17" s="80"/>
      <c r="NMY17" s="80"/>
      <c r="NMZ17" s="80"/>
      <c r="NNA17" s="80"/>
      <c r="NNB17" s="80"/>
      <c r="NNC17" s="80"/>
      <c r="NND17" s="80"/>
      <c r="NNE17" s="80"/>
      <c r="NNF17" s="80"/>
      <c r="NNG17" s="80"/>
      <c r="NNH17" s="80"/>
      <c r="NNI17" s="80"/>
      <c r="NNJ17" s="80"/>
      <c r="NNK17" s="80"/>
      <c r="NNL17" s="80"/>
      <c r="NNM17" s="80"/>
      <c r="NNN17" s="80"/>
      <c r="NNO17" s="80"/>
      <c r="NNP17" s="80"/>
      <c r="NNQ17" s="80"/>
      <c r="NNR17" s="80"/>
      <c r="NNS17" s="80"/>
      <c r="NNT17" s="80"/>
      <c r="NNU17" s="80"/>
      <c r="NNV17" s="80"/>
      <c r="NNW17" s="80"/>
      <c r="NNX17" s="80"/>
      <c r="NNY17" s="80"/>
      <c r="NNZ17" s="80"/>
      <c r="NOA17" s="80"/>
      <c r="NOB17" s="80"/>
      <c r="NOC17" s="80"/>
      <c r="NOD17" s="80"/>
      <c r="NOE17" s="80"/>
      <c r="NOF17" s="80"/>
      <c r="NOG17" s="80"/>
      <c r="NOH17" s="80"/>
      <c r="NOI17" s="80"/>
      <c r="NOJ17" s="80"/>
      <c r="NOK17" s="80"/>
      <c r="NOL17" s="80"/>
      <c r="NOM17" s="80"/>
      <c r="NON17" s="80"/>
      <c r="NOO17" s="80"/>
      <c r="NOP17" s="80"/>
      <c r="NOQ17" s="80"/>
      <c r="NOR17" s="80"/>
      <c r="NOS17" s="80"/>
      <c r="NOT17" s="80"/>
      <c r="NOU17" s="80"/>
      <c r="NOV17" s="80"/>
      <c r="NOW17" s="80"/>
      <c r="NOX17" s="80"/>
      <c r="NOY17" s="80"/>
      <c r="NOZ17" s="80"/>
      <c r="NPA17" s="80"/>
      <c r="NPB17" s="80"/>
      <c r="NPC17" s="80"/>
      <c r="NPD17" s="80"/>
      <c r="NPE17" s="80"/>
      <c r="NPF17" s="80"/>
      <c r="NPG17" s="80"/>
      <c r="NPH17" s="80"/>
      <c r="NPI17" s="80"/>
      <c r="NPJ17" s="80"/>
      <c r="NPK17" s="80"/>
      <c r="NPL17" s="80"/>
      <c r="NPM17" s="80"/>
      <c r="NPN17" s="80"/>
      <c r="NPO17" s="80"/>
      <c r="NPP17" s="80"/>
      <c r="NPQ17" s="80"/>
      <c r="NPR17" s="80"/>
      <c r="NPS17" s="80"/>
      <c r="NPT17" s="80"/>
      <c r="NPU17" s="80"/>
      <c r="NPV17" s="80"/>
      <c r="NPW17" s="80"/>
      <c r="NPX17" s="80"/>
      <c r="NPY17" s="80"/>
      <c r="NPZ17" s="80"/>
      <c r="NQA17" s="80"/>
      <c r="NQB17" s="80"/>
      <c r="NQC17" s="80"/>
      <c r="NQD17" s="80"/>
      <c r="NQE17" s="80"/>
      <c r="NQF17" s="80"/>
      <c r="NQG17" s="80"/>
      <c r="NQH17" s="80"/>
      <c r="NQI17" s="80"/>
      <c r="NQJ17" s="80"/>
      <c r="NQK17" s="80"/>
      <c r="NQL17" s="80"/>
      <c r="NQM17" s="80"/>
      <c r="NQN17" s="80"/>
      <c r="NQO17" s="80"/>
      <c r="NQP17" s="80"/>
      <c r="NQQ17" s="80"/>
      <c r="NQR17" s="80"/>
      <c r="NQS17" s="80"/>
      <c r="NQT17" s="80"/>
      <c r="NQU17" s="80"/>
      <c r="NQV17" s="80"/>
      <c r="NQW17" s="80"/>
      <c r="NQX17" s="80"/>
      <c r="NQY17" s="80"/>
      <c r="NQZ17" s="80"/>
      <c r="NRA17" s="80"/>
      <c r="NRB17" s="80"/>
      <c r="NRC17" s="80"/>
      <c r="NRD17" s="80"/>
      <c r="NRE17" s="80"/>
      <c r="NRF17" s="80"/>
      <c r="NRG17" s="80"/>
      <c r="NRH17" s="80"/>
      <c r="NRI17" s="80"/>
      <c r="NRJ17" s="80"/>
      <c r="NRK17" s="80"/>
      <c r="NRL17" s="80"/>
      <c r="NRM17" s="80"/>
      <c r="NRN17" s="80"/>
      <c r="NRO17" s="80"/>
      <c r="NRP17" s="80"/>
      <c r="NRQ17" s="80"/>
      <c r="NRR17" s="80"/>
      <c r="NRS17" s="80"/>
      <c r="NRT17" s="80"/>
      <c r="NRU17" s="80"/>
      <c r="NRV17" s="80"/>
      <c r="NRW17" s="80"/>
      <c r="NRX17" s="80"/>
      <c r="NRY17" s="80"/>
      <c r="NRZ17" s="80"/>
      <c r="NSA17" s="80"/>
      <c r="NSB17" s="80"/>
      <c r="NSC17" s="80"/>
      <c r="NSD17" s="80"/>
      <c r="NSE17" s="80"/>
      <c r="NSF17" s="80"/>
      <c r="NSG17" s="80"/>
      <c r="NSH17" s="80"/>
      <c r="NSI17" s="80"/>
      <c r="NSJ17" s="80"/>
      <c r="NSK17" s="80"/>
      <c r="NSL17" s="80"/>
      <c r="NSM17" s="80"/>
      <c r="NSN17" s="80"/>
      <c r="NSO17" s="80"/>
      <c r="NSP17" s="80"/>
      <c r="NSQ17" s="80"/>
      <c r="NSR17" s="80"/>
      <c r="NSS17" s="80"/>
      <c r="NST17" s="80"/>
      <c r="NSU17" s="80"/>
      <c r="NSV17" s="80"/>
      <c r="NSW17" s="80"/>
      <c r="NSX17" s="80"/>
      <c r="NSY17" s="80"/>
      <c r="NSZ17" s="80"/>
      <c r="NTA17" s="80"/>
      <c r="NTB17" s="80"/>
      <c r="NTC17" s="80"/>
      <c r="NTD17" s="80"/>
      <c r="NTE17" s="80"/>
      <c r="NTF17" s="80"/>
      <c r="NTG17" s="80"/>
      <c r="NTH17" s="80"/>
      <c r="NTI17" s="80"/>
      <c r="NTJ17" s="80"/>
      <c r="NTK17" s="80"/>
      <c r="NTL17" s="80"/>
      <c r="NTM17" s="80"/>
      <c r="NTN17" s="80"/>
      <c r="NTO17" s="80"/>
      <c r="NTP17" s="80"/>
      <c r="NTQ17" s="80"/>
      <c r="NTR17" s="80"/>
      <c r="NTS17" s="80"/>
      <c r="NTT17" s="80"/>
      <c r="NTU17" s="80"/>
      <c r="NTV17" s="80"/>
      <c r="NTW17" s="80"/>
      <c r="NTX17" s="80"/>
      <c r="NTY17" s="80"/>
      <c r="NTZ17" s="80"/>
      <c r="NUA17" s="80"/>
      <c r="NUB17" s="80"/>
      <c r="NUC17" s="80"/>
      <c r="NUD17" s="80"/>
      <c r="NUE17" s="80"/>
      <c r="NUF17" s="80"/>
      <c r="NUG17" s="80"/>
      <c r="NUH17" s="80"/>
      <c r="NUI17" s="80"/>
      <c r="NUJ17" s="80"/>
      <c r="NUK17" s="80"/>
      <c r="NUL17" s="80"/>
      <c r="NUM17" s="80"/>
      <c r="NUN17" s="80"/>
      <c r="NUO17" s="80"/>
      <c r="NUP17" s="80"/>
      <c r="NUQ17" s="80"/>
      <c r="NUR17" s="80"/>
      <c r="NUS17" s="80"/>
      <c r="NUT17" s="80"/>
      <c r="NUU17" s="80"/>
      <c r="NUV17" s="80"/>
      <c r="NUW17" s="80"/>
      <c r="NUX17" s="80"/>
      <c r="NUY17" s="80"/>
      <c r="NUZ17" s="80"/>
      <c r="NVA17" s="80"/>
      <c r="NVB17" s="80"/>
      <c r="NVC17" s="80"/>
      <c r="NVD17" s="80"/>
      <c r="NVE17" s="80"/>
      <c r="NVF17" s="80"/>
      <c r="NVG17" s="80"/>
      <c r="NVH17" s="80"/>
      <c r="NVI17" s="80"/>
      <c r="NVJ17" s="80"/>
      <c r="NVK17" s="80"/>
      <c r="NVL17" s="80"/>
      <c r="NVM17" s="80"/>
      <c r="NVN17" s="80"/>
      <c r="NVO17" s="80"/>
      <c r="NVP17" s="80"/>
      <c r="NVQ17" s="80"/>
      <c r="NVR17" s="80"/>
      <c r="NVS17" s="80"/>
      <c r="NVT17" s="80"/>
      <c r="NVU17" s="80"/>
      <c r="NVV17" s="80"/>
      <c r="NVW17" s="80"/>
      <c r="NVX17" s="80"/>
      <c r="NVY17" s="80"/>
      <c r="NVZ17" s="80"/>
      <c r="NWA17" s="80"/>
      <c r="NWB17" s="80"/>
      <c r="NWC17" s="80"/>
      <c r="NWD17" s="80"/>
      <c r="NWE17" s="80"/>
      <c r="NWF17" s="80"/>
      <c r="NWG17" s="80"/>
      <c r="NWH17" s="80"/>
      <c r="NWI17" s="80"/>
      <c r="NWJ17" s="80"/>
      <c r="NWK17" s="80"/>
      <c r="NWL17" s="80"/>
      <c r="NWM17" s="80"/>
      <c r="NWN17" s="80"/>
      <c r="NWO17" s="80"/>
      <c r="NWP17" s="80"/>
      <c r="NWQ17" s="80"/>
      <c r="NWR17" s="80"/>
      <c r="NWS17" s="80"/>
      <c r="NWT17" s="80"/>
      <c r="NWU17" s="80"/>
      <c r="NWV17" s="80"/>
      <c r="NWW17" s="80"/>
      <c r="NWX17" s="80"/>
      <c r="NWY17" s="80"/>
      <c r="NWZ17" s="80"/>
      <c r="NXA17" s="80"/>
      <c r="NXB17" s="80"/>
      <c r="NXC17" s="80"/>
      <c r="NXD17" s="80"/>
      <c r="NXE17" s="80"/>
      <c r="NXF17" s="80"/>
      <c r="NXG17" s="80"/>
      <c r="NXH17" s="80"/>
      <c r="NXI17" s="80"/>
      <c r="NXJ17" s="80"/>
      <c r="NXK17" s="80"/>
      <c r="NXL17" s="80"/>
      <c r="NXM17" s="80"/>
      <c r="NXN17" s="80"/>
      <c r="NXO17" s="80"/>
      <c r="NXP17" s="80"/>
      <c r="NXQ17" s="80"/>
      <c r="NXR17" s="80"/>
      <c r="NXS17" s="80"/>
      <c r="NXT17" s="80"/>
      <c r="NXU17" s="80"/>
      <c r="NXV17" s="80"/>
      <c r="NXW17" s="80"/>
      <c r="NXX17" s="80"/>
      <c r="NXY17" s="80"/>
      <c r="NXZ17" s="80"/>
      <c r="NYA17" s="80"/>
      <c r="NYB17" s="80"/>
      <c r="NYC17" s="80"/>
      <c r="NYD17" s="80"/>
      <c r="NYE17" s="80"/>
      <c r="NYF17" s="80"/>
      <c r="NYG17" s="80"/>
      <c r="NYH17" s="80"/>
      <c r="NYI17" s="80"/>
      <c r="NYJ17" s="80"/>
      <c r="NYK17" s="80"/>
      <c r="NYL17" s="80"/>
      <c r="NYM17" s="80"/>
      <c r="NYN17" s="80"/>
      <c r="NYO17" s="80"/>
      <c r="NYP17" s="80"/>
      <c r="NYQ17" s="80"/>
      <c r="NYR17" s="80"/>
      <c r="NYS17" s="80"/>
      <c r="NYT17" s="80"/>
      <c r="NYU17" s="80"/>
      <c r="NYV17" s="80"/>
      <c r="NYW17" s="80"/>
      <c r="NYX17" s="80"/>
      <c r="NYY17" s="80"/>
      <c r="NYZ17" s="80"/>
      <c r="NZA17" s="80"/>
      <c r="NZB17" s="80"/>
      <c r="NZC17" s="80"/>
      <c r="NZD17" s="80"/>
      <c r="NZE17" s="80"/>
      <c r="NZF17" s="80"/>
      <c r="NZG17" s="80"/>
      <c r="NZH17" s="80"/>
      <c r="NZI17" s="80"/>
      <c r="NZJ17" s="80"/>
      <c r="NZK17" s="80"/>
      <c r="NZL17" s="80"/>
      <c r="NZM17" s="80"/>
      <c r="NZN17" s="80"/>
      <c r="NZO17" s="80"/>
      <c r="NZP17" s="80"/>
      <c r="NZQ17" s="80"/>
      <c r="NZR17" s="80"/>
      <c r="NZS17" s="80"/>
      <c r="NZT17" s="80"/>
      <c r="NZU17" s="80"/>
      <c r="NZV17" s="80"/>
      <c r="NZW17" s="80"/>
      <c r="NZX17" s="80"/>
      <c r="NZY17" s="80"/>
      <c r="NZZ17" s="80"/>
      <c r="OAA17" s="80"/>
      <c r="OAB17" s="80"/>
      <c r="OAC17" s="80"/>
      <c r="OAD17" s="80"/>
      <c r="OAE17" s="80"/>
      <c r="OAF17" s="80"/>
      <c r="OAG17" s="80"/>
      <c r="OAH17" s="80"/>
      <c r="OAI17" s="80"/>
      <c r="OAJ17" s="80"/>
      <c r="OAK17" s="80"/>
      <c r="OAL17" s="80"/>
      <c r="OAM17" s="80"/>
      <c r="OAN17" s="80"/>
      <c r="OAO17" s="80"/>
      <c r="OAP17" s="80"/>
      <c r="OAQ17" s="80"/>
      <c r="OAR17" s="80"/>
      <c r="OAS17" s="80"/>
      <c r="OAT17" s="80"/>
      <c r="OAU17" s="80"/>
      <c r="OAV17" s="80"/>
      <c r="OAW17" s="80"/>
      <c r="OAX17" s="80"/>
      <c r="OAY17" s="80"/>
      <c r="OAZ17" s="80"/>
      <c r="OBA17" s="80"/>
      <c r="OBB17" s="80"/>
      <c r="OBC17" s="80"/>
      <c r="OBD17" s="80"/>
      <c r="OBE17" s="80"/>
      <c r="OBF17" s="80"/>
      <c r="OBG17" s="80"/>
      <c r="OBH17" s="80"/>
      <c r="OBI17" s="80"/>
      <c r="OBJ17" s="80"/>
      <c r="OBK17" s="80"/>
      <c r="OBL17" s="80"/>
      <c r="OBM17" s="80"/>
      <c r="OBN17" s="80"/>
      <c r="OBO17" s="80"/>
      <c r="OBP17" s="80"/>
      <c r="OBQ17" s="80"/>
      <c r="OBR17" s="80"/>
      <c r="OBS17" s="80"/>
      <c r="OBT17" s="80"/>
      <c r="OBU17" s="80"/>
      <c r="OBV17" s="80"/>
      <c r="OBW17" s="80"/>
      <c r="OBX17" s="80"/>
      <c r="OBY17" s="80"/>
      <c r="OBZ17" s="80"/>
      <c r="OCA17" s="80"/>
      <c r="OCB17" s="80"/>
      <c r="OCC17" s="80"/>
      <c r="OCD17" s="80"/>
      <c r="OCE17" s="80"/>
      <c r="OCF17" s="80"/>
      <c r="OCG17" s="80"/>
      <c r="OCH17" s="80"/>
      <c r="OCI17" s="80"/>
      <c r="OCJ17" s="80"/>
      <c r="OCK17" s="80"/>
      <c r="OCL17" s="80"/>
      <c r="OCM17" s="80"/>
      <c r="OCN17" s="80"/>
      <c r="OCO17" s="80"/>
      <c r="OCP17" s="80"/>
      <c r="OCQ17" s="80"/>
      <c r="OCR17" s="80"/>
      <c r="OCS17" s="80"/>
      <c r="OCT17" s="80"/>
      <c r="OCU17" s="80"/>
      <c r="OCV17" s="80"/>
      <c r="OCW17" s="80"/>
      <c r="OCX17" s="80"/>
      <c r="OCY17" s="80"/>
      <c r="OCZ17" s="80"/>
      <c r="ODA17" s="80"/>
      <c r="ODB17" s="80"/>
      <c r="ODC17" s="80"/>
      <c r="ODD17" s="80"/>
      <c r="ODE17" s="80"/>
      <c r="ODF17" s="80"/>
      <c r="ODG17" s="80"/>
      <c r="ODH17" s="80"/>
      <c r="ODI17" s="80"/>
      <c r="ODJ17" s="80"/>
      <c r="ODK17" s="80"/>
      <c r="ODL17" s="80"/>
      <c r="ODM17" s="80"/>
      <c r="ODN17" s="80"/>
      <c r="ODO17" s="80"/>
      <c r="ODP17" s="80"/>
      <c r="ODQ17" s="80"/>
      <c r="ODR17" s="80"/>
      <c r="ODS17" s="80"/>
      <c r="ODT17" s="80"/>
      <c r="ODU17" s="80"/>
      <c r="ODV17" s="80"/>
      <c r="ODW17" s="80"/>
      <c r="ODX17" s="80"/>
      <c r="ODY17" s="80"/>
      <c r="ODZ17" s="80"/>
      <c r="OEA17" s="80"/>
      <c r="OEB17" s="80"/>
      <c r="OEC17" s="80"/>
      <c r="OED17" s="80"/>
      <c r="OEE17" s="80"/>
      <c r="OEF17" s="80"/>
      <c r="OEG17" s="80"/>
      <c r="OEH17" s="80"/>
      <c r="OEI17" s="80"/>
      <c r="OEJ17" s="80"/>
      <c r="OEK17" s="80"/>
      <c r="OEL17" s="80"/>
      <c r="OEM17" s="80"/>
      <c r="OEN17" s="80"/>
      <c r="OEO17" s="80"/>
      <c r="OEP17" s="80"/>
      <c r="OEQ17" s="80"/>
      <c r="OER17" s="80"/>
      <c r="OES17" s="80"/>
      <c r="OET17" s="80"/>
      <c r="OEU17" s="80"/>
      <c r="OEV17" s="80"/>
      <c r="OEW17" s="80"/>
      <c r="OEX17" s="80"/>
      <c r="OEY17" s="80"/>
      <c r="OEZ17" s="80"/>
      <c r="OFA17" s="80"/>
      <c r="OFB17" s="80"/>
      <c r="OFC17" s="80"/>
      <c r="OFD17" s="80"/>
      <c r="OFE17" s="80"/>
      <c r="OFF17" s="80"/>
      <c r="OFG17" s="80"/>
      <c r="OFH17" s="80"/>
      <c r="OFI17" s="80"/>
      <c r="OFJ17" s="80"/>
      <c r="OFK17" s="80"/>
      <c r="OFL17" s="80"/>
      <c r="OFM17" s="80"/>
      <c r="OFN17" s="80"/>
      <c r="OFO17" s="80"/>
      <c r="OFP17" s="80"/>
      <c r="OFQ17" s="80"/>
      <c r="OFR17" s="80"/>
      <c r="OFS17" s="80"/>
      <c r="OFT17" s="80"/>
      <c r="OFU17" s="80"/>
      <c r="OFV17" s="80"/>
      <c r="OFW17" s="80"/>
      <c r="OFX17" s="80"/>
      <c r="OFY17" s="80"/>
      <c r="OFZ17" s="80"/>
      <c r="OGA17" s="80"/>
      <c r="OGB17" s="80"/>
      <c r="OGC17" s="80"/>
      <c r="OGD17" s="80"/>
      <c r="OGE17" s="80"/>
      <c r="OGF17" s="80"/>
      <c r="OGG17" s="80"/>
      <c r="OGH17" s="80"/>
      <c r="OGI17" s="80"/>
      <c r="OGJ17" s="80"/>
      <c r="OGK17" s="80"/>
      <c r="OGL17" s="80"/>
      <c r="OGM17" s="80"/>
      <c r="OGN17" s="80"/>
      <c r="OGO17" s="80"/>
      <c r="OGP17" s="80"/>
      <c r="OGQ17" s="80"/>
      <c r="OGR17" s="80"/>
      <c r="OGS17" s="80"/>
      <c r="OGT17" s="80"/>
      <c r="OGU17" s="80"/>
      <c r="OGV17" s="80"/>
      <c r="OGW17" s="80"/>
      <c r="OGX17" s="80"/>
      <c r="OGY17" s="80"/>
      <c r="OGZ17" s="80"/>
      <c r="OHA17" s="80"/>
      <c r="OHB17" s="80"/>
      <c r="OHC17" s="80"/>
      <c r="OHD17" s="80"/>
      <c r="OHE17" s="80"/>
      <c r="OHF17" s="80"/>
      <c r="OHG17" s="80"/>
      <c r="OHH17" s="80"/>
      <c r="OHI17" s="80"/>
      <c r="OHJ17" s="80"/>
      <c r="OHK17" s="80"/>
      <c r="OHL17" s="80"/>
      <c r="OHM17" s="80"/>
      <c r="OHN17" s="80"/>
      <c r="OHO17" s="80"/>
      <c r="OHP17" s="80"/>
      <c r="OHQ17" s="80"/>
      <c r="OHR17" s="80"/>
      <c r="OHS17" s="80"/>
      <c r="OHT17" s="80"/>
      <c r="OHU17" s="80"/>
      <c r="OHV17" s="80"/>
      <c r="OHW17" s="80"/>
      <c r="OHX17" s="80"/>
      <c r="OHY17" s="80"/>
      <c r="OHZ17" s="80"/>
      <c r="OIA17" s="80"/>
      <c r="OIB17" s="80"/>
      <c r="OIC17" s="80"/>
      <c r="OID17" s="80"/>
      <c r="OIE17" s="80"/>
      <c r="OIF17" s="80"/>
      <c r="OIG17" s="80"/>
      <c r="OIH17" s="80"/>
      <c r="OII17" s="80"/>
      <c r="OIJ17" s="80"/>
      <c r="OIK17" s="80"/>
      <c r="OIL17" s="80"/>
      <c r="OIM17" s="80"/>
      <c r="OIN17" s="80"/>
      <c r="OIO17" s="80"/>
      <c r="OIP17" s="80"/>
      <c r="OIQ17" s="80"/>
      <c r="OIR17" s="80"/>
      <c r="OIS17" s="80"/>
      <c r="OIT17" s="80"/>
      <c r="OIU17" s="80"/>
      <c r="OIV17" s="80"/>
      <c r="OIW17" s="80"/>
      <c r="OIX17" s="80"/>
      <c r="OIY17" s="80"/>
      <c r="OIZ17" s="80"/>
      <c r="OJA17" s="80"/>
      <c r="OJB17" s="80"/>
      <c r="OJC17" s="80"/>
      <c r="OJD17" s="80"/>
      <c r="OJE17" s="80"/>
      <c r="OJF17" s="80"/>
      <c r="OJG17" s="80"/>
      <c r="OJH17" s="80"/>
      <c r="OJI17" s="80"/>
      <c r="OJJ17" s="80"/>
      <c r="OJK17" s="80"/>
      <c r="OJL17" s="80"/>
      <c r="OJM17" s="80"/>
      <c r="OJN17" s="80"/>
      <c r="OJO17" s="80"/>
      <c r="OJP17" s="80"/>
      <c r="OJQ17" s="80"/>
      <c r="OJR17" s="80"/>
      <c r="OJS17" s="80"/>
      <c r="OJT17" s="80"/>
      <c r="OJU17" s="80"/>
      <c r="OJV17" s="80"/>
      <c r="OJW17" s="80"/>
      <c r="OJX17" s="80"/>
      <c r="OJY17" s="80"/>
      <c r="OJZ17" s="80"/>
      <c r="OKA17" s="80"/>
      <c r="OKB17" s="80"/>
      <c r="OKC17" s="80"/>
      <c r="OKD17" s="80"/>
      <c r="OKE17" s="80"/>
      <c r="OKF17" s="80"/>
      <c r="OKG17" s="80"/>
      <c r="OKH17" s="80"/>
      <c r="OKI17" s="80"/>
      <c r="OKJ17" s="80"/>
      <c r="OKK17" s="80"/>
      <c r="OKL17" s="80"/>
      <c r="OKM17" s="80"/>
      <c r="OKN17" s="80"/>
      <c r="OKO17" s="80"/>
      <c r="OKP17" s="80"/>
      <c r="OKQ17" s="80"/>
      <c r="OKR17" s="80"/>
      <c r="OKS17" s="80"/>
      <c r="OKT17" s="80"/>
      <c r="OKU17" s="80"/>
      <c r="OKV17" s="80"/>
      <c r="OKW17" s="80"/>
      <c r="OKX17" s="80"/>
      <c r="OKY17" s="80"/>
      <c r="OKZ17" s="80"/>
      <c r="OLA17" s="80"/>
      <c r="OLB17" s="80"/>
      <c r="OLC17" s="80"/>
      <c r="OLD17" s="80"/>
      <c r="OLE17" s="80"/>
      <c r="OLF17" s="80"/>
      <c r="OLG17" s="80"/>
      <c r="OLH17" s="80"/>
      <c r="OLI17" s="80"/>
      <c r="OLJ17" s="80"/>
      <c r="OLK17" s="80"/>
      <c r="OLL17" s="80"/>
      <c r="OLM17" s="80"/>
      <c r="OLN17" s="80"/>
      <c r="OLO17" s="80"/>
      <c r="OLP17" s="80"/>
      <c r="OLQ17" s="80"/>
      <c r="OLR17" s="80"/>
      <c r="OLS17" s="80"/>
      <c r="OLT17" s="80"/>
      <c r="OLU17" s="80"/>
      <c r="OLV17" s="80"/>
      <c r="OLW17" s="80"/>
      <c r="OLX17" s="80"/>
      <c r="OLY17" s="80"/>
      <c r="OLZ17" s="80"/>
      <c r="OMA17" s="80"/>
      <c r="OMB17" s="80"/>
      <c r="OMC17" s="80"/>
      <c r="OMD17" s="80"/>
      <c r="OME17" s="80"/>
      <c r="OMF17" s="80"/>
      <c r="OMG17" s="80"/>
      <c r="OMH17" s="80"/>
      <c r="OMI17" s="80"/>
      <c r="OMJ17" s="80"/>
      <c r="OMK17" s="80"/>
      <c r="OML17" s="80"/>
      <c r="OMM17" s="80"/>
      <c r="OMN17" s="80"/>
      <c r="OMO17" s="80"/>
      <c r="OMP17" s="80"/>
      <c r="OMQ17" s="80"/>
      <c r="OMR17" s="80"/>
      <c r="OMS17" s="80"/>
      <c r="OMT17" s="80"/>
      <c r="OMU17" s="80"/>
      <c r="OMV17" s="80"/>
      <c r="OMW17" s="80"/>
      <c r="OMX17" s="80"/>
      <c r="OMY17" s="80"/>
      <c r="OMZ17" s="80"/>
      <c r="ONA17" s="80"/>
      <c r="ONB17" s="80"/>
      <c r="ONC17" s="80"/>
      <c r="OND17" s="80"/>
      <c r="ONE17" s="80"/>
      <c r="ONF17" s="80"/>
      <c r="ONG17" s="80"/>
      <c r="ONH17" s="80"/>
      <c r="ONI17" s="80"/>
      <c r="ONJ17" s="80"/>
      <c r="ONK17" s="80"/>
      <c r="ONL17" s="80"/>
      <c r="ONM17" s="80"/>
      <c r="ONN17" s="80"/>
      <c r="ONO17" s="80"/>
      <c r="ONP17" s="80"/>
      <c r="ONQ17" s="80"/>
      <c r="ONR17" s="80"/>
      <c r="ONS17" s="80"/>
      <c r="ONT17" s="80"/>
      <c r="ONU17" s="80"/>
      <c r="ONV17" s="80"/>
      <c r="ONW17" s="80"/>
      <c r="ONX17" s="80"/>
      <c r="ONY17" s="80"/>
      <c r="ONZ17" s="80"/>
      <c r="OOA17" s="80"/>
      <c r="OOB17" s="80"/>
      <c r="OOC17" s="80"/>
      <c r="OOD17" s="80"/>
      <c r="OOE17" s="80"/>
      <c r="OOF17" s="80"/>
      <c r="OOG17" s="80"/>
      <c r="OOH17" s="80"/>
      <c r="OOI17" s="80"/>
      <c r="OOJ17" s="80"/>
      <c r="OOK17" s="80"/>
      <c r="OOL17" s="80"/>
      <c r="OOM17" s="80"/>
      <c r="OON17" s="80"/>
      <c r="OOO17" s="80"/>
      <c r="OOP17" s="80"/>
      <c r="OOQ17" s="80"/>
      <c r="OOR17" s="80"/>
      <c r="OOS17" s="80"/>
      <c r="OOT17" s="80"/>
      <c r="OOU17" s="80"/>
      <c r="OOV17" s="80"/>
      <c r="OOW17" s="80"/>
      <c r="OOX17" s="80"/>
      <c r="OOY17" s="80"/>
      <c r="OOZ17" s="80"/>
      <c r="OPA17" s="80"/>
      <c r="OPB17" s="80"/>
      <c r="OPC17" s="80"/>
      <c r="OPD17" s="80"/>
      <c r="OPE17" s="80"/>
      <c r="OPF17" s="80"/>
      <c r="OPG17" s="80"/>
      <c r="OPH17" s="80"/>
      <c r="OPI17" s="80"/>
      <c r="OPJ17" s="80"/>
      <c r="OPK17" s="80"/>
      <c r="OPL17" s="80"/>
      <c r="OPM17" s="80"/>
      <c r="OPN17" s="80"/>
      <c r="OPO17" s="80"/>
      <c r="OPP17" s="80"/>
      <c r="OPQ17" s="80"/>
      <c r="OPR17" s="80"/>
      <c r="OPS17" s="80"/>
      <c r="OPT17" s="80"/>
      <c r="OPU17" s="80"/>
      <c r="OPV17" s="80"/>
      <c r="OPW17" s="80"/>
      <c r="OPX17" s="80"/>
      <c r="OPY17" s="80"/>
      <c r="OPZ17" s="80"/>
      <c r="OQA17" s="80"/>
      <c r="OQB17" s="80"/>
      <c r="OQC17" s="80"/>
      <c r="OQD17" s="80"/>
      <c r="OQE17" s="80"/>
      <c r="OQF17" s="80"/>
      <c r="OQG17" s="80"/>
      <c r="OQH17" s="80"/>
      <c r="OQI17" s="80"/>
      <c r="OQJ17" s="80"/>
      <c r="OQK17" s="80"/>
      <c r="OQL17" s="80"/>
      <c r="OQM17" s="80"/>
      <c r="OQN17" s="80"/>
      <c r="OQO17" s="80"/>
      <c r="OQP17" s="80"/>
      <c r="OQQ17" s="80"/>
      <c r="OQR17" s="80"/>
      <c r="OQS17" s="80"/>
      <c r="OQT17" s="80"/>
      <c r="OQU17" s="80"/>
      <c r="OQV17" s="80"/>
      <c r="OQW17" s="80"/>
      <c r="OQX17" s="80"/>
      <c r="OQY17" s="80"/>
      <c r="OQZ17" s="80"/>
      <c r="ORA17" s="80"/>
      <c r="ORB17" s="80"/>
      <c r="ORC17" s="80"/>
      <c r="ORD17" s="80"/>
      <c r="ORE17" s="80"/>
      <c r="ORF17" s="80"/>
      <c r="ORG17" s="80"/>
      <c r="ORH17" s="80"/>
      <c r="ORI17" s="80"/>
      <c r="ORJ17" s="80"/>
      <c r="ORK17" s="80"/>
      <c r="ORL17" s="80"/>
      <c r="ORM17" s="80"/>
      <c r="ORN17" s="80"/>
      <c r="ORO17" s="80"/>
      <c r="ORP17" s="80"/>
      <c r="ORQ17" s="80"/>
      <c r="ORR17" s="80"/>
      <c r="ORS17" s="80"/>
      <c r="ORT17" s="80"/>
      <c r="ORU17" s="80"/>
      <c r="ORV17" s="80"/>
      <c r="ORW17" s="80"/>
      <c r="ORX17" s="80"/>
      <c r="ORY17" s="80"/>
      <c r="ORZ17" s="80"/>
      <c r="OSA17" s="80"/>
      <c r="OSB17" s="80"/>
      <c r="OSC17" s="80"/>
      <c r="OSD17" s="80"/>
      <c r="OSE17" s="80"/>
      <c r="OSF17" s="80"/>
      <c r="OSG17" s="80"/>
      <c r="OSH17" s="80"/>
      <c r="OSI17" s="80"/>
      <c r="OSJ17" s="80"/>
      <c r="OSK17" s="80"/>
      <c r="OSL17" s="80"/>
      <c r="OSM17" s="80"/>
      <c r="OSN17" s="80"/>
      <c r="OSO17" s="80"/>
      <c r="OSP17" s="80"/>
      <c r="OSQ17" s="80"/>
      <c r="OSR17" s="80"/>
      <c r="OSS17" s="80"/>
      <c r="OST17" s="80"/>
      <c r="OSU17" s="80"/>
      <c r="OSV17" s="80"/>
      <c r="OSW17" s="80"/>
      <c r="OSX17" s="80"/>
      <c r="OSY17" s="80"/>
      <c r="OSZ17" s="80"/>
      <c r="OTA17" s="80"/>
      <c r="OTB17" s="80"/>
      <c r="OTC17" s="80"/>
      <c r="OTD17" s="80"/>
      <c r="OTE17" s="80"/>
      <c r="OTF17" s="80"/>
      <c r="OTG17" s="80"/>
      <c r="OTH17" s="80"/>
      <c r="OTI17" s="80"/>
      <c r="OTJ17" s="80"/>
      <c r="OTK17" s="80"/>
      <c r="OTL17" s="80"/>
      <c r="OTM17" s="80"/>
      <c r="OTN17" s="80"/>
      <c r="OTO17" s="80"/>
      <c r="OTP17" s="80"/>
      <c r="OTQ17" s="80"/>
      <c r="OTR17" s="80"/>
      <c r="OTS17" s="80"/>
      <c r="OTT17" s="80"/>
      <c r="OTU17" s="80"/>
      <c r="OTV17" s="80"/>
      <c r="OTW17" s="80"/>
      <c r="OTX17" s="80"/>
      <c r="OTY17" s="80"/>
      <c r="OTZ17" s="80"/>
      <c r="OUA17" s="80"/>
      <c r="OUB17" s="80"/>
      <c r="OUC17" s="80"/>
      <c r="OUD17" s="80"/>
      <c r="OUE17" s="80"/>
      <c r="OUF17" s="80"/>
      <c r="OUG17" s="80"/>
      <c r="OUH17" s="80"/>
      <c r="OUI17" s="80"/>
      <c r="OUJ17" s="80"/>
      <c r="OUK17" s="80"/>
      <c r="OUL17" s="80"/>
      <c r="OUM17" s="80"/>
      <c r="OUN17" s="80"/>
      <c r="OUO17" s="80"/>
      <c r="OUP17" s="80"/>
      <c r="OUQ17" s="80"/>
      <c r="OUR17" s="80"/>
      <c r="OUS17" s="80"/>
      <c r="OUT17" s="80"/>
      <c r="OUU17" s="80"/>
      <c r="OUV17" s="80"/>
      <c r="OUW17" s="80"/>
      <c r="OUX17" s="80"/>
      <c r="OUY17" s="80"/>
      <c r="OUZ17" s="80"/>
      <c r="OVA17" s="80"/>
      <c r="OVB17" s="80"/>
      <c r="OVC17" s="80"/>
      <c r="OVD17" s="80"/>
      <c r="OVE17" s="80"/>
      <c r="OVF17" s="80"/>
      <c r="OVG17" s="80"/>
      <c r="OVH17" s="80"/>
      <c r="OVI17" s="80"/>
      <c r="OVJ17" s="80"/>
      <c r="OVK17" s="80"/>
      <c r="OVL17" s="80"/>
      <c r="OVM17" s="80"/>
      <c r="OVN17" s="80"/>
      <c r="OVO17" s="80"/>
      <c r="OVP17" s="80"/>
      <c r="OVQ17" s="80"/>
      <c r="OVR17" s="80"/>
      <c r="OVS17" s="80"/>
      <c r="OVT17" s="80"/>
      <c r="OVU17" s="80"/>
      <c r="OVV17" s="80"/>
      <c r="OVW17" s="80"/>
      <c r="OVX17" s="80"/>
      <c r="OVY17" s="80"/>
      <c r="OVZ17" s="80"/>
      <c r="OWA17" s="80"/>
      <c r="OWB17" s="80"/>
      <c r="OWC17" s="80"/>
      <c r="OWD17" s="80"/>
      <c r="OWE17" s="80"/>
      <c r="OWF17" s="80"/>
      <c r="OWG17" s="80"/>
      <c r="OWH17" s="80"/>
      <c r="OWI17" s="80"/>
      <c r="OWJ17" s="80"/>
      <c r="OWK17" s="80"/>
      <c r="OWL17" s="80"/>
      <c r="OWM17" s="80"/>
      <c r="OWN17" s="80"/>
      <c r="OWO17" s="80"/>
      <c r="OWP17" s="80"/>
      <c r="OWQ17" s="80"/>
      <c r="OWR17" s="80"/>
      <c r="OWS17" s="80"/>
      <c r="OWT17" s="80"/>
      <c r="OWU17" s="80"/>
      <c r="OWV17" s="80"/>
      <c r="OWW17" s="80"/>
      <c r="OWX17" s="80"/>
      <c r="OWY17" s="80"/>
      <c r="OWZ17" s="80"/>
      <c r="OXA17" s="80"/>
      <c r="OXB17" s="80"/>
      <c r="OXC17" s="80"/>
      <c r="OXD17" s="80"/>
      <c r="OXE17" s="80"/>
      <c r="OXF17" s="80"/>
      <c r="OXG17" s="80"/>
      <c r="OXH17" s="80"/>
      <c r="OXI17" s="80"/>
      <c r="OXJ17" s="80"/>
      <c r="OXK17" s="80"/>
      <c r="OXL17" s="80"/>
      <c r="OXM17" s="80"/>
      <c r="OXN17" s="80"/>
      <c r="OXO17" s="80"/>
      <c r="OXP17" s="80"/>
      <c r="OXQ17" s="80"/>
      <c r="OXR17" s="80"/>
      <c r="OXS17" s="80"/>
      <c r="OXT17" s="80"/>
      <c r="OXU17" s="80"/>
      <c r="OXV17" s="80"/>
      <c r="OXW17" s="80"/>
      <c r="OXX17" s="80"/>
      <c r="OXY17" s="80"/>
      <c r="OXZ17" s="80"/>
      <c r="OYA17" s="80"/>
      <c r="OYB17" s="80"/>
      <c r="OYC17" s="80"/>
      <c r="OYD17" s="80"/>
      <c r="OYE17" s="80"/>
      <c r="OYF17" s="80"/>
      <c r="OYG17" s="80"/>
      <c r="OYH17" s="80"/>
      <c r="OYI17" s="80"/>
      <c r="OYJ17" s="80"/>
      <c r="OYK17" s="80"/>
      <c r="OYL17" s="80"/>
      <c r="OYM17" s="80"/>
      <c r="OYN17" s="80"/>
      <c r="OYO17" s="80"/>
      <c r="OYP17" s="80"/>
      <c r="OYQ17" s="80"/>
      <c r="OYR17" s="80"/>
      <c r="OYS17" s="80"/>
      <c r="OYT17" s="80"/>
      <c r="OYU17" s="80"/>
      <c r="OYV17" s="80"/>
      <c r="OYW17" s="80"/>
      <c r="OYX17" s="80"/>
      <c r="OYY17" s="80"/>
      <c r="OYZ17" s="80"/>
      <c r="OZA17" s="80"/>
      <c r="OZB17" s="80"/>
      <c r="OZC17" s="80"/>
      <c r="OZD17" s="80"/>
      <c r="OZE17" s="80"/>
      <c r="OZF17" s="80"/>
      <c r="OZG17" s="80"/>
      <c r="OZH17" s="80"/>
      <c r="OZI17" s="80"/>
      <c r="OZJ17" s="80"/>
      <c r="OZK17" s="80"/>
      <c r="OZL17" s="80"/>
      <c r="OZM17" s="80"/>
      <c r="OZN17" s="80"/>
      <c r="OZO17" s="80"/>
      <c r="OZP17" s="80"/>
      <c r="OZQ17" s="80"/>
      <c r="OZR17" s="80"/>
      <c r="OZS17" s="80"/>
      <c r="OZT17" s="80"/>
      <c r="OZU17" s="80"/>
      <c r="OZV17" s="80"/>
      <c r="OZW17" s="80"/>
      <c r="OZX17" s="80"/>
      <c r="OZY17" s="80"/>
      <c r="OZZ17" s="80"/>
      <c r="PAA17" s="80"/>
      <c r="PAB17" s="80"/>
      <c r="PAC17" s="80"/>
      <c r="PAD17" s="80"/>
      <c r="PAE17" s="80"/>
      <c r="PAF17" s="80"/>
      <c r="PAG17" s="80"/>
      <c r="PAH17" s="80"/>
      <c r="PAI17" s="80"/>
      <c r="PAJ17" s="80"/>
      <c r="PAK17" s="80"/>
      <c r="PAL17" s="80"/>
      <c r="PAM17" s="80"/>
      <c r="PAN17" s="80"/>
      <c r="PAO17" s="80"/>
      <c r="PAP17" s="80"/>
      <c r="PAQ17" s="80"/>
      <c r="PAR17" s="80"/>
      <c r="PAS17" s="80"/>
      <c r="PAT17" s="80"/>
      <c r="PAU17" s="80"/>
      <c r="PAV17" s="80"/>
      <c r="PAW17" s="80"/>
      <c r="PAX17" s="80"/>
      <c r="PAY17" s="80"/>
      <c r="PAZ17" s="80"/>
      <c r="PBA17" s="80"/>
      <c r="PBB17" s="80"/>
      <c r="PBC17" s="80"/>
      <c r="PBD17" s="80"/>
      <c r="PBE17" s="80"/>
      <c r="PBF17" s="80"/>
      <c r="PBG17" s="80"/>
      <c r="PBH17" s="80"/>
      <c r="PBI17" s="80"/>
      <c r="PBJ17" s="80"/>
      <c r="PBK17" s="80"/>
      <c r="PBL17" s="80"/>
      <c r="PBM17" s="80"/>
      <c r="PBN17" s="80"/>
      <c r="PBO17" s="80"/>
      <c r="PBP17" s="80"/>
      <c r="PBQ17" s="80"/>
      <c r="PBR17" s="80"/>
      <c r="PBS17" s="80"/>
      <c r="PBT17" s="80"/>
      <c r="PBU17" s="80"/>
      <c r="PBV17" s="80"/>
      <c r="PBW17" s="80"/>
      <c r="PBX17" s="80"/>
      <c r="PBY17" s="80"/>
      <c r="PBZ17" s="80"/>
      <c r="PCA17" s="80"/>
      <c r="PCB17" s="80"/>
      <c r="PCC17" s="80"/>
      <c r="PCD17" s="80"/>
      <c r="PCE17" s="80"/>
      <c r="PCF17" s="80"/>
      <c r="PCG17" s="80"/>
      <c r="PCH17" s="80"/>
      <c r="PCI17" s="80"/>
      <c r="PCJ17" s="80"/>
      <c r="PCK17" s="80"/>
      <c r="PCL17" s="80"/>
      <c r="PCM17" s="80"/>
      <c r="PCN17" s="80"/>
      <c r="PCO17" s="80"/>
      <c r="PCP17" s="80"/>
      <c r="PCQ17" s="80"/>
      <c r="PCR17" s="80"/>
      <c r="PCS17" s="80"/>
      <c r="PCT17" s="80"/>
      <c r="PCU17" s="80"/>
      <c r="PCV17" s="80"/>
      <c r="PCW17" s="80"/>
      <c r="PCX17" s="80"/>
      <c r="PCY17" s="80"/>
      <c r="PCZ17" s="80"/>
      <c r="PDA17" s="80"/>
      <c r="PDB17" s="80"/>
      <c r="PDC17" s="80"/>
      <c r="PDD17" s="80"/>
      <c r="PDE17" s="80"/>
      <c r="PDF17" s="80"/>
      <c r="PDG17" s="80"/>
      <c r="PDH17" s="80"/>
      <c r="PDI17" s="80"/>
      <c r="PDJ17" s="80"/>
      <c r="PDK17" s="80"/>
      <c r="PDL17" s="80"/>
      <c r="PDM17" s="80"/>
      <c r="PDN17" s="80"/>
      <c r="PDO17" s="80"/>
      <c r="PDP17" s="80"/>
      <c r="PDQ17" s="80"/>
      <c r="PDR17" s="80"/>
      <c r="PDS17" s="80"/>
      <c r="PDT17" s="80"/>
      <c r="PDU17" s="80"/>
      <c r="PDV17" s="80"/>
      <c r="PDW17" s="80"/>
      <c r="PDX17" s="80"/>
      <c r="PDY17" s="80"/>
      <c r="PDZ17" s="80"/>
      <c r="PEA17" s="80"/>
      <c r="PEB17" s="80"/>
      <c r="PEC17" s="80"/>
      <c r="PED17" s="80"/>
      <c r="PEE17" s="80"/>
      <c r="PEF17" s="80"/>
      <c r="PEG17" s="80"/>
      <c r="PEH17" s="80"/>
      <c r="PEI17" s="80"/>
      <c r="PEJ17" s="80"/>
      <c r="PEK17" s="80"/>
      <c r="PEL17" s="80"/>
      <c r="PEM17" s="80"/>
      <c r="PEN17" s="80"/>
      <c r="PEO17" s="80"/>
      <c r="PEP17" s="80"/>
      <c r="PEQ17" s="80"/>
      <c r="PER17" s="80"/>
      <c r="PES17" s="80"/>
      <c r="PET17" s="80"/>
      <c r="PEU17" s="80"/>
      <c r="PEV17" s="80"/>
      <c r="PEW17" s="80"/>
      <c r="PEX17" s="80"/>
      <c r="PEY17" s="80"/>
      <c r="PEZ17" s="80"/>
      <c r="PFA17" s="80"/>
      <c r="PFB17" s="80"/>
      <c r="PFC17" s="80"/>
      <c r="PFD17" s="80"/>
      <c r="PFE17" s="80"/>
      <c r="PFF17" s="80"/>
      <c r="PFG17" s="80"/>
      <c r="PFH17" s="80"/>
      <c r="PFI17" s="80"/>
      <c r="PFJ17" s="80"/>
      <c r="PFK17" s="80"/>
      <c r="PFL17" s="80"/>
      <c r="PFM17" s="80"/>
      <c r="PFN17" s="80"/>
      <c r="PFO17" s="80"/>
      <c r="PFP17" s="80"/>
      <c r="PFQ17" s="80"/>
      <c r="PFR17" s="80"/>
      <c r="PFS17" s="80"/>
      <c r="PFT17" s="80"/>
      <c r="PFU17" s="80"/>
      <c r="PFV17" s="80"/>
      <c r="PFW17" s="80"/>
      <c r="PFX17" s="80"/>
      <c r="PFY17" s="80"/>
      <c r="PFZ17" s="80"/>
      <c r="PGA17" s="80"/>
      <c r="PGB17" s="80"/>
      <c r="PGC17" s="80"/>
      <c r="PGD17" s="80"/>
      <c r="PGE17" s="80"/>
      <c r="PGF17" s="80"/>
      <c r="PGG17" s="80"/>
      <c r="PGH17" s="80"/>
      <c r="PGI17" s="80"/>
      <c r="PGJ17" s="80"/>
      <c r="PGK17" s="80"/>
      <c r="PGL17" s="80"/>
      <c r="PGM17" s="80"/>
      <c r="PGN17" s="80"/>
      <c r="PGO17" s="80"/>
      <c r="PGP17" s="80"/>
      <c r="PGQ17" s="80"/>
      <c r="PGR17" s="80"/>
      <c r="PGS17" s="80"/>
      <c r="PGT17" s="80"/>
      <c r="PGU17" s="80"/>
      <c r="PGV17" s="80"/>
      <c r="PGW17" s="80"/>
      <c r="PGX17" s="80"/>
      <c r="PGY17" s="80"/>
      <c r="PGZ17" s="80"/>
      <c r="PHA17" s="80"/>
      <c r="PHB17" s="80"/>
      <c r="PHC17" s="80"/>
      <c r="PHD17" s="80"/>
      <c r="PHE17" s="80"/>
      <c r="PHF17" s="80"/>
      <c r="PHG17" s="80"/>
      <c r="PHH17" s="80"/>
      <c r="PHI17" s="80"/>
      <c r="PHJ17" s="80"/>
      <c r="PHK17" s="80"/>
      <c r="PHL17" s="80"/>
      <c r="PHM17" s="80"/>
      <c r="PHN17" s="80"/>
      <c r="PHO17" s="80"/>
      <c r="PHP17" s="80"/>
      <c r="PHQ17" s="80"/>
      <c r="PHR17" s="80"/>
      <c r="PHS17" s="80"/>
      <c r="PHT17" s="80"/>
      <c r="PHU17" s="80"/>
      <c r="PHV17" s="80"/>
      <c r="PHW17" s="80"/>
      <c r="PHX17" s="80"/>
      <c r="PHY17" s="80"/>
      <c r="PHZ17" s="80"/>
      <c r="PIA17" s="80"/>
      <c r="PIB17" s="80"/>
      <c r="PIC17" s="80"/>
      <c r="PID17" s="80"/>
      <c r="PIE17" s="80"/>
      <c r="PIF17" s="80"/>
      <c r="PIG17" s="80"/>
      <c r="PIH17" s="80"/>
      <c r="PII17" s="80"/>
      <c r="PIJ17" s="80"/>
      <c r="PIK17" s="80"/>
      <c r="PIL17" s="80"/>
      <c r="PIM17" s="80"/>
      <c r="PIN17" s="80"/>
      <c r="PIO17" s="80"/>
      <c r="PIP17" s="80"/>
      <c r="PIQ17" s="80"/>
      <c r="PIR17" s="80"/>
      <c r="PIS17" s="80"/>
      <c r="PIT17" s="80"/>
      <c r="PIU17" s="80"/>
      <c r="PIV17" s="80"/>
      <c r="PIW17" s="80"/>
      <c r="PIX17" s="80"/>
      <c r="PIY17" s="80"/>
      <c r="PIZ17" s="80"/>
      <c r="PJA17" s="80"/>
      <c r="PJB17" s="80"/>
      <c r="PJC17" s="80"/>
      <c r="PJD17" s="80"/>
      <c r="PJE17" s="80"/>
      <c r="PJF17" s="80"/>
      <c r="PJG17" s="80"/>
      <c r="PJH17" s="80"/>
      <c r="PJI17" s="80"/>
      <c r="PJJ17" s="80"/>
      <c r="PJK17" s="80"/>
      <c r="PJL17" s="80"/>
      <c r="PJM17" s="80"/>
      <c r="PJN17" s="80"/>
      <c r="PJO17" s="80"/>
      <c r="PJP17" s="80"/>
      <c r="PJQ17" s="80"/>
      <c r="PJR17" s="80"/>
      <c r="PJS17" s="80"/>
      <c r="PJT17" s="80"/>
      <c r="PJU17" s="80"/>
      <c r="PJV17" s="80"/>
      <c r="PJW17" s="80"/>
      <c r="PJX17" s="80"/>
      <c r="PJY17" s="80"/>
      <c r="PJZ17" s="80"/>
      <c r="PKA17" s="80"/>
      <c r="PKB17" s="80"/>
      <c r="PKC17" s="80"/>
      <c r="PKD17" s="80"/>
      <c r="PKE17" s="80"/>
      <c r="PKF17" s="80"/>
      <c r="PKG17" s="80"/>
      <c r="PKH17" s="80"/>
      <c r="PKI17" s="80"/>
      <c r="PKJ17" s="80"/>
      <c r="PKK17" s="80"/>
      <c r="PKL17" s="80"/>
      <c r="PKM17" s="80"/>
      <c r="PKN17" s="80"/>
      <c r="PKO17" s="80"/>
      <c r="PKP17" s="80"/>
      <c r="PKQ17" s="80"/>
      <c r="PKR17" s="80"/>
      <c r="PKS17" s="80"/>
      <c r="PKT17" s="80"/>
      <c r="PKU17" s="80"/>
      <c r="PKV17" s="80"/>
      <c r="PKW17" s="80"/>
      <c r="PKX17" s="80"/>
      <c r="PKY17" s="80"/>
      <c r="PKZ17" s="80"/>
      <c r="PLA17" s="80"/>
      <c r="PLB17" s="80"/>
      <c r="PLC17" s="80"/>
      <c r="PLD17" s="80"/>
      <c r="PLE17" s="80"/>
      <c r="PLF17" s="80"/>
      <c r="PLG17" s="80"/>
      <c r="PLH17" s="80"/>
      <c r="PLI17" s="80"/>
      <c r="PLJ17" s="80"/>
      <c r="PLK17" s="80"/>
      <c r="PLL17" s="80"/>
      <c r="PLM17" s="80"/>
      <c r="PLN17" s="80"/>
      <c r="PLO17" s="80"/>
      <c r="PLP17" s="80"/>
      <c r="PLQ17" s="80"/>
      <c r="PLR17" s="80"/>
      <c r="PLS17" s="80"/>
      <c r="PLT17" s="80"/>
      <c r="PLU17" s="80"/>
      <c r="PLV17" s="80"/>
      <c r="PLW17" s="80"/>
      <c r="PLX17" s="80"/>
      <c r="PLY17" s="80"/>
      <c r="PLZ17" s="80"/>
      <c r="PMA17" s="80"/>
      <c r="PMB17" s="80"/>
      <c r="PMC17" s="80"/>
      <c r="PMD17" s="80"/>
      <c r="PME17" s="80"/>
      <c r="PMF17" s="80"/>
      <c r="PMG17" s="80"/>
      <c r="PMH17" s="80"/>
      <c r="PMI17" s="80"/>
      <c r="PMJ17" s="80"/>
      <c r="PMK17" s="80"/>
      <c r="PML17" s="80"/>
      <c r="PMM17" s="80"/>
      <c r="PMN17" s="80"/>
      <c r="PMO17" s="80"/>
      <c r="PMP17" s="80"/>
      <c r="PMQ17" s="80"/>
      <c r="PMR17" s="80"/>
      <c r="PMS17" s="80"/>
      <c r="PMT17" s="80"/>
      <c r="PMU17" s="80"/>
      <c r="PMV17" s="80"/>
      <c r="PMW17" s="80"/>
      <c r="PMX17" s="80"/>
      <c r="PMY17" s="80"/>
      <c r="PMZ17" s="80"/>
      <c r="PNA17" s="80"/>
      <c r="PNB17" s="80"/>
      <c r="PNC17" s="80"/>
      <c r="PND17" s="80"/>
      <c r="PNE17" s="80"/>
      <c r="PNF17" s="80"/>
      <c r="PNG17" s="80"/>
      <c r="PNH17" s="80"/>
      <c r="PNI17" s="80"/>
      <c r="PNJ17" s="80"/>
      <c r="PNK17" s="80"/>
      <c r="PNL17" s="80"/>
      <c r="PNM17" s="80"/>
      <c r="PNN17" s="80"/>
      <c r="PNO17" s="80"/>
      <c r="PNP17" s="80"/>
      <c r="PNQ17" s="80"/>
      <c r="PNR17" s="80"/>
      <c r="PNS17" s="80"/>
      <c r="PNT17" s="80"/>
      <c r="PNU17" s="80"/>
      <c r="PNV17" s="80"/>
      <c r="PNW17" s="80"/>
      <c r="PNX17" s="80"/>
      <c r="PNY17" s="80"/>
      <c r="PNZ17" s="80"/>
      <c r="POA17" s="80"/>
      <c r="POB17" s="80"/>
      <c r="POC17" s="80"/>
      <c r="POD17" s="80"/>
      <c r="POE17" s="80"/>
      <c r="POF17" s="80"/>
      <c r="POG17" s="80"/>
      <c r="POH17" s="80"/>
      <c r="POI17" s="80"/>
      <c r="POJ17" s="80"/>
      <c r="POK17" s="80"/>
      <c r="POL17" s="80"/>
      <c r="POM17" s="80"/>
      <c r="PON17" s="80"/>
      <c r="POO17" s="80"/>
      <c r="POP17" s="80"/>
      <c r="POQ17" s="80"/>
      <c r="POR17" s="80"/>
      <c r="POS17" s="80"/>
      <c r="POT17" s="80"/>
      <c r="POU17" s="80"/>
      <c r="POV17" s="80"/>
      <c r="POW17" s="80"/>
      <c r="POX17" s="80"/>
      <c r="POY17" s="80"/>
      <c r="POZ17" s="80"/>
      <c r="PPA17" s="80"/>
      <c r="PPB17" s="80"/>
      <c r="PPC17" s="80"/>
      <c r="PPD17" s="80"/>
      <c r="PPE17" s="80"/>
      <c r="PPF17" s="80"/>
      <c r="PPG17" s="80"/>
      <c r="PPH17" s="80"/>
      <c r="PPI17" s="80"/>
      <c r="PPJ17" s="80"/>
      <c r="PPK17" s="80"/>
      <c r="PPL17" s="80"/>
      <c r="PPM17" s="80"/>
      <c r="PPN17" s="80"/>
      <c r="PPO17" s="80"/>
      <c r="PPP17" s="80"/>
      <c r="PPQ17" s="80"/>
      <c r="PPR17" s="80"/>
      <c r="PPS17" s="80"/>
      <c r="PPT17" s="80"/>
      <c r="PPU17" s="80"/>
      <c r="PPV17" s="80"/>
      <c r="PPW17" s="80"/>
      <c r="PPX17" s="80"/>
      <c r="PPY17" s="80"/>
      <c r="PPZ17" s="80"/>
      <c r="PQA17" s="80"/>
      <c r="PQB17" s="80"/>
      <c r="PQC17" s="80"/>
      <c r="PQD17" s="80"/>
      <c r="PQE17" s="80"/>
      <c r="PQF17" s="80"/>
      <c r="PQG17" s="80"/>
      <c r="PQH17" s="80"/>
      <c r="PQI17" s="80"/>
      <c r="PQJ17" s="80"/>
      <c r="PQK17" s="80"/>
      <c r="PQL17" s="80"/>
      <c r="PQM17" s="80"/>
      <c r="PQN17" s="80"/>
      <c r="PQO17" s="80"/>
      <c r="PQP17" s="80"/>
      <c r="PQQ17" s="80"/>
      <c r="PQR17" s="80"/>
      <c r="PQS17" s="80"/>
      <c r="PQT17" s="80"/>
      <c r="PQU17" s="80"/>
      <c r="PQV17" s="80"/>
      <c r="PQW17" s="80"/>
      <c r="PQX17" s="80"/>
      <c r="PQY17" s="80"/>
      <c r="PQZ17" s="80"/>
      <c r="PRA17" s="80"/>
      <c r="PRB17" s="80"/>
      <c r="PRC17" s="80"/>
      <c r="PRD17" s="80"/>
      <c r="PRE17" s="80"/>
      <c r="PRF17" s="80"/>
      <c r="PRG17" s="80"/>
      <c r="PRH17" s="80"/>
      <c r="PRI17" s="80"/>
      <c r="PRJ17" s="80"/>
      <c r="PRK17" s="80"/>
      <c r="PRL17" s="80"/>
      <c r="PRM17" s="80"/>
      <c r="PRN17" s="80"/>
      <c r="PRO17" s="80"/>
      <c r="PRP17" s="80"/>
      <c r="PRQ17" s="80"/>
      <c r="PRR17" s="80"/>
      <c r="PRS17" s="80"/>
      <c r="PRT17" s="80"/>
      <c r="PRU17" s="80"/>
      <c r="PRV17" s="80"/>
      <c r="PRW17" s="80"/>
      <c r="PRX17" s="80"/>
      <c r="PRY17" s="80"/>
      <c r="PRZ17" s="80"/>
      <c r="PSA17" s="80"/>
      <c r="PSB17" s="80"/>
      <c r="PSC17" s="80"/>
      <c r="PSD17" s="80"/>
      <c r="PSE17" s="80"/>
      <c r="PSF17" s="80"/>
      <c r="PSG17" s="80"/>
      <c r="PSH17" s="80"/>
      <c r="PSI17" s="80"/>
      <c r="PSJ17" s="80"/>
      <c r="PSK17" s="80"/>
      <c r="PSL17" s="80"/>
      <c r="PSM17" s="80"/>
      <c r="PSN17" s="80"/>
      <c r="PSO17" s="80"/>
      <c r="PSP17" s="80"/>
      <c r="PSQ17" s="80"/>
      <c r="PSR17" s="80"/>
      <c r="PSS17" s="80"/>
      <c r="PST17" s="80"/>
      <c r="PSU17" s="80"/>
      <c r="PSV17" s="80"/>
      <c r="PSW17" s="80"/>
      <c r="PSX17" s="80"/>
      <c r="PSY17" s="80"/>
      <c r="PSZ17" s="80"/>
      <c r="PTA17" s="80"/>
      <c r="PTB17" s="80"/>
      <c r="PTC17" s="80"/>
      <c r="PTD17" s="80"/>
      <c r="PTE17" s="80"/>
      <c r="PTF17" s="80"/>
      <c r="PTG17" s="80"/>
      <c r="PTH17" s="80"/>
      <c r="PTI17" s="80"/>
      <c r="PTJ17" s="80"/>
      <c r="PTK17" s="80"/>
      <c r="PTL17" s="80"/>
      <c r="PTM17" s="80"/>
      <c r="PTN17" s="80"/>
      <c r="PTO17" s="80"/>
      <c r="PTP17" s="80"/>
      <c r="PTQ17" s="80"/>
      <c r="PTR17" s="80"/>
      <c r="PTS17" s="80"/>
      <c r="PTT17" s="80"/>
      <c r="PTU17" s="80"/>
      <c r="PTV17" s="80"/>
      <c r="PTW17" s="80"/>
      <c r="PTX17" s="80"/>
      <c r="PTY17" s="80"/>
      <c r="PTZ17" s="80"/>
      <c r="PUA17" s="80"/>
      <c r="PUB17" s="80"/>
      <c r="PUC17" s="80"/>
      <c r="PUD17" s="80"/>
      <c r="PUE17" s="80"/>
      <c r="PUF17" s="80"/>
      <c r="PUG17" s="80"/>
      <c r="PUH17" s="80"/>
      <c r="PUI17" s="80"/>
      <c r="PUJ17" s="80"/>
      <c r="PUK17" s="80"/>
      <c r="PUL17" s="80"/>
      <c r="PUM17" s="80"/>
      <c r="PUN17" s="80"/>
      <c r="PUO17" s="80"/>
      <c r="PUP17" s="80"/>
      <c r="PUQ17" s="80"/>
      <c r="PUR17" s="80"/>
      <c r="PUS17" s="80"/>
      <c r="PUT17" s="80"/>
      <c r="PUU17" s="80"/>
      <c r="PUV17" s="80"/>
      <c r="PUW17" s="80"/>
      <c r="PUX17" s="80"/>
      <c r="PUY17" s="80"/>
      <c r="PUZ17" s="80"/>
      <c r="PVA17" s="80"/>
      <c r="PVB17" s="80"/>
      <c r="PVC17" s="80"/>
      <c r="PVD17" s="80"/>
      <c r="PVE17" s="80"/>
      <c r="PVF17" s="80"/>
      <c r="PVG17" s="80"/>
      <c r="PVH17" s="80"/>
      <c r="PVI17" s="80"/>
      <c r="PVJ17" s="80"/>
      <c r="PVK17" s="80"/>
      <c r="PVL17" s="80"/>
      <c r="PVM17" s="80"/>
      <c r="PVN17" s="80"/>
      <c r="PVO17" s="80"/>
      <c r="PVP17" s="80"/>
      <c r="PVQ17" s="80"/>
      <c r="PVR17" s="80"/>
      <c r="PVS17" s="80"/>
      <c r="PVT17" s="80"/>
      <c r="PVU17" s="80"/>
      <c r="PVV17" s="80"/>
      <c r="PVW17" s="80"/>
      <c r="PVX17" s="80"/>
      <c r="PVY17" s="80"/>
      <c r="PVZ17" s="80"/>
      <c r="PWA17" s="80"/>
      <c r="PWB17" s="80"/>
      <c r="PWC17" s="80"/>
      <c r="PWD17" s="80"/>
      <c r="PWE17" s="80"/>
      <c r="PWF17" s="80"/>
      <c r="PWG17" s="80"/>
      <c r="PWH17" s="80"/>
      <c r="PWI17" s="80"/>
      <c r="PWJ17" s="80"/>
      <c r="PWK17" s="80"/>
      <c r="PWL17" s="80"/>
      <c r="PWM17" s="80"/>
      <c r="PWN17" s="80"/>
      <c r="PWO17" s="80"/>
      <c r="PWP17" s="80"/>
      <c r="PWQ17" s="80"/>
      <c r="PWR17" s="80"/>
      <c r="PWS17" s="80"/>
      <c r="PWT17" s="80"/>
      <c r="PWU17" s="80"/>
      <c r="PWV17" s="80"/>
      <c r="PWW17" s="80"/>
      <c r="PWX17" s="80"/>
      <c r="PWY17" s="80"/>
      <c r="PWZ17" s="80"/>
      <c r="PXA17" s="80"/>
      <c r="PXB17" s="80"/>
      <c r="PXC17" s="80"/>
      <c r="PXD17" s="80"/>
      <c r="PXE17" s="80"/>
      <c r="PXF17" s="80"/>
      <c r="PXG17" s="80"/>
      <c r="PXH17" s="80"/>
      <c r="PXI17" s="80"/>
      <c r="PXJ17" s="80"/>
      <c r="PXK17" s="80"/>
      <c r="PXL17" s="80"/>
      <c r="PXM17" s="80"/>
      <c r="PXN17" s="80"/>
      <c r="PXO17" s="80"/>
      <c r="PXP17" s="80"/>
      <c r="PXQ17" s="80"/>
      <c r="PXR17" s="80"/>
      <c r="PXS17" s="80"/>
      <c r="PXT17" s="80"/>
      <c r="PXU17" s="80"/>
      <c r="PXV17" s="80"/>
      <c r="PXW17" s="80"/>
      <c r="PXX17" s="80"/>
      <c r="PXY17" s="80"/>
      <c r="PXZ17" s="80"/>
      <c r="PYA17" s="80"/>
      <c r="PYB17" s="80"/>
      <c r="PYC17" s="80"/>
      <c r="PYD17" s="80"/>
      <c r="PYE17" s="80"/>
      <c r="PYF17" s="80"/>
      <c r="PYG17" s="80"/>
      <c r="PYH17" s="80"/>
      <c r="PYI17" s="80"/>
      <c r="PYJ17" s="80"/>
      <c r="PYK17" s="80"/>
      <c r="PYL17" s="80"/>
      <c r="PYM17" s="80"/>
      <c r="PYN17" s="80"/>
      <c r="PYO17" s="80"/>
      <c r="PYP17" s="80"/>
      <c r="PYQ17" s="80"/>
      <c r="PYR17" s="80"/>
      <c r="PYS17" s="80"/>
      <c r="PYT17" s="80"/>
      <c r="PYU17" s="80"/>
      <c r="PYV17" s="80"/>
      <c r="PYW17" s="80"/>
      <c r="PYX17" s="80"/>
      <c r="PYY17" s="80"/>
      <c r="PYZ17" s="80"/>
      <c r="PZA17" s="80"/>
      <c r="PZB17" s="80"/>
      <c r="PZC17" s="80"/>
      <c r="PZD17" s="80"/>
      <c r="PZE17" s="80"/>
      <c r="PZF17" s="80"/>
      <c r="PZG17" s="80"/>
      <c r="PZH17" s="80"/>
      <c r="PZI17" s="80"/>
      <c r="PZJ17" s="80"/>
      <c r="PZK17" s="80"/>
      <c r="PZL17" s="80"/>
      <c r="PZM17" s="80"/>
      <c r="PZN17" s="80"/>
      <c r="PZO17" s="80"/>
      <c r="PZP17" s="80"/>
      <c r="PZQ17" s="80"/>
      <c r="PZR17" s="80"/>
      <c r="PZS17" s="80"/>
      <c r="PZT17" s="80"/>
      <c r="PZU17" s="80"/>
      <c r="PZV17" s="80"/>
      <c r="PZW17" s="80"/>
      <c r="PZX17" s="80"/>
      <c r="PZY17" s="80"/>
      <c r="PZZ17" s="80"/>
      <c r="QAA17" s="80"/>
      <c r="QAB17" s="80"/>
      <c r="QAC17" s="80"/>
      <c r="QAD17" s="80"/>
      <c r="QAE17" s="80"/>
      <c r="QAF17" s="80"/>
      <c r="QAG17" s="80"/>
      <c r="QAH17" s="80"/>
      <c r="QAI17" s="80"/>
      <c r="QAJ17" s="80"/>
      <c r="QAK17" s="80"/>
      <c r="QAL17" s="80"/>
      <c r="QAM17" s="80"/>
      <c r="QAN17" s="80"/>
      <c r="QAO17" s="80"/>
      <c r="QAP17" s="80"/>
      <c r="QAQ17" s="80"/>
      <c r="QAR17" s="80"/>
      <c r="QAS17" s="80"/>
      <c r="QAT17" s="80"/>
      <c r="QAU17" s="80"/>
      <c r="QAV17" s="80"/>
      <c r="QAW17" s="80"/>
      <c r="QAX17" s="80"/>
      <c r="QAY17" s="80"/>
      <c r="QAZ17" s="80"/>
      <c r="QBA17" s="80"/>
      <c r="QBB17" s="80"/>
      <c r="QBC17" s="80"/>
      <c r="QBD17" s="80"/>
      <c r="QBE17" s="80"/>
      <c r="QBF17" s="80"/>
      <c r="QBG17" s="80"/>
      <c r="QBH17" s="80"/>
      <c r="QBI17" s="80"/>
      <c r="QBJ17" s="80"/>
      <c r="QBK17" s="80"/>
      <c r="QBL17" s="80"/>
      <c r="QBM17" s="80"/>
      <c r="QBN17" s="80"/>
      <c r="QBO17" s="80"/>
      <c r="QBP17" s="80"/>
      <c r="QBQ17" s="80"/>
      <c r="QBR17" s="80"/>
      <c r="QBS17" s="80"/>
      <c r="QBT17" s="80"/>
      <c r="QBU17" s="80"/>
      <c r="QBV17" s="80"/>
      <c r="QBW17" s="80"/>
      <c r="QBX17" s="80"/>
      <c r="QBY17" s="80"/>
      <c r="QBZ17" s="80"/>
      <c r="QCA17" s="80"/>
      <c r="QCB17" s="80"/>
      <c r="QCC17" s="80"/>
      <c r="QCD17" s="80"/>
      <c r="QCE17" s="80"/>
      <c r="QCF17" s="80"/>
      <c r="QCG17" s="80"/>
      <c r="QCH17" s="80"/>
      <c r="QCI17" s="80"/>
      <c r="QCJ17" s="80"/>
      <c r="QCK17" s="80"/>
      <c r="QCL17" s="80"/>
      <c r="QCM17" s="80"/>
      <c r="QCN17" s="80"/>
      <c r="QCO17" s="80"/>
      <c r="QCP17" s="80"/>
      <c r="QCQ17" s="80"/>
      <c r="QCR17" s="80"/>
      <c r="QCS17" s="80"/>
      <c r="QCT17" s="80"/>
      <c r="QCU17" s="80"/>
      <c r="QCV17" s="80"/>
      <c r="QCW17" s="80"/>
      <c r="QCX17" s="80"/>
      <c r="QCY17" s="80"/>
      <c r="QCZ17" s="80"/>
      <c r="QDA17" s="80"/>
      <c r="QDB17" s="80"/>
      <c r="QDC17" s="80"/>
      <c r="QDD17" s="80"/>
      <c r="QDE17" s="80"/>
      <c r="QDF17" s="80"/>
      <c r="QDG17" s="80"/>
      <c r="QDH17" s="80"/>
      <c r="QDI17" s="80"/>
      <c r="QDJ17" s="80"/>
      <c r="QDK17" s="80"/>
      <c r="QDL17" s="80"/>
      <c r="QDM17" s="80"/>
      <c r="QDN17" s="80"/>
      <c r="QDO17" s="80"/>
      <c r="QDP17" s="80"/>
      <c r="QDQ17" s="80"/>
      <c r="QDR17" s="80"/>
      <c r="QDS17" s="80"/>
      <c r="QDT17" s="80"/>
      <c r="QDU17" s="80"/>
      <c r="QDV17" s="80"/>
      <c r="QDW17" s="80"/>
      <c r="QDX17" s="80"/>
      <c r="QDY17" s="80"/>
      <c r="QDZ17" s="80"/>
      <c r="QEA17" s="80"/>
      <c r="QEB17" s="80"/>
      <c r="QEC17" s="80"/>
      <c r="QED17" s="80"/>
      <c r="QEE17" s="80"/>
      <c r="QEF17" s="80"/>
      <c r="QEG17" s="80"/>
      <c r="QEH17" s="80"/>
      <c r="QEI17" s="80"/>
      <c r="QEJ17" s="80"/>
      <c r="QEK17" s="80"/>
      <c r="QEL17" s="80"/>
      <c r="QEM17" s="80"/>
      <c r="QEN17" s="80"/>
      <c r="QEO17" s="80"/>
      <c r="QEP17" s="80"/>
      <c r="QEQ17" s="80"/>
      <c r="QER17" s="80"/>
      <c r="QES17" s="80"/>
      <c r="QET17" s="80"/>
      <c r="QEU17" s="80"/>
      <c r="QEV17" s="80"/>
      <c r="QEW17" s="80"/>
      <c r="QEX17" s="80"/>
      <c r="QEY17" s="80"/>
      <c r="QEZ17" s="80"/>
      <c r="QFA17" s="80"/>
      <c r="QFB17" s="80"/>
      <c r="QFC17" s="80"/>
      <c r="QFD17" s="80"/>
      <c r="QFE17" s="80"/>
      <c r="QFF17" s="80"/>
      <c r="QFG17" s="80"/>
      <c r="QFH17" s="80"/>
      <c r="QFI17" s="80"/>
      <c r="QFJ17" s="80"/>
      <c r="QFK17" s="80"/>
      <c r="QFL17" s="80"/>
      <c r="QFM17" s="80"/>
      <c r="QFN17" s="80"/>
      <c r="QFO17" s="80"/>
      <c r="QFP17" s="80"/>
      <c r="QFQ17" s="80"/>
      <c r="QFR17" s="80"/>
      <c r="QFS17" s="80"/>
      <c r="QFT17" s="80"/>
      <c r="QFU17" s="80"/>
      <c r="QFV17" s="80"/>
      <c r="QFW17" s="80"/>
      <c r="QFX17" s="80"/>
      <c r="QFY17" s="80"/>
      <c r="QFZ17" s="80"/>
      <c r="QGA17" s="80"/>
      <c r="QGB17" s="80"/>
      <c r="QGC17" s="80"/>
      <c r="QGD17" s="80"/>
      <c r="QGE17" s="80"/>
      <c r="QGF17" s="80"/>
      <c r="QGG17" s="80"/>
      <c r="QGH17" s="80"/>
      <c r="QGI17" s="80"/>
      <c r="QGJ17" s="80"/>
      <c r="QGK17" s="80"/>
      <c r="QGL17" s="80"/>
      <c r="QGM17" s="80"/>
      <c r="QGN17" s="80"/>
      <c r="QGO17" s="80"/>
      <c r="QGP17" s="80"/>
      <c r="QGQ17" s="80"/>
      <c r="QGR17" s="80"/>
      <c r="QGS17" s="80"/>
      <c r="QGT17" s="80"/>
      <c r="QGU17" s="80"/>
      <c r="QGV17" s="80"/>
      <c r="QGW17" s="80"/>
      <c r="QGX17" s="80"/>
      <c r="QGY17" s="80"/>
      <c r="QGZ17" s="80"/>
      <c r="QHA17" s="80"/>
      <c r="QHB17" s="80"/>
      <c r="QHC17" s="80"/>
      <c r="QHD17" s="80"/>
      <c r="QHE17" s="80"/>
      <c r="QHF17" s="80"/>
      <c r="QHG17" s="80"/>
      <c r="QHH17" s="80"/>
      <c r="QHI17" s="80"/>
      <c r="QHJ17" s="80"/>
      <c r="QHK17" s="80"/>
      <c r="QHL17" s="80"/>
      <c r="QHM17" s="80"/>
      <c r="QHN17" s="80"/>
      <c r="QHO17" s="80"/>
      <c r="QHP17" s="80"/>
      <c r="QHQ17" s="80"/>
      <c r="QHR17" s="80"/>
      <c r="QHS17" s="80"/>
      <c r="QHT17" s="80"/>
      <c r="QHU17" s="80"/>
      <c r="QHV17" s="80"/>
      <c r="QHW17" s="80"/>
      <c r="QHX17" s="80"/>
      <c r="QHY17" s="80"/>
      <c r="QHZ17" s="80"/>
      <c r="QIA17" s="80"/>
      <c r="QIB17" s="80"/>
      <c r="QIC17" s="80"/>
      <c r="QID17" s="80"/>
      <c r="QIE17" s="80"/>
      <c r="QIF17" s="80"/>
      <c r="QIG17" s="80"/>
      <c r="QIH17" s="80"/>
      <c r="QII17" s="80"/>
      <c r="QIJ17" s="80"/>
      <c r="QIK17" s="80"/>
      <c r="QIL17" s="80"/>
      <c r="QIM17" s="80"/>
      <c r="QIN17" s="80"/>
      <c r="QIO17" s="80"/>
      <c r="QIP17" s="80"/>
      <c r="QIQ17" s="80"/>
      <c r="QIR17" s="80"/>
      <c r="QIS17" s="80"/>
      <c r="QIT17" s="80"/>
      <c r="QIU17" s="80"/>
      <c r="QIV17" s="80"/>
      <c r="QIW17" s="80"/>
      <c r="QIX17" s="80"/>
      <c r="QIY17" s="80"/>
      <c r="QIZ17" s="80"/>
      <c r="QJA17" s="80"/>
      <c r="QJB17" s="80"/>
      <c r="QJC17" s="80"/>
      <c r="QJD17" s="80"/>
      <c r="QJE17" s="80"/>
      <c r="QJF17" s="80"/>
      <c r="QJG17" s="80"/>
      <c r="QJH17" s="80"/>
      <c r="QJI17" s="80"/>
      <c r="QJJ17" s="80"/>
      <c r="QJK17" s="80"/>
      <c r="QJL17" s="80"/>
      <c r="QJM17" s="80"/>
      <c r="QJN17" s="80"/>
      <c r="QJO17" s="80"/>
      <c r="QJP17" s="80"/>
      <c r="QJQ17" s="80"/>
      <c r="QJR17" s="80"/>
      <c r="QJS17" s="80"/>
      <c r="QJT17" s="80"/>
      <c r="QJU17" s="80"/>
      <c r="QJV17" s="80"/>
      <c r="QJW17" s="80"/>
      <c r="QJX17" s="80"/>
      <c r="QJY17" s="80"/>
      <c r="QJZ17" s="80"/>
      <c r="QKA17" s="80"/>
      <c r="QKB17" s="80"/>
      <c r="QKC17" s="80"/>
      <c r="QKD17" s="80"/>
      <c r="QKE17" s="80"/>
      <c r="QKF17" s="80"/>
      <c r="QKG17" s="80"/>
      <c r="QKH17" s="80"/>
      <c r="QKI17" s="80"/>
      <c r="QKJ17" s="80"/>
      <c r="QKK17" s="80"/>
      <c r="QKL17" s="80"/>
      <c r="QKM17" s="80"/>
      <c r="QKN17" s="80"/>
      <c r="QKO17" s="80"/>
      <c r="QKP17" s="80"/>
      <c r="QKQ17" s="80"/>
      <c r="QKR17" s="80"/>
      <c r="QKS17" s="80"/>
      <c r="QKT17" s="80"/>
      <c r="QKU17" s="80"/>
      <c r="QKV17" s="80"/>
      <c r="QKW17" s="80"/>
      <c r="QKX17" s="80"/>
      <c r="QKY17" s="80"/>
      <c r="QKZ17" s="80"/>
      <c r="QLA17" s="80"/>
      <c r="QLB17" s="80"/>
      <c r="QLC17" s="80"/>
      <c r="QLD17" s="80"/>
      <c r="QLE17" s="80"/>
      <c r="QLF17" s="80"/>
      <c r="QLG17" s="80"/>
      <c r="QLH17" s="80"/>
      <c r="QLI17" s="80"/>
      <c r="QLJ17" s="80"/>
      <c r="QLK17" s="80"/>
      <c r="QLL17" s="80"/>
      <c r="QLM17" s="80"/>
      <c r="QLN17" s="80"/>
      <c r="QLO17" s="80"/>
      <c r="QLP17" s="80"/>
      <c r="QLQ17" s="80"/>
      <c r="QLR17" s="80"/>
      <c r="QLS17" s="80"/>
      <c r="QLT17" s="80"/>
      <c r="QLU17" s="80"/>
      <c r="QLV17" s="80"/>
      <c r="QLW17" s="80"/>
      <c r="QLX17" s="80"/>
      <c r="QLY17" s="80"/>
      <c r="QLZ17" s="80"/>
      <c r="QMA17" s="80"/>
      <c r="QMB17" s="80"/>
      <c r="QMC17" s="80"/>
      <c r="QMD17" s="80"/>
      <c r="QME17" s="80"/>
      <c r="QMF17" s="80"/>
      <c r="QMG17" s="80"/>
      <c r="QMH17" s="80"/>
      <c r="QMI17" s="80"/>
      <c r="QMJ17" s="80"/>
      <c r="QMK17" s="80"/>
      <c r="QML17" s="80"/>
      <c r="QMM17" s="80"/>
      <c r="QMN17" s="80"/>
      <c r="QMO17" s="80"/>
      <c r="QMP17" s="80"/>
      <c r="QMQ17" s="80"/>
      <c r="QMR17" s="80"/>
      <c r="QMS17" s="80"/>
      <c r="QMT17" s="80"/>
      <c r="QMU17" s="80"/>
      <c r="QMV17" s="80"/>
      <c r="QMW17" s="80"/>
      <c r="QMX17" s="80"/>
      <c r="QMY17" s="80"/>
      <c r="QMZ17" s="80"/>
      <c r="QNA17" s="80"/>
      <c r="QNB17" s="80"/>
      <c r="QNC17" s="80"/>
      <c r="QND17" s="80"/>
      <c r="QNE17" s="80"/>
      <c r="QNF17" s="80"/>
      <c r="QNG17" s="80"/>
      <c r="QNH17" s="80"/>
      <c r="QNI17" s="80"/>
      <c r="QNJ17" s="80"/>
      <c r="QNK17" s="80"/>
      <c r="QNL17" s="80"/>
      <c r="QNM17" s="80"/>
      <c r="QNN17" s="80"/>
      <c r="QNO17" s="80"/>
      <c r="QNP17" s="80"/>
      <c r="QNQ17" s="80"/>
      <c r="QNR17" s="80"/>
      <c r="QNS17" s="80"/>
      <c r="QNT17" s="80"/>
      <c r="QNU17" s="80"/>
      <c r="QNV17" s="80"/>
      <c r="QNW17" s="80"/>
      <c r="QNX17" s="80"/>
      <c r="QNY17" s="80"/>
      <c r="QNZ17" s="80"/>
      <c r="QOA17" s="80"/>
      <c r="QOB17" s="80"/>
      <c r="QOC17" s="80"/>
      <c r="QOD17" s="80"/>
      <c r="QOE17" s="80"/>
      <c r="QOF17" s="80"/>
      <c r="QOG17" s="80"/>
      <c r="QOH17" s="80"/>
      <c r="QOI17" s="80"/>
      <c r="QOJ17" s="80"/>
      <c r="QOK17" s="80"/>
      <c r="QOL17" s="80"/>
      <c r="QOM17" s="80"/>
      <c r="QON17" s="80"/>
      <c r="QOO17" s="80"/>
      <c r="QOP17" s="80"/>
      <c r="QOQ17" s="80"/>
      <c r="QOR17" s="80"/>
      <c r="QOS17" s="80"/>
      <c r="QOT17" s="80"/>
      <c r="QOU17" s="80"/>
      <c r="QOV17" s="80"/>
      <c r="QOW17" s="80"/>
      <c r="QOX17" s="80"/>
      <c r="QOY17" s="80"/>
      <c r="QOZ17" s="80"/>
      <c r="QPA17" s="80"/>
      <c r="QPB17" s="80"/>
      <c r="QPC17" s="80"/>
      <c r="QPD17" s="80"/>
      <c r="QPE17" s="80"/>
      <c r="QPF17" s="80"/>
      <c r="QPG17" s="80"/>
      <c r="QPH17" s="80"/>
      <c r="QPI17" s="80"/>
      <c r="QPJ17" s="80"/>
      <c r="QPK17" s="80"/>
      <c r="QPL17" s="80"/>
      <c r="QPM17" s="80"/>
      <c r="QPN17" s="80"/>
      <c r="QPO17" s="80"/>
      <c r="QPP17" s="80"/>
      <c r="QPQ17" s="80"/>
      <c r="QPR17" s="80"/>
      <c r="QPS17" s="80"/>
      <c r="QPT17" s="80"/>
      <c r="QPU17" s="80"/>
      <c r="QPV17" s="80"/>
      <c r="QPW17" s="80"/>
      <c r="QPX17" s="80"/>
      <c r="QPY17" s="80"/>
      <c r="QPZ17" s="80"/>
      <c r="QQA17" s="80"/>
      <c r="QQB17" s="80"/>
      <c r="QQC17" s="80"/>
      <c r="QQD17" s="80"/>
      <c r="QQE17" s="80"/>
      <c r="QQF17" s="80"/>
      <c r="QQG17" s="80"/>
      <c r="QQH17" s="80"/>
      <c r="QQI17" s="80"/>
      <c r="QQJ17" s="80"/>
      <c r="QQK17" s="80"/>
      <c r="QQL17" s="80"/>
      <c r="QQM17" s="80"/>
      <c r="QQN17" s="80"/>
      <c r="QQO17" s="80"/>
      <c r="QQP17" s="80"/>
      <c r="QQQ17" s="80"/>
      <c r="QQR17" s="80"/>
      <c r="QQS17" s="80"/>
      <c r="QQT17" s="80"/>
      <c r="QQU17" s="80"/>
      <c r="QQV17" s="80"/>
      <c r="QQW17" s="80"/>
      <c r="QQX17" s="80"/>
      <c r="QQY17" s="80"/>
      <c r="QQZ17" s="80"/>
      <c r="QRA17" s="80"/>
      <c r="QRB17" s="80"/>
      <c r="QRC17" s="80"/>
      <c r="QRD17" s="80"/>
      <c r="QRE17" s="80"/>
      <c r="QRF17" s="80"/>
      <c r="QRG17" s="80"/>
      <c r="QRH17" s="80"/>
      <c r="QRI17" s="80"/>
      <c r="QRJ17" s="80"/>
      <c r="QRK17" s="80"/>
      <c r="QRL17" s="80"/>
      <c r="QRM17" s="80"/>
      <c r="QRN17" s="80"/>
      <c r="QRO17" s="80"/>
      <c r="QRP17" s="80"/>
      <c r="QRQ17" s="80"/>
      <c r="QRR17" s="80"/>
      <c r="QRS17" s="80"/>
      <c r="QRT17" s="80"/>
      <c r="QRU17" s="80"/>
      <c r="QRV17" s="80"/>
      <c r="QRW17" s="80"/>
      <c r="QRX17" s="80"/>
      <c r="QRY17" s="80"/>
      <c r="QRZ17" s="80"/>
      <c r="QSA17" s="80"/>
      <c r="QSB17" s="80"/>
      <c r="QSC17" s="80"/>
      <c r="QSD17" s="80"/>
      <c r="QSE17" s="80"/>
      <c r="QSF17" s="80"/>
      <c r="QSG17" s="80"/>
      <c r="QSH17" s="80"/>
      <c r="QSI17" s="80"/>
      <c r="QSJ17" s="80"/>
      <c r="QSK17" s="80"/>
      <c r="QSL17" s="80"/>
      <c r="QSM17" s="80"/>
      <c r="QSN17" s="80"/>
      <c r="QSO17" s="80"/>
      <c r="QSP17" s="80"/>
      <c r="QSQ17" s="80"/>
      <c r="QSR17" s="80"/>
      <c r="QSS17" s="80"/>
      <c r="QST17" s="80"/>
      <c r="QSU17" s="80"/>
      <c r="QSV17" s="80"/>
      <c r="QSW17" s="80"/>
      <c r="QSX17" s="80"/>
      <c r="QSY17" s="80"/>
      <c r="QSZ17" s="80"/>
      <c r="QTA17" s="80"/>
      <c r="QTB17" s="80"/>
      <c r="QTC17" s="80"/>
      <c r="QTD17" s="80"/>
      <c r="QTE17" s="80"/>
      <c r="QTF17" s="80"/>
      <c r="QTG17" s="80"/>
      <c r="QTH17" s="80"/>
      <c r="QTI17" s="80"/>
      <c r="QTJ17" s="80"/>
      <c r="QTK17" s="80"/>
      <c r="QTL17" s="80"/>
      <c r="QTM17" s="80"/>
      <c r="QTN17" s="80"/>
      <c r="QTO17" s="80"/>
      <c r="QTP17" s="80"/>
      <c r="QTQ17" s="80"/>
      <c r="QTR17" s="80"/>
      <c r="QTS17" s="80"/>
      <c r="QTT17" s="80"/>
      <c r="QTU17" s="80"/>
      <c r="QTV17" s="80"/>
      <c r="QTW17" s="80"/>
      <c r="QTX17" s="80"/>
      <c r="QTY17" s="80"/>
      <c r="QTZ17" s="80"/>
      <c r="QUA17" s="80"/>
      <c r="QUB17" s="80"/>
      <c r="QUC17" s="80"/>
      <c r="QUD17" s="80"/>
      <c r="QUE17" s="80"/>
      <c r="QUF17" s="80"/>
      <c r="QUG17" s="80"/>
      <c r="QUH17" s="80"/>
      <c r="QUI17" s="80"/>
      <c r="QUJ17" s="80"/>
      <c r="QUK17" s="80"/>
      <c r="QUL17" s="80"/>
      <c r="QUM17" s="80"/>
      <c r="QUN17" s="80"/>
      <c r="QUO17" s="80"/>
      <c r="QUP17" s="80"/>
      <c r="QUQ17" s="80"/>
      <c r="QUR17" s="80"/>
      <c r="QUS17" s="80"/>
      <c r="QUT17" s="80"/>
      <c r="QUU17" s="80"/>
      <c r="QUV17" s="80"/>
      <c r="QUW17" s="80"/>
      <c r="QUX17" s="80"/>
      <c r="QUY17" s="80"/>
      <c r="QUZ17" s="80"/>
      <c r="QVA17" s="80"/>
      <c r="QVB17" s="80"/>
      <c r="QVC17" s="80"/>
      <c r="QVD17" s="80"/>
      <c r="QVE17" s="80"/>
      <c r="QVF17" s="80"/>
      <c r="QVG17" s="80"/>
      <c r="QVH17" s="80"/>
      <c r="QVI17" s="80"/>
      <c r="QVJ17" s="80"/>
      <c r="QVK17" s="80"/>
      <c r="QVL17" s="80"/>
      <c r="QVM17" s="80"/>
      <c r="QVN17" s="80"/>
      <c r="QVO17" s="80"/>
      <c r="QVP17" s="80"/>
      <c r="QVQ17" s="80"/>
      <c r="QVR17" s="80"/>
      <c r="QVS17" s="80"/>
      <c r="QVT17" s="80"/>
      <c r="QVU17" s="80"/>
      <c r="QVV17" s="80"/>
      <c r="QVW17" s="80"/>
      <c r="QVX17" s="80"/>
      <c r="QVY17" s="80"/>
      <c r="QVZ17" s="80"/>
      <c r="QWA17" s="80"/>
      <c r="QWB17" s="80"/>
      <c r="QWC17" s="80"/>
      <c r="QWD17" s="80"/>
      <c r="QWE17" s="80"/>
      <c r="QWF17" s="80"/>
      <c r="QWG17" s="80"/>
      <c r="QWH17" s="80"/>
      <c r="QWI17" s="80"/>
      <c r="QWJ17" s="80"/>
      <c r="QWK17" s="80"/>
      <c r="QWL17" s="80"/>
      <c r="QWM17" s="80"/>
      <c r="QWN17" s="80"/>
      <c r="QWO17" s="80"/>
      <c r="QWP17" s="80"/>
      <c r="QWQ17" s="80"/>
      <c r="QWR17" s="80"/>
      <c r="QWS17" s="80"/>
      <c r="QWT17" s="80"/>
      <c r="QWU17" s="80"/>
      <c r="QWV17" s="80"/>
      <c r="QWW17" s="80"/>
      <c r="QWX17" s="80"/>
      <c r="QWY17" s="80"/>
      <c r="QWZ17" s="80"/>
      <c r="QXA17" s="80"/>
      <c r="QXB17" s="80"/>
      <c r="QXC17" s="80"/>
      <c r="QXD17" s="80"/>
      <c r="QXE17" s="80"/>
      <c r="QXF17" s="80"/>
      <c r="QXG17" s="80"/>
      <c r="QXH17" s="80"/>
      <c r="QXI17" s="80"/>
      <c r="QXJ17" s="80"/>
      <c r="QXK17" s="80"/>
      <c r="QXL17" s="80"/>
      <c r="QXM17" s="80"/>
      <c r="QXN17" s="80"/>
      <c r="QXO17" s="80"/>
      <c r="QXP17" s="80"/>
      <c r="QXQ17" s="80"/>
      <c r="QXR17" s="80"/>
      <c r="QXS17" s="80"/>
      <c r="QXT17" s="80"/>
      <c r="QXU17" s="80"/>
      <c r="QXV17" s="80"/>
      <c r="QXW17" s="80"/>
      <c r="QXX17" s="80"/>
      <c r="QXY17" s="80"/>
      <c r="QXZ17" s="80"/>
      <c r="QYA17" s="80"/>
      <c r="QYB17" s="80"/>
      <c r="QYC17" s="80"/>
      <c r="QYD17" s="80"/>
      <c r="QYE17" s="80"/>
      <c r="QYF17" s="80"/>
      <c r="QYG17" s="80"/>
      <c r="QYH17" s="80"/>
      <c r="QYI17" s="80"/>
      <c r="QYJ17" s="80"/>
      <c r="QYK17" s="80"/>
      <c r="QYL17" s="80"/>
      <c r="QYM17" s="80"/>
      <c r="QYN17" s="80"/>
      <c r="QYO17" s="80"/>
      <c r="QYP17" s="80"/>
      <c r="QYQ17" s="80"/>
      <c r="QYR17" s="80"/>
      <c r="QYS17" s="80"/>
      <c r="QYT17" s="80"/>
      <c r="QYU17" s="80"/>
      <c r="QYV17" s="80"/>
      <c r="QYW17" s="80"/>
      <c r="QYX17" s="80"/>
      <c r="QYY17" s="80"/>
      <c r="QYZ17" s="80"/>
      <c r="QZA17" s="80"/>
      <c r="QZB17" s="80"/>
      <c r="QZC17" s="80"/>
      <c r="QZD17" s="80"/>
      <c r="QZE17" s="80"/>
      <c r="QZF17" s="80"/>
      <c r="QZG17" s="80"/>
      <c r="QZH17" s="80"/>
      <c r="QZI17" s="80"/>
      <c r="QZJ17" s="80"/>
      <c r="QZK17" s="80"/>
      <c r="QZL17" s="80"/>
      <c r="QZM17" s="80"/>
      <c r="QZN17" s="80"/>
      <c r="QZO17" s="80"/>
      <c r="QZP17" s="80"/>
      <c r="QZQ17" s="80"/>
      <c r="QZR17" s="80"/>
      <c r="QZS17" s="80"/>
      <c r="QZT17" s="80"/>
      <c r="QZU17" s="80"/>
      <c r="QZV17" s="80"/>
      <c r="QZW17" s="80"/>
      <c r="QZX17" s="80"/>
      <c r="QZY17" s="80"/>
      <c r="QZZ17" s="80"/>
      <c r="RAA17" s="80"/>
      <c r="RAB17" s="80"/>
      <c r="RAC17" s="80"/>
      <c r="RAD17" s="80"/>
      <c r="RAE17" s="80"/>
      <c r="RAF17" s="80"/>
      <c r="RAG17" s="80"/>
      <c r="RAH17" s="80"/>
      <c r="RAI17" s="80"/>
      <c r="RAJ17" s="80"/>
      <c r="RAK17" s="80"/>
      <c r="RAL17" s="80"/>
      <c r="RAM17" s="80"/>
      <c r="RAN17" s="80"/>
      <c r="RAO17" s="80"/>
      <c r="RAP17" s="80"/>
      <c r="RAQ17" s="80"/>
      <c r="RAR17" s="80"/>
      <c r="RAS17" s="80"/>
      <c r="RAT17" s="80"/>
      <c r="RAU17" s="80"/>
      <c r="RAV17" s="80"/>
      <c r="RAW17" s="80"/>
      <c r="RAX17" s="80"/>
      <c r="RAY17" s="80"/>
      <c r="RAZ17" s="80"/>
      <c r="RBA17" s="80"/>
      <c r="RBB17" s="80"/>
      <c r="RBC17" s="80"/>
      <c r="RBD17" s="80"/>
      <c r="RBE17" s="80"/>
      <c r="RBF17" s="80"/>
      <c r="RBG17" s="80"/>
      <c r="RBH17" s="80"/>
      <c r="RBI17" s="80"/>
      <c r="RBJ17" s="80"/>
      <c r="RBK17" s="80"/>
      <c r="RBL17" s="80"/>
      <c r="RBM17" s="80"/>
      <c r="RBN17" s="80"/>
      <c r="RBO17" s="80"/>
      <c r="RBP17" s="80"/>
      <c r="RBQ17" s="80"/>
      <c r="RBR17" s="80"/>
      <c r="RBS17" s="80"/>
      <c r="RBT17" s="80"/>
      <c r="RBU17" s="80"/>
      <c r="RBV17" s="80"/>
      <c r="RBW17" s="80"/>
      <c r="RBX17" s="80"/>
      <c r="RBY17" s="80"/>
      <c r="RBZ17" s="80"/>
      <c r="RCA17" s="80"/>
      <c r="RCB17" s="80"/>
      <c r="RCC17" s="80"/>
      <c r="RCD17" s="80"/>
      <c r="RCE17" s="80"/>
      <c r="RCF17" s="80"/>
      <c r="RCG17" s="80"/>
      <c r="RCH17" s="80"/>
      <c r="RCI17" s="80"/>
      <c r="RCJ17" s="80"/>
      <c r="RCK17" s="80"/>
      <c r="RCL17" s="80"/>
      <c r="RCM17" s="80"/>
      <c r="RCN17" s="80"/>
      <c r="RCO17" s="80"/>
      <c r="RCP17" s="80"/>
      <c r="RCQ17" s="80"/>
      <c r="RCR17" s="80"/>
      <c r="RCS17" s="80"/>
      <c r="RCT17" s="80"/>
      <c r="RCU17" s="80"/>
      <c r="RCV17" s="80"/>
      <c r="RCW17" s="80"/>
      <c r="RCX17" s="80"/>
      <c r="RCY17" s="80"/>
      <c r="RCZ17" s="80"/>
      <c r="RDA17" s="80"/>
      <c r="RDB17" s="80"/>
      <c r="RDC17" s="80"/>
      <c r="RDD17" s="80"/>
      <c r="RDE17" s="80"/>
      <c r="RDF17" s="80"/>
      <c r="RDG17" s="80"/>
      <c r="RDH17" s="80"/>
      <c r="RDI17" s="80"/>
      <c r="RDJ17" s="80"/>
      <c r="RDK17" s="80"/>
      <c r="RDL17" s="80"/>
      <c r="RDM17" s="80"/>
      <c r="RDN17" s="80"/>
      <c r="RDO17" s="80"/>
      <c r="RDP17" s="80"/>
      <c r="RDQ17" s="80"/>
      <c r="RDR17" s="80"/>
      <c r="RDS17" s="80"/>
      <c r="RDT17" s="80"/>
      <c r="RDU17" s="80"/>
      <c r="RDV17" s="80"/>
      <c r="RDW17" s="80"/>
      <c r="RDX17" s="80"/>
      <c r="RDY17" s="80"/>
      <c r="RDZ17" s="80"/>
      <c r="REA17" s="80"/>
      <c r="REB17" s="80"/>
      <c r="REC17" s="80"/>
      <c r="RED17" s="80"/>
      <c r="REE17" s="80"/>
      <c r="REF17" s="80"/>
      <c r="REG17" s="80"/>
      <c r="REH17" s="80"/>
      <c r="REI17" s="80"/>
      <c r="REJ17" s="80"/>
      <c r="REK17" s="80"/>
      <c r="REL17" s="80"/>
      <c r="REM17" s="80"/>
      <c r="REN17" s="80"/>
      <c r="REO17" s="80"/>
      <c r="REP17" s="80"/>
      <c r="REQ17" s="80"/>
      <c r="RER17" s="80"/>
      <c r="RES17" s="80"/>
      <c r="RET17" s="80"/>
      <c r="REU17" s="80"/>
      <c r="REV17" s="80"/>
      <c r="REW17" s="80"/>
      <c r="REX17" s="80"/>
      <c r="REY17" s="80"/>
      <c r="REZ17" s="80"/>
      <c r="RFA17" s="80"/>
      <c r="RFB17" s="80"/>
      <c r="RFC17" s="80"/>
      <c r="RFD17" s="80"/>
      <c r="RFE17" s="80"/>
      <c r="RFF17" s="80"/>
      <c r="RFG17" s="80"/>
      <c r="RFH17" s="80"/>
      <c r="RFI17" s="80"/>
      <c r="RFJ17" s="80"/>
      <c r="RFK17" s="80"/>
      <c r="RFL17" s="80"/>
      <c r="RFM17" s="80"/>
      <c r="RFN17" s="80"/>
      <c r="RFO17" s="80"/>
      <c r="RFP17" s="80"/>
      <c r="RFQ17" s="80"/>
      <c r="RFR17" s="80"/>
      <c r="RFS17" s="80"/>
      <c r="RFT17" s="80"/>
      <c r="RFU17" s="80"/>
      <c r="RFV17" s="80"/>
      <c r="RFW17" s="80"/>
      <c r="RFX17" s="80"/>
      <c r="RFY17" s="80"/>
      <c r="RFZ17" s="80"/>
      <c r="RGA17" s="80"/>
      <c r="RGB17" s="80"/>
      <c r="RGC17" s="80"/>
      <c r="RGD17" s="80"/>
      <c r="RGE17" s="80"/>
      <c r="RGF17" s="80"/>
      <c r="RGG17" s="80"/>
      <c r="RGH17" s="80"/>
      <c r="RGI17" s="80"/>
      <c r="RGJ17" s="80"/>
      <c r="RGK17" s="80"/>
      <c r="RGL17" s="80"/>
      <c r="RGM17" s="80"/>
      <c r="RGN17" s="80"/>
      <c r="RGO17" s="80"/>
      <c r="RGP17" s="80"/>
      <c r="RGQ17" s="80"/>
      <c r="RGR17" s="80"/>
      <c r="RGS17" s="80"/>
      <c r="RGT17" s="80"/>
      <c r="RGU17" s="80"/>
      <c r="RGV17" s="80"/>
      <c r="RGW17" s="80"/>
      <c r="RGX17" s="80"/>
      <c r="RGY17" s="80"/>
      <c r="RGZ17" s="80"/>
      <c r="RHA17" s="80"/>
      <c r="RHB17" s="80"/>
      <c r="RHC17" s="80"/>
      <c r="RHD17" s="80"/>
      <c r="RHE17" s="80"/>
      <c r="RHF17" s="80"/>
      <c r="RHG17" s="80"/>
      <c r="RHH17" s="80"/>
      <c r="RHI17" s="80"/>
      <c r="RHJ17" s="80"/>
      <c r="RHK17" s="80"/>
      <c r="RHL17" s="80"/>
      <c r="RHM17" s="80"/>
      <c r="RHN17" s="80"/>
      <c r="RHO17" s="80"/>
      <c r="RHP17" s="80"/>
      <c r="RHQ17" s="80"/>
      <c r="RHR17" s="80"/>
      <c r="RHS17" s="80"/>
      <c r="RHT17" s="80"/>
      <c r="RHU17" s="80"/>
      <c r="RHV17" s="80"/>
      <c r="RHW17" s="80"/>
      <c r="RHX17" s="80"/>
      <c r="RHY17" s="80"/>
      <c r="RHZ17" s="80"/>
      <c r="RIA17" s="80"/>
      <c r="RIB17" s="80"/>
      <c r="RIC17" s="80"/>
      <c r="RID17" s="80"/>
      <c r="RIE17" s="80"/>
      <c r="RIF17" s="80"/>
      <c r="RIG17" s="80"/>
      <c r="RIH17" s="80"/>
      <c r="RII17" s="80"/>
      <c r="RIJ17" s="80"/>
      <c r="RIK17" s="80"/>
      <c r="RIL17" s="80"/>
      <c r="RIM17" s="80"/>
      <c r="RIN17" s="80"/>
      <c r="RIO17" s="80"/>
      <c r="RIP17" s="80"/>
      <c r="RIQ17" s="80"/>
      <c r="RIR17" s="80"/>
      <c r="RIS17" s="80"/>
      <c r="RIT17" s="80"/>
      <c r="RIU17" s="80"/>
      <c r="RIV17" s="80"/>
      <c r="RIW17" s="80"/>
      <c r="RIX17" s="80"/>
      <c r="RIY17" s="80"/>
      <c r="RIZ17" s="80"/>
      <c r="RJA17" s="80"/>
      <c r="RJB17" s="80"/>
      <c r="RJC17" s="80"/>
      <c r="RJD17" s="80"/>
      <c r="RJE17" s="80"/>
      <c r="RJF17" s="80"/>
      <c r="RJG17" s="80"/>
      <c r="RJH17" s="80"/>
      <c r="RJI17" s="80"/>
      <c r="RJJ17" s="80"/>
      <c r="RJK17" s="80"/>
      <c r="RJL17" s="80"/>
      <c r="RJM17" s="80"/>
      <c r="RJN17" s="80"/>
      <c r="RJO17" s="80"/>
      <c r="RJP17" s="80"/>
      <c r="RJQ17" s="80"/>
      <c r="RJR17" s="80"/>
      <c r="RJS17" s="80"/>
      <c r="RJT17" s="80"/>
      <c r="RJU17" s="80"/>
      <c r="RJV17" s="80"/>
      <c r="RJW17" s="80"/>
      <c r="RJX17" s="80"/>
      <c r="RJY17" s="80"/>
      <c r="RJZ17" s="80"/>
      <c r="RKA17" s="80"/>
      <c r="RKB17" s="80"/>
      <c r="RKC17" s="80"/>
      <c r="RKD17" s="80"/>
      <c r="RKE17" s="80"/>
      <c r="RKF17" s="80"/>
      <c r="RKG17" s="80"/>
      <c r="RKH17" s="80"/>
      <c r="RKI17" s="80"/>
      <c r="RKJ17" s="80"/>
      <c r="RKK17" s="80"/>
      <c r="RKL17" s="80"/>
      <c r="RKM17" s="80"/>
      <c r="RKN17" s="80"/>
      <c r="RKO17" s="80"/>
      <c r="RKP17" s="80"/>
      <c r="RKQ17" s="80"/>
      <c r="RKR17" s="80"/>
      <c r="RKS17" s="80"/>
      <c r="RKT17" s="80"/>
      <c r="RKU17" s="80"/>
      <c r="RKV17" s="80"/>
      <c r="RKW17" s="80"/>
      <c r="RKX17" s="80"/>
      <c r="RKY17" s="80"/>
      <c r="RKZ17" s="80"/>
      <c r="RLA17" s="80"/>
      <c r="RLB17" s="80"/>
      <c r="RLC17" s="80"/>
      <c r="RLD17" s="80"/>
      <c r="RLE17" s="80"/>
      <c r="RLF17" s="80"/>
      <c r="RLG17" s="80"/>
      <c r="RLH17" s="80"/>
      <c r="RLI17" s="80"/>
      <c r="RLJ17" s="80"/>
      <c r="RLK17" s="80"/>
      <c r="RLL17" s="80"/>
      <c r="RLM17" s="80"/>
      <c r="RLN17" s="80"/>
      <c r="RLO17" s="80"/>
      <c r="RLP17" s="80"/>
      <c r="RLQ17" s="80"/>
      <c r="RLR17" s="80"/>
      <c r="RLS17" s="80"/>
      <c r="RLT17" s="80"/>
      <c r="RLU17" s="80"/>
      <c r="RLV17" s="80"/>
      <c r="RLW17" s="80"/>
      <c r="RLX17" s="80"/>
      <c r="RLY17" s="80"/>
      <c r="RLZ17" s="80"/>
      <c r="RMA17" s="80"/>
      <c r="RMB17" s="80"/>
      <c r="RMC17" s="80"/>
      <c r="RMD17" s="80"/>
      <c r="RME17" s="80"/>
      <c r="RMF17" s="80"/>
      <c r="RMG17" s="80"/>
      <c r="RMH17" s="80"/>
      <c r="RMI17" s="80"/>
      <c r="RMJ17" s="80"/>
      <c r="RMK17" s="80"/>
      <c r="RML17" s="80"/>
      <c r="RMM17" s="80"/>
      <c r="RMN17" s="80"/>
      <c r="RMO17" s="80"/>
      <c r="RMP17" s="80"/>
      <c r="RMQ17" s="80"/>
      <c r="RMR17" s="80"/>
      <c r="RMS17" s="80"/>
      <c r="RMT17" s="80"/>
      <c r="RMU17" s="80"/>
      <c r="RMV17" s="80"/>
      <c r="RMW17" s="80"/>
      <c r="RMX17" s="80"/>
      <c r="RMY17" s="80"/>
      <c r="RMZ17" s="80"/>
      <c r="RNA17" s="80"/>
      <c r="RNB17" s="80"/>
      <c r="RNC17" s="80"/>
      <c r="RND17" s="80"/>
      <c r="RNE17" s="80"/>
      <c r="RNF17" s="80"/>
      <c r="RNG17" s="80"/>
      <c r="RNH17" s="80"/>
      <c r="RNI17" s="80"/>
      <c r="RNJ17" s="80"/>
      <c r="RNK17" s="80"/>
      <c r="RNL17" s="80"/>
      <c r="RNM17" s="80"/>
      <c r="RNN17" s="80"/>
      <c r="RNO17" s="80"/>
      <c r="RNP17" s="80"/>
      <c r="RNQ17" s="80"/>
      <c r="RNR17" s="80"/>
      <c r="RNS17" s="80"/>
      <c r="RNT17" s="80"/>
      <c r="RNU17" s="80"/>
      <c r="RNV17" s="80"/>
      <c r="RNW17" s="80"/>
      <c r="RNX17" s="80"/>
      <c r="RNY17" s="80"/>
      <c r="RNZ17" s="80"/>
      <c r="ROA17" s="80"/>
      <c r="ROB17" s="80"/>
      <c r="ROC17" s="80"/>
      <c r="ROD17" s="80"/>
      <c r="ROE17" s="80"/>
      <c r="ROF17" s="80"/>
      <c r="ROG17" s="80"/>
      <c r="ROH17" s="80"/>
      <c r="ROI17" s="80"/>
      <c r="ROJ17" s="80"/>
      <c r="ROK17" s="80"/>
      <c r="ROL17" s="80"/>
      <c r="ROM17" s="80"/>
      <c r="RON17" s="80"/>
      <c r="ROO17" s="80"/>
      <c r="ROP17" s="80"/>
      <c r="ROQ17" s="80"/>
      <c r="ROR17" s="80"/>
      <c r="ROS17" s="80"/>
      <c r="ROT17" s="80"/>
      <c r="ROU17" s="80"/>
      <c r="ROV17" s="80"/>
      <c r="ROW17" s="80"/>
      <c r="ROX17" s="80"/>
      <c r="ROY17" s="80"/>
      <c r="ROZ17" s="80"/>
      <c r="RPA17" s="80"/>
      <c r="RPB17" s="80"/>
      <c r="RPC17" s="80"/>
      <c r="RPD17" s="80"/>
      <c r="RPE17" s="80"/>
      <c r="RPF17" s="80"/>
      <c r="RPG17" s="80"/>
      <c r="RPH17" s="80"/>
      <c r="RPI17" s="80"/>
      <c r="RPJ17" s="80"/>
      <c r="RPK17" s="80"/>
      <c r="RPL17" s="80"/>
      <c r="RPM17" s="80"/>
      <c r="RPN17" s="80"/>
      <c r="RPO17" s="80"/>
      <c r="RPP17" s="80"/>
      <c r="RPQ17" s="80"/>
      <c r="RPR17" s="80"/>
      <c r="RPS17" s="80"/>
      <c r="RPT17" s="80"/>
      <c r="RPU17" s="80"/>
      <c r="RPV17" s="80"/>
      <c r="RPW17" s="80"/>
      <c r="RPX17" s="80"/>
      <c r="RPY17" s="80"/>
      <c r="RPZ17" s="80"/>
      <c r="RQA17" s="80"/>
      <c r="RQB17" s="80"/>
      <c r="RQC17" s="80"/>
      <c r="RQD17" s="80"/>
      <c r="RQE17" s="80"/>
      <c r="RQF17" s="80"/>
      <c r="RQG17" s="80"/>
      <c r="RQH17" s="80"/>
      <c r="RQI17" s="80"/>
      <c r="RQJ17" s="80"/>
      <c r="RQK17" s="80"/>
      <c r="RQL17" s="80"/>
      <c r="RQM17" s="80"/>
      <c r="RQN17" s="80"/>
      <c r="RQO17" s="80"/>
      <c r="RQP17" s="80"/>
      <c r="RQQ17" s="80"/>
      <c r="RQR17" s="80"/>
      <c r="RQS17" s="80"/>
      <c r="RQT17" s="80"/>
      <c r="RQU17" s="80"/>
      <c r="RQV17" s="80"/>
      <c r="RQW17" s="80"/>
      <c r="RQX17" s="80"/>
      <c r="RQY17" s="80"/>
      <c r="RQZ17" s="80"/>
      <c r="RRA17" s="80"/>
      <c r="RRB17" s="80"/>
      <c r="RRC17" s="80"/>
      <c r="RRD17" s="80"/>
      <c r="RRE17" s="80"/>
      <c r="RRF17" s="80"/>
      <c r="RRG17" s="80"/>
      <c r="RRH17" s="80"/>
      <c r="RRI17" s="80"/>
      <c r="RRJ17" s="80"/>
      <c r="RRK17" s="80"/>
      <c r="RRL17" s="80"/>
      <c r="RRM17" s="80"/>
      <c r="RRN17" s="80"/>
      <c r="RRO17" s="80"/>
      <c r="RRP17" s="80"/>
      <c r="RRQ17" s="80"/>
      <c r="RRR17" s="80"/>
      <c r="RRS17" s="80"/>
      <c r="RRT17" s="80"/>
      <c r="RRU17" s="80"/>
      <c r="RRV17" s="80"/>
      <c r="RRW17" s="80"/>
      <c r="RRX17" s="80"/>
      <c r="RRY17" s="80"/>
      <c r="RRZ17" s="80"/>
      <c r="RSA17" s="80"/>
      <c r="RSB17" s="80"/>
      <c r="RSC17" s="80"/>
      <c r="RSD17" s="80"/>
      <c r="RSE17" s="80"/>
      <c r="RSF17" s="80"/>
      <c r="RSG17" s="80"/>
      <c r="RSH17" s="80"/>
      <c r="RSI17" s="80"/>
      <c r="RSJ17" s="80"/>
      <c r="RSK17" s="80"/>
      <c r="RSL17" s="80"/>
      <c r="RSM17" s="80"/>
      <c r="RSN17" s="80"/>
      <c r="RSO17" s="80"/>
      <c r="RSP17" s="80"/>
      <c r="RSQ17" s="80"/>
      <c r="RSR17" s="80"/>
      <c r="RSS17" s="80"/>
      <c r="RST17" s="80"/>
      <c r="RSU17" s="80"/>
      <c r="RSV17" s="80"/>
      <c r="RSW17" s="80"/>
      <c r="RSX17" s="80"/>
      <c r="RSY17" s="80"/>
      <c r="RSZ17" s="80"/>
      <c r="RTA17" s="80"/>
      <c r="RTB17" s="80"/>
      <c r="RTC17" s="80"/>
      <c r="RTD17" s="80"/>
      <c r="RTE17" s="80"/>
      <c r="RTF17" s="80"/>
      <c r="RTG17" s="80"/>
      <c r="RTH17" s="80"/>
      <c r="RTI17" s="80"/>
      <c r="RTJ17" s="80"/>
      <c r="RTK17" s="80"/>
      <c r="RTL17" s="80"/>
      <c r="RTM17" s="80"/>
      <c r="RTN17" s="80"/>
      <c r="RTO17" s="80"/>
      <c r="RTP17" s="80"/>
      <c r="RTQ17" s="80"/>
      <c r="RTR17" s="80"/>
      <c r="RTS17" s="80"/>
      <c r="RTT17" s="80"/>
      <c r="RTU17" s="80"/>
      <c r="RTV17" s="80"/>
      <c r="RTW17" s="80"/>
      <c r="RTX17" s="80"/>
      <c r="RTY17" s="80"/>
      <c r="RTZ17" s="80"/>
      <c r="RUA17" s="80"/>
      <c r="RUB17" s="80"/>
      <c r="RUC17" s="80"/>
      <c r="RUD17" s="80"/>
      <c r="RUE17" s="80"/>
      <c r="RUF17" s="80"/>
      <c r="RUG17" s="80"/>
      <c r="RUH17" s="80"/>
      <c r="RUI17" s="80"/>
      <c r="RUJ17" s="80"/>
      <c r="RUK17" s="80"/>
      <c r="RUL17" s="80"/>
      <c r="RUM17" s="80"/>
      <c r="RUN17" s="80"/>
      <c r="RUO17" s="80"/>
      <c r="RUP17" s="80"/>
      <c r="RUQ17" s="80"/>
      <c r="RUR17" s="80"/>
      <c r="RUS17" s="80"/>
      <c r="RUT17" s="80"/>
      <c r="RUU17" s="80"/>
      <c r="RUV17" s="80"/>
      <c r="RUW17" s="80"/>
      <c r="RUX17" s="80"/>
      <c r="RUY17" s="80"/>
      <c r="RUZ17" s="80"/>
      <c r="RVA17" s="80"/>
      <c r="RVB17" s="80"/>
      <c r="RVC17" s="80"/>
      <c r="RVD17" s="80"/>
      <c r="RVE17" s="80"/>
      <c r="RVF17" s="80"/>
      <c r="RVG17" s="80"/>
      <c r="RVH17" s="80"/>
      <c r="RVI17" s="80"/>
      <c r="RVJ17" s="80"/>
      <c r="RVK17" s="80"/>
      <c r="RVL17" s="80"/>
      <c r="RVM17" s="80"/>
      <c r="RVN17" s="80"/>
      <c r="RVO17" s="80"/>
      <c r="RVP17" s="80"/>
      <c r="RVQ17" s="80"/>
      <c r="RVR17" s="80"/>
      <c r="RVS17" s="80"/>
      <c r="RVT17" s="80"/>
      <c r="RVU17" s="80"/>
      <c r="RVV17" s="80"/>
      <c r="RVW17" s="80"/>
      <c r="RVX17" s="80"/>
      <c r="RVY17" s="80"/>
      <c r="RVZ17" s="80"/>
      <c r="RWA17" s="80"/>
      <c r="RWB17" s="80"/>
      <c r="RWC17" s="80"/>
      <c r="RWD17" s="80"/>
      <c r="RWE17" s="80"/>
      <c r="RWF17" s="80"/>
      <c r="RWG17" s="80"/>
      <c r="RWH17" s="80"/>
      <c r="RWI17" s="80"/>
      <c r="RWJ17" s="80"/>
      <c r="RWK17" s="80"/>
      <c r="RWL17" s="80"/>
      <c r="RWM17" s="80"/>
      <c r="RWN17" s="80"/>
      <c r="RWO17" s="80"/>
      <c r="RWP17" s="80"/>
      <c r="RWQ17" s="80"/>
      <c r="RWR17" s="80"/>
      <c r="RWS17" s="80"/>
      <c r="RWT17" s="80"/>
      <c r="RWU17" s="80"/>
      <c r="RWV17" s="80"/>
      <c r="RWW17" s="80"/>
      <c r="RWX17" s="80"/>
      <c r="RWY17" s="80"/>
      <c r="RWZ17" s="80"/>
      <c r="RXA17" s="80"/>
      <c r="RXB17" s="80"/>
      <c r="RXC17" s="80"/>
      <c r="RXD17" s="80"/>
      <c r="RXE17" s="80"/>
      <c r="RXF17" s="80"/>
      <c r="RXG17" s="80"/>
      <c r="RXH17" s="80"/>
      <c r="RXI17" s="80"/>
      <c r="RXJ17" s="80"/>
      <c r="RXK17" s="80"/>
      <c r="RXL17" s="80"/>
      <c r="RXM17" s="80"/>
      <c r="RXN17" s="80"/>
      <c r="RXO17" s="80"/>
      <c r="RXP17" s="80"/>
      <c r="RXQ17" s="80"/>
      <c r="RXR17" s="80"/>
      <c r="RXS17" s="80"/>
      <c r="RXT17" s="80"/>
      <c r="RXU17" s="80"/>
      <c r="RXV17" s="80"/>
      <c r="RXW17" s="80"/>
      <c r="RXX17" s="80"/>
      <c r="RXY17" s="80"/>
      <c r="RXZ17" s="80"/>
      <c r="RYA17" s="80"/>
      <c r="RYB17" s="80"/>
      <c r="RYC17" s="80"/>
      <c r="RYD17" s="80"/>
      <c r="RYE17" s="80"/>
      <c r="RYF17" s="80"/>
      <c r="RYG17" s="80"/>
      <c r="RYH17" s="80"/>
      <c r="RYI17" s="80"/>
      <c r="RYJ17" s="80"/>
      <c r="RYK17" s="80"/>
      <c r="RYL17" s="80"/>
      <c r="RYM17" s="80"/>
      <c r="RYN17" s="80"/>
      <c r="RYO17" s="80"/>
      <c r="RYP17" s="80"/>
      <c r="RYQ17" s="80"/>
      <c r="RYR17" s="80"/>
      <c r="RYS17" s="80"/>
      <c r="RYT17" s="80"/>
      <c r="RYU17" s="80"/>
      <c r="RYV17" s="80"/>
      <c r="RYW17" s="80"/>
      <c r="RYX17" s="80"/>
      <c r="RYY17" s="80"/>
      <c r="RYZ17" s="80"/>
      <c r="RZA17" s="80"/>
      <c r="RZB17" s="80"/>
      <c r="RZC17" s="80"/>
      <c r="RZD17" s="80"/>
      <c r="RZE17" s="80"/>
      <c r="RZF17" s="80"/>
      <c r="RZG17" s="80"/>
      <c r="RZH17" s="80"/>
      <c r="RZI17" s="80"/>
      <c r="RZJ17" s="80"/>
      <c r="RZK17" s="80"/>
      <c r="RZL17" s="80"/>
      <c r="RZM17" s="80"/>
      <c r="RZN17" s="80"/>
      <c r="RZO17" s="80"/>
      <c r="RZP17" s="80"/>
      <c r="RZQ17" s="80"/>
      <c r="RZR17" s="80"/>
      <c r="RZS17" s="80"/>
      <c r="RZT17" s="80"/>
      <c r="RZU17" s="80"/>
      <c r="RZV17" s="80"/>
      <c r="RZW17" s="80"/>
      <c r="RZX17" s="80"/>
      <c r="RZY17" s="80"/>
      <c r="RZZ17" s="80"/>
      <c r="SAA17" s="80"/>
      <c r="SAB17" s="80"/>
      <c r="SAC17" s="80"/>
      <c r="SAD17" s="80"/>
      <c r="SAE17" s="80"/>
      <c r="SAF17" s="80"/>
      <c r="SAG17" s="80"/>
      <c r="SAH17" s="80"/>
      <c r="SAI17" s="80"/>
      <c r="SAJ17" s="80"/>
      <c r="SAK17" s="80"/>
      <c r="SAL17" s="80"/>
      <c r="SAM17" s="80"/>
      <c r="SAN17" s="80"/>
      <c r="SAO17" s="80"/>
      <c r="SAP17" s="80"/>
      <c r="SAQ17" s="80"/>
      <c r="SAR17" s="80"/>
      <c r="SAS17" s="80"/>
      <c r="SAT17" s="80"/>
      <c r="SAU17" s="80"/>
      <c r="SAV17" s="80"/>
      <c r="SAW17" s="80"/>
      <c r="SAX17" s="80"/>
      <c r="SAY17" s="80"/>
      <c r="SAZ17" s="80"/>
      <c r="SBA17" s="80"/>
      <c r="SBB17" s="80"/>
      <c r="SBC17" s="80"/>
      <c r="SBD17" s="80"/>
      <c r="SBE17" s="80"/>
      <c r="SBF17" s="80"/>
      <c r="SBG17" s="80"/>
      <c r="SBH17" s="80"/>
      <c r="SBI17" s="80"/>
      <c r="SBJ17" s="80"/>
      <c r="SBK17" s="80"/>
      <c r="SBL17" s="80"/>
      <c r="SBM17" s="80"/>
      <c r="SBN17" s="80"/>
      <c r="SBO17" s="80"/>
      <c r="SBP17" s="80"/>
      <c r="SBQ17" s="80"/>
      <c r="SBR17" s="80"/>
      <c r="SBS17" s="80"/>
      <c r="SBT17" s="80"/>
      <c r="SBU17" s="80"/>
      <c r="SBV17" s="80"/>
      <c r="SBW17" s="80"/>
      <c r="SBX17" s="80"/>
      <c r="SBY17" s="80"/>
      <c r="SBZ17" s="80"/>
      <c r="SCA17" s="80"/>
      <c r="SCB17" s="80"/>
      <c r="SCC17" s="80"/>
      <c r="SCD17" s="80"/>
      <c r="SCE17" s="80"/>
      <c r="SCF17" s="80"/>
      <c r="SCG17" s="80"/>
      <c r="SCH17" s="80"/>
      <c r="SCI17" s="80"/>
      <c r="SCJ17" s="80"/>
      <c r="SCK17" s="80"/>
      <c r="SCL17" s="80"/>
      <c r="SCM17" s="80"/>
      <c r="SCN17" s="80"/>
      <c r="SCO17" s="80"/>
      <c r="SCP17" s="80"/>
      <c r="SCQ17" s="80"/>
      <c r="SCR17" s="80"/>
      <c r="SCS17" s="80"/>
      <c r="SCT17" s="80"/>
      <c r="SCU17" s="80"/>
      <c r="SCV17" s="80"/>
      <c r="SCW17" s="80"/>
      <c r="SCX17" s="80"/>
      <c r="SCY17" s="80"/>
      <c r="SCZ17" s="80"/>
      <c r="SDA17" s="80"/>
      <c r="SDB17" s="80"/>
      <c r="SDC17" s="80"/>
      <c r="SDD17" s="80"/>
      <c r="SDE17" s="80"/>
      <c r="SDF17" s="80"/>
      <c r="SDG17" s="80"/>
      <c r="SDH17" s="80"/>
      <c r="SDI17" s="80"/>
      <c r="SDJ17" s="80"/>
      <c r="SDK17" s="80"/>
      <c r="SDL17" s="80"/>
      <c r="SDM17" s="80"/>
      <c r="SDN17" s="80"/>
      <c r="SDO17" s="80"/>
      <c r="SDP17" s="80"/>
      <c r="SDQ17" s="80"/>
      <c r="SDR17" s="80"/>
      <c r="SDS17" s="80"/>
      <c r="SDT17" s="80"/>
      <c r="SDU17" s="80"/>
      <c r="SDV17" s="80"/>
      <c r="SDW17" s="80"/>
      <c r="SDX17" s="80"/>
      <c r="SDY17" s="80"/>
      <c r="SDZ17" s="80"/>
      <c r="SEA17" s="80"/>
      <c r="SEB17" s="80"/>
      <c r="SEC17" s="80"/>
      <c r="SED17" s="80"/>
      <c r="SEE17" s="80"/>
      <c r="SEF17" s="80"/>
      <c r="SEG17" s="80"/>
      <c r="SEH17" s="80"/>
      <c r="SEI17" s="80"/>
      <c r="SEJ17" s="80"/>
      <c r="SEK17" s="80"/>
      <c r="SEL17" s="80"/>
      <c r="SEM17" s="80"/>
      <c r="SEN17" s="80"/>
      <c r="SEO17" s="80"/>
      <c r="SEP17" s="80"/>
      <c r="SEQ17" s="80"/>
      <c r="SER17" s="80"/>
      <c r="SES17" s="80"/>
      <c r="SET17" s="80"/>
      <c r="SEU17" s="80"/>
      <c r="SEV17" s="80"/>
      <c r="SEW17" s="80"/>
      <c r="SEX17" s="80"/>
      <c r="SEY17" s="80"/>
      <c r="SEZ17" s="80"/>
      <c r="SFA17" s="80"/>
      <c r="SFB17" s="80"/>
      <c r="SFC17" s="80"/>
      <c r="SFD17" s="80"/>
      <c r="SFE17" s="80"/>
      <c r="SFF17" s="80"/>
      <c r="SFG17" s="80"/>
      <c r="SFH17" s="80"/>
      <c r="SFI17" s="80"/>
      <c r="SFJ17" s="80"/>
      <c r="SFK17" s="80"/>
      <c r="SFL17" s="80"/>
      <c r="SFM17" s="80"/>
      <c r="SFN17" s="80"/>
      <c r="SFO17" s="80"/>
      <c r="SFP17" s="80"/>
      <c r="SFQ17" s="80"/>
      <c r="SFR17" s="80"/>
      <c r="SFS17" s="80"/>
      <c r="SFT17" s="80"/>
      <c r="SFU17" s="80"/>
      <c r="SFV17" s="80"/>
      <c r="SFW17" s="80"/>
      <c r="SFX17" s="80"/>
      <c r="SFY17" s="80"/>
      <c r="SFZ17" s="80"/>
      <c r="SGA17" s="80"/>
      <c r="SGB17" s="80"/>
      <c r="SGC17" s="80"/>
      <c r="SGD17" s="80"/>
      <c r="SGE17" s="80"/>
      <c r="SGF17" s="80"/>
      <c r="SGG17" s="80"/>
      <c r="SGH17" s="80"/>
      <c r="SGI17" s="80"/>
      <c r="SGJ17" s="80"/>
      <c r="SGK17" s="80"/>
      <c r="SGL17" s="80"/>
      <c r="SGM17" s="80"/>
      <c r="SGN17" s="80"/>
      <c r="SGO17" s="80"/>
      <c r="SGP17" s="80"/>
      <c r="SGQ17" s="80"/>
      <c r="SGR17" s="80"/>
      <c r="SGS17" s="80"/>
      <c r="SGT17" s="80"/>
      <c r="SGU17" s="80"/>
      <c r="SGV17" s="80"/>
      <c r="SGW17" s="80"/>
      <c r="SGX17" s="80"/>
      <c r="SGY17" s="80"/>
      <c r="SGZ17" s="80"/>
      <c r="SHA17" s="80"/>
      <c r="SHB17" s="80"/>
      <c r="SHC17" s="80"/>
      <c r="SHD17" s="80"/>
      <c r="SHE17" s="80"/>
      <c r="SHF17" s="80"/>
      <c r="SHG17" s="80"/>
      <c r="SHH17" s="80"/>
      <c r="SHI17" s="80"/>
      <c r="SHJ17" s="80"/>
      <c r="SHK17" s="80"/>
      <c r="SHL17" s="80"/>
      <c r="SHM17" s="80"/>
      <c r="SHN17" s="80"/>
      <c r="SHO17" s="80"/>
      <c r="SHP17" s="80"/>
      <c r="SHQ17" s="80"/>
      <c r="SHR17" s="80"/>
      <c r="SHS17" s="80"/>
      <c r="SHT17" s="80"/>
      <c r="SHU17" s="80"/>
      <c r="SHV17" s="80"/>
      <c r="SHW17" s="80"/>
      <c r="SHX17" s="80"/>
      <c r="SHY17" s="80"/>
      <c r="SHZ17" s="80"/>
      <c r="SIA17" s="80"/>
      <c r="SIB17" s="80"/>
      <c r="SIC17" s="80"/>
      <c r="SID17" s="80"/>
      <c r="SIE17" s="80"/>
      <c r="SIF17" s="80"/>
      <c r="SIG17" s="80"/>
      <c r="SIH17" s="80"/>
      <c r="SII17" s="80"/>
      <c r="SIJ17" s="80"/>
      <c r="SIK17" s="80"/>
      <c r="SIL17" s="80"/>
      <c r="SIM17" s="80"/>
      <c r="SIN17" s="80"/>
      <c r="SIO17" s="80"/>
      <c r="SIP17" s="80"/>
      <c r="SIQ17" s="80"/>
      <c r="SIR17" s="80"/>
      <c r="SIS17" s="80"/>
      <c r="SIT17" s="80"/>
      <c r="SIU17" s="80"/>
      <c r="SIV17" s="80"/>
      <c r="SIW17" s="80"/>
      <c r="SIX17" s="80"/>
      <c r="SIY17" s="80"/>
      <c r="SIZ17" s="80"/>
      <c r="SJA17" s="80"/>
      <c r="SJB17" s="80"/>
      <c r="SJC17" s="80"/>
      <c r="SJD17" s="80"/>
      <c r="SJE17" s="80"/>
      <c r="SJF17" s="80"/>
      <c r="SJG17" s="80"/>
      <c r="SJH17" s="80"/>
      <c r="SJI17" s="80"/>
      <c r="SJJ17" s="80"/>
      <c r="SJK17" s="80"/>
      <c r="SJL17" s="80"/>
      <c r="SJM17" s="80"/>
      <c r="SJN17" s="80"/>
      <c r="SJO17" s="80"/>
      <c r="SJP17" s="80"/>
      <c r="SJQ17" s="80"/>
      <c r="SJR17" s="80"/>
      <c r="SJS17" s="80"/>
      <c r="SJT17" s="80"/>
      <c r="SJU17" s="80"/>
      <c r="SJV17" s="80"/>
      <c r="SJW17" s="80"/>
      <c r="SJX17" s="80"/>
      <c r="SJY17" s="80"/>
      <c r="SJZ17" s="80"/>
      <c r="SKA17" s="80"/>
      <c r="SKB17" s="80"/>
      <c r="SKC17" s="80"/>
      <c r="SKD17" s="80"/>
      <c r="SKE17" s="80"/>
      <c r="SKF17" s="80"/>
      <c r="SKG17" s="80"/>
      <c r="SKH17" s="80"/>
      <c r="SKI17" s="80"/>
      <c r="SKJ17" s="80"/>
      <c r="SKK17" s="80"/>
      <c r="SKL17" s="80"/>
      <c r="SKM17" s="80"/>
      <c r="SKN17" s="80"/>
      <c r="SKO17" s="80"/>
      <c r="SKP17" s="80"/>
      <c r="SKQ17" s="80"/>
      <c r="SKR17" s="80"/>
      <c r="SKS17" s="80"/>
      <c r="SKT17" s="80"/>
      <c r="SKU17" s="80"/>
      <c r="SKV17" s="80"/>
      <c r="SKW17" s="80"/>
      <c r="SKX17" s="80"/>
      <c r="SKY17" s="80"/>
      <c r="SKZ17" s="80"/>
      <c r="SLA17" s="80"/>
      <c r="SLB17" s="80"/>
      <c r="SLC17" s="80"/>
      <c r="SLD17" s="80"/>
      <c r="SLE17" s="80"/>
      <c r="SLF17" s="80"/>
      <c r="SLG17" s="80"/>
      <c r="SLH17" s="80"/>
      <c r="SLI17" s="80"/>
      <c r="SLJ17" s="80"/>
      <c r="SLK17" s="80"/>
      <c r="SLL17" s="80"/>
      <c r="SLM17" s="80"/>
      <c r="SLN17" s="80"/>
      <c r="SLO17" s="80"/>
      <c r="SLP17" s="80"/>
      <c r="SLQ17" s="80"/>
      <c r="SLR17" s="80"/>
      <c r="SLS17" s="80"/>
      <c r="SLT17" s="80"/>
      <c r="SLU17" s="80"/>
      <c r="SLV17" s="80"/>
      <c r="SLW17" s="80"/>
      <c r="SLX17" s="80"/>
      <c r="SLY17" s="80"/>
      <c r="SLZ17" s="80"/>
      <c r="SMA17" s="80"/>
      <c r="SMB17" s="80"/>
      <c r="SMC17" s="80"/>
      <c r="SMD17" s="80"/>
      <c r="SME17" s="80"/>
      <c r="SMF17" s="80"/>
      <c r="SMG17" s="80"/>
      <c r="SMH17" s="80"/>
      <c r="SMI17" s="80"/>
      <c r="SMJ17" s="80"/>
      <c r="SMK17" s="80"/>
      <c r="SML17" s="80"/>
      <c r="SMM17" s="80"/>
      <c r="SMN17" s="80"/>
      <c r="SMO17" s="80"/>
      <c r="SMP17" s="80"/>
      <c r="SMQ17" s="80"/>
      <c r="SMR17" s="80"/>
      <c r="SMS17" s="80"/>
      <c r="SMT17" s="80"/>
      <c r="SMU17" s="80"/>
      <c r="SMV17" s="80"/>
      <c r="SMW17" s="80"/>
      <c r="SMX17" s="80"/>
      <c r="SMY17" s="80"/>
      <c r="SMZ17" s="80"/>
      <c r="SNA17" s="80"/>
      <c r="SNB17" s="80"/>
      <c r="SNC17" s="80"/>
      <c r="SND17" s="80"/>
      <c r="SNE17" s="80"/>
      <c r="SNF17" s="80"/>
      <c r="SNG17" s="80"/>
      <c r="SNH17" s="80"/>
      <c r="SNI17" s="80"/>
      <c r="SNJ17" s="80"/>
      <c r="SNK17" s="80"/>
      <c r="SNL17" s="80"/>
      <c r="SNM17" s="80"/>
      <c r="SNN17" s="80"/>
      <c r="SNO17" s="80"/>
      <c r="SNP17" s="80"/>
      <c r="SNQ17" s="80"/>
      <c r="SNR17" s="80"/>
      <c r="SNS17" s="80"/>
      <c r="SNT17" s="80"/>
      <c r="SNU17" s="80"/>
      <c r="SNV17" s="80"/>
      <c r="SNW17" s="80"/>
      <c r="SNX17" s="80"/>
      <c r="SNY17" s="80"/>
      <c r="SNZ17" s="80"/>
      <c r="SOA17" s="80"/>
      <c r="SOB17" s="80"/>
      <c r="SOC17" s="80"/>
      <c r="SOD17" s="80"/>
      <c r="SOE17" s="80"/>
      <c r="SOF17" s="80"/>
      <c r="SOG17" s="80"/>
      <c r="SOH17" s="80"/>
      <c r="SOI17" s="80"/>
      <c r="SOJ17" s="80"/>
      <c r="SOK17" s="80"/>
      <c r="SOL17" s="80"/>
      <c r="SOM17" s="80"/>
      <c r="SON17" s="80"/>
      <c r="SOO17" s="80"/>
      <c r="SOP17" s="80"/>
      <c r="SOQ17" s="80"/>
      <c r="SOR17" s="80"/>
      <c r="SOS17" s="80"/>
      <c r="SOT17" s="80"/>
      <c r="SOU17" s="80"/>
      <c r="SOV17" s="80"/>
      <c r="SOW17" s="80"/>
      <c r="SOX17" s="80"/>
      <c r="SOY17" s="80"/>
      <c r="SOZ17" s="80"/>
      <c r="SPA17" s="80"/>
      <c r="SPB17" s="80"/>
      <c r="SPC17" s="80"/>
      <c r="SPD17" s="80"/>
      <c r="SPE17" s="80"/>
      <c r="SPF17" s="80"/>
      <c r="SPG17" s="80"/>
      <c r="SPH17" s="80"/>
      <c r="SPI17" s="80"/>
      <c r="SPJ17" s="80"/>
      <c r="SPK17" s="80"/>
      <c r="SPL17" s="80"/>
      <c r="SPM17" s="80"/>
      <c r="SPN17" s="80"/>
      <c r="SPO17" s="80"/>
      <c r="SPP17" s="80"/>
      <c r="SPQ17" s="80"/>
      <c r="SPR17" s="80"/>
      <c r="SPS17" s="80"/>
      <c r="SPT17" s="80"/>
      <c r="SPU17" s="80"/>
      <c r="SPV17" s="80"/>
      <c r="SPW17" s="80"/>
      <c r="SPX17" s="80"/>
      <c r="SPY17" s="80"/>
      <c r="SPZ17" s="80"/>
      <c r="SQA17" s="80"/>
      <c r="SQB17" s="80"/>
      <c r="SQC17" s="80"/>
      <c r="SQD17" s="80"/>
      <c r="SQE17" s="80"/>
      <c r="SQF17" s="80"/>
      <c r="SQG17" s="80"/>
      <c r="SQH17" s="80"/>
      <c r="SQI17" s="80"/>
      <c r="SQJ17" s="80"/>
      <c r="SQK17" s="80"/>
      <c r="SQL17" s="80"/>
      <c r="SQM17" s="80"/>
      <c r="SQN17" s="80"/>
      <c r="SQO17" s="80"/>
      <c r="SQP17" s="80"/>
      <c r="SQQ17" s="80"/>
      <c r="SQR17" s="80"/>
      <c r="SQS17" s="80"/>
      <c r="SQT17" s="80"/>
      <c r="SQU17" s="80"/>
      <c r="SQV17" s="80"/>
      <c r="SQW17" s="80"/>
      <c r="SQX17" s="80"/>
      <c r="SQY17" s="80"/>
      <c r="SQZ17" s="80"/>
      <c r="SRA17" s="80"/>
      <c r="SRB17" s="80"/>
      <c r="SRC17" s="80"/>
      <c r="SRD17" s="80"/>
      <c r="SRE17" s="80"/>
      <c r="SRF17" s="80"/>
      <c r="SRG17" s="80"/>
      <c r="SRH17" s="80"/>
      <c r="SRI17" s="80"/>
      <c r="SRJ17" s="80"/>
      <c r="SRK17" s="80"/>
      <c r="SRL17" s="80"/>
      <c r="SRM17" s="80"/>
      <c r="SRN17" s="80"/>
      <c r="SRO17" s="80"/>
      <c r="SRP17" s="80"/>
      <c r="SRQ17" s="80"/>
      <c r="SRR17" s="80"/>
      <c r="SRS17" s="80"/>
      <c r="SRT17" s="80"/>
      <c r="SRU17" s="80"/>
      <c r="SRV17" s="80"/>
      <c r="SRW17" s="80"/>
      <c r="SRX17" s="80"/>
      <c r="SRY17" s="80"/>
      <c r="SRZ17" s="80"/>
      <c r="SSA17" s="80"/>
      <c r="SSB17" s="80"/>
      <c r="SSC17" s="80"/>
      <c r="SSD17" s="80"/>
      <c r="SSE17" s="80"/>
      <c r="SSF17" s="80"/>
      <c r="SSG17" s="80"/>
      <c r="SSH17" s="80"/>
      <c r="SSI17" s="80"/>
      <c r="SSJ17" s="80"/>
      <c r="SSK17" s="80"/>
      <c r="SSL17" s="80"/>
      <c r="SSM17" s="80"/>
      <c r="SSN17" s="80"/>
      <c r="SSO17" s="80"/>
      <c r="SSP17" s="80"/>
      <c r="SSQ17" s="80"/>
      <c r="SSR17" s="80"/>
      <c r="SSS17" s="80"/>
      <c r="SST17" s="80"/>
      <c r="SSU17" s="80"/>
      <c r="SSV17" s="80"/>
      <c r="SSW17" s="80"/>
      <c r="SSX17" s="80"/>
      <c r="SSY17" s="80"/>
      <c r="SSZ17" s="80"/>
      <c r="STA17" s="80"/>
      <c r="STB17" s="80"/>
      <c r="STC17" s="80"/>
      <c r="STD17" s="80"/>
      <c r="STE17" s="80"/>
      <c r="STF17" s="80"/>
      <c r="STG17" s="80"/>
      <c r="STH17" s="80"/>
      <c r="STI17" s="80"/>
      <c r="STJ17" s="80"/>
      <c r="STK17" s="80"/>
      <c r="STL17" s="80"/>
      <c r="STM17" s="80"/>
      <c r="STN17" s="80"/>
      <c r="STO17" s="80"/>
      <c r="STP17" s="80"/>
      <c r="STQ17" s="80"/>
      <c r="STR17" s="80"/>
      <c r="STS17" s="80"/>
      <c r="STT17" s="80"/>
      <c r="STU17" s="80"/>
      <c r="STV17" s="80"/>
      <c r="STW17" s="80"/>
      <c r="STX17" s="80"/>
      <c r="STY17" s="80"/>
      <c r="STZ17" s="80"/>
      <c r="SUA17" s="80"/>
      <c r="SUB17" s="80"/>
      <c r="SUC17" s="80"/>
      <c r="SUD17" s="80"/>
      <c r="SUE17" s="80"/>
      <c r="SUF17" s="80"/>
      <c r="SUG17" s="80"/>
      <c r="SUH17" s="80"/>
      <c r="SUI17" s="80"/>
      <c r="SUJ17" s="80"/>
      <c r="SUK17" s="80"/>
      <c r="SUL17" s="80"/>
      <c r="SUM17" s="80"/>
      <c r="SUN17" s="80"/>
      <c r="SUO17" s="80"/>
      <c r="SUP17" s="80"/>
      <c r="SUQ17" s="80"/>
      <c r="SUR17" s="80"/>
      <c r="SUS17" s="80"/>
      <c r="SUT17" s="80"/>
      <c r="SUU17" s="80"/>
      <c r="SUV17" s="80"/>
      <c r="SUW17" s="80"/>
      <c r="SUX17" s="80"/>
      <c r="SUY17" s="80"/>
      <c r="SUZ17" s="80"/>
      <c r="SVA17" s="80"/>
      <c r="SVB17" s="80"/>
      <c r="SVC17" s="80"/>
      <c r="SVD17" s="80"/>
      <c r="SVE17" s="80"/>
      <c r="SVF17" s="80"/>
      <c r="SVG17" s="80"/>
      <c r="SVH17" s="80"/>
      <c r="SVI17" s="80"/>
      <c r="SVJ17" s="80"/>
      <c r="SVK17" s="80"/>
      <c r="SVL17" s="80"/>
      <c r="SVM17" s="80"/>
      <c r="SVN17" s="80"/>
      <c r="SVO17" s="80"/>
      <c r="SVP17" s="80"/>
      <c r="SVQ17" s="80"/>
      <c r="SVR17" s="80"/>
      <c r="SVS17" s="80"/>
      <c r="SVT17" s="80"/>
      <c r="SVU17" s="80"/>
      <c r="SVV17" s="80"/>
      <c r="SVW17" s="80"/>
      <c r="SVX17" s="80"/>
      <c r="SVY17" s="80"/>
      <c r="SVZ17" s="80"/>
      <c r="SWA17" s="80"/>
      <c r="SWB17" s="80"/>
      <c r="SWC17" s="80"/>
      <c r="SWD17" s="80"/>
      <c r="SWE17" s="80"/>
      <c r="SWF17" s="80"/>
      <c r="SWG17" s="80"/>
      <c r="SWH17" s="80"/>
      <c r="SWI17" s="80"/>
      <c r="SWJ17" s="80"/>
      <c r="SWK17" s="80"/>
      <c r="SWL17" s="80"/>
      <c r="SWM17" s="80"/>
      <c r="SWN17" s="80"/>
      <c r="SWO17" s="80"/>
      <c r="SWP17" s="80"/>
      <c r="SWQ17" s="80"/>
      <c r="SWR17" s="80"/>
      <c r="SWS17" s="80"/>
      <c r="SWT17" s="80"/>
      <c r="SWU17" s="80"/>
      <c r="SWV17" s="80"/>
      <c r="SWW17" s="80"/>
      <c r="SWX17" s="80"/>
      <c r="SWY17" s="80"/>
      <c r="SWZ17" s="80"/>
      <c r="SXA17" s="80"/>
      <c r="SXB17" s="80"/>
      <c r="SXC17" s="80"/>
      <c r="SXD17" s="80"/>
      <c r="SXE17" s="80"/>
      <c r="SXF17" s="80"/>
      <c r="SXG17" s="80"/>
      <c r="SXH17" s="80"/>
      <c r="SXI17" s="80"/>
      <c r="SXJ17" s="80"/>
      <c r="SXK17" s="80"/>
      <c r="SXL17" s="80"/>
      <c r="SXM17" s="80"/>
      <c r="SXN17" s="80"/>
      <c r="SXO17" s="80"/>
      <c r="SXP17" s="80"/>
      <c r="SXQ17" s="80"/>
      <c r="SXR17" s="80"/>
      <c r="SXS17" s="80"/>
      <c r="SXT17" s="80"/>
      <c r="SXU17" s="80"/>
      <c r="SXV17" s="80"/>
      <c r="SXW17" s="80"/>
      <c r="SXX17" s="80"/>
      <c r="SXY17" s="80"/>
      <c r="SXZ17" s="80"/>
      <c r="SYA17" s="80"/>
      <c r="SYB17" s="80"/>
      <c r="SYC17" s="80"/>
      <c r="SYD17" s="80"/>
      <c r="SYE17" s="80"/>
      <c r="SYF17" s="80"/>
      <c r="SYG17" s="80"/>
      <c r="SYH17" s="80"/>
      <c r="SYI17" s="80"/>
      <c r="SYJ17" s="80"/>
      <c r="SYK17" s="80"/>
      <c r="SYL17" s="80"/>
      <c r="SYM17" s="80"/>
      <c r="SYN17" s="80"/>
      <c r="SYO17" s="80"/>
      <c r="SYP17" s="80"/>
      <c r="SYQ17" s="80"/>
      <c r="SYR17" s="80"/>
      <c r="SYS17" s="80"/>
      <c r="SYT17" s="80"/>
      <c r="SYU17" s="80"/>
      <c r="SYV17" s="80"/>
      <c r="SYW17" s="80"/>
      <c r="SYX17" s="80"/>
      <c r="SYY17" s="80"/>
      <c r="SYZ17" s="80"/>
      <c r="SZA17" s="80"/>
      <c r="SZB17" s="80"/>
      <c r="SZC17" s="80"/>
      <c r="SZD17" s="80"/>
      <c r="SZE17" s="80"/>
      <c r="SZF17" s="80"/>
      <c r="SZG17" s="80"/>
      <c r="SZH17" s="80"/>
      <c r="SZI17" s="80"/>
      <c r="SZJ17" s="80"/>
      <c r="SZK17" s="80"/>
      <c r="SZL17" s="80"/>
      <c r="SZM17" s="80"/>
      <c r="SZN17" s="80"/>
      <c r="SZO17" s="80"/>
      <c r="SZP17" s="80"/>
      <c r="SZQ17" s="80"/>
      <c r="SZR17" s="80"/>
      <c r="SZS17" s="80"/>
      <c r="SZT17" s="80"/>
      <c r="SZU17" s="80"/>
      <c r="SZV17" s="80"/>
      <c r="SZW17" s="80"/>
      <c r="SZX17" s="80"/>
      <c r="SZY17" s="80"/>
      <c r="SZZ17" s="80"/>
      <c r="TAA17" s="80"/>
      <c r="TAB17" s="80"/>
      <c r="TAC17" s="80"/>
      <c r="TAD17" s="80"/>
      <c r="TAE17" s="80"/>
      <c r="TAF17" s="80"/>
      <c r="TAG17" s="80"/>
      <c r="TAH17" s="80"/>
      <c r="TAI17" s="80"/>
      <c r="TAJ17" s="80"/>
      <c r="TAK17" s="80"/>
      <c r="TAL17" s="80"/>
      <c r="TAM17" s="80"/>
      <c r="TAN17" s="80"/>
      <c r="TAO17" s="80"/>
      <c r="TAP17" s="80"/>
      <c r="TAQ17" s="80"/>
      <c r="TAR17" s="80"/>
      <c r="TAS17" s="80"/>
      <c r="TAT17" s="80"/>
      <c r="TAU17" s="80"/>
      <c r="TAV17" s="80"/>
      <c r="TAW17" s="80"/>
      <c r="TAX17" s="80"/>
      <c r="TAY17" s="80"/>
      <c r="TAZ17" s="80"/>
      <c r="TBA17" s="80"/>
      <c r="TBB17" s="80"/>
      <c r="TBC17" s="80"/>
      <c r="TBD17" s="80"/>
      <c r="TBE17" s="80"/>
      <c r="TBF17" s="80"/>
      <c r="TBG17" s="80"/>
      <c r="TBH17" s="80"/>
      <c r="TBI17" s="80"/>
      <c r="TBJ17" s="80"/>
      <c r="TBK17" s="80"/>
      <c r="TBL17" s="80"/>
      <c r="TBM17" s="80"/>
      <c r="TBN17" s="80"/>
      <c r="TBO17" s="80"/>
      <c r="TBP17" s="80"/>
      <c r="TBQ17" s="80"/>
      <c r="TBR17" s="80"/>
      <c r="TBS17" s="80"/>
      <c r="TBT17" s="80"/>
      <c r="TBU17" s="80"/>
      <c r="TBV17" s="80"/>
      <c r="TBW17" s="80"/>
      <c r="TBX17" s="80"/>
      <c r="TBY17" s="80"/>
      <c r="TBZ17" s="80"/>
      <c r="TCA17" s="80"/>
      <c r="TCB17" s="80"/>
      <c r="TCC17" s="80"/>
      <c r="TCD17" s="80"/>
      <c r="TCE17" s="80"/>
      <c r="TCF17" s="80"/>
      <c r="TCG17" s="80"/>
      <c r="TCH17" s="80"/>
      <c r="TCI17" s="80"/>
      <c r="TCJ17" s="80"/>
      <c r="TCK17" s="80"/>
      <c r="TCL17" s="80"/>
      <c r="TCM17" s="80"/>
      <c r="TCN17" s="80"/>
      <c r="TCO17" s="80"/>
      <c r="TCP17" s="80"/>
      <c r="TCQ17" s="80"/>
      <c r="TCR17" s="80"/>
      <c r="TCS17" s="80"/>
      <c r="TCT17" s="80"/>
      <c r="TCU17" s="80"/>
      <c r="TCV17" s="80"/>
      <c r="TCW17" s="80"/>
      <c r="TCX17" s="80"/>
      <c r="TCY17" s="80"/>
      <c r="TCZ17" s="80"/>
      <c r="TDA17" s="80"/>
      <c r="TDB17" s="80"/>
      <c r="TDC17" s="80"/>
      <c r="TDD17" s="80"/>
      <c r="TDE17" s="80"/>
      <c r="TDF17" s="80"/>
      <c r="TDG17" s="80"/>
      <c r="TDH17" s="80"/>
      <c r="TDI17" s="80"/>
      <c r="TDJ17" s="80"/>
      <c r="TDK17" s="80"/>
      <c r="TDL17" s="80"/>
      <c r="TDM17" s="80"/>
      <c r="TDN17" s="80"/>
      <c r="TDO17" s="80"/>
      <c r="TDP17" s="80"/>
      <c r="TDQ17" s="80"/>
      <c r="TDR17" s="80"/>
      <c r="TDS17" s="80"/>
      <c r="TDT17" s="80"/>
      <c r="TDU17" s="80"/>
      <c r="TDV17" s="80"/>
      <c r="TDW17" s="80"/>
      <c r="TDX17" s="80"/>
      <c r="TDY17" s="80"/>
      <c r="TDZ17" s="80"/>
      <c r="TEA17" s="80"/>
      <c r="TEB17" s="80"/>
      <c r="TEC17" s="80"/>
      <c r="TED17" s="80"/>
      <c r="TEE17" s="80"/>
      <c r="TEF17" s="80"/>
      <c r="TEG17" s="80"/>
      <c r="TEH17" s="80"/>
      <c r="TEI17" s="80"/>
      <c r="TEJ17" s="80"/>
      <c r="TEK17" s="80"/>
      <c r="TEL17" s="80"/>
      <c r="TEM17" s="80"/>
      <c r="TEN17" s="80"/>
      <c r="TEO17" s="80"/>
      <c r="TEP17" s="80"/>
      <c r="TEQ17" s="80"/>
      <c r="TER17" s="80"/>
      <c r="TES17" s="80"/>
      <c r="TET17" s="80"/>
      <c r="TEU17" s="80"/>
      <c r="TEV17" s="80"/>
      <c r="TEW17" s="80"/>
      <c r="TEX17" s="80"/>
      <c r="TEY17" s="80"/>
      <c r="TEZ17" s="80"/>
      <c r="TFA17" s="80"/>
      <c r="TFB17" s="80"/>
      <c r="TFC17" s="80"/>
      <c r="TFD17" s="80"/>
      <c r="TFE17" s="80"/>
      <c r="TFF17" s="80"/>
      <c r="TFG17" s="80"/>
      <c r="TFH17" s="80"/>
      <c r="TFI17" s="80"/>
      <c r="TFJ17" s="80"/>
      <c r="TFK17" s="80"/>
      <c r="TFL17" s="80"/>
      <c r="TFM17" s="80"/>
      <c r="TFN17" s="80"/>
      <c r="TFO17" s="80"/>
      <c r="TFP17" s="80"/>
      <c r="TFQ17" s="80"/>
      <c r="TFR17" s="80"/>
      <c r="TFS17" s="80"/>
      <c r="TFT17" s="80"/>
      <c r="TFU17" s="80"/>
      <c r="TFV17" s="80"/>
      <c r="TFW17" s="80"/>
      <c r="TFX17" s="80"/>
      <c r="TFY17" s="80"/>
      <c r="TFZ17" s="80"/>
      <c r="TGA17" s="80"/>
      <c r="TGB17" s="80"/>
      <c r="TGC17" s="80"/>
      <c r="TGD17" s="80"/>
      <c r="TGE17" s="80"/>
      <c r="TGF17" s="80"/>
      <c r="TGG17" s="80"/>
      <c r="TGH17" s="80"/>
      <c r="TGI17" s="80"/>
      <c r="TGJ17" s="80"/>
      <c r="TGK17" s="80"/>
      <c r="TGL17" s="80"/>
      <c r="TGM17" s="80"/>
      <c r="TGN17" s="80"/>
      <c r="TGO17" s="80"/>
      <c r="TGP17" s="80"/>
      <c r="TGQ17" s="80"/>
      <c r="TGR17" s="80"/>
      <c r="TGS17" s="80"/>
      <c r="TGT17" s="80"/>
      <c r="TGU17" s="80"/>
      <c r="TGV17" s="80"/>
      <c r="TGW17" s="80"/>
      <c r="TGX17" s="80"/>
      <c r="TGY17" s="80"/>
      <c r="TGZ17" s="80"/>
      <c r="THA17" s="80"/>
      <c r="THB17" s="80"/>
      <c r="THC17" s="80"/>
      <c r="THD17" s="80"/>
      <c r="THE17" s="80"/>
      <c r="THF17" s="80"/>
      <c r="THG17" s="80"/>
      <c r="THH17" s="80"/>
      <c r="THI17" s="80"/>
      <c r="THJ17" s="80"/>
      <c r="THK17" s="80"/>
      <c r="THL17" s="80"/>
      <c r="THM17" s="80"/>
      <c r="THN17" s="80"/>
      <c r="THO17" s="80"/>
      <c r="THP17" s="80"/>
      <c r="THQ17" s="80"/>
      <c r="THR17" s="80"/>
      <c r="THS17" s="80"/>
      <c r="THT17" s="80"/>
      <c r="THU17" s="80"/>
      <c r="THV17" s="80"/>
      <c r="THW17" s="80"/>
      <c r="THX17" s="80"/>
      <c r="THY17" s="80"/>
      <c r="THZ17" s="80"/>
      <c r="TIA17" s="80"/>
      <c r="TIB17" s="80"/>
      <c r="TIC17" s="80"/>
      <c r="TID17" s="80"/>
      <c r="TIE17" s="80"/>
      <c r="TIF17" s="80"/>
      <c r="TIG17" s="80"/>
      <c r="TIH17" s="80"/>
      <c r="TII17" s="80"/>
      <c r="TIJ17" s="80"/>
      <c r="TIK17" s="80"/>
      <c r="TIL17" s="80"/>
      <c r="TIM17" s="80"/>
      <c r="TIN17" s="80"/>
      <c r="TIO17" s="80"/>
      <c r="TIP17" s="80"/>
      <c r="TIQ17" s="80"/>
      <c r="TIR17" s="80"/>
      <c r="TIS17" s="80"/>
      <c r="TIT17" s="80"/>
      <c r="TIU17" s="80"/>
      <c r="TIV17" s="80"/>
      <c r="TIW17" s="80"/>
      <c r="TIX17" s="80"/>
      <c r="TIY17" s="80"/>
      <c r="TIZ17" s="80"/>
      <c r="TJA17" s="80"/>
      <c r="TJB17" s="80"/>
      <c r="TJC17" s="80"/>
      <c r="TJD17" s="80"/>
      <c r="TJE17" s="80"/>
      <c r="TJF17" s="80"/>
      <c r="TJG17" s="80"/>
      <c r="TJH17" s="80"/>
      <c r="TJI17" s="80"/>
      <c r="TJJ17" s="80"/>
      <c r="TJK17" s="80"/>
      <c r="TJL17" s="80"/>
      <c r="TJM17" s="80"/>
      <c r="TJN17" s="80"/>
      <c r="TJO17" s="80"/>
      <c r="TJP17" s="80"/>
      <c r="TJQ17" s="80"/>
      <c r="TJR17" s="80"/>
      <c r="TJS17" s="80"/>
      <c r="TJT17" s="80"/>
      <c r="TJU17" s="80"/>
      <c r="TJV17" s="80"/>
      <c r="TJW17" s="80"/>
      <c r="TJX17" s="80"/>
      <c r="TJY17" s="80"/>
      <c r="TJZ17" s="80"/>
      <c r="TKA17" s="80"/>
      <c r="TKB17" s="80"/>
      <c r="TKC17" s="80"/>
      <c r="TKD17" s="80"/>
      <c r="TKE17" s="80"/>
      <c r="TKF17" s="80"/>
      <c r="TKG17" s="80"/>
      <c r="TKH17" s="80"/>
      <c r="TKI17" s="80"/>
      <c r="TKJ17" s="80"/>
      <c r="TKK17" s="80"/>
      <c r="TKL17" s="80"/>
      <c r="TKM17" s="80"/>
      <c r="TKN17" s="80"/>
      <c r="TKO17" s="80"/>
      <c r="TKP17" s="80"/>
      <c r="TKQ17" s="80"/>
      <c r="TKR17" s="80"/>
      <c r="TKS17" s="80"/>
      <c r="TKT17" s="80"/>
      <c r="TKU17" s="80"/>
      <c r="TKV17" s="80"/>
      <c r="TKW17" s="80"/>
      <c r="TKX17" s="80"/>
      <c r="TKY17" s="80"/>
      <c r="TKZ17" s="80"/>
      <c r="TLA17" s="80"/>
      <c r="TLB17" s="80"/>
      <c r="TLC17" s="80"/>
      <c r="TLD17" s="80"/>
      <c r="TLE17" s="80"/>
      <c r="TLF17" s="80"/>
      <c r="TLG17" s="80"/>
      <c r="TLH17" s="80"/>
      <c r="TLI17" s="80"/>
      <c r="TLJ17" s="80"/>
      <c r="TLK17" s="80"/>
      <c r="TLL17" s="80"/>
      <c r="TLM17" s="80"/>
      <c r="TLN17" s="80"/>
      <c r="TLO17" s="80"/>
      <c r="TLP17" s="80"/>
      <c r="TLQ17" s="80"/>
      <c r="TLR17" s="80"/>
      <c r="TLS17" s="80"/>
      <c r="TLT17" s="80"/>
      <c r="TLU17" s="80"/>
      <c r="TLV17" s="80"/>
      <c r="TLW17" s="80"/>
      <c r="TLX17" s="80"/>
      <c r="TLY17" s="80"/>
      <c r="TLZ17" s="80"/>
      <c r="TMA17" s="80"/>
      <c r="TMB17" s="80"/>
      <c r="TMC17" s="80"/>
      <c r="TMD17" s="80"/>
      <c r="TME17" s="80"/>
      <c r="TMF17" s="80"/>
      <c r="TMG17" s="80"/>
      <c r="TMH17" s="80"/>
      <c r="TMI17" s="80"/>
      <c r="TMJ17" s="80"/>
      <c r="TMK17" s="80"/>
      <c r="TML17" s="80"/>
      <c r="TMM17" s="80"/>
      <c r="TMN17" s="80"/>
      <c r="TMO17" s="80"/>
      <c r="TMP17" s="80"/>
      <c r="TMQ17" s="80"/>
      <c r="TMR17" s="80"/>
      <c r="TMS17" s="80"/>
      <c r="TMT17" s="80"/>
      <c r="TMU17" s="80"/>
      <c r="TMV17" s="80"/>
      <c r="TMW17" s="80"/>
      <c r="TMX17" s="80"/>
      <c r="TMY17" s="80"/>
      <c r="TMZ17" s="80"/>
      <c r="TNA17" s="80"/>
      <c r="TNB17" s="80"/>
      <c r="TNC17" s="80"/>
      <c r="TND17" s="80"/>
      <c r="TNE17" s="80"/>
      <c r="TNF17" s="80"/>
      <c r="TNG17" s="80"/>
      <c r="TNH17" s="80"/>
      <c r="TNI17" s="80"/>
      <c r="TNJ17" s="80"/>
      <c r="TNK17" s="80"/>
      <c r="TNL17" s="80"/>
      <c r="TNM17" s="80"/>
      <c r="TNN17" s="80"/>
      <c r="TNO17" s="80"/>
      <c r="TNP17" s="80"/>
      <c r="TNQ17" s="80"/>
      <c r="TNR17" s="80"/>
      <c r="TNS17" s="80"/>
      <c r="TNT17" s="80"/>
      <c r="TNU17" s="80"/>
      <c r="TNV17" s="80"/>
      <c r="TNW17" s="80"/>
      <c r="TNX17" s="80"/>
      <c r="TNY17" s="80"/>
      <c r="TNZ17" s="80"/>
      <c r="TOA17" s="80"/>
      <c r="TOB17" s="80"/>
      <c r="TOC17" s="80"/>
      <c r="TOD17" s="80"/>
      <c r="TOE17" s="80"/>
      <c r="TOF17" s="80"/>
      <c r="TOG17" s="80"/>
      <c r="TOH17" s="80"/>
      <c r="TOI17" s="80"/>
      <c r="TOJ17" s="80"/>
      <c r="TOK17" s="80"/>
      <c r="TOL17" s="80"/>
      <c r="TOM17" s="80"/>
      <c r="TON17" s="80"/>
      <c r="TOO17" s="80"/>
      <c r="TOP17" s="80"/>
      <c r="TOQ17" s="80"/>
      <c r="TOR17" s="80"/>
      <c r="TOS17" s="80"/>
      <c r="TOT17" s="80"/>
      <c r="TOU17" s="80"/>
      <c r="TOV17" s="80"/>
      <c r="TOW17" s="80"/>
      <c r="TOX17" s="80"/>
      <c r="TOY17" s="80"/>
      <c r="TOZ17" s="80"/>
      <c r="TPA17" s="80"/>
      <c r="TPB17" s="80"/>
      <c r="TPC17" s="80"/>
      <c r="TPD17" s="80"/>
      <c r="TPE17" s="80"/>
      <c r="TPF17" s="80"/>
      <c r="TPG17" s="80"/>
      <c r="TPH17" s="80"/>
      <c r="TPI17" s="80"/>
      <c r="TPJ17" s="80"/>
      <c r="TPK17" s="80"/>
      <c r="TPL17" s="80"/>
      <c r="TPM17" s="80"/>
      <c r="TPN17" s="80"/>
      <c r="TPO17" s="80"/>
      <c r="TPP17" s="80"/>
      <c r="TPQ17" s="80"/>
      <c r="TPR17" s="80"/>
      <c r="TPS17" s="80"/>
      <c r="TPT17" s="80"/>
      <c r="TPU17" s="80"/>
      <c r="TPV17" s="80"/>
      <c r="TPW17" s="80"/>
      <c r="TPX17" s="80"/>
      <c r="TPY17" s="80"/>
      <c r="TPZ17" s="80"/>
      <c r="TQA17" s="80"/>
      <c r="TQB17" s="80"/>
      <c r="TQC17" s="80"/>
      <c r="TQD17" s="80"/>
      <c r="TQE17" s="80"/>
      <c r="TQF17" s="80"/>
      <c r="TQG17" s="80"/>
      <c r="TQH17" s="80"/>
      <c r="TQI17" s="80"/>
      <c r="TQJ17" s="80"/>
      <c r="TQK17" s="80"/>
      <c r="TQL17" s="80"/>
      <c r="TQM17" s="80"/>
      <c r="TQN17" s="80"/>
      <c r="TQO17" s="80"/>
      <c r="TQP17" s="80"/>
      <c r="TQQ17" s="80"/>
      <c r="TQR17" s="80"/>
      <c r="TQS17" s="80"/>
      <c r="TQT17" s="80"/>
      <c r="TQU17" s="80"/>
      <c r="TQV17" s="80"/>
      <c r="TQW17" s="80"/>
      <c r="TQX17" s="80"/>
      <c r="TQY17" s="80"/>
      <c r="TQZ17" s="80"/>
      <c r="TRA17" s="80"/>
      <c r="TRB17" s="80"/>
      <c r="TRC17" s="80"/>
      <c r="TRD17" s="80"/>
      <c r="TRE17" s="80"/>
      <c r="TRF17" s="80"/>
      <c r="TRG17" s="80"/>
      <c r="TRH17" s="80"/>
      <c r="TRI17" s="80"/>
      <c r="TRJ17" s="80"/>
      <c r="TRK17" s="80"/>
      <c r="TRL17" s="80"/>
      <c r="TRM17" s="80"/>
      <c r="TRN17" s="80"/>
      <c r="TRO17" s="80"/>
      <c r="TRP17" s="80"/>
      <c r="TRQ17" s="80"/>
      <c r="TRR17" s="80"/>
      <c r="TRS17" s="80"/>
      <c r="TRT17" s="80"/>
      <c r="TRU17" s="80"/>
      <c r="TRV17" s="80"/>
      <c r="TRW17" s="80"/>
      <c r="TRX17" s="80"/>
      <c r="TRY17" s="80"/>
      <c r="TRZ17" s="80"/>
      <c r="TSA17" s="80"/>
      <c r="TSB17" s="80"/>
      <c r="TSC17" s="80"/>
      <c r="TSD17" s="80"/>
      <c r="TSE17" s="80"/>
      <c r="TSF17" s="80"/>
      <c r="TSG17" s="80"/>
      <c r="TSH17" s="80"/>
      <c r="TSI17" s="80"/>
      <c r="TSJ17" s="80"/>
      <c r="TSK17" s="80"/>
      <c r="TSL17" s="80"/>
      <c r="TSM17" s="80"/>
      <c r="TSN17" s="80"/>
      <c r="TSO17" s="80"/>
      <c r="TSP17" s="80"/>
      <c r="TSQ17" s="80"/>
      <c r="TSR17" s="80"/>
      <c r="TSS17" s="80"/>
      <c r="TST17" s="80"/>
      <c r="TSU17" s="80"/>
      <c r="TSV17" s="80"/>
      <c r="TSW17" s="80"/>
      <c r="TSX17" s="80"/>
      <c r="TSY17" s="80"/>
      <c r="TSZ17" s="80"/>
      <c r="TTA17" s="80"/>
      <c r="TTB17" s="80"/>
      <c r="TTC17" s="80"/>
      <c r="TTD17" s="80"/>
      <c r="TTE17" s="80"/>
      <c r="TTF17" s="80"/>
      <c r="TTG17" s="80"/>
      <c r="TTH17" s="80"/>
      <c r="TTI17" s="80"/>
      <c r="TTJ17" s="80"/>
      <c r="TTK17" s="80"/>
      <c r="TTL17" s="80"/>
      <c r="TTM17" s="80"/>
      <c r="TTN17" s="80"/>
      <c r="TTO17" s="80"/>
      <c r="TTP17" s="80"/>
      <c r="TTQ17" s="80"/>
      <c r="TTR17" s="80"/>
      <c r="TTS17" s="80"/>
      <c r="TTT17" s="80"/>
      <c r="TTU17" s="80"/>
      <c r="TTV17" s="80"/>
      <c r="TTW17" s="80"/>
      <c r="TTX17" s="80"/>
      <c r="TTY17" s="80"/>
      <c r="TTZ17" s="80"/>
      <c r="TUA17" s="80"/>
      <c r="TUB17" s="80"/>
      <c r="TUC17" s="80"/>
      <c r="TUD17" s="80"/>
      <c r="TUE17" s="80"/>
      <c r="TUF17" s="80"/>
      <c r="TUG17" s="80"/>
      <c r="TUH17" s="80"/>
      <c r="TUI17" s="80"/>
      <c r="TUJ17" s="80"/>
      <c r="TUK17" s="80"/>
      <c r="TUL17" s="80"/>
      <c r="TUM17" s="80"/>
      <c r="TUN17" s="80"/>
      <c r="TUO17" s="80"/>
      <c r="TUP17" s="80"/>
      <c r="TUQ17" s="80"/>
      <c r="TUR17" s="80"/>
      <c r="TUS17" s="80"/>
      <c r="TUT17" s="80"/>
      <c r="TUU17" s="80"/>
      <c r="TUV17" s="80"/>
      <c r="TUW17" s="80"/>
      <c r="TUX17" s="80"/>
      <c r="TUY17" s="80"/>
      <c r="TUZ17" s="80"/>
      <c r="TVA17" s="80"/>
      <c r="TVB17" s="80"/>
      <c r="TVC17" s="80"/>
      <c r="TVD17" s="80"/>
      <c r="TVE17" s="80"/>
      <c r="TVF17" s="80"/>
      <c r="TVG17" s="80"/>
      <c r="TVH17" s="80"/>
      <c r="TVI17" s="80"/>
      <c r="TVJ17" s="80"/>
      <c r="TVK17" s="80"/>
      <c r="TVL17" s="80"/>
      <c r="TVM17" s="80"/>
      <c r="TVN17" s="80"/>
      <c r="TVO17" s="80"/>
      <c r="TVP17" s="80"/>
      <c r="TVQ17" s="80"/>
      <c r="TVR17" s="80"/>
      <c r="TVS17" s="80"/>
      <c r="TVT17" s="80"/>
      <c r="TVU17" s="80"/>
      <c r="TVV17" s="80"/>
      <c r="TVW17" s="80"/>
      <c r="TVX17" s="80"/>
      <c r="TVY17" s="80"/>
      <c r="TVZ17" s="80"/>
      <c r="TWA17" s="80"/>
      <c r="TWB17" s="80"/>
      <c r="TWC17" s="80"/>
      <c r="TWD17" s="80"/>
      <c r="TWE17" s="80"/>
      <c r="TWF17" s="80"/>
      <c r="TWG17" s="80"/>
      <c r="TWH17" s="80"/>
      <c r="TWI17" s="80"/>
      <c r="TWJ17" s="80"/>
      <c r="TWK17" s="80"/>
      <c r="TWL17" s="80"/>
      <c r="TWM17" s="80"/>
      <c r="TWN17" s="80"/>
      <c r="TWO17" s="80"/>
      <c r="TWP17" s="80"/>
      <c r="TWQ17" s="80"/>
      <c r="TWR17" s="80"/>
      <c r="TWS17" s="80"/>
      <c r="TWT17" s="80"/>
      <c r="TWU17" s="80"/>
      <c r="TWV17" s="80"/>
      <c r="TWW17" s="80"/>
      <c r="TWX17" s="80"/>
      <c r="TWY17" s="80"/>
      <c r="TWZ17" s="80"/>
      <c r="TXA17" s="80"/>
      <c r="TXB17" s="80"/>
      <c r="TXC17" s="80"/>
      <c r="TXD17" s="80"/>
      <c r="TXE17" s="80"/>
      <c r="TXF17" s="80"/>
      <c r="TXG17" s="80"/>
      <c r="TXH17" s="80"/>
      <c r="TXI17" s="80"/>
      <c r="TXJ17" s="80"/>
      <c r="TXK17" s="80"/>
      <c r="TXL17" s="80"/>
      <c r="TXM17" s="80"/>
      <c r="TXN17" s="80"/>
      <c r="TXO17" s="80"/>
      <c r="TXP17" s="80"/>
      <c r="TXQ17" s="80"/>
      <c r="TXR17" s="80"/>
      <c r="TXS17" s="80"/>
      <c r="TXT17" s="80"/>
      <c r="TXU17" s="80"/>
      <c r="TXV17" s="80"/>
      <c r="TXW17" s="80"/>
      <c r="TXX17" s="80"/>
      <c r="TXY17" s="80"/>
      <c r="TXZ17" s="80"/>
      <c r="TYA17" s="80"/>
      <c r="TYB17" s="80"/>
      <c r="TYC17" s="80"/>
      <c r="TYD17" s="80"/>
      <c r="TYE17" s="80"/>
      <c r="TYF17" s="80"/>
      <c r="TYG17" s="80"/>
      <c r="TYH17" s="80"/>
      <c r="TYI17" s="80"/>
      <c r="TYJ17" s="80"/>
      <c r="TYK17" s="80"/>
      <c r="TYL17" s="80"/>
      <c r="TYM17" s="80"/>
      <c r="TYN17" s="80"/>
      <c r="TYO17" s="80"/>
      <c r="TYP17" s="80"/>
      <c r="TYQ17" s="80"/>
      <c r="TYR17" s="80"/>
      <c r="TYS17" s="80"/>
      <c r="TYT17" s="80"/>
      <c r="TYU17" s="80"/>
      <c r="TYV17" s="80"/>
      <c r="TYW17" s="80"/>
      <c r="TYX17" s="80"/>
      <c r="TYY17" s="80"/>
      <c r="TYZ17" s="80"/>
      <c r="TZA17" s="80"/>
      <c r="TZB17" s="80"/>
      <c r="TZC17" s="80"/>
      <c r="TZD17" s="80"/>
      <c r="TZE17" s="80"/>
      <c r="TZF17" s="80"/>
      <c r="TZG17" s="80"/>
      <c r="TZH17" s="80"/>
      <c r="TZI17" s="80"/>
      <c r="TZJ17" s="80"/>
      <c r="TZK17" s="80"/>
      <c r="TZL17" s="80"/>
      <c r="TZM17" s="80"/>
      <c r="TZN17" s="80"/>
      <c r="TZO17" s="80"/>
      <c r="TZP17" s="80"/>
      <c r="TZQ17" s="80"/>
      <c r="TZR17" s="80"/>
      <c r="TZS17" s="80"/>
      <c r="TZT17" s="80"/>
      <c r="TZU17" s="80"/>
      <c r="TZV17" s="80"/>
      <c r="TZW17" s="80"/>
      <c r="TZX17" s="80"/>
      <c r="TZY17" s="80"/>
      <c r="TZZ17" s="80"/>
      <c r="UAA17" s="80"/>
      <c r="UAB17" s="80"/>
      <c r="UAC17" s="80"/>
      <c r="UAD17" s="80"/>
      <c r="UAE17" s="80"/>
      <c r="UAF17" s="80"/>
      <c r="UAG17" s="80"/>
      <c r="UAH17" s="80"/>
      <c r="UAI17" s="80"/>
      <c r="UAJ17" s="80"/>
      <c r="UAK17" s="80"/>
      <c r="UAL17" s="80"/>
      <c r="UAM17" s="80"/>
      <c r="UAN17" s="80"/>
      <c r="UAO17" s="80"/>
      <c r="UAP17" s="80"/>
      <c r="UAQ17" s="80"/>
      <c r="UAR17" s="80"/>
      <c r="UAS17" s="80"/>
      <c r="UAT17" s="80"/>
      <c r="UAU17" s="80"/>
      <c r="UAV17" s="80"/>
      <c r="UAW17" s="80"/>
      <c r="UAX17" s="80"/>
      <c r="UAY17" s="80"/>
      <c r="UAZ17" s="80"/>
      <c r="UBA17" s="80"/>
      <c r="UBB17" s="80"/>
      <c r="UBC17" s="80"/>
      <c r="UBD17" s="80"/>
      <c r="UBE17" s="80"/>
      <c r="UBF17" s="80"/>
      <c r="UBG17" s="80"/>
      <c r="UBH17" s="80"/>
      <c r="UBI17" s="80"/>
      <c r="UBJ17" s="80"/>
      <c r="UBK17" s="80"/>
      <c r="UBL17" s="80"/>
      <c r="UBM17" s="80"/>
      <c r="UBN17" s="80"/>
      <c r="UBO17" s="80"/>
      <c r="UBP17" s="80"/>
      <c r="UBQ17" s="80"/>
      <c r="UBR17" s="80"/>
      <c r="UBS17" s="80"/>
      <c r="UBT17" s="80"/>
      <c r="UBU17" s="80"/>
      <c r="UBV17" s="80"/>
      <c r="UBW17" s="80"/>
      <c r="UBX17" s="80"/>
      <c r="UBY17" s="80"/>
      <c r="UBZ17" s="80"/>
      <c r="UCA17" s="80"/>
      <c r="UCB17" s="80"/>
      <c r="UCC17" s="80"/>
      <c r="UCD17" s="80"/>
      <c r="UCE17" s="80"/>
      <c r="UCF17" s="80"/>
      <c r="UCG17" s="80"/>
      <c r="UCH17" s="80"/>
      <c r="UCI17" s="80"/>
      <c r="UCJ17" s="80"/>
      <c r="UCK17" s="80"/>
      <c r="UCL17" s="80"/>
      <c r="UCM17" s="80"/>
      <c r="UCN17" s="80"/>
      <c r="UCO17" s="80"/>
      <c r="UCP17" s="80"/>
      <c r="UCQ17" s="80"/>
      <c r="UCR17" s="80"/>
      <c r="UCS17" s="80"/>
      <c r="UCT17" s="80"/>
      <c r="UCU17" s="80"/>
      <c r="UCV17" s="80"/>
      <c r="UCW17" s="80"/>
      <c r="UCX17" s="80"/>
      <c r="UCY17" s="80"/>
      <c r="UCZ17" s="80"/>
      <c r="UDA17" s="80"/>
      <c r="UDB17" s="80"/>
      <c r="UDC17" s="80"/>
      <c r="UDD17" s="80"/>
      <c r="UDE17" s="80"/>
      <c r="UDF17" s="80"/>
      <c r="UDG17" s="80"/>
      <c r="UDH17" s="80"/>
      <c r="UDI17" s="80"/>
      <c r="UDJ17" s="80"/>
      <c r="UDK17" s="80"/>
      <c r="UDL17" s="80"/>
      <c r="UDM17" s="80"/>
      <c r="UDN17" s="80"/>
      <c r="UDO17" s="80"/>
      <c r="UDP17" s="80"/>
      <c r="UDQ17" s="80"/>
      <c r="UDR17" s="80"/>
      <c r="UDS17" s="80"/>
      <c r="UDT17" s="80"/>
      <c r="UDU17" s="80"/>
      <c r="UDV17" s="80"/>
      <c r="UDW17" s="80"/>
      <c r="UDX17" s="80"/>
      <c r="UDY17" s="80"/>
      <c r="UDZ17" s="80"/>
      <c r="UEA17" s="80"/>
      <c r="UEB17" s="80"/>
      <c r="UEC17" s="80"/>
      <c r="UED17" s="80"/>
      <c r="UEE17" s="80"/>
      <c r="UEF17" s="80"/>
      <c r="UEG17" s="80"/>
      <c r="UEH17" s="80"/>
      <c r="UEI17" s="80"/>
      <c r="UEJ17" s="80"/>
      <c r="UEK17" s="80"/>
      <c r="UEL17" s="80"/>
      <c r="UEM17" s="80"/>
      <c r="UEN17" s="80"/>
      <c r="UEO17" s="80"/>
      <c r="UEP17" s="80"/>
      <c r="UEQ17" s="80"/>
      <c r="UER17" s="80"/>
      <c r="UES17" s="80"/>
      <c r="UET17" s="80"/>
      <c r="UEU17" s="80"/>
      <c r="UEV17" s="80"/>
      <c r="UEW17" s="80"/>
      <c r="UEX17" s="80"/>
      <c r="UEY17" s="80"/>
      <c r="UEZ17" s="80"/>
      <c r="UFA17" s="80"/>
      <c r="UFB17" s="80"/>
      <c r="UFC17" s="80"/>
      <c r="UFD17" s="80"/>
      <c r="UFE17" s="80"/>
      <c r="UFF17" s="80"/>
      <c r="UFG17" s="80"/>
      <c r="UFH17" s="80"/>
      <c r="UFI17" s="80"/>
      <c r="UFJ17" s="80"/>
      <c r="UFK17" s="80"/>
      <c r="UFL17" s="80"/>
      <c r="UFM17" s="80"/>
      <c r="UFN17" s="80"/>
      <c r="UFO17" s="80"/>
      <c r="UFP17" s="80"/>
      <c r="UFQ17" s="80"/>
      <c r="UFR17" s="80"/>
      <c r="UFS17" s="80"/>
      <c r="UFT17" s="80"/>
      <c r="UFU17" s="80"/>
      <c r="UFV17" s="80"/>
      <c r="UFW17" s="80"/>
      <c r="UFX17" s="80"/>
      <c r="UFY17" s="80"/>
      <c r="UFZ17" s="80"/>
      <c r="UGA17" s="80"/>
      <c r="UGB17" s="80"/>
      <c r="UGC17" s="80"/>
      <c r="UGD17" s="80"/>
      <c r="UGE17" s="80"/>
      <c r="UGF17" s="80"/>
      <c r="UGG17" s="80"/>
      <c r="UGH17" s="80"/>
      <c r="UGI17" s="80"/>
      <c r="UGJ17" s="80"/>
      <c r="UGK17" s="80"/>
      <c r="UGL17" s="80"/>
      <c r="UGM17" s="80"/>
      <c r="UGN17" s="80"/>
      <c r="UGO17" s="80"/>
      <c r="UGP17" s="80"/>
      <c r="UGQ17" s="80"/>
      <c r="UGR17" s="80"/>
      <c r="UGS17" s="80"/>
      <c r="UGT17" s="80"/>
      <c r="UGU17" s="80"/>
      <c r="UGV17" s="80"/>
      <c r="UGW17" s="80"/>
      <c r="UGX17" s="80"/>
      <c r="UGY17" s="80"/>
      <c r="UGZ17" s="80"/>
      <c r="UHA17" s="80"/>
      <c r="UHB17" s="80"/>
      <c r="UHC17" s="80"/>
      <c r="UHD17" s="80"/>
      <c r="UHE17" s="80"/>
      <c r="UHF17" s="80"/>
      <c r="UHG17" s="80"/>
      <c r="UHH17" s="80"/>
      <c r="UHI17" s="80"/>
      <c r="UHJ17" s="80"/>
      <c r="UHK17" s="80"/>
      <c r="UHL17" s="80"/>
      <c r="UHM17" s="80"/>
      <c r="UHN17" s="80"/>
      <c r="UHO17" s="80"/>
      <c r="UHP17" s="80"/>
      <c r="UHQ17" s="80"/>
      <c r="UHR17" s="80"/>
      <c r="UHS17" s="80"/>
      <c r="UHT17" s="80"/>
      <c r="UHU17" s="80"/>
      <c r="UHV17" s="80"/>
      <c r="UHW17" s="80"/>
      <c r="UHX17" s="80"/>
      <c r="UHY17" s="80"/>
      <c r="UHZ17" s="80"/>
      <c r="UIA17" s="80"/>
      <c r="UIB17" s="80"/>
      <c r="UIC17" s="80"/>
      <c r="UID17" s="80"/>
      <c r="UIE17" s="80"/>
      <c r="UIF17" s="80"/>
      <c r="UIG17" s="80"/>
      <c r="UIH17" s="80"/>
      <c r="UII17" s="80"/>
      <c r="UIJ17" s="80"/>
      <c r="UIK17" s="80"/>
      <c r="UIL17" s="80"/>
      <c r="UIM17" s="80"/>
      <c r="UIN17" s="80"/>
      <c r="UIO17" s="80"/>
      <c r="UIP17" s="80"/>
      <c r="UIQ17" s="80"/>
      <c r="UIR17" s="80"/>
      <c r="UIS17" s="80"/>
      <c r="UIT17" s="80"/>
      <c r="UIU17" s="80"/>
      <c r="UIV17" s="80"/>
      <c r="UIW17" s="80"/>
      <c r="UIX17" s="80"/>
      <c r="UIY17" s="80"/>
      <c r="UIZ17" s="80"/>
      <c r="UJA17" s="80"/>
      <c r="UJB17" s="80"/>
      <c r="UJC17" s="80"/>
      <c r="UJD17" s="80"/>
      <c r="UJE17" s="80"/>
      <c r="UJF17" s="80"/>
      <c r="UJG17" s="80"/>
      <c r="UJH17" s="80"/>
      <c r="UJI17" s="80"/>
      <c r="UJJ17" s="80"/>
      <c r="UJK17" s="80"/>
      <c r="UJL17" s="80"/>
      <c r="UJM17" s="80"/>
      <c r="UJN17" s="80"/>
      <c r="UJO17" s="80"/>
      <c r="UJP17" s="80"/>
      <c r="UJQ17" s="80"/>
      <c r="UJR17" s="80"/>
      <c r="UJS17" s="80"/>
      <c r="UJT17" s="80"/>
      <c r="UJU17" s="80"/>
      <c r="UJV17" s="80"/>
      <c r="UJW17" s="80"/>
      <c r="UJX17" s="80"/>
      <c r="UJY17" s="80"/>
      <c r="UJZ17" s="80"/>
      <c r="UKA17" s="80"/>
      <c r="UKB17" s="80"/>
      <c r="UKC17" s="80"/>
      <c r="UKD17" s="80"/>
      <c r="UKE17" s="80"/>
      <c r="UKF17" s="80"/>
      <c r="UKG17" s="80"/>
      <c r="UKH17" s="80"/>
      <c r="UKI17" s="80"/>
      <c r="UKJ17" s="80"/>
      <c r="UKK17" s="80"/>
      <c r="UKL17" s="80"/>
      <c r="UKM17" s="80"/>
      <c r="UKN17" s="80"/>
      <c r="UKO17" s="80"/>
      <c r="UKP17" s="80"/>
      <c r="UKQ17" s="80"/>
      <c r="UKR17" s="80"/>
      <c r="UKS17" s="80"/>
      <c r="UKT17" s="80"/>
      <c r="UKU17" s="80"/>
      <c r="UKV17" s="80"/>
      <c r="UKW17" s="80"/>
      <c r="UKX17" s="80"/>
      <c r="UKY17" s="80"/>
      <c r="UKZ17" s="80"/>
      <c r="ULA17" s="80"/>
      <c r="ULB17" s="80"/>
      <c r="ULC17" s="80"/>
      <c r="ULD17" s="80"/>
      <c r="ULE17" s="80"/>
      <c r="ULF17" s="80"/>
      <c r="ULG17" s="80"/>
      <c r="ULH17" s="80"/>
      <c r="ULI17" s="80"/>
      <c r="ULJ17" s="80"/>
      <c r="ULK17" s="80"/>
      <c r="ULL17" s="80"/>
      <c r="ULM17" s="80"/>
      <c r="ULN17" s="80"/>
      <c r="ULO17" s="80"/>
      <c r="ULP17" s="80"/>
      <c r="ULQ17" s="80"/>
      <c r="ULR17" s="80"/>
      <c r="ULS17" s="80"/>
      <c r="ULT17" s="80"/>
      <c r="ULU17" s="80"/>
      <c r="ULV17" s="80"/>
      <c r="ULW17" s="80"/>
      <c r="ULX17" s="80"/>
      <c r="ULY17" s="80"/>
      <c r="ULZ17" s="80"/>
      <c r="UMA17" s="80"/>
      <c r="UMB17" s="80"/>
      <c r="UMC17" s="80"/>
      <c r="UMD17" s="80"/>
      <c r="UME17" s="80"/>
      <c r="UMF17" s="80"/>
      <c r="UMG17" s="80"/>
      <c r="UMH17" s="80"/>
      <c r="UMI17" s="80"/>
      <c r="UMJ17" s="80"/>
      <c r="UMK17" s="80"/>
      <c r="UML17" s="80"/>
      <c r="UMM17" s="80"/>
      <c r="UMN17" s="80"/>
      <c r="UMO17" s="80"/>
      <c r="UMP17" s="80"/>
      <c r="UMQ17" s="80"/>
      <c r="UMR17" s="80"/>
      <c r="UMS17" s="80"/>
      <c r="UMT17" s="80"/>
      <c r="UMU17" s="80"/>
      <c r="UMV17" s="80"/>
      <c r="UMW17" s="80"/>
      <c r="UMX17" s="80"/>
      <c r="UMY17" s="80"/>
      <c r="UMZ17" s="80"/>
      <c r="UNA17" s="80"/>
      <c r="UNB17" s="80"/>
      <c r="UNC17" s="80"/>
      <c r="UND17" s="80"/>
      <c r="UNE17" s="80"/>
      <c r="UNF17" s="80"/>
      <c r="UNG17" s="80"/>
      <c r="UNH17" s="80"/>
      <c r="UNI17" s="80"/>
      <c r="UNJ17" s="80"/>
      <c r="UNK17" s="80"/>
      <c r="UNL17" s="80"/>
      <c r="UNM17" s="80"/>
      <c r="UNN17" s="80"/>
      <c r="UNO17" s="80"/>
      <c r="UNP17" s="80"/>
      <c r="UNQ17" s="80"/>
      <c r="UNR17" s="80"/>
      <c r="UNS17" s="80"/>
      <c r="UNT17" s="80"/>
      <c r="UNU17" s="80"/>
      <c r="UNV17" s="80"/>
      <c r="UNW17" s="80"/>
      <c r="UNX17" s="80"/>
      <c r="UNY17" s="80"/>
      <c r="UNZ17" s="80"/>
      <c r="UOA17" s="80"/>
      <c r="UOB17" s="80"/>
      <c r="UOC17" s="80"/>
      <c r="UOD17" s="80"/>
      <c r="UOE17" s="80"/>
      <c r="UOF17" s="80"/>
      <c r="UOG17" s="80"/>
      <c r="UOH17" s="80"/>
      <c r="UOI17" s="80"/>
      <c r="UOJ17" s="80"/>
      <c r="UOK17" s="80"/>
      <c r="UOL17" s="80"/>
      <c r="UOM17" s="80"/>
      <c r="UON17" s="80"/>
      <c r="UOO17" s="80"/>
      <c r="UOP17" s="80"/>
      <c r="UOQ17" s="80"/>
      <c r="UOR17" s="80"/>
      <c r="UOS17" s="80"/>
      <c r="UOT17" s="80"/>
      <c r="UOU17" s="80"/>
      <c r="UOV17" s="80"/>
      <c r="UOW17" s="80"/>
      <c r="UOX17" s="80"/>
      <c r="UOY17" s="80"/>
      <c r="UOZ17" s="80"/>
      <c r="UPA17" s="80"/>
      <c r="UPB17" s="80"/>
      <c r="UPC17" s="80"/>
      <c r="UPD17" s="80"/>
      <c r="UPE17" s="80"/>
      <c r="UPF17" s="80"/>
      <c r="UPG17" s="80"/>
      <c r="UPH17" s="80"/>
      <c r="UPI17" s="80"/>
      <c r="UPJ17" s="80"/>
      <c r="UPK17" s="80"/>
      <c r="UPL17" s="80"/>
      <c r="UPM17" s="80"/>
      <c r="UPN17" s="80"/>
      <c r="UPO17" s="80"/>
      <c r="UPP17" s="80"/>
      <c r="UPQ17" s="80"/>
      <c r="UPR17" s="80"/>
      <c r="UPS17" s="80"/>
      <c r="UPT17" s="80"/>
      <c r="UPU17" s="80"/>
      <c r="UPV17" s="80"/>
      <c r="UPW17" s="80"/>
      <c r="UPX17" s="80"/>
      <c r="UPY17" s="80"/>
      <c r="UPZ17" s="80"/>
      <c r="UQA17" s="80"/>
      <c r="UQB17" s="80"/>
      <c r="UQC17" s="80"/>
      <c r="UQD17" s="80"/>
      <c r="UQE17" s="80"/>
      <c r="UQF17" s="80"/>
      <c r="UQG17" s="80"/>
      <c r="UQH17" s="80"/>
      <c r="UQI17" s="80"/>
      <c r="UQJ17" s="80"/>
      <c r="UQK17" s="80"/>
      <c r="UQL17" s="80"/>
      <c r="UQM17" s="80"/>
      <c r="UQN17" s="80"/>
      <c r="UQO17" s="80"/>
      <c r="UQP17" s="80"/>
      <c r="UQQ17" s="80"/>
      <c r="UQR17" s="80"/>
      <c r="UQS17" s="80"/>
      <c r="UQT17" s="80"/>
      <c r="UQU17" s="80"/>
      <c r="UQV17" s="80"/>
      <c r="UQW17" s="80"/>
      <c r="UQX17" s="80"/>
      <c r="UQY17" s="80"/>
      <c r="UQZ17" s="80"/>
      <c r="URA17" s="80"/>
      <c r="URB17" s="80"/>
      <c r="URC17" s="80"/>
      <c r="URD17" s="80"/>
      <c r="URE17" s="80"/>
      <c r="URF17" s="80"/>
      <c r="URG17" s="80"/>
      <c r="URH17" s="80"/>
      <c r="URI17" s="80"/>
      <c r="URJ17" s="80"/>
      <c r="URK17" s="80"/>
      <c r="URL17" s="80"/>
      <c r="URM17" s="80"/>
      <c r="URN17" s="80"/>
      <c r="URO17" s="80"/>
      <c r="URP17" s="80"/>
      <c r="URQ17" s="80"/>
      <c r="URR17" s="80"/>
      <c r="URS17" s="80"/>
      <c r="URT17" s="80"/>
      <c r="URU17" s="80"/>
      <c r="URV17" s="80"/>
      <c r="URW17" s="80"/>
      <c r="URX17" s="80"/>
      <c r="URY17" s="80"/>
      <c r="URZ17" s="80"/>
      <c r="USA17" s="80"/>
      <c r="USB17" s="80"/>
      <c r="USC17" s="80"/>
      <c r="USD17" s="80"/>
      <c r="USE17" s="80"/>
      <c r="USF17" s="80"/>
      <c r="USG17" s="80"/>
      <c r="USH17" s="80"/>
      <c r="USI17" s="80"/>
      <c r="USJ17" s="80"/>
      <c r="USK17" s="80"/>
      <c r="USL17" s="80"/>
      <c r="USM17" s="80"/>
      <c r="USN17" s="80"/>
      <c r="USO17" s="80"/>
      <c r="USP17" s="80"/>
      <c r="USQ17" s="80"/>
      <c r="USR17" s="80"/>
      <c r="USS17" s="80"/>
      <c r="UST17" s="80"/>
      <c r="USU17" s="80"/>
      <c r="USV17" s="80"/>
      <c r="USW17" s="80"/>
      <c r="USX17" s="80"/>
      <c r="USY17" s="80"/>
      <c r="USZ17" s="80"/>
      <c r="UTA17" s="80"/>
      <c r="UTB17" s="80"/>
      <c r="UTC17" s="80"/>
      <c r="UTD17" s="80"/>
      <c r="UTE17" s="80"/>
      <c r="UTF17" s="80"/>
      <c r="UTG17" s="80"/>
      <c r="UTH17" s="80"/>
      <c r="UTI17" s="80"/>
      <c r="UTJ17" s="80"/>
      <c r="UTK17" s="80"/>
      <c r="UTL17" s="80"/>
      <c r="UTM17" s="80"/>
      <c r="UTN17" s="80"/>
      <c r="UTO17" s="80"/>
      <c r="UTP17" s="80"/>
      <c r="UTQ17" s="80"/>
      <c r="UTR17" s="80"/>
      <c r="UTS17" s="80"/>
      <c r="UTT17" s="80"/>
      <c r="UTU17" s="80"/>
      <c r="UTV17" s="80"/>
      <c r="UTW17" s="80"/>
      <c r="UTX17" s="80"/>
      <c r="UTY17" s="80"/>
      <c r="UTZ17" s="80"/>
      <c r="UUA17" s="80"/>
      <c r="UUB17" s="80"/>
      <c r="UUC17" s="80"/>
      <c r="UUD17" s="80"/>
      <c r="UUE17" s="80"/>
      <c r="UUF17" s="80"/>
      <c r="UUG17" s="80"/>
      <c r="UUH17" s="80"/>
      <c r="UUI17" s="80"/>
      <c r="UUJ17" s="80"/>
      <c r="UUK17" s="80"/>
      <c r="UUL17" s="80"/>
      <c r="UUM17" s="80"/>
      <c r="UUN17" s="80"/>
      <c r="UUO17" s="80"/>
      <c r="UUP17" s="80"/>
      <c r="UUQ17" s="80"/>
      <c r="UUR17" s="80"/>
      <c r="UUS17" s="80"/>
      <c r="UUT17" s="80"/>
      <c r="UUU17" s="80"/>
      <c r="UUV17" s="80"/>
      <c r="UUW17" s="80"/>
      <c r="UUX17" s="80"/>
      <c r="UUY17" s="80"/>
      <c r="UUZ17" s="80"/>
      <c r="UVA17" s="80"/>
      <c r="UVB17" s="80"/>
      <c r="UVC17" s="80"/>
      <c r="UVD17" s="80"/>
      <c r="UVE17" s="80"/>
      <c r="UVF17" s="80"/>
      <c r="UVG17" s="80"/>
      <c r="UVH17" s="80"/>
      <c r="UVI17" s="80"/>
      <c r="UVJ17" s="80"/>
      <c r="UVK17" s="80"/>
      <c r="UVL17" s="80"/>
      <c r="UVM17" s="80"/>
      <c r="UVN17" s="80"/>
      <c r="UVO17" s="80"/>
      <c r="UVP17" s="80"/>
      <c r="UVQ17" s="80"/>
      <c r="UVR17" s="80"/>
      <c r="UVS17" s="80"/>
      <c r="UVT17" s="80"/>
      <c r="UVU17" s="80"/>
      <c r="UVV17" s="80"/>
      <c r="UVW17" s="80"/>
      <c r="UVX17" s="80"/>
      <c r="UVY17" s="80"/>
      <c r="UVZ17" s="80"/>
      <c r="UWA17" s="80"/>
      <c r="UWB17" s="80"/>
      <c r="UWC17" s="80"/>
      <c r="UWD17" s="80"/>
      <c r="UWE17" s="80"/>
      <c r="UWF17" s="80"/>
      <c r="UWG17" s="80"/>
      <c r="UWH17" s="80"/>
      <c r="UWI17" s="80"/>
      <c r="UWJ17" s="80"/>
      <c r="UWK17" s="80"/>
      <c r="UWL17" s="80"/>
      <c r="UWM17" s="80"/>
      <c r="UWN17" s="80"/>
      <c r="UWO17" s="80"/>
      <c r="UWP17" s="80"/>
      <c r="UWQ17" s="80"/>
      <c r="UWR17" s="80"/>
      <c r="UWS17" s="80"/>
      <c r="UWT17" s="80"/>
      <c r="UWU17" s="80"/>
      <c r="UWV17" s="80"/>
      <c r="UWW17" s="80"/>
      <c r="UWX17" s="80"/>
      <c r="UWY17" s="80"/>
      <c r="UWZ17" s="80"/>
      <c r="UXA17" s="80"/>
      <c r="UXB17" s="80"/>
      <c r="UXC17" s="80"/>
      <c r="UXD17" s="80"/>
      <c r="UXE17" s="80"/>
      <c r="UXF17" s="80"/>
      <c r="UXG17" s="80"/>
      <c r="UXH17" s="80"/>
      <c r="UXI17" s="80"/>
      <c r="UXJ17" s="80"/>
      <c r="UXK17" s="80"/>
      <c r="UXL17" s="80"/>
      <c r="UXM17" s="80"/>
      <c r="UXN17" s="80"/>
      <c r="UXO17" s="80"/>
      <c r="UXP17" s="80"/>
      <c r="UXQ17" s="80"/>
      <c r="UXR17" s="80"/>
      <c r="UXS17" s="80"/>
      <c r="UXT17" s="80"/>
      <c r="UXU17" s="80"/>
      <c r="UXV17" s="80"/>
      <c r="UXW17" s="80"/>
      <c r="UXX17" s="80"/>
      <c r="UXY17" s="80"/>
      <c r="UXZ17" s="80"/>
      <c r="UYA17" s="80"/>
      <c r="UYB17" s="80"/>
      <c r="UYC17" s="80"/>
      <c r="UYD17" s="80"/>
      <c r="UYE17" s="80"/>
      <c r="UYF17" s="80"/>
      <c r="UYG17" s="80"/>
      <c r="UYH17" s="80"/>
      <c r="UYI17" s="80"/>
      <c r="UYJ17" s="80"/>
      <c r="UYK17" s="80"/>
      <c r="UYL17" s="80"/>
      <c r="UYM17" s="80"/>
      <c r="UYN17" s="80"/>
      <c r="UYO17" s="80"/>
      <c r="UYP17" s="80"/>
      <c r="UYQ17" s="80"/>
      <c r="UYR17" s="80"/>
      <c r="UYS17" s="80"/>
      <c r="UYT17" s="80"/>
      <c r="UYU17" s="80"/>
      <c r="UYV17" s="80"/>
      <c r="UYW17" s="80"/>
      <c r="UYX17" s="80"/>
      <c r="UYY17" s="80"/>
      <c r="UYZ17" s="80"/>
      <c r="UZA17" s="80"/>
      <c r="UZB17" s="80"/>
      <c r="UZC17" s="80"/>
      <c r="UZD17" s="80"/>
      <c r="UZE17" s="80"/>
      <c r="UZF17" s="80"/>
      <c r="UZG17" s="80"/>
      <c r="UZH17" s="80"/>
      <c r="UZI17" s="80"/>
      <c r="UZJ17" s="80"/>
      <c r="UZK17" s="80"/>
      <c r="UZL17" s="80"/>
      <c r="UZM17" s="80"/>
      <c r="UZN17" s="80"/>
      <c r="UZO17" s="80"/>
      <c r="UZP17" s="80"/>
      <c r="UZQ17" s="80"/>
      <c r="UZR17" s="80"/>
      <c r="UZS17" s="80"/>
      <c r="UZT17" s="80"/>
      <c r="UZU17" s="80"/>
      <c r="UZV17" s="80"/>
      <c r="UZW17" s="80"/>
      <c r="UZX17" s="80"/>
      <c r="UZY17" s="80"/>
      <c r="UZZ17" s="80"/>
      <c r="VAA17" s="80"/>
      <c r="VAB17" s="80"/>
      <c r="VAC17" s="80"/>
      <c r="VAD17" s="80"/>
      <c r="VAE17" s="80"/>
      <c r="VAF17" s="80"/>
      <c r="VAG17" s="80"/>
      <c r="VAH17" s="80"/>
      <c r="VAI17" s="80"/>
      <c r="VAJ17" s="80"/>
      <c r="VAK17" s="80"/>
      <c r="VAL17" s="80"/>
      <c r="VAM17" s="80"/>
      <c r="VAN17" s="80"/>
      <c r="VAO17" s="80"/>
      <c r="VAP17" s="80"/>
      <c r="VAQ17" s="80"/>
      <c r="VAR17" s="80"/>
      <c r="VAS17" s="80"/>
      <c r="VAT17" s="80"/>
      <c r="VAU17" s="80"/>
      <c r="VAV17" s="80"/>
      <c r="VAW17" s="80"/>
      <c r="VAX17" s="80"/>
      <c r="VAY17" s="80"/>
      <c r="VAZ17" s="80"/>
      <c r="VBA17" s="80"/>
      <c r="VBB17" s="80"/>
      <c r="VBC17" s="80"/>
      <c r="VBD17" s="80"/>
      <c r="VBE17" s="80"/>
      <c r="VBF17" s="80"/>
      <c r="VBG17" s="80"/>
      <c r="VBH17" s="80"/>
      <c r="VBI17" s="80"/>
      <c r="VBJ17" s="80"/>
      <c r="VBK17" s="80"/>
      <c r="VBL17" s="80"/>
      <c r="VBM17" s="80"/>
      <c r="VBN17" s="80"/>
      <c r="VBO17" s="80"/>
      <c r="VBP17" s="80"/>
      <c r="VBQ17" s="80"/>
      <c r="VBR17" s="80"/>
      <c r="VBS17" s="80"/>
      <c r="VBT17" s="80"/>
      <c r="VBU17" s="80"/>
      <c r="VBV17" s="80"/>
      <c r="VBW17" s="80"/>
      <c r="VBX17" s="80"/>
      <c r="VBY17" s="80"/>
      <c r="VBZ17" s="80"/>
      <c r="VCA17" s="80"/>
      <c r="VCB17" s="80"/>
      <c r="VCC17" s="80"/>
      <c r="VCD17" s="80"/>
      <c r="VCE17" s="80"/>
      <c r="VCF17" s="80"/>
      <c r="VCG17" s="80"/>
      <c r="VCH17" s="80"/>
      <c r="VCI17" s="80"/>
      <c r="VCJ17" s="80"/>
      <c r="VCK17" s="80"/>
      <c r="VCL17" s="80"/>
      <c r="VCM17" s="80"/>
      <c r="VCN17" s="80"/>
      <c r="VCO17" s="80"/>
      <c r="VCP17" s="80"/>
      <c r="VCQ17" s="80"/>
      <c r="VCR17" s="80"/>
      <c r="VCS17" s="80"/>
      <c r="VCT17" s="80"/>
      <c r="VCU17" s="80"/>
      <c r="VCV17" s="80"/>
      <c r="VCW17" s="80"/>
      <c r="VCX17" s="80"/>
      <c r="VCY17" s="80"/>
      <c r="VCZ17" s="80"/>
      <c r="VDA17" s="80"/>
      <c r="VDB17" s="80"/>
      <c r="VDC17" s="80"/>
      <c r="VDD17" s="80"/>
      <c r="VDE17" s="80"/>
      <c r="VDF17" s="80"/>
      <c r="VDG17" s="80"/>
      <c r="VDH17" s="80"/>
      <c r="VDI17" s="80"/>
      <c r="VDJ17" s="80"/>
      <c r="VDK17" s="80"/>
      <c r="VDL17" s="80"/>
      <c r="VDM17" s="80"/>
      <c r="VDN17" s="80"/>
      <c r="VDO17" s="80"/>
      <c r="VDP17" s="80"/>
      <c r="VDQ17" s="80"/>
      <c r="VDR17" s="80"/>
      <c r="VDS17" s="80"/>
      <c r="VDT17" s="80"/>
      <c r="VDU17" s="80"/>
      <c r="VDV17" s="80"/>
      <c r="VDW17" s="80"/>
      <c r="VDX17" s="80"/>
      <c r="VDY17" s="80"/>
      <c r="VDZ17" s="80"/>
      <c r="VEA17" s="80"/>
      <c r="VEB17" s="80"/>
      <c r="VEC17" s="80"/>
      <c r="VED17" s="80"/>
      <c r="VEE17" s="80"/>
      <c r="VEF17" s="80"/>
      <c r="VEG17" s="80"/>
      <c r="VEH17" s="80"/>
      <c r="VEI17" s="80"/>
      <c r="VEJ17" s="80"/>
      <c r="VEK17" s="80"/>
      <c r="VEL17" s="80"/>
      <c r="VEM17" s="80"/>
      <c r="VEN17" s="80"/>
      <c r="VEO17" s="80"/>
      <c r="VEP17" s="80"/>
      <c r="VEQ17" s="80"/>
      <c r="VER17" s="80"/>
      <c r="VES17" s="80"/>
      <c r="VET17" s="80"/>
      <c r="VEU17" s="80"/>
      <c r="VEV17" s="80"/>
      <c r="VEW17" s="80"/>
      <c r="VEX17" s="80"/>
      <c r="VEY17" s="80"/>
      <c r="VEZ17" s="80"/>
      <c r="VFA17" s="80"/>
      <c r="VFB17" s="80"/>
      <c r="VFC17" s="80"/>
      <c r="VFD17" s="80"/>
      <c r="VFE17" s="80"/>
      <c r="VFF17" s="80"/>
      <c r="VFG17" s="80"/>
      <c r="VFH17" s="80"/>
      <c r="VFI17" s="80"/>
      <c r="VFJ17" s="80"/>
      <c r="VFK17" s="80"/>
      <c r="VFL17" s="80"/>
      <c r="VFM17" s="80"/>
      <c r="VFN17" s="80"/>
      <c r="VFO17" s="80"/>
      <c r="VFP17" s="80"/>
      <c r="VFQ17" s="80"/>
      <c r="VFR17" s="80"/>
      <c r="VFS17" s="80"/>
      <c r="VFT17" s="80"/>
      <c r="VFU17" s="80"/>
      <c r="VFV17" s="80"/>
      <c r="VFW17" s="80"/>
      <c r="VFX17" s="80"/>
      <c r="VFY17" s="80"/>
      <c r="VFZ17" s="80"/>
      <c r="VGA17" s="80"/>
      <c r="VGB17" s="80"/>
      <c r="VGC17" s="80"/>
      <c r="VGD17" s="80"/>
      <c r="VGE17" s="80"/>
      <c r="VGF17" s="80"/>
      <c r="VGG17" s="80"/>
      <c r="VGH17" s="80"/>
      <c r="VGI17" s="80"/>
      <c r="VGJ17" s="80"/>
      <c r="VGK17" s="80"/>
      <c r="VGL17" s="80"/>
      <c r="VGM17" s="80"/>
      <c r="VGN17" s="80"/>
      <c r="VGO17" s="80"/>
      <c r="VGP17" s="80"/>
      <c r="VGQ17" s="80"/>
      <c r="VGR17" s="80"/>
      <c r="VGS17" s="80"/>
      <c r="VGT17" s="80"/>
      <c r="VGU17" s="80"/>
      <c r="VGV17" s="80"/>
      <c r="VGW17" s="80"/>
      <c r="VGX17" s="80"/>
      <c r="VGY17" s="80"/>
      <c r="VGZ17" s="80"/>
      <c r="VHA17" s="80"/>
      <c r="VHB17" s="80"/>
      <c r="VHC17" s="80"/>
      <c r="VHD17" s="80"/>
      <c r="VHE17" s="80"/>
      <c r="VHF17" s="80"/>
      <c r="VHG17" s="80"/>
      <c r="VHH17" s="80"/>
      <c r="VHI17" s="80"/>
      <c r="VHJ17" s="80"/>
      <c r="VHK17" s="80"/>
      <c r="VHL17" s="80"/>
      <c r="VHM17" s="80"/>
      <c r="VHN17" s="80"/>
      <c r="VHO17" s="80"/>
      <c r="VHP17" s="80"/>
      <c r="VHQ17" s="80"/>
      <c r="VHR17" s="80"/>
      <c r="VHS17" s="80"/>
      <c r="VHT17" s="80"/>
      <c r="VHU17" s="80"/>
      <c r="VHV17" s="80"/>
      <c r="VHW17" s="80"/>
      <c r="VHX17" s="80"/>
      <c r="VHY17" s="80"/>
      <c r="VHZ17" s="80"/>
      <c r="VIA17" s="80"/>
      <c r="VIB17" s="80"/>
      <c r="VIC17" s="80"/>
      <c r="VID17" s="80"/>
      <c r="VIE17" s="80"/>
      <c r="VIF17" s="80"/>
      <c r="VIG17" s="80"/>
      <c r="VIH17" s="80"/>
      <c r="VII17" s="80"/>
      <c r="VIJ17" s="80"/>
      <c r="VIK17" s="80"/>
      <c r="VIL17" s="80"/>
      <c r="VIM17" s="80"/>
      <c r="VIN17" s="80"/>
      <c r="VIO17" s="80"/>
      <c r="VIP17" s="80"/>
      <c r="VIQ17" s="80"/>
      <c r="VIR17" s="80"/>
      <c r="VIS17" s="80"/>
      <c r="VIT17" s="80"/>
      <c r="VIU17" s="80"/>
      <c r="VIV17" s="80"/>
      <c r="VIW17" s="80"/>
      <c r="VIX17" s="80"/>
      <c r="VIY17" s="80"/>
      <c r="VIZ17" s="80"/>
      <c r="VJA17" s="80"/>
      <c r="VJB17" s="80"/>
      <c r="VJC17" s="80"/>
      <c r="VJD17" s="80"/>
      <c r="VJE17" s="80"/>
      <c r="VJF17" s="80"/>
      <c r="VJG17" s="80"/>
      <c r="VJH17" s="80"/>
      <c r="VJI17" s="80"/>
      <c r="VJJ17" s="80"/>
      <c r="VJK17" s="80"/>
      <c r="VJL17" s="80"/>
      <c r="VJM17" s="80"/>
      <c r="VJN17" s="80"/>
      <c r="VJO17" s="80"/>
      <c r="VJP17" s="80"/>
      <c r="VJQ17" s="80"/>
      <c r="VJR17" s="80"/>
      <c r="VJS17" s="80"/>
      <c r="VJT17" s="80"/>
      <c r="VJU17" s="80"/>
      <c r="VJV17" s="80"/>
      <c r="VJW17" s="80"/>
      <c r="VJX17" s="80"/>
      <c r="VJY17" s="80"/>
      <c r="VJZ17" s="80"/>
      <c r="VKA17" s="80"/>
      <c r="VKB17" s="80"/>
      <c r="VKC17" s="80"/>
      <c r="VKD17" s="80"/>
      <c r="VKE17" s="80"/>
      <c r="VKF17" s="80"/>
      <c r="VKG17" s="80"/>
      <c r="VKH17" s="80"/>
      <c r="VKI17" s="80"/>
      <c r="VKJ17" s="80"/>
      <c r="VKK17" s="80"/>
      <c r="VKL17" s="80"/>
      <c r="VKM17" s="80"/>
      <c r="VKN17" s="80"/>
      <c r="VKO17" s="80"/>
      <c r="VKP17" s="80"/>
      <c r="VKQ17" s="80"/>
      <c r="VKR17" s="80"/>
      <c r="VKS17" s="80"/>
      <c r="VKT17" s="80"/>
      <c r="VKU17" s="80"/>
      <c r="VKV17" s="80"/>
      <c r="VKW17" s="80"/>
      <c r="VKX17" s="80"/>
      <c r="VKY17" s="80"/>
      <c r="VKZ17" s="80"/>
      <c r="VLA17" s="80"/>
      <c r="VLB17" s="80"/>
      <c r="VLC17" s="80"/>
      <c r="VLD17" s="80"/>
      <c r="VLE17" s="80"/>
      <c r="VLF17" s="80"/>
      <c r="VLG17" s="80"/>
      <c r="VLH17" s="80"/>
      <c r="VLI17" s="80"/>
      <c r="VLJ17" s="80"/>
      <c r="VLK17" s="80"/>
      <c r="VLL17" s="80"/>
      <c r="VLM17" s="80"/>
      <c r="VLN17" s="80"/>
      <c r="VLO17" s="80"/>
      <c r="VLP17" s="80"/>
      <c r="VLQ17" s="80"/>
      <c r="VLR17" s="80"/>
      <c r="VLS17" s="80"/>
      <c r="VLT17" s="80"/>
      <c r="VLU17" s="80"/>
      <c r="VLV17" s="80"/>
      <c r="VLW17" s="80"/>
      <c r="VLX17" s="80"/>
      <c r="VLY17" s="80"/>
      <c r="VLZ17" s="80"/>
      <c r="VMA17" s="80"/>
      <c r="VMB17" s="80"/>
      <c r="VMC17" s="80"/>
      <c r="VMD17" s="80"/>
      <c r="VME17" s="80"/>
      <c r="VMF17" s="80"/>
      <c r="VMG17" s="80"/>
      <c r="VMH17" s="80"/>
      <c r="VMI17" s="80"/>
      <c r="VMJ17" s="80"/>
      <c r="VMK17" s="80"/>
      <c r="VML17" s="80"/>
      <c r="VMM17" s="80"/>
      <c r="VMN17" s="80"/>
      <c r="VMO17" s="80"/>
      <c r="VMP17" s="80"/>
      <c r="VMQ17" s="80"/>
      <c r="VMR17" s="80"/>
      <c r="VMS17" s="80"/>
      <c r="VMT17" s="80"/>
      <c r="VMU17" s="80"/>
      <c r="VMV17" s="80"/>
      <c r="VMW17" s="80"/>
      <c r="VMX17" s="80"/>
      <c r="VMY17" s="80"/>
      <c r="VMZ17" s="80"/>
      <c r="VNA17" s="80"/>
      <c r="VNB17" s="80"/>
      <c r="VNC17" s="80"/>
      <c r="VND17" s="80"/>
      <c r="VNE17" s="80"/>
      <c r="VNF17" s="80"/>
      <c r="VNG17" s="80"/>
      <c r="VNH17" s="80"/>
      <c r="VNI17" s="80"/>
      <c r="VNJ17" s="80"/>
      <c r="VNK17" s="80"/>
      <c r="VNL17" s="80"/>
      <c r="VNM17" s="80"/>
      <c r="VNN17" s="80"/>
      <c r="VNO17" s="80"/>
      <c r="VNP17" s="80"/>
      <c r="VNQ17" s="80"/>
      <c r="VNR17" s="80"/>
      <c r="VNS17" s="80"/>
      <c r="VNT17" s="80"/>
      <c r="VNU17" s="80"/>
      <c r="VNV17" s="80"/>
      <c r="VNW17" s="80"/>
      <c r="VNX17" s="80"/>
      <c r="VNY17" s="80"/>
      <c r="VNZ17" s="80"/>
      <c r="VOA17" s="80"/>
      <c r="VOB17" s="80"/>
      <c r="VOC17" s="80"/>
      <c r="VOD17" s="80"/>
      <c r="VOE17" s="80"/>
      <c r="VOF17" s="80"/>
      <c r="VOG17" s="80"/>
      <c r="VOH17" s="80"/>
      <c r="VOI17" s="80"/>
      <c r="VOJ17" s="80"/>
      <c r="VOK17" s="80"/>
      <c r="VOL17" s="80"/>
      <c r="VOM17" s="80"/>
      <c r="VON17" s="80"/>
      <c r="VOO17" s="80"/>
      <c r="VOP17" s="80"/>
      <c r="VOQ17" s="80"/>
      <c r="VOR17" s="80"/>
      <c r="VOS17" s="80"/>
      <c r="VOT17" s="80"/>
      <c r="VOU17" s="80"/>
      <c r="VOV17" s="80"/>
      <c r="VOW17" s="80"/>
      <c r="VOX17" s="80"/>
      <c r="VOY17" s="80"/>
      <c r="VOZ17" s="80"/>
      <c r="VPA17" s="80"/>
      <c r="VPB17" s="80"/>
      <c r="VPC17" s="80"/>
      <c r="VPD17" s="80"/>
      <c r="VPE17" s="80"/>
      <c r="VPF17" s="80"/>
      <c r="VPG17" s="80"/>
      <c r="VPH17" s="80"/>
      <c r="VPI17" s="80"/>
      <c r="VPJ17" s="80"/>
      <c r="VPK17" s="80"/>
      <c r="VPL17" s="80"/>
      <c r="VPM17" s="80"/>
      <c r="VPN17" s="80"/>
      <c r="VPO17" s="80"/>
      <c r="VPP17" s="80"/>
      <c r="VPQ17" s="80"/>
      <c r="VPR17" s="80"/>
      <c r="VPS17" s="80"/>
      <c r="VPT17" s="80"/>
      <c r="VPU17" s="80"/>
      <c r="VPV17" s="80"/>
      <c r="VPW17" s="80"/>
      <c r="VPX17" s="80"/>
      <c r="VPY17" s="80"/>
      <c r="VPZ17" s="80"/>
      <c r="VQA17" s="80"/>
      <c r="VQB17" s="80"/>
      <c r="VQC17" s="80"/>
      <c r="VQD17" s="80"/>
      <c r="VQE17" s="80"/>
      <c r="VQF17" s="80"/>
      <c r="VQG17" s="80"/>
      <c r="VQH17" s="80"/>
      <c r="VQI17" s="80"/>
      <c r="VQJ17" s="80"/>
      <c r="VQK17" s="80"/>
      <c r="VQL17" s="80"/>
      <c r="VQM17" s="80"/>
      <c r="VQN17" s="80"/>
      <c r="VQO17" s="80"/>
      <c r="VQP17" s="80"/>
      <c r="VQQ17" s="80"/>
      <c r="VQR17" s="80"/>
      <c r="VQS17" s="80"/>
      <c r="VQT17" s="80"/>
      <c r="VQU17" s="80"/>
      <c r="VQV17" s="80"/>
      <c r="VQW17" s="80"/>
      <c r="VQX17" s="80"/>
      <c r="VQY17" s="80"/>
      <c r="VQZ17" s="80"/>
      <c r="VRA17" s="80"/>
      <c r="VRB17" s="80"/>
      <c r="VRC17" s="80"/>
      <c r="VRD17" s="80"/>
      <c r="VRE17" s="80"/>
      <c r="VRF17" s="80"/>
      <c r="VRG17" s="80"/>
      <c r="VRH17" s="80"/>
      <c r="VRI17" s="80"/>
      <c r="VRJ17" s="80"/>
      <c r="VRK17" s="80"/>
      <c r="VRL17" s="80"/>
      <c r="VRM17" s="80"/>
      <c r="VRN17" s="80"/>
      <c r="VRO17" s="80"/>
      <c r="VRP17" s="80"/>
      <c r="VRQ17" s="80"/>
      <c r="VRR17" s="80"/>
      <c r="VRS17" s="80"/>
      <c r="VRT17" s="80"/>
      <c r="VRU17" s="80"/>
      <c r="VRV17" s="80"/>
      <c r="VRW17" s="80"/>
      <c r="VRX17" s="80"/>
      <c r="VRY17" s="80"/>
      <c r="VRZ17" s="80"/>
      <c r="VSA17" s="80"/>
      <c r="VSB17" s="80"/>
      <c r="VSC17" s="80"/>
      <c r="VSD17" s="80"/>
      <c r="VSE17" s="80"/>
      <c r="VSF17" s="80"/>
      <c r="VSG17" s="80"/>
      <c r="VSH17" s="80"/>
      <c r="VSI17" s="80"/>
      <c r="VSJ17" s="80"/>
      <c r="VSK17" s="80"/>
      <c r="VSL17" s="80"/>
      <c r="VSM17" s="80"/>
      <c r="VSN17" s="80"/>
      <c r="VSO17" s="80"/>
      <c r="VSP17" s="80"/>
      <c r="VSQ17" s="80"/>
      <c r="VSR17" s="80"/>
      <c r="VSS17" s="80"/>
      <c r="VST17" s="80"/>
      <c r="VSU17" s="80"/>
      <c r="VSV17" s="80"/>
      <c r="VSW17" s="80"/>
      <c r="VSX17" s="80"/>
      <c r="VSY17" s="80"/>
      <c r="VSZ17" s="80"/>
      <c r="VTA17" s="80"/>
      <c r="VTB17" s="80"/>
      <c r="VTC17" s="80"/>
      <c r="VTD17" s="80"/>
      <c r="VTE17" s="80"/>
      <c r="VTF17" s="80"/>
      <c r="VTG17" s="80"/>
      <c r="VTH17" s="80"/>
      <c r="VTI17" s="80"/>
      <c r="VTJ17" s="80"/>
      <c r="VTK17" s="80"/>
      <c r="VTL17" s="80"/>
      <c r="VTM17" s="80"/>
      <c r="VTN17" s="80"/>
      <c r="VTO17" s="80"/>
      <c r="VTP17" s="80"/>
      <c r="VTQ17" s="80"/>
      <c r="VTR17" s="80"/>
      <c r="VTS17" s="80"/>
      <c r="VTT17" s="80"/>
      <c r="VTU17" s="80"/>
      <c r="VTV17" s="80"/>
      <c r="VTW17" s="80"/>
      <c r="VTX17" s="80"/>
      <c r="VTY17" s="80"/>
      <c r="VTZ17" s="80"/>
      <c r="VUA17" s="80"/>
      <c r="VUB17" s="80"/>
      <c r="VUC17" s="80"/>
      <c r="VUD17" s="80"/>
      <c r="VUE17" s="80"/>
      <c r="VUF17" s="80"/>
      <c r="VUG17" s="80"/>
      <c r="VUH17" s="80"/>
      <c r="VUI17" s="80"/>
      <c r="VUJ17" s="80"/>
      <c r="VUK17" s="80"/>
      <c r="VUL17" s="80"/>
      <c r="VUM17" s="80"/>
      <c r="VUN17" s="80"/>
      <c r="VUO17" s="80"/>
      <c r="VUP17" s="80"/>
      <c r="VUQ17" s="80"/>
      <c r="VUR17" s="80"/>
      <c r="VUS17" s="80"/>
      <c r="VUT17" s="80"/>
      <c r="VUU17" s="80"/>
      <c r="VUV17" s="80"/>
      <c r="VUW17" s="80"/>
      <c r="VUX17" s="80"/>
      <c r="VUY17" s="80"/>
      <c r="VUZ17" s="80"/>
      <c r="VVA17" s="80"/>
      <c r="VVB17" s="80"/>
      <c r="VVC17" s="80"/>
      <c r="VVD17" s="80"/>
      <c r="VVE17" s="80"/>
      <c r="VVF17" s="80"/>
      <c r="VVG17" s="80"/>
      <c r="VVH17" s="80"/>
      <c r="VVI17" s="80"/>
      <c r="VVJ17" s="80"/>
      <c r="VVK17" s="80"/>
      <c r="VVL17" s="80"/>
      <c r="VVM17" s="80"/>
      <c r="VVN17" s="80"/>
      <c r="VVO17" s="80"/>
      <c r="VVP17" s="80"/>
      <c r="VVQ17" s="80"/>
      <c r="VVR17" s="80"/>
      <c r="VVS17" s="80"/>
      <c r="VVT17" s="80"/>
      <c r="VVU17" s="80"/>
      <c r="VVV17" s="80"/>
      <c r="VVW17" s="80"/>
      <c r="VVX17" s="80"/>
      <c r="VVY17" s="80"/>
      <c r="VVZ17" s="80"/>
      <c r="VWA17" s="80"/>
      <c r="VWB17" s="80"/>
      <c r="VWC17" s="80"/>
      <c r="VWD17" s="80"/>
      <c r="VWE17" s="80"/>
      <c r="VWF17" s="80"/>
      <c r="VWG17" s="80"/>
      <c r="VWH17" s="80"/>
      <c r="VWI17" s="80"/>
      <c r="VWJ17" s="80"/>
      <c r="VWK17" s="80"/>
      <c r="VWL17" s="80"/>
      <c r="VWM17" s="80"/>
      <c r="VWN17" s="80"/>
      <c r="VWO17" s="80"/>
      <c r="VWP17" s="80"/>
      <c r="VWQ17" s="80"/>
      <c r="VWR17" s="80"/>
      <c r="VWS17" s="80"/>
      <c r="VWT17" s="80"/>
      <c r="VWU17" s="80"/>
      <c r="VWV17" s="80"/>
      <c r="VWW17" s="80"/>
      <c r="VWX17" s="80"/>
      <c r="VWY17" s="80"/>
      <c r="VWZ17" s="80"/>
      <c r="VXA17" s="80"/>
      <c r="VXB17" s="80"/>
      <c r="VXC17" s="80"/>
      <c r="VXD17" s="80"/>
      <c r="VXE17" s="80"/>
      <c r="VXF17" s="80"/>
      <c r="VXG17" s="80"/>
      <c r="VXH17" s="80"/>
      <c r="VXI17" s="80"/>
      <c r="VXJ17" s="80"/>
      <c r="VXK17" s="80"/>
      <c r="VXL17" s="80"/>
      <c r="VXM17" s="80"/>
      <c r="VXN17" s="80"/>
      <c r="VXO17" s="80"/>
      <c r="VXP17" s="80"/>
      <c r="VXQ17" s="80"/>
      <c r="VXR17" s="80"/>
      <c r="VXS17" s="80"/>
      <c r="VXT17" s="80"/>
      <c r="VXU17" s="80"/>
      <c r="VXV17" s="80"/>
      <c r="VXW17" s="80"/>
      <c r="VXX17" s="80"/>
      <c r="VXY17" s="80"/>
      <c r="VXZ17" s="80"/>
      <c r="VYA17" s="80"/>
      <c r="VYB17" s="80"/>
      <c r="VYC17" s="80"/>
      <c r="VYD17" s="80"/>
      <c r="VYE17" s="80"/>
      <c r="VYF17" s="80"/>
      <c r="VYG17" s="80"/>
      <c r="VYH17" s="80"/>
      <c r="VYI17" s="80"/>
      <c r="VYJ17" s="80"/>
      <c r="VYK17" s="80"/>
      <c r="VYL17" s="80"/>
      <c r="VYM17" s="80"/>
      <c r="VYN17" s="80"/>
      <c r="VYO17" s="80"/>
      <c r="VYP17" s="80"/>
      <c r="VYQ17" s="80"/>
      <c r="VYR17" s="80"/>
      <c r="VYS17" s="80"/>
      <c r="VYT17" s="80"/>
      <c r="VYU17" s="80"/>
      <c r="VYV17" s="80"/>
      <c r="VYW17" s="80"/>
      <c r="VYX17" s="80"/>
      <c r="VYY17" s="80"/>
      <c r="VYZ17" s="80"/>
      <c r="VZA17" s="80"/>
      <c r="VZB17" s="80"/>
      <c r="VZC17" s="80"/>
      <c r="VZD17" s="80"/>
      <c r="VZE17" s="80"/>
      <c r="VZF17" s="80"/>
      <c r="VZG17" s="80"/>
      <c r="VZH17" s="80"/>
      <c r="VZI17" s="80"/>
      <c r="VZJ17" s="80"/>
      <c r="VZK17" s="80"/>
      <c r="VZL17" s="80"/>
      <c r="VZM17" s="80"/>
      <c r="VZN17" s="80"/>
      <c r="VZO17" s="80"/>
      <c r="VZP17" s="80"/>
      <c r="VZQ17" s="80"/>
      <c r="VZR17" s="80"/>
      <c r="VZS17" s="80"/>
      <c r="VZT17" s="80"/>
      <c r="VZU17" s="80"/>
      <c r="VZV17" s="80"/>
      <c r="VZW17" s="80"/>
      <c r="VZX17" s="80"/>
      <c r="VZY17" s="80"/>
      <c r="VZZ17" s="80"/>
      <c r="WAA17" s="80"/>
      <c r="WAB17" s="80"/>
      <c r="WAC17" s="80"/>
      <c r="WAD17" s="80"/>
      <c r="WAE17" s="80"/>
      <c r="WAF17" s="80"/>
      <c r="WAG17" s="80"/>
      <c r="WAH17" s="80"/>
      <c r="WAI17" s="80"/>
      <c r="WAJ17" s="80"/>
      <c r="WAK17" s="80"/>
      <c r="WAL17" s="80"/>
      <c r="WAM17" s="80"/>
      <c r="WAN17" s="80"/>
      <c r="WAO17" s="80"/>
      <c r="WAP17" s="80"/>
      <c r="WAQ17" s="80"/>
      <c r="WAR17" s="80"/>
      <c r="WAS17" s="80"/>
      <c r="WAT17" s="80"/>
      <c r="WAU17" s="80"/>
      <c r="WAV17" s="80"/>
      <c r="WAW17" s="80"/>
      <c r="WAX17" s="80"/>
      <c r="WAY17" s="80"/>
      <c r="WAZ17" s="80"/>
      <c r="WBA17" s="80"/>
      <c r="WBB17" s="80"/>
      <c r="WBC17" s="80"/>
      <c r="WBD17" s="80"/>
      <c r="WBE17" s="80"/>
      <c r="WBF17" s="80"/>
      <c r="WBG17" s="80"/>
      <c r="WBH17" s="80"/>
      <c r="WBI17" s="80"/>
      <c r="WBJ17" s="80"/>
      <c r="WBK17" s="80"/>
      <c r="WBL17" s="80"/>
      <c r="WBM17" s="80"/>
      <c r="WBN17" s="80"/>
      <c r="WBO17" s="80"/>
      <c r="WBP17" s="80"/>
      <c r="WBQ17" s="80"/>
      <c r="WBR17" s="80"/>
      <c r="WBS17" s="80"/>
      <c r="WBT17" s="80"/>
      <c r="WBU17" s="80"/>
      <c r="WBV17" s="80"/>
      <c r="WBW17" s="80"/>
      <c r="WBX17" s="80"/>
      <c r="WBY17" s="80"/>
      <c r="WBZ17" s="80"/>
      <c r="WCA17" s="80"/>
      <c r="WCB17" s="80"/>
      <c r="WCC17" s="80"/>
      <c r="WCD17" s="80"/>
      <c r="WCE17" s="80"/>
      <c r="WCF17" s="80"/>
      <c r="WCG17" s="80"/>
      <c r="WCH17" s="80"/>
      <c r="WCI17" s="80"/>
      <c r="WCJ17" s="80"/>
      <c r="WCK17" s="80"/>
      <c r="WCL17" s="80"/>
      <c r="WCM17" s="80"/>
      <c r="WCN17" s="80"/>
      <c r="WCO17" s="80"/>
      <c r="WCP17" s="80"/>
      <c r="WCQ17" s="80"/>
      <c r="WCR17" s="80"/>
      <c r="WCS17" s="80"/>
      <c r="WCT17" s="80"/>
      <c r="WCU17" s="80"/>
      <c r="WCV17" s="80"/>
      <c r="WCW17" s="80"/>
      <c r="WCX17" s="80"/>
      <c r="WCY17" s="80"/>
      <c r="WCZ17" s="80"/>
      <c r="WDA17" s="80"/>
      <c r="WDB17" s="80"/>
      <c r="WDC17" s="80"/>
      <c r="WDD17" s="80"/>
      <c r="WDE17" s="80"/>
      <c r="WDF17" s="80"/>
      <c r="WDG17" s="80"/>
      <c r="WDH17" s="80"/>
      <c r="WDI17" s="80"/>
      <c r="WDJ17" s="80"/>
      <c r="WDK17" s="80"/>
      <c r="WDL17" s="80"/>
      <c r="WDM17" s="80"/>
      <c r="WDN17" s="80"/>
      <c r="WDO17" s="80"/>
      <c r="WDP17" s="80"/>
      <c r="WDQ17" s="80"/>
      <c r="WDR17" s="80"/>
      <c r="WDS17" s="80"/>
      <c r="WDT17" s="80"/>
      <c r="WDU17" s="80"/>
      <c r="WDV17" s="80"/>
      <c r="WDW17" s="80"/>
      <c r="WDX17" s="80"/>
      <c r="WDY17" s="80"/>
      <c r="WDZ17" s="80"/>
      <c r="WEA17" s="80"/>
      <c r="WEB17" s="80"/>
      <c r="WEC17" s="80"/>
      <c r="WED17" s="80"/>
      <c r="WEE17" s="80"/>
      <c r="WEF17" s="80"/>
      <c r="WEG17" s="80"/>
      <c r="WEH17" s="80"/>
      <c r="WEI17" s="80"/>
      <c r="WEJ17" s="80"/>
      <c r="WEK17" s="80"/>
      <c r="WEL17" s="80"/>
      <c r="WEM17" s="80"/>
      <c r="WEN17" s="80"/>
      <c r="WEO17" s="80"/>
      <c r="WEP17" s="80"/>
      <c r="WEQ17" s="80"/>
      <c r="WER17" s="80"/>
      <c r="WES17" s="80"/>
      <c r="WET17" s="80"/>
      <c r="WEU17" s="80"/>
      <c r="WEV17" s="80"/>
      <c r="WEW17" s="80"/>
      <c r="WEX17" s="80"/>
      <c r="WEY17" s="80"/>
      <c r="WEZ17" s="80"/>
      <c r="WFA17" s="80"/>
      <c r="WFB17" s="80"/>
      <c r="WFC17" s="80"/>
      <c r="WFD17" s="80"/>
      <c r="WFE17" s="80"/>
      <c r="WFF17" s="80"/>
      <c r="WFG17" s="80"/>
      <c r="WFH17" s="80"/>
      <c r="WFI17" s="80"/>
      <c r="WFJ17" s="80"/>
      <c r="WFK17" s="80"/>
      <c r="WFL17" s="80"/>
      <c r="WFM17" s="80"/>
      <c r="WFN17" s="80"/>
      <c r="WFO17" s="80"/>
      <c r="WFP17" s="80"/>
      <c r="WFQ17" s="80"/>
      <c r="WFR17" s="80"/>
      <c r="WFS17" s="80"/>
      <c r="WFT17" s="80"/>
      <c r="WFU17" s="80"/>
      <c r="WFV17" s="80"/>
      <c r="WFW17" s="80"/>
      <c r="WFX17" s="80"/>
      <c r="WFY17" s="80"/>
      <c r="WFZ17" s="80"/>
      <c r="WGA17" s="80"/>
      <c r="WGB17" s="80"/>
      <c r="WGC17" s="80"/>
      <c r="WGD17" s="80"/>
      <c r="WGE17" s="80"/>
      <c r="WGF17" s="80"/>
      <c r="WGG17" s="80"/>
      <c r="WGH17" s="80"/>
      <c r="WGI17" s="80"/>
      <c r="WGJ17" s="80"/>
      <c r="WGK17" s="80"/>
      <c r="WGL17" s="80"/>
      <c r="WGM17" s="80"/>
      <c r="WGN17" s="80"/>
      <c r="WGO17" s="80"/>
      <c r="WGP17" s="80"/>
      <c r="WGQ17" s="80"/>
      <c r="WGR17" s="80"/>
      <c r="WGS17" s="80"/>
      <c r="WGT17" s="80"/>
      <c r="WGU17" s="80"/>
      <c r="WGV17" s="80"/>
      <c r="WGW17" s="80"/>
      <c r="WGX17" s="80"/>
      <c r="WGY17" s="80"/>
      <c r="WGZ17" s="80"/>
      <c r="WHA17" s="80"/>
      <c r="WHB17" s="80"/>
      <c r="WHC17" s="80"/>
      <c r="WHD17" s="80"/>
      <c r="WHE17" s="80"/>
      <c r="WHF17" s="80"/>
      <c r="WHG17" s="80"/>
      <c r="WHH17" s="80"/>
      <c r="WHI17" s="80"/>
      <c r="WHJ17" s="80"/>
      <c r="WHK17" s="80"/>
      <c r="WHL17" s="80"/>
      <c r="WHM17" s="80"/>
      <c r="WHN17" s="80"/>
      <c r="WHO17" s="80"/>
      <c r="WHP17" s="80"/>
      <c r="WHQ17" s="80"/>
      <c r="WHR17" s="80"/>
      <c r="WHS17" s="80"/>
      <c r="WHT17" s="80"/>
      <c r="WHU17" s="80"/>
      <c r="WHV17" s="80"/>
      <c r="WHW17" s="80"/>
      <c r="WHX17" s="80"/>
      <c r="WHY17" s="80"/>
      <c r="WHZ17" s="80"/>
      <c r="WIA17" s="80"/>
      <c r="WIB17" s="80"/>
      <c r="WIC17" s="80"/>
      <c r="WID17" s="80"/>
      <c r="WIE17" s="80"/>
      <c r="WIF17" s="80"/>
      <c r="WIG17" s="80"/>
      <c r="WIH17" s="80"/>
      <c r="WII17" s="80"/>
      <c r="WIJ17" s="80"/>
      <c r="WIK17" s="80"/>
      <c r="WIL17" s="80"/>
      <c r="WIM17" s="80"/>
      <c r="WIN17" s="80"/>
      <c r="WIO17" s="80"/>
      <c r="WIP17" s="80"/>
      <c r="WIQ17" s="80"/>
      <c r="WIR17" s="80"/>
      <c r="WIS17" s="80"/>
      <c r="WIT17" s="80"/>
      <c r="WIU17" s="80"/>
      <c r="WIV17" s="80"/>
      <c r="WIW17" s="80"/>
      <c r="WIX17" s="80"/>
      <c r="WIY17" s="80"/>
      <c r="WIZ17" s="80"/>
      <c r="WJA17" s="80"/>
      <c r="WJB17" s="80"/>
      <c r="WJC17" s="80"/>
      <c r="WJD17" s="80"/>
      <c r="WJE17" s="80"/>
      <c r="WJF17" s="80"/>
      <c r="WJG17" s="80"/>
      <c r="WJH17" s="80"/>
      <c r="WJI17" s="80"/>
      <c r="WJJ17" s="80"/>
      <c r="WJK17" s="80"/>
      <c r="WJL17" s="80"/>
      <c r="WJM17" s="80"/>
      <c r="WJN17" s="80"/>
      <c r="WJO17" s="80"/>
      <c r="WJP17" s="80"/>
      <c r="WJQ17" s="80"/>
      <c r="WJR17" s="80"/>
      <c r="WJS17" s="80"/>
      <c r="WJT17" s="80"/>
      <c r="WJU17" s="80"/>
      <c r="WJV17" s="80"/>
      <c r="WJW17" s="80"/>
      <c r="WJX17" s="80"/>
      <c r="WJY17" s="80"/>
      <c r="WJZ17" s="80"/>
      <c r="WKA17" s="80"/>
      <c r="WKB17" s="80"/>
      <c r="WKC17" s="80"/>
      <c r="WKD17" s="80"/>
      <c r="WKE17" s="80"/>
      <c r="WKF17" s="80"/>
      <c r="WKG17" s="80"/>
      <c r="WKH17" s="80"/>
      <c r="WKI17" s="80"/>
      <c r="WKJ17" s="80"/>
      <c r="WKK17" s="80"/>
      <c r="WKL17" s="80"/>
      <c r="WKM17" s="80"/>
      <c r="WKN17" s="80"/>
      <c r="WKO17" s="80"/>
      <c r="WKP17" s="80"/>
      <c r="WKQ17" s="80"/>
      <c r="WKR17" s="80"/>
      <c r="WKS17" s="80"/>
      <c r="WKT17" s="80"/>
      <c r="WKU17" s="80"/>
      <c r="WKV17" s="80"/>
      <c r="WKW17" s="80"/>
      <c r="WKX17" s="80"/>
      <c r="WKY17" s="80"/>
      <c r="WKZ17" s="80"/>
      <c r="WLA17" s="80"/>
      <c r="WLB17" s="80"/>
      <c r="WLC17" s="80"/>
      <c r="WLD17" s="80"/>
      <c r="WLE17" s="80"/>
      <c r="WLF17" s="80"/>
      <c r="WLG17" s="80"/>
      <c r="WLH17" s="80"/>
      <c r="WLI17" s="80"/>
      <c r="WLJ17" s="80"/>
      <c r="WLK17" s="80"/>
      <c r="WLL17" s="80"/>
      <c r="WLM17" s="80"/>
      <c r="WLN17" s="80"/>
      <c r="WLO17" s="80"/>
      <c r="WLP17" s="80"/>
      <c r="WLQ17" s="80"/>
      <c r="WLR17" s="80"/>
      <c r="WLS17" s="80"/>
      <c r="WLT17" s="80"/>
      <c r="WLU17" s="80"/>
      <c r="WLV17" s="80"/>
      <c r="WLW17" s="80"/>
      <c r="WLX17" s="80"/>
      <c r="WLY17" s="80"/>
      <c r="WLZ17" s="80"/>
      <c r="WMA17" s="80"/>
      <c r="WMB17" s="80"/>
      <c r="WMC17" s="80"/>
      <c r="WMD17" s="80"/>
      <c r="WME17" s="80"/>
      <c r="WMF17" s="80"/>
      <c r="WMG17" s="80"/>
      <c r="WMH17" s="80"/>
      <c r="WMI17" s="80"/>
      <c r="WMJ17" s="80"/>
      <c r="WMK17" s="80"/>
      <c r="WML17" s="80"/>
      <c r="WMM17" s="80"/>
      <c r="WMN17" s="80"/>
      <c r="WMO17" s="80"/>
      <c r="WMP17" s="80"/>
      <c r="WMQ17" s="80"/>
      <c r="WMR17" s="80"/>
      <c r="WMS17" s="80"/>
      <c r="WMT17" s="80"/>
      <c r="WMU17" s="80"/>
      <c r="WMV17" s="80"/>
      <c r="WMW17" s="80"/>
      <c r="WMX17" s="80"/>
      <c r="WMY17" s="80"/>
      <c r="WMZ17" s="80"/>
      <c r="WNA17" s="80"/>
      <c r="WNB17" s="80"/>
      <c r="WNC17" s="80"/>
      <c r="WND17" s="80"/>
      <c r="WNE17" s="80"/>
      <c r="WNF17" s="80"/>
      <c r="WNG17" s="80"/>
      <c r="WNH17" s="80"/>
      <c r="WNI17" s="80"/>
      <c r="WNJ17" s="80"/>
      <c r="WNK17" s="80"/>
      <c r="WNL17" s="80"/>
      <c r="WNM17" s="80"/>
      <c r="WNN17" s="80"/>
      <c r="WNO17" s="80"/>
      <c r="WNP17" s="80"/>
      <c r="WNQ17" s="80"/>
      <c r="WNR17" s="80"/>
      <c r="WNS17" s="80"/>
      <c r="WNT17" s="80"/>
      <c r="WNU17" s="80"/>
      <c r="WNV17" s="80"/>
      <c r="WNW17" s="80"/>
      <c r="WNX17" s="80"/>
      <c r="WNY17" s="80"/>
      <c r="WNZ17" s="80"/>
      <c r="WOA17" s="80"/>
      <c r="WOB17" s="80"/>
      <c r="WOC17" s="80"/>
      <c r="WOD17" s="80"/>
      <c r="WOE17" s="80"/>
      <c r="WOF17" s="80"/>
      <c r="WOG17" s="80"/>
      <c r="WOH17" s="80"/>
      <c r="WOI17" s="80"/>
      <c r="WOJ17" s="80"/>
      <c r="WOK17" s="80"/>
      <c r="WOL17" s="80"/>
      <c r="WOM17" s="80"/>
      <c r="WON17" s="80"/>
      <c r="WOO17" s="80"/>
      <c r="WOP17" s="80"/>
      <c r="WOQ17" s="80"/>
      <c r="WOR17" s="80"/>
      <c r="WOS17" s="80"/>
      <c r="WOT17" s="80"/>
      <c r="WOU17" s="80"/>
      <c r="WOV17" s="80"/>
      <c r="WOW17" s="80"/>
      <c r="WOX17" s="80"/>
      <c r="WOY17" s="80"/>
      <c r="WOZ17" s="80"/>
      <c r="WPA17" s="80"/>
      <c r="WPB17" s="80"/>
      <c r="WPC17" s="80"/>
      <c r="WPD17" s="80"/>
      <c r="WPE17" s="80"/>
      <c r="WPF17" s="80"/>
      <c r="WPG17" s="80"/>
      <c r="WPH17" s="80"/>
      <c r="WPI17" s="80"/>
      <c r="WPJ17" s="80"/>
      <c r="WPK17" s="80"/>
      <c r="WPL17" s="80"/>
      <c r="WPM17" s="80"/>
      <c r="WPN17" s="80"/>
      <c r="WPO17" s="80"/>
      <c r="WPP17" s="80"/>
      <c r="WPQ17" s="80"/>
      <c r="WPR17" s="80"/>
      <c r="WPS17" s="80"/>
      <c r="WPT17" s="80"/>
      <c r="WPU17" s="80"/>
      <c r="WPV17" s="80"/>
      <c r="WPW17" s="80"/>
      <c r="WPX17" s="80"/>
      <c r="WPY17" s="80"/>
      <c r="WPZ17" s="80"/>
      <c r="WQA17" s="80"/>
      <c r="WQB17" s="80"/>
      <c r="WQC17" s="80"/>
      <c r="WQD17" s="80"/>
      <c r="WQE17" s="80"/>
      <c r="WQF17" s="80"/>
      <c r="WQG17" s="80"/>
      <c r="WQH17" s="80"/>
      <c r="WQI17" s="80"/>
      <c r="WQJ17" s="80"/>
      <c r="WQK17" s="80"/>
      <c r="WQL17" s="80"/>
      <c r="WQM17" s="80"/>
      <c r="WQN17" s="80"/>
      <c r="WQO17" s="80"/>
      <c r="WQP17" s="80"/>
      <c r="WQQ17" s="80"/>
      <c r="WQR17" s="80"/>
      <c r="WQS17" s="80"/>
      <c r="WQT17" s="80"/>
      <c r="WQU17" s="80"/>
      <c r="WQV17" s="80"/>
      <c r="WQW17" s="80"/>
      <c r="WQX17" s="80"/>
      <c r="WQY17" s="80"/>
      <c r="WQZ17" s="80"/>
      <c r="WRA17" s="80"/>
      <c r="WRB17" s="80"/>
      <c r="WRC17" s="80"/>
      <c r="WRD17" s="80"/>
      <c r="WRE17" s="80"/>
      <c r="WRF17" s="80"/>
      <c r="WRG17" s="80"/>
      <c r="WRH17" s="80"/>
      <c r="WRI17" s="80"/>
      <c r="WRJ17" s="80"/>
      <c r="WRK17" s="80"/>
      <c r="WRL17" s="80"/>
      <c r="WRM17" s="80"/>
      <c r="WRN17" s="80"/>
      <c r="WRO17" s="80"/>
      <c r="WRP17" s="80"/>
      <c r="WRQ17" s="80"/>
      <c r="WRR17" s="80"/>
      <c r="WRS17" s="80"/>
      <c r="WRT17" s="80"/>
      <c r="WRU17" s="80"/>
      <c r="WRV17" s="80"/>
      <c r="WRW17" s="80"/>
      <c r="WRX17" s="80"/>
      <c r="WRY17" s="80"/>
      <c r="WRZ17" s="80"/>
      <c r="WSA17" s="80"/>
      <c r="WSB17" s="80"/>
      <c r="WSC17" s="80"/>
      <c r="WSD17" s="80"/>
      <c r="WSE17" s="80"/>
      <c r="WSF17" s="80"/>
      <c r="WSG17" s="80"/>
      <c r="WSH17" s="80"/>
      <c r="WSI17" s="80"/>
      <c r="WSJ17" s="80"/>
      <c r="WSK17" s="80"/>
      <c r="WSL17" s="80"/>
      <c r="WSM17" s="80"/>
      <c r="WSN17" s="80"/>
      <c r="WSO17" s="80"/>
      <c r="WSP17" s="80"/>
      <c r="WSQ17" s="80"/>
      <c r="WSR17" s="80"/>
      <c r="WSS17" s="80"/>
      <c r="WST17" s="80"/>
      <c r="WSU17" s="80"/>
      <c r="WSV17" s="80"/>
      <c r="WSW17" s="80"/>
      <c r="WSX17" s="80"/>
      <c r="WSY17" s="80"/>
      <c r="WSZ17" s="80"/>
      <c r="WTA17" s="80"/>
      <c r="WTB17" s="80"/>
      <c r="WTC17" s="80"/>
      <c r="WTD17" s="80"/>
      <c r="WTE17" s="80"/>
      <c r="WTF17" s="80"/>
      <c r="WTG17" s="80"/>
      <c r="WTH17" s="80"/>
      <c r="WTI17" s="80"/>
      <c r="WTJ17" s="80"/>
      <c r="WTK17" s="80"/>
      <c r="WTL17" s="80"/>
      <c r="WTM17" s="80"/>
      <c r="WTN17" s="80"/>
      <c r="WTO17" s="80"/>
      <c r="WTP17" s="80"/>
      <c r="WTQ17" s="80"/>
      <c r="WTR17" s="80"/>
      <c r="WTS17" s="80"/>
      <c r="WTT17" s="80"/>
      <c r="WTU17" s="80"/>
      <c r="WTV17" s="80"/>
      <c r="WTW17" s="80"/>
      <c r="WTX17" s="80"/>
      <c r="WTY17" s="80"/>
      <c r="WTZ17" s="80"/>
      <c r="WUA17" s="80"/>
      <c r="WUB17" s="80"/>
      <c r="WUC17" s="80"/>
      <c r="WUD17" s="80"/>
      <c r="WUE17" s="80"/>
      <c r="WUF17" s="80"/>
      <c r="WUG17" s="80"/>
      <c r="WUH17" s="80"/>
      <c r="WUI17" s="80"/>
      <c r="WUJ17" s="80"/>
      <c r="WUK17" s="80"/>
      <c r="WUL17" s="80"/>
      <c r="WUM17" s="80"/>
      <c r="WUN17" s="80"/>
      <c r="WUO17" s="80"/>
      <c r="WUP17" s="80"/>
      <c r="WUQ17" s="80"/>
      <c r="WUR17" s="80"/>
      <c r="WUS17" s="80"/>
      <c r="WUT17" s="80"/>
      <c r="WUU17" s="80"/>
      <c r="WUV17" s="80"/>
      <c r="WUW17" s="80"/>
      <c r="WUX17" s="80"/>
      <c r="WUY17" s="80"/>
      <c r="WUZ17" s="80"/>
      <c r="WVA17" s="80"/>
      <c r="WVB17" s="80"/>
      <c r="WVC17" s="80"/>
      <c r="WVD17" s="80"/>
      <c r="WVE17" s="80"/>
      <c r="WVF17" s="80"/>
      <c r="WVG17" s="80"/>
      <c r="WVH17" s="80"/>
      <c r="WVI17" s="80"/>
      <c r="WVJ17" s="80"/>
      <c r="WVK17" s="80"/>
      <c r="WVL17" s="80"/>
      <c r="WVM17" s="80"/>
      <c r="WVN17" s="80"/>
      <c r="WVO17" s="80"/>
      <c r="WVP17" s="80"/>
      <c r="WVQ17" s="80"/>
      <c r="WVR17" s="80"/>
      <c r="WVS17" s="80"/>
      <c r="WVT17" s="80"/>
      <c r="WVU17" s="80"/>
      <c r="WVV17" s="80"/>
      <c r="WVW17" s="80"/>
      <c r="WVX17" s="80"/>
      <c r="WVY17" s="80"/>
      <c r="WVZ17" s="80"/>
      <c r="WWA17" s="80"/>
      <c r="WWB17" s="80"/>
      <c r="WWC17" s="80"/>
      <c r="WWD17" s="80"/>
      <c r="WWE17" s="80"/>
      <c r="WWF17" s="80"/>
      <c r="WWG17" s="80"/>
      <c r="WWH17" s="80"/>
      <c r="WWI17" s="80"/>
      <c r="WWJ17" s="80"/>
      <c r="WWK17" s="80"/>
      <c r="WWL17" s="80"/>
      <c r="WWM17" s="80"/>
      <c r="WWN17" s="80"/>
      <c r="WWO17" s="80"/>
      <c r="WWP17" s="80"/>
      <c r="WWQ17" s="80"/>
      <c r="WWR17" s="80"/>
      <c r="WWS17" s="80"/>
      <c r="WWT17" s="80"/>
      <c r="WWU17" s="80"/>
      <c r="WWV17" s="80"/>
      <c r="WWW17" s="80"/>
      <c r="WWX17" s="80"/>
      <c r="WWY17" s="80"/>
      <c r="WWZ17" s="80"/>
      <c r="WXA17" s="80"/>
      <c r="WXB17" s="80"/>
      <c r="WXC17" s="80"/>
      <c r="WXD17" s="80"/>
      <c r="WXE17" s="80"/>
      <c r="WXF17" s="80"/>
      <c r="WXG17" s="80"/>
      <c r="WXH17" s="80"/>
      <c r="WXI17" s="80"/>
      <c r="WXJ17" s="80"/>
      <c r="WXK17" s="80"/>
      <c r="WXL17" s="80"/>
      <c r="WXM17" s="80"/>
      <c r="WXN17" s="80"/>
      <c r="WXO17" s="80"/>
      <c r="WXP17" s="80"/>
      <c r="WXQ17" s="80"/>
      <c r="WXR17" s="80"/>
      <c r="WXS17" s="80"/>
      <c r="WXT17" s="80"/>
      <c r="WXU17" s="80"/>
      <c r="WXV17" s="80"/>
      <c r="WXW17" s="80"/>
      <c r="WXX17" s="80"/>
      <c r="WXY17" s="80"/>
      <c r="WXZ17" s="80"/>
      <c r="WYA17" s="80"/>
      <c r="WYB17" s="80"/>
      <c r="WYC17" s="80"/>
      <c r="WYD17" s="80"/>
      <c r="WYE17" s="80"/>
      <c r="WYF17" s="80"/>
      <c r="WYG17" s="80"/>
      <c r="WYH17" s="80"/>
      <c r="WYI17" s="80"/>
      <c r="WYJ17" s="80"/>
      <c r="WYK17" s="80"/>
      <c r="WYL17" s="80"/>
      <c r="WYM17" s="80"/>
      <c r="WYN17" s="80"/>
      <c r="WYO17" s="80"/>
      <c r="WYP17" s="80"/>
      <c r="WYQ17" s="80"/>
      <c r="WYR17" s="80"/>
      <c r="WYS17" s="80"/>
      <c r="WYT17" s="80"/>
      <c r="WYU17" s="80"/>
      <c r="WYV17" s="80"/>
      <c r="WYW17" s="80"/>
      <c r="WYX17" s="80"/>
      <c r="WYY17" s="80"/>
      <c r="WYZ17" s="80"/>
      <c r="WZA17" s="80"/>
      <c r="WZB17" s="80"/>
      <c r="WZC17" s="80"/>
      <c r="WZD17" s="80"/>
      <c r="WZE17" s="80"/>
      <c r="WZF17" s="80"/>
      <c r="WZG17" s="80"/>
      <c r="WZH17" s="80"/>
      <c r="WZI17" s="80"/>
      <c r="WZJ17" s="80"/>
      <c r="WZK17" s="80"/>
      <c r="WZL17" s="80"/>
      <c r="WZM17" s="80"/>
      <c r="WZN17" s="80"/>
      <c r="WZO17" s="80"/>
      <c r="WZP17" s="80"/>
      <c r="WZQ17" s="80"/>
      <c r="WZR17" s="80"/>
      <c r="WZS17" s="80"/>
      <c r="WZT17" s="80"/>
      <c r="WZU17" s="80"/>
      <c r="WZV17" s="80"/>
      <c r="WZW17" s="80"/>
      <c r="WZX17" s="80"/>
      <c r="WZY17" s="80"/>
      <c r="WZZ17" s="80"/>
      <c r="XAA17" s="80"/>
      <c r="XAB17" s="80"/>
      <c r="XAC17" s="80"/>
      <c r="XAD17" s="80"/>
      <c r="XAE17" s="80"/>
      <c r="XAF17" s="80"/>
      <c r="XAG17" s="80"/>
      <c r="XAH17" s="80"/>
      <c r="XAI17" s="80"/>
      <c r="XAJ17" s="80"/>
      <c r="XAK17" s="80"/>
      <c r="XAL17" s="80"/>
      <c r="XAM17" s="80"/>
      <c r="XAN17" s="80"/>
      <c r="XAO17" s="80"/>
      <c r="XAP17" s="80"/>
      <c r="XAQ17" s="80"/>
      <c r="XAR17" s="80"/>
      <c r="XAS17" s="80"/>
      <c r="XAT17" s="80"/>
      <c r="XAU17" s="80"/>
      <c r="XAV17" s="80"/>
      <c r="XAW17" s="80"/>
      <c r="XAX17" s="80"/>
      <c r="XAY17" s="80"/>
      <c r="XAZ17" s="80"/>
      <c r="XBA17" s="80"/>
      <c r="XBB17" s="80"/>
      <c r="XBC17" s="80"/>
      <c r="XBD17" s="80"/>
      <c r="XBE17" s="80"/>
      <c r="XBF17" s="80"/>
      <c r="XBG17" s="80"/>
      <c r="XBH17" s="80"/>
      <c r="XBI17" s="80"/>
      <c r="XBJ17" s="80"/>
      <c r="XBK17" s="80"/>
      <c r="XBL17" s="80"/>
      <c r="XBM17" s="80"/>
      <c r="XBN17" s="80"/>
      <c r="XBO17" s="80"/>
      <c r="XBP17" s="80"/>
      <c r="XBQ17" s="80"/>
      <c r="XBR17" s="80"/>
      <c r="XBS17" s="80"/>
      <c r="XBT17" s="80"/>
      <c r="XBU17" s="80"/>
      <c r="XBV17" s="80"/>
      <c r="XBW17" s="80"/>
      <c r="XBX17" s="80"/>
      <c r="XBY17" s="80"/>
      <c r="XBZ17" s="80"/>
      <c r="XCA17" s="80"/>
      <c r="XCB17" s="80"/>
      <c r="XCC17" s="80"/>
      <c r="XCD17" s="80"/>
      <c r="XCE17" s="80"/>
      <c r="XCF17" s="80"/>
      <c r="XCG17" s="80"/>
      <c r="XCH17" s="80"/>
      <c r="XCI17" s="80"/>
      <c r="XCJ17" s="80"/>
      <c r="XCK17" s="80"/>
      <c r="XCL17" s="80"/>
      <c r="XCM17" s="80"/>
      <c r="XCN17" s="80"/>
      <c r="XCO17" s="80"/>
      <c r="XCP17" s="80"/>
      <c r="XCQ17" s="80"/>
      <c r="XCR17" s="80"/>
      <c r="XCS17" s="80"/>
      <c r="XCT17" s="80"/>
      <c r="XCU17" s="80"/>
      <c r="XCV17" s="80"/>
      <c r="XCW17" s="80"/>
      <c r="XCX17" s="80"/>
      <c r="XCY17" s="80"/>
      <c r="XCZ17" s="80"/>
      <c r="XDA17" s="80"/>
      <c r="XDB17" s="80"/>
      <c r="XDC17" s="80"/>
      <c r="XDD17" s="80"/>
      <c r="XDE17" s="80"/>
      <c r="XDF17" s="80"/>
      <c r="XDG17" s="80"/>
      <c r="XDH17" s="80"/>
      <c r="XDI17" s="80"/>
      <c r="XDJ17" s="80"/>
      <c r="XDK17" s="80"/>
      <c r="XDL17" s="80"/>
      <c r="XDM17" s="80"/>
      <c r="XDN17" s="80"/>
    </row>
    <row r="18" spans="2:16342" s="80" customFormat="1">
      <c r="B18" s="28" t="s">
        <v>330</v>
      </c>
      <c r="C18" s="83" t="s">
        <v>1429</v>
      </c>
      <c r="D18" s="84" t="s">
        <v>1429</v>
      </c>
      <c r="E18" s="84" t="s">
        <v>1429</v>
      </c>
      <c r="F18" s="84" t="s">
        <v>1429</v>
      </c>
      <c r="G18" s="84" t="s">
        <v>1429</v>
      </c>
      <c r="H18" s="72" t="s">
        <v>1429</v>
      </c>
      <c r="I18" s="83" t="s">
        <v>1429</v>
      </c>
      <c r="J18" s="84" t="s">
        <v>1429</v>
      </c>
      <c r="K18" s="84" t="s">
        <v>1429</v>
      </c>
      <c r="L18" s="84" t="s">
        <v>1429</v>
      </c>
      <c r="M18" s="84" t="s">
        <v>1429</v>
      </c>
      <c r="N18" s="72" t="s">
        <v>1429</v>
      </c>
      <c r="O18" s="83" t="s">
        <v>1429</v>
      </c>
      <c r="P18" s="84" t="s">
        <v>1429</v>
      </c>
      <c r="Q18" s="84" t="s">
        <v>1429</v>
      </c>
      <c r="R18" s="84" t="s">
        <v>1429</v>
      </c>
      <c r="S18" s="84" t="s">
        <v>1429</v>
      </c>
      <c r="T18" s="72" t="s">
        <v>1429</v>
      </c>
      <c r="U18" s="83">
        <v>458058</v>
      </c>
      <c r="V18" s="84">
        <v>316383</v>
      </c>
      <c r="W18" s="84">
        <v>369391</v>
      </c>
      <c r="X18" s="84">
        <v>406330.10000000003</v>
      </c>
      <c r="Y18" s="84">
        <v>438836.50800000009</v>
      </c>
      <c r="Z18" s="72">
        <v>473943.42864000011</v>
      </c>
      <c r="AA18" s="83" t="s">
        <v>1429</v>
      </c>
      <c r="AB18" s="84" t="s">
        <v>1429</v>
      </c>
      <c r="AC18" s="84" t="s">
        <v>1429</v>
      </c>
      <c r="AD18" s="84" t="s">
        <v>1429</v>
      </c>
      <c r="AE18" s="84" t="s">
        <v>1429</v>
      </c>
      <c r="AF18" s="72" t="s">
        <v>1429</v>
      </c>
      <c r="AG18" s="83" t="s">
        <v>1429</v>
      </c>
      <c r="AH18" s="84" t="s">
        <v>1429</v>
      </c>
      <c r="AI18" s="84" t="s">
        <v>1429</v>
      </c>
      <c r="AJ18" s="84" t="s">
        <v>1429</v>
      </c>
      <c r="AK18" s="84" t="s">
        <v>1429</v>
      </c>
      <c r="AL18" s="72" t="s">
        <v>1429</v>
      </c>
      <c r="AM18" s="83" t="s">
        <v>1429</v>
      </c>
      <c r="AN18" s="84" t="s">
        <v>1429</v>
      </c>
      <c r="AO18" s="84" t="s">
        <v>1429</v>
      </c>
      <c r="AP18" s="84" t="s">
        <v>1429</v>
      </c>
      <c r="AQ18" s="84" t="s">
        <v>1429</v>
      </c>
      <c r="AR18" s="72" t="s">
        <v>1429</v>
      </c>
      <c r="AS18" s="83">
        <v>960946</v>
      </c>
      <c r="AT18" s="84">
        <v>922578</v>
      </c>
      <c r="AU18" s="84">
        <v>1333925</v>
      </c>
      <c r="AV18" s="84">
        <v>1619722.1800000002</v>
      </c>
      <c r="AW18" s="84">
        <v>1830581.4040000001</v>
      </c>
      <c r="AX18" s="72">
        <v>2015126.2885600002</v>
      </c>
      <c r="AY18" s="83"/>
      <c r="AZ18" s="84"/>
      <c r="BA18" s="84"/>
      <c r="BB18" s="84"/>
      <c r="BC18" s="84"/>
      <c r="BD18" s="72"/>
      <c r="BE18" s="83"/>
      <c r="BF18" s="84"/>
      <c r="BG18" s="84"/>
      <c r="BH18" s="84"/>
      <c r="BI18" s="84"/>
      <c r="BJ18" s="72"/>
      <c r="BK18" s="83"/>
      <c r="BL18" s="84"/>
      <c r="BM18" s="84"/>
      <c r="BN18" s="84"/>
      <c r="BO18" s="84"/>
      <c r="BP18" s="72"/>
      <c r="BQ18" s="83"/>
      <c r="BR18" s="84"/>
      <c r="BS18" s="84"/>
      <c r="BT18" s="84"/>
      <c r="BU18" s="84"/>
      <c r="BV18" s="72"/>
      <c r="BW18" s="83"/>
      <c r="BX18" s="84"/>
      <c r="BY18" s="84"/>
      <c r="BZ18" s="84"/>
      <c r="CA18" s="84"/>
      <c r="CB18" s="72"/>
      <c r="CC18" s="83"/>
      <c r="CD18" s="84"/>
      <c r="CE18" s="84"/>
      <c r="CF18" s="84"/>
      <c r="CG18" s="84"/>
      <c r="CH18" s="72"/>
      <c r="CI18" s="83"/>
      <c r="CJ18" s="84"/>
      <c r="CK18" s="84"/>
      <c r="CL18" s="84"/>
      <c r="CM18" s="84"/>
      <c r="CN18" s="72"/>
      <c r="CO18" s="83"/>
      <c r="CP18" s="84"/>
      <c r="CQ18" s="84"/>
      <c r="CR18" s="84"/>
      <c r="CS18" s="84"/>
      <c r="CT18" s="72"/>
      <c r="CU18" s="83"/>
      <c r="CV18" s="84"/>
      <c r="CW18" s="84"/>
      <c r="CX18" s="84"/>
      <c r="CY18" s="84"/>
      <c r="CZ18" s="72"/>
      <c r="DA18" s="83"/>
      <c r="DB18" s="84"/>
      <c r="DC18" s="84"/>
      <c r="DD18" s="84"/>
      <c r="DE18" s="84"/>
      <c r="DF18" s="72"/>
      <c r="DG18" s="83"/>
      <c r="DH18" s="84"/>
      <c r="DI18" s="84"/>
      <c r="DJ18" s="84"/>
      <c r="DK18" s="84"/>
      <c r="DL18" s="72"/>
    </row>
    <row r="19" spans="2:16342" s="80" customFormat="1">
      <c r="B19" s="28" t="s">
        <v>331</v>
      </c>
      <c r="C19" s="83" t="s">
        <v>1429</v>
      </c>
      <c r="D19" s="84" t="s">
        <v>1429</v>
      </c>
      <c r="E19" s="84" t="s">
        <v>1429</v>
      </c>
      <c r="F19" s="84" t="s">
        <v>1429</v>
      </c>
      <c r="G19" s="84" t="s">
        <v>1429</v>
      </c>
      <c r="H19" s="72" t="s">
        <v>1429</v>
      </c>
      <c r="I19" s="83" t="s">
        <v>1429</v>
      </c>
      <c r="J19" s="84" t="s">
        <v>1429</v>
      </c>
      <c r="K19" s="84" t="s">
        <v>1429</v>
      </c>
      <c r="L19" s="84" t="s">
        <v>1429</v>
      </c>
      <c r="M19" s="84" t="s">
        <v>1429</v>
      </c>
      <c r="N19" s="72" t="s">
        <v>1429</v>
      </c>
      <c r="O19" s="83" t="s">
        <v>1429</v>
      </c>
      <c r="P19" s="84" t="s">
        <v>1429</v>
      </c>
      <c r="Q19" s="84" t="s">
        <v>1429</v>
      </c>
      <c r="R19" s="84" t="s">
        <v>1429</v>
      </c>
      <c r="S19" s="84" t="s">
        <v>1429</v>
      </c>
      <c r="T19" s="72" t="s">
        <v>1429</v>
      </c>
      <c r="U19" s="83" t="s">
        <v>1429</v>
      </c>
      <c r="V19" s="84" t="s">
        <v>1429</v>
      </c>
      <c r="W19" s="84" t="s">
        <v>1429</v>
      </c>
      <c r="X19" s="84" t="s">
        <v>1429</v>
      </c>
      <c r="Y19" s="84" t="s">
        <v>1429</v>
      </c>
      <c r="Z19" s="72" t="s">
        <v>1429</v>
      </c>
      <c r="AA19" s="83" t="s">
        <v>1429</v>
      </c>
      <c r="AB19" s="84" t="s">
        <v>1429</v>
      </c>
      <c r="AC19" s="84" t="s">
        <v>1429</v>
      </c>
      <c r="AD19" s="84" t="s">
        <v>1429</v>
      </c>
      <c r="AE19" s="84" t="s">
        <v>1429</v>
      </c>
      <c r="AF19" s="72" t="s">
        <v>1429</v>
      </c>
      <c r="AG19" s="83" t="s">
        <v>1429</v>
      </c>
      <c r="AH19" s="84" t="s">
        <v>1429</v>
      </c>
      <c r="AI19" s="84" t="s">
        <v>1429</v>
      </c>
      <c r="AJ19" s="84" t="s">
        <v>1429</v>
      </c>
      <c r="AK19" s="84" t="s">
        <v>1429</v>
      </c>
      <c r="AL19" s="72" t="s">
        <v>1429</v>
      </c>
      <c r="AM19" s="83" t="s">
        <v>1429</v>
      </c>
      <c r="AN19" s="84" t="s">
        <v>1429</v>
      </c>
      <c r="AO19" s="84" t="s">
        <v>1429</v>
      </c>
      <c r="AP19" s="84" t="s">
        <v>1429</v>
      </c>
      <c r="AQ19" s="84" t="s">
        <v>1429</v>
      </c>
      <c r="AR19" s="72" t="s">
        <v>1429</v>
      </c>
      <c r="AS19" s="83">
        <v>625560</v>
      </c>
      <c r="AT19" s="84">
        <v>483396</v>
      </c>
      <c r="AU19" s="84">
        <v>445773</v>
      </c>
      <c r="AV19" s="84">
        <v>463519.8</v>
      </c>
      <c r="AW19" s="84">
        <v>486695.79</v>
      </c>
      <c r="AX19" s="72">
        <v>511030.57950000005</v>
      </c>
      <c r="AY19" s="83"/>
      <c r="AZ19" s="84"/>
      <c r="BA19" s="84"/>
      <c r="BB19" s="84"/>
      <c r="BC19" s="84"/>
      <c r="BD19" s="72"/>
      <c r="BE19" s="83"/>
      <c r="BF19" s="84"/>
      <c r="BG19" s="84"/>
      <c r="BH19" s="84"/>
      <c r="BI19" s="84"/>
      <c r="BJ19" s="72"/>
      <c r="BK19" s="83"/>
      <c r="BL19" s="84"/>
      <c r="BM19" s="84"/>
      <c r="BN19" s="84"/>
      <c r="BO19" s="84"/>
      <c r="BP19" s="72"/>
      <c r="BQ19" s="83"/>
      <c r="BR19" s="84"/>
      <c r="BS19" s="84"/>
      <c r="BT19" s="84"/>
      <c r="BU19" s="84"/>
      <c r="BV19" s="72"/>
      <c r="BW19" s="83"/>
      <c r="BX19" s="84"/>
      <c r="BY19" s="84"/>
      <c r="BZ19" s="84"/>
      <c r="CA19" s="84"/>
      <c r="CB19" s="72"/>
      <c r="CC19" s="83"/>
      <c r="CD19" s="84"/>
      <c r="CE19" s="84"/>
      <c r="CF19" s="84"/>
      <c r="CG19" s="84"/>
      <c r="CH19" s="72"/>
      <c r="CI19" s="83"/>
      <c r="CJ19" s="84"/>
      <c r="CK19" s="84"/>
      <c r="CL19" s="84"/>
      <c r="CM19" s="84"/>
      <c r="CN19" s="72"/>
      <c r="CO19" s="83"/>
      <c r="CP19" s="84"/>
      <c r="CQ19" s="84"/>
      <c r="CR19" s="84"/>
      <c r="CS19" s="84"/>
      <c r="CT19" s="72"/>
      <c r="CU19" s="83"/>
      <c r="CV19" s="84"/>
      <c r="CW19" s="84"/>
      <c r="CX19" s="84"/>
      <c r="CY19" s="84"/>
      <c r="CZ19" s="72"/>
      <c r="DA19" s="83"/>
      <c r="DB19" s="84"/>
      <c r="DC19" s="84"/>
      <c r="DD19" s="84"/>
      <c r="DE19" s="84"/>
      <c r="DF19" s="72"/>
      <c r="DG19" s="83"/>
      <c r="DH19" s="84"/>
      <c r="DI19" s="84"/>
      <c r="DJ19" s="84"/>
      <c r="DK19" s="84"/>
      <c r="DL19" s="72"/>
    </row>
    <row r="20" spans="2:16342" s="80" customFormat="1">
      <c r="B20" s="28" t="s">
        <v>332</v>
      </c>
      <c r="C20" s="83" t="s">
        <v>1429</v>
      </c>
      <c r="D20" s="84" t="s">
        <v>1429</v>
      </c>
      <c r="E20" s="84" t="s">
        <v>1429</v>
      </c>
      <c r="F20" s="84" t="s">
        <v>1429</v>
      </c>
      <c r="G20" s="84" t="s">
        <v>1429</v>
      </c>
      <c r="H20" s="72" t="s">
        <v>1429</v>
      </c>
      <c r="I20" s="83">
        <v>367021</v>
      </c>
      <c r="J20" s="84">
        <v>471577</v>
      </c>
      <c r="K20" s="84">
        <v>485018</v>
      </c>
      <c r="L20" s="84">
        <v>643536.5</v>
      </c>
      <c r="M20" s="84">
        <v>699514.02289999998</v>
      </c>
      <c r="N20" s="72">
        <v>758077.51522299997</v>
      </c>
      <c r="O20" s="83" t="s">
        <v>1429</v>
      </c>
      <c r="P20" s="84" t="s">
        <v>1429</v>
      </c>
      <c r="Q20" s="84" t="s">
        <v>1429</v>
      </c>
      <c r="R20" s="84" t="s">
        <v>1429</v>
      </c>
      <c r="S20" s="84" t="s">
        <v>1429</v>
      </c>
      <c r="T20" s="72" t="s">
        <v>1429</v>
      </c>
      <c r="U20" s="83" t="s">
        <v>1429</v>
      </c>
      <c r="V20" s="84" t="s">
        <v>1429</v>
      </c>
      <c r="W20" s="84" t="s">
        <v>1429</v>
      </c>
      <c r="X20" s="84" t="s">
        <v>1429</v>
      </c>
      <c r="Y20" s="84" t="s">
        <v>1429</v>
      </c>
      <c r="Z20" s="72" t="s">
        <v>1429</v>
      </c>
      <c r="AA20" s="83">
        <v>20525</v>
      </c>
      <c r="AB20" s="84">
        <v>30079</v>
      </c>
      <c r="AC20" s="84">
        <v>58520</v>
      </c>
      <c r="AD20" s="84">
        <v>84268.800000000003</v>
      </c>
      <c r="AE20" s="84">
        <v>94381.056000000011</v>
      </c>
      <c r="AF20" s="72">
        <v>105706.78272000002</v>
      </c>
      <c r="AG20" s="83" t="s">
        <v>1429</v>
      </c>
      <c r="AH20" s="84" t="s">
        <v>1429</v>
      </c>
      <c r="AI20" s="84" t="s">
        <v>1429</v>
      </c>
      <c r="AJ20" s="84" t="s">
        <v>1429</v>
      </c>
      <c r="AK20" s="84" t="s">
        <v>1429</v>
      </c>
      <c r="AL20" s="72" t="s">
        <v>1429</v>
      </c>
      <c r="AM20" s="83" t="s">
        <v>1429</v>
      </c>
      <c r="AN20" s="84" t="s">
        <v>1429</v>
      </c>
      <c r="AO20" s="84" t="s">
        <v>1429</v>
      </c>
      <c r="AP20" s="84" t="s">
        <v>1429</v>
      </c>
      <c r="AQ20" s="84" t="s">
        <v>1429</v>
      </c>
      <c r="AR20" s="72" t="s">
        <v>1429</v>
      </c>
      <c r="AS20" s="83">
        <v>123596</v>
      </c>
      <c r="AT20" s="84">
        <v>171875</v>
      </c>
      <c r="AU20" s="84">
        <v>167235</v>
      </c>
      <c r="AV20" s="84">
        <v>156767.5</v>
      </c>
      <c r="AW20" s="84">
        <v>184349.02499999997</v>
      </c>
      <c r="AX20" s="72">
        <v>208666.764</v>
      </c>
      <c r="AY20" s="83"/>
      <c r="AZ20" s="84"/>
      <c r="BA20" s="84"/>
      <c r="BB20" s="84"/>
      <c r="BC20" s="84"/>
      <c r="BD20" s="72"/>
      <c r="BE20" s="83"/>
      <c r="BF20" s="84"/>
      <c r="BG20" s="84"/>
      <c r="BH20" s="84"/>
      <c r="BI20" s="84"/>
      <c r="BJ20" s="72"/>
      <c r="BK20" s="83"/>
      <c r="BL20" s="84"/>
      <c r="BM20" s="84"/>
      <c r="BN20" s="84"/>
      <c r="BO20" s="84"/>
      <c r="BP20" s="72"/>
      <c r="BQ20" s="83"/>
      <c r="BR20" s="84"/>
      <c r="BS20" s="84"/>
      <c r="BT20" s="84"/>
      <c r="BU20" s="84"/>
      <c r="BV20" s="72"/>
      <c r="BW20" s="83"/>
      <c r="BX20" s="84"/>
      <c r="BY20" s="84"/>
      <c r="BZ20" s="84"/>
      <c r="CA20" s="84"/>
      <c r="CB20" s="72"/>
      <c r="CC20" s="83"/>
      <c r="CD20" s="84"/>
      <c r="CE20" s="84"/>
      <c r="CF20" s="84"/>
      <c r="CG20" s="84"/>
      <c r="CH20" s="72"/>
      <c r="CI20" s="83"/>
      <c r="CJ20" s="84"/>
      <c r="CK20" s="84"/>
      <c r="CL20" s="84"/>
      <c r="CM20" s="84"/>
      <c r="CN20" s="72"/>
      <c r="CO20" s="83"/>
      <c r="CP20" s="84"/>
      <c r="CQ20" s="84"/>
      <c r="CR20" s="84"/>
      <c r="CS20" s="84"/>
      <c r="CT20" s="72"/>
      <c r="CU20" s="83"/>
      <c r="CV20" s="84"/>
      <c r="CW20" s="84"/>
      <c r="CX20" s="84"/>
      <c r="CY20" s="84"/>
      <c r="CZ20" s="72"/>
      <c r="DA20" s="83"/>
      <c r="DB20" s="84"/>
      <c r="DC20" s="84"/>
      <c r="DD20" s="84"/>
      <c r="DE20" s="84"/>
      <c r="DF20" s="72"/>
      <c r="DG20" s="83"/>
      <c r="DH20" s="84"/>
      <c r="DI20" s="84"/>
      <c r="DJ20" s="84"/>
      <c r="DK20" s="84"/>
      <c r="DL20" s="72"/>
    </row>
    <row r="21" spans="2:16342" s="80" customFormat="1">
      <c r="B21" s="28" t="s">
        <v>333</v>
      </c>
      <c r="C21" s="83" t="s">
        <v>1429</v>
      </c>
      <c r="D21" s="84" t="s">
        <v>1429</v>
      </c>
      <c r="E21" s="84" t="s">
        <v>1429</v>
      </c>
      <c r="F21" s="84" t="s">
        <v>1429</v>
      </c>
      <c r="G21" s="84" t="s">
        <v>1429</v>
      </c>
      <c r="H21" s="72" t="s">
        <v>1429</v>
      </c>
      <c r="I21" s="83" t="s">
        <v>1429</v>
      </c>
      <c r="J21" s="84" t="s">
        <v>1429</v>
      </c>
      <c r="K21" s="84" t="s">
        <v>1429</v>
      </c>
      <c r="L21" s="84" t="s">
        <v>1429</v>
      </c>
      <c r="M21" s="84" t="s">
        <v>1429</v>
      </c>
      <c r="N21" s="72" t="s">
        <v>1429</v>
      </c>
      <c r="O21" s="83" t="s">
        <v>1429</v>
      </c>
      <c r="P21" s="84" t="s">
        <v>1429</v>
      </c>
      <c r="Q21" s="84" t="s">
        <v>1429</v>
      </c>
      <c r="R21" s="84" t="s">
        <v>1429</v>
      </c>
      <c r="S21" s="84" t="s">
        <v>1429</v>
      </c>
      <c r="T21" s="72" t="s">
        <v>1429</v>
      </c>
      <c r="U21" s="83" t="s">
        <v>1429</v>
      </c>
      <c r="V21" s="84" t="s">
        <v>1429</v>
      </c>
      <c r="W21" s="84" t="s">
        <v>1429</v>
      </c>
      <c r="X21" s="84" t="s">
        <v>1429</v>
      </c>
      <c r="Y21" s="84" t="s">
        <v>1429</v>
      </c>
      <c r="Z21" s="72" t="s">
        <v>1429</v>
      </c>
      <c r="AA21" s="83">
        <v>354498</v>
      </c>
      <c r="AB21" s="84">
        <v>354698</v>
      </c>
      <c r="AC21" s="84">
        <v>407545</v>
      </c>
      <c r="AD21" s="84">
        <v>403469.55</v>
      </c>
      <c r="AE21" s="84">
        <v>423643.02750000003</v>
      </c>
      <c r="AF21" s="72">
        <v>449061.60915000003</v>
      </c>
      <c r="AG21" s="83" t="s">
        <v>1429</v>
      </c>
      <c r="AH21" s="84" t="s">
        <v>1429</v>
      </c>
      <c r="AI21" s="84" t="s">
        <v>1429</v>
      </c>
      <c r="AJ21" s="84" t="s">
        <v>1429</v>
      </c>
      <c r="AK21" s="84" t="s">
        <v>1429</v>
      </c>
      <c r="AL21" s="72" t="s">
        <v>1429</v>
      </c>
      <c r="AM21" s="83" t="s">
        <v>1429</v>
      </c>
      <c r="AN21" s="84" t="s">
        <v>1429</v>
      </c>
      <c r="AO21" s="84" t="s">
        <v>1429</v>
      </c>
      <c r="AP21" s="84" t="s">
        <v>1429</v>
      </c>
      <c r="AQ21" s="84" t="s">
        <v>1429</v>
      </c>
      <c r="AR21" s="72" t="s">
        <v>1429</v>
      </c>
      <c r="AS21" s="83" t="s">
        <v>1429</v>
      </c>
      <c r="AT21" s="84" t="s">
        <v>1429</v>
      </c>
      <c r="AU21" s="84" t="s">
        <v>1429</v>
      </c>
      <c r="AV21" s="84" t="s">
        <v>1429</v>
      </c>
      <c r="AW21" s="84" t="s">
        <v>1429</v>
      </c>
      <c r="AX21" s="72" t="s">
        <v>1429</v>
      </c>
      <c r="AY21" s="83"/>
      <c r="AZ21" s="84"/>
      <c r="BA21" s="84"/>
      <c r="BB21" s="84"/>
      <c r="BC21" s="84"/>
      <c r="BD21" s="72"/>
      <c r="BE21" s="83"/>
      <c r="BF21" s="84"/>
      <c r="BG21" s="84"/>
      <c r="BH21" s="84"/>
      <c r="BI21" s="84"/>
      <c r="BJ21" s="72"/>
      <c r="BK21" s="83"/>
      <c r="BL21" s="84"/>
      <c r="BM21" s="84"/>
      <c r="BN21" s="84"/>
      <c r="BO21" s="84"/>
      <c r="BP21" s="72"/>
      <c r="BQ21" s="83"/>
      <c r="BR21" s="84"/>
      <c r="BS21" s="84"/>
      <c r="BT21" s="84"/>
      <c r="BU21" s="84"/>
      <c r="BV21" s="72"/>
      <c r="BW21" s="83"/>
      <c r="BX21" s="84"/>
      <c r="BY21" s="84"/>
      <c r="BZ21" s="84"/>
      <c r="CA21" s="84"/>
      <c r="CB21" s="72"/>
      <c r="CC21" s="83"/>
      <c r="CD21" s="84"/>
      <c r="CE21" s="84"/>
      <c r="CF21" s="84"/>
      <c r="CG21" s="84"/>
      <c r="CH21" s="72"/>
      <c r="CI21" s="83"/>
      <c r="CJ21" s="84"/>
      <c r="CK21" s="84"/>
      <c r="CL21" s="84"/>
      <c r="CM21" s="84"/>
      <c r="CN21" s="72"/>
      <c r="CO21" s="83"/>
      <c r="CP21" s="84"/>
      <c r="CQ21" s="84"/>
      <c r="CR21" s="84"/>
      <c r="CS21" s="84"/>
      <c r="CT21" s="72"/>
      <c r="CU21" s="83"/>
      <c r="CV21" s="84"/>
      <c r="CW21" s="84"/>
      <c r="CX21" s="84"/>
      <c r="CY21" s="84"/>
      <c r="CZ21" s="72"/>
      <c r="DA21" s="83"/>
      <c r="DB21" s="84"/>
      <c r="DC21" s="84"/>
      <c r="DD21" s="84"/>
      <c r="DE21" s="84"/>
      <c r="DF21" s="72"/>
      <c r="DG21" s="83"/>
      <c r="DH21" s="84"/>
      <c r="DI21" s="84"/>
      <c r="DJ21" s="84"/>
      <c r="DK21" s="84"/>
      <c r="DL21" s="72"/>
    </row>
    <row r="22" spans="2:16342" s="76" customFormat="1">
      <c r="B22" s="27"/>
      <c r="C22" s="83"/>
      <c r="D22" s="84"/>
      <c r="E22" s="84"/>
      <c r="F22" s="84"/>
      <c r="G22" s="84"/>
      <c r="H22" s="72"/>
      <c r="I22" s="83"/>
      <c r="J22" s="84"/>
      <c r="K22" s="84"/>
      <c r="L22" s="84"/>
      <c r="M22" s="84"/>
      <c r="N22" s="72"/>
      <c r="O22" s="83"/>
      <c r="P22" s="84"/>
      <c r="Q22" s="84"/>
      <c r="R22" s="84"/>
      <c r="S22" s="84"/>
      <c r="T22" s="72"/>
      <c r="U22" s="83"/>
      <c r="V22" s="84"/>
      <c r="W22" s="84"/>
      <c r="X22" s="84"/>
      <c r="Y22" s="84"/>
      <c r="Z22" s="72"/>
      <c r="AA22" s="83"/>
      <c r="AB22" s="84"/>
      <c r="AC22" s="84"/>
      <c r="AD22" s="84"/>
      <c r="AE22" s="84"/>
      <c r="AF22" s="72"/>
      <c r="AG22" s="83"/>
      <c r="AH22" s="84"/>
      <c r="AI22" s="84"/>
      <c r="AJ22" s="84"/>
      <c r="AK22" s="84"/>
      <c r="AL22" s="72"/>
      <c r="AM22" s="83"/>
      <c r="AN22" s="84"/>
      <c r="AO22" s="84"/>
      <c r="AP22" s="84"/>
      <c r="AQ22" s="84"/>
      <c r="AR22" s="72"/>
      <c r="AS22" s="83"/>
      <c r="AT22" s="84"/>
      <c r="AU22" s="84"/>
      <c r="AV22" s="84"/>
      <c r="AW22" s="84"/>
      <c r="AX22" s="72"/>
      <c r="AY22" s="83"/>
      <c r="AZ22" s="84"/>
      <c r="BA22" s="84"/>
      <c r="BB22" s="84"/>
      <c r="BC22" s="84"/>
      <c r="BD22" s="72"/>
      <c r="BE22" s="83"/>
      <c r="BF22" s="84"/>
      <c r="BG22" s="84"/>
      <c r="BH22" s="84"/>
      <c r="BI22" s="84"/>
      <c r="BJ22" s="72"/>
      <c r="BK22" s="83"/>
      <c r="BL22" s="84"/>
      <c r="BM22" s="84"/>
      <c r="BN22" s="84"/>
      <c r="BO22" s="84"/>
      <c r="BP22" s="72"/>
      <c r="BQ22" s="83"/>
      <c r="BR22" s="84"/>
      <c r="BS22" s="84"/>
      <c r="BT22" s="84"/>
      <c r="BU22" s="84"/>
      <c r="BV22" s="72"/>
      <c r="BW22" s="83"/>
      <c r="BX22" s="84"/>
      <c r="BY22" s="84"/>
      <c r="BZ22" s="84"/>
      <c r="CA22" s="84"/>
      <c r="CB22" s="72"/>
      <c r="CC22" s="83"/>
      <c r="CD22" s="84"/>
      <c r="CE22" s="84"/>
      <c r="CF22" s="84"/>
      <c r="CG22" s="84"/>
      <c r="CH22" s="72"/>
      <c r="CI22" s="83"/>
      <c r="CJ22" s="84"/>
      <c r="CK22" s="84"/>
      <c r="CL22" s="84"/>
      <c r="CM22" s="84"/>
      <c r="CN22" s="72"/>
      <c r="CO22" s="83"/>
      <c r="CP22" s="84"/>
      <c r="CQ22" s="84"/>
      <c r="CR22" s="84"/>
      <c r="CS22" s="84"/>
      <c r="CT22" s="72"/>
      <c r="CU22" s="83"/>
      <c r="CV22" s="84"/>
      <c r="CW22" s="84"/>
      <c r="CX22" s="84"/>
      <c r="CY22" s="84"/>
      <c r="CZ22" s="72"/>
      <c r="DA22" s="83"/>
      <c r="DB22" s="84"/>
      <c r="DC22" s="84"/>
      <c r="DD22" s="84"/>
      <c r="DE22" s="84"/>
      <c r="DF22" s="72"/>
      <c r="DG22" s="83"/>
      <c r="DH22" s="84"/>
      <c r="DI22" s="84"/>
      <c r="DJ22" s="84"/>
      <c r="DK22" s="84"/>
      <c r="DL22" s="72"/>
      <c r="DM22" s="80"/>
      <c r="DN22" s="80"/>
      <c r="DO22" s="80"/>
      <c r="DP22" s="80"/>
      <c r="DQ22" s="80"/>
      <c r="DR22" s="80"/>
      <c r="DS22" s="80"/>
      <c r="DT22" s="80"/>
      <c r="DU22" s="80"/>
      <c r="DV22" s="80"/>
      <c r="DW22" s="80"/>
      <c r="DX22" s="80"/>
      <c r="DY22" s="80"/>
      <c r="DZ22" s="80"/>
      <c r="EA22" s="80"/>
      <c r="EB22" s="80"/>
      <c r="EC22" s="80"/>
      <c r="ED22" s="80"/>
      <c r="EE22" s="80"/>
      <c r="EF22" s="80"/>
      <c r="EG22" s="80"/>
      <c r="EH22" s="80"/>
      <c r="EI22" s="80"/>
      <c r="EJ22" s="80"/>
      <c r="EK22" s="80"/>
      <c r="EL22" s="80"/>
      <c r="EM22" s="80"/>
      <c r="EN22" s="80"/>
      <c r="EO22" s="80"/>
      <c r="EP22" s="80"/>
      <c r="EQ22" s="80"/>
      <c r="ER22" s="80"/>
      <c r="ES22" s="80"/>
      <c r="ET22" s="80"/>
      <c r="EU22" s="80"/>
      <c r="EV22" s="80"/>
      <c r="EW22" s="80"/>
      <c r="EX22" s="80"/>
      <c r="EY22" s="80"/>
      <c r="EZ22" s="80"/>
      <c r="FA22" s="80"/>
      <c r="FB22" s="80"/>
      <c r="FC22" s="80"/>
      <c r="FD22" s="80"/>
      <c r="FE22" s="80"/>
      <c r="FF22" s="80"/>
      <c r="FG22" s="80"/>
      <c r="FH22" s="80"/>
      <c r="FI22" s="80"/>
      <c r="FJ22" s="80"/>
      <c r="FK22" s="80"/>
      <c r="FL22" s="80"/>
      <c r="FM22" s="80"/>
      <c r="FN22" s="80"/>
      <c r="FO22" s="80"/>
      <c r="FP22" s="80"/>
      <c r="FQ22" s="80"/>
      <c r="FR22" s="80"/>
      <c r="FS22" s="80"/>
      <c r="FT22" s="80"/>
      <c r="FU22" s="80"/>
      <c r="FV22" s="80"/>
      <c r="FW22" s="80"/>
      <c r="FX22" s="80"/>
      <c r="FY22" s="80"/>
      <c r="FZ22" s="80"/>
      <c r="GA22" s="80"/>
      <c r="GB22" s="80"/>
      <c r="GC22" s="80"/>
      <c r="GD22" s="80"/>
      <c r="GE22" s="80"/>
      <c r="GF22" s="80"/>
      <c r="GG22" s="80"/>
      <c r="GH22" s="80"/>
      <c r="GI22" s="80"/>
      <c r="GJ22" s="80"/>
      <c r="GK22" s="80"/>
      <c r="GL22" s="80"/>
      <c r="GM22" s="80"/>
      <c r="GN22" s="80"/>
      <c r="GO22" s="80"/>
      <c r="GP22" s="80"/>
      <c r="GQ22" s="80"/>
      <c r="GR22" s="80"/>
      <c r="GS22" s="80"/>
      <c r="GT22" s="80"/>
      <c r="GU22" s="80"/>
      <c r="GV22" s="80"/>
      <c r="GW22" s="80"/>
      <c r="GX22" s="80"/>
      <c r="GY22" s="80"/>
      <c r="GZ22" s="80"/>
      <c r="HA22" s="80"/>
      <c r="HB22" s="80"/>
      <c r="HC22" s="80"/>
      <c r="HD22" s="80"/>
      <c r="HE22" s="80"/>
      <c r="HF22" s="80"/>
      <c r="HG22" s="80"/>
      <c r="HH22" s="80"/>
      <c r="HI22" s="80"/>
      <c r="HJ22" s="80"/>
      <c r="HK22" s="80"/>
      <c r="HL22" s="80"/>
      <c r="HM22" s="80"/>
      <c r="HN22" s="80"/>
      <c r="HO22" s="80"/>
      <c r="HP22" s="80"/>
      <c r="HQ22" s="80"/>
      <c r="HR22" s="80"/>
      <c r="HS22" s="80"/>
      <c r="HT22" s="80"/>
      <c r="HU22" s="80"/>
      <c r="HV22" s="80"/>
      <c r="HW22" s="80"/>
      <c r="HX22" s="80"/>
      <c r="HY22" s="80"/>
      <c r="HZ22" s="80"/>
      <c r="IA22" s="80"/>
      <c r="IB22" s="80"/>
      <c r="IC22" s="80"/>
      <c r="ID22" s="80"/>
      <c r="IE22" s="80"/>
      <c r="IF22" s="80"/>
      <c r="IG22" s="80"/>
      <c r="IH22" s="80"/>
      <c r="II22" s="80"/>
      <c r="IJ22" s="80"/>
      <c r="IK22" s="80"/>
      <c r="IL22" s="80"/>
      <c r="IM22" s="80"/>
      <c r="IN22" s="80"/>
      <c r="IO22" s="80"/>
      <c r="IP22" s="80"/>
      <c r="IQ22" s="80"/>
      <c r="IR22" s="80"/>
      <c r="IS22" s="80"/>
      <c r="IT22" s="80"/>
      <c r="IU22" s="80"/>
      <c r="IV22" s="80"/>
      <c r="IW22" s="80"/>
      <c r="IX22" s="80"/>
      <c r="IY22" s="80"/>
      <c r="IZ22" s="80"/>
      <c r="JA22" s="80"/>
      <c r="JB22" s="80"/>
      <c r="JC22" s="80"/>
      <c r="JD22" s="80"/>
      <c r="JE22" s="80"/>
      <c r="JF22" s="80"/>
      <c r="JG22" s="80"/>
      <c r="JH22" s="80"/>
      <c r="JI22" s="80"/>
      <c r="JJ22" s="80"/>
      <c r="JK22" s="80"/>
      <c r="JL22" s="80"/>
      <c r="JM22" s="80"/>
      <c r="JN22" s="80"/>
      <c r="JO22" s="80"/>
      <c r="JP22" s="80"/>
      <c r="JQ22" s="80"/>
      <c r="JR22" s="80"/>
      <c r="JS22" s="80"/>
      <c r="JT22" s="80"/>
      <c r="JU22" s="80"/>
      <c r="JV22" s="80"/>
      <c r="JW22" s="80"/>
      <c r="JX22" s="80"/>
      <c r="JY22" s="80"/>
      <c r="JZ22" s="80"/>
      <c r="KA22" s="80"/>
      <c r="KB22" s="80"/>
      <c r="KC22" s="80"/>
      <c r="KD22" s="80"/>
      <c r="KE22" s="80"/>
      <c r="KF22" s="80"/>
      <c r="KG22" s="80"/>
      <c r="KH22" s="80"/>
      <c r="KI22" s="80"/>
      <c r="KJ22" s="80"/>
      <c r="KK22" s="80"/>
      <c r="KL22" s="80"/>
      <c r="KM22" s="80"/>
      <c r="KN22" s="80"/>
      <c r="KO22" s="80"/>
      <c r="KP22" s="80"/>
      <c r="KQ22" s="80"/>
      <c r="KR22" s="80"/>
      <c r="KS22" s="80"/>
      <c r="KT22" s="80"/>
      <c r="KU22" s="80"/>
      <c r="KV22" s="80"/>
      <c r="KW22" s="80"/>
      <c r="KX22" s="80"/>
      <c r="KY22" s="80"/>
      <c r="KZ22" s="80"/>
      <c r="LA22" s="80"/>
      <c r="LB22" s="80"/>
      <c r="LC22" s="80"/>
      <c r="LD22" s="80"/>
      <c r="LE22" s="80"/>
      <c r="LF22" s="80"/>
      <c r="LG22" s="80"/>
      <c r="LH22" s="80"/>
      <c r="LI22" s="80"/>
      <c r="LJ22" s="80"/>
      <c r="LK22" s="80"/>
      <c r="LL22" s="80"/>
      <c r="LM22" s="80"/>
      <c r="LN22" s="80"/>
      <c r="LO22" s="80"/>
      <c r="LP22" s="80"/>
      <c r="LQ22" s="80"/>
      <c r="LR22" s="80"/>
      <c r="LS22" s="80"/>
      <c r="LT22" s="80"/>
      <c r="LU22" s="80"/>
      <c r="LV22" s="80"/>
      <c r="LW22" s="80"/>
      <c r="LX22" s="80"/>
      <c r="LY22" s="80"/>
      <c r="LZ22" s="80"/>
      <c r="MA22" s="80"/>
      <c r="MB22" s="80"/>
      <c r="MC22" s="80"/>
      <c r="MD22" s="80"/>
      <c r="ME22" s="80"/>
      <c r="MF22" s="80"/>
      <c r="MG22" s="80"/>
      <c r="MH22" s="80"/>
      <c r="MI22" s="80"/>
      <c r="MJ22" s="80"/>
      <c r="MK22" s="80"/>
      <c r="ML22" s="80"/>
      <c r="MM22" s="80"/>
      <c r="MN22" s="80"/>
      <c r="MO22" s="80"/>
      <c r="MP22" s="80"/>
      <c r="MQ22" s="80"/>
      <c r="MR22" s="80"/>
      <c r="MS22" s="80"/>
      <c r="MT22" s="80"/>
      <c r="MU22" s="80"/>
      <c r="MV22" s="80"/>
      <c r="MW22" s="80"/>
      <c r="MX22" s="80"/>
      <c r="MY22" s="80"/>
      <c r="MZ22" s="80"/>
      <c r="NA22" s="80"/>
      <c r="NB22" s="80"/>
      <c r="NC22" s="80"/>
      <c r="ND22" s="80"/>
      <c r="NE22" s="80"/>
      <c r="NF22" s="80"/>
      <c r="NG22" s="80"/>
      <c r="NH22" s="80"/>
      <c r="NI22" s="80"/>
      <c r="NJ22" s="80"/>
      <c r="NK22" s="80"/>
      <c r="NL22" s="80"/>
      <c r="NM22" s="80"/>
      <c r="NN22" s="80"/>
      <c r="NO22" s="80"/>
      <c r="NP22" s="80"/>
      <c r="NQ22" s="80"/>
      <c r="NR22" s="80"/>
      <c r="NS22" s="80"/>
      <c r="NT22" s="80"/>
      <c r="NU22" s="80"/>
      <c r="NV22" s="80"/>
      <c r="NW22" s="80"/>
      <c r="NX22" s="80"/>
      <c r="NY22" s="80"/>
      <c r="NZ22" s="80"/>
      <c r="OA22" s="80"/>
      <c r="OB22" s="80"/>
      <c r="OC22" s="80"/>
      <c r="OD22" s="80"/>
      <c r="OE22" s="80"/>
      <c r="OF22" s="80"/>
      <c r="OG22" s="80"/>
      <c r="OH22" s="80"/>
      <c r="OI22" s="80"/>
      <c r="OJ22" s="80"/>
      <c r="OK22" s="80"/>
      <c r="OL22" s="80"/>
      <c r="OM22" s="80"/>
      <c r="ON22" s="80"/>
      <c r="OO22" s="80"/>
      <c r="OP22" s="80"/>
      <c r="OQ22" s="80"/>
      <c r="OR22" s="80"/>
      <c r="OS22" s="80"/>
      <c r="OT22" s="80"/>
      <c r="OU22" s="80"/>
      <c r="OV22" s="80"/>
      <c r="OW22" s="80"/>
      <c r="OX22" s="80"/>
      <c r="OY22" s="80"/>
      <c r="OZ22" s="80"/>
      <c r="PA22" s="80"/>
      <c r="PB22" s="80"/>
      <c r="PC22" s="80"/>
      <c r="PD22" s="80"/>
      <c r="PE22" s="80"/>
      <c r="PF22" s="80"/>
      <c r="PG22" s="80"/>
      <c r="PH22" s="80"/>
      <c r="PI22" s="80"/>
      <c r="PJ22" s="80"/>
      <c r="PK22" s="80"/>
      <c r="PL22" s="80"/>
      <c r="PM22" s="80"/>
      <c r="PN22" s="80"/>
      <c r="PO22" s="80"/>
      <c r="PP22" s="80"/>
      <c r="PQ22" s="80"/>
      <c r="PR22" s="80"/>
      <c r="PS22" s="80"/>
      <c r="PT22" s="80"/>
      <c r="PU22" s="80"/>
      <c r="PV22" s="80"/>
      <c r="PW22" s="80"/>
      <c r="PX22" s="80"/>
      <c r="PY22" s="80"/>
      <c r="PZ22" s="80"/>
      <c r="QA22" s="80"/>
      <c r="QB22" s="80"/>
      <c r="QC22" s="80"/>
      <c r="QD22" s="80"/>
      <c r="QE22" s="80"/>
      <c r="QF22" s="80"/>
      <c r="QG22" s="80"/>
      <c r="QH22" s="80"/>
      <c r="QI22" s="80"/>
      <c r="QJ22" s="80"/>
      <c r="QK22" s="80"/>
      <c r="QL22" s="80"/>
      <c r="QM22" s="80"/>
      <c r="QN22" s="80"/>
      <c r="QO22" s="80"/>
      <c r="QP22" s="80"/>
      <c r="QQ22" s="80"/>
      <c r="QR22" s="80"/>
      <c r="QS22" s="80"/>
      <c r="QT22" s="80"/>
      <c r="QU22" s="80"/>
      <c r="QV22" s="80"/>
      <c r="QW22" s="80"/>
      <c r="QX22" s="80"/>
      <c r="QY22" s="80"/>
      <c r="QZ22" s="80"/>
      <c r="RA22" s="80"/>
      <c r="RB22" s="80"/>
      <c r="RC22" s="80"/>
      <c r="RD22" s="80"/>
      <c r="RE22" s="80"/>
      <c r="RF22" s="80"/>
      <c r="RG22" s="80"/>
      <c r="RH22" s="80"/>
      <c r="RI22" s="80"/>
      <c r="RJ22" s="80"/>
      <c r="RK22" s="80"/>
      <c r="RL22" s="80"/>
      <c r="RM22" s="80"/>
      <c r="RN22" s="80"/>
      <c r="RO22" s="80"/>
      <c r="RP22" s="80"/>
      <c r="RQ22" s="80"/>
      <c r="RR22" s="80"/>
      <c r="RS22" s="80"/>
      <c r="RT22" s="80"/>
      <c r="RU22" s="80"/>
      <c r="RV22" s="80"/>
      <c r="RW22" s="80"/>
      <c r="RX22" s="80"/>
      <c r="RY22" s="80"/>
      <c r="RZ22" s="80"/>
      <c r="SA22" s="80"/>
      <c r="SB22" s="80"/>
      <c r="SC22" s="80"/>
      <c r="SD22" s="80"/>
      <c r="SE22" s="80"/>
      <c r="SF22" s="80"/>
      <c r="SG22" s="80"/>
      <c r="SH22" s="80"/>
      <c r="SI22" s="80"/>
      <c r="SJ22" s="80"/>
      <c r="SK22" s="80"/>
      <c r="SL22" s="80"/>
      <c r="SM22" s="80"/>
      <c r="SN22" s="80"/>
      <c r="SO22" s="80"/>
      <c r="SP22" s="80"/>
      <c r="SQ22" s="80"/>
      <c r="SR22" s="80"/>
      <c r="SS22" s="80"/>
      <c r="ST22" s="80"/>
      <c r="SU22" s="80"/>
      <c r="SV22" s="80"/>
      <c r="SW22" s="80"/>
      <c r="SX22" s="80"/>
      <c r="SY22" s="80"/>
      <c r="SZ22" s="80"/>
      <c r="TA22" s="80"/>
      <c r="TB22" s="80"/>
      <c r="TC22" s="80"/>
      <c r="TD22" s="80"/>
      <c r="TE22" s="80"/>
      <c r="TF22" s="80"/>
      <c r="TG22" s="80"/>
      <c r="TH22" s="80"/>
      <c r="TI22" s="80"/>
      <c r="TJ22" s="80"/>
      <c r="TK22" s="80"/>
      <c r="TL22" s="80"/>
      <c r="TM22" s="80"/>
      <c r="TN22" s="80"/>
      <c r="TO22" s="80"/>
      <c r="TP22" s="80"/>
      <c r="TQ22" s="80"/>
      <c r="TR22" s="80"/>
      <c r="TS22" s="80"/>
      <c r="TT22" s="80"/>
      <c r="TU22" s="80"/>
      <c r="TV22" s="80"/>
      <c r="TW22" s="80"/>
      <c r="TX22" s="80"/>
      <c r="TY22" s="80"/>
      <c r="TZ22" s="80"/>
      <c r="UA22" s="80"/>
      <c r="UB22" s="80"/>
      <c r="UC22" s="80"/>
      <c r="UD22" s="80"/>
      <c r="UE22" s="80"/>
      <c r="UF22" s="80"/>
      <c r="UG22" s="80"/>
      <c r="UH22" s="80"/>
      <c r="UI22" s="80"/>
      <c r="UJ22" s="80"/>
      <c r="UK22" s="80"/>
      <c r="UL22" s="80"/>
      <c r="UM22" s="80"/>
      <c r="UN22" s="80"/>
      <c r="UO22" s="80"/>
      <c r="UP22" s="80"/>
      <c r="UQ22" s="80"/>
      <c r="UR22" s="80"/>
      <c r="US22" s="80"/>
      <c r="UT22" s="80"/>
      <c r="UU22" s="80"/>
      <c r="UV22" s="80"/>
      <c r="UW22" s="80"/>
      <c r="UX22" s="80"/>
      <c r="UY22" s="80"/>
      <c r="UZ22" s="80"/>
      <c r="VA22" s="80"/>
      <c r="VB22" s="80"/>
      <c r="VC22" s="80"/>
      <c r="VD22" s="80"/>
      <c r="VE22" s="80"/>
      <c r="VF22" s="80"/>
      <c r="VG22" s="80"/>
      <c r="VH22" s="80"/>
      <c r="VI22" s="80"/>
      <c r="VJ22" s="80"/>
      <c r="VK22" s="80"/>
      <c r="VL22" s="80"/>
      <c r="VM22" s="80"/>
      <c r="VN22" s="80"/>
      <c r="VO22" s="80"/>
      <c r="VP22" s="80"/>
      <c r="VQ22" s="80"/>
      <c r="VR22" s="80"/>
      <c r="VS22" s="80"/>
      <c r="VT22" s="80"/>
      <c r="VU22" s="80"/>
      <c r="VV22" s="80"/>
      <c r="VW22" s="80"/>
      <c r="VX22" s="80"/>
      <c r="VY22" s="80"/>
      <c r="VZ22" s="80"/>
      <c r="WA22" s="80"/>
      <c r="WB22" s="80"/>
      <c r="WC22" s="80"/>
      <c r="WD22" s="80"/>
      <c r="WE22" s="80"/>
      <c r="WF22" s="80"/>
      <c r="WG22" s="80"/>
      <c r="WH22" s="80"/>
      <c r="WI22" s="80"/>
      <c r="WJ22" s="80"/>
      <c r="WK22" s="80"/>
      <c r="WL22" s="80"/>
      <c r="WM22" s="80"/>
      <c r="WN22" s="80"/>
      <c r="WO22" s="80"/>
      <c r="WP22" s="80"/>
      <c r="WQ22" s="80"/>
      <c r="WR22" s="80"/>
      <c r="WS22" s="80"/>
      <c r="WT22" s="80"/>
      <c r="WU22" s="80"/>
      <c r="WV22" s="80"/>
      <c r="WW22" s="80"/>
      <c r="WX22" s="80"/>
      <c r="WY22" s="80"/>
      <c r="WZ22" s="80"/>
      <c r="XA22" s="80"/>
      <c r="XB22" s="80"/>
      <c r="XC22" s="80"/>
      <c r="XD22" s="80"/>
      <c r="XE22" s="80"/>
      <c r="XF22" s="80"/>
      <c r="XG22" s="80"/>
      <c r="XH22" s="80"/>
      <c r="XI22" s="80"/>
      <c r="XJ22" s="80"/>
      <c r="XK22" s="80"/>
      <c r="XL22" s="80"/>
      <c r="XM22" s="80"/>
      <c r="XN22" s="80"/>
      <c r="XO22" s="80"/>
      <c r="XP22" s="80"/>
      <c r="XQ22" s="80"/>
      <c r="XR22" s="80"/>
      <c r="XS22" s="80"/>
      <c r="XT22" s="80"/>
      <c r="XU22" s="80"/>
      <c r="XV22" s="80"/>
      <c r="XW22" s="80"/>
      <c r="XX22" s="80"/>
      <c r="XY22" s="80"/>
      <c r="XZ22" s="80"/>
      <c r="YA22" s="80"/>
      <c r="YB22" s="80"/>
      <c r="YC22" s="80"/>
      <c r="YD22" s="80"/>
      <c r="YE22" s="80"/>
      <c r="YF22" s="80"/>
      <c r="YG22" s="80"/>
      <c r="YH22" s="80"/>
      <c r="YI22" s="80"/>
      <c r="YJ22" s="80"/>
      <c r="YK22" s="80"/>
      <c r="YL22" s="80"/>
      <c r="YM22" s="80"/>
      <c r="YN22" s="80"/>
      <c r="YO22" s="80"/>
      <c r="YP22" s="80"/>
      <c r="YQ22" s="80"/>
      <c r="YR22" s="80"/>
      <c r="YS22" s="80"/>
      <c r="YT22" s="80"/>
      <c r="YU22" s="80"/>
      <c r="YV22" s="80"/>
      <c r="YW22" s="80"/>
      <c r="YX22" s="80"/>
      <c r="YY22" s="80"/>
      <c r="YZ22" s="80"/>
      <c r="ZA22" s="80"/>
      <c r="ZB22" s="80"/>
      <c r="ZC22" s="80"/>
      <c r="ZD22" s="80"/>
      <c r="ZE22" s="80"/>
      <c r="ZF22" s="80"/>
      <c r="ZG22" s="80"/>
      <c r="ZH22" s="80"/>
      <c r="ZI22" s="80"/>
      <c r="ZJ22" s="80"/>
      <c r="ZK22" s="80"/>
      <c r="ZL22" s="80"/>
      <c r="ZM22" s="80"/>
      <c r="ZN22" s="80"/>
      <c r="ZO22" s="80"/>
      <c r="ZP22" s="80"/>
      <c r="ZQ22" s="80"/>
      <c r="ZR22" s="80"/>
      <c r="ZS22" s="80"/>
      <c r="ZT22" s="80"/>
      <c r="ZU22" s="80"/>
      <c r="ZV22" s="80"/>
      <c r="ZW22" s="80"/>
      <c r="ZX22" s="80"/>
      <c r="ZY22" s="80"/>
      <c r="ZZ22" s="80"/>
      <c r="AAA22" s="80"/>
      <c r="AAB22" s="80"/>
      <c r="AAC22" s="80"/>
      <c r="AAD22" s="80"/>
      <c r="AAE22" s="80"/>
      <c r="AAF22" s="80"/>
      <c r="AAG22" s="80"/>
      <c r="AAH22" s="80"/>
      <c r="AAI22" s="80"/>
      <c r="AAJ22" s="80"/>
      <c r="AAK22" s="80"/>
      <c r="AAL22" s="80"/>
      <c r="AAM22" s="80"/>
      <c r="AAN22" s="80"/>
      <c r="AAO22" s="80"/>
      <c r="AAP22" s="80"/>
      <c r="AAQ22" s="80"/>
      <c r="AAR22" s="80"/>
      <c r="AAS22" s="80"/>
      <c r="AAT22" s="80"/>
      <c r="AAU22" s="80"/>
      <c r="AAV22" s="80"/>
      <c r="AAW22" s="80"/>
      <c r="AAX22" s="80"/>
      <c r="AAY22" s="80"/>
      <c r="AAZ22" s="80"/>
      <c r="ABA22" s="80"/>
      <c r="ABB22" s="80"/>
      <c r="ABC22" s="80"/>
      <c r="ABD22" s="80"/>
      <c r="ABE22" s="80"/>
      <c r="ABF22" s="80"/>
      <c r="ABG22" s="80"/>
      <c r="ABH22" s="80"/>
      <c r="ABI22" s="80"/>
      <c r="ABJ22" s="80"/>
      <c r="ABK22" s="80"/>
      <c r="ABL22" s="80"/>
      <c r="ABM22" s="80"/>
      <c r="ABN22" s="80"/>
      <c r="ABO22" s="80"/>
      <c r="ABP22" s="80"/>
      <c r="ABQ22" s="80"/>
      <c r="ABR22" s="80"/>
      <c r="ABS22" s="80"/>
      <c r="ABT22" s="80"/>
      <c r="ABU22" s="80"/>
      <c r="ABV22" s="80"/>
      <c r="ABW22" s="80"/>
      <c r="ABX22" s="80"/>
      <c r="ABY22" s="80"/>
      <c r="ABZ22" s="80"/>
      <c r="ACA22" s="80"/>
      <c r="ACB22" s="80"/>
      <c r="ACC22" s="80"/>
      <c r="ACD22" s="80"/>
      <c r="ACE22" s="80"/>
      <c r="ACF22" s="80"/>
      <c r="ACG22" s="80"/>
      <c r="ACH22" s="80"/>
      <c r="ACI22" s="80"/>
      <c r="ACJ22" s="80"/>
      <c r="ACK22" s="80"/>
      <c r="ACL22" s="80"/>
      <c r="ACM22" s="80"/>
      <c r="ACN22" s="80"/>
      <c r="ACO22" s="80"/>
      <c r="ACP22" s="80"/>
      <c r="ACQ22" s="80"/>
      <c r="ACR22" s="80"/>
      <c r="ACS22" s="80"/>
      <c r="ACT22" s="80"/>
      <c r="ACU22" s="80"/>
      <c r="ACV22" s="80"/>
      <c r="ACW22" s="80"/>
      <c r="ACX22" s="80"/>
      <c r="ACY22" s="80"/>
      <c r="ACZ22" s="80"/>
      <c r="ADA22" s="80"/>
      <c r="ADB22" s="80"/>
      <c r="ADC22" s="80"/>
      <c r="ADD22" s="80"/>
      <c r="ADE22" s="80"/>
      <c r="ADF22" s="80"/>
      <c r="ADG22" s="80"/>
      <c r="ADH22" s="80"/>
      <c r="ADI22" s="80"/>
      <c r="ADJ22" s="80"/>
      <c r="ADK22" s="80"/>
      <c r="ADL22" s="80"/>
      <c r="ADM22" s="80"/>
      <c r="ADN22" s="80"/>
      <c r="ADO22" s="80"/>
      <c r="ADP22" s="80"/>
      <c r="ADQ22" s="80"/>
      <c r="ADR22" s="80"/>
      <c r="ADS22" s="80"/>
      <c r="ADT22" s="80"/>
      <c r="ADU22" s="80"/>
      <c r="ADV22" s="80"/>
      <c r="ADW22" s="80"/>
      <c r="ADX22" s="80"/>
      <c r="ADY22" s="80"/>
      <c r="ADZ22" s="80"/>
      <c r="AEA22" s="80"/>
      <c r="AEB22" s="80"/>
      <c r="AEC22" s="80"/>
      <c r="AED22" s="80"/>
      <c r="AEE22" s="80"/>
      <c r="AEF22" s="80"/>
      <c r="AEG22" s="80"/>
      <c r="AEH22" s="80"/>
      <c r="AEI22" s="80"/>
      <c r="AEJ22" s="80"/>
      <c r="AEK22" s="80"/>
      <c r="AEL22" s="80"/>
      <c r="AEM22" s="80"/>
      <c r="AEN22" s="80"/>
      <c r="AEO22" s="80"/>
      <c r="AEP22" s="80"/>
      <c r="AEQ22" s="80"/>
      <c r="AER22" s="80"/>
      <c r="AES22" s="80"/>
      <c r="AET22" s="80"/>
      <c r="AEU22" s="80"/>
      <c r="AEV22" s="80"/>
      <c r="AEW22" s="80"/>
      <c r="AEX22" s="80"/>
      <c r="AEY22" s="80"/>
      <c r="AEZ22" s="80"/>
      <c r="AFA22" s="80"/>
      <c r="AFB22" s="80"/>
      <c r="AFC22" s="80"/>
      <c r="AFD22" s="80"/>
      <c r="AFE22" s="80"/>
      <c r="AFF22" s="80"/>
      <c r="AFG22" s="80"/>
      <c r="AFH22" s="80"/>
      <c r="AFI22" s="80"/>
      <c r="AFJ22" s="80"/>
      <c r="AFK22" s="80"/>
      <c r="AFL22" s="80"/>
      <c r="AFM22" s="80"/>
      <c r="AFN22" s="80"/>
      <c r="AFO22" s="80"/>
      <c r="AFP22" s="80"/>
      <c r="AFQ22" s="80"/>
      <c r="AFR22" s="80"/>
      <c r="AFS22" s="80"/>
      <c r="AFT22" s="80"/>
      <c r="AFU22" s="80"/>
      <c r="AFV22" s="80"/>
      <c r="AFW22" s="80"/>
      <c r="AFX22" s="80"/>
      <c r="AFY22" s="80"/>
      <c r="AFZ22" s="80"/>
      <c r="AGA22" s="80"/>
      <c r="AGB22" s="80"/>
      <c r="AGC22" s="80"/>
      <c r="AGD22" s="80"/>
      <c r="AGE22" s="80"/>
      <c r="AGF22" s="80"/>
      <c r="AGG22" s="80"/>
      <c r="AGH22" s="80"/>
      <c r="AGI22" s="80"/>
      <c r="AGJ22" s="80"/>
      <c r="AGK22" s="80"/>
      <c r="AGL22" s="80"/>
      <c r="AGM22" s="80"/>
      <c r="AGN22" s="80"/>
      <c r="AGO22" s="80"/>
      <c r="AGP22" s="80"/>
      <c r="AGQ22" s="80"/>
      <c r="AGR22" s="80"/>
      <c r="AGS22" s="80"/>
      <c r="AGT22" s="80"/>
      <c r="AGU22" s="80"/>
      <c r="AGV22" s="80"/>
      <c r="AGW22" s="80"/>
      <c r="AGX22" s="80"/>
      <c r="AGY22" s="80"/>
      <c r="AGZ22" s="80"/>
      <c r="AHA22" s="80"/>
      <c r="AHB22" s="80"/>
      <c r="AHC22" s="80"/>
      <c r="AHD22" s="80"/>
      <c r="AHE22" s="80"/>
      <c r="AHF22" s="80"/>
      <c r="AHG22" s="80"/>
      <c r="AHH22" s="80"/>
      <c r="AHI22" s="80"/>
      <c r="AHJ22" s="80"/>
      <c r="AHK22" s="80"/>
      <c r="AHL22" s="80"/>
      <c r="AHM22" s="80"/>
      <c r="AHN22" s="80"/>
      <c r="AHO22" s="80"/>
      <c r="AHP22" s="80"/>
      <c r="AHQ22" s="80"/>
      <c r="AHR22" s="80"/>
      <c r="AHS22" s="80"/>
      <c r="AHT22" s="80"/>
      <c r="AHU22" s="80"/>
      <c r="AHV22" s="80"/>
      <c r="AHW22" s="80"/>
      <c r="AHX22" s="80"/>
      <c r="AHY22" s="80"/>
      <c r="AHZ22" s="80"/>
      <c r="AIA22" s="80"/>
      <c r="AIB22" s="80"/>
      <c r="AIC22" s="80"/>
      <c r="AID22" s="80"/>
      <c r="AIE22" s="80"/>
      <c r="AIF22" s="80"/>
      <c r="AIG22" s="80"/>
      <c r="AIH22" s="80"/>
      <c r="AII22" s="80"/>
      <c r="AIJ22" s="80"/>
      <c r="AIK22" s="80"/>
      <c r="AIL22" s="80"/>
      <c r="AIM22" s="80"/>
      <c r="AIN22" s="80"/>
      <c r="AIO22" s="80"/>
      <c r="AIP22" s="80"/>
      <c r="AIQ22" s="80"/>
      <c r="AIR22" s="80"/>
      <c r="AIS22" s="80"/>
      <c r="AIT22" s="80"/>
      <c r="AIU22" s="80"/>
      <c r="AIV22" s="80"/>
      <c r="AIW22" s="80"/>
      <c r="AIX22" s="80"/>
      <c r="AIY22" s="80"/>
      <c r="AIZ22" s="80"/>
      <c r="AJA22" s="80"/>
      <c r="AJB22" s="80"/>
      <c r="AJC22" s="80"/>
      <c r="AJD22" s="80"/>
      <c r="AJE22" s="80"/>
      <c r="AJF22" s="80"/>
      <c r="AJG22" s="80"/>
      <c r="AJH22" s="80"/>
      <c r="AJI22" s="80"/>
      <c r="AJJ22" s="80"/>
      <c r="AJK22" s="80"/>
      <c r="AJL22" s="80"/>
      <c r="AJM22" s="80"/>
      <c r="AJN22" s="80"/>
      <c r="AJO22" s="80"/>
      <c r="AJP22" s="80"/>
      <c r="AJQ22" s="80"/>
      <c r="AJR22" s="80"/>
      <c r="AJS22" s="80"/>
      <c r="AJT22" s="80"/>
      <c r="AJU22" s="80"/>
      <c r="AJV22" s="80"/>
      <c r="AJW22" s="80"/>
      <c r="AJX22" s="80"/>
      <c r="AJY22" s="80"/>
      <c r="AJZ22" s="80"/>
      <c r="AKA22" s="80"/>
      <c r="AKB22" s="80"/>
      <c r="AKC22" s="80"/>
      <c r="AKD22" s="80"/>
      <c r="AKE22" s="80"/>
      <c r="AKF22" s="80"/>
      <c r="AKG22" s="80"/>
      <c r="AKH22" s="80"/>
      <c r="AKI22" s="80"/>
      <c r="AKJ22" s="80"/>
      <c r="AKK22" s="80"/>
      <c r="AKL22" s="80"/>
      <c r="AKM22" s="80"/>
      <c r="AKN22" s="80"/>
      <c r="AKO22" s="80"/>
      <c r="AKP22" s="80"/>
      <c r="AKQ22" s="80"/>
      <c r="AKR22" s="80"/>
      <c r="AKS22" s="80"/>
      <c r="AKT22" s="80"/>
      <c r="AKU22" s="80"/>
      <c r="AKV22" s="80"/>
      <c r="AKW22" s="80"/>
      <c r="AKX22" s="80"/>
      <c r="AKY22" s="80"/>
      <c r="AKZ22" s="80"/>
      <c r="ALA22" s="80"/>
      <c r="ALB22" s="80"/>
      <c r="ALC22" s="80"/>
      <c r="ALD22" s="80"/>
      <c r="ALE22" s="80"/>
      <c r="ALF22" s="80"/>
      <c r="ALG22" s="80"/>
      <c r="ALH22" s="80"/>
      <c r="ALI22" s="80"/>
      <c r="ALJ22" s="80"/>
      <c r="ALK22" s="80"/>
      <c r="ALL22" s="80"/>
      <c r="ALM22" s="80"/>
      <c r="ALN22" s="80"/>
      <c r="ALO22" s="80"/>
      <c r="ALP22" s="80"/>
      <c r="ALQ22" s="80"/>
      <c r="ALR22" s="80"/>
      <c r="ALS22" s="80"/>
      <c r="ALT22" s="80"/>
      <c r="ALU22" s="80"/>
      <c r="ALV22" s="80"/>
      <c r="ALW22" s="80"/>
      <c r="ALX22" s="80"/>
      <c r="ALY22" s="80"/>
      <c r="ALZ22" s="80"/>
      <c r="AMA22" s="80"/>
      <c r="AMB22" s="80"/>
      <c r="AMC22" s="80"/>
      <c r="AMD22" s="80"/>
      <c r="AME22" s="80"/>
      <c r="AMF22" s="80"/>
      <c r="AMG22" s="80"/>
      <c r="AMH22" s="80"/>
      <c r="AMI22" s="80"/>
      <c r="AMJ22" s="80"/>
      <c r="AMK22" s="80"/>
      <c r="AML22" s="80"/>
      <c r="AMM22" s="80"/>
      <c r="AMN22" s="80"/>
      <c r="AMO22" s="80"/>
      <c r="AMP22" s="80"/>
      <c r="AMQ22" s="80"/>
      <c r="AMR22" s="80"/>
      <c r="AMS22" s="80"/>
      <c r="AMT22" s="80"/>
      <c r="AMU22" s="80"/>
      <c r="AMV22" s="80"/>
      <c r="AMW22" s="80"/>
      <c r="AMX22" s="80"/>
      <c r="AMY22" s="80"/>
      <c r="AMZ22" s="80"/>
      <c r="ANA22" s="80"/>
      <c r="ANB22" s="80"/>
      <c r="ANC22" s="80"/>
      <c r="AND22" s="80"/>
      <c r="ANE22" s="80"/>
      <c r="ANF22" s="80"/>
      <c r="ANG22" s="80"/>
      <c r="ANH22" s="80"/>
      <c r="ANI22" s="80"/>
      <c r="ANJ22" s="80"/>
      <c r="ANK22" s="80"/>
      <c r="ANL22" s="80"/>
      <c r="ANM22" s="80"/>
      <c r="ANN22" s="80"/>
      <c r="ANO22" s="80"/>
      <c r="ANP22" s="80"/>
      <c r="ANQ22" s="80"/>
      <c r="ANR22" s="80"/>
      <c r="ANS22" s="80"/>
      <c r="ANT22" s="80"/>
      <c r="ANU22" s="80"/>
      <c r="ANV22" s="80"/>
      <c r="ANW22" s="80"/>
      <c r="ANX22" s="80"/>
      <c r="ANY22" s="80"/>
      <c r="ANZ22" s="80"/>
      <c r="AOA22" s="80"/>
      <c r="AOB22" s="80"/>
      <c r="AOC22" s="80"/>
      <c r="AOD22" s="80"/>
      <c r="AOE22" s="80"/>
      <c r="AOF22" s="80"/>
      <c r="AOG22" s="80"/>
      <c r="AOH22" s="80"/>
      <c r="AOI22" s="80"/>
      <c r="AOJ22" s="80"/>
      <c r="AOK22" s="80"/>
      <c r="AOL22" s="80"/>
      <c r="AOM22" s="80"/>
      <c r="AON22" s="80"/>
      <c r="AOO22" s="80"/>
      <c r="AOP22" s="80"/>
      <c r="AOQ22" s="80"/>
      <c r="AOR22" s="80"/>
      <c r="AOS22" s="80"/>
      <c r="AOT22" s="80"/>
      <c r="AOU22" s="80"/>
      <c r="AOV22" s="80"/>
      <c r="AOW22" s="80"/>
      <c r="AOX22" s="80"/>
      <c r="AOY22" s="80"/>
      <c r="AOZ22" s="80"/>
      <c r="APA22" s="80"/>
      <c r="APB22" s="80"/>
      <c r="APC22" s="80"/>
      <c r="APD22" s="80"/>
      <c r="APE22" s="80"/>
      <c r="APF22" s="80"/>
      <c r="APG22" s="80"/>
      <c r="APH22" s="80"/>
      <c r="API22" s="80"/>
      <c r="APJ22" s="80"/>
      <c r="APK22" s="80"/>
      <c r="APL22" s="80"/>
      <c r="APM22" s="80"/>
      <c r="APN22" s="80"/>
      <c r="APO22" s="80"/>
      <c r="APP22" s="80"/>
      <c r="APQ22" s="80"/>
      <c r="APR22" s="80"/>
      <c r="APS22" s="80"/>
      <c r="APT22" s="80"/>
      <c r="APU22" s="80"/>
      <c r="APV22" s="80"/>
      <c r="APW22" s="80"/>
      <c r="APX22" s="80"/>
      <c r="APY22" s="80"/>
      <c r="APZ22" s="80"/>
      <c r="AQA22" s="80"/>
      <c r="AQB22" s="80"/>
      <c r="AQC22" s="80"/>
      <c r="AQD22" s="80"/>
      <c r="AQE22" s="80"/>
      <c r="AQF22" s="80"/>
      <c r="AQG22" s="80"/>
      <c r="AQH22" s="80"/>
      <c r="AQI22" s="80"/>
      <c r="AQJ22" s="80"/>
      <c r="AQK22" s="80"/>
      <c r="AQL22" s="80"/>
      <c r="AQM22" s="80"/>
      <c r="AQN22" s="80"/>
      <c r="AQO22" s="80"/>
      <c r="AQP22" s="80"/>
      <c r="AQQ22" s="80"/>
      <c r="AQR22" s="80"/>
      <c r="AQS22" s="80"/>
      <c r="AQT22" s="80"/>
      <c r="AQU22" s="80"/>
      <c r="AQV22" s="80"/>
      <c r="AQW22" s="80"/>
      <c r="AQX22" s="80"/>
      <c r="AQY22" s="80"/>
      <c r="AQZ22" s="80"/>
      <c r="ARA22" s="80"/>
      <c r="ARB22" s="80"/>
      <c r="ARC22" s="80"/>
      <c r="ARD22" s="80"/>
      <c r="ARE22" s="80"/>
      <c r="ARF22" s="80"/>
      <c r="ARG22" s="80"/>
      <c r="ARH22" s="80"/>
      <c r="ARI22" s="80"/>
      <c r="ARJ22" s="80"/>
      <c r="ARK22" s="80"/>
      <c r="ARL22" s="80"/>
      <c r="ARM22" s="80"/>
      <c r="ARN22" s="80"/>
      <c r="ARO22" s="80"/>
      <c r="ARP22" s="80"/>
      <c r="ARQ22" s="80"/>
      <c r="ARR22" s="80"/>
      <c r="ARS22" s="80"/>
      <c r="ART22" s="80"/>
      <c r="ARU22" s="80"/>
      <c r="ARV22" s="80"/>
      <c r="ARW22" s="80"/>
      <c r="ARX22" s="80"/>
      <c r="ARY22" s="80"/>
      <c r="ARZ22" s="80"/>
      <c r="ASA22" s="80"/>
      <c r="ASB22" s="80"/>
      <c r="ASC22" s="80"/>
      <c r="ASD22" s="80"/>
      <c r="ASE22" s="80"/>
      <c r="ASF22" s="80"/>
      <c r="ASG22" s="80"/>
      <c r="ASH22" s="80"/>
      <c r="ASI22" s="80"/>
      <c r="ASJ22" s="80"/>
      <c r="ASK22" s="80"/>
      <c r="ASL22" s="80"/>
      <c r="ASM22" s="80"/>
      <c r="ASN22" s="80"/>
      <c r="ASO22" s="80"/>
      <c r="ASP22" s="80"/>
      <c r="ASQ22" s="80"/>
      <c r="ASR22" s="80"/>
      <c r="ASS22" s="80"/>
      <c r="AST22" s="80"/>
      <c r="ASU22" s="80"/>
      <c r="ASV22" s="80"/>
      <c r="ASW22" s="80"/>
      <c r="ASX22" s="80"/>
      <c r="ASY22" s="80"/>
      <c r="ASZ22" s="80"/>
      <c r="ATA22" s="80"/>
      <c r="ATB22" s="80"/>
      <c r="ATC22" s="80"/>
      <c r="ATD22" s="80"/>
      <c r="ATE22" s="80"/>
      <c r="ATF22" s="80"/>
      <c r="ATG22" s="80"/>
      <c r="ATH22" s="80"/>
      <c r="ATI22" s="80"/>
      <c r="ATJ22" s="80"/>
      <c r="ATK22" s="80"/>
      <c r="ATL22" s="80"/>
      <c r="ATM22" s="80"/>
      <c r="ATN22" s="80"/>
      <c r="ATO22" s="80"/>
      <c r="ATP22" s="80"/>
      <c r="ATQ22" s="80"/>
      <c r="ATR22" s="80"/>
      <c r="ATS22" s="80"/>
      <c r="ATT22" s="80"/>
      <c r="ATU22" s="80"/>
      <c r="ATV22" s="80"/>
      <c r="ATW22" s="80"/>
      <c r="ATX22" s="80"/>
      <c r="ATY22" s="80"/>
      <c r="ATZ22" s="80"/>
      <c r="AUA22" s="80"/>
      <c r="AUB22" s="80"/>
      <c r="AUC22" s="80"/>
      <c r="AUD22" s="80"/>
      <c r="AUE22" s="80"/>
      <c r="AUF22" s="80"/>
      <c r="AUG22" s="80"/>
      <c r="AUH22" s="80"/>
      <c r="AUI22" s="80"/>
      <c r="AUJ22" s="80"/>
      <c r="AUK22" s="80"/>
      <c r="AUL22" s="80"/>
      <c r="AUM22" s="80"/>
      <c r="AUN22" s="80"/>
      <c r="AUO22" s="80"/>
      <c r="AUP22" s="80"/>
      <c r="AUQ22" s="80"/>
      <c r="AUR22" s="80"/>
      <c r="AUS22" s="80"/>
      <c r="AUT22" s="80"/>
      <c r="AUU22" s="80"/>
      <c r="AUV22" s="80"/>
      <c r="AUW22" s="80"/>
      <c r="AUX22" s="80"/>
      <c r="AUY22" s="80"/>
      <c r="AUZ22" s="80"/>
      <c r="AVA22" s="80"/>
      <c r="AVB22" s="80"/>
      <c r="AVC22" s="80"/>
      <c r="AVD22" s="80"/>
      <c r="AVE22" s="80"/>
      <c r="AVF22" s="80"/>
      <c r="AVG22" s="80"/>
      <c r="AVH22" s="80"/>
      <c r="AVI22" s="80"/>
      <c r="AVJ22" s="80"/>
      <c r="AVK22" s="80"/>
      <c r="AVL22" s="80"/>
      <c r="AVM22" s="80"/>
      <c r="AVN22" s="80"/>
      <c r="AVO22" s="80"/>
      <c r="AVP22" s="80"/>
      <c r="AVQ22" s="80"/>
      <c r="AVR22" s="80"/>
      <c r="AVS22" s="80"/>
      <c r="AVT22" s="80"/>
      <c r="AVU22" s="80"/>
      <c r="AVV22" s="80"/>
      <c r="AVW22" s="80"/>
      <c r="AVX22" s="80"/>
      <c r="AVY22" s="80"/>
      <c r="AVZ22" s="80"/>
      <c r="AWA22" s="80"/>
      <c r="AWB22" s="80"/>
      <c r="AWC22" s="80"/>
      <c r="AWD22" s="80"/>
      <c r="AWE22" s="80"/>
      <c r="AWF22" s="80"/>
      <c r="AWG22" s="80"/>
      <c r="AWH22" s="80"/>
      <c r="AWI22" s="80"/>
      <c r="AWJ22" s="80"/>
      <c r="AWK22" s="80"/>
      <c r="AWL22" s="80"/>
      <c r="AWM22" s="80"/>
      <c r="AWN22" s="80"/>
      <c r="AWO22" s="80"/>
      <c r="AWP22" s="80"/>
      <c r="AWQ22" s="80"/>
      <c r="AWR22" s="80"/>
      <c r="AWS22" s="80"/>
      <c r="AWT22" s="80"/>
      <c r="AWU22" s="80"/>
      <c r="AWV22" s="80"/>
      <c r="AWW22" s="80"/>
      <c r="AWX22" s="80"/>
      <c r="AWY22" s="80"/>
      <c r="AWZ22" s="80"/>
      <c r="AXA22" s="80"/>
      <c r="AXB22" s="80"/>
      <c r="AXC22" s="80"/>
      <c r="AXD22" s="80"/>
      <c r="AXE22" s="80"/>
      <c r="AXF22" s="80"/>
      <c r="AXG22" s="80"/>
      <c r="AXH22" s="80"/>
      <c r="AXI22" s="80"/>
      <c r="AXJ22" s="80"/>
      <c r="AXK22" s="80"/>
      <c r="AXL22" s="80"/>
      <c r="AXM22" s="80"/>
      <c r="AXN22" s="80"/>
      <c r="AXO22" s="80"/>
      <c r="AXP22" s="80"/>
      <c r="AXQ22" s="80"/>
      <c r="AXR22" s="80"/>
      <c r="AXS22" s="80"/>
      <c r="AXT22" s="80"/>
      <c r="AXU22" s="80"/>
      <c r="AXV22" s="80"/>
      <c r="AXW22" s="80"/>
      <c r="AXX22" s="80"/>
      <c r="AXY22" s="80"/>
      <c r="AXZ22" s="80"/>
      <c r="AYA22" s="80"/>
      <c r="AYB22" s="80"/>
      <c r="AYC22" s="80"/>
      <c r="AYD22" s="80"/>
      <c r="AYE22" s="80"/>
      <c r="AYF22" s="80"/>
      <c r="AYG22" s="80"/>
      <c r="AYH22" s="80"/>
      <c r="AYI22" s="80"/>
      <c r="AYJ22" s="80"/>
      <c r="AYK22" s="80"/>
      <c r="AYL22" s="80"/>
      <c r="AYM22" s="80"/>
      <c r="AYN22" s="80"/>
      <c r="AYO22" s="80"/>
      <c r="AYP22" s="80"/>
      <c r="AYQ22" s="80"/>
      <c r="AYR22" s="80"/>
      <c r="AYS22" s="80"/>
      <c r="AYT22" s="80"/>
      <c r="AYU22" s="80"/>
      <c r="AYV22" s="80"/>
      <c r="AYW22" s="80"/>
      <c r="AYX22" s="80"/>
      <c r="AYY22" s="80"/>
      <c r="AYZ22" s="80"/>
      <c r="AZA22" s="80"/>
      <c r="AZB22" s="80"/>
      <c r="AZC22" s="80"/>
      <c r="AZD22" s="80"/>
      <c r="AZE22" s="80"/>
      <c r="AZF22" s="80"/>
      <c r="AZG22" s="80"/>
      <c r="AZH22" s="80"/>
      <c r="AZI22" s="80"/>
      <c r="AZJ22" s="80"/>
      <c r="AZK22" s="80"/>
      <c r="AZL22" s="80"/>
      <c r="AZM22" s="80"/>
      <c r="AZN22" s="80"/>
      <c r="AZO22" s="80"/>
      <c r="AZP22" s="80"/>
      <c r="AZQ22" s="80"/>
      <c r="AZR22" s="80"/>
      <c r="AZS22" s="80"/>
      <c r="AZT22" s="80"/>
      <c r="AZU22" s="80"/>
      <c r="AZV22" s="80"/>
      <c r="AZW22" s="80"/>
      <c r="AZX22" s="80"/>
      <c r="AZY22" s="80"/>
      <c r="AZZ22" s="80"/>
      <c r="BAA22" s="80"/>
      <c r="BAB22" s="80"/>
      <c r="BAC22" s="80"/>
      <c r="BAD22" s="80"/>
      <c r="BAE22" s="80"/>
      <c r="BAF22" s="80"/>
      <c r="BAG22" s="80"/>
      <c r="BAH22" s="80"/>
      <c r="BAI22" s="80"/>
      <c r="BAJ22" s="80"/>
      <c r="BAK22" s="80"/>
      <c r="BAL22" s="80"/>
      <c r="BAM22" s="80"/>
      <c r="BAN22" s="80"/>
      <c r="BAO22" s="80"/>
      <c r="BAP22" s="80"/>
      <c r="BAQ22" s="80"/>
      <c r="BAR22" s="80"/>
      <c r="BAS22" s="80"/>
      <c r="BAT22" s="80"/>
      <c r="BAU22" s="80"/>
      <c r="BAV22" s="80"/>
      <c r="BAW22" s="80"/>
      <c r="BAX22" s="80"/>
      <c r="BAY22" s="80"/>
      <c r="BAZ22" s="80"/>
      <c r="BBA22" s="80"/>
      <c r="BBB22" s="80"/>
      <c r="BBC22" s="80"/>
      <c r="BBD22" s="80"/>
      <c r="BBE22" s="80"/>
      <c r="BBF22" s="80"/>
      <c r="BBG22" s="80"/>
      <c r="BBH22" s="80"/>
      <c r="BBI22" s="80"/>
      <c r="BBJ22" s="80"/>
      <c r="BBK22" s="80"/>
      <c r="BBL22" s="80"/>
      <c r="BBM22" s="80"/>
      <c r="BBN22" s="80"/>
      <c r="BBO22" s="80"/>
      <c r="BBP22" s="80"/>
      <c r="BBQ22" s="80"/>
      <c r="BBR22" s="80"/>
      <c r="BBS22" s="80"/>
      <c r="BBT22" s="80"/>
      <c r="BBU22" s="80"/>
      <c r="BBV22" s="80"/>
      <c r="BBW22" s="80"/>
      <c r="BBX22" s="80"/>
      <c r="BBY22" s="80"/>
      <c r="BBZ22" s="80"/>
      <c r="BCA22" s="80"/>
      <c r="BCB22" s="80"/>
      <c r="BCC22" s="80"/>
      <c r="BCD22" s="80"/>
      <c r="BCE22" s="80"/>
      <c r="BCF22" s="80"/>
      <c r="BCG22" s="80"/>
      <c r="BCH22" s="80"/>
      <c r="BCI22" s="80"/>
      <c r="BCJ22" s="80"/>
      <c r="BCK22" s="80"/>
      <c r="BCL22" s="80"/>
      <c r="BCM22" s="80"/>
      <c r="BCN22" s="80"/>
      <c r="BCO22" s="80"/>
      <c r="BCP22" s="80"/>
      <c r="BCQ22" s="80"/>
      <c r="BCR22" s="80"/>
      <c r="BCS22" s="80"/>
      <c r="BCT22" s="80"/>
      <c r="BCU22" s="80"/>
      <c r="BCV22" s="80"/>
      <c r="BCW22" s="80"/>
      <c r="BCX22" s="80"/>
      <c r="BCY22" s="80"/>
      <c r="BCZ22" s="80"/>
      <c r="BDA22" s="80"/>
      <c r="BDB22" s="80"/>
      <c r="BDC22" s="80"/>
      <c r="BDD22" s="80"/>
      <c r="BDE22" s="80"/>
      <c r="BDF22" s="80"/>
      <c r="BDG22" s="80"/>
      <c r="BDH22" s="80"/>
      <c r="BDI22" s="80"/>
      <c r="BDJ22" s="80"/>
      <c r="BDK22" s="80"/>
      <c r="BDL22" s="80"/>
      <c r="BDM22" s="80"/>
      <c r="BDN22" s="80"/>
      <c r="BDO22" s="80"/>
      <c r="BDP22" s="80"/>
      <c r="BDQ22" s="80"/>
      <c r="BDR22" s="80"/>
      <c r="BDS22" s="80"/>
      <c r="BDT22" s="80"/>
      <c r="BDU22" s="80"/>
      <c r="BDV22" s="80"/>
      <c r="BDW22" s="80"/>
      <c r="BDX22" s="80"/>
      <c r="BDY22" s="80"/>
      <c r="BDZ22" s="80"/>
      <c r="BEA22" s="80"/>
      <c r="BEB22" s="80"/>
      <c r="BEC22" s="80"/>
      <c r="BED22" s="80"/>
      <c r="BEE22" s="80"/>
      <c r="BEF22" s="80"/>
      <c r="BEG22" s="80"/>
      <c r="BEH22" s="80"/>
      <c r="BEI22" s="80"/>
      <c r="BEJ22" s="80"/>
      <c r="BEK22" s="80"/>
      <c r="BEL22" s="80"/>
      <c r="BEM22" s="80"/>
      <c r="BEN22" s="80"/>
      <c r="BEO22" s="80"/>
      <c r="BEP22" s="80"/>
      <c r="BEQ22" s="80"/>
      <c r="BER22" s="80"/>
      <c r="BES22" s="80"/>
      <c r="BET22" s="80"/>
      <c r="BEU22" s="80"/>
      <c r="BEV22" s="80"/>
      <c r="BEW22" s="80"/>
      <c r="BEX22" s="80"/>
      <c r="BEY22" s="80"/>
      <c r="BEZ22" s="80"/>
      <c r="BFA22" s="80"/>
      <c r="BFB22" s="80"/>
      <c r="BFC22" s="80"/>
      <c r="BFD22" s="80"/>
      <c r="BFE22" s="80"/>
      <c r="BFF22" s="80"/>
      <c r="BFG22" s="80"/>
      <c r="BFH22" s="80"/>
      <c r="BFI22" s="80"/>
      <c r="BFJ22" s="80"/>
      <c r="BFK22" s="80"/>
      <c r="BFL22" s="80"/>
      <c r="BFM22" s="80"/>
      <c r="BFN22" s="80"/>
      <c r="BFO22" s="80"/>
      <c r="BFP22" s="80"/>
      <c r="BFQ22" s="80"/>
      <c r="BFR22" s="80"/>
      <c r="BFS22" s="80"/>
      <c r="BFT22" s="80"/>
      <c r="BFU22" s="80"/>
      <c r="BFV22" s="80"/>
      <c r="BFW22" s="80"/>
      <c r="BFX22" s="80"/>
      <c r="BFY22" s="80"/>
      <c r="BFZ22" s="80"/>
      <c r="BGA22" s="80"/>
      <c r="BGB22" s="80"/>
      <c r="BGC22" s="80"/>
      <c r="BGD22" s="80"/>
      <c r="BGE22" s="80"/>
      <c r="BGF22" s="80"/>
      <c r="BGG22" s="80"/>
      <c r="BGH22" s="80"/>
      <c r="BGI22" s="80"/>
      <c r="BGJ22" s="80"/>
      <c r="BGK22" s="80"/>
      <c r="BGL22" s="80"/>
      <c r="BGM22" s="80"/>
      <c r="BGN22" s="80"/>
      <c r="BGO22" s="80"/>
      <c r="BGP22" s="80"/>
      <c r="BGQ22" s="80"/>
      <c r="BGR22" s="80"/>
      <c r="BGS22" s="80"/>
      <c r="BGT22" s="80"/>
      <c r="BGU22" s="80"/>
      <c r="BGV22" s="80"/>
      <c r="BGW22" s="80"/>
      <c r="BGX22" s="80"/>
      <c r="BGY22" s="80"/>
      <c r="BGZ22" s="80"/>
      <c r="BHA22" s="80"/>
      <c r="BHB22" s="80"/>
      <c r="BHC22" s="80"/>
      <c r="BHD22" s="80"/>
      <c r="BHE22" s="80"/>
      <c r="BHF22" s="80"/>
      <c r="BHG22" s="80"/>
      <c r="BHH22" s="80"/>
      <c r="BHI22" s="80"/>
      <c r="BHJ22" s="80"/>
      <c r="BHK22" s="80"/>
      <c r="BHL22" s="80"/>
      <c r="BHM22" s="80"/>
      <c r="BHN22" s="80"/>
      <c r="BHO22" s="80"/>
      <c r="BHP22" s="80"/>
      <c r="BHQ22" s="80"/>
      <c r="BHR22" s="80"/>
      <c r="BHS22" s="80"/>
      <c r="BHT22" s="80"/>
      <c r="BHU22" s="80"/>
      <c r="BHV22" s="80"/>
      <c r="BHW22" s="80"/>
      <c r="BHX22" s="80"/>
      <c r="BHY22" s="80"/>
      <c r="BHZ22" s="80"/>
      <c r="BIA22" s="80"/>
      <c r="BIB22" s="80"/>
      <c r="BIC22" s="80"/>
      <c r="BID22" s="80"/>
      <c r="BIE22" s="80"/>
      <c r="BIF22" s="80"/>
      <c r="BIG22" s="80"/>
      <c r="BIH22" s="80"/>
      <c r="BII22" s="80"/>
      <c r="BIJ22" s="80"/>
      <c r="BIK22" s="80"/>
      <c r="BIL22" s="80"/>
      <c r="BIM22" s="80"/>
      <c r="BIN22" s="80"/>
      <c r="BIO22" s="80"/>
      <c r="BIP22" s="80"/>
      <c r="BIQ22" s="80"/>
      <c r="BIR22" s="80"/>
      <c r="BIS22" s="80"/>
      <c r="BIT22" s="80"/>
      <c r="BIU22" s="80"/>
      <c r="BIV22" s="80"/>
      <c r="BIW22" s="80"/>
      <c r="BIX22" s="80"/>
      <c r="BIY22" s="80"/>
      <c r="BIZ22" s="80"/>
      <c r="BJA22" s="80"/>
      <c r="BJB22" s="80"/>
      <c r="BJC22" s="80"/>
      <c r="BJD22" s="80"/>
      <c r="BJE22" s="80"/>
      <c r="BJF22" s="80"/>
      <c r="BJG22" s="80"/>
      <c r="BJH22" s="80"/>
      <c r="BJI22" s="80"/>
      <c r="BJJ22" s="80"/>
      <c r="BJK22" s="80"/>
      <c r="BJL22" s="80"/>
      <c r="BJM22" s="80"/>
      <c r="BJN22" s="80"/>
      <c r="BJO22" s="80"/>
      <c r="BJP22" s="80"/>
      <c r="BJQ22" s="80"/>
      <c r="BJR22" s="80"/>
      <c r="BJS22" s="80"/>
      <c r="BJT22" s="80"/>
      <c r="BJU22" s="80"/>
      <c r="BJV22" s="80"/>
      <c r="BJW22" s="80"/>
      <c r="BJX22" s="80"/>
      <c r="BJY22" s="80"/>
      <c r="BJZ22" s="80"/>
      <c r="BKA22" s="80"/>
      <c r="BKB22" s="80"/>
      <c r="BKC22" s="80"/>
      <c r="BKD22" s="80"/>
      <c r="BKE22" s="80"/>
      <c r="BKF22" s="80"/>
      <c r="BKG22" s="80"/>
      <c r="BKH22" s="80"/>
      <c r="BKI22" s="80"/>
      <c r="BKJ22" s="80"/>
      <c r="BKK22" s="80"/>
      <c r="BKL22" s="80"/>
      <c r="BKM22" s="80"/>
      <c r="BKN22" s="80"/>
      <c r="BKO22" s="80"/>
      <c r="BKP22" s="80"/>
      <c r="BKQ22" s="80"/>
      <c r="BKR22" s="80"/>
      <c r="BKS22" s="80"/>
      <c r="BKT22" s="80"/>
      <c r="BKU22" s="80"/>
      <c r="BKV22" s="80"/>
      <c r="BKW22" s="80"/>
      <c r="BKX22" s="80"/>
      <c r="BKY22" s="80"/>
      <c r="BKZ22" s="80"/>
      <c r="BLA22" s="80"/>
      <c r="BLB22" s="80"/>
      <c r="BLC22" s="80"/>
      <c r="BLD22" s="80"/>
      <c r="BLE22" s="80"/>
      <c r="BLF22" s="80"/>
      <c r="BLG22" s="80"/>
      <c r="BLH22" s="80"/>
      <c r="BLI22" s="80"/>
      <c r="BLJ22" s="80"/>
      <c r="BLK22" s="80"/>
      <c r="BLL22" s="80"/>
      <c r="BLM22" s="80"/>
      <c r="BLN22" s="80"/>
      <c r="BLO22" s="80"/>
      <c r="BLP22" s="80"/>
      <c r="BLQ22" s="80"/>
      <c r="BLR22" s="80"/>
      <c r="BLS22" s="80"/>
      <c r="BLT22" s="80"/>
      <c r="BLU22" s="80"/>
      <c r="BLV22" s="80"/>
      <c r="BLW22" s="80"/>
      <c r="BLX22" s="80"/>
      <c r="BLY22" s="80"/>
      <c r="BLZ22" s="80"/>
      <c r="BMA22" s="80"/>
      <c r="BMB22" s="80"/>
      <c r="BMC22" s="80"/>
      <c r="BMD22" s="80"/>
      <c r="BME22" s="80"/>
      <c r="BMF22" s="80"/>
      <c r="BMG22" s="80"/>
      <c r="BMH22" s="80"/>
      <c r="BMI22" s="80"/>
      <c r="BMJ22" s="80"/>
      <c r="BMK22" s="80"/>
      <c r="BML22" s="80"/>
      <c r="BMM22" s="80"/>
      <c r="BMN22" s="80"/>
      <c r="BMO22" s="80"/>
      <c r="BMP22" s="80"/>
      <c r="BMQ22" s="80"/>
      <c r="BMR22" s="80"/>
      <c r="BMS22" s="80"/>
      <c r="BMT22" s="80"/>
      <c r="BMU22" s="80"/>
      <c r="BMV22" s="80"/>
      <c r="BMW22" s="80"/>
      <c r="BMX22" s="80"/>
      <c r="BMY22" s="80"/>
      <c r="BMZ22" s="80"/>
      <c r="BNA22" s="80"/>
      <c r="BNB22" s="80"/>
      <c r="BNC22" s="80"/>
      <c r="BND22" s="80"/>
      <c r="BNE22" s="80"/>
      <c r="BNF22" s="80"/>
      <c r="BNG22" s="80"/>
      <c r="BNH22" s="80"/>
      <c r="BNI22" s="80"/>
      <c r="BNJ22" s="80"/>
      <c r="BNK22" s="80"/>
      <c r="BNL22" s="80"/>
      <c r="BNM22" s="80"/>
      <c r="BNN22" s="80"/>
      <c r="BNO22" s="80"/>
      <c r="BNP22" s="80"/>
      <c r="BNQ22" s="80"/>
      <c r="BNR22" s="80"/>
      <c r="BNS22" s="80"/>
      <c r="BNT22" s="80"/>
      <c r="BNU22" s="80"/>
      <c r="BNV22" s="80"/>
      <c r="BNW22" s="80"/>
      <c r="BNX22" s="80"/>
      <c r="BNY22" s="80"/>
      <c r="BNZ22" s="80"/>
      <c r="BOA22" s="80"/>
      <c r="BOB22" s="80"/>
      <c r="BOC22" s="80"/>
      <c r="BOD22" s="80"/>
      <c r="BOE22" s="80"/>
      <c r="BOF22" s="80"/>
      <c r="BOG22" s="80"/>
      <c r="BOH22" s="80"/>
      <c r="BOI22" s="80"/>
      <c r="BOJ22" s="80"/>
      <c r="BOK22" s="80"/>
      <c r="BOL22" s="80"/>
      <c r="BOM22" s="80"/>
      <c r="BON22" s="80"/>
      <c r="BOO22" s="80"/>
      <c r="BOP22" s="80"/>
      <c r="BOQ22" s="80"/>
      <c r="BOR22" s="80"/>
      <c r="BOS22" s="80"/>
      <c r="BOT22" s="80"/>
      <c r="BOU22" s="80"/>
      <c r="BOV22" s="80"/>
      <c r="BOW22" s="80"/>
      <c r="BOX22" s="80"/>
      <c r="BOY22" s="80"/>
      <c r="BOZ22" s="80"/>
      <c r="BPA22" s="80"/>
      <c r="BPB22" s="80"/>
      <c r="BPC22" s="80"/>
      <c r="BPD22" s="80"/>
      <c r="BPE22" s="80"/>
      <c r="BPF22" s="80"/>
      <c r="BPG22" s="80"/>
      <c r="BPH22" s="80"/>
      <c r="BPI22" s="80"/>
      <c r="BPJ22" s="80"/>
      <c r="BPK22" s="80"/>
      <c r="BPL22" s="80"/>
      <c r="BPM22" s="80"/>
      <c r="BPN22" s="80"/>
      <c r="BPO22" s="80"/>
      <c r="BPP22" s="80"/>
      <c r="BPQ22" s="80"/>
      <c r="BPR22" s="80"/>
      <c r="BPS22" s="80"/>
      <c r="BPT22" s="80"/>
      <c r="BPU22" s="80"/>
      <c r="BPV22" s="80"/>
      <c r="BPW22" s="80"/>
      <c r="BPX22" s="80"/>
      <c r="BPY22" s="80"/>
      <c r="BPZ22" s="80"/>
      <c r="BQA22" s="80"/>
      <c r="BQB22" s="80"/>
      <c r="BQC22" s="80"/>
      <c r="BQD22" s="80"/>
      <c r="BQE22" s="80"/>
      <c r="BQF22" s="80"/>
      <c r="BQG22" s="80"/>
      <c r="BQH22" s="80"/>
      <c r="BQI22" s="80"/>
      <c r="BQJ22" s="80"/>
      <c r="BQK22" s="80"/>
      <c r="BQL22" s="80"/>
      <c r="BQM22" s="80"/>
      <c r="BQN22" s="80"/>
      <c r="BQO22" s="80"/>
      <c r="BQP22" s="80"/>
      <c r="BQQ22" s="80"/>
      <c r="BQR22" s="80"/>
      <c r="BQS22" s="80"/>
      <c r="BQT22" s="80"/>
      <c r="BQU22" s="80"/>
      <c r="BQV22" s="80"/>
      <c r="BQW22" s="80"/>
      <c r="BQX22" s="80"/>
      <c r="BQY22" s="80"/>
      <c r="BQZ22" s="80"/>
      <c r="BRA22" s="80"/>
      <c r="BRB22" s="80"/>
      <c r="BRC22" s="80"/>
      <c r="BRD22" s="80"/>
      <c r="BRE22" s="80"/>
      <c r="BRF22" s="80"/>
      <c r="BRG22" s="80"/>
      <c r="BRH22" s="80"/>
      <c r="BRI22" s="80"/>
      <c r="BRJ22" s="80"/>
      <c r="BRK22" s="80"/>
      <c r="BRL22" s="80"/>
      <c r="BRM22" s="80"/>
      <c r="BRN22" s="80"/>
      <c r="BRO22" s="80"/>
      <c r="BRP22" s="80"/>
      <c r="BRQ22" s="80"/>
      <c r="BRR22" s="80"/>
      <c r="BRS22" s="80"/>
      <c r="BRT22" s="80"/>
      <c r="BRU22" s="80"/>
      <c r="BRV22" s="80"/>
      <c r="BRW22" s="80"/>
      <c r="BRX22" s="80"/>
      <c r="BRY22" s="80"/>
      <c r="BRZ22" s="80"/>
      <c r="BSA22" s="80"/>
      <c r="BSB22" s="80"/>
      <c r="BSC22" s="80"/>
      <c r="BSD22" s="80"/>
      <c r="BSE22" s="80"/>
      <c r="BSF22" s="80"/>
      <c r="BSG22" s="80"/>
      <c r="BSH22" s="80"/>
      <c r="BSI22" s="80"/>
      <c r="BSJ22" s="80"/>
      <c r="BSK22" s="80"/>
      <c r="BSL22" s="80"/>
      <c r="BSM22" s="80"/>
      <c r="BSN22" s="80"/>
      <c r="BSO22" s="80"/>
      <c r="BSP22" s="80"/>
      <c r="BSQ22" s="80"/>
      <c r="BSR22" s="80"/>
      <c r="BSS22" s="80"/>
      <c r="BST22" s="80"/>
      <c r="BSU22" s="80"/>
      <c r="BSV22" s="80"/>
      <c r="BSW22" s="80"/>
      <c r="BSX22" s="80"/>
      <c r="BSY22" s="80"/>
      <c r="BSZ22" s="80"/>
      <c r="BTA22" s="80"/>
      <c r="BTB22" s="80"/>
      <c r="BTC22" s="80"/>
      <c r="BTD22" s="80"/>
      <c r="BTE22" s="80"/>
      <c r="BTF22" s="80"/>
      <c r="BTG22" s="80"/>
      <c r="BTH22" s="80"/>
      <c r="BTI22" s="80"/>
      <c r="BTJ22" s="80"/>
      <c r="BTK22" s="80"/>
      <c r="BTL22" s="80"/>
      <c r="BTM22" s="80"/>
      <c r="BTN22" s="80"/>
      <c r="BTO22" s="80"/>
      <c r="BTP22" s="80"/>
      <c r="BTQ22" s="80"/>
      <c r="BTR22" s="80"/>
      <c r="BTS22" s="80"/>
      <c r="BTT22" s="80"/>
      <c r="BTU22" s="80"/>
      <c r="BTV22" s="80"/>
      <c r="BTW22" s="80"/>
      <c r="BTX22" s="80"/>
      <c r="BTY22" s="80"/>
      <c r="BTZ22" s="80"/>
      <c r="BUA22" s="80"/>
      <c r="BUB22" s="80"/>
      <c r="BUC22" s="80"/>
      <c r="BUD22" s="80"/>
      <c r="BUE22" s="80"/>
      <c r="BUF22" s="80"/>
      <c r="BUG22" s="80"/>
      <c r="BUH22" s="80"/>
      <c r="BUI22" s="80"/>
      <c r="BUJ22" s="80"/>
      <c r="BUK22" s="80"/>
      <c r="BUL22" s="80"/>
      <c r="BUM22" s="80"/>
      <c r="BUN22" s="80"/>
      <c r="BUO22" s="80"/>
      <c r="BUP22" s="80"/>
      <c r="BUQ22" s="80"/>
      <c r="BUR22" s="80"/>
      <c r="BUS22" s="80"/>
      <c r="BUT22" s="80"/>
      <c r="BUU22" s="80"/>
      <c r="BUV22" s="80"/>
      <c r="BUW22" s="80"/>
      <c r="BUX22" s="80"/>
      <c r="BUY22" s="80"/>
      <c r="BUZ22" s="80"/>
      <c r="BVA22" s="80"/>
      <c r="BVB22" s="80"/>
      <c r="BVC22" s="80"/>
      <c r="BVD22" s="80"/>
      <c r="BVE22" s="80"/>
      <c r="BVF22" s="80"/>
      <c r="BVG22" s="80"/>
      <c r="BVH22" s="80"/>
      <c r="BVI22" s="80"/>
      <c r="BVJ22" s="80"/>
      <c r="BVK22" s="80"/>
      <c r="BVL22" s="80"/>
      <c r="BVM22" s="80"/>
      <c r="BVN22" s="80"/>
      <c r="BVO22" s="80"/>
      <c r="BVP22" s="80"/>
      <c r="BVQ22" s="80"/>
      <c r="BVR22" s="80"/>
      <c r="BVS22" s="80"/>
      <c r="BVT22" s="80"/>
      <c r="BVU22" s="80"/>
      <c r="BVV22" s="80"/>
      <c r="BVW22" s="80"/>
      <c r="BVX22" s="80"/>
      <c r="BVY22" s="80"/>
      <c r="BVZ22" s="80"/>
      <c r="BWA22" s="80"/>
      <c r="BWB22" s="80"/>
      <c r="BWC22" s="80"/>
      <c r="BWD22" s="80"/>
      <c r="BWE22" s="80"/>
      <c r="BWF22" s="80"/>
      <c r="BWG22" s="80"/>
      <c r="BWH22" s="80"/>
      <c r="BWI22" s="80"/>
      <c r="BWJ22" s="80"/>
      <c r="BWK22" s="80"/>
      <c r="BWL22" s="80"/>
      <c r="BWM22" s="80"/>
      <c r="BWN22" s="80"/>
      <c r="BWO22" s="80"/>
      <c r="BWP22" s="80"/>
      <c r="BWQ22" s="80"/>
      <c r="BWR22" s="80"/>
      <c r="BWS22" s="80"/>
      <c r="BWT22" s="80"/>
      <c r="BWU22" s="80"/>
      <c r="BWV22" s="80"/>
      <c r="BWW22" s="80"/>
      <c r="BWX22" s="80"/>
      <c r="BWY22" s="80"/>
      <c r="BWZ22" s="80"/>
      <c r="BXA22" s="80"/>
      <c r="BXB22" s="80"/>
      <c r="BXC22" s="80"/>
      <c r="BXD22" s="80"/>
      <c r="BXE22" s="80"/>
      <c r="BXF22" s="80"/>
      <c r="BXG22" s="80"/>
      <c r="BXH22" s="80"/>
      <c r="BXI22" s="80"/>
      <c r="BXJ22" s="80"/>
      <c r="BXK22" s="80"/>
      <c r="BXL22" s="80"/>
      <c r="BXM22" s="80"/>
      <c r="BXN22" s="80"/>
      <c r="BXO22" s="80"/>
      <c r="BXP22" s="80"/>
      <c r="BXQ22" s="80"/>
      <c r="BXR22" s="80"/>
      <c r="BXS22" s="80"/>
      <c r="BXT22" s="80"/>
      <c r="BXU22" s="80"/>
      <c r="BXV22" s="80"/>
      <c r="BXW22" s="80"/>
      <c r="BXX22" s="80"/>
      <c r="BXY22" s="80"/>
      <c r="BXZ22" s="80"/>
      <c r="BYA22" s="80"/>
      <c r="BYB22" s="80"/>
      <c r="BYC22" s="80"/>
      <c r="BYD22" s="80"/>
      <c r="BYE22" s="80"/>
      <c r="BYF22" s="80"/>
      <c r="BYG22" s="80"/>
      <c r="BYH22" s="80"/>
      <c r="BYI22" s="80"/>
      <c r="BYJ22" s="80"/>
      <c r="BYK22" s="80"/>
      <c r="BYL22" s="80"/>
      <c r="BYM22" s="80"/>
      <c r="BYN22" s="80"/>
      <c r="BYO22" s="80"/>
      <c r="BYP22" s="80"/>
      <c r="BYQ22" s="80"/>
      <c r="BYR22" s="80"/>
      <c r="BYS22" s="80"/>
      <c r="BYT22" s="80"/>
      <c r="BYU22" s="80"/>
      <c r="BYV22" s="80"/>
      <c r="BYW22" s="80"/>
      <c r="BYX22" s="80"/>
      <c r="BYY22" s="80"/>
      <c r="BYZ22" s="80"/>
      <c r="BZA22" s="80"/>
      <c r="BZB22" s="80"/>
      <c r="BZC22" s="80"/>
      <c r="BZD22" s="80"/>
      <c r="BZE22" s="80"/>
      <c r="BZF22" s="80"/>
      <c r="BZG22" s="80"/>
      <c r="BZH22" s="80"/>
      <c r="BZI22" s="80"/>
      <c r="BZJ22" s="80"/>
      <c r="BZK22" s="80"/>
      <c r="BZL22" s="80"/>
      <c r="BZM22" s="80"/>
      <c r="BZN22" s="80"/>
      <c r="BZO22" s="80"/>
      <c r="BZP22" s="80"/>
      <c r="BZQ22" s="80"/>
      <c r="BZR22" s="80"/>
      <c r="BZS22" s="80"/>
      <c r="BZT22" s="80"/>
      <c r="BZU22" s="80"/>
      <c r="BZV22" s="80"/>
      <c r="BZW22" s="80"/>
      <c r="BZX22" s="80"/>
      <c r="BZY22" s="80"/>
      <c r="BZZ22" s="80"/>
      <c r="CAA22" s="80"/>
      <c r="CAB22" s="80"/>
      <c r="CAC22" s="80"/>
      <c r="CAD22" s="80"/>
      <c r="CAE22" s="80"/>
      <c r="CAF22" s="80"/>
      <c r="CAG22" s="80"/>
      <c r="CAH22" s="80"/>
      <c r="CAI22" s="80"/>
      <c r="CAJ22" s="80"/>
      <c r="CAK22" s="80"/>
      <c r="CAL22" s="80"/>
      <c r="CAM22" s="80"/>
      <c r="CAN22" s="80"/>
      <c r="CAO22" s="80"/>
      <c r="CAP22" s="80"/>
      <c r="CAQ22" s="80"/>
      <c r="CAR22" s="80"/>
      <c r="CAS22" s="80"/>
      <c r="CAT22" s="80"/>
      <c r="CAU22" s="80"/>
      <c r="CAV22" s="80"/>
      <c r="CAW22" s="80"/>
      <c r="CAX22" s="80"/>
      <c r="CAY22" s="80"/>
      <c r="CAZ22" s="80"/>
      <c r="CBA22" s="80"/>
      <c r="CBB22" s="80"/>
      <c r="CBC22" s="80"/>
      <c r="CBD22" s="80"/>
      <c r="CBE22" s="80"/>
      <c r="CBF22" s="80"/>
      <c r="CBG22" s="80"/>
      <c r="CBH22" s="80"/>
      <c r="CBI22" s="80"/>
      <c r="CBJ22" s="80"/>
      <c r="CBK22" s="80"/>
      <c r="CBL22" s="80"/>
      <c r="CBM22" s="80"/>
      <c r="CBN22" s="80"/>
      <c r="CBO22" s="80"/>
      <c r="CBP22" s="80"/>
      <c r="CBQ22" s="80"/>
      <c r="CBR22" s="80"/>
      <c r="CBS22" s="80"/>
      <c r="CBT22" s="80"/>
      <c r="CBU22" s="80"/>
      <c r="CBV22" s="80"/>
      <c r="CBW22" s="80"/>
      <c r="CBX22" s="80"/>
      <c r="CBY22" s="80"/>
      <c r="CBZ22" s="80"/>
      <c r="CCA22" s="80"/>
      <c r="CCB22" s="80"/>
      <c r="CCC22" s="80"/>
      <c r="CCD22" s="80"/>
      <c r="CCE22" s="80"/>
      <c r="CCF22" s="80"/>
      <c r="CCG22" s="80"/>
      <c r="CCH22" s="80"/>
      <c r="CCI22" s="80"/>
      <c r="CCJ22" s="80"/>
      <c r="CCK22" s="80"/>
      <c r="CCL22" s="80"/>
      <c r="CCM22" s="80"/>
      <c r="CCN22" s="80"/>
      <c r="CCO22" s="80"/>
      <c r="CCP22" s="80"/>
      <c r="CCQ22" s="80"/>
      <c r="CCR22" s="80"/>
      <c r="CCS22" s="80"/>
      <c r="CCT22" s="80"/>
      <c r="CCU22" s="80"/>
      <c r="CCV22" s="80"/>
      <c r="CCW22" s="80"/>
      <c r="CCX22" s="80"/>
      <c r="CCY22" s="80"/>
      <c r="CCZ22" s="80"/>
      <c r="CDA22" s="80"/>
      <c r="CDB22" s="80"/>
      <c r="CDC22" s="80"/>
      <c r="CDD22" s="80"/>
      <c r="CDE22" s="80"/>
      <c r="CDF22" s="80"/>
      <c r="CDG22" s="80"/>
      <c r="CDH22" s="80"/>
      <c r="CDI22" s="80"/>
      <c r="CDJ22" s="80"/>
      <c r="CDK22" s="80"/>
      <c r="CDL22" s="80"/>
      <c r="CDM22" s="80"/>
      <c r="CDN22" s="80"/>
      <c r="CDO22" s="80"/>
      <c r="CDP22" s="80"/>
      <c r="CDQ22" s="80"/>
      <c r="CDR22" s="80"/>
      <c r="CDS22" s="80"/>
      <c r="CDT22" s="80"/>
      <c r="CDU22" s="80"/>
      <c r="CDV22" s="80"/>
      <c r="CDW22" s="80"/>
      <c r="CDX22" s="80"/>
      <c r="CDY22" s="80"/>
      <c r="CDZ22" s="80"/>
      <c r="CEA22" s="80"/>
      <c r="CEB22" s="80"/>
      <c r="CEC22" s="80"/>
      <c r="CED22" s="80"/>
      <c r="CEE22" s="80"/>
      <c r="CEF22" s="80"/>
      <c r="CEG22" s="80"/>
      <c r="CEH22" s="80"/>
      <c r="CEI22" s="80"/>
      <c r="CEJ22" s="80"/>
      <c r="CEK22" s="80"/>
      <c r="CEL22" s="80"/>
      <c r="CEM22" s="80"/>
      <c r="CEN22" s="80"/>
      <c r="CEO22" s="80"/>
      <c r="CEP22" s="80"/>
      <c r="CEQ22" s="80"/>
      <c r="CER22" s="80"/>
      <c r="CES22" s="80"/>
      <c r="CET22" s="80"/>
      <c r="CEU22" s="80"/>
      <c r="CEV22" s="80"/>
      <c r="CEW22" s="80"/>
      <c r="CEX22" s="80"/>
      <c r="CEY22" s="80"/>
      <c r="CEZ22" s="80"/>
      <c r="CFA22" s="80"/>
      <c r="CFB22" s="80"/>
      <c r="CFC22" s="80"/>
      <c r="CFD22" s="80"/>
      <c r="CFE22" s="80"/>
      <c r="CFF22" s="80"/>
      <c r="CFG22" s="80"/>
      <c r="CFH22" s="80"/>
      <c r="CFI22" s="80"/>
      <c r="CFJ22" s="80"/>
      <c r="CFK22" s="80"/>
      <c r="CFL22" s="80"/>
      <c r="CFM22" s="80"/>
      <c r="CFN22" s="80"/>
      <c r="CFO22" s="80"/>
      <c r="CFP22" s="80"/>
      <c r="CFQ22" s="80"/>
      <c r="CFR22" s="80"/>
      <c r="CFS22" s="80"/>
      <c r="CFT22" s="80"/>
      <c r="CFU22" s="80"/>
      <c r="CFV22" s="80"/>
      <c r="CFW22" s="80"/>
      <c r="CFX22" s="80"/>
      <c r="CFY22" s="80"/>
      <c r="CFZ22" s="80"/>
      <c r="CGA22" s="80"/>
      <c r="CGB22" s="80"/>
      <c r="CGC22" s="80"/>
      <c r="CGD22" s="80"/>
      <c r="CGE22" s="80"/>
      <c r="CGF22" s="80"/>
      <c r="CGG22" s="80"/>
      <c r="CGH22" s="80"/>
      <c r="CGI22" s="80"/>
      <c r="CGJ22" s="80"/>
      <c r="CGK22" s="80"/>
      <c r="CGL22" s="80"/>
      <c r="CGM22" s="80"/>
      <c r="CGN22" s="80"/>
      <c r="CGO22" s="80"/>
      <c r="CGP22" s="80"/>
      <c r="CGQ22" s="80"/>
      <c r="CGR22" s="80"/>
      <c r="CGS22" s="80"/>
      <c r="CGT22" s="80"/>
      <c r="CGU22" s="80"/>
      <c r="CGV22" s="80"/>
      <c r="CGW22" s="80"/>
      <c r="CGX22" s="80"/>
      <c r="CGY22" s="80"/>
      <c r="CGZ22" s="80"/>
      <c r="CHA22" s="80"/>
      <c r="CHB22" s="80"/>
      <c r="CHC22" s="80"/>
      <c r="CHD22" s="80"/>
      <c r="CHE22" s="80"/>
      <c r="CHF22" s="80"/>
      <c r="CHG22" s="80"/>
      <c r="CHH22" s="80"/>
      <c r="CHI22" s="80"/>
      <c r="CHJ22" s="80"/>
      <c r="CHK22" s="80"/>
      <c r="CHL22" s="80"/>
      <c r="CHM22" s="80"/>
      <c r="CHN22" s="80"/>
      <c r="CHO22" s="80"/>
      <c r="CHP22" s="80"/>
      <c r="CHQ22" s="80"/>
      <c r="CHR22" s="80"/>
      <c r="CHS22" s="80"/>
      <c r="CHT22" s="80"/>
      <c r="CHU22" s="80"/>
      <c r="CHV22" s="80"/>
      <c r="CHW22" s="80"/>
      <c r="CHX22" s="80"/>
      <c r="CHY22" s="80"/>
      <c r="CHZ22" s="80"/>
      <c r="CIA22" s="80"/>
      <c r="CIB22" s="80"/>
      <c r="CIC22" s="80"/>
      <c r="CID22" s="80"/>
      <c r="CIE22" s="80"/>
      <c r="CIF22" s="80"/>
      <c r="CIG22" s="80"/>
      <c r="CIH22" s="80"/>
      <c r="CII22" s="80"/>
      <c r="CIJ22" s="80"/>
      <c r="CIK22" s="80"/>
      <c r="CIL22" s="80"/>
      <c r="CIM22" s="80"/>
      <c r="CIN22" s="80"/>
      <c r="CIO22" s="80"/>
      <c r="CIP22" s="80"/>
      <c r="CIQ22" s="80"/>
      <c r="CIR22" s="80"/>
      <c r="CIS22" s="80"/>
      <c r="CIT22" s="80"/>
      <c r="CIU22" s="80"/>
      <c r="CIV22" s="80"/>
      <c r="CIW22" s="80"/>
      <c r="CIX22" s="80"/>
      <c r="CIY22" s="80"/>
      <c r="CIZ22" s="80"/>
      <c r="CJA22" s="80"/>
      <c r="CJB22" s="80"/>
      <c r="CJC22" s="80"/>
      <c r="CJD22" s="80"/>
      <c r="CJE22" s="80"/>
      <c r="CJF22" s="80"/>
      <c r="CJG22" s="80"/>
      <c r="CJH22" s="80"/>
      <c r="CJI22" s="80"/>
      <c r="CJJ22" s="80"/>
      <c r="CJK22" s="80"/>
      <c r="CJL22" s="80"/>
      <c r="CJM22" s="80"/>
      <c r="CJN22" s="80"/>
      <c r="CJO22" s="80"/>
      <c r="CJP22" s="80"/>
      <c r="CJQ22" s="80"/>
      <c r="CJR22" s="80"/>
      <c r="CJS22" s="80"/>
      <c r="CJT22" s="80"/>
      <c r="CJU22" s="80"/>
      <c r="CJV22" s="80"/>
      <c r="CJW22" s="80"/>
      <c r="CJX22" s="80"/>
      <c r="CJY22" s="80"/>
      <c r="CJZ22" s="80"/>
      <c r="CKA22" s="80"/>
      <c r="CKB22" s="80"/>
      <c r="CKC22" s="80"/>
      <c r="CKD22" s="80"/>
      <c r="CKE22" s="80"/>
      <c r="CKF22" s="80"/>
      <c r="CKG22" s="80"/>
      <c r="CKH22" s="80"/>
      <c r="CKI22" s="80"/>
      <c r="CKJ22" s="80"/>
      <c r="CKK22" s="80"/>
      <c r="CKL22" s="80"/>
      <c r="CKM22" s="80"/>
      <c r="CKN22" s="80"/>
      <c r="CKO22" s="80"/>
      <c r="CKP22" s="80"/>
      <c r="CKQ22" s="80"/>
      <c r="CKR22" s="80"/>
      <c r="CKS22" s="80"/>
      <c r="CKT22" s="80"/>
      <c r="CKU22" s="80"/>
      <c r="CKV22" s="80"/>
      <c r="CKW22" s="80"/>
      <c r="CKX22" s="80"/>
      <c r="CKY22" s="80"/>
      <c r="CKZ22" s="80"/>
      <c r="CLA22" s="80"/>
      <c r="CLB22" s="80"/>
      <c r="CLC22" s="80"/>
      <c r="CLD22" s="80"/>
      <c r="CLE22" s="80"/>
      <c r="CLF22" s="80"/>
      <c r="CLG22" s="80"/>
      <c r="CLH22" s="80"/>
      <c r="CLI22" s="80"/>
      <c r="CLJ22" s="80"/>
      <c r="CLK22" s="80"/>
      <c r="CLL22" s="80"/>
      <c r="CLM22" s="80"/>
      <c r="CLN22" s="80"/>
      <c r="CLO22" s="80"/>
      <c r="CLP22" s="80"/>
      <c r="CLQ22" s="80"/>
      <c r="CLR22" s="80"/>
      <c r="CLS22" s="80"/>
      <c r="CLT22" s="80"/>
      <c r="CLU22" s="80"/>
      <c r="CLV22" s="80"/>
      <c r="CLW22" s="80"/>
      <c r="CLX22" s="80"/>
      <c r="CLY22" s="80"/>
      <c r="CLZ22" s="80"/>
      <c r="CMA22" s="80"/>
      <c r="CMB22" s="80"/>
      <c r="CMC22" s="80"/>
      <c r="CMD22" s="80"/>
      <c r="CME22" s="80"/>
      <c r="CMF22" s="80"/>
      <c r="CMG22" s="80"/>
      <c r="CMH22" s="80"/>
      <c r="CMI22" s="80"/>
      <c r="CMJ22" s="80"/>
      <c r="CMK22" s="80"/>
      <c r="CML22" s="80"/>
      <c r="CMM22" s="80"/>
      <c r="CMN22" s="80"/>
      <c r="CMO22" s="80"/>
      <c r="CMP22" s="80"/>
      <c r="CMQ22" s="80"/>
      <c r="CMR22" s="80"/>
      <c r="CMS22" s="80"/>
      <c r="CMT22" s="80"/>
      <c r="CMU22" s="80"/>
      <c r="CMV22" s="80"/>
      <c r="CMW22" s="80"/>
      <c r="CMX22" s="80"/>
      <c r="CMY22" s="80"/>
      <c r="CMZ22" s="80"/>
      <c r="CNA22" s="80"/>
      <c r="CNB22" s="80"/>
      <c r="CNC22" s="80"/>
      <c r="CND22" s="80"/>
      <c r="CNE22" s="80"/>
      <c r="CNF22" s="80"/>
      <c r="CNG22" s="80"/>
      <c r="CNH22" s="80"/>
      <c r="CNI22" s="80"/>
      <c r="CNJ22" s="80"/>
      <c r="CNK22" s="80"/>
      <c r="CNL22" s="80"/>
      <c r="CNM22" s="80"/>
      <c r="CNN22" s="80"/>
      <c r="CNO22" s="80"/>
      <c r="CNP22" s="80"/>
      <c r="CNQ22" s="80"/>
      <c r="CNR22" s="80"/>
      <c r="CNS22" s="80"/>
      <c r="CNT22" s="80"/>
      <c r="CNU22" s="80"/>
      <c r="CNV22" s="80"/>
      <c r="CNW22" s="80"/>
      <c r="CNX22" s="80"/>
      <c r="CNY22" s="80"/>
      <c r="CNZ22" s="80"/>
      <c r="COA22" s="80"/>
      <c r="COB22" s="80"/>
      <c r="COC22" s="80"/>
      <c r="COD22" s="80"/>
      <c r="COE22" s="80"/>
      <c r="COF22" s="80"/>
      <c r="COG22" s="80"/>
      <c r="COH22" s="80"/>
      <c r="COI22" s="80"/>
      <c r="COJ22" s="80"/>
      <c r="COK22" s="80"/>
      <c r="COL22" s="80"/>
      <c r="COM22" s="80"/>
      <c r="CON22" s="80"/>
      <c r="COO22" s="80"/>
      <c r="COP22" s="80"/>
      <c r="COQ22" s="80"/>
      <c r="COR22" s="80"/>
      <c r="COS22" s="80"/>
      <c r="COT22" s="80"/>
      <c r="COU22" s="80"/>
      <c r="COV22" s="80"/>
      <c r="COW22" s="80"/>
      <c r="COX22" s="80"/>
      <c r="COY22" s="80"/>
      <c r="COZ22" s="80"/>
      <c r="CPA22" s="80"/>
      <c r="CPB22" s="80"/>
      <c r="CPC22" s="80"/>
      <c r="CPD22" s="80"/>
      <c r="CPE22" s="80"/>
      <c r="CPF22" s="80"/>
      <c r="CPG22" s="80"/>
      <c r="CPH22" s="80"/>
      <c r="CPI22" s="80"/>
      <c r="CPJ22" s="80"/>
      <c r="CPK22" s="80"/>
      <c r="CPL22" s="80"/>
      <c r="CPM22" s="80"/>
      <c r="CPN22" s="80"/>
      <c r="CPO22" s="80"/>
      <c r="CPP22" s="80"/>
      <c r="CPQ22" s="80"/>
      <c r="CPR22" s="80"/>
      <c r="CPS22" s="80"/>
      <c r="CPT22" s="80"/>
      <c r="CPU22" s="80"/>
      <c r="CPV22" s="80"/>
      <c r="CPW22" s="80"/>
      <c r="CPX22" s="80"/>
      <c r="CPY22" s="80"/>
      <c r="CPZ22" s="80"/>
      <c r="CQA22" s="80"/>
      <c r="CQB22" s="80"/>
      <c r="CQC22" s="80"/>
      <c r="CQD22" s="80"/>
      <c r="CQE22" s="80"/>
      <c r="CQF22" s="80"/>
      <c r="CQG22" s="80"/>
      <c r="CQH22" s="80"/>
      <c r="CQI22" s="80"/>
      <c r="CQJ22" s="80"/>
      <c r="CQK22" s="80"/>
      <c r="CQL22" s="80"/>
      <c r="CQM22" s="80"/>
      <c r="CQN22" s="80"/>
      <c r="CQO22" s="80"/>
      <c r="CQP22" s="80"/>
      <c r="CQQ22" s="80"/>
      <c r="CQR22" s="80"/>
      <c r="CQS22" s="80"/>
      <c r="CQT22" s="80"/>
      <c r="CQU22" s="80"/>
      <c r="CQV22" s="80"/>
      <c r="CQW22" s="80"/>
      <c r="CQX22" s="80"/>
      <c r="CQY22" s="80"/>
      <c r="CQZ22" s="80"/>
      <c r="CRA22" s="80"/>
      <c r="CRB22" s="80"/>
      <c r="CRC22" s="80"/>
      <c r="CRD22" s="80"/>
      <c r="CRE22" s="80"/>
      <c r="CRF22" s="80"/>
      <c r="CRG22" s="80"/>
      <c r="CRH22" s="80"/>
      <c r="CRI22" s="80"/>
      <c r="CRJ22" s="80"/>
      <c r="CRK22" s="80"/>
      <c r="CRL22" s="80"/>
      <c r="CRM22" s="80"/>
      <c r="CRN22" s="80"/>
      <c r="CRO22" s="80"/>
      <c r="CRP22" s="80"/>
      <c r="CRQ22" s="80"/>
      <c r="CRR22" s="80"/>
      <c r="CRS22" s="80"/>
      <c r="CRT22" s="80"/>
      <c r="CRU22" s="80"/>
      <c r="CRV22" s="80"/>
      <c r="CRW22" s="80"/>
      <c r="CRX22" s="80"/>
      <c r="CRY22" s="80"/>
      <c r="CRZ22" s="80"/>
      <c r="CSA22" s="80"/>
      <c r="CSB22" s="80"/>
      <c r="CSC22" s="80"/>
      <c r="CSD22" s="80"/>
      <c r="CSE22" s="80"/>
      <c r="CSF22" s="80"/>
      <c r="CSG22" s="80"/>
      <c r="CSH22" s="80"/>
      <c r="CSI22" s="80"/>
      <c r="CSJ22" s="80"/>
      <c r="CSK22" s="80"/>
      <c r="CSL22" s="80"/>
      <c r="CSM22" s="80"/>
      <c r="CSN22" s="80"/>
      <c r="CSO22" s="80"/>
      <c r="CSP22" s="80"/>
      <c r="CSQ22" s="80"/>
      <c r="CSR22" s="80"/>
      <c r="CSS22" s="80"/>
      <c r="CST22" s="80"/>
      <c r="CSU22" s="80"/>
      <c r="CSV22" s="80"/>
      <c r="CSW22" s="80"/>
      <c r="CSX22" s="80"/>
      <c r="CSY22" s="80"/>
      <c r="CSZ22" s="80"/>
      <c r="CTA22" s="80"/>
      <c r="CTB22" s="80"/>
      <c r="CTC22" s="80"/>
      <c r="CTD22" s="80"/>
      <c r="CTE22" s="80"/>
      <c r="CTF22" s="80"/>
      <c r="CTG22" s="80"/>
      <c r="CTH22" s="80"/>
      <c r="CTI22" s="80"/>
      <c r="CTJ22" s="80"/>
      <c r="CTK22" s="80"/>
      <c r="CTL22" s="80"/>
      <c r="CTM22" s="80"/>
      <c r="CTN22" s="80"/>
      <c r="CTO22" s="80"/>
      <c r="CTP22" s="80"/>
      <c r="CTQ22" s="80"/>
      <c r="CTR22" s="80"/>
      <c r="CTS22" s="80"/>
      <c r="CTT22" s="80"/>
      <c r="CTU22" s="80"/>
      <c r="CTV22" s="80"/>
      <c r="CTW22" s="80"/>
      <c r="CTX22" s="80"/>
      <c r="CTY22" s="80"/>
      <c r="CTZ22" s="80"/>
      <c r="CUA22" s="80"/>
      <c r="CUB22" s="80"/>
      <c r="CUC22" s="80"/>
      <c r="CUD22" s="80"/>
      <c r="CUE22" s="80"/>
      <c r="CUF22" s="80"/>
      <c r="CUG22" s="80"/>
      <c r="CUH22" s="80"/>
      <c r="CUI22" s="80"/>
      <c r="CUJ22" s="80"/>
      <c r="CUK22" s="80"/>
      <c r="CUL22" s="80"/>
      <c r="CUM22" s="80"/>
      <c r="CUN22" s="80"/>
      <c r="CUO22" s="80"/>
      <c r="CUP22" s="80"/>
      <c r="CUQ22" s="80"/>
      <c r="CUR22" s="80"/>
      <c r="CUS22" s="80"/>
      <c r="CUT22" s="80"/>
      <c r="CUU22" s="80"/>
      <c r="CUV22" s="80"/>
      <c r="CUW22" s="80"/>
      <c r="CUX22" s="80"/>
      <c r="CUY22" s="80"/>
      <c r="CUZ22" s="80"/>
      <c r="CVA22" s="80"/>
      <c r="CVB22" s="80"/>
      <c r="CVC22" s="80"/>
      <c r="CVD22" s="80"/>
      <c r="CVE22" s="80"/>
      <c r="CVF22" s="80"/>
      <c r="CVG22" s="80"/>
      <c r="CVH22" s="80"/>
      <c r="CVI22" s="80"/>
      <c r="CVJ22" s="80"/>
      <c r="CVK22" s="80"/>
      <c r="CVL22" s="80"/>
      <c r="CVM22" s="80"/>
      <c r="CVN22" s="80"/>
      <c r="CVO22" s="80"/>
      <c r="CVP22" s="80"/>
      <c r="CVQ22" s="80"/>
      <c r="CVR22" s="80"/>
      <c r="CVS22" s="80"/>
      <c r="CVT22" s="80"/>
      <c r="CVU22" s="80"/>
      <c r="CVV22" s="80"/>
      <c r="CVW22" s="80"/>
      <c r="CVX22" s="80"/>
      <c r="CVY22" s="80"/>
      <c r="CVZ22" s="80"/>
      <c r="CWA22" s="80"/>
      <c r="CWB22" s="80"/>
      <c r="CWC22" s="80"/>
      <c r="CWD22" s="80"/>
      <c r="CWE22" s="80"/>
      <c r="CWF22" s="80"/>
      <c r="CWG22" s="80"/>
      <c r="CWH22" s="80"/>
      <c r="CWI22" s="80"/>
      <c r="CWJ22" s="80"/>
      <c r="CWK22" s="80"/>
      <c r="CWL22" s="80"/>
      <c r="CWM22" s="80"/>
      <c r="CWN22" s="80"/>
      <c r="CWO22" s="80"/>
      <c r="CWP22" s="80"/>
      <c r="CWQ22" s="80"/>
      <c r="CWR22" s="80"/>
      <c r="CWS22" s="80"/>
      <c r="CWT22" s="80"/>
      <c r="CWU22" s="80"/>
      <c r="CWV22" s="80"/>
      <c r="CWW22" s="80"/>
      <c r="CWX22" s="80"/>
      <c r="CWY22" s="80"/>
      <c r="CWZ22" s="80"/>
      <c r="CXA22" s="80"/>
      <c r="CXB22" s="80"/>
      <c r="CXC22" s="80"/>
      <c r="CXD22" s="80"/>
      <c r="CXE22" s="80"/>
      <c r="CXF22" s="80"/>
      <c r="CXG22" s="80"/>
      <c r="CXH22" s="80"/>
      <c r="CXI22" s="80"/>
      <c r="CXJ22" s="80"/>
      <c r="CXK22" s="80"/>
      <c r="CXL22" s="80"/>
      <c r="CXM22" s="80"/>
      <c r="CXN22" s="80"/>
      <c r="CXO22" s="80"/>
      <c r="CXP22" s="80"/>
      <c r="CXQ22" s="80"/>
      <c r="CXR22" s="80"/>
      <c r="CXS22" s="80"/>
      <c r="CXT22" s="80"/>
      <c r="CXU22" s="80"/>
      <c r="CXV22" s="80"/>
      <c r="CXW22" s="80"/>
      <c r="CXX22" s="80"/>
      <c r="CXY22" s="80"/>
      <c r="CXZ22" s="80"/>
      <c r="CYA22" s="80"/>
      <c r="CYB22" s="80"/>
      <c r="CYC22" s="80"/>
      <c r="CYD22" s="80"/>
      <c r="CYE22" s="80"/>
      <c r="CYF22" s="80"/>
      <c r="CYG22" s="80"/>
      <c r="CYH22" s="80"/>
      <c r="CYI22" s="80"/>
      <c r="CYJ22" s="80"/>
      <c r="CYK22" s="80"/>
      <c r="CYL22" s="80"/>
      <c r="CYM22" s="80"/>
      <c r="CYN22" s="80"/>
      <c r="CYO22" s="80"/>
      <c r="CYP22" s="80"/>
      <c r="CYQ22" s="80"/>
      <c r="CYR22" s="80"/>
      <c r="CYS22" s="80"/>
      <c r="CYT22" s="80"/>
      <c r="CYU22" s="80"/>
      <c r="CYV22" s="80"/>
      <c r="CYW22" s="80"/>
      <c r="CYX22" s="80"/>
      <c r="CYY22" s="80"/>
      <c r="CYZ22" s="80"/>
      <c r="CZA22" s="80"/>
      <c r="CZB22" s="80"/>
      <c r="CZC22" s="80"/>
      <c r="CZD22" s="80"/>
      <c r="CZE22" s="80"/>
      <c r="CZF22" s="80"/>
      <c r="CZG22" s="80"/>
      <c r="CZH22" s="80"/>
      <c r="CZI22" s="80"/>
      <c r="CZJ22" s="80"/>
      <c r="CZK22" s="80"/>
      <c r="CZL22" s="80"/>
      <c r="CZM22" s="80"/>
      <c r="CZN22" s="80"/>
      <c r="CZO22" s="80"/>
      <c r="CZP22" s="80"/>
      <c r="CZQ22" s="80"/>
      <c r="CZR22" s="80"/>
      <c r="CZS22" s="80"/>
      <c r="CZT22" s="80"/>
      <c r="CZU22" s="80"/>
      <c r="CZV22" s="80"/>
      <c r="CZW22" s="80"/>
      <c r="CZX22" s="80"/>
      <c r="CZY22" s="80"/>
      <c r="CZZ22" s="80"/>
      <c r="DAA22" s="80"/>
      <c r="DAB22" s="80"/>
      <c r="DAC22" s="80"/>
      <c r="DAD22" s="80"/>
      <c r="DAE22" s="80"/>
      <c r="DAF22" s="80"/>
      <c r="DAG22" s="80"/>
      <c r="DAH22" s="80"/>
      <c r="DAI22" s="80"/>
      <c r="DAJ22" s="80"/>
      <c r="DAK22" s="80"/>
      <c r="DAL22" s="80"/>
      <c r="DAM22" s="80"/>
      <c r="DAN22" s="80"/>
      <c r="DAO22" s="80"/>
      <c r="DAP22" s="80"/>
      <c r="DAQ22" s="80"/>
      <c r="DAR22" s="80"/>
      <c r="DAS22" s="80"/>
      <c r="DAT22" s="80"/>
      <c r="DAU22" s="80"/>
      <c r="DAV22" s="80"/>
      <c r="DAW22" s="80"/>
      <c r="DAX22" s="80"/>
      <c r="DAY22" s="80"/>
      <c r="DAZ22" s="80"/>
      <c r="DBA22" s="80"/>
      <c r="DBB22" s="80"/>
      <c r="DBC22" s="80"/>
      <c r="DBD22" s="80"/>
      <c r="DBE22" s="80"/>
      <c r="DBF22" s="80"/>
      <c r="DBG22" s="80"/>
      <c r="DBH22" s="80"/>
      <c r="DBI22" s="80"/>
      <c r="DBJ22" s="80"/>
      <c r="DBK22" s="80"/>
      <c r="DBL22" s="80"/>
      <c r="DBM22" s="80"/>
      <c r="DBN22" s="80"/>
      <c r="DBO22" s="80"/>
      <c r="DBP22" s="80"/>
      <c r="DBQ22" s="80"/>
      <c r="DBR22" s="80"/>
      <c r="DBS22" s="80"/>
      <c r="DBT22" s="80"/>
      <c r="DBU22" s="80"/>
      <c r="DBV22" s="80"/>
      <c r="DBW22" s="80"/>
      <c r="DBX22" s="80"/>
      <c r="DBY22" s="80"/>
      <c r="DBZ22" s="80"/>
      <c r="DCA22" s="80"/>
      <c r="DCB22" s="80"/>
      <c r="DCC22" s="80"/>
      <c r="DCD22" s="80"/>
      <c r="DCE22" s="80"/>
      <c r="DCF22" s="80"/>
      <c r="DCG22" s="80"/>
      <c r="DCH22" s="80"/>
      <c r="DCI22" s="80"/>
      <c r="DCJ22" s="80"/>
      <c r="DCK22" s="80"/>
      <c r="DCL22" s="80"/>
      <c r="DCM22" s="80"/>
      <c r="DCN22" s="80"/>
      <c r="DCO22" s="80"/>
      <c r="DCP22" s="80"/>
      <c r="DCQ22" s="80"/>
      <c r="DCR22" s="80"/>
      <c r="DCS22" s="80"/>
      <c r="DCT22" s="80"/>
      <c r="DCU22" s="80"/>
      <c r="DCV22" s="80"/>
      <c r="DCW22" s="80"/>
      <c r="DCX22" s="80"/>
      <c r="DCY22" s="80"/>
      <c r="DCZ22" s="80"/>
      <c r="DDA22" s="80"/>
      <c r="DDB22" s="80"/>
      <c r="DDC22" s="80"/>
      <c r="DDD22" s="80"/>
      <c r="DDE22" s="80"/>
      <c r="DDF22" s="80"/>
      <c r="DDG22" s="80"/>
      <c r="DDH22" s="80"/>
      <c r="DDI22" s="80"/>
      <c r="DDJ22" s="80"/>
      <c r="DDK22" s="80"/>
      <c r="DDL22" s="80"/>
      <c r="DDM22" s="80"/>
      <c r="DDN22" s="80"/>
      <c r="DDO22" s="80"/>
      <c r="DDP22" s="80"/>
      <c r="DDQ22" s="80"/>
      <c r="DDR22" s="80"/>
      <c r="DDS22" s="80"/>
      <c r="DDT22" s="80"/>
      <c r="DDU22" s="80"/>
      <c r="DDV22" s="80"/>
      <c r="DDW22" s="80"/>
      <c r="DDX22" s="80"/>
      <c r="DDY22" s="80"/>
      <c r="DDZ22" s="80"/>
      <c r="DEA22" s="80"/>
      <c r="DEB22" s="80"/>
      <c r="DEC22" s="80"/>
      <c r="DED22" s="80"/>
      <c r="DEE22" s="80"/>
      <c r="DEF22" s="80"/>
      <c r="DEG22" s="80"/>
      <c r="DEH22" s="80"/>
      <c r="DEI22" s="80"/>
      <c r="DEJ22" s="80"/>
      <c r="DEK22" s="80"/>
      <c r="DEL22" s="80"/>
      <c r="DEM22" s="80"/>
      <c r="DEN22" s="80"/>
      <c r="DEO22" s="80"/>
      <c r="DEP22" s="80"/>
      <c r="DEQ22" s="80"/>
      <c r="DER22" s="80"/>
      <c r="DES22" s="80"/>
      <c r="DET22" s="80"/>
      <c r="DEU22" s="80"/>
      <c r="DEV22" s="80"/>
      <c r="DEW22" s="80"/>
      <c r="DEX22" s="80"/>
      <c r="DEY22" s="80"/>
      <c r="DEZ22" s="80"/>
      <c r="DFA22" s="80"/>
      <c r="DFB22" s="80"/>
      <c r="DFC22" s="80"/>
      <c r="DFD22" s="80"/>
      <c r="DFE22" s="80"/>
      <c r="DFF22" s="80"/>
      <c r="DFG22" s="80"/>
      <c r="DFH22" s="80"/>
      <c r="DFI22" s="80"/>
      <c r="DFJ22" s="80"/>
      <c r="DFK22" s="80"/>
      <c r="DFL22" s="80"/>
      <c r="DFM22" s="80"/>
      <c r="DFN22" s="80"/>
      <c r="DFO22" s="80"/>
      <c r="DFP22" s="80"/>
      <c r="DFQ22" s="80"/>
      <c r="DFR22" s="80"/>
      <c r="DFS22" s="80"/>
      <c r="DFT22" s="80"/>
      <c r="DFU22" s="80"/>
      <c r="DFV22" s="80"/>
      <c r="DFW22" s="80"/>
      <c r="DFX22" s="80"/>
      <c r="DFY22" s="80"/>
      <c r="DFZ22" s="80"/>
      <c r="DGA22" s="80"/>
      <c r="DGB22" s="80"/>
      <c r="DGC22" s="80"/>
      <c r="DGD22" s="80"/>
      <c r="DGE22" s="80"/>
      <c r="DGF22" s="80"/>
      <c r="DGG22" s="80"/>
      <c r="DGH22" s="80"/>
      <c r="DGI22" s="80"/>
      <c r="DGJ22" s="80"/>
      <c r="DGK22" s="80"/>
      <c r="DGL22" s="80"/>
      <c r="DGM22" s="80"/>
      <c r="DGN22" s="80"/>
      <c r="DGO22" s="80"/>
      <c r="DGP22" s="80"/>
      <c r="DGQ22" s="80"/>
      <c r="DGR22" s="80"/>
      <c r="DGS22" s="80"/>
      <c r="DGT22" s="80"/>
      <c r="DGU22" s="80"/>
      <c r="DGV22" s="80"/>
      <c r="DGW22" s="80"/>
      <c r="DGX22" s="80"/>
      <c r="DGY22" s="80"/>
      <c r="DGZ22" s="80"/>
      <c r="DHA22" s="80"/>
      <c r="DHB22" s="80"/>
      <c r="DHC22" s="80"/>
      <c r="DHD22" s="80"/>
      <c r="DHE22" s="80"/>
      <c r="DHF22" s="80"/>
      <c r="DHG22" s="80"/>
      <c r="DHH22" s="80"/>
      <c r="DHI22" s="80"/>
      <c r="DHJ22" s="80"/>
      <c r="DHK22" s="80"/>
      <c r="DHL22" s="80"/>
      <c r="DHM22" s="80"/>
      <c r="DHN22" s="80"/>
      <c r="DHO22" s="80"/>
      <c r="DHP22" s="80"/>
      <c r="DHQ22" s="80"/>
      <c r="DHR22" s="80"/>
      <c r="DHS22" s="80"/>
      <c r="DHT22" s="80"/>
      <c r="DHU22" s="80"/>
      <c r="DHV22" s="80"/>
      <c r="DHW22" s="80"/>
      <c r="DHX22" s="80"/>
      <c r="DHY22" s="80"/>
      <c r="DHZ22" s="80"/>
      <c r="DIA22" s="80"/>
      <c r="DIB22" s="80"/>
      <c r="DIC22" s="80"/>
      <c r="DID22" s="80"/>
      <c r="DIE22" s="80"/>
      <c r="DIF22" s="80"/>
      <c r="DIG22" s="80"/>
      <c r="DIH22" s="80"/>
      <c r="DII22" s="80"/>
      <c r="DIJ22" s="80"/>
      <c r="DIK22" s="80"/>
      <c r="DIL22" s="80"/>
      <c r="DIM22" s="80"/>
      <c r="DIN22" s="80"/>
      <c r="DIO22" s="80"/>
      <c r="DIP22" s="80"/>
      <c r="DIQ22" s="80"/>
      <c r="DIR22" s="80"/>
      <c r="DIS22" s="80"/>
      <c r="DIT22" s="80"/>
      <c r="DIU22" s="80"/>
      <c r="DIV22" s="80"/>
      <c r="DIW22" s="80"/>
      <c r="DIX22" s="80"/>
      <c r="DIY22" s="80"/>
      <c r="DIZ22" s="80"/>
      <c r="DJA22" s="80"/>
      <c r="DJB22" s="80"/>
      <c r="DJC22" s="80"/>
      <c r="DJD22" s="80"/>
      <c r="DJE22" s="80"/>
      <c r="DJF22" s="80"/>
      <c r="DJG22" s="80"/>
      <c r="DJH22" s="80"/>
      <c r="DJI22" s="80"/>
      <c r="DJJ22" s="80"/>
      <c r="DJK22" s="80"/>
      <c r="DJL22" s="80"/>
      <c r="DJM22" s="80"/>
      <c r="DJN22" s="80"/>
      <c r="DJO22" s="80"/>
      <c r="DJP22" s="80"/>
      <c r="DJQ22" s="80"/>
      <c r="DJR22" s="80"/>
      <c r="DJS22" s="80"/>
      <c r="DJT22" s="80"/>
      <c r="DJU22" s="80"/>
      <c r="DJV22" s="80"/>
      <c r="DJW22" s="80"/>
      <c r="DJX22" s="80"/>
      <c r="DJY22" s="80"/>
      <c r="DJZ22" s="80"/>
      <c r="DKA22" s="80"/>
      <c r="DKB22" s="80"/>
      <c r="DKC22" s="80"/>
      <c r="DKD22" s="80"/>
      <c r="DKE22" s="80"/>
      <c r="DKF22" s="80"/>
      <c r="DKG22" s="80"/>
      <c r="DKH22" s="80"/>
      <c r="DKI22" s="80"/>
      <c r="DKJ22" s="80"/>
      <c r="DKK22" s="80"/>
      <c r="DKL22" s="80"/>
      <c r="DKM22" s="80"/>
      <c r="DKN22" s="80"/>
      <c r="DKO22" s="80"/>
      <c r="DKP22" s="80"/>
      <c r="DKQ22" s="80"/>
      <c r="DKR22" s="80"/>
      <c r="DKS22" s="80"/>
      <c r="DKT22" s="80"/>
      <c r="DKU22" s="80"/>
      <c r="DKV22" s="80"/>
      <c r="DKW22" s="80"/>
      <c r="DKX22" s="80"/>
      <c r="DKY22" s="80"/>
      <c r="DKZ22" s="80"/>
      <c r="DLA22" s="80"/>
      <c r="DLB22" s="80"/>
      <c r="DLC22" s="80"/>
      <c r="DLD22" s="80"/>
      <c r="DLE22" s="80"/>
      <c r="DLF22" s="80"/>
      <c r="DLG22" s="80"/>
      <c r="DLH22" s="80"/>
      <c r="DLI22" s="80"/>
      <c r="DLJ22" s="80"/>
      <c r="DLK22" s="80"/>
      <c r="DLL22" s="80"/>
      <c r="DLM22" s="80"/>
      <c r="DLN22" s="80"/>
      <c r="DLO22" s="80"/>
      <c r="DLP22" s="80"/>
      <c r="DLQ22" s="80"/>
      <c r="DLR22" s="80"/>
      <c r="DLS22" s="80"/>
      <c r="DLT22" s="80"/>
      <c r="DLU22" s="80"/>
      <c r="DLV22" s="80"/>
      <c r="DLW22" s="80"/>
      <c r="DLX22" s="80"/>
      <c r="DLY22" s="80"/>
      <c r="DLZ22" s="80"/>
      <c r="DMA22" s="80"/>
      <c r="DMB22" s="80"/>
      <c r="DMC22" s="80"/>
      <c r="DMD22" s="80"/>
      <c r="DME22" s="80"/>
      <c r="DMF22" s="80"/>
      <c r="DMG22" s="80"/>
      <c r="DMH22" s="80"/>
      <c r="DMI22" s="80"/>
      <c r="DMJ22" s="80"/>
      <c r="DMK22" s="80"/>
      <c r="DML22" s="80"/>
      <c r="DMM22" s="80"/>
      <c r="DMN22" s="80"/>
      <c r="DMO22" s="80"/>
      <c r="DMP22" s="80"/>
      <c r="DMQ22" s="80"/>
      <c r="DMR22" s="80"/>
      <c r="DMS22" s="80"/>
      <c r="DMT22" s="80"/>
      <c r="DMU22" s="80"/>
      <c r="DMV22" s="80"/>
      <c r="DMW22" s="80"/>
      <c r="DMX22" s="80"/>
      <c r="DMY22" s="80"/>
      <c r="DMZ22" s="80"/>
      <c r="DNA22" s="80"/>
      <c r="DNB22" s="80"/>
      <c r="DNC22" s="80"/>
      <c r="DND22" s="80"/>
      <c r="DNE22" s="80"/>
      <c r="DNF22" s="80"/>
      <c r="DNG22" s="80"/>
      <c r="DNH22" s="80"/>
      <c r="DNI22" s="80"/>
      <c r="DNJ22" s="80"/>
      <c r="DNK22" s="80"/>
      <c r="DNL22" s="80"/>
      <c r="DNM22" s="80"/>
      <c r="DNN22" s="80"/>
      <c r="DNO22" s="80"/>
      <c r="DNP22" s="80"/>
      <c r="DNQ22" s="80"/>
      <c r="DNR22" s="80"/>
      <c r="DNS22" s="80"/>
      <c r="DNT22" s="80"/>
      <c r="DNU22" s="80"/>
      <c r="DNV22" s="80"/>
      <c r="DNW22" s="80"/>
      <c r="DNX22" s="80"/>
      <c r="DNY22" s="80"/>
      <c r="DNZ22" s="80"/>
      <c r="DOA22" s="80"/>
      <c r="DOB22" s="80"/>
      <c r="DOC22" s="80"/>
      <c r="DOD22" s="80"/>
      <c r="DOE22" s="80"/>
      <c r="DOF22" s="80"/>
      <c r="DOG22" s="80"/>
      <c r="DOH22" s="80"/>
      <c r="DOI22" s="80"/>
      <c r="DOJ22" s="80"/>
      <c r="DOK22" s="80"/>
      <c r="DOL22" s="80"/>
      <c r="DOM22" s="80"/>
      <c r="DON22" s="80"/>
      <c r="DOO22" s="80"/>
      <c r="DOP22" s="80"/>
      <c r="DOQ22" s="80"/>
      <c r="DOR22" s="80"/>
      <c r="DOS22" s="80"/>
      <c r="DOT22" s="80"/>
      <c r="DOU22" s="80"/>
      <c r="DOV22" s="80"/>
      <c r="DOW22" s="80"/>
      <c r="DOX22" s="80"/>
      <c r="DOY22" s="80"/>
      <c r="DOZ22" s="80"/>
      <c r="DPA22" s="80"/>
      <c r="DPB22" s="80"/>
      <c r="DPC22" s="80"/>
      <c r="DPD22" s="80"/>
      <c r="DPE22" s="80"/>
      <c r="DPF22" s="80"/>
      <c r="DPG22" s="80"/>
      <c r="DPH22" s="80"/>
      <c r="DPI22" s="80"/>
      <c r="DPJ22" s="80"/>
      <c r="DPK22" s="80"/>
      <c r="DPL22" s="80"/>
      <c r="DPM22" s="80"/>
      <c r="DPN22" s="80"/>
      <c r="DPO22" s="80"/>
      <c r="DPP22" s="80"/>
      <c r="DPQ22" s="80"/>
      <c r="DPR22" s="80"/>
      <c r="DPS22" s="80"/>
      <c r="DPT22" s="80"/>
      <c r="DPU22" s="80"/>
      <c r="DPV22" s="80"/>
      <c r="DPW22" s="80"/>
      <c r="DPX22" s="80"/>
      <c r="DPY22" s="80"/>
      <c r="DPZ22" s="80"/>
      <c r="DQA22" s="80"/>
      <c r="DQB22" s="80"/>
      <c r="DQC22" s="80"/>
      <c r="DQD22" s="80"/>
      <c r="DQE22" s="80"/>
      <c r="DQF22" s="80"/>
      <c r="DQG22" s="80"/>
      <c r="DQH22" s="80"/>
      <c r="DQI22" s="80"/>
      <c r="DQJ22" s="80"/>
      <c r="DQK22" s="80"/>
      <c r="DQL22" s="80"/>
      <c r="DQM22" s="80"/>
      <c r="DQN22" s="80"/>
      <c r="DQO22" s="80"/>
      <c r="DQP22" s="80"/>
      <c r="DQQ22" s="80"/>
      <c r="DQR22" s="80"/>
      <c r="DQS22" s="80"/>
      <c r="DQT22" s="80"/>
      <c r="DQU22" s="80"/>
      <c r="DQV22" s="80"/>
      <c r="DQW22" s="80"/>
      <c r="DQX22" s="80"/>
      <c r="DQY22" s="80"/>
      <c r="DQZ22" s="80"/>
      <c r="DRA22" s="80"/>
      <c r="DRB22" s="80"/>
      <c r="DRC22" s="80"/>
      <c r="DRD22" s="80"/>
      <c r="DRE22" s="80"/>
      <c r="DRF22" s="80"/>
      <c r="DRG22" s="80"/>
      <c r="DRH22" s="80"/>
      <c r="DRI22" s="80"/>
      <c r="DRJ22" s="80"/>
      <c r="DRK22" s="80"/>
      <c r="DRL22" s="80"/>
      <c r="DRM22" s="80"/>
      <c r="DRN22" s="80"/>
      <c r="DRO22" s="80"/>
      <c r="DRP22" s="80"/>
      <c r="DRQ22" s="80"/>
      <c r="DRR22" s="80"/>
      <c r="DRS22" s="80"/>
      <c r="DRT22" s="80"/>
      <c r="DRU22" s="80"/>
      <c r="DRV22" s="80"/>
      <c r="DRW22" s="80"/>
      <c r="DRX22" s="80"/>
      <c r="DRY22" s="80"/>
      <c r="DRZ22" s="80"/>
      <c r="DSA22" s="80"/>
      <c r="DSB22" s="80"/>
      <c r="DSC22" s="80"/>
      <c r="DSD22" s="80"/>
      <c r="DSE22" s="80"/>
      <c r="DSF22" s="80"/>
      <c r="DSG22" s="80"/>
      <c r="DSH22" s="80"/>
      <c r="DSI22" s="80"/>
      <c r="DSJ22" s="80"/>
      <c r="DSK22" s="80"/>
      <c r="DSL22" s="80"/>
      <c r="DSM22" s="80"/>
      <c r="DSN22" s="80"/>
      <c r="DSO22" s="80"/>
      <c r="DSP22" s="80"/>
      <c r="DSQ22" s="80"/>
      <c r="DSR22" s="80"/>
      <c r="DSS22" s="80"/>
      <c r="DST22" s="80"/>
      <c r="DSU22" s="80"/>
      <c r="DSV22" s="80"/>
      <c r="DSW22" s="80"/>
      <c r="DSX22" s="80"/>
      <c r="DSY22" s="80"/>
      <c r="DSZ22" s="80"/>
      <c r="DTA22" s="80"/>
      <c r="DTB22" s="80"/>
      <c r="DTC22" s="80"/>
      <c r="DTD22" s="80"/>
      <c r="DTE22" s="80"/>
      <c r="DTF22" s="80"/>
      <c r="DTG22" s="80"/>
      <c r="DTH22" s="80"/>
      <c r="DTI22" s="80"/>
      <c r="DTJ22" s="80"/>
      <c r="DTK22" s="80"/>
      <c r="DTL22" s="80"/>
      <c r="DTM22" s="80"/>
      <c r="DTN22" s="80"/>
      <c r="DTO22" s="80"/>
      <c r="DTP22" s="80"/>
      <c r="DTQ22" s="80"/>
      <c r="DTR22" s="80"/>
      <c r="DTS22" s="80"/>
      <c r="DTT22" s="80"/>
      <c r="DTU22" s="80"/>
      <c r="DTV22" s="80"/>
      <c r="DTW22" s="80"/>
      <c r="DTX22" s="80"/>
      <c r="DTY22" s="80"/>
      <c r="DTZ22" s="80"/>
      <c r="DUA22" s="80"/>
      <c r="DUB22" s="80"/>
      <c r="DUC22" s="80"/>
      <c r="DUD22" s="80"/>
      <c r="DUE22" s="80"/>
      <c r="DUF22" s="80"/>
      <c r="DUG22" s="80"/>
      <c r="DUH22" s="80"/>
      <c r="DUI22" s="80"/>
      <c r="DUJ22" s="80"/>
      <c r="DUK22" s="80"/>
      <c r="DUL22" s="80"/>
      <c r="DUM22" s="80"/>
      <c r="DUN22" s="80"/>
      <c r="DUO22" s="80"/>
      <c r="DUP22" s="80"/>
      <c r="DUQ22" s="80"/>
      <c r="DUR22" s="80"/>
      <c r="DUS22" s="80"/>
      <c r="DUT22" s="80"/>
      <c r="DUU22" s="80"/>
      <c r="DUV22" s="80"/>
      <c r="DUW22" s="80"/>
      <c r="DUX22" s="80"/>
      <c r="DUY22" s="80"/>
      <c r="DUZ22" s="80"/>
      <c r="DVA22" s="80"/>
      <c r="DVB22" s="80"/>
      <c r="DVC22" s="80"/>
      <c r="DVD22" s="80"/>
      <c r="DVE22" s="80"/>
      <c r="DVF22" s="80"/>
      <c r="DVG22" s="80"/>
      <c r="DVH22" s="80"/>
      <c r="DVI22" s="80"/>
      <c r="DVJ22" s="80"/>
      <c r="DVK22" s="80"/>
      <c r="DVL22" s="80"/>
      <c r="DVM22" s="80"/>
      <c r="DVN22" s="80"/>
      <c r="DVO22" s="80"/>
      <c r="DVP22" s="80"/>
      <c r="DVQ22" s="80"/>
      <c r="DVR22" s="80"/>
      <c r="DVS22" s="80"/>
      <c r="DVT22" s="80"/>
      <c r="DVU22" s="80"/>
      <c r="DVV22" s="80"/>
      <c r="DVW22" s="80"/>
      <c r="DVX22" s="80"/>
      <c r="DVY22" s="80"/>
      <c r="DVZ22" s="80"/>
      <c r="DWA22" s="80"/>
      <c r="DWB22" s="80"/>
      <c r="DWC22" s="80"/>
      <c r="DWD22" s="80"/>
      <c r="DWE22" s="80"/>
      <c r="DWF22" s="80"/>
      <c r="DWG22" s="80"/>
      <c r="DWH22" s="80"/>
      <c r="DWI22" s="80"/>
      <c r="DWJ22" s="80"/>
      <c r="DWK22" s="80"/>
      <c r="DWL22" s="80"/>
      <c r="DWM22" s="80"/>
      <c r="DWN22" s="80"/>
      <c r="DWO22" s="80"/>
      <c r="DWP22" s="80"/>
      <c r="DWQ22" s="80"/>
      <c r="DWR22" s="80"/>
      <c r="DWS22" s="80"/>
      <c r="DWT22" s="80"/>
      <c r="DWU22" s="80"/>
      <c r="DWV22" s="80"/>
      <c r="DWW22" s="80"/>
      <c r="DWX22" s="80"/>
      <c r="DWY22" s="80"/>
      <c r="DWZ22" s="80"/>
      <c r="DXA22" s="80"/>
      <c r="DXB22" s="80"/>
      <c r="DXC22" s="80"/>
      <c r="DXD22" s="80"/>
      <c r="DXE22" s="80"/>
      <c r="DXF22" s="80"/>
      <c r="DXG22" s="80"/>
      <c r="DXH22" s="80"/>
      <c r="DXI22" s="80"/>
      <c r="DXJ22" s="80"/>
      <c r="DXK22" s="80"/>
      <c r="DXL22" s="80"/>
      <c r="DXM22" s="80"/>
      <c r="DXN22" s="80"/>
      <c r="DXO22" s="80"/>
      <c r="DXP22" s="80"/>
      <c r="DXQ22" s="80"/>
      <c r="DXR22" s="80"/>
      <c r="DXS22" s="80"/>
      <c r="DXT22" s="80"/>
      <c r="DXU22" s="80"/>
      <c r="DXV22" s="80"/>
      <c r="DXW22" s="80"/>
      <c r="DXX22" s="80"/>
      <c r="DXY22" s="80"/>
      <c r="DXZ22" s="80"/>
      <c r="DYA22" s="80"/>
      <c r="DYB22" s="80"/>
      <c r="DYC22" s="80"/>
      <c r="DYD22" s="80"/>
      <c r="DYE22" s="80"/>
      <c r="DYF22" s="80"/>
      <c r="DYG22" s="80"/>
      <c r="DYH22" s="80"/>
      <c r="DYI22" s="80"/>
      <c r="DYJ22" s="80"/>
      <c r="DYK22" s="80"/>
      <c r="DYL22" s="80"/>
      <c r="DYM22" s="80"/>
      <c r="DYN22" s="80"/>
      <c r="DYO22" s="80"/>
      <c r="DYP22" s="80"/>
      <c r="DYQ22" s="80"/>
      <c r="DYR22" s="80"/>
      <c r="DYS22" s="80"/>
      <c r="DYT22" s="80"/>
      <c r="DYU22" s="80"/>
      <c r="DYV22" s="80"/>
      <c r="DYW22" s="80"/>
      <c r="DYX22" s="80"/>
      <c r="DYY22" s="80"/>
      <c r="DYZ22" s="80"/>
      <c r="DZA22" s="80"/>
      <c r="DZB22" s="80"/>
      <c r="DZC22" s="80"/>
      <c r="DZD22" s="80"/>
      <c r="DZE22" s="80"/>
      <c r="DZF22" s="80"/>
      <c r="DZG22" s="80"/>
      <c r="DZH22" s="80"/>
      <c r="DZI22" s="80"/>
      <c r="DZJ22" s="80"/>
      <c r="DZK22" s="80"/>
      <c r="DZL22" s="80"/>
      <c r="DZM22" s="80"/>
      <c r="DZN22" s="80"/>
      <c r="DZO22" s="80"/>
      <c r="DZP22" s="80"/>
      <c r="DZQ22" s="80"/>
      <c r="DZR22" s="80"/>
      <c r="DZS22" s="80"/>
      <c r="DZT22" s="80"/>
      <c r="DZU22" s="80"/>
      <c r="DZV22" s="80"/>
      <c r="DZW22" s="80"/>
      <c r="DZX22" s="80"/>
      <c r="DZY22" s="80"/>
      <c r="DZZ22" s="80"/>
      <c r="EAA22" s="80"/>
      <c r="EAB22" s="80"/>
      <c r="EAC22" s="80"/>
      <c r="EAD22" s="80"/>
      <c r="EAE22" s="80"/>
      <c r="EAF22" s="80"/>
      <c r="EAG22" s="80"/>
      <c r="EAH22" s="80"/>
      <c r="EAI22" s="80"/>
      <c r="EAJ22" s="80"/>
      <c r="EAK22" s="80"/>
      <c r="EAL22" s="80"/>
      <c r="EAM22" s="80"/>
      <c r="EAN22" s="80"/>
      <c r="EAO22" s="80"/>
      <c r="EAP22" s="80"/>
      <c r="EAQ22" s="80"/>
      <c r="EAR22" s="80"/>
      <c r="EAS22" s="80"/>
      <c r="EAT22" s="80"/>
      <c r="EAU22" s="80"/>
      <c r="EAV22" s="80"/>
      <c r="EAW22" s="80"/>
      <c r="EAX22" s="80"/>
      <c r="EAY22" s="80"/>
      <c r="EAZ22" s="80"/>
      <c r="EBA22" s="80"/>
      <c r="EBB22" s="80"/>
      <c r="EBC22" s="80"/>
      <c r="EBD22" s="80"/>
      <c r="EBE22" s="80"/>
      <c r="EBF22" s="80"/>
      <c r="EBG22" s="80"/>
      <c r="EBH22" s="80"/>
      <c r="EBI22" s="80"/>
      <c r="EBJ22" s="80"/>
      <c r="EBK22" s="80"/>
      <c r="EBL22" s="80"/>
      <c r="EBM22" s="80"/>
      <c r="EBN22" s="80"/>
      <c r="EBO22" s="80"/>
      <c r="EBP22" s="80"/>
      <c r="EBQ22" s="80"/>
      <c r="EBR22" s="80"/>
      <c r="EBS22" s="80"/>
      <c r="EBT22" s="80"/>
      <c r="EBU22" s="80"/>
      <c r="EBV22" s="80"/>
      <c r="EBW22" s="80"/>
      <c r="EBX22" s="80"/>
      <c r="EBY22" s="80"/>
      <c r="EBZ22" s="80"/>
      <c r="ECA22" s="80"/>
      <c r="ECB22" s="80"/>
      <c r="ECC22" s="80"/>
      <c r="ECD22" s="80"/>
      <c r="ECE22" s="80"/>
      <c r="ECF22" s="80"/>
      <c r="ECG22" s="80"/>
      <c r="ECH22" s="80"/>
      <c r="ECI22" s="80"/>
      <c r="ECJ22" s="80"/>
      <c r="ECK22" s="80"/>
      <c r="ECL22" s="80"/>
      <c r="ECM22" s="80"/>
      <c r="ECN22" s="80"/>
      <c r="ECO22" s="80"/>
      <c r="ECP22" s="80"/>
      <c r="ECQ22" s="80"/>
      <c r="ECR22" s="80"/>
      <c r="ECS22" s="80"/>
      <c r="ECT22" s="80"/>
      <c r="ECU22" s="80"/>
      <c r="ECV22" s="80"/>
      <c r="ECW22" s="80"/>
      <c r="ECX22" s="80"/>
      <c r="ECY22" s="80"/>
      <c r="ECZ22" s="80"/>
      <c r="EDA22" s="80"/>
      <c r="EDB22" s="80"/>
      <c r="EDC22" s="80"/>
      <c r="EDD22" s="80"/>
      <c r="EDE22" s="80"/>
      <c r="EDF22" s="80"/>
      <c r="EDG22" s="80"/>
      <c r="EDH22" s="80"/>
      <c r="EDI22" s="80"/>
      <c r="EDJ22" s="80"/>
      <c r="EDK22" s="80"/>
      <c r="EDL22" s="80"/>
      <c r="EDM22" s="80"/>
      <c r="EDN22" s="80"/>
      <c r="EDO22" s="80"/>
      <c r="EDP22" s="80"/>
      <c r="EDQ22" s="80"/>
      <c r="EDR22" s="80"/>
      <c r="EDS22" s="80"/>
      <c r="EDT22" s="80"/>
      <c r="EDU22" s="80"/>
      <c r="EDV22" s="80"/>
      <c r="EDW22" s="80"/>
      <c r="EDX22" s="80"/>
      <c r="EDY22" s="80"/>
      <c r="EDZ22" s="80"/>
      <c r="EEA22" s="80"/>
      <c r="EEB22" s="80"/>
      <c r="EEC22" s="80"/>
      <c r="EED22" s="80"/>
      <c r="EEE22" s="80"/>
      <c r="EEF22" s="80"/>
      <c r="EEG22" s="80"/>
      <c r="EEH22" s="80"/>
      <c r="EEI22" s="80"/>
      <c r="EEJ22" s="80"/>
      <c r="EEK22" s="80"/>
      <c r="EEL22" s="80"/>
      <c r="EEM22" s="80"/>
      <c r="EEN22" s="80"/>
      <c r="EEO22" s="80"/>
      <c r="EEP22" s="80"/>
      <c r="EEQ22" s="80"/>
      <c r="EER22" s="80"/>
      <c r="EES22" s="80"/>
      <c r="EET22" s="80"/>
      <c r="EEU22" s="80"/>
      <c r="EEV22" s="80"/>
      <c r="EEW22" s="80"/>
      <c r="EEX22" s="80"/>
      <c r="EEY22" s="80"/>
      <c r="EEZ22" s="80"/>
      <c r="EFA22" s="80"/>
      <c r="EFB22" s="80"/>
      <c r="EFC22" s="80"/>
      <c r="EFD22" s="80"/>
      <c r="EFE22" s="80"/>
      <c r="EFF22" s="80"/>
      <c r="EFG22" s="80"/>
      <c r="EFH22" s="80"/>
      <c r="EFI22" s="80"/>
      <c r="EFJ22" s="80"/>
      <c r="EFK22" s="80"/>
      <c r="EFL22" s="80"/>
      <c r="EFM22" s="80"/>
      <c r="EFN22" s="80"/>
      <c r="EFO22" s="80"/>
      <c r="EFP22" s="80"/>
      <c r="EFQ22" s="80"/>
      <c r="EFR22" s="80"/>
      <c r="EFS22" s="80"/>
      <c r="EFT22" s="80"/>
      <c r="EFU22" s="80"/>
      <c r="EFV22" s="80"/>
      <c r="EFW22" s="80"/>
      <c r="EFX22" s="80"/>
      <c r="EFY22" s="80"/>
      <c r="EFZ22" s="80"/>
      <c r="EGA22" s="80"/>
      <c r="EGB22" s="80"/>
      <c r="EGC22" s="80"/>
      <c r="EGD22" s="80"/>
      <c r="EGE22" s="80"/>
      <c r="EGF22" s="80"/>
      <c r="EGG22" s="80"/>
      <c r="EGH22" s="80"/>
      <c r="EGI22" s="80"/>
      <c r="EGJ22" s="80"/>
      <c r="EGK22" s="80"/>
      <c r="EGL22" s="80"/>
      <c r="EGM22" s="80"/>
      <c r="EGN22" s="80"/>
      <c r="EGO22" s="80"/>
      <c r="EGP22" s="80"/>
      <c r="EGQ22" s="80"/>
      <c r="EGR22" s="80"/>
      <c r="EGS22" s="80"/>
      <c r="EGT22" s="80"/>
      <c r="EGU22" s="80"/>
      <c r="EGV22" s="80"/>
      <c r="EGW22" s="80"/>
      <c r="EGX22" s="80"/>
      <c r="EGY22" s="80"/>
      <c r="EGZ22" s="80"/>
      <c r="EHA22" s="80"/>
      <c r="EHB22" s="80"/>
      <c r="EHC22" s="80"/>
      <c r="EHD22" s="80"/>
      <c r="EHE22" s="80"/>
      <c r="EHF22" s="80"/>
      <c r="EHG22" s="80"/>
      <c r="EHH22" s="80"/>
      <c r="EHI22" s="80"/>
      <c r="EHJ22" s="80"/>
      <c r="EHK22" s="80"/>
      <c r="EHL22" s="80"/>
      <c r="EHM22" s="80"/>
      <c r="EHN22" s="80"/>
      <c r="EHO22" s="80"/>
      <c r="EHP22" s="80"/>
      <c r="EHQ22" s="80"/>
      <c r="EHR22" s="80"/>
      <c r="EHS22" s="80"/>
      <c r="EHT22" s="80"/>
      <c r="EHU22" s="80"/>
      <c r="EHV22" s="80"/>
      <c r="EHW22" s="80"/>
      <c r="EHX22" s="80"/>
      <c r="EHY22" s="80"/>
      <c r="EHZ22" s="80"/>
      <c r="EIA22" s="80"/>
      <c r="EIB22" s="80"/>
      <c r="EIC22" s="80"/>
      <c r="EID22" s="80"/>
      <c r="EIE22" s="80"/>
      <c r="EIF22" s="80"/>
      <c r="EIG22" s="80"/>
      <c r="EIH22" s="80"/>
      <c r="EII22" s="80"/>
      <c r="EIJ22" s="80"/>
      <c r="EIK22" s="80"/>
      <c r="EIL22" s="80"/>
      <c r="EIM22" s="80"/>
      <c r="EIN22" s="80"/>
      <c r="EIO22" s="80"/>
      <c r="EIP22" s="80"/>
      <c r="EIQ22" s="80"/>
      <c r="EIR22" s="80"/>
      <c r="EIS22" s="80"/>
      <c r="EIT22" s="80"/>
      <c r="EIU22" s="80"/>
      <c r="EIV22" s="80"/>
      <c r="EIW22" s="80"/>
      <c r="EIX22" s="80"/>
      <c r="EIY22" s="80"/>
      <c r="EIZ22" s="80"/>
      <c r="EJA22" s="80"/>
      <c r="EJB22" s="80"/>
      <c r="EJC22" s="80"/>
      <c r="EJD22" s="80"/>
      <c r="EJE22" s="80"/>
      <c r="EJF22" s="80"/>
      <c r="EJG22" s="80"/>
      <c r="EJH22" s="80"/>
      <c r="EJI22" s="80"/>
      <c r="EJJ22" s="80"/>
      <c r="EJK22" s="80"/>
      <c r="EJL22" s="80"/>
      <c r="EJM22" s="80"/>
      <c r="EJN22" s="80"/>
      <c r="EJO22" s="80"/>
      <c r="EJP22" s="80"/>
      <c r="EJQ22" s="80"/>
      <c r="EJR22" s="80"/>
      <c r="EJS22" s="80"/>
      <c r="EJT22" s="80"/>
      <c r="EJU22" s="80"/>
      <c r="EJV22" s="80"/>
      <c r="EJW22" s="80"/>
      <c r="EJX22" s="80"/>
      <c r="EJY22" s="80"/>
      <c r="EJZ22" s="80"/>
      <c r="EKA22" s="80"/>
      <c r="EKB22" s="80"/>
      <c r="EKC22" s="80"/>
      <c r="EKD22" s="80"/>
      <c r="EKE22" s="80"/>
      <c r="EKF22" s="80"/>
      <c r="EKG22" s="80"/>
      <c r="EKH22" s="80"/>
      <c r="EKI22" s="80"/>
      <c r="EKJ22" s="80"/>
      <c r="EKK22" s="80"/>
      <c r="EKL22" s="80"/>
      <c r="EKM22" s="80"/>
      <c r="EKN22" s="80"/>
      <c r="EKO22" s="80"/>
      <c r="EKP22" s="80"/>
      <c r="EKQ22" s="80"/>
      <c r="EKR22" s="80"/>
      <c r="EKS22" s="80"/>
      <c r="EKT22" s="80"/>
      <c r="EKU22" s="80"/>
      <c r="EKV22" s="80"/>
      <c r="EKW22" s="80"/>
      <c r="EKX22" s="80"/>
      <c r="EKY22" s="80"/>
      <c r="EKZ22" s="80"/>
      <c r="ELA22" s="80"/>
      <c r="ELB22" s="80"/>
      <c r="ELC22" s="80"/>
      <c r="ELD22" s="80"/>
      <c r="ELE22" s="80"/>
      <c r="ELF22" s="80"/>
      <c r="ELG22" s="80"/>
      <c r="ELH22" s="80"/>
      <c r="ELI22" s="80"/>
      <c r="ELJ22" s="80"/>
      <c r="ELK22" s="80"/>
      <c r="ELL22" s="80"/>
      <c r="ELM22" s="80"/>
      <c r="ELN22" s="80"/>
      <c r="ELO22" s="80"/>
      <c r="ELP22" s="80"/>
      <c r="ELQ22" s="80"/>
      <c r="ELR22" s="80"/>
      <c r="ELS22" s="80"/>
      <c r="ELT22" s="80"/>
      <c r="ELU22" s="80"/>
      <c r="ELV22" s="80"/>
      <c r="ELW22" s="80"/>
      <c r="ELX22" s="80"/>
      <c r="ELY22" s="80"/>
      <c r="ELZ22" s="80"/>
      <c r="EMA22" s="80"/>
      <c r="EMB22" s="80"/>
      <c r="EMC22" s="80"/>
      <c r="EMD22" s="80"/>
      <c r="EME22" s="80"/>
      <c r="EMF22" s="80"/>
      <c r="EMG22" s="80"/>
      <c r="EMH22" s="80"/>
      <c r="EMI22" s="80"/>
      <c r="EMJ22" s="80"/>
      <c r="EMK22" s="80"/>
      <c r="EML22" s="80"/>
      <c r="EMM22" s="80"/>
      <c r="EMN22" s="80"/>
      <c r="EMO22" s="80"/>
      <c r="EMP22" s="80"/>
      <c r="EMQ22" s="80"/>
      <c r="EMR22" s="80"/>
      <c r="EMS22" s="80"/>
      <c r="EMT22" s="80"/>
      <c r="EMU22" s="80"/>
      <c r="EMV22" s="80"/>
      <c r="EMW22" s="80"/>
      <c r="EMX22" s="80"/>
      <c r="EMY22" s="80"/>
      <c r="EMZ22" s="80"/>
      <c r="ENA22" s="80"/>
      <c r="ENB22" s="80"/>
      <c r="ENC22" s="80"/>
      <c r="END22" s="80"/>
      <c r="ENE22" s="80"/>
      <c r="ENF22" s="80"/>
      <c r="ENG22" s="80"/>
      <c r="ENH22" s="80"/>
      <c r="ENI22" s="80"/>
      <c r="ENJ22" s="80"/>
      <c r="ENK22" s="80"/>
      <c r="ENL22" s="80"/>
      <c r="ENM22" s="80"/>
      <c r="ENN22" s="80"/>
      <c r="ENO22" s="80"/>
      <c r="ENP22" s="80"/>
      <c r="ENQ22" s="80"/>
      <c r="ENR22" s="80"/>
      <c r="ENS22" s="80"/>
      <c r="ENT22" s="80"/>
      <c r="ENU22" s="80"/>
      <c r="ENV22" s="80"/>
      <c r="ENW22" s="80"/>
      <c r="ENX22" s="80"/>
      <c r="ENY22" s="80"/>
      <c r="ENZ22" s="80"/>
      <c r="EOA22" s="80"/>
      <c r="EOB22" s="80"/>
      <c r="EOC22" s="80"/>
      <c r="EOD22" s="80"/>
      <c r="EOE22" s="80"/>
      <c r="EOF22" s="80"/>
      <c r="EOG22" s="80"/>
      <c r="EOH22" s="80"/>
      <c r="EOI22" s="80"/>
      <c r="EOJ22" s="80"/>
      <c r="EOK22" s="80"/>
      <c r="EOL22" s="80"/>
      <c r="EOM22" s="80"/>
      <c r="EON22" s="80"/>
      <c r="EOO22" s="80"/>
      <c r="EOP22" s="80"/>
      <c r="EOQ22" s="80"/>
      <c r="EOR22" s="80"/>
      <c r="EOS22" s="80"/>
      <c r="EOT22" s="80"/>
      <c r="EOU22" s="80"/>
      <c r="EOV22" s="80"/>
      <c r="EOW22" s="80"/>
      <c r="EOX22" s="80"/>
      <c r="EOY22" s="80"/>
      <c r="EOZ22" s="80"/>
      <c r="EPA22" s="80"/>
      <c r="EPB22" s="80"/>
      <c r="EPC22" s="80"/>
      <c r="EPD22" s="80"/>
      <c r="EPE22" s="80"/>
      <c r="EPF22" s="80"/>
      <c r="EPG22" s="80"/>
      <c r="EPH22" s="80"/>
      <c r="EPI22" s="80"/>
      <c r="EPJ22" s="80"/>
      <c r="EPK22" s="80"/>
      <c r="EPL22" s="80"/>
      <c r="EPM22" s="80"/>
      <c r="EPN22" s="80"/>
      <c r="EPO22" s="80"/>
      <c r="EPP22" s="80"/>
      <c r="EPQ22" s="80"/>
      <c r="EPR22" s="80"/>
      <c r="EPS22" s="80"/>
      <c r="EPT22" s="80"/>
      <c r="EPU22" s="80"/>
      <c r="EPV22" s="80"/>
      <c r="EPW22" s="80"/>
      <c r="EPX22" s="80"/>
      <c r="EPY22" s="80"/>
      <c r="EPZ22" s="80"/>
      <c r="EQA22" s="80"/>
      <c r="EQB22" s="80"/>
      <c r="EQC22" s="80"/>
      <c r="EQD22" s="80"/>
      <c r="EQE22" s="80"/>
      <c r="EQF22" s="80"/>
      <c r="EQG22" s="80"/>
      <c r="EQH22" s="80"/>
      <c r="EQI22" s="80"/>
      <c r="EQJ22" s="80"/>
      <c r="EQK22" s="80"/>
      <c r="EQL22" s="80"/>
      <c r="EQM22" s="80"/>
      <c r="EQN22" s="80"/>
      <c r="EQO22" s="80"/>
      <c r="EQP22" s="80"/>
      <c r="EQQ22" s="80"/>
      <c r="EQR22" s="80"/>
      <c r="EQS22" s="80"/>
      <c r="EQT22" s="80"/>
      <c r="EQU22" s="80"/>
      <c r="EQV22" s="80"/>
      <c r="EQW22" s="80"/>
      <c r="EQX22" s="80"/>
      <c r="EQY22" s="80"/>
      <c r="EQZ22" s="80"/>
      <c r="ERA22" s="80"/>
      <c r="ERB22" s="80"/>
      <c r="ERC22" s="80"/>
      <c r="ERD22" s="80"/>
      <c r="ERE22" s="80"/>
      <c r="ERF22" s="80"/>
      <c r="ERG22" s="80"/>
      <c r="ERH22" s="80"/>
      <c r="ERI22" s="80"/>
      <c r="ERJ22" s="80"/>
      <c r="ERK22" s="80"/>
      <c r="ERL22" s="80"/>
      <c r="ERM22" s="80"/>
      <c r="ERN22" s="80"/>
      <c r="ERO22" s="80"/>
      <c r="ERP22" s="80"/>
      <c r="ERQ22" s="80"/>
      <c r="ERR22" s="80"/>
      <c r="ERS22" s="80"/>
      <c r="ERT22" s="80"/>
      <c r="ERU22" s="80"/>
      <c r="ERV22" s="80"/>
      <c r="ERW22" s="80"/>
      <c r="ERX22" s="80"/>
      <c r="ERY22" s="80"/>
      <c r="ERZ22" s="80"/>
      <c r="ESA22" s="80"/>
      <c r="ESB22" s="80"/>
      <c r="ESC22" s="80"/>
      <c r="ESD22" s="80"/>
      <c r="ESE22" s="80"/>
      <c r="ESF22" s="80"/>
      <c r="ESG22" s="80"/>
      <c r="ESH22" s="80"/>
      <c r="ESI22" s="80"/>
      <c r="ESJ22" s="80"/>
      <c r="ESK22" s="80"/>
      <c r="ESL22" s="80"/>
      <c r="ESM22" s="80"/>
      <c r="ESN22" s="80"/>
      <c r="ESO22" s="80"/>
      <c r="ESP22" s="80"/>
      <c r="ESQ22" s="80"/>
      <c r="ESR22" s="80"/>
      <c r="ESS22" s="80"/>
      <c r="EST22" s="80"/>
      <c r="ESU22" s="80"/>
      <c r="ESV22" s="80"/>
      <c r="ESW22" s="80"/>
      <c r="ESX22" s="80"/>
      <c r="ESY22" s="80"/>
      <c r="ESZ22" s="80"/>
      <c r="ETA22" s="80"/>
      <c r="ETB22" s="80"/>
      <c r="ETC22" s="80"/>
      <c r="ETD22" s="80"/>
      <c r="ETE22" s="80"/>
      <c r="ETF22" s="80"/>
      <c r="ETG22" s="80"/>
      <c r="ETH22" s="80"/>
      <c r="ETI22" s="80"/>
      <c r="ETJ22" s="80"/>
      <c r="ETK22" s="80"/>
      <c r="ETL22" s="80"/>
      <c r="ETM22" s="80"/>
      <c r="ETN22" s="80"/>
      <c r="ETO22" s="80"/>
      <c r="ETP22" s="80"/>
      <c r="ETQ22" s="80"/>
      <c r="ETR22" s="80"/>
      <c r="ETS22" s="80"/>
      <c r="ETT22" s="80"/>
      <c r="ETU22" s="80"/>
      <c r="ETV22" s="80"/>
      <c r="ETW22" s="80"/>
      <c r="ETX22" s="80"/>
      <c r="ETY22" s="80"/>
      <c r="ETZ22" s="80"/>
      <c r="EUA22" s="80"/>
      <c r="EUB22" s="80"/>
      <c r="EUC22" s="80"/>
      <c r="EUD22" s="80"/>
      <c r="EUE22" s="80"/>
      <c r="EUF22" s="80"/>
      <c r="EUG22" s="80"/>
      <c r="EUH22" s="80"/>
      <c r="EUI22" s="80"/>
      <c r="EUJ22" s="80"/>
      <c r="EUK22" s="80"/>
      <c r="EUL22" s="80"/>
      <c r="EUM22" s="80"/>
      <c r="EUN22" s="80"/>
      <c r="EUO22" s="80"/>
      <c r="EUP22" s="80"/>
      <c r="EUQ22" s="80"/>
      <c r="EUR22" s="80"/>
      <c r="EUS22" s="80"/>
      <c r="EUT22" s="80"/>
      <c r="EUU22" s="80"/>
      <c r="EUV22" s="80"/>
      <c r="EUW22" s="80"/>
      <c r="EUX22" s="80"/>
      <c r="EUY22" s="80"/>
      <c r="EUZ22" s="80"/>
      <c r="EVA22" s="80"/>
      <c r="EVB22" s="80"/>
      <c r="EVC22" s="80"/>
      <c r="EVD22" s="80"/>
      <c r="EVE22" s="80"/>
      <c r="EVF22" s="80"/>
      <c r="EVG22" s="80"/>
      <c r="EVH22" s="80"/>
      <c r="EVI22" s="80"/>
      <c r="EVJ22" s="80"/>
      <c r="EVK22" s="80"/>
      <c r="EVL22" s="80"/>
      <c r="EVM22" s="80"/>
      <c r="EVN22" s="80"/>
      <c r="EVO22" s="80"/>
      <c r="EVP22" s="80"/>
      <c r="EVQ22" s="80"/>
      <c r="EVR22" s="80"/>
      <c r="EVS22" s="80"/>
      <c r="EVT22" s="80"/>
      <c r="EVU22" s="80"/>
      <c r="EVV22" s="80"/>
      <c r="EVW22" s="80"/>
      <c r="EVX22" s="80"/>
      <c r="EVY22" s="80"/>
      <c r="EVZ22" s="80"/>
      <c r="EWA22" s="80"/>
      <c r="EWB22" s="80"/>
      <c r="EWC22" s="80"/>
      <c r="EWD22" s="80"/>
      <c r="EWE22" s="80"/>
      <c r="EWF22" s="80"/>
      <c r="EWG22" s="80"/>
      <c r="EWH22" s="80"/>
      <c r="EWI22" s="80"/>
      <c r="EWJ22" s="80"/>
      <c r="EWK22" s="80"/>
      <c r="EWL22" s="80"/>
      <c r="EWM22" s="80"/>
      <c r="EWN22" s="80"/>
      <c r="EWO22" s="80"/>
      <c r="EWP22" s="80"/>
      <c r="EWQ22" s="80"/>
      <c r="EWR22" s="80"/>
      <c r="EWS22" s="80"/>
      <c r="EWT22" s="80"/>
      <c r="EWU22" s="80"/>
      <c r="EWV22" s="80"/>
      <c r="EWW22" s="80"/>
      <c r="EWX22" s="80"/>
      <c r="EWY22" s="80"/>
      <c r="EWZ22" s="80"/>
      <c r="EXA22" s="80"/>
      <c r="EXB22" s="80"/>
      <c r="EXC22" s="80"/>
      <c r="EXD22" s="80"/>
      <c r="EXE22" s="80"/>
      <c r="EXF22" s="80"/>
      <c r="EXG22" s="80"/>
      <c r="EXH22" s="80"/>
      <c r="EXI22" s="80"/>
      <c r="EXJ22" s="80"/>
      <c r="EXK22" s="80"/>
      <c r="EXL22" s="80"/>
      <c r="EXM22" s="80"/>
      <c r="EXN22" s="80"/>
      <c r="EXO22" s="80"/>
      <c r="EXP22" s="80"/>
      <c r="EXQ22" s="80"/>
      <c r="EXR22" s="80"/>
      <c r="EXS22" s="80"/>
      <c r="EXT22" s="80"/>
      <c r="EXU22" s="80"/>
      <c r="EXV22" s="80"/>
      <c r="EXW22" s="80"/>
      <c r="EXX22" s="80"/>
      <c r="EXY22" s="80"/>
      <c r="EXZ22" s="80"/>
      <c r="EYA22" s="80"/>
      <c r="EYB22" s="80"/>
      <c r="EYC22" s="80"/>
      <c r="EYD22" s="80"/>
      <c r="EYE22" s="80"/>
      <c r="EYF22" s="80"/>
      <c r="EYG22" s="80"/>
      <c r="EYH22" s="80"/>
      <c r="EYI22" s="80"/>
      <c r="EYJ22" s="80"/>
      <c r="EYK22" s="80"/>
      <c r="EYL22" s="80"/>
      <c r="EYM22" s="80"/>
      <c r="EYN22" s="80"/>
      <c r="EYO22" s="80"/>
      <c r="EYP22" s="80"/>
      <c r="EYQ22" s="80"/>
      <c r="EYR22" s="80"/>
      <c r="EYS22" s="80"/>
      <c r="EYT22" s="80"/>
      <c r="EYU22" s="80"/>
      <c r="EYV22" s="80"/>
      <c r="EYW22" s="80"/>
      <c r="EYX22" s="80"/>
      <c r="EYY22" s="80"/>
      <c r="EYZ22" s="80"/>
      <c r="EZA22" s="80"/>
      <c r="EZB22" s="80"/>
      <c r="EZC22" s="80"/>
      <c r="EZD22" s="80"/>
      <c r="EZE22" s="80"/>
      <c r="EZF22" s="80"/>
      <c r="EZG22" s="80"/>
      <c r="EZH22" s="80"/>
      <c r="EZI22" s="80"/>
      <c r="EZJ22" s="80"/>
      <c r="EZK22" s="80"/>
      <c r="EZL22" s="80"/>
      <c r="EZM22" s="80"/>
      <c r="EZN22" s="80"/>
      <c r="EZO22" s="80"/>
      <c r="EZP22" s="80"/>
      <c r="EZQ22" s="80"/>
      <c r="EZR22" s="80"/>
      <c r="EZS22" s="80"/>
      <c r="EZT22" s="80"/>
      <c r="EZU22" s="80"/>
      <c r="EZV22" s="80"/>
      <c r="EZW22" s="80"/>
      <c r="EZX22" s="80"/>
      <c r="EZY22" s="80"/>
      <c r="EZZ22" s="80"/>
      <c r="FAA22" s="80"/>
      <c r="FAB22" s="80"/>
      <c r="FAC22" s="80"/>
      <c r="FAD22" s="80"/>
      <c r="FAE22" s="80"/>
      <c r="FAF22" s="80"/>
      <c r="FAG22" s="80"/>
      <c r="FAH22" s="80"/>
      <c r="FAI22" s="80"/>
      <c r="FAJ22" s="80"/>
      <c r="FAK22" s="80"/>
      <c r="FAL22" s="80"/>
      <c r="FAM22" s="80"/>
      <c r="FAN22" s="80"/>
      <c r="FAO22" s="80"/>
      <c r="FAP22" s="80"/>
      <c r="FAQ22" s="80"/>
      <c r="FAR22" s="80"/>
      <c r="FAS22" s="80"/>
      <c r="FAT22" s="80"/>
      <c r="FAU22" s="80"/>
      <c r="FAV22" s="80"/>
      <c r="FAW22" s="80"/>
      <c r="FAX22" s="80"/>
      <c r="FAY22" s="80"/>
      <c r="FAZ22" s="80"/>
      <c r="FBA22" s="80"/>
      <c r="FBB22" s="80"/>
      <c r="FBC22" s="80"/>
      <c r="FBD22" s="80"/>
      <c r="FBE22" s="80"/>
      <c r="FBF22" s="80"/>
      <c r="FBG22" s="80"/>
      <c r="FBH22" s="80"/>
      <c r="FBI22" s="80"/>
      <c r="FBJ22" s="80"/>
      <c r="FBK22" s="80"/>
      <c r="FBL22" s="80"/>
      <c r="FBM22" s="80"/>
      <c r="FBN22" s="80"/>
      <c r="FBO22" s="80"/>
      <c r="FBP22" s="80"/>
      <c r="FBQ22" s="80"/>
      <c r="FBR22" s="80"/>
      <c r="FBS22" s="80"/>
      <c r="FBT22" s="80"/>
      <c r="FBU22" s="80"/>
      <c r="FBV22" s="80"/>
      <c r="FBW22" s="80"/>
      <c r="FBX22" s="80"/>
      <c r="FBY22" s="80"/>
      <c r="FBZ22" s="80"/>
      <c r="FCA22" s="80"/>
      <c r="FCB22" s="80"/>
      <c r="FCC22" s="80"/>
      <c r="FCD22" s="80"/>
      <c r="FCE22" s="80"/>
      <c r="FCF22" s="80"/>
      <c r="FCG22" s="80"/>
      <c r="FCH22" s="80"/>
      <c r="FCI22" s="80"/>
      <c r="FCJ22" s="80"/>
      <c r="FCK22" s="80"/>
      <c r="FCL22" s="80"/>
      <c r="FCM22" s="80"/>
      <c r="FCN22" s="80"/>
      <c r="FCO22" s="80"/>
      <c r="FCP22" s="80"/>
      <c r="FCQ22" s="80"/>
      <c r="FCR22" s="80"/>
      <c r="FCS22" s="80"/>
      <c r="FCT22" s="80"/>
      <c r="FCU22" s="80"/>
      <c r="FCV22" s="80"/>
      <c r="FCW22" s="80"/>
      <c r="FCX22" s="80"/>
      <c r="FCY22" s="80"/>
      <c r="FCZ22" s="80"/>
      <c r="FDA22" s="80"/>
      <c r="FDB22" s="80"/>
      <c r="FDC22" s="80"/>
      <c r="FDD22" s="80"/>
      <c r="FDE22" s="80"/>
      <c r="FDF22" s="80"/>
      <c r="FDG22" s="80"/>
      <c r="FDH22" s="80"/>
      <c r="FDI22" s="80"/>
      <c r="FDJ22" s="80"/>
      <c r="FDK22" s="80"/>
      <c r="FDL22" s="80"/>
      <c r="FDM22" s="80"/>
      <c r="FDN22" s="80"/>
      <c r="FDO22" s="80"/>
      <c r="FDP22" s="80"/>
      <c r="FDQ22" s="80"/>
      <c r="FDR22" s="80"/>
      <c r="FDS22" s="80"/>
      <c r="FDT22" s="80"/>
      <c r="FDU22" s="80"/>
      <c r="FDV22" s="80"/>
      <c r="FDW22" s="80"/>
      <c r="FDX22" s="80"/>
      <c r="FDY22" s="80"/>
      <c r="FDZ22" s="80"/>
      <c r="FEA22" s="80"/>
      <c r="FEB22" s="80"/>
      <c r="FEC22" s="80"/>
      <c r="FED22" s="80"/>
      <c r="FEE22" s="80"/>
      <c r="FEF22" s="80"/>
      <c r="FEG22" s="80"/>
      <c r="FEH22" s="80"/>
      <c r="FEI22" s="80"/>
      <c r="FEJ22" s="80"/>
      <c r="FEK22" s="80"/>
      <c r="FEL22" s="80"/>
      <c r="FEM22" s="80"/>
      <c r="FEN22" s="80"/>
      <c r="FEO22" s="80"/>
      <c r="FEP22" s="80"/>
      <c r="FEQ22" s="80"/>
      <c r="FER22" s="80"/>
      <c r="FES22" s="80"/>
      <c r="FET22" s="80"/>
      <c r="FEU22" s="80"/>
      <c r="FEV22" s="80"/>
      <c r="FEW22" s="80"/>
      <c r="FEX22" s="80"/>
      <c r="FEY22" s="80"/>
      <c r="FEZ22" s="80"/>
      <c r="FFA22" s="80"/>
      <c r="FFB22" s="80"/>
      <c r="FFC22" s="80"/>
      <c r="FFD22" s="80"/>
      <c r="FFE22" s="80"/>
      <c r="FFF22" s="80"/>
      <c r="FFG22" s="80"/>
      <c r="FFH22" s="80"/>
      <c r="FFI22" s="80"/>
      <c r="FFJ22" s="80"/>
      <c r="FFK22" s="80"/>
      <c r="FFL22" s="80"/>
      <c r="FFM22" s="80"/>
      <c r="FFN22" s="80"/>
      <c r="FFO22" s="80"/>
      <c r="FFP22" s="80"/>
      <c r="FFQ22" s="80"/>
      <c r="FFR22" s="80"/>
      <c r="FFS22" s="80"/>
      <c r="FFT22" s="80"/>
      <c r="FFU22" s="80"/>
      <c r="FFV22" s="80"/>
      <c r="FFW22" s="80"/>
      <c r="FFX22" s="80"/>
      <c r="FFY22" s="80"/>
      <c r="FFZ22" s="80"/>
      <c r="FGA22" s="80"/>
      <c r="FGB22" s="80"/>
      <c r="FGC22" s="80"/>
      <c r="FGD22" s="80"/>
      <c r="FGE22" s="80"/>
      <c r="FGF22" s="80"/>
      <c r="FGG22" s="80"/>
      <c r="FGH22" s="80"/>
      <c r="FGI22" s="80"/>
      <c r="FGJ22" s="80"/>
      <c r="FGK22" s="80"/>
      <c r="FGL22" s="80"/>
      <c r="FGM22" s="80"/>
      <c r="FGN22" s="80"/>
      <c r="FGO22" s="80"/>
      <c r="FGP22" s="80"/>
      <c r="FGQ22" s="80"/>
      <c r="FGR22" s="80"/>
      <c r="FGS22" s="80"/>
      <c r="FGT22" s="80"/>
      <c r="FGU22" s="80"/>
      <c r="FGV22" s="80"/>
      <c r="FGW22" s="80"/>
      <c r="FGX22" s="80"/>
      <c r="FGY22" s="80"/>
      <c r="FGZ22" s="80"/>
      <c r="FHA22" s="80"/>
      <c r="FHB22" s="80"/>
      <c r="FHC22" s="80"/>
      <c r="FHD22" s="80"/>
      <c r="FHE22" s="80"/>
      <c r="FHF22" s="80"/>
      <c r="FHG22" s="80"/>
      <c r="FHH22" s="80"/>
      <c r="FHI22" s="80"/>
      <c r="FHJ22" s="80"/>
      <c r="FHK22" s="80"/>
      <c r="FHL22" s="80"/>
      <c r="FHM22" s="80"/>
      <c r="FHN22" s="80"/>
      <c r="FHO22" s="80"/>
      <c r="FHP22" s="80"/>
      <c r="FHQ22" s="80"/>
      <c r="FHR22" s="80"/>
      <c r="FHS22" s="80"/>
      <c r="FHT22" s="80"/>
      <c r="FHU22" s="80"/>
      <c r="FHV22" s="80"/>
      <c r="FHW22" s="80"/>
      <c r="FHX22" s="80"/>
      <c r="FHY22" s="80"/>
      <c r="FHZ22" s="80"/>
      <c r="FIA22" s="80"/>
      <c r="FIB22" s="80"/>
      <c r="FIC22" s="80"/>
      <c r="FID22" s="80"/>
      <c r="FIE22" s="80"/>
      <c r="FIF22" s="80"/>
      <c r="FIG22" s="80"/>
      <c r="FIH22" s="80"/>
      <c r="FII22" s="80"/>
      <c r="FIJ22" s="80"/>
      <c r="FIK22" s="80"/>
      <c r="FIL22" s="80"/>
      <c r="FIM22" s="80"/>
      <c r="FIN22" s="80"/>
      <c r="FIO22" s="80"/>
      <c r="FIP22" s="80"/>
      <c r="FIQ22" s="80"/>
      <c r="FIR22" s="80"/>
      <c r="FIS22" s="80"/>
      <c r="FIT22" s="80"/>
      <c r="FIU22" s="80"/>
      <c r="FIV22" s="80"/>
      <c r="FIW22" s="80"/>
      <c r="FIX22" s="80"/>
      <c r="FIY22" s="80"/>
      <c r="FIZ22" s="80"/>
      <c r="FJA22" s="80"/>
      <c r="FJB22" s="80"/>
      <c r="FJC22" s="80"/>
      <c r="FJD22" s="80"/>
      <c r="FJE22" s="80"/>
      <c r="FJF22" s="80"/>
      <c r="FJG22" s="80"/>
      <c r="FJH22" s="80"/>
      <c r="FJI22" s="80"/>
      <c r="FJJ22" s="80"/>
      <c r="FJK22" s="80"/>
      <c r="FJL22" s="80"/>
      <c r="FJM22" s="80"/>
      <c r="FJN22" s="80"/>
      <c r="FJO22" s="80"/>
      <c r="FJP22" s="80"/>
      <c r="FJQ22" s="80"/>
      <c r="FJR22" s="80"/>
      <c r="FJS22" s="80"/>
      <c r="FJT22" s="80"/>
      <c r="FJU22" s="80"/>
      <c r="FJV22" s="80"/>
      <c r="FJW22" s="80"/>
      <c r="FJX22" s="80"/>
      <c r="FJY22" s="80"/>
      <c r="FJZ22" s="80"/>
      <c r="FKA22" s="80"/>
      <c r="FKB22" s="80"/>
      <c r="FKC22" s="80"/>
      <c r="FKD22" s="80"/>
      <c r="FKE22" s="80"/>
      <c r="FKF22" s="80"/>
      <c r="FKG22" s="80"/>
      <c r="FKH22" s="80"/>
      <c r="FKI22" s="80"/>
      <c r="FKJ22" s="80"/>
      <c r="FKK22" s="80"/>
      <c r="FKL22" s="80"/>
      <c r="FKM22" s="80"/>
      <c r="FKN22" s="80"/>
      <c r="FKO22" s="80"/>
      <c r="FKP22" s="80"/>
      <c r="FKQ22" s="80"/>
      <c r="FKR22" s="80"/>
      <c r="FKS22" s="80"/>
      <c r="FKT22" s="80"/>
      <c r="FKU22" s="80"/>
      <c r="FKV22" s="80"/>
      <c r="FKW22" s="80"/>
      <c r="FKX22" s="80"/>
      <c r="FKY22" s="80"/>
      <c r="FKZ22" s="80"/>
      <c r="FLA22" s="80"/>
      <c r="FLB22" s="80"/>
      <c r="FLC22" s="80"/>
      <c r="FLD22" s="80"/>
      <c r="FLE22" s="80"/>
      <c r="FLF22" s="80"/>
      <c r="FLG22" s="80"/>
      <c r="FLH22" s="80"/>
      <c r="FLI22" s="80"/>
      <c r="FLJ22" s="80"/>
      <c r="FLK22" s="80"/>
      <c r="FLL22" s="80"/>
      <c r="FLM22" s="80"/>
      <c r="FLN22" s="80"/>
      <c r="FLO22" s="80"/>
      <c r="FLP22" s="80"/>
      <c r="FLQ22" s="80"/>
      <c r="FLR22" s="80"/>
      <c r="FLS22" s="80"/>
      <c r="FLT22" s="80"/>
      <c r="FLU22" s="80"/>
      <c r="FLV22" s="80"/>
      <c r="FLW22" s="80"/>
      <c r="FLX22" s="80"/>
      <c r="FLY22" s="80"/>
      <c r="FLZ22" s="80"/>
      <c r="FMA22" s="80"/>
      <c r="FMB22" s="80"/>
      <c r="FMC22" s="80"/>
      <c r="FMD22" s="80"/>
      <c r="FME22" s="80"/>
      <c r="FMF22" s="80"/>
      <c r="FMG22" s="80"/>
      <c r="FMH22" s="80"/>
      <c r="FMI22" s="80"/>
      <c r="FMJ22" s="80"/>
      <c r="FMK22" s="80"/>
      <c r="FML22" s="80"/>
      <c r="FMM22" s="80"/>
      <c r="FMN22" s="80"/>
      <c r="FMO22" s="80"/>
      <c r="FMP22" s="80"/>
      <c r="FMQ22" s="80"/>
      <c r="FMR22" s="80"/>
      <c r="FMS22" s="80"/>
      <c r="FMT22" s="80"/>
      <c r="FMU22" s="80"/>
      <c r="FMV22" s="80"/>
      <c r="FMW22" s="80"/>
      <c r="FMX22" s="80"/>
      <c r="FMY22" s="80"/>
      <c r="FMZ22" s="80"/>
      <c r="FNA22" s="80"/>
      <c r="FNB22" s="80"/>
      <c r="FNC22" s="80"/>
      <c r="FND22" s="80"/>
      <c r="FNE22" s="80"/>
      <c r="FNF22" s="80"/>
      <c r="FNG22" s="80"/>
      <c r="FNH22" s="80"/>
      <c r="FNI22" s="80"/>
      <c r="FNJ22" s="80"/>
      <c r="FNK22" s="80"/>
      <c r="FNL22" s="80"/>
      <c r="FNM22" s="80"/>
      <c r="FNN22" s="80"/>
      <c r="FNO22" s="80"/>
      <c r="FNP22" s="80"/>
      <c r="FNQ22" s="80"/>
      <c r="FNR22" s="80"/>
      <c r="FNS22" s="80"/>
      <c r="FNT22" s="80"/>
      <c r="FNU22" s="80"/>
      <c r="FNV22" s="80"/>
      <c r="FNW22" s="80"/>
      <c r="FNX22" s="80"/>
      <c r="FNY22" s="80"/>
      <c r="FNZ22" s="80"/>
      <c r="FOA22" s="80"/>
      <c r="FOB22" s="80"/>
      <c r="FOC22" s="80"/>
      <c r="FOD22" s="80"/>
      <c r="FOE22" s="80"/>
      <c r="FOF22" s="80"/>
      <c r="FOG22" s="80"/>
      <c r="FOH22" s="80"/>
      <c r="FOI22" s="80"/>
      <c r="FOJ22" s="80"/>
      <c r="FOK22" s="80"/>
      <c r="FOL22" s="80"/>
      <c r="FOM22" s="80"/>
      <c r="FON22" s="80"/>
      <c r="FOO22" s="80"/>
      <c r="FOP22" s="80"/>
      <c r="FOQ22" s="80"/>
      <c r="FOR22" s="80"/>
      <c r="FOS22" s="80"/>
      <c r="FOT22" s="80"/>
      <c r="FOU22" s="80"/>
      <c r="FOV22" s="80"/>
      <c r="FOW22" s="80"/>
      <c r="FOX22" s="80"/>
      <c r="FOY22" s="80"/>
      <c r="FOZ22" s="80"/>
      <c r="FPA22" s="80"/>
      <c r="FPB22" s="80"/>
      <c r="FPC22" s="80"/>
      <c r="FPD22" s="80"/>
      <c r="FPE22" s="80"/>
      <c r="FPF22" s="80"/>
      <c r="FPG22" s="80"/>
      <c r="FPH22" s="80"/>
      <c r="FPI22" s="80"/>
      <c r="FPJ22" s="80"/>
      <c r="FPK22" s="80"/>
      <c r="FPL22" s="80"/>
      <c r="FPM22" s="80"/>
      <c r="FPN22" s="80"/>
      <c r="FPO22" s="80"/>
      <c r="FPP22" s="80"/>
      <c r="FPQ22" s="80"/>
      <c r="FPR22" s="80"/>
      <c r="FPS22" s="80"/>
      <c r="FPT22" s="80"/>
      <c r="FPU22" s="80"/>
      <c r="FPV22" s="80"/>
      <c r="FPW22" s="80"/>
      <c r="FPX22" s="80"/>
      <c r="FPY22" s="80"/>
      <c r="FPZ22" s="80"/>
      <c r="FQA22" s="80"/>
      <c r="FQB22" s="80"/>
      <c r="FQC22" s="80"/>
      <c r="FQD22" s="80"/>
      <c r="FQE22" s="80"/>
      <c r="FQF22" s="80"/>
      <c r="FQG22" s="80"/>
      <c r="FQH22" s="80"/>
      <c r="FQI22" s="80"/>
      <c r="FQJ22" s="80"/>
      <c r="FQK22" s="80"/>
      <c r="FQL22" s="80"/>
      <c r="FQM22" s="80"/>
      <c r="FQN22" s="80"/>
      <c r="FQO22" s="80"/>
      <c r="FQP22" s="80"/>
      <c r="FQQ22" s="80"/>
      <c r="FQR22" s="80"/>
      <c r="FQS22" s="80"/>
      <c r="FQT22" s="80"/>
      <c r="FQU22" s="80"/>
      <c r="FQV22" s="80"/>
      <c r="FQW22" s="80"/>
      <c r="FQX22" s="80"/>
      <c r="FQY22" s="80"/>
      <c r="FQZ22" s="80"/>
      <c r="FRA22" s="80"/>
      <c r="FRB22" s="80"/>
      <c r="FRC22" s="80"/>
      <c r="FRD22" s="80"/>
      <c r="FRE22" s="80"/>
      <c r="FRF22" s="80"/>
      <c r="FRG22" s="80"/>
      <c r="FRH22" s="80"/>
      <c r="FRI22" s="80"/>
      <c r="FRJ22" s="80"/>
      <c r="FRK22" s="80"/>
      <c r="FRL22" s="80"/>
      <c r="FRM22" s="80"/>
      <c r="FRN22" s="80"/>
      <c r="FRO22" s="80"/>
      <c r="FRP22" s="80"/>
      <c r="FRQ22" s="80"/>
      <c r="FRR22" s="80"/>
      <c r="FRS22" s="80"/>
      <c r="FRT22" s="80"/>
      <c r="FRU22" s="80"/>
      <c r="FRV22" s="80"/>
      <c r="FRW22" s="80"/>
      <c r="FRX22" s="80"/>
      <c r="FRY22" s="80"/>
      <c r="FRZ22" s="80"/>
      <c r="FSA22" s="80"/>
      <c r="FSB22" s="80"/>
      <c r="FSC22" s="80"/>
      <c r="FSD22" s="80"/>
      <c r="FSE22" s="80"/>
      <c r="FSF22" s="80"/>
      <c r="FSG22" s="80"/>
      <c r="FSH22" s="80"/>
      <c r="FSI22" s="80"/>
      <c r="FSJ22" s="80"/>
      <c r="FSK22" s="80"/>
      <c r="FSL22" s="80"/>
      <c r="FSM22" s="80"/>
      <c r="FSN22" s="80"/>
      <c r="FSO22" s="80"/>
      <c r="FSP22" s="80"/>
      <c r="FSQ22" s="80"/>
      <c r="FSR22" s="80"/>
      <c r="FSS22" s="80"/>
      <c r="FST22" s="80"/>
      <c r="FSU22" s="80"/>
      <c r="FSV22" s="80"/>
      <c r="FSW22" s="80"/>
      <c r="FSX22" s="80"/>
      <c r="FSY22" s="80"/>
      <c r="FSZ22" s="80"/>
      <c r="FTA22" s="80"/>
      <c r="FTB22" s="80"/>
      <c r="FTC22" s="80"/>
      <c r="FTD22" s="80"/>
      <c r="FTE22" s="80"/>
      <c r="FTF22" s="80"/>
      <c r="FTG22" s="80"/>
      <c r="FTH22" s="80"/>
      <c r="FTI22" s="80"/>
      <c r="FTJ22" s="80"/>
      <c r="FTK22" s="80"/>
      <c r="FTL22" s="80"/>
      <c r="FTM22" s="80"/>
      <c r="FTN22" s="80"/>
      <c r="FTO22" s="80"/>
      <c r="FTP22" s="80"/>
      <c r="FTQ22" s="80"/>
      <c r="FTR22" s="80"/>
      <c r="FTS22" s="80"/>
      <c r="FTT22" s="80"/>
      <c r="FTU22" s="80"/>
      <c r="FTV22" s="80"/>
      <c r="FTW22" s="80"/>
      <c r="FTX22" s="80"/>
      <c r="FTY22" s="80"/>
      <c r="FTZ22" s="80"/>
      <c r="FUA22" s="80"/>
      <c r="FUB22" s="80"/>
      <c r="FUC22" s="80"/>
      <c r="FUD22" s="80"/>
      <c r="FUE22" s="80"/>
      <c r="FUF22" s="80"/>
      <c r="FUG22" s="80"/>
      <c r="FUH22" s="80"/>
      <c r="FUI22" s="80"/>
      <c r="FUJ22" s="80"/>
      <c r="FUK22" s="80"/>
      <c r="FUL22" s="80"/>
      <c r="FUM22" s="80"/>
      <c r="FUN22" s="80"/>
      <c r="FUO22" s="80"/>
      <c r="FUP22" s="80"/>
      <c r="FUQ22" s="80"/>
      <c r="FUR22" s="80"/>
      <c r="FUS22" s="80"/>
      <c r="FUT22" s="80"/>
      <c r="FUU22" s="80"/>
      <c r="FUV22" s="80"/>
      <c r="FUW22" s="80"/>
      <c r="FUX22" s="80"/>
      <c r="FUY22" s="80"/>
      <c r="FUZ22" s="80"/>
      <c r="FVA22" s="80"/>
      <c r="FVB22" s="80"/>
      <c r="FVC22" s="80"/>
      <c r="FVD22" s="80"/>
      <c r="FVE22" s="80"/>
      <c r="FVF22" s="80"/>
      <c r="FVG22" s="80"/>
      <c r="FVH22" s="80"/>
      <c r="FVI22" s="80"/>
      <c r="FVJ22" s="80"/>
      <c r="FVK22" s="80"/>
      <c r="FVL22" s="80"/>
      <c r="FVM22" s="80"/>
      <c r="FVN22" s="80"/>
      <c r="FVO22" s="80"/>
      <c r="FVP22" s="80"/>
      <c r="FVQ22" s="80"/>
      <c r="FVR22" s="80"/>
      <c r="FVS22" s="80"/>
      <c r="FVT22" s="80"/>
      <c r="FVU22" s="80"/>
      <c r="FVV22" s="80"/>
      <c r="FVW22" s="80"/>
      <c r="FVX22" s="80"/>
      <c r="FVY22" s="80"/>
      <c r="FVZ22" s="80"/>
      <c r="FWA22" s="80"/>
      <c r="FWB22" s="80"/>
      <c r="FWC22" s="80"/>
      <c r="FWD22" s="80"/>
      <c r="FWE22" s="80"/>
      <c r="FWF22" s="80"/>
      <c r="FWG22" s="80"/>
      <c r="FWH22" s="80"/>
      <c r="FWI22" s="80"/>
      <c r="FWJ22" s="80"/>
      <c r="FWK22" s="80"/>
      <c r="FWL22" s="80"/>
      <c r="FWM22" s="80"/>
      <c r="FWN22" s="80"/>
      <c r="FWO22" s="80"/>
      <c r="FWP22" s="80"/>
      <c r="FWQ22" s="80"/>
      <c r="FWR22" s="80"/>
      <c r="FWS22" s="80"/>
      <c r="FWT22" s="80"/>
      <c r="FWU22" s="80"/>
      <c r="FWV22" s="80"/>
      <c r="FWW22" s="80"/>
      <c r="FWX22" s="80"/>
      <c r="FWY22" s="80"/>
      <c r="FWZ22" s="80"/>
      <c r="FXA22" s="80"/>
      <c r="FXB22" s="80"/>
      <c r="FXC22" s="80"/>
      <c r="FXD22" s="80"/>
      <c r="FXE22" s="80"/>
      <c r="FXF22" s="80"/>
      <c r="FXG22" s="80"/>
      <c r="FXH22" s="80"/>
      <c r="FXI22" s="80"/>
      <c r="FXJ22" s="80"/>
      <c r="FXK22" s="80"/>
      <c r="FXL22" s="80"/>
      <c r="FXM22" s="80"/>
      <c r="FXN22" s="80"/>
      <c r="FXO22" s="80"/>
      <c r="FXP22" s="80"/>
      <c r="FXQ22" s="80"/>
      <c r="FXR22" s="80"/>
      <c r="FXS22" s="80"/>
      <c r="FXT22" s="80"/>
      <c r="FXU22" s="80"/>
      <c r="FXV22" s="80"/>
      <c r="FXW22" s="80"/>
      <c r="FXX22" s="80"/>
      <c r="FXY22" s="80"/>
      <c r="FXZ22" s="80"/>
      <c r="FYA22" s="80"/>
      <c r="FYB22" s="80"/>
      <c r="FYC22" s="80"/>
      <c r="FYD22" s="80"/>
      <c r="FYE22" s="80"/>
      <c r="FYF22" s="80"/>
      <c r="FYG22" s="80"/>
      <c r="FYH22" s="80"/>
      <c r="FYI22" s="80"/>
      <c r="FYJ22" s="80"/>
      <c r="FYK22" s="80"/>
      <c r="FYL22" s="80"/>
      <c r="FYM22" s="80"/>
      <c r="FYN22" s="80"/>
      <c r="FYO22" s="80"/>
      <c r="FYP22" s="80"/>
      <c r="FYQ22" s="80"/>
      <c r="FYR22" s="80"/>
      <c r="FYS22" s="80"/>
      <c r="FYT22" s="80"/>
      <c r="FYU22" s="80"/>
      <c r="FYV22" s="80"/>
      <c r="FYW22" s="80"/>
      <c r="FYX22" s="80"/>
      <c r="FYY22" s="80"/>
      <c r="FYZ22" s="80"/>
      <c r="FZA22" s="80"/>
      <c r="FZB22" s="80"/>
      <c r="FZC22" s="80"/>
      <c r="FZD22" s="80"/>
      <c r="FZE22" s="80"/>
      <c r="FZF22" s="80"/>
      <c r="FZG22" s="80"/>
      <c r="FZH22" s="80"/>
      <c r="FZI22" s="80"/>
      <c r="FZJ22" s="80"/>
      <c r="FZK22" s="80"/>
      <c r="FZL22" s="80"/>
      <c r="FZM22" s="80"/>
      <c r="FZN22" s="80"/>
      <c r="FZO22" s="80"/>
      <c r="FZP22" s="80"/>
      <c r="FZQ22" s="80"/>
      <c r="FZR22" s="80"/>
      <c r="FZS22" s="80"/>
      <c r="FZT22" s="80"/>
      <c r="FZU22" s="80"/>
      <c r="FZV22" s="80"/>
      <c r="FZW22" s="80"/>
      <c r="FZX22" s="80"/>
      <c r="FZY22" s="80"/>
      <c r="FZZ22" s="80"/>
      <c r="GAA22" s="80"/>
      <c r="GAB22" s="80"/>
      <c r="GAC22" s="80"/>
      <c r="GAD22" s="80"/>
      <c r="GAE22" s="80"/>
      <c r="GAF22" s="80"/>
      <c r="GAG22" s="80"/>
      <c r="GAH22" s="80"/>
      <c r="GAI22" s="80"/>
      <c r="GAJ22" s="80"/>
      <c r="GAK22" s="80"/>
      <c r="GAL22" s="80"/>
      <c r="GAM22" s="80"/>
      <c r="GAN22" s="80"/>
      <c r="GAO22" s="80"/>
      <c r="GAP22" s="80"/>
      <c r="GAQ22" s="80"/>
      <c r="GAR22" s="80"/>
      <c r="GAS22" s="80"/>
      <c r="GAT22" s="80"/>
      <c r="GAU22" s="80"/>
      <c r="GAV22" s="80"/>
      <c r="GAW22" s="80"/>
      <c r="GAX22" s="80"/>
      <c r="GAY22" s="80"/>
      <c r="GAZ22" s="80"/>
      <c r="GBA22" s="80"/>
      <c r="GBB22" s="80"/>
      <c r="GBC22" s="80"/>
      <c r="GBD22" s="80"/>
      <c r="GBE22" s="80"/>
      <c r="GBF22" s="80"/>
      <c r="GBG22" s="80"/>
      <c r="GBH22" s="80"/>
      <c r="GBI22" s="80"/>
      <c r="GBJ22" s="80"/>
      <c r="GBK22" s="80"/>
      <c r="GBL22" s="80"/>
      <c r="GBM22" s="80"/>
      <c r="GBN22" s="80"/>
      <c r="GBO22" s="80"/>
      <c r="GBP22" s="80"/>
      <c r="GBQ22" s="80"/>
      <c r="GBR22" s="80"/>
      <c r="GBS22" s="80"/>
      <c r="GBT22" s="80"/>
      <c r="GBU22" s="80"/>
      <c r="GBV22" s="80"/>
      <c r="GBW22" s="80"/>
      <c r="GBX22" s="80"/>
      <c r="GBY22" s="80"/>
      <c r="GBZ22" s="80"/>
      <c r="GCA22" s="80"/>
      <c r="GCB22" s="80"/>
      <c r="GCC22" s="80"/>
      <c r="GCD22" s="80"/>
      <c r="GCE22" s="80"/>
      <c r="GCF22" s="80"/>
      <c r="GCG22" s="80"/>
      <c r="GCH22" s="80"/>
      <c r="GCI22" s="80"/>
      <c r="GCJ22" s="80"/>
      <c r="GCK22" s="80"/>
      <c r="GCL22" s="80"/>
      <c r="GCM22" s="80"/>
      <c r="GCN22" s="80"/>
      <c r="GCO22" s="80"/>
      <c r="GCP22" s="80"/>
      <c r="GCQ22" s="80"/>
      <c r="GCR22" s="80"/>
      <c r="GCS22" s="80"/>
      <c r="GCT22" s="80"/>
      <c r="GCU22" s="80"/>
      <c r="GCV22" s="80"/>
      <c r="GCW22" s="80"/>
      <c r="GCX22" s="80"/>
      <c r="GCY22" s="80"/>
      <c r="GCZ22" s="80"/>
      <c r="GDA22" s="80"/>
      <c r="GDB22" s="80"/>
      <c r="GDC22" s="80"/>
      <c r="GDD22" s="80"/>
      <c r="GDE22" s="80"/>
      <c r="GDF22" s="80"/>
      <c r="GDG22" s="80"/>
      <c r="GDH22" s="80"/>
      <c r="GDI22" s="80"/>
      <c r="GDJ22" s="80"/>
      <c r="GDK22" s="80"/>
      <c r="GDL22" s="80"/>
      <c r="GDM22" s="80"/>
      <c r="GDN22" s="80"/>
      <c r="GDO22" s="80"/>
      <c r="GDP22" s="80"/>
      <c r="GDQ22" s="80"/>
      <c r="GDR22" s="80"/>
      <c r="GDS22" s="80"/>
      <c r="GDT22" s="80"/>
      <c r="GDU22" s="80"/>
      <c r="GDV22" s="80"/>
      <c r="GDW22" s="80"/>
      <c r="GDX22" s="80"/>
      <c r="GDY22" s="80"/>
      <c r="GDZ22" s="80"/>
      <c r="GEA22" s="80"/>
      <c r="GEB22" s="80"/>
      <c r="GEC22" s="80"/>
      <c r="GED22" s="80"/>
      <c r="GEE22" s="80"/>
      <c r="GEF22" s="80"/>
      <c r="GEG22" s="80"/>
      <c r="GEH22" s="80"/>
      <c r="GEI22" s="80"/>
      <c r="GEJ22" s="80"/>
      <c r="GEK22" s="80"/>
      <c r="GEL22" s="80"/>
      <c r="GEM22" s="80"/>
      <c r="GEN22" s="80"/>
      <c r="GEO22" s="80"/>
      <c r="GEP22" s="80"/>
      <c r="GEQ22" s="80"/>
      <c r="GER22" s="80"/>
      <c r="GES22" s="80"/>
      <c r="GET22" s="80"/>
      <c r="GEU22" s="80"/>
      <c r="GEV22" s="80"/>
      <c r="GEW22" s="80"/>
      <c r="GEX22" s="80"/>
      <c r="GEY22" s="80"/>
      <c r="GEZ22" s="80"/>
      <c r="GFA22" s="80"/>
      <c r="GFB22" s="80"/>
      <c r="GFC22" s="80"/>
      <c r="GFD22" s="80"/>
      <c r="GFE22" s="80"/>
      <c r="GFF22" s="80"/>
      <c r="GFG22" s="80"/>
      <c r="GFH22" s="80"/>
      <c r="GFI22" s="80"/>
      <c r="GFJ22" s="80"/>
      <c r="GFK22" s="80"/>
      <c r="GFL22" s="80"/>
      <c r="GFM22" s="80"/>
      <c r="GFN22" s="80"/>
      <c r="GFO22" s="80"/>
      <c r="GFP22" s="80"/>
      <c r="GFQ22" s="80"/>
      <c r="GFR22" s="80"/>
      <c r="GFS22" s="80"/>
      <c r="GFT22" s="80"/>
      <c r="GFU22" s="80"/>
      <c r="GFV22" s="80"/>
      <c r="GFW22" s="80"/>
      <c r="GFX22" s="80"/>
      <c r="GFY22" s="80"/>
      <c r="GFZ22" s="80"/>
      <c r="GGA22" s="80"/>
      <c r="GGB22" s="80"/>
      <c r="GGC22" s="80"/>
      <c r="GGD22" s="80"/>
      <c r="GGE22" s="80"/>
      <c r="GGF22" s="80"/>
      <c r="GGG22" s="80"/>
      <c r="GGH22" s="80"/>
      <c r="GGI22" s="80"/>
      <c r="GGJ22" s="80"/>
      <c r="GGK22" s="80"/>
      <c r="GGL22" s="80"/>
      <c r="GGM22" s="80"/>
      <c r="GGN22" s="80"/>
      <c r="GGO22" s="80"/>
      <c r="GGP22" s="80"/>
      <c r="GGQ22" s="80"/>
      <c r="GGR22" s="80"/>
      <c r="GGS22" s="80"/>
      <c r="GGT22" s="80"/>
      <c r="GGU22" s="80"/>
      <c r="GGV22" s="80"/>
      <c r="GGW22" s="80"/>
      <c r="GGX22" s="80"/>
      <c r="GGY22" s="80"/>
      <c r="GGZ22" s="80"/>
      <c r="GHA22" s="80"/>
      <c r="GHB22" s="80"/>
      <c r="GHC22" s="80"/>
      <c r="GHD22" s="80"/>
      <c r="GHE22" s="80"/>
      <c r="GHF22" s="80"/>
      <c r="GHG22" s="80"/>
      <c r="GHH22" s="80"/>
      <c r="GHI22" s="80"/>
      <c r="GHJ22" s="80"/>
      <c r="GHK22" s="80"/>
      <c r="GHL22" s="80"/>
      <c r="GHM22" s="80"/>
      <c r="GHN22" s="80"/>
      <c r="GHO22" s="80"/>
      <c r="GHP22" s="80"/>
      <c r="GHQ22" s="80"/>
      <c r="GHR22" s="80"/>
      <c r="GHS22" s="80"/>
      <c r="GHT22" s="80"/>
      <c r="GHU22" s="80"/>
      <c r="GHV22" s="80"/>
      <c r="GHW22" s="80"/>
      <c r="GHX22" s="80"/>
      <c r="GHY22" s="80"/>
      <c r="GHZ22" s="80"/>
      <c r="GIA22" s="80"/>
      <c r="GIB22" s="80"/>
      <c r="GIC22" s="80"/>
      <c r="GID22" s="80"/>
      <c r="GIE22" s="80"/>
      <c r="GIF22" s="80"/>
      <c r="GIG22" s="80"/>
      <c r="GIH22" s="80"/>
      <c r="GII22" s="80"/>
      <c r="GIJ22" s="80"/>
      <c r="GIK22" s="80"/>
      <c r="GIL22" s="80"/>
      <c r="GIM22" s="80"/>
      <c r="GIN22" s="80"/>
      <c r="GIO22" s="80"/>
      <c r="GIP22" s="80"/>
      <c r="GIQ22" s="80"/>
      <c r="GIR22" s="80"/>
      <c r="GIS22" s="80"/>
      <c r="GIT22" s="80"/>
      <c r="GIU22" s="80"/>
      <c r="GIV22" s="80"/>
      <c r="GIW22" s="80"/>
      <c r="GIX22" s="80"/>
      <c r="GIY22" s="80"/>
      <c r="GIZ22" s="80"/>
      <c r="GJA22" s="80"/>
      <c r="GJB22" s="80"/>
      <c r="GJC22" s="80"/>
      <c r="GJD22" s="80"/>
      <c r="GJE22" s="80"/>
      <c r="GJF22" s="80"/>
      <c r="GJG22" s="80"/>
      <c r="GJH22" s="80"/>
      <c r="GJI22" s="80"/>
      <c r="GJJ22" s="80"/>
      <c r="GJK22" s="80"/>
      <c r="GJL22" s="80"/>
      <c r="GJM22" s="80"/>
      <c r="GJN22" s="80"/>
      <c r="GJO22" s="80"/>
      <c r="GJP22" s="80"/>
      <c r="GJQ22" s="80"/>
      <c r="GJR22" s="80"/>
      <c r="GJS22" s="80"/>
      <c r="GJT22" s="80"/>
      <c r="GJU22" s="80"/>
      <c r="GJV22" s="80"/>
      <c r="GJW22" s="80"/>
      <c r="GJX22" s="80"/>
      <c r="GJY22" s="80"/>
      <c r="GJZ22" s="80"/>
      <c r="GKA22" s="80"/>
      <c r="GKB22" s="80"/>
      <c r="GKC22" s="80"/>
      <c r="GKD22" s="80"/>
      <c r="GKE22" s="80"/>
      <c r="GKF22" s="80"/>
      <c r="GKG22" s="80"/>
      <c r="GKH22" s="80"/>
      <c r="GKI22" s="80"/>
      <c r="GKJ22" s="80"/>
      <c r="GKK22" s="80"/>
      <c r="GKL22" s="80"/>
      <c r="GKM22" s="80"/>
      <c r="GKN22" s="80"/>
      <c r="GKO22" s="80"/>
      <c r="GKP22" s="80"/>
      <c r="GKQ22" s="80"/>
      <c r="GKR22" s="80"/>
      <c r="GKS22" s="80"/>
      <c r="GKT22" s="80"/>
      <c r="GKU22" s="80"/>
      <c r="GKV22" s="80"/>
      <c r="GKW22" s="80"/>
      <c r="GKX22" s="80"/>
      <c r="GKY22" s="80"/>
      <c r="GKZ22" s="80"/>
      <c r="GLA22" s="80"/>
      <c r="GLB22" s="80"/>
      <c r="GLC22" s="80"/>
      <c r="GLD22" s="80"/>
      <c r="GLE22" s="80"/>
      <c r="GLF22" s="80"/>
      <c r="GLG22" s="80"/>
      <c r="GLH22" s="80"/>
      <c r="GLI22" s="80"/>
      <c r="GLJ22" s="80"/>
      <c r="GLK22" s="80"/>
      <c r="GLL22" s="80"/>
      <c r="GLM22" s="80"/>
      <c r="GLN22" s="80"/>
      <c r="GLO22" s="80"/>
      <c r="GLP22" s="80"/>
      <c r="GLQ22" s="80"/>
      <c r="GLR22" s="80"/>
      <c r="GLS22" s="80"/>
      <c r="GLT22" s="80"/>
      <c r="GLU22" s="80"/>
      <c r="GLV22" s="80"/>
      <c r="GLW22" s="80"/>
      <c r="GLX22" s="80"/>
      <c r="GLY22" s="80"/>
      <c r="GLZ22" s="80"/>
      <c r="GMA22" s="80"/>
      <c r="GMB22" s="80"/>
      <c r="GMC22" s="80"/>
      <c r="GMD22" s="80"/>
      <c r="GME22" s="80"/>
      <c r="GMF22" s="80"/>
      <c r="GMG22" s="80"/>
      <c r="GMH22" s="80"/>
      <c r="GMI22" s="80"/>
      <c r="GMJ22" s="80"/>
      <c r="GMK22" s="80"/>
      <c r="GML22" s="80"/>
      <c r="GMM22" s="80"/>
      <c r="GMN22" s="80"/>
      <c r="GMO22" s="80"/>
      <c r="GMP22" s="80"/>
      <c r="GMQ22" s="80"/>
      <c r="GMR22" s="80"/>
      <c r="GMS22" s="80"/>
      <c r="GMT22" s="80"/>
      <c r="GMU22" s="80"/>
      <c r="GMV22" s="80"/>
      <c r="GMW22" s="80"/>
      <c r="GMX22" s="80"/>
      <c r="GMY22" s="80"/>
      <c r="GMZ22" s="80"/>
      <c r="GNA22" s="80"/>
      <c r="GNB22" s="80"/>
      <c r="GNC22" s="80"/>
      <c r="GND22" s="80"/>
      <c r="GNE22" s="80"/>
      <c r="GNF22" s="80"/>
      <c r="GNG22" s="80"/>
      <c r="GNH22" s="80"/>
      <c r="GNI22" s="80"/>
      <c r="GNJ22" s="80"/>
      <c r="GNK22" s="80"/>
      <c r="GNL22" s="80"/>
      <c r="GNM22" s="80"/>
      <c r="GNN22" s="80"/>
      <c r="GNO22" s="80"/>
      <c r="GNP22" s="80"/>
      <c r="GNQ22" s="80"/>
      <c r="GNR22" s="80"/>
      <c r="GNS22" s="80"/>
      <c r="GNT22" s="80"/>
      <c r="GNU22" s="80"/>
      <c r="GNV22" s="80"/>
      <c r="GNW22" s="80"/>
      <c r="GNX22" s="80"/>
      <c r="GNY22" s="80"/>
      <c r="GNZ22" s="80"/>
      <c r="GOA22" s="80"/>
      <c r="GOB22" s="80"/>
      <c r="GOC22" s="80"/>
      <c r="GOD22" s="80"/>
      <c r="GOE22" s="80"/>
      <c r="GOF22" s="80"/>
      <c r="GOG22" s="80"/>
      <c r="GOH22" s="80"/>
      <c r="GOI22" s="80"/>
      <c r="GOJ22" s="80"/>
      <c r="GOK22" s="80"/>
      <c r="GOL22" s="80"/>
      <c r="GOM22" s="80"/>
      <c r="GON22" s="80"/>
      <c r="GOO22" s="80"/>
      <c r="GOP22" s="80"/>
      <c r="GOQ22" s="80"/>
      <c r="GOR22" s="80"/>
      <c r="GOS22" s="80"/>
      <c r="GOT22" s="80"/>
      <c r="GOU22" s="80"/>
      <c r="GOV22" s="80"/>
      <c r="GOW22" s="80"/>
      <c r="GOX22" s="80"/>
      <c r="GOY22" s="80"/>
      <c r="GOZ22" s="80"/>
      <c r="GPA22" s="80"/>
      <c r="GPB22" s="80"/>
      <c r="GPC22" s="80"/>
      <c r="GPD22" s="80"/>
      <c r="GPE22" s="80"/>
      <c r="GPF22" s="80"/>
      <c r="GPG22" s="80"/>
      <c r="GPH22" s="80"/>
      <c r="GPI22" s="80"/>
      <c r="GPJ22" s="80"/>
      <c r="GPK22" s="80"/>
      <c r="GPL22" s="80"/>
      <c r="GPM22" s="80"/>
      <c r="GPN22" s="80"/>
      <c r="GPO22" s="80"/>
      <c r="GPP22" s="80"/>
      <c r="GPQ22" s="80"/>
      <c r="GPR22" s="80"/>
      <c r="GPS22" s="80"/>
      <c r="GPT22" s="80"/>
      <c r="GPU22" s="80"/>
      <c r="GPV22" s="80"/>
      <c r="GPW22" s="80"/>
      <c r="GPX22" s="80"/>
      <c r="GPY22" s="80"/>
      <c r="GPZ22" s="80"/>
      <c r="GQA22" s="80"/>
      <c r="GQB22" s="80"/>
      <c r="GQC22" s="80"/>
      <c r="GQD22" s="80"/>
      <c r="GQE22" s="80"/>
      <c r="GQF22" s="80"/>
      <c r="GQG22" s="80"/>
      <c r="GQH22" s="80"/>
      <c r="GQI22" s="80"/>
      <c r="GQJ22" s="80"/>
      <c r="GQK22" s="80"/>
      <c r="GQL22" s="80"/>
      <c r="GQM22" s="80"/>
      <c r="GQN22" s="80"/>
      <c r="GQO22" s="80"/>
      <c r="GQP22" s="80"/>
      <c r="GQQ22" s="80"/>
      <c r="GQR22" s="80"/>
      <c r="GQS22" s="80"/>
      <c r="GQT22" s="80"/>
      <c r="GQU22" s="80"/>
      <c r="GQV22" s="80"/>
      <c r="GQW22" s="80"/>
      <c r="GQX22" s="80"/>
      <c r="GQY22" s="80"/>
      <c r="GQZ22" s="80"/>
      <c r="GRA22" s="80"/>
      <c r="GRB22" s="80"/>
      <c r="GRC22" s="80"/>
      <c r="GRD22" s="80"/>
      <c r="GRE22" s="80"/>
      <c r="GRF22" s="80"/>
      <c r="GRG22" s="80"/>
      <c r="GRH22" s="80"/>
      <c r="GRI22" s="80"/>
      <c r="GRJ22" s="80"/>
      <c r="GRK22" s="80"/>
      <c r="GRL22" s="80"/>
      <c r="GRM22" s="80"/>
      <c r="GRN22" s="80"/>
      <c r="GRO22" s="80"/>
      <c r="GRP22" s="80"/>
      <c r="GRQ22" s="80"/>
      <c r="GRR22" s="80"/>
      <c r="GRS22" s="80"/>
      <c r="GRT22" s="80"/>
      <c r="GRU22" s="80"/>
      <c r="GRV22" s="80"/>
      <c r="GRW22" s="80"/>
      <c r="GRX22" s="80"/>
      <c r="GRY22" s="80"/>
      <c r="GRZ22" s="80"/>
      <c r="GSA22" s="80"/>
      <c r="GSB22" s="80"/>
      <c r="GSC22" s="80"/>
      <c r="GSD22" s="80"/>
      <c r="GSE22" s="80"/>
      <c r="GSF22" s="80"/>
      <c r="GSG22" s="80"/>
      <c r="GSH22" s="80"/>
      <c r="GSI22" s="80"/>
      <c r="GSJ22" s="80"/>
      <c r="GSK22" s="80"/>
      <c r="GSL22" s="80"/>
      <c r="GSM22" s="80"/>
      <c r="GSN22" s="80"/>
      <c r="GSO22" s="80"/>
      <c r="GSP22" s="80"/>
      <c r="GSQ22" s="80"/>
      <c r="GSR22" s="80"/>
      <c r="GSS22" s="80"/>
      <c r="GST22" s="80"/>
      <c r="GSU22" s="80"/>
      <c r="GSV22" s="80"/>
      <c r="GSW22" s="80"/>
      <c r="GSX22" s="80"/>
      <c r="GSY22" s="80"/>
      <c r="GSZ22" s="80"/>
      <c r="GTA22" s="80"/>
      <c r="GTB22" s="80"/>
      <c r="GTC22" s="80"/>
      <c r="GTD22" s="80"/>
      <c r="GTE22" s="80"/>
      <c r="GTF22" s="80"/>
      <c r="GTG22" s="80"/>
      <c r="GTH22" s="80"/>
      <c r="GTI22" s="80"/>
      <c r="GTJ22" s="80"/>
      <c r="GTK22" s="80"/>
      <c r="GTL22" s="80"/>
      <c r="GTM22" s="80"/>
      <c r="GTN22" s="80"/>
      <c r="GTO22" s="80"/>
      <c r="GTP22" s="80"/>
      <c r="GTQ22" s="80"/>
      <c r="GTR22" s="80"/>
      <c r="GTS22" s="80"/>
      <c r="GTT22" s="80"/>
      <c r="GTU22" s="80"/>
      <c r="GTV22" s="80"/>
      <c r="GTW22" s="80"/>
      <c r="GTX22" s="80"/>
      <c r="GTY22" s="80"/>
      <c r="GTZ22" s="80"/>
      <c r="GUA22" s="80"/>
      <c r="GUB22" s="80"/>
      <c r="GUC22" s="80"/>
      <c r="GUD22" s="80"/>
      <c r="GUE22" s="80"/>
      <c r="GUF22" s="80"/>
      <c r="GUG22" s="80"/>
      <c r="GUH22" s="80"/>
      <c r="GUI22" s="80"/>
      <c r="GUJ22" s="80"/>
      <c r="GUK22" s="80"/>
      <c r="GUL22" s="80"/>
      <c r="GUM22" s="80"/>
      <c r="GUN22" s="80"/>
      <c r="GUO22" s="80"/>
      <c r="GUP22" s="80"/>
      <c r="GUQ22" s="80"/>
      <c r="GUR22" s="80"/>
      <c r="GUS22" s="80"/>
      <c r="GUT22" s="80"/>
      <c r="GUU22" s="80"/>
      <c r="GUV22" s="80"/>
      <c r="GUW22" s="80"/>
      <c r="GUX22" s="80"/>
      <c r="GUY22" s="80"/>
      <c r="GUZ22" s="80"/>
      <c r="GVA22" s="80"/>
      <c r="GVB22" s="80"/>
      <c r="GVC22" s="80"/>
      <c r="GVD22" s="80"/>
      <c r="GVE22" s="80"/>
      <c r="GVF22" s="80"/>
      <c r="GVG22" s="80"/>
      <c r="GVH22" s="80"/>
      <c r="GVI22" s="80"/>
      <c r="GVJ22" s="80"/>
      <c r="GVK22" s="80"/>
      <c r="GVL22" s="80"/>
      <c r="GVM22" s="80"/>
      <c r="GVN22" s="80"/>
      <c r="GVO22" s="80"/>
      <c r="GVP22" s="80"/>
      <c r="GVQ22" s="80"/>
      <c r="GVR22" s="80"/>
      <c r="GVS22" s="80"/>
      <c r="GVT22" s="80"/>
      <c r="GVU22" s="80"/>
      <c r="GVV22" s="80"/>
      <c r="GVW22" s="80"/>
      <c r="GVX22" s="80"/>
      <c r="GVY22" s="80"/>
      <c r="GVZ22" s="80"/>
      <c r="GWA22" s="80"/>
      <c r="GWB22" s="80"/>
      <c r="GWC22" s="80"/>
      <c r="GWD22" s="80"/>
      <c r="GWE22" s="80"/>
      <c r="GWF22" s="80"/>
      <c r="GWG22" s="80"/>
      <c r="GWH22" s="80"/>
      <c r="GWI22" s="80"/>
      <c r="GWJ22" s="80"/>
      <c r="GWK22" s="80"/>
      <c r="GWL22" s="80"/>
      <c r="GWM22" s="80"/>
      <c r="GWN22" s="80"/>
      <c r="GWO22" s="80"/>
      <c r="GWP22" s="80"/>
      <c r="GWQ22" s="80"/>
      <c r="GWR22" s="80"/>
      <c r="GWS22" s="80"/>
      <c r="GWT22" s="80"/>
      <c r="GWU22" s="80"/>
      <c r="GWV22" s="80"/>
      <c r="GWW22" s="80"/>
      <c r="GWX22" s="80"/>
      <c r="GWY22" s="80"/>
      <c r="GWZ22" s="80"/>
      <c r="GXA22" s="80"/>
      <c r="GXB22" s="80"/>
      <c r="GXC22" s="80"/>
      <c r="GXD22" s="80"/>
      <c r="GXE22" s="80"/>
      <c r="GXF22" s="80"/>
      <c r="GXG22" s="80"/>
      <c r="GXH22" s="80"/>
      <c r="GXI22" s="80"/>
      <c r="GXJ22" s="80"/>
      <c r="GXK22" s="80"/>
      <c r="GXL22" s="80"/>
      <c r="GXM22" s="80"/>
      <c r="GXN22" s="80"/>
      <c r="GXO22" s="80"/>
      <c r="GXP22" s="80"/>
      <c r="GXQ22" s="80"/>
      <c r="GXR22" s="80"/>
      <c r="GXS22" s="80"/>
      <c r="GXT22" s="80"/>
      <c r="GXU22" s="80"/>
      <c r="GXV22" s="80"/>
      <c r="GXW22" s="80"/>
      <c r="GXX22" s="80"/>
      <c r="GXY22" s="80"/>
      <c r="GXZ22" s="80"/>
      <c r="GYA22" s="80"/>
      <c r="GYB22" s="80"/>
      <c r="GYC22" s="80"/>
      <c r="GYD22" s="80"/>
      <c r="GYE22" s="80"/>
      <c r="GYF22" s="80"/>
      <c r="GYG22" s="80"/>
      <c r="GYH22" s="80"/>
      <c r="GYI22" s="80"/>
      <c r="GYJ22" s="80"/>
      <c r="GYK22" s="80"/>
      <c r="GYL22" s="80"/>
      <c r="GYM22" s="80"/>
      <c r="GYN22" s="80"/>
      <c r="GYO22" s="80"/>
      <c r="GYP22" s="80"/>
      <c r="GYQ22" s="80"/>
      <c r="GYR22" s="80"/>
      <c r="GYS22" s="80"/>
      <c r="GYT22" s="80"/>
      <c r="GYU22" s="80"/>
      <c r="GYV22" s="80"/>
      <c r="GYW22" s="80"/>
      <c r="GYX22" s="80"/>
      <c r="GYY22" s="80"/>
      <c r="GYZ22" s="80"/>
      <c r="GZA22" s="80"/>
      <c r="GZB22" s="80"/>
      <c r="GZC22" s="80"/>
      <c r="GZD22" s="80"/>
      <c r="GZE22" s="80"/>
      <c r="GZF22" s="80"/>
      <c r="GZG22" s="80"/>
      <c r="GZH22" s="80"/>
      <c r="GZI22" s="80"/>
      <c r="GZJ22" s="80"/>
      <c r="GZK22" s="80"/>
      <c r="GZL22" s="80"/>
      <c r="GZM22" s="80"/>
      <c r="GZN22" s="80"/>
      <c r="GZO22" s="80"/>
      <c r="GZP22" s="80"/>
      <c r="GZQ22" s="80"/>
      <c r="GZR22" s="80"/>
      <c r="GZS22" s="80"/>
      <c r="GZT22" s="80"/>
      <c r="GZU22" s="80"/>
      <c r="GZV22" s="80"/>
      <c r="GZW22" s="80"/>
      <c r="GZX22" s="80"/>
      <c r="GZY22" s="80"/>
      <c r="GZZ22" s="80"/>
      <c r="HAA22" s="80"/>
      <c r="HAB22" s="80"/>
      <c r="HAC22" s="80"/>
      <c r="HAD22" s="80"/>
      <c r="HAE22" s="80"/>
      <c r="HAF22" s="80"/>
      <c r="HAG22" s="80"/>
      <c r="HAH22" s="80"/>
      <c r="HAI22" s="80"/>
      <c r="HAJ22" s="80"/>
      <c r="HAK22" s="80"/>
      <c r="HAL22" s="80"/>
      <c r="HAM22" s="80"/>
      <c r="HAN22" s="80"/>
      <c r="HAO22" s="80"/>
      <c r="HAP22" s="80"/>
      <c r="HAQ22" s="80"/>
      <c r="HAR22" s="80"/>
      <c r="HAS22" s="80"/>
      <c r="HAT22" s="80"/>
      <c r="HAU22" s="80"/>
      <c r="HAV22" s="80"/>
      <c r="HAW22" s="80"/>
      <c r="HAX22" s="80"/>
      <c r="HAY22" s="80"/>
      <c r="HAZ22" s="80"/>
      <c r="HBA22" s="80"/>
      <c r="HBB22" s="80"/>
      <c r="HBC22" s="80"/>
      <c r="HBD22" s="80"/>
      <c r="HBE22" s="80"/>
      <c r="HBF22" s="80"/>
      <c r="HBG22" s="80"/>
      <c r="HBH22" s="80"/>
      <c r="HBI22" s="80"/>
      <c r="HBJ22" s="80"/>
      <c r="HBK22" s="80"/>
      <c r="HBL22" s="80"/>
      <c r="HBM22" s="80"/>
      <c r="HBN22" s="80"/>
      <c r="HBO22" s="80"/>
      <c r="HBP22" s="80"/>
      <c r="HBQ22" s="80"/>
      <c r="HBR22" s="80"/>
      <c r="HBS22" s="80"/>
      <c r="HBT22" s="80"/>
      <c r="HBU22" s="80"/>
      <c r="HBV22" s="80"/>
      <c r="HBW22" s="80"/>
      <c r="HBX22" s="80"/>
      <c r="HBY22" s="80"/>
      <c r="HBZ22" s="80"/>
      <c r="HCA22" s="80"/>
      <c r="HCB22" s="80"/>
      <c r="HCC22" s="80"/>
      <c r="HCD22" s="80"/>
      <c r="HCE22" s="80"/>
      <c r="HCF22" s="80"/>
      <c r="HCG22" s="80"/>
      <c r="HCH22" s="80"/>
      <c r="HCI22" s="80"/>
      <c r="HCJ22" s="80"/>
      <c r="HCK22" s="80"/>
      <c r="HCL22" s="80"/>
      <c r="HCM22" s="80"/>
      <c r="HCN22" s="80"/>
      <c r="HCO22" s="80"/>
      <c r="HCP22" s="80"/>
      <c r="HCQ22" s="80"/>
      <c r="HCR22" s="80"/>
      <c r="HCS22" s="80"/>
      <c r="HCT22" s="80"/>
      <c r="HCU22" s="80"/>
      <c r="HCV22" s="80"/>
      <c r="HCW22" s="80"/>
      <c r="HCX22" s="80"/>
      <c r="HCY22" s="80"/>
      <c r="HCZ22" s="80"/>
      <c r="HDA22" s="80"/>
      <c r="HDB22" s="80"/>
      <c r="HDC22" s="80"/>
      <c r="HDD22" s="80"/>
      <c r="HDE22" s="80"/>
      <c r="HDF22" s="80"/>
      <c r="HDG22" s="80"/>
      <c r="HDH22" s="80"/>
      <c r="HDI22" s="80"/>
      <c r="HDJ22" s="80"/>
      <c r="HDK22" s="80"/>
      <c r="HDL22" s="80"/>
      <c r="HDM22" s="80"/>
      <c r="HDN22" s="80"/>
      <c r="HDO22" s="80"/>
      <c r="HDP22" s="80"/>
      <c r="HDQ22" s="80"/>
      <c r="HDR22" s="80"/>
      <c r="HDS22" s="80"/>
      <c r="HDT22" s="80"/>
      <c r="HDU22" s="80"/>
      <c r="HDV22" s="80"/>
      <c r="HDW22" s="80"/>
      <c r="HDX22" s="80"/>
      <c r="HDY22" s="80"/>
      <c r="HDZ22" s="80"/>
      <c r="HEA22" s="80"/>
      <c r="HEB22" s="80"/>
      <c r="HEC22" s="80"/>
      <c r="HED22" s="80"/>
      <c r="HEE22" s="80"/>
      <c r="HEF22" s="80"/>
      <c r="HEG22" s="80"/>
      <c r="HEH22" s="80"/>
      <c r="HEI22" s="80"/>
      <c r="HEJ22" s="80"/>
      <c r="HEK22" s="80"/>
      <c r="HEL22" s="80"/>
      <c r="HEM22" s="80"/>
      <c r="HEN22" s="80"/>
      <c r="HEO22" s="80"/>
      <c r="HEP22" s="80"/>
      <c r="HEQ22" s="80"/>
      <c r="HER22" s="80"/>
      <c r="HES22" s="80"/>
      <c r="HET22" s="80"/>
      <c r="HEU22" s="80"/>
      <c r="HEV22" s="80"/>
      <c r="HEW22" s="80"/>
      <c r="HEX22" s="80"/>
      <c r="HEY22" s="80"/>
      <c r="HEZ22" s="80"/>
      <c r="HFA22" s="80"/>
      <c r="HFB22" s="80"/>
      <c r="HFC22" s="80"/>
      <c r="HFD22" s="80"/>
      <c r="HFE22" s="80"/>
      <c r="HFF22" s="80"/>
      <c r="HFG22" s="80"/>
      <c r="HFH22" s="80"/>
      <c r="HFI22" s="80"/>
      <c r="HFJ22" s="80"/>
      <c r="HFK22" s="80"/>
      <c r="HFL22" s="80"/>
      <c r="HFM22" s="80"/>
      <c r="HFN22" s="80"/>
      <c r="HFO22" s="80"/>
      <c r="HFP22" s="80"/>
      <c r="HFQ22" s="80"/>
      <c r="HFR22" s="80"/>
      <c r="HFS22" s="80"/>
      <c r="HFT22" s="80"/>
      <c r="HFU22" s="80"/>
      <c r="HFV22" s="80"/>
      <c r="HFW22" s="80"/>
      <c r="HFX22" s="80"/>
      <c r="HFY22" s="80"/>
      <c r="HFZ22" s="80"/>
      <c r="HGA22" s="80"/>
      <c r="HGB22" s="80"/>
      <c r="HGC22" s="80"/>
      <c r="HGD22" s="80"/>
      <c r="HGE22" s="80"/>
      <c r="HGF22" s="80"/>
      <c r="HGG22" s="80"/>
      <c r="HGH22" s="80"/>
      <c r="HGI22" s="80"/>
      <c r="HGJ22" s="80"/>
      <c r="HGK22" s="80"/>
      <c r="HGL22" s="80"/>
      <c r="HGM22" s="80"/>
      <c r="HGN22" s="80"/>
      <c r="HGO22" s="80"/>
      <c r="HGP22" s="80"/>
      <c r="HGQ22" s="80"/>
      <c r="HGR22" s="80"/>
      <c r="HGS22" s="80"/>
      <c r="HGT22" s="80"/>
      <c r="HGU22" s="80"/>
      <c r="HGV22" s="80"/>
      <c r="HGW22" s="80"/>
      <c r="HGX22" s="80"/>
      <c r="HGY22" s="80"/>
      <c r="HGZ22" s="80"/>
      <c r="HHA22" s="80"/>
      <c r="HHB22" s="80"/>
      <c r="HHC22" s="80"/>
      <c r="HHD22" s="80"/>
      <c r="HHE22" s="80"/>
      <c r="HHF22" s="80"/>
      <c r="HHG22" s="80"/>
      <c r="HHH22" s="80"/>
      <c r="HHI22" s="80"/>
      <c r="HHJ22" s="80"/>
      <c r="HHK22" s="80"/>
      <c r="HHL22" s="80"/>
      <c r="HHM22" s="80"/>
      <c r="HHN22" s="80"/>
      <c r="HHO22" s="80"/>
      <c r="HHP22" s="80"/>
      <c r="HHQ22" s="80"/>
      <c r="HHR22" s="80"/>
      <c r="HHS22" s="80"/>
      <c r="HHT22" s="80"/>
      <c r="HHU22" s="80"/>
      <c r="HHV22" s="80"/>
      <c r="HHW22" s="80"/>
      <c r="HHX22" s="80"/>
      <c r="HHY22" s="80"/>
      <c r="HHZ22" s="80"/>
      <c r="HIA22" s="80"/>
      <c r="HIB22" s="80"/>
      <c r="HIC22" s="80"/>
      <c r="HID22" s="80"/>
      <c r="HIE22" s="80"/>
      <c r="HIF22" s="80"/>
      <c r="HIG22" s="80"/>
      <c r="HIH22" s="80"/>
      <c r="HII22" s="80"/>
      <c r="HIJ22" s="80"/>
      <c r="HIK22" s="80"/>
      <c r="HIL22" s="80"/>
      <c r="HIM22" s="80"/>
      <c r="HIN22" s="80"/>
      <c r="HIO22" s="80"/>
      <c r="HIP22" s="80"/>
      <c r="HIQ22" s="80"/>
      <c r="HIR22" s="80"/>
      <c r="HIS22" s="80"/>
      <c r="HIT22" s="80"/>
      <c r="HIU22" s="80"/>
      <c r="HIV22" s="80"/>
      <c r="HIW22" s="80"/>
      <c r="HIX22" s="80"/>
      <c r="HIY22" s="80"/>
      <c r="HIZ22" s="80"/>
      <c r="HJA22" s="80"/>
      <c r="HJB22" s="80"/>
      <c r="HJC22" s="80"/>
      <c r="HJD22" s="80"/>
      <c r="HJE22" s="80"/>
      <c r="HJF22" s="80"/>
      <c r="HJG22" s="80"/>
      <c r="HJH22" s="80"/>
      <c r="HJI22" s="80"/>
      <c r="HJJ22" s="80"/>
      <c r="HJK22" s="80"/>
      <c r="HJL22" s="80"/>
      <c r="HJM22" s="80"/>
      <c r="HJN22" s="80"/>
      <c r="HJO22" s="80"/>
      <c r="HJP22" s="80"/>
      <c r="HJQ22" s="80"/>
      <c r="HJR22" s="80"/>
      <c r="HJS22" s="80"/>
      <c r="HJT22" s="80"/>
      <c r="HJU22" s="80"/>
      <c r="HJV22" s="80"/>
      <c r="HJW22" s="80"/>
      <c r="HJX22" s="80"/>
      <c r="HJY22" s="80"/>
      <c r="HJZ22" s="80"/>
      <c r="HKA22" s="80"/>
      <c r="HKB22" s="80"/>
      <c r="HKC22" s="80"/>
      <c r="HKD22" s="80"/>
      <c r="HKE22" s="80"/>
      <c r="HKF22" s="80"/>
      <c r="HKG22" s="80"/>
      <c r="HKH22" s="80"/>
      <c r="HKI22" s="80"/>
      <c r="HKJ22" s="80"/>
      <c r="HKK22" s="80"/>
      <c r="HKL22" s="80"/>
      <c r="HKM22" s="80"/>
      <c r="HKN22" s="80"/>
      <c r="HKO22" s="80"/>
      <c r="HKP22" s="80"/>
      <c r="HKQ22" s="80"/>
      <c r="HKR22" s="80"/>
      <c r="HKS22" s="80"/>
      <c r="HKT22" s="80"/>
      <c r="HKU22" s="80"/>
      <c r="HKV22" s="80"/>
      <c r="HKW22" s="80"/>
      <c r="HKX22" s="80"/>
      <c r="HKY22" s="80"/>
      <c r="HKZ22" s="80"/>
      <c r="HLA22" s="80"/>
      <c r="HLB22" s="80"/>
      <c r="HLC22" s="80"/>
      <c r="HLD22" s="80"/>
      <c r="HLE22" s="80"/>
      <c r="HLF22" s="80"/>
      <c r="HLG22" s="80"/>
      <c r="HLH22" s="80"/>
      <c r="HLI22" s="80"/>
      <c r="HLJ22" s="80"/>
      <c r="HLK22" s="80"/>
      <c r="HLL22" s="80"/>
      <c r="HLM22" s="80"/>
      <c r="HLN22" s="80"/>
      <c r="HLO22" s="80"/>
      <c r="HLP22" s="80"/>
      <c r="HLQ22" s="80"/>
      <c r="HLR22" s="80"/>
      <c r="HLS22" s="80"/>
      <c r="HLT22" s="80"/>
      <c r="HLU22" s="80"/>
      <c r="HLV22" s="80"/>
      <c r="HLW22" s="80"/>
      <c r="HLX22" s="80"/>
      <c r="HLY22" s="80"/>
      <c r="HLZ22" s="80"/>
      <c r="HMA22" s="80"/>
      <c r="HMB22" s="80"/>
      <c r="HMC22" s="80"/>
      <c r="HMD22" s="80"/>
      <c r="HME22" s="80"/>
      <c r="HMF22" s="80"/>
      <c r="HMG22" s="80"/>
      <c r="HMH22" s="80"/>
      <c r="HMI22" s="80"/>
      <c r="HMJ22" s="80"/>
      <c r="HMK22" s="80"/>
      <c r="HML22" s="80"/>
      <c r="HMM22" s="80"/>
      <c r="HMN22" s="80"/>
      <c r="HMO22" s="80"/>
      <c r="HMP22" s="80"/>
      <c r="HMQ22" s="80"/>
      <c r="HMR22" s="80"/>
      <c r="HMS22" s="80"/>
      <c r="HMT22" s="80"/>
      <c r="HMU22" s="80"/>
      <c r="HMV22" s="80"/>
      <c r="HMW22" s="80"/>
      <c r="HMX22" s="80"/>
      <c r="HMY22" s="80"/>
      <c r="HMZ22" s="80"/>
      <c r="HNA22" s="80"/>
      <c r="HNB22" s="80"/>
      <c r="HNC22" s="80"/>
      <c r="HND22" s="80"/>
      <c r="HNE22" s="80"/>
      <c r="HNF22" s="80"/>
      <c r="HNG22" s="80"/>
      <c r="HNH22" s="80"/>
      <c r="HNI22" s="80"/>
      <c r="HNJ22" s="80"/>
      <c r="HNK22" s="80"/>
      <c r="HNL22" s="80"/>
      <c r="HNM22" s="80"/>
      <c r="HNN22" s="80"/>
      <c r="HNO22" s="80"/>
      <c r="HNP22" s="80"/>
      <c r="HNQ22" s="80"/>
      <c r="HNR22" s="80"/>
      <c r="HNS22" s="80"/>
      <c r="HNT22" s="80"/>
      <c r="HNU22" s="80"/>
      <c r="HNV22" s="80"/>
      <c r="HNW22" s="80"/>
      <c r="HNX22" s="80"/>
      <c r="HNY22" s="80"/>
      <c r="HNZ22" s="80"/>
      <c r="HOA22" s="80"/>
      <c r="HOB22" s="80"/>
      <c r="HOC22" s="80"/>
      <c r="HOD22" s="80"/>
      <c r="HOE22" s="80"/>
      <c r="HOF22" s="80"/>
      <c r="HOG22" s="80"/>
      <c r="HOH22" s="80"/>
      <c r="HOI22" s="80"/>
      <c r="HOJ22" s="80"/>
      <c r="HOK22" s="80"/>
      <c r="HOL22" s="80"/>
      <c r="HOM22" s="80"/>
      <c r="HON22" s="80"/>
      <c r="HOO22" s="80"/>
      <c r="HOP22" s="80"/>
      <c r="HOQ22" s="80"/>
      <c r="HOR22" s="80"/>
      <c r="HOS22" s="80"/>
      <c r="HOT22" s="80"/>
      <c r="HOU22" s="80"/>
      <c r="HOV22" s="80"/>
      <c r="HOW22" s="80"/>
      <c r="HOX22" s="80"/>
      <c r="HOY22" s="80"/>
      <c r="HOZ22" s="80"/>
      <c r="HPA22" s="80"/>
      <c r="HPB22" s="80"/>
      <c r="HPC22" s="80"/>
      <c r="HPD22" s="80"/>
      <c r="HPE22" s="80"/>
      <c r="HPF22" s="80"/>
      <c r="HPG22" s="80"/>
      <c r="HPH22" s="80"/>
      <c r="HPI22" s="80"/>
      <c r="HPJ22" s="80"/>
      <c r="HPK22" s="80"/>
      <c r="HPL22" s="80"/>
      <c r="HPM22" s="80"/>
      <c r="HPN22" s="80"/>
      <c r="HPO22" s="80"/>
      <c r="HPP22" s="80"/>
      <c r="HPQ22" s="80"/>
      <c r="HPR22" s="80"/>
      <c r="HPS22" s="80"/>
      <c r="HPT22" s="80"/>
      <c r="HPU22" s="80"/>
      <c r="HPV22" s="80"/>
      <c r="HPW22" s="80"/>
      <c r="HPX22" s="80"/>
      <c r="HPY22" s="80"/>
      <c r="HPZ22" s="80"/>
      <c r="HQA22" s="80"/>
      <c r="HQB22" s="80"/>
      <c r="HQC22" s="80"/>
      <c r="HQD22" s="80"/>
      <c r="HQE22" s="80"/>
      <c r="HQF22" s="80"/>
      <c r="HQG22" s="80"/>
      <c r="HQH22" s="80"/>
      <c r="HQI22" s="80"/>
      <c r="HQJ22" s="80"/>
      <c r="HQK22" s="80"/>
      <c r="HQL22" s="80"/>
      <c r="HQM22" s="80"/>
      <c r="HQN22" s="80"/>
      <c r="HQO22" s="80"/>
      <c r="HQP22" s="80"/>
      <c r="HQQ22" s="80"/>
      <c r="HQR22" s="80"/>
      <c r="HQS22" s="80"/>
      <c r="HQT22" s="80"/>
      <c r="HQU22" s="80"/>
      <c r="HQV22" s="80"/>
      <c r="HQW22" s="80"/>
      <c r="HQX22" s="80"/>
      <c r="HQY22" s="80"/>
      <c r="HQZ22" s="80"/>
      <c r="HRA22" s="80"/>
      <c r="HRB22" s="80"/>
      <c r="HRC22" s="80"/>
      <c r="HRD22" s="80"/>
      <c r="HRE22" s="80"/>
      <c r="HRF22" s="80"/>
      <c r="HRG22" s="80"/>
      <c r="HRH22" s="80"/>
      <c r="HRI22" s="80"/>
      <c r="HRJ22" s="80"/>
      <c r="HRK22" s="80"/>
      <c r="HRL22" s="80"/>
      <c r="HRM22" s="80"/>
      <c r="HRN22" s="80"/>
      <c r="HRO22" s="80"/>
      <c r="HRP22" s="80"/>
      <c r="HRQ22" s="80"/>
      <c r="HRR22" s="80"/>
      <c r="HRS22" s="80"/>
      <c r="HRT22" s="80"/>
      <c r="HRU22" s="80"/>
      <c r="HRV22" s="80"/>
      <c r="HRW22" s="80"/>
      <c r="HRX22" s="80"/>
      <c r="HRY22" s="80"/>
      <c r="HRZ22" s="80"/>
      <c r="HSA22" s="80"/>
      <c r="HSB22" s="80"/>
      <c r="HSC22" s="80"/>
      <c r="HSD22" s="80"/>
      <c r="HSE22" s="80"/>
      <c r="HSF22" s="80"/>
      <c r="HSG22" s="80"/>
      <c r="HSH22" s="80"/>
      <c r="HSI22" s="80"/>
      <c r="HSJ22" s="80"/>
      <c r="HSK22" s="80"/>
      <c r="HSL22" s="80"/>
      <c r="HSM22" s="80"/>
      <c r="HSN22" s="80"/>
      <c r="HSO22" s="80"/>
      <c r="HSP22" s="80"/>
      <c r="HSQ22" s="80"/>
      <c r="HSR22" s="80"/>
      <c r="HSS22" s="80"/>
      <c r="HST22" s="80"/>
      <c r="HSU22" s="80"/>
      <c r="HSV22" s="80"/>
      <c r="HSW22" s="80"/>
      <c r="HSX22" s="80"/>
      <c r="HSY22" s="80"/>
      <c r="HSZ22" s="80"/>
      <c r="HTA22" s="80"/>
      <c r="HTB22" s="80"/>
      <c r="HTC22" s="80"/>
      <c r="HTD22" s="80"/>
      <c r="HTE22" s="80"/>
      <c r="HTF22" s="80"/>
      <c r="HTG22" s="80"/>
      <c r="HTH22" s="80"/>
      <c r="HTI22" s="80"/>
      <c r="HTJ22" s="80"/>
      <c r="HTK22" s="80"/>
      <c r="HTL22" s="80"/>
      <c r="HTM22" s="80"/>
      <c r="HTN22" s="80"/>
      <c r="HTO22" s="80"/>
      <c r="HTP22" s="80"/>
      <c r="HTQ22" s="80"/>
      <c r="HTR22" s="80"/>
      <c r="HTS22" s="80"/>
      <c r="HTT22" s="80"/>
      <c r="HTU22" s="80"/>
      <c r="HTV22" s="80"/>
      <c r="HTW22" s="80"/>
      <c r="HTX22" s="80"/>
      <c r="HTY22" s="80"/>
      <c r="HTZ22" s="80"/>
      <c r="HUA22" s="80"/>
      <c r="HUB22" s="80"/>
      <c r="HUC22" s="80"/>
      <c r="HUD22" s="80"/>
      <c r="HUE22" s="80"/>
      <c r="HUF22" s="80"/>
      <c r="HUG22" s="80"/>
      <c r="HUH22" s="80"/>
      <c r="HUI22" s="80"/>
      <c r="HUJ22" s="80"/>
      <c r="HUK22" s="80"/>
      <c r="HUL22" s="80"/>
      <c r="HUM22" s="80"/>
      <c r="HUN22" s="80"/>
      <c r="HUO22" s="80"/>
      <c r="HUP22" s="80"/>
      <c r="HUQ22" s="80"/>
      <c r="HUR22" s="80"/>
      <c r="HUS22" s="80"/>
      <c r="HUT22" s="80"/>
      <c r="HUU22" s="80"/>
      <c r="HUV22" s="80"/>
      <c r="HUW22" s="80"/>
      <c r="HUX22" s="80"/>
      <c r="HUY22" s="80"/>
      <c r="HUZ22" s="80"/>
      <c r="HVA22" s="80"/>
      <c r="HVB22" s="80"/>
      <c r="HVC22" s="80"/>
      <c r="HVD22" s="80"/>
      <c r="HVE22" s="80"/>
      <c r="HVF22" s="80"/>
      <c r="HVG22" s="80"/>
      <c r="HVH22" s="80"/>
      <c r="HVI22" s="80"/>
      <c r="HVJ22" s="80"/>
      <c r="HVK22" s="80"/>
      <c r="HVL22" s="80"/>
      <c r="HVM22" s="80"/>
      <c r="HVN22" s="80"/>
      <c r="HVO22" s="80"/>
      <c r="HVP22" s="80"/>
      <c r="HVQ22" s="80"/>
      <c r="HVR22" s="80"/>
      <c r="HVS22" s="80"/>
      <c r="HVT22" s="80"/>
      <c r="HVU22" s="80"/>
      <c r="HVV22" s="80"/>
      <c r="HVW22" s="80"/>
      <c r="HVX22" s="80"/>
      <c r="HVY22" s="80"/>
      <c r="HVZ22" s="80"/>
      <c r="HWA22" s="80"/>
      <c r="HWB22" s="80"/>
      <c r="HWC22" s="80"/>
      <c r="HWD22" s="80"/>
      <c r="HWE22" s="80"/>
      <c r="HWF22" s="80"/>
      <c r="HWG22" s="80"/>
      <c r="HWH22" s="80"/>
      <c r="HWI22" s="80"/>
      <c r="HWJ22" s="80"/>
      <c r="HWK22" s="80"/>
      <c r="HWL22" s="80"/>
      <c r="HWM22" s="80"/>
      <c r="HWN22" s="80"/>
      <c r="HWO22" s="80"/>
      <c r="HWP22" s="80"/>
      <c r="HWQ22" s="80"/>
      <c r="HWR22" s="80"/>
      <c r="HWS22" s="80"/>
      <c r="HWT22" s="80"/>
      <c r="HWU22" s="80"/>
      <c r="HWV22" s="80"/>
      <c r="HWW22" s="80"/>
      <c r="HWX22" s="80"/>
      <c r="HWY22" s="80"/>
      <c r="HWZ22" s="80"/>
      <c r="HXA22" s="80"/>
      <c r="HXB22" s="80"/>
      <c r="HXC22" s="80"/>
      <c r="HXD22" s="80"/>
      <c r="HXE22" s="80"/>
      <c r="HXF22" s="80"/>
      <c r="HXG22" s="80"/>
      <c r="HXH22" s="80"/>
      <c r="HXI22" s="80"/>
      <c r="HXJ22" s="80"/>
      <c r="HXK22" s="80"/>
      <c r="HXL22" s="80"/>
      <c r="HXM22" s="80"/>
      <c r="HXN22" s="80"/>
      <c r="HXO22" s="80"/>
      <c r="HXP22" s="80"/>
      <c r="HXQ22" s="80"/>
      <c r="HXR22" s="80"/>
      <c r="HXS22" s="80"/>
      <c r="HXT22" s="80"/>
      <c r="HXU22" s="80"/>
      <c r="HXV22" s="80"/>
      <c r="HXW22" s="80"/>
      <c r="HXX22" s="80"/>
      <c r="HXY22" s="80"/>
      <c r="HXZ22" s="80"/>
      <c r="HYA22" s="80"/>
      <c r="HYB22" s="80"/>
      <c r="HYC22" s="80"/>
      <c r="HYD22" s="80"/>
      <c r="HYE22" s="80"/>
      <c r="HYF22" s="80"/>
      <c r="HYG22" s="80"/>
      <c r="HYH22" s="80"/>
      <c r="HYI22" s="80"/>
      <c r="HYJ22" s="80"/>
      <c r="HYK22" s="80"/>
      <c r="HYL22" s="80"/>
      <c r="HYM22" s="80"/>
      <c r="HYN22" s="80"/>
      <c r="HYO22" s="80"/>
      <c r="HYP22" s="80"/>
      <c r="HYQ22" s="80"/>
      <c r="HYR22" s="80"/>
      <c r="HYS22" s="80"/>
      <c r="HYT22" s="80"/>
      <c r="HYU22" s="80"/>
      <c r="HYV22" s="80"/>
      <c r="HYW22" s="80"/>
      <c r="HYX22" s="80"/>
      <c r="HYY22" s="80"/>
      <c r="HYZ22" s="80"/>
      <c r="HZA22" s="80"/>
      <c r="HZB22" s="80"/>
      <c r="HZC22" s="80"/>
      <c r="HZD22" s="80"/>
      <c r="HZE22" s="80"/>
      <c r="HZF22" s="80"/>
      <c r="HZG22" s="80"/>
      <c r="HZH22" s="80"/>
      <c r="HZI22" s="80"/>
      <c r="HZJ22" s="80"/>
      <c r="HZK22" s="80"/>
      <c r="HZL22" s="80"/>
      <c r="HZM22" s="80"/>
      <c r="HZN22" s="80"/>
      <c r="HZO22" s="80"/>
      <c r="HZP22" s="80"/>
      <c r="HZQ22" s="80"/>
      <c r="HZR22" s="80"/>
      <c r="HZS22" s="80"/>
      <c r="HZT22" s="80"/>
      <c r="HZU22" s="80"/>
      <c r="HZV22" s="80"/>
      <c r="HZW22" s="80"/>
      <c r="HZX22" s="80"/>
      <c r="HZY22" s="80"/>
      <c r="HZZ22" s="80"/>
      <c r="IAA22" s="80"/>
      <c r="IAB22" s="80"/>
      <c r="IAC22" s="80"/>
      <c r="IAD22" s="80"/>
      <c r="IAE22" s="80"/>
      <c r="IAF22" s="80"/>
      <c r="IAG22" s="80"/>
      <c r="IAH22" s="80"/>
      <c r="IAI22" s="80"/>
      <c r="IAJ22" s="80"/>
      <c r="IAK22" s="80"/>
      <c r="IAL22" s="80"/>
      <c r="IAM22" s="80"/>
      <c r="IAN22" s="80"/>
      <c r="IAO22" s="80"/>
      <c r="IAP22" s="80"/>
      <c r="IAQ22" s="80"/>
      <c r="IAR22" s="80"/>
      <c r="IAS22" s="80"/>
      <c r="IAT22" s="80"/>
      <c r="IAU22" s="80"/>
      <c r="IAV22" s="80"/>
      <c r="IAW22" s="80"/>
      <c r="IAX22" s="80"/>
      <c r="IAY22" s="80"/>
      <c r="IAZ22" s="80"/>
      <c r="IBA22" s="80"/>
      <c r="IBB22" s="80"/>
      <c r="IBC22" s="80"/>
      <c r="IBD22" s="80"/>
      <c r="IBE22" s="80"/>
      <c r="IBF22" s="80"/>
      <c r="IBG22" s="80"/>
      <c r="IBH22" s="80"/>
      <c r="IBI22" s="80"/>
      <c r="IBJ22" s="80"/>
      <c r="IBK22" s="80"/>
      <c r="IBL22" s="80"/>
      <c r="IBM22" s="80"/>
      <c r="IBN22" s="80"/>
      <c r="IBO22" s="80"/>
      <c r="IBP22" s="80"/>
      <c r="IBQ22" s="80"/>
      <c r="IBR22" s="80"/>
      <c r="IBS22" s="80"/>
      <c r="IBT22" s="80"/>
      <c r="IBU22" s="80"/>
      <c r="IBV22" s="80"/>
      <c r="IBW22" s="80"/>
      <c r="IBX22" s="80"/>
      <c r="IBY22" s="80"/>
      <c r="IBZ22" s="80"/>
      <c r="ICA22" s="80"/>
      <c r="ICB22" s="80"/>
      <c r="ICC22" s="80"/>
      <c r="ICD22" s="80"/>
      <c r="ICE22" s="80"/>
      <c r="ICF22" s="80"/>
      <c r="ICG22" s="80"/>
      <c r="ICH22" s="80"/>
      <c r="ICI22" s="80"/>
      <c r="ICJ22" s="80"/>
      <c r="ICK22" s="80"/>
      <c r="ICL22" s="80"/>
      <c r="ICM22" s="80"/>
      <c r="ICN22" s="80"/>
      <c r="ICO22" s="80"/>
      <c r="ICP22" s="80"/>
      <c r="ICQ22" s="80"/>
      <c r="ICR22" s="80"/>
      <c r="ICS22" s="80"/>
      <c r="ICT22" s="80"/>
      <c r="ICU22" s="80"/>
      <c r="ICV22" s="80"/>
      <c r="ICW22" s="80"/>
      <c r="ICX22" s="80"/>
      <c r="ICY22" s="80"/>
      <c r="ICZ22" s="80"/>
      <c r="IDA22" s="80"/>
      <c r="IDB22" s="80"/>
      <c r="IDC22" s="80"/>
      <c r="IDD22" s="80"/>
      <c r="IDE22" s="80"/>
      <c r="IDF22" s="80"/>
      <c r="IDG22" s="80"/>
      <c r="IDH22" s="80"/>
      <c r="IDI22" s="80"/>
      <c r="IDJ22" s="80"/>
      <c r="IDK22" s="80"/>
      <c r="IDL22" s="80"/>
      <c r="IDM22" s="80"/>
      <c r="IDN22" s="80"/>
      <c r="IDO22" s="80"/>
      <c r="IDP22" s="80"/>
      <c r="IDQ22" s="80"/>
      <c r="IDR22" s="80"/>
      <c r="IDS22" s="80"/>
      <c r="IDT22" s="80"/>
      <c r="IDU22" s="80"/>
      <c r="IDV22" s="80"/>
      <c r="IDW22" s="80"/>
      <c r="IDX22" s="80"/>
      <c r="IDY22" s="80"/>
      <c r="IDZ22" s="80"/>
      <c r="IEA22" s="80"/>
      <c r="IEB22" s="80"/>
      <c r="IEC22" s="80"/>
      <c r="IED22" s="80"/>
      <c r="IEE22" s="80"/>
      <c r="IEF22" s="80"/>
      <c r="IEG22" s="80"/>
      <c r="IEH22" s="80"/>
      <c r="IEI22" s="80"/>
      <c r="IEJ22" s="80"/>
      <c r="IEK22" s="80"/>
      <c r="IEL22" s="80"/>
      <c r="IEM22" s="80"/>
      <c r="IEN22" s="80"/>
      <c r="IEO22" s="80"/>
      <c r="IEP22" s="80"/>
      <c r="IEQ22" s="80"/>
      <c r="IER22" s="80"/>
      <c r="IES22" s="80"/>
      <c r="IET22" s="80"/>
      <c r="IEU22" s="80"/>
      <c r="IEV22" s="80"/>
      <c r="IEW22" s="80"/>
      <c r="IEX22" s="80"/>
      <c r="IEY22" s="80"/>
      <c r="IEZ22" s="80"/>
      <c r="IFA22" s="80"/>
      <c r="IFB22" s="80"/>
      <c r="IFC22" s="80"/>
      <c r="IFD22" s="80"/>
      <c r="IFE22" s="80"/>
      <c r="IFF22" s="80"/>
      <c r="IFG22" s="80"/>
      <c r="IFH22" s="80"/>
      <c r="IFI22" s="80"/>
      <c r="IFJ22" s="80"/>
      <c r="IFK22" s="80"/>
      <c r="IFL22" s="80"/>
      <c r="IFM22" s="80"/>
      <c r="IFN22" s="80"/>
      <c r="IFO22" s="80"/>
      <c r="IFP22" s="80"/>
      <c r="IFQ22" s="80"/>
      <c r="IFR22" s="80"/>
      <c r="IFS22" s="80"/>
      <c r="IFT22" s="80"/>
      <c r="IFU22" s="80"/>
      <c r="IFV22" s="80"/>
      <c r="IFW22" s="80"/>
      <c r="IFX22" s="80"/>
      <c r="IFY22" s="80"/>
      <c r="IFZ22" s="80"/>
      <c r="IGA22" s="80"/>
      <c r="IGB22" s="80"/>
      <c r="IGC22" s="80"/>
      <c r="IGD22" s="80"/>
      <c r="IGE22" s="80"/>
      <c r="IGF22" s="80"/>
      <c r="IGG22" s="80"/>
      <c r="IGH22" s="80"/>
      <c r="IGI22" s="80"/>
      <c r="IGJ22" s="80"/>
      <c r="IGK22" s="80"/>
      <c r="IGL22" s="80"/>
      <c r="IGM22" s="80"/>
      <c r="IGN22" s="80"/>
      <c r="IGO22" s="80"/>
      <c r="IGP22" s="80"/>
      <c r="IGQ22" s="80"/>
      <c r="IGR22" s="80"/>
      <c r="IGS22" s="80"/>
      <c r="IGT22" s="80"/>
      <c r="IGU22" s="80"/>
      <c r="IGV22" s="80"/>
      <c r="IGW22" s="80"/>
      <c r="IGX22" s="80"/>
      <c r="IGY22" s="80"/>
      <c r="IGZ22" s="80"/>
      <c r="IHA22" s="80"/>
      <c r="IHB22" s="80"/>
      <c r="IHC22" s="80"/>
      <c r="IHD22" s="80"/>
      <c r="IHE22" s="80"/>
      <c r="IHF22" s="80"/>
      <c r="IHG22" s="80"/>
      <c r="IHH22" s="80"/>
      <c r="IHI22" s="80"/>
      <c r="IHJ22" s="80"/>
      <c r="IHK22" s="80"/>
      <c r="IHL22" s="80"/>
      <c r="IHM22" s="80"/>
      <c r="IHN22" s="80"/>
      <c r="IHO22" s="80"/>
      <c r="IHP22" s="80"/>
      <c r="IHQ22" s="80"/>
      <c r="IHR22" s="80"/>
      <c r="IHS22" s="80"/>
      <c r="IHT22" s="80"/>
      <c r="IHU22" s="80"/>
      <c r="IHV22" s="80"/>
      <c r="IHW22" s="80"/>
      <c r="IHX22" s="80"/>
      <c r="IHY22" s="80"/>
      <c r="IHZ22" s="80"/>
      <c r="IIA22" s="80"/>
      <c r="IIB22" s="80"/>
      <c r="IIC22" s="80"/>
      <c r="IID22" s="80"/>
      <c r="IIE22" s="80"/>
      <c r="IIF22" s="80"/>
      <c r="IIG22" s="80"/>
      <c r="IIH22" s="80"/>
      <c r="III22" s="80"/>
      <c r="IIJ22" s="80"/>
      <c r="IIK22" s="80"/>
      <c r="IIL22" s="80"/>
      <c r="IIM22" s="80"/>
      <c r="IIN22" s="80"/>
      <c r="IIO22" s="80"/>
      <c r="IIP22" s="80"/>
      <c r="IIQ22" s="80"/>
      <c r="IIR22" s="80"/>
      <c r="IIS22" s="80"/>
      <c r="IIT22" s="80"/>
      <c r="IIU22" s="80"/>
      <c r="IIV22" s="80"/>
      <c r="IIW22" s="80"/>
      <c r="IIX22" s="80"/>
      <c r="IIY22" s="80"/>
      <c r="IIZ22" s="80"/>
      <c r="IJA22" s="80"/>
      <c r="IJB22" s="80"/>
      <c r="IJC22" s="80"/>
      <c r="IJD22" s="80"/>
      <c r="IJE22" s="80"/>
      <c r="IJF22" s="80"/>
      <c r="IJG22" s="80"/>
      <c r="IJH22" s="80"/>
      <c r="IJI22" s="80"/>
      <c r="IJJ22" s="80"/>
      <c r="IJK22" s="80"/>
      <c r="IJL22" s="80"/>
      <c r="IJM22" s="80"/>
      <c r="IJN22" s="80"/>
      <c r="IJO22" s="80"/>
      <c r="IJP22" s="80"/>
      <c r="IJQ22" s="80"/>
      <c r="IJR22" s="80"/>
      <c r="IJS22" s="80"/>
      <c r="IJT22" s="80"/>
      <c r="IJU22" s="80"/>
      <c r="IJV22" s="80"/>
      <c r="IJW22" s="80"/>
      <c r="IJX22" s="80"/>
      <c r="IJY22" s="80"/>
      <c r="IJZ22" s="80"/>
      <c r="IKA22" s="80"/>
      <c r="IKB22" s="80"/>
      <c r="IKC22" s="80"/>
      <c r="IKD22" s="80"/>
      <c r="IKE22" s="80"/>
      <c r="IKF22" s="80"/>
      <c r="IKG22" s="80"/>
      <c r="IKH22" s="80"/>
      <c r="IKI22" s="80"/>
      <c r="IKJ22" s="80"/>
      <c r="IKK22" s="80"/>
      <c r="IKL22" s="80"/>
      <c r="IKM22" s="80"/>
      <c r="IKN22" s="80"/>
      <c r="IKO22" s="80"/>
      <c r="IKP22" s="80"/>
      <c r="IKQ22" s="80"/>
      <c r="IKR22" s="80"/>
      <c r="IKS22" s="80"/>
      <c r="IKT22" s="80"/>
      <c r="IKU22" s="80"/>
      <c r="IKV22" s="80"/>
      <c r="IKW22" s="80"/>
      <c r="IKX22" s="80"/>
      <c r="IKY22" s="80"/>
      <c r="IKZ22" s="80"/>
      <c r="ILA22" s="80"/>
      <c r="ILB22" s="80"/>
      <c r="ILC22" s="80"/>
      <c r="ILD22" s="80"/>
      <c r="ILE22" s="80"/>
      <c r="ILF22" s="80"/>
      <c r="ILG22" s="80"/>
      <c r="ILH22" s="80"/>
      <c r="ILI22" s="80"/>
      <c r="ILJ22" s="80"/>
      <c r="ILK22" s="80"/>
      <c r="ILL22" s="80"/>
      <c r="ILM22" s="80"/>
      <c r="ILN22" s="80"/>
      <c r="ILO22" s="80"/>
      <c r="ILP22" s="80"/>
      <c r="ILQ22" s="80"/>
      <c r="ILR22" s="80"/>
      <c r="ILS22" s="80"/>
      <c r="ILT22" s="80"/>
      <c r="ILU22" s="80"/>
      <c r="ILV22" s="80"/>
      <c r="ILW22" s="80"/>
      <c r="ILX22" s="80"/>
      <c r="ILY22" s="80"/>
      <c r="ILZ22" s="80"/>
      <c r="IMA22" s="80"/>
      <c r="IMB22" s="80"/>
      <c r="IMC22" s="80"/>
      <c r="IMD22" s="80"/>
      <c r="IME22" s="80"/>
      <c r="IMF22" s="80"/>
      <c r="IMG22" s="80"/>
      <c r="IMH22" s="80"/>
      <c r="IMI22" s="80"/>
      <c r="IMJ22" s="80"/>
      <c r="IMK22" s="80"/>
      <c r="IML22" s="80"/>
      <c r="IMM22" s="80"/>
      <c r="IMN22" s="80"/>
      <c r="IMO22" s="80"/>
      <c r="IMP22" s="80"/>
      <c r="IMQ22" s="80"/>
      <c r="IMR22" s="80"/>
      <c r="IMS22" s="80"/>
      <c r="IMT22" s="80"/>
      <c r="IMU22" s="80"/>
      <c r="IMV22" s="80"/>
      <c r="IMW22" s="80"/>
      <c r="IMX22" s="80"/>
      <c r="IMY22" s="80"/>
      <c r="IMZ22" s="80"/>
      <c r="INA22" s="80"/>
      <c r="INB22" s="80"/>
      <c r="INC22" s="80"/>
      <c r="IND22" s="80"/>
      <c r="INE22" s="80"/>
      <c r="INF22" s="80"/>
      <c r="ING22" s="80"/>
      <c r="INH22" s="80"/>
      <c r="INI22" s="80"/>
      <c r="INJ22" s="80"/>
      <c r="INK22" s="80"/>
      <c r="INL22" s="80"/>
      <c r="INM22" s="80"/>
      <c r="INN22" s="80"/>
      <c r="INO22" s="80"/>
      <c r="INP22" s="80"/>
      <c r="INQ22" s="80"/>
      <c r="INR22" s="80"/>
      <c r="INS22" s="80"/>
      <c r="INT22" s="80"/>
      <c r="INU22" s="80"/>
      <c r="INV22" s="80"/>
      <c r="INW22" s="80"/>
      <c r="INX22" s="80"/>
      <c r="INY22" s="80"/>
      <c r="INZ22" s="80"/>
      <c r="IOA22" s="80"/>
      <c r="IOB22" s="80"/>
      <c r="IOC22" s="80"/>
      <c r="IOD22" s="80"/>
      <c r="IOE22" s="80"/>
      <c r="IOF22" s="80"/>
      <c r="IOG22" s="80"/>
      <c r="IOH22" s="80"/>
      <c r="IOI22" s="80"/>
      <c r="IOJ22" s="80"/>
      <c r="IOK22" s="80"/>
      <c r="IOL22" s="80"/>
      <c r="IOM22" s="80"/>
      <c r="ION22" s="80"/>
      <c r="IOO22" s="80"/>
      <c r="IOP22" s="80"/>
      <c r="IOQ22" s="80"/>
      <c r="IOR22" s="80"/>
      <c r="IOS22" s="80"/>
      <c r="IOT22" s="80"/>
      <c r="IOU22" s="80"/>
      <c r="IOV22" s="80"/>
      <c r="IOW22" s="80"/>
      <c r="IOX22" s="80"/>
      <c r="IOY22" s="80"/>
      <c r="IOZ22" s="80"/>
      <c r="IPA22" s="80"/>
      <c r="IPB22" s="80"/>
      <c r="IPC22" s="80"/>
      <c r="IPD22" s="80"/>
      <c r="IPE22" s="80"/>
      <c r="IPF22" s="80"/>
      <c r="IPG22" s="80"/>
      <c r="IPH22" s="80"/>
      <c r="IPI22" s="80"/>
      <c r="IPJ22" s="80"/>
      <c r="IPK22" s="80"/>
      <c r="IPL22" s="80"/>
      <c r="IPM22" s="80"/>
      <c r="IPN22" s="80"/>
      <c r="IPO22" s="80"/>
      <c r="IPP22" s="80"/>
      <c r="IPQ22" s="80"/>
      <c r="IPR22" s="80"/>
      <c r="IPS22" s="80"/>
      <c r="IPT22" s="80"/>
      <c r="IPU22" s="80"/>
      <c r="IPV22" s="80"/>
      <c r="IPW22" s="80"/>
      <c r="IPX22" s="80"/>
      <c r="IPY22" s="80"/>
      <c r="IPZ22" s="80"/>
      <c r="IQA22" s="80"/>
      <c r="IQB22" s="80"/>
      <c r="IQC22" s="80"/>
      <c r="IQD22" s="80"/>
      <c r="IQE22" s="80"/>
      <c r="IQF22" s="80"/>
      <c r="IQG22" s="80"/>
      <c r="IQH22" s="80"/>
      <c r="IQI22" s="80"/>
      <c r="IQJ22" s="80"/>
      <c r="IQK22" s="80"/>
      <c r="IQL22" s="80"/>
      <c r="IQM22" s="80"/>
      <c r="IQN22" s="80"/>
      <c r="IQO22" s="80"/>
      <c r="IQP22" s="80"/>
      <c r="IQQ22" s="80"/>
      <c r="IQR22" s="80"/>
      <c r="IQS22" s="80"/>
      <c r="IQT22" s="80"/>
      <c r="IQU22" s="80"/>
      <c r="IQV22" s="80"/>
      <c r="IQW22" s="80"/>
      <c r="IQX22" s="80"/>
      <c r="IQY22" s="80"/>
      <c r="IQZ22" s="80"/>
      <c r="IRA22" s="80"/>
      <c r="IRB22" s="80"/>
      <c r="IRC22" s="80"/>
      <c r="IRD22" s="80"/>
      <c r="IRE22" s="80"/>
      <c r="IRF22" s="80"/>
      <c r="IRG22" s="80"/>
      <c r="IRH22" s="80"/>
      <c r="IRI22" s="80"/>
      <c r="IRJ22" s="80"/>
      <c r="IRK22" s="80"/>
      <c r="IRL22" s="80"/>
      <c r="IRM22" s="80"/>
      <c r="IRN22" s="80"/>
      <c r="IRO22" s="80"/>
      <c r="IRP22" s="80"/>
      <c r="IRQ22" s="80"/>
      <c r="IRR22" s="80"/>
      <c r="IRS22" s="80"/>
      <c r="IRT22" s="80"/>
      <c r="IRU22" s="80"/>
      <c r="IRV22" s="80"/>
      <c r="IRW22" s="80"/>
      <c r="IRX22" s="80"/>
      <c r="IRY22" s="80"/>
      <c r="IRZ22" s="80"/>
      <c r="ISA22" s="80"/>
      <c r="ISB22" s="80"/>
      <c r="ISC22" s="80"/>
      <c r="ISD22" s="80"/>
      <c r="ISE22" s="80"/>
      <c r="ISF22" s="80"/>
      <c r="ISG22" s="80"/>
      <c r="ISH22" s="80"/>
      <c r="ISI22" s="80"/>
      <c r="ISJ22" s="80"/>
      <c r="ISK22" s="80"/>
      <c r="ISL22" s="80"/>
      <c r="ISM22" s="80"/>
      <c r="ISN22" s="80"/>
      <c r="ISO22" s="80"/>
      <c r="ISP22" s="80"/>
      <c r="ISQ22" s="80"/>
      <c r="ISR22" s="80"/>
      <c r="ISS22" s="80"/>
      <c r="IST22" s="80"/>
      <c r="ISU22" s="80"/>
      <c r="ISV22" s="80"/>
      <c r="ISW22" s="80"/>
      <c r="ISX22" s="80"/>
      <c r="ISY22" s="80"/>
      <c r="ISZ22" s="80"/>
      <c r="ITA22" s="80"/>
      <c r="ITB22" s="80"/>
      <c r="ITC22" s="80"/>
      <c r="ITD22" s="80"/>
      <c r="ITE22" s="80"/>
      <c r="ITF22" s="80"/>
      <c r="ITG22" s="80"/>
      <c r="ITH22" s="80"/>
      <c r="ITI22" s="80"/>
      <c r="ITJ22" s="80"/>
      <c r="ITK22" s="80"/>
      <c r="ITL22" s="80"/>
      <c r="ITM22" s="80"/>
      <c r="ITN22" s="80"/>
      <c r="ITO22" s="80"/>
      <c r="ITP22" s="80"/>
      <c r="ITQ22" s="80"/>
      <c r="ITR22" s="80"/>
      <c r="ITS22" s="80"/>
      <c r="ITT22" s="80"/>
      <c r="ITU22" s="80"/>
      <c r="ITV22" s="80"/>
      <c r="ITW22" s="80"/>
      <c r="ITX22" s="80"/>
      <c r="ITY22" s="80"/>
      <c r="ITZ22" s="80"/>
      <c r="IUA22" s="80"/>
      <c r="IUB22" s="80"/>
      <c r="IUC22" s="80"/>
      <c r="IUD22" s="80"/>
      <c r="IUE22" s="80"/>
      <c r="IUF22" s="80"/>
      <c r="IUG22" s="80"/>
      <c r="IUH22" s="80"/>
      <c r="IUI22" s="80"/>
      <c r="IUJ22" s="80"/>
      <c r="IUK22" s="80"/>
      <c r="IUL22" s="80"/>
      <c r="IUM22" s="80"/>
      <c r="IUN22" s="80"/>
      <c r="IUO22" s="80"/>
      <c r="IUP22" s="80"/>
      <c r="IUQ22" s="80"/>
      <c r="IUR22" s="80"/>
      <c r="IUS22" s="80"/>
      <c r="IUT22" s="80"/>
      <c r="IUU22" s="80"/>
      <c r="IUV22" s="80"/>
      <c r="IUW22" s="80"/>
      <c r="IUX22" s="80"/>
      <c r="IUY22" s="80"/>
      <c r="IUZ22" s="80"/>
      <c r="IVA22" s="80"/>
      <c r="IVB22" s="80"/>
      <c r="IVC22" s="80"/>
      <c r="IVD22" s="80"/>
      <c r="IVE22" s="80"/>
      <c r="IVF22" s="80"/>
      <c r="IVG22" s="80"/>
      <c r="IVH22" s="80"/>
      <c r="IVI22" s="80"/>
      <c r="IVJ22" s="80"/>
      <c r="IVK22" s="80"/>
      <c r="IVL22" s="80"/>
      <c r="IVM22" s="80"/>
      <c r="IVN22" s="80"/>
      <c r="IVO22" s="80"/>
      <c r="IVP22" s="80"/>
      <c r="IVQ22" s="80"/>
      <c r="IVR22" s="80"/>
      <c r="IVS22" s="80"/>
      <c r="IVT22" s="80"/>
      <c r="IVU22" s="80"/>
      <c r="IVV22" s="80"/>
      <c r="IVW22" s="80"/>
      <c r="IVX22" s="80"/>
      <c r="IVY22" s="80"/>
      <c r="IVZ22" s="80"/>
      <c r="IWA22" s="80"/>
      <c r="IWB22" s="80"/>
      <c r="IWC22" s="80"/>
      <c r="IWD22" s="80"/>
      <c r="IWE22" s="80"/>
      <c r="IWF22" s="80"/>
      <c r="IWG22" s="80"/>
      <c r="IWH22" s="80"/>
      <c r="IWI22" s="80"/>
      <c r="IWJ22" s="80"/>
      <c r="IWK22" s="80"/>
      <c r="IWL22" s="80"/>
      <c r="IWM22" s="80"/>
      <c r="IWN22" s="80"/>
      <c r="IWO22" s="80"/>
      <c r="IWP22" s="80"/>
      <c r="IWQ22" s="80"/>
      <c r="IWR22" s="80"/>
      <c r="IWS22" s="80"/>
      <c r="IWT22" s="80"/>
      <c r="IWU22" s="80"/>
      <c r="IWV22" s="80"/>
      <c r="IWW22" s="80"/>
      <c r="IWX22" s="80"/>
      <c r="IWY22" s="80"/>
      <c r="IWZ22" s="80"/>
      <c r="IXA22" s="80"/>
      <c r="IXB22" s="80"/>
      <c r="IXC22" s="80"/>
      <c r="IXD22" s="80"/>
      <c r="IXE22" s="80"/>
      <c r="IXF22" s="80"/>
      <c r="IXG22" s="80"/>
      <c r="IXH22" s="80"/>
      <c r="IXI22" s="80"/>
      <c r="IXJ22" s="80"/>
      <c r="IXK22" s="80"/>
      <c r="IXL22" s="80"/>
      <c r="IXM22" s="80"/>
      <c r="IXN22" s="80"/>
      <c r="IXO22" s="80"/>
      <c r="IXP22" s="80"/>
      <c r="IXQ22" s="80"/>
      <c r="IXR22" s="80"/>
      <c r="IXS22" s="80"/>
      <c r="IXT22" s="80"/>
      <c r="IXU22" s="80"/>
      <c r="IXV22" s="80"/>
      <c r="IXW22" s="80"/>
      <c r="IXX22" s="80"/>
      <c r="IXY22" s="80"/>
      <c r="IXZ22" s="80"/>
      <c r="IYA22" s="80"/>
      <c r="IYB22" s="80"/>
      <c r="IYC22" s="80"/>
      <c r="IYD22" s="80"/>
      <c r="IYE22" s="80"/>
      <c r="IYF22" s="80"/>
      <c r="IYG22" s="80"/>
      <c r="IYH22" s="80"/>
      <c r="IYI22" s="80"/>
      <c r="IYJ22" s="80"/>
      <c r="IYK22" s="80"/>
      <c r="IYL22" s="80"/>
      <c r="IYM22" s="80"/>
      <c r="IYN22" s="80"/>
      <c r="IYO22" s="80"/>
      <c r="IYP22" s="80"/>
      <c r="IYQ22" s="80"/>
      <c r="IYR22" s="80"/>
      <c r="IYS22" s="80"/>
      <c r="IYT22" s="80"/>
      <c r="IYU22" s="80"/>
      <c r="IYV22" s="80"/>
      <c r="IYW22" s="80"/>
      <c r="IYX22" s="80"/>
      <c r="IYY22" s="80"/>
      <c r="IYZ22" s="80"/>
      <c r="IZA22" s="80"/>
      <c r="IZB22" s="80"/>
      <c r="IZC22" s="80"/>
      <c r="IZD22" s="80"/>
      <c r="IZE22" s="80"/>
      <c r="IZF22" s="80"/>
      <c r="IZG22" s="80"/>
      <c r="IZH22" s="80"/>
      <c r="IZI22" s="80"/>
      <c r="IZJ22" s="80"/>
      <c r="IZK22" s="80"/>
      <c r="IZL22" s="80"/>
      <c r="IZM22" s="80"/>
      <c r="IZN22" s="80"/>
      <c r="IZO22" s="80"/>
      <c r="IZP22" s="80"/>
      <c r="IZQ22" s="80"/>
      <c r="IZR22" s="80"/>
      <c r="IZS22" s="80"/>
      <c r="IZT22" s="80"/>
      <c r="IZU22" s="80"/>
      <c r="IZV22" s="80"/>
      <c r="IZW22" s="80"/>
      <c r="IZX22" s="80"/>
      <c r="IZY22" s="80"/>
      <c r="IZZ22" s="80"/>
      <c r="JAA22" s="80"/>
      <c r="JAB22" s="80"/>
      <c r="JAC22" s="80"/>
      <c r="JAD22" s="80"/>
      <c r="JAE22" s="80"/>
      <c r="JAF22" s="80"/>
      <c r="JAG22" s="80"/>
      <c r="JAH22" s="80"/>
      <c r="JAI22" s="80"/>
      <c r="JAJ22" s="80"/>
      <c r="JAK22" s="80"/>
      <c r="JAL22" s="80"/>
      <c r="JAM22" s="80"/>
      <c r="JAN22" s="80"/>
      <c r="JAO22" s="80"/>
      <c r="JAP22" s="80"/>
      <c r="JAQ22" s="80"/>
      <c r="JAR22" s="80"/>
      <c r="JAS22" s="80"/>
      <c r="JAT22" s="80"/>
      <c r="JAU22" s="80"/>
      <c r="JAV22" s="80"/>
      <c r="JAW22" s="80"/>
      <c r="JAX22" s="80"/>
      <c r="JAY22" s="80"/>
      <c r="JAZ22" s="80"/>
      <c r="JBA22" s="80"/>
      <c r="JBB22" s="80"/>
      <c r="JBC22" s="80"/>
      <c r="JBD22" s="80"/>
      <c r="JBE22" s="80"/>
      <c r="JBF22" s="80"/>
      <c r="JBG22" s="80"/>
      <c r="JBH22" s="80"/>
      <c r="JBI22" s="80"/>
      <c r="JBJ22" s="80"/>
      <c r="JBK22" s="80"/>
      <c r="JBL22" s="80"/>
      <c r="JBM22" s="80"/>
      <c r="JBN22" s="80"/>
      <c r="JBO22" s="80"/>
      <c r="JBP22" s="80"/>
      <c r="JBQ22" s="80"/>
      <c r="JBR22" s="80"/>
      <c r="JBS22" s="80"/>
      <c r="JBT22" s="80"/>
      <c r="JBU22" s="80"/>
      <c r="JBV22" s="80"/>
      <c r="JBW22" s="80"/>
      <c r="JBX22" s="80"/>
      <c r="JBY22" s="80"/>
      <c r="JBZ22" s="80"/>
      <c r="JCA22" s="80"/>
      <c r="JCB22" s="80"/>
      <c r="JCC22" s="80"/>
      <c r="JCD22" s="80"/>
      <c r="JCE22" s="80"/>
      <c r="JCF22" s="80"/>
      <c r="JCG22" s="80"/>
      <c r="JCH22" s="80"/>
      <c r="JCI22" s="80"/>
      <c r="JCJ22" s="80"/>
      <c r="JCK22" s="80"/>
      <c r="JCL22" s="80"/>
      <c r="JCM22" s="80"/>
      <c r="JCN22" s="80"/>
      <c r="JCO22" s="80"/>
      <c r="JCP22" s="80"/>
      <c r="JCQ22" s="80"/>
      <c r="JCR22" s="80"/>
      <c r="JCS22" s="80"/>
      <c r="JCT22" s="80"/>
      <c r="JCU22" s="80"/>
      <c r="JCV22" s="80"/>
      <c r="JCW22" s="80"/>
      <c r="JCX22" s="80"/>
      <c r="JCY22" s="80"/>
      <c r="JCZ22" s="80"/>
      <c r="JDA22" s="80"/>
      <c r="JDB22" s="80"/>
      <c r="JDC22" s="80"/>
      <c r="JDD22" s="80"/>
      <c r="JDE22" s="80"/>
      <c r="JDF22" s="80"/>
      <c r="JDG22" s="80"/>
      <c r="JDH22" s="80"/>
      <c r="JDI22" s="80"/>
      <c r="JDJ22" s="80"/>
      <c r="JDK22" s="80"/>
      <c r="JDL22" s="80"/>
      <c r="JDM22" s="80"/>
      <c r="JDN22" s="80"/>
      <c r="JDO22" s="80"/>
      <c r="JDP22" s="80"/>
      <c r="JDQ22" s="80"/>
      <c r="JDR22" s="80"/>
      <c r="JDS22" s="80"/>
      <c r="JDT22" s="80"/>
      <c r="JDU22" s="80"/>
      <c r="JDV22" s="80"/>
      <c r="JDW22" s="80"/>
      <c r="JDX22" s="80"/>
      <c r="JDY22" s="80"/>
      <c r="JDZ22" s="80"/>
      <c r="JEA22" s="80"/>
      <c r="JEB22" s="80"/>
      <c r="JEC22" s="80"/>
      <c r="JED22" s="80"/>
      <c r="JEE22" s="80"/>
      <c r="JEF22" s="80"/>
      <c r="JEG22" s="80"/>
      <c r="JEH22" s="80"/>
      <c r="JEI22" s="80"/>
      <c r="JEJ22" s="80"/>
      <c r="JEK22" s="80"/>
      <c r="JEL22" s="80"/>
      <c r="JEM22" s="80"/>
      <c r="JEN22" s="80"/>
      <c r="JEO22" s="80"/>
      <c r="JEP22" s="80"/>
      <c r="JEQ22" s="80"/>
      <c r="JER22" s="80"/>
      <c r="JES22" s="80"/>
      <c r="JET22" s="80"/>
      <c r="JEU22" s="80"/>
      <c r="JEV22" s="80"/>
      <c r="JEW22" s="80"/>
      <c r="JEX22" s="80"/>
      <c r="JEY22" s="80"/>
      <c r="JEZ22" s="80"/>
      <c r="JFA22" s="80"/>
      <c r="JFB22" s="80"/>
      <c r="JFC22" s="80"/>
      <c r="JFD22" s="80"/>
      <c r="JFE22" s="80"/>
      <c r="JFF22" s="80"/>
      <c r="JFG22" s="80"/>
      <c r="JFH22" s="80"/>
      <c r="JFI22" s="80"/>
      <c r="JFJ22" s="80"/>
      <c r="JFK22" s="80"/>
      <c r="JFL22" s="80"/>
      <c r="JFM22" s="80"/>
      <c r="JFN22" s="80"/>
      <c r="JFO22" s="80"/>
      <c r="JFP22" s="80"/>
      <c r="JFQ22" s="80"/>
      <c r="JFR22" s="80"/>
      <c r="JFS22" s="80"/>
      <c r="JFT22" s="80"/>
      <c r="JFU22" s="80"/>
      <c r="JFV22" s="80"/>
      <c r="JFW22" s="80"/>
      <c r="JFX22" s="80"/>
      <c r="JFY22" s="80"/>
      <c r="JFZ22" s="80"/>
      <c r="JGA22" s="80"/>
      <c r="JGB22" s="80"/>
      <c r="JGC22" s="80"/>
      <c r="JGD22" s="80"/>
      <c r="JGE22" s="80"/>
      <c r="JGF22" s="80"/>
      <c r="JGG22" s="80"/>
      <c r="JGH22" s="80"/>
      <c r="JGI22" s="80"/>
      <c r="JGJ22" s="80"/>
      <c r="JGK22" s="80"/>
      <c r="JGL22" s="80"/>
      <c r="JGM22" s="80"/>
      <c r="JGN22" s="80"/>
      <c r="JGO22" s="80"/>
      <c r="JGP22" s="80"/>
      <c r="JGQ22" s="80"/>
      <c r="JGR22" s="80"/>
      <c r="JGS22" s="80"/>
      <c r="JGT22" s="80"/>
      <c r="JGU22" s="80"/>
      <c r="JGV22" s="80"/>
      <c r="JGW22" s="80"/>
      <c r="JGX22" s="80"/>
      <c r="JGY22" s="80"/>
      <c r="JGZ22" s="80"/>
      <c r="JHA22" s="80"/>
      <c r="JHB22" s="80"/>
      <c r="JHC22" s="80"/>
      <c r="JHD22" s="80"/>
      <c r="JHE22" s="80"/>
      <c r="JHF22" s="80"/>
      <c r="JHG22" s="80"/>
      <c r="JHH22" s="80"/>
      <c r="JHI22" s="80"/>
      <c r="JHJ22" s="80"/>
      <c r="JHK22" s="80"/>
      <c r="JHL22" s="80"/>
      <c r="JHM22" s="80"/>
      <c r="JHN22" s="80"/>
      <c r="JHO22" s="80"/>
      <c r="JHP22" s="80"/>
      <c r="JHQ22" s="80"/>
      <c r="JHR22" s="80"/>
      <c r="JHS22" s="80"/>
      <c r="JHT22" s="80"/>
      <c r="JHU22" s="80"/>
      <c r="JHV22" s="80"/>
      <c r="JHW22" s="80"/>
      <c r="JHX22" s="80"/>
      <c r="JHY22" s="80"/>
      <c r="JHZ22" s="80"/>
      <c r="JIA22" s="80"/>
      <c r="JIB22" s="80"/>
      <c r="JIC22" s="80"/>
      <c r="JID22" s="80"/>
      <c r="JIE22" s="80"/>
      <c r="JIF22" s="80"/>
      <c r="JIG22" s="80"/>
      <c r="JIH22" s="80"/>
      <c r="JII22" s="80"/>
      <c r="JIJ22" s="80"/>
      <c r="JIK22" s="80"/>
      <c r="JIL22" s="80"/>
      <c r="JIM22" s="80"/>
      <c r="JIN22" s="80"/>
      <c r="JIO22" s="80"/>
      <c r="JIP22" s="80"/>
      <c r="JIQ22" s="80"/>
      <c r="JIR22" s="80"/>
      <c r="JIS22" s="80"/>
      <c r="JIT22" s="80"/>
      <c r="JIU22" s="80"/>
      <c r="JIV22" s="80"/>
      <c r="JIW22" s="80"/>
      <c r="JIX22" s="80"/>
      <c r="JIY22" s="80"/>
      <c r="JIZ22" s="80"/>
      <c r="JJA22" s="80"/>
      <c r="JJB22" s="80"/>
      <c r="JJC22" s="80"/>
      <c r="JJD22" s="80"/>
      <c r="JJE22" s="80"/>
      <c r="JJF22" s="80"/>
      <c r="JJG22" s="80"/>
      <c r="JJH22" s="80"/>
      <c r="JJI22" s="80"/>
      <c r="JJJ22" s="80"/>
      <c r="JJK22" s="80"/>
      <c r="JJL22" s="80"/>
      <c r="JJM22" s="80"/>
      <c r="JJN22" s="80"/>
      <c r="JJO22" s="80"/>
      <c r="JJP22" s="80"/>
      <c r="JJQ22" s="80"/>
      <c r="JJR22" s="80"/>
      <c r="JJS22" s="80"/>
      <c r="JJT22" s="80"/>
      <c r="JJU22" s="80"/>
      <c r="JJV22" s="80"/>
      <c r="JJW22" s="80"/>
      <c r="JJX22" s="80"/>
      <c r="JJY22" s="80"/>
      <c r="JJZ22" s="80"/>
      <c r="JKA22" s="80"/>
      <c r="JKB22" s="80"/>
      <c r="JKC22" s="80"/>
      <c r="JKD22" s="80"/>
      <c r="JKE22" s="80"/>
      <c r="JKF22" s="80"/>
      <c r="JKG22" s="80"/>
      <c r="JKH22" s="80"/>
      <c r="JKI22" s="80"/>
      <c r="JKJ22" s="80"/>
      <c r="JKK22" s="80"/>
      <c r="JKL22" s="80"/>
      <c r="JKM22" s="80"/>
      <c r="JKN22" s="80"/>
      <c r="JKO22" s="80"/>
      <c r="JKP22" s="80"/>
      <c r="JKQ22" s="80"/>
      <c r="JKR22" s="80"/>
      <c r="JKS22" s="80"/>
      <c r="JKT22" s="80"/>
      <c r="JKU22" s="80"/>
      <c r="JKV22" s="80"/>
      <c r="JKW22" s="80"/>
      <c r="JKX22" s="80"/>
      <c r="JKY22" s="80"/>
      <c r="JKZ22" s="80"/>
      <c r="JLA22" s="80"/>
      <c r="JLB22" s="80"/>
      <c r="JLC22" s="80"/>
      <c r="JLD22" s="80"/>
      <c r="JLE22" s="80"/>
      <c r="JLF22" s="80"/>
      <c r="JLG22" s="80"/>
      <c r="JLH22" s="80"/>
      <c r="JLI22" s="80"/>
      <c r="JLJ22" s="80"/>
      <c r="JLK22" s="80"/>
      <c r="JLL22" s="80"/>
      <c r="JLM22" s="80"/>
      <c r="JLN22" s="80"/>
      <c r="JLO22" s="80"/>
      <c r="JLP22" s="80"/>
      <c r="JLQ22" s="80"/>
      <c r="JLR22" s="80"/>
      <c r="JLS22" s="80"/>
      <c r="JLT22" s="80"/>
      <c r="JLU22" s="80"/>
      <c r="JLV22" s="80"/>
      <c r="JLW22" s="80"/>
      <c r="JLX22" s="80"/>
      <c r="JLY22" s="80"/>
      <c r="JLZ22" s="80"/>
      <c r="JMA22" s="80"/>
      <c r="JMB22" s="80"/>
      <c r="JMC22" s="80"/>
      <c r="JMD22" s="80"/>
      <c r="JME22" s="80"/>
      <c r="JMF22" s="80"/>
      <c r="JMG22" s="80"/>
      <c r="JMH22" s="80"/>
      <c r="JMI22" s="80"/>
      <c r="JMJ22" s="80"/>
      <c r="JMK22" s="80"/>
      <c r="JML22" s="80"/>
      <c r="JMM22" s="80"/>
      <c r="JMN22" s="80"/>
      <c r="JMO22" s="80"/>
      <c r="JMP22" s="80"/>
      <c r="JMQ22" s="80"/>
      <c r="JMR22" s="80"/>
      <c r="JMS22" s="80"/>
      <c r="JMT22" s="80"/>
      <c r="JMU22" s="80"/>
      <c r="JMV22" s="80"/>
      <c r="JMW22" s="80"/>
      <c r="JMX22" s="80"/>
      <c r="JMY22" s="80"/>
      <c r="JMZ22" s="80"/>
      <c r="JNA22" s="80"/>
      <c r="JNB22" s="80"/>
      <c r="JNC22" s="80"/>
      <c r="JND22" s="80"/>
      <c r="JNE22" s="80"/>
      <c r="JNF22" s="80"/>
      <c r="JNG22" s="80"/>
      <c r="JNH22" s="80"/>
      <c r="JNI22" s="80"/>
      <c r="JNJ22" s="80"/>
      <c r="JNK22" s="80"/>
      <c r="JNL22" s="80"/>
      <c r="JNM22" s="80"/>
      <c r="JNN22" s="80"/>
      <c r="JNO22" s="80"/>
      <c r="JNP22" s="80"/>
      <c r="JNQ22" s="80"/>
      <c r="JNR22" s="80"/>
      <c r="JNS22" s="80"/>
      <c r="JNT22" s="80"/>
      <c r="JNU22" s="80"/>
      <c r="JNV22" s="80"/>
      <c r="JNW22" s="80"/>
      <c r="JNX22" s="80"/>
      <c r="JNY22" s="80"/>
      <c r="JNZ22" s="80"/>
      <c r="JOA22" s="80"/>
      <c r="JOB22" s="80"/>
      <c r="JOC22" s="80"/>
      <c r="JOD22" s="80"/>
      <c r="JOE22" s="80"/>
      <c r="JOF22" s="80"/>
      <c r="JOG22" s="80"/>
      <c r="JOH22" s="80"/>
      <c r="JOI22" s="80"/>
      <c r="JOJ22" s="80"/>
      <c r="JOK22" s="80"/>
      <c r="JOL22" s="80"/>
      <c r="JOM22" s="80"/>
      <c r="JON22" s="80"/>
      <c r="JOO22" s="80"/>
      <c r="JOP22" s="80"/>
      <c r="JOQ22" s="80"/>
      <c r="JOR22" s="80"/>
      <c r="JOS22" s="80"/>
      <c r="JOT22" s="80"/>
      <c r="JOU22" s="80"/>
      <c r="JOV22" s="80"/>
      <c r="JOW22" s="80"/>
      <c r="JOX22" s="80"/>
      <c r="JOY22" s="80"/>
      <c r="JOZ22" s="80"/>
      <c r="JPA22" s="80"/>
      <c r="JPB22" s="80"/>
      <c r="JPC22" s="80"/>
      <c r="JPD22" s="80"/>
      <c r="JPE22" s="80"/>
      <c r="JPF22" s="80"/>
      <c r="JPG22" s="80"/>
      <c r="JPH22" s="80"/>
      <c r="JPI22" s="80"/>
      <c r="JPJ22" s="80"/>
      <c r="JPK22" s="80"/>
      <c r="JPL22" s="80"/>
      <c r="JPM22" s="80"/>
      <c r="JPN22" s="80"/>
      <c r="JPO22" s="80"/>
      <c r="JPP22" s="80"/>
      <c r="JPQ22" s="80"/>
      <c r="JPR22" s="80"/>
      <c r="JPS22" s="80"/>
      <c r="JPT22" s="80"/>
      <c r="JPU22" s="80"/>
      <c r="JPV22" s="80"/>
      <c r="JPW22" s="80"/>
      <c r="JPX22" s="80"/>
      <c r="JPY22" s="80"/>
      <c r="JPZ22" s="80"/>
      <c r="JQA22" s="80"/>
      <c r="JQB22" s="80"/>
      <c r="JQC22" s="80"/>
      <c r="JQD22" s="80"/>
      <c r="JQE22" s="80"/>
      <c r="JQF22" s="80"/>
      <c r="JQG22" s="80"/>
      <c r="JQH22" s="80"/>
      <c r="JQI22" s="80"/>
      <c r="JQJ22" s="80"/>
      <c r="JQK22" s="80"/>
      <c r="JQL22" s="80"/>
      <c r="JQM22" s="80"/>
      <c r="JQN22" s="80"/>
      <c r="JQO22" s="80"/>
      <c r="JQP22" s="80"/>
      <c r="JQQ22" s="80"/>
      <c r="JQR22" s="80"/>
      <c r="JQS22" s="80"/>
      <c r="JQT22" s="80"/>
      <c r="JQU22" s="80"/>
      <c r="JQV22" s="80"/>
      <c r="JQW22" s="80"/>
      <c r="JQX22" s="80"/>
      <c r="JQY22" s="80"/>
      <c r="JQZ22" s="80"/>
      <c r="JRA22" s="80"/>
      <c r="JRB22" s="80"/>
      <c r="JRC22" s="80"/>
      <c r="JRD22" s="80"/>
      <c r="JRE22" s="80"/>
      <c r="JRF22" s="80"/>
      <c r="JRG22" s="80"/>
      <c r="JRH22" s="80"/>
      <c r="JRI22" s="80"/>
      <c r="JRJ22" s="80"/>
      <c r="JRK22" s="80"/>
      <c r="JRL22" s="80"/>
      <c r="JRM22" s="80"/>
      <c r="JRN22" s="80"/>
      <c r="JRO22" s="80"/>
      <c r="JRP22" s="80"/>
      <c r="JRQ22" s="80"/>
      <c r="JRR22" s="80"/>
      <c r="JRS22" s="80"/>
      <c r="JRT22" s="80"/>
      <c r="JRU22" s="80"/>
      <c r="JRV22" s="80"/>
      <c r="JRW22" s="80"/>
      <c r="JRX22" s="80"/>
      <c r="JRY22" s="80"/>
      <c r="JRZ22" s="80"/>
      <c r="JSA22" s="80"/>
      <c r="JSB22" s="80"/>
      <c r="JSC22" s="80"/>
      <c r="JSD22" s="80"/>
      <c r="JSE22" s="80"/>
      <c r="JSF22" s="80"/>
      <c r="JSG22" s="80"/>
      <c r="JSH22" s="80"/>
      <c r="JSI22" s="80"/>
      <c r="JSJ22" s="80"/>
      <c r="JSK22" s="80"/>
      <c r="JSL22" s="80"/>
      <c r="JSM22" s="80"/>
      <c r="JSN22" s="80"/>
      <c r="JSO22" s="80"/>
      <c r="JSP22" s="80"/>
      <c r="JSQ22" s="80"/>
      <c r="JSR22" s="80"/>
      <c r="JSS22" s="80"/>
      <c r="JST22" s="80"/>
      <c r="JSU22" s="80"/>
      <c r="JSV22" s="80"/>
      <c r="JSW22" s="80"/>
      <c r="JSX22" s="80"/>
      <c r="JSY22" s="80"/>
      <c r="JSZ22" s="80"/>
      <c r="JTA22" s="80"/>
      <c r="JTB22" s="80"/>
      <c r="JTC22" s="80"/>
      <c r="JTD22" s="80"/>
      <c r="JTE22" s="80"/>
      <c r="JTF22" s="80"/>
      <c r="JTG22" s="80"/>
      <c r="JTH22" s="80"/>
      <c r="JTI22" s="80"/>
      <c r="JTJ22" s="80"/>
      <c r="JTK22" s="80"/>
      <c r="JTL22" s="80"/>
      <c r="JTM22" s="80"/>
      <c r="JTN22" s="80"/>
      <c r="JTO22" s="80"/>
      <c r="JTP22" s="80"/>
      <c r="JTQ22" s="80"/>
      <c r="JTR22" s="80"/>
      <c r="JTS22" s="80"/>
      <c r="JTT22" s="80"/>
      <c r="JTU22" s="80"/>
      <c r="JTV22" s="80"/>
      <c r="JTW22" s="80"/>
      <c r="JTX22" s="80"/>
      <c r="JTY22" s="80"/>
      <c r="JTZ22" s="80"/>
      <c r="JUA22" s="80"/>
      <c r="JUB22" s="80"/>
      <c r="JUC22" s="80"/>
      <c r="JUD22" s="80"/>
      <c r="JUE22" s="80"/>
      <c r="JUF22" s="80"/>
      <c r="JUG22" s="80"/>
      <c r="JUH22" s="80"/>
      <c r="JUI22" s="80"/>
      <c r="JUJ22" s="80"/>
      <c r="JUK22" s="80"/>
      <c r="JUL22" s="80"/>
      <c r="JUM22" s="80"/>
      <c r="JUN22" s="80"/>
      <c r="JUO22" s="80"/>
      <c r="JUP22" s="80"/>
      <c r="JUQ22" s="80"/>
      <c r="JUR22" s="80"/>
      <c r="JUS22" s="80"/>
      <c r="JUT22" s="80"/>
      <c r="JUU22" s="80"/>
      <c r="JUV22" s="80"/>
      <c r="JUW22" s="80"/>
      <c r="JUX22" s="80"/>
      <c r="JUY22" s="80"/>
      <c r="JUZ22" s="80"/>
      <c r="JVA22" s="80"/>
      <c r="JVB22" s="80"/>
      <c r="JVC22" s="80"/>
      <c r="JVD22" s="80"/>
      <c r="JVE22" s="80"/>
      <c r="JVF22" s="80"/>
      <c r="JVG22" s="80"/>
      <c r="JVH22" s="80"/>
      <c r="JVI22" s="80"/>
      <c r="JVJ22" s="80"/>
      <c r="JVK22" s="80"/>
      <c r="JVL22" s="80"/>
      <c r="JVM22" s="80"/>
      <c r="JVN22" s="80"/>
      <c r="JVO22" s="80"/>
      <c r="JVP22" s="80"/>
      <c r="JVQ22" s="80"/>
      <c r="JVR22" s="80"/>
      <c r="JVS22" s="80"/>
      <c r="JVT22" s="80"/>
      <c r="JVU22" s="80"/>
      <c r="JVV22" s="80"/>
      <c r="JVW22" s="80"/>
      <c r="JVX22" s="80"/>
      <c r="JVY22" s="80"/>
      <c r="JVZ22" s="80"/>
      <c r="JWA22" s="80"/>
      <c r="JWB22" s="80"/>
      <c r="JWC22" s="80"/>
      <c r="JWD22" s="80"/>
      <c r="JWE22" s="80"/>
      <c r="JWF22" s="80"/>
      <c r="JWG22" s="80"/>
      <c r="JWH22" s="80"/>
      <c r="JWI22" s="80"/>
      <c r="JWJ22" s="80"/>
      <c r="JWK22" s="80"/>
      <c r="JWL22" s="80"/>
      <c r="JWM22" s="80"/>
      <c r="JWN22" s="80"/>
      <c r="JWO22" s="80"/>
      <c r="JWP22" s="80"/>
      <c r="JWQ22" s="80"/>
      <c r="JWR22" s="80"/>
      <c r="JWS22" s="80"/>
      <c r="JWT22" s="80"/>
      <c r="JWU22" s="80"/>
      <c r="JWV22" s="80"/>
      <c r="JWW22" s="80"/>
      <c r="JWX22" s="80"/>
      <c r="JWY22" s="80"/>
      <c r="JWZ22" s="80"/>
      <c r="JXA22" s="80"/>
      <c r="JXB22" s="80"/>
      <c r="JXC22" s="80"/>
      <c r="JXD22" s="80"/>
      <c r="JXE22" s="80"/>
      <c r="JXF22" s="80"/>
      <c r="JXG22" s="80"/>
      <c r="JXH22" s="80"/>
      <c r="JXI22" s="80"/>
      <c r="JXJ22" s="80"/>
      <c r="JXK22" s="80"/>
      <c r="JXL22" s="80"/>
      <c r="JXM22" s="80"/>
      <c r="JXN22" s="80"/>
      <c r="JXO22" s="80"/>
      <c r="JXP22" s="80"/>
      <c r="JXQ22" s="80"/>
      <c r="JXR22" s="80"/>
      <c r="JXS22" s="80"/>
      <c r="JXT22" s="80"/>
      <c r="JXU22" s="80"/>
      <c r="JXV22" s="80"/>
      <c r="JXW22" s="80"/>
      <c r="JXX22" s="80"/>
      <c r="JXY22" s="80"/>
      <c r="JXZ22" s="80"/>
      <c r="JYA22" s="80"/>
      <c r="JYB22" s="80"/>
      <c r="JYC22" s="80"/>
      <c r="JYD22" s="80"/>
      <c r="JYE22" s="80"/>
      <c r="JYF22" s="80"/>
      <c r="JYG22" s="80"/>
      <c r="JYH22" s="80"/>
      <c r="JYI22" s="80"/>
      <c r="JYJ22" s="80"/>
      <c r="JYK22" s="80"/>
      <c r="JYL22" s="80"/>
      <c r="JYM22" s="80"/>
      <c r="JYN22" s="80"/>
      <c r="JYO22" s="80"/>
      <c r="JYP22" s="80"/>
      <c r="JYQ22" s="80"/>
      <c r="JYR22" s="80"/>
      <c r="JYS22" s="80"/>
      <c r="JYT22" s="80"/>
      <c r="JYU22" s="80"/>
      <c r="JYV22" s="80"/>
      <c r="JYW22" s="80"/>
      <c r="JYX22" s="80"/>
      <c r="JYY22" s="80"/>
      <c r="JYZ22" s="80"/>
      <c r="JZA22" s="80"/>
      <c r="JZB22" s="80"/>
      <c r="JZC22" s="80"/>
      <c r="JZD22" s="80"/>
      <c r="JZE22" s="80"/>
      <c r="JZF22" s="80"/>
      <c r="JZG22" s="80"/>
      <c r="JZH22" s="80"/>
      <c r="JZI22" s="80"/>
      <c r="JZJ22" s="80"/>
      <c r="JZK22" s="80"/>
      <c r="JZL22" s="80"/>
      <c r="JZM22" s="80"/>
      <c r="JZN22" s="80"/>
      <c r="JZO22" s="80"/>
      <c r="JZP22" s="80"/>
      <c r="JZQ22" s="80"/>
      <c r="JZR22" s="80"/>
      <c r="JZS22" s="80"/>
      <c r="JZT22" s="80"/>
      <c r="JZU22" s="80"/>
      <c r="JZV22" s="80"/>
      <c r="JZW22" s="80"/>
      <c r="JZX22" s="80"/>
      <c r="JZY22" s="80"/>
      <c r="JZZ22" s="80"/>
      <c r="KAA22" s="80"/>
      <c r="KAB22" s="80"/>
      <c r="KAC22" s="80"/>
      <c r="KAD22" s="80"/>
      <c r="KAE22" s="80"/>
      <c r="KAF22" s="80"/>
      <c r="KAG22" s="80"/>
      <c r="KAH22" s="80"/>
      <c r="KAI22" s="80"/>
      <c r="KAJ22" s="80"/>
      <c r="KAK22" s="80"/>
      <c r="KAL22" s="80"/>
      <c r="KAM22" s="80"/>
      <c r="KAN22" s="80"/>
      <c r="KAO22" s="80"/>
      <c r="KAP22" s="80"/>
      <c r="KAQ22" s="80"/>
      <c r="KAR22" s="80"/>
      <c r="KAS22" s="80"/>
      <c r="KAT22" s="80"/>
      <c r="KAU22" s="80"/>
      <c r="KAV22" s="80"/>
      <c r="KAW22" s="80"/>
      <c r="KAX22" s="80"/>
      <c r="KAY22" s="80"/>
      <c r="KAZ22" s="80"/>
      <c r="KBA22" s="80"/>
      <c r="KBB22" s="80"/>
      <c r="KBC22" s="80"/>
      <c r="KBD22" s="80"/>
      <c r="KBE22" s="80"/>
      <c r="KBF22" s="80"/>
      <c r="KBG22" s="80"/>
      <c r="KBH22" s="80"/>
      <c r="KBI22" s="80"/>
      <c r="KBJ22" s="80"/>
      <c r="KBK22" s="80"/>
      <c r="KBL22" s="80"/>
      <c r="KBM22" s="80"/>
      <c r="KBN22" s="80"/>
      <c r="KBO22" s="80"/>
      <c r="KBP22" s="80"/>
      <c r="KBQ22" s="80"/>
      <c r="KBR22" s="80"/>
      <c r="KBS22" s="80"/>
      <c r="KBT22" s="80"/>
      <c r="KBU22" s="80"/>
      <c r="KBV22" s="80"/>
      <c r="KBW22" s="80"/>
      <c r="KBX22" s="80"/>
      <c r="KBY22" s="80"/>
      <c r="KBZ22" s="80"/>
      <c r="KCA22" s="80"/>
      <c r="KCB22" s="80"/>
      <c r="KCC22" s="80"/>
      <c r="KCD22" s="80"/>
      <c r="KCE22" s="80"/>
      <c r="KCF22" s="80"/>
      <c r="KCG22" s="80"/>
      <c r="KCH22" s="80"/>
      <c r="KCI22" s="80"/>
      <c r="KCJ22" s="80"/>
      <c r="KCK22" s="80"/>
      <c r="KCL22" s="80"/>
      <c r="KCM22" s="80"/>
      <c r="KCN22" s="80"/>
      <c r="KCO22" s="80"/>
      <c r="KCP22" s="80"/>
      <c r="KCQ22" s="80"/>
      <c r="KCR22" s="80"/>
      <c r="KCS22" s="80"/>
      <c r="KCT22" s="80"/>
      <c r="KCU22" s="80"/>
      <c r="KCV22" s="80"/>
      <c r="KCW22" s="80"/>
      <c r="KCX22" s="80"/>
      <c r="KCY22" s="80"/>
      <c r="KCZ22" s="80"/>
      <c r="KDA22" s="80"/>
      <c r="KDB22" s="80"/>
      <c r="KDC22" s="80"/>
      <c r="KDD22" s="80"/>
      <c r="KDE22" s="80"/>
      <c r="KDF22" s="80"/>
      <c r="KDG22" s="80"/>
      <c r="KDH22" s="80"/>
      <c r="KDI22" s="80"/>
      <c r="KDJ22" s="80"/>
      <c r="KDK22" s="80"/>
      <c r="KDL22" s="80"/>
      <c r="KDM22" s="80"/>
      <c r="KDN22" s="80"/>
      <c r="KDO22" s="80"/>
      <c r="KDP22" s="80"/>
      <c r="KDQ22" s="80"/>
      <c r="KDR22" s="80"/>
      <c r="KDS22" s="80"/>
      <c r="KDT22" s="80"/>
      <c r="KDU22" s="80"/>
      <c r="KDV22" s="80"/>
      <c r="KDW22" s="80"/>
      <c r="KDX22" s="80"/>
      <c r="KDY22" s="80"/>
      <c r="KDZ22" s="80"/>
      <c r="KEA22" s="80"/>
      <c r="KEB22" s="80"/>
      <c r="KEC22" s="80"/>
      <c r="KED22" s="80"/>
      <c r="KEE22" s="80"/>
      <c r="KEF22" s="80"/>
      <c r="KEG22" s="80"/>
      <c r="KEH22" s="80"/>
      <c r="KEI22" s="80"/>
      <c r="KEJ22" s="80"/>
      <c r="KEK22" s="80"/>
      <c r="KEL22" s="80"/>
      <c r="KEM22" s="80"/>
      <c r="KEN22" s="80"/>
      <c r="KEO22" s="80"/>
      <c r="KEP22" s="80"/>
      <c r="KEQ22" s="80"/>
      <c r="KER22" s="80"/>
      <c r="KES22" s="80"/>
      <c r="KET22" s="80"/>
      <c r="KEU22" s="80"/>
      <c r="KEV22" s="80"/>
      <c r="KEW22" s="80"/>
      <c r="KEX22" s="80"/>
      <c r="KEY22" s="80"/>
      <c r="KEZ22" s="80"/>
      <c r="KFA22" s="80"/>
      <c r="KFB22" s="80"/>
      <c r="KFC22" s="80"/>
      <c r="KFD22" s="80"/>
      <c r="KFE22" s="80"/>
      <c r="KFF22" s="80"/>
      <c r="KFG22" s="80"/>
      <c r="KFH22" s="80"/>
      <c r="KFI22" s="80"/>
      <c r="KFJ22" s="80"/>
      <c r="KFK22" s="80"/>
      <c r="KFL22" s="80"/>
      <c r="KFM22" s="80"/>
      <c r="KFN22" s="80"/>
      <c r="KFO22" s="80"/>
      <c r="KFP22" s="80"/>
      <c r="KFQ22" s="80"/>
      <c r="KFR22" s="80"/>
      <c r="KFS22" s="80"/>
      <c r="KFT22" s="80"/>
      <c r="KFU22" s="80"/>
      <c r="KFV22" s="80"/>
      <c r="KFW22" s="80"/>
      <c r="KFX22" s="80"/>
      <c r="KFY22" s="80"/>
      <c r="KFZ22" s="80"/>
      <c r="KGA22" s="80"/>
      <c r="KGB22" s="80"/>
      <c r="KGC22" s="80"/>
      <c r="KGD22" s="80"/>
      <c r="KGE22" s="80"/>
      <c r="KGF22" s="80"/>
      <c r="KGG22" s="80"/>
      <c r="KGH22" s="80"/>
      <c r="KGI22" s="80"/>
      <c r="KGJ22" s="80"/>
      <c r="KGK22" s="80"/>
      <c r="KGL22" s="80"/>
      <c r="KGM22" s="80"/>
      <c r="KGN22" s="80"/>
      <c r="KGO22" s="80"/>
      <c r="KGP22" s="80"/>
      <c r="KGQ22" s="80"/>
      <c r="KGR22" s="80"/>
      <c r="KGS22" s="80"/>
      <c r="KGT22" s="80"/>
      <c r="KGU22" s="80"/>
      <c r="KGV22" s="80"/>
      <c r="KGW22" s="80"/>
      <c r="KGX22" s="80"/>
      <c r="KGY22" s="80"/>
      <c r="KGZ22" s="80"/>
      <c r="KHA22" s="80"/>
      <c r="KHB22" s="80"/>
      <c r="KHC22" s="80"/>
      <c r="KHD22" s="80"/>
      <c r="KHE22" s="80"/>
      <c r="KHF22" s="80"/>
      <c r="KHG22" s="80"/>
      <c r="KHH22" s="80"/>
      <c r="KHI22" s="80"/>
      <c r="KHJ22" s="80"/>
      <c r="KHK22" s="80"/>
      <c r="KHL22" s="80"/>
      <c r="KHM22" s="80"/>
      <c r="KHN22" s="80"/>
      <c r="KHO22" s="80"/>
      <c r="KHP22" s="80"/>
      <c r="KHQ22" s="80"/>
      <c r="KHR22" s="80"/>
      <c r="KHS22" s="80"/>
      <c r="KHT22" s="80"/>
      <c r="KHU22" s="80"/>
      <c r="KHV22" s="80"/>
      <c r="KHW22" s="80"/>
      <c r="KHX22" s="80"/>
      <c r="KHY22" s="80"/>
      <c r="KHZ22" s="80"/>
      <c r="KIA22" s="80"/>
      <c r="KIB22" s="80"/>
      <c r="KIC22" s="80"/>
      <c r="KID22" s="80"/>
      <c r="KIE22" s="80"/>
      <c r="KIF22" s="80"/>
      <c r="KIG22" s="80"/>
      <c r="KIH22" s="80"/>
      <c r="KII22" s="80"/>
      <c r="KIJ22" s="80"/>
      <c r="KIK22" s="80"/>
      <c r="KIL22" s="80"/>
      <c r="KIM22" s="80"/>
      <c r="KIN22" s="80"/>
      <c r="KIO22" s="80"/>
      <c r="KIP22" s="80"/>
      <c r="KIQ22" s="80"/>
      <c r="KIR22" s="80"/>
      <c r="KIS22" s="80"/>
      <c r="KIT22" s="80"/>
      <c r="KIU22" s="80"/>
      <c r="KIV22" s="80"/>
      <c r="KIW22" s="80"/>
      <c r="KIX22" s="80"/>
      <c r="KIY22" s="80"/>
      <c r="KIZ22" s="80"/>
      <c r="KJA22" s="80"/>
      <c r="KJB22" s="80"/>
      <c r="KJC22" s="80"/>
      <c r="KJD22" s="80"/>
      <c r="KJE22" s="80"/>
      <c r="KJF22" s="80"/>
      <c r="KJG22" s="80"/>
      <c r="KJH22" s="80"/>
      <c r="KJI22" s="80"/>
      <c r="KJJ22" s="80"/>
      <c r="KJK22" s="80"/>
      <c r="KJL22" s="80"/>
      <c r="KJM22" s="80"/>
      <c r="KJN22" s="80"/>
      <c r="KJO22" s="80"/>
      <c r="KJP22" s="80"/>
      <c r="KJQ22" s="80"/>
      <c r="KJR22" s="80"/>
      <c r="KJS22" s="80"/>
      <c r="KJT22" s="80"/>
      <c r="KJU22" s="80"/>
      <c r="KJV22" s="80"/>
      <c r="KJW22" s="80"/>
      <c r="KJX22" s="80"/>
      <c r="KJY22" s="80"/>
      <c r="KJZ22" s="80"/>
      <c r="KKA22" s="80"/>
      <c r="KKB22" s="80"/>
      <c r="KKC22" s="80"/>
      <c r="KKD22" s="80"/>
      <c r="KKE22" s="80"/>
      <c r="KKF22" s="80"/>
      <c r="KKG22" s="80"/>
      <c r="KKH22" s="80"/>
      <c r="KKI22" s="80"/>
      <c r="KKJ22" s="80"/>
      <c r="KKK22" s="80"/>
      <c r="KKL22" s="80"/>
      <c r="KKM22" s="80"/>
      <c r="KKN22" s="80"/>
      <c r="KKO22" s="80"/>
      <c r="KKP22" s="80"/>
      <c r="KKQ22" s="80"/>
      <c r="KKR22" s="80"/>
      <c r="KKS22" s="80"/>
      <c r="KKT22" s="80"/>
      <c r="KKU22" s="80"/>
      <c r="KKV22" s="80"/>
      <c r="KKW22" s="80"/>
      <c r="KKX22" s="80"/>
      <c r="KKY22" s="80"/>
      <c r="KKZ22" s="80"/>
      <c r="KLA22" s="80"/>
      <c r="KLB22" s="80"/>
      <c r="KLC22" s="80"/>
      <c r="KLD22" s="80"/>
      <c r="KLE22" s="80"/>
      <c r="KLF22" s="80"/>
      <c r="KLG22" s="80"/>
      <c r="KLH22" s="80"/>
      <c r="KLI22" s="80"/>
      <c r="KLJ22" s="80"/>
      <c r="KLK22" s="80"/>
      <c r="KLL22" s="80"/>
      <c r="KLM22" s="80"/>
      <c r="KLN22" s="80"/>
      <c r="KLO22" s="80"/>
      <c r="KLP22" s="80"/>
      <c r="KLQ22" s="80"/>
      <c r="KLR22" s="80"/>
      <c r="KLS22" s="80"/>
      <c r="KLT22" s="80"/>
      <c r="KLU22" s="80"/>
      <c r="KLV22" s="80"/>
      <c r="KLW22" s="80"/>
      <c r="KLX22" s="80"/>
      <c r="KLY22" s="80"/>
      <c r="KLZ22" s="80"/>
      <c r="KMA22" s="80"/>
      <c r="KMB22" s="80"/>
      <c r="KMC22" s="80"/>
      <c r="KMD22" s="80"/>
      <c r="KME22" s="80"/>
      <c r="KMF22" s="80"/>
      <c r="KMG22" s="80"/>
      <c r="KMH22" s="80"/>
      <c r="KMI22" s="80"/>
      <c r="KMJ22" s="80"/>
      <c r="KMK22" s="80"/>
      <c r="KML22" s="80"/>
      <c r="KMM22" s="80"/>
      <c r="KMN22" s="80"/>
      <c r="KMO22" s="80"/>
      <c r="KMP22" s="80"/>
      <c r="KMQ22" s="80"/>
      <c r="KMR22" s="80"/>
      <c r="KMS22" s="80"/>
      <c r="KMT22" s="80"/>
      <c r="KMU22" s="80"/>
      <c r="KMV22" s="80"/>
      <c r="KMW22" s="80"/>
      <c r="KMX22" s="80"/>
      <c r="KMY22" s="80"/>
      <c r="KMZ22" s="80"/>
      <c r="KNA22" s="80"/>
      <c r="KNB22" s="80"/>
      <c r="KNC22" s="80"/>
      <c r="KND22" s="80"/>
      <c r="KNE22" s="80"/>
      <c r="KNF22" s="80"/>
      <c r="KNG22" s="80"/>
      <c r="KNH22" s="80"/>
      <c r="KNI22" s="80"/>
      <c r="KNJ22" s="80"/>
      <c r="KNK22" s="80"/>
      <c r="KNL22" s="80"/>
      <c r="KNM22" s="80"/>
      <c r="KNN22" s="80"/>
      <c r="KNO22" s="80"/>
      <c r="KNP22" s="80"/>
      <c r="KNQ22" s="80"/>
      <c r="KNR22" s="80"/>
      <c r="KNS22" s="80"/>
      <c r="KNT22" s="80"/>
      <c r="KNU22" s="80"/>
      <c r="KNV22" s="80"/>
      <c r="KNW22" s="80"/>
      <c r="KNX22" s="80"/>
      <c r="KNY22" s="80"/>
      <c r="KNZ22" s="80"/>
      <c r="KOA22" s="80"/>
      <c r="KOB22" s="80"/>
      <c r="KOC22" s="80"/>
      <c r="KOD22" s="80"/>
      <c r="KOE22" s="80"/>
      <c r="KOF22" s="80"/>
      <c r="KOG22" s="80"/>
      <c r="KOH22" s="80"/>
      <c r="KOI22" s="80"/>
      <c r="KOJ22" s="80"/>
      <c r="KOK22" s="80"/>
      <c r="KOL22" s="80"/>
      <c r="KOM22" s="80"/>
      <c r="KON22" s="80"/>
      <c r="KOO22" s="80"/>
      <c r="KOP22" s="80"/>
      <c r="KOQ22" s="80"/>
      <c r="KOR22" s="80"/>
      <c r="KOS22" s="80"/>
      <c r="KOT22" s="80"/>
      <c r="KOU22" s="80"/>
      <c r="KOV22" s="80"/>
      <c r="KOW22" s="80"/>
      <c r="KOX22" s="80"/>
      <c r="KOY22" s="80"/>
      <c r="KOZ22" s="80"/>
      <c r="KPA22" s="80"/>
      <c r="KPB22" s="80"/>
      <c r="KPC22" s="80"/>
      <c r="KPD22" s="80"/>
      <c r="KPE22" s="80"/>
      <c r="KPF22" s="80"/>
      <c r="KPG22" s="80"/>
      <c r="KPH22" s="80"/>
      <c r="KPI22" s="80"/>
      <c r="KPJ22" s="80"/>
      <c r="KPK22" s="80"/>
      <c r="KPL22" s="80"/>
      <c r="KPM22" s="80"/>
      <c r="KPN22" s="80"/>
      <c r="KPO22" s="80"/>
      <c r="KPP22" s="80"/>
      <c r="KPQ22" s="80"/>
      <c r="KPR22" s="80"/>
      <c r="KPS22" s="80"/>
      <c r="KPT22" s="80"/>
      <c r="KPU22" s="80"/>
      <c r="KPV22" s="80"/>
      <c r="KPW22" s="80"/>
      <c r="KPX22" s="80"/>
      <c r="KPY22" s="80"/>
      <c r="KPZ22" s="80"/>
      <c r="KQA22" s="80"/>
      <c r="KQB22" s="80"/>
      <c r="KQC22" s="80"/>
      <c r="KQD22" s="80"/>
      <c r="KQE22" s="80"/>
      <c r="KQF22" s="80"/>
      <c r="KQG22" s="80"/>
      <c r="KQH22" s="80"/>
      <c r="KQI22" s="80"/>
      <c r="KQJ22" s="80"/>
      <c r="KQK22" s="80"/>
      <c r="KQL22" s="80"/>
      <c r="KQM22" s="80"/>
      <c r="KQN22" s="80"/>
      <c r="KQO22" s="80"/>
      <c r="KQP22" s="80"/>
      <c r="KQQ22" s="80"/>
      <c r="KQR22" s="80"/>
      <c r="KQS22" s="80"/>
      <c r="KQT22" s="80"/>
      <c r="KQU22" s="80"/>
      <c r="KQV22" s="80"/>
      <c r="KQW22" s="80"/>
      <c r="KQX22" s="80"/>
      <c r="KQY22" s="80"/>
      <c r="KQZ22" s="80"/>
      <c r="KRA22" s="80"/>
      <c r="KRB22" s="80"/>
      <c r="KRC22" s="80"/>
      <c r="KRD22" s="80"/>
      <c r="KRE22" s="80"/>
      <c r="KRF22" s="80"/>
      <c r="KRG22" s="80"/>
      <c r="KRH22" s="80"/>
      <c r="KRI22" s="80"/>
      <c r="KRJ22" s="80"/>
      <c r="KRK22" s="80"/>
      <c r="KRL22" s="80"/>
      <c r="KRM22" s="80"/>
      <c r="KRN22" s="80"/>
      <c r="KRO22" s="80"/>
      <c r="KRP22" s="80"/>
      <c r="KRQ22" s="80"/>
      <c r="KRR22" s="80"/>
      <c r="KRS22" s="80"/>
      <c r="KRT22" s="80"/>
      <c r="KRU22" s="80"/>
      <c r="KRV22" s="80"/>
      <c r="KRW22" s="80"/>
      <c r="KRX22" s="80"/>
      <c r="KRY22" s="80"/>
      <c r="KRZ22" s="80"/>
      <c r="KSA22" s="80"/>
      <c r="KSB22" s="80"/>
      <c r="KSC22" s="80"/>
      <c r="KSD22" s="80"/>
      <c r="KSE22" s="80"/>
      <c r="KSF22" s="80"/>
      <c r="KSG22" s="80"/>
      <c r="KSH22" s="80"/>
      <c r="KSI22" s="80"/>
      <c r="KSJ22" s="80"/>
      <c r="KSK22" s="80"/>
      <c r="KSL22" s="80"/>
      <c r="KSM22" s="80"/>
      <c r="KSN22" s="80"/>
      <c r="KSO22" s="80"/>
      <c r="KSP22" s="80"/>
      <c r="KSQ22" s="80"/>
      <c r="KSR22" s="80"/>
      <c r="KSS22" s="80"/>
      <c r="KST22" s="80"/>
      <c r="KSU22" s="80"/>
      <c r="KSV22" s="80"/>
      <c r="KSW22" s="80"/>
      <c r="KSX22" s="80"/>
      <c r="KSY22" s="80"/>
      <c r="KSZ22" s="80"/>
      <c r="KTA22" s="80"/>
      <c r="KTB22" s="80"/>
      <c r="KTC22" s="80"/>
      <c r="KTD22" s="80"/>
      <c r="KTE22" s="80"/>
      <c r="KTF22" s="80"/>
      <c r="KTG22" s="80"/>
      <c r="KTH22" s="80"/>
      <c r="KTI22" s="80"/>
      <c r="KTJ22" s="80"/>
      <c r="KTK22" s="80"/>
      <c r="KTL22" s="80"/>
      <c r="KTM22" s="80"/>
      <c r="KTN22" s="80"/>
      <c r="KTO22" s="80"/>
      <c r="KTP22" s="80"/>
      <c r="KTQ22" s="80"/>
      <c r="KTR22" s="80"/>
      <c r="KTS22" s="80"/>
      <c r="KTT22" s="80"/>
      <c r="KTU22" s="80"/>
      <c r="KTV22" s="80"/>
      <c r="KTW22" s="80"/>
      <c r="KTX22" s="80"/>
      <c r="KTY22" s="80"/>
      <c r="KTZ22" s="80"/>
      <c r="KUA22" s="80"/>
      <c r="KUB22" s="80"/>
      <c r="KUC22" s="80"/>
      <c r="KUD22" s="80"/>
      <c r="KUE22" s="80"/>
      <c r="KUF22" s="80"/>
      <c r="KUG22" s="80"/>
      <c r="KUH22" s="80"/>
      <c r="KUI22" s="80"/>
      <c r="KUJ22" s="80"/>
      <c r="KUK22" s="80"/>
      <c r="KUL22" s="80"/>
      <c r="KUM22" s="80"/>
      <c r="KUN22" s="80"/>
      <c r="KUO22" s="80"/>
      <c r="KUP22" s="80"/>
      <c r="KUQ22" s="80"/>
      <c r="KUR22" s="80"/>
      <c r="KUS22" s="80"/>
      <c r="KUT22" s="80"/>
      <c r="KUU22" s="80"/>
      <c r="KUV22" s="80"/>
      <c r="KUW22" s="80"/>
      <c r="KUX22" s="80"/>
      <c r="KUY22" s="80"/>
      <c r="KUZ22" s="80"/>
      <c r="KVA22" s="80"/>
      <c r="KVB22" s="80"/>
      <c r="KVC22" s="80"/>
      <c r="KVD22" s="80"/>
      <c r="KVE22" s="80"/>
      <c r="KVF22" s="80"/>
      <c r="KVG22" s="80"/>
      <c r="KVH22" s="80"/>
      <c r="KVI22" s="80"/>
      <c r="KVJ22" s="80"/>
      <c r="KVK22" s="80"/>
      <c r="KVL22" s="80"/>
      <c r="KVM22" s="80"/>
      <c r="KVN22" s="80"/>
      <c r="KVO22" s="80"/>
      <c r="KVP22" s="80"/>
      <c r="KVQ22" s="80"/>
      <c r="KVR22" s="80"/>
      <c r="KVS22" s="80"/>
      <c r="KVT22" s="80"/>
      <c r="KVU22" s="80"/>
      <c r="KVV22" s="80"/>
      <c r="KVW22" s="80"/>
      <c r="KVX22" s="80"/>
      <c r="KVY22" s="80"/>
      <c r="KVZ22" s="80"/>
      <c r="KWA22" s="80"/>
      <c r="KWB22" s="80"/>
      <c r="KWC22" s="80"/>
      <c r="KWD22" s="80"/>
      <c r="KWE22" s="80"/>
      <c r="KWF22" s="80"/>
      <c r="KWG22" s="80"/>
      <c r="KWH22" s="80"/>
      <c r="KWI22" s="80"/>
      <c r="KWJ22" s="80"/>
      <c r="KWK22" s="80"/>
      <c r="KWL22" s="80"/>
      <c r="KWM22" s="80"/>
      <c r="KWN22" s="80"/>
      <c r="KWO22" s="80"/>
      <c r="KWP22" s="80"/>
      <c r="KWQ22" s="80"/>
      <c r="KWR22" s="80"/>
      <c r="KWS22" s="80"/>
      <c r="KWT22" s="80"/>
      <c r="KWU22" s="80"/>
      <c r="KWV22" s="80"/>
      <c r="KWW22" s="80"/>
      <c r="KWX22" s="80"/>
      <c r="KWY22" s="80"/>
      <c r="KWZ22" s="80"/>
      <c r="KXA22" s="80"/>
      <c r="KXB22" s="80"/>
      <c r="KXC22" s="80"/>
      <c r="KXD22" s="80"/>
      <c r="KXE22" s="80"/>
      <c r="KXF22" s="80"/>
      <c r="KXG22" s="80"/>
      <c r="KXH22" s="80"/>
      <c r="KXI22" s="80"/>
      <c r="KXJ22" s="80"/>
      <c r="KXK22" s="80"/>
      <c r="KXL22" s="80"/>
      <c r="KXM22" s="80"/>
      <c r="KXN22" s="80"/>
      <c r="KXO22" s="80"/>
      <c r="KXP22" s="80"/>
      <c r="KXQ22" s="80"/>
      <c r="KXR22" s="80"/>
      <c r="KXS22" s="80"/>
      <c r="KXT22" s="80"/>
      <c r="KXU22" s="80"/>
      <c r="KXV22" s="80"/>
      <c r="KXW22" s="80"/>
      <c r="KXX22" s="80"/>
      <c r="KXY22" s="80"/>
      <c r="KXZ22" s="80"/>
      <c r="KYA22" s="80"/>
      <c r="KYB22" s="80"/>
      <c r="KYC22" s="80"/>
      <c r="KYD22" s="80"/>
      <c r="KYE22" s="80"/>
      <c r="KYF22" s="80"/>
      <c r="KYG22" s="80"/>
      <c r="KYH22" s="80"/>
      <c r="KYI22" s="80"/>
      <c r="KYJ22" s="80"/>
      <c r="KYK22" s="80"/>
      <c r="KYL22" s="80"/>
      <c r="KYM22" s="80"/>
      <c r="KYN22" s="80"/>
      <c r="KYO22" s="80"/>
      <c r="KYP22" s="80"/>
      <c r="KYQ22" s="80"/>
      <c r="KYR22" s="80"/>
      <c r="KYS22" s="80"/>
      <c r="KYT22" s="80"/>
      <c r="KYU22" s="80"/>
      <c r="KYV22" s="80"/>
      <c r="KYW22" s="80"/>
      <c r="KYX22" s="80"/>
      <c r="KYY22" s="80"/>
      <c r="KYZ22" s="80"/>
      <c r="KZA22" s="80"/>
      <c r="KZB22" s="80"/>
      <c r="KZC22" s="80"/>
      <c r="KZD22" s="80"/>
      <c r="KZE22" s="80"/>
      <c r="KZF22" s="80"/>
      <c r="KZG22" s="80"/>
      <c r="KZH22" s="80"/>
      <c r="KZI22" s="80"/>
      <c r="KZJ22" s="80"/>
      <c r="KZK22" s="80"/>
      <c r="KZL22" s="80"/>
      <c r="KZM22" s="80"/>
      <c r="KZN22" s="80"/>
      <c r="KZO22" s="80"/>
      <c r="KZP22" s="80"/>
      <c r="KZQ22" s="80"/>
      <c r="KZR22" s="80"/>
      <c r="KZS22" s="80"/>
      <c r="KZT22" s="80"/>
      <c r="KZU22" s="80"/>
      <c r="KZV22" s="80"/>
      <c r="KZW22" s="80"/>
      <c r="KZX22" s="80"/>
      <c r="KZY22" s="80"/>
      <c r="KZZ22" s="80"/>
      <c r="LAA22" s="80"/>
      <c r="LAB22" s="80"/>
      <c r="LAC22" s="80"/>
      <c r="LAD22" s="80"/>
      <c r="LAE22" s="80"/>
      <c r="LAF22" s="80"/>
      <c r="LAG22" s="80"/>
      <c r="LAH22" s="80"/>
      <c r="LAI22" s="80"/>
      <c r="LAJ22" s="80"/>
      <c r="LAK22" s="80"/>
      <c r="LAL22" s="80"/>
      <c r="LAM22" s="80"/>
      <c r="LAN22" s="80"/>
      <c r="LAO22" s="80"/>
      <c r="LAP22" s="80"/>
      <c r="LAQ22" s="80"/>
      <c r="LAR22" s="80"/>
      <c r="LAS22" s="80"/>
      <c r="LAT22" s="80"/>
      <c r="LAU22" s="80"/>
      <c r="LAV22" s="80"/>
      <c r="LAW22" s="80"/>
      <c r="LAX22" s="80"/>
      <c r="LAY22" s="80"/>
      <c r="LAZ22" s="80"/>
      <c r="LBA22" s="80"/>
      <c r="LBB22" s="80"/>
      <c r="LBC22" s="80"/>
      <c r="LBD22" s="80"/>
      <c r="LBE22" s="80"/>
      <c r="LBF22" s="80"/>
      <c r="LBG22" s="80"/>
      <c r="LBH22" s="80"/>
      <c r="LBI22" s="80"/>
      <c r="LBJ22" s="80"/>
      <c r="LBK22" s="80"/>
      <c r="LBL22" s="80"/>
      <c r="LBM22" s="80"/>
      <c r="LBN22" s="80"/>
      <c r="LBO22" s="80"/>
      <c r="LBP22" s="80"/>
      <c r="LBQ22" s="80"/>
      <c r="LBR22" s="80"/>
      <c r="LBS22" s="80"/>
      <c r="LBT22" s="80"/>
      <c r="LBU22" s="80"/>
      <c r="LBV22" s="80"/>
      <c r="LBW22" s="80"/>
      <c r="LBX22" s="80"/>
      <c r="LBY22" s="80"/>
      <c r="LBZ22" s="80"/>
      <c r="LCA22" s="80"/>
      <c r="LCB22" s="80"/>
      <c r="LCC22" s="80"/>
      <c r="LCD22" s="80"/>
      <c r="LCE22" s="80"/>
      <c r="LCF22" s="80"/>
      <c r="LCG22" s="80"/>
      <c r="LCH22" s="80"/>
      <c r="LCI22" s="80"/>
      <c r="LCJ22" s="80"/>
      <c r="LCK22" s="80"/>
      <c r="LCL22" s="80"/>
      <c r="LCM22" s="80"/>
      <c r="LCN22" s="80"/>
      <c r="LCO22" s="80"/>
      <c r="LCP22" s="80"/>
      <c r="LCQ22" s="80"/>
      <c r="LCR22" s="80"/>
      <c r="LCS22" s="80"/>
      <c r="LCT22" s="80"/>
      <c r="LCU22" s="80"/>
      <c r="LCV22" s="80"/>
      <c r="LCW22" s="80"/>
      <c r="LCX22" s="80"/>
      <c r="LCY22" s="80"/>
      <c r="LCZ22" s="80"/>
      <c r="LDA22" s="80"/>
      <c r="LDB22" s="80"/>
      <c r="LDC22" s="80"/>
      <c r="LDD22" s="80"/>
      <c r="LDE22" s="80"/>
      <c r="LDF22" s="80"/>
      <c r="LDG22" s="80"/>
      <c r="LDH22" s="80"/>
      <c r="LDI22" s="80"/>
      <c r="LDJ22" s="80"/>
      <c r="LDK22" s="80"/>
      <c r="LDL22" s="80"/>
      <c r="LDM22" s="80"/>
      <c r="LDN22" s="80"/>
      <c r="LDO22" s="80"/>
      <c r="LDP22" s="80"/>
      <c r="LDQ22" s="80"/>
      <c r="LDR22" s="80"/>
      <c r="LDS22" s="80"/>
      <c r="LDT22" s="80"/>
      <c r="LDU22" s="80"/>
      <c r="LDV22" s="80"/>
      <c r="LDW22" s="80"/>
      <c r="LDX22" s="80"/>
      <c r="LDY22" s="80"/>
      <c r="LDZ22" s="80"/>
      <c r="LEA22" s="80"/>
      <c r="LEB22" s="80"/>
      <c r="LEC22" s="80"/>
      <c r="LED22" s="80"/>
      <c r="LEE22" s="80"/>
      <c r="LEF22" s="80"/>
      <c r="LEG22" s="80"/>
      <c r="LEH22" s="80"/>
      <c r="LEI22" s="80"/>
      <c r="LEJ22" s="80"/>
      <c r="LEK22" s="80"/>
      <c r="LEL22" s="80"/>
      <c r="LEM22" s="80"/>
      <c r="LEN22" s="80"/>
      <c r="LEO22" s="80"/>
      <c r="LEP22" s="80"/>
      <c r="LEQ22" s="80"/>
      <c r="LER22" s="80"/>
      <c r="LES22" s="80"/>
      <c r="LET22" s="80"/>
      <c r="LEU22" s="80"/>
      <c r="LEV22" s="80"/>
      <c r="LEW22" s="80"/>
      <c r="LEX22" s="80"/>
      <c r="LEY22" s="80"/>
      <c r="LEZ22" s="80"/>
      <c r="LFA22" s="80"/>
      <c r="LFB22" s="80"/>
      <c r="LFC22" s="80"/>
      <c r="LFD22" s="80"/>
      <c r="LFE22" s="80"/>
      <c r="LFF22" s="80"/>
      <c r="LFG22" s="80"/>
      <c r="LFH22" s="80"/>
      <c r="LFI22" s="80"/>
      <c r="LFJ22" s="80"/>
      <c r="LFK22" s="80"/>
      <c r="LFL22" s="80"/>
      <c r="LFM22" s="80"/>
      <c r="LFN22" s="80"/>
      <c r="LFO22" s="80"/>
      <c r="LFP22" s="80"/>
      <c r="LFQ22" s="80"/>
      <c r="LFR22" s="80"/>
      <c r="LFS22" s="80"/>
      <c r="LFT22" s="80"/>
      <c r="LFU22" s="80"/>
      <c r="LFV22" s="80"/>
      <c r="LFW22" s="80"/>
      <c r="LFX22" s="80"/>
      <c r="LFY22" s="80"/>
      <c r="LFZ22" s="80"/>
      <c r="LGA22" s="80"/>
      <c r="LGB22" s="80"/>
      <c r="LGC22" s="80"/>
      <c r="LGD22" s="80"/>
      <c r="LGE22" s="80"/>
      <c r="LGF22" s="80"/>
      <c r="LGG22" s="80"/>
      <c r="LGH22" s="80"/>
      <c r="LGI22" s="80"/>
      <c r="LGJ22" s="80"/>
      <c r="LGK22" s="80"/>
      <c r="LGL22" s="80"/>
      <c r="LGM22" s="80"/>
      <c r="LGN22" s="80"/>
      <c r="LGO22" s="80"/>
      <c r="LGP22" s="80"/>
      <c r="LGQ22" s="80"/>
      <c r="LGR22" s="80"/>
      <c r="LGS22" s="80"/>
      <c r="LGT22" s="80"/>
      <c r="LGU22" s="80"/>
      <c r="LGV22" s="80"/>
      <c r="LGW22" s="80"/>
      <c r="LGX22" s="80"/>
      <c r="LGY22" s="80"/>
      <c r="LGZ22" s="80"/>
      <c r="LHA22" s="80"/>
      <c r="LHB22" s="80"/>
      <c r="LHC22" s="80"/>
      <c r="LHD22" s="80"/>
      <c r="LHE22" s="80"/>
      <c r="LHF22" s="80"/>
      <c r="LHG22" s="80"/>
      <c r="LHH22" s="80"/>
      <c r="LHI22" s="80"/>
      <c r="LHJ22" s="80"/>
      <c r="LHK22" s="80"/>
      <c r="LHL22" s="80"/>
      <c r="LHM22" s="80"/>
      <c r="LHN22" s="80"/>
      <c r="LHO22" s="80"/>
      <c r="LHP22" s="80"/>
      <c r="LHQ22" s="80"/>
      <c r="LHR22" s="80"/>
      <c r="LHS22" s="80"/>
      <c r="LHT22" s="80"/>
      <c r="LHU22" s="80"/>
      <c r="LHV22" s="80"/>
      <c r="LHW22" s="80"/>
      <c r="LHX22" s="80"/>
      <c r="LHY22" s="80"/>
      <c r="LHZ22" s="80"/>
      <c r="LIA22" s="80"/>
      <c r="LIB22" s="80"/>
      <c r="LIC22" s="80"/>
      <c r="LID22" s="80"/>
      <c r="LIE22" s="80"/>
      <c r="LIF22" s="80"/>
      <c r="LIG22" s="80"/>
      <c r="LIH22" s="80"/>
      <c r="LII22" s="80"/>
      <c r="LIJ22" s="80"/>
      <c r="LIK22" s="80"/>
      <c r="LIL22" s="80"/>
      <c r="LIM22" s="80"/>
      <c r="LIN22" s="80"/>
      <c r="LIO22" s="80"/>
      <c r="LIP22" s="80"/>
      <c r="LIQ22" s="80"/>
      <c r="LIR22" s="80"/>
      <c r="LIS22" s="80"/>
      <c r="LIT22" s="80"/>
      <c r="LIU22" s="80"/>
      <c r="LIV22" s="80"/>
      <c r="LIW22" s="80"/>
      <c r="LIX22" s="80"/>
      <c r="LIY22" s="80"/>
      <c r="LIZ22" s="80"/>
      <c r="LJA22" s="80"/>
      <c r="LJB22" s="80"/>
      <c r="LJC22" s="80"/>
      <c r="LJD22" s="80"/>
      <c r="LJE22" s="80"/>
      <c r="LJF22" s="80"/>
      <c r="LJG22" s="80"/>
      <c r="LJH22" s="80"/>
      <c r="LJI22" s="80"/>
      <c r="LJJ22" s="80"/>
      <c r="LJK22" s="80"/>
      <c r="LJL22" s="80"/>
      <c r="LJM22" s="80"/>
      <c r="LJN22" s="80"/>
      <c r="LJO22" s="80"/>
      <c r="LJP22" s="80"/>
      <c r="LJQ22" s="80"/>
      <c r="LJR22" s="80"/>
      <c r="LJS22" s="80"/>
      <c r="LJT22" s="80"/>
      <c r="LJU22" s="80"/>
      <c r="LJV22" s="80"/>
      <c r="LJW22" s="80"/>
      <c r="LJX22" s="80"/>
      <c r="LJY22" s="80"/>
      <c r="LJZ22" s="80"/>
      <c r="LKA22" s="80"/>
      <c r="LKB22" s="80"/>
      <c r="LKC22" s="80"/>
      <c r="LKD22" s="80"/>
      <c r="LKE22" s="80"/>
      <c r="LKF22" s="80"/>
      <c r="LKG22" s="80"/>
      <c r="LKH22" s="80"/>
      <c r="LKI22" s="80"/>
      <c r="LKJ22" s="80"/>
      <c r="LKK22" s="80"/>
      <c r="LKL22" s="80"/>
      <c r="LKM22" s="80"/>
      <c r="LKN22" s="80"/>
      <c r="LKO22" s="80"/>
      <c r="LKP22" s="80"/>
      <c r="LKQ22" s="80"/>
      <c r="LKR22" s="80"/>
      <c r="LKS22" s="80"/>
      <c r="LKT22" s="80"/>
      <c r="LKU22" s="80"/>
      <c r="LKV22" s="80"/>
      <c r="LKW22" s="80"/>
      <c r="LKX22" s="80"/>
      <c r="LKY22" s="80"/>
      <c r="LKZ22" s="80"/>
      <c r="LLA22" s="80"/>
      <c r="LLB22" s="80"/>
      <c r="LLC22" s="80"/>
      <c r="LLD22" s="80"/>
      <c r="LLE22" s="80"/>
      <c r="LLF22" s="80"/>
      <c r="LLG22" s="80"/>
      <c r="LLH22" s="80"/>
      <c r="LLI22" s="80"/>
      <c r="LLJ22" s="80"/>
      <c r="LLK22" s="80"/>
      <c r="LLL22" s="80"/>
      <c r="LLM22" s="80"/>
      <c r="LLN22" s="80"/>
      <c r="LLO22" s="80"/>
      <c r="LLP22" s="80"/>
      <c r="LLQ22" s="80"/>
      <c r="LLR22" s="80"/>
      <c r="LLS22" s="80"/>
      <c r="LLT22" s="80"/>
      <c r="LLU22" s="80"/>
      <c r="LLV22" s="80"/>
      <c r="LLW22" s="80"/>
      <c r="LLX22" s="80"/>
      <c r="LLY22" s="80"/>
      <c r="LLZ22" s="80"/>
      <c r="LMA22" s="80"/>
      <c r="LMB22" s="80"/>
      <c r="LMC22" s="80"/>
      <c r="LMD22" s="80"/>
      <c r="LME22" s="80"/>
      <c r="LMF22" s="80"/>
      <c r="LMG22" s="80"/>
      <c r="LMH22" s="80"/>
      <c r="LMI22" s="80"/>
      <c r="LMJ22" s="80"/>
      <c r="LMK22" s="80"/>
      <c r="LML22" s="80"/>
      <c r="LMM22" s="80"/>
      <c r="LMN22" s="80"/>
      <c r="LMO22" s="80"/>
      <c r="LMP22" s="80"/>
      <c r="LMQ22" s="80"/>
      <c r="LMR22" s="80"/>
      <c r="LMS22" s="80"/>
      <c r="LMT22" s="80"/>
      <c r="LMU22" s="80"/>
      <c r="LMV22" s="80"/>
      <c r="LMW22" s="80"/>
      <c r="LMX22" s="80"/>
      <c r="LMY22" s="80"/>
      <c r="LMZ22" s="80"/>
      <c r="LNA22" s="80"/>
      <c r="LNB22" s="80"/>
      <c r="LNC22" s="80"/>
      <c r="LND22" s="80"/>
      <c r="LNE22" s="80"/>
      <c r="LNF22" s="80"/>
      <c r="LNG22" s="80"/>
      <c r="LNH22" s="80"/>
      <c r="LNI22" s="80"/>
      <c r="LNJ22" s="80"/>
      <c r="LNK22" s="80"/>
      <c r="LNL22" s="80"/>
      <c r="LNM22" s="80"/>
      <c r="LNN22" s="80"/>
      <c r="LNO22" s="80"/>
      <c r="LNP22" s="80"/>
      <c r="LNQ22" s="80"/>
      <c r="LNR22" s="80"/>
      <c r="LNS22" s="80"/>
      <c r="LNT22" s="80"/>
      <c r="LNU22" s="80"/>
      <c r="LNV22" s="80"/>
      <c r="LNW22" s="80"/>
      <c r="LNX22" s="80"/>
      <c r="LNY22" s="80"/>
      <c r="LNZ22" s="80"/>
      <c r="LOA22" s="80"/>
      <c r="LOB22" s="80"/>
      <c r="LOC22" s="80"/>
      <c r="LOD22" s="80"/>
      <c r="LOE22" s="80"/>
      <c r="LOF22" s="80"/>
      <c r="LOG22" s="80"/>
      <c r="LOH22" s="80"/>
      <c r="LOI22" s="80"/>
      <c r="LOJ22" s="80"/>
      <c r="LOK22" s="80"/>
      <c r="LOL22" s="80"/>
      <c r="LOM22" s="80"/>
      <c r="LON22" s="80"/>
      <c r="LOO22" s="80"/>
      <c r="LOP22" s="80"/>
      <c r="LOQ22" s="80"/>
      <c r="LOR22" s="80"/>
      <c r="LOS22" s="80"/>
      <c r="LOT22" s="80"/>
      <c r="LOU22" s="80"/>
      <c r="LOV22" s="80"/>
      <c r="LOW22" s="80"/>
      <c r="LOX22" s="80"/>
      <c r="LOY22" s="80"/>
      <c r="LOZ22" s="80"/>
      <c r="LPA22" s="80"/>
      <c r="LPB22" s="80"/>
      <c r="LPC22" s="80"/>
      <c r="LPD22" s="80"/>
      <c r="LPE22" s="80"/>
      <c r="LPF22" s="80"/>
      <c r="LPG22" s="80"/>
      <c r="LPH22" s="80"/>
      <c r="LPI22" s="80"/>
      <c r="LPJ22" s="80"/>
      <c r="LPK22" s="80"/>
      <c r="LPL22" s="80"/>
      <c r="LPM22" s="80"/>
      <c r="LPN22" s="80"/>
      <c r="LPO22" s="80"/>
      <c r="LPP22" s="80"/>
      <c r="LPQ22" s="80"/>
      <c r="LPR22" s="80"/>
      <c r="LPS22" s="80"/>
      <c r="LPT22" s="80"/>
      <c r="LPU22" s="80"/>
      <c r="LPV22" s="80"/>
      <c r="LPW22" s="80"/>
      <c r="LPX22" s="80"/>
      <c r="LPY22" s="80"/>
      <c r="LPZ22" s="80"/>
      <c r="LQA22" s="80"/>
      <c r="LQB22" s="80"/>
      <c r="LQC22" s="80"/>
      <c r="LQD22" s="80"/>
      <c r="LQE22" s="80"/>
      <c r="LQF22" s="80"/>
      <c r="LQG22" s="80"/>
      <c r="LQH22" s="80"/>
      <c r="LQI22" s="80"/>
      <c r="LQJ22" s="80"/>
      <c r="LQK22" s="80"/>
      <c r="LQL22" s="80"/>
      <c r="LQM22" s="80"/>
      <c r="LQN22" s="80"/>
      <c r="LQO22" s="80"/>
      <c r="LQP22" s="80"/>
      <c r="LQQ22" s="80"/>
      <c r="LQR22" s="80"/>
      <c r="LQS22" s="80"/>
      <c r="LQT22" s="80"/>
      <c r="LQU22" s="80"/>
      <c r="LQV22" s="80"/>
      <c r="LQW22" s="80"/>
      <c r="LQX22" s="80"/>
      <c r="LQY22" s="80"/>
      <c r="LQZ22" s="80"/>
      <c r="LRA22" s="80"/>
      <c r="LRB22" s="80"/>
      <c r="LRC22" s="80"/>
      <c r="LRD22" s="80"/>
      <c r="LRE22" s="80"/>
      <c r="LRF22" s="80"/>
      <c r="LRG22" s="80"/>
      <c r="LRH22" s="80"/>
      <c r="LRI22" s="80"/>
      <c r="LRJ22" s="80"/>
      <c r="LRK22" s="80"/>
      <c r="LRL22" s="80"/>
      <c r="LRM22" s="80"/>
      <c r="LRN22" s="80"/>
      <c r="LRO22" s="80"/>
      <c r="LRP22" s="80"/>
      <c r="LRQ22" s="80"/>
      <c r="LRR22" s="80"/>
      <c r="LRS22" s="80"/>
      <c r="LRT22" s="80"/>
      <c r="LRU22" s="80"/>
      <c r="LRV22" s="80"/>
      <c r="LRW22" s="80"/>
      <c r="LRX22" s="80"/>
      <c r="LRY22" s="80"/>
      <c r="LRZ22" s="80"/>
      <c r="LSA22" s="80"/>
      <c r="LSB22" s="80"/>
      <c r="LSC22" s="80"/>
      <c r="LSD22" s="80"/>
      <c r="LSE22" s="80"/>
      <c r="LSF22" s="80"/>
      <c r="LSG22" s="80"/>
      <c r="LSH22" s="80"/>
      <c r="LSI22" s="80"/>
      <c r="LSJ22" s="80"/>
      <c r="LSK22" s="80"/>
      <c r="LSL22" s="80"/>
      <c r="LSM22" s="80"/>
      <c r="LSN22" s="80"/>
      <c r="LSO22" s="80"/>
      <c r="LSP22" s="80"/>
      <c r="LSQ22" s="80"/>
      <c r="LSR22" s="80"/>
      <c r="LSS22" s="80"/>
      <c r="LST22" s="80"/>
      <c r="LSU22" s="80"/>
      <c r="LSV22" s="80"/>
      <c r="LSW22" s="80"/>
      <c r="LSX22" s="80"/>
      <c r="LSY22" s="80"/>
      <c r="LSZ22" s="80"/>
      <c r="LTA22" s="80"/>
      <c r="LTB22" s="80"/>
      <c r="LTC22" s="80"/>
      <c r="LTD22" s="80"/>
      <c r="LTE22" s="80"/>
      <c r="LTF22" s="80"/>
      <c r="LTG22" s="80"/>
      <c r="LTH22" s="80"/>
      <c r="LTI22" s="80"/>
      <c r="LTJ22" s="80"/>
      <c r="LTK22" s="80"/>
      <c r="LTL22" s="80"/>
      <c r="LTM22" s="80"/>
      <c r="LTN22" s="80"/>
      <c r="LTO22" s="80"/>
      <c r="LTP22" s="80"/>
      <c r="LTQ22" s="80"/>
      <c r="LTR22" s="80"/>
      <c r="LTS22" s="80"/>
      <c r="LTT22" s="80"/>
      <c r="LTU22" s="80"/>
      <c r="LTV22" s="80"/>
      <c r="LTW22" s="80"/>
      <c r="LTX22" s="80"/>
      <c r="LTY22" s="80"/>
      <c r="LTZ22" s="80"/>
      <c r="LUA22" s="80"/>
      <c r="LUB22" s="80"/>
      <c r="LUC22" s="80"/>
      <c r="LUD22" s="80"/>
      <c r="LUE22" s="80"/>
      <c r="LUF22" s="80"/>
      <c r="LUG22" s="80"/>
      <c r="LUH22" s="80"/>
      <c r="LUI22" s="80"/>
      <c r="LUJ22" s="80"/>
      <c r="LUK22" s="80"/>
      <c r="LUL22" s="80"/>
      <c r="LUM22" s="80"/>
      <c r="LUN22" s="80"/>
      <c r="LUO22" s="80"/>
      <c r="LUP22" s="80"/>
      <c r="LUQ22" s="80"/>
      <c r="LUR22" s="80"/>
      <c r="LUS22" s="80"/>
      <c r="LUT22" s="80"/>
      <c r="LUU22" s="80"/>
      <c r="LUV22" s="80"/>
      <c r="LUW22" s="80"/>
      <c r="LUX22" s="80"/>
      <c r="LUY22" s="80"/>
      <c r="LUZ22" s="80"/>
      <c r="LVA22" s="80"/>
      <c r="LVB22" s="80"/>
      <c r="LVC22" s="80"/>
      <c r="LVD22" s="80"/>
      <c r="LVE22" s="80"/>
      <c r="LVF22" s="80"/>
      <c r="LVG22" s="80"/>
      <c r="LVH22" s="80"/>
      <c r="LVI22" s="80"/>
      <c r="LVJ22" s="80"/>
      <c r="LVK22" s="80"/>
      <c r="LVL22" s="80"/>
      <c r="LVM22" s="80"/>
      <c r="LVN22" s="80"/>
      <c r="LVO22" s="80"/>
      <c r="LVP22" s="80"/>
      <c r="LVQ22" s="80"/>
      <c r="LVR22" s="80"/>
      <c r="LVS22" s="80"/>
      <c r="LVT22" s="80"/>
      <c r="LVU22" s="80"/>
      <c r="LVV22" s="80"/>
      <c r="LVW22" s="80"/>
      <c r="LVX22" s="80"/>
      <c r="LVY22" s="80"/>
      <c r="LVZ22" s="80"/>
      <c r="LWA22" s="80"/>
      <c r="LWB22" s="80"/>
      <c r="LWC22" s="80"/>
      <c r="LWD22" s="80"/>
      <c r="LWE22" s="80"/>
      <c r="LWF22" s="80"/>
      <c r="LWG22" s="80"/>
      <c r="LWH22" s="80"/>
      <c r="LWI22" s="80"/>
      <c r="LWJ22" s="80"/>
      <c r="LWK22" s="80"/>
      <c r="LWL22" s="80"/>
      <c r="LWM22" s="80"/>
      <c r="LWN22" s="80"/>
      <c r="LWO22" s="80"/>
      <c r="LWP22" s="80"/>
      <c r="LWQ22" s="80"/>
      <c r="LWR22" s="80"/>
      <c r="LWS22" s="80"/>
      <c r="LWT22" s="80"/>
      <c r="LWU22" s="80"/>
      <c r="LWV22" s="80"/>
      <c r="LWW22" s="80"/>
      <c r="LWX22" s="80"/>
      <c r="LWY22" s="80"/>
      <c r="LWZ22" s="80"/>
      <c r="LXA22" s="80"/>
      <c r="LXB22" s="80"/>
      <c r="LXC22" s="80"/>
      <c r="LXD22" s="80"/>
      <c r="LXE22" s="80"/>
      <c r="LXF22" s="80"/>
      <c r="LXG22" s="80"/>
      <c r="LXH22" s="80"/>
      <c r="LXI22" s="80"/>
      <c r="LXJ22" s="80"/>
      <c r="LXK22" s="80"/>
      <c r="LXL22" s="80"/>
      <c r="LXM22" s="80"/>
      <c r="LXN22" s="80"/>
      <c r="LXO22" s="80"/>
      <c r="LXP22" s="80"/>
      <c r="LXQ22" s="80"/>
      <c r="LXR22" s="80"/>
      <c r="LXS22" s="80"/>
      <c r="LXT22" s="80"/>
      <c r="LXU22" s="80"/>
      <c r="LXV22" s="80"/>
      <c r="LXW22" s="80"/>
      <c r="LXX22" s="80"/>
      <c r="LXY22" s="80"/>
      <c r="LXZ22" s="80"/>
      <c r="LYA22" s="80"/>
      <c r="LYB22" s="80"/>
      <c r="LYC22" s="80"/>
      <c r="LYD22" s="80"/>
      <c r="LYE22" s="80"/>
      <c r="LYF22" s="80"/>
      <c r="LYG22" s="80"/>
      <c r="LYH22" s="80"/>
      <c r="LYI22" s="80"/>
      <c r="LYJ22" s="80"/>
      <c r="LYK22" s="80"/>
      <c r="LYL22" s="80"/>
      <c r="LYM22" s="80"/>
      <c r="LYN22" s="80"/>
      <c r="LYO22" s="80"/>
      <c r="LYP22" s="80"/>
      <c r="LYQ22" s="80"/>
      <c r="LYR22" s="80"/>
      <c r="LYS22" s="80"/>
      <c r="LYT22" s="80"/>
      <c r="LYU22" s="80"/>
      <c r="LYV22" s="80"/>
      <c r="LYW22" s="80"/>
      <c r="LYX22" s="80"/>
      <c r="LYY22" s="80"/>
      <c r="LYZ22" s="80"/>
      <c r="LZA22" s="80"/>
      <c r="LZB22" s="80"/>
      <c r="LZC22" s="80"/>
      <c r="LZD22" s="80"/>
      <c r="LZE22" s="80"/>
      <c r="LZF22" s="80"/>
      <c r="LZG22" s="80"/>
      <c r="LZH22" s="80"/>
      <c r="LZI22" s="80"/>
      <c r="LZJ22" s="80"/>
      <c r="LZK22" s="80"/>
      <c r="LZL22" s="80"/>
      <c r="LZM22" s="80"/>
      <c r="LZN22" s="80"/>
      <c r="LZO22" s="80"/>
      <c r="LZP22" s="80"/>
      <c r="LZQ22" s="80"/>
      <c r="LZR22" s="80"/>
      <c r="LZS22" s="80"/>
      <c r="LZT22" s="80"/>
      <c r="LZU22" s="80"/>
      <c r="LZV22" s="80"/>
      <c r="LZW22" s="80"/>
      <c r="LZX22" s="80"/>
      <c r="LZY22" s="80"/>
      <c r="LZZ22" s="80"/>
      <c r="MAA22" s="80"/>
      <c r="MAB22" s="80"/>
      <c r="MAC22" s="80"/>
      <c r="MAD22" s="80"/>
      <c r="MAE22" s="80"/>
      <c r="MAF22" s="80"/>
      <c r="MAG22" s="80"/>
      <c r="MAH22" s="80"/>
      <c r="MAI22" s="80"/>
      <c r="MAJ22" s="80"/>
      <c r="MAK22" s="80"/>
      <c r="MAL22" s="80"/>
      <c r="MAM22" s="80"/>
      <c r="MAN22" s="80"/>
      <c r="MAO22" s="80"/>
      <c r="MAP22" s="80"/>
      <c r="MAQ22" s="80"/>
      <c r="MAR22" s="80"/>
      <c r="MAS22" s="80"/>
      <c r="MAT22" s="80"/>
      <c r="MAU22" s="80"/>
      <c r="MAV22" s="80"/>
      <c r="MAW22" s="80"/>
      <c r="MAX22" s="80"/>
      <c r="MAY22" s="80"/>
      <c r="MAZ22" s="80"/>
      <c r="MBA22" s="80"/>
      <c r="MBB22" s="80"/>
      <c r="MBC22" s="80"/>
      <c r="MBD22" s="80"/>
      <c r="MBE22" s="80"/>
      <c r="MBF22" s="80"/>
      <c r="MBG22" s="80"/>
      <c r="MBH22" s="80"/>
      <c r="MBI22" s="80"/>
      <c r="MBJ22" s="80"/>
      <c r="MBK22" s="80"/>
      <c r="MBL22" s="80"/>
      <c r="MBM22" s="80"/>
      <c r="MBN22" s="80"/>
      <c r="MBO22" s="80"/>
      <c r="MBP22" s="80"/>
      <c r="MBQ22" s="80"/>
      <c r="MBR22" s="80"/>
      <c r="MBS22" s="80"/>
      <c r="MBT22" s="80"/>
      <c r="MBU22" s="80"/>
      <c r="MBV22" s="80"/>
      <c r="MBW22" s="80"/>
      <c r="MBX22" s="80"/>
      <c r="MBY22" s="80"/>
      <c r="MBZ22" s="80"/>
      <c r="MCA22" s="80"/>
      <c r="MCB22" s="80"/>
      <c r="MCC22" s="80"/>
      <c r="MCD22" s="80"/>
      <c r="MCE22" s="80"/>
      <c r="MCF22" s="80"/>
      <c r="MCG22" s="80"/>
      <c r="MCH22" s="80"/>
      <c r="MCI22" s="80"/>
      <c r="MCJ22" s="80"/>
      <c r="MCK22" s="80"/>
      <c r="MCL22" s="80"/>
      <c r="MCM22" s="80"/>
      <c r="MCN22" s="80"/>
      <c r="MCO22" s="80"/>
      <c r="MCP22" s="80"/>
      <c r="MCQ22" s="80"/>
      <c r="MCR22" s="80"/>
      <c r="MCS22" s="80"/>
      <c r="MCT22" s="80"/>
      <c r="MCU22" s="80"/>
      <c r="MCV22" s="80"/>
      <c r="MCW22" s="80"/>
      <c r="MCX22" s="80"/>
      <c r="MCY22" s="80"/>
      <c r="MCZ22" s="80"/>
      <c r="MDA22" s="80"/>
      <c r="MDB22" s="80"/>
      <c r="MDC22" s="80"/>
      <c r="MDD22" s="80"/>
      <c r="MDE22" s="80"/>
      <c r="MDF22" s="80"/>
      <c r="MDG22" s="80"/>
      <c r="MDH22" s="80"/>
      <c r="MDI22" s="80"/>
      <c r="MDJ22" s="80"/>
      <c r="MDK22" s="80"/>
      <c r="MDL22" s="80"/>
      <c r="MDM22" s="80"/>
      <c r="MDN22" s="80"/>
      <c r="MDO22" s="80"/>
      <c r="MDP22" s="80"/>
      <c r="MDQ22" s="80"/>
      <c r="MDR22" s="80"/>
      <c r="MDS22" s="80"/>
      <c r="MDT22" s="80"/>
      <c r="MDU22" s="80"/>
      <c r="MDV22" s="80"/>
      <c r="MDW22" s="80"/>
      <c r="MDX22" s="80"/>
      <c r="MDY22" s="80"/>
      <c r="MDZ22" s="80"/>
      <c r="MEA22" s="80"/>
      <c r="MEB22" s="80"/>
      <c r="MEC22" s="80"/>
      <c r="MED22" s="80"/>
      <c r="MEE22" s="80"/>
      <c r="MEF22" s="80"/>
      <c r="MEG22" s="80"/>
      <c r="MEH22" s="80"/>
      <c r="MEI22" s="80"/>
      <c r="MEJ22" s="80"/>
      <c r="MEK22" s="80"/>
      <c r="MEL22" s="80"/>
      <c r="MEM22" s="80"/>
      <c r="MEN22" s="80"/>
      <c r="MEO22" s="80"/>
      <c r="MEP22" s="80"/>
      <c r="MEQ22" s="80"/>
      <c r="MER22" s="80"/>
      <c r="MES22" s="80"/>
      <c r="MET22" s="80"/>
      <c r="MEU22" s="80"/>
      <c r="MEV22" s="80"/>
      <c r="MEW22" s="80"/>
      <c r="MEX22" s="80"/>
      <c r="MEY22" s="80"/>
      <c r="MEZ22" s="80"/>
      <c r="MFA22" s="80"/>
      <c r="MFB22" s="80"/>
      <c r="MFC22" s="80"/>
      <c r="MFD22" s="80"/>
      <c r="MFE22" s="80"/>
      <c r="MFF22" s="80"/>
      <c r="MFG22" s="80"/>
      <c r="MFH22" s="80"/>
      <c r="MFI22" s="80"/>
      <c r="MFJ22" s="80"/>
      <c r="MFK22" s="80"/>
      <c r="MFL22" s="80"/>
      <c r="MFM22" s="80"/>
      <c r="MFN22" s="80"/>
      <c r="MFO22" s="80"/>
      <c r="MFP22" s="80"/>
      <c r="MFQ22" s="80"/>
      <c r="MFR22" s="80"/>
      <c r="MFS22" s="80"/>
      <c r="MFT22" s="80"/>
      <c r="MFU22" s="80"/>
      <c r="MFV22" s="80"/>
      <c r="MFW22" s="80"/>
      <c r="MFX22" s="80"/>
      <c r="MFY22" s="80"/>
      <c r="MFZ22" s="80"/>
      <c r="MGA22" s="80"/>
      <c r="MGB22" s="80"/>
      <c r="MGC22" s="80"/>
      <c r="MGD22" s="80"/>
      <c r="MGE22" s="80"/>
      <c r="MGF22" s="80"/>
      <c r="MGG22" s="80"/>
      <c r="MGH22" s="80"/>
      <c r="MGI22" s="80"/>
      <c r="MGJ22" s="80"/>
      <c r="MGK22" s="80"/>
      <c r="MGL22" s="80"/>
      <c r="MGM22" s="80"/>
      <c r="MGN22" s="80"/>
      <c r="MGO22" s="80"/>
      <c r="MGP22" s="80"/>
      <c r="MGQ22" s="80"/>
      <c r="MGR22" s="80"/>
      <c r="MGS22" s="80"/>
      <c r="MGT22" s="80"/>
      <c r="MGU22" s="80"/>
      <c r="MGV22" s="80"/>
      <c r="MGW22" s="80"/>
      <c r="MGX22" s="80"/>
      <c r="MGY22" s="80"/>
      <c r="MGZ22" s="80"/>
      <c r="MHA22" s="80"/>
      <c r="MHB22" s="80"/>
      <c r="MHC22" s="80"/>
      <c r="MHD22" s="80"/>
      <c r="MHE22" s="80"/>
      <c r="MHF22" s="80"/>
      <c r="MHG22" s="80"/>
      <c r="MHH22" s="80"/>
      <c r="MHI22" s="80"/>
      <c r="MHJ22" s="80"/>
      <c r="MHK22" s="80"/>
      <c r="MHL22" s="80"/>
      <c r="MHM22" s="80"/>
      <c r="MHN22" s="80"/>
      <c r="MHO22" s="80"/>
      <c r="MHP22" s="80"/>
      <c r="MHQ22" s="80"/>
      <c r="MHR22" s="80"/>
      <c r="MHS22" s="80"/>
      <c r="MHT22" s="80"/>
      <c r="MHU22" s="80"/>
      <c r="MHV22" s="80"/>
      <c r="MHW22" s="80"/>
      <c r="MHX22" s="80"/>
      <c r="MHY22" s="80"/>
      <c r="MHZ22" s="80"/>
      <c r="MIA22" s="80"/>
      <c r="MIB22" s="80"/>
      <c r="MIC22" s="80"/>
      <c r="MID22" s="80"/>
      <c r="MIE22" s="80"/>
      <c r="MIF22" s="80"/>
      <c r="MIG22" s="80"/>
      <c r="MIH22" s="80"/>
      <c r="MII22" s="80"/>
      <c r="MIJ22" s="80"/>
      <c r="MIK22" s="80"/>
      <c r="MIL22" s="80"/>
      <c r="MIM22" s="80"/>
      <c r="MIN22" s="80"/>
      <c r="MIO22" s="80"/>
      <c r="MIP22" s="80"/>
      <c r="MIQ22" s="80"/>
      <c r="MIR22" s="80"/>
      <c r="MIS22" s="80"/>
      <c r="MIT22" s="80"/>
      <c r="MIU22" s="80"/>
      <c r="MIV22" s="80"/>
      <c r="MIW22" s="80"/>
      <c r="MIX22" s="80"/>
      <c r="MIY22" s="80"/>
      <c r="MIZ22" s="80"/>
      <c r="MJA22" s="80"/>
      <c r="MJB22" s="80"/>
      <c r="MJC22" s="80"/>
      <c r="MJD22" s="80"/>
      <c r="MJE22" s="80"/>
      <c r="MJF22" s="80"/>
      <c r="MJG22" s="80"/>
      <c r="MJH22" s="80"/>
      <c r="MJI22" s="80"/>
      <c r="MJJ22" s="80"/>
      <c r="MJK22" s="80"/>
      <c r="MJL22" s="80"/>
      <c r="MJM22" s="80"/>
      <c r="MJN22" s="80"/>
      <c r="MJO22" s="80"/>
      <c r="MJP22" s="80"/>
      <c r="MJQ22" s="80"/>
      <c r="MJR22" s="80"/>
      <c r="MJS22" s="80"/>
      <c r="MJT22" s="80"/>
      <c r="MJU22" s="80"/>
      <c r="MJV22" s="80"/>
      <c r="MJW22" s="80"/>
      <c r="MJX22" s="80"/>
      <c r="MJY22" s="80"/>
      <c r="MJZ22" s="80"/>
      <c r="MKA22" s="80"/>
      <c r="MKB22" s="80"/>
      <c r="MKC22" s="80"/>
      <c r="MKD22" s="80"/>
      <c r="MKE22" s="80"/>
      <c r="MKF22" s="80"/>
      <c r="MKG22" s="80"/>
      <c r="MKH22" s="80"/>
      <c r="MKI22" s="80"/>
      <c r="MKJ22" s="80"/>
      <c r="MKK22" s="80"/>
      <c r="MKL22" s="80"/>
      <c r="MKM22" s="80"/>
      <c r="MKN22" s="80"/>
      <c r="MKO22" s="80"/>
      <c r="MKP22" s="80"/>
      <c r="MKQ22" s="80"/>
      <c r="MKR22" s="80"/>
      <c r="MKS22" s="80"/>
      <c r="MKT22" s="80"/>
      <c r="MKU22" s="80"/>
      <c r="MKV22" s="80"/>
      <c r="MKW22" s="80"/>
      <c r="MKX22" s="80"/>
      <c r="MKY22" s="80"/>
      <c r="MKZ22" s="80"/>
      <c r="MLA22" s="80"/>
      <c r="MLB22" s="80"/>
      <c r="MLC22" s="80"/>
      <c r="MLD22" s="80"/>
      <c r="MLE22" s="80"/>
      <c r="MLF22" s="80"/>
      <c r="MLG22" s="80"/>
      <c r="MLH22" s="80"/>
      <c r="MLI22" s="80"/>
      <c r="MLJ22" s="80"/>
      <c r="MLK22" s="80"/>
      <c r="MLL22" s="80"/>
      <c r="MLM22" s="80"/>
      <c r="MLN22" s="80"/>
      <c r="MLO22" s="80"/>
      <c r="MLP22" s="80"/>
      <c r="MLQ22" s="80"/>
      <c r="MLR22" s="80"/>
      <c r="MLS22" s="80"/>
      <c r="MLT22" s="80"/>
      <c r="MLU22" s="80"/>
      <c r="MLV22" s="80"/>
      <c r="MLW22" s="80"/>
      <c r="MLX22" s="80"/>
      <c r="MLY22" s="80"/>
      <c r="MLZ22" s="80"/>
      <c r="MMA22" s="80"/>
      <c r="MMB22" s="80"/>
      <c r="MMC22" s="80"/>
      <c r="MMD22" s="80"/>
      <c r="MME22" s="80"/>
      <c r="MMF22" s="80"/>
      <c r="MMG22" s="80"/>
      <c r="MMH22" s="80"/>
      <c r="MMI22" s="80"/>
      <c r="MMJ22" s="80"/>
      <c r="MMK22" s="80"/>
      <c r="MML22" s="80"/>
      <c r="MMM22" s="80"/>
      <c r="MMN22" s="80"/>
      <c r="MMO22" s="80"/>
      <c r="MMP22" s="80"/>
      <c r="MMQ22" s="80"/>
      <c r="MMR22" s="80"/>
      <c r="MMS22" s="80"/>
      <c r="MMT22" s="80"/>
      <c r="MMU22" s="80"/>
      <c r="MMV22" s="80"/>
      <c r="MMW22" s="80"/>
      <c r="MMX22" s="80"/>
      <c r="MMY22" s="80"/>
      <c r="MMZ22" s="80"/>
      <c r="MNA22" s="80"/>
      <c r="MNB22" s="80"/>
      <c r="MNC22" s="80"/>
      <c r="MND22" s="80"/>
      <c r="MNE22" s="80"/>
      <c r="MNF22" s="80"/>
      <c r="MNG22" s="80"/>
      <c r="MNH22" s="80"/>
      <c r="MNI22" s="80"/>
      <c r="MNJ22" s="80"/>
      <c r="MNK22" s="80"/>
      <c r="MNL22" s="80"/>
      <c r="MNM22" s="80"/>
      <c r="MNN22" s="80"/>
      <c r="MNO22" s="80"/>
      <c r="MNP22" s="80"/>
      <c r="MNQ22" s="80"/>
      <c r="MNR22" s="80"/>
      <c r="MNS22" s="80"/>
      <c r="MNT22" s="80"/>
      <c r="MNU22" s="80"/>
      <c r="MNV22" s="80"/>
      <c r="MNW22" s="80"/>
      <c r="MNX22" s="80"/>
      <c r="MNY22" s="80"/>
      <c r="MNZ22" s="80"/>
      <c r="MOA22" s="80"/>
      <c r="MOB22" s="80"/>
      <c r="MOC22" s="80"/>
      <c r="MOD22" s="80"/>
      <c r="MOE22" s="80"/>
      <c r="MOF22" s="80"/>
      <c r="MOG22" s="80"/>
      <c r="MOH22" s="80"/>
      <c r="MOI22" s="80"/>
      <c r="MOJ22" s="80"/>
      <c r="MOK22" s="80"/>
      <c r="MOL22" s="80"/>
      <c r="MOM22" s="80"/>
      <c r="MON22" s="80"/>
      <c r="MOO22" s="80"/>
      <c r="MOP22" s="80"/>
      <c r="MOQ22" s="80"/>
      <c r="MOR22" s="80"/>
      <c r="MOS22" s="80"/>
      <c r="MOT22" s="80"/>
      <c r="MOU22" s="80"/>
      <c r="MOV22" s="80"/>
      <c r="MOW22" s="80"/>
      <c r="MOX22" s="80"/>
      <c r="MOY22" s="80"/>
      <c r="MOZ22" s="80"/>
      <c r="MPA22" s="80"/>
      <c r="MPB22" s="80"/>
      <c r="MPC22" s="80"/>
      <c r="MPD22" s="80"/>
      <c r="MPE22" s="80"/>
      <c r="MPF22" s="80"/>
      <c r="MPG22" s="80"/>
      <c r="MPH22" s="80"/>
      <c r="MPI22" s="80"/>
      <c r="MPJ22" s="80"/>
      <c r="MPK22" s="80"/>
      <c r="MPL22" s="80"/>
      <c r="MPM22" s="80"/>
      <c r="MPN22" s="80"/>
      <c r="MPO22" s="80"/>
      <c r="MPP22" s="80"/>
      <c r="MPQ22" s="80"/>
      <c r="MPR22" s="80"/>
      <c r="MPS22" s="80"/>
      <c r="MPT22" s="80"/>
      <c r="MPU22" s="80"/>
      <c r="MPV22" s="80"/>
      <c r="MPW22" s="80"/>
      <c r="MPX22" s="80"/>
      <c r="MPY22" s="80"/>
      <c r="MPZ22" s="80"/>
      <c r="MQA22" s="80"/>
      <c r="MQB22" s="80"/>
      <c r="MQC22" s="80"/>
      <c r="MQD22" s="80"/>
      <c r="MQE22" s="80"/>
      <c r="MQF22" s="80"/>
      <c r="MQG22" s="80"/>
      <c r="MQH22" s="80"/>
      <c r="MQI22" s="80"/>
      <c r="MQJ22" s="80"/>
      <c r="MQK22" s="80"/>
      <c r="MQL22" s="80"/>
      <c r="MQM22" s="80"/>
      <c r="MQN22" s="80"/>
      <c r="MQO22" s="80"/>
      <c r="MQP22" s="80"/>
      <c r="MQQ22" s="80"/>
      <c r="MQR22" s="80"/>
      <c r="MQS22" s="80"/>
      <c r="MQT22" s="80"/>
      <c r="MQU22" s="80"/>
      <c r="MQV22" s="80"/>
      <c r="MQW22" s="80"/>
      <c r="MQX22" s="80"/>
      <c r="MQY22" s="80"/>
      <c r="MQZ22" s="80"/>
      <c r="MRA22" s="80"/>
      <c r="MRB22" s="80"/>
      <c r="MRC22" s="80"/>
      <c r="MRD22" s="80"/>
      <c r="MRE22" s="80"/>
      <c r="MRF22" s="80"/>
      <c r="MRG22" s="80"/>
      <c r="MRH22" s="80"/>
      <c r="MRI22" s="80"/>
      <c r="MRJ22" s="80"/>
      <c r="MRK22" s="80"/>
      <c r="MRL22" s="80"/>
      <c r="MRM22" s="80"/>
      <c r="MRN22" s="80"/>
      <c r="MRO22" s="80"/>
      <c r="MRP22" s="80"/>
      <c r="MRQ22" s="80"/>
      <c r="MRR22" s="80"/>
      <c r="MRS22" s="80"/>
      <c r="MRT22" s="80"/>
      <c r="MRU22" s="80"/>
      <c r="MRV22" s="80"/>
      <c r="MRW22" s="80"/>
      <c r="MRX22" s="80"/>
      <c r="MRY22" s="80"/>
      <c r="MRZ22" s="80"/>
      <c r="MSA22" s="80"/>
      <c r="MSB22" s="80"/>
      <c r="MSC22" s="80"/>
      <c r="MSD22" s="80"/>
      <c r="MSE22" s="80"/>
      <c r="MSF22" s="80"/>
      <c r="MSG22" s="80"/>
      <c r="MSH22" s="80"/>
      <c r="MSI22" s="80"/>
      <c r="MSJ22" s="80"/>
      <c r="MSK22" s="80"/>
      <c r="MSL22" s="80"/>
      <c r="MSM22" s="80"/>
      <c r="MSN22" s="80"/>
      <c r="MSO22" s="80"/>
      <c r="MSP22" s="80"/>
      <c r="MSQ22" s="80"/>
      <c r="MSR22" s="80"/>
      <c r="MSS22" s="80"/>
      <c r="MST22" s="80"/>
      <c r="MSU22" s="80"/>
      <c r="MSV22" s="80"/>
      <c r="MSW22" s="80"/>
      <c r="MSX22" s="80"/>
      <c r="MSY22" s="80"/>
      <c r="MSZ22" s="80"/>
      <c r="MTA22" s="80"/>
      <c r="MTB22" s="80"/>
      <c r="MTC22" s="80"/>
      <c r="MTD22" s="80"/>
      <c r="MTE22" s="80"/>
      <c r="MTF22" s="80"/>
      <c r="MTG22" s="80"/>
      <c r="MTH22" s="80"/>
      <c r="MTI22" s="80"/>
      <c r="MTJ22" s="80"/>
      <c r="MTK22" s="80"/>
      <c r="MTL22" s="80"/>
      <c r="MTM22" s="80"/>
      <c r="MTN22" s="80"/>
      <c r="MTO22" s="80"/>
      <c r="MTP22" s="80"/>
      <c r="MTQ22" s="80"/>
      <c r="MTR22" s="80"/>
      <c r="MTS22" s="80"/>
      <c r="MTT22" s="80"/>
      <c r="MTU22" s="80"/>
      <c r="MTV22" s="80"/>
      <c r="MTW22" s="80"/>
      <c r="MTX22" s="80"/>
      <c r="MTY22" s="80"/>
      <c r="MTZ22" s="80"/>
      <c r="MUA22" s="80"/>
      <c r="MUB22" s="80"/>
      <c r="MUC22" s="80"/>
      <c r="MUD22" s="80"/>
      <c r="MUE22" s="80"/>
      <c r="MUF22" s="80"/>
      <c r="MUG22" s="80"/>
      <c r="MUH22" s="80"/>
      <c r="MUI22" s="80"/>
      <c r="MUJ22" s="80"/>
      <c r="MUK22" s="80"/>
      <c r="MUL22" s="80"/>
      <c r="MUM22" s="80"/>
      <c r="MUN22" s="80"/>
      <c r="MUO22" s="80"/>
      <c r="MUP22" s="80"/>
      <c r="MUQ22" s="80"/>
      <c r="MUR22" s="80"/>
      <c r="MUS22" s="80"/>
      <c r="MUT22" s="80"/>
      <c r="MUU22" s="80"/>
      <c r="MUV22" s="80"/>
      <c r="MUW22" s="80"/>
      <c r="MUX22" s="80"/>
      <c r="MUY22" s="80"/>
      <c r="MUZ22" s="80"/>
      <c r="MVA22" s="80"/>
      <c r="MVB22" s="80"/>
      <c r="MVC22" s="80"/>
      <c r="MVD22" s="80"/>
      <c r="MVE22" s="80"/>
      <c r="MVF22" s="80"/>
      <c r="MVG22" s="80"/>
      <c r="MVH22" s="80"/>
      <c r="MVI22" s="80"/>
      <c r="MVJ22" s="80"/>
      <c r="MVK22" s="80"/>
      <c r="MVL22" s="80"/>
      <c r="MVM22" s="80"/>
      <c r="MVN22" s="80"/>
      <c r="MVO22" s="80"/>
      <c r="MVP22" s="80"/>
      <c r="MVQ22" s="80"/>
      <c r="MVR22" s="80"/>
      <c r="MVS22" s="80"/>
      <c r="MVT22" s="80"/>
      <c r="MVU22" s="80"/>
      <c r="MVV22" s="80"/>
      <c r="MVW22" s="80"/>
      <c r="MVX22" s="80"/>
      <c r="MVY22" s="80"/>
      <c r="MVZ22" s="80"/>
      <c r="MWA22" s="80"/>
      <c r="MWB22" s="80"/>
      <c r="MWC22" s="80"/>
      <c r="MWD22" s="80"/>
      <c r="MWE22" s="80"/>
      <c r="MWF22" s="80"/>
      <c r="MWG22" s="80"/>
      <c r="MWH22" s="80"/>
      <c r="MWI22" s="80"/>
      <c r="MWJ22" s="80"/>
      <c r="MWK22" s="80"/>
      <c r="MWL22" s="80"/>
      <c r="MWM22" s="80"/>
      <c r="MWN22" s="80"/>
      <c r="MWO22" s="80"/>
      <c r="MWP22" s="80"/>
      <c r="MWQ22" s="80"/>
      <c r="MWR22" s="80"/>
      <c r="MWS22" s="80"/>
      <c r="MWT22" s="80"/>
      <c r="MWU22" s="80"/>
      <c r="MWV22" s="80"/>
      <c r="MWW22" s="80"/>
      <c r="MWX22" s="80"/>
      <c r="MWY22" s="80"/>
      <c r="MWZ22" s="80"/>
      <c r="MXA22" s="80"/>
      <c r="MXB22" s="80"/>
      <c r="MXC22" s="80"/>
      <c r="MXD22" s="80"/>
      <c r="MXE22" s="80"/>
      <c r="MXF22" s="80"/>
      <c r="MXG22" s="80"/>
      <c r="MXH22" s="80"/>
      <c r="MXI22" s="80"/>
      <c r="MXJ22" s="80"/>
      <c r="MXK22" s="80"/>
      <c r="MXL22" s="80"/>
      <c r="MXM22" s="80"/>
      <c r="MXN22" s="80"/>
      <c r="MXO22" s="80"/>
      <c r="MXP22" s="80"/>
      <c r="MXQ22" s="80"/>
      <c r="MXR22" s="80"/>
      <c r="MXS22" s="80"/>
      <c r="MXT22" s="80"/>
      <c r="MXU22" s="80"/>
      <c r="MXV22" s="80"/>
      <c r="MXW22" s="80"/>
      <c r="MXX22" s="80"/>
      <c r="MXY22" s="80"/>
      <c r="MXZ22" s="80"/>
      <c r="MYA22" s="80"/>
      <c r="MYB22" s="80"/>
      <c r="MYC22" s="80"/>
      <c r="MYD22" s="80"/>
      <c r="MYE22" s="80"/>
      <c r="MYF22" s="80"/>
      <c r="MYG22" s="80"/>
      <c r="MYH22" s="80"/>
      <c r="MYI22" s="80"/>
      <c r="MYJ22" s="80"/>
      <c r="MYK22" s="80"/>
      <c r="MYL22" s="80"/>
      <c r="MYM22" s="80"/>
      <c r="MYN22" s="80"/>
      <c r="MYO22" s="80"/>
      <c r="MYP22" s="80"/>
      <c r="MYQ22" s="80"/>
      <c r="MYR22" s="80"/>
      <c r="MYS22" s="80"/>
      <c r="MYT22" s="80"/>
      <c r="MYU22" s="80"/>
      <c r="MYV22" s="80"/>
      <c r="MYW22" s="80"/>
      <c r="MYX22" s="80"/>
      <c r="MYY22" s="80"/>
      <c r="MYZ22" s="80"/>
      <c r="MZA22" s="80"/>
      <c r="MZB22" s="80"/>
      <c r="MZC22" s="80"/>
      <c r="MZD22" s="80"/>
      <c r="MZE22" s="80"/>
      <c r="MZF22" s="80"/>
      <c r="MZG22" s="80"/>
      <c r="MZH22" s="80"/>
      <c r="MZI22" s="80"/>
      <c r="MZJ22" s="80"/>
      <c r="MZK22" s="80"/>
      <c r="MZL22" s="80"/>
      <c r="MZM22" s="80"/>
      <c r="MZN22" s="80"/>
      <c r="MZO22" s="80"/>
      <c r="MZP22" s="80"/>
      <c r="MZQ22" s="80"/>
      <c r="MZR22" s="80"/>
      <c r="MZS22" s="80"/>
      <c r="MZT22" s="80"/>
      <c r="MZU22" s="80"/>
      <c r="MZV22" s="80"/>
      <c r="MZW22" s="80"/>
      <c r="MZX22" s="80"/>
      <c r="MZY22" s="80"/>
      <c r="MZZ22" s="80"/>
      <c r="NAA22" s="80"/>
      <c r="NAB22" s="80"/>
      <c r="NAC22" s="80"/>
      <c r="NAD22" s="80"/>
      <c r="NAE22" s="80"/>
      <c r="NAF22" s="80"/>
      <c r="NAG22" s="80"/>
      <c r="NAH22" s="80"/>
      <c r="NAI22" s="80"/>
      <c r="NAJ22" s="80"/>
      <c r="NAK22" s="80"/>
      <c r="NAL22" s="80"/>
      <c r="NAM22" s="80"/>
      <c r="NAN22" s="80"/>
      <c r="NAO22" s="80"/>
      <c r="NAP22" s="80"/>
      <c r="NAQ22" s="80"/>
      <c r="NAR22" s="80"/>
      <c r="NAS22" s="80"/>
      <c r="NAT22" s="80"/>
      <c r="NAU22" s="80"/>
      <c r="NAV22" s="80"/>
      <c r="NAW22" s="80"/>
      <c r="NAX22" s="80"/>
      <c r="NAY22" s="80"/>
      <c r="NAZ22" s="80"/>
      <c r="NBA22" s="80"/>
      <c r="NBB22" s="80"/>
      <c r="NBC22" s="80"/>
      <c r="NBD22" s="80"/>
      <c r="NBE22" s="80"/>
      <c r="NBF22" s="80"/>
      <c r="NBG22" s="80"/>
      <c r="NBH22" s="80"/>
      <c r="NBI22" s="80"/>
      <c r="NBJ22" s="80"/>
      <c r="NBK22" s="80"/>
      <c r="NBL22" s="80"/>
      <c r="NBM22" s="80"/>
      <c r="NBN22" s="80"/>
      <c r="NBO22" s="80"/>
      <c r="NBP22" s="80"/>
      <c r="NBQ22" s="80"/>
      <c r="NBR22" s="80"/>
      <c r="NBS22" s="80"/>
      <c r="NBT22" s="80"/>
      <c r="NBU22" s="80"/>
      <c r="NBV22" s="80"/>
      <c r="NBW22" s="80"/>
      <c r="NBX22" s="80"/>
      <c r="NBY22" s="80"/>
      <c r="NBZ22" s="80"/>
      <c r="NCA22" s="80"/>
      <c r="NCB22" s="80"/>
      <c r="NCC22" s="80"/>
      <c r="NCD22" s="80"/>
      <c r="NCE22" s="80"/>
      <c r="NCF22" s="80"/>
      <c r="NCG22" s="80"/>
      <c r="NCH22" s="80"/>
      <c r="NCI22" s="80"/>
      <c r="NCJ22" s="80"/>
      <c r="NCK22" s="80"/>
      <c r="NCL22" s="80"/>
      <c r="NCM22" s="80"/>
      <c r="NCN22" s="80"/>
      <c r="NCO22" s="80"/>
      <c r="NCP22" s="80"/>
      <c r="NCQ22" s="80"/>
      <c r="NCR22" s="80"/>
      <c r="NCS22" s="80"/>
      <c r="NCT22" s="80"/>
      <c r="NCU22" s="80"/>
      <c r="NCV22" s="80"/>
      <c r="NCW22" s="80"/>
      <c r="NCX22" s="80"/>
      <c r="NCY22" s="80"/>
      <c r="NCZ22" s="80"/>
      <c r="NDA22" s="80"/>
      <c r="NDB22" s="80"/>
      <c r="NDC22" s="80"/>
      <c r="NDD22" s="80"/>
      <c r="NDE22" s="80"/>
      <c r="NDF22" s="80"/>
      <c r="NDG22" s="80"/>
      <c r="NDH22" s="80"/>
      <c r="NDI22" s="80"/>
      <c r="NDJ22" s="80"/>
      <c r="NDK22" s="80"/>
      <c r="NDL22" s="80"/>
      <c r="NDM22" s="80"/>
      <c r="NDN22" s="80"/>
      <c r="NDO22" s="80"/>
      <c r="NDP22" s="80"/>
      <c r="NDQ22" s="80"/>
      <c r="NDR22" s="80"/>
      <c r="NDS22" s="80"/>
      <c r="NDT22" s="80"/>
      <c r="NDU22" s="80"/>
      <c r="NDV22" s="80"/>
      <c r="NDW22" s="80"/>
      <c r="NDX22" s="80"/>
      <c r="NDY22" s="80"/>
      <c r="NDZ22" s="80"/>
      <c r="NEA22" s="80"/>
      <c r="NEB22" s="80"/>
      <c r="NEC22" s="80"/>
      <c r="NED22" s="80"/>
      <c r="NEE22" s="80"/>
      <c r="NEF22" s="80"/>
      <c r="NEG22" s="80"/>
      <c r="NEH22" s="80"/>
      <c r="NEI22" s="80"/>
      <c r="NEJ22" s="80"/>
      <c r="NEK22" s="80"/>
      <c r="NEL22" s="80"/>
      <c r="NEM22" s="80"/>
      <c r="NEN22" s="80"/>
      <c r="NEO22" s="80"/>
      <c r="NEP22" s="80"/>
      <c r="NEQ22" s="80"/>
      <c r="NER22" s="80"/>
      <c r="NES22" s="80"/>
      <c r="NET22" s="80"/>
      <c r="NEU22" s="80"/>
      <c r="NEV22" s="80"/>
      <c r="NEW22" s="80"/>
      <c r="NEX22" s="80"/>
      <c r="NEY22" s="80"/>
      <c r="NEZ22" s="80"/>
      <c r="NFA22" s="80"/>
      <c r="NFB22" s="80"/>
      <c r="NFC22" s="80"/>
      <c r="NFD22" s="80"/>
      <c r="NFE22" s="80"/>
      <c r="NFF22" s="80"/>
      <c r="NFG22" s="80"/>
      <c r="NFH22" s="80"/>
      <c r="NFI22" s="80"/>
      <c r="NFJ22" s="80"/>
      <c r="NFK22" s="80"/>
      <c r="NFL22" s="80"/>
      <c r="NFM22" s="80"/>
      <c r="NFN22" s="80"/>
      <c r="NFO22" s="80"/>
      <c r="NFP22" s="80"/>
      <c r="NFQ22" s="80"/>
      <c r="NFR22" s="80"/>
      <c r="NFS22" s="80"/>
      <c r="NFT22" s="80"/>
      <c r="NFU22" s="80"/>
      <c r="NFV22" s="80"/>
      <c r="NFW22" s="80"/>
      <c r="NFX22" s="80"/>
      <c r="NFY22" s="80"/>
      <c r="NFZ22" s="80"/>
      <c r="NGA22" s="80"/>
      <c r="NGB22" s="80"/>
      <c r="NGC22" s="80"/>
      <c r="NGD22" s="80"/>
      <c r="NGE22" s="80"/>
      <c r="NGF22" s="80"/>
      <c r="NGG22" s="80"/>
      <c r="NGH22" s="80"/>
      <c r="NGI22" s="80"/>
      <c r="NGJ22" s="80"/>
      <c r="NGK22" s="80"/>
      <c r="NGL22" s="80"/>
      <c r="NGM22" s="80"/>
      <c r="NGN22" s="80"/>
      <c r="NGO22" s="80"/>
      <c r="NGP22" s="80"/>
      <c r="NGQ22" s="80"/>
      <c r="NGR22" s="80"/>
      <c r="NGS22" s="80"/>
      <c r="NGT22" s="80"/>
      <c r="NGU22" s="80"/>
      <c r="NGV22" s="80"/>
      <c r="NGW22" s="80"/>
      <c r="NGX22" s="80"/>
      <c r="NGY22" s="80"/>
      <c r="NGZ22" s="80"/>
      <c r="NHA22" s="80"/>
      <c r="NHB22" s="80"/>
      <c r="NHC22" s="80"/>
      <c r="NHD22" s="80"/>
      <c r="NHE22" s="80"/>
      <c r="NHF22" s="80"/>
      <c r="NHG22" s="80"/>
      <c r="NHH22" s="80"/>
      <c r="NHI22" s="80"/>
      <c r="NHJ22" s="80"/>
      <c r="NHK22" s="80"/>
      <c r="NHL22" s="80"/>
      <c r="NHM22" s="80"/>
      <c r="NHN22" s="80"/>
      <c r="NHO22" s="80"/>
      <c r="NHP22" s="80"/>
      <c r="NHQ22" s="80"/>
      <c r="NHR22" s="80"/>
      <c r="NHS22" s="80"/>
      <c r="NHT22" s="80"/>
      <c r="NHU22" s="80"/>
      <c r="NHV22" s="80"/>
      <c r="NHW22" s="80"/>
      <c r="NHX22" s="80"/>
      <c r="NHY22" s="80"/>
      <c r="NHZ22" s="80"/>
      <c r="NIA22" s="80"/>
      <c r="NIB22" s="80"/>
      <c r="NIC22" s="80"/>
      <c r="NID22" s="80"/>
      <c r="NIE22" s="80"/>
      <c r="NIF22" s="80"/>
      <c r="NIG22" s="80"/>
      <c r="NIH22" s="80"/>
      <c r="NII22" s="80"/>
      <c r="NIJ22" s="80"/>
      <c r="NIK22" s="80"/>
      <c r="NIL22" s="80"/>
      <c r="NIM22" s="80"/>
      <c r="NIN22" s="80"/>
      <c r="NIO22" s="80"/>
      <c r="NIP22" s="80"/>
      <c r="NIQ22" s="80"/>
      <c r="NIR22" s="80"/>
      <c r="NIS22" s="80"/>
      <c r="NIT22" s="80"/>
      <c r="NIU22" s="80"/>
      <c r="NIV22" s="80"/>
      <c r="NIW22" s="80"/>
      <c r="NIX22" s="80"/>
      <c r="NIY22" s="80"/>
      <c r="NIZ22" s="80"/>
      <c r="NJA22" s="80"/>
      <c r="NJB22" s="80"/>
      <c r="NJC22" s="80"/>
      <c r="NJD22" s="80"/>
      <c r="NJE22" s="80"/>
      <c r="NJF22" s="80"/>
      <c r="NJG22" s="80"/>
      <c r="NJH22" s="80"/>
      <c r="NJI22" s="80"/>
      <c r="NJJ22" s="80"/>
      <c r="NJK22" s="80"/>
      <c r="NJL22" s="80"/>
      <c r="NJM22" s="80"/>
      <c r="NJN22" s="80"/>
      <c r="NJO22" s="80"/>
      <c r="NJP22" s="80"/>
      <c r="NJQ22" s="80"/>
      <c r="NJR22" s="80"/>
      <c r="NJS22" s="80"/>
      <c r="NJT22" s="80"/>
      <c r="NJU22" s="80"/>
      <c r="NJV22" s="80"/>
      <c r="NJW22" s="80"/>
      <c r="NJX22" s="80"/>
      <c r="NJY22" s="80"/>
      <c r="NJZ22" s="80"/>
      <c r="NKA22" s="80"/>
      <c r="NKB22" s="80"/>
      <c r="NKC22" s="80"/>
      <c r="NKD22" s="80"/>
      <c r="NKE22" s="80"/>
      <c r="NKF22" s="80"/>
      <c r="NKG22" s="80"/>
      <c r="NKH22" s="80"/>
      <c r="NKI22" s="80"/>
      <c r="NKJ22" s="80"/>
      <c r="NKK22" s="80"/>
      <c r="NKL22" s="80"/>
      <c r="NKM22" s="80"/>
      <c r="NKN22" s="80"/>
      <c r="NKO22" s="80"/>
      <c r="NKP22" s="80"/>
      <c r="NKQ22" s="80"/>
      <c r="NKR22" s="80"/>
      <c r="NKS22" s="80"/>
      <c r="NKT22" s="80"/>
      <c r="NKU22" s="80"/>
      <c r="NKV22" s="80"/>
      <c r="NKW22" s="80"/>
      <c r="NKX22" s="80"/>
      <c r="NKY22" s="80"/>
      <c r="NKZ22" s="80"/>
      <c r="NLA22" s="80"/>
      <c r="NLB22" s="80"/>
      <c r="NLC22" s="80"/>
      <c r="NLD22" s="80"/>
      <c r="NLE22" s="80"/>
      <c r="NLF22" s="80"/>
      <c r="NLG22" s="80"/>
      <c r="NLH22" s="80"/>
      <c r="NLI22" s="80"/>
      <c r="NLJ22" s="80"/>
      <c r="NLK22" s="80"/>
      <c r="NLL22" s="80"/>
      <c r="NLM22" s="80"/>
      <c r="NLN22" s="80"/>
      <c r="NLO22" s="80"/>
      <c r="NLP22" s="80"/>
      <c r="NLQ22" s="80"/>
      <c r="NLR22" s="80"/>
      <c r="NLS22" s="80"/>
      <c r="NLT22" s="80"/>
      <c r="NLU22" s="80"/>
      <c r="NLV22" s="80"/>
      <c r="NLW22" s="80"/>
      <c r="NLX22" s="80"/>
      <c r="NLY22" s="80"/>
      <c r="NLZ22" s="80"/>
      <c r="NMA22" s="80"/>
      <c r="NMB22" s="80"/>
      <c r="NMC22" s="80"/>
      <c r="NMD22" s="80"/>
      <c r="NME22" s="80"/>
      <c r="NMF22" s="80"/>
      <c r="NMG22" s="80"/>
      <c r="NMH22" s="80"/>
      <c r="NMI22" s="80"/>
      <c r="NMJ22" s="80"/>
      <c r="NMK22" s="80"/>
      <c r="NML22" s="80"/>
      <c r="NMM22" s="80"/>
      <c r="NMN22" s="80"/>
      <c r="NMO22" s="80"/>
      <c r="NMP22" s="80"/>
      <c r="NMQ22" s="80"/>
      <c r="NMR22" s="80"/>
      <c r="NMS22" s="80"/>
      <c r="NMT22" s="80"/>
      <c r="NMU22" s="80"/>
      <c r="NMV22" s="80"/>
      <c r="NMW22" s="80"/>
      <c r="NMX22" s="80"/>
      <c r="NMY22" s="80"/>
      <c r="NMZ22" s="80"/>
      <c r="NNA22" s="80"/>
      <c r="NNB22" s="80"/>
      <c r="NNC22" s="80"/>
      <c r="NND22" s="80"/>
      <c r="NNE22" s="80"/>
      <c r="NNF22" s="80"/>
      <c r="NNG22" s="80"/>
      <c r="NNH22" s="80"/>
      <c r="NNI22" s="80"/>
      <c r="NNJ22" s="80"/>
      <c r="NNK22" s="80"/>
      <c r="NNL22" s="80"/>
      <c r="NNM22" s="80"/>
      <c r="NNN22" s="80"/>
      <c r="NNO22" s="80"/>
      <c r="NNP22" s="80"/>
      <c r="NNQ22" s="80"/>
      <c r="NNR22" s="80"/>
      <c r="NNS22" s="80"/>
      <c r="NNT22" s="80"/>
      <c r="NNU22" s="80"/>
      <c r="NNV22" s="80"/>
      <c r="NNW22" s="80"/>
      <c r="NNX22" s="80"/>
      <c r="NNY22" s="80"/>
      <c r="NNZ22" s="80"/>
      <c r="NOA22" s="80"/>
      <c r="NOB22" s="80"/>
      <c r="NOC22" s="80"/>
      <c r="NOD22" s="80"/>
      <c r="NOE22" s="80"/>
      <c r="NOF22" s="80"/>
      <c r="NOG22" s="80"/>
      <c r="NOH22" s="80"/>
      <c r="NOI22" s="80"/>
      <c r="NOJ22" s="80"/>
      <c r="NOK22" s="80"/>
      <c r="NOL22" s="80"/>
      <c r="NOM22" s="80"/>
      <c r="NON22" s="80"/>
      <c r="NOO22" s="80"/>
      <c r="NOP22" s="80"/>
      <c r="NOQ22" s="80"/>
      <c r="NOR22" s="80"/>
      <c r="NOS22" s="80"/>
      <c r="NOT22" s="80"/>
      <c r="NOU22" s="80"/>
      <c r="NOV22" s="80"/>
      <c r="NOW22" s="80"/>
      <c r="NOX22" s="80"/>
      <c r="NOY22" s="80"/>
      <c r="NOZ22" s="80"/>
      <c r="NPA22" s="80"/>
      <c r="NPB22" s="80"/>
      <c r="NPC22" s="80"/>
      <c r="NPD22" s="80"/>
      <c r="NPE22" s="80"/>
      <c r="NPF22" s="80"/>
      <c r="NPG22" s="80"/>
      <c r="NPH22" s="80"/>
      <c r="NPI22" s="80"/>
      <c r="NPJ22" s="80"/>
      <c r="NPK22" s="80"/>
      <c r="NPL22" s="80"/>
      <c r="NPM22" s="80"/>
      <c r="NPN22" s="80"/>
      <c r="NPO22" s="80"/>
      <c r="NPP22" s="80"/>
      <c r="NPQ22" s="80"/>
      <c r="NPR22" s="80"/>
      <c r="NPS22" s="80"/>
      <c r="NPT22" s="80"/>
      <c r="NPU22" s="80"/>
      <c r="NPV22" s="80"/>
      <c r="NPW22" s="80"/>
      <c r="NPX22" s="80"/>
      <c r="NPY22" s="80"/>
      <c r="NPZ22" s="80"/>
      <c r="NQA22" s="80"/>
      <c r="NQB22" s="80"/>
      <c r="NQC22" s="80"/>
      <c r="NQD22" s="80"/>
      <c r="NQE22" s="80"/>
      <c r="NQF22" s="80"/>
      <c r="NQG22" s="80"/>
      <c r="NQH22" s="80"/>
      <c r="NQI22" s="80"/>
      <c r="NQJ22" s="80"/>
      <c r="NQK22" s="80"/>
      <c r="NQL22" s="80"/>
      <c r="NQM22" s="80"/>
      <c r="NQN22" s="80"/>
      <c r="NQO22" s="80"/>
      <c r="NQP22" s="80"/>
      <c r="NQQ22" s="80"/>
      <c r="NQR22" s="80"/>
      <c r="NQS22" s="80"/>
      <c r="NQT22" s="80"/>
      <c r="NQU22" s="80"/>
      <c r="NQV22" s="80"/>
      <c r="NQW22" s="80"/>
      <c r="NQX22" s="80"/>
      <c r="NQY22" s="80"/>
      <c r="NQZ22" s="80"/>
      <c r="NRA22" s="80"/>
      <c r="NRB22" s="80"/>
      <c r="NRC22" s="80"/>
      <c r="NRD22" s="80"/>
      <c r="NRE22" s="80"/>
      <c r="NRF22" s="80"/>
      <c r="NRG22" s="80"/>
      <c r="NRH22" s="80"/>
      <c r="NRI22" s="80"/>
      <c r="NRJ22" s="80"/>
      <c r="NRK22" s="80"/>
      <c r="NRL22" s="80"/>
      <c r="NRM22" s="80"/>
      <c r="NRN22" s="80"/>
      <c r="NRO22" s="80"/>
      <c r="NRP22" s="80"/>
      <c r="NRQ22" s="80"/>
      <c r="NRR22" s="80"/>
      <c r="NRS22" s="80"/>
      <c r="NRT22" s="80"/>
      <c r="NRU22" s="80"/>
      <c r="NRV22" s="80"/>
      <c r="NRW22" s="80"/>
      <c r="NRX22" s="80"/>
      <c r="NRY22" s="80"/>
      <c r="NRZ22" s="80"/>
      <c r="NSA22" s="80"/>
      <c r="NSB22" s="80"/>
      <c r="NSC22" s="80"/>
      <c r="NSD22" s="80"/>
      <c r="NSE22" s="80"/>
      <c r="NSF22" s="80"/>
      <c r="NSG22" s="80"/>
      <c r="NSH22" s="80"/>
      <c r="NSI22" s="80"/>
      <c r="NSJ22" s="80"/>
      <c r="NSK22" s="80"/>
      <c r="NSL22" s="80"/>
      <c r="NSM22" s="80"/>
      <c r="NSN22" s="80"/>
      <c r="NSO22" s="80"/>
      <c r="NSP22" s="80"/>
      <c r="NSQ22" s="80"/>
      <c r="NSR22" s="80"/>
      <c r="NSS22" s="80"/>
      <c r="NST22" s="80"/>
      <c r="NSU22" s="80"/>
      <c r="NSV22" s="80"/>
      <c r="NSW22" s="80"/>
      <c r="NSX22" s="80"/>
      <c r="NSY22" s="80"/>
      <c r="NSZ22" s="80"/>
      <c r="NTA22" s="80"/>
      <c r="NTB22" s="80"/>
      <c r="NTC22" s="80"/>
      <c r="NTD22" s="80"/>
      <c r="NTE22" s="80"/>
      <c r="NTF22" s="80"/>
      <c r="NTG22" s="80"/>
      <c r="NTH22" s="80"/>
      <c r="NTI22" s="80"/>
      <c r="NTJ22" s="80"/>
      <c r="NTK22" s="80"/>
      <c r="NTL22" s="80"/>
      <c r="NTM22" s="80"/>
      <c r="NTN22" s="80"/>
      <c r="NTO22" s="80"/>
      <c r="NTP22" s="80"/>
      <c r="NTQ22" s="80"/>
      <c r="NTR22" s="80"/>
      <c r="NTS22" s="80"/>
      <c r="NTT22" s="80"/>
      <c r="NTU22" s="80"/>
      <c r="NTV22" s="80"/>
      <c r="NTW22" s="80"/>
      <c r="NTX22" s="80"/>
      <c r="NTY22" s="80"/>
      <c r="NTZ22" s="80"/>
      <c r="NUA22" s="80"/>
      <c r="NUB22" s="80"/>
      <c r="NUC22" s="80"/>
      <c r="NUD22" s="80"/>
      <c r="NUE22" s="80"/>
      <c r="NUF22" s="80"/>
      <c r="NUG22" s="80"/>
      <c r="NUH22" s="80"/>
      <c r="NUI22" s="80"/>
      <c r="NUJ22" s="80"/>
      <c r="NUK22" s="80"/>
      <c r="NUL22" s="80"/>
      <c r="NUM22" s="80"/>
      <c r="NUN22" s="80"/>
      <c r="NUO22" s="80"/>
      <c r="NUP22" s="80"/>
      <c r="NUQ22" s="80"/>
      <c r="NUR22" s="80"/>
      <c r="NUS22" s="80"/>
      <c r="NUT22" s="80"/>
      <c r="NUU22" s="80"/>
      <c r="NUV22" s="80"/>
      <c r="NUW22" s="80"/>
      <c r="NUX22" s="80"/>
      <c r="NUY22" s="80"/>
      <c r="NUZ22" s="80"/>
      <c r="NVA22" s="80"/>
      <c r="NVB22" s="80"/>
      <c r="NVC22" s="80"/>
      <c r="NVD22" s="80"/>
      <c r="NVE22" s="80"/>
      <c r="NVF22" s="80"/>
      <c r="NVG22" s="80"/>
      <c r="NVH22" s="80"/>
      <c r="NVI22" s="80"/>
      <c r="NVJ22" s="80"/>
      <c r="NVK22" s="80"/>
      <c r="NVL22" s="80"/>
      <c r="NVM22" s="80"/>
      <c r="NVN22" s="80"/>
      <c r="NVO22" s="80"/>
      <c r="NVP22" s="80"/>
      <c r="NVQ22" s="80"/>
      <c r="NVR22" s="80"/>
      <c r="NVS22" s="80"/>
      <c r="NVT22" s="80"/>
      <c r="NVU22" s="80"/>
      <c r="NVV22" s="80"/>
      <c r="NVW22" s="80"/>
      <c r="NVX22" s="80"/>
      <c r="NVY22" s="80"/>
      <c r="NVZ22" s="80"/>
      <c r="NWA22" s="80"/>
      <c r="NWB22" s="80"/>
      <c r="NWC22" s="80"/>
      <c r="NWD22" s="80"/>
      <c r="NWE22" s="80"/>
      <c r="NWF22" s="80"/>
      <c r="NWG22" s="80"/>
      <c r="NWH22" s="80"/>
      <c r="NWI22" s="80"/>
      <c r="NWJ22" s="80"/>
      <c r="NWK22" s="80"/>
      <c r="NWL22" s="80"/>
      <c r="NWM22" s="80"/>
      <c r="NWN22" s="80"/>
      <c r="NWO22" s="80"/>
      <c r="NWP22" s="80"/>
      <c r="NWQ22" s="80"/>
      <c r="NWR22" s="80"/>
      <c r="NWS22" s="80"/>
      <c r="NWT22" s="80"/>
      <c r="NWU22" s="80"/>
      <c r="NWV22" s="80"/>
      <c r="NWW22" s="80"/>
      <c r="NWX22" s="80"/>
      <c r="NWY22" s="80"/>
      <c r="NWZ22" s="80"/>
      <c r="NXA22" s="80"/>
      <c r="NXB22" s="80"/>
      <c r="NXC22" s="80"/>
      <c r="NXD22" s="80"/>
      <c r="NXE22" s="80"/>
      <c r="NXF22" s="80"/>
      <c r="NXG22" s="80"/>
      <c r="NXH22" s="80"/>
      <c r="NXI22" s="80"/>
      <c r="NXJ22" s="80"/>
      <c r="NXK22" s="80"/>
      <c r="NXL22" s="80"/>
      <c r="NXM22" s="80"/>
      <c r="NXN22" s="80"/>
      <c r="NXO22" s="80"/>
      <c r="NXP22" s="80"/>
      <c r="NXQ22" s="80"/>
      <c r="NXR22" s="80"/>
      <c r="NXS22" s="80"/>
      <c r="NXT22" s="80"/>
      <c r="NXU22" s="80"/>
      <c r="NXV22" s="80"/>
      <c r="NXW22" s="80"/>
      <c r="NXX22" s="80"/>
      <c r="NXY22" s="80"/>
      <c r="NXZ22" s="80"/>
      <c r="NYA22" s="80"/>
      <c r="NYB22" s="80"/>
      <c r="NYC22" s="80"/>
      <c r="NYD22" s="80"/>
      <c r="NYE22" s="80"/>
      <c r="NYF22" s="80"/>
      <c r="NYG22" s="80"/>
      <c r="NYH22" s="80"/>
      <c r="NYI22" s="80"/>
      <c r="NYJ22" s="80"/>
      <c r="NYK22" s="80"/>
      <c r="NYL22" s="80"/>
      <c r="NYM22" s="80"/>
      <c r="NYN22" s="80"/>
      <c r="NYO22" s="80"/>
      <c r="NYP22" s="80"/>
      <c r="NYQ22" s="80"/>
      <c r="NYR22" s="80"/>
      <c r="NYS22" s="80"/>
      <c r="NYT22" s="80"/>
      <c r="NYU22" s="80"/>
      <c r="NYV22" s="80"/>
      <c r="NYW22" s="80"/>
      <c r="NYX22" s="80"/>
      <c r="NYY22" s="80"/>
      <c r="NYZ22" s="80"/>
      <c r="NZA22" s="80"/>
      <c r="NZB22" s="80"/>
      <c r="NZC22" s="80"/>
      <c r="NZD22" s="80"/>
      <c r="NZE22" s="80"/>
      <c r="NZF22" s="80"/>
      <c r="NZG22" s="80"/>
      <c r="NZH22" s="80"/>
      <c r="NZI22" s="80"/>
      <c r="NZJ22" s="80"/>
      <c r="NZK22" s="80"/>
      <c r="NZL22" s="80"/>
      <c r="NZM22" s="80"/>
      <c r="NZN22" s="80"/>
      <c r="NZO22" s="80"/>
      <c r="NZP22" s="80"/>
      <c r="NZQ22" s="80"/>
      <c r="NZR22" s="80"/>
      <c r="NZS22" s="80"/>
      <c r="NZT22" s="80"/>
      <c r="NZU22" s="80"/>
      <c r="NZV22" s="80"/>
      <c r="NZW22" s="80"/>
      <c r="NZX22" s="80"/>
      <c r="NZY22" s="80"/>
      <c r="NZZ22" s="80"/>
      <c r="OAA22" s="80"/>
      <c r="OAB22" s="80"/>
      <c r="OAC22" s="80"/>
      <c r="OAD22" s="80"/>
      <c r="OAE22" s="80"/>
      <c r="OAF22" s="80"/>
      <c r="OAG22" s="80"/>
      <c r="OAH22" s="80"/>
      <c r="OAI22" s="80"/>
      <c r="OAJ22" s="80"/>
      <c r="OAK22" s="80"/>
      <c r="OAL22" s="80"/>
      <c r="OAM22" s="80"/>
      <c r="OAN22" s="80"/>
      <c r="OAO22" s="80"/>
      <c r="OAP22" s="80"/>
      <c r="OAQ22" s="80"/>
      <c r="OAR22" s="80"/>
      <c r="OAS22" s="80"/>
      <c r="OAT22" s="80"/>
      <c r="OAU22" s="80"/>
      <c r="OAV22" s="80"/>
      <c r="OAW22" s="80"/>
      <c r="OAX22" s="80"/>
      <c r="OAY22" s="80"/>
      <c r="OAZ22" s="80"/>
      <c r="OBA22" s="80"/>
      <c r="OBB22" s="80"/>
      <c r="OBC22" s="80"/>
      <c r="OBD22" s="80"/>
      <c r="OBE22" s="80"/>
      <c r="OBF22" s="80"/>
      <c r="OBG22" s="80"/>
      <c r="OBH22" s="80"/>
      <c r="OBI22" s="80"/>
      <c r="OBJ22" s="80"/>
      <c r="OBK22" s="80"/>
      <c r="OBL22" s="80"/>
      <c r="OBM22" s="80"/>
      <c r="OBN22" s="80"/>
      <c r="OBO22" s="80"/>
      <c r="OBP22" s="80"/>
      <c r="OBQ22" s="80"/>
      <c r="OBR22" s="80"/>
      <c r="OBS22" s="80"/>
      <c r="OBT22" s="80"/>
      <c r="OBU22" s="80"/>
      <c r="OBV22" s="80"/>
      <c r="OBW22" s="80"/>
      <c r="OBX22" s="80"/>
      <c r="OBY22" s="80"/>
      <c r="OBZ22" s="80"/>
      <c r="OCA22" s="80"/>
      <c r="OCB22" s="80"/>
      <c r="OCC22" s="80"/>
      <c r="OCD22" s="80"/>
      <c r="OCE22" s="80"/>
      <c r="OCF22" s="80"/>
      <c r="OCG22" s="80"/>
      <c r="OCH22" s="80"/>
      <c r="OCI22" s="80"/>
      <c r="OCJ22" s="80"/>
      <c r="OCK22" s="80"/>
      <c r="OCL22" s="80"/>
      <c r="OCM22" s="80"/>
      <c r="OCN22" s="80"/>
      <c r="OCO22" s="80"/>
      <c r="OCP22" s="80"/>
      <c r="OCQ22" s="80"/>
      <c r="OCR22" s="80"/>
      <c r="OCS22" s="80"/>
      <c r="OCT22" s="80"/>
      <c r="OCU22" s="80"/>
      <c r="OCV22" s="80"/>
      <c r="OCW22" s="80"/>
      <c r="OCX22" s="80"/>
      <c r="OCY22" s="80"/>
      <c r="OCZ22" s="80"/>
      <c r="ODA22" s="80"/>
      <c r="ODB22" s="80"/>
      <c r="ODC22" s="80"/>
      <c r="ODD22" s="80"/>
      <c r="ODE22" s="80"/>
      <c r="ODF22" s="80"/>
      <c r="ODG22" s="80"/>
      <c r="ODH22" s="80"/>
      <c r="ODI22" s="80"/>
      <c r="ODJ22" s="80"/>
      <c r="ODK22" s="80"/>
      <c r="ODL22" s="80"/>
      <c r="ODM22" s="80"/>
      <c r="ODN22" s="80"/>
      <c r="ODO22" s="80"/>
      <c r="ODP22" s="80"/>
      <c r="ODQ22" s="80"/>
      <c r="ODR22" s="80"/>
      <c r="ODS22" s="80"/>
      <c r="ODT22" s="80"/>
      <c r="ODU22" s="80"/>
      <c r="ODV22" s="80"/>
      <c r="ODW22" s="80"/>
      <c r="ODX22" s="80"/>
      <c r="ODY22" s="80"/>
      <c r="ODZ22" s="80"/>
      <c r="OEA22" s="80"/>
      <c r="OEB22" s="80"/>
      <c r="OEC22" s="80"/>
      <c r="OED22" s="80"/>
      <c r="OEE22" s="80"/>
      <c r="OEF22" s="80"/>
      <c r="OEG22" s="80"/>
      <c r="OEH22" s="80"/>
      <c r="OEI22" s="80"/>
      <c r="OEJ22" s="80"/>
      <c r="OEK22" s="80"/>
      <c r="OEL22" s="80"/>
      <c r="OEM22" s="80"/>
      <c r="OEN22" s="80"/>
      <c r="OEO22" s="80"/>
      <c r="OEP22" s="80"/>
      <c r="OEQ22" s="80"/>
      <c r="OER22" s="80"/>
      <c r="OES22" s="80"/>
      <c r="OET22" s="80"/>
      <c r="OEU22" s="80"/>
      <c r="OEV22" s="80"/>
      <c r="OEW22" s="80"/>
      <c r="OEX22" s="80"/>
      <c r="OEY22" s="80"/>
      <c r="OEZ22" s="80"/>
      <c r="OFA22" s="80"/>
      <c r="OFB22" s="80"/>
      <c r="OFC22" s="80"/>
      <c r="OFD22" s="80"/>
      <c r="OFE22" s="80"/>
      <c r="OFF22" s="80"/>
      <c r="OFG22" s="80"/>
      <c r="OFH22" s="80"/>
      <c r="OFI22" s="80"/>
      <c r="OFJ22" s="80"/>
      <c r="OFK22" s="80"/>
      <c r="OFL22" s="80"/>
      <c r="OFM22" s="80"/>
      <c r="OFN22" s="80"/>
      <c r="OFO22" s="80"/>
      <c r="OFP22" s="80"/>
      <c r="OFQ22" s="80"/>
      <c r="OFR22" s="80"/>
      <c r="OFS22" s="80"/>
      <c r="OFT22" s="80"/>
      <c r="OFU22" s="80"/>
      <c r="OFV22" s="80"/>
      <c r="OFW22" s="80"/>
      <c r="OFX22" s="80"/>
      <c r="OFY22" s="80"/>
      <c r="OFZ22" s="80"/>
      <c r="OGA22" s="80"/>
      <c r="OGB22" s="80"/>
      <c r="OGC22" s="80"/>
      <c r="OGD22" s="80"/>
      <c r="OGE22" s="80"/>
      <c r="OGF22" s="80"/>
      <c r="OGG22" s="80"/>
      <c r="OGH22" s="80"/>
      <c r="OGI22" s="80"/>
      <c r="OGJ22" s="80"/>
      <c r="OGK22" s="80"/>
      <c r="OGL22" s="80"/>
      <c r="OGM22" s="80"/>
      <c r="OGN22" s="80"/>
      <c r="OGO22" s="80"/>
      <c r="OGP22" s="80"/>
      <c r="OGQ22" s="80"/>
      <c r="OGR22" s="80"/>
      <c r="OGS22" s="80"/>
      <c r="OGT22" s="80"/>
      <c r="OGU22" s="80"/>
      <c r="OGV22" s="80"/>
      <c r="OGW22" s="80"/>
      <c r="OGX22" s="80"/>
      <c r="OGY22" s="80"/>
      <c r="OGZ22" s="80"/>
      <c r="OHA22" s="80"/>
      <c r="OHB22" s="80"/>
      <c r="OHC22" s="80"/>
      <c r="OHD22" s="80"/>
      <c r="OHE22" s="80"/>
      <c r="OHF22" s="80"/>
      <c r="OHG22" s="80"/>
      <c r="OHH22" s="80"/>
      <c r="OHI22" s="80"/>
      <c r="OHJ22" s="80"/>
      <c r="OHK22" s="80"/>
      <c r="OHL22" s="80"/>
      <c r="OHM22" s="80"/>
      <c r="OHN22" s="80"/>
      <c r="OHO22" s="80"/>
      <c r="OHP22" s="80"/>
      <c r="OHQ22" s="80"/>
      <c r="OHR22" s="80"/>
      <c r="OHS22" s="80"/>
      <c r="OHT22" s="80"/>
      <c r="OHU22" s="80"/>
      <c r="OHV22" s="80"/>
      <c r="OHW22" s="80"/>
      <c r="OHX22" s="80"/>
      <c r="OHY22" s="80"/>
      <c r="OHZ22" s="80"/>
      <c r="OIA22" s="80"/>
      <c r="OIB22" s="80"/>
      <c r="OIC22" s="80"/>
      <c r="OID22" s="80"/>
      <c r="OIE22" s="80"/>
      <c r="OIF22" s="80"/>
      <c r="OIG22" s="80"/>
      <c r="OIH22" s="80"/>
      <c r="OII22" s="80"/>
      <c r="OIJ22" s="80"/>
      <c r="OIK22" s="80"/>
      <c r="OIL22" s="80"/>
      <c r="OIM22" s="80"/>
      <c r="OIN22" s="80"/>
      <c r="OIO22" s="80"/>
      <c r="OIP22" s="80"/>
      <c r="OIQ22" s="80"/>
      <c r="OIR22" s="80"/>
      <c r="OIS22" s="80"/>
      <c r="OIT22" s="80"/>
      <c r="OIU22" s="80"/>
      <c r="OIV22" s="80"/>
      <c r="OIW22" s="80"/>
      <c r="OIX22" s="80"/>
      <c r="OIY22" s="80"/>
      <c r="OIZ22" s="80"/>
      <c r="OJA22" s="80"/>
      <c r="OJB22" s="80"/>
      <c r="OJC22" s="80"/>
      <c r="OJD22" s="80"/>
      <c r="OJE22" s="80"/>
      <c r="OJF22" s="80"/>
      <c r="OJG22" s="80"/>
      <c r="OJH22" s="80"/>
      <c r="OJI22" s="80"/>
      <c r="OJJ22" s="80"/>
      <c r="OJK22" s="80"/>
      <c r="OJL22" s="80"/>
      <c r="OJM22" s="80"/>
      <c r="OJN22" s="80"/>
      <c r="OJO22" s="80"/>
      <c r="OJP22" s="80"/>
      <c r="OJQ22" s="80"/>
      <c r="OJR22" s="80"/>
      <c r="OJS22" s="80"/>
      <c r="OJT22" s="80"/>
      <c r="OJU22" s="80"/>
      <c r="OJV22" s="80"/>
      <c r="OJW22" s="80"/>
      <c r="OJX22" s="80"/>
      <c r="OJY22" s="80"/>
      <c r="OJZ22" s="80"/>
      <c r="OKA22" s="80"/>
      <c r="OKB22" s="80"/>
      <c r="OKC22" s="80"/>
      <c r="OKD22" s="80"/>
      <c r="OKE22" s="80"/>
      <c r="OKF22" s="80"/>
      <c r="OKG22" s="80"/>
      <c r="OKH22" s="80"/>
      <c r="OKI22" s="80"/>
      <c r="OKJ22" s="80"/>
      <c r="OKK22" s="80"/>
      <c r="OKL22" s="80"/>
      <c r="OKM22" s="80"/>
      <c r="OKN22" s="80"/>
      <c r="OKO22" s="80"/>
      <c r="OKP22" s="80"/>
      <c r="OKQ22" s="80"/>
      <c r="OKR22" s="80"/>
      <c r="OKS22" s="80"/>
      <c r="OKT22" s="80"/>
      <c r="OKU22" s="80"/>
      <c r="OKV22" s="80"/>
      <c r="OKW22" s="80"/>
      <c r="OKX22" s="80"/>
      <c r="OKY22" s="80"/>
      <c r="OKZ22" s="80"/>
      <c r="OLA22" s="80"/>
      <c r="OLB22" s="80"/>
      <c r="OLC22" s="80"/>
      <c r="OLD22" s="80"/>
      <c r="OLE22" s="80"/>
      <c r="OLF22" s="80"/>
      <c r="OLG22" s="80"/>
      <c r="OLH22" s="80"/>
      <c r="OLI22" s="80"/>
      <c r="OLJ22" s="80"/>
      <c r="OLK22" s="80"/>
      <c r="OLL22" s="80"/>
      <c r="OLM22" s="80"/>
      <c r="OLN22" s="80"/>
      <c r="OLO22" s="80"/>
      <c r="OLP22" s="80"/>
      <c r="OLQ22" s="80"/>
      <c r="OLR22" s="80"/>
      <c r="OLS22" s="80"/>
      <c r="OLT22" s="80"/>
      <c r="OLU22" s="80"/>
      <c r="OLV22" s="80"/>
      <c r="OLW22" s="80"/>
      <c r="OLX22" s="80"/>
      <c r="OLY22" s="80"/>
      <c r="OLZ22" s="80"/>
      <c r="OMA22" s="80"/>
      <c r="OMB22" s="80"/>
      <c r="OMC22" s="80"/>
      <c r="OMD22" s="80"/>
      <c r="OME22" s="80"/>
      <c r="OMF22" s="80"/>
      <c r="OMG22" s="80"/>
      <c r="OMH22" s="80"/>
      <c r="OMI22" s="80"/>
      <c r="OMJ22" s="80"/>
      <c r="OMK22" s="80"/>
      <c r="OML22" s="80"/>
      <c r="OMM22" s="80"/>
      <c r="OMN22" s="80"/>
      <c r="OMO22" s="80"/>
      <c r="OMP22" s="80"/>
      <c r="OMQ22" s="80"/>
      <c r="OMR22" s="80"/>
      <c r="OMS22" s="80"/>
      <c r="OMT22" s="80"/>
      <c r="OMU22" s="80"/>
      <c r="OMV22" s="80"/>
      <c r="OMW22" s="80"/>
      <c r="OMX22" s="80"/>
      <c r="OMY22" s="80"/>
      <c r="OMZ22" s="80"/>
      <c r="ONA22" s="80"/>
      <c r="ONB22" s="80"/>
      <c r="ONC22" s="80"/>
      <c r="OND22" s="80"/>
      <c r="ONE22" s="80"/>
      <c r="ONF22" s="80"/>
      <c r="ONG22" s="80"/>
      <c r="ONH22" s="80"/>
      <c r="ONI22" s="80"/>
      <c r="ONJ22" s="80"/>
      <c r="ONK22" s="80"/>
      <c r="ONL22" s="80"/>
      <c r="ONM22" s="80"/>
      <c r="ONN22" s="80"/>
      <c r="ONO22" s="80"/>
      <c r="ONP22" s="80"/>
      <c r="ONQ22" s="80"/>
      <c r="ONR22" s="80"/>
      <c r="ONS22" s="80"/>
      <c r="ONT22" s="80"/>
      <c r="ONU22" s="80"/>
      <c r="ONV22" s="80"/>
      <c r="ONW22" s="80"/>
      <c r="ONX22" s="80"/>
      <c r="ONY22" s="80"/>
      <c r="ONZ22" s="80"/>
      <c r="OOA22" s="80"/>
      <c r="OOB22" s="80"/>
      <c r="OOC22" s="80"/>
      <c r="OOD22" s="80"/>
      <c r="OOE22" s="80"/>
      <c r="OOF22" s="80"/>
      <c r="OOG22" s="80"/>
      <c r="OOH22" s="80"/>
      <c r="OOI22" s="80"/>
      <c r="OOJ22" s="80"/>
      <c r="OOK22" s="80"/>
      <c r="OOL22" s="80"/>
      <c r="OOM22" s="80"/>
      <c r="OON22" s="80"/>
      <c r="OOO22" s="80"/>
      <c r="OOP22" s="80"/>
      <c r="OOQ22" s="80"/>
      <c r="OOR22" s="80"/>
      <c r="OOS22" s="80"/>
      <c r="OOT22" s="80"/>
      <c r="OOU22" s="80"/>
      <c r="OOV22" s="80"/>
      <c r="OOW22" s="80"/>
      <c r="OOX22" s="80"/>
      <c r="OOY22" s="80"/>
      <c r="OOZ22" s="80"/>
      <c r="OPA22" s="80"/>
      <c r="OPB22" s="80"/>
      <c r="OPC22" s="80"/>
      <c r="OPD22" s="80"/>
      <c r="OPE22" s="80"/>
      <c r="OPF22" s="80"/>
      <c r="OPG22" s="80"/>
      <c r="OPH22" s="80"/>
      <c r="OPI22" s="80"/>
      <c r="OPJ22" s="80"/>
      <c r="OPK22" s="80"/>
      <c r="OPL22" s="80"/>
      <c r="OPM22" s="80"/>
      <c r="OPN22" s="80"/>
      <c r="OPO22" s="80"/>
      <c r="OPP22" s="80"/>
      <c r="OPQ22" s="80"/>
      <c r="OPR22" s="80"/>
      <c r="OPS22" s="80"/>
      <c r="OPT22" s="80"/>
      <c r="OPU22" s="80"/>
      <c r="OPV22" s="80"/>
      <c r="OPW22" s="80"/>
      <c r="OPX22" s="80"/>
      <c r="OPY22" s="80"/>
      <c r="OPZ22" s="80"/>
      <c r="OQA22" s="80"/>
      <c r="OQB22" s="80"/>
      <c r="OQC22" s="80"/>
      <c r="OQD22" s="80"/>
      <c r="OQE22" s="80"/>
      <c r="OQF22" s="80"/>
      <c r="OQG22" s="80"/>
      <c r="OQH22" s="80"/>
      <c r="OQI22" s="80"/>
      <c r="OQJ22" s="80"/>
      <c r="OQK22" s="80"/>
      <c r="OQL22" s="80"/>
      <c r="OQM22" s="80"/>
      <c r="OQN22" s="80"/>
      <c r="OQO22" s="80"/>
      <c r="OQP22" s="80"/>
      <c r="OQQ22" s="80"/>
      <c r="OQR22" s="80"/>
      <c r="OQS22" s="80"/>
      <c r="OQT22" s="80"/>
      <c r="OQU22" s="80"/>
      <c r="OQV22" s="80"/>
      <c r="OQW22" s="80"/>
      <c r="OQX22" s="80"/>
      <c r="OQY22" s="80"/>
      <c r="OQZ22" s="80"/>
      <c r="ORA22" s="80"/>
      <c r="ORB22" s="80"/>
      <c r="ORC22" s="80"/>
      <c r="ORD22" s="80"/>
      <c r="ORE22" s="80"/>
      <c r="ORF22" s="80"/>
      <c r="ORG22" s="80"/>
      <c r="ORH22" s="80"/>
      <c r="ORI22" s="80"/>
      <c r="ORJ22" s="80"/>
      <c r="ORK22" s="80"/>
      <c r="ORL22" s="80"/>
      <c r="ORM22" s="80"/>
      <c r="ORN22" s="80"/>
      <c r="ORO22" s="80"/>
      <c r="ORP22" s="80"/>
      <c r="ORQ22" s="80"/>
      <c r="ORR22" s="80"/>
      <c r="ORS22" s="80"/>
      <c r="ORT22" s="80"/>
      <c r="ORU22" s="80"/>
      <c r="ORV22" s="80"/>
      <c r="ORW22" s="80"/>
      <c r="ORX22" s="80"/>
      <c r="ORY22" s="80"/>
      <c r="ORZ22" s="80"/>
      <c r="OSA22" s="80"/>
      <c r="OSB22" s="80"/>
      <c r="OSC22" s="80"/>
      <c r="OSD22" s="80"/>
      <c r="OSE22" s="80"/>
      <c r="OSF22" s="80"/>
      <c r="OSG22" s="80"/>
      <c r="OSH22" s="80"/>
      <c r="OSI22" s="80"/>
      <c r="OSJ22" s="80"/>
      <c r="OSK22" s="80"/>
      <c r="OSL22" s="80"/>
      <c r="OSM22" s="80"/>
      <c r="OSN22" s="80"/>
      <c r="OSO22" s="80"/>
      <c r="OSP22" s="80"/>
      <c r="OSQ22" s="80"/>
      <c r="OSR22" s="80"/>
      <c r="OSS22" s="80"/>
      <c r="OST22" s="80"/>
      <c r="OSU22" s="80"/>
      <c r="OSV22" s="80"/>
      <c r="OSW22" s="80"/>
      <c r="OSX22" s="80"/>
      <c r="OSY22" s="80"/>
      <c r="OSZ22" s="80"/>
      <c r="OTA22" s="80"/>
      <c r="OTB22" s="80"/>
      <c r="OTC22" s="80"/>
      <c r="OTD22" s="80"/>
      <c r="OTE22" s="80"/>
      <c r="OTF22" s="80"/>
      <c r="OTG22" s="80"/>
      <c r="OTH22" s="80"/>
      <c r="OTI22" s="80"/>
      <c r="OTJ22" s="80"/>
      <c r="OTK22" s="80"/>
      <c r="OTL22" s="80"/>
      <c r="OTM22" s="80"/>
      <c r="OTN22" s="80"/>
      <c r="OTO22" s="80"/>
      <c r="OTP22" s="80"/>
      <c r="OTQ22" s="80"/>
      <c r="OTR22" s="80"/>
      <c r="OTS22" s="80"/>
      <c r="OTT22" s="80"/>
      <c r="OTU22" s="80"/>
      <c r="OTV22" s="80"/>
      <c r="OTW22" s="80"/>
      <c r="OTX22" s="80"/>
      <c r="OTY22" s="80"/>
      <c r="OTZ22" s="80"/>
      <c r="OUA22" s="80"/>
      <c r="OUB22" s="80"/>
      <c r="OUC22" s="80"/>
      <c r="OUD22" s="80"/>
      <c r="OUE22" s="80"/>
      <c r="OUF22" s="80"/>
      <c r="OUG22" s="80"/>
      <c r="OUH22" s="80"/>
      <c r="OUI22" s="80"/>
      <c r="OUJ22" s="80"/>
      <c r="OUK22" s="80"/>
      <c r="OUL22" s="80"/>
      <c r="OUM22" s="80"/>
      <c r="OUN22" s="80"/>
      <c r="OUO22" s="80"/>
      <c r="OUP22" s="80"/>
      <c r="OUQ22" s="80"/>
      <c r="OUR22" s="80"/>
      <c r="OUS22" s="80"/>
      <c r="OUT22" s="80"/>
      <c r="OUU22" s="80"/>
      <c r="OUV22" s="80"/>
      <c r="OUW22" s="80"/>
      <c r="OUX22" s="80"/>
      <c r="OUY22" s="80"/>
      <c r="OUZ22" s="80"/>
      <c r="OVA22" s="80"/>
      <c r="OVB22" s="80"/>
      <c r="OVC22" s="80"/>
      <c r="OVD22" s="80"/>
      <c r="OVE22" s="80"/>
      <c r="OVF22" s="80"/>
      <c r="OVG22" s="80"/>
      <c r="OVH22" s="80"/>
      <c r="OVI22" s="80"/>
      <c r="OVJ22" s="80"/>
      <c r="OVK22" s="80"/>
      <c r="OVL22" s="80"/>
      <c r="OVM22" s="80"/>
      <c r="OVN22" s="80"/>
      <c r="OVO22" s="80"/>
      <c r="OVP22" s="80"/>
      <c r="OVQ22" s="80"/>
      <c r="OVR22" s="80"/>
      <c r="OVS22" s="80"/>
      <c r="OVT22" s="80"/>
      <c r="OVU22" s="80"/>
      <c r="OVV22" s="80"/>
      <c r="OVW22" s="80"/>
      <c r="OVX22" s="80"/>
      <c r="OVY22" s="80"/>
      <c r="OVZ22" s="80"/>
      <c r="OWA22" s="80"/>
      <c r="OWB22" s="80"/>
      <c r="OWC22" s="80"/>
      <c r="OWD22" s="80"/>
      <c r="OWE22" s="80"/>
      <c r="OWF22" s="80"/>
      <c r="OWG22" s="80"/>
      <c r="OWH22" s="80"/>
      <c r="OWI22" s="80"/>
      <c r="OWJ22" s="80"/>
      <c r="OWK22" s="80"/>
      <c r="OWL22" s="80"/>
      <c r="OWM22" s="80"/>
      <c r="OWN22" s="80"/>
      <c r="OWO22" s="80"/>
      <c r="OWP22" s="80"/>
      <c r="OWQ22" s="80"/>
      <c r="OWR22" s="80"/>
      <c r="OWS22" s="80"/>
      <c r="OWT22" s="80"/>
      <c r="OWU22" s="80"/>
      <c r="OWV22" s="80"/>
      <c r="OWW22" s="80"/>
      <c r="OWX22" s="80"/>
      <c r="OWY22" s="80"/>
      <c r="OWZ22" s="80"/>
      <c r="OXA22" s="80"/>
      <c r="OXB22" s="80"/>
      <c r="OXC22" s="80"/>
      <c r="OXD22" s="80"/>
      <c r="OXE22" s="80"/>
      <c r="OXF22" s="80"/>
      <c r="OXG22" s="80"/>
      <c r="OXH22" s="80"/>
      <c r="OXI22" s="80"/>
      <c r="OXJ22" s="80"/>
      <c r="OXK22" s="80"/>
      <c r="OXL22" s="80"/>
      <c r="OXM22" s="80"/>
      <c r="OXN22" s="80"/>
      <c r="OXO22" s="80"/>
      <c r="OXP22" s="80"/>
      <c r="OXQ22" s="80"/>
      <c r="OXR22" s="80"/>
      <c r="OXS22" s="80"/>
      <c r="OXT22" s="80"/>
      <c r="OXU22" s="80"/>
      <c r="OXV22" s="80"/>
      <c r="OXW22" s="80"/>
      <c r="OXX22" s="80"/>
      <c r="OXY22" s="80"/>
      <c r="OXZ22" s="80"/>
      <c r="OYA22" s="80"/>
      <c r="OYB22" s="80"/>
      <c r="OYC22" s="80"/>
      <c r="OYD22" s="80"/>
      <c r="OYE22" s="80"/>
      <c r="OYF22" s="80"/>
      <c r="OYG22" s="80"/>
      <c r="OYH22" s="80"/>
      <c r="OYI22" s="80"/>
      <c r="OYJ22" s="80"/>
      <c r="OYK22" s="80"/>
      <c r="OYL22" s="80"/>
      <c r="OYM22" s="80"/>
      <c r="OYN22" s="80"/>
      <c r="OYO22" s="80"/>
      <c r="OYP22" s="80"/>
      <c r="OYQ22" s="80"/>
      <c r="OYR22" s="80"/>
      <c r="OYS22" s="80"/>
      <c r="OYT22" s="80"/>
      <c r="OYU22" s="80"/>
      <c r="OYV22" s="80"/>
      <c r="OYW22" s="80"/>
      <c r="OYX22" s="80"/>
      <c r="OYY22" s="80"/>
      <c r="OYZ22" s="80"/>
      <c r="OZA22" s="80"/>
      <c r="OZB22" s="80"/>
      <c r="OZC22" s="80"/>
      <c r="OZD22" s="80"/>
      <c r="OZE22" s="80"/>
      <c r="OZF22" s="80"/>
      <c r="OZG22" s="80"/>
      <c r="OZH22" s="80"/>
      <c r="OZI22" s="80"/>
      <c r="OZJ22" s="80"/>
      <c r="OZK22" s="80"/>
      <c r="OZL22" s="80"/>
      <c r="OZM22" s="80"/>
      <c r="OZN22" s="80"/>
      <c r="OZO22" s="80"/>
      <c r="OZP22" s="80"/>
      <c r="OZQ22" s="80"/>
      <c r="OZR22" s="80"/>
      <c r="OZS22" s="80"/>
      <c r="OZT22" s="80"/>
      <c r="OZU22" s="80"/>
      <c r="OZV22" s="80"/>
      <c r="OZW22" s="80"/>
      <c r="OZX22" s="80"/>
      <c r="OZY22" s="80"/>
      <c r="OZZ22" s="80"/>
      <c r="PAA22" s="80"/>
      <c r="PAB22" s="80"/>
      <c r="PAC22" s="80"/>
      <c r="PAD22" s="80"/>
      <c r="PAE22" s="80"/>
      <c r="PAF22" s="80"/>
      <c r="PAG22" s="80"/>
      <c r="PAH22" s="80"/>
      <c r="PAI22" s="80"/>
      <c r="PAJ22" s="80"/>
      <c r="PAK22" s="80"/>
      <c r="PAL22" s="80"/>
      <c r="PAM22" s="80"/>
      <c r="PAN22" s="80"/>
      <c r="PAO22" s="80"/>
      <c r="PAP22" s="80"/>
      <c r="PAQ22" s="80"/>
      <c r="PAR22" s="80"/>
      <c r="PAS22" s="80"/>
      <c r="PAT22" s="80"/>
      <c r="PAU22" s="80"/>
      <c r="PAV22" s="80"/>
      <c r="PAW22" s="80"/>
      <c r="PAX22" s="80"/>
      <c r="PAY22" s="80"/>
      <c r="PAZ22" s="80"/>
      <c r="PBA22" s="80"/>
      <c r="PBB22" s="80"/>
      <c r="PBC22" s="80"/>
      <c r="PBD22" s="80"/>
      <c r="PBE22" s="80"/>
      <c r="PBF22" s="80"/>
      <c r="PBG22" s="80"/>
      <c r="PBH22" s="80"/>
      <c r="PBI22" s="80"/>
      <c r="PBJ22" s="80"/>
      <c r="PBK22" s="80"/>
      <c r="PBL22" s="80"/>
      <c r="PBM22" s="80"/>
      <c r="PBN22" s="80"/>
      <c r="PBO22" s="80"/>
      <c r="PBP22" s="80"/>
      <c r="PBQ22" s="80"/>
      <c r="PBR22" s="80"/>
      <c r="PBS22" s="80"/>
      <c r="PBT22" s="80"/>
      <c r="PBU22" s="80"/>
      <c r="PBV22" s="80"/>
      <c r="PBW22" s="80"/>
      <c r="PBX22" s="80"/>
      <c r="PBY22" s="80"/>
      <c r="PBZ22" s="80"/>
      <c r="PCA22" s="80"/>
      <c r="PCB22" s="80"/>
      <c r="PCC22" s="80"/>
      <c r="PCD22" s="80"/>
      <c r="PCE22" s="80"/>
      <c r="PCF22" s="80"/>
      <c r="PCG22" s="80"/>
      <c r="PCH22" s="80"/>
      <c r="PCI22" s="80"/>
      <c r="PCJ22" s="80"/>
      <c r="PCK22" s="80"/>
      <c r="PCL22" s="80"/>
      <c r="PCM22" s="80"/>
      <c r="PCN22" s="80"/>
      <c r="PCO22" s="80"/>
      <c r="PCP22" s="80"/>
      <c r="PCQ22" s="80"/>
      <c r="PCR22" s="80"/>
      <c r="PCS22" s="80"/>
      <c r="PCT22" s="80"/>
      <c r="PCU22" s="80"/>
      <c r="PCV22" s="80"/>
      <c r="PCW22" s="80"/>
      <c r="PCX22" s="80"/>
      <c r="PCY22" s="80"/>
      <c r="PCZ22" s="80"/>
      <c r="PDA22" s="80"/>
      <c r="PDB22" s="80"/>
      <c r="PDC22" s="80"/>
      <c r="PDD22" s="80"/>
      <c r="PDE22" s="80"/>
      <c r="PDF22" s="80"/>
      <c r="PDG22" s="80"/>
      <c r="PDH22" s="80"/>
      <c r="PDI22" s="80"/>
      <c r="PDJ22" s="80"/>
      <c r="PDK22" s="80"/>
      <c r="PDL22" s="80"/>
      <c r="PDM22" s="80"/>
      <c r="PDN22" s="80"/>
      <c r="PDO22" s="80"/>
      <c r="PDP22" s="80"/>
      <c r="PDQ22" s="80"/>
      <c r="PDR22" s="80"/>
      <c r="PDS22" s="80"/>
      <c r="PDT22" s="80"/>
      <c r="PDU22" s="80"/>
      <c r="PDV22" s="80"/>
      <c r="PDW22" s="80"/>
      <c r="PDX22" s="80"/>
      <c r="PDY22" s="80"/>
      <c r="PDZ22" s="80"/>
      <c r="PEA22" s="80"/>
      <c r="PEB22" s="80"/>
      <c r="PEC22" s="80"/>
      <c r="PED22" s="80"/>
      <c r="PEE22" s="80"/>
      <c r="PEF22" s="80"/>
      <c r="PEG22" s="80"/>
      <c r="PEH22" s="80"/>
      <c r="PEI22" s="80"/>
      <c r="PEJ22" s="80"/>
      <c r="PEK22" s="80"/>
      <c r="PEL22" s="80"/>
      <c r="PEM22" s="80"/>
      <c r="PEN22" s="80"/>
      <c r="PEO22" s="80"/>
      <c r="PEP22" s="80"/>
      <c r="PEQ22" s="80"/>
      <c r="PER22" s="80"/>
      <c r="PES22" s="80"/>
      <c r="PET22" s="80"/>
      <c r="PEU22" s="80"/>
      <c r="PEV22" s="80"/>
      <c r="PEW22" s="80"/>
      <c r="PEX22" s="80"/>
      <c r="PEY22" s="80"/>
      <c r="PEZ22" s="80"/>
      <c r="PFA22" s="80"/>
      <c r="PFB22" s="80"/>
      <c r="PFC22" s="80"/>
      <c r="PFD22" s="80"/>
      <c r="PFE22" s="80"/>
      <c r="PFF22" s="80"/>
      <c r="PFG22" s="80"/>
      <c r="PFH22" s="80"/>
      <c r="PFI22" s="80"/>
      <c r="PFJ22" s="80"/>
      <c r="PFK22" s="80"/>
      <c r="PFL22" s="80"/>
      <c r="PFM22" s="80"/>
      <c r="PFN22" s="80"/>
      <c r="PFO22" s="80"/>
      <c r="PFP22" s="80"/>
      <c r="PFQ22" s="80"/>
      <c r="PFR22" s="80"/>
      <c r="PFS22" s="80"/>
      <c r="PFT22" s="80"/>
      <c r="PFU22" s="80"/>
      <c r="PFV22" s="80"/>
      <c r="PFW22" s="80"/>
      <c r="PFX22" s="80"/>
      <c r="PFY22" s="80"/>
      <c r="PFZ22" s="80"/>
      <c r="PGA22" s="80"/>
      <c r="PGB22" s="80"/>
      <c r="PGC22" s="80"/>
      <c r="PGD22" s="80"/>
      <c r="PGE22" s="80"/>
      <c r="PGF22" s="80"/>
      <c r="PGG22" s="80"/>
      <c r="PGH22" s="80"/>
      <c r="PGI22" s="80"/>
      <c r="PGJ22" s="80"/>
      <c r="PGK22" s="80"/>
      <c r="PGL22" s="80"/>
      <c r="PGM22" s="80"/>
      <c r="PGN22" s="80"/>
      <c r="PGO22" s="80"/>
      <c r="PGP22" s="80"/>
      <c r="PGQ22" s="80"/>
      <c r="PGR22" s="80"/>
      <c r="PGS22" s="80"/>
      <c r="PGT22" s="80"/>
      <c r="PGU22" s="80"/>
      <c r="PGV22" s="80"/>
      <c r="PGW22" s="80"/>
      <c r="PGX22" s="80"/>
      <c r="PGY22" s="80"/>
      <c r="PGZ22" s="80"/>
      <c r="PHA22" s="80"/>
      <c r="PHB22" s="80"/>
      <c r="PHC22" s="80"/>
      <c r="PHD22" s="80"/>
      <c r="PHE22" s="80"/>
      <c r="PHF22" s="80"/>
      <c r="PHG22" s="80"/>
      <c r="PHH22" s="80"/>
      <c r="PHI22" s="80"/>
      <c r="PHJ22" s="80"/>
      <c r="PHK22" s="80"/>
      <c r="PHL22" s="80"/>
      <c r="PHM22" s="80"/>
      <c r="PHN22" s="80"/>
      <c r="PHO22" s="80"/>
      <c r="PHP22" s="80"/>
      <c r="PHQ22" s="80"/>
      <c r="PHR22" s="80"/>
      <c r="PHS22" s="80"/>
      <c r="PHT22" s="80"/>
      <c r="PHU22" s="80"/>
      <c r="PHV22" s="80"/>
      <c r="PHW22" s="80"/>
      <c r="PHX22" s="80"/>
      <c r="PHY22" s="80"/>
      <c r="PHZ22" s="80"/>
      <c r="PIA22" s="80"/>
      <c r="PIB22" s="80"/>
      <c r="PIC22" s="80"/>
      <c r="PID22" s="80"/>
      <c r="PIE22" s="80"/>
      <c r="PIF22" s="80"/>
      <c r="PIG22" s="80"/>
      <c r="PIH22" s="80"/>
      <c r="PII22" s="80"/>
      <c r="PIJ22" s="80"/>
      <c r="PIK22" s="80"/>
      <c r="PIL22" s="80"/>
      <c r="PIM22" s="80"/>
      <c r="PIN22" s="80"/>
      <c r="PIO22" s="80"/>
      <c r="PIP22" s="80"/>
      <c r="PIQ22" s="80"/>
      <c r="PIR22" s="80"/>
      <c r="PIS22" s="80"/>
      <c r="PIT22" s="80"/>
      <c r="PIU22" s="80"/>
      <c r="PIV22" s="80"/>
      <c r="PIW22" s="80"/>
      <c r="PIX22" s="80"/>
      <c r="PIY22" s="80"/>
      <c r="PIZ22" s="80"/>
      <c r="PJA22" s="80"/>
      <c r="PJB22" s="80"/>
      <c r="PJC22" s="80"/>
      <c r="PJD22" s="80"/>
      <c r="PJE22" s="80"/>
      <c r="PJF22" s="80"/>
      <c r="PJG22" s="80"/>
      <c r="PJH22" s="80"/>
      <c r="PJI22" s="80"/>
      <c r="PJJ22" s="80"/>
      <c r="PJK22" s="80"/>
      <c r="PJL22" s="80"/>
      <c r="PJM22" s="80"/>
      <c r="PJN22" s="80"/>
      <c r="PJO22" s="80"/>
      <c r="PJP22" s="80"/>
      <c r="PJQ22" s="80"/>
      <c r="PJR22" s="80"/>
      <c r="PJS22" s="80"/>
      <c r="PJT22" s="80"/>
      <c r="PJU22" s="80"/>
      <c r="PJV22" s="80"/>
      <c r="PJW22" s="80"/>
      <c r="PJX22" s="80"/>
      <c r="PJY22" s="80"/>
      <c r="PJZ22" s="80"/>
      <c r="PKA22" s="80"/>
      <c r="PKB22" s="80"/>
      <c r="PKC22" s="80"/>
      <c r="PKD22" s="80"/>
      <c r="PKE22" s="80"/>
      <c r="PKF22" s="80"/>
      <c r="PKG22" s="80"/>
      <c r="PKH22" s="80"/>
      <c r="PKI22" s="80"/>
      <c r="PKJ22" s="80"/>
      <c r="PKK22" s="80"/>
      <c r="PKL22" s="80"/>
      <c r="PKM22" s="80"/>
      <c r="PKN22" s="80"/>
      <c r="PKO22" s="80"/>
      <c r="PKP22" s="80"/>
      <c r="PKQ22" s="80"/>
      <c r="PKR22" s="80"/>
      <c r="PKS22" s="80"/>
      <c r="PKT22" s="80"/>
      <c r="PKU22" s="80"/>
      <c r="PKV22" s="80"/>
      <c r="PKW22" s="80"/>
      <c r="PKX22" s="80"/>
      <c r="PKY22" s="80"/>
      <c r="PKZ22" s="80"/>
      <c r="PLA22" s="80"/>
      <c r="PLB22" s="80"/>
      <c r="PLC22" s="80"/>
      <c r="PLD22" s="80"/>
      <c r="PLE22" s="80"/>
      <c r="PLF22" s="80"/>
      <c r="PLG22" s="80"/>
      <c r="PLH22" s="80"/>
      <c r="PLI22" s="80"/>
      <c r="PLJ22" s="80"/>
      <c r="PLK22" s="80"/>
      <c r="PLL22" s="80"/>
      <c r="PLM22" s="80"/>
      <c r="PLN22" s="80"/>
      <c r="PLO22" s="80"/>
      <c r="PLP22" s="80"/>
      <c r="PLQ22" s="80"/>
      <c r="PLR22" s="80"/>
      <c r="PLS22" s="80"/>
      <c r="PLT22" s="80"/>
      <c r="PLU22" s="80"/>
      <c r="PLV22" s="80"/>
      <c r="PLW22" s="80"/>
      <c r="PLX22" s="80"/>
      <c r="PLY22" s="80"/>
      <c r="PLZ22" s="80"/>
      <c r="PMA22" s="80"/>
      <c r="PMB22" s="80"/>
      <c r="PMC22" s="80"/>
      <c r="PMD22" s="80"/>
      <c r="PME22" s="80"/>
      <c r="PMF22" s="80"/>
      <c r="PMG22" s="80"/>
      <c r="PMH22" s="80"/>
      <c r="PMI22" s="80"/>
      <c r="PMJ22" s="80"/>
      <c r="PMK22" s="80"/>
      <c r="PML22" s="80"/>
      <c r="PMM22" s="80"/>
      <c r="PMN22" s="80"/>
      <c r="PMO22" s="80"/>
      <c r="PMP22" s="80"/>
      <c r="PMQ22" s="80"/>
      <c r="PMR22" s="80"/>
      <c r="PMS22" s="80"/>
      <c r="PMT22" s="80"/>
      <c r="PMU22" s="80"/>
      <c r="PMV22" s="80"/>
      <c r="PMW22" s="80"/>
      <c r="PMX22" s="80"/>
      <c r="PMY22" s="80"/>
      <c r="PMZ22" s="80"/>
      <c r="PNA22" s="80"/>
      <c r="PNB22" s="80"/>
      <c r="PNC22" s="80"/>
      <c r="PND22" s="80"/>
      <c r="PNE22" s="80"/>
      <c r="PNF22" s="80"/>
      <c r="PNG22" s="80"/>
      <c r="PNH22" s="80"/>
      <c r="PNI22" s="80"/>
      <c r="PNJ22" s="80"/>
      <c r="PNK22" s="80"/>
      <c r="PNL22" s="80"/>
      <c r="PNM22" s="80"/>
      <c r="PNN22" s="80"/>
      <c r="PNO22" s="80"/>
      <c r="PNP22" s="80"/>
      <c r="PNQ22" s="80"/>
      <c r="PNR22" s="80"/>
      <c r="PNS22" s="80"/>
      <c r="PNT22" s="80"/>
      <c r="PNU22" s="80"/>
      <c r="PNV22" s="80"/>
      <c r="PNW22" s="80"/>
      <c r="PNX22" s="80"/>
      <c r="PNY22" s="80"/>
      <c r="PNZ22" s="80"/>
      <c r="POA22" s="80"/>
      <c r="POB22" s="80"/>
      <c r="POC22" s="80"/>
      <c r="POD22" s="80"/>
      <c r="POE22" s="80"/>
      <c r="POF22" s="80"/>
      <c r="POG22" s="80"/>
      <c r="POH22" s="80"/>
      <c r="POI22" s="80"/>
      <c r="POJ22" s="80"/>
      <c r="POK22" s="80"/>
      <c r="POL22" s="80"/>
      <c r="POM22" s="80"/>
      <c r="PON22" s="80"/>
      <c r="POO22" s="80"/>
      <c r="POP22" s="80"/>
      <c r="POQ22" s="80"/>
      <c r="POR22" s="80"/>
      <c r="POS22" s="80"/>
      <c r="POT22" s="80"/>
      <c r="POU22" s="80"/>
      <c r="POV22" s="80"/>
      <c r="POW22" s="80"/>
      <c r="POX22" s="80"/>
      <c r="POY22" s="80"/>
      <c r="POZ22" s="80"/>
      <c r="PPA22" s="80"/>
      <c r="PPB22" s="80"/>
      <c r="PPC22" s="80"/>
      <c r="PPD22" s="80"/>
      <c r="PPE22" s="80"/>
      <c r="PPF22" s="80"/>
      <c r="PPG22" s="80"/>
      <c r="PPH22" s="80"/>
      <c r="PPI22" s="80"/>
      <c r="PPJ22" s="80"/>
      <c r="PPK22" s="80"/>
      <c r="PPL22" s="80"/>
      <c r="PPM22" s="80"/>
      <c r="PPN22" s="80"/>
      <c r="PPO22" s="80"/>
      <c r="PPP22" s="80"/>
      <c r="PPQ22" s="80"/>
      <c r="PPR22" s="80"/>
      <c r="PPS22" s="80"/>
      <c r="PPT22" s="80"/>
      <c r="PPU22" s="80"/>
      <c r="PPV22" s="80"/>
      <c r="PPW22" s="80"/>
      <c r="PPX22" s="80"/>
      <c r="PPY22" s="80"/>
      <c r="PPZ22" s="80"/>
      <c r="PQA22" s="80"/>
      <c r="PQB22" s="80"/>
      <c r="PQC22" s="80"/>
      <c r="PQD22" s="80"/>
      <c r="PQE22" s="80"/>
      <c r="PQF22" s="80"/>
      <c r="PQG22" s="80"/>
      <c r="PQH22" s="80"/>
      <c r="PQI22" s="80"/>
      <c r="PQJ22" s="80"/>
      <c r="PQK22" s="80"/>
      <c r="PQL22" s="80"/>
      <c r="PQM22" s="80"/>
      <c r="PQN22" s="80"/>
      <c r="PQO22" s="80"/>
      <c r="PQP22" s="80"/>
      <c r="PQQ22" s="80"/>
      <c r="PQR22" s="80"/>
      <c r="PQS22" s="80"/>
      <c r="PQT22" s="80"/>
      <c r="PQU22" s="80"/>
      <c r="PQV22" s="80"/>
      <c r="PQW22" s="80"/>
      <c r="PQX22" s="80"/>
      <c r="PQY22" s="80"/>
      <c r="PQZ22" s="80"/>
      <c r="PRA22" s="80"/>
      <c r="PRB22" s="80"/>
      <c r="PRC22" s="80"/>
      <c r="PRD22" s="80"/>
      <c r="PRE22" s="80"/>
      <c r="PRF22" s="80"/>
      <c r="PRG22" s="80"/>
      <c r="PRH22" s="80"/>
      <c r="PRI22" s="80"/>
      <c r="PRJ22" s="80"/>
      <c r="PRK22" s="80"/>
      <c r="PRL22" s="80"/>
      <c r="PRM22" s="80"/>
      <c r="PRN22" s="80"/>
      <c r="PRO22" s="80"/>
      <c r="PRP22" s="80"/>
      <c r="PRQ22" s="80"/>
      <c r="PRR22" s="80"/>
      <c r="PRS22" s="80"/>
      <c r="PRT22" s="80"/>
      <c r="PRU22" s="80"/>
      <c r="PRV22" s="80"/>
      <c r="PRW22" s="80"/>
      <c r="PRX22" s="80"/>
      <c r="PRY22" s="80"/>
      <c r="PRZ22" s="80"/>
      <c r="PSA22" s="80"/>
      <c r="PSB22" s="80"/>
      <c r="PSC22" s="80"/>
      <c r="PSD22" s="80"/>
      <c r="PSE22" s="80"/>
      <c r="PSF22" s="80"/>
      <c r="PSG22" s="80"/>
      <c r="PSH22" s="80"/>
      <c r="PSI22" s="80"/>
      <c r="PSJ22" s="80"/>
      <c r="PSK22" s="80"/>
      <c r="PSL22" s="80"/>
      <c r="PSM22" s="80"/>
      <c r="PSN22" s="80"/>
      <c r="PSO22" s="80"/>
      <c r="PSP22" s="80"/>
      <c r="PSQ22" s="80"/>
      <c r="PSR22" s="80"/>
      <c r="PSS22" s="80"/>
      <c r="PST22" s="80"/>
      <c r="PSU22" s="80"/>
      <c r="PSV22" s="80"/>
      <c r="PSW22" s="80"/>
      <c r="PSX22" s="80"/>
      <c r="PSY22" s="80"/>
      <c r="PSZ22" s="80"/>
      <c r="PTA22" s="80"/>
      <c r="PTB22" s="80"/>
      <c r="PTC22" s="80"/>
      <c r="PTD22" s="80"/>
      <c r="PTE22" s="80"/>
      <c r="PTF22" s="80"/>
      <c r="PTG22" s="80"/>
      <c r="PTH22" s="80"/>
      <c r="PTI22" s="80"/>
      <c r="PTJ22" s="80"/>
      <c r="PTK22" s="80"/>
      <c r="PTL22" s="80"/>
      <c r="PTM22" s="80"/>
      <c r="PTN22" s="80"/>
      <c r="PTO22" s="80"/>
      <c r="PTP22" s="80"/>
      <c r="PTQ22" s="80"/>
      <c r="PTR22" s="80"/>
      <c r="PTS22" s="80"/>
      <c r="PTT22" s="80"/>
      <c r="PTU22" s="80"/>
      <c r="PTV22" s="80"/>
      <c r="PTW22" s="80"/>
      <c r="PTX22" s="80"/>
      <c r="PTY22" s="80"/>
      <c r="PTZ22" s="80"/>
      <c r="PUA22" s="80"/>
      <c r="PUB22" s="80"/>
      <c r="PUC22" s="80"/>
      <c r="PUD22" s="80"/>
      <c r="PUE22" s="80"/>
      <c r="PUF22" s="80"/>
      <c r="PUG22" s="80"/>
      <c r="PUH22" s="80"/>
      <c r="PUI22" s="80"/>
      <c r="PUJ22" s="80"/>
      <c r="PUK22" s="80"/>
      <c r="PUL22" s="80"/>
      <c r="PUM22" s="80"/>
      <c r="PUN22" s="80"/>
      <c r="PUO22" s="80"/>
      <c r="PUP22" s="80"/>
      <c r="PUQ22" s="80"/>
      <c r="PUR22" s="80"/>
      <c r="PUS22" s="80"/>
      <c r="PUT22" s="80"/>
      <c r="PUU22" s="80"/>
      <c r="PUV22" s="80"/>
      <c r="PUW22" s="80"/>
      <c r="PUX22" s="80"/>
      <c r="PUY22" s="80"/>
      <c r="PUZ22" s="80"/>
      <c r="PVA22" s="80"/>
      <c r="PVB22" s="80"/>
      <c r="PVC22" s="80"/>
      <c r="PVD22" s="80"/>
      <c r="PVE22" s="80"/>
      <c r="PVF22" s="80"/>
      <c r="PVG22" s="80"/>
      <c r="PVH22" s="80"/>
      <c r="PVI22" s="80"/>
      <c r="PVJ22" s="80"/>
      <c r="PVK22" s="80"/>
      <c r="PVL22" s="80"/>
      <c r="PVM22" s="80"/>
      <c r="PVN22" s="80"/>
      <c r="PVO22" s="80"/>
      <c r="PVP22" s="80"/>
      <c r="PVQ22" s="80"/>
      <c r="PVR22" s="80"/>
      <c r="PVS22" s="80"/>
      <c r="PVT22" s="80"/>
      <c r="PVU22" s="80"/>
      <c r="PVV22" s="80"/>
      <c r="PVW22" s="80"/>
      <c r="PVX22" s="80"/>
      <c r="PVY22" s="80"/>
      <c r="PVZ22" s="80"/>
      <c r="PWA22" s="80"/>
      <c r="PWB22" s="80"/>
      <c r="PWC22" s="80"/>
      <c r="PWD22" s="80"/>
      <c r="PWE22" s="80"/>
      <c r="PWF22" s="80"/>
      <c r="PWG22" s="80"/>
      <c r="PWH22" s="80"/>
      <c r="PWI22" s="80"/>
      <c r="PWJ22" s="80"/>
      <c r="PWK22" s="80"/>
      <c r="PWL22" s="80"/>
      <c r="PWM22" s="80"/>
      <c r="PWN22" s="80"/>
      <c r="PWO22" s="80"/>
      <c r="PWP22" s="80"/>
      <c r="PWQ22" s="80"/>
      <c r="PWR22" s="80"/>
      <c r="PWS22" s="80"/>
      <c r="PWT22" s="80"/>
      <c r="PWU22" s="80"/>
      <c r="PWV22" s="80"/>
      <c r="PWW22" s="80"/>
      <c r="PWX22" s="80"/>
      <c r="PWY22" s="80"/>
      <c r="PWZ22" s="80"/>
      <c r="PXA22" s="80"/>
      <c r="PXB22" s="80"/>
      <c r="PXC22" s="80"/>
      <c r="PXD22" s="80"/>
      <c r="PXE22" s="80"/>
      <c r="PXF22" s="80"/>
      <c r="PXG22" s="80"/>
      <c r="PXH22" s="80"/>
      <c r="PXI22" s="80"/>
      <c r="PXJ22" s="80"/>
      <c r="PXK22" s="80"/>
      <c r="PXL22" s="80"/>
      <c r="PXM22" s="80"/>
      <c r="PXN22" s="80"/>
      <c r="PXO22" s="80"/>
      <c r="PXP22" s="80"/>
      <c r="PXQ22" s="80"/>
      <c r="PXR22" s="80"/>
      <c r="PXS22" s="80"/>
      <c r="PXT22" s="80"/>
      <c r="PXU22" s="80"/>
      <c r="PXV22" s="80"/>
      <c r="PXW22" s="80"/>
      <c r="PXX22" s="80"/>
      <c r="PXY22" s="80"/>
      <c r="PXZ22" s="80"/>
      <c r="PYA22" s="80"/>
      <c r="PYB22" s="80"/>
      <c r="PYC22" s="80"/>
      <c r="PYD22" s="80"/>
      <c r="PYE22" s="80"/>
      <c r="PYF22" s="80"/>
      <c r="PYG22" s="80"/>
      <c r="PYH22" s="80"/>
      <c r="PYI22" s="80"/>
      <c r="PYJ22" s="80"/>
      <c r="PYK22" s="80"/>
      <c r="PYL22" s="80"/>
      <c r="PYM22" s="80"/>
      <c r="PYN22" s="80"/>
      <c r="PYO22" s="80"/>
      <c r="PYP22" s="80"/>
      <c r="PYQ22" s="80"/>
      <c r="PYR22" s="80"/>
      <c r="PYS22" s="80"/>
      <c r="PYT22" s="80"/>
      <c r="PYU22" s="80"/>
      <c r="PYV22" s="80"/>
      <c r="PYW22" s="80"/>
      <c r="PYX22" s="80"/>
      <c r="PYY22" s="80"/>
      <c r="PYZ22" s="80"/>
      <c r="PZA22" s="80"/>
      <c r="PZB22" s="80"/>
      <c r="PZC22" s="80"/>
      <c r="PZD22" s="80"/>
      <c r="PZE22" s="80"/>
      <c r="PZF22" s="80"/>
      <c r="PZG22" s="80"/>
      <c r="PZH22" s="80"/>
      <c r="PZI22" s="80"/>
      <c r="PZJ22" s="80"/>
      <c r="PZK22" s="80"/>
      <c r="PZL22" s="80"/>
      <c r="PZM22" s="80"/>
      <c r="PZN22" s="80"/>
      <c r="PZO22" s="80"/>
      <c r="PZP22" s="80"/>
      <c r="PZQ22" s="80"/>
      <c r="PZR22" s="80"/>
      <c r="PZS22" s="80"/>
      <c r="PZT22" s="80"/>
      <c r="PZU22" s="80"/>
      <c r="PZV22" s="80"/>
      <c r="PZW22" s="80"/>
      <c r="PZX22" s="80"/>
      <c r="PZY22" s="80"/>
      <c r="PZZ22" s="80"/>
      <c r="QAA22" s="80"/>
      <c r="QAB22" s="80"/>
      <c r="QAC22" s="80"/>
      <c r="QAD22" s="80"/>
      <c r="QAE22" s="80"/>
      <c r="QAF22" s="80"/>
      <c r="QAG22" s="80"/>
      <c r="QAH22" s="80"/>
      <c r="QAI22" s="80"/>
      <c r="QAJ22" s="80"/>
      <c r="QAK22" s="80"/>
      <c r="QAL22" s="80"/>
      <c r="QAM22" s="80"/>
      <c r="QAN22" s="80"/>
      <c r="QAO22" s="80"/>
      <c r="QAP22" s="80"/>
      <c r="QAQ22" s="80"/>
      <c r="QAR22" s="80"/>
      <c r="QAS22" s="80"/>
      <c r="QAT22" s="80"/>
      <c r="QAU22" s="80"/>
      <c r="QAV22" s="80"/>
      <c r="QAW22" s="80"/>
      <c r="QAX22" s="80"/>
      <c r="QAY22" s="80"/>
      <c r="QAZ22" s="80"/>
      <c r="QBA22" s="80"/>
      <c r="QBB22" s="80"/>
      <c r="QBC22" s="80"/>
      <c r="QBD22" s="80"/>
      <c r="QBE22" s="80"/>
      <c r="QBF22" s="80"/>
      <c r="QBG22" s="80"/>
      <c r="QBH22" s="80"/>
      <c r="QBI22" s="80"/>
      <c r="QBJ22" s="80"/>
      <c r="QBK22" s="80"/>
      <c r="QBL22" s="80"/>
      <c r="QBM22" s="80"/>
      <c r="QBN22" s="80"/>
      <c r="QBO22" s="80"/>
      <c r="QBP22" s="80"/>
      <c r="QBQ22" s="80"/>
      <c r="QBR22" s="80"/>
      <c r="QBS22" s="80"/>
      <c r="QBT22" s="80"/>
      <c r="QBU22" s="80"/>
      <c r="QBV22" s="80"/>
      <c r="QBW22" s="80"/>
      <c r="QBX22" s="80"/>
      <c r="QBY22" s="80"/>
      <c r="QBZ22" s="80"/>
      <c r="QCA22" s="80"/>
      <c r="QCB22" s="80"/>
      <c r="QCC22" s="80"/>
      <c r="QCD22" s="80"/>
      <c r="QCE22" s="80"/>
      <c r="QCF22" s="80"/>
      <c r="QCG22" s="80"/>
      <c r="QCH22" s="80"/>
      <c r="QCI22" s="80"/>
      <c r="QCJ22" s="80"/>
      <c r="QCK22" s="80"/>
      <c r="QCL22" s="80"/>
      <c r="QCM22" s="80"/>
      <c r="QCN22" s="80"/>
      <c r="QCO22" s="80"/>
      <c r="QCP22" s="80"/>
      <c r="QCQ22" s="80"/>
      <c r="QCR22" s="80"/>
      <c r="QCS22" s="80"/>
      <c r="QCT22" s="80"/>
      <c r="QCU22" s="80"/>
      <c r="QCV22" s="80"/>
      <c r="QCW22" s="80"/>
      <c r="QCX22" s="80"/>
      <c r="QCY22" s="80"/>
      <c r="QCZ22" s="80"/>
      <c r="QDA22" s="80"/>
      <c r="QDB22" s="80"/>
      <c r="QDC22" s="80"/>
      <c r="QDD22" s="80"/>
      <c r="QDE22" s="80"/>
      <c r="QDF22" s="80"/>
      <c r="QDG22" s="80"/>
      <c r="QDH22" s="80"/>
      <c r="QDI22" s="80"/>
      <c r="QDJ22" s="80"/>
      <c r="QDK22" s="80"/>
      <c r="QDL22" s="80"/>
      <c r="QDM22" s="80"/>
      <c r="QDN22" s="80"/>
      <c r="QDO22" s="80"/>
      <c r="QDP22" s="80"/>
      <c r="QDQ22" s="80"/>
      <c r="QDR22" s="80"/>
      <c r="QDS22" s="80"/>
      <c r="QDT22" s="80"/>
      <c r="QDU22" s="80"/>
      <c r="QDV22" s="80"/>
      <c r="QDW22" s="80"/>
      <c r="QDX22" s="80"/>
      <c r="QDY22" s="80"/>
      <c r="QDZ22" s="80"/>
      <c r="QEA22" s="80"/>
      <c r="QEB22" s="80"/>
      <c r="QEC22" s="80"/>
      <c r="QED22" s="80"/>
      <c r="QEE22" s="80"/>
      <c r="QEF22" s="80"/>
      <c r="QEG22" s="80"/>
      <c r="QEH22" s="80"/>
      <c r="QEI22" s="80"/>
      <c r="QEJ22" s="80"/>
      <c r="QEK22" s="80"/>
      <c r="QEL22" s="80"/>
      <c r="QEM22" s="80"/>
      <c r="QEN22" s="80"/>
      <c r="QEO22" s="80"/>
      <c r="QEP22" s="80"/>
      <c r="QEQ22" s="80"/>
      <c r="QER22" s="80"/>
      <c r="QES22" s="80"/>
      <c r="QET22" s="80"/>
      <c r="QEU22" s="80"/>
      <c r="QEV22" s="80"/>
      <c r="QEW22" s="80"/>
      <c r="QEX22" s="80"/>
      <c r="QEY22" s="80"/>
      <c r="QEZ22" s="80"/>
      <c r="QFA22" s="80"/>
      <c r="QFB22" s="80"/>
      <c r="QFC22" s="80"/>
      <c r="QFD22" s="80"/>
      <c r="QFE22" s="80"/>
      <c r="QFF22" s="80"/>
      <c r="QFG22" s="80"/>
      <c r="QFH22" s="80"/>
      <c r="QFI22" s="80"/>
      <c r="QFJ22" s="80"/>
      <c r="QFK22" s="80"/>
      <c r="QFL22" s="80"/>
      <c r="QFM22" s="80"/>
      <c r="QFN22" s="80"/>
      <c r="QFO22" s="80"/>
      <c r="QFP22" s="80"/>
      <c r="QFQ22" s="80"/>
      <c r="QFR22" s="80"/>
      <c r="QFS22" s="80"/>
      <c r="QFT22" s="80"/>
      <c r="QFU22" s="80"/>
      <c r="QFV22" s="80"/>
      <c r="QFW22" s="80"/>
      <c r="QFX22" s="80"/>
      <c r="QFY22" s="80"/>
      <c r="QFZ22" s="80"/>
      <c r="QGA22" s="80"/>
      <c r="QGB22" s="80"/>
      <c r="QGC22" s="80"/>
      <c r="QGD22" s="80"/>
      <c r="QGE22" s="80"/>
      <c r="QGF22" s="80"/>
      <c r="QGG22" s="80"/>
      <c r="QGH22" s="80"/>
      <c r="QGI22" s="80"/>
      <c r="QGJ22" s="80"/>
      <c r="QGK22" s="80"/>
      <c r="QGL22" s="80"/>
      <c r="QGM22" s="80"/>
      <c r="QGN22" s="80"/>
      <c r="QGO22" s="80"/>
      <c r="QGP22" s="80"/>
      <c r="QGQ22" s="80"/>
      <c r="QGR22" s="80"/>
      <c r="QGS22" s="80"/>
      <c r="QGT22" s="80"/>
      <c r="QGU22" s="80"/>
      <c r="QGV22" s="80"/>
      <c r="QGW22" s="80"/>
      <c r="QGX22" s="80"/>
      <c r="QGY22" s="80"/>
      <c r="QGZ22" s="80"/>
      <c r="QHA22" s="80"/>
      <c r="QHB22" s="80"/>
      <c r="QHC22" s="80"/>
      <c r="QHD22" s="80"/>
      <c r="QHE22" s="80"/>
      <c r="QHF22" s="80"/>
      <c r="QHG22" s="80"/>
      <c r="QHH22" s="80"/>
      <c r="QHI22" s="80"/>
      <c r="QHJ22" s="80"/>
      <c r="QHK22" s="80"/>
      <c r="QHL22" s="80"/>
      <c r="QHM22" s="80"/>
      <c r="QHN22" s="80"/>
      <c r="QHO22" s="80"/>
      <c r="QHP22" s="80"/>
      <c r="QHQ22" s="80"/>
      <c r="QHR22" s="80"/>
      <c r="QHS22" s="80"/>
      <c r="QHT22" s="80"/>
      <c r="QHU22" s="80"/>
      <c r="QHV22" s="80"/>
      <c r="QHW22" s="80"/>
      <c r="QHX22" s="80"/>
      <c r="QHY22" s="80"/>
      <c r="QHZ22" s="80"/>
      <c r="QIA22" s="80"/>
      <c r="QIB22" s="80"/>
      <c r="QIC22" s="80"/>
      <c r="QID22" s="80"/>
      <c r="QIE22" s="80"/>
      <c r="QIF22" s="80"/>
      <c r="QIG22" s="80"/>
      <c r="QIH22" s="80"/>
      <c r="QII22" s="80"/>
      <c r="QIJ22" s="80"/>
      <c r="QIK22" s="80"/>
      <c r="QIL22" s="80"/>
      <c r="QIM22" s="80"/>
      <c r="QIN22" s="80"/>
      <c r="QIO22" s="80"/>
      <c r="QIP22" s="80"/>
      <c r="QIQ22" s="80"/>
      <c r="QIR22" s="80"/>
      <c r="QIS22" s="80"/>
      <c r="QIT22" s="80"/>
      <c r="QIU22" s="80"/>
      <c r="QIV22" s="80"/>
      <c r="QIW22" s="80"/>
      <c r="QIX22" s="80"/>
      <c r="QIY22" s="80"/>
      <c r="QIZ22" s="80"/>
      <c r="QJA22" s="80"/>
      <c r="QJB22" s="80"/>
      <c r="QJC22" s="80"/>
      <c r="QJD22" s="80"/>
      <c r="QJE22" s="80"/>
      <c r="QJF22" s="80"/>
      <c r="QJG22" s="80"/>
      <c r="QJH22" s="80"/>
      <c r="QJI22" s="80"/>
      <c r="QJJ22" s="80"/>
      <c r="QJK22" s="80"/>
      <c r="QJL22" s="80"/>
      <c r="QJM22" s="80"/>
      <c r="QJN22" s="80"/>
      <c r="QJO22" s="80"/>
      <c r="QJP22" s="80"/>
      <c r="QJQ22" s="80"/>
      <c r="QJR22" s="80"/>
      <c r="QJS22" s="80"/>
      <c r="QJT22" s="80"/>
      <c r="QJU22" s="80"/>
      <c r="QJV22" s="80"/>
      <c r="QJW22" s="80"/>
      <c r="QJX22" s="80"/>
      <c r="QJY22" s="80"/>
      <c r="QJZ22" s="80"/>
      <c r="QKA22" s="80"/>
      <c r="QKB22" s="80"/>
      <c r="QKC22" s="80"/>
      <c r="QKD22" s="80"/>
      <c r="QKE22" s="80"/>
      <c r="QKF22" s="80"/>
      <c r="QKG22" s="80"/>
      <c r="QKH22" s="80"/>
      <c r="QKI22" s="80"/>
      <c r="QKJ22" s="80"/>
      <c r="QKK22" s="80"/>
      <c r="QKL22" s="80"/>
      <c r="QKM22" s="80"/>
      <c r="QKN22" s="80"/>
      <c r="QKO22" s="80"/>
      <c r="QKP22" s="80"/>
      <c r="QKQ22" s="80"/>
      <c r="QKR22" s="80"/>
      <c r="QKS22" s="80"/>
      <c r="QKT22" s="80"/>
      <c r="QKU22" s="80"/>
      <c r="QKV22" s="80"/>
      <c r="QKW22" s="80"/>
      <c r="QKX22" s="80"/>
      <c r="QKY22" s="80"/>
      <c r="QKZ22" s="80"/>
      <c r="QLA22" s="80"/>
      <c r="QLB22" s="80"/>
      <c r="QLC22" s="80"/>
      <c r="QLD22" s="80"/>
      <c r="QLE22" s="80"/>
      <c r="QLF22" s="80"/>
      <c r="QLG22" s="80"/>
      <c r="QLH22" s="80"/>
      <c r="QLI22" s="80"/>
      <c r="QLJ22" s="80"/>
      <c r="QLK22" s="80"/>
      <c r="QLL22" s="80"/>
      <c r="QLM22" s="80"/>
      <c r="QLN22" s="80"/>
      <c r="QLO22" s="80"/>
      <c r="QLP22" s="80"/>
      <c r="QLQ22" s="80"/>
      <c r="QLR22" s="80"/>
      <c r="QLS22" s="80"/>
      <c r="QLT22" s="80"/>
      <c r="QLU22" s="80"/>
      <c r="QLV22" s="80"/>
      <c r="QLW22" s="80"/>
      <c r="QLX22" s="80"/>
      <c r="QLY22" s="80"/>
      <c r="QLZ22" s="80"/>
      <c r="QMA22" s="80"/>
      <c r="QMB22" s="80"/>
      <c r="QMC22" s="80"/>
      <c r="QMD22" s="80"/>
      <c r="QME22" s="80"/>
      <c r="QMF22" s="80"/>
      <c r="QMG22" s="80"/>
      <c r="QMH22" s="80"/>
      <c r="QMI22" s="80"/>
      <c r="QMJ22" s="80"/>
      <c r="QMK22" s="80"/>
      <c r="QML22" s="80"/>
      <c r="QMM22" s="80"/>
      <c r="QMN22" s="80"/>
      <c r="QMO22" s="80"/>
      <c r="QMP22" s="80"/>
      <c r="QMQ22" s="80"/>
      <c r="QMR22" s="80"/>
      <c r="QMS22" s="80"/>
      <c r="QMT22" s="80"/>
      <c r="QMU22" s="80"/>
      <c r="QMV22" s="80"/>
      <c r="QMW22" s="80"/>
      <c r="QMX22" s="80"/>
      <c r="QMY22" s="80"/>
      <c r="QMZ22" s="80"/>
      <c r="QNA22" s="80"/>
      <c r="QNB22" s="80"/>
      <c r="QNC22" s="80"/>
      <c r="QND22" s="80"/>
      <c r="QNE22" s="80"/>
      <c r="QNF22" s="80"/>
      <c r="QNG22" s="80"/>
      <c r="QNH22" s="80"/>
      <c r="QNI22" s="80"/>
      <c r="QNJ22" s="80"/>
      <c r="QNK22" s="80"/>
      <c r="QNL22" s="80"/>
      <c r="QNM22" s="80"/>
      <c r="QNN22" s="80"/>
      <c r="QNO22" s="80"/>
      <c r="QNP22" s="80"/>
      <c r="QNQ22" s="80"/>
      <c r="QNR22" s="80"/>
      <c r="QNS22" s="80"/>
      <c r="QNT22" s="80"/>
      <c r="QNU22" s="80"/>
      <c r="QNV22" s="80"/>
      <c r="QNW22" s="80"/>
      <c r="QNX22" s="80"/>
      <c r="QNY22" s="80"/>
      <c r="QNZ22" s="80"/>
      <c r="QOA22" s="80"/>
      <c r="QOB22" s="80"/>
      <c r="QOC22" s="80"/>
      <c r="QOD22" s="80"/>
      <c r="QOE22" s="80"/>
      <c r="QOF22" s="80"/>
      <c r="QOG22" s="80"/>
      <c r="QOH22" s="80"/>
      <c r="QOI22" s="80"/>
      <c r="QOJ22" s="80"/>
      <c r="QOK22" s="80"/>
      <c r="QOL22" s="80"/>
      <c r="QOM22" s="80"/>
      <c r="QON22" s="80"/>
      <c r="QOO22" s="80"/>
      <c r="QOP22" s="80"/>
      <c r="QOQ22" s="80"/>
      <c r="QOR22" s="80"/>
      <c r="QOS22" s="80"/>
      <c r="QOT22" s="80"/>
      <c r="QOU22" s="80"/>
      <c r="QOV22" s="80"/>
      <c r="QOW22" s="80"/>
      <c r="QOX22" s="80"/>
      <c r="QOY22" s="80"/>
      <c r="QOZ22" s="80"/>
      <c r="QPA22" s="80"/>
      <c r="QPB22" s="80"/>
      <c r="QPC22" s="80"/>
      <c r="QPD22" s="80"/>
      <c r="QPE22" s="80"/>
      <c r="QPF22" s="80"/>
      <c r="QPG22" s="80"/>
      <c r="QPH22" s="80"/>
      <c r="QPI22" s="80"/>
      <c r="QPJ22" s="80"/>
      <c r="QPK22" s="80"/>
      <c r="QPL22" s="80"/>
      <c r="QPM22" s="80"/>
      <c r="QPN22" s="80"/>
      <c r="QPO22" s="80"/>
      <c r="QPP22" s="80"/>
      <c r="QPQ22" s="80"/>
      <c r="QPR22" s="80"/>
      <c r="QPS22" s="80"/>
      <c r="QPT22" s="80"/>
      <c r="QPU22" s="80"/>
      <c r="QPV22" s="80"/>
      <c r="QPW22" s="80"/>
      <c r="QPX22" s="80"/>
      <c r="QPY22" s="80"/>
      <c r="QPZ22" s="80"/>
      <c r="QQA22" s="80"/>
      <c r="QQB22" s="80"/>
      <c r="QQC22" s="80"/>
      <c r="QQD22" s="80"/>
      <c r="QQE22" s="80"/>
      <c r="QQF22" s="80"/>
      <c r="QQG22" s="80"/>
      <c r="QQH22" s="80"/>
      <c r="QQI22" s="80"/>
      <c r="QQJ22" s="80"/>
      <c r="QQK22" s="80"/>
      <c r="QQL22" s="80"/>
      <c r="QQM22" s="80"/>
      <c r="QQN22" s="80"/>
      <c r="QQO22" s="80"/>
      <c r="QQP22" s="80"/>
      <c r="QQQ22" s="80"/>
      <c r="QQR22" s="80"/>
      <c r="QQS22" s="80"/>
      <c r="QQT22" s="80"/>
      <c r="QQU22" s="80"/>
      <c r="QQV22" s="80"/>
      <c r="QQW22" s="80"/>
      <c r="QQX22" s="80"/>
      <c r="QQY22" s="80"/>
      <c r="QQZ22" s="80"/>
      <c r="QRA22" s="80"/>
      <c r="QRB22" s="80"/>
      <c r="QRC22" s="80"/>
      <c r="QRD22" s="80"/>
      <c r="QRE22" s="80"/>
      <c r="QRF22" s="80"/>
      <c r="QRG22" s="80"/>
      <c r="QRH22" s="80"/>
      <c r="QRI22" s="80"/>
      <c r="QRJ22" s="80"/>
      <c r="QRK22" s="80"/>
      <c r="QRL22" s="80"/>
      <c r="QRM22" s="80"/>
      <c r="QRN22" s="80"/>
      <c r="QRO22" s="80"/>
      <c r="QRP22" s="80"/>
      <c r="QRQ22" s="80"/>
      <c r="QRR22" s="80"/>
      <c r="QRS22" s="80"/>
      <c r="QRT22" s="80"/>
      <c r="QRU22" s="80"/>
      <c r="QRV22" s="80"/>
      <c r="QRW22" s="80"/>
      <c r="QRX22" s="80"/>
      <c r="QRY22" s="80"/>
      <c r="QRZ22" s="80"/>
      <c r="QSA22" s="80"/>
      <c r="QSB22" s="80"/>
      <c r="QSC22" s="80"/>
      <c r="QSD22" s="80"/>
      <c r="QSE22" s="80"/>
      <c r="QSF22" s="80"/>
      <c r="QSG22" s="80"/>
      <c r="QSH22" s="80"/>
      <c r="QSI22" s="80"/>
      <c r="QSJ22" s="80"/>
      <c r="QSK22" s="80"/>
      <c r="QSL22" s="80"/>
      <c r="QSM22" s="80"/>
      <c r="QSN22" s="80"/>
      <c r="QSO22" s="80"/>
      <c r="QSP22" s="80"/>
      <c r="QSQ22" s="80"/>
      <c r="QSR22" s="80"/>
      <c r="QSS22" s="80"/>
      <c r="QST22" s="80"/>
      <c r="QSU22" s="80"/>
      <c r="QSV22" s="80"/>
      <c r="QSW22" s="80"/>
      <c r="QSX22" s="80"/>
      <c r="QSY22" s="80"/>
      <c r="QSZ22" s="80"/>
      <c r="QTA22" s="80"/>
      <c r="QTB22" s="80"/>
      <c r="QTC22" s="80"/>
      <c r="QTD22" s="80"/>
      <c r="QTE22" s="80"/>
      <c r="QTF22" s="80"/>
      <c r="QTG22" s="80"/>
      <c r="QTH22" s="80"/>
      <c r="QTI22" s="80"/>
      <c r="QTJ22" s="80"/>
      <c r="QTK22" s="80"/>
      <c r="QTL22" s="80"/>
      <c r="QTM22" s="80"/>
      <c r="QTN22" s="80"/>
      <c r="QTO22" s="80"/>
      <c r="QTP22" s="80"/>
      <c r="QTQ22" s="80"/>
      <c r="QTR22" s="80"/>
      <c r="QTS22" s="80"/>
      <c r="QTT22" s="80"/>
      <c r="QTU22" s="80"/>
      <c r="QTV22" s="80"/>
      <c r="QTW22" s="80"/>
      <c r="QTX22" s="80"/>
      <c r="QTY22" s="80"/>
      <c r="QTZ22" s="80"/>
      <c r="QUA22" s="80"/>
      <c r="QUB22" s="80"/>
      <c r="QUC22" s="80"/>
      <c r="QUD22" s="80"/>
      <c r="QUE22" s="80"/>
      <c r="QUF22" s="80"/>
      <c r="QUG22" s="80"/>
      <c r="QUH22" s="80"/>
      <c r="QUI22" s="80"/>
      <c r="QUJ22" s="80"/>
      <c r="QUK22" s="80"/>
      <c r="QUL22" s="80"/>
      <c r="QUM22" s="80"/>
      <c r="QUN22" s="80"/>
      <c r="QUO22" s="80"/>
      <c r="QUP22" s="80"/>
      <c r="QUQ22" s="80"/>
      <c r="QUR22" s="80"/>
      <c r="QUS22" s="80"/>
      <c r="QUT22" s="80"/>
      <c r="QUU22" s="80"/>
      <c r="QUV22" s="80"/>
      <c r="QUW22" s="80"/>
      <c r="QUX22" s="80"/>
      <c r="QUY22" s="80"/>
      <c r="QUZ22" s="80"/>
      <c r="QVA22" s="80"/>
      <c r="QVB22" s="80"/>
      <c r="QVC22" s="80"/>
      <c r="QVD22" s="80"/>
      <c r="QVE22" s="80"/>
      <c r="QVF22" s="80"/>
      <c r="QVG22" s="80"/>
      <c r="QVH22" s="80"/>
      <c r="QVI22" s="80"/>
      <c r="QVJ22" s="80"/>
      <c r="QVK22" s="80"/>
      <c r="QVL22" s="80"/>
      <c r="QVM22" s="80"/>
      <c r="QVN22" s="80"/>
      <c r="QVO22" s="80"/>
      <c r="QVP22" s="80"/>
      <c r="QVQ22" s="80"/>
      <c r="QVR22" s="80"/>
      <c r="QVS22" s="80"/>
      <c r="QVT22" s="80"/>
      <c r="QVU22" s="80"/>
      <c r="QVV22" s="80"/>
      <c r="QVW22" s="80"/>
      <c r="QVX22" s="80"/>
      <c r="QVY22" s="80"/>
      <c r="QVZ22" s="80"/>
      <c r="QWA22" s="80"/>
      <c r="QWB22" s="80"/>
      <c r="QWC22" s="80"/>
      <c r="QWD22" s="80"/>
      <c r="QWE22" s="80"/>
      <c r="QWF22" s="80"/>
      <c r="QWG22" s="80"/>
      <c r="QWH22" s="80"/>
      <c r="QWI22" s="80"/>
      <c r="QWJ22" s="80"/>
      <c r="QWK22" s="80"/>
      <c r="QWL22" s="80"/>
      <c r="QWM22" s="80"/>
      <c r="QWN22" s="80"/>
      <c r="QWO22" s="80"/>
      <c r="QWP22" s="80"/>
      <c r="QWQ22" s="80"/>
      <c r="QWR22" s="80"/>
      <c r="QWS22" s="80"/>
      <c r="QWT22" s="80"/>
      <c r="QWU22" s="80"/>
      <c r="QWV22" s="80"/>
      <c r="QWW22" s="80"/>
      <c r="QWX22" s="80"/>
      <c r="QWY22" s="80"/>
      <c r="QWZ22" s="80"/>
      <c r="QXA22" s="80"/>
      <c r="QXB22" s="80"/>
      <c r="QXC22" s="80"/>
      <c r="QXD22" s="80"/>
      <c r="QXE22" s="80"/>
      <c r="QXF22" s="80"/>
      <c r="QXG22" s="80"/>
      <c r="QXH22" s="80"/>
      <c r="QXI22" s="80"/>
      <c r="QXJ22" s="80"/>
      <c r="QXK22" s="80"/>
      <c r="QXL22" s="80"/>
      <c r="QXM22" s="80"/>
      <c r="QXN22" s="80"/>
      <c r="QXO22" s="80"/>
      <c r="QXP22" s="80"/>
      <c r="QXQ22" s="80"/>
      <c r="QXR22" s="80"/>
      <c r="QXS22" s="80"/>
      <c r="QXT22" s="80"/>
      <c r="QXU22" s="80"/>
      <c r="QXV22" s="80"/>
      <c r="QXW22" s="80"/>
      <c r="QXX22" s="80"/>
      <c r="QXY22" s="80"/>
      <c r="QXZ22" s="80"/>
      <c r="QYA22" s="80"/>
      <c r="QYB22" s="80"/>
      <c r="QYC22" s="80"/>
      <c r="QYD22" s="80"/>
      <c r="QYE22" s="80"/>
      <c r="QYF22" s="80"/>
      <c r="QYG22" s="80"/>
      <c r="QYH22" s="80"/>
      <c r="QYI22" s="80"/>
      <c r="QYJ22" s="80"/>
      <c r="QYK22" s="80"/>
      <c r="QYL22" s="80"/>
      <c r="QYM22" s="80"/>
      <c r="QYN22" s="80"/>
      <c r="QYO22" s="80"/>
      <c r="QYP22" s="80"/>
      <c r="QYQ22" s="80"/>
      <c r="QYR22" s="80"/>
      <c r="QYS22" s="80"/>
      <c r="QYT22" s="80"/>
      <c r="QYU22" s="80"/>
      <c r="QYV22" s="80"/>
      <c r="QYW22" s="80"/>
      <c r="QYX22" s="80"/>
      <c r="QYY22" s="80"/>
      <c r="QYZ22" s="80"/>
      <c r="QZA22" s="80"/>
      <c r="QZB22" s="80"/>
      <c r="QZC22" s="80"/>
      <c r="QZD22" s="80"/>
      <c r="QZE22" s="80"/>
      <c r="QZF22" s="80"/>
      <c r="QZG22" s="80"/>
      <c r="QZH22" s="80"/>
      <c r="QZI22" s="80"/>
      <c r="QZJ22" s="80"/>
      <c r="QZK22" s="80"/>
      <c r="QZL22" s="80"/>
      <c r="QZM22" s="80"/>
      <c r="QZN22" s="80"/>
      <c r="QZO22" s="80"/>
      <c r="QZP22" s="80"/>
      <c r="QZQ22" s="80"/>
      <c r="QZR22" s="80"/>
      <c r="QZS22" s="80"/>
      <c r="QZT22" s="80"/>
      <c r="QZU22" s="80"/>
      <c r="QZV22" s="80"/>
      <c r="QZW22" s="80"/>
      <c r="QZX22" s="80"/>
      <c r="QZY22" s="80"/>
      <c r="QZZ22" s="80"/>
      <c r="RAA22" s="80"/>
      <c r="RAB22" s="80"/>
      <c r="RAC22" s="80"/>
      <c r="RAD22" s="80"/>
      <c r="RAE22" s="80"/>
      <c r="RAF22" s="80"/>
      <c r="RAG22" s="80"/>
      <c r="RAH22" s="80"/>
      <c r="RAI22" s="80"/>
      <c r="RAJ22" s="80"/>
      <c r="RAK22" s="80"/>
      <c r="RAL22" s="80"/>
      <c r="RAM22" s="80"/>
      <c r="RAN22" s="80"/>
      <c r="RAO22" s="80"/>
      <c r="RAP22" s="80"/>
      <c r="RAQ22" s="80"/>
      <c r="RAR22" s="80"/>
      <c r="RAS22" s="80"/>
      <c r="RAT22" s="80"/>
      <c r="RAU22" s="80"/>
      <c r="RAV22" s="80"/>
      <c r="RAW22" s="80"/>
      <c r="RAX22" s="80"/>
      <c r="RAY22" s="80"/>
      <c r="RAZ22" s="80"/>
      <c r="RBA22" s="80"/>
      <c r="RBB22" s="80"/>
      <c r="RBC22" s="80"/>
      <c r="RBD22" s="80"/>
      <c r="RBE22" s="80"/>
      <c r="RBF22" s="80"/>
      <c r="RBG22" s="80"/>
      <c r="RBH22" s="80"/>
      <c r="RBI22" s="80"/>
      <c r="RBJ22" s="80"/>
      <c r="RBK22" s="80"/>
      <c r="RBL22" s="80"/>
      <c r="RBM22" s="80"/>
      <c r="RBN22" s="80"/>
      <c r="RBO22" s="80"/>
      <c r="RBP22" s="80"/>
      <c r="RBQ22" s="80"/>
      <c r="RBR22" s="80"/>
      <c r="RBS22" s="80"/>
      <c r="RBT22" s="80"/>
      <c r="RBU22" s="80"/>
      <c r="RBV22" s="80"/>
      <c r="RBW22" s="80"/>
      <c r="RBX22" s="80"/>
      <c r="RBY22" s="80"/>
      <c r="RBZ22" s="80"/>
      <c r="RCA22" s="80"/>
      <c r="RCB22" s="80"/>
      <c r="RCC22" s="80"/>
      <c r="RCD22" s="80"/>
      <c r="RCE22" s="80"/>
      <c r="RCF22" s="80"/>
      <c r="RCG22" s="80"/>
      <c r="RCH22" s="80"/>
      <c r="RCI22" s="80"/>
      <c r="RCJ22" s="80"/>
      <c r="RCK22" s="80"/>
      <c r="RCL22" s="80"/>
      <c r="RCM22" s="80"/>
      <c r="RCN22" s="80"/>
      <c r="RCO22" s="80"/>
      <c r="RCP22" s="80"/>
      <c r="RCQ22" s="80"/>
      <c r="RCR22" s="80"/>
      <c r="RCS22" s="80"/>
      <c r="RCT22" s="80"/>
      <c r="RCU22" s="80"/>
      <c r="RCV22" s="80"/>
      <c r="RCW22" s="80"/>
      <c r="RCX22" s="80"/>
      <c r="RCY22" s="80"/>
      <c r="RCZ22" s="80"/>
      <c r="RDA22" s="80"/>
      <c r="RDB22" s="80"/>
      <c r="RDC22" s="80"/>
      <c r="RDD22" s="80"/>
      <c r="RDE22" s="80"/>
      <c r="RDF22" s="80"/>
      <c r="RDG22" s="80"/>
      <c r="RDH22" s="80"/>
      <c r="RDI22" s="80"/>
      <c r="RDJ22" s="80"/>
      <c r="RDK22" s="80"/>
      <c r="RDL22" s="80"/>
      <c r="RDM22" s="80"/>
      <c r="RDN22" s="80"/>
      <c r="RDO22" s="80"/>
      <c r="RDP22" s="80"/>
      <c r="RDQ22" s="80"/>
      <c r="RDR22" s="80"/>
      <c r="RDS22" s="80"/>
      <c r="RDT22" s="80"/>
      <c r="RDU22" s="80"/>
      <c r="RDV22" s="80"/>
      <c r="RDW22" s="80"/>
      <c r="RDX22" s="80"/>
      <c r="RDY22" s="80"/>
      <c r="RDZ22" s="80"/>
      <c r="REA22" s="80"/>
      <c r="REB22" s="80"/>
      <c r="REC22" s="80"/>
      <c r="RED22" s="80"/>
      <c r="REE22" s="80"/>
      <c r="REF22" s="80"/>
      <c r="REG22" s="80"/>
      <c r="REH22" s="80"/>
      <c r="REI22" s="80"/>
      <c r="REJ22" s="80"/>
      <c r="REK22" s="80"/>
      <c r="REL22" s="80"/>
      <c r="REM22" s="80"/>
      <c r="REN22" s="80"/>
      <c r="REO22" s="80"/>
      <c r="REP22" s="80"/>
      <c r="REQ22" s="80"/>
      <c r="RER22" s="80"/>
      <c r="RES22" s="80"/>
      <c r="RET22" s="80"/>
      <c r="REU22" s="80"/>
      <c r="REV22" s="80"/>
      <c r="REW22" s="80"/>
      <c r="REX22" s="80"/>
      <c r="REY22" s="80"/>
      <c r="REZ22" s="80"/>
      <c r="RFA22" s="80"/>
      <c r="RFB22" s="80"/>
      <c r="RFC22" s="80"/>
      <c r="RFD22" s="80"/>
      <c r="RFE22" s="80"/>
      <c r="RFF22" s="80"/>
      <c r="RFG22" s="80"/>
      <c r="RFH22" s="80"/>
      <c r="RFI22" s="80"/>
      <c r="RFJ22" s="80"/>
      <c r="RFK22" s="80"/>
      <c r="RFL22" s="80"/>
      <c r="RFM22" s="80"/>
      <c r="RFN22" s="80"/>
      <c r="RFO22" s="80"/>
      <c r="RFP22" s="80"/>
      <c r="RFQ22" s="80"/>
      <c r="RFR22" s="80"/>
      <c r="RFS22" s="80"/>
      <c r="RFT22" s="80"/>
      <c r="RFU22" s="80"/>
      <c r="RFV22" s="80"/>
      <c r="RFW22" s="80"/>
      <c r="RFX22" s="80"/>
      <c r="RFY22" s="80"/>
      <c r="RFZ22" s="80"/>
      <c r="RGA22" s="80"/>
      <c r="RGB22" s="80"/>
      <c r="RGC22" s="80"/>
      <c r="RGD22" s="80"/>
      <c r="RGE22" s="80"/>
      <c r="RGF22" s="80"/>
      <c r="RGG22" s="80"/>
      <c r="RGH22" s="80"/>
      <c r="RGI22" s="80"/>
      <c r="RGJ22" s="80"/>
      <c r="RGK22" s="80"/>
      <c r="RGL22" s="80"/>
      <c r="RGM22" s="80"/>
      <c r="RGN22" s="80"/>
      <c r="RGO22" s="80"/>
      <c r="RGP22" s="80"/>
      <c r="RGQ22" s="80"/>
      <c r="RGR22" s="80"/>
      <c r="RGS22" s="80"/>
      <c r="RGT22" s="80"/>
      <c r="RGU22" s="80"/>
      <c r="RGV22" s="80"/>
      <c r="RGW22" s="80"/>
      <c r="RGX22" s="80"/>
      <c r="RGY22" s="80"/>
      <c r="RGZ22" s="80"/>
      <c r="RHA22" s="80"/>
      <c r="RHB22" s="80"/>
      <c r="RHC22" s="80"/>
      <c r="RHD22" s="80"/>
      <c r="RHE22" s="80"/>
      <c r="RHF22" s="80"/>
      <c r="RHG22" s="80"/>
      <c r="RHH22" s="80"/>
      <c r="RHI22" s="80"/>
      <c r="RHJ22" s="80"/>
      <c r="RHK22" s="80"/>
      <c r="RHL22" s="80"/>
      <c r="RHM22" s="80"/>
      <c r="RHN22" s="80"/>
      <c r="RHO22" s="80"/>
      <c r="RHP22" s="80"/>
      <c r="RHQ22" s="80"/>
      <c r="RHR22" s="80"/>
      <c r="RHS22" s="80"/>
      <c r="RHT22" s="80"/>
      <c r="RHU22" s="80"/>
      <c r="RHV22" s="80"/>
      <c r="RHW22" s="80"/>
      <c r="RHX22" s="80"/>
      <c r="RHY22" s="80"/>
      <c r="RHZ22" s="80"/>
      <c r="RIA22" s="80"/>
      <c r="RIB22" s="80"/>
      <c r="RIC22" s="80"/>
      <c r="RID22" s="80"/>
      <c r="RIE22" s="80"/>
      <c r="RIF22" s="80"/>
      <c r="RIG22" s="80"/>
      <c r="RIH22" s="80"/>
      <c r="RII22" s="80"/>
      <c r="RIJ22" s="80"/>
      <c r="RIK22" s="80"/>
      <c r="RIL22" s="80"/>
      <c r="RIM22" s="80"/>
      <c r="RIN22" s="80"/>
      <c r="RIO22" s="80"/>
      <c r="RIP22" s="80"/>
      <c r="RIQ22" s="80"/>
      <c r="RIR22" s="80"/>
      <c r="RIS22" s="80"/>
      <c r="RIT22" s="80"/>
      <c r="RIU22" s="80"/>
      <c r="RIV22" s="80"/>
      <c r="RIW22" s="80"/>
      <c r="RIX22" s="80"/>
      <c r="RIY22" s="80"/>
      <c r="RIZ22" s="80"/>
      <c r="RJA22" s="80"/>
      <c r="RJB22" s="80"/>
      <c r="RJC22" s="80"/>
      <c r="RJD22" s="80"/>
      <c r="RJE22" s="80"/>
      <c r="RJF22" s="80"/>
      <c r="RJG22" s="80"/>
      <c r="RJH22" s="80"/>
      <c r="RJI22" s="80"/>
      <c r="RJJ22" s="80"/>
      <c r="RJK22" s="80"/>
      <c r="RJL22" s="80"/>
      <c r="RJM22" s="80"/>
      <c r="RJN22" s="80"/>
      <c r="RJO22" s="80"/>
      <c r="RJP22" s="80"/>
      <c r="RJQ22" s="80"/>
      <c r="RJR22" s="80"/>
      <c r="RJS22" s="80"/>
      <c r="RJT22" s="80"/>
      <c r="RJU22" s="80"/>
      <c r="RJV22" s="80"/>
      <c r="RJW22" s="80"/>
      <c r="RJX22" s="80"/>
      <c r="RJY22" s="80"/>
      <c r="RJZ22" s="80"/>
      <c r="RKA22" s="80"/>
      <c r="RKB22" s="80"/>
      <c r="RKC22" s="80"/>
      <c r="RKD22" s="80"/>
      <c r="RKE22" s="80"/>
      <c r="RKF22" s="80"/>
      <c r="RKG22" s="80"/>
      <c r="RKH22" s="80"/>
      <c r="RKI22" s="80"/>
      <c r="RKJ22" s="80"/>
      <c r="RKK22" s="80"/>
      <c r="RKL22" s="80"/>
      <c r="RKM22" s="80"/>
      <c r="RKN22" s="80"/>
      <c r="RKO22" s="80"/>
      <c r="RKP22" s="80"/>
      <c r="RKQ22" s="80"/>
      <c r="RKR22" s="80"/>
      <c r="RKS22" s="80"/>
      <c r="RKT22" s="80"/>
      <c r="RKU22" s="80"/>
      <c r="RKV22" s="80"/>
      <c r="RKW22" s="80"/>
      <c r="RKX22" s="80"/>
      <c r="RKY22" s="80"/>
      <c r="RKZ22" s="80"/>
      <c r="RLA22" s="80"/>
      <c r="RLB22" s="80"/>
      <c r="RLC22" s="80"/>
      <c r="RLD22" s="80"/>
      <c r="RLE22" s="80"/>
      <c r="RLF22" s="80"/>
      <c r="RLG22" s="80"/>
      <c r="RLH22" s="80"/>
      <c r="RLI22" s="80"/>
      <c r="RLJ22" s="80"/>
      <c r="RLK22" s="80"/>
      <c r="RLL22" s="80"/>
      <c r="RLM22" s="80"/>
      <c r="RLN22" s="80"/>
      <c r="RLO22" s="80"/>
      <c r="RLP22" s="80"/>
      <c r="RLQ22" s="80"/>
      <c r="RLR22" s="80"/>
      <c r="RLS22" s="80"/>
      <c r="RLT22" s="80"/>
      <c r="RLU22" s="80"/>
      <c r="RLV22" s="80"/>
      <c r="RLW22" s="80"/>
      <c r="RLX22" s="80"/>
      <c r="RLY22" s="80"/>
      <c r="RLZ22" s="80"/>
      <c r="RMA22" s="80"/>
      <c r="RMB22" s="80"/>
      <c r="RMC22" s="80"/>
      <c r="RMD22" s="80"/>
      <c r="RME22" s="80"/>
      <c r="RMF22" s="80"/>
      <c r="RMG22" s="80"/>
      <c r="RMH22" s="80"/>
      <c r="RMI22" s="80"/>
      <c r="RMJ22" s="80"/>
      <c r="RMK22" s="80"/>
      <c r="RML22" s="80"/>
      <c r="RMM22" s="80"/>
      <c r="RMN22" s="80"/>
      <c r="RMO22" s="80"/>
      <c r="RMP22" s="80"/>
      <c r="RMQ22" s="80"/>
      <c r="RMR22" s="80"/>
      <c r="RMS22" s="80"/>
      <c r="RMT22" s="80"/>
      <c r="RMU22" s="80"/>
      <c r="RMV22" s="80"/>
      <c r="RMW22" s="80"/>
      <c r="RMX22" s="80"/>
      <c r="RMY22" s="80"/>
      <c r="RMZ22" s="80"/>
      <c r="RNA22" s="80"/>
      <c r="RNB22" s="80"/>
      <c r="RNC22" s="80"/>
      <c r="RND22" s="80"/>
      <c r="RNE22" s="80"/>
      <c r="RNF22" s="80"/>
      <c r="RNG22" s="80"/>
      <c r="RNH22" s="80"/>
      <c r="RNI22" s="80"/>
      <c r="RNJ22" s="80"/>
      <c r="RNK22" s="80"/>
      <c r="RNL22" s="80"/>
      <c r="RNM22" s="80"/>
      <c r="RNN22" s="80"/>
      <c r="RNO22" s="80"/>
      <c r="RNP22" s="80"/>
      <c r="RNQ22" s="80"/>
      <c r="RNR22" s="80"/>
      <c r="RNS22" s="80"/>
      <c r="RNT22" s="80"/>
      <c r="RNU22" s="80"/>
      <c r="RNV22" s="80"/>
      <c r="RNW22" s="80"/>
      <c r="RNX22" s="80"/>
      <c r="RNY22" s="80"/>
      <c r="RNZ22" s="80"/>
      <c r="ROA22" s="80"/>
      <c r="ROB22" s="80"/>
      <c r="ROC22" s="80"/>
      <c r="ROD22" s="80"/>
      <c r="ROE22" s="80"/>
      <c r="ROF22" s="80"/>
      <c r="ROG22" s="80"/>
      <c r="ROH22" s="80"/>
      <c r="ROI22" s="80"/>
      <c r="ROJ22" s="80"/>
      <c r="ROK22" s="80"/>
      <c r="ROL22" s="80"/>
      <c r="ROM22" s="80"/>
      <c r="RON22" s="80"/>
      <c r="ROO22" s="80"/>
      <c r="ROP22" s="80"/>
      <c r="ROQ22" s="80"/>
      <c r="ROR22" s="80"/>
      <c r="ROS22" s="80"/>
      <c r="ROT22" s="80"/>
      <c r="ROU22" s="80"/>
      <c r="ROV22" s="80"/>
      <c r="ROW22" s="80"/>
      <c r="ROX22" s="80"/>
      <c r="ROY22" s="80"/>
      <c r="ROZ22" s="80"/>
      <c r="RPA22" s="80"/>
      <c r="RPB22" s="80"/>
      <c r="RPC22" s="80"/>
      <c r="RPD22" s="80"/>
      <c r="RPE22" s="80"/>
      <c r="RPF22" s="80"/>
      <c r="RPG22" s="80"/>
      <c r="RPH22" s="80"/>
      <c r="RPI22" s="80"/>
      <c r="RPJ22" s="80"/>
      <c r="RPK22" s="80"/>
      <c r="RPL22" s="80"/>
      <c r="RPM22" s="80"/>
      <c r="RPN22" s="80"/>
      <c r="RPO22" s="80"/>
      <c r="RPP22" s="80"/>
      <c r="RPQ22" s="80"/>
      <c r="RPR22" s="80"/>
      <c r="RPS22" s="80"/>
      <c r="RPT22" s="80"/>
      <c r="RPU22" s="80"/>
      <c r="RPV22" s="80"/>
      <c r="RPW22" s="80"/>
      <c r="RPX22" s="80"/>
      <c r="RPY22" s="80"/>
      <c r="RPZ22" s="80"/>
      <c r="RQA22" s="80"/>
      <c r="RQB22" s="80"/>
      <c r="RQC22" s="80"/>
      <c r="RQD22" s="80"/>
      <c r="RQE22" s="80"/>
      <c r="RQF22" s="80"/>
      <c r="RQG22" s="80"/>
      <c r="RQH22" s="80"/>
      <c r="RQI22" s="80"/>
      <c r="RQJ22" s="80"/>
      <c r="RQK22" s="80"/>
      <c r="RQL22" s="80"/>
      <c r="RQM22" s="80"/>
      <c r="RQN22" s="80"/>
      <c r="RQO22" s="80"/>
      <c r="RQP22" s="80"/>
      <c r="RQQ22" s="80"/>
      <c r="RQR22" s="80"/>
      <c r="RQS22" s="80"/>
      <c r="RQT22" s="80"/>
      <c r="RQU22" s="80"/>
      <c r="RQV22" s="80"/>
      <c r="RQW22" s="80"/>
      <c r="RQX22" s="80"/>
      <c r="RQY22" s="80"/>
      <c r="RQZ22" s="80"/>
      <c r="RRA22" s="80"/>
      <c r="RRB22" s="80"/>
      <c r="RRC22" s="80"/>
      <c r="RRD22" s="80"/>
      <c r="RRE22" s="80"/>
      <c r="RRF22" s="80"/>
      <c r="RRG22" s="80"/>
      <c r="RRH22" s="80"/>
      <c r="RRI22" s="80"/>
      <c r="RRJ22" s="80"/>
      <c r="RRK22" s="80"/>
      <c r="RRL22" s="80"/>
      <c r="RRM22" s="80"/>
      <c r="RRN22" s="80"/>
      <c r="RRO22" s="80"/>
      <c r="RRP22" s="80"/>
      <c r="RRQ22" s="80"/>
      <c r="RRR22" s="80"/>
      <c r="RRS22" s="80"/>
      <c r="RRT22" s="80"/>
      <c r="RRU22" s="80"/>
      <c r="RRV22" s="80"/>
      <c r="RRW22" s="80"/>
      <c r="RRX22" s="80"/>
      <c r="RRY22" s="80"/>
      <c r="RRZ22" s="80"/>
      <c r="RSA22" s="80"/>
      <c r="RSB22" s="80"/>
      <c r="RSC22" s="80"/>
      <c r="RSD22" s="80"/>
      <c r="RSE22" s="80"/>
      <c r="RSF22" s="80"/>
      <c r="RSG22" s="80"/>
      <c r="RSH22" s="80"/>
      <c r="RSI22" s="80"/>
      <c r="RSJ22" s="80"/>
      <c r="RSK22" s="80"/>
      <c r="RSL22" s="80"/>
      <c r="RSM22" s="80"/>
      <c r="RSN22" s="80"/>
      <c r="RSO22" s="80"/>
      <c r="RSP22" s="80"/>
      <c r="RSQ22" s="80"/>
      <c r="RSR22" s="80"/>
      <c r="RSS22" s="80"/>
      <c r="RST22" s="80"/>
      <c r="RSU22" s="80"/>
      <c r="RSV22" s="80"/>
      <c r="RSW22" s="80"/>
      <c r="RSX22" s="80"/>
      <c r="RSY22" s="80"/>
      <c r="RSZ22" s="80"/>
      <c r="RTA22" s="80"/>
      <c r="RTB22" s="80"/>
      <c r="RTC22" s="80"/>
      <c r="RTD22" s="80"/>
      <c r="RTE22" s="80"/>
      <c r="RTF22" s="80"/>
      <c r="RTG22" s="80"/>
      <c r="RTH22" s="80"/>
      <c r="RTI22" s="80"/>
      <c r="RTJ22" s="80"/>
      <c r="RTK22" s="80"/>
      <c r="RTL22" s="80"/>
      <c r="RTM22" s="80"/>
      <c r="RTN22" s="80"/>
      <c r="RTO22" s="80"/>
      <c r="RTP22" s="80"/>
      <c r="RTQ22" s="80"/>
      <c r="RTR22" s="80"/>
      <c r="RTS22" s="80"/>
      <c r="RTT22" s="80"/>
      <c r="RTU22" s="80"/>
      <c r="RTV22" s="80"/>
      <c r="RTW22" s="80"/>
      <c r="RTX22" s="80"/>
      <c r="RTY22" s="80"/>
      <c r="RTZ22" s="80"/>
      <c r="RUA22" s="80"/>
      <c r="RUB22" s="80"/>
      <c r="RUC22" s="80"/>
      <c r="RUD22" s="80"/>
      <c r="RUE22" s="80"/>
      <c r="RUF22" s="80"/>
      <c r="RUG22" s="80"/>
      <c r="RUH22" s="80"/>
      <c r="RUI22" s="80"/>
      <c r="RUJ22" s="80"/>
      <c r="RUK22" s="80"/>
      <c r="RUL22" s="80"/>
      <c r="RUM22" s="80"/>
      <c r="RUN22" s="80"/>
      <c r="RUO22" s="80"/>
      <c r="RUP22" s="80"/>
      <c r="RUQ22" s="80"/>
      <c r="RUR22" s="80"/>
      <c r="RUS22" s="80"/>
      <c r="RUT22" s="80"/>
      <c r="RUU22" s="80"/>
      <c r="RUV22" s="80"/>
      <c r="RUW22" s="80"/>
      <c r="RUX22" s="80"/>
      <c r="RUY22" s="80"/>
      <c r="RUZ22" s="80"/>
      <c r="RVA22" s="80"/>
      <c r="RVB22" s="80"/>
      <c r="RVC22" s="80"/>
      <c r="RVD22" s="80"/>
      <c r="RVE22" s="80"/>
      <c r="RVF22" s="80"/>
      <c r="RVG22" s="80"/>
      <c r="RVH22" s="80"/>
      <c r="RVI22" s="80"/>
      <c r="RVJ22" s="80"/>
      <c r="RVK22" s="80"/>
      <c r="RVL22" s="80"/>
      <c r="RVM22" s="80"/>
      <c r="RVN22" s="80"/>
      <c r="RVO22" s="80"/>
      <c r="RVP22" s="80"/>
      <c r="RVQ22" s="80"/>
      <c r="RVR22" s="80"/>
      <c r="RVS22" s="80"/>
      <c r="RVT22" s="80"/>
      <c r="RVU22" s="80"/>
      <c r="RVV22" s="80"/>
      <c r="RVW22" s="80"/>
      <c r="RVX22" s="80"/>
      <c r="RVY22" s="80"/>
      <c r="RVZ22" s="80"/>
      <c r="RWA22" s="80"/>
      <c r="RWB22" s="80"/>
      <c r="RWC22" s="80"/>
      <c r="RWD22" s="80"/>
      <c r="RWE22" s="80"/>
      <c r="RWF22" s="80"/>
      <c r="RWG22" s="80"/>
      <c r="RWH22" s="80"/>
      <c r="RWI22" s="80"/>
      <c r="RWJ22" s="80"/>
      <c r="RWK22" s="80"/>
      <c r="RWL22" s="80"/>
      <c r="RWM22" s="80"/>
      <c r="RWN22" s="80"/>
      <c r="RWO22" s="80"/>
      <c r="RWP22" s="80"/>
      <c r="RWQ22" s="80"/>
      <c r="RWR22" s="80"/>
      <c r="RWS22" s="80"/>
      <c r="RWT22" s="80"/>
      <c r="RWU22" s="80"/>
      <c r="RWV22" s="80"/>
      <c r="RWW22" s="80"/>
      <c r="RWX22" s="80"/>
      <c r="RWY22" s="80"/>
      <c r="RWZ22" s="80"/>
      <c r="RXA22" s="80"/>
      <c r="RXB22" s="80"/>
      <c r="RXC22" s="80"/>
      <c r="RXD22" s="80"/>
      <c r="RXE22" s="80"/>
      <c r="RXF22" s="80"/>
      <c r="RXG22" s="80"/>
      <c r="RXH22" s="80"/>
      <c r="RXI22" s="80"/>
      <c r="RXJ22" s="80"/>
      <c r="RXK22" s="80"/>
      <c r="RXL22" s="80"/>
      <c r="RXM22" s="80"/>
      <c r="RXN22" s="80"/>
      <c r="RXO22" s="80"/>
      <c r="RXP22" s="80"/>
      <c r="RXQ22" s="80"/>
      <c r="RXR22" s="80"/>
      <c r="RXS22" s="80"/>
      <c r="RXT22" s="80"/>
      <c r="RXU22" s="80"/>
      <c r="RXV22" s="80"/>
      <c r="RXW22" s="80"/>
      <c r="RXX22" s="80"/>
      <c r="RXY22" s="80"/>
      <c r="RXZ22" s="80"/>
      <c r="RYA22" s="80"/>
      <c r="RYB22" s="80"/>
      <c r="RYC22" s="80"/>
      <c r="RYD22" s="80"/>
      <c r="RYE22" s="80"/>
      <c r="RYF22" s="80"/>
      <c r="RYG22" s="80"/>
      <c r="RYH22" s="80"/>
      <c r="RYI22" s="80"/>
      <c r="RYJ22" s="80"/>
      <c r="RYK22" s="80"/>
      <c r="RYL22" s="80"/>
      <c r="RYM22" s="80"/>
      <c r="RYN22" s="80"/>
      <c r="RYO22" s="80"/>
      <c r="RYP22" s="80"/>
      <c r="RYQ22" s="80"/>
      <c r="RYR22" s="80"/>
      <c r="RYS22" s="80"/>
      <c r="RYT22" s="80"/>
      <c r="RYU22" s="80"/>
      <c r="RYV22" s="80"/>
      <c r="RYW22" s="80"/>
      <c r="RYX22" s="80"/>
      <c r="RYY22" s="80"/>
      <c r="RYZ22" s="80"/>
      <c r="RZA22" s="80"/>
      <c r="RZB22" s="80"/>
      <c r="RZC22" s="80"/>
      <c r="RZD22" s="80"/>
      <c r="RZE22" s="80"/>
      <c r="RZF22" s="80"/>
      <c r="RZG22" s="80"/>
      <c r="RZH22" s="80"/>
      <c r="RZI22" s="80"/>
      <c r="RZJ22" s="80"/>
      <c r="RZK22" s="80"/>
      <c r="RZL22" s="80"/>
      <c r="RZM22" s="80"/>
      <c r="RZN22" s="80"/>
      <c r="RZO22" s="80"/>
      <c r="RZP22" s="80"/>
      <c r="RZQ22" s="80"/>
      <c r="RZR22" s="80"/>
      <c r="RZS22" s="80"/>
      <c r="RZT22" s="80"/>
      <c r="RZU22" s="80"/>
      <c r="RZV22" s="80"/>
      <c r="RZW22" s="80"/>
      <c r="RZX22" s="80"/>
      <c r="RZY22" s="80"/>
      <c r="RZZ22" s="80"/>
      <c r="SAA22" s="80"/>
      <c r="SAB22" s="80"/>
      <c r="SAC22" s="80"/>
      <c r="SAD22" s="80"/>
      <c r="SAE22" s="80"/>
      <c r="SAF22" s="80"/>
      <c r="SAG22" s="80"/>
      <c r="SAH22" s="80"/>
      <c r="SAI22" s="80"/>
      <c r="SAJ22" s="80"/>
      <c r="SAK22" s="80"/>
      <c r="SAL22" s="80"/>
      <c r="SAM22" s="80"/>
      <c r="SAN22" s="80"/>
      <c r="SAO22" s="80"/>
      <c r="SAP22" s="80"/>
      <c r="SAQ22" s="80"/>
      <c r="SAR22" s="80"/>
      <c r="SAS22" s="80"/>
      <c r="SAT22" s="80"/>
      <c r="SAU22" s="80"/>
      <c r="SAV22" s="80"/>
      <c r="SAW22" s="80"/>
      <c r="SAX22" s="80"/>
      <c r="SAY22" s="80"/>
      <c r="SAZ22" s="80"/>
      <c r="SBA22" s="80"/>
      <c r="SBB22" s="80"/>
      <c r="SBC22" s="80"/>
      <c r="SBD22" s="80"/>
      <c r="SBE22" s="80"/>
      <c r="SBF22" s="80"/>
      <c r="SBG22" s="80"/>
      <c r="SBH22" s="80"/>
      <c r="SBI22" s="80"/>
      <c r="SBJ22" s="80"/>
      <c r="SBK22" s="80"/>
      <c r="SBL22" s="80"/>
      <c r="SBM22" s="80"/>
      <c r="SBN22" s="80"/>
      <c r="SBO22" s="80"/>
      <c r="SBP22" s="80"/>
      <c r="SBQ22" s="80"/>
      <c r="SBR22" s="80"/>
      <c r="SBS22" s="80"/>
      <c r="SBT22" s="80"/>
      <c r="SBU22" s="80"/>
      <c r="SBV22" s="80"/>
      <c r="SBW22" s="80"/>
      <c r="SBX22" s="80"/>
      <c r="SBY22" s="80"/>
      <c r="SBZ22" s="80"/>
      <c r="SCA22" s="80"/>
      <c r="SCB22" s="80"/>
      <c r="SCC22" s="80"/>
      <c r="SCD22" s="80"/>
      <c r="SCE22" s="80"/>
      <c r="SCF22" s="80"/>
      <c r="SCG22" s="80"/>
      <c r="SCH22" s="80"/>
      <c r="SCI22" s="80"/>
      <c r="SCJ22" s="80"/>
      <c r="SCK22" s="80"/>
      <c r="SCL22" s="80"/>
      <c r="SCM22" s="80"/>
      <c r="SCN22" s="80"/>
      <c r="SCO22" s="80"/>
      <c r="SCP22" s="80"/>
      <c r="SCQ22" s="80"/>
      <c r="SCR22" s="80"/>
      <c r="SCS22" s="80"/>
      <c r="SCT22" s="80"/>
      <c r="SCU22" s="80"/>
      <c r="SCV22" s="80"/>
      <c r="SCW22" s="80"/>
      <c r="SCX22" s="80"/>
      <c r="SCY22" s="80"/>
      <c r="SCZ22" s="80"/>
      <c r="SDA22" s="80"/>
      <c r="SDB22" s="80"/>
      <c r="SDC22" s="80"/>
      <c r="SDD22" s="80"/>
      <c r="SDE22" s="80"/>
      <c r="SDF22" s="80"/>
      <c r="SDG22" s="80"/>
      <c r="SDH22" s="80"/>
      <c r="SDI22" s="80"/>
      <c r="SDJ22" s="80"/>
      <c r="SDK22" s="80"/>
      <c r="SDL22" s="80"/>
      <c r="SDM22" s="80"/>
      <c r="SDN22" s="80"/>
      <c r="SDO22" s="80"/>
      <c r="SDP22" s="80"/>
      <c r="SDQ22" s="80"/>
      <c r="SDR22" s="80"/>
      <c r="SDS22" s="80"/>
      <c r="SDT22" s="80"/>
      <c r="SDU22" s="80"/>
      <c r="SDV22" s="80"/>
      <c r="SDW22" s="80"/>
      <c r="SDX22" s="80"/>
      <c r="SDY22" s="80"/>
      <c r="SDZ22" s="80"/>
      <c r="SEA22" s="80"/>
      <c r="SEB22" s="80"/>
      <c r="SEC22" s="80"/>
      <c r="SED22" s="80"/>
      <c r="SEE22" s="80"/>
      <c r="SEF22" s="80"/>
      <c r="SEG22" s="80"/>
      <c r="SEH22" s="80"/>
      <c r="SEI22" s="80"/>
      <c r="SEJ22" s="80"/>
      <c r="SEK22" s="80"/>
      <c r="SEL22" s="80"/>
      <c r="SEM22" s="80"/>
      <c r="SEN22" s="80"/>
      <c r="SEO22" s="80"/>
      <c r="SEP22" s="80"/>
      <c r="SEQ22" s="80"/>
      <c r="SER22" s="80"/>
      <c r="SES22" s="80"/>
      <c r="SET22" s="80"/>
      <c r="SEU22" s="80"/>
      <c r="SEV22" s="80"/>
      <c r="SEW22" s="80"/>
      <c r="SEX22" s="80"/>
      <c r="SEY22" s="80"/>
      <c r="SEZ22" s="80"/>
      <c r="SFA22" s="80"/>
      <c r="SFB22" s="80"/>
      <c r="SFC22" s="80"/>
      <c r="SFD22" s="80"/>
      <c r="SFE22" s="80"/>
      <c r="SFF22" s="80"/>
      <c r="SFG22" s="80"/>
      <c r="SFH22" s="80"/>
      <c r="SFI22" s="80"/>
      <c r="SFJ22" s="80"/>
      <c r="SFK22" s="80"/>
      <c r="SFL22" s="80"/>
      <c r="SFM22" s="80"/>
      <c r="SFN22" s="80"/>
      <c r="SFO22" s="80"/>
      <c r="SFP22" s="80"/>
      <c r="SFQ22" s="80"/>
      <c r="SFR22" s="80"/>
      <c r="SFS22" s="80"/>
      <c r="SFT22" s="80"/>
      <c r="SFU22" s="80"/>
      <c r="SFV22" s="80"/>
      <c r="SFW22" s="80"/>
      <c r="SFX22" s="80"/>
      <c r="SFY22" s="80"/>
      <c r="SFZ22" s="80"/>
      <c r="SGA22" s="80"/>
      <c r="SGB22" s="80"/>
      <c r="SGC22" s="80"/>
      <c r="SGD22" s="80"/>
      <c r="SGE22" s="80"/>
      <c r="SGF22" s="80"/>
      <c r="SGG22" s="80"/>
      <c r="SGH22" s="80"/>
      <c r="SGI22" s="80"/>
      <c r="SGJ22" s="80"/>
      <c r="SGK22" s="80"/>
      <c r="SGL22" s="80"/>
      <c r="SGM22" s="80"/>
      <c r="SGN22" s="80"/>
      <c r="SGO22" s="80"/>
      <c r="SGP22" s="80"/>
      <c r="SGQ22" s="80"/>
      <c r="SGR22" s="80"/>
      <c r="SGS22" s="80"/>
      <c r="SGT22" s="80"/>
      <c r="SGU22" s="80"/>
      <c r="SGV22" s="80"/>
      <c r="SGW22" s="80"/>
      <c r="SGX22" s="80"/>
      <c r="SGY22" s="80"/>
      <c r="SGZ22" s="80"/>
      <c r="SHA22" s="80"/>
      <c r="SHB22" s="80"/>
      <c r="SHC22" s="80"/>
      <c r="SHD22" s="80"/>
      <c r="SHE22" s="80"/>
      <c r="SHF22" s="80"/>
      <c r="SHG22" s="80"/>
      <c r="SHH22" s="80"/>
      <c r="SHI22" s="80"/>
      <c r="SHJ22" s="80"/>
      <c r="SHK22" s="80"/>
      <c r="SHL22" s="80"/>
      <c r="SHM22" s="80"/>
      <c r="SHN22" s="80"/>
      <c r="SHO22" s="80"/>
      <c r="SHP22" s="80"/>
      <c r="SHQ22" s="80"/>
      <c r="SHR22" s="80"/>
      <c r="SHS22" s="80"/>
      <c r="SHT22" s="80"/>
      <c r="SHU22" s="80"/>
      <c r="SHV22" s="80"/>
      <c r="SHW22" s="80"/>
      <c r="SHX22" s="80"/>
      <c r="SHY22" s="80"/>
      <c r="SHZ22" s="80"/>
      <c r="SIA22" s="80"/>
      <c r="SIB22" s="80"/>
      <c r="SIC22" s="80"/>
      <c r="SID22" s="80"/>
      <c r="SIE22" s="80"/>
      <c r="SIF22" s="80"/>
      <c r="SIG22" s="80"/>
      <c r="SIH22" s="80"/>
      <c r="SII22" s="80"/>
      <c r="SIJ22" s="80"/>
      <c r="SIK22" s="80"/>
      <c r="SIL22" s="80"/>
      <c r="SIM22" s="80"/>
      <c r="SIN22" s="80"/>
      <c r="SIO22" s="80"/>
      <c r="SIP22" s="80"/>
      <c r="SIQ22" s="80"/>
      <c r="SIR22" s="80"/>
      <c r="SIS22" s="80"/>
      <c r="SIT22" s="80"/>
      <c r="SIU22" s="80"/>
      <c r="SIV22" s="80"/>
      <c r="SIW22" s="80"/>
      <c r="SIX22" s="80"/>
      <c r="SIY22" s="80"/>
      <c r="SIZ22" s="80"/>
      <c r="SJA22" s="80"/>
      <c r="SJB22" s="80"/>
      <c r="SJC22" s="80"/>
      <c r="SJD22" s="80"/>
      <c r="SJE22" s="80"/>
      <c r="SJF22" s="80"/>
      <c r="SJG22" s="80"/>
      <c r="SJH22" s="80"/>
      <c r="SJI22" s="80"/>
      <c r="SJJ22" s="80"/>
      <c r="SJK22" s="80"/>
      <c r="SJL22" s="80"/>
      <c r="SJM22" s="80"/>
      <c r="SJN22" s="80"/>
      <c r="SJO22" s="80"/>
      <c r="SJP22" s="80"/>
      <c r="SJQ22" s="80"/>
      <c r="SJR22" s="80"/>
      <c r="SJS22" s="80"/>
      <c r="SJT22" s="80"/>
      <c r="SJU22" s="80"/>
      <c r="SJV22" s="80"/>
      <c r="SJW22" s="80"/>
      <c r="SJX22" s="80"/>
      <c r="SJY22" s="80"/>
      <c r="SJZ22" s="80"/>
      <c r="SKA22" s="80"/>
      <c r="SKB22" s="80"/>
      <c r="SKC22" s="80"/>
      <c r="SKD22" s="80"/>
      <c r="SKE22" s="80"/>
      <c r="SKF22" s="80"/>
      <c r="SKG22" s="80"/>
      <c r="SKH22" s="80"/>
      <c r="SKI22" s="80"/>
      <c r="SKJ22" s="80"/>
      <c r="SKK22" s="80"/>
      <c r="SKL22" s="80"/>
      <c r="SKM22" s="80"/>
      <c r="SKN22" s="80"/>
      <c r="SKO22" s="80"/>
      <c r="SKP22" s="80"/>
      <c r="SKQ22" s="80"/>
      <c r="SKR22" s="80"/>
      <c r="SKS22" s="80"/>
      <c r="SKT22" s="80"/>
      <c r="SKU22" s="80"/>
      <c r="SKV22" s="80"/>
      <c r="SKW22" s="80"/>
      <c r="SKX22" s="80"/>
      <c r="SKY22" s="80"/>
      <c r="SKZ22" s="80"/>
      <c r="SLA22" s="80"/>
      <c r="SLB22" s="80"/>
      <c r="SLC22" s="80"/>
      <c r="SLD22" s="80"/>
      <c r="SLE22" s="80"/>
      <c r="SLF22" s="80"/>
      <c r="SLG22" s="80"/>
      <c r="SLH22" s="80"/>
      <c r="SLI22" s="80"/>
      <c r="SLJ22" s="80"/>
      <c r="SLK22" s="80"/>
      <c r="SLL22" s="80"/>
      <c r="SLM22" s="80"/>
      <c r="SLN22" s="80"/>
      <c r="SLO22" s="80"/>
      <c r="SLP22" s="80"/>
      <c r="SLQ22" s="80"/>
      <c r="SLR22" s="80"/>
      <c r="SLS22" s="80"/>
      <c r="SLT22" s="80"/>
      <c r="SLU22" s="80"/>
      <c r="SLV22" s="80"/>
      <c r="SLW22" s="80"/>
      <c r="SLX22" s="80"/>
      <c r="SLY22" s="80"/>
      <c r="SLZ22" s="80"/>
      <c r="SMA22" s="80"/>
      <c r="SMB22" s="80"/>
      <c r="SMC22" s="80"/>
      <c r="SMD22" s="80"/>
      <c r="SME22" s="80"/>
      <c r="SMF22" s="80"/>
      <c r="SMG22" s="80"/>
      <c r="SMH22" s="80"/>
      <c r="SMI22" s="80"/>
      <c r="SMJ22" s="80"/>
      <c r="SMK22" s="80"/>
      <c r="SML22" s="80"/>
      <c r="SMM22" s="80"/>
      <c r="SMN22" s="80"/>
      <c r="SMO22" s="80"/>
      <c r="SMP22" s="80"/>
      <c r="SMQ22" s="80"/>
      <c r="SMR22" s="80"/>
      <c r="SMS22" s="80"/>
      <c r="SMT22" s="80"/>
      <c r="SMU22" s="80"/>
      <c r="SMV22" s="80"/>
      <c r="SMW22" s="80"/>
      <c r="SMX22" s="80"/>
      <c r="SMY22" s="80"/>
      <c r="SMZ22" s="80"/>
      <c r="SNA22" s="80"/>
      <c r="SNB22" s="80"/>
      <c r="SNC22" s="80"/>
      <c r="SND22" s="80"/>
      <c r="SNE22" s="80"/>
      <c r="SNF22" s="80"/>
      <c r="SNG22" s="80"/>
      <c r="SNH22" s="80"/>
      <c r="SNI22" s="80"/>
      <c r="SNJ22" s="80"/>
      <c r="SNK22" s="80"/>
      <c r="SNL22" s="80"/>
      <c r="SNM22" s="80"/>
      <c r="SNN22" s="80"/>
      <c r="SNO22" s="80"/>
      <c r="SNP22" s="80"/>
      <c r="SNQ22" s="80"/>
      <c r="SNR22" s="80"/>
      <c r="SNS22" s="80"/>
      <c r="SNT22" s="80"/>
      <c r="SNU22" s="80"/>
      <c r="SNV22" s="80"/>
      <c r="SNW22" s="80"/>
      <c r="SNX22" s="80"/>
      <c r="SNY22" s="80"/>
      <c r="SNZ22" s="80"/>
      <c r="SOA22" s="80"/>
      <c r="SOB22" s="80"/>
      <c r="SOC22" s="80"/>
      <c r="SOD22" s="80"/>
      <c r="SOE22" s="80"/>
      <c r="SOF22" s="80"/>
      <c r="SOG22" s="80"/>
      <c r="SOH22" s="80"/>
      <c r="SOI22" s="80"/>
      <c r="SOJ22" s="80"/>
      <c r="SOK22" s="80"/>
      <c r="SOL22" s="80"/>
      <c r="SOM22" s="80"/>
      <c r="SON22" s="80"/>
      <c r="SOO22" s="80"/>
      <c r="SOP22" s="80"/>
      <c r="SOQ22" s="80"/>
      <c r="SOR22" s="80"/>
      <c r="SOS22" s="80"/>
      <c r="SOT22" s="80"/>
      <c r="SOU22" s="80"/>
      <c r="SOV22" s="80"/>
      <c r="SOW22" s="80"/>
      <c r="SOX22" s="80"/>
      <c r="SOY22" s="80"/>
      <c r="SOZ22" s="80"/>
      <c r="SPA22" s="80"/>
      <c r="SPB22" s="80"/>
      <c r="SPC22" s="80"/>
      <c r="SPD22" s="80"/>
      <c r="SPE22" s="80"/>
      <c r="SPF22" s="80"/>
      <c r="SPG22" s="80"/>
      <c r="SPH22" s="80"/>
      <c r="SPI22" s="80"/>
      <c r="SPJ22" s="80"/>
      <c r="SPK22" s="80"/>
      <c r="SPL22" s="80"/>
      <c r="SPM22" s="80"/>
      <c r="SPN22" s="80"/>
      <c r="SPO22" s="80"/>
      <c r="SPP22" s="80"/>
      <c r="SPQ22" s="80"/>
      <c r="SPR22" s="80"/>
      <c r="SPS22" s="80"/>
      <c r="SPT22" s="80"/>
      <c r="SPU22" s="80"/>
      <c r="SPV22" s="80"/>
      <c r="SPW22" s="80"/>
      <c r="SPX22" s="80"/>
      <c r="SPY22" s="80"/>
      <c r="SPZ22" s="80"/>
      <c r="SQA22" s="80"/>
      <c r="SQB22" s="80"/>
      <c r="SQC22" s="80"/>
      <c r="SQD22" s="80"/>
      <c r="SQE22" s="80"/>
      <c r="SQF22" s="80"/>
      <c r="SQG22" s="80"/>
      <c r="SQH22" s="80"/>
      <c r="SQI22" s="80"/>
      <c r="SQJ22" s="80"/>
      <c r="SQK22" s="80"/>
      <c r="SQL22" s="80"/>
      <c r="SQM22" s="80"/>
      <c r="SQN22" s="80"/>
      <c r="SQO22" s="80"/>
      <c r="SQP22" s="80"/>
      <c r="SQQ22" s="80"/>
      <c r="SQR22" s="80"/>
      <c r="SQS22" s="80"/>
      <c r="SQT22" s="80"/>
      <c r="SQU22" s="80"/>
      <c r="SQV22" s="80"/>
      <c r="SQW22" s="80"/>
      <c r="SQX22" s="80"/>
      <c r="SQY22" s="80"/>
      <c r="SQZ22" s="80"/>
      <c r="SRA22" s="80"/>
      <c r="SRB22" s="80"/>
      <c r="SRC22" s="80"/>
      <c r="SRD22" s="80"/>
      <c r="SRE22" s="80"/>
      <c r="SRF22" s="80"/>
      <c r="SRG22" s="80"/>
      <c r="SRH22" s="80"/>
      <c r="SRI22" s="80"/>
      <c r="SRJ22" s="80"/>
      <c r="SRK22" s="80"/>
      <c r="SRL22" s="80"/>
      <c r="SRM22" s="80"/>
      <c r="SRN22" s="80"/>
      <c r="SRO22" s="80"/>
      <c r="SRP22" s="80"/>
      <c r="SRQ22" s="80"/>
      <c r="SRR22" s="80"/>
      <c r="SRS22" s="80"/>
      <c r="SRT22" s="80"/>
      <c r="SRU22" s="80"/>
      <c r="SRV22" s="80"/>
      <c r="SRW22" s="80"/>
      <c r="SRX22" s="80"/>
      <c r="SRY22" s="80"/>
      <c r="SRZ22" s="80"/>
      <c r="SSA22" s="80"/>
      <c r="SSB22" s="80"/>
      <c r="SSC22" s="80"/>
      <c r="SSD22" s="80"/>
      <c r="SSE22" s="80"/>
      <c r="SSF22" s="80"/>
      <c r="SSG22" s="80"/>
      <c r="SSH22" s="80"/>
      <c r="SSI22" s="80"/>
      <c r="SSJ22" s="80"/>
      <c r="SSK22" s="80"/>
      <c r="SSL22" s="80"/>
      <c r="SSM22" s="80"/>
      <c r="SSN22" s="80"/>
      <c r="SSO22" s="80"/>
      <c r="SSP22" s="80"/>
      <c r="SSQ22" s="80"/>
      <c r="SSR22" s="80"/>
      <c r="SSS22" s="80"/>
      <c r="SST22" s="80"/>
      <c r="SSU22" s="80"/>
      <c r="SSV22" s="80"/>
      <c r="SSW22" s="80"/>
      <c r="SSX22" s="80"/>
      <c r="SSY22" s="80"/>
      <c r="SSZ22" s="80"/>
      <c r="STA22" s="80"/>
      <c r="STB22" s="80"/>
      <c r="STC22" s="80"/>
      <c r="STD22" s="80"/>
      <c r="STE22" s="80"/>
      <c r="STF22" s="80"/>
      <c r="STG22" s="80"/>
      <c r="STH22" s="80"/>
      <c r="STI22" s="80"/>
      <c r="STJ22" s="80"/>
      <c r="STK22" s="80"/>
      <c r="STL22" s="80"/>
      <c r="STM22" s="80"/>
      <c r="STN22" s="80"/>
      <c r="STO22" s="80"/>
      <c r="STP22" s="80"/>
      <c r="STQ22" s="80"/>
      <c r="STR22" s="80"/>
      <c r="STS22" s="80"/>
      <c r="STT22" s="80"/>
      <c r="STU22" s="80"/>
      <c r="STV22" s="80"/>
      <c r="STW22" s="80"/>
      <c r="STX22" s="80"/>
      <c r="STY22" s="80"/>
      <c r="STZ22" s="80"/>
      <c r="SUA22" s="80"/>
      <c r="SUB22" s="80"/>
      <c r="SUC22" s="80"/>
      <c r="SUD22" s="80"/>
      <c r="SUE22" s="80"/>
      <c r="SUF22" s="80"/>
      <c r="SUG22" s="80"/>
      <c r="SUH22" s="80"/>
      <c r="SUI22" s="80"/>
      <c r="SUJ22" s="80"/>
      <c r="SUK22" s="80"/>
      <c r="SUL22" s="80"/>
      <c r="SUM22" s="80"/>
      <c r="SUN22" s="80"/>
      <c r="SUO22" s="80"/>
      <c r="SUP22" s="80"/>
      <c r="SUQ22" s="80"/>
      <c r="SUR22" s="80"/>
      <c r="SUS22" s="80"/>
      <c r="SUT22" s="80"/>
      <c r="SUU22" s="80"/>
      <c r="SUV22" s="80"/>
      <c r="SUW22" s="80"/>
      <c r="SUX22" s="80"/>
      <c r="SUY22" s="80"/>
      <c r="SUZ22" s="80"/>
      <c r="SVA22" s="80"/>
      <c r="SVB22" s="80"/>
      <c r="SVC22" s="80"/>
      <c r="SVD22" s="80"/>
      <c r="SVE22" s="80"/>
      <c r="SVF22" s="80"/>
      <c r="SVG22" s="80"/>
      <c r="SVH22" s="80"/>
      <c r="SVI22" s="80"/>
      <c r="SVJ22" s="80"/>
      <c r="SVK22" s="80"/>
      <c r="SVL22" s="80"/>
      <c r="SVM22" s="80"/>
      <c r="SVN22" s="80"/>
      <c r="SVO22" s="80"/>
      <c r="SVP22" s="80"/>
      <c r="SVQ22" s="80"/>
      <c r="SVR22" s="80"/>
      <c r="SVS22" s="80"/>
      <c r="SVT22" s="80"/>
      <c r="SVU22" s="80"/>
      <c r="SVV22" s="80"/>
      <c r="SVW22" s="80"/>
      <c r="SVX22" s="80"/>
      <c r="SVY22" s="80"/>
      <c r="SVZ22" s="80"/>
      <c r="SWA22" s="80"/>
      <c r="SWB22" s="80"/>
      <c r="SWC22" s="80"/>
      <c r="SWD22" s="80"/>
      <c r="SWE22" s="80"/>
      <c r="SWF22" s="80"/>
      <c r="SWG22" s="80"/>
      <c r="SWH22" s="80"/>
      <c r="SWI22" s="80"/>
      <c r="SWJ22" s="80"/>
      <c r="SWK22" s="80"/>
      <c r="SWL22" s="80"/>
      <c r="SWM22" s="80"/>
      <c r="SWN22" s="80"/>
      <c r="SWO22" s="80"/>
      <c r="SWP22" s="80"/>
      <c r="SWQ22" s="80"/>
      <c r="SWR22" s="80"/>
      <c r="SWS22" s="80"/>
      <c r="SWT22" s="80"/>
      <c r="SWU22" s="80"/>
      <c r="SWV22" s="80"/>
      <c r="SWW22" s="80"/>
      <c r="SWX22" s="80"/>
      <c r="SWY22" s="80"/>
      <c r="SWZ22" s="80"/>
      <c r="SXA22" s="80"/>
      <c r="SXB22" s="80"/>
      <c r="SXC22" s="80"/>
      <c r="SXD22" s="80"/>
      <c r="SXE22" s="80"/>
      <c r="SXF22" s="80"/>
      <c r="SXG22" s="80"/>
      <c r="SXH22" s="80"/>
      <c r="SXI22" s="80"/>
      <c r="SXJ22" s="80"/>
      <c r="SXK22" s="80"/>
      <c r="SXL22" s="80"/>
      <c r="SXM22" s="80"/>
      <c r="SXN22" s="80"/>
      <c r="SXO22" s="80"/>
      <c r="SXP22" s="80"/>
      <c r="SXQ22" s="80"/>
      <c r="SXR22" s="80"/>
      <c r="SXS22" s="80"/>
      <c r="SXT22" s="80"/>
      <c r="SXU22" s="80"/>
      <c r="SXV22" s="80"/>
      <c r="SXW22" s="80"/>
      <c r="SXX22" s="80"/>
      <c r="SXY22" s="80"/>
      <c r="SXZ22" s="80"/>
      <c r="SYA22" s="80"/>
      <c r="SYB22" s="80"/>
      <c r="SYC22" s="80"/>
      <c r="SYD22" s="80"/>
      <c r="SYE22" s="80"/>
      <c r="SYF22" s="80"/>
      <c r="SYG22" s="80"/>
      <c r="SYH22" s="80"/>
      <c r="SYI22" s="80"/>
      <c r="SYJ22" s="80"/>
      <c r="SYK22" s="80"/>
      <c r="SYL22" s="80"/>
      <c r="SYM22" s="80"/>
      <c r="SYN22" s="80"/>
      <c r="SYO22" s="80"/>
      <c r="SYP22" s="80"/>
      <c r="SYQ22" s="80"/>
      <c r="SYR22" s="80"/>
      <c r="SYS22" s="80"/>
      <c r="SYT22" s="80"/>
      <c r="SYU22" s="80"/>
      <c r="SYV22" s="80"/>
      <c r="SYW22" s="80"/>
      <c r="SYX22" s="80"/>
      <c r="SYY22" s="80"/>
      <c r="SYZ22" s="80"/>
      <c r="SZA22" s="80"/>
      <c r="SZB22" s="80"/>
      <c r="SZC22" s="80"/>
      <c r="SZD22" s="80"/>
      <c r="SZE22" s="80"/>
      <c r="SZF22" s="80"/>
      <c r="SZG22" s="80"/>
      <c r="SZH22" s="80"/>
      <c r="SZI22" s="80"/>
      <c r="SZJ22" s="80"/>
      <c r="SZK22" s="80"/>
      <c r="SZL22" s="80"/>
      <c r="SZM22" s="80"/>
      <c r="SZN22" s="80"/>
      <c r="SZO22" s="80"/>
      <c r="SZP22" s="80"/>
      <c r="SZQ22" s="80"/>
      <c r="SZR22" s="80"/>
      <c r="SZS22" s="80"/>
      <c r="SZT22" s="80"/>
      <c r="SZU22" s="80"/>
      <c r="SZV22" s="80"/>
      <c r="SZW22" s="80"/>
      <c r="SZX22" s="80"/>
      <c r="SZY22" s="80"/>
      <c r="SZZ22" s="80"/>
      <c r="TAA22" s="80"/>
      <c r="TAB22" s="80"/>
      <c r="TAC22" s="80"/>
      <c r="TAD22" s="80"/>
      <c r="TAE22" s="80"/>
      <c r="TAF22" s="80"/>
      <c r="TAG22" s="80"/>
      <c r="TAH22" s="80"/>
      <c r="TAI22" s="80"/>
      <c r="TAJ22" s="80"/>
      <c r="TAK22" s="80"/>
      <c r="TAL22" s="80"/>
      <c r="TAM22" s="80"/>
      <c r="TAN22" s="80"/>
      <c r="TAO22" s="80"/>
      <c r="TAP22" s="80"/>
      <c r="TAQ22" s="80"/>
      <c r="TAR22" s="80"/>
      <c r="TAS22" s="80"/>
      <c r="TAT22" s="80"/>
      <c r="TAU22" s="80"/>
      <c r="TAV22" s="80"/>
      <c r="TAW22" s="80"/>
      <c r="TAX22" s="80"/>
      <c r="TAY22" s="80"/>
      <c r="TAZ22" s="80"/>
      <c r="TBA22" s="80"/>
      <c r="TBB22" s="80"/>
      <c r="TBC22" s="80"/>
      <c r="TBD22" s="80"/>
      <c r="TBE22" s="80"/>
      <c r="TBF22" s="80"/>
      <c r="TBG22" s="80"/>
      <c r="TBH22" s="80"/>
      <c r="TBI22" s="80"/>
      <c r="TBJ22" s="80"/>
      <c r="TBK22" s="80"/>
      <c r="TBL22" s="80"/>
      <c r="TBM22" s="80"/>
      <c r="TBN22" s="80"/>
      <c r="TBO22" s="80"/>
      <c r="TBP22" s="80"/>
      <c r="TBQ22" s="80"/>
      <c r="TBR22" s="80"/>
      <c r="TBS22" s="80"/>
      <c r="TBT22" s="80"/>
      <c r="TBU22" s="80"/>
      <c r="TBV22" s="80"/>
      <c r="TBW22" s="80"/>
      <c r="TBX22" s="80"/>
      <c r="TBY22" s="80"/>
      <c r="TBZ22" s="80"/>
      <c r="TCA22" s="80"/>
      <c r="TCB22" s="80"/>
      <c r="TCC22" s="80"/>
      <c r="TCD22" s="80"/>
      <c r="TCE22" s="80"/>
      <c r="TCF22" s="80"/>
      <c r="TCG22" s="80"/>
      <c r="TCH22" s="80"/>
      <c r="TCI22" s="80"/>
      <c r="TCJ22" s="80"/>
      <c r="TCK22" s="80"/>
      <c r="TCL22" s="80"/>
      <c r="TCM22" s="80"/>
      <c r="TCN22" s="80"/>
      <c r="TCO22" s="80"/>
      <c r="TCP22" s="80"/>
      <c r="TCQ22" s="80"/>
      <c r="TCR22" s="80"/>
      <c r="TCS22" s="80"/>
      <c r="TCT22" s="80"/>
      <c r="TCU22" s="80"/>
      <c r="TCV22" s="80"/>
      <c r="TCW22" s="80"/>
      <c r="TCX22" s="80"/>
      <c r="TCY22" s="80"/>
      <c r="TCZ22" s="80"/>
      <c r="TDA22" s="80"/>
      <c r="TDB22" s="80"/>
      <c r="TDC22" s="80"/>
      <c r="TDD22" s="80"/>
      <c r="TDE22" s="80"/>
      <c r="TDF22" s="80"/>
      <c r="TDG22" s="80"/>
      <c r="TDH22" s="80"/>
      <c r="TDI22" s="80"/>
      <c r="TDJ22" s="80"/>
      <c r="TDK22" s="80"/>
      <c r="TDL22" s="80"/>
      <c r="TDM22" s="80"/>
      <c r="TDN22" s="80"/>
      <c r="TDO22" s="80"/>
      <c r="TDP22" s="80"/>
      <c r="TDQ22" s="80"/>
      <c r="TDR22" s="80"/>
      <c r="TDS22" s="80"/>
      <c r="TDT22" s="80"/>
      <c r="TDU22" s="80"/>
      <c r="TDV22" s="80"/>
      <c r="TDW22" s="80"/>
      <c r="TDX22" s="80"/>
      <c r="TDY22" s="80"/>
      <c r="TDZ22" s="80"/>
      <c r="TEA22" s="80"/>
      <c r="TEB22" s="80"/>
      <c r="TEC22" s="80"/>
      <c r="TED22" s="80"/>
      <c r="TEE22" s="80"/>
      <c r="TEF22" s="80"/>
      <c r="TEG22" s="80"/>
      <c r="TEH22" s="80"/>
      <c r="TEI22" s="80"/>
      <c r="TEJ22" s="80"/>
      <c r="TEK22" s="80"/>
      <c r="TEL22" s="80"/>
      <c r="TEM22" s="80"/>
      <c r="TEN22" s="80"/>
      <c r="TEO22" s="80"/>
      <c r="TEP22" s="80"/>
      <c r="TEQ22" s="80"/>
      <c r="TER22" s="80"/>
      <c r="TES22" s="80"/>
      <c r="TET22" s="80"/>
      <c r="TEU22" s="80"/>
      <c r="TEV22" s="80"/>
      <c r="TEW22" s="80"/>
      <c r="TEX22" s="80"/>
      <c r="TEY22" s="80"/>
      <c r="TEZ22" s="80"/>
      <c r="TFA22" s="80"/>
      <c r="TFB22" s="80"/>
      <c r="TFC22" s="80"/>
      <c r="TFD22" s="80"/>
      <c r="TFE22" s="80"/>
      <c r="TFF22" s="80"/>
      <c r="TFG22" s="80"/>
      <c r="TFH22" s="80"/>
      <c r="TFI22" s="80"/>
      <c r="TFJ22" s="80"/>
      <c r="TFK22" s="80"/>
      <c r="TFL22" s="80"/>
      <c r="TFM22" s="80"/>
      <c r="TFN22" s="80"/>
      <c r="TFO22" s="80"/>
      <c r="TFP22" s="80"/>
      <c r="TFQ22" s="80"/>
      <c r="TFR22" s="80"/>
      <c r="TFS22" s="80"/>
      <c r="TFT22" s="80"/>
      <c r="TFU22" s="80"/>
      <c r="TFV22" s="80"/>
      <c r="TFW22" s="80"/>
      <c r="TFX22" s="80"/>
      <c r="TFY22" s="80"/>
      <c r="TFZ22" s="80"/>
      <c r="TGA22" s="80"/>
      <c r="TGB22" s="80"/>
      <c r="TGC22" s="80"/>
      <c r="TGD22" s="80"/>
      <c r="TGE22" s="80"/>
      <c r="TGF22" s="80"/>
      <c r="TGG22" s="80"/>
      <c r="TGH22" s="80"/>
      <c r="TGI22" s="80"/>
      <c r="TGJ22" s="80"/>
      <c r="TGK22" s="80"/>
      <c r="TGL22" s="80"/>
      <c r="TGM22" s="80"/>
      <c r="TGN22" s="80"/>
      <c r="TGO22" s="80"/>
      <c r="TGP22" s="80"/>
      <c r="TGQ22" s="80"/>
      <c r="TGR22" s="80"/>
      <c r="TGS22" s="80"/>
      <c r="TGT22" s="80"/>
      <c r="TGU22" s="80"/>
      <c r="TGV22" s="80"/>
      <c r="TGW22" s="80"/>
      <c r="TGX22" s="80"/>
      <c r="TGY22" s="80"/>
      <c r="TGZ22" s="80"/>
      <c r="THA22" s="80"/>
      <c r="THB22" s="80"/>
      <c r="THC22" s="80"/>
      <c r="THD22" s="80"/>
      <c r="THE22" s="80"/>
      <c r="THF22" s="80"/>
      <c r="THG22" s="80"/>
      <c r="THH22" s="80"/>
      <c r="THI22" s="80"/>
      <c r="THJ22" s="80"/>
      <c r="THK22" s="80"/>
      <c r="THL22" s="80"/>
      <c r="THM22" s="80"/>
      <c r="THN22" s="80"/>
      <c r="THO22" s="80"/>
      <c r="THP22" s="80"/>
      <c r="THQ22" s="80"/>
      <c r="THR22" s="80"/>
      <c r="THS22" s="80"/>
      <c r="THT22" s="80"/>
      <c r="THU22" s="80"/>
      <c r="THV22" s="80"/>
      <c r="THW22" s="80"/>
      <c r="THX22" s="80"/>
      <c r="THY22" s="80"/>
      <c r="THZ22" s="80"/>
      <c r="TIA22" s="80"/>
      <c r="TIB22" s="80"/>
      <c r="TIC22" s="80"/>
      <c r="TID22" s="80"/>
      <c r="TIE22" s="80"/>
      <c r="TIF22" s="80"/>
      <c r="TIG22" s="80"/>
      <c r="TIH22" s="80"/>
      <c r="TII22" s="80"/>
      <c r="TIJ22" s="80"/>
      <c r="TIK22" s="80"/>
      <c r="TIL22" s="80"/>
      <c r="TIM22" s="80"/>
      <c r="TIN22" s="80"/>
      <c r="TIO22" s="80"/>
      <c r="TIP22" s="80"/>
      <c r="TIQ22" s="80"/>
      <c r="TIR22" s="80"/>
      <c r="TIS22" s="80"/>
      <c r="TIT22" s="80"/>
      <c r="TIU22" s="80"/>
      <c r="TIV22" s="80"/>
      <c r="TIW22" s="80"/>
      <c r="TIX22" s="80"/>
      <c r="TIY22" s="80"/>
      <c r="TIZ22" s="80"/>
      <c r="TJA22" s="80"/>
      <c r="TJB22" s="80"/>
      <c r="TJC22" s="80"/>
      <c r="TJD22" s="80"/>
      <c r="TJE22" s="80"/>
      <c r="TJF22" s="80"/>
      <c r="TJG22" s="80"/>
      <c r="TJH22" s="80"/>
      <c r="TJI22" s="80"/>
      <c r="TJJ22" s="80"/>
      <c r="TJK22" s="80"/>
      <c r="TJL22" s="80"/>
      <c r="TJM22" s="80"/>
      <c r="TJN22" s="80"/>
      <c r="TJO22" s="80"/>
      <c r="TJP22" s="80"/>
      <c r="TJQ22" s="80"/>
      <c r="TJR22" s="80"/>
      <c r="TJS22" s="80"/>
      <c r="TJT22" s="80"/>
      <c r="TJU22" s="80"/>
      <c r="TJV22" s="80"/>
      <c r="TJW22" s="80"/>
      <c r="TJX22" s="80"/>
      <c r="TJY22" s="80"/>
      <c r="TJZ22" s="80"/>
      <c r="TKA22" s="80"/>
      <c r="TKB22" s="80"/>
      <c r="TKC22" s="80"/>
      <c r="TKD22" s="80"/>
      <c r="TKE22" s="80"/>
      <c r="TKF22" s="80"/>
      <c r="TKG22" s="80"/>
      <c r="TKH22" s="80"/>
      <c r="TKI22" s="80"/>
      <c r="TKJ22" s="80"/>
      <c r="TKK22" s="80"/>
      <c r="TKL22" s="80"/>
      <c r="TKM22" s="80"/>
      <c r="TKN22" s="80"/>
      <c r="TKO22" s="80"/>
      <c r="TKP22" s="80"/>
      <c r="TKQ22" s="80"/>
      <c r="TKR22" s="80"/>
      <c r="TKS22" s="80"/>
      <c r="TKT22" s="80"/>
      <c r="TKU22" s="80"/>
      <c r="TKV22" s="80"/>
      <c r="TKW22" s="80"/>
      <c r="TKX22" s="80"/>
      <c r="TKY22" s="80"/>
      <c r="TKZ22" s="80"/>
      <c r="TLA22" s="80"/>
      <c r="TLB22" s="80"/>
      <c r="TLC22" s="80"/>
      <c r="TLD22" s="80"/>
      <c r="TLE22" s="80"/>
      <c r="TLF22" s="80"/>
      <c r="TLG22" s="80"/>
      <c r="TLH22" s="80"/>
      <c r="TLI22" s="80"/>
      <c r="TLJ22" s="80"/>
      <c r="TLK22" s="80"/>
      <c r="TLL22" s="80"/>
      <c r="TLM22" s="80"/>
      <c r="TLN22" s="80"/>
      <c r="TLO22" s="80"/>
      <c r="TLP22" s="80"/>
      <c r="TLQ22" s="80"/>
      <c r="TLR22" s="80"/>
      <c r="TLS22" s="80"/>
      <c r="TLT22" s="80"/>
      <c r="TLU22" s="80"/>
      <c r="TLV22" s="80"/>
      <c r="TLW22" s="80"/>
      <c r="TLX22" s="80"/>
      <c r="TLY22" s="80"/>
      <c r="TLZ22" s="80"/>
      <c r="TMA22" s="80"/>
      <c r="TMB22" s="80"/>
      <c r="TMC22" s="80"/>
      <c r="TMD22" s="80"/>
      <c r="TME22" s="80"/>
      <c r="TMF22" s="80"/>
      <c r="TMG22" s="80"/>
      <c r="TMH22" s="80"/>
      <c r="TMI22" s="80"/>
      <c r="TMJ22" s="80"/>
      <c r="TMK22" s="80"/>
      <c r="TML22" s="80"/>
      <c r="TMM22" s="80"/>
      <c r="TMN22" s="80"/>
      <c r="TMO22" s="80"/>
      <c r="TMP22" s="80"/>
      <c r="TMQ22" s="80"/>
      <c r="TMR22" s="80"/>
      <c r="TMS22" s="80"/>
      <c r="TMT22" s="80"/>
      <c r="TMU22" s="80"/>
      <c r="TMV22" s="80"/>
      <c r="TMW22" s="80"/>
      <c r="TMX22" s="80"/>
      <c r="TMY22" s="80"/>
      <c r="TMZ22" s="80"/>
      <c r="TNA22" s="80"/>
      <c r="TNB22" s="80"/>
      <c r="TNC22" s="80"/>
      <c r="TND22" s="80"/>
      <c r="TNE22" s="80"/>
      <c r="TNF22" s="80"/>
      <c r="TNG22" s="80"/>
      <c r="TNH22" s="80"/>
      <c r="TNI22" s="80"/>
      <c r="TNJ22" s="80"/>
      <c r="TNK22" s="80"/>
      <c r="TNL22" s="80"/>
      <c r="TNM22" s="80"/>
      <c r="TNN22" s="80"/>
      <c r="TNO22" s="80"/>
      <c r="TNP22" s="80"/>
      <c r="TNQ22" s="80"/>
      <c r="TNR22" s="80"/>
      <c r="TNS22" s="80"/>
      <c r="TNT22" s="80"/>
      <c r="TNU22" s="80"/>
      <c r="TNV22" s="80"/>
      <c r="TNW22" s="80"/>
      <c r="TNX22" s="80"/>
      <c r="TNY22" s="80"/>
      <c r="TNZ22" s="80"/>
      <c r="TOA22" s="80"/>
      <c r="TOB22" s="80"/>
      <c r="TOC22" s="80"/>
      <c r="TOD22" s="80"/>
      <c r="TOE22" s="80"/>
      <c r="TOF22" s="80"/>
      <c r="TOG22" s="80"/>
      <c r="TOH22" s="80"/>
      <c r="TOI22" s="80"/>
      <c r="TOJ22" s="80"/>
      <c r="TOK22" s="80"/>
      <c r="TOL22" s="80"/>
      <c r="TOM22" s="80"/>
      <c r="TON22" s="80"/>
      <c r="TOO22" s="80"/>
      <c r="TOP22" s="80"/>
      <c r="TOQ22" s="80"/>
      <c r="TOR22" s="80"/>
      <c r="TOS22" s="80"/>
      <c r="TOT22" s="80"/>
      <c r="TOU22" s="80"/>
      <c r="TOV22" s="80"/>
      <c r="TOW22" s="80"/>
      <c r="TOX22" s="80"/>
      <c r="TOY22" s="80"/>
      <c r="TOZ22" s="80"/>
      <c r="TPA22" s="80"/>
      <c r="TPB22" s="80"/>
      <c r="TPC22" s="80"/>
      <c r="TPD22" s="80"/>
      <c r="TPE22" s="80"/>
      <c r="TPF22" s="80"/>
      <c r="TPG22" s="80"/>
      <c r="TPH22" s="80"/>
      <c r="TPI22" s="80"/>
      <c r="TPJ22" s="80"/>
      <c r="TPK22" s="80"/>
      <c r="TPL22" s="80"/>
      <c r="TPM22" s="80"/>
      <c r="TPN22" s="80"/>
      <c r="TPO22" s="80"/>
      <c r="TPP22" s="80"/>
      <c r="TPQ22" s="80"/>
      <c r="TPR22" s="80"/>
      <c r="TPS22" s="80"/>
      <c r="TPT22" s="80"/>
      <c r="TPU22" s="80"/>
      <c r="TPV22" s="80"/>
      <c r="TPW22" s="80"/>
      <c r="TPX22" s="80"/>
      <c r="TPY22" s="80"/>
      <c r="TPZ22" s="80"/>
      <c r="TQA22" s="80"/>
      <c r="TQB22" s="80"/>
      <c r="TQC22" s="80"/>
      <c r="TQD22" s="80"/>
      <c r="TQE22" s="80"/>
      <c r="TQF22" s="80"/>
      <c r="TQG22" s="80"/>
      <c r="TQH22" s="80"/>
      <c r="TQI22" s="80"/>
      <c r="TQJ22" s="80"/>
      <c r="TQK22" s="80"/>
      <c r="TQL22" s="80"/>
      <c r="TQM22" s="80"/>
      <c r="TQN22" s="80"/>
      <c r="TQO22" s="80"/>
      <c r="TQP22" s="80"/>
      <c r="TQQ22" s="80"/>
      <c r="TQR22" s="80"/>
      <c r="TQS22" s="80"/>
      <c r="TQT22" s="80"/>
      <c r="TQU22" s="80"/>
      <c r="TQV22" s="80"/>
      <c r="TQW22" s="80"/>
      <c r="TQX22" s="80"/>
      <c r="TQY22" s="80"/>
      <c r="TQZ22" s="80"/>
      <c r="TRA22" s="80"/>
      <c r="TRB22" s="80"/>
      <c r="TRC22" s="80"/>
      <c r="TRD22" s="80"/>
      <c r="TRE22" s="80"/>
      <c r="TRF22" s="80"/>
      <c r="TRG22" s="80"/>
      <c r="TRH22" s="80"/>
      <c r="TRI22" s="80"/>
      <c r="TRJ22" s="80"/>
      <c r="TRK22" s="80"/>
      <c r="TRL22" s="80"/>
      <c r="TRM22" s="80"/>
      <c r="TRN22" s="80"/>
      <c r="TRO22" s="80"/>
      <c r="TRP22" s="80"/>
      <c r="TRQ22" s="80"/>
      <c r="TRR22" s="80"/>
      <c r="TRS22" s="80"/>
      <c r="TRT22" s="80"/>
      <c r="TRU22" s="80"/>
      <c r="TRV22" s="80"/>
      <c r="TRW22" s="80"/>
      <c r="TRX22" s="80"/>
      <c r="TRY22" s="80"/>
      <c r="TRZ22" s="80"/>
      <c r="TSA22" s="80"/>
      <c r="TSB22" s="80"/>
      <c r="TSC22" s="80"/>
      <c r="TSD22" s="80"/>
      <c r="TSE22" s="80"/>
      <c r="TSF22" s="80"/>
      <c r="TSG22" s="80"/>
      <c r="TSH22" s="80"/>
      <c r="TSI22" s="80"/>
      <c r="TSJ22" s="80"/>
      <c r="TSK22" s="80"/>
      <c r="TSL22" s="80"/>
      <c r="TSM22" s="80"/>
      <c r="TSN22" s="80"/>
      <c r="TSO22" s="80"/>
      <c r="TSP22" s="80"/>
      <c r="TSQ22" s="80"/>
      <c r="TSR22" s="80"/>
      <c r="TSS22" s="80"/>
      <c r="TST22" s="80"/>
      <c r="TSU22" s="80"/>
      <c r="TSV22" s="80"/>
      <c r="TSW22" s="80"/>
      <c r="TSX22" s="80"/>
      <c r="TSY22" s="80"/>
      <c r="TSZ22" s="80"/>
      <c r="TTA22" s="80"/>
      <c r="TTB22" s="80"/>
      <c r="TTC22" s="80"/>
      <c r="TTD22" s="80"/>
      <c r="TTE22" s="80"/>
      <c r="TTF22" s="80"/>
      <c r="TTG22" s="80"/>
      <c r="TTH22" s="80"/>
      <c r="TTI22" s="80"/>
      <c r="TTJ22" s="80"/>
      <c r="TTK22" s="80"/>
      <c r="TTL22" s="80"/>
      <c r="TTM22" s="80"/>
      <c r="TTN22" s="80"/>
      <c r="TTO22" s="80"/>
      <c r="TTP22" s="80"/>
      <c r="TTQ22" s="80"/>
      <c r="TTR22" s="80"/>
      <c r="TTS22" s="80"/>
      <c r="TTT22" s="80"/>
      <c r="TTU22" s="80"/>
      <c r="TTV22" s="80"/>
      <c r="TTW22" s="80"/>
      <c r="TTX22" s="80"/>
      <c r="TTY22" s="80"/>
      <c r="TTZ22" s="80"/>
      <c r="TUA22" s="80"/>
      <c r="TUB22" s="80"/>
      <c r="TUC22" s="80"/>
      <c r="TUD22" s="80"/>
      <c r="TUE22" s="80"/>
      <c r="TUF22" s="80"/>
      <c r="TUG22" s="80"/>
      <c r="TUH22" s="80"/>
      <c r="TUI22" s="80"/>
      <c r="TUJ22" s="80"/>
      <c r="TUK22" s="80"/>
      <c r="TUL22" s="80"/>
      <c r="TUM22" s="80"/>
      <c r="TUN22" s="80"/>
      <c r="TUO22" s="80"/>
      <c r="TUP22" s="80"/>
      <c r="TUQ22" s="80"/>
      <c r="TUR22" s="80"/>
      <c r="TUS22" s="80"/>
      <c r="TUT22" s="80"/>
      <c r="TUU22" s="80"/>
      <c r="TUV22" s="80"/>
      <c r="TUW22" s="80"/>
      <c r="TUX22" s="80"/>
      <c r="TUY22" s="80"/>
      <c r="TUZ22" s="80"/>
      <c r="TVA22" s="80"/>
      <c r="TVB22" s="80"/>
      <c r="TVC22" s="80"/>
      <c r="TVD22" s="80"/>
      <c r="TVE22" s="80"/>
      <c r="TVF22" s="80"/>
      <c r="TVG22" s="80"/>
      <c r="TVH22" s="80"/>
      <c r="TVI22" s="80"/>
      <c r="TVJ22" s="80"/>
      <c r="TVK22" s="80"/>
      <c r="TVL22" s="80"/>
      <c r="TVM22" s="80"/>
      <c r="TVN22" s="80"/>
      <c r="TVO22" s="80"/>
      <c r="TVP22" s="80"/>
      <c r="TVQ22" s="80"/>
      <c r="TVR22" s="80"/>
      <c r="TVS22" s="80"/>
      <c r="TVT22" s="80"/>
      <c r="TVU22" s="80"/>
      <c r="TVV22" s="80"/>
      <c r="TVW22" s="80"/>
      <c r="TVX22" s="80"/>
      <c r="TVY22" s="80"/>
      <c r="TVZ22" s="80"/>
      <c r="TWA22" s="80"/>
      <c r="TWB22" s="80"/>
      <c r="TWC22" s="80"/>
      <c r="TWD22" s="80"/>
      <c r="TWE22" s="80"/>
      <c r="TWF22" s="80"/>
      <c r="TWG22" s="80"/>
      <c r="TWH22" s="80"/>
      <c r="TWI22" s="80"/>
      <c r="TWJ22" s="80"/>
      <c r="TWK22" s="80"/>
      <c r="TWL22" s="80"/>
      <c r="TWM22" s="80"/>
      <c r="TWN22" s="80"/>
      <c r="TWO22" s="80"/>
      <c r="TWP22" s="80"/>
      <c r="TWQ22" s="80"/>
      <c r="TWR22" s="80"/>
      <c r="TWS22" s="80"/>
      <c r="TWT22" s="80"/>
      <c r="TWU22" s="80"/>
      <c r="TWV22" s="80"/>
      <c r="TWW22" s="80"/>
      <c r="TWX22" s="80"/>
      <c r="TWY22" s="80"/>
      <c r="TWZ22" s="80"/>
      <c r="TXA22" s="80"/>
      <c r="TXB22" s="80"/>
      <c r="TXC22" s="80"/>
      <c r="TXD22" s="80"/>
      <c r="TXE22" s="80"/>
      <c r="TXF22" s="80"/>
      <c r="TXG22" s="80"/>
      <c r="TXH22" s="80"/>
      <c r="TXI22" s="80"/>
      <c r="TXJ22" s="80"/>
      <c r="TXK22" s="80"/>
      <c r="TXL22" s="80"/>
      <c r="TXM22" s="80"/>
      <c r="TXN22" s="80"/>
      <c r="TXO22" s="80"/>
      <c r="TXP22" s="80"/>
      <c r="TXQ22" s="80"/>
      <c r="TXR22" s="80"/>
      <c r="TXS22" s="80"/>
      <c r="TXT22" s="80"/>
      <c r="TXU22" s="80"/>
      <c r="TXV22" s="80"/>
      <c r="TXW22" s="80"/>
      <c r="TXX22" s="80"/>
      <c r="TXY22" s="80"/>
      <c r="TXZ22" s="80"/>
      <c r="TYA22" s="80"/>
      <c r="TYB22" s="80"/>
      <c r="TYC22" s="80"/>
      <c r="TYD22" s="80"/>
      <c r="TYE22" s="80"/>
      <c r="TYF22" s="80"/>
      <c r="TYG22" s="80"/>
      <c r="TYH22" s="80"/>
      <c r="TYI22" s="80"/>
      <c r="TYJ22" s="80"/>
      <c r="TYK22" s="80"/>
      <c r="TYL22" s="80"/>
      <c r="TYM22" s="80"/>
      <c r="TYN22" s="80"/>
      <c r="TYO22" s="80"/>
      <c r="TYP22" s="80"/>
      <c r="TYQ22" s="80"/>
      <c r="TYR22" s="80"/>
      <c r="TYS22" s="80"/>
      <c r="TYT22" s="80"/>
      <c r="TYU22" s="80"/>
      <c r="TYV22" s="80"/>
      <c r="TYW22" s="80"/>
      <c r="TYX22" s="80"/>
      <c r="TYY22" s="80"/>
      <c r="TYZ22" s="80"/>
      <c r="TZA22" s="80"/>
      <c r="TZB22" s="80"/>
      <c r="TZC22" s="80"/>
      <c r="TZD22" s="80"/>
      <c r="TZE22" s="80"/>
      <c r="TZF22" s="80"/>
      <c r="TZG22" s="80"/>
      <c r="TZH22" s="80"/>
      <c r="TZI22" s="80"/>
      <c r="TZJ22" s="80"/>
      <c r="TZK22" s="80"/>
      <c r="TZL22" s="80"/>
      <c r="TZM22" s="80"/>
      <c r="TZN22" s="80"/>
      <c r="TZO22" s="80"/>
      <c r="TZP22" s="80"/>
      <c r="TZQ22" s="80"/>
      <c r="TZR22" s="80"/>
      <c r="TZS22" s="80"/>
      <c r="TZT22" s="80"/>
      <c r="TZU22" s="80"/>
      <c r="TZV22" s="80"/>
      <c r="TZW22" s="80"/>
      <c r="TZX22" s="80"/>
      <c r="TZY22" s="80"/>
      <c r="TZZ22" s="80"/>
      <c r="UAA22" s="80"/>
      <c r="UAB22" s="80"/>
      <c r="UAC22" s="80"/>
      <c r="UAD22" s="80"/>
      <c r="UAE22" s="80"/>
      <c r="UAF22" s="80"/>
      <c r="UAG22" s="80"/>
      <c r="UAH22" s="80"/>
      <c r="UAI22" s="80"/>
      <c r="UAJ22" s="80"/>
      <c r="UAK22" s="80"/>
      <c r="UAL22" s="80"/>
      <c r="UAM22" s="80"/>
      <c r="UAN22" s="80"/>
      <c r="UAO22" s="80"/>
      <c r="UAP22" s="80"/>
      <c r="UAQ22" s="80"/>
      <c r="UAR22" s="80"/>
      <c r="UAS22" s="80"/>
      <c r="UAT22" s="80"/>
      <c r="UAU22" s="80"/>
      <c r="UAV22" s="80"/>
      <c r="UAW22" s="80"/>
      <c r="UAX22" s="80"/>
      <c r="UAY22" s="80"/>
      <c r="UAZ22" s="80"/>
      <c r="UBA22" s="80"/>
      <c r="UBB22" s="80"/>
      <c r="UBC22" s="80"/>
      <c r="UBD22" s="80"/>
      <c r="UBE22" s="80"/>
      <c r="UBF22" s="80"/>
      <c r="UBG22" s="80"/>
      <c r="UBH22" s="80"/>
      <c r="UBI22" s="80"/>
      <c r="UBJ22" s="80"/>
      <c r="UBK22" s="80"/>
      <c r="UBL22" s="80"/>
      <c r="UBM22" s="80"/>
      <c r="UBN22" s="80"/>
      <c r="UBO22" s="80"/>
      <c r="UBP22" s="80"/>
      <c r="UBQ22" s="80"/>
      <c r="UBR22" s="80"/>
      <c r="UBS22" s="80"/>
      <c r="UBT22" s="80"/>
      <c r="UBU22" s="80"/>
      <c r="UBV22" s="80"/>
      <c r="UBW22" s="80"/>
      <c r="UBX22" s="80"/>
      <c r="UBY22" s="80"/>
      <c r="UBZ22" s="80"/>
      <c r="UCA22" s="80"/>
      <c r="UCB22" s="80"/>
      <c r="UCC22" s="80"/>
      <c r="UCD22" s="80"/>
      <c r="UCE22" s="80"/>
      <c r="UCF22" s="80"/>
      <c r="UCG22" s="80"/>
      <c r="UCH22" s="80"/>
      <c r="UCI22" s="80"/>
      <c r="UCJ22" s="80"/>
      <c r="UCK22" s="80"/>
      <c r="UCL22" s="80"/>
      <c r="UCM22" s="80"/>
      <c r="UCN22" s="80"/>
      <c r="UCO22" s="80"/>
      <c r="UCP22" s="80"/>
      <c r="UCQ22" s="80"/>
      <c r="UCR22" s="80"/>
      <c r="UCS22" s="80"/>
      <c r="UCT22" s="80"/>
      <c r="UCU22" s="80"/>
      <c r="UCV22" s="80"/>
      <c r="UCW22" s="80"/>
      <c r="UCX22" s="80"/>
      <c r="UCY22" s="80"/>
      <c r="UCZ22" s="80"/>
      <c r="UDA22" s="80"/>
      <c r="UDB22" s="80"/>
      <c r="UDC22" s="80"/>
      <c r="UDD22" s="80"/>
      <c r="UDE22" s="80"/>
      <c r="UDF22" s="80"/>
      <c r="UDG22" s="80"/>
      <c r="UDH22" s="80"/>
      <c r="UDI22" s="80"/>
      <c r="UDJ22" s="80"/>
      <c r="UDK22" s="80"/>
      <c r="UDL22" s="80"/>
      <c r="UDM22" s="80"/>
      <c r="UDN22" s="80"/>
      <c r="UDO22" s="80"/>
      <c r="UDP22" s="80"/>
      <c r="UDQ22" s="80"/>
      <c r="UDR22" s="80"/>
      <c r="UDS22" s="80"/>
      <c r="UDT22" s="80"/>
      <c r="UDU22" s="80"/>
      <c r="UDV22" s="80"/>
      <c r="UDW22" s="80"/>
      <c r="UDX22" s="80"/>
      <c r="UDY22" s="80"/>
      <c r="UDZ22" s="80"/>
      <c r="UEA22" s="80"/>
      <c r="UEB22" s="80"/>
      <c r="UEC22" s="80"/>
      <c r="UED22" s="80"/>
      <c r="UEE22" s="80"/>
      <c r="UEF22" s="80"/>
      <c r="UEG22" s="80"/>
      <c r="UEH22" s="80"/>
      <c r="UEI22" s="80"/>
      <c r="UEJ22" s="80"/>
      <c r="UEK22" s="80"/>
      <c r="UEL22" s="80"/>
      <c r="UEM22" s="80"/>
      <c r="UEN22" s="80"/>
      <c r="UEO22" s="80"/>
      <c r="UEP22" s="80"/>
      <c r="UEQ22" s="80"/>
      <c r="UER22" s="80"/>
      <c r="UES22" s="80"/>
      <c r="UET22" s="80"/>
      <c r="UEU22" s="80"/>
      <c r="UEV22" s="80"/>
      <c r="UEW22" s="80"/>
      <c r="UEX22" s="80"/>
      <c r="UEY22" s="80"/>
      <c r="UEZ22" s="80"/>
      <c r="UFA22" s="80"/>
      <c r="UFB22" s="80"/>
      <c r="UFC22" s="80"/>
      <c r="UFD22" s="80"/>
      <c r="UFE22" s="80"/>
      <c r="UFF22" s="80"/>
      <c r="UFG22" s="80"/>
      <c r="UFH22" s="80"/>
      <c r="UFI22" s="80"/>
      <c r="UFJ22" s="80"/>
      <c r="UFK22" s="80"/>
      <c r="UFL22" s="80"/>
      <c r="UFM22" s="80"/>
      <c r="UFN22" s="80"/>
      <c r="UFO22" s="80"/>
      <c r="UFP22" s="80"/>
      <c r="UFQ22" s="80"/>
      <c r="UFR22" s="80"/>
      <c r="UFS22" s="80"/>
      <c r="UFT22" s="80"/>
      <c r="UFU22" s="80"/>
      <c r="UFV22" s="80"/>
      <c r="UFW22" s="80"/>
      <c r="UFX22" s="80"/>
      <c r="UFY22" s="80"/>
      <c r="UFZ22" s="80"/>
      <c r="UGA22" s="80"/>
      <c r="UGB22" s="80"/>
      <c r="UGC22" s="80"/>
      <c r="UGD22" s="80"/>
      <c r="UGE22" s="80"/>
      <c r="UGF22" s="80"/>
      <c r="UGG22" s="80"/>
      <c r="UGH22" s="80"/>
      <c r="UGI22" s="80"/>
      <c r="UGJ22" s="80"/>
      <c r="UGK22" s="80"/>
      <c r="UGL22" s="80"/>
      <c r="UGM22" s="80"/>
      <c r="UGN22" s="80"/>
      <c r="UGO22" s="80"/>
      <c r="UGP22" s="80"/>
      <c r="UGQ22" s="80"/>
      <c r="UGR22" s="80"/>
      <c r="UGS22" s="80"/>
      <c r="UGT22" s="80"/>
      <c r="UGU22" s="80"/>
      <c r="UGV22" s="80"/>
      <c r="UGW22" s="80"/>
      <c r="UGX22" s="80"/>
      <c r="UGY22" s="80"/>
      <c r="UGZ22" s="80"/>
      <c r="UHA22" s="80"/>
      <c r="UHB22" s="80"/>
      <c r="UHC22" s="80"/>
      <c r="UHD22" s="80"/>
      <c r="UHE22" s="80"/>
      <c r="UHF22" s="80"/>
      <c r="UHG22" s="80"/>
      <c r="UHH22" s="80"/>
      <c r="UHI22" s="80"/>
      <c r="UHJ22" s="80"/>
      <c r="UHK22" s="80"/>
      <c r="UHL22" s="80"/>
      <c r="UHM22" s="80"/>
      <c r="UHN22" s="80"/>
      <c r="UHO22" s="80"/>
      <c r="UHP22" s="80"/>
      <c r="UHQ22" s="80"/>
      <c r="UHR22" s="80"/>
      <c r="UHS22" s="80"/>
      <c r="UHT22" s="80"/>
      <c r="UHU22" s="80"/>
      <c r="UHV22" s="80"/>
      <c r="UHW22" s="80"/>
      <c r="UHX22" s="80"/>
      <c r="UHY22" s="80"/>
      <c r="UHZ22" s="80"/>
      <c r="UIA22" s="80"/>
      <c r="UIB22" s="80"/>
      <c r="UIC22" s="80"/>
      <c r="UID22" s="80"/>
      <c r="UIE22" s="80"/>
      <c r="UIF22" s="80"/>
      <c r="UIG22" s="80"/>
      <c r="UIH22" s="80"/>
      <c r="UII22" s="80"/>
      <c r="UIJ22" s="80"/>
      <c r="UIK22" s="80"/>
      <c r="UIL22" s="80"/>
      <c r="UIM22" s="80"/>
      <c r="UIN22" s="80"/>
      <c r="UIO22" s="80"/>
      <c r="UIP22" s="80"/>
      <c r="UIQ22" s="80"/>
      <c r="UIR22" s="80"/>
      <c r="UIS22" s="80"/>
      <c r="UIT22" s="80"/>
      <c r="UIU22" s="80"/>
      <c r="UIV22" s="80"/>
      <c r="UIW22" s="80"/>
      <c r="UIX22" s="80"/>
      <c r="UIY22" s="80"/>
      <c r="UIZ22" s="80"/>
      <c r="UJA22" s="80"/>
      <c r="UJB22" s="80"/>
      <c r="UJC22" s="80"/>
      <c r="UJD22" s="80"/>
      <c r="UJE22" s="80"/>
      <c r="UJF22" s="80"/>
      <c r="UJG22" s="80"/>
      <c r="UJH22" s="80"/>
      <c r="UJI22" s="80"/>
      <c r="UJJ22" s="80"/>
      <c r="UJK22" s="80"/>
      <c r="UJL22" s="80"/>
      <c r="UJM22" s="80"/>
      <c r="UJN22" s="80"/>
      <c r="UJO22" s="80"/>
      <c r="UJP22" s="80"/>
      <c r="UJQ22" s="80"/>
      <c r="UJR22" s="80"/>
      <c r="UJS22" s="80"/>
      <c r="UJT22" s="80"/>
      <c r="UJU22" s="80"/>
      <c r="UJV22" s="80"/>
      <c r="UJW22" s="80"/>
      <c r="UJX22" s="80"/>
      <c r="UJY22" s="80"/>
      <c r="UJZ22" s="80"/>
      <c r="UKA22" s="80"/>
      <c r="UKB22" s="80"/>
      <c r="UKC22" s="80"/>
      <c r="UKD22" s="80"/>
      <c r="UKE22" s="80"/>
      <c r="UKF22" s="80"/>
      <c r="UKG22" s="80"/>
      <c r="UKH22" s="80"/>
      <c r="UKI22" s="80"/>
      <c r="UKJ22" s="80"/>
      <c r="UKK22" s="80"/>
      <c r="UKL22" s="80"/>
      <c r="UKM22" s="80"/>
      <c r="UKN22" s="80"/>
      <c r="UKO22" s="80"/>
      <c r="UKP22" s="80"/>
      <c r="UKQ22" s="80"/>
      <c r="UKR22" s="80"/>
      <c r="UKS22" s="80"/>
      <c r="UKT22" s="80"/>
      <c r="UKU22" s="80"/>
      <c r="UKV22" s="80"/>
      <c r="UKW22" s="80"/>
      <c r="UKX22" s="80"/>
      <c r="UKY22" s="80"/>
      <c r="UKZ22" s="80"/>
      <c r="ULA22" s="80"/>
      <c r="ULB22" s="80"/>
      <c r="ULC22" s="80"/>
      <c r="ULD22" s="80"/>
      <c r="ULE22" s="80"/>
      <c r="ULF22" s="80"/>
      <c r="ULG22" s="80"/>
      <c r="ULH22" s="80"/>
      <c r="ULI22" s="80"/>
      <c r="ULJ22" s="80"/>
      <c r="ULK22" s="80"/>
      <c r="ULL22" s="80"/>
      <c r="ULM22" s="80"/>
      <c r="ULN22" s="80"/>
      <c r="ULO22" s="80"/>
      <c r="ULP22" s="80"/>
      <c r="ULQ22" s="80"/>
      <c r="ULR22" s="80"/>
      <c r="ULS22" s="80"/>
      <c r="ULT22" s="80"/>
      <c r="ULU22" s="80"/>
      <c r="ULV22" s="80"/>
      <c r="ULW22" s="80"/>
      <c r="ULX22" s="80"/>
      <c r="ULY22" s="80"/>
      <c r="ULZ22" s="80"/>
      <c r="UMA22" s="80"/>
      <c r="UMB22" s="80"/>
      <c r="UMC22" s="80"/>
      <c r="UMD22" s="80"/>
      <c r="UME22" s="80"/>
      <c r="UMF22" s="80"/>
      <c r="UMG22" s="80"/>
      <c r="UMH22" s="80"/>
      <c r="UMI22" s="80"/>
      <c r="UMJ22" s="80"/>
      <c r="UMK22" s="80"/>
      <c r="UML22" s="80"/>
      <c r="UMM22" s="80"/>
      <c r="UMN22" s="80"/>
      <c r="UMO22" s="80"/>
      <c r="UMP22" s="80"/>
      <c r="UMQ22" s="80"/>
      <c r="UMR22" s="80"/>
      <c r="UMS22" s="80"/>
      <c r="UMT22" s="80"/>
      <c r="UMU22" s="80"/>
      <c r="UMV22" s="80"/>
      <c r="UMW22" s="80"/>
      <c r="UMX22" s="80"/>
      <c r="UMY22" s="80"/>
      <c r="UMZ22" s="80"/>
      <c r="UNA22" s="80"/>
      <c r="UNB22" s="80"/>
      <c r="UNC22" s="80"/>
      <c r="UND22" s="80"/>
      <c r="UNE22" s="80"/>
      <c r="UNF22" s="80"/>
      <c r="UNG22" s="80"/>
      <c r="UNH22" s="80"/>
      <c r="UNI22" s="80"/>
      <c r="UNJ22" s="80"/>
      <c r="UNK22" s="80"/>
      <c r="UNL22" s="80"/>
      <c r="UNM22" s="80"/>
      <c r="UNN22" s="80"/>
      <c r="UNO22" s="80"/>
      <c r="UNP22" s="80"/>
      <c r="UNQ22" s="80"/>
      <c r="UNR22" s="80"/>
      <c r="UNS22" s="80"/>
      <c r="UNT22" s="80"/>
      <c r="UNU22" s="80"/>
      <c r="UNV22" s="80"/>
      <c r="UNW22" s="80"/>
      <c r="UNX22" s="80"/>
      <c r="UNY22" s="80"/>
      <c r="UNZ22" s="80"/>
      <c r="UOA22" s="80"/>
      <c r="UOB22" s="80"/>
      <c r="UOC22" s="80"/>
      <c r="UOD22" s="80"/>
      <c r="UOE22" s="80"/>
      <c r="UOF22" s="80"/>
      <c r="UOG22" s="80"/>
      <c r="UOH22" s="80"/>
      <c r="UOI22" s="80"/>
      <c r="UOJ22" s="80"/>
      <c r="UOK22" s="80"/>
      <c r="UOL22" s="80"/>
      <c r="UOM22" s="80"/>
      <c r="UON22" s="80"/>
      <c r="UOO22" s="80"/>
      <c r="UOP22" s="80"/>
      <c r="UOQ22" s="80"/>
      <c r="UOR22" s="80"/>
      <c r="UOS22" s="80"/>
      <c r="UOT22" s="80"/>
      <c r="UOU22" s="80"/>
      <c r="UOV22" s="80"/>
      <c r="UOW22" s="80"/>
      <c r="UOX22" s="80"/>
      <c r="UOY22" s="80"/>
      <c r="UOZ22" s="80"/>
      <c r="UPA22" s="80"/>
      <c r="UPB22" s="80"/>
      <c r="UPC22" s="80"/>
      <c r="UPD22" s="80"/>
      <c r="UPE22" s="80"/>
      <c r="UPF22" s="80"/>
      <c r="UPG22" s="80"/>
      <c r="UPH22" s="80"/>
      <c r="UPI22" s="80"/>
      <c r="UPJ22" s="80"/>
      <c r="UPK22" s="80"/>
      <c r="UPL22" s="80"/>
      <c r="UPM22" s="80"/>
      <c r="UPN22" s="80"/>
      <c r="UPO22" s="80"/>
      <c r="UPP22" s="80"/>
      <c r="UPQ22" s="80"/>
      <c r="UPR22" s="80"/>
      <c r="UPS22" s="80"/>
      <c r="UPT22" s="80"/>
      <c r="UPU22" s="80"/>
      <c r="UPV22" s="80"/>
      <c r="UPW22" s="80"/>
      <c r="UPX22" s="80"/>
      <c r="UPY22" s="80"/>
      <c r="UPZ22" s="80"/>
      <c r="UQA22" s="80"/>
      <c r="UQB22" s="80"/>
      <c r="UQC22" s="80"/>
      <c r="UQD22" s="80"/>
      <c r="UQE22" s="80"/>
      <c r="UQF22" s="80"/>
      <c r="UQG22" s="80"/>
      <c r="UQH22" s="80"/>
      <c r="UQI22" s="80"/>
      <c r="UQJ22" s="80"/>
      <c r="UQK22" s="80"/>
      <c r="UQL22" s="80"/>
      <c r="UQM22" s="80"/>
      <c r="UQN22" s="80"/>
      <c r="UQO22" s="80"/>
      <c r="UQP22" s="80"/>
      <c r="UQQ22" s="80"/>
      <c r="UQR22" s="80"/>
      <c r="UQS22" s="80"/>
      <c r="UQT22" s="80"/>
      <c r="UQU22" s="80"/>
      <c r="UQV22" s="80"/>
      <c r="UQW22" s="80"/>
      <c r="UQX22" s="80"/>
      <c r="UQY22" s="80"/>
      <c r="UQZ22" s="80"/>
      <c r="URA22" s="80"/>
      <c r="URB22" s="80"/>
      <c r="URC22" s="80"/>
      <c r="URD22" s="80"/>
      <c r="URE22" s="80"/>
      <c r="URF22" s="80"/>
      <c r="URG22" s="80"/>
      <c r="URH22" s="80"/>
      <c r="URI22" s="80"/>
      <c r="URJ22" s="80"/>
      <c r="URK22" s="80"/>
      <c r="URL22" s="80"/>
      <c r="URM22" s="80"/>
      <c r="URN22" s="80"/>
      <c r="URO22" s="80"/>
      <c r="URP22" s="80"/>
      <c r="URQ22" s="80"/>
      <c r="URR22" s="80"/>
      <c r="URS22" s="80"/>
      <c r="URT22" s="80"/>
      <c r="URU22" s="80"/>
      <c r="URV22" s="80"/>
      <c r="URW22" s="80"/>
      <c r="URX22" s="80"/>
      <c r="URY22" s="80"/>
      <c r="URZ22" s="80"/>
      <c r="USA22" s="80"/>
      <c r="USB22" s="80"/>
      <c r="USC22" s="80"/>
      <c r="USD22" s="80"/>
      <c r="USE22" s="80"/>
      <c r="USF22" s="80"/>
      <c r="USG22" s="80"/>
      <c r="USH22" s="80"/>
      <c r="USI22" s="80"/>
      <c r="USJ22" s="80"/>
      <c r="USK22" s="80"/>
      <c r="USL22" s="80"/>
      <c r="USM22" s="80"/>
      <c r="USN22" s="80"/>
      <c r="USO22" s="80"/>
      <c r="USP22" s="80"/>
      <c r="USQ22" s="80"/>
      <c r="USR22" s="80"/>
      <c r="USS22" s="80"/>
      <c r="UST22" s="80"/>
      <c r="USU22" s="80"/>
      <c r="USV22" s="80"/>
      <c r="USW22" s="80"/>
      <c r="USX22" s="80"/>
      <c r="USY22" s="80"/>
      <c r="USZ22" s="80"/>
      <c r="UTA22" s="80"/>
      <c r="UTB22" s="80"/>
      <c r="UTC22" s="80"/>
      <c r="UTD22" s="80"/>
      <c r="UTE22" s="80"/>
      <c r="UTF22" s="80"/>
      <c r="UTG22" s="80"/>
      <c r="UTH22" s="80"/>
      <c r="UTI22" s="80"/>
      <c r="UTJ22" s="80"/>
      <c r="UTK22" s="80"/>
      <c r="UTL22" s="80"/>
      <c r="UTM22" s="80"/>
      <c r="UTN22" s="80"/>
      <c r="UTO22" s="80"/>
      <c r="UTP22" s="80"/>
      <c r="UTQ22" s="80"/>
      <c r="UTR22" s="80"/>
      <c r="UTS22" s="80"/>
      <c r="UTT22" s="80"/>
      <c r="UTU22" s="80"/>
      <c r="UTV22" s="80"/>
      <c r="UTW22" s="80"/>
      <c r="UTX22" s="80"/>
      <c r="UTY22" s="80"/>
      <c r="UTZ22" s="80"/>
      <c r="UUA22" s="80"/>
      <c r="UUB22" s="80"/>
      <c r="UUC22" s="80"/>
      <c r="UUD22" s="80"/>
      <c r="UUE22" s="80"/>
      <c r="UUF22" s="80"/>
      <c r="UUG22" s="80"/>
      <c r="UUH22" s="80"/>
      <c r="UUI22" s="80"/>
      <c r="UUJ22" s="80"/>
      <c r="UUK22" s="80"/>
      <c r="UUL22" s="80"/>
      <c r="UUM22" s="80"/>
      <c r="UUN22" s="80"/>
      <c r="UUO22" s="80"/>
      <c r="UUP22" s="80"/>
      <c r="UUQ22" s="80"/>
      <c r="UUR22" s="80"/>
      <c r="UUS22" s="80"/>
      <c r="UUT22" s="80"/>
      <c r="UUU22" s="80"/>
      <c r="UUV22" s="80"/>
      <c r="UUW22" s="80"/>
      <c r="UUX22" s="80"/>
      <c r="UUY22" s="80"/>
      <c r="UUZ22" s="80"/>
      <c r="UVA22" s="80"/>
      <c r="UVB22" s="80"/>
      <c r="UVC22" s="80"/>
      <c r="UVD22" s="80"/>
      <c r="UVE22" s="80"/>
      <c r="UVF22" s="80"/>
      <c r="UVG22" s="80"/>
      <c r="UVH22" s="80"/>
      <c r="UVI22" s="80"/>
      <c r="UVJ22" s="80"/>
      <c r="UVK22" s="80"/>
      <c r="UVL22" s="80"/>
      <c r="UVM22" s="80"/>
      <c r="UVN22" s="80"/>
      <c r="UVO22" s="80"/>
      <c r="UVP22" s="80"/>
      <c r="UVQ22" s="80"/>
      <c r="UVR22" s="80"/>
      <c r="UVS22" s="80"/>
      <c r="UVT22" s="80"/>
      <c r="UVU22" s="80"/>
      <c r="UVV22" s="80"/>
      <c r="UVW22" s="80"/>
      <c r="UVX22" s="80"/>
      <c r="UVY22" s="80"/>
      <c r="UVZ22" s="80"/>
      <c r="UWA22" s="80"/>
      <c r="UWB22" s="80"/>
      <c r="UWC22" s="80"/>
      <c r="UWD22" s="80"/>
      <c r="UWE22" s="80"/>
      <c r="UWF22" s="80"/>
      <c r="UWG22" s="80"/>
      <c r="UWH22" s="80"/>
      <c r="UWI22" s="80"/>
      <c r="UWJ22" s="80"/>
      <c r="UWK22" s="80"/>
      <c r="UWL22" s="80"/>
      <c r="UWM22" s="80"/>
      <c r="UWN22" s="80"/>
      <c r="UWO22" s="80"/>
      <c r="UWP22" s="80"/>
      <c r="UWQ22" s="80"/>
      <c r="UWR22" s="80"/>
      <c r="UWS22" s="80"/>
      <c r="UWT22" s="80"/>
      <c r="UWU22" s="80"/>
      <c r="UWV22" s="80"/>
      <c r="UWW22" s="80"/>
      <c r="UWX22" s="80"/>
      <c r="UWY22" s="80"/>
      <c r="UWZ22" s="80"/>
      <c r="UXA22" s="80"/>
      <c r="UXB22" s="80"/>
      <c r="UXC22" s="80"/>
      <c r="UXD22" s="80"/>
      <c r="UXE22" s="80"/>
      <c r="UXF22" s="80"/>
      <c r="UXG22" s="80"/>
      <c r="UXH22" s="80"/>
      <c r="UXI22" s="80"/>
      <c r="UXJ22" s="80"/>
      <c r="UXK22" s="80"/>
      <c r="UXL22" s="80"/>
      <c r="UXM22" s="80"/>
      <c r="UXN22" s="80"/>
      <c r="UXO22" s="80"/>
      <c r="UXP22" s="80"/>
      <c r="UXQ22" s="80"/>
      <c r="UXR22" s="80"/>
      <c r="UXS22" s="80"/>
      <c r="UXT22" s="80"/>
      <c r="UXU22" s="80"/>
      <c r="UXV22" s="80"/>
      <c r="UXW22" s="80"/>
      <c r="UXX22" s="80"/>
      <c r="UXY22" s="80"/>
      <c r="UXZ22" s="80"/>
      <c r="UYA22" s="80"/>
      <c r="UYB22" s="80"/>
      <c r="UYC22" s="80"/>
      <c r="UYD22" s="80"/>
      <c r="UYE22" s="80"/>
      <c r="UYF22" s="80"/>
      <c r="UYG22" s="80"/>
      <c r="UYH22" s="80"/>
      <c r="UYI22" s="80"/>
      <c r="UYJ22" s="80"/>
      <c r="UYK22" s="80"/>
      <c r="UYL22" s="80"/>
      <c r="UYM22" s="80"/>
      <c r="UYN22" s="80"/>
      <c r="UYO22" s="80"/>
      <c r="UYP22" s="80"/>
      <c r="UYQ22" s="80"/>
      <c r="UYR22" s="80"/>
      <c r="UYS22" s="80"/>
      <c r="UYT22" s="80"/>
      <c r="UYU22" s="80"/>
      <c r="UYV22" s="80"/>
      <c r="UYW22" s="80"/>
      <c r="UYX22" s="80"/>
      <c r="UYY22" s="80"/>
      <c r="UYZ22" s="80"/>
      <c r="UZA22" s="80"/>
      <c r="UZB22" s="80"/>
      <c r="UZC22" s="80"/>
      <c r="UZD22" s="80"/>
      <c r="UZE22" s="80"/>
      <c r="UZF22" s="80"/>
      <c r="UZG22" s="80"/>
      <c r="UZH22" s="80"/>
      <c r="UZI22" s="80"/>
      <c r="UZJ22" s="80"/>
      <c r="UZK22" s="80"/>
      <c r="UZL22" s="80"/>
      <c r="UZM22" s="80"/>
      <c r="UZN22" s="80"/>
      <c r="UZO22" s="80"/>
      <c r="UZP22" s="80"/>
      <c r="UZQ22" s="80"/>
      <c r="UZR22" s="80"/>
      <c r="UZS22" s="80"/>
      <c r="UZT22" s="80"/>
      <c r="UZU22" s="80"/>
      <c r="UZV22" s="80"/>
      <c r="UZW22" s="80"/>
      <c r="UZX22" s="80"/>
      <c r="UZY22" s="80"/>
      <c r="UZZ22" s="80"/>
      <c r="VAA22" s="80"/>
      <c r="VAB22" s="80"/>
      <c r="VAC22" s="80"/>
      <c r="VAD22" s="80"/>
      <c r="VAE22" s="80"/>
      <c r="VAF22" s="80"/>
      <c r="VAG22" s="80"/>
      <c r="VAH22" s="80"/>
      <c r="VAI22" s="80"/>
      <c r="VAJ22" s="80"/>
      <c r="VAK22" s="80"/>
      <c r="VAL22" s="80"/>
      <c r="VAM22" s="80"/>
      <c r="VAN22" s="80"/>
      <c r="VAO22" s="80"/>
      <c r="VAP22" s="80"/>
      <c r="VAQ22" s="80"/>
      <c r="VAR22" s="80"/>
      <c r="VAS22" s="80"/>
      <c r="VAT22" s="80"/>
      <c r="VAU22" s="80"/>
      <c r="VAV22" s="80"/>
      <c r="VAW22" s="80"/>
      <c r="VAX22" s="80"/>
      <c r="VAY22" s="80"/>
      <c r="VAZ22" s="80"/>
      <c r="VBA22" s="80"/>
      <c r="VBB22" s="80"/>
      <c r="VBC22" s="80"/>
      <c r="VBD22" s="80"/>
      <c r="VBE22" s="80"/>
      <c r="VBF22" s="80"/>
      <c r="VBG22" s="80"/>
      <c r="VBH22" s="80"/>
      <c r="VBI22" s="80"/>
      <c r="VBJ22" s="80"/>
      <c r="VBK22" s="80"/>
      <c r="VBL22" s="80"/>
      <c r="VBM22" s="80"/>
      <c r="VBN22" s="80"/>
      <c r="VBO22" s="80"/>
      <c r="VBP22" s="80"/>
      <c r="VBQ22" s="80"/>
      <c r="VBR22" s="80"/>
      <c r="VBS22" s="80"/>
      <c r="VBT22" s="80"/>
      <c r="VBU22" s="80"/>
      <c r="VBV22" s="80"/>
      <c r="VBW22" s="80"/>
      <c r="VBX22" s="80"/>
      <c r="VBY22" s="80"/>
      <c r="VBZ22" s="80"/>
      <c r="VCA22" s="80"/>
      <c r="VCB22" s="80"/>
      <c r="VCC22" s="80"/>
      <c r="VCD22" s="80"/>
      <c r="VCE22" s="80"/>
      <c r="VCF22" s="80"/>
      <c r="VCG22" s="80"/>
      <c r="VCH22" s="80"/>
      <c r="VCI22" s="80"/>
      <c r="VCJ22" s="80"/>
      <c r="VCK22" s="80"/>
      <c r="VCL22" s="80"/>
      <c r="VCM22" s="80"/>
      <c r="VCN22" s="80"/>
      <c r="VCO22" s="80"/>
      <c r="VCP22" s="80"/>
      <c r="VCQ22" s="80"/>
      <c r="VCR22" s="80"/>
      <c r="VCS22" s="80"/>
      <c r="VCT22" s="80"/>
      <c r="VCU22" s="80"/>
      <c r="VCV22" s="80"/>
      <c r="VCW22" s="80"/>
      <c r="VCX22" s="80"/>
      <c r="VCY22" s="80"/>
      <c r="VCZ22" s="80"/>
      <c r="VDA22" s="80"/>
      <c r="VDB22" s="80"/>
      <c r="VDC22" s="80"/>
      <c r="VDD22" s="80"/>
      <c r="VDE22" s="80"/>
      <c r="VDF22" s="80"/>
      <c r="VDG22" s="80"/>
      <c r="VDH22" s="80"/>
      <c r="VDI22" s="80"/>
      <c r="VDJ22" s="80"/>
      <c r="VDK22" s="80"/>
      <c r="VDL22" s="80"/>
      <c r="VDM22" s="80"/>
      <c r="VDN22" s="80"/>
      <c r="VDO22" s="80"/>
      <c r="VDP22" s="80"/>
      <c r="VDQ22" s="80"/>
      <c r="VDR22" s="80"/>
      <c r="VDS22" s="80"/>
      <c r="VDT22" s="80"/>
      <c r="VDU22" s="80"/>
      <c r="VDV22" s="80"/>
      <c r="VDW22" s="80"/>
      <c r="VDX22" s="80"/>
      <c r="VDY22" s="80"/>
      <c r="VDZ22" s="80"/>
      <c r="VEA22" s="80"/>
      <c r="VEB22" s="80"/>
      <c r="VEC22" s="80"/>
      <c r="VED22" s="80"/>
      <c r="VEE22" s="80"/>
      <c r="VEF22" s="80"/>
      <c r="VEG22" s="80"/>
      <c r="VEH22" s="80"/>
      <c r="VEI22" s="80"/>
      <c r="VEJ22" s="80"/>
      <c r="VEK22" s="80"/>
      <c r="VEL22" s="80"/>
      <c r="VEM22" s="80"/>
      <c r="VEN22" s="80"/>
      <c r="VEO22" s="80"/>
      <c r="VEP22" s="80"/>
      <c r="VEQ22" s="80"/>
      <c r="VER22" s="80"/>
      <c r="VES22" s="80"/>
      <c r="VET22" s="80"/>
      <c r="VEU22" s="80"/>
      <c r="VEV22" s="80"/>
      <c r="VEW22" s="80"/>
      <c r="VEX22" s="80"/>
      <c r="VEY22" s="80"/>
      <c r="VEZ22" s="80"/>
      <c r="VFA22" s="80"/>
      <c r="VFB22" s="80"/>
      <c r="VFC22" s="80"/>
      <c r="VFD22" s="80"/>
      <c r="VFE22" s="80"/>
      <c r="VFF22" s="80"/>
      <c r="VFG22" s="80"/>
      <c r="VFH22" s="80"/>
      <c r="VFI22" s="80"/>
      <c r="VFJ22" s="80"/>
      <c r="VFK22" s="80"/>
      <c r="VFL22" s="80"/>
      <c r="VFM22" s="80"/>
      <c r="VFN22" s="80"/>
      <c r="VFO22" s="80"/>
      <c r="VFP22" s="80"/>
      <c r="VFQ22" s="80"/>
      <c r="VFR22" s="80"/>
      <c r="VFS22" s="80"/>
      <c r="VFT22" s="80"/>
      <c r="VFU22" s="80"/>
      <c r="VFV22" s="80"/>
      <c r="VFW22" s="80"/>
      <c r="VFX22" s="80"/>
      <c r="VFY22" s="80"/>
      <c r="VFZ22" s="80"/>
      <c r="VGA22" s="80"/>
      <c r="VGB22" s="80"/>
      <c r="VGC22" s="80"/>
      <c r="VGD22" s="80"/>
      <c r="VGE22" s="80"/>
      <c r="VGF22" s="80"/>
      <c r="VGG22" s="80"/>
      <c r="VGH22" s="80"/>
      <c r="VGI22" s="80"/>
      <c r="VGJ22" s="80"/>
      <c r="VGK22" s="80"/>
      <c r="VGL22" s="80"/>
      <c r="VGM22" s="80"/>
      <c r="VGN22" s="80"/>
      <c r="VGO22" s="80"/>
      <c r="VGP22" s="80"/>
      <c r="VGQ22" s="80"/>
      <c r="VGR22" s="80"/>
      <c r="VGS22" s="80"/>
      <c r="VGT22" s="80"/>
      <c r="VGU22" s="80"/>
      <c r="VGV22" s="80"/>
      <c r="VGW22" s="80"/>
      <c r="VGX22" s="80"/>
      <c r="VGY22" s="80"/>
      <c r="VGZ22" s="80"/>
      <c r="VHA22" s="80"/>
      <c r="VHB22" s="80"/>
      <c r="VHC22" s="80"/>
      <c r="VHD22" s="80"/>
      <c r="VHE22" s="80"/>
      <c r="VHF22" s="80"/>
      <c r="VHG22" s="80"/>
      <c r="VHH22" s="80"/>
      <c r="VHI22" s="80"/>
      <c r="VHJ22" s="80"/>
      <c r="VHK22" s="80"/>
      <c r="VHL22" s="80"/>
      <c r="VHM22" s="80"/>
      <c r="VHN22" s="80"/>
      <c r="VHO22" s="80"/>
      <c r="VHP22" s="80"/>
      <c r="VHQ22" s="80"/>
      <c r="VHR22" s="80"/>
      <c r="VHS22" s="80"/>
      <c r="VHT22" s="80"/>
      <c r="VHU22" s="80"/>
      <c r="VHV22" s="80"/>
      <c r="VHW22" s="80"/>
      <c r="VHX22" s="80"/>
      <c r="VHY22" s="80"/>
      <c r="VHZ22" s="80"/>
      <c r="VIA22" s="80"/>
      <c r="VIB22" s="80"/>
      <c r="VIC22" s="80"/>
      <c r="VID22" s="80"/>
      <c r="VIE22" s="80"/>
      <c r="VIF22" s="80"/>
      <c r="VIG22" s="80"/>
      <c r="VIH22" s="80"/>
      <c r="VII22" s="80"/>
      <c r="VIJ22" s="80"/>
      <c r="VIK22" s="80"/>
      <c r="VIL22" s="80"/>
      <c r="VIM22" s="80"/>
      <c r="VIN22" s="80"/>
      <c r="VIO22" s="80"/>
      <c r="VIP22" s="80"/>
      <c r="VIQ22" s="80"/>
      <c r="VIR22" s="80"/>
      <c r="VIS22" s="80"/>
      <c r="VIT22" s="80"/>
      <c r="VIU22" s="80"/>
      <c r="VIV22" s="80"/>
      <c r="VIW22" s="80"/>
      <c r="VIX22" s="80"/>
      <c r="VIY22" s="80"/>
      <c r="VIZ22" s="80"/>
      <c r="VJA22" s="80"/>
      <c r="VJB22" s="80"/>
      <c r="VJC22" s="80"/>
      <c r="VJD22" s="80"/>
      <c r="VJE22" s="80"/>
      <c r="VJF22" s="80"/>
      <c r="VJG22" s="80"/>
      <c r="VJH22" s="80"/>
      <c r="VJI22" s="80"/>
      <c r="VJJ22" s="80"/>
      <c r="VJK22" s="80"/>
      <c r="VJL22" s="80"/>
      <c r="VJM22" s="80"/>
      <c r="VJN22" s="80"/>
      <c r="VJO22" s="80"/>
      <c r="VJP22" s="80"/>
      <c r="VJQ22" s="80"/>
      <c r="VJR22" s="80"/>
      <c r="VJS22" s="80"/>
      <c r="VJT22" s="80"/>
      <c r="VJU22" s="80"/>
      <c r="VJV22" s="80"/>
      <c r="VJW22" s="80"/>
      <c r="VJX22" s="80"/>
      <c r="VJY22" s="80"/>
      <c r="VJZ22" s="80"/>
      <c r="VKA22" s="80"/>
      <c r="VKB22" s="80"/>
      <c r="VKC22" s="80"/>
      <c r="VKD22" s="80"/>
      <c r="VKE22" s="80"/>
      <c r="VKF22" s="80"/>
      <c r="VKG22" s="80"/>
      <c r="VKH22" s="80"/>
      <c r="VKI22" s="80"/>
      <c r="VKJ22" s="80"/>
      <c r="VKK22" s="80"/>
      <c r="VKL22" s="80"/>
      <c r="VKM22" s="80"/>
      <c r="VKN22" s="80"/>
      <c r="VKO22" s="80"/>
      <c r="VKP22" s="80"/>
      <c r="VKQ22" s="80"/>
      <c r="VKR22" s="80"/>
      <c r="VKS22" s="80"/>
      <c r="VKT22" s="80"/>
      <c r="VKU22" s="80"/>
      <c r="VKV22" s="80"/>
      <c r="VKW22" s="80"/>
      <c r="VKX22" s="80"/>
      <c r="VKY22" s="80"/>
      <c r="VKZ22" s="80"/>
      <c r="VLA22" s="80"/>
      <c r="VLB22" s="80"/>
      <c r="VLC22" s="80"/>
      <c r="VLD22" s="80"/>
      <c r="VLE22" s="80"/>
      <c r="VLF22" s="80"/>
      <c r="VLG22" s="80"/>
      <c r="VLH22" s="80"/>
      <c r="VLI22" s="80"/>
      <c r="VLJ22" s="80"/>
      <c r="VLK22" s="80"/>
      <c r="VLL22" s="80"/>
      <c r="VLM22" s="80"/>
      <c r="VLN22" s="80"/>
      <c r="VLO22" s="80"/>
      <c r="VLP22" s="80"/>
      <c r="VLQ22" s="80"/>
      <c r="VLR22" s="80"/>
      <c r="VLS22" s="80"/>
      <c r="VLT22" s="80"/>
      <c r="VLU22" s="80"/>
      <c r="VLV22" s="80"/>
      <c r="VLW22" s="80"/>
      <c r="VLX22" s="80"/>
      <c r="VLY22" s="80"/>
      <c r="VLZ22" s="80"/>
      <c r="VMA22" s="80"/>
      <c r="VMB22" s="80"/>
      <c r="VMC22" s="80"/>
      <c r="VMD22" s="80"/>
      <c r="VME22" s="80"/>
      <c r="VMF22" s="80"/>
      <c r="VMG22" s="80"/>
      <c r="VMH22" s="80"/>
      <c r="VMI22" s="80"/>
      <c r="VMJ22" s="80"/>
      <c r="VMK22" s="80"/>
      <c r="VML22" s="80"/>
      <c r="VMM22" s="80"/>
      <c r="VMN22" s="80"/>
      <c r="VMO22" s="80"/>
      <c r="VMP22" s="80"/>
      <c r="VMQ22" s="80"/>
      <c r="VMR22" s="80"/>
      <c r="VMS22" s="80"/>
      <c r="VMT22" s="80"/>
      <c r="VMU22" s="80"/>
      <c r="VMV22" s="80"/>
      <c r="VMW22" s="80"/>
      <c r="VMX22" s="80"/>
      <c r="VMY22" s="80"/>
      <c r="VMZ22" s="80"/>
      <c r="VNA22" s="80"/>
      <c r="VNB22" s="80"/>
      <c r="VNC22" s="80"/>
      <c r="VND22" s="80"/>
      <c r="VNE22" s="80"/>
      <c r="VNF22" s="80"/>
      <c r="VNG22" s="80"/>
      <c r="VNH22" s="80"/>
      <c r="VNI22" s="80"/>
      <c r="VNJ22" s="80"/>
      <c r="VNK22" s="80"/>
      <c r="VNL22" s="80"/>
      <c r="VNM22" s="80"/>
      <c r="VNN22" s="80"/>
      <c r="VNO22" s="80"/>
      <c r="VNP22" s="80"/>
      <c r="VNQ22" s="80"/>
      <c r="VNR22" s="80"/>
      <c r="VNS22" s="80"/>
      <c r="VNT22" s="80"/>
      <c r="VNU22" s="80"/>
      <c r="VNV22" s="80"/>
      <c r="VNW22" s="80"/>
      <c r="VNX22" s="80"/>
      <c r="VNY22" s="80"/>
      <c r="VNZ22" s="80"/>
      <c r="VOA22" s="80"/>
      <c r="VOB22" s="80"/>
      <c r="VOC22" s="80"/>
      <c r="VOD22" s="80"/>
      <c r="VOE22" s="80"/>
      <c r="VOF22" s="80"/>
      <c r="VOG22" s="80"/>
      <c r="VOH22" s="80"/>
      <c r="VOI22" s="80"/>
      <c r="VOJ22" s="80"/>
      <c r="VOK22" s="80"/>
      <c r="VOL22" s="80"/>
      <c r="VOM22" s="80"/>
      <c r="VON22" s="80"/>
      <c r="VOO22" s="80"/>
      <c r="VOP22" s="80"/>
      <c r="VOQ22" s="80"/>
      <c r="VOR22" s="80"/>
      <c r="VOS22" s="80"/>
      <c r="VOT22" s="80"/>
      <c r="VOU22" s="80"/>
      <c r="VOV22" s="80"/>
      <c r="VOW22" s="80"/>
      <c r="VOX22" s="80"/>
      <c r="VOY22" s="80"/>
      <c r="VOZ22" s="80"/>
      <c r="VPA22" s="80"/>
      <c r="VPB22" s="80"/>
      <c r="VPC22" s="80"/>
      <c r="VPD22" s="80"/>
      <c r="VPE22" s="80"/>
      <c r="VPF22" s="80"/>
      <c r="VPG22" s="80"/>
      <c r="VPH22" s="80"/>
      <c r="VPI22" s="80"/>
      <c r="VPJ22" s="80"/>
      <c r="VPK22" s="80"/>
      <c r="VPL22" s="80"/>
      <c r="VPM22" s="80"/>
      <c r="VPN22" s="80"/>
      <c r="VPO22" s="80"/>
      <c r="VPP22" s="80"/>
      <c r="VPQ22" s="80"/>
      <c r="VPR22" s="80"/>
      <c r="VPS22" s="80"/>
      <c r="VPT22" s="80"/>
      <c r="VPU22" s="80"/>
      <c r="VPV22" s="80"/>
      <c r="VPW22" s="80"/>
      <c r="VPX22" s="80"/>
      <c r="VPY22" s="80"/>
      <c r="VPZ22" s="80"/>
      <c r="VQA22" s="80"/>
      <c r="VQB22" s="80"/>
      <c r="VQC22" s="80"/>
      <c r="VQD22" s="80"/>
      <c r="VQE22" s="80"/>
      <c r="VQF22" s="80"/>
      <c r="VQG22" s="80"/>
      <c r="VQH22" s="80"/>
      <c r="VQI22" s="80"/>
      <c r="VQJ22" s="80"/>
      <c r="VQK22" s="80"/>
      <c r="VQL22" s="80"/>
      <c r="VQM22" s="80"/>
      <c r="VQN22" s="80"/>
      <c r="VQO22" s="80"/>
      <c r="VQP22" s="80"/>
      <c r="VQQ22" s="80"/>
      <c r="VQR22" s="80"/>
      <c r="VQS22" s="80"/>
      <c r="VQT22" s="80"/>
      <c r="VQU22" s="80"/>
      <c r="VQV22" s="80"/>
      <c r="VQW22" s="80"/>
      <c r="VQX22" s="80"/>
      <c r="VQY22" s="80"/>
      <c r="VQZ22" s="80"/>
      <c r="VRA22" s="80"/>
      <c r="VRB22" s="80"/>
      <c r="VRC22" s="80"/>
      <c r="VRD22" s="80"/>
      <c r="VRE22" s="80"/>
      <c r="VRF22" s="80"/>
      <c r="VRG22" s="80"/>
      <c r="VRH22" s="80"/>
      <c r="VRI22" s="80"/>
      <c r="VRJ22" s="80"/>
      <c r="VRK22" s="80"/>
      <c r="VRL22" s="80"/>
      <c r="VRM22" s="80"/>
      <c r="VRN22" s="80"/>
      <c r="VRO22" s="80"/>
      <c r="VRP22" s="80"/>
      <c r="VRQ22" s="80"/>
      <c r="VRR22" s="80"/>
      <c r="VRS22" s="80"/>
      <c r="VRT22" s="80"/>
      <c r="VRU22" s="80"/>
      <c r="VRV22" s="80"/>
      <c r="VRW22" s="80"/>
      <c r="VRX22" s="80"/>
      <c r="VRY22" s="80"/>
      <c r="VRZ22" s="80"/>
      <c r="VSA22" s="80"/>
      <c r="VSB22" s="80"/>
      <c r="VSC22" s="80"/>
      <c r="VSD22" s="80"/>
      <c r="VSE22" s="80"/>
      <c r="VSF22" s="80"/>
      <c r="VSG22" s="80"/>
      <c r="VSH22" s="80"/>
      <c r="VSI22" s="80"/>
      <c r="VSJ22" s="80"/>
      <c r="VSK22" s="80"/>
      <c r="VSL22" s="80"/>
      <c r="VSM22" s="80"/>
      <c r="VSN22" s="80"/>
      <c r="VSO22" s="80"/>
      <c r="VSP22" s="80"/>
      <c r="VSQ22" s="80"/>
      <c r="VSR22" s="80"/>
      <c r="VSS22" s="80"/>
      <c r="VST22" s="80"/>
      <c r="VSU22" s="80"/>
      <c r="VSV22" s="80"/>
      <c r="VSW22" s="80"/>
      <c r="VSX22" s="80"/>
      <c r="VSY22" s="80"/>
      <c r="VSZ22" s="80"/>
      <c r="VTA22" s="80"/>
      <c r="VTB22" s="80"/>
      <c r="VTC22" s="80"/>
      <c r="VTD22" s="80"/>
      <c r="VTE22" s="80"/>
      <c r="VTF22" s="80"/>
      <c r="VTG22" s="80"/>
      <c r="VTH22" s="80"/>
      <c r="VTI22" s="80"/>
      <c r="VTJ22" s="80"/>
      <c r="VTK22" s="80"/>
      <c r="VTL22" s="80"/>
      <c r="VTM22" s="80"/>
      <c r="VTN22" s="80"/>
      <c r="VTO22" s="80"/>
      <c r="VTP22" s="80"/>
      <c r="VTQ22" s="80"/>
      <c r="VTR22" s="80"/>
      <c r="VTS22" s="80"/>
      <c r="VTT22" s="80"/>
      <c r="VTU22" s="80"/>
      <c r="VTV22" s="80"/>
      <c r="VTW22" s="80"/>
      <c r="VTX22" s="80"/>
      <c r="VTY22" s="80"/>
      <c r="VTZ22" s="80"/>
      <c r="VUA22" s="80"/>
      <c r="VUB22" s="80"/>
      <c r="VUC22" s="80"/>
      <c r="VUD22" s="80"/>
      <c r="VUE22" s="80"/>
      <c r="VUF22" s="80"/>
      <c r="VUG22" s="80"/>
      <c r="VUH22" s="80"/>
      <c r="VUI22" s="80"/>
      <c r="VUJ22" s="80"/>
      <c r="VUK22" s="80"/>
      <c r="VUL22" s="80"/>
      <c r="VUM22" s="80"/>
      <c r="VUN22" s="80"/>
      <c r="VUO22" s="80"/>
      <c r="VUP22" s="80"/>
      <c r="VUQ22" s="80"/>
      <c r="VUR22" s="80"/>
      <c r="VUS22" s="80"/>
      <c r="VUT22" s="80"/>
      <c r="VUU22" s="80"/>
      <c r="VUV22" s="80"/>
      <c r="VUW22" s="80"/>
      <c r="VUX22" s="80"/>
      <c r="VUY22" s="80"/>
      <c r="VUZ22" s="80"/>
      <c r="VVA22" s="80"/>
      <c r="VVB22" s="80"/>
      <c r="VVC22" s="80"/>
      <c r="VVD22" s="80"/>
      <c r="VVE22" s="80"/>
      <c r="VVF22" s="80"/>
      <c r="VVG22" s="80"/>
      <c r="VVH22" s="80"/>
      <c r="VVI22" s="80"/>
      <c r="VVJ22" s="80"/>
      <c r="VVK22" s="80"/>
      <c r="VVL22" s="80"/>
      <c r="VVM22" s="80"/>
      <c r="VVN22" s="80"/>
      <c r="VVO22" s="80"/>
      <c r="VVP22" s="80"/>
      <c r="VVQ22" s="80"/>
      <c r="VVR22" s="80"/>
      <c r="VVS22" s="80"/>
      <c r="VVT22" s="80"/>
      <c r="VVU22" s="80"/>
      <c r="VVV22" s="80"/>
      <c r="VVW22" s="80"/>
      <c r="VVX22" s="80"/>
      <c r="VVY22" s="80"/>
      <c r="VVZ22" s="80"/>
      <c r="VWA22" s="80"/>
      <c r="VWB22" s="80"/>
      <c r="VWC22" s="80"/>
      <c r="VWD22" s="80"/>
      <c r="VWE22" s="80"/>
      <c r="VWF22" s="80"/>
      <c r="VWG22" s="80"/>
      <c r="VWH22" s="80"/>
      <c r="VWI22" s="80"/>
      <c r="VWJ22" s="80"/>
      <c r="VWK22" s="80"/>
      <c r="VWL22" s="80"/>
      <c r="VWM22" s="80"/>
      <c r="VWN22" s="80"/>
      <c r="VWO22" s="80"/>
      <c r="VWP22" s="80"/>
      <c r="VWQ22" s="80"/>
      <c r="VWR22" s="80"/>
      <c r="VWS22" s="80"/>
      <c r="VWT22" s="80"/>
      <c r="VWU22" s="80"/>
      <c r="VWV22" s="80"/>
      <c r="VWW22" s="80"/>
      <c r="VWX22" s="80"/>
      <c r="VWY22" s="80"/>
      <c r="VWZ22" s="80"/>
      <c r="VXA22" s="80"/>
      <c r="VXB22" s="80"/>
      <c r="VXC22" s="80"/>
      <c r="VXD22" s="80"/>
      <c r="VXE22" s="80"/>
      <c r="VXF22" s="80"/>
      <c r="VXG22" s="80"/>
      <c r="VXH22" s="80"/>
      <c r="VXI22" s="80"/>
      <c r="VXJ22" s="80"/>
      <c r="VXK22" s="80"/>
      <c r="VXL22" s="80"/>
      <c r="VXM22" s="80"/>
      <c r="VXN22" s="80"/>
      <c r="VXO22" s="80"/>
      <c r="VXP22" s="80"/>
      <c r="VXQ22" s="80"/>
      <c r="VXR22" s="80"/>
      <c r="VXS22" s="80"/>
      <c r="VXT22" s="80"/>
      <c r="VXU22" s="80"/>
      <c r="VXV22" s="80"/>
      <c r="VXW22" s="80"/>
      <c r="VXX22" s="80"/>
      <c r="VXY22" s="80"/>
      <c r="VXZ22" s="80"/>
      <c r="VYA22" s="80"/>
      <c r="VYB22" s="80"/>
      <c r="VYC22" s="80"/>
      <c r="VYD22" s="80"/>
      <c r="VYE22" s="80"/>
      <c r="VYF22" s="80"/>
      <c r="VYG22" s="80"/>
      <c r="VYH22" s="80"/>
      <c r="VYI22" s="80"/>
      <c r="VYJ22" s="80"/>
      <c r="VYK22" s="80"/>
      <c r="VYL22" s="80"/>
      <c r="VYM22" s="80"/>
      <c r="VYN22" s="80"/>
      <c r="VYO22" s="80"/>
      <c r="VYP22" s="80"/>
      <c r="VYQ22" s="80"/>
      <c r="VYR22" s="80"/>
      <c r="VYS22" s="80"/>
      <c r="VYT22" s="80"/>
      <c r="VYU22" s="80"/>
      <c r="VYV22" s="80"/>
      <c r="VYW22" s="80"/>
      <c r="VYX22" s="80"/>
      <c r="VYY22" s="80"/>
      <c r="VYZ22" s="80"/>
      <c r="VZA22" s="80"/>
      <c r="VZB22" s="80"/>
      <c r="VZC22" s="80"/>
      <c r="VZD22" s="80"/>
      <c r="VZE22" s="80"/>
      <c r="VZF22" s="80"/>
      <c r="VZG22" s="80"/>
      <c r="VZH22" s="80"/>
      <c r="VZI22" s="80"/>
      <c r="VZJ22" s="80"/>
      <c r="VZK22" s="80"/>
      <c r="VZL22" s="80"/>
      <c r="VZM22" s="80"/>
      <c r="VZN22" s="80"/>
      <c r="VZO22" s="80"/>
      <c r="VZP22" s="80"/>
      <c r="VZQ22" s="80"/>
      <c r="VZR22" s="80"/>
      <c r="VZS22" s="80"/>
      <c r="VZT22" s="80"/>
      <c r="VZU22" s="80"/>
      <c r="VZV22" s="80"/>
      <c r="VZW22" s="80"/>
      <c r="VZX22" s="80"/>
      <c r="VZY22" s="80"/>
      <c r="VZZ22" s="80"/>
      <c r="WAA22" s="80"/>
      <c r="WAB22" s="80"/>
      <c r="WAC22" s="80"/>
      <c r="WAD22" s="80"/>
      <c r="WAE22" s="80"/>
      <c r="WAF22" s="80"/>
      <c r="WAG22" s="80"/>
      <c r="WAH22" s="80"/>
      <c r="WAI22" s="80"/>
      <c r="WAJ22" s="80"/>
      <c r="WAK22" s="80"/>
      <c r="WAL22" s="80"/>
      <c r="WAM22" s="80"/>
      <c r="WAN22" s="80"/>
      <c r="WAO22" s="80"/>
      <c r="WAP22" s="80"/>
      <c r="WAQ22" s="80"/>
      <c r="WAR22" s="80"/>
      <c r="WAS22" s="80"/>
      <c r="WAT22" s="80"/>
      <c r="WAU22" s="80"/>
      <c r="WAV22" s="80"/>
      <c r="WAW22" s="80"/>
      <c r="WAX22" s="80"/>
      <c r="WAY22" s="80"/>
      <c r="WAZ22" s="80"/>
      <c r="WBA22" s="80"/>
      <c r="WBB22" s="80"/>
      <c r="WBC22" s="80"/>
      <c r="WBD22" s="80"/>
      <c r="WBE22" s="80"/>
      <c r="WBF22" s="80"/>
      <c r="WBG22" s="80"/>
      <c r="WBH22" s="80"/>
      <c r="WBI22" s="80"/>
      <c r="WBJ22" s="80"/>
      <c r="WBK22" s="80"/>
      <c r="WBL22" s="80"/>
      <c r="WBM22" s="80"/>
      <c r="WBN22" s="80"/>
      <c r="WBO22" s="80"/>
      <c r="WBP22" s="80"/>
      <c r="WBQ22" s="80"/>
      <c r="WBR22" s="80"/>
      <c r="WBS22" s="80"/>
      <c r="WBT22" s="80"/>
      <c r="WBU22" s="80"/>
      <c r="WBV22" s="80"/>
      <c r="WBW22" s="80"/>
      <c r="WBX22" s="80"/>
      <c r="WBY22" s="80"/>
      <c r="WBZ22" s="80"/>
      <c r="WCA22" s="80"/>
      <c r="WCB22" s="80"/>
      <c r="WCC22" s="80"/>
      <c r="WCD22" s="80"/>
      <c r="WCE22" s="80"/>
      <c r="WCF22" s="80"/>
      <c r="WCG22" s="80"/>
      <c r="WCH22" s="80"/>
      <c r="WCI22" s="80"/>
      <c r="WCJ22" s="80"/>
      <c r="WCK22" s="80"/>
      <c r="WCL22" s="80"/>
      <c r="WCM22" s="80"/>
      <c r="WCN22" s="80"/>
      <c r="WCO22" s="80"/>
      <c r="WCP22" s="80"/>
      <c r="WCQ22" s="80"/>
      <c r="WCR22" s="80"/>
      <c r="WCS22" s="80"/>
      <c r="WCT22" s="80"/>
      <c r="WCU22" s="80"/>
      <c r="WCV22" s="80"/>
      <c r="WCW22" s="80"/>
      <c r="WCX22" s="80"/>
      <c r="WCY22" s="80"/>
      <c r="WCZ22" s="80"/>
      <c r="WDA22" s="80"/>
      <c r="WDB22" s="80"/>
      <c r="WDC22" s="80"/>
      <c r="WDD22" s="80"/>
      <c r="WDE22" s="80"/>
      <c r="WDF22" s="80"/>
      <c r="WDG22" s="80"/>
      <c r="WDH22" s="80"/>
      <c r="WDI22" s="80"/>
      <c r="WDJ22" s="80"/>
      <c r="WDK22" s="80"/>
      <c r="WDL22" s="80"/>
      <c r="WDM22" s="80"/>
      <c r="WDN22" s="80"/>
      <c r="WDO22" s="80"/>
      <c r="WDP22" s="80"/>
      <c r="WDQ22" s="80"/>
      <c r="WDR22" s="80"/>
      <c r="WDS22" s="80"/>
      <c r="WDT22" s="80"/>
      <c r="WDU22" s="80"/>
      <c r="WDV22" s="80"/>
      <c r="WDW22" s="80"/>
      <c r="WDX22" s="80"/>
      <c r="WDY22" s="80"/>
      <c r="WDZ22" s="80"/>
      <c r="WEA22" s="80"/>
      <c r="WEB22" s="80"/>
      <c r="WEC22" s="80"/>
      <c r="WED22" s="80"/>
      <c r="WEE22" s="80"/>
      <c r="WEF22" s="80"/>
      <c r="WEG22" s="80"/>
      <c r="WEH22" s="80"/>
      <c r="WEI22" s="80"/>
      <c r="WEJ22" s="80"/>
      <c r="WEK22" s="80"/>
      <c r="WEL22" s="80"/>
      <c r="WEM22" s="80"/>
      <c r="WEN22" s="80"/>
      <c r="WEO22" s="80"/>
      <c r="WEP22" s="80"/>
      <c r="WEQ22" s="80"/>
      <c r="WER22" s="80"/>
      <c r="WES22" s="80"/>
      <c r="WET22" s="80"/>
      <c r="WEU22" s="80"/>
      <c r="WEV22" s="80"/>
      <c r="WEW22" s="80"/>
      <c r="WEX22" s="80"/>
      <c r="WEY22" s="80"/>
      <c r="WEZ22" s="80"/>
      <c r="WFA22" s="80"/>
      <c r="WFB22" s="80"/>
      <c r="WFC22" s="80"/>
      <c r="WFD22" s="80"/>
      <c r="WFE22" s="80"/>
      <c r="WFF22" s="80"/>
      <c r="WFG22" s="80"/>
      <c r="WFH22" s="80"/>
      <c r="WFI22" s="80"/>
      <c r="WFJ22" s="80"/>
      <c r="WFK22" s="80"/>
      <c r="WFL22" s="80"/>
      <c r="WFM22" s="80"/>
      <c r="WFN22" s="80"/>
      <c r="WFO22" s="80"/>
      <c r="WFP22" s="80"/>
      <c r="WFQ22" s="80"/>
      <c r="WFR22" s="80"/>
      <c r="WFS22" s="80"/>
      <c r="WFT22" s="80"/>
      <c r="WFU22" s="80"/>
      <c r="WFV22" s="80"/>
      <c r="WFW22" s="80"/>
      <c r="WFX22" s="80"/>
      <c r="WFY22" s="80"/>
      <c r="WFZ22" s="80"/>
      <c r="WGA22" s="80"/>
      <c r="WGB22" s="80"/>
      <c r="WGC22" s="80"/>
      <c r="WGD22" s="80"/>
      <c r="WGE22" s="80"/>
      <c r="WGF22" s="80"/>
      <c r="WGG22" s="80"/>
      <c r="WGH22" s="80"/>
      <c r="WGI22" s="80"/>
      <c r="WGJ22" s="80"/>
      <c r="WGK22" s="80"/>
      <c r="WGL22" s="80"/>
      <c r="WGM22" s="80"/>
      <c r="WGN22" s="80"/>
      <c r="WGO22" s="80"/>
      <c r="WGP22" s="80"/>
      <c r="WGQ22" s="80"/>
      <c r="WGR22" s="80"/>
      <c r="WGS22" s="80"/>
      <c r="WGT22" s="80"/>
      <c r="WGU22" s="80"/>
      <c r="WGV22" s="80"/>
      <c r="WGW22" s="80"/>
      <c r="WGX22" s="80"/>
      <c r="WGY22" s="80"/>
      <c r="WGZ22" s="80"/>
      <c r="WHA22" s="80"/>
      <c r="WHB22" s="80"/>
      <c r="WHC22" s="80"/>
      <c r="WHD22" s="80"/>
      <c r="WHE22" s="80"/>
      <c r="WHF22" s="80"/>
      <c r="WHG22" s="80"/>
      <c r="WHH22" s="80"/>
      <c r="WHI22" s="80"/>
      <c r="WHJ22" s="80"/>
      <c r="WHK22" s="80"/>
      <c r="WHL22" s="80"/>
      <c r="WHM22" s="80"/>
      <c r="WHN22" s="80"/>
      <c r="WHO22" s="80"/>
      <c r="WHP22" s="80"/>
      <c r="WHQ22" s="80"/>
      <c r="WHR22" s="80"/>
      <c r="WHS22" s="80"/>
      <c r="WHT22" s="80"/>
      <c r="WHU22" s="80"/>
      <c r="WHV22" s="80"/>
      <c r="WHW22" s="80"/>
      <c r="WHX22" s="80"/>
      <c r="WHY22" s="80"/>
      <c r="WHZ22" s="80"/>
      <c r="WIA22" s="80"/>
      <c r="WIB22" s="80"/>
      <c r="WIC22" s="80"/>
      <c r="WID22" s="80"/>
      <c r="WIE22" s="80"/>
      <c r="WIF22" s="80"/>
      <c r="WIG22" s="80"/>
      <c r="WIH22" s="80"/>
      <c r="WII22" s="80"/>
      <c r="WIJ22" s="80"/>
      <c r="WIK22" s="80"/>
      <c r="WIL22" s="80"/>
      <c r="WIM22" s="80"/>
      <c r="WIN22" s="80"/>
      <c r="WIO22" s="80"/>
      <c r="WIP22" s="80"/>
      <c r="WIQ22" s="80"/>
      <c r="WIR22" s="80"/>
      <c r="WIS22" s="80"/>
      <c r="WIT22" s="80"/>
      <c r="WIU22" s="80"/>
      <c r="WIV22" s="80"/>
      <c r="WIW22" s="80"/>
      <c r="WIX22" s="80"/>
      <c r="WIY22" s="80"/>
      <c r="WIZ22" s="80"/>
      <c r="WJA22" s="80"/>
      <c r="WJB22" s="80"/>
      <c r="WJC22" s="80"/>
      <c r="WJD22" s="80"/>
      <c r="WJE22" s="80"/>
      <c r="WJF22" s="80"/>
      <c r="WJG22" s="80"/>
      <c r="WJH22" s="80"/>
      <c r="WJI22" s="80"/>
      <c r="WJJ22" s="80"/>
      <c r="WJK22" s="80"/>
      <c r="WJL22" s="80"/>
      <c r="WJM22" s="80"/>
      <c r="WJN22" s="80"/>
      <c r="WJO22" s="80"/>
      <c r="WJP22" s="80"/>
      <c r="WJQ22" s="80"/>
      <c r="WJR22" s="80"/>
      <c r="WJS22" s="80"/>
      <c r="WJT22" s="80"/>
      <c r="WJU22" s="80"/>
      <c r="WJV22" s="80"/>
      <c r="WJW22" s="80"/>
      <c r="WJX22" s="80"/>
      <c r="WJY22" s="80"/>
      <c r="WJZ22" s="80"/>
      <c r="WKA22" s="80"/>
      <c r="WKB22" s="80"/>
      <c r="WKC22" s="80"/>
      <c r="WKD22" s="80"/>
      <c r="WKE22" s="80"/>
      <c r="WKF22" s="80"/>
      <c r="WKG22" s="80"/>
      <c r="WKH22" s="80"/>
      <c r="WKI22" s="80"/>
      <c r="WKJ22" s="80"/>
      <c r="WKK22" s="80"/>
      <c r="WKL22" s="80"/>
      <c r="WKM22" s="80"/>
      <c r="WKN22" s="80"/>
      <c r="WKO22" s="80"/>
      <c r="WKP22" s="80"/>
      <c r="WKQ22" s="80"/>
      <c r="WKR22" s="80"/>
      <c r="WKS22" s="80"/>
      <c r="WKT22" s="80"/>
      <c r="WKU22" s="80"/>
      <c r="WKV22" s="80"/>
      <c r="WKW22" s="80"/>
      <c r="WKX22" s="80"/>
      <c r="WKY22" s="80"/>
      <c r="WKZ22" s="80"/>
      <c r="WLA22" s="80"/>
      <c r="WLB22" s="80"/>
      <c r="WLC22" s="80"/>
      <c r="WLD22" s="80"/>
      <c r="WLE22" s="80"/>
      <c r="WLF22" s="80"/>
      <c r="WLG22" s="80"/>
      <c r="WLH22" s="80"/>
      <c r="WLI22" s="80"/>
      <c r="WLJ22" s="80"/>
      <c r="WLK22" s="80"/>
      <c r="WLL22" s="80"/>
      <c r="WLM22" s="80"/>
      <c r="WLN22" s="80"/>
      <c r="WLO22" s="80"/>
      <c r="WLP22" s="80"/>
      <c r="WLQ22" s="80"/>
      <c r="WLR22" s="80"/>
      <c r="WLS22" s="80"/>
      <c r="WLT22" s="80"/>
      <c r="WLU22" s="80"/>
      <c r="WLV22" s="80"/>
      <c r="WLW22" s="80"/>
      <c r="WLX22" s="80"/>
      <c r="WLY22" s="80"/>
      <c r="WLZ22" s="80"/>
      <c r="WMA22" s="80"/>
      <c r="WMB22" s="80"/>
      <c r="WMC22" s="80"/>
      <c r="WMD22" s="80"/>
      <c r="WME22" s="80"/>
      <c r="WMF22" s="80"/>
      <c r="WMG22" s="80"/>
      <c r="WMH22" s="80"/>
      <c r="WMI22" s="80"/>
      <c r="WMJ22" s="80"/>
      <c r="WMK22" s="80"/>
      <c r="WML22" s="80"/>
      <c r="WMM22" s="80"/>
      <c r="WMN22" s="80"/>
      <c r="WMO22" s="80"/>
      <c r="WMP22" s="80"/>
      <c r="WMQ22" s="80"/>
      <c r="WMR22" s="80"/>
      <c r="WMS22" s="80"/>
      <c r="WMT22" s="80"/>
      <c r="WMU22" s="80"/>
      <c r="WMV22" s="80"/>
      <c r="WMW22" s="80"/>
      <c r="WMX22" s="80"/>
      <c r="WMY22" s="80"/>
      <c r="WMZ22" s="80"/>
      <c r="WNA22" s="80"/>
      <c r="WNB22" s="80"/>
      <c r="WNC22" s="80"/>
      <c r="WND22" s="80"/>
      <c r="WNE22" s="80"/>
      <c r="WNF22" s="80"/>
      <c r="WNG22" s="80"/>
      <c r="WNH22" s="80"/>
      <c r="WNI22" s="80"/>
      <c r="WNJ22" s="80"/>
      <c r="WNK22" s="80"/>
      <c r="WNL22" s="80"/>
      <c r="WNM22" s="80"/>
      <c r="WNN22" s="80"/>
      <c r="WNO22" s="80"/>
      <c r="WNP22" s="80"/>
      <c r="WNQ22" s="80"/>
      <c r="WNR22" s="80"/>
      <c r="WNS22" s="80"/>
      <c r="WNT22" s="80"/>
      <c r="WNU22" s="80"/>
      <c r="WNV22" s="80"/>
      <c r="WNW22" s="80"/>
      <c r="WNX22" s="80"/>
      <c r="WNY22" s="80"/>
      <c r="WNZ22" s="80"/>
      <c r="WOA22" s="80"/>
      <c r="WOB22" s="80"/>
      <c r="WOC22" s="80"/>
      <c r="WOD22" s="80"/>
      <c r="WOE22" s="80"/>
      <c r="WOF22" s="80"/>
      <c r="WOG22" s="80"/>
      <c r="WOH22" s="80"/>
      <c r="WOI22" s="80"/>
      <c r="WOJ22" s="80"/>
      <c r="WOK22" s="80"/>
      <c r="WOL22" s="80"/>
      <c r="WOM22" s="80"/>
      <c r="WON22" s="80"/>
      <c r="WOO22" s="80"/>
      <c r="WOP22" s="80"/>
      <c r="WOQ22" s="80"/>
      <c r="WOR22" s="80"/>
      <c r="WOS22" s="80"/>
      <c r="WOT22" s="80"/>
      <c r="WOU22" s="80"/>
      <c r="WOV22" s="80"/>
      <c r="WOW22" s="80"/>
      <c r="WOX22" s="80"/>
      <c r="WOY22" s="80"/>
      <c r="WOZ22" s="80"/>
      <c r="WPA22" s="80"/>
      <c r="WPB22" s="80"/>
      <c r="WPC22" s="80"/>
      <c r="WPD22" s="80"/>
      <c r="WPE22" s="80"/>
      <c r="WPF22" s="80"/>
      <c r="WPG22" s="80"/>
      <c r="WPH22" s="80"/>
      <c r="WPI22" s="80"/>
      <c r="WPJ22" s="80"/>
      <c r="WPK22" s="80"/>
      <c r="WPL22" s="80"/>
      <c r="WPM22" s="80"/>
      <c r="WPN22" s="80"/>
      <c r="WPO22" s="80"/>
      <c r="WPP22" s="80"/>
      <c r="WPQ22" s="80"/>
      <c r="WPR22" s="80"/>
      <c r="WPS22" s="80"/>
      <c r="WPT22" s="80"/>
      <c r="WPU22" s="80"/>
      <c r="WPV22" s="80"/>
      <c r="WPW22" s="80"/>
      <c r="WPX22" s="80"/>
      <c r="WPY22" s="80"/>
      <c r="WPZ22" s="80"/>
      <c r="WQA22" s="80"/>
      <c r="WQB22" s="80"/>
      <c r="WQC22" s="80"/>
      <c r="WQD22" s="80"/>
      <c r="WQE22" s="80"/>
      <c r="WQF22" s="80"/>
      <c r="WQG22" s="80"/>
      <c r="WQH22" s="80"/>
      <c r="WQI22" s="80"/>
      <c r="WQJ22" s="80"/>
      <c r="WQK22" s="80"/>
      <c r="WQL22" s="80"/>
      <c r="WQM22" s="80"/>
      <c r="WQN22" s="80"/>
      <c r="WQO22" s="80"/>
      <c r="WQP22" s="80"/>
      <c r="WQQ22" s="80"/>
      <c r="WQR22" s="80"/>
      <c r="WQS22" s="80"/>
      <c r="WQT22" s="80"/>
      <c r="WQU22" s="80"/>
      <c r="WQV22" s="80"/>
      <c r="WQW22" s="80"/>
      <c r="WQX22" s="80"/>
      <c r="WQY22" s="80"/>
      <c r="WQZ22" s="80"/>
      <c r="WRA22" s="80"/>
      <c r="WRB22" s="80"/>
      <c r="WRC22" s="80"/>
      <c r="WRD22" s="80"/>
      <c r="WRE22" s="80"/>
      <c r="WRF22" s="80"/>
      <c r="WRG22" s="80"/>
      <c r="WRH22" s="80"/>
      <c r="WRI22" s="80"/>
      <c r="WRJ22" s="80"/>
      <c r="WRK22" s="80"/>
      <c r="WRL22" s="80"/>
      <c r="WRM22" s="80"/>
      <c r="WRN22" s="80"/>
      <c r="WRO22" s="80"/>
      <c r="WRP22" s="80"/>
      <c r="WRQ22" s="80"/>
      <c r="WRR22" s="80"/>
      <c r="WRS22" s="80"/>
      <c r="WRT22" s="80"/>
      <c r="WRU22" s="80"/>
      <c r="WRV22" s="80"/>
      <c r="WRW22" s="80"/>
      <c r="WRX22" s="80"/>
      <c r="WRY22" s="80"/>
      <c r="WRZ22" s="80"/>
      <c r="WSA22" s="80"/>
      <c r="WSB22" s="80"/>
      <c r="WSC22" s="80"/>
      <c r="WSD22" s="80"/>
      <c r="WSE22" s="80"/>
      <c r="WSF22" s="80"/>
      <c r="WSG22" s="80"/>
      <c r="WSH22" s="80"/>
      <c r="WSI22" s="80"/>
      <c r="WSJ22" s="80"/>
      <c r="WSK22" s="80"/>
      <c r="WSL22" s="80"/>
      <c r="WSM22" s="80"/>
      <c r="WSN22" s="80"/>
      <c r="WSO22" s="80"/>
      <c r="WSP22" s="80"/>
      <c r="WSQ22" s="80"/>
      <c r="WSR22" s="80"/>
      <c r="WSS22" s="80"/>
      <c r="WST22" s="80"/>
      <c r="WSU22" s="80"/>
      <c r="WSV22" s="80"/>
      <c r="WSW22" s="80"/>
      <c r="WSX22" s="80"/>
      <c r="WSY22" s="80"/>
      <c r="WSZ22" s="80"/>
      <c r="WTA22" s="80"/>
      <c r="WTB22" s="80"/>
      <c r="WTC22" s="80"/>
      <c r="WTD22" s="80"/>
      <c r="WTE22" s="80"/>
      <c r="WTF22" s="80"/>
      <c r="WTG22" s="80"/>
      <c r="WTH22" s="80"/>
      <c r="WTI22" s="80"/>
      <c r="WTJ22" s="80"/>
      <c r="WTK22" s="80"/>
      <c r="WTL22" s="80"/>
      <c r="WTM22" s="80"/>
      <c r="WTN22" s="80"/>
      <c r="WTO22" s="80"/>
      <c r="WTP22" s="80"/>
      <c r="WTQ22" s="80"/>
      <c r="WTR22" s="80"/>
      <c r="WTS22" s="80"/>
      <c r="WTT22" s="80"/>
      <c r="WTU22" s="80"/>
      <c r="WTV22" s="80"/>
      <c r="WTW22" s="80"/>
      <c r="WTX22" s="80"/>
      <c r="WTY22" s="80"/>
      <c r="WTZ22" s="80"/>
      <c r="WUA22" s="80"/>
      <c r="WUB22" s="80"/>
      <c r="WUC22" s="80"/>
      <c r="WUD22" s="80"/>
      <c r="WUE22" s="80"/>
      <c r="WUF22" s="80"/>
      <c r="WUG22" s="80"/>
      <c r="WUH22" s="80"/>
      <c r="WUI22" s="80"/>
      <c r="WUJ22" s="80"/>
      <c r="WUK22" s="80"/>
      <c r="WUL22" s="80"/>
      <c r="WUM22" s="80"/>
      <c r="WUN22" s="80"/>
      <c r="WUO22" s="80"/>
      <c r="WUP22" s="80"/>
      <c r="WUQ22" s="80"/>
      <c r="WUR22" s="80"/>
      <c r="WUS22" s="80"/>
      <c r="WUT22" s="80"/>
      <c r="WUU22" s="80"/>
      <c r="WUV22" s="80"/>
      <c r="WUW22" s="80"/>
      <c r="WUX22" s="80"/>
      <c r="WUY22" s="80"/>
      <c r="WUZ22" s="80"/>
      <c r="WVA22" s="80"/>
      <c r="WVB22" s="80"/>
      <c r="WVC22" s="80"/>
      <c r="WVD22" s="80"/>
      <c r="WVE22" s="80"/>
      <c r="WVF22" s="80"/>
      <c r="WVG22" s="80"/>
      <c r="WVH22" s="80"/>
      <c r="WVI22" s="80"/>
      <c r="WVJ22" s="80"/>
      <c r="WVK22" s="80"/>
      <c r="WVL22" s="80"/>
      <c r="WVM22" s="80"/>
      <c r="WVN22" s="80"/>
      <c r="WVO22" s="80"/>
      <c r="WVP22" s="80"/>
      <c r="WVQ22" s="80"/>
      <c r="WVR22" s="80"/>
      <c r="WVS22" s="80"/>
      <c r="WVT22" s="80"/>
      <c r="WVU22" s="80"/>
      <c r="WVV22" s="80"/>
      <c r="WVW22" s="80"/>
      <c r="WVX22" s="80"/>
      <c r="WVY22" s="80"/>
      <c r="WVZ22" s="80"/>
      <c r="WWA22" s="80"/>
      <c r="WWB22" s="80"/>
      <c r="WWC22" s="80"/>
      <c r="WWD22" s="80"/>
      <c r="WWE22" s="80"/>
      <c r="WWF22" s="80"/>
      <c r="WWG22" s="80"/>
      <c r="WWH22" s="80"/>
      <c r="WWI22" s="80"/>
      <c r="WWJ22" s="80"/>
      <c r="WWK22" s="80"/>
      <c r="WWL22" s="80"/>
      <c r="WWM22" s="80"/>
      <c r="WWN22" s="80"/>
      <c r="WWO22" s="80"/>
      <c r="WWP22" s="80"/>
      <c r="WWQ22" s="80"/>
      <c r="WWR22" s="80"/>
      <c r="WWS22" s="80"/>
      <c r="WWT22" s="80"/>
      <c r="WWU22" s="80"/>
      <c r="WWV22" s="80"/>
      <c r="WWW22" s="80"/>
      <c r="WWX22" s="80"/>
      <c r="WWY22" s="80"/>
      <c r="WWZ22" s="80"/>
      <c r="WXA22" s="80"/>
      <c r="WXB22" s="80"/>
      <c r="WXC22" s="80"/>
      <c r="WXD22" s="80"/>
      <c r="WXE22" s="80"/>
      <c r="WXF22" s="80"/>
      <c r="WXG22" s="80"/>
      <c r="WXH22" s="80"/>
      <c r="WXI22" s="80"/>
      <c r="WXJ22" s="80"/>
      <c r="WXK22" s="80"/>
      <c r="WXL22" s="80"/>
      <c r="WXM22" s="80"/>
      <c r="WXN22" s="80"/>
      <c r="WXO22" s="80"/>
      <c r="WXP22" s="80"/>
      <c r="WXQ22" s="80"/>
      <c r="WXR22" s="80"/>
      <c r="WXS22" s="80"/>
      <c r="WXT22" s="80"/>
      <c r="WXU22" s="80"/>
      <c r="WXV22" s="80"/>
      <c r="WXW22" s="80"/>
      <c r="WXX22" s="80"/>
      <c r="WXY22" s="80"/>
      <c r="WXZ22" s="80"/>
      <c r="WYA22" s="80"/>
      <c r="WYB22" s="80"/>
      <c r="WYC22" s="80"/>
      <c r="WYD22" s="80"/>
      <c r="WYE22" s="80"/>
      <c r="WYF22" s="80"/>
      <c r="WYG22" s="80"/>
      <c r="WYH22" s="80"/>
      <c r="WYI22" s="80"/>
      <c r="WYJ22" s="80"/>
      <c r="WYK22" s="80"/>
      <c r="WYL22" s="80"/>
      <c r="WYM22" s="80"/>
      <c r="WYN22" s="80"/>
      <c r="WYO22" s="80"/>
      <c r="WYP22" s="80"/>
      <c r="WYQ22" s="80"/>
      <c r="WYR22" s="80"/>
      <c r="WYS22" s="80"/>
      <c r="WYT22" s="80"/>
      <c r="WYU22" s="80"/>
      <c r="WYV22" s="80"/>
      <c r="WYW22" s="80"/>
      <c r="WYX22" s="80"/>
      <c r="WYY22" s="80"/>
      <c r="WYZ22" s="80"/>
      <c r="WZA22" s="80"/>
      <c r="WZB22" s="80"/>
      <c r="WZC22" s="80"/>
      <c r="WZD22" s="80"/>
      <c r="WZE22" s="80"/>
      <c r="WZF22" s="80"/>
      <c r="WZG22" s="80"/>
      <c r="WZH22" s="80"/>
      <c r="WZI22" s="80"/>
      <c r="WZJ22" s="80"/>
      <c r="WZK22" s="80"/>
      <c r="WZL22" s="80"/>
      <c r="WZM22" s="80"/>
      <c r="WZN22" s="80"/>
      <c r="WZO22" s="80"/>
      <c r="WZP22" s="80"/>
      <c r="WZQ22" s="80"/>
      <c r="WZR22" s="80"/>
      <c r="WZS22" s="80"/>
      <c r="WZT22" s="80"/>
      <c r="WZU22" s="80"/>
      <c r="WZV22" s="80"/>
      <c r="WZW22" s="80"/>
      <c r="WZX22" s="80"/>
      <c r="WZY22" s="80"/>
      <c r="WZZ22" s="80"/>
      <c r="XAA22" s="80"/>
      <c r="XAB22" s="80"/>
      <c r="XAC22" s="80"/>
      <c r="XAD22" s="80"/>
      <c r="XAE22" s="80"/>
      <c r="XAF22" s="80"/>
      <c r="XAG22" s="80"/>
      <c r="XAH22" s="80"/>
      <c r="XAI22" s="80"/>
      <c r="XAJ22" s="80"/>
      <c r="XAK22" s="80"/>
      <c r="XAL22" s="80"/>
      <c r="XAM22" s="80"/>
      <c r="XAN22" s="80"/>
      <c r="XAO22" s="80"/>
      <c r="XAP22" s="80"/>
      <c r="XAQ22" s="80"/>
      <c r="XAR22" s="80"/>
      <c r="XAS22" s="80"/>
      <c r="XAT22" s="80"/>
      <c r="XAU22" s="80"/>
      <c r="XAV22" s="80"/>
      <c r="XAW22" s="80"/>
      <c r="XAX22" s="80"/>
      <c r="XAY22" s="80"/>
      <c r="XAZ22" s="80"/>
      <c r="XBA22" s="80"/>
      <c r="XBB22" s="80"/>
      <c r="XBC22" s="80"/>
      <c r="XBD22" s="80"/>
      <c r="XBE22" s="80"/>
      <c r="XBF22" s="80"/>
      <c r="XBG22" s="80"/>
      <c r="XBH22" s="80"/>
      <c r="XBI22" s="80"/>
      <c r="XBJ22" s="80"/>
      <c r="XBK22" s="80"/>
      <c r="XBL22" s="80"/>
      <c r="XBM22" s="80"/>
      <c r="XBN22" s="80"/>
      <c r="XBO22" s="80"/>
      <c r="XBP22" s="80"/>
      <c r="XBQ22" s="80"/>
      <c r="XBR22" s="80"/>
      <c r="XBS22" s="80"/>
      <c r="XBT22" s="80"/>
      <c r="XBU22" s="80"/>
      <c r="XBV22" s="80"/>
      <c r="XBW22" s="80"/>
      <c r="XBX22" s="80"/>
      <c r="XBY22" s="80"/>
      <c r="XBZ22" s="80"/>
      <c r="XCA22" s="80"/>
      <c r="XCB22" s="80"/>
      <c r="XCC22" s="80"/>
      <c r="XCD22" s="80"/>
      <c r="XCE22" s="80"/>
      <c r="XCF22" s="80"/>
      <c r="XCG22" s="80"/>
      <c r="XCH22" s="80"/>
      <c r="XCI22" s="80"/>
      <c r="XCJ22" s="80"/>
      <c r="XCK22" s="80"/>
      <c r="XCL22" s="80"/>
      <c r="XCM22" s="80"/>
      <c r="XCN22" s="80"/>
      <c r="XCO22" s="80"/>
      <c r="XCP22" s="80"/>
      <c r="XCQ22" s="80"/>
      <c r="XCR22" s="80"/>
      <c r="XCS22" s="80"/>
      <c r="XCT22" s="80"/>
      <c r="XCU22" s="80"/>
      <c r="XCV22" s="80"/>
      <c r="XCW22" s="80"/>
      <c r="XCX22" s="80"/>
      <c r="XCY22" s="80"/>
      <c r="XCZ22" s="80"/>
      <c r="XDA22" s="80"/>
      <c r="XDB22" s="80"/>
      <c r="XDC22" s="80"/>
      <c r="XDD22" s="80"/>
      <c r="XDE22" s="80"/>
      <c r="XDF22" s="80"/>
      <c r="XDG22" s="80"/>
      <c r="XDH22" s="80"/>
      <c r="XDI22" s="80"/>
      <c r="XDJ22" s="80"/>
      <c r="XDK22" s="80"/>
      <c r="XDL22" s="80"/>
      <c r="XDM22" s="80"/>
      <c r="XDN22" s="80"/>
    </row>
    <row r="23" spans="2:16342" ht="15">
      <c r="B23" s="211" t="s">
        <v>74</v>
      </c>
      <c r="C23" s="212"/>
      <c r="D23" s="212"/>
      <c r="E23" s="212"/>
      <c r="F23" s="212"/>
      <c r="G23" s="212"/>
      <c r="H23" s="212"/>
      <c r="I23" s="212"/>
      <c r="J23" s="212"/>
      <c r="K23" s="212"/>
      <c r="L23" s="212"/>
      <c r="M23" s="212"/>
      <c r="N23" s="212"/>
      <c r="O23" s="212"/>
      <c r="P23" s="212"/>
      <c r="Q23" s="212"/>
      <c r="R23" s="212"/>
      <c r="S23" s="212"/>
      <c r="T23" s="212"/>
      <c r="U23" s="212"/>
      <c r="V23" s="212"/>
      <c r="W23" s="212"/>
      <c r="X23" s="212"/>
      <c r="Y23" s="212"/>
      <c r="Z23" s="212"/>
      <c r="AA23" s="212"/>
      <c r="AB23" s="212"/>
      <c r="AC23" s="212"/>
      <c r="AD23" s="212"/>
      <c r="AE23" s="212"/>
      <c r="AF23" s="212"/>
      <c r="AG23" s="212"/>
      <c r="AH23" s="212"/>
      <c r="AI23" s="212"/>
      <c r="AJ23" s="212"/>
      <c r="AK23" s="212"/>
      <c r="AL23" s="212"/>
      <c r="AM23" s="212"/>
      <c r="AN23" s="212"/>
      <c r="AO23" s="212"/>
      <c r="AP23" s="212"/>
      <c r="AQ23" s="212"/>
      <c r="AR23" s="212"/>
      <c r="AS23" s="212"/>
      <c r="AT23" s="212"/>
      <c r="AU23" s="212"/>
      <c r="AV23" s="212"/>
      <c r="AW23" s="212"/>
      <c r="AX23" s="212"/>
      <c r="AY23" s="212"/>
      <c r="AZ23" s="212"/>
      <c r="BA23" s="212"/>
      <c r="BB23" s="212"/>
      <c r="BC23" s="212"/>
      <c r="BD23" s="212"/>
      <c r="BE23" s="212"/>
      <c r="BF23" s="212"/>
      <c r="BG23" s="212"/>
      <c r="BH23" s="212"/>
      <c r="BI23" s="212"/>
      <c r="BJ23" s="212"/>
      <c r="BK23" s="212"/>
      <c r="BL23" s="212"/>
      <c r="BM23" s="212"/>
      <c r="BN23" s="212"/>
      <c r="BO23" s="212"/>
      <c r="BP23" s="212"/>
      <c r="BQ23" s="212"/>
      <c r="BR23" s="212"/>
      <c r="BS23" s="212"/>
      <c r="BT23" s="212"/>
      <c r="BU23" s="212"/>
      <c r="BV23" s="212"/>
      <c r="BW23" s="212"/>
      <c r="BX23" s="212"/>
      <c r="BY23" s="212"/>
      <c r="BZ23" s="212"/>
      <c r="CA23" s="212"/>
      <c r="CB23" s="212"/>
      <c r="CC23" s="212"/>
      <c r="CD23" s="212"/>
      <c r="CE23" s="212"/>
      <c r="CF23" s="212"/>
      <c r="CG23" s="212"/>
      <c r="CH23" s="212"/>
      <c r="CI23" s="212"/>
      <c r="CJ23" s="212"/>
      <c r="CK23" s="212"/>
      <c r="CL23" s="212"/>
      <c r="CM23" s="212"/>
      <c r="CN23" s="212"/>
      <c r="CO23" s="212"/>
      <c r="CP23" s="212"/>
      <c r="CQ23" s="212"/>
      <c r="CR23" s="212"/>
      <c r="CS23" s="212"/>
      <c r="CT23" s="212"/>
      <c r="CU23" s="212"/>
      <c r="CV23" s="212"/>
      <c r="CW23" s="212"/>
      <c r="CX23" s="212"/>
      <c r="CY23" s="212"/>
      <c r="CZ23" s="212"/>
      <c r="DA23" s="212"/>
      <c r="DB23" s="212"/>
      <c r="DC23" s="212"/>
      <c r="DD23" s="212"/>
      <c r="DE23" s="212"/>
      <c r="DF23" s="212"/>
      <c r="DG23" s="212"/>
      <c r="DH23" s="212"/>
      <c r="DI23" s="212"/>
      <c r="DJ23" s="212"/>
      <c r="DK23" s="212"/>
      <c r="DL23" s="212"/>
    </row>
    <row r="24" spans="2:16342" s="107" customFormat="1">
      <c r="B24" s="23" t="str">
        <f>B7</f>
        <v>Company</v>
      </c>
      <c r="C24" s="342" t="s">
        <v>243</v>
      </c>
      <c r="D24" s="343"/>
      <c r="E24" s="343"/>
      <c r="F24" s="343"/>
      <c r="G24" s="343"/>
      <c r="H24" s="344"/>
      <c r="I24" s="342" t="s">
        <v>252</v>
      </c>
      <c r="J24" s="343"/>
      <c r="K24" s="343"/>
      <c r="L24" s="343"/>
      <c r="M24" s="343"/>
      <c r="N24" s="344"/>
      <c r="O24" s="342" t="s">
        <v>715</v>
      </c>
      <c r="P24" s="343"/>
      <c r="Q24" s="343"/>
      <c r="R24" s="343"/>
      <c r="S24" s="343"/>
      <c r="T24" s="344"/>
      <c r="U24" s="342" t="s">
        <v>250</v>
      </c>
      <c r="V24" s="343"/>
      <c r="W24" s="343"/>
      <c r="X24" s="343"/>
      <c r="Y24" s="343"/>
      <c r="Z24" s="344"/>
      <c r="AA24" s="342" t="s">
        <v>716</v>
      </c>
      <c r="AB24" s="343"/>
      <c r="AC24" s="343"/>
      <c r="AD24" s="343"/>
      <c r="AE24" s="343"/>
      <c r="AF24" s="344"/>
      <c r="AG24" s="342" t="s">
        <v>717</v>
      </c>
      <c r="AH24" s="343"/>
      <c r="AI24" s="343"/>
      <c r="AJ24" s="343"/>
      <c r="AK24" s="343"/>
      <c r="AL24" s="344"/>
      <c r="AM24" s="342" t="s">
        <v>259</v>
      </c>
      <c r="AN24" s="343"/>
      <c r="AO24" s="343"/>
      <c r="AP24" s="343"/>
      <c r="AQ24" s="343"/>
      <c r="AR24" s="344"/>
      <c r="AS24" s="342" t="s">
        <v>254</v>
      </c>
      <c r="AT24" s="343"/>
      <c r="AU24" s="343"/>
      <c r="AV24" s="343"/>
      <c r="AW24" s="343"/>
      <c r="AX24" s="344"/>
      <c r="AY24" s="342" t="s">
        <v>81</v>
      </c>
      <c r="AZ24" s="343"/>
      <c r="BA24" s="343"/>
      <c r="BB24" s="343"/>
      <c r="BC24" s="343"/>
      <c r="BD24" s="344"/>
      <c r="BE24" s="342" t="s">
        <v>256</v>
      </c>
      <c r="BF24" s="343"/>
      <c r="BG24" s="343"/>
      <c r="BH24" s="343"/>
      <c r="BI24" s="343"/>
      <c r="BJ24" s="344"/>
      <c r="BK24" s="342" t="s">
        <v>758</v>
      </c>
      <c r="BL24" s="343"/>
      <c r="BM24" s="343"/>
      <c r="BN24" s="343"/>
      <c r="BO24" s="343"/>
      <c r="BP24" s="344"/>
      <c r="BQ24" s="342"/>
      <c r="BR24" s="343"/>
      <c r="BS24" s="343"/>
      <c r="BT24" s="343"/>
      <c r="BU24" s="343"/>
      <c r="BV24" s="344"/>
      <c r="BW24" s="342"/>
      <c r="BX24" s="343"/>
      <c r="BY24" s="343"/>
      <c r="BZ24" s="343"/>
      <c r="CA24" s="343"/>
      <c r="CB24" s="344"/>
      <c r="CC24" s="342"/>
      <c r="CD24" s="343"/>
      <c r="CE24" s="343"/>
      <c r="CF24" s="343"/>
      <c r="CG24" s="343"/>
      <c r="CH24" s="344"/>
      <c r="CI24" s="342"/>
      <c r="CJ24" s="343"/>
      <c r="CK24" s="343"/>
      <c r="CL24" s="343"/>
      <c r="CM24" s="343"/>
      <c r="CN24" s="344"/>
      <c r="CO24" s="342"/>
      <c r="CP24" s="343"/>
      <c r="CQ24" s="343"/>
      <c r="CR24" s="343"/>
      <c r="CS24" s="343"/>
      <c r="CT24" s="344"/>
      <c r="CU24" s="342"/>
      <c r="CV24" s="343"/>
      <c r="CW24" s="343"/>
      <c r="CX24" s="343"/>
      <c r="CY24" s="343"/>
      <c r="CZ24" s="344"/>
      <c r="DA24" s="342"/>
      <c r="DB24" s="343"/>
      <c r="DC24" s="343"/>
      <c r="DD24" s="343"/>
      <c r="DE24" s="343"/>
      <c r="DF24" s="344"/>
      <c r="DG24" s="342"/>
      <c r="DH24" s="343"/>
      <c r="DI24" s="343"/>
      <c r="DJ24" s="343"/>
      <c r="DK24" s="343"/>
      <c r="DL24" s="344"/>
    </row>
    <row r="25" spans="2:16342" s="111" customFormat="1" hidden="1">
      <c r="B25" s="23" t="str">
        <f>B8</f>
        <v>BBG Code</v>
      </c>
      <c r="C25" s="108" t="s">
        <v>75</v>
      </c>
      <c r="D25" s="109" t="str">
        <f>C25</f>
        <v>ABB IN</v>
      </c>
      <c r="E25" s="109" t="str">
        <f t="shared" ref="E25" si="46">D25</f>
        <v>ABB IN</v>
      </c>
      <c r="F25" s="109" t="str">
        <f t="shared" ref="F25" si="47">E25</f>
        <v>ABB IN</v>
      </c>
      <c r="G25" s="109" t="str">
        <f t="shared" ref="G25" si="48">F25</f>
        <v>ABB IN</v>
      </c>
      <c r="H25" s="110" t="str">
        <f t="shared" ref="H25" si="49">G25</f>
        <v>ABB IN</v>
      </c>
      <c r="I25" s="108" t="s">
        <v>718</v>
      </c>
      <c r="J25" s="109" t="str">
        <f>I25</f>
        <v>BEL IN</v>
      </c>
      <c r="K25" s="109" t="str">
        <f t="shared" ref="K25" si="50">J25</f>
        <v>BEL IN</v>
      </c>
      <c r="L25" s="109" t="str">
        <f t="shared" ref="L25" si="51">K25</f>
        <v>BEL IN</v>
      </c>
      <c r="M25" s="109" t="str">
        <f t="shared" ref="M25" si="52">L25</f>
        <v>BEL IN</v>
      </c>
      <c r="N25" s="110" t="str">
        <f t="shared" ref="N25" si="53">M25</f>
        <v>BEL IN</v>
      </c>
      <c r="O25" s="108" t="s">
        <v>712</v>
      </c>
      <c r="P25" s="109" t="str">
        <f>O25</f>
        <v>KPIL IN</v>
      </c>
      <c r="Q25" s="109" t="str">
        <f t="shared" ref="Q25" si="54">P25</f>
        <v>KPIL IN</v>
      </c>
      <c r="R25" s="109" t="str">
        <f t="shared" ref="R25" si="55">Q25</f>
        <v>KPIL IN</v>
      </c>
      <c r="S25" s="109" t="str">
        <f t="shared" ref="S25" si="56">R25</f>
        <v>KPIL IN</v>
      </c>
      <c r="T25" s="110" t="str">
        <f t="shared" ref="T25" si="57">S25</f>
        <v>KPIL IN</v>
      </c>
      <c r="U25" s="108" t="s">
        <v>77</v>
      </c>
      <c r="V25" s="109" t="str">
        <f>U25</f>
        <v>KKC IN</v>
      </c>
      <c r="W25" s="109" t="str">
        <f t="shared" ref="W25" si="58">V25</f>
        <v>KKC IN</v>
      </c>
      <c r="X25" s="109" t="str">
        <f t="shared" ref="X25" si="59">W25</f>
        <v>KKC IN</v>
      </c>
      <c r="Y25" s="109" t="str">
        <f t="shared" ref="Y25" si="60">X25</f>
        <v>KKC IN</v>
      </c>
      <c r="Z25" s="109" t="str">
        <f t="shared" ref="Z25" si="61">Y25</f>
        <v>KKC IN</v>
      </c>
      <c r="AA25" s="108" t="s">
        <v>713</v>
      </c>
      <c r="AB25" s="109" t="str">
        <f>AA25</f>
        <v>KOEL IN</v>
      </c>
      <c r="AC25" s="109" t="str">
        <f t="shared" ref="AC25" si="62">AB25</f>
        <v>KOEL IN</v>
      </c>
      <c r="AD25" s="109" t="str">
        <f t="shared" ref="AD25" si="63">AC25</f>
        <v>KOEL IN</v>
      </c>
      <c r="AE25" s="109" t="str">
        <f t="shared" ref="AE25" si="64">AD25</f>
        <v>KOEL IN</v>
      </c>
      <c r="AF25" s="110" t="str">
        <f t="shared" ref="AF25" si="65">AE25</f>
        <v>KOEL IN</v>
      </c>
      <c r="AG25" s="108" t="s">
        <v>714</v>
      </c>
      <c r="AH25" s="109" t="str">
        <f>AG25</f>
        <v>TRIV IN</v>
      </c>
      <c r="AI25" s="109" t="str">
        <f t="shared" ref="AI25" si="66">AH25</f>
        <v>TRIV IN</v>
      </c>
      <c r="AJ25" s="109" t="str">
        <f t="shared" ref="AJ25" si="67">AI25</f>
        <v>TRIV IN</v>
      </c>
      <c r="AK25" s="109" t="str">
        <f t="shared" ref="AK25" si="68">AJ25</f>
        <v>TRIV IN</v>
      </c>
      <c r="AL25" s="110" t="str">
        <f t="shared" ref="AL25" si="69">AK25</f>
        <v>TRIV IN</v>
      </c>
      <c r="AM25" s="108" t="s">
        <v>79</v>
      </c>
      <c r="AN25" s="109" t="str">
        <f>AM25</f>
        <v>KECI IN</v>
      </c>
      <c r="AO25" s="109" t="str">
        <f t="shared" ref="AO25" si="70">AN25</f>
        <v>KECI IN</v>
      </c>
      <c r="AP25" s="109" t="str">
        <f t="shared" ref="AP25" si="71">AO25</f>
        <v>KECI IN</v>
      </c>
      <c r="AQ25" s="109" t="str">
        <f t="shared" ref="AQ25" si="72">AP25</f>
        <v>KECI IN</v>
      </c>
      <c r="AR25" s="110" t="str">
        <f t="shared" ref="AR25" si="73">AQ25</f>
        <v>KECI IN</v>
      </c>
      <c r="AS25" s="108" t="s">
        <v>80</v>
      </c>
      <c r="AT25" s="109" t="str">
        <f>AS25</f>
        <v>LT IN</v>
      </c>
      <c r="AU25" s="109" t="str">
        <f t="shared" ref="AU25" si="74">AT25</f>
        <v>LT IN</v>
      </c>
      <c r="AV25" s="109" t="str">
        <f t="shared" ref="AV25" si="75">AU25</f>
        <v>LT IN</v>
      </c>
      <c r="AW25" s="109" t="str">
        <f t="shared" ref="AW25" si="76">AV25</f>
        <v>LT IN</v>
      </c>
      <c r="AX25" s="110" t="str">
        <f t="shared" ref="AX25" si="77">AW25</f>
        <v>LT IN</v>
      </c>
      <c r="AY25" s="108" t="s">
        <v>82</v>
      </c>
      <c r="AZ25" s="109" t="str">
        <f>AY25</f>
        <v>SIEM IN</v>
      </c>
      <c r="BA25" s="109" t="str">
        <f t="shared" ref="BA25" si="78">AZ25</f>
        <v>SIEM IN</v>
      </c>
      <c r="BB25" s="109" t="str">
        <f t="shared" ref="BB25" si="79">BA25</f>
        <v>SIEM IN</v>
      </c>
      <c r="BC25" s="109" t="str">
        <f t="shared" ref="BC25" si="80">BB25</f>
        <v>SIEM IN</v>
      </c>
      <c r="BD25" s="110" t="str">
        <f t="shared" ref="BD25" si="81">BC25</f>
        <v>SIEM IN</v>
      </c>
      <c r="BE25" s="108" t="s">
        <v>83</v>
      </c>
      <c r="BF25" s="109" t="str">
        <f>BE25</f>
        <v>TMX IN</v>
      </c>
      <c r="BG25" s="109" t="str">
        <f t="shared" ref="BG25" si="82">BF25</f>
        <v>TMX IN</v>
      </c>
      <c r="BH25" s="109" t="str">
        <f t="shared" ref="BH25" si="83">BG25</f>
        <v>TMX IN</v>
      </c>
      <c r="BI25" s="109" t="str">
        <f t="shared" ref="BI25" si="84">BH25</f>
        <v>TMX IN</v>
      </c>
      <c r="BJ25" s="110" t="str">
        <f t="shared" ref="BJ25" si="85">BI25</f>
        <v>TMX IN</v>
      </c>
      <c r="BK25" s="108" t="s">
        <v>757</v>
      </c>
      <c r="BL25" s="109" t="str">
        <f>BK25</f>
        <v>ZEN IN</v>
      </c>
      <c r="BM25" s="109" t="str">
        <f t="shared" ref="BM25:BP25" si="86">BL25</f>
        <v>ZEN IN</v>
      </c>
      <c r="BN25" s="109" t="str">
        <f t="shared" si="86"/>
        <v>ZEN IN</v>
      </c>
      <c r="BO25" s="109" t="str">
        <f t="shared" si="86"/>
        <v>ZEN IN</v>
      </c>
      <c r="BP25" s="110" t="str">
        <f t="shared" si="86"/>
        <v>ZEN IN</v>
      </c>
      <c r="BQ25" s="108"/>
      <c r="BR25" s="109"/>
      <c r="BS25" s="109"/>
      <c r="BT25" s="109"/>
      <c r="BU25" s="109"/>
      <c r="BV25" s="110"/>
      <c r="BW25" s="108"/>
      <c r="BX25" s="109"/>
      <c r="BY25" s="109"/>
      <c r="BZ25" s="109"/>
      <c r="CA25" s="109"/>
      <c r="CB25" s="110"/>
      <c r="CC25" s="108"/>
      <c r="CD25" s="109"/>
      <c r="CE25" s="109"/>
      <c r="CF25" s="109"/>
      <c r="CG25" s="109"/>
      <c r="CH25" s="110"/>
      <c r="CI25" s="108"/>
      <c r="CJ25" s="109"/>
      <c r="CK25" s="109"/>
      <c r="CL25" s="109"/>
      <c r="CM25" s="109"/>
      <c r="CN25" s="110"/>
      <c r="CO25" s="108"/>
      <c r="CP25" s="109"/>
      <c r="CQ25" s="109"/>
      <c r="CR25" s="109"/>
      <c r="CS25" s="109"/>
      <c r="CT25" s="110"/>
      <c r="CU25" s="108"/>
      <c r="CV25" s="109"/>
      <c r="CW25" s="109"/>
      <c r="CX25" s="109"/>
      <c r="CY25" s="109"/>
      <c r="CZ25" s="110"/>
      <c r="DA25" s="108"/>
      <c r="DB25" s="109"/>
      <c r="DC25" s="109"/>
      <c r="DD25" s="109"/>
      <c r="DE25" s="109"/>
      <c r="DF25" s="110"/>
      <c r="DG25" s="108"/>
      <c r="DH25" s="109"/>
      <c r="DI25" s="109"/>
      <c r="DJ25" s="109"/>
      <c r="DK25" s="109"/>
      <c r="DL25" s="110"/>
    </row>
    <row r="26" spans="2:16342" s="115" customFormat="1">
      <c r="B26" s="23" t="s">
        <v>69</v>
      </c>
      <c r="C26" s="214" t="str">
        <f>C9</f>
        <v>FY21</v>
      </c>
      <c r="D26" s="214" t="str">
        <f t="shared" ref="D26:BJ26" si="87">D9</f>
        <v>FY22</v>
      </c>
      <c r="E26" s="214" t="str">
        <f t="shared" si="87"/>
        <v>FY23</v>
      </c>
      <c r="F26" s="214" t="str">
        <f t="shared" si="87"/>
        <v>FY24</v>
      </c>
      <c r="G26" s="214" t="str">
        <f t="shared" si="87"/>
        <v>FY25E</v>
      </c>
      <c r="H26" s="214" t="str">
        <f t="shared" si="87"/>
        <v>FY26E</v>
      </c>
      <c r="I26" s="214" t="str">
        <f t="shared" si="87"/>
        <v>FY21</v>
      </c>
      <c r="J26" s="214" t="str">
        <f t="shared" si="87"/>
        <v>FY22</v>
      </c>
      <c r="K26" s="214" t="str">
        <f t="shared" si="87"/>
        <v>FY23</v>
      </c>
      <c r="L26" s="214" t="str">
        <f t="shared" si="87"/>
        <v>FY24</v>
      </c>
      <c r="M26" s="214" t="str">
        <f t="shared" si="87"/>
        <v>FY25E</v>
      </c>
      <c r="N26" s="214" t="str">
        <f t="shared" si="87"/>
        <v>FY26E</v>
      </c>
      <c r="O26" s="214" t="str">
        <f t="shared" si="87"/>
        <v>FY21</v>
      </c>
      <c r="P26" s="214" t="str">
        <f t="shared" si="87"/>
        <v>FY22</v>
      </c>
      <c r="Q26" s="214" t="str">
        <f t="shared" si="87"/>
        <v>FY23</v>
      </c>
      <c r="R26" s="214" t="str">
        <f t="shared" si="87"/>
        <v>FY24</v>
      </c>
      <c r="S26" s="214" t="str">
        <f t="shared" si="87"/>
        <v>FY25E</v>
      </c>
      <c r="T26" s="214" t="str">
        <f t="shared" si="87"/>
        <v>FY26E</v>
      </c>
      <c r="U26" s="214" t="str">
        <f t="shared" si="87"/>
        <v>FY21</v>
      </c>
      <c r="V26" s="214" t="str">
        <f t="shared" si="87"/>
        <v>FY22</v>
      </c>
      <c r="W26" s="214" t="str">
        <f t="shared" si="87"/>
        <v>FY23</v>
      </c>
      <c r="X26" s="214" t="str">
        <f t="shared" si="87"/>
        <v>FY24</v>
      </c>
      <c r="Y26" s="214" t="str">
        <f t="shared" si="87"/>
        <v>FY25E</v>
      </c>
      <c r="Z26" s="214" t="str">
        <f t="shared" si="87"/>
        <v>FY26E</v>
      </c>
      <c r="AA26" s="214" t="str">
        <f t="shared" si="87"/>
        <v>FY21</v>
      </c>
      <c r="AB26" s="214" t="str">
        <f t="shared" si="87"/>
        <v>FY22</v>
      </c>
      <c r="AC26" s="214" t="str">
        <f t="shared" si="87"/>
        <v>FY23</v>
      </c>
      <c r="AD26" s="214" t="str">
        <f t="shared" si="87"/>
        <v>FY24</v>
      </c>
      <c r="AE26" s="214" t="str">
        <f t="shared" si="87"/>
        <v>FY25E</v>
      </c>
      <c r="AF26" s="214" t="str">
        <f t="shared" si="87"/>
        <v>FY26E</v>
      </c>
      <c r="AG26" s="214" t="str">
        <f t="shared" si="87"/>
        <v>FY21</v>
      </c>
      <c r="AH26" s="214" t="str">
        <f t="shared" si="87"/>
        <v>FY22</v>
      </c>
      <c r="AI26" s="214" t="str">
        <f t="shared" si="87"/>
        <v>FY23</v>
      </c>
      <c r="AJ26" s="214" t="str">
        <f t="shared" si="87"/>
        <v>FY24</v>
      </c>
      <c r="AK26" s="214" t="str">
        <f t="shared" si="87"/>
        <v>FY25E</v>
      </c>
      <c r="AL26" s="214" t="str">
        <f t="shared" si="87"/>
        <v>FY26E</v>
      </c>
      <c r="AM26" s="214" t="str">
        <f t="shared" si="87"/>
        <v>FY21</v>
      </c>
      <c r="AN26" s="214" t="str">
        <f t="shared" si="87"/>
        <v>FY22</v>
      </c>
      <c r="AO26" s="214" t="str">
        <f t="shared" si="87"/>
        <v>FY23</v>
      </c>
      <c r="AP26" s="214" t="str">
        <f t="shared" si="87"/>
        <v>FY24</v>
      </c>
      <c r="AQ26" s="214" t="str">
        <f t="shared" si="87"/>
        <v>FY25E</v>
      </c>
      <c r="AR26" s="214" t="str">
        <f t="shared" si="87"/>
        <v>FY26E</v>
      </c>
      <c r="AS26" s="214" t="str">
        <f t="shared" si="87"/>
        <v>FY21</v>
      </c>
      <c r="AT26" s="214" t="str">
        <f t="shared" si="87"/>
        <v>FY22</v>
      </c>
      <c r="AU26" s="214" t="str">
        <f t="shared" si="87"/>
        <v>FY23</v>
      </c>
      <c r="AV26" s="214" t="str">
        <f t="shared" si="87"/>
        <v>FY24</v>
      </c>
      <c r="AW26" s="214" t="str">
        <f t="shared" si="87"/>
        <v>FY25E</v>
      </c>
      <c r="AX26" s="214" t="str">
        <f t="shared" si="87"/>
        <v>FY26E</v>
      </c>
      <c r="AY26" s="214" t="str">
        <f t="shared" si="87"/>
        <v>FY21</v>
      </c>
      <c r="AZ26" s="214" t="str">
        <f t="shared" si="87"/>
        <v>FY22</v>
      </c>
      <c r="BA26" s="214" t="str">
        <f t="shared" si="87"/>
        <v>FY23</v>
      </c>
      <c r="BB26" s="214" t="str">
        <f t="shared" si="87"/>
        <v>FY24</v>
      </c>
      <c r="BC26" s="214" t="str">
        <f t="shared" si="87"/>
        <v>FY25E</v>
      </c>
      <c r="BD26" s="214" t="str">
        <f t="shared" si="87"/>
        <v>FY26E</v>
      </c>
      <c r="BE26" s="214" t="str">
        <f t="shared" si="87"/>
        <v>FY21</v>
      </c>
      <c r="BF26" s="214" t="str">
        <f t="shared" si="87"/>
        <v>FY22</v>
      </c>
      <c r="BG26" s="214" t="str">
        <f t="shared" si="87"/>
        <v>FY23</v>
      </c>
      <c r="BH26" s="214" t="str">
        <f t="shared" si="87"/>
        <v>FY24</v>
      </c>
      <c r="BI26" s="214" t="str">
        <f t="shared" si="87"/>
        <v>FY25E</v>
      </c>
      <c r="BJ26" s="214" t="str">
        <f t="shared" si="87"/>
        <v>FY26E</v>
      </c>
      <c r="BK26" s="112" t="str">
        <f>'Column Code'!$C$8</f>
        <v>FY21</v>
      </c>
      <c r="BL26" s="113" t="str">
        <f>'Column Code'!$D$8</f>
        <v>FY22</v>
      </c>
      <c r="BM26" s="113" t="str">
        <f>'Column Code'!$E$8</f>
        <v>FY23</v>
      </c>
      <c r="BN26" s="113" t="str">
        <f>'Column Code'!$F$8</f>
        <v>FY24</v>
      </c>
      <c r="BO26" s="113" t="str">
        <f>'Column Code'!$G$8</f>
        <v>FY25E</v>
      </c>
      <c r="BP26" s="114" t="str">
        <f>'Column Code'!$H$8</f>
        <v>FY26E</v>
      </c>
      <c r="BQ26" s="214"/>
      <c r="BR26" s="214"/>
      <c r="BS26" s="214"/>
      <c r="BT26" s="214"/>
      <c r="BU26" s="214"/>
      <c r="BV26" s="214"/>
      <c r="BW26" s="214"/>
      <c r="BX26" s="214"/>
      <c r="BY26" s="214"/>
      <c r="BZ26" s="214"/>
      <c r="CA26" s="214"/>
      <c r="CB26" s="214"/>
      <c r="CC26" s="214"/>
      <c r="CD26" s="214"/>
      <c r="CE26" s="214"/>
      <c r="CF26" s="214"/>
      <c r="CG26" s="214"/>
      <c r="CH26" s="214"/>
      <c r="CI26" s="214"/>
      <c r="CJ26" s="214"/>
      <c r="CK26" s="214"/>
      <c r="CL26" s="214"/>
      <c r="CM26" s="214"/>
      <c r="CN26" s="214"/>
      <c r="CO26" s="214"/>
      <c r="CP26" s="214"/>
      <c r="CQ26" s="214"/>
      <c r="CR26" s="214"/>
      <c r="CS26" s="214"/>
      <c r="CT26" s="214"/>
      <c r="CU26" s="214"/>
      <c r="CV26" s="214"/>
      <c r="CW26" s="214"/>
      <c r="CX26" s="214"/>
      <c r="CY26" s="214"/>
      <c r="CZ26" s="214"/>
      <c r="DA26" s="214"/>
      <c r="DB26" s="214"/>
      <c r="DC26" s="214"/>
      <c r="DD26" s="214"/>
      <c r="DE26" s="214"/>
      <c r="DF26" s="214"/>
      <c r="DG26" s="214"/>
      <c r="DH26" s="214"/>
      <c r="DI26" s="214"/>
      <c r="DJ26" s="214"/>
      <c r="DK26" s="214"/>
      <c r="DL26" s="214"/>
    </row>
    <row r="27" spans="2:16342" s="76" customFormat="1">
      <c r="B27" s="27" t="s">
        <v>358</v>
      </c>
      <c r="C27" s="84">
        <v>41140</v>
      </c>
      <c r="D27" s="84">
        <v>49120</v>
      </c>
      <c r="E27" s="84">
        <v>64680</v>
      </c>
      <c r="F27" s="84">
        <v>80799.099356331164</v>
      </c>
      <c r="G27" s="84">
        <v>95563.009998832567</v>
      </c>
      <c r="H27" s="72">
        <v>113776.08012599187</v>
      </c>
      <c r="I27" s="84">
        <v>534340</v>
      </c>
      <c r="J27" s="84">
        <v>575700</v>
      </c>
      <c r="K27" s="84">
        <v>606900</v>
      </c>
      <c r="L27" s="84">
        <v>687427.98903564387</v>
      </c>
      <c r="M27" s="84">
        <v>718382.31453764462</v>
      </c>
      <c r="N27" s="72">
        <v>760168.43368097488</v>
      </c>
      <c r="O27" s="84">
        <v>276210</v>
      </c>
      <c r="P27" s="84">
        <v>327610</v>
      </c>
      <c r="Q27" s="84">
        <v>459180.19999999995</v>
      </c>
      <c r="R27" s="84">
        <v>493633.75</v>
      </c>
      <c r="S27" s="84">
        <v>538577.03981474065</v>
      </c>
      <c r="T27" s="72">
        <v>612747.99336807197</v>
      </c>
      <c r="U27" s="84" t="s">
        <v>1429</v>
      </c>
      <c r="V27" s="84" t="s">
        <v>1429</v>
      </c>
      <c r="W27" s="84" t="s">
        <v>1429</v>
      </c>
      <c r="X27" s="84" t="s">
        <v>1429</v>
      </c>
      <c r="Y27" s="84" t="s">
        <v>1429</v>
      </c>
      <c r="Z27" s="72" t="s">
        <v>1429</v>
      </c>
      <c r="AA27" s="84" t="s">
        <v>1429</v>
      </c>
      <c r="AB27" s="84" t="s">
        <v>1429</v>
      </c>
      <c r="AC27" s="84" t="s">
        <v>1429</v>
      </c>
      <c r="AD27" s="84" t="s">
        <v>1429</v>
      </c>
      <c r="AE27" s="84" t="s">
        <v>1429</v>
      </c>
      <c r="AF27" s="72" t="s">
        <v>1429</v>
      </c>
      <c r="AG27" s="84">
        <v>6389</v>
      </c>
      <c r="AH27" s="84">
        <v>9703</v>
      </c>
      <c r="AI27" s="84">
        <v>13281</v>
      </c>
      <c r="AJ27" s="84">
        <v>17516.322</v>
      </c>
      <c r="AK27" s="84">
        <v>22540.251039999999</v>
      </c>
      <c r="AL27" s="72">
        <v>29133.782260799999</v>
      </c>
      <c r="AM27" s="84">
        <v>191090.5</v>
      </c>
      <c r="AN27" s="84">
        <v>237160</v>
      </c>
      <c r="AO27" s="84">
        <v>305529.59999999998</v>
      </c>
      <c r="AP27" s="84">
        <v>352912.92035564437</v>
      </c>
      <c r="AQ27" s="84">
        <v>412129.19115917268</v>
      </c>
      <c r="AR27" s="72">
        <v>479254.97521278349</v>
      </c>
      <c r="AS27" s="84">
        <v>3273540</v>
      </c>
      <c r="AT27" s="84">
        <v>3485770</v>
      </c>
      <c r="AU27" s="84">
        <v>3995260</v>
      </c>
      <c r="AV27" s="84">
        <v>4783432.6968433661</v>
      </c>
      <c r="AW27" s="84">
        <v>5587796.137604516</v>
      </c>
      <c r="AX27" s="72">
        <v>6418373.3147206074</v>
      </c>
      <c r="AY27" s="84" t="s">
        <v>1429</v>
      </c>
      <c r="AZ27" s="84" t="s">
        <v>1429</v>
      </c>
      <c r="BA27" s="84" t="s">
        <v>1429</v>
      </c>
      <c r="BB27" s="84" t="s">
        <v>1429</v>
      </c>
      <c r="BC27" s="84" t="s">
        <v>1429</v>
      </c>
      <c r="BD27" s="72" t="s">
        <v>1429</v>
      </c>
      <c r="BE27" s="84">
        <v>52270</v>
      </c>
      <c r="BF27" s="84">
        <v>87983.48868346274</v>
      </c>
      <c r="BG27" s="84">
        <v>97520</v>
      </c>
      <c r="BH27" s="84">
        <v>101611.72156646865</v>
      </c>
      <c r="BI27" s="84">
        <v>111758.63914299062</v>
      </c>
      <c r="BJ27" s="72">
        <v>125360.87950449604</v>
      </c>
      <c r="BK27" s="84">
        <v>1926.7</v>
      </c>
      <c r="BL27" s="84">
        <v>4307.2</v>
      </c>
      <c r="BM27" s="84">
        <v>4728.1000000000004</v>
      </c>
      <c r="BN27" s="84">
        <v>14019.699999999999</v>
      </c>
      <c r="BO27" s="84">
        <v>22675.204999999998</v>
      </c>
      <c r="BP27" s="72">
        <v>34456.611750000004</v>
      </c>
      <c r="BQ27" s="84" t="s">
        <v>1429</v>
      </c>
      <c r="BR27" s="84" t="s">
        <v>1429</v>
      </c>
      <c r="BS27" s="84" t="s">
        <v>1429</v>
      </c>
      <c r="BT27" s="84" t="s">
        <v>1429</v>
      </c>
      <c r="BU27" s="84" t="s">
        <v>1429</v>
      </c>
      <c r="BV27" s="72" t="s">
        <v>1429</v>
      </c>
      <c r="BW27" s="84" t="s">
        <v>1429</v>
      </c>
      <c r="BX27" s="84" t="s">
        <v>1429</v>
      </c>
      <c r="BY27" s="84" t="s">
        <v>1429</v>
      </c>
      <c r="BZ27" s="84" t="s">
        <v>1429</v>
      </c>
      <c r="CA27" s="84" t="s">
        <v>1429</v>
      </c>
      <c r="CB27" s="72" t="s">
        <v>1429</v>
      </c>
      <c r="CC27" s="84" t="s">
        <v>1429</v>
      </c>
      <c r="CD27" s="84" t="s">
        <v>1429</v>
      </c>
      <c r="CE27" s="84" t="s">
        <v>1429</v>
      </c>
      <c r="CF27" s="84" t="s">
        <v>1429</v>
      </c>
      <c r="CG27" s="84" t="s">
        <v>1429</v>
      </c>
      <c r="CH27" s="72" t="s">
        <v>1429</v>
      </c>
      <c r="CI27" s="84" t="s">
        <v>1429</v>
      </c>
      <c r="CJ27" s="84" t="s">
        <v>1429</v>
      </c>
      <c r="CK27" s="84" t="s">
        <v>1429</v>
      </c>
      <c r="CL27" s="84" t="s">
        <v>1429</v>
      </c>
      <c r="CM27" s="84" t="s">
        <v>1429</v>
      </c>
      <c r="CN27" s="72" t="s">
        <v>1429</v>
      </c>
      <c r="CO27" s="84" t="s">
        <v>1429</v>
      </c>
      <c r="CP27" s="84" t="s">
        <v>1429</v>
      </c>
      <c r="CQ27" s="84" t="s">
        <v>1429</v>
      </c>
      <c r="CR27" s="84" t="s">
        <v>1429</v>
      </c>
      <c r="CS27" s="84" t="s">
        <v>1429</v>
      </c>
      <c r="CT27" s="72" t="s">
        <v>1429</v>
      </c>
      <c r="CU27" s="84" t="s">
        <v>1429</v>
      </c>
      <c r="CV27" s="84" t="s">
        <v>1429</v>
      </c>
      <c r="CW27" s="84" t="s">
        <v>1429</v>
      </c>
      <c r="CX27" s="84" t="s">
        <v>1429</v>
      </c>
      <c r="CY27" s="84" t="s">
        <v>1429</v>
      </c>
      <c r="CZ27" s="72" t="s">
        <v>1429</v>
      </c>
      <c r="DA27" s="84"/>
      <c r="DB27" s="84"/>
      <c r="DC27" s="84"/>
      <c r="DD27" s="84"/>
      <c r="DE27" s="84"/>
      <c r="DF27" s="72"/>
      <c r="DG27" s="84"/>
      <c r="DH27" s="84"/>
      <c r="DI27" s="84"/>
      <c r="DJ27" s="84"/>
      <c r="DK27" s="84"/>
      <c r="DL27" s="72"/>
      <c r="DM27" s="80"/>
      <c r="DN27" s="80"/>
      <c r="DO27" s="80"/>
      <c r="DP27" s="80"/>
      <c r="DQ27" s="80"/>
      <c r="DR27" s="80"/>
      <c r="DS27" s="80"/>
      <c r="DT27" s="80"/>
      <c r="DU27" s="80"/>
      <c r="DV27" s="80"/>
      <c r="DW27" s="80"/>
      <c r="DX27" s="80"/>
      <c r="DY27" s="80"/>
      <c r="DZ27" s="80"/>
      <c r="EA27" s="80"/>
      <c r="EB27" s="80"/>
      <c r="EC27" s="80"/>
      <c r="ED27" s="80"/>
      <c r="EE27" s="80"/>
      <c r="EF27" s="80"/>
      <c r="EG27" s="80"/>
      <c r="EH27" s="80"/>
      <c r="EI27" s="80"/>
      <c r="EJ27" s="80"/>
      <c r="EK27" s="80"/>
      <c r="EL27" s="80"/>
      <c r="EM27" s="80"/>
      <c r="EN27" s="80"/>
      <c r="EO27" s="80"/>
      <c r="EP27" s="80"/>
      <c r="EQ27" s="80"/>
      <c r="ER27" s="80"/>
      <c r="ES27" s="80"/>
      <c r="ET27" s="80"/>
      <c r="EU27" s="80"/>
      <c r="EV27" s="80"/>
      <c r="EW27" s="80"/>
      <c r="EX27" s="80"/>
      <c r="EY27" s="80"/>
      <c r="EZ27" s="80"/>
      <c r="FA27" s="80"/>
      <c r="FB27" s="80"/>
      <c r="FC27" s="80"/>
      <c r="FD27" s="80"/>
      <c r="FE27" s="80"/>
      <c r="FF27" s="80"/>
      <c r="FG27" s="80"/>
      <c r="FH27" s="80"/>
      <c r="FI27" s="80"/>
      <c r="FJ27" s="80"/>
      <c r="FK27" s="80"/>
      <c r="FL27" s="80"/>
      <c r="FM27" s="80"/>
      <c r="FN27" s="80"/>
      <c r="FO27" s="80"/>
      <c r="FP27" s="80"/>
      <c r="FQ27" s="80"/>
      <c r="FR27" s="80"/>
      <c r="FS27" s="80"/>
      <c r="FT27" s="80"/>
      <c r="FU27" s="80"/>
      <c r="FV27" s="80"/>
      <c r="FW27" s="80"/>
      <c r="FX27" s="80"/>
      <c r="FY27" s="80"/>
      <c r="FZ27" s="80"/>
      <c r="GA27" s="80"/>
      <c r="GB27" s="80"/>
      <c r="GC27" s="80"/>
      <c r="GD27" s="80"/>
      <c r="GE27" s="80"/>
      <c r="GF27" s="80"/>
      <c r="GG27" s="80"/>
      <c r="GH27" s="80"/>
      <c r="GI27" s="80"/>
      <c r="GJ27" s="80"/>
      <c r="GK27" s="80"/>
      <c r="GL27" s="80"/>
      <c r="GM27" s="80"/>
      <c r="GN27" s="80"/>
      <c r="GO27" s="80"/>
      <c r="GP27" s="80"/>
      <c r="GQ27" s="80"/>
      <c r="GR27" s="80"/>
      <c r="GS27" s="80"/>
      <c r="GT27" s="80"/>
      <c r="GU27" s="80"/>
      <c r="GV27" s="80"/>
      <c r="GW27" s="80"/>
      <c r="GX27" s="80"/>
      <c r="GY27" s="80"/>
      <c r="GZ27" s="80"/>
      <c r="HA27" s="80"/>
      <c r="HB27" s="80"/>
      <c r="HC27" s="80"/>
      <c r="HD27" s="80"/>
      <c r="HE27" s="80"/>
      <c r="HF27" s="80"/>
      <c r="HG27" s="80"/>
      <c r="HH27" s="80"/>
      <c r="HI27" s="80"/>
      <c r="HJ27" s="80"/>
      <c r="HK27" s="80"/>
      <c r="HL27" s="80"/>
      <c r="HM27" s="80"/>
      <c r="HN27" s="80"/>
      <c r="HO27" s="80"/>
      <c r="HP27" s="80"/>
      <c r="HQ27" s="80"/>
      <c r="HR27" s="80"/>
      <c r="HS27" s="80"/>
      <c r="HT27" s="80"/>
      <c r="HU27" s="80"/>
      <c r="HV27" s="80"/>
      <c r="HW27" s="80"/>
      <c r="HX27" s="80"/>
      <c r="HY27" s="80"/>
      <c r="HZ27" s="80"/>
      <c r="IA27" s="80"/>
      <c r="IB27" s="80"/>
      <c r="IC27" s="80"/>
      <c r="ID27" s="80"/>
      <c r="IE27" s="80"/>
      <c r="IF27" s="80"/>
      <c r="IG27" s="80"/>
      <c r="IH27" s="80"/>
      <c r="II27" s="80"/>
      <c r="IJ27" s="80"/>
      <c r="IK27" s="80"/>
      <c r="IL27" s="80"/>
      <c r="IM27" s="80"/>
      <c r="IN27" s="80"/>
      <c r="IO27" s="80"/>
      <c r="IP27" s="80"/>
      <c r="IQ27" s="80"/>
      <c r="IR27" s="80"/>
      <c r="IS27" s="80"/>
      <c r="IT27" s="80"/>
      <c r="IU27" s="80"/>
      <c r="IV27" s="80"/>
      <c r="IW27" s="80"/>
      <c r="IX27" s="80"/>
      <c r="IY27" s="80"/>
      <c r="IZ27" s="80"/>
      <c r="JA27" s="80"/>
      <c r="JB27" s="80"/>
      <c r="JC27" s="80"/>
      <c r="JD27" s="80"/>
      <c r="JE27" s="80"/>
      <c r="JF27" s="80"/>
      <c r="JG27" s="80"/>
      <c r="JH27" s="80"/>
      <c r="JI27" s="80"/>
      <c r="JJ27" s="80"/>
      <c r="JK27" s="80"/>
      <c r="JL27" s="80"/>
      <c r="JM27" s="80"/>
      <c r="JN27" s="80"/>
      <c r="JO27" s="80"/>
      <c r="JP27" s="80"/>
      <c r="JQ27" s="80"/>
      <c r="JR27" s="80"/>
      <c r="JS27" s="80"/>
      <c r="JT27" s="80"/>
      <c r="JU27" s="80"/>
      <c r="JV27" s="80"/>
      <c r="JW27" s="80"/>
      <c r="JX27" s="80"/>
      <c r="JY27" s="80"/>
      <c r="JZ27" s="80"/>
      <c r="KA27" s="80"/>
      <c r="KB27" s="80"/>
      <c r="KC27" s="80"/>
      <c r="KD27" s="80"/>
      <c r="KE27" s="80"/>
      <c r="KF27" s="80"/>
      <c r="KG27" s="80"/>
      <c r="KH27" s="80"/>
      <c r="KI27" s="80"/>
      <c r="KJ27" s="80"/>
      <c r="KK27" s="80"/>
      <c r="KL27" s="80"/>
      <c r="KM27" s="80"/>
      <c r="KN27" s="80"/>
      <c r="KO27" s="80"/>
      <c r="KP27" s="80"/>
      <c r="KQ27" s="80"/>
      <c r="KR27" s="80"/>
      <c r="KS27" s="80"/>
      <c r="KT27" s="80"/>
      <c r="KU27" s="80"/>
      <c r="KV27" s="80"/>
      <c r="KW27" s="80"/>
      <c r="KX27" s="80"/>
      <c r="KY27" s="80"/>
      <c r="KZ27" s="80"/>
      <c r="LA27" s="80"/>
      <c r="LB27" s="80"/>
      <c r="LC27" s="80"/>
      <c r="LD27" s="80"/>
      <c r="LE27" s="80"/>
      <c r="LF27" s="80"/>
      <c r="LG27" s="80"/>
      <c r="LH27" s="80"/>
      <c r="LI27" s="80"/>
      <c r="LJ27" s="80"/>
      <c r="LK27" s="80"/>
      <c r="LL27" s="80"/>
      <c r="LM27" s="80"/>
      <c r="LN27" s="80"/>
      <c r="LO27" s="80"/>
      <c r="LP27" s="80"/>
      <c r="LQ27" s="80"/>
      <c r="LR27" s="80"/>
      <c r="LS27" s="80"/>
      <c r="LT27" s="80"/>
      <c r="LU27" s="80"/>
      <c r="LV27" s="80"/>
      <c r="LW27" s="80"/>
      <c r="LX27" s="80"/>
      <c r="LY27" s="80"/>
      <c r="LZ27" s="80"/>
      <c r="MA27" s="80"/>
      <c r="MB27" s="80"/>
      <c r="MC27" s="80"/>
      <c r="MD27" s="80"/>
      <c r="ME27" s="80"/>
      <c r="MF27" s="80"/>
      <c r="MG27" s="80"/>
      <c r="MH27" s="80"/>
      <c r="MI27" s="80"/>
      <c r="MJ27" s="80"/>
      <c r="MK27" s="80"/>
      <c r="ML27" s="80"/>
      <c r="MM27" s="80"/>
      <c r="MN27" s="80"/>
      <c r="MO27" s="80"/>
      <c r="MP27" s="80"/>
      <c r="MQ27" s="80"/>
      <c r="MR27" s="80"/>
      <c r="MS27" s="80"/>
      <c r="MT27" s="80"/>
      <c r="MU27" s="80"/>
      <c r="MV27" s="80"/>
      <c r="MW27" s="80"/>
      <c r="MX27" s="80"/>
      <c r="MY27" s="80"/>
      <c r="MZ27" s="80"/>
      <c r="NA27" s="80"/>
      <c r="NB27" s="80"/>
      <c r="NC27" s="80"/>
      <c r="ND27" s="80"/>
      <c r="NE27" s="80"/>
      <c r="NF27" s="80"/>
      <c r="NG27" s="80"/>
      <c r="NH27" s="80"/>
      <c r="NI27" s="80"/>
      <c r="NJ27" s="80"/>
      <c r="NK27" s="80"/>
      <c r="NL27" s="80"/>
      <c r="NM27" s="80"/>
      <c r="NN27" s="80"/>
      <c r="NO27" s="80"/>
      <c r="NP27" s="80"/>
      <c r="NQ27" s="80"/>
      <c r="NR27" s="80"/>
      <c r="NS27" s="80"/>
      <c r="NT27" s="80"/>
      <c r="NU27" s="80"/>
      <c r="NV27" s="80"/>
      <c r="NW27" s="80"/>
      <c r="NX27" s="80"/>
      <c r="NY27" s="80"/>
      <c r="NZ27" s="80"/>
      <c r="OA27" s="80"/>
      <c r="OB27" s="80"/>
      <c r="OC27" s="80"/>
      <c r="OD27" s="80"/>
      <c r="OE27" s="80"/>
      <c r="OF27" s="80"/>
      <c r="OG27" s="80"/>
      <c r="OH27" s="80"/>
      <c r="OI27" s="80"/>
      <c r="OJ27" s="80"/>
      <c r="OK27" s="80"/>
      <c r="OL27" s="80"/>
      <c r="OM27" s="80"/>
      <c r="ON27" s="80"/>
      <c r="OO27" s="80"/>
      <c r="OP27" s="80"/>
      <c r="OQ27" s="80"/>
      <c r="OR27" s="80"/>
      <c r="OS27" s="80"/>
      <c r="OT27" s="80"/>
      <c r="OU27" s="80"/>
      <c r="OV27" s="80"/>
      <c r="OW27" s="80"/>
      <c r="OX27" s="80"/>
      <c r="OY27" s="80"/>
      <c r="OZ27" s="80"/>
      <c r="PA27" s="80"/>
      <c r="PB27" s="80"/>
      <c r="PC27" s="80"/>
      <c r="PD27" s="80"/>
      <c r="PE27" s="80"/>
      <c r="PF27" s="80"/>
      <c r="PG27" s="80"/>
      <c r="PH27" s="80"/>
      <c r="PI27" s="80"/>
      <c r="PJ27" s="80"/>
      <c r="PK27" s="80"/>
      <c r="PL27" s="80"/>
      <c r="PM27" s="80"/>
      <c r="PN27" s="80"/>
      <c r="PO27" s="80"/>
      <c r="PP27" s="80"/>
      <c r="PQ27" s="80"/>
      <c r="PR27" s="80"/>
      <c r="PS27" s="80"/>
      <c r="PT27" s="80"/>
      <c r="PU27" s="80"/>
      <c r="PV27" s="80"/>
      <c r="PW27" s="80"/>
      <c r="PX27" s="80"/>
      <c r="PY27" s="80"/>
      <c r="PZ27" s="80"/>
      <c r="QA27" s="80"/>
      <c r="QB27" s="80"/>
      <c r="QC27" s="80"/>
      <c r="QD27" s="80"/>
      <c r="QE27" s="80"/>
      <c r="QF27" s="80"/>
      <c r="QG27" s="80"/>
      <c r="QH27" s="80"/>
      <c r="QI27" s="80"/>
      <c r="QJ27" s="80"/>
      <c r="QK27" s="80"/>
      <c r="QL27" s="80"/>
      <c r="QM27" s="80"/>
      <c r="QN27" s="80"/>
      <c r="QO27" s="80"/>
      <c r="QP27" s="80"/>
      <c r="QQ27" s="80"/>
      <c r="QR27" s="80"/>
      <c r="QS27" s="80"/>
      <c r="QT27" s="80"/>
      <c r="QU27" s="80"/>
      <c r="QV27" s="80"/>
      <c r="QW27" s="80"/>
      <c r="QX27" s="80"/>
      <c r="QY27" s="80"/>
      <c r="QZ27" s="80"/>
      <c r="RA27" s="80"/>
      <c r="RB27" s="80"/>
      <c r="RC27" s="80"/>
      <c r="RD27" s="80"/>
      <c r="RE27" s="80"/>
      <c r="RF27" s="80"/>
      <c r="RG27" s="80"/>
      <c r="RH27" s="80"/>
      <c r="RI27" s="80"/>
      <c r="RJ27" s="80"/>
      <c r="RK27" s="80"/>
      <c r="RL27" s="80"/>
      <c r="RM27" s="80"/>
      <c r="RN27" s="80"/>
      <c r="RO27" s="80"/>
      <c r="RP27" s="80"/>
      <c r="RQ27" s="80"/>
      <c r="RR27" s="80"/>
      <c r="RS27" s="80"/>
      <c r="RT27" s="80"/>
      <c r="RU27" s="80"/>
      <c r="RV27" s="80"/>
      <c r="RW27" s="80"/>
      <c r="RX27" s="80"/>
      <c r="RY27" s="80"/>
      <c r="RZ27" s="80"/>
      <c r="SA27" s="80"/>
      <c r="SB27" s="80"/>
      <c r="SC27" s="80"/>
      <c r="SD27" s="80"/>
      <c r="SE27" s="80"/>
      <c r="SF27" s="80"/>
      <c r="SG27" s="80"/>
      <c r="SH27" s="80"/>
      <c r="SI27" s="80"/>
      <c r="SJ27" s="80"/>
      <c r="SK27" s="80"/>
      <c r="SL27" s="80"/>
      <c r="SM27" s="80"/>
      <c r="SN27" s="80"/>
      <c r="SO27" s="80"/>
      <c r="SP27" s="80"/>
      <c r="SQ27" s="80"/>
      <c r="SR27" s="80"/>
      <c r="SS27" s="80"/>
      <c r="ST27" s="80"/>
      <c r="SU27" s="80"/>
      <c r="SV27" s="80"/>
      <c r="SW27" s="80"/>
      <c r="SX27" s="80"/>
      <c r="SY27" s="80"/>
      <c r="SZ27" s="80"/>
      <c r="TA27" s="80"/>
      <c r="TB27" s="80"/>
      <c r="TC27" s="80"/>
      <c r="TD27" s="80"/>
      <c r="TE27" s="80"/>
      <c r="TF27" s="80"/>
      <c r="TG27" s="80"/>
      <c r="TH27" s="80"/>
      <c r="TI27" s="80"/>
      <c r="TJ27" s="80"/>
      <c r="TK27" s="80"/>
      <c r="TL27" s="80"/>
      <c r="TM27" s="80"/>
      <c r="TN27" s="80"/>
      <c r="TO27" s="80"/>
      <c r="TP27" s="80"/>
      <c r="TQ27" s="80"/>
      <c r="TR27" s="80"/>
      <c r="TS27" s="80"/>
      <c r="TT27" s="80"/>
      <c r="TU27" s="80"/>
      <c r="TV27" s="80"/>
      <c r="TW27" s="80"/>
      <c r="TX27" s="80"/>
      <c r="TY27" s="80"/>
      <c r="TZ27" s="80"/>
      <c r="UA27" s="80"/>
      <c r="UB27" s="80"/>
      <c r="UC27" s="80"/>
      <c r="UD27" s="80"/>
      <c r="UE27" s="80"/>
      <c r="UF27" s="80"/>
      <c r="UG27" s="80"/>
      <c r="UH27" s="80"/>
      <c r="UI27" s="80"/>
      <c r="UJ27" s="80"/>
      <c r="UK27" s="80"/>
      <c r="UL27" s="80"/>
      <c r="UM27" s="80"/>
      <c r="UN27" s="80"/>
      <c r="UO27" s="80"/>
      <c r="UP27" s="80"/>
      <c r="UQ27" s="80"/>
      <c r="UR27" s="80"/>
      <c r="US27" s="80"/>
      <c r="UT27" s="80"/>
      <c r="UU27" s="80"/>
      <c r="UV27" s="80"/>
      <c r="UW27" s="80"/>
      <c r="UX27" s="80"/>
      <c r="UY27" s="80"/>
      <c r="UZ27" s="80"/>
      <c r="VA27" s="80"/>
      <c r="VB27" s="80"/>
      <c r="VC27" s="80"/>
      <c r="VD27" s="80"/>
      <c r="VE27" s="80"/>
      <c r="VF27" s="80"/>
      <c r="VG27" s="80"/>
      <c r="VH27" s="80"/>
      <c r="VI27" s="80"/>
      <c r="VJ27" s="80"/>
      <c r="VK27" s="80"/>
      <c r="VL27" s="80"/>
      <c r="VM27" s="80"/>
      <c r="VN27" s="80"/>
      <c r="VO27" s="80"/>
      <c r="VP27" s="80"/>
      <c r="VQ27" s="80"/>
      <c r="VR27" s="80"/>
      <c r="VS27" s="80"/>
      <c r="VT27" s="80"/>
      <c r="VU27" s="80"/>
      <c r="VV27" s="80"/>
      <c r="VW27" s="80"/>
      <c r="VX27" s="80"/>
      <c r="VY27" s="80"/>
      <c r="VZ27" s="80"/>
      <c r="WA27" s="80"/>
      <c r="WB27" s="80"/>
      <c r="WC27" s="80"/>
      <c r="WD27" s="80"/>
      <c r="WE27" s="80"/>
      <c r="WF27" s="80"/>
      <c r="WG27" s="80"/>
      <c r="WH27" s="80"/>
      <c r="WI27" s="80"/>
      <c r="WJ27" s="80"/>
      <c r="WK27" s="80"/>
      <c r="WL27" s="80"/>
      <c r="WM27" s="80"/>
      <c r="WN27" s="80"/>
      <c r="WO27" s="80"/>
      <c r="WP27" s="80"/>
      <c r="WQ27" s="80"/>
      <c r="WR27" s="80"/>
      <c r="WS27" s="80"/>
      <c r="WT27" s="80"/>
      <c r="WU27" s="80"/>
      <c r="WV27" s="80"/>
      <c r="WW27" s="80"/>
      <c r="WX27" s="80"/>
      <c r="WY27" s="80"/>
      <c r="WZ27" s="80"/>
      <c r="XA27" s="80"/>
      <c r="XB27" s="80"/>
      <c r="XC27" s="80"/>
      <c r="XD27" s="80"/>
      <c r="XE27" s="80"/>
      <c r="XF27" s="80"/>
      <c r="XG27" s="80"/>
      <c r="XH27" s="80"/>
      <c r="XI27" s="80"/>
      <c r="XJ27" s="80"/>
      <c r="XK27" s="80"/>
      <c r="XL27" s="80"/>
      <c r="XM27" s="80"/>
      <c r="XN27" s="80"/>
      <c r="XO27" s="80"/>
      <c r="XP27" s="80"/>
      <c r="XQ27" s="80"/>
      <c r="XR27" s="80"/>
      <c r="XS27" s="80"/>
      <c r="XT27" s="80"/>
      <c r="XU27" s="80"/>
      <c r="XV27" s="80"/>
      <c r="XW27" s="80"/>
      <c r="XX27" s="80"/>
      <c r="XY27" s="80"/>
      <c r="XZ27" s="80"/>
      <c r="YA27" s="80"/>
      <c r="YB27" s="80"/>
      <c r="YC27" s="80"/>
      <c r="YD27" s="80"/>
      <c r="YE27" s="80"/>
      <c r="YF27" s="80"/>
      <c r="YG27" s="80"/>
      <c r="YH27" s="80"/>
      <c r="YI27" s="80"/>
      <c r="YJ27" s="80"/>
      <c r="YK27" s="80"/>
      <c r="YL27" s="80"/>
      <c r="YM27" s="80"/>
      <c r="YN27" s="80"/>
      <c r="YO27" s="80"/>
      <c r="YP27" s="80"/>
      <c r="YQ27" s="80"/>
      <c r="YR27" s="80"/>
      <c r="YS27" s="80"/>
      <c r="YT27" s="80"/>
      <c r="YU27" s="80"/>
      <c r="YV27" s="80"/>
      <c r="YW27" s="80"/>
      <c r="YX27" s="80"/>
      <c r="YY27" s="80"/>
      <c r="YZ27" s="80"/>
      <c r="ZA27" s="80"/>
      <c r="ZB27" s="80"/>
      <c r="ZC27" s="80"/>
      <c r="ZD27" s="80"/>
      <c r="ZE27" s="80"/>
      <c r="ZF27" s="80"/>
      <c r="ZG27" s="80"/>
      <c r="ZH27" s="80"/>
      <c r="ZI27" s="80"/>
      <c r="ZJ27" s="80"/>
      <c r="ZK27" s="80"/>
      <c r="ZL27" s="80"/>
      <c r="ZM27" s="80"/>
      <c r="ZN27" s="80"/>
      <c r="ZO27" s="80"/>
      <c r="ZP27" s="80"/>
      <c r="ZQ27" s="80"/>
      <c r="ZR27" s="80"/>
      <c r="ZS27" s="80"/>
      <c r="ZT27" s="80"/>
      <c r="ZU27" s="80"/>
      <c r="ZV27" s="80"/>
      <c r="ZW27" s="80"/>
      <c r="ZX27" s="80"/>
      <c r="ZY27" s="80"/>
      <c r="ZZ27" s="80"/>
      <c r="AAA27" s="80"/>
      <c r="AAB27" s="80"/>
      <c r="AAC27" s="80"/>
      <c r="AAD27" s="80"/>
      <c r="AAE27" s="80"/>
      <c r="AAF27" s="80"/>
      <c r="AAG27" s="80"/>
      <c r="AAH27" s="80"/>
      <c r="AAI27" s="80"/>
      <c r="AAJ27" s="80"/>
      <c r="AAK27" s="80"/>
      <c r="AAL27" s="80"/>
      <c r="AAM27" s="80"/>
      <c r="AAN27" s="80"/>
      <c r="AAO27" s="80"/>
      <c r="AAP27" s="80"/>
      <c r="AAQ27" s="80"/>
      <c r="AAR27" s="80"/>
      <c r="AAS27" s="80"/>
      <c r="AAT27" s="80"/>
      <c r="AAU27" s="80"/>
      <c r="AAV27" s="80"/>
      <c r="AAW27" s="80"/>
      <c r="AAX27" s="80"/>
      <c r="AAY27" s="80"/>
      <c r="AAZ27" s="80"/>
      <c r="ABA27" s="80"/>
      <c r="ABB27" s="80"/>
      <c r="ABC27" s="80"/>
      <c r="ABD27" s="80"/>
      <c r="ABE27" s="80"/>
      <c r="ABF27" s="80"/>
      <c r="ABG27" s="80"/>
      <c r="ABH27" s="80"/>
      <c r="ABI27" s="80"/>
      <c r="ABJ27" s="80"/>
      <c r="ABK27" s="80"/>
      <c r="ABL27" s="80"/>
      <c r="ABM27" s="80"/>
      <c r="ABN27" s="80"/>
      <c r="ABO27" s="80"/>
      <c r="ABP27" s="80"/>
      <c r="ABQ27" s="80"/>
      <c r="ABR27" s="80"/>
      <c r="ABS27" s="80"/>
      <c r="ABT27" s="80"/>
      <c r="ABU27" s="80"/>
      <c r="ABV27" s="80"/>
      <c r="ABW27" s="80"/>
      <c r="ABX27" s="80"/>
      <c r="ABY27" s="80"/>
      <c r="ABZ27" s="80"/>
      <c r="ACA27" s="80"/>
      <c r="ACB27" s="80"/>
      <c r="ACC27" s="80"/>
      <c r="ACD27" s="80"/>
      <c r="ACE27" s="80"/>
      <c r="ACF27" s="80"/>
      <c r="ACG27" s="80"/>
      <c r="ACH27" s="80"/>
      <c r="ACI27" s="80"/>
      <c r="ACJ27" s="80"/>
      <c r="ACK27" s="80"/>
      <c r="ACL27" s="80"/>
      <c r="ACM27" s="80"/>
      <c r="ACN27" s="80"/>
      <c r="ACO27" s="80"/>
      <c r="ACP27" s="80"/>
      <c r="ACQ27" s="80"/>
      <c r="ACR27" s="80"/>
      <c r="ACS27" s="80"/>
      <c r="ACT27" s="80"/>
      <c r="ACU27" s="80"/>
      <c r="ACV27" s="80"/>
      <c r="ACW27" s="80"/>
      <c r="ACX27" s="80"/>
      <c r="ACY27" s="80"/>
      <c r="ACZ27" s="80"/>
      <c r="ADA27" s="80"/>
      <c r="ADB27" s="80"/>
      <c r="ADC27" s="80"/>
      <c r="ADD27" s="80"/>
      <c r="ADE27" s="80"/>
      <c r="ADF27" s="80"/>
      <c r="ADG27" s="80"/>
      <c r="ADH27" s="80"/>
      <c r="ADI27" s="80"/>
      <c r="ADJ27" s="80"/>
      <c r="ADK27" s="80"/>
      <c r="ADL27" s="80"/>
      <c r="ADM27" s="80"/>
      <c r="ADN27" s="80"/>
      <c r="ADO27" s="80"/>
      <c r="ADP27" s="80"/>
      <c r="ADQ27" s="80"/>
      <c r="ADR27" s="80"/>
      <c r="ADS27" s="80"/>
      <c r="ADT27" s="80"/>
      <c r="ADU27" s="80"/>
      <c r="ADV27" s="80"/>
      <c r="ADW27" s="80"/>
      <c r="ADX27" s="80"/>
      <c r="ADY27" s="80"/>
      <c r="ADZ27" s="80"/>
      <c r="AEA27" s="80"/>
      <c r="AEB27" s="80"/>
      <c r="AEC27" s="80"/>
      <c r="AED27" s="80"/>
      <c r="AEE27" s="80"/>
      <c r="AEF27" s="80"/>
      <c r="AEG27" s="80"/>
      <c r="AEH27" s="80"/>
      <c r="AEI27" s="80"/>
      <c r="AEJ27" s="80"/>
      <c r="AEK27" s="80"/>
      <c r="AEL27" s="80"/>
      <c r="AEM27" s="80"/>
      <c r="AEN27" s="80"/>
      <c r="AEO27" s="80"/>
      <c r="AEP27" s="80"/>
      <c r="AEQ27" s="80"/>
      <c r="AER27" s="80"/>
      <c r="AES27" s="80"/>
      <c r="AET27" s="80"/>
      <c r="AEU27" s="80"/>
      <c r="AEV27" s="80"/>
      <c r="AEW27" s="80"/>
      <c r="AEX27" s="80"/>
      <c r="AEY27" s="80"/>
      <c r="AEZ27" s="80"/>
      <c r="AFA27" s="80"/>
      <c r="AFB27" s="80"/>
      <c r="AFC27" s="80"/>
      <c r="AFD27" s="80"/>
      <c r="AFE27" s="80"/>
      <c r="AFF27" s="80"/>
      <c r="AFG27" s="80"/>
      <c r="AFH27" s="80"/>
      <c r="AFI27" s="80"/>
      <c r="AFJ27" s="80"/>
      <c r="AFK27" s="80"/>
      <c r="AFL27" s="80"/>
      <c r="AFM27" s="80"/>
      <c r="AFN27" s="80"/>
      <c r="AFO27" s="80"/>
      <c r="AFP27" s="80"/>
      <c r="AFQ27" s="80"/>
      <c r="AFR27" s="80"/>
      <c r="AFS27" s="80"/>
      <c r="AFT27" s="80"/>
      <c r="AFU27" s="80"/>
      <c r="AFV27" s="80"/>
      <c r="AFW27" s="80"/>
      <c r="AFX27" s="80"/>
      <c r="AFY27" s="80"/>
      <c r="AFZ27" s="80"/>
      <c r="AGA27" s="80"/>
      <c r="AGB27" s="80"/>
      <c r="AGC27" s="80"/>
      <c r="AGD27" s="80"/>
      <c r="AGE27" s="80"/>
      <c r="AGF27" s="80"/>
      <c r="AGG27" s="80"/>
      <c r="AGH27" s="80"/>
      <c r="AGI27" s="80"/>
      <c r="AGJ27" s="80"/>
      <c r="AGK27" s="80"/>
      <c r="AGL27" s="80"/>
      <c r="AGM27" s="80"/>
      <c r="AGN27" s="80"/>
      <c r="AGO27" s="80"/>
      <c r="AGP27" s="80"/>
      <c r="AGQ27" s="80"/>
      <c r="AGR27" s="80"/>
      <c r="AGS27" s="80"/>
      <c r="AGT27" s="80"/>
      <c r="AGU27" s="80"/>
      <c r="AGV27" s="80"/>
      <c r="AGW27" s="80"/>
      <c r="AGX27" s="80"/>
      <c r="AGY27" s="80"/>
      <c r="AGZ27" s="80"/>
      <c r="AHA27" s="80"/>
      <c r="AHB27" s="80"/>
      <c r="AHC27" s="80"/>
      <c r="AHD27" s="80"/>
      <c r="AHE27" s="80"/>
      <c r="AHF27" s="80"/>
      <c r="AHG27" s="80"/>
      <c r="AHH27" s="80"/>
      <c r="AHI27" s="80"/>
      <c r="AHJ27" s="80"/>
      <c r="AHK27" s="80"/>
      <c r="AHL27" s="80"/>
      <c r="AHM27" s="80"/>
      <c r="AHN27" s="80"/>
      <c r="AHO27" s="80"/>
      <c r="AHP27" s="80"/>
      <c r="AHQ27" s="80"/>
      <c r="AHR27" s="80"/>
      <c r="AHS27" s="80"/>
      <c r="AHT27" s="80"/>
      <c r="AHU27" s="80"/>
      <c r="AHV27" s="80"/>
      <c r="AHW27" s="80"/>
      <c r="AHX27" s="80"/>
      <c r="AHY27" s="80"/>
      <c r="AHZ27" s="80"/>
      <c r="AIA27" s="80"/>
      <c r="AIB27" s="80"/>
      <c r="AIC27" s="80"/>
      <c r="AID27" s="80"/>
      <c r="AIE27" s="80"/>
      <c r="AIF27" s="80"/>
      <c r="AIG27" s="80"/>
      <c r="AIH27" s="80"/>
      <c r="AII27" s="80"/>
      <c r="AIJ27" s="80"/>
      <c r="AIK27" s="80"/>
      <c r="AIL27" s="80"/>
      <c r="AIM27" s="80"/>
      <c r="AIN27" s="80"/>
      <c r="AIO27" s="80"/>
      <c r="AIP27" s="80"/>
      <c r="AIQ27" s="80"/>
      <c r="AIR27" s="80"/>
      <c r="AIS27" s="80"/>
      <c r="AIT27" s="80"/>
      <c r="AIU27" s="80"/>
      <c r="AIV27" s="80"/>
      <c r="AIW27" s="80"/>
      <c r="AIX27" s="80"/>
      <c r="AIY27" s="80"/>
      <c r="AIZ27" s="80"/>
      <c r="AJA27" s="80"/>
      <c r="AJB27" s="80"/>
      <c r="AJC27" s="80"/>
      <c r="AJD27" s="80"/>
      <c r="AJE27" s="80"/>
      <c r="AJF27" s="80"/>
      <c r="AJG27" s="80"/>
      <c r="AJH27" s="80"/>
      <c r="AJI27" s="80"/>
      <c r="AJJ27" s="80"/>
      <c r="AJK27" s="80"/>
      <c r="AJL27" s="80"/>
      <c r="AJM27" s="80"/>
      <c r="AJN27" s="80"/>
      <c r="AJO27" s="80"/>
      <c r="AJP27" s="80"/>
      <c r="AJQ27" s="80"/>
      <c r="AJR27" s="80"/>
      <c r="AJS27" s="80"/>
      <c r="AJT27" s="80"/>
      <c r="AJU27" s="80"/>
      <c r="AJV27" s="80"/>
      <c r="AJW27" s="80"/>
      <c r="AJX27" s="80"/>
      <c r="AJY27" s="80"/>
      <c r="AJZ27" s="80"/>
      <c r="AKA27" s="80"/>
      <c r="AKB27" s="80"/>
      <c r="AKC27" s="80"/>
      <c r="AKD27" s="80"/>
      <c r="AKE27" s="80"/>
      <c r="AKF27" s="80"/>
      <c r="AKG27" s="80"/>
      <c r="AKH27" s="80"/>
      <c r="AKI27" s="80"/>
      <c r="AKJ27" s="80"/>
      <c r="AKK27" s="80"/>
      <c r="AKL27" s="80"/>
      <c r="AKM27" s="80"/>
      <c r="AKN27" s="80"/>
      <c r="AKO27" s="80"/>
      <c r="AKP27" s="80"/>
      <c r="AKQ27" s="80"/>
      <c r="AKR27" s="80"/>
      <c r="AKS27" s="80"/>
      <c r="AKT27" s="80"/>
      <c r="AKU27" s="80"/>
      <c r="AKV27" s="80"/>
      <c r="AKW27" s="80"/>
      <c r="AKX27" s="80"/>
      <c r="AKY27" s="80"/>
      <c r="AKZ27" s="80"/>
      <c r="ALA27" s="80"/>
      <c r="ALB27" s="80"/>
      <c r="ALC27" s="80"/>
      <c r="ALD27" s="80"/>
      <c r="ALE27" s="80"/>
      <c r="ALF27" s="80"/>
      <c r="ALG27" s="80"/>
      <c r="ALH27" s="80"/>
      <c r="ALI27" s="80"/>
      <c r="ALJ27" s="80"/>
      <c r="ALK27" s="80"/>
      <c r="ALL27" s="80"/>
      <c r="ALM27" s="80"/>
      <c r="ALN27" s="80"/>
      <c r="ALO27" s="80"/>
      <c r="ALP27" s="80"/>
      <c r="ALQ27" s="80"/>
      <c r="ALR27" s="80"/>
      <c r="ALS27" s="80"/>
      <c r="ALT27" s="80"/>
      <c r="ALU27" s="80"/>
      <c r="ALV27" s="80"/>
      <c r="ALW27" s="80"/>
      <c r="ALX27" s="80"/>
      <c r="ALY27" s="80"/>
      <c r="ALZ27" s="80"/>
      <c r="AMA27" s="80"/>
      <c r="AMB27" s="80"/>
      <c r="AMC27" s="80"/>
      <c r="AMD27" s="80"/>
      <c r="AME27" s="80"/>
      <c r="AMF27" s="80"/>
      <c r="AMG27" s="80"/>
      <c r="AMH27" s="80"/>
      <c r="AMI27" s="80"/>
      <c r="AMJ27" s="80"/>
      <c r="AMK27" s="80"/>
      <c r="AML27" s="80"/>
      <c r="AMM27" s="80"/>
      <c r="AMN27" s="80"/>
      <c r="AMO27" s="80"/>
      <c r="AMP27" s="80"/>
      <c r="AMQ27" s="80"/>
      <c r="AMR27" s="80"/>
      <c r="AMS27" s="80"/>
      <c r="AMT27" s="80"/>
      <c r="AMU27" s="80"/>
      <c r="AMV27" s="80"/>
      <c r="AMW27" s="80"/>
      <c r="AMX27" s="80"/>
      <c r="AMY27" s="80"/>
      <c r="AMZ27" s="80"/>
      <c r="ANA27" s="80"/>
      <c r="ANB27" s="80"/>
      <c r="ANC27" s="80"/>
      <c r="AND27" s="80"/>
      <c r="ANE27" s="80"/>
      <c r="ANF27" s="80"/>
      <c r="ANG27" s="80"/>
      <c r="ANH27" s="80"/>
      <c r="ANI27" s="80"/>
      <c r="ANJ27" s="80"/>
      <c r="ANK27" s="80"/>
      <c r="ANL27" s="80"/>
      <c r="ANM27" s="80"/>
      <c r="ANN27" s="80"/>
      <c r="ANO27" s="80"/>
      <c r="ANP27" s="80"/>
      <c r="ANQ27" s="80"/>
      <c r="ANR27" s="80"/>
      <c r="ANS27" s="80"/>
      <c r="ANT27" s="80"/>
      <c r="ANU27" s="80"/>
      <c r="ANV27" s="80"/>
      <c r="ANW27" s="80"/>
      <c r="ANX27" s="80"/>
      <c r="ANY27" s="80"/>
      <c r="ANZ27" s="80"/>
      <c r="AOA27" s="80"/>
      <c r="AOB27" s="80"/>
      <c r="AOC27" s="80"/>
      <c r="AOD27" s="80"/>
      <c r="AOE27" s="80"/>
      <c r="AOF27" s="80"/>
      <c r="AOG27" s="80"/>
      <c r="AOH27" s="80"/>
      <c r="AOI27" s="80"/>
      <c r="AOJ27" s="80"/>
      <c r="AOK27" s="80"/>
      <c r="AOL27" s="80"/>
      <c r="AOM27" s="80"/>
      <c r="AON27" s="80"/>
      <c r="AOO27" s="80"/>
      <c r="AOP27" s="80"/>
      <c r="AOQ27" s="80"/>
      <c r="AOR27" s="80"/>
      <c r="AOS27" s="80"/>
      <c r="AOT27" s="80"/>
      <c r="AOU27" s="80"/>
      <c r="AOV27" s="80"/>
      <c r="AOW27" s="80"/>
      <c r="AOX27" s="80"/>
      <c r="AOY27" s="80"/>
      <c r="AOZ27" s="80"/>
      <c r="APA27" s="80"/>
      <c r="APB27" s="80"/>
      <c r="APC27" s="80"/>
      <c r="APD27" s="80"/>
      <c r="APE27" s="80"/>
      <c r="APF27" s="80"/>
      <c r="APG27" s="80"/>
      <c r="APH27" s="80"/>
      <c r="API27" s="80"/>
      <c r="APJ27" s="80"/>
      <c r="APK27" s="80"/>
      <c r="APL27" s="80"/>
      <c r="APM27" s="80"/>
      <c r="APN27" s="80"/>
      <c r="APO27" s="80"/>
      <c r="APP27" s="80"/>
      <c r="APQ27" s="80"/>
      <c r="APR27" s="80"/>
      <c r="APS27" s="80"/>
      <c r="APT27" s="80"/>
      <c r="APU27" s="80"/>
      <c r="APV27" s="80"/>
      <c r="APW27" s="80"/>
      <c r="APX27" s="80"/>
      <c r="APY27" s="80"/>
      <c r="APZ27" s="80"/>
      <c r="AQA27" s="80"/>
      <c r="AQB27" s="80"/>
      <c r="AQC27" s="80"/>
      <c r="AQD27" s="80"/>
      <c r="AQE27" s="80"/>
      <c r="AQF27" s="80"/>
      <c r="AQG27" s="80"/>
      <c r="AQH27" s="80"/>
      <c r="AQI27" s="80"/>
      <c r="AQJ27" s="80"/>
      <c r="AQK27" s="80"/>
      <c r="AQL27" s="80"/>
      <c r="AQM27" s="80"/>
      <c r="AQN27" s="80"/>
      <c r="AQO27" s="80"/>
      <c r="AQP27" s="80"/>
      <c r="AQQ27" s="80"/>
      <c r="AQR27" s="80"/>
      <c r="AQS27" s="80"/>
      <c r="AQT27" s="80"/>
      <c r="AQU27" s="80"/>
      <c r="AQV27" s="80"/>
      <c r="AQW27" s="80"/>
      <c r="AQX27" s="80"/>
      <c r="AQY27" s="80"/>
      <c r="AQZ27" s="80"/>
      <c r="ARA27" s="80"/>
      <c r="ARB27" s="80"/>
      <c r="ARC27" s="80"/>
      <c r="ARD27" s="80"/>
      <c r="ARE27" s="80"/>
      <c r="ARF27" s="80"/>
      <c r="ARG27" s="80"/>
      <c r="ARH27" s="80"/>
      <c r="ARI27" s="80"/>
      <c r="ARJ27" s="80"/>
      <c r="ARK27" s="80"/>
      <c r="ARL27" s="80"/>
      <c r="ARM27" s="80"/>
      <c r="ARN27" s="80"/>
      <c r="ARO27" s="80"/>
      <c r="ARP27" s="80"/>
      <c r="ARQ27" s="80"/>
      <c r="ARR27" s="80"/>
      <c r="ARS27" s="80"/>
      <c r="ART27" s="80"/>
      <c r="ARU27" s="80"/>
      <c r="ARV27" s="80"/>
      <c r="ARW27" s="80"/>
      <c r="ARX27" s="80"/>
      <c r="ARY27" s="80"/>
      <c r="ARZ27" s="80"/>
      <c r="ASA27" s="80"/>
      <c r="ASB27" s="80"/>
      <c r="ASC27" s="80"/>
      <c r="ASD27" s="80"/>
      <c r="ASE27" s="80"/>
      <c r="ASF27" s="80"/>
      <c r="ASG27" s="80"/>
      <c r="ASH27" s="80"/>
      <c r="ASI27" s="80"/>
      <c r="ASJ27" s="80"/>
      <c r="ASK27" s="80"/>
      <c r="ASL27" s="80"/>
      <c r="ASM27" s="80"/>
      <c r="ASN27" s="80"/>
      <c r="ASO27" s="80"/>
      <c r="ASP27" s="80"/>
      <c r="ASQ27" s="80"/>
      <c r="ASR27" s="80"/>
      <c r="ASS27" s="80"/>
      <c r="AST27" s="80"/>
      <c r="ASU27" s="80"/>
      <c r="ASV27" s="80"/>
      <c r="ASW27" s="80"/>
      <c r="ASX27" s="80"/>
      <c r="ASY27" s="80"/>
      <c r="ASZ27" s="80"/>
      <c r="ATA27" s="80"/>
      <c r="ATB27" s="80"/>
      <c r="ATC27" s="80"/>
      <c r="ATD27" s="80"/>
      <c r="ATE27" s="80"/>
      <c r="ATF27" s="80"/>
      <c r="ATG27" s="80"/>
      <c r="ATH27" s="80"/>
      <c r="ATI27" s="80"/>
      <c r="ATJ27" s="80"/>
      <c r="ATK27" s="80"/>
      <c r="ATL27" s="80"/>
      <c r="ATM27" s="80"/>
      <c r="ATN27" s="80"/>
      <c r="ATO27" s="80"/>
      <c r="ATP27" s="80"/>
      <c r="ATQ27" s="80"/>
      <c r="ATR27" s="80"/>
      <c r="ATS27" s="80"/>
      <c r="ATT27" s="80"/>
      <c r="ATU27" s="80"/>
      <c r="ATV27" s="80"/>
      <c r="ATW27" s="80"/>
      <c r="ATX27" s="80"/>
      <c r="ATY27" s="80"/>
      <c r="ATZ27" s="80"/>
      <c r="AUA27" s="80"/>
      <c r="AUB27" s="80"/>
      <c r="AUC27" s="80"/>
      <c r="AUD27" s="80"/>
      <c r="AUE27" s="80"/>
      <c r="AUF27" s="80"/>
      <c r="AUG27" s="80"/>
      <c r="AUH27" s="80"/>
      <c r="AUI27" s="80"/>
      <c r="AUJ27" s="80"/>
      <c r="AUK27" s="80"/>
      <c r="AUL27" s="80"/>
      <c r="AUM27" s="80"/>
      <c r="AUN27" s="80"/>
      <c r="AUO27" s="80"/>
      <c r="AUP27" s="80"/>
      <c r="AUQ27" s="80"/>
      <c r="AUR27" s="80"/>
      <c r="AUS27" s="80"/>
      <c r="AUT27" s="80"/>
      <c r="AUU27" s="80"/>
      <c r="AUV27" s="80"/>
      <c r="AUW27" s="80"/>
      <c r="AUX27" s="80"/>
      <c r="AUY27" s="80"/>
      <c r="AUZ27" s="80"/>
      <c r="AVA27" s="80"/>
      <c r="AVB27" s="80"/>
      <c r="AVC27" s="80"/>
      <c r="AVD27" s="80"/>
      <c r="AVE27" s="80"/>
      <c r="AVF27" s="80"/>
      <c r="AVG27" s="80"/>
      <c r="AVH27" s="80"/>
      <c r="AVI27" s="80"/>
      <c r="AVJ27" s="80"/>
      <c r="AVK27" s="80"/>
      <c r="AVL27" s="80"/>
      <c r="AVM27" s="80"/>
      <c r="AVN27" s="80"/>
      <c r="AVO27" s="80"/>
      <c r="AVP27" s="80"/>
      <c r="AVQ27" s="80"/>
      <c r="AVR27" s="80"/>
      <c r="AVS27" s="80"/>
      <c r="AVT27" s="80"/>
      <c r="AVU27" s="80"/>
      <c r="AVV27" s="80"/>
      <c r="AVW27" s="80"/>
      <c r="AVX27" s="80"/>
      <c r="AVY27" s="80"/>
      <c r="AVZ27" s="80"/>
      <c r="AWA27" s="80"/>
      <c r="AWB27" s="80"/>
      <c r="AWC27" s="80"/>
      <c r="AWD27" s="80"/>
      <c r="AWE27" s="80"/>
      <c r="AWF27" s="80"/>
      <c r="AWG27" s="80"/>
      <c r="AWH27" s="80"/>
      <c r="AWI27" s="80"/>
      <c r="AWJ27" s="80"/>
      <c r="AWK27" s="80"/>
      <c r="AWL27" s="80"/>
      <c r="AWM27" s="80"/>
      <c r="AWN27" s="80"/>
      <c r="AWO27" s="80"/>
      <c r="AWP27" s="80"/>
      <c r="AWQ27" s="80"/>
      <c r="AWR27" s="80"/>
      <c r="AWS27" s="80"/>
      <c r="AWT27" s="80"/>
      <c r="AWU27" s="80"/>
      <c r="AWV27" s="80"/>
      <c r="AWW27" s="80"/>
      <c r="AWX27" s="80"/>
      <c r="AWY27" s="80"/>
      <c r="AWZ27" s="80"/>
      <c r="AXA27" s="80"/>
      <c r="AXB27" s="80"/>
      <c r="AXC27" s="80"/>
      <c r="AXD27" s="80"/>
      <c r="AXE27" s="80"/>
      <c r="AXF27" s="80"/>
      <c r="AXG27" s="80"/>
      <c r="AXH27" s="80"/>
      <c r="AXI27" s="80"/>
      <c r="AXJ27" s="80"/>
      <c r="AXK27" s="80"/>
      <c r="AXL27" s="80"/>
      <c r="AXM27" s="80"/>
      <c r="AXN27" s="80"/>
      <c r="AXO27" s="80"/>
      <c r="AXP27" s="80"/>
      <c r="AXQ27" s="80"/>
      <c r="AXR27" s="80"/>
      <c r="AXS27" s="80"/>
      <c r="AXT27" s="80"/>
      <c r="AXU27" s="80"/>
      <c r="AXV27" s="80"/>
      <c r="AXW27" s="80"/>
      <c r="AXX27" s="80"/>
      <c r="AXY27" s="80"/>
      <c r="AXZ27" s="80"/>
      <c r="AYA27" s="80"/>
      <c r="AYB27" s="80"/>
      <c r="AYC27" s="80"/>
      <c r="AYD27" s="80"/>
      <c r="AYE27" s="80"/>
      <c r="AYF27" s="80"/>
      <c r="AYG27" s="80"/>
      <c r="AYH27" s="80"/>
      <c r="AYI27" s="80"/>
      <c r="AYJ27" s="80"/>
      <c r="AYK27" s="80"/>
      <c r="AYL27" s="80"/>
      <c r="AYM27" s="80"/>
      <c r="AYN27" s="80"/>
      <c r="AYO27" s="80"/>
      <c r="AYP27" s="80"/>
      <c r="AYQ27" s="80"/>
      <c r="AYR27" s="80"/>
      <c r="AYS27" s="80"/>
      <c r="AYT27" s="80"/>
      <c r="AYU27" s="80"/>
      <c r="AYV27" s="80"/>
      <c r="AYW27" s="80"/>
      <c r="AYX27" s="80"/>
      <c r="AYY27" s="80"/>
      <c r="AYZ27" s="80"/>
      <c r="AZA27" s="80"/>
      <c r="AZB27" s="80"/>
      <c r="AZC27" s="80"/>
      <c r="AZD27" s="80"/>
      <c r="AZE27" s="80"/>
      <c r="AZF27" s="80"/>
      <c r="AZG27" s="80"/>
      <c r="AZH27" s="80"/>
      <c r="AZI27" s="80"/>
      <c r="AZJ27" s="80"/>
      <c r="AZK27" s="80"/>
      <c r="AZL27" s="80"/>
      <c r="AZM27" s="80"/>
      <c r="AZN27" s="80"/>
      <c r="AZO27" s="80"/>
      <c r="AZP27" s="80"/>
      <c r="AZQ27" s="80"/>
      <c r="AZR27" s="80"/>
      <c r="AZS27" s="80"/>
      <c r="AZT27" s="80"/>
      <c r="AZU27" s="80"/>
      <c r="AZV27" s="80"/>
      <c r="AZW27" s="80"/>
      <c r="AZX27" s="80"/>
      <c r="AZY27" s="80"/>
      <c r="AZZ27" s="80"/>
      <c r="BAA27" s="80"/>
      <c r="BAB27" s="80"/>
      <c r="BAC27" s="80"/>
      <c r="BAD27" s="80"/>
      <c r="BAE27" s="80"/>
      <c r="BAF27" s="80"/>
      <c r="BAG27" s="80"/>
      <c r="BAH27" s="80"/>
      <c r="BAI27" s="80"/>
      <c r="BAJ27" s="80"/>
      <c r="BAK27" s="80"/>
      <c r="BAL27" s="80"/>
      <c r="BAM27" s="80"/>
      <c r="BAN27" s="80"/>
      <c r="BAO27" s="80"/>
      <c r="BAP27" s="80"/>
      <c r="BAQ27" s="80"/>
      <c r="BAR27" s="80"/>
      <c r="BAS27" s="80"/>
      <c r="BAT27" s="80"/>
      <c r="BAU27" s="80"/>
      <c r="BAV27" s="80"/>
      <c r="BAW27" s="80"/>
      <c r="BAX27" s="80"/>
      <c r="BAY27" s="80"/>
      <c r="BAZ27" s="80"/>
      <c r="BBA27" s="80"/>
      <c r="BBB27" s="80"/>
      <c r="BBC27" s="80"/>
      <c r="BBD27" s="80"/>
      <c r="BBE27" s="80"/>
      <c r="BBF27" s="80"/>
      <c r="BBG27" s="80"/>
      <c r="BBH27" s="80"/>
      <c r="BBI27" s="80"/>
      <c r="BBJ27" s="80"/>
      <c r="BBK27" s="80"/>
      <c r="BBL27" s="80"/>
      <c r="BBM27" s="80"/>
      <c r="BBN27" s="80"/>
      <c r="BBO27" s="80"/>
      <c r="BBP27" s="80"/>
      <c r="BBQ27" s="80"/>
      <c r="BBR27" s="80"/>
      <c r="BBS27" s="80"/>
      <c r="BBT27" s="80"/>
      <c r="BBU27" s="80"/>
      <c r="BBV27" s="80"/>
      <c r="BBW27" s="80"/>
      <c r="BBX27" s="80"/>
      <c r="BBY27" s="80"/>
      <c r="BBZ27" s="80"/>
      <c r="BCA27" s="80"/>
      <c r="BCB27" s="80"/>
      <c r="BCC27" s="80"/>
      <c r="BCD27" s="80"/>
      <c r="BCE27" s="80"/>
      <c r="BCF27" s="80"/>
      <c r="BCG27" s="80"/>
      <c r="BCH27" s="80"/>
      <c r="BCI27" s="80"/>
      <c r="BCJ27" s="80"/>
      <c r="BCK27" s="80"/>
      <c r="BCL27" s="80"/>
      <c r="BCM27" s="80"/>
      <c r="BCN27" s="80"/>
      <c r="BCO27" s="80"/>
      <c r="BCP27" s="80"/>
      <c r="BCQ27" s="80"/>
      <c r="BCR27" s="80"/>
      <c r="BCS27" s="80"/>
      <c r="BCT27" s="80"/>
      <c r="BCU27" s="80"/>
      <c r="BCV27" s="80"/>
      <c r="BCW27" s="80"/>
      <c r="BCX27" s="80"/>
      <c r="BCY27" s="80"/>
      <c r="BCZ27" s="80"/>
      <c r="BDA27" s="80"/>
      <c r="BDB27" s="80"/>
      <c r="BDC27" s="80"/>
      <c r="BDD27" s="80"/>
      <c r="BDE27" s="80"/>
      <c r="BDF27" s="80"/>
      <c r="BDG27" s="80"/>
      <c r="BDH27" s="80"/>
      <c r="BDI27" s="80"/>
      <c r="BDJ27" s="80"/>
      <c r="BDK27" s="80"/>
      <c r="BDL27" s="80"/>
      <c r="BDM27" s="80"/>
      <c r="BDN27" s="80"/>
      <c r="BDO27" s="80"/>
      <c r="BDP27" s="80"/>
      <c r="BDQ27" s="80"/>
      <c r="BDR27" s="80"/>
      <c r="BDS27" s="80"/>
      <c r="BDT27" s="80"/>
      <c r="BDU27" s="80"/>
      <c r="BDV27" s="80"/>
      <c r="BDW27" s="80"/>
      <c r="BDX27" s="80"/>
      <c r="BDY27" s="80"/>
      <c r="BDZ27" s="80"/>
      <c r="BEA27" s="80"/>
      <c r="BEB27" s="80"/>
      <c r="BEC27" s="80"/>
      <c r="BED27" s="80"/>
      <c r="BEE27" s="80"/>
      <c r="BEF27" s="80"/>
      <c r="BEG27" s="80"/>
      <c r="BEH27" s="80"/>
      <c r="BEI27" s="80"/>
      <c r="BEJ27" s="80"/>
      <c r="BEK27" s="80"/>
      <c r="BEL27" s="80"/>
      <c r="BEM27" s="80"/>
      <c r="BEN27" s="80"/>
      <c r="BEO27" s="80"/>
      <c r="BEP27" s="80"/>
      <c r="BEQ27" s="80"/>
      <c r="BER27" s="80"/>
      <c r="BES27" s="80"/>
      <c r="BET27" s="80"/>
      <c r="BEU27" s="80"/>
      <c r="BEV27" s="80"/>
      <c r="BEW27" s="80"/>
      <c r="BEX27" s="80"/>
      <c r="BEY27" s="80"/>
      <c r="BEZ27" s="80"/>
      <c r="BFA27" s="80"/>
      <c r="BFB27" s="80"/>
      <c r="BFC27" s="80"/>
      <c r="BFD27" s="80"/>
      <c r="BFE27" s="80"/>
      <c r="BFF27" s="80"/>
      <c r="BFG27" s="80"/>
      <c r="BFH27" s="80"/>
      <c r="BFI27" s="80"/>
      <c r="BFJ27" s="80"/>
      <c r="BFK27" s="80"/>
      <c r="BFL27" s="80"/>
      <c r="BFM27" s="80"/>
      <c r="BFN27" s="80"/>
      <c r="BFO27" s="80"/>
      <c r="BFP27" s="80"/>
      <c r="BFQ27" s="80"/>
      <c r="BFR27" s="80"/>
      <c r="BFS27" s="80"/>
      <c r="BFT27" s="80"/>
      <c r="BFU27" s="80"/>
      <c r="BFV27" s="80"/>
      <c r="BFW27" s="80"/>
      <c r="BFX27" s="80"/>
      <c r="BFY27" s="80"/>
      <c r="BFZ27" s="80"/>
      <c r="BGA27" s="80"/>
      <c r="BGB27" s="80"/>
      <c r="BGC27" s="80"/>
      <c r="BGD27" s="80"/>
      <c r="BGE27" s="80"/>
      <c r="BGF27" s="80"/>
      <c r="BGG27" s="80"/>
      <c r="BGH27" s="80"/>
      <c r="BGI27" s="80"/>
      <c r="BGJ27" s="80"/>
      <c r="BGK27" s="80"/>
      <c r="BGL27" s="80"/>
      <c r="BGM27" s="80"/>
      <c r="BGN27" s="80"/>
      <c r="BGO27" s="80"/>
      <c r="BGP27" s="80"/>
      <c r="BGQ27" s="80"/>
      <c r="BGR27" s="80"/>
      <c r="BGS27" s="80"/>
      <c r="BGT27" s="80"/>
      <c r="BGU27" s="80"/>
      <c r="BGV27" s="80"/>
      <c r="BGW27" s="80"/>
      <c r="BGX27" s="80"/>
      <c r="BGY27" s="80"/>
      <c r="BGZ27" s="80"/>
      <c r="BHA27" s="80"/>
      <c r="BHB27" s="80"/>
      <c r="BHC27" s="80"/>
      <c r="BHD27" s="80"/>
      <c r="BHE27" s="80"/>
      <c r="BHF27" s="80"/>
      <c r="BHG27" s="80"/>
      <c r="BHH27" s="80"/>
      <c r="BHI27" s="80"/>
      <c r="BHJ27" s="80"/>
      <c r="BHK27" s="80"/>
      <c r="BHL27" s="80"/>
      <c r="BHM27" s="80"/>
      <c r="BHN27" s="80"/>
      <c r="BHO27" s="80"/>
      <c r="BHP27" s="80"/>
      <c r="BHQ27" s="80"/>
      <c r="BHR27" s="80"/>
      <c r="BHS27" s="80"/>
      <c r="BHT27" s="80"/>
      <c r="BHU27" s="80"/>
      <c r="BHV27" s="80"/>
      <c r="BHW27" s="80"/>
      <c r="BHX27" s="80"/>
      <c r="BHY27" s="80"/>
      <c r="BHZ27" s="80"/>
      <c r="BIA27" s="80"/>
      <c r="BIB27" s="80"/>
      <c r="BIC27" s="80"/>
      <c r="BID27" s="80"/>
      <c r="BIE27" s="80"/>
      <c r="BIF27" s="80"/>
      <c r="BIG27" s="80"/>
      <c r="BIH27" s="80"/>
      <c r="BII27" s="80"/>
      <c r="BIJ27" s="80"/>
      <c r="BIK27" s="80"/>
      <c r="BIL27" s="80"/>
      <c r="BIM27" s="80"/>
      <c r="BIN27" s="80"/>
      <c r="BIO27" s="80"/>
      <c r="BIP27" s="80"/>
      <c r="BIQ27" s="80"/>
      <c r="BIR27" s="80"/>
      <c r="BIS27" s="80"/>
      <c r="BIT27" s="80"/>
      <c r="BIU27" s="80"/>
      <c r="BIV27" s="80"/>
      <c r="BIW27" s="80"/>
      <c r="BIX27" s="80"/>
      <c r="BIY27" s="80"/>
      <c r="BIZ27" s="80"/>
      <c r="BJA27" s="80"/>
      <c r="BJB27" s="80"/>
      <c r="BJC27" s="80"/>
      <c r="BJD27" s="80"/>
      <c r="BJE27" s="80"/>
      <c r="BJF27" s="80"/>
      <c r="BJG27" s="80"/>
      <c r="BJH27" s="80"/>
      <c r="BJI27" s="80"/>
      <c r="BJJ27" s="80"/>
      <c r="BJK27" s="80"/>
      <c r="BJL27" s="80"/>
      <c r="BJM27" s="80"/>
      <c r="BJN27" s="80"/>
      <c r="BJO27" s="80"/>
      <c r="BJP27" s="80"/>
      <c r="BJQ27" s="80"/>
      <c r="BJR27" s="80"/>
      <c r="BJS27" s="80"/>
      <c r="BJT27" s="80"/>
      <c r="BJU27" s="80"/>
      <c r="BJV27" s="80"/>
      <c r="BJW27" s="80"/>
      <c r="BJX27" s="80"/>
      <c r="BJY27" s="80"/>
      <c r="BJZ27" s="80"/>
      <c r="BKA27" s="80"/>
      <c r="BKB27" s="80"/>
      <c r="BKC27" s="80"/>
      <c r="BKD27" s="80"/>
      <c r="BKE27" s="80"/>
      <c r="BKF27" s="80"/>
      <c r="BKG27" s="80"/>
      <c r="BKH27" s="80"/>
      <c r="BKI27" s="80"/>
      <c r="BKJ27" s="80"/>
      <c r="BKK27" s="80"/>
      <c r="BKL27" s="80"/>
      <c r="BKM27" s="80"/>
      <c r="BKN27" s="80"/>
      <c r="BKO27" s="80"/>
      <c r="BKP27" s="80"/>
      <c r="BKQ27" s="80"/>
      <c r="BKR27" s="80"/>
      <c r="BKS27" s="80"/>
      <c r="BKT27" s="80"/>
      <c r="BKU27" s="80"/>
      <c r="BKV27" s="80"/>
      <c r="BKW27" s="80"/>
      <c r="BKX27" s="80"/>
      <c r="BKY27" s="80"/>
      <c r="BKZ27" s="80"/>
      <c r="BLA27" s="80"/>
      <c r="BLB27" s="80"/>
      <c r="BLC27" s="80"/>
      <c r="BLD27" s="80"/>
      <c r="BLE27" s="80"/>
      <c r="BLF27" s="80"/>
      <c r="BLG27" s="80"/>
      <c r="BLH27" s="80"/>
      <c r="BLI27" s="80"/>
      <c r="BLJ27" s="80"/>
      <c r="BLK27" s="80"/>
      <c r="BLL27" s="80"/>
      <c r="BLM27" s="80"/>
      <c r="BLN27" s="80"/>
      <c r="BLO27" s="80"/>
      <c r="BLP27" s="80"/>
      <c r="BLQ27" s="80"/>
      <c r="BLR27" s="80"/>
      <c r="BLS27" s="80"/>
      <c r="BLT27" s="80"/>
      <c r="BLU27" s="80"/>
      <c r="BLV27" s="80"/>
      <c r="BLW27" s="80"/>
      <c r="BLX27" s="80"/>
      <c r="BLY27" s="80"/>
      <c r="BLZ27" s="80"/>
      <c r="BMA27" s="80"/>
      <c r="BMB27" s="80"/>
      <c r="BMC27" s="80"/>
      <c r="BMD27" s="80"/>
      <c r="BME27" s="80"/>
      <c r="BMF27" s="80"/>
      <c r="BMG27" s="80"/>
      <c r="BMH27" s="80"/>
      <c r="BMI27" s="80"/>
      <c r="BMJ27" s="80"/>
      <c r="BMK27" s="80"/>
      <c r="BML27" s="80"/>
      <c r="BMM27" s="80"/>
      <c r="BMN27" s="80"/>
      <c r="BMO27" s="80"/>
      <c r="BMP27" s="80"/>
      <c r="BMQ27" s="80"/>
      <c r="BMR27" s="80"/>
      <c r="BMS27" s="80"/>
      <c r="BMT27" s="80"/>
      <c r="BMU27" s="80"/>
      <c r="BMV27" s="80"/>
      <c r="BMW27" s="80"/>
      <c r="BMX27" s="80"/>
      <c r="BMY27" s="80"/>
      <c r="BMZ27" s="80"/>
      <c r="BNA27" s="80"/>
      <c r="BNB27" s="80"/>
      <c r="BNC27" s="80"/>
      <c r="BND27" s="80"/>
      <c r="BNE27" s="80"/>
      <c r="BNF27" s="80"/>
      <c r="BNG27" s="80"/>
      <c r="BNH27" s="80"/>
      <c r="BNI27" s="80"/>
      <c r="BNJ27" s="80"/>
      <c r="BNK27" s="80"/>
      <c r="BNL27" s="80"/>
      <c r="BNM27" s="80"/>
      <c r="BNN27" s="80"/>
      <c r="BNO27" s="80"/>
      <c r="BNP27" s="80"/>
      <c r="BNQ27" s="80"/>
      <c r="BNR27" s="80"/>
      <c r="BNS27" s="80"/>
      <c r="BNT27" s="80"/>
      <c r="BNU27" s="80"/>
      <c r="BNV27" s="80"/>
      <c r="BNW27" s="80"/>
      <c r="BNX27" s="80"/>
      <c r="BNY27" s="80"/>
      <c r="BNZ27" s="80"/>
      <c r="BOA27" s="80"/>
      <c r="BOB27" s="80"/>
      <c r="BOC27" s="80"/>
      <c r="BOD27" s="80"/>
      <c r="BOE27" s="80"/>
      <c r="BOF27" s="80"/>
      <c r="BOG27" s="80"/>
      <c r="BOH27" s="80"/>
      <c r="BOI27" s="80"/>
      <c r="BOJ27" s="80"/>
      <c r="BOK27" s="80"/>
      <c r="BOL27" s="80"/>
      <c r="BOM27" s="80"/>
      <c r="BON27" s="80"/>
      <c r="BOO27" s="80"/>
      <c r="BOP27" s="80"/>
      <c r="BOQ27" s="80"/>
      <c r="BOR27" s="80"/>
      <c r="BOS27" s="80"/>
      <c r="BOT27" s="80"/>
      <c r="BOU27" s="80"/>
      <c r="BOV27" s="80"/>
      <c r="BOW27" s="80"/>
      <c r="BOX27" s="80"/>
      <c r="BOY27" s="80"/>
      <c r="BOZ27" s="80"/>
      <c r="BPA27" s="80"/>
      <c r="BPB27" s="80"/>
      <c r="BPC27" s="80"/>
      <c r="BPD27" s="80"/>
      <c r="BPE27" s="80"/>
      <c r="BPF27" s="80"/>
      <c r="BPG27" s="80"/>
      <c r="BPH27" s="80"/>
      <c r="BPI27" s="80"/>
      <c r="BPJ27" s="80"/>
      <c r="BPK27" s="80"/>
      <c r="BPL27" s="80"/>
      <c r="BPM27" s="80"/>
      <c r="BPN27" s="80"/>
      <c r="BPO27" s="80"/>
      <c r="BPP27" s="80"/>
      <c r="BPQ27" s="80"/>
      <c r="BPR27" s="80"/>
      <c r="BPS27" s="80"/>
      <c r="BPT27" s="80"/>
      <c r="BPU27" s="80"/>
      <c r="BPV27" s="80"/>
      <c r="BPW27" s="80"/>
      <c r="BPX27" s="80"/>
      <c r="BPY27" s="80"/>
      <c r="BPZ27" s="80"/>
      <c r="BQA27" s="80"/>
      <c r="BQB27" s="80"/>
      <c r="BQC27" s="80"/>
      <c r="BQD27" s="80"/>
      <c r="BQE27" s="80"/>
      <c r="BQF27" s="80"/>
      <c r="BQG27" s="80"/>
      <c r="BQH27" s="80"/>
      <c r="BQI27" s="80"/>
      <c r="BQJ27" s="80"/>
      <c r="BQK27" s="80"/>
      <c r="BQL27" s="80"/>
      <c r="BQM27" s="80"/>
      <c r="BQN27" s="80"/>
      <c r="BQO27" s="80"/>
      <c r="BQP27" s="80"/>
      <c r="BQQ27" s="80"/>
      <c r="BQR27" s="80"/>
      <c r="BQS27" s="80"/>
      <c r="BQT27" s="80"/>
      <c r="BQU27" s="80"/>
      <c r="BQV27" s="80"/>
      <c r="BQW27" s="80"/>
      <c r="BQX27" s="80"/>
      <c r="BQY27" s="80"/>
      <c r="BQZ27" s="80"/>
      <c r="BRA27" s="80"/>
      <c r="BRB27" s="80"/>
      <c r="BRC27" s="80"/>
      <c r="BRD27" s="80"/>
      <c r="BRE27" s="80"/>
      <c r="BRF27" s="80"/>
      <c r="BRG27" s="80"/>
      <c r="BRH27" s="80"/>
      <c r="BRI27" s="80"/>
      <c r="BRJ27" s="80"/>
      <c r="BRK27" s="80"/>
      <c r="BRL27" s="80"/>
      <c r="BRM27" s="80"/>
      <c r="BRN27" s="80"/>
      <c r="BRO27" s="80"/>
      <c r="BRP27" s="80"/>
      <c r="BRQ27" s="80"/>
      <c r="BRR27" s="80"/>
      <c r="BRS27" s="80"/>
      <c r="BRT27" s="80"/>
      <c r="BRU27" s="80"/>
      <c r="BRV27" s="80"/>
      <c r="BRW27" s="80"/>
      <c r="BRX27" s="80"/>
      <c r="BRY27" s="80"/>
      <c r="BRZ27" s="80"/>
      <c r="BSA27" s="80"/>
      <c r="BSB27" s="80"/>
      <c r="BSC27" s="80"/>
      <c r="BSD27" s="80"/>
      <c r="BSE27" s="80"/>
      <c r="BSF27" s="80"/>
      <c r="BSG27" s="80"/>
      <c r="BSH27" s="80"/>
      <c r="BSI27" s="80"/>
      <c r="BSJ27" s="80"/>
      <c r="BSK27" s="80"/>
      <c r="BSL27" s="80"/>
      <c r="BSM27" s="80"/>
      <c r="BSN27" s="80"/>
      <c r="BSO27" s="80"/>
      <c r="BSP27" s="80"/>
      <c r="BSQ27" s="80"/>
      <c r="BSR27" s="80"/>
      <c r="BSS27" s="80"/>
      <c r="BST27" s="80"/>
      <c r="BSU27" s="80"/>
      <c r="BSV27" s="80"/>
      <c r="BSW27" s="80"/>
      <c r="BSX27" s="80"/>
      <c r="BSY27" s="80"/>
      <c r="BSZ27" s="80"/>
      <c r="BTA27" s="80"/>
      <c r="BTB27" s="80"/>
      <c r="BTC27" s="80"/>
      <c r="BTD27" s="80"/>
      <c r="BTE27" s="80"/>
      <c r="BTF27" s="80"/>
      <c r="BTG27" s="80"/>
      <c r="BTH27" s="80"/>
      <c r="BTI27" s="80"/>
      <c r="BTJ27" s="80"/>
      <c r="BTK27" s="80"/>
      <c r="BTL27" s="80"/>
      <c r="BTM27" s="80"/>
      <c r="BTN27" s="80"/>
      <c r="BTO27" s="80"/>
      <c r="BTP27" s="80"/>
      <c r="BTQ27" s="80"/>
      <c r="BTR27" s="80"/>
      <c r="BTS27" s="80"/>
      <c r="BTT27" s="80"/>
      <c r="BTU27" s="80"/>
      <c r="BTV27" s="80"/>
      <c r="BTW27" s="80"/>
      <c r="BTX27" s="80"/>
      <c r="BTY27" s="80"/>
      <c r="BTZ27" s="80"/>
      <c r="BUA27" s="80"/>
      <c r="BUB27" s="80"/>
      <c r="BUC27" s="80"/>
      <c r="BUD27" s="80"/>
      <c r="BUE27" s="80"/>
      <c r="BUF27" s="80"/>
      <c r="BUG27" s="80"/>
      <c r="BUH27" s="80"/>
      <c r="BUI27" s="80"/>
      <c r="BUJ27" s="80"/>
      <c r="BUK27" s="80"/>
      <c r="BUL27" s="80"/>
      <c r="BUM27" s="80"/>
      <c r="BUN27" s="80"/>
      <c r="BUO27" s="80"/>
      <c r="BUP27" s="80"/>
      <c r="BUQ27" s="80"/>
      <c r="BUR27" s="80"/>
      <c r="BUS27" s="80"/>
      <c r="BUT27" s="80"/>
      <c r="BUU27" s="80"/>
      <c r="BUV27" s="80"/>
      <c r="BUW27" s="80"/>
      <c r="BUX27" s="80"/>
      <c r="BUY27" s="80"/>
      <c r="BUZ27" s="80"/>
      <c r="BVA27" s="80"/>
      <c r="BVB27" s="80"/>
      <c r="BVC27" s="80"/>
      <c r="BVD27" s="80"/>
      <c r="BVE27" s="80"/>
      <c r="BVF27" s="80"/>
      <c r="BVG27" s="80"/>
      <c r="BVH27" s="80"/>
      <c r="BVI27" s="80"/>
      <c r="BVJ27" s="80"/>
      <c r="BVK27" s="80"/>
      <c r="BVL27" s="80"/>
      <c r="BVM27" s="80"/>
      <c r="BVN27" s="80"/>
      <c r="BVO27" s="80"/>
      <c r="BVP27" s="80"/>
      <c r="BVQ27" s="80"/>
      <c r="BVR27" s="80"/>
      <c r="BVS27" s="80"/>
      <c r="BVT27" s="80"/>
      <c r="BVU27" s="80"/>
      <c r="BVV27" s="80"/>
      <c r="BVW27" s="80"/>
      <c r="BVX27" s="80"/>
      <c r="BVY27" s="80"/>
      <c r="BVZ27" s="80"/>
      <c r="BWA27" s="80"/>
      <c r="BWB27" s="80"/>
      <c r="BWC27" s="80"/>
      <c r="BWD27" s="80"/>
      <c r="BWE27" s="80"/>
      <c r="BWF27" s="80"/>
      <c r="BWG27" s="80"/>
      <c r="BWH27" s="80"/>
      <c r="BWI27" s="80"/>
      <c r="BWJ27" s="80"/>
      <c r="BWK27" s="80"/>
      <c r="BWL27" s="80"/>
      <c r="BWM27" s="80"/>
      <c r="BWN27" s="80"/>
      <c r="BWO27" s="80"/>
      <c r="BWP27" s="80"/>
      <c r="BWQ27" s="80"/>
      <c r="BWR27" s="80"/>
      <c r="BWS27" s="80"/>
      <c r="BWT27" s="80"/>
      <c r="BWU27" s="80"/>
      <c r="BWV27" s="80"/>
      <c r="BWW27" s="80"/>
      <c r="BWX27" s="80"/>
      <c r="BWY27" s="80"/>
      <c r="BWZ27" s="80"/>
      <c r="BXA27" s="80"/>
      <c r="BXB27" s="80"/>
      <c r="BXC27" s="80"/>
      <c r="BXD27" s="80"/>
      <c r="BXE27" s="80"/>
      <c r="BXF27" s="80"/>
      <c r="BXG27" s="80"/>
      <c r="BXH27" s="80"/>
      <c r="BXI27" s="80"/>
      <c r="BXJ27" s="80"/>
      <c r="BXK27" s="80"/>
      <c r="BXL27" s="80"/>
      <c r="BXM27" s="80"/>
      <c r="BXN27" s="80"/>
      <c r="BXO27" s="80"/>
      <c r="BXP27" s="80"/>
      <c r="BXQ27" s="80"/>
      <c r="BXR27" s="80"/>
      <c r="BXS27" s="80"/>
      <c r="BXT27" s="80"/>
      <c r="BXU27" s="80"/>
      <c r="BXV27" s="80"/>
      <c r="BXW27" s="80"/>
      <c r="BXX27" s="80"/>
      <c r="BXY27" s="80"/>
      <c r="BXZ27" s="80"/>
      <c r="BYA27" s="80"/>
      <c r="BYB27" s="80"/>
      <c r="BYC27" s="80"/>
      <c r="BYD27" s="80"/>
      <c r="BYE27" s="80"/>
      <c r="BYF27" s="80"/>
      <c r="BYG27" s="80"/>
      <c r="BYH27" s="80"/>
      <c r="BYI27" s="80"/>
      <c r="BYJ27" s="80"/>
      <c r="BYK27" s="80"/>
      <c r="BYL27" s="80"/>
      <c r="BYM27" s="80"/>
      <c r="BYN27" s="80"/>
      <c r="BYO27" s="80"/>
      <c r="BYP27" s="80"/>
      <c r="BYQ27" s="80"/>
      <c r="BYR27" s="80"/>
      <c r="BYS27" s="80"/>
      <c r="BYT27" s="80"/>
      <c r="BYU27" s="80"/>
      <c r="BYV27" s="80"/>
      <c r="BYW27" s="80"/>
      <c r="BYX27" s="80"/>
      <c r="BYY27" s="80"/>
      <c r="BYZ27" s="80"/>
      <c r="BZA27" s="80"/>
      <c r="BZB27" s="80"/>
      <c r="BZC27" s="80"/>
      <c r="BZD27" s="80"/>
      <c r="BZE27" s="80"/>
      <c r="BZF27" s="80"/>
      <c r="BZG27" s="80"/>
      <c r="BZH27" s="80"/>
      <c r="BZI27" s="80"/>
      <c r="BZJ27" s="80"/>
      <c r="BZK27" s="80"/>
      <c r="BZL27" s="80"/>
      <c r="BZM27" s="80"/>
      <c r="BZN27" s="80"/>
      <c r="BZO27" s="80"/>
      <c r="BZP27" s="80"/>
      <c r="BZQ27" s="80"/>
      <c r="BZR27" s="80"/>
      <c r="BZS27" s="80"/>
      <c r="BZT27" s="80"/>
      <c r="BZU27" s="80"/>
      <c r="BZV27" s="80"/>
      <c r="BZW27" s="80"/>
      <c r="BZX27" s="80"/>
      <c r="BZY27" s="80"/>
      <c r="BZZ27" s="80"/>
      <c r="CAA27" s="80"/>
      <c r="CAB27" s="80"/>
      <c r="CAC27" s="80"/>
      <c r="CAD27" s="80"/>
      <c r="CAE27" s="80"/>
      <c r="CAF27" s="80"/>
      <c r="CAG27" s="80"/>
      <c r="CAH27" s="80"/>
      <c r="CAI27" s="80"/>
      <c r="CAJ27" s="80"/>
      <c r="CAK27" s="80"/>
      <c r="CAL27" s="80"/>
      <c r="CAM27" s="80"/>
      <c r="CAN27" s="80"/>
      <c r="CAO27" s="80"/>
      <c r="CAP27" s="80"/>
      <c r="CAQ27" s="80"/>
      <c r="CAR27" s="80"/>
      <c r="CAS27" s="80"/>
      <c r="CAT27" s="80"/>
      <c r="CAU27" s="80"/>
      <c r="CAV27" s="80"/>
      <c r="CAW27" s="80"/>
      <c r="CAX27" s="80"/>
      <c r="CAY27" s="80"/>
      <c r="CAZ27" s="80"/>
      <c r="CBA27" s="80"/>
      <c r="CBB27" s="80"/>
      <c r="CBC27" s="80"/>
      <c r="CBD27" s="80"/>
      <c r="CBE27" s="80"/>
      <c r="CBF27" s="80"/>
      <c r="CBG27" s="80"/>
      <c r="CBH27" s="80"/>
      <c r="CBI27" s="80"/>
      <c r="CBJ27" s="80"/>
      <c r="CBK27" s="80"/>
      <c r="CBL27" s="80"/>
      <c r="CBM27" s="80"/>
      <c r="CBN27" s="80"/>
      <c r="CBO27" s="80"/>
      <c r="CBP27" s="80"/>
      <c r="CBQ27" s="80"/>
      <c r="CBR27" s="80"/>
      <c r="CBS27" s="80"/>
      <c r="CBT27" s="80"/>
      <c r="CBU27" s="80"/>
      <c r="CBV27" s="80"/>
      <c r="CBW27" s="80"/>
      <c r="CBX27" s="80"/>
      <c r="CBY27" s="80"/>
      <c r="CBZ27" s="80"/>
      <c r="CCA27" s="80"/>
      <c r="CCB27" s="80"/>
      <c r="CCC27" s="80"/>
      <c r="CCD27" s="80"/>
      <c r="CCE27" s="80"/>
      <c r="CCF27" s="80"/>
      <c r="CCG27" s="80"/>
      <c r="CCH27" s="80"/>
      <c r="CCI27" s="80"/>
      <c r="CCJ27" s="80"/>
      <c r="CCK27" s="80"/>
      <c r="CCL27" s="80"/>
      <c r="CCM27" s="80"/>
      <c r="CCN27" s="80"/>
      <c r="CCO27" s="80"/>
      <c r="CCP27" s="80"/>
      <c r="CCQ27" s="80"/>
      <c r="CCR27" s="80"/>
      <c r="CCS27" s="80"/>
      <c r="CCT27" s="80"/>
      <c r="CCU27" s="80"/>
      <c r="CCV27" s="80"/>
      <c r="CCW27" s="80"/>
      <c r="CCX27" s="80"/>
      <c r="CCY27" s="80"/>
      <c r="CCZ27" s="80"/>
      <c r="CDA27" s="80"/>
      <c r="CDB27" s="80"/>
      <c r="CDC27" s="80"/>
      <c r="CDD27" s="80"/>
      <c r="CDE27" s="80"/>
      <c r="CDF27" s="80"/>
      <c r="CDG27" s="80"/>
      <c r="CDH27" s="80"/>
      <c r="CDI27" s="80"/>
      <c r="CDJ27" s="80"/>
      <c r="CDK27" s="80"/>
      <c r="CDL27" s="80"/>
      <c r="CDM27" s="80"/>
      <c r="CDN27" s="80"/>
      <c r="CDO27" s="80"/>
      <c r="CDP27" s="80"/>
      <c r="CDQ27" s="80"/>
      <c r="CDR27" s="80"/>
      <c r="CDS27" s="80"/>
      <c r="CDT27" s="80"/>
      <c r="CDU27" s="80"/>
      <c r="CDV27" s="80"/>
      <c r="CDW27" s="80"/>
      <c r="CDX27" s="80"/>
      <c r="CDY27" s="80"/>
      <c r="CDZ27" s="80"/>
      <c r="CEA27" s="80"/>
      <c r="CEB27" s="80"/>
      <c r="CEC27" s="80"/>
      <c r="CED27" s="80"/>
      <c r="CEE27" s="80"/>
      <c r="CEF27" s="80"/>
      <c r="CEG27" s="80"/>
      <c r="CEH27" s="80"/>
      <c r="CEI27" s="80"/>
      <c r="CEJ27" s="80"/>
      <c r="CEK27" s="80"/>
      <c r="CEL27" s="80"/>
      <c r="CEM27" s="80"/>
      <c r="CEN27" s="80"/>
      <c r="CEO27" s="80"/>
      <c r="CEP27" s="80"/>
      <c r="CEQ27" s="80"/>
      <c r="CER27" s="80"/>
      <c r="CES27" s="80"/>
      <c r="CET27" s="80"/>
      <c r="CEU27" s="80"/>
      <c r="CEV27" s="80"/>
      <c r="CEW27" s="80"/>
      <c r="CEX27" s="80"/>
      <c r="CEY27" s="80"/>
      <c r="CEZ27" s="80"/>
      <c r="CFA27" s="80"/>
      <c r="CFB27" s="80"/>
      <c r="CFC27" s="80"/>
      <c r="CFD27" s="80"/>
      <c r="CFE27" s="80"/>
      <c r="CFF27" s="80"/>
      <c r="CFG27" s="80"/>
      <c r="CFH27" s="80"/>
      <c r="CFI27" s="80"/>
      <c r="CFJ27" s="80"/>
      <c r="CFK27" s="80"/>
      <c r="CFL27" s="80"/>
      <c r="CFM27" s="80"/>
      <c r="CFN27" s="80"/>
      <c r="CFO27" s="80"/>
      <c r="CFP27" s="80"/>
      <c r="CFQ27" s="80"/>
      <c r="CFR27" s="80"/>
      <c r="CFS27" s="80"/>
      <c r="CFT27" s="80"/>
      <c r="CFU27" s="80"/>
      <c r="CFV27" s="80"/>
      <c r="CFW27" s="80"/>
      <c r="CFX27" s="80"/>
      <c r="CFY27" s="80"/>
      <c r="CFZ27" s="80"/>
      <c r="CGA27" s="80"/>
      <c r="CGB27" s="80"/>
      <c r="CGC27" s="80"/>
      <c r="CGD27" s="80"/>
      <c r="CGE27" s="80"/>
      <c r="CGF27" s="80"/>
      <c r="CGG27" s="80"/>
      <c r="CGH27" s="80"/>
      <c r="CGI27" s="80"/>
      <c r="CGJ27" s="80"/>
      <c r="CGK27" s="80"/>
      <c r="CGL27" s="80"/>
      <c r="CGM27" s="80"/>
      <c r="CGN27" s="80"/>
      <c r="CGO27" s="80"/>
      <c r="CGP27" s="80"/>
      <c r="CGQ27" s="80"/>
      <c r="CGR27" s="80"/>
      <c r="CGS27" s="80"/>
      <c r="CGT27" s="80"/>
      <c r="CGU27" s="80"/>
      <c r="CGV27" s="80"/>
      <c r="CGW27" s="80"/>
      <c r="CGX27" s="80"/>
      <c r="CGY27" s="80"/>
      <c r="CGZ27" s="80"/>
      <c r="CHA27" s="80"/>
      <c r="CHB27" s="80"/>
      <c r="CHC27" s="80"/>
      <c r="CHD27" s="80"/>
      <c r="CHE27" s="80"/>
      <c r="CHF27" s="80"/>
      <c r="CHG27" s="80"/>
      <c r="CHH27" s="80"/>
      <c r="CHI27" s="80"/>
      <c r="CHJ27" s="80"/>
      <c r="CHK27" s="80"/>
      <c r="CHL27" s="80"/>
      <c r="CHM27" s="80"/>
      <c r="CHN27" s="80"/>
      <c r="CHO27" s="80"/>
      <c r="CHP27" s="80"/>
      <c r="CHQ27" s="80"/>
      <c r="CHR27" s="80"/>
      <c r="CHS27" s="80"/>
      <c r="CHT27" s="80"/>
      <c r="CHU27" s="80"/>
      <c r="CHV27" s="80"/>
      <c r="CHW27" s="80"/>
      <c r="CHX27" s="80"/>
      <c r="CHY27" s="80"/>
      <c r="CHZ27" s="80"/>
      <c r="CIA27" s="80"/>
      <c r="CIB27" s="80"/>
      <c r="CIC27" s="80"/>
      <c r="CID27" s="80"/>
      <c r="CIE27" s="80"/>
      <c r="CIF27" s="80"/>
      <c r="CIG27" s="80"/>
      <c r="CIH27" s="80"/>
      <c r="CII27" s="80"/>
      <c r="CIJ27" s="80"/>
      <c r="CIK27" s="80"/>
      <c r="CIL27" s="80"/>
      <c r="CIM27" s="80"/>
      <c r="CIN27" s="80"/>
      <c r="CIO27" s="80"/>
      <c r="CIP27" s="80"/>
      <c r="CIQ27" s="80"/>
      <c r="CIR27" s="80"/>
      <c r="CIS27" s="80"/>
      <c r="CIT27" s="80"/>
      <c r="CIU27" s="80"/>
      <c r="CIV27" s="80"/>
      <c r="CIW27" s="80"/>
      <c r="CIX27" s="80"/>
      <c r="CIY27" s="80"/>
      <c r="CIZ27" s="80"/>
      <c r="CJA27" s="80"/>
      <c r="CJB27" s="80"/>
      <c r="CJC27" s="80"/>
      <c r="CJD27" s="80"/>
      <c r="CJE27" s="80"/>
      <c r="CJF27" s="80"/>
      <c r="CJG27" s="80"/>
      <c r="CJH27" s="80"/>
      <c r="CJI27" s="80"/>
      <c r="CJJ27" s="80"/>
      <c r="CJK27" s="80"/>
      <c r="CJL27" s="80"/>
      <c r="CJM27" s="80"/>
      <c r="CJN27" s="80"/>
      <c r="CJO27" s="80"/>
      <c r="CJP27" s="80"/>
      <c r="CJQ27" s="80"/>
      <c r="CJR27" s="80"/>
      <c r="CJS27" s="80"/>
      <c r="CJT27" s="80"/>
      <c r="CJU27" s="80"/>
      <c r="CJV27" s="80"/>
      <c r="CJW27" s="80"/>
      <c r="CJX27" s="80"/>
      <c r="CJY27" s="80"/>
      <c r="CJZ27" s="80"/>
      <c r="CKA27" s="80"/>
      <c r="CKB27" s="80"/>
      <c r="CKC27" s="80"/>
      <c r="CKD27" s="80"/>
      <c r="CKE27" s="80"/>
      <c r="CKF27" s="80"/>
      <c r="CKG27" s="80"/>
      <c r="CKH27" s="80"/>
      <c r="CKI27" s="80"/>
      <c r="CKJ27" s="80"/>
      <c r="CKK27" s="80"/>
      <c r="CKL27" s="80"/>
      <c r="CKM27" s="80"/>
      <c r="CKN27" s="80"/>
      <c r="CKO27" s="80"/>
      <c r="CKP27" s="80"/>
      <c r="CKQ27" s="80"/>
      <c r="CKR27" s="80"/>
      <c r="CKS27" s="80"/>
      <c r="CKT27" s="80"/>
      <c r="CKU27" s="80"/>
      <c r="CKV27" s="80"/>
      <c r="CKW27" s="80"/>
      <c r="CKX27" s="80"/>
      <c r="CKY27" s="80"/>
      <c r="CKZ27" s="80"/>
      <c r="CLA27" s="80"/>
      <c r="CLB27" s="80"/>
      <c r="CLC27" s="80"/>
      <c r="CLD27" s="80"/>
      <c r="CLE27" s="80"/>
      <c r="CLF27" s="80"/>
      <c r="CLG27" s="80"/>
      <c r="CLH27" s="80"/>
      <c r="CLI27" s="80"/>
      <c r="CLJ27" s="80"/>
      <c r="CLK27" s="80"/>
      <c r="CLL27" s="80"/>
      <c r="CLM27" s="80"/>
      <c r="CLN27" s="80"/>
      <c r="CLO27" s="80"/>
      <c r="CLP27" s="80"/>
      <c r="CLQ27" s="80"/>
      <c r="CLR27" s="80"/>
      <c r="CLS27" s="80"/>
      <c r="CLT27" s="80"/>
      <c r="CLU27" s="80"/>
      <c r="CLV27" s="80"/>
      <c r="CLW27" s="80"/>
      <c r="CLX27" s="80"/>
      <c r="CLY27" s="80"/>
      <c r="CLZ27" s="80"/>
      <c r="CMA27" s="80"/>
      <c r="CMB27" s="80"/>
      <c r="CMC27" s="80"/>
      <c r="CMD27" s="80"/>
      <c r="CME27" s="80"/>
      <c r="CMF27" s="80"/>
      <c r="CMG27" s="80"/>
      <c r="CMH27" s="80"/>
      <c r="CMI27" s="80"/>
      <c r="CMJ27" s="80"/>
      <c r="CMK27" s="80"/>
      <c r="CML27" s="80"/>
      <c r="CMM27" s="80"/>
      <c r="CMN27" s="80"/>
      <c r="CMO27" s="80"/>
      <c r="CMP27" s="80"/>
      <c r="CMQ27" s="80"/>
      <c r="CMR27" s="80"/>
      <c r="CMS27" s="80"/>
      <c r="CMT27" s="80"/>
      <c r="CMU27" s="80"/>
      <c r="CMV27" s="80"/>
      <c r="CMW27" s="80"/>
      <c r="CMX27" s="80"/>
      <c r="CMY27" s="80"/>
      <c r="CMZ27" s="80"/>
      <c r="CNA27" s="80"/>
      <c r="CNB27" s="80"/>
      <c r="CNC27" s="80"/>
      <c r="CND27" s="80"/>
      <c r="CNE27" s="80"/>
      <c r="CNF27" s="80"/>
      <c r="CNG27" s="80"/>
      <c r="CNH27" s="80"/>
      <c r="CNI27" s="80"/>
      <c r="CNJ27" s="80"/>
      <c r="CNK27" s="80"/>
      <c r="CNL27" s="80"/>
      <c r="CNM27" s="80"/>
      <c r="CNN27" s="80"/>
      <c r="CNO27" s="80"/>
      <c r="CNP27" s="80"/>
      <c r="CNQ27" s="80"/>
      <c r="CNR27" s="80"/>
      <c r="CNS27" s="80"/>
      <c r="CNT27" s="80"/>
      <c r="CNU27" s="80"/>
      <c r="CNV27" s="80"/>
      <c r="CNW27" s="80"/>
      <c r="CNX27" s="80"/>
      <c r="CNY27" s="80"/>
      <c r="CNZ27" s="80"/>
      <c r="COA27" s="80"/>
      <c r="COB27" s="80"/>
      <c r="COC27" s="80"/>
      <c r="COD27" s="80"/>
      <c r="COE27" s="80"/>
      <c r="COF27" s="80"/>
      <c r="COG27" s="80"/>
      <c r="COH27" s="80"/>
      <c r="COI27" s="80"/>
      <c r="COJ27" s="80"/>
      <c r="COK27" s="80"/>
      <c r="COL27" s="80"/>
      <c r="COM27" s="80"/>
      <c r="CON27" s="80"/>
      <c r="COO27" s="80"/>
      <c r="COP27" s="80"/>
      <c r="COQ27" s="80"/>
      <c r="COR27" s="80"/>
      <c r="COS27" s="80"/>
      <c r="COT27" s="80"/>
      <c r="COU27" s="80"/>
      <c r="COV27" s="80"/>
      <c r="COW27" s="80"/>
      <c r="COX27" s="80"/>
      <c r="COY27" s="80"/>
      <c r="COZ27" s="80"/>
      <c r="CPA27" s="80"/>
      <c r="CPB27" s="80"/>
      <c r="CPC27" s="80"/>
      <c r="CPD27" s="80"/>
      <c r="CPE27" s="80"/>
      <c r="CPF27" s="80"/>
      <c r="CPG27" s="80"/>
      <c r="CPH27" s="80"/>
      <c r="CPI27" s="80"/>
      <c r="CPJ27" s="80"/>
      <c r="CPK27" s="80"/>
      <c r="CPL27" s="80"/>
      <c r="CPM27" s="80"/>
      <c r="CPN27" s="80"/>
      <c r="CPO27" s="80"/>
      <c r="CPP27" s="80"/>
      <c r="CPQ27" s="80"/>
      <c r="CPR27" s="80"/>
      <c r="CPS27" s="80"/>
      <c r="CPT27" s="80"/>
      <c r="CPU27" s="80"/>
      <c r="CPV27" s="80"/>
      <c r="CPW27" s="80"/>
      <c r="CPX27" s="80"/>
      <c r="CPY27" s="80"/>
      <c r="CPZ27" s="80"/>
      <c r="CQA27" s="80"/>
      <c r="CQB27" s="80"/>
      <c r="CQC27" s="80"/>
      <c r="CQD27" s="80"/>
      <c r="CQE27" s="80"/>
      <c r="CQF27" s="80"/>
      <c r="CQG27" s="80"/>
      <c r="CQH27" s="80"/>
      <c r="CQI27" s="80"/>
      <c r="CQJ27" s="80"/>
      <c r="CQK27" s="80"/>
      <c r="CQL27" s="80"/>
      <c r="CQM27" s="80"/>
      <c r="CQN27" s="80"/>
      <c r="CQO27" s="80"/>
      <c r="CQP27" s="80"/>
      <c r="CQQ27" s="80"/>
      <c r="CQR27" s="80"/>
      <c r="CQS27" s="80"/>
      <c r="CQT27" s="80"/>
      <c r="CQU27" s="80"/>
      <c r="CQV27" s="80"/>
      <c r="CQW27" s="80"/>
      <c r="CQX27" s="80"/>
      <c r="CQY27" s="80"/>
      <c r="CQZ27" s="80"/>
      <c r="CRA27" s="80"/>
      <c r="CRB27" s="80"/>
      <c r="CRC27" s="80"/>
      <c r="CRD27" s="80"/>
      <c r="CRE27" s="80"/>
      <c r="CRF27" s="80"/>
      <c r="CRG27" s="80"/>
      <c r="CRH27" s="80"/>
      <c r="CRI27" s="80"/>
      <c r="CRJ27" s="80"/>
      <c r="CRK27" s="80"/>
      <c r="CRL27" s="80"/>
      <c r="CRM27" s="80"/>
      <c r="CRN27" s="80"/>
      <c r="CRO27" s="80"/>
      <c r="CRP27" s="80"/>
      <c r="CRQ27" s="80"/>
      <c r="CRR27" s="80"/>
      <c r="CRS27" s="80"/>
      <c r="CRT27" s="80"/>
      <c r="CRU27" s="80"/>
      <c r="CRV27" s="80"/>
      <c r="CRW27" s="80"/>
      <c r="CRX27" s="80"/>
      <c r="CRY27" s="80"/>
      <c r="CRZ27" s="80"/>
      <c r="CSA27" s="80"/>
      <c r="CSB27" s="80"/>
      <c r="CSC27" s="80"/>
      <c r="CSD27" s="80"/>
      <c r="CSE27" s="80"/>
      <c r="CSF27" s="80"/>
      <c r="CSG27" s="80"/>
      <c r="CSH27" s="80"/>
      <c r="CSI27" s="80"/>
      <c r="CSJ27" s="80"/>
      <c r="CSK27" s="80"/>
      <c r="CSL27" s="80"/>
      <c r="CSM27" s="80"/>
      <c r="CSN27" s="80"/>
      <c r="CSO27" s="80"/>
      <c r="CSP27" s="80"/>
      <c r="CSQ27" s="80"/>
      <c r="CSR27" s="80"/>
      <c r="CSS27" s="80"/>
      <c r="CST27" s="80"/>
      <c r="CSU27" s="80"/>
      <c r="CSV27" s="80"/>
      <c r="CSW27" s="80"/>
      <c r="CSX27" s="80"/>
      <c r="CSY27" s="80"/>
      <c r="CSZ27" s="80"/>
      <c r="CTA27" s="80"/>
      <c r="CTB27" s="80"/>
      <c r="CTC27" s="80"/>
      <c r="CTD27" s="80"/>
      <c r="CTE27" s="80"/>
      <c r="CTF27" s="80"/>
      <c r="CTG27" s="80"/>
      <c r="CTH27" s="80"/>
      <c r="CTI27" s="80"/>
      <c r="CTJ27" s="80"/>
      <c r="CTK27" s="80"/>
      <c r="CTL27" s="80"/>
      <c r="CTM27" s="80"/>
      <c r="CTN27" s="80"/>
      <c r="CTO27" s="80"/>
      <c r="CTP27" s="80"/>
      <c r="CTQ27" s="80"/>
      <c r="CTR27" s="80"/>
      <c r="CTS27" s="80"/>
      <c r="CTT27" s="80"/>
      <c r="CTU27" s="80"/>
      <c r="CTV27" s="80"/>
      <c r="CTW27" s="80"/>
      <c r="CTX27" s="80"/>
      <c r="CTY27" s="80"/>
      <c r="CTZ27" s="80"/>
      <c r="CUA27" s="80"/>
      <c r="CUB27" s="80"/>
      <c r="CUC27" s="80"/>
      <c r="CUD27" s="80"/>
      <c r="CUE27" s="80"/>
      <c r="CUF27" s="80"/>
      <c r="CUG27" s="80"/>
      <c r="CUH27" s="80"/>
      <c r="CUI27" s="80"/>
      <c r="CUJ27" s="80"/>
      <c r="CUK27" s="80"/>
      <c r="CUL27" s="80"/>
      <c r="CUM27" s="80"/>
      <c r="CUN27" s="80"/>
      <c r="CUO27" s="80"/>
      <c r="CUP27" s="80"/>
      <c r="CUQ27" s="80"/>
      <c r="CUR27" s="80"/>
      <c r="CUS27" s="80"/>
      <c r="CUT27" s="80"/>
      <c r="CUU27" s="80"/>
      <c r="CUV27" s="80"/>
      <c r="CUW27" s="80"/>
      <c r="CUX27" s="80"/>
      <c r="CUY27" s="80"/>
      <c r="CUZ27" s="80"/>
      <c r="CVA27" s="80"/>
      <c r="CVB27" s="80"/>
      <c r="CVC27" s="80"/>
      <c r="CVD27" s="80"/>
      <c r="CVE27" s="80"/>
      <c r="CVF27" s="80"/>
      <c r="CVG27" s="80"/>
      <c r="CVH27" s="80"/>
      <c r="CVI27" s="80"/>
      <c r="CVJ27" s="80"/>
      <c r="CVK27" s="80"/>
      <c r="CVL27" s="80"/>
      <c r="CVM27" s="80"/>
      <c r="CVN27" s="80"/>
      <c r="CVO27" s="80"/>
      <c r="CVP27" s="80"/>
      <c r="CVQ27" s="80"/>
      <c r="CVR27" s="80"/>
      <c r="CVS27" s="80"/>
      <c r="CVT27" s="80"/>
      <c r="CVU27" s="80"/>
      <c r="CVV27" s="80"/>
      <c r="CVW27" s="80"/>
      <c r="CVX27" s="80"/>
      <c r="CVY27" s="80"/>
      <c r="CVZ27" s="80"/>
      <c r="CWA27" s="80"/>
      <c r="CWB27" s="80"/>
      <c r="CWC27" s="80"/>
      <c r="CWD27" s="80"/>
      <c r="CWE27" s="80"/>
      <c r="CWF27" s="80"/>
      <c r="CWG27" s="80"/>
      <c r="CWH27" s="80"/>
      <c r="CWI27" s="80"/>
      <c r="CWJ27" s="80"/>
      <c r="CWK27" s="80"/>
      <c r="CWL27" s="80"/>
      <c r="CWM27" s="80"/>
      <c r="CWN27" s="80"/>
      <c r="CWO27" s="80"/>
      <c r="CWP27" s="80"/>
      <c r="CWQ27" s="80"/>
      <c r="CWR27" s="80"/>
      <c r="CWS27" s="80"/>
      <c r="CWT27" s="80"/>
      <c r="CWU27" s="80"/>
      <c r="CWV27" s="80"/>
      <c r="CWW27" s="80"/>
      <c r="CWX27" s="80"/>
      <c r="CWY27" s="80"/>
      <c r="CWZ27" s="80"/>
      <c r="CXA27" s="80"/>
      <c r="CXB27" s="80"/>
      <c r="CXC27" s="80"/>
      <c r="CXD27" s="80"/>
      <c r="CXE27" s="80"/>
      <c r="CXF27" s="80"/>
      <c r="CXG27" s="80"/>
      <c r="CXH27" s="80"/>
      <c r="CXI27" s="80"/>
      <c r="CXJ27" s="80"/>
      <c r="CXK27" s="80"/>
      <c r="CXL27" s="80"/>
      <c r="CXM27" s="80"/>
      <c r="CXN27" s="80"/>
      <c r="CXO27" s="80"/>
      <c r="CXP27" s="80"/>
      <c r="CXQ27" s="80"/>
      <c r="CXR27" s="80"/>
      <c r="CXS27" s="80"/>
      <c r="CXT27" s="80"/>
      <c r="CXU27" s="80"/>
      <c r="CXV27" s="80"/>
      <c r="CXW27" s="80"/>
      <c r="CXX27" s="80"/>
      <c r="CXY27" s="80"/>
      <c r="CXZ27" s="80"/>
      <c r="CYA27" s="80"/>
      <c r="CYB27" s="80"/>
      <c r="CYC27" s="80"/>
      <c r="CYD27" s="80"/>
      <c r="CYE27" s="80"/>
      <c r="CYF27" s="80"/>
      <c r="CYG27" s="80"/>
      <c r="CYH27" s="80"/>
      <c r="CYI27" s="80"/>
      <c r="CYJ27" s="80"/>
      <c r="CYK27" s="80"/>
      <c r="CYL27" s="80"/>
      <c r="CYM27" s="80"/>
      <c r="CYN27" s="80"/>
      <c r="CYO27" s="80"/>
      <c r="CYP27" s="80"/>
      <c r="CYQ27" s="80"/>
      <c r="CYR27" s="80"/>
      <c r="CYS27" s="80"/>
      <c r="CYT27" s="80"/>
      <c r="CYU27" s="80"/>
      <c r="CYV27" s="80"/>
      <c r="CYW27" s="80"/>
      <c r="CYX27" s="80"/>
      <c r="CYY27" s="80"/>
      <c r="CYZ27" s="80"/>
      <c r="CZA27" s="80"/>
      <c r="CZB27" s="80"/>
      <c r="CZC27" s="80"/>
      <c r="CZD27" s="80"/>
      <c r="CZE27" s="80"/>
      <c r="CZF27" s="80"/>
      <c r="CZG27" s="80"/>
      <c r="CZH27" s="80"/>
      <c r="CZI27" s="80"/>
      <c r="CZJ27" s="80"/>
      <c r="CZK27" s="80"/>
      <c r="CZL27" s="80"/>
      <c r="CZM27" s="80"/>
      <c r="CZN27" s="80"/>
      <c r="CZO27" s="80"/>
      <c r="CZP27" s="80"/>
      <c r="CZQ27" s="80"/>
      <c r="CZR27" s="80"/>
      <c r="CZS27" s="80"/>
      <c r="CZT27" s="80"/>
      <c r="CZU27" s="80"/>
      <c r="CZV27" s="80"/>
      <c r="CZW27" s="80"/>
      <c r="CZX27" s="80"/>
      <c r="CZY27" s="80"/>
      <c r="CZZ27" s="80"/>
      <c r="DAA27" s="80"/>
      <c r="DAB27" s="80"/>
      <c r="DAC27" s="80"/>
      <c r="DAD27" s="80"/>
      <c r="DAE27" s="80"/>
      <c r="DAF27" s="80"/>
      <c r="DAG27" s="80"/>
      <c r="DAH27" s="80"/>
      <c r="DAI27" s="80"/>
      <c r="DAJ27" s="80"/>
      <c r="DAK27" s="80"/>
      <c r="DAL27" s="80"/>
      <c r="DAM27" s="80"/>
      <c r="DAN27" s="80"/>
      <c r="DAO27" s="80"/>
      <c r="DAP27" s="80"/>
      <c r="DAQ27" s="80"/>
      <c r="DAR27" s="80"/>
      <c r="DAS27" s="80"/>
      <c r="DAT27" s="80"/>
      <c r="DAU27" s="80"/>
      <c r="DAV27" s="80"/>
      <c r="DAW27" s="80"/>
      <c r="DAX27" s="80"/>
      <c r="DAY27" s="80"/>
      <c r="DAZ27" s="80"/>
      <c r="DBA27" s="80"/>
      <c r="DBB27" s="80"/>
      <c r="DBC27" s="80"/>
      <c r="DBD27" s="80"/>
      <c r="DBE27" s="80"/>
      <c r="DBF27" s="80"/>
      <c r="DBG27" s="80"/>
      <c r="DBH27" s="80"/>
      <c r="DBI27" s="80"/>
      <c r="DBJ27" s="80"/>
      <c r="DBK27" s="80"/>
      <c r="DBL27" s="80"/>
      <c r="DBM27" s="80"/>
      <c r="DBN27" s="80"/>
      <c r="DBO27" s="80"/>
      <c r="DBP27" s="80"/>
      <c r="DBQ27" s="80"/>
      <c r="DBR27" s="80"/>
      <c r="DBS27" s="80"/>
      <c r="DBT27" s="80"/>
      <c r="DBU27" s="80"/>
      <c r="DBV27" s="80"/>
      <c r="DBW27" s="80"/>
      <c r="DBX27" s="80"/>
      <c r="DBY27" s="80"/>
      <c r="DBZ27" s="80"/>
      <c r="DCA27" s="80"/>
      <c r="DCB27" s="80"/>
      <c r="DCC27" s="80"/>
      <c r="DCD27" s="80"/>
      <c r="DCE27" s="80"/>
      <c r="DCF27" s="80"/>
      <c r="DCG27" s="80"/>
      <c r="DCH27" s="80"/>
      <c r="DCI27" s="80"/>
      <c r="DCJ27" s="80"/>
      <c r="DCK27" s="80"/>
      <c r="DCL27" s="80"/>
      <c r="DCM27" s="80"/>
      <c r="DCN27" s="80"/>
      <c r="DCO27" s="80"/>
      <c r="DCP27" s="80"/>
      <c r="DCQ27" s="80"/>
      <c r="DCR27" s="80"/>
      <c r="DCS27" s="80"/>
      <c r="DCT27" s="80"/>
      <c r="DCU27" s="80"/>
      <c r="DCV27" s="80"/>
      <c r="DCW27" s="80"/>
      <c r="DCX27" s="80"/>
      <c r="DCY27" s="80"/>
      <c r="DCZ27" s="80"/>
      <c r="DDA27" s="80"/>
      <c r="DDB27" s="80"/>
      <c r="DDC27" s="80"/>
      <c r="DDD27" s="80"/>
      <c r="DDE27" s="80"/>
      <c r="DDF27" s="80"/>
      <c r="DDG27" s="80"/>
      <c r="DDH27" s="80"/>
      <c r="DDI27" s="80"/>
      <c r="DDJ27" s="80"/>
      <c r="DDK27" s="80"/>
      <c r="DDL27" s="80"/>
      <c r="DDM27" s="80"/>
      <c r="DDN27" s="80"/>
      <c r="DDO27" s="80"/>
      <c r="DDP27" s="80"/>
      <c r="DDQ27" s="80"/>
      <c r="DDR27" s="80"/>
      <c r="DDS27" s="80"/>
      <c r="DDT27" s="80"/>
      <c r="DDU27" s="80"/>
      <c r="DDV27" s="80"/>
      <c r="DDW27" s="80"/>
      <c r="DDX27" s="80"/>
      <c r="DDY27" s="80"/>
      <c r="DDZ27" s="80"/>
      <c r="DEA27" s="80"/>
      <c r="DEB27" s="80"/>
      <c r="DEC27" s="80"/>
      <c r="DED27" s="80"/>
      <c r="DEE27" s="80"/>
      <c r="DEF27" s="80"/>
      <c r="DEG27" s="80"/>
      <c r="DEH27" s="80"/>
      <c r="DEI27" s="80"/>
      <c r="DEJ27" s="80"/>
      <c r="DEK27" s="80"/>
      <c r="DEL27" s="80"/>
      <c r="DEM27" s="80"/>
      <c r="DEN27" s="80"/>
      <c r="DEO27" s="80"/>
      <c r="DEP27" s="80"/>
      <c r="DEQ27" s="80"/>
      <c r="DER27" s="80"/>
      <c r="DES27" s="80"/>
      <c r="DET27" s="80"/>
      <c r="DEU27" s="80"/>
      <c r="DEV27" s="80"/>
      <c r="DEW27" s="80"/>
      <c r="DEX27" s="80"/>
      <c r="DEY27" s="80"/>
      <c r="DEZ27" s="80"/>
      <c r="DFA27" s="80"/>
      <c r="DFB27" s="80"/>
      <c r="DFC27" s="80"/>
      <c r="DFD27" s="80"/>
      <c r="DFE27" s="80"/>
      <c r="DFF27" s="80"/>
      <c r="DFG27" s="80"/>
      <c r="DFH27" s="80"/>
      <c r="DFI27" s="80"/>
      <c r="DFJ27" s="80"/>
      <c r="DFK27" s="80"/>
      <c r="DFL27" s="80"/>
      <c r="DFM27" s="80"/>
      <c r="DFN27" s="80"/>
      <c r="DFO27" s="80"/>
      <c r="DFP27" s="80"/>
      <c r="DFQ27" s="80"/>
      <c r="DFR27" s="80"/>
      <c r="DFS27" s="80"/>
      <c r="DFT27" s="80"/>
      <c r="DFU27" s="80"/>
      <c r="DFV27" s="80"/>
      <c r="DFW27" s="80"/>
      <c r="DFX27" s="80"/>
      <c r="DFY27" s="80"/>
      <c r="DFZ27" s="80"/>
      <c r="DGA27" s="80"/>
      <c r="DGB27" s="80"/>
      <c r="DGC27" s="80"/>
      <c r="DGD27" s="80"/>
      <c r="DGE27" s="80"/>
      <c r="DGF27" s="80"/>
      <c r="DGG27" s="80"/>
      <c r="DGH27" s="80"/>
      <c r="DGI27" s="80"/>
      <c r="DGJ27" s="80"/>
      <c r="DGK27" s="80"/>
      <c r="DGL27" s="80"/>
      <c r="DGM27" s="80"/>
      <c r="DGN27" s="80"/>
      <c r="DGO27" s="80"/>
      <c r="DGP27" s="80"/>
      <c r="DGQ27" s="80"/>
      <c r="DGR27" s="80"/>
      <c r="DGS27" s="80"/>
      <c r="DGT27" s="80"/>
      <c r="DGU27" s="80"/>
      <c r="DGV27" s="80"/>
      <c r="DGW27" s="80"/>
      <c r="DGX27" s="80"/>
      <c r="DGY27" s="80"/>
      <c r="DGZ27" s="80"/>
      <c r="DHA27" s="80"/>
      <c r="DHB27" s="80"/>
      <c r="DHC27" s="80"/>
      <c r="DHD27" s="80"/>
      <c r="DHE27" s="80"/>
      <c r="DHF27" s="80"/>
      <c r="DHG27" s="80"/>
      <c r="DHH27" s="80"/>
      <c r="DHI27" s="80"/>
      <c r="DHJ27" s="80"/>
      <c r="DHK27" s="80"/>
      <c r="DHL27" s="80"/>
      <c r="DHM27" s="80"/>
      <c r="DHN27" s="80"/>
      <c r="DHO27" s="80"/>
      <c r="DHP27" s="80"/>
      <c r="DHQ27" s="80"/>
      <c r="DHR27" s="80"/>
      <c r="DHS27" s="80"/>
      <c r="DHT27" s="80"/>
      <c r="DHU27" s="80"/>
      <c r="DHV27" s="80"/>
      <c r="DHW27" s="80"/>
      <c r="DHX27" s="80"/>
      <c r="DHY27" s="80"/>
      <c r="DHZ27" s="80"/>
      <c r="DIA27" s="80"/>
      <c r="DIB27" s="80"/>
      <c r="DIC27" s="80"/>
      <c r="DID27" s="80"/>
      <c r="DIE27" s="80"/>
      <c r="DIF27" s="80"/>
      <c r="DIG27" s="80"/>
      <c r="DIH27" s="80"/>
      <c r="DII27" s="80"/>
      <c r="DIJ27" s="80"/>
      <c r="DIK27" s="80"/>
      <c r="DIL27" s="80"/>
      <c r="DIM27" s="80"/>
      <c r="DIN27" s="80"/>
      <c r="DIO27" s="80"/>
      <c r="DIP27" s="80"/>
      <c r="DIQ27" s="80"/>
      <c r="DIR27" s="80"/>
      <c r="DIS27" s="80"/>
      <c r="DIT27" s="80"/>
      <c r="DIU27" s="80"/>
      <c r="DIV27" s="80"/>
      <c r="DIW27" s="80"/>
      <c r="DIX27" s="80"/>
      <c r="DIY27" s="80"/>
      <c r="DIZ27" s="80"/>
      <c r="DJA27" s="80"/>
      <c r="DJB27" s="80"/>
      <c r="DJC27" s="80"/>
      <c r="DJD27" s="80"/>
      <c r="DJE27" s="80"/>
      <c r="DJF27" s="80"/>
      <c r="DJG27" s="80"/>
      <c r="DJH27" s="80"/>
      <c r="DJI27" s="80"/>
      <c r="DJJ27" s="80"/>
      <c r="DJK27" s="80"/>
      <c r="DJL27" s="80"/>
      <c r="DJM27" s="80"/>
      <c r="DJN27" s="80"/>
      <c r="DJO27" s="80"/>
      <c r="DJP27" s="80"/>
      <c r="DJQ27" s="80"/>
      <c r="DJR27" s="80"/>
      <c r="DJS27" s="80"/>
      <c r="DJT27" s="80"/>
      <c r="DJU27" s="80"/>
      <c r="DJV27" s="80"/>
      <c r="DJW27" s="80"/>
      <c r="DJX27" s="80"/>
      <c r="DJY27" s="80"/>
      <c r="DJZ27" s="80"/>
      <c r="DKA27" s="80"/>
      <c r="DKB27" s="80"/>
      <c r="DKC27" s="80"/>
      <c r="DKD27" s="80"/>
      <c r="DKE27" s="80"/>
      <c r="DKF27" s="80"/>
      <c r="DKG27" s="80"/>
      <c r="DKH27" s="80"/>
      <c r="DKI27" s="80"/>
      <c r="DKJ27" s="80"/>
      <c r="DKK27" s="80"/>
      <c r="DKL27" s="80"/>
      <c r="DKM27" s="80"/>
      <c r="DKN27" s="80"/>
      <c r="DKO27" s="80"/>
      <c r="DKP27" s="80"/>
      <c r="DKQ27" s="80"/>
      <c r="DKR27" s="80"/>
      <c r="DKS27" s="80"/>
      <c r="DKT27" s="80"/>
      <c r="DKU27" s="80"/>
      <c r="DKV27" s="80"/>
      <c r="DKW27" s="80"/>
      <c r="DKX27" s="80"/>
      <c r="DKY27" s="80"/>
      <c r="DKZ27" s="80"/>
      <c r="DLA27" s="80"/>
      <c r="DLB27" s="80"/>
      <c r="DLC27" s="80"/>
      <c r="DLD27" s="80"/>
      <c r="DLE27" s="80"/>
      <c r="DLF27" s="80"/>
      <c r="DLG27" s="80"/>
      <c r="DLH27" s="80"/>
      <c r="DLI27" s="80"/>
      <c r="DLJ27" s="80"/>
      <c r="DLK27" s="80"/>
      <c r="DLL27" s="80"/>
      <c r="DLM27" s="80"/>
      <c r="DLN27" s="80"/>
      <c r="DLO27" s="80"/>
      <c r="DLP27" s="80"/>
      <c r="DLQ27" s="80"/>
      <c r="DLR27" s="80"/>
      <c r="DLS27" s="80"/>
      <c r="DLT27" s="80"/>
      <c r="DLU27" s="80"/>
      <c r="DLV27" s="80"/>
      <c r="DLW27" s="80"/>
      <c r="DLX27" s="80"/>
      <c r="DLY27" s="80"/>
      <c r="DLZ27" s="80"/>
      <c r="DMA27" s="80"/>
      <c r="DMB27" s="80"/>
      <c r="DMC27" s="80"/>
      <c r="DMD27" s="80"/>
      <c r="DME27" s="80"/>
      <c r="DMF27" s="80"/>
      <c r="DMG27" s="80"/>
      <c r="DMH27" s="80"/>
      <c r="DMI27" s="80"/>
      <c r="DMJ27" s="80"/>
      <c r="DMK27" s="80"/>
      <c r="DML27" s="80"/>
      <c r="DMM27" s="80"/>
      <c r="DMN27" s="80"/>
      <c r="DMO27" s="80"/>
      <c r="DMP27" s="80"/>
      <c r="DMQ27" s="80"/>
      <c r="DMR27" s="80"/>
      <c r="DMS27" s="80"/>
      <c r="DMT27" s="80"/>
      <c r="DMU27" s="80"/>
      <c r="DMV27" s="80"/>
      <c r="DMW27" s="80"/>
      <c r="DMX27" s="80"/>
      <c r="DMY27" s="80"/>
      <c r="DMZ27" s="80"/>
      <c r="DNA27" s="80"/>
      <c r="DNB27" s="80"/>
      <c r="DNC27" s="80"/>
      <c r="DND27" s="80"/>
      <c r="DNE27" s="80"/>
      <c r="DNF27" s="80"/>
      <c r="DNG27" s="80"/>
      <c r="DNH27" s="80"/>
      <c r="DNI27" s="80"/>
      <c r="DNJ27" s="80"/>
      <c r="DNK27" s="80"/>
      <c r="DNL27" s="80"/>
      <c r="DNM27" s="80"/>
      <c r="DNN27" s="80"/>
      <c r="DNO27" s="80"/>
      <c r="DNP27" s="80"/>
      <c r="DNQ27" s="80"/>
      <c r="DNR27" s="80"/>
      <c r="DNS27" s="80"/>
      <c r="DNT27" s="80"/>
      <c r="DNU27" s="80"/>
      <c r="DNV27" s="80"/>
      <c r="DNW27" s="80"/>
      <c r="DNX27" s="80"/>
      <c r="DNY27" s="80"/>
      <c r="DNZ27" s="80"/>
      <c r="DOA27" s="80"/>
      <c r="DOB27" s="80"/>
      <c r="DOC27" s="80"/>
      <c r="DOD27" s="80"/>
      <c r="DOE27" s="80"/>
      <c r="DOF27" s="80"/>
      <c r="DOG27" s="80"/>
      <c r="DOH27" s="80"/>
      <c r="DOI27" s="80"/>
      <c r="DOJ27" s="80"/>
      <c r="DOK27" s="80"/>
      <c r="DOL27" s="80"/>
      <c r="DOM27" s="80"/>
      <c r="DON27" s="80"/>
      <c r="DOO27" s="80"/>
      <c r="DOP27" s="80"/>
      <c r="DOQ27" s="80"/>
      <c r="DOR27" s="80"/>
      <c r="DOS27" s="80"/>
      <c r="DOT27" s="80"/>
      <c r="DOU27" s="80"/>
      <c r="DOV27" s="80"/>
      <c r="DOW27" s="80"/>
      <c r="DOX27" s="80"/>
      <c r="DOY27" s="80"/>
      <c r="DOZ27" s="80"/>
      <c r="DPA27" s="80"/>
      <c r="DPB27" s="80"/>
      <c r="DPC27" s="80"/>
      <c r="DPD27" s="80"/>
      <c r="DPE27" s="80"/>
      <c r="DPF27" s="80"/>
      <c r="DPG27" s="80"/>
      <c r="DPH27" s="80"/>
      <c r="DPI27" s="80"/>
      <c r="DPJ27" s="80"/>
      <c r="DPK27" s="80"/>
      <c r="DPL27" s="80"/>
      <c r="DPM27" s="80"/>
      <c r="DPN27" s="80"/>
      <c r="DPO27" s="80"/>
      <c r="DPP27" s="80"/>
      <c r="DPQ27" s="80"/>
      <c r="DPR27" s="80"/>
      <c r="DPS27" s="80"/>
      <c r="DPT27" s="80"/>
      <c r="DPU27" s="80"/>
      <c r="DPV27" s="80"/>
      <c r="DPW27" s="80"/>
      <c r="DPX27" s="80"/>
      <c r="DPY27" s="80"/>
      <c r="DPZ27" s="80"/>
      <c r="DQA27" s="80"/>
      <c r="DQB27" s="80"/>
      <c r="DQC27" s="80"/>
      <c r="DQD27" s="80"/>
      <c r="DQE27" s="80"/>
      <c r="DQF27" s="80"/>
      <c r="DQG27" s="80"/>
      <c r="DQH27" s="80"/>
      <c r="DQI27" s="80"/>
      <c r="DQJ27" s="80"/>
      <c r="DQK27" s="80"/>
      <c r="DQL27" s="80"/>
      <c r="DQM27" s="80"/>
      <c r="DQN27" s="80"/>
      <c r="DQO27" s="80"/>
      <c r="DQP27" s="80"/>
      <c r="DQQ27" s="80"/>
      <c r="DQR27" s="80"/>
      <c r="DQS27" s="80"/>
      <c r="DQT27" s="80"/>
      <c r="DQU27" s="80"/>
      <c r="DQV27" s="80"/>
      <c r="DQW27" s="80"/>
      <c r="DQX27" s="80"/>
      <c r="DQY27" s="80"/>
      <c r="DQZ27" s="80"/>
      <c r="DRA27" s="80"/>
      <c r="DRB27" s="80"/>
      <c r="DRC27" s="80"/>
      <c r="DRD27" s="80"/>
      <c r="DRE27" s="80"/>
      <c r="DRF27" s="80"/>
      <c r="DRG27" s="80"/>
      <c r="DRH27" s="80"/>
      <c r="DRI27" s="80"/>
      <c r="DRJ27" s="80"/>
      <c r="DRK27" s="80"/>
      <c r="DRL27" s="80"/>
      <c r="DRM27" s="80"/>
      <c r="DRN27" s="80"/>
      <c r="DRO27" s="80"/>
      <c r="DRP27" s="80"/>
      <c r="DRQ27" s="80"/>
      <c r="DRR27" s="80"/>
      <c r="DRS27" s="80"/>
      <c r="DRT27" s="80"/>
      <c r="DRU27" s="80"/>
      <c r="DRV27" s="80"/>
      <c r="DRW27" s="80"/>
      <c r="DRX27" s="80"/>
      <c r="DRY27" s="80"/>
      <c r="DRZ27" s="80"/>
      <c r="DSA27" s="80"/>
      <c r="DSB27" s="80"/>
      <c r="DSC27" s="80"/>
      <c r="DSD27" s="80"/>
      <c r="DSE27" s="80"/>
      <c r="DSF27" s="80"/>
      <c r="DSG27" s="80"/>
      <c r="DSH27" s="80"/>
      <c r="DSI27" s="80"/>
      <c r="DSJ27" s="80"/>
      <c r="DSK27" s="80"/>
      <c r="DSL27" s="80"/>
      <c r="DSM27" s="80"/>
      <c r="DSN27" s="80"/>
      <c r="DSO27" s="80"/>
      <c r="DSP27" s="80"/>
      <c r="DSQ27" s="80"/>
      <c r="DSR27" s="80"/>
      <c r="DSS27" s="80"/>
      <c r="DST27" s="80"/>
      <c r="DSU27" s="80"/>
      <c r="DSV27" s="80"/>
      <c r="DSW27" s="80"/>
      <c r="DSX27" s="80"/>
      <c r="DSY27" s="80"/>
      <c r="DSZ27" s="80"/>
      <c r="DTA27" s="80"/>
      <c r="DTB27" s="80"/>
      <c r="DTC27" s="80"/>
      <c r="DTD27" s="80"/>
      <c r="DTE27" s="80"/>
      <c r="DTF27" s="80"/>
      <c r="DTG27" s="80"/>
      <c r="DTH27" s="80"/>
      <c r="DTI27" s="80"/>
      <c r="DTJ27" s="80"/>
      <c r="DTK27" s="80"/>
      <c r="DTL27" s="80"/>
      <c r="DTM27" s="80"/>
      <c r="DTN27" s="80"/>
      <c r="DTO27" s="80"/>
      <c r="DTP27" s="80"/>
      <c r="DTQ27" s="80"/>
      <c r="DTR27" s="80"/>
      <c r="DTS27" s="80"/>
      <c r="DTT27" s="80"/>
      <c r="DTU27" s="80"/>
      <c r="DTV27" s="80"/>
      <c r="DTW27" s="80"/>
      <c r="DTX27" s="80"/>
      <c r="DTY27" s="80"/>
      <c r="DTZ27" s="80"/>
      <c r="DUA27" s="80"/>
      <c r="DUB27" s="80"/>
      <c r="DUC27" s="80"/>
      <c r="DUD27" s="80"/>
      <c r="DUE27" s="80"/>
      <c r="DUF27" s="80"/>
      <c r="DUG27" s="80"/>
      <c r="DUH27" s="80"/>
      <c r="DUI27" s="80"/>
      <c r="DUJ27" s="80"/>
      <c r="DUK27" s="80"/>
      <c r="DUL27" s="80"/>
      <c r="DUM27" s="80"/>
      <c r="DUN27" s="80"/>
      <c r="DUO27" s="80"/>
      <c r="DUP27" s="80"/>
      <c r="DUQ27" s="80"/>
      <c r="DUR27" s="80"/>
      <c r="DUS27" s="80"/>
      <c r="DUT27" s="80"/>
      <c r="DUU27" s="80"/>
      <c r="DUV27" s="80"/>
      <c r="DUW27" s="80"/>
      <c r="DUX27" s="80"/>
      <c r="DUY27" s="80"/>
      <c r="DUZ27" s="80"/>
      <c r="DVA27" s="80"/>
      <c r="DVB27" s="80"/>
      <c r="DVC27" s="80"/>
      <c r="DVD27" s="80"/>
      <c r="DVE27" s="80"/>
      <c r="DVF27" s="80"/>
      <c r="DVG27" s="80"/>
      <c r="DVH27" s="80"/>
      <c r="DVI27" s="80"/>
      <c r="DVJ27" s="80"/>
      <c r="DVK27" s="80"/>
      <c r="DVL27" s="80"/>
      <c r="DVM27" s="80"/>
      <c r="DVN27" s="80"/>
      <c r="DVO27" s="80"/>
      <c r="DVP27" s="80"/>
      <c r="DVQ27" s="80"/>
      <c r="DVR27" s="80"/>
      <c r="DVS27" s="80"/>
      <c r="DVT27" s="80"/>
      <c r="DVU27" s="80"/>
      <c r="DVV27" s="80"/>
      <c r="DVW27" s="80"/>
      <c r="DVX27" s="80"/>
      <c r="DVY27" s="80"/>
      <c r="DVZ27" s="80"/>
      <c r="DWA27" s="80"/>
      <c r="DWB27" s="80"/>
      <c r="DWC27" s="80"/>
      <c r="DWD27" s="80"/>
      <c r="DWE27" s="80"/>
      <c r="DWF27" s="80"/>
      <c r="DWG27" s="80"/>
      <c r="DWH27" s="80"/>
      <c r="DWI27" s="80"/>
      <c r="DWJ27" s="80"/>
      <c r="DWK27" s="80"/>
      <c r="DWL27" s="80"/>
      <c r="DWM27" s="80"/>
      <c r="DWN27" s="80"/>
      <c r="DWO27" s="80"/>
      <c r="DWP27" s="80"/>
      <c r="DWQ27" s="80"/>
      <c r="DWR27" s="80"/>
      <c r="DWS27" s="80"/>
      <c r="DWT27" s="80"/>
      <c r="DWU27" s="80"/>
      <c r="DWV27" s="80"/>
      <c r="DWW27" s="80"/>
      <c r="DWX27" s="80"/>
      <c r="DWY27" s="80"/>
      <c r="DWZ27" s="80"/>
      <c r="DXA27" s="80"/>
      <c r="DXB27" s="80"/>
      <c r="DXC27" s="80"/>
      <c r="DXD27" s="80"/>
      <c r="DXE27" s="80"/>
      <c r="DXF27" s="80"/>
      <c r="DXG27" s="80"/>
      <c r="DXH27" s="80"/>
      <c r="DXI27" s="80"/>
      <c r="DXJ27" s="80"/>
      <c r="DXK27" s="80"/>
      <c r="DXL27" s="80"/>
      <c r="DXM27" s="80"/>
      <c r="DXN27" s="80"/>
      <c r="DXO27" s="80"/>
      <c r="DXP27" s="80"/>
      <c r="DXQ27" s="80"/>
      <c r="DXR27" s="80"/>
      <c r="DXS27" s="80"/>
      <c r="DXT27" s="80"/>
      <c r="DXU27" s="80"/>
      <c r="DXV27" s="80"/>
      <c r="DXW27" s="80"/>
      <c r="DXX27" s="80"/>
      <c r="DXY27" s="80"/>
      <c r="DXZ27" s="80"/>
      <c r="DYA27" s="80"/>
      <c r="DYB27" s="80"/>
      <c r="DYC27" s="80"/>
      <c r="DYD27" s="80"/>
      <c r="DYE27" s="80"/>
      <c r="DYF27" s="80"/>
      <c r="DYG27" s="80"/>
      <c r="DYH27" s="80"/>
      <c r="DYI27" s="80"/>
      <c r="DYJ27" s="80"/>
      <c r="DYK27" s="80"/>
      <c r="DYL27" s="80"/>
      <c r="DYM27" s="80"/>
      <c r="DYN27" s="80"/>
      <c r="DYO27" s="80"/>
      <c r="DYP27" s="80"/>
      <c r="DYQ27" s="80"/>
      <c r="DYR27" s="80"/>
      <c r="DYS27" s="80"/>
      <c r="DYT27" s="80"/>
      <c r="DYU27" s="80"/>
      <c r="DYV27" s="80"/>
      <c r="DYW27" s="80"/>
      <c r="DYX27" s="80"/>
      <c r="DYY27" s="80"/>
      <c r="DYZ27" s="80"/>
      <c r="DZA27" s="80"/>
      <c r="DZB27" s="80"/>
      <c r="DZC27" s="80"/>
      <c r="DZD27" s="80"/>
      <c r="DZE27" s="80"/>
      <c r="DZF27" s="80"/>
      <c r="DZG27" s="80"/>
      <c r="DZH27" s="80"/>
      <c r="DZI27" s="80"/>
      <c r="DZJ27" s="80"/>
      <c r="DZK27" s="80"/>
      <c r="DZL27" s="80"/>
      <c r="DZM27" s="80"/>
      <c r="DZN27" s="80"/>
      <c r="DZO27" s="80"/>
      <c r="DZP27" s="80"/>
      <c r="DZQ27" s="80"/>
      <c r="DZR27" s="80"/>
      <c r="DZS27" s="80"/>
      <c r="DZT27" s="80"/>
      <c r="DZU27" s="80"/>
      <c r="DZV27" s="80"/>
      <c r="DZW27" s="80"/>
      <c r="DZX27" s="80"/>
      <c r="DZY27" s="80"/>
      <c r="DZZ27" s="80"/>
      <c r="EAA27" s="80"/>
      <c r="EAB27" s="80"/>
      <c r="EAC27" s="80"/>
      <c r="EAD27" s="80"/>
      <c r="EAE27" s="80"/>
      <c r="EAF27" s="80"/>
      <c r="EAG27" s="80"/>
      <c r="EAH27" s="80"/>
      <c r="EAI27" s="80"/>
      <c r="EAJ27" s="80"/>
      <c r="EAK27" s="80"/>
      <c r="EAL27" s="80"/>
      <c r="EAM27" s="80"/>
      <c r="EAN27" s="80"/>
      <c r="EAO27" s="80"/>
      <c r="EAP27" s="80"/>
      <c r="EAQ27" s="80"/>
      <c r="EAR27" s="80"/>
      <c r="EAS27" s="80"/>
      <c r="EAT27" s="80"/>
      <c r="EAU27" s="80"/>
      <c r="EAV27" s="80"/>
      <c r="EAW27" s="80"/>
      <c r="EAX27" s="80"/>
      <c r="EAY27" s="80"/>
      <c r="EAZ27" s="80"/>
      <c r="EBA27" s="80"/>
      <c r="EBB27" s="80"/>
      <c r="EBC27" s="80"/>
      <c r="EBD27" s="80"/>
      <c r="EBE27" s="80"/>
      <c r="EBF27" s="80"/>
      <c r="EBG27" s="80"/>
      <c r="EBH27" s="80"/>
      <c r="EBI27" s="80"/>
      <c r="EBJ27" s="80"/>
      <c r="EBK27" s="80"/>
      <c r="EBL27" s="80"/>
      <c r="EBM27" s="80"/>
      <c r="EBN27" s="80"/>
      <c r="EBO27" s="80"/>
      <c r="EBP27" s="80"/>
      <c r="EBQ27" s="80"/>
      <c r="EBR27" s="80"/>
      <c r="EBS27" s="80"/>
      <c r="EBT27" s="80"/>
      <c r="EBU27" s="80"/>
      <c r="EBV27" s="80"/>
      <c r="EBW27" s="80"/>
      <c r="EBX27" s="80"/>
      <c r="EBY27" s="80"/>
      <c r="EBZ27" s="80"/>
      <c r="ECA27" s="80"/>
      <c r="ECB27" s="80"/>
      <c r="ECC27" s="80"/>
      <c r="ECD27" s="80"/>
      <c r="ECE27" s="80"/>
      <c r="ECF27" s="80"/>
      <c r="ECG27" s="80"/>
      <c r="ECH27" s="80"/>
      <c r="ECI27" s="80"/>
      <c r="ECJ27" s="80"/>
      <c r="ECK27" s="80"/>
      <c r="ECL27" s="80"/>
      <c r="ECM27" s="80"/>
      <c r="ECN27" s="80"/>
      <c r="ECO27" s="80"/>
      <c r="ECP27" s="80"/>
      <c r="ECQ27" s="80"/>
      <c r="ECR27" s="80"/>
      <c r="ECS27" s="80"/>
      <c r="ECT27" s="80"/>
      <c r="ECU27" s="80"/>
      <c r="ECV27" s="80"/>
      <c r="ECW27" s="80"/>
      <c r="ECX27" s="80"/>
      <c r="ECY27" s="80"/>
      <c r="ECZ27" s="80"/>
      <c r="EDA27" s="80"/>
      <c r="EDB27" s="80"/>
      <c r="EDC27" s="80"/>
      <c r="EDD27" s="80"/>
      <c r="EDE27" s="80"/>
      <c r="EDF27" s="80"/>
      <c r="EDG27" s="80"/>
      <c r="EDH27" s="80"/>
      <c r="EDI27" s="80"/>
      <c r="EDJ27" s="80"/>
      <c r="EDK27" s="80"/>
      <c r="EDL27" s="80"/>
      <c r="EDM27" s="80"/>
      <c r="EDN27" s="80"/>
      <c r="EDO27" s="80"/>
      <c r="EDP27" s="80"/>
      <c r="EDQ27" s="80"/>
      <c r="EDR27" s="80"/>
      <c r="EDS27" s="80"/>
      <c r="EDT27" s="80"/>
      <c r="EDU27" s="80"/>
      <c r="EDV27" s="80"/>
      <c r="EDW27" s="80"/>
      <c r="EDX27" s="80"/>
      <c r="EDY27" s="80"/>
      <c r="EDZ27" s="80"/>
      <c r="EEA27" s="80"/>
      <c r="EEB27" s="80"/>
      <c r="EEC27" s="80"/>
      <c r="EED27" s="80"/>
      <c r="EEE27" s="80"/>
      <c r="EEF27" s="80"/>
      <c r="EEG27" s="80"/>
      <c r="EEH27" s="80"/>
      <c r="EEI27" s="80"/>
      <c r="EEJ27" s="80"/>
      <c r="EEK27" s="80"/>
      <c r="EEL27" s="80"/>
      <c r="EEM27" s="80"/>
      <c r="EEN27" s="80"/>
      <c r="EEO27" s="80"/>
      <c r="EEP27" s="80"/>
      <c r="EEQ27" s="80"/>
      <c r="EER27" s="80"/>
      <c r="EES27" s="80"/>
      <c r="EET27" s="80"/>
      <c r="EEU27" s="80"/>
      <c r="EEV27" s="80"/>
      <c r="EEW27" s="80"/>
      <c r="EEX27" s="80"/>
      <c r="EEY27" s="80"/>
      <c r="EEZ27" s="80"/>
      <c r="EFA27" s="80"/>
      <c r="EFB27" s="80"/>
      <c r="EFC27" s="80"/>
      <c r="EFD27" s="80"/>
      <c r="EFE27" s="80"/>
      <c r="EFF27" s="80"/>
      <c r="EFG27" s="80"/>
      <c r="EFH27" s="80"/>
      <c r="EFI27" s="80"/>
      <c r="EFJ27" s="80"/>
      <c r="EFK27" s="80"/>
      <c r="EFL27" s="80"/>
      <c r="EFM27" s="80"/>
      <c r="EFN27" s="80"/>
      <c r="EFO27" s="80"/>
      <c r="EFP27" s="80"/>
      <c r="EFQ27" s="80"/>
      <c r="EFR27" s="80"/>
      <c r="EFS27" s="80"/>
      <c r="EFT27" s="80"/>
      <c r="EFU27" s="80"/>
      <c r="EFV27" s="80"/>
      <c r="EFW27" s="80"/>
      <c r="EFX27" s="80"/>
      <c r="EFY27" s="80"/>
      <c r="EFZ27" s="80"/>
      <c r="EGA27" s="80"/>
      <c r="EGB27" s="80"/>
      <c r="EGC27" s="80"/>
      <c r="EGD27" s="80"/>
      <c r="EGE27" s="80"/>
      <c r="EGF27" s="80"/>
      <c r="EGG27" s="80"/>
      <c r="EGH27" s="80"/>
      <c r="EGI27" s="80"/>
      <c r="EGJ27" s="80"/>
      <c r="EGK27" s="80"/>
      <c r="EGL27" s="80"/>
      <c r="EGM27" s="80"/>
      <c r="EGN27" s="80"/>
      <c r="EGO27" s="80"/>
      <c r="EGP27" s="80"/>
      <c r="EGQ27" s="80"/>
      <c r="EGR27" s="80"/>
      <c r="EGS27" s="80"/>
      <c r="EGT27" s="80"/>
      <c r="EGU27" s="80"/>
      <c r="EGV27" s="80"/>
      <c r="EGW27" s="80"/>
      <c r="EGX27" s="80"/>
      <c r="EGY27" s="80"/>
      <c r="EGZ27" s="80"/>
      <c r="EHA27" s="80"/>
      <c r="EHB27" s="80"/>
      <c r="EHC27" s="80"/>
      <c r="EHD27" s="80"/>
      <c r="EHE27" s="80"/>
      <c r="EHF27" s="80"/>
      <c r="EHG27" s="80"/>
      <c r="EHH27" s="80"/>
      <c r="EHI27" s="80"/>
      <c r="EHJ27" s="80"/>
      <c r="EHK27" s="80"/>
      <c r="EHL27" s="80"/>
      <c r="EHM27" s="80"/>
      <c r="EHN27" s="80"/>
      <c r="EHO27" s="80"/>
      <c r="EHP27" s="80"/>
      <c r="EHQ27" s="80"/>
      <c r="EHR27" s="80"/>
      <c r="EHS27" s="80"/>
      <c r="EHT27" s="80"/>
      <c r="EHU27" s="80"/>
      <c r="EHV27" s="80"/>
      <c r="EHW27" s="80"/>
      <c r="EHX27" s="80"/>
      <c r="EHY27" s="80"/>
      <c r="EHZ27" s="80"/>
      <c r="EIA27" s="80"/>
      <c r="EIB27" s="80"/>
      <c r="EIC27" s="80"/>
      <c r="EID27" s="80"/>
      <c r="EIE27" s="80"/>
      <c r="EIF27" s="80"/>
      <c r="EIG27" s="80"/>
      <c r="EIH27" s="80"/>
      <c r="EII27" s="80"/>
      <c r="EIJ27" s="80"/>
      <c r="EIK27" s="80"/>
      <c r="EIL27" s="80"/>
      <c r="EIM27" s="80"/>
      <c r="EIN27" s="80"/>
      <c r="EIO27" s="80"/>
      <c r="EIP27" s="80"/>
      <c r="EIQ27" s="80"/>
      <c r="EIR27" s="80"/>
      <c r="EIS27" s="80"/>
      <c r="EIT27" s="80"/>
      <c r="EIU27" s="80"/>
      <c r="EIV27" s="80"/>
      <c r="EIW27" s="80"/>
      <c r="EIX27" s="80"/>
      <c r="EIY27" s="80"/>
      <c r="EIZ27" s="80"/>
      <c r="EJA27" s="80"/>
      <c r="EJB27" s="80"/>
      <c r="EJC27" s="80"/>
      <c r="EJD27" s="80"/>
      <c r="EJE27" s="80"/>
      <c r="EJF27" s="80"/>
      <c r="EJG27" s="80"/>
      <c r="EJH27" s="80"/>
      <c r="EJI27" s="80"/>
      <c r="EJJ27" s="80"/>
      <c r="EJK27" s="80"/>
      <c r="EJL27" s="80"/>
      <c r="EJM27" s="80"/>
      <c r="EJN27" s="80"/>
      <c r="EJO27" s="80"/>
      <c r="EJP27" s="80"/>
      <c r="EJQ27" s="80"/>
      <c r="EJR27" s="80"/>
      <c r="EJS27" s="80"/>
      <c r="EJT27" s="80"/>
      <c r="EJU27" s="80"/>
      <c r="EJV27" s="80"/>
      <c r="EJW27" s="80"/>
      <c r="EJX27" s="80"/>
      <c r="EJY27" s="80"/>
      <c r="EJZ27" s="80"/>
      <c r="EKA27" s="80"/>
      <c r="EKB27" s="80"/>
      <c r="EKC27" s="80"/>
      <c r="EKD27" s="80"/>
      <c r="EKE27" s="80"/>
      <c r="EKF27" s="80"/>
      <c r="EKG27" s="80"/>
      <c r="EKH27" s="80"/>
      <c r="EKI27" s="80"/>
      <c r="EKJ27" s="80"/>
      <c r="EKK27" s="80"/>
      <c r="EKL27" s="80"/>
      <c r="EKM27" s="80"/>
      <c r="EKN27" s="80"/>
      <c r="EKO27" s="80"/>
      <c r="EKP27" s="80"/>
      <c r="EKQ27" s="80"/>
      <c r="EKR27" s="80"/>
      <c r="EKS27" s="80"/>
      <c r="EKT27" s="80"/>
      <c r="EKU27" s="80"/>
      <c r="EKV27" s="80"/>
      <c r="EKW27" s="80"/>
      <c r="EKX27" s="80"/>
      <c r="EKY27" s="80"/>
      <c r="EKZ27" s="80"/>
      <c r="ELA27" s="80"/>
      <c r="ELB27" s="80"/>
      <c r="ELC27" s="80"/>
      <c r="ELD27" s="80"/>
      <c r="ELE27" s="80"/>
      <c r="ELF27" s="80"/>
      <c r="ELG27" s="80"/>
      <c r="ELH27" s="80"/>
      <c r="ELI27" s="80"/>
      <c r="ELJ27" s="80"/>
      <c r="ELK27" s="80"/>
      <c r="ELL27" s="80"/>
      <c r="ELM27" s="80"/>
      <c r="ELN27" s="80"/>
      <c r="ELO27" s="80"/>
      <c r="ELP27" s="80"/>
      <c r="ELQ27" s="80"/>
      <c r="ELR27" s="80"/>
      <c r="ELS27" s="80"/>
      <c r="ELT27" s="80"/>
      <c r="ELU27" s="80"/>
      <c r="ELV27" s="80"/>
      <c r="ELW27" s="80"/>
      <c r="ELX27" s="80"/>
      <c r="ELY27" s="80"/>
      <c r="ELZ27" s="80"/>
      <c r="EMA27" s="80"/>
      <c r="EMB27" s="80"/>
      <c r="EMC27" s="80"/>
      <c r="EMD27" s="80"/>
      <c r="EME27" s="80"/>
      <c r="EMF27" s="80"/>
      <c r="EMG27" s="80"/>
      <c r="EMH27" s="80"/>
      <c r="EMI27" s="80"/>
      <c r="EMJ27" s="80"/>
      <c r="EMK27" s="80"/>
      <c r="EML27" s="80"/>
      <c r="EMM27" s="80"/>
      <c r="EMN27" s="80"/>
      <c r="EMO27" s="80"/>
      <c r="EMP27" s="80"/>
      <c r="EMQ27" s="80"/>
      <c r="EMR27" s="80"/>
      <c r="EMS27" s="80"/>
      <c r="EMT27" s="80"/>
      <c r="EMU27" s="80"/>
      <c r="EMV27" s="80"/>
      <c r="EMW27" s="80"/>
      <c r="EMX27" s="80"/>
      <c r="EMY27" s="80"/>
      <c r="EMZ27" s="80"/>
      <c r="ENA27" s="80"/>
      <c r="ENB27" s="80"/>
      <c r="ENC27" s="80"/>
      <c r="END27" s="80"/>
      <c r="ENE27" s="80"/>
      <c r="ENF27" s="80"/>
      <c r="ENG27" s="80"/>
      <c r="ENH27" s="80"/>
      <c r="ENI27" s="80"/>
      <c r="ENJ27" s="80"/>
      <c r="ENK27" s="80"/>
      <c r="ENL27" s="80"/>
      <c r="ENM27" s="80"/>
      <c r="ENN27" s="80"/>
      <c r="ENO27" s="80"/>
      <c r="ENP27" s="80"/>
      <c r="ENQ27" s="80"/>
      <c r="ENR27" s="80"/>
      <c r="ENS27" s="80"/>
      <c r="ENT27" s="80"/>
      <c r="ENU27" s="80"/>
      <c r="ENV27" s="80"/>
      <c r="ENW27" s="80"/>
      <c r="ENX27" s="80"/>
      <c r="ENY27" s="80"/>
      <c r="ENZ27" s="80"/>
      <c r="EOA27" s="80"/>
      <c r="EOB27" s="80"/>
      <c r="EOC27" s="80"/>
      <c r="EOD27" s="80"/>
      <c r="EOE27" s="80"/>
      <c r="EOF27" s="80"/>
      <c r="EOG27" s="80"/>
      <c r="EOH27" s="80"/>
      <c r="EOI27" s="80"/>
      <c r="EOJ27" s="80"/>
      <c r="EOK27" s="80"/>
      <c r="EOL27" s="80"/>
      <c r="EOM27" s="80"/>
      <c r="EON27" s="80"/>
      <c r="EOO27" s="80"/>
      <c r="EOP27" s="80"/>
      <c r="EOQ27" s="80"/>
      <c r="EOR27" s="80"/>
      <c r="EOS27" s="80"/>
      <c r="EOT27" s="80"/>
      <c r="EOU27" s="80"/>
      <c r="EOV27" s="80"/>
      <c r="EOW27" s="80"/>
      <c r="EOX27" s="80"/>
      <c r="EOY27" s="80"/>
      <c r="EOZ27" s="80"/>
      <c r="EPA27" s="80"/>
      <c r="EPB27" s="80"/>
      <c r="EPC27" s="80"/>
      <c r="EPD27" s="80"/>
      <c r="EPE27" s="80"/>
      <c r="EPF27" s="80"/>
      <c r="EPG27" s="80"/>
      <c r="EPH27" s="80"/>
      <c r="EPI27" s="80"/>
      <c r="EPJ27" s="80"/>
      <c r="EPK27" s="80"/>
      <c r="EPL27" s="80"/>
      <c r="EPM27" s="80"/>
      <c r="EPN27" s="80"/>
      <c r="EPO27" s="80"/>
      <c r="EPP27" s="80"/>
      <c r="EPQ27" s="80"/>
      <c r="EPR27" s="80"/>
      <c r="EPS27" s="80"/>
      <c r="EPT27" s="80"/>
      <c r="EPU27" s="80"/>
      <c r="EPV27" s="80"/>
      <c r="EPW27" s="80"/>
      <c r="EPX27" s="80"/>
      <c r="EPY27" s="80"/>
      <c r="EPZ27" s="80"/>
      <c r="EQA27" s="80"/>
      <c r="EQB27" s="80"/>
      <c r="EQC27" s="80"/>
      <c r="EQD27" s="80"/>
      <c r="EQE27" s="80"/>
      <c r="EQF27" s="80"/>
      <c r="EQG27" s="80"/>
      <c r="EQH27" s="80"/>
      <c r="EQI27" s="80"/>
      <c r="EQJ27" s="80"/>
      <c r="EQK27" s="80"/>
      <c r="EQL27" s="80"/>
      <c r="EQM27" s="80"/>
      <c r="EQN27" s="80"/>
      <c r="EQO27" s="80"/>
      <c r="EQP27" s="80"/>
      <c r="EQQ27" s="80"/>
      <c r="EQR27" s="80"/>
      <c r="EQS27" s="80"/>
      <c r="EQT27" s="80"/>
      <c r="EQU27" s="80"/>
      <c r="EQV27" s="80"/>
      <c r="EQW27" s="80"/>
      <c r="EQX27" s="80"/>
      <c r="EQY27" s="80"/>
      <c r="EQZ27" s="80"/>
      <c r="ERA27" s="80"/>
      <c r="ERB27" s="80"/>
      <c r="ERC27" s="80"/>
      <c r="ERD27" s="80"/>
      <c r="ERE27" s="80"/>
      <c r="ERF27" s="80"/>
      <c r="ERG27" s="80"/>
      <c r="ERH27" s="80"/>
      <c r="ERI27" s="80"/>
      <c r="ERJ27" s="80"/>
      <c r="ERK27" s="80"/>
      <c r="ERL27" s="80"/>
      <c r="ERM27" s="80"/>
      <c r="ERN27" s="80"/>
      <c r="ERO27" s="80"/>
      <c r="ERP27" s="80"/>
      <c r="ERQ27" s="80"/>
      <c r="ERR27" s="80"/>
      <c r="ERS27" s="80"/>
      <c r="ERT27" s="80"/>
      <c r="ERU27" s="80"/>
      <c r="ERV27" s="80"/>
      <c r="ERW27" s="80"/>
      <c r="ERX27" s="80"/>
      <c r="ERY27" s="80"/>
      <c r="ERZ27" s="80"/>
      <c r="ESA27" s="80"/>
      <c r="ESB27" s="80"/>
      <c r="ESC27" s="80"/>
      <c r="ESD27" s="80"/>
      <c r="ESE27" s="80"/>
      <c r="ESF27" s="80"/>
      <c r="ESG27" s="80"/>
      <c r="ESH27" s="80"/>
      <c r="ESI27" s="80"/>
      <c r="ESJ27" s="80"/>
      <c r="ESK27" s="80"/>
      <c r="ESL27" s="80"/>
      <c r="ESM27" s="80"/>
      <c r="ESN27" s="80"/>
      <c r="ESO27" s="80"/>
      <c r="ESP27" s="80"/>
      <c r="ESQ27" s="80"/>
      <c r="ESR27" s="80"/>
      <c r="ESS27" s="80"/>
      <c r="EST27" s="80"/>
      <c r="ESU27" s="80"/>
      <c r="ESV27" s="80"/>
      <c r="ESW27" s="80"/>
      <c r="ESX27" s="80"/>
      <c r="ESY27" s="80"/>
      <c r="ESZ27" s="80"/>
      <c r="ETA27" s="80"/>
      <c r="ETB27" s="80"/>
      <c r="ETC27" s="80"/>
      <c r="ETD27" s="80"/>
      <c r="ETE27" s="80"/>
      <c r="ETF27" s="80"/>
      <c r="ETG27" s="80"/>
      <c r="ETH27" s="80"/>
      <c r="ETI27" s="80"/>
      <c r="ETJ27" s="80"/>
      <c r="ETK27" s="80"/>
      <c r="ETL27" s="80"/>
      <c r="ETM27" s="80"/>
      <c r="ETN27" s="80"/>
      <c r="ETO27" s="80"/>
      <c r="ETP27" s="80"/>
      <c r="ETQ27" s="80"/>
      <c r="ETR27" s="80"/>
      <c r="ETS27" s="80"/>
      <c r="ETT27" s="80"/>
      <c r="ETU27" s="80"/>
      <c r="ETV27" s="80"/>
      <c r="ETW27" s="80"/>
      <c r="ETX27" s="80"/>
      <c r="ETY27" s="80"/>
      <c r="ETZ27" s="80"/>
      <c r="EUA27" s="80"/>
      <c r="EUB27" s="80"/>
      <c r="EUC27" s="80"/>
      <c r="EUD27" s="80"/>
      <c r="EUE27" s="80"/>
      <c r="EUF27" s="80"/>
      <c r="EUG27" s="80"/>
      <c r="EUH27" s="80"/>
      <c r="EUI27" s="80"/>
      <c r="EUJ27" s="80"/>
      <c r="EUK27" s="80"/>
      <c r="EUL27" s="80"/>
      <c r="EUM27" s="80"/>
      <c r="EUN27" s="80"/>
      <c r="EUO27" s="80"/>
      <c r="EUP27" s="80"/>
      <c r="EUQ27" s="80"/>
      <c r="EUR27" s="80"/>
      <c r="EUS27" s="80"/>
      <c r="EUT27" s="80"/>
      <c r="EUU27" s="80"/>
      <c r="EUV27" s="80"/>
      <c r="EUW27" s="80"/>
      <c r="EUX27" s="80"/>
      <c r="EUY27" s="80"/>
      <c r="EUZ27" s="80"/>
      <c r="EVA27" s="80"/>
      <c r="EVB27" s="80"/>
      <c r="EVC27" s="80"/>
      <c r="EVD27" s="80"/>
      <c r="EVE27" s="80"/>
      <c r="EVF27" s="80"/>
      <c r="EVG27" s="80"/>
      <c r="EVH27" s="80"/>
      <c r="EVI27" s="80"/>
      <c r="EVJ27" s="80"/>
      <c r="EVK27" s="80"/>
      <c r="EVL27" s="80"/>
      <c r="EVM27" s="80"/>
      <c r="EVN27" s="80"/>
      <c r="EVO27" s="80"/>
      <c r="EVP27" s="80"/>
      <c r="EVQ27" s="80"/>
      <c r="EVR27" s="80"/>
      <c r="EVS27" s="80"/>
      <c r="EVT27" s="80"/>
      <c r="EVU27" s="80"/>
      <c r="EVV27" s="80"/>
      <c r="EVW27" s="80"/>
      <c r="EVX27" s="80"/>
      <c r="EVY27" s="80"/>
      <c r="EVZ27" s="80"/>
      <c r="EWA27" s="80"/>
      <c r="EWB27" s="80"/>
      <c r="EWC27" s="80"/>
      <c r="EWD27" s="80"/>
      <c r="EWE27" s="80"/>
      <c r="EWF27" s="80"/>
      <c r="EWG27" s="80"/>
      <c r="EWH27" s="80"/>
      <c r="EWI27" s="80"/>
      <c r="EWJ27" s="80"/>
      <c r="EWK27" s="80"/>
      <c r="EWL27" s="80"/>
      <c r="EWM27" s="80"/>
      <c r="EWN27" s="80"/>
      <c r="EWO27" s="80"/>
      <c r="EWP27" s="80"/>
      <c r="EWQ27" s="80"/>
      <c r="EWR27" s="80"/>
      <c r="EWS27" s="80"/>
      <c r="EWT27" s="80"/>
      <c r="EWU27" s="80"/>
      <c r="EWV27" s="80"/>
      <c r="EWW27" s="80"/>
      <c r="EWX27" s="80"/>
      <c r="EWY27" s="80"/>
      <c r="EWZ27" s="80"/>
      <c r="EXA27" s="80"/>
      <c r="EXB27" s="80"/>
      <c r="EXC27" s="80"/>
      <c r="EXD27" s="80"/>
      <c r="EXE27" s="80"/>
      <c r="EXF27" s="80"/>
      <c r="EXG27" s="80"/>
      <c r="EXH27" s="80"/>
      <c r="EXI27" s="80"/>
      <c r="EXJ27" s="80"/>
      <c r="EXK27" s="80"/>
      <c r="EXL27" s="80"/>
      <c r="EXM27" s="80"/>
      <c r="EXN27" s="80"/>
      <c r="EXO27" s="80"/>
      <c r="EXP27" s="80"/>
      <c r="EXQ27" s="80"/>
      <c r="EXR27" s="80"/>
      <c r="EXS27" s="80"/>
      <c r="EXT27" s="80"/>
      <c r="EXU27" s="80"/>
      <c r="EXV27" s="80"/>
      <c r="EXW27" s="80"/>
      <c r="EXX27" s="80"/>
      <c r="EXY27" s="80"/>
      <c r="EXZ27" s="80"/>
      <c r="EYA27" s="80"/>
      <c r="EYB27" s="80"/>
      <c r="EYC27" s="80"/>
      <c r="EYD27" s="80"/>
      <c r="EYE27" s="80"/>
      <c r="EYF27" s="80"/>
      <c r="EYG27" s="80"/>
      <c r="EYH27" s="80"/>
      <c r="EYI27" s="80"/>
      <c r="EYJ27" s="80"/>
      <c r="EYK27" s="80"/>
      <c r="EYL27" s="80"/>
      <c r="EYM27" s="80"/>
      <c r="EYN27" s="80"/>
      <c r="EYO27" s="80"/>
      <c r="EYP27" s="80"/>
      <c r="EYQ27" s="80"/>
      <c r="EYR27" s="80"/>
      <c r="EYS27" s="80"/>
      <c r="EYT27" s="80"/>
      <c r="EYU27" s="80"/>
      <c r="EYV27" s="80"/>
      <c r="EYW27" s="80"/>
      <c r="EYX27" s="80"/>
      <c r="EYY27" s="80"/>
      <c r="EYZ27" s="80"/>
      <c r="EZA27" s="80"/>
      <c r="EZB27" s="80"/>
      <c r="EZC27" s="80"/>
      <c r="EZD27" s="80"/>
      <c r="EZE27" s="80"/>
      <c r="EZF27" s="80"/>
      <c r="EZG27" s="80"/>
      <c r="EZH27" s="80"/>
      <c r="EZI27" s="80"/>
      <c r="EZJ27" s="80"/>
      <c r="EZK27" s="80"/>
      <c r="EZL27" s="80"/>
      <c r="EZM27" s="80"/>
      <c r="EZN27" s="80"/>
      <c r="EZO27" s="80"/>
      <c r="EZP27" s="80"/>
      <c r="EZQ27" s="80"/>
      <c r="EZR27" s="80"/>
      <c r="EZS27" s="80"/>
      <c r="EZT27" s="80"/>
      <c r="EZU27" s="80"/>
      <c r="EZV27" s="80"/>
      <c r="EZW27" s="80"/>
      <c r="EZX27" s="80"/>
      <c r="EZY27" s="80"/>
      <c r="EZZ27" s="80"/>
      <c r="FAA27" s="80"/>
      <c r="FAB27" s="80"/>
      <c r="FAC27" s="80"/>
      <c r="FAD27" s="80"/>
      <c r="FAE27" s="80"/>
      <c r="FAF27" s="80"/>
      <c r="FAG27" s="80"/>
      <c r="FAH27" s="80"/>
      <c r="FAI27" s="80"/>
      <c r="FAJ27" s="80"/>
      <c r="FAK27" s="80"/>
      <c r="FAL27" s="80"/>
      <c r="FAM27" s="80"/>
      <c r="FAN27" s="80"/>
      <c r="FAO27" s="80"/>
      <c r="FAP27" s="80"/>
      <c r="FAQ27" s="80"/>
      <c r="FAR27" s="80"/>
      <c r="FAS27" s="80"/>
      <c r="FAT27" s="80"/>
      <c r="FAU27" s="80"/>
      <c r="FAV27" s="80"/>
      <c r="FAW27" s="80"/>
      <c r="FAX27" s="80"/>
      <c r="FAY27" s="80"/>
      <c r="FAZ27" s="80"/>
      <c r="FBA27" s="80"/>
      <c r="FBB27" s="80"/>
      <c r="FBC27" s="80"/>
      <c r="FBD27" s="80"/>
      <c r="FBE27" s="80"/>
      <c r="FBF27" s="80"/>
      <c r="FBG27" s="80"/>
      <c r="FBH27" s="80"/>
      <c r="FBI27" s="80"/>
      <c r="FBJ27" s="80"/>
      <c r="FBK27" s="80"/>
      <c r="FBL27" s="80"/>
      <c r="FBM27" s="80"/>
      <c r="FBN27" s="80"/>
      <c r="FBO27" s="80"/>
      <c r="FBP27" s="80"/>
      <c r="FBQ27" s="80"/>
      <c r="FBR27" s="80"/>
      <c r="FBS27" s="80"/>
      <c r="FBT27" s="80"/>
      <c r="FBU27" s="80"/>
      <c r="FBV27" s="80"/>
      <c r="FBW27" s="80"/>
      <c r="FBX27" s="80"/>
      <c r="FBY27" s="80"/>
      <c r="FBZ27" s="80"/>
      <c r="FCA27" s="80"/>
      <c r="FCB27" s="80"/>
      <c r="FCC27" s="80"/>
      <c r="FCD27" s="80"/>
      <c r="FCE27" s="80"/>
      <c r="FCF27" s="80"/>
      <c r="FCG27" s="80"/>
      <c r="FCH27" s="80"/>
      <c r="FCI27" s="80"/>
      <c r="FCJ27" s="80"/>
      <c r="FCK27" s="80"/>
      <c r="FCL27" s="80"/>
      <c r="FCM27" s="80"/>
      <c r="FCN27" s="80"/>
      <c r="FCO27" s="80"/>
      <c r="FCP27" s="80"/>
      <c r="FCQ27" s="80"/>
      <c r="FCR27" s="80"/>
      <c r="FCS27" s="80"/>
      <c r="FCT27" s="80"/>
      <c r="FCU27" s="80"/>
      <c r="FCV27" s="80"/>
      <c r="FCW27" s="80"/>
      <c r="FCX27" s="80"/>
      <c r="FCY27" s="80"/>
      <c r="FCZ27" s="80"/>
      <c r="FDA27" s="80"/>
      <c r="FDB27" s="80"/>
      <c r="FDC27" s="80"/>
      <c r="FDD27" s="80"/>
      <c r="FDE27" s="80"/>
      <c r="FDF27" s="80"/>
      <c r="FDG27" s="80"/>
      <c r="FDH27" s="80"/>
      <c r="FDI27" s="80"/>
      <c r="FDJ27" s="80"/>
      <c r="FDK27" s="80"/>
      <c r="FDL27" s="80"/>
      <c r="FDM27" s="80"/>
      <c r="FDN27" s="80"/>
      <c r="FDO27" s="80"/>
      <c r="FDP27" s="80"/>
      <c r="FDQ27" s="80"/>
      <c r="FDR27" s="80"/>
      <c r="FDS27" s="80"/>
      <c r="FDT27" s="80"/>
      <c r="FDU27" s="80"/>
      <c r="FDV27" s="80"/>
      <c r="FDW27" s="80"/>
      <c r="FDX27" s="80"/>
      <c r="FDY27" s="80"/>
      <c r="FDZ27" s="80"/>
      <c r="FEA27" s="80"/>
      <c r="FEB27" s="80"/>
      <c r="FEC27" s="80"/>
      <c r="FED27" s="80"/>
      <c r="FEE27" s="80"/>
      <c r="FEF27" s="80"/>
      <c r="FEG27" s="80"/>
      <c r="FEH27" s="80"/>
      <c r="FEI27" s="80"/>
      <c r="FEJ27" s="80"/>
      <c r="FEK27" s="80"/>
      <c r="FEL27" s="80"/>
      <c r="FEM27" s="80"/>
      <c r="FEN27" s="80"/>
      <c r="FEO27" s="80"/>
      <c r="FEP27" s="80"/>
      <c r="FEQ27" s="80"/>
      <c r="FER27" s="80"/>
      <c r="FES27" s="80"/>
      <c r="FET27" s="80"/>
      <c r="FEU27" s="80"/>
      <c r="FEV27" s="80"/>
      <c r="FEW27" s="80"/>
      <c r="FEX27" s="80"/>
      <c r="FEY27" s="80"/>
      <c r="FEZ27" s="80"/>
      <c r="FFA27" s="80"/>
      <c r="FFB27" s="80"/>
      <c r="FFC27" s="80"/>
      <c r="FFD27" s="80"/>
      <c r="FFE27" s="80"/>
      <c r="FFF27" s="80"/>
      <c r="FFG27" s="80"/>
      <c r="FFH27" s="80"/>
      <c r="FFI27" s="80"/>
      <c r="FFJ27" s="80"/>
      <c r="FFK27" s="80"/>
      <c r="FFL27" s="80"/>
      <c r="FFM27" s="80"/>
      <c r="FFN27" s="80"/>
      <c r="FFO27" s="80"/>
      <c r="FFP27" s="80"/>
      <c r="FFQ27" s="80"/>
      <c r="FFR27" s="80"/>
      <c r="FFS27" s="80"/>
      <c r="FFT27" s="80"/>
      <c r="FFU27" s="80"/>
      <c r="FFV27" s="80"/>
      <c r="FFW27" s="80"/>
      <c r="FFX27" s="80"/>
      <c r="FFY27" s="80"/>
      <c r="FFZ27" s="80"/>
      <c r="FGA27" s="80"/>
      <c r="FGB27" s="80"/>
      <c r="FGC27" s="80"/>
      <c r="FGD27" s="80"/>
      <c r="FGE27" s="80"/>
      <c r="FGF27" s="80"/>
      <c r="FGG27" s="80"/>
      <c r="FGH27" s="80"/>
      <c r="FGI27" s="80"/>
      <c r="FGJ27" s="80"/>
      <c r="FGK27" s="80"/>
      <c r="FGL27" s="80"/>
      <c r="FGM27" s="80"/>
      <c r="FGN27" s="80"/>
      <c r="FGO27" s="80"/>
      <c r="FGP27" s="80"/>
      <c r="FGQ27" s="80"/>
      <c r="FGR27" s="80"/>
      <c r="FGS27" s="80"/>
      <c r="FGT27" s="80"/>
      <c r="FGU27" s="80"/>
      <c r="FGV27" s="80"/>
      <c r="FGW27" s="80"/>
      <c r="FGX27" s="80"/>
      <c r="FGY27" s="80"/>
      <c r="FGZ27" s="80"/>
      <c r="FHA27" s="80"/>
      <c r="FHB27" s="80"/>
      <c r="FHC27" s="80"/>
      <c r="FHD27" s="80"/>
      <c r="FHE27" s="80"/>
      <c r="FHF27" s="80"/>
      <c r="FHG27" s="80"/>
      <c r="FHH27" s="80"/>
      <c r="FHI27" s="80"/>
      <c r="FHJ27" s="80"/>
      <c r="FHK27" s="80"/>
      <c r="FHL27" s="80"/>
      <c r="FHM27" s="80"/>
      <c r="FHN27" s="80"/>
      <c r="FHO27" s="80"/>
      <c r="FHP27" s="80"/>
      <c r="FHQ27" s="80"/>
      <c r="FHR27" s="80"/>
      <c r="FHS27" s="80"/>
      <c r="FHT27" s="80"/>
      <c r="FHU27" s="80"/>
      <c r="FHV27" s="80"/>
      <c r="FHW27" s="80"/>
      <c r="FHX27" s="80"/>
      <c r="FHY27" s="80"/>
      <c r="FHZ27" s="80"/>
      <c r="FIA27" s="80"/>
      <c r="FIB27" s="80"/>
      <c r="FIC27" s="80"/>
      <c r="FID27" s="80"/>
      <c r="FIE27" s="80"/>
      <c r="FIF27" s="80"/>
      <c r="FIG27" s="80"/>
      <c r="FIH27" s="80"/>
      <c r="FII27" s="80"/>
      <c r="FIJ27" s="80"/>
      <c r="FIK27" s="80"/>
      <c r="FIL27" s="80"/>
      <c r="FIM27" s="80"/>
      <c r="FIN27" s="80"/>
      <c r="FIO27" s="80"/>
      <c r="FIP27" s="80"/>
      <c r="FIQ27" s="80"/>
      <c r="FIR27" s="80"/>
      <c r="FIS27" s="80"/>
      <c r="FIT27" s="80"/>
      <c r="FIU27" s="80"/>
      <c r="FIV27" s="80"/>
      <c r="FIW27" s="80"/>
      <c r="FIX27" s="80"/>
      <c r="FIY27" s="80"/>
      <c r="FIZ27" s="80"/>
      <c r="FJA27" s="80"/>
      <c r="FJB27" s="80"/>
      <c r="FJC27" s="80"/>
      <c r="FJD27" s="80"/>
      <c r="FJE27" s="80"/>
      <c r="FJF27" s="80"/>
      <c r="FJG27" s="80"/>
      <c r="FJH27" s="80"/>
      <c r="FJI27" s="80"/>
      <c r="FJJ27" s="80"/>
      <c r="FJK27" s="80"/>
      <c r="FJL27" s="80"/>
      <c r="FJM27" s="80"/>
      <c r="FJN27" s="80"/>
      <c r="FJO27" s="80"/>
      <c r="FJP27" s="80"/>
      <c r="FJQ27" s="80"/>
      <c r="FJR27" s="80"/>
      <c r="FJS27" s="80"/>
      <c r="FJT27" s="80"/>
      <c r="FJU27" s="80"/>
      <c r="FJV27" s="80"/>
      <c r="FJW27" s="80"/>
      <c r="FJX27" s="80"/>
      <c r="FJY27" s="80"/>
      <c r="FJZ27" s="80"/>
      <c r="FKA27" s="80"/>
      <c r="FKB27" s="80"/>
      <c r="FKC27" s="80"/>
      <c r="FKD27" s="80"/>
      <c r="FKE27" s="80"/>
      <c r="FKF27" s="80"/>
      <c r="FKG27" s="80"/>
      <c r="FKH27" s="80"/>
      <c r="FKI27" s="80"/>
      <c r="FKJ27" s="80"/>
      <c r="FKK27" s="80"/>
      <c r="FKL27" s="80"/>
      <c r="FKM27" s="80"/>
      <c r="FKN27" s="80"/>
      <c r="FKO27" s="80"/>
      <c r="FKP27" s="80"/>
      <c r="FKQ27" s="80"/>
      <c r="FKR27" s="80"/>
      <c r="FKS27" s="80"/>
      <c r="FKT27" s="80"/>
      <c r="FKU27" s="80"/>
      <c r="FKV27" s="80"/>
      <c r="FKW27" s="80"/>
      <c r="FKX27" s="80"/>
      <c r="FKY27" s="80"/>
      <c r="FKZ27" s="80"/>
      <c r="FLA27" s="80"/>
      <c r="FLB27" s="80"/>
      <c r="FLC27" s="80"/>
      <c r="FLD27" s="80"/>
      <c r="FLE27" s="80"/>
      <c r="FLF27" s="80"/>
      <c r="FLG27" s="80"/>
      <c r="FLH27" s="80"/>
      <c r="FLI27" s="80"/>
      <c r="FLJ27" s="80"/>
      <c r="FLK27" s="80"/>
      <c r="FLL27" s="80"/>
      <c r="FLM27" s="80"/>
      <c r="FLN27" s="80"/>
      <c r="FLO27" s="80"/>
      <c r="FLP27" s="80"/>
      <c r="FLQ27" s="80"/>
      <c r="FLR27" s="80"/>
      <c r="FLS27" s="80"/>
      <c r="FLT27" s="80"/>
      <c r="FLU27" s="80"/>
      <c r="FLV27" s="80"/>
      <c r="FLW27" s="80"/>
      <c r="FLX27" s="80"/>
      <c r="FLY27" s="80"/>
      <c r="FLZ27" s="80"/>
      <c r="FMA27" s="80"/>
      <c r="FMB27" s="80"/>
      <c r="FMC27" s="80"/>
      <c r="FMD27" s="80"/>
      <c r="FME27" s="80"/>
      <c r="FMF27" s="80"/>
      <c r="FMG27" s="80"/>
      <c r="FMH27" s="80"/>
      <c r="FMI27" s="80"/>
      <c r="FMJ27" s="80"/>
      <c r="FMK27" s="80"/>
      <c r="FML27" s="80"/>
      <c r="FMM27" s="80"/>
      <c r="FMN27" s="80"/>
      <c r="FMO27" s="80"/>
      <c r="FMP27" s="80"/>
      <c r="FMQ27" s="80"/>
      <c r="FMR27" s="80"/>
      <c r="FMS27" s="80"/>
      <c r="FMT27" s="80"/>
      <c r="FMU27" s="80"/>
      <c r="FMV27" s="80"/>
      <c r="FMW27" s="80"/>
      <c r="FMX27" s="80"/>
      <c r="FMY27" s="80"/>
      <c r="FMZ27" s="80"/>
      <c r="FNA27" s="80"/>
      <c r="FNB27" s="80"/>
      <c r="FNC27" s="80"/>
      <c r="FND27" s="80"/>
      <c r="FNE27" s="80"/>
      <c r="FNF27" s="80"/>
      <c r="FNG27" s="80"/>
      <c r="FNH27" s="80"/>
      <c r="FNI27" s="80"/>
      <c r="FNJ27" s="80"/>
      <c r="FNK27" s="80"/>
      <c r="FNL27" s="80"/>
      <c r="FNM27" s="80"/>
      <c r="FNN27" s="80"/>
      <c r="FNO27" s="80"/>
      <c r="FNP27" s="80"/>
      <c r="FNQ27" s="80"/>
      <c r="FNR27" s="80"/>
      <c r="FNS27" s="80"/>
      <c r="FNT27" s="80"/>
      <c r="FNU27" s="80"/>
      <c r="FNV27" s="80"/>
      <c r="FNW27" s="80"/>
      <c r="FNX27" s="80"/>
      <c r="FNY27" s="80"/>
      <c r="FNZ27" s="80"/>
      <c r="FOA27" s="80"/>
      <c r="FOB27" s="80"/>
      <c r="FOC27" s="80"/>
      <c r="FOD27" s="80"/>
      <c r="FOE27" s="80"/>
      <c r="FOF27" s="80"/>
      <c r="FOG27" s="80"/>
      <c r="FOH27" s="80"/>
      <c r="FOI27" s="80"/>
      <c r="FOJ27" s="80"/>
      <c r="FOK27" s="80"/>
      <c r="FOL27" s="80"/>
      <c r="FOM27" s="80"/>
      <c r="FON27" s="80"/>
      <c r="FOO27" s="80"/>
      <c r="FOP27" s="80"/>
      <c r="FOQ27" s="80"/>
      <c r="FOR27" s="80"/>
      <c r="FOS27" s="80"/>
      <c r="FOT27" s="80"/>
      <c r="FOU27" s="80"/>
      <c r="FOV27" s="80"/>
      <c r="FOW27" s="80"/>
      <c r="FOX27" s="80"/>
      <c r="FOY27" s="80"/>
      <c r="FOZ27" s="80"/>
      <c r="FPA27" s="80"/>
      <c r="FPB27" s="80"/>
      <c r="FPC27" s="80"/>
      <c r="FPD27" s="80"/>
      <c r="FPE27" s="80"/>
      <c r="FPF27" s="80"/>
      <c r="FPG27" s="80"/>
      <c r="FPH27" s="80"/>
      <c r="FPI27" s="80"/>
      <c r="FPJ27" s="80"/>
      <c r="FPK27" s="80"/>
      <c r="FPL27" s="80"/>
      <c r="FPM27" s="80"/>
      <c r="FPN27" s="80"/>
      <c r="FPO27" s="80"/>
      <c r="FPP27" s="80"/>
      <c r="FPQ27" s="80"/>
      <c r="FPR27" s="80"/>
      <c r="FPS27" s="80"/>
      <c r="FPT27" s="80"/>
      <c r="FPU27" s="80"/>
      <c r="FPV27" s="80"/>
      <c r="FPW27" s="80"/>
      <c r="FPX27" s="80"/>
      <c r="FPY27" s="80"/>
      <c r="FPZ27" s="80"/>
      <c r="FQA27" s="80"/>
      <c r="FQB27" s="80"/>
      <c r="FQC27" s="80"/>
      <c r="FQD27" s="80"/>
      <c r="FQE27" s="80"/>
      <c r="FQF27" s="80"/>
      <c r="FQG27" s="80"/>
      <c r="FQH27" s="80"/>
      <c r="FQI27" s="80"/>
      <c r="FQJ27" s="80"/>
      <c r="FQK27" s="80"/>
      <c r="FQL27" s="80"/>
      <c r="FQM27" s="80"/>
      <c r="FQN27" s="80"/>
      <c r="FQO27" s="80"/>
      <c r="FQP27" s="80"/>
      <c r="FQQ27" s="80"/>
      <c r="FQR27" s="80"/>
      <c r="FQS27" s="80"/>
      <c r="FQT27" s="80"/>
      <c r="FQU27" s="80"/>
      <c r="FQV27" s="80"/>
      <c r="FQW27" s="80"/>
      <c r="FQX27" s="80"/>
      <c r="FQY27" s="80"/>
      <c r="FQZ27" s="80"/>
      <c r="FRA27" s="80"/>
      <c r="FRB27" s="80"/>
      <c r="FRC27" s="80"/>
      <c r="FRD27" s="80"/>
      <c r="FRE27" s="80"/>
      <c r="FRF27" s="80"/>
      <c r="FRG27" s="80"/>
      <c r="FRH27" s="80"/>
      <c r="FRI27" s="80"/>
      <c r="FRJ27" s="80"/>
      <c r="FRK27" s="80"/>
      <c r="FRL27" s="80"/>
      <c r="FRM27" s="80"/>
      <c r="FRN27" s="80"/>
      <c r="FRO27" s="80"/>
      <c r="FRP27" s="80"/>
      <c r="FRQ27" s="80"/>
      <c r="FRR27" s="80"/>
      <c r="FRS27" s="80"/>
      <c r="FRT27" s="80"/>
      <c r="FRU27" s="80"/>
      <c r="FRV27" s="80"/>
      <c r="FRW27" s="80"/>
      <c r="FRX27" s="80"/>
      <c r="FRY27" s="80"/>
      <c r="FRZ27" s="80"/>
      <c r="FSA27" s="80"/>
      <c r="FSB27" s="80"/>
      <c r="FSC27" s="80"/>
      <c r="FSD27" s="80"/>
      <c r="FSE27" s="80"/>
      <c r="FSF27" s="80"/>
      <c r="FSG27" s="80"/>
      <c r="FSH27" s="80"/>
      <c r="FSI27" s="80"/>
      <c r="FSJ27" s="80"/>
      <c r="FSK27" s="80"/>
      <c r="FSL27" s="80"/>
      <c r="FSM27" s="80"/>
      <c r="FSN27" s="80"/>
      <c r="FSO27" s="80"/>
      <c r="FSP27" s="80"/>
      <c r="FSQ27" s="80"/>
      <c r="FSR27" s="80"/>
      <c r="FSS27" s="80"/>
      <c r="FST27" s="80"/>
      <c r="FSU27" s="80"/>
      <c r="FSV27" s="80"/>
      <c r="FSW27" s="80"/>
      <c r="FSX27" s="80"/>
      <c r="FSY27" s="80"/>
      <c r="FSZ27" s="80"/>
      <c r="FTA27" s="80"/>
      <c r="FTB27" s="80"/>
      <c r="FTC27" s="80"/>
      <c r="FTD27" s="80"/>
      <c r="FTE27" s="80"/>
      <c r="FTF27" s="80"/>
      <c r="FTG27" s="80"/>
      <c r="FTH27" s="80"/>
      <c r="FTI27" s="80"/>
      <c r="FTJ27" s="80"/>
      <c r="FTK27" s="80"/>
      <c r="FTL27" s="80"/>
      <c r="FTM27" s="80"/>
      <c r="FTN27" s="80"/>
      <c r="FTO27" s="80"/>
      <c r="FTP27" s="80"/>
      <c r="FTQ27" s="80"/>
      <c r="FTR27" s="80"/>
      <c r="FTS27" s="80"/>
      <c r="FTT27" s="80"/>
      <c r="FTU27" s="80"/>
      <c r="FTV27" s="80"/>
      <c r="FTW27" s="80"/>
      <c r="FTX27" s="80"/>
      <c r="FTY27" s="80"/>
      <c r="FTZ27" s="80"/>
      <c r="FUA27" s="80"/>
      <c r="FUB27" s="80"/>
      <c r="FUC27" s="80"/>
      <c r="FUD27" s="80"/>
      <c r="FUE27" s="80"/>
      <c r="FUF27" s="80"/>
      <c r="FUG27" s="80"/>
      <c r="FUH27" s="80"/>
      <c r="FUI27" s="80"/>
      <c r="FUJ27" s="80"/>
      <c r="FUK27" s="80"/>
      <c r="FUL27" s="80"/>
      <c r="FUM27" s="80"/>
      <c r="FUN27" s="80"/>
      <c r="FUO27" s="80"/>
      <c r="FUP27" s="80"/>
      <c r="FUQ27" s="80"/>
      <c r="FUR27" s="80"/>
      <c r="FUS27" s="80"/>
      <c r="FUT27" s="80"/>
      <c r="FUU27" s="80"/>
      <c r="FUV27" s="80"/>
      <c r="FUW27" s="80"/>
      <c r="FUX27" s="80"/>
      <c r="FUY27" s="80"/>
      <c r="FUZ27" s="80"/>
      <c r="FVA27" s="80"/>
      <c r="FVB27" s="80"/>
      <c r="FVC27" s="80"/>
      <c r="FVD27" s="80"/>
      <c r="FVE27" s="80"/>
      <c r="FVF27" s="80"/>
      <c r="FVG27" s="80"/>
      <c r="FVH27" s="80"/>
      <c r="FVI27" s="80"/>
      <c r="FVJ27" s="80"/>
      <c r="FVK27" s="80"/>
      <c r="FVL27" s="80"/>
      <c r="FVM27" s="80"/>
      <c r="FVN27" s="80"/>
      <c r="FVO27" s="80"/>
      <c r="FVP27" s="80"/>
      <c r="FVQ27" s="80"/>
      <c r="FVR27" s="80"/>
      <c r="FVS27" s="80"/>
      <c r="FVT27" s="80"/>
      <c r="FVU27" s="80"/>
      <c r="FVV27" s="80"/>
      <c r="FVW27" s="80"/>
      <c r="FVX27" s="80"/>
      <c r="FVY27" s="80"/>
      <c r="FVZ27" s="80"/>
      <c r="FWA27" s="80"/>
      <c r="FWB27" s="80"/>
      <c r="FWC27" s="80"/>
      <c r="FWD27" s="80"/>
      <c r="FWE27" s="80"/>
      <c r="FWF27" s="80"/>
      <c r="FWG27" s="80"/>
      <c r="FWH27" s="80"/>
      <c r="FWI27" s="80"/>
      <c r="FWJ27" s="80"/>
      <c r="FWK27" s="80"/>
      <c r="FWL27" s="80"/>
      <c r="FWM27" s="80"/>
      <c r="FWN27" s="80"/>
      <c r="FWO27" s="80"/>
      <c r="FWP27" s="80"/>
      <c r="FWQ27" s="80"/>
      <c r="FWR27" s="80"/>
      <c r="FWS27" s="80"/>
      <c r="FWT27" s="80"/>
      <c r="FWU27" s="80"/>
      <c r="FWV27" s="80"/>
      <c r="FWW27" s="80"/>
      <c r="FWX27" s="80"/>
      <c r="FWY27" s="80"/>
      <c r="FWZ27" s="80"/>
      <c r="FXA27" s="80"/>
      <c r="FXB27" s="80"/>
      <c r="FXC27" s="80"/>
      <c r="FXD27" s="80"/>
      <c r="FXE27" s="80"/>
      <c r="FXF27" s="80"/>
      <c r="FXG27" s="80"/>
      <c r="FXH27" s="80"/>
      <c r="FXI27" s="80"/>
      <c r="FXJ27" s="80"/>
      <c r="FXK27" s="80"/>
      <c r="FXL27" s="80"/>
      <c r="FXM27" s="80"/>
      <c r="FXN27" s="80"/>
      <c r="FXO27" s="80"/>
      <c r="FXP27" s="80"/>
      <c r="FXQ27" s="80"/>
      <c r="FXR27" s="80"/>
      <c r="FXS27" s="80"/>
      <c r="FXT27" s="80"/>
      <c r="FXU27" s="80"/>
      <c r="FXV27" s="80"/>
      <c r="FXW27" s="80"/>
      <c r="FXX27" s="80"/>
      <c r="FXY27" s="80"/>
      <c r="FXZ27" s="80"/>
      <c r="FYA27" s="80"/>
      <c r="FYB27" s="80"/>
      <c r="FYC27" s="80"/>
      <c r="FYD27" s="80"/>
      <c r="FYE27" s="80"/>
      <c r="FYF27" s="80"/>
      <c r="FYG27" s="80"/>
      <c r="FYH27" s="80"/>
      <c r="FYI27" s="80"/>
      <c r="FYJ27" s="80"/>
      <c r="FYK27" s="80"/>
      <c r="FYL27" s="80"/>
      <c r="FYM27" s="80"/>
      <c r="FYN27" s="80"/>
      <c r="FYO27" s="80"/>
      <c r="FYP27" s="80"/>
      <c r="FYQ27" s="80"/>
      <c r="FYR27" s="80"/>
      <c r="FYS27" s="80"/>
      <c r="FYT27" s="80"/>
      <c r="FYU27" s="80"/>
      <c r="FYV27" s="80"/>
      <c r="FYW27" s="80"/>
      <c r="FYX27" s="80"/>
      <c r="FYY27" s="80"/>
      <c r="FYZ27" s="80"/>
      <c r="FZA27" s="80"/>
      <c r="FZB27" s="80"/>
      <c r="FZC27" s="80"/>
      <c r="FZD27" s="80"/>
      <c r="FZE27" s="80"/>
      <c r="FZF27" s="80"/>
      <c r="FZG27" s="80"/>
      <c r="FZH27" s="80"/>
      <c r="FZI27" s="80"/>
      <c r="FZJ27" s="80"/>
      <c r="FZK27" s="80"/>
      <c r="FZL27" s="80"/>
      <c r="FZM27" s="80"/>
      <c r="FZN27" s="80"/>
      <c r="FZO27" s="80"/>
      <c r="FZP27" s="80"/>
      <c r="FZQ27" s="80"/>
      <c r="FZR27" s="80"/>
      <c r="FZS27" s="80"/>
      <c r="FZT27" s="80"/>
      <c r="FZU27" s="80"/>
      <c r="FZV27" s="80"/>
      <c r="FZW27" s="80"/>
      <c r="FZX27" s="80"/>
      <c r="FZY27" s="80"/>
      <c r="FZZ27" s="80"/>
      <c r="GAA27" s="80"/>
      <c r="GAB27" s="80"/>
      <c r="GAC27" s="80"/>
      <c r="GAD27" s="80"/>
      <c r="GAE27" s="80"/>
      <c r="GAF27" s="80"/>
      <c r="GAG27" s="80"/>
      <c r="GAH27" s="80"/>
      <c r="GAI27" s="80"/>
      <c r="GAJ27" s="80"/>
      <c r="GAK27" s="80"/>
      <c r="GAL27" s="80"/>
      <c r="GAM27" s="80"/>
      <c r="GAN27" s="80"/>
      <c r="GAO27" s="80"/>
      <c r="GAP27" s="80"/>
      <c r="GAQ27" s="80"/>
      <c r="GAR27" s="80"/>
      <c r="GAS27" s="80"/>
      <c r="GAT27" s="80"/>
      <c r="GAU27" s="80"/>
      <c r="GAV27" s="80"/>
      <c r="GAW27" s="80"/>
      <c r="GAX27" s="80"/>
      <c r="GAY27" s="80"/>
      <c r="GAZ27" s="80"/>
      <c r="GBA27" s="80"/>
      <c r="GBB27" s="80"/>
      <c r="GBC27" s="80"/>
      <c r="GBD27" s="80"/>
      <c r="GBE27" s="80"/>
      <c r="GBF27" s="80"/>
      <c r="GBG27" s="80"/>
      <c r="GBH27" s="80"/>
      <c r="GBI27" s="80"/>
      <c r="GBJ27" s="80"/>
      <c r="GBK27" s="80"/>
      <c r="GBL27" s="80"/>
      <c r="GBM27" s="80"/>
      <c r="GBN27" s="80"/>
      <c r="GBO27" s="80"/>
      <c r="GBP27" s="80"/>
      <c r="GBQ27" s="80"/>
      <c r="GBR27" s="80"/>
      <c r="GBS27" s="80"/>
      <c r="GBT27" s="80"/>
      <c r="GBU27" s="80"/>
      <c r="GBV27" s="80"/>
      <c r="GBW27" s="80"/>
      <c r="GBX27" s="80"/>
      <c r="GBY27" s="80"/>
      <c r="GBZ27" s="80"/>
      <c r="GCA27" s="80"/>
      <c r="GCB27" s="80"/>
      <c r="GCC27" s="80"/>
      <c r="GCD27" s="80"/>
      <c r="GCE27" s="80"/>
      <c r="GCF27" s="80"/>
      <c r="GCG27" s="80"/>
      <c r="GCH27" s="80"/>
      <c r="GCI27" s="80"/>
      <c r="GCJ27" s="80"/>
      <c r="GCK27" s="80"/>
      <c r="GCL27" s="80"/>
      <c r="GCM27" s="80"/>
      <c r="GCN27" s="80"/>
      <c r="GCO27" s="80"/>
      <c r="GCP27" s="80"/>
      <c r="GCQ27" s="80"/>
      <c r="GCR27" s="80"/>
      <c r="GCS27" s="80"/>
      <c r="GCT27" s="80"/>
      <c r="GCU27" s="80"/>
      <c r="GCV27" s="80"/>
      <c r="GCW27" s="80"/>
      <c r="GCX27" s="80"/>
      <c r="GCY27" s="80"/>
      <c r="GCZ27" s="80"/>
      <c r="GDA27" s="80"/>
      <c r="GDB27" s="80"/>
      <c r="GDC27" s="80"/>
      <c r="GDD27" s="80"/>
      <c r="GDE27" s="80"/>
      <c r="GDF27" s="80"/>
      <c r="GDG27" s="80"/>
      <c r="GDH27" s="80"/>
      <c r="GDI27" s="80"/>
      <c r="GDJ27" s="80"/>
      <c r="GDK27" s="80"/>
      <c r="GDL27" s="80"/>
      <c r="GDM27" s="80"/>
      <c r="GDN27" s="80"/>
      <c r="GDO27" s="80"/>
      <c r="GDP27" s="80"/>
      <c r="GDQ27" s="80"/>
      <c r="GDR27" s="80"/>
      <c r="GDS27" s="80"/>
      <c r="GDT27" s="80"/>
      <c r="GDU27" s="80"/>
      <c r="GDV27" s="80"/>
      <c r="GDW27" s="80"/>
      <c r="GDX27" s="80"/>
      <c r="GDY27" s="80"/>
      <c r="GDZ27" s="80"/>
      <c r="GEA27" s="80"/>
      <c r="GEB27" s="80"/>
      <c r="GEC27" s="80"/>
      <c r="GED27" s="80"/>
      <c r="GEE27" s="80"/>
      <c r="GEF27" s="80"/>
      <c r="GEG27" s="80"/>
      <c r="GEH27" s="80"/>
      <c r="GEI27" s="80"/>
      <c r="GEJ27" s="80"/>
      <c r="GEK27" s="80"/>
      <c r="GEL27" s="80"/>
      <c r="GEM27" s="80"/>
      <c r="GEN27" s="80"/>
      <c r="GEO27" s="80"/>
      <c r="GEP27" s="80"/>
      <c r="GEQ27" s="80"/>
      <c r="GER27" s="80"/>
      <c r="GES27" s="80"/>
      <c r="GET27" s="80"/>
      <c r="GEU27" s="80"/>
      <c r="GEV27" s="80"/>
      <c r="GEW27" s="80"/>
      <c r="GEX27" s="80"/>
      <c r="GEY27" s="80"/>
      <c r="GEZ27" s="80"/>
      <c r="GFA27" s="80"/>
      <c r="GFB27" s="80"/>
      <c r="GFC27" s="80"/>
      <c r="GFD27" s="80"/>
      <c r="GFE27" s="80"/>
      <c r="GFF27" s="80"/>
      <c r="GFG27" s="80"/>
      <c r="GFH27" s="80"/>
      <c r="GFI27" s="80"/>
      <c r="GFJ27" s="80"/>
      <c r="GFK27" s="80"/>
      <c r="GFL27" s="80"/>
      <c r="GFM27" s="80"/>
      <c r="GFN27" s="80"/>
      <c r="GFO27" s="80"/>
      <c r="GFP27" s="80"/>
      <c r="GFQ27" s="80"/>
      <c r="GFR27" s="80"/>
      <c r="GFS27" s="80"/>
      <c r="GFT27" s="80"/>
      <c r="GFU27" s="80"/>
      <c r="GFV27" s="80"/>
      <c r="GFW27" s="80"/>
      <c r="GFX27" s="80"/>
      <c r="GFY27" s="80"/>
      <c r="GFZ27" s="80"/>
      <c r="GGA27" s="80"/>
      <c r="GGB27" s="80"/>
      <c r="GGC27" s="80"/>
      <c r="GGD27" s="80"/>
      <c r="GGE27" s="80"/>
      <c r="GGF27" s="80"/>
      <c r="GGG27" s="80"/>
      <c r="GGH27" s="80"/>
      <c r="GGI27" s="80"/>
      <c r="GGJ27" s="80"/>
      <c r="GGK27" s="80"/>
      <c r="GGL27" s="80"/>
      <c r="GGM27" s="80"/>
      <c r="GGN27" s="80"/>
      <c r="GGO27" s="80"/>
      <c r="GGP27" s="80"/>
      <c r="GGQ27" s="80"/>
      <c r="GGR27" s="80"/>
      <c r="GGS27" s="80"/>
      <c r="GGT27" s="80"/>
      <c r="GGU27" s="80"/>
      <c r="GGV27" s="80"/>
      <c r="GGW27" s="80"/>
      <c r="GGX27" s="80"/>
      <c r="GGY27" s="80"/>
      <c r="GGZ27" s="80"/>
      <c r="GHA27" s="80"/>
      <c r="GHB27" s="80"/>
      <c r="GHC27" s="80"/>
      <c r="GHD27" s="80"/>
      <c r="GHE27" s="80"/>
      <c r="GHF27" s="80"/>
      <c r="GHG27" s="80"/>
      <c r="GHH27" s="80"/>
      <c r="GHI27" s="80"/>
      <c r="GHJ27" s="80"/>
      <c r="GHK27" s="80"/>
      <c r="GHL27" s="80"/>
      <c r="GHM27" s="80"/>
      <c r="GHN27" s="80"/>
      <c r="GHO27" s="80"/>
      <c r="GHP27" s="80"/>
      <c r="GHQ27" s="80"/>
      <c r="GHR27" s="80"/>
      <c r="GHS27" s="80"/>
      <c r="GHT27" s="80"/>
      <c r="GHU27" s="80"/>
      <c r="GHV27" s="80"/>
      <c r="GHW27" s="80"/>
      <c r="GHX27" s="80"/>
      <c r="GHY27" s="80"/>
      <c r="GHZ27" s="80"/>
      <c r="GIA27" s="80"/>
      <c r="GIB27" s="80"/>
      <c r="GIC27" s="80"/>
      <c r="GID27" s="80"/>
      <c r="GIE27" s="80"/>
      <c r="GIF27" s="80"/>
      <c r="GIG27" s="80"/>
      <c r="GIH27" s="80"/>
      <c r="GII27" s="80"/>
      <c r="GIJ27" s="80"/>
      <c r="GIK27" s="80"/>
      <c r="GIL27" s="80"/>
      <c r="GIM27" s="80"/>
      <c r="GIN27" s="80"/>
      <c r="GIO27" s="80"/>
      <c r="GIP27" s="80"/>
      <c r="GIQ27" s="80"/>
      <c r="GIR27" s="80"/>
      <c r="GIS27" s="80"/>
      <c r="GIT27" s="80"/>
      <c r="GIU27" s="80"/>
      <c r="GIV27" s="80"/>
      <c r="GIW27" s="80"/>
      <c r="GIX27" s="80"/>
      <c r="GIY27" s="80"/>
      <c r="GIZ27" s="80"/>
      <c r="GJA27" s="80"/>
      <c r="GJB27" s="80"/>
      <c r="GJC27" s="80"/>
      <c r="GJD27" s="80"/>
      <c r="GJE27" s="80"/>
      <c r="GJF27" s="80"/>
      <c r="GJG27" s="80"/>
      <c r="GJH27" s="80"/>
      <c r="GJI27" s="80"/>
      <c r="GJJ27" s="80"/>
      <c r="GJK27" s="80"/>
      <c r="GJL27" s="80"/>
      <c r="GJM27" s="80"/>
      <c r="GJN27" s="80"/>
      <c r="GJO27" s="80"/>
      <c r="GJP27" s="80"/>
      <c r="GJQ27" s="80"/>
      <c r="GJR27" s="80"/>
      <c r="GJS27" s="80"/>
      <c r="GJT27" s="80"/>
      <c r="GJU27" s="80"/>
      <c r="GJV27" s="80"/>
      <c r="GJW27" s="80"/>
      <c r="GJX27" s="80"/>
      <c r="GJY27" s="80"/>
      <c r="GJZ27" s="80"/>
      <c r="GKA27" s="80"/>
      <c r="GKB27" s="80"/>
      <c r="GKC27" s="80"/>
      <c r="GKD27" s="80"/>
      <c r="GKE27" s="80"/>
      <c r="GKF27" s="80"/>
      <c r="GKG27" s="80"/>
      <c r="GKH27" s="80"/>
      <c r="GKI27" s="80"/>
      <c r="GKJ27" s="80"/>
      <c r="GKK27" s="80"/>
      <c r="GKL27" s="80"/>
      <c r="GKM27" s="80"/>
      <c r="GKN27" s="80"/>
      <c r="GKO27" s="80"/>
      <c r="GKP27" s="80"/>
      <c r="GKQ27" s="80"/>
      <c r="GKR27" s="80"/>
      <c r="GKS27" s="80"/>
      <c r="GKT27" s="80"/>
      <c r="GKU27" s="80"/>
      <c r="GKV27" s="80"/>
      <c r="GKW27" s="80"/>
      <c r="GKX27" s="80"/>
      <c r="GKY27" s="80"/>
      <c r="GKZ27" s="80"/>
      <c r="GLA27" s="80"/>
      <c r="GLB27" s="80"/>
      <c r="GLC27" s="80"/>
      <c r="GLD27" s="80"/>
      <c r="GLE27" s="80"/>
      <c r="GLF27" s="80"/>
      <c r="GLG27" s="80"/>
      <c r="GLH27" s="80"/>
      <c r="GLI27" s="80"/>
      <c r="GLJ27" s="80"/>
      <c r="GLK27" s="80"/>
      <c r="GLL27" s="80"/>
      <c r="GLM27" s="80"/>
      <c r="GLN27" s="80"/>
      <c r="GLO27" s="80"/>
      <c r="GLP27" s="80"/>
      <c r="GLQ27" s="80"/>
      <c r="GLR27" s="80"/>
      <c r="GLS27" s="80"/>
      <c r="GLT27" s="80"/>
      <c r="GLU27" s="80"/>
      <c r="GLV27" s="80"/>
      <c r="GLW27" s="80"/>
      <c r="GLX27" s="80"/>
      <c r="GLY27" s="80"/>
      <c r="GLZ27" s="80"/>
      <c r="GMA27" s="80"/>
      <c r="GMB27" s="80"/>
      <c r="GMC27" s="80"/>
      <c r="GMD27" s="80"/>
      <c r="GME27" s="80"/>
      <c r="GMF27" s="80"/>
      <c r="GMG27" s="80"/>
      <c r="GMH27" s="80"/>
      <c r="GMI27" s="80"/>
      <c r="GMJ27" s="80"/>
      <c r="GMK27" s="80"/>
      <c r="GML27" s="80"/>
      <c r="GMM27" s="80"/>
      <c r="GMN27" s="80"/>
      <c r="GMO27" s="80"/>
      <c r="GMP27" s="80"/>
      <c r="GMQ27" s="80"/>
      <c r="GMR27" s="80"/>
      <c r="GMS27" s="80"/>
      <c r="GMT27" s="80"/>
      <c r="GMU27" s="80"/>
      <c r="GMV27" s="80"/>
      <c r="GMW27" s="80"/>
      <c r="GMX27" s="80"/>
      <c r="GMY27" s="80"/>
      <c r="GMZ27" s="80"/>
      <c r="GNA27" s="80"/>
      <c r="GNB27" s="80"/>
      <c r="GNC27" s="80"/>
      <c r="GND27" s="80"/>
      <c r="GNE27" s="80"/>
      <c r="GNF27" s="80"/>
      <c r="GNG27" s="80"/>
      <c r="GNH27" s="80"/>
      <c r="GNI27" s="80"/>
      <c r="GNJ27" s="80"/>
      <c r="GNK27" s="80"/>
      <c r="GNL27" s="80"/>
      <c r="GNM27" s="80"/>
      <c r="GNN27" s="80"/>
      <c r="GNO27" s="80"/>
      <c r="GNP27" s="80"/>
      <c r="GNQ27" s="80"/>
      <c r="GNR27" s="80"/>
      <c r="GNS27" s="80"/>
      <c r="GNT27" s="80"/>
      <c r="GNU27" s="80"/>
      <c r="GNV27" s="80"/>
      <c r="GNW27" s="80"/>
      <c r="GNX27" s="80"/>
      <c r="GNY27" s="80"/>
      <c r="GNZ27" s="80"/>
      <c r="GOA27" s="80"/>
      <c r="GOB27" s="80"/>
      <c r="GOC27" s="80"/>
      <c r="GOD27" s="80"/>
      <c r="GOE27" s="80"/>
      <c r="GOF27" s="80"/>
      <c r="GOG27" s="80"/>
      <c r="GOH27" s="80"/>
      <c r="GOI27" s="80"/>
      <c r="GOJ27" s="80"/>
      <c r="GOK27" s="80"/>
      <c r="GOL27" s="80"/>
      <c r="GOM27" s="80"/>
      <c r="GON27" s="80"/>
      <c r="GOO27" s="80"/>
      <c r="GOP27" s="80"/>
      <c r="GOQ27" s="80"/>
      <c r="GOR27" s="80"/>
      <c r="GOS27" s="80"/>
      <c r="GOT27" s="80"/>
      <c r="GOU27" s="80"/>
      <c r="GOV27" s="80"/>
      <c r="GOW27" s="80"/>
      <c r="GOX27" s="80"/>
      <c r="GOY27" s="80"/>
      <c r="GOZ27" s="80"/>
      <c r="GPA27" s="80"/>
      <c r="GPB27" s="80"/>
      <c r="GPC27" s="80"/>
      <c r="GPD27" s="80"/>
      <c r="GPE27" s="80"/>
      <c r="GPF27" s="80"/>
      <c r="GPG27" s="80"/>
      <c r="GPH27" s="80"/>
      <c r="GPI27" s="80"/>
      <c r="GPJ27" s="80"/>
      <c r="GPK27" s="80"/>
      <c r="GPL27" s="80"/>
      <c r="GPM27" s="80"/>
      <c r="GPN27" s="80"/>
      <c r="GPO27" s="80"/>
      <c r="GPP27" s="80"/>
      <c r="GPQ27" s="80"/>
      <c r="GPR27" s="80"/>
      <c r="GPS27" s="80"/>
      <c r="GPT27" s="80"/>
      <c r="GPU27" s="80"/>
      <c r="GPV27" s="80"/>
      <c r="GPW27" s="80"/>
      <c r="GPX27" s="80"/>
      <c r="GPY27" s="80"/>
      <c r="GPZ27" s="80"/>
      <c r="GQA27" s="80"/>
      <c r="GQB27" s="80"/>
      <c r="GQC27" s="80"/>
      <c r="GQD27" s="80"/>
      <c r="GQE27" s="80"/>
      <c r="GQF27" s="80"/>
      <c r="GQG27" s="80"/>
      <c r="GQH27" s="80"/>
      <c r="GQI27" s="80"/>
      <c r="GQJ27" s="80"/>
      <c r="GQK27" s="80"/>
      <c r="GQL27" s="80"/>
      <c r="GQM27" s="80"/>
      <c r="GQN27" s="80"/>
      <c r="GQO27" s="80"/>
      <c r="GQP27" s="80"/>
      <c r="GQQ27" s="80"/>
      <c r="GQR27" s="80"/>
      <c r="GQS27" s="80"/>
      <c r="GQT27" s="80"/>
      <c r="GQU27" s="80"/>
      <c r="GQV27" s="80"/>
      <c r="GQW27" s="80"/>
      <c r="GQX27" s="80"/>
      <c r="GQY27" s="80"/>
      <c r="GQZ27" s="80"/>
      <c r="GRA27" s="80"/>
      <c r="GRB27" s="80"/>
      <c r="GRC27" s="80"/>
      <c r="GRD27" s="80"/>
      <c r="GRE27" s="80"/>
      <c r="GRF27" s="80"/>
      <c r="GRG27" s="80"/>
      <c r="GRH27" s="80"/>
      <c r="GRI27" s="80"/>
      <c r="GRJ27" s="80"/>
      <c r="GRK27" s="80"/>
      <c r="GRL27" s="80"/>
      <c r="GRM27" s="80"/>
      <c r="GRN27" s="80"/>
      <c r="GRO27" s="80"/>
      <c r="GRP27" s="80"/>
      <c r="GRQ27" s="80"/>
      <c r="GRR27" s="80"/>
      <c r="GRS27" s="80"/>
      <c r="GRT27" s="80"/>
      <c r="GRU27" s="80"/>
      <c r="GRV27" s="80"/>
      <c r="GRW27" s="80"/>
      <c r="GRX27" s="80"/>
      <c r="GRY27" s="80"/>
      <c r="GRZ27" s="80"/>
      <c r="GSA27" s="80"/>
      <c r="GSB27" s="80"/>
      <c r="GSC27" s="80"/>
      <c r="GSD27" s="80"/>
      <c r="GSE27" s="80"/>
      <c r="GSF27" s="80"/>
      <c r="GSG27" s="80"/>
      <c r="GSH27" s="80"/>
      <c r="GSI27" s="80"/>
      <c r="GSJ27" s="80"/>
      <c r="GSK27" s="80"/>
      <c r="GSL27" s="80"/>
      <c r="GSM27" s="80"/>
      <c r="GSN27" s="80"/>
      <c r="GSO27" s="80"/>
      <c r="GSP27" s="80"/>
      <c r="GSQ27" s="80"/>
      <c r="GSR27" s="80"/>
      <c r="GSS27" s="80"/>
      <c r="GST27" s="80"/>
      <c r="GSU27" s="80"/>
      <c r="GSV27" s="80"/>
      <c r="GSW27" s="80"/>
      <c r="GSX27" s="80"/>
      <c r="GSY27" s="80"/>
      <c r="GSZ27" s="80"/>
      <c r="GTA27" s="80"/>
      <c r="GTB27" s="80"/>
      <c r="GTC27" s="80"/>
      <c r="GTD27" s="80"/>
      <c r="GTE27" s="80"/>
      <c r="GTF27" s="80"/>
      <c r="GTG27" s="80"/>
      <c r="GTH27" s="80"/>
      <c r="GTI27" s="80"/>
      <c r="GTJ27" s="80"/>
      <c r="GTK27" s="80"/>
      <c r="GTL27" s="80"/>
      <c r="GTM27" s="80"/>
      <c r="GTN27" s="80"/>
      <c r="GTO27" s="80"/>
      <c r="GTP27" s="80"/>
      <c r="GTQ27" s="80"/>
      <c r="GTR27" s="80"/>
      <c r="GTS27" s="80"/>
      <c r="GTT27" s="80"/>
      <c r="GTU27" s="80"/>
      <c r="GTV27" s="80"/>
      <c r="GTW27" s="80"/>
      <c r="GTX27" s="80"/>
      <c r="GTY27" s="80"/>
      <c r="GTZ27" s="80"/>
      <c r="GUA27" s="80"/>
      <c r="GUB27" s="80"/>
      <c r="GUC27" s="80"/>
      <c r="GUD27" s="80"/>
      <c r="GUE27" s="80"/>
      <c r="GUF27" s="80"/>
      <c r="GUG27" s="80"/>
      <c r="GUH27" s="80"/>
      <c r="GUI27" s="80"/>
      <c r="GUJ27" s="80"/>
      <c r="GUK27" s="80"/>
      <c r="GUL27" s="80"/>
      <c r="GUM27" s="80"/>
      <c r="GUN27" s="80"/>
      <c r="GUO27" s="80"/>
      <c r="GUP27" s="80"/>
      <c r="GUQ27" s="80"/>
      <c r="GUR27" s="80"/>
      <c r="GUS27" s="80"/>
      <c r="GUT27" s="80"/>
      <c r="GUU27" s="80"/>
      <c r="GUV27" s="80"/>
      <c r="GUW27" s="80"/>
      <c r="GUX27" s="80"/>
      <c r="GUY27" s="80"/>
      <c r="GUZ27" s="80"/>
      <c r="GVA27" s="80"/>
      <c r="GVB27" s="80"/>
      <c r="GVC27" s="80"/>
      <c r="GVD27" s="80"/>
      <c r="GVE27" s="80"/>
      <c r="GVF27" s="80"/>
      <c r="GVG27" s="80"/>
      <c r="GVH27" s="80"/>
      <c r="GVI27" s="80"/>
      <c r="GVJ27" s="80"/>
      <c r="GVK27" s="80"/>
      <c r="GVL27" s="80"/>
      <c r="GVM27" s="80"/>
      <c r="GVN27" s="80"/>
      <c r="GVO27" s="80"/>
      <c r="GVP27" s="80"/>
      <c r="GVQ27" s="80"/>
      <c r="GVR27" s="80"/>
      <c r="GVS27" s="80"/>
      <c r="GVT27" s="80"/>
      <c r="GVU27" s="80"/>
      <c r="GVV27" s="80"/>
      <c r="GVW27" s="80"/>
      <c r="GVX27" s="80"/>
      <c r="GVY27" s="80"/>
      <c r="GVZ27" s="80"/>
      <c r="GWA27" s="80"/>
      <c r="GWB27" s="80"/>
      <c r="GWC27" s="80"/>
      <c r="GWD27" s="80"/>
      <c r="GWE27" s="80"/>
      <c r="GWF27" s="80"/>
      <c r="GWG27" s="80"/>
      <c r="GWH27" s="80"/>
      <c r="GWI27" s="80"/>
      <c r="GWJ27" s="80"/>
      <c r="GWK27" s="80"/>
      <c r="GWL27" s="80"/>
      <c r="GWM27" s="80"/>
      <c r="GWN27" s="80"/>
      <c r="GWO27" s="80"/>
      <c r="GWP27" s="80"/>
      <c r="GWQ27" s="80"/>
      <c r="GWR27" s="80"/>
      <c r="GWS27" s="80"/>
      <c r="GWT27" s="80"/>
      <c r="GWU27" s="80"/>
      <c r="GWV27" s="80"/>
      <c r="GWW27" s="80"/>
      <c r="GWX27" s="80"/>
      <c r="GWY27" s="80"/>
      <c r="GWZ27" s="80"/>
      <c r="GXA27" s="80"/>
      <c r="GXB27" s="80"/>
      <c r="GXC27" s="80"/>
      <c r="GXD27" s="80"/>
      <c r="GXE27" s="80"/>
      <c r="GXF27" s="80"/>
      <c r="GXG27" s="80"/>
      <c r="GXH27" s="80"/>
      <c r="GXI27" s="80"/>
      <c r="GXJ27" s="80"/>
      <c r="GXK27" s="80"/>
      <c r="GXL27" s="80"/>
      <c r="GXM27" s="80"/>
      <c r="GXN27" s="80"/>
      <c r="GXO27" s="80"/>
      <c r="GXP27" s="80"/>
      <c r="GXQ27" s="80"/>
      <c r="GXR27" s="80"/>
      <c r="GXS27" s="80"/>
      <c r="GXT27" s="80"/>
      <c r="GXU27" s="80"/>
      <c r="GXV27" s="80"/>
      <c r="GXW27" s="80"/>
      <c r="GXX27" s="80"/>
      <c r="GXY27" s="80"/>
      <c r="GXZ27" s="80"/>
      <c r="GYA27" s="80"/>
      <c r="GYB27" s="80"/>
      <c r="GYC27" s="80"/>
      <c r="GYD27" s="80"/>
      <c r="GYE27" s="80"/>
      <c r="GYF27" s="80"/>
      <c r="GYG27" s="80"/>
      <c r="GYH27" s="80"/>
      <c r="GYI27" s="80"/>
      <c r="GYJ27" s="80"/>
      <c r="GYK27" s="80"/>
      <c r="GYL27" s="80"/>
      <c r="GYM27" s="80"/>
      <c r="GYN27" s="80"/>
      <c r="GYO27" s="80"/>
      <c r="GYP27" s="80"/>
      <c r="GYQ27" s="80"/>
      <c r="GYR27" s="80"/>
      <c r="GYS27" s="80"/>
      <c r="GYT27" s="80"/>
      <c r="GYU27" s="80"/>
      <c r="GYV27" s="80"/>
      <c r="GYW27" s="80"/>
      <c r="GYX27" s="80"/>
      <c r="GYY27" s="80"/>
      <c r="GYZ27" s="80"/>
      <c r="GZA27" s="80"/>
      <c r="GZB27" s="80"/>
      <c r="GZC27" s="80"/>
      <c r="GZD27" s="80"/>
      <c r="GZE27" s="80"/>
      <c r="GZF27" s="80"/>
      <c r="GZG27" s="80"/>
      <c r="GZH27" s="80"/>
      <c r="GZI27" s="80"/>
      <c r="GZJ27" s="80"/>
      <c r="GZK27" s="80"/>
      <c r="GZL27" s="80"/>
      <c r="GZM27" s="80"/>
      <c r="GZN27" s="80"/>
      <c r="GZO27" s="80"/>
      <c r="GZP27" s="80"/>
      <c r="GZQ27" s="80"/>
      <c r="GZR27" s="80"/>
      <c r="GZS27" s="80"/>
      <c r="GZT27" s="80"/>
      <c r="GZU27" s="80"/>
      <c r="GZV27" s="80"/>
      <c r="GZW27" s="80"/>
      <c r="GZX27" s="80"/>
      <c r="GZY27" s="80"/>
      <c r="GZZ27" s="80"/>
      <c r="HAA27" s="80"/>
      <c r="HAB27" s="80"/>
      <c r="HAC27" s="80"/>
      <c r="HAD27" s="80"/>
      <c r="HAE27" s="80"/>
      <c r="HAF27" s="80"/>
      <c r="HAG27" s="80"/>
      <c r="HAH27" s="80"/>
      <c r="HAI27" s="80"/>
      <c r="HAJ27" s="80"/>
      <c r="HAK27" s="80"/>
      <c r="HAL27" s="80"/>
      <c r="HAM27" s="80"/>
      <c r="HAN27" s="80"/>
      <c r="HAO27" s="80"/>
      <c r="HAP27" s="80"/>
      <c r="HAQ27" s="80"/>
      <c r="HAR27" s="80"/>
      <c r="HAS27" s="80"/>
      <c r="HAT27" s="80"/>
      <c r="HAU27" s="80"/>
      <c r="HAV27" s="80"/>
      <c r="HAW27" s="80"/>
      <c r="HAX27" s="80"/>
      <c r="HAY27" s="80"/>
      <c r="HAZ27" s="80"/>
      <c r="HBA27" s="80"/>
      <c r="HBB27" s="80"/>
      <c r="HBC27" s="80"/>
      <c r="HBD27" s="80"/>
      <c r="HBE27" s="80"/>
      <c r="HBF27" s="80"/>
      <c r="HBG27" s="80"/>
      <c r="HBH27" s="80"/>
      <c r="HBI27" s="80"/>
      <c r="HBJ27" s="80"/>
      <c r="HBK27" s="80"/>
      <c r="HBL27" s="80"/>
      <c r="HBM27" s="80"/>
      <c r="HBN27" s="80"/>
      <c r="HBO27" s="80"/>
      <c r="HBP27" s="80"/>
      <c r="HBQ27" s="80"/>
      <c r="HBR27" s="80"/>
      <c r="HBS27" s="80"/>
      <c r="HBT27" s="80"/>
      <c r="HBU27" s="80"/>
      <c r="HBV27" s="80"/>
      <c r="HBW27" s="80"/>
      <c r="HBX27" s="80"/>
      <c r="HBY27" s="80"/>
      <c r="HBZ27" s="80"/>
      <c r="HCA27" s="80"/>
      <c r="HCB27" s="80"/>
      <c r="HCC27" s="80"/>
      <c r="HCD27" s="80"/>
      <c r="HCE27" s="80"/>
      <c r="HCF27" s="80"/>
      <c r="HCG27" s="80"/>
      <c r="HCH27" s="80"/>
      <c r="HCI27" s="80"/>
      <c r="HCJ27" s="80"/>
      <c r="HCK27" s="80"/>
      <c r="HCL27" s="80"/>
      <c r="HCM27" s="80"/>
      <c r="HCN27" s="80"/>
      <c r="HCO27" s="80"/>
      <c r="HCP27" s="80"/>
      <c r="HCQ27" s="80"/>
      <c r="HCR27" s="80"/>
      <c r="HCS27" s="80"/>
      <c r="HCT27" s="80"/>
      <c r="HCU27" s="80"/>
      <c r="HCV27" s="80"/>
      <c r="HCW27" s="80"/>
      <c r="HCX27" s="80"/>
      <c r="HCY27" s="80"/>
      <c r="HCZ27" s="80"/>
      <c r="HDA27" s="80"/>
      <c r="HDB27" s="80"/>
      <c r="HDC27" s="80"/>
      <c r="HDD27" s="80"/>
      <c r="HDE27" s="80"/>
      <c r="HDF27" s="80"/>
      <c r="HDG27" s="80"/>
      <c r="HDH27" s="80"/>
      <c r="HDI27" s="80"/>
      <c r="HDJ27" s="80"/>
      <c r="HDK27" s="80"/>
      <c r="HDL27" s="80"/>
      <c r="HDM27" s="80"/>
      <c r="HDN27" s="80"/>
      <c r="HDO27" s="80"/>
      <c r="HDP27" s="80"/>
      <c r="HDQ27" s="80"/>
      <c r="HDR27" s="80"/>
      <c r="HDS27" s="80"/>
      <c r="HDT27" s="80"/>
      <c r="HDU27" s="80"/>
      <c r="HDV27" s="80"/>
      <c r="HDW27" s="80"/>
      <c r="HDX27" s="80"/>
      <c r="HDY27" s="80"/>
      <c r="HDZ27" s="80"/>
      <c r="HEA27" s="80"/>
      <c r="HEB27" s="80"/>
      <c r="HEC27" s="80"/>
      <c r="HED27" s="80"/>
      <c r="HEE27" s="80"/>
      <c r="HEF27" s="80"/>
      <c r="HEG27" s="80"/>
      <c r="HEH27" s="80"/>
      <c r="HEI27" s="80"/>
      <c r="HEJ27" s="80"/>
      <c r="HEK27" s="80"/>
      <c r="HEL27" s="80"/>
      <c r="HEM27" s="80"/>
      <c r="HEN27" s="80"/>
      <c r="HEO27" s="80"/>
      <c r="HEP27" s="80"/>
      <c r="HEQ27" s="80"/>
      <c r="HER27" s="80"/>
      <c r="HES27" s="80"/>
      <c r="HET27" s="80"/>
      <c r="HEU27" s="80"/>
      <c r="HEV27" s="80"/>
      <c r="HEW27" s="80"/>
      <c r="HEX27" s="80"/>
      <c r="HEY27" s="80"/>
      <c r="HEZ27" s="80"/>
      <c r="HFA27" s="80"/>
      <c r="HFB27" s="80"/>
      <c r="HFC27" s="80"/>
      <c r="HFD27" s="80"/>
      <c r="HFE27" s="80"/>
      <c r="HFF27" s="80"/>
      <c r="HFG27" s="80"/>
      <c r="HFH27" s="80"/>
      <c r="HFI27" s="80"/>
      <c r="HFJ27" s="80"/>
      <c r="HFK27" s="80"/>
      <c r="HFL27" s="80"/>
      <c r="HFM27" s="80"/>
      <c r="HFN27" s="80"/>
      <c r="HFO27" s="80"/>
      <c r="HFP27" s="80"/>
      <c r="HFQ27" s="80"/>
      <c r="HFR27" s="80"/>
      <c r="HFS27" s="80"/>
      <c r="HFT27" s="80"/>
      <c r="HFU27" s="80"/>
      <c r="HFV27" s="80"/>
      <c r="HFW27" s="80"/>
      <c r="HFX27" s="80"/>
      <c r="HFY27" s="80"/>
      <c r="HFZ27" s="80"/>
      <c r="HGA27" s="80"/>
      <c r="HGB27" s="80"/>
      <c r="HGC27" s="80"/>
      <c r="HGD27" s="80"/>
      <c r="HGE27" s="80"/>
      <c r="HGF27" s="80"/>
      <c r="HGG27" s="80"/>
      <c r="HGH27" s="80"/>
      <c r="HGI27" s="80"/>
      <c r="HGJ27" s="80"/>
      <c r="HGK27" s="80"/>
      <c r="HGL27" s="80"/>
      <c r="HGM27" s="80"/>
      <c r="HGN27" s="80"/>
      <c r="HGO27" s="80"/>
      <c r="HGP27" s="80"/>
      <c r="HGQ27" s="80"/>
      <c r="HGR27" s="80"/>
      <c r="HGS27" s="80"/>
      <c r="HGT27" s="80"/>
      <c r="HGU27" s="80"/>
      <c r="HGV27" s="80"/>
      <c r="HGW27" s="80"/>
      <c r="HGX27" s="80"/>
      <c r="HGY27" s="80"/>
      <c r="HGZ27" s="80"/>
      <c r="HHA27" s="80"/>
      <c r="HHB27" s="80"/>
      <c r="HHC27" s="80"/>
      <c r="HHD27" s="80"/>
      <c r="HHE27" s="80"/>
      <c r="HHF27" s="80"/>
      <c r="HHG27" s="80"/>
      <c r="HHH27" s="80"/>
      <c r="HHI27" s="80"/>
      <c r="HHJ27" s="80"/>
      <c r="HHK27" s="80"/>
      <c r="HHL27" s="80"/>
      <c r="HHM27" s="80"/>
      <c r="HHN27" s="80"/>
      <c r="HHO27" s="80"/>
      <c r="HHP27" s="80"/>
      <c r="HHQ27" s="80"/>
      <c r="HHR27" s="80"/>
      <c r="HHS27" s="80"/>
      <c r="HHT27" s="80"/>
      <c r="HHU27" s="80"/>
      <c r="HHV27" s="80"/>
      <c r="HHW27" s="80"/>
      <c r="HHX27" s="80"/>
      <c r="HHY27" s="80"/>
      <c r="HHZ27" s="80"/>
      <c r="HIA27" s="80"/>
      <c r="HIB27" s="80"/>
      <c r="HIC27" s="80"/>
      <c r="HID27" s="80"/>
      <c r="HIE27" s="80"/>
      <c r="HIF27" s="80"/>
      <c r="HIG27" s="80"/>
      <c r="HIH27" s="80"/>
      <c r="HII27" s="80"/>
      <c r="HIJ27" s="80"/>
      <c r="HIK27" s="80"/>
      <c r="HIL27" s="80"/>
      <c r="HIM27" s="80"/>
      <c r="HIN27" s="80"/>
      <c r="HIO27" s="80"/>
      <c r="HIP27" s="80"/>
      <c r="HIQ27" s="80"/>
      <c r="HIR27" s="80"/>
      <c r="HIS27" s="80"/>
      <c r="HIT27" s="80"/>
      <c r="HIU27" s="80"/>
      <c r="HIV27" s="80"/>
      <c r="HIW27" s="80"/>
      <c r="HIX27" s="80"/>
      <c r="HIY27" s="80"/>
      <c r="HIZ27" s="80"/>
      <c r="HJA27" s="80"/>
      <c r="HJB27" s="80"/>
      <c r="HJC27" s="80"/>
      <c r="HJD27" s="80"/>
      <c r="HJE27" s="80"/>
      <c r="HJF27" s="80"/>
      <c r="HJG27" s="80"/>
      <c r="HJH27" s="80"/>
      <c r="HJI27" s="80"/>
      <c r="HJJ27" s="80"/>
      <c r="HJK27" s="80"/>
      <c r="HJL27" s="80"/>
      <c r="HJM27" s="80"/>
      <c r="HJN27" s="80"/>
      <c r="HJO27" s="80"/>
      <c r="HJP27" s="80"/>
      <c r="HJQ27" s="80"/>
      <c r="HJR27" s="80"/>
      <c r="HJS27" s="80"/>
      <c r="HJT27" s="80"/>
      <c r="HJU27" s="80"/>
      <c r="HJV27" s="80"/>
      <c r="HJW27" s="80"/>
      <c r="HJX27" s="80"/>
      <c r="HJY27" s="80"/>
      <c r="HJZ27" s="80"/>
      <c r="HKA27" s="80"/>
      <c r="HKB27" s="80"/>
      <c r="HKC27" s="80"/>
      <c r="HKD27" s="80"/>
      <c r="HKE27" s="80"/>
      <c r="HKF27" s="80"/>
      <c r="HKG27" s="80"/>
      <c r="HKH27" s="80"/>
      <c r="HKI27" s="80"/>
      <c r="HKJ27" s="80"/>
      <c r="HKK27" s="80"/>
      <c r="HKL27" s="80"/>
      <c r="HKM27" s="80"/>
      <c r="HKN27" s="80"/>
      <c r="HKO27" s="80"/>
      <c r="HKP27" s="80"/>
      <c r="HKQ27" s="80"/>
      <c r="HKR27" s="80"/>
      <c r="HKS27" s="80"/>
      <c r="HKT27" s="80"/>
      <c r="HKU27" s="80"/>
      <c r="HKV27" s="80"/>
      <c r="HKW27" s="80"/>
      <c r="HKX27" s="80"/>
      <c r="HKY27" s="80"/>
      <c r="HKZ27" s="80"/>
      <c r="HLA27" s="80"/>
      <c r="HLB27" s="80"/>
      <c r="HLC27" s="80"/>
      <c r="HLD27" s="80"/>
      <c r="HLE27" s="80"/>
      <c r="HLF27" s="80"/>
      <c r="HLG27" s="80"/>
      <c r="HLH27" s="80"/>
      <c r="HLI27" s="80"/>
      <c r="HLJ27" s="80"/>
      <c r="HLK27" s="80"/>
      <c r="HLL27" s="80"/>
      <c r="HLM27" s="80"/>
      <c r="HLN27" s="80"/>
      <c r="HLO27" s="80"/>
      <c r="HLP27" s="80"/>
      <c r="HLQ27" s="80"/>
      <c r="HLR27" s="80"/>
      <c r="HLS27" s="80"/>
      <c r="HLT27" s="80"/>
      <c r="HLU27" s="80"/>
      <c r="HLV27" s="80"/>
      <c r="HLW27" s="80"/>
      <c r="HLX27" s="80"/>
      <c r="HLY27" s="80"/>
      <c r="HLZ27" s="80"/>
      <c r="HMA27" s="80"/>
      <c r="HMB27" s="80"/>
      <c r="HMC27" s="80"/>
      <c r="HMD27" s="80"/>
      <c r="HME27" s="80"/>
      <c r="HMF27" s="80"/>
      <c r="HMG27" s="80"/>
      <c r="HMH27" s="80"/>
      <c r="HMI27" s="80"/>
      <c r="HMJ27" s="80"/>
      <c r="HMK27" s="80"/>
      <c r="HML27" s="80"/>
      <c r="HMM27" s="80"/>
      <c r="HMN27" s="80"/>
      <c r="HMO27" s="80"/>
      <c r="HMP27" s="80"/>
      <c r="HMQ27" s="80"/>
      <c r="HMR27" s="80"/>
      <c r="HMS27" s="80"/>
      <c r="HMT27" s="80"/>
      <c r="HMU27" s="80"/>
      <c r="HMV27" s="80"/>
      <c r="HMW27" s="80"/>
      <c r="HMX27" s="80"/>
      <c r="HMY27" s="80"/>
      <c r="HMZ27" s="80"/>
      <c r="HNA27" s="80"/>
      <c r="HNB27" s="80"/>
      <c r="HNC27" s="80"/>
      <c r="HND27" s="80"/>
      <c r="HNE27" s="80"/>
      <c r="HNF27" s="80"/>
      <c r="HNG27" s="80"/>
      <c r="HNH27" s="80"/>
      <c r="HNI27" s="80"/>
      <c r="HNJ27" s="80"/>
      <c r="HNK27" s="80"/>
      <c r="HNL27" s="80"/>
      <c r="HNM27" s="80"/>
      <c r="HNN27" s="80"/>
      <c r="HNO27" s="80"/>
      <c r="HNP27" s="80"/>
      <c r="HNQ27" s="80"/>
      <c r="HNR27" s="80"/>
      <c r="HNS27" s="80"/>
      <c r="HNT27" s="80"/>
      <c r="HNU27" s="80"/>
      <c r="HNV27" s="80"/>
      <c r="HNW27" s="80"/>
      <c r="HNX27" s="80"/>
      <c r="HNY27" s="80"/>
      <c r="HNZ27" s="80"/>
      <c r="HOA27" s="80"/>
      <c r="HOB27" s="80"/>
      <c r="HOC27" s="80"/>
      <c r="HOD27" s="80"/>
      <c r="HOE27" s="80"/>
      <c r="HOF27" s="80"/>
      <c r="HOG27" s="80"/>
      <c r="HOH27" s="80"/>
      <c r="HOI27" s="80"/>
      <c r="HOJ27" s="80"/>
      <c r="HOK27" s="80"/>
      <c r="HOL27" s="80"/>
      <c r="HOM27" s="80"/>
      <c r="HON27" s="80"/>
      <c r="HOO27" s="80"/>
      <c r="HOP27" s="80"/>
      <c r="HOQ27" s="80"/>
      <c r="HOR27" s="80"/>
      <c r="HOS27" s="80"/>
      <c r="HOT27" s="80"/>
      <c r="HOU27" s="80"/>
      <c r="HOV27" s="80"/>
      <c r="HOW27" s="80"/>
      <c r="HOX27" s="80"/>
      <c r="HOY27" s="80"/>
      <c r="HOZ27" s="80"/>
      <c r="HPA27" s="80"/>
      <c r="HPB27" s="80"/>
      <c r="HPC27" s="80"/>
      <c r="HPD27" s="80"/>
      <c r="HPE27" s="80"/>
      <c r="HPF27" s="80"/>
      <c r="HPG27" s="80"/>
      <c r="HPH27" s="80"/>
      <c r="HPI27" s="80"/>
      <c r="HPJ27" s="80"/>
      <c r="HPK27" s="80"/>
      <c r="HPL27" s="80"/>
      <c r="HPM27" s="80"/>
      <c r="HPN27" s="80"/>
      <c r="HPO27" s="80"/>
      <c r="HPP27" s="80"/>
      <c r="HPQ27" s="80"/>
      <c r="HPR27" s="80"/>
      <c r="HPS27" s="80"/>
      <c r="HPT27" s="80"/>
      <c r="HPU27" s="80"/>
      <c r="HPV27" s="80"/>
      <c r="HPW27" s="80"/>
      <c r="HPX27" s="80"/>
      <c r="HPY27" s="80"/>
      <c r="HPZ27" s="80"/>
      <c r="HQA27" s="80"/>
      <c r="HQB27" s="80"/>
      <c r="HQC27" s="80"/>
      <c r="HQD27" s="80"/>
      <c r="HQE27" s="80"/>
      <c r="HQF27" s="80"/>
      <c r="HQG27" s="80"/>
      <c r="HQH27" s="80"/>
      <c r="HQI27" s="80"/>
      <c r="HQJ27" s="80"/>
      <c r="HQK27" s="80"/>
      <c r="HQL27" s="80"/>
      <c r="HQM27" s="80"/>
      <c r="HQN27" s="80"/>
      <c r="HQO27" s="80"/>
      <c r="HQP27" s="80"/>
      <c r="HQQ27" s="80"/>
      <c r="HQR27" s="80"/>
      <c r="HQS27" s="80"/>
      <c r="HQT27" s="80"/>
      <c r="HQU27" s="80"/>
      <c r="HQV27" s="80"/>
      <c r="HQW27" s="80"/>
      <c r="HQX27" s="80"/>
      <c r="HQY27" s="80"/>
      <c r="HQZ27" s="80"/>
      <c r="HRA27" s="80"/>
      <c r="HRB27" s="80"/>
      <c r="HRC27" s="80"/>
      <c r="HRD27" s="80"/>
      <c r="HRE27" s="80"/>
      <c r="HRF27" s="80"/>
      <c r="HRG27" s="80"/>
      <c r="HRH27" s="80"/>
      <c r="HRI27" s="80"/>
      <c r="HRJ27" s="80"/>
      <c r="HRK27" s="80"/>
      <c r="HRL27" s="80"/>
      <c r="HRM27" s="80"/>
      <c r="HRN27" s="80"/>
      <c r="HRO27" s="80"/>
      <c r="HRP27" s="80"/>
      <c r="HRQ27" s="80"/>
      <c r="HRR27" s="80"/>
      <c r="HRS27" s="80"/>
      <c r="HRT27" s="80"/>
      <c r="HRU27" s="80"/>
      <c r="HRV27" s="80"/>
      <c r="HRW27" s="80"/>
      <c r="HRX27" s="80"/>
      <c r="HRY27" s="80"/>
      <c r="HRZ27" s="80"/>
      <c r="HSA27" s="80"/>
      <c r="HSB27" s="80"/>
      <c r="HSC27" s="80"/>
      <c r="HSD27" s="80"/>
      <c r="HSE27" s="80"/>
      <c r="HSF27" s="80"/>
      <c r="HSG27" s="80"/>
      <c r="HSH27" s="80"/>
      <c r="HSI27" s="80"/>
      <c r="HSJ27" s="80"/>
      <c r="HSK27" s="80"/>
      <c r="HSL27" s="80"/>
      <c r="HSM27" s="80"/>
      <c r="HSN27" s="80"/>
      <c r="HSO27" s="80"/>
      <c r="HSP27" s="80"/>
      <c r="HSQ27" s="80"/>
      <c r="HSR27" s="80"/>
      <c r="HSS27" s="80"/>
      <c r="HST27" s="80"/>
      <c r="HSU27" s="80"/>
      <c r="HSV27" s="80"/>
      <c r="HSW27" s="80"/>
      <c r="HSX27" s="80"/>
      <c r="HSY27" s="80"/>
      <c r="HSZ27" s="80"/>
      <c r="HTA27" s="80"/>
      <c r="HTB27" s="80"/>
      <c r="HTC27" s="80"/>
      <c r="HTD27" s="80"/>
      <c r="HTE27" s="80"/>
      <c r="HTF27" s="80"/>
      <c r="HTG27" s="80"/>
      <c r="HTH27" s="80"/>
      <c r="HTI27" s="80"/>
      <c r="HTJ27" s="80"/>
      <c r="HTK27" s="80"/>
      <c r="HTL27" s="80"/>
      <c r="HTM27" s="80"/>
      <c r="HTN27" s="80"/>
      <c r="HTO27" s="80"/>
      <c r="HTP27" s="80"/>
      <c r="HTQ27" s="80"/>
      <c r="HTR27" s="80"/>
      <c r="HTS27" s="80"/>
      <c r="HTT27" s="80"/>
      <c r="HTU27" s="80"/>
      <c r="HTV27" s="80"/>
      <c r="HTW27" s="80"/>
      <c r="HTX27" s="80"/>
      <c r="HTY27" s="80"/>
      <c r="HTZ27" s="80"/>
      <c r="HUA27" s="80"/>
      <c r="HUB27" s="80"/>
      <c r="HUC27" s="80"/>
      <c r="HUD27" s="80"/>
      <c r="HUE27" s="80"/>
      <c r="HUF27" s="80"/>
      <c r="HUG27" s="80"/>
      <c r="HUH27" s="80"/>
      <c r="HUI27" s="80"/>
      <c r="HUJ27" s="80"/>
      <c r="HUK27" s="80"/>
      <c r="HUL27" s="80"/>
      <c r="HUM27" s="80"/>
      <c r="HUN27" s="80"/>
      <c r="HUO27" s="80"/>
      <c r="HUP27" s="80"/>
      <c r="HUQ27" s="80"/>
      <c r="HUR27" s="80"/>
      <c r="HUS27" s="80"/>
      <c r="HUT27" s="80"/>
      <c r="HUU27" s="80"/>
      <c r="HUV27" s="80"/>
      <c r="HUW27" s="80"/>
      <c r="HUX27" s="80"/>
      <c r="HUY27" s="80"/>
      <c r="HUZ27" s="80"/>
      <c r="HVA27" s="80"/>
      <c r="HVB27" s="80"/>
      <c r="HVC27" s="80"/>
      <c r="HVD27" s="80"/>
      <c r="HVE27" s="80"/>
      <c r="HVF27" s="80"/>
      <c r="HVG27" s="80"/>
      <c r="HVH27" s="80"/>
      <c r="HVI27" s="80"/>
      <c r="HVJ27" s="80"/>
      <c r="HVK27" s="80"/>
      <c r="HVL27" s="80"/>
      <c r="HVM27" s="80"/>
      <c r="HVN27" s="80"/>
      <c r="HVO27" s="80"/>
      <c r="HVP27" s="80"/>
      <c r="HVQ27" s="80"/>
      <c r="HVR27" s="80"/>
      <c r="HVS27" s="80"/>
      <c r="HVT27" s="80"/>
      <c r="HVU27" s="80"/>
      <c r="HVV27" s="80"/>
      <c r="HVW27" s="80"/>
      <c r="HVX27" s="80"/>
      <c r="HVY27" s="80"/>
      <c r="HVZ27" s="80"/>
      <c r="HWA27" s="80"/>
      <c r="HWB27" s="80"/>
      <c r="HWC27" s="80"/>
      <c r="HWD27" s="80"/>
      <c r="HWE27" s="80"/>
      <c r="HWF27" s="80"/>
      <c r="HWG27" s="80"/>
      <c r="HWH27" s="80"/>
      <c r="HWI27" s="80"/>
      <c r="HWJ27" s="80"/>
      <c r="HWK27" s="80"/>
      <c r="HWL27" s="80"/>
      <c r="HWM27" s="80"/>
      <c r="HWN27" s="80"/>
      <c r="HWO27" s="80"/>
      <c r="HWP27" s="80"/>
      <c r="HWQ27" s="80"/>
      <c r="HWR27" s="80"/>
      <c r="HWS27" s="80"/>
      <c r="HWT27" s="80"/>
      <c r="HWU27" s="80"/>
      <c r="HWV27" s="80"/>
      <c r="HWW27" s="80"/>
      <c r="HWX27" s="80"/>
      <c r="HWY27" s="80"/>
      <c r="HWZ27" s="80"/>
      <c r="HXA27" s="80"/>
      <c r="HXB27" s="80"/>
      <c r="HXC27" s="80"/>
      <c r="HXD27" s="80"/>
      <c r="HXE27" s="80"/>
      <c r="HXF27" s="80"/>
      <c r="HXG27" s="80"/>
      <c r="HXH27" s="80"/>
      <c r="HXI27" s="80"/>
      <c r="HXJ27" s="80"/>
      <c r="HXK27" s="80"/>
      <c r="HXL27" s="80"/>
      <c r="HXM27" s="80"/>
      <c r="HXN27" s="80"/>
      <c r="HXO27" s="80"/>
      <c r="HXP27" s="80"/>
      <c r="HXQ27" s="80"/>
      <c r="HXR27" s="80"/>
      <c r="HXS27" s="80"/>
      <c r="HXT27" s="80"/>
      <c r="HXU27" s="80"/>
      <c r="HXV27" s="80"/>
      <c r="HXW27" s="80"/>
      <c r="HXX27" s="80"/>
      <c r="HXY27" s="80"/>
      <c r="HXZ27" s="80"/>
      <c r="HYA27" s="80"/>
      <c r="HYB27" s="80"/>
      <c r="HYC27" s="80"/>
      <c r="HYD27" s="80"/>
      <c r="HYE27" s="80"/>
      <c r="HYF27" s="80"/>
      <c r="HYG27" s="80"/>
      <c r="HYH27" s="80"/>
      <c r="HYI27" s="80"/>
      <c r="HYJ27" s="80"/>
      <c r="HYK27" s="80"/>
      <c r="HYL27" s="80"/>
      <c r="HYM27" s="80"/>
      <c r="HYN27" s="80"/>
      <c r="HYO27" s="80"/>
      <c r="HYP27" s="80"/>
      <c r="HYQ27" s="80"/>
      <c r="HYR27" s="80"/>
      <c r="HYS27" s="80"/>
      <c r="HYT27" s="80"/>
      <c r="HYU27" s="80"/>
      <c r="HYV27" s="80"/>
      <c r="HYW27" s="80"/>
      <c r="HYX27" s="80"/>
      <c r="HYY27" s="80"/>
      <c r="HYZ27" s="80"/>
      <c r="HZA27" s="80"/>
      <c r="HZB27" s="80"/>
      <c r="HZC27" s="80"/>
      <c r="HZD27" s="80"/>
      <c r="HZE27" s="80"/>
      <c r="HZF27" s="80"/>
      <c r="HZG27" s="80"/>
      <c r="HZH27" s="80"/>
      <c r="HZI27" s="80"/>
      <c r="HZJ27" s="80"/>
      <c r="HZK27" s="80"/>
      <c r="HZL27" s="80"/>
      <c r="HZM27" s="80"/>
      <c r="HZN27" s="80"/>
      <c r="HZO27" s="80"/>
      <c r="HZP27" s="80"/>
      <c r="HZQ27" s="80"/>
      <c r="HZR27" s="80"/>
      <c r="HZS27" s="80"/>
      <c r="HZT27" s="80"/>
      <c r="HZU27" s="80"/>
      <c r="HZV27" s="80"/>
      <c r="HZW27" s="80"/>
      <c r="HZX27" s="80"/>
      <c r="HZY27" s="80"/>
      <c r="HZZ27" s="80"/>
      <c r="IAA27" s="80"/>
      <c r="IAB27" s="80"/>
      <c r="IAC27" s="80"/>
      <c r="IAD27" s="80"/>
      <c r="IAE27" s="80"/>
      <c r="IAF27" s="80"/>
      <c r="IAG27" s="80"/>
      <c r="IAH27" s="80"/>
      <c r="IAI27" s="80"/>
      <c r="IAJ27" s="80"/>
      <c r="IAK27" s="80"/>
      <c r="IAL27" s="80"/>
      <c r="IAM27" s="80"/>
      <c r="IAN27" s="80"/>
      <c r="IAO27" s="80"/>
      <c r="IAP27" s="80"/>
      <c r="IAQ27" s="80"/>
      <c r="IAR27" s="80"/>
      <c r="IAS27" s="80"/>
      <c r="IAT27" s="80"/>
      <c r="IAU27" s="80"/>
      <c r="IAV27" s="80"/>
      <c r="IAW27" s="80"/>
      <c r="IAX27" s="80"/>
      <c r="IAY27" s="80"/>
      <c r="IAZ27" s="80"/>
      <c r="IBA27" s="80"/>
      <c r="IBB27" s="80"/>
      <c r="IBC27" s="80"/>
      <c r="IBD27" s="80"/>
      <c r="IBE27" s="80"/>
      <c r="IBF27" s="80"/>
      <c r="IBG27" s="80"/>
      <c r="IBH27" s="80"/>
      <c r="IBI27" s="80"/>
      <c r="IBJ27" s="80"/>
      <c r="IBK27" s="80"/>
      <c r="IBL27" s="80"/>
      <c r="IBM27" s="80"/>
      <c r="IBN27" s="80"/>
      <c r="IBO27" s="80"/>
      <c r="IBP27" s="80"/>
      <c r="IBQ27" s="80"/>
      <c r="IBR27" s="80"/>
      <c r="IBS27" s="80"/>
      <c r="IBT27" s="80"/>
      <c r="IBU27" s="80"/>
      <c r="IBV27" s="80"/>
      <c r="IBW27" s="80"/>
      <c r="IBX27" s="80"/>
      <c r="IBY27" s="80"/>
      <c r="IBZ27" s="80"/>
      <c r="ICA27" s="80"/>
      <c r="ICB27" s="80"/>
      <c r="ICC27" s="80"/>
      <c r="ICD27" s="80"/>
      <c r="ICE27" s="80"/>
      <c r="ICF27" s="80"/>
      <c r="ICG27" s="80"/>
      <c r="ICH27" s="80"/>
      <c r="ICI27" s="80"/>
      <c r="ICJ27" s="80"/>
      <c r="ICK27" s="80"/>
      <c r="ICL27" s="80"/>
      <c r="ICM27" s="80"/>
      <c r="ICN27" s="80"/>
      <c r="ICO27" s="80"/>
      <c r="ICP27" s="80"/>
      <c r="ICQ27" s="80"/>
      <c r="ICR27" s="80"/>
      <c r="ICS27" s="80"/>
      <c r="ICT27" s="80"/>
      <c r="ICU27" s="80"/>
      <c r="ICV27" s="80"/>
      <c r="ICW27" s="80"/>
      <c r="ICX27" s="80"/>
      <c r="ICY27" s="80"/>
      <c r="ICZ27" s="80"/>
      <c r="IDA27" s="80"/>
      <c r="IDB27" s="80"/>
      <c r="IDC27" s="80"/>
      <c r="IDD27" s="80"/>
      <c r="IDE27" s="80"/>
      <c r="IDF27" s="80"/>
      <c r="IDG27" s="80"/>
      <c r="IDH27" s="80"/>
      <c r="IDI27" s="80"/>
      <c r="IDJ27" s="80"/>
      <c r="IDK27" s="80"/>
      <c r="IDL27" s="80"/>
      <c r="IDM27" s="80"/>
      <c r="IDN27" s="80"/>
      <c r="IDO27" s="80"/>
      <c r="IDP27" s="80"/>
      <c r="IDQ27" s="80"/>
      <c r="IDR27" s="80"/>
      <c r="IDS27" s="80"/>
      <c r="IDT27" s="80"/>
      <c r="IDU27" s="80"/>
      <c r="IDV27" s="80"/>
      <c r="IDW27" s="80"/>
      <c r="IDX27" s="80"/>
      <c r="IDY27" s="80"/>
      <c r="IDZ27" s="80"/>
      <c r="IEA27" s="80"/>
      <c r="IEB27" s="80"/>
      <c r="IEC27" s="80"/>
      <c r="IED27" s="80"/>
      <c r="IEE27" s="80"/>
      <c r="IEF27" s="80"/>
      <c r="IEG27" s="80"/>
      <c r="IEH27" s="80"/>
      <c r="IEI27" s="80"/>
      <c r="IEJ27" s="80"/>
      <c r="IEK27" s="80"/>
      <c r="IEL27" s="80"/>
      <c r="IEM27" s="80"/>
      <c r="IEN27" s="80"/>
      <c r="IEO27" s="80"/>
      <c r="IEP27" s="80"/>
      <c r="IEQ27" s="80"/>
      <c r="IER27" s="80"/>
      <c r="IES27" s="80"/>
      <c r="IET27" s="80"/>
      <c r="IEU27" s="80"/>
      <c r="IEV27" s="80"/>
      <c r="IEW27" s="80"/>
      <c r="IEX27" s="80"/>
      <c r="IEY27" s="80"/>
      <c r="IEZ27" s="80"/>
      <c r="IFA27" s="80"/>
      <c r="IFB27" s="80"/>
      <c r="IFC27" s="80"/>
      <c r="IFD27" s="80"/>
      <c r="IFE27" s="80"/>
      <c r="IFF27" s="80"/>
      <c r="IFG27" s="80"/>
      <c r="IFH27" s="80"/>
      <c r="IFI27" s="80"/>
      <c r="IFJ27" s="80"/>
      <c r="IFK27" s="80"/>
      <c r="IFL27" s="80"/>
      <c r="IFM27" s="80"/>
      <c r="IFN27" s="80"/>
      <c r="IFO27" s="80"/>
      <c r="IFP27" s="80"/>
      <c r="IFQ27" s="80"/>
      <c r="IFR27" s="80"/>
      <c r="IFS27" s="80"/>
      <c r="IFT27" s="80"/>
      <c r="IFU27" s="80"/>
      <c r="IFV27" s="80"/>
      <c r="IFW27" s="80"/>
      <c r="IFX27" s="80"/>
      <c r="IFY27" s="80"/>
      <c r="IFZ27" s="80"/>
      <c r="IGA27" s="80"/>
      <c r="IGB27" s="80"/>
      <c r="IGC27" s="80"/>
      <c r="IGD27" s="80"/>
      <c r="IGE27" s="80"/>
      <c r="IGF27" s="80"/>
      <c r="IGG27" s="80"/>
      <c r="IGH27" s="80"/>
      <c r="IGI27" s="80"/>
      <c r="IGJ27" s="80"/>
      <c r="IGK27" s="80"/>
      <c r="IGL27" s="80"/>
      <c r="IGM27" s="80"/>
      <c r="IGN27" s="80"/>
      <c r="IGO27" s="80"/>
      <c r="IGP27" s="80"/>
      <c r="IGQ27" s="80"/>
      <c r="IGR27" s="80"/>
      <c r="IGS27" s="80"/>
      <c r="IGT27" s="80"/>
      <c r="IGU27" s="80"/>
      <c r="IGV27" s="80"/>
      <c r="IGW27" s="80"/>
      <c r="IGX27" s="80"/>
      <c r="IGY27" s="80"/>
      <c r="IGZ27" s="80"/>
      <c r="IHA27" s="80"/>
      <c r="IHB27" s="80"/>
      <c r="IHC27" s="80"/>
      <c r="IHD27" s="80"/>
      <c r="IHE27" s="80"/>
      <c r="IHF27" s="80"/>
      <c r="IHG27" s="80"/>
      <c r="IHH27" s="80"/>
      <c r="IHI27" s="80"/>
      <c r="IHJ27" s="80"/>
      <c r="IHK27" s="80"/>
      <c r="IHL27" s="80"/>
      <c r="IHM27" s="80"/>
      <c r="IHN27" s="80"/>
      <c r="IHO27" s="80"/>
      <c r="IHP27" s="80"/>
      <c r="IHQ27" s="80"/>
      <c r="IHR27" s="80"/>
      <c r="IHS27" s="80"/>
      <c r="IHT27" s="80"/>
      <c r="IHU27" s="80"/>
      <c r="IHV27" s="80"/>
      <c r="IHW27" s="80"/>
      <c r="IHX27" s="80"/>
      <c r="IHY27" s="80"/>
      <c r="IHZ27" s="80"/>
      <c r="IIA27" s="80"/>
      <c r="IIB27" s="80"/>
      <c r="IIC27" s="80"/>
      <c r="IID27" s="80"/>
      <c r="IIE27" s="80"/>
      <c r="IIF27" s="80"/>
      <c r="IIG27" s="80"/>
      <c r="IIH27" s="80"/>
      <c r="III27" s="80"/>
      <c r="IIJ27" s="80"/>
      <c r="IIK27" s="80"/>
      <c r="IIL27" s="80"/>
      <c r="IIM27" s="80"/>
      <c r="IIN27" s="80"/>
      <c r="IIO27" s="80"/>
      <c r="IIP27" s="80"/>
      <c r="IIQ27" s="80"/>
      <c r="IIR27" s="80"/>
      <c r="IIS27" s="80"/>
      <c r="IIT27" s="80"/>
      <c r="IIU27" s="80"/>
      <c r="IIV27" s="80"/>
      <c r="IIW27" s="80"/>
      <c r="IIX27" s="80"/>
      <c r="IIY27" s="80"/>
      <c r="IIZ27" s="80"/>
      <c r="IJA27" s="80"/>
      <c r="IJB27" s="80"/>
      <c r="IJC27" s="80"/>
      <c r="IJD27" s="80"/>
      <c r="IJE27" s="80"/>
      <c r="IJF27" s="80"/>
      <c r="IJG27" s="80"/>
      <c r="IJH27" s="80"/>
      <c r="IJI27" s="80"/>
      <c r="IJJ27" s="80"/>
      <c r="IJK27" s="80"/>
      <c r="IJL27" s="80"/>
      <c r="IJM27" s="80"/>
      <c r="IJN27" s="80"/>
      <c r="IJO27" s="80"/>
      <c r="IJP27" s="80"/>
      <c r="IJQ27" s="80"/>
      <c r="IJR27" s="80"/>
      <c r="IJS27" s="80"/>
      <c r="IJT27" s="80"/>
      <c r="IJU27" s="80"/>
      <c r="IJV27" s="80"/>
      <c r="IJW27" s="80"/>
      <c r="IJX27" s="80"/>
      <c r="IJY27" s="80"/>
      <c r="IJZ27" s="80"/>
      <c r="IKA27" s="80"/>
      <c r="IKB27" s="80"/>
      <c r="IKC27" s="80"/>
      <c r="IKD27" s="80"/>
      <c r="IKE27" s="80"/>
      <c r="IKF27" s="80"/>
      <c r="IKG27" s="80"/>
      <c r="IKH27" s="80"/>
      <c r="IKI27" s="80"/>
      <c r="IKJ27" s="80"/>
      <c r="IKK27" s="80"/>
      <c r="IKL27" s="80"/>
      <c r="IKM27" s="80"/>
      <c r="IKN27" s="80"/>
      <c r="IKO27" s="80"/>
      <c r="IKP27" s="80"/>
      <c r="IKQ27" s="80"/>
      <c r="IKR27" s="80"/>
      <c r="IKS27" s="80"/>
      <c r="IKT27" s="80"/>
      <c r="IKU27" s="80"/>
      <c r="IKV27" s="80"/>
      <c r="IKW27" s="80"/>
      <c r="IKX27" s="80"/>
      <c r="IKY27" s="80"/>
      <c r="IKZ27" s="80"/>
      <c r="ILA27" s="80"/>
      <c r="ILB27" s="80"/>
      <c r="ILC27" s="80"/>
      <c r="ILD27" s="80"/>
      <c r="ILE27" s="80"/>
      <c r="ILF27" s="80"/>
      <c r="ILG27" s="80"/>
      <c r="ILH27" s="80"/>
      <c r="ILI27" s="80"/>
      <c r="ILJ27" s="80"/>
      <c r="ILK27" s="80"/>
      <c r="ILL27" s="80"/>
      <c r="ILM27" s="80"/>
      <c r="ILN27" s="80"/>
      <c r="ILO27" s="80"/>
      <c r="ILP27" s="80"/>
      <c r="ILQ27" s="80"/>
      <c r="ILR27" s="80"/>
      <c r="ILS27" s="80"/>
      <c r="ILT27" s="80"/>
      <c r="ILU27" s="80"/>
      <c r="ILV27" s="80"/>
      <c r="ILW27" s="80"/>
      <c r="ILX27" s="80"/>
      <c r="ILY27" s="80"/>
      <c r="ILZ27" s="80"/>
      <c r="IMA27" s="80"/>
      <c r="IMB27" s="80"/>
      <c r="IMC27" s="80"/>
      <c r="IMD27" s="80"/>
      <c r="IME27" s="80"/>
      <c r="IMF27" s="80"/>
      <c r="IMG27" s="80"/>
      <c r="IMH27" s="80"/>
      <c r="IMI27" s="80"/>
      <c r="IMJ27" s="80"/>
      <c r="IMK27" s="80"/>
      <c r="IML27" s="80"/>
      <c r="IMM27" s="80"/>
      <c r="IMN27" s="80"/>
      <c r="IMO27" s="80"/>
      <c r="IMP27" s="80"/>
      <c r="IMQ27" s="80"/>
      <c r="IMR27" s="80"/>
      <c r="IMS27" s="80"/>
      <c r="IMT27" s="80"/>
      <c r="IMU27" s="80"/>
      <c r="IMV27" s="80"/>
      <c r="IMW27" s="80"/>
      <c r="IMX27" s="80"/>
      <c r="IMY27" s="80"/>
      <c r="IMZ27" s="80"/>
      <c r="INA27" s="80"/>
      <c r="INB27" s="80"/>
      <c r="INC27" s="80"/>
      <c r="IND27" s="80"/>
      <c r="INE27" s="80"/>
      <c r="INF27" s="80"/>
      <c r="ING27" s="80"/>
      <c r="INH27" s="80"/>
      <c r="INI27" s="80"/>
      <c r="INJ27" s="80"/>
      <c r="INK27" s="80"/>
      <c r="INL27" s="80"/>
      <c r="INM27" s="80"/>
      <c r="INN27" s="80"/>
      <c r="INO27" s="80"/>
      <c r="INP27" s="80"/>
      <c r="INQ27" s="80"/>
      <c r="INR27" s="80"/>
      <c r="INS27" s="80"/>
      <c r="INT27" s="80"/>
      <c r="INU27" s="80"/>
      <c r="INV27" s="80"/>
      <c r="INW27" s="80"/>
      <c r="INX27" s="80"/>
      <c r="INY27" s="80"/>
      <c r="INZ27" s="80"/>
      <c r="IOA27" s="80"/>
      <c r="IOB27" s="80"/>
      <c r="IOC27" s="80"/>
      <c r="IOD27" s="80"/>
      <c r="IOE27" s="80"/>
      <c r="IOF27" s="80"/>
      <c r="IOG27" s="80"/>
      <c r="IOH27" s="80"/>
      <c r="IOI27" s="80"/>
      <c r="IOJ27" s="80"/>
      <c r="IOK27" s="80"/>
      <c r="IOL27" s="80"/>
      <c r="IOM27" s="80"/>
      <c r="ION27" s="80"/>
      <c r="IOO27" s="80"/>
      <c r="IOP27" s="80"/>
      <c r="IOQ27" s="80"/>
      <c r="IOR27" s="80"/>
      <c r="IOS27" s="80"/>
      <c r="IOT27" s="80"/>
      <c r="IOU27" s="80"/>
      <c r="IOV27" s="80"/>
      <c r="IOW27" s="80"/>
      <c r="IOX27" s="80"/>
      <c r="IOY27" s="80"/>
      <c r="IOZ27" s="80"/>
      <c r="IPA27" s="80"/>
      <c r="IPB27" s="80"/>
      <c r="IPC27" s="80"/>
      <c r="IPD27" s="80"/>
      <c r="IPE27" s="80"/>
      <c r="IPF27" s="80"/>
      <c r="IPG27" s="80"/>
      <c r="IPH27" s="80"/>
      <c r="IPI27" s="80"/>
      <c r="IPJ27" s="80"/>
      <c r="IPK27" s="80"/>
      <c r="IPL27" s="80"/>
      <c r="IPM27" s="80"/>
      <c r="IPN27" s="80"/>
      <c r="IPO27" s="80"/>
      <c r="IPP27" s="80"/>
      <c r="IPQ27" s="80"/>
      <c r="IPR27" s="80"/>
      <c r="IPS27" s="80"/>
      <c r="IPT27" s="80"/>
      <c r="IPU27" s="80"/>
      <c r="IPV27" s="80"/>
      <c r="IPW27" s="80"/>
      <c r="IPX27" s="80"/>
      <c r="IPY27" s="80"/>
      <c r="IPZ27" s="80"/>
      <c r="IQA27" s="80"/>
      <c r="IQB27" s="80"/>
      <c r="IQC27" s="80"/>
      <c r="IQD27" s="80"/>
      <c r="IQE27" s="80"/>
      <c r="IQF27" s="80"/>
      <c r="IQG27" s="80"/>
      <c r="IQH27" s="80"/>
      <c r="IQI27" s="80"/>
      <c r="IQJ27" s="80"/>
      <c r="IQK27" s="80"/>
      <c r="IQL27" s="80"/>
      <c r="IQM27" s="80"/>
      <c r="IQN27" s="80"/>
      <c r="IQO27" s="80"/>
      <c r="IQP27" s="80"/>
      <c r="IQQ27" s="80"/>
      <c r="IQR27" s="80"/>
      <c r="IQS27" s="80"/>
      <c r="IQT27" s="80"/>
      <c r="IQU27" s="80"/>
      <c r="IQV27" s="80"/>
      <c r="IQW27" s="80"/>
      <c r="IQX27" s="80"/>
      <c r="IQY27" s="80"/>
      <c r="IQZ27" s="80"/>
      <c r="IRA27" s="80"/>
      <c r="IRB27" s="80"/>
      <c r="IRC27" s="80"/>
      <c r="IRD27" s="80"/>
      <c r="IRE27" s="80"/>
      <c r="IRF27" s="80"/>
      <c r="IRG27" s="80"/>
      <c r="IRH27" s="80"/>
      <c r="IRI27" s="80"/>
      <c r="IRJ27" s="80"/>
      <c r="IRK27" s="80"/>
      <c r="IRL27" s="80"/>
      <c r="IRM27" s="80"/>
      <c r="IRN27" s="80"/>
      <c r="IRO27" s="80"/>
      <c r="IRP27" s="80"/>
      <c r="IRQ27" s="80"/>
      <c r="IRR27" s="80"/>
      <c r="IRS27" s="80"/>
      <c r="IRT27" s="80"/>
      <c r="IRU27" s="80"/>
      <c r="IRV27" s="80"/>
      <c r="IRW27" s="80"/>
      <c r="IRX27" s="80"/>
      <c r="IRY27" s="80"/>
      <c r="IRZ27" s="80"/>
      <c r="ISA27" s="80"/>
      <c r="ISB27" s="80"/>
      <c r="ISC27" s="80"/>
      <c r="ISD27" s="80"/>
      <c r="ISE27" s="80"/>
      <c r="ISF27" s="80"/>
      <c r="ISG27" s="80"/>
      <c r="ISH27" s="80"/>
      <c r="ISI27" s="80"/>
      <c r="ISJ27" s="80"/>
      <c r="ISK27" s="80"/>
      <c r="ISL27" s="80"/>
      <c r="ISM27" s="80"/>
      <c r="ISN27" s="80"/>
      <c r="ISO27" s="80"/>
      <c r="ISP27" s="80"/>
      <c r="ISQ27" s="80"/>
      <c r="ISR27" s="80"/>
      <c r="ISS27" s="80"/>
      <c r="IST27" s="80"/>
      <c r="ISU27" s="80"/>
      <c r="ISV27" s="80"/>
      <c r="ISW27" s="80"/>
      <c r="ISX27" s="80"/>
      <c r="ISY27" s="80"/>
      <c r="ISZ27" s="80"/>
      <c r="ITA27" s="80"/>
      <c r="ITB27" s="80"/>
      <c r="ITC27" s="80"/>
      <c r="ITD27" s="80"/>
      <c r="ITE27" s="80"/>
      <c r="ITF27" s="80"/>
      <c r="ITG27" s="80"/>
      <c r="ITH27" s="80"/>
      <c r="ITI27" s="80"/>
      <c r="ITJ27" s="80"/>
      <c r="ITK27" s="80"/>
      <c r="ITL27" s="80"/>
      <c r="ITM27" s="80"/>
      <c r="ITN27" s="80"/>
      <c r="ITO27" s="80"/>
      <c r="ITP27" s="80"/>
      <c r="ITQ27" s="80"/>
      <c r="ITR27" s="80"/>
      <c r="ITS27" s="80"/>
      <c r="ITT27" s="80"/>
      <c r="ITU27" s="80"/>
      <c r="ITV27" s="80"/>
      <c r="ITW27" s="80"/>
      <c r="ITX27" s="80"/>
      <c r="ITY27" s="80"/>
      <c r="ITZ27" s="80"/>
      <c r="IUA27" s="80"/>
      <c r="IUB27" s="80"/>
      <c r="IUC27" s="80"/>
      <c r="IUD27" s="80"/>
      <c r="IUE27" s="80"/>
      <c r="IUF27" s="80"/>
      <c r="IUG27" s="80"/>
      <c r="IUH27" s="80"/>
      <c r="IUI27" s="80"/>
      <c r="IUJ27" s="80"/>
      <c r="IUK27" s="80"/>
      <c r="IUL27" s="80"/>
      <c r="IUM27" s="80"/>
      <c r="IUN27" s="80"/>
      <c r="IUO27" s="80"/>
      <c r="IUP27" s="80"/>
      <c r="IUQ27" s="80"/>
      <c r="IUR27" s="80"/>
      <c r="IUS27" s="80"/>
      <c r="IUT27" s="80"/>
      <c r="IUU27" s="80"/>
      <c r="IUV27" s="80"/>
      <c r="IUW27" s="80"/>
      <c r="IUX27" s="80"/>
      <c r="IUY27" s="80"/>
      <c r="IUZ27" s="80"/>
      <c r="IVA27" s="80"/>
      <c r="IVB27" s="80"/>
      <c r="IVC27" s="80"/>
      <c r="IVD27" s="80"/>
      <c r="IVE27" s="80"/>
      <c r="IVF27" s="80"/>
      <c r="IVG27" s="80"/>
      <c r="IVH27" s="80"/>
      <c r="IVI27" s="80"/>
      <c r="IVJ27" s="80"/>
      <c r="IVK27" s="80"/>
      <c r="IVL27" s="80"/>
      <c r="IVM27" s="80"/>
      <c r="IVN27" s="80"/>
      <c r="IVO27" s="80"/>
      <c r="IVP27" s="80"/>
      <c r="IVQ27" s="80"/>
      <c r="IVR27" s="80"/>
      <c r="IVS27" s="80"/>
      <c r="IVT27" s="80"/>
      <c r="IVU27" s="80"/>
      <c r="IVV27" s="80"/>
      <c r="IVW27" s="80"/>
      <c r="IVX27" s="80"/>
      <c r="IVY27" s="80"/>
      <c r="IVZ27" s="80"/>
      <c r="IWA27" s="80"/>
      <c r="IWB27" s="80"/>
      <c r="IWC27" s="80"/>
      <c r="IWD27" s="80"/>
      <c r="IWE27" s="80"/>
      <c r="IWF27" s="80"/>
      <c r="IWG27" s="80"/>
      <c r="IWH27" s="80"/>
      <c r="IWI27" s="80"/>
      <c r="IWJ27" s="80"/>
      <c r="IWK27" s="80"/>
      <c r="IWL27" s="80"/>
      <c r="IWM27" s="80"/>
      <c r="IWN27" s="80"/>
      <c r="IWO27" s="80"/>
      <c r="IWP27" s="80"/>
      <c r="IWQ27" s="80"/>
      <c r="IWR27" s="80"/>
      <c r="IWS27" s="80"/>
      <c r="IWT27" s="80"/>
      <c r="IWU27" s="80"/>
      <c r="IWV27" s="80"/>
      <c r="IWW27" s="80"/>
      <c r="IWX27" s="80"/>
      <c r="IWY27" s="80"/>
      <c r="IWZ27" s="80"/>
      <c r="IXA27" s="80"/>
      <c r="IXB27" s="80"/>
      <c r="IXC27" s="80"/>
      <c r="IXD27" s="80"/>
      <c r="IXE27" s="80"/>
      <c r="IXF27" s="80"/>
      <c r="IXG27" s="80"/>
      <c r="IXH27" s="80"/>
      <c r="IXI27" s="80"/>
      <c r="IXJ27" s="80"/>
      <c r="IXK27" s="80"/>
      <c r="IXL27" s="80"/>
      <c r="IXM27" s="80"/>
      <c r="IXN27" s="80"/>
      <c r="IXO27" s="80"/>
      <c r="IXP27" s="80"/>
      <c r="IXQ27" s="80"/>
      <c r="IXR27" s="80"/>
      <c r="IXS27" s="80"/>
      <c r="IXT27" s="80"/>
      <c r="IXU27" s="80"/>
      <c r="IXV27" s="80"/>
      <c r="IXW27" s="80"/>
      <c r="IXX27" s="80"/>
      <c r="IXY27" s="80"/>
      <c r="IXZ27" s="80"/>
      <c r="IYA27" s="80"/>
      <c r="IYB27" s="80"/>
      <c r="IYC27" s="80"/>
      <c r="IYD27" s="80"/>
      <c r="IYE27" s="80"/>
      <c r="IYF27" s="80"/>
      <c r="IYG27" s="80"/>
      <c r="IYH27" s="80"/>
      <c r="IYI27" s="80"/>
      <c r="IYJ27" s="80"/>
      <c r="IYK27" s="80"/>
      <c r="IYL27" s="80"/>
      <c r="IYM27" s="80"/>
      <c r="IYN27" s="80"/>
      <c r="IYO27" s="80"/>
      <c r="IYP27" s="80"/>
      <c r="IYQ27" s="80"/>
      <c r="IYR27" s="80"/>
      <c r="IYS27" s="80"/>
      <c r="IYT27" s="80"/>
      <c r="IYU27" s="80"/>
      <c r="IYV27" s="80"/>
      <c r="IYW27" s="80"/>
      <c r="IYX27" s="80"/>
      <c r="IYY27" s="80"/>
      <c r="IYZ27" s="80"/>
      <c r="IZA27" s="80"/>
      <c r="IZB27" s="80"/>
      <c r="IZC27" s="80"/>
      <c r="IZD27" s="80"/>
      <c r="IZE27" s="80"/>
      <c r="IZF27" s="80"/>
      <c r="IZG27" s="80"/>
      <c r="IZH27" s="80"/>
      <c r="IZI27" s="80"/>
      <c r="IZJ27" s="80"/>
      <c r="IZK27" s="80"/>
      <c r="IZL27" s="80"/>
      <c r="IZM27" s="80"/>
      <c r="IZN27" s="80"/>
      <c r="IZO27" s="80"/>
      <c r="IZP27" s="80"/>
      <c r="IZQ27" s="80"/>
      <c r="IZR27" s="80"/>
      <c r="IZS27" s="80"/>
      <c r="IZT27" s="80"/>
      <c r="IZU27" s="80"/>
      <c r="IZV27" s="80"/>
      <c r="IZW27" s="80"/>
      <c r="IZX27" s="80"/>
      <c r="IZY27" s="80"/>
      <c r="IZZ27" s="80"/>
      <c r="JAA27" s="80"/>
      <c r="JAB27" s="80"/>
      <c r="JAC27" s="80"/>
      <c r="JAD27" s="80"/>
      <c r="JAE27" s="80"/>
      <c r="JAF27" s="80"/>
      <c r="JAG27" s="80"/>
      <c r="JAH27" s="80"/>
      <c r="JAI27" s="80"/>
      <c r="JAJ27" s="80"/>
      <c r="JAK27" s="80"/>
      <c r="JAL27" s="80"/>
      <c r="JAM27" s="80"/>
      <c r="JAN27" s="80"/>
      <c r="JAO27" s="80"/>
      <c r="JAP27" s="80"/>
      <c r="JAQ27" s="80"/>
      <c r="JAR27" s="80"/>
      <c r="JAS27" s="80"/>
      <c r="JAT27" s="80"/>
      <c r="JAU27" s="80"/>
      <c r="JAV27" s="80"/>
      <c r="JAW27" s="80"/>
      <c r="JAX27" s="80"/>
      <c r="JAY27" s="80"/>
      <c r="JAZ27" s="80"/>
      <c r="JBA27" s="80"/>
      <c r="JBB27" s="80"/>
      <c r="JBC27" s="80"/>
      <c r="JBD27" s="80"/>
      <c r="JBE27" s="80"/>
      <c r="JBF27" s="80"/>
      <c r="JBG27" s="80"/>
      <c r="JBH27" s="80"/>
      <c r="JBI27" s="80"/>
      <c r="JBJ27" s="80"/>
      <c r="JBK27" s="80"/>
      <c r="JBL27" s="80"/>
      <c r="JBM27" s="80"/>
      <c r="JBN27" s="80"/>
      <c r="JBO27" s="80"/>
      <c r="JBP27" s="80"/>
      <c r="JBQ27" s="80"/>
      <c r="JBR27" s="80"/>
      <c r="JBS27" s="80"/>
      <c r="JBT27" s="80"/>
      <c r="JBU27" s="80"/>
      <c r="JBV27" s="80"/>
      <c r="JBW27" s="80"/>
      <c r="JBX27" s="80"/>
      <c r="JBY27" s="80"/>
      <c r="JBZ27" s="80"/>
      <c r="JCA27" s="80"/>
      <c r="JCB27" s="80"/>
      <c r="JCC27" s="80"/>
      <c r="JCD27" s="80"/>
      <c r="JCE27" s="80"/>
      <c r="JCF27" s="80"/>
      <c r="JCG27" s="80"/>
      <c r="JCH27" s="80"/>
      <c r="JCI27" s="80"/>
      <c r="JCJ27" s="80"/>
      <c r="JCK27" s="80"/>
      <c r="JCL27" s="80"/>
      <c r="JCM27" s="80"/>
      <c r="JCN27" s="80"/>
      <c r="JCO27" s="80"/>
      <c r="JCP27" s="80"/>
      <c r="JCQ27" s="80"/>
      <c r="JCR27" s="80"/>
      <c r="JCS27" s="80"/>
      <c r="JCT27" s="80"/>
      <c r="JCU27" s="80"/>
      <c r="JCV27" s="80"/>
      <c r="JCW27" s="80"/>
      <c r="JCX27" s="80"/>
      <c r="JCY27" s="80"/>
      <c r="JCZ27" s="80"/>
      <c r="JDA27" s="80"/>
      <c r="JDB27" s="80"/>
      <c r="JDC27" s="80"/>
      <c r="JDD27" s="80"/>
      <c r="JDE27" s="80"/>
      <c r="JDF27" s="80"/>
      <c r="JDG27" s="80"/>
      <c r="JDH27" s="80"/>
      <c r="JDI27" s="80"/>
      <c r="JDJ27" s="80"/>
      <c r="JDK27" s="80"/>
      <c r="JDL27" s="80"/>
      <c r="JDM27" s="80"/>
      <c r="JDN27" s="80"/>
      <c r="JDO27" s="80"/>
      <c r="JDP27" s="80"/>
      <c r="JDQ27" s="80"/>
      <c r="JDR27" s="80"/>
      <c r="JDS27" s="80"/>
      <c r="JDT27" s="80"/>
      <c r="JDU27" s="80"/>
      <c r="JDV27" s="80"/>
      <c r="JDW27" s="80"/>
      <c r="JDX27" s="80"/>
      <c r="JDY27" s="80"/>
      <c r="JDZ27" s="80"/>
      <c r="JEA27" s="80"/>
      <c r="JEB27" s="80"/>
      <c r="JEC27" s="80"/>
      <c r="JED27" s="80"/>
      <c r="JEE27" s="80"/>
      <c r="JEF27" s="80"/>
      <c r="JEG27" s="80"/>
      <c r="JEH27" s="80"/>
      <c r="JEI27" s="80"/>
      <c r="JEJ27" s="80"/>
      <c r="JEK27" s="80"/>
      <c r="JEL27" s="80"/>
      <c r="JEM27" s="80"/>
      <c r="JEN27" s="80"/>
      <c r="JEO27" s="80"/>
      <c r="JEP27" s="80"/>
      <c r="JEQ27" s="80"/>
      <c r="JER27" s="80"/>
      <c r="JES27" s="80"/>
      <c r="JET27" s="80"/>
      <c r="JEU27" s="80"/>
      <c r="JEV27" s="80"/>
      <c r="JEW27" s="80"/>
      <c r="JEX27" s="80"/>
      <c r="JEY27" s="80"/>
      <c r="JEZ27" s="80"/>
      <c r="JFA27" s="80"/>
      <c r="JFB27" s="80"/>
      <c r="JFC27" s="80"/>
      <c r="JFD27" s="80"/>
      <c r="JFE27" s="80"/>
      <c r="JFF27" s="80"/>
      <c r="JFG27" s="80"/>
      <c r="JFH27" s="80"/>
      <c r="JFI27" s="80"/>
      <c r="JFJ27" s="80"/>
      <c r="JFK27" s="80"/>
      <c r="JFL27" s="80"/>
      <c r="JFM27" s="80"/>
      <c r="JFN27" s="80"/>
      <c r="JFO27" s="80"/>
      <c r="JFP27" s="80"/>
      <c r="JFQ27" s="80"/>
      <c r="JFR27" s="80"/>
      <c r="JFS27" s="80"/>
      <c r="JFT27" s="80"/>
      <c r="JFU27" s="80"/>
      <c r="JFV27" s="80"/>
      <c r="JFW27" s="80"/>
      <c r="JFX27" s="80"/>
      <c r="JFY27" s="80"/>
      <c r="JFZ27" s="80"/>
      <c r="JGA27" s="80"/>
      <c r="JGB27" s="80"/>
      <c r="JGC27" s="80"/>
      <c r="JGD27" s="80"/>
      <c r="JGE27" s="80"/>
      <c r="JGF27" s="80"/>
      <c r="JGG27" s="80"/>
      <c r="JGH27" s="80"/>
      <c r="JGI27" s="80"/>
      <c r="JGJ27" s="80"/>
      <c r="JGK27" s="80"/>
      <c r="JGL27" s="80"/>
      <c r="JGM27" s="80"/>
      <c r="JGN27" s="80"/>
      <c r="JGO27" s="80"/>
      <c r="JGP27" s="80"/>
      <c r="JGQ27" s="80"/>
      <c r="JGR27" s="80"/>
      <c r="JGS27" s="80"/>
      <c r="JGT27" s="80"/>
      <c r="JGU27" s="80"/>
      <c r="JGV27" s="80"/>
      <c r="JGW27" s="80"/>
      <c r="JGX27" s="80"/>
      <c r="JGY27" s="80"/>
      <c r="JGZ27" s="80"/>
      <c r="JHA27" s="80"/>
      <c r="JHB27" s="80"/>
      <c r="JHC27" s="80"/>
      <c r="JHD27" s="80"/>
      <c r="JHE27" s="80"/>
      <c r="JHF27" s="80"/>
      <c r="JHG27" s="80"/>
      <c r="JHH27" s="80"/>
      <c r="JHI27" s="80"/>
      <c r="JHJ27" s="80"/>
      <c r="JHK27" s="80"/>
      <c r="JHL27" s="80"/>
      <c r="JHM27" s="80"/>
      <c r="JHN27" s="80"/>
      <c r="JHO27" s="80"/>
      <c r="JHP27" s="80"/>
      <c r="JHQ27" s="80"/>
      <c r="JHR27" s="80"/>
      <c r="JHS27" s="80"/>
      <c r="JHT27" s="80"/>
      <c r="JHU27" s="80"/>
      <c r="JHV27" s="80"/>
      <c r="JHW27" s="80"/>
      <c r="JHX27" s="80"/>
      <c r="JHY27" s="80"/>
      <c r="JHZ27" s="80"/>
      <c r="JIA27" s="80"/>
      <c r="JIB27" s="80"/>
      <c r="JIC27" s="80"/>
      <c r="JID27" s="80"/>
      <c r="JIE27" s="80"/>
      <c r="JIF27" s="80"/>
      <c r="JIG27" s="80"/>
      <c r="JIH27" s="80"/>
      <c r="JII27" s="80"/>
      <c r="JIJ27" s="80"/>
      <c r="JIK27" s="80"/>
      <c r="JIL27" s="80"/>
      <c r="JIM27" s="80"/>
      <c r="JIN27" s="80"/>
      <c r="JIO27" s="80"/>
      <c r="JIP27" s="80"/>
      <c r="JIQ27" s="80"/>
      <c r="JIR27" s="80"/>
      <c r="JIS27" s="80"/>
      <c r="JIT27" s="80"/>
      <c r="JIU27" s="80"/>
      <c r="JIV27" s="80"/>
      <c r="JIW27" s="80"/>
      <c r="JIX27" s="80"/>
      <c r="JIY27" s="80"/>
      <c r="JIZ27" s="80"/>
      <c r="JJA27" s="80"/>
      <c r="JJB27" s="80"/>
      <c r="JJC27" s="80"/>
      <c r="JJD27" s="80"/>
      <c r="JJE27" s="80"/>
      <c r="JJF27" s="80"/>
      <c r="JJG27" s="80"/>
      <c r="JJH27" s="80"/>
      <c r="JJI27" s="80"/>
      <c r="JJJ27" s="80"/>
      <c r="JJK27" s="80"/>
      <c r="JJL27" s="80"/>
      <c r="JJM27" s="80"/>
      <c r="JJN27" s="80"/>
      <c r="JJO27" s="80"/>
      <c r="JJP27" s="80"/>
      <c r="JJQ27" s="80"/>
      <c r="JJR27" s="80"/>
      <c r="JJS27" s="80"/>
      <c r="JJT27" s="80"/>
      <c r="JJU27" s="80"/>
      <c r="JJV27" s="80"/>
      <c r="JJW27" s="80"/>
      <c r="JJX27" s="80"/>
      <c r="JJY27" s="80"/>
      <c r="JJZ27" s="80"/>
      <c r="JKA27" s="80"/>
      <c r="JKB27" s="80"/>
      <c r="JKC27" s="80"/>
      <c r="JKD27" s="80"/>
      <c r="JKE27" s="80"/>
      <c r="JKF27" s="80"/>
      <c r="JKG27" s="80"/>
      <c r="JKH27" s="80"/>
      <c r="JKI27" s="80"/>
      <c r="JKJ27" s="80"/>
      <c r="JKK27" s="80"/>
      <c r="JKL27" s="80"/>
      <c r="JKM27" s="80"/>
      <c r="JKN27" s="80"/>
      <c r="JKO27" s="80"/>
      <c r="JKP27" s="80"/>
      <c r="JKQ27" s="80"/>
      <c r="JKR27" s="80"/>
      <c r="JKS27" s="80"/>
      <c r="JKT27" s="80"/>
      <c r="JKU27" s="80"/>
      <c r="JKV27" s="80"/>
      <c r="JKW27" s="80"/>
      <c r="JKX27" s="80"/>
      <c r="JKY27" s="80"/>
      <c r="JKZ27" s="80"/>
      <c r="JLA27" s="80"/>
      <c r="JLB27" s="80"/>
      <c r="JLC27" s="80"/>
      <c r="JLD27" s="80"/>
      <c r="JLE27" s="80"/>
      <c r="JLF27" s="80"/>
      <c r="JLG27" s="80"/>
      <c r="JLH27" s="80"/>
      <c r="JLI27" s="80"/>
      <c r="JLJ27" s="80"/>
      <c r="JLK27" s="80"/>
      <c r="JLL27" s="80"/>
      <c r="JLM27" s="80"/>
      <c r="JLN27" s="80"/>
      <c r="JLO27" s="80"/>
      <c r="JLP27" s="80"/>
      <c r="JLQ27" s="80"/>
      <c r="JLR27" s="80"/>
      <c r="JLS27" s="80"/>
      <c r="JLT27" s="80"/>
      <c r="JLU27" s="80"/>
      <c r="JLV27" s="80"/>
      <c r="JLW27" s="80"/>
      <c r="JLX27" s="80"/>
      <c r="JLY27" s="80"/>
      <c r="JLZ27" s="80"/>
      <c r="JMA27" s="80"/>
      <c r="JMB27" s="80"/>
      <c r="JMC27" s="80"/>
      <c r="JMD27" s="80"/>
      <c r="JME27" s="80"/>
      <c r="JMF27" s="80"/>
      <c r="JMG27" s="80"/>
      <c r="JMH27" s="80"/>
      <c r="JMI27" s="80"/>
      <c r="JMJ27" s="80"/>
      <c r="JMK27" s="80"/>
      <c r="JML27" s="80"/>
      <c r="JMM27" s="80"/>
      <c r="JMN27" s="80"/>
      <c r="JMO27" s="80"/>
      <c r="JMP27" s="80"/>
      <c r="JMQ27" s="80"/>
      <c r="JMR27" s="80"/>
      <c r="JMS27" s="80"/>
      <c r="JMT27" s="80"/>
      <c r="JMU27" s="80"/>
      <c r="JMV27" s="80"/>
      <c r="JMW27" s="80"/>
      <c r="JMX27" s="80"/>
      <c r="JMY27" s="80"/>
      <c r="JMZ27" s="80"/>
      <c r="JNA27" s="80"/>
      <c r="JNB27" s="80"/>
      <c r="JNC27" s="80"/>
      <c r="JND27" s="80"/>
      <c r="JNE27" s="80"/>
      <c r="JNF27" s="80"/>
      <c r="JNG27" s="80"/>
      <c r="JNH27" s="80"/>
      <c r="JNI27" s="80"/>
      <c r="JNJ27" s="80"/>
      <c r="JNK27" s="80"/>
      <c r="JNL27" s="80"/>
      <c r="JNM27" s="80"/>
      <c r="JNN27" s="80"/>
      <c r="JNO27" s="80"/>
      <c r="JNP27" s="80"/>
      <c r="JNQ27" s="80"/>
      <c r="JNR27" s="80"/>
      <c r="JNS27" s="80"/>
      <c r="JNT27" s="80"/>
      <c r="JNU27" s="80"/>
      <c r="JNV27" s="80"/>
      <c r="JNW27" s="80"/>
      <c r="JNX27" s="80"/>
      <c r="JNY27" s="80"/>
      <c r="JNZ27" s="80"/>
      <c r="JOA27" s="80"/>
      <c r="JOB27" s="80"/>
      <c r="JOC27" s="80"/>
      <c r="JOD27" s="80"/>
      <c r="JOE27" s="80"/>
      <c r="JOF27" s="80"/>
      <c r="JOG27" s="80"/>
      <c r="JOH27" s="80"/>
      <c r="JOI27" s="80"/>
      <c r="JOJ27" s="80"/>
      <c r="JOK27" s="80"/>
      <c r="JOL27" s="80"/>
      <c r="JOM27" s="80"/>
      <c r="JON27" s="80"/>
      <c r="JOO27" s="80"/>
      <c r="JOP27" s="80"/>
      <c r="JOQ27" s="80"/>
      <c r="JOR27" s="80"/>
      <c r="JOS27" s="80"/>
      <c r="JOT27" s="80"/>
      <c r="JOU27" s="80"/>
      <c r="JOV27" s="80"/>
      <c r="JOW27" s="80"/>
      <c r="JOX27" s="80"/>
      <c r="JOY27" s="80"/>
      <c r="JOZ27" s="80"/>
      <c r="JPA27" s="80"/>
      <c r="JPB27" s="80"/>
      <c r="JPC27" s="80"/>
      <c r="JPD27" s="80"/>
      <c r="JPE27" s="80"/>
      <c r="JPF27" s="80"/>
      <c r="JPG27" s="80"/>
      <c r="JPH27" s="80"/>
      <c r="JPI27" s="80"/>
      <c r="JPJ27" s="80"/>
      <c r="JPK27" s="80"/>
      <c r="JPL27" s="80"/>
      <c r="JPM27" s="80"/>
      <c r="JPN27" s="80"/>
      <c r="JPO27" s="80"/>
      <c r="JPP27" s="80"/>
      <c r="JPQ27" s="80"/>
      <c r="JPR27" s="80"/>
      <c r="JPS27" s="80"/>
      <c r="JPT27" s="80"/>
      <c r="JPU27" s="80"/>
      <c r="JPV27" s="80"/>
      <c r="JPW27" s="80"/>
      <c r="JPX27" s="80"/>
      <c r="JPY27" s="80"/>
      <c r="JPZ27" s="80"/>
      <c r="JQA27" s="80"/>
      <c r="JQB27" s="80"/>
      <c r="JQC27" s="80"/>
      <c r="JQD27" s="80"/>
      <c r="JQE27" s="80"/>
      <c r="JQF27" s="80"/>
      <c r="JQG27" s="80"/>
      <c r="JQH27" s="80"/>
      <c r="JQI27" s="80"/>
      <c r="JQJ27" s="80"/>
      <c r="JQK27" s="80"/>
      <c r="JQL27" s="80"/>
      <c r="JQM27" s="80"/>
      <c r="JQN27" s="80"/>
      <c r="JQO27" s="80"/>
      <c r="JQP27" s="80"/>
      <c r="JQQ27" s="80"/>
      <c r="JQR27" s="80"/>
      <c r="JQS27" s="80"/>
      <c r="JQT27" s="80"/>
      <c r="JQU27" s="80"/>
      <c r="JQV27" s="80"/>
      <c r="JQW27" s="80"/>
      <c r="JQX27" s="80"/>
      <c r="JQY27" s="80"/>
      <c r="JQZ27" s="80"/>
      <c r="JRA27" s="80"/>
      <c r="JRB27" s="80"/>
      <c r="JRC27" s="80"/>
      <c r="JRD27" s="80"/>
      <c r="JRE27" s="80"/>
      <c r="JRF27" s="80"/>
      <c r="JRG27" s="80"/>
      <c r="JRH27" s="80"/>
      <c r="JRI27" s="80"/>
      <c r="JRJ27" s="80"/>
      <c r="JRK27" s="80"/>
      <c r="JRL27" s="80"/>
      <c r="JRM27" s="80"/>
      <c r="JRN27" s="80"/>
      <c r="JRO27" s="80"/>
      <c r="JRP27" s="80"/>
      <c r="JRQ27" s="80"/>
      <c r="JRR27" s="80"/>
      <c r="JRS27" s="80"/>
      <c r="JRT27" s="80"/>
      <c r="JRU27" s="80"/>
      <c r="JRV27" s="80"/>
      <c r="JRW27" s="80"/>
      <c r="JRX27" s="80"/>
      <c r="JRY27" s="80"/>
      <c r="JRZ27" s="80"/>
      <c r="JSA27" s="80"/>
      <c r="JSB27" s="80"/>
      <c r="JSC27" s="80"/>
      <c r="JSD27" s="80"/>
      <c r="JSE27" s="80"/>
      <c r="JSF27" s="80"/>
      <c r="JSG27" s="80"/>
      <c r="JSH27" s="80"/>
      <c r="JSI27" s="80"/>
      <c r="JSJ27" s="80"/>
      <c r="JSK27" s="80"/>
      <c r="JSL27" s="80"/>
      <c r="JSM27" s="80"/>
      <c r="JSN27" s="80"/>
      <c r="JSO27" s="80"/>
      <c r="JSP27" s="80"/>
      <c r="JSQ27" s="80"/>
      <c r="JSR27" s="80"/>
      <c r="JSS27" s="80"/>
      <c r="JST27" s="80"/>
      <c r="JSU27" s="80"/>
      <c r="JSV27" s="80"/>
      <c r="JSW27" s="80"/>
      <c r="JSX27" s="80"/>
      <c r="JSY27" s="80"/>
      <c r="JSZ27" s="80"/>
      <c r="JTA27" s="80"/>
      <c r="JTB27" s="80"/>
      <c r="JTC27" s="80"/>
      <c r="JTD27" s="80"/>
      <c r="JTE27" s="80"/>
      <c r="JTF27" s="80"/>
      <c r="JTG27" s="80"/>
      <c r="JTH27" s="80"/>
      <c r="JTI27" s="80"/>
      <c r="JTJ27" s="80"/>
      <c r="JTK27" s="80"/>
      <c r="JTL27" s="80"/>
      <c r="JTM27" s="80"/>
      <c r="JTN27" s="80"/>
      <c r="JTO27" s="80"/>
      <c r="JTP27" s="80"/>
      <c r="JTQ27" s="80"/>
      <c r="JTR27" s="80"/>
      <c r="JTS27" s="80"/>
      <c r="JTT27" s="80"/>
      <c r="JTU27" s="80"/>
      <c r="JTV27" s="80"/>
      <c r="JTW27" s="80"/>
      <c r="JTX27" s="80"/>
      <c r="JTY27" s="80"/>
      <c r="JTZ27" s="80"/>
      <c r="JUA27" s="80"/>
      <c r="JUB27" s="80"/>
      <c r="JUC27" s="80"/>
      <c r="JUD27" s="80"/>
      <c r="JUE27" s="80"/>
      <c r="JUF27" s="80"/>
      <c r="JUG27" s="80"/>
      <c r="JUH27" s="80"/>
      <c r="JUI27" s="80"/>
      <c r="JUJ27" s="80"/>
      <c r="JUK27" s="80"/>
      <c r="JUL27" s="80"/>
      <c r="JUM27" s="80"/>
      <c r="JUN27" s="80"/>
      <c r="JUO27" s="80"/>
      <c r="JUP27" s="80"/>
      <c r="JUQ27" s="80"/>
      <c r="JUR27" s="80"/>
      <c r="JUS27" s="80"/>
      <c r="JUT27" s="80"/>
      <c r="JUU27" s="80"/>
      <c r="JUV27" s="80"/>
      <c r="JUW27" s="80"/>
      <c r="JUX27" s="80"/>
      <c r="JUY27" s="80"/>
      <c r="JUZ27" s="80"/>
      <c r="JVA27" s="80"/>
      <c r="JVB27" s="80"/>
      <c r="JVC27" s="80"/>
      <c r="JVD27" s="80"/>
      <c r="JVE27" s="80"/>
      <c r="JVF27" s="80"/>
      <c r="JVG27" s="80"/>
      <c r="JVH27" s="80"/>
      <c r="JVI27" s="80"/>
      <c r="JVJ27" s="80"/>
      <c r="JVK27" s="80"/>
      <c r="JVL27" s="80"/>
      <c r="JVM27" s="80"/>
      <c r="JVN27" s="80"/>
      <c r="JVO27" s="80"/>
      <c r="JVP27" s="80"/>
      <c r="JVQ27" s="80"/>
      <c r="JVR27" s="80"/>
      <c r="JVS27" s="80"/>
      <c r="JVT27" s="80"/>
      <c r="JVU27" s="80"/>
      <c r="JVV27" s="80"/>
      <c r="JVW27" s="80"/>
      <c r="JVX27" s="80"/>
      <c r="JVY27" s="80"/>
      <c r="JVZ27" s="80"/>
      <c r="JWA27" s="80"/>
      <c r="JWB27" s="80"/>
      <c r="JWC27" s="80"/>
      <c r="JWD27" s="80"/>
      <c r="JWE27" s="80"/>
      <c r="JWF27" s="80"/>
      <c r="JWG27" s="80"/>
      <c r="JWH27" s="80"/>
      <c r="JWI27" s="80"/>
      <c r="JWJ27" s="80"/>
      <c r="JWK27" s="80"/>
      <c r="JWL27" s="80"/>
      <c r="JWM27" s="80"/>
      <c r="JWN27" s="80"/>
      <c r="JWO27" s="80"/>
      <c r="JWP27" s="80"/>
      <c r="JWQ27" s="80"/>
      <c r="JWR27" s="80"/>
      <c r="JWS27" s="80"/>
      <c r="JWT27" s="80"/>
      <c r="JWU27" s="80"/>
      <c r="JWV27" s="80"/>
      <c r="JWW27" s="80"/>
      <c r="JWX27" s="80"/>
      <c r="JWY27" s="80"/>
      <c r="JWZ27" s="80"/>
      <c r="JXA27" s="80"/>
      <c r="JXB27" s="80"/>
      <c r="JXC27" s="80"/>
      <c r="JXD27" s="80"/>
      <c r="JXE27" s="80"/>
      <c r="JXF27" s="80"/>
      <c r="JXG27" s="80"/>
      <c r="JXH27" s="80"/>
      <c r="JXI27" s="80"/>
      <c r="JXJ27" s="80"/>
      <c r="JXK27" s="80"/>
      <c r="JXL27" s="80"/>
      <c r="JXM27" s="80"/>
      <c r="JXN27" s="80"/>
      <c r="JXO27" s="80"/>
      <c r="JXP27" s="80"/>
      <c r="JXQ27" s="80"/>
      <c r="JXR27" s="80"/>
      <c r="JXS27" s="80"/>
      <c r="JXT27" s="80"/>
      <c r="JXU27" s="80"/>
      <c r="JXV27" s="80"/>
      <c r="JXW27" s="80"/>
      <c r="JXX27" s="80"/>
      <c r="JXY27" s="80"/>
      <c r="JXZ27" s="80"/>
      <c r="JYA27" s="80"/>
      <c r="JYB27" s="80"/>
      <c r="JYC27" s="80"/>
      <c r="JYD27" s="80"/>
      <c r="JYE27" s="80"/>
      <c r="JYF27" s="80"/>
      <c r="JYG27" s="80"/>
      <c r="JYH27" s="80"/>
      <c r="JYI27" s="80"/>
      <c r="JYJ27" s="80"/>
      <c r="JYK27" s="80"/>
      <c r="JYL27" s="80"/>
      <c r="JYM27" s="80"/>
      <c r="JYN27" s="80"/>
      <c r="JYO27" s="80"/>
      <c r="JYP27" s="80"/>
      <c r="JYQ27" s="80"/>
      <c r="JYR27" s="80"/>
      <c r="JYS27" s="80"/>
      <c r="JYT27" s="80"/>
      <c r="JYU27" s="80"/>
      <c r="JYV27" s="80"/>
      <c r="JYW27" s="80"/>
      <c r="JYX27" s="80"/>
      <c r="JYY27" s="80"/>
      <c r="JYZ27" s="80"/>
      <c r="JZA27" s="80"/>
      <c r="JZB27" s="80"/>
      <c r="JZC27" s="80"/>
      <c r="JZD27" s="80"/>
      <c r="JZE27" s="80"/>
      <c r="JZF27" s="80"/>
      <c r="JZG27" s="80"/>
      <c r="JZH27" s="80"/>
      <c r="JZI27" s="80"/>
      <c r="JZJ27" s="80"/>
      <c r="JZK27" s="80"/>
      <c r="JZL27" s="80"/>
      <c r="JZM27" s="80"/>
      <c r="JZN27" s="80"/>
      <c r="JZO27" s="80"/>
      <c r="JZP27" s="80"/>
      <c r="JZQ27" s="80"/>
      <c r="JZR27" s="80"/>
      <c r="JZS27" s="80"/>
      <c r="JZT27" s="80"/>
      <c r="JZU27" s="80"/>
      <c r="JZV27" s="80"/>
      <c r="JZW27" s="80"/>
      <c r="JZX27" s="80"/>
      <c r="JZY27" s="80"/>
      <c r="JZZ27" s="80"/>
      <c r="KAA27" s="80"/>
      <c r="KAB27" s="80"/>
      <c r="KAC27" s="80"/>
      <c r="KAD27" s="80"/>
      <c r="KAE27" s="80"/>
      <c r="KAF27" s="80"/>
      <c r="KAG27" s="80"/>
      <c r="KAH27" s="80"/>
      <c r="KAI27" s="80"/>
      <c r="KAJ27" s="80"/>
      <c r="KAK27" s="80"/>
      <c r="KAL27" s="80"/>
      <c r="KAM27" s="80"/>
      <c r="KAN27" s="80"/>
      <c r="KAO27" s="80"/>
      <c r="KAP27" s="80"/>
      <c r="KAQ27" s="80"/>
      <c r="KAR27" s="80"/>
      <c r="KAS27" s="80"/>
      <c r="KAT27" s="80"/>
      <c r="KAU27" s="80"/>
      <c r="KAV27" s="80"/>
      <c r="KAW27" s="80"/>
      <c r="KAX27" s="80"/>
      <c r="KAY27" s="80"/>
      <c r="KAZ27" s="80"/>
      <c r="KBA27" s="80"/>
      <c r="KBB27" s="80"/>
      <c r="KBC27" s="80"/>
      <c r="KBD27" s="80"/>
      <c r="KBE27" s="80"/>
      <c r="KBF27" s="80"/>
      <c r="KBG27" s="80"/>
      <c r="KBH27" s="80"/>
      <c r="KBI27" s="80"/>
      <c r="KBJ27" s="80"/>
      <c r="KBK27" s="80"/>
      <c r="KBL27" s="80"/>
      <c r="KBM27" s="80"/>
      <c r="KBN27" s="80"/>
      <c r="KBO27" s="80"/>
      <c r="KBP27" s="80"/>
      <c r="KBQ27" s="80"/>
      <c r="KBR27" s="80"/>
      <c r="KBS27" s="80"/>
      <c r="KBT27" s="80"/>
      <c r="KBU27" s="80"/>
      <c r="KBV27" s="80"/>
      <c r="KBW27" s="80"/>
      <c r="KBX27" s="80"/>
      <c r="KBY27" s="80"/>
      <c r="KBZ27" s="80"/>
      <c r="KCA27" s="80"/>
      <c r="KCB27" s="80"/>
      <c r="KCC27" s="80"/>
      <c r="KCD27" s="80"/>
      <c r="KCE27" s="80"/>
      <c r="KCF27" s="80"/>
      <c r="KCG27" s="80"/>
      <c r="KCH27" s="80"/>
      <c r="KCI27" s="80"/>
      <c r="KCJ27" s="80"/>
      <c r="KCK27" s="80"/>
      <c r="KCL27" s="80"/>
      <c r="KCM27" s="80"/>
      <c r="KCN27" s="80"/>
      <c r="KCO27" s="80"/>
      <c r="KCP27" s="80"/>
      <c r="KCQ27" s="80"/>
      <c r="KCR27" s="80"/>
      <c r="KCS27" s="80"/>
      <c r="KCT27" s="80"/>
      <c r="KCU27" s="80"/>
      <c r="KCV27" s="80"/>
      <c r="KCW27" s="80"/>
      <c r="KCX27" s="80"/>
      <c r="KCY27" s="80"/>
      <c r="KCZ27" s="80"/>
      <c r="KDA27" s="80"/>
      <c r="KDB27" s="80"/>
      <c r="KDC27" s="80"/>
      <c r="KDD27" s="80"/>
      <c r="KDE27" s="80"/>
      <c r="KDF27" s="80"/>
      <c r="KDG27" s="80"/>
      <c r="KDH27" s="80"/>
      <c r="KDI27" s="80"/>
      <c r="KDJ27" s="80"/>
      <c r="KDK27" s="80"/>
      <c r="KDL27" s="80"/>
      <c r="KDM27" s="80"/>
      <c r="KDN27" s="80"/>
      <c r="KDO27" s="80"/>
      <c r="KDP27" s="80"/>
      <c r="KDQ27" s="80"/>
      <c r="KDR27" s="80"/>
      <c r="KDS27" s="80"/>
      <c r="KDT27" s="80"/>
      <c r="KDU27" s="80"/>
      <c r="KDV27" s="80"/>
      <c r="KDW27" s="80"/>
      <c r="KDX27" s="80"/>
      <c r="KDY27" s="80"/>
      <c r="KDZ27" s="80"/>
      <c r="KEA27" s="80"/>
      <c r="KEB27" s="80"/>
      <c r="KEC27" s="80"/>
      <c r="KED27" s="80"/>
      <c r="KEE27" s="80"/>
      <c r="KEF27" s="80"/>
      <c r="KEG27" s="80"/>
      <c r="KEH27" s="80"/>
      <c r="KEI27" s="80"/>
      <c r="KEJ27" s="80"/>
      <c r="KEK27" s="80"/>
      <c r="KEL27" s="80"/>
      <c r="KEM27" s="80"/>
      <c r="KEN27" s="80"/>
      <c r="KEO27" s="80"/>
      <c r="KEP27" s="80"/>
      <c r="KEQ27" s="80"/>
      <c r="KER27" s="80"/>
      <c r="KES27" s="80"/>
      <c r="KET27" s="80"/>
      <c r="KEU27" s="80"/>
      <c r="KEV27" s="80"/>
      <c r="KEW27" s="80"/>
      <c r="KEX27" s="80"/>
      <c r="KEY27" s="80"/>
      <c r="KEZ27" s="80"/>
      <c r="KFA27" s="80"/>
      <c r="KFB27" s="80"/>
      <c r="KFC27" s="80"/>
      <c r="KFD27" s="80"/>
      <c r="KFE27" s="80"/>
      <c r="KFF27" s="80"/>
      <c r="KFG27" s="80"/>
      <c r="KFH27" s="80"/>
      <c r="KFI27" s="80"/>
      <c r="KFJ27" s="80"/>
      <c r="KFK27" s="80"/>
      <c r="KFL27" s="80"/>
      <c r="KFM27" s="80"/>
      <c r="KFN27" s="80"/>
      <c r="KFO27" s="80"/>
      <c r="KFP27" s="80"/>
      <c r="KFQ27" s="80"/>
      <c r="KFR27" s="80"/>
      <c r="KFS27" s="80"/>
      <c r="KFT27" s="80"/>
      <c r="KFU27" s="80"/>
      <c r="KFV27" s="80"/>
      <c r="KFW27" s="80"/>
      <c r="KFX27" s="80"/>
      <c r="KFY27" s="80"/>
      <c r="KFZ27" s="80"/>
      <c r="KGA27" s="80"/>
      <c r="KGB27" s="80"/>
      <c r="KGC27" s="80"/>
      <c r="KGD27" s="80"/>
      <c r="KGE27" s="80"/>
      <c r="KGF27" s="80"/>
      <c r="KGG27" s="80"/>
      <c r="KGH27" s="80"/>
      <c r="KGI27" s="80"/>
      <c r="KGJ27" s="80"/>
      <c r="KGK27" s="80"/>
      <c r="KGL27" s="80"/>
      <c r="KGM27" s="80"/>
      <c r="KGN27" s="80"/>
      <c r="KGO27" s="80"/>
      <c r="KGP27" s="80"/>
      <c r="KGQ27" s="80"/>
      <c r="KGR27" s="80"/>
      <c r="KGS27" s="80"/>
      <c r="KGT27" s="80"/>
      <c r="KGU27" s="80"/>
      <c r="KGV27" s="80"/>
      <c r="KGW27" s="80"/>
      <c r="KGX27" s="80"/>
      <c r="KGY27" s="80"/>
      <c r="KGZ27" s="80"/>
      <c r="KHA27" s="80"/>
      <c r="KHB27" s="80"/>
      <c r="KHC27" s="80"/>
      <c r="KHD27" s="80"/>
      <c r="KHE27" s="80"/>
      <c r="KHF27" s="80"/>
      <c r="KHG27" s="80"/>
      <c r="KHH27" s="80"/>
      <c r="KHI27" s="80"/>
      <c r="KHJ27" s="80"/>
      <c r="KHK27" s="80"/>
      <c r="KHL27" s="80"/>
      <c r="KHM27" s="80"/>
      <c r="KHN27" s="80"/>
      <c r="KHO27" s="80"/>
      <c r="KHP27" s="80"/>
      <c r="KHQ27" s="80"/>
      <c r="KHR27" s="80"/>
      <c r="KHS27" s="80"/>
      <c r="KHT27" s="80"/>
      <c r="KHU27" s="80"/>
      <c r="KHV27" s="80"/>
      <c r="KHW27" s="80"/>
      <c r="KHX27" s="80"/>
      <c r="KHY27" s="80"/>
      <c r="KHZ27" s="80"/>
      <c r="KIA27" s="80"/>
      <c r="KIB27" s="80"/>
      <c r="KIC27" s="80"/>
      <c r="KID27" s="80"/>
      <c r="KIE27" s="80"/>
      <c r="KIF27" s="80"/>
      <c r="KIG27" s="80"/>
      <c r="KIH27" s="80"/>
      <c r="KII27" s="80"/>
      <c r="KIJ27" s="80"/>
      <c r="KIK27" s="80"/>
      <c r="KIL27" s="80"/>
      <c r="KIM27" s="80"/>
      <c r="KIN27" s="80"/>
      <c r="KIO27" s="80"/>
      <c r="KIP27" s="80"/>
      <c r="KIQ27" s="80"/>
      <c r="KIR27" s="80"/>
      <c r="KIS27" s="80"/>
      <c r="KIT27" s="80"/>
      <c r="KIU27" s="80"/>
      <c r="KIV27" s="80"/>
      <c r="KIW27" s="80"/>
      <c r="KIX27" s="80"/>
      <c r="KIY27" s="80"/>
      <c r="KIZ27" s="80"/>
      <c r="KJA27" s="80"/>
      <c r="KJB27" s="80"/>
      <c r="KJC27" s="80"/>
      <c r="KJD27" s="80"/>
      <c r="KJE27" s="80"/>
      <c r="KJF27" s="80"/>
      <c r="KJG27" s="80"/>
      <c r="KJH27" s="80"/>
      <c r="KJI27" s="80"/>
      <c r="KJJ27" s="80"/>
      <c r="KJK27" s="80"/>
      <c r="KJL27" s="80"/>
      <c r="KJM27" s="80"/>
      <c r="KJN27" s="80"/>
      <c r="KJO27" s="80"/>
      <c r="KJP27" s="80"/>
      <c r="KJQ27" s="80"/>
      <c r="KJR27" s="80"/>
      <c r="KJS27" s="80"/>
      <c r="KJT27" s="80"/>
      <c r="KJU27" s="80"/>
      <c r="KJV27" s="80"/>
      <c r="KJW27" s="80"/>
      <c r="KJX27" s="80"/>
      <c r="KJY27" s="80"/>
      <c r="KJZ27" s="80"/>
      <c r="KKA27" s="80"/>
      <c r="KKB27" s="80"/>
      <c r="KKC27" s="80"/>
      <c r="KKD27" s="80"/>
      <c r="KKE27" s="80"/>
      <c r="KKF27" s="80"/>
      <c r="KKG27" s="80"/>
      <c r="KKH27" s="80"/>
      <c r="KKI27" s="80"/>
      <c r="KKJ27" s="80"/>
      <c r="KKK27" s="80"/>
      <c r="KKL27" s="80"/>
      <c r="KKM27" s="80"/>
      <c r="KKN27" s="80"/>
      <c r="KKO27" s="80"/>
      <c r="KKP27" s="80"/>
      <c r="KKQ27" s="80"/>
      <c r="KKR27" s="80"/>
      <c r="KKS27" s="80"/>
      <c r="KKT27" s="80"/>
      <c r="KKU27" s="80"/>
      <c r="KKV27" s="80"/>
      <c r="KKW27" s="80"/>
      <c r="KKX27" s="80"/>
      <c r="KKY27" s="80"/>
      <c r="KKZ27" s="80"/>
      <c r="KLA27" s="80"/>
      <c r="KLB27" s="80"/>
      <c r="KLC27" s="80"/>
      <c r="KLD27" s="80"/>
      <c r="KLE27" s="80"/>
      <c r="KLF27" s="80"/>
      <c r="KLG27" s="80"/>
      <c r="KLH27" s="80"/>
      <c r="KLI27" s="80"/>
      <c r="KLJ27" s="80"/>
      <c r="KLK27" s="80"/>
      <c r="KLL27" s="80"/>
      <c r="KLM27" s="80"/>
      <c r="KLN27" s="80"/>
      <c r="KLO27" s="80"/>
      <c r="KLP27" s="80"/>
      <c r="KLQ27" s="80"/>
      <c r="KLR27" s="80"/>
      <c r="KLS27" s="80"/>
      <c r="KLT27" s="80"/>
      <c r="KLU27" s="80"/>
      <c r="KLV27" s="80"/>
      <c r="KLW27" s="80"/>
      <c r="KLX27" s="80"/>
      <c r="KLY27" s="80"/>
      <c r="KLZ27" s="80"/>
      <c r="KMA27" s="80"/>
      <c r="KMB27" s="80"/>
      <c r="KMC27" s="80"/>
      <c r="KMD27" s="80"/>
      <c r="KME27" s="80"/>
      <c r="KMF27" s="80"/>
      <c r="KMG27" s="80"/>
      <c r="KMH27" s="80"/>
      <c r="KMI27" s="80"/>
      <c r="KMJ27" s="80"/>
      <c r="KMK27" s="80"/>
      <c r="KML27" s="80"/>
      <c r="KMM27" s="80"/>
      <c r="KMN27" s="80"/>
      <c r="KMO27" s="80"/>
      <c r="KMP27" s="80"/>
      <c r="KMQ27" s="80"/>
      <c r="KMR27" s="80"/>
      <c r="KMS27" s="80"/>
      <c r="KMT27" s="80"/>
      <c r="KMU27" s="80"/>
      <c r="KMV27" s="80"/>
      <c r="KMW27" s="80"/>
      <c r="KMX27" s="80"/>
      <c r="KMY27" s="80"/>
      <c r="KMZ27" s="80"/>
      <c r="KNA27" s="80"/>
      <c r="KNB27" s="80"/>
      <c r="KNC27" s="80"/>
      <c r="KND27" s="80"/>
      <c r="KNE27" s="80"/>
      <c r="KNF27" s="80"/>
      <c r="KNG27" s="80"/>
      <c r="KNH27" s="80"/>
      <c r="KNI27" s="80"/>
      <c r="KNJ27" s="80"/>
      <c r="KNK27" s="80"/>
      <c r="KNL27" s="80"/>
      <c r="KNM27" s="80"/>
      <c r="KNN27" s="80"/>
      <c r="KNO27" s="80"/>
      <c r="KNP27" s="80"/>
      <c r="KNQ27" s="80"/>
      <c r="KNR27" s="80"/>
      <c r="KNS27" s="80"/>
      <c r="KNT27" s="80"/>
      <c r="KNU27" s="80"/>
      <c r="KNV27" s="80"/>
      <c r="KNW27" s="80"/>
      <c r="KNX27" s="80"/>
      <c r="KNY27" s="80"/>
      <c r="KNZ27" s="80"/>
      <c r="KOA27" s="80"/>
      <c r="KOB27" s="80"/>
      <c r="KOC27" s="80"/>
      <c r="KOD27" s="80"/>
      <c r="KOE27" s="80"/>
      <c r="KOF27" s="80"/>
      <c r="KOG27" s="80"/>
      <c r="KOH27" s="80"/>
      <c r="KOI27" s="80"/>
      <c r="KOJ27" s="80"/>
      <c r="KOK27" s="80"/>
      <c r="KOL27" s="80"/>
      <c r="KOM27" s="80"/>
      <c r="KON27" s="80"/>
      <c r="KOO27" s="80"/>
      <c r="KOP27" s="80"/>
      <c r="KOQ27" s="80"/>
      <c r="KOR27" s="80"/>
      <c r="KOS27" s="80"/>
      <c r="KOT27" s="80"/>
      <c r="KOU27" s="80"/>
      <c r="KOV27" s="80"/>
      <c r="KOW27" s="80"/>
      <c r="KOX27" s="80"/>
      <c r="KOY27" s="80"/>
      <c r="KOZ27" s="80"/>
      <c r="KPA27" s="80"/>
      <c r="KPB27" s="80"/>
      <c r="KPC27" s="80"/>
      <c r="KPD27" s="80"/>
      <c r="KPE27" s="80"/>
      <c r="KPF27" s="80"/>
      <c r="KPG27" s="80"/>
      <c r="KPH27" s="80"/>
      <c r="KPI27" s="80"/>
      <c r="KPJ27" s="80"/>
      <c r="KPK27" s="80"/>
      <c r="KPL27" s="80"/>
      <c r="KPM27" s="80"/>
      <c r="KPN27" s="80"/>
      <c r="KPO27" s="80"/>
      <c r="KPP27" s="80"/>
      <c r="KPQ27" s="80"/>
      <c r="KPR27" s="80"/>
      <c r="KPS27" s="80"/>
      <c r="KPT27" s="80"/>
      <c r="KPU27" s="80"/>
      <c r="KPV27" s="80"/>
      <c r="KPW27" s="80"/>
      <c r="KPX27" s="80"/>
      <c r="KPY27" s="80"/>
      <c r="KPZ27" s="80"/>
      <c r="KQA27" s="80"/>
      <c r="KQB27" s="80"/>
      <c r="KQC27" s="80"/>
      <c r="KQD27" s="80"/>
      <c r="KQE27" s="80"/>
      <c r="KQF27" s="80"/>
      <c r="KQG27" s="80"/>
      <c r="KQH27" s="80"/>
      <c r="KQI27" s="80"/>
      <c r="KQJ27" s="80"/>
      <c r="KQK27" s="80"/>
      <c r="KQL27" s="80"/>
      <c r="KQM27" s="80"/>
      <c r="KQN27" s="80"/>
      <c r="KQO27" s="80"/>
      <c r="KQP27" s="80"/>
      <c r="KQQ27" s="80"/>
      <c r="KQR27" s="80"/>
      <c r="KQS27" s="80"/>
      <c r="KQT27" s="80"/>
      <c r="KQU27" s="80"/>
      <c r="KQV27" s="80"/>
      <c r="KQW27" s="80"/>
      <c r="KQX27" s="80"/>
      <c r="KQY27" s="80"/>
      <c r="KQZ27" s="80"/>
      <c r="KRA27" s="80"/>
      <c r="KRB27" s="80"/>
      <c r="KRC27" s="80"/>
      <c r="KRD27" s="80"/>
      <c r="KRE27" s="80"/>
      <c r="KRF27" s="80"/>
      <c r="KRG27" s="80"/>
      <c r="KRH27" s="80"/>
      <c r="KRI27" s="80"/>
      <c r="KRJ27" s="80"/>
      <c r="KRK27" s="80"/>
      <c r="KRL27" s="80"/>
      <c r="KRM27" s="80"/>
      <c r="KRN27" s="80"/>
      <c r="KRO27" s="80"/>
      <c r="KRP27" s="80"/>
      <c r="KRQ27" s="80"/>
      <c r="KRR27" s="80"/>
      <c r="KRS27" s="80"/>
      <c r="KRT27" s="80"/>
      <c r="KRU27" s="80"/>
      <c r="KRV27" s="80"/>
      <c r="KRW27" s="80"/>
      <c r="KRX27" s="80"/>
      <c r="KRY27" s="80"/>
      <c r="KRZ27" s="80"/>
      <c r="KSA27" s="80"/>
      <c r="KSB27" s="80"/>
      <c r="KSC27" s="80"/>
      <c r="KSD27" s="80"/>
      <c r="KSE27" s="80"/>
      <c r="KSF27" s="80"/>
      <c r="KSG27" s="80"/>
      <c r="KSH27" s="80"/>
      <c r="KSI27" s="80"/>
      <c r="KSJ27" s="80"/>
      <c r="KSK27" s="80"/>
      <c r="KSL27" s="80"/>
      <c r="KSM27" s="80"/>
      <c r="KSN27" s="80"/>
      <c r="KSO27" s="80"/>
      <c r="KSP27" s="80"/>
      <c r="KSQ27" s="80"/>
      <c r="KSR27" s="80"/>
      <c r="KSS27" s="80"/>
      <c r="KST27" s="80"/>
      <c r="KSU27" s="80"/>
      <c r="KSV27" s="80"/>
      <c r="KSW27" s="80"/>
      <c r="KSX27" s="80"/>
      <c r="KSY27" s="80"/>
      <c r="KSZ27" s="80"/>
      <c r="KTA27" s="80"/>
      <c r="KTB27" s="80"/>
      <c r="KTC27" s="80"/>
      <c r="KTD27" s="80"/>
      <c r="KTE27" s="80"/>
      <c r="KTF27" s="80"/>
      <c r="KTG27" s="80"/>
      <c r="KTH27" s="80"/>
      <c r="KTI27" s="80"/>
      <c r="KTJ27" s="80"/>
      <c r="KTK27" s="80"/>
      <c r="KTL27" s="80"/>
      <c r="KTM27" s="80"/>
      <c r="KTN27" s="80"/>
      <c r="KTO27" s="80"/>
      <c r="KTP27" s="80"/>
      <c r="KTQ27" s="80"/>
      <c r="KTR27" s="80"/>
      <c r="KTS27" s="80"/>
      <c r="KTT27" s="80"/>
      <c r="KTU27" s="80"/>
      <c r="KTV27" s="80"/>
      <c r="KTW27" s="80"/>
      <c r="KTX27" s="80"/>
      <c r="KTY27" s="80"/>
      <c r="KTZ27" s="80"/>
      <c r="KUA27" s="80"/>
      <c r="KUB27" s="80"/>
      <c r="KUC27" s="80"/>
      <c r="KUD27" s="80"/>
      <c r="KUE27" s="80"/>
      <c r="KUF27" s="80"/>
      <c r="KUG27" s="80"/>
      <c r="KUH27" s="80"/>
      <c r="KUI27" s="80"/>
      <c r="KUJ27" s="80"/>
      <c r="KUK27" s="80"/>
      <c r="KUL27" s="80"/>
      <c r="KUM27" s="80"/>
      <c r="KUN27" s="80"/>
      <c r="KUO27" s="80"/>
      <c r="KUP27" s="80"/>
      <c r="KUQ27" s="80"/>
      <c r="KUR27" s="80"/>
      <c r="KUS27" s="80"/>
      <c r="KUT27" s="80"/>
      <c r="KUU27" s="80"/>
      <c r="KUV27" s="80"/>
      <c r="KUW27" s="80"/>
      <c r="KUX27" s="80"/>
      <c r="KUY27" s="80"/>
      <c r="KUZ27" s="80"/>
      <c r="KVA27" s="80"/>
      <c r="KVB27" s="80"/>
      <c r="KVC27" s="80"/>
      <c r="KVD27" s="80"/>
      <c r="KVE27" s="80"/>
      <c r="KVF27" s="80"/>
      <c r="KVG27" s="80"/>
      <c r="KVH27" s="80"/>
      <c r="KVI27" s="80"/>
      <c r="KVJ27" s="80"/>
      <c r="KVK27" s="80"/>
      <c r="KVL27" s="80"/>
      <c r="KVM27" s="80"/>
      <c r="KVN27" s="80"/>
      <c r="KVO27" s="80"/>
      <c r="KVP27" s="80"/>
      <c r="KVQ27" s="80"/>
      <c r="KVR27" s="80"/>
      <c r="KVS27" s="80"/>
      <c r="KVT27" s="80"/>
      <c r="KVU27" s="80"/>
      <c r="KVV27" s="80"/>
      <c r="KVW27" s="80"/>
      <c r="KVX27" s="80"/>
      <c r="KVY27" s="80"/>
      <c r="KVZ27" s="80"/>
      <c r="KWA27" s="80"/>
      <c r="KWB27" s="80"/>
      <c r="KWC27" s="80"/>
      <c r="KWD27" s="80"/>
      <c r="KWE27" s="80"/>
      <c r="KWF27" s="80"/>
      <c r="KWG27" s="80"/>
      <c r="KWH27" s="80"/>
      <c r="KWI27" s="80"/>
      <c r="KWJ27" s="80"/>
      <c r="KWK27" s="80"/>
      <c r="KWL27" s="80"/>
      <c r="KWM27" s="80"/>
      <c r="KWN27" s="80"/>
      <c r="KWO27" s="80"/>
      <c r="KWP27" s="80"/>
      <c r="KWQ27" s="80"/>
      <c r="KWR27" s="80"/>
      <c r="KWS27" s="80"/>
      <c r="KWT27" s="80"/>
      <c r="KWU27" s="80"/>
      <c r="KWV27" s="80"/>
      <c r="KWW27" s="80"/>
      <c r="KWX27" s="80"/>
      <c r="KWY27" s="80"/>
      <c r="KWZ27" s="80"/>
      <c r="KXA27" s="80"/>
      <c r="KXB27" s="80"/>
      <c r="KXC27" s="80"/>
      <c r="KXD27" s="80"/>
      <c r="KXE27" s="80"/>
      <c r="KXF27" s="80"/>
      <c r="KXG27" s="80"/>
      <c r="KXH27" s="80"/>
      <c r="KXI27" s="80"/>
      <c r="KXJ27" s="80"/>
      <c r="KXK27" s="80"/>
      <c r="KXL27" s="80"/>
      <c r="KXM27" s="80"/>
      <c r="KXN27" s="80"/>
      <c r="KXO27" s="80"/>
      <c r="KXP27" s="80"/>
      <c r="KXQ27" s="80"/>
      <c r="KXR27" s="80"/>
      <c r="KXS27" s="80"/>
      <c r="KXT27" s="80"/>
      <c r="KXU27" s="80"/>
      <c r="KXV27" s="80"/>
      <c r="KXW27" s="80"/>
      <c r="KXX27" s="80"/>
      <c r="KXY27" s="80"/>
      <c r="KXZ27" s="80"/>
      <c r="KYA27" s="80"/>
      <c r="KYB27" s="80"/>
      <c r="KYC27" s="80"/>
      <c r="KYD27" s="80"/>
      <c r="KYE27" s="80"/>
      <c r="KYF27" s="80"/>
      <c r="KYG27" s="80"/>
      <c r="KYH27" s="80"/>
      <c r="KYI27" s="80"/>
      <c r="KYJ27" s="80"/>
      <c r="KYK27" s="80"/>
      <c r="KYL27" s="80"/>
      <c r="KYM27" s="80"/>
      <c r="KYN27" s="80"/>
      <c r="KYO27" s="80"/>
      <c r="KYP27" s="80"/>
      <c r="KYQ27" s="80"/>
      <c r="KYR27" s="80"/>
      <c r="KYS27" s="80"/>
      <c r="KYT27" s="80"/>
      <c r="KYU27" s="80"/>
      <c r="KYV27" s="80"/>
      <c r="KYW27" s="80"/>
      <c r="KYX27" s="80"/>
      <c r="KYY27" s="80"/>
      <c r="KYZ27" s="80"/>
      <c r="KZA27" s="80"/>
      <c r="KZB27" s="80"/>
      <c r="KZC27" s="80"/>
      <c r="KZD27" s="80"/>
      <c r="KZE27" s="80"/>
      <c r="KZF27" s="80"/>
      <c r="KZG27" s="80"/>
      <c r="KZH27" s="80"/>
      <c r="KZI27" s="80"/>
      <c r="KZJ27" s="80"/>
      <c r="KZK27" s="80"/>
      <c r="KZL27" s="80"/>
      <c r="KZM27" s="80"/>
      <c r="KZN27" s="80"/>
      <c r="KZO27" s="80"/>
      <c r="KZP27" s="80"/>
      <c r="KZQ27" s="80"/>
      <c r="KZR27" s="80"/>
      <c r="KZS27" s="80"/>
      <c r="KZT27" s="80"/>
      <c r="KZU27" s="80"/>
      <c r="KZV27" s="80"/>
      <c r="KZW27" s="80"/>
      <c r="KZX27" s="80"/>
      <c r="KZY27" s="80"/>
      <c r="KZZ27" s="80"/>
      <c r="LAA27" s="80"/>
      <c r="LAB27" s="80"/>
      <c r="LAC27" s="80"/>
      <c r="LAD27" s="80"/>
      <c r="LAE27" s="80"/>
      <c r="LAF27" s="80"/>
      <c r="LAG27" s="80"/>
      <c r="LAH27" s="80"/>
      <c r="LAI27" s="80"/>
      <c r="LAJ27" s="80"/>
      <c r="LAK27" s="80"/>
      <c r="LAL27" s="80"/>
      <c r="LAM27" s="80"/>
      <c r="LAN27" s="80"/>
      <c r="LAO27" s="80"/>
      <c r="LAP27" s="80"/>
      <c r="LAQ27" s="80"/>
      <c r="LAR27" s="80"/>
      <c r="LAS27" s="80"/>
      <c r="LAT27" s="80"/>
      <c r="LAU27" s="80"/>
      <c r="LAV27" s="80"/>
      <c r="LAW27" s="80"/>
      <c r="LAX27" s="80"/>
      <c r="LAY27" s="80"/>
      <c r="LAZ27" s="80"/>
      <c r="LBA27" s="80"/>
      <c r="LBB27" s="80"/>
      <c r="LBC27" s="80"/>
      <c r="LBD27" s="80"/>
      <c r="LBE27" s="80"/>
      <c r="LBF27" s="80"/>
      <c r="LBG27" s="80"/>
      <c r="LBH27" s="80"/>
      <c r="LBI27" s="80"/>
      <c r="LBJ27" s="80"/>
      <c r="LBK27" s="80"/>
      <c r="LBL27" s="80"/>
      <c r="LBM27" s="80"/>
      <c r="LBN27" s="80"/>
      <c r="LBO27" s="80"/>
      <c r="LBP27" s="80"/>
      <c r="LBQ27" s="80"/>
      <c r="LBR27" s="80"/>
      <c r="LBS27" s="80"/>
      <c r="LBT27" s="80"/>
      <c r="LBU27" s="80"/>
      <c r="LBV27" s="80"/>
      <c r="LBW27" s="80"/>
      <c r="LBX27" s="80"/>
      <c r="LBY27" s="80"/>
      <c r="LBZ27" s="80"/>
      <c r="LCA27" s="80"/>
      <c r="LCB27" s="80"/>
      <c r="LCC27" s="80"/>
      <c r="LCD27" s="80"/>
      <c r="LCE27" s="80"/>
      <c r="LCF27" s="80"/>
      <c r="LCG27" s="80"/>
      <c r="LCH27" s="80"/>
      <c r="LCI27" s="80"/>
      <c r="LCJ27" s="80"/>
      <c r="LCK27" s="80"/>
      <c r="LCL27" s="80"/>
      <c r="LCM27" s="80"/>
      <c r="LCN27" s="80"/>
      <c r="LCO27" s="80"/>
      <c r="LCP27" s="80"/>
      <c r="LCQ27" s="80"/>
      <c r="LCR27" s="80"/>
      <c r="LCS27" s="80"/>
      <c r="LCT27" s="80"/>
      <c r="LCU27" s="80"/>
      <c r="LCV27" s="80"/>
      <c r="LCW27" s="80"/>
      <c r="LCX27" s="80"/>
      <c r="LCY27" s="80"/>
      <c r="LCZ27" s="80"/>
      <c r="LDA27" s="80"/>
      <c r="LDB27" s="80"/>
      <c r="LDC27" s="80"/>
      <c r="LDD27" s="80"/>
      <c r="LDE27" s="80"/>
      <c r="LDF27" s="80"/>
      <c r="LDG27" s="80"/>
      <c r="LDH27" s="80"/>
      <c r="LDI27" s="80"/>
      <c r="LDJ27" s="80"/>
      <c r="LDK27" s="80"/>
      <c r="LDL27" s="80"/>
      <c r="LDM27" s="80"/>
      <c r="LDN27" s="80"/>
      <c r="LDO27" s="80"/>
      <c r="LDP27" s="80"/>
      <c r="LDQ27" s="80"/>
      <c r="LDR27" s="80"/>
      <c r="LDS27" s="80"/>
      <c r="LDT27" s="80"/>
      <c r="LDU27" s="80"/>
      <c r="LDV27" s="80"/>
      <c r="LDW27" s="80"/>
      <c r="LDX27" s="80"/>
      <c r="LDY27" s="80"/>
      <c r="LDZ27" s="80"/>
      <c r="LEA27" s="80"/>
      <c r="LEB27" s="80"/>
      <c r="LEC27" s="80"/>
      <c r="LED27" s="80"/>
      <c r="LEE27" s="80"/>
      <c r="LEF27" s="80"/>
      <c r="LEG27" s="80"/>
      <c r="LEH27" s="80"/>
      <c r="LEI27" s="80"/>
      <c r="LEJ27" s="80"/>
      <c r="LEK27" s="80"/>
      <c r="LEL27" s="80"/>
      <c r="LEM27" s="80"/>
      <c r="LEN27" s="80"/>
      <c r="LEO27" s="80"/>
      <c r="LEP27" s="80"/>
      <c r="LEQ27" s="80"/>
      <c r="LER27" s="80"/>
      <c r="LES27" s="80"/>
      <c r="LET27" s="80"/>
      <c r="LEU27" s="80"/>
      <c r="LEV27" s="80"/>
      <c r="LEW27" s="80"/>
      <c r="LEX27" s="80"/>
      <c r="LEY27" s="80"/>
      <c r="LEZ27" s="80"/>
      <c r="LFA27" s="80"/>
      <c r="LFB27" s="80"/>
      <c r="LFC27" s="80"/>
      <c r="LFD27" s="80"/>
      <c r="LFE27" s="80"/>
      <c r="LFF27" s="80"/>
      <c r="LFG27" s="80"/>
      <c r="LFH27" s="80"/>
      <c r="LFI27" s="80"/>
      <c r="LFJ27" s="80"/>
      <c r="LFK27" s="80"/>
      <c r="LFL27" s="80"/>
      <c r="LFM27" s="80"/>
      <c r="LFN27" s="80"/>
      <c r="LFO27" s="80"/>
      <c r="LFP27" s="80"/>
      <c r="LFQ27" s="80"/>
      <c r="LFR27" s="80"/>
      <c r="LFS27" s="80"/>
      <c r="LFT27" s="80"/>
      <c r="LFU27" s="80"/>
      <c r="LFV27" s="80"/>
      <c r="LFW27" s="80"/>
      <c r="LFX27" s="80"/>
      <c r="LFY27" s="80"/>
      <c r="LFZ27" s="80"/>
      <c r="LGA27" s="80"/>
      <c r="LGB27" s="80"/>
      <c r="LGC27" s="80"/>
      <c r="LGD27" s="80"/>
      <c r="LGE27" s="80"/>
      <c r="LGF27" s="80"/>
      <c r="LGG27" s="80"/>
      <c r="LGH27" s="80"/>
      <c r="LGI27" s="80"/>
      <c r="LGJ27" s="80"/>
      <c r="LGK27" s="80"/>
      <c r="LGL27" s="80"/>
      <c r="LGM27" s="80"/>
      <c r="LGN27" s="80"/>
      <c r="LGO27" s="80"/>
      <c r="LGP27" s="80"/>
      <c r="LGQ27" s="80"/>
      <c r="LGR27" s="80"/>
      <c r="LGS27" s="80"/>
      <c r="LGT27" s="80"/>
      <c r="LGU27" s="80"/>
      <c r="LGV27" s="80"/>
      <c r="LGW27" s="80"/>
      <c r="LGX27" s="80"/>
      <c r="LGY27" s="80"/>
      <c r="LGZ27" s="80"/>
      <c r="LHA27" s="80"/>
      <c r="LHB27" s="80"/>
      <c r="LHC27" s="80"/>
      <c r="LHD27" s="80"/>
      <c r="LHE27" s="80"/>
      <c r="LHF27" s="80"/>
      <c r="LHG27" s="80"/>
      <c r="LHH27" s="80"/>
      <c r="LHI27" s="80"/>
      <c r="LHJ27" s="80"/>
      <c r="LHK27" s="80"/>
      <c r="LHL27" s="80"/>
      <c r="LHM27" s="80"/>
      <c r="LHN27" s="80"/>
      <c r="LHO27" s="80"/>
      <c r="LHP27" s="80"/>
      <c r="LHQ27" s="80"/>
      <c r="LHR27" s="80"/>
      <c r="LHS27" s="80"/>
      <c r="LHT27" s="80"/>
      <c r="LHU27" s="80"/>
      <c r="LHV27" s="80"/>
      <c r="LHW27" s="80"/>
      <c r="LHX27" s="80"/>
      <c r="LHY27" s="80"/>
      <c r="LHZ27" s="80"/>
      <c r="LIA27" s="80"/>
      <c r="LIB27" s="80"/>
      <c r="LIC27" s="80"/>
      <c r="LID27" s="80"/>
      <c r="LIE27" s="80"/>
      <c r="LIF27" s="80"/>
      <c r="LIG27" s="80"/>
      <c r="LIH27" s="80"/>
      <c r="LII27" s="80"/>
      <c r="LIJ27" s="80"/>
      <c r="LIK27" s="80"/>
      <c r="LIL27" s="80"/>
      <c r="LIM27" s="80"/>
      <c r="LIN27" s="80"/>
      <c r="LIO27" s="80"/>
      <c r="LIP27" s="80"/>
      <c r="LIQ27" s="80"/>
      <c r="LIR27" s="80"/>
      <c r="LIS27" s="80"/>
      <c r="LIT27" s="80"/>
      <c r="LIU27" s="80"/>
      <c r="LIV27" s="80"/>
      <c r="LIW27" s="80"/>
      <c r="LIX27" s="80"/>
      <c r="LIY27" s="80"/>
      <c r="LIZ27" s="80"/>
      <c r="LJA27" s="80"/>
      <c r="LJB27" s="80"/>
      <c r="LJC27" s="80"/>
      <c r="LJD27" s="80"/>
      <c r="LJE27" s="80"/>
      <c r="LJF27" s="80"/>
      <c r="LJG27" s="80"/>
      <c r="LJH27" s="80"/>
      <c r="LJI27" s="80"/>
      <c r="LJJ27" s="80"/>
      <c r="LJK27" s="80"/>
      <c r="LJL27" s="80"/>
      <c r="LJM27" s="80"/>
      <c r="LJN27" s="80"/>
      <c r="LJO27" s="80"/>
      <c r="LJP27" s="80"/>
      <c r="LJQ27" s="80"/>
      <c r="LJR27" s="80"/>
      <c r="LJS27" s="80"/>
      <c r="LJT27" s="80"/>
      <c r="LJU27" s="80"/>
      <c r="LJV27" s="80"/>
      <c r="LJW27" s="80"/>
      <c r="LJX27" s="80"/>
      <c r="LJY27" s="80"/>
      <c r="LJZ27" s="80"/>
      <c r="LKA27" s="80"/>
      <c r="LKB27" s="80"/>
      <c r="LKC27" s="80"/>
      <c r="LKD27" s="80"/>
      <c r="LKE27" s="80"/>
      <c r="LKF27" s="80"/>
      <c r="LKG27" s="80"/>
      <c r="LKH27" s="80"/>
      <c r="LKI27" s="80"/>
      <c r="LKJ27" s="80"/>
      <c r="LKK27" s="80"/>
      <c r="LKL27" s="80"/>
      <c r="LKM27" s="80"/>
      <c r="LKN27" s="80"/>
      <c r="LKO27" s="80"/>
      <c r="LKP27" s="80"/>
      <c r="LKQ27" s="80"/>
      <c r="LKR27" s="80"/>
      <c r="LKS27" s="80"/>
      <c r="LKT27" s="80"/>
      <c r="LKU27" s="80"/>
      <c r="LKV27" s="80"/>
      <c r="LKW27" s="80"/>
      <c r="LKX27" s="80"/>
      <c r="LKY27" s="80"/>
      <c r="LKZ27" s="80"/>
      <c r="LLA27" s="80"/>
      <c r="LLB27" s="80"/>
      <c r="LLC27" s="80"/>
      <c r="LLD27" s="80"/>
      <c r="LLE27" s="80"/>
      <c r="LLF27" s="80"/>
      <c r="LLG27" s="80"/>
      <c r="LLH27" s="80"/>
      <c r="LLI27" s="80"/>
      <c r="LLJ27" s="80"/>
      <c r="LLK27" s="80"/>
      <c r="LLL27" s="80"/>
      <c r="LLM27" s="80"/>
      <c r="LLN27" s="80"/>
      <c r="LLO27" s="80"/>
      <c r="LLP27" s="80"/>
      <c r="LLQ27" s="80"/>
      <c r="LLR27" s="80"/>
      <c r="LLS27" s="80"/>
      <c r="LLT27" s="80"/>
      <c r="LLU27" s="80"/>
      <c r="LLV27" s="80"/>
      <c r="LLW27" s="80"/>
      <c r="LLX27" s="80"/>
      <c r="LLY27" s="80"/>
      <c r="LLZ27" s="80"/>
      <c r="LMA27" s="80"/>
      <c r="LMB27" s="80"/>
      <c r="LMC27" s="80"/>
      <c r="LMD27" s="80"/>
      <c r="LME27" s="80"/>
      <c r="LMF27" s="80"/>
      <c r="LMG27" s="80"/>
      <c r="LMH27" s="80"/>
      <c r="LMI27" s="80"/>
      <c r="LMJ27" s="80"/>
      <c r="LMK27" s="80"/>
      <c r="LML27" s="80"/>
      <c r="LMM27" s="80"/>
      <c r="LMN27" s="80"/>
      <c r="LMO27" s="80"/>
      <c r="LMP27" s="80"/>
      <c r="LMQ27" s="80"/>
      <c r="LMR27" s="80"/>
      <c r="LMS27" s="80"/>
      <c r="LMT27" s="80"/>
      <c r="LMU27" s="80"/>
      <c r="LMV27" s="80"/>
      <c r="LMW27" s="80"/>
      <c r="LMX27" s="80"/>
      <c r="LMY27" s="80"/>
      <c r="LMZ27" s="80"/>
      <c r="LNA27" s="80"/>
      <c r="LNB27" s="80"/>
      <c r="LNC27" s="80"/>
      <c r="LND27" s="80"/>
      <c r="LNE27" s="80"/>
      <c r="LNF27" s="80"/>
      <c r="LNG27" s="80"/>
      <c r="LNH27" s="80"/>
      <c r="LNI27" s="80"/>
      <c r="LNJ27" s="80"/>
      <c r="LNK27" s="80"/>
      <c r="LNL27" s="80"/>
      <c r="LNM27" s="80"/>
      <c r="LNN27" s="80"/>
      <c r="LNO27" s="80"/>
      <c r="LNP27" s="80"/>
      <c r="LNQ27" s="80"/>
      <c r="LNR27" s="80"/>
      <c r="LNS27" s="80"/>
      <c r="LNT27" s="80"/>
      <c r="LNU27" s="80"/>
      <c r="LNV27" s="80"/>
      <c r="LNW27" s="80"/>
      <c r="LNX27" s="80"/>
      <c r="LNY27" s="80"/>
      <c r="LNZ27" s="80"/>
      <c r="LOA27" s="80"/>
      <c r="LOB27" s="80"/>
      <c r="LOC27" s="80"/>
      <c r="LOD27" s="80"/>
      <c r="LOE27" s="80"/>
      <c r="LOF27" s="80"/>
      <c r="LOG27" s="80"/>
      <c r="LOH27" s="80"/>
      <c r="LOI27" s="80"/>
      <c r="LOJ27" s="80"/>
      <c r="LOK27" s="80"/>
      <c r="LOL27" s="80"/>
      <c r="LOM27" s="80"/>
      <c r="LON27" s="80"/>
      <c r="LOO27" s="80"/>
      <c r="LOP27" s="80"/>
      <c r="LOQ27" s="80"/>
      <c r="LOR27" s="80"/>
      <c r="LOS27" s="80"/>
      <c r="LOT27" s="80"/>
      <c r="LOU27" s="80"/>
      <c r="LOV27" s="80"/>
      <c r="LOW27" s="80"/>
      <c r="LOX27" s="80"/>
      <c r="LOY27" s="80"/>
      <c r="LOZ27" s="80"/>
      <c r="LPA27" s="80"/>
      <c r="LPB27" s="80"/>
      <c r="LPC27" s="80"/>
      <c r="LPD27" s="80"/>
      <c r="LPE27" s="80"/>
      <c r="LPF27" s="80"/>
      <c r="LPG27" s="80"/>
      <c r="LPH27" s="80"/>
      <c r="LPI27" s="80"/>
      <c r="LPJ27" s="80"/>
      <c r="LPK27" s="80"/>
      <c r="LPL27" s="80"/>
      <c r="LPM27" s="80"/>
      <c r="LPN27" s="80"/>
      <c r="LPO27" s="80"/>
      <c r="LPP27" s="80"/>
      <c r="LPQ27" s="80"/>
      <c r="LPR27" s="80"/>
      <c r="LPS27" s="80"/>
      <c r="LPT27" s="80"/>
      <c r="LPU27" s="80"/>
      <c r="LPV27" s="80"/>
      <c r="LPW27" s="80"/>
      <c r="LPX27" s="80"/>
      <c r="LPY27" s="80"/>
      <c r="LPZ27" s="80"/>
      <c r="LQA27" s="80"/>
      <c r="LQB27" s="80"/>
      <c r="LQC27" s="80"/>
      <c r="LQD27" s="80"/>
      <c r="LQE27" s="80"/>
      <c r="LQF27" s="80"/>
      <c r="LQG27" s="80"/>
      <c r="LQH27" s="80"/>
      <c r="LQI27" s="80"/>
      <c r="LQJ27" s="80"/>
      <c r="LQK27" s="80"/>
      <c r="LQL27" s="80"/>
      <c r="LQM27" s="80"/>
      <c r="LQN27" s="80"/>
      <c r="LQO27" s="80"/>
      <c r="LQP27" s="80"/>
      <c r="LQQ27" s="80"/>
      <c r="LQR27" s="80"/>
      <c r="LQS27" s="80"/>
      <c r="LQT27" s="80"/>
      <c r="LQU27" s="80"/>
      <c r="LQV27" s="80"/>
      <c r="LQW27" s="80"/>
      <c r="LQX27" s="80"/>
      <c r="LQY27" s="80"/>
      <c r="LQZ27" s="80"/>
      <c r="LRA27" s="80"/>
      <c r="LRB27" s="80"/>
      <c r="LRC27" s="80"/>
      <c r="LRD27" s="80"/>
      <c r="LRE27" s="80"/>
      <c r="LRF27" s="80"/>
      <c r="LRG27" s="80"/>
      <c r="LRH27" s="80"/>
      <c r="LRI27" s="80"/>
      <c r="LRJ27" s="80"/>
      <c r="LRK27" s="80"/>
      <c r="LRL27" s="80"/>
      <c r="LRM27" s="80"/>
      <c r="LRN27" s="80"/>
      <c r="LRO27" s="80"/>
      <c r="LRP27" s="80"/>
      <c r="LRQ27" s="80"/>
      <c r="LRR27" s="80"/>
      <c r="LRS27" s="80"/>
      <c r="LRT27" s="80"/>
      <c r="LRU27" s="80"/>
      <c r="LRV27" s="80"/>
      <c r="LRW27" s="80"/>
      <c r="LRX27" s="80"/>
      <c r="LRY27" s="80"/>
      <c r="LRZ27" s="80"/>
      <c r="LSA27" s="80"/>
      <c r="LSB27" s="80"/>
      <c r="LSC27" s="80"/>
      <c r="LSD27" s="80"/>
      <c r="LSE27" s="80"/>
      <c r="LSF27" s="80"/>
      <c r="LSG27" s="80"/>
      <c r="LSH27" s="80"/>
      <c r="LSI27" s="80"/>
      <c r="LSJ27" s="80"/>
      <c r="LSK27" s="80"/>
      <c r="LSL27" s="80"/>
      <c r="LSM27" s="80"/>
      <c r="LSN27" s="80"/>
      <c r="LSO27" s="80"/>
      <c r="LSP27" s="80"/>
      <c r="LSQ27" s="80"/>
      <c r="LSR27" s="80"/>
      <c r="LSS27" s="80"/>
      <c r="LST27" s="80"/>
      <c r="LSU27" s="80"/>
      <c r="LSV27" s="80"/>
      <c r="LSW27" s="80"/>
      <c r="LSX27" s="80"/>
      <c r="LSY27" s="80"/>
      <c r="LSZ27" s="80"/>
      <c r="LTA27" s="80"/>
      <c r="LTB27" s="80"/>
      <c r="LTC27" s="80"/>
      <c r="LTD27" s="80"/>
      <c r="LTE27" s="80"/>
      <c r="LTF27" s="80"/>
      <c r="LTG27" s="80"/>
      <c r="LTH27" s="80"/>
      <c r="LTI27" s="80"/>
      <c r="LTJ27" s="80"/>
      <c r="LTK27" s="80"/>
      <c r="LTL27" s="80"/>
      <c r="LTM27" s="80"/>
      <c r="LTN27" s="80"/>
      <c r="LTO27" s="80"/>
      <c r="LTP27" s="80"/>
      <c r="LTQ27" s="80"/>
      <c r="LTR27" s="80"/>
      <c r="LTS27" s="80"/>
      <c r="LTT27" s="80"/>
      <c r="LTU27" s="80"/>
      <c r="LTV27" s="80"/>
      <c r="LTW27" s="80"/>
      <c r="LTX27" s="80"/>
      <c r="LTY27" s="80"/>
      <c r="LTZ27" s="80"/>
      <c r="LUA27" s="80"/>
      <c r="LUB27" s="80"/>
      <c r="LUC27" s="80"/>
      <c r="LUD27" s="80"/>
      <c r="LUE27" s="80"/>
      <c r="LUF27" s="80"/>
      <c r="LUG27" s="80"/>
      <c r="LUH27" s="80"/>
      <c r="LUI27" s="80"/>
      <c r="LUJ27" s="80"/>
      <c r="LUK27" s="80"/>
      <c r="LUL27" s="80"/>
      <c r="LUM27" s="80"/>
      <c r="LUN27" s="80"/>
      <c r="LUO27" s="80"/>
      <c r="LUP27" s="80"/>
      <c r="LUQ27" s="80"/>
      <c r="LUR27" s="80"/>
      <c r="LUS27" s="80"/>
      <c r="LUT27" s="80"/>
      <c r="LUU27" s="80"/>
      <c r="LUV27" s="80"/>
      <c r="LUW27" s="80"/>
      <c r="LUX27" s="80"/>
      <c r="LUY27" s="80"/>
      <c r="LUZ27" s="80"/>
      <c r="LVA27" s="80"/>
      <c r="LVB27" s="80"/>
      <c r="LVC27" s="80"/>
      <c r="LVD27" s="80"/>
      <c r="LVE27" s="80"/>
      <c r="LVF27" s="80"/>
      <c r="LVG27" s="80"/>
      <c r="LVH27" s="80"/>
      <c r="LVI27" s="80"/>
      <c r="LVJ27" s="80"/>
      <c r="LVK27" s="80"/>
      <c r="LVL27" s="80"/>
      <c r="LVM27" s="80"/>
      <c r="LVN27" s="80"/>
      <c r="LVO27" s="80"/>
      <c r="LVP27" s="80"/>
      <c r="LVQ27" s="80"/>
      <c r="LVR27" s="80"/>
      <c r="LVS27" s="80"/>
      <c r="LVT27" s="80"/>
      <c r="LVU27" s="80"/>
      <c r="LVV27" s="80"/>
      <c r="LVW27" s="80"/>
      <c r="LVX27" s="80"/>
      <c r="LVY27" s="80"/>
      <c r="LVZ27" s="80"/>
      <c r="LWA27" s="80"/>
      <c r="LWB27" s="80"/>
      <c r="LWC27" s="80"/>
      <c r="LWD27" s="80"/>
      <c r="LWE27" s="80"/>
      <c r="LWF27" s="80"/>
      <c r="LWG27" s="80"/>
      <c r="LWH27" s="80"/>
      <c r="LWI27" s="80"/>
      <c r="LWJ27" s="80"/>
      <c r="LWK27" s="80"/>
      <c r="LWL27" s="80"/>
      <c r="LWM27" s="80"/>
      <c r="LWN27" s="80"/>
      <c r="LWO27" s="80"/>
      <c r="LWP27" s="80"/>
      <c r="LWQ27" s="80"/>
      <c r="LWR27" s="80"/>
      <c r="LWS27" s="80"/>
      <c r="LWT27" s="80"/>
      <c r="LWU27" s="80"/>
      <c r="LWV27" s="80"/>
      <c r="LWW27" s="80"/>
      <c r="LWX27" s="80"/>
      <c r="LWY27" s="80"/>
      <c r="LWZ27" s="80"/>
      <c r="LXA27" s="80"/>
      <c r="LXB27" s="80"/>
      <c r="LXC27" s="80"/>
      <c r="LXD27" s="80"/>
      <c r="LXE27" s="80"/>
      <c r="LXF27" s="80"/>
      <c r="LXG27" s="80"/>
      <c r="LXH27" s="80"/>
      <c r="LXI27" s="80"/>
      <c r="LXJ27" s="80"/>
      <c r="LXK27" s="80"/>
      <c r="LXL27" s="80"/>
      <c r="LXM27" s="80"/>
      <c r="LXN27" s="80"/>
      <c r="LXO27" s="80"/>
      <c r="LXP27" s="80"/>
      <c r="LXQ27" s="80"/>
      <c r="LXR27" s="80"/>
      <c r="LXS27" s="80"/>
      <c r="LXT27" s="80"/>
      <c r="LXU27" s="80"/>
      <c r="LXV27" s="80"/>
      <c r="LXW27" s="80"/>
      <c r="LXX27" s="80"/>
      <c r="LXY27" s="80"/>
      <c r="LXZ27" s="80"/>
      <c r="LYA27" s="80"/>
      <c r="LYB27" s="80"/>
      <c r="LYC27" s="80"/>
      <c r="LYD27" s="80"/>
      <c r="LYE27" s="80"/>
      <c r="LYF27" s="80"/>
      <c r="LYG27" s="80"/>
      <c r="LYH27" s="80"/>
      <c r="LYI27" s="80"/>
      <c r="LYJ27" s="80"/>
      <c r="LYK27" s="80"/>
      <c r="LYL27" s="80"/>
      <c r="LYM27" s="80"/>
      <c r="LYN27" s="80"/>
      <c r="LYO27" s="80"/>
      <c r="LYP27" s="80"/>
      <c r="LYQ27" s="80"/>
      <c r="LYR27" s="80"/>
      <c r="LYS27" s="80"/>
      <c r="LYT27" s="80"/>
      <c r="LYU27" s="80"/>
      <c r="LYV27" s="80"/>
      <c r="LYW27" s="80"/>
      <c r="LYX27" s="80"/>
      <c r="LYY27" s="80"/>
      <c r="LYZ27" s="80"/>
      <c r="LZA27" s="80"/>
      <c r="LZB27" s="80"/>
      <c r="LZC27" s="80"/>
      <c r="LZD27" s="80"/>
      <c r="LZE27" s="80"/>
      <c r="LZF27" s="80"/>
      <c r="LZG27" s="80"/>
      <c r="LZH27" s="80"/>
      <c r="LZI27" s="80"/>
      <c r="LZJ27" s="80"/>
      <c r="LZK27" s="80"/>
      <c r="LZL27" s="80"/>
      <c r="LZM27" s="80"/>
      <c r="LZN27" s="80"/>
      <c r="LZO27" s="80"/>
      <c r="LZP27" s="80"/>
      <c r="LZQ27" s="80"/>
      <c r="LZR27" s="80"/>
      <c r="LZS27" s="80"/>
      <c r="LZT27" s="80"/>
      <c r="LZU27" s="80"/>
      <c r="LZV27" s="80"/>
      <c r="LZW27" s="80"/>
      <c r="LZX27" s="80"/>
      <c r="LZY27" s="80"/>
      <c r="LZZ27" s="80"/>
      <c r="MAA27" s="80"/>
      <c r="MAB27" s="80"/>
      <c r="MAC27" s="80"/>
      <c r="MAD27" s="80"/>
      <c r="MAE27" s="80"/>
      <c r="MAF27" s="80"/>
      <c r="MAG27" s="80"/>
      <c r="MAH27" s="80"/>
      <c r="MAI27" s="80"/>
      <c r="MAJ27" s="80"/>
      <c r="MAK27" s="80"/>
      <c r="MAL27" s="80"/>
      <c r="MAM27" s="80"/>
      <c r="MAN27" s="80"/>
      <c r="MAO27" s="80"/>
      <c r="MAP27" s="80"/>
      <c r="MAQ27" s="80"/>
      <c r="MAR27" s="80"/>
      <c r="MAS27" s="80"/>
      <c r="MAT27" s="80"/>
      <c r="MAU27" s="80"/>
      <c r="MAV27" s="80"/>
      <c r="MAW27" s="80"/>
      <c r="MAX27" s="80"/>
      <c r="MAY27" s="80"/>
      <c r="MAZ27" s="80"/>
      <c r="MBA27" s="80"/>
      <c r="MBB27" s="80"/>
      <c r="MBC27" s="80"/>
      <c r="MBD27" s="80"/>
      <c r="MBE27" s="80"/>
      <c r="MBF27" s="80"/>
      <c r="MBG27" s="80"/>
      <c r="MBH27" s="80"/>
      <c r="MBI27" s="80"/>
      <c r="MBJ27" s="80"/>
      <c r="MBK27" s="80"/>
      <c r="MBL27" s="80"/>
      <c r="MBM27" s="80"/>
      <c r="MBN27" s="80"/>
      <c r="MBO27" s="80"/>
      <c r="MBP27" s="80"/>
      <c r="MBQ27" s="80"/>
      <c r="MBR27" s="80"/>
      <c r="MBS27" s="80"/>
      <c r="MBT27" s="80"/>
      <c r="MBU27" s="80"/>
      <c r="MBV27" s="80"/>
      <c r="MBW27" s="80"/>
      <c r="MBX27" s="80"/>
      <c r="MBY27" s="80"/>
      <c r="MBZ27" s="80"/>
      <c r="MCA27" s="80"/>
      <c r="MCB27" s="80"/>
      <c r="MCC27" s="80"/>
      <c r="MCD27" s="80"/>
      <c r="MCE27" s="80"/>
      <c r="MCF27" s="80"/>
      <c r="MCG27" s="80"/>
      <c r="MCH27" s="80"/>
      <c r="MCI27" s="80"/>
      <c r="MCJ27" s="80"/>
      <c r="MCK27" s="80"/>
      <c r="MCL27" s="80"/>
      <c r="MCM27" s="80"/>
      <c r="MCN27" s="80"/>
      <c r="MCO27" s="80"/>
      <c r="MCP27" s="80"/>
      <c r="MCQ27" s="80"/>
      <c r="MCR27" s="80"/>
      <c r="MCS27" s="80"/>
      <c r="MCT27" s="80"/>
      <c r="MCU27" s="80"/>
      <c r="MCV27" s="80"/>
      <c r="MCW27" s="80"/>
      <c r="MCX27" s="80"/>
      <c r="MCY27" s="80"/>
      <c r="MCZ27" s="80"/>
      <c r="MDA27" s="80"/>
      <c r="MDB27" s="80"/>
      <c r="MDC27" s="80"/>
      <c r="MDD27" s="80"/>
      <c r="MDE27" s="80"/>
      <c r="MDF27" s="80"/>
      <c r="MDG27" s="80"/>
      <c r="MDH27" s="80"/>
      <c r="MDI27" s="80"/>
      <c r="MDJ27" s="80"/>
      <c r="MDK27" s="80"/>
      <c r="MDL27" s="80"/>
      <c r="MDM27" s="80"/>
      <c r="MDN27" s="80"/>
      <c r="MDO27" s="80"/>
      <c r="MDP27" s="80"/>
      <c r="MDQ27" s="80"/>
      <c r="MDR27" s="80"/>
      <c r="MDS27" s="80"/>
      <c r="MDT27" s="80"/>
      <c r="MDU27" s="80"/>
      <c r="MDV27" s="80"/>
      <c r="MDW27" s="80"/>
      <c r="MDX27" s="80"/>
      <c r="MDY27" s="80"/>
      <c r="MDZ27" s="80"/>
      <c r="MEA27" s="80"/>
      <c r="MEB27" s="80"/>
      <c r="MEC27" s="80"/>
      <c r="MED27" s="80"/>
      <c r="MEE27" s="80"/>
      <c r="MEF27" s="80"/>
      <c r="MEG27" s="80"/>
      <c r="MEH27" s="80"/>
      <c r="MEI27" s="80"/>
      <c r="MEJ27" s="80"/>
      <c r="MEK27" s="80"/>
      <c r="MEL27" s="80"/>
      <c r="MEM27" s="80"/>
      <c r="MEN27" s="80"/>
      <c r="MEO27" s="80"/>
      <c r="MEP27" s="80"/>
      <c r="MEQ27" s="80"/>
      <c r="MER27" s="80"/>
      <c r="MES27" s="80"/>
      <c r="MET27" s="80"/>
      <c r="MEU27" s="80"/>
      <c r="MEV27" s="80"/>
      <c r="MEW27" s="80"/>
      <c r="MEX27" s="80"/>
      <c r="MEY27" s="80"/>
      <c r="MEZ27" s="80"/>
      <c r="MFA27" s="80"/>
      <c r="MFB27" s="80"/>
      <c r="MFC27" s="80"/>
      <c r="MFD27" s="80"/>
      <c r="MFE27" s="80"/>
      <c r="MFF27" s="80"/>
      <c r="MFG27" s="80"/>
      <c r="MFH27" s="80"/>
      <c r="MFI27" s="80"/>
      <c r="MFJ27" s="80"/>
      <c r="MFK27" s="80"/>
      <c r="MFL27" s="80"/>
      <c r="MFM27" s="80"/>
      <c r="MFN27" s="80"/>
      <c r="MFO27" s="80"/>
      <c r="MFP27" s="80"/>
      <c r="MFQ27" s="80"/>
      <c r="MFR27" s="80"/>
      <c r="MFS27" s="80"/>
      <c r="MFT27" s="80"/>
      <c r="MFU27" s="80"/>
      <c r="MFV27" s="80"/>
      <c r="MFW27" s="80"/>
      <c r="MFX27" s="80"/>
      <c r="MFY27" s="80"/>
      <c r="MFZ27" s="80"/>
      <c r="MGA27" s="80"/>
      <c r="MGB27" s="80"/>
      <c r="MGC27" s="80"/>
      <c r="MGD27" s="80"/>
      <c r="MGE27" s="80"/>
      <c r="MGF27" s="80"/>
      <c r="MGG27" s="80"/>
      <c r="MGH27" s="80"/>
      <c r="MGI27" s="80"/>
      <c r="MGJ27" s="80"/>
      <c r="MGK27" s="80"/>
      <c r="MGL27" s="80"/>
      <c r="MGM27" s="80"/>
      <c r="MGN27" s="80"/>
      <c r="MGO27" s="80"/>
      <c r="MGP27" s="80"/>
      <c r="MGQ27" s="80"/>
      <c r="MGR27" s="80"/>
      <c r="MGS27" s="80"/>
      <c r="MGT27" s="80"/>
      <c r="MGU27" s="80"/>
      <c r="MGV27" s="80"/>
      <c r="MGW27" s="80"/>
      <c r="MGX27" s="80"/>
      <c r="MGY27" s="80"/>
      <c r="MGZ27" s="80"/>
      <c r="MHA27" s="80"/>
      <c r="MHB27" s="80"/>
      <c r="MHC27" s="80"/>
      <c r="MHD27" s="80"/>
      <c r="MHE27" s="80"/>
      <c r="MHF27" s="80"/>
      <c r="MHG27" s="80"/>
      <c r="MHH27" s="80"/>
      <c r="MHI27" s="80"/>
      <c r="MHJ27" s="80"/>
      <c r="MHK27" s="80"/>
      <c r="MHL27" s="80"/>
      <c r="MHM27" s="80"/>
      <c r="MHN27" s="80"/>
      <c r="MHO27" s="80"/>
      <c r="MHP27" s="80"/>
      <c r="MHQ27" s="80"/>
      <c r="MHR27" s="80"/>
      <c r="MHS27" s="80"/>
      <c r="MHT27" s="80"/>
      <c r="MHU27" s="80"/>
      <c r="MHV27" s="80"/>
      <c r="MHW27" s="80"/>
      <c r="MHX27" s="80"/>
      <c r="MHY27" s="80"/>
      <c r="MHZ27" s="80"/>
      <c r="MIA27" s="80"/>
      <c r="MIB27" s="80"/>
      <c r="MIC27" s="80"/>
      <c r="MID27" s="80"/>
      <c r="MIE27" s="80"/>
      <c r="MIF27" s="80"/>
      <c r="MIG27" s="80"/>
      <c r="MIH27" s="80"/>
      <c r="MII27" s="80"/>
      <c r="MIJ27" s="80"/>
      <c r="MIK27" s="80"/>
      <c r="MIL27" s="80"/>
      <c r="MIM27" s="80"/>
      <c r="MIN27" s="80"/>
      <c r="MIO27" s="80"/>
      <c r="MIP27" s="80"/>
      <c r="MIQ27" s="80"/>
      <c r="MIR27" s="80"/>
      <c r="MIS27" s="80"/>
      <c r="MIT27" s="80"/>
      <c r="MIU27" s="80"/>
      <c r="MIV27" s="80"/>
      <c r="MIW27" s="80"/>
      <c r="MIX27" s="80"/>
      <c r="MIY27" s="80"/>
      <c r="MIZ27" s="80"/>
      <c r="MJA27" s="80"/>
      <c r="MJB27" s="80"/>
      <c r="MJC27" s="80"/>
      <c r="MJD27" s="80"/>
      <c r="MJE27" s="80"/>
      <c r="MJF27" s="80"/>
      <c r="MJG27" s="80"/>
      <c r="MJH27" s="80"/>
      <c r="MJI27" s="80"/>
      <c r="MJJ27" s="80"/>
      <c r="MJK27" s="80"/>
      <c r="MJL27" s="80"/>
      <c r="MJM27" s="80"/>
      <c r="MJN27" s="80"/>
      <c r="MJO27" s="80"/>
      <c r="MJP27" s="80"/>
      <c r="MJQ27" s="80"/>
      <c r="MJR27" s="80"/>
      <c r="MJS27" s="80"/>
      <c r="MJT27" s="80"/>
      <c r="MJU27" s="80"/>
      <c r="MJV27" s="80"/>
      <c r="MJW27" s="80"/>
      <c r="MJX27" s="80"/>
      <c r="MJY27" s="80"/>
      <c r="MJZ27" s="80"/>
      <c r="MKA27" s="80"/>
      <c r="MKB27" s="80"/>
      <c r="MKC27" s="80"/>
      <c r="MKD27" s="80"/>
      <c r="MKE27" s="80"/>
      <c r="MKF27" s="80"/>
      <c r="MKG27" s="80"/>
      <c r="MKH27" s="80"/>
      <c r="MKI27" s="80"/>
      <c r="MKJ27" s="80"/>
      <c r="MKK27" s="80"/>
      <c r="MKL27" s="80"/>
      <c r="MKM27" s="80"/>
      <c r="MKN27" s="80"/>
      <c r="MKO27" s="80"/>
      <c r="MKP27" s="80"/>
      <c r="MKQ27" s="80"/>
      <c r="MKR27" s="80"/>
      <c r="MKS27" s="80"/>
      <c r="MKT27" s="80"/>
      <c r="MKU27" s="80"/>
      <c r="MKV27" s="80"/>
      <c r="MKW27" s="80"/>
      <c r="MKX27" s="80"/>
      <c r="MKY27" s="80"/>
      <c r="MKZ27" s="80"/>
      <c r="MLA27" s="80"/>
      <c r="MLB27" s="80"/>
      <c r="MLC27" s="80"/>
      <c r="MLD27" s="80"/>
      <c r="MLE27" s="80"/>
      <c r="MLF27" s="80"/>
      <c r="MLG27" s="80"/>
      <c r="MLH27" s="80"/>
      <c r="MLI27" s="80"/>
      <c r="MLJ27" s="80"/>
      <c r="MLK27" s="80"/>
      <c r="MLL27" s="80"/>
      <c r="MLM27" s="80"/>
      <c r="MLN27" s="80"/>
      <c r="MLO27" s="80"/>
      <c r="MLP27" s="80"/>
      <c r="MLQ27" s="80"/>
      <c r="MLR27" s="80"/>
      <c r="MLS27" s="80"/>
      <c r="MLT27" s="80"/>
      <c r="MLU27" s="80"/>
      <c r="MLV27" s="80"/>
      <c r="MLW27" s="80"/>
      <c r="MLX27" s="80"/>
      <c r="MLY27" s="80"/>
      <c r="MLZ27" s="80"/>
      <c r="MMA27" s="80"/>
      <c r="MMB27" s="80"/>
      <c r="MMC27" s="80"/>
      <c r="MMD27" s="80"/>
      <c r="MME27" s="80"/>
      <c r="MMF27" s="80"/>
      <c r="MMG27" s="80"/>
      <c r="MMH27" s="80"/>
      <c r="MMI27" s="80"/>
      <c r="MMJ27" s="80"/>
      <c r="MMK27" s="80"/>
      <c r="MML27" s="80"/>
      <c r="MMM27" s="80"/>
      <c r="MMN27" s="80"/>
      <c r="MMO27" s="80"/>
      <c r="MMP27" s="80"/>
      <c r="MMQ27" s="80"/>
      <c r="MMR27" s="80"/>
      <c r="MMS27" s="80"/>
      <c r="MMT27" s="80"/>
      <c r="MMU27" s="80"/>
      <c r="MMV27" s="80"/>
      <c r="MMW27" s="80"/>
      <c r="MMX27" s="80"/>
      <c r="MMY27" s="80"/>
      <c r="MMZ27" s="80"/>
      <c r="MNA27" s="80"/>
      <c r="MNB27" s="80"/>
      <c r="MNC27" s="80"/>
      <c r="MND27" s="80"/>
      <c r="MNE27" s="80"/>
      <c r="MNF27" s="80"/>
      <c r="MNG27" s="80"/>
      <c r="MNH27" s="80"/>
      <c r="MNI27" s="80"/>
      <c r="MNJ27" s="80"/>
      <c r="MNK27" s="80"/>
      <c r="MNL27" s="80"/>
      <c r="MNM27" s="80"/>
      <c r="MNN27" s="80"/>
      <c r="MNO27" s="80"/>
      <c r="MNP27" s="80"/>
      <c r="MNQ27" s="80"/>
      <c r="MNR27" s="80"/>
      <c r="MNS27" s="80"/>
      <c r="MNT27" s="80"/>
      <c r="MNU27" s="80"/>
      <c r="MNV27" s="80"/>
      <c r="MNW27" s="80"/>
      <c r="MNX27" s="80"/>
      <c r="MNY27" s="80"/>
      <c r="MNZ27" s="80"/>
      <c r="MOA27" s="80"/>
      <c r="MOB27" s="80"/>
      <c r="MOC27" s="80"/>
      <c r="MOD27" s="80"/>
      <c r="MOE27" s="80"/>
      <c r="MOF27" s="80"/>
      <c r="MOG27" s="80"/>
      <c r="MOH27" s="80"/>
      <c r="MOI27" s="80"/>
      <c r="MOJ27" s="80"/>
      <c r="MOK27" s="80"/>
      <c r="MOL27" s="80"/>
      <c r="MOM27" s="80"/>
      <c r="MON27" s="80"/>
      <c r="MOO27" s="80"/>
      <c r="MOP27" s="80"/>
      <c r="MOQ27" s="80"/>
      <c r="MOR27" s="80"/>
      <c r="MOS27" s="80"/>
      <c r="MOT27" s="80"/>
      <c r="MOU27" s="80"/>
      <c r="MOV27" s="80"/>
      <c r="MOW27" s="80"/>
      <c r="MOX27" s="80"/>
      <c r="MOY27" s="80"/>
      <c r="MOZ27" s="80"/>
      <c r="MPA27" s="80"/>
      <c r="MPB27" s="80"/>
      <c r="MPC27" s="80"/>
      <c r="MPD27" s="80"/>
      <c r="MPE27" s="80"/>
      <c r="MPF27" s="80"/>
      <c r="MPG27" s="80"/>
      <c r="MPH27" s="80"/>
      <c r="MPI27" s="80"/>
      <c r="MPJ27" s="80"/>
      <c r="MPK27" s="80"/>
      <c r="MPL27" s="80"/>
      <c r="MPM27" s="80"/>
      <c r="MPN27" s="80"/>
      <c r="MPO27" s="80"/>
      <c r="MPP27" s="80"/>
      <c r="MPQ27" s="80"/>
      <c r="MPR27" s="80"/>
      <c r="MPS27" s="80"/>
      <c r="MPT27" s="80"/>
      <c r="MPU27" s="80"/>
      <c r="MPV27" s="80"/>
      <c r="MPW27" s="80"/>
      <c r="MPX27" s="80"/>
      <c r="MPY27" s="80"/>
      <c r="MPZ27" s="80"/>
      <c r="MQA27" s="80"/>
      <c r="MQB27" s="80"/>
      <c r="MQC27" s="80"/>
      <c r="MQD27" s="80"/>
      <c r="MQE27" s="80"/>
      <c r="MQF27" s="80"/>
      <c r="MQG27" s="80"/>
      <c r="MQH27" s="80"/>
      <c r="MQI27" s="80"/>
      <c r="MQJ27" s="80"/>
      <c r="MQK27" s="80"/>
      <c r="MQL27" s="80"/>
      <c r="MQM27" s="80"/>
      <c r="MQN27" s="80"/>
      <c r="MQO27" s="80"/>
      <c r="MQP27" s="80"/>
      <c r="MQQ27" s="80"/>
      <c r="MQR27" s="80"/>
      <c r="MQS27" s="80"/>
      <c r="MQT27" s="80"/>
      <c r="MQU27" s="80"/>
      <c r="MQV27" s="80"/>
      <c r="MQW27" s="80"/>
      <c r="MQX27" s="80"/>
      <c r="MQY27" s="80"/>
      <c r="MQZ27" s="80"/>
      <c r="MRA27" s="80"/>
      <c r="MRB27" s="80"/>
      <c r="MRC27" s="80"/>
      <c r="MRD27" s="80"/>
      <c r="MRE27" s="80"/>
      <c r="MRF27" s="80"/>
      <c r="MRG27" s="80"/>
      <c r="MRH27" s="80"/>
      <c r="MRI27" s="80"/>
      <c r="MRJ27" s="80"/>
      <c r="MRK27" s="80"/>
      <c r="MRL27" s="80"/>
      <c r="MRM27" s="80"/>
      <c r="MRN27" s="80"/>
      <c r="MRO27" s="80"/>
      <c r="MRP27" s="80"/>
      <c r="MRQ27" s="80"/>
      <c r="MRR27" s="80"/>
      <c r="MRS27" s="80"/>
      <c r="MRT27" s="80"/>
      <c r="MRU27" s="80"/>
      <c r="MRV27" s="80"/>
      <c r="MRW27" s="80"/>
      <c r="MRX27" s="80"/>
      <c r="MRY27" s="80"/>
      <c r="MRZ27" s="80"/>
      <c r="MSA27" s="80"/>
      <c r="MSB27" s="80"/>
      <c r="MSC27" s="80"/>
      <c r="MSD27" s="80"/>
      <c r="MSE27" s="80"/>
      <c r="MSF27" s="80"/>
      <c r="MSG27" s="80"/>
      <c r="MSH27" s="80"/>
      <c r="MSI27" s="80"/>
      <c r="MSJ27" s="80"/>
      <c r="MSK27" s="80"/>
      <c r="MSL27" s="80"/>
      <c r="MSM27" s="80"/>
      <c r="MSN27" s="80"/>
      <c r="MSO27" s="80"/>
      <c r="MSP27" s="80"/>
      <c r="MSQ27" s="80"/>
      <c r="MSR27" s="80"/>
      <c r="MSS27" s="80"/>
      <c r="MST27" s="80"/>
      <c r="MSU27" s="80"/>
      <c r="MSV27" s="80"/>
      <c r="MSW27" s="80"/>
      <c r="MSX27" s="80"/>
      <c r="MSY27" s="80"/>
      <c r="MSZ27" s="80"/>
      <c r="MTA27" s="80"/>
      <c r="MTB27" s="80"/>
      <c r="MTC27" s="80"/>
      <c r="MTD27" s="80"/>
      <c r="MTE27" s="80"/>
      <c r="MTF27" s="80"/>
      <c r="MTG27" s="80"/>
      <c r="MTH27" s="80"/>
      <c r="MTI27" s="80"/>
      <c r="MTJ27" s="80"/>
      <c r="MTK27" s="80"/>
      <c r="MTL27" s="80"/>
      <c r="MTM27" s="80"/>
      <c r="MTN27" s="80"/>
      <c r="MTO27" s="80"/>
      <c r="MTP27" s="80"/>
      <c r="MTQ27" s="80"/>
      <c r="MTR27" s="80"/>
      <c r="MTS27" s="80"/>
      <c r="MTT27" s="80"/>
      <c r="MTU27" s="80"/>
      <c r="MTV27" s="80"/>
      <c r="MTW27" s="80"/>
      <c r="MTX27" s="80"/>
      <c r="MTY27" s="80"/>
      <c r="MTZ27" s="80"/>
      <c r="MUA27" s="80"/>
      <c r="MUB27" s="80"/>
      <c r="MUC27" s="80"/>
      <c r="MUD27" s="80"/>
      <c r="MUE27" s="80"/>
      <c r="MUF27" s="80"/>
      <c r="MUG27" s="80"/>
      <c r="MUH27" s="80"/>
      <c r="MUI27" s="80"/>
      <c r="MUJ27" s="80"/>
      <c r="MUK27" s="80"/>
      <c r="MUL27" s="80"/>
      <c r="MUM27" s="80"/>
      <c r="MUN27" s="80"/>
      <c r="MUO27" s="80"/>
      <c r="MUP27" s="80"/>
      <c r="MUQ27" s="80"/>
      <c r="MUR27" s="80"/>
      <c r="MUS27" s="80"/>
      <c r="MUT27" s="80"/>
      <c r="MUU27" s="80"/>
      <c r="MUV27" s="80"/>
      <c r="MUW27" s="80"/>
      <c r="MUX27" s="80"/>
      <c r="MUY27" s="80"/>
      <c r="MUZ27" s="80"/>
      <c r="MVA27" s="80"/>
      <c r="MVB27" s="80"/>
      <c r="MVC27" s="80"/>
      <c r="MVD27" s="80"/>
      <c r="MVE27" s="80"/>
      <c r="MVF27" s="80"/>
      <c r="MVG27" s="80"/>
      <c r="MVH27" s="80"/>
      <c r="MVI27" s="80"/>
      <c r="MVJ27" s="80"/>
      <c r="MVK27" s="80"/>
      <c r="MVL27" s="80"/>
      <c r="MVM27" s="80"/>
      <c r="MVN27" s="80"/>
      <c r="MVO27" s="80"/>
      <c r="MVP27" s="80"/>
      <c r="MVQ27" s="80"/>
      <c r="MVR27" s="80"/>
      <c r="MVS27" s="80"/>
      <c r="MVT27" s="80"/>
      <c r="MVU27" s="80"/>
      <c r="MVV27" s="80"/>
      <c r="MVW27" s="80"/>
      <c r="MVX27" s="80"/>
      <c r="MVY27" s="80"/>
      <c r="MVZ27" s="80"/>
      <c r="MWA27" s="80"/>
      <c r="MWB27" s="80"/>
      <c r="MWC27" s="80"/>
      <c r="MWD27" s="80"/>
      <c r="MWE27" s="80"/>
      <c r="MWF27" s="80"/>
      <c r="MWG27" s="80"/>
      <c r="MWH27" s="80"/>
      <c r="MWI27" s="80"/>
      <c r="MWJ27" s="80"/>
      <c r="MWK27" s="80"/>
      <c r="MWL27" s="80"/>
      <c r="MWM27" s="80"/>
      <c r="MWN27" s="80"/>
      <c r="MWO27" s="80"/>
      <c r="MWP27" s="80"/>
      <c r="MWQ27" s="80"/>
      <c r="MWR27" s="80"/>
      <c r="MWS27" s="80"/>
      <c r="MWT27" s="80"/>
      <c r="MWU27" s="80"/>
      <c r="MWV27" s="80"/>
      <c r="MWW27" s="80"/>
      <c r="MWX27" s="80"/>
      <c r="MWY27" s="80"/>
      <c r="MWZ27" s="80"/>
      <c r="MXA27" s="80"/>
      <c r="MXB27" s="80"/>
      <c r="MXC27" s="80"/>
      <c r="MXD27" s="80"/>
      <c r="MXE27" s="80"/>
      <c r="MXF27" s="80"/>
      <c r="MXG27" s="80"/>
      <c r="MXH27" s="80"/>
      <c r="MXI27" s="80"/>
      <c r="MXJ27" s="80"/>
      <c r="MXK27" s="80"/>
      <c r="MXL27" s="80"/>
      <c r="MXM27" s="80"/>
      <c r="MXN27" s="80"/>
      <c r="MXO27" s="80"/>
      <c r="MXP27" s="80"/>
      <c r="MXQ27" s="80"/>
      <c r="MXR27" s="80"/>
      <c r="MXS27" s="80"/>
      <c r="MXT27" s="80"/>
      <c r="MXU27" s="80"/>
      <c r="MXV27" s="80"/>
      <c r="MXW27" s="80"/>
      <c r="MXX27" s="80"/>
      <c r="MXY27" s="80"/>
      <c r="MXZ27" s="80"/>
      <c r="MYA27" s="80"/>
      <c r="MYB27" s="80"/>
      <c r="MYC27" s="80"/>
      <c r="MYD27" s="80"/>
      <c r="MYE27" s="80"/>
      <c r="MYF27" s="80"/>
      <c r="MYG27" s="80"/>
      <c r="MYH27" s="80"/>
      <c r="MYI27" s="80"/>
      <c r="MYJ27" s="80"/>
      <c r="MYK27" s="80"/>
      <c r="MYL27" s="80"/>
      <c r="MYM27" s="80"/>
      <c r="MYN27" s="80"/>
      <c r="MYO27" s="80"/>
      <c r="MYP27" s="80"/>
      <c r="MYQ27" s="80"/>
      <c r="MYR27" s="80"/>
      <c r="MYS27" s="80"/>
      <c r="MYT27" s="80"/>
      <c r="MYU27" s="80"/>
      <c r="MYV27" s="80"/>
      <c r="MYW27" s="80"/>
      <c r="MYX27" s="80"/>
      <c r="MYY27" s="80"/>
      <c r="MYZ27" s="80"/>
      <c r="MZA27" s="80"/>
      <c r="MZB27" s="80"/>
      <c r="MZC27" s="80"/>
      <c r="MZD27" s="80"/>
      <c r="MZE27" s="80"/>
      <c r="MZF27" s="80"/>
      <c r="MZG27" s="80"/>
      <c r="MZH27" s="80"/>
      <c r="MZI27" s="80"/>
      <c r="MZJ27" s="80"/>
      <c r="MZK27" s="80"/>
      <c r="MZL27" s="80"/>
      <c r="MZM27" s="80"/>
      <c r="MZN27" s="80"/>
      <c r="MZO27" s="80"/>
      <c r="MZP27" s="80"/>
      <c r="MZQ27" s="80"/>
      <c r="MZR27" s="80"/>
      <c r="MZS27" s="80"/>
      <c r="MZT27" s="80"/>
      <c r="MZU27" s="80"/>
      <c r="MZV27" s="80"/>
      <c r="MZW27" s="80"/>
      <c r="MZX27" s="80"/>
      <c r="MZY27" s="80"/>
      <c r="MZZ27" s="80"/>
      <c r="NAA27" s="80"/>
      <c r="NAB27" s="80"/>
      <c r="NAC27" s="80"/>
      <c r="NAD27" s="80"/>
      <c r="NAE27" s="80"/>
      <c r="NAF27" s="80"/>
      <c r="NAG27" s="80"/>
      <c r="NAH27" s="80"/>
      <c r="NAI27" s="80"/>
      <c r="NAJ27" s="80"/>
      <c r="NAK27" s="80"/>
      <c r="NAL27" s="80"/>
      <c r="NAM27" s="80"/>
      <c r="NAN27" s="80"/>
      <c r="NAO27" s="80"/>
      <c r="NAP27" s="80"/>
      <c r="NAQ27" s="80"/>
      <c r="NAR27" s="80"/>
      <c r="NAS27" s="80"/>
      <c r="NAT27" s="80"/>
      <c r="NAU27" s="80"/>
      <c r="NAV27" s="80"/>
      <c r="NAW27" s="80"/>
      <c r="NAX27" s="80"/>
      <c r="NAY27" s="80"/>
      <c r="NAZ27" s="80"/>
      <c r="NBA27" s="80"/>
      <c r="NBB27" s="80"/>
      <c r="NBC27" s="80"/>
      <c r="NBD27" s="80"/>
      <c r="NBE27" s="80"/>
      <c r="NBF27" s="80"/>
      <c r="NBG27" s="80"/>
      <c r="NBH27" s="80"/>
      <c r="NBI27" s="80"/>
      <c r="NBJ27" s="80"/>
      <c r="NBK27" s="80"/>
      <c r="NBL27" s="80"/>
      <c r="NBM27" s="80"/>
      <c r="NBN27" s="80"/>
      <c r="NBO27" s="80"/>
      <c r="NBP27" s="80"/>
      <c r="NBQ27" s="80"/>
      <c r="NBR27" s="80"/>
      <c r="NBS27" s="80"/>
      <c r="NBT27" s="80"/>
      <c r="NBU27" s="80"/>
      <c r="NBV27" s="80"/>
      <c r="NBW27" s="80"/>
      <c r="NBX27" s="80"/>
      <c r="NBY27" s="80"/>
      <c r="NBZ27" s="80"/>
      <c r="NCA27" s="80"/>
      <c r="NCB27" s="80"/>
      <c r="NCC27" s="80"/>
      <c r="NCD27" s="80"/>
      <c r="NCE27" s="80"/>
      <c r="NCF27" s="80"/>
      <c r="NCG27" s="80"/>
      <c r="NCH27" s="80"/>
      <c r="NCI27" s="80"/>
      <c r="NCJ27" s="80"/>
      <c r="NCK27" s="80"/>
      <c r="NCL27" s="80"/>
      <c r="NCM27" s="80"/>
      <c r="NCN27" s="80"/>
      <c r="NCO27" s="80"/>
      <c r="NCP27" s="80"/>
      <c r="NCQ27" s="80"/>
      <c r="NCR27" s="80"/>
      <c r="NCS27" s="80"/>
      <c r="NCT27" s="80"/>
      <c r="NCU27" s="80"/>
      <c r="NCV27" s="80"/>
      <c r="NCW27" s="80"/>
      <c r="NCX27" s="80"/>
      <c r="NCY27" s="80"/>
      <c r="NCZ27" s="80"/>
      <c r="NDA27" s="80"/>
      <c r="NDB27" s="80"/>
      <c r="NDC27" s="80"/>
      <c r="NDD27" s="80"/>
      <c r="NDE27" s="80"/>
      <c r="NDF27" s="80"/>
      <c r="NDG27" s="80"/>
      <c r="NDH27" s="80"/>
      <c r="NDI27" s="80"/>
      <c r="NDJ27" s="80"/>
      <c r="NDK27" s="80"/>
      <c r="NDL27" s="80"/>
      <c r="NDM27" s="80"/>
      <c r="NDN27" s="80"/>
      <c r="NDO27" s="80"/>
      <c r="NDP27" s="80"/>
      <c r="NDQ27" s="80"/>
      <c r="NDR27" s="80"/>
      <c r="NDS27" s="80"/>
      <c r="NDT27" s="80"/>
      <c r="NDU27" s="80"/>
      <c r="NDV27" s="80"/>
      <c r="NDW27" s="80"/>
      <c r="NDX27" s="80"/>
      <c r="NDY27" s="80"/>
      <c r="NDZ27" s="80"/>
      <c r="NEA27" s="80"/>
      <c r="NEB27" s="80"/>
      <c r="NEC27" s="80"/>
      <c r="NED27" s="80"/>
      <c r="NEE27" s="80"/>
      <c r="NEF27" s="80"/>
      <c r="NEG27" s="80"/>
      <c r="NEH27" s="80"/>
      <c r="NEI27" s="80"/>
      <c r="NEJ27" s="80"/>
      <c r="NEK27" s="80"/>
      <c r="NEL27" s="80"/>
      <c r="NEM27" s="80"/>
      <c r="NEN27" s="80"/>
      <c r="NEO27" s="80"/>
      <c r="NEP27" s="80"/>
      <c r="NEQ27" s="80"/>
      <c r="NER27" s="80"/>
      <c r="NES27" s="80"/>
      <c r="NET27" s="80"/>
      <c r="NEU27" s="80"/>
      <c r="NEV27" s="80"/>
      <c r="NEW27" s="80"/>
      <c r="NEX27" s="80"/>
      <c r="NEY27" s="80"/>
      <c r="NEZ27" s="80"/>
      <c r="NFA27" s="80"/>
      <c r="NFB27" s="80"/>
      <c r="NFC27" s="80"/>
      <c r="NFD27" s="80"/>
      <c r="NFE27" s="80"/>
      <c r="NFF27" s="80"/>
      <c r="NFG27" s="80"/>
      <c r="NFH27" s="80"/>
      <c r="NFI27" s="80"/>
      <c r="NFJ27" s="80"/>
      <c r="NFK27" s="80"/>
      <c r="NFL27" s="80"/>
      <c r="NFM27" s="80"/>
      <c r="NFN27" s="80"/>
      <c r="NFO27" s="80"/>
      <c r="NFP27" s="80"/>
      <c r="NFQ27" s="80"/>
      <c r="NFR27" s="80"/>
      <c r="NFS27" s="80"/>
      <c r="NFT27" s="80"/>
      <c r="NFU27" s="80"/>
      <c r="NFV27" s="80"/>
      <c r="NFW27" s="80"/>
      <c r="NFX27" s="80"/>
      <c r="NFY27" s="80"/>
      <c r="NFZ27" s="80"/>
      <c r="NGA27" s="80"/>
      <c r="NGB27" s="80"/>
      <c r="NGC27" s="80"/>
      <c r="NGD27" s="80"/>
      <c r="NGE27" s="80"/>
      <c r="NGF27" s="80"/>
      <c r="NGG27" s="80"/>
      <c r="NGH27" s="80"/>
      <c r="NGI27" s="80"/>
      <c r="NGJ27" s="80"/>
      <c r="NGK27" s="80"/>
      <c r="NGL27" s="80"/>
      <c r="NGM27" s="80"/>
      <c r="NGN27" s="80"/>
      <c r="NGO27" s="80"/>
      <c r="NGP27" s="80"/>
      <c r="NGQ27" s="80"/>
      <c r="NGR27" s="80"/>
      <c r="NGS27" s="80"/>
      <c r="NGT27" s="80"/>
      <c r="NGU27" s="80"/>
      <c r="NGV27" s="80"/>
      <c r="NGW27" s="80"/>
      <c r="NGX27" s="80"/>
      <c r="NGY27" s="80"/>
      <c r="NGZ27" s="80"/>
      <c r="NHA27" s="80"/>
      <c r="NHB27" s="80"/>
      <c r="NHC27" s="80"/>
      <c r="NHD27" s="80"/>
      <c r="NHE27" s="80"/>
      <c r="NHF27" s="80"/>
      <c r="NHG27" s="80"/>
      <c r="NHH27" s="80"/>
      <c r="NHI27" s="80"/>
      <c r="NHJ27" s="80"/>
      <c r="NHK27" s="80"/>
      <c r="NHL27" s="80"/>
      <c r="NHM27" s="80"/>
      <c r="NHN27" s="80"/>
      <c r="NHO27" s="80"/>
      <c r="NHP27" s="80"/>
      <c r="NHQ27" s="80"/>
      <c r="NHR27" s="80"/>
      <c r="NHS27" s="80"/>
      <c r="NHT27" s="80"/>
      <c r="NHU27" s="80"/>
      <c r="NHV27" s="80"/>
      <c r="NHW27" s="80"/>
      <c r="NHX27" s="80"/>
      <c r="NHY27" s="80"/>
      <c r="NHZ27" s="80"/>
      <c r="NIA27" s="80"/>
      <c r="NIB27" s="80"/>
      <c r="NIC27" s="80"/>
      <c r="NID27" s="80"/>
      <c r="NIE27" s="80"/>
      <c r="NIF27" s="80"/>
      <c r="NIG27" s="80"/>
      <c r="NIH27" s="80"/>
      <c r="NII27" s="80"/>
      <c r="NIJ27" s="80"/>
      <c r="NIK27" s="80"/>
      <c r="NIL27" s="80"/>
      <c r="NIM27" s="80"/>
      <c r="NIN27" s="80"/>
      <c r="NIO27" s="80"/>
      <c r="NIP27" s="80"/>
      <c r="NIQ27" s="80"/>
      <c r="NIR27" s="80"/>
      <c r="NIS27" s="80"/>
      <c r="NIT27" s="80"/>
      <c r="NIU27" s="80"/>
      <c r="NIV27" s="80"/>
      <c r="NIW27" s="80"/>
      <c r="NIX27" s="80"/>
      <c r="NIY27" s="80"/>
      <c r="NIZ27" s="80"/>
      <c r="NJA27" s="80"/>
      <c r="NJB27" s="80"/>
      <c r="NJC27" s="80"/>
      <c r="NJD27" s="80"/>
      <c r="NJE27" s="80"/>
      <c r="NJF27" s="80"/>
      <c r="NJG27" s="80"/>
      <c r="NJH27" s="80"/>
      <c r="NJI27" s="80"/>
      <c r="NJJ27" s="80"/>
      <c r="NJK27" s="80"/>
      <c r="NJL27" s="80"/>
      <c r="NJM27" s="80"/>
      <c r="NJN27" s="80"/>
      <c r="NJO27" s="80"/>
      <c r="NJP27" s="80"/>
      <c r="NJQ27" s="80"/>
      <c r="NJR27" s="80"/>
      <c r="NJS27" s="80"/>
      <c r="NJT27" s="80"/>
      <c r="NJU27" s="80"/>
      <c r="NJV27" s="80"/>
      <c r="NJW27" s="80"/>
      <c r="NJX27" s="80"/>
      <c r="NJY27" s="80"/>
      <c r="NJZ27" s="80"/>
      <c r="NKA27" s="80"/>
      <c r="NKB27" s="80"/>
      <c r="NKC27" s="80"/>
      <c r="NKD27" s="80"/>
      <c r="NKE27" s="80"/>
      <c r="NKF27" s="80"/>
      <c r="NKG27" s="80"/>
      <c r="NKH27" s="80"/>
      <c r="NKI27" s="80"/>
      <c r="NKJ27" s="80"/>
      <c r="NKK27" s="80"/>
      <c r="NKL27" s="80"/>
      <c r="NKM27" s="80"/>
      <c r="NKN27" s="80"/>
      <c r="NKO27" s="80"/>
      <c r="NKP27" s="80"/>
      <c r="NKQ27" s="80"/>
      <c r="NKR27" s="80"/>
      <c r="NKS27" s="80"/>
      <c r="NKT27" s="80"/>
      <c r="NKU27" s="80"/>
      <c r="NKV27" s="80"/>
      <c r="NKW27" s="80"/>
      <c r="NKX27" s="80"/>
      <c r="NKY27" s="80"/>
      <c r="NKZ27" s="80"/>
      <c r="NLA27" s="80"/>
      <c r="NLB27" s="80"/>
      <c r="NLC27" s="80"/>
      <c r="NLD27" s="80"/>
      <c r="NLE27" s="80"/>
      <c r="NLF27" s="80"/>
      <c r="NLG27" s="80"/>
      <c r="NLH27" s="80"/>
      <c r="NLI27" s="80"/>
      <c r="NLJ27" s="80"/>
      <c r="NLK27" s="80"/>
      <c r="NLL27" s="80"/>
      <c r="NLM27" s="80"/>
      <c r="NLN27" s="80"/>
      <c r="NLO27" s="80"/>
      <c r="NLP27" s="80"/>
      <c r="NLQ27" s="80"/>
      <c r="NLR27" s="80"/>
      <c r="NLS27" s="80"/>
      <c r="NLT27" s="80"/>
      <c r="NLU27" s="80"/>
      <c r="NLV27" s="80"/>
      <c r="NLW27" s="80"/>
      <c r="NLX27" s="80"/>
      <c r="NLY27" s="80"/>
      <c r="NLZ27" s="80"/>
      <c r="NMA27" s="80"/>
      <c r="NMB27" s="80"/>
      <c r="NMC27" s="80"/>
      <c r="NMD27" s="80"/>
      <c r="NME27" s="80"/>
      <c r="NMF27" s="80"/>
      <c r="NMG27" s="80"/>
      <c r="NMH27" s="80"/>
      <c r="NMI27" s="80"/>
      <c r="NMJ27" s="80"/>
      <c r="NMK27" s="80"/>
      <c r="NML27" s="80"/>
      <c r="NMM27" s="80"/>
      <c r="NMN27" s="80"/>
      <c r="NMO27" s="80"/>
      <c r="NMP27" s="80"/>
      <c r="NMQ27" s="80"/>
      <c r="NMR27" s="80"/>
      <c r="NMS27" s="80"/>
      <c r="NMT27" s="80"/>
      <c r="NMU27" s="80"/>
      <c r="NMV27" s="80"/>
      <c r="NMW27" s="80"/>
      <c r="NMX27" s="80"/>
      <c r="NMY27" s="80"/>
      <c r="NMZ27" s="80"/>
      <c r="NNA27" s="80"/>
      <c r="NNB27" s="80"/>
      <c r="NNC27" s="80"/>
      <c r="NND27" s="80"/>
      <c r="NNE27" s="80"/>
      <c r="NNF27" s="80"/>
      <c r="NNG27" s="80"/>
      <c r="NNH27" s="80"/>
      <c r="NNI27" s="80"/>
      <c r="NNJ27" s="80"/>
      <c r="NNK27" s="80"/>
      <c r="NNL27" s="80"/>
      <c r="NNM27" s="80"/>
      <c r="NNN27" s="80"/>
      <c r="NNO27" s="80"/>
      <c r="NNP27" s="80"/>
      <c r="NNQ27" s="80"/>
      <c r="NNR27" s="80"/>
      <c r="NNS27" s="80"/>
      <c r="NNT27" s="80"/>
      <c r="NNU27" s="80"/>
      <c r="NNV27" s="80"/>
      <c r="NNW27" s="80"/>
      <c r="NNX27" s="80"/>
      <c r="NNY27" s="80"/>
      <c r="NNZ27" s="80"/>
      <c r="NOA27" s="80"/>
      <c r="NOB27" s="80"/>
      <c r="NOC27" s="80"/>
      <c r="NOD27" s="80"/>
      <c r="NOE27" s="80"/>
      <c r="NOF27" s="80"/>
      <c r="NOG27" s="80"/>
      <c r="NOH27" s="80"/>
      <c r="NOI27" s="80"/>
      <c r="NOJ27" s="80"/>
      <c r="NOK27" s="80"/>
      <c r="NOL27" s="80"/>
      <c r="NOM27" s="80"/>
      <c r="NON27" s="80"/>
      <c r="NOO27" s="80"/>
      <c r="NOP27" s="80"/>
      <c r="NOQ27" s="80"/>
      <c r="NOR27" s="80"/>
      <c r="NOS27" s="80"/>
      <c r="NOT27" s="80"/>
      <c r="NOU27" s="80"/>
      <c r="NOV27" s="80"/>
      <c r="NOW27" s="80"/>
      <c r="NOX27" s="80"/>
      <c r="NOY27" s="80"/>
      <c r="NOZ27" s="80"/>
      <c r="NPA27" s="80"/>
      <c r="NPB27" s="80"/>
      <c r="NPC27" s="80"/>
      <c r="NPD27" s="80"/>
      <c r="NPE27" s="80"/>
      <c r="NPF27" s="80"/>
      <c r="NPG27" s="80"/>
      <c r="NPH27" s="80"/>
      <c r="NPI27" s="80"/>
      <c r="NPJ27" s="80"/>
      <c r="NPK27" s="80"/>
      <c r="NPL27" s="80"/>
      <c r="NPM27" s="80"/>
      <c r="NPN27" s="80"/>
      <c r="NPO27" s="80"/>
      <c r="NPP27" s="80"/>
      <c r="NPQ27" s="80"/>
      <c r="NPR27" s="80"/>
      <c r="NPS27" s="80"/>
      <c r="NPT27" s="80"/>
      <c r="NPU27" s="80"/>
      <c r="NPV27" s="80"/>
      <c r="NPW27" s="80"/>
      <c r="NPX27" s="80"/>
      <c r="NPY27" s="80"/>
      <c r="NPZ27" s="80"/>
      <c r="NQA27" s="80"/>
      <c r="NQB27" s="80"/>
      <c r="NQC27" s="80"/>
      <c r="NQD27" s="80"/>
      <c r="NQE27" s="80"/>
      <c r="NQF27" s="80"/>
      <c r="NQG27" s="80"/>
      <c r="NQH27" s="80"/>
      <c r="NQI27" s="80"/>
      <c r="NQJ27" s="80"/>
      <c r="NQK27" s="80"/>
      <c r="NQL27" s="80"/>
      <c r="NQM27" s="80"/>
      <c r="NQN27" s="80"/>
      <c r="NQO27" s="80"/>
      <c r="NQP27" s="80"/>
      <c r="NQQ27" s="80"/>
      <c r="NQR27" s="80"/>
      <c r="NQS27" s="80"/>
      <c r="NQT27" s="80"/>
      <c r="NQU27" s="80"/>
      <c r="NQV27" s="80"/>
      <c r="NQW27" s="80"/>
      <c r="NQX27" s="80"/>
      <c r="NQY27" s="80"/>
      <c r="NQZ27" s="80"/>
      <c r="NRA27" s="80"/>
      <c r="NRB27" s="80"/>
      <c r="NRC27" s="80"/>
      <c r="NRD27" s="80"/>
      <c r="NRE27" s="80"/>
      <c r="NRF27" s="80"/>
      <c r="NRG27" s="80"/>
      <c r="NRH27" s="80"/>
      <c r="NRI27" s="80"/>
      <c r="NRJ27" s="80"/>
      <c r="NRK27" s="80"/>
      <c r="NRL27" s="80"/>
      <c r="NRM27" s="80"/>
      <c r="NRN27" s="80"/>
      <c r="NRO27" s="80"/>
      <c r="NRP27" s="80"/>
      <c r="NRQ27" s="80"/>
      <c r="NRR27" s="80"/>
      <c r="NRS27" s="80"/>
      <c r="NRT27" s="80"/>
      <c r="NRU27" s="80"/>
      <c r="NRV27" s="80"/>
      <c r="NRW27" s="80"/>
      <c r="NRX27" s="80"/>
      <c r="NRY27" s="80"/>
      <c r="NRZ27" s="80"/>
      <c r="NSA27" s="80"/>
      <c r="NSB27" s="80"/>
      <c r="NSC27" s="80"/>
      <c r="NSD27" s="80"/>
      <c r="NSE27" s="80"/>
      <c r="NSF27" s="80"/>
      <c r="NSG27" s="80"/>
      <c r="NSH27" s="80"/>
      <c r="NSI27" s="80"/>
      <c r="NSJ27" s="80"/>
      <c r="NSK27" s="80"/>
      <c r="NSL27" s="80"/>
      <c r="NSM27" s="80"/>
      <c r="NSN27" s="80"/>
      <c r="NSO27" s="80"/>
      <c r="NSP27" s="80"/>
      <c r="NSQ27" s="80"/>
      <c r="NSR27" s="80"/>
      <c r="NSS27" s="80"/>
      <c r="NST27" s="80"/>
      <c r="NSU27" s="80"/>
      <c r="NSV27" s="80"/>
      <c r="NSW27" s="80"/>
      <c r="NSX27" s="80"/>
      <c r="NSY27" s="80"/>
      <c r="NSZ27" s="80"/>
      <c r="NTA27" s="80"/>
      <c r="NTB27" s="80"/>
      <c r="NTC27" s="80"/>
      <c r="NTD27" s="80"/>
      <c r="NTE27" s="80"/>
      <c r="NTF27" s="80"/>
      <c r="NTG27" s="80"/>
      <c r="NTH27" s="80"/>
      <c r="NTI27" s="80"/>
      <c r="NTJ27" s="80"/>
      <c r="NTK27" s="80"/>
      <c r="NTL27" s="80"/>
      <c r="NTM27" s="80"/>
      <c r="NTN27" s="80"/>
      <c r="NTO27" s="80"/>
      <c r="NTP27" s="80"/>
      <c r="NTQ27" s="80"/>
      <c r="NTR27" s="80"/>
      <c r="NTS27" s="80"/>
      <c r="NTT27" s="80"/>
      <c r="NTU27" s="80"/>
      <c r="NTV27" s="80"/>
      <c r="NTW27" s="80"/>
      <c r="NTX27" s="80"/>
      <c r="NTY27" s="80"/>
      <c r="NTZ27" s="80"/>
      <c r="NUA27" s="80"/>
      <c r="NUB27" s="80"/>
      <c r="NUC27" s="80"/>
      <c r="NUD27" s="80"/>
      <c r="NUE27" s="80"/>
      <c r="NUF27" s="80"/>
      <c r="NUG27" s="80"/>
      <c r="NUH27" s="80"/>
      <c r="NUI27" s="80"/>
      <c r="NUJ27" s="80"/>
      <c r="NUK27" s="80"/>
      <c r="NUL27" s="80"/>
      <c r="NUM27" s="80"/>
      <c r="NUN27" s="80"/>
      <c r="NUO27" s="80"/>
      <c r="NUP27" s="80"/>
      <c r="NUQ27" s="80"/>
      <c r="NUR27" s="80"/>
      <c r="NUS27" s="80"/>
      <c r="NUT27" s="80"/>
      <c r="NUU27" s="80"/>
      <c r="NUV27" s="80"/>
      <c r="NUW27" s="80"/>
      <c r="NUX27" s="80"/>
      <c r="NUY27" s="80"/>
      <c r="NUZ27" s="80"/>
      <c r="NVA27" s="80"/>
      <c r="NVB27" s="80"/>
      <c r="NVC27" s="80"/>
      <c r="NVD27" s="80"/>
      <c r="NVE27" s="80"/>
      <c r="NVF27" s="80"/>
      <c r="NVG27" s="80"/>
      <c r="NVH27" s="80"/>
      <c r="NVI27" s="80"/>
      <c r="NVJ27" s="80"/>
      <c r="NVK27" s="80"/>
      <c r="NVL27" s="80"/>
      <c r="NVM27" s="80"/>
      <c r="NVN27" s="80"/>
      <c r="NVO27" s="80"/>
      <c r="NVP27" s="80"/>
      <c r="NVQ27" s="80"/>
      <c r="NVR27" s="80"/>
      <c r="NVS27" s="80"/>
      <c r="NVT27" s="80"/>
      <c r="NVU27" s="80"/>
      <c r="NVV27" s="80"/>
      <c r="NVW27" s="80"/>
      <c r="NVX27" s="80"/>
      <c r="NVY27" s="80"/>
      <c r="NVZ27" s="80"/>
      <c r="NWA27" s="80"/>
      <c r="NWB27" s="80"/>
      <c r="NWC27" s="80"/>
      <c r="NWD27" s="80"/>
      <c r="NWE27" s="80"/>
      <c r="NWF27" s="80"/>
      <c r="NWG27" s="80"/>
      <c r="NWH27" s="80"/>
      <c r="NWI27" s="80"/>
      <c r="NWJ27" s="80"/>
      <c r="NWK27" s="80"/>
      <c r="NWL27" s="80"/>
      <c r="NWM27" s="80"/>
      <c r="NWN27" s="80"/>
      <c r="NWO27" s="80"/>
      <c r="NWP27" s="80"/>
      <c r="NWQ27" s="80"/>
      <c r="NWR27" s="80"/>
      <c r="NWS27" s="80"/>
      <c r="NWT27" s="80"/>
      <c r="NWU27" s="80"/>
      <c r="NWV27" s="80"/>
      <c r="NWW27" s="80"/>
      <c r="NWX27" s="80"/>
      <c r="NWY27" s="80"/>
      <c r="NWZ27" s="80"/>
      <c r="NXA27" s="80"/>
      <c r="NXB27" s="80"/>
      <c r="NXC27" s="80"/>
      <c r="NXD27" s="80"/>
      <c r="NXE27" s="80"/>
      <c r="NXF27" s="80"/>
      <c r="NXG27" s="80"/>
      <c r="NXH27" s="80"/>
      <c r="NXI27" s="80"/>
      <c r="NXJ27" s="80"/>
      <c r="NXK27" s="80"/>
      <c r="NXL27" s="80"/>
      <c r="NXM27" s="80"/>
      <c r="NXN27" s="80"/>
      <c r="NXO27" s="80"/>
      <c r="NXP27" s="80"/>
      <c r="NXQ27" s="80"/>
      <c r="NXR27" s="80"/>
      <c r="NXS27" s="80"/>
      <c r="NXT27" s="80"/>
      <c r="NXU27" s="80"/>
      <c r="NXV27" s="80"/>
      <c r="NXW27" s="80"/>
      <c r="NXX27" s="80"/>
      <c r="NXY27" s="80"/>
      <c r="NXZ27" s="80"/>
      <c r="NYA27" s="80"/>
      <c r="NYB27" s="80"/>
      <c r="NYC27" s="80"/>
      <c r="NYD27" s="80"/>
      <c r="NYE27" s="80"/>
      <c r="NYF27" s="80"/>
      <c r="NYG27" s="80"/>
      <c r="NYH27" s="80"/>
      <c r="NYI27" s="80"/>
      <c r="NYJ27" s="80"/>
      <c r="NYK27" s="80"/>
      <c r="NYL27" s="80"/>
      <c r="NYM27" s="80"/>
      <c r="NYN27" s="80"/>
      <c r="NYO27" s="80"/>
      <c r="NYP27" s="80"/>
      <c r="NYQ27" s="80"/>
      <c r="NYR27" s="80"/>
      <c r="NYS27" s="80"/>
      <c r="NYT27" s="80"/>
      <c r="NYU27" s="80"/>
      <c r="NYV27" s="80"/>
      <c r="NYW27" s="80"/>
      <c r="NYX27" s="80"/>
      <c r="NYY27" s="80"/>
      <c r="NYZ27" s="80"/>
      <c r="NZA27" s="80"/>
      <c r="NZB27" s="80"/>
      <c r="NZC27" s="80"/>
      <c r="NZD27" s="80"/>
      <c r="NZE27" s="80"/>
      <c r="NZF27" s="80"/>
      <c r="NZG27" s="80"/>
      <c r="NZH27" s="80"/>
      <c r="NZI27" s="80"/>
      <c r="NZJ27" s="80"/>
      <c r="NZK27" s="80"/>
      <c r="NZL27" s="80"/>
      <c r="NZM27" s="80"/>
      <c r="NZN27" s="80"/>
      <c r="NZO27" s="80"/>
      <c r="NZP27" s="80"/>
      <c r="NZQ27" s="80"/>
      <c r="NZR27" s="80"/>
      <c r="NZS27" s="80"/>
      <c r="NZT27" s="80"/>
      <c r="NZU27" s="80"/>
      <c r="NZV27" s="80"/>
      <c r="NZW27" s="80"/>
      <c r="NZX27" s="80"/>
      <c r="NZY27" s="80"/>
      <c r="NZZ27" s="80"/>
      <c r="OAA27" s="80"/>
      <c r="OAB27" s="80"/>
      <c r="OAC27" s="80"/>
      <c r="OAD27" s="80"/>
      <c r="OAE27" s="80"/>
      <c r="OAF27" s="80"/>
      <c r="OAG27" s="80"/>
      <c r="OAH27" s="80"/>
      <c r="OAI27" s="80"/>
      <c r="OAJ27" s="80"/>
      <c r="OAK27" s="80"/>
      <c r="OAL27" s="80"/>
      <c r="OAM27" s="80"/>
      <c r="OAN27" s="80"/>
      <c r="OAO27" s="80"/>
      <c r="OAP27" s="80"/>
      <c r="OAQ27" s="80"/>
      <c r="OAR27" s="80"/>
      <c r="OAS27" s="80"/>
      <c r="OAT27" s="80"/>
      <c r="OAU27" s="80"/>
      <c r="OAV27" s="80"/>
      <c r="OAW27" s="80"/>
      <c r="OAX27" s="80"/>
      <c r="OAY27" s="80"/>
      <c r="OAZ27" s="80"/>
      <c r="OBA27" s="80"/>
      <c r="OBB27" s="80"/>
      <c r="OBC27" s="80"/>
      <c r="OBD27" s="80"/>
      <c r="OBE27" s="80"/>
      <c r="OBF27" s="80"/>
      <c r="OBG27" s="80"/>
      <c r="OBH27" s="80"/>
      <c r="OBI27" s="80"/>
      <c r="OBJ27" s="80"/>
      <c r="OBK27" s="80"/>
      <c r="OBL27" s="80"/>
      <c r="OBM27" s="80"/>
      <c r="OBN27" s="80"/>
      <c r="OBO27" s="80"/>
      <c r="OBP27" s="80"/>
      <c r="OBQ27" s="80"/>
      <c r="OBR27" s="80"/>
      <c r="OBS27" s="80"/>
      <c r="OBT27" s="80"/>
      <c r="OBU27" s="80"/>
      <c r="OBV27" s="80"/>
      <c r="OBW27" s="80"/>
      <c r="OBX27" s="80"/>
      <c r="OBY27" s="80"/>
      <c r="OBZ27" s="80"/>
      <c r="OCA27" s="80"/>
      <c r="OCB27" s="80"/>
      <c r="OCC27" s="80"/>
      <c r="OCD27" s="80"/>
      <c r="OCE27" s="80"/>
      <c r="OCF27" s="80"/>
      <c r="OCG27" s="80"/>
      <c r="OCH27" s="80"/>
      <c r="OCI27" s="80"/>
      <c r="OCJ27" s="80"/>
      <c r="OCK27" s="80"/>
      <c r="OCL27" s="80"/>
      <c r="OCM27" s="80"/>
      <c r="OCN27" s="80"/>
      <c r="OCO27" s="80"/>
      <c r="OCP27" s="80"/>
      <c r="OCQ27" s="80"/>
      <c r="OCR27" s="80"/>
      <c r="OCS27" s="80"/>
      <c r="OCT27" s="80"/>
      <c r="OCU27" s="80"/>
      <c r="OCV27" s="80"/>
      <c r="OCW27" s="80"/>
      <c r="OCX27" s="80"/>
      <c r="OCY27" s="80"/>
      <c r="OCZ27" s="80"/>
      <c r="ODA27" s="80"/>
      <c r="ODB27" s="80"/>
      <c r="ODC27" s="80"/>
      <c r="ODD27" s="80"/>
      <c r="ODE27" s="80"/>
      <c r="ODF27" s="80"/>
      <c r="ODG27" s="80"/>
      <c r="ODH27" s="80"/>
      <c r="ODI27" s="80"/>
      <c r="ODJ27" s="80"/>
      <c r="ODK27" s="80"/>
      <c r="ODL27" s="80"/>
      <c r="ODM27" s="80"/>
      <c r="ODN27" s="80"/>
      <c r="ODO27" s="80"/>
      <c r="ODP27" s="80"/>
      <c r="ODQ27" s="80"/>
      <c r="ODR27" s="80"/>
      <c r="ODS27" s="80"/>
      <c r="ODT27" s="80"/>
      <c r="ODU27" s="80"/>
      <c r="ODV27" s="80"/>
      <c r="ODW27" s="80"/>
      <c r="ODX27" s="80"/>
      <c r="ODY27" s="80"/>
      <c r="ODZ27" s="80"/>
      <c r="OEA27" s="80"/>
      <c r="OEB27" s="80"/>
      <c r="OEC27" s="80"/>
      <c r="OED27" s="80"/>
      <c r="OEE27" s="80"/>
      <c r="OEF27" s="80"/>
      <c r="OEG27" s="80"/>
      <c r="OEH27" s="80"/>
      <c r="OEI27" s="80"/>
      <c r="OEJ27" s="80"/>
      <c r="OEK27" s="80"/>
      <c r="OEL27" s="80"/>
      <c r="OEM27" s="80"/>
      <c r="OEN27" s="80"/>
      <c r="OEO27" s="80"/>
      <c r="OEP27" s="80"/>
      <c r="OEQ27" s="80"/>
      <c r="OER27" s="80"/>
      <c r="OES27" s="80"/>
      <c r="OET27" s="80"/>
      <c r="OEU27" s="80"/>
      <c r="OEV27" s="80"/>
      <c r="OEW27" s="80"/>
      <c r="OEX27" s="80"/>
      <c r="OEY27" s="80"/>
      <c r="OEZ27" s="80"/>
      <c r="OFA27" s="80"/>
      <c r="OFB27" s="80"/>
      <c r="OFC27" s="80"/>
      <c r="OFD27" s="80"/>
      <c r="OFE27" s="80"/>
      <c r="OFF27" s="80"/>
      <c r="OFG27" s="80"/>
      <c r="OFH27" s="80"/>
      <c r="OFI27" s="80"/>
      <c r="OFJ27" s="80"/>
      <c r="OFK27" s="80"/>
      <c r="OFL27" s="80"/>
      <c r="OFM27" s="80"/>
      <c r="OFN27" s="80"/>
      <c r="OFO27" s="80"/>
      <c r="OFP27" s="80"/>
      <c r="OFQ27" s="80"/>
      <c r="OFR27" s="80"/>
      <c r="OFS27" s="80"/>
      <c r="OFT27" s="80"/>
      <c r="OFU27" s="80"/>
      <c r="OFV27" s="80"/>
      <c r="OFW27" s="80"/>
      <c r="OFX27" s="80"/>
      <c r="OFY27" s="80"/>
      <c r="OFZ27" s="80"/>
      <c r="OGA27" s="80"/>
      <c r="OGB27" s="80"/>
      <c r="OGC27" s="80"/>
      <c r="OGD27" s="80"/>
      <c r="OGE27" s="80"/>
      <c r="OGF27" s="80"/>
      <c r="OGG27" s="80"/>
      <c r="OGH27" s="80"/>
      <c r="OGI27" s="80"/>
      <c r="OGJ27" s="80"/>
      <c r="OGK27" s="80"/>
      <c r="OGL27" s="80"/>
      <c r="OGM27" s="80"/>
      <c r="OGN27" s="80"/>
      <c r="OGO27" s="80"/>
      <c r="OGP27" s="80"/>
      <c r="OGQ27" s="80"/>
      <c r="OGR27" s="80"/>
      <c r="OGS27" s="80"/>
      <c r="OGT27" s="80"/>
      <c r="OGU27" s="80"/>
      <c r="OGV27" s="80"/>
      <c r="OGW27" s="80"/>
      <c r="OGX27" s="80"/>
      <c r="OGY27" s="80"/>
      <c r="OGZ27" s="80"/>
      <c r="OHA27" s="80"/>
      <c r="OHB27" s="80"/>
      <c r="OHC27" s="80"/>
      <c r="OHD27" s="80"/>
      <c r="OHE27" s="80"/>
      <c r="OHF27" s="80"/>
      <c r="OHG27" s="80"/>
      <c r="OHH27" s="80"/>
      <c r="OHI27" s="80"/>
      <c r="OHJ27" s="80"/>
      <c r="OHK27" s="80"/>
      <c r="OHL27" s="80"/>
      <c r="OHM27" s="80"/>
      <c r="OHN27" s="80"/>
      <c r="OHO27" s="80"/>
      <c r="OHP27" s="80"/>
      <c r="OHQ27" s="80"/>
      <c r="OHR27" s="80"/>
      <c r="OHS27" s="80"/>
      <c r="OHT27" s="80"/>
      <c r="OHU27" s="80"/>
      <c r="OHV27" s="80"/>
      <c r="OHW27" s="80"/>
      <c r="OHX27" s="80"/>
      <c r="OHY27" s="80"/>
      <c r="OHZ27" s="80"/>
      <c r="OIA27" s="80"/>
      <c r="OIB27" s="80"/>
      <c r="OIC27" s="80"/>
      <c r="OID27" s="80"/>
      <c r="OIE27" s="80"/>
      <c r="OIF27" s="80"/>
      <c r="OIG27" s="80"/>
      <c r="OIH27" s="80"/>
      <c r="OII27" s="80"/>
      <c r="OIJ27" s="80"/>
      <c r="OIK27" s="80"/>
      <c r="OIL27" s="80"/>
      <c r="OIM27" s="80"/>
      <c r="OIN27" s="80"/>
      <c r="OIO27" s="80"/>
      <c r="OIP27" s="80"/>
      <c r="OIQ27" s="80"/>
      <c r="OIR27" s="80"/>
      <c r="OIS27" s="80"/>
      <c r="OIT27" s="80"/>
      <c r="OIU27" s="80"/>
      <c r="OIV27" s="80"/>
      <c r="OIW27" s="80"/>
      <c r="OIX27" s="80"/>
      <c r="OIY27" s="80"/>
      <c r="OIZ27" s="80"/>
      <c r="OJA27" s="80"/>
      <c r="OJB27" s="80"/>
      <c r="OJC27" s="80"/>
      <c r="OJD27" s="80"/>
      <c r="OJE27" s="80"/>
      <c r="OJF27" s="80"/>
      <c r="OJG27" s="80"/>
      <c r="OJH27" s="80"/>
      <c r="OJI27" s="80"/>
      <c r="OJJ27" s="80"/>
      <c r="OJK27" s="80"/>
      <c r="OJL27" s="80"/>
      <c r="OJM27" s="80"/>
      <c r="OJN27" s="80"/>
      <c r="OJO27" s="80"/>
      <c r="OJP27" s="80"/>
      <c r="OJQ27" s="80"/>
      <c r="OJR27" s="80"/>
      <c r="OJS27" s="80"/>
      <c r="OJT27" s="80"/>
      <c r="OJU27" s="80"/>
      <c r="OJV27" s="80"/>
      <c r="OJW27" s="80"/>
      <c r="OJX27" s="80"/>
      <c r="OJY27" s="80"/>
      <c r="OJZ27" s="80"/>
      <c r="OKA27" s="80"/>
      <c r="OKB27" s="80"/>
      <c r="OKC27" s="80"/>
      <c r="OKD27" s="80"/>
      <c r="OKE27" s="80"/>
      <c r="OKF27" s="80"/>
      <c r="OKG27" s="80"/>
      <c r="OKH27" s="80"/>
      <c r="OKI27" s="80"/>
      <c r="OKJ27" s="80"/>
      <c r="OKK27" s="80"/>
      <c r="OKL27" s="80"/>
      <c r="OKM27" s="80"/>
      <c r="OKN27" s="80"/>
      <c r="OKO27" s="80"/>
      <c r="OKP27" s="80"/>
      <c r="OKQ27" s="80"/>
      <c r="OKR27" s="80"/>
      <c r="OKS27" s="80"/>
      <c r="OKT27" s="80"/>
      <c r="OKU27" s="80"/>
      <c r="OKV27" s="80"/>
      <c r="OKW27" s="80"/>
      <c r="OKX27" s="80"/>
      <c r="OKY27" s="80"/>
      <c r="OKZ27" s="80"/>
      <c r="OLA27" s="80"/>
      <c r="OLB27" s="80"/>
      <c r="OLC27" s="80"/>
      <c r="OLD27" s="80"/>
      <c r="OLE27" s="80"/>
      <c r="OLF27" s="80"/>
      <c r="OLG27" s="80"/>
      <c r="OLH27" s="80"/>
      <c r="OLI27" s="80"/>
      <c r="OLJ27" s="80"/>
      <c r="OLK27" s="80"/>
      <c r="OLL27" s="80"/>
      <c r="OLM27" s="80"/>
      <c r="OLN27" s="80"/>
      <c r="OLO27" s="80"/>
      <c r="OLP27" s="80"/>
      <c r="OLQ27" s="80"/>
      <c r="OLR27" s="80"/>
      <c r="OLS27" s="80"/>
      <c r="OLT27" s="80"/>
      <c r="OLU27" s="80"/>
      <c r="OLV27" s="80"/>
      <c r="OLW27" s="80"/>
      <c r="OLX27" s="80"/>
      <c r="OLY27" s="80"/>
      <c r="OLZ27" s="80"/>
      <c r="OMA27" s="80"/>
      <c r="OMB27" s="80"/>
      <c r="OMC27" s="80"/>
      <c r="OMD27" s="80"/>
      <c r="OME27" s="80"/>
      <c r="OMF27" s="80"/>
      <c r="OMG27" s="80"/>
      <c r="OMH27" s="80"/>
      <c r="OMI27" s="80"/>
      <c r="OMJ27" s="80"/>
      <c r="OMK27" s="80"/>
      <c r="OML27" s="80"/>
      <c r="OMM27" s="80"/>
      <c r="OMN27" s="80"/>
      <c r="OMO27" s="80"/>
      <c r="OMP27" s="80"/>
      <c r="OMQ27" s="80"/>
      <c r="OMR27" s="80"/>
      <c r="OMS27" s="80"/>
      <c r="OMT27" s="80"/>
      <c r="OMU27" s="80"/>
      <c r="OMV27" s="80"/>
      <c r="OMW27" s="80"/>
      <c r="OMX27" s="80"/>
      <c r="OMY27" s="80"/>
      <c r="OMZ27" s="80"/>
      <c r="ONA27" s="80"/>
      <c r="ONB27" s="80"/>
      <c r="ONC27" s="80"/>
      <c r="OND27" s="80"/>
      <c r="ONE27" s="80"/>
      <c r="ONF27" s="80"/>
      <c r="ONG27" s="80"/>
      <c r="ONH27" s="80"/>
      <c r="ONI27" s="80"/>
      <c r="ONJ27" s="80"/>
      <c r="ONK27" s="80"/>
      <c r="ONL27" s="80"/>
      <c r="ONM27" s="80"/>
      <c r="ONN27" s="80"/>
      <c r="ONO27" s="80"/>
      <c r="ONP27" s="80"/>
      <c r="ONQ27" s="80"/>
      <c r="ONR27" s="80"/>
      <c r="ONS27" s="80"/>
      <c r="ONT27" s="80"/>
      <c r="ONU27" s="80"/>
      <c r="ONV27" s="80"/>
      <c r="ONW27" s="80"/>
      <c r="ONX27" s="80"/>
      <c r="ONY27" s="80"/>
      <c r="ONZ27" s="80"/>
      <c r="OOA27" s="80"/>
      <c r="OOB27" s="80"/>
      <c r="OOC27" s="80"/>
      <c r="OOD27" s="80"/>
      <c r="OOE27" s="80"/>
      <c r="OOF27" s="80"/>
      <c r="OOG27" s="80"/>
      <c r="OOH27" s="80"/>
      <c r="OOI27" s="80"/>
      <c r="OOJ27" s="80"/>
      <c r="OOK27" s="80"/>
      <c r="OOL27" s="80"/>
      <c r="OOM27" s="80"/>
      <c r="OON27" s="80"/>
      <c r="OOO27" s="80"/>
      <c r="OOP27" s="80"/>
      <c r="OOQ27" s="80"/>
      <c r="OOR27" s="80"/>
      <c r="OOS27" s="80"/>
      <c r="OOT27" s="80"/>
      <c r="OOU27" s="80"/>
      <c r="OOV27" s="80"/>
      <c r="OOW27" s="80"/>
      <c r="OOX27" s="80"/>
      <c r="OOY27" s="80"/>
      <c r="OOZ27" s="80"/>
      <c r="OPA27" s="80"/>
      <c r="OPB27" s="80"/>
      <c r="OPC27" s="80"/>
      <c r="OPD27" s="80"/>
      <c r="OPE27" s="80"/>
      <c r="OPF27" s="80"/>
      <c r="OPG27" s="80"/>
      <c r="OPH27" s="80"/>
      <c r="OPI27" s="80"/>
      <c r="OPJ27" s="80"/>
      <c r="OPK27" s="80"/>
      <c r="OPL27" s="80"/>
      <c r="OPM27" s="80"/>
      <c r="OPN27" s="80"/>
      <c r="OPO27" s="80"/>
      <c r="OPP27" s="80"/>
      <c r="OPQ27" s="80"/>
      <c r="OPR27" s="80"/>
      <c r="OPS27" s="80"/>
      <c r="OPT27" s="80"/>
      <c r="OPU27" s="80"/>
      <c r="OPV27" s="80"/>
      <c r="OPW27" s="80"/>
      <c r="OPX27" s="80"/>
      <c r="OPY27" s="80"/>
      <c r="OPZ27" s="80"/>
      <c r="OQA27" s="80"/>
      <c r="OQB27" s="80"/>
      <c r="OQC27" s="80"/>
      <c r="OQD27" s="80"/>
      <c r="OQE27" s="80"/>
      <c r="OQF27" s="80"/>
      <c r="OQG27" s="80"/>
      <c r="OQH27" s="80"/>
      <c r="OQI27" s="80"/>
      <c r="OQJ27" s="80"/>
      <c r="OQK27" s="80"/>
      <c r="OQL27" s="80"/>
      <c r="OQM27" s="80"/>
      <c r="OQN27" s="80"/>
      <c r="OQO27" s="80"/>
      <c r="OQP27" s="80"/>
      <c r="OQQ27" s="80"/>
      <c r="OQR27" s="80"/>
      <c r="OQS27" s="80"/>
      <c r="OQT27" s="80"/>
      <c r="OQU27" s="80"/>
      <c r="OQV27" s="80"/>
      <c r="OQW27" s="80"/>
      <c r="OQX27" s="80"/>
      <c r="OQY27" s="80"/>
      <c r="OQZ27" s="80"/>
      <c r="ORA27" s="80"/>
      <c r="ORB27" s="80"/>
      <c r="ORC27" s="80"/>
      <c r="ORD27" s="80"/>
      <c r="ORE27" s="80"/>
      <c r="ORF27" s="80"/>
      <c r="ORG27" s="80"/>
      <c r="ORH27" s="80"/>
      <c r="ORI27" s="80"/>
      <c r="ORJ27" s="80"/>
      <c r="ORK27" s="80"/>
      <c r="ORL27" s="80"/>
      <c r="ORM27" s="80"/>
      <c r="ORN27" s="80"/>
      <c r="ORO27" s="80"/>
      <c r="ORP27" s="80"/>
      <c r="ORQ27" s="80"/>
      <c r="ORR27" s="80"/>
      <c r="ORS27" s="80"/>
      <c r="ORT27" s="80"/>
      <c r="ORU27" s="80"/>
      <c r="ORV27" s="80"/>
      <c r="ORW27" s="80"/>
      <c r="ORX27" s="80"/>
      <c r="ORY27" s="80"/>
      <c r="ORZ27" s="80"/>
      <c r="OSA27" s="80"/>
      <c r="OSB27" s="80"/>
      <c r="OSC27" s="80"/>
      <c r="OSD27" s="80"/>
      <c r="OSE27" s="80"/>
      <c r="OSF27" s="80"/>
      <c r="OSG27" s="80"/>
      <c r="OSH27" s="80"/>
      <c r="OSI27" s="80"/>
      <c r="OSJ27" s="80"/>
      <c r="OSK27" s="80"/>
      <c r="OSL27" s="80"/>
      <c r="OSM27" s="80"/>
      <c r="OSN27" s="80"/>
      <c r="OSO27" s="80"/>
      <c r="OSP27" s="80"/>
      <c r="OSQ27" s="80"/>
      <c r="OSR27" s="80"/>
      <c r="OSS27" s="80"/>
      <c r="OST27" s="80"/>
      <c r="OSU27" s="80"/>
      <c r="OSV27" s="80"/>
      <c r="OSW27" s="80"/>
      <c r="OSX27" s="80"/>
      <c r="OSY27" s="80"/>
      <c r="OSZ27" s="80"/>
      <c r="OTA27" s="80"/>
      <c r="OTB27" s="80"/>
      <c r="OTC27" s="80"/>
      <c r="OTD27" s="80"/>
      <c r="OTE27" s="80"/>
      <c r="OTF27" s="80"/>
      <c r="OTG27" s="80"/>
      <c r="OTH27" s="80"/>
      <c r="OTI27" s="80"/>
      <c r="OTJ27" s="80"/>
      <c r="OTK27" s="80"/>
      <c r="OTL27" s="80"/>
      <c r="OTM27" s="80"/>
      <c r="OTN27" s="80"/>
      <c r="OTO27" s="80"/>
      <c r="OTP27" s="80"/>
      <c r="OTQ27" s="80"/>
      <c r="OTR27" s="80"/>
      <c r="OTS27" s="80"/>
      <c r="OTT27" s="80"/>
      <c r="OTU27" s="80"/>
      <c r="OTV27" s="80"/>
      <c r="OTW27" s="80"/>
      <c r="OTX27" s="80"/>
      <c r="OTY27" s="80"/>
      <c r="OTZ27" s="80"/>
      <c r="OUA27" s="80"/>
      <c r="OUB27" s="80"/>
      <c r="OUC27" s="80"/>
      <c r="OUD27" s="80"/>
      <c r="OUE27" s="80"/>
      <c r="OUF27" s="80"/>
      <c r="OUG27" s="80"/>
      <c r="OUH27" s="80"/>
      <c r="OUI27" s="80"/>
      <c r="OUJ27" s="80"/>
      <c r="OUK27" s="80"/>
      <c r="OUL27" s="80"/>
      <c r="OUM27" s="80"/>
      <c r="OUN27" s="80"/>
      <c r="OUO27" s="80"/>
      <c r="OUP27" s="80"/>
      <c r="OUQ27" s="80"/>
      <c r="OUR27" s="80"/>
      <c r="OUS27" s="80"/>
      <c r="OUT27" s="80"/>
      <c r="OUU27" s="80"/>
      <c r="OUV27" s="80"/>
      <c r="OUW27" s="80"/>
      <c r="OUX27" s="80"/>
      <c r="OUY27" s="80"/>
      <c r="OUZ27" s="80"/>
      <c r="OVA27" s="80"/>
      <c r="OVB27" s="80"/>
      <c r="OVC27" s="80"/>
      <c r="OVD27" s="80"/>
      <c r="OVE27" s="80"/>
      <c r="OVF27" s="80"/>
      <c r="OVG27" s="80"/>
      <c r="OVH27" s="80"/>
      <c r="OVI27" s="80"/>
      <c r="OVJ27" s="80"/>
      <c r="OVK27" s="80"/>
      <c r="OVL27" s="80"/>
      <c r="OVM27" s="80"/>
      <c r="OVN27" s="80"/>
      <c r="OVO27" s="80"/>
      <c r="OVP27" s="80"/>
      <c r="OVQ27" s="80"/>
      <c r="OVR27" s="80"/>
      <c r="OVS27" s="80"/>
      <c r="OVT27" s="80"/>
      <c r="OVU27" s="80"/>
      <c r="OVV27" s="80"/>
      <c r="OVW27" s="80"/>
      <c r="OVX27" s="80"/>
      <c r="OVY27" s="80"/>
      <c r="OVZ27" s="80"/>
      <c r="OWA27" s="80"/>
      <c r="OWB27" s="80"/>
      <c r="OWC27" s="80"/>
      <c r="OWD27" s="80"/>
      <c r="OWE27" s="80"/>
      <c r="OWF27" s="80"/>
      <c r="OWG27" s="80"/>
      <c r="OWH27" s="80"/>
      <c r="OWI27" s="80"/>
      <c r="OWJ27" s="80"/>
      <c r="OWK27" s="80"/>
      <c r="OWL27" s="80"/>
      <c r="OWM27" s="80"/>
      <c r="OWN27" s="80"/>
      <c r="OWO27" s="80"/>
      <c r="OWP27" s="80"/>
      <c r="OWQ27" s="80"/>
      <c r="OWR27" s="80"/>
      <c r="OWS27" s="80"/>
      <c r="OWT27" s="80"/>
      <c r="OWU27" s="80"/>
      <c r="OWV27" s="80"/>
      <c r="OWW27" s="80"/>
      <c r="OWX27" s="80"/>
      <c r="OWY27" s="80"/>
      <c r="OWZ27" s="80"/>
      <c r="OXA27" s="80"/>
      <c r="OXB27" s="80"/>
      <c r="OXC27" s="80"/>
      <c r="OXD27" s="80"/>
      <c r="OXE27" s="80"/>
      <c r="OXF27" s="80"/>
      <c r="OXG27" s="80"/>
      <c r="OXH27" s="80"/>
      <c r="OXI27" s="80"/>
      <c r="OXJ27" s="80"/>
      <c r="OXK27" s="80"/>
      <c r="OXL27" s="80"/>
      <c r="OXM27" s="80"/>
      <c r="OXN27" s="80"/>
      <c r="OXO27" s="80"/>
      <c r="OXP27" s="80"/>
      <c r="OXQ27" s="80"/>
      <c r="OXR27" s="80"/>
      <c r="OXS27" s="80"/>
      <c r="OXT27" s="80"/>
      <c r="OXU27" s="80"/>
      <c r="OXV27" s="80"/>
      <c r="OXW27" s="80"/>
      <c r="OXX27" s="80"/>
      <c r="OXY27" s="80"/>
      <c r="OXZ27" s="80"/>
      <c r="OYA27" s="80"/>
      <c r="OYB27" s="80"/>
      <c r="OYC27" s="80"/>
      <c r="OYD27" s="80"/>
      <c r="OYE27" s="80"/>
      <c r="OYF27" s="80"/>
      <c r="OYG27" s="80"/>
      <c r="OYH27" s="80"/>
      <c r="OYI27" s="80"/>
      <c r="OYJ27" s="80"/>
      <c r="OYK27" s="80"/>
      <c r="OYL27" s="80"/>
      <c r="OYM27" s="80"/>
      <c r="OYN27" s="80"/>
      <c r="OYO27" s="80"/>
      <c r="OYP27" s="80"/>
      <c r="OYQ27" s="80"/>
      <c r="OYR27" s="80"/>
      <c r="OYS27" s="80"/>
      <c r="OYT27" s="80"/>
      <c r="OYU27" s="80"/>
      <c r="OYV27" s="80"/>
      <c r="OYW27" s="80"/>
      <c r="OYX27" s="80"/>
      <c r="OYY27" s="80"/>
      <c r="OYZ27" s="80"/>
      <c r="OZA27" s="80"/>
      <c r="OZB27" s="80"/>
      <c r="OZC27" s="80"/>
      <c r="OZD27" s="80"/>
      <c r="OZE27" s="80"/>
      <c r="OZF27" s="80"/>
      <c r="OZG27" s="80"/>
      <c r="OZH27" s="80"/>
      <c r="OZI27" s="80"/>
      <c r="OZJ27" s="80"/>
      <c r="OZK27" s="80"/>
      <c r="OZL27" s="80"/>
      <c r="OZM27" s="80"/>
      <c r="OZN27" s="80"/>
      <c r="OZO27" s="80"/>
      <c r="OZP27" s="80"/>
      <c r="OZQ27" s="80"/>
      <c r="OZR27" s="80"/>
      <c r="OZS27" s="80"/>
      <c r="OZT27" s="80"/>
      <c r="OZU27" s="80"/>
      <c r="OZV27" s="80"/>
      <c r="OZW27" s="80"/>
      <c r="OZX27" s="80"/>
      <c r="OZY27" s="80"/>
      <c r="OZZ27" s="80"/>
      <c r="PAA27" s="80"/>
      <c r="PAB27" s="80"/>
      <c r="PAC27" s="80"/>
      <c r="PAD27" s="80"/>
      <c r="PAE27" s="80"/>
      <c r="PAF27" s="80"/>
      <c r="PAG27" s="80"/>
      <c r="PAH27" s="80"/>
      <c r="PAI27" s="80"/>
      <c r="PAJ27" s="80"/>
      <c r="PAK27" s="80"/>
      <c r="PAL27" s="80"/>
      <c r="PAM27" s="80"/>
      <c r="PAN27" s="80"/>
      <c r="PAO27" s="80"/>
      <c r="PAP27" s="80"/>
      <c r="PAQ27" s="80"/>
      <c r="PAR27" s="80"/>
      <c r="PAS27" s="80"/>
      <c r="PAT27" s="80"/>
      <c r="PAU27" s="80"/>
      <c r="PAV27" s="80"/>
      <c r="PAW27" s="80"/>
      <c r="PAX27" s="80"/>
      <c r="PAY27" s="80"/>
      <c r="PAZ27" s="80"/>
      <c r="PBA27" s="80"/>
      <c r="PBB27" s="80"/>
      <c r="PBC27" s="80"/>
      <c r="PBD27" s="80"/>
      <c r="PBE27" s="80"/>
      <c r="PBF27" s="80"/>
      <c r="PBG27" s="80"/>
      <c r="PBH27" s="80"/>
      <c r="PBI27" s="80"/>
      <c r="PBJ27" s="80"/>
      <c r="PBK27" s="80"/>
      <c r="PBL27" s="80"/>
      <c r="PBM27" s="80"/>
      <c r="PBN27" s="80"/>
      <c r="PBO27" s="80"/>
      <c r="PBP27" s="80"/>
      <c r="PBQ27" s="80"/>
      <c r="PBR27" s="80"/>
      <c r="PBS27" s="80"/>
      <c r="PBT27" s="80"/>
      <c r="PBU27" s="80"/>
      <c r="PBV27" s="80"/>
      <c r="PBW27" s="80"/>
      <c r="PBX27" s="80"/>
      <c r="PBY27" s="80"/>
      <c r="PBZ27" s="80"/>
      <c r="PCA27" s="80"/>
      <c r="PCB27" s="80"/>
      <c r="PCC27" s="80"/>
      <c r="PCD27" s="80"/>
      <c r="PCE27" s="80"/>
      <c r="PCF27" s="80"/>
      <c r="PCG27" s="80"/>
      <c r="PCH27" s="80"/>
      <c r="PCI27" s="80"/>
      <c r="PCJ27" s="80"/>
      <c r="PCK27" s="80"/>
      <c r="PCL27" s="80"/>
      <c r="PCM27" s="80"/>
      <c r="PCN27" s="80"/>
      <c r="PCO27" s="80"/>
      <c r="PCP27" s="80"/>
      <c r="PCQ27" s="80"/>
      <c r="PCR27" s="80"/>
      <c r="PCS27" s="80"/>
      <c r="PCT27" s="80"/>
      <c r="PCU27" s="80"/>
      <c r="PCV27" s="80"/>
      <c r="PCW27" s="80"/>
      <c r="PCX27" s="80"/>
      <c r="PCY27" s="80"/>
      <c r="PCZ27" s="80"/>
      <c r="PDA27" s="80"/>
      <c r="PDB27" s="80"/>
      <c r="PDC27" s="80"/>
      <c r="PDD27" s="80"/>
      <c r="PDE27" s="80"/>
      <c r="PDF27" s="80"/>
      <c r="PDG27" s="80"/>
      <c r="PDH27" s="80"/>
      <c r="PDI27" s="80"/>
      <c r="PDJ27" s="80"/>
      <c r="PDK27" s="80"/>
      <c r="PDL27" s="80"/>
      <c r="PDM27" s="80"/>
      <c r="PDN27" s="80"/>
      <c r="PDO27" s="80"/>
      <c r="PDP27" s="80"/>
      <c r="PDQ27" s="80"/>
      <c r="PDR27" s="80"/>
      <c r="PDS27" s="80"/>
      <c r="PDT27" s="80"/>
      <c r="PDU27" s="80"/>
      <c r="PDV27" s="80"/>
      <c r="PDW27" s="80"/>
      <c r="PDX27" s="80"/>
      <c r="PDY27" s="80"/>
      <c r="PDZ27" s="80"/>
      <c r="PEA27" s="80"/>
      <c r="PEB27" s="80"/>
      <c r="PEC27" s="80"/>
      <c r="PED27" s="80"/>
      <c r="PEE27" s="80"/>
      <c r="PEF27" s="80"/>
      <c r="PEG27" s="80"/>
      <c r="PEH27" s="80"/>
      <c r="PEI27" s="80"/>
      <c r="PEJ27" s="80"/>
      <c r="PEK27" s="80"/>
      <c r="PEL27" s="80"/>
      <c r="PEM27" s="80"/>
      <c r="PEN27" s="80"/>
      <c r="PEO27" s="80"/>
      <c r="PEP27" s="80"/>
      <c r="PEQ27" s="80"/>
      <c r="PER27" s="80"/>
      <c r="PES27" s="80"/>
      <c r="PET27" s="80"/>
      <c r="PEU27" s="80"/>
      <c r="PEV27" s="80"/>
      <c r="PEW27" s="80"/>
      <c r="PEX27" s="80"/>
      <c r="PEY27" s="80"/>
      <c r="PEZ27" s="80"/>
      <c r="PFA27" s="80"/>
      <c r="PFB27" s="80"/>
      <c r="PFC27" s="80"/>
      <c r="PFD27" s="80"/>
      <c r="PFE27" s="80"/>
      <c r="PFF27" s="80"/>
      <c r="PFG27" s="80"/>
      <c r="PFH27" s="80"/>
      <c r="PFI27" s="80"/>
      <c r="PFJ27" s="80"/>
      <c r="PFK27" s="80"/>
      <c r="PFL27" s="80"/>
      <c r="PFM27" s="80"/>
      <c r="PFN27" s="80"/>
      <c r="PFO27" s="80"/>
      <c r="PFP27" s="80"/>
      <c r="PFQ27" s="80"/>
      <c r="PFR27" s="80"/>
      <c r="PFS27" s="80"/>
      <c r="PFT27" s="80"/>
      <c r="PFU27" s="80"/>
      <c r="PFV27" s="80"/>
      <c r="PFW27" s="80"/>
      <c r="PFX27" s="80"/>
      <c r="PFY27" s="80"/>
      <c r="PFZ27" s="80"/>
      <c r="PGA27" s="80"/>
      <c r="PGB27" s="80"/>
      <c r="PGC27" s="80"/>
      <c r="PGD27" s="80"/>
      <c r="PGE27" s="80"/>
      <c r="PGF27" s="80"/>
      <c r="PGG27" s="80"/>
      <c r="PGH27" s="80"/>
      <c r="PGI27" s="80"/>
      <c r="PGJ27" s="80"/>
      <c r="PGK27" s="80"/>
      <c r="PGL27" s="80"/>
      <c r="PGM27" s="80"/>
      <c r="PGN27" s="80"/>
      <c r="PGO27" s="80"/>
      <c r="PGP27" s="80"/>
      <c r="PGQ27" s="80"/>
      <c r="PGR27" s="80"/>
      <c r="PGS27" s="80"/>
      <c r="PGT27" s="80"/>
      <c r="PGU27" s="80"/>
      <c r="PGV27" s="80"/>
      <c r="PGW27" s="80"/>
      <c r="PGX27" s="80"/>
      <c r="PGY27" s="80"/>
      <c r="PGZ27" s="80"/>
      <c r="PHA27" s="80"/>
      <c r="PHB27" s="80"/>
      <c r="PHC27" s="80"/>
      <c r="PHD27" s="80"/>
      <c r="PHE27" s="80"/>
      <c r="PHF27" s="80"/>
      <c r="PHG27" s="80"/>
      <c r="PHH27" s="80"/>
      <c r="PHI27" s="80"/>
      <c r="PHJ27" s="80"/>
      <c r="PHK27" s="80"/>
      <c r="PHL27" s="80"/>
      <c r="PHM27" s="80"/>
      <c r="PHN27" s="80"/>
      <c r="PHO27" s="80"/>
      <c r="PHP27" s="80"/>
      <c r="PHQ27" s="80"/>
      <c r="PHR27" s="80"/>
      <c r="PHS27" s="80"/>
      <c r="PHT27" s="80"/>
      <c r="PHU27" s="80"/>
      <c r="PHV27" s="80"/>
      <c r="PHW27" s="80"/>
      <c r="PHX27" s="80"/>
      <c r="PHY27" s="80"/>
      <c r="PHZ27" s="80"/>
      <c r="PIA27" s="80"/>
      <c r="PIB27" s="80"/>
      <c r="PIC27" s="80"/>
      <c r="PID27" s="80"/>
      <c r="PIE27" s="80"/>
      <c r="PIF27" s="80"/>
      <c r="PIG27" s="80"/>
      <c r="PIH27" s="80"/>
      <c r="PII27" s="80"/>
      <c r="PIJ27" s="80"/>
      <c r="PIK27" s="80"/>
      <c r="PIL27" s="80"/>
      <c r="PIM27" s="80"/>
      <c r="PIN27" s="80"/>
      <c r="PIO27" s="80"/>
      <c r="PIP27" s="80"/>
      <c r="PIQ27" s="80"/>
      <c r="PIR27" s="80"/>
      <c r="PIS27" s="80"/>
      <c r="PIT27" s="80"/>
      <c r="PIU27" s="80"/>
      <c r="PIV27" s="80"/>
      <c r="PIW27" s="80"/>
      <c r="PIX27" s="80"/>
      <c r="PIY27" s="80"/>
      <c r="PIZ27" s="80"/>
      <c r="PJA27" s="80"/>
      <c r="PJB27" s="80"/>
      <c r="PJC27" s="80"/>
      <c r="PJD27" s="80"/>
      <c r="PJE27" s="80"/>
      <c r="PJF27" s="80"/>
      <c r="PJG27" s="80"/>
      <c r="PJH27" s="80"/>
      <c r="PJI27" s="80"/>
      <c r="PJJ27" s="80"/>
      <c r="PJK27" s="80"/>
      <c r="PJL27" s="80"/>
      <c r="PJM27" s="80"/>
      <c r="PJN27" s="80"/>
      <c r="PJO27" s="80"/>
      <c r="PJP27" s="80"/>
      <c r="PJQ27" s="80"/>
      <c r="PJR27" s="80"/>
      <c r="PJS27" s="80"/>
      <c r="PJT27" s="80"/>
      <c r="PJU27" s="80"/>
      <c r="PJV27" s="80"/>
      <c r="PJW27" s="80"/>
      <c r="PJX27" s="80"/>
      <c r="PJY27" s="80"/>
      <c r="PJZ27" s="80"/>
      <c r="PKA27" s="80"/>
      <c r="PKB27" s="80"/>
      <c r="PKC27" s="80"/>
      <c r="PKD27" s="80"/>
      <c r="PKE27" s="80"/>
      <c r="PKF27" s="80"/>
      <c r="PKG27" s="80"/>
      <c r="PKH27" s="80"/>
      <c r="PKI27" s="80"/>
      <c r="PKJ27" s="80"/>
      <c r="PKK27" s="80"/>
      <c r="PKL27" s="80"/>
      <c r="PKM27" s="80"/>
      <c r="PKN27" s="80"/>
      <c r="PKO27" s="80"/>
      <c r="PKP27" s="80"/>
      <c r="PKQ27" s="80"/>
      <c r="PKR27" s="80"/>
      <c r="PKS27" s="80"/>
      <c r="PKT27" s="80"/>
      <c r="PKU27" s="80"/>
      <c r="PKV27" s="80"/>
      <c r="PKW27" s="80"/>
      <c r="PKX27" s="80"/>
      <c r="PKY27" s="80"/>
      <c r="PKZ27" s="80"/>
      <c r="PLA27" s="80"/>
      <c r="PLB27" s="80"/>
      <c r="PLC27" s="80"/>
      <c r="PLD27" s="80"/>
      <c r="PLE27" s="80"/>
      <c r="PLF27" s="80"/>
      <c r="PLG27" s="80"/>
      <c r="PLH27" s="80"/>
      <c r="PLI27" s="80"/>
      <c r="PLJ27" s="80"/>
      <c r="PLK27" s="80"/>
      <c r="PLL27" s="80"/>
      <c r="PLM27" s="80"/>
      <c r="PLN27" s="80"/>
      <c r="PLO27" s="80"/>
      <c r="PLP27" s="80"/>
      <c r="PLQ27" s="80"/>
      <c r="PLR27" s="80"/>
      <c r="PLS27" s="80"/>
      <c r="PLT27" s="80"/>
      <c r="PLU27" s="80"/>
      <c r="PLV27" s="80"/>
      <c r="PLW27" s="80"/>
      <c r="PLX27" s="80"/>
      <c r="PLY27" s="80"/>
      <c r="PLZ27" s="80"/>
      <c r="PMA27" s="80"/>
      <c r="PMB27" s="80"/>
      <c r="PMC27" s="80"/>
      <c r="PMD27" s="80"/>
      <c r="PME27" s="80"/>
      <c r="PMF27" s="80"/>
      <c r="PMG27" s="80"/>
      <c r="PMH27" s="80"/>
      <c r="PMI27" s="80"/>
      <c r="PMJ27" s="80"/>
      <c r="PMK27" s="80"/>
      <c r="PML27" s="80"/>
      <c r="PMM27" s="80"/>
      <c r="PMN27" s="80"/>
      <c r="PMO27" s="80"/>
      <c r="PMP27" s="80"/>
      <c r="PMQ27" s="80"/>
      <c r="PMR27" s="80"/>
      <c r="PMS27" s="80"/>
      <c r="PMT27" s="80"/>
      <c r="PMU27" s="80"/>
      <c r="PMV27" s="80"/>
      <c r="PMW27" s="80"/>
      <c r="PMX27" s="80"/>
      <c r="PMY27" s="80"/>
      <c r="PMZ27" s="80"/>
      <c r="PNA27" s="80"/>
      <c r="PNB27" s="80"/>
      <c r="PNC27" s="80"/>
      <c r="PND27" s="80"/>
      <c r="PNE27" s="80"/>
      <c r="PNF27" s="80"/>
      <c r="PNG27" s="80"/>
      <c r="PNH27" s="80"/>
      <c r="PNI27" s="80"/>
      <c r="PNJ27" s="80"/>
      <c r="PNK27" s="80"/>
      <c r="PNL27" s="80"/>
      <c r="PNM27" s="80"/>
      <c r="PNN27" s="80"/>
      <c r="PNO27" s="80"/>
      <c r="PNP27" s="80"/>
      <c r="PNQ27" s="80"/>
      <c r="PNR27" s="80"/>
      <c r="PNS27" s="80"/>
      <c r="PNT27" s="80"/>
      <c r="PNU27" s="80"/>
      <c r="PNV27" s="80"/>
      <c r="PNW27" s="80"/>
      <c r="PNX27" s="80"/>
      <c r="PNY27" s="80"/>
      <c r="PNZ27" s="80"/>
      <c r="POA27" s="80"/>
      <c r="POB27" s="80"/>
      <c r="POC27" s="80"/>
      <c r="POD27" s="80"/>
      <c r="POE27" s="80"/>
      <c r="POF27" s="80"/>
      <c r="POG27" s="80"/>
      <c r="POH27" s="80"/>
      <c r="POI27" s="80"/>
      <c r="POJ27" s="80"/>
      <c r="POK27" s="80"/>
      <c r="POL27" s="80"/>
      <c r="POM27" s="80"/>
      <c r="PON27" s="80"/>
      <c r="POO27" s="80"/>
      <c r="POP27" s="80"/>
      <c r="POQ27" s="80"/>
      <c r="POR27" s="80"/>
      <c r="POS27" s="80"/>
      <c r="POT27" s="80"/>
      <c r="POU27" s="80"/>
      <c r="POV27" s="80"/>
      <c r="POW27" s="80"/>
      <c r="POX27" s="80"/>
      <c r="POY27" s="80"/>
      <c r="POZ27" s="80"/>
      <c r="PPA27" s="80"/>
      <c r="PPB27" s="80"/>
      <c r="PPC27" s="80"/>
      <c r="PPD27" s="80"/>
      <c r="PPE27" s="80"/>
      <c r="PPF27" s="80"/>
      <c r="PPG27" s="80"/>
      <c r="PPH27" s="80"/>
      <c r="PPI27" s="80"/>
      <c r="PPJ27" s="80"/>
      <c r="PPK27" s="80"/>
      <c r="PPL27" s="80"/>
      <c r="PPM27" s="80"/>
      <c r="PPN27" s="80"/>
      <c r="PPO27" s="80"/>
      <c r="PPP27" s="80"/>
      <c r="PPQ27" s="80"/>
      <c r="PPR27" s="80"/>
      <c r="PPS27" s="80"/>
      <c r="PPT27" s="80"/>
      <c r="PPU27" s="80"/>
      <c r="PPV27" s="80"/>
      <c r="PPW27" s="80"/>
      <c r="PPX27" s="80"/>
      <c r="PPY27" s="80"/>
      <c r="PPZ27" s="80"/>
      <c r="PQA27" s="80"/>
      <c r="PQB27" s="80"/>
      <c r="PQC27" s="80"/>
      <c r="PQD27" s="80"/>
      <c r="PQE27" s="80"/>
      <c r="PQF27" s="80"/>
      <c r="PQG27" s="80"/>
      <c r="PQH27" s="80"/>
      <c r="PQI27" s="80"/>
      <c r="PQJ27" s="80"/>
      <c r="PQK27" s="80"/>
      <c r="PQL27" s="80"/>
      <c r="PQM27" s="80"/>
      <c r="PQN27" s="80"/>
      <c r="PQO27" s="80"/>
      <c r="PQP27" s="80"/>
      <c r="PQQ27" s="80"/>
      <c r="PQR27" s="80"/>
      <c r="PQS27" s="80"/>
      <c r="PQT27" s="80"/>
      <c r="PQU27" s="80"/>
      <c r="PQV27" s="80"/>
      <c r="PQW27" s="80"/>
      <c r="PQX27" s="80"/>
      <c r="PQY27" s="80"/>
      <c r="PQZ27" s="80"/>
      <c r="PRA27" s="80"/>
      <c r="PRB27" s="80"/>
      <c r="PRC27" s="80"/>
      <c r="PRD27" s="80"/>
      <c r="PRE27" s="80"/>
      <c r="PRF27" s="80"/>
      <c r="PRG27" s="80"/>
      <c r="PRH27" s="80"/>
      <c r="PRI27" s="80"/>
      <c r="PRJ27" s="80"/>
      <c r="PRK27" s="80"/>
      <c r="PRL27" s="80"/>
      <c r="PRM27" s="80"/>
      <c r="PRN27" s="80"/>
      <c r="PRO27" s="80"/>
      <c r="PRP27" s="80"/>
      <c r="PRQ27" s="80"/>
      <c r="PRR27" s="80"/>
      <c r="PRS27" s="80"/>
      <c r="PRT27" s="80"/>
      <c r="PRU27" s="80"/>
      <c r="PRV27" s="80"/>
      <c r="PRW27" s="80"/>
      <c r="PRX27" s="80"/>
      <c r="PRY27" s="80"/>
      <c r="PRZ27" s="80"/>
      <c r="PSA27" s="80"/>
      <c r="PSB27" s="80"/>
      <c r="PSC27" s="80"/>
      <c r="PSD27" s="80"/>
      <c r="PSE27" s="80"/>
      <c r="PSF27" s="80"/>
      <c r="PSG27" s="80"/>
      <c r="PSH27" s="80"/>
      <c r="PSI27" s="80"/>
      <c r="PSJ27" s="80"/>
      <c r="PSK27" s="80"/>
      <c r="PSL27" s="80"/>
      <c r="PSM27" s="80"/>
      <c r="PSN27" s="80"/>
      <c r="PSO27" s="80"/>
      <c r="PSP27" s="80"/>
      <c r="PSQ27" s="80"/>
      <c r="PSR27" s="80"/>
      <c r="PSS27" s="80"/>
      <c r="PST27" s="80"/>
      <c r="PSU27" s="80"/>
      <c r="PSV27" s="80"/>
      <c r="PSW27" s="80"/>
      <c r="PSX27" s="80"/>
      <c r="PSY27" s="80"/>
      <c r="PSZ27" s="80"/>
      <c r="PTA27" s="80"/>
      <c r="PTB27" s="80"/>
      <c r="PTC27" s="80"/>
      <c r="PTD27" s="80"/>
      <c r="PTE27" s="80"/>
      <c r="PTF27" s="80"/>
      <c r="PTG27" s="80"/>
      <c r="PTH27" s="80"/>
      <c r="PTI27" s="80"/>
      <c r="PTJ27" s="80"/>
      <c r="PTK27" s="80"/>
      <c r="PTL27" s="80"/>
      <c r="PTM27" s="80"/>
      <c r="PTN27" s="80"/>
      <c r="PTO27" s="80"/>
      <c r="PTP27" s="80"/>
      <c r="PTQ27" s="80"/>
      <c r="PTR27" s="80"/>
      <c r="PTS27" s="80"/>
      <c r="PTT27" s="80"/>
      <c r="PTU27" s="80"/>
      <c r="PTV27" s="80"/>
      <c r="PTW27" s="80"/>
      <c r="PTX27" s="80"/>
      <c r="PTY27" s="80"/>
      <c r="PTZ27" s="80"/>
      <c r="PUA27" s="80"/>
      <c r="PUB27" s="80"/>
      <c r="PUC27" s="80"/>
      <c r="PUD27" s="80"/>
      <c r="PUE27" s="80"/>
      <c r="PUF27" s="80"/>
      <c r="PUG27" s="80"/>
      <c r="PUH27" s="80"/>
      <c r="PUI27" s="80"/>
      <c r="PUJ27" s="80"/>
      <c r="PUK27" s="80"/>
      <c r="PUL27" s="80"/>
      <c r="PUM27" s="80"/>
      <c r="PUN27" s="80"/>
      <c r="PUO27" s="80"/>
      <c r="PUP27" s="80"/>
      <c r="PUQ27" s="80"/>
      <c r="PUR27" s="80"/>
      <c r="PUS27" s="80"/>
      <c r="PUT27" s="80"/>
      <c r="PUU27" s="80"/>
      <c r="PUV27" s="80"/>
      <c r="PUW27" s="80"/>
      <c r="PUX27" s="80"/>
      <c r="PUY27" s="80"/>
      <c r="PUZ27" s="80"/>
      <c r="PVA27" s="80"/>
      <c r="PVB27" s="80"/>
      <c r="PVC27" s="80"/>
      <c r="PVD27" s="80"/>
      <c r="PVE27" s="80"/>
      <c r="PVF27" s="80"/>
      <c r="PVG27" s="80"/>
      <c r="PVH27" s="80"/>
      <c r="PVI27" s="80"/>
      <c r="PVJ27" s="80"/>
      <c r="PVK27" s="80"/>
      <c r="PVL27" s="80"/>
      <c r="PVM27" s="80"/>
      <c r="PVN27" s="80"/>
      <c r="PVO27" s="80"/>
      <c r="PVP27" s="80"/>
      <c r="PVQ27" s="80"/>
      <c r="PVR27" s="80"/>
      <c r="PVS27" s="80"/>
      <c r="PVT27" s="80"/>
      <c r="PVU27" s="80"/>
      <c r="PVV27" s="80"/>
      <c r="PVW27" s="80"/>
      <c r="PVX27" s="80"/>
      <c r="PVY27" s="80"/>
      <c r="PVZ27" s="80"/>
      <c r="PWA27" s="80"/>
      <c r="PWB27" s="80"/>
      <c r="PWC27" s="80"/>
      <c r="PWD27" s="80"/>
      <c r="PWE27" s="80"/>
      <c r="PWF27" s="80"/>
      <c r="PWG27" s="80"/>
      <c r="PWH27" s="80"/>
      <c r="PWI27" s="80"/>
      <c r="PWJ27" s="80"/>
      <c r="PWK27" s="80"/>
      <c r="PWL27" s="80"/>
      <c r="PWM27" s="80"/>
      <c r="PWN27" s="80"/>
      <c r="PWO27" s="80"/>
      <c r="PWP27" s="80"/>
      <c r="PWQ27" s="80"/>
      <c r="PWR27" s="80"/>
      <c r="PWS27" s="80"/>
      <c r="PWT27" s="80"/>
      <c r="PWU27" s="80"/>
      <c r="PWV27" s="80"/>
      <c r="PWW27" s="80"/>
      <c r="PWX27" s="80"/>
      <c r="PWY27" s="80"/>
      <c r="PWZ27" s="80"/>
      <c r="PXA27" s="80"/>
      <c r="PXB27" s="80"/>
      <c r="PXC27" s="80"/>
      <c r="PXD27" s="80"/>
      <c r="PXE27" s="80"/>
      <c r="PXF27" s="80"/>
      <c r="PXG27" s="80"/>
      <c r="PXH27" s="80"/>
      <c r="PXI27" s="80"/>
      <c r="PXJ27" s="80"/>
      <c r="PXK27" s="80"/>
      <c r="PXL27" s="80"/>
      <c r="PXM27" s="80"/>
      <c r="PXN27" s="80"/>
      <c r="PXO27" s="80"/>
      <c r="PXP27" s="80"/>
      <c r="PXQ27" s="80"/>
      <c r="PXR27" s="80"/>
      <c r="PXS27" s="80"/>
      <c r="PXT27" s="80"/>
      <c r="PXU27" s="80"/>
      <c r="PXV27" s="80"/>
      <c r="PXW27" s="80"/>
      <c r="PXX27" s="80"/>
      <c r="PXY27" s="80"/>
      <c r="PXZ27" s="80"/>
      <c r="PYA27" s="80"/>
      <c r="PYB27" s="80"/>
      <c r="PYC27" s="80"/>
      <c r="PYD27" s="80"/>
      <c r="PYE27" s="80"/>
      <c r="PYF27" s="80"/>
      <c r="PYG27" s="80"/>
      <c r="PYH27" s="80"/>
      <c r="PYI27" s="80"/>
      <c r="PYJ27" s="80"/>
      <c r="PYK27" s="80"/>
      <c r="PYL27" s="80"/>
      <c r="PYM27" s="80"/>
      <c r="PYN27" s="80"/>
      <c r="PYO27" s="80"/>
      <c r="PYP27" s="80"/>
      <c r="PYQ27" s="80"/>
      <c r="PYR27" s="80"/>
      <c r="PYS27" s="80"/>
      <c r="PYT27" s="80"/>
      <c r="PYU27" s="80"/>
      <c r="PYV27" s="80"/>
      <c r="PYW27" s="80"/>
      <c r="PYX27" s="80"/>
      <c r="PYY27" s="80"/>
      <c r="PYZ27" s="80"/>
      <c r="PZA27" s="80"/>
      <c r="PZB27" s="80"/>
      <c r="PZC27" s="80"/>
      <c r="PZD27" s="80"/>
      <c r="PZE27" s="80"/>
      <c r="PZF27" s="80"/>
      <c r="PZG27" s="80"/>
      <c r="PZH27" s="80"/>
      <c r="PZI27" s="80"/>
      <c r="PZJ27" s="80"/>
      <c r="PZK27" s="80"/>
      <c r="PZL27" s="80"/>
      <c r="PZM27" s="80"/>
      <c r="PZN27" s="80"/>
      <c r="PZO27" s="80"/>
      <c r="PZP27" s="80"/>
      <c r="PZQ27" s="80"/>
      <c r="PZR27" s="80"/>
      <c r="PZS27" s="80"/>
      <c r="PZT27" s="80"/>
      <c r="PZU27" s="80"/>
      <c r="PZV27" s="80"/>
      <c r="PZW27" s="80"/>
      <c r="PZX27" s="80"/>
      <c r="PZY27" s="80"/>
      <c r="PZZ27" s="80"/>
      <c r="QAA27" s="80"/>
      <c r="QAB27" s="80"/>
      <c r="QAC27" s="80"/>
      <c r="QAD27" s="80"/>
      <c r="QAE27" s="80"/>
      <c r="QAF27" s="80"/>
      <c r="QAG27" s="80"/>
      <c r="QAH27" s="80"/>
      <c r="QAI27" s="80"/>
      <c r="QAJ27" s="80"/>
      <c r="QAK27" s="80"/>
      <c r="QAL27" s="80"/>
      <c r="QAM27" s="80"/>
      <c r="QAN27" s="80"/>
      <c r="QAO27" s="80"/>
      <c r="QAP27" s="80"/>
      <c r="QAQ27" s="80"/>
      <c r="QAR27" s="80"/>
      <c r="QAS27" s="80"/>
      <c r="QAT27" s="80"/>
      <c r="QAU27" s="80"/>
      <c r="QAV27" s="80"/>
      <c r="QAW27" s="80"/>
      <c r="QAX27" s="80"/>
      <c r="QAY27" s="80"/>
      <c r="QAZ27" s="80"/>
      <c r="QBA27" s="80"/>
      <c r="QBB27" s="80"/>
      <c r="QBC27" s="80"/>
      <c r="QBD27" s="80"/>
      <c r="QBE27" s="80"/>
      <c r="QBF27" s="80"/>
      <c r="QBG27" s="80"/>
      <c r="QBH27" s="80"/>
      <c r="QBI27" s="80"/>
      <c r="QBJ27" s="80"/>
      <c r="QBK27" s="80"/>
      <c r="QBL27" s="80"/>
      <c r="QBM27" s="80"/>
      <c r="QBN27" s="80"/>
      <c r="QBO27" s="80"/>
      <c r="QBP27" s="80"/>
      <c r="QBQ27" s="80"/>
      <c r="QBR27" s="80"/>
      <c r="QBS27" s="80"/>
      <c r="QBT27" s="80"/>
      <c r="QBU27" s="80"/>
      <c r="QBV27" s="80"/>
      <c r="QBW27" s="80"/>
      <c r="QBX27" s="80"/>
      <c r="QBY27" s="80"/>
      <c r="QBZ27" s="80"/>
      <c r="QCA27" s="80"/>
      <c r="QCB27" s="80"/>
      <c r="QCC27" s="80"/>
      <c r="QCD27" s="80"/>
      <c r="QCE27" s="80"/>
      <c r="QCF27" s="80"/>
      <c r="QCG27" s="80"/>
      <c r="QCH27" s="80"/>
      <c r="QCI27" s="80"/>
      <c r="QCJ27" s="80"/>
      <c r="QCK27" s="80"/>
      <c r="QCL27" s="80"/>
      <c r="QCM27" s="80"/>
      <c r="QCN27" s="80"/>
      <c r="QCO27" s="80"/>
      <c r="QCP27" s="80"/>
      <c r="QCQ27" s="80"/>
      <c r="QCR27" s="80"/>
      <c r="QCS27" s="80"/>
      <c r="QCT27" s="80"/>
      <c r="QCU27" s="80"/>
      <c r="QCV27" s="80"/>
      <c r="QCW27" s="80"/>
      <c r="QCX27" s="80"/>
      <c r="QCY27" s="80"/>
      <c r="QCZ27" s="80"/>
      <c r="QDA27" s="80"/>
      <c r="QDB27" s="80"/>
      <c r="QDC27" s="80"/>
      <c r="QDD27" s="80"/>
      <c r="QDE27" s="80"/>
      <c r="QDF27" s="80"/>
      <c r="QDG27" s="80"/>
      <c r="QDH27" s="80"/>
      <c r="QDI27" s="80"/>
      <c r="QDJ27" s="80"/>
      <c r="QDK27" s="80"/>
      <c r="QDL27" s="80"/>
      <c r="QDM27" s="80"/>
      <c r="QDN27" s="80"/>
      <c r="QDO27" s="80"/>
      <c r="QDP27" s="80"/>
      <c r="QDQ27" s="80"/>
      <c r="QDR27" s="80"/>
      <c r="QDS27" s="80"/>
      <c r="QDT27" s="80"/>
      <c r="QDU27" s="80"/>
      <c r="QDV27" s="80"/>
      <c r="QDW27" s="80"/>
      <c r="QDX27" s="80"/>
      <c r="QDY27" s="80"/>
      <c r="QDZ27" s="80"/>
      <c r="QEA27" s="80"/>
      <c r="QEB27" s="80"/>
      <c r="QEC27" s="80"/>
      <c r="QED27" s="80"/>
      <c r="QEE27" s="80"/>
      <c r="QEF27" s="80"/>
      <c r="QEG27" s="80"/>
      <c r="QEH27" s="80"/>
      <c r="QEI27" s="80"/>
      <c r="QEJ27" s="80"/>
      <c r="QEK27" s="80"/>
      <c r="QEL27" s="80"/>
      <c r="QEM27" s="80"/>
      <c r="QEN27" s="80"/>
      <c r="QEO27" s="80"/>
      <c r="QEP27" s="80"/>
      <c r="QEQ27" s="80"/>
      <c r="QER27" s="80"/>
      <c r="QES27" s="80"/>
      <c r="QET27" s="80"/>
      <c r="QEU27" s="80"/>
      <c r="QEV27" s="80"/>
      <c r="QEW27" s="80"/>
      <c r="QEX27" s="80"/>
      <c r="QEY27" s="80"/>
      <c r="QEZ27" s="80"/>
      <c r="QFA27" s="80"/>
      <c r="QFB27" s="80"/>
      <c r="QFC27" s="80"/>
      <c r="QFD27" s="80"/>
      <c r="QFE27" s="80"/>
      <c r="QFF27" s="80"/>
      <c r="QFG27" s="80"/>
      <c r="QFH27" s="80"/>
      <c r="QFI27" s="80"/>
      <c r="QFJ27" s="80"/>
      <c r="QFK27" s="80"/>
      <c r="QFL27" s="80"/>
      <c r="QFM27" s="80"/>
      <c r="QFN27" s="80"/>
      <c r="QFO27" s="80"/>
      <c r="QFP27" s="80"/>
      <c r="QFQ27" s="80"/>
      <c r="QFR27" s="80"/>
      <c r="QFS27" s="80"/>
      <c r="QFT27" s="80"/>
      <c r="QFU27" s="80"/>
      <c r="QFV27" s="80"/>
      <c r="QFW27" s="80"/>
      <c r="QFX27" s="80"/>
      <c r="QFY27" s="80"/>
      <c r="QFZ27" s="80"/>
      <c r="QGA27" s="80"/>
      <c r="QGB27" s="80"/>
      <c r="QGC27" s="80"/>
      <c r="QGD27" s="80"/>
      <c r="QGE27" s="80"/>
      <c r="QGF27" s="80"/>
      <c r="QGG27" s="80"/>
      <c r="QGH27" s="80"/>
      <c r="QGI27" s="80"/>
      <c r="QGJ27" s="80"/>
      <c r="QGK27" s="80"/>
      <c r="QGL27" s="80"/>
      <c r="QGM27" s="80"/>
      <c r="QGN27" s="80"/>
      <c r="QGO27" s="80"/>
      <c r="QGP27" s="80"/>
      <c r="QGQ27" s="80"/>
      <c r="QGR27" s="80"/>
      <c r="QGS27" s="80"/>
      <c r="QGT27" s="80"/>
      <c r="QGU27" s="80"/>
      <c r="QGV27" s="80"/>
      <c r="QGW27" s="80"/>
      <c r="QGX27" s="80"/>
      <c r="QGY27" s="80"/>
      <c r="QGZ27" s="80"/>
      <c r="QHA27" s="80"/>
      <c r="QHB27" s="80"/>
      <c r="QHC27" s="80"/>
      <c r="QHD27" s="80"/>
      <c r="QHE27" s="80"/>
      <c r="QHF27" s="80"/>
      <c r="QHG27" s="80"/>
      <c r="QHH27" s="80"/>
      <c r="QHI27" s="80"/>
      <c r="QHJ27" s="80"/>
      <c r="QHK27" s="80"/>
      <c r="QHL27" s="80"/>
      <c r="QHM27" s="80"/>
      <c r="QHN27" s="80"/>
      <c r="QHO27" s="80"/>
      <c r="QHP27" s="80"/>
      <c r="QHQ27" s="80"/>
      <c r="QHR27" s="80"/>
      <c r="QHS27" s="80"/>
      <c r="QHT27" s="80"/>
      <c r="QHU27" s="80"/>
      <c r="QHV27" s="80"/>
      <c r="QHW27" s="80"/>
      <c r="QHX27" s="80"/>
      <c r="QHY27" s="80"/>
      <c r="QHZ27" s="80"/>
      <c r="QIA27" s="80"/>
      <c r="QIB27" s="80"/>
      <c r="QIC27" s="80"/>
      <c r="QID27" s="80"/>
      <c r="QIE27" s="80"/>
      <c r="QIF27" s="80"/>
      <c r="QIG27" s="80"/>
      <c r="QIH27" s="80"/>
      <c r="QII27" s="80"/>
      <c r="QIJ27" s="80"/>
      <c r="QIK27" s="80"/>
      <c r="QIL27" s="80"/>
      <c r="QIM27" s="80"/>
      <c r="QIN27" s="80"/>
      <c r="QIO27" s="80"/>
      <c r="QIP27" s="80"/>
      <c r="QIQ27" s="80"/>
      <c r="QIR27" s="80"/>
      <c r="QIS27" s="80"/>
      <c r="QIT27" s="80"/>
      <c r="QIU27" s="80"/>
      <c r="QIV27" s="80"/>
      <c r="QIW27" s="80"/>
      <c r="QIX27" s="80"/>
      <c r="QIY27" s="80"/>
      <c r="QIZ27" s="80"/>
      <c r="QJA27" s="80"/>
      <c r="QJB27" s="80"/>
      <c r="QJC27" s="80"/>
      <c r="QJD27" s="80"/>
      <c r="QJE27" s="80"/>
      <c r="QJF27" s="80"/>
      <c r="QJG27" s="80"/>
      <c r="QJH27" s="80"/>
      <c r="QJI27" s="80"/>
      <c r="QJJ27" s="80"/>
      <c r="QJK27" s="80"/>
      <c r="QJL27" s="80"/>
      <c r="QJM27" s="80"/>
      <c r="QJN27" s="80"/>
      <c r="QJO27" s="80"/>
      <c r="QJP27" s="80"/>
      <c r="QJQ27" s="80"/>
      <c r="QJR27" s="80"/>
      <c r="QJS27" s="80"/>
      <c r="QJT27" s="80"/>
      <c r="QJU27" s="80"/>
      <c r="QJV27" s="80"/>
      <c r="QJW27" s="80"/>
      <c r="QJX27" s="80"/>
      <c r="QJY27" s="80"/>
      <c r="QJZ27" s="80"/>
      <c r="QKA27" s="80"/>
      <c r="QKB27" s="80"/>
      <c r="QKC27" s="80"/>
      <c r="QKD27" s="80"/>
      <c r="QKE27" s="80"/>
      <c r="QKF27" s="80"/>
      <c r="QKG27" s="80"/>
      <c r="QKH27" s="80"/>
      <c r="QKI27" s="80"/>
      <c r="QKJ27" s="80"/>
      <c r="QKK27" s="80"/>
      <c r="QKL27" s="80"/>
      <c r="QKM27" s="80"/>
      <c r="QKN27" s="80"/>
      <c r="QKO27" s="80"/>
      <c r="QKP27" s="80"/>
      <c r="QKQ27" s="80"/>
      <c r="QKR27" s="80"/>
      <c r="QKS27" s="80"/>
      <c r="QKT27" s="80"/>
      <c r="QKU27" s="80"/>
      <c r="QKV27" s="80"/>
      <c r="QKW27" s="80"/>
      <c r="QKX27" s="80"/>
      <c r="QKY27" s="80"/>
      <c r="QKZ27" s="80"/>
      <c r="QLA27" s="80"/>
      <c r="QLB27" s="80"/>
      <c r="QLC27" s="80"/>
      <c r="QLD27" s="80"/>
      <c r="QLE27" s="80"/>
      <c r="QLF27" s="80"/>
      <c r="QLG27" s="80"/>
      <c r="QLH27" s="80"/>
      <c r="QLI27" s="80"/>
      <c r="QLJ27" s="80"/>
      <c r="QLK27" s="80"/>
      <c r="QLL27" s="80"/>
      <c r="QLM27" s="80"/>
      <c r="QLN27" s="80"/>
      <c r="QLO27" s="80"/>
      <c r="QLP27" s="80"/>
      <c r="QLQ27" s="80"/>
      <c r="QLR27" s="80"/>
      <c r="QLS27" s="80"/>
      <c r="QLT27" s="80"/>
      <c r="QLU27" s="80"/>
      <c r="QLV27" s="80"/>
      <c r="QLW27" s="80"/>
      <c r="QLX27" s="80"/>
      <c r="QLY27" s="80"/>
      <c r="QLZ27" s="80"/>
      <c r="QMA27" s="80"/>
      <c r="QMB27" s="80"/>
      <c r="QMC27" s="80"/>
      <c r="QMD27" s="80"/>
      <c r="QME27" s="80"/>
      <c r="QMF27" s="80"/>
      <c r="QMG27" s="80"/>
      <c r="QMH27" s="80"/>
      <c r="QMI27" s="80"/>
      <c r="QMJ27" s="80"/>
      <c r="QMK27" s="80"/>
      <c r="QML27" s="80"/>
      <c r="QMM27" s="80"/>
      <c r="QMN27" s="80"/>
      <c r="QMO27" s="80"/>
      <c r="QMP27" s="80"/>
      <c r="QMQ27" s="80"/>
      <c r="QMR27" s="80"/>
      <c r="QMS27" s="80"/>
      <c r="QMT27" s="80"/>
      <c r="QMU27" s="80"/>
      <c r="QMV27" s="80"/>
      <c r="QMW27" s="80"/>
      <c r="QMX27" s="80"/>
      <c r="QMY27" s="80"/>
      <c r="QMZ27" s="80"/>
      <c r="QNA27" s="80"/>
      <c r="QNB27" s="80"/>
      <c r="QNC27" s="80"/>
      <c r="QND27" s="80"/>
      <c r="QNE27" s="80"/>
      <c r="QNF27" s="80"/>
      <c r="QNG27" s="80"/>
      <c r="QNH27" s="80"/>
      <c r="QNI27" s="80"/>
      <c r="QNJ27" s="80"/>
      <c r="QNK27" s="80"/>
      <c r="QNL27" s="80"/>
      <c r="QNM27" s="80"/>
      <c r="QNN27" s="80"/>
      <c r="QNO27" s="80"/>
      <c r="QNP27" s="80"/>
      <c r="QNQ27" s="80"/>
      <c r="QNR27" s="80"/>
      <c r="QNS27" s="80"/>
      <c r="QNT27" s="80"/>
      <c r="QNU27" s="80"/>
      <c r="QNV27" s="80"/>
      <c r="QNW27" s="80"/>
      <c r="QNX27" s="80"/>
      <c r="QNY27" s="80"/>
      <c r="QNZ27" s="80"/>
      <c r="QOA27" s="80"/>
      <c r="QOB27" s="80"/>
      <c r="QOC27" s="80"/>
      <c r="QOD27" s="80"/>
      <c r="QOE27" s="80"/>
      <c r="QOF27" s="80"/>
      <c r="QOG27" s="80"/>
      <c r="QOH27" s="80"/>
      <c r="QOI27" s="80"/>
      <c r="QOJ27" s="80"/>
      <c r="QOK27" s="80"/>
      <c r="QOL27" s="80"/>
      <c r="QOM27" s="80"/>
      <c r="QON27" s="80"/>
      <c r="QOO27" s="80"/>
      <c r="QOP27" s="80"/>
      <c r="QOQ27" s="80"/>
      <c r="QOR27" s="80"/>
      <c r="QOS27" s="80"/>
      <c r="QOT27" s="80"/>
      <c r="QOU27" s="80"/>
      <c r="QOV27" s="80"/>
      <c r="QOW27" s="80"/>
      <c r="QOX27" s="80"/>
      <c r="QOY27" s="80"/>
      <c r="QOZ27" s="80"/>
      <c r="QPA27" s="80"/>
      <c r="QPB27" s="80"/>
      <c r="QPC27" s="80"/>
      <c r="QPD27" s="80"/>
      <c r="QPE27" s="80"/>
      <c r="QPF27" s="80"/>
      <c r="QPG27" s="80"/>
      <c r="QPH27" s="80"/>
      <c r="QPI27" s="80"/>
      <c r="QPJ27" s="80"/>
      <c r="QPK27" s="80"/>
      <c r="QPL27" s="80"/>
      <c r="QPM27" s="80"/>
      <c r="QPN27" s="80"/>
      <c r="QPO27" s="80"/>
      <c r="QPP27" s="80"/>
      <c r="QPQ27" s="80"/>
      <c r="QPR27" s="80"/>
      <c r="QPS27" s="80"/>
      <c r="QPT27" s="80"/>
      <c r="QPU27" s="80"/>
      <c r="QPV27" s="80"/>
      <c r="QPW27" s="80"/>
      <c r="QPX27" s="80"/>
      <c r="QPY27" s="80"/>
      <c r="QPZ27" s="80"/>
      <c r="QQA27" s="80"/>
      <c r="QQB27" s="80"/>
      <c r="QQC27" s="80"/>
      <c r="QQD27" s="80"/>
      <c r="QQE27" s="80"/>
      <c r="QQF27" s="80"/>
      <c r="QQG27" s="80"/>
      <c r="QQH27" s="80"/>
      <c r="QQI27" s="80"/>
      <c r="QQJ27" s="80"/>
      <c r="QQK27" s="80"/>
      <c r="QQL27" s="80"/>
      <c r="QQM27" s="80"/>
      <c r="QQN27" s="80"/>
      <c r="QQO27" s="80"/>
      <c r="QQP27" s="80"/>
      <c r="QQQ27" s="80"/>
      <c r="QQR27" s="80"/>
      <c r="QQS27" s="80"/>
      <c r="QQT27" s="80"/>
      <c r="QQU27" s="80"/>
      <c r="QQV27" s="80"/>
      <c r="QQW27" s="80"/>
      <c r="QQX27" s="80"/>
      <c r="QQY27" s="80"/>
      <c r="QQZ27" s="80"/>
      <c r="QRA27" s="80"/>
      <c r="QRB27" s="80"/>
      <c r="QRC27" s="80"/>
      <c r="QRD27" s="80"/>
      <c r="QRE27" s="80"/>
      <c r="QRF27" s="80"/>
      <c r="QRG27" s="80"/>
      <c r="QRH27" s="80"/>
      <c r="QRI27" s="80"/>
      <c r="QRJ27" s="80"/>
      <c r="QRK27" s="80"/>
      <c r="QRL27" s="80"/>
      <c r="QRM27" s="80"/>
      <c r="QRN27" s="80"/>
      <c r="QRO27" s="80"/>
      <c r="QRP27" s="80"/>
      <c r="QRQ27" s="80"/>
      <c r="QRR27" s="80"/>
      <c r="QRS27" s="80"/>
      <c r="QRT27" s="80"/>
      <c r="QRU27" s="80"/>
      <c r="QRV27" s="80"/>
      <c r="QRW27" s="80"/>
      <c r="QRX27" s="80"/>
      <c r="QRY27" s="80"/>
      <c r="QRZ27" s="80"/>
      <c r="QSA27" s="80"/>
      <c r="QSB27" s="80"/>
      <c r="QSC27" s="80"/>
      <c r="QSD27" s="80"/>
      <c r="QSE27" s="80"/>
      <c r="QSF27" s="80"/>
      <c r="QSG27" s="80"/>
      <c r="QSH27" s="80"/>
      <c r="QSI27" s="80"/>
      <c r="QSJ27" s="80"/>
      <c r="QSK27" s="80"/>
      <c r="QSL27" s="80"/>
      <c r="QSM27" s="80"/>
      <c r="QSN27" s="80"/>
      <c r="QSO27" s="80"/>
      <c r="QSP27" s="80"/>
      <c r="QSQ27" s="80"/>
      <c r="QSR27" s="80"/>
      <c r="QSS27" s="80"/>
      <c r="QST27" s="80"/>
      <c r="QSU27" s="80"/>
      <c r="QSV27" s="80"/>
      <c r="QSW27" s="80"/>
      <c r="QSX27" s="80"/>
      <c r="QSY27" s="80"/>
      <c r="QSZ27" s="80"/>
      <c r="QTA27" s="80"/>
      <c r="QTB27" s="80"/>
      <c r="QTC27" s="80"/>
      <c r="QTD27" s="80"/>
      <c r="QTE27" s="80"/>
      <c r="QTF27" s="80"/>
      <c r="QTG27" s="80"/>
      <c r="QTH27" s="80"/>
      <c r="QTI27" s="80"/>
      <c r="QTJ27" s="80"/>
      <c r="QTK27" s="80"/>
      <c r="QTL27" s="80"/>
      <c r="QTM27" s="80"/>
      <c r="QTN27" s="80"/>
      <c r="QTO27" s="80"/>
      <c r="QTP27" s="80"/>
      <c r="QTQ27" s="80"/>
      <c r="QTR27" s="80"/>
      <c r="QTS27" s="80"/>
      <c r="QTT27" s="80"/>
      <c r="QTU27" s="80"/>
      <c r="QTV27" s="80"/>
      <c r="QTW27" s="80"/>
      <c r="QTX27" s="80"/>
      <c r="QTY27" s="80"/>
      <c r="QTZ27" s="80"/>
      <c r="QUA27" s="80"/>
      <c r="QUB27" s="80"/>
      <c r="QUC27" s="80"/>
      <c r="QUD27" s="80"/>
      <c r="QUE27" s="80"/>
      <c r="QUF27" s="80"/>
      <c r="QUG27" s="80"/>
      <c r="QUH27" s="80"/>
      <c r="QUI27" s="80"/>
      <c r="QUJ27" s="80"/>
      <c r="QUK27" s="80"/>
      <c r="QUL27" s="80"/>
      <c r="QUM27" s="80"/>
      <c r="QUN27" s="80"/>
      <c r="QUO27" s="80"/>
      <c r="QUP27" s="80"/>
      <c r="QUQ27" s="80"/>
      <c r="QUR27" s="80"/>
      <c r="QUS27" s="80"/>
      <c r="QUT27" s="80"/>
      <c r="QUU27" s="80"/>
      <c r="QUV27" s="80"/>
      <c r="QUW27" s="80"/>
      <c r="QUX27" s="80"/>
      <c r="QUY27" s="80"/>
      <c r="QUZ27" s="80"/>
      <c r="QVA27" s="80"/>
      <c r="QVB27" s="80"/>
      <c r="QVC27" s="80"/>
      <c r="QVD27" s="80"/>
      <c r="QVE27" s="80"/>
      <c r="QVF27" s="80"/>
      <c r="QVG27" s="80"/>
      <c r="QVH27" s="80"/>
      <c r="QVI27" s="80"/>
      <c r="QVJ27" s="80"/>
      <c r="QVK27" s="80"/>
      <c r="QVL27" s="80"/>
      <c r="QVM27" s="80"/>
      <c r="QVN27" s="80"/>
      <c r="QVO27" s="80"/>
      <c r="QVP27" s="80"/>
      <c r="QVQ27" s="80"/>
      <c r="QVR27" s="80"/>
      <c r="QVS27" s="80"/>
      <c r="QVT27" s="80"/>
      <c r="QVU27" s="80"/>
      <c r="QVV27" s="80"/>
      <c r="QVW27" s="80"/>
      <c r="QVX27" s="80"/>
      <c r="QVY27" s="80"/>
      <c r="QVZ27" s="80"/>
      <c r="QWA27" s="80"/>
      <c r="QWB27" s="80"/>
      <c r="QWC27" s="80"/>
      <c r="QWD27" s="80"/>
      <c r="QWE27" s="80"/>
      <c r="QWF27" s="80"/>
      <c r="QWG27" s="80"/>
      <c r="QWH27" s="80"/>
      <c r="QWI27" s="80"/>
      <c r="QWJ27" s="80"/>
      <c r="QWK27" s="80"/>
      <c r="QWL27" s="80"/>
      <c r="QWM27" s="80"/>
      <c r="QWN27" s="80"/>
      <c r="QWO27" s="80"/>
      <c r="QWP27" s="80"/>
      <c r="QWQ27" s="80"/>
      <c r="QWR27" s="80"/>
      <c r="QWS27" s="80"/>
      <c r="QWT27" s="80"/>
      <c r="QWU27" s="80"/>
      <c r="QWV27" s="80"/>
      <c r="QWW27" s="80"/>
      <c r="QWX27" s="80"/>
      <c r="QWY27" s="80"/>
      <c r="QWZ27" s="80"/>
      <c r="QXA27" s="80"/>
      <c r="QXB27" s="80"/>
      <c r="QXC27" s="80"/>
      <c r="QXD27" s="80"/>
      <c r="QXE27" s="80"/>
      <c r="QXF27" s="80"/>
      <c r="QXG27" s="80"/>
      <c r="QXH27" s="80"/>
      <c r="QXI27" s="80"/>
      <c r="QXJ27" s="80"/>
      <c r="QXK27" s="80"/>
      <c r="QXL27" s="80"/>
      <c r="QXM27" s="80"/>
      <c r="QXN27" s="80"/>
      <c r="QXO27" s="80"/>
      <c r="QXP27" s="80"/>
      <c r="QXQ27" s="80"/>
      <c r="QXR27" s="80"/>
      <c r="QXS27" s="80"/>
      <c r="QXT27" s="80"/>
      <c r="QXU27" s="80"/>
      <c r="QXV27" s="80"/>
      <c r="QXW27" s="80"/>
      <c r="QXX27" s="80"/>
      <c r="QXY27" s="80"/>
      <c r="QXZ27" s="80"/>
      <c r="QYA27" s="80"/>
      <c r="QYB27" s="80"/>
      <c r="QYC27" s="80"/>
      <c r="QYD27" s="80"/>
      <c r="QYE27" s="80"/>
      <c r="QYF27" s="80"/>
      <c r="QYG27" s="80"/>
      <c r="QYH27" s="80"/>
      <c r="QYI27" s="80"/>
      <c r="QYJ27" s="80"/>
      <c r="QYK27" s="80"/>
      <c r="QYL27" s="80"/>
      <c r="QYM27" s="80"/>
      <c r="QYN27" s="80"/>
      <c r="QYO27" s="80"/>
      <c r="QYP27" s="80"/>
      <c r="QYQ27" s="80"/>
      <c r="QYR27" s="80"/>
      <c r="QYS27" s="80"/>
      <c r="QYT27" s="80"/>
      <c r="QYU27" s="80"/>
      <c r="QYV27" s="80"/>
      <c r="QYW27" s="80"/>
      <c r="QYX27" s="80"/>
      <c r="QYY27" s="80"/>
      <c r="QYZ27" s="80"/>
      <c r="QZA27" s="80"/>
      <c r="QZB27" s="80"/>
      <c r="QZC27" s="80"/>
      <c r="QZD27" s="80"/>
      <c r="QZE27" s="80"/>
      <c r="QZF27" s="80"/>
      <c r="QZG27" s="80"/>
      <c r="QZH27" s="80"/>
      <c r="QZI27" s="80"/>
      <c r="QZJ27" s="80"/>
      <c r="QZK27" s="80"/>
      <c r="QZL27" s="80"/>
      <c r="QZM27" s="80"/>
      <c r="QZN27" s="80"/>
      <c r="QZO27" s="80"/>
      <c r="QZP27" s="80"/>
      <c r="QZQ27" s="80"/>
      <c r="QZR27" s="80"/>
      <c r="QZS27" s="80"/>
      <c r="QZT27" s="80"/>
      <c r="QZU27" s="80"/>
      <c r="QZV27" s="80"/>
      <c r="QZW27" s="80"/>
      <c r="QZX27" s="80"/>
      <c r="QZY27" s="80"/>
      <c r="QZZ27" s="80"/>
      <c r="RAA27" s="80"/>
      <c r="RAB27" s="80"/>
      <c r="RAC27" s="80"/>
      <c r="RAD27" s="80"/>
      <c r="RAE27" s="80"/>
      <c r="RAF27" s="80"/>
      <c r="RAG27" s="80"/>
      <c r="RAH27" s="80"/>
      <c r="RAI27" s="80"/>
      <c r="RAJ27" s="80"/>
      <c r="RAK27" s="80"/>
      <c r="RAL27" s="80"/>
      <c r="RAM27" s="80"/>
      <c r="RAN27" s="80"/>
      <c r="RAO27" s="80"/>
      <c r="RAP27" s="80"/>
      <c r="RAQ27" s="80"/>
      <c r="RAR27" s="80"/>
      <c r="RAS27" s="80"/>
      <c r="RAT27" s="80"/>
      <c r="RAU27" s="80"/>
      <c r="RAV27" s="80"/>
      <c r="RAW27" s="80"/>
      <c r="RAX27" s="80"/>
      <c r="RAY27" s="80"/>
      <c r="RAZ27" s="80"/>
      <c r="RBA27" s="80"/>
      <c r="RBB27" s="80"/>
      <c r="RBC27" s="80"/>
      <c r="RBD27" s="80"/>
      <c r="RBE27" s="80"/>
      <c r="RBF27" s="80"/>
      <c r="RBG27" s="80"/>
      <c r="RBH27" s="80"/>
      <c r="RBI27" s="80"/>
      <c r="RBJ27" s="80"/>
      <c r="RBK27" s="80"/>
      <c r="RBL27" s="80"/>
      <c r="RBM27" s="80"/>
      <c r="RBN27" s="80"/>
      <c r="RBO27" s="80"/>
      <c r="RBP27" s="80"/>
      <c r="RBQ27" s="80"/>
      <c r="RBR27" s="80"/>
      <c r="RBS27" s="80"/>
      <c r="RBT27" s="80"/>
      <c r="RBU27" s="80"/>
      <c r="RBV27" s="80"/>
      <c r="RBW27" s="80"/>
      <c r="RBX27" s="80"/>
      <c r="RBY27" s="80"/>
      <c r="RBZ27" s="80"/>
      <c r="RCA27" s="80"/>
      <c r="RCB27" s="80"/>
      <c r="RCC27" s="80"/>
      <c r="RCD27" s="80"/>
      <c r="RCE27" s="80"/>
      <c r="RCF27" s="80"/>
      <c r="RCG27" s="80"/>
      <c r="RCH27" s="80"/>
      <c r="RCI27" s="80"/>
      <c r="RCJ27" s="80"/>
      <c r="RCK27" s="80"/>
      <c r="RCL27" s="80"/>
      <c r="RCM27" s="80"/>
      <c r="RCN27" s="80"/>
      <c r="RCO27" s="80"/>
      <c r="RCP27" s="80"/>
      <c r="RCQ27" s="80"/>
      <c r="RCR27" s="80"/>
      <c r="RCS27" s="80"/>
      <c r="RCT27" s="80"/>
      <c r="RCU27" s="80"/>
      <c r="RCV27" s="80"/>
      <c r="RCW27" s="80"/>
      <c r="RCX27" s="80"/>
      <c r="RCY27" s="80"/>
      <c r="RCZ27" s="80"/>
      <c r="RDA27" s="80"/>
      <c r="RDB27" s="80"/>
      <c r="RDC27" s="80"/>
      <c r="RDD27" s="80"/>
      <c r="RDE27" s="80"/>
      <c r="RDF27" s="80"/>
      <c r="RDG27" s="80"/>
      <c r="RDH27" s="80"/>
      <c r="RDI27" s="80"/>
      <c r="RDJ27" s="80"/>
      <c r="RDK27" s="80"/>
      <c r="RDL27" s="80"/>
      <c r="RDM27" s="80"/>
      <c r="RDN27" s="80"/>
      <c r="RDO27" s="80"/>
      <c r="RDP27" s="80"/>
      <c r="RDQ27" s="80"/>
      <c r="RDR27" s="80"/>
      <c r="RDS27" s="80"/>
      <c r="RDT27" s="80"/>
      <c r="RDU27" s="80"/>
      <c r="RDV27" s="80"/>
      <c r="RDW27" s="80"/>
      <c r="RDX27" s="80"/>
      <c r="RDY27" s="80"/>
      <c r="RDZ27" s="80"/>
      <c r="REA27" s="80"/>
      <c r="REB27" s="80"/>
      <c r="REC27" s="80"/>
      <c r="RED27" s="80"/>
      <c r="REE27" s="80"/>
      <c r="REF27" s="80"/>
      <c r="REG27" s="80"/>
      <c r="REH27" s="80"/>
      <c r="REI27" s="80"/>
      <c r="REJ27" s="80"/>
      <c r="REK27" s="80"/>
      <c r="REL27" s="80"/>
      <c r="REM27" s="80"/>
      <c r="REN27" s="80"/>
      <c r="REO27" s="80"/>
      <c r="REP27" s="80"/>
      <c r="REQ27" s="80"/>
      <c r="RER27" s="80"/>
      <c r="RES27" s="80"/>
      <c r="RET27" s="80"/>
      <c r="REU27" s="80"/>
      <c r="REV27" s="80"/>
      <c r="REW27" s="80"/>
      <c r="REX27" s="80"/>
      <c r="REY27" s="80"/>
      <c r="REZ27" s="80"/>
      <c r="RFA27" s="80"/>
      <c r="RFB27" s="80"/>
      <c r="RFC27" s="80"/>
      <c r="RFD27" s="80"/>
      <c r="RFE27" s="80"/>
      <c r="RFF27" s="80"/>
      <c r="RFG27" s="80"/>
      <c r="RFH27" s="80"/>
      <c r="RFI27" s="80"/>
      <c r="RFJ27" s="80"/>
      <c r="RFK27" s="80"/>
      <c r="RFL27" s="80"/>
      <c r="RFM27" s="80"/>
      <c r="RFN27" s="80"/>
      <c r="RFO27" s="80"/>
      <c r="RFP27" s="80"/>
      <c r="RFQ27" s="80"/>
      <c r="RFR27" s="80"/>
      <c r="RFS27" s="80"/>
      <c r="RFT27" s="80"/>
      <c r="RFU27" s="80"/>
      <c r="RFV27" s="80"/>
      <c r="RFW27" s="80"/>
      <c r="RFX27" s="80"/>
      <c r="RFY27" s="80"/>
      <c r="RFZ27" s="80"/>
      <c r="RGA27" s="80"/>
      <c r="RGB27" s="80"/>
      <c r="RGC27" s="80"/>
      <c r="RGD27" s="80"/>
      <c r="RGE27" s="80"/>
      <c r="RGF27" s="80"/>
      <c r="RGG27" s="80"/>
      <c r="RGH27" s="80"/>
      <c r="RGI27" s="80"/>
      <c r="RGJ27" s="80"/>
      <c r="RGK27" s="80"/>
      <c r="RGL27" s="80"/>
      <c r="RGM27" s="80"/>
      <c r="RGN27" s="80"/>
      <c r="RGO27" s="80"/>
      <c r="RGP27" s="80"/>
      <c r="RGQ27" s="80"/>
      <c r="RGR27" s="80"/>
      <c r="RGS27" s="80"/>
      <c r="RGT27" s="80"/>
      <c r="RGU27" s="80"/>
      <c r="RGV27" s="80"/>
      <c r="RGW27" s="80"/>
      <c r="RGX27" s="80"/>
      <c r="RGY27" s="80"/>
      <c r="RGZ27" s="80"/>
      <c r="RHA27" s="80"/>
      <c r="RHB27" s="80"/>
      <c r="RHC27" s="80"/>
      <c r="RHD27" s="80"/>
      <c r="RHE27" s="80"/>
      <c r="RHF27" s="80"/>
      <c r="RHG27" s="80"/>
      <c r="RHH27" s="80"/>
      <c r="RHI27" s="80"/>
      <c r="RHJ27" s="80"/>
      <c r="RHK27" s="80"/>
      <c r="RHL27" s="80"/>
      <c r="RHM27" s="80"/>
      <c r="RHN27" s="80"/>
      <c r="RHO27" s="80"/>
      <c r="RHP27" s="80"/>
      <c r="RHQ27" s="80"/>
      <c r="RHR27" s="80"/>
      <c r="RHS27" s="80"/>
      <c r="RHT27" s="80"/>
      <c r="RHU27" s="80"/>
      <c r="RHV27" s="80"/>
      <c r="RHW27" s="80"/>
      <c r="RHX27" s="80"/>
      <c r="RHY27" s="80"/>
      <c r="RHZ27" s="80"/>
      <c r="RIA27" s="80"/>
      <c r="RIB27" s="80"/>
      <c r="RIC27" s="80"/>
      <c r="RID27" s="80"/>
      <c r="RIE27" s="80"/>
      <c r="RIF27" s="80"/>
      <c r="RIG27" s="80"/>
      <c r="RIH27" s="80"/>
      <c r="RII27" s="80"/>
      <c r="RIJ27" s="80"/>
      <c r="RIK27" s="80"/>
      <c r="RIL27" s="80"/>
      <c r="RIM27" s="80"/>
      <c r="RIN27" s="80"/>
      <c r="RIO27" s="80"/>
      <c r="RIP27" s="80"/>
      <c r="RIQ27" s="80"/>
      <c r="RIR27" s="80"/>
      <c r="RIS27" s="80"/>
      <c r="RIT27" s="80"/>
      <c r="RIU27" s="80"/>
      <c r="RIV27" s="80"/>
      <c r="RIW27" s="80"/>
      <c r="RIX27" s="80"/>
      <c r="RIY27" s="80"/>
      <c r="RIZ27" s="80"/>
      <c r="RJA27" s="80"/>
      <c r="RJB27" s="80"/>
      <c r="RJC27" s="80"/>
      <c r="RJD27" s="80"/>
      <c r="RJE27" s="80"/>
      <c r="RJF27" s="80"/>
      <c r="RJG27" s="80"/>
      <c r="RJH27" s="80"/>
      <c r="RJI27" s="80"/>
      <c r="RJJ27" s="80"/>
      <c r="RJK27" s="80"/>
      <c r="RJL27" s="80"/>
      <c r="RJM27" s="80"/>
      <c r="RJN27" s="80"/>
      <c r="RJO27" s="80"/>
      <c r="RJP27" s="80"/>
      <c r="RJQ27" s="80"/>
      <c r="RJR27" s="80"/>
      <c r="RJS27" s="80"/>
      <c r="RJT27" s="80"/>
      <c r="RJU27" s="80"/>
      <c r="RJV27" s="80"/>
      <c r="RJW27" s="80"/>
      <c r="RJX27" s="80"/>
      <c r="RJY27" s="80"/>
      <c r="RJZ27" s="80"/>
      <c r="RKA27" s="80"/>
      <c r="RKB27" s="80"/>
      <c r="RKC27" s="80"/>
      <c r="RKD27" s="80"/>
      <c r="RKE27" s="80"/>
      <c r="RKF27" s="80"/>
      <c r="RKG27" s="80"/>
      <c r="RKH27" s="80"/>
      <c r="RKI27" s="80"/>
      <c r="RKJ27" s="80"/>
      <c r="RKK27" s="80"/>
      <c r="RKL27" s="80"/>
      <c r="RKM27" s="80"/>
      <c r="RKN27" s="80"/>
      <c r="RKO27" s="80"/>
      <c r="RKP27" s="80"/>
      <c r="RKQ27" s="80"/>
      <c r="RKR27" s="80"/>
      <c r="RKS27" s="80"/>
      <c r="RKT27" s="80"/>
      <c r="RKU27" s="80"/>
      <c r="RKV27" s="80"/>
      <c r="RKW27" s="80"/>
      <c r="RKX27" s="80"/>
      <c r="RKY27" s="80"/>
      <c r="RKZ27" s="80"/>
      <c r="RLA27" s="80"/>
      <c r="RLB27" s="80"/>
      <c r="RLC27" s="80"/>
      <c r="RLD27" s="80"/>
      <c r="RLE27" s="80"/>
      <c r="RLF27" s="80"/>
      <c r="RLG27" s="80"/>
      <c r="RLH27" s="80"/>
      <c r="RLI27" s="80"/>
      <c r="RLJ27" s="80"/>
      <c r="RLK27" s="80"/>
      <c r="RLL27" s="80"/>
      <c r="RLM27" s="80"/>
      <c r="RLN27" s="80"/>
      <c r="RLO27" s="80"/>
      <c r="RLP27" s="80"/>
      <c r="RLQ27" s="80"/>
      <c r="RLR27" s="80"/>
      <c r="RLS27" s="80"/>
      <c r="RLT27" s="80"/>
      <c r="RLU27" s="80"/>
      <c r="RLV27" s="80"/>
      <c r="RLW27" s="80"/>
      <c r="RLX27" s="80"/>
      <c r="RLY27" s="80"/>
      <c r="RLZ27" s="80"/>
      <c r="RMA27" s="80"/>
      <c r="RMB27" s="80"/>
      <c r="RMC27" s="80"/>
      <c r="RMD27" s="80"/>
      <c r="RME27" s="80"/>
      <c r="RMF27" s="80"/>
      <c r="RMG27" s="80"/>
      <c r="RMH27" s="80"/>
      <c r="RMI27" s="80"/>
      <c r="RMJ27" s="80"/>
      <c r="RMK27" s="80"/>
      <c r="RML27" s="80"/>
      <c r="RMM27" s="80"/>
      <c r="RMN27" s="80"/>
      <c r="RMO27" s="80"/>
      <c r="RMP27" s="80"/>
      <c r="RMQ27" s="80"/>
      <c r="RMR27" s="80"/>
      <c r="RMS27" s="80"/>
      <c r="RMT27" s="80"/>
      <c r="RMU27" s="80"/>
      <c r="RMV27" s="80"/>
      <c r="RMW27" s="80"/>
      <c r="RMX27" s="80"/>
      <c r="RMY27" s="80"/>
      <c r="RMZ27" s="80"/>
      <c r="RNA27" s="80"/>
      <c r="RNB27" s="80"/>
      <c r="RNC27" s="80"/>
      <c r="RND27" s="80"/>
      <c r="RNE27" s="80"/>
      <c r="RNF27" s="80"/>
      <c r="RNG27" s="80"/>
      <c r="RNH27" s="80"/>
      <c r="RNI27" s="80"/>
      <c r="RNJ27" s="80"/>
      <c r="RNK27" s="80"/>
      <c r="RNL27" s="80"/>
      <c r="RNM27" s="80"/>
      <c r="RNN27" s="80"/>
      <c r="RNO27" s="80"/>
      <c r="RNP27" s="80"/>
      <c r="RNQ27" s="80"/>
      <c r="RNR27" s="80"/>
      <c r="RNS27" s="80"/>
      <c r="RNT27" s="80"/>
      <c r="RNU27" s="80"/>
      <c r="RNV27" s="80"/>
      <c r="RNW27" s="80"/>
      <c r="RNX27" s="80"/>
      <c r="RNY27" s="80"/>
      <c r="RNZ27" s="80"/>
      <c r="ROA27" s="80"/>
      <c r="ROB27" s="80"/>
      <c r="ROC27" s="80"/>
      <c r="ROD27" s="80"/>
      <c r="ROE27" s="80"/>
      <c r="ROF27" s="80"/>
      <c r="ROG27" s="80"/>
      <c r="ROH27" s="80"/>
      <c r="ROI27" s="80"/>
      <c r="ROJ27" s="80"/>
      <c r="ROK27" s="80"/>
      <c r="ROL27" s="80"/>
      <c r="ROM27" s="80"/>
      <c r="RON27" s="80"/>
      <c r="ROO27" s="80"/>
      <c r="ROP27" s="80"/>
      <c r="ROQ27" s="80"/>
      <c r="ROR27" s="80"/>
      <c r="ROS27" s="80"/>
      <c r="ROT27" s="80"/>
      <c r="ROU27" s="80"/>
      <c r="ROV27" s="80"/>
      <c r="ROW27" s="80"/>
      <c r="ROX27" s="80"/>
      <c r="ROY27" s="80"/>
      <c r="ROZ27" s="80"/>
      <c r="RPA27" s="80"/>
      <c r="RPB27" s="80"/>
      <c r="RPC27" s="80"/>
      <c r="RPD27" s="80"/>
      <c r="RPE27" s="80"/>
      <c r="RPF27" s="80"/>
      <c r="RPG27" s="80"/>
      <c r="RPH27" s="80"/>
      <c r="RPI27" s="80"/>
      <c r="RPJ27" s="80"/>
      <c r="RPK27" s="80"/>
      <c r="RPL27" s="80"/>
      <c r="RPM27" s="80"/>
      <c r="RPN27" s="80"/>
      <c r="RPO27" s="80"/>
      <c r="RPP27" s="80"/>
      <c r="RPQ27" s="80"/>
      <c r="RPR27" s="80"/>
      <c r="RPS27" s="80"/>
      <c r="RPT27" s="80"/>
      <c r="RPU27" s="80"/>
      <c r="RPV27" s="80"/>
      <c r="RPW27" s="80"/>
      <c r="RPX27" s="80"/>
      <c r="RPY27" s="80"/>
      <c r="RPZ27" s="80"/>
      <c r="RQA27" s="80"/>
      <c r="RQB27" s="80"/>
      <c r="RQC27" s="80"/>
      <c r="RQD27" s="80"/>
      <c r="RQE27" s="80"/>
      <c r="RQF27" s="80"/>
      <c r="RQG27" s="80"/>
      <c r="RQH27" s="80"/>
      <c r="RQI27" s="80"/>
      <c r="RQJ27" s="80"/>
      <c r="RQK27" s="80"/>
      <c r="RQL27" s="80"/>
      <c r="RQM27" s="80"/>
      <c r="RQN27" s="80"/>
      <c r="RQO27" s="80"/>
      <c r="RQP27" s="80"/>
      <c r="RQQ27" s="80"/>
      <c r="RQR27" s="80"/>
      <c r="RQS27" s="80"/>
      <c r="RQT27" s="80"/>
      <c r="RQU27" s="80"/>
      <c r="RQV27" s="80"/>
      <c r="RQW27" s="80"/>
      <c r="RQX27" s="80"/>
      <c r="RQY27" s="80"/>
      <c r="RQZ27" s="80"/>
      <c r="RRA27" s="80"/>
      <c r="RRB27" s="80"/>
      <c r="RRC27" s="80"/>
      <c r="RRD27" s="80"/>
      <c r="RRE27" s="80"/>
      <c r="RRF27" s="80"/>
      <c r="RRG27" s="80"/>
      <c r="RRH27" s="80"/>
      <c r="RRI27" s="80"/>
      <c r="RRJ27" s="80"/>
      <c r="RRK27" s="80"/>
      <c r="RRL27" s="80"/>
      <c r="RRM27" s="80"/>
      <c r="RRN27" s="80"/>
      <c r="RRO27" s="80"/>
      <c r="RRP27" s="80"/>
      <c r="RRQ27" s="80"/>
      <c r="RRR27" s="80"/>
      <c r="RRS27" s="80"/>
      <c r="RRT27" s="80"/>
      <c r="RRU27" s="80"/>
      <c r="RRV27" s="80"/>
      <c r="RRW27" s="80"/>
      <c r="RRX27" s="80"/>
      <c r="RRY27" s="80"/>
      <c r="RRZ27" s="80"/>
      <c r="RSA27" s="80"/>
      <c r="RSB27" s="80"/>
      <c r="RSC27" s="80"/>
      <c r="RSD27" s="80"/>
      <c r="RSE27" s="80"/>
      <c r="RSF27" s="80"/>
      <c r="RSG27" s="80"/>
      <c r="RSH27" s="80"/>
      <c r="RSI27" s="80"/>
      <c r="RSJ27" s="80"/>
      <c r="RSK27" s="80"/>
      <c r="RSL27" s="80"/>
      <c r="RSM27" s="80"/>
      <c r="RSN27" s="80"/>
      <c r="RSO27" s="80"/>
      <c r="RSP27" s="80"/>
      <c r="RSQ27" s="80"/>
      <c r="RSR27" s="80"/>
      <c r="RSS27" s="80"/>
      <c r="RST27" s="80"/>
      <c r="RSU27" s="80"/>
      <c r="RSV27" s="80"/>
      <c r="RSW27" s="80"/>
      <c r="RSX27" s="80"/>
      <c r="RSY27" s="80"/>
      <c r="RSZ27" s="80"/>
      <c r="RTA27" s="80"/>
      <c r="RTB27" s="80"/>
      <c r="RTC27" s="80"/>
      <c r="RTD27" s="80"/>
      <c r="RTE27" s="80"/>
      <c r="RTF27" s="80"/>
      <c r="RTG27" s="80"/>
      <c r="RTH27" s="80"/>
      <c r="RTI27" s="80"/>
      <c r="RTJ27" s="80"/>
      <c r="RTK27" s="80"/>
      <c r="RTL27" s="80"/>
      <c r="RTM27" s="80"/>
      <c r="RTN27" s="80"/>
      <c r="RTO27" s="80"/>
      <c r="RTP27" s="80"/>
      <c r="RTQ27" s="80"/>
      <c r="RTR27" s="80"/>
      <c r="RTS27" s="80"/>
      <c r="RTT27" s="80"/>
      <c r="RTU27" s="80"/>
      <c r="RTV27" s="80"/>
      <c r="RTW27" s="80"/>
      <c r="RTX27" s="80"/>
      <c r="RTY27" s="80"/>
      <c r="RTZ27" s="80"/>
      <c r="RUA27" s="80"/>
      <c r="RUB27" s="80"/>
      <c r="RUC27" s="80"/>
      <c r="RUD27" s="80"/>
      <c r="RUE27" s="80"/>
      <c r="RUF27" s="80"/>
      <c r="RUG27" s="80"/>
      <c r="RUH27" s="80"/>
      <c r="RUI27" s="80"/>
      <c r="RUJ27" s="80"/>
      <c r="RUK27" s="80"/>
      <c r="RUL27" s="80"/>
      <c r="RUM27" s="80"/>
      <c r="RUN27" s="80"/>
      <c r="RUO27" s="80"/>
      <c r="RUP27" s="80"/>
      <c r="RUQ27" s="80"/>
      <c r="RUR27" s="80"/>
      <c r="RUS27" s="80"/>
      <c r="RUT27" s="80"/>
      <c r="RUU27" s="80"/>
      <c r="RUV27" s="80"/>
      <c r="RUW27" s="80"/>
      <c r="RUX27" s="80"/>
      <c r="RUY27" s="80"/>
      <c r="RUZ27" s="80"/>
      <c r="RVA27" s="80"/>
      <c r="RVB27" s="80"/>
      <c r="RVC27" s="80"/>
      <c r="RVD27" s="80"/>
      <c r="RVE27" s="80"/>
      <c r="RVF27" s="80"/>
      <c r="RVG27" s="80"/>
      <c r="RVH27" s="80"/>
      <c r="RVI27" s="80"/>
      <c r="RVJ27" s="80"/>
      <c r="RVK27" s="80"/>
      <c r="RVL27" s="80"/>
      <c r="RVM27" s="80"/>
      <c r="RVN27" s="80"/>
      <c r="RVO27" s="80"/>
      <c r="RVP27" s="80"/>
      <c r="RVQ27" s="80"/>
      <c r="RVR27" s="80"/>
      <c r="RVS27" s="80"/>
      <c r="RVT27" s="80"/>
      <c r="RVU27" s="80"/>
      <c r="RVV27" s="80"/>
      <c r="RVW27" s="80"/>
      <c r="RVX27" s="80"/>
      <c r="RVY27" s="80"/>
      <c r="RVZ27" s="80"/>
      <c r="RWA27" s="80"/>
      <c r="RWB27" s="80"/>
      <c r="RWC27" s="80"/>
      <c r="RWD27" s="80"/>
      <c r="RWE27" s="80"/>
      <c r="RWF27" s="80"/>
      <c r="RWG27" s="80"/>
      <c r="RWH27" s="80"/>
      <c r="RWI27" s="80"/>
      <c r="RWJ27" s="80"/>
      <c r="RWK27" s="80"/>
      <c r="RWL27" s="80"/>
      <c r="RWM27" s="80"/>
      <c r="RWN27" s="80"/>
      <c r="RWO27" s="80"/>
      <c r="RWP27" s="80"/>
      <c r="RWQ27" s="80"/>
      <c r="RWR27" s="80"/>
      <c r="RWS27" s="80"/>
      <c r="RWT27" s="80"/>
      <c r="RWU27" s="80"/>
      <c r="RWV27" s="80"/>
      <c r="RWW27" s="80"/>
      <c r="RWX27" s="80"/>
      <c r="RWY27" s="80"/>
      <c r="RWZ27" s="80"/>
      <c r="RXA27" s="80"/>
      <c r="RXB27" s="80"/>
      <c r="RXC27" s="80"/>
      <c r="RXD27" s="80"/>
      <c r="RXE27" s="80"/>
      <c r="RXF27" s="80"/>
      <c r="RXG27" s="80"/>
      <c r="RXH27" s="80"/>
      <c r="RXI27" s="80"/>
      <c r="RXJ27" s="80"/>
      <c r="RXK27" s="80"/>
      <c r="RXL27" s="80"/>
      <c r="RXM27" s="80"/>
      <c r="RXN27" s="80"/>
      <c r="RXO27" s="80"/>
      <c r="RXP27" s="80"/>
      <c r="RXQ27" s="80"/>
      <c r="RXR27" s="80"/>
      <c r="RXS27" s="80"/>
      <c r="RXT27" s="80"/>
      <c r="RXU27" s="80"/>
      <c r="RXV27" s="80"/>
      <c r="RXW27" s="80"/>
      <c r="RXX27" s="80"/>
      <c r="RXY27" s="80"/>
      <c r="RXZ27" s="80"/>
      <c r="RYA27" s="80"/>
      <c r="RYB27" s="80"/>
      <c r="RYC27" s="80"/>
      <c r="RYD27" s="80"/>
      <c r="RYE27" s="80"/>
      <c r="RYF27" s="80"/>
      <c r="RYG27" s="80"/>
      <c r="RYH27" s="80"/>
      <c r="RYI27" s="80"/>
      <c r="RYJ27" s="80"/>
      <c r="RYK27" s="80"/>
      <c r="RYL27" s="80"/>
      <c r="RYM27" s="80"/>
      <c r="RYN27" s="80"/>
      <c r="RYO27" s="80"/>
      <c r="RYP27" s="80"/>
      <c r="RYQ27" s="80"/>
      <c r="RYR27" s="80"/>
      <c r="RYS27" s="80"/>
      <c r="RYT27" s="80"/>
      <c r="RYU27" s="80"/>
      <c r="RYV27" s="80"/>
      <c r="RYW27" s="80"/>
      <c r="RYX27" s="80"/>
      <c r="RYY27" s="80"/>
      <c r="RYZ27" s="80"/>
      <c r="RZA27" s="80"/>
      <c r="RZB27" s="80"/>
      <c r="RZC27" s="80"/>
      <c r="RZD27" s="80"/>
      <c r="RZE27" s="80"/>
      <c r="RZF27" s="80"/>
      <c r="RZG27" s="80"/>
      <c r="RZH27" s="80"/>
      <c r="RZI27" s="80"/>
      <c r="RZJ27" s="80"/>
      <c r="RZK27" s="80"/>
      <c r="RZL27" s="80"/>
      <c r="RZM27" s="80"/>
      <c r="RZN27" s="80"/>
      <c r="RZO27" s="80"/>
      <c r="RZP27" s="80"/>
      <c r="RZQ27" s="80"/>
      <c r="RZR27" s="80"/>
      <c r="RZS27" s="80"/>
      <c r="RZT27" s="80"/>
      <c r="RZU27" s="80"/>
      <c r="RZV27" s="80"/>
      <c r="RZW27" s="80"/>
      <c r="RZX27" s="80"/>
      <c r="RZY27" s="80"/>
      <c r="RZZ27" s="80"/>
      <c r="SAA27" s="80"/>
      <c r="SAB27" s="80"/>
      <c r="SAC27" s="80"/>
      <c r="SAD27" s="80"/>
      <c r="SAE27" s="80"/>
      <c r="SAF27" s="80"/>
      <c r="SAG27" s="80"/>
      <c r="SAH27" s="80"/>
      <c r="SAI27" s="80"/>
      <c r="SAJ27" s="80"/>
      <c r="SAK27" s="80"/>
      <c r="SAL27" s="80"/>
      <c r="SAM27" s="80"/>
      <c r="SAN27" s="80"/>
      <c r="SAO27" s="80"/>
      <c r="SAP27" s="80"/>
      <c r="SAQ27" s="80"/>
      <c r="SAR27" s="80"/>
      <c r="SAS27" s="80"/>
      <c r="SAT27" s="80"/>
      <c r="SAU27" s="80"/>
      <c r="SAV27" s="80"/>
      <c r="SAW27" s="80"/>
      <c r="SAX27" s="80"/>
      <c r="SAY27" s="80"/>
      <c r="SAZ27" s="80"/>
      <c r="SBA27" s="80"/>
      <c r="SBB27" s="80"/>
      <c r="SBC27" s="80"/>
      <c r="SBD27" s="80"/>
      <c r="SBE27" s="80"/>
      <c r="SBF27" s="80"/>
      <c r="SBG27" s="80"/>
      <c r="SBH27" s="80"/>
      <c r="SBI27" s="80"/>
      <c r="SBJ27" s="80"/>
      <c r="SBK27" s="80"/>
      <c r="SBL27" s="80"/>
      <c r="SBM27" s="80"/>
      <c r="SBN27" s="80"/>
      <c r="SBO27" s="80"/>
      <c r="SBP27" s="80"/>
      <c r="SBQ27" s="80"/>
      <c r="SBR27" s="80"/>
      <c r="SBS27" s="80"/>
      <c r="SBT27" s="80"/>
      <c r="SBU27" s="80"/>
      <c r="SBV27" s="80"/>
      <c r="SBW27" s="80"/>
      <c r="SBX27" s="80"/>
      <c r="SBY27" s="80"/>
      <c r="SBZ27" s="80"/>
      <c r="SCA27" s="80"/>
      <c r="SCB27" s="80"/>
      <c r="SCC27" s="80"/>
      <c r="SCD27" s="80"/>
      <c r="SCE27" s="80"/>
      <c r="SCF27" s="80"/>
      <c r="SCG27" s="80"/>
      <c r="SCH27" s="80"/>
      <c r="SCI27" s="80"/>
      <c r="SCJ27" s="80"/>
      <c r="SCK27" s="80"/>
      <c r="SCL27" s="80"/>
      <c r="SCM27" s="80"/>
      <c r="SCN27" s="80"/>
      <c r="SCO27" s="80"/>
      <c r="SCP27" s="80"/>
      <c r="SCQ27" s="80"/>
      <c r="SCR27" s="80"/>
      <c r="SCS27" s="80"/>
      <c r="SCT27" s="80"/>
      <c r="SCU27" s="80"/>
      <c r="SCV27" s="80"/>
      <c r="SCW27" s="80"/>
      <c r="SCX27" s="80"/>
      <c r="SCY27" s="80"/>
      <c r="SCZ27" s="80"/>
      <c r="SDA27" s="80"/>
      <c r="SDB27" s="80"/>
      <c r="SDC27" s="80"/>
      <c r="SDD27" s="80"/>
      <c r="SDE27" s="80"/>
      <c r="SDF27" s="80"/>
      <c r="SDG27" s="80"/>
      <c r="SDH27" s="80"/>
      <c r="SDI27" s="80"/>
      <c r="SDJ27" s="80"/>
      <c r="SDK27" s="80"/>
      <c r="SDL27" s="80"/>
      <c r="SDM27" s="80"/>
      <c r="SDN27" s="80"/>
      <c r="SDO27" s="80"/>
      <c r="SDP27" s="80"/>
      <c r="SDQ27" s="80"/>
      <c r="SDR27" s="80"/>
      <c r="SDS27" s="80"/>
      <c r="SDT27" s="80"/>
      <c r="SDU27" s="80"/>
      <c r="SDV27" s="80"/>
      <c r="SDW27" s="80"/>
      <c r="SDX27" s="80"/>
      <c r="SDY27" s="80"/>
      <c r="SDZ27" s="80"/>
      <c r="SEA27" s="80"/>
      <c r="SEB27" s="80"/>
      <c r="SEC27" s="80"/>
      <c r="SED27" s="80"/>
      <c r="SEE27" s="80"/>
      <c r="SEF27" s="80"/>
      <c r="SEG27" s="80"/>
      <c r="SEH27" s="80"/>
      <c r="SEI27" s="80"/>
      <c r="SEJ27" s="80"/>
      <c r="SEK27" s="80"/>
      <c r="SEL27" s="80"/>
      <c r="SEM27" s="80"/>
      <c r="SEN27" s="80"/>
      <c r="SEO27" s="80"/>
      <c r="SEP27" s="80"/>
      <c r="SEQ27" s="80"/>
      <c r="SER27" s="80"/>
      <c r="SES27" s="80"/>
      <c r="SET27" s="80"/>
      <c r="SEU27" s="80"/>
      <c r="SEV27" s="80"/>
      <c r="SEW27" s="80"/>
      <c r="SEX27" s="80"/>
      <c r="SEY27" s="80"/>
      <c r="SEZ27" s="80"/>
      <c r="SFA27" s="80"/>
      <c r="SFB27" s="80"/>
      <c r="SFC27" s="80"/>
      <c r="SFD27" s="80"/>
      <c r="SFE27" s="80"/>
      <c r="SFF27" s="80"/>
      <c r="SFG27" s="80"/>
      <c r="SFH27" s="80"/>
      <c r="SFI27" s="80"/>
      <c r="SFJ27" s="80"/>
      <c r="SFK27" s="80"/>
      <c r="SFL27" s="80"/>
      <c r="SFM27" s="80"/>
      <c r="SFN27" s="80"/>
      <c r="SFO27" s="80"/>
      <c r="SFP27" s="80"/>
      <c r="SFQ27" s="80"/>
      <c r="SFR27" s="80"/>
      <c r="SFS27" s="80"/>
      <c r="SFT27" s="80"/>
      <c r="SFU27" s="80"/>
      <c r="SFV27" s="80"/>
      <c r="SFW27" s="80"/>
      <c r="SFX27" s="80"/>
      <c r="SFY27" s="80"/>
      <c r="SFZ27" s="80"/>
      <c r="SGA27" s="80"/>
      <c r="SGB27" s="80"/>
      <c r="SGC27" s="80"/>
      <c r="SGD27" s="80"/>
      <c r="SGE27" s="80"/>
      <c r="SGF27" s="80"/>
      <c r="SGG27" s="80"/>
      <c r="SGH27" s="80"/>
      <c r="SGI27" s="80"/>
      <c r="SGJ27" s="80"/>
      <c r="SGK27" s="80"/>
      <c r="SGL27" s="80"/>
      <c r="SGM27" s="80"/>
      <c r="SGN27" s="80"/>
      <c r="SGO27" s="80"/>
      <c r="SGP27" s="80"/>
      <c r="SGQ27" s="80"/>
      <c r="SGR27" s="80"/>
      <c r="SGS27" s="80"/>
      <c r="SGT27" s="80"/>
      <c r="SGU27" s="80"/>
      <c r="SGV27" s="80"/>
      <c r="SGW27" s="80"/>
      <c r="SGX27" s="80"/>
      <c r="SGY27" s="80"/>
      <c r="SGZ27" s="80"/>
      <c r="SHA27" s="80"/>
      <c r="SHB27" s="80"/>
      <c r="SHC27" s="80"/>
      <c r="SHD27" s="80"/>
      <c r="SHE27" s="80"/>
      <c r="SHF27" s="80"/>
      <c r="SHG27" s="80"/>
      <c r="SHH27" s="80"/>
      <c r="SHI27" s="80"/>
      <c r="SHJ27" s="80"/>
      <c r="SHK27" s="80"/>
      <c r="SHL27" s="80"/>
      <c r="SHM27" s="80"/>
      <c r="SHN27" s="80"/>
      <c r="SHO27" s="80"/>
      <c r="SHP27" s="80"/>
      <c r="SHQ27" s="80"/>
      <c r="SHR27" s="80"/>
      <c r="SHS27" s="80"/>
      <c r="SHT27" s="80"/>
      <c r="SHU27" s="80"/>
      <c r="SHV27" s="80"/>
      <c r="SHW27" s="80"/>
      <c r="SHX27" s="80"/>
      <c r="SHY27" s="80"/>
      <c r="SHZ27" s="80"/>
      <c r="SIA27" s="80"/>
      <c r="SIB27" s="80"/>
      <c r="SIC27" s="80"/>
      <c r="SID27" s="80"/>
      <c r="SIE27" s="80"/>
      <c r="SIF27" s="80"/>
      <c r="SIG27" s="80"/>
      <c r="SIH27" s="80"/>
      <c r="SII27" s="80"/>
      <c r="SIJ27" s="80"/>
      <c r="SIK27" s="80"/>
      <c r="SIL27" s="80"/>
      <c r="SIM27" s="80"/>
      <c r="SIN27" s="80"/>
      <c r="SIO27" s="80"/>
      <c r="SIP27" s="80"/>
      <c r="SIQ27" s="80"/>
      <c r="SIR27" s="80"/>
      <c r="SIS27" s="80"/>
      <c r="SIT27" s="80"/>
      <c r="SIU27" s="80"/>
      <c r="SIV27" s="80"/>
      <c r="SIW27" s="80"/>
      <c r="SIX27" s="80"/>
      <c r="SIY27" s="80"/>
      <c r="SIZ27" s="80"/>
      <c r="SJA27" s="80"/>
      <c r="SJB27" s="80"/>
      <c r="SJC27" s="80"/>
      <c r="SJD27" s="80"/>
      <c r="SJE27" s="80"/>
      <c r="SJF27" s="80"/>
      <c r="SJG27" s="80"/>
      <c r="SJH27" s="80"/>
      <c r="SJI27" s="80"/>
      <c r="SJJ27" s="80"/>
      <c r="SJK27" s="80"/>
      <c r="SJL27" s="80"/>
      <c r="SJM27" s="80"/>
      <c r="SJN27" s="80"/>
      <c r="SJO27" s="80"/>
      <c r="SJP27" s="80"/>
      <c r="SJQ27" s="80"/>
      <c r="SJR27" s="80"/>
      <c r="SJS27" s="80"/>
      <c r="SJT27" s="80"/>
      <c r="SJU27" s="80"/>
      <c r="SJV27" s="80"/>
      <c r="SJW27" s="80"/>
      <c r="SJX27" s="80"/>
      <c r="SJY27" s="80"/>
      <c r="SJZ27" s="80"/>
      <c r="SKA27" s="80"/>
      <c r="SKB27" s="80"/>
      <c r="SKC27" s="80"/>
      <c r="SKD27" s="80"/>
      <c r="SKE27" s="80"/>
      <c r="SKF27" s="80"/>
      <c r="SKG27" s="80"/>
      <c r="SKH27" s="80"/>
      <c r="SKI27" s="80"/>
      <c r="SKJ27" s="80"/>
      <c r="SKK27" s="80"/>
      <c r="SKL27" s="80"/>
      <c r="SKM27" s="80"/>
      <c r="SKN27" s="80"/>
      <c r="SKO27" s="80"/>
      <c r="SKP27" s="80"/>
      <c r="SKQ27" s="80"/>
      <c r="SKR27" s="80"/>
      <c r="SKS27" s="80"/>
      <c r="SKT27" s="80"/>
      <c r="SKU27" s="80"/>
      <c r="SKV27" s="80"/>
      <c r="SKW27" s="80"/>
      <c r="SKX27" s="80"/>
      <c r="SKY27" s="80"/>
      <c r="SKZ27" s="80"/>
      <c r="SLA27" s="80"/>
      <c r="SLB27" s="80"/>
      <c r="SLC27" s="80"/>
      <c r="SLD27" s="80"/>
      <c r="SLE27" s="80"/>
      <c r="SLF27" s="80"/>
      <c r="SLG27" s="80"/>
      <c r="SLH27" s="80"/>
      <c r="SLI27" s="80"/>
      <c r="SLJ27" s="80"/>
      <c r="SLK27" s="80"/>
      <c r="SLL27" s="80"/>
      <c r="SLM27" s="80"/>
      <c r="SLN27" s="80"/>
      <c r="SLO27" s="80"/>
      <c r="SLP27" s="80"/>
      <c r="SLQ27" s="80"/>
      <c r="SLR27" s="80"/>
      <c r="SLS27" s="80"/>
      <c r="SLT27" s="80"/>
      <c r="SLU27" s="80"/>
      <c r="SLV27" s="80"/>
      <c r="SLW27" s="80"/>
      <c r="SLX27" s="80"/>
      <c r="SLY27" s="80"/>
      <c r="SLZ27" s="80"/>
      <c r="SMA27" s="80"/>
      <c r="SMB27" s="80"/>
      <c r="SMC27" s="80"/>
      <c r="SMD27" s="80"/>
      <c r="SME27" s="80"/>
      <c r="SMF27" s="80"/>
      <c r="SMG27" s="80"/>
      <c r="SMH27" s="80"/>
      <c r="SMI27" s="80"/>
      <c r="SMJ27" s="80"/>
      <c r="SMK27" s="80"/>
      <c r="SML27" s="80"/>
      <c r="SMM27" s="80"/>
      <c r="SMN27" s="80"/>
      <c r="SMO27" s="80"/>
      <c r="SMP27" s="80"/>
      <c r="SMQ27" s="80"/>
      <c r="SMR27" s="80"/>
      <c r="SMS27" s="80"/>
      <c r="SMT27" s="80"/>
      <c r="SMU27" s="80"/>
      <c r="SMV27" s="80"/>
      <c r="SMW27" s="80"/>
      <c r="SMX27" s="80"/>
      <c r="SMY27" s="80"/>
      <c r="SMZ27" s="80"/>
      <c r="SNA27" s="80"/>
      <c r="SNB27" s="80"/>
      <c r="SNC27" s="80"/>
      <c r="SND27" s="80"/>
      <c r="SNE27" s="80"/>
      <c r="SNF27" s="80"/>
      <c r="SNG27" s="80"/>
      <c r="SNH27" s="80"/>
      <c r="SNI27" s="80"/>
      <c r="SNJ27" s="80"/>
      <c r="SNK27" s="80"/>
      <c r="SNL27" s="80"/>
      <c r="SNM27" s="80"/>
      <c r="SNN27" s="80"/>
      <c r="SNO27" s="80"/>
      <c r="SNP27" s="80"/>
      <c r="SNQ27" s="80"/>
      <c r="SNR27" s="80"/>
      <c r="SNS27" s="80"/>
      <c r="SNT27" s="80"/>
      <c r="SNU27" s="80"/>
      <c r="SNV27" s="80"/>
      <c r="SNW27" s="80"/>
      <c r="SNX27" s="80"/>
      <c r="SNY27" s="80"/>
      <c r="SNZ27" s="80"/>
      <c r="SOA27" s="80"/>
      <c r="SOB27" s="80"/>
      <c r="SOC27" s="80"/>
      <c r="SOD27" s="80"/>
      <c r="SOE27" s="80"/>
      <c r="SOF27" s="80"/>
      <c r="SOG27" s="80"/>
      <c r="SOH27" s="80"/>
      <c r="SOI27" s="80"/>
      <c r="SOJ27" s="80"/>
      <c r="SOK27" s="80"/>
      <c r="SOL27" s="80"/>
      <c r="SOM27" s="80"/>
      <c r="SON27" s="80"/>
      <c r="SOO27" s="80"/>
      <c r="SOP27" s="80"/>
      <c r="SOQ27" s="80"/>
      <c r="SOR27" s="80"/>
      <c r="SOS27" s="80"/>
      <c r="SOT27" s="80"/>
      <c r="SOU27" s="80"/>
      <c r="SOV27" s="80"/>
      <c r="SOW27" s="80"/>
      <c r="SOX27" s="80"/>
      <c r="SOY27" s="80"/>
      <c r="SOZ27" s="80"/>
      <c r="SPA27" s="80"/>
      <c r="SPB27" s="80"/>
      <c r="SPC27" s="80"/>
      <c r="SPD27" s="80"/>
      <c r="SPE27" s="80"/>
      <c r="SPF27" s="80"/>
      <c r="SPG27" s="80"/>
      <c r="SPH27" s="80"/>
      <c r="SPI27" s="80"/>
      <c r="SPJ27" s="80"/>
      <c r="SPK27" s="80"/>
      <c r="SPL27" s="80"/>
      <c r="SPM27" s="80"/>
      <c r="SPN27" s="80"/>
      <c r="SPO27" s="80"/>
      <c r="SPP27" s="80"/>
      <c r="SPQ27" s="80"/>
      <c r="SPR27" s="80"/>
      <c r="SPS27" s="80"/>
      <c r="SPT27" s="80"/>
      <c r="SPU27" s="80"/>
      <c r="SPV27" s="80"/>
      <c r="SPW27" s="80"/>
      <c r="SPX27" s="80"/>
      <c r="SPY27" s="80"/>
      <c r="SPZ27" s="80"/>
      <c r="SQA27" s="80"/>
      <c r="SQB27" s="80"/>
      <c r="SQC27" s="80"/>
      <c r="SQD27" s="80"/>
      <c r="SQE27" s="80"/>
      <c r="SQF27" s="80"/>
      <c r="SQG27" s="80"/>
      <c r="SQH27" s="80"/>
      <c r="SQI27" s="80"/>
      <c r="SQJ27" s="80"/>
      <c r="SQK27" s="80"/>
      <c r="SQL27" s="80"/>
      <c r="SQM27" s="80"/>
      <c r="SQN27" s="80"/>
      <c r="SQO27" s="80"/>
      <c r="SQP27" s="80"/>
      <c r="SQQ27" s="80"/>
      <c r="SQR27" s="80"/>
      <c r="SQS27" s="80"/>
      <c r="SQT27" s="80"/>
      <c r="SQU27" s="80"/>
      <c r="SQV27" s="80"/>
      <c r="SQW27" s="80"/>
      <c r="SQX27" s="80"/>
      <c r="SQY27" s="80"/>
      <c r="SQZ27" s="80"/>
      <c r="SRA27" s="80"/>
      <c r="SRB27" s="80"/>
      <c r="SRC27" s="80"/>
      <c r="SRD27" s="80"/>
      <c r="SRE27" s="80"/>
      <c r="SRF27" s="80"/>
      <c r="SRG27" s="80"/>
      <c r="SRH27" s="80"/>
      <c r="SRI27" s="80"/>
      <c r="SRJ27" s="80"/>
      <c r="SRK27" s="80"/>
      <c r="SRL27" s="80"/>
      <c r="SRM27" s="80"/>
      <c r="SRN27" s="80"/>
      <c r="SRO27" s="80"/>
      <c r="SRP27" s="80"/>
      <c r="SRQ27" s="80"/>
      <c r="SRR27" s="80"/>
      <c r="SRS27" s="80"/>
      <c r="SRT27" s="80"/>
      <c r="SRU27" s="80"/>
      <c r="SRV27" s="80"/>
      <c r="SRW27" s="80"/>
      <c r="SRX27" s="80"/>
      <c r="SRY27" s="80"/>
      <c r="SRZ27" s="80"/>
      <c r="SSA27" s="80"/>
      <c r="SSB27" s="80"/>
      <c r="SSC27" s="80"/>
      <c r="SSD27" s="80"/>
      <c r="SSE27" s="80"/>
      <c r="SSF27" s="80"/>
      <c r="SSG27" s="80"/>
      <c r="SSH27" s="80"/>
      <c r="SSI27" s="80"/>
      <c r="SSJ27" s="80"/>
      <c r="SSK27" s="80"/>
      <c r="SSL27" s="80"/>
      <c r="SSM27" s="80"/>
      <c r="SSN27" s="80"/>
      <c r="SSO27" s="80"/>
      <c r="SSP27" s="80"/>
      <c r="SSQ27" s="80"/>
      <c r="SSR27" s="80"/>
      <c r="SSS27" s="80"/>
      <c r="SST27" s="80"/>
      <c r="SSU27" s="80"/>
      <c r="SSV27" s="80"/>
      <c r="SSW27" s="80"/>
      <c r="SSX27" s="80"/>
      <c r="SSY27" s="80"/>
      <c r="SSZ27" s="80"/>
      <c r="STA27" s="80"/>
      <c r="STB27" s="80"/>
      <c r="STC27" s="80"/>
      <c r="STD27" s="80"/>
      <c r="STE27" s="80"/>
      <c r="STF27" s="80"/>
      <c r="STG27" s="80"/>
      <c r="STH27" s="80"/>
      <c r="STI27" s="80"/>
      <c r="STJ27" s="80"/>
      <c r="STK27" s="80"/>
      <c r="STL27" s="80"/>
      <c r="STM27" s="80"/>
      <c r="STN27" s="80"/>
      <c r="STO27" s="80"/>
      <c r="STP27" s="80"/>
      <c r="STQ27" s="80"/>
      <c r="STR27" s="80"/>
      <c r="STS27" s="80"/>
      <c r="STT27" s="80"/>
      <c r="STU27" s="80"/>
      <c r="STV27" s="80"/>
      <c r="STW27" s="80"/>
      <c r="STX27" s="80"/>
      <c r="STY27" s="80"/>
      <c r="STZ27" s="80"/>
      <c r="SUA27" s="80"/>
      <c r="SUB27" s="80"/>
      <c r="SUC27" s="80"/>
      <c r="SUD27" s="80"/>
      <c r="SUE27" s="80"/>
      <c r="SUF27" s="80"/>
      <c r="SUG27" s="80"/>
      <c r="SUH27" s="80"/>
      <c r="SUI27" s="80"/>
      <c r="SUJ27" s="80"/>
      <c r="SUK27" s="80"/>
      <c r="SUL27" s="80"/>
      <c r="SUM27" s="80"/>
      <c r="SUN27" s="80"/>
      <c r="SUO27" s="80"/>
      <c r="SUP27" s="80"/>
      <c r="SUQ27" s="80"/>
      <c r="SUR27" s="80"/>
      <c r="SUS27" s="80"/>
      <c r="SUT27" s="80"/>
      <c r="SUU27" s="80"/>
      <c r="SUV27" s="80"/>
      <c r="SUW27" s="80"/>
      <c r="SUX27" s="80"/>
      <c r="SUY27" s="80"/>
      <c r="SUZ27" s="80"/>
      <c r="SVA27" s="80"/>
      <c r="SVB27" s="80"/>
      <c r="SVC27" s="80"/>
      <c r="SVD27" s="80"/>
      <c r="SVE27" s="80"/>
      <c r="SVF27" s="80"/>
      <c r="SVG27" s="80"/>
      <c r="SVH27" s="80"/>
      <c r="SVI27" s="80"/>
      <c r="SVJ27" s="80"/>
      <c r="SVK27" s="80"/>
      <c r="SVL27" s="80"/>
      <c r="SVM27" s="80"/>
      <c r="SVN27" s="80"/>
      <c r="SVO27" s="80"/>
      <c r="SVP27" s="80"/>
      <c r="SVQ27" s="80"/>
      <c r="SVR27" s="80"/>
      <c r="SVS27" s="80"/>
      <c r="SVT27" s="80"/>
      <c r="SVU27" s="80"/>
      <c r="SVV27" s="80"/>
      <c r="SVW27" s="80"/>
      <c r="SVX27" s="80"/>
      <c r="SVY27" s="80"/>
      <c r="SVZ27" s="80"/>
      <c r="SWA27" s="80"/>
      <c r="SWB27" s="80"/>
      <c r="SWC27" s="80"/>
      <c r="SWD27" s="80"/>
      <c r="SWE27" s="80"/>
      <c r="SWF27" s="80"/>
      <c r="SWG27" s="80"/>
      <c r="SWH27" s="80"/>
      <c r="SWI27" s="80"/>
      <c r="SWJ27" s="80"/>
      <c r="SWK27" s="80"/>
      <c r="SWL27" s="80"/>
      <c r="SWM27" s="80"/>
      <c r="SWN27" s="80"/>
      <c r="SWO27" s="80"/>
      <c r="SWP27" s="80"/>
      <c r="SWQ27" s="80"/>
      <c r="SWR27" s="80"/>
      <c r="SWS27" s="80"/>
      <c r="SWT27" s="80"/>
      <c r="SWU27" s="80"/>
      <c r="SWV27" s="80"/>
      <c r="SWW27" s="80"/>
      <c r="SWX27" s="80"/>
      <c r="SWY27" s="80"/>
      <c r="SWZ27" s="80"/>
      <c r="SXA27" s="80"/>
      <c r="SXB27" s="80"/>
      <c r="SXC27" s="80"/>
      <c r="SXD27" s="80"/>
      <c r="SXE27" s="80"/>
      <c r="SXF27" s="80"/>
      <c r="SXG27" s="80"/>
      <c r="SXH27" s="80"/>
      <c r="SXI27" s="80"/>
      <c r="SXJ27" s="80"/>
      <c r="SXK27" s="80"/>
      <c r="SXL27" s="80"/>
      <c r="SXM27" s="80"/>
      <c r="SXN27" s="80"/>
      <c r="SXO27" s="80"/>
      <c r="SXP27" s="80"/>
      <c r="SXQ27" s="80"/>
      <c r="SXR27" s="80"/>
      <c r="SXS27" s="80"/>
      <c r="SXT27" s="80"/>
      <c r="SXU27" s="80"/>
      <c r="SXV27" s="80"/>
      <c r="SXW27" s="80"/>
      <c r="SXX27" s="80"/>
      <c r="SXY27" s="80"/>
      <c r="SXZ27" s="80"/>
      <c r="SYA27" s="80"/>
      <c r="SYB27" s="80"/>
      <c r="SYC27" s="80"/>
      <c r="SYD27" s="80"/>
      <c r="SYE27" s="80"/>
      <c r="SYF27" s="80"/>
      <c r="SYG27" s="80"/>
      <c r="SYH27" s="80"/>
      <c r="SYI27" s="80"/>
      <c r="SYJ27" s="80"/>
      <c r="SYK27" s="80"/>
      <c r="SYL27" s="80"/>
      <c r="SYM27" s="80"/>
      <c r="SYN27" s="80"/>
      <c r="SYO27" s="80"/>
      <c r="SYP27" s="80"/>
      <c r="SYQ27" s="80"/>
      <c r="SYR27" s="80"/>
      <c r="SYS27" s="80"/>
      <c r="SYT27" s="80"/>
      <c r="SYU27" s="80"/>
      <c r="SYV27" s="80"/>
      <c r="SYW27" s="80"/>
      <c r="SYX27" s="80"/>
      <c r="SYY27" s="80"/>
      <c r="SYZ27" s="80"/>
      <c r="SZA27" s="80"/>
      <c r="SZB27" s="80"/>
      <c r="SZC27" s="80"/>
      <c r="SZD27" s="80"/>
      <c r="SZE27" s="80"/>
      <c r="SZF27" s="80"/>
      <c r="SZG27" s="80"/>
      <c r="SZH27" s="80"/>
      <c r="SZI27" s="80"/>
      <c r="SZJ27" s="80"/>
      <c r="SZK27" s="80"/>
      <c r="SZL27" s="80"/>
      <c r="SZM27" s="80"/>
      <c r="SZN27" s="80"/>
      <c r="SZO27" s="80"/>
      <c r="SZP27" s="80"/>
      <c r="SZQ27" s="80"/>
      <c r="SZR27" s="80"/>
      <c r="SZS27" s="80"/>
      <c r="SZT27" s="80"/>
      <c r="SZU27" s="80"/>
      <c r="SZV27" s="80"/>
      <c r="SZW27" s="80"/>
      <c r="SZX27" s="80"/>
      <c r="SZY27" s="80"/>
      <c r="SZZ27" s="80"/>
      <c r="TAA27" s="80"/>
      <c r="TAB27" s="80"/>
      <c r="TAC27" s="80"/>
      <c r="TAD27" s="80"/>
      <c r="TAE27" s="80"/>
      <c r="TAF27" s="80"/>
      <c r="TAG27" s="80"/>
      <c r="TAH27" s="80"/>
      <c r="TAI27" s="80"/>
      <c r="TAJ27" s="80"/>
      <c r="TAK27" s="80"/>
      <c r="TAL27" s="80"/>
      <c r="TAM27" s="80"/>
      <c r="TAN27" s="80"/>
      <c r="TAO27" s="80"/>
      <c r="TAP27" s="80"/>
      <c r="TAQ27" s="80"/>
      <c r="TAR27" s="80"/>
      <c r="TAS27" s="80"/>
      <c r="TAT27" s="80"/>
      <c r="TAU27" s="80"/>
      <c r="TAV27" s="80"/>
      <c r="TAW27" s="80"/>
      <c r="TAX27" s="80"/>
      <c r="TAY27" s="80"/>
      <c r="TAZ27" s="80"/>
      <c r="TBA27" s="80"/>
      <c r="TBB27" s="80"/>
      <c r="TBC27" s="80"/>
      <c r="TBD27" s="80"/>
      <c r="TBE27" s="80"/>
      <c r="TBF27" s="80"/>
      <c r="TBG27" s="80"/>
      <c r="TBH27" s="80"/>
      <c r="TBI27" s="80"/>
      <c r="TBJ27" s="80"/>
      <c r="TBK27" s="80"/>
      <c r="TBL27" s="80"/>
      <c r="TBM27" s="80"/>
      <c r="TBN27" s="80"/>
      <c r="TBO27" s="80"/>
      <c r="TBP27" s="80"/>
      <c r="TBQ27" s="80"/>
      <c r="TBR27" s="80"/>
      <c r="TBS27" s="80"/>
      <c r="TBT27" s="80"/>
      <c r="TBU27" s="80"/>
      <c r="TBV27" s="80"/>
      <c r="TBW27" s="80"/>
      <c r="TBX27" s="80"/>
      <c r="TBY27" s="80"/>
      <c r="TBZ27" s="80"/>
      <c r="TCA27" s="80"/>
      <c r="TCB27" s="80"/>
      <c r="TCC27" s="80"/>
      <c r="TCD27" s="80"/>
      <c r="TCE27" s="80"/>
      <c r="TCF27" s="80"/>
      <c r="TCG27" s="80"/>
      <c r="TCH27" s="80"/>
      <c r="TCI27" s="80"/>
      <c r="TCJ27" s="80"/>
      <c r="TCK27" s="80"/>
      <c r="TCL27" s="80"/>
      <c r="TCM27" s="80"/>
      <c r="TCN27" s="80"/>
      <c r="TCO27" s="80"/>
      <c r="TCP27" s="80"/>
      <c r="TCQ27" s="80"/>
      <c r="TCR27" s="80"/>
      <c r="TCS27" s="80"/>
      <c r="TCT27" s="80"/>
      <c r="TCU27" s="80"/>
      <c r="TCV27" s="80"/>
      <c r="TCW27" s="80"/>
      <c r="TCX27" s="80"/>
      <c r="TCY27" s="80"/>
      <c r="TCZ27" s="80"/>
      <c r="TDA27" s="80"/>
      <c r="TDB27" s="80"/>
      <c r="TDC27" s="80"/>
      <c r="TDD27" s="80"/>
      <c r="TDE27" s="80"/>
      <c r="TDF27" s="80"/>
      <c r="TDG27" s="80"/>
      <c r="TDH27" s="80"/>
      <c r="TDI27" s="80"/>
      <c r="TDJ27" s="80"/>
      <c r="TDK27" s="80"/>
      <c r="TDL27" s="80"/>
      <c r="TDM27" s="80"/>
      <c r="TDN27" s="80"/>
      <c r="TDO27" s="80"/>
      <c r="TDP27" s="80"/>
      <c r="TDQ27" s="80"/>
      <c r="TDR27" s="80"/>
      <c r="TDS27" s="80"/>
      <c r="TDT27" s="80"/>
      <c r="TDU27" s="80"/>
      <c r="TDV27" s="80"/>
      <c r="TDW27" s="80"/>
      <c r="TDX27" s="80"/>
      <c r="TDY27" s="80"/>
      <c r="TDZ27" s="80"/>
      <c r="TEA27" s="80"/>
      <c r="TEB27" s="80"/>
      <c r="TEC27" s="80"/>
      <c r="TED27" s="80"/>
      <c r="TEE27" s="80"/>
      <c r="TEF27" s="80"/>
      <c r="TEG27" s="80"/>
      <c r="TEH27" s="80"/>
      <c r="TEI27" s="80"/>
      <c r="TEJ27" s="80"/>
      <c r="TEK27" s="80"/>
      <c r="TEL27" s="80"/>
      <c r="TEM27" s="80"/>
      <c r="TEN27" s="80"/>
      <c r="TEO27" s="80"/>
      <c r="TEP27" s="80"/>
      <c r="TEQ27" s="80"/>
      <c r="TER27" s="80"/>
      <c r="TES27" s="80"/>
      <c r="TET27" s="80"/>
      <c r="TEU27" s="80"/>
      <c r="TEV27" s="80"/>
      <c r="TEW27" s="80"/>
      <c r="TEX27" s="80"/>
      <c r="TEY27" s="80"/>
      <c r="TEZ27" s="80"/>
      <c r="TFA27" s="80"/>
      <c r="TFB27" s="80"/>
      <c r="TFC27" s="80"/>
      <c r="TFD27" s="80"/>
      <c r="TFE27" s="80"/>
      <c r="TFF27" s="80"/>
      <c r="TFG27" s="80"/>
      <c r="TFH27" s="80"/>
      <c r="TFI27" s="80"/>
      <c r="TFJ27" s="80"/>
      <c r="TFK27" s="80"/>
      <c r="TFL27" s="80"/>
      <c r="TFM27" s="80"/>
      <c r="TFN27" s="80"/>
      <c r="TFO27" s="80"/>
      <c r="TFP27" s="80"/>
      <c r="TFQ27" s="80"/>
      <c r="TFR27" s="80"/>
      <c r="TFS27" s="80"/>
      <c r="TFT27" s="80"/>
      <c r="TFU27" s="80"/>
      <c r="TFV27" s="80"/>
      <c r="TFW27" s="80"/>
      <c r="TFX27" s="80"/>
      <c r="TFY27" s="80"/>
      <c r="TFZ27" s="80"/>
      <c r="TGA27" s="80"/>
      <c r="TGB27" s="80"/>
      <c r="TGC27" s="80"/>
      <c r="TGD27" s="80"/>
      <c r="TGE27" s="80"/>
      <c r="TGF27" s="80"/>
      <c r="TGG27" s="80"/>
      <c r="TGH27" s="80"/>
      <c r="TGI27" s="80"/>
      <c r="TGJ27" s="80"/>
      <c r="TGK27" s="80"/>
      <c r="TGL27" s="80"/>
      <c r="TGM27" s="80"/>
      <c r="TGN27" s="80"/>
      <c r="TGO27" s="80"/>
      <c r="TGP27" s="80"/>
      <c r="TGQ27" s="80"/>
      <c r="TGR27" s="80"/>
      <c r="TGS27" s="80"/>
      <c r="TGT27" s="80"/>
      <c r="TGU27" s="80"/>
      <c r="TGV27" s="80"/>
      <c r="TGW27" s="80"/>
      <c r="TGX27" s="80"/>
      <c r="TGY27" s="80"/>
      <c r="TGZ27" s="80"/>
      <c r="THA27" s="80"/>
      <c r="THB27" s="80"/>
      <c r="THC27" s="80"/>
      <c r="THD27" s="80"/>
      <c r="THE27" s="80"/>
      <c r="THF27" s="80"/>
      <c r="THG27" s="80"/>
      <c r="THH27" s="80"/>
      <c r="THI27" s="80"/>
      <c r="THJ27" s="80"/>
      <c r="THK27" s="80"/>
      <c r="THL27" s="80"/>
      <c r="THM27" s="80"/>
      <c r="THN27" s="80"/>
      <c r="THO27" s="80"/>
      <c r="THP27" s="80"/>
      <c r="THQ27" s="80"/>
      <c r="THR27" s="80"/>
      <c r="THS27" s="80"/>
      <c r="THT27" s="80"/>
      <c r="THU27" s="80"/>
      <c r="THV27" s="80"/>
      <c r="THW27" s="80"/>
      <c r="THX27" s="80"/>
      <c r="THY27" s="80"/>
      <c r="THZ27" s="80"/>
      <c r="TIA27" s="80"/>
      <c r="TIB27" s="80"/>
      <c r="TIC27" s="80"/>
      <c r="TID27" s="80"/>
      <c r="TIE27" s="80"/>
      <c r="TIF27" s="80"/>
      <c r="TIG27" s="80"/>
      <c r="TIH27" s="80"/>
      <c r="TII27" s="80"/>
      <c r="TIJ27" s="80"/>
      <c r="TIK27" s="80"/>
      <c r="TIL27" s="80"/>
      <c r="TIM27" s="80"/>
      <c r="TIN27" s="80"/>
      <c r="TIO27" s="80"/>
      <c r="TIP27" s="80"/>
      <c r="TIQ27" s="80"/>
      <c r="TIR27" s="80"/>
      <c r="TIS27" s="80"/>
      <c r="TIT27" s="80"/>
      <c r="TIU27" s="80"/>
      <c r="TIV27" s="80"/>
      <c r="TIW27" s="80"/>
      <c r="TIX27" s="80"/>
      <c r="TIY27" s="80"/>
      <c r="TIZ27" s="80"/>
      <c r="TJA27" s="80"/>
      <c r="TJB27" s="80"/>
      <c r="TJC27" s="80"/>
      <c r="TJD27" s="80"/>
      <c r="TJE27" s="80"/>
      <c r="TJF27" s="80"/>
      <c r="TJG27" s="80"/>
      <c r="TJH27" s="80"/>
      <c r="TJI27" s="80"/>
      <c r="TJJ27" s="80"/>
      <c r="TJK27" s="80"/>
      <c r="TJL27" s="80"/>
      <c r="TJM27" s="80"/>
      <c r="TJN27" s="80"/>
      <c r="TJO27" s="80"/>
      <c r="TJP27" s="80"/>
      <c r="TJQ27" s="80"/>
      <c r="TJR27" s="80"/>
      <c r="TJS27" s="80"/>
      <c r="TJT27" s="80"/>
      <c r="TJU27" s="80"/>
      <c r="TJV27" s="80"/>
      <c r="TJW27" s="80"/>
      <c r="TJX27" s="80"/>
      <c r="TJY27" s="80"/>
      <c r="TJZ27" s="80"/>
      <c r="TKA27" s="80"/>
      <c r="TKB27" s="80"/>
      <c r="TKC27" s="80"/>
      <c r="TKD27" s="80"/>
      <c r="TKE27" s="80"/>
      <c r="TKF27" s="80"/>
      <c r="TKG27" s="80"/>
      <c r="TKH27" s="80"/>
      <c r="TKI27" s="80"/>
      <c r="TKJ27" s="80"/>
      <c r="TKK27" s="80"/>
      <c r="TKL27" s="80"/>
      <c r="TKM27" s="80"/>
      <c r="TKN27" s="80"/>
      <c r="TKO27" s="80"/>
      <c r="TKP27" s="80"/>
      <c r="TKQ27" s="80"/>
      <c r="TKR27" s="80"/>
      <c r="TKS27" s="80"/>
      <c r="TKT27" s="80"/>
      <c r="TKU27" s="80"/>
      <c r="TKV27" s="80"/>
      <c r="TKW27" s="80"/>
      <c r="TKX27" s="80"/>
      <c r="TKY27" s="80"/>
      <c r="TKZ27" s="80"/>
      <c r="TLA27" s="80"/>
      <c r="TLB27" s="80"/>
      <c r="TLC27" s="80"/>
      <c r="TLD27" s="80"/>
      <c r="TLE27" s="80"/>
      <c r="TLF27" s="80"/>
      <c r="TLG27" s="80"/>
      <c r="TLH27" s="80"/>
      <c r="TLI27" s="80"/>
      <c r="TLJ27" s="80"/>
      <c r="TLK27" s="80"/>
      <c r="TLL27" s="80"/>
      <c r="TLM27" s="80"/>
      <c r="TLN27" s="80"/>
      <c r="TLO27" s="80"/>
      <c r="TLP27" s="80"/>
      <c r="TLQ27" s="80"/>
      <c r="TLR27" s="80"/>
      <c r="TLS27" s="80"/>
      <c r="TLT27" s="80"/>
      <c r="TLU27" s="80"/>
      <c r="TLV27" s="80"/>
      <c r="TLW27" s="80"/>
      <c r="TLX27" s="80"/>
      <c r="TLY27" s="80"/>
      <c r="TLZ27" s="80"/>
      <c r="TMA27" s="80"/>
      <c r="TMB27" s="80"/>
      <c r="TMC27" s="80"/>
      <c r="TMD27" s="80"/>
      <c r="TME27" s="80"/>
      <c r="TMF27" s="80"/>
      <c r="TMG27" s="80"/>
      <c r="TMH27" s="80"/>
      <c r="TMI27" s="80"/>
      <c r="TMJ27" s="80"/>
      <c r="TMK27" s="80"/>
      <c r="TML27" s="80"/>
      <c r="TMM27" s="80"/>
      <c r="TMN27" s="80"/>
      <c r="TMO27" s="80"/>
      <c r="TMP27" s="80"/>
      <c r="TMQ27" s="80"/>
      <c r="TMR27" s="80"/>
      <c r="TMS27" s="80"/>
      <c r="TMT27" s="80"/>
      <c r="TMU27" s="80"/>
      <c r="TMV27" s="80"/>
      <c r="TMW27" s="80"/>
      <c r="TMX27" s="80"/>
      <c r="TMY27" s="80"/>
      <c r="TMZ27" s="80"/>
      <c r="TNA27" s="80"/>
      <c r="TNB27" s="80"/>
      <c r="TNC27" s="80"/>
      <c r="TND27" s="80"/>
      <c r="TNE27" s="80"/>
      <c r="TNF27" s="80"/>
      <c r="TNG27" s="80"/>
      <c r="TNH27" s="80"/>
      <c r="TNI27" s="80"/>
      <c r="TNJ27" s="80"/>
      <c r="TNK27" s="80"/>
      <c r="TNL27" s="80"/>
      <c r="TNM27" s="80"/>
      <c r="TNN27" s="80"/>
      <c r="TNO27" s="80"/>
      <c r="TNP27" s="80"/>
      <c r="TNQ27" s="80"/>
      <c r="TNR27" s="80"/>
      <c r="TNS27" s="80"/>
      <c r="TNT27" s="80"/>
      <c r="TNU27" s="80"/>
      <c r="TNV27" s="80"/>
      <c r="TNW27" s="80"/>
      <c r="TNX27" s="80"/>
      <c r="TNY27" s="80"/>
      <c r="TNZ27" s="80"/>
      <c r="TOA27" s="80"/>
      <c r="TOB27" s="80"/>
      <c r="TOC27" s="80"/>
      <c r="TOD27" s="80"/>
      <c r="TOE27" s="80"/>
      <c r="TOF27" s="80"/>
      <c r="TOG27" s="80"/>
      <c r="TOH27" s="80"/>
      <c r="TOI27" s="80"/>
      <c r="TOJ27" s="80"/>
      <c r="TOK27" s="80"/>
      <c r="TOL27" s="80"/>
      <c r="TOM27" s="80"/>
      <c r="TON27" s="80"/>
      <c r="TOO27" s="80"/>
      <c r="TOP27" s="80"/>
      <c r="TOQ27" s="80"/>
      <c r="TOR27" s="80"/>
      <c r="TOS27" s="80"/>
      <c r="TOT27" s="80"/>
      <c r="TOU27" s="80"/>
      <c r="TOV27" s="80"/>
      <c r="TOW27" s="80"/>
      <c r="TOX27" s="80"/>
      <c r="TOY27" s="80"/>
      <c r="TOZ27" s="80"/>
      <c r="TPA27" s="80"/>
      <c r="TPB27" s="80"/>
      <c r="TPC27" s="80"/>
      <c r="TPD27" s="80"/>
      <c r="TPE27" s="80"/>
      <c r="TPF27" s="80"/>
      <c r="TPG27" s="80"/>
      <c r="TPH27" s="80"/>
      <c r="TPI27" s="80"/>
      <c r="TPJ27" s="80"/>
      <c r="TPK27" s="80"/>
      <c r="TPL27" s="80"/>
      <c r="TPM27" s="80"/>
      <c r="TPN27" s="80"/>
      <c r="TPO27" s="80"/>
      <c r="TPP27" s="80"/>
      <c r="TPQ27" s="80"/>
      <c r="TPR27" s="80"/>
      <c r="TPS27" s="80"/>
      <c r="TPT27" s="80"/>
      <c r="TPU27" s="80"/>
      <c r="TPV27" s="80"/>
      <c r="TPW27" s="80"/>
      <c r="TPX27" s="80"/>
      <c r="TPY27" s="80"/>
      <c r="TPZ27" s="80"/>
      <c r="TQA27" s="80"/>
      <c r="TQB27" s="80"/>
      <c r="TQC27" s="80"/>
      <c r="TQD27" s="80"/>
      <c r="TQE27" s="80"/>
      <c r="TQF27" s="80"/>
      <c r="TQG27" s="80"/>
      <c r="TQH27" s="80"/>
      <c r="TQI27" s="80"/>
      <c r="TQJ27" s="80"/>
      <c r="TQK27" s="80"/>
      <c r="TQL27" s="80"/>
      <c r="TQM27" s="80"/>
      <c r="TQN27" s="80"/>
      <c r="TQO27" s="80"/>
      <c r="TQP27" s="80"/>
      <c r="TQQ27" s="80"/>
      <c r="TQR27" s="80"/>
      <c r="TQS27" s="80"/>
      <c r="TQT27" s="80"/>
      <c r="TQU27" s="80"/>
      <c r="TQV27" s="80"/>
      <c r="TQW27" s="80"/>
      <c r="TQX27" s="80"/>
      <c r="TQY27" s="80"/>
      <c r="TQZ27" s="80"/>
      <c r="TRA27" s="80"/>
      <c r="TRB27" s="80"/>
      <c r="TRC27" s="80"/>
      <c r="TRD27" s="80"/>
      <c r="TRE27" s="80"/>
      <c r="TRF27" s="80"/>
      <c r="TRG27" s="80"/>
      <c r="TRH27" s="80"/>
      <c r="TRI27" s="80"/>
      <c r="TRJ27" s="80"/>
      <c r="TRK27" s="80"/>
      <c r="TRL27" s="80"/>
      <c r="TRM27" s="80"/>
      <c r="TRN27" s="80"/>
      <c r="TRO27" s="80"/>
      <c r="TRP27" s="80"/>
      <c r="TRQ27" s="80"/>
      <c r="TRR27" s="80"/>
      <c r="TRS27" s="80"/>
      <c r="TRT27" s="80"/>
      <c r="TRU27" s="80"/>
      <c r="TRV27" s="80"/>
      <c r="TRW27" s="80"/>
      <c r="TRX27" s="80"/>
      <c r="TRY27" s="80"/>
      <c r="TRZ27" s="80"/>
      <c r="TSA27" s="80"/>
      <c r="TSB27" s="80"/>
      <c r="TSC27" s="80"/>
      <c r="TSD27" s="80"/>
      <c r="TSE27" s="80"/>
      <c r="TSF27" s="80"/>
      <c r="TSG27" s="80"/>
      <c r="TSH27" s="80"/>
      <c r="TSI27" s="80"/>
      <c r="TSJ27" s="80"/>
      <c r="TSK27" s="80"/>
      <c r="TSL27" s="80"/>
      <c r="TSM27" s="80"/>
      <c r="TSN27" s="80"/>
      <c r="TSO27" s="80"/>
      <c r="TSP27" s="80"/>
      <c r="TSQ27" s="80"/>
      <c r="TSR27" s="80"/>
      <c r="TSS27" s="80"/>
      <c r="TST27" s="80"/>
      <c r="TSU27" s="80"/>
      <c r="TSV27" s="80"/>
      <c r="TSW27" s="80"/>
      <c r="TSX27" s="80"/>
      <c r="TSY27" s="80"/>
      <c r="TSZ27" s="80"/>
      <c r="TTA27" s="80"/>
      <c r="TTB27" s="80"/>
      <c r="TTC27" s="80"/>
      <c r="TTD27" s="80"/>
      <c r="TTE27" s="80"/>
      <c r="TTF27" s="80"/>
      <c r="TTG27" s="80"/>
      <c r="TTH27" s="80"/>
      <c r="TTI27" s="80"/>
      <c r="TTJ27" s="80"/>
      <c r="TTK27" s="80"/>
      <c r="TTL27" s="80"/>
      <c r="TTM27" s="80"/>
      <c r="TTN27" s="80"/>
      <c r="TTO27" s="80"/>
      <c r="TTP27" s="80"/>
      <c r="TTQ27" s="80"/>
      <c r="TTR27" s="80"/>
      <c r="TTS27" s="80"/>
      <c r="TTT27" s="80"/>
      <c r="TTU27" s="80"/>
      <c r="TTV27" s="80"/>
      <c r="TTW27" s="80"/>
      <c r="TTX27" s="80"/>
      <c r="TTY27" s="80"/>
      <c r="TTZ27" s="80"/>
      <c r="TUA27" s="80"/>
      <c r="TUB27" s="80"/>
      <c r="TUC27" s="80"/>
      <c r="TUD27" s="80"/>
      <c r="TUE27" s="80"/>
      <c r="TUF27" s="80"/>
      <c r="TUG27" s="80"/>
      <c r="TUH27" s="80"/>
      <c r="TUI27" s="80"/>
      <c r="TUJ27" s="80"/>
      <c r="TUK27" s="80"/>
      <c r="TUL27" s="80"/>
      <c r="TUM27" s="80"/>
      <c r="TUN27" s="80"/>
      <c r="TUO27" s="80"/>
      <c r="TUP27" s="80"/>
      <c r="TUQ27" s="80"/>
      <c r="TUR27" s="80"/>
      <c r="TUS27" s="80"/>
      <c r="TUT27" s="80"/>
      <c r="TUU27" s="80"/>
      <c r="TUV27" s="80"/>
      <c r="TUW27" s="80"/>
      <c r="TUX27" s="80"/>
      <c r="TUY27" s="80"/>
      <c r="TUZ27" s="80"/>
      <c r="TVA27" s="80"/>
      <c r="TVB27" s="80"/>
      <c r="TVC27" s="80"/>
      <c r="TVD27" s="80"/>
      <c r="TVE27" s="80"/>
      <c r="TVF27" s="80"/>
      <c r="TVG27" s="80"/>
      <c r="TVH27" s="80"/>
      <c r="TVI27" s="80"/>
      <c r="TVJ27" s="80"/>
      <c r="TVK27" s="80"/>
      <c r="TVL27" s="80"/>
      <c r="TVM27" s="80"/>
      <c r="TVN27" s="80"/>
      <c r="TVO27" s="80"/>
      <c r="TVP27" s="80"/>
      <c r="TVQ27" s="80"/>
      <c r="TVR27" s="80"/>
      <c r="TVS27" s="80"/>
      <c r="TVT27" s="80"/>
      <c r="TVU27" s="80"/>
      <c r="TVV27" s="80"/>
      <c r="TVW27" s="80"/>
      <c r="TVX27" s="80"/>
      <c r="TVY27" s="80"/>
      <c r="TVZ27" s="80"/>
      <c r="TWA27" s="80"/>
      <c r="TWB27" s="80"/>
      <c r="TWC27" s="80"/>
      <c r="TWD27" s="80"/>
      <c r="TWE27" s="80"/>
      <c r="TWF27" s="80"/>
      <c r="TWG27" s="80"/>
      <c r="TWH27" s="80"/>
      <c r="TWI27" s="80"/>
      <c r="TWJ27" s="80"/>
      <c r="TWK27" s="80"/>
      <c r="TWL27" s="80"/>
      <c r="TWM27" s="80"/>
      <c r="TWN27" s="80"/>
      <c r="TWO27" s="80"/>
      <c r="TWP27" s="80"/>
      <c r="TWQ27" s="80"/>
      <c r="TWR27" s="80"/>
      <c r="TWS27" s="80"/>
      <c r="TWT27" s="80"/>
      <c r="TWU27" s="80"/>
      <c r="TWV27" s="80"/>
      <c r="TWW27" s="80"/>
      <c r="TWX27" s="80"/>
      <c r="TWY27" s="80"/>
      <c r="TWZ27" s="80"/>
      <c r="TXA27" s="80"/>
      <c r="TXB27" s="80"/>
      <c r="TXC27" s="80"/>
      <c r="TXD27" s="80"/>
      <c r="TXE27" s="80"/>
      <c r="TXF27" s="80"/>
      <c r="TXG27" s="80"/>
      <c r="TXH27" s="80"/>
      <c r="TXI27" s="80"/>
      <c r="TXJ27" s="80"/>
      <c r="TXK27" s="80"/>
      <c r="TXL27" s="80"/>
      <c r="TXM27" s="80"/>
      <c r="TXN27" s="80"/>
      <c r="TXO27" s="80"/>
      <c r="TXP27" s="80"/>
      <c r="TXQ27" s="80"/>
      <c r="TXR27" s="80"/>
      <c r="TXS27" s="80"/>
      <c r="TXT27" s="80"/>
      <c r="TXU27" s="80"/>
      <c r="TXV27" s="80"/>
      <c r="TXW27" s="80"/>
      <c r="TXX27" s="80"/>
      <c r="TXY27" s="80"/>
      <c r="TXZ27" s="80"/>
      <c r="TYA27" s="80"/>
      <c r="TYB27" s="80"/>
      <c r="TYC27" s="80"/>
      <c r="TYD27" s="80"/>
      <c r="TYE27" s="80"/>
      <c r="TYF27" s="80"/>
      <c r="TYG27" s="80"/>
      <c r="TYH27" s="80"/>
      <c r="TYI27" s="80"/>
      <c r="TYJ27" s="80"/>
      <c r="TYK27" s="80"/>
      <c r="TYL27" s="80"/>
      <c r="TYM27" s="80"/>
      <c r="TYN27" s="80"/>
      <c r="TYO27" s="80"/>
      <c r="TYP27" s="80"/>
      <c r="TYQ27" s="80"/>
      <c r="TYR27" s="80"/>
      <c r="TYS27" s="80"/>
      <c r="TYT27" s="80"/>
      <c r="TYU27" s="80"/>
      <c r="TYV27" s="80"/>
      <c r="TYW27" s="80"/>
      <c r="TYX27" s="80"/>
      <c r="TYY27" s="80"/>
      <c r="TYZ27" s="80"/>
      <c r="TZA27" s="80"/>
      <c r="TZB27" s="80"/>
      <c r="TZC27" s="80"/>
      <c r="TZD27" s="80"/>
      <c r="TZE27" s="80"/>
      <c r="TZF27" s="80"/>
      <c r="TZG27" s="80"/>
      <c r="TZH27" s="80"/>
      <c r="TZI27" s="80"/>
      <c r="TZJ27" s="80"/>
      <c r="TZK27" s="80"/>
      <c r="TZL27" s="80"/>
      <c r="TZM27" s="80"/>
      <c r="TZN27" s="80"/>
      <c r="TZO27" s="80"/>
      <c r="TZP27" s="80"/>
      <c r="TZQ27" s="80"/>
      <c r="TZR27" s="80"/>
      <c r="TZS27" s="80"/>
      <c r="TZT27" s="80"/>
      <c r="TZU27" s="80"/>
      <c r="TZV27" s="80"/>
      <c r="TZW27" s="80"/>
      <c r="TZX27" s="80"/>
      <c r="TZY27" s="80"/>
      <c r="TZZ27" s="80"/>
      <c r="UAA27" s="80"/>
      <c r="UAB27" s="80"/>
      <c r="UAC27" s="80"/>
      <c r="UAD27" s="80"/>
      <c r="UAE27" s="80"/>
      <c r="UAF27" s="80"/>
      <c r="UAG27" s="80"/>
      <c r="UAH27" s="80"/>
      <c r="UAI27" s="80"/>
      <c r="UAJ27" s="80"/>
      <c r="UAK27" s="80"/>
      <c r="UAL27" s="80"/>
      <c r="UAM27" s="80"/>
      <c r="UAN27" s="80"/>
      <c r="UAO27" s="80"/>
      <c r="UAP27" s="80"/>
      <c r="UAQ27" s="80"/>
      <c r="UAR27" s="80"/>
      <c r="UAS27" s="80"/>
      <c r="UAT27" s="80"/>
      <c r="UAU27" s="80"/>
      <c r="UAV27" s="80"/>
      <c r="UAW27" s="80"/>
      <c r="UAX27" s="80"/>
      <c r="UAY27" s="80"/>
      <c r="UAZ27" s="80"/>
      <c r="UBA27" s="80"/>
      <c r="UBB27" s="80"/>
      <c r="UBC27" s="80"/>
      <c r="UBD27" s="80"/>
      <c r="UBE27" s="80"/>
      <c r="UBF27" s="80"/>
      <c r="UBG27" s="80"/>
      <c r="UBH27" s="80"/>
      <c r="UBI27" s="80"/>
      <c r="UBJ27" s="80"/>
      <c r="UBK27" s="80"/>
      <c r="UBL27" s="80"/>
      <c r="UBM27" s="80"/>
      <c r="UBN27" s="80"/>
      <c r="UBO27" s="80"/>
      <c r="UBP27" s="80"/>
      <c r="UBQ27" s="80"/>
      <c r="UBR27" s="80"/>
      <c r="UBS27" s="80"/>
      <c r="UBT27" s="80"/>
      <c r="UBU27" s="80"/>
      <c r="UBV27" s="80"/>
      <c r="UBW27" s="80"/>
      <c r="UBX27" s="80"/>
      <c r="UBY27" s="80"/>
      <c r="UBZ27" s="80"/>
      <c r="UCA27" s="80"/>
      <c r="UCB27" s="80"/>
      <c r="UCC27" s="80"/>
      <c r="UCD27" s="80"/>
      <c r="UCE27" s="80"/>
      <c r="UCF27" s="80"/>
      <c r="UCG27" s="80"/>
      <c r="UCH27" s="80"/>
      <c r="UCI27" s="80"/>
      <c r="UCJ27" s="80"/>
      <c r="UCK27" s="80"/>
      <c r="UCL27" s="80"/>
      <c r="UCM27" s="80"/>
      <c r="UCN27" s="80"/>
      <c r="UCO27" s="80"/>
      <c r="UCP27" s="80"/>
      <c r="UCQ27" s="80"/>
      <c r="UCR27" s="80"/>
      <c r="UCS27" s="80"/>
      <c r="UCT27" s="80"/>
      <c r="UCU27" s="80"/>
      <c r="UCV27" s="80"/>
      <c r="UCW27" s="80"/>
      <c r="UCX27" s="80"/>
      <c r="UCY27" s="80"/>
      <c r="UCZ27" s="80"/>
      <c r="UDA27" s="80"/>
      <c r="UDB27" s="80"/>
      <c r="UDC27" s="80"/>
      <c r="UDD27" s="80"/>
      <c r="UDE27" s="80"/>
      <c r="UDF27" s="80"/>
      <c r="UDG27" s="80"/>
      <c r="UDH27" s="80"/>
      <c r="UDI27" s="80"/>
      <c r="UDJ27" s="80"/>
      <c r="UDK27" s="80"/>
      <c r="UDL27" s="80"/>
      <c r="UDM27" s="80"/>
      <c r="UDN27" s="80"/>
      <c r="UDO27" s="80"/>
      <c r="UDP27" s="80"/>
      <c r="UDQ27" s="80"/>
      <c r="UDR27" s="80"/>
      <c r="UDS27" s="80"/>
      <c r="UDT27" s="80"/>
      <c r="UDU27" s="80"/>
      <c r="UDV27" s="80"/>
      <c r="UDW27" s="80"/>
      <c r="UDX27" s="80"/>
      <c r="UDY27" s="80"/>
      <c r="UDZ27" s="80"/>
      <c r="UEA27" s="80"/>
      <c r="UEB27" s="80"/>
      <c r="UEC27" s="80"/>
      <c r="UED27" s="80"/>
      <c r="UEE27" s="80"/>
      <c r="UEF27" s="80"/>
      <c r="UEG27" s="80"/>
      <c r="UEH27" s="80"/>
      <c r="UEI27" s="80"/>
      <c r="UEJ27" s="80"/>
      <c r="UEK27" s="80"/>
      <c r="UEL27" s="80"/>
      <c r="UEM27" s="80"/>
      <c r="UEN27" s="80"/>
      <c r="UEO27" s="80"/>
      <c r="UEP27" s="80"/>
      <c r="UEQ27" s="80"/>
      <c r="UER27" s="80"/>
      <c r="UES27" s="80"/>
      <c r="UET27" s="80"/>
      <c r="UEU27" s="80"/>
      <c r="UEV27" s="80"/>
      <c r="UEW27" s="80"/>
      <c r="UEX27" s="80"/>
      <c r="UEY27" s="80"/>
      <c r="UEZ27" s="80"/>
      <c r="UFA27" s="80"/>
      <c r="UFB27" s="80"/>
      <c r="UFC27" s="80"/>
      <c r="UFD27" s="80"/>
      <c r="UFE27" s="80"/>
      <c r="UFF27" s="80"/>
      <c r="UFG27" s="80"/>
      <c r="UFH27" s="80"/>
      <c r="UFI27" s="80"/>
      <c r="UFJ27" s="80"/>
      <c r="UFK27" s="80"/>
      <c r="UFL27" s="80"/>
      <c r="UFM27" s="80"/>
      <c r="UFN27" s="80"/>
      <c r="UFO27" s="80"/>
      <c r="UFP27" s="80"/>
      <c r="UFQ27" s="80"/>
      <c r="UFR27" s="80"/>
      <c r="UFS27" s="80"/>
      <c r="UFT27" s="80"/>
      <c r="UFU27" s="80"/>
      <c r="UFV27" s="80"/>
      <c r="UFW27" s="80"/>
      <c r="UFX27" s="80"/>
      <c r="UFY27" s="80"/>
      <c r="UFZ27" s="80"/>
      <c r="UGA27" s="80"/>
      <c r="UGB27" s="80"/>
      <c r="UGC27" s="80"/>
      <c r="UGD27" s="80"/>
      <c r="UGE27" s="80"/>
      <c r="UGF27" s="80"/>
      <c r="UGG27" s="80"/>
      <c r="UGH27" s="80"/>
      <c r="UGI27" s="80"/>
      <c r="UGJ27" s="80"/>
      <c r="UGK27" s="80"/>
      <c r="UGL27" s="80"/>
      <c r="UGM27" s="80"/>
      <c r="UGN27" s="80"/>
      <c r="UGO27" s="80"/>
      <c r="UGP27" s="80"/>
      <c r="UGQ27" s="80"/>
      <c r="UGR27" s="80"/>
      <c r="UGS27" s="80"/>
      <c r="UGT27" s="80"/>
      <c r="UGU27" s="80"/>
      <c r="UGV27" s="80"/>
      <c r="UGW27" s="80"/>
      <c r="UGX27" s="80"/>
      <c r="UGY27" s="80"/>
      <c r="UGZ27" s="80"/>
      <c r="UHA27" s="80"/>
      <c r="UHB27" s="80"/>
      <c r="UHC27" s="80"/>
      <c r="UHD27" s="80"/>
      <c r="UHE27" s="80"/>
      <c r="UHF27" s="80"/>
      <c r="UHG27" s="80"/>
      <c r="UHH27" s="80"/>
      <c r="UHI27" s="80"/>
      <c r="UHJ27" s="80"/>
      <c r="UHK27" s="80"/>
      <c r="UHL27" s="80"/>
      <c r="UHM27" s="80"/>
      <c r="UHN27" s="80"/>
      <c r="UHO27" s="80"/>
      <c r="UHP27" s="80"/>
      <c r="UHQ27" s="80"/>
      <c r="UHR27" s="80"/>
      <c r="UHS27" s="80"/>
      <c r="UHT27" s="80"/>
      <c r="UHU27" s="80"/>
      <c r="UHV27" s="80"/>
      <c r="UHW27" s="80"/>
      <c r="UHX27" s="80"/>
      <c r="UHY27" s="80"/>
      <c r="UHZ27" s="80"/>
      <c r="UIA27" s="80"/>
      <c r="UIB27" s="80"/>
      <c r="UIC27" s="80"/>
      <c r="UID27" s="80"/>
      <c r="UIE27" s="80"/>
      <c r="UIF27" s="80"/>
      <c r="UIG27" s="80"/>
      <c r="UIH27" s="80"/>
      <c r="UII27" s="80"/>
      <c r="UIJ27" s="80"/>
      <c r="UIK27" s="80"/>
      <c r="UIL27" s="80"/>
      <c r="UIM27" s="80"/>
      <c r="UIN27" s="80"/>
      <c r="UIO27" s="80"/>
      <c r="UIP27" s="80"/>
      <c r="UIQ27" s="80"/>
      <c r="UIR27" s="80"/>
      <c r="UIS27" s="80"/>
      <c r="UIT27" s="80"/>
      <c r="UIU27" s="80"/>
      <c r="UIV27" s="80"/>
      <c r="UIW27" s="80"/>
      <c r="UIX27" s="80"/>
      <c r="UIY27" s="80"/>
      <c r="UIZ27" s="80"/>
      <c r="UJA27" s="80"/>
      <c r="UJB27" s="80"/>
      <c r="UJC27" s="80"/>
      <c r="UJD27" s="80"/>
      <c r="UJE27" s="80"/>
      <c r="UJF27" s="80"/>
      <c r="UJG27" s="80"/>
      <c r="UJH27" s="80"/>
      <c r="UJI27" s="80"/>
      <c r="UJJ27" s="80"/>
      <c r="UJK27" s="80"/>
      <c r="UJL27" s="80"/>
      <c r="UJM27" s="80"/>
      <c r="UJN27" s="80"/>
      <c r="UJO27" s="80"/>
      <c r="UJP27" s="80"/>
      <c r="UJQ27" s="80"/>
      <c r="UJR27" s="80"/>
      <c r="UJS27" s="80"/>
      <c r="UJT27" s="80"/>
      <c r="UJU27" s="80"/>
      <c r="UJV27" s="80"/>
      <c r="UJW27" s="80"/>
      <c r="UJX27" s="80"/>
      <c r="UJY27" s="80"/>
      <c r="UJZ27" s="80"/>
      <c r="UKA27" s="80"/>
      <c r="UKB27" s="80"/>
      <c r="UKC27" s="80"/>
      <c r="UKD27" s="80"/>
      <c r="UKE27" s="80"/>
      <c r="UKF27" s="80"/>
      <c r="UKG27" s="80"/>
      <c r="UKH27" s="80"/>
      <c r="UKI27" s="80"/>
      <c r="UKJ27" s="80"/>
      <c r="UKK27" s="80"/>
      <c r="UKL27" s="80"/>
      <c r="UKM27" s="80"/>
      <c r="UKN27" s="80"/>
      <c r="UKO27" s="80"/>
      <c r="UKP27" s="80"/>
      <c r="UKQ27" s="80"/>
      <c r="UKR27" s="80"/>
      <c r="UKS27" s="80"/>
      <c r="UKT27" s="80"/>
      <c r="UKU27" s="80"/>
      <c r="UKV27" s="80"/>
      <c r="UKW27" s="80"/>
      <c r="UKX27" s="80"/>
      <c r="UKY27" s="80"/>
      <c r="UKZ27" s="80"/>
      <c r="ULA27" s="80"/>
      <c r="ULB27" s="80"/>
      <c r="ULC27" s="80"/>
      <c r="ULD27" s="80"/>
      <c r="ULE27" s="80"/>
      <c r="ULF27" s="80"/>
      <c r="ULG27" s="80"/>
      <c r="ULH27" s="80"/>
      <c r="ULI27" s="80"/>
      <c r="ULJ27" s="80"/>
      <c r="ULK27" s="80"/>
      <c r="ULL27" s="80"/>
      <c r="ULM27" s="80"/>
      <c r="ULN27" s="80"/>
      <c r="ULO27" s="80"/>
      <c r="ULP27" s="80"/>
      <c r="ULQ27" s="80"/>
      <c r="ULR27" s="80"/>
      <c r="ULS27" s="80"/>
      <c r="ULT27" s="80"/>
      <c r="ULU27" s="80"/>
      <c r="ULV27" s="80"/>
      <c r="ULW27" s="80"/>
      <c r="ULX27" s="80"/>
      <c r="ULY27" s="80"/>
      <c r="ULZ27" s="80"/>
      <c r="UMA27" s="80"/>
      <c r="UMB27" s="80"/>
      <c r="UMC27" s="80"/>
      <c r="UMD27" s="80"/>
      <c r="UME27" s="80"/>
      <c r="UMF27" s="80"/>
      <c r="UMG27" s="80"/>
      <c r="UMH27" s="80"/>
      <c r="UMI27" s="80"/>
      <c r="UMJ27" s="80"/>
      <c r="UMK27" s="80"/>
      <c r="UML27" s="80"/>
      <c r="UMM27" s="80"/>
      <c r="UMN27" s="80"/>
      <c r="UMO27" s="80"/>
      <c r="UMP27" s="80"/>
      <c r="UMQ27" s="80"/>
      <c r="UMR27" s="80"/>
      <c r="UMS27" s="80"/>
      <c r="UMT27" s="80"/>
      <c r="UMU27" s="80"/>
      <c r="UMV27" s="80"/>
      <c r="UMW27" s="80"/>
      <c r="UMX27" s="80"/>
      <c r="UMY27" s="80"/>
      <c r="UMZ27" s="80"/>
      <c r="UNA27" s="80"/>
      <c r="UNB27" s="80"/>
      <c r="UNC27" s="80"/>
      <c r="UND27" s="80"/>
      <c r="UNE27" s="80"/>
      <c r="UNF27" s="80"/>
      <c r="UNG27" s="80"/>
      <c r="UNH27" s="80"/>
      <c r="UNI27" s="80"/>
      <c r="UNJ27" s="80"/>
      <c r="UNK27" s="80"/>
      <c r="UNL27" s="80"/>
      <c r="UNM27" s="80"/>
      <c r="UNN27" s="80"/>
      <c r="UNO27" s="80"/>
      <c r="UNP27" s="80"/>
      <c r="UNQ27" s="80"/>
      <c r="UNR27" s="80"/>
      <c r="UNS27" s="80"/>
      <c r="UNT27" s="80"/>
      <c r="UNU27" s="80"/>
      <c r="UNV27" s="80"/>
      <c r="UNW27" s="80"/>
      <c r="UNX27" s="80"/>
      <c r="UNY27" s="80"/>
      <c r="UNZ27" s="80"/>
      <c r="UOA27" s="80"/>
      <c r="UOB27" s="80"/>
      <c r="UOC27" s="80"/>
      <c r="UOD27" s="80"/>
      <c r="UOE27" s="80"/>
      <c r="UOF27" s="80"/>
      <c r="UOG27" s="80"/>
      <c r="UOH27" s="80"/>
      <c r="UOI27" s="80"/>
      <c r="UOJ27" s="80"/>
      <c r="UOK27" s="80"/>
      <c r="UOL27" s="80"/>
      <c r="UOM27" s="80"/>
      <c r="UON27" s="80"/>
      <c r="UOO27" s="80"/>
      <c r="UOP27" s="80"/>
      <c r="UOQ27" s="80"/>
      <c r="UOR27" s="80"/>
      <c r="UOS27" s="80"/>
      <c r="UOT27" s="80"/>
      <c r="UOU27" s="80"/>
      <c r="UOV27" s="80"/>
      <c r="UOW27" s="80"/>
      <c r="UOX27" s="80"/>
      <c r="UOY27" s="80"/>
      <c r="UOZ27" s="80"/>
      <c r="UPA27" s="80"/>
      <c r="UPB27" s="80"/>
      <c r="UPC27" s="80"/>
      <c r="UPD27" s="80"/>
      <c r="UPE27" s="80"/>
      <c r="UPF27" s="80"/>
      <c r="UPG27" s="80"/>
      <c r="UPH27" s="80"/>
      <c r="UPI27" s="80"/>
      <c r="UPJ27" s="80"/>
      <c r="UPK27" s="80"/>
      <c r="UPL27" s="80"/>
      <c r="UPM27" s="80"/>
      <c r="UPN27" s="80"/>
      <c r="UPO27" s="80"/>
      <c r="UPP27" s="80"/>
      <c r="UPQ27" s="80"/>
      <c r="UPR27" s="80"/>
      <c r="UPS27" s="80"/>
      <c r="UPT27" s="80"/>
      <c r="UPU27" s="80"/>
      <c r="UPV27" s="80"/>
      <c r="UPW27" s="80"/>
      <c r="UPX27" s="80"/>
      <c r="UPY27" s="80"/>
      <c r="UPZ27" s="80"/>
      <c r="UQA27" s="80"/>
      <c r="UQB27" s="80"/>
      <c r="UQC27" s="80"/>
      <c r="UQD27" s="80"/>
      <c r="UQE27" s="80"/>
      <c r="UQF27" s="80"/>
      <c r="UQG27" s="80"/>
      <c r="UQH27" s="80"/>
      <c r="UQI27" s="80"/>
      <c r="UQJ27" s="80"/>
      <c r="UQK27" s="80"/>
      <c r="UQL27" s="80"/>
      <c r="UQM27" s="80"/>
      <c r="UQN27" s="80"/>
      <c r="UQO27" s="80"/>
      <c r="UQP27" s="80"/>
      <c r="UQQ27" s="80"/>
      <c r="UQR27" s="80"/>
      <c r="UQS27" s="80"/>
      <c r="UQT27" s="80"/>
      <c r="UQU27" s="80"/>
      <c r="UQV27" s="80"/>
      <c r="UQW27" s="80"/>
      <c r="UQX27" s="80"/>
      <c r="UQY27" s="80"/>
      <c r="UQZ27" s="80"/>
      <c r="URA27" s="80"/>
      <c r="URB27" s="80"/>
      <c r="URC27" s="80"/>
      <c r="URD27" s="80"/>
      <c r="URE27" s="80"/>
      <c r="URF27" s="80"/>
      <c r="URG27" s="80"/>
      <c r="URH27" s="80"/>
      <c r="URI27" s="80"/>
      <c r="URJ27" s="80"/>
      <c r="URK27" s="80"/>
      <c r="URL27" s="80"/>
      <c r="URM27" s="80"/>
      <c r="URN27" s="80"/>
      <c r="URO27" s="80"/>
      <c r="URP27" s="80"/>
      <c r="URQ27" s="80"/>
      <c r="URR27" s="80"/>
      <c r="URS27" s="80"/>
      <c r="URT27" s="80"/>
      <c r="URU27" s="80"/>
      <c r="URV27" s="80"/>
      <c r="URW27" s="80"/>
      <c r="URX27" s="80"/>
      <c r="URY27" s="80"/>
      <c r="URZ27" s="80"/>
      <c r="USA27" s="80"/>
      <c r="USB27" s="80"/>
      <c r="USC27" s="80"/>
      <c r="USD27" s="80"/>
      <c r="USE27" s="80"/>
      <c r="USF27" s="80"/>
      <c r="USG27" s="80"/>
      <c r="USH27" s="80"/>
      <c r="USI27" s="80"/>
      <c r="USJ27" s="80"/>
      <c r="USK27" s="80"/>
      <c r="USL27" s="80"/>
      <c r="USM27" s="80"/>
      <c r="USN27" s="80"/>
      <c r="USO27" s="80"/>
      <c r="USP27" s="80"/>
      <c r="USQ27" s="80"/>
      <c r="USR27" s="80"/>
      <c r="USS27" s="80"/>
      <c r="UST27" s="80"/>
      <c r="USU27" s="80"/>
      <c r="USV27" s="80"/>
      <c r="USW27" s="80"/>
      <c r="USX27" s="80"/>
      <c r="USY27" s="80"/>
      <c r="USZ27" s="80"/>
      <c r="UTA27" s="80"/>
      <c r="UTB27" s="80"/>
      <c r="UTC27" s="80"/>
      <c r="UTD27" s="80"/>
      <c r="UTE27" s="80"/>
      <c r="UTF27" s="80"/>
      <c r="UTG27" s="80"/>
      <c r="UTH27" s="80"/>
      <c r="UTI27" s="80"/>
      <c r="UTJ27" s="80"/>
      <c r="UTK27" s="80"/>
      <c r="UTL27" s="80"/>
      <c r="UTM27" s="80"/>
      <c r="UTN27" s="80"/>
      <c r="UTO27" s="80"/>
      <c r="UTP27" s="80"/>
      <c r="UTQ27" s="80"/>
      <c r="UTR27" s="80"/>
      <c r="UTS27" s="80"/>
      <c r="UTT27" s="80"/>
      <c r="UTU27" s="80"/>
      <c r="UTV27" s="80"/>
      <c r="UTW27" s="80"/>
      <c r="UTX27" s="80"/>
      <c r="UTY27" s="80"/>
      <c r="UTZ27" s="80"/>
      <c r="UUA27" s="80"/>
      <c r="UUB27" s="80"/>
      <c r="UUC27" s="80"/>
      <c r="UUD27" s="80"/>
      <c r="UUE27" s="80"/>
      <c r="UUF27" s="80"/>
      <c r="UUG27" s="80"/>
      <c r="UUH27" s="80"/>
      <c r="UUI27" s="80"/>
      <c r="UUJ27" s="80"/>
      <c r="UUK27" s="80"/>
      <c r="UUL27" s="80"/>
      <c r="UUM27" s="80"/>
      <c r="UUN27" s="80"/>
      <c r="UUO27" s="80"/>
      <c r="UUP27" s="80"/>
      <c r="UUQ27" s="80"/>
      <c r="UUR27" s="80"/>
      <c r="UUS27" s="80"/>
      <c r="UUT27" s="80"/>
      <c r="UUU27" s="80"/>
      <c r="UUV27" s="80"/>
      <c r="UUW27" s="80"/>
      <c r="UUX27" s="80"/>
      <c r="UUY27" s="80"/>
      <c r="UUZ27" s="80"/>
      <c r="UVA27" s="80"/>
      <c r="UVB27" s="80"/>
      <c r="UVC27" s="80"/>
      <c r="UVD27" s="80"/>
      <c r="UVE27" s="80"/>
      <c r="UVF27" s="80"/>
      <c r="UVG27" s="80"/>
      <c r="UVH27" s="80"/>
      <c r="UVI27" s="80"/>
      <c r="UVJ27" s="80"/>
      <c r="UVK27" s="80"/>
      <c r="UVL27" s="80"/>
      <c r="UVM27" s="80"/>
      <c r="UVN27" s="80"/>
      <c r="UVO27" s="80"/>
      <c r="UVP27" s="80"/>
      <c r="UVQ27" s="80"/>
      <c r="UVR27" s="80"/>
      <c r="UVS27" s="80"/>
      <c r="UVT27" s="80"/>
      <c r="UVU27" s="80"/>
      <c r="UVV27" s="80"/>
      <c r="UVW27" s="80"/>
      <c r="UVX27" s="80"/>
      <c r="UVY27" s="80"/>
      <c r="UVZ27" s="80"/>
      <c r="UWA27" s="80"/>
      <c r="UWB27" s="80"/>
      <c r="UWC27" s="80"/>
      <c r="UWD27" s="80"/>
      <c r="UWE27" s="80"/>
      <c r="UWF27" s="80"/>
      <c r="UWG27" s="80"/>
      <c r="UWH27" s="80"/>
      <c r="UWI27" s="80"/>
      <c r="UWJ27" s="80"/>
      <c r="UWK27" s="80"/>
      <c r="UWL27" s="80"/>
      <c r="UWM27" s="80"/>
      <c r="UWN27" s="80"/>
      <c r="UWO27" s="80"/>
      <c r="UWP27" s="80"/>
      <c r="UWQ27" s="80"/>
      <c r="UWR27" s="80"/>
      <c r="UWS27" s="80"/>
      <c r="UWT27" s="80"/>
      <c r="UWU27" s="80"/>
      <c r="UWV27" s="80"/>
      <c r="UWW27" s="80"/>
      <c r="UWX27" s="80"/>
      <c r="UWY27" s="80"/>
      <c r="UWZ27" s="80"/>
      <c r="UXA27" s="80"/>
      <c r="UXB27" s="80"/>
      <c r="UXC27" s="80"/>
      <c r="UXD27" s="80"/>
      <c r="UXE27" s="80"/>
      <c r="UXF27" s="80"/>
      <c r="UXG27" s="80"/>
      <c r="UXH27" s="80"/>
      <c r="UXI27" s="80"/>
      <c r="UXJ27" s="80"/>
      <c r="UXK27" s="80"/>
      <c r="UXL27" s="80"/>
      <c r="UXM27" s="80"/>
      <c r="UXN27" s="80"/>
      <c r="UXO27" s="80"/>
      <c r="UXP27" s="80"/>
      <c r="UXQ27" s="80"/>
      <c r="UXR27" s="80"/>
      <c r="UXS27" s="80"/>
      <c r="UXT27" s="80"/>
      <c r="UXU27" s="80"/>
      <c r="UXV27" s="80"/>
      <c r="UXW27" s="80"/>
      <c r="UXX27" s="80"/>
      <c r="UXY27" s="80"/>
      <c r="UXZ27" s="80"/>
      <c r="UYA27" s="80"/>
      <c r="UYB27" s="80"/>
      <c r="UYC27" s="80"/>
      <c r="UYD27" s="80"/>
      <c r="UYE27" s="80"/>
      <c r="UYF27" s="80"/>
      <c r="UYG27" s="80"/>
      <c r="UYH27" s="80"/>
      <c r="UYI27" s="80"/>
      <c r="UYJ27" s="80"/>
      <c r="UYK27" s="80"/>
      <c r="UYL27" s="80"/>
      <c r="UYM27" s="80"/>
      <c r="UYN27" s="80"/>
      <c r="UYO27" s="80"/>
      <c r="UYP27" s="80"/>
      <c r="UYQ27" s="80"/>
      <c r="UYR27" s="80"/>
      <c r="UYS27" s="80"/>
      <c r="UYT27" s="80"/>
      <c r="UYU27" s="80"/>
      <c r="UYV27" s="80"/>
      <c r="UYW27" s="80"/>
      <c r="UYX27" s="80"/>
      <c r="UYY27" s="80"/>
      <c r="UYZ27" s="80"/>
      <c r="UZA27" s="80"/>
      <c r="UZB27" s="80"/>
      <c r="UZC27" s="80"/>
      <c r="UZD27" s="80"/>
      <c r="UZE27" s="80"/>
      <c r="UZF27" s="80"/>
      <c r="UZG27" s="80"/>
      <c r="UZH27" s="80"/>
      <c r="UZI27" s="80"/>
      <c r="UZJ27" s="80"/>
      <c r="UZK27" s="80"/>
      <c r="UZL27" s="80"/>
      <c r="UZM27" s="80"/>
      <c r="UZN27" s="80"/>
      <c r="UZO27" s="80"/>
      <c r="UZP27" s="80"/>
      <c r="UZQ27" s="80"/>
      <c r="UZR27" s="80"/>
      <c r="UZS27" s="80"/>
      <c r="UZT27" s="80"/>
      <c r="UZU27" s="80"/>
      <c r="UZV27" s="80"/>
      <c r="UZW27" s="80"/>
      <c r="UZX27" s="80"/>
      <c r="UZY27" s="80"/>
      <c r="UZZ27" s="80"/>
      <c r="VAA27" s="80"/>
      <c r="VAB27" s="80"/>
      <c r="VAC27" s="80"/>
      <c r="VAD27" s="80"/>
      <c r="VAE27" s="80"/>
      <c r="VAF27" s="80"/>
      <c r="VAG27" s="80"/>
      <c r="VAH27" s="80"/>
      <c r="VAI27" s="80"/>
      <c r="VAJ27" s="80"/>
      <c r="VAK27" s="80"/>
      <c r="VAL27" s="80"/>
      <c r="VAM27" s="80"/>
      <c r="VAN27" s="80"/>
      <c r="VAO27" s="80"/>
      <c r="VAP27" s="80"/>
      <c r="VAQ27" s="80"/>
      <c r="VAR27" s="80"/>
      <c r="VAS27" s="80"/>
      <c r="VAT27" s="80"/>
      <c r="VAU27" s="80"/>
      <c r="VAV27" s="80"/>
      <c r="VAW27" s="80"/>
      <c r="VAX27" s="80"/>
      <c r="VAY27" s="80"/>
      <c r="VAZ27" s="80"/>
      <c r="VBA27" s="80"/>
      <c r="VBB27" s="80"/>
      <c r="VBC27" s="80"/>
      <c r="VBD27" s="80"/>
      <c r="VBE27" s="80"/>
      <c r="VBF27" s="80"/>
      <c r="VBG27" s="80"/>
      <c r="VBH27" s="80"/>
      <c r="VBI27" s="80"/>
      <c r="VBJ27" s="80"/>
      <c r="VBK27" s="80"/>
      <c r="VBL27" s="80"/>
      <c r="VBM27" s="80"/>
      <c r="VBN27" s="80"/>
      <c r="VBO27" s="80"/>
      <c r="VBP27" s="80"/>
      <c r="VBQ27" s="80"/>
      <c r="VBR27" s="80"/>
      <c r="VBS27" s="80"/>
      <c r="VBT27" s="80"/>
      <c r="VBU27" s="80"/>
      <c r="VBV27" s="80"/>
      <c r="VBW27" s="80"/>
      <c r="VBX27" s="80"/>
      <c r="VBY27" s="80"/>
      <c r="VBZ27" s="80"/>
      <c r="VCA27" s="80"/>
      <c r="VCB27" s="80"/>
      <c r="VCC27" s="80"/>
      <c r="VCD27" s="80"/>
      <c r="VCE27" s="80"/>
      <c r="VCF27" s="80"/>
      <c r="VCG27" s="80"/>
      <c r="VCH27" s="80"/>
      <c r="VCI27" s="80"/>
      <c r="VCJ27" s="80"/>
      <c r="VCK27" s="80"/>
      <c r="VCL27" s="80"/>
      <c r="VCM27" s="80"/>
      <c r="VCN27" s="80"/>
      <c r="VCO27" s="80"/>
      <c r="VCP27" s="80"/>
      <c r="VCQ27" s="80"/>
      <c r="VCR27" s="80"/>
      <c r="VCS27" s="80"/>
      <c r="VCT27" s="80"/>
      <c r="VCU27" s="80"/>
      <c r="VCV27" s="80"/>
      <c r="VCW27" s="80"/>
      <c r="VCX27" s="80"/>
      <c r="VCY27" s="80"/>
      <c r="VCZ27" s="80"/>
      <c r="VDA27" s="80"/>
      <c r="VDB27" s="80"/>
      <c r="VDC27" s="80"/>
      <c r="VDD27" s="80"/>
      <c r="VDE27" s="80"/>
      <c r="VDF27" s="80"/>
      <c r="VDG27" s="80"/>
      <c r="VDH27" s="80"/>
      <c r="VDI27" s="80"/>
      <c r="VDJ27" s="80"/>
      <c r="VDK27" s="80"/>
      <c r="VDL27" s="80"/>
      <c r="VDM27" s="80"/>
      <c r="VDN27" s="80"/>
      <c r="VDO27" s="80"/>
      <c r="VDP27" s="80"/>
      <c r="VDQ27" s="80"/>
      <c r="VDR27" s="80"/>
      <c r="VDS27" s="80"/>
      <c r="VDT27" s="80"/>
      <c r="VDU27" s="80"/>
      <c r="VDV27" s="80"/>
      <c r="VDW27" s="80"/>
      <c r="VDX27" s="80"/>
      <c r="VDY27" s="80"/>
      <c r="VDZ27" s="80"/>
      <c r="VEA27" s="80"/>
      <c r="VEB27" s="80"/>
      <c r="VEC27" s="80"/>
      <c r="VED27" s="80"/>
      <c r="VEE27" s="80"/>
      <c r="VEF27" s="80"/>
      <c r="VEG27" s="80"/>
      <c r="VEH27" s="80"/>
      <c r="VEI27" s="80"/>
      <c r="VEJ27" s="80"/>
      <c r="VEK27" s="80"/>
      <c r="VEL27" s="80"/>
      <c r="VEM27" s="80"/>
      <c r="VEN27" s="80"/>
      <c r="VEO27" s="80"/>
      <c r="VEP27" s="80"/>
      <c r="VEQ27" s="80"/>
      <c r="VER27" s="80"/>
      <c r="VES27" s="80"/>
      <c r="VET27" s="80"/>
      <c r="VEU27" s="80"/>
      <c r="VEV27" s="80"/>
      <c r="VEW27" s="80"/>
      <c r="VEX27" s="80"/>
      <c r="VEY27" s="80"/>
      <c r="VEZ27" s="80"/>
      <c r="VFA27" s="80"/>
      <c r="VFB27" s="80"/>
      <c r="VFC27" s="80"/>
      <c r="VFD27" s="80"/>
      <c r="VFE27" s="80"/>
      <c r="VFF27" s="80"/>
      <c r="VFG27" s="80"/>
      <c r="VFH27" s="80"/>
      <c r="VFI27" s="80"/>
      <c r="VFJ27" s="80"/>
      <c r="VFK27" s="80"/>
      <c r="VFL27" s="80"/>
      <c r="VFM27" s="80"/>
      <c r="VFN27" s="80"/>
      <c r="VFO27" s="80"/>
      <c r="VFP27" s="80"/>
      <c r="VFQ27" s="80"/>
      <c r="VFR27" s="80"/>
      <c r="VFS27" s="80"/>
      <c r="VFT27" s="80"/>
      <c r="VFU27" s="80"/>
      <c r="VFV27" s="80"/>
      <c r="VFW27" s="80"/>
      <c r="VFX27" s="80"/>
      <c r="VFY27" s="80"/>
      <c r="VFZ27" s="80"/>
      <c r="VGA27" s="80"/>
      <c r="VGB27" s="80"/>
      <c r="VGC27" s="80"/>
      <c r="VGD27" s="80"/>
      <c r="VGE27" s="80"/>
      <c r="VGF27" s="80"/>
      <c r="VGG27" s="80"/>
      <c r="VGH27" s="80"/>
      <c r="VGI27" s="80"/>
      <c r="VGJ27" s="80"/>
      <c r="VGK27" s="80"/>
      <c r="VGL27" s="80"/>
      <c r="VGM27" s="80"/>
      <c r="VGN27" s="80"/>
      <c r="VGO27" s="80"/>
      <c r="VGP27" s="80"/>
      <c r="VGQ27" s="80"/>
      <c r="VGR27" s="80"/>
      <c r="VGS27" s="80"/>
      <c r="VGT27" s="80"/>
      <c r="VGU27" s="80"/>
      <c r="VGV27" s="80"/>
      <c r="VGW27" s="80"/>
      <c r="VGX27" s="80"/>
      <c r="VGY27" s="80"/>
      <c r="VGZ27" s="80"/>
      <c r="VHA27" s="80"/>
      <c r="VHB27" s="80"/>
      <c r="VHC27" s="80"/>
      <c r="VHD27" s="80"/>
      <c r="VHE27" s="80"/>
      <c r="VHF27" s="80"/>
      <c r="VHG27" s="80"/>
      <c r="VHH27" s="80"/>
      <c r="VHI27" s="80"/>
      <c r="VHJ27" s="80"/>
      <c r="VHK27" s="80"/>
      <c r="VHL27" s="80"/>
      <c r="VHM27" s="80"/>
      <c r="VHN27" s="80"/>
      <c r="VHO27" s="80"/>
      <c r="VHP27" s="80"/>
      <c r="VHQ27" s="80"/>
      <c r="VHR27" s="80"/>
      <c r="VHS27" s="80"/>
      <c r="VHT27" s="80"/>
      <c r="VHU27" s="80"/>
      <c r="VHV27" s="80"/>
      <c r="VHW27" s="80"/>
      <c r="VHX27" s="80"/>
      <c r="VHY27" s="80"/>
      <c r="VHZ27" s="80"/>
      <c r="VIA27" s="80"/>
      <c r="VIB27" s="80"/>
      <c r="VIC27" s="80"/>
      <c r="VID27" s="80"/>
      <c r="VIE27" s="80"/>
      <c r="VIF27" s="80"/>
      <c r="VIG27" s="80"/>
      <c r="VIH27" s="80"/>
      <c r="VII27" s="80"/>
      <c r="VIJ27" s="80"/>
      <c r="VIK27" s="80"/>
      <c r="VIL27" s="80"/>
      <c r="VIM27" s="80"/>
      <c r="VIN27" s="80"/>
      <c r="VIO27" s="80"/>
      <c r="VIP27" s="80"/>
      <c r="VIQ27" s="80"/>
      <c r="VIR27" s="80"/>
      <c r="VIS27" s="80"/>
      <c r="VIT27" s="80"/>
      <c r="VIU27" s="80"/>
      <c r="VIV27" s="80"/>
      <c r="VIW27" s="80"/>
      <c r="VIX27" s="80"/>
      <c r="VIY27" s="80"/>
      <c r="VIZ27" s="80"/>
      <c r="VJA27" s="80"/>
      <c r="VJB27" s="80"/>
      <c r="VJC27" s="80"/>
      <c r="VJD27" s="80"/>
      <c r="VJE27" s="80"/>
      <c r="VJF27" s="80"/>
      <c r="VJG27" s="80"/>
      <c r="VJH27" s="80"/>
      <c r="VJI27" s="80"/>
      <c r="VJJ27" s="80"/>
      <c r="VJK27" s="80"/>
      <c r="VJL27" s="80"/>
      <c r="VJM27" s="80"/>
      <c r="VJN27" s="80"/>
      <c r="VJO27" s="80"/>
      <c r="VJP27" s="80"/>
      <c r="VJQ27" s="80"/>
      <c r="VJR27" s="80"/>
      <c r="VJS27" s="80"/>
      <c r="VJT27" s="80"/>
      <c r="VJU27" s="80"/>
      <c r="VJV27" s="80"/>
      <c r="VJW27" s="80"/>
      <c r="VJX27" s="80"/>
      <c r="VJY27" s="80"/>
      <c r="VJZ27" s="80"/>
      <c r="VKA27" s="80"/>
      <c r="VKB27" s="80"/>
      <c r="VKC27" s="80"/>
      <c r="VKD27" s="80"/>
      <c r="VKE27" s="80"/>
      <c r="VKF27" s="80"/>
      <c r="VKG27" s="80"/>
      <c r="VKH27" s="80"/>
      <c r="VKI27" s="80"/>
      <c r="VKJ27" s="80"/>
      <c r="VKK27" s="80"/>
      <c r="VKL27" s="80"/>
      <c r="VKM27" s="80"/>
      <c r="VKN27" s="80"/>
      <c r="VKO27" s="80"/>
      <c r="VKP27" s="80"/>
      <c r="VKQ27" s="80"/>
      <c r="VKR27" s="80"/>
      <c r="VKS27" s="80"/>
      <c r="VKT27" s="80"/>
      <c r="VKU27" s="80"/>
      <c r="VKV27" s="80"/>
      <c r="VKW27" s="80"/>
      <c r="VKX27" s="80"/>
      <c r="VKY27" s="80"/>
      <c r="VKZ27" s="80"/>
      <c r="VLA27" s="80"/>
      <c r="VLB27" s="80"/>
      <c r="VLC27" s="80"/>
      <c r="VLD27" s="80"/>
      <c r="VLE27" s="80"/>
      <c r="VLF27" s="80"/>
      <c r="VLG27" s="80"/>
      <c r="VLH27" s="80"/>
      <c r="VLI27" s="80"/>
      <c r="VLJ27" s="80"/>
      <c r="VLK27" s="80"/>
      <c r="VLL27" s="80"/>
      <c r="VLM27" s="80"/>
      <c r="VLN27" s="80"/>
      <c r="VLO27" s="80"/>
      <c r="VLP27" s="80"/>
      <c r="VLQ27" s="80"/>
      <c r="VLR27" s="80"/>
      <c r="VLS27" s="80"/>
      <c r="VLT27" s="80"/>
      <c r="VLU27" s="80"/>
      <c r="VLV27" s="80"/>
      <c r="VLW27" s="80"/>
      <c r="VLX27" s="80"/>
      <c r="VLY27" s="80"/>
      <c r="VLZ27" s="80"/>
      <c r="VMA27" s="80"/>
      <c r="VMB27" s="80"/>
      <c r="VMC27" s="80"/>
      <c r="VMD27" s="80"/>
      <c r="VME27" s="80"/>
      <c r="VMF27" s="80"/>
      <c r="VMG27" s="80"/>
      <c r="VMH27" s="80"/>
      <c r="VMI27" s="80"/>
      <c r="VMJ27" s="80"/>
      <c r="VMK27" s="80"/>
      <c r="VML27" s="80"/>
      <c r="VMM27" s="80"/>
      <c r="VMN27" s="80"/>
      <c r="VMO27" s="80"/>
      <c r="VMP27" s="80"/>
      <c r="VMQ27" s="80"/>
      <c r="VMR27" s="80"/>
      <c r="VMS27" s="80"/>
      <c r="VMT27" s="80"/>
      <c r="VMU27" s="80"/>
      <c r="VMV27" s="80"/>
      <c r="VMW27" s="80"/>
      <c r="VMX27" s="80"/>
      <c r="VMY27" s="80"/>
      <c r="VMZ27" s="80"/>
      <c r="VNA27" s="80"/>
      <c r="VNB27" s="80"/>
      <c r="VNC27" s="80"/>
      <c r="VND27" s="80"/>
      <c r="VNE27" s="80"/>
      <c r="VNF27" s="80"/>
      <c r="VNG27" s="80"/>
      <c r="VNH27" s="80"/>
      <c r="VNI27" s="80"/>
      <c r="VNJ27" s="80"/>
      <c r="VNK27" s="80"/>
      <c r="VNL27" s="80"/>
      <c r="VNM27" s="80"/>
      <c r="VNN27" s="80"/>
      <c r="VNO27" s="80"/>
      <c r="VNP27" s="80"/>
      <c r="VNQ27" s="80"/>
      <c r="VNR27" s="80"/>
      <c r="VNS27" s="80"/>
      <c r="VNT27" s="80"/>
      <c r="VNU27" s="80"/>
      <c r="VNV27" s="80"/>
      <c r="VNW27" s="80"/>
      <c r="VNX27" s="80"/>
      <c r="VNY27" s="80"/>
      <c r="VNZ27" s="80"/>
      <c r="VOA27" s="80"/>
      <c r="VOB27" s="80"/>
      <c r="VOC27" s="80"/>
      <c r="VOD27" s="80"/>
      <c r="VOE27" s="80"/>
      <c r="VOF27" s="80"/>
      <c r="VOG27" s="80"/>
      <c r="VOH27" s="80"/>
      <c r="VOI27" s="80"/>
      <c r="VOJ27" s="80"/>
      <c r="VOK27" s="80"/>
      <c r="VOL27" s="80"/>
      <c r="VOM27" s="80"/>
      <c r="VON27" s="80"/>
      <c r="VOO27" s="80"/>
      <c r="VOP27" s="80"/>
      <c r="VOQ27" s="80"/>
      <c r="VOR27" s="80"/>
      <c r="VOS27" s="80"/>
      <c r="VOT27" s="80"/>
      <c r="VOU27" s="80"/>
      <c r="VOV27" s="80"/>
      <c r="VOW27" s="80"/>
      <c r="VOX27" s="80"/>
      <c r="VOY27" s="80"/>
      <c r="VOZ27" s="80"/>
      <c r="VPA27" s="80"/>
      <c r="VPB27" s="80"/>
      <c r="VPC27" s="80"/>
      <c r="VPD27" s="80"/>
      <c r="VPE27" s="80"/>
      <c r="VPF27" s="80"/>
      <c r="VPG27" s="80"/>
      <c r="VPH27" s="80"/>
      <c r="VPI27" s="80"/>
      <c r="VPJ27" s="80"/>
      <c r="VPK27" s="80"/>
      <c r="VPL27" s="80"/>
      <c r="VPM27" s="80"/>
      <c r="VPN27" s="80"/>
      <c r="VPO27" s="80"/>
      <c r="VPP27" s="80"/>
      <c r="VPQ27" s="80"/>
      <c r="VPR27" s="80"/>
      <c r="VPS27" s="80"/>
      <c r="VPT27" s="80"/>
      <c r="VPU27" s="80"/>
      <c r="VPV27" s="80"/>
      <c r="VPW27" s="80"/>
      <c r="VPX27" s="80"/>
      <c r="VPY27" s="80"/>
      <c r="VPZ27" s="80"/>
      <c r="VQA27" s="80"/>
      <c r="VQB27" s="80"/>
      <c r="VQC27" s="80"/>
      <c r="VQD27" s="80"/>
      <c r="VQE27" s="80"/>
      <c r="VQF27" s="80"/>
      <c r="VQG27" s="80"/>
      <c r="VQH27" s="80"/>
      <c r="VQI27" s="80"/>
      <c r="VQJ27" s="80"/>
      <c r="VQK27" s="80"/>
      <c r="VQL27" s="80"/>
      <c r="VQM27" s="80"/>
      <c r="VQN27" s="80"/>
      <c r="VQO27" s="80"/>
      <c r="VQP27" s="80"/>
      <c r="VQQ27" s="80"/>
      <c r="VQR27" s="80"/>
      <c r="VQS27" s="80"/>
      <c r="VQT27" s="80"/>
      <c r="VQU27" s="80"/>
      <c r="VQV27" s="80"/>
      <c r="VQW27" s="80"/>
      <c r="VQX27" s="80"/>
      <c r="VQY27" s="80"/>
      <c r="VQZ27" s="80"/>
      <c r="VRA27" s="80"/>
      <c r="VRB27" s="80"/>
      <c r="VRC27" s="80"/>
      <c r="VRD27" s="80"/>
      <c r="VRE27" s="80"/>
      <c r="VRF27" s="80"/>
      <c r="VRG27" s="80"/>
      <c r="VRH27" s="80"/>
      <c r="VRI27" s="80"/>
      <c r="VRJ27" s="80"/>
      <c r="VRK27" s="80"/>
      <c r="VRL27" s="80"/>
      <c r="VRM27" s="80"/>
      <c r="VRN27" s="80"/>
      <c r="VRO27" s="80"/>
      <c r="VRP27" s="80"/>
      <c r="VRQ27" s="80"/>
      <c r="VRR27" s="80"/>
      <c r="VRS27" s="80"/>
      <c r="VRT27" s="80"/>
      <c r="VRU27" s="80"/>
      <c r="VRV27" s="80"/>
      <c r="VRW27" s="80"/>
      <c r="VRX27" s="80"/>
      <c r="VRY27" s="80"/>
      <c r="VRZ27" s="80"/>
      <c r="VSA27" s="80"/>
      <c r="VSB27" s="80"/>
      <c r="VSC27" s="80"/>
      <c r="VSD27" s="80"/>
      <c r="VSE27" s="80"/>
      <c r="VSF27" s="80"/>
      <c r="VSG27" s="80"/>
      <c r="VSH27" s="80"/>
      <c r="VSI27" s="80"/>
      <c r="VSJ27" s="80"/>
      <c r="VSK27" s="80"/>
      <c r="VSL27" s="80"/>
      <c r="VSM27" s="80"/>
      <c r="VSN27" s="80"/>
      <c r="VSO27" s="80"/>
      <c r="VSP27" s="80"/>
      <c r="VSQ27" s="80"/>
      <c r="VSR27" s="80"/>
      <c r="VSS27" s="80"/>
      <c r="VST27" s="80"/>
      <c r="VSU27" s="80"/>
      <c r="VSV27" s="80"/>
      <c r="VSW27" s="80"/>
      <c r="VSX27" s="80"/>
      <c r="VSY27" s="80"/>
      <c r="VSZ27" s="80"/>
      <c r="VTA27" s="80"/>
      <c r="VTB27" s="80"/>
      <c r="VTC27" s="80"/>
      <c r="VTD27" s="80"/>
      <c r="VTE27" s="80"/>
      <c r="VTF27" s="80"/>
      <c r="VTG27" s="80"/>
      <c r="VTH27" s="80"/>
      <c r="VTI27" s="80"/>
      <c r="VTJ27" s="80"/>
      <c r="VTK27" s="80"/>
      <c r="VTL27" s="80"/>
      <c r="VTM27" s="80"/>
      <c r="VTN27" s="80"/>
      <c r="VTO27" s="80"/>
      <c r="VTP27" s="80"/>
      <c r="VTQ27" s="80"/>
      <c r="VTR27" s="80"/>
      <c r="VTS27" s="80"/>
      <c r="VTT27" s="80"/>
      <c r="VTU27" s="80"/>
      <c r="VTV27" s="80"/>
      <c r="VTW27" s="80"/>
      <c r="VTX27" s="80"/>
      <c r="VTY27" s="80"/>
      <c r="VTZ27" s="80"/>
      <c r="VUA27" s="80"/>
      <c r="VUB27" s="80"/>
      <c r="VUC27" s="80"/>
      <c r="VUD27" s="80"/>
      <c r="VUE27" s="80"/>
      <c r="VUF27" s="80"/>
      <c r="VUG27" s="80"/>
      <c r="VUH27" s="80"/>
      <c r="VUI27" s="80"/>
      <c r="VUJ27" s="80"/>
      <c r="VUK27" s="80"/>
      <c r="VUL27" s="80"/>
      <c r="VUM27" s="80"/>
      <c r="VUN27" s="80"/>
      <c r="VUO27" s="80"/>
      <c r="VUP27" s="80"/>
      <c r="VUQ27" s="80"/>
      <c r="VUR27" s="80"/>
      <c r="VUS27" s="80"/>
      <c r="VUT27" s="80"/>
      <c r="VUU27" s="80"/>
      <c r="VUV27" s="80"/>
      <c r="VUW27" s="80"/>
      <c r="VUX27" s="80"/>
      <c r="VUY27" s="80"/>
      <c r="VUZ27" s="80"/>
      <c r="VVA27" s="80"/>
      <c r="VVB27" s="80"/>
      <c r="VVC27" s="80"/>
      <c r="VVD27" s="80"/>
      <c r="VVE27" s="80"/>
      <c r="VVF27" s="80"/>
      <c r="VVG27" s="80"/>
      <c r="VVH27" s="80"/>
      <c r="VVI27" s="80"/>
      <c r="VVJ27" s="80"/>
      <c r="VVK27" s="80"/>
      <c r="VVL27" s="80"/>
      <c r="VVM27" s="80"/>
      <c r="VVN27" s="80"/>
      <c r="VVO27" s="80"/>
      <c r="VVP27" s="80"/>
      <c r="VVQ27" s="80"/>
      <c r="VVR27" s="80"/>
      <c r="VVS27" s="80"/>
      <c r="VVT27" s="80"/>
      <c r="VVU27" s="80"/>
      <c r="VVV27" s="80"/>
      <c r="VVW27" s="80"/>
      <c r="VVX27" s="80"/>
      <c r="VVY27" s="80"/>
      <c r="VVZ27" s="80"/>
      <c r="VWA27" s="80"/>
      <c r="VWB27" s="80"/>
      <c r="VWC27" s="80"/>
      <c r="VWD27" s="80"/>
      <c r="VWE27" s="80"/>
      <c r="VWF27" s="80"/>
      <c r="VWG27" s="80"/>
      <c r="VWH27" s="80"/>
      <c r="VWI27" s="80"/>
      <c r="VWJ27" s="80"/>
      <c r="VWK27" s="80"/>
      <c r="VWL27" s="80"/>
      <c r="VWM27" s="80"/>
      <c r="VWN27" s="80"/>
      <c r="VWO27" s="80"/>
      <c r="VWP27" s="80"/>
      <c r="VWQ27" s="80"/>
      <c r="VWR27" s="80"/>
      <c r="VWS27" s="80"/>
      <c r="VWT27" s="80"/>
      <c r="VWU27" s="80"/>
      <c r="VWV27" s="80"/>
      <c r="VWW27" s="80"/>
      <c r="VWX27" s="80"/>
      <c r="VWY27" s="80"/>
      <c r="VWZ27" s="80"/>
      <c r="VXA27" s="80"/>
      <c r="VXB27" s="80"/>
      <c r="VXC27" s="80"/>
      <c r="VXD27" s="80"/>
      <c r="VXE27" s="80"/>
      <c r="VXF27" s="80"/>
      <c r="VXG27" s="80"/>
      <c r="VXH27" s="80"/>
      <c r="VXI27" s="80"/>
      <c r="VXJ27" s="80"/>
      <c r="VXK27" s="80"/>
      <c r="VXL27" s="80"/>
      <c r="VXM27" s="80"/>
      <c r="VXN27" s="80"/>
      <c r="VXO27" s="80"/>
      <c r="VXP27" s="80"/>
      <c r="VXQ27" s="80"/>
      <c r="VXR27" s="80"/>
      <c r="VXS27" s="80"/>
      <c r="VXT27" s="80"/>
      <c r="VXU27" s="80"/>
      <c r="VXV27" s="80"/>
      <c r="VXW27" s="80"/>
      <c r="VXX27" s="80"/>
      <c r="VXY27" s="80"/>
      <c r="VXZ27" s="80"/>
      <c r="VYA27" s="80"/>
      <c r="VYB27" s="80"/>
      <c r="VYC27" s="80"/>
      <c r="VYD27" s="80"/>
      <c r="VYE27" s="80"/>
      <c r="VYF27" s="80"/>
      <c r="VYG27" s="80"/>
      <c r="VYH27" s="80"/>
      <c r="VYI27" s="80"/>
      <c r="VYJ27" s="80"/>
      <c r="VYK27" s="80"/>
      <c r="VYL27" s="80"/>
      <c r="VYM27" s="80"/>
      <c r="VYN27" s="80"/>
      <c r="VYO27" s="80"/>
      <c r="VYP27" s="80"/>
      <c r="VYQ27" s="80"/>
      <c r="VYR27" s="80"/>
      <c r="VYS27" s="80"/>
      <c r="VYT27" s="80"/>
      <c r="VYU27" s="80"/>
      <c r="VYV27" s="80"/>
      <c r="VYW27" s="80"/>
      <c r="VYX27" s="80"/>
      <c r="VYY27" s="80"/>
      <c r="VYZ27" s="80"/>
      <c r="VZA27" s="80"/>
      <c r="VZB27" s="80"/>
      <c r="VZC27" s="80"/>
      <c r="VZD27" s="80"/>
      <c r="VZE27" s="80"/>
      <c r="VZF27" s="80"/>
      <c r="VZG27" s="80"/>
      <c r="VZH27" s="80"/>
      <c r="VZI27" s="80"/>
      <c r="VZJ27" s="80"/>
      <c r="VZK27" s="80"/>
      <c r="VZL27" s="80"/>
      <c r="VZM27" s="80"/>
      <c r="VZN27" s="80"/>
      <c r="VZO27" s="80"/>
      <c r="VZP27" s="80"/>
      <c r="VZQ27" s="80"/>
      <c r="VZR27" s="80"/>
      <c r="VZS27" s="80"/>
      <c r="VZT27" s="80"/>
      <c r="VZU27" s="80"/>
      <c r="VZV27" s="80"/>
      <c r="VZW27" s="80"/>
      <c r="VZX27" s="80"/>
      <c r="VZY27" s="80"/>
      <c r="VZZ27" s="80"/>
      <c r="WAA27" s="80"/>
      <c r="WAB27" s="80"/>
      <c r="WAC27" s="80"/>
      <c r="WAD27" s="80"/>
      <c r="WAE27" s="80"/>
      <c r="WAF27" s="80"/>
      <c r="WAG27" s="80"/>
      <c r="WAH27" s="80"/>
      <c r="WAI27" s="80"/>
      <c r="WAJ27" s="80"/>
      <c r="WAK27" s="80"/>
      <c r="WAL27" s="80"/>
      <c r="WAM27" s="80"/>
      <c r="WAN27" s="80"/>
      <c r="WAO27" s="80"/>
      <c r="WAP27" s="80"/>
      <c r="WAQ27" s="80"/>
      <c r="WAR27" s="80"/>
      <c r="WAS27" s="80"/>
      <c r="WAT27" s="80"/>
      <c r="WAU27" s="80"/>
      <c r="WAV27" s="80"/>
      <c r="WAW27" s="80"/>
      <c r="WAX27" s="80"/>
      <c r="WAY27" s="80"/>
      <c r="WAZ27" s="80"/>
      <c r="WBA27" s="80"/>
      <c r="WBB27" s="80"/>
      <c r="WBC27" s="80"/>
      <c r="WBD27" s="80"/>
      <c r="WBE27" s="80"/>
      <c r="WBF27" s="80"/>
      <c r="WBG27" s="80"/>
      <c r="WBH27" s="80"/>
      <c r="WBI27" s="80"/>
      <c r="WBJ27" s="80"/>
      <c r="WBK27" s="80"/>
      <c r="WBL27" s="80"/>
      <c r="WBM27" s="80"/>
      <c r="WBN27" s="80"/>
      <c r="WBO27" s="80"/>
      <c r="WBP27" s="80"/>
      <c r="WBQ27" s="80"/>
      <c r="WBR27" s="80"/>
      <c r="WBS27" s="80"/>
      <c r="WBT27" s="80"/>
      <c r="WBU27" s="80"/>
      <c r="WBV27" s="80"/>
      <c r="WBW27" s="80"/>
      <c r="WBX27" s="80"/>
      <c r="WBY27" s="80"/>
      <c r="WBZ27" s="80"/>
      <c r="WCA27" s="80"/>
      <c r="WCB27" s="80"/>
      <c r="WCC27" s="80"/>
      <c r="WCD27" s="80"/>
      <c r="WCE27" s="80"/>
      <c r="WCF27" s="80"/>
      <c r="WCG27" s="80"/>
      <c r="WCH27" s="80"/>
      <c r="WCI27" s="80"/>
      <c r="WCJ27" s="80"/>
      <c r="WCK27" s="80"/>
      <c r="WCL27" s="80"/>
      <c r="WCM27" s="80"/>
      <c r="WCN27" s="80"/>
      <c r="WCO27" s="80"/>
      <c r="WCP27" s="80"/>
      <c r="WCQ27" s="80"/>
      <c r="WCR27" s="80"/>
      <c r="WCS27" s="80"/>
      <c r="WCT27" s="80"/>
      <c r="WCU27" s="80"/>
      <c r="WCV27" s="80"/>
      <c r="WCW27" s="80"/>
      <c r="WCX27" s="80"/>
      <c r="WCY27" s="80"/>
      <c r="WCZ27" s="80"/>
      <c r="WDA27" s="80"/>
      <c r="WDB27" s="80"/>
      <c r="WDC27" s="80"/>
      <c r="WDD27" s="80"/>
      <c r="WDE27" s="80"/>
      <c r="WDF27" s="80"/>
      <c r="WDG27" s="80"/>
      <c r="WDH27" s="80"/>
      <c r="WDI27" s="80"/>
      <c r="WDJ27" s="80"/>
      <c r="WDK27" s="80"/>
      <c r="WDL27" s="80"/>
      <c r="WDM27" s="80"/>
      <c r="WDN27" s="80"/>
      <c r="WDO27" s="80"/>
      <c r="WDP27" s="80"/>
      <c r="WDQ27" s="80"/>
      <c r="WDR27" s="80"/>
      <c r="WDS27" s="80"/>
      <c r="WDT27" s="80"/>
      <c r="WDU27" s="80"/>
      <c r="WDV27" s="80"/>
      <c r="WDW27" s="80"/>
      <c r="WDX27" s="80"/>
      <c r="WDY27" s="80"/>
      <c r="WDZ27" s="80"/>
      <c r="WEA27" s="80"/>
      <c r="WEB27" s="80"/>
      <c r="WEC27" s="80"/>
      <c r="WED27" s="80"/>
      <c r="WEE27" s="80"/>
      <c r="WEF27" s="80"/>
      <c r="WEG27" s="80"/>
      <c r="WEH27" s="80"/>
      <c r="WEI27" s="80"/>
      <c r="WEJ27" s="80"/>
      <c r="WEK27" s="80"/>
      <c r="WEL27" s="80"/>
      <c r="WEM27" s="80"/>
      <c r="WEN27" s="80"/>
      <c r="WEO27" s="80"/>
      <c r="WEP27" s="80"/>
      <c r="WEQ27" s="80"/>
      <c r="WER27" s="80"/>
      <c r="WES27" s="80"/>
      <c r="WET27" s="80"/>
      <c r="WEU27" s="80"/>
      <c r="WEV27" s="80"/>
      <c r="WEW27" s="80"/>
      <c r="WEX27" s="80"/>
      <c r="WEY27" s="80"/>
      <c r="WEZ27" s="80"/>
      <c r="WFA27" s="80"/>
      <c r="WFB27" s="80"/>
      <c r="WFC27" s="80"/>
      <c r="WFD27" s="80"/>
      <c r="WFE27" s="80"/>
      <c r="WFF27" s="80"/>
      <c r="WFG27" s="80"/>
      <c r="WFH27" s="80"/>
      <c r="WFI27" s="80"/>
      <c r="WFJ27" s="80"/>
      <c r="WFK27" s="80"/>
      <c r="WFL27" s="80"/>
      <c r="WFM27" s="80"/>
      <c r="WFN27" s="80"/>
      <c r="WFO27" s="80"/>
      <c r="WFP27" s="80"/>
      <c r="WFQ27" s="80"/>
      <c r="WFR27" s="80"/>
      <c r="WFS27" s="80"/>
      <c r="WFT27" s="80"/>
      <c r="WFU27" s="80"/>
      <c r="WFV27" s="80"/>
      <c r="WFW27" s="80"/>
      <c r="WFX27" s="80"/>
      <c r="WFY27" s="80"/>
      <c r="WFZ27" s="80"/>
      <c r="WGA27" s="80"/>
      <c r="WGB27" s="80"/>
      <c r="WGC27" s="80"/>
      <c r="WGD27" s="80"/>
      <c r="WGE27" s="80"/>
      <c r="WGF27" s="80"/>
      <c r="WGG27" s="80"/>
      <c r="WGH27" s="80"/>
      <c r="WGI27" s="80"/>
      <c r="WGJ27" s="80"/>
      <c r="WGK27" s="80"/>
      <c r="WGL27" s="80"/>
      <c r="WGM27" s="80"/>
      <c r="WGN27" s="80"/>
      <c r="WGO27" s="80"/>
      <c r="WGP27" s="80"/>
      <c r="WGQ27" s="80"/>
      <c r="WGR27" s="80"/>
      <c r="WGS27" s="80"/>
      <c r="WGT27" s="80"/>
      <c r="WGU27" s="80"/>
      <c r="WGV27" s="80"/>
      <c r="WGW27" s="80"/>
      <c r="WGX27" s="80"/>
      <c r="WGY27" s="80"/>
      <c r="WGZ27" s="80"/>
      <c r="WHA27" s="80"/>
      <c r="WHB27" s="80"/>
      <c r="WHC27" s="80"/>
      <c r="WHD27" s="80"/>
      <c r="WHE27" s="80"/>
      <c r="WHF27" s="80"/>
      <c r="WHG27" s="80"/>
      <c r="WHH27" s="80"/>
      <c r="WHI27" s="80"/>
      <c r="WHJ27" s="80"/>
      <c r="WHK27" s="80"/>
      <c r="WHL27" s="80"/>
      <c r="WHM27" s="80"/>
      <c r="WHN27" s="80"/>
      <c r="WHO27" s="80"/>
      <c r="WHP27" s="80"/>
      <c r="WHQ27" s="80"/>
      <c r="WHR27" s="80"/>
      <c r="WHS27" s="80"/>
      <c r="WHT27" s="80"/>
      <c r="WHU27" s="80"/>
      <c r="WHV27" s="80"/>
      <c r="WHW27" s="80"/>
      <c r="WHX27" s="80"/>
      <c r="WHY27" s="80"/>
      <c r="WHZ27" s="80"/>
      <c r="WIA27" s="80"/>
      <c r="WIB27" s="80"/>
      <c r="WIC27" s="80"/>
      <c r="WID27" s="80"/>
      <c r="WIE27" s="80"/>
      <c r="WIF27" s="80"/>
      <c r="WIG27" s="80"/>
      <c r="WIH27" s="80"/>
      <c r="WII27" s="80"/>
      <c r="WIJ27" s="80"/>
      <c r="WIK27" s="80"/>
      <c r="WIL27" s="80"/>
      <c r="WIM27" s="80"/>
      <c r="WIN27" s="80"/>
      <c r="WIO27" s="80"/>
      <c r="WIP27" s="80"/>
      <c r="WIQ27" s="80"/>
      <c r="WIR27" s="80"/>
      <c r="WIS27" s="80"/>
      <c r="WIT27" s="80"/>
      <c r="WIU27" s="80"/>
      <c r="WIV27" s="80"/>
      <c r="WIW27" s="80"/>
      <c r="WIX27" s="80"/>
      <c r="WIY27" s="80"/>
      <c r="WIZ27" s="80"/>
      <c r="WJA27" s="80"/>
      <c r="WJB27" s="80"/>
      <c r="WJC27" s="80"/>
      <c r="WJD27" s="80"/>
      <c r="WJE27" s="80"/>
      <c r="WJF27" s="80"/>
      <c r="WJG27" s="80"/>
      <c r="WJH27" s="80"/>
      <c r="WJI27" s="80"/>
      <c r="WJJ27" s="80"/>
      <c r="WJK27" s="80"/>
      <c r="WJL27" s="80"/>
      <c r="WJM27" s="80"/>
      <c r="WJN27" s="80"/>
      <c r="WJO27" s="80"/>
      <c r="WJP27" s="80"/>
      <c r="WJQ27" s="80"/>
      <c r="WJR27" s="80"/>
      <c r="WJS27" s="80"/>
      <c r="WJT27" s="80"/>
      <c r="WJU27" s="80"/>
      <c r="WJV27" s="80"/>
      <c r="WJW27" s="80"/>
      <c r="WJX27" s="80"/>
      <c r="WJY27" s="80"/>
      <c r="WJZ27" s="80"/>
      <c r="WKA27" s="80"/>
      <c r="WKB27" s="80"/>
      <c r="WKC27" s="80"/>
      <c r="WKD27" s="80"/>
      <c r="WKE27" s="80"/>
      <c r="WKF27" s="80"/>
      <c r="WKG27" s="80"/>
      <c r="WKH27" s="80"/>
      <c r="WKI27" s="80"/>
      <c r="WKJ27" s="80"/>
      <c r="WKK27" s="80"/>
      <c r="WKL27" s="80"/>
      <c r="WKM27" s="80"/>
      <c r="WKN27" s="80"/>
      <c r="WKO27" s="80"/>
      <c r="WKP27" s="80"/>
      <c r="WKQ27" s="80"/>
      <c r="WKR27" s="80"/>
      <c r="WKS27" s="80"/>
      <c r="WKT27" s="80"/>
      <c r="WKU27" s="80"/>
      <c r="WKV27" s="80"/>
      <c r="WKW27" s="80"/>
      <c r="WKX27" s="80"/>
      <c r="WKY27" s="80"/>
      <c r="WKZ27" s="80"/>
      <c r="WLA27" s="80"/>
      <c r="WLB27" s="80"/>
      <c r="WLC27" s="80"/>
      <c r="WLD27" s="80"/>
      <c r="WLE27" s="80"/>
      <c r="WLF27" s="80"/>
      <c r="WLG27" s="80"/>
      <c r="WLH27" s="80"/>
      <c r="WLI27" s="80"/>
      <c r="WLJ27" s="80"/>
      <c r="WLK27" s="80"/>
      <c r="WLL27" s="80"/>
      <c r="WLM27" s="80"/>
      <c r="WLN27" s="80"/>
      <c r="WLO27" s="80"/>
      <c r="WLP27" s="80"/>
      <c r="WLQ27" s="80"/>
      <c r="WLR27" s="80"/>
      <c r="WLS27" s="80"/>
      <c r="WLT27" s="80"/>
      <c r="WLU27" s="80"/>
      <c r="WLV27" s="80"/>
      <c r="WLW27" s="80"/>
      <c r="WLX27" s="80"/>
      <c r="WLY27" s="80"/>
      <c r="WLZ27" s="80"/>
      <c r="WMA27" s="80"/>
      <c r="WMB27" s="80"/>
      <c r="WMC27" s="80"/>
      <c r="WMD27" s="80"/>
      <c r="WME27" s="80"/>
      <c r="WMF27" s="80"/>
      <c r="WMG27" s="80"/>
      <c r="WMH27" s="80"/>
      <c r="WMI27" s="80"/>
      <c r="WMJ27" s="80"/>
      <c r="WMK27" s="80"/>
      <c r="WML27" s="80"/>
      <c r="WMM27" s="80"/>
      <c r="WMN27" s="80"/>
      <c r="WMO27" s="80"/>
      <c r="WMP27" s="80"/>
      <c r="WMQ27" s="80"/>
      <c r="WMR27" s="80"/>
      <c r="WMS27" s="80"/>
      <c r="WMT27" s="80"/>
      <c r="WMU27" s="80"/>
      <c r="WMV27" s="80"/>
      <c r="WMW27" s="80"/>
      <c r="WMX27" s="80"/>
      <c r="WMY27" s="80"/>
      <c r="WMZ27" s="80"/>
      <c r="WNA27" s="80"/>
      <c r="WNB27" s="80"/>
      <c r="WNC27" s="80"/>
      <c r="WND27" s="80"/>
      <c r="WNE27" s="80"/>
      <c r="WNF27" s="80"/>
      <c r="WNG27" s="80"/>
      <c r="WNH27" s="80"/>
      <c r="WNI27" s="80"/>
      <c r="WNJ27" s="80"/>
      <c r="WNK27" s="80"/>
      <c r="WNL27" s="80"/>
      <c r="WNM27" s="80"/>
      <c r="WNN27" s="80"/>
      <c r="WNO27" s="80"/>
      <c r="WNP27" s="80"/>
      <c r="WNQ27" s="80"/>
      <c r="WNR27" s="80"/>
      <c r="WNS27" s="80"/>
      <c r="WNT27" s="80"/>
      <c r="WNU27" s="80"/>
      <c r="WNV27" s="80"/>
      <c r="WNW27" s="80"/>
      <c r="WNX27" s="80"/>
      <c r="WNY27" s="80"/>
      <c r="WNZ27" s="80"/>
      <c r="WOA27" s="80"/>
      <c r="WOB27" s="80"/>
      <c r="WOC27" s="80"/>
      <c r="WOD27" s="80"/>
      <c r="WOE27" s="80"/>
      <c r="WOF27" s="80"/>
      <c r="WOG27" s="80"/>
      <c r="WOH27" s="80"/>
      <c r="WOI27" s="80"/>
      <c r="WOJ27" s="80"/>
      <c r="WOK27" s="80"/>
      <c r="WOL27" s="80"/>
      <c r="WOM27" s="80"/>
      <c r="WON27" s="80"/>
      <c r="WOO27" s="80"/>
      <c r="WOP27" s="80"/>
      <c r="WOQ27" s="80"/>
      <c r="WOR27" s="80"/>
      <c r="WOS27" s="80"/>
      <c r="WOT27" s="80"/>
      <c r="WOU27" s="80"/>
      <c r="WOV27" s="80"/>
      <c r="WOW27" s="80"/>
      <c r="WOX27" s="80"/>
      <c r="WOY27" s="80"/>
      <c r="WOZ27" s="80"/>
      <c r="WPA27" s="80"/>
      <c r="WPB27" s="80"/>
      <c r="WPC27" s="80"/>
      <c r="WPD27" s="80"/>
      <c r="WPE27" s="80"/>
      <c r="WPF27" s="80"/>
      <c r="WPG27" s="80"/>
      <c r="WPH27" s="80"/>
      <c r="WPI27" s="80"/>
      <c r="WPJ27" s="80"/>
      <c r="WPK27" s="80"/>
      <c r="WPL27" s="80"/>
      <c r="WPM27" s="80"/>
      <c r="WPN27" s="80"/>
      <c r="WPO27" s="80"/>
      <c r="WPP27" s="80"/>
      <c r="WPQ27" s="80"/>
      <c r="WPR27" s="80"/>
      <c r="WPS27" s="80"/>
      <c r="WPT27" s="80"/>
      <c r="WPU27" s="80"/>
      <c r="WPV27" s="80"/>
      <c r="WPW27" s="80"/>
      <c r="WPX27" s="80"/>
      <c r="WPY27" s="80"/>
      <c r="WPZ27" s="80"/>
      <c r="WQA27" s="80"/>
      <c r="WQB27" s="80"/>
      <c r="WQC27" s="80"/>
      <c r="WQD27" s="80"/>
      <c r="WQE27" s="80"/>
      <c r="WQF27" s="80"/>
      <c r="WQG27" s="80"/>
      <c r="WQH27" s="80"/>
      <c r="WQI27" s="80"/>
      <c r="WQJ27" s="80"/>
      <c r="WQK27" s="80"/>
      <c r="WQL27" s="80"/>
      <c r="WQM27" s="80"/>
      <c r="WQN27" s="80"/>
      <c r="WQO27" s="80"/>
      <c r="WQP27" s="80"/>
      <c r="WQQ27" s="80"/>
      <c r="WQR27" s="80"/>
      <c r="WQS27" s="80"/>
      <c r="WQT27" s="80"/>
      <c r="WQU27" s="80"/>
      <c r="WQV27" s="80"/>
      <c r="WQW27" s="80"/>
      <c r="WQX27" s="80"/>
      <c r="WQY27" s="80"/>
      <c r="WQZ27" s="80"/>
      <c r="WRA27" s="80"/>
      <c r="WRB27" s="80"/>
      <c r="WRC27" s="80"/>
      <c r="WRD27" s="80"/>
      <c r="WRE27" s="80"/>
      <c r="WRF27" s="80"/>
      <c r="WRG27" s="80"/>
      <c r="WRH27" s="80"/>
      <c r="WRI27" s="80"/>
      <c r="WRJ27" s="80"/>
      <c r="WRK27" s="80"/>
      <c r="WRL27" s="80"/>
      <c r="WRM27" s="80"/>
      <c r="WRN27" s="80"/>
      <c r="WRO27" s="80"/>
      <c r="WRP27" s="80"/>
      <c r="WRQ27" s="80"/>
      <c r="WRR27" s="80"/>
      <c r="WRS27" s="80"/>
      <c r="WRT27" s="80"/>
      <c r="WRU27" s="80"/>
      <c r="WRV27" s="80"/>
      <c r="WRW27" s="80"/>
      <c r="WRX27" s="80"/>
      <c r="WRY27" s="80"/>
      <c r="WRZ27" s="80"/>
      <c r="WSA27" s="80"/>
      <c r="WSB27" s="80"/>
      <c r="WSC27" s="80"/>
      <c r="WSD27" s="80"/>
      <c r="WSE27" s="80"/>
      <c r="WSF27" s="80"/>
      <c r="WSG27" s="80"/>
      <c r="WSH27" s="80"/>
      <c r="WSI27" s="80"/>
      <c r="WSJ27" s="80"/>
      <c r="WSK27" s="80"/>
      <c r="WSL27" s="80"/>
      <c r="WSM27" s="80"/>
      <c r="WSN27" s="80"/>
      <c r="WSO27" s="80"/>
      <c r="WSP27" s="80"/>
      <c r="WSQ27" s="80"/>
      <c r="WSR27" s="80"/>
      <c r="WSS27" s="80"/>
      <c r="WST27" s="80"/>
      <c r="WSU27" s="80"/>
      <c r="WSV27" s="80"/>
      <c r="WSW27" s="80"/>
      <c r="WSX27" s="80"/>
      <c r="WSY27" s="80"/>
      <c r="WSZ27" s="80"/>
      <c r="WTA27" s="80"/>
      <c r="WTB27" s="80"/>
      <c r="WTC27" s="80"/>
      <c r="WTD27" s="80"/>
      <c r="WTE27" s="80"/>
      <c r="WTF27" s="80"/>
      <c r="WTG27" s="80"/>
      <c r="WTH27" s="80"/>
      <c r="WTI27" s="80"/>
      <c r="WTJ27" s="80"/>
      <c r="WTK27" s="80"/>
      <c r="WTL27" s="80"/>
      <c r="WTM27" s="80"/>
      <c r="WTN27" s="80"/>
      <c r="WTO27" s="80"/>
      <c r="WTP27" s="80"/>
      <c r="WTQ27" s="80"/>
      <c r="WTR27" s="80"/>
      <c r="WTS27" s="80"/>
      <c r="WTT27" s="80"/>
      <c r="WTU27" s="80"/>
      <c r="WTV27" s="80"/>
      <c r="WTW27" s="80"/>
      <c r="WTX27" s="80"/>
      <c r="WTY27" s="80"/>
      <c r="WTZ27" s="80"/>
      <c r="WUA27" s="80"/>
      <c r="WUB27" s="80"/>
      <c r="WUC27" s="80"/>
      <c r="WUD27" s="80"/>
      <c r="WUE27" s="80"/>
      <c r="WUF27" s="80"/>
      <c r="WUG27" s="80"/>
      <c r="WUH27" s="80"/>
      <c r="WUI27" s="80"/>
      <c r="WUJ27" s="80"/>
      <c r="WUK27" s="80"/>
      <c r="WUL27" s="80"/>
      <c r="WUM27" s="80"/>
      <c r="WUN27" s="80"/>
      <c r="WUO27" s="80"/>
      <c r="WUP27" s="80"/>
      <c r="WUQ27" s="80"/>
      <c r="WUR27" s="80"/>
      <c r="WUS27" s="80"/>
      <c r="WUT27" s="80"/>
      <c r="WUU27" s="80"/>
      <c r="WUV27" s="80"/>
      <c r="WUW27" s="80"/>
      <c r="WUX27" s="80"/>
      <c r="WUY27" s="80"/>
      <c r="WUZ27" s="80"/>
      <c r="WVA27" s="80"/>
      <c r="WVB27" s="80"/>
      <c r="WVC27" s="80"/>
      <c r="WVD27" s="80"/>
      <c r="WVE27" s="80"/>
      <c r="WVF27" s="80"/>
      <c r="WVG27" s="80"/>
      <c r="WVH27" s="80"/>
      <c r="WVI27" s="80"/>
      <c r="WVJ27" s="80"/>
      <c r="WVK27" s="80"/>
      <c r="WVL27" s="80"/>
      <c r="WVM27" s="80"/>
      <c r="WVN27" s="80"/>
      <c r="WVO27" s="80"/>
      <c r="WVP27" s="80"/>
      <c r="WVQ27" s="80"/>
      <c r="WVR27" s="80"/>
      <c r="WVS27" s="80"/>
      <c r="WVT27" s="80"/>
      <c r="WVU27" s="80"/>
      <c r="WVV27" s="80"/>
      <c r="WVW27" s="80"/>
      <c r="WVX27" s="80"/>
      <c r="WVY27" s="80"/>
      <c r="WVZ27" s="80"/>
      <c r="WWA27" s="80"/>
      <c r="WWB27" s="80"/>
      <c r="WWC27" s="80"/>
      <c r="WWD27" s="80"/>
      <c r="WWE27" s="80"/>
      <c r="WWF27" s="80"/>
      <c r="WWG27" s="80"/>
      <c r="WWH27" s="80"/>
      <c r="WWI27" s="80"/>
      <c r="WWJ27" s="80"/>
      <c r="WWK27" s="80"/>
      <c r="WWL27" s="80"/>
      <c r="WWM27" s="80"/>
      <c r="WWN27" s="80"/>
      <c r="WWO27" s="80"/>
      <c r="WWP27" s="80"/>
      <c r="WWQ27" s="80"/>
      <c r="WWR27" s="80"/>
      <c r="WWS27" s="80"/>
      <c r="WWT27" s="80"/>
      <c r="WWU27" s="80"/>
      <c r="WWV27" s="80"/>
      <c r="WWW27" s="80"/>
      <c r="WWX27" s="80"/>
      <c r="WWY27" s="80"/>
      <c r="WWZ27" s="80"/>
      <c r="WXA27" s="80"/>
      <c r="WXB27" s="80"/>
      <c r="WXC27" s="80"/>
      <c r="WXD27" s="80"/>
      <c r="WXE27" s="80"/>
      <c r="WXF27" s="80"/>
      <c r="WXG27" s="80"/>
      <c r="WXH27" s="80"/>
      <c r="WXI27" s="80"/>
      <c r="WXJ27" s="80"/>
      <c r="WXK27" s="80"/>
      <c r="WXL27" s="80"/>
      <c r="WXM27" s="80"/>
      <c r="WXN27" s="80"/>
      <c r="WXO27" s="80"/>
      <c r="WXP27" s="80"/>
      <c r="WXQ27" s="80"/>
      <c r="WXR27" s="80"/>
      <c r="WXS27" s="80"/>
      <c r="WXT27" s="80"/>
      <c r="WXU27" s="80"/>
      <c r="WXV27" s="80"/>
      <c r="WXW27" s="80"/>
      <c r="WXX27" s="80"/>
      <c r="WXY27" s="80"/>
      <c r="WXZ27" s="80"/>
      <c r="WYA27" s="80"/>
      <c r="WYB27" s="80"/>
      <c r="WYC27" s="80"/>
      <c r="WYD27" s="80"/>
      <c r="WYE27" s="80"/>
      <c r="WYF27" s="80"/>
      <c r="WYG27" s="80"/>
      <c r="WYH27" s="80"/>
      <c r="WYI27" s="80"/>
      <c r="WYJ27" s="80"/>
      <c r="WYK27" s="80"/>
      <c r="WYL27" s="80"/>
      <c r="WYM27" s="80"/>
      <c r="WYN27" s="80"/>
      <c r="WYO27" s="80"/>
      <c r="WYP27" s="80"/>
      <c r="WYQ27" s="80"/>
      <c r="WYR27" s="80"/>
      <c r="WYS27" s="80"/>
      <c r="WYT27" s="80"/>
      <c r="WYU27" s="80"/>
      <c r="WYV27" s="80"/>
      <c r="WYW27" s="80"/>
      <c r="WYX27" s="80"/>
      <c r="WYY27" s="80"/>
      <c r="WYZ27" s="80"/>
      <c r="WZA27" s="80"/>
      <c r="WZB27" s="80"/>
      <c r="WZC27" s="80"/>
      <c r="WZD27" s="80"/>
      <c r="WZE27" s="80"/>
      <c r="WZF27" s="80"/>
      <c r="WZG27" s="80"/>
      <c r="WZH27" s="80"/>
      <c r="WZI27" s="80"/>
      <c r="WZJ27" s="80"/>
      <c r="WZK27" s="80"/>
      <c r="WZL27" s="80"/>
      <c r="WZM27" s="80"/>
      <c r="WZN27" s="80"/>
      <c r="WZO27" s="80"/>
      <c r="WZP27" s="80"/>
      <c r="WZQ27" s="80"/>
      <c r="WZR27" s="80"/>
      <c r="WZS27" s="80"/>
      <c r="WZT27" s="80"/>
      <c r="WZU27" s="80"/>
      <c r="WZV27" s="80"/>
      <c r="WZW27" s="80"/>
      <c r="WZX27" s="80"/>
      <c r="WZY27" s="80"/>
      <c r="WZZ27" s="80"/>
      <c r="XAA27" s="80"/>
      <c r="XAB27" s="80"/>
      <c r="XAC27" s="80"/>
      <c r="XAD27" s="80"/>
      <c r="XAE27" s="80"/>
      <c r="XAF27" s="80"/>
      <c r="XAG27" s="80"/>
      <c r="XAH27" s="80"/>
      <c r="XAI27" s="80"/>
      <c r="XAJ27" s="80"/>
      <c r="XAK27" s="80"/>
      <c r="XAL27" s="80"/>
      <c r="XAM27" s="80"/>
      <c r="XAN27" s="80"/>
      <c r="XAO27" s="80"/>
      <c r="XAP27" s="80"/>
      <c r="XAQ27" s="80"/>
      <c r="XAR27" s="80"/>
      <c r="XAS27" s="80"/>
      <c r="XAT27" s="80"/>
      <c r="XAU27" s="80"/>
      <c r="XAV27" s="80"/>
      <c r="XAW27" s="80"/>
      <c r="XAX27" s="80"/>
      <c r="XAY27" s="80"/>
      <c r="XAZ27" s="80"/>
      <c r="XBA27" s="80"/>
      <c r="XBB27" s="80"/>
      <c r="XBC27" s="80"/>
      <c r="XBD27" s="80"/>
      <c r="XBE27" s="80"/>
      <c r="XBF27" s="80"/>
      <c r="XBG27" s="80"/>
      <c r="XBH27" s="80"/>
      <c r="XBI27" s="80"/>
      <c r="XBJ27" s="80"/>
      <c r="XBK27" s="80"/>
      <c r="XBL27" s="80"/>
      <c r="XBM27" s="80"/>
      <c r="XBN27" s="80"/>
      <c r="XBO27" s="80"/>
      <c r="XBP27" s="80"/>
      <c r="XBQ27" s="80"/>
      <c r="XBR27" s="80"/>
      <c r="XBS27" s="80"/>
      <c r="XBT27" s="80"/>
      <c r="XBU27" s="80"/>
      <c r="XBV27" s="80"/>
      <c r="XBW27" s="80"/>
      <c r="XBX27" s="80"/>
      <c r="XBY27" s="80"/>
      <c r="XBZ27" s="80"/>
      <c r="XCA27" s="80"/>
      <c r="XCB27" s="80"/>
      <c r="XCC27" s="80"/>
      <c r="XCD27" s="80"/>
      <c r="XCE27" s="80"/>
      <c r="XCF27" s="80"/>
      <c r="XCG27" s="80"/>
      <c r="XCH27" s="80"/>
      <c r="XCI27" s="80"/>
      <c r="XCJ27" s="80"/>
      <c r="XCK27" s="80"/>
      <c r="XCL27" s="80"/>
      <c r="XCM27" s="80"/>
      <c r="XCN27" s="80"/>
      <c r="XCO27" s="80"/>
      <c r="XCP27" s="80"/>
      <c r="XCQ27" s="80"/>
      <c r="XCR27" s="80"/>
      <c r="XCS27" s="80"/>
      <c r="XCT27" s="80"/>
      <c r="XCU27" s="80"/>
      <c r="XCV27" s="80"/>
      <c r="XCW27" s="80"/>
      <c r="XCX27" s="80"/>
      <c r="XCY27" s="80"/>
      <c r="XCZ27" s="80"/>
      <c r="XDA27" s="80"/>
      <c r="XDB27" s="80"/>
      <c r="XDC27" s="80"/>
      <c r="XDD27" s="80"/>
      <c r="XDE27" s="80"/>
      <c r="XDF27" s="80"/>
      <c r="XDG27" s="80"/>
      <c r="XDH27" s="80"/>
      <c r="XDI27" s="80"/>
      <c r="XDJ27" s="80"/>
      <c r="XDK27" s="80"/>
      <c r="XDL27" s="80"/>
      <c r="XDM27" s="80"/>
      <c r="XDN27" s="80"/>
    </row>
    <row r="28" spans="2:16342" s="76" customFormat="1">
      <c r="B28" s="27" t="s">
        <v>359</v>
      </c>
      <c r="C28" s="84">
        <v>59320</v>
      </c>
      <c r="D28" s="84">
        <v>76600</v>
      </c>
      <c r="E28" s="84">
        <v>100280</v>
      </c>
      <c r="F28" s="84">
        <v>120796.68814031145</v>
      </c>
      <c r="G28" s="84">
        <v>144692.40450977968</v>
      </c>
      <c r="H28" s="72">
        <v>173491.54760018186</v>
      </c>
      <c r="I28" s="84">
        <v>152780</v>
      </c>
      <c r="J28" s="84">
        <v>190160</v>
      </c>
      <c r="K28" s="84">
        <v>203440</v>
      </c>
      <c r="L28" s="84">
        <v>282600.75799999997</v>
      </c>
      <c r="M28" s="84">
        <v>267521</v>
      </c>
      <c r="N28" s="72">
        <v>312999.57</v>
      </c>
      <c r="O28" s="84">
        <v>161953.90000000002</v>
      </c>
      <c r="P28" s="84">
        <v>181843.1</v>
      </c>
      <c r="Q28" s="84">
        <v>252410</v>
      </c>
      <c r="R28" s="84">
        <v>211763.8</v>
      </c>
      <c r="S28" s="84">
        <v>258353.74000000002</v>
      </c>
      <c r="T28" s="72">
        <v>315608.24979999999</v>
      </c>
      <c r="U28" s="84" t="s">
        <v>1429</v>
      </c>
      <c r="V28" s="84" t="s">
        <v>1429</v>
      </c>
      <c r="W28" s="84" t="s">
        <v>1429</v>
      </c>
      <c r="X28" s="84" t="s">
        <v>1429</v>
      </c>
      <c r="Y28" s="84" t="s">
        <v>1429</v>
      </c>
      <c r="Z28" s="72" t="s">
        <v>1429</v>
      </c>
      <c r="AA28" s="84" t="s">
        <v>1429</v>
      </c>
      <c r="AB28" s="84" t="s">
        <v>1429</v>
      </c>
      <c r="AC28" s="84" t="s">
        <v>1429</v>
      </c>
      <c r="AD28" s="84" t="s">
        <v>1429</v>
      </c>
      <c r="AE28" s="84" t="s">
        <v>1429</v>
      </c>
      <c r="AF28" s="72" t="s">
        <v>1429</v>
      </c>
      <c r="AG28" s="84">
        <v>6431</v>
      </c>
      <c r="AH28" s="84">
        <v>11836</v>
      </c>
      <c r="AI28" s="84">
        <v>16054</v>
      </c>
      <c r="AJ28" s="84">
        <v>20614.199999999997</v>
      </c>
      <c r="AK28" s="84">
        <v>26626.199999999997</v>
      </c>
      <c r="AL28" s="72">
        <v>34596.263999999996</v>
      </c>
      <c r="AM28" s="84">
        <v>118739.2</v>
      </c>
      <c r="AN28" s="84">
        <v>172029.99999999997</v>
      </c>
      <c r="AO28" s="84">
        <v>223780</v>
      </c>
      <c r="AP28" s="84">
        <v>257908.46839580877</v>
      </c>
      <c r="AQ28" s="84">
        <v>301411.3784343602</v>
      </c>
      <c r="AR28" s="72">
        <v>344512.28699288092</v>
      </c>
      <c r="AS28" s="84">
        <v>1330090</v>
      </c>
      <c r="AT28" s="84">
        <v>1444020</v>
      </c>
      <c r="AU28" s="84">
        <v>1724020</v>
      </c>
      <c r="AV28" s="84">
        <v>2240792.6</v>
      </c>
      <c r="AW28" s="84">
        <v>2503240.2919999999</v>
      </c>
      <c r="AX28" s="72">
        <v>2796859.3360400009</v>
      </c>
      <c r="AY28" s="84" t="s">
        <v>1429</v>
      </c>
      <c r="AZ28" s="84" t="s">
        <v>1429</v>
      </c>
      <c r="BA28" s="84" t="s">
        <v>1429</v>
      </c>
      <c r="BB28" s="84" t="s">
        <v>1429</v>
      </c>
      <c r="BC28" s="84" t="s">
        <v>1429</v>
      </c>
      <c r="BD28" s="72" t="s">
        <v>1429</v>
      </c>
      <c r="BE28" s="84">
        <v>47840</v>
      </c>
      <c r="BF28" s="84">
        <v>94090</v>
      </c>
      <c r="BG28" s="84">
        <v>87890</v>
      </c>
      <c r="BH28" s="84">
        <v>98354.5</v>
      </c>
      <c r="BI28" s="84">
        <v>116675.95600000001</v>
      </c>
      <c r="BJ28" s="72">
        <v>135897.51592000001</v>
      </c>
      <c r="BK28" s="84" t="s">
        <v>1429</v>
      </c>
      <c r="BL28" s="84">
        <v>2917.5000000000005</v>
      </c>
      <c r="BM28" s="84">
        <v>3300.5000000000005</v>
      </c>
      <c r="BN28" s="84">
        <v>13583.400000000001</v>
      </c>
      <c r="BO28" s="84">
        <v>17750</v>
      </c>
      <c r="BP28" s="72">
        <v>25000</v>
      </c>
      <c r="BQ28" s="84" t="s">
        <v>1429</v>
      </c>
      <c r="BR28" s="84" t="s">
        <v>1429</v>
      </c>
      <c r="BS28" s="84" t="s">
        <v>1429</v>
      </c>
      <c r="BT28" s="84" t="s">
        <v>1429</v>
      </c>
      <c r="BU28" s="84" t="s">
        <v>1429</v>
      </c>
      <c r="BV28" s="72" t="s">
        <v>1429</v>
      </c>
      <c r="BW28" s="84" t="s">
        <v>1429</v>
      </c>
      <c r="BX28" s="84" t="s">
        <v>1429</v>
      </c>
      <c r="BY28" s="84" t="s">
        <v>1429</v>
      </c>
      <c r="BZ28" s="84" t="s">
        <v>1429</v>
      </c>
      <c r="CA28" s="84" t="s">
        <v>1429</v>
      </c>
      <c r="CB28" s="72" t="s">
        <v>1429</v>
      </c>
      <c r="CC28" s="84" t="s">
        <v>1429</v>
      </c>
      <c r="CD28" s="84" t="s">
        <v>1429</v>
      </c>
      <c r="CE28" s="84" t="s">
        <v>1429</v>
      </c>
      <c r="CF28" s="84" t="s">
        <v>1429</v>
      </c>
      <c r="CG28" s="84" t="s">
        <v>1429</v>
      </c>
      <c r="CH28" s="72" t="s">
        <v>1429</v>
      </c>
      <c r="CI28" s="84" t="s">
        <v>1429</v>
      </c>
      <c r="CJ28" s="84" t="s">
        <v>1429</v>
      </c>
      <c r="CK28" s="84" t="s">
        <v>1429</v>
      </c>
      <c r="CL28" s="84" t="s">
        <v>1429</v>
      </c>
      <c r="CM28" s="84" t="s">
        <v>1429</v>
      </c>
      <c r="CN28" s="72" t="s">
        <v>1429</v>
      </c>
      <c r="CO28" s="84" t="s">
        <v>1429</v>
      </c>
      <c r="CP28" s="84" t="s">
        <v>1429</v>
      </c>
      <c r="CQ28" s="84" t="s">
        <v>1429</v>
      </c>
      <c r="CR28" s="84" t="s">
        <v>1429</v>
      </c>
      <c r="CS28" s="84" t="s">
        <v>1429</v>
      </c>
      <c r="CT28" s="72" t="s">
        <v>1429</v>
      </c>
      <c r="CU28" s="84" t="s">
        <v>1429</v>
      </c>
      <c r="CV28" s="84" t="s">
        <v>1429</v>
      </c>
      <c r="CW28" s="84" t="s">
        <v>1429</v>
      </c>
      <c r="CX28" s="84" t="s">
        <v>1429</v>
      </c>
      <c r="CY28" s="84" t="s">
        <v>1429</v>
      </c>
      <c r="CZ28" s="72" t="s">
        <v>1429</v>
      </c>
      <c r="DA28" s="84"/>
      <c r="DB28" s="84"/>
      <c r="DC28" s="84"/>
      <c r="DD28" s="84"/>
      <c r="DE28" s="84"/>
      <c r="DF28" s="72"/>
      <c r="DG28" s="84"/>
      <c r="DH28" s="84"/>
      <c r="DI28" s="84"/>
      <c r="DJ28" s="84"/>
      <c r="DK28" s="84"/>
      <c r="DL28" s="72"/>
      <c r="DM28" s="80"/>
      <c r="DN28" s="80"/>
      <c r="DO28" s="80"/>
      <c r="DP28" s="80"/>
      <c r="DQ28" s="80"/>
      <c r="DR28" s="80"/>
      <c r="DS28" s="80"/>
      <c r="DT28" s="80"/>
      <c r="DU28" s="80"/>
      <c r="DV28" s="80"/>
      <c r="DW28" s="80"/>
      <c r="DX28" s="80"/>
      <c r="DY28" s="80"/>
      <c r="DZ28" s="80"/>
      <c r="EA28" s="80"/>
      <c r="EB28" s="80"/>
      <c r="EC28" s="80"/>
      <c r="ED28" s="80"/>
      <c r="EE28" s="80"/>
      <c r="EF28" s="80"/>
      <c r="EG28" s="80"/>
      <c r="EH28" s="80"/>
      <c r="EI28" s="80"/>
      <c r="EJ28" s="80"/>
      <c r="EK28" s="80"/>
      <c r="EL28" s="80"/>
      <c r="EM28" s="80"/>
      <c r="EN28" s="80"/>
      <c r="EO28" s="80"/>
      <c r="EP28" s="80"/>
      <c r="EQ28" s="80"/>
      <c r="ER28" s="80"/>
      <c r="ES28" s="80"/>
      <c r="ET28" s="80"/>
      <c r="EU28" s="80"/>
      <c r="EV28" s="80"/>
      <c r="EW28" s="80"/>
      <c r="EX28" s="80"/>
      <c r="EY28" s="80"/>
      <c r="EZ28" s="80"/>
      <c r="FA28" s="80"/>
      <c r="FB28" s="80"/>
      <c r="FC28" s="80"/>
      <c r="FD28" s="80"/>
      <c r="FE28" s="80"/>
      <c r="FF28" s="80"/>
      <c r="FG28" s="80"/>
      <c r="FH28" s="80"/>
      <c r="FI28" s="80"/>
      <c r="FJ28" s="80"/>
      <c r="FK28" s="80"/>
      <c r="FL28" s="80"/>
      <c r="FM28" s="80"/>
      <c r="FN28" s="80"/>
      <c r="FO28" s="80"/>
      <c r="FP28" s="80"/>
      <c r="FQ28" s="80"/>
      <c r="FR28" s="80"/>
      <c r="FS28" s="80"/>
      <c r="FT28" s="80"/>
      <c r="FU28" s="80"/>
      <c r="FV28" s="80"/>
      <c r="FW28" s="80"/>
      <c r="FX28" s="80"/>
      <c r="FY28" s="80"/>
      <c r="FZ28" s="80"/>
      <c r="GA28" s="80"/>
      <c r="GB28" s="80"/>
      <c r="GC28" s="80"/>
      <c r="GD28" s="80"/>
      <c r="GE28" s="80"/>
      <c r="GF28" s="80"/>
      <c r="GG28" s="80"/>
      <c r="GH28" s="80"/>
      <c r="GI28" s="80"/>
      <c r="GJ28" s="80"/>
      <c r="GK28" s="80"/>
      <c r="GL28" s="80"/>
      <c r="GM28" s="80"/>
      <c r="GN28" s="80"/>
      <c r="GO28" s="80"/>
      <c r="GP28" s="80"/>
      <c r="GQ28" s="80"/>
      <c r="GR28" s="80"/>
      <c r="GS28" s="80"/>
      <c r="GT28" s="80"/>
      <c r="GU28" s="80"/>
      <c r="GV28" s="80"/>
      <c r="GW28" s="80"/>
      <c r="GX28" s="80"/>
      <c r="GY28" s="80"/>
      <c r="GZ28" s="80"/>
      <c r="HA28" s="80"/>
      <c r="HB28" s="80"/>
      <c r="HC28" s="80"/>
      <c r="HD28" s="80"/>
      <c r="HE28" s="80"/>
      <c r="HF28" s="80"/>
      <c r="HG28" s="80"/>
      <c r="HH28" s="80"/>
      <c r="HI28" s="80"/>
      <c r="HJ28" s="80"/>
      <c r="HK28" s="80"/>
      <c r="HL28" s="80"/>
      <c r="HM28" s="80"/>
      <c r="HN28" s="80"/>
      <c r="HO28" s="80"/>
      <c r="HP28" s="80"/>
      <c r="HQ28" s="80"/>
      <c r="HR28" s="80"/>
      <c r="HS28" s="80"/>
      <c r="HT28" s="80"/>
      <c r="HU28" s="80"/>
      <c r="HV28" s="80"/>
      <c r="HW28" s="80"/>
      <c r="HX28" s="80"/>
      <c r="HY28" s="80"/>
      <c r="HZ28" s="80"/>
      <c r="IA28" s="80"/>
      <c r="IB28" s="80"/>
      <c r="IC28" s="80"/>
      <c r="ID28" s="80"/>
      <c r="IE28" s="80"/>
      <c r="IF28" s="80"/>
      <c r="IG28" s="80"/>
      <c r="IH28" s="80"/>
      <c r="II28" s="80"/>
      <c r="IJ28" s="80"/>
      <c r="IK28" s="80"/>
      <c r="IL28" s="80"/>
      <c r="IM28" s="80"/>
      <c r="IN28" s="80"/>
      <c r="IO28" s="80"/>
      <c r="IP28" s="80"/>
      <c r="IQ28" s="80"/>
      <c r="IR28" s="80"/>
      <c r="IS28" s="80"/>
      <c r="IT28" s="80"/>
      <c r="IU28" s="80"/>
      <c r="IV28" s="80"/>
      <c r="IW28" s="80"/>
      <c r="IX28" s="80"/>
      <c r="IY28" s="80"/>
      <c r="IZ28" s="80"/>
      <c r="JA28" s="80"/>
      <c r="JB28" s="80"/>
      <c r="JC28" s="80"/>
      <c r="JD28" s="80"/>
      <c r="JE28" s="80"/>
      <c r="JF28" s="80"/>
      <c r="JG28" s="80"/>
      <c r="JH28" s="80"/>
      <c r="JI28" s="80"/>
      <c r="JJ28" s="80"/>
      <c r="JK28" s="80"/>
      <c r="JL28" s="80"/>
      <c r="JM28" s="80"/>
      <c r="JN28" s="80"/>
      <c r="JO28" s="80"/>
      <c r="JP28" s="80"/>
      <c r="JQ28" s="80"/>
      <c r="JR28" s="80"/>
      <c r="JS28" s="80"/>
      <c r="JT28" s="80"/>
      <c r="JU28" s="80"/>
      <c r="JV28" s="80"/>
      <c r="JW28" s="80"/>
      <c r="JX28" s="80"/>
      <c r="JY28" s="80"/>
      <c r="JZ28" s="80"/>
      <c r="KA28" s="80"/>
      <c r="KB28" s="80"/>
      <c r="KC28" s="80"/>
      <c r="KD28" s="80"/>
      <c r="KE28" s="80"/>
      <c r="KF28" s="80"/>
      <c r="KG28" s="80"/>
      <c r="KH28" s="80"/>
      <c r="KI28" s="80"/>
      <c r="KJ28" s="80"/>
      <c r="KK28" s="80"/>
      <c r="KL28" s="80"/>
      <c r="KM28" s="80"/>
      <c r="KN28" s="80"/>
      <c r="KO28" s="80"/>
      <c r="KP28" s="80"/>
      <c r="KQ28" s="80"/>
      <c r="KR28" s="80"/>
      <c r="KS28" s="80"/>
      <c r="KT28" s="80"/>
      <c r="KU28" s="80"/>
      <c r="KV28" s="80"/>
      <c r="KW28" s="80"/>
      <c r="KX28" s="80"/>
      <c r="KY28" s="80"/>
      <c r="KZ28" s="80"/>
      <c r="LA28" s="80"/>
      <c r="LB28" s="80"/>
      <c r="LC28" s="80"/>
      <c r="LD28" s="80"/>
      <c r="LE28" s="80"/>
      <c r="LF28" s="80"/>
      <c r="LG28" s="80"/>
      <c r="LH28" s="80"/>
      <c r="LI28" s="80"/>
      <c r="LJ28" s="80"/>
      <c r="LK28" s="80"/>
      <c r="LL28" s="80"/>
      <c r="LM28" s="80"/>
      <c r="LN28" s="80"/>
      <c r="LO28" s="80"/>
      <c r="LP28" s="80"/>
      <c r="LQ28" s="80"/>
      <c r="LR28" s="80"/>
      <c r="LS28" s="80"/>
      <c r="LT28" s="80"/>
      <c r="LU28" s="80"/>
      <c r="LV28" s="80"/>
      <c r="LW28" s="80"/>
      <c r="LX28" s="80"/>
      <c r="LY28" s="80"/>
      <c r="LZ28" s="80"/>
      <c r="MA28" s="80"/>
      <c r="MB28" s="80"/>
      <c r="MC28" s="80"/>
      <c r="MD28" s="80"/>
      <c r="ME28" s="80"/>
      <c r="MF28" s="80"/>
      <c r="MG28" s="80"/>
      <c r="MH28" s="80"/>
      <c r="MI28" s="80"/>
      <c r="MJ28" s="80"/>
      <c r="MK28" s="80"/>
      <c r="ML28" s="80"/>
      <c r="MM28" s="80"/>
      <c r="MN28" s="80"/>
      <c r="MO28" s="80"/>
      <c r="MP28" s="80"/>
      <c r="MQ28" s="80"/>
      <c r="MR28" s="80"/>
      <c r="MS28" s="80"/>
      <c r="MT28" s="80"/>
      <c r="MU28" s="80"/>
      <c r="MV28" s="80"/>
      <c r="MW28" s="80"/>
      <c r="MX28" s="80"/>
      <c r="MY28" s="80"/>
      <c r="MZ28" s="80"/>
      <c r="NA28" s="80"/>
      <c r="NB28" s="80"/>
      <c r="NC28" s="80"/>
      <c r="ND28" s="80"/>
      <c r="NE28" s="80"/>
      <c r="NF28" s="80"/>
      <c r="NG28" s="80"/>
      <c r="NH28" s="80"/>
      <c r="NI28" s="80"/>
      <c r="NJ28" s="80"/>
      <c r="NK28" s="80"/>
      <c r="NL28" s="80"/>
      <c r="NM28" s="80"/>
      <c r="NN28" s="80"/>
      <c r="NO28" s="80"/>
      <c r="NP28" s="80"/>
      <c r="NQ28" s="80"/>
      <c r="NR28" s="80"/>
      <c r="NS28" s="80"/>
      <c r="NT28" s="80"/>
      <c r="NU28" s="80"/>
      <c r="NV28" s="80"/>
      <c r="NW28" s="80"/>
      <c r="NX28" s="80"/>
      <c r="NY28" s="80"/>
      <c r="NZ28" s="80"/>
      <c r="OA28" s="80"/>
      <c r="OB28" s="80"/>
      <c r="OC28" s="80"/>
      <c r="OD28" s="80"/>
      <c r="OE28" s="80"/>
      <c r="OF28" s="80"/>
      <c r="OG28" s="80"/>
      <c r="OH28" s="80"/>
      <c r="OI28" s="80"/>
      <c r="OJ28" s="80"/>
      <c r="OK28" s="80"/>
      <c r="OL28" s="80"/>
      <c r="OM28" s="80"/>
      <c r="ON28" s="80"/>
      <c r="OO28" s="80"/>
      <c r="OP28" s="80"/>
      <c r="OQ28" s="80"/>
      <c r="OR28" s="80"/>
      <c r="OS28" s="80"/>
      <c r="OT28" s="80"/>
      <c r="OU28" s="80"/>
      <c r="OV28" s="80"/>
      <c r="OW28" s="80"/>
      <c r="OX28" s="80"/>
      <c r="OY28" s="80"/>
      <c r="OZ28" s="80"/>
      <c r="PA28" s="80"/>
      <c r="PB28" s="80"/>
      <c r="PC28" s="80"/>
      <c r="PD28" s="80"/>
      <c r="PE28" s="80"/>
      <c r="PF28" s="80"/>
      <c r="PG28" s="80"/>
      <c r="PH28" s="80"/>
      <c r="PI28" s="80"/>
      <c r="PJ28" s="80"/>
      <c r="PK28" s="80"/>
      <c r="PL28" s="80"/>
      <c r="PM28" s="80"/>
      <c r="PN28" s="80"/>
      <c r="PO28" s="80"/>
      <c r="PP28" s="80"/>
      <c r="PQ28" s="80"/>
      <c r="PR28" s="80"/>
      <c r="PS28" s="80"/>
      <c r="PT28" s="80"/>
      <c r="PU28" s="80"/>
      <c r="PV28" s="80"/>
      <c r="PW28" s="80"/>
      <c r="PX28" s="80"/>
      <c r="PY28" s="80"/>
      <c r="PZ28" s="80"/>
      <c r="QA28" s="80"/>
      <c r="QB28" s="80"/>
      <c r="QC28" s="80"/>
      <c r="QD28" s="80"/>
      <c r="QE28" s="80"/>
      <c r="QF28" s="80"/>
      <c r="QG28" s="80"/>
      <c r="QH28" s="80"/>
      <c r="QI28" s="80"/>
      <c r="QJ28" s="80"/>
      <c r="QK28" s="80"/>
      <c r="QL28" s="80"/>
      <c r="QM28" s="80"/>
      <c r="QN28" s="80"/>
      <c r="QO28" s="80"/>
      <c r="QP28" s="80"/>
      <c r="QQ28" s="80"/>
      <c r="QR28" s="80"/>
      <c r="QS28" s="80"/>
      <c r="QT28" s="80"/>
      <c r="QU28" s="80"/>
      <c r="QV28" s="80"/>
      <c r="QW28" s="80"/>
      <c r="QX28" s="80"/>
      <c r="QY28" s="80"/>
      <c r="QZ28" s="80"/>
      <c r="RA28" s="80"/>
      <c r="RB28" s="80"/>
      <c r="RC28" s="80"/>
      <c r="RD28" s="80"/>
      <c r="RE28" s="80"/>
      <c r="RF28" s="80"/>
      <c r="RG28" s="80"/>
      <c r="RH28" s="80"/>
      <c r="RI28" s="80"/>
      <c r="RJ28" s="80"/>
      <c r="RK28" s="80"/>
      <c r="RL28" s="80"/>
      <c r="RM28" s="80"/>
      <c r="RN28" s="80"/>
      <c r="RO28" s="80"/>
      <c r="RP28" s="80"/>
      <c r="RQ28" s="80"/>
      <c r="RR28" s="80"/>
      <c r="RS28" s="80"/>
      <c r="RT28" s="80"/>
      <c r="RU28" s="80"/>
      <c r="RV28" s="80"/>
      <c r="RW28" s="80"/>
      <c r="RX28" s="80"/>
      <c r="RY28" s="80"/>
      <c r="RZ28" s="80"/>
      <c r="SA28" s="80"/>
      <c r="SB28" s="80"/>
      <c r="SC28" s="80"/>
      <c r="SD28" s="80"/>
      <c r="SE28" s="80"/>
      <c r="SF28" s="80"/>
      <c r="SG28" s="80"/>
      <c r="SH28" s="80"/>
      <c r="SI28" s="80"/>
      <c r="SJ28" s="80"/>
      <c r="SK28" s="80"/>
      <c r="SL28" s="80"/>
      <c r="SM28" s="80"/>
      <c r="SN28" s="80"/>
      <c r="SO28" s="80"/>
      <c r="SP28" s="80"/>
      <c r="SQ28" s="80"/>
      <c r="SR28" s="80"/>
      <c r="SS28" s="80"/>
      <c r="ST28" s="80"/>
      <c r="SU28" s="80"/>
      <c r="SV28" s="80"/>
      <c r="SW28" s="80"/>
      <c r="SX28" s="80"/>
      <c r="SY28" s="80"/>
      <c r="SZ28" s="80"/>
      <c r="TA28" s="80"/>
      <c r="TB28" s="80"/>
      <c r="TC28" s="80"/>
      <c r="TD28" s="80"/>
      <c r="TE28" s="80"/>
      <c r="TF28" s="80"/>
      <c r="TG28" s="80"/>
      <c r="TH28" s="80"/>
      <c r="TI28" s="80"/>
      <c r="TJ28" s="80"/>
      <c r="TK28" s="80"/>
      <c r="TL28" s="80"/>
      <c r="TM28" s="80"/>
      <c r="TN28" s="80"/>
      <c r="TO28" s="80"/>
      <c r="TP28" s="80"/>
      <c r="TQ28" s="80"/>
      <c r="TR28" s="80"/>
      <c r="TS28" s="80"/>
      <c r="TT28" s="80"/>
      <c r="TU28" s="80"/>
      <c r="TV28" s="80"/>
      <c r="TW28" s="80"/>
      <c r="TX28" s="80"/>
      <c r="TY28" s="80"/>
      <c r="TZ28" s="80"/>
      <c r="UA28" s="80"/>
      <c r="UB28" s="80"/>
      <c r="UC28" s="80"/>
      <c r="UD28" s="80"/>
      <c r="UE28" s="80"/>
      <c r="UF28" s="80"/>
      <c r="UG28" s="80"/>
      <c r="UH28" s="80"/>
      <c r="UI28" s="80"/>
      <c r="UJ28" s="80"/>
      <c r="UK28" s="80"/>
      <c r="UL28" s="80"/>
      <c r="UM28" s="80"/>
      <c r="UN28" s="80"/>
      <c r="UO28" s="80"/>
      <c r="UP28" s="80"/>
      <c r="UQ28" s="80"/>
      <c r="UR28" s="80"/>
      <c r="US28" s="80"/>
      <c r="UT28" s="80"/>
      <c r="UU28" s="80"/>
      <c r="UV28" s="80"/>
      <c r="UW28" s="80"/>
      <c r="UX28" s="80"/>
      <c r="UY28" s="80"/>
      <c r="UZ28" s="80"/>
      <c r="VA28" s="80"/>
      <c r="VB28" s="80"/>
      <c r="VC28" s="80"/>
      <c r="VD28" s="80"/>
      <c r="VE28" s="80"/>
      <c r="VF28" s="80"/>
      <c r="VG28" s="80"/>
      <c r="VH28" s="80"/>
      <c r="VI28" s="80"/>
      <c r="VJ28" s="80"/>
      <c r="VK28" s="80"/>
      <c r="VL28" s="80"/>
      <c r="VM28" s="80"/>
      <c r="VN28" s="80"/>
      <c r="VO28" s="80"/>
      <c r="VP28" s="80"/>
      <c r="VQ28" s="80"/>
      <c r="VR28" s="80"/>
      <c r="VS28" s="80"/>
      <c r="VT28" s="80"/>
      <c r="VU28" s="80"/>
      <c r="VV28" s="80"/>
      <c r="VW28" s="80"/>
      <c r="VX28" s="80"/>
      <c r="VY28" s="80"/>
      <c r="VZ28" s="80"/>
      <c r="WA28" s="80"/>
      <c r="WB28" s="80"/>
      <c r="WC28" s="80"/>
      <c r="WD28" s="80"/>
      <c r="WE28" s="80"/>
      <c r="WF28" s="80"/>
      <c r="WG28" s="80"/>
      <c r="WH28" s="80"/>
      <c r="WI28" s="80"/>
      <c r="WJ28" s="80"/>
      <c r="WK28" s="80"/>
      <c r="WL28" s="80"/>
      <c r="WM28" s="80"/>
      <c r="WN28" s="80"/>
      <c r="WO28" s="80"/>
      <c r="WP28" s="80"/>
      <c r="WQ28" s="80"/>
      <c r="WR28" s="80"/>
      <c r="WS28" s="80"/>
      <c r="WT28" s="80"/>
      <c r="WU28" s="80"/>
      <c r="WV28" s="80"/>
      <c r="WW28" s="80"/>
      <c r="WX28" s="80"/>
      <c r="WY28" s="80"/>
      <c r="WZ28" s="80"/>
      <c r="XA28" s="80"/>
      <c r="XB28" s="80"/>
      <c r="XC28" s="80"/>
      <c r="XD28" s="80"/>
      <c r="XE28" s="80"/>
      <c r="XF28" s="80"/>
      <c r="XG28" s="80"/>
      <c r="XH28" s="80"/>
      <c r="XI28" s="80"/>
      <c r="XJ28" s="80"/>
      <c r="XK28" s="80"/>
      <c r="XL28" s="80"/>
      <c r="XM28" s="80"/>
      <c r="XN28" s="80"/>
      <c r="XO28" s="80"/>
      <c r="XP28" s="80"/>
      <c r="XQ28" s="80"/>
      <c r="XR28" s="80"/>
      <c r="XS28" s="80"/>
      <c r="XT28" s="80"/>
      <c r="XU28" s="80"/>
      <c r="XV28" s="80"/>
      <c r="XW28" s="80"/>
      <c r="XX28" s="80"/>
      <c r="XY28" s="80"/>
      <c r="XZ28" s="80"/>
      <c r="YA28" s="80"/>
      <c r="YB28" s="80"/>
      <c r="YC28" s="80"/>
      <c r="YD28" s="80"/>
      <c r="YE28" s="80"/>
      <c r="YF28" s="80"/>
      <c r="YG28" s="80"/>
      <c r="YH28" s="80"/>
      <c r="YI28" s="80"/>
      <c r="YJ28" s="80"/>
      <c r="YK28" s="80"/>
      <c r="YL28" s="80"/>
      <c r="YM28" s="80"/>
      <c r="YN28" s="80"/>
      <c r="YO28" s="80"/>
      <c r="YP28" s="80"/>
      <c r="YQ28" s="80"/>
      <c r="YR28" s="80"/>
      <c r="YS28" s="80"/>
      <c r="YT28" s="80"/>
      <c r="YU28" s="80"/>
      <c r="YV28" s="80"/>
      <c r="YW28" s="80"/>
      <c r="YX28" s="80"/>
      <c r="YY28" s="80"/>
      <c r="YZ28" s="80"/>
      <c r="ZA28" s="80"/>
      <c r="ZB28" s="80"/>
      <c r="ZC28" s="80"/>
      <c r="ZD28" s="80"/>
      <c r="ZE28" s="80"/>
      <c r="ZF28" s="80"/>
      <c r="ZG28" s="80"/>
      <c r="ZH28" s="80"/>
      <c r="ZI28" s="80"/>
      <c r="ZJ28" s="80"/>
      <c r="ZK28" s="80"/>
      <c r="ZL28" s="80"/>
      <c r="ZM28" s="80"/>
      <c r="ZN28" s="80"/>
      <c r="ZO28" s="80"/>
      <c r="ZP28" s="80"/>
      <c r="ZQ28" s="80"/>
      <c r="ZR28" s="80"/>
      <c r="ZS28" s="80"/>
      <c r="ZT28" s="80"/>
      <c r="ZU28" s="80"/>
      <c r="ZV28" s="80"/>
      <c r="ZW28" s="80"/>
      <c r="ZX28" s="80"/>
      <c r="ZY28" s="80"/>
      <c r="ZZ28" s="80"/>
      <c r="AAA28" s="80"/>
      <c r="AAB28" s="80"/>
      <c r="AAC28" s="80"/>
      <c r="AAD28" s="80"/>
      <c r="AAE28" s="80"/>
      <c r="AAF28" s="80"/>
      <c r="AAG28" s="80"/>
      <c r="AAH28" s="80"/>
      <c r="AAI28" s="80"/>
      <c r="AAJ28" s="80"/>
      <c r="AAK28" s="80"/>
      <c r="AAL28" s="80"/>
      <c r="AAM28" s="80"/>
      <c r="AAN28" s="80"/>
      <c r="AAO28" s="80"/>
      <c r="AAP28" s="80"/>
      <c r="AAQ28" s="80"/>
      <c r="AAR28" s="80"/>
      <c r="AAS28" s="80"/>
      <c r="AAT28" s="80"/>
      <c r="AAU28" s="80"/>
      <c r="AAV28" s="80"/>
      <c r="AAW28" s="80"/>
      <c r="AAX28" s="80"/>
      <c r="AAY28" s="80"/>
      <c r="AAZ28" s="80"/>
      <c r="ABA28" s="80"/>
      <c r="ABB28" s="80"/>
      <c r="ABC28" s="80"/>
      <c r="ABD28" s="80"/>
      <c r="ABE28" s="80"/>
      <c r="ABF28" s="80"/>
      <c r="ABG28" s="80"/>
      <c r="ABH28" s="80"/>
      <c r="ABI28" s="80"/>
      <c r="ABJ28" s="80"/>
      <c r="ABK28" s="80"/>
      <c r="ABL28" s="80"/>
      <c r="ABM28" s="80"/>
      <c r="ABN28" s="80"/>
      <c r="ABO28" s="80"/>
      <c r="ABP28" s="80"/>
      <c r="ABQ28" s="80"/>
      <c r="ABR28" s="80"/>
      <c r="ABS28" s="80"/>
      <c r="ABT28" s="80"/>
      <c r="ABU28" s="80"/>
      <c r="ABV28" s="80"/>
      <c r="ABW28" s="80"/>
      <c r="ABX28" s="80"/>
      <c r="ABY28" s="80"/>
      <c r="ABZ28" s="80"/>
      <c r="ACA28" s="80"/>
      <c r="ACB28" s="80"/>
      <c r="ACC28" s="80"/>
      <c r="ACD28" s="80"/>
      <c r="ACE28" s="80"/>
      <c r="ACF28" s="80"/>
      <c r="ACG28" s="80"/>
      <c r="ACH28" s="80"/>
      <c r="ACI28" s="80"/>
      <c r="ACJ28" s="80"/>
      <c r="ACK28" s="80"/>
      <c r="ACL28" s="80"/>
      <c r="ACM28" s="80"/>
      <c r="ACN28" s="80"/>
      <c r="ACO28" s="80"/>
      <c r="ACP28" s="80"/>
      <c r="ACQ28" s="80"/>
      <c r="ACR28" s="80"/>
      <c r="ACS28" s="80"/>
      <c r="ACT28" s="80"/>
      <c r="ACU28" s="80"/>
      <c r="ACV28" s="80"/>
      <c r="ACW28" s="80"/>
      <c r="ACX28" s="80"/>
      <c r="ACY28" s="80"/>
      <c r="ACZ28" s="80"/>
      <c r="ADA28" s="80"/>
      <c r="ADB28" s="80"/>
      <c r="ADC28" s="80"/>
      <c r="ADD28" s="80"/>
      <c r="ADE28" s="80"/>
      <c r="ADF28" s="80"/>
      <c r="ADG28" s="80"/>
      <c r="ADH28" s="80"/>
      <c r="ADI28" s="80"/>
      <c r="ADJ28" s="80"/>
      <c r="ADK28" s="80"/>
      <c r="ADL28" s="80"/>
      <c r="ADM28" s="80"/>
      <c r="ADN28" s="80"/>
      <c r="ADO28" s="80"/>
      <c r="ADP28" s="80"/>
      <c r="ADQ28" s="80"/>
      <c r="ADR28" s="80"/>
      <c r="ADS28" s="80"/>
      <c r="ADT28" s="80"/>
      <c r="ADU28" s="80"/>
      <c r="ADV28" s="80"/>
      <c r="ADW28" s="80"/>
      <c r="ADX28" s="80"/>
      <c r="ADY28" s="80"/>
      <c r="ADZ28" s="80"/>
      <c r="AEA28" s="80"/>
      <c r="AEB28" s="80"/>
      <c r="AEC28" s="80"/>
      <c r="AED28" s="80"/>
      <c r="AEE28" s="80"/>
      <c r="AEF28" s="80"/>
      <c r="AEG28" s="80"/>
      <c r="AEH28" s="80"/>
      <c r="AEI28" s="80"/>
      <c r="AEJ28" s="80"/>
      <c r="AEK28" s="80"/>
      <c r="AEL28" s="80"/>
      <c r="AEM28" s="80"/>
      <c r="AEN28" s="80"/>
      <c r="AEO28" s="80"/>
      <c r="AEP28" s="80"/>
      <c r="AEQ28" s="80"/>
      <c r="AER28" s="80"/>
      <c r="AES28" s="80"/>
      <c r="AET28" s="80"/>
      <c r="AEU28" s="80"/>
      <c r="AEV28" s="80"/>
      <c r="AEW28" s="80"/>
      <c r="AEX28" s="80"/>
      <c r="AEY28" s="80"/>
      <c r="AEZ28" s="80"/>
      <c r="AFA28" s="80"/>
      <c r="AFB28" s="80"/>
      <c r="AFC28" s="80"/>
      <c r="AFD28" s="80"/>
      <c r="AFE28" s="80"/>
      <c r="AFF28" s="80"/>
      <c r="AFG28" s="80"/>
      <c r="AFH28" s="80"/>
      <c r="AFI28" s="80"/>
      <c r="AFJ28" s="80"/>
      <c r="AFK28" s="80"/>
      <c r="AFL28" s="80"/>
      <c r="AFM28" s="80"/>
      <c r="AFN28" s="80"/>
      <c r="AFO28" s="80"/>
      <c r="AFP28" s="80"/>
      <c r="AFQ28" s="80"/>
      <c r="AFR28" s="80"/>
      <c r="AFS28" s="80"/>
      <c r="AFT28" s="80"/>
      <c r="AFU28" s="80"/>
      <c r="AFV28" s="80"/>
      <c r="AFW28" s="80"/>
      <c r="AFX28" s="80"/>
      <c r="AFY28" s="80"/>
      <c r="AFZ28" s="80"/>
      <c r="AGA28" s="80"/>
      <c r="AGB28" s="80"/>
      <c r="AGC28" s="80"/>
      <c r="AGD28" s="80"/>
      <c r="AGE28" s="80"/>
      <c r="AGF28" s="80"/>
      <c r="AGG28" s="80"/>
      <c r="AGH28" s="80"/>
      <c r="AGI28" s="80"/>
      <c r="AGJ28" s="80"/>
      <c r="AGK28" s="80"/>
      <c r="AGL28" s="80"/>
      <c r="AGM28" s="80"/>
      <c r="AGN28" s="80"/>
      <c r="AGO28" s="80"/>
      <c r="AGP28" s="80"/>
      <c r="AGQ28" s="80"/>
      <c r="AGR28" s="80"/>
      <c r="AGS28" s="80"/>
      <c r="AGT28" s="80"/>
      <c r="AGU28" s="80"/>
      <c r="AGV28" s="80"/>
      <c r="AGW28" s="80"/>
      <c r="AGX28" s="80"/>
      <c r="AGY28" s="80"/>
      <c r="AGZ28" s="80"/>
      <c r="AHA28" s="80"/>
      <c r="AHB28" s="80"/>
      <c r="AHC28" s="80"/>
      <c r="AHD28" s="80"/>
      <c r="AHE28" s="80"/>
      <c r="AHF28" s="80"/>
      <c r="AHG28" s="80"/>
      <c r="AHH28" s="80"/>
      <c r="AHI28" s="80"/>
      <c r="AHJ28" s="80"/>
      <c r="AHK28" s="80"/>
      <c r="AHL28" s="80"/>
      <c r="AHM28" s="80"/>
      <c r="AHN28" s="80"/>
      <c r="AHO28" s="80"/>
      <c r="AHP28" s="80"/>
      <c r="AHQ28" s="80"/>
      <c r="AHR28" s="80"/>
      <c r="AHS28" s="80"/>
      <c r="AHT28" s="80"/>
      <c r="AHU28" s="80"/>
      <c r="AHV28" s="80"/>
      <c r="AHW28" s="80"/>
      <c r="AHX28" s="80"/>
      <c r="AHY28" s="80"/>
      <c r="AHZ28" s="80"/>
      <c r="AIA28" s="80"/>
      <c r="AIB28" s="80"/>
      <c r="AIC28" s="80"/>
      <c r="AID28" s="80"/>
      <c r="AIE28" s="80"/>
      <c r="AIF28" s="80"/>
      <c r="AIG28" s="80"/>
      <c r="AIH28" s="80"/>
      <c r="AII28" s="80"/>
      <c r="AIJ28" s="80"/>
      <c r="AIK28" s="80"/>
      <c r="AIL28" s="80"/>
      <c r="AIM28" s="80"/>
      <c r="AIN28" s="80"/>
      <c r="AIO28" s="80"/>
      <c r="AIP28" s="80"/>
      <c r="AIQ28" s="80"/>
      <c r="AIR28" s="80"/>
      <c r="AIS28" s="80"/>
      <c r="AIT28" s="80"/>
      <c r="AIU28" s="80"/>
      <c r="AIV28" s="80"/>
      <c r="AIW28" s="80"/>
      <c r="AIX28" s="80"/>
      <c r="AIY28" s="80"/>
      <c r="AIZ28" s="80"/>
      <c r="AJA28" s="80"/>
      <c r="AJB28" s="80"/>
      <c r="AJC28" s="80"/>
      <c r="AJD28" s="80"/>
      <c r="AJE28" s="80"/>
      <c r="AJF28" s="80"/>
      <c r="AJG28" s="80"/>
      <c r="AJH28" s="80"/>
      <c r="AJI28" s="80"/>
      <c r="AJJ28" s="80"/>
      <c r="AJK28" s="80"/>
      <c r="AJL28" s="80"/>
      <c r="AJM28" s="80"/>
      <c r="AJN28" s="80"/>
      <c r="AJO28" s="80"/>
      <c r="AJP28" s="80"/>
      <c r="AJQ28" s="80"/>
      <c r="AJR28" s="80"/>
      <c r="AJS28" s="80"/>
      <c r="AJT28" s="80"/>
      <c r="AJU28" s="80"/>
      <c r="AJV28" s="80"/>
      <c r="AJW28" s="80"/>
      <c r="AJX28" s="80"/>
      <c r="AJY28" s="80"/>
      <c r="AJZ28" s="80"/>
      <c r="AKA28" s="80"/>
      <c r="AKB28" s="80"/>
      <c r="AKC28" s="80"/>
      <c r="AKD28" s="80"/>
      <c r="AKE28" s="80"/>
      <c r="AKF28" s="80"/>
      <c r="AKG28" s="80"/>
      <c r="AKH28" s="80"/>
      <c r="AKI28" s="80"/>
      <c r="AKJ28" s="80"/>
      <c r="AKK28" s="80"/>
      <c r="AKL28" s="80"/>
      <c r="AKM28" s="80"/>
      <c r="AKN28" s="80"/>
      <c r="AKO28" s="80"/>
      <c r="AKP28" s="80"/>
      <c r="AKQ28" s="80"/>
      <c r="AKR28" s="80"/>
      <c r="AKS28" s="80"/>
      <c r="AKT28" s="80"/>
      <c r="AKU28" s="80"/>
      <c r="AKV28" s="80"/>
      <c r="AKW28" s="80"/>
      <c r="AKX28" s="80"/>
      <c r="AKY28" s="80"/>
      <c r="AKZ28" s="80"/>
      <c r="ALA28" s="80"/>
      <c r="ALB28" s="80"/>
      <c r="ALC28" s="80"/>
      <c r="ALD28" s="80"/>
      <c r="ALE28" s="80"/>
      <c r="ALF28" s="80"/>
      <c r="ALG28" s="80"/>
      <c r="ALH28" s="80"/>
      <c r="ALI28" s="80"/>
      <c r="ALJ28" s="80"/>
      <c r="ALK28" s="80"/>
      <c r="ALL28" s="80"/>
      <c r="ALM28" s="80"/>
      <c r="ALN28" s="80"/>
      <c r="ALO28" s="80"/>
      <c r="ALP28" s="80"/>
      <c r="ALQ28" s="80"/>
      <c r="ALR28" s="80"/>
      <c r="ALS28" s="80"/>
      <c r="ALT28" s="80"/>
      <c r="ALU28" s="80"/>
      <c r="ALV28" s="80"/>
      <c r="ALW28" s="80"/>
      <c r="ALX28" s="80"/>
      <c r="ALY28" s="80"/>
      <c r="ALZ28" s="80"/>
      <c r="AMA28" s="80"/>
      <c r="AMB28" s="80"/>
      <c r="AMC28" s="80"/>
      <c r="AMD28" s="80"/>
      <c r="AME28" s="80"/>
      <c r="AMF28" s="80"/>
      <c r="AMG28" s="80"/>
      <c r="AMH28" s="80"/>
      <c r="AMI28" s="80"/>
      <c r="AMJ28" s="80"/>
      <c r="AMK28" s="80"/>
      <c r="AML28" s="80"/>
      <c r="AMM28" s="80"/>
      <c r="AMN28" s="80"/>
      <c r="AMO28" s="80"/>
      <c r="AMP28" s="80"/>
      <c r="AMQ28" s="80"/>
      <c r="AMR28" s="80"/>
      <c r="AMS28" s="80"/>
      <c r="AMT28" s="80"/>
      <c r="AMU28" s="80"/>
      <c r="AMV28" s="80"/>
      <c r="AMW28" s="80"/>
      <c r="AMX28" s="80"/>
      <c r="AMY28" s="80"/>
      <c r="AMZ28" s="80"/>
      <c r="ANA28" s="80"/>
      <c r="ANB28" s="80"/>
      <c r="ANC28" s="80"/>
      <c r="AND28" s="80"/>
      <c r="ANE28" s="80"/>
      <c r="ANF28" s="80"/>
      <c r="ANG28" s="80"/>
      <c r="ANH28" s="80"/>
      <c r="ANI28" s="80"/>
      <c r="ANJ28" s="80"/>
      <c r="ANK28" s="80"/>
      <c r="ANL28" s="80"/>
      <c r="ANM28" s="80"/>
      <c r="ANN28" s="80"/>
      <c r="ANO28" s="80"/>
      <c r="ANP28" s="80"/>
      <c r="ANQ28" s="80"/>
      <c r="ANR28" s="80"/>
      <c r="ANS28" s="80"/>
      <c r="ANT28" s="80"/>
      <c r="ANU28" s="80"/>
      <c r="ANV28" s="80"/>
      <c r="ANW28" s="80"/>
      <c r="ANX28" s="80"/>
      <c r="ANY28" s="80"/>
      <c r="ANZ28" s="80"/>
      <c r="AOA28" s="80"/>
      <c r="AOB28" s="80"/>
      <c r="AOC28" s="80"/>
      <c r="AOD28" s="80"/>
      <c r="AOE28" s="80"/>
      <c r="AOF28" s="80"/>
      <c r="AOG28" s="80"/>
      <c r="AOH28" s="80"/>
      <c r="AOI28" s="80"/>
      <c r="AOJ28" s="80"/>
      <c r="AOK28" s="80"/>
      <c r="AOL28" s="80"/>
      <c r="AOM28" s="80"/>
      <c r="AON28" s="80"/>
      <c r="AOO28" s="80"/>
      <c r="AOP28" s="80"/>
      <c r="AOQ28" s="80"/>
      <c r="AOR28" s="80"/>
      <c r="AOS28" s="80"/>
      <c r="AOT28" s="80"/>
      <c r="AOU28" s="80"/>
      <c r="AOV28" s="80"/>
      <c r="AOW28" s="80"/>
      <c r="AOX28" s="80"/>
      <c r="AOY28" s="80"/>
      <c r="AOZ28" s="80"/>
      <c r="APA28" s="80"/>
      <c r="APB28" s="80"/>
      <c r="APC28" s="80"/>
      <c r="APD28" s="80"/>
      <c r="APE28" s="80"/>
      <c r="APF28" s="80"/>
      <c r="APG28" s="80"/>
      <c r="APH28" s="80"/>
      <c r="API28" s="80"/>
      <c r="APJ28" s="80"/>
      <c r="APK28" s="80"/>
      <c r="APL28" s="80"/>
      <c r="APM28" s="80"/>
      <c r="APN28" s="80"/>
      <c r="APO28" s="80"/>
      <c r="APP28" s="80"/>
      <c r="APQ28" s="80"/>
      <c r="APR28" s="80"/>
      <c r="APS28" s="80"/>
      <c r="APT28" s="80"/>
      <c r="APU28" s="80"/>
      <c r="APV28" s="80"/>
      <c r="APW28" s="80"/>
      <c r="APX28" s="80"/>
      <c r="APY28" s="80"/>
      <c r="APZ28" s="80"/>
      <c r="AQA28" s="80"/>
      <c r="AQB28" s="80"/>
      <c r="AQC28" s="80"/>
      <c r="AQD28" s="80"/>
      <c r="AQE28" s="80"/>
      <c r="AQF28" s="80"/>
      <c r="AQG28" s="80"/>
      <c r="AQH28" s="80"/>
      <c r="AQI28" s="80"/>
      <c r="AQJ28" s="80"/>
      <c r="AQK28" s="80"/>
      <c r="AQL28" s="80"/>
      <c r="AQM28" s="80"/>
      <c r="AQN28" s="80"/>
      <c r="AQO28" s="80"/>
      <c r="AQP28" s="80"/>
      <c r="AQQ28" s="80"/>
      <c r="AQR28" s="80"/>
      <c r="AQS28" s="80"/>
      <c r="AQT28" s="80"/>
      <c r="AQU28" s="80"/>
      <c r="AQV28" s="80"/>
      <c r="AQW28" s="80"/>
      <c r="AQX28" s="80"/>
      <c r="AQY28" s="80"/>
      <c r="AQZ28" s="80"/>
      <c r="ARA28" s="80"/>
      <c r="ARB28" s="80"/>
      <c r="ARC28" s="80"/>
      <c r="ARD28" s="80"/>
      <c r="ARE28" s="80"/>
      <c r="ARF28" s="80"/>
      <c r="ARG28" s="80"/>
      <c r="ARH28" s="80"/>
      <c r="ARI28" s="80"/>
      <c r="ARJ28" s="80"/>
      <c r="ARK28" s="80"/>
      <c r="ARL28" s="80"/>
      <c r="ARM28" s="80"/>
      <c r="ARN28" s="80"/>
      <c r="ARO28" s="80"/>
      <c r="ARP28" s="80"/>
      <c r="ARQ28" s="80"/>
      <c r="ARR28" s="80"/>
      <c r="ARS28" s="80"/>
      <c r="ART28" s="80"/>
      <c r="ARU28" s="80"/>
      <c r="ARV28" s="80"/>
      <c r="ARW28" s="80"/>
      <c r="ARX28" s="80"/>
      <c r="ARY28" s="80"/>
      <c r="ARZ28" s="80"/>
      <c r="ASA28" s="80"/>
      <c r="ASB28" s="80"/>
      <c r="ASC28" s="80"/>
      <c r="ASD28" s="80"/>
      <c r="ASE28" s="80"/>
      <c r="ASF28" s="80"/>
      <c r="ASG28" s="80"/>
      <c r="ASH28" s="80"/>
      <c r="ASI28" s="80"/>
      <c r="ASJ28" s="80"/>
      <c r="ASK28" s="80"/>
      <c r="ASL28" s="80"/>
      <c r="ASM28" s="80"/>
      <c r="ASN28" s="80"/>
      <c r="ASO28" s="80"/>
      <c r="ASP28" s="80"/>
      <c r="ASQ28" s="80"/>
      <c r="ASR28" s="80"/>
      <c r="ASS28" s="80"/>
      <c r="AST28" s="80"/>
      <c r="ASU28" s="80"/>
      <c r="ASV28" s="80"/>
      <c r="ASW28" s="80"/>
      <c r="ASX28" s="80"/>
      <c r="ASY28" s="80"/>
      <c r="ASZ28" s="80"/>
      <c r="ATA28" s="80"/>
      <c r="ATB28" s="80"/>
      <c r="ATC28" s="80"/>
      <c r="ATD28" s="80"/>
      <c r="ATE28" s="80"/>
      <c r="ATF28" s="80"/>
      <c r="ATG28" s="80"/>
      <c r="ATH28" s="80"/>
      <c r="ATI28" s="80"/>
      <c r="ATJ28" s="80"/>
      <c r="ATK28" s="80"/>
      <c r="ATL28" s="80"/>
      <c r="ATM28" s="80"/>
      <c r="ATN28" s="80"/>
      <c r="ATO28" s="80"/>
      <c r="ATP28" s="80"/>
      <c r="ATQ28" s="80"/>
      <c r="ATR28" s="80"/>
      <c r="ATS28" s="80"/>
      <c r="ATT28" s="80"/>
      <c r="ATU28" s="80"/>
      <c r="ATV28" s="80"/>
      <c r="ATW28" s="80"/>
      <c r="ATX28" s="80"/>
      <c r="ATY28" s="80"/>
      <c r="ATZ28" s="80"/>
      <c r="AUA28" s="80"/>
      <c r="AUB28" s="80"/>
      <c r="AUC28" s="80"/>
      <c r="AUD28" s="80"/>
      <c r="AUE28" s="80"/>
      <c r="AUF28" s="80"/>
      <c r="AUG28" s="80"/>
      <c r="AUH28" s="80"/>
      <c r="AUI28" s="80"/>
      <c r="AUJ28" s="80"/>
      <c r="AUK28" s="80"/>
      <c r="AUL28" s="80"/>
      <c r="AUM28" s="80"/>
      <c r="AUN28" s="80"/>
      <c r="AUO28" s="80"/>
      <c r="AUP28" s="80"/>
      <c r="AUQ28" s="80"/>
      <c r="AUR28" s="80"/>
      <c r="AUS28" s="80"/>
      <c r="AUT28" s="80"/>
      <c r="AUU28" s="80"/>
      <c r="AUV28" s="80"/>
      <c r="AUW28" s="80"/>
      <c r="AUX28" s="80"/>
      <c r="AUY28" s="80"/>
      <c r="AUZ28" s="80"/>
      <c r="AVA28" s="80"/>
      <c r="AVB28" s="80"/>
      <c r="AVC28" s="80"/>
      <c r="AVD28" s="80"/>
      <c r="AVE28" s="80"/>
      <c r="AVF28" s="80"/>
      <c r="AVG28" s="80"/>
      <c r="AVH28" s="80"/>
      <c r="AVI28" s="80"/>
      <c r="AVJ28" s="80"/>
      <c r="AVK28" s="80"/>
      <c r="AVL28" s="80"/>
      <c r="AVM28" s="80"/>
      <c r="AVN28" s="80"/>
      <c r="AVO28" s="80"/>
      <c r="AVP28" s="80"/>
      <c r="AVQ28" s="80"/>
      <c r="AVR28" s="80"/>
      <c r="AVS28" s="80"/>
      <c r="AVT28" s="80"/>
      <c r="AVU28" s="80"/>
      <c r="AVV28" s="80"/>
      <c r="AVW28" s="80"/>
      <c r="AVX28" s="80"/>
      <c r="AVY28" s="80"/>
      <c r="AVZ28" s="80"/>
      <c r="AWA28" s="80"/>
      <c r="AWB28" s="80"/>
      <c r="AWC28" s="80"/>
      <c r="AWD28" s="80"/>
      <c r="AWE28" s="80"/>
      <c r="AWF28" s="80"/>
      <c r="AWG28" s="80"/>
      <c r="AWH28" s="80"/>
      <c r="AWI28" s="80"/>
      <c r="AWJ28" s="80"/>
      <c r="AWK28" s="80"/>
      <c r="AWL28" s="80"/>
      <c r="AWM28" s="80"/>
      <c r="AWN28" s="80"/>
      <c r="AWO28" s="80"/>
      <c r="AWP28" s="80"/>
      <c r="AWQ28" s="80"/>
      <c r="AWR28" s="80"/>
      <c r="AWS28" s="80"/>
      <c r="AWT28" s="80"/>
      <c r="AWU28" s="80"/>
      <c r="AWV28" s="80"/>
      <c r="AWW28" s="80"/>
      <c r="AWX28" s="80"/>
      <c r="AWY28" s="80"/>
      <c r="AWZ28" s="80"/>
      <c r="AXA28" s="80"/>
      <c r="AXB28" s="80"/>
      <c r="AXC28" s="80"/>
      <c r="AXD28" s="80"/>
      <c r="AXE28" s="80"/>
      <c r="AXF28" s="80"/>
      <c r="AXG28" s="80"/>
      <c r="AXH28" s="80"/>
      <c r="AXI28" s="80"/>
      <c r="AXJ28" s="80"/>
      <c r="AXK28" s="80"/>
      <c r="AXL28" s="80"/>
      <c r="AXM28" s="80"/>
      <c r="AXN28" s="80"/>
      <c r="AXO28" s="80"/>
      <c r="AXP28" s="80"/>
      <c r="AXQ28" s="80"/>
      <c r="AXR28" s="80"/>
      <c r="AXS28" s="80"/>
      <c r="AXT28" s="80"/>
      <c r="AXU28" s="80"/>
      <c r="AXV28" s="80"/>
      <c r="AXW28" s="80"/>
      <c r="AXX28" s="80"/>
      <c r="AXY28" s="80"/>
      <c r="AXZ28" s="80"/>
      <c r="AYA28" s="80"/>
      <c r="AYB28" s="80"/>
      <c r="AYC28" s="80"/>
      <c r="AYD28" s="80"/>
      <c r="AYE28" s="80"/>
      <c r="AYF28" s="80"/>
      <c r="AYG28" s="80"/>
      <c r="AYH28" s="80"/>
      <c r="AYI28" s="80"/>
      <c r="AYJ28" s="80"/>
      <c r="AYK28" s="80"/>
      <c r="AYL28" s="80"/>
      <c r="AYM28" s="80"/>
      <c r="AYN28" s="80"/>
      <c r="AYO28" s="80"/>
      <c r="AYP28" s="80"/>
      <c r="AYQ28" s="80"/>
      <c r="AYR28" s="80"/>
      <c r="AYS28" s="80"/>
      <c r="AYT28" s="80"/>
      <c r="AYU28" s="80"/>
      <c r="AYV28" s="80"/>
      <c r="AYW28" s="80"/>
      <c r="AYX28" s="80"/>
      <c r="AYY28" s="80"/>
      <c r="AYZ28" s="80"/>
      <c r="AZA28" s="80"/>
      <c r="AZB28" s="80"/>
      <c r="AZC28" s="80"/>
      <c r="AZD28" s="80"/>
      <c r="AZE28" s="80"/>
      <c r="AZF28" s="80"/>
      <c r="AZG28" s="80"/>
      <c r="AZH28" s="80"/>
      <c r="AZI28" s="80"/>
      <c r="AZJ28" s="80"/>
      <c r="AZK28" s="80"/>
      <c r="AZL28" s="80"/>
      <c r="AZM28" s="80"/>
      <c r="AZN28" s="80"/>
      <c r="AZO28" s="80"/>
      <c r="AZP28" s="80"/>
      <c r="AZQ28" s="80"/>
      <c r="AZR28" s="80"/>
      <c r="AZS28" s="80"/>
      <c r="AZT28" s="80"/>
      <c r="AZU28" s="80"/>
      <c r="AZV28" s="80"/>
      <c r="AZW28" s="80"/>
      <c r="AZX28" s="80"/>
      <c r="AZY28" s="80"/>
      <c r="AZZ28" s="80"/>
      <c r="BAA28" s="80"/>
      <c r="BAB28" s="80"/>
      <c r="BAC28" s="80"/>
      <c r="BAD28" s="80"/>
      <c r="BAE28" s="80"/>
      <c r="BAF28" s="80"/>
      <c r="BAG28" s="80"/>
      <c r="BAH28" s="80"/>
      <c r="BAI28" s="80"/>
      <c r="BAJ28" s="80"/>
      <c r="BAK28" s="80"/>
      <c r="BAL28" s="80"/>
      <c r="BAM28" s="80"/>
      <c r="BAN28" s="80"/>
      <c r="BAO28" s="80"/>
      <c r="BAP28" s="80"/>
      <c r="BAQ28" s="80"/>
      <c r="BAR28" s="80"/>
      <c r="BAS28" s="80"/>
      <c r="BAT28" s="80"/>
      <c r="BAU28" s="80"/>
      <c r="BAV28" s="80"/>
      <c r="BAW28" s="80"/>
      <c r="BAX28" s="80"/>
      <c r="BAY28" s="80"/>
      <c r="BAZ28" s="80"/>
      <c r="BBA28" s="80"/>
      <c r="BBB28" s="80"/>
      <c r="BBC28" s="80"/>
      <c r="BBD28" s="80"/>
      <c r="BBE28" s="80"/>
      <c r="BBF28" s="80"/>
      <c r="BBG28" s="80"/>
      <c r="BBH28" s="80"/>
      <c r="BBI28" s="80"/>
      <c r="BBJ28" s="80"/>
      <c r="BBK28" s="80"/>
      <c r="BBL28" s="80"/>
      <c r="BBM28" s="80"/>
      <c r="BBN28" s="80"/>
      <c r="BBO28" s="80"/>
      <c r="BBP28" s="80"/>
      <c r="BBQ28" s="80"/>
      <c r="BBR28" s="80"/>
      <c r="BBS28" s="80"/>
      <c r="BBT28" s="80"/>
      <c r="BBU28" s="80"/>
      <c r="BBV28" s="80"/>
      <c r="BBW28" s="80"/>
      <c r="BBX28" s="80"/>
      <c r="BBY28" s="80"/>
      <c r="BBZ28" s="80"/>
      <c r="BCA28" s="80"/>
      <c r="BCB28" s="80"/>
      <c r="BCC28" s="80"/>
      <c r="BCD28" s="80"/>
      <c r="BCE28" s="80"/>
      <c r="BCF28" s="80"/>
      <c r="BCG28" s="80"/>
      <c r="BCH28" s="80"/>
      <c r="BCI28" s="80"/>
      <c r="BCJ28" s="80"/>
      <c r="BCK28" s="80"/>
      <c r="BCL28" s="80"/>
      <c r="BCM28" s="80"/>
      <c r="BCN28" s="80"/>
      <c r="BCO28" s="80"/>
      <c r="BCP28" s="80"/>
      <c r="BCQ28" s="80"/>
      <c r="BCR28" s="80"/>
      <c r="BCS28" s="80"/>
      <c r="BCT28" s="80"/>
      <c r="BCU28" s="80"/>
      <c r="BCV28" s="80"/>
      <c r="BCW28" s="80"/>
      <c r="BCX28" s="80"/>
      <c r="BCY28" s="80"/>
      <c r="BCZ28" s="80"/>
      <c r="BDA28" s="80"/>
      <c r="BDB28" s="80"/>
      <c r="BDC28" s="80"/>
      <c r="BDD28" s="80"/>
      <c r="BDE28" s="80"/>
      <c r="BDF28" s="80"/>
      <c r="BDG28" s="80"/>
      <c r="BDH28" s="80"/>
      <c r="BDI28" s="80"/>
      <c r="BDJ28" s="80"/>
      <c r="BDK28" s="80"/>
      <c r="BDL28" s="80"/>
      <c r="BDM28" s="80"/>
      <c r="BDN28" s="80"/>
      <c r="BDO28" s="80"/>
      <c r="BDP28" s="80"/>
      <c r="BDQ28" s="80"/>
      <c r="BDR28" s="80"/>
      <c r="BDS28" s="80"/>
      <c r="BDT28" s="80"/>
      <c r="BDU28" s="80"/>
      <c r="BDV28" s="80"/>
      <c r="BDW28" s="80"/>
      <c r="BDX28" s="80"/>
      <c r="BDY28" s="80"/>
      <c r="BDZ28" s="80"/>
      <c r="BEA28" s="80"/>
      <c r="BEB28" s="80"/>
      <c r="BEC28" s="80"/>
      <c r="BED28" s="80"/>
      <c r="BEE28" s="80"/>
      <c r="BEF28" s="80"/>
      <c r="BEG28" s="80"/>
      <c r="BEH28" s="80"/>
      <c r="BEI28" s="80"/>
      <c r="BEJ28" s="80"/>
      <c r="BEK28" s="80"/>
      <c r="BEL28" s="80"/>
      <c r="BEM28" s="80"/>
      <c r="BEN28" s="80"/>
      <c r="BEO28" s="80"/>
      <c r="BEP28" s="80"/>
      <c r="BEQ28" s="80"/>
      <c r="BER28" s="80"/>
      <c r="BES28" s="80"/>
      <c r="BET28" s="80"/>
      <c r="BEU28" s="80"/>
      <c r="BEV28" s="80"/>
      <c r="BEW28" s="80"/>
      <c r="BEX28" s="80"/>
      <c r="BEY28" s="80"/>
      <c r="BEZ28" s="80"/>
      <c r="BFA28" s="80"/>
      <c r="BFB28" s="80"/>
      <c r="BFC28" s="80"/>
      <c r="BFD28" s="80"/>
      <c r="BFE28" s="80"/>
      <c r="BFF28" s="80"/>
      <c r="BFG28" s="80"/>
      <c r="BFH28" s="80"/>
      <c r="BFI28" s="80"/>
      <c r="BFJ28" s="80"/>
      <c r="BFK28" s="80"/>
      <c r="BFL28" s="80"/>
      <c r="BFM28" s="80"/>
      <c r="BFN28" s="80"/>
      <c r="BFO28" s="80"/>
      <c r="BFP28" s="80"/>
      <c r="BFQ28" s="80"/>
      <c r="BFR28" s="80"/>
      <c r="BFS28" s="80"/>
      <c r="BFT28" s="80"/>
      <c r="BFU28" s="80"/>
      <c r="BFV28" s="80"/>
      <c r="BFW28" s="80"/>
      <c r="BFX28" s="80"/>
      <c r="BFY28" s="80"/>
      <c r="BFZ28" s="80"/>
      <c r="BGA28" s="80"/>
      <c r="BGB28" s="80"/>
      <c r="BGC28" s="80"/>
      <c r="BGD28" s="80"/>
      <c r="BGE28" s="80"/>
      <c r="BGF28" s="80"/>
      <c r="BGG28" s="80"/>
      <c r="BGH28" s="80"/>
      <c r="BGI28" s="80"/>
      <c r="BGJ28" s="80"/>
      <c r="BGK28" s="80"/>
      <c r="BGL28" s="80"/>
      <c r="BGM28" s="80"/>
      <c r="BGN28" s="80"/>
      <c r="BGO28" s="80"/>
      <c r="BGP28" s="80"/>
      <c r="BGQ28" s="80"/>
      <c r="BGR28" s="80"/>
      <c r="BGS28" s="80"/>
      <c r="BGT28" s="80"/>
      <c r="BGU28" s="80"/>
      <c r="BGV28" s="80"/>
      <c r="BGW28" s="80"/>
      <c r="BGX28" s="80"/>
      <c r="BGY28" s="80"/>
      <c r="BGZ28" s="80"/>
      <c r="BHA28" s="80"/>
      <c r="BHB28" s="80"/>
      <c r="BHC28" s="80"/>
      <c r="BHD28" s="80"/>
      <c r="BHE28" s="80"/>
      <c r="BHF28" s="80"/>
      <c r="BHG28" s="80"/>
      <c r="BHH28" s="80"/>
      <c r="BHI28" s="80"/>
      <c r="BHJ28" s="80"/>
      <c r="BHK28" s="80"/>
      <c r="BHL28" s="80"/>
      <c r="BHM28" s="80"/>
      <c r="BHN28" s="80"/>
      <c r="BHO28" s="80"/>
      <c r="BHP28" s="80"/>
      <c r="BHQ28" s="80"/>
      <c r="BHR28" s="80"/>
      <c r="BHS28" s="80"/>
      <c r="BHT28" s="80"/>
      <c r="BHU28" s="80"/>
      <c r="BHV28" s="80"/>
      <c r="BHW28" s="80"/>
      <c r="BHX28" s="80"/>
      <c r="BHY28" s="80"/>
      <c r="BHZ28" s="80"/>
      <c r="BIA28" s="80"/>
      <c r="BIB28" s="80"/>
      <c r="BIC28" s="80"/>
      <c r="BID28" s="80"/>
      <c r="BIE28" s="80"/>
      <c r="BIF28" s="80"/>
      <c r="BIG28" s="80"/>
      <c r="BIH28" s="80"/>
      <c r="BII28" s="80"/>
      <c r="BIJ28" s="80"/>
      <c r="BIK28" s="80"/>
      <c r="BIL28" s="80"/>
      <c r="BIM28" s="80"/>
      <c r="BIN28" s="80"/>
      <c r="BIO28" s="80"/>
      <c r="BIP28" s="80"/>
      <c r="BIQ28" s="80"/>
      <c r="BIR28" s="80"/>
      <c r="BIS28" s="80"/>
      <c r="BIT28" s="80"/>
      <c r="BIU28" s="80"/>
      <c r="BIV28" s="80"/>
      <c r="BIW28" s="80"/>
      <c r="BIX28" s="80"/>
      <c r="BIY28" s="80"/>
      <c r="BIZ28" s="80"/>
      <c r="BJA28" s="80"/>
      <c r="BJB28" s="80"/>
      <c r="BJC28" s="80"/>
      <c r="BJD28" s="80"/>
      <c r="BJE28" s="80"/>
      <c r="BJF28" s="80"/>
      <c r="BJG28" s="80"/>
      <c r="BJH28" s="80"/>
      <c r="BJI28" s="80"/>
      <c r="BJJ28" s="80"/>
      <c r="BJK28" s="80"/>
      <c r="BJL28" s="80"/>
      <c r="BJM28" s="80"/>
      <c r="BJN28" s="80"/>
      <c r="BJO28" s="80"/>
      <c r="BJP28" s="80"/>
      <c r="BJQ28" s="80"/>
      <c r="BJR28" s="80"/>
      <c r="BJS28" s="80"/>
      <c r="BJT28" s="80"/>
      <c r="BJU28" s="80"/>
      <c r="BJV28" s="80"/>
      <c r="BJW28" s="80"/>
      <c r="BJX28" s="80"/>
      <c r="BJY28" s="80"/>
      <c r="BJZ28" s="80"/>
      <c r="BKA28" s="80"/>
      <c r="BKB28" s="80"/>
      <c r="BKC28" s="80"/>
      <c r="BKD28" s="80"/>
      <c r="BKE28" s="80"/>
      <c r="BKF28" s="80"/>
      <c r="BKG28" s="80"/>
      <c r="BKH28" s="80"/>
      <c r="BKI28" s="80"/>
      <c r="BKJ28" s="80"/>
      <c r="BKK28" s="80"/>
      <c r="BKL28" s="80"/>
      <c r="BKM28" s="80"/>
      <c r="BKN28" s="80"/>
      <c r="BKO28" s="80"/>
      <c r="BKP28" s="80"/>
      <c r="BKQ28" s="80"/>
      <c r="BKR28" s="80"/>
      <c r="BKS28" s="80"/>
      <c r="BKT28" s="80"/>
      <c r="BKU28" s="80"/>
      <c r="BKV28" s="80"/>
      <c r="BKW28" s="80"/>
      <c r="BKX28" s="80"/>
      <c r="BKY28" s="80"/>
      <c r="BKZ28" s="80"/>
      <c r="BLA28" s="80"/>
      <c r="BLB28" s="80"/>
      <c r="BLC28" s="80"/>
      <c r="BLD28" s="80"/>
      <c r="BLE28" s="80"/>
      <c r="BLF28" s="80"/>
      <c r="BLG28" s="80"/>
      <c r="BLH28" s="80"/>
      <c r="BLI28" s="80"/>
      <c r="BLJ28" s="80"/>
      <c r="BLK28" s="80"/>
      <c r="BLL28" s="80"/>
      <c r="BLM28" s="80"/>
      <c r="BLN28" s="80"/>
      <c r="BLO28" s="80"/>
      <c r="BLP28" s="80"/>
      <c r="BLQ28" s="80"/>
      <c r="BLR28" s="80"/>
      <c r="BLS28" s="80"/>
      <c r="BLT28" s="80"/>
      <c r="BLU28" s="80"/>
      <c r="BLV28" s="80"/>
      <c r="BLW28" s="80"/>
      <c r="BLX28" s="80"/>
      <c r="BLY28" s="80"/>
      <c r="BLZ28" s="80"/>
      <c r="BMA28" s="80"/>
      <c r="BMB28" s="80"/>
      <c r="BMC28" s="80"/>
      <c r="BMD28" s="80"/>
      <c r="BME28" s="80"/>
      <c r="BMF28" s="80"/>
      <c r="BMG28" s="80"/>
      <c r="BMH28" s="80"/>
      <c r="BMI28" s="80"/>
      <c r="BMJ28" s="80"/>
      <c r="BMK28" s="80"/>
      <c r="BML28" s="80"/>
      <c r="BMM28" s="80"/>
      <c r="BMN28" s="80"/>
      <c r="BMO28" s="80"/>
      <c r="BMP28" s="80"/>
      <c r="BMQ28" s="80"/>
      <c r="BMR28" s="80"/>
      <c r="BMS28" s="80"/>
      <c r="BMT28" s="80"/>
      <c r="BMU28" s="80"/>
      <c r="BMV28" s="80"/>
      <c r="BMW28" s="80"/>
      <c r="BMX28" s="80"/>
      <c r="BMY28" s="80"/>
      <c r="BMZ28" s="80"/>
      <c r="BNA28" s="80"/>
      <c r="BNB28" s="80"/>
      <c r="BNC28" s="80"/>
      <c r="BND28" s="80"/>
      <c r="BNE28" s="80"/>
      <c r="BNF28" s="80"/>
      <c r="BNG28" s="80"/>
      <c r="BNH28" s="80"/>
      <c r="BNI28" s="80"/>
      <c r="BNJ28" s="80"/>
      <c r="BNK28" s="80"/>
      <c r="BNL28" s="80"/>
      <c r="BNM28" s="80"/>
      <c r="BNN28" s="80"/>
      <c r="BNO28" s="80"/>
      <c r="BNP28" s="80"/>
      <c r="BNQ28" s="80"/>
      <c r="BNR28" s="80"/>
      <c r="BNS28" s="80"/>
      <c r="BNT28" s="80"/>
      <c r="BNU28" s="80"/>
      <c r="BNV28" s="80"/>
      <c r="BNW28" s="80"/>
      <c r="BNX28" s="80"/>
      <c r="BNY28" s="80"/>
      <c r="BNZ28" s="80"/>
      <c r="BOA28" s="80"/>
      <c r="BOB28" s="80"/>
      <c r="BOC28" s="80"/>
      <c r="BOD28" s="80"/>
      <c r="BOE28" s="80"/>
      <c r="BOF28" s="80"/>
      <c r="BOG28" s="80"/>
      <c r="BOH28" s="80"/>
      <c r="BOI28" s="80"/>
      <c r="BOJ28" s="80"/>
      <c r="BOK28" s="80"/>
      <c r="BOL28" s="80"/>
      <c r="BOM28" s="80"/>
      <c r="BON28" s="80"/>
      <c r="BOO28" s="80"/>
      <c r="BOP28" s="80"/>
      <c r="BOQ28" s="80"/>
      <c r="BOR28" s="80"/>
      <c r="BOS28" s="80"/>
      <c r="BOT28" s="80"/>
      <c r="BOU28" s="80"/>
      <c r="BOV28" s="80"/>
      <c r="BOW28" s="80"/>
      <c r="BOX28" s="80"/>
      <c r="BOY28" s="80"/>
      <c r="BOZ28" s="80"/>
      <c r="BPA28" s="80"/>
      <c r="BPB28" s="80"/>
      <c r="BPC28" s="80"/>
      <c r="BPD28" s="80"/>
      <c r="BPE28" s="80"/>
      <c r="BPF28" s="80"/>
      <c r="BPG28" s="80"/>
      <c r="BPH28" s="80"/>
      <c r="BPI28" s="80"/>
      <c r="BPJ28" s="80"/>
      <c r="BPK28" s="80"/>
      <c r="BPL28" s="80"/>
      <c r="BPM28" s="80"/>
      <c r="BPN28" s="80"/>
      <c r="BPO28" s="80"/>
      <c r="BPP28" s="80"/>
      <c r="BPQ28" s="80"/>
      <c r="BPR28" s="80"/>
      <c r="BPS28" s="80"/>
      <c r="BPT28" s="80"/>
      <c r="BPU28" s="80"/>
      <c r="BPV28" s="80"/>
      <c r="BPW28" s="80"/>
      <c r="BPX28" s="80"/>
      <c r="BPY28" s="80"/>
      <c r="BPZ28" s="80"/>
      <c r="BQA28" s="80"/>
      <c r="BQB28" s="80"/>
      <c r="BQC28" s="80"/>
      <c r="BQD28" s="80"/>
      <c r="BQE28" s="80"/>
      <c r="BQF28" s="80"/>
      <c r="BQG28" s="80"/>
      <c r="BQH28" s="80"/>
      <c r="BQI28" s="80"/>
      <c r="BQJ28" s="80"/>
      <c r="BQK28" s="80"/>
      <c r="BQL28" s="80"/>
      <c r="BQM28" s="80"/>
      <c r="BQN28" s="80"/>
      <c r="BQO28" s="80"/>
      <c r="BQP28" s="80"/>
      <c r="BQQ28" s="80"/>
      <c r="BQR28" s="80"/>
      <c r="BQS28" s="80"/>
      <c r="BQT28" s="80"/>
      <c r="BQU28" s="80"/>
      <c r="BQV28" s="80"/>
      <c r="BQW28" s="80"/>
      <c r="BQX28" s="80"/>
      <c r="BQY28" s="80"/>
      <c r="BQZ28" s="80"/>
      <c r="BRA28" s="80"/>
      <c r="BRB28" s="80"/>
      <c r="BRC28" s="80"/>
      <c r="BRD28" s="80"/>
      <c r="BRE28" s="80"/>
      <c r="BRF28" s="80"/>
      <c r="BRG28" s="80"/>
      <c r="BRH28" s="80"/>
      <c r="BRI28" s="80"/>
      <c r="BRJ28" s="80"/>
      <c r="BRK28" s="80"/>
      <c r="BRL28" s="80"/>
      <c r="BRM28" s="80"/>
      <c r="BRN28" s="80"/>
      <c r="BRO28" s="80"/>
      <c r="BRP28" s="80"/>
      <c r="BRQ28" s="80"/>
      <c r="BRR28" s="80"/>
      <c r="BRS28" s="80"/>
      <c r="BRT28" s="80"/>
      <c r="BRU28" s="80"/>
      <c r="BRV28" s="80"/>
      <c r="BRW28" s="80"/>
      <c r="BRX28" s="80"/>
      <c r="BRY28" s="80"/>
      <c r="BRZ28" s="80"/>
      <c r="BSA28" s="80"/>
      <c r="BSB28" s="80"/>
      <c r="BSC28" s="80"/>
      <c r="BSD28" s="80"/>
      <c r="BSE28" s="80"/>
      <c r="BSF28" s="80"/>
      <c r="BSG28" s="80"/>
      <c r="BSH28" s="80"/>
      <c r="BSI28" s="80"/>
      <c r="BSJ28" s="80"/>
      <c r="BSK28" s="80"/>
      <c r="BSL28" s="80"/>
      <c r="BSM28" s="80"/>
      <c r="BSN28" s="80"/>
      <c r="BSO28" s="80"/>
      <c r="BSP28" s="80"/>
      <c r="BSQ28" s="80"/>
      <c r="BSR28" s="80"/>
      <c r="BSS28" s="80"/>
      <c r="BST28" s="80"/>
      <c r="BSU28" s="80"/>
      <c r="BSV28" s="80"/>
      <c r="BSW28" s="80"/>
      <c r="BSX28" s="80"/>
      <c r="BSY28" s="80"/>
      <c r="BSZ28" s="80"/>
      <c r="BTA28" s="80"/>
      <c r="BTB28" s="80"/>
      <c r="BTC28" s="80"/>
      <c r="BTD28" s="80"/>
      <c r="BTE28" s="80"/>
      <c r="BTF28" s="80"/>
      <c r="BTG28" s="80"/>
      <c r="BTH28" s="80"/>
      <c r="BTI28" s="80"/>
      <c r="BTJ28" s="80"/>
      <c r="BTK28" s="80"/>
      <c r="BTL28" s="80"/>
      <c r="BTM28" s="80"/>
      <c r="BTN28" s="80"/>
      <c r="BTO28" s="80"/>
      <c r="BTP28" s="80"/>
      <c r="BTQ28" s="80"/>
      <c r="BTR28" s="80"/>
      <c r="BTS28" s="80"/>
      <c r="BTT28" s="80"/>
      <c r="BTU28" s="80"/>
      <c r="BTV28" s="80"/>
      <c r="BTW28" s="80"/>
      <c r="BTX28" s="80"/>
      <c r="BTY28" s="80"/>
      <c r="BTZ28" s="80"/>
      <c r="BUA28" s="80"/>
      <c r="BUB28" s="80"/>
      <c r="BUC28" s="80"/>
      <c r="BUD28" s="80"/>
      <c r="BUE28" s="80"/>
      <c r="BUF28" s="80"/>
      <c r="BUG28" s="80"/>
      <c r="BUH28" s="80"/>
      <c r="BUI28" s="80"/>
      <c r="BUJ28" s="80"/>
      <c r="BUK28" s="80"/>
      <c r="BUL28" s="80"/>
      <c r="BUM28" s="80"/>
      <c r="BUN28" s="80"/>
      <c r="BUO28" s="80"/>
      <c r="BUP28" s="80"/>
      <c r="BUQ28" s="80"/>
      <c r="BUR28" s="80"/>
      <c r="BUS28" s="80"/>
      <c r="BUT28" s="80"/>
      <c r="BUU28" s="80"/>
      <c r="BUV28" s="80"/>
      <c r="BUW28" s="80"/>
      <c r="BUX28" s="80"/>
      <c r="BUY28" s="80"/>
      <c r="BUZ28" s="80"/>
      <c r="BVA28" s="80"/>
      <c r="BVB28" s="80"/>
      <c r="BVC28" s="80"/>
      <c r="BVD28" s="80"/>
      <c r="BVE28" s="80"/>
      <c r="BVF28" s="80"/>
      <c r="BVG28" s="80"/>
      <c r="BVH28" s="80"/>
      <c r="BVI28" s="80"/>
      <c r="BVJ28" s="80"/>
      <c r="BVK28" s="80"/>
      <c r="BVL28" s="80"/>
      <c r="BVM28" s="80"/>
      <c r="BVN28" s="80"/>
      <c r="BVO28" s="80"/>
      <c r="BVP28" s="80"/>
      <c r="BVQ28" s="80"/>
      <c r="BVR28" s="80"/>
      <c r="BVS28" s="80"/>
      <c r="BVT28" s="80"/>
      <c r="BVU28" s="80"/>
      <c r="BVV28" s="80"/>
      <c r="BVW28" s="80"/>
      <c r="BVX28" s="80"/>
      <c r="BVY28" s="80"/>
      <c r="BVZ28" s="80"/>
      <c r="BWA28" s="80"/>
      <c r="BWB28" s="80"/>
      <c r="BWC28" s="80"/>
      <c r="BWD28" s="80"/>
      <c r="BWE28" s="80"/>
      <c r="BWF28" s="80"/>
      <c r="BWG28" s="80"/>
      <c r="BWH28" s="80"/>
      <c r="BWI28" s="80"/>
      <c r="BWJ28" s="80"/>
      <c r="BWK28" s="80"/>
      <c r="BWL28" s="80"/>
      <c r="BWM28" s="80"/>
      <c r="BWN28" s="80"/>
      <c r="BWO28" s="80"/>
      <c r="BWP28" s="80"/>
      <c r="BWQ28" s="80"/>
      <c r="BWR28" s="80"/>
      <c r="BWS28" s="80"/>
      <c r="BWT28" s="80"/>
      <c r="BWU28" s="80"/>
      <c r="BWV28" s="80"/>
      <c r="BWW28" s="80"/>
      <c r="BWX28" s="80"/>
      <c r="BWY28" s="80"/>
      <c r="BWZ28" s="80"/>
      <c r="BXA28" s="80"/>
      <c r="BXB28" s="80"/>
      <c r="BXC28" s="80"/>
      <c r="BXD28" s="80"/>
      <c r="BXE28" s="80"/>
      <c r="BXF28" s="80"/>
      <c r="BXG28" s="80"/>
      <c r="BXH28" s="80"/>
      <c r="BXI28" s="80"/>
      <c r="BXJ28" s="80"/>
      <c r="BXK28" s="80"/>
      <c r="BXL28" s="80"/>
      <c r="BXM28" s="80"/>
      <c r="BXN28" s="80"/>
      <c r="BXO28" s="80"/>
      <c r="BXP28" s="80"/>
      <c r="BXQ28" s="80"/>
      <c r="BXR28" s="80"/>
      <c r="BXS28" s="80"/>
      <c r="BXT28" s="80"/>
      <c r="BXU28" s="80"/>
      <c r="BXV28" s="80"/>
      <c r="BXW28" s="80"/>
      <c r="BXX28" s="80"/>
      <c r="BXY28" s="80"/>
      <c r="BXZ28" s="80"/>
      <c r="BYA28" s="80"/>
      <c r="BYB28" s="80"/>
      <c r="BYC28" s="80"/>
      <c r="BYD28" s="80"/>
      <c r="BYE28" s="80"/>
      <c r="BYF28" s="80"/>
      <c r="BYG28" s="80"/>
      <c r="BYH28" s="80"/>
      <c r="BYI28" s="80"/>
      <c r="BYJ28" s="80"/>
      <c r="BYK28" s="80"/>
      <c r="BYL28" s="80"/>
      <c r="BYM28" s="80"/>
      <c r="BYN28" s="80"/>
      <c r="BYO28" s="80"/>
      <c r="BYP28" s="80"/>
      <c r="BYQ28" s="80"/>
      <c r="BYR28" s="80"/>
      <c r="BYS28" s="80"/>
      <c r="BYT28" s="80"/>
      <c r="BYU28" s="80"/>
      <c r="BYV28" s="80"/>
      <c r="BYW28" s="80"/>
      <c r="BYX28" s="80"/>
      <c r="BYY28" s="80"/>
      <c r="BYZ28" s="80"/>
      <c r="BZA28" s="80"/>
      <c r="BZB28" s="80"/>
      <c r="BZC28" s="80"/>
      <c r="BZD28" s="80"/>
      <c r="BZE28" s="80"/>
      <c r="BZF28" s="80"/>
      <c r="BZG28" s="80"/>
      <c r="BZH28" s="80"/>
      <c r="BZI28" s="80"/>
      <c r="BZJ28" s="80"/>
      <c r="BZK28" s="80"/>
      <c r="BZL28" s="80"/>
      <c r="BZM28" s="80"/>
      <c r="BZN28" s="80"/>
      <c r="BZO28" s="80"/>
      <c r="BZP28" s="80"/>
      <c r="BZQ28" s="80"/>
      <c r="BZR28" s="80"/>
      <c r="BZS28" s="80"/>
      <c r="BZT28" s="80"/>
      <c r="BZU28" s="80"/>
      <c r="BZV28" s="80"/>
      <c r="BZW28" s="80"/>
      <c r="BZX28" s="80"/>
      <c r="BZY28" s="80"/>
      <c r="BZZ28" s="80"/>
      <c r="CAA28" s="80"/>
      <c r="CAB28" s="80"/>
      <c r="CAC28" s="80"/>
      <c r="CAD28" s="80"/>
      <c r="CAE28" s="80"/>
      <c r="CAF28" s="80"/>
      <c r="CAG28" s="80"/>
      <c r="CAH28" s="80"/>
      <c r="CAI28" s="80"/>
      <c r="CAJ28" s="80"/>
      <c r="CAK28" s="80"/>
      <c r="CAL28" s="80"/>
      <c r="CAM28" s="80"/>
      <c r="CAN28" s="80"/>
      <c r="CAO28" s="80"/>
      <c r="CAP28" s="80"/>
      <c r="CAQ28" s="80"/>
      <c r="CAR28" s="80"/>
      <c r="CAS28" s="80"/>
      <c r="CAT28" s="80"/>
      <c r="CAU28" s="80"/>
      <c r="CAV28" s="80"/>
      <c r="CAW28" s="80"/>
      <c r="CAX28" s="80"/>
      <c r="CAY28" s="80"/>
      <c r="CAZ28" s="80"/>
      <c r="CBA28" s="80"/>
      <c r="CBB28" s="80"/>
      <c r="CBC28" s="80"/>
      <c r="CBD28" s="80"/>
      <c r="CBE28" s="80"/>
      <c r="CBF28" s="80"/>
      <c r="CBG28" s="80"/>
      <c r="CBH28" s="80"/>
      <c r="CBI28" s="80"/>
      <c r="CBJ28" s="80"/>
      <c r="CBK28" s="80"/>
      <c r="CBL28" s="80"/>
      <c r="CBM28" s="80"/>
      <c r="CBN28" s="80"/>
      <c r="CBO28" s="80"/>
      <c r="CBP28" s="80"/>
      <c r="CBQ28" s="80"/>
      <c r="CBR28" s="80"/>
      <c r="CBS28" s="80"/>
      <c r="CBT28" s="80"/>
      <c r="CBU28" s="80"/>
      <c r="CBV28" s="80"/>
      <c r="CBW28" s="80"/>
      <c r="CBX28" s="80"/>
      <c r="CBY28" s="80"/>
      <c r="CBZ28" s="80"/>
      <c r="CCA28" s="80"/>
      <c r="CCB28" s="80"/>
      <c r="CCC28" s="80"/>
      <c r="CCD28" s="80"/>
      <c r="CCE28" s="80"/>
      <c r="CCF28" s="80"/>
      <c r="CCG28" s="80"/>
      <c r="CCH28" s="80"/>
      <c r="CCI28" s="80"/>
      <c r="CCJ28" s="80"/>
      <c r="CCK28" s="80"/>
      <c r="CCL28" s="80"/>
      <c r="CCM28" s="80"/>
      <c r="CCN28" s="80"/>
      <c r="CCO28" s="80"/>
      <c r="CCP28" s="80"/>
      <c r="CCQ28" s="80"/>
      <c r="CCR28" s="80"/>
      <c r="CCS28" s="80"/>
      <c r="CCT28" s="80"/>
      <c r="CCU28" s="80"/>
      <c r="CCV28" s="80"/>
      <c r="CCW28" s="80"/>
      <c r="CCX28" s="80"/>
      <c r="CCY28" s="80"/>
      <c r="CCZ28" s="80"/>
      <c r="CDA28" s="80"/>
      <c r="CDB28" s="80"/>
      <c r="CDC28" s="80"/>
      <c r="CDD28" s="80"/>
      <c r="CDE28" s="80"/>
      <c r="CDF28" s="80"/>
      <c r="CDG28" s="80"/>
      <c r="CDH28" s="80"/>
      <c r="CDI28" s="80"/>
      <c r="CDJ28" s="80"/>
      <c r="CDK28" s="80"/>
      <c r="CDL28" s="80"/>
      <c r="CDM28" s="80"/>
      <c r="CDN28" s="80"/>
      <c r="CDO28" s="80"/>
      <c r="CDP28" s="80"/>
      <c r="CDQ28" s="80"/>
      <c r="CDR28" s="80"/>
      <c r="CDS28" s="80"/>
      <c r="CDT28" s="80"/>
      <c r="CDU28" s="80"/>
      <c r="CDV28" s="80"/>
      <c r="CDW28" s="80"/>
      <c r="CDX28" s="80"/>
      <c r="CDY28" s="80"/>
      <c r="CDZ28" s="80"/>
      <c r="CEA28" s="80"/>
      <c r="CEB28" s="80"/>
      <c r="CEC28" s="80"/>
      <c r="CED28" s="80"/>
      <c r="CEE28" s="80"/>
      <c r="CEF28" s="80"/>
      <c r="CEG28" s="80"/>
      <c r="CEH28" s="80"/>
      <c r="CEI28" s="80"/>
      <c r="CEJ28" s="80"/>
      <c r="CEK28" s="80"/>
      <c r="CEL28" s="80"/>
      <c r="CEM28" s="80"/>
      <c r="CEN28" s="80"/>
      <c r="CEO28" s="80"/>
      <c r="CEP28" s="80"/>
      <c r="CEQ28" s="80"/>
      <c r="CER28" s="80"/>
      <c r="CES28" s="80"/>
      <c r="CET28" s="80"/>
      <c r="CEU28" s="80"/>
      <c r="CEV28" s="80"/>
      <c r="CEW28" s="80"/>
      <c r="CEX28" s="80"/>
      <c r="CEY28" s="80"/>
      <c r="CEZ28" s="80"/>
      <c r="CFA28" s="80"/>
      <c r="CFB28" s="80"/>
      <c r="CFC28" s="80"/>
      <c r="CFD28" s="80"/>
      <c r="CFE28" s="80"/>
      <c r="CFF28" s="80"/>
      <c r="CFG28" s="80"/>
      <c r="CFH28" s="80"/>
      <c r="CFI28" s="80"/>
      <c r="CFJ28" s="80"/>
      <c r="CFK28" s="80"/>
      <c r="CFL28" s="80"/>
      <c r="CFM28" s="80"/>
      <c r="CFN28" s="80"/>
      <c r="CFO28" s="80"/>
      <c r="CFP28" s="80"/>
      <c r="CFQ28" s="80"/>
      <c r="CFR28" s="80"/>
      <c r="CFS28" s="80"/>
      <c r="CFT28" s="80"/>
      <c r="CFU28" s="80"/>
      <c r="CFV28" s="80"/>
      <c r="CFW28" s="80"/>
      <c r="CFX28" s="80"/>
      <c r="CFY28" s="80"/>
      <c r="CFZ28" s="80"/>
      <c r="CGA28" s="80"/>
      <c r="CGB28" s="80"/>
      <c r="CGC28" s="80"/>
      <c r="CGD28" s="80"/>
      <c r="CGE28" s="80"/>
      <c r="CGF28" s="80"/>
      <c r="CGG28" s="80"/>
      <c r="CGH28" s="80"/>
      <c r="CGI28" s="80"/>
      <c r="CGJ28" s="80"/>
      <c r="CGK28" s="80"/>
      <c r="CGL28" s="80"/>
      <c r="CGM28" s="80"/>
      <c r="CGN28" s="80"/>
      <c r="CGO28" s="80"/>
      <c r="CGP28" s="80"/>
      <c r="CGQ28" s="80"/>
      <c r="CGR28" s="80"/>
      <c r="CGS28" s="80"/>
      <c r="CGT28" s="80"/>
      <c r="CGU28" s="80"/>
      <c r="CGV28" s="80"/>
      <c r="CGW28" s="80"/>
      <c r="CGX28" s="80"/>
      <c r="CGY28" s="80"/>
      <c r="CGZ28" s="80"/>
      <c r="CHA28" s="80"/>
      <c r="CHB28" s="80"/>
      <c r="CHC28" s="80"/>
      <c r="CHD28" s="80"/>
      <c r="CHE28" s="80"/>
      <c r="CHF28" s="80"/>
      <c r="CHG28" s="80"/>
      <c r="CHH28" s="80"/>
      <c r="CHI28" s="80"/>
      <c r="CHJ28" s="80"/>
      <c r="CHK28" s="80"/>
      <c r="CHL28" s="80"/>
      <c r="CHM28" s="80"/>
      <c r="CHN28" s="80"/>
      <c r="CHO28" s="80"/>
      <c r="CHP28" s="80"/>
      <c r="CHQ28" s="80"/>
      <c r="CHR28" s="80"/>
      <c r="CHS28" s="80"/>
      <c r="CHT28" s="80"/>
      <c r="CHU28" s="80"/>
      <c r="CHV28" s="80"/>
      <c r="CHW28" s="80"/>
      <c r="CHX28" s="80"/>
      <c r="CHY28" s="80"/>
      <c r="CHZ28" s="80"/>
      <c r="CIA28" s="80"/>
      <c r="CIB28" s="80"/>
      <c r="CIC28" s="80"/>
      <c r="CID28" s="80"/>
      <c r="CIE28" s="80"/>
      <c r="CIF28" s="80"/>
      <c r="CIG28" s="80"/>
      <c r="CIH28" s="80"/>
      <c r="CII28" s="80"/>
      <c r="CIJ28" s="80"/>
      <c r="CIK28" s="80"/>
      <c r="CIL28" s="80"/>
      <c r="CIM28" s="80"/>
      <c r="CIN28" s="80"/>
      <c r="CIO28" s="80"/>
      <c r="CIP28" s="80"/>
      <c r="CIQ28" s="80"/>
      <c r="CIR28" s="80"/>
      <c r="CIS28" s="80"/>
      <c r="CIT28" s="80"/>
      <c r="CIU28" s="80"/>
      <c r="CIV28" s="80"/>
      <c r="CIW28" s="80"/>
      <c r="CIX28" s="80"/>
      <c r="CIY28" s="80"/>
      <c r="CIZ28" s="80"/>
      <c r="CJA28" s="80"/>
      <c r="CJB28" s="80"/>
      <c r="CJC28" s="80"/>
      <c r="CJD28" s="80"/>
      <c r="CJE28" s="80"/>
      <c r="CJF28" s="80"/>
      <c r="CJG28" s="80"/>
      <c r="CJH28" s="80"/>
      <c r="CJI28" s="80"/>
      <c r="CJJ28" s="80"/>
      <c r="CJK28" s="80"/>
      <c r="CJL28" s="80"/>
      <c r="CJM28" s="80"/>
      <c r="CJN28" s="80"/>
      <c r="CJO28" s="80"/>
      <c r="CJP28" s="80"/>
      <c r="CJQ28" s="80"/>
      <c r="CJR28" s="80"/>
      <c r="CJS28" s="80"/>
      <c r="CJT28" s="80"/>
      <c r="CJU28" s="80"/>
      <c r="CJV28" s="80"/>
      <c r="CJW28" s="80"/>
      <c r="CJX28" s="80"/>
      <c r="CJY28" s="80"/>
      <c r="CJZ28" s="80"/>
      <c r="CKA28" s="80"/>
      <c r="CKB28" s="80"/>
      <c r="CKC28" s="80"/>
      <c r="CKD28" s="80"/>
      <c r="CKE28" s="80"/>
      <c r="CKF28" s="80"/>
      <c r="CKG28" s="80"/>
      <c r="CKH28" s="80"/>
      <c r="CKI28" s="80"/>
      <c r="CKJ28" s="80"/>
      <c r="CKK28" s="80"/>
      <c r="CKL28" s="80"/>
      <c r="CKM28" s="80"/>
      <c r="CKN28" s="80"/>
      <c r="CKO28" s="80"/>
      <c r="CKP28" s="80"/>
      <c r="CKQ28" s="80"/>
      <c r="CKR28" s="80"/>
      <c r="CKS28" s="80"/>
      <c r="CKT28" s="80"/>
      <c r="CKU28" s="80"/>
      <c r="CKV28" s="80"/>
      <c r="CKW28" s="80"/>
      <c r="CKX28" s="80"/>
      <c r="CKY28" s="80"/>
      <c r="CKZ28" s="80"/>
      <c r="CLA28" s="80"/>
      <c r="CLB28" s="80"/>
      <c r="CLC28" s="80"/>
      <c r="CLD28" s="80"/>
      <c r="CLE28" s="80"/>
      <c r="CLF28" s="80"/>
      <c r="CLG28" s="80"/>
      <c r="CLH28" s="80"/>
      <c r="CLI28" s="80"/>
      <c r="CLJ28" s="80"/>
      <c r="CLK28" s="80"/>
      <c r="CLL28" s="80"/>
      <c r="CLM28" s="80"/>
      <c r="CLN28" s="80"/>
      <c r="CLO28" s="80"/>
      <c r="CLP28" s="80"/>
      <c r="CLQ28" s="80"/>
      <c r="CLR28" s="80"/>
      <c r="CLS28" s="80"/>
      <c r="CLT28" s="80"/>
      <c r="CLU28" s="80"/>
      <c r="CLV28" s="80"/>
      <c r="CLW28" s="80"/>
      <c r="CLX28" s="80"/>
      <c r="CLY28" s="80"/>
      <c r="CLZ28" s="80"/>
      <c r="CMA28" s="80"/>
      <c r="CMB28" s="80"/>
      <c r="CMC28" s="80"/>
      <c r="CMD28" s="80"/>
      <c r="CME28" s="80"/>
      <c r="CMF28" s="80"/>
      <c r="CMG28" s="80"/>
      <c r="CMH28" s="80"/>
      <c r="CMI28" s="80"/>
      <c r="CMJ28" s="80"/>
      <c r="CMK28" s="80"/>
      <c r="CML28" s="80"/>
      <c r="CMM28" s="80"/>
      <c r="CMN28" s="80"/>
      <c r="CMO28" s="80"/>
      <c r="CMP28" s="80"/>
      <c r="CMQ28" s="80"/>
      <c r="CMR28" s="80"/>
      <c r="CMS28" s="80"/>
      <c r="CMT28" s="80"/>
      <c r="CMU28" s="80"/>
      <c r="CMV28" s="80"/>
      <c r="CMW28" s="80"/>
      <c r="CMX28" s="80"/>
      <c r="CMY28" s="80"/>
      <c r="CMZ28" s="80"/>
      <c r="CNA28" s="80"/>
      <c r="CNB28" s="80"/>
      <c r="CNC28" s="80"/>
      <c r="CND28" s="80"/>
      <c r="CNE28" s="80"/>
      <c r="CNF28" s="80"/>
      <c r="CNG28" s="80"/>
      <c r="CNH28" s="80"/>
      <c r="CNI28" s="80"/>
      <c r="CNJ28" s="80"/>
      <c r="CNK28" s="80"/>
      <c r="CNL28" s="80"/>
      <c r="CNM28" s="80"/>
      <c r="CNN28" s="80"/>
      <c r="CNO28" s="80"/>
      <c r="CNP28" s="80"/>
      <c r="CNQ28" s="80"/>
      <c r="CNR28" s="80"/>
      <c r="CNS28" s="80"/>
      <c r="CNT28" s="80"/>
      <c r="CNU28" s="80"/>
      <c r="CNV28" s="80"/>
      <c r="CNW28" s="80"/>
      <c r="CNX28" s="80"/>
      <c r="CNY28" s="80"/>
      <c r="CNZ28" s="80"/>
      <c r="COA28" s="80"/>
      <c r="COB28" s="80"/>
      <c r="COC28" s="80"/>
      <c r="COD28" s="80"/>
      <c r="COE28" s="80"/>
      <c r="COF28" s="80"/>
      <c r="COG28" s="80"/>
      <c r="COH28" s="80"/>
      <c r="COI28" s="80"/>
      <c r="COJ28" s="80"/>
      <c r="COK28" s="80"/>
      <c r="COL28" s="80"/>
      <c r="COM28" s="80"/>
      <c r="CON28" s="80"/>
      <c r="COO28" s="80"/>
      <c r="COP28" s="80"/>
      <c r="COQ28" s="80"/>
      <c r="COR28" s="80"/>
      <c r="COS28" s="80"/>
      <c r="COT28" s="80"/>
      <c r="COU28" s="80"/>
      <c r="COV28" s="80"/>
      <c r="COW28" s="80"/>
      <c r="COX28" s="80"/>
      <c r="COY28" s="80"/>
      <c r="COZ28" s="80"/>
      <c r="CPA28" s="80"/>
      <c r="CPB28" s="80"/>
      <c r="CPC28" s="80"/>
      <c r="CPD28" s="80"/>
      <c r="CPE28" s="80"/>
      <c r="CPF28" s="80"/>
      <c r="CPG28" s="80"/>
      <c r="CPH28" s="80"/>
      <c r="CPI28" s="80"/>
      <c r="CPJ28" s="80"/>
      <c r="CPK28" s="80"/>
      <c r="CPL28" s="80"/>
      <c r="CPM28" s="80"/>
      <c r="CPN28" s="80"/>
      <c r="CPO28" s="80"/>
      <c r="CPP28" s="80"/>
      <c r="CPQ28" s="80"/>
      <c r="CPR28" s="80"/>
      <c r="CPS28" s="80"/>
      <c r="CPT28" s="80"/>
      <c r="CPU28" s="80"/>
      <c r="CPV28" s="80"/>
      <c r="CPW28" s="80"/>
      <c r="CPX28" s="80"/>
      <c r="CPY28" s="80"/>
      <c r="CPZ28" s="80"/>
      <c r="CQA28" s="80"/>
      <c r="CQB28" s="80"/>
      <c r="CQC28" s="80"/>
      <c r="CQD28" s="80"/>
      <c r="CQE28" s="80"/>
      <c r="CQF28" s="80"/>
      <c r="CQG28" s="80"/>
      <c r="CQH28" s="80"/>
      <c r="CQI28" s="80"/>
      <c r="CQJ28" s="80"/>
      <c r="CQK28" s="80"/>
      <c r="CQL28" s="80"/>
      <c r="CQM28" s="80"/>
      <c r="CQN28" s="80"/>
      <c r="CQO28" s="80"/>
      <c r="CQP28" s="80"/>
      <c r="CQQ28" s="80"/>
      <c r="CQR28" s="80"/>
      <c r="CQS28" s="80"/>
      <c r="CQT28" s="80"/>
      <c r="CQU28" s="80"/>
      <c r="CQV28" s="80"/>
      <c r="CQW28" s="80"/>
      <c r="CQX28" s="80"/>
      <c r="CQY28" s="80"/>
      <c r="CQZ28" s="80"/>
      <c r="CRA28" s="80"/>
      <c r="CRB28" s="80"/>
      <c r="CRC28" s="80"/>
      <c r="CRD28" s="80"/>
      <c r="CRE28" s="80"/>
      <c r="CRF28" s="80"/>
      <c r="CRG28" s="80"/>
      <c r="CRH28" s="80"/>
      <c r="CRI28" s="80"/>
      <c r="CRJ28" s="80"/>
      <c r="CRK28" s="80"/>
      <c r="CRL28" s="80"/>
      <c r="CRM28" s="80"/>
      <c r="CRN28" s="80"/>
      <c r="CRO28" s="80"/>
      <c r="CRP28" s="80"/>
      <c r="CRQ28" s="80"/>
      <c r="CRR28" s="80"/>
      <c r="CRS28" s="80"/>
      <c r="CRT28" s="80"/>
      <c r="CRU28" s="80"/>
      <c r="CRV28" s="80"/>
      <c r="CRW28" s="80"/>
      <c r="CRX28" s="80"/>
      <c r="CRY28" s="80"/>
      <c r="CRZ28" s="80"/>
      <c r="CSA28" s="80"/>
      <c r="CSB28" s="80"/>
      <c r="CSC28" s="80"/>
      <c r="CSD28" s="80"/>
      <c r="CSE28" s="80"/>
      <c r="CSF28" s="80"/>
      <c r="CSG28" s="80"/>
      <c r="CSH28" s="80"/>
      <c r="CSI28" s="80"/>
      <c r="CSJ28" s="80"/>
      <c r="CSK28" s="80"/>
      <c r="CSL28" s="80"/>
      <c r="CSM28" s="80"/>
      <c r="CSN28" s="80"/>
      <c r="CSO28" s="80"/>
      <c r="CSP28" s="80"/>
      <c r="CSQ28" s="80"/>
      <c r="CSR28" s="80"/>
      <c r="CSS28" s="80"/>
      <c r="CST28" s="80"/>
      <c r="CSU28" s="80"/>
      <c r="CSV28" s="80"/>
      <c r="CSW28" s="80"/>
      <c r="CSX28" s="80"/>
      <c r="CSY28" s="80"/>
      <c r="CSZ28" s="80"/>
      <c r="CTA28" s="80"/>
      <c r="CTB28" s="80"/>
      <c r="CTC28" s="80"/>
      <c r="CTD28" s="80"/>
      <c r="CTE28" s="80"/>
      <c r="CTF28" s="80"/>
      <c r="CTG28" s="80"/>
      <c r="CTH28" s="80"/>
      <c r="CTI28" s="80"/>
      <c r="CTJ28" s="80"/>
      <c r="CTK28" s="80"/>
      <c r="CTL28" s="80"/>
      <c r="CTM28" s="80"/>
      <c r="CTN28" s="80"/>
      <c r="CTO28" s="80"/>
      <c r="CTP28" s="80"/>
      <c r="CTQ28" s="80"/>
      <c r="CTR28" s="80"/>
      <c r="CTS28" s="80"/>
      <c r="CTT28" s="80"/>
      <c r="CTU28" s="80"/>
      <c r="CTV28" s="80"/>
      <c r="CTW28" s="80"/>
      <c r="CTX28" s="80"/>
      <c r="CTY28" s="80"/>
      <c r="CTZ28" s="80"/>
      <c r="CUA28" s="80"/>
      <c r="CUB28" s="80"/>
      <c r="CUC28" s="80"/>
      <c r="CUD28" s="80"/>
      <c r="CUE28" s="80"/>
      <c r="CUF28" s="80"/>
      <c r="CUG28" s="80"/>
      <c r="CUH28" s="80"/>
      <c r="CUI28" s="80"/>
      <c r="CUJ28" s="80"/>
      <c r="CUK28" s="80"/>
      <c r="CUL28" s="80"/>
      <c r="CUM28" s="80"/>
      <c r="CUN28" s="80"/>
      <c r="CUO28" s="80"/>
      <c r="CUP28" s="80"/>
      <c r="CUQ28" s="80"/>
      <c r="CUR28" s="80"/>
      <c r="CUS28" s="80"/>
      <c r="CUT28" s="80"/>
      <c r="CUU28" s="80"/>
      <c r="CUV28" s="80"/>
      <c r="CUW28" s="80"/>
      <c r="CUX28" s="80"/>
      <c r="CUY28" s="80"/>
      <c r="CUZ28" s="80"/>
      <c r="CVA28" s="80"/>
      <c r="CVB28" s="80"/>
      <c r="CVC28" s="80"/>
      <c r="CVD28" s="80"/>
      <c r="CVE28" s="80"/>
      <c r="CVF28" s="80"/>
      <c r="CVG28" s="80"/>
      <c r="CVH28" s="80"/>
      <c r="CVI28" s="80"/>
      <c r="CVJ28" s="80"/>
      <c r="CVK28" s="80"/>
      <c r="CVL28" s="80"/>
      <c r="CVM28" s="80"/>
      <c r="CVN28" s="80"/>
      <c r="CVO28" s="80"/>
      <c r="CVP28" s="80"/>
      <c r="CVQ28" s="80"/>
      <c r="CVR28" s="80"/>
      <c r="CVS28" s="80"/>
      <c r="CVT28" s="80"/>
      <c r="CVU28" s="80"/>
      <c r="CVV28" s="80"/>
      <c r="CVW28" s="80"/>
      <c r="CVX28" s="80"/>
      <c r="CVY28" s="80"/>
      <c r="CVZ28" s="80"/>
      <c r="CWA28" s="80"/>
      <c r="CWB28" s="80"/>
      <c r="CWC28" s="80"/>
      <c r="CWD28" s="80"/>
      <c r="CWE28" s="80"/>
      <c r="CWF28" s="80"/>
      <c r="CWG28" s="80"/>
      <c r="CWH28" s="80"/>
      <c r="CWI28" s="80"/>
      <c r="CWJ28" s="80"/>
      <c r="CWK28" s="80"/>
      <c r="CWL28" s="80"/>
      <c r="CWM28" s="80"/>
      <c r="CWN28" s="80"/>
      <c r="CWO28" s="80"/>
      <c r="CWP28" s="80"/>
      <c r="CWQ28" s="80"/>
      <c r="CWR28" s="80"/>
      <c r="CWS28" s="80"/>
      <c r="CWT28" s="80"/>
      <c r="CWU28" s="80"/>
      <c r="CWV28" s="80"/>
      <c r="CWW28" s="80"/>
      <c r="CWX28" s="80"/>
      <c r="CWY28" s="80"/>
      <c r="CWZ28" s="80"/>
      <c r="CXA28" s="80"/>
      <c r="CXB28" s="80"/>
      <c r="CXC28" s="80"/>
      <c r="CXD28" s="80"/>
      <c r="CXE28" s="80"/>
      <c r="CXF28" s="80"/>
      <c r="CXG28" s="80"/>
      <c r="CXH28" s="80"/>
      <c r="CXI28" s="80"/>
      <c r="CXJ28" s="80"/>
      <c r="CXK28" s="80"/>
      <c r="CXL28" s="80"/>
      <c r="CXM28" s="80"/>
      <c r="CXN28" s="80"/>
      <c r="CXO28" s="80"/>
      <c r="CXP28" s="80"/>
      <c r="CXQ28" s="80"/>
      <c r="CXR28" s="80"/>
      <c r="CXS28" s="80"/>
      <c r="CXT28" s="80"/>
      <c r="CXU28" s="80"/>
      <c r="CXV28" s="80"/>
      <c r="CXW28" s="80"/>
      <c r="CXX28" s="80"/>
      <c r="CXY28" s="80"/>
      <c r="CXZ28" s="80"/>
      <c r="CYA28" s="80"/>
      <c r="CYB28" s="80"/>
      <c r="CYC28" s="80"/>
      <c r="CYD28" s="80"/>
      <c r="CYE28" s="80"/>
      <c r="CYF28" s="80"/>
      <c r="CYG28" s="80"/>
      <c r="CYH28" s="80"/>
      <c r="CYI28" s="80"/>
      <c r="CYJ28" s="80"/>
      <c r="CYK28" s="80"/>
      <c r="CYL28" s="80"/>
      <c r="CYM28" s="80"/>
      <c r="CYN28" s="80"/>
      <c r="CYO28" s="80"/>
      <c r="CYP28" s="80"/>
      <c r="CYQ28" s="80"/>
      <c r="CYR28" s="80"/>
      <c r="CYS28" s="80"/>
      <c r="CYT28" s="80"/>
      <c r="CYU28" s="80"/>
      <c r="CYV28" s="80"/>
      <c r="CYW28" s="80"/>
      <c r="CYX28" s="80"/>
      <c r="CYY28" s="80"/>
      <c r="CYZ28" s="80"/>
      <c r="CZA28" s="80"/>
      <c r="CZB28" s="80"/>
      <c r="CZC28" s="80"/>
      <c r="CZD28" s="80"/>
      <c r="CZE28" s="80"/>
      <c r="CZF28" s="80"/>
      <c r="CZG28" s="80"/>
      <c r="CZH28" s="80"/>
      <c r="CZI28" s="80"/>
      <c r="CZJ28" s="80"/>
      <c r="CZK28" s="80"/>
      <c r="CZL28" s="80"/>
      <c r="CZM28" s="80"/>
      <c r="CZN28" s="80"/>
      <c r="CZO28" s="80"/>
      <c r="CZP28" s="80"/>
      <c r="CZQ28" s="80"/>
      <c r="CZR28" s="80"/>
      <c r="CZS28" s="80"/>
      <c r="CZT28" s="80"/>
      <c r="CZU28" s="80"/>
      <c r="CZV28" s="80"/>
      <c r="CZW28" s="80"/>
      <c r="CZX28" s="80"/>
      <c r="CZY28" s="80"/>
      <c r="CZZ28" s="80"/>
      <c r="DAA28" s="80"/>
      <c r="DAB28" s="80"/>
      <c r="DAC28" s="80"/>
      <c r="DAD28" s="80"/>
      <c r="DAE28" s="80"/>
      <c r="DAF28" s="80"/>
      <c r="DAG28" s="80"/>
      <c r="DAH28" s="80"/>
      <c r="DAI28" s="80"/>
      <c r="DAJ28" s="80"/>
      <c r="DAK28" s="80"/>
      <c r="DAL28" s="80"/>
      <c r="DAM28" s="80"/>
      <c r="DAN28" s="80"/>
      <c r="DAO28" s="80"/>
      <c r="DAP28" s="80"/>
      <c r="DAQ28" s="80"/>
      <c r="DAR28" s="80"/>
      <c r="DAS28" s="80"/>
      <c r="DAT28" s="80"/>
      <c r="DAU28" s="80"/>
      <c r="DAV28" s="80"/>
      <c r="DAW28" s="80"/>
      <c r="DAX28" s="80"/>
      <c r="DAY28" s="80"/>
      <c r="DAZ28" s="80"/>
      <c r="DBA28" s="80"/>
      <c r="DBB28" s="80"/>
      <c r="DBC28" s="80"/>
      <c r="DBD28" s="80"/>
      <c r="DBE28" s="80"/>
      <c r="DBF28" s="80"/>
      <c r="DBG28" s="80"/>
      <c r="DBH28" s="80"/>
      <c r="DBI28" s="80"/>
      <c r="DBJ28" s="80"/>
      <c r="DBK28" s="80"/>
      <c r="DBL28" s="80"/>
      <c r="DBM28" s="80"/>
      <c r="DBN28" s="80"/>
      <c r="DBO28" s="80"/>
      <c r="DBP28" s="80"/>
      <c r="DBQ28" s="80"/>
      <c r="DBR28" s="80"/>
      <c r="DBS28" s="80"/>
      <c r="DBT28" s="80"/>
      <c r="DBU28" s="80"/>
      <c r="DBV28" s="80"/>
      <c r="DBW28" s="80"/>
      <c r="DBX28" s="80"/>
      <c r="DBY28" s="80"/>
      <c r="DBZ28" s="80"/>
      <c r="DCA28" s="80"/>
      <c r="DCB28" s="80"/>
      <c r="DCC28" s="80"/>
      <c r="DCD28" s="80"/>
      <c r="DCE28" s="80"/>
      <c r="DCF28" s="80"/>
      <c r="DCG28" s="80"/>
      <c r="DCH28" s="80"/>
      <c r="DCI28" s="80"/>
      <c r="DCJ28" s="80"/>
      <c r="DCK28" s="80"/>
      <c r="DCL28" s="80"/>
      <c r="DCM28" s="80"/>
      <c r="DCN28" s="80"/>
      <c r="DCO28" s="80"/>
      <c r="DCP28" s="80"/>
      <c r="DCQ28" s="80"/>
      <c r="DCR28" s="80"/>
      <c r="DCS28" s="80"/>
      <c r="DCT28" s="80"/>
      <c r="DCU28" s="80"/>
      <c r="DCV28" s="80"/>
      <c r="DCW28" s="80"/>
      <c r="DCX28" s="80"/>
      <c r="DCY28" s="80"/>
      <c r="DCZ28" s="80"/>
      <c r="DDA28" s="80"/>
      <c r="DDB28" s="80"/>
      <c r="DDC28" s="80"/>
      <c r="DDD28" s="80"/>
      <c r="DDE28" s="80"/>
      <c r="DDF28" s="80"/>
      <c r="DDG28" s="80"/>
      <c r="DDH28" s="80"/>
      <c r="DDI28" s="80"/>
      <c r="DDJ28" s="80"/>
      <c r="DDK28" s="80"/>
      <c r="DDL28" s="80"/>
      <c r="DDM28" s="80"/>
      <c r="DDN28" s="80"/>
      <c r="DDO28" s="80"/>
      <c r="DDP28" s="80"/>
      <c r="DDQ28" s="80"/>
      <c r="DDR28" s="80"/>
      <c r="DDS28" s="80"/>
      <c r="DDT28" s="80"/>
      <c r="DDU28" s="80"/>
      <c r="DDV28" s="80"/>
      <c r="DDW28" s="80"/>
      <c r="DDX28" s="80"/>
      <c r="DDY28" s="80"/>
      <c r="DDZ28" s="80"/>
      <c r="DEA28" s="80"/>
      <c r="DEB28" s="80"/>
      <c r="DEC28" s="80"/>
      <c r="DED28" s="80"/>
      <c r="DEE28" s="80"/>
      <c r="DEF28" s="80"/>
      <c r="DEG28" s="80"/>
      <c r="DEH28" s="80"/>
      <c r="DEI28" s="80"/>
      <c r="DEJ28" s="80"/>
      <c r="DEK28" s="80"/>
      <c r="DEL28" s="80"/>
      <c r="DEM28" s="80"/>
      <c r="DEN28" s="80"/>
      <c r="DEO28" s="80"/>
      <c r="DEP28" s="80"/>
      <c r="DEQ28" s="80"/>
      <c r="DER28" s="80"/>
      <c r="DES28" s="80"/>
      <c r="DET28" s="80"/>
      <c r="DEU28" s="80"/>
      <c r="DEV28" s="80"/>
      <c r="DEW28" s="80"/>
      <c r="DEX28" s="80"/>
      <c r="DEY28" s="80"/>
      <c r="DEZ28" s="80"/>
      <c r="DFA28" s="80"/>
      <c r="DFB28" s="80"/>
      <c r="DFC28" s="80"/>
      <c r="DFD28" s="80"/>
      <c r="DFE28" s="80"/>
      <c r="DFF28" s="80"/>
      <c r="DFG28" s="80"/>
      <c r="DFH28" s="80"/>
      <c r="DFI28" s="80"/>
      <c r="DFJ28" s="80"/>
      <c r="DFK28" s="80"/>
      <c r="DFL28" s="80"/>
      <c r="DFM28" s="80"/>
      <c r="DFN28" s="80"/>
      <c r="DFO28" s="80"/>
      <c r="DFP28" s="80"/>
      <c r="DFQ28" s="80"/>
      <c r="DFR28" s="80"/>
      <c r="DFS28" s="80"/>
      <c r="DFT28" s="80"/>
      <c r="DFU28" s="80"/>
      <c r="DFV28" s="80"/>
      <c r="DFW28" s="80"/>
      <c r="DFX28" s="80"/>
      <c r="DFY28" s="80"/>
      <c r="DFZ28" s="80"/>
      <c r="DGA28" s="80"/>
      <c r="DGB28" s="80"/>
      <c r="DGC28" s="80"/>
      <c r="DGD28" s="80"/>
      <c r="DGE28" s="80"/>
      <c r="DGF28" s="80"/>
      <c r="DGG28" s="80"/>
      <c r="DGH28" s="80"/>
      <c r="DGI28" s="80"/>
      <c r="DGJ28" s="80"/>
      <c r="DGK28" s="80"/>
      <c r="DGL28" s="80"/>
      <c r="DGM28" s="80"/>
      <c r="DGN28" s="80"/>
      <c r="DGO28" s="80"/>
      <c r="DGP28" s="80"/>
      <c r="DGQ28" s="80"/>
      <c r="DGR28" s="80"/>
      <c r="DGS28" s="80"/>
      <c r="DGT28" s="80"/>
      <c r="DGU28" s="80"/>
      <c r="DGV28" s="80"/>
      <c r="DGW28" s="80"/>
      <c r="DGX28" s="80"/>
      <c r="DGY28" s="80"/>
      <c r="DGZ28" s="80"/>
      <c r="DHA28" s="80"/>
      <c r="DHB28" s="80"/>
      <c r="DHC28" s="80"/>
      <c r="DHD28" s="80"/>
      <c r="DHE28" s="80"/>
      <c r="DHF28" s="80"/>
      <c r="DHG28" s="80"/>
      <c r="DHH28" s="80"/>
      <c r="DHI28" s="80"/>
      <c r="DHJ28" s="80"/>
      <c r="DHK28" s="80"/>
      <c r="DHL28" s="80"/>
      <c r="DHM28" s="80"/>
      <c r="DHN28" s="80"/>
      <c r="DHO28" s="80"/>
      <c r="DHP28" s="80"/>
      <c r="DHQ28" s="80"/>
      <c r="DHR28" s="80"/>
      <c r="DHS28" s="80"/>
      <c r="DHT28" s="80"/>
      <c r="DHU28" s="80"/>
      <c r="DHV28" s="80"/>
      <c r="DHW28" s="80"/>
      <c r="DHX28" s="80"/>
      <c r="DHY28" s="80"/>
      <c r="DHZ28" s="80"/>
      <c r="DIA28" s="80"/>
      <c r="DIB28" s="80"/>
      <c r="DIC28" s="80"/>
      <c r="DID28" s="80"/>
      <c r="DIE28" s="80"/>
      <c r="DIF28" s="80"/>
      <c r="DIG28" s="80"/>
      <c r="DIH28" s="80"/>
      <c r="DII28" s="80"/>
      <c r="DIJ28" s="80"/>
      <c r="DIK28" s="80"/>
      <c r="DIL28" s="80"/>
      <c r="DIM28" s="80"/>
      <c r="DIN28" s="80"/>
      <c r="DIO28" s="80"/>
      <c r="DIP28" s="80"/>
      <c r="DIQ28" s="80"/>
      <c r="DIR28" s="80"/>
      <c r="DIS28" s="80"/>
      <c r="DIT28" s="80"/>
      <c r="DIU28" s="80"/>
      <c r="DIV28" s="80"/>
      <c r="DIW28" s="80"/>
      <c r="DIX28" s="80"/>
      <c r="DIY28" s="80"/>
      <c r="DIZ28" s="80"/>
      <c r="DJA28" s="80"/>
      <c r="DJB28" s="80"/>
      <c r="DJC28" s="80"/>
      <c r="DJD28" s="80"/>
      <c r="DJE28" s="80"/>
      <c r="DJF28" s="80"/>
      <c r="DJG28" s="80"/>
      <c r="DJH28" s="80"/>
      <c r="DJI28" s="80"/>
      <c r="DJJ28" s="80"/>
      <c r="DJK28" s="80"/>
      <c r="DJL28" s="80"/>
      <c r="DJM28" s="80"/>
      <c r="DJN28" s="80"/>
      <c r="DJO28" s="80"/>
      <c r="DJP28" s="80"/>
      <c r="DJQ28" s="80"/>
      <c r="DJR28" s="80"/>
      <c r="DJS28" s="80"/>
      <c r="DJT28" s="80"/>
      <c r="DJU28" s="80"/>
      <c r="DJV28" s="80"/>
      <c r="DJW28" s="80"/>
      <c r="DJX28" s="80"/>
      <c r="DJY28" s="80"/>
      <c r="DJZ28" s="80"/>
      <c r="DKA28" s="80"/>
      <c r="DKB28" s="80"/>
      <c r="DKC28" s="80"/>
      <c r="DKD28" s="80"/>
      <c r="DKE28" s="80"/>
      <c r="DKF28" s="80"/>
      <c r="DKG28" s="80"/>
      <c r="DKH28" s="80"/>
      <c r="DKI28" s="80"/>
      <c r="DKJ28" s="80"/>
      <c r="DKK28" s="80"/>
      <c r="DKL28" s="80"/>
      <c r="DKM28" s="80"/>
      <c r="DKN28" s="80"/>
      <c r="DKO28" s="80"/>
      <c r="DKP28" s="80"/>
      <c r="DKQ28" s="80"/>
      <c r="DKR28" s="80"/>
      <c r="DKS28" s="80"/>
      <c r="DKT28" s="80"/>
      <c r="DKU28" s="80"/>
      <c r="DKV28" s="80"/>
      <c r="DKW28" s="80"/>
      <c r="DKX28" s="80"/>
      <c r="DKY28" s="80"/>
      <c r="DKZ28" s="80"/>
      <c r="DLA28" s="80"/>
      <c r="DLB28" s="80"/>
      <c r="DLC28" s="80"/>
      <c r="DLD28" s="80"/>
      <c r="DLE28" s="80"/>
      <c r="DLF28" s="80"/>
      <c r="DLG28" s="80"/>
      <c r="DLH28" s="80"/>
      <c r="DLI28" s="80"/>
      <c r="DLJ28" s="80"/>
      <c r="DLK28" s="80"/>
      <c r="DLL28" s="80"/>
      <c r="DLM28" s="80"/>
      <c r="DLN28" s="80"/>
      <c r="DLO28" s="80"/>
      <c r="DLP28" s="80"/>
      <c r="DLQ28" s="80"/>
      <c r="DLR28" s="80"/>
      <c r="DLS28" s="80"/>
      <c r="DLT28" s="80"/>
      <c r="DLU28" s="80"/>
      <c r="DLV28" s="80"/>
      <c r="DLW28" s="80"/>
      <c r="DLX28" s="80"/>
      <c r="DLY28" s="80"/>
      <c r="DLZ28" s="80"/>
      <c r="DMA28" s="80"/>
      <c r="DMB28" s="80"/>
      <c r="DMC28" s="80"/>
      <c r="DMD28" s="80"/>
      <c r="DME28" s="80"/>
      <c r="DMF28" s="80"/>
      <c r="DMG28" s="80"/>
      <c r="DMH28" s="80"/>
      <c r="DMI28" s="80"/>
      <c r="DMJ28" s="80"/>
      <c r="DMK28" s="80"/>
      <c r="DML28" s="80"/>
      <c r="DMM28" s="80"/>
      <c r="DMN28" s="80"/>
      <c r="DMO28" s="80"/>
      <c r="DMP28" s="80"/>
      <c r="DMQ28" s="80"/>
      <c r="DMR28" s="80"/>
      <c r="DMS28" s="80"/>
      <c r="DMT28" s="80"/>
      <c r="DMU28" s="80"/>
      <c r="DMV28" s="80"/>
      <c r="DMW28" s="80"/>
      <c r="DMX28" s="80"/>
      <c r="DMY28" s="80"/>
      <c r="DMZ28" s="80"/>
      <c r="DNA28" s="80"/>
      <c r="DNB28" s="80"/>
      <c r="DNC28" s="80"/>
      <c r="DND28" s="80"/>
      <c r="DNE28" s="80"/>
      <c r="DNF28" s="80"/>
      <c r="DNG28" s="80"/>
      <c r="DNH28" s="80"/>
      <c r="DNI28" s="80"/>
      <c r="DNJ28" s="80"/>
      <c r="DNK28" s="80"/>
      <c r="DNL28" s="80"/>
      <c r="DNM28" s="80"/>
      <c r="DNN28" s="80"/>
      <c r="DNO28" s="80"/>
      <c r="DNP28" s="80"/>
      <c r="DNQ28" s="80"/>
      <c r="DNR28" s="80"/>
      <c r="DNS28" s="80"/>
      <c r="DNT28" s="80"/>
      <c r="DNU28" s="80"/>
      <c r="DNV28" s="80"/>
      <c r="DNW28" s="80"/>
      <c r="DNX28" s="80"/>
      <c r="DNY28" s="80"/>
      <c r="DNZ28" s="80"/>
      <c r="DOA28" s="80"/>
      <c r="DOB28" s="80"/>
      <c r="DOC28" s="80"/>
      <c r="DOD28" s="80"/>
      <c r="DOE28" s="80"/>
      <c r="DOF28" s="80"/>
      <c r="DOG28" s="80"/>
      <c r="DOH28" s="80"/>
      <c r="DOI28" s="80"/>
      <c r="DOJ28" s="80"/>
      <c r="DOK28" s="80"/>
      <c r="DOL28" s="80"/>
      <c r="DOM28" s="80"/>
      <c r="DON28" s="80"/>
      <c r="DOO28" s="80"/>
      <c r="DOP28" s="80"/>
      <c r="DOQ28" s="80"/>
      <c r="DOR28" s="80"/>
      <c r="DOS28" s="80"/>
      <c r="DOT28" s="80"/>
      <c r="DOU28" s="80"/>
      <c r="DOV28" s="80"/>
      <c r="DOW28" s="80"/>
      <c r="DOX28" s="80"/>
      <c r="DOY28" s="80"/>
      <c r="DOZ28" s="80"/>
      <c r="DPA28" s="80"/>
      <c r="DPB28" s="80"/>
      <c r="DPC28" s="80"/>
      <c r="DPD28" s="80"/>
      <c r="DPE28" s="80"/>
      <c r="DPF28" s="80"/>
      <c r="DPG28" s="80"/>
      <c r="DPH28" s="80"/>
      <c r="DPI28" s="80"/>
      <c r="DPJ28" s="80"/>
      <c r="DPK28" s="80"/>
      <c r="DPL28" s="80"/>
      <c r="DPM28" s="80"/>
      <c r="DPN28" s="80"/>
      <c r="DPO28" s="80"/>
      <c r="DPP28" s="80"/>
      <c r="DPQ28" s="80"/>
      <c r="DPR28" s="80"/>
      <c r="DPS28" s="80"/>
      <c r="DPT28" s="80"/>
      <c r="DPU28" s="80"/>
      <c r="DPV28" s="80"/>
      <c r="DPW28" s="80"/>
      <c r="DPX28" s="80"/>
      <c r="DPY28" s="80"/>
      <c r="DPZ28" s="80"/>
      <c r="DQA28" s="80"/>
      <c r="DQB28" s="80"/>
      <c r="DQC28" s="80"/>
      <c r="DQD28" s="80"/>
      <c r="DQE28" s="80"/>
      <c r="DQF28" s="80"/>
      <c r="DQG28" s="80"/>
      <c r="DQH28" s="80"/>
      <c r="DQI28" s="80"/>
      <c r="DQJ28" s="80"/>
      <c r="DQK28" s="80"/>
      <c r="DQL28" s="80"/>
      <c r="DQM28" s="80"/>
      <c r="DQN28" s="80"/>
      <c r="DQO28" s="80"/>
      <c r="DQP28" s="80"/>
      <c r="DQQ28" s="80"/>
      <c r="DQR28" s="80"/>
      <c r="DQS28" s="80"/>
      <c r="DQT28" s="80"/>
      <c r="DQU28" s="80"/>
      <c r="DQV28" s="80"/>
      <c r="DQW28" s="80"/>
      <c r="DQX28" s="80"/>
      <c r="DQY28" s="80"/>
      <c r="DQZ28" s="80"/>
      <c r="DRA28" s="80"/>
      <c r="DRB28" s="80"/>
      <c r="DRC28" s="80"/>
      <c r="DRD28" s="80"/>
      <c r="DRE28" s="80"/>
      <c r="DRF28" s="80"/>
      <c r="DRG28" s="80"/>
      <c r="DRH28" s="80"/>
      <c r="DRI28" s="80"/>
      <c r="DRJ28" s="80"/>
      <c r="DRK28" s="80"/>
      <c r="DRL28" s="80"/>
      <c r="DRM28" s="80"/>
      <c r="DRN28" s="80"/>
      <c r="DRO28" s="80"/>
      <c r="DRP28" s="80"/>
      <c r="DRQ28" s="80"/>
      <c r="DRR28" s="80"/>
      <c r="DRS28" s="80"/>
      <c r="DRT28" s="80"/>
      <c r="DRU28" s="80"/>
      <c r="DRV28" s="80"/>
      <c r="DRW28" s="80"/>
      <c r="DRX28" s="80"/>
      <c r="DRY28" s="80"/>
      <c r="DRZ28" s="80"/>
      <c r="DSA28" s="80"/>
      <c r="DSB28" s="80"/>
      <c r="DSC28" s="80"/>
      <c r="DSD28" s="80"/>
      <c r="DSE28" s="80"/>
      <c r="DSF28" s="80"/>
      <c r="DSG28" s="80"/>
      <c r="DSH28" s="80"/>
      <c r="DSI28" s="80"/>
      <c r="DSJ28" s="80"/>
      <c r="DSK28" s="80"/>
      <c r="DSL28" s="80"/>
      <c r="DSM28" s="80"/>
      <c r="DSN28" s="80"/>
      <c r="DSO28" s="80"/>
      <c r="DSP28" s="80"/>
      <c r="DSQ28" s="80"/>
      <c r="DSR28" s="80"/>
      <c r="DSS28" s="80"/>
      <c r="DST28" s="80"/>
      <c r="DSU28" s="80"/>
      <c r="DSV28" s="80"/>
      <c r="DSW28" s="80"/>
      <c r="DSX28" s="80"/>
      <c r="DSY28" s="80"/>
      <c r="DSZ28" s="80"/>
      <c r="DTA28" s="80"/>
      <c r="DTB28" s="80"/>
      <c r="DTC28" s="80"/>
      <c r="DTD28" s="80"/>
      <c r="DTE28" s="80"/>
      <c r="DTF28" s="80"/>
      <c r="DTG28" s="80"/>
      <c r="DTH28" s="80"/>
      <c r="DTI28" s="80"/>
      <c r="DTJ28" s="80"/>
      <c r="DTK28" s="80"/>
      <c r="DTL28" s="80"/>
      <c r="DTM28" s="80"/>
      <c r="DTN28" s="80"/>
      <c r="DTO28" s="80"/>
      <c r="DTP28" s="80"/>
      <c r="DTQ28" s="80"/>
      <c r="DTR28" s="80"/>
      <c r="DTS28" s="80"/>
      <c r="DTT28" s="80"/>
      <c r="DTU28" s="80"/>
      <c r="DTV28" s="80"/>
      <c r="DTW28" s="80"/>
      <c r="DTX28" s="80"/>
      <c r="DTY28" s="80"/>
      <c r="DTZ28" s="80"/>
      <c r="DUA28" s="80"/>
      <c r="DUB28" s="80"/>
      <c r="DUC28" s="80"/>
      <c r="DUD28" s="80"/>
      <c r="DUE28" s="80"/>
      <c r="DUF28" s="80"/>
      <c r="DUG28" s="80"/>
      <c r="DUH28" s="80"/>
      <c r="DUI28" s="80"/>
      <c r="DUJ28" s="80"/>
      <c r="DUK28" s="80"/>
      <c r="DUL28" s="80"/>
      <c r="DUM28" s="80"/>
      <c r="DUN28" s="80"/>
      <c r="DUO28" s="80"/>
      <c r="DUP28" s="80"/>
      <c r="DUQ28" s="80"/>
      <c r="DUR28" s="80"/>
      <c r="DUS28" s="80"/>
      <c r="DUT28" s="80"/>
      <c r="DUU28" s="80"/>
      <c r="DUV28" s="80"/>
      <c r="DUW28" s="80"/>
      <c r="DUX28" s="80"/>
      <c r="DUY28" s="80"/>
      <c r="DUZ28" s="80"/>
      <c r="DVA28" s="80"/>
      <c r="DVB28" s="80"/>
      <c r="DVC28" s="80"/>
      <c r="DVD28" s="80"/>
      <c r="DVE28" s="80"/>
      <c r="DVF28" s="80"/>
      <c r="DVG28" s="80"/>
      <c r="DVH28" s="80"/>
      <c r="DVI28" s="80"/>
      <c r="DVJ28" s="80"/>
      <c r="DVK28" s="80"/>
      <c r="DVL28" s="80"/>
      <c r="DVM28" s="80"/>
      <c r="DVN28" s="80"/>
      <c r="DVO28" s="80"/>
      <c r="DVP28" s="80"/>
      <c r="DVQ28" s="80"/>
      <c r="DVR28" s="80"/>
      <c r="DVS28" s="80"/>
      <c r="DVT28" s="80"/>
      <c r="DVU28" s="80"/>
      <c r="DVV28" s="80"/>
      <c r="DVW28" s="80"/>
      <c r="DVX28" s="80"/>
      <c r="DVY28" s="80"/>
      <c r="DVZ28" s="80"/>
      <c r="DWA28" s="80"/>
      <c r="DWB28" s="80"/>
      <c r="DWC28" s="80"/>
      <c r="DWD28" s="80"/>
      <c r="DWE28" s="80"/>
      <c r="DWF28" s="80"/>
      <c r="DWG28" s="80"/>
      <c r="DWH28" s="80"/>
      <c r="DWI28" s="80"/>
      <c r="DWJ28" s="80"/>
      <c r="DWK28" s="80"/>
      <c r="DWL28" s="80"/>
      <c r="DWM28" s="80"/>
      <c r="DWN28" s="80"/>
      <c r="DWO28" s="80"/>
      <c r="DWP28" s="80"/>
      <c r="DWQ28" s="80"/>
      <c r="DWR28" s="80"/>
      <c r="DWS28" s="80"/>
      <c r="DWT28" s="80"/>
      <c r="DWU28" s="80"/>
      <c r="DWV28" s="80"/>
      <c r="DWW28" s="80"/>
      <c r="DWX28" s="80"/>
      <c r="DWY28" s="80"/>
      <c r="DWZ28" s="80"/>
      <c r="DXA28" s="80"/>
      <c r="DXB28" s="80"/>
      <c r="DXC28" s="80"/>
      <c r="DXD28" s="80"/>
      <c r="DXE28" s="80"/>
      <c r="DXF28" s="80"/>
      <c r="DXG28" s="80"/>
      <c r="DXH28" s="80"/>
      <c r="DXI28" s="80"/>
      <c r="DXJ28" s="80"/>
      <c r="DXK28" s="80"/>
      <c r="DXL28" s="80"/>
      <c r="DXM28" s="80"/>
      <c r="DXN28" s="80"/>
      <c r="DXO28" s="80"/>
      <c r="DXP28" s="80"/>
      <c r="DXQ28" s="80"/>
      <c r="DXR28" s="80"/>
      <c r="DXS28" s="80"/>
      <c r="DXT28" s="80"/>
      <c r="DXU28" s="80"/>
      <c r="DXV28" s="80"/>
      <c r="DXW28" s="80"/>
      <c r="DXX28" s="80"/>
      <c r="DXY28" s="80"/>
      <c r="DXZ28" s="80"/>
      <c r="DYA28" s="80"/>
      <c r="DYB28" s="80"/>
      <c r="DYC28" s="80"/>
      <c r="DYD28" s="80"/>
      <c r="DYE28" s="80"/>
      <c r="DYF28" s="80"/>
      <c r="DYG28" s="80"/>
      <c r="DYH28" s="80"/>
      <c r="DYI28" s="80"/>
      <c r="DYJ28" s="80"/>
      <c r="DYK28" s="80"/>
      <c r="DYL28" s="80"/>
      <c r="DYM28" s="80"/>
      <c r="DYN28" s="80"/>
      <c r="DYO28" s="80"/>
      <c r="DYP28" s="80"/>
      <c r="DYQ28" s="80"/>
      <c r="DYR28" s="80"/>
      <c r="DYS28" s="80"/>
      <c r="DYT28" s="80"/>
      <c r="DYU28" s="80"/>
      <c r="DYV28" s="80"/>
      <c r="DYW28" s="80"/>
      <c r="DYX28" s="80"/>
      <c r="DYY28" s="80"/>
      <c r="DYZ28" s="80"/>
      <c r="DZA28" s="80"/>
      <c r="DZB28" s="80"/>
      <c r="DZC28" s="80"/>
      <c r="DZD28" s="80"/>
      <c r="DZE28" s="80"/>
      <c r="DZF28" s="80"/>
      <c r="DZG28" s="80"/>
      <c r="DZH28" s="80"/>
      <c r="DZI28" s="80"/>
      <c r="DZJ28" s="80"/>
      <c r="DZK28" s="80"/>
      <c r="DZL28" s="80"/>
      <c r="DZM28" s="80"/>
      <c r="DZN28" s="80"/>
      <c r="DZO28" s="80"/>
      <c r="DZP28" s="80"/>
      <c r="DZQ28" s="80"/>
      <c r="DZR28" s="80"/>
      <c r="DZS28" s="80"/>
      <c r="DZT28" s="80"/>
      <c r="DZU28" s="80"/>
      <c r="DZV28" s="80"/>
      <c r="DZW28" s="80"/>
      <c r="DZX28" s="80"/>
      <c r="DZY28" s="80"/>
      <c r="DZZ28" s="80"/>
      <c r="EAA28" s="80"/>
      <c r="EAB28" s="80"/>
      <c r="EAC28" s="80"/>
      <c r="EAD28" s="80"/>
      <c r="EAE28" s="80"/>
      <c r="EAF28" s="80"/>
      <c r="EAG28" s="80"/>
      <c r="EAH28" s="80"/>
      <c r="EAI28" s="80"/>
      <c r="EAJ28" s="80"/>
      <c r="EAK28" s="80"/>
      <c r="EAL28" s="80"/>
      <c r="EAM28" s="80"/>
      <c r="EAN28" s="80"/>
      <c r="EAO28" s="80"/>
      <c r="EAP28" s="80"/>
      <c r="EAQ28" s="80"/>
      <c r="EAR28" s="80"/>
      <c r="EAS28" s="80"/>
      <c r="EAT28" s="80"/>
      <c r="EAU28" s="80"/>
      <c r="EAV28" s="80"/>
      <c r="EAW28" s="80"/>
      <c r="EAX28" s="80"/>
      <c r="EAY28" s="80"/>
      <c r="EAZ28" s="80"/>
      <c r="EBA28" s="80"/>
      <c r="EBB28" s="80"/>
      <c r="EBC28" s="80"/>
      <c r="EBD28" s="80"/>
      <c r="EBE28" s="80"/>
      <c r="EBF28" s="80"/>
      <c r="EBG28" s="80"/>
      <c r="EBH28" s="80"/>
      <c r="EBI28" s="80"/>
      <c r="EBJ28" s="80"/>
      <c r="EBK28" s="80"/>
      <c r="EBL28" s="80"/>
      <c r="EBM28" s="80"/>
      <c r="EBN28" s="80"/>
      <c r="EBO28" s="80"/>
      <c r="EBP28" s="80"/>
      <c r="EBQ28" s="80"/>
      <c r="EBR28" s="80"/>
      <c r="EBS28" s="80"/>
      <c r="EBT28" s="80"/>
      <c r="EBU28" s="80"/>
      <c r="EBV28" s="80"/>
      <c r="EBW28" s="80"/>
      <c r="EBX28" s="80"/>
      <c r="EBY28" s="80"/>
      <c r="EBZ28" s="80"/>
      <c r="ECA28" s="80"/>
      <c r="ECB28" s="80"/>
      <c r="ECC28" s="80"/>
      <c r="ECD28" s="80"/>
      <c r="ECE28" s="80"/>
      <c r="ECF28" s="80"/>
      <c r="ECG28" s="80"/>
      <c r="ECH28" s="80"/>
      <c r="ECI28" s="80"/>
      <c r="ECJ28" s="80"/>
      <c r="ECK28" s="80"/>
      <c r="ECL28" s="80"/>
      <c r="ECM28" s="80"/>
      <c r="ECN28" s="80"/>
      <c r="ECO28" s="80"/>
      <c r="ECP28" s="80"/>
      <c r="ECQ28" s="80"/>
      <c r="ECR28" s="80"/>
      <c r="ECS28" s="80"/>
      <c r="ECT28" s="80"/>
      <c r="ECU28" s="80"/>
      <c r="ECV28" s="80"/>
      <c r="ECW28" s="80"/>
      <c r="ECX28" s="80"/>
      <c r="ECY28" s="80"/>
      <c r="ECZ28" s="80"/>
      <c r="EDA28" s="80"/>
      <c r="EDB28" s="80"/>
      <c r="EDC28" s="80"/>
      <c r="EDD28" s="80"/>
      <c r="EDE28" s="80"/>
      <c r="EDF28" s="80"/>
      <c r="EDG28" s="80"/>
      <c r="EDH28" s="80"/>
      <c r="EDI28" s="80"/>
      <c r="EDJ28" s="80"/>
      <c r="EDK28" s="80"/>
      <c r="EDL28" s="80"/>
      <c r="EDM28" s="80"/>
      <c r="EDN28" s="80"/>
      <c r="EDO28" s="80"/>
      <c r="EDP28" s="80"/>
      <c r="EDQ28" s="80"/>
      <c r="EDR28" s="80"/>
      <c r="EDS28" s="80"/>
      <c r="EDT28" s="80"/>
      <c r="EDU28" s="80"/>
      <c r="EDV28" s="80"/>
      <c r="EDW28" s="80"/>
      <c r="EDX28" s="80"/>
      <c r="EDY28" s="80"/>
      <c r="EDZ28" s="80"/>
      <c r="EEA28" s="80"/>
      <c r="EEB28" s="80"/>
      <c r="EEC28" s="80"/>
      <c r="EED28" s="80"/>
      <c r="EEE28" s="80"/>
      <c r="EEF28" s="80"/>
      <c r="EEG28" s="80"/>
      <c r="EEH28" s="80"/>
      <c r="EEI28" s="80"/>
      <c r="EEJ28" s="80"/>
      <c r="EEK28" s="80"/>
      <c r="EEL28" s="80"/>
      <c r="EEM28" s="80"/>
      <c r="EEN28" s="80"/>
      <c r="EEO28" s="80"/>
      <c r="EEP28" s="80"/>
      <c r="EEQ28" s="80"/>
      <c r="EER28" s="80"/>
      <c r="EES28" s="80"/>
      <c r="EET28" s="80"/>
      <c r="EEU28" s="80"/>
      <c r="EEV28" s="80"/>
      <c r="EEW28" s="80"/>
      <c r="EEX28" s="80"/>
      <c r="EEY28" s="80"/>
      <c r="EEZ28" s="80"/>
      <c r="EFA28" s="80"/>
      <c r="EFB28" s="80"/>
      <c r="EFC28" s="80"/>
      <c r="EFD28" s="80"/>
      <c r="EFE28" s="80"/>
      <c r="EFF28" s="80"/>
      <c r="EFG28" s="80"/>
      <c r="EFH28" s="80"/>
      <c r="EFI28" s="80"/>
      <c r="EFJ28" s="80"/>
      <c r="EFK28" s="80"/>
      <c r="EFL28" s="80"/>
      <c r="EFM28" s="80"/>
      <c r="EFN28" s="80"/>
      <c r="EFO28" s="80"/>
      <c r="EFP28" s="80"/>
      <c r="EFQ28" s="80"/>
      <c r="EFR28" s="80"/>
      <c r="EFS28" s="80"/>
      <c r="EFT28" s="80"/>
      <c r="EFU28" s="80"/>
      <c r="EFV28" s="80"/>
      <c r="EFW28" s="80"/>
      <c r="EFX28" s="80"/>
      <c r="EFY28" s="80"/>
      <c r="EFZ28" s="80"/>
      <c r="EGA28" s="80"/>
      <c r="EGB28" s="80"/>
      <c r="EGC28" s="80"/>
      <c r="EGD28" s="80"/>
      <c r="EGE28" s="80"/>
      <c r="EGF28" s="80"/>
      <c r="EGG28" s="80"/>
      <c r="EGH28" s="80"/>
      <c r="EGI28" s="80"/>
      <c r="EGJ28" s="80"/>
      <c r="EGK28" s="80"/>
      <c r="EGL28" s="80"/>
      <c r="EGM28" s="80"/>
      <c r="EGN28" s="80"/>
      <c r="EGO28" s="80"/>
      <c r="EGP28" s="80"/>
      <c r="EGQ28" s="80"/>
      <c r="EGR28" s="80"/>
      <c r="EGS28" s="80"/>
      <c r="EGT28" s="80"/>
      <c r="EGU28" s="80"/>
      <c r="EGV28" s="80"/>
      <c r="EGW28" s="80"/>
      <c r="EGX28" s="80"/>
      <c r="EGY28" s="80"/>
      <c r="EGZ28" s="80"/>
      <c r="EHA28" s="80"/>
      <c r="EHB28" s="80"/>
      <c r="EHC28" s="80"/>
      <c r="EHD28" s="80"/>
      <c r="EHE28" s="80"/>
      <c r="EHF28" s="80"/>
      <c r="EHG28" s="80"/>
      <c r="EHH28" s="80"/>
      <c r="EHI28" s="80"/>
      <c r="EHJ28" s="80"/>
      <c r="EHK28" s="80"/>
      <c r="EHL28" s="80"/>
      <c r="EHM28" s="80"/>
      <c r="EHN28" s="80"/>
      <c r="EHO28" s="80"/>
      <c r="EHP28" s="80"/>
      <c r="EHQ28" s="80"/>
      <c r="EHR28" s="80"/>
      <c r="EHS28" s="80"/>
      <c r="EHT28" s="80"/>
      <c r="EHU28" s="80"/>
      <c r="EHV28" s="80"/>
      <c r="EHW28" s="80"/>
      <c r="EHX28" s="80"/>
      <c r="EHY28" s="80"/>
      <c r="EHZ28" s="80"/>
      <c r="EIA28" s="80"/>
      <c r="EIB28" s="80"/>
      <c r="EIC28" s="80"/>
      <c r="EID28" s="80"/>
      <c r="EIE28" s="80"/>
      <c r="EIF28" s="80"/>
      <c r="EIG28" s="80"/>
      <c r="EIH28" s="80"/>
      <c r="EII28" s="80"/>
      <c r="EIJ28" s="80"/>
      <c r="EIK28" s="80"/>
      <c r="EIL28" s="80"/>
      <c r="EIM28" s="80"/>
      <c r="EIN28" s="80"/>
      <c r="EIO28" s="80"/>
      <c r="EIP28" s="80"/>
      <c r="EIQ28" s="80"/>
      <c r="EIR28" s="80"/>
      <c r="EIS28" s="80"/>
      <c r="EIT28" s="80"/>
      <c r="EIU28" s="80"/>
      <c r="EIV28" s="80"/>
      <c r="EIW28" s="80"/>
      <c r="EIX28" s="80"/>
      <c r="EIY28" s="80"/>
      <c r="EIZ28" s="80"/>
      <c r="EJA28" s="80"/>
      <c r="EJB28" s="80"/>
      <c r="EJC28" s="80"/>
      <c r="EJD28" s="80"/>
      <c r="EJE28" s="80"/>
      <c r="EJF28" s="80"/>
      <c r="EJG28" s="80"/>
      <c r="EJH28" s="80"/>
      <c r="EJI28" s="80"/>
      <c r="EJJ28" s="80"/>
      <c r="EJK28" s="80"/>
      <c r="EJL28" s="80"/>
      <c r="EJM28" s="80"/>
      <c r="EJN28" s="80"/>
      <c r="EJO28" s="80"/>
      <c r="EJP28" s="80"/>
      <c r="EJQ28" s="80"/>
      <c r="EJR28" s="80"/>
      <c r="EJS28" s="80"/>
      <c r="EJT28" s="80"/>
      <c r="EJU28" s="80"/>
      <c r="EJV28" s="80"/>
      <c r="EJW28" s="80"/>
      <c r="EJX28" s="80"/>
      <c r="EJY28" s="80"/>
      <c r="EJZ28" s="80"/>
      <c r="EKA28" s="80"/>
      <c r="EKB28" s="80"/>
      <c r="EKC28" s="80"/>
      <c r="EKD28" s="80"/>
      <c r="EKE28" s="80"/>
      <c r="EKF28" s="80"/>
      <c r="EKG28" s="80"/>
      <c r="EKH28" s="80"/>
      <c r="EKI28" s="80"/>
      <c r="EKJ28" s="80"/>
      <c r="EKK28" s="80"/>
      <c r="EKL28" s="80"/>
      <c r="EKM28" s="80"/>
      <c r="EKN28" s="80"/>
      <c r="EKO28" s="80"/>
      <c r="EKP28" s="80"/>
      <c r="EKQ28" s="80"/>
      <c r="EKR28" s="80"/>
      <c r="EKS28" s="80"/>
      <c r="EKT28" s="80"/>
      <c r="EKU28" s="80"/>
      <c r="EKV28" s="80"/>
      <c r="EKW28" s="80"/>
      <c r="EKX28" s="80"/>
      <c r="EKY28" s="80"/>
      <c r="EKZ28" s="80"/>
      <c r="ELA28" s="80"/>
      <c r="ELB28" s="80"/>
      <c r="ELC28" s="80"/>
      <c r="ELD28" s="80"/>
      <c r="ELE28" s="80"/>
      <c r="ELF28" s="80"/>
      <c r="ELG28" s="80"/>
      <c r="ELH28" s="80"/>
      <c r="ELI28" s="80"/>
      <c r="ELJ28" s="80"/>
      <c r="ELK28" s="80"/>
      <c r="ELL28" s="80"/>
      <c r="ELM28" s="80"/>
      <c r="ELN28" s="80"/>
      <c r="ELO28" s="80"/>
      <c r="ELP28" s="80"/>
      <c r="ELQ28" s="80"/>
      <c r="ELR28" s="80"/>
      <c r="ELS28" s="80"/>
      <c r="ELT28" s="80"/>
      <c r="ELU28" s="80"/>
      <c r="ELV28" s="80"/>
      <c r="ELW28" s="80"/>
      <c r="ELX28" s="80"/>
      <c r="ELY28" s="80"/>
      <c r="ELZ28" s="80"/>
      <c r="EMA28" s="80"/>
      <c r="EMB28" s="80"/>
      <c r="EMC28" s="80"/>
      <c r="EMD28" s="80"/>
      <c r="EME28" s="80"/>
      <c r="EMF28" s="80"/>
      <c r="EMG28" s="80"/>
      <c r="EMH28" s="80"/>
      <c r="EMI28" s="80"/>
      <c r="EMJ28" s="80"/>
      <c r="EMK28" s="80"/>
      <c r="EML28" s="80"/>
      <c r="EMM28" s="80"/>
      <c r="EMN28" s="80"/>
      <c r="EMO28" s="80"/>
      <c r="EMP28" s="80"/>
      <c r="EMQ28" s="80"/>
      <c r="EMR28" s="80"/>
      <c r="EMS28" s="80"/>
      <c r="EMT28" s="80"/>
      <c r="EMU28" s="80"/>
      <c r="EMV28" s="80"/>
      <c r="EMW28" s="80"/>
      <c r="EMX28" s="80"/>
      <c r="EMY28" s="80"/>
      <c r="EMZ28" s="80"/>
      <c r="ENA28" s="80"/>
      <c r="ENB28" s="80"/>
      <c r="ENC28" s="80"/>
      <c r="END28" s="80"/>
      <c r="ENE28" s="80"/>
      <c r="ENF28" s="80"/>
      <c r="ENG28" s="80"/>
      <c r="ENH28" s="80"/>
      <c r="ENI28" s="80"/>
      <c r="ENJ28" s="80"/>
      <c r="ENK28" s="80"/>
      <c r="ENL28" s="80"/>
      <c r="ENM28" s="80"/>
      <c r="ENN28" s="80"/>
      <c r="ENO28" s="80"/>
      <c r="ENP28" s="80"/>
      <c r="ENQ28" s="80"/>
      <c r="ENR28" s="80"/>
      <c r="ENS28" s="80"/>
      <c r="ENT28" s="80"/>
      <c r="ENU28" s="80"/>
      <c r="ENV28" s="80"/>
      <c r="ENW28" s="80"/>
      <c r="ENX28" s="80"/>
      <c r="ENY28" s="80"/>
      <c r="ENZ28" s="80"/>
      <c r="EOA28" s="80"/>
      <c r="EOB28" s="80"/>
      <c r="EOC28" s="80"/>
      <c r="EOD28" s="80"/>
      <c r="EOE28" s="80"/>
      <c r="EOF28" s="80"/>
      <c r="EOG28" s="80"/>
      <c r="EOH28" s="80"/>
      <c r="EOI28" s="80"/>
      <c r="EOJ28" s="80"/>
      <c r="EOK28" s="80"/>
      <c r="EOL28" s="80"/>
      <c r="EOM28" s="80"/>
      <c r="EON28" s="80"/>
      <c r="EOO28" s="80"/>
      <c r="EOP28" s="80"/>
      <c r="EOQ28" s="80"/>
      <c r="EOR28" s="80"/>
      <c r="EOS28" s="80"/>
      <c r="EOT28" s="80"/>
      <c r="EOU28" s="80"/>
      <c r="EOV28" s="80"/>
      <c r="EOW28" s="80"/>
      <c r="EOX28" s="80"/>
      <c r="EOY28" s="80"/>
      <c r="EOZ28" s="80"/>
      <c r="EPA28" s="80"/>
      <c r="EPB28" s="80"/>
      <c r="EPC28" s="80"/>
      <c r="EPD28" s="80"/>
      <c r="EPE28" s="80"/>
      <c r="EPF28" s="80"/>
      <c r="EPG28" s="80"/>
      <c r="EPH28" s="80"/>
      <c r="EPI28" s="80"/>
      <c r="EPJ28" s="80"/>
      <c r="EPK28" s="80"/>
      <c r="EPL28" s="80"/>
      <c r="EPM28" s="80"/>
      <c r="EPN28" s="80"/>
      <c r="EPO28" s="80"/>
      <c r="EPP28" s="80"/>
      <c r="EPQ28" s="80"/>
      <c r="EPR28" s="80"/>
      <c r="EPS28" s="80"/>
      <c r="EPT28" s="80"/>
      <c r="EPU28" s="80"/>
      <c r="EPV28" s="80"/>
      <c r="EPW28" s="80"/>
      <c r="EPX28" s="80"/>
      <c r="EPY28" s="80"/>
      <c r="EPZ28" s="80"/>
      <c r="EQA28" s="80"/>
      <c r="EQB28" s="80"/>
      <c r="EQC28" s="80"/>
      <c r="EQD28" s="80"/>
      <c r="EQE28" s="80"/>
      <c r="EQF28" s="80"/>
      <c r="EQG28" s="80"/>
      <c r="EQH28" s="80"/>
      <c r="EQI28" s="80"/>
      <c r="EQJ28" s="80"/>
      <c r="EQK28" s="80"/>
      <c r="EQL28" s="80"/>
      <c r="EQM28" s="80"/>
      <c r="EQN28" s="80"/>
      <c r="EQO28" s="80"/>
      <c r="EQP28" s="80"/>
      <c r="EQQ28" s="80"/>
      <c r="EQR28" s="80"/>
      <c r="EQS28" s="80"/>
      <c r="EQT28" s="80"/>
      <c r="EQU28" s="80"/>
      <c r="EQV28" s="80"/>
      <c r="EQW28" s="80"/>
      <c r="EQX28" s="80"/>
      <c r="EQY28" s="80"/>
      <c r="EQZ28" s="80"/>
      <c r="ERA28" s="80"/>
      <c r="ERB28" s="80"/>
      <c r="ERC28" s="80"/>
      <c r="ERD28" s="80"/>
      <c r="ERE28" s="80"/>
      <c r="ERF28" s="80"/>
      <c r="ERG28" s="80"/>
      <c r="ERH28" s="80"/>
      <c r="ERI28" s="80"/>
      <c r="ERJ28" s="80"/>
      <c r="ERK28" s="80"/>
      <c r="ERL28" s="80"/>
      <c r="ERM28" s="80"/>
      <c r="ERN28" s="80"/>
      <c r="ERO28" s="80"/>
      <c r="ERP28" s="80"/>
      <c r="ERQ28" s="80"/>
      <c r="ERR28" s="80"/>
      <c r="ERS28" s="80"/>
      <c r="ERT28" s="80"/>
      <c r="ERU28" s="80"/>
      <c r="ERV28" s="80"/>
      <c r="ERW28" s="80"/>
      <c r="ERX28" s="80"/>
      <c r="ERY28" s="80"/>
      <c r="ERZ28" s="80"/>
      <c r="ESA28" s="80"/>
      <c r="ESB28" s="80"/>
      <c r="ESC28" s="80"/>
      <c r="ESD28" s="80"/>
      <c r="ESE28" s="80"/>
      <c r="ESF28" s="80"/>
      <c r="ESG28" s="80"/>
      <c r="ESH28" s="80"/>
      <c r="ESI28" s="80"/>
      <c r="ESJ28" s="80"/>
      <c r="ESK28" s="80"/>
      <c r="ESL28" s="80"/>
      <c r="ESM28" s="80"/>
      <c r="ESN28" s="80"/>
      <c r="ESO28" s="80"/>
      <c r="ESP28" s="80"/>
      <c r="ESQ28" s="80"/>
      <c r="ESR28" s="80"/>
      <c r="ESS28" s="80"/>
      <c r="EST28" s="80"/>
      <c r="ESU28" s="80"/>
      <c r="ESV28" s="80"/>
      <c r="ESW28" s="80"/>
      <c r="ESX28" s="80"/>
      <c r="ESY28" s="80"/>
      <c r="ESZ28" s="80"/>
      <c r="ETA28" s="80"/>
      <c r="ETB28" s="80"/>
      <c r="ETC28" s="80"/>
      <c r="ETD28" s="80"/>
      <c r="ETE28" s="80"/>
      <c r="ETF28" s="80"/>
      <c r="ETG28" s="80"/>
      <c r="ETH28" s="80"/>
      <c r="ETI28" s="80"/>
      <c r="ETJ28" s="80"/>
      <c r="ETK28" s="80"/>
      <c r="ETL28" s="80"/>
      <c r="ETM28" s="80"/>
      <c r="ETN28" s="80"/>
      <c r="ETO28" s="80"/>
      <c r="ETP28" s="80"/>
      <c r="ETQ28" s="80"/>
      <c r="ETR28" s="80"/>
      <c r="ETS28" s="80"/>
      <c r="ETT28" s="80"/>
      <c r="ETU28" s="80"/>
      <c r="ETV28" s="80"/>
      <c r="ETW28" s="80"/>
      <c r="ETX28" s="80"/>
      <c r="ETY28" s="80"/>
      <c r="ETZ28" s="80"/>
      <c r="EUA28" s="80"/>
      <c r="EUB28" s="80"/>
      <c r="EUC28" s="80"/>
      <c r="EUD28" s="80"/>
      <c r="EUE28" s="80"/>
      <c r="EUF28" s="80"/>
      <c r="EUG28" s="80"/>
      <c r="EUH28" s="80"/>
      <c r="EUI28" s="80"/>
      <c r="EUJ28" s="80"/>
      <c r="EUK28" s="80"/>
      <c r="EUL28" s="80"/>
      <c r="EUM28" s="80"/>
      <c r="EUN28" s="80"/>
      <c r="EUO28" s="80"/>
      <c r="EUP28" s="80"/>
      <c r="EUQ28" s="80"/>
      <c r="EUR28" s="80"/>
      <c r="EUS28" s="80"/>
      <c r="EUT28" s="80"/>
      <c r="EUU28" s="80"/>
      <c r="EUV28" s="80"/>
      <c r="EUW28" s="80"/>
      <c r="EUX28" s="80"/>
      <c r="EUY28" s="80"/>
      <c r="EUZ28" s="80"/>
      <c r="EVA28" s="80"/>
      <c r="EVB28" s="80"/>
      <c r="EVC28" s="80"/>
      <c r="EVD28" s="80"/>
      <c r="EVE28" s="80"/>
      <c r="EVF28" s="80"/>
      <c r="EVG28" s="80"/>
      <c r="EVH28" s="80"/>
      <c r="EVI28" s="80"/>
      <c r="EVJ28" s="80"/>
      <c r="EVK28" s="80"/>
      <c r="EVL28" s="80"/>
      <c r="EVM28" s="80"/>
      <c r="EVN28" s="80"/>
      <c r="EVO28" s="80"/>
      <c r="EVP28" s="80"/>
      <c r="EVQ28" s="80"/>
      <c r="EVR28" s="80"/>
      <c r="EVS28" s="80"/>
      <c r="EVT28" s="80"/>
      <c r="EVU28" s="80"/>
      <c r="EVV28" s="80"/>
      <c r="EVW28" s="80"/>
      <c r="EVX28" s="80"/>
      <c r="EVY28" s="80"/>
      <c r="EVZ28" s="80"/>
      <c r="EWA28" s="80"/>
      <c r="EWB28" s="80"/>
      <c r="EWC28" s="80"/>
      <c r="EWD28" s="80"/>
      <c r="EWE28" s="80"/>
      <c r="EWF28" s="80"/>
      <c r="EWG28" s="80"/>
      <c r="EWH28" s="80"/>
      <c r="EWI28" s="80"/>
      <c r="EWJ28" s="80"/>
      <c r="EWK28" s="80"/>
      <c r="EWL28" s="80"/>
      <c r="EWM28" s="80"/>
      <c r="EWN28" s="80"/>
      <c r="EWO28" s="80"/>
      <c r="EWP28" s="80"/>
      <c r="EWQ28" s="80"/>
      <c r="EWR28" s="80"/>
      <c r="EWS28" s="80"/>
      <c r="EWT28" s="80"/>
      <c r="EWU28" s="80"/>
      <c r="EWV28" s="80"/>
      <c r="EWW28" s="80"/>
      <c r="EWX28" s="80"/>
      <c r="EWY28" s="80"/>
      <c r="EWZ28" s="80"/>
      <c r="EXA28" s="80"/>
      <c r="EXB28" s="80"/>
      <c r="EXC28" s="80"/>
      <c r="EXD28" s="80"/>
      <c r="EXE28" s="80"/>
      <c r="EXF28" s="80"/>
      <c r="EXG28" s="80"/>
      <c r="EXH28" s="80"/>
      <c r="EXI28" s="80"/>
      <c r="EXJ28" s="80"/>
      <c r="EXK28" s="80"/>
      <c r="EXL28" s="80"/>
      <c r="EXM28" s="80"/>
      <c r="EXN28" s="80"/>
      <c r="EXO28" s="80"/>
      <c r="EXP28" s="80"/>
      <c r="EXQ28" s="80"/>
      <c r="EXR28" s="80"/>
      <c r="EXS28" s="80"/>
      <c r="EXT28" s="80"/>
      <c r="EXU28" s="80"/>
      <c r="EXV28" s="80"/>
      <c r="EXW28" s="80"/>
      <c r="EXX28" s="80"/>
      <c r="EXY28" s="80"/>
      <c r="EXZ28" s="80"/>
      <c r="EYA28" s="80"/>
      <c r="EYB28" s="80"/>
      <c r="EYC28" s="80"/>
      <c r="EYD28" s="80"/>
      <c r="EYE28" s="80"/>
      <c r="EYF28" s="80"/>
      <c r="EYG28" s="80"/>
      <c r="EYH28" s="80"/>
      <c r="EYI28" s="80"/>
      <c r="EYJ28" s="80"/>
      <c r="EYK28" s="80"/>
      <c r="EYL28" s="80"/>
      <c r="EYM28" s="80"/>
      <c r="EYN28" s="80"/>
      <c r="EYO28" s="80"/>
      <c r="EYP28" s="80"/>
      <c r="EYQ28" s="80"/>
      <c r="EYR28" s="80"/>
      <c r="EYS28" s="80"/>
      <c r="EYT28" s="80"/>
      <c r="EYU28" s="80"/>
      <c r="EYV28" s="80"/>
      <c r="EYW28" s="80"/>
      <c r="EYX28" s="80"/>
      <c r="EYY28" s="80"/>
      <c r="EYZ28" s="80"/>
      <c r="EZA28" s="80"/>
      <c r="EZB28" s="80"/>
      <c r="EZC28" s="80"/>
      <c r="EZD28" s="80"/>
      <c r="EZE28" s="80"/>
      <c r="EZF28" s="80"/>
      <c r="EZG28" s="80"/>
      <c r="EZH28" s="80"/>
      <c r="EZI28" s="80"/>
      <c r="EZJ28" s="80"/>
      <c r="EZK28" s="80"/>
      <c r="EZL28" s="80"/>
      <c r="EZM28" s="80"/>
      <c r="EZN28" s="80"/>
      <c r="EZO28" s="80"/>
      <c r="EZP28" s="80"/>
      <c r="EZQ28" s="80"/>
      <c r="EZR28" s="80"/>
      <c r="EZS28" s="80"/>
      <c r="EZT28" s="80"/>
      <c r="EZU28" s="80"/>
      <c r="EZV28" s="80"/>
      <c r="EZW28" s="80"/>
      <c r="EZX28" s="80"/>
      <c r="EZY28" s="80"/>
      <c r="EZZ28" s="80"/>
      <c r="FAA28" s="80"/>
      <c r="FAB28" s="80"/>
      <c r="FAC28" s="80"/>
      <c r="FAD28" s="80"/>
      <c r="FAE28" s="80"/>
      <c r="FAF28" s="80"/>
      <c r="FAG28" s="80"/>
      <c r="FAH28" s="80"/>
      <c r="FAI28" s="80"/>
      <c r="FAJ28" s="80"/>
      <c r="FAK28" s="80"/>
      <c r="FAL28" s="80"/>
      <c r="FAM28" s="80"/>
      <c r="FAN28" s="80"/>
      <c r="FAO28" s="80"/>
      <c r="FAP28" s="80"/>
      <c r="FAQ28" s="80"/>
      <c r="FAR28" s="80"/>
      <c r="FAS28" s="80"/>
      <c r="FAT28" s="80"/>
      <c r="FAU28" s="80"/>
      <c r="FAV28" s="80"/>
      <c r="FAW28" s="80"/>
      <c r="FAX28" s="80"/>
      <c r="FAY28" s="80"/>
      <c r="FAZ28" s="80"/>
      <c r="FBA28" s="80"/>
      <c r="FBB28" s="80"/>
      <c r="FBC28" s="80"/>
      <c r="FBD28" s="80"/>
      <c r="FBE28" s="80"/>
      <c r="FBF28" s="80"/>
      <c r="FBG28" s="80"/>
      <c r="FBH28" s="80"/>
      <c r="FBI28" s="80"/>
      <c r="FBJ28" s="80"/>
      <c r="FBK28" s="80"/>
      <c r="FBL28" s="80"/>
      <c r="FBM28" s="80"/>
      <c r="FBN28" s="80"/>
      <c r="FBO28" s="80"/>
      <c r="FBP28" s="80"/>
      <c r="FBQ28" s="80"/>
      <c r="FBR28" s="80"/>
      <c r="FBS28" s="80"/>
      <c r="FBT28" s="80"/>
      <c r="FBU28" s="80"/>
      <c r="FBV28" s="80"/>
      <c r="FBW28" s="80"/>
      <c r="FBX28" s="80"/>
      <c r="FBY28" s="80"/>
      <c r="FBZ28" s="80"/>
      <c r="FCA28" s="80"/>
      <c r="FCB28" s="80"/>
      <c r="FCC28" s="80"/>
      <c r="FCD28" s="80"/>
      <c r="FCE28" s="80"/>
      <c r="FCF28" s="80"/>
      <c r="FCG28" s="80"/>
      <c r="FCH28" s="80"/>
      <c r="FCI28" s="80"/>
      <c r="FCJ28" s="80"/>
      <c r="FCK28" s="80"/>
      <c r="FCL28" s="80"/>
      <c r="FCM28" s="80"/>
      <c r="FCN28" s="80"/>
      <c r="FCO28" s="80"/>
      <c r="FCP28" s="80"/>
      <c r="FCQ28" s="80"/>
      <c r="FCR28" s="80"/>
      <c r="FCS28" s="80"/>
      <c r="FCT28" s="80"/>
      <c r="FCU28" s="80"/>
      <c r="FCV28" s="80"/>
      <c r="FCW28" s="80"/>
      <c r="FCX28" s="80"/>
      <c r="FCY28" s="80"/>
      <c r="FCZ28" s="80"/>
      <c r="FDA28" s="80"/>
      <c r="FDB28" s="80"/>
      <c r="FDC28" s="80"/>
      <c r="FDD28" s="80"/>
      <c r="FDE28" s="80"/>
      <c r="FDF28" s="80"/>
      <c r="FDG28" s="80"/>
      <c r="FDH28" s="80"/>
      <c r="FDI28" s="80"/>
      <c r="FDJ28" s="80"/>
      <c r="FDK28" s="80"/>
      <c r="FDL28" s="80"/>
      <c r="FDM28" s="80"/>
      <c r="FDN28" s="80"/>
      <c r="FDO28" s="80"/>
      <c r="FDP28" s="80"/>
      <c r="FDQ28" s="80"/>
      <c r="FDR28" s="80"/>
      <c r="FDS28" s="80"/>
      <c r="FDT28" s="80"/>
      <c r="FDU28" s="80"/>
      <c r="FDV28" s="80"/>
      <c r="FDW28" s="80"/>
      <c r="FDX28" s="80"/>
      <c r="FDY28" s="80"/>
      <c r="FDZ28" s="80"/>
      <c r="FEA28" s="80"/>
      <c r="FEB28" s="80"/>
      <c r="FEC28" s="80"/>
      <c r="FED28" s="80"/>
      <c r="FEE28" s="80"/>
      <c r="FEF28" s="80"/>
      <c r="FEG28" s="80"/>
      <c r="FEH28" s="80"/>
      <c r="FEI28" s="80"/>
      <c r="FEJ28" s="80"/>
      <c r="FEK28" s="80"/>
      <c r="FEL28" s="80"/>
      <c r="FEM28" s="80"/>
      <c r="FEN28" s="80"/>
      <c r="FEO28" s="80"/>
      <c r="FEP28" s="80"/>
      <c r="FEQ28" s="80"/>
      <c r="FER28" s="80"/>
      <c r="FES28" s="80"/>
      <c r="FET28" s="80"/>
      <c r="FEU28" s="80"/>
      <c r="FEV28" s="80"/>
      <c r="FEW28" s="80"/>
      <c r="FEX28" s="80"/>
      <c r="FEY28" s="80"/>
      <c r="FEZ28" s="80"/>
      <c r="FFA28" s="80"/>
      <c r="FFB28" s="80"/>
      <c r="FFC28" s="80"/>
      <c r="FFD28" s="80"/>
      <c r="FFE28" s="80"/>
      <c r="FFF28" s="80"/>
      <c r="FFG28" s="80"/>
      <c r="FFH28" s="80"/>
      <c r="FFI28" s="80"/>
      <c r="FFJ28" s="80"/>
      <c r="FFK28" s="80"/>
      <c r="FFL28" s="80"/>
      <c r="FFM28" s="80"/>
      <c r="FFN28" s="80"/>
      <c r="FFO28" s="80"/>
      <c r="FFP28" s="80"/>
      <c r="FFQ28" s="80"/>
      <c r="FFR28" s="80"/>
      <c r="FFS28" s="80"/>
      <c r="FFT28" s="80"/>
      <c r="FFU28" s="80"/>
      <c r="FFV28" s="80"/>
      <c r="FFW28" s="80"/>
      <c r="FFX28" s="80"/>
      <c r="FFY28" s="80"/>
      <c r="FFZ28" s="80"/>
      <c r="FGA28" s="80"/>
      <c r="FGB28" s="80"/>
      <c r="FGC28" s="80"/>
      <c r="FGD28" s="80"/>
      <c r="FGE28" s="80"/>
      <c r="FGF28" s="80"/>
      <c r="FGG28" s="80"/>
      <c r="FGH28" s="80"/>
      <c r="FGI28" s="80"/>
      <c r="FGJ28" s="80"/>
      <c r="FGK28" s="80"/>
      <c r="FGL28" s="80"/>
      <c r="FGM28" s="80"/>
      <c r="FGN28" s="80"/>
      <c r="FGO28" s="80"/>
      <c r="FGP28" s="80"/>
      <c r="FGQ28" s="80"/>
      <c r="FGR28" s="80"/>
      <c r="FGS28" s="80"/>
      <c r="FGT28" s="80"/>
      <c r="FGU28" s="80"/>
      <c r="FGV28" s="80"/>
      <c r="FGW28" s="80"/>
      <c r="FGX28" s="80"/>
      <c r="FGY28" s="80"/>
      <c r="FGZ28" s="80"/>
      <c r="FHA28" s="80"/>
      <c r="FHB28" s="80"/>
      <c r="FHC28" s="80"/>
      <c r="FHD28" s="80"/>
      <c r="FHE28" s="80"/>
      <c r="FHF28" s="80"/>
      <c r="FHG28" s="80"/>
      <c r="FHH28" s="80"/>
      <c r="FHI28" s="80"/>
      <c r="FHJ28" s="80"/>
      <c r="FHK28" s="80"/>
      <c r="FHL28" s="80"/>
      <c r="FHM28" s="80"/>
      <c r="FHN28" s="80"/>
      <c r="FHO28" s="80"/>
      <c r="FHP28" s="80"/>
      <c r="FHQ28" s="80"/>
      <c r="FHR28" s="80"/>
      <c r="FHS28" s="80"/>
      <c r="FHT28" s="80"/>
      <c r="FHU28" s="80"/>
      <c r="FHV28" s="80"/>
      <c r="FHW28" s="80"/>
      <c r="FHX28" s="80"/>
      <c r="FHY28" s="80"/>
      <c r="FHZ28" s="80"/>
      <c r="FIA28" s="80"/>
      <c r="FIB28" s="80"/>
      <c r="FIC28" s="80"/>
      <c r="FID28" s="80"/>
      <c r="FIE28" s="80"/>
      <c r="FIF28" s="80"/>
      <c r="FIG28" s="80"/>
      <c r="FIH28" s="80"/>
      <c r="FII28" s="80"/>
      <c r="FIJ28" s="80"/>
      <c r="FIK28" s="80"/>
      <c r="FIL28" s="80"/>
      <c r="FIM28" s="80"/>
      <c r="FIN28" s="80"/>
      <c r="FIO28" s="80"/>
      <c r="FIP28" s="80"/>
      <c r="FIQ28" s="80"/>
      <c r="FIR28" s="80"/>
      <c r="FIS28" s="80"/>
      <c r="FIT28" s="80"/>
      <c r="FIU28" s="80"/>
      <c r="FIV28" s="80"/>
      <c r="FIW28" s="80"/>
      <c r="FIX28" s="80"/>
      <c r="FIY28" s="80"/>
      <c r="FIZ28" s="80"/>
      <c r="FJA28" s="80"/>
      <c r="FJB28" s="80"/>
      <c r="FJC28" s="80"/>
      <c r="FJD28" s="80"/>
      <c r="FJE28" s="80"/>
      <c r="FJF28" s="80"/>
      <c r="FJG28" s="80"/>
      <c r="FJH28" s="80"/>
      <c r="FJI28" s="80"/>
      <c r="FJJ28" s="80"/>
      <c r="FJK28" s="80"/>
      <c r="FJL28" s="80"/>
      <c r="FJM28" s="80"/>
      <c r="FJN28" s="80"/>
      <c r="FJO28" s="80"/>
      <c r="FJP28" s="80"/>
      <c r="FJQ28" s="80"/>
      <c r="FJR28" s="80"/>
      <c r="FJS28" s="80"/>
      <c r="FJT28" s="80"/>
      <c r="FJU28" s="80"/>
      <c r="FJV28" s="80"/>
      <c r="FJW28" s="80"/>
      <c r="FJX28" s="80"/>
      <c r="FJY28" s="80"/>
      <c r="FJZ28" s="80"/>
      <c r="FKA28" s="80"/>
      <c r="FKB28" s="80"/>
      <c r="FKC28" s="80"/>
      <c r="FKD28" s="80"/>
      <c r="FKE28" s="80"/>
      <c r="FKF28" s="80"/>
      <c r="FKG28" s="80"/>
      <c r="FKH28" s="80"/>
      <c r="FKI28" s="80"/>
      <c r="FKJ28" s="80"/>
      <c r="FKK28" s="80"/>
      <c r="FKL28" s="80"/>
      <c r="FKM28" s="80"/>
      <c r="FKN28" s="80"/>
      <c r="FKO28" s="80"/>
      <c r="FKP28" s="80"/>
      <c r="FKQ28" s="80"/>
      <c r="FKR28" s="80"/>
      <c r="FKS28" s="80"/>
      <c r="FKT28" s="80"/>
      <c r="FKU28" s="80"/>
      <c r="FKV28" s="80"/>
      <c r="FKW28" s="80"/>
      <c r="FKX28" s="80"/>
      <c r="FKY28" s="80"/>
      <c r="FKZ28" s="80"/>
      <c r="FLA28" s="80"/>
      <c r="FLB28" s="80"/>
      <c r="FLC28" s="80"/>
      <c r="FLD28" s="80"/>
      <c r="FLE28" s="80"/>
      <c r="FLF28" s="80"/>
      <c r="FLG28" s="80"/>
      <c r="FLH28" s="80"/>
      <c r="FLI28" s="80"/>
      <c r="FLJ28" s="80"/>
      <c r="FLK28" s="80"/>
      <c r="FLL28" s="80"/>
      <c r="FLM28" s="80"/>
      <c r="FLN28" s="80"/>
      <c r="FLO28" s="80"/>
      <c r="FLP28" s="80"/>
      <c r="FLQ28" s="80"/>
      <c r="FLR28" s="80"/>
      <c r="FLS28" s="80"/>
      <c r="FLT28" s="80"/>
      <c r="FLU28" s="80"/>
      <c r="FLV28" s="80"/>
      <c r="FLW28" s="80"/>
      <c r="FLX28" s="80"/>
      <c r="FLY28" s="80"/>
      <c r="FLZ28" s="80"/>
      <c r="FMA28" s="80"/>
      <c r="FMB28" s="80"/>
      <c r="FMC28" s="80"/>
      <c r="FMD28" s="80"/>
      <c r="FME28" s="80"/>
      <c r="FMF28" s="80"/>
      <c r="FMG28" s="80"/>
      <c r="FMH28" s="80"/>
      <c r="FMI28" s="80"/>
      <c r="FMJ28" s="80"/>
      <c r="FMK28" s="80"/>
      <c r="FML28" s="80"/>
      <c r="FMM28" s="80"/>
      <c r="FMN28" s="80"/>
      <c r="FMO28" s="80"/>
      <c r="FMP28" s="80"/>
      <c r="FMQ28" s="80"/>
      <c r="FMR28" s="80"/>
      <c r="FMS28" s="80"/>
      <c r="FMT28" s="80"/>
      <c r="FMU28" s="80"/>
      <c r="FMV28" s="80"/>
      <c r="FMW28" s="80"/>
      <c r="FMX28" s="80"/>
      <c r="FMY28" s="80"/>
      <c r="FMZ28" s="80"/>
      <c r="FNA28" s="80"/>
      <c r="FNB28" s="80"/>
      <c r="FNC28" s="80"/>
      <c r="FND28" s="80"/>
      <c r="FNE28" s="80"/>
      <c r="FNF28" s="80"/>
      <c r="FNG28" s="80"/>
      <c r="FNH28" s="80"/>
      <c r="FNI28" s="80"/>
      <c r="FNJ28" s="80"/>
      <c r="FNK28" s="80"/>
      <c r="FNL28" s="80"/>
      <c r="FNM28" s="80"/>
      <c r="FNN28" s="80"/>
      <c r="FNO28" s="80"/>
      <c r="FNP28" s="80"/>
      <c r="FNQ28" s="80"/>
      <c r="FNR28" s="80"/>
      <c r="FNS28" s="80"/>
      <c r="FNT28" s="80"/>
      <c r="FNU28" s="80"/>
      <c r="FNV28" s="80"/>
      <c r="FNW28" s="80"/>
      <c r="FNX28" s="80"/>
      <c r="FNY28" s="80"/>
      <c r="FNZ28" s="80"/>
      <c r="FOA28" s="80"/>
      <c r="FOB28" s="80"/>
      <c r="FOC28" s="80"/>
      <c r="FOD28" s="80"/>
      <c r="FOE28" s="80"/>
      <c r="FOF28" s="80"/>
      <c r="FOG28" s="80"/>
      <c r="FOH28" s="80"/>
      <c r="FOI28" s="80"/>
      <c r="FOJ28" s="80"/>
      <c r="FOK28" s="80"/>
      <c r="FOL28" s="80"/>
      <c r="FOM28" s="80"/>
      <c r="FON28" s="80"/>
      <c r="FOO28" s="80"/>
      <c r="FOP28" s="80"/>
      <c r="FOQ28" s="80"/>
      <c r="FOR28" s="80"/>
      <c r="FOS28" s="80"/>
      <c r="FOT28" s="80"/>
      <c r="FOU28" s="80"/>
      <c r="FOV28" s="80"/>
      <c r="FOW28" s="80"/>
      <c r="FOX28" s="80"/>
      <c r="FOY28" s="80"/>
      <c r="FOZ28" s="80"/>
      <c r="FPA28" s="80"/>
      <c r="FPB28" s="80"/>
      <c r="FPC28" s="80"/>
      <c r="FPD28" s="80"/>
      <c r="FPE28" s="80"/>
      <c r="FPF28" s="80"/>
      <c r="FPG28" s="80"/>
      <c r="FPH28" s="80"/>
      <c r="FPI28" s="80"/>
      <c r="FPJ28" s="80"/>
      <c r="FPK28" s="80"/>
      <c r="FPL28" s="80"/>
      <c r="FPM28" s="80"/>
      <c r="FPN28" s="80"/>
      <c r="FPO28" s="80"/>
      <c r="FPP28" s="80"/>
      <c r="FPQ28" s="80"/>
      <c r="FPR28" s="80"/>
      <c r="FPS28" s="80"/>
      <c r="FPT28" s="80"/>
      <c r="FPU28" s="80"/>
      <c r="FPV28" s="80"/>
      <c r="FPW28" s="80"/>
      <c r="FPX28" s="80"/>
      <c r="FPY28" s="80"/>
      <c r="FPZ28" s="80"/>
      <c r="FQA28" s="80"/>
      <c r="FQB28" s="80"/>
      <c r="FQC28" s="80"/>
      <c r="FQD28" s="80"/>
      <c r="FQE28" s="80"/>
      <c r="FQF28" s="80"/>
      <c r="FQG28" s="80"/>
      <c r="FQH28" s="80"/>
      <c r="FQI28" s="80"/>
      <c r="FQJ28" s="80"/>
      <c r="FQK28" s="80"/>
      <c r="FQL28" s="80"/>
      <c r="FQM28" s="80"/>
      <c r="FQN28" s="80"/>
      <c r="FQO28" s="80"/>
      <c r="FQP28" s="80"/>
      <c r="FQQ28" s="80"/>
      <c r="FQR28" s="80"/>
      <c r="FQS28" s="80"/>
      <c r="FQT28" s="80"/>
      <c r="FQU28" s="80"/>
      <c r="FQV28" s="80"/>
      <c r="FQW28" s="80"/>
      <c r="FQX28" s="80"/>
      <c r="FQY28" s="80"/>
      <c r="FQZ28" s="80"/>
      <c r="FRA28" s="80"/>
      <c r="FRB28" s="80"/>
      <c r="FRC28" s="80"/>
      <c r="FRD28" s="80"/>
      <c r="FRE28" s="80"/>
      <c r="FRF28" s="80"/>
      <c r="FRG28" s="80"/>
      <c r="FRH28" s="80"/>
      <c r="FRI28" s="80"/>
      <c r="FRJ28" s="80"/>
      <c r="FRK28" s="80"/>
      <c r="FRL28" s="80"/>
      <c r="FRM28" s="80"/>
      <c r="FRN28" s="80"/>
      <c r="FRO28" s="80"/>
      <c r="FRP28" s="80"/>
      <c r="FRQ28" s="80"/>
      <c r="FRR28" s="80"/>
      <c r="FRS28" s="80"/>
      <c r="FRT28" s="80"/>
      <c r="FRU28" s="80"/>
      <c r="FRV28" s="80"/>
      <c r="FRW28" s="80"/>
      <c r="FRX28" s="80"/>
      <c r="FRY28" s="80"/>
      <c r="FRZ28" s="80"/>
      <c r="FSA28" s="80"/>
      <c r="FSB28" s="80"/>
      <c r="FSC28" s="80"/>
      <c r="FSD28" s="80"/>
      <c r="FSE28" s="80"/>
      <c r="FSF28" s="80"/>
      <c r="FSG28" s="80"/>
      <c r="FSH28" s="80"/>
      <c r="FSI28" s="80"/>
      <c r="FSJ28" s="80"/>
      <c r="FSK28" s="80"/>
      <c r="FSL28" s="80"/>
      <c r="FSM28" s="80"/>
      <c r="FSN28" s="80"/>
      <c r="FSO28" s="80"/>
      <c r="FSP28" s="80"/>
      <c r="FSQ28" s="80"/>
      <c r="FSR28" s="80"/>
      <c r="FSS28" s="80"/>
      <c r="FST28" s="80"/>
      <c r="FSU28" s="80"/>
      <c r="FSV28" s="80"/>
      <c r="FSW28" s="80"/>
      <c r="FSX28" s="80"/>
      <c r="FSY28" s="80"/>
      <c r="FSZ28" s="80"/>
      <c r="FTA28" s="80"/>
      <c r="FTB28" s="80"/>
      <c r="FTC28" s="80"/>
      <c r="FTD28" s="80"/>
      <c r="FTE28" s="80"/>
      <c r="FTF28" s="80"/>
      <c r="FTG28" s="80"/>
      <c r="FTH28" s="80"/>
      <c r="FTI28" s="80"/>
      <c r="FTJ28" s="80"/>
      <c r="FTK28" s="80"/>
      <c r="FTL28" s="80"/>
      <c r="FTM28" s="80"/>
      <c r="FTN28" s="80"/>
      <c r="FTO28" s="80"/>
      <c r="FTP28" s="80"/>
      <c r="FTQ28" s="80"/>
      <c r="FTR28" s="80"/>
      <c r="FTS28" s="80"/>
      <c r="FTT28" s="80"/>
      <c r="FTU28" s="80"/>
      <c r="FTV28" s="80"/>
      <c r="FTW28" s="80"/>
      <c r="FTX28" s="80"/>
      <c r="FTY28" s="80"/>
      <c r="FTZ28" s="80"/>
      <c r="FUA28" s="80"/>
      <c r="FUB28" s="80"/>
      <c r="FUC28" s="80"/>
      <c r="FUD28" s="80"/>
      <c r="FUE28" s="80"/>
      <c r="FUF28" s="80"/>
      <c r="FUG28" s="80"/>
      <c r="FUH28" s="80"/>
      <c r="FUI28" s="80"/>
      <c r="FUJ28" s="80"/>
      <c r="FUK28" s="80"/>
      <c r="FUL28" s="80"/>
      <c r="FUM28" s="80"/>
      <c r="FUN28" s="80"/>
      <c r="FUO28" s="80"/>
      <c r="FUP28" s="80"/>
      <c r="FUQ28" s="80"/>
      <c r="FUR28" s="80"/>
      <c r="FUS28" s="80"/>
      <c r="FUT28" s="80"/>
      <c r="FUU28" s="80"/>
      <c r="FUV28" s="80"/>
      <c r="FUW28" s="80"/>
      <c r="FUX28" s="80"/>
      <c r="FUY28" s="80"/>
      <c r="FUZ28" s="80"/>
      <c r="FVA28" s="80"/>
      <c r="FVB28" s="80"/>
      <c r="FVC28" s="80"/>
      <c r="FVD28" s="80"/>
      <c r="FVE28" s="80"/>
      <c r="FVF28" s="80"/>
      <c r="FVG28" s="80"/>
      <c r="FVH28" s="80"/>
      <c r="FVI28" s="80"/>
      <c r="FVJ28" s="80"/>
      <c r="FVK28" s="80"/>
      <c r="FVL28" s="80"/>
      <c r="FVM28" s="80"/>
      <c r="FVN28" s="80"/>
      <c r="FVO28" s="80"/>
      <c r="FVP28" s="80"/>
      <c r="FVQ28" s="80"/>
      <c r="FVR28" s="80"/>
      <c r="FVS28" s="80"/>
      <c r="FVT28" s="80"/>
      <c r="FVU28" s="80"/>
      <c r="FVV28" s="80"/>
      <c r="FVW28" s="80"/>
      <c r="FVX28" s="80"/>
      <c r="FVY28" s="80"/>
      <c r="FVZ28" s="80"/>
      <c r="FWA28" s="80"/>
      <c r="FWB28" s="80"/>
      <c r="FWC28" s="80"/>
      <c r="FWD28" s="80"/>
      <c r="FWE28" s="80"/>
      <c r="FWF28" s="80"/>
      <c r="FWG28" s="80"/>
      <c r="FWH28" s="80"/>
      <c r="FWI28" s="80"/>
      <c r="FWJ28" s="80"/>
      <c r="FWK28" s="80"/>
      <c r="FWL28" s="80"/>
      <c r="FWM28" s="80"/>
      <c r="FWN28" s="80"/>
      <c r="FWO28" s="80"/>
      <c r="FWP28" s="80"/>
      <c r="FWQ28" s="80"/>
      <c r="FWR28" s="80"/>
      <c r="FWS28" s="80"/>
      <c r="FWT28" s="80"/>
      <c r="FWU28" s="80"/>
      <c r="FWV28" s="80"/>
      <c r="FWW28" s="80"/>
      <c r="FWX28" s="80"/>
      <c r="FWY28" s="80"/>
      <c r="FWZ28" s="80"/>
      <c r="FXA28" s="80"/>
      <c r="FXB28" s="80"/>
      <c r="FXC28" s="80"/>
      <c r="FXD28" s="80"/>
      <c r="FXE28" s="80"/>
      <c r="FXF28" s="80"/>
      <c r="FXG28" s="80"/>
      <c r="FXH28" s="80"/>
      <c r="FXI28" s="80"/>
      <c r="FXJ28" s="80"/>
      <c r="FXK28" s="80"/>
      <c r="FXL28" s="80"/>
      <c r="FXM28" s="80"/>
      <c r="FXN28" s="80"/>
      <c r="FXO28" s="80"/>
      <c r="FXP28" s="80"/>
      <c r="FXQ28" s="80"/>
      <c r="FXR28" s="80"/>
      <c r="FXS28" s="80"/>
      <c r="FXT28" s="80"/>
      <c r="FXU28" s="80"/>
      <c r="FXV28" s="80"/>
      <c r="FXW28" s="80"/>
      <c r="FXX28" s="80"/>
      <c r="FXY28" s="80"/>
      <c r="FXZ28" s="80"/>
      <c r="FYA28" s="80"/>
      <c r="FYB28" s="80"/>
      <c r="FYC28" s="80"/>
      <c r="FYD28" s="80"/>
      <c r="FYE28" s="80"/>
      <c r="FYF28" s="80"/>
      <c r="FYG28" s="80"/>
      <c r="FYH28" s="80"/>
      <c r="FYI28" s="80"/>
      <c r="FYJ28" s="80"/>
      <c r="FYK28" s="80"/>
      <c r="FYL28" s="80"/>
      <c r="FYM28" s="80"/>
      <c r="FYN28" s="80"/>
      <c r="FYO28" s="80"/>
      <c r="FYP28" s="80"/>
      <c r="FYQ28" s="80"/>
      <c r="FYR28" s="80"/>
      <c r="FYS28" s="80"/>
      <c r="FYT28" s="80"/>
      <c r="FYU28" s="80"/>
      <c r="FYV28" s="80"/>
      <c r="FYW28" s="80"/>
      <c r="FYX28" s="80"/>
      <c r="FYY28" s="80"/>
      <c r="FYZ28" s="80"/>
      <c r="FZA28" s="80"/>
      <c r="FZB28" s="80"/>
      <c r="FZC28" s="80"/>
      <c r="FZD28" s="80"/>
      <c r="FZE28" s="80"/>
      <c r="FZF28" s="80"/>
      <c r="FZG28" s="80"/>
      <c r="FZH28" s="80"/>
      <c r="FZI28" s="80"/>
      <c r="FZJ28" s="80"/>
      <c r="FZK28" s="80"/>
      <c r="FZL28" s="80"/>
      <c r="FZM28" s="80"/>
      <c r="FZN28" s="80"/>
      <c r="FZO28" s="80"/>
      <c r="FZP28" s="80"/>
      <c r="FZQ28" s="80"/>
      <c r="FZR28" s="80"/>
      <c r="FZS28" s="80"/>
      <c r="FZT28" s="80"/>
      <c r="FZU28" s="80"/>
      <c r="FZV28" s="80"/>
      <c r="FZW28" s="80"/>
      <c r="FZX28" s="80"/>
      <c r="FZY28" s="80"/>
      <c r="FZZ28" s="80"/>
      <c r="GAA28" s="80"/>
      <c r="GAB28" s="80"/>
      <c r="GAC28" s="80"/>
      <c r="GAD28" s="80"/>
      <c r="GAE28" s="80"/>
      <c r="GAF28" s="80"/>
      <c r="GAG28" s="80"/>
      <c r="GAH28" s="80"/>
      <c r="GAI28" s="80"/>
      <c r="GAJ28" s="80"/>
      <c r="GAK28" s="80"/>
      <c r="GAL28" s="80"/>
      <c r="GAM28" s="80"/>
      <c r="GAN28" s="80"/>
      <c r="GAO28" s="80"/>
      <c r="GAP28" s="80"/>
      <c r="GAQ28" s="80"/>
      <c r="GAR28" s="80"/>
      <c r="GAS28" s="80"/>
      <c r="GAT28" s="80"/>
      <c r="GAU28" s="80"/>
      <c r="GAV28" s="80"/>
      <c r="GAW28" s="80"/>
      <c r="GAX28" s="80"/>
      <c r="GAY28" s="80"/>
      <c r="GAZ28" s="80"/>
      <c r="GBA28" s="80"/>
      <c r="GBB28" s="80"/>
      <c r="GBC28" s="80"/>
      <c r="GBD28" s="80"/>
      <c r="GBE28" s="80"/>
      <c r="GBF28" s="80"/>
      <c r="GBG28" s="80"/>
      <c r="GBH28" s="80"/>
      <c r="GBI28" s="80"/>
      <c r="GBJ28" s="80"/>
      <c r="GBK28" s="80"/>
      <c r="GBL28" s="80"/>
      <c r="GBM28" s="80"/>
      <c r="GBN28" s="80"/>
      <c r="GBO28" s="80"/>
      <c r="GBP28" s="80"/>
      <c r="GBQ28" s="80"/>
      <c r="GBR28" s="80"/>
      <c r="GBS28" s="80"/>
      <c r="GBT28" s="80"/>
      <c r="GBU28" s="80"/>
      <c r="GBV28" s="80"/>
      <c r="GBW28" s="80"/>
      <c r="GBX28" s="80"/>
      <c r="GBY28" s="80"/>
      <c r="GBZ28" s="80"/>
      <c r="GCA28" s="80"/>
      <c r="GCB28" s="80"/>
      <c r="GCC28" s="80"/>
      <c r="GCD28" s="80"/>
      <c r="GCE28" s="80"/>
      <c r="GCF28" s="80"/>
      <c r="GCG28" s="80"/>
      <c r="GCH28" s="80"/>
      <c r="GCI28" s="80"/>
      <c r="GCJ28" s="80"/>
      <c r="GCK28" s="80"/>
      <c r="GCL28" s="80"/>
      <c r="GCM28" s="80"/>
      <c r="GCN28" s="80"/>
      <c r="GCO28" s="80"/>
      <c r="GCP28" s="80"/>
      <c r="GCQ28" s="80"/>
      <c r="GCR28" s="80"/>
      <c r="GCS28" s="80"/>
      <c r="GCT28" s="80"/>
      <c r="GCU28" s="80"/>
      <c r="GCV28" s="80"/>
      <c r="GCW28" s="80"/>
      <c r="GCX28" s="80"/>
      <c r="GCY28" s="80"/>
      <c r="GCZ28" s="80"/>
      <c r="GDA28" s="80"/>
      <c r="GDB28" s="80"/>
      <c r="GDC28" s="80"/>
      <c r="GDD28" s="80"/>
      <c r="GDE28" s="80"/>
      <c r="GDF28" s="80"/>
      <c r="GDG28" s="80"/>
      <c r="GDH28" s="80"/>
      <c r="GDI28" s="80"/>
      <c r="GDJ28" s="80"/>
      <c r="GDK28" s="80"/>
      <c r="GDL28" s="80"/>
      <c r="GDM28" s="80"/>
      <c r="GDN28" s="80"/>
      <c r="GDO28" s="80"/>
      <c r="GDP28" s="80"/>
      <c r="GDQ28" s="80"/>
      <c r="GDR28" s="80"/>
      <c r="GDS28" s="80"/>
      <c r="GDT28" s="80"/>
      <c r="GDU28" s="80"/>
      <c r="GDV28" s="80"/>
      <c r="GDW28" s="80"/>
      <c r="GDX28" s="80"/>
      <c r="GDY28" s="80"/>
      <c r="GDZ28" s="80"/>
      <c r="GEA28" s="80"/>
      <c r="GEB28" s="80"/>
      <c r="GEC28" s="80"/>
      <c r="GED28" s="80"/>
      <c r="GEE28" s="80"/>
      <c r="GEF28" s="80"/>
      <c r="GEG28" s="80"/>
      <c r="GEH28" s="80"/>
      <c r="GEI28" s="80"/>
      <c r="GEJ28" s="80"/>
      <c r="GEK28" s="80"/>
      <c r="GEL28" s="80"/>
      <c r="GEM28" s="80"/>
      <c r="GEN28" s="80"/>
      <c r="GEO28" s="80"/>
      <c r="GEP28" s="80"/>
      <c r="GEQ28" s="80"/>
      <c r="GER28" s="80"/>
      <c r="GES28" s="80"/>
      <c r="GET28" s="80"/>
      <c r="GEU28" s="80"/>
      <c r="GEV28" s="80"/>
      <c r="GEW28" s="80"/>
      <c r="GEX28" s="80"/>
      <c r="GEY28" s="80"/>
      <c r="GEZ28" s="80"/>
      <c r="GFA28" s="80"/>
      <c r="GFB28" s="80"/>
      <c r="GFC28" s="80"/>
      <c r="GFD28" s="80"/>
      <c r="GFE28" s="80"/>
      <c r="GFF28" s="80"/>
      <c r="GFG28" s="80"/>
      <c r="GFH28" s="80"/>
      <c r="GFI28" s="80"/>
      <c r="GFJ28" s="80"/>
      <c r="GFK28" s="80"/>
      <c r="GFL28" s="80"/>
      <c r="GFM28" s="80"/>
      <c r="GFN28" s="80"/>
      <c r="GFO28" s="80"/>
      <c r="GFP28" s="80"/>
      <c r="GFQ28" s="80"/>
      <c r="GFR28" s="80"/>
      <c r="GFS28" s="80"/>
      <c r="GFT28" s="80"/>
      <c r="GFU28" s="80"/>
      <c r="GFV28" s="80"/>
      <c r="GFW28" s="80"/>
      <c r="GFX28" s="80"/>
      <c r="GFY28" s="80"/>
      <c r="GFZ28" s="80"/>
      <c r="GGA28" s="80"/>
      <c r="GGB28" s="80"/>
      <c r="GGC28" s="80"/>
      <c r="GGD28" s="80"/>
      <c r="GGE28" s="80"/>
      <c r="GGF28" s="80"/>
      <c r="GGG28" s="80"/>
      <c r="GGH28" s="80"/>
      <c r="GGI28" s="80"/>
      <c r="GGJ28" s="80"/>
      <c r="GGK28" s="80"/>
      <c r="GGL28" s="80"/>
      <c r="GGM28" s="80"/>
      <c r="GGN28" s="80"/>
      <c r="GGO28" s="80"/>
      <c r="GGP28" s="80"/>
      <c r="GGQ28" s="80"/>
      <c r="GGR28" s="80"/>
      <c r="GGS28" s="80"/>
      <c r="GGT28" s="80"/>
      <c r="GGU28" s="80"/>
      <c r="GGV28" s="80"/>
      <c r="GGW28" s="80"/>
      <c r="GGX28" s="80"/>
      <c r="GGY28" s="80"/>
      <c r="GGZ28" s="80"/>
      <c r="GHA28" s="80"/>
      <c r="GHB28" s="80"/>
      <c r="GHC28" s="80"/>
      <c r="GHD28" s="80"/>
      <c r="GHE28" s="80"/>
      <c r="GHF28" s="80"/>
      <c r="GHG28" s="80"/>
      <c r="GHH28" s="80"/>
      <c r="GHI28" s="80"/>
      <c r="GHJ28" s="80"/>
      <c r="GHK28" s="80"/>
      <c r="GHL28" s="80"/>
      <c r="GHM28" s="80"/>
      <c r="GHN28" s="80"/>
      <c r="GHO28" s="80"/>
      <c r="GHP28" s="80"/>
      <c r="GHQ28" s="80"/>
      <c r="GHR28" s="80"/>
      <c r="GHS28" s="80"/>
      <c r="GHT28" s="80"/>
      <c r="GHU28" s="80"/>
      <c r="GHV28" s="80"/>
      <c r="GHW28" s="80"/>
      <c r="GHX28" s="80"/>
      <c r="GHY28" s="80"/>
      <c r="GHZ28" s="80"/>
      <c r="GIA28" s="80"/>
      <c r="GIB28" s="80"/>
      <c r="GIC28" s="80"/>
      <c r="GID28" s="80"/>
      <c r="GIE28" s="80"/>
      <c r="GIF28" s="80"/>
      <c r="GIG28" s="80"/>
      <c r="GIH28" s="80"/>
      <c r="GII28" s="80"/>
      <c r="GIJ28" s="80"/>
      <c r="GIK28" s="80"/>
      <c r="GIL28" s="80"/>
      <c r="GIM28" s="80"/>
      <c r="GIN28" s="80"/>
      <c r="GIO28" s="80"/>
      <c r="GIP28" s="80"/>
      <c r="GIQ28" s="80"/>
      <c r="GIR28" s="80"/>
      <c r="GIS28" s="80"/>
      <c r="GIT28" s="80"/>
      <c r="GIU28" s="80"/>
      <c r="GIV28" s="80"/>
      <c r="GIW28" s="80"/>
      <c r="GIX28" s="80"/>
      <c r="GIY28" s="80"/>
      <c r="GIZ28" s="80"/>
      <c r="GJA28" s="80"/>
      <c r="GJB28" s="80"/>
      <c r="GJC28" s="80"/>
      <c r="GJD28" s="80"/>
      <c r="GJE28" s="80"/>
      <c r="GJF28" s="80"/>
      <c r="GJG28" s="80"/>
      <c r="GJH28" s="80"/>
      <c r="GJI28" s="80"/>
      <c r="GJJ28" s="80"/>
      <c r="GJK28" s="80"/>
      <c r="GJL28" s="80"/>
      <c r="GJM28" s="80"/>
      <c r="GJN28" s="80"/>
      <c r="GJO28" s="80"/>
      <c r="GJP28" s="80"/>
      <c r="GJQ28" s="80"/>
      <c r="GJR28" s="80"/>
      <c r="GJS28" s="80"/>
      <c r="GJT28" s="80"/>
      <c r="GJU28" s="80"/>
      <c r="GJV28" s="80"/>
      <c r="GJW28" s="80"/>
      <c r="GJX28" s="80"/>
      <c r="GJY28" s="80"/>
      <c r="GJZ28" s="80"/>
      <c r="GKA28" s="80"/>
      <c r="GKB28" s="80"/>
      <c r="GKC28" s="80"/>
      <c r="GKD28" s="80"/>
      <c r="GKE28" s="80"/>
      <c r="GKF28" s="80"/>
      <c r="GKG28" s="80"/>
      <c r="GKH28" s="80"/>
      <c r="GKI28" s="80"/>
      <c r="GKJ28" s="80"/>
      <c r="GKK28" s="80"/>
      <c r="GKL28" s="80"/>
      <c r="GKM28" s="80"/>
      <c r="GKN28" s="80"/>
      <c r="GKO28" s="80"/>
      <c r="GKP28" s="80"/>
      <c r="GKQ28" s="80"/>
      <c r="GKR28" s="80"/>
      <c r="GKS28" s="80"/>
      <c r="GKT28" s="80"/>
      <c r="GKU28" s="80"/>
      <c r="GKV28" s="80"/>
      <c r="GKW28" s="80"/>
      <c r="GKX28" s="80"/>
      <c r="GKY28" s="80"/>
      <c r="GKZ28" s="80"/>
      <c r="GLA28" s="80"/>
      <c r="GLB28" s="80"/>
      <c r="GLC28" s="80"/>
      <c r="GLD28" s="80"/>
      <c r="GLE28" s="80"/>
      <c r="GLF28" s="80"/>
      <c r="GLG28" s="80"/>
      <c r="GLH28" s="80"/>
      <c r="GLI28" s="80"/>
      <c r="GLJ28" s="80"/>
      <c r="GLK28" s="80"/>
      <c r="GLL28" s="80"/>
      <c r="GLM28" s="80"/>
      <c r="GLN28" s="80"/>
      <c r="GLO28" s="80"/>
      <c r="GLP28" s="80"/>
      <c r="GLQ28" s="80"/>
      <c r="GLR28" s="80"/>
      <c r="GLS28" s="80"/>
      <c r="GLT28" s="80"/>
      <c r="GLU28" s="80"/>
      <c r="GLV28" s="80"/>
      <c r="GLW28" s="80"/>
      <c r="GLX28" s="80"/>
      <c r="GLY28" s="80"/>
      <c r="GLZ28" s="80"/>
      <c r="GMA28" s="80"/>
      <c r="GMB28" s="80"/>
      <c r="GMC28" s="80"/>
      <c r="GMD28" s="80"/>
      <c r="GME28" s="80"/>
      <c r="GMF28" s="80"/>
      <c r="GMG28" s="80"/>
      <c r="GMH28" s="80"/>
      <c r="GMI28" s="80"/>
      <c r="GMJ28" s="80"/>
      <c r="GMK28" s="80"/>
      <c r="GML28" s="80"/>
      <c r="GMM28" s="80"/>
      <c r="GMN28" s="80"/>
      <c r="GMO28" s="80"/>
      <c r="GMP28" s="80"/>
      <c r="GMQ28" s="80"/>
      <c r="GMR28" s="80"/>
      <c r="GMS28" s="80"/>
      <c r="GMT28" s="80"/>
      <c r="GMU28" s="80"/>
      <c r="GMV28" s="80"/>
      <c r="GMW28" s="80"/>
      <c r="GMX28" s="80"/>
      <c r="GMY28" s="80"/>
      <c r="GMZ28" s="80"/>
      <c r="GNA28" s="80"/>
      <c r="GNB28" s="80"/>
      <c r="GNC28" s="80"/>
      <c r="GND28" s="80"/>
      <c r="GNE28" s="80"/>
      <c r="GNF28" s="80"/>
      <c r="GNG28" s="80"/>
      <c r="GNH28" s="80"/>
      <c r="GNI28" s="80"/>
      <c r="GNJ28" s="80"/>
      <c r="GNK28" s="80"/>
      <c r="GNL28" s="80"/>
      <c r="GNM28" s="80"/>
      <c r="GNN28" s="80"/>
      <c r="GNO28" s="80"/>
      <c r="GNP28" s="80"/>
      <c r="GNQ28" s="80"/>
      <c r="GNR28" s="80"/>
      <c r="GNS28" s="80"/>
      <c r="GNT28" s="80"/>
      <c r="GNU28" s="80"/>
      <c r="GNV28" s="80"/>
      <c r="GNW28" s="80"/>
      <c r="GNX28" s="80"/>
      <c r="GNY28" s="80"/>
      <c r="GNZ28" s="80"/>
      <c r="GOA28" s="80"/>
      <c r="GOB28" s="80"/>
      <c r="GOC28" s="80"/>
      <c r="GOD28" s="80"/>
      <c r="GOE28" s="80"/>
      <c r="GOF28" s="80"/>
      <c r="GOG28" s="80"/>
      <c r="GOH28" s="80"/>
      <c r="GOI28" s="80"/>
      <c r="GOJ28" s="80"/>
      <c r="GOK28" s="80"/>
      <c r="GOL28" s="80"/>
      <c r="GOM28" s="80"/>
      <c r="GON28" s="80"/>
      <c r="GOO28" s="80"/>
      <c r="GOP28" s="80"/>
      <c r="GOQ28" s="80"/>
      <c r="GOR28" s="80"/>
      <c r="GOS28" s="80"/>
      <c r="GOT28" s="80"/>
      <c r="GOU28" s="80"/>
      <c r="GOV28" s="80"/>
      <c r="GOW28" s="80"/>
      <c r="GOX28" s="80"/>
      <c r="GOY28" s="80"/>
      <c r="GOZ28" s="80"/>
      <c r="GPA28" s="80"/>
      <c r="GPB28" s="80"/>
      <c r="GPC28" s="80"/>
      <c r="GPD28" s="80"/>
      <c r="GPE28" s="80"/>
      <c r="GPF28" s="80"/>
      <c r="GPG28" s="80"/>
      <c r="GPH28" s="80"/>
      <c r="GPI28" s="80"/>
      <c r="GPJ28" s="80"/>
      <c r="GPK28" s="80"/>
      <c r="GPL28" s="80"/>
      <c r="GPM28" s="80"/>
      <c r="GPN28" s="80"/>
      <c r="GPO28" s="80"/>
      <c r="GPP28" s="80"/>
      <c r="GPQ28" s="80"/>
      <c r="GPR28" s="80"/>
      <c r="GPS28" s="80"/>
      <c r="GPT28" s="80"/>
      <c r="GPU28" s="80"/>
      <c r="GPV28" s="80"/>
      <c r="GPW28" s="80"/>
      <c r="GPX28" s="80"/>
      <c r="GPY28" s="80"/>
      <c r="GPZ28" s="80"/>
      <c r="GQA28" s="80"/>
      <c r="GQB28" s="80"/>
      <c r="GQC28" s="80"/>
      <c r="GQD28" s="80"/>
      <c r="GQE28" s="80"/>
      <c r="GQF28" s="80"/>
      <c r="GQG28" s="80"/>
      <c r="GQH28" s="80"/>
      <c r="GQI28" s="80"/>
      <c r="GQJ28" s="80"/>
      <c r="GQK28" s="80"/>
      <c r="GQL28" s="80"/>
      <c r="GQM28" s="80"/>
      <c r="GQN28" s="80"/>
      <c r="GQO28" s="80"/>
      <c r="GQP28" s="80"/>
      <c r="GQQ28" s="80"/>
      <c r="GQR28" s="80"/>
      <c r="GQS28" s="80"/>
      <c r="GQT28" s="80"/>
      <c r="GQU28" s="80"/>
      <c r="GQV28" s="80"/>
      <c r="GQW28" s="80"/>
      <c r="GQX28" s="80"/>
      <c r="GQY28" s="80"/>
      <c r="GQZ28" s="80"/>
      <c r="GRA28" s="80"/>
      <c r="GRB28" s="80"/>
      <c r="GRC28" s="80"/>
      <c r="GRD28" s="80"/>
      <c r="GRE28" s="80"/>
      <c r="GRF28" s="80"/>
      <c r="GRG28" s="80"/>
      <c r="GRH28" s="80"/>
      <c r="GRI28" s="80"/>
      <c r="GRJ28" s="80"/>
      <c r="GRK28" s="80"/>
      <c r="GRL28" s="80"/>
      <c r="GRM28" s="80"/>
      <c r="GRN28" s="80"/>
      <c r="GRO28" s="80"/>
      <c r="GRP28" s="80"/>
      <c r="GRQ28" s="80"/>
      <c r="GRR28" s="80"/>
      <c r="GRS28" s="80"/>
      <c r="GRT28" s="80"/>
      <c r="GRU28" s="80"/>
      <c r="GRV28" s="80"/>
      <c r="GRW28" s="80"/>
      <c r="GRX28" s="80"/>
      <c r="GRY28" s="80"/>
      <c r="GRZ28" s="80"/>
      <c r="GSA28" s="80"/>
      <c r="GSB28" s="80"/>
      <c r="GSC28" s="80"/>
      <c r="GSD28" s="80"/>
      <c r="GSE28" s="80"/>
      <c r="GSF28" s="80"/>
      <c r="GSG28" s="80"/>
      <c r="GSH28" s="80"/>
      <c r="GSI28" s="80"/>
      <c r="GSJ28" s="80"/>
      <c r="GSK28" s="80"/>
      <c r="GSL28" s="80"/>
      <c r="GSM28" s="80"/>
      <c r="GSN28" s="80"/>
      <c r="GSO28" s="80"/>
      <c r="GSP28" s="80"/>
      <c r="GSQ28" s="80"/>
      <c r="GSR28" s="80"/>
      <c r="GSS28" s="80"/>
      <c r="GST28" s="80"/>
      <c r="GSU28" s="80"/>
      <c r="GSV28" s="80"/>
      <c r="GSW28" s="80"/>
      <c r="GSX28" s="80"/>
      <c r="GSY28" s="80"/>
      <c r="GSZ28" s="80"/>
      <c r="GTA28" s="80"/>
      <c r="GTB28" s="80"/>
      <c r="GTC28" s="80"/>
      <c r="GTD28" s="80"/>
      <c r="GTE28" s="80"/>
      <c r="GTF28" s="80"/>
      <c r="GTG28" s="80"/>
      <c r="GTH28" s="80"/>
      <c r="GTI28" s="80"/>
      <c r="GTJ28" s="80"/>
      <c r="GTK28" s="80"/>
      <c r="GTL28" s="80"/>
      <c r="GTM28" s="80"/>
      <c r="GTN28" s="80"/>
      <c r="GTO28" s="80"/>
      <c r="GTP28" s="80"/>
      <c r="GTQ28" s="80"/>
      <c r="GTR28" s="80"/>
      <c r="GTS28" s="80"/>
      <c r="GTT28" s="80"/>
      <c r="GTU28" s="80"/>
      <c r="GTV28" s="80"/>
      <c r="GTW28" s="80"/>
      <c r="GTX28" s="80"/>
      <c r="GTY28" s="80"/>
      <c r="GTZ28" s="80"/>
      <c r="GUA28" s="80"/>
      <c r="GUB28" s="80"/>
      <c r="GUC28" s="80"/>
      <c r="GUD28" s="80"/>
      <c r="GUE28" s="80"/>
      <c r="GUF28" s="80"/>
      <c r="GUG28" s="80"/>
      <c r="GUH28" s="80"/>
      <c r="GUI28" s="80"/>
      <c r="GUJ28" s="80"/>
      <c r="GUK28" s="80"/>
      <c r="GUL28" s="80"/>
      <c r="GUM28" s="80"/>
      <c r="GUN28" s="80"/>
      <c r="GUO28" s="80"/>
      <c r="GUP28" s="80"/>
      <c r="GUQ28" s="80"/>
      <c r="GUR28" s="80"/>
      <c r="GUS28" s="80"/>
      <c r="GUT28" s="80"/>
      <c r="GUU28" s="80"/>
      <c r="GUV28" s="80"/>
      <c r="GUW28" s="80"/>
      <c r="GUX28" s="80"/>
      <c r="GUY28" s="80"/>
      <c r="GUZ28" s="80"/>
      <c r="GVA28" s="80"/>
      <c r="GVB28" s="80"/>
      <c r="GVC28" s="80"/>
      <c r="GVD28" s="80"/>
      <c r="GVE28" s="80"/>
      <c r="GVF28" s="80"/>
      <c r="GVG28" s="80"/>
      <c r="GVH28" s="80"/>
      <c r="GVI28" s="80"/>
      <c r="GVJ28" s="80"/>
      <c r="GVK28" s="80"/>
      <c r="GVL28" s="80"/>
      <c r="GVM28" s="80"/>
      <c r="GVN28" s="80"/>
      <c r="GVO28" s="80"/>
      <c r="GVP28" s="80"/>
      <c r="GVQ28" s="80"/>
      <c r="GVR28" s="80"/>
      <c r="GVS28" s="80"/>
      <c r="GVT28" s="80"/>
      <c r="GVU28" s="80"/>
      <c r="GVV28" s="80"/>
      <c r="GVW28" s="80"/>
      <c r="GVX28" s="80"/>
      <c r="GVY28" s="80"/>
      <c r="GVZ28" s="80"/>
      <c r="GWA28" s="80"/>
      <c r="GWB28" s="80"/>
      <c r="GWC28" s="80"/>
      <c r="GWD28" s="80"/>
      <c r="GWE28" s="80"/>
      <c r="GWF28" s="80"/>
      <c r="GWG28" s="80"/>
      <c r="GWH28" s="80"/>
      <c r="GWI28" s="80"/>
      <c r="GWJ28" s="80"/>
      <c r="GWK28" s="80"/>
      <c r="GWL28" s="80"/>
      <c r="GWM28" s="80"/>
      <c r="GWN28" s="80"/>
      <c r="GWO28" s="80"/>
      <c r="GWP28" s="80"/>
      <c r="GWQ28" s="80"/>
      <c r="GWR28" s="80"/>
      <c r="GWS28" s="80"/>
      <c r="GWT28" s="80"/>
      <c r="GWU28" s="80"/>
      <c r="GWV28" s="80"/>
      <c r="GWW28" s="80"/>
      <c r="GWX28" s="80"/>
      <c r="GWY28" s="80"/>
      <c r="GWZ28" s="80"/>
      <c r="GXA28" s="80"/>
      <c r="GXB28" s="80"/>
      <c r="GXC28" s="80"/>
      <c r="GXD28" s="80"/>
      <c r="GXE28" s="80"/>
      <c r="GXF28" s="80"/>
      <c r="GXG28" s="80"/>
      <c r="GXH28" s="80"/>
      <c r="GXI28" s="80"/>
      <c r="GXJ28" s="80"/>
      <c r="GXK28" s="80"/>
      <c r="GXL28" s="80"/>
      <c r="GXM28" s="80"/>
      <c r="GXN28" s="80"/>
      <c r="GXO28" s="80"/>
      <c r="GXP28" s="80"/>
      <c r="GXQ28" s="80"/>
      <c r="GXR28" s="80"/>
      <c r="GXS28" s="80"/>
      <c r="GXT28" s="80"/>
      <c r="GXU28" s="80"/>
      <c r="GXV28" s="80"/>
      <c r="GXW28" s="80"/>
      <c r="GXX28" s="80"/>
      <c r="GXY28" s="80"/>
      <c r="GXZ28" s="80"/>
      <c r="GYA28" s="80"/>
      <c r="GYB28" s="80"/>
      <c r="GYC28" s="80"/>
      <c r="GYD28" s="80"/>
      <c r="GYE28" s="80"/>
      <c r="GYF28" s="80"/>
      <c r="GYG28" s="80"/>
      <c r="GYH28" s="80"/>
      <c r="GYI28" s="80"/>
      <c r="GYJ28" s="80"/>
      <c r="GYK28" s="80"/>
      <c r="GYL28" s="80"/>
      <c r="GYM28" s="80"/>
      <c r="GYN28" s="80"/>
      <c r="GYO28" s="80"/>
      <c r="GYP28" s="80"/>
      <c r="GYQ28" s="80"/>
      <c r="GYR28" s="80"/>
      <c r="GYS28" s="80"/>
      <c r="GYT28" s="80"/>
      <c r="GYU28" s="80"/>
      <c r="GYV28" s="80"/>
      <c r="GYW28" s="80"/>
      <c r="GYX28" s="80"/>
      <c r="GYY28" s="80"/>
      <c r="GYZ28" s="80"/>
      <c r="GZA28" s="80"/>
      <c r="GZB28" s="80"/>
      <c r="GZC28" s="80"/>
      <c r="GZD28" s="80"/>
      <c r="GZE28" s="80"/>
      <c r="GZF28" s="80"/>
      <c r="GZG28" s="80"/>
      <c r="GZH28" s="80"/>
      <c r="GZI28" s="80"/>
      <c r="GZJ28" s="80"/>
      <c r="GZK28" s="80"/>
      <c r="GZL28" s="80"/>
      <c r="GZM28" s="80"/>
      <c r="GZN28" s="80"/>
      <c r="GZO28" s="80"/>
      <c r="GZP28" s="80"/>
      <c r="GZQ28" s="80"/>
      <c r="GZR28" s="80"/>
      <c r="GZS28" s="80"/>
      <c r="GZT28" s="80"/>
      <c r="GZU28" s="80"/>
      <c r="GZV28" s="80"/>
      <c r="GZW28" s="80"/>
      <c r="GZX28" s="80"/>
      <c r="GZY28" s="80"/>
      <c r="GZZ28" s="80"/>
      <c r="HAA28" s="80"/>
      <c r="HAB28" s="80"/>
      <c r="HAC28" s="80"/>
      <c r="HAD28" s="80"/>
      <c r="HAE28" s="80"/>
      <c r="HAF28" s="80"/>
      <c r="HAG28" s="80"/>
      <c r="HAH28" s="80"/>
      <c r="HAI28" s="80"/>
      <c r="HAJ28" s="80"/>
      <c r="HAK28" s="80"/>
      <c r="HAL28" s="80"/>
      <c r="HAM28" s="80"/>
      <c r="HAN28" s="80"/>
      <c r="HAO28" s="80"/>
      <c r="HAP28" s="80"/>
      <c r="HAQ28" s="80"/>
      <c r="HAR28" s="80"/>
      <c r="HAS28" s="80"/>
      <c r="HAT28" s="80"/>
      <c r="HAU28" s="80"/>
      <c r="HAV28" s="80"/>
      <c r="HAW28" s="80"/>
      <c r="HAX28" s="80"/>
      <c r="HAY28" s="80"/>
      <c r="HAZ28" s="80"/>
      <c r="HBA28" s="80"/>
      <c r="HBB28" s="80"/>
      <c r="HBC28" s="80"/>
      <c r="HBD28" s="80"/>
      <c r="HBE28" s="80"/>
      <c r="HBF28" s="80"/>
      <c r="HBG28" s="80"/>
      <c r="HBH28" s="80"/>
      <c r="HBI28" s="80"/>
      <c r="HBJ28" s="80"/>
      <c r="HBK28" s="80"/>
      <c r="HBL28" s="80"/>
      <c r="HBM28" s="80"/>
      <c r="HBN28" s="80"/>
      <c r="HBO28" s="80"/>
      <c r="HBP28" s="80"/>
      <c r="HBQ28" s="80"/>
      <c r="HBR28" s="80"/>
      <c r="HBS28" s="80"/>
      <c r="HBT28" s="80"/>
      <c r="HBU28" s="80"/>
      <c r="HBV28" s="80"/>
      <c r="HBW28" s="80"/>
      <c r="HBX28" s="80"/>
      <c r="HBY28" s="80"/>
      <c r="HBZ28" s="80"/>
      <c r="HCA28" s="80"/>
      <c r="HCB28" s="80"/>
      <c r="HCC28" s="80"/>
      <c r="HCD28" s="80"/>
      <c r="HCE28" s="80"/>
      <c r="HCF28" s="80"/>
      <c r="HCG28" s="80"/>
      <c r="HCH28" s="80"/>
      <c r="HCI28" s="80"/>
      <c r="HCJ28" s="80"/>
      <c r="HCK28" s="80"/>
      <c r="HCL28" s="80"/>
      <c r="HCM28" s="80"/>
      <c r="HCN28" s="80"/>
      <c r="HCO28" s="80"/>
      <c r="HCP28" s="80"/>
      <c r="HCQ28" s="80"/>
      <c r="HCR28" s="80"/>
      <c r="HCS28" s="80"/>
      <c r="HCT28" s="80"/>
      <c r="HCU28" s="80"/>
      <c r="HCV28" s="80"/>
      <c r="HCW28" s="80"/>
      <c r="HCX28" s="80"/>
      <c r="HCY28" s="80"/>
      <c r="HCZ28" s="80"/>
      <c r="HDA28" s="80"/>
      <c r="HDB28" s="80"/>
      <c r="HDC28" s="80"/>
      <c r="HDD28" s="80"/>
      <c r="HDE28" s="80"/>
      <c r="HDF28" s="80"/>
      <c r="HDG28" s="80"/>
      <c r="HDH28" s="80"/>
      <c r="HDI28" s="80"/>
      <c r="HDJ28" s="80"/>
      <c r="HDK28" s="80"/>
      <c r="HDL28" s="80"/>
      <c r="HDM28" s="80"/>
      <c r="HDN28" s="80"/>
      <c r="HDO28" s="80"/>
      <c r="HDP28" s="80"/>
      <c r="HDQ28" s="80"/>
      <c r="HDR28" s="80"/>
      <c r="HDS28" s="80"/>
      <c r="HDT28" s="80"/>
      <c r="HDU28" s="80"/>
      <c r="HDV28" s="80"/>
      <c r="HDW28" s="80"/>
      <c r="HDX28" s="80"/>
      <c r="HDY28" s="80"/>
      <c r="HDZ28" s="80"/>
      <c r="HEA28" s="80"/>
      <c r="HEB28" s="80"/>
      <c r="HEC28" s="80"/>
      <c r="HED28" s="80"/>
      <c r="HEE28" s="80"/>
      <c r="HEF28" s="80"/>
      <c r="HEG28" s="80"/>
      <c r="HEH28" s="80"/>
      <c r="HEI28" s="80"/>
      <c r="HEJ28" s="80"/>
      <c r="HEK28" s="80"/>
      <c r="HEL28" s="80"/>
      <c r="HEM28" s="80"/>
      <c r="HEN28" s="80"/>
      <c r="HEO28" s="80"/>
      <c r="HEP28" s="80"/>
      <c r="HEQ28" s="80"/>
      <c r="HER28" s="80"/>
      <c r="HES28" s="80"/>
      <c r="HET28" s="80"/>
      <c r="HEU28" s="80"/>
      <c r="HEV28" s="80"/>
      <c r="HEW28" s="80"/>
      <c r="HEX28" s="80"/>
      <c r="HEY28" s="80"/>
      <c r="HEZ28" s="80"/>
      <c r="HFA28" s="80"/>
      <c r="HFB28" s="80"/>
      <c r="HFC28" s="80"/>
      <c r="HFD28" s="80"/>
      <c r="HFE28" s="80"/>
      <c r="HFF28" s="80"/>
      <c r="HFG28" s="80"/>
      <c r="HFH28" s="80"/>
      <c r="HFI28" s="80"/>
      <c r="HFJ28" s="80"/>
      <c r="HFK28" s="80"/>
      <c r="HFL28" s="80"/>
      <c r="HFM28" s="80"/>
      <c r="HFN28" s="80"/>
      <c r="HFO28" s="80"/>
      <c r="HFP28" s="80"/>
      <c r="HFQ28" s="80"/>
      <c r="HFR28" s="80"/>
      <c r="HFS28" s="80"/>
      <c r="HFT28" s="80"/>
      <c r="HFU28" s="80"/>
      <c r="HFV28" s="80"/>
      <c r="HFW28" s="80"/>
      <c r="HFX28" s="80"/>
      <c r="HFY28" s="80"/>
      <c r="HFZ28" s="80"/>
      <c r="HGA28" s="80"/>
      <c r="HGB28" s="80"/>
      <c r="HGC28" s="80"/>
      <c r="HGD28" s="80"/>
      <c r="HGE28" s="80"/>
      <c r="HGF28" s="80"/>
      <c r="HGG28" s="80"/>
      <c r="HGH28" s="80"/>
      <c r="HGI28" s="80"/>
      <c r="HGJ28" s="80"/>
      <c r="HGK28" s="80"/>
      <c r="HGL28" s="80"/>
      <c r="HGM28" s="80"/>
      <c r="HGN28" s="80"/>
      <c r="HGO28" s="80"/>
      <c r="HGP28" s="80"/>
      <c r="HGQ28" s="80"/>
      <c r="HGR28" s="80"/>
      <c r="HGS28" s="80"/>
      <c r="HGT28" s="80"/>
      <c r="HGU28" s="80"/>
      <c r="HGV28" s="80"/>
      <c r="HGW28" s="80"/>
      <c r="HGX28" s="80"/>
      <c r="HGY28" s="80"/>
      <c r="HGZ28" s="80"/>
      <c r="HHA28" s="80"/>
      <c r="HHB28" s="80"/>
      <c r="HHC28" s="80"/>
      <c r="HHD28" s="80"/>
      <c r="HHE28" s="80"/>
      <c r="HHF28" s="80"/>
      <c r="HHG28" s="80"/>
      <c r="HHH28" s="80"/>
      <c r="HHI28" s="80"/>
      <c r="HHJ28" s="80"/>
      <c r="HHK28" s="80"/>
      <c r="HHL28" s="80"/>
      <c r="HHM28" s="80"/>
      <c r="HHN28" s="80"/>
      <c r="HHO28" s="80"/>
      <c r="HHP28" s="80"/>
      <c r="HHQ28" s="80"/>
      <c r="HHR28" s="80"/>
      <c r="HHS28" s="80"/>
      <c r="HHT28" s="80"/>
      <c r="HHU28" s="80"/>
      <c r="HHV28" s="80"/>
      <c r="HHW28" s="80"/>
      <c r="HHX28" s="80"/>
      <c r="HHY28" s="80"/>
      <c r="HHZ28" s="80"/>
      <c r="HIA28" s="80"/>
      <c r="HIB28" s="80"/>
      <c r="HIC28" s="80"/>
      <c r="HID28" s="80"/>
      <c r="HIE28" s="80"/>
      <c r="HIF28" s="80"/>
      <c r="HIG28" s="80"/>
      <c r="HIH28" s="80"/>
      <c r="HII28" s="80"/>
      <c r="HIJ28" s="80"/>
      <c r="HIK28" s="80"/>
      <c r="HIL28" s="80"/>
      <c r="HIM28" s="80"/>
      <c r="HIN28" s="80"/>
      <c r="HIO28" s="80"/>
      <c r="HIP28" s="80"/>
      <c r="HIQ28" s="80"/>
      <c r="HIR28" s="80"/>
      <c r="HIS28" s="80"/>
      <c r="HIT28" s="80"/>
      <c r="HIU28" s="80"/>
      <c r="HIV28" s="80"/>
      <c r="HIW28" s="80"/>
      <c r="HIX28" s="80"/>
      <c r="HIY28" s="80"/>
      <c r="HIZ28" s="80"/>
      <c r="HJA28" s="80"/>
      <c r="HJB28" s="80"/>
      <c r="HJC28" s="80"/>
      <c r="HJD28" s="80"/>
      <c r="HJE28" s="80"/>
      <c r="HJF28" s="80"/>
      <c r="HJG28" s="80"/>
      <c r="HJH28" s="80"/>
      <c r="HJI28" s="80"/>
      <c r="HJJ28" s="80"/>
      <c r="HJK28" s="80"/>
      <c r="HJL28" s="80"/>
      <c r="HJM28" s="80"/>
      <c r="HJN28" s="80"/>
      <c r="HJO28" s="80"/>
      <c r="HJP28" s="80"/>
      <c r="HJQ28" s="80"/>
      <c r="HJR28" s="80"/>
      <c r="HJS28" s="80"/>
      <c r="HJT28" s="80"/>
      <c r="HJU28" s="80"/>
      <c r="HJV28" s="80"/>
      <c r="HJW28" s="80"/>
      <c r="HJX28" s="80"/>
      <c r="HJY28" s="80"/>
      <c r="HJZ28" s="80"/>
      <c r="HKA28" s="80"/>
      <c r="HKB28" s="80"/>
      <c r="HKC28" s="80"/>
      <c r="HKD28" s="80"/>
      <c r="HKE28" s="80"/>
      <c r="HKF28" s="80"/>
      <c r="HKG28" s="80"/>
      <c r="HKH28" s="80"/>
      <c r="HKI28" s="80"/>
      <c r="HKJ28" s="80"/>
      <c r="HKK28" s="80"/>
      <c r="HKL28" s="80"/>
      <c r="HKM28" s="80"/>
      <c r="HKN28" s="80"/>
      <c r="HKO28" s="80"/>
      <c r="HKP28" s="80"/>
      <c r="HKQ28" s="80"/>
      <c r="HKR28" s="80"/>
      <c r="HKS28" s="80"/>
      <c r="HKT28" s="80"/>
      <c r="HKU28" s="80"/>
      <c r="HKV28" s="80"/>
      <c r="HKW28" s="80"/>
      <c r="HKX28" s="80"/>
      <c r="HKY28" s="80"/>
      <c r="HKZ28" s="80"/>
      <c r="HLA28" s="80"/>
      <c r="HLB28" s="80"/>
      <c r="HLC28" s="80"/>
      <c r="HLD28" s="80"/>
      <c r="HLE28" s="80"/>
      <c r="HLF28" s="80"/>
      <c r="HLG28" s="80"/>
      <c r="HLH28" s="80"/>
      <c r="HLI28" s="80"/>
      <c r="HLJ28" s="80"/>
      <c r="HLK28" s="80"/>
      <c r="HLL28" s="80"/>
      <c r="HLM28" s="80"/>
      <c r="HLN28" s="80"/>
      <c r="HLO28" s="80"/>
      <c r="HLP28" s="80"/>
      <c r="HLQ28" s="80"/>
      <c r="HLR28" s="80"/>
      <c r="HLS28" s="80"/>
      <c r="HLT28" s="80"/>
      <c r="HLU28" s="80"/>
      <c r="HLV28" s="80"/>
      <c r="HLW28" s="80"/>
      <c r="HLX28" s="80"/>
      <c r="HLY28" s="80"/>
      <c r="HLZ28" s="80"/>
      <c r="HMA28" s="80"/>
      <c r="HMB28" s="80"/>
      <c r="HMC28" s="80"/>
      <c r="HMD28" s="80"/>
      <c r="HME28" s="80"/>
      <c r="HMF28" s="80"/>
      <c r="HMG28" s="80"/>
      <c r="HMH28" s="80"/>
      <c r="HMI28" s="80"/>
      <c r="HMJ28" s="80"/>
      <c r="HMK28" s="80"/>
      <c r="HML28" s="80"/>
      <c r="HMM28" s="80"/>
      <c r="HMN28" s="80"/>
      <c r="HMO28" s="80"/>
      <c r="HMP28" s="80"/>
      <c r="HMQ28" s="80"/>
      <c r="HMR28" s="80"/>
      <c r="HMS28" s="80"/>
      <c r="HMT28" s="80"/>
      <c r="HMU28" s="80"/>
      <c r="HMV28" s="80"/>
      <c r="HMW28" s="80"/>
      <c r="HMX28" s="80"/>
      <c r="HMY28" s="80"/>
      <c r="HMZ28" s="80"/>
      <c r="HNA28" s="80"/>
      <c r="HNB28" s="80"/>
      <c r="HNC28" s="80"/>
      <c r="HND28" s="80"/>
      <c r="HNE28" s="80"/>
      <c r="HNF28" s="80"/>
      <c r="HNG28" s="80"/>
      <c r="HNH28" s="80"/>
      <c r="HNI28" s="80"/>
      <c r="HNJ28" s="80"/>
      <c r="HNK28" s="80"/>
      <c r="HNL28" s="80"/>
      <c r="HNM28" s="80"/>
      <c r="HNN28" s="80"/>
      <c r="HNO28" s="80"/>
      <c r="HNP28" s="80"/>
      <c r="HNQ28" s="80"/>
      <c r="HNR28" s="80"/>
      <c r="HNS28" s="80"/>
      <c r="HNT28" s="80"/>
      <c r="HNU28" s="80"/>
      <c r="HNV28" s="80"/>
      <c r="HNW28" s="80"/>
      <c r="HNX28" s="80"/>
      <c r="HNY28" s="80"/>
      <c r="HNZ28" s="80"/>
      <c r="HOA28" s="80"/>
      <c r="HOB28" s="80"/>
      <c r="HOC28" s="80"/>
      <c r="HOD28" s="80"/>
      <c r="HOE28" s="80"/>
      <c r="HOF28" s="80"/>
      <c r="HOG28" s="80"/>
      <c r="HOH28" s="80"/>
      <c r="HOI28" s="80"/>
      <c r="HOJ28" s="80"/>
      <c r="HOK28" s="80"/>
      <c r="HOL28" s="80"/>
      <c r="HOM28" s="80"/>
      <c r="HON28" s="80"/>
      <c r="HOO28" s="80"/>
      <c r="HOP28" s="80"/>
      <c r="HOQ28" s="80"/>
      <c r="HOR28" s="80"/>
      <c r="HOS28" s="80"/>
      <c r="HOT28" s="80"/>
      <c r="HOU28" s="80"/>
      <c r="HOV28" s="80"/>
      <c r="HOW28" s="80"/>
      <c r="HOX28" s="80"/>
      <c r="HOY28" s="80"/>
      <c r="HOZ28" s="80"/>
      <c r="HPA28" s="80"/>
      <c r="HPB28" s="80"/>
      <c r="HPC28" s="80"/>
      <c r="HPD28" s="80"/>
      <c r="HPE28" s="80"/>
      <c r="HPF28" s="80"/>
      <c r="HPG28" s="80"/>
      <c r="HPH28" s="80"/>
      <c r="HPI28" s="80"/>
      <c r="HPJ28" s="80"/>
      <c r="HPK28" s="80"/>
      <c r="HPL28" s="80"/>
      <c r="HPM28" s="80"/>
      <c r="HPN28" s="80"/>
      <c r="HPO28" s="80"/>
      <c r="HPP28" s="80"/>
      <c r="HPQ28" s="80"/>
      <c r="HPR28" s="80"/>
      <c r="HPS28" s="80"/>
      <c r="HPT28" s="80"/>
      <c r="HPU28" s="80"/>
      <c r="HPV28" s="80"/>
      <c r="HPW28" s="80"/>
      <c r="HPX28" s="80"/>
      <c r="HPY28" s="80"/>
      <c r="HPZ28" s="80"/>
      <c r="HQA28" s="80"/>
      <c r="HQB28" s="80"/>
      <c r="HQC28" s="80"/>
      <c r="HQD28" s="80"/>
      <c r="HQE28" s="80"/>
      <c r="HQF28" s="80"/>
      <c r="HQG28" s="80"/>
      <c r="HQH28" s="80"/>
      <c r="HQI28" s="80"/>
      <c r="HQJ28" s="80"/>
      <c r="HQK28" s="80"/>
      <c r="HQL28" s="80"/>
      <c r="HQM28" s="80"/>
      <c r="HQN28" s="80"/>
      <c r="HQO28" s="80"/>
      <c r="HQP28" s="80"/>
      <c r="HQQ28" s="80"/>
      <c r="HQR28" s="80"/>
      <c r="HQS28" s="80"/>
      <c r="HQT28" s="80"/>
      <c r="HQU28" s="80"/>
      <c r="HQV28" s="80"/>
      <c r="HQW28" s="80"/>
      <c r="HQX28" s="80"/>
      <c r="HQY28" s="80"/>
      <c r="HQZ28" s="80"/>
      <c r="HRA28" s="80"/>
      <c r="HRB28" s="80"/>
      <c r="HRC28" s="80"/>
      <c r="HRD28" s="80"/>
      <c r="HRE28" s="80"/>
      <c r="HRF28" s="80"/>
      <c r="HRG28" s="80"/>
      <c r="HRH28" s="80"/>
      <c r="HRI28" s="80"/>
      <c r="HRJ28" s="80"/>
      <c r="HRK28" s="80"/>
      <c r="HRL28" s="80"/>
      <c r="HRM28" s="80"/>
      <c r="HRN28" s="80"/>
      <c r="HRO28" s="80"/>
      <c r="HRP28" s="80"/>
      <c r="HRQ28" s="80"/>
      <c r="HRR28" s="80"/>
      <c r="HRS28" s="80"/>
      <c r="HRT28" s="80"/>
      <c r="HRU28" s="80"/>
      <c r="HRV28" s="80"/>
      <c r="HRW28" s="80"/>
      <c r="HRX28" s="80"/>
      <c r="HRY28" s="80"/>
      <c r="HRZ28" s="80"/>
      <c r="HSA28" s="80"/>
      <c r="HSB28" s="80"/>
      <c r="HSC28" s="80"/>
      <c r="HSD28" s="80"/>
      <c r="HSE28" s="80"/>
      <c r="HSF28" s="80"/>
      <c r="HSG28" s="80"/>
      <c r="HSH28" s="80"/>
      <c r="HSI28" s="80"/>
      <c r="HSJ28" s="80"/>
      <c r="HSK28" s="80"/>
      <c r="HSL28" s="80"/>
      <c r="HSM28" s="80"/>
      <c r="HSN28" s="80"/>
      <c r="HSO28" s="80"/>
      <c r="HSP28" s="80"/>
      <c r="HSQ28" s="80"/>
      <c r="HSR28" s="80"/>
      <c r="HSS28" s="80"/>
      <c r="HST28" s="80"/>
      <c r="HSU28" s="80"/>
      <c r="HSV28" s="80"/>
      <c r="HSW28" s="80"/>
      <c r="HSX28" s="80"/>
      <c r="HSY28" s="80"/>
      <c r="HSZ28" s="80"/>
      <c r="HTA28" s="80"/>
      <c r="HTB28" s="80"/>
      <c r="HTC28" s="80"/>
      <c r="HTD28" s="80"/>
      <c r="HTE28" s="80"/>
      <c r="HTF28" s="80"/>
      <c r="HTG28" s="80"/>
      <c r="HTH28" s="80"/>
      <c r="HTI28" s="80"/>
      <c r="HTJ28" s="80"/>
      <c r="HTK28" s="80"/>
      <c r="HTL28" s="80"/>
      <c r="HTM28" s="80"/>
      <c r="HTN28" s="80"/>
      <c r="HTO28" s="80"/>
      <c r="HTP28" s="80"/>
      <c r="HTQ28" s="80"/>
      <c r="HTR28" s="80"/>
      <c r="HTS28" s="80"/>
      <c r="HTT28" s="80"/>
      <c r="HTU28" s="80"/>
      <c r="HTV28" s="80"/>
      <c r="HTW28" s="80"/>
      <c r="HTX28" s="80"/>
      <c r="HTY28" s="80"/>
      <c r="HTZ28" s="80"/>
      <c r="HUA28" s="80"/>
      <c r="HUB28" s="80"/>
      <c r="HUC28" s="80"/>
      <c r="HUD28" s="80"/>
      <c r="HUE28" s="80"/>
      <c r="HUF28" s="80"/>
      <c r="HUG28" s="80"/>
      <c r="HUH28" s="80"/>
      <c r="HUI28" s="80"/>
      <c r="HUJ28" s="80"/>
      <c r="HUK28" s="80"/>
      <c r="HUL28" s="80"/>
      <c r="HUM28" s="80"/>
      <c r="HUN28" s="80"/>
      <c r="HUO28" s="80"/>
      <c r="HUP28" s="80"/>
      <c r="HUQ28" s="80"/>
      <c r="HUR28" s="80"/>
      <c r="HUS28" s="80"/>
      <c r="HUT28" s="80"/>
      <c r="HUU28" s="80"/>
      <c r="HUV28" s="80"/>
      <c r="HUW28" s="80"/>
      <c r="HUX28" s="80"/>
      <c r="HUY28" s="80"/>
      <c r="HUZ28" s="80"/>
      <c r="HVA28" s="80"/>
      <c r="HVB28" s="80"/>
      <c r="HVC28" s="80"/>
      <c r="HVD28" s="80"/>
      <c r="HVE28" s="80"/>
      <c r="HVF28" s="80"/>
      <c r="HVG28" s="80"/>
      <c r="HVH28" s="80"/>
      <c r="HVI28" s="80"/>
      <c r="HVJ28" s="80"/>
      <c r="HVK28" s="80"/>
      <c r="HVL28" s="80"/>
      <c r="HVM28" s="80"/>
      <c r="HVN28" s="80"/>
      <c r="HVO28" s="80"/>
      <c r="HVP28" s="80"/>
      <c r="HVQ28" s="80"/>
      <c r="HVR28" s="80"/>
      <c r="HVS28" s="80"/>
      <c r="HVT28" s="80"/>
      <c r="HVU28" s="80"/>
      <c r="HVV28" s="80"/>
      <c r="HVW28" s="80"/>
      <c r="HVX28" s="80"/>
      <c r="HVY28" s="80"/>
      <c r="HVZ28" s="80"/>
      <c r="HWA28" s="80"/>
      <c r="HWB28" s="80"/>
      <c r="HWC28" s="80"/>
      <c r="HWD28" s="80"/>
      <c r="HWE28" s="80"/>
      <c r="HWF28" s="80"/>
      <c r="HWG28" s="80"/>
      <c r="HWH28" s="80"/>
      <c r="HWI28" s="80"/>
      <c r="HWJ28" s="80"/>
      <c r="HWK28" s="80"/>
      <c r="HWL28" s="80"/>
      <c r="HWM28" s="80"/>
      <c r="HWN28" s="80"/>
      <c r="HWO28" s="80"/>
      <c r="HWP28" s="80"/>
      <c r="HWQ28" s="80"/>
      <c r="HWR28" s="80"/>
      <c r="HWS28" s="80"/>
      <c r="HWT28" s="80"/>
      <c r="HWU28" s="80"/>
      <c r="HWV28" s="80"/>
      <c r="HWW28" s="80"/>
      <c r="HWX28" s="80"/>
      <c r="HWY28" s="80"/>
      <c r="HWZ28" s="80"/>
      <c r="HXA28" s="80"/>
      <c r="HXB28" s="80"/>
      <c r="HXC28" s="80"/>
      <c r="HXD28" s="80"/>
      <c r="HXE28" s="80"/>
      <c r="HXF28" s="80"/>
      <c r="HXG28" s="80"/>
      <c r="HXH28" s="80"/>
      <c r="HXI28" s="80"/>
      <c r="HXJ28" s="80"/>
      <c r="HXK28" s="80"/>
      <c r="HXL28" s="80"/>
      <c r="HXM28" s="80"/>
      <c r="HXN28" s="80"/>
      <c r="HXO28" s="80"/>
      <c r="HXP28" s="80"/>
      <c r="HXQ28" s="80"/>
      <c r="HXR28" s="80"/>
      <c r="HXS28" s="80"/>
      <c r="HXT28" s="80"/>
      <c r="HXU28" s="80"/>
      <c r="HXV28" s="80"/>
      <c r="HXW28" s="80"/>
      <c r="HXX28" s="80"/>
      <c r="HXY28" s="80"/>
      <c r="HXZ28" s="80"/>
      <c r="HYA28" s="80"/>
      <c r="HYB28" s="80"/>
      <c r="HYC28" s="80"/>
      <c r="HYD28" s="80"/>
      <c r="HYE28" s="80"/>
      <c r="HYF28" s="80"/>
      <c r="HYG28" s="80"/>
      <c r="HYH28" s="80"/>
      <c r="HYI28" s="80"/>
      <c r="HYJ28" s="80"/>
      <c r="HYK28" s="80"/>
      <c r="HYL28" s="80"/>
      <c r="HYM28" s="80"/>
      <c r="HYN28" s="80"/>
      <c r="HYO28" s="80"/>
      <c r="HYP28" s="80"/>
      <c r="HYQ28" s="80"/>
      <c r="HYR28" s="80"/>
      <c r="HYS28" s="80"/>
      <c r="HYT28" s="80"/>
      <c r="HYU28" s="80"/>
      <c r="HYV28" s="80"/>
      <c r="HYW28" s="80"/>
      <c r="HYX28" s="80"/>
      <c r="HYY28" s="80"/>
      <c r="HYZ28" s="80"/>
      <c r="HZA28" s="80"/>
      <c r="HZB28" s="80"/>
      <c r="HZC28" s="80"/>
      <c r="HZD28" s="80"/>
      <c r="HZE28" s="80"/>
      <c r="HZF28" s="80"/>
      <c r="HZG28" s="80"/>
      <c r="HZH28" s="80"/>
      <c r="HZI28" s="80"/>
      <c r="HZJ28" s="80"/>
      <c r="HZK28" s="80"/>
      <c r="HZL28" s="80"/>
      <c r="HZM28" s="80"/>
      <c r="HZN28" s="80"/>
      <c r="HZO28" s="80"/>
      <c r="HZP28" s="80"/>
      <c r="HZQ28" s="80"/>
      <c r="HZR28" s="80"/>
      <c r="HZS28" s="80"/>
      <c r="HZT28" s="80"/>
      <c r="HZU28" s="80"/>
      <c r="HZV28" s="80"/>
      <c r="HZW28" s="80"/>
      <c r="HZX28" s="80"/>
      <c r="HZY28" s="80"/>
      <c r="HZZ28" s="80"/>
      <c r="IAA28" s="80"/>
      <c r="IAB28" s="80"/>
      <c r="IAC28" s="80"/>
      <c r="IAD28" s="80"/>
      <c r="IAE28" s="80"/>
      <c r="IAF28" s="80"/>
      <c r="IAG28" s="80"/>
      <c r="IAH28" s="80"/>
      <c r="IAI28" s="80"/>
      <c r="IAJ28" s="80"/>
      <c r="IAK28" s="80"/>
      <c r="IAL28" s="80"/>
      <c r="IAM28" s="80"/>
      <c r="IAN28" s="80"/>
      <c r="IAO28" s="80"/>
      <c r="IAP28" s="80"/>
      <c r="IAQ28" s="80"/>
      <c r="IAR28" s="80"/>
      <c r="IAS28" s="80"/>
      <c r="IAT28" s="80"/>
      <c r="IAU28" s="80"/>
      <c r="IAV28" s="80"/>
      <c r="IAW28" s="80"/>
      <c r="IAX28" s="80"/>
      <c r="IAY28" s="80"/>
      <c r="IAZ28" s="80"/>
      <c r="IBA28" s="80"/>
      <c r="IBB28" s="80"/>
      <c r="IBC28" s="80"/>
      <c r="IBD28" s="80"/>
      <c r="IBE28" s="80"/>
      <c r="IBF28" s="80"/>
      <c r="IBG28" s="80"/>
      <c r="IBH28" s="80"/>
      <c r="IBI28" s="80"/>
      <c r="IBJ28" s="80"/>
      <c r="IBK28" s="80"/>
      <c r="IBL28" s="80"/>
      <c r="IBM28" s="80"/>
      <c r="IBN28" s="80"/>
      <c r="IBO28" s="80"/>
      <c r="IBP28" s="80"/>
      <c r="IBQ28" s="80"/>
      <c r="IBR28" s="80"/>
      <c r="IBS28" s="80"/>
      <c r="IBT28" s="80"/>
      <c r="IBU28" s="80"/>
      <c r="IBV28" s="80"/>
      <c r="IBW28" s="80"/>
      <c r="IBX28" s="80"/>
      <c r="IBY28" s="80"/>
      <c r="IBZ28" s="80"/>
      <c r="ICA28" s="80"/>
      <c r="ICB28" s="80"/>
      <c r="ICC28" s="80"/>
      <c r="ICD28" s="80"/>
      <c r="ICE28" s="80"/>
      <c r="ICF28" s="80"/>
      <c r="ICG28" s="80"/>
      <c r="ICH28" s="80"/>
      <c r="ICI28" s="80"/>
      <c r="ICJ28" s="80"/>
      <c r="ICK28" s="80"/>
      <c r="ICL28" s="80"/>
      <c r="ICM28" s="80"/>
      <c r="ICN28" s="80"/>
      <c r="ICO28" s="80"/>
      <c r="ICP28" s="80"/>
      <c r="ICQ28" s="80"/>
      <c r="ICR28" s="80"/>
      <c r="ICS28" s="80"/>
      <c r="ICT28" s="80"/>
      <c r="ICU28" s="80"/>
      <c r="ICV28" s="80"/>
      <c r="ICW28" s="80"/>
      <c r="ICX28" s="80"/>
      <c r="ICY28" s="80"/>
      <c r="ICZ28" s="80"/>
      <c r="IDA28" s="80"/>
      <c r="IDB28" s="80"/>
      <c r="IDC28" s="80"/>
      <c r="IDD28" s="80"/>
      <c r="IDE28" s="80"/>
      <c r="IDF28" s="80"/>
      <c r="IDG28" s="80"/>
      <c r="IDH28" s="80"/>
      <c r="IDI28" s="80"/>
      <c r="IDJ28" s="80"/>
      <c r="IDK28" s="80"/>
      <c r="IDL28" s="80"/>
      <c r="IDM28" s="80"/>
      <c r="IDN28" s="80"/>
      <c r="IDO28" s="80"/>
      <c r="IDP28" s="80"/>
      <c r="IDQ28" s="80"/>
      <c r="IDR28" s="80"/>
      <c r="IDS28" s="80"/>
      <c r="IDT28" s="80"/>
      <c r="IDU28" s="80"/>
      <c r="IDV28" s="80"/>
      <c r="IDW28" s="80"/>
      <c r="IDX28" s="80"/>
      <c r="IDY28" s="80"/>
      <c r="IDZ28" s="80"/>
      <c r="IEA28" s="80"/>
      <c r="IEB28" s="80"/>
      <c r="IEC28" s="80"/>
      <c r="IED28" s="80"/>
      <c r="IEE28" s="80"/>
      <c r="IEF28" s="80"/>
      <c r="IEG28" s="80"/>
      <c r="IEH28" s="80"/>
      <c r="IEI28" s="80"/>
      <c r="IEJ28" s="80"/>
      <c r="IEK28" s="80"/>
      <c r="IEL28" s="80"/>
      <c r="IEM28" s="80"/>
      <c r="IEN28" s="80"/>
      <c r="IEO28" s="80"/>
      <c r="IEP28" s="80"/>
      <c r="IEQ28" s="80"/>
      <c r="IER28" s="80"/>
      <c r="IES28" s="80"/>
      <c r="IET28" s="80"/>
      <c r="IEU28" s="80"/>
      <c r="IEV28" s="80"/>
      <c r="IEW28" s="80"/>
      <c r="IEX28" s="80"/>
      <c r="IEY28" s="80"/>
      <c r="IEZ28" s="80"/>
      <c r="IFA28" s="80"/>
      <c r="IFB28" s="80"/>
      <c r="IFC28" s="80"/>
      <c r="IFD28" s="80"/>
      <c r="IFE28" s="80"/>
      <c r="IFF28" s="80"/>
      <c r="IFG28" s="80"/>
      <c r="IFH28" s="80"/>
      <c r="IFI28" s="80"/>
      <c r="IFJ28" s="80"/>
      <c r="IFK28" s="80"/>
      <c r="IFL28" s="80"/>
      <c r="IFM28" s="80"/>
      <c r="IFN28" s="80"/>
      <c r="IFO28" s="80"/>
      <c r="IFP28" s="80"/>
      <c r="IFQ28" s="80"/>
      <c r="IFR28" s="80"/>
      <c r="IFS28" s="80"/>
      <c r="IFT28" s="80"/>
      <c r="IFU28" s="80"/>
      <c r="IFV28" s="80"/>
      <c r="IFW28" s="80"/>
      <c r="IFX28" s="80"/>
      <c r="IFY28" s="80"/>
      <c r="IFZ28" s="80"/>
      <c r="IGA28" s="80"/>
      <c r="IGB28" s="80"/>
      <c r="IGC28" s="80"/>
      <c r="IGD28" s="80"/>
      <c r="IGE28" s="80"/>
      <c r="IGF28" s="80"/>
      <c r="IGG28" s="80"/>
      <c r="IGH28" s="80"/>
      <c r="IGI28" s="80"/>
      <c r="IGJ28" s="80"/>
      <c r="IGK28" s="80"/>
      <c r="IGL28" s="80"/>
      <c r="IGM28" s="80"/>
      <c r="IGN28" s="80"/>
      <c r="IGO28" s="80"/>
      <c r="IGP28" s="80"/>
      <c r="IGQ28" s="80"/>
      <c r="IGR28" s="80"/>
      <c r="IGS28" s="80"/>
      <c r="IGT28" s="80"/>
      <c r="IGU28" s="80"/>
      <c r="IGV28" s="80"/>
      <c r="IGW28" s="80"/>
      <c r="IGX28" s="80"/>
      <c r="IGY28" s="80"/>
      <c r="IGZ28" s="80"/>
      <c r="IHA28" s="80"/>
      <c r="IHB28" s="80"/>
      <c r="IHC28" s="80"/>
      <c r="IHD28" s="80"/>
      <c r="IHE28" s="80"/>
      <c r="IHF28" s="80"/>
      <c r="IHG28" s="80"/>
      <c r="IHH28" s="80"/>
      <c r="IHI28" s="80"/>
      <c r="IHJ28" s="80"/>
      <c r="IHK28" s="80"/>
      <c r="IHL28" s="80"/>
      <c r="IHM28" s="80"/>
      <c r="IHN28" s="80"/>
      <c r="IHO28" s="80"/>
      <c r="IHP28" s="80"/>
      <c r="IHQ28" s="80"/>
      <c r="IHR28" s="80"/>
      <c r="IHS28" s="80"/>
      <c r="IHT28" s="80"/>
      <c r="IHU28" s="80"/>
      <c r="IHV28" s="80"/>
      <c r="IHW28" s="80"/>
      <c r="IHX28" s="80"/>
      <c r="IHY28" s="80"/>
      <c r="IHZ28" s="80"/>
      <c r="IIA28" s="80"/>
      <c r="IIB28" s="80"/>
      <c r="IIC28" s="80"/>
      <c r="IID28" s="80"/>
      <c r="IIE28" s="80"/>
      <c r="IIF28" s="80"/>
      <c r="IIG28" s="80"/>
      <c r="IIH28" s="80"/>
      <c r="III28" s="80"/>
      <c r="IIJ28" s="80"/>
      <c r="IIK28" s="80"/>
      <c r="IIL28" s="80"/>
      <c r="IIM28" s="80"/>
      <c r="IIN28" s="80"/>
      <c r="IIO28" s="80"/>
      <c r="IIP28" s="80"/>
      <c r="IIQ28" s="80"/>
      <c r="IIR28" s="80"/>
      <c r="IIS28" s="80"/>
      <c r="IIT28" s="80"/>
      <c r="IIU28" s="80"/>
      <c r="IIV28" s="80"/>
      <c r="IIW28" s="80"/>
      <c r="IIX28" s="80"/>
      <c r="IIY28" s="80"/>
      <c r="IIZ28" s="80"/>
      <c r="IJA28" s="80"/>
      <c r="IJB28" s="80"/>
      <c r="IJC28" s="80"/>
      <c r="IJD28" s="80"/>
      <c r="IJE28" s="80"/>
      <c r="IJF28" s="80"/>
      <c r="IJG28" s="80"/>
      <c r="IJH28" s="80"/>
      <c r="IJI28" s="80"/>
      <c r="IJJ28" s="80"/>
      <c r="IJK28" s="80"/>
      <c r="IJL28" s="80"/>
      <c r="IJM28" s="80"/>
      <c r="IJN28" s="80"/>
      <c r="IJO28" s="80"/>
      <c r="IJP28" s="80"/>
      <c r="IJQ28" s="80"/>
      <c r="IJR28" s="80"/>
      <c r="IJS28" s="80"/>
      <c r="IJT28" s="80"/>
      <c r="IJU28" s="80"/>
      <c r="IJV28" s="80"/>
      <c r="IJW28" s="80"/>
      <c r="IJX28" s="80"/>
      <c r="IJY28" s="80"/>
      <c r="IJZ28" s="80"/>
      <c r="IKA28" s="80"/>
      <c r="IKB28" s="80"/>
      <c r="IKC28" s="80"/>
      <c r="IKD28" s="80"/>
      <c r="IKE28" s="80"/>
      <c r="IKF28" s="80"/>
      <c r="IKG28" s="80"/>
      <c r="IKH28" s="80"/>
      <c r="IKI28" s="80"/>
      <c r="IKJ28" s="80"/>
      <c r="IKK28" s="80"/>
      <c r="IKL28" s="80"/>
      <c r="IKM28" s="80"/>
      <c r="IKN28" s="80"/>
      <c r="IKO28" s="80"/>
      <c r="IKP28" s="80"/>
      <c r="IKQ28" s="80"/>
      <c r="IKR28" s="80"/>
      <c r="IKS28" s="80"/>
      <c r="IKT28" s="80"/>
      <c r="IKU28" s="80"/>
      <c r="IKV28" s="80"/>
      <c r="IKW28" s="80"/>
      <c r="IKX28" s="80"/>
      <c r="IKY28" s="80"/>
      <c r="IKZ28" s="80"/>
      <c r="ILA28" s="80"/>
      <c r="ILB28" s="80"/>
      <c r="ILC28" s="80"/>
      <c r="ILD28" s="80"/>
      <c r="ILE28" s="80"/>
      <c r="ILF28" s="80"/>
      <c r="ILG28" s="80"/>
      <c r="ILH28" s="80"/>
      <c r="ILI28" s="80"/>
      <c r="ILJ28" s="80"/>
      <c r="ILK28" s="80"/>
      <c r="ILL28" s="80"/>
      <c r="ILM28" s="80"/>
      <c r="ILN28" s="80"/>
      <c r="ILO28" s="80"/>
      <c r="ILP28" s="80"/>
      <c r="ILQ28" s="80"/>
      <c r="ILR28" s="80"/>
      <c r="ILS28" s="80"/>
      <c r="ILT28" s="80"/>
      <c r="ILU28" s="80"/>
      <c r="ILV28" s="80"/>
      <c r="ILW28" s="80"/>
      <c r="ILX28" s="80"/>
      <c r="ILY28" s="80"/>
      <c r="ILZ28" s="80"/>
      <c r="IMA28" s="80"/>
      <c r="IMB28" s="80"/>
      <c r="IMC28" s="80"/>
      <c r="IMD28" s="80"/>
      <c r="IME28" s="80"/>
      <c r="IMF28" s="80"/>
      <c r="IMG28" s="80"/>
      <c r="IMH28" s="80"/>
      <c r="IMI28" s="80"/>
      <c r="IMJ28" s="80"/>
      <c r="IMK28" s="80"/>
      <c r="IML28" s="80"/>
      <c r="IMM28" s="80"/>
      <c r="IMN28" s="80"/>
      <c r="IMO28" s="80"/>
      <c r="IMP28" s="80"/>
      <c r="IMQ28" s="80"/>
      <c r="IMR28" s="80"/>
      <c r="IMS28" s="80"/>
      <c r="IMT28" s="80"/>
      <c r="IMU28" s="80"/>
      <c r="IMV28" s="80"/>
      <c r="IMW28" s="80"/>
      <c r="IMX28" s="80"/>
      <c r="IMY28" s="80"/>
      <c r="IMZ28" s="80"/>
      <c r="INA28" s="80"/>
      <c r="INB28" s="80"/>
      <c r="INC28" s="80"/>
      <c r="IND28" s="80"/>
      <c r="INE28" s="80"/>
      <c r="INF28" s="80"/>
      <c r="ING28" s="80"/>
      <c r="INH28" s="80"/>
      <c r="INI28" s="80"/>
      <c r="INJ28" s="80"/>
      <c r="INK28" s="80"/>
      <c r="INL28" s="80"/>
      <c r="INM28" s="80"/>
      <c r="INN28" s="80"/>
      <c r="INO28" s="80"/>
      <c r="INP28" s="80"/>
      <c r="INQ28" s="80"/>
      <c r="INR28" s="80"/>
      <c r="INS28" s="80"/>
      <c r="INT28" s="80"/>
      <c r="INU28" s="80"/>
      <c r="INV28" s="80"/>
      <c r="INW28" s="80"/>
      <c r="INX28" s="80"/>
      <c r="INY28" s="80"/>
      <c r="INZ28" s="80"/>
      <c r="IOA28" s="80"/>
      <c r="IOB28" s="80"/>
      <c r="IOC28" s="80"/>
      <c r="IOD28" s="80"/>
      <c r="IOE28" s="80"/>
      <c r="IOF28" s="80"/>
      <c r="IOG28" s="80"/>
      <c r="IOH28" s="80"/>
      <c r="IOI28" s="80"/>
      <c r="IOJ28" s="80"/>
      <c r="IOK28" s="80"/>
      <c r="IOL28" s="80"/>
      <c r="IOM28" s="80"/>
      <c r="ION28" s="80"/>
      <c r="IOO28" s="80"/>
      <c r="IOP28" s="80"/>
      <c r="IOQ28" s="80"/>
      <c r="IOR28" s="80"/>
      <c r="IOS28" s="80"/>
      <c r="IOT28" s="80"/>
      <c r="IOU28" s="80"/>
      <c r="IOV28" s="80"/>
      <c r="IOW28" s="80"/>
      <c r="IOX28" s="80"/>
      <c r="IOY28" s="80"/>
      <c r="IOZ28" s="80"/>
      <c r="IPA28" s="80"/>
      <c r="IPB28" s="80"/>
      <c r="IPC28" s="80"/>
      <c r="IPD28" s="80"/>
      <c r="IPE28" s="80"/>
      <c r="IPF28" s="80"/>
      <c r="IPG28" s="80"/>
      <c r="IPH28" s="80"/>
      <c r="IPI28" s="80"/>
      <c r="IPJ28" s="80"/>
      <c r="IPK28" s="80"/>
      <c r="IPL28" s="80"/>
      <c r="IPM28" s="80"/>
      <c r="IPN28" s="80"/>
      <c r="IPO28" s="80"/>
      <c r="IPP28" s="80"/>
      <c r="IPQ28" s="80"/>
      <c r="IPR28" s="80"/>
      <c r="IPS28" s="80"/>
      <c r="IPT28" s="80"/>
      <c r="IPU28" s="80"/>
      <c r="IPV28" s="80"/>
      <c r="IPW28" s="80"/>
      <c r="IPX28" s="80"/>
      <c r="IPY28" s="80"/>
      <c r="IPZ28" s="80"/>
      <c r="IQA28" s="80"/>
      <c r="IQB28" s="80"/>
      <c r="IQC28" s="80"/>
      <c r="IQD28" s="80"/>
      <c r="IQE28" s="80"/>
      <c r="IQF28" s="80"/>
      <c r="IQG28" s="80"/>
      <c r="IQH28" s="80"/>
      <c r="IQI28" s="80"/>
      <c r="IQJ28" s="80"/>
      <c r="IQK28" s="80"/>
      <c r="IQL28" s="80"/>
      <c r="IQM28" s="80"/>
      <c r="IQN28" s="80"/>
      <c r="IQO28" s="80"/>
      <c r="IQP28" s="80"/>
      <c r="IQQ28" s="80"/>
      <c r="IQR28" s="80"/>
      <c r="IQS28" s="80"/>
      <c r="IQT28" s="80"/>
      <c r="IQU28" s="80"/>
      <c r="IQV28" s="80"/>
      <c r="IQW28" s="80"/>
      <c r="IQX28" s="80"/>
      <c r="IQY28" s="80"/>
      <c r="IQZ28" s="80"/>
      <c r="IRA28" s="80"/>
      <c r="IRB28" s="80"/>
      <c r="IRC28" s="80"/>
      <c r="IRD28" s="80"/>
      <c r="IRE28" s="80"/>
      <c r="IRF28" s="80"/>
      <c r="IRG28" s="80"/>
      <c r="IRH28" s="80"/>
      <c r="IRI28" s="80"/>
      <c r="IRJ28" s="80"/>
      <c r="IRK28" s="80"/>
      <c r="IRL28" s="80"/>
      <c r="IRM28" s="80"/>
      <c r="IRN28" s="80"/>
      <c r="IRO28" s="80"/>
      <c r="IRP28" s="80"/>
      <c r="IRQ28" s="80"/>
      <c r="IRR28" s="80"/>
      <c r="IRS28" s="80"/>
      <c r="IRT28" s="80"/>
      <c r="IRU28" s="80"/>
      <c r="IRV28" s="80"/>
      <c r="IRW28" s="80"/>
      <c r="IRX28" s="80"/>
      <c r="IRY28" s="80"/>
      <c r="IRZ28" s="80"/>
      <c r="ISA28" s="80"/>
      <c r="ISB28" s="80"/>
      <c r="ISC28" s="80"/>
      <c r="ISD28" s="80"/>
      <c r="ISE28" s="80"/>
      <c r="ISF28" s="80"/>
      <c r="ISG28" s="80"/>
      <c r="ISH28" s="80"/>
      <c r="ISI28" s="80"/>
      <c r="ISJ28" s="80"/>
      <c r="ISK28" s="80"/>
      <c r="ISL28" s="80"/>
      <c r="ISM28" s="80"/>
      <c r="ISN28" s="80"/>
      <c r="ISO28" s="80"/>
      <c r="ISP28" s="80"/>
      <c r="ISQ28" s="80"/>
      <c r="ISR28" s="80"/>
      <c r="ISS28" s="80"/>
      <c r="IST28" s="80"/>
      <c r="ISU28" s="80"/>
      <c r="ISV28" s="80"/>
      <c r="ISW28" s="80"/>
      <c r="ISX28" s="80"/>
      <c r="ISY28" s="80"/>
      <c r="ISZ28" s="80"/>
      <c r="ITA28" s="80"/>
      <c r="ITB28" s="80"/>
      <c r="ITC28" s="80"/>
      <c r="ITD28" s="80"/>
      <c r="ITE28" s="80"/>
      <c r="ITF28" s="80"/>
      <c r="ITG28" s="80"/>
      <c r="ITH28" s="80"/>
      <c r="ITI28" s="80"/>
      <c r="ITJ28" s="80"/>
      <c r="ITK28" s="80"/>
      <c r="ITL28" s="80"/>
      <c r="ITM28" s="80"/>
      <c r="ITN28" s="80"/>
      <c r="ITO28" s="80"/>
      <c r="ITP28" s="80"/>
      <c r="ITQ28" s="80"/>
      <c r="ITR28" s="80"/>
      <c r="ITS28" s="80"/>
      <c r="ITT28" s="80"/>
      <c r="ITU28" s="80"/>
      <c r="ITV28" s="80"/>
      <c r="ITW28" s="80"/>
      <c r="ITX28" s="80"/>
      <c r="ITY28" s="80"/>
      <c r="ITZ28" s="80"/>
      <c r="IUA28" s="80"/>
      <c r="IUB28" s="80"/>
      <c r="IUC28" s="80"/>
      <c r="IUD28" s="80"/>
      <c r="IUE28" s="80"/>
      <c r="IUF28" s="80"/>
      <c r="IUG28" s="80"/>
      <c r="IUH28" s="80"/>
      <c r="IUI28" s="80"/>
      <c r="IUJ28" s="80"/>
      <c r="IUK28" s="80"/>
      <c r="IUL28" s="80"/>
      <c r="IUM28" s="80"/>
      <c r="IUN28" s="80"/>
      <c r="IUO28" s="80"/>
      <c r="IUP28" s="80"/>
      <c r="IUQ28" s="80"/>
      <c r="IUR28" s="80"/>
      <c r="IUS28" s="80"/>
      <c r="IUT28" s="80"/>
      <c r="IUU28" s="80"/>
      <c r="IUV28" s="80"/>
      <c r="IUW28" s="80"/>
      <c r="IUX28" s="80"/>
      <c r="IUY28" s="80"/>
      <c r="IUZ28" s="80"/>
      <c r="IVA28" s="80"/>
      <c r="IVB28" s="80"/>
      <c r="IVC28" s="80"/>
      <c r="IVD28" s="80"/>
      <c r="IVE28" s="80"/>
      <c r="IVF28" s="80"/>
      <c r="IVG28" s="80"/>
      <c r="IVH28" s="80"/>
      <c r="IVI28" s="80"/>
      <c r="IVJ28" s="80"/>
      <c r="IVK28" s="80"/>
      <c r="IVL28" s="80"/>
      <c r="IVM28" s="80"/>
      <c r="IVN28" s="80"/>
      <c r="IVO28" s="80"/>
      <c r="IVP28" s="80"/>
      <c r="IVQ28" s="80"/>
      <c r="IVR28" s="80"/>
      <c r="IVS28" s="80"/>
      <c r="IVT28" s="80"/>
      <c r="IVU28" s="80"/>
      <c r="IVV28" s="80"/>
      <c r="IVW28" s="80"/>
      <c r="IVX28" s="80"/>
      <c r="IVY28" s="80"/>
      <c r="IVZ28" s="80"/>
      <c r="IWA28" s="80"/>
      <c r="IWB28" s="80"/>
      <c r="IWC28" s="80"/>
      <c r="IWD28" s="80"/>
      <c r="IWE28" s="80"/>
      <c r="IWF28" s="80"/>
      <c r="IWG28" s="80"/>
      <c r="IWH28" s="80"/>
      <c r="IWI28" s="80"/>
      <c r="IWJ28" s="80"/>
      <c r="IWK28" s="80"/>
      <c r="IWL28" s="80"/>
      <c r="IWM28" s="80"/>
      <c r="IWN28" s="80"/>
      <c r="IWO28" s="80"/>
      <c r="IWP28" s="80"/>
      <c r="IWQ28" s="80"/>
      <c r="IWR28" s="80"/>
      <c r="IWS28" s="80"/>
      <c r="IWT28" s="80"/>
      <c r="IWU28" s="80"/>
      <c r="IWV28" s="80"/>
      <c r="IWW28" s="80"/>
      <c r="IWX28" s="80"/>
      <c r="IWY28" s="80"/>
      <c r="IWZ28" s="80"/>
      <c r="IXA28" s="80"/>
      <c r="IXB28" s="80"/>
      <c r="IXC28" s="80"/>
      <c r="IXD28" s="80"/>
      <c r="IXE28" s="80"/>
      <c r="IXF28" s="80"/>
      <c r="IXG28" s="80"/>
      <c r="IXH28" s="80"/>
      <c r="IXI28" s="80"/>
      <c r="IXJ28" s="80"/>
      <c r="IXK28" s="80"/>
      <c r="IXL28" s="80"/>
      <c r="IXM28" s="80"/>
      <c r="IXN28" s="80"/>
      <c r="IXO28" s="80"/>
      <c r="IXP28" s="80"/>
      <c r="IXQ28" s="80"/>
      <c r="IXR28" s="80"/>
      <c r="IXS28" s="80"/>
      <c r="IXT28" s="80"/>
      <c r="IXU28" s="80"/>
      <c r="IXV28" s="80"/>
      <c r="IXW28" s="80"/>
      <c r="IXX28" s="80"/>
      <c r="IXY28" s="80"/>
      <c r="IXZ28" s="80"/>
      <c r="IYA28" s="80"/>
      <c r="IYB28" s="80"/>
      <c r="IYC28" s="80"/>
      <c r="IYD28" s="80"/>
      <c r="IYE28" s="80"/>
      <c r="IYF28" s="80"/>
      <c r="IYG28" s="80"/>
      <c r="IYH28" s="80"/>
      <c r="IYI28" s="80"/>
      <c r="IYJ28" s="80"/>
      <c r="IYK28" s="80"/>
      <c r="IYL28" s="80"/>
      <c r="IYM28" s="80"/>
      <c r="IYN28" s="80"/>
      <c r="IYO28" s="80"/>
      <c r="IYP28" s="80"/>
      <c r="IYQ28" s="80"/>
      <c r="IYR28" s="80"/>
      <c r="IYS28" s="80"/>
      <c r="IYT28" s="80"/>
      <c r="IYU28" s="80"/>
      <c r="IYV28" s="80"/>
      <c r="IYW28" s="80"/>
      <c r="IYX28" s="80"/>
      <c r="IYY28" s="80"/>
      <c r="IYZ28" s="80"/>
      <c r="IZA28" s="80"/>
      <c r="IZB28" s="80"/>
      <c r="IZC28" s="80"/>
      <c r="IZD28" s="80"/>
      <c r="IZE28" s="80"/>
      <c r="IZF28" s="80"/>
      <c r="IZG28" s="80"/>
      <c r="IZH28" s="80"/>
      <c r="IZI28" s="80"/>
      <c r="IZJ28" s="80"/>
      <c r="IZK28" s="80"/>
      <c r="IZL28" s="80"/>
      <c r="IZM28" s="80"/>
      <c r="IZN28" s="80"/>
      <c r="IZO28" s="80"/>
      <c r="IZP28" s="80"/>
      <c r="IZQ28" s="80"/>
      <c r="IZR28" s="80"/>
      <c r="IZS28" s="80"/>
      <c r="IZT28" s="80"/>
      <c r="IZU28" s="80"/>
      <c r="IZV28" s="80"/>
      <c r="IZW28" s="80"/>
      <c r="IZX28" s="80"/>
      <c r="IZY28" s="80"/>
      <c r="IZZ28" s="80"/>
      <c r="JAA28" s="80"/>
      <c r="JAB28" s="80"/>
      <c r="JAC28" s="80"/>
      <c r="JAD28" s="80"/>
      <c r="JAE28" s="80"/>
      <c r="JAF28" s="80"/>
      <c r="JAG28" s="80"/>
      <c r="JAH28" s="80"/>
      <c r="JAI28" s="80"/>
      <c r="JAJ28" s="80"/>
      <c r="JAK28" s="80"/>
      <c r="JAL28" s="80"/>
      <c r="JAM28" s="80"/>
      <c r="JAN28" s="80"/>
      <c r="JAO28" s="80"/>
      <c r="JAP28" s="80"/>
      <c r="JAQ28" s="80"/>
      <c r="JAR28" s="80"/>
      <c r="JAS28" s="80"/>
      <c r="JAT28" s="80"/>
      <c r="JAU28" s="80"/>
      <c r="JAV28" s="80"/>
      <c r="JAW28" s="80"/>
      <c r="JAX28" s="80"/>
      <c r="JAY28" s="80"/>
      <c r="JAZ28" s="80"/>
      <c r="JBA28" s="80"/>
      <c r="JBB28" s="80"/>
      <c r="JBC28" s="80"/>
      <c r="JBD28" s="80"/>
      <c r="JBE28" s="80"/>
      <c r="JBF28" s="80"/>
      <c r="JBG28" s="80"/>
      <c r="JBH28" s="80"/>
      <c r="JBI28" s="80"/>
      <c r="JBJ28" s="80"/>
      <c r="JBK28" s="80"/>
      <c r="JBL28" s="80"/>
      <c r="JBM28" s="80"/>
      <c r="JBN28" s="80"/>
      <c r="JBO28" s="80"/>
      <c r="JBP28" s="80"/>
      <c r="JBQ28" s="80"/>
      <c r="JBR28" s="80"/>
      <c r="JBS28" s="80"/>
      <c r="JBT28" s="80"/>
      <c r="JBU28" s="80"/>
      <c r="JBV28" s="80"/>
      <c r="JBW28" s="80"/>
      <c r="JBX28" s="80"/>
      <c r="JBY28" s="80"/>
      <c r="JBZ28" s="80"/>
      <c r="JCA28" s="80"/>
      <c r="JCB28" s="80"/>
      <c r="JCC28" s="80"/>
      <c r="JCD28" s="80"/>
      <c r="JCE28" s="80"/>
      <c r="JCF28" s="80"/>
      <c r="JCG28" s="80"/>
      <c r="JCH28" s="80"/>
      <c r="JCI28" s="80"/>
      <c r="JCJ28" s="80"/>
      <c r="JCK28" s="80"/>
      <c r="JCL28" s="80"/>
      <c r="JCM28" s="80"/>
      <c r="JCN28" s="80"/>
      <c r="JCO28" s="80"/>
      <c r="JCP28" s="80"/>
      <c r="JCQ28" s="80"/>
      <c r="JCR28" s="80"/>
      <c r="JCS28" s="80"/>
      <c r="JCT28" s="80"/>
      <c r="JCU28" s="80"/>
      <c r="JCV28" s="80"/>
      <c r="JCW28" s="80"/>
      <c r="JCX28" s="80"/>
      <c r="JCY28" s="80"/>
      <c r="JCZ28" s="80"/>
      <c r="JDA28" s="80"/>
      <c r="JDB28" s="80"/>
      <c r="JDC28" s="80"/>
      <c r="JDD28" s="80"/>
      <c r="JDE28" s="80"/>
      <c r="JDF28" s="80"/>
      <c r="JDG28" s="80"/>
      <c r="JDH28" s="80"/>
      <c r="JDI28" s="80"/>
      <c r="JDJ28" s="80"/>
      <c r="JDK28" s="80"/>
      <c r="JDL28" s="80"/>
      <c r="JDM28" s="80"/>
      <c r="JDN28" s="80"/>
      <c r="JDO28" s="80"/>
      <c r="JDP28" s="80"/>
      <c r="JDQ28" s="80"/>
      <c r="JDR28" s="80"/>
      <c r="JDS28" s="80"/>
      <c r="JDT28" s="80"/>
      <c r="JDU28" s="80"/>
      <c r="JDV28" s="80"/>
      <c r="JDW28" s="80"/>
      <c r="JDX28" s="80"/>
      <c r="JDY28" s="80"/>
      <c r="JDZ28" s="80"/>
      <c r="JEA28" s="80"/>
      <c r="JEB28" s="80"/>
      <c r="JEC28" s="80"/>
      <c r="JED28" s="80"/>
      <c r="JEE28" s="80"/>
      <c r="JEF28" s="80"/>
      <c r="JEG28" s="80"/>
      <c r="JEH28" s="80"/>
      <c r="JEI28" s="80"/>
      <c r="JEJ28" s="80"/>
      <c r="JEK28" s="80"/>
      <c r="JEL28" s="80"/>
      <c r="JEM28" s="80"/>
      <c r="JEN28" s="80"/>
      <c r="JEO28" s="80"/>
      <c r="JEP28" s="80"/>
      <c r="JEQ28" s="80"/>
      <c r="JER28" s="80"/>
      <c r="JES28" s="80"/>
      <c r="JET28" s="80"/>
      <c r="JEU28" s="80"/>
      <c r="JEV28" s="80"/>
      <c r="JEW28" s="80"/>
      <c r="JEX28" s="80"/>
      <c r="JEY28" s="80"/>
      <c r="JEZ28" s="80"/>
      <c r="JFA28" s="80"/>
      <c r="JFB28" s="80"/>
      <c r="JFC28" s="80"/>
      <c r="JFD28" s="80"/>
      <c r="JFE28" s="80"/>
      <c r="JFF28" s="80"/>
      <c r="JFG28" s="80"/>
      <c r="JFH28" s="80"/>
      <c r="JFI28" s="80"/>
      <c r="JFJ28" s="80"/>
      <c r="JFK28" s="80"/>
      <c r="JFL28" s="80"/>
      <c r="JFM28" s="80"/>
      <c r="JFN28" s="80"/>
      <c r="JFO28" s="80"/>
      <c r="JFP28" s="80"/>
      <c r="JFQ28" s="80"/>
      <c r="JFR28" s="80"/>
      <c r="JFS28" s="80"/>
      <c r="JFT28" s="80"/>
      <c r="JFU28" s="80"/>
      <c r="JFV28" s="80"/>
      <c r="JFW28" s="80"/>
      <c r="JFX28" s="80"/>
      <c r="JFY28" s="80"/>
      <c r="JFZ28" s="80"/>
      <c r="JGA28" s="80"/>
      <c r="JGB28" s="80"/>
      <c r="JGC28" s="80"/>
      <c r="JGD28" s="80"/>
      <c r="JGE28" s="80"/>
      <c r="JGF28" s="80"/>
      <c r="JGG28" s="80"/>
      <c r="JGH28" s="80"/>
      <c r="JGI28" s="80"/>
      <c r="JGJ28" s="80"/>
      <c r="JGK28" s="80"/>
      <c r="JGL28" s="80"/>
      <c r="JGM28" s="80"/>
      <c r="JGN28" s="80"/>
      <c r="JGO28" s="80"/>
      <c r="JGP28" s="80"/>
      <c r="JGQ28" s="80"/>
      <c r="JGR28" s="80"/>
      <c r="JGS28" s="80"/>
      <c r="JGT28" s="80"/>
      <c r="JGU28" s="80"/>
      <c r="JGV28" s="80"/>
      <c r="JGW28" s="80"/>
      <c r="JGX28" s="80"/>
      <c r="JGY28" s="80"/>
      <c r="JGZ28" s="80"/>
      <c r="JHA28" s="80"/>
      <c r="JHB28" s="80"/>
      <c r="JHC28" s="80"/>
      <c r="JHD28" s="80"/>
      <c r="JHE28" s="80"/>
      <c r="JHF28" s="80"/>
      <c r="JHG28" s="80"/>
      <c r="JHH28" s="80"/>
      <c r="JHI28" s="80"/>
      <c r="JHJ28" s="80"/>
      <c r="JHK28" s="80"/>
      <c r="JHL28" s="80"/>
      <c r="JHM28" s="80"/>
      <c r="JHN28" s="80"/>
      <c r="JHO28" s="80"/>
      <c r="JHP28" s="80"/>
      <c r="JHQ28" s="80"/>
      <c r="JHR28" s="80"/>
      <c r="JHS28" s="80"/>
      <c r="JHT28" s="80"/>
      <c r="JHU28" s="80"/>
      <c r="JHV28" s="80"/>
      <c r="JHW28" s="80"/>
      <c r="JHX28" s="80"/>
      <c r="JHY28" s="80"/>
      <c r="JHZ28" s="80"/>
      <c r="JIA28" s="80"/>
      <c r="JIB28" s="80"/>
      <c r="JIC28" s="80"/>
      <c r="JID28" s="80"/>
      <c r="JIE28" s="80"/>
      <c r="JIF28" s="80"/>
      <c r="JIG28" s="80"/>
      <c r="JIH28" s="80"/>
      <c r="JII28" s="80"/>
      <c r="JIJ28" s="80"/>
      <c r="JIK28" s="80"/>
      <c r="JIL28" s="80"/>
      <c r="JIM28" s="80"/>
      <c r="JIN28" s="80"/>
      <c r="JIO28" s="80"/>
      <c r="JIP28" s="80"/>
      <c r="JIQ28" s="80"/>
      <c r="JIR28" s="80"/>
      <c r="JIS28" s="80"/>
      <c r="JIT28" s="80"/>
      <c r="JIU28" s="80"/>
      <c r="JIV28" s="80"/>
      <c r="JIW28" s="80"/>
      <c r="JIX28" s="80"/>
      <c r="JIY28" s="80"/>
      <c r="JIZ28" s="80"/>
      <c r="JJA28" s="80"/>
      <c r="JJB28" s="80"/>
      <c r="JJC28" s="80"/>
      <c r="JJD28" s="80"/>
      <c r="JJE28" s="80"/>
      <c r="JJF28" s="80"/>
      <c r="JJG28" s="80"/>
      <c r="JJH28" s="80"/>
      <c r="JJI28" s="80"/>
      <c r="JJJ28" s="80"/>
      <c r="JJK28" s="80"/>
      <c r="JJL28" s="80"/>
      <c r="JJM28" s="80"/>
      <c r="JJN28" s="80"/>
      <c r="JJO28" s="80"/>
      <c r="JJP28" s="80"/>
      <c r="JJQ28" s="80"/>
      <c r="JJR28" s="80"/>
      <c r="JJS28" s="80"/>
      <c r="JJT28" s="80"/>
      <c r="JJU28" s="80"/>
      <c r="JJV28" s="80"/>
      <c r="JJW28" s="80"/>
      <c r="JJX28" s="80"/>
      <c r="JJY28" s="80"/>
      <c r="JJZ28" s="80"/>
      <c r="JKA28" s="80"/>
      <c r="JKB28" s="80"/>
      <c r="JKC28" s="80"/>
      <c r="JKD28" s="80"/>
      <c r="JKE28" s="80"/>
      <c r="JKF28" s="80"/>
      <c r="JKG28" s="80"/>
      <c r="JKH28" s="80"/>
      <c r="JKI28" s="80"/>
      <c r="JKJ28" s="80"/>
      <c r="JKK28" s="80"/>
      <c r="JKL28" s="80"/>
      <c r="JKM28" s="80"/>
      <c r="JKN28" s="80"/>
      <c r="JKO28" s="80"/>
      <c r="JKP28" s="80"/>
      <c r="JKQ28" s="80"/>
      <c r="JKR28" s="80"/>
      <c r="JKS28" s="80"/>
      <c r="JKT28" s="80"/>
      <c r="JKU28" s="80"/>
      <c r="JKV28" s="80"/>
      <c r="JKW28" s="80"/>
      <c r="JKX28" s="80"/>
      <c r="JKY28" s="80"/>
      <c r="JKZ28" s="80"/>
      <c r="JLA28" s="80"/>
      <c r="JLB28" s="80"/>
      <c r="JLC28" s="80"/>
      <c r="JLD28" s="80"/>
      <c r="JLE28" s="80"/>
      <c r="JLF28" s="80"/>
      <c r="JLG28" s="80"/>
      <c r="JLH28" s="80"/>
      <c r="JLI28" s="80"/>
      <c r="JLJ28" s="80"/>
      <c r="JLK28" s="80"/>
      <c r="JLL28" s="80"/>
      <c r="JLM28" s="80"/>
      <c r="JLN28" s="80"/>
      <c r="JLO28" s="80"/>
      <c r="JLP28" s="80"/>
      <c r="JLQ28" s="80"/>
      <c r="JLR28" s="80"/>
      <c r="JLS28" s="80"/>
      <c r="JLT28" s="80"/>
      <c r="JLU28" s="80"/>
      <c r="JLV28" s="80"/>
      <c r="JLW28" s="80"/>
      <c r="JLX28" s="80"/>
      <c r="JLY28" s="80"/>
      <c r="JLZ28" s="80"/>
      <c r="JMA28" s="80"/>
      <c r="JMB28" s="80"/>
      <c r="JMC28" s="80"/>
      <c r="JMD28" s="80"/>
      <c r="JME28" s="80"/>
      <c r="JMF28" s="80"/>
      <c r="JMG28" s="80"/>
      <c r="JMH28" s="80"/>
      <c r="JMI28" s="80"/>
      <c r="JMJ28" s="80"/>
      <c r="JMK28" s="80"/>
      <c r="JML28" s="80"/>
      <c r="JMM28" s="80"/>
      <c r="JMN28" s="80"/>
      <c r="JMO28" s="80"/>
      <c r="JMP28" s="80"/>
      <c r="JMQ28" s="80"/>
      <c r="JMR28" s="80"/>
      <c r="JMS28" s="80"/>
      <c r="JMT28" s="80"/>
      <c r="JMU28" s="80"/>
      <c r="JMV28" s="80"/>
      <c r="JMW28" s="80"/>
      <c r="JMX28" s="80"/>
      <c r="JMY28" s="80"/>
      <c r="JMZ28" s="80"/>
      <c r="JNA28" s="80"/>
      <c r="JNB28" s="80"/>
      <c r="JNC28" s="80"/>
      <c r="JND28" s="80"/>
      <c r="JNE28" s="80"/>
      <c r="JNF28" s="80"/>
      <c r="JNG28" s="80"/>
      <c r="JNH28" s="80"/>
      <c r="JNI28" s="80"/>
      <c r="JNJ28" s="80"/>
      <c r="JNK28" s="80"/>
      <c r="JNL28" s="80"/>
      <c r="JNM28" s="80"/>
      <c r="JNN28" s="80"/>
      <c r="JNO28" s="80"/>
      <c r="JNP28" s="80"/>
      <c r="JNQ28" s="80"/>
      <c r="JNR28" s="80"/>
      <c r="JNS28" s="80"/>
      <c r="JNT28" s="80"/>
      <c r="JNU28" s="80"/>
      <c r="JNV28" s="80"/>
      <c r="JNW28" s="80"/>
      <c r="JNX28" s="80"/>
      <c r="JNY28" s="80"/>
      <c r="JNZ28" s="80"/>
      <c r="JOA28" s="80"/>
      <c r="JOB28" s="80"/>
      <c r="JOC28" s="80"/>
      <c r="JOD28" s="80"/>
      <c r="JOE28" s="80"/>
      <c r="JOF28" s="80"/>
      <c r="JOG28" s="80"/>
      <c r="JOH28" s="80"/>
      <c r="JOI28" s="80"/>
      <c r="JOJ28" s="80"/>
      <c r="JOK28" s="80"/>
      <c r="JOL28" s="80"/>
      <c r="JOM28" s="80"/>
      <c r="JON28" s="80"/>
      <c r="JOO28" s="80"/>
      <c r="JOP28" s="80"/>
      <c r="JOQ28" s="80"/>
      <c r="JOR28" s="80"/>
      <c r="JOS28" s="80"/>
      <c r="JOT28" s="80"/>
      <c r="JOU28" s="80"/>
      <c r="JOV28" s="80"/>
      <c r="JOW28" s="80"/>
      <c r="JOX28" s="80"/>
      <c r="JOY28" s="80"/>
      <c r="JOZ28" s="80"/>
      <c r="JPA28" s="80"/>
      <c r="JPB28" s="80"/>
      <c r="JPC28" s="80"/>
      <c r="JPD28" s="80"/>
      <c r="JPE28" s="80"/>
      <c r="JPF28" s="80"/>
      <c r="JPG28" s="80"/>
      <c r="JPH28" s="80"/>
      <c r="JPI28" s="80"/>
      <c r="JPJ28" s="80"/>
      <c r="JPK28" s="80"/>
      <c r="JPL28" s="80"/>
      <c r="JPM28" s="80"/>
      <c r="JPN28" s="80"/>
      <c r="JPO28" s="80"/>
      <c r="JPP28" s="80"/>
      <c r="JPQ28" s="80"/>
      <c r="JPR28" s="80"/>
      <c r="JPS28" s="80"/>
      <c r="JPT28" s="80"/>
      <c r="JPU28" s="80"/>
      <c r="JPV28" s="80"/>
      <c r="JPW28" s="80"/>
      <c r="JPX28" s="80"/>
      <c r="JPY28" s="80"/>
      <c r="JPZ28" s="80"/>
      <c r="JQA28" s="80"/>
      <c r="JQB28" s="80"/>
      <c r="JQC28" s="80"/>
      <c r="JQD28" s="80"/>
      <c r="JQE28" s="80"/>
      <c r="JQF28" s="80"/>
      <c r="JQG28" s="80"/>
      <c r="JQH28" s="80"/>
      <c r="JQI28" s="80"/>
      <c r="JQJ28" s="80"/>
      <c r="JQK28" s="80"/>
      <c r="JQL28" s="80"/>
      <c r="JQM28" s="80"/>
      <c r="JQN28" s="80"/>
      <c r="JQO28" s="80"/>
      <c r="JQP28" s="80"/>
      <c r="JQQ28" s="80"/>
      <c r="JQR28" s="80"/>
      <c r="JQS28" s="80"/>
      <c r="JQT28" s="80"/>
      <c r="JQU28" s="80"/>
      <c r="JQV28" s="80"/>
      <c r="JQW28" s="80"/>
      <c r="JQX28" s="80"/>
      <c r="JQY28" s="80"/>
      <c r="JQZ28" s="80"/>
      <c r="JRA28" s="80"/>
      <c r="JRB28" s="80"/>
      <c r="JRC28" s="80"/>
      <c r="JRD28" s="80"/>
      <c r="JRE28" s="80"/>
      <c r="JRF28" s="80"/>
      <c r="JRG28" s="80"/>
      <c r="JRH28" s="80"/>
      <c r="JRI28" s="80"/>
      <c r="JRJ28" s="80"/>
      <c r="JRK28" s="80"/>
      <c r="JRL28" s="80"/>
      <c r="JRM28" s="80"/>
      <c r="JRN28" s="80"/>
      <c r="JRO28" s="80"/>
      <c r="JRP28" s="80"/>
      <c r="JRQ28" s="80"/>
      <c r="JRR28" s="80"/>
      <c r="JRS28" s="80"/>
      <c r="JRT28" s="80"/>
      <c r="JRU28" s="80"/>
      <c r="JRV28" s="80"/>
      <c r="JRW28" s="80"/>
      <c r="JRX28" s="80"/>
      <c r="JRY28" s="80"/>
      <c r="JRZ28" s="80"/>
      <c r="JSA28" s="80"/>
      <c r="JSB28" s="80"/>
      <c r="JSC28" s="80"/>
      <c r="JSD28" s="80"/>
      <c r="JSE28" s="80"/>
      <c r="JSF28" s="80"/>
      <c r="JSG28" s="80"/>
      <c r="JSH28" s="80"/>
      <c r="JSI28" s="80"/>
      <c r="JSJ28" s="80"/>
      <c r="JSK28" s="80"/>
      <c r="JSL28" s="80"/>
      <c r="JSM28" s="80"/>
      <c r="JSN28" s="80"/>
      <c r="JSO28" s="80"/>
      <c r="JSP28" s="80"/>
      <c r="JSQ28" s="80"/>
      <c r="JSR28" s="80"/>
      <c r="JSS28" s="80"/>
      <c r="JST28" s="80"/>
      <c r="JSU28" s="80"/>
      <c r="JSV28" s="80"/>
      <c r="JSW28" s="80"/>
      <c r="JSX28" s="80"/>
      <c r="JSY28" s="80"/>
      <c r="JSZ28" s="80"/>
      <c r="JTA28" s="80"/>
      <c r="JTB28" s="80"/>
      <c r="JTC28" s="80"/>
      <c r="JTD28" s="80"/>
      <c r="JTE28" s="80"/>
      <c r="JTF28" s="80"/>
      <c r="JTG28" s="80"/>
      <c r="JTH28" s="80"/>
      <c r="JTI28" s="80"/>
      <c r="JTJ28" s="80"/>
      <c r="JTK28" s="80"/>
      <c r="JTL28" s="80"/>
      <c r="JTM28" s="80"/>
      <c r="JTN28" s="80"/>
      <c r="JTO28" s="80"/>
      <c r="JTP28" s="80"/>
      <c r="JTQ28" s="80"/>
      <c r="JTR28" s="80"/>
      <c r="JTS28" s="80"/>
      <c r="JTT28" s="80"/>
      <c r="JTU28" s="80"/>
      <c r="JTV28" s="80"/>
      <c r="JTW28" s="80"/>
      <c r="JTX28" s="80"/>
      <c r="JTY28" s="80"/>
      <c r="JTZ28" s="80"/>
      <c r="JUA28" s="80"/>
      <c r="JUB28" s="80"/>
      <c r="JUC28" s="80"/>
      <c r="JUD28" s="80"/>
      <c r="JUE28" s="80"/>
      <c r="JUF28" s="80"/>
      <c r="JUG28" s="80"/>
      <c r="JUH28" s="80"/>
      <c r="JUI28" s="80"/>
      <c r="JUJ28" s="80"/>
      <c r="JUK28" s="80"/>
      <c r="JUL28" s="80"/>
      <c r="JUM28" s="80"/>
      <c r="JUN28" s="80"/>
      <c r="JUO28" s="80"/>
      <c r="JUP28" s="80"/>
      <c r="JUQ28" s="80"/>
      <c r="JUR28" s="80"/>
      <c r="JUS28" s="80"/>
      <c r="JUT28" s="80"/>
      <c r="JUU28" s="80"/>
      <c r="JUV28" s="80"/>
      <c r="JUW28" s="80"/>
      <c r="JUX28" s="80"/>
      <c r="JUY28" s="80"/>
      <c r="JUZ28" s="80"/>
      <c r="JVA28" s="80"/>
      <c r="JVB28" s="80"/>
      <c r="JVC28" s="80"/>
      <c r="JVD28" s="80"/>
      <c r="JVE28" s="80"/>
      <c r="JVF28" s="80"/>
      <c r="JVG28" s="80"/>
      <c r="JVH28" s="80"/>
      <c r="JVI28" s="80"/>
      <c r="JVJ28" s="80"/>
      <c r="JVK28" s="80"/>
      <c r="JVL28" s="80"/>
      <c r="JVM28" s="80"/>
      <c r="JVN28" s="80"/>
      <c r="JVO28" s="80"/>
      <c r="JVP28" s="80"/>
      <c r="JVQ28" s="80"/>
      <c r="JVR28" s="80"/>
      <c r="JVS28" s="80"/>
      <c r="JVT28" s="80"/>
      <c r="JVU28" s="80"/>
      <c r="JVV28" s="80"/>
      <c r="JVW28" s="80"/>
      <c r="JVX28" s="80"/>
      <c r="JVY28" s="80"/>
      <c r="JVZ28" s="80"/>
      <c r="JWA28" s="80"/>
      <c r="JWB28" s="80"/>
      <c r="JWC28" s="80"/>
      <c r="JWD28" s="80"/>
      <c r="JWE28" s="80"/>
      <c r="JWF28" s="80"/>
      <c r="JWG28" s="80"/>
      <c r="JWH28" s="80"/>
      <c r="JWI28" s="80"/>
      <c r="JWJ28" s="80"/>
      <c r="JWK28" s="80"/>
      <c r="JWL28" s="80"/>
      <c r="JWM28" s="80"/>
      <c r="JWN28" s="80"/>
      <c r="JWO28" s="80"/>
      <c r="JWP28" s="80"/>
      <c r="JWQ28" s="80"/>
      <c r="JWR28" s="80"/>
      <c r="JWS28" s="80"/>
      <c r="JWT28" s="80"/>
      <c r="JWU28" s="80"/>
      <c r="JWV28" s="80"/>
      <c r="JWW28" s="80"/>
      <c r="JWX28" s="80"/>
      <c r="JWY28" s="80"/>
      <c r="JWZ28" s="80"/>
      <c r="JXA28" s="80"/>
      <c r="JXB28" s="80"/>
      <c r="JXC28" s="80"/>
      <c r="JXD28" s="80"/>
      <c r="JXE28" s="80"/>
      <c r="JXF28" s="80"/>
      <c r="JXG28" s="80"/>
      <c r="JXH28" s="80"/>
      <c r="JXI28" s="80"/>
      <c r="JXJ28" s="80"/>
      <c r="JXK28" s="80"/>
      <c r="JXL28" s="80"/>
      <c r="JXM28" s="80"/>
      <c r="JXN28" s="80"/>
      <c r="JXO28" s="80"/>
      <c r="JXP28" s="80"/>
      <c r="JXQ28" s="80"/>
      <c r="JXR28" s="80"/>
      <c r="JXS28" s="80"/>
      <c r="JXT28" s="80"/>
      <c r="JXU28" s="80"/>
      <c r="JXV28" s="80"/>
      <c r="JXW28" s="80"/>
      <c r="JXX28" s="80"/>
      <c r="JXY28" s="80"/>
      <c r="JXZ28" s="80"/>
      <c r="JYA28" s="80"/>
      <c r="JYB28" s="80"/>
      <c r="JYC28" s="80"/>
      <c r="JYD28" s="80"/>
      <c r="JYE28" s="80"/>
      <c r="JYF28" s="80"/>
      <c r="JYG28" s="80"/>
      <c r="JYH28" s="80"/>
      <c r="JYI28" s="80"/>
      <c r="JYJ28" s="80"/>
      <c r="JYK28" s="80"/>
      <c r="JYL28" s="80"/>
      <c r="JYM28" s="80"/>
      <c r="JYN28" s="80"/>
      <c r="JYO28" s="80"/>
      <c r="JYP28" s="80"/>
      <c r="JYQ28" s="80"/>
      <c r="JYR28" s="80"/>
      <c r="JYS28" s="80"/>
      <c r="JYT28" s="80"/>
      <c r="JYU28" s="80"/>
      <c r="JYV28" s="80"/>
      <c r="JYW28" s="80"/>
      <c r="JYX28" s="80"/>
      <c r="JYY28" s="80"/>
      <c r="JYZ28" s="80"/>
      <c r="JZA28" s="80"/>
      <c r="JZB28" s="80"/>
      <c r="JZC28" s="80"/>
      <c r="JZD28" s="80"/>
      <c r="JZE28" s="80"/>
      <c r="JZF28" s="80"/>
      <c r="JZG28" s="80"/>
      <c r="JZH28" s="80"/>
      <c r="JZI28" s="80"/>
      <c r="JZJ28" s="80"/>
      <c r="JZK28" s="80"/>
      <c r="JZL28" s="80"/>
      <c r="JZM28" s="80"/>
      <c r="JZN28" s="80"/>
      <c r="JZO28" s="80"/>
      <c r="JZP28" s="80"/>
      <c r="JZQ28" s="80"/>
      <c r="JZR28" s="80"/>
      <c r="JZS28" s="80"/>
      <c r="JZT28" s="80"/>
      <c r="JZU28" s="80"/>
      <c r="JZV28" s="80"/>
      <c r="JZW28" s="80"/>
      <c r="JZX28" s="80"/>
      <c r="JZY28" s="80"/>
      <c r="JZZ28" s="80"/>
      <c r="KAA28" s="80"/>
      <c r="KAB28" s="80"/>
      <c r="KAC28" s="80"/>
      <c r="KAD28" s="80"/>
      <c r="KAE28" s="80"/>
      <c r="KAF28" s="80"/>
      <c r="KAG28" s="80"/>
      <c r="KAH28" s="80"/>
      <c r="KAI28" s="80"/>
      <c r="KAJ28" s="80"/>
      <c r="KAK28" s="80"/>
      <c r="KAL28" s="80"/>
      <c r="KAM28" s="80"/>
      <c r="KAN28" s="80"/>
      <c r="KAO28" s="80"/>
      <c r="KAP28" s="80"/>
      <c r="KAQ28" s="80"/>
      <c r="KAR28" s="80"/>
      <c r="KAS28" s="80"/>
      <c r="KAT28" s="80"/>
      <c r="KAU28" s="80"/>
      <c r="KAV28" s="80"/>
      <c r="KAW28" s="80"/>
      <c r="KAX28" s="80"/>
      <c r="KAY28" s="80"/>
      <c r="KAZ28" s="80"/>
      <c r="KBA28" s="80"/>
      <c r="KBB28" s="80"/>
      <c r="KBC28" s="80"/>
      <c r="KBD28" s="80"/>
      <c r="KBE28" s="80"/>
      <c r="KBF28" s="80"/>
      <c r="KBG28" s="80"/>
      <c r="KBH28" s="80"/>
      <c r="KBI28" s="80"/>
      <c r="KBJ28" s="80"/>
      <c r="KBK28" s="80"/>
      <c r="KBL28" s="80"/>
      <c r="KBM28" s="80"/>
      <c r="KBN28" s="80"/>
      <c r="KBO28" s="80"/>
      <c r="KBP28" s="80"/>
      <c r="KBQ28" s="80"/>
      <c r="KBR28" s="80"/>
      <c r="KBS28" s="80"/>
      <c r="KBT28" s="80"/>
      <c r="KBU28" s="80"/>
      <c r="KBV28" s="80"/>
      <c r="KBW28" s="80"/>
      <c r="KBX28" s="80"/>
      <c r="KBY28" s="80"/>
      <c r="KBZ28" s="80"/>
      <c r="KCA28" s="80"/>
      <c r="KCB28" s="80"/>
      <c r="KCC28" s="80"/>
      <c r="KCD28" s="80"/>
      <c r="KCE28" s="80"/>
      <c r="KCF28" s="80"/>
      <c r="KCG28" s="80"/>
      <c r="KCH28" s="80"/>
      <c r="KCI28" s="80"/>
      <c r="KCJ28" s="80"/>
      <c r="KCK28" s="80"/>
      <c r="KCL28" s="80"/>
      <c r="KCM28" s="80"/>
      <c r="KCN28" s="80"/>
      <c r="KCO28" s="80"/>
      <c r="KCP28" s="80"/>
      <c r="KCQ28" s="80"/>
      <c r="KCR28" s="80"/>
      <c r="KCS28" s="80"/>
      <c r="KCT28" s="80"/>
      <c r="KCU28" s="80"/>
      <c r="KCV28" s="80"/>
      <c r="KCW28" s="80"/>
      <c r="KCX28" s="80"/>
      <c r="KCY28" s="80"/>
      <c r="KCZ28" s="80"/>
      <c r="KDA28" s="80"/>
      <c r="KDB28" s="80"/>
      <c r="KDC28" s="80"/>
      <c r="KDD28" s="80"/>
      <c r="KDE28" s="80"/>
      <c r="KDF28" s="80"/>
      <c r="KDG28" s="80"/>
      <c r="KDH28" s="80"/>
      <c r="KDI28" s="80"/>
      <c r="KDJ28" s="80"/>
      <c r="KDK28" s="80"/>
      <c r="KDL28" s="80"/>
      <c r="KDM28" s="80"/>
      <c r="KDN28" s="80"/>
      <c r="KDO28" s="80"/>
      <c r="KDP28" s="80"/>
      <c r="KDQ28" s="80"/>
      <c r="KDR28" s="80"/>
      <c r="KDS28" s="80"/>
      <c r="KDT28" s="80"/>
      <c r="KDU28" s="80"/>
      <c r="KDV28" s="80"/>
      <c r="KDW28" s="80"/>
      <c r="KDX28" s="80"/>
      <c r="KDY28" s="80"/>
      <c r="KDZ28" s="80"/>
      <c r="KEA28" s="80"/>
      <c r="KEB28" s="80"/>
      <c r="KEC28" s="80"/>
      <c r="KED28" s="80"/>
      <c r="KEE28" s="80"/>
      <c r="KEF28" s="80"/>
      <c r="KEG28" s="80"/>
      <c r="KEH28" s="80"/>
      <c r="KEI28" s="80"/>
      <c r="KEJ28" s="80"/>
      <c r="KEK28" s="80"/>
      <c r="KEL28" s="80"/>
      <c r="KEM28" s="80"/>
      <c r="KEN28" s="80"/>
      <c r="KEO28" s="80"/>
      <c r="KEP28" s="80"/>
      <c r="KEQ28" s="80"/>
      <c r="KER28" s="80"/>
      <c r="KES28" s="80"/>
      <c r="KET28" s="80"/>
      <c r="KEU28" s="80"/>
      <c r="KEV28" s="80"/>
      <c r="KEW28" s="80"/>
      <c r="KEX28" s="80"/>
      <c r="KEY28" s="80"/>
      <c r="KEZ28" s="80"/>
      <c r="KFA28" s="80"/>
      <c r="KFB28" s="80"/>
      <c r="KFC28" s="80"/>
      <c r="KFD28" s="80"/>
      <c r="KFE28" s="80"/>
      <c r="KFF28" s="80"/>
      <c r="KFG28" s="80"/>
      <c r="KFH28" s="80"/>
      <c r="KFI28" s="80"/>
      <c r="KFJ28" s="80"/>
      <c r="KFK28" s="80"/>
      <c r="KFL28" s="80"/>
      <c r="KFM28" s="80"/>
      <c r="KFN28" s="80"/>
      <c r="KFO28" s="80"/>
      <c r="KFP28" s="80"/>
      <c r="KFQ28" s="80"/>
      <c r="KFR28" s="80"/>
      <c r="KFS28" s="80"/>
      <c r="KFT28" s="80"/>
      <c r="KFU28" s="80"/>
      <c r="KFV28" s="80"/>
      <c r="KFW28" s="80"/>
      <c r="KFX28" s="80"/>
      <c r="KFY28" s="80"/>
      <c r="KFZ28" s="80"/>
      <c r="KGA28" s="80"/>
      <c r="KGB28" s="80"/>
      <c r="KGC28" s="80"/>
      <c r="KGD28" s="80"/>
      <c r="KGE28" s="80"/>
      <c r="KGF28" s="80"/>
      <c r="KGG28" s="80"/>
      <c r="KGH28" s="80"/>
      <c r="KGI28" s="80"/>
      <c r="KGJ28" s="80"/>
      <c r="KGK28" s="80"/>
      <c r="KGL28" s="80"/>
      <c r="KGM28" s="80"/>
      <c r="KGN28" s="80"/>
      <c r="KGO28" s="80"/>
      <c r="KGP28" s="80"/>
      <c r="KGQ28" s="80"/>
      <c r="KGR28" s="80"/>
      <c r="KGS28" s="80"/>
      <c r="KGT28" s="80"/>
      <c r="KGU28" s="80"/>
      <c r="KGV28" s="80"/>
      <c r="KGW28" s="80"/>
      <c r="KGX28" s="80"/>
      <c r="KGY28" s="80"/>
      <c r="KGZ28" s="80"/>
      <c r="KHA28" s="80"/>
      <c r="KHB28" s="80"/>
      <c r="KHC28" s="80"/>
      <c r="KHD28" s="80"/>
      <c r="KHE28" s="80"/>
      <c r="KHF28" s="80"/>
      <c r="KHG28" s="80"/>
      <c r="KHH28" s="80"/>
      <c r="KHI28" s="80"/>
      <c r="KHJ28" s="80"/>
      <c r="KHK28" s="80"/>
      <c r="KHL28" s="80"/>
      <c r="KHM28" s="80"/>
      <c r="KHN28" s="80"/>
      <c r="KHO28" s="80"/>
      <c r="KHP28" s="80"/>
      <c r="KHQ28" s="80"/>
      <c r="KHR28" s="80"/>
      <c r="KHS28" s="80"/>
      <c r="KHT28" s="80"/>
      <c r="KHU28" s="80"/>
      <c r="KHV28" s="80"/>
      <c r="KHW28" s="80"/>
      <c r="KHX28" s="80"/>
      <c r="KHY28" s="80"/>
      <c r="KHZ28" s="80"/>
      <c r="KIA28" s="80"/>
      <c r="KIB28" s="80"/>
      <c r="KIC28" s="80"/>
      <c r="KID28" s="80"/>
      <c r="KIE28" s="80"/>
      <c r="KIF28" s="80"/>
      <c r="KIG28" s="80"/>
      <c r="KIH28" s="80"/>
      <c r="KII28" s="80"/>
      <c r="KIJ28" s="80"/>
      <c r="KIK28" s="80"/>
      <c r="KIL28" s="80"/>
      <c r="KIM28" s="80"/>
      <c r="KIN28" s="80"/>
      <c r="KIO28" s="80"/>
      <c r="KIP28" s="80"/>
      <c r="KIQ28" s="80"/>
      <c r="KIR28" s="80"/>
      <c r="KIS28" s="80"/>
      <c r="KIT28" s="80"/>
      <c r="KIU28" s="80"/>
      <c r="KIV28" s="80"/>
      <c r="KIW28" s="80"/>
      <c r="KIX28" s="80"/>
      <c r="KIY28" s="80"/>
      <c r="KIZ28" s="80"/>
      <c r="KJA28" s="80"/>
      <c r="KJB28" s="80"/>
      <c r="KJC28" s="80"/>
      <c r="KJD28" s="80"/>
      <c r="KJE28" s="80"/>
      <c r="KJF28" s="80"/>
      <c r="KJG28" s="80"/>
      <c r="KJH28" s="80"/>
      <c r="KJI28" s="80"/>
      <c r="KJJ28" s="80"/>
      <c r="KJK28" s="80"/>
      <c r="KJL28" s="80"/>
      <c r="KJM28" s="80"/>
      <c r="KJN28" s="80"/>
      <c r="KJO28" s="80"/>
      <c r="KJP28" s="80"/>
      <c r="KJQ28" s="80"/>
      <c r="KJR28" s="80"/>
      <c r="KJS28" s="80"/>
      <c r="KJT28" s="80"/>
      <c r="KJU28" s="80"/>
      <c r="KJV28" s="80"/>
      <c r="KJW28" s="80"/>
      <c r="KJX28" s="80"/>
      <c r="KJY28" s="80"/>
      <c r="KJZ28" s="80"/>
      <c r="KKA28" s="80"/>
      <c r="KKB28" s="80"/>
      <c r="KKC28" s="80"/>
      <c r="KKD28" s="80"/>
      <c r="KKE28" s="80"/>
      <c r="KKF28" s="80"/>
      <c r="KKG28" s="80"/>
      <c r="KKH28" s="80"/>
      <c r="KKI28" s="80"/>
      <c r="KKJ28" s="80"/>
      <c r="KKK28" s="80"/>
      <c r="KKL28" s="80"/>
      <c r="KKM28" s="80"/>
      <c r="KKN28" s="80"/>
      <c r="KKO28" s="80"/>
      <c r="KKP28" s="80"/>
      <c r="KKQ28" s="80"/>
      <c r="KKR28" s="80"/>
      <c r="KKS28" s="80"/>
      <c r="KKT28" s="80"/>
      <c r="KKU28" s="80"/>
      <c r="KKV28" s="80"/>
      <c r="KKW28" s="80"/>
      <c r="KKX28" s="80"/>
      <c r="KKY28" s="80"/>
      <c r="KKZ28" s="80"/>
      <c r="KLA28" s="80"/>
      <c r="KLB28" s="80"/>
      <c r="KLC28" s="80"/>
      <c r="KLD28" s="80"/>
      <c r="KLE28" s="80"/>
      <c r="KLF28" s="80"/>
      <c r="KLG28" s="80"/>
      <c r="KLH28" s="80"/>
      <c r="KLI28" s="80"/>
      <c r="KLJ28" s="80"/>
      <c r="KLK28" s="80"/>
      <c r="KLL28" s="80"/>
      <c r="KLM28" s="80"/>
      <c r="KLN28" s="80"/>
      <c r="KLO28" s="80"/>
      <c r="KLP28" s="80"/>
      <c r="KLQ28" s="80"/>
      <c r="KLR28" s="80"/>
      <c r="KLS28" s="80"/>
      <c r="KLT28" s="80"/>
      <c r="KLU28" s="80"/>
      <c r="KLV28" s="80"/>
      <c r="KLW28" s="80"/>
      <c r="KLX28" s="80"/>
      <c r="KLY28" s="80"/>
      <c r="KLZ28" s="80"/>
      <c r="KMA28" s="80"/>
      <c r="KMB28" s="80"/>
      <c r="KMC28" s="80"/>
      <c r="KMD28" s="80"/>
      <c r="KME28" s="80"/>
      <c r="KMF28" s="80"/>
      <c r="KMG28" s="80"/>
      <c r="KMH28" s="80"/>
      <c r="KMI28" s="80"/>
      <c r="KMJ28" s="80"/>
      <c r="KMK28" s="80"/>
      <c r="KML28" s="80"/>
      <c r="KMM28" s="80"/>
      <c r="KMN28" s="80"/>
      <c r="KMO28" s="80"/>
      <c r="KMP28" s="80"/>
      <c r="KMQ28" s="80"/>
      <c r="KMR28" s="80"/>
      <c r="KMS28" s="80"/>
      <c r="KMT28" s="80"/>
      <c r="KMU28" s="80"/>
      <c r="KMV28" s="80"/>
      <c r="KMW28" s="80"/>
      <c r="KMX28" s="80"/>
      <c r="KMY28" s="80"/>
      <c r="KMZ28" s="80"/>
      <c r="KNA28" s="80"/>
      <c r="KNB28" s="80"/>
      <c r="KNC28" s="80"/>
      <c r="KND28" s="80"/>
      <c r="KNE28" s="80"/>
      <c r="KNF28" s="80"/>
      <c r="KNG28" s="80"/>
      <c r="KNH28" s="80"/>
      <c r="KNI28" s="80"/>
      <c r="KNJ28" s="80"/>
      <c r="KNK28" s="80"/>
      <c r="KNL28" s="80"/>
      <c r="KNM28" s="80"/>
      <c r="KNN28" s="80"/>
      <c r="KNO28" s="80"/>
      <c r="KNP28" s="80"/>
      <c r="KNQ28" s="80"/>
      <c r="KNR28" s="80"/>
      <c r="KNS28" s="80"/>
      <c r="KNT28" s="80"/>
      <c r="KNU28" s="80"/>
      <c r="KNV28" s="80"/>
      <c r="KNW28" s="80"/>
      <c r="KNX28" s="80"/>
      <c r="KNY28" s="80"/>
      <c r="KNZ28" s="80"/>
      <c r="KOA28" s="80"/>
      <c r="KOB28" s="80"/>
      <c r="KOC28" s="80"/>
      <c r="KOD28" s="80"/>
      <c r="KOE28" s="80"/>
      <c r="KOF28" s="80"/>
      <c r="KOG28" s="80"/>
      <c r="KOH28" s="80"/>
      <c r="KOI28" s="80"/>
      <c r="KOJ28" s="80"/>
      <c r="KOK28" s="80"/>
      <c r="KOL28" s="80"/>
      <c r="KOM28" s="80"/>
      <c r="KON28" s="80"/>
      <c r="KOO28" s="80"/>
      <c r="KOP28" s="80"/>
      <c r="KOQ28" s="80"/>
      <c r="KOR28" s="80"/>
      <c r="KOS28" s="80"/>
      <c r="KOT28" s="80"/>
      <c r="KOU28" s="80"/>
      <c r="KOV28" s="80"/>
      <c r="KOW28" s="80"/>
      <c r="KOX28" s="80"/>
      <c r="KOY28" s="80"/>
      <c r="KOZ28" s="80"/>
      <c r="KPA28" s="80"/>
      <c r="KPB28" s="80"/>
      <c r="KPC28" s="80"/>
      <c r="KPD28" s="80"/>
      <c r="KPE28" s="80"/>
      <c r="KPF28" s="80"/>
      <c r="KPG28" s="80"/>
      <c r="KPH28" s="80"/>
      <c r="KPI28" s="80"/>
      <c r="KPJ28" s="80"/>
      <c r="KPK28" s="80"/>
      <c r="KPL28" s="80"/>
      <c r="KPM28" s="80"/>
      <c r="KPN28" s="80"/>
      <c r="KPO28" s="80"/>
      <c r="KPP28" s="80"/>
      <c r="KPQ28" s="80"/>
      <c r="KPR28" s="80"/>
      <c r="KPS28" s="80"/>
      <c r="KPT28" s="80"/>
      <c r="KPU28" s="80"/>
      <c r="KPV28" s="80"/>
      <c r="KPW28" s="80"/>
      <c r="KPX28" s="80"/>
      <c r="KPY28" s="80"/>
      <c r="KPZ28" s="80"/>
      <c r="KQA28" s="80"/>
      <c r="KQB28" s="80"/>
      <c r="KQC28" s="80"/>
      <c r="KQD28" s="80"/>
      <c r="KQE28" s="80"/>
      <c r="KQF28" s="80"/>
      <c r="KQG28" s="80"/>
      <c r="KQH28" s="80"/>
      <c r="KQI28" s="80"/>
      <c r="KQJ28" s="80"/>
      <c r="KQK28" s="80"/>
      <c r="KQL28" s="80"/>
      <c r="KQM28" s="80"/>
      <c r="KQN28" s="80"/>
      <c r="KQO28" s="80"/>
      <c r="KQP28" s="80"/>
      <c r="KQQ28" s="80"/>
      <c r="KQR28" s="80"/>
      <c r="KQS28" s="80"/>
      <c r="KQT28" s="80"/>
      <c r="KQU28" s="80"/>
      <c r="KQV28" s="80"/>
      <c r="KQW28" s="80"/>
      <c r="KQX28" s="80"/>
      <c r="KQY28" s="80"/>
      <c r="KQZ28" s="80"/>
      <c r="KRA28" s="80"/>
      <c r="KRB28" s="80"/>
      <c r="KRC28" s="80"/>
      <c r="KRD28" s="80"/>
      <c r="KRE28" s="80"/>
      <c r="KRF28" s="80"/>
      <c r="KRG28" s="80"/>
      <c r="KRH28" s="80"/>
      <c r="KRI28" s="80"/>
      <c r="KRJ28" s="80"/>
      <c r="KRK28" s="80"/>
      <c r="KRL28" s="80"/>
      <c r="KRM28" s="80"/>
      <c r="KRN28" s="80"/>
      <c r="KRO28" s="80"/>
      <c r="KRP28" s="80"/>
      <c r="KRQ28" s="80"/>
      <c r="KRR28" s="80"/>
      <c r="KRS28" s="80"/>
      <c r="KRT28" s="80"/>
      <c r="KRU28" s="80"/>
      <c r="KRV28" s="80"/>
      <c r="KRW28" s="80"/>
      <c r="KRX28" s="80"/>
      <c r="KRY28" s="80"/>
      <c r="KRZ28" s="80"/>
      <c r="KSA28" s="80"/>
      <c r="KSB28" s="80"/>
      <c r="KSC28" s="80"/>
      <c r="KSD28" s="80"/>
      <c r="KSE28" s="80"/>
      <c r="KSF28" s="80"/>
      <c r="KSG28" s="80"/>
      <c r="KSH28" s="80"/>
      <c r="KSI28" s="80"/>
      <c r="KSJ28" s="80"/>
      <c r="KSK28" s="80"/>
      <c r="KSL28" s="80"/>
      <c r="KSM28" s="80"/>
      <c r="KSN28" s="80"/>
      <c r="KSO28" s="80"/>
      <c r="KSP28" s="80"/>
      <c r="KSQ28" s="80"/>
      <c r="KSR28" s="80"/>
      <c r="KSS28" s="80"/>
      <c r="KST28" s="80"/>
      <c r="KSU28" s="80"/>
      <c r="KSV28" s="80"/>
      <c r="KSW28" s="80"/>
      <c r="KSX28" s="80"/>
      <c r="KSY28" s="80"/>
      <c r="KSZ28" s="80"/>
      <c r="KTA28" s="80"/>
      <c r="KTB28" s="80"/>
      <c r="KTC28" s="80"/>
      <c r="KTD28" s="80"/>
      <c r="KTE28" s="80"/>
      <c r="KTF28" s="80"/>
      <c r="KTG28" s="80"/>
      <c r="KTH28" s="80"/>
      <c r="KTI28" s="80"/>
      <c r="KTJ28" s="80"/>
      <c r="KTK28" s="80"/>
      <c r="KTL28" s="80"/>
      <c r="KTM28" s="80"/>
      <c r="KTN28" s="80"/>
      <c r="KTO28" s="80"/>
      <c r="KTP28" s="80"/>
      <c r="KTQ28" s="80"/>
      <c r="KTR28" s="80"/>
      <c r="KTS28" s="80"/>
      <c r="KTT28" s="80"/>
      <c r="KTU28" s="80"/>
      <c r="KTV28" s="80"/>
      <c r="KTW28" s="80"/>
      <c r="KTX28" s="80"/>
      <c r="KTY28" s="80"/>
      <c r="KTZ28" s="80"/>
      <c r="KUA28" s="80"/>
      <c r="KUB28" s="80"/>
      <c r="KUC28" s="80"/>
      <c r="KUD28" s="80"/>
      <c r="KUE28" s="80"/>
      <c r="KUF28" s="80"/>
      <c r="KUG28" s="80"/>
      <c r="KUH28" s="80"/>
      <c r="KUI28" s="80"/>
      <c r="KUJ28" s="80"/>
      <c r="KUK28" s="80"/>
      <c r="KUL28" s="80"/>
      <c r="KUM28" s="80"/>
      <c r="KUN28" s="80"/>
      <c r="KUO28" s="80"/>
      <c r="KUP28" s="80"/>
      <c r="KUQ28" s="80"/>
      <c r="KUR28" s="80"/>
      <c r="KUS28" s="80"/>
      <c r="KUT28" s="80"/>
      <c r="KUU28" s="80"/>
      <c r="KUV28" s="80"/>
      <c r="KUW28" s="80"/>
      <c r="KUX28" s="80"/>
      <c r="KUY28" s="80"/>
      <c r="KUZ28" s="80"/>
      <c r="KVA28" s="80"/>
      <c r="KVB28" s="80"/>
      <c r="KVC28" s="80"/>
      <c r="KVD28" s="80"/>
      <c r="KVE28" s="80"/>
      <c r="KVF28" s="80"/>
      <c r="KVG28" s="80"/>
      <c r="KVH28" s="80"/>
      <c r="KVI28" s="80"/>
      <c r="KVJ28" s="80"/>
      <c r="KVK28" s="80"/>
      <c r="KVL28" s="80"/>
      <c r="KVM28" s="80"/>
      <c r="KVN28" s="80"/>
      <c r="KVO28" s="80"/>
      <c r="KVP28" s="80"/>
      <c r="KVQ28" s="80"/>
      <c r="KVR28" s="80"/>
      <c r="KVS28" s="80"/>
      <c r="KVT28" s="80"/>
      <c r="KVU28" s="80"/>
      <c r="KVV28" s="80"/>
      <c r="KVW28" s="80"/>
      <c r="KVX28" s="80"/>
      <c r="KVY28" s="80"/>
      <c r="KVZ28" s="80"/>
      <c r="KWA28" s="80"/>
      <c r="KWB28" s="80"/>
      <c r="KWC28" s="80"/>
      <c r="KWD28" s="80"/>
      <c r="KWE28" s="80"/>
      <c r="KWF28" s="80"/>
      <c r="KWG28" s="80"/>
      <c r="KWH28" s="80"/>
      <c r="KWI28" s="80"/>
      <c r="KWJ28" s="80"/>
      <c r="KWK28" s="80"/>
      <c r="KWL28" s="80"/>
      <c r="KWM28" s="80"/>
      <c r="KWN28" s="80"/>
      <c r="KWO28" s="80"/>
      <c r="KWP28" s="80"/>
      <c r="KWQ28" s="80"/>
      <c r="KWR28" s="80"/>
      <c r="KWS28" s="80"/>
      <c r="KWT28" s="80"/>
      <c r="KWU28" s="80"/>
      <c r="KWV28" s="80"/>
      <c r="KWW28" s="80"/>
      <c r="KWX28" s="80"/>
      <c r="KWY28" s="80"/>
      <c r="KWZ28" s="80"/>
      <c r="KXA28" s="80"/>
      <c r="KXB28" s="80"/>
      <c r="KXC28" s="80"/>
      <c r="KXD28" s="80"/>
      <c r="KXE28" s="80"/>
      <c r="KXF28" s="80"/>
      <c r="KXG28" s="80"/>
      <c r="KXH28" s="80"/>
      <c r="KXI28" s="80"/>
      <c r="KXJ28" s="80"/>
      <c r="KXK28" s="80"/>
      <c r="KXL28" s="80"/>
      <c r="KXM28" s="80"/>
      <c r="KXN28" s="80"/>
      <c r="KXO28" s="80"/>
      <c r="KXP28" s="80"/>
      <c r="KXQ28" s="80"/>
      <c r="KXR28" s="80"/>
      <c r="KXS28" s="80"/>
      <c r="KXT28" s="80"/>
      <c r="KXU28" s="80"/>
      <c r="KXV28" s="80"/>
      <c r="KXW28" s="80"/>
      <c r="KXX28" s="80"/>
      <c r="KXY28" s="80"/>
      <c r="KXZ28" s="80"/>
      <c r="KYA28" s="80"/>
      <c r="KYB28" s="80"/>
      <c r="KYC28" s="80"/>
      <c r="KYD28" s="80"/>
      <c r="KYE28" s="80"/>
      <c r="KYF28" s="80"/>
      <c r="KYG28" s="80"/>
      <c r="KYH28" s="80"/>
      <c r="KYI28" s="80"/>
      <c r="KYJ28" s="80"/>
      <c r="KYK28" s="80"/>
      <c r="KYL28" s="80"/>
      <c r="KYM28" s="80"/>
      <c r="KYN28" s="80"/>
      <c r="KYO28" s="80"/>
      <c r="KYP28" s="80"/>
      <c r="KYQ28" s="80"/>
      <c r="KYR28" s="80"/>
      <c r="KYS28" s="80"/>
      <c r="KYT28" s="80"/>
      <c r="KYU28" s="80"/>
      <c r="KYV28" s="80"/>
      <c r="KYW28" s="80"/>
      <c r="KYX28" s="80"/>
      <c r="KYY28" s="80"/>
      <c r="KYZ28" s="80"/>
      <c r="KZA28" s="80"/>
      <c r="KZB28" s="80"/>
      <c r="KZC28" s="80"/>
      <c r="KZD28" s="80"/>
      <c r="KZE28" s="80"/>
      <c r="KZF28" s="80"/>
      <c r="KZG28" s="80"/>
      <c r="KZH28" s="80"/>
      <c r="KZI28" s="80"/>
      <c r="KZJ28" s="80"/>
      <c r="KZK28" s="80"/>
      <c r="KZL28" s="80"/>
      <c r="KZM28" s="80"/>
      <c r="KZN28" s="80"/>
      <c r="KZO28" s="80"/>
      <c r="KZP28" s="80"/>
      <c r="KZQ28" s="80"/>
      <c r="KZR28" s="80"/>
      <c r="KZS28" s="80"/>
      <c r="KZT28" s="80"/>
      <c r="KZU28" s="80"/>
      <c r="KZV28" s="80"/>
      <c r="KZW28" s="80"/>
      <c r="KZX28" s="80"/>
      <c r="KZY28" s="80"/>
      <c r="KZZ28" s="80"/>
      <c r="LAA28" s="80"/>
      <c r="LAB28" s="80"/>
      <c r="LAC28" s="80"/>
      <c r="LAD28" s="80"/>
      <c r="LAE28" s="80"/>
      <c r="LAF28" s="80"/>
      <c r="LAG28" s="80"/>
      <c r="LAH28" s="80"/>
      <c r="LAI28" s="80"/>
      <c r="LAJ28" s="80"/>
      <c r="LAK28" s="80"/>
      <c r="LAL28" s="80"/>
      <c r="LAM28" s="80"/>
      <c r="LAN28" s="80"/>
      <c r="LAO28" s="80"/>
      <c r="LAP28" s="80"/>
      <c r="LAQ28" s="80"/>
      <c r="LAR28" s="80"/>
      <c r="LAS28" s="80"/>
      <c r="LAT28" s="80"/>
      <c r="LAU28" s="80"/>
      <c r="LAV28" s="80"/>
      <c r="LAW28" s="80"/>
      <c r="LAX28" s="80"/>
      <c r="LAY28" s="80"/>
      <c r="LAZ28" s="80"/>
      <c r="LBA28" s="80"/>
      <c r="LBB28" s="80"/>
      <c r="LBC28" s="80"/>
      <c r="LBD28" s="80"/>
      <c r="LBE28" s="80"/>
      <c r="LBF28" s="80"/>
      <c r="LBG28" s="80"/>
      <c r="LBH28" s="80"/>
      <c r="LBI28" s="80"/>
      <c r="LBJ28" s="80"/>
      <c r="LBK28" s="80"/>
      <c r="LBL28" s="80"/>
      <c r="LBM28" s="80"/>
      <c r="LBN28" s="80"/>
      <c r="LBO28" s="80"/>
      <c r="LBP28" s="80"/>
      <c r="LBQ28" s="80"/>
      <c r="LBR28" s="80"/>
      <c r="LBS28" s="80"/>
      <c r="LBT28" s="80"/>
      <c r="LBU28" s="80"/>
      <c r="LBV28" s="80"/>
      <c r="LBW28" s="80"/>
      <c r="LBX28" s="80"/>
      <c r="LBY28" s="80"/>
      <c r="LBZ28" s="80"/>
      <c r="LCA28" s="80"/>
      <c r="LCB28" s="80"/>
      <c r="LCC28" s="80"/>
      <c r="LCD28" s="80"/>
      <c r="LCE28" s="80"/>
      <c r="LCF28" s="80"/>
      <c r="LCG28" s="80"/>
      <c r="LCH28" s="80"/>
      <c r="LCI28" s="80"/>
      <c r="LCJ28" s="80"/>
      <c r="LCK28" s="80"/>
      <c r="LCL28" s="80"/>
      <c r="LCM28" s="80"/>
      <c r="LCN28" s="80"/>
      <c r="LCO28" s="80"/>
      <c r="LCP28" s="80"/>
      <c r="LCQ28" s="80"/>
      <c r="LCR28" s="80"/>
      <c r="LCS28" s="80"/>
      <c r="LCT28" s="80"/>
      <c r="LCU28" s="80"/>
      <c r="LCV28" s="80"/>
      <c r="LCW28" s="80"/>
      <c r="LCX28" s="80"/>
      <c r="LCY28" s="80"/>
      <c r="LCZ28" s="80"/>
      <c r="LDA28" s="80"/>
      <c r="LDB28" s="80"/>
      <c r="LDC28" s="80"/>
      <c r="LDD28" s="80"/>
      <c r="LDE28" s="80"/>
      <c r="LDF28" s="80"/>
      <c r="LDG28" s="80"/>
      <c r="LDH28" s="80"/>
      <c r="LDI28" s="80"/>
      <c r="LDJ28" s="80"/>
      <c r="LDK28" s="80"/>
      <c r="LDL28" s="80"/>
      <c r="LDM28" s="80"/>
      <c r="LDN28" s="80"/>
      <c r="LDO28" s="80"/>
      <c r="LDP28" s="80"/>
      <c r="LDQ28" s="80"/>
      <c r="LDR28" s="80"/>
      <c r="LDS28" s="80"/>
      <c r="LDT28" s="80"/>
      <c r="LDU28" s="80"/>
      <c r="LDV28" s="80"/>
      <c r="LDW28" s="80"/>
      <c r="LDX28" s="80"/>
      <c r="LDY28" s="80"/>
      <c r="LDZ28" s="80"/>
      <c r="LEA28" s="80"/>
      <c r="LEB28" s="80"/>
      <c r="LEC28" s="80"/>
      <c r="LED28" s="80"/>
      <c r="LEE28" s="80"/>
      <c r="LEF28" s="80"/>
      <c r="LEG28" s="80"/>
      <c r="LEH28" s="80"/>
      <c r="LEI28" s="80"/>
      <c r="LEJ28" s="80"/>
      <c r="LEK28" s="80"/>
      <c r="LEL28" s="80"/>
      <c r="LEM28" s="80"/>
      <c r="LEN28" s="80"/>
      <c r="LEO28" s="80"/>
      <c r="LEP28" s="80"/>
      <c r="LEQ28" s="80"/>
      <c r="LER28" s="80"/>
      <c r="LES28" s="80"/>
      <c r="LET28" s="80"/>
      <c r="LEU28" s="80"/>
      <c r="LEV28" s="80"/>
      <c r="LEW28" s="80"/>
      <c r="LEX28" s="80"/>
      <c r="LEY28" s="80"/>
      <c r="LEZ28" s="80"/>
      <c r="LFA28" s="80"/>
      <c r="LFB28" s="80"/>
      <c r="LFC28" s="80"/>
      <c r="LFD28" s="80"/>
      <c r="LFE28" s="80"/>
      <c r="LFF28" s="80"/>
      <c r="LFG28" s="80"/>
      <c r="LFH28" s="80"/>
      <c r="LFI28" s="80"/>
      <c r="LFJ28" s="80"/>
      <c r="LFK28" s="80"/>
      <c r="LFL28" s="80"/>
      <c r="LFM28" s="80"/>
      <c r="LFN28" s="80"/>
      <c r="LFO28" s="80"/>
      <c r="LFP28" s="80"/>
      <c r="LFQ28" s="80"/>
      <c r="LFR28" s="80"/>
      <c r="LFS28" s="80"/>
      <c r="LFT28" s="80"/>
      <c r="LFU28" s="80"/>
      <c r="LFV28" s="80"/>
      <c r="LFW28" s="80"/>
      <c r="LFX28" s="80"/>
      <c r="LFY28" s="80"/>
      <c r="LFZ28" s="80"/>
      <c r="LGA28" s="80"/>
      <c r="LGB28" s="80"/>
      <c r="LGC28" s="80"/>
      <c r="LGD28" s="80"/>
      <c r="LGE28" s="80"/>
      <c r="LGF28" s="80"/>
      <c r="LGG28" s="80"/>
      <c r="LGH28" s="80"/>
      <c r="LGI28" s="80"/>
      <c r="LGJ28" s="80"/>
      <c r="LGK28" s="80"/>
      <c r="LGL28" s="80"/>
      <c r="LGM28" s="80"/>
      <c r="LGN28" s="80"/>
      <c r="LGO28" s="80"/>
      <c r="LGP28" s="80"/>
      <c r="LGQ28" s="80"/>
      <c r="LGR28" s="80"/>
      <c r="LGS28" s="80"/>
      <c r="LGT28" s="80"/>
      <c r="LGU28" s="80"/>
      <c r="LGV28" s="80"/>
      <c r="LGW28" s="80"/>
      <c r="LGX28" s="80"/>
      <c r="LGY28" s="80"/>
      <c r="LGZ28" s="80"/>
      <c r="LHA28" s="80"/>
      <c r="LHB28" s="80"/>
      <c r="LHC28" s="80"/>
      <c r="LHD28" s="80"/>
      <c r="LHE28" s="80"/>
      <c r="LHF28" s="80"/>
      <c r="LHG28" s="80"/>
      <c r="LHH28" s="80"/>
      <c r="LHI28" s="80"/>
      <c r="LHJ28" s="80"/>
      <c r="LHK28" s="80"/>
      <c r="LHL28" s="80"/>
      <c r="LHM28" s="80"/>
      <c r="LHN28" s="80"/>
      <c r="LHO28" s="80"/>
      <c r="LHP28" s="80"/>
      <c r="LHQ28" s="80"/>
      <c r="LHR28" s="80"/>
      <c r="LHS28" s="80"/>
      <c r="LHT28" s="80"/>
      <c r="LHU28" s="80"/>
      <c r="LHV28" s="80"/>
      <c r="LHW28" s="80"/>
      <c r="LHX28" s="80"/>
      <c r="LHY28" s="80"/>
      <c r="LHZ28" s="80"/>
      <c r="LIA28" s="80"/>
      <c r="LIB28" s="80"/>
      <c r="LIC28" s="80"/>
      <c r="LID28" s="80"/>
      <c r="LIE28" s="80"/>
      <c r="LIF28" s="80"/>
      <c r="LIG28" s="80"/>
      <c r="LIH28" s="80"/>
      <c r="LII28" s="80"/>
      <c r="LIJ28" s="80"/>
      <c r="LIK28" s="80"/>
      <c r="LIL28" s="80"/>
      <c r="LIM28" s="80"/>
      <c r="LIN28" s="80"/>
      <c r="LIO28" s="80"/>
      <c r="LIP28" s="80"/>
      <c r="LIQ28" s="80"/>
      <c r="LIR28" s="80"/>
      <c r="LIS28" s="80"/>
      <c r="LIT28" s="80"/>
      <c r="LIU28" s="80"/>
      <c r="LIV28" s="80"/>
      <c r="LIW28" s="80"/>
      <c r="LIX28" s="80"/>
      <c r="LIY28" s="80"/>
      <c r="LIZ28" s="80"/>
      <c r="LJA28" s="80"/>
      <c r="LJB28" s="80"/>
      <c r="LJC28" s="80"/>
      <c r="LJD28" s="80"/>
      <c r="LJE28" s="80"/>
      <c r="LJF28" s="80"/>
      <c r="LJG28" s="80"/>
      <c r="LJH28" s="80"/>
      <c r="LJI28" s="80"/>
      <c r="LJJ28" s="80"/>
      <c r="LJK28" s="80"/>
      <c r="LJL28" s="80"/>
      <c r="LJM28" s="80"/>
      <c r="LJN28" s="80"/>
      <c r="LJO28" s="80"/>
      <c r="LJP28" s="80"/>
      <c r="LJQ28" s="80"/>
      <c r="LJR28" s="80"/>
      <c r="LJS28" s="80"/>
      <c r="LJT28" s="80"/>
      <c r="LJU28" s="80"/>
      <c r="LJV28" s="80"/>
      <c r="LJW28" s="80"/>
      <c r="LJX28" s="80"/>
      <c r="LJY28" s="80"/>
      <c r="LJZ28" s="80"/>
      <c r="LKA28" s="80"/>
      <c r="LKB28" s="80"/>
      <c r="LKC28" s="80"/>
      <c r="LKD28" s="80"/>
      <c r="LKE28" s="80"/>
      <c r="LKF28" s="80"/>
      <c r="LKG28" s="80"/>
      <c r="LKH28" s="80"/>
      <c r="LKI28" s="80"/>
      <c r="LKJ28" s="80"/>
      <c r="LKK28" s="80"/>
      <c r="LKL28" s="80"/>
      <c r="LKM28" s="80"/>
      <c r="LKN28" s="80"/>
      <c r="LKO28" s="80"/>
      <c r="LKP28" s="80"/>
      <c r="LKQ28" s="80"/>
      <c r="LKR28" s="80"/>
      <c r="LKS28" s="80"/>
      <c r="LKT28" s="80"/>
      <c r="LKU28" s="80"/>
      <c r="LKV28" s="80"/>
      <c r="LKW28" s="80"/>
      <c r="LKX28" s="80"/>
      <c r="LKY28" s="80"/>
      <c r="LKZ28" s="80"/>
      <c r="LLA28" s="80"/>
      <c r="LLB28" s="80"/>
      <c r="LLC28" s="80"/>
      <c r="LLD28" s="80"/>
      <c r="LLE28" s="80"/>
      <c r="LLF28" s="80"/>
      <c r="LLG28" s="80"/>
      <c r="LLH28" s="80"/>
      <c r="LLI28" s="80"/>
      <c r="LLJ28" s="80"/>
      <c r="LLK28" s="80"/>
      <c r="LLL28" s="80"/>
      <c r="LLM28" s="80"/>
      <c r="LLN28" s="80"/>
      <c r="LLO28" s="80"/>
      <c r="LLP28" s="80"/>
      <c r="LLQ28" s="80"/>
      <c r="LLR28" s="80"/>
      <c r="LLS28" s="80"/>
      <c r="LLT28" s="80"/>
      <c r="LLU28" s="80"/>
      <c r="LLV28" s="80"/>
      <c r="LLW28" s="80"/>
      <c r="LLX28" s="80"/>
      <c r="LLY28" s="80"/>
      <c r="LLZ28" s="80"/>
      <c r="LMA28" s="80"/>
      <c r="LMB28" s="80"/>
      <c r="LMC28" s="80"/>
      <c r="LMD28" s="80"/>
      <c r="LME28" s="80"/>
      <c r="LMF28" s="80"/>
      <c r="LMG28" s="80"/>
      <c r="LMH28" s="80"/>
      <c r="LMI28" s="80"/>
      <c r="LMJ28" s="80"/>
      <c r="LMK28" s="80"/>
      <c r="LML28" s="80"/>
      <c r="LMM28" s="80"/>
      <c r="LMN28" s="80"/>
      <c r="LMO28" s="80"/>
      <c r="LMP28" s="80"/>
      <c r="LMQ28" s="80"/>
      <c r="LMR28" s="80"/>
      <c r="LMS28" s="80"/>
      <c r="LMT28" s="80"/>
      <c r="LMU28" s="80"/>
      <c r="LMV28" s="80"/>
      <c r="LMW28" s="80"/>
      <c r="LMX28" s="80"/>
      <c r="LMY28" s="80"/>
      <c r="LMZ28" s="80"/>
      <c r="LNA28" s="80"/>
      <c r="LNB28" s="80"/>
      <c r="LNC28" s="80"/>
      <c r="LND28" s="80"/>
      <c r="LNE28" s="80"/>
      <c r="LNF28" s="80"/>
      <c r="LNG28" s="80"/>
      <c r="LNH28" s="80"/>
      <c r="LNI28" s="80"/>
      <c r="LNJ28" s="80"/>
      <c r="LNK28" s="80"/>
      <c r="LNL28" s="80"/>
      <c r="LNM28" s="80"/>
      <c r="LNN28" s="80"/>
      <c r="LNO28" s="80"/>
      <c r="LNP28" s="80"/>
      <c r="LNQ28" s="80"/>
      <c r="LNR28" s="80"/>
      <c r="LNS28" s="80"/>
      <c r="LNT28" s="80"/>
      <c r="LNU28" s="80"/>
      <c r="LNV28" s="80"/>
      <c r="LNW28" s="80"/>
      <c r="LNX28" s="80"/>
      <c r="LNY28" s="80"/>
      <c r="LNZ28" s="80"/>
      <c r="LOA28" s="80"/>
      <c r="LOB28" s="80"/>
      <c r="LOC28" s="80"/>
      <c r="LOD28" s="80"/>
      <c r="LOE28" s="80"/>
      <c r="LOF28" s="80"/>
      <c r="LOG28" s="80"/>
      <c r="LOH28" s="80"/>
      <c r="LOI28" s="80"/>
      <c r="LOJ28" s="80"/>
      <c r="LOK28" s="80"/>
      <c r="LOL28" s="80"/>
      <c r="LOM28" s="80"/>
      <c r="LON28" s="80"/>
      <c r="LOO28" s="80"/>
      <c r="LOP28" s="80"/>
      <c r="LOQ28" s="80"/>
      <c r="LOR28" s="80"/>
      <c r="LOS28" s="80"/>
      <c r="LOT28" s="80"/>
      <c r="LOU28" s="80"/>
      <c r="LOV28" s="80"/>
      <c r="LOW28" s="80"/>
      <c r="LOX28" s="80"/>
      <c r="LOY28" s="80"/>
      <c r="LOZ28" s="80"/>
      <c r="LPA28" s="80"/>
      <c r="LPB28" s="80"/>
      <c r="LPC28" s="80"/>
      <c r="LPD28" s="80"/>
      <c r="LPE28" s="80"/>
      <c r="LPF28" s="80"/>
      <c r="LPG28" s="80"/>
      <c r="LPH28" s="80"/>
      <c r="LPI28" s="80"/>
      <c r="LPJ28" s="80"/>
      <c r="LPK28" s="80"/>
      <c r="LPL28" s="80"/>
      <c r="LPM28" s="80"/>
      <c r="LPN28" s="80"/>
      <c r="LPO28" s="80"/>
      <c r="LPP28" s="80"/>
      <c r="LPQ28" s="80"/>
      <c r="LPR28" s="80"/>
      <c r="LPS28" s="80"/>
      <c r="LPT28" s="80"/>
      <c r="LPU28" s="80"/>
      <c r="LPV28" s="80"/>
      <c r="LPW28" s="80"/>
      <c r="LPX28" s="80"/>
      <c r="LPY28" s="80"/>
      <c r="LPZ28" s="80"/>
      <c r="LQA28" s="80"/>
      <c r="LQB28" s="80"/>
      <c r="LQC28" s="80"/>
      <c r="LQD28" s="80"/>
      <c r="LQE28" s="80"/>
      <c r="LQF28" s="80"/>
      <c r="LQG28" s="80"/>
      <c r="LQH28" s="80"/>
      <c r="LQI28" s="80"/>
      <c r="LQJ28" s="80"/>
      <c r="LQK28" s="80"/>
      <c r="LQL28" s="80"/>
      <c r="LQM28" s="80"/>
      <c r="LQN28" s="80"/>
      <c r="LQO28" s="80"/>
      <c r="LQP28" s="80"/>
      <c r="LQQ28" s="80"/>
      <c r="LQR28" s="80"/>
      <c r="LQS28" s="80"/>
      <c r="LQT28" s="80"/>
      <c r="LQU28" s="80"/>
      <c r="LQV28" s="80"/>
      <c r="LQW28" s="80"/>
      <c r="LQX28" s="80"/>
      <c r="LQY28" s="80"/>
      <c r="LQZ28" s="80"/>
      <c r="LRA28" s="80"/>
      <c r="LRB28" s="80"/>
      <c r="LRC28" s="80"/>
      <c r="LRD28" s="80"/>
      <c r="LRE28" s="80"/>
      <c r="LRF28" s="80"/>
      <c r="LRG28" s="80"/>
      <c r="LRH28" s="80"/>
      <c r="LRI28" s="80"/>
      <c r="LRJ28" s="80"/>
      <c r="LRK28" s="80"/>
      <c r="LRL28" s="80"/>
      <c r="LRM28" s="80"/>
      <c r="LRN28" s="80"/>
      <c r="LRO28" s="80"/>
      <c r="LRP28" s="80"/>
      <c r="LRQ28" s="80"/>
      <c r="LRR28" s="80"/>
      <c r="LRS28" s="80"/>
      <c r="LRT28" s="80"/>
      <c r="LRU28" s="80"/>
      <c r="LRV28" s="80"/>
      <c r="LRW28" s="80"/>
      <c r="LRX28" s="80"/>
      <c r="LRY28" s="80"/>
      <c r="LRZ28" s="80"/>
      <c r="LSA28" s="80"/>
      <c r="LSB28" s="80"/>
      <c r="LSC28" s="80"/>
      <c r="LSD28" s="80"/>
      <c r="LSE28" s="80"/>
      <c r="LSF28" s="80"/>
      <c r="LSG28" s="80"/>
      <c r="LSH28" s="80"/>
      <c r="LSI28" s="80"/>
      <c r="LSJ28" s="80"/>
      <c r="LSK28" s="80"/>
      <c r="LSL28" s="80"/>
      <c r="LSM28" s="80"/>
      <c r="LSN28" s="80"/>
      <c r="LSO28" s="80"/>
      <c r="LSP28" s="80"/>
      <c r="LSQ28" s="80"/>
      <c r="LSR28" s="80"/>
      <c r="LSS28" s="80"/>
      <c r="LST28" s="80"/>
      <c r="LSU28" s="80"/>
      <c r="LSV28" s="80"/>
      <c r="LSW28" s="80"/>
      <c r="LSX28" s="80"/>
      <c r="LSY28" s="80"/>
      <c r="LSZ28" s="80"/>
      <c r="LTA28" s="80"/>
      <c r="LTB28" s="80"/>
      <c r="LTC28" s="80"/>
      <c r="LTD28" s="80"/>
      <c r="LTE28" s="80"/>
      <c r="LTF28" s="80"/>
      <c r="LTG28" s="80"/>
      <c r="LTH28" s="80"/>
      <c r="LTI28" s="80"/>
      <c r="LTJ28" s="80"/>
      <c r="LTK28" s="80"/>
      <c r="LTL28" s="80"/>
      <c r="LTM28" s="80"/>
      <c r="LTN28" s="80"/>
      <c r="LTO28" s="80"/>
      <c r="LTP28" s="80"/>
      <c r="LTQ28" s="80"/>
      <c r="LTR28" s="80"/>
      <c r="LTS28" s="80"/>
      <c r="LTT28" s="80"/>
      <c r="LTU28" s="80"/>
      <c r="LTV28" s="80"/>
      <c r="LTW28" s="80"/>
      <c r="LTX28" s="80"/>
      <c r="LTY28" s="80"/>
      <c r="LTZ28" s="80"/>
      <c r="LUA28" s="80"/>
      <c r="LUB28" s="80"/>
      <c r="LUC28" s="80"/>
      <c r="LUD28" s="80"/>
      <c r="LUE28" s="80"/>
      <c r="LUF28" s="80"/>
      <c r="LUG28" s="80"/>
      <c r="LUH28" s="80"/>
      <c r="LUI28" s="80"/>
      <c r="LUJ28" s="80"/>
      <c r="LUK28" s="80"/>
      <c r="LUL28" s="80"/>
      <c r="LUM28" s="80"/>
      <c r="LUN28" s="80"/>
      <c r="LUO28" s="80"/>
      <c r="LUP28" s="80"/>
      <c r="LUQ28" s="80"/>
      <c r="LUR28" s="80"/>
      <c r="LUS28" s="80"/>
      <c r="LUT28" s="80"/>
      <c r="LUU28" s="80"/>
      <c r="LUV28" s="80"/>
      <c r="LUW28" s="80"/>
      <c r="LUX28" s="80"/>
      <c r="LUY28" s="80"/>
      <c r="LUZ28" s="80"/>
      <c r="LVA28" s="80"/>
      <c r="LVB28" s="80"/>
      <c r="LVC28" s="80"/>
      <c r="LVD28" s="80"/>
      <c r="LVE28" s="80"/>
      <c r="LVF28" s="80"/>
      <c r="LVG28" s="80"/>
      <c r="LVH28" s="80"/>
      <c r="LVI28" s="80"/>
      <c r="LVJ28" s="80"/>
      <c r="LVK28" s="80"/>
      <c r="LVL28" s="80"/>
      <c r="LVM28" s="80"/>
      <c r="LVN28" s="80"/>
      <c r="LVO28" s="80"/>
      <c r="LVP28" s="80"/>
      <c r="LVQ28" s="80"/>
      <c r="LVR28" s="80"/>
      <c r="LVS28" s="80"/>
      <c r="LVT28" s="80"/>
      <c r="LVU28" s="80"/>
      <c r="LVV28" s="80"/>
      <c r="LVW28" s="80"/>
      <c r="LVX28" s="80"/>
      <c r="LVY28" s="80"/>
      <c r="LVZ28" s="80"/>
      <c r="LWA28" s="80"/>
      <c r="LWB28" s="80"/>
      <c r="LWC28" s="80"/>
      <c r="LWD28" s="80"/>
      <c r="LWE28" s="80"/>
      <c r="LWF28" s="80"/>
      <c r="LWG28" s="80"/>
      <c r="LWH28" s="80"/>
      <c r="LWI28" s="80"/>
      <c r="LWJ28" s="80"/>
      <c r="LWK28" s="80"/>
      <c r="LWL28" s="80"/>
      <c r="LWM28" s="80"/>
      <c r="LWN28" s="80"/>
      <c r="LWO28" s="80"/>
      <c r="LWP28" s="80"/>
      <c r="LWQ28" s="80"/>
      <c r="LWR28" s="80"/>
      <c r="LWS28" s="80"/>
      <c r="LWT28" s="80"/>
      <c r="LWU28" s="80"/>
      <c r="LWV28" s="80"/>
      <c r="LWW28" s="80"/>
      <c r="LWX28" s="80"/>
      <c r="LWY28" s="80"/>
      <c r="LWZ28" s="80"/>
      <c r="LXA28" s="80"/>
      <c r="LXB28" s="80"/>
      <c r="LXC28" s="80"/>
      <c r="LXD28" s="80"/>
      <c r="LXE28" s="80"/>
      <c r="LXF28" s="80"/>
      <c r="LXG28" s="80"/>
      <c r="LXH28" s="80"/>
      <c r="LXI28" s="80"/>
      <c r="LXJ28" s="80"/>
      <c r="LXK28" s="80"/>
      <c r="LXL28" s="80"/>
      <c r="LXM28" s="80"/>
      <c r="LXN28" s="80"/>
      <c r="LXO28" s="80"/>
      <c r="LXP28" s="80"/>
      <c r="LXQ28" s="80"/>
      <c r="LXR28" s="80"/>
      <c r="LXS28" s="80"/>
      <c r="LXT28" s="80"/>
      <c r="LXU28" s="80"/>
      <c r="LXV28" s="80"/>
      <c r="LXW28" s="80"/>
      <c r="LXX28" s="80"/>
      <c r="LXY28" s="80"/>
      <c r="LXZ28" s="80"/>
      <c r="LYA28" s="80"/>
      <c r="LYB28" s="80"/>
      <c r="LYC28" s="80"/>
      <c r="LYD28" s="80"/>
      <c r="LYE28" s="80"/>
      <c r="LYF28" s="80"/>
      <c r="LYG28" s="80"/>
      <c r="LYH28" s="80"/>
      <c r="LYI28" s="80"/>
      <c r="LYJ28" s="80"/>
      <c r="LYK28" s="80"/>
      <c r="LYL28" s="80"/>
      <c r="LYM28" s="80"/>
      <c r="LYN28" s="80"/>
      <c r="LYO28" s="80"/>
      <c r="LYP28" s="80"/>
      <c r="LYQ28" s="80"/>
      <c r="LYR28" s="80"/>
      <c r="LYS28" s="80"/>
      <c r="LYT28" s="80"/>
      <c r="LYU28" s="80"/>
      <c r="LYV28" s="80"/>
      <c r="LYW28" s="80"/>
      <c r="LYX28" s="80"/>
      <c r="LYY28" s="80"/>
      <c r="LYZ28" s="80"/>
      <c r="LZA28" s="80"/>
      <c r="LZB28" s="80"/>
      <c r="LZC28" s="80"/>
      <c r="LZD28" s="80"/>
      <c r="LZE28" s="80"/>
      <c r="LZF28" s="80"/>
      <c r="LZG28" s="80"/>
      <c r="LZH28" s="80"/>
      <c r="LZI28" s="80"/>
      <c r="LZJ28" s="80"/>
      <c r="LZK28" s="80"/>
      <c r="LZL28" s="80"/>
      <c r="LZM28" s="80"/>
      <c r="LZN28" s="80"/>
      <c r="LZO28" s="80"/>
      <c r="LZP28" s="80"/>
      <c r="LZQ28" s="80"/>
      <c r="LZR28" s="80"/>
      <c r="LZS28" s="80"/>
      <c r="LZT28" s="80"/>
      <c r="LZU28" s="80"/>
      <c r="LZV28" s="80"/>
      <c r="LZW28" s="80"/>
      <c r="LZX28" s="80"/>
      <c r="LZY28" s="80"/>
      <c r="LZZ28" s="80"/>
      <c r="MAA28" s="80"/>
      <c r="MAB28" s="80"/>
      <c r="MAC28" s="80"/>
      <c r="MAD28" s="80"/>
      <c r="MAE28" s="80"/>
      <c r="MAF28" s="80"/>
      <c r="MAG28" s="80"/>
      <c r="MAH28" s="80"/>
      <c r="MAI28" s="80"/>
      <c r="MAJ28" s="80"/>
      <c r="MAK28" s="80"/>
      <c r="MAL28" s="80"/>
      <c r="MAM28" s="80"/>
      <c r="MAN28" s="80"/>
      <c r="MAO28" s="80"/>
      <c r="MAP28" s="80"/>
      <c r="MAQ28" s="80"/>
      <c r="MAR28" s="80"/>
      <c r="MAS28" s="80"/>
      <c r="MAT28" s="80"/>
      <c r="MAU28" s="80"/>
      <c r="MAV28" s="80"/>
      <c r="MAW28" s="80"/>
      <c r="MAX28" s="80"/>
      <c r="MAY28" s="80"/>
      <c r="MAZ28" s="80"/>
      <c r="MBA28" s="80"/>
      <c r="MBB28" s="80"/>
      <c r="MBC28" s="80"/>
      <c r="MBD28" s="80"/>
      <c r="MBE28" s="80"/>
      <c r="MBF28" s="80"/>
      <c r="MBG28" s="80"/>
      <c r="MBH28" s="80"/>
      <c r="MBI28" s="80"/>
      <c r="MBJ28" s="80"/>
      <c r="MBK28" s="80"/>
      <c r="MBL28" s="80"/>
      <c r="MBM28" s="80"/>
      <c r="MBN28" s="80"/>
      <c r="MBO28" s="80"/>
      <c r="MBP28" s="80"/>
      <c r="MBQ28" s="80"/>
      <c r="MBR28" s="80"/>
      <c r="MBS28" s="80"/>
      <c r="MBT28" s="80"/>
      <c r="MBU28" s="80"/>
      <c r="MBV28" s="80"/>
      <c r="MBW28" s="80"/>
      <c r="MBX28" s="80"/>
      <c r="MBY28" s="80"/>
      <c r="MBZ28" s="80"/>
      <c r="MCA28" s="80"/>
      <c r="MCB28" s="80"/>
      <c r="MCC28" s="80"/>
      <c r="MCD28" s="80"/>
      <c r="MCE28" s="80"/>
      <c r="MCF28" s="80"/>
      <c r="MCG28" s="80"/>
      <c r="MCH28" s="80"/>
      <c r="MCI28" s="80"/>
      <c r="MCJ28" s="80"/>
      <c r="MCK28" s="80"/>
      <c r="MCL28" s="80"/>
      <c r="MCM28" s="80"/>
      <c r="MCN28" s="80"/>
      <c r="MCO28" s="80"/>
      <c r="MCP28" s="80"/>
      <c r="MCQ28" s="80"/>
      <c r="MCR28" s="80"/>
      <c r="MCS28" s="80"/>
      <c r="MCT28" s="80"/>
      <c r="MCU28" s="80"/>
      <c r="MCV28" s="80"/>
      <c r="MCW28" s="80"/>
      <c r="MCX28" s="80"/>
      <c r="MCY28" s="80"/>
      <c r="MCZ28" s="80"/>
      <c r="MDA28" s="80"/>
      <c r="MDB28" s="80"/>
      <c r="MDC28" s="80"/>
      <c r="MDD28" s="80"/>
      <c r="MDE28" s="80"/>
      <c r="MDF28" s="80"/>
      <c r="MDG28" s="80"/>
      <c r="MDH28" s="80"/>
      <c r="MDI28" s="80"/>
      <c r="MDJ28" s="80"/>
      <c r="MDK28" s="80"/>
      <c r="MDL28" s="80"/>
      <c r="MDM28" s="80"/>
      <c r="MDN28" s="80"/>
      <c r="MDO28" s="80"/>
      <c r="MDP28" s="80"/>
      <c r="MDQ28" s="80"/>
      <c r="MDR28" s="80"/>
      <c r="MDS28" s="80"/>
      <c r="MDT28" s="80"/>
      <c r="MDU28" s="80"/>
      <c r="MDV28" s="80"/>
      <c r="MDW28" s="80"/>
      <c r="MDX28" s="80"/>
      <c r="MDY28" s="80"/>
      <c r="MDZ28" s="80"/>
      <c r="MEA28" s="80"/>
      <c r="MEB28" s="80"/>
      <c r="MEC28" s="80"/>
      <c r="MED28" s="80"/>
      <c r="MEE28" s="80"/>
      <c r="MEF28" s="80"/>
      <c r="MEG28" s="80"/>
      <c r="MEH28" s="80"/>
      <c r="MEI28" s="80"/>
      <c r="MEJ28" s="80"/>
      <c r="MEK28" s="80"/>
      <c r="MEL28" s="80"/>
      <c r="MEM28" s="80"/>
      <c r="MEN28" s="80"/>
      <c r="MEO28" s="80"/>
      <c r="MEP28" s="80"/>
      <c r="MEQ28" s="80"/>
      <c r="MER28" s="80"/>
      <c r="MES28" s="80"/>
      <c r="MET28" s="80"/>
      <c r="MEU28" s="80"/>
      <c r="MEV28" s="80"/>
      <c r="MEW28" s="80"/>
      <c r="MEX28" s="80"/>
      <c r="MEY28" s="80"/>
      <c r="MEZ28" s="80"/>
      <c r="MFA28" s="80"/>
      <c r="MFB28" s="80"/>
      <c r="MFC28" s="80"/>
      <c r="MFD28" s="80"/>
      <c r="MFE28" s="80"/>
      <c r="MFF28" s="80"/>
      <c r="MFG28" s="80"/>
      <c r="MFH28" s="80"/>
      <c r="MFI28" s="80"/>
      <c r="MFJ28" s="80"/>
      <c r="MFK28" s="80"/>
      <c r="MFL28" s="80"/>
      <c r="MFM28" s="80"/>
      <c r="MFN28" s="80"/>
      <c r="MFO28" s="80"/>
      <c r="MFP28" s="80"/>
      <c r="MFQ28" s="80"/>
      <c r="MFR28" s="80"/>
      <c r="MFS28" s="80"/>
      <c r="MFT28" s="80"/>
      <c r="MFU28" s="80"/>
      <c r="MFV28" s="80"/>
      <c r="MFW28" s="80"/>
      <c r="MFX28" s="80"/>
      <c r="MFY28" s="80"/>
      <c r="MFZ28" s="80"/>
      <c r="MGA28" s="80"/>
      <c r="MGB28" s="80"/>
      <c r="MGC28" s="80"/>
      <c r="MGD28" s="80"/>
      <c r="MGE28" s="80"/>
      <c r="MGF28" s="80"/>
      <c r="MGG28" s="80"/>
      <c r="MGH28" s="80"/>
      <c r="MGI28" s="80"/>
      <c r="MGJ28" s="80"/>
      <c r="MGK28" s="80"/>
      <c r="MGL28" s="80"/>
      <c r="MGM28" s="80"/>
      <c r="MGN28" s="80"/>
      <c r="MGO28" s="80"/>
      <c r="MGP28" s="80"/>
      <c r="MGQ28" s="80"/>
      <c r="MGR28" s="80"/>
      <c r="MGS28" s="80"/>
      <c r="MGT28" s="80"/>
      <c r="MGU28" s="80"/>
      <c r="MGV28" s="80"/>
      <c r="MGW28" s="80"/>
      <c r="MGX28" s="80"/>
      <c r="MGY28" s="80"/>
      <c r="MGZ28" s="80"/>
      <c r="MHA28" s="80"/>
      <c r="MHB28" s="80"/>
      <c r="MHC28" s="80"/>
      <c r="MHD28" s="80"/>
      <c r="MHE28" s="80"/>
      <c r="MHF28" s="80"/>
      <c r="MHG28" s="80"/>
      <c r="MHH28" s="80"/>
      <c r="MHI28" s="80"/>
      <c r="MHJ28" s="80"/>
      <c r="MHK28" s="80"/>
      <c r="MHL28" s="80"/>
      <c r="MHM28" s="80"/>
      <c r="MHN28" s="80"/>
      <c r="MHO28" s="80"/>
      <c r="MHP28" s="80"/>
      <c r="MHQ28" s="80"/>
      <c r="MHR28" s="80"/>
      <c r="MHS28" s="80"/>
      <c r="MHT28" s="80"/>
      <c r="MHU28" s="80"/>
      <c r="MHV28" s="80"/>
      <c r="MHW28" s="80"/>
      <c r="MHX28" s="80"/>
      <c r="MHY28" s="80"/>
      <c r="MHZ28" s="80"/>
      <c r="MIA28" s="80"/>
      <c r="MIB28" s="80"/>
      <c r="MIC28" s="80"/>
      <c r="MID28" s="80"/>
      <c r="MIE28" s="80"/>
      <c r="MIF28" s="80"/>
      <c r="MIG28" s="80"/>
      <c r="MIH28" s="80"/>
      <c r="MII28" s="80"/>
      <c r="MIJ28" s="80"/>
      <c r="MIK28" s="80"/>
      <c r="MIL28" s="80"/>
      <c r="MIM28" s="80"/>
      <c r="MIN28" s="80"/>
      <c r="MIO28" s="80"/>
      <c r="MIP28" s="80"/>
      <c r="MIQ28" s="80"/>
      <c r="MIR28" s="80"/>
      <c r="MIS28" s="80"/>
      <c r="MIT28" s="80"/>
      <c r="MIU28" s="80"/>
      <c r="MIV28" s="80"/>
      <c r="MIW28" s="80"/>
      <c r="MIX28" s="80"/>
      <c r="MIY28" s="80"/>
      <c r="MIZ28" s="80"/>
      <c r="MJA28" s="80"/>
      <c r="MJB28" s="80"/>
      <c r="MJC28" s="80"/>
      <c r="MJD28" s="80"/>
      <c r="MJE28" s="80"/>
      <c r="MJF28" s="80"/>
      <c r="MJG28" s="80"/>
      <c r="MJH28" s="80"/>
      <c r="MJI28" s="80"/>
      <c r="MJJ28" s="80"/>
      <c r="MJK28" s="80"/>
      <c r="MJL28" s="80"/>
      <c r="MJM28" s="80"/>
      <c r="MJN28" s="80"/>
      <c r="MJO28" s="80"/>
      <c r="MJP28" s="80"/>
      <c r="MJQ28" s="80"/>
      <c r="MJR28" s="80"/>
      <c r="MJS28" s="80"/>
      <c r="MJT28" s="80"/>
      <c r="MJU28" s="80"/>
      <c r="MJV28" s="80"/>
      <c r="MJW28" s="80"/>
      <c r="MJX28" s="80"/>
      <c r="MJY28" s="80"/>
      <c r="MJZ28" s="80"/>
      <c r="MKA28" s="80"/>
      <c r="MKB28" s="80"/>
      <c r="MKC28" s="80"/>
      <c r="MKD28" s="80"/>
      <c r="MKE28" s="80"/>
      <c r="MKF28" s="80"/>
      <c r="MKG28" s="80"/>
      <c r="MKH28" s="80"/>
      <c r="MKI28" s="80"/>
      <c r="MKJ28" s="80"/>
      <c r="MKK28" s="80"/>
      <c r="MKL28" s="80"/>
      <c r="MKM28" s="80"/>
      <c r="MKN28" s="80"/>
      <c r="MKO28" s="80"/>
      <c r="MKP28" s="80"/>
      <c r="MKQ28" s="80"/>
      <c r="MKR28" s="80"/>
      <c r="MKS28" s="80"/>
      <c r="MKT28" s="80"/>
      <c r="MKU28" s="80"/>
      <c r="MKV28" s="80"/>
      <c r="MKW28" s="80"/>
      <c r="MKX28" s="80"/>
      <c r="MKY28" s="80"/>
      <c r="MKZ28" s="80"/>
      <c r="MLA28" s="80"/>
      <c r="MLB28" s="80"/>
      <c r="MLC28" s="80"/>
      <c r="MLD28" s="80"/>
      <c r="MLE28" s="80"/>
      <c r="MLF28" s="80"/>
      <c r="MLG28" s="80"/>
      <c r="MLH28" s="80"/>
      <c r="MLI28" s="80"/>
      <c r="MLJ28" s="80"/>
      <c r="MLK28" s="80"/>
      <c r="MLL28" s="80"/>
      <c r="MLM28" s="80"/>
      <c r="MLN28" s="80"/>
      <c r="MLO28" s="80"/>
      <c r="MLP28" s="80"/>
      <c r="MLQ28" s="80"/>
      <c r="MLR28" s="80"/>
      <c r="MLS28" s="80"/>
      <c r="MLT28" s="80"/>
      <c r="MLU28" s="80"/>
      <c r="MLV28" s="80"/>
      <c r="MLW28" s="80"/>
      <c r="MLX28" s="80"/>
      <c r="MLY28" s="80"/>
      <c r="MLZ28" s="80"/>
      <c r="MMA28" s="80"/>
      <c r="MMB28" s="80"/>
      <c r="MMC28" s="80"/>
      <c r="MMD28" s="80"/>
      <c r="MME28" s="80"/>
      <c r="MMF28" s="80"/>
      <c r="MMG28" s="80"/>
      <c r="MMH28" s="80"/>
      <c r="MMI28" s="80"/>
      <c r="MMJ28" s="80"/>
      <c r="MMK28" s="80"/>
      <c r="MML28" s="80"/>
      <c r="MMM28" s="80"/>
      <c r="MMN28" s="80"/>
      <c r="MMO28" s="80"/>
      <c r="MMP28" s="80"/>
      <c r="MMQ28" s="80"/>
      <c r="MMR28" s="80"/>
      <c r="MMS28" s="80"/>
      <c r="MMT28" s="80"/>
      <c r="MMU28" s="80"/>
      <c r="MMV28" s="80"/>
      <c r="MMW28" s="80"/>
      <c r="MMX28" s="80"/>
      <c r="MMY28" s="80"/>
      <c r="MMZ28" s="80"/>
      <c r="MNA28" s="80"/>
      <c r="MNB28" s="80"/>
      <c r="MNC28" s="80"/>
      <c r="MND28" s="80"/>
      <c r="MNE28" s="80"/>
      <c r="MNF28" s="80"/>
      <c r="MNG28" s="80"/>
      <c r="MNH28" s="80"/>
      <c r="MNI28" s="80"/>
      <c r="MNJ28" s="80"/>
      <c r="MNK28" s="80"/>
      <c r="MNL28" s="80"/>
      <c r="MNM28" s="80"/>
      <c r="MNN28" s="80"/>
      <c r="MNO28" s="80"/>
      <c r="MNP28" s="80"/>
      <c r="MNQ28" s="80"/>
      <c r="MNR28" s="80"/>
      <c r="MNS28" s="80"/>
      <c r="MNT28" s="80"/>
      <c r="MNU28" s="80"/>
      <c r="MNV28" s="80"/>
      <c r="MNW28" s="80"/>
      <c r="MNX28" s="80"/>
      <c r="MNY28" s="80"/>
      <c r="MNZ28" s="80"/>
      <c r="MOA28" s="80"/>
      <c r="MOB28" s="80"/>
      <c r="MOC28" s="80"/>
      <c r="MOD28" s="80"/>
      <c r="MOE28" s="80"/>
      <c r="MOF28" s="80"/>
      <c r="MOG28" s="80"/>
      <c r="MOH28" s="80"/>
      <c r="MOI28" s="80"/>
      <c r="MOJ28" s="80"/>
      <c r="MOK28" s="80"/>
      <c r="MOL28" s="80"/>
      <c r="MOM28" s="80"/>
      <c r="MON28" s="80"/>
      <c r="MOO28" s="80"/>
      <c r="MOP28" s="80"/>
      <c r="MOQ28" s="80"/>
      <c r="MOR28" s="80"/>
      <c r="MOS28" s="80"/>
      <c r="MOT28" s="80"/>
      <c r="MOU28" s="80"/>
      <c r="MOV28" s="80"/>
      <c r="MOW28" s="80"/>
      <c r="MOX28" s="80"/>
      <c r="MOY28" s="80"/>
      <c r="MOZ28" s="80"/>
      <c r="MPA28" s="80"/>
      <c r="MPB28" s="80"/>
      <c r="MPC28" s="80"/>
      <c r="MPD28" s="80"/>
      <c r="MPE28" s="80"/>
      <c r="MPF28" s="80"/>
      <c r="MPG28" s="80"/>
      <c r="MPH28" s="80"/>
      <c r="MPI28" s="80"/>
      <c r="MPJ28" s="80"/>
      <c r="MPK28" s="80"/>
      <c r="MPL28" s="80"/>
      <c r="MPM28" s="80"/>
      <c r="MPN28" s="80"/>
      <c r="MPO28" s="80"/>
      <c r="MPP28" s="80"/>
      <c r="MPQ28" s="80"/>
      <c r="MPR28" s="80"/>
      <c r="MPS28" s="80"/>
      <c r="MPT28" s="80"/>
      <c r="MPU28" s="80"/>
      <c r="MPV28" s="80"/>
      <c r="MPW28" s="80"/>
      <c r="MPX28" s="80"/>
      <c r="MPY28" s="80"/>
      <c r="MPZ28" s="80"/>
      <c r="MQA28" s="80"/>
      <c r="MQB28" s="80"/>
      <c r="MQC28" s="80"/>
      <c r="MQD28" s="80"/>
      <c r="MQE28" s="80"/>
      <c r="MQF28" s="80"/>
      <c r="MQG28" s="80"/>
      <c r="MQH28" s="80"/>
      <c r="MQI28" s="80"/>
      <c r="MQJ28" s="80"/>
      <c r="MQK28" s="80"/>
      <c r="MQL28" s="80"/>
      <c r="MQM28" s="80"/>
      <c r="MQN28" s="80"/>
      <c r="MQO28" s="80"/>
      <c r="MQP28" s="80"/>
      <c r="MQQ28" s="80"/>
      <c r="MQR28" s="80"/>
      <c r="MQS28" s="80"/>
      <c r="MQT28" s="80"/>
      <c r="MQU28" s="80"/>
      <c r="MQV28" s="80"/>
      <c r="MQW28" s="80"/>
      <c r="MQX28" s="80"/>
      <c r="MQY28" s="80"/>
      <c r="MQZ28" s="80"/>
      <c r="MRA28" s="80"/>
      <c r="MRB28" s="80"/>
      <c r="MRC28" s="80"/>
      <c r="MRD28" s="80"/>
      <c r="MRE28" s="80"/>
      <c r="MRF28" s="80"/>
      <c r="MRG28" s="80"/>
      <c r="MRH28" s="80"/>
      <c r="MRI28" s="80"/>
      <c r="MRJ28" s="80"/>
      <c r="MRK28" s="80"/>
      <c r="MRL28" s="80"/>
      <c r="MRM28" s="80"/>
      <c r="MRN28" s="80"/>
      <c r="MRO28" s="80"/>
      <c r="MRP28" s="80"/>
      <c r="MRQ28" s="80"/>
      <c r="MRR28" s="80"/>
      <c r="MRS28" s="80"/>
      <c r="MRT28" s="80"/>
      <c r="MRU28" s="80"/>
      <c r="MRV28" s="80"/>
      <c r="MRW28" s="80"/>
      <c r="MRX28" s="80"/>
      <c r="MRY28" s="80"/>
      <c r="MRZ28" s="80"/>
      <c r="MSA28" s="80"/>
      <c r="MSB28" s="80"/>
      <c r="MSC28" s="80"/>
      <c r="MSD28" s="80"/>
      <c r="MSE28" s="80"/>
      <c r="MSF28" s="80"/>
      <c r="MSG28" s="80"/>
      <c r="MSH28" s="80"/>
      <c r="MSI28" s="80"/>
      <c r="MSJ28" s="80"/>
      <c r="MSK28" s="80"/>
      <c r="MSL28" s="80"/>
      <c r="MSM28" s="80"/>
      <c r="MSN28" s="80"/>
      <c r="MSO28" s="80"/>
      <c r="MSP28" s="80"/>
      <c r="MSQ28" s="80"/>
      <c r="MSR28" s="80"/>
      <c r="MSS28" s="80"/>
      <c r="MST28" s="80"/>
      <c r="MSU28" s="80"/>
      <c r="MSV28" s="80"/>
      <c r="MSW28" s="80"/>
      <c r="MSX28" s="80"/>
      <c r="MSY28" s="80"/>
      <c r="MSZ28" s="80"/>
      <c r="MTA28" s="80"/>
      <c r="MTB28" s="80"/>
      <c r="MTC28" s="80"/>
      <c r="MTD28" s="80"/>
      <c r="MTE28" s="80"/>
      <c r="MTF28" s="80"/>
      <c r="MTG28" s="80"/>
      <c r="MTH28" s="80"/>
      <c r="MTI28" s="80"/>
      <c r="MTJ28" s="80"/>
      <c r="MTK28" s="80"/>
      <c r="MTL28" s="80"/>
      <c r="MTM28" s="80"/>
      <c r="MTN28" s="80"/>
      <c r="MTO28" s="80"/>
      <c r="MTP28" s="80"/>
      <c r="MTQ28" s="80"/>
      <c r="MTR28" s="80"/>
      <c r="MTS28" s="80"/>
      <c r="MTT28" s="80"/>
      <c r="MTU28" s="80"/>
      <c r="MTV28" s="80"/>
      <c r="MTW28" s="80"/>
      <c r="MTX28" s="80"/>
      <c r="MTY28" s="80"/>
      <c r="MTZ28" s="80"/>
      <c r="MUA28" s="80"/>
      <c r="MUB28" s="80"/>
      <c r="MUC28" s="80"/>
      <c r="MUD28" s="80"/>
      <c r="MUE28" s="80"/>
      <c r="MUF28" s="80"/>
      <c r="MUG28" s="80"/>
      <c r="MUH28" s="80"/>
      <c r="MUI28" s="80"/>
      <c r="MUJ28" s="80"/>
      <c r="MUK28" s="80"/>
      <c r="MUL28" s="80"/>
      <c r="MUM28" s="80"/>
      <c r="MUN28" s="80"/>
      <c r="MUO28" s="80"/>
      <c r="MUP28" s="80"/>
      <c r="MUQ28" s="80"/>
      <c r="MUR28" s="80"/>
      <c r="MUS28" s="80"/>
      <c r="MUT28" s="80"/>
      <c r="MUU28" s="80"/>
      <c r="MUV28" s="80"/>
      <c r="MUW28" s="80"/>
      <c r="MUX28" s="80"/>
      <c r="MUY28" s="80"/>
      <c r="MUZ28" s="80"/>
      <c r="MVA28" s="80"/>
      <c r="MVB28" s="80"/>
      <c r="MVC28" s="80"/>
      <c r="MVD28" s="80"/>
      <c r="MVE28" s="80"/>
      <c r="MVF28" s="80"/>
      <c r="MVG28" s="80"/>
      <c r="MVH28" s="80"/>
      <c r="MVI28" s="80"/>
      <c r="MVJ28" s="80"/>
      <c r="MVK28" s="80"/>
      <c r="MVL28" s="80"/>
      <c r="MVM28" s="80"/>
      <c r="MVN28" s="80"/>
      <c r="MVO28" s="80"/>
      <c r="MVP28" s="80"/>
      <c r="MVQ28" s="80"/>
      <c r="MVR28" s="80"/>
      <c r="MVS28" s="80"/>
      <c r="MVT28" s="80"/>
      <c r="MVU28" s="80"/>
      <c r="MVV28" s="80"/>
      <c r="MVW28" s="80"/>
      <c r="MVX28" s="80"/>
      <c r="MVY28" s="80"/>
      <c r="MVZ28" s="80"/>
      <c r="MWA28" s="80"/>
      <c r="MWB28" s="80"/>
      <c r="MWC28" s="80"/>
      <c r="MWD28" s="80"/>
      <c r="MWE28" s="80"/>
      <c r="MWF28" s="80"/>
      <c r="MWG28" s="80"/>
      <c r="MWH28" s="80"/>
      <c r="MWI28" s="80"/>
      <c r="MWJ28" s="80"/>
      <c r="MWK28" s="80"/>
      <c r="MWL28" s="80"/>
      <c r="MWM28" s="80"/>
      <c r="MWN28" s="80"/>
      <c r="MWO28" s="80"/>
      <c r="MWP28" s="80"/>
      <c r="MWQ28" s="80"/>
      <c r="MWR28" s="80"/>
      <c r="MWS28" s="80"/>
      <c r="MWT28" s="80"/>
      <c r="MWU28" s="80"/>
      <c r="MWV28" s="80"/>
      <c r="MWW28" s="80"/>
      <c r="MWX28" s="80"/>
      <c r="MWY28" s="80"/>
      <c r="MWZ28" s="80"/>
      <c r="MXA28" s="80"/>
      <c r="MXB28" s="80"/>
      <c r="MXC28" s="80"/>
      <c r="MXD28" s="80"/>
      <c r="MXE28" s="80"/>
      <c r="MXF28" s="80"/>
      <c r="MXG28" s="80"/>
      <c r="MXH28" s="80"/>
      <c r="MXI28" s="80"/>
      <c r="MXJ28" s="80"/>
      <c r="MXK28" s="80"/>
      <c r="MXL28" s="80"/>
      <c r="MXM28" s="80"/>
      <c r="MXN28" s="80"/>
      <c r="MXO28" s="80"/>
      <c r="MXP28" s="80"/>
      <c r="MXQ28" s="80"/>
      <c r="MXR28" s="80"/>
      <c r="MXS28" s="80"/>
      <c r="MXT28" s="80"/>
      <c r="MXU28" s="80"/>
      <c r="MXV28" s="80"/>
      <c r="MXW28" s="80"/>
      <c r="MXX28" s="80"/>
      <c r="MXY28" s="80"/>
      <c r="MXZ28" s="80"/>
      <c r="MYA28" s="80"/>
      <c r="MYB28" s="80"/>
      <c r="MYC28" s="80"/>
      <c r="MYD28" s="80"/>
      <c r="MYE28" s="80"/>
      <c r="MYF28" s="80"/>
      <c r="MYG28" s="80"/>
      <c r="MYH28" s="80"/>
      <c r="MYI28" s="80"/>
      <c r="MYJ28" s="80"/>
      <c r="MYK28" s="80"/>
      <c r="MYL28" s="80"/>
      <c r="MYM28" s="80"/>
      <c r="MYN28" s="80"/>
      <c r="MYO28" s="80"/>
      <c r="MYP28" s="80"/>
      <c r="MYQ28" s="80"/>
      <c r="MYR28" s="80"/>
      <c r="MYS28" s="80"/>
      <c r="MYT28" s="80"/>
      <c r="MYU28" s="80"/>
      <c r="MYV28" s="80"/>
      <c r="MYW28" s="80"/>
      <c r="MYX28" s="80"/>
      <c r="MYY28" s="80"/>
      <c r="MYZ28" s="80"/>
      <c r="MZA28" s="80"/>
      <c r="MZB28" s="80"/>
      <c r="MZC28" s="80"/>
      <c r="MZD28" s="80"/>
      <c r="MZE28" s="80"/>
      <c r="MZF28" s="80"/>
      <c r="MZG28" s="80"/>
      <c r="MZH28" s="80"/>
      <c r="MZI28" s="80"/>
      <c r="MZJ28" s="80"/>
      <c r="MZK28" s="80"/>
      <c r="MZL28" s="80"/>
      <c r="MZM28" s="80"/>
      <c r="MZN28" s="80"/>
      <c r="MZO28" s="80"/>
      <c r="MZP28" s="80"/>
      <c r="MZQ28" s="80"/>
      <c r="MZR28" s="80"/>
      <c r="MZS28" s="80"/>
      <c r="MZT28" s="80"/>
      <c r="MZU28" s="80"/>
      <c r="MZV28" s="80"/>
      <c r="MZW28" s="80"/>
      <c r="MZX28" s="80"/>
      <c r="MZY28" s="80"/>
      <c r="MZZ28" s="80"/>
      <c r="NAA28" s="80"/>
      <c r="NAB28" s="80"/>
      <c r="NAC28" s="80"/>
      <c r="NAD28" s="80"/>
      <c r="NAE28" s="80"/>
      <c r="NAF28" s="80"/>
      <c r="NAG28" s="80"/>
      <c r="NAH28" s="80"/>
      <c r="NAI28" s="80"/>
      <c r="NAJ28" s="80"/>
      <c r="NAK28" s="80"/>
      <c r="NAL28" s="80"/>
      <c r="NAM28" s="80"/>
      <c r="NAN28" s="80"/>
      <c r="NAO28" s="80"/>
      <c r="NAP28" s="80"/>
      <c r="NAQ28" s="80"/>
      <c r="NAR28" s="80"/>
      <c r="NAS28" s="80"/>
      <c r="NAT28" s="80"/>
      <c r="NAU28" s="80"/>
      <c r="NAV28" s="80"/>
      <c r="NAW28" s="80"/>
      <c r="NAX28" s="80"/>
      <c r="NAY28" s="80"/>
      <c r="NAZ28" s="80"/>
      <c r="NBA28" s="80"/>
      <c r="NBB28" s="80"/>
      <c r="NBC28" s="80"/>
      <c r="NBD28" s="80"/>
      <c r="NBE28" s="80"/>
      <c r="NBF28" s="80"/>
      <c r="NBG28" s="80"/>
      <c r="NBH28" s="80"/>
      <c r="NBI28" s="80"/>
      <c r="NBJ28" s="80"/>
      <c r="NBK28" s="80"/>
      <c r="NBL28" s="80"/>
      <c r="NBM28" s="80"/>
      <c r="NBN28" s="80"/>
      <c r="NBO28" s="80"/>
      <c r="NBP28" s="80"/>
      <c r="NBQ28" s="80"/>
      <c r="NBR28" s="80"/>
      <c r="NBS28" s="80"/>
      <c r="NBT28" s="80"/>
      <c r="NBU28" s="80"/>
      <c r="NBV28" s="80"/>
      <c r="NBW28" s="80"/>
      <c r="NBX28" s="80"/>
      <c r="NBY28" s="80"/>
      <c r="NBZ28" s="80"/>
      <c r="NCA28" s="80"/>
      <c r="NCB28" s="80"/>
      <c r="NCC28" s="80"/>
      <c r="NCD28" s="80"/>
      <c r="NCE28" s="80"/>
      <c r="NCF28" s="80"/>
      <c r="NCG28" s="80"/>
      <c r="NCH28" s="80"/>
      <c r="NCI28" s="80"/>
      <c r="NCJ28" s="80"/>
      <c r="NCK28" s="80"/>
      <c r="NCL28" s="80"/>
      <c r="NCM28" s="80"/>
      <c r="NCN28" s="80"/>
      <c r="NCO28" s="80"/>
      <c r="NCP28" s="80"/>
      <c r="NCQ28" s="80"/>
      <c r="NCR28" s="80"/>
      <c r="NCS28" s="80"/>
      <c r="NCT28" s="80"/>
      <c r="NCU28" s="80"/>
      <c r="NCV28" s="80"/>
      <c r="NCW28" s="80"/>
      <c r="NCX28" s="80"/>
      <c r="NCY28" s="80"/>
      <c r="NCZ28" s="80"/>
      <c r="NDA28" s="80"/>
      <c r="NDB28" s="80"/>
      <c r="NDC28" s="80"/>
      <c r="NDD28" s="80"/>
      <c r="NDE28" s="80"/>
      <c r="NDF28" s="80"/>
      <c r="NDG28" s="80"/>
      <c r="NDH28" s="80"/>
      <c r="NDI28" s="80"/>
      <c r="NDJ28" s="80"/>
      <c r="NDK28" s="80"/>
      <c r="NDL28" s="80"/>
      <c r="NDM28" s="80"/>
      <c r="NDN28" s="80"/>
      <c r="NDO28" s="80"/>
      <c r="NDP28" s="80"/>
      <c r="NDQ28" s="80"/>
      <c r="NDR28" s="80"/>
      <c r="NDS28" s="80"/>
      <c r="NDT28" s="80"/>
      <c r="NDU28" s="80"/>
      <c r="NDV28" s="80"/>
      <c r="NDW28" s="80"/>
      <c r="NDX28" s="80"/>
      <c r="NDY28" s="80"/>
      <c r="NDZ28" s="80"/>
      <c r="NEA28" s="80"/>
      <c r="NEB28" s="80"/>
      <c r="NEC28" s="80"/>
      <c r="NED28" s="80"/>
      <c r="NEE28" s="80"/>
      <c r="NEF28" s="80"/>
      <c r="NEG28" s="80"/>
      <c r="NEH28" s="80"/>
      <c r="NEI28" s="80"/>
      <c r="NEJ28" s="80"/>
      <c r="NEK28" s="80"/>
      <c r="NEL28" s="80"/>
      <c r="NEM28" s="80"/>
      <c r="NEN28" s="80"/>
      <c r="NEO28" s="80"/>
      <c r="NEP28" s="80"/>
      <c r="NEQ28" s="80"/>
      <c r="NER28" s="80"/>
      <c r="NES28" s="80"/>
      <c r="NET28" s="80"/>
      <c r="NEU28" s="80"/>
      <c r="NEV28" s="80"/>
      <c r="NEW28" s="80"/>
      <c r="NEX28" s="80"/>
      <c r="NEY28" s="80"/>
      <c r="NEZ28" s="80"/>
      <c r="NFA28" s="80"/>
      <c r="NFB28" s="80"/>
      <c r="NFC28" s="80"/>
      <c r="NFD28" s="80"/>
      <c r="NFE28" s="80"/>
      <c r="NFF28" s="80"/>
      <c r="NFG28" s="80"/>
      <c r="NFH28" s="80"/>
      <c r="NFI28" s="80"/>
      <c r="NFJ28" s="80"/>
      <c r="NFK28" s="80"/>
      <c r="NFL28" s="80"/>
      <c r="NFM28" s="80"/>
      <c r="NFN28" s="80"/>
      <c r="NFO28" s="80"/>
      <c r="NFP28" s="80"/>
      <c r="NFQ28" s="80"/>
      <c r="NFR28" s="80"/>
      <c r="NFS28" s="80"/>
      <c r="NFT28" s="80"/>
      <c r="NFU28" s="80"/>
      <c r="NFV28" s="80"/>
      <c r="NFW28" s="80"/>
      <c r="NFX28" s="80"/>
      <c r="NFY28" s="80"/>
      <c r="NFZ28" s="80"/>
      <c r="NGA28" s="80"/>
      <c r="NGB28" s="80"/>
      <c r="NGC28" s="80"/>
      <c r="NGD28" s="80"/>
      <c r="NGE28" s="80"/>
      <c r="NGF28" s="80"/>
      <c r="NGG28" s="80"/>
      <c r="NGH28" s="80"/>
      <c r="NGI28" s="80"/>
      <c r="NGJ28" s="80"/>
      <c r="NGK28" s="80"/>
      <c r="NGL28" s="80"/>
      <c r="NGM28" s="80"/>
      <c r="NGN28" s="80"/>
      <c r="NGO28" s="80"/>
      <c r="NGP28" s="80"/>
      <c r="NGQ28" s="80"/>
      <c r="NGR28" s="80"/>
      <c r="NGS28" s="80"/>
      <c r="NGT28" s="80"/>
      <c r="NGU28" s="80"/>
      <c r="NGV28" s="80"/>
      <c r="NGW28" s="80"/>
      <c r="NGX28" s="80"/>
      <c r="NGY28" s="80"/>
      <c r="NGZ28" s="80"/>
      <c r="NHA28" s="80"/>
      <c r="NHB28" s="80"/>
      <c r="NHC28" s="80"/>
      <c r="NHD28" s="80"/>
      <c r="NHE28" s="80"/>
      <c r="NHF28" s="80"/>
      <c r="NHG28" s="80"/>
      <c r="NHH28" s="80"/>
      <c r="NHI28" s="80"/>
      <c r="NHJ28" s="80"/>
      <c r="NHK28" s="80"/>
      <c r="NHL28" s="80"/>
      <c r="NHM28" s="80"/>
      <c r="NHN28" s="80"/>
      <c r="NHO28" s="80"/>
      <c r="NHP28" s="80"/>
      <c r="NHQ28" s="80"/>
      <c r="NHR28" s="80"/>
      <c r="NHS28" s="80"/>
      <c r="NHT28" s="80"/>
      <c r="NHU28" s="80"/>
      <c r="NHV28" s="80"/>
      <c r="NHW28" s="80"/>
      <c r="NHX28" s="80"/>
      <c r="NHY28" s="80"/>
      <c r="NHZ28" s="80"/>
      <c r="NIA28" s="80"/>
      <c r="NIB28" s="80"/>
      <c r="NIC28" s="80"/>
      <c r="NID28" s="80"/>
      <c r="NIE28" s="80"/>
      <c r="NIF28" s="80"/>
      <c r="NIG28" s="80"/>
      <c r="NIH28" s="80"/>
      <c r="NII28" s="80"/>
      <c r="NIJ28" s="80"/>
      <c r="NIK28" s="80"/>
      <c r="NIL28" s="80"/>
      <c r="NIM28" s="80"/>
      <c r="NIN28" s="80"/>
      <c r="NIO28" s="80"/>
      <c r="NIP28" s="80"/>
      <c r="NIQ28" s="80"/>
      <c r="NIR28" s="80"/>
      <c r="NIS28" s="80"/>
      <c r="NIT28" s="80"/>
      <c r="NIU28" s="80"/>
      <c r="NIV28" s="80"/>
      <c r="NIW28" s="80"/>
      <c r="NIX28" s="80"/>
      <c r="NIY28" s="80"/>
      <c r="NIZ28" s="80"/>
      <c r="NJA28" s="80"/>
      <c r="NJB28" s="80"/>
      <c r="NJC28" s="80"/>
      <c r="NJD28" s="80"/>
      <c r="NJE28" s="80"/>
      <c r="NJF28" s="80"/>
      <c r="NJG28" s="80"/>
      <c r="NJH28" s="80"/>
      <c r="NJI28" s="80"/>
      <c r="NJJ28" s="80"/>
      <c r="NJK28" s="80"/>
      <c r="NJL28" s="80"/>
      <c r="NJM28" s="80"/>
      <c r="NJN28" s="80"/>
      <c r="NJO28" s="80"/>
      <c r="NJP28" s="80"/>
      <c r="NJQ28" s="80"/>
      <c r="NJR28" s="80"/>
      <c r="NJS28" s="80"/>
      <c r="NJT28" s="80"/>
      <c r="NJU28" s="80"/>
      <c r="NJV28" s="80"/>
      <c r="NJW28" s="80"/>
      <c r="NJX28" s="80"/>
      <c r="NJY28" s="80"/>
      <c r="NJZ28" s="80"/>
      <c r="NKA28" s="80"/>
      <c r="NKB28" s="80"/>
      <c r="NKC28" s="80"/>
      <c r="NKD28" s="80"/>
      <c r="NKE28" s="80"/>
      <c r="NKF28" s="80"/>
      <c r="NKG28" s="80"/>
      <c r="NKH28" s="80"/>
      <c r="NKI28" s="80"/>
      <c r="NKJ28" s="80"/>
      <c r="NKK28" s="80"/>
      <c r="NKL28" s="80"/>
      <c r="NKM28" s="80"/>
      <c r="NKN28" s="80"/>
      <c r="NKO28" s="80"/>
      <c r="NKP28" s="80"/>
      <c r="NKQ28" s="80"/>
      <c r="NKR28" s="80"/>
      <c r="NKS28" s="80"/>
      <c r="NKT28" s="80"/>
      <c r="NKU28" s="80"/>
      <c r="NKV28" s="80"/>
      <c r="NKW28" s="80"/>
      <c r="NKX28" s="80"/>
      <c r="NKY28" s="80"/>
      <c r="NKZ28" s="80"/>
      <c r="NLA28" s="80"/>
      <c r="NLB28" s="80"/>
      <c r="NLC28" s="80"/>
      <c r="NLD28" s="80"/>
      <c r="NLE28" s="80"/>
      <c r="NLF28" s="80"/>
      <c r="NLG28" s="80"/>
      <c r="NLH28" s="80"/>
      <c r="NLI28" s="80"/>
      <c r="NLJ28" s="80"/>
      <c r="NLK28" s="80"/>
      <c r="NLL28" s="80"/>
      <c r="NLM28" s="80"/>
      <c r="NLN28" s="80"/>
      <c r="NLO28" s="80"/>
      <c r="NLP28" s="80"/>
      <c r="NLQ28" s="80"/>
      <c r="NLR28" s="80"/>
      <c r="NLS28" s="80"/>
      <c r="NLT28" s="80"/>
      <c r="NLU28" s="80"/>
      <c r="NLV28" s="80"/>
      <c r="NLW28" s="80"/>
      <c r="NLX28" s="80"/>
      <c r="NLY28" s="80"/>
      <c r="NLZ28" s="80"/>
      <c r="NMA28" s="80"/>
      <c r="NMB28" s="80"/>
      <c r="NMC28" s="80"/>
      <c r="NMD28" s="80"/>
      <c r="NME28" s="80"/>
      <c r="NMF28" s="80"/>
      <c r="NMG28" s="80"/>
      <c r="NMH28" s="80"/>
      <c r="NMI28" s="80"/>
      <c r="NMJ28" s="80"/>
      <c r="NMK28" s="80"/>
      <c r="NML28" s="80"/>
      <c r="NMM28" s="80"/>
      <c r="NMN28" s="80"/>
      <c r="NMO28" s="80"/>
      <c r="NMP28" s="80"/>
      <c r="NMQ28" s="80"/>
      <c r="NMR28" s="80"/>
      <c r="NMS28" s="80"/>
      <c r="NMT28" s="80"/>
      <c r="NMU28" s="80"/>
      <c r="NMV28" s="80"/>
      <c r="NMW28" s="80"/>
      <c r="NMX28" s="80"/>
      <c r="NMY28" s="80"/>
      <c r="NMZ28" s="80"/>
      <c r="NNA28" s="80"/>
      <c r="NNB28" s="80"/>
      <c r="NNC28" s="80"/>
      <c r="NND28" s="80"/>
      <c r="NNE28" s="80"/>
      <c r="NNF28" s="80"/>
      <c r="NNG28" s="80"/>
      <c r="NNH28" s="80"/>
      <c r="NNI28" s="80"/>
      <c r="NNJ28" s="80"/>
      <c r="NNK28" s="80"/>
      <c r="NNL28" s="80"/>
      <c r="NNM28" s="80"/>
      <c r="NNN28" s="80"/>
      <c r="NNO28" s="80"/>
      <c r="NNP28" s="80"/>
      <c r="NNQ28" s="80"/>
      <c r="NNR28" s="80"/>
      <c r="NNS28" s="80"/>
      <c r="NNT28" s="80"/>
      <c r="NNU28" s="80"/>
      <c r="NNV28" s="80"/>
      <c r="NNW28" s="80"/>
      <c r="NNX28" s="80"/>
      <c r="NNY28" s="80"/>
      <c r="NNZ28" s="80"/>
      <c r="NOA28" s="80"/>
      <c r="NOB28" s="80"/>
      <c r="NOC28" s="80"/>
      <c r="NOD28" s="80"/>
      <c r="NOE28" s="80"/>
      <c r="NOF28" s="80"/>
      <c r="NOG28" s="80"/>
      <c r="NOH28" s="80"/>
      <c r="NOI28" s="80"/>
      <c r="NOJ28" s="80"/>
      <c r="NOK28" s="80"/>
      <c r="NOL28" s="80"/>
      <c r="NOM28" s="80"/>
      <c r="NON28" s="80"/>
      <c r="NOO28" s="80"/>
      <c r="NOP28" s="80"/>
      <c r="NOQ28" s="80"/>
      <c r="NOR28" s="80"/>
      <c r="NOS28" s="80"/>
      <c r="NOT28" s="80"/>
      <c r="NOU28" s="80"/>
      <c r="NOV28" s="80"/>
      <c r="NOW28" s="80"/>
      <c r="NOX28" s="80"/>
      <c r="NOY28" s="80"/>
      <c r="NOZ28" s="80"/>
      <c r="NPA28" s="80"/>
      <c r="NPB28" s="80"/>
      <c r="NPC28" s="80"/>
      <c r="NPD28" s="80"/>
      <c r="NPE28" s="80"/>
      <c r="NPF28" s="80"/>
      <c r="NPG28" s="80"/>
      <c r="NPH28" s="80"/>
      <c r="NPI28" s="80"/>
      <c r="NPJ28" s="80"/>
      <c r="NPK28" s="80"/>
      <c r="NPL28" s="80"/>
      <c r="NPM28" s="80"/>
      <c r="NPN28" s="80"/>
      <c r="NPO28" s="80"/>
      <c r="NPP28" s="80"/>
      <c r="NPQ28" s="80"/>
      <c r="NPR28" s="80"/>
      <c r="NPS28" s="80"/>
      <c r="NPT28" s="80"/>
      <c r="NPU28" s="80"/>
      <c r="NPV28" s="80"/>
      <c r="NPW28" s="80"/>
      <c r="NPX28" s="80"/>
      <c r="NPY28" s="80"/>
      <c r="NPZ28" s="80"/>
      <c r="NQA28" s="80"/>
      <c r="NQB28" s="80"/>
      <c r="NQC28" s="80"/>
      <c r="NQD28" s="80"/>
      <c r="NQE28" s="80"/>
      <c r="NQF28" s="80"/>
      <c r="NQG28" s="80"/>
      <c r="NQH28" s="80"/>
      <c r="NQI28" s="80"/>
      <c r="NQJ28" s="80"/>
      <c r="NQK28" s="80"/>
      <c r="NQL28" s="80"/>
      <c r="NQM28" s="80"/>
      <c r="NQN28" s="80"/>
      <c r="NQO28" s="80"/>
      <c r="NQP28" s="80"/>
      <c r="NQQ28" s="80"/>
      <c r="NQR28" s="80"/>
      <c r="NQS28" s="80"/>
      <c r="NQT28" s="80"/>
      <c r="NQU28" s="80"/>
      <c r="NQV28" s="80"/>
      <c r="NQW28" s="80"/>
      <c r="NQX28" s="80"/>
      <c r="NQY28" s="80"/>
      <c r="NQZ28" s="80"/>
      <c r="NRA28" s="80"/>
      <c r="NRB28" s="80"/>
      <c r="NRC28" s="80"/>
      <c r="NRD28" s="80"/>
      <c r="NRE28" s="80"/>
      <c r="NRF28" s="80"/>
      <c r="NRG28" s="80"/>
      <c r="NRH28" s="80"/>
      <c r="NRI28" s="80"/>
      <c r="NRJ28" s="80"/>
      <c r="NRK28" s="80"/>
      <c r="NRL28" s="80"/>
      <c r="NRM28" s="80"/>
      <c r="NRN28" s="80"/>
      <c r="NRO28" s="80"/>
      <c r="NRP28" s="80"/>
      <c r="NRQ28" s="80"/>
      <c r="NRR28" s="80"/>
      <c r="NRS28" s="80"/>
      <c r="NRT28" s="80"/>
      <c r="NRU28" s="80"/>
      <c r="NRV28" s="80"/>
      <c r="NRW28" s="80"/>
      <c r="NRX28" s="80"/>
      <c r="NRY28" s="80"/>
      <c r="NRZ28" s="80"/>
      <c r="NSA28" s="80"/>
      <c r="NSB28" s="80"/>
      <c r="NSC28" s="80"/>
      <c r="NSD28" s="80"/>
      <c r="NSE28" s="80"/>
      <c r="NSF28" s="80"/>
      <c r="NSG28" s="80"/>
      <c r="NSH28" s="80"/>
      <c r="NSI28" s="80"/>
      <c r="NSJ28" s="80"/>
      <c r="NSK28" s="80"/>
      <c r="NSL28" s="80"/>
      <c r="NSM28" s="80"/>
      <c r="NSN28" s="80"/>
      <c r="NSO28" s="80"/>
      <c r="NSP28" s="80"/>
      <c r="NSQ28" s="80"/>
      <c r="NSR28" s="80"/>
      <c r="NSS28" s="80"/>
      <c r="NST28" s="80"/>
      <c r="NSU28" s="80"/>
      <c r="NSV28" s="80"/>
      <c r="NSW28" s="80"/>
      <c r="NSX28" s="80"/>
      <c r="NSY28" s="80"/>
      <c r="NSZ28" s="80"/>
      <c r="NTA28" s="80"/>
      <c r="NTB28" s="80"/>
      <c r="NTC28" s="80"/>
      <c r="NTD28" s="80"/>
      <c r="NTE28" s="80"/>
      <c r="NTF28" s="80"/>
      <c r="NTG28" s="80"/>
      <c r="NTH28" s="80"/>
      <c r="NTI28" s="80"/>
      <c r="NTJ28" s="80"/>
      <c r="NTK28" s="80"/>
      <c r="NTL28" s="80"/>
      <c r="NTM28" s="80"/>
      <c r="NTN28" s="80"/>
      <c r="NTO28" s="80"/>
      <c r="NTP28" s="80"/>
      <c r="NTQ28" s="80"/>
      <c r="NTR28" s="80"/>
      <c r="NTS28" s="80"/>
      <c r="NTT28" s="80"/>
      <c r="NTU28" s="80"/>
      <c r="NTV28" s="80"/>
      <c r="NTW28" s="80"/>
      <c r="NTX28" s="80"/>
      <c r="NTY28" s="80"/>
      <c r="NTZ28" s="80"/>
      <c r="NUA28" s="80"/>
      <c r="NUB28" s="80"/>
      <c r="NUC28" s="80"/>
      <c r="NUD28" s="80"/>
      <c r="NUE28" s="80"/>
      <c r="NUF28" s="80"/>
      <c r="NUG28" s="80"/>
      <c r="NUH28" s="80"/>
      <c r="NUI28" s="80"/>
      <c r="NUJ28" s="80"/>
      <c r="NUK28" s="80"/>
      <c r="NUL28" s="80"/>
      <c r="NUM28" s="80"/>
      <c r="NUN28" s="80"/>
      <c r="NUO28" s="80"/>
      <c r="NUP28" s="80"/>
      <c r="NUQ28" s="80"/>
      <c r="NUR28" s="80"/>
      <c r="NUS28" s="80"/>
      <c r="NUT28" s="80"/>
      <c r="NUU28" s="80"/>
      <c r="NUV28" s="80"/>
      <c r="NUW28" s="80"/>
      <c r="NUX28" s="80"/>
      <c r="NUY28" s="80"/>
      <c r="NUZ28" s="80"/>
      <c r="NVA28" s="80"/>
      <c r="NVB28" s="80"/>
      <c r="NVC28" s="80"/>
      <c r="NVD28" s="80"/>
      <c r="NVE28" s="80"/>
      <c r="NVF28" s="80"/>
      <c r="NVG28" s="80"/>
      <c r="NVH28" s="80"/>
      <c r="NVI28" s="80"/>
      <c r="NVJ28" s="80"/>
      <c r="NVK28" s="80"/>
      <c r="NVL28" s="80"/>
      <c r="NVM28" s="80"/>
      <c r="NVN28" s="80"/>
      <c r="NVO28" s="80"/>
      <c r="NVP28" s="80"/>
      <c r="NVQ28" s="80"/>
      <c r="NVR28" s="80"/>
      <c r="NVS28" s="80"/>
      <c r="NVT28" s="80"/>
      <c r="NVU28" s="80"/>
      <c r="NVV28" s="80"/>
      <c r="NVW28" s="80"/>
      <c r="NVX28" s="80"/>
      <c r="NVY28" s="80"/>
      <c r="NVZ28" s="80"/>
      <c r="NWA28" s="80"/>
      <c r="NWB28" s="80"/>
      <c r="NWC28" s="80"/>
      <c r="NWD28" s="80"/>
      <c r="NWE28" s="80"/>
      <c r="NWF28" s="80"/>
      <c r="NWG28" s="80"/>
      <c r="NWH28" s="80"/>
      <c r="NWI28" s="80"/>
      <c r="NWJ28" s="80"/>
      <c r="NWK28" s="80"/>
      <c r="NWL28" s="80"/>
      <c r="NWM28" s="80"/>
      <c r="NWN28" s="80"/>
      <c r="NWO28" s="80"/>
      <c r="NWP28" s="80"/>
      <c r="NWQ28" s="80"/>
      <c r="NWR28" s="80"/>
      <c r="NWS28" s="80"/>
      <c r="NWT28" s="80"/>
      <c r="NWU28" s="80"/>
      <c r="NWV28" s="80"/>
      <c r="NWW28" s="80"/>
      <c r="NWX28" s="80"/>
      <c r="NWY28" s="80"/>
      <c r="NWZ28" s="80"/>
      <c r="NXA28" s="80"/>
      <c r="NXB28" s="80"/>
      <c r="NXC28" s="80"/>
      <c r="NXD28" s="80"/>
      <c r="NXE28" s="80"/>
      <c r="NXF28" s="80"/>
      <c r="NXG28" s="80"/>
      <c r="NXH28" s="80"/>
      <c r="NXI28" s="80"/>
      <c r="NXJ28" s="80"/>
      <c r="NXK28" s="80"/>
      <c r="NXL28" s="80"/>
      <c r="NXM28" s="80"/>
      <c r="NXN28" s="80"/>
      <c r="NXO28" s="80"/>
      <c r="NXP28" s="80"/>
      <c r="NXQ28" s="80"/>
      <c r="NXR28" s="80"/>
      <c r="NXS28" s="80"/>
      <c r="NXT28" s="80"/>
      <c r="NXU28" s="80"/>
      <c r="NXV28" s="80"/>
      <c r="NXW28" s="80"/>
      <c r="NXX28" s="80"/>
      <c r="NXY28" s="80"/>
      <c r="NXZ28" s="80"/>
      <c r="NYA28" s="80"/>
      <c r="NYB28" s="80"/>
      <c r="NYC28" s="80"/>
      <c r="NYD28" s="80"/>
      <c r="NYE28" s="80"/>
      <c r="NYF28" s="80"/>
      <c r="NYG28" s="80"/>
      <c r="NYH28" s="80"/>
      <c r="NYI28" s="80"/>
      <c r="NYJ28" s="80"/>
      <c r="NYK28" s="80"/>
      <c r="NYL28" s="80"/>
      <c r="NYM28" s="80"/>
      <c r="NYN28" s="80"/>
      <c r="NYO28" s="80"/>
      <c r="NYP28" s="80"/>
      <c r="NYQ28" s="80"/>
      <c r="NYR28" s="80"/>
      <c r="NYS28" s="80"/>
      <c r="NYT28" s="80"/>
      <c r="NYU28" s="80"/>
      <c r="NYV28" s="80"/>
      <c r="NYW28" s="80"/>
      <c r="NYX28" s="80"/>
      <c r="NYY28" s="80"/>
      <c r="NYZ28" s="80"/>
      <c r="NZA28" s="80"/>
      <c r="NZB28" s="80"/>
      <c r="NZC28" s="80"/>
      <c r="NZD28" s="80"/>
      <c r="NZE28" s="80"/>
      <c r="NZF28" s="80"/>
      <c r="NZG28" s="80"/>
      <c r="NZH28" s="80"/>
      <c r="NZI28" s="80"/>
      <c r="NZJ28" s="80"/>
      <c r="NZK28" s="80"/>
      <c r="NZL28" s="80"/>
      <c r="NZM28" s="80"/>
      <c r="NZN28" s="80"/>
      <c r="NZO28" s="80"/>
      <c r="NZP28" s="80"/>
      <c r="NZQ28" s="80"/>
      <c r="NZR28" s="80"/>
      <c r="NZS28" s="80"/>
      <c r="NZT28" s="80"/>
      <c r="NZU28" s="80"/>
      <c r="NZV28" s="80"/>
      <c r="NZW28" s="80"/>
      <c r="NZX28" s="80"/>
      <c r="NZY28" s="80"/>
      <c r="NZZ28" s="80"/>
      <c r="OAA28" s="80"/>
      <c r="OAB28" s="80"/>
      <c r="OAC28" s="80"/>
      <c r="OAD28" s="80"/>
      <c r="OAE28" s="80"/>
      <c r="OAF28" s="80"/>
      <c r="OAG28" s="80"/>
      <c r="OAH28" s="80"/>
      <c r="OAI28" s="80"/>
      <c r="OAJ28" s="80"/>
      <c r="OAK28" s="80"/>
      <c r="OAL28" s="80"/>
      <c r="OAM28" s="80"/>
      <c r="OAN28" s="80"/>
      <c r="OAO28" s="80"/>
      <c r="OAP28" s="80"/>
      <c r="OAQ28" s="80"/>
      <c r="OAR28" s="80"/>
      <c r="OAS28" s="80"/>
      <c r="OAT28" s="80"/>
      <c r="OAU28" s="80"/>
      <c r="OAV28" s="80"/>
      <c r="OAW28" s="80"/>
      <c r="OAX28" s="80"/>
      <c r="OAY28" s="80"/>
      <c r="OAZ28" s="80"/>
      <c r="OBA28" s="80"/>
      <c r="OBB28" s="80"/>
      <c r="OBC28" s="80"/>
      <c r="OBD28" s="80"/>
      <c r="OBE28" s="80"/>
      <c r="OBF28" s="80"/>
      <c r="OBG28" s="80"/>
      <c r="OBH28" s="80"/>
      <c r="OBI28" s="80"/>
      <c r="OBJ28" s="80"/>
      <c r="OBK28" s="80"/>
      <c r="OBL28" s="80"/>
      <c r="OBM28" s="80"/>
      <c r="OBN28" s="80"/>
      <c r="OBO28" s="80"/>
      <c r="OBP28" s="80"/>
      <c r="OBQ28" s="80"/>
      <c r="OBR28" s="80"/>
      <c r="OBS28" s="80"/>
      <c r="OBT28" s="80"/>
      <c r="OBU28" s="80"/>
      <c r="OBV28" s="80"/>
      <c r="OBW28" s="80"/>
      <c r="OBX28" s="80"/>
      <c r="OBY28" s="80"/>
      <c r="OBZ28" s="80"/>
      <c r="OCA28" s="80"/>
      <c r="OCB28" s="80"/>
      <c r="OCC28" s="80"/>
      <c r="OCD28" s="80"/>
      <c r="OCE28" s="80"/>
      <c r="OCF28" s="80"/>
      <c r="OCG28" s="80"/>
      <c r="OCH28" s="80"/>
      <c r="OCI28" s="80"/>
      <c r="OCJ28" s="80"/>
      <c r="OCK28" s="80"/>
      <c r="OCL28" s="80"/>
      <c r="OCM28" s="80"/>
      <c r="OCN28" s="80"/>
      <c r="OCO28" s="80"/>
      <c r="OCP28" s="80"/>
      <c r="OCQ28" s="80"/>
      <c r="OCR28" s="80"/>
      <c r="OCS28" s="80"/>
      <c r="OCT28" s="80"/>
      <c r="OCU28" s="80"/>
      <c r="OCV28" s="80"/>
      <c r="OCW28" s="80"/>
      <c r="OCX28" s="80"/>
      <c r="OCY28" s="80"/>
      <c r="OCZ28" s="80"/>
      <c r="ODA28" s="80"/>
      <c r="ODB28" s="80"/>
      <c r="ODC28" s="80"/>
      <c r="ODD28" s="80"/>
      <c r="ODE28" s="80"/>
      <c r="ODF28" s="80"/>
      <c r="ODG28" s="80"/>
      <c r="ODH28" s="80"/>
      <c r="ODI28" s="80"/>
      <c r="ODJ28" s="80"/>
      <c r="ODK28" s="80"/>
      <c r="ODL28" s="80"/>
      <c r="ODM28" s="80"/>
      <c r="ODN28" s="80"/>
      <c r="ODO28" s="80"/>
      <c r="ODP28" s="80"/>
      <c r="ODQ28" s="80"/>
      <c r="ODR28" s="80"/>
      <c r="ODS28" s="80"/>
      <c r="ODT28" s="80"/>
      <c r="ODU28" s="80"/>
      <c r="ODV28" s="80"/>
      <c r="ODW28" s="80"/>
      <c r="ODX28" s="80"/>
      <c r="ODY28" s="80"/>
      <c r="ODZ28" s="80"/>
      <c r="OEA28" s="80"/>
      <c r="OEB28" s="80"/>
      <c r="OEC28" s="80"/>
      <c r="OED28" s="80"/>
      <c r="OEE28" s="80"/>
      <c r="OEF28" s="80"/>
      <c r="OEG28" s="80"/>
      <c r="OEH28" s="80"/>
      <c r="OEI28" s="80"/>
      <c r="OEJ28" s="80"/>
      <c r="OEK28" s="80"/>
      <c r="OEL28" s="80"/>
      <c r="OEM28" s="80"/>
      <c r="OEN28" s="80"/>
      <c r="OEO28" s="80"/>
      <c r="OEP28" s="80"/>
      <c r="OEQ28" s="80"/>
      <c r="OER28" s="80"/>
      <c r="OES28" s="80"/>
      <c r="OET28" s="80"/>
      <c r="OEU28" s="80"/>
      <c r="OEV28" s="80"/>
      <c r="OEW28" s="80"/>
      <c r="OEX28" s="80"/>
      <c r="OEY28" s="80"/>
      <c r="OEZ28" s="80"/>
      <c r="OFA28" s="80"/>
      <c r="OFB28" s="80"/>
      <c r="OFC28" s="80"/>
      <c r="OFD28" s="80"/>
      <c r="OFE28" s="80"/>
      <c r="OFF28" s="80"/>
      <c r="OFG28" s="80"/>
      <c r="OFH28" s="80"/>
      <c r="OFI28" s="80"/>
      <c r="OFJ28" s="80"/>
      <c r="OFK28" s="80"/>
      <c r="OFL28" s="80"/>
      <c r="OFM28" s="80"/>
      <c r="OFN28" s="80"/>
      <c r="OFO28" s="80"/>
      <c r="OFP28" s="80"/>
      <c r="OFQ28" s="80"/>
      <c r="OFR28" s="80"/>
      <c r="OFS28" s="80"/>
      <c r="OFT28" s="80"/>
      <c r="OFU28" s="80"/>
      <c r="OFV28" s="80"/>
      <c r="OFW28" s="80"/>
      <c r="OFX28" s="80"/>
      <c r="OFY28" s="80"/>
      <c r="OFZ28" s="80"/>
      <c r="OGA28" s="80"/>
      <c r="OGB28" s="80"/>
      <c r="OGC28" s="80"/>
      <c r="OGD28" s="80"/>
      <c r="OGE28" s="80"/>
      <c r="OGF28" s="80"/>
      <c r="OGG28" s="80"/>
      <c r="OGH28" s="80"/>
      <c r="OGI28" s="80"/>
      <c r="OGJ28" s="80"/>
      <c r="OGK28" s="80"/>
      <c r="OGL28" s="80"/>
      <c r="OGM28" s="80"/>
      <c r="OGN28" s="80"/>
      <c r="OGO28" s="80"/>
      <c r="OGP28" s="80"/>
      <c r="OGQ28" s="80"/>
      <c r="OGR28" s="80"/>
      <c r="OGS28" s="80"/>
      <c r="OGT28" s="80"/>
      <c r="OGU28" s="80"/>
      <c r="OGV28" s="80"/>
      <c r="OGW28" s="80"/>
      <c r="OGX28" s="80"/>
      <c r="OGY28" s="80"/>
      <c r="OGZ28" s="80"/>
      <c r="OHA28" s="80"/>
      <c r="OHB28" s="80"/>
      <c r="OHC28" s="80"/>
      <c r="OHD28" s="80"/>
      <c r="OHE28" s="80"/>
      <c r="OHF28" s="80"/>
      <c r="OHG28" s="80"/>
      <c r="OHH28" s="80"/>
      <c r="OHI28" s="80"/>
      <c r="OHJ28" s="80"/>
      <c r="OHK28" s="80"/>
      <c r="OHL28" s="80"/>
      <c r="OHM28" s="80"/>
      <c r="OHN28" s="80"/>
      <c r="OHO28" s="80"/>
      <c r="OHP28" s="80"/>
      <c r="OHQ28" s="80"/>
      <c r="OHR28" s="80"/>
      <c r="OHS28" s="80"/>
      <c r="OHT28" s="80"/>
      <c r="OHU28" s="80"/>
      <c r="OHV28" s="80"/>
      <c r="OHW28" s="80"/>
      <c r="OHX28" s="80"/>
      <c r="OHY28" s="80"/>
      <c r="OHZ28" s="80"/>
      <c r="OIA28" s="80"/>
      <c r="OIB28" s="80"/>
      <c r="OIC28" s="80"/>
      <c r="OID28" s="80"/>
      <c r="OIE28" s="80"/>
      <c r="OIF28" s="80"/>
      <c r="OIG28" s="80"/>
      <c r="OIH28" s="80"/>
      <c r="OII28" s="80"/>
      <c r="OIJ28" s="80"/>
      <c r="OIK28" s="80"/>
      <c r="OIL28" s="80"/>
      <c r="OIM28" s="80"/>
      <c r="OIN28" s="80"/>
      <c r="OIO28" s="80"/>
      <c r="OIP28" s="80"/>
      <c r="OIQ28" s="80"/>
      <c r="OIR28" s="80"/>
      <c r="OIS28" s="80"/>
      <c r="OIT28" s="80"/>
      <c r="OIU28" s="80"/>
      <c r="OIV28" s="80"/>
      <c r="OIW28" s="80"/>
      <c r="OIX28" s="80"/>
      <c r="OIY28" s="80"/>
      <c r="OIZ28" s="80"/>
      <c r="OJA28" s="80"/>
      <c r="OJB28" s="80"/>
      <c r="OJC28" s="80"/>
      <c r="OJD28" s="80"/>
      <c r="OJE28" s="80"/>
      <c r="OJF28" s="80"/>
      <c r="OJG28" s="80"/>
      <c r="OJH28" s="80"/>
      <c r="OJI28" s="80"/>
      <c r="OJJ28" s="80"/>
      <c r="OJK28" s="80"/>
      <c r="OJL28" s="80"/>
      <c r="OJM28" s="80"/>
      <c r="OJN28" s="80"/>
      <c r="OJO28" s="80"/>
      <c r="OJP28" s="80"/>
      <c r="OJQ28" s="80"/>
      <c r="OJR28" s="80"/>
      <c r="OJS28" s="80"/>
      <c r="OJT28" s="80"/>
      <c r="OJU28" s="80"/>
      <c r="OJV28" s="80"/>
      <c r="OJW28" s="80"/>
      <c r="OJX28" s="80"/>
      <c r="OJY28" s="80"/>
      <c r="OJZ28" s="80"/>
      <c r="OKA28" s="80"/>
      <c r="OKB28" s="80"/>
      <c r="OKC28" s="80"/>
      <c r="OKD28" s="80"/>
      <c r="OKE28" s="80"/>
      <c r="OKF28" s="80"/>
      <c r="OKG28" s="80"/>
      <c r="OKH28" s="80"/>
      <c r="OKI28" s="80"/>
      <c r="OKJ28" s="80"/>
      <c r="OKK28" s="80"/>
      <c r="OKL28" s="80"/>
      <c r="OKM28" s="80"/>
      <c r="OKN28" s="80"/>
      <c r="OKO28" s="80"/>
      <c r="OKP28" s="80"/>
      <c r="OKQ28" s="80"/>
      <c r="OKR28" s="80"/>
      <c r="OKS28" s="80"/>
      <c r="OKT28" s="80"/>
      <c r="OKU28" s="80"/>
      <c r="OKV28" s="80"/>
      <c r="OKW28" s="80"/>
      <c r="OKX28" s="80"/>
      <c r="OKY28" s="80"/>
      <c r="OKZ28" s="80"/>
      <c r="OLA28" s="80"/>
      <c r="OLB28" s="80"/>
      <c r="OLC28" s="80"/>
      <c r="OLD28" s="80"/>
      <c r="OLE28" s="80"/>
      <c r="OLF28" s="80"/>
      <c r="OLG28" s="80"/>
      <c r="OLH28" s="80"/>
      <c r="OLI28" s="80"/>
      <c r="OLJ28" s="80"/>
      <c r="OLK28" s="80"/>
      <c r="OLL28" s="80"/>
      <c r="OLM28" s="80"/>
      <c r="OLN28" s="80"/>
      <c r="OLO28" s="80"/>
      <c r="OLP28" s="80"/>
      <c r="OLQ28" s="80"/>
      <c r="OLR28" s="80"/>
      <c r="OLS28" s="80"/>
      <c r="OLT28" s="80"/>
      <c r="OLU28" s="80"/>
      <c r="OLV28" s="80"/>
      <c r="OLW28" s="80"/>
      <c r="OLX28" s="80"/>
      <c r="OLY28" s="80"/>
      <c r="OLZ28" s="80"/>
      <c r="OMA28" s="80"/>
      <c r="OMB28" s="80"/>
      <c r="OMC28" s="80"/>
      <c r="OMD28" s="80"/>
      <c r="OME28" s="80"/>
      <c r="OMF28" s="80"/>
      <c r="OMG28" s="80"/>
      <c r="OMH28" s="80"/>
      <c r="OMI28" s="80"/>
      <c r="OMJ28" s="80"/>
      <c r="OMK28" s="80"/>
      <c r="OML28" s="80"/>
      <c r="OMM28" s="80"/>
      <c r="OMN28" s="80"/>
      <c r="OMO28" s="80"/>
      <c r="OMP28" s="80"/>
      <c r="OMQ28" s="80"/>
      <c r="OMR28" s="80"/>
      <c r="OMS28" s="80"/>
      <c r="OMT28" s="80"/>
      <c r="OMU28" s="80"/>
      <c r="OMV28" s="80"/>
      <c r="OMW28" s="80"/>
      <c r="OMX28" s="80"/>
      <c r="OMY28" s="80"/>
      <c r="OMZ28" s="80"/>
      <c r="ONA28" s="80"/>
      <c r="ONB28" s="80"/>
      <c r="ONC28" s="80"/>
      <c r="OND28" s="80"/>
      <c r="ONE28" s="80"/>
      <c r="ONF28" s="80"/>
      <c r="ONG28" s="80"/>
      <c r="ONH28" s="80"/>
      <c r="ONI28" s="80"/>
      <c r="ONJ28" s="80"/>
      <c r="ONK28" s="80"/>
      <c r="ONL28" s="80"/>
      <c r="ONM28" s="80"/>
      <c r="ONN28" s="80"/>
      <c r="ONO28" s="80"/>
      <c r="ONP28" s="80"/>
      <c r="ONQ28" s="80"/>
      <c r="ONR28" s="80"/>
      <c r="ONS28" s="80"/>
      <c r="ONT28" s="80"/>
      <c r="ONU28" s="80"/>
      <c r="ONV28" s="80"/>
      <c r="ONW28" s="80"/>
      <c r="ONX28" s="80"/>
      <c r="ONY28" s="80"/>
      <c r="ONZ28" s="80"/>
      <c r="OOA28" s="80"/>
      <c r="OOB28" s="80"/>
      <c r="OOC28" s="80"/>
      <c r="OOD28" s="80"/>
      <c r="OOE28" s="80"/>
      <c r="OOF28" s="80"/>
      <c r="OOG28" s="80"/>
      <c r="OOH28" s="80"/>
      <c r="OOI28" s="80"/>
      <c r="OOJ28" s="80"/>
      <c r="OOK28" s="80"/>
      <c r="OOL28" s="80"/>
      <c r="OOM28" s="80"/>
      <c r="OON28" s="80"/>
      <c r="OOO28" s="80"/>
      <c r="OOP28" s="80"/>
      <c r="OOQ28" s="80"/>
      <c r="OOR28" s="80"/>
      <c r="OOS28" s="80"/>
      <c r="OOT28" s="80"/>
      <c r="OOU28" s="80"/>
      <c r="OOV28" s="80"/>
      <c r="OOW28" s="80"/>
      <c r="OOX28" s="80"/>
      <c r="OOY28" s="80"/>
      <c r="OOZ28" s="80"/>
      <c r="OPA28" s="80"/>
      <c r="OPB28" s="80"/>
      <c r="OPC28" s="80"/>
      <c r="OPD28" s="80"/>
      <c r="OPE28" s="80"/>
      <c r="OPF28" s="80"/>
      <c r="OPG28" s="80"/>
      <c r="OPH28" s="80"/>
      <c r="OPI28" s="80"/>
      <c r="OPJ28" s="80"/>
      <c r="OPK28" s="80"/>
      <c r="OPL28" s="80"/>
      <c r="OPM28" s="80"/>
      <c r="OPN28" s="80"/>
      <c r="OPO28" s="80"/>
      <c r="OPP28" s="80"/>
      <c r="OPQ28" s="80"/>
      <c r="OPR28" s="80"/>
      <c r="OPS28" s="80"/>
      <c r="OPT28" s="80"/>
      <c r="OPU28" s="80"/>
      <c r="OPV28" s="80"/>
      <c r="OPW28" s="80"/>
      <c r="OPX28" s="80"/>
      <c r="OPY28" s="80"/>
      <c r="OPZ28" s="80"/>
      <c r="OQA28" s="80"/>
      <c r="OQB28" s="80"/>
      <c r="OQC28" s="80"/>
      <c r="OQD28" s="80"/>
      <c r="OQE28" s="80"/>
      <c r="OQF28" s="80"/>
      <c r="OQG28" s="80"/>
      <c r="OQH28" s="80"/>
      <c r="OQI28" s="80"/>
      <c r="OQJ28" s="80"/>
      <c r="OQK28" s="80"/>
      <c r="OQL28" s="80"/>
      <c r="OQM28" s="80"/>
      <c r="OQN28" s="80"/>
      <c r="OQO28" s="80"/>
      <c r="OQP28" s="80"/>
      <c r="OQQ28" s="80"/>
      <c r="OQR28" s="80"/>
      <c r="OQS28" s="80"/>
      <c r="OQT28" s="80"/>
      <c r="OQU28" s="80"/>
      <c r="OQV28" s="80"/>
      <c r="OQW28" s="80"/>
      <c r="OQX28" s="80"/>
      <c r="OQY28" s="80"/>
      <c r="OQZ28" s="80"/>
      <c r="ORA28" s="80"/>
      <c r="ORB28" s="80"/>
      <c r="ORC28" s="80"/>
      <c r="ORD28" s="80"/>
      <c r="ORE28" s="80"/>
      <c r="ORF28" s="80"/>
      <c r="ORG28" s="80"/>
      <c r="ORH28" s="80"/>
      <c r="ORI28" s="80"/>
      <c r="ORJ28" s="80"/>
      <c r="ORK28" s="80"/>
      <c r="ORL28" s="80"/>
      <c r="ORM28" s="80"/>
      <c r="ORN28" s="80"/>
      <c r="ORO28" s="80"/>
      <c r="ORP28" s="80"/>
      <c r="ORQ28" s="80"/>
      <c r="ORR28" s="80"/>
      <c r="ORS28" s="80"/>
      <c r="ORT28" s="80"/>
      <c r="ORU28" s="80"/>
      <c r="ORV28" s="80"/>
      <c r="ORW28" s="80"/>
      <c r="ORX28" s="80"/>
      <c r="ORY28" s="80"/>
      <c r="ORZ28" s="80"/>
      <c r="OSA28" s="80"/>
      <c r="OSB28" s="80"/>
      <c r="OSC28" s="80"/>
      <c r="OSD28" s="80"/>
      <c r="OSE28" s="80"/>
      <c r="OSF28" s="80"/>
      <c r="OSG28" s="80"/>
      <c r="OSH28" s="80"/>
      <c r="OSI28" s="80"/>
      <c r="OSJ28" s="80"/>
      <c r="OSK28" s="80"/>
      <c r="OSL28" s="80"/>
      <c r="OSM28" s="80"/>
      <c r="OSN28" s="80"/>
      <c r="OSO28" s="80"/>
      <c r="OSP28" s="80"/>
      <c r="OSQ28" s="80"/>
      <c r="OSR28" s="80"/>
      <c r="OSS28" s="80"/>
      <c r="OST28" s="80"/>
      <c r="OSU28" s="80"/>
      <c r="OSV28" s="80"/>
      <c r="OSW28" s="80"/>
      <c r="OSX28" s="80"/>
      <c r="OSY28" s="80"/>
      <c r="OSZ28" s="80"/>
      <c r="OTA28" s="80"/>
      <c r="OTB28" s="80"/>
      <c r="OTC28" s="80"/>
      <c r="OTD28" s="80"/>
      <c r="OTE28" s="80"/>
      <c r="OTF28" s="80"/>
      <c r="OTG28" s="80"/>
      <c r="OTH28" s="80"/>
      <c r="OTI28" s="80"/>
      <c r="OTJ28" s="80"/>
      <c r="OTK28" s="80"/>
      <c r="OTL28" s="80"/>
      <c r="OTM28" s="80"/>
      <c r="OTN28" s="80"/>
      <c r="OTO28" s="80"/>
      <c r="OTP28" s="80"/>
      <c r="OTQ28" s="80"/>
      <c r="OTR28" s="80"/>
      <c r="OTS28" s="80"/>
      <c r="OTT28" s="80"/>
      <c r="OTU28" s="80"/>
      <c r="OTV28" s="80"/>
      <c r="OTW28" s="80"/>
      <c r="OTX28" s="80"/>
      <c r="OTY28" s="80"/>
      <c r="OTZ28" s="80"/>
      <c r="OUA28" s="80"/>
      <c r="OUB28" s="80"/>
      <c r="OUC28" s="80"/>
      <c r="OUD28" s="80"/>
      <c r="OUE28" s="80"/>
      <c r="OUF28" s="80"/>
      <c r="OUG28" s="80"/>
      <c r="OUH28" s="80"/>
      <c r="OUI28" s="80"/>
      <c r="OUJ28" s="80"/>
      <c r="OUK28" s="80"/>
      <c r="OUL28" s="80"/>
      <c r="OUM28" s="80"/>
      <c r="OUN28" s="80"/>
      <c r="OUO28" s="80"/>
      <c r="OUP28" s="80"/>
      <c r="OUQ28" s="80"/>
      <c r="OUR28" s="80"/>
      <c r="OUS28" s="80"/>
      <c r="OUT28" s="80"/>
      <c r="OUU28" s="80"/>
      <c r="OUV28" s="80"/>
      <c r="OUW28" s="80"/>
      <c r="OUX28" s="80"/>
      <c r="OUY28" s="80"/>
      <c r="OUZ28" s="80"/>
      <c r="OVA28" s="80"/>
      <c r="OVB28" s="80"/>
      <c r="OVC28" s="80"/>
      <c r="OVD28" s="80"/>
      <c r="OVE28" s="80"/>
      <c r="OVF28" s="80"/>
      <c r="OVG28" s="80"/>
      <c r="OVH28" s="80"/>
      <c r="OVI28" s="80"/>
      <c r="OVJ28" s="80"/>
      <c r="OVK28" s="80"/>
      <c r="OVL28" s="80"/>
      <c r="OVM28" s="80"/>
      <c r="OVN28" s="80"/>
      <c r="OVO28" s="80"/>
      <c r="OVP28" s="80"/>
      <c r="OVQ28" s="80"/>
      <c r="OVR28" s="80"/>
      <c r="OVS28" s="80"/>
      <c r="OVT28" s="80"/>
      <c r="OVU28" s="80"/>
      <c r="OVV28" s="80"/>
      <c r="OVW28" s="80"/>
      <c r="OVX28" s="80"/>
      <c r="OVY28" s="80"/>
      <c r="OVZ28" s="80"/>
      <c r="OWA28" s="80"/>
      <c r="OWB28" s="80"/>
      <c r="OWC28" s="80"/>
      <c r="OWD28" s="80"/>
      <c r="OWE28" s="80"/>
      <c r="OWF28" s="80"/>
      <c r="OWG28" s="80"/>
      <c r="OWH28" s="80"/>
      <c r="OWI28" s="80"/>
      <c r="OWJ28" s="80"/>
      <c r="OWK28" s="80"/>
      <c r="OWL28" s="80"/>
      <c r="OWM28" s="80"/>
      <c r="OWN28" s="80"/>
      <c r="OWO28" s="80"/>
      <c r="OWP28" s="80"/>
      <c r="OWQ28" s="80"/>
      <c r="OWR28" s="80"/>
      <c r="OWS28" s="80"/>
      <c r="OWT28" s="80"/>
      <c r="OWU28" s="80"/>
      <c r="OWV28" s="80"/>
      <c r="OWW28" s="80"/>
      <c r="OWX28" s="80"/>
      <c r="OWY28" s="80"/>
      <c r="OWZ28" s="80"/>
      <c r="OXA28" s="80"/>
      <c r="OXB28" s="80"/>
      <c r="OXC28" s="80"/>
      <c r="OXD28" s="80"/>
      <c r="OXE28" s="80"/>
      <c r="OXF28" s="80"/>
      <c r="OXG28" s="80"/>
      <c r="OXH28" s="80"/>
      <c r="OXI28" s="80"/>
      <c r="OXJ28" s="80"/>
      <c r="OXK28" s="80"/>
      <c r="OXL28" s="80"/>
      <c r="OXM28" s="80"/>
      <c r="OXN28" s="80"/>
      <c r="OXO28" s="80"/>
      <c r="OXP28" s="80"/>
      <c r="OXQ28" s="80"/>
      <c r="OXR28" s="80"/>
      <c r="OXS28" s="80"/>
      <c r="OXT28" s="80"/>
      <c r="OXU28" s="80"/>
      <c r="OXV28" s="80"/>
      <c r="OXW28" s="80"/>
      <c r="OXX28" s="80"/>
      <c r="OXY28" s="80"/>
      <c r="OXZ28" s="80"/>
      <c r="OYA28" s="80"/>
      <c r="OYB28" s="80"/>
      <c r="OYC28" s="80"/>
      <c r="OYD28" s="80"/>
      <c r="OYE28" s="80"/>
      <c r="OYF28" s="80"/>
      <c r="OYG28" s="80"/>
      <c r="OYH28" s="80"/>
      <c r="OYI28" s="80"/>
      <c r="OYJ28" s="80"/>
      <c r="OYK28" s="80"/>
      <c r="OYL28" s="80"/>
      <c r="OYM28" s="80"/>
      <c r="OYN28" s="80"/>
      <c r="OYO28" s="80"/>
      <c r="OYP28" s="80"/>
      <c r="OYQ28" s="80"/>
      <c r="OYR28" s="80"/>
      <c r="OYS28" s="80"/>
      <c r="OYT28" s="80"/>
      <c r="OYU28" s="80"/>
      <c r="OYV28" s="80"/>
      <c r="OYW28" s="80"/>
      <c r="OYX28" s="80"/>
      <c r="OYY28" s="80"/>
      <c r="OYZ28" s="80"/>
      <c r="OZA28" s="80"/>
      <c r="OZB28" s="80"/>
      <c r="OZC28" s="80"/>
      <c r="OZD28" s="80"/>
      <c r="OZE28" s="80"/>
      <c r="OZF28" s="80"/>
      <c r="OZG28" s="80"/>
      <c r="OZH28" s="80"/>
      <c r="OZI28" s="80"/>
      <c r="OZJ28" s="80"/>
      <c r="OZK28" s="80"/>
      <c r="OZL28" s="80"/>
      <c r="OZM28" s="80"/>
      <c r="OZN28" s="80"/>
      <c r="OZO28" s="80"/>
      <c r="OZP28" s="80"/>
      <c r="OZQ28" s="80"/>
      <c r="OZR28" s="80"/>
      <c r="OZS28" s="80"/>
      <c r="OZT28" s="80"/>
      <c r="OZU28" s="80"/>
      <c r="OZV28" s="80"/>
      <c r="OZW28" s="80"/>
      <c r="OZX28" s="80"/>
      <c r="OZY28" s="80"/>
      <c r="OZZ28" s="80"/>
      <c r="PAA28" s="80"/>
      <c r="PAB28" s="80"/>
      <c r="PAC28" s="80"/>
      <c r="PAD28" s="80"/>
      <c r="PAE28" s="80"/>
      <c r="PAF28" s="80"/>
      <c r="PAG28" s="80"/>
      <c r="PAH28" s="80"/>
      <c r="PAI28" s="80"/>
      <c r="PAJ28" s="80"/>
      <c r="PAK28" s="80"/>
      <c r="PAL28" s="80"/>
      <c r="PAM28" s="80"/>
      <c r="PAN28" s="80"/>
      <c r="PAO28" s="80"/>
      <c r="PAP28" s="80"/>
      <c r="PAQ28" s="80"/>
      <c r="PAR28" s="80"/>
      <c r="PAS28" s="80"/>
      <c r="PAT28" s="80"/>
      <c r="PAU28" s="80"/>
      <c r="PAV28" s="80"/>
      <c r="PAW28" s="80"/>
      <c r="PAX28" s="80"/>
      <c r="PAY28" s="80"/>
      <c r="PAZ28" s="80"/>
      <c r="PBA28" s="80"/>
      <c r="PBB28" s="80"/>
      <c r="PBC28" s="80"/>
      <c r="PBD28" s="80"/>
      <c r="PBE28" s="80"/>
      <c r="PBF28" s="80"/>
      <c r="PBG28" s="80"/>
      <c r="PBH28" s="80"/>
      <c r="PBI28" s="80"/>
      <c r="PBJ28" s="80"/>
      <c r="PBK28" s="80"/>
      <c r="PBL28" s="80"/>
      <c r="PBM28" s="80"/>
      <c r="PBN28" s="80"/>
      <c r="PBO28" s="80"/>
      <c r="PBP28" s="80"/>
      <c r="PBQ28" s="80"/>
      <c r="PBR28" s="80"/>
      <c r="PBS28" s="80"/>
      <c r="PBT28" s="80"/>
      <c r="PBU28" s="80"/>
      <c r="PBV28" s="80"/>
      <c r="PBW28" s="80"/>
      <c r="PBX28" s="80"/>
      <c r="PBY28" s="80"/>
      <c r="PBZ28" s="80"/>
      <c r="PCA28" s="80"/>
      <c r="PCB28" s="80"/>
      <c r="PCC28" s="80"/>
      <c r="PCD28" s="80"/>
      <c r="PCE28" s="80"/>
      <c r="PCF28" s="80"/>
      <c r="PCG28" s="80"/>
      <c r="PCH28" s="80"/>
      <c r="PCI28" s="80"/>
      <c r="PCJ28" s="80"/>
      <c r="PCK28" s="80"/>
      <c r="PCL28" s="80"/>
      <c r="PCM28" s="80"/>
      <c r="PCN28" s="80"/>
      <c r="PCO28" s="80"/>
      <c r="PCP28" s="80"/>
      <c r="PCQ28" s="80"/>
      <c r="PCR28" s="80"/>
      <c r="PCS28" s="80"/>
      <c r="PCT28" s="80"/>
      <c r="PCU28" s="80"/>
      <c r="PCV28" s="80"/>
      <c r="PCW28" s="80"/>
      <c r="PCX28" s="80"/>
      <c r="PCY28" s="80"/>
      <c r="PCZ28" s="80"/>
      <c r="PDA28" s="80"/>
      <c r="PDB28" s="80"/>
      <c r="PDC28" s="80"/>
      <c r="PDD28" s="80"/>
      <c r="PDE28" s="80"/>
      <c r="PDF28" s="80"/>
      <c r="PDG28" s="80"/>
      <c r="PDH28" s="80"/>
      <c r="PDI28" s="80"/>
      <c r="PDJ28" s="80"/>
      <c r="PDK28" s="80"/>
      <c r="PDL28" s="80"/>
      <c r="PDM28" s="80"/>
      <c r="PDN28" s="80"/>
      <c r="PDO28" s="80"/>
      <c r="PDP28" s="80"/>
      <c r="PDQ28" s="80"/>
      <c r="PDR28" s="80"/>
      <c r="PDS28" s="80"/>
      <c r="PDT28" s="80"/>
      <c r="PDU28" s="80"/>
      <c r="PDV28" s="80"/>
      <c r="PDW28" s="80"/>
      <c r="PDX28" s="80"/>
      <c r="PDY28" s="80"/>
      <c r="PDZ28" s="80"/>
      <c r="PEA28" s="80"/>
      <c r="PEB28" s="80"/>
      <c r="PEC28" s="80"/>
      <c r="PED28" s="80"/>
      <c r="PEE28" s="80"/>
      <c r="PEF28" s="80"/>
      <c r="PEG28" s="80"/>
      <c r="PEH28" s="80"/>
      <c r="PEI28" s="80"/>
      <c r="PEJ28" s="80"/>
      <c r="PEK28" s="80"/>
      <c r="PEL28" s="80"/>
      <c r="PEM28" s="80"/>
      <c r="PEN28" s="80"/>
      <c r="PEO28" s="80"/>
      <c r="PEP28" s="80"/>
      <c r="PEQ28" s="80"/>
      <c r="PER28" s="80"/>
      <c r="PES28" s="80"/>
      <c r="PET28" s="80"/>
      <c r="PEU28" s="80"/>
      <c r="PEV28" s="80"/>
      <c r="PEW28" s="80"/>
      <c r="PEX28" s="80"/>
      <c r="PEY28" s="80"/>
      <c r="PEZ28" s="80"/>
      <c r="PFA28" s="80"/>
      <c r="PFB28" s="80"/>
      <c r="PFC28" s="80"/>
      <c r="PFD28" s="80"/>
      <c r="PFE28" s="80"/>
      <c r="PFF28" s="80"/>
      <c r="PFG28" s="80"/>
      <c r="PFH28" s="80"/>
      <c r="PFI28" s="80"/>
      <c r="PFJ28" s="80"/>
      <c r="PFK28" s="80"/>
      <c r="PFL28" s="80"/>
      <c r="PFM28" s="80"/>
      <c r="PFN28" s="80"/>
      <c r="PFO28" s="80"/>
      <c r="PFP28" s="80"/>
      <c r="PFQ28" s="80"/>
      <c r="PFR28" s="80"/>
      <c r="PFS28" s="80"/>
      <c r="PFT28" s="80"/>
      <c r="PFU28" s="80"/>
      <c r="PFV28" s="80"/>
      <c r="PFW28" s="80"/>
      <c r="PFX28" s="80"/>
      <c r="PFY28" s="80"/>
      <c r="PFZ28" s="80"/>
      <c r="PGA28" s="80"/>
      <c r="PGB28" s="80"/>
      <c r="PGC28" s="80"/>
      <c r="PGD28" s="80"/>
      <c r="PGE28" s="80"/>
      <c r="PGF28" s="80"/>
      <c r="PGG28" s="80"/>
      <c r="PGH28" s="80"/>
      <c r="PGI28" s="80"/>
      <c r="PGJ28" s="80"/>
      <c r="PGK28" s="80"/>
      <c r="PGL28" s="80"/>
      <c r="PGM28" s="80"/>
      <c r="PGN28" s="80"/>
      <c r="PGO28" s="80"/>
      <c r="PGP28" s="80"/>
      <c r="PGQ28" s="80"/>
      <c r="PGR28" s="80"/>
      <c r="PGS28" s="80"/>
      <c r="PGT28" s="80"/>
      <c r="PGU28" s="80"/>
      <c r="PGV28" s="80"/>
      <c r="PGW28" s="80"/>
      <c r="PGX28" s="80"/>
      <c r="PGY28" s="80"/>
      <c r="PGZ28" s="80"/>
      <c r="PHA28" s="80"/>
      <c r="PHB28" s="80"/>
      <c r="PHC28" s="80"/>
      <c r="PHD28" s="80"/>
      <c r="PHE28" s="80"/>
      <c r="PHF28" s="80"/>
      <c r="PHG28" s="80"/>
      <c r="PHH28" s="80"/>
      <c r="PHI28" s="80"/>
      <c r="PHJ28" s="80"/>
      <c r="PHK28" s="80"/>
      <c r="PHL28" s="80"/>
      <c r="PHM28" s="80"/>
      <c r="PHN28" s="80"/>
      <c r="PHO28" s="80"/>
      <c r="PHP28" s="80"/>
      <c r="PHQ28" s="80"/>
      <c r="PHR28" s="80"/>
      <c r="PHS28" s="80"/>
      <c r="PHT28" s="80"/>
      <c r="PHU28" s="80"/>
      <c r="PHV28" s="80"/>
      <c r="PHW28" s="80"/>
      <c r="PHX28" s="80"/>
      <c r="PHY28" s="80"/>
      <c r="PHZ28" s="80"/>
      <c r="PIA28" s="80"/>
      <c r="PIB28" s="80"/>
      <c r="PIC28" s="80"/>
      <c r="PID28" s="80"/>
      <c r="PIE28" s="80"/>
      <c r="PIF28" s="80"/>
      <c r="PIG28" s="80"/>
      <c r="PIH28" s="80"/>
      <c r="PII28" s="80"/>
      <c r="PIJ28" s="80"/>
      <c r="PIK28" s="80"/>
      <c r="PIL28" s="80"/>
      <c r="PIM28" s="80"/>
      <c r="PIN28" s="80"/>
      <c r="PIO28" s="80"/>
      <c r="PIP28" s="80"/>
      <c r="PIQ28" s="80"/>
      <c r="PIR28" s="80"/>
      <c r="PIS28" s="80"/>
      <c r="PIT28" s="80"/>
      <c r="PIU28" s="80"/>
      <c r="PIV28" s="80"/>
      <c r="PIW28" s="80"/>
      <c r="PIX28" s="80"/>
      <c r="PIY28" s="80"/>
      <c r="PIZ28" s="80"/>
      <c r="PJA28" s="80"/>
      <c r="PJB28" s="80"/>
      <c r="PJC28" s="80"/>
      <c r="PJD28" s="80"/>
      <c r="PJE28" s="80"/>
      <c r="PJF28" s="80"/>
      <c r="PJG28" s="80"/>
      <c r="PJH28" s="80"/>
      <c r="PJI28" s="80"/>
      <c r="PJJ28" s="80"/>
      <c r="PJK28" s="80"/>
      <c r="PJL28" s="80"/>
      <c r="PJM28" s="80"/>
      <c r="PJN28" s="80"/>
      <c r="PJO28" s="80"/>
      <c r="PJP28" s="80"/>
      <c r="PJQ28" s="80"/>
      <c r="PJR28" s="80"/>
      <c r="PJS28" s="80"/>
      <c r="PJT28" s="80"/>
      <c r="PJU28" s="80"/>
      <c r="PJV28" s="80"/>
      <c r="PJW28" s="80"/>
      <c r="PJX28" s="80"/>
      <c r="PJY28" s="80"/>
      <c r="PJZ28" s="80"/>
      <c r="PKA28" s="80"/>
      <c r="PKB28" s="80"/>
      <c r="PKC28" s="80"/>
      <c r="PKD28" s="80"/>
      <c r="PKE28" s="80"/>
      <c r="PKF28" s="80"/>
      <c r="PKG28" s="80"/>
      <c r="PKH28" s="80"/>
      <c r="PKI28" s="80"/>
      <c r="PKJ28" s="80"/>
      <c r="PKK28" s="80"/>
      <c r="PKL28" s="80"/>
      <c r="PKM28" s="80"/>
      <c r="PKN28" s="80"/>
      <c r="PKO28" s="80"/>
      <c r="PKP28" s="80"/>
      <c r="PKQ28" s="80"/>
      <c r="PKR28" s="80"/>
      <c r="PKS28" s="80"/>
      <c r="PKT28" s="80"/>
      <c r="PKU28" s="80"/>
      <c r="PKV28" s="80"/>
      <c r="PKW28" s="80"/>
      <c r="PKX28" s="80"/>
      <c r="PKY28" s="80"/>
      <c r="PKZ28" s="80"/>
      <c r="PLA28" s="80"/>
      <c r="PLB28" s="80"/>
      <c r="PLC28" s="80"/>
      <c r="PLD28" s="80"/>
      <c r="PLE28" s="80"/>
      <c r="PLF28" s="80"/>
      <c r="PLG28" s="80"/>
      <c r="PLH28" s="80"/>
      <c r="PLI28" s="80"/>
      <c r="PLJ28" s="80"/>
      <c r="PLK28" s="80"/>
      <c r="PLL28" s="80"/>
      <c r="PLM28" s="80"/>
      <c r="PLN28" s="80"/>
      <c r="PLO28" s="80"/>
      <c r="PLP28" s="80"/>
      <c r="PLQ28" s="80"/>
      <c r="PLR28" s="80"/>
      <c r="PLS28" s="80"/>
      <c r="PLT28" s="80"/>
      <c r="PLU28" s="80"/>
      <c r="PLV28" s="80"/>
      <c r="PLW28" s="80"/>
      <c r="PLX28" s="80"/>
      <c r="PLY28" s="80"/>
      <c r="PLZ28" s="80"/>
      <c r="PMA28" s="80"/>
      <c r="PMB28" s="80"/>
      <c r="PMC28" s="80"/>
      <c r="PMD28" s="80"/>
      <c r="PME28" s="80"/>
      <c r="PMF28" s="80"/>
      <c r="PMG28" s="80"/>
      <c r="PMH28" s="80"/>
      <c r="PMI28" s="80"/>
      <c r="PMJ28" s="80"/>
      <c r="PMK28" s="80"/>
      <c r="PML28" s="80"/>
      <c r="PMM28" s="80"/>
      <c r="PMN28" s="80"/>
      <c r="PMO28" s="80"/>
      <c r="PMP28" s="80"/>
      <c r="PMQ28" s="80"/>
      <c r="PMR28" s="80"/>
      <c r="PMS28" s="80"/>
      <c r="PMT28" s="80"/>
      <c r="PMU28" s="80"/>
      <c r="PMV28" s="80"/>
      <c r="PMW28" s="80"/>
      <c r="PMX28" s="80"/>
      <c r="PMY28" s="80"/>
      <c r="PMZ28" s="80"/>
      <c r="PNA28" s="80"/>
      <c r="PNB28" s="80"/>
      <c r="PNC28" s="80"/>
      <c r="PND28" s="80"/>
      <c r="PNE28" s="80"/>
      <c r="PNF28" s="80"/>
      <c r="PNG28" s="80"/>
      <c r="PNH28" s="80"/>
      <c r="PNI28" s="80"/>
      <c r="PNJ28" s="80"/>
      <c r="PNK28" s="80"/>
      <c r="PNL28" s="80"/>
      <c r="PNM28" s="80"/>
      <c r="PNN28" s="80"/>
      <c r="PNO28" s="80"/>
      <c r="PNP28" s="80"/>
      <c r="PNQ28" s="80"/>
      <c r="PNR28" s="80"/>
      <c r="PNS28" s="80"/>
      <c r="PNT28" s="80"/>
      <c r="PNU28" s="80"/>
      <c r="PNV28" s="80"/>
      <c r="PNW28" s="80"/>
      <c r="PNX28" s="80"/>
      <c r="PNY28" s="80"/>
      <c r="PNZ28" s="80"/>
      <c r="POA28" s="80"/>
      <c r="POB28" s="80"/>
      <c r="POC28" s="80"/>
      <c r="POD28" s="80"/>
      <c r="POE28" s="80"/>
      <c r="POF28" s="80"/>
      <c r="POG28" s="80"/>
      <c r="POH28" s="80"/>
      <c r="POI28" s="80"/>
      <c r="POJ28" s="80"/>
      <c r="POK28" s="80"/>
      <c r="POL28" s="80"/>
      <c r="POM28" s="80"/>
      <c r="PON28" s="80"/>
      <c r="POO28" s="80"/>
      <c r="POP28" s="80"/>
      <c r="POQ28" s="80"/>
      <c r="POR28" s="80"/>
      <c r="POS28" s="80"/>
      <c r="POT28" s="80"/>
      <c r="POU28" s="80"/>
      <c r="POV28" s="80"/>
      <c r="POW28" s="80"/>
      <c r="POX28" s="80"/>
      <c r="POY28" s="80"/>
      <c r="POZ28" s="80"/>
      <c r="PPA28" s="80"/>
      <c r="PPB28" s="80"/>
      <c r="PPC28" s="80"/>
      <c r="PPD28" s="80"/>
      <c r="PPE28" s="80"/>
      <c r="PPF28" s="80"/>
      <c r="PPG28" s="80"/>
      <c r="PPH28" s="80"/>
      <c r="PPI28" s="80"/>
      <c r="PPJ28" s="80"/>
      <c r="PPK28" s="80"/>
      <c r="PPL28" s="80"/>
      <c r="PPM28" s="80"/>
      <c r="PPN28" s="80"/>
      <c r="PPO28" s="80"/>
      <c r="PPP28" s="80"/>
      <c r="PPQ28" s="80"/>
      <c r="PPR28" s="80"/>
      <c r="PPS28" s="80"/>
      <c r="PPT28" s="80"/>
      <c r="PPU28" s="80"/>
      <c r="PPV28" s="80"/>
      <c r="PPW28" s="80"/>
      <c r="PPX28" s="80"/>
      <c r="PPY28" s="80"/>
      <c r="PPZ28" s="80"/>
      <c r="PQA28" s="80"/>
      <c r="PQB28" s="80"/>
      <c r="PQC28" s="80"/>
      <c r="PQD28" s="80"/>
      <c r="PQE28" s="80"/>
      <c r="PQF28" s="80"/>
      <c r="PQG28" s="80"/>
      <c r="PQH28" s="80"/>
      <c r="PQI28" s="80"/>
      <c r="PQJ28" s="80"/>
      <c r="PQK28" s="80"/>
      <c r="PQL28" s="80"/>
      <c r="PQM28" s="80"/>
      <c r="PQN28" s="80"/>
      <c r="PQO28" s="80"/>
      <c r="PQP28" s="80"/>
      <c r="PQQ28" s="80"/>
      <c r="PQR28" s="80"/>
      <c r="PQS28" s="80"/>
      <c r="PQT28" s="80"/>
      <c r="PQU28" s="80"/>
      <c r="PQV28" s="80"/>
      <c r="PQW28" s="80"/>
      <c r="PQX28" s="80"/>
      <c r="PQY28" s="80"/>
      <c r="PQZ28" s="80"/>
      <c r="PRA28" s="80"/>
      <c r="PRB28" s="80"/>
      <c r="PRC28" s="80"/>
      <c r="PRD28" s="80"/>
      <c r="PRE28" s="80"/>
      <c r="PRF28" s="80"/>
      <c r="PRG28" s="80"/>
      <c r="PRH28" s="80"/>
      <c r="PRI28" s="80"/>
      <c r="PRJ28" s="80"/>
      <c r="PRK28" s="80"/>
      <c r="PRL28" s="80"/>
      <c r="PRM28" s="80"/>
      <c r="PRN28" s="80"/>
      <c r="PRO28" s="80"/>
      <c r="PRP28" s="80"/>
      <c r="PRQ28" s="80"/>
      <c r="PRR28" s="80"/>
      <c r="PRS28" s="80"/>
      <c r="PRT28" s="80"/>
      <c r="PRU28" s="80"/>
      <c r="PRV28" s="80"/>
      <c r="PRW28" s="80"/>
      <c r="PRX28" s="80"/>
      <c r="PRY28" s="80"/>
      <c r="PRZ28" s="80"/>
      <c r="PSA28" s="80"/>
      <c r="PSB28" s="80"/>
      <c r="PSC28" s="80"/>
      <c r="PSD28" s="80"/>
      <c r="PSE28" s="80"/>
      <c r="PSF28" s="80"/>
      <c r="PSG28" s="80"/>
      <c r="PSH28" s="80"/>
      <c r="PSI28" s="80"/>
      <c r="PSJ28" s="80"/>
      <c r="PSK28" s="80"/>
      <c r="PSL28" s="80"/>
      <c r="PSM28" s="80"/>
      <c r="PSN28" s="80"/>
      <c r="PSO28" s="80"/>
      <c r="PSP28" s="80"/>
      <c r="PSQ28" s="80"/>
      <c r="PSR28" s="80"/>
      <c r="PSS28" s="80"/>
      <c r="PST28" s="80"/>
      <c r="PSU28" s="80"/>
      <c r="PSV28" s="80"/>
      <c r="PSW28" s="80"/>
      <c r="PSX28" s="80"/>
      <c r="PSY28" s="80"/>
      <c r="PSZ28" s="80"/>
      <c r="PTA28" s="80"/>
      <c r="PTB28" s="80"/>
      <c r="PTC28" s="80"/>
      <c r="PTD28" s="80"/>
      <c r="PTE28" s="80"/>
      <c r="PTF28" s="80"/>
      <c r="PTG28" s="80"/>
      <c r="PTH28" s="80"/>
      <c r="PTI28" s="80"/>
      <c r="PTJ28" s="80"/>
      <c r="PTK28" s="80"/>
      <c r="PTL28" s="80"/>
      <c r="PTM28" s="80"/>
      <c r="PTN28" s="80"/>
      <c r="PTO28" s="80"/>
      <c r="PTP28" s="80"/>
      <c r="PTQ28" s="80"/>
      <c r="PTR28" s="80"/>
      <c r="PTS28" s="80"/>
      <c r="PTT28" s="80"/>
      <c r="PTU28" s="80"/>
      <c r="PTV28" s="80"/>
      <c r="PTW28" s="80"/>
      <c r="PTX28" s="80"/>
      <c r="PTY28" s="80"/>
      <c r="PTZ28" s="80"/>
      <c r="PUA28" s="80"/>
      <c r="PUB28" s="80"/>
      <c r="PUC28" s="80"/>
      <c r="PUD28" s="80"/>
      <c r="PUE28" s="80"/>
      <c r="PUF28" s="80"/>
      <c r="PUG28" s="80"/>
      <c r="PUH28" s="80"/>
      <c r="PUI28" s="80"/>
      <c r="PUJ28" s="80"/>
      <c r="PUK28" s="80"/>
      <c r="PUL28" s="80"/>
      <c r="PUM28" s="80"/>
      <c r="PUN28" s="80"/>
      <c r="PUO28" s="80"/>
      <c r="PUP28" s="80"/>
      <c r="PUQ28" s="80"/>
      <c r="PUR28" s="80"/>
      <c r="PUS28" s="80"/>
      <c r="PUT28" s="80"/>
      <c r="PUU28" s="80"/>
      <c r="PUV28" s="80"/>
      <c r="PUW28" s="80"/>
      <c r="PUX28" s="80"/>
      <c r="PUY28" s="80"/>
      <c r="PUZ28" s="80"/>
      <c r="PVA28" s="80"/>
      <c r="PVB28" s="80"/>
      <c r="PVC28" s="80"/>
      <c r="PVD28" s="80"/>
      <c r="PVE28" s="80"/>
      <c r="PVF28" s="80"/>
      <c r="PVG28" s="80"/>
      <c r="PVH28" s="80"/>
      <c r="PVI28" s="80"/>
      <c r="PVJ28" s="80"/>
      <c r="PVK28" s="80"/>
      <c r="PVL28" s="80"/>
      <c r="PVM28" s="80"/>
      <c r="PVN28" s="80"/>
      <c r="PVO28" s="80"/>
      <c r="PVP28" s="80"/>
      <c r="PVQ28" s="80"/>
      <c r="PVR28" s="80"/>
      <c r="PVS28" s="80"/>
      <c r="PVT28" s="80"/>
      <c r="PVU28" s="80"/>
      <c r="PVV28" s="80"/>
      <c r="PVW28" s="80"/>
      <c r="PVX28" s="80"/>
      <c r="PVY28" s="80"/>
      <c r="PVZ28" s="80"/>
      <c r="PWA28" s="80"/>
      <c r="PWB28" s="80"/>
      <c r="PWC28" s="80"/>
      <c r="PWD28" s="80"/>
      <c r="PWE28" s="80"/>
      <c r="PWF28" s="80"/>
      <c r="PWG28" s="80"/>
      <c r="PWH28" s="80"/>
      <c r="PWI28" s="80"/>
      <c r="PWJ28" s="80"/>
      <c r="PWK28" s="80"/>
      <c r="PWL28" s="80"/>
      <c r="PWM28" s="80"/>
      <c r="PWN28" s="80"/>
      <c r="PWO28" s="80"/>
      <c r="PWP28" s="80"/>
      <c r="PWQ28" s="80"/>
      <c r="PWR28" s="80"/>
      <c r="PWS28" s="80"/>
      <c r="PWT28" s="80"/>
      <c r="PWU28" s="80"/>
      <c r="PWV28" s="80"/>
      <c r="PWW28" s="80"/>
      <c r="PWX28" s="80"/>
      <c r="PWY28" s="80"/>
      <c r="PWZ28" s="80"/>
      <c r="PXA28" s="80"/>
      <c r="PXB28" s="80"/>
      <c r="PXC28" s="80"/>
      <c r="PXD28" s="80"/>
      <c r="PXE28" s="80"/>
      <c r="PXF28" s="80"/>
      <c r="PXG28" s="80"/>
      <c r="PXH28" s="80"/>
      <c r="PXI28" s="80"/>
      <c r="PXJ28" s="80"/>
      <c r="PXK28" s="80"/>
      <c r="PXL28" s="80"/>
      <c r="PXM28" s="80"/>
      <c r="PXN28" s="80"/>
      <c r="PXO28" s="80"/>
      <c r="PXP28" s="80"/>
      <c r="PXQ28" s="80"/>
      <c r="PXR28" s="80"/>
      <c r="PXS28" s="80"/>
      <c r="PXT28" s="80"/>
      <c r="PXU28" s="80"/>
      <c r="PXV28" s="80"/>
      <c r="PXW28" s="80"/>
      <c r="PXX28" s="80"/>
      <c r="PXY28" s="80"/>
      <c r="PXZ28" s="80"/>
      <c r="PYA28" s="80"/>
      <c r="PYB28" s="80"/>
      <c r="PYC28" s="80"/>
      <c r="PYD28" s="80"/>
      <c r="PYE28" s="80"/>
      <c r="PYF28" s="80"/>
      <c r="PYG28" s="80"/>
      <c r="PYH28" s="80"/>
      <c r="PYI28" s="80"/>
      <c r="PYJ28" s="80"/>
      <c r="PYK28" s="80"/>
      <c r="PYL28" s="80"/>
      <c r="PYM28" s="80"/>
      <c r="PYN28" s="80"/>
      <c r="PYO28" s="80"/>
      <c r="PYP28" s="80"/>
      <c r="PYQ28" s="80"/>
      <c r="PYR28" s="80"/>
      <c r="PYS28" s="80"/>
      <c r="PYT28" s="80"/>
      <c r="PYU28" s="80"/>
      <c r="PYV28" s="80"/>
      <c r="PYW28" s="80"/>
      <c r="PYX28" s="80"/>
      <c r="PYY28" s="80"/>
      <c r="PYZ28" s="80"/>
      <c r="PZA28" s="80"/>
      <c r="PZB28" s="80"/>
      <c r="PZC28" s="80"/>
      <c r="PZD28" s="80"/>
      <c r="PZE28" s="80"/>
      <c r="PZF28" s="80"/>
      <c r="PZG28" s="80"/>
      <c r="PZH28" s="80"/>
      <c r="PZI28" s="80"/>
      <c r="PZJ28" s="80"/>
      <c r="PZK28" s="80"/>
      <c r="PZL28" s="80"/>
      <c r="PZM28" s="80"/>
      <c r="PZN28" s="80"/>
      <c r="PZO28" s="80"/>
      <c r="PZP28" s="80"/>
      <c r="PZQ28" s="80"/>
      <c r="PZR28" s="80"/>
      <c r="PZS28" s="80"/>
      <c r="PZT28" s="80"/>
      <c r="PZU28" s="80"/>
      <c r="PZV28" s="80"/>
      <c r="PZW28" s="80"/>
      <c r="PZX28" s="80"/>
      <c r="PZY28" s="80"/>
      <c r="PZZ28" s="80"/>
      <c r="QAA28" s="80"/>
      <c r="QAB28" s="80"/>
      <c r="QAC28" s="80"/>
      <c r="QAD28" s="80"/>
      <c r="QAE28" s="80"/>
      <c r="QAF28" s="80"/>
      <c r="QAG28" s="80"/>
      <c r="QAH28" s="80"/>
      <c r="QAI28" s="80"/>
      <c r="QAJ28" s="80"/>
      <c r="QAK28" s="80"/>
      <c r="QAL28" s="80"/>
      <c r="QAM28" s="80"/>
      <c r="QAN28" s="80"/>
      <c r="QAO28" s="80"/>
      <c r="QAP28" s="80"/>
      <c r="QAQ28" s="80"/>
      <c r="QAR28" s="80"/>
      <c r="QAS28" s="80"/>
      <c r="QAT28" s="80"/>
      <c r="QAU28" s="80"/>
      <c r="QAV28" s="80"/>
      <c r="QAW28" s="80"/>
      <c r="QAX28" s="80"/>
      <c r="QAY28" s="80"/>
      <c r="QAZ28" s="80"/>
      <c r="QBA28" s="80"/>
      <c r="QBB28" s="80"/>
      <c r="QBC28" s="80"/>
      <c r="QBD28" s="80"/>
      <c r="QBE28" s="80"/>
      <c r="QBF28" s="80"/>
      <c r="QBG28" s="80"/>
      <c r="QBH28" s="80"/>
      <c r="QBI28" s="80"/>
      <c r="QBJ28" s="80"/>
      <c r="QBK28" s="80"/>
      <c r="QBL28" s="80"/>
      <c r="QBM28" s="80"/>
      <c r="QBN28" s="80"/>
      <c r="QBO28" s="80"/>
      <c r="QBP28" s="80"/>
      <c r="QBQ28" s="80"/>
      <c r="QBR28" s="80"/>
      <c r="QBS28" s="80"/>
      <c r="QBT28" s="80"/>
      <c r="QBU28" s="80"/>
      <c r="QBV28" s="80"/>
      <c r="QBW28" s="80"/>
      <c r="QBX28" s="80"/>
      <c r="QBY28" s="80"/>
      <c r="QBZ28" s="80"/>
      <c r="QCA28" s="80"/>
      <c r="QCB28" s="80"/>
      <c r="QCC28" s="80"/>
      <c r="QCD28" s="80"/>
      <c r="QCE28" s="80"/>
      <c r="QCF28" s="80"/>
      <c r="QCG28" s="80"/>
      <c r="QCH28" s="80"/>
      <c r="QCI28" s="80"/>
      <c r="QCJ28" s="80"/>
      <c r="QCK28" s="80"/>
      <c r="QCL28" s="80"/>
      <c r="QCM28" s="80"/>
      <c r="QCN28" s="80"/>
      <c r="QCO28" s="80"/>
      <c r="QCP28" s="80"/>
      <c r="QCQ28" s="80"/>
      <c r="QCR28" s="80"/>
      <c r="QCS28" s="80"/>
      <c r="QCT28" s="80"/>
      <c r="QCU28" s="80"/>
      <c r="QCV28" s="80"/>
      <c r="QCW28" s="80"/>
      <c r="QCX28" s="80"/>
      <c r="QCY28" s="80"/>
      <c r="QCZ28" s="80"/>
      <c r="QDA28" s="80"/>
      <c r="QDB28" s="80"/>
      <c r="QDC28" s="80"/>
      <c r="QDD28" s="80"/>
      <c r="QDE28" s="80"/>
      <c r="QDF28" s="80"/>
      <c r="QDG28" s="80"/>
      <c r="QDH28" s="80"/>
      <c r="QDI28" s="80"/>
      <c r="QDJ28" s="80"/>
      <c r="QDK28" s="80"/>
      <c r="QDL28" s="80"/>
      <c r="QDM28" s="80"/>
      <c r="QDN28" s="80"/>
      <c r="QDO28" s="80"/>
      <c r="QDP28" s="80"/>
      <c r="QDQ28" s="80"/>
      <c r="QDR28" s="80"/>
      <c r="QDS28" s="80"/>
      <c r="QDT28" s="80"/>
      <c r="QDU28" s="80"/>
      <c r="QDV28" s="80"/>
      <c r="QDW28" s="80"/>
      <c r="QDX28" s="80"/>
      <c r="QDY28" s="80"/>
      <c r="QDZ28" s="80"/>
      <c r="QEA28" s="80"/>
      <c r="QEB28" s="80"/>
      <c r="QEC28" s="80"/>
      <c r="QED28" s="80"/>
      <c r="QEE28" s="80"/>
      <c r="QEF28" s="80"/>
      <c r="QEG28" s="80"/>
      <c r="QEH28" s="80"/>
      <c r="QEI28" s="80"/>
      <c r="QEJ28" s="80"/>
      <c r="QEK28" s="80"/>
      <c r="QEL28" s="80"/>
      <c r="QEM28" s="80"/>
      <c r="QEN28" s="80"/>
      <c r="QEO28" s="80"/>
      <c r="QEP28" s="80"/>
      <c r="QEQ28" s="80"/>
      <c r="QER28" s="80"/>
      <c r="QES28" s="80"/>
      <c r="QET28" s="80"/>
      <c r="QEU28" s="80"/>
      <c r="QEV28" s="80"/>
      <c r="QEW28" s="80"/>
      <c r="QEX28" s="80"/>
      <c r="QEY28" s="80"/>
      <c r="QEZ28" s="80"/>
      <c r="QFA28" s="80"/>
      <c r="QFB28" s="80"/>
      <c r="QFC28" s="80"/>
      <c r="QFD28" s="80"/>
      <c r="QFE28" s="80"/>
      <c r="QFF28" s="80"/>
      <c r="QFG28" s="80"/>
      <c r="QFH28" s="80"/>
      <c r="QFI28" s="80"/>
      <c r="QFJ28" s="80"/>
      <c r="QFK28" s="80"/>
      <c r="QFL28" s="80"/>
      <c r="QFM28" s="80"/>
      <c r="QFN28" s="80"/>
      <c r="QFO28" s="80"/>
      <c r="QFP28" s="80"/>
      <c r="QFQ28" s="80"/>
      <c r="QFR28" s="80"/>
      <c r="QFS28" s="80"/>
      <c r="QFT28" s="80"/>
      <c r="QFU28" s="80"/>
      <c r="QFV28" s="80"/>
      <c r="QFW28" s="80"/>
      <c r="QFX28" s="80"/>
      <c r="QFY28" s="80"/>
      <c r="QFZ28" s="80"/>
      <c r="QGA28" s="80"/>
      <c r="QGB28" s="80"/>
      <c r="QGC28" s="80"/>
      <c r="QGD28" s="80"/>
      <c r="QGE28" s="80"/>
      <c r="QGF28" s="80"/>
      <c r="QGG28" s="80"/>
      <c r="QGH28" s="80"/>
      <c r="QGI28" s="80"/>
      <c r="QGJ28" s="80"/>
      <c r="QGK28" s="80"/>
      <c r="QGL28" s="80"/>
      <c r="QGM28" s="80"/>
      <c r="QGN28" s="80"/>
      <c r="QGO28" s="80"/>
      <c r="QGP28" s="80"/>
      <c r="QGQ28" s="80"/>
      <c r="QGR28" s="80"/>
      <c r="QGS28" s="80"/>
      <c r="QGT28" s="80"/>
      <c r="QGU28" s="80"/>
      <c r="QGV28" s="80"/>
      <c r="QGW28" s="80"/>
      <c r="QGX28" s="80"/>
      <c r="QGY28" s="80"/>
      <c r="QGZ28" s="80"/>
      <c r="QHA28" s="80"/>
      <c r="QHB28" s="80"/>
      <c r="QHC28" s="80"/>
      <c r="QHD28" s="80"/>
      <c r="QHE28" s="80"/>
      <c r="QHF28" s="80"/>
      <c r="QHG28" s="80"/>
      <c r="QHH28" s="80"/>
      <c r="QHI28" s="80"/>
      <c r="QHJ28" s="80"/>
      <c r="QHK28" s="80"/>
      <c r="QHL28" s="80"/>
      <c r="QHM28" s="80"/>
      <c r="QHN28" s="80"/>
      <c r="QHO28" s="80"/>
      <c r="QHP28" s="80"/>
      <c r="QHQ28" s="80"/>
      <c r="QHR28" s="80"/>
      <c r="QHS28" s="80"/>
      <c r="QHT28" s="80"/>
      <c r="QHU28" s="80"/>
      <c r="QHV28" s="80"/>
      <c r="QHW28" s="80"/>
      <c r="QHX28" s="80"/>
      <c r="QHY28" s="80"/>
      <c r="QHZ28" s="80"/>
      <c r="QIA28" s="80"/>
      <c r="QIB28" s="80"/>
      <c r="QIC28" s="80"/>
      <c r="QID28" s="80"/>
      <c r="QIE28" s="80"/>
      <c r="QIF28" s="80"/>
      <c r="QIG28" s="80"/>
      <c r="QIH28" s="80"/>
      <c r="QII28" s="80"/>
      <c r="QIJ28" s="80"/>
      <c r="QIK28" s="80"/>
      <c r="QIL28" s="80"/>
      <c r="QIM28" s="80"/>
      <c r="QIN28" s="80"/>
      <c r="QIO28" s="80"/>
      <c r="QIP28" s="80"/>
      <c r="QIQ28" s="80"/>
      <c r="QIR28" s="80"/>
      <c r="QIS28" s="80"/>
      <c r="QIT28" s="80"/>
      <c r="QIU28" s="80"/>
      <c r="QIV28" s="80"/>
      <c r="QIW28" s="80"/>
      <c r="QIX28" s="80"/>
      <c r="QIY28" s="80"/>
      <c r="QIZ28" s="80"/>
      <c r="QJA28" s="80"/>
      <c r="QJB28" s="80"/>
      <c r="QJC28" s="80"/>
      <c r="QJD28" s="80"/>
      <c r="QJE28" s="80"/>
      <c r="QJF28" s="80"/>
      <c r="QJG28" s="80"/>
      <c r="QJH28" s="80"/>
      <c r="QJI28" s="80"/>
      <c r="QJJ28" s="80"/>
      <c r="QJK28" s="80"/>
      <c r="QJL28" s="80"/>
      <c r="QJM28" s="80"/>
      <c r="QJN28" s="80"/>
      <c r="QJO28" s="80"/>
      <c r="QJP28" s="80"/>
      <c r="QJQ28" s="80"/>
      <c r="QJR28" s="80"/>
      <c r="QJS28" s="80"/>
      <c r="QJT28" s="80"/>
      <c r="QJU28" s="80"/>
      <c r="QJV28" s="80"/>
      <c r="QJW28" s="80"/>
      <c r="QJX28" s="80"/>
      <c r="QJY28" s="80"/>
      <c r="QJZ28" s="80"/>
      <c r="QKA28" s="80"/>
      <c r="QKB28" s="80"/>
      <c r="QKC28" s="80"/>
      <c r="QKD28" s="80"/>
      <c r="QKE28" s="80"/>
      <c r="QKF28" s="80"/>
      <c r="QKG28" s="80"/>
      <c r="QKH28" s="80"/>
      <c r="QKI28" s="80"/>
      <c r="QKJ28" s="80"/>
      <c r="QKK28" s="80"/>
      <c r="QKL28" s="80"/>
      <c r="QKM28" s="80"/>
      <c r="QKN28" s="80"/>
      <c r="QKO28" s="80"/>
      <c r="QKP28" s="80"/>
      <c r="QKQ28" s="80"/>
      <c r="QKR28" s="80"/>
      <c r="QKS28" s="80"/>
      <c r="QKT28" s="80"/>
      <c r="QKU28" s="80"/>
      <c r="QKV28" s="80"/>
      <c r="QKW28" s="80"/>
      <c r="QKX28" s="80"/>
      <c r="QKY28" s="80"/>
      <c r="QKZ28" s="80"/>
      <c r="QLA28" s="80"/>
      <c r="QLB28" s="80"/>
      <c r="QLC28" s="80"/>
      <c r="QLD28" s="80"/>
      <c r="QLE28" s="80"/>
      <c r="QLF28" s="80"/>
      <c r="QLG28" s="80"/>
      <c r="QLH28" s="80"/>
      <c r="QLI28" s="80"/>
      <c r="QLJ28" s="80"/>
      <c r="QLK28" s="80"/>
      <c r="QLL28" s="80"/>
      <c r="QLM28" s="80"/>
      <c r="QLN28" s="80"/>
      <c r="QLO28" s="80"/>
      <c r="QLP28" s="80"/>
      <c r="QLQ28" s="80"/>
      <c r="QLR28" s="80"/>
      <c r="QLS28" s="80"/>
      <c r="QLT28" s="80"/>
      <c r="QLU28" s="80"/>
      <c r="QLV28" s="80"/>
      <c r="QLW28" s="80"/>
      <c r="QLX28" s="80"/>
      <c r="QLY28" s="80"/>
      <c r="QLZ28" s="80"/>
      <c r="QMA28" s="80"/>
      <c r="QMB28" s="80"/>
      <c r="QMC28" s="80"/>
      <c r="QMD28" s="80"/>
      <c r="QME28" s="80"/>
      <c r="QMF28" s="80"/>
      <c r="QMG28" s="80"/>
      <c r="QMH28" s="80"/>
      <c r="QMI28" s="80"/>
      <c r="QMJ28" s="80"/>
      <c r="QMK28" s="80"/>
      <c r="QML28" s="80"/>
      <c r="QMM28" s="80"/>
      <c r="QMN28" s="80"/>
      <c r="QMO28" s="80"/>
      <c r="QMP28" s="80"/>
      <c r="QMQ28" s="80"/>
      <c r="QMR28" s="80"/>
      <c r="QMS28" s="80"/>
      <c r="QMT28" s="80"/>
      <c r="QMU28" s="80"/>
      <c r="QMV28" s="80"/>
      <c r="QMW28" s="80"/>
      <c r="QMX28" s="80"/>
      <c r="QMY28" s="80"/>
      <c r="QMZ28" s="80"/>
      <c r="QNA28" s="80"/>
      <c r="QNB28" s="80"/>
      <c r="QNC28" s="80"/>
      <c r="QND28" s="80"/>
      <c r="QNE28" s="80"/>
      <c r="QNF28" s="80"/>
      <c r="QNG28" s="80"/>
      <c r="QNH28" s="80"/>
      <c r="QNI28" s="80"/>
      <c r="QNJ28" s="80"/>
      <c r="QNK28" s="80"/>
      <c r="QNL28" s="80"/>
      <c r="QNM28" s="80"/>
      <c r="QNN28" s="80"/>
      <c r="QNO28" s="80"/>
      <c r="QNP28" s="80"/>
      <c r="QNQ28" s="80"/>
      <c r="QNR28" s="80"/>
      <c r="QNS28" s="80"/>
      <c r="QNT28" s="80"/>
      <c r="QNU28" s="80"/>
      <c r="QNV28" s="80"/>
      <c r="QNW28" s="80"/>
      <c r="QNX28" s="80"/>
      <c r="QNY28" s="80"/>
      <c r="QNZ28" s="80"/>
      <c r="QOA28" s="80"/>
      <c r="QOB28" s="80"/>
      <c r="QOC28" s="80"/>
      <c r="QOD28" s="80"/>
      <c r="QOE28" s="80"/>
      <c r="QOF28" s="80"/>
      <c r="QOG28" s="80"/>
      <c r="QOH28" s="80"/>
      <c r="QOI28" s="80"/>
      <c r="QOJ28" s="80"/>
      <c r="QOK28" s="80"/>
      <c r="QOL28" s="80"/>
      <c r="QOM28" s="80"/>
      <c r="QON28" s="80"/>
      <c r="QOO28" s="80"/>
      <c r="QOP28" s="80"/>
      <c r="QOQ28" s="80"/>
      <c r="QOR28" s="80"/>
      <c r="QOS28" s="80"/>
      <c r="QOT28" s="80"/>
      <c r="QOU28" s="80"/>
      <c r="QOV28" s="80"/>
      <c r="QOW28" s="80"/>
      <c r="QOX28" s="80"/>
      <c r="QOY28" s="80"/>
      <c r="QOZ28" s="80"/>
      <c r="QPA28" s="80"/>
      <c r="QPB28" s="80"/>
      <c r="QPC28" s="80"/>
      <c r="QPD28" s="80"/>
      <c r="QPE28" s="80"/>
      <c r="QPF28" s="80"/>
      <c r="QPG28" s="80"/>
      <c r="QPH28" s="80"/>
      <c r="QPI28" s="80"/>
      <c r="QPJ28" s="80"/>
      <c r="QPK28" s="80"/>
      <c r="QPL28" s="80"/>
      <c r="QPM28" s="80"/>
      <c r="QPN28" s="80"/>
      <c r="QPO28" s="80"/>
      <c r="QPP28" s="80"/>
      <c r="QPQ28" s="80"/>
      <c r="QPR28" s="80"/>
      <c r="QPS28" s="80"/>
      <c r="QPT28" s="80"/>
      <c r="QPU28" s="80"/>
      <c r="QPV28" s="80"/>
      <c r="QPW28" s="80"/>
      <c r="QPX28" s="80"/>
      <c r="QPY28" s="80"/>
      <c r="QPZ28" s="80"/>
      <c r="QQA28" s="80"/>
      <c r="QQB28" s="80"/>
      <c r="QQC28" s="80"/>
      <c r="QQD28" s="80"/>
      <c r="QQE28" s="80"/>
      <c r="QQF28" s="80"/>
      <c r="QQG28" s="80"/>
      <c r="QQH28" s="80"/>
      <c r="QQI28" s="80"/>
      <c r="QQJ28" s="80"/>
      <c r="QQK28" s="80"/>
      <c r="QQL28" s="80"/>
      <c r="QQM28" s="80"/>
      <c r="QQN28" s="80"/>
      <c r="QQO28" s="80"/>
      <c r="QQP28" s="80"/>
      <c r="QQQ28" s="80"/>
      <c r="QQR28" s="80"/>
      <c r="QQS28" s="80"/>
      <c r="QQT28" s="80"/>
      <c r="QQU28" s="80"/>
      <c r="QQV28" s="80"/>
      <c r="QQW28" s="80"/>
      <c r="QQX28" s="80"/>
      <c r="QQY28" s="80"/>
      <c r="QQZ28" s="80"/>
      <c r="QRA28" s="80"/>
      <c r="QRB28" s="80"/>
      <c r="QRC28" s="80"/>
      <c r="QRD28" s="80"/>
      <c r="QRE28" s="80"/>
      <c r="QRF28" s="80"/>
      <c r="QRG28" s="80"/>
      <c r="QRH28" s="80"/>
      <c r="QRI28" s="80"/>
      <c r="QRJ28" s="80"/>
      <c r="QRK28" s="80"/>
      <c r="QRL28" s="80"/>
      <c r="QRM28" s="80"/>
      <c r="QRN28" s="80"/>
      <c r="QRO28" s="80"/>
      <c r="QRP28" s="80"/>
      <c r="QRQ28" s="80"/>
      <c r="QRR28" s="80"/>
      <c r="QRS28" s="80"/>
      <c r="QRT28" s="80"/>
      <c r="QRU28" s="80"/>
      <c r="QRV28" s="80"/>
      <c r="QRW28" s="80"/>
      <c r="QRX28" s="80"/>
      <c r="QRY28" s="80"/>
      <c r="QRZ28" s="80"/>
      <c r="QSA28" s="80"/>
      <c r="QSB28" s="80"/>
      <c r="QSC28" s="80"/>
      <c r="QSD28" s="80"/>
      <c r="QSE28" s="80"/>
      <c r="QSF28" s="80"/>
      <c r="QSG28" s="80"/>
      <c r="QSH28" s="80"/>
      <c r="QSI28" s="80"/>
      <c r="QSJ28" s="80"/>
      <c r="QSK28" s="80"/>
      <c r="QSL28" s="80"/>
      <c r="QSM28" s="80"/>
      <c r="QSN28" s="80"/>
      <c r="QSO28" s="80"/>
      <c r="QSP28" s="80"/>
      <c r="QSQ28" s="80"/>
      <c r="QSR28" s="80"/>
      <c r="QSS28" s="80"/>
      <c r="QST28" s="80"/>
      <c r="QSU28" s="80"/>
      <c r="QSV28" s="80"/>
      <c r="QSW28" s="80"/>
      <c r="QSX28" s="80"/>
      <c r="QSY28" s="80"/>
      <c r="QSZ28" s="80"/>
      <c r="QTA28" s="80"/>
      <c r="QTB28" s="80"/>
      <c r="QTC28" s="80"/>
      <c r="QTD28" s="80"/>
      <c r="QTE28" s="80"/>
      <c r="QTF28" s="80"/>
      <c r="QTG28" s="80"/>
      <c r="QTH28" s="80"/>
      <c r="QTI28" s="80"/>
      <c r="QTJ28" s="80"/>
      <c r="QTK28" s="80"/>
      <c r="QTL28" s="80"/>
      <c r="QTM28" s="80"/>
      <c r="QTN28" s="80"/>
      <c r="QTO28" s="80"/>
      <c r="QTP28" s="80"/>
      <c r="QTQ28" s="80"/>
      <c r="QTR28" s="80"/>
      <c r="QTS28" s="80"/>
      <c r="QTT28" s="80"/>
      <c r="QTU28" s="80"/>
      <c r="QTV28" s="80"/>
      <c r="QTW28" s="80"/>
      <c r="QTX28" s="80"/>
      <c r="QTY28" s="80"/>
      <c r="QTZ28" s="80"/>
      <c r="QUA28" s="80"/>
      <c r="QUB28" s="80"/>
      <c r="QUC28" s="80"/>
      <c r="QUD28" s="80"/>
      <c r="QUE28" s="80"/>
      <c r="QUF28" s="80"/>
      <c r="QUG28" s="80"/>
      <c r="QUH28" s="80"/>
      <c r="QUI28" s="80"/>
      <c r="QUJ28" s="80"/>
      <c r="QUK28" s="80"/>
      <c r="QUL28" s="80"/>
      <c r="QUM28" s="80"/>
      <c r="QUN28" s="80"/>
      <c r="QUO28" s="80"/>
      <c r="QUP28" s="80"/>
      <c r="QUQ28" s="80"/>
      <c r="QUR28" s="80"/>
      <c r="QUS28" s="80"/>
      <c r="QUT28" s="80"/>
      <c r="QUU28" s="80"/>
      <c r="QUV28" s="80"/>
      <c r="QUW28" s="80"/>
      <c r="QUX28" s="80"/>
      <c r="QUY28" s="80"/>
      <c r="QUZ28" s="80"/>
      <c r="QVA28" s="80"/>
      <c r="QVB28" s="80"/>
      <c r="QVC28" s="80"/>
      <c r="QVD28" s="80"/>
      <c r="QVE28" s="80"/>
      <c r="QVF28" s="80"/>
      <c r="QVG28" s="80"/>
      <c r="QVH28" s="80"/>
      <c r="QVI28" s="80"/>
      <c r="QVJ28" s="80"/>
      <c r="QVK28" s="80"/>
      <c r="QVL28" s="80"/>
      <c r="QVM28" s="80"/>
      <c r="QVN28" s="80"/>
      <c r="QVO28" s="80"/>
      <c r="QVP28" s="80"/>
      <c r="QVQ28" s="80"/>
      <c r="QVR28" s="80"/>
      <c r="QVS28" s="80"/>
      <c r="QVT28" s="80"/>
      <c r="QVU28" s="80"/>
      <c r="QVV28" s="80"/>
      <c r="QVW28" s="80"/>
      <c r="QVX28" s="80"/>
      <c r="QVY28" s="80"/>
      <c r="QVZ28" s="80"/>
      <c r="QWA28" s="80"/>
      <c r="QWB28" s="80"/>
      <c r="QWC28" s="80"/>
      <c r="QWD28" s="80"/>
      <c r="QWE28" s="80"/>
      <c r="QWF28" s="80"/>
      <c r="QWG28" s="80"/>
      <c r="QWH28" s="80"/>
      <c r="QWI28" s="80"/>
      <c r="QWJ28" s="80"/>
      <c r="QWK28" s="80"/>
      <c r="QWL28" s="80"/>
      <c r="QWM28" s="80"/>
      <c r="QWN28" s="80"/>
      <c r="QWO28" s="80"/>
      <c r="QWP28" s="80"/>
      <c r="QWQ28" s="80"/>
      <c r="QWR28" s="80"/>
      <c r="QWS28" s="80"/>
      <c r="QWT28" s="80"/>
      <c r="QWU28" s="80"/>
      <c r="QWV28" s="80"/>
      <c r="QWW28" s="80"/>
      <c r="QWX28" s="80"/>
      <c r="QWY28" s="80"/>
      <c r="QWZ28" s="80"/>
      <c r="QXA28" s="80"/>
      <c r="QXB28" s="80"/>
      <c r="QXC28" s="80"/>
      <c r="QXD28" s="80"/>
      <c r="QXE28" s="80"/>
      <c r="QXF28" s="80"/>
      <c r="QXG28" s="80"/>
      <c r="QXH28" s="80"/>
      <c r="QXI28" s="80"/>
      <c r="QXJ28" s="80"/>
      <c r="QXK28" s="80"/>
      <c r="QXL28" s="80"/>
      <c r="QXM28" s="80"/>
      <c r="QXN28" s="80"/>
      <c r="QXO28" s="80"/>
      <c r="QXP28" s="80"/>
      <c r="QXQ28" s="80"/>
      <c r="QXR28" s="80"/>
      <c r="QXS28" s="80"/>
      <c r="QXT28" s="80"/>
      <c r="QXU28" s="80"/>
      <c r="QXV28" s="80"/>
      <c r="QXW28" s="80"/>
      <c r="QXX28" s="80"/>
      <c r="QXY28" s="80"/>
      <c r="QXZ28" s="80"/>
      <c r="QYA28" s="80"/>
      <c r="QYB28" s="80"/>
      <c r="QYC28" s="80"/>
      <c r="QYD28" s="80"/>
      <c r="QYE28" s="80"/>
      <c r="QYF28" s="80"/>
      <c r="QYG28" s="80"/>
      <c r="QYH28" s="80"/>
      <c r="QYI28" s="80"/>
      <c r="QYJ28" s="80"/>
      <c r="QYK28" s="80"/>
      <c r="QYL28" s="80"/>
      <c r="QYM28" s="80"/>
      <c r="QYN28" s="80"/>
      <c r="QYO28" s="80"/>
      <c r="QYP28" s="80"/>
      <c r="QYQ28" s="80"/>
      <c r="QYR28" s="80"/>
      <c r="QYS28" s="80"/>
      <c r="QYT28" s="80"/>
      <c r="QYU28" s="80"/>
      <c r="QYV28" s="80"/>
      <c r="QYW28" s="80"/>
      <c r="QYX28" s="80"/>
      <c r="QYY28" s="80"/>
      <c r="QYZ28" s="80"/>
      <c r="QZA28" s="80"/>
      <c r="QZB28" s="80"/>
      <c r="QZC28" s="80"/>
      <c r="QZD28" s="80"/>
      <c r="QZE28" s="80"/>
      <c r="QZF28" s="80"/>
      <c r="QZG28" s="80"/>
      <c r="QZH28" s="80"/>
      <c r="QZI28" s="80"/>
      <c r="QZJ28" s="80"/>
      <c r="QZK28" s="80"/>
      <c r="QZL28" s="80"/>
      <c r="QZM28" s="80"/>
      <c r="QZN28" s="80"/>
      <c r="QZO28" s="80"/>
      <c r="QZP28" s="80"/>
      <c r="QZQ28" s="80"/>
      <c r="QZR28" s="80"/>
      <c r="QZS28" s="80"/>
      <c r="QZT28" s="80"/>
      <c r="QZU28" s="80"/>
      <c r="QZV28" s="80"/>
      <c r="QZW28" s="80"/>
      <c r="QZX28" s="80"/>
      <c r="QZY28" s="80"/>
      <c r="QZZ28" s="80"/>
      <c r="RAA28" s="80"/>
      <c r="RAB28" s="80"/>
      <c r="RAC28" s="80"/>
      <c r="RAD28" s="80"/>
      <c r="RAE28" s="80"/>
      <c r="RAF28" s="80"/>
      <c r="RAG28" s="80"/>
      <c r="RAH28" s="80"/>
      <c r="RAI28" s="80"/>
      <c r="RAJ28" s="80"/>
      <c r="RAK28" s="80"/>
      <c r="RAL28" s="80"/>
      <c r="RAM28" s="80"/>
      <c r="RAN28" s="80"/>
      <c r="RAO28" s="80"/>
      <c r="RAP28" s="80"/>
      <c r="RAQ28" s="80"/>
      <c r="RAR28" s="80"/>
      <c r="RAS28" s="80"/>
      <c r="RAT28" s="80"/>
      <c r="RAU28" s="80"/>
      <c r="RAV28" s="80"/>
      <c r="RAW28" s="80"/>
      <c r="RAX28" s="80"/>
      <c r="RAY28" s="80"/>
      <c r="RAZ28" s="80"/>
      <c r="RBA28" s="80"/>
      <c r="RBB28" s="80"/>
      <c r="RBC28" s="80"/>
      <c r="RBD28" s="80"/>
      <c r="RBE28" s="80"/>
      <c r="RBF28" s="80"/>
      <c r="RBG28" s="80"/>
      <c r="RBH28" s="80"/>
      <c r="RBI28" s="80"/>
      <c r="RBJ28" s="80"/>
      <c r="RBK28" s="80"/>
      <c r="RBL28" s="80"/>
      <c r="RBM28" s="80"/>
      <c r="RBN28" s="80"/>
      <c r="RBO28" s="80"/>
      <c r="RBP28" s="80"/>
      <c r="RBQ28" s="80"/>
      <c r="RBR28" s="80"/>
      <c r="RBS28" s="80"/>
      <c r="RBT28" s="80"/>
      <c r="RBU28" s="80"/>
      <c r="RBV28" s="80"/>
      <c r="RBW28" s="80"/>
      <c r="RBX28" s="80"/>
      <c r="RBY28" s="80"/>
      <c r="RBZ28" s="80"/>
      <c r="RCA28" s="80"/>
      <c r="RCB28" s="80"/>
      <c r="RCC28" s="80"/>
      <c r="RCD28" s="80"/>
      <c r="RCE28" s="80"/>
      <c r="RCF28" s="80"/>
      <c r="RCG28" s="80"/>
      <c r="RCH28" s="80"/>
      <c r="RCI28" s="80"/>
      <c r="RCJ28" s="80"/>
      <c r="RCK28" s="80"/>
      <c r="RCL28" s="80"/>
      <c r="RCM28" s="80"/>
      <c r="RCN28" s="80"/>
      <c r="RCO28" s="80"/>
      <c r="RCP28" s="80"/>
      <c r="RCQ28" s="80"/>
      <c r="RCR28" s="80"/>
      <c r="RCS28" s="80"/>
      <c r="RCT28" s="80"/>
      <c r="RCU28" s="80"/>
      <c r="RCV28" s="80"/>
      <c r="RCW28" s="80"/>
      <c r="RCX28" s="80"/>
      <c r="RCY28" s="80"/>
      <c r="RCZ28" s="80"/>
      <c r="RDA28" s="80"/>
      <c r="RDB28" s="80"/>
      <c r="RDC28" s="80"/>
      <c r="RDD28" s="80"/>
      <c r="RDE28" s="80"/>
      <c r="RDF28" s="80"/>
      <c r="RDG28" s="80"/>
      <c r="RDH28" s="80"/>
      <c r="RDI28" s="80"/>
      <c r="RDJ28" s="80"/>
      <c r="RDK28" s="80"/>
      <c r="RDL28" s="80"/>
      <c r="RDM28" s="80"/>
      <c r="RDN28" s="80"/>
      <c r="RDO28" s="80"/>
      <c r="RDP28" s="80"/>
      <c r="RDQ28" s="80"/>
      <c r="RDR28" s="80"/>
      <c r="RDS28" s="80"/>
      <c r="RDT28" s="80"/>
      <c r="RDU28" s="80"/>
      <c r="RDV28" s="80"/>
      <c r="RDW28" s="80"/>
      <c r="RDX28" s="80"/>
      <c r="RDY28" s="80"/>
      <c r="RDZ28" s="80"/>
      <c r="REA28" s="80"/>
      <c r="REB28" s="80"/>
      <c r="REC28" s="80"/>
      <c r="RED28" s="80"/>
      <c r="REE28" s="80"/>
      <c r="REF28" s="80"/>
      <c r="REG28" s="80"/>
      <c r="REH28" s="80"/>
      <c r="REI28" s="80"/>
      <c r="REJ28" s="80"/>
      <c r="REK28" s="80"/>
      <c r="REL28" s="80"/>
      <c r="REM28" s="80"/>
      <c r="REN28" s="80"/>
      <c r="REO28" s="80"/>
      <c r="REP28" s="80"/>
      <c r="REQ28" s="80"/>
      <c r="RER28" s="80"/>
      <c r="RES28" s="80"/>
      <c r="RET28" s="80"/>
      <c r="REU28" s="80"/>
      <c r="REV28" s="80"/>
      <c r="REW28" s="80"/>
      <c r="REX28" s="80"/>
      <c r="REY28" s="80"/>
      <c r="REZ28" s="80"/>
      <c r="RFA28" s="80"/>
      <c r="RFB28" s="80"/>
      <c r="RFC28" s="80"/>
      <c r="RFD28" s="80"/>
      <c r="RFE28" s="80"/>
      <c r="RFF28" s="80"/>
      <c r="RFG28" s="80"/>
      <c r="RFH28" s="80"/>
      <c r="RFI28" s="80"/>
      <c r="RFJ28" s="80"/>
      <c r="RFK28" s="80"/>
      <c r="RFL28" s="80"/>
      <c r="RFM28" s="80"/>
      <c r="RFN28" s="80"/>
      <c r="RFO28" s="80"/>
      <c r="RFP28" s="80"/>
      <c r="RFQ28" s="80"/>
      <c r="RFR28" s="80"/>
      <c r="RFS28" s="80"/>
      <c r="RFT28" s="80"/>
      <c r="RFU28" s="80"/>
      <c r="RFV28" s="80"/>
      <c r="RFW28" s="80"/>
      <c r="RFX28" s="80"/>
      <c r="RFY28" s="80"/>
      <c r="RFZ28" s="80"/>
      <c r="RGA28" s="80"/>
      <c r="RGB28" s="80"/>
      <c r="RGC28" s="80"/>
      <c r="RGD28" s="80"/>
      <c r="RGE28" s="80"/>
      <c r="RGF28" s="80"/>
      <c r="RGG28" s="80"/>
      <c r="RGH28" s="80"/>
      <c r="RGI28" s="80"/>
      <c r="RGJ28" s="80"/>
      <c r="RGK28" s="80"/>
      <c r="RGL28" s="80"/>
      <c r="RGM28" s="80"/>
      <c r="RGN28" s="80"/>
      <c r="RGO28" s="80"/>
      <c r="RGP28" s="80"/>
      <c r="RGQ28" s="80"/>
      <c r="RGR28" s="80"/>
      <c r="RGS28" s="80"/>
      <c r="RGT28" s="80"/>
      <c r="RGU28" s="80"/>
      <c r="RGV28" s="80"/>
      <c r="RGW28" s="80"/>
      <c r="RGX28" s="80"/>
      <c r="RGY28" s="80"/>
      <c r="RGZ28" s="80"/>
      <c r="RHA28" s="80"/>
      <c r="RHB28" s="80"/>
      <c r="RHC28" s="80"/>
      <c r="RHD28" s="80"/>
      <c r="RHE28" s="80"/>
      <c r="RHF28" s="80"/>
      <c r="RHG28" s="80"/>
      <c r="RHH28" s="80"/>
      <c r="RHI28" s="80"/>
      <c r="RHJ28" s="80"/>
      <c r="RHK28" s="80"/>
      <c r="RHL28" s="80"/>
      <c r="RHM28" s="80"/>
      <c r="RHN28" s="80"/>
      <c r="RHO28" s="80"/>
      <c r="RHP28" s="80"/>
      <c r="RHQ28" s="80"/>
      <c r="RHR28" s="80"/>
      <c r="RHS28" s="80"/>
      <c r="RHT28" s="80"/>
      <c r="RHU28" s="80"/>
      <c r="RHV28" s="80"/>
      <c r="RHW28" s="80"/>
      <c r="RHX28" s="80"/>
      <c r="RHY28" s="80"/>
      <c r="RHZ28" s="80"/>
      <c r="RIA28" s="80"/>
      <c r="RIB28" s="80"/>
      <c r="RIC28" s="80"/>
      <c r="RID28" s="80"/>
      <c r="RIE28" s="80"/>
      <c r="RIF28" s="80"/>
      <c r="RIG28" s="80"/>
      <c r="RIH28" s="80"/>
      <c r="RII28" s="80"/>
      <c r="RIJ28" s="80"/>
      <c r="RIK28" s="80"/>
      <c r="RIL28" s="80"/>
      <c r="RIM28" s="80"/>
      <c r="RIN28" s="80"/>
      <c r="RIO28" s="80"/>
      <c r="RIP28" s="80"/>
      <c r="RIQ28" s="80"/>
      <c r="RIR28" s="80"/>
      <c r="RIS28" s="80"/>
      <c r="RIT28" s="80"/>
      <c r="RIU28" s="80"/>
      <c r="RIV28" s="80"/>
      <c r="RIW28" s="80"/>
      <c r="RIX28" s="80"/>
      <c r="RIY28" s="80"/>
      <c r="RIZ28" s="80"/>
      <c r="RJA28" s="80"/>
      <c r="RJB28" s="80"/>
      <c r="RJC28" s="80"/>
      <c r="RJD28" s="80"/>
      <c r="RJE28" s="80"/>
      <c r="RJF28" s="80"/>
      <c r="RJG28" s="80"/>
      <c r="RJH28" s="80"/>
      <c r="RJI28" s="80"/>
      <c r="RJJ28" s="80"/>
      <c r="RJK28" s="80"/>
      <c r="RJL28" s="80"/>
      <c r="RJM28" s="80"/>
      <c r="RJN28" s="80"/>
      <c r="RJO28" s="80"/>
      <c r="RJP28" s="80"/>
      <c r="RJQ28" s="80"/>
      <c r="RJR28" s="80"/>
      <c r="RJS28" s="80"/>
      <c r="RJT28" s="80"/>
      <c r="RJU28" s="80"/>
      <c r="RJV28" s="80"/>
      <c r="RJW28" s="80"/>
      <c r="RJX28" s="80"/>
      <c r="RJY28" s="80"/>
      <c r="RJZ28" s="80"/>
      <c r="RKA28" s="80"/>
      <c r="RKB28" s="80"/>
      <c r="RKC28" s="80"/>
      <c r="RKD28" s="80"/>
      <c r="RKE28" s="80"/>
      <c r="RKF28" s="80"/>
      <c r="RKG28" s="80"/>
      <c r="RKH28" s="80"/>
      <c r="RKI28" s="80"/>
      <c r="RKJ28" s="80"/>
      <c r="RKK28" s="80"/>
      <c r="RKL28" s="80"/>
      <c r="RKM28" s="80"/>
      <c r="RKN28" s="80"/>
      <c r="RKO28" s="80"/>
      <c r="RKP28" s="80"/>
      <c r="RKQ28" s="80"/>
      <c r="RKR28" s="80"/>
      <c r="RKS28" s="80"/>
      <c r="RKT28" s="80"/>
      <c r="RKU28" s="80"/>
      <c r="RKV28" s="80"/>
      <c r="RKW28" s="80"/>
      <c r="RKX28" s="80"/>
      <c r="RKY28" s="80"/>
      <c r="RKZ28" s="80"/>
      <c r="RLA28" s="80"/>
      <c r="RLB28" s="80"/>
      <c r="RLC28" s="80"/>
      <c r="RLD28" s="80"/>
      <c r="RLE28" s="80"/>
      <c r="RLF28" s="80"/>
      <c r="RLG28" s="80"/>
      <c r="RLH28" s="80"/>
      <c r="RLI28" s="80"/>
      <c r="RLJ28" s="80"/>
      <c r="RLK28" s="80"/>
      <c r="RLL28" s="80"/>
      <c r="RLM28" s="80"/>
      <c r="RLN28" s="80"/>
      <c r="RLO28" s="80"/>
      <c r="RLP28" s="80"/>
      <c r="RLQ28" s="80"/>
      <c r="RLR28" s="80"/>
      <c r="RLS28" s="80"/>
      <c r="RLT28" s="80"/>
      <c r="RLU28" s="80"/>
      <c r="RLV28" s="80"/>
      <c r="RLW28" s="80"/>
      <c r="RLX28" s="80"/>
      <c r="RLY28" s="80"/>
      <c r="RLZ28" s="80"/>
      <c r="RMA28" s="80"/>
      <c r="RMB28" s="80"/>
      <c r="RMC28" s="80"/>
      <c r="RMD28" s="80"/>
      <c r="RME28" s="80"/>
      <c r="RMF28" s="80"/>
      <c r="RMG28" s="80"/>
      <c r="RMH28" s="80"/>
      <c r="RMI28" s="80"/>
      <c r="RMJ28" s="80"/>
      <c r="RMK28" s="80"/>
      <c r="RML28" s="80"/>
      <c r="RMM28" s="80"/>
      <c r="RMN28" s="80"/>
      <c r="RMO28" s="80"/>
      <c r="RMP28" s="80"/>
      <c r="RMQ28" s="80"/>
      <c r="RMR28" s="80"/>
      <c r="RMS28" s="80"/>
      <c r="RMT28" s="80"/>
      <c r="RMU28" s="80"/>
      <c r="RMV28" s="80"/>
      <c r="RMW28" s="80"/>
      <c r="RMX28" s="80"/>
      <c r="RMY28" s="80"/>
      <c r="RMZ28" s="80"/>
      <c r="RNA28" s="80"/>
      <c r="RNB28" s="80"/>
      <c r="RNC28" s="80"/>
      <c r="RND28" s="80"/>
      <c r="RNE28" s="80"/>
      <c r="RNF28" s="80"/>
      <c r="RNG28" s="80"/>
      <c r="RNH28" s="80"/>
      <c r="RNI28" s="80"/>
      <c r="RNJ28" s="80"/>
      <c r="RNK28" s="80"/>
      <c r="RNL28" s="80"/>
      <c r="RNM28" s="80"/>
      <c r="RNN28" s="80"/>
      <c r="RNO28" s="80"/>
      <c r="RNP28" s="80"/>
      <c r="RNQ28" s="80"/>
      <c r="RNR28" s="80"/>
      <c r="RNS28" s="80"/>
      <c r="RNT28" s="80"/>
      <c r="RNU28" s="80"/>
      <c r="RNV28" s="80"/>
      <c r="RNW28" s="80"/>
      <c r="RNX28" s="80"/>
      <c r="RNY28" s="80"/>
      <c r="RNZ28" s="80"/>
      <c r="ROA28" s="80"/>
      <c r="ROB28" s="80"/>
      <c r="ROC28" s="80"/>
      <c r="ROD28" s="80"/>
      <c r="ROE28" s="80"/>
      <c r="ROF28" s="80"/>
      <c r="ROG28" s="80"/>
      <c r="ROH28" s="80"/>
      <c r="ROI28" s="80"/>
      <c r="ROJ28" s="80"/>
      <c r="ROK28" s="80"/>
      <c r="ROL28" s="80"/>
      <c r="ROM28" s="80"/>
      <c r="RON28" s="80"/>
      <c r="ROO28" s="80"/>
      <c r="ROP28" s="80"/>
      <c r="ROQ28" s="80"/>
      <c r="ROR28" s="80"/>
      <c r="ROS28" s="80"/>
      <c r="ROT28" s="80"/>
      <c r="ROU28" s="80"/>
      <c r="ROV28" s="80"/>
      <c r="ROW28" s="80"/>
      <c r="ROX28" s="80"/>
      <c r="ROY28" s="80"/>
      <c r="ROZ28" s="80"/>
      <c r="RPA28" s="80"/>
      <c r="RPB28" s="80"/>
      <c r="RPC28" s="80"/>
      <c r="RPD28" s="80"/>
      <c r="RPE28" s="80"/>
      <c r="RPF28" s="80"/>
      <c r="RPG28" s="80"/>
      <c r="RPH28" s="80"/>
      <c r="RPI28" s="80"/>
      <c r="RPJ28" s="80"/>
      <c r="RPK28" s="80"/>
      <c r="RPL28" s="80"/>
      <c r="RPM28" s="80"/>
      <c r="RPN28" s="80"/>
      <c r="RPO28" s="80"/>
      <c r="RPP28" s="80"/>
      <c r="RPQ28" s="80"/>
      <c r="RPR28" s="80"/>
      <c r="RPS28" s="80"/>
      <c r="RPT28" s="80"/>
      <c r="RPU28" s="80"/>
      <c r="RPV28" s="80"/>
      <c r="RPW28" s="80"/>
      <c r="RPX28" s="80"/>
      <c r="RPY28" s="80"/>
      <c r="RPZ28" s="80"/>
      <c r="RQA28" s="80"/>
      <c r="RQB28" s="80"/>
      <c r="RQC28" s="80"/>
      <c r="RQD28" s="80"/>
      <c r="RQE28" s="80"/>
      <c r="RQF28" s="80"/>
      <c r="RQG28" s="80"/>
      <c r="RQH28" s="80"/>
      <c r="RQI28" s="80"/>
      <c r="RQJ28" s="80"/>
      <c r="RQK28" s="80"/>
      <c r="RQL28" s="80"/>
      <c r="RQM28" s="80"/>
      <c r="RQN28" s="80"/>
      <c r="RQO28" s="80"/>
      <c r="RQP28" s="80"/>
      <c r="RQQ28" s="80"/>
      <c r="RQR28" s="80"/>
      <c r="RQS28" s="80"/>
      <c r="RQT28" s="80"/>
      <c r="RQU28" s="80"/>
      <c r="RQV28" s="80"/>
      <c r="RQW28" s="80"/>
      <c r="RQX28" s="80"/>
      <c r="RQY28" s="80"/>
      <c r="RQZ28" s="80"/>
      <c r="RRA28" s="80"/>
      <c r="RRB28" s="80"/>
      <c r="RRC28" s="80"/>
      <c r="RRD28" s="80"/>
      <c r="RRE28" s="80"/>
      <c r="RRF28" s="80"/>
      <c r="RRG28" s="80"/>
      <c r="RRH28" s="80"/>
      <c r="RRI28" s="80"/>
      <c r="RRJ28" s="80"/>
      <c r="RRK28" s="80"/>
      <c r="RRL28" s="80"/>
      <c r="RRM28" s="80"/>
      <c r="RRN28" s="80"/>
      <c r="RRO28" s="80"/>
      <c r="RRP28" s="80"/>
      <c r="RRQ28" s="80"/>
      <c r="RRR28" s="80"/>
      <c r="RRS28" s="80"/>
      <c r="RRT28" s="80"/>
      <c r="RRU28" s="80"/>
      <c r="RRV28" s="80"/>
      <c r="RRW28" s="80"/>
      <c r="RRX28" s="80"/>
      <c r="RRY28" s="80"/>
      <c r="RRZ28" s="80"/>
      <c r="RSA28" s="80"/>
      <c r="RSB28" s="80"/>
      <c r="RSC28" s="80"/>
      <c r="RSD28" s="80"/>
      <c r="RSE28" s="80"/>
      <c r="RSF28" s="80"/>
      <c r="RSG28" s="80"/>
      <c r="RSH28" s="80"/>
      <c r="RSI28" s="80"/>
      <c r="RSJ28" s="80"/>
      <c r="RSK28" s="80"/>
      <c r="RSL28" s="80"/>
      <c r="RSM28" s="80"/>
      <c r="RSN28" s="80"/>
      <c r="RSO28" s="80"/>
      <c r="RSP28" s="80"/>
      <c r="RSQ28" s="80"/>
      <c r="RSR28" s="80"/>
      <c r="RSS28" s="80"/>
      <c r="RST28" s="80"/>
      <c r="RSU28" s="80"/>
      <c r="RSV28" s="80"/>
      <c r="RSW28" s="80"/>
      <c r="RSX28" s="80"/>
      <c r="RSY28" s="80"/>
      <c r="RSZ28" s="80"/>
      <c r="RTA28" s="80"/>
      <c r="RTB28" s="80"/>
      <c r="RTC28" s="80"/>
      <c r="RTD28" s="80"/>
      <c r="RTE28" s="80"/>
      <c r="RTF28" s="80"/>
      <c r="RTG28" s="80"/>
      <c r="RTH28" s="80"/>
      <c r="RTI28" s="80"/>
      <c r="RTJ28" s="80"/>
      <c r="RTK28" s="80"/>
      <c r="RTL28" s="80"/>
      <c r="RTM28" s="80"/>
      <c r="RTN28" s="80"/>
      <c r="RTO28" s="80"/>
      <c r="RTP28" s="80"/>
      <c r="RTQ28" s="80"/>
      <c r="RTR28" s="80"/>
      <c r="RTS28" s="80"/>
      <c r="RTT28" s="80"/>
      <c r="RTU28" s="80"/>
      <c r="RTV28" s="80"/>
      <c r="RTW28" s="80"/>
      <c r="RTX28" s="80"/>
      <c r="RTY28" s="80"/>
      <c r="RTZ28" s="80"/>
      <c r="RUA28" s="80"/>
      <c r="RUB28" s="80"/>
      <c r="RUC28" s="80"/>
      <c r="RUD28" s="80"/>
      <c r="RUE28" s="80"/>
      <c r="RUF28" s="80"/>
      <c r="RUG28" s="80"/>
      <c r="RUH28" s="80"/>
      <c r="RUI28" s="80"/>
      <c r="RUJ28" s="80"/>
      <c r="RUK28" s="80"/>
      <c r="RUL28" s="80"/>
      <c r="RUM28" s="80"/>
      <c r="RUN28" s="80"/>
      <c r="RUO28" s="80"/>
      <c r="RUP28" s="80"/>
      <c r="RUQ28" s="80"/>
      <c r="RUR28" s="80"/>
      <c r="RUS28" s="80"/>
      <c r="RUT28" s="80"/>
      <c r="RUU28" s="80"/>
      <c r="RUV28" s="80"/>
      <c r="RUW28" s="80"/>
      <c r="RUX28" s="80"/>
      <c r="RUY28" s="80"/>
      <c r="RUZ28" s="80"/>
      <c r="RVA28" s="80"/>
      <c r="RVB28" s="80"/>
      <c r="RVC28" s="80"/>
      <c r="RVD28" s="80"/>
      <c r="RVE28" s="80"/>
      <c r="RVF28" s="80"/>
      <c r="RVG28" s="80"/>
      <c r="RVH28" s="80"/>
      <c r="RVI28" s="80"/>
      <c r="RVJ28" s="80"/>
      <c r="RVK28" s="80"/>
      <c r="RVL28" s="80"/>
      <c r="RVM28" s="80"/>
      <c r="RVN28" s="80"/>
      <c r="RVO28" s="80"/>
      <c r="RVP28" s="80"/>
      <c r="RVQ28" s="80"/>
      <c r="RVR28" s="80"/>
      <c r="RVS28" s="80"/>
      <c r="RVT28" s="80"/>
      <c r="RVU28" s="80"/>
      <c r="RVV28" s="80"/>
      <c r="RVW28" s="80"/>
      <c r="RVX28" s="80"/>
      <c r="RVY28" s="80"/>
      <c r="RVZ28" s="80"/>
      <c r="RWA28" s="80"/>
      <c r="RWB28" s="80"/>
      <c r="RWC28" s="80"/>
      <c r="RWD28" s="80"/>
      <c r="RWE28" s="80"/>
      <c r="RWF28" s="80"/>
      <c r="RWG28" s="80"/>
      <c r="RWH28" s="80"/>
      <c r="RWI28" s="80"/>
      <c r="RWJ28" s="80"/>
      <c r="RWK28" s="80"/>
      <c r="RWL28" s="80"/>
      <c r="RWM28" s="80"/>
      <c r="RWN28" s="80"/>
      <c r="RWO28" s="80"/>
      <c r="RWP28" s="80"/>
      <c r="RWQ28" s="80"/>
      <c r="RWR28" s="80"/>
      <c r="RWS28" s="80"/>
      <c r="RWT28" s="80"/>
      <c r="RWU28" s="80"/>
      <c r="RWV28" s="80"/>
      <c r="RWW28" s="80"/>
      <c r="RWX28" s="80"/>
      <c r="RWY28" s="80"/>
      <c r="RWZ28" s="80"/>
      <c r="RXA28" s="80"/>
      <c r="RXB28" s="80"/>
      <c r="RXC28" s="80"/>
      <c r="RXD28" s="80"/>
      <c r="RXE28" s="80"/>
      <c r="RXF28" s="80"/>
      <c r="RXG28" s="80"/>
      <c r="RXH28" s="80"/>
      <c r="RXI28" s="80"/>
      <c r="RXJ28" s="80"/>
      <c r="RXK28" s="80"/>
      <c r="RXL28" s="80"/>
      <c r="RXM28" s="80"/>
      <c r="RXN28" s="80"/>
      <c r="RXO28" s="80"/>
      <c r="RXP28" s="80"/>
      <c r="RXQ28" s="80"/>
      <c r="RXR28" s="80"/>
      <c r="RXS28" s="80"/>
      <c r="RXT28" s="80"/>
      <c r="RXU28" s="80"/>
      <c r="RXV28" s="80"/>
      <c r="RXW28" s="80"/>
      <c r="RXX28" s="80"/>
      <c r="RXY28" s="80"/>
      <c r="RXZ28" s="80"/>
      <c r="RYA28" s="80"/>
      <c r="RYB28" s="80"/>
      <c r="RYC28" s="80"/>
      <c r="RYD28" s="80"/>
      <c r="RYE28" s="80"/>
      <c r="RYF28" s="80"/>
      <c r="RYG28" s="80"/>
      <c r="RYH28" s="80"/>
      <c r="RYI28" s="80"/>
      <c r="RYJ28" s="80"/>
      <c r="RYK28" s="80"/>
      <c r="RYL28" s="80"/>
      <c r="RYM28" s="80"/>
      <c r="RYN28" s="80"/>
      <c r="RYO28" s="80"/>
      <c r="RYP28" s="80"/>
      <c r="RYQ28" s="80"/>
      <c r="RYR28" s="80"/>
      <c r="RYS28" s="80"/>
      <c r="RYT28" s="80"/>
      <c r="RYU28" s="80"/>
      <c r="RYV28" s="80"/>
      <c r="RYW28" s="80"/>
      <c r="RYX28" s="80"/>
      <c r="RYY28" s="80"/>
      <c r="RYZ28" s="80"/>
      <c r="RZA28" s="80"/>
      <c r="RZB28" s="80"/>
      <c r="RZC28" s="80"/>
      <c r="RZD28" s="80"/>
      <c r="RZE28" s="80"/>
      <c r="RZF28" s="80"/>
      <c r="RZG28" s="80"/>
      <c r="RZH28" s="80"/>
      <c r="RZI28" s="80"/>
      <c r="RZJ28" s="80"/>
      <c r="RZK28" s="80"/>
      <c r="RZL28" s="80"/>
      <c r="RZM28" s="80"/>
      <c r="RZN28" s="80"/>
      <c r="RZO28" s="80"/>
      <c r="RZP28" s="80"/>
      <c r="RZQ28" s="80"/>
      <c r="RZR28" s="80"/>
      <c r="RZS28" s="80"/>
      <c r="RZT28" s="80"/>
      <c r="RZU28" s="80"/>
      <c r="RZV28" s="80"/>
      <c r="RZW28" s="80"/>
      <c r="RZX28" s="80"/>
      <c r="RZY28" s="80"/>
      <c r="RZZ28" s="80"/>
      <c r="SAA28" s="80"/>
      <c r="SAB28" s="80"/>
      <c r="SAC28" s="80"/>
      <c r="SAD28" s="80"/>
      <c r="SAE28" s="80"/>
      <c r="SAF28" s="80"/>
      <c r="SAG28" s="80"/>
      <c r="SAH28" s="80"/>
      <c r="SAI28" s="80"/>
      <c r="SAJ28" s="80"/>
      <c r="SAK28" s="80"/>
      <c r="SAL28" s="80"/>
      <c r="SAM28" s="80"/>
      <c r="SAN28" s="80"/>
      <c r="SAO28" s="80"/>
      <c r="SAP28" s="80"/>
      <c r="SAQ28" s="80"/>
      <c r="SAR28" s="80"/>
      <c r="SAS28" s="80"/>
      <c r="SAT28" s="80"/>
      <c r="SAU28" s="80"/>
      <c r="SAV28" s="80"/>
      <c r="SAW28" s="80"/>
      <c r="SAX28" s="80"/>
      <c r="SAY28" s="80"/>
      <c r="SAZ28" s="80"/>
      <c r="SBA28" s="80"/>
      <c r="SBB28" s="80"/>
      <c r="SBC28" s="80"/>
      <c r="SBD28" s="80"/>
      <c r="SBE28" s="80"/>
      <c r="SBF28" s="80"/>
      <c r="SBG28" s="80"/>
      <c r="SBH28" s="80"/>
      <c r="SBI28" s="80"/>
      <c r="SBJ28" s="80"/>
      <c r="SBK28" s="80"/>
      <c r="SBL28" s="80"/>
      <c r="SBM28" s="80"/>
      <c r="SBN28" s="80"/>
      <c r="SBO28" s="80"/>
      <c r="SBP28" s="80"/>
      <c r="SBQ28" s="80"/>
      <c r="SBR28" s="80"/>
      <c r="SBS28" s="80"/>
      <c r="SBT28" s="80"/>
      <c r="SBU28" s="80"/>
      <c r="SBV28" s="80"/>
      <c r="SBW28" s="80"/>
      <c r="SBX28" s="80"/>
      <c r="SBY28" s="80"/>
      <c r="SBZ28" s="80"/>
      <c r="SCA28" s="80"/>
      <c r="SCB28" s="80"/>
      <c r="SCC28" s="80"/>
      <c r="SCD28" s="80"/>
      <c r="SCE28" s="80"/>
      <c r="SCF28" s="80"/>
      <c r="SCG28" s="80"/>
      <c r="SCH28" s="80"/>
      <c r="SCI28" s="80"/>
      <c r="SCJ28" s="80"/>
      <c r="SCK28" s="80"/>
      <c r="SCL28" s="80"/>
      <c r="SCM28" s="80"/>
      <c r="SCN28" s="80"/>
      <c r="SCO28" s="80"/>
      <c r="SCP28" s="80"/>
      <c r="SCQ28" s="80"/>
      <c r="SCR28" s="80"/>
      <c r="SCS28" s="80"/>
      <c r="SCT28" s="80"/>
      <c r="SCU28" s="80"/>
      <c r="SCV28" s="80"/>
      <c r="SCW28" s="80"/>
      <c r="SCX28" s="80"/>
      <c r="SCY28" s="80"/>
      <c r="SCZ28" s="80"/>
      <c r="SDA28" s="80"/>
      <c r="SDB28" s="80"/>
      <c r="SDC28" s="80"/>
      <c r="SDD28" s="80"/>
      <c r="SDE28" s="80"/>
      <c r="SDF28" s="80"/>
      <c r="SDG28" s="80"/>
      <c r="SDH28" s="80"/>
      <c r="SDI28" s="80"/>
      <c r="SDJ28" s="80"/>
      <c r="SDK28" s="80"/>
      <c r="SDL28" s="80"/>
      <c r="SDM28" s="80"/>
      <c r="SDN28" s="80"/>
      <c r="SDO28" s="80"/>
      <c r="SDP28" s="80"/>
      <c r="SDQ28" s="80"/>
      <c r="SDR28" s="80"/>
      <c r="SDS28" s="80"/>
      <c r="SDT28" s="80"/>
      <c r="SDU28" s="80"/>
      <c r="SDV28" s="80"/>
      <c r="SDW28" s="80"/>
      <c r="SDX28" s="80"/>
      <c r="SDY28" s="80"/>
      <c r="SDZ28" s="80"/>
      <c r="SEA28" s="80"/>
      <c r="SEB28" s="80"/>
      <c r="SEC28" s="80"/>
      <c r="SED28" s="80"/>
      <c r="SEE28" s="80"/>
      <c r="SEF28" s="80"/>
      <c r="SEG28" s="80"/>
      <c r="SEH28" s="80"/>
      <c r="SEI28" s="80"/>
      <c r="SEJ28" s="80"/>
      <c r="SEK28" s="80"/>
      <c r="SEL28" s="80"/>
      <c r="SEM28" s="80"/>
      <c r="SEN28" s="80"/>
      <c r="SEO28" s="80"/>
      <c r="SEP28" s="80"/>
      <c r="SEQ28" s="80"/>
      <c r="SER28" s="80"/>
      <c r="SES28" s="80"/>
      <c r="SET28" s="80"/>
      <c r="SEU28" s="80"/>
      <c r="SEV28" s="80"/>
      <c r="SEW28" s="80"/>
      <c r="SEX28" s="80"/>
      <c r="SEY28" s="80"/>
      <c r="SEZ28" s="80"/>
      <c r="SFA28" s="80"/>
      <c r="SFB28" s="80"/>
      <c r="SFC28" s="80"/>
      <c r="SFD28" s="80"/>
      <c r="SFE28" s="80"/>
      <c r="SFF28" s="80"/>
      <c r="SFG28" s="80"/>
      <c r="SFH28" s="80"/>
      <c r="SFI28" s="80"/>
      <c r="SFJ28" s="80"/>
      <c r="SFK28" s="80"/>
      <c r="SFL28" s="80"/>
      <c r="SFM28" s="80"/>
      <c r="SFN28" s="80"/>
      <c r="SFO28" s="80"/>
      <c r="SFP28" s="80"/>
      <c r="SFQ28" s="80"/>
      <c r="SFR28" s="80"/>
      <c r="SFS28" s="80"/>
      <c r="SFT28" s="80"/>
      <c r="SFU28" s="80"/>
      <c r="SFV28" s="80"/>
      <c r="SFW28" s="80"/>
      <c r="SFX28" s="80"/>
      <c r="SFY28" s="80"/>
      <c r="SFZ28" s="80"/>
      <c r="SGA28" s="80"/>
      <c r="SGB28" s="80"/>
      <c r="SGC28" s="80"/>
      <c r="SGD28" s="80"/>
      <c r="SGE28" s="80"/>
      <c r="SGF28" s="80"/>
      <c r="SGG28" s="80"/>
      <c r="SGH28" s="80"/>
      <c r="SGI28" s="80"/>
      <c r="SGJ28" s="80"/>
      <c r="SGK28" s="80"/>
      <c r="SGL28" s="80"/>
      <c r="SGM28" s="80"/>
      <c r="SGN28" s="80"/>
      <c r="SGO28" s="80"/>
      <c r="SGP28" s="80"/>
      <c r="SGQ28" s="80"/>
      <c r="SGR28" s="80"/>
      <c r="SGS28" s="80"/>
      <c r="SGT28" s="80"/>
      <c r="SGU28" s="80"/>
      <c r="SGV28" s="80"/>
      <c r="SGW28" s="80"/>
      <c r="SGX28" s="80"/>
      <c r="SGY28" s="80"/>
      <c r="SGZ28" s="80"/>
      <c r="SHA28" s="80"/>
      <c r="SHB28" s="80"/>
      <c r="SHC28" s="80"/>
      <c r="SHD28" s="80"/>
      <c r="SHE28" s="80"/>
      <c r="SHF28" s="80"/>
      <c r="SHG28" s="80"/>
      <c r="SHH28" s="80"/>
      <c r="SHI28" s="80"/>
      <c r="SHJ28" s="80"/>
      <c r="SHK28" s="80"/>
      <c r="SHL28" s="80"/>
      <c r="SHM28" s="80"/>
      <c r="SHN28" s="80"/>
      <c r="SHO28" s="80"/>
      <c r="SHP28" s="80"/>
      <c r="SHQ28" s="80"/>
      <c r="SHR28" s="80"/>
      <c r="SHS28" s="80"/>
      <c r="SHT28" s="80"/>
      <c r="SHU28" s="80"/>
      <c r="SHV28" s="80"/>
      <c r="SHW28" s="80"/>
      <c r="SHX28" s="80"/>
      <c r="SHY28" s="80"/>
      <c r="SHZ28" s="80"/>
      <c r="SIA28" s="80"/>
      <c r="SIB28" s="80"/>
      <c r="SIC28" s="80"/>
      <c r="SID28" s="80"/>
      <c r="SIE28" s="80"/>
      <c r="SIF28" s="80"/>
      <c r="SIG28" s="80"/>
      <c r="SIH28" s="80"/>
      <c r="SII28" s="80"/>
      <c r="SIJ28" s="80"/>
      <c r="SIK28" s="80"/>
      <c r="SIL28" s="80"/>
      <c r="SIM28" s="80"/>
      <c r="SIN28" s="80"/>
      <c r="SIO28" s="80"/>
      <c r="SIP28" s="80"/>
      <c r="SIQ28" s="80"/>
      <c r="SIR28" s="80"/>
      <c r="SIS28" s="80"/>
      <c r="SIT28" s="80"/>
      <c r="SIU28" s="80"/>
      <c r="SIV28" s="80"/>
      <c r="SIW28" s="80"/>
      <c r="SIX28" s="80"/>
      <c r="SIY28" s="80"/>
      <c r="SIZ28" s="80"/>
      <c r="SJA28" s="80"/>
      <c r="SJB28" s="80"/>
      <c r="SJC28" s="80"/>
      <c r="SJD28" s="80"/>
      <c r="SJE28" s="80"/>
      <c r="SJF28" s="80"/>
      <c r="SJG28" s="80"/>
      <c r="SJH28" s="80"/>
      <c r="SJI28" s="80"/>
      <c r="SJJ28" s="80"/>
      <c r="SJK28" s="80"/>
      <c r="SJL28" s="80"/>
      <c r="SJM28" s="80"/>
      <c r="SJN28" s="80"/>
      <c r="SJO28" s="80"/>
      <c r="SJP28" s="80"/>
      <c r="SJQ28" s="80"/>
      <c r="SJR28" s="80"/>
      <c r="SJS28" s="80"/>
      <c r="SJT28" s="80"/>
      <c r="SJU28" s="80"/>
      <c r="SJV28" s="80"/>
      <c r="SJW28" s="80"/>
      <c r="SJX28" s="80"/>
      <c r="SJY28" s="80"/>
      <c r="SJZ28" s="80"/>
      <c r="SKA28" s="80"/>
      <c r="SKB28" s="80"/>
      <c r="SKC28" s="80"/>
      <c r="SKD28" s="80"/>
      <c r="SKE28" s="80"/>
      <c r="SKF28" s="80"/>
      <c r="SKG28" s="80"/>
      <c r="SKH28" s="80"/>
      <c r="SKI28" s="80"/>
      <c r="SKJ28" s="80"/>
      <c r="SKK28" s="80"/>
      <c r="SKL28" s="80"/>
      <c r="SKM28" s="80"/>
      <c r="SKN28" s="80"/>
      <c r="SKO28" s="80"/>
      <c r="SKP28" s="80"/>
      <c r="SKQ28" s="80"/>
      <c r="SKR28" s="80"/>
      <c r="SKS28" s="80"/>
      <c r="SKT28" s="80"/>
      <c r="SKU28" s="80"/>
      <c r="SKV28" s="80"/>
      <c r="SKW28" s="80"/>
      <c r="SKX28" s="80"/>
      <c r="SKY28" s="80"/>
      <c r="SKZ28" s="80"/>
      <c r="SLA28" s="80"/>
      <c r="SLB28" s="80"/>
      <c r="SLC28" s="80"/>
      <c r="SLD28" s="80"/>
      <c r="SLE28" s="80"/>
      <c r="SLF28" s="80"/>
      <c r="SLG28" s="80"/>
      <c r="SLH28" s="80"/>
      <c r="SLI28" s="80"/>
      <c r="SLJ28" s="80"/>
      <c r="SLK28" s="80"/>
      <c r="SLL28" s="80"/>
      <c r="SLM28" s="80"/>
      <c r="SLN28" s="80"/>
      <c r="SLO28" s="80"/>
      <c r="SLP28" s="80"/>
      <c r="SLQ28" s="80"/>
      <c r="SLR28" s="80"/>
      <c r="SLS28" s="80"/>
      <c r="SLT28" s="80"/>
      <c r="SLU28" s="80"/>
      <c r="SLV28" s="80"/>
      <c r="SLW28" s="80"/>
      <c r="SLX28" s="80"/>
      <c r="SLY28" s="80"/>
      <c r="SLZ28" s="80"/>
      <c r="SMA28" s="80"/>
      <c r="SMB28" s="80"/>
      <c r="SMC28" s="80"/>
      <c r="SMD28" s="80"/>
      <c r="SME28" s="80"/>
      <c r="SMF28" s="80"/>
      <c r="SMG28" s="80"/>
      <c r="SMH28" s="80"/>
      <c r="SMI28" s="80"/>
      <c r="SMJ28" s="80"/>
      <c r="SMK28" s="80"/>
      <c r="SML28" s="80"/>
      <c r="SMM28" s="80"/>
      <c r="SMN28" s="80"/>
      <c r="SMO28" s="80"/>
      <c r="SMP28" s="80"/>
      <c r="SMQ28" s="80"/>
      <c r="SMR28" s="80"/>
      <c r="SMS28" s="80"/>
      <c r="SMT28" s="80"/>
      <c r="SMU28" s="80"/>
      <c r="SMV28" s="80"/>
      <c r="SMW28" s="80"/>
      <c r="SMX28" s="80"/>
      <c r="SMY28" s="80"/>
      <c r="SMZ28" s="80"/>
      <c r="SNA28" s="80"/>
      <c r="SNB28" s="80"/>
      <c r="SNC28" s="80"/>
      <c r="SND28" s="80"/>
      <c r="SNE28" s="80"/>
      <c r="SNF28" s="80"/>
      <c r="SNG28" s="80"/>
      <c r="SNH28" s="80"/>
      <c r="SNI28" s="80"/>
      <c r="SNJ28" s="80"/>
      <c r="SNK28" s="80"/>
      <c r="SNL28" s="80"/>
      <c r="SNM28" s="80"/>
      <c r="SNN28" s="80"/>
      <c r="SNO28" s="80"/>
      <c r="SNP28" s="80"/>
      <c r="SNQ28" s="80"/>
      <c r="SNR28" s="80"/>
      <c r="SNS28" s="80"/>
      <c r="SNT28" s="80"/>
      <c r="SNU28" s="80"/>
      <c r="SNV28" s="80"/>
      <c r="SNW28" s="80"/>
      <c r="SNX28" s="80"/>
      <c r="SNY28" s="80"/>
      <c r="SNZ28" s="80"/>
      <c r="SOA28" s="80"/>
      <c r="SOB28" s="80"/>
      <c r="SOC28" s="80"/>
      <c r="SOD28" s="80"/>
      <c r="SOE28" s="80"/>
      <c r="SOF28" s="80"/>
      <c r="SOG28" s="80"/>
      <c r="SOH28" s="80"/>
      <c r="SOI28" s="80"/>
      <c r="SOJ28" s="80"/>
      <c r="SOK28" s="80"/>
      <c r="SOL28" s="80"/>
      <c r="SOM28" s="80"/>
      <c r="SON28" s="80"/>
      <c r="SOO28" s="80"/>
      <c r="SOP28" s="80"/>
      <c r="SOQ28" s="80"/>
      <c r="SOR28" s="80"/>
      <c r="SOS28" s="80"/>
      <c r="SOT28" s="80"/>
      <c r="SOU28" s="80"/>
      <c r="SOV28" s="80"/>
      <c r="SOW28" s="80"/>
      <c r="SOX28" s="80"/>
      <c r="SOY28" s="80"/>
      <c r="SOZ28" s="80"/>
      <c r="SPA28" s="80"/>
      <c r="SPB28" s="80"/>
      <c r="SPC28" s="80"/>
      <c r="SPD28" s="80"/>
      <c r="SPE28" s="80"/>
      <c r="SPF28" s="80"/>
      <c r="SPG28" s="80"/>
      <c r="SPH28" s="80"/>
      <c r="SPI28" s="80"/>
      <c r="SPJ28" s="80"/>
      <c r="SPK28" s="80"/>
      <c r="SPL28" s="80"/>
      <c r="SPM28" s="80"/>
      <c r="SPN28" s="80"/>
      <c r="SPO28" s="80"/>
      <c r="SPP28" s="80"/>
      <c r="SPQ28" s="80"/>
      <c r="SPR28" s="80"/>
      <c r="SPS28" s="80"/>
      <c r="SPT28" s="80"/>
      <c r="SPU28" s="80"/>
      <c r="SPV28" s="80"/>
      <c r="SPW28" s="80"/>
      <c r="SPX28" s="80"/>
      <c r="SPY28" s="80"/>
      <c r="SPZ28" s="80"/>
      <c r="SQA28" s="80"/>
      <c r="SQB28" s="80"/>
      <c r="SQC28" s="80"/>
      <c r="SQD28" s="80"/>
      <c r="SQE28" s="80"/>
      <c r="SQF28" s="80"/>
      <c r="SQG28" s="80"/>
      <c r="SQH28" s="80"/>
      <c r="SQI28" s="80"/>
      <c r="SQJ28" s="80"/>
      <c r="SQK28" s="80"/>
      <c r="SQL28" s="80"/>
      <c r="SQM28" s="80"/>
      <c r="SQN28" s="80"/>
      <c r="SQO28" s="80"/>
      <c r="SQP28" s="80"/>
      <c r="SQQ28" s="80"/>
      <c r="SQR28" s="80"/>
      <c r="SQS28" s="80"/>
      <c r="SQT28" s="80"/>
      <c r="SQU28" s="80"/>
      <c r="SQV28" s="80"/>
      <c r="SQW28" s="80"/>
      <c r="SQX28" s="80"/>
      <c r="SQY28" s="80"/>
      <c r="SQZ28" s="80"/>
      <c r="SRA28" s="80"/>
      <c r="SRB28" s="80"/>
      <c r="SRC28" s="80"/>
      <c r="SRD28" s="80"/>
      <c r="SRE28" s="80"/>
      <c r="SRF28" s="80"/>
      <c r="SRG28" s="80"/>
      <c r="SRH28" s="80"/>
      <c r="SRI28" s="80"/>
      <c r="SRJ28" s="80"/>
      <c r="SRK28" s="80"/>
      <c r="SRL28" s="80"/>
      <c r="SRM28" s="80"/>
      <c r="SRN28" s="80"/>
      <c r="SRO28" s="80"/>
      <c r="SRP28" s="80"/>
      <c r="SRQ28" s="80"/>
      <c r="SRR28" s="80"/>
      <c r="SRS28" s="80"/>
      <c r="SRT28" s="80"/>
      <c r="SRU28" s="80"/>
      <c r="SRV28" s="80"/>
      <c r="SRW28" s="80"/>
      <c r="SRX28" s="80"/>
      <c r="SRY28" s="80"/>
      <c r="SRZ28" s="80"/>
      <c r="SSA28" s="80"/>
      <c r="SSB28" s="80"/>
      <c r="SSC28" s="80"/>
      <c r="SSD28" s="80"/>
      <c r="SSE28" s="80"/>
      <c r="SSF28" s="80"/>
      <c r="SSG28" s="80"/>
      <c r="SSH28" s="80"/>
      <c r="SSI28" s="80"/>
      <c r="SSJ28" s="80"/>
      <c r="SSK28" s="80"/>
      <c r="SSL28" s="80"/>
      <c r="SSM28" s="80"/>
      <c r="SSN28" s="80"/>
      <c r="SSO28" s="80"/>
      <c r="SSP28" s="80"/>
      <c r="SSQ28" s="80"/>
      <c r="SSR28" s="80"/>
      <c r="SSS28" s="80"/>
      <c r="SST28" s="80"/>
      <c r="SSU28" s="80"/>
      <c r="SSV28" s="80"/>
      <c r="SSW28" s="80"/>
      <c r="SSX28" s="80"/>
      <c r="SSY28" s="80"/>
      <c r="SSZ28" s="80"/>
      <c r="STA28" s="80"/>
      <c r="STB28" s="80"/>
      <c r="STC28" s="80"/>
      <c r="STD28" s="80"/>
      <c r="STE28" s="80"/>
      <c r="STF28" s="80"/>
      <c r="STG28" s="80"/>
      <c r="STH28" s="80"/>
      <c r="STI28" s="80"/>
      <c r="STJ28" s="80"/>
      <c r="STK28" s="80"/>
      <c r="STL28" s="80"/>
      <c r="STM28" s="80"/>
      <c r="STN28" s="80"/>
      <c r="STO28" s="80"/>
      <c r="STP28" s="80"/>
      <c r="STQ28" s="80"/>
      <c r="STR28" s="80"/>
      <c r="STS28" s="80"/>
      <c r="STT28" s="80"/>
      <c r="STU28" s="80"/>
      <c r="STV28" s="80"/>
      <c r="STW28" s="80"/>
      <c r="STX28" s="80"/>
      <c r="STY28" s="80"/>
      <c r="STZ28" s="80"/>
      <c r="SUA28" s="80"/>
      <c r="SUB28" s="80"/>
      <c r="SUC28" s="80"/>
      <c r="SUD28" s="80"/>
      <c r="SUE28" s="80"/>
      <c r="SUF28" s="80"/>
      <c r="SUG28" s="80"/>
      <c r="SUH28" s="80"/>
      <c r="SUI28" s="80"/>
      <c r="SUJ28" s="80"/>
      <c r="SUK28" s="80"/>
      <c r="SUL28" s="80"/>
      <c r="SUM28" s="80"/>
      <c r="SUN28" s="80"/>
      <c r="SUO28" s="80"/>
      <c r="SUP28" s="80"/>
      <c r="SUQ28" s="80"/>
      <c r="SUR28" s="80"/>
      <c r="SUS28" s="80"/>
      <c r="SUT28" s="80"/>
      <c r="SUU28" s="80"/>
      <c r="SUV28" s="80"/>
      <c r="SUW28" s="80"/>
      <c r="SUX28" s="80"/>
      <c r="SUY28" s="80"/>
      <c r="SUZ28" s="80"/>
      <c r="SVA28" s="80"/>
      <c r="SVB28" s="80"/>
      <c r="SVC28" s="80"/>
      <c r="SVD28" s="80"/>
      <c r="SVE28" s="80"/>
      <c r="SVF28" s="80"/>
      <c r="SVG28" s="80"/>
      <c r="SVH28" s="80"/>
      <c r="SVI28" s="80"/>
      <c r="SVJ28" s="80"/>
      <c r="SVK28" s="80"/>
      <c r="SVL28" s="80"/>
      <c r="SVM28" s="80"/>
      <c r="SVN28" s="80"/>
      <c r="SVO28" s="80"/>
      <c r="SVP28" s="80"/>
      <c r="SVQ28" s="80"/>
      <c r="SVR28" s="80"/>
      <c r="SVS28" s="80"/>
      <c r="SVT28" s="80"/>
      <c r="SVU28" s="80"/>
      <c r="SVV28" s="80"/>
      <c r="SVW28" s="80"/>
      <c r="SVX28" s="80"/>
      <c r="SVY28" s="80"/>
      <c r="SVZ28" s="80"/>
      <c r="SWA28" s="80"/>
      <c r="SWB28" s="80"/>
      <c r="SWC28" s="80"/>
      <c r="SWD28" s="80"/>
      <c r="SWE28" s="80"/>
      <c r="SWF28" s="80"/>
      <c r="SWG28" s="80"/>
      <c r="SWH28" s="80"/>
      <c r="SWI28" s="80"/>
      <c r="SWJ28" s="80"/>
      <c r="SWK28" s="80"/>
      <c r="SWL28" s="80"/>
      <c r="SWM28" s="80"/>
      <c r="SWN28" s="80"/>
      <c r="SWO28" s="80"/>
      <c r="SWP28" s="80"/>
      <c r="SWQ28" s="80"/>
      <c r="SWR28" s="80"/>
      <c r="SWS28" s="80"/>
      <c r="SWT28" s="80"/>
      <c r="SWU28" s="80"/>
      <c r="SWV28" s="80"/>
      <c r="SWW28" s="80"/>
      <c r="SWX28" s="80"/>
      <c r="SWY28" s="80"/>
      <c r="SWZ28" s="80"/>
      <c r="SXA28" s="80"/>
      <c r="SXB28" s="80"/>
      <c r="SXC28" s="80"/>
      <c r="SXD28" s="80"/>
      <c r="SXE28" s="80"/>
      <c r="SXF28" s="80"/>
      <c r="SXG28" s="80"/>
      <c r="SXH28" s="80"/>
      <c r="SXI28" s="80"/>
      <c r="SXJ28" s="80"/>
      <c r="SXK28" s="80"/>
      <c r="SXL28" s="80"/>
      <c r="SXM28" s="80"/>
      <c r="SXN28" s="80"/>
      <c r="SXO28" s="80"/>
      <c r="SXP28" s="80"/>
      <c r="SXQ28" s="80"/>
      <c r="SXR28" s="80"/>
      <c r="SXS28" s="80"/>
      <c r="SXT28" s="80"/>
      <c r="SXU28" s="80"/>
      <c r="SXV28" s="80"/>
      <c r="SXW28" s="80"/>
      <c r="SXX28" s="80"/>
      <c r="SXY28" s="80"/>
      <c r="SXZ28" s="80"/>
      <c r="SYA28" s="80"/>
      <c r="SYB28" s="80"/>
      <c r="SYC28" s="80"/>
      <c r="SYD28" s="80"/>
      <c r="SYE28" s="80"/>
      <c r="SYF28" s="80"/>
      <c r="SYG28" s="80"/>
      <c r="SYH28" s="80"/>
      <c r="SYI28" s="80"/>
      <c r="SYJ28" s="80"/>
      <c r="SYK28" s="80"/>
      <c r="SYL28" s="80"/>
      <c r="SYM28" s="80"/>
      <c r="SYN28" s="80"/>
      <c r="SYO28" s="80"/>
      <c r="SYP28" s="80"/>
      <c r="SYQ28" s="80"/>
      <c r="SYR28" s="80"/>
      <c r="SYS28" s="80"/>
      <c r="SYT28" s="80"/>
      <c r="SYU28" s="80"/>
      <c r="SYV28" s="80"/>
      <c r="SYW28" s="80"/>
      <c r="SYX28" s="80"/>
      <c r="SYY28" s="80"/>
      <c r="SYZ28" s="80"/>
      <c r="SZA28" s="80"/>
      <c r="SZB28" s="80"/>
      <c r="SZC28" s="80"/>
      <c r="SZD28" s="80"/>
      <c r="SZE28" s="80"/>
      <c r="SZF28" s="80"/>
      <c r="SZG28" s="80"/>
      <c r="SZH28" s="80"/>
      <c r="SZI28" s="80"/>
      <c r="SZJ28" s="80"/>
      <c r="SZK28" s="80"/>
      <c r="SZL28" s="80"/>
      <c r="SZM28" s="80"/>
      <c r="SZN28" s="80"/>
      <c r="SZO28" s="80"/>
      <c r="SZP28" s="80"/>
      <c r="SZQ28" s="80"/>
      <c r="SZR28" s="80"/>
      <c r="SZS28" s="80"/>
      <c r="SZT28" s="80"/>
      <c r="SZU28" s="80"/>
      <c r="SZV28" s="80"/>
      <c r="SZW28" s="80"/>
      <c r="SZX28" s="80"/>
      <c r="SZY28" s="80"/>
      <c r="SZZ28" s="80"/>
      <c r="TAA28" s="80"/>
      <c r="TAB28" s="80"/>
      <c r="TAC28" s="80"/>
      <c r="TAD28" s="80"/>
      <c r="TAE28" s="80"/>
      <c r="TAF28" s="80"/>
      <c r="TAG28" s="80"/>
      <c r="TAH28" s="80"/>
      <c r="TAI28" s="80"/>
      <c r="TAJ28" s="80"/>
      <c r="TAK28" s="80"/>
      <c r="TAL28" s="80"/>
      <c r="TAM28" s="80"/>
      <c r="TAN28" s="80"/>
      <c r="TAO28" s="80"/>
      <c r="TAP28" s="80"/>
      <c r="TAQ28" s="80"/>
      <c r="TAR28" s="80"/>
      <c r="TAS28" s="80"/>
      <c r="TAT28" s="80"/>
      <c r="TAU28" s="80"/>
      <c r="TAV28" s="80"/>
      <c r="TAW28" s="80"/>
      <c r="TAX28" s="80"/>
      <c r="TAY28" s="80"/>
      <c r="TAZ28" s="80"/>
      <c r="TBA28" s="80"/>
      <c r="TBB28" s="80"/>
      <c r="TBC28" s="80"/>
      <c r="TBD28" s="80"/>
      <c r="TBE28" s="80"/>
      <c r="TBF28" s="80"/>
      <c r="TBG28" s="80"/>
      <c r="TBH28" s="80"/>
      <c r="TBI28" s="80"/>
      <c r="TBJ28" s="80"/>
      <c r="TBK28" s="80"/>
      <c r="TBL28" s="80"/>
      <c r="TBM28" s="80"/>
      <c r="TBN28" s="80"/>
      <c r="TBO28" s="80"/>
      <c r="TBP28" s="80"/>
      <c r="TBQ28" s="80"/>
      <c r="TBR28" s="80"/>
      <c r="TBS28" s="80"/>
      <c r="TBT28" s="80"/>
      <c r="TBU28" s="80"/>
      <c r="TBV28" s="80"/>
      <c r="TBW28" s="80"/>
      <c r="TBX28" s="80"/>
      <c r="TBY28" s="80"/>
      <c r="TBZ28" s="80"/>
      <c r="TCA28" s="80"/>
      <c r="TCB28" s="80"/>
      <c r="TCC28" s="80"/>
      <c r="TCD28" s="80"/>
      <c r="TCE28" s="80"/>
      <c r="TCF28" s="80"/>
      <c r="TCG28" s="80"/>
      <c r="TCH28" s="80"/>
      <c r="TCI28" s="80"/>
      <c r="TCJ28" s="80"/>
      <c r="TCK28" s="80"/>
      <c r="TCL28" s="80"/>
      <c r="TCM28" s="80"/>
      <c r="TCN28" s="80"/>
      <c r="TCO28" s="80"/>
      <c r="TCP28" s="80"/>
      <c r="TCQ28" s="80"/>
      <c r="TCR28" s="80"/>
      <c r="TCS28" s="80"/>
      <c r="TCT28" s="80"/>
      <c r="TCU28" s="80"/>
      <c r="TCV28" s="80"/>
      <c r="TCW28" s="80"/>
      <c r="TCX28" s="80"/>
      <c r="TCY28" s="80"/>
      <c r="TCZ28" s="80"/>
      <c r="TDA28" s="80"/>
      <c r="TDB28" s="80"/>
      <c r="TDC28" s="80"/>
      <c r="TDD28" s="80"/>
      <c r="TDE28" s="80"/>
      <c r="TDF28" s="80"/>
      <c r="TDG28" s="80"/>
      <c r="TDH28" s="80"/>
      <c r="TDI28" s="80"/>
      <c r="TDJ28" s="80"/>
      <c r="TDK28" s="80"/>
      <c r="TDL28" s="80"/>
      <c r="TDM28" s="80"/>
      <c r="TDN28" s="80"/>
      <c r="TDO28" s="80"/>
      <c r="TDP28" s="80"/>
      <c r="TDQ28" s="80"/>
      <c r="TDR28" s="80"/>
      <c r="TDS28" s="80"/>
      <c r="TDT28" s="80"/>
      <c r="TDU28" s="80"/>
      <c r="TDV28" s="80"/>
      <c r="TDW28" s="80"/>
      <c r="TDX28" s="80"/>
      <c r="TDY28" s="80"/>
      <c r="TDZ28" s="80"/>
      <c r="TEA28" s="80"/>
      <c r="TEB28" s="80"/>
      <c r="TEC28" s="80"/>
      <c r="TED28" s="80"/>
      <c r="TEE28" s="80"/>
      <c r="TEF28" s="80"/>
      <c r="TEG28" s="80"/>
      <c r="TEH28" s="80"/>
      <c r="TEI28" s="80"/>
      <c r="TEJ28" s="80"/>
      <c r="TEK28" s="80"/>
      <c r="TEL28" s="80"/>
      <c r="TEM28" s="80"/>
      <c r="TEN28" s="80"/>
      <c r="TEO28" s="80"/>
      <c r="TEP28" s="80"/>
      <c r="TEQ28" s="80"/>
      <c r="TER28" s="80"/>
      <c r="TES28" s="80"/>
      <c r="TET28" s="80"/>
      <c r="TEU28" s="80"/>
      <c r="TEV28" s="80"/>
      <c r="TEW28" s="80"/>
      <c r="TEX28" s="80"/>
      <c r="TEY28" s="80"/>
      <c r="TEZ28" s="80"/>
      <c r="TFA28" s="80"/>
      <c r="TFB28" s="80"/>
      <c r="TFC28" s="80"/>
      <c r="TFD28" s="80"/>
      <c r="TFE28" s="80"/>
      <c r="TFF28" s="80"/>
      <c r="TFG28" s="80"/>
      <c r="TFH28" s="80"/>
      <c r="TFI28" s="80"/>
      <c r="TFJ28" s="80"/>
      <c r="TFK28" s="80"/>
      <c r="TFL28" s="80"/>
      <c r="TFM28" s="80"/>
      <c r="TFN28" s="80"/>
      <c r="TFO28" s="80"/>
      <c r="TFP28" s="80"/>
      <c r="TFQ28" s="80"/>
      <c r="TFR28" s="80"/>
      <c r="TFS28" s="80"/>
      <c r="TFT28" s="80"/>
      <c r="TFU28" s="80"/>
      <c r="TFV28" s="80"/>
      <c r="TFW28" s="80"/>
      <c r="TFX28" s="80"/>
      <c r="TFY28" s="80"/>
      <c r="TFZ28" s="80"/>
      <c r="TGA28" s="80"/>
      <c r="TGB28" s="80"/>
      <c r="TGC28" s="80"/>
      <c r="TGD28" s="80"/>
      <c r="TGE28" s="80"/>
      <c r="TGF28" s="80"/>
      <c r="TGG28" s="80"/>
      <c r="TGH28" s="80"/>
      <c r="TGI28" s="80"/>
      <c r="TGJ28" s="80"/>
      <c r="TGK28" s="80"/>
      <c r="TGL28" s="80"/>
      <c r="TGM28" s="80"/>
      <c r="TGN28" s="80"/>
      <c r="TGO28" s="80"/>
      <c r="TGP28" s="80"/>
      <c r="TGQ28" s="80"/>
      <c r="TGR28" s="80"/>
      <c r="TGS28" s="80"/>
      <c r="TGT28" s="80"/>
      <c r="TGU28" s="80"/>
      <c r="TGV28" s="80"/>
      <c r="TGW28" s="80"/>
      <c r="TGX28" s="80"/>
      <c r="TGY28" s="80"/>
      <c r="TGZ28" s="80"/>
      <c r="THA28" s="80"/>
      <c r="THB28" s="80"/>
      <c r="THC28" s="80"/>
      <c r="THD28" s="80"/>
      <c r="THE28" s="80"/>
      <c r="THF28" s="80"/>
      <c r="THG28" s="80"/>
      <c r="THH28" s="80"/>
      <c r="THI28" s="80"/>
      <c r="THJ28" s="80"/>
      <c r="THK28" s="80"/>
      <c r="THL28" s="80"/>
      <c r="THM28" s="80"/>
      <c r="THN28" s="80"/>
      <c r="THO28" s="80"/>
      <c r="THP28" s="80"/>
      <c r="THQ28" s="80"/>
      <c r="THR28" s="80"/>
      <c r="THS28" s="80"/>
      <c r="THT28" s="80"/>
      <c r="THU28" s="80"/>
      <c r="THV28" s="80"/>
      <c r="THW28" s="80"/>
      <c r="THX28" s="80"/>
      <c r="THY28" s="80"/>
      <c r="THZ28" s="80"/>
      <c r="TIA28" s="80"/>
      <c r="TIB28" s="80"/>
      <c r="TIC28" s="80"/>
      <c r="TID28" s="80"/>
      <c r="TIE28" s="80"/>
      <c r="TIF28" s="80"/>
      <c r="TIG28" s="80"/>
      <c r="TIH28" s="80"/>
      <c r="TII28" s="80"/>
      <c r="TIJ28" s="80"/>
      <c r="TIK28" s="80"/>
      <c r="TIL28" s="80"/>
      <c r="TIM28" s="80"/>
      <c r="TIN28" s="80"/>
      <c r="TIO28" s="80"/>
      <c r="TIP28" s="80"/>
      <c r="TIQ28" s="80"/>
      <c r="TIR28" s="80"/>
      <c r="TIS28" s="80"/>
      <c r="TIT28" s="80"/>
      <c r="TIU28" s="80"/>
      <c r="TIV28" s="80"/>
      <c r="TIW28" s="80"/>
      <c r="TIX28" s="80"/>
      <c r="TIY28" s="80"/>
      <c r="TIZ28" s="80"/>
      <c r="TJA28" s="80"/>
      <c r="TJB28" s="80"/>
      <c r="TJC28" s="80"/>
      <c r="TJD28" s="80"/>
      <c r="TJE28" s="80"/>
      <c r="TJF28" s="80"/>
      <c r="TJG28" s="80"/>
      <c r="TJH28" s="80"/>
      <c r="TJI28" s="80"/>
      <c r="TJJ28" s="80"/>
      <c r="TJK28" s="80"/>
      <c r="TJL28" s="80"/>
      <c r="TJM28" s="80"/>
      <c r="TJN28" s="80"/>
      <c r="TJO28" s="80"/>
      <c r="TJP28" s="80"/>
      <c r="TJQ28" s="80"/>
      <c r="TJR28" s="80"/>
      <c r="TJS28" s="80"/>
      <c r="TJT28" s="80"/>
      <c r="TJU28" s="80"/>
      <c r="TJV28" s="80"/>
      <c r="TJW28" s="80"/>
      <c r="TJX28" s="80"/>
      <c r="TJY28" s="80"/>
      <c r="TJZ28" s="80"/>
      <c r="TKA28" s="80"/>
      <c r="TKB28" s="80"/>
      <c r="TKC28" s="80"/>
      <c r="TKD28" s="80"/>
      <c r="TKE28" s="80"/>
      <c r="TKF28" s="80"/>
      <c r="TKG28" s="80"/>
      <c r="TKH28" s="80"/>
      <c r="TKI28" s="80"/>
      <c r="TKJ28" s="80"/>
      <c r="TKK28" s="80"/>
      <c r="TKL28" s="80"/>
      <c r="TKM28" s="80"/>
      <c r="TKN28" s="80"/>
      <c r="TKO28" s="80"/>
      <c r="TKP28" s="80"/>
      <c r="TKQ28" s="80"/>
      <c r="TKR28" s="80"/>
      <c r="TKS28" s="80"/>
      <c r="TKT28" s="80"/>
      <c r="TKU28" s="80"/>
      <c r="TKV28" s="80"/>
      <c r="TKW28" s="80"/>
      <c r="TKX28" s="80"/>
      <c r="TKY28" s="80"/>
      <c r="TKZ28" s="80"/>
      <c r="TLA28" s="80"/>
      <c r="TLB28" s="80"/>
      <c r="TLC28" s="80"/>
      <c r="TLD28" s="80"/>
      <c r="TLE28" s="80"/>
      <c r="TLF28" s="80"/>
      <c r="TLG28" s="80"/>
      <c r="TLH28" s="80"/>
      <c r="TLI28" s="80"/>
      <c r="TLJ28" s="80"/>
      <c r="TLK28" s="80"/>
      <c r="TLL28" s="80"/>
      <c r="TLM28" s="80"/>
      <c r="TLN28" s="80"/>
      <c r="TLO28" s="80"/>
      <c r="TLP28" s="80"/>
      <c r="TLQ28" s="80"/>
      <c r="TLR28" s="80"/>
      <c r="TLS28" s="80"/>
      <c r="TLT28" s="80"/>
      <c r="TLU28" s="80"/>
      <c r="TLV28" s="80"/>
      <c r="TLW28" s="80"/>
      <c r="TLX28" s="80"/>
      <c r="TLY28" s="80"/>
      <c r="TLZ28" s="80"/>
      <c r="TMA28" s="80"/>
      <c r="TMB28" s="80"/>
      <c r="TMC28" s="80"/>
      <c r="TMD28" s="80"/>
      <c r="TME28" s="80"/>
      <c r="TMF28" s="80"/>
      <c r="TMG28" s="80"/>
      <c r="TMH28" s="80"/>
      <c r="TMI28" s="80"/>
      <c r="TMJ28" s="80"/>
      <c r="TMK28" s="80"/>
      <c r="TML28" s="80"/>
      <c r="TMM28" s="80"/>
      <c r="TMN28" s="80"/>
      <c r="TMO28" s="80"/>
      <c r="TMP28" s="80"/>
      <c r="TMQ28" s="80"/>
      <c r="TMR28" s="80"/>
      <c r="TMS28" s="80"/>
      <c r="TMT28" s="80"/>
      <c r="TMU28" s="80"/>
      <c r="TMV28" s="80"/>
      <c r="TMW28" s="80"/>
      <c r="TMX28" s="80"/>
      <c r="TMY28" s="80"/>
      <c r="TMZ28" s="80"/>
      <c r="TNA28" s="80"/>
      <c r="TNB28" s="80"/>
      <c r="TNC28" s="80"/>
      <c r="TND28" s="80"/>
      <c r="TNE28" s="80"/>
      <c r="TNF28" s="80"/>
      <c r="TNG28" s="80"/>
      <c r="TNH28" s="80"/>
      <c r="TNI28" s="80"/>
      <c r="TNJ28" s="80"/>
      <c r="TNK28" s="80"/>
      <c r="TNL28" s="80"/>
      <c r="TNM28" s="80"/>
      <c r="TNN28" s="80"/>
      <c r="TNO28" s="80"/>
      <c r="TNP28" s="80"/>
      <c r="TNQ28" s="80"/>
      <c r="TNR28" s="80"/>
      <c r="TNS28" s="80"/>
      <c r="TNT28" s="80"/>
      <c r="TNU28" s="80"/>
      <c r="TNV28" s="80"/>
      <c r="TNW28" s="80"/>
      <c r="TNX28" s="80"/>
      <c r="TNY28" s="80"/>
      <c r="TNZ28" s="80"/>
      <c r="TOA28" s="80"/>
      <c r="TOB28" s="80"/>
      <c r="TOC28" s="80"/>
      <c r="TOD28" s="80"/>
      <c r="TOE28" s="80"/>
      <c r="TOF28" s="80"/>
      <c r="TOG28" s="80"/>
      <c r="TOH28" s="80"/>
      <c r="TOI28" s="80"/>
      <c r="TOJ28" s="80"/>
      <c r="TOK28" s="80"/>
      <c r="TOL28" s="80"/>
      <c r="TOM28" s="80"/>
      <c r="TON28" s="80"/>
      <c r="TOO28" s="80"/>
      <c r="TOP28" s="80"/>
      <c r="TOQ28" s="80"/>
      <c r="TOR28" s="80"/>
      <c r="TOS28" s="80"/>
      <c r="TOT28" s="80"/>
      <c r="TOU28" s="80"/>
      <c r="TOV28" s="80"/>
      <c r="TOW28" s="80"/>
      <c r="TOX28" s="80"/>
      <c r="TOY28" s="80"/>
      <c r="TOZ28" s="80"/>
      <c r="TPA28" s="80"/>
      <c r="TPB28" s="80"/>
      <c r="TPC28" s="80"/>
      <c r="TPD28" s="80"/>
      <c r="TPE28" s="80"/>
      <c r="TPF28" s="80"/>
      <c r="TPG28" s="80"/>
      <c r="TPH28" s="80"/>
      <c r="TPI28" s="80"/>
      <c r="TPJ28" s="80"/>
      <c r="TPK28" s="80"/>
      <c r="TPL28" s="80"/>
      <c r="TPM28" s="80"/>
      <c r="TPN28" s="80"/>
      <c r="TPO28" s="80"/>
      <c r="TPP28" s="80"/>
      <c r="TPQ28" s="80"/>
      <c r="TPR28" s="80"/>
      <c r="TPS28" s="80"/>
      <c r="TPT28" s="80"/>
      <c r="TPU28" s="80"/>
      <c r="TPV28" s="80"/>
      <c r="TPW28" s="80"/>
      <c r="TPX28" s="80"/>
      <c r="TPY28" s="80"/>
      <c r="TPZ28" s="80"/>
      <c r="TQA28" s="80"/>
      <c r="TQB28" s="80"/>
      <c r="TQC28" s="80"/>
      <c r="TQD28" s="80"/>
      <c r="TQE28" s="80"/>
      <c r="TQF28" s="80"/>
      <c r="TQG28" s="80"/>
      <c r="TQH28" s="80"/>
      <c r="TQI28" s="80"/>
      <c r="TQJ28" s="80"/>
      <c r="TQK28" s="80"/>
      <c r="TQL28" s="80"/>
      <c r="TQM28" s="80"/>
      <c r="TQN28" s="80"/>
      <c r="TQO28" s="80"/>
      <c r="TQP28" s="80"/>
      <c r="TQQ28" s="80"/>
      <c r="TQR28" s="80"/>
      <c r="TQS28" s="80"/>
      <c r="TQT28" s="80"/>
      <c r="TQU28" s="80"/>
      <c r="TQV28" s="80"/>
      <c r="TQW28" s="80"/>
      <c r="TQX28" s="80"/>
      <c r="TQY28" s="80"/>
      <c r="TQZ28" s="80"/>
      <c r="TRA28" s="80"/>
      <c r="TRB28" s="80"/>
      <c r="TRC28" s="80"/>
      <c r="TRD28" s="80"/>
      <c r="TRE28" s="80"/>
      <c r="TRF28" s="80"/>
      <c r="TRG28" s="80"/>
      <c r="TRH28" s="80"/>
      <c r="TRI28" s="80"/>
      <c r="TRJ28" s="80"/>
      <c r="TRK28" s="80"/>
      <c r="TRL28" s="80"/>
      <c r="TRM28" s="80"/>
      <c r="TRN28" s="80"/>
      <c r="TRO28" s="80"/>
      <c r="TRP28" s="80"/>
      <c r="TRQ28" s="80"/>
      <c r="TRR28" s="80"/>
      <c r="TRS28" s="80"/>
      <c r="TRT28" s="80"/>
      <c r="TRU28" s="80"/>
      <c r="TRV28" s="80"/>
      <c r="TRW28" s="80"/>
      <c r="TRX28" s="80"/>
      <c r="TRY28" s="80"/>
      <c r="TRZ28" s="80"/>
      <c r="TSA28" s="80"/>
      <c r="TSB28" s="80"/>
      <c r="TSC28" s="80"/>
      <c r="TSD28" s="80"/>
      <c r="TSE28" s="80"/>
      <c r="TSF28" s="80"/>
      <c r="TSG28" s="80"/>
      <c r="TSH28" s="80"/>
      <c r="TSI28" s="80"/>
      <c r="TSJ28" s="80"/>
      <c r="TSK28" s="80"/>
      <c r="TSL28" s="80"/>
      <c r="TSM28" s="80"/>
      <c r="TSN28" s="80"/>
      <c r="TSO28" s="80"/>
      <c r="TSP28" s="80"/>
      <c r="TSQ28" s="80"/>
      <c r="TSR28" s="80"/>
      <c r="TSS28" s="80"/>
      <c r="TST28" s="80"/>
      <c r="TSU28" s="80"/>
      <c r="TSV28" s="80"/>
      <c r="TSW28" s="80"/>
      <c r="TSX28" s="80"/>
      <c r="TSY28" s="80"/>
      <c r="TSZ28" s="80"/>
      <c r="TTA28" s="80"/>
      <c r="TTB28" s="80"/>
      <c r="TTC28" s="80"/>
      <c r="TTD28" s="80"/>
      <c r="TTE28" s="80"/>
      <c r="TTF28" s="80"/>
      <c r="TTG28" s="80"/>
      <c r="TTH28" s="80"/>
      <c r="TTI28" s="80"/>
      <c r="TTJ28" s="80"/>
      <c r="TTK28" s="80"/>
      <c r="TTL28" s="80"/>
      <c r="TTM28" s="80"/>
      <c r="TTN28" s="80"/>
      <c r="TTO28" s="80"/>
      <c r="TTP28" s="80"/>
      <c r="TTQ28" s="80"/>
      <c r="TTR28" s="80"/>
      <c r="TTS28" s="80"/>
      <c r="TTT28" s="80"/>
      <c r="TTU28" s="80"/>
      <c r="TTV28" s="80"/>
      <c r="TTW28" s="80"/>
      <c r="TTX28" s="80"/>
      <c r="TTY28" s="80"/>
      <c r="TTZ28" s="80"/>
      <c r="TUA28" s="80"/>
      <c r="TUB28" s="80"/>
      <c r="TUC28" s="80"/>
      <c r="TUD28" s="80"/>
      <c r="TUE28" s="80"/>
      <c r="TUF28" s="80"/>
      <c r="TUG28" s="80"/>
      <c r="TUH28" s="80"/>
      <c r="TUI28" s="80"/>
      <c r="TUJ28" s="80"/>
      <c r="TUK28" s="80"/>
      <c r="TUL28" s="80"/>
      <c r="TUM28" s="80"/>
      <c r="TUN28" s="80"/>
      <c r="TUO28" s="80"/>
      <c r="TUP28" s="80"/>
      <c r="TUQ28" s="80"/>
      <c r="TUR28" s="80"/>
      <c r="TUS28" s="80"/>
      <c r="TUT28" s="80"/>
      <c r="TUU28" s="80"/>
      <c r="TUV28" s="80"/>
      <c r="TUW28" s="80"/>
      <c r="TUX28" s="80"/>
      <c r="TUY28" s="80"/>
      <c r="TUZ28" s="80"/>
      <c r="TVA28" s="80"/>
      <c r="TVB28" s="80"/>
      <c r="TVC28" s="80"/>
      <c r="TVD28" s="80"/>
      <c r="TVE28" s="80"/>
      <c r="TVF28" s="80"/>
      <c r="TVG28" s="80"/>
      <c r="TVH28" s="80"/>
      <c r="TVI28" s="80"/>
      <c r="TVJ28" s="80"/>
      <c r="TVK28" s="80"/>
      <c r="TVL28" s="80"/>
      <c r="TVM28" s="80"/>
      <c r="TVN28" s="80"/>
      <c r="TVO28" s="80"/>
      <c r="TVP28" s="80"/>
      <c r="TVQ28" s="80"/>
      <c r="TVR28" s="80"/>
      <c r="TVS28" s="80"/>
      <c r="TVT28" s="80"/>
      <c r="TVU28" s="80"/>
      <c r="TVV28" s="80"/>
      <c r="TVW28" s="80"/>
      <c r="TVX28" s="80"/>
      <c r="TVY28" s="80"/>
      <c r="TVZ28" s="80"/>
      <c r="TWA28" s="80"/>
      <c r="TWB28" s="80"/>
      <c r="TWC28" s="80"/>
      <c r="TWD28" s="80"/>
      <c r="TWE28" s="80"/>
      <c r="TWF28" s="80"/>
      <c r="TWG28" s="80"/>
      <c r="TWH28" s="80"/>
      <c r="TWI28" s="80"/>
      <c r="TWJ28" s="80"/>
      <c r="TWK28" s="80"/>
      <c r="TWL28" s="80"/>
      <c r="TWM28" s="80"/>
      <c r="TWN28" s="80"/>
      <c r="TWO28" s="80"/>
      <c r="TWP28" s="80"/>
      <c r="TWQ28" s="80"/>
      <c r="TWR28" s="80"/>
      <c r="TWS28" s="80"/>
      <c r="TWT28" s="80"/>
      <c r="TWU28" s="80"/>
      <c r="TWV28" s="80"/>
      <c r="TWW28" s="80"/>
      <c r="TWX28" s="80"/>
      <c r="TWY28" s="80"/>
      <c r="TWZ28" s="80"/>
      <c r="TXA28" s="80"/>
      <c r="TXB28" s="80"/>
      <c r="TXC28" s="80"/>
      <c r="TXD28" s="80"/>
      <c r="TXE28" s="80"/>
      <c r="TXF28" s="80"/>
      <c r="TXG28" s="80"/>
      <c r="TXH28" s="80"/>
      <c r="TXI28" s="80"/>
      <c r="TXJ28" s="80"/>
      <c r="TXK28" s="80"/>
      <c r="TXL28" s="80"/>
      <c r="TXM28" s="80"/>
      <c r="TXN28" s="80"/>
      <c r="TXO28" s="80"/>
      <c r="TXP28" s="80"/>
      <c r="TXQ28" s="80"/>
      <c r="TXR28" s="80"/>
      <c r="TXS28" s="80"/>
      <c r="TXT28" s="80"/>
      <c r="TXU28" s="80"/>
      <c r="TXV28" s="80"/>
      <c r="TXW28" s="80"/>
      <c r="TXX28" s="80"/>
      <c r="TXY28" s="80"/>
      <c r="TXZ28" s="80"/>
      <c r="TYA28" s="80"/>
      <c r="TYB28" s="80"/>
      <c r="TYC28" s="80"/>
      <c r="TYD28" s="80"/>
      <c r="TYE28" s="80"/>
      <c r="TYF28" s="80"/>
      <c r="TYG28" s="80"/>
      <c r="TYH28" s="80"/>
      <c r="TYI28" s="80"/>
      <c r="TYJ28" s="80"/>
      <c r="TYK28" s="80"/>
      <c r="TYL28" s="80"/>
      <c r="TYM28" s="80"/>
      <c r="TYN28" s="80"/>
      <c r="TYO28" s="80"/>
      <c r="TYP28" s="80"/>
      <c r="TYQ28" s="80"/>
      <c r="TYR28" s="80"/>
      <c r="TYS28" s="80"/>
      <c r="TYT28" s="80"/>
      <c r="TYU28" s="80"/>
      <c r="TYV28" s="80"/>
      <c r="TYW28" s="80"/>
      <c r="TYX28" s="80"/>
      <c r="TYY28" s="80"/>
      <c r="TYZ28" s="80"/>
      <c r="TZA28" s="80"/>
      <c r="TZB28" s="80"/>
      <c r="TZC28" s="80"/>
      <c r="TZD28" s="80"/>
      <c r="TZE28" s="80"/>
      <c r="TZF28" s="80"/>
      <c r="TZG28" s="80"/>
      <c r="TZH28" s="80"/>
      <c r="TZI28" s="80"/>
      <c r="TZJ28" s="80"/>
      <c r="TZK28" s="80"/>
      <c r="TZL28" s="80"/>
      <c r="TZM28" s="80"/>
      <c r="TZN28" s="80"/>
      <c r="TZO28" s="80"/>
      <c r="TZP28" s="80"/>
      <c r="TZQ28" s="80"/>
      <c r="TZR28" s="80"/>
      <c r="TZS28" s="80"/>
      <c r="TZT28" s="80"/>
      <c r="TZU28" s="80"/>
      <c r="TZV28" s="80"/>
      <c r="TZW28" s="80"/>
      <c r="TZX28" s="80"/>
      <c r="TZY28" s="80"/>
      <c r="TZZ28" s="80"/>
      <c r="UAA28" s="80"/>
      <c r="UAB28" s="80"/>
      <c r="UAC28" s="80"/>
      <c r="UAD28" s="80"/>
      <c r="UAE28" s="80"/>
      <c r="UAF28" s="80"/>
      <c r="UAG28" s="80"/>
      <c r="UAH28" s="80"/>
      <c r="UAI28" s="80"/>
      <c r="UAJ28" s="80"/>
      <c r="UAK28" s="80"/>
      <c r="UAL28" s="80"/>
      <c r="UAM28" s="80"/>
      <c r="UAN28" s="80"/>
      <c r="UAO28" s="80"/>
      <c r="UAP28" s="80"/>
      <c r="UAQ28" s="80"/>
      <c r="UAR28" s="80"/>
      <c r="UAS28" s="80"/>
      <c r="UAT28" s="80"/>
      <c r="UAU28" s="80"/>
      <c r="UAV28" s="80"/>
      <c r="UAW28" s="80"/>
      <c r="UAX28" s="80"/>
      <c r="UAY28" s="80"/>
      <c r="UAZ28" s="80"/>
      <c r="UBA28" s="80"/>
      <c r="UBB28" s="80"/>
      <c r="UBC28" s="80"/>
      <c r="UBD28" s="80"/>
      <c r="UBE28" s="80"/>
      <c r="UBF28" s="80"/>
      <c r="UBG28" s="80"/>
      <c r="UBH28" s="80"/>
      <c r="UBI28" s="80"/>
      <c r="UBJ28" s="80"/>
      <c r="UBK28" s="80"/>
      <c r="UBL28" s="80"/>
      <c r="UBM28" s="80"/>
      <c r="UBN28" s="80"/>
      <c r="UBO28" s="80"/>
      <c r="UBP28" s="80"/>
      <c r="UBQ28" s="80"/>
      <c r="UBR28" s="80"/>
      <c r="UBS28" s="80"/>
      <c r="UBT28" s="80"/>
      <c r="UBU28" s="80"/>
      <c r="UBV28" s="80"/>
      <c r="UBW28" s="80"/>
      <c r="UBX28" s="80"/>
      <c r="UBY28" s="80"/>
      <c r="UBZ28" s="80"/>
      <c r="UCA28" s="80"/>
      <c r="UCB28" s="80"/>
      <c r="UCC28" s="80"/>
      <c r="UCD28" s="80"/>
      <c r="UCE28" s="80"/>
      <c r="UCF28" s="80"/>
      <c r="UCG28" s="80"/>
      <c r="UCH28" s="80"/>
      <c r="UCI28" s="80"/>
      <c r="UCJ28" s="80"/>
      <c r="UCK28" s="80"/>
      <c r="UCL28" s="80"/>
      <c r="UCM28" s="80"/>
      <c r="UCN28" s="80"/>
      <c r="UCO28" s="80"/>
      <c r="UCP28" s="80"/>
      <c r="UCQ28" s="80"/>
      <c r="UCR28" s="80"/>
      <c r="UCS28" s="80"/>
      <c r="UCT28" s="80"/>
      <c r="UCU28" s="80"/>
      <c r="UCV28" s="80"/>
      <c r="UCW28" s="80"/>
      <c r="UCX28" s="80"/>
      <c r="UCY28" s="80"/>
      <c r="UCZ28" s="80"/>
      <c r="UDA28" s="80"/>
      <c r="UDB28" s="80"/>
      <c r="UDC28" s="80"/>
      <c r="UDD28" s="80"/>
      <c r="UDE28" s="80"/>
      <c r="UDF28" s="80"/>
      <c r="UDG28" s="80"/>
      <c r="UDH28" s="80"/>
      <c r="UDI28" s="80"/>
      <c r="UDJ28" s="80"/>
      <c r="UDK28" s="80"/>
      <c r="UDL28" s="80"/>
      <c r="UDM28" s="80"/>
      <c r="UDN28" s="80"/>
      <c r="UDO28" s="80"/>
      <c r="UDP28" s="80"/>
      <c r="UDQ28" s="80"/>
      <c r="UDR28" s="80"/>
      <c r="UDS28" s="80"/>
      <c r="UDT28" s="80"/>
      <c r="UDU28" s="80"/>
      <c r="UDV28" s="80"/>
      <c r="UDW28" s="80"/>
      <c r="UDX28" s="80"/>
      <c r="UDY28" s="80"/>
      <c r="UDZ28" s="80"/>
      <c r="UEA28" s="80"/>
      <c r="UEB28" s="80"/>
      <c r="UEC28" s="80"/>
      <c r="UED28" s="80"/>
      <c r="UEE28" s="80"/>
      <c r="UEF28" s="80"/>
      <c r="UEG28" s="80"/>
      <c r="UEH28" s="80"/>
      <c r="UEI28" s="80"/>
      <c r="UEJ28" s="80"/>
      <c r="UEK28" s="80"/>
      <c r="UEL28" s="80"/>
      <c r="UEM28" s="80"/>
      <c r="UEN28" s="80"/>
      <c r="UEO28" s="80"/>
      <c r="UEP28" s="80"/>
      <c r="UEQ28" s="80"/>
      <c r="UER28" s="80"/>
      <c r="UES28" s="80"/>
      <c r="UET28" s="80"/>
      <c r="UEU28" s="80"/>
      <c r="UEV28" s="80"/>
      <c r="UEW28" s="80"/>
      <c r="UEX28" s="80"/>
      <c r="UEY28" s="80"/>
      <c r="UEZ28" s="80"/>
      <c r="UFA28" s="80"/>
      <c r="UFB28" s="80"/>
      <c r="UFC28" s="80"/>
      <c r="UFD28" s="80"/>
      <c r="UFE28" s="80"/>
      <c r="UFF28" s="80"/>
      <c r="UFG28" s="80"/>
      <c r="UFH28" s="80"/>
      <c r="UFI28" s="80"/>
      <c r="UFJ28" s="80"/>
      <c r="UFK28" s="80"/>
      <c r="UFL28" s="80"/>
      <c r="UFM28" s="80"/>
      <c r="UFN28" s="80"/>
      <c r="UFO28" s="80"/>
      <c r="UFP28" s="80"/>
      <c r="UFQ28" s="80"/>
      <c r="UFR28" s="80"/>
      <c r="UFS28" s="80"/>
      <c r="UFT28" s="80"/>
      <c r="UFU28" s="80"/>
      <c r="UFV28" s="80"/>
      <c r="UFW28" s="80"/>
      <c r="UFX28" s="80"/>
      <c r="UFY28" s="80"/>
      <c r="UFZ28" s="80"/>
      <c r="UGA28" s="80"/>
      <c r="UGB28" s="80"/>
      <c r="UGC28" s="80"/>
      <c r="UGD28" s="80"/>
      <c r="UGE28" s="80"/>
      <c r="UGF28" s="80"/>
      <c r="UGG28" s="80"/>
      <c r="UGH28" s="80"/>
      <c r="UGI28" s="80"/>
      <c r="UGJ28" s="80"/>
      <c r="UGK28" s="80"/>
      <c r="UGL28" s="80"/>
      <c r="UGM28" s="80"/>
      <c r="UGN28" s="80"/>
      <c r="UGO28" s="80"/>
      <c r="UGP28" s="80"/>
      <c r="UGQ28" s="80"/>
      <c r="UGR28" s="80"/>
      <c r="UGS28" s="80"/>
      <c r="UGT28" s="80"/>
      <c r="UGU28" s="80"/>
      <c r="UGV28" s="80"/>
      <c r="UGW28" s="80"/>
      <c r="UGX28" s="80"/>
      <c r="UGY28" s="80"/>
      <c r="UGZ28" s="80"/>
      <c r="UHA28" s="80"/>
      <c r="UHB28" s="80"/>
      <c r="UHC28" s="80"/>
      <c r="UHD28" s="80"/>
      <c r="UHE28" s="80"/>
      <c r="UHF28" s="80"/>
      <c r="UHG28" s="80"/>
      <c r="UHH28" s="80"/>
      <c r="UHI28" s="80"/>
      <c r="UHJ28" s="80"/>
      <c r="UHK28" s="80"/>
      <c r="UHL28" s="80"/>
      <c r="UHM28" s="80"/>
      <c r="UHN28" s="80"/>
      <c r="UHO28" s="80"/>
      <c r="UHP28" s="80"/>
      <c r="UHQ28" s="80"/>
      <c r="UHR28" s="80"/>
      <c r="UHS28" s="80"/>
      <c r="UHT28" s="80"/>
      <c r="UHU28" s="80"/>
      <c r="UHV28" s="80"/>
      <c r="UHW28" s="80"/>
      <c r="UHX28" s="80"/>
      <c r="UHY28" s="80"/>
      <c r="UHZ28" s="80"/>
      <c r="UIA28" s="80"/>
      <c r="UIB28" s="80"/>
      <c r="UIC28" s="80"/>
      <c r="UID28" s="80"/>
      <c r="UIE28" s="80"/>
      <c r="UIF28" s="80"/>
      <c r="UIG28" s="80"/>
      <c r="UIH28" s="80"/>
      <c r="UII28" s="80"/>
      <c r="UIJ28" s="80"/>
      <c r="UIK28" s="80"/>
      <c r="UIL28" s="80"/>
      <c r="UIM28" s="80"/>
      <c r="UIN28" s="80"/>
      <c r="UIO28" s="80"/>
      <c r="UIP28" s="80"/>
      <c r="UIQ28" s="80"/>
      <c r="UIR28" s="80"/>
      <c r="UIS28" s="80"/>
      <c r="UIT28" s="80"/>
      <c r="UIU28" s="80"/>
      <c r="UIV28" s="80"/>
      <c r="UIW28" s="80"/>
      <c r="UIX28" s="80"/>
      <c r="UIY28" s="80"/>
      <c r="UIZ28" s="80"/>
      <c r="UJA28" s="80"/>
      <c r="UJB28" s="80"/>
      <c r="UJC28" s="80"/>
      <c r="UJD28" s="80"/>
      <c r="UJE28" s="80"/>
      <c r="UJF28" s="80"/>
      <c r="UJG28" s="80"/>
      <c r="UJH28" s="80"/>
      <c r="UJI28" s="80"/>
      <c r="UJJ28" s="80"/>
      <c r="UJK28" s="80"/>
      <c r="UJL28" s="80"/>
      <c r="UJM28" s="80"/>
      <c r="UJN28" s="80"/>
      <c r="UJO28" s="80"/>
      <c r="UJP28" s="80"/>
      <c r="UJQ28" s="80"/>
      <c r="UJR28" s="80"/>
      <c r="UJS28" s="80"/>
      <c r="UJT28" s="80"/>
      <c r="UJU28" s="80"/>
      <c r="UJV28" s="80"/>
      <c r="UJW28" s="80"/>
      <c r="UJX28" s="80"/>
      <c r="UJY28" s="80"/>
      <c r="UJZ28" s="80"/>
      <c r="UKA28" s="80"/>
      <c r="UKB28" s="80"/>
      <c r="UKC28" s="80"/>
      <c r="UKD28" s="80"/>
      <c r="UKE28" s="80"/>
      <c r="UKF28" s="80"/>
      <c r="UKG28" s="80"/>
      <c r="UKH28" s="80"/>
      <c r="UKI28" s="80"/>
      <c r="UKJ28" s="80"/>
      <c r="UKK28" s="80"/>
      <c r="UKL28" s="80"/>
      <c r="UKM28" s="80"/>
      <c r="UKN28" s="80"/>
      <c r="UKO28" s="80"/>
      <c r="UKP28" s="80"/>
      <c r="UKQ28" s="80"/>
      <c r="UKR28" s="80"/>
      <c r="UKS28" s="80"/>
      <c r="UKT28" s="80"/>
      <c r="UKU28" s="80"/>
      <c r="UKV28" s="80"/>
      <c r="UKW28" s="80"/>
      <c r="UKX28" s="80"/>
      <c r="UKY28" s="80"/>
      <c r="UKZ28" s="80"/>
      <c r="ULA28" s="80"/>
      <c r="ULB28" s="80"/>
      <c r="ULC28" s="80"/>
      <c r="ULD28" s="80"/>
      <c r="ULE28" s="80"/>
      <c r="ULF28" s="80"/>
      <c r="ULG28" s="80"/>
      <c r="ULH28" s="80"/>
      <c r="ULI28" s="80"/>
      <c r="ULJ28" s="80"/>
      <c r="ULK28" s="80"/>
      <c r="ULL28" s="80"/>
      <c r="ULM28" s="80"/>
      <c r="ULN28" s="80"/>
      <c r="ULO28" s="80"/>
      <c r="ULP28" s="80"/>
      <c r="ULQ28" s="80"/>
      <c r="ULR28" s="80"/>
      <c r="ULS28" s="80"/>
      <c r="ULT28" s="80"/>
      <c r="ULU28" s="80"/>
      <c r="ULV28" s="80"/>
      <c r="ULW28" s="80"/>
      <c r="ULX28" s="80"/>
      <c r="ULY28" s="80"/>
      <c r="ULZ28" s="80"/>
      <c r="UMA28" s="80"/>
      <c r="UMB28" s="80"/>
      <c r="UMC28" s="80"/>
      <c r="UMD28" s="80"/>
      <c r="UME28" s="80"/>
      <c r="UMF28" s="80"/>
      <c r="UMG28" s="80"/>
      <c r="UMH28" s="80"/>
      <c r="UMI28" s="80"/>
      <c r="UMJ28" s="80"/>
      <c r="UMK28" s="80"/>
      <c r="UML28" s="80"/>
      <c r="UMM28" s="80"/>
      <c r="UMN28" s="80"/>
      <c r="UMO28" s="80"/>
      <c r="UMP28" s="80"/>
      <c r="UMQ28" s="80"/>
      <c r="UMR28" s="80"/>
      <c r="UMS28" s="80"/>
      <c r="UMT28" s="80"/>
      <c r="UMU28" s="80"/>
      <c r="UMV28" s="80"/>
      <c r="UMW28" s="80"/>
      <c r="UMX28" s="80"/>
      <c r="UMY28" s="80"/>
      <c r="UMZ28" s="80"/>
      <c r="UNA28" s="80"/>
      <c r="UNB28" s="80"/>
      <c r="UNC28" s="80"/>
      <c r="UND28" s="80"/>
      <c r="UNE28" s="80"/>
      <c r="UNF28" s="80"/>
      <c r="UNG28" s="80"/>
      <c r="UNH28" s="80"/>
      <c r="UNI28" s="80"/>
      <c r="UNJ28" s="80"/>
      <c r="UNK28" s="80"/>
      <c r="UNL28" s="80"/>
      <c r="UNM28" s="80"/>
      <c r="UNN28" s="80"/>
      <c r="UNO28" s="80"/>
      <c r="UNP28" s="80"/>
      <c r="UNQ28" s="80"/>
      <c r="UNR28" s="80"/>
      <c r="UNS28" s="80"/>
      <c r="UNT28" s="80"/>
      <c r="UNU28" s="80"/>
      <c r="UNV28" s="80"/>
      <c r="UNW28" s="80"/>
      <c r="UNX28" s="80"/>
      <c r="UNY28" s="80"/>
      <c r="UNZ28" s="80"/>
      <c r="UOA28" s="80"/>
      <c r="UOB28" s="80"/>
      <c r="UOC28" s="80"/>
      <c r="UOD28" s="80"/>
      <c r="UOE28" s="80"/>
      <c r="UOF28" s="80"/>
      <c r="UOG28" s="80"/>
      <c r="UOH28" s="80"/>
      <c r="UOI28" s="80"/>
      <c r="UOJ28" s="80"/>
      <c r="UOK28" s="80"/>
      <c r="UOL28" s="80"/>
      <c r="UOM28" s="80"/>
      <c r="UON28" s="80"/>
      <c r="UOO28" s="80"/>
      <c r="UOP28" s="80"/>
      <c r="UOQ28" s="80"/>
      <c r="UOR28" s="80"/>
      <c r="UOS28" s="80"/>
      <c r="UOT28" s="80"/>
      <c r="UOU28" s="80"/>
      <c r="UOV28" s="80"/>
      <c r="UOW28" s="80"/>
      <c r="UOX28" s="80"/>
      <c r="UOY28" s="80"/>
      <c r="UOZ28" s="80"/>
      <c r="UPA28" s="80"/>
      <c r="UPB28" s="80"/>
      <c r="UPC28" s="80"/>
      <c r="UPD28" s="80"/>
      <c r="UPE28" s="80"/>
      <c r="UPF28" s="80"/>
      <c r="UPG28" s="80"/>
      <c r="UPH28" s="80"/>
      <c r="UPI28" s="80"/>
      <c r="UPJ28" s="80"/>
      <c r="UPK28" s="80"/>
      <c r="UPL28" s="80"/>
      <c r="UPM28" s="80"/>
      <c r="UPN28" s="80"/>
      <c r="UPO28" s="80"/>
      <c r="UPP28" s="80"/>
      <c r="UPQ28" s="80"/>
      <c r="UPR28" s="80"/>
      <c r="UPS28" s="80"/>
      <c r="UPT28" s="80"/>
      <c r="UPU28" s="80"/>
      <c r="UPV28" s="80"/>
      <c r="UPW28" s="80"/>
      <c r="UPX28" s="80"/>
      <c r="UPY28" s="80"/>
      <c r="UPZ28" s="80"/>
      <c r="UQA28" s="80"/>
      <c r="UQB28" s="80"/>
      <c r="UQC28" s="80"/>
      <c r="UQD28" s="80"/>
      <c r="UQE28" s="80"/>
      <c r="UQF28" s="80"/>
      <c r="UQG28" s="80"/>
      <c r="UQH28" s="80"/>
      <c r="UQI28" s="80"/>
      <c r="UQJ28" s="80"/>
      <c r="UQK28" s="80"/>
      <c r="UQL28" s="80"/>
      <c r="UQM28" s="80"/>
      <c r="UQN28" s="80"/>
      <c r="UQO28" s="80"/>
      <c r="UQP28" s="80"/>
      <c r="UQQ28" s="80"/>
      <c r="UQR28" s="80"/>
      <c r="UQS28" s="80"/>
      <c r="UQT28" s="80"/>
      <c r="UQU28" s="80"/>
      <c r="UQV28" s="80"/>
      <c r="UQW28" s="80"/>
      <c r="UQX28" s="80"/>
      <c r="UQY28" s="80"/>
      <c r="UQZ28" s="80"/>
      <c r="URA28" s="80"/>
      <c r="URB28" s="80"/>
      <c r="URC28" s="80"/>
      <c r="URD28" s="80"/>
      <c r="URE28" s="80"/>
      <c r="URF28" s="80"/>
      <c r="URG28" s="80"/>
      <c r="URH28" s="80"/>
      <c r="URI28" s="80"/>
      <c r="URJ28" s="80"/>
      <c r="URK28" s="80"/>
      <c r="URL28" s="80"/>
      <c r="URM28" s="80"/>
      <c r="URN28" s="80"/>
      <c r="URO28" s="80"/>
      <c r="URP28" s="80"/>
      <c r="URQ28" s="80"/>
      <c r="URR28" s="80"/>
      <c r="URS28" s="80"/>
      <c r="URT28" s="80"/>
      <c r="URU28" s="80"/>
      <c r="URV28" s="80"/>
      <c r="URW28" s="80"/>
      <c r="URX28" s="80"/>
      <c r="URY28" s="80"/>
      <c r="URZ28" s="80"/>
      <c r="USA28" s="80"/>
      <c r="USB28" s="80"/>
      <c r="USC28" s="80"/>
      <c r="USD28" s="80"/>
      <c r="USE28" s="80"/>
      <c r="USF28" s="80"/>
      <c r="USG28" s="80"/>
      <c r="USH28" s="80"/>
      <c r="USI28" s="80"/>
      <c r="USJ28" s="80"/>
      <c r="USK28" s="80"/>
      <c r="USL28" s="80"/>
      <c r="USM28" s="80"/>
      <c r="USN28" s="80"/>
      <c r="USO28" s="80"/>
      <c r="USP28" s="80"/>
      <c r="USQ28" s="80"/>
      <c r="USR28" s="80"/>
      <c r="USS28" s="80"/>
      <c r="UST28" s="80"/>
      <c r="USU28" s="80"/>
      <c r="USV28" s="80"/>
      <c r="USW28" s="80"/>
      <c r="USX28" s="80"/>
      <c r="USY28" s="80"/>
      <c r="USZ28" s="80"/>
      <c r="UTA28" s="80"/>
      <c r="UTB28" s="80"/>
      <c r="UTC28" s="80"/>
      <c r="UTD28" s="80"/>
      <c r="UTE28" s="80"/>
      <c r="UTF28" s="80"/>
      <c r="UTG28" s="80"/>
      <c r="UTH28" s="80"/>
      <c r="UTI28" s="80"/>
      <c r="UTJ28" s="80"/>
      <c r="UTK28" s="80"/>
      <c r="UTL28" s="80"/>
      <c r="UTM28" s="80"/>
      <c r="UTN28" s="80"/>
      <c r="UTO28" s="80"/>
      <c r="UTP28" s="80"/>
      <c r="UTQ28" s="80"/>
      <c r="UTR28" s="80"/>
      <c r="UTS28" s="80"/>
      <c r="UTT28" s="80"/>
      <c r="UTU28" s="80"/>
      <c r="UTV28" s="80"/>
      <c r="UTW28" s="80"/>
      <c r="UTX28" s="80"/>
      <c r="UTY28" s="80"/>
      <c r="UTZ28" s="80"/>
      <c r="UUA28" s="80"/>
      <c r="UUB28" s="80"/>
      <c r="UUC28" s="80"/>
      <c r="UUD28" s="80"/>
      <c r="UUE28" s="80"/>
      <c r="UUF28" s="80"/>
      <c r="UUG28" s="80"/>
      <c r="UUH28" s="80"/>
      <c r="UUI28" s="80"/>
      <c r="UUJ28" s="80"/>
      <c r="UUK28" s="80"/>
      <c r="UUL28" s="80"/>
      <c r="UUM28" s="80"/>
      <c r="UUN28" s="80"/>
      <c r="UUO28" s="80"/>
      <c r="UUP28" s="80"/>
      <c r="UUQ28" s="80"/>
      <c r="UUR28" s="80"/>
      <c r="UUS28" s="80"/>
      <c r="UUT28" s="80"/>
      <c r="UUU28" s="80"/>
      <c r="UUV28" s="80"/>
      <c r="UUW28" s="80"/>
      <c r="UUX28" s="80"/>
      <c r="UUY28" s="80"/>
      <c r="UUZ28" s="80"/>
      <c r="UVA28" s="80"/>
      <c r="UVB28" s="80"/>
      <c r="UVC28" s="80"/>
      <c r="UVD28" s="80"/>
      <c r="UVE28" s="80"/>
      <c r="UVF28" s="80"/>
      <c r="UVG28" s="80"/>
      <c r="UVH28" s="80"/>
      <c r="UVI28" s="80"/>
      <c r="UVJ28" s="80"/>
      <c r="UVK28" s="80"/>
      <c r="UVL28" s="80"/>
      <c r="UVM28" s="80"/>
      <c r="UVN28" s="80"/>
      <c r="UVO28" s="80"/>
      <c r="UVP28" s="80"/>
      <c r="UVQ28" s="80"/>
      <c r="UVR28" s="80"/>
      <c r="UVS28" s="80"/>
      <c r="UVT28" s="80"/>
      <c r="UVU28" s="80"/>
      <c r="UVV28" s="80"/>
      <c r="UVW28" s="80"/>
      <c r="UVX28" s="80"/>
      <c r="UVY28" s="80"/>
      <c r="UVZ28" s="80"/>
      <c r="UWA28" s="80"/>
      <c r="UWB28" s="80"/>
      <c r="UWC28" s="80"/>
      <c r="UWD28" s="80"/>
      <c r="UWE28" s="80"/>
      <c r="UWF28" s="80"/>
      <c r="UWG28" s="80"/>
      <c r="UWH28" s="80"/>
      <c r="UWI28" s="80"/>
      <c r="UWJ28" s="80"/>
      <c r="UWK28" s="80"/>
      <c r="UWL28" s="80"/>
      <c r="UWM28" s="80"/>
      <c r="UWN28" s="80"/>
      <c r="UWO28" s="80"/>
      <c r="UWP28" s="80"/>
      <c r="UWQ28" s="80"/>
      <c r="UWR28" s="80"/>
      <c r="UWS28" s="80"/>
      <c r="UWT28" s="80"/>
      <c r="UWU28" s="80"/>
      <c r="UWV28" s="80"/>
      <c r="UWW28" s="80"/>
      <c r="UWX28" s="80"/>
      <c r="UWY28" s="80"/>
      <c r="UWZ28" s="80"/>
      <c r="UXA28" s="80"/>
      <c r="UXB28" s="80"/>
      <c r="UXC28" s="80"/>
      <c r="UXD28" s="80"/>
      <c r="UXE28" s="80"/>
      <c r="UXF28" s="80"/>
      <c r="UXG28" s="80"/>
      <c r="UXH28" s="80"/>
      <c r="UXI28" s="80"/>
      <c r="UXJ28" s="80"/>
      <c r="UXK28" s="80"/>
      <c r="UXL28" s="80"/>
      <c r="UXM28" s="80"/>
      <c r="UXN28" s="80"/>
      <c r="UXO28" s="80"/>
      <c r="UXP28" s="80"/>
      <c r="UXQ28" s="80"/>
      <c r="UXR28" s="80"/>
      <c r="UXS28" s="80"/>
      <c r="UXT28" s="80"/>
      <c r="UXU28" s="80"/>
      <c r="UXV28" s="80"/>
      <c r="UXW28" s="80"/>
      <c r="UXX28" s="80"/>
      <c r="UXY28" s="80"/>
      <c r="UXZ28" s="80"/>
      <c r="UYA28" s="80"/>
      <c r="UYB28" s="80"/>
      <c r="UYC28" s="80"/>
      <c r="UYD28" s="80"/>
      <c r="UYE28" s="80"/>
      <c r="UYF28" s="80"/>
      <c r="UYG28" s="80"/>
      <c r="UYH28" s="80"/>
      <c r="UYI28" s="80"/>
      <c r="UYJ28" s="80"/>
      <c r="UYK28" s="80"/>
      <c r="UYL28" s="80"/>
      <c r="UYM28" s="80"/>
      <c r="UYN28" s="80"/>
      <c r="UYO28" s="80"/>
      <c r="UYP28" s="80"/>
      <c r="UYQ28" s="80"/>
      <c r="UYR28" s="80"/>
      <c r="UYS28" s="80"/>
      <c r="UYT28" s="80"/>
      <c r="UYU28" s="80"/>
      <c r="UYV28" s="80"/>
      <c r="UYW28" s="80"/>
      <c r="UYX28" s="80"/>
      <c r="UYY28" s="80"/>
      <c r="UYZ28" s="80"/>
      <c r="UZA28" s="80"/>
      <c r="UZB28" s="80"/>
      <c r="UZC28" s="80"/>
      <c r="UZD28" s="80"/>
      <c r="UZE28" s="80"/>
      <c r="UZF28" s="80"/>
      <c r="UZG28" s="80"/>
      <c r="UZH28" s="80"/>
      <c r="UZI28" s="80"/>
      <c r="UZJ28" s="80"/>
      <c r="UZK28" s="80"/>
      <c r="UZL28" s="80"/>
      <c r="UZM28" s="80"/>
      <c r="UZN28" s="80"/>
      <c r="UZO28" s="80"/>
      <c r="UZP28" s="80"/>
      <c r="UZQ28" s="80"/>
      <c r="UZR28" s="80"/>
      <c r="UZS28" s="80"/>
      <c r="UZT28" s="80"/>
      <c r="UZU28" s="80"/>
      <c r="UZV28" s="80"/>
      <c r="UZW28" s="80"/>
      <c r="UZX28" s="80"/>
      <c r="UZY28" s="80"/>
      <c r="UZZ28" s="80"/>
      <c r="VAA28" s="80"/>
      <c r="VAB28" s="80"/>
      <c r="VAC28" s="80"/>
      <c r="VAD28" s="80"/>
      <c r="VAE28" s="80"/>
      <c r="VAF28" s="80"/>
      <c r="VAG28" s="80"/>
      <c r="VAH28" s="80"/>
      <c r="VAI28" s="80"/>
      <c r="VAJ28" s="80"/>
      <c r="VAK28" s="80"/>
      <c r="VAL28" s="80"/>
      <c r="VAM28" s="80"/>
      <c r="VAN28" s="80"/>
      <c r="VAO28" s="80"/>
      <c r="VAP28" s="80"/>
      <c r="VAQ28" s="80"/>
      <c r="VAR28" s="80"/>
      <c r="VAS28" s="80"/>
      <c r="VAT28" s="80"/>
      <c r="VAU28" s="80"/>
      <c r="VAV28" s="80"/>
      <c r="VAW28" s="80"/>
      <c r="VAX28" s="80"/>
      <c r="VAY28" s="80"/>
      <c r="VAZ28" s="80"/>
      <c r="VBA28" s="80"/>
      <c r="VBB28" s="80"/>
      <c r="VBC28" s="80"/>
      <c r="VBD28" s="80"/>
      <c r="VBE28" s="80"/>
      <c r="VBF28" s="80"/>
      <c r="VBG28" s="80"/>
      <c r="VBH28" s="80"/>
      <c r="VBI28" s="80"/>
      <c r="VBJ28" s="80"/>
      <c r="VBK28" s="80"/>
      <c r="VBL28" s="80"/>
      <c r="VBM28" s="80"/>
      <c r="VBN28" s="80"/>
      <c r="VBO28" s="80"/>
      <c r="VBP28" s="80"/>
      <c r="VBQ28" s="80"/>
      <c r="VBR28" s="80"/>
      <c r="VBS28" s="80"/>
      <c r="VBT28" s="80"/>
      <c r="VBU28" s="80"/>
      <c r="VBV28" s="80"/>
      <c r="VBW28" s="80"/>
      <c r="VBX28" s="80"/>
      <c r="VBY28" s="80"/>
      <c r="VBZ28" s="80"/>
      <c r="VCA28" s="80"/>
      <c r="VCB28" s="80"/>
      <c r="VCC28" s="80"/>
      <c r="VCD28" s="80"/>
      <c r="VCE28" s="80"/>
      <c r="VCF28" s="80"/>
      <c r="VCG28" s="80"/>
      <c r="VCH28" s="80"/>
      <c r="VCI28" s="80"/>
      <c r="VCJ28" s="80"/>
      <c r="VCK28" s="80"/>
      <c r="VCL28" s="80"/>
      <c r="VCM28" s="80"/>
      <c r="VCN28" s="80"/>
      <c r="VCO28" s="80"/>
      <c r="VCP28" s="80"/>
      <c r="VCQ28" s="80"/>
      <c r="VCR28" s="80"/>
      <c r="VCS28" s="80"/>
      <c r="VCT28" s="80"/>
      <c r="VCU28" s="80"/>
      <c r="VCV28" s="80"/>
      <c r="VCW28" s="80"/>
      <c r="VCX28" s="80"/>
      <c r="VCY28" s="80"/>
      <c r="VCZ28" s="80"/>
      <c r="VDA28" s="80"/>
      <c r="VDB28" s="80"/>
      <c r="VDC28" s="80"/>
      <c r="VDD28" s="80"/>
      <c r="VDE28" s="80"/>
      <c r="VDF28" s="80"/>
      <c r="VDG28" s="80"/>
      <c r="VDH28" s="80"/>
      <c r="VDI28" s="80"/>
      <c r="VDJ28" s="80"/>
      <c r="VDK28" s="80"/>
      <c r="VDL28" s="80"/>
      <c r="VDM28" s="80"/>
      <c r="VDN28" s="80"/>
      <c r="VDO28" s="80"/>
      <c r="VDP28" s="80"/>
      <c r="VDQ28" s="80"/>
      <c r="VDR28" s="80"/>
      <c r="VDS28" s="80"/>
      <c r="VDT28" s="80"/>
      <c r="VDU28" s="80"/>
      <c r="VDV28" s="80"/>
      <c r="VDW28" s="80"/>
      <c r="VDX28" s="80"/>
      <c r="VDY28" s="80"/>
      <c r="VDZ28" s="80"/>
      <c r="VEA28" s="80"/>
      <c r="VEB28" s="80"/>
      <c r="VEC28" s="80"/>
      <c r="VED28" s="80"/>
      <c r="VEE28" s="80"/>
      <c r="VEF28" s="80"/>
      <c r="VEG28" s="80"/>
      <c r="VEH28" s="80"/>
      <c r="VEI28" s="80"/>
      <c r="VEJ28" s="80"/>
      <c r="VEK28" s="80"/>
      <c r="VEL28" s="80"/>
      <c r="VEM28" s="80"/>
      <c r="VEN28" s="80"/>
      <c r="VEO28" s="80"/>
      <c r="VEP28" s="80"/>
      <c r="VEQ28" s="80"/>
      <c r="VER28" s="80"/>
      <c r="VES28" s="80"/>
      <c r="VET28" s="80"/>
      <c r="VEU28" s="80"/>
      <c r="VEV28" s="80"/>
      <c r="VEW28" s="80"/>
      <c r="VEX28" s="80"/>
      <c r="VEY28" s="80"/>
      <c r="VEZ28" s="80"/>
      <c r="VFA28" s="80"/>
      <c r="VFB28" s="80"/>
      <c r="VFC28" s="80"/>
      <c r="VFD28" s="80"/>
      <c r="VFE28" s="80"/>
      <c r="VFF28" s="80"/>
      <c r="VFG28" s="80"/>
      <c r="VFH28" s="80"/>
      <c r="VFI28" s="80"/>
      <c r="VFJ28" s="80"/>
      <c r="VFK28" s="80"/>
      <c r="VFL28" s="80"/>
      <c r="VFM28" s="80"/>
      <c r="VFN28" s="80"/>
      <c r="VFO28" s="80"/>
      <c r="VFP28" s="80"/>
      <c r="VFQ28" s="80"/>
      <c r="VFR28" s="80"/>
      <c r="VFS28" s="80"/>
      <c r="VFT28" s="80"/>
      <c r="VFU28" s="80"/>
      <c r="VFV28" s="80"/>
      <c r="VFW28" s="80"/>
      <c r="VFX28" s="80"/>
      <c r="VFY28" s="80"/>
      <c r="VFZ28" s="80"/>
      <c r="VGA28" s="80"/>
      <c r="VGB28" s="80"/>
      <c r="VGC28" s="80"/>
      <c r="VGD28" s="80"/>
      <c r="VGE28" s="80"/>
      <c r="VGF28" s="80"/>
      <c r="VGG28" s="80"/>
      <c r="VGH28" s="80"/>
      <c r="VGI28" s="80"/>
      <c r="VGJ28" s="80"/>
      <c r="VGK28" s="80"/>
      <c r="VGL28" s="80"/>
      <c r="VGM28" s="80"/>
      <c r="VGN28" s="80"/>
      <c r="VGO28" s="80"/>
      <c r="VGP28" s="80"/>
      <c r="VGQ28" s="80"/>
      <c r="VGR28" s="80"/>
      <c r="VGS28" s="80"/>
      <c r="VGT28" s="80"/>
      <c r="VGU28" s="80"/>
      <c r="VGV28" s="80"/>
      <c r="VGW28" s="80"/>
      <c r="VGX28" s="80"/>
      <c r="VGY28" s="80"/>
      <c r="VGZ28" s="80"/>
      <c r="VHA28" s="80"/>
      <c r="VHB28" s="80"/>
      <c r="VHC28" s="80"/>
      <c r="VHD28" s="80"/>
      <c r="VHE28" s="80"/>
      <c r="VHF28" s="80"/>
      <c r="VHG28" s="80"/>
      <c r="VHH28" s="80"/>
      <c r="VHI28" s="80"/>
      <c r="VHJ28" s="80"/>
      <c r="VHK28" s="80"/>
      <c r="VHL28" s="80"/>
      <c r="VHM28" s="80"/>
      <c r="VHN28" s="80"/>
      <c r="VHO28" s="80"/>
      <c r="VHP28" s="80"/>
      <c r="VHQ28" s="80"/>
      <c r="VHR28" s="80"/>
      <c r="VHS28" s="80"/>
      <c r="VHT28" s="80"/>
      <c r="VHU28" s="80"/>
      <c r="VHV28" s="80"/>
      <c r="VHW28" s="80"/>
      <c r="VHX28" s="80"/>
      <c r="VHY28" s="80"/>
      <c r="VHZ28" s="80"/>
      <c r="VIA28" s="80"/>
      <c r="VIB28" s="80"/>
      <c r="VIC28" s="80"/>
      <c r="VID28" s="80"/>
      <c r="VIE28" s="80"/>
      <c r="VIF28" s="80"/>
      <c r="VIG28" s="80"/>
      <c r="VIH28" s="80"/>
      <c r="VII28" s="80"/>
      <c r="VIJ28" s="80"/>
      <c r="VIK28" s="80"/>
      <c r="VIL28" s="80"/>
      <c r="VIM28" s="80"/>
      <c r="VIN28" s="80"/>
      <c r="VIO28" s="80"/>
      <c r="VIP28" s="80"/>
      <c r="VIQ28" s="80"/>
      <c r="VIR28" s="80"/>
      <c r="VIS28" s="80"/>
      <c r="VIT28" s="80"/>
      <c r="VIU28" s="80"/>
      <c r="VIV28" s="80"/>
      <c r="VIW28" s="80"/>
      <c r="VIX28" s="80"/>
      <c r="VIY28" s="80"/>
      <c r="VIZ28" s="80"/>
      <c r="VJA28" s="80"/>
      <c r="VJB28" s="80"/>
      <c r="VJC28" s="80"/>
      <c r="VJD28" s="80"/>
      <c r="VJE28" s="80"/>
      <c r="VJF28" s="80"/>
      <c r="VJG28" s="80"/>
      <c r="VJH28" s="80"/>
      <c r="VJI28" s="80"/>
      <c r="VJJ28" s="80"/>
      <c r="VJK28" s="80"/>
      <c r="VJL28" s="80"/>
      <c r="VJM28" s="80"/>
      <c r="VJN28" s="80"/>
      <c r="VJO28" s="80"/>
      <c r="VJP28" s="80"/>
      <c r="VJQ28" s="80"/>
      <c r="VJR28" s="80"/>
      <c r="VJS28" s="80"/>
      <c r="VJT28" s="80"/>
      <c r="VJU28" s="80"/>
      <c r="VJV28" s="80"/>
      <c r="VJW28" s="80"/>
      <c r="VJX28" s="80"/>
      <c r="VJY28" s="80"/>
      <c r="VJZ28" s="80"/>
      <c r="VKA28" s="80"/>
      <c r="VKB28" s="80"/>
      <c r="VKC28" s="80"/>
      <c r="VKD28" s="80"/>
      <c r="VKE28" s="80"/>
      <c r="VKF28" s="80"/>
      <c r="VKG28" s="80"/>
      <c r="VKH28" s="80"/>
      <c r="VKI28" s="80"/>
      <c r="VKJ28" s="80"/>
      <c r="VKK28" s="80"/>
      <c r="VKL28" s="80"/>
      <c r="VKM28" s="80"/>
      <c r="VKN28" s="80"/>
      <c r="VKO28" s="80"/>
      <c r="VKP28" s="80"/>
      <c r="VKQ28" s="80"/>
      <c r="VKR28" s="80"/>
      <c r="VKS28" s="80"/>
      <c r="VKT28" s="80"/>
      <c r="VKU28" s="80"/>
      <c r="VKV28" s="80"/>
      <c r="VKW28" s="80"/>
      <c r="VKX28" s="80"/>
      <c r="VKY28" s="80"/>
      <c r="VKZ28" s="80"/>
      <c r="VLA28" s="80"/>
      <c r="VLB28" s="80"/>
      <c r="VLC28" s="80"/>
      <c r="VLD28" s="80"/>
      <c r="VLE28" s="80"/>
      <c r="VLF28" s="80"/>
      <c r="VLG28" s="80"/>
      <c r="VLH28" s="80"/>
      <c r="VLI28" s="80"/>
      <c r="VLJ28" s="80"/>
      <c r="VLK28" s="80"/>
      <c r="VLL28" s="80"/>
      <c r="VLM28" s="80"/>
      <c r="VLN28" s="80"/>
      <c r="VLO28" s="80"/>
      <c r="VLP28" s="80"/>
      <c r="VLQ28" s="80"/>
      <c r="VLR28" s="80"/>
      <c r="VLS28" s="80"/>
      <c r="VLT28" s="80"/>
      <c r="VLU28" s="80"/>
      <c r="VLV28" s="80"/>
      <c r="VLW28" s="80"/>
      <c r="VLX28" s="80"/>
      <c r="VLY28" s="80"/>
      <c r="VLZ28" s="80"/>
      <c r="VMA28" s="80"/>
      <c r="VMB28" s="80"/>
      <c r="VMC28" s="80"/>
      <c r="VMD28" s="80"/>
      <c r="VME28" s="80"/>
      <c r="VMF28" s="80"/>
      <c r="VMG28" s="80"/>
      <c r="VMH28" s="80"/>
      <c r="VMI28" s="80"/>
      <c r="VMJ28" s="80"/>
      <c r="VMK28" s="80"/>
      <c r="VML28" s="80"/>
      <c r="VMM28" s="80"/>
      <c r="VMN28" s="80"/>
      <c r="VMO28" s="80"/>
      <c r="VMP28" s="80"/>
      <c r="VMQ28" s="80"/>
      <c r="VMR28" s="80"/>
      <c r="VMS28" s="80"/>
      <c r="VMT28" s="80"/>
      <c r="VMU28" s="80"/>
      <c r="VMV28" s="80"/>
      <c r="VMW28" s="80"/>
      <c r="VMX28" s="80"/>
      <c r="VMY28" s="80"/>
      <c r="VMZ28" s="80"/>
      <c r="VNA28" s="80"/>
      <c r="VNB28" s="80"/>
      <c r="VNC28" s="80"/>
      <c r="VND28" s="80"/>
      <c r="VNE28" s="80"/>
      <c r="VNF28" s="80"/>
      <c r="VNG28" s="80"/>
      <c r="VNH28" s="80"/>
      <c r="VNI28" s="80"/>
      <c r="VNJ28" s="80"/>
      <c r="VNK28" s="80"/>
      <c r="VNL28" s="80"/>
      <c r="VNM28" s="80"/>
      <c r="VNN28" s="80"/>
      <c r="VNO28" s="80"/>
      <c r="VNP28" s="80"/>
      <c r="VNQ28" s="80"/>
      <c r="VNR28" s="80"/>
      <c r="VNS28" s="80"/>
      <c r="VNT28" s="80"/>
      <c r="VNU28" s="80"/>
      <c r="VNV28" s="80"/>
      <c r="VNW28" s="80"/>
      <c r="VNX28" s="80"/>
      <c r="VNY28" s="80"/>
      <c r="VNZ28" s="80"/>
      <c r="VOA28" s="80"/>
      <c r="VOB28" s="80"/>
      <c r="VOC28" s="80"/>
      <c r="VOD28" s="80"/>
      <c r="VOE28" s="80"/>
      <c r="VOF28" s="80"/>
      <c r="VOG28" s="80"/>
      <c r="VOH28" s="80"/>
      <c r="VOI28" s="80"/>
      <c r="VOJ28" s="80"/>
      <c r="VOK28" s="80"/>
      <c r="VOL28" s="80"/>
      <c r="VOM28" s="80"/>
      <c r="VON28" s="80"/>
      <c r="VOO28" s="80"/>
      <c r="VOP28" s="80"/>
      <c r="VOQ28" s="80"/>
      <c r="VOR28" s="80"/>
      <c r="VOS28" s="80"/>
      <c r="VOT28" s="80"/>
      <c r="VOU28" s="80"/>
      <c r="VOV28" s="80"/>
      <c r="VOW28" s="80"/>
      <c r="VOX28" s="80"/>
      <c r="VOY28" s="80"/>
      <c r="VOZ28" s="80"/>
      <c r="VPA28" s="80"/>
      <c r="VPB28" s="80"/>
      <c r="VPC28" s="80"/>
      <c r="VPD28" s="80"/>
      <c r="VPE28" s="80"/>
      <c r="VPF28" s="80"/>
      <c r="VPG28" s="80"/>
      <c r="VPH28" s="80"/>
      <c r="VPI28" s="80"/>
      <c r="VPJ28" s="80"/>
      <c r="VPK28" s="80"/>
      <c r="VPL28" s="80"/>
      <c r="VPM28" s="80"/>
      <c r="VPN28" s="80"/>
      <c r="VPO28" s="80"/>
      <c r="VPP28" s="80"/>
      <c r="VPQ28" s="80"/>
      <c r="VPR28" s="80"/>
      <c r="VPS28" s="80"/>
      <c r="VPT28" s="80"/>
      <c r="VPU28" s="80"/>
      <c r="VPV28" s="80"/>
      <c r="VPW28" s="80"/>
      <c r="VPX28" s="80"/>
      <c r="VPY28" s="80"/>
      <c r="VPZ28" s="80"/>
      <c r="VQA28" s="80"/>
      <c r="VQB28" s="80"/>
      <c r="VQC28" s="80"/>
      <c r="VQD28" s="80"/>
      <c r="VQE28" s="80"/>
      <c r="VQF28" s="80"/>
      <c r="VQG28" s="80"/>
      <c r="VQH28" s="80"/>
      <c r="VQI28" s="80"/>
      <c r="VQJ28" s="80"/>
      <c r="VQK28" s="80"/>
      <c r="VQL28" s="80"/>
      <c r="VQM28" s="80"/>
      <c r="VQN28" s="80"/>
      <c r="VQO28" s="80"/>
      <c r="VQP28" s="80"/>
      <c r="VQQ28" s="80"/>
      <c r="VQR28" s="80"/>
      <c r="VQS28" s="80"/>
      <c r="VQT28" s="80"/>
      <c r="VQU28" s="80"/>
      <c r="VQV28" s="80"/>
      <c r="VQW28" s="80"/>
      <c r="VQX28" s="80"/>
      <c r="VQY28" s="80"/>
      <c r="VQZ28" s="80"/>
      <c r="VRA28" s="80"/>
      <c r="VRB28" s="80"/>
      <c r="VRC28" s="80"/>
      <c r="VRD28" s="80"/>
      <c r="VRE28" s="80"/>
      <c r="VRF28" s="80"/>
      <c r="VRG28" s="80"/>
      <c r="VRH28" s="80"/>
      <c r="VRI28" s="80"/>
      <c r="VRJ28" s="80"/>
      <c r="VRK28" s="80"/>
      <c r="VRL28" s="80"/>
      <c r="VRM28" s="80"/>
      <c r="VRN28" s="80"/>
      <c r="VRO28" s="80"/>
      <c r="VRP28" s="80"/>
      <c r="VRQ28" s="80"/>
      <c r="VRR28" s="80"/>
      <c r="VRS28" s="80"/>
      <c r="VRT28" s="80"/>
      <c r="VRU28" s="80"/>
      <c r="VRV28" s="80"/>
      <c r="VRW28" s="80"/>
      <c r="VRX28" s="80"/>
      <c r="VRY28" s="80"/>
      <c r="VRZ28" s="80"/>
      <c r="VSA28" s="80"/>
      <c r="VSB28" s="80"/>
      <c r="VSC28" s="80"/>
      <c r="VSD28" s="80"/>
      <c r="VSE28" s="80"/>
      <c r="VSF28" s="80"/>
      <c r="VSG28" s="80"/>
      <c r="VSH28" s="80"/>
      <c r="VSI28" s="80"/>
      <c r="VSJ28" s="80"/>
      <c r="VSK28" s="80"/>
      <c r="VSL28" s="80"/>
      <c r="VSM28" s="80"/>
      <c r="VSN28" s="80"/>
      <c r="VSO28" s="80"/>
      <c r="VSP28" s="80"/>
      <c r="VSQ28" s="80"/>
      <c r="VSR28" s="80"/>
      <c r="VSS28" s="80"/>
      <c r="VST28" s="80"/>
      <c r="VSU28" s="80"/>
      <c r="VSV28" s="80"/>
      <c r="VSW28" s="80"/>
      <c r="VSX28" s="80"/>
      <c r="VSY28" s="80"/>
      <c r="VSZ28" s="80"/>
      <c r="VTA28" s="80"/>
      <c r="VTB28" s="80"/>
      <c r="VTC28" s="80"/>
      <c r="VTD28" s="80"/>
      <c r="VTE28" s="80"/>
      <c r="VTF28" s="80"/>
      <c r="VTG28" s="80"/>
      <c r="VTH28" s="80"/>
      <c r="VTI28" s="80"/>
      <c r="VTJ28" s="80"/>
      <c r="VTK28" s="80"/>
      <c r="VTL28" s="80"/>
      <c r="VTM28" s="80"/>
      <c r="VTN28" s="80"/>
      <c r="VTO28" s="80"/>
      <c r="VTP28" s="80"/>
      <c r="VTQ28" s="80"/>
      <c r="VTR28" s="80"/>
      <c r="VTS28" s="80"/>
      <c r="VTT28" s="80"/>
      <c r="VTU28" s="80"/>
      <c r="VTV28" s="80"/>
      <c r="VTW28" s="80"/>
      <c r="VTX28" s="80"/>
      <c r="VTY28" s="80"/>
      <c r="VTZ28" s="80"/>
      <c r="VUA28" s="80"/>
      <c r="VUB28" s="80"/>
      <c r="VUC28" s="80"/>
      <c r="VUD28" s="80"/>
      <c r="VUE28" s="80"/>
      <c r="VUF28" s="80"/>
      <c r="VUG28" s="80"/>
      <c r="VUH28" s="80"/>
      <c r="VUI28" s="80"/>
      <c r="VUJ28" s="80"/>
      <c r="VUK28" s="80"/>
      <c r="VUL28" s="80"/>
      <c r="VUM28" s="80"/>
      <c r="VUN28" s="80"/>
      <c r="VUO28" s="80"/>
      <c r="VUP28" s="80"/>
      <c r="VUQ28" s="80"/>
      <c r="VUR28" s="80"/>
      <c r="VUS28" s="80"/>
      <c r="VUT28" s="80"/>
      <c r="VUU28" s="80"/>
      <c r="VUV28" s="80"/>
      <c r="VUW28" s="80"/>
      <c r="VUX28" s="80"/>
      <c r="VUY28" s="80"/>
      <c r="VUZ28" s="80"/>
      <c r="VVA28" s="80"/>
      <c r="VVB28" s="80"/>
      <c r="VVC28" s="80"/>
      <c r="VVD28" s="80"/>
      <c r="VVE28" s="80"/>
      <c r="VVF28" s="80"/>
      <c r="VVG28" s="80"/>
      <c r="VVH28" s="80"/>
      <c r="VVI28" s="80"/>
      <c r="VVJ28" s="80"/>
      <c r="VVK28" s="80"/>
      <c r="VVL28" s="80"/>
      <c r="VVM28" s="80"/>
      <c r="VVN28" s="80"/>
      <c r="VVO28" s="80"/>
      <c r="VVP28" s="80"/>
      <c r="VVQ28" s="80"/>
      <c r="VVR28" s="80"/>
      <c r="VVS28" s="80"/>
      <c r="VVT28" s="80"/>
      <c r="VVU28" s="80"/>
      <c r="VVV28" s="80"/>
      <c r="VVW28" s="80"/>
      <c r="VVX28" s="80"/>
      <c r="VVY28" s="80"/>
      <c r="VVZ28" s="80"/>
      <c r="VWA28" s="80"/>
      <c r="VWB28" s="80"/>
      <c r="VWC28" s="80"/>
      <c r="VWD28" s="80"/>
      <c r="VWE28" s="80"/>
      <c r="VWF28" s="80"/>
      <c r="VWG28" s="80"/>
      <c r="VWH28" s="80"/>
      <c r="VWI28" s="80"/>
      <c r="VWJ28" s="80"/>
      <c r="VWK28" s="80"/>
      <c r="VWL28" s="80"/>
      <c r="VWM28" s="80"/>
      <c r="VWN28" s="80"/>
      <c r="VWO28" s="80"/>
      <c r="VWP28" s="80"/>
      <c r="VWQ28" s="80"/>
      <c r="VWR28" s="80"/>
      <c r="VWS28" s="80"/>
      <c r="VWT28" s="80"/>
      <c r="VWU28" s="80"/>
      <c r="VWV28" s="80"/>
      <c r="VWW28" s="80"/>
      <c r="VWX28" s="80"/>
      <c r="VWY28" s="80"/>
      <c r="VWZ28" s="80"/>
      <c r="VXA28" s="80"/>
      <c r="VXB28" s="80"/>
      <c r="VXC28" s="80"/>
      <c r="VXD28" s="80"/>
      <c r="VXE28" s="80"/>
      <c r="VXF28" s="80"/>
      <c r="VXG28" s="80"/>
      <c r="VXH28" s="80"/>
      <c r="VXI28" s="80"/>
      <c r="VXJ28" s="80"/>
      <c r="VXK28" s="80"/>
      <c r="VXL28" s="80"/>
      <c r="VXM28" s="80"/>
      <c r="VXN28" s="80"/>
      <c r="VXO28" s="80"/>
      <c r="VXP28" s="80"/>
      <c r="VXQ28" s="80"/>
      <c r="VXR28" s="80"/>
      <c r="VXS28" s="80"/>
      <c r="VXT28" s="80"/>
      <c r="VXU28" s="80"/>
      <c r="VXV28" s="80"/>
      <c r="VXW28" s="80"/>
      <c r="VXX28" s="80"/>
      <c r="VXY28" s="80"/>
      <c r="VXZ28" s="80"/>
      <c r="VYA28" s="80"/>
      <c r="VYB28" s="80"/>
      <c r="VYC28" s="80"/>
      <c r="VYD28" s="80"/>
      <c r="VYE28" s="80"/>
      <c r="VYF28" s="80"/>
      <c r="VYG28" s="80"/>
      <c r="VYH28" s="80"/>
      <c r="VYI28" s="80"/>
      <c r="VYJ28" s="80"/>
      <c r="VYK28" s="80"/>
      <c r="VYL28" s="80"/>
      <c r="VYM28" s="80"/>
      <c r="VYN28" s="80"/>
      <c r="VYO28" s="80"/>
      <c r="VYP28" s="80"/>
      <c r="VYQ28" s="80"/>
      <c r="VYR28" s="80"/>
      <c r="VYS28" s="80"/>
      <c r="VYT28" s="80"/>
      <c r="VYU28" s="80"/>
      <c r="VYV28" s="80"/>
      <c r="VYW28" s="80"/>
      <c r="VYX28" s="80"/>
      <c r="VYY28" s="80"/>
      <c r="VYZ28" s="80"/>
      <c r="VZA28" s="80"/>
      <c r="VZB28" s="80"/>
      <c r="VZC28" s="80"/>
      <c r="VZD28" s="80"/>
      <c r="VZE28" s="80"/>
      <c r="VZF28" s="80"/>
      <c r="VZG28" s="80"/>
      <c r="VZH28" s="80"/>
      <c r="VZI28" s="80"/>
      <c r="VZJ28" s="80"/>
      <c r="VZK28" s="80"/>
      <c r="VZL28" s="80"/>
      <c r="VZM28" s="80"/>
      <c r="VZN28" s="80"/>
      <c r="VZO28" s="80"/>
      <c r="VZP28" s="80"/>
      <c r="VZQ28" s="80"/>
      <c r="VZR28" s="80"/>
      <c r="VZS28" s="80"/>
      <c r="VZT28" s="80"/>
      <c r="VZU28" s="80"/>
      <c r="VZV28" s="80"/>
      <c r="VZW28" s="80"/>
      <c r="VZX28" s="80"/>
      <c r="VZY28" s="80"/>
      <c r="VZZ28" s="80"/>
      <c r="WAA28" s="80"/>
      <c r="WAB28" s="80"/>
      <c r="WAC28" s="80"/>
      <c r="WAD28" s="80"/>
      <c r="WAE28" s="80"/>
      <c r="WAF28" s="80"/>
      <c r="WAG28" s="80"/>
      <c r="WAH28" s="80"/>
      <c r="WAI28" s="80"/>
      <c r="WAJ28" s="80"/>
      <c r="WAK28" s="80"/>
      <c r="WAL28" s="80"/>
      <c r="WAM28" s="80"/>
      <c r="WAN28" s="80"/>
      <c r="WAO28" s="80"/>
      <c r="WAP28" s="80"/>
      <c r="WAQ28" s="80"/>
      <c r="WAR28" s="80"/>
      <c r="WAS28" s="80"/>
      <c r="WAT28" s="80"/>
      <c r="WAU28" s="80"/>
      <c r="WAV28" s="80"/>
      <c r="WAW28" s="80"/>
      <c r="WAX28" s="80"/>
      <c r="WAY28" s="80"/>
      <c r="WAZ28" s="80"/>
      <c r="WBA28" s="80"/>
      <c r="WBB28" s="80"/>
      <c r="WBC28" s="80"/>
      <c r="WBD28" s="80"/>
      <c r="WBE28" s="80"/>
      <c r="WBF28" s="80"/>
      <c r="WBG28" s="80"/>
      <c r="WBH28" s="80"/>
      <c r="WBI28" s="80"/>
      <c r="WBJ28" s="80"/>
      <c r="WBK28" s="80"/>
      <c r="WBL28" s="80"/>
      <c r="WBM28" s="80"/>
      <c r="WBN28" s="80"/>
      <c r="WBO28" s="80"/>
      <c r="WBP28" s="80"/>
      <c r="WBQ28" s="80"/>
      <c r="WBR28" s="80"/>
      <c r="WBS28" s="80"/>
      <c r="WBT28" s="80"/>
      <c r="WBU28" s="80"/>
      <c r="WBV28" s="80"/>
      <c r="WBW28" s="80"/>
      <c r="WBX28" s="80"/>
      <c r="WBY28" s="80"/>
      <c r="WBZ28" s="80"/>
      <c r="WCA28" s="80"/>
      <c r="WCB28" s="80"/>
      <c r="WCC28" s="80"/>
      <c r="WCD28" s="80"/>
      <c r="WCE28" s="80"/>
      <c r="WCF28" s="80"/>
      <c r="WCG28" s="80"/>
      <c r="WCH28" s="80"/>
      <c r="WCI28" s="80"/>
      <c r="WCJ28" s="80"/>
      <c r="WCK28" s="80"/>
      <c r="WCL28" s="80"/>
      <c r="WCM28" s="80"/>
      <c r="WCN28" s="80"/>
      <c r="WCO28" s="80"/>
      <c r="WCP28" s="80"/>
      <c r="WCQ28" s="80"/>
      <c r="WCR28" s="80"/>
      <c r="WCS28" s="80"/>
      <c r="WCT28" s="80"/>
      <c r="WCU28" s="80"/>
      <c r="WCV28" s="80"/>
      <c r="WCW28" s="80"/>
      <c r="WCX28" s="80"/>
      <c r="WCY28" s="80"/>
      <c r="WCZ28" s="80"/>
      <c r="WDA28" s="80"/>
      <c r="WDB28" s="80"/>
      <c r="WDC28" s="80"/>
      <c r="WDD28" s="80"/>
      <c r="WDE28" s="80"/>
      <c r="WDF28" s="80"/>
      <c r="WDG28" s="80"/>
      <c r="WDH28" s="80"/>
      <c r="WDI28" s="80"/>
      <c r="WDJ28" s="80"/>
      <c r="WDK28" s="80"/>
      <c r="WDL28" s="80"/>
      <c r="WDM28" s="80"/>
      <c r="WDN28" s="80"/>
      <c r="WDO28" s="80"/>
      <c r="WDP28" s="80"/>
      <c r="WDQ28" s="80"/>
      <c r="WDR28" s="80"/>
      <c r="WDS28" s="80"/>
      <c r="WDT28" s="80"/>
      <c r="WDU28" s="80"/>
      <c r="WDV28" s="80"/>
      <c r="WDW28" s="80"/>
      <c r="WDX28" s="80"/>
      <c r="WDY28" s="80"/>
      <c r="WDZ28" s="80"/>
      <c r="WEA28" s="80"/>
      <c r="WEB28" s="80"/>
      <c r="WEC28" s="80"/>
      <c r="WED28" s="80"/>
      <c r="WEE28" s="80"/>
      <c r="WEF28" s="80"/>
      <c r="WEG28" s="80"/>
      <c r="WEH28" s="80"/>
      <c r="WEI28" s="80"/>
      <c r="WEJ28" s="80"/>
      <c r="WEK28" s="80"/>
      <c r="WEL28" s="80"/>
      <c r="WEM28" s="80"/>
      <c r="WEN28" s="80"/>
      <c r="WEO28" s="80"/>
      <c r="WEP28" s="80"/>
      <c r="WEQ28" s="80"/>
      <c r="WER28" s="80"/>
      <c r="WES28" s="80"/>
      <c r="WET28" s="80"/>
      <c r="WEU28" s="80"/>
      <c r="WEV28" s="80"/>
      <c r="WEW28" s="80"/>
      <c r="WEX28" s="80"/>
      <c r="WEY28" s="80"/>
      <c r="WEZ28" s="80"/>
      <c r="WFA28" s="80"/>
      <c r="WFB28" s="80"/>
      <c r="WFC28" s="80"/>
      <c r="WFD28" s="80"/>
      <c r="WFE28" s="80"/>
      <c r="WFF28" s="80"/>
      <c r="WFG28" s="80"/>
      <c r="WFH28" s="80"/>
      <c r="WFI28" s="80"/>
      <c r="WFJ28" s="80"/>
      <c r="WFK28" s="80"/>
      <c r="WFL28" s="80"/>
      <c r="WFM28" s="80"/>
      <c r="WFN28" s="80"/>
      <c r="WFO28" s="80"/>
      <c r="WFP28" s="80"/>
      <c r="WFQ28" s="80"/>
      <c r="WFR28" s="80"/>
      <c r="WFS28" s="80"/>
      <c r="WFT28" s="80"/>
      <c r="WFU28" s="80"/>
      <c r="WFV28" s="80"/>
      <c r="WFW28" s="80"/>
      <c r="WFX28" s="80"/>
      <c r="WFY28" s="80"/>
      <c r="WFZ28" s="80"/>
      <c r="WGA28" s="80"/>
      <c r="WGB28" s="80"/>
      <c r="WGC28" s="80"/>
      <c r="WGD28" s="80"/>
      <c r="WGE28" s="80"/>
      <c r="WGF28" s="80"/>
      <c r="WGG28" s="80"/>
      <c r="WGH28" s="80"/>
      <c r="WGI28" s="80"/>
      <c r="WGJ28" s="80"/>
      <c r="WGK28" s="80"/>
      <c r="WGL28" s="80"/>
      <c r="WGM28" s="80"/>
      <c r="WGN28" s="80"/>
      <c r="WGO28" s="80"/>
      <c r="WGP28" s="80"/>
      <c r="WGQ28" s="80"/>
      <c r="WGR28" s="80"/>
      <c r="WGS28" s="80"/>
      <c r="WGT28" s="80"/>
      <c r="WGU28" s="80"/>
      <c r="WGV28" s="80"/>
      <c r="WGW28" s="80"/>
      <c r="WGX28" s="80"/>
      <c r="WGY28" s="80"/>
      <c r="WGZ28" s="80"/>
      <c r="WHA28" s="80"/>
      <c r="WHB28" s="80"/>
      <c r="WHC28" s="80"/>
      <c r="WHD28" s="80"/>
      <c r="WHE28" s="80"/>
      <c r="WHF28" s="80"/>
      <c r="WHG28" s="80"/>
      <c r="WHH28" s="80"/>
      <c r="WHI28" s="80"/>
      <c r="WHJ28" s="80"/>
      <c r="WHK28" s="80"/>
      <c r="WHL28" s="80"/>
      <c r="WHM28" s="80"/>
      <c r="WHN28" s="80"/>
      <c r="WHO28" s="80"/>
      <c r="WHP28" s="80"/>
      <c r="WHQ28" s="80"/>
      <c r="WHR28" s="80"/>
      <c r="WHS28" s="80"/>
      <c r="WHT28" s="80"/>
      <c r="WHU28" s="80"/>
      <c r="WHV28" s="80"/>
      <c r="WHW28" s="80"/>
      <c r="WHX28" s="80"/>
      <c r="WHY28" s="80"/>
      <c r="WHZ28" s="80"/>
      <c r="WIA28" s="80"/>
      <c r="WIB28" s="80"/>
      <c r="WIC28" s="80"/>
      <c r="WID28" s="80"/>
      <c r="WIE28" s="80"/>
      <c r="WIF28" s="80"/>
      <c r="WIG28" s="80"/>
      <c r="WIH28" s="80"/>
      <c r="WII28" s="80"/>
      <c r="WIJ28" s="80"/>
      <c r="WIK28" s="80"/>
      <c r="WIL28" s="80"/>
      <c r="WIM28" s="80"/>
      <c r="WIN28" s="80"/>
      <c r="WIO28" s="80"/>
      <c r="WIP28" s="80"/>
      <c r="WIQ28" s="80"/>
      <c r="WIR28" s="80"/>
      <c r="WIS28" s="80"/>
      <c r="WIT28" s="80"/>
      <c r="WIU28" s="80"/>
      <c r="WIV28" s="80"/>
      <c r="WIW28" s="80"/>
      <c r="WIX28" s="80"/>
      <c r="WIY28" s="80"/>
      <c r="WIZ28" s="80"/>
      <c r="WJA28" s="80"/>
      <c r="WJB28" s="80"/>
      <c r="WJC28" s="80"/>
      <c r="WJD28" s="80"/>
      <c r="WJE28" s="80"/>
      <c r="WJF28" s="80"/>
      <c r="WJG28" s="80"/>
      <c r="WJH28" s="80"/>
      <c r="WJI28" s="80"/>
      <c r="WJJ28" s="80"/>
      <c r="WJK28" s="80"/>
      <c r="WJL28" s="80"/>
      <c r="WJM28" s="80"/>
      <c r="WJN28" s="80"/>
      <c r="WJO28" s="80"/>
      <c r="WJP28" s="80"/>
      <c r="WJQ28" s="80"/>
      <c r="WJR28" s="80"/>
      <c r="WJS28" s="80"/>
      <c r="WJT28" s="80"/>
      <c r="WJU28" s="80"/>
      <c r="WJV28" s="80"/>
      <c r="WJW28" s="80"/>
      <c r="WJX28" s="80"/>
      <c r="WJY28" s="80"/>
      <c r="WJZ28" s="80"/>
      <c r="WKA28" s="80"/>
      <c r="WKB28" s="80"/>
      <c r="WKC28" s="80"/>
      <c r="WKD28" s="80"/>
      <c r="WKE28" s="80"/>
      <c r="WKF28" s="80"/>
      <c r="WKG28" s="80"/>
      <c r="WKH28" s="80"/>
      <c r="WKI28" s="80"/>
      <c r="WKJ28" s="80"/>
      <c r="WKK28" s="80"/>
      <c r="WKL28" s="80"/>
      <c r="WKM28" s="80"/>
      <c r="WKN28" s="80"/>
      <c r="WKO28" s="80"/>
      <c r="WKP28" s="80"/>
      <c r="WKQ28" s="80"/>
      <c r="WKR28" s="80"/>
      <c r="WKS28" s="80"/>
      <c r="WKT28" s="80"/>
      <c r="WKU28" s="80"/>
      <c r="WKV28" s="80"/>
      <c r="WKW28" s="80"/>
      <c r="WKX28" s="80"/>
      <c r="WKY28" s="80"/>
      <c r="WKZ28" s="80"/>
      <c r="WLA28" s="80"/>
      <c r="WLB28" s="80"/>
      <c r="WLC28" s="80"/>
      <c r="WLD28" s="80"/>
      <c r="WLE28" s="80"/>
      <c r="WLF28" s="80"/>
      <c r="WLG28" s="80"/>
      <c r="WLH28" s="80"/>
      <c r="WLI28" s="80"/>
      <c r="WLJ28" s="80"/>
      <c r="WLK28" s="80"/>
      <c r="WLL28" s="80"/>
      <c r="WLM28" s="80"/>
      <c r="WLN28" s="80"/>
      <c r="WLO28" s="80"/>
      <c r="WLP28" s="80"/>
      <c r="WLQ28" s="80"/>
      <c r="WLR28" s="80"/>
      <c r="WLS28" s="80"/>
      <c r="WLT28" s="80"/>
      <c r="WLU28" s="80"/>
      <c r="WLV28" s="80"/>
      <c r="WLW28" s="80"/>
      <c r="WLX28" s="80"/>
      <c r="WLY28" s="80"/>
      <c r="WLZ28" s="80"/>
      <c r="WMA28" s="80"/>
      <c r="WMB28" s="80"/>
      <c r="WMC28" s="80"/>
      <c r="WMD28" s="80"/>
      <c r="WME28" s="80"/>
      <c r="WMF28" s="80"/>
      <c r="WMG28" s="80"/>
      <c r="WMH28" s="80"/>
      <c r="WMI28" s="80"/>
      <c r="WMJ28" s="80"/>
      <c r="WMK28" s="80"/>
      <c r="WML28" s="80"/>
      <c r="WMM28" s="80"/>
      <c r="WMN28" s="80"/>
      <c r="WMO28" s="80"/>
      <c r="WMP28" s="80"/>
      <c r="WMQ28" s="80"/>
      <c r="WMR28" s="80"/>
      <c r="WMS28" s="80"/>
      <c r="WMT28" s="80"/>
      <c r="WMU28" s="80"/>
      <c r="WMV28" s="80"/>
      <c r="WMW28" s="80"/>
      <c r="WMX28" s="80"/>
      <c r="WMY28" s="80"/>
      <c r="WMZ28" s="80"/>
      <c r="WNA28" s="80"/>
      <c r="WNB28" s="80"/>
      <c r="WNC28" s="80"/>
      <c r="WND28" s="80"/>
      <c r="WNE28" s="80"/>
      <c r="WNF28" s="80"/>
      <c r="WNG28" s="80"/>
      <c r="WNH28" s="80"/>
      <c r="WNI28" s="80"/>
      <c r="WNJ28" s="80"/>
      <c r="WNK28" s="80"/>
      <c r="WNL28" s="80"/>
      <c r="WNM28" s="80"/>
      <c r="WNN28" s="80"/>
      <c r="WNO28" s="80"/>
      <c r="WNP28" s="80"/>
      <c r="WNQ28" s="80"/>
      <c r="WNR28" s="80"/>
      <c r="WNS28" s="80"/>
      <c r="WNT28" s="80"/>
      <c r="WNU28" s="80"/>
      <c r="WNV28" s="80"/>
      <c r="WNW28" s="80"/>
      <c r="WNX28" s="80"/>
      <c r="WNY28" s="80"/>
      <c r="WNZ28" s="80"/>
      <c r="WOA28" s="80"/>
      <c r="WOB28" s="80"/>
      <c r="WOC28" s="80"/>
      <c r="WOD28" s="80"/>
      <c r="WOE28" s="80"/>
      <c r="WOF28" s="80"/>
      <c r="WOG28" s="80"/>
      <c r="WOH28" s="80"/>
      <c r="WOI28" s="80"/>
      <c r="WOJ28" s="80"/>
      <c r="WOK28" s="80"/>
      <c r="WOL28" s="80"/>
      <c r="WOM28" s="80"/>
      <c r="WON28" s="80"/>
      <c r="WOO28" s="80"/>
      <c r="WOP28" s="80"/>
      <c r="WOQ28" s="80"/>
      <c r="WOR28" s="80"/>
      <c r="WOS28" s="80"/>
      <c r="WOT28" s="80"/>
      <c r="WOU28" s="80"/>
      <c r="WOV28" s="80"/>
      <c r="WOW28" s="80"/>
      <c r="WOX28" s="80"/>
      <c r="WOY28" s="80"/>
      <c r="WOZ28" s="80"/>
      <c r="WPA28" s="80"/>
      <c r="WPB28" s="80"/>
      <c r="WPC28" s="80"/>
      <c r="WPD28" s="80"/>
      <c r="WPE28" s="80"/>
      <c r="WPF28" s="80"/>
      <c r="WPG28" s="80"/>
      <c r="WPH28" s="80"/>
      <c r="WPI28" s="80"/>
      <c r="WPJ28" s="80"/>
      <c r="WPK28" s="80"/>
      <c r="WPL28" s="80"/>
      <c r="WPM28" s="80"/>
      <c r="WPN28" s="80"/>
      <c r="WPO28" s="80"/>
      <c r="WPP28" s="80"/>
      <c r="WPQ28" s="80"/>
      <c r="WPR28" s="80"/>
      <c r="WPS28" s="80"/>
      <c r="WPT28" s="80"/>
      <c r="WPU28" s="80"/>
      <c r="WPV28" s="80"/>
      <c r="WPW28" s="80"/>
      <c r="WPX28" s="80"/>
      <c r="WPY28" s="80"/>
      <c r="WPZ28" s="80"/>
      <c r="WQA28" s="80"/>
      <c r="WQB28" s="80"/>
      <c r="WQC28" s="80"/>
      <c r="WQD28" s="80"/>
      <c r="WQE28" s="80"/>
      <c r="WQF28" s="80"/>
      <c r="WQG28" s="80"/>
      <c r="WQH28" s="80"/>
      <c r="WQI28" s="80"/>
      <c r="WQJ28" s="80"/>
      <c r="WQK28" s="80"/>
      <c r="WQL28" s="80"/>
      <c r="WQM28" s="80"/>
      <c r="WQN28" s="80"/>
      <c r="WQO28" s="80"/>
      <c r="WQP28" s="80"/>
      <c r="WQQ28" s="80"/>
      <c r="WQR28" s="80"/>
      <c r="WQS28" s="80"/>
      <c r="WQT28" s="80"/>
      <c r="WQU28" s="80"/>
      <c r="WQV28" s="80"/>
      <c r="WQW28" s="80"/>
      <c r="WQX28" s="80"/>
      <c r="WQY28" s="80"/>
      <c r="WQZ28" s="80"/>
      <c r="WRA28" s="80"/>
      <c r="WRB28" s="80"/>
      <c r="WRC28" s="80"/>
      <c r="WRD28" s="80"/>
      <c r="WRE28" s="80"/>
      <c r="WRF28" s="80"/>
      <c r="WRG28" s="80"/>
      <c r="WRH28" s="80"/>
      <c r="WRI28" s="80"/>
      <c r="WRJ28" s="80"/>
      <c r="WRK28" s="80"/>
      <c r="WRL28" s="80"/>
      <c r="WRM28" s="80"/>
      <c r="WRN28" s="80"/>
      <c r="WRO28" s="80"/>
      <c r="WRP28" s="80"/>
      <c r="WRQ28" s="80"/>
      <c r="WRR28" s="80"/>
      <c r="WRS28" s="80"/>
      <c r="WRT28" s="80"/>
      <c r="WRU28" s="80"/>
      <c r="WRV28" s="80"/>
      <c r="WRW28" s="80"/>
      <c r="WRX28" s="80"/>
      <c r="WRY28" s="80"/>
      <c r="WRZ28" s="80"/>
      <c r="WSA28" s="80"/>
      <c r="WSB28" s="80"/>
      <c r="WSC28" s="80"/>
      <c r="WSD28" s="80"/>
      <c r="WSE28" s="80"/>
      <c r="WSF28" s="80"/>
      <c r="WSG28" s="80"/>
      <c r="WSH28" s="80"/>
      <c r="WSI28" s="80"/>
      <c r="WSJ28" s="80"/>
      <c r="WSK28" s="80"/>
      <c r="WSL28" s="80"/>
      <c r="WSM28" s="80"/>
      <c r="WSN28" s="80"/>
      <c r="WSO28" s="80"/>
      <c r="WSP28" s="80"/>
      <c r="WSQ28" s="80"/>
      <c r="WSR28" s="80"/>
      <c r="WSS28" s="80"/>
      <c r="WST28" s="80"/>
      <c r="WSU28" s="80"/>
      <c r="WSV28" s="80"/>
      <c r="WSW28" s="80"/>
      <c r="WSX28" s="80"/>
      <c r="WSY28" s="80"/>
      <c r="WSZ28" s="80"/>
      <c r="WTA28" s="80"/>
      <c r="WTB28" s="80"/>
      <c r="WTC28" s="80"/>
      <c r="WTD28" s="80"/>
      <c r="WTE28" s="80"/>
      <c r="WTF28" s="80"/>
      <c r="WTG28" s="80"/>
      <c r="WTH28" s="80"/>
      <c r="WTI28" s="80"/>
      <c r="WTJ28" s="80"/>
      <c r="WTK28" s="80"/>
      <c r="WTL28" s="80"/>
      <c r="WTM28" s="80"/>
      <c r="WTN28" s="80"/>
      <c r="WTO28" s="80"/>
      <c r="WTP28" s="80"/>
      <c r="WTQ28" s="80"/>
      <c r="WTR28" s="80"/>
      <c r="WTS28" s="80"/>
      <c r="WTT28" s="80"/>
      <c r="WTU28" s="80"/>
      <c r="WTV28" s="80"/>
      <c r="WTW28" s="80"/>
      <c r="WTX28" s="80"/>
      <c r="WTY28" s="80"/>
      <c r="WTZ28" s="80"/>
      <c r="WUA28" s="80"/>
      <c r="WUB28" s="80"/>
      <c r="WUC28" s="80"/>
      <c r="WUD28" s="80"/>
      <c r="WUE28" s="80"/>
      <c r="WUF28" s="80"/>
      <c r="WUG28" s="80"/>
      <c r="WUH28" s="80"/>
      <c r="WUI28" s="80"/>
      <c r="WUJ28" s="80"/>
      <c r="WUK28" s="80"/>
      <c r="WUL28" s="80"/>
      <c r="WUM28" s="80"/>
      <c r="WUN28" s="80"/>
      <c r="WUO28" s="80"/>
      <c r="WUP28" s="80"/>
      <c r="WUQ28" s="80"/>
      <c r="WUR28" s="80"/>
      <c r="WUS28" s="80"/>
      <c r="WUT28" s="80"/>
      <c r="WUU28" s="80"/>
      <c r="WUV28" s="80"/>
      <c r="WUW28" s="80"/>
      <c r="WUX28" s="80"/>
      <c r="WUY28" s="80"/>
      <c r="WUZ28" s="80"/>
      <c r="WVA28" s="80"/>
      <c r="WVB28" s="80"/>
      <c r="WVC28" s="80"/>
      <c r="WVD28" s="80"/>
      <c r="WVE28" s="80"/>
      <c r="WVF28" s="80"/>
      <c r="WVG28" s="80"/>
      <c r="WVH28" s="80"/>
      <c r="WVI28" s="80"/>
      <c r="WVJ28" s="80"/>
      <c r="WVK28" s="80"/>
      <c r="WVL28" s="80"/>
      <c r="WVM28" s="80"/>
      <c r="WVN28" s="80"/>
      <c r="WVO28" s="80"/>
      <c r="WVP28" s="80"/>
      <c r="WVQ28" s="80"/>
      <c r="WVR28" s="80"/>
      <c r="WVS28" s="80"/>
      <c r="WVT28" s="80"/>
      <c r="WVU28" s="80"/>
      <c r="WVV28" s="80"/>
      <c r="WVW28" s="80"/>
      <c r="WVX28" s="80"/>
      <c r="WVY28" s="80"/>
      <c r="WVZ28" s="80"/>
      <c r="WWA28" s="80"/>
      <c r="WWB28" s="80"/>
      <c r="WWC28" s="80"/>
      <c r="WWD28" s="80"/>
      <c r="WWE28" s="80"/>
      <c r="WWF28" s="80"/>
      <c r="WWG28" s="80"/>
      <c r="WWH28" s="80"/>
      <c r="WWI28" s="80"/>
      <c r="WWJ28" s="80"/>
      <c r="WWK28" s="80"/>
      <c r="WWL28" s="80"/>
      <c r="WWM28" s="80"/>
      <c r="WWN28" s="80"/>
      <c r="WWO28" s="80"/>
      <c r="WWP28" s="80"/>
      <c r="WWQ28" s="80"/>
      <c r="WWR28" s="80"/>
      <c r="WWS28" s="80"/>
      <c r="WWT28" s="80"/>
      <c r="WWU28" s="80"/>
      <c r="WWV28" s="80"/>
      <c r="WWW28" s="80"/>
      <c r="WWX28" s="80"/>
      <c r="WWY28" s="80"/>
      <c r="WWZ28" s="80"/>
      <c r="WXA28" s="80"/>
      <c r="WXB28" s="80"/>
      <c r="WXC28" s="80"/>
      <c r="WXD28" s="80"/>
      <c r="WXE28" s="80"/>
      <c r="WXF28" s="80"/>
      <c r="WXG28" s="80"/>
      <c r="WXH28" s="80"/>
      <c r="WXI28" s="80"/>
      <c r="WXJ28" s="80"/>
      <c r="WXK28" s="80"/>
      <c r="WXL28" s="80"/>
      <c r="WXM28" s="80"/>
      <c r="WXN28" s="80"/>
      <c r="WXO28" s="80"/>
      <c r="WXP28" s="80"/>
      <c r="WXQ28" s="80"/>
      <c r="WXR28" s="80"/>
      <c r="WXS28" s="80"/>
      <c r="WXT28" s="80"/>
      <c r="WXU28" s="80"/>
      <c r="WXV28" s="80"/>
      <c r="WXW28" s="80"/>
      <c r="WXX28" s="80"/>
      <c r="WXY28" s="80"/>
      <c r="WXZ28" s="80"/>
      <c r="WYA28" s="80"/>
      <c r="WYB28" s="80"/>
      <c r="WYC28" s="80"/>
      <c r="WYD28" s="80"/>
      <c r="WYE28" s="80"/>
      <c r="WYF28" s="80"/>
      <c r="WYG28" s="80"/>
      <c r="WYH28" s="80"/>
      <c r="WYI28" s="80"/>
      <c r="WYJ28" s="80"/>
      <c r="WYK28" s="80"/>
      <c r="WYL28" s="80"/>
      <c r="WYM28" s="80"/>
      <c r="WYN28" s="80"/>
      <c r="WYO28" s="80"/>
      <c r="WYP28" s="80"/>
      <c r="WYQ28" s="80"/>
      <c r="WYR28" s="80"/>
      <c r="WYS28" s="80"/>
      <c r="WYT28" s="80"/>
      <c r="WYU28" s="80"/>
      <c r="WYV28" s="80"/>
      <c r="WYW28" s="80"/>
      <c r="WYX28" s="80"/>
      <c r="WYY28" s="80"/>
      <c r="WYZ28" s="80"/>
      <c r="WZA28" s="80"/>
      <c r="WZB28" s="80"/>
      <c r="WZC28" s="80"/>
      <c r="WZD28" s="80"/>
      <c r="WZE28" s="80"/>
      <c r="WZF28" s="80"/>
      <c r="WZG28" s="80"/>
      <c r="WZH28" s="80"/>
      <c r="WZI28" s="80"/>
      <c r="WZJ28" s="80"/>
      <c r="WZK28" s="80"/>
      <c r="WZL28" s="80"/>
      <c r="WZM28" s="80"/>
      <c r="WZN28" s="80"/>
      <c r="WZO28" s="80"/>
      <c r="WZP28" s="80"/>
      <c r="WZQ28" s="80"/>
      <c r="WZR28" s="80"/>
      <c r="WZS28" s="80"/>
      <c r="WZT28" s="80"/>
      <c r="WZU28" s="80"/>
      <c r="WZV28" s="80"/>
      <c r="WZW28" s="80"/>
      <c r="WZX28" s="80"/>
      <c r="WZY28" s="80"/>
      <c r="WZZ28" s="80"/>
      <c r="XAA28" s="80"/>
      <c r="XAB28" s="80"/>
      <c r="XAC28" s="80"/>
      <c r="XAD28" s="80"/>
      <c r="XAE28" s="80"/>
      <c r="XAF28" s="80"/>
      <c r="XAG28" s="80"/>
      <c r="XAH28" s="80"/>
      <c r="XAI28" s="80"/>
      <c r="XAJ28" s="80"/>
      <c r="XAK28" s="80"/>
      <c r="XAL28" s="80"/>
      <c r="XAM28" s="80"/>
      <c r="XAN28" s="80"/>
      <c r="XAO28" s="80"/>
      <c r="XAP28" s="80"/>
      <c r="XAQ28" s="80"/>
      <c r="XAR28" s="80"/>
      <c r="XAS28" s="80"/>
      <c r="XAT28" s="80"/>
      <c r="XAU28" s="80"/>
      <c r="XAV28" s="80"/>
      <c r="XAW28" s="80"/>
      <c r="XAX28" s="80"/>
      <c r="XAY28" s="80"/>
      <c r="XAZ28" s="80"/>
      <c r="XBA28" s="80"/>
      <c r="XBB28" s="80"/>
      <c r="XBC28" s="80"/>
      <c r="XBD28" s="80"/>
      <c r="XBE28" s="80"/>
      <c r="XBF28" s="80"/>
      <c r="XBG28" s="80"/>
      <c r="XBH28" s="80"/>
      <c r="XBI28" s="80"/>
      <c r="XBJ28" s="80"/>
      <c r="XBK28" s="80"/>
      <c r="XBL28" s="80"/>
      <c r="XBM28" s="80"/>
      <c r="XBN28" s="80"/>
      <c r="XBO28" s="80"/>
      <c r="XBP28" s="80"/>
      <c r="XBQ28" s="80"/>
      <c r="XBR28" s="80"/>
      <c r="XBS28" s="80"/>
      <c r="XBT28" s="80"/>
      <c r="XBU28" s="80"/>
      <c r="XBV28" s="80"/>
      <c r="XBW28" s="80"/>
      <c r="XBX28" s="80"/>
      <c r="XBY28" s="80"/>
      <c r="XBZ28" s="80"/>
      <c r="XCA28" s="80"/>
      <c r="XCB28" s="80"/>
      <c r="XCC28" s="80"/>
      <c r="XCD28" s="80"/>
      <c r="XCE28" s="80"/>
      <c r="XCF28" s="80"/>
      <c r="XCG28" s="80"/>
      <c r="XCH28" s="80"/>
      <c r="XCI28" s="80"/>
      <c r="XCJ28" s="80"/>
      <c r="XCK28" s="80"/>
      <c r="XCL28" s="80"/>
      <c r="XCM28" s="80"/>
      <c r="XCN28" s="80"/>
      <c r="XCO28" s="80"/>
      <c r="XCP28" s="80"/>
      <c r="XCQ28" s="80"/>
      <c r="XCR28" s="80"/>
      <c r="XCS28" s="80"/>
      <c r="XCT28" s="80"/>
      <c r="XCU28" s="80"/>
      <c r="XCV28" s="80"/>
      <c r="XCW28" s="80"/>
      <c r="XCX28" s="80"/>
      <c r="XCY28" s="80"/>
      <c r="XCZ28" s="80"/>
      <c r="XDA28" s="80"/>
      <c r="XDB28" s="80"/>
      <c r="XDC28" s="80"/>
      <c r="XDD28" s="80"/>
      <c r="XDE28" s="80"/>
      <c r="XDF28" s="80"/>
      <c r="XDG28" s="80"/>
      <c r="XDH28" s="80"/>
      <c r="XDI28" s="80"/>
      <c r="XDJ28" s="80"/>
      <c r="XDK28" s="80"/>
      <c r="XDL28" s="80"/>
      <c r="XDM28" s="80"/>
      <c r="XDN28" s="80"/>
    </row>
    <row r="29" spans="2:16342" s="76" customFormat="1">
      <c r="B29" s="27" t="s">
        <v>360</v>
      </c>
      <c r="C29" s="84">
        <v>58209.499999999993</v>
      </c>
      <c r="D29" s="84">
        <v>69340</v>
      </c>
      <c r="E29" s="84">
        <v>85675.299999999988</v>
      </c>
      <c r="F29" s="84">
        <v>108756.18253599678</v>
      </c>
      <c r="G29" s="84">
        <v>134701.25010111945</v>
      </c>
      <c r="H29" s="72">
        <v>160880.29681741237</v>
      </c>
      <c r="I29" s="84">
        <v>140638.30000000002</v>
      </c>
      <c r="J29" s="84">
        <v>153137.60000000001</v>
      </c>
      <c r="K29" s="84">
        <v>176462</v>
      </c>
      <c r="L29" s="84">
        <v>205513.89896435608</v>
      </c>
      <c r="M29" s="84">
        <v>236566.67449799922</v>
      </c>
      <c r="N29" s="72">
        <v>271213.45085666986</v>
      </c>
      <c r="O29" s="84" t="s">
        <v>1429</v>
      </c>
      <c r="P29" s="84">
        <v>124071.4</v>
      </c>
      <c r="Q29" s="84">
        <v>143370</v>
      </c>
      <c r="R29" s="84">
        <v>177310.24999999997</v>
      </c>
      <c r="S29" s="84">
        <v>213410.45018525945</v>
      </c>
      <c r="T29" s="72">
        <v>241437.29624666864</v>
      </c>
      <c r="U29" s="84">
        <v>43292.4</v>
      </c>
      <c r="V29" s="84">
        <v>61404</v>
      </c>
      <c r="W29" s="84">
        <v>77444.300000000017</v>
      </c>
      <c r="X29" s="84">
        <v>85482.559982649997</v>
      </c>
      <c r="Y29" s="84">
        <v>100320.14859779002</v>
      </c>
      <c r="Z29" s="72">
        <v>115577.78337163024</v>
      </c>
      <c r="AA29" s="84">
        <v>26944.400000000001</v>
      </c>
      <c r="AB29" s="84">
        <v>32996.6</v>
      </c>
      <c r="AC29" s="84">
        <v>41161.300000000003</v>
      </c>
      <c r="AD29" s="84">
        <v>48036.1</v>
      </c>
      <c r="AE29" s="84">
        <v>56005.587999999996</v>
      </c>
      <c r="AF29" s="72">
        <v>64440.553239999994</v>
      </c>
      <c r="AG29" s="84">
        <v>7025.84</v>
      </c>
      <c r="AH29" s="84">
        <v>8522.35</v>
      </c>
      <c r="AI29" s="84">
        <v>12475.500000000002</v>
      </c>
      <c r="AJ29" s="84">
        <v>16378.878000000001</v>
      </c>
      <c r="AK29" s="84">
        <v>21602.270959999998</v>
      </c>
      <c r="AL29" s="72">
        <v>28002.732779199996</v>
      </c>
      <c r="AM29" s="84">
        <v>131141.6</v>
      </c>
      <c r="AN29" s="84">
        <v>137422.59999999998</v>
      </c>
      <c r="AO29" s="84">
        <v>172817.1</v>
      </c>
      <c r="AP29" s="84">
        <v>210525.14804016444</v>
      </c>
      <c r="AQ29" s="84">
        <v>242195.10763083189</v>
      </c>
      <c r="AR29" s="72">
        <v>277386.50293927017</v>
      </c>
      <c r="AS29" s="84">
        <v>1359790.3</v>
      </c>
      <c r="AT29" s="84">
        <v>1565212.2</v>
      </c>
      <c r="AU29" s="84">
        <v>1833406.8</v>
      </c>
      <c r="AV29" s="84">
        <v>2096540.6812933027</v>
      </c>
      <c r="AW29" s="84">
        <v>2427430.3768843138</v>
      </c>
      <c r="AX29" s="72">
        <v>2770632.9998166612</v>
      </c>
      <c r="AY29" s="84" t="s">
        <v>1429</v>
      </c>
      <c r="AZ29" s="84" t="s">
        <v>1429</v>
      </c>
      <c r="BA29" s="84" t="s">
        <v>1429</v>
      </c>
      <c r="BB29" s="84" t="s">
        <v>1429</v>
      </c>
      <c r="BC29" s="84" t="s">
        <v>1429</v>
      </c>
      <c r="BD29" s="72" t="s">
        <v>1429</v>
      </c>
      <c r="BE29" s="84">
        <v>47912.499999999993</v>
      </c>
      <c r="BF29" s="84">
        <v>61283.3</v>
      </c>
      <c r="BG29" s="84">
        <v>80898.099999999991</v>
      </c>
      <c r="BH29" s="84">
        <v>93476.789140826018</v>
      </c>
      <c r="BI29" s="84">
        <v>105430.69936104413</v>
      </c>
      <c r="BJ29" s="72">
        <v>120782.06159341524</v>
      </c>
      <c r="BK29" s="84">
        <v>495.7</v>
      </c>
      <c r="BL29" s="84">
        <v>537.1</v>
      </c>
      <c r="BM29" s="84">
        <v>1614.4</v>
      </c>
      <c r="BN29" s="84">
        <v>4302.7510000000002</v>
      </c>
      <c r="BO29" s="84">
        <v>9094.494999999999</v>
      </c>
      <c r="BP29" s="72">
        <v>13218.593249999996</v>
      </c>
      <c r="BQ29" s="84" t="s">
        <v>1429</v>
      </c>
      <c r="BR29" s="84" t="s">
        <v>1429</v>
      </c>
      <c r="BS29" s="84" t="s">
        <v>1429</v>
      </c>
      <c r="BT29" s="84" t="s">
        <v>1429</v>
      </c>
      <c r="BU29" s="84" t="s">
        <v>1429</v>
      </c>
      <c r="BV29" s="72" t="s">
        <v>1429</v>
      </c>
      <c r="BW29" s="84" t="s">
        <v>1429</v>
      </c>
      <c r="BX29" s="84" t="s">
        <v>1429</v>
      </c>
      <c r="BY29" s="84" t="s">
        <v>1429</v>
      </c>
      <c r="BZ29" s="84" t="s">
        <v>1429</v>
      </c>
      <c r="CA29" s="84" t="s">
        <v>1429</v>
      </c>
      <c r="CB29" s="72" t="s">
        <v>1429</v>
      </c>
      <c r="CC29" s="84" t="s">
        <v>1429</v>
      </c>
      <c r="CD29" s="84" t="s">
        <v>1429</v>
      </c>
      <c r="CE29" s="84" t="s">
        <v>1429</v>
      </c>
      <c r="CF29" s="84" t="s">
        <v>1429</v>
      </c>
      <c r="CG29" s="84" t="s">
        <v>1429</v>
      </c>
      <c r="CH29" s="72" t="s">
        <v>1429</v>
      </c>
      <c r="CI29" s="84" t="s">
        <v>1429</v>
      </c>
      <c r="CJ29" s="84" t="s">
        <v>1429</v>
      </c>
      <c r="CK29" s="84" t="s">
        <v>1429</v>
      </c>
      <c r="CL29" s="84" t="s">
        <v>1429</v>
      </c>
      <c r="CM29" s="84" t="s">
        <v>1429</v>
      </c>
      <c r="CN29" s="72" t="s">
        <v>1429</v>
      </c>
      <c r="CO29" s="84" t="s">
        <v>1429</v>
      </c>
      <c r="CP29" s="84" t="s">
        <v>1429</v>
      </c>
      <c r="CQ29" s="84" t="s">
        <v>1429</v>
      </c>
      <c r="CR29" s="84" t="s">
        <v>1429</v>
      </c>
      <c r="CS29" s="84" t="s">
        <v>1429</v>
      </c>
      <c r="CT29" s="72" t="s">
        <v>1429</v>
      </c>
      <c r="CU29" s="84" t="s">
        <v>1429</v>
      </c>
      <c r="CV29" s="84" t="s">
        <v>1429</v>
      </c>
      <c r="CW29" s="84" t="s">
        <v>1429</v>
      </c>
      <c r="CX29" s="84" t="s">
        <v>1429</v>
      </c>
      <c r="CY29" s="84" t="s">
        <v>1429</v>
      </c>
      <c r="CZ29" s="72" t="s">
        <v>1429</v>
      </c>
      <c r="DA29" s="84"/>
      <c r="DB29" s="84"/>
      <c r="DC29" s="84"/>
      <c r="DD29" s="84"/>
      <c r="DE29" s="84"/>
      <c r="DF29" s="72"/>
      <c r="DG29" s="84"/>
      <c r="DH29" s="84"/>
      <c r="DI29" s="84"/>
      <c r="DJ29" s="84"/>
      <c r="DK29" s="84"/>
      <c r="DL29" s="72"/>
      <c r="DM29" s="80"/>
      <c r="DN29" s="80"/>
      <c r="DO29" s="80"/>
      <c r="DP29" s="80"/>
      <c r="DQ29" s="80"/>
      <c r="DR29" s="80"/>
      <c r="DS29" s="80"/>
      <c r="DT29" s="80"/>
      <c r="DU29" s="80"/>
      <c r="DV29" s="80"/>
      <c r="DW29" s="80"/>
      <c r="DX29" s="80"/>
      <c r="DY29" s="80"/>
      <c r="DZ29" s="80"/>
      <c r="EA29" s="80"/>
      <c r="EB29" s="80"/>
      <c r="EC29" s="80"/>
      <c r="ED29" s="80"/>
      <c r="EE29" s="80"/>
      <c r="EF29" s="80"/>
      <c r="EG29" s="80"/>
      <c r="EH29" s="80"/>
      <c r="EI29" s="80"/>
      <c r="EJ29" s="80"/>
      <c r="EK29" s="80"/>
      <c r="EL29" s="80"/>
      <c r="EM29" s="80"/>
      <c r="EN29" s="80"/>
      <c r="EO29" s="80"/>
      <c r="EP29" s="80"/>
      <c r="EQ29" s="80"/>
      <c r="ER29" s="80"/>
      <c r="ES29" s="80"/>
      <c r="ET29" s="80"/>
      <c r="EU29" s="80"/>
      <c r="EV29" s="80"/>
      <c r="EW29" s="80"/>
      <c r="EX29" s="80"/>
      <c r="EY29" s="80"/>
      <c r="EZ29" s="80"/>
      <c r="FA29" s="80"/>
      <c r="FB29" s="80"/>
      <c r="FC29" s="80"/>
      <c r="FD29" s="80"/>
      <c r="FE29" s="80"/>
      <c r="FF29" s="80"/>
      <c r="FG29" s="80"/>
      <c r="FH29" s="80"/>
      <c r="FI29" s="80"/>
      <c r="FJ29" s="80"/>
      <c r="FK29" s="80"/>
      <c r="FL29" s="80"/>
      <c r="FM29" s="80"/>
      <c r="FN29" s="80"/>
      <c r="FO29" s="80"/>
      <c r="FP29" s="80"/>
      <c r="FQ29" s="80"/>
      <c r="FR29" s="80"/>
      <c r="FS29" s="80"/>
      <c r="FT29" s="80"/>
      <c r="FU29" s="80"/>
      <c r="FV29" s="80"/>
      <c r="FW29" s="80"/>
      <c r="FX29" s="80"/>
      <c r="FY29" s="80"/>
      <c r="FZ29" s="80"/>
      <c r="GA29" s="80"/>
      <c r="GB29" s="80"/>
      <c r="GC29" s="80"/>
      <c r="GD29" s="80"/>
      <c r="GE29" s="80"/>
      <c r="GF29" s="80"/>
      <c r="GG29" s="80"/>
      <c r="GH29" s="80"/>
      <c r="GI29" s="80"/>
      <c r="GJ29" s="80"/>
      <c r="GK29" s="80"/>
      <c r="GL29" s="80"/>
      <c r="GM29" s="80"/>
      <c r="GN29" s="80"/>
      <c r="GO29" s="80"/>
      <c r="GP29" s="80"/>
      <c r="GQ29" s="80"/>
      <c r="GR29" s="80"/>
      <c r="GS29" s="80"/>
      <c r="GT29" s="80"/>
      <c r="GU29" s="80"/>
      <c r="GV29" s="80"/>
      <c r="GW29" s="80"/>
      <c r="GX29" s="80"/>
      <c r="GY29" s="80"/>
      <c r="GZ29" s="80"/>
      <c r="HA29" s="80"/>
      <c r="HB29" s="80"/>
      <c r="HC29" s="80"/>
      <c r="HD29" s="80"/>
      <c r="HE29" s="80"/>
      <c r="HF29" s="80"/>
      <c r="HG29" s="80"/>
      <c r="HH29" s="80"/>
      <c r="HI29" s="80"/>
      <c r="HJ29" s="80"/>
      <c r="HK29" s="80"/>
      <c r="HL29" s="80"/>
      <c r="HM29" s="80"/>
      <c r="HN29" s="80"/>
      <c r="HO29" s="80"/>
      <c r="HP29" s="80"/>
      <c r="HQ29" s="80"/>
      <c r="HR29" s="80"/>
      <c r="HS29" s="80"/>
      <c r="HT29" s="80"/>
      <c r="HU29" s="80"/>
      <c r="HV29" s="80"/>
      <c r="HW29" s="80"/>
      <c r="HX29" s="80"/>
      <c r="HY29" s="80"/>
      <c r="HZ29" s="80"/>
      <c r="IA29" s="80"/>
      <c r="IB29" s="80"/>
      <c r="IC29" s="80"/>
      <c r="ID29" s="80"/>
      <c r="IE29" s="80"/>
      <c r="IF29" s="80"/>
      <c r="IG29" s="80"/>
      <c r="IH29" s="80"/>
      <c r="II29" s="80"/>
      <c r="IJ29" s="80"/>
      <c r="IK29" s="80"/>
      <c r="IL29" s="80"/>
      <c r="IM29" s="80"/>
      <c r="IN29" s="80"/>
      <c r="IO29" s="80"/>
      <c r="IP29" s="80"/>
      <c r="IQ29" s="80"/>
      <c r="IR29" s="80"/>
      <c r="IS29" s="80"/>
      <c r="IT29" s="80"/>
      <c r="IU29" s="80"/>
      <c r="IV29" s="80"/>
      <c r="IW29" s="80"/>
      <c r="IX29" s="80"/>
      <c r="IY29" s="80"/>
      <c r="IZ29" s="80"/>
      <c r="JA29" s="80"/>
      <c r="JB29" s="80"/>
      <c r="JC29" s="80"/>
      <c r="JD29" s="80"/>
      <c r="JE29" s="80"/>
      <c r="JF29" s="80"/>
      <c r="JG29" s="80"/>
      <c r="JH29" s="80"/>
      <c r="JI29" s="80"/>
      <c r="JJ29" s="80"/>
      <c r="JK29" s="80"/>
      <c r="JL29" s="80"/>
      <c r="JM29" s="80"/>
      <c r="JN29" s="80"/>
      <c r="JO29" s="80"/>
      <c r="JP29" s="80"/>
      <c r="JQ29" s="80"/>
      <c r="JR29" s="80"/>
      <c r="JS29" s="80"/>
      <c r="JT29" s="80"/>
      <c r="JU29" s="80"/>
      <c r="JV29" s="80"/>
      <c r="JW29" s="80"/>
      <c r="JX29" s="80"/>
      <c r="JY29" s="80"/>
      <c r="JZ29" s="80"/>
      <c r="KA29" s="80"/>
      <c r="KB29" s="80"/>
      <c r="KC29" s="80"/>
      <c r="KD29" s="80"/>
      <c r="KE29" s="80"/>
      <c r="KF29" s="80"/>
      <c r="KG29" s="80"/>
      <c r="KH29" s="80"/>
      <c r="KI29" s="80"/>
      <c r="KJ29" s="80"/>
      <c r="KK29" s="80"/>
      <c r="KL29" s="80"/>
      <c r="KM29" s="80"/>
      <c r="KN29" s="80"/>
      <c r="KO29" s="80"/>
      <c r="KP29" s="80"/>
      <c r="KQ29" s="80"/>
      <c r="KR29" s="80"/>
      <c r="KS29" s="80"/>
      <c r="KT29" s="80"/>
      <c r="KU29" s="80"/>
      <c r="KV29" s="80"/>
      <c r="KW29" s="80"/>
      <c r="KX29" s="80"/>
      <c r="KY29" s="80"/>
      <c r="KZ29" s="80"/>
      <c r="LA29" s="80"/>
      <c r="LB29" s="80"/>
      <c r="LC29" s="80"/>
      <c r="LD29" s="80"/>
      <c r="LE29" s="80"/>
      <c r="LF29" s="80"/>
      <c r="LG29" s="80"/>
      <c r="LH29" s="80"/>
      <c r="LI29" s="80"/>
      <c r="LJ29" s="80"/>
      <c r="LK29" s="80"/>
      <c r="LL29" s="80"/>
      <c r="LM29" s="80"/>
      <c r="LN29" s="80"/>
      <c r="LO29" s="80"/>
      <c r="LP29" s="80"/>
      <c r="LQ29" s="80"/>
      <c r="LR29" s="80"/>
      <c r="LS29" s="80"/>
      <c r="LT29" s="80"/>
      <c r="LU29" s="80"/>
      <c r="LV29" s="80"/>
      <c r="LW29" s="80"/>
      <c r="LX29" s="80"/>
      <c r="LY29" s="80"/>
      <c r="LZ29" s="80"/>
      <c r="MA29" s="80"/>
      <c r="MB29" s="80"/>
      <c r="MC29" s="80"/>
      <c r="MD29" s="80"/>
      <c r="ME29" s="80"/>
      <c r="MF29" s="80"/>
      <c r="MG29" s="80"/>
      <c r="MH29" s="80"/>
      <c r="MI29" s="80"/>
      <c r="MJ29" s="80"/>
      <c r="MK29" s="80"/>
      <c r="ML29" s="80"/>
      <c r="MM29" s="80"/>
      <c r="MN29" s="80"/>
      <c r="MO29" s="80"/>
      <c r="MP29" s="80"/>
      <c r="MQ29" s="80"/>
      <c r="MR29" s="80"/>
      <c r="MS29" s="80"/>
      <c r="MT29" s="80"/>
      <c r="MU29" s="80"/>
      <c r="MV29" s="80"/>
      <c r="MW29" s="80"/>
      <c r="MX29" s="80"/>
      <c r="MY29" s="80"/>
      <c r="MZ29" s="80"/>
      <c r="NA29" s="80"/>
      <c r="NB29" s="80"/>
      <c r="NC29" s="80"/>
      <c r="ND29" s="80"/>
      <c r="NE29" s="80"/>
      <c r="NF29" s="80"/>
      <c r="NG29" s="80"/>
      <c r="NH29" s="80"/>
      <c r="NI29" s="80"/>
      <c r="NJ29" s="80"/>
      <c r="NK29" s="80"/>
      <c r="NL29" s="80"/>
      <c r="NM29" s="80"/>
      <c r="NN29" s="80"/>
      <c r="NO29" s="80"/>
      <c r="NP29" s="80"/>
      <c r="NQ29" s="80"/>
      <c r="NR29" s="80"/>
      <c r="NS29" s="80"/>
      <c r="NT29" s="80"/>
      <c r="NU29" s="80"/>
      <c r="NV29" s="80"/>
      <c r="NW29" s="80"/>
      <c r="NX29" s="80"/>
      <c r="NY29" s="80"/>
      <c r="NZ29" s="80"/>
      <c r="OA29" s="80"/>
      <c r="OB29" s="80"/>
      <c r="OC29" s="80"/>
      <c r="OD29" s="80"/>
      <c r="OE29" s="80"/>
      <c r="OF29" s="80"/>
      <c r="OG29" s="80"/>
      <c r="OH29" s="80"/>
      <c r="OI29" s="80"/>
      <c r="OJ29" s="80"/>
      <c r="OK29" s="80"/>
      <c r="OL29" s="80"/>
      <c r="OM29" s="80"/>
      <c r="ON29" s="80"/>
      <c r="OO29" s="80"/>
      <c r="OP29" s="80"/>
      <c r="OQ29" s="80"/>
      <c r="OR29" s="80"/>
      <c r="OS29" s="80"/>
      <c r="OT29" s="80"/>
      <c r="OU29" s="80"/>
      <c r="OV29" s="80"/>
      <c r="OW29" s="80"/>
      <c r="OX29" s="80"/>
      <c r="OY29" s="80"/>
      <c r="OZ29" s="80"/>
      <c r="PA29" s="80"/>
      <c r="PB29" s="80"/>
      <c r="PC29" s="80"/>
      <c r="PD29" s="80"/>
      <c r="PE29" s="80"/>
      <c r="PF29" s="80"/>
      <c r="PG29" s="80"/>
      <c r="PH29" s="80"/>
      <c r="PI29" s="80"/>
      <c r="PJ29" s="80"/>
      <c r="PK29" s="80"/>
      <c r="PL29" s="80"/>
      <c r="PM29" s="80"/>
      <c r="PN29" s="80"/>
      <c r="PO29" s="80"/>
      <c r="PP29" s="80"/>
      <c r="PQ29" s="80"/>
      <c r="PR29" s="80"/>
      <c r="PS29" s="80"/>
      <c r="PT29" s="80"/>
      <c r="PU29" s="80"/>
      <c r="PV29" s="80"/>
      <c r="PW29" s="80"/>
      <c r="PX29" s="80"/>
      <c r="PY29" s="80"/>
      <c r="PZ29" s="80"/>
      <c r="QA29" s="80"/>
      <c r="QB29" s="80"/>
      <c r="QC29" s="80"/>
      <c r="QD29" s="80"/>
      <c r="QE29" s="80"/>
      <c r="QF29" s="80"/>
      <c r="QG29" s="80"/>
      <c r="QH29" s="80"/>
      <c r="QI29" s="80"/>
      <c r="QJ29" s="80"/>
      <c r="QK29" s="80"/>
      <c r="QL29" s="80"/>
      <c r="QM29" s="80"/>
      <c r="QN29" s="80"/>
      <c r="QO29" s="80"/>
      <c r="QP29" s="80"/>
      <c r="QQ29" s="80"/>
      <c r="QR29" s="80"/>
      <c r="QS29" s="80"/>
      <c r="QT29" s="80"/>
      <c r="QU29" s="80"/>
      <c r="QV29" s="80"/>
      <c r="QW29" s="80"/>
      <c r="QX29" s="80"/>
      <c r="QY29" s="80"/>
      <c r="QZ29" s="80"/>
      <c r="RA29" s="80"/>
      <c r="RB29" s="80"/>
      <c r="RC29" s="80"/>
      <c r="RD29" s="80"/>
      <c r="RE29" s="80"/>
      <c r="RF29" s="80"/>
      <c r="RG29" s="80"/>
      <c r="RH29" s="80"/>
      <c r="RI29" s="80"/>
      <c r="RJ29" s="80"/>
      <c r="RK29" s="80"/>
      <c r="RL29" s="80"/>
      <c r="RM29" s="80"/>
      <c r="RN29" s="80"/>
      <c r="RO29" s="80"/>
      <c r="RP29" s="80"/>
      <c r="RQ29" s="80"/>
      <c r="RR29" s="80"/>
      <c r="RS29" s="80"/>
      <c r="RT29" s="80"/>
      <c r="RU29" s="80"/>
      <c r="RV29" s="80"/>
      <c r="RW29" s="80"/>
      <c r="RX29" s="80"/>
      <c r="RY29" s="80"/>
      <c r="RZ29" s="80"/>
      <c r="SA29" s="80"/>
      <c r="SB29" s="80"/>
      <c r="SC29" s="80"/>
      <c r="SD29" s="80"/>
      <c r="SE29" s="80"/>
      <c r="SF29" s="80"/>
      <c r="SG29" s="80"/>
      <c r="SH29" s="80"/>
      <c r="SI29" s="80"/>
      <c r="SJ29" s="80"/>
      <c r="SK29" s="80"/>
      <c r="SL29" s="80"/>
      <c r="SM29" s="80"/>
      <c r="SN29" s="80"/>
      <c r="SO29" s="80"/>
      <c r="SP29" s="80"/>
      <c r="SQ29" s="80"/>
      <c r="SR29" s="80"/>
      <c r="SS29" s="80"/>
      <c r="ST29" s="80"/>
      <c r="SU29" s="80"/>
      <c r="SV29" s="80"/>
      <c r="SW29" s="80"/>
      <c r="SX29" s="80"/>
      <c r="SY29" s="80"/>
      <c r="SZ29" s="80"/>
      <c r="TA29" s="80"/>
      <c r="TB29" s="80"/>
      <c r="TC29" s="80"/>
      <c r="TD29" s="80"/>
      <c r="TE29" s="80"/>
      <c r="TF29" s="80"/>
      <c r="TG29" s="80"/>
      <c r="TH29" s="80"/>
      <c r="TI29" s="80"/>
      <c r="TJ29" s="80"/>
      <c r="TK29" s="80"/>
      <c r="TL29" s="80"/>
      <c r="TM29" s="80"/>
      <c r="TN29" s="80"/>
      <c r="TO29" s="80"/>
      <c r="TP29" s="80"/>
      <c r="TQ29" s="80"/>
      <c r="TR29" s="80"/>
      <c r="TS29" s="80"/>
      <c r="TT29" s="80"/>
      <c r="TU29" s="80"/>
      <c r="TV29" s="80"/>
      <c r="TW29" s="80"/>
      <c r="TX29" s="80"/>
      <c r="TY29" s="80"/>
      <c r="TZ29" s="80"/>
      <c r="UA29" s="80"/>
      <c r="UB29" s="80"/>
      <c r="UC29" s="80"/>
      <c r="UD29" s="80"/>
      <c r="UE29" s="80"/>
      <c r="UF29" s="80"/>
      <c r="UG29" s="80"/>
      <c r="UH29" s="80"/>
      <c r="UI29" s="80"/>
      <c r="UJ29" s="80"/>
      <c r="UK29" s="80"/>
      <c r="UL29" s="80"/>
      <c r="UM29" s="80"/>
      <c r="UN29" s="80"/>
      <c r="UO29" s="80"/>
      <c r="UP29" s="80"/>
      <c r="UQ29" s="80"/>
      <c r="UR29" s="80"/>
      <c r="US29" s="80"/>
      <c r="UT29" s="80"/>
      <c r="UU29" s="80"/>
      <c r="UV29" s="80"/>
      <c r="UW29" s="80"/>
      <c r="UX29" s="80"/>
      <c r="UY29" s="80"/>
      <c r="UZ29" s="80"/>
      <c r="VA29" s="80"/>
      <c r="VB29" s="80"/>
      <c r="VC29" s="80"/>
      <c r="VD29" s="80"/>
      <c r="VE29" s="80"/>
      <c r="VF29" s="80"/>
      <c r="VG29" s="80"/>
      <c r="VH29" s="80"/>
      <c r="VI29" s="80"/>
      <c r="VJ29" s="80"/>
      <c r="VK29" s="80"/>
      <c r="VL29" s="80"/>
      <c r="VM29" s="80"/>
      <c r="VN29" s="80"/>
      <c r="VO29" s="80"/>
      <c r="VP29" s="80"/>
      <c r="VQ29" s="80"/>
      <c r="VR29" s="80"/>
      <c r="VS29" s="80"/>
      <c r="VT29" s="80"/>
      <c r="VU29" s="80"/>
      <c r="VV29" s="80"/>
      <c r="VW29" s="80"/>
      <c r="VX29" s="80"/>
      <c r="VY29" s="80"/>
      <c r="VZ29" s="80"/>
      <c r="WA29" s="80"/>
      <c r="WB29" s="80"/>
      <c r="WC29" s="80"/>
      <c r="WD29" s="80"/>
      <c r="WE29" s="80"/>
      <c r="WF29" s="80"/>
      <c r="WG29" s="80"/>
      <c r="WH29" s="80"/>
      <c r="WI29" s="80"/>
      <c r="WJ29" s="80"/>
      <c r="WK29" s="80"/>
      <c r="WL29" s="80"/>
      <c r="WM29" s="80"/>
      <c r="WN29" s="80"/>
      <c r="WO29" s="80"/>
      <c r="WP29" s="80"/>
      <c r="WQ29" s="80"/>
      <c r="WR29" s="80"/>
      <c r="WS29" s="80"/>
      <c r="WT29" s="80"/>
      <c r="WU29" s="80"/>
      <c r="WV29" s="80"/>
      <c r="WW29" s="80"/>
      <c r="WX29" s="80"/>
      <c r="WY29" s="80"/>
      <c r="WZ29" s="80"/>
      <c r="XA29" s="80"/>
      <c r="XB29" s="80"/>
      <c r="XC29" s="80"/>
      <c r="XD29" s="80"/>
      <c r="XE29" s="80"/>
      <c r="XF29" s="80"/>
      <c r="XG29" s="80"/>
      <c r="XH29" s="80"/>
      <c r="XI29" s="80"/>
      <c r="XJ29" s="80"/>
      <c r="XK29" s="80"/>
      <c r="XL29" s="80"/>
      <c r="XM29" s="80"/>
      <c r="XN29" s="80"/>
      <c r="XO29" s="80"/>
      <c r="XP29" s="80"/>
      <c r="XQ29" s="80"/>
      <c r="XR29" s="80"/>
      <c r="XS29" s="80"/>
      <c r="XT29" s="80"/>
      <c r="XU29" s="80"/>
      <c r="XV29" s="80"/>
      <c r="XW29" s="80"/>
      <c r="XX29" s="80"/>
      <c r="XY29" s="80"/>
      <c r="XZ29" s="80"/>
      <c r="YA29" s="80"/>
      <c r="YB29" s="80"/>
      <c r="YC29" s="80"/>
      <c r="YD29" s="80"/>
      <c r="YE29" s="80"/>
      <c r="YF29" s="80"/>
      <c r="YG29" s="80"/>
      <c r="YH29" s="80"/>
      <c r="YI29" s="80"/>
      <c r="YJ29" s="80"/>
      <c r="YK29" s="80"/>
      <c r="YL29" s="80"/>
      <c r="YM29" s="80"/>
      <c r="YN29" s="80"/>
      <c r="YO29" s="80"/>
      <c r="YP29" s="80"/>
      <c r="YQ29" s="80"/>
      <c r="YR29" s="80"/>
      <c r="YS29" s="80"/>
      <c r="YT29" s="80"/>
      <c r="YU29" s="80"/>
      <c r="YV29" s="80"/>
      <c r="YW29" s="80"/>
      <c r="YX29" s="80"/>
      <c r="YY29" s="80"/>
      <c r="YZ29" s="80"/>
      <c r="ZA29" s="80"/>
      <c r="ZB29" s="80"/>
      <c r="ZC29" s="80"/>
      <c r="ZD29" s="80"/>
      <c r="ZE29" s="80"/>
      <c r="ZF29" s="80"/>
      <c r="ZG29" s="80"/>
      <c r="ZH29" s="80"/>
      <c r="ZI29" s="80"/>
      <c r="ZJ29" s="80"/>
      <c r="ZK29" s="80"/>
      <c r="ZL29" s="80"/>
      <c r="ZM29" s="80"/>
      <c r="ZN29" s="80"/>
      <c r="ZO29" s="80"/>
      <c r="ZP29" s="80"/>
      <c r="ZQ29" s="80"/>
      <c r="ZR29" s="80"/>
      <c r="ZS29" s="80"/>
      <c r="ZT29" s="80"/>
      <c r="ZU29" s="80"/>
      <c r="ZV29" s="80"/>
      <c r="ZW29" s="80"/>
      <c r="ZX29" s="80"/>
      <c r="ZY29" s="80"/>
      <c r="ZZ29" s="80"/>
      <c r="AAA29" s="80"/>
      <c r="AAB29" s="80"/>
      <c r="AAC29" s="80"/>
      <c r="AAD29" s="80"/>
      <c r="AAE29" s="80"/>
      <c r="AAF29" s="80"/>
      <c r="AAG29" s="80"/>
      <c r="AAH29" s="80"/>
      <c r="AAI29" s="80"/>
      <c r="AAJ29" s="80"/>
      <c r="AAK29" s="80"/>
      <c r="AAL29" s="80"/>
      <c r="AAM29" s="80"/>
      <c r="AAN29" s="80"/>
      <c r="AAO29" s="80"/>
      <c r="AAP29" s="80"/>
      <c r="AAQ29" s="80"/>
      <c r="AAR29" s="80"/>
      <c r="AAS29" s="80"/>
      <c r="AAT29" s="80"/>
      <c r="AAU29" s="80"/>
      <c r="AAV29" s="80"/>
      <c r="AAW29" s="80"/>
      <c r="AAX29" s="80"/>
      <c r="AAY29" s="80"/>
      <c r="AAZ29" s="80"/>
      <c r="ABA29" s="80"/>
      <c r="ABB29" s="80"/>
      <c r="ABC29" s="80"/>
      <c r="ABD29" s="80"/>
      <c r="ABE29" s="80"/>
      <c r="ABF29" s="80"/>
      <c r="ABG29" s="80"/>
      <c r="ABH29" s="80"/>
      <c r="ABI29" s="80"/>
      <c r="ABJ29" s="80"/>
      <c r="ABK29" s="80"/>
      <c r="ABL29" s="80"/>
      <c r="ABM29" s="80"/>
      <c r="ABN29" s="80"/>
      <c r="ABO29" s="80"/>
      <c r="ABP29" s="80"/>
      <c r="ABQ29" s="80"/>
      <c r="ABR29" s="80"/>
      <c r="ABS29" s="80"/>
      <c r="ABT29" s="80"/>
      <c r="ABU29" s="80"/>
      <c r="ABV29" s="80"/>
      <c r="ABW29" s="80"/>
      <c r="ABX29" s="80"/>
      <c r="ABY29" s="80"/>
      <c r="ABZ29" s="80"/>
      <c r="ACA29" s="80"/>
      <c r="ACB29" s="80"/>
      <c r="ACC29" s="80"/>
      <c r="ACD29" s="80"/>
      <c r="ACE29" s="80"/>
      <c r="ACF29" s="80"/>
      <c r="ACG29" s="80"/>
      <c r="ACH29" s="80"/>
      <c r="ACI29" s="80"/>
      <c r="ACJ29" s="80"/>
      <c r="ACK29" s="80"/>
      <c r="ACL29" s="80"/>
      <c r="ACM29" s="80"/>
      <c r="ACN29" s="80"/>
      <c r="ACO29" s="80"/>
      <c r="ACP29" s="80"/>
      <c r="ACQ29" s="80"/>
      <c r="ACR29" s="80"/>
      <c r="ACS29" s="80"/>
      <c r="ACT29" s="80"/>
      <c r="ACU29" s="80"/>
      <c r="ACV29" s="80"/>
      <c r="ACW29" s="80"/>
      <c r="ACX29" s="80"/>
      <c r="ACY29" s="80"/>
      <c r="ACZ29" s="80"/>
      <c r="ADA29" s="80"/>
      <c r="ADB29" s="80"/>
      <c r="ADC29" s="80"/>
      <c r="ADD29" s="80"/>
      <c r="ADE29" s="80"/>
      <c r="ADF29" s="80"/>
      <c r="ADG29" s="80"/>
      <c r="ADH29" s="80"/>
      <c r="ADI29" s="80"/>
      <c r="ADJ29" s="80"/>
      <c r="ADK29" s="80"/>
      <c r="ADL29" s="80"/>
      <c r="ADM29" s="80"/>
      <c r="ADN29" s="80"/>
      <c r="ADO29" s="80"/>
      <c r="ADP29" s="80"/>
      <c r="ADQ29" s="80"/>
      <c r="ADR29" s="80"/>
      <c r="ADS29" s="80"/>
      <c r="ADT29" s="80"/>
      <c r="ADU29" s="80"/>
      <c r="ADV29" s="80"/>
      <c r="ADW29" s="80"/>
      <c r="ADX29" s="80"/>
      <c r="ADY29" s="80"/>
      <c r="ADZ29" s="80"/>
      <c r="AEA29" s="80"/>
      <c r="AEB29" s="80"/>
      <c r="AEC29" s="80"/>
      <c r="AED29" s="80"/>
      <c r="AEE29" s="80"/>
      <c r="AEF29" s="80"/>
      <c r="AEG29" s="80"/>
      <c r="AEH29" s="80"/>
      <c r="AEI29" s="80"/>
      <c r="AEJ29" s="80"/>
      <c r="AEK29" s="80"/>
      <c r="AEL29" s="80"/>
      <c r="AEM29" s="80"/>
      <c r="AEN29" s="80"/>
      <c r="AEO29" s="80"/>
      <c r="AEP29" s="80"/>
      <c r="AEQ29" s="80"/>
      <c r="AER29" s="80"/>
      <c r="AES29" s="80"/>
      <c r="AET29" s="80"/>
      <c r="AEU29" s="80"/>
      <c r="AEV29" s="80"/>
      <c r="AEW29" s="80"/>
      <c r="AEX29" s="80"/>
      <c r="AEY29" s="80"/>
      <c r="AEZ29" s="80"/>
      <c r="AFA29" s="80"/>
      <c r="AFB29" s="80"/>
      <c r="AFC29" s="80"/>
      <c r="AFD29" s="80"/>
      <c r="AFE29" s="80"/>
      <c r="AFF29" s="80"/>
      <c r="AFG29" s="80"/>
      <c r="AFH29" s="80"/>
      <c r="AFI29" s="80"/>
      <c r="AFJ29" s="80"/>
      <c r="AFK29" s="80"/>
      <c r="AFL29" s="80"/>
      <c r="AFM29" s="80"/>
      <c r="AFN29" s="80"/>
      <c r="AFO29" s="80"/>
      <c r="AFP29" s="80"/>
      <c r="AFQ29" s="80"/>
      <c r="AFR29" s="80"/>
      <c r="AFS29" s="80"/>
      <c r="AFT29" s="80"/>
      <c r="AFU29" s="80"/>
      <c r="AFV29" s="80"/>
      <c r="AFW29" s="80"/>
      <c r="AFX29" s="80"/>
      <c r="AFY29" s="80"/>
      <c r="AFZ29" s="80"/>
      <c r="AGA29" s="80"/>
      <c r="AGB29" s="80"/>
      <c r="AGC29" s="80"/>
      <c r="AGD29" s="80"/>
      <c r="AGE29" s="80"/>
      <c r="AGF29" s="80"/>
      <c r="AGG29" s="80"/>
      <c r="AGH29" s="80"/>
      <c r="AGI29" s="80"/>
      <c r="AGJ29" s="80"/>
      <c r="AGK29" s="80"/>
      <c r="AGL29" s="80"/>
      <c r="AGM29" s="80"/>
      <c r="AGN29" s="80"/>
      <c r="AGO29" s="80"/>
      <c r="AGP29" s="80"/>
      <c r="AGQ29" s="80"/>
      <c r="AGR29" s="80"/>
      <c r="AGS29" s="80"/>
      <c r="AGT29" s="80"/>
      <c r="AGU29" s="80"/>
      <c r="AGV29" s="80"/>
      <c r="AGW29" s="80"/>
      <c r="AGX29" s="80"/>
      <c r="AGY29" s="80"/>
      <c r="AGZ29" s="80"/>
      <c r="AHA29" s="80"/>
      <c r="AHB29" s="80"/>
      <c r="AHC29" s="80"/>
      <c r="AHD29" s="80"/>
      <c r="AHE29" s="80"/>
      <c r="AHF29" s="80"/>
      <c r="AHG29" s="80"/>
      <c r="AHH29" s="80"/>
      <c r="AHI29" s="80"/>
      <c r="AHJ29" s="80"/>
      <c r="AHK29" s="80"/>
      <c r="AHL29" s="80"/>
      <c r="AHM29" s="80"/>
      <c r="AHN29" s="80"/>
      <c r="AHO29" s="80"/>
      <c r="AHP29" s="80"/>
      <c r="AHQ29" s="80"/>
      <c r="AHR29" s="80"/>
      <c r="AHS29" s="80"/>
      <c r="AHT29" s="80"/>
      <c r="AHU29" s="80"/>
      <c r="AHV29" s="80"/>
      <c r="AHW29" s="80"/>
      <c r="AHX29" s="80"/>
      <c r="AHY29" s="80"/>
      <c r="AHZ29" s="80"/>
      <c r="AIA29" s="80"/>
      <c r="AIB29" s="80"/>
      <c r="AIC29" s="80"/>
      <c r="AID29" s="80"/>
      <c r="AIE29" s="80"/>
      <c r="AIF29" s="80"/>
      <c r="AIG29" s="80"/>
      <c r="AIH29" s="80"/>
      <c r="AII29" s="80"/>
      <c r="AIJ29" s="80"/>
      <c r="AIK29" s="80"/>
      <c r="AIL29" s="80"/>
      <c r="AIM29" s="80"/>
      <c r="AIN29" s="80"/>
      <c r="AIO29" s="80"/>
      <c r="AIP29" s="80"/>
      <c r="AIQ29" s="80"/>
      <c r="AIR29" s="80"/>
      <c r="AIS29" s="80"/>
      <c r="AIT29" s="80"/>
      <c r="AIU29" s="80"/>
      <c r="AIV29" s="80"/>
      <c r="AIW29" s="80"/>
      <c r="AIX29" s="80"/>
      <c r="AIY29" s="80"/>
      <c r="AIZ29" s="80"/>
      <c r="AJA29" s="80"/>
      <c r="AJB29" s="80"/>
      <c r="AJC29" s="80"/>
      <c r="AJD29" s="80"/>
      <c r="AJE29" s="80"/>
      <c r="AJF29" s="80"/>
      <c r="AJG29" s="80"/>
      <c r="AJH29" s="80"/>
      <c r="AJI29" s="80"/>
      <c r="AJJ29" s="80"/>
      <c r="AJK29" s="80"/>
      <c r="AJL29" s="80"/>
      <c r="AJM29" s="80"/>
      <c r="AJN29" s="80"/>
      <c r="AJO29" s="80"/>
      <c r="AJP29" s="80"/>
      <c r="AJQ29" s="80"/>
      <c r="AJR29" s="80"/>
      <c r="AJS29" s="80"/>
      <c r="AJT29" s="80"/>
      <c r="AJU29" s="80"/>
      <c r="AJV29" s="80"/>
      <c r="AJW29" s="80"/>
      <c r="AJX29" s="80"/>
      <c r="AJY29" s="80"/>
      <c r="AJZ29" s="80"/>
      <c r="AKA29" s="80"/>
      <c r="AKB29" s="80"/>
      <c r="AKC29" s="80"/>
      <c r="AKD29" s="80"/>
      <c r="AKE29" s="80"/>
      <c r="AKF29" s="80"/>
      <c r="AKG29" s="80"/>
      <c r="AKH29" s="80"/>
      <c r="AKI29" s="80"/>
      <c r="AKJ29" s="80"/>
      <c r="AKK29" s="80"/>
      <c r="AKL29" s="80"/>
      <c r="AKM29" s="80"/>
      <c r="AKN29" s="80"/>
      <c r="AKO29" s="80"/>
      <c r="AKP29" s="80"/>
      <c r="AKQ29" s="80"/>
      <c r="AKR29" s="80"/>
      <c r="AKS29" s="80"/>
      <c r="AKT29" s="80"/>
      <c r="AKU29" s="80"/>
      <c r="AKV29" s="80"/>
      <c r="AKW29" s="80"/>
      <c r="AKX29" s="80"/>
      <c r="AKY29" s="80"/>
      <c r="AKZ29" s="80"/>
      <c r="ALA29" s="80"/>
      <c r="ALB29" s="80"/>
      <c r="ALC29" s="80"/>
      <c r="ALD29" s="80"/>
      <c r="ALE29" s="80"/>
      <c r="ALF29" s="80"/>
      <c r="ALG29" s="80"/>
      <c r="ALH29" s="80"/>
      <c r="ALI29" s="80"/>
      <c r="ALJ29" s="80"/>
      <c r="ALK29" s="80"/>
      <c r="ALL29" s="80"/>
      <c r="ALM29" s="80"/>
      <c r="ALN29" s="80"/>
      <c r="ALO29" s="80"/>
      <c r="ALP29" s="80"/>
      <c r="ALQ29" s="80"/>
      <c r="ALR29" s="80"/>
      <c r="ALS29" s="80"/>
      <c r="ALT29" s="80"/>
      <c r="ALU29" s="80"/>
      <c r="ALV29" s="80"/>
      <c r="ALW29" s="80"/>
      <c r="ALX29" s="80"/>
      <c r="ALY29" s="80"/>
      <c r="ALZ29" s="80"/>
      <c r="AMA29" s="80"/>
      <c r="AMB29" s="80"/>
      <c r="AMC29" s="80"/>
      <c r="AMD29" s="80"/>
      <c r="AME29" s="80"/>
      <c r="AMF29" s="80"/>
      <c r="AMG29" s="80"/>
      <c r="AMH29" s="80"/>
      <c r="AMI29" s="80"/>
      <c r="AMJ29" s="80"/>
      <c r="AMK29" s="80"/>
      <c r="AML29" s="80"/>
      <c r="AMM29" s="80"/>
      <c r="AMN29" s="80"/>
      <c r="AMO29" s="80"/>
      <c r="AMP29" s="80"/>
      <c r="AMQ29" s="80"/>
      <c r="AMR29" s="80"/>
      <c r="AMS29" s="80"/>
      <c r="AMT29" s="80"/>
      <c r="AMU29" s="80"/>
      <c r="AMV29" s="80"/>
      <c r="AMW29" s="80"/>
      <c r="AMX29" s="80"/>
      <c r="AMY29" s="80"/>
      <c r="AMZ29" s="80"/>
      <c r="ANA29" s="80"/>
      <c r="ANB29" s="80"/>
      <c r="ANC29" s="80"/>
      <c r="AND29" s="80"/>
      <c r="ANE29" s="80"/>
      <c r="ANF29" s="80"/>
      <c r="ANG29" s="80"/>
      <c r="ANH29" s="80"/>
      <c r="ANI29" s="80"/>
      <c r="ANJ29" s="80"/>
      <c r="ANK29" s="80"/>
      <c r="ANL29" s="80"/>
      <c r="ANM29" s="80"/>
      <c r="ANN29" s="80"/>
      <c r="ANO29" s="80"/>
      <c r="ANP29" s="80"/>
      <c r="ANQ29" s="80"/>
      <c r="ANR29" s="80"/>
      <c r="ANS29" s="80"/>
      <c r="ANT29" s="80"/>
      <c r="ANU29" s="80"/>
      <c r="ANV29" s="80"/>
      <c r="ANW29" s="80"/>
      <c r="ANX29" s="80"/>
      <c r="ANY29" s="80"/>
      <c r="ANZ29" s="80"/>
      <c r="AOA29" s="80"/>
      <c r="AOB29" s="80"/>
      <c r="AOC29" s="80"/>
      <c r="AOD29" s="80"/>
      <c r="AOE29" s="80"/>
      <c r="AOF29" s="80"/>
      <c r="AOG29" s="80"/>
      <c r="AOH29" s="80"/>
      <c r="AOI29" s="80"/>
      <c r="AOJ29" s="80"/>
      <c r="AOK29" s="80"/>
      <c r="AOL29" s="80"/>
      <c r="AOM29" s="80"/>
      <c r="AON29" s="80"/>
      <c r="AOO29" s="80"/>
      <c r="AOP29" s="80"/>
      <c r="AOQ29" s="80"/>
      <c r="AOR29" s="80"/>
      <c r="AOS29" s="80"/>
      <c r="AOT29" s="80"/>
      <c r="AOU29" s="80"/>
      <c r="AOV29" s="80"/>
      <c r="AOW29" s="80"/>
      <c r="AOX29" s="80"/>
      <c r="AOY29" s="80"/>
      <c r="AOZ29" s="80"/>
      <c r="APA29" s="80"/>
      <c r="APB29" s="80"/>
      <c r="APC29" s="80"/>
      <c r="APD29" s="80"/>
      <c r="APE29" s="80"/>
      <c r="APF29" s="80"/>
      <c r="APG29" s="80"/>
      <c r="APH29" s="80"/>
      <c r="API29" s="80"/>
      <c r="APJ29" s="80"/>
      <c r="APK29" s="80"/>
      <c r="APL29" s="80"/>
      <c r="APM29" s="80"/>
      <c r="APN29" s="80"/>
      <c r="APO29" s="80"/>
      <c r="APP29" s="80"/>
      <c r="APQ29" s="80"/>
      <c r="APR29" s="80"/>
      <c r="APS29" s="80"/>
      <c r="APT29" s="80"/>
      <c r="APU29" s="80"/>
      <c r="APV29" s="80"/>
      <c r="APW29" s="80"/>
      <c r="APX29" s="80"/>
      <c r="APY29" s="80"/>
      <c r="APZ29" s="80"/>
      <c r="AQA29" s="80"/>
      <c r="AQB29" s="80"/>
      <c r="AQC29" s="80"/>
      <c r="AQD29" s="80"/>
      <c r="AQE29" s="80"/>
      <c r="AQF29" s="80"/>
      <c r="AQG29" s="80"/>
      <c r="AQH29" s="80"/>
      <c r="AQI29" s="80"/>
      <c r="AQJ29" s="80"/>
      <c r="AQK29" s="80"/>
      <c r="AQL29" s="80"/>
      <c r="AQM29" s="80"/>
      <c r="AQN29" s="80"/>
      <c r="AQO29" s="80"/>
      <c r="AQP29" s="80"/>
      <c r="AQQ29" s="80"/>
      <c r="AQR29" s="80"/>
      <c r="AQS29" s="80"/>
      <c r="AQT29" s="80"/>
      <c r="AQU29" s="80"/>
      <c r="AQV29" s="80"/>
      <c r="AQW29" s="80"/>
      <c r="AQX29" s="80"/>
      <c r="AQY29" s="80"/>
      <c r="AQZ29" s="80"/>
      <c r="ARA29" s="80"/>
      <c r="ARB29" s="80"/>
      <c r="ARC29" s="80"/>
      <c r="ARD29" s="80"/>
      <c r="ARE29" s="80"/>
      <c r="ARF29" s="80"/>
      <c r="ARG29" s="80"/>
      <c r="ARH29" s="80"/>
      <c r="ARI29" s="80"/>
      <c r="ARJ29" s="80"/>
      <c r="ARK29" s="80"/>
      <c r="ARL29" s="80"/>
      <c r="ARM29" s="80"/>
      <c r="ARN29" s="80"/>
      <c r="ARO29" s="80"/>
      <c r="ARP29" s="80"/>
      <c r="ARQ29" s="80"/>
      <c r="ARR29" s="80"/>
      <c r="ARS29" s="80"/>
      <c r="ART29" s="80"/>
      <c r="ARU29" s="80"/>
      <c r="ARV29" s="80"/>
      <c r="ARW29" s="80"/>
      <c r="ARX29" s="80"/>
      <c r="ARY29" s="80"/>
      <c r="ARZ29" s="80"/>
      <c r="ASA29" s="80"/>
      <c r="ASB29" s="80"/>
      <c r="ASC29" s="80"/>
      <c r="ASD29" s="80"/>
      <c r="ASE29" s="80"/>
      <c r="ASF29" s="80"/>
      <c r="ASG29" s="80"/>
      <c r="ASH29" s="80"/>
      <c r="ASI29" s="80"/>
      <c r="ASJ29" s="80"/>
      <c r="ASK29" s="80"/>
      <c r="ASL29" s="80"/>
      <c r="ASM29" s="80"/>
      <c r="ASN29" s="80"/>
      <c r="ASO29" s="80"/>
      <c r="ASP29" s="80"/>
      <c r="ASQ29" s="80"/>
      <c r="ASR29" s="80"/>
      <c r="ASS29" s="80"/>
      <c r="AST29" s="80"/>
      <c r="ASU29" s="80"/>
      <c r="ASV29" s="80"/>
      <c r="ASW29" s="80"/>
      <c r="ASX29" s="80"/>
      <c r="ASY29" s="80"/>
      <c r="ASZ29" s="80"/>
      <c r="ATA29" s="80"/>
      <c r="ATB29" s="80"/>
      <c r="ATC29" s="80"/>
      <c r="ATD29" s="80"/>
      <c r="ATE29" s="80"/>
      <c r="ATF29" s="80"/>
      <c r="ATG29" s="80"/>
      <c r="ATH29" s="80"/>
      <c r="ATI29" s="80"/>
      <c r="ATJ29" s="80"/>
      <c r="ATK29" s="80"/>
      <c r="ATL29" s="80"/>
      <c r="ATM29" s="80"/>
      <c r="ATN29" s="80"/>
      <c r="ATO29" s="80"/>
      <c r="ATP29" s="80"/>
      <c r="ATQ29" s="80"/>
      <c r="ATR29" s="80"/>
      <c r="ATS29" s="80"/>
      <c r="ATT29" s="80"/>
      <c r="ATU29" s="80"/>
      <c r="ATV29" s="80"/>
      <c r="ATW29" s="80"/>
      <c r="ATX29" s="80"/>
      <c r="ATY29" s="80"/>
      <c r="ATZ29" s="80"/>
      <c r="AUA29" s="80"/>
      <c r="AUB29" s="80"/>
      <c r="AUC29" s="80"/>
      <c r="AUD29" s="80"/>
      <c r="AUE29" s="80"/>
      <c r="AUF29" s="80"/>
      <c r="AUG29" s="80"/>
      <c r="AUH29" s="80"/>
      <c r="AUI29" s="80"/>
      <c r="AUJ29" s="80"/>
      <c r="AUK29" s="80"/>
      <c r="AUL29" s="80"/>
      <c r="AUM29" s="80"/>
      <c r="AUN29" s="80"/>
      <c r="AUO29" s="80"/>
      <c r="AUP29" s="80"/>
      <c r="AUQ29" s="80"/>
      <c r="AUR29" s="80"/>
      <c r="AUS29" s="80"/>
      <c r="AUT29" s="80"/>
      <c r="AUU29" s="80"/>
      <c r="AUV29" s="80"/>
      <c r="AUW29" s="80"/>
      <c r="AUX29" s="80"/>
      <c r="AUY29" s="80"/>
      <c r="AUZ29" s="80"/>
      <c r="AVA29" s="80"/>
      <c r="AVB29" s="80"/>
      <c r="AVC29" s="80"/>
      <c r="AVD29" s="80"/>
      <c r="AVE29" s="80"/>
      <c r="AVF29" s="80"/>
      <c r="AVG29" s="80"/>
      <c r="AVH29" s="80"/>
      <c r="AVI29" s="80"/>
      <c r="AVJ29" s="80"/>
      <c r="AVK29" s="80"/>
      <c r="AVL29" s="80"/>
      <c r="AVM29" s="80"/>
      <c r="AVN29" s="80"/>
      <c r="AVO29" s="80"/>
      <c r="AVP29" s="80"/>
      <c r="AVQ29" s="80"/>
      <c r="AVR29" s="80"/>
      <c r="AVS29" s="80"/>
      <c r="AVT29" s="80"/>
      <c r="AVU29" s="80"/>
      <c r="AVV29" s="80"/>
      <c r="AVW29" s="80"/>
      <c r="AVX29" s="80"/>
      <c r="AVY29" s="80"/>
      <c r="AVZ29" s="80"/>
      <c r="AWA29" s="80"/>
      <c r="AWB29" s="80"/>
      <c r="AWC29" s="80"/>
      <c r="AWD29" s="80"/>
      <c r="AWE29" s="80"/>
      <c r="AWF29" s="80"/>
      <c r="AWG29" s="80"/>
      <c r="AWH29" s="80"/>
      <c r="AWI29" s="80"/>
      <c r="AWJ29" s="80"/>
      <c r="AWK29" s="80"/>
      <c r="AWL29" s="80"/>
      <c r="AWM29" s="80"/>
      <c r="AWN29" s="80"/>
      <c r="AWO29" s="80"/>
      <c r="AWP29" s="80"/>
      <c r="AWQ29" s="80"/>
      <c r="AWR29" s="80"/>
      <c r="AWS29" s="80"/>
      <c r="AWT29" s="80"/>
      <c r="AWU29" s="80"/>
      <c r="AWV29" s="80"/>
      <c r="AWW29" s="80"/>
      <c r="AWX29" s="80"/>
      <c r="AWY29" s="80"/>
      <c r="AWZ29" s="80"/>
      <c r="AXA29" s="80"/>
      <c r="AXB29" s="80"/>
      <c r="AXC29" s="80"/>
      <c r="AXD29" s="80"/>
      <c r="AXE29" s="80"/>
      <c r="AXF29" s="80"/>
      <c r="AXG29" s="80"/>
      <c r="AXH29" s="80"/>
      <c r="AXI29" s="80"/>
      <c r="AXJ29" s="80"/>
      <c r="AXK29" s="80"/>
      <c r="AXL29" s="80"/>
      <c r="AXM29" s="80"/>
      <c r="AXN29" s="80"/>
      <c r="AXO29" s="80"/>
      <c r="AXP29" s="80"/>
      <c r="AXQ29" s="80"/>
      <c r="AXR29" s="80"/>
      <c r="AXS29" s="80"/>
      <c r="AXT29" s="80"/>
      <c r="AXU29" s="80"/>
      <c r="AXV29" s="80"/>
      <c r="AXW29" s="80"/>
      <c r="AXX29" s="80"/>
      <c r="AXY29" s="80"/>
      <c r="AXZ29" s="80"/>
      <c r="AYA29" s="80"/>
      <c r="AYB29" s="80"/>
      <c r="AYC29" s="80"/>
      <c r="AYD29" s="80"/>
      <c r="AYE29" s="80"/>
      <c r="AYF29" s="80"/>
      <c r="AYG29" s="80"/>
      <c r="AYH29" s="80"/>
      <c r="AYI29" s="80"/>
      <c r="AYJ29" s="80"/>
      <c r="AYK29" s="80"/>
      <c r="AYL29" s="80"/>
      <c r="AYM29" s="80"/>
      <c r="AYN29" s="80"/>
      <c r="AYO29" s="80"/>
      <c r="AYP29" s="80"/>
      <c r="AYQ29" s="80"/>
      <c r="AYR29" s="80"/>
      <c r="AYS29" s="80"/>
      <c r="AYT29" s="80"/>
      <c r="AYU29" s="80"/>
      <c r="AYV29" s="80"/>
      <c r="AYW29" s="80"/>
      <c r="AYX29" s="80"/>
      <c r="AYY29" s="80"/>
      <c r="AYZ29" s="80"/>
      <c r="AZA29" s="80"/>
      <c r="AZB29" s="80"/>
      <c r="AZC29" s="80"/>
      <c r="AZD29" s="80"/>
      <c r="AZE29" s="80"/>
      <c r="AZF29" s="80"/>
      <c r="AZG29" s="80"/>
      <c r="AZH29" s="80"/>
      <c r="AZI29" s="80"/>
      <c r="AZJ29" s="80"/>
      <c r="AZK29" s="80"/>
      <c r="AZL29" s="80"/>
      <c r="AZM29" s="80"/>
      <c r="AZN29" s="80"/>
      <c r="AZO29" s="80"/>
      <c r="AZP29" s="80"/>
      <c r="AZQ29" s="80"/>
      <c r="AZR29" s="80"/>
      <c r="AZS29" s="80"/>
      <c r="AZT29" s="80"/>
      <c r="AZU29" s="80"/>
      <c r="AZV29" s="80"/>
      <c r="AZW29" s="80"/>
      <c r="AZX29" s="80"/>
      <c r="AZY29" s="80"/>
      <c r="AZZ29" s="80"/>
      <c r="BAA29" s="80"/>
      <c r="BAB29" s="80"/>
      <c r="BAC29" s="80"/>
      <c r="BAD29" s="80"/>
      <c r="BAE29" s="80"/>
      <c r="BAF29" s="80"/>
      <c r="BAG29" s="80"/>
      <c r="BAH29" s="80"/>
      <c r="BAI29" s="80"/>
      <c r="BAJ29" s="80"/>
      <c r="BAK29" s="80"/>
      <c r="BAL29" s="80"/>
      <c r="BAM29" s="80"/>
      <c r="BAN29" s="80"/>
      <c r="BAO29" s="80"/>
      <c r="BAP29" s="80"/>
      <c r="BAQ29" s="80"/>
      <c r="BAR29" s="80"/>
      <c r="BAS29" s="80"/>
      <c r="BAT29" s="80"/>
      <c r="BAU29" s="80"/>
      <c r="BAV29" s="80"/>
      <c r="BAW29" s="80"/>
      <c r="BAX29" s="80"/>
      <c r="BAY29" s="80"/>
      <c r="BAZ29" s="80"/>
      <c r="BBA29" s="80"/>
      <c r="BBB29" s="80"/>
      <c r="BBC29" s="80"/>
      <c r="BBD29" s="80"/>
      <c r="BBE29" s="80"/>
      <c r="BBF29" s="80"/>
      <c r="BBG29" s="80"/>
      <c r="BBH29" s="80"/>
      <c r="BBI29" s="80"/>
      <c r="BBJ29" s="80"/>
      <c r="BBK29" s="80"/>
      <c r="BBL29" s="80"/>
      <c r="BBM29" s="80"/>
      <c r="BBN29" s="80"/>
      <c r="BBO29" s="80"/>
      <c r="BBP29" s="80"/>
      <c r="BBQ29" s="80"/>
      <c r="BBR29" s="80"/>
      <c r="BBS29" s="80"/>
      <c r="BBT29" s="80"/>
      <c r="BBU29" s="80"/>
      <c r="BBV29" s="80"/>
      <c r="BBW29" s="80"/>
      <c r="BBX29" s="80"/>
      <c r="BBY29" s="80"/>
      <c r="BBZ29" s="80"/>
      <c r="BCA29" s="80"/>
      <c r="BCB29" s="80"/>
      <c r="BCC29" s="80"/>
      <c r="BCD29" s="80"/>
      <c r="BCE29" s="80"/>
      <c r="BCF29" s="80"/>
      <c r="BCG29" s="80"/>
      <c r="BCH29" s="80"/>
      <c r="BCI29" s="80"/>
      <c r="BCJ29" s="80"/>
      <c r="BCK29" s="80"/>
      <c r="BCL29" s="80"/>
      <c r="BCM29" s="80"/>
      <c r="BCN29" s="80"/>
      <c r="BCO29" s="80"/>
      <c r="BCP29" s="80"/>
      <c r="BCQ29" s="80"/>
      <c r="BCR29" s="80"/>
      <c r="BCS29" s="80"/>
      <c r="BCT29" s="80"/>
      <c r="BCU29" s="80"/>
      <c r="BCV29" s="80"/>
      <c r="BCW29" s="80"/>
      <c r="BCX29" s="80"/>
      <c r="BCY29" s="80"/>
      <c r="BCZ29" s="80"/>
      <c r="BDA29" s="80"/>
      <c r="BDB29" s="80"/>
      <c r="BDC29" s="80"/>
      <c r="BDD29" s="80"/>
      <c r="BDE29" s="80"/>
      <c r="BDF29" s="80"/>
      <c r="BDG29" s="80"/>
      <c r="BDH29" s="80"/>
      <c r="BDI29" s="80"/>
      <c r="BDJ29" s="80"/>
      <c r="BDK29" s="80"/>
      <c r="BDL29" s="80"/>
      <c r="BDM29" s="80"/>
      <c r="BDN29" s="80"/>
      <c r="BDO29" s="80"/>
      <c r="BDP29" s="80"/>
      <c r="BDQ29" s="80"/>
      <c r="BDR29" s="80"/>
      <c r="BDS29" s="80"/>
      <c r="BDT29" s="80"/>
      <c r="BDU29" s="80"/>
      <c r="BDV29" s="80"/>
      <c r="BDW29" s="80"/>
      <c r="BDX29" s="80"/>
      <c r="BDY29" s="80"/>
      <c r="BDZ29" s="80"/>
      <c r="BEA29" s="80"/>
      <c r="BEB29" s="80"/>
      <c r="BEC29" s="80"/>
      <c r="BED29" s="80"/>
      <c r="BEE29" s="80"/>
      <c r="BEF29" s="80"/>
      <c r="BEG29" s="80"/>
      <c r="BEH29" s="80"/>
      <c r="BEI29" s="80"/>
      <c r="BEJ29" s="80"/>
      <c r="BEK29" s="80"/>
      <c r="BEL29" s="80"/>
      <c r="BEM29" s="80"/>
      <c r="BEN29" s="80"/>
      <c r="BEO29" s="80"/>
      <c r="BEP29" s="80"/>
      <c r="BEQ29" s="80"/>
      <c r="BER29" s="80"/>
      <c r="BES29" s="80"/>
      <c r="BET29" s="80"/>
      <c r="BEU29" s="80"/>
      <c r="BEV29" s="80"/>
      <c r="BEW29" s="80"/>
      <c r="BEX29" s="80"/>
      <c r="BEY29" s="80"/>
      <c r="BEZ29" s="80"/>
      <c r="BFA29" s="80"/>
      <c r="BFB29" s="80"/>
      <c r="BFC29" s="80"/>
      <c r="BFD29" s="80"/>
      <c r="BFE29" s="80"/>
      <c r="BFF29" s="80"/>
      <c r="BFG29" s="80"/>
      <c r="BFH29" s="80"/>
      <c r="BFI29" s="80"/>
      <c r="BFJ29" s="80"/>
      <c r="BFK29" s="80"/>
      <c r="BFL29" s="80"/>
      <c r="BFM29" s="80"/>
      <c r="BFN29" s="80"/>
      <c r="BFO29" s="80"/>
      <c r="BFP29" s="80"/>
      <c r="BFQ29" s="80"/>
      <c r="BFR29" s="80"/>
      <c r="BFS29" s="80"/>
      <c r="BFT29" s="80"/>
      <c r="BFU29" s="80"/>
      <c r="BFV29" s="80"/>
      <c r="BFW29" s="80"/>
      <c r="BFX29" s="80"/>
      <c r="BFY29" s="80"/>
      <c r="BFZ29" s="80"/>
      <c r="BGA29" s="80"/>
      <c r="BGB29" s="80"/>
      <c r="BGC29" s="80"/>
      <c r="BGD29" s="80"/>
      <c r="BGE29" s="80"/>
      <c r="BGF29" s="80"/>
      <c r="BGG29" s="80"/>
      <c r="BGH29" s="80"/>
      <c r="BGI29" s="80"/>
      <c r="BGJ29" s="80"/>
      <c r="BGK29" s="80"/>
      <c r="BGL29" s="80"/>
      <c r="BGM29" s="80"/>
      <c r="BGN29" s="80"/>
      <c r="BGO29" s="80"/>
      <c r="BGP29" s="80"/>
      <c r="BGQ29" s="80"/>
      <c r="BGR29" s="80"/>
      <c r="BGS29" s="80"/>
      <c r="BGT29" s="80"/>
      <c r="BGU29" s="80"/>
      <c r="BGV29" s="80"/>
      <c r="BGW29" s="80"/>
      <c r="BGX29" s="80"/>
      <c r="BGY29" s="80"/>
      <c r="BGZ29" s="80"/>
      <c r="BHA29" s="80"/>
      <c r="BHB29" s="80"/>
      <c r="BHC29" s="80"/>
      <c r="BHD29" s="80"/>
      <c r="BHE29" s="80"/>
      <c r="BHF29" s="80"/>
      <c r="BHG29" s="80"/>
      <c r="BHH29" s="80"/>
      <c r="BHI29" s="80"/>
      <c r="BHJ29" s="80"/>
      <c r="BHK29" s="80"/>
      <c r="BHL29" s="80"/>
      <c r="BHM29" s="80"/>
      <c r="BHN29" s="80"/>
      <c r="BHO29" s="80"/>
      <c r="BHP29" s="80"/>
      <c r="BHQ29" s="80"/>
      <c r="BHR29" s="80"/>
      <c r="BHS29" s="80"/>
      <c r="BHT29" s="80"/>
      <c r="BHU29" s="80"/>
      <c r="BHV29" s="80"/>
      <c r="BHW29" s="80"/>
      <c r="BHX29" s="80"/>
      <c r="BHY29" s="80"/>
      <c r="BHZ29" s="80"/>
      <c r="BIA29" s="80"/>
      <c r="BIB29" s="80"/>
      <c r="BIC29" s="80"/>
      <c r="BID29" s="80"/>
      <c r="BIE29" s="80"/>
      <c r="BIF29" s="80"/>
      <c r="BIG29" s="80"/>
      <c r="BIH29" s="80"/>
      <c r="BII29" s="80"/>
      <c r="BIJ29" s="80"/>
      <c r="BIK29" s="80"/>
      <c r="BIL29" s="80"/>
      <c r="BIM29" s="80"/>
      <c r="BIN29" s="80"/>
      <c r="BIO29" s="80"/>
      <c r="BIP29" s="80"/>
      <c r="BIQ29" s="80"/>
      <c r="BIR29" s="80"/>
      <c r="BIS29" s="80"/>
      <c r="BIT29" s="80"/>
      <c r="BIU29" s="80"/>
      <c r="BIV29" s="80"/>
      <c r="BIW29" s="80"/>
      <c r="BIX29" s="80"/>
      <c r="BIY29" s="80"/>
      <c r="BIZ29" s="80"/>
      <c r="BJA29" s="80"/>
      <c r="BJB29" s="80"/>
      <c r="BJC29" s="80"/>
      <c r="BJD29" s="80"/>
      <c r="BJE29" s="80"/>
      <c r="BJF29" s="80"/>
      <c r="BJG29" s="80"/>
      <c r="BJH29" s="80"/>
      <c r="BJI29" s="80"/>
      <c r="BJJ29" s="80"/>
      <c r="BJK29" s="80"/>
      <c r="BJL29" s="80"/>
      <c r="BJM29" s="80"/>
      <c r="BJN29" s="80"/>
      <c r="BJO29" s="80"/>
      <c r="BJP29" s="80"/>
      <c r="BJQ29" s="80"/>
      <c r="BJR29" s="80"/>
      <c r="BJS29" s="80"/>
      <c r="BJT29" s="80"/>
      <c r="BJU29" s="80"/>
      <c r="BJV29" s="80"/>
      <c r="BJW29" s="80"/>
      <c r="BJX29" s="80"/>
      <c r="BJY29" s="80"/>
      <c r="BJZ29" s="80"/>
      <c r="BKA29" s="80"/>
      <c r="BKB29" s="80"/>
      <c r="BKC29" s="80"/>
      <c r="BKD29" s="80"/>
      <c r="BKE29" s="80"/>
      <c r="BKF29" s="80"/>
      <c r="BKG29" s="80"/>
      <c r="BKH29" s="80"/>
      <c r="BKI29" s="80"/>
      <c r="BKJ29" s="80"/>
      <c r="BKK29" s="80"/>
      <c r="BKL29" s="80"/>
      <c r="BKM29" s="80"/>
      <c r="BKN29" s="80"/>
      <c r="BKO29" s="80"/>
      <c r="BKP29" s="80"/>
      <c r="BKQ29" s="80"/>
      <c r="BKR29" s="80"/>
      <c r="BKS29" s="80"/>
      <c r="BKT29" s="80"/>
      <c r="BKU29" s="80"/>
      <c r="BKV29" s="80"/>
      <c r="BKW29" s="80"/>
      <c r="BKX29" s="80"/>
      <c r="BKY29" s="80"/>
      <c r="BKZ29" s="80"/>
      <c r="BLA29" s="80"/>
      <c r="BLB29" s="80"/>
      <c r="BLC29" s="80"/>
      <c r="BLD29" s="80"/>
      <c r="BLE29" s="80"/>
      <c r="BLF29" s="80"/>
      <c r="BLG29" s="80"/>
      <c r="BLH29" s="80"/>
      <c r="BLI29" s="80"/>
      <c r="BLJ29" s="80"/>
      <c r="BLK29" s="80"/>
      <c r="BLL29" s="80"/>
      <c r="BLM29" s="80"/>
      <c r="BLN29" s="80"/>
      <c r="BLO29" s="80"/>
      <c r="BLP29" s="80"/>
      <c r="BLQ29" s="80"/>
      <c r="BLR29" s="80"/>
      <c r="BLS29" s="80"/>
      <c r="BLT29" s="80"/>
      <c r="BLU29" s="80"/>
      <c r="BLV29" s="80"/>
      <c r="BLW29" s="80"/>
      <c r="BLX29" s="80"/>
      <c r="BLY29" s="80"/>
      <c r="BLZ29" s="80"/>
      <c r="BMA29" s="80"/>
      <c r="BMB29" s="80"/>
      <c r="BMC29" s="80"/>
      <c r="BMD29" s="80"/>
      <c r="BME29" s="80"/>
      <c r="BMF29" s="80"/>
      <c r="BMG29" s="80"/>
      <c r="BMH29" s="80"/>
      <c r="BMI29" s="80"/>
      <c r="BMJ29" s="80"/>
      <c r="BMK29" s="80"/>
      <c r="BML29" s="80"/>
      <c r="BMM29" s="80"/>
      <c r="BMN29" s="80"/>
      <c r="BMO29" s="80"/>
      <c r="BMP29" s="80"/>
      <c r="BMQ29" s="80"/>
      <c r="BMR29" s="80"/>
      <c r="BMS29" s="80"/>
      <c r="BMT29" s="80"/>
      <c r="BMU29" s="80"/>
      <c r="BMV29" s="80"/>
      <c r="BMW29" s="80"/>
      <c r="BMX29" s="80"/>
      <c r="BMY29" s="80"/>
      <c r="BMZ29" s="80"/>
      <c r="BNA29" s="80"/>
      <c r="BNB29" s="80"/>
      <c r="BNC29" s="80"/>
      <c r="BND29" s="80"/>
      <c r="BNE29" s="80"/>
      <c r="BNF29" s="80"/>
      <c r="BNG29" s="80"/>
      <c r="BNH29" s="80"/>
      <c r="BNI29" s="80"/>
      <c r="BNJ29" s="80"/>
      <c r="BNK29" s="80"/>
      <c r="BNL29" s="80"/>
      <c r="BNM29" s="80"/>
      <c r="BNN29" s="80"/>
      <c r="BNO29" s="80"/>
      <c r="BNP29" s="80"/>
      <c r="BNQ29" s="80"/>
      <c r="BNR29" s="80"/>
      <c r="BNS29" s="80"/>
      <c r="BNT29" s="80"/>
      <c r="BNU29" s="80"/>
      <c r="BNV29" s="80"/>
      <c r="BNW29" s="80"/>
      <c r="BNX29" s="80"/>
      <c r="BNY29" s="80"/>
      <c r="BNZ29" s="80"/>
      <c r="BOA29" s="80"/>
      <c r="BOB29" s="80"/>
      <c r="BOC29" s="80"/>
      <c r="BOD29" s="80"/>
      <c r="BOE29" s="80"/>
      <c r="BOF29" s="80"/>
      <c r="BOG29" s="80"/>
      <c r="BOH29" s="80"/>
      <c r="BOI29" s="80"/>
      <c r="BOJ29" s="80"/>
      <c r="BOK29" s="80"/>
      <c r="BOL29" s="80"/>
      <c r="BOM29" s="80"/>
      <c r="BON29" s="80"/>
      <c r="BOO29" s="80"/>
      <c r="BOP29" s="80"/>
      <c r="BOQ29" s="80"/>
      <c r="BOR29" s="80"/>
      <c r="BOS29" s="80"/>
      <c r="BOT29" s="80"/>
      <c r="BOU29" s="80"/>
      <c r="BOV29" s="80"/>
      <c r="BOW29" s="80"/>
      <c r="BOX29" s="80"/>
      <c r="BOY29" s="80"/>
      <c r="BOZ29" s="80"/>
      <c r="BPA29" s="80"/>
      <c r="BPB29" s="80"/>
      <c r="BPC29" s="80"/>
      <c r="BPD29" s="80"/>
      <c r="BPE29" s="80"/>
      <c r="BPF29" s="80"/>
      <c r="BPG29" s="80"/>
      <c r="BPH29" s="80"/>
      <c r="BPI29" s="80"/>
      <c r="BPJ29" s="80"/>
      <c r="BPK29" s="80"/>
      <c r="BPL29" s="80"/>
      <c r="BPM29" s="80"/>
      <c r="BPN29" s="80"/>
      <c r="BPO29" s="80"/>
      <c r="BPP29" s="80"/>
      <c r="BPQ29" s="80"/>
      <c r="BPR29" s="80"/>
      <c r="BPS29" s="80"/>
      <c r="BPT29" s="80"/>
      <c r="BPU29" s="80"/>
      <c r="BPV29" s="80"/>
      <c r="BPW29" s="80"/>
      <c r="BPX29" s="80"/>
      <c r="BPY29" s="80"/>
      <c r="BPZ29" s="80"/>
      <c r="BQA29" s="80"/>
      <c r="BQB29" s="80"/>
      <c r="BQC29" s="80"/>
      <c r="BQD29" s="80"/>
      <c r="BQE29" s="80"/>
      <c r="BQF29" s="80"/>
      <c r="BQG29" s="80"/>
      <c r="BQH29" s="80"/>
      <c r="BQI29" s="80"/>
      <c r="BQJ29" s="80"/>
      <c r="BQK29" s="80"/>
      <c r="BQL29" s="80"/>
      <c r="BQM29" s="80"/>
      <c r="BQN29" s="80"/>
      <c r="BQO29" s="80"/>
      <c r="BQP29" s="80"/>
      <c r="BQQ29" s="80"/>
      <c r="BQR29" s="80"/>
      <c r="BQS29" s="80"/>
      <c r="BQT29" s="80"/>
      <c r="BQU29" s="80"/>
      <c r="BQV29" s="80"/>
      <c r="BQW29" s="80"/>
      <c r="BQX29" s="80"/>
      <c r="BQY29" s="80"/>
      <c r="BQZ29" s="80"/>
      <c r="BRA29" s="80"/>
      <c r="BRB29" s="80"/>
      <c r="BRC29" s="80"/>
      <c r="BRD29" s="80"/>
      <c r="BRE29" s="80"/>
      <c r="BRF29" s="80"/>
      <c r="BRG29" s="80"/>
      <c r="BRH29" s="80"/>
      <c r="BRI29" s="80"/>
      <c r="BRJ29" s="80"/>
      <c r="BRK29" s="80"/>
      <c r="BRL29" s="80"/>
      <c r="BRM29" s="80"/>
      <c r="BRN29" s="80"/>
      <c r="BRO29" s="80"/>
      <c r="BRP29" s="80"/>
      <c r="BRQ29" s="80"/>
      <c r="BRR29" s="80"/>
      <c r="BRS29" s="80"/>
      <c r="BRT29" s="80"/>
      <c r="BRU29" s="80"/>
      <c r="BRV29" s="80"/>
      <c r="BRW29" s="80"/>
      <c r="BRX29" s="80"/>
      <c r="BRY29" s="80"/>
      <c r="BRZ29" s="80"/>
      <c r="BSA29" s="80"/>
      <c r="BSB29" s="80"/>
      <c r="BSC29" s="80"/>
      <c r="BSD29" s="80"/>
      <c r="BSE29" s="80"/>
      <c r="BSF29" s="80"/>
      <c r="BSG29" s="80"/>
      <c r="BSH29" s="80"/>
      <c r="BSI29" s="80"/>
      <c r="BSJ29" s="80"/>
      <c r="BSK29" s="80"/>
      <c r="BSL29" s="80"/>
      <c r="BSM29" s="80"/>
      <c r="BSN29" s="80"/>
      <c r="BSO29" s="80"/>
      <c r="BSP29" s="80"/>
      <c r="BSQ29" s="80"/>
      <c r="BSR29" s="80"/>
      <c r="BSS29" s="80"/>
      <c r="BST29" s="80"/>
      <c r="BSU29" s="80"/>
      <c r="BSV29" s="80"/>
      <c r="BSW29" s="80"/>
      <c r="BSX29" s="80"/>
      <c r="BSY29" s="80"/>
      <c r="BSZ29" s="80"/>
      <c r="BTA29" s="80"/>
      <c r="BTB29" s="80"/>
      <c r="BTC29" s="80"/>
      <c r="BTD29" s="80"/>
      <c r="BTE29" s="80"/>
      <c r="BTF29" s="80"/>
      <c r="BTG29" s="80"/>
      <c r="BTH29" s="80"/>
      <c r="BTI29" s="80"/>
      <c r="BTJ29" s="80"/>
      <c r="BTK29" s="80"/>
      <c r="BTL29" s="80"/>
      <c r="BTM29" s="80"/>
      <c r="BTN29" s="80"/>
      <c r="BTO29" s="80"/>
      <c r="BTP29" s="80"/>
      <c r="BTQ29" s="80"/>
      <c r="BTR29" s="80"/>
      <c r="BTS29" s="80"/>
      <c r="BTT29" s="80"/>
      <c r="BTU29" s="80"/>
      <c r="BTV29" s="80"/>
      <c r="BTW29" s="80"/>
      <c r="BTX29" s="80"/>
      <c r="BTY29" s="80"/>
      <c r="BTZ29" s="80"/>
      <c r="BUA29" s="80"/>
      <c r="BUB29" s="80"/>
      <c r="BUC29" s="80"/>
      <c r="BUD29" s="80"/>
      <c r="BUE29" s="80"/>
      <c r="BUF29" s="80"/>
      <c r="BUG29" s="80"/>
      <c r="BUH29" s="80"/>
      <c r="BUI29" s="80"/>
      <c r="BUJ29" s="80"/>
      <c r="BUK29" s="80"/>
      <c r="BUL29" s="80"/>
      <c r="BUM29" s="80"/>
      <c r="BUN29" s="80"/>
      <c r="BUO29" s="80"/>
      <c r="BUP29" s="80"/>
      <c r="BUQ29" s="80"/>
      <c r="BUR29" s="80"/>
      <c r="BUS29" s="80"/>
      <c r="BUT29" s="80"/>
      <c r="BUU29" s="80"/>
      <c r="BUV29" s="80"/>
      <c r="BUW29" s="80"/>
      <c r="BUX29" s="80"/>
      <c r="BUY29" s="80"/>
      <c r="BUZ29" s="80"/>
      <c r="BVA29" s="80"/>
      <c r="BVB29" s="80"/>
      <c r="BVC29" s="80"/>
      <c r="BVD29" s="80"/>
      <c r="BVE29" s="80"/>
      <c r="BVF29" s="80"/>
      <c r="BVG29" s="80"/>
      <c r="BVH29" s="80"/>
      <c r="BVI29" s="80"/>
      <c r="BVJ29" s="80"/>
      <c r="BVK29" s="80"/>
      <c r="BVL29" s="80"/>
      <c r="BVM29" s="80"/>
      <c r="BVN29" s="80"/>
      <c r="BVO29" s="80"/>
      <c r="BVP29" s="80"/>
      <c r="BVQ29" s="80"/>
      <c r="BVR29" s="80"/>
      <c r="BVS29" s="80"/>
      <c r="BVT29" s="80"/>
      <c r="BVU29" s="80"/>
      <c r="BVV29" s="80"/>
      <c r="BVW29" s="80"/>
      <c r="BVX29" s="80"/>
      <c r="BVY29" s="80"/>
      <c r="BVZ29" s="80"/>
      <c r="BWA29" s="80"/>
      <c r="BWB29" s="80"/>
      <c r="BWC29" s="80"/>
      <c r="BWD29" s="80"/>
      <c r="BWE29" s="80"/>
      <c r="BWF29" s="80"/>
      <c r="BWG29" s="80"/>
      <c r="BWH29" s="80"/>
      <c r="BWI29" s="80"/>
      <c r="BWJ29" s="80"/>
      <c r="BWK29" s="80"/>
      <c r="BWL29" s="80"/>
      <c r="BWM29" s="80"/>
      <c r="BWN29" s="80"/>
      <c r="BWO29" s="80"/>
      <c r="BWP29" s="80"/>
      <c r="BWQ29" s="80"/>
      <c r="BWR29" s="80"/>
      <c r="BWS29" s="80"/>
      <c r="BWT29" s="80"/>
      <c r="BWU29" s="80"/>
      <c r="BWV29" s="80"/>
      <c r="BWW29" s="80"/>
      <c r="BWX29" s="80"/>
      <c r="BWY29" s="80"/>
      <c r="BWZ29" s="80"/>
      <c r="BXA29" s="80"/>
      <c r="BXB29" s="80"/>
      <c r="BXC29" s="80"/>
      <c r="BXD29" s="80"/>
      <c r="BXE29" s="80"/>
      <c r="BXF29" s="80"/>
      <c r="BXG29" s="80"/>
      <c r="BXH29" s="80"/>
      <c r="BXI29" s="80"/>
      <c r="BXJ29" s="80"/>
      <c r="BXK29" s="80"/>
      <c r="BXL29" s="80"/>
      <c r="BXM29" s="80"/>
      <c r="BXN29" s="80"/>
      <c r="BXO29" s="80"/>
      <c r="BXP29" s="80"/>
      <c r="BXQ29" s="80"/>
      <c r="BXR29" s="80"/>
      <c r="BXS29" s="80"/>
      <c r="BXT29" s="80"/>
      <c r="BXU29" s="80"/>
      <c r="BXV29" s="80"/>
      <c r="BXW29" s="80"/>
      <c r="BXX29" s="80"/>
      <c r="BXY29" s="80"/>
      <c r="BXZ29" s="80"/>
      <c r="BYA29" s="80"/>
      <c r="BYB29" s="80"/>
      <c r="BYC29" s="80"/>
      <c r="BYD29" s="80"/>
      <c r="BYE29" s="80"/>
      <c r="BYF29" s="80"/>
      <c r="BYG29" s="80"/>
      <c r="BYH29" s="80"/>
      <c r="BYI29" s="80"/>
      <c r="BYJ29" s="80"/>
      <c r="BYK29" s="80"/>
      <c r="BYL29" s="80"/>
      <c r="BYM29" s="80"/>
      <c r="BYN29" s="80"/>
      <c r="BYO29" s="80"/>
      <c r="BYP29" s="80"/>
      <c r="BYQ29" s="80"/>
      <c r="BYR29" s="80"/>
      <c r="BYS29" s="80"/>
      <c r="BYT29" s="80"/>
      <c r="BYU29" s="80"/>
      <c r="BYV29" s="80"/>
      <c r="BYW29" s="80"/>
      <c r="BYX29" s="80"/>
      <c r="BYY29" s="80"/>
      <c r="BYZ29" s="80"/>
      <c r="BZA29" s="80"/>
      <c r="BZB29" s="80"/>
      <c r="BZC29" s="80"/>
      <c r="BZD29" s="80"/>
      <c r="BZE29" s="80"/>
      <c r="BZF29" s="80"/>
      <c r="BZG29" s="80"/>
      <c r="BZH29" s="80"/>
      <c r="BZI29" s="80"/>
      <c r="BZJ29" s="80"/>
      <c r="BZK29" s="80"/>
      <c r="BZL29" s="80"/>
      <c r="BZM29" s="80"/>
      <c r="BZN29" s="80"/>
      <c r="BZO29" s="80"/>
      <c r="BZP29" s="80"/>
      <c r="BZQ29" s="80"/>
      <c r="BZR29" s="80"/>
      <c r="BZS29" s="80"/>
      <c r="BZT29" s="80"/>
      <c r="BZU29" s="80"/>
      <c r="BZV29" s="80"/>
      <c r="BZW29" s="80"/>
      <c r="BZX29" s="80"/>
      <c r="BZY29" s="80"/>
      <c r="BZZ29" s="80"/>
      <c r="CAA29" s="80"/>
      <c r="CAB29" s="80"/>
      <c r="CAC29" s="80"/>
      <c r="CAD29" s="80"/>
      <c r="CAE29" s="80"/>
      <c r="CAF29" s="80"/>
      <c r="CAG29" s="80"/>
      <c r="CAH29" s="80"/>
      <c r="CAI29" s="80"/>
      <c r="CAJ29" s="80"/>
      <c r="CAK29" s="80"/>
      <c r="CAL29" s="80"/>
      <c r="CAM29" s="80"/>
      <c r="CAN29" s="80"/>
      <c r="CAO29" s="80"/>
      <c r="CAP29" s="80"/>
      <c r="CAQ29" s="80"/>
      <c r="CAR29" s="80"/>
      <c r="CAS29" s="80"/>
      <c r="CAT29" s="80"/>
      <c r="CAU29" s="80"/>
      <c r="CAV29" s="80"/>
      <c r="CAW29" s="80"/>
      <c r="CAX29" s="80"/>
      <c r="CAY29" s="80"/>
      <c r="CAZ29" s="80"/>
      <c r="CBA29" s="80"/>
      <c r="CBB29" s="80"/>
      <c r="CBC29" s="80"/>
      <c r="CBD29" s="80"/>
      <c r="CBE29" s="80"/>
      <c r="CBF29" s="80"/>
      <c r="CBG29" s="80"/>
      <c r="CBH29" s="80"/>
      <c r="CBI29" s="80"/>
      <c r="CBJ29" s="80"/>
      <c r="CBK29" s="80"/>
      <c r="CBL29" s="80"/>
      <c r="CBM29" s="80"/>
      <c r="CBN29" s="80"/>
      <c r="CBO29" s="80"/>
      <c r="CBP29" s="80"/>
      <c r="CBQ29" s="80"/>
      <c r="CBR29" s="80"/>
      <c r="CBS29" s="80"/>
      <c r="CBT29" s="80"/>
      <c r="CBU29" s="80"/>
      <c r="CBV29" s="80"/>
      <c r="CBW29" s="80"/>
      <c r="CBX29" s="80"/>
      <c r="CBY29" s="80"/>
      <c r="CBZ29" s="80"/>
      <c r="CCA29" s="80"/>
      <c r="CCB29" s="80"/>
      <c r="CCC29" s="80"/>
      <c r="CCD29" s="80"/>
      <c r="CCE29" s="80"/>
      <c r="CCF29" s="80"/>
      <c r="CCG29" s="80"/>
      <c r="CCH29" s="80"/>
      <c r="CCI29" s="80"/>
      <c r="CCJ29" s="80"/>
      <c r="CCK29" s="80"/>
      <c r="CCL29" s="80"/>
      <c r="CCM29" s="80"/>
      <c r="CCN29" s="80"/>
      <c r="CCO29" s="80"/>
      <c r="CCP29" s="80"/>
      <c r="CCQ29" s="80"/>
      <c r="CCR29" s="80"/>
      <c r="CCS29" s="80"/>
      <c r="CCT29" s="80"/>
      <c r="CCU29" s="80"/>
      <c r="CCV29" s="80"/>
      <c r="CCW29" s="80"/>
      <c r="CCX29" s="80"/>
      <c r="CCY29" s="80"/>
      <c r="CCZ29" s="80"/>
      <c r="CDA29" s="80"/>
      <c r="CDB29" s="80"/>
      <c r="CDC29" s="80"/>
      <c r="CDD29" s="80"/>
      <c r="CDE29" s="80"/>
      <c r="CDF29" s="80"/>
      <c r="CDG29" s="80"/>
      <c r="CDH29" s="80"/>
      <c r="CDI29" s="80"/>
      <c r="CDJ29" s="80"/>
      <c r="CDK29" s="80"/>
      <c r="CDL29" s="80"/>
      <c r="CDM29" s="80"/>
      <c r="CDN29" s="80"/>
      <c r="CDO29" s="80"/>
      <c r="CDP29" s="80"/>
      <c r="CDQ29" s="80"/>
      <c r="CDR29" s="80"/>
      <c r="CDS29" s="80"/>
      <c r="CDT29" s="80"/>
      <c r="CDU29" s="80"/>
      <c r="CDV29" s="80"/>
      <c r="CDW29" s="80"/>
      <c r="CDX29" s="80"/>
      <c r="CDY29" s="80"/>
      <c r="CDZ29" s="80"/>
      <c r="CEA29" s="80"/>
      <c r="CEB29" s="80"/>
      <c r="CEC29" s="80"/>
      <c r="CED29" s="80"/>
      <c r="CEE29" s="80"/>
      <c r="CEF29" s="80"/>
      <c r="CEG29" s="80"/>
      <c r="CEH29" s="80"/>
      <c r="CEI29" s="80"/>
      <c r="CEJ29" s="80"/>
      <c r="CEK29" s="80"/>
      <c r="CEL29" s="80"/>
      <c r="CEM29" s="80"/>
      <c r="CEN29" s="80"/>
      <c r="CEO29" s="80"/>
      <c r="CEP29" s="80"/>
      <c r="CEQ29" s="80"/>
      <c r="CER29" s="80"/>
      <c r="CES29" s="80"/>
      <c r="CET29" s="80"/>
      <c r="CEU29" s="80"/>
      <c r="CEV29" s="80"/>
      <c r="CEW29" s="80"/>
      <c r="CEX29" s="80"/>
      <c r="CEY29" s="80"/>
      <c r="CEZ29" s="80"/>
      <c r="CFA29" s="80"/>
      <c r="CFB29" s="80"/>
      <c r="CFC29" s="80"/>
      <c r="CFD29" s="80"/>
      <c r="CFE29" s="80"/>
      <c r="CFF29" s="80"/>
      <c r="CFG29" s="80"/>
      <c r="CFH29" s="80"/>
      <c r="CFI29" s="80"/>
      <c r="CFJ29" s="80"/>
      <c r="CFK29" s="80"/>
      <c r="CFL29" s="80"/>
      <c r="CFM29" s="80"/>
      <c r="CFN29" s="80"/>
      <c r="CFO29" s="80"/>
      <c r="CFP29" s="80"/>
      <c r="CFQ29" s="80"/>
      <c r="CFR29" s="80"/>
      <c r="CFS29" s="80"/>
      <c r="CFT29" s="80"/>
      <c r="CFU29" s="80"/>
      <c r="CFV29" s="80"/>
      <c r="CFW29" s="80"/>
      <c r="CFX29" s="80"/>
      <c r="CFY29" s="80"/>
      <c r="CFZ29" s="80"/>
      <c r="CGA29" s="80"/>
      <c r="CGB29" s="80"/>
      <c r="CGC29" s="80"/>
      <c r="CGD29" s="80"/>
      <c r="CGE29" s="80"/>
      <c r="CGF29" s="80"/>
      <c r="CGG29" s="80"/>
      <c r="CGH29" s="80"/>
      <c r="CGI29" s="80"/>
      <c r="CGJ29" s="80"/>
      <c r="CGK29" s="80"/>
      <c r="CGL29" s="80"/>
      <c r="CGM29" s="80"/>
      <c r="CGN29" s="80"/>
      <c r="CGO29" s="80"/>
      <c r="CGP29" s="80"/>
      <c r="CGQ29" s="80"/>
      <c r="CGR29" s="80"/>
      <c r="CGS29" s="80"/>
      <c r="CGT29" s="80"/>
      <c r="CGU29" s="80"/>
      <c r="CGV29" s="80"/>
      <c r="CGW29" s="80"/>
      <c r="CGX29" s="80"/>
      <c r="CGY29" s="80"/>
      <c r="CGZ29" s="80"/>
      <c r="CHA29" s="80"/>
      <c r="CHB29" s="80"/>
      <c r="CHC29" s="80"/>
      <c r="CHD29" s="80"/>
      <c r="CHE29" s="80"/>
      <c r="CHF29" s="80"/>
      <c r="CHG29" s="80"/>
      <c r="CHH29" s="80"/>
      <c r="CHI29" s="80"/>
      <c r="CHJ29" s="80"/>
      <c r="CHK29" s="80"/>
      <c r="CHL29" s="80"/>
      <c r="CHM29" s="80"/>
      <c r="CHN29" s="80"/>
      <c r="CHO29" s="80"/>
      <c r="CHP29" s="80"/>
      <c r="CHQ29" s="80"/>
      <c r="CHR29" s="80"/>
      <c r="CHS29" s="80"/>
      <c r="CHT29" s="80"/>
      <c r="CHU29" s="80"/>
      <c r="CHV29" s="80"/>
      <c r="CHW29" s="80"/>
      <c r="CHX29" s="80"/>
      <c r="CHY29" s="80"/>
      <c r="CHZ29" s="80"/>
      <c r="CIA29" s="80"/>
      <c r="CIB29" s="80"/>
      <c r="CIC29" s="80"/>
      <c r="CID29" s="80"/>
      <c r="CIE29" s="80"/>
      <c r="CIF29" s="80"/>
      <c r="CIG29" s="80"/>
      <c r="CIH29" s="80"/>
      <c r="CII29" s="80"/>
      <c r="CIJ29" s="80"/>
      <c r="CIK29" s="80"/>
      <c r="CIL29" s="80"/>
      <c r="CIM29" s="80"/>
      <c r="CIN29" s="80"/>
      <c r="CIO29" s="80"/>
      <c r="CIP29" s="80"/>
      <c r="CIQ29" s="80"/>
      <c r="CIR29" s="80"/>
      <c r="CIS29" s="80"/>
      <c r="CIT29" s="80"/>
      <c r="CIU29" s="80"/>
      <c r="CIV29" s="80"/>
      <c r="CIW29" s="80"/>
      <c r="CIX29" s="80"/>
      <c r="CIY29" s="80"/>
      <c r="CIZ29" s="80"/>
      <c r="CJA29" s="80"/>
      <c r="CJB29" s="80"/>
      <c r="CJC29" s="80"/>
      <c r="CJD29" s="80"/>
      <c r="CJE29" s="80"/>
      <c r="CJF29" s="80"/>
      <c r="CJG29" s="80"/>
      <c r="CJH29" s="80"/>
      <c r="CJI29" s="80"/>
      <c r="CJJ29" s="80"/>
      <c r="CJK29" s="80"/>
      <c r="CJL29" s="80"/>
      <c r="CJM29" s="80"/>
      <c r="CJN29" s="80"/>
      <c r="CJO29" s="80"/>
      <c r="CJP29" s="80"/>
      <c r="CJQ29" s="80"/>
      <c r="CJR29" s="80"/>
      <c r="CJS29" s="80"/>
      <c r="CJT29" s="80"/>
      <c r="CJU29" s="80"/>
      <c r="CJV29" s="80"/>
      <c r="CJW29" s="80"/>
      <c r="CJX29" s="80"/>
      <c r="CJY29" s="80"/>
      <c r="CJZ29" s="80"/>
      <c r="CKA29" s="80"/>
      <c r="CKB29" s="80"/>
      <c r="CKC29" s="80"/>
      <c r="CKD29" s="80"/>
      <c r="CKE29" s="80"/>
      <c r="CKF29" s="80"/>
      <c r="CKG29" s="80"/>
      <c r="CKH29" s="80"/>
      <c r="CKI29" s="80"/>
      <c r="CKJ29" s="80"/>
      <c r="CKK29" s="80"/>
      <c r="CKL29" s="80"/>
      <c r="CKM29" s="80"/>
      <c r="CKN29" s="80"/>
      <c r="CKO29" s="80"/>
      <c r="CKP29" s="80"/>
      <c r="CKQ29" s="80"/>
      <c r="CKR29" s="80"/>
      <c r="CKS29" s="80"/>
      <c r="CKT29" s="80"/>
      <c r="CKU29" s="80"/>
      <c r="CKV29" s="80"/>
      <c r="CKW29" s="80"/>
      <c r="CKX29" s="80"/>
      <c r="CKY29" s="80"/>
      <c r="CKZ29" s="80"/>
      <c r="CLA29" s="80"/>
      <c r="CLB29" s="80"/>
      <c r="CLC29" s="80"/>
      <c r="CLD29" s="80"/>
      <c r="CLE29" s="80"/>
      <c r="CLF29" s="80"/>
      <c r="CLG29" s="80"/>
      <c r="CLH29" s="80"/>
      <c r="CLI29" s="80"/>
      <c r="CLJ29" s="80"/>
      <c r="CLK29" s="80"/>
      <c r="CLL29" s="80"/>
      <c r="CLM29" s="80"/>
      <c r="CLN29" s="80"/>
      <c r="CLO29" s="80"/>
      <c r="CLP29" s="80"/>
      <c r="CLQ29" s="80"/>
      <c r="CLR29" s="80"/>
      <c r="CLS29" s="80"/>
      <c r="CLT29" s="80"/>
      <c r="CLU29" s="80"/>
      <c r="CLV29" s="80"/>
      <c r="CLW29" s="80"/>
      <c r="CLX29" s="80"/>
      <c r="CLY29" s="80"/>
      <c r="CLZ29" s="80"/>
      <c r="CMA29" s="80"/>
      <c r="CMB29" s="80"/>
      <c r="CMC29" s="80"/>
      <c r="CMD29" s="80"/>
      <c r="CME29" s="80"/>
      <c r="CMF29" s="80"/>
      <c r="CMG29" s="80"/>
      <c r="CMH29" s="80"/>
      <c r="CMI29" s="80"/>
      <c r="CMJ29" s="80"/>
      <c r="CMK29" s="80"/>
      <c r="CML29" s="80"/>
      <c r="CMM29" s="80"/>
      <c r="CMN29" s="80"/>
      <c r="CMO29" s="80"/>
      <c r="CMP29" s="80"/>
      <c r="CMQ29" s="80"/>
      <c r="CMR29" s="80"/>
      <c r="CMS29" s="80"/>
      <c r="CMT29" s="80"/>
      <c r="CMU29" s="80"/>
      <c r="CMV29" s="80"/>
      <c r="CMW29" s="80"/>
      <c r="CMX29" s="80"/>
      <c r="CMY29" s="80"/>
      <c r="CMZ29" s="80"/>
      <c r="CNA29" s="80"/>
      <c r="CNB29" s="80"/>
      <c r="CNC29" s="80"/>
      <c r="CND29" s="80"/>
      <c r="CNE29" s="80"/>
      <c r="CNF29" s="80"/>
      <c r="CNG29" s="80"/>
      <c r="CNH29" s="80"/>
      <c r="CNI29" s="80"/>
      <c r="CNJ29" s="80"/>
      <c r="CNK29" s="80"/>
      <c r="CNL29" s="80"/>
      <c r="CNM29" s="80"/>
      <c r="CNN29" s="80"/>
      <c r="CNO29" s="80"/>
      <c r="CNP29" s="80"/>
      <c r="CNQ29" s="80"/>
      <c r="CNR29" s="80"/>
      <c r="CNS29" s="80"/>
      <c r="CNT29" s="80"/>
      <c r="CNU29" s="80"/>
      <c r="CNV29" s="80"/>
      <c r="CNW29" s="80"/>
      <c r="CNX29" s="80"/>
      <c r="CNY29" s="80"/>
      <c r="CNZ29" s="80"/>
      <c r="COA29" s="80"/>
      <c r="COB29" s="80"/>
      <c r="COC29" s="80"/>
      <c r="COD29" s="80"/>
      <c r="COE29" s="80"/>
      <c r="COF29" s="80"/>
      <c r="COG29" s="80"/>
      <c r="COH29" s="80"/>
      <c r="COI29" s="80"/>
      <c r="COJ29" s="80"/>
      <c r="COK29" s="80"/>
      <c r="COL29" s="80"/>
      <c r="COM29" s="80"/>
      <c r="CON29" s="80"/>
      <c r="COO29" s="80"/>
      <c r="COP29" s="80"/>
      <c r="COQ29" s="80"/>
      <c r="COR29" s="80"/>
      <c r="COS29" s="80"/>
      <c r="COT29" s="80"/>
      <c r="COU29" s="80"/>
      <c r="COV29" s="80"/>
      <c r="COW29" s="80"/>
      <c r="COX29" s="80"/>
      <c r="COY29" s="80"/>
      <c r="COZ29" s="80"/>
      <c r="CPA29" s="80"/>
      <c r="CPB29" s="80"/>
      <c r="CPC29" s="80"/>
      <c r="CPD29" s="80"/>
      <c r="CPE29" s="80"/>
      <c r="CPF29" s="80"/>
      <c r="CPG29" s="80"/>
      <c r="CPH29" s="80"/>
      <c r="CPI29" s="80"/>
      <c r="CPJ29" s="80"/>
      <c r="CPK29" s="80"/>
      <c r="CPL29" s="80"/>
      <c r="CPM29" s="80"/>
      <c r="CPN29" s="80"/>
      <c r="CPO29" s="80"/>
      <c r="CPP29" s="80"/>
      <c r="CPQ29" s="80"/>
      <c r="CPR29" s="80"/>
      <c r="CPS29" s="80"/>
      <c r="CPT29" s="80"/>
      <c r="CPU29" s="80"/>
      <c r="CPV29" s="80"/>
      <c r="CPW29" s="80"/>
      <c r="CPX29" s="80"/>
      <c r="CPY29" s="80"/>
      <c r="CPZ29" s="80"/>
      <c r="CQA29" s="80"/>
      <c r="CQB29" s="80"/>
      <c r="CQC29" s="80"/>
      <c r="CQD29" s="80"/>
      <c r="CQE29" s="80"/>
      <c r="CQF29" s="80"/>
      <c r="CQG29" s="80"/>
      <c r="CQH29" s="80"/>
      <c r="CQI29" s="80"/>
      <c r="CQJ29" s="80"/>
      <c r="CQK29" s="80"/>
      <c r="CQL29" s="80"/>
      <c r="CQM29" s="80"/>
      <c r="CQN29" s="80"/>
      <c r="CQO29" s="80"/>
      <c r="CQP29" s="80"/>
      <c r="CQQ29" s="80"/>
      <c r="CQR29" s="80"/>
      <c r="CQS29" s="80"/>
      <c r="CQT29" s="80"/>
      <c r="CQU29" s="80"/>
      <c r="CQV29" s="80"/>
      <c r="CQW29" s="80"/>
      <c r="CQX29" s="80"/>
      <c r="CQY29" s="80"/>
      <c r="CQZ29" s="80"/>
      <c r="CRA29" s="80"/>
      <c r="CRB29" s="80"/>
      <c r="CRC29" s="80"/>
      <c r="CRD29" s="80"/>
      <c r="CRE29" s="80"/>
      <c r="CRF29" s="80"/>
      <c r="CRG29" s="80"/>
      <c r="CRH29" s="80"/>
      <c r="CRI29" s="80"/>
      <c r="CRJ29" s="80"/>
      <c r="CRK29" s="80"/>
      <c r="CRL29" s="80"/>
      <c r="CRM29" s="80"/>
      <c r="CRN29" s="80"/>
      <c r="CRO29" s="80"/>
      <c r="CRP29" s="80"/>
      <c r="CRQ29" s="80"/>
      <c r="CRR29" s="80"/>
      <c r="CRS29" s="80"/>
      <c r="CRT29" s="80"/>
      <c r="CRU29" s="80"/>
      <c r="CRV29" s="80"/>
      <c r="CRW29" s="80"/>
      <c r="CRX29" s="80"/>
      <c r="CRY29" s="80"/>
      <c r="CRZ29" s="80"/>
      <c r="CSA29" s="80"/>
      <c r="CSB29" s="80"/>
      <c r="CSC29" s="80"/>
      <c r="CSD29" s="80"/>
      <c r="CSE29" s="80"/>
      <c r="CSF29" s="80"/>
      <c r="CSG29" s="80"/>
      <c r="CSH29" s="80"/>
      <c r="CSI29" s="80"/>
      <c r="CSJ29" s="80"/>
      <c r="CSK29" s="80"/>
      <c r="CSL29" s="80"/>
      <c r="CSM29" s="80"/>
      <c r="CSN29" s="80"/>
      <c r="CSO29" s="80"/>
      <c r="CSP29" s="80"/>
      <c r="CSQ29" s="80"/>
      <c r="CSR29" s="80"/>
      <c r="CSS29" s="80"/>
      <c r="CST29" s="80"/>
      <c r="CSU29" s="80"/>
      <c r="CSV29" s="80"/>
      <c r="CSW29" s="80"/>
      <c r="CSX29" s="80"/>
      <c r="CSY29" s="80"/>
      <c r="CSZ29" s="80"/>
      <c r="CTA29" s="80"/>
      <c r="CTB29" s="80"/>
      <c r="CTC29" s="80"/>
      <c r="CTD29" s="80"/>
      <c r="CTE29" s="80"/>
      <c r="CTF29" s="80"/>
      <c r="CTG29" s="80"/>
      <c r="CTH29" s="80"/>
      <c r="CTI29" s="80"/>
      <c r="CTJ29" s="80"/>
      <c r="CTK29" s="80"/>
      <c r="CTL29" s="80"/>
      <c r="CTM29" s="80"/>
      <c r="CTN29" s="80"/>
      <c r="CTO29" s="80"/>
      <c r="CTP29" s="80"/>
      <c r="CTQ29" s="80"/>
      <c r="CTR29" s="80"/>
      <c r="CTS29" s="80"/>
      <c r="CTT29" s="80"/>
      <c r="CTU29" s="80"/>
      <c r="CTV29" s="80"/>
      <c r="CTW29" s="80"/>
      <c r="CTX29" s="80"/>
      <c r="CTY29" s="80"/>
      <c r="CTZ29" s="80"/>
      <c r="CUA29" s="80"/>
      <c r="CUB29" s="80"/>
      <c r="CUC29" s="80"/>
      <c r="CUD29" s="80"/>
      <c r="CUE29" s="80"/>
      <c r="CUF29" s="80"/>
      <c r="CUG29" s="80"/>
      <c r="CUH29" s="80"/>
      <c r="CUI29" s="80"/>
      <c r="CUJ29" s="80"/>
      <c r="CUK29" s="80"/>
      <c r="CUL29" s="80"/>
      <c r="CUM29" s="80"/>
      <c r="CUN29" s="80"/>
      <c r="CUO29" s="80"/>
      <c r="CUP29" s="80"/>
      <c r="CUQ29" s="80"/>
      <c r="CUR29" s="80"/>
      <c r="CUS29" s="80"/>
      <c r="CUT29" s="80"/>
      <c r="CUU29" s="80"/>
      <c r="CUV29" s="80"/>
      <c r="CUW29" s="80"/>
      <c r="CUX29" s="80"/>
      <c r="CUY29" s="80"/>
      <c r="CUZ29" s="80"/>
      <c r="CVA29" s="80"/>
      <c r="CVB29" s="80"/>
      <c r="CVC29" s="80"/>
      <c r="CVD29" s="80"/>
      <c r="CVE29" s="80"/>
      <c r="CVF29" s="80"/>
      <c r="CVG29" s="80"/>
      <c r="CVH29" s="80"/>
      <c r="CVI29" s="80"/>
      <c r="CVJ29" s="80"/>
      <c r="CVK29" s="80"/>
      <c r="CVL29" s="80"/>
      <c r="CVM29" s="80"/>
      <c r="CVN29" s="80"/>
      <c r="CVO29" s="80"/>
      <c r="CVP29" s="80"/>
      <c r="CVQ29" s="80"/>
      <c r="CVR29" s="80"/>
      <c r="CVS29" s="80"/>
      <c r="CVT29" s="80"/>
      <c r="CVU29" s="80"/>
      <c r="CVV29" s="80"/>
      <c r="CVW29" s="80"/>
      <c r="CVX29" s="80"/>
      <c r="CVY29" s="80"/>
      <c r="CVZ29" s="80"/>
      <c r="CWA29" s="80"/>
      <c r="CWB29" s="80"/>
      <c r="CWC29" s="80"/>
      <c r="CWD29" s="80"/>
      <c r="CWE29" s="80"/>
      <c r="CWF29" s="80"/>
      <c r="CWG29" s="80"/>
      <c r="CWH29" s="80"/>
      <c r="CWI29" s="80"/>
      <c r="CWJ29" s="80"/>
      <c r="CWK29" s="80"/>
      <c r="CWL29" s="80"/>
      <c r="CWM29" s="80"/>
      <c r="CWN29" s="80"/>
      <c r="CWO29" s="80"/>
      <c r="CWP29" s="80"/>
      <c r="CWQ29" s="80"/>
      <c r="CWR29" s="80"/>
      <c r="CWS29" s="80"/>
      <c r="CWT29" s="80"/>
      <c r="CWU29" s="80"/>
      <c r="CWV29" s="80"/>
      <c r="CWW29" s="80"/>
      <c r="CWX29" s="80"/>
      <c r="CWY29" s="80"/>
      <c r="CWZ29" s="80"/>
      <c r="CXA29" s="80"/>
      <c r="CXB29" s="80"/>
      <c r="CXC29" s="80"/>
      <c r="CXD29" s="80"/>
      <c r="CXE29" s="80"/>
      <c r="CXF29" s="80"/>
      <c r="CXG29" s="80"/>
      <c r="CXH29" s="80"/>
      <c r="CXI29" s="80"/>
      <c r="CXJ29" s="80"/>
      <c r="CXK29" s="80"/>
      <c r="CXL29" s="80"/>
      <c r="CXM29" s="80"/>
      <c r="CXN29" s="80"/>
      <c r="CXO29" s="80"/>
      <c r="CXP29" s="80"/>
      <c r="CXQ29" s="80"/>
      <c r="CXR29" s="80"/>
      <c r="CXS29" s="80"/>
      <c r="CXT29" s="80"/>
      <c r="CXU29" s="80"/>
      <c r="CXV29" s="80"/>
      <c r="CXW29" s="80"/>
      <c r="CXX29" s="80"/>
      <c r="CXY29" s="80"/>
      <c r="CXZ29" s="80"/>
      <c r="CYA29" s="80"/>
      <c r="CYB29" s="80"/>
      <c r="CYC29" s="80"/>
      <c r="CYD29" s="80"/>
      <c r="CYE29" s="80"/>
      <c r="CYF29" s="80"/>
      <c r="CYG29" s="80"/>
      <c r="CYH29" s="80"/>
      <c r="CYI29" s="80"/>
      <c r="CYJ29" s="80"/>
      <c r="CYK29" s="80"/>
      <c r="CYL29" s="80"/>
      <c r="CYM29" s="80"/>
      <c r="CYN29" s="80"/>
      <c r="CYO29" s="80"/>
      <c r="CYP29" s="80"/>
      <c r="CYQ29" s="80"/>
      <c r="CYR29" s="80"/>
      <c r="CYS29" s="80"/>
      <c r="CYT29" s="80"/>
      <c r="CYU29" s="80"/>
      <c r="CYV29" s="80"/>
      <c r="CYW29" s="80"/>
      <c r="CYX29" s="80"/>
      <c r="CYY29" s="80"/>
      <c r="CYZ29" s="80"/>
      <c r="CZA29" s="80"/>
      <c r="CZB29" s="80"/>
      <c r="CZC29" s="80"/>
      <c r="CZD29" s="80"/>
      <c r="CZE29" s="80"/>
      <c r="CZF29" s="80"/>
      <c r="CZG29" s="80"/>
      <c r="CZH29" s="80"/>
      <c r="CZI29" s="80"/>
      <c r="CZJ29" s="80"/>
      <c r="CZK29" s="80"/>
      <c r="CZL29" s="80"/>
      <c r="CZM29" s="80"/>
      <c r="CZN29" s="80"/>
      <c r="CZO29" s="80"/>
      <c r="CZP29" s="80"/>
      <c r="CZQ29" s="80"/>
      <c r="CZR29" s="80"/>
      <c r="CZS29" s="80"/>
      <c r="CZT29" s="80"/>
      <c r="CZU29" s="80"/>
      <c r="CZV29" s="80"/>
      <c r="CZW29" s="80"/>
      <c r="CZX29" s="80"/>
      <c r="CZY29" s="80"/>
      <c r="CZZ29" s="80"/>
      <c r="DAA29" s="80"/>
      <c r="DAB29" s="80"/>
      <c r="DAC29" s="80"/>
      <c r="DAD29" s="80"/>
      <c r="DAE29" s="80"/>
      <c r="DAF29" s="80"/>
      <c r="DAG29" s="80"/>
      <c r="DAH29" s="80"/>
      <c r="DAI29" s="80"/>
      <c r="DAJ29" s="80"/>
      <c r="DAK29" s="80"/>
      <c r="DAL29" s="80"/>
      <c r="DAM29" s="80"/>
      <c r="DAN29" s="80"/>
      <c r="DAO29" s="80"/>
      <c r="DAP29" s="80"/>
      <c r="DAQ29" s="80"/>
      <c r="DAR29" s="80"/>
      <c r="DAS29" s="80"/>
      <c r="DAT29" s="80"/>
      <c r="DAU29" s="80"/>
      <c r="DAV29" s="80"/>
      <c r="DAW29" s="80"/>
      <c r="DAX29" s="80"/>
      <c r="DAY29" s="80"/>
      <c r="DAZ29" s="80"/>
      <c r="DBA29" s="80"/>
      <c r="DBB29" s="80"/>
      <c r="DBC29" s="80"/>
      <c r="DBD29" s="80"/>
      <c r="DBE29" s="80"/>
      <c r="DBF29" s="80"/>
      <c r="DBG29" s="80"/>
      <c r="DBH29" s="80"/>
      <c r="DBI29" s="80"/>
      <c r="DBJ29" s="80"/>
      <c r="DBK29" s="80"/>
      <c r="DBL29" s="80"/>
      <c r="DBM29" s="80"/>
      <c r="DBN29" s="80"/>
      <c r="DBO29" s="80"/>
      <c r="DBP29" s="80"/>
      <c r="DBQ29" s="80"/>
      <c r="DBR29" s="80"/>
      <c r="DBS29" s="80"/>
      <c r="DBT29" s="80"/>
      <c r="DBU29" s="80"/>
      <c r="DBV29" s="80"/>
      <c r="DBW29" s="80"/>
      <c r="DBX29" s="80"/>
      <c r="DBY29" s="80"/>
      <c r="DBZ29" s="80"/>
      <c r="DCA29" s="80"/>
      <c r="DCB29" s="80"/>
      <c r="DCC29" s="80"/>
      <c r="DCD29" s="80"/>
      <c r="DCE29" s="80"/>
      <c r="DCF29" s="80"/>
      <c r="DCG29" s="80"/>
      <c r="DCH29" s="80"/>
      <c r="DCI29" s="80"/>
      <c r="DCJ29" s="80"/>
      <c r="DCK29" s="80"/>
      <c r="DCL29" s="80"/>
      <c r="DCM29" s="80"/>
      <c r="DCN29" s="80"/>
      <c r="DCO29" s="80"/>
      <c r="DCP29" s="80"/>
      <c r="DCQ29" s="80"/>
      <c r="DCR29" s="80"/>
      <c r="DCS29" s="80"/>
      <c r="DCT29" s="80"/>
      <c r="DCU29" s="80"/>
      <c r="DCV29" s="80"/>
      <c r="DCW29" s="80"/>
      <c r="DCX29" s="80"/>
      <c r="DCY29" s="80"/>
      <c r="DCZ29" s="80"/>
      <c r="DDA29" s="80"/>
      <c r="DDB29" s="80"/>
      <c r="DDC29" s="80"/>
      <c r="DDD29" s="80"/>
      <c r="DDE29" s="80"/>
      <c r="DDF29" s="80"/>
      <c r="DDG29" s="80"/>
      <c r="DDH29" s="80"/>
      <c r="DDI29" s="80"/>
      <c r="DDJ29" s="80"/>
      <c r="DDK29" s="80"/>
      <c r="DDL29" s="80"/>
      <c r="DDM29" s="80"/>
      <c r="DDN29" s="80"/>
      <c r="DDO29" s="80"/>
      <c r="DDP29" s="80"/>
      <c r="DDQ29" s="80"/>
      <c r="DDR29" s="80"/>
      <c r="DDS29" s="80"/>
      <c r="DDT29" s="80"/>
      <c r="DDU29" s="80"/>
      <c r="DDV29" s="80"/>
      <c r="DDW29" s="80"/>
      <c r="DDX29" s="80"/>
      <c r="DDY29" s="80"/>
      <c r="DDZ29" s="80"/>
      <c r="DEA29" s="80"/>
      <c r="DEB29" s="80"/>
      <c r="DEC29" s="80"/>
      <c r="DED29" s="80"/>
      <c r="DEE29" s="80"/>
      <c r="DEF29" s="80"/>
      <c r="DEG29" s="80"/>
      <c r="DEH29" s="80"/>
      <c r="DEI29" s="80"/>
      <c r="DEJ29" s="80"/>
      <c r="DEK29" s="80"/>
      <c r="DEL29" s="80"/>
      <c r="DEM29" s="80"/>
      <c r="DEN29" s="80"/>
      <c r="DEO29" s="80"/>
      <c r="DEP29" s="80"/>
      <c r="DEQ29" s="80"/>
      <c r="DER29" s="80"/>
      <c r="DES29" s="80"/>
      <c r="DET29" s="80"/>
      <c r="DEU29" s="80"/>
      <c r="DEV29" s="80"/>
      <c r="DEW29" s="80"/>
      <c r="DEX29" s="80"/>
      <c r="DEY29" s="80"/>
      <c r="DEZ29" s="80"/>
      <c r="DFA29" s="80"/>
      <c r="DFB29" s="80"/>
      <c r="DFC29" s="80"/>
      <c r="DFD29" s="80"/>
      <c r="DFE29" s="80"/>
      <c r="DFF29" s="80"/>
      <c r="DFG29" s="80"/>
      <c r="DFH29" s="80"/>
      <c r="DFI29" s="80"/>
      <c r="DFJ29" s="80"/>
      <c r="DFK29" s="80"/>
      <c r="DFL29" s="80"/>
      <c r="DFM29" s="80"/>
      <c r="DFN29" s="80"/>
      <c r="DFO29" s="80"/>
      <c r="DFP29" s="80"/>
      <c r="DFQ29" s="80"/>
      <c r="DFR29" s="80"/>
      <c r="DFS29" s="80"/>
      <c r="DFT29" s="80"/>
      <c r="DFU29" s="80"/>
      <c r="DFV29" s="80"/>
      <c r="DFW29" s="80"/>
      <c r="DFX29" s="80"/>
      <c r="DFY29" s="80"/>
      <c r="DFZ29" s="80"/>
      <c r="DGA29" s="80"/>
      <c r="DGB29" s="80"/>
      <c r="DGC29" s="80"/>
      <c r="DGD29" s="80"/>
      <c r="DGE29" s="80"/>
      <c r="DGF29" s="80"/>
      <c r="DGG29" s="80"/>
      <c r="DGH29" s="80"/>
      <c r="DGI29" s="80"/>
      <c r="DGJ29" s="80"/>
      <c r="DGK29" s="80"/>
      <c r="DGL29" s="80"/>
      <c r="DGM29" s="80"/>
      <c r="DGN29" s="80"/>
      <c r="DGO29" s="80"/>
      <c r="DGP29" s="80"/>
      <c r="DGQ29" s="80"/>
      <c r="DGR29" s="80"/>
      <c r="DGS29" s="80"/>
      <c r="DGT29" s="80"/>
      <c r="DGU29" s="80"/>
      <c r="DGV29" s="80"/>
      <c r="DGW29" s="80"/>
      <c r="DGX29" s="80"/>
      <c r="DGY29" s="80"/>
      <c r="DGZ29" s="80"/>
      <c r="DHA29" s="80"/>
      <c r="DHB29" s="80"/>
      <c r="DHC29" s="80"/>
      <c r="DHD29" s="80"/>
      <c r="DHE29" s="80"/>
      <c r="DHF29" s="80"/>
      <c r="DHG29" s="80"/>
      <c r="DHH29" s="80"/>
      <c r="DHI29" s="80"/>
      <c r="DHJ29" s="80"/>
      <c r="DHK29" s="80"/>
      <c r="DHL29" s="80"/>
      <c r="DHM29" s="80"/>
      <c r="DHN29" s="80"/>
      <c r="DHO29" s="80"/>
      <c r="DHP29" s="80"/>
      <c r="DHQ29" s="80"/>
      <c r="DHR29" s="80"/>
      <c r="DHS29" s="80"/>
      <c r="DHT29" s="80"/>
      <c r="DHU29" s="80"/>
      <c r="DHV29" s="80"/>
      <c r="DHW29" s="80"/>
      <c r="DHX29" s="80"/>
      <c r="DHY29" s="80"/>
      <c r="DHZ29" s="80"/>
      <c r="DIA29" s="80"/>
      <c r="DIB29" s="80"/>
      <c r="DIC29" s="80"/>
      <c r="DID29" s="80"/>
      <c r="DIE29" s="80"/>
      <c r="DIF29" s="80"/>
      <c r="DIG29" s="80"/>
      <c r="DIH29" s="80"/>
      <c r="DII29" s="80"/>
      <c r="DIJ29" s="80"/>
      <c r="DIK29" s="80"/>
      <c r="DIL29" s="80"/>
      <c r="DIM29" s="80"/>
      <c r="DIN29" s="80"/>
      <c r="DIO29" s="80"/>
      <c r="DIP29" s="80"/>
      <c r="DIQ29" s="80"/>
      <c r="DIR29" s="80"/>
      <c r="DIS29" s="80"/>
      <c r="DIT29" s="80"/>
      <c r="DIU29" s="80"/>
      <c r="DIV29" s="80"/>
      <c r="DIW29" s="80"/>
      <c r="DIX29" s="80"/>
      <c r="DIY29" s="80"/>
      <c r="DIZ29" s="80"/>
      <c r="DJA29" s="80"/>
      <c r="DJB29" s="80"/>
      <c r="DJC29" s="80"/>
      <c r="DJD29" s="80"/>
      <c r="DJE29" s="80"/>
      <c r="DJF29" s="80"/>
      <c r="DJG29" s="80"/>
      <c r="DJH29" s="80"/>
      <c r="DJI29" s="80"/>
      <c r="DJJ29" s="80"/>
      <c r="DJK29" s="80"/>
      <c r="DJL29" s="80"/>
      <c r="DJM29" s="80"/>
      <c r="DJN29" s="80"/>
      <c r="DJO29" s="80"/>
      <c r="DJP29" s="80"/>
      <c r="DJQ29" s="80"/>
      <c r="DJR29" s="80"/>
      <c r="DJS29" s="80"/>
      <c r="DJT29" s="80"/>
      <c r="DJU29" s="80"/>
      <c r="DJV29" s="80"/>
      <c r="DJW29" s="80"/>
      <c r="DJX29" s="80"/>
      <c r="DJY29" s="80"/>
      <c r="DJZ29" s="80"/>
      <c r="DKA29" s="80"/>
      <c r="DKB29" s="80"/>
      <c r="DKC29" s="80"/>
      <c r="DKD29" s="80"/>
      <c r="DKE29" s="80"/>
      <c r="DKF29" s="80"/>
      <c r="DKG29" s="80"/>
      <c r="DKH29" s="80"/>
      <c r="DKI29" s="80"/>
      <c r="DKJ29" s="80"/>
      <c r="DKK29" s="80"/>
      <c r="DKL29" s="80"/>
      <c r="DKM29" s="80"/>
      <c r="DKN29" s="80"/>
      <c r="DKO29" s="80"/>
      <c r="DKP29" s="80"/>
      <c r="DKQ29" s="80"/>
      <c r="DKR29" s="80"/>
      <c r="DKS29" s="80"/>
      <c r="DKT29" s="80"/>
      <c r="DKU29" s="80"/>
      <c r="DKV29" s="80"/>
      <c r="DKW29" s="80"/>
      <c r="DKX29" s="80"/>
      <c r="DKY29" s="80"/>
      <c r="DKZ29" s="80"/>
      <c r="DLA29" s="80"/>
      <c r="DLB29" s="80"/>
      <c r="DLC29" s="80"/>
      <c r="DLD29" s="80"/>
      <c r="DLE29" s="80"/>
      <c r="DLF29" s="80"/>
      <c r="DLG29" s="80"/>
      <c r="DLH29" s="80"/>
      <c r="DLI29" s="80"/>
      <c r="DLJ29" s="80"/>
      <c r="DLK29" s="80"/>
      <c r="DLL29" s="80"/>
      <c r="DLM29" s="80"/>
      <c r="DLN29" s="80"/>
      <c r="DLO29" s="80"/>
      <c r="DLP29" s="80"/>
      <c r="DLQ29" s="80"/>
      <c r="DLR29" s="80"/>
      <c r="DLS29" s="80"/>
      <c r="DLT29" s="80"/>
      <c r="DLU29" s="80"/>
      <c r="DLV29" s="80"/>
      <c r="DLW29" s="80"/>
      <c r="DLX29" s="80"/>
      <c r="DLY29" s="80"/>
      <c r="DLZ29" s="80"/>
      <c r="DMA29" s="80"/>
      <c r="DMB29" s="80"/>
      <c r="DMC29" s="80"/>
      <c r="DMD29" s="80"/>
      <c r="DME29" s="80"/>
      <c r="DMF29" s="80"/>
      <c r="DMG29" s="80"/>
      <c r="DMH29" s="80"/>
      <c r="DMI29" s="80"/>
      <c r="DMJ29" s="80"/>
      <c r="DMK29" s="80"/>
      <c r="DML29" s="80"/>
      <c r="DMM29" s="80"/>
      <c r="DMN29" s="80"/>
      <c r="DMO29" s="80"/>
      <c r="DMP29" s="80"/>
      <c r="DMQ29" s="80"/>
      <c r="DMR29" s="80"/>
      <c r="DMS29" s="80"/>
      <c r="DMT29" s="80"/>
      <c r="DMU29" s="80"/>
      <c r="DMV29" s="80"/>
      <c r="DMW29" s="80"/>
      <c r="DMX29" s="80"/>
      <c r="DMY29" s="80"/>
      <c r="DMZ29" s="80"/>
      <c r="DNA29" s="80"/>
      <c r="DNB29" s="80"/>
      <c r="DNC29" s="80"/>
      <c r="DND29" s="80"/>
      <c r="DNE29" s="80"/>
      <c r="DNF29" s="80"/>
      <c r="DNG29" s="80"/>
      <c r="DNH29" s="80"/>
      <c r="DNI29" s="80"/>
      <c r="DNJ29" s="80"/>
      <c r="DNK29" s="80"/>
      <c r="DNL29" s="80"/>
      <c r="DNM29" s="80"/>
      <c r="DNN29" s="80"/>
      <c r="DNO29" s="80"/>
      <c r="DNP29" s="80"/>
      <c r="DNQ29" s="80"/>
      <c r="DNR29" s="80"/>
      <c r="DNS29" s="80"/>
      <c r="DNT29" s="80"/>
      <c r="DNU29" s="80"/>
      <c r="DNV29" s="80"/>
      <c r="DNW29" s="80"/>
      <c r="DNX29" s="80"/>
      <c r="DNY29" s="80"/>
      <c r="DNZ29" s="80"/>
      <c r="DOA29" s="80"/>
      <c r="DOB29" s="80"/>
      <c r="DOC29" s="80"/>
      <c r="DOD29" s="80"/>
      <c r="DOE29" s="80"/>
      <c r="DOF29" s="80"/>
      <c r="DOG29" s="80"/>
      <c r="DOH29" s="80"/>
      <c r="DOI29" s="80"/>
      <c r="DOJ29" s="80"/>
      <c r="DOK29" s="80"/>
      <c r="DOL29" s="80"/>
      <c r="DOM29" s="80"/>
      <c r="DON29" s="80"/>
      <c r="DOO29" s="80"/>
      <c r="DOP29" s="80"/>
      <c r="DOQ29" s="80"/>
      <c r="DOR29" s="80"/>
      <c r="DOS29" s="80"/>
      <c r="DOT29" s="80"/>
      <c r="DOU29" s="80"/>
      <c r="DOV29" s="80"/>
      <c r="DOW29" s="80"/>
      <c r="DOX29" s="80"/>
      <c r="DOY29" s="80"/>
      <c r="DOZ29" s="80"/>
      <c r="DPA29" s="80"/>
      <c r="DPB29" s="80"/>
      <c r="DPC29" s="80"/>
      <c r="DPD29" s="80"/>
      <c r="DPE29" s="80"/>
      <c r="DPF29" s="80"/>
      <c r="DPG29" s="80"/>
      <c r="DPH29" s="80"/>
      <c r="DPI29" s="80"/>
      <c r="DPJ29" s="80"/>
      <c r="DPK29" s="80"/>
      <c r="DPL29" s="80"/>
      <c r="DPM29" s="80"/>
      <c r="DPN29" s="80"/>
      <c r="DPO29" s="80"/>
      <c r="DPP29" s="80"/>
      <c r="DPQ29" s="80"/>
      <c r="DPR29" s="80"/>
      <c r="DPS29" s="80"/>
      <c r="DPT29" s="80"/>
      <c r="DPU29" s="80"/>
      <c r="DPV29" s="80"/>
      <c r="DPW29" s="80"/>
      <c r="DPX29" s="80"/>
      <c r="DPY29" s="80"/>
      <c r="DPZ29" s="80"/>
      <c r="DQA29" s="80"/>
      <c r="DQB29" s="80"/>
      <c r="DQC29" s="80"/>
      <c r="DQD29" s="80"/>
      <c r="DQE29" s="80"/>
      <c r="DQF29" s="80"/>
      <c r="DQG29" s="80"/>
      <c r="DQH29" s="80"/>
      <c r="DQI29" s="80"/>
      <c r="DQJ29" s="80"/>
      <c r="DQK29" s="80"/>
      <c r="DQL29" s="80"/>
      <c r="DQM29" s="80"/>
      <c r="DQN29" s="80"/>
      <c r="DQO29" s="80"/>
      <c r="DQP29" s="80"/>
      <c r="DQQ29" s="80"/>
      <c r="DQR29" s="80"/>
      <c r="DQS29" s="80"/>
      <c r="DQT29" s="80"/>
      <c r="DQU29" s="80"/>
      <c r="DQV29" s="80"/>
      <c r="DQW29" s="80"/>
      <c r="DQX29" s="80"/>
      <c r="DQY29" s="80"/>
      <c r="DQZ29" s="80"/>
      <c r="DRA29" s="80"/>
      <c r="DRB29" s="80"/>
      <c r="DRC29" s="80"/>
      <c r="DRD29" s="80"/>
      <c r="DRE29" s="80"/>
      <c r="DRF29" s="80"/>
      <c r="DRG29" s="80"/>
      <c r="DRH29" s="80"/>
      <c r="DRI29" s="80"/>
      <c r="DRJ29" s="80"/>
      <c r="DRK29" s="80"/>
      <c r="DRL29" s="80"/>
      <c r="DRM29" s="80"/>
      <c r="DRN29" s="80"/>
      <c r="DRO29" s="80"/>
      <c r="DRP29" s="80"/>
      <c r="DRQ29" s="80"/>
      <c r="DRR29" s="80"/>
      <c r="DRS29" s="80"/>
      <c r="DRT29" s="80"/>
      <c r="DRU29" s="80"/>
      <c r="DRV29" s="80"/>
      <c r="DRW29" s="80"/>
      <c r="DRX29" s="80"/>
      <c r="DRY29" s="80"/>
      <c r="DRZ29" s="80"/>
      <c r="DSA29" s="80"/>
      <c r="DSB29" s="80"/>
      <c r="DSC29" s="80"/>
      <c r="DSD29" s="80"/>
      <c r="DSE29" s="80"/>
      <c r="DSF29" s="80"/>
      <c r="DSG29" s="80"/>
      <c r="DSH29" s="80"/>
      <c r="DSI29" s="80"/>
      <c r="DSJ29" s="80"/>
      <c r="DSK29" s="80"/>
      <c r="DSL29" s="80"/>
      <c r="DSM29" s="80"/>
      <c r="DSN29" s="80"/>
      <c r="DSO29" s="80"/>
      <c r="DSP29" s="80"/>
      <c r="DSQ29" s="80"/>
      <c r="DSR29" s="80"/>
      <c r="DSS29" s="80"/>
      <c r="DST29" s="80"/>
      <c r="DSU29" s="80"/>
      <c r="DSV29" s="80"/>
      <c r="DSW29" s="80"/>
      <c r="DSX29" s="80"/>
      <c r="DSY29" s="80"/>
      <c r="DSZ29" s="80"/>
      <c r="DTA29" s="80"/>
      <c r="DTB29" s="80"/>
      <c r="DTC29" s="80"/>
      <c r="DTD29" s="80"/>
      <c r="DTE29" s="80"/>
      <c r="DTF29" s="80"/>
      <c r="DTG29" s="80"/>
      <c r="DTH29" s="80"/>
      <c r="DTI29" s="80"/>
      <c r="DTJ29" s="80"/>
      <c r="DTK29" s="80"/>
      <c r="DTL29" s="80"/>
      <c r="DTM29" s="80"/>
      <c r="DTN29" s="80"/>
      <c r="DTO29" s="80"/>
      <c r="DTP29" s="80"/>
      <c r="DTQ29" s="80"/>
      <c r="DTR29" s="80"/>
      <c r="DTS29" s="80"/>
      <c r="DTT29" s="80"/>
      <c r="DTU29" s="80"/>
      <c r="DTV29" s="80"/>
      <c r="DTW29" s="80"/>
      <c r="DTX29" s="80"/>
      <c r="DTY29" s="80"/>
      <c r="DTZ29" s="80"/>
      <c r="DUA29" s="80"/>
      <c r="DUB29" s="80"/>
      <c r="DUC29" s="80"/>
      <c r="DUD29" s="80"/>
      <c r="DUE29" s="80"/>
      <c r="DUF29" s="80"/>
      <c r="DUG29" s="80"/>
      <c r="DUH29" s="80"/>
      <c r="DUI29" s="80"/>
      <c r="DUJ29" s="80"/>
      <c r="DUK29" s="80"/>
      <c r="DUL29" s="80"/>
      <c r="DUM29" s="80"/>
      <c r="DUN29" s="80"/>
      <c r="DUO29" s="80"/>
      <c r="DUP29" s="80"/>
      <c r="DUQ29" s="80"/>
      <c r="DUR29" s="80"/>
      <c r="DUS29" s="80"/>
      <c r="DUT29" s="80"/>
      <c r="DUU29" s="80"/>
      <c r="DUV29" s="80"/>
      <c r="DUW29" s="80"/>
      <c r="DUX29" s="80"/>
      <c r="DUY29" s="80"/>
      <c r="DUZ29" s="80"/>
      <c r="DVA29" s="80"/>
      <c r="DVB29" s="80"/>
      <c r="DVC29" s="80"/>
      <c r="DVD29" s="80"/>
      <c r="DVE29" s="80"/>
      <c r="DVF29" s="80"/>
      <c r="DVG29" s="80"/>
      <c r="DVH29" s="80"/>
      <c r="DVI29" s="80"/>
      <c r="DVJ29" s="80"/>
      <c r="DVK29" s="80"/>
      <c r="DVL29" s="80"/>
      <c r="DVM29" s="80"/>
      <c r="DVN29" s="80"/>
      <c r="DVO29" s="80"/>
      <c r="DVP29" s="80"/>
      <c r="DVQ29" s="80"/>
      <c r="DVR29" s="80"/>
      <c r="DVS29" s="80"/>
      <c r="DVT29" s="80"/>
      <c r="DVU29" s="80"/>
      <c r="DVV29" s="80"/>
      <c r="DVW29" s="80"/>
      <c r="DVX29" s="80"/>
      <c r="DVY29" s="80"/>
      <c r="DVZ29" s="80"/>
      <c r="DWA29" s="80"/>
      <c r="DWB29" s="80"/>
      <c r="DWC29" s="80"/>
      <c r="DWD29" s="80"/>
      <c r="DWE29" s="80"/>
      <c r="DWF29" s="80"/>
      <c r="DWG29" s="80"/>
      <c r="DWH29" s="80"/>
      <c r="DWI29" s="80"/>
      <c r="DWJ29" s="80"/>
      <c r="DWK29" s="80"/>
      <c r="DWL29" s="80"/>
      <c r="DWM29" s="80"/>
      <c r="DWN29" s="80"/>
      <c r="DWO29" s="80"/>
      <c r="DWP29" s="80"/>
      <c r="DWQ29" s="80"/>
      <c r="DWR29" s="80"/>
      <c r="DWS29" s="80"/>
      <c r="DWT29" s="80"/>
      <c r="DWU29" s="80"/>
      <c r="DWV29" s="80"/>
      <c r="DWW29" s="80"/>
      <c r="DWX29" s="80"/>
      <c r="DWY29" s="80"/>
      <c r="DWZ29" s="80"/>
      <c r="DXA29" s="80"/>
      <c r="DXB29" s="80"/>
      <c r="DXC29" s="80"/>
      <c r="DXD29" s="80"/>
      <c r="DXE29" s="80"/>
      <c r="DXF29" s="80"/>
      <c r="DXG29" s="80"/>
      <c r="DXH29" s="80"/>
      <c r="DXI29" s="80"/>
      <c r="DXJ29" s="80"/>
      <c r="DXK29" s="80"/>
      <c r="DXL29" s="80"/>
      <c r="DXM29" s="80"/>
      <c r="DXN29" s="80"/>
      <c r="DXO29" s="80"/>
      <c r="DXP29" s="80"/>
      <c r="DXQ29" s="80"/>
      <c r="DXR29" s="80"/>
      <c r="DXS29" s="80"/>
      <c r="DXT29" s="80"/>
      <c r="DXU29" s="80"/>
      <c r="DXV29" s="80"/>
      <c r="DXW29" s="80"/>
      <c r="DXX29" s="80"/>
      <c r="DXY29" s="80"/>
      <c r="DXZ29" s="80"/>
      <c r="DYA29" s="80"/>
      <c r="DYB29" s="80"/>
      <c r="DYC29" s="80"/>
      <c r="DYD29" s="80"/>
      <c r="DYE29" s="80"/>
      <c r="DYF29" s="80"/>
      <c r="DYG29" s="80"/>
      <c r="DYH29" s="80"/>
      <c r="DYI29" s="80"/>
      <c r="DYJ29" s="80"/>
      <c r="DYK29" s="80"/>
      <c r="DYL29" s="80"/>
      <c r="DYM29" s="80"/>
      <c r="DYN29" s="80"/>
      <c r="DYO29" s="80"/>
      <c r="DYP29" s="80"/>
      <c r="DYQ29" s="80"/>
      <c r="DYR29" s="80"/>
      <c r="DYS29" s="80"/>
      <c r="DYT29" s="80"/>
      <c r="DYU29" s="80"/>
      <c r="DYV29" s="80"/>
      <c r="DYW29" s="80"/>
      <c r="DYX29" s="80"/>
      <c r="DYY29" s="80"/>
      <c r="DYZ29" s="80"/>
      <c r="DZA29" s="80"/>
      <c r="DZB29" s="80"/>
      <c r="DZC29" s="80"/>
      <c r="DZD29" s="80"/>
      <c r="DZE29" s="80"/>
      <c r="DZF29" s="80"/>
      <c r="DZG29" s="80"/>
      <c r="DZH29" s="80"/>
      <c r="DZI29" s="80"/>
      <c r="DZJ29" s="80"/>
      <c r="DZK29" s="80"/>
      <c r="DZL29" s="80"/>
      <c r="DZM29" s="80"/>
      <c r="DZN29" s="80"/>
      <c r="DZO29" s="80"/>
      <c r="DZP29" s="80"/>
      <c r="DZQ29" s="80"/>
      <c r="DZR29" s="80"/>
      <c r="DZS29" s="80"/>
      <c r="DZT29" s="80"/>
      <c r="DZU29" s="80"/>
      <c r="DZV29" s="80"/>
      <c r="DZW29" s="80"/>
      <c r="DZX29" s="80"/>
      <c r="DZY29" s="80"/>
      <c r="DZZ29" s="80"/>
      <c r="EAA29" s="80"/>
      <c r="EAB29" s="80"/>
      <c r="EAC29" s="80"/>
      <c r="EAD29" s="80"/>
      <c r="EAE29" s="80"/>
      <c r="EAF29" s="80"/>
      <c r="EAG29" s="80"/>
      <c r="EAH29" s="80"/>
      <c r="EAI29" s="80"/>
      <c r="EAJ29" s="80"/>
      <c r="EAK29" s="80"/>
      <c r="EAL29" s="80"/>
      <c r="EAM29" s="80"/>
      <c r="EAN29" s="80"/>
      <c r="EAO29" s="80"/>
      <c r="EAP29" s="80"/>
      <c r="EAQ29" s="80"/>
      <c r="EAR29" s="80"/>
      <c r="EAS29" s="80"/>
      <c r="EAT29" s="80"/>
      <c r="EAU29" s="80"/>
      <c r="EAV29" s="80"/>
      <c r="EAW29" s="80"/>
      <c r="EAX29" s="80"/>
      <c r="EAY29" s="80"/>
      <c r="EAZ29" s="80"/>
      <c r="EBA29" s="80"/>
      <c r="EBB29" s="80"/>
      <c r="EBC29" s="80"/>
      <c r="EBD29" s="80"/>
      <c r="EBE29" s="80"/>
      <c r="EBF29" s="80"/>
      <c r="EBG29" s="80"/>
      <c r="EBH29" s="80"/>
      <c r="EBI29" s="80"/>
      <c r="EBJ29" s="80"/>
      <c r="EBK29" s="80"/>
      <c r="EBL29" s="80"/>
      <c r="EBM29" s="80"/>
      <c r="EBN29" s="80"/>
      <c r="EBO29" s="80"/>
      <c r="EBP29" s="80"/>
      <c r="EBQ29" s="80"/>
      <c r="EBR29" s="80"/>
      <c r="EBS29" s="80"/>
      <c r="EBT29" s="80"/>
      <c r="EBU29" s="80"/>
      <c r="EBV29" s="80"/>
      <c r="EBW29" s="80"/>
      <c r="EBX29" s="80"/>
      <c r="EBY29" s="80"/>
      <c r="EBZ29" s="80"/>
      <c r="ECA29" s="80"/>
      <c r="ECB29" s="80"/>
      <c r="ECC29" s="80"/>
      <c r="ECD29" s="80"/>
      <c r="ECE29" s="80"/>
      <c r="ECF29" s="80"/>
      <c r="ECG29" s="80"/>
      <c r="ECH29" s="80"/>
      <c r="ECI29" s="80"/>
      <c r="ECJ29" s="80"/>
      <c r="ECK29" s="80"/>
      <c r="ECL29" s="80"/>
      <c r="ECM29" s="80"/>
      <c r="ECN29" s="80"/>
      <c r="ECO29" s="80"/>
      <c r="ECP29" s="80"/>
      <c r="ECQ29" s="80"/>
      <c r="ECR29" s="80"/>
      <c r="ECS29" s="80"/>
      <c r="ECT29" s="80"/>
      <c r="ECU29" s="80"/>
      <c r="ECV29" s="80"/>
      <c r="ECW29" s="80"/>
      <c r="ECX29" s="80"/>
      <c r="ECY29" s="80"/>
      <c r="ECZ29" s="80"/>
      <c r="EDA29" s="80"/>
      <c r="EDB29" s="80"/>
      <c r="EDC29" s="80"/>
      <c r="EDD29" s="80"/>
      <c r="EDE29" s="80"/>
      <c r="EDF29" s="80"/>
      <c r="EDG29" s="80"/>
      <c r="EDH29" s="80"/>
      <c r="EDI29" s="80"/>
      <c r="EDJ29" s="80"/>
      <c r="EDK29" s="80"/>
      <c r="EDL29" s="80"/>
      <c r="EDM29" s="80"/>
      <c r="EDN29" s="80"/>
      <c r="EDO29" s="80"/>
      <c r="EDP29" s="80"/>
      <c r="EDQ29" s="80"/>
      <c r="EDR29" s="80"/>
      <c r="EDS29" s="80"/>
      <c r="EDT29" s="80"/>
      <c r="EDU29" s="80"/>
      <c r="EDV29" s="80"/>
      <c r="EDW29" s="80"/>
      <c r="EDX29" s="80"/>
      <c r="EDY29" s="80"/>
      <c r="EDZ29" s="80"/>
      <c r="EEA29" s="80"/>
      <c r="EEB29" s="80"/>
      <c r="EEC29" s="80"/>
      <c r="EED29" s="80"/>
      <c r="EEE29" s="80"/>
      <c r="EEF29" s="80"/>
      <c r="EEG29" s="80"/>
      <c r="EEH29" s="80"/>
      <c r="EEI29" s="80"/>
      <c r="EEJ29" s="80"/>
      <c r="EEK29" s="80"/>
      <c r="EEL29" s="80"/>
      <c r="EEM29" s="80"/>
      <c r="EEN29" s="80"/>
      <c r="EEO29" s="80"/>
      <c r="EEP29" s="80"/>
      <c r="EEQ29" s="80"/>
      <c r="EER29" s="80"/>
      <c r="EES29" s="80"/>
      <c r="EET29" s="80"/>
      <c r="EEU29" s="80"/>
      <c r="EEV29" s="80"/>
      <c r="EEW29" s="80"/>
      <c r="EEX29" s="80"/>
      <c r="EEY29" s="80"/>
      <c r="EEZ29" s="80"/>
      <c r="EFA29" s="80"/>
      <c r="EFB29" s="80"/>
      <c r="EFC29" s="80"/>
      <c r="EFD29" s="80"/>
      <c r="EFE29" s="80"/>
      <c r="EFF29" s="80"/>
      <c r="EFG29" s="80"/>
      <c r="EFH29" s="80"/>
      <c r="EFI29" s="80"/>
      <c r="EFJ29" s="80"/>
      <c r="EFK29" s="80"/>
      <c r="EFL29" s="80"/>
      <c r="EFM29" s="80"/>
      <c r="EFN29" s="80"/>
      <c r="EFO29" s="80"/>
      <c r="EFP29" s="80"/>
      <c r="EFQ29" s="80"/>
      <c r="EFR29" s="80"/>
      <c r="EFS29" s="80"/>
      <c r="EFT29" s="80"/>
      <c r="EFU29" s="80"/>
      <c r="EFV29" s="80"/>
      <c r="EFW29" s="80"/>
      <c r="EFX29" s="80"/>
      <c r="EFY29" s="80"/>
      <c r="EFZ29" s="80"/>
      <c r="EGA29" s="80"/>
      <c r="EGB29" s="80"/>
      <c r="EGC29" s="80"/>
      <c r="EGD29" s="80"/>
      <c r="EGE29" s="80"/>
      <c r="EGF29" s="80"/>
      <c r="EGG29" s="80"/>
      <c r="EGH29" s="80"/>
      <c r="EGI29" s="80"/>
      <c r="EGJ29" s="80"/>
      <c r="EGK29" s="80"/>
      <c r="EGL29" s="80"/>
      <c r="EGM29" s="80"/>
      <c r="EGN29" s="80"/>
      <c r="EGO29" s="80"/>
      <c r="EGP29" s="80"/>
      <c r="EGQ29" s="80"/>
      <c r="EGR29" s="80"/>
      <c r="EGS29" s="80"/>
      <c r="EGT29" s="80"/>
      <c r="EGU29" s="80"/>
      <c r="EGV29" s="80"/>
      <c r="EGW29" s="80"/>
      <c r="EGX29" s="80"/>
      <c r="EGY29" s="80"/>
      <c r="EGZ29" s="80"/>
      <c r="EHA29" s="80"/>
      <c r="EHB29" s="80"/>
      <c r="EHC29" s="80"/>
      <c r="EHD29" s="80"/>
      <c r="EHE29" s="80"/>
      <c r="EHF29" s="80"/>
      <c r="EHG29" s="80"/>
      <c r="EHH29" s="80"/>
      <c r="EHI29" s="80"/>
      <c r="EHJ29" s="80"/>
      <c r="EHK29" s="80"/>
      <c r="EHL29" s="80"/>
      <c r="EHM29" s="80"/>
      <c r="EHN29" s="80"/>
      <c r="EHO29" s="80"/>
      <c r="EHP29" s="80"/>
      <c r="EHQ29" s="80"/>
      <c r="EHR29" s="80"/>
      <c r="EHS29" s="80"/>
      <c r="EHT29" s="80"/>
      <c r="EHU29" s="80"/>
      <c r="EHV29" s="80"/>
      <c r="EHW29" s="80"/>
      <c r="EHX29" s="80"/>
      <c r="EHY29" s="80"/>
      <c r="EHZ29" s="80"/>
      <c r="EIA29" s="80"/>
      <c r="EIB29" s="80"/>
      <c r="EIC29" s="80"/>
      <c r="EID29" s="80"/>
      <c r="EIE29" s="80"/>
      <c r="EIF29" s="80"/>
      <c r="EIG29" s="80"/>
      <c r="EIH29" s="80"/>
      <c r="EII29" s="80"/>
      <c r="EIJ29" s="80"/>
      <c r="EIK29" s="80"/>
      <c r="EIL29" s="80"/>
      <c r="EIM29" s="80"/>
      <c r="EIN29" s="80"/>
      <c r="EIO29" s="80"/>
      <c r="EIP29" s="80"/>
      <c r="EIQ29" s="80"/>
      <c r="EIR29" s="80"/>
      <c r="EIS29" s="80"/>
      <c r="EIT29" s="80"/>
      <c r="EIU29" s="80"/>
      <c r="EIV29" s="80"/>
      <c r="EIW29" s="80"/>
      <c r="EIX29" s="80"/>
      <c r="EIY29" s="80"/>
      <c r="EIZ29" s="80"/>
      <c r="EJA29" s="80"/>
      <c r="EJB29" s="80"/>
      <c r="EJC29" s="80"/>
      <c r="EJD29" s="80"/>
      <c r="EJE29" s="80"/>
      <c r="EJF29" s="80"/>
      <c r="EJG29" s="80"/>
      <c r="EJH29" s="80"/>
      <c r="EJI29" s="80"/>
      <c r="EJJ29" s="80"/>
      <c r="EJK29" s="80"/>
      <c r="EJL29" s="80"/>
      <c r="EJM29" s="80"/>
      <c r="EJN29" s="80"/>
      <c r="EJO29" s="80"/>
      <c r="EJP29" s="80"/>
      <c r="EJQ29" s="80"/>
      <c r="EJR29" s="80"/>
      <c r="EJS29" s="80"/>
      <c r="EJT29" s="80"/>
      <c r="EJU29" s="80"/>
      <c r="EJV29" s="80"/>
      <c r="EJW29" s="80"/>
      <c r="EJX29" s="80"/>
      <c r="EJY29" s="80"/>
      <c r="EJZ29" s="80"/>
      <c r="EKA29" s="80"/>
      <c r="EKB29" s="80"/>
      <c r="EKC29" s="80"/>
      <c r="EKD29" s="80"/>
      <c r="EKE29" s="80"/>
      <c r="EKF29" s="80"/>
      <c r="EKG29" s="80"/>
      <c r="EKH29" s="80"/>
      <c r="EKI29" s="80"/>
      <c r="EKJ29" s="80"/>
      <c r="EKK29" s="80"/>
      <c r="EKL29" s="80"/>
      <c r="EKM29" s="80"/>
      <c r="EKN29" s="80"/>
      <c r="EKO29" s="80"/>
      <c r="EKP29" s="80"/>
      <c r="EKQ29" s="80"/>
      <c r="EKR29" s="80"/>
      <c r="EKS29" s="80"/>
      <c r="EKT29" s="80"/>
      <c r="EKU29" s="80"/>
      <c r="EKV29" s="80"/>
      <c r="EKW29" s="80"/>
      <c r="EKX29" s="80"/>
      <c r="EKY29" s="80"/>
      <c r="EKZ29" s="80"/>
      <c r="ELA29" s="80"/>
      <c r="ELB29" s="80"/>
      <c r="ELC29" s="80"/>
      <c r="ELD29" s="80"/>
      <c r="ELE29" s="80"/>
      <c r="ELF29" s="80"/>
      <c r="ELG29" s="80"/>
      <c r="ELH29" s="80"/>
      <c r="ELI29" s="80"/>
      <c r="ELJ29" s="80"/>
      <c r="ELK29" s="80"/>
      <c r="ELL29" s="80"/>
      <c r="ELM29" s="80"/>
      <c r="ELN29" s="80"/>
      <c r="ELO29" s="80"/>
      <c r="ELP29" s="80"/>
      <c r="ELQ29" s="80"/>
      <c r="ELR29" s="80"/>
      <c r="ELS29" s="80"/>
      <c r="ELT29" s="80"/>
      <c r="ELU29" s="80"/>
      <c r="ELV29" s="80"/>
      <c r="ELW29" s="80"/>
      <c r="ELX29" s="80"/>
      <c r="ELY29" s="80"/>
      <c r="ELZ29" s="80"/>
      <c r="EMA29" s="80"/>
      <c r="EMB29" s="80"/>
      <c r="EMC29" s="80"/>
      <c r="EMD29" s="80"/>
      <c r="EME29" s="80"/>
      <c r="EMF29" s="80"/>
      <c r="EMG29" s="80"/>
      <c r="EMH29" s="80"/>
      <c r="EMI29" s="80"/>
      <c r="EMJ29" s="80"/>
      <c r="EMK29" s="80"/>
      <c r="EML29" s="80"/>
      <c r="EMM29" s="80"/>
      <c r="EMN29" s="80"/>
      <c r="EMO29" s="80"/>
      <c r="EMP29" s="80"/>
      <c r="EMQ29" s="80"/>
      <c r="EMR29" s="80"/>
      <c r="EMS29" s="80"/>
      <c r="EMT29" s="80"/>
      <c r="EMU29" s="80"/>
      <c r="EMV29" s="80"/>
      <c r="EMW29" s="80"/>
      <c r="EMX29" s="80"/>
      <c r="EMY29" s="80"/>
      <c r="EMZ29" s="80"/>
      <c r="ENA29" s="80"/>
      <c r="ENB29" s="80"/>
      <c r="ENC29" s="80"/>
      <c r="END29" s="80"/>
      <c r="ENE29" s="80"/>
      <c r="ENF29" s="80"/>
      <c r="ENG29" s="80"/>
      <c r="ENH29" s="80"/>
      <c r="ENI29" s="80"/>
      <c r="ENJ29" s="80"/>
      <c r="ENK29" s="80"/>
      <c r="ENL29" s="80"/>
      <c r="ENM29" s="80"/>
      <c r="ENN29" s="80"/>
      <c r="ENO29" s="80"/>
      <c r="ENP29" s="80"/>
      <c r="ENQ29" s="80"/>
      <c r="ENR29" s="80"/>
      <c r="ENS29" s="80"/>
      <c r="ENT29" s="80"/>
      <c r="ENU29" s="80"/>
      <c r="ENV29" s="80"/>
      <c r="ENW29" s="80"/>
      <c r="ENX29" s="80"/>
      <c r="ENY29" s="80"/>
      <c r="ENZ29" s="80"/>
      <c r="EOA29" s="80"/>
      <c r="EOB29" s="80"/>
      <c r="EOC29" s="80"/>
      <c r="EOD29" s="80"/>
      <c r="EOE29" s="80"/>
      <c r="EOF29" s="80"/>
      <c r="EOG29" s="80"/>
      <c r="EOH29" s="80"/>
      <c r="EOI29" s="80"/>
      <c r="EOJ29" s="80"/>
      <c r="EOK29" s="80"/>
      <c r="EOL29" s="80"/>
      <c r="EOM29" s="80"/>
      <c r="EON29" s="80"/>
      <c r="EOO29" s="80"/>
      <c r="EOP29" s="80"/>
      <c r="EOQ29" s="80"/>
      <c r="EOR29" s="80"/>
      <c r="EOS29" s="80"/>
      <c r="EOT29" s="80"/>
      <c r="EOU29" s="80"/>
      <c r="EOV29" s="80"/>
      <c r="EOW29" s="80"/>
      <c r="EOX29" s="80"/>
      <c r="EOY29" s="80"/>
      <c r="EOZ29" s="80"/>
      <c r="EPA29" s="80"/>
      <c r="EPB29" s="80"/>
      <c r="EPC29" s="80"/>
      <c r="EPD29" s="80"/>
      <c r="EPE29" s="80"/>
      <c r="EPF29" s="80"/>
      <c r="EPG29" s="80"/>
      <c r="EPH29" s="80"/>
      <c r="EPI29" s="80"/>
      <c r="EPJ29" s="80"/>
      <c r="EPK29" s="80"/>
      <c r="EPL29" s="80"/>
      <c r="EPM29" s="80"/>
      <c r="EPN29" s="80"/>
      <c r="EPO29" s="80"/>
      <c r="EPP29" s="80"/>
      <c r="EPQ29" s="80"/>
      <c r="EPR29" s="80"/>
      <c r="EPS29" s="80"/>
      <c r="EPT29" s="80"/>
      <c r="EPU29" s="80"/>
      <c r="EPV29" s="80"/>
      <c r="EPW29" s="80"/>
      <c r="EPX29" s="80"/>
      <c r="EPY29" s="80"/>
      <c r="EPZ29" s="80"/>
      <c r="EQA29" s="80"/>
      <c r="EQB29" s="80"/>
      <c r="EQC29" s="80"/>
      <c r="EQD29" s="80"/>
      <c r="EQE29" s="80"/>
      <c r="EQF29" s="80"/>
      <c r="EQG29" s="80"/>
      <c r="EQH29" s="80"/>
      <c r="EQI29" s="80"/>
      <c r="EQJ29" s="80"/>
      <c r="EQK29" s="80"/>
      <c r="EQL29" s="80"/>
      <c r="EQM29" s="80"/>
      <c r="EQN29" s="80"/>
      <c r="EQO29" s="80"/>
      <c r="EQP29" s="80"/>
      <c r="EQQ29" s="80"/>
      <c r="EQR29" s="80"/>
      <c r="EQS29" s="80"/>
      <c r="EQT29" s="80"/>
      <c r="EQU29" s="80"/>
      <c r="EQV29" s="80"/>
      <c r="EQW29" s="80"/>
      <c r="EQX29" s="80"/>
      <c r="EQY29" s="80"/>
      <c r="EQZ29" s="80"/>
      <c r="ERA29" s="80"/>
      <c r="ERB29" s="80"/>
      <c r="ERC29" s="80"/>
      <c r="ERD29" s="80"/>
      <c r="ERE29" s="80"/>
      <c r="ERF29" s="80"/>
      <c r="ERG29" s="80"/>
      <c r="ERH29" s="80"/>
      <c r="ERI29" s="80"/>
      <c r="ERJ29" s="80"/>
      <c r="ERK29" s="80"/>
      <c r="ERL29" s="80"/>
      <c r="ERM29" s="80"/>
      <c r="ERN29" s="80"/>
      <c r="ERO29" s="80"/>
      <c r="ERP29" s="80"/>
      <c r="ERQ29" s="80"/>
      <c r="ERR29" s="80"/>
      <c r="ERS29" s="80"/>
      <c r="ERT29" s="80"/>
      <c r="ERU29" s="80"/>
      <c r="ERV29" s="80"/>
      <c r="ERW29" s="80"/>
      <c r="ERX29" s="80"/>
      <c r="ERY29" s="80"/>
      <c r="ERZ29" s="80"/>
      <c r="ESA29" s="80"/>
      <c r="ESB29" s="80"/>
      <c r="ESC29" s="80"/>
      <c r="ESD29" s="80"/>
      <c r="ESE29" s="80"/>
      <c r="ESF29" s="80"/>
      <c r="ESG29" s="80"/>
      <c r="ESH29" s="80"/>
      <c r="ESI29" s="80"/>
      <c r="ESJ29" s="80"/>
      <c r="ESK29" s="80"/>
      <c r="ESL29" s="80"/>
      <c r="ESM29" s="80"/>
      <c r="ESN29" s="80"/>
      <c r="ESO29" s="80"/>
      <c r="ESP29" s="80"/>
      <c r="ESQ29" s="80"/>
      <c r="ESR29" s="80"/>
      <c r="ESS29" s="80"/>
      <c r="EST29" s="80"/>
      <c r="ESU29" s="80"/>
      <c r="ESV29" s="80"/>
      <c r="ESW29" s="80"/>
      <c r="ESX29" s="80"/>
      <c r="ESY29" s="80"/>
      <c r="ESZ29" s="80"/>
      <c r="ETA29" s="80"/>
      <c r="ETB29" s="80"/>
      <c r="ETC29" s="80"/>
      <c r="ETD29" s="80"/>
      <c r="ETE29" s="80"/>
      <c r="ETF29" s="80"/>
      <c r="ETG29" s="80"/>
      <c r="ETH29" s="80"/>
      <c r="ETI29" s="80"/>
      <c r="ETJ29" s="80"/>
      <c r="ETK29" s="80"/>
      <c r="ETL29" s="80"/>
      <c r="ETM29" s="80"/>
      <c r="ETN29" s="80"/>
      <c r="ETO29" s="80"/>
      <c r="ETP29" s="80"/>
      <c r="ETQ29" s="80"/>
      <c r="ETR29" s="80"/>
      <c r="ETS29" s="80"/>
      <c r="ETT29" s="80"/>
      <c r="ETU29" s="80"/>
      <c r="ETV29" s="80"/>
      <c r="ETW29" s="80"/>
      <c r="ETX29" s="80"/>
      <c r="ETY29" s="80"/>
      <c r="ETZ29" s="80"/>
      <c r="EUA29" s="80"/>
      <c r="EUB29" s="80"/>
      <c r="EUC29" s="80"/>
      <c r="EUD29" s="80"/>
      <c r="EUE29" s="80"/>
      <c r="EUF29" s="80"/>
      <c r="EUG29" s="80"/>
      <c r="EUH29" s="80"/>
      <c r="EUI29" s="80"/>
      <c r="EUJ29" s="80"/>
      <c r="EUK29" s="80"/>
      <c r="EUL29" s="80"/>
      <c r="EUM29" s="80"/>
      <c r="EUN29" s="80"/>
      <c r="EUO29" s="80"/>
      <c r="EUP29" s="80"/>
      <c r="EUQ29" s="80"/>
      <c r="EUR29" s="80"/>
      <c r="EUS29" s="80"/>
      <c r="EUT29" s="80"/>
      <c r="EUU29" s="80"/>
      <c r="EUV29" s="80"/>
      <c r="EUW29" s="80"/>
      <c r="EUX29" s="80"/>
      <c r="EUY29" s="80"/>
      <c r="EUZ29" s="80"/>
      <c r="EVA29" s="80"/>
      <c r="EVB29" s="80"/>
      <c r="EVC29" s="80"/>
      <c r="EVD29" s="80"/>
      <c r="EVE29" s="80"/>
      <c r="EVF29" s="80"/>
      <c r="EVG29" s="80"/>
      <c r="EVH29" s="80"/>
      <c r="EVI29" s="80"/>
      <c r="EVJ29" s="80"/>
      <c r="EVK29" s="80"/>
      <c r="EVL29" s="80"/>
      <c r="EVM29" s="80"/>
      <c r="EVN29" s="80"/>
      <c r="EVO29" s="80"/>
      <c r="EVP29" s="80"/>
      <c r="EVQ29" s="80"/>
      <c r="EVR29" s="80"/>
      <c r="EVS29" s="80"/>
      <c r="EVT29" s="80"/>
      <c r="EVU29" s="80"/>
      <c r="EVV29" s="80"/>
      <c r="EVW29" s="80"/>
      <c r="EVX29" s="80"/>
      <c r="EVY29" s="80"/>
      <c r="EVZ29" s="80"/>
      <c r="EWA29" s="80"/>
      <c r="EWB29" s="80"/>
      <c r="EWC29" s="80"/>
      <c r="EWD29" s="80"/>
      <c r="EWE29" s="80"/>
      <c r="EWF29" s="80"/>
      <c r="EWG29" s="80"/>
      <c r="EWH29" s="80"/>
      <c r="EWI29" s="80"/>
      <c r="EWJ29" s="80"/>
      <c r="EWK29" s="80"/>
      <c r="EWL29" s="80"/>
      <c r="EWM29" s="80"/>
      <c r="EWN29" s="80"/>
      <c r="EWO29" s="80"/>
      <c r="EWP29" s="80"/>
      <c r="EWQ29" s="80"/>
      <c r="EWR29" s="80"/>
      <c r="EWS29" s="80"/>
      <c r="EWT29" s="80"/>
      <c r="EWU29" s="80"/>
      <c r="EWV29" s="80"/>
      <c r="EWW29" s="80"/>
      <c r="EWX29" s="80"/>
      <c r="EWY29" s="80"/>
      <c r="EWZ29" s="80"/>
      <c r="EXA29" s="80"/>
      <c r="EXB29" s="80"/>
      <c r="EXC29" s="80"/>
      <c r="EXD29" s="80"/>
      <c r="EXE29" s="80"/>
      <c r="EXF29" s="80"/>
      <c r="EXG29" s="80"/>
      <c r="EXH29" s="80"/>
      <c r="EXI29" s="80"/>
      <c r="EXJ29" s="80"/>
      <c r="EXK29" s="80"/>
      <c r="EXL29" s="80"/>
      <c r="EXM29" s="80"/>
      <c r="EXN29" s="80"/>
      <c r="EXO29" s="80"/>
      <c r="EXP29" s="80"/>
      <c r="EXQ29" s="80"/>
      <c r="EXR29" s="80"/>
      <c r="EXS29" s="80"/>
      <c r="EXT29" s="80"/>
      <c r="EXU29" s="80"/>
      <c r="EXV29" s="80"/>
      <c r="EXW29" s="80"/>
      <c r="EXX29" s="80"/>
      <c r="EXY29" s="80"/>
      <c r="EXZ29" s="80"/>
      <c r="EYA29" s="80"/>
      <c r="EYB29" s="80"/>
      <c r="EYC29" s="80"/>
      <c r="EYD29" s="80"/>
      <c r="EYE29" s="80"/>
      <c r="EYF29" s="80"/>
      <c r="EYG29" s="80"/>
      <c r="EYH29" s="80"/>
      <c r="EYI29" s="80"/>
      <c r="EYJ29" s="80"/>
      <c r="EYK29" s="80"/>
      <c r="EYL29" s="80"/>
      <c r="EYM29" s="80"/>
      <c r="EYN29" s="80"/>
      <c r="EYO29" s="80"/>
      <c r="EYP29" s="80"/>
      <c r="EYQ29" s="80"/>
      <c r="EYR29" s="80"/>
      <c r="EYS29" s="80"/>
      <c r="EYT29" s="80"/>
      <c r="EYU29" s="80"/>
      <c r="EYV29" s="80"/>
      <c r="EYW29" s="80"/>
      <c r="EYX29" s="80"/>
      <c r="EYY29" s="80"/>
      <c r="EYZ29" s="80"/>
      <c r="EZA29" s="80"/>
      <c r="EZB29" s="80"/>
      <c r="EZC29" s="80"/>
      <c r="EZD29" s="80"/>
      <c r="EZE29" s="80"/>
      <c r="EZF29" s="80"/>
      <c r="EZG29" s="80"/>
      <c r="EZH29" s="80"/>
      <c r="EZI29" s="80"/>
      <c r="EZJ29" s="80"/>
      <c r="EZK29" s="80"/>
      <c r="EZL29" s="80"/>
      <c r="EZM29" s="80"/>
      <c r="EZN29" s="80"/>
      <c r="EZO29" s="80"/>
      <c r="EZP29" s="80"/>
      <c r="EZQ29" s="80"/>
      <c r="EZR29" s="80"/>
      <c r="EZS29" s="80"/>
      <c r="EZT29" s="80"/>
      <c r="EZU29" s="80"/>
      <c r="EZV29" s="80"/>
      <c r="EZW29" s="80"/>
      <c r="EZX29" s="80"/>
      <c r="EZY29" s="80"/>
      <c r="EZZ29" s="80"/>
      <c r="FAA29" s="80"/>
      <c r="FAB29" s="80"/>
      <c r="FAC29" s="80"/>
      <c r="FAD29" s="80"/>
      <c r="FAE29" s="80"/>
      <c r="FAF29" s="80"/>
      <c r="FAG29" s="80"/>
      <c r="FAH29" s="80"/>
      <c r="FAI29" s="80"/>
      <c r="FAJ29" s="80"/>
      <c r="FAK29" s="80"/>
      <c r="FAL29" s="80"/>
      <c r="FAM29" s="80"/>
      <c r="FAN29" s="80"/>
      <c r="FAO29" s="80"/>
      <c r="FAP29" s="80"/>
      <c r="FAQ29" s="80"/>
      <c r="FAR29" s="80"/>
      <c r="FAS29" s="80"/>
      <c r="FAT29" s="80"/>
      <c r="FAU29" s="80"/>
      <c r="FAV29" s="80"/>
      <c r="FAW29" s="80"/>
      <c r="FAX29" s="80"/>
      <c r="FAY29" s="80"/>
      <c r="FAZ29" s="80"/>
      <c r="FBA29" s="80"/>
      <c r="FBB29" s="80"/>
      <c r="FBC29" s="80"/>
      <c r="FBD29" s="80"/>
      <c r="FBE29" s="80"/>
      <c r="FBF29" s="80"/>
      <c r="FBG29" s="80"/>
      <c r="FBH29" s="80"/>
      <c r="FBI29" s="80"/>
      <c r="FBJ29" s="80"/>
      <c r="FBK29" s="80"/>
      <c r="FBL29" s="80"/>
      <c r="FBM29" s="80"/>
      <c r="FBN29" s="80"/>
      <c r="FBO29" s="80"/>
      <c r="FBP29" s="80"/>
      <c r="FBQ29" s="80"/>
      <c r="FBR29" s="80"/>
      <c r="FBS29" s="80"/>
      <c r="FBT29" s="80"/>
      <c r="FBU29" s="80"/>
      <c r="FBV29" s="80"/>
      <c r="FBW29" s="80"/>
      <c r="FBX29" s="80"/>
      <c r="FBY29" s="80"/>
      <c r="FBZ29" s="80"/>
      <c r="FCA29" s="80"/>
      <c r="FCB29" s="80"/>
      <c r="FCC29" s="80"/>
      <c r="FCD29" s="80"/>
      <c r="FCE29" s="80"/>
      <c r="FCF29" s="80"/>
      <c r="FCG29" s="80"/>
      <c r="FCH29" s="80"/>
      <c r="FCI29" s="80"/>
      <c r="FCJ29" s="80"/>
      <c r="FCK29" s="80"/>
      <c r="FCL29" s="80"/>
      <c r="FCM29" s="80"/>
      <c r="FCN29" s="80"/>
      <c r="FCO29" s="80"/>
      <c r="FCP29" s="80"/>
      <c r="FCQ29" s="80"/>
      <c r="FCR29" s="80"/>
      <c r="FCS29" s="80"/>
      <c r="FCT29" s="80"/>
      <c r="FCU29" s="80"/>
      <c r="FCV29" s="80"/>
      <c r="FCW29" s="80"/>
      <c r="FCX29" s="80"/>
      <c r="FCY29" s="80"/>
      <c r="FCZ29" s="80"/>
      <c r="FDA29" s="80"/>
      <c r="FDB29" s="80"/>
      <c r="FDC29" s="80"/>
      <c r="FDD29" s="80"/>
      <c r="FDE29" s="80"/>
      <c r="FDF29" s="80"/>
      <c r="FDG29" s="80"/>
      <c r="FDH29" s="80"/>
      <c r="FDI29" s="80"/>
      <c r="FDJ29" s="80"/>
      <c r="FDK29" s="80"/>
      <c r="FDL29" s="80"/>
      <c r="FDM29" s="80"/>
      <c r="FDN29" s="80"/>
      <c r="FDO29" s="80"/>
      <c r="FDP29" s="80"/>
      <c r="FDQ29" s="80"/>
      <c r="FDR29" s="80"/>
      <c r="FDS29" s="80"/>
      <c r="FDT29" s="80"/>
      <c r="FDU29" s="80"/>
      <c r="FDV29" s="80"/>
      <c r="FDW29" s="80"/>
      <c r="FDX29" s="80"/>
      <c r="FDY29" s="80"/>
      <c r="FDZ29" s="80"/>
      <c r="FEA29" s="80"/>
      <c r="FEB29" s="80"/>
      <c r="FEC29" s="80"/>
      <c r="FED29" s="80"/>
      <c r="FEE29" s="80"/>
      <c r="FEF29" s="80"/>
      <c r="FEG29" s="80"/>
      <c r="FEH29" s="80"/>
      <c r="FEI29" s="80"/>
      <c r="FEJ29" s="80"/>
      <c r="FEK29" s="80"/>
      <c r="FEL29" s="80"/>
      <c r="FEM29" s="80"/>
      <c r="FEN29" s="80"/>
      <c r="FEO29" s="80"/>
      <c r="FEP29" s="80"/>
      <c r="FEQ29" s="80"/>
      <c r="FER29" s="80"/>
      <c r="FES29" s="80"/>
      <c r="FET29" s="80"/>
      <c r="FEU29" s="80"/>
      <c r="FEV29" s="80"/>
      <c r="FEW29" s="80"/>
      <c r="FEX29" s="80"/>
      <c r="FEY29" s="80"/>
      <c r="FEZ29" s="80"/>
      <c r="FFA29" s="80"/>
      <c r="FFB29" s="80"/>
      <c r="FFC29" s="80"/>
      <c r="FFD29" s="80"/>
      <c r="FFE29" s="80"/>
      <c r="FFF29" s="80"/>
      <c r="FFG29" s="80"/>
      <c r="FFH29" s="80"/>
      <c r="FFI29" s="80"/>
      <c r="FFJ29" s="80"/>
      <c r="FFK29" s="80"/>
      <c r="FFL29" s="80"/>
      <c r="FFM29" s="80"/>
      <c r="FFN29" s="80"/>
      <c r="FFO29" s="80"/>
      <c r="FFP29" s="80"/>
      <c r="FFQ29" s="80"/>
      <c r="FFR29" s="80"/>
      <c r="FFS29" s="80"/>
      <c r="FFT29" s="80"/>
      <c r="FFU29" s="80"/>
      <c r="FFV29" s="80"/>
      <c r="FFW29" s="80"/>
      <c r="FFX29" s="80"/>
      <c r="FFY29" s="80"/>
      <c r="FFZ29" s="80"/>
      <c r="FGA29" s="80"/>
      <c r="FGB29" s="80"/>
      <c r="FGC29" s="80"/>
      <c r="FGD29" s="80"/>
      <c r="FGE29" s="80"/>
      <c r="FGF29" s="80"/>
      <c r="FGG29" s="80"/>
      <c r="FGH29" s="80"/>
      <c r="FGI29" s="80"/>
      <c r="FGJ29" s="80"/>
      <c r="FGK29" s="80"/>
      <c r="FGL29" s="80"/>
      <c r="FGM29" s="80"/>
      <c r="FGN29" s="80"/>
      <c r="FGO29" s="80"/>
      <c r="FGP29" s="80"/>
      <c r="FGQ29" s="80"/>
      <c r="FGR29" s="80"/>
      <c r="FGS29" s="80"/>
      <c r="FGT29" s="80"/>
      <c r="FGU29" s="80"/>
      <c r="FGV29" s="80"/>
      <c r="FGW29" s="80"/>
      <c r="FGX29" s="80"/>
      <c r="FGY29" s="80"/>
      <c r="FGZ29" s="80"/>
      <c r="FHA29" s="80"/>
      <c r="FHB29" s="80"/>
      <c r="FHC29" s="80"/>
      <c r="FHD29" s="80"/>
      <c r="FHE29" s="80"/>
      <c r="FHF29" s="80"/>
      <c r="FHG29" s="80"/>
      <c r="FHH29" s="80"/>
      <c r="FHI29" s="80"/>
      <c r="FHJ29" s="80"/>
      <c r="FHK29" s="80"/>
      <c r="FHL29" s="80"/>
      <c r="FHM29" s="80"/>
      <c r="FHN29" s="80"/>
      <c r="FHO29" s="80"/>
      <c r="FHP29" s="80"/>
      <c r="FHQ29" s="80"/>
      <c r="FHR29" s="80"/>
      <c r="FHS29" s="80"/>
      <c r="FHT29" s="80"/>
      <c r="FHU29" s="80"/>
      <c r="FHV29" s="80"/>
      <c r="FHW29" s="80"/>
      <c r="FHX29" s="80"/>
      <c r="FHY29" s="80"/>
      <c r="FHZ29" s="80"/>
      <c r="FIA29" s="80"/>
      <c r="FIB29" s="80"/>
      <c r="FIC29" s="80"/>
      <c r="FID29" s="80"/>
      <c r="FIE29" s="80"/>
      <c r="FIF29" s="80"/>
      <c r="FIG29" s="80"/>
      <c r="FIH29" s="80"/>
      <c r="FII29" s="80"/>
      <c r="FIJ29" s="80"/>
      <c r="FIK29" s="80"/>
      <c r="FIL29" s="80"/>
      <c r="FIM29" s="80"/>
      <c r="FIN29" s="80"/>
      <c r="FIO29" s="80"/>
      <c r="FIP29" s="80"/>
      <c r="FIQ29" s="80"/>
      <c r="FIR29" s="80"/>
      <c r="FIS29" s="80"/>
      <c r="FIT29" s="80"/>
      <c r="FIU29" s="80"/>
      <c r="FIV29" s="80"/>
      <c r="FIW29" s="80"/>
      <c r="FIX29" s="80"/>
      <c r="FIY29" s="80"/>
      <c r="FIZ29" s="80"/>
      <c r="FJA29" s="80"/>
      <c r="FJB29" s="80"/>
      <c r="FJC29" s="80"/>
      <c r="FJD29" s="80"/>
      <c r="FJE29" s="80"/>
      <c r="FJF29" s="80"/>
      <c r="FJG29" s="80"/>
      <c r="FJH29" s="80"/>
      <c r="FJI29" s="80"/>
      <c r="FJJ29" s="80"/>
      <c r="FJK29" s="80"/>
      <c r="FJL29" s="80"/>
      <c r="FJM29" s="80"/>
      <c r="FJN29" s="80"/>
      <c r="FJO29" s="80"/>
      <c r="FJP29" s="80"/>
      <c r="FJQ29" s="80"/>
      <c r="FJR29" s="80"/>
      <c r="FJS29" s="80"/>
      <c r="FJT29" s="80"/>
      <c r="FJU29" s="80"/>
      <c r="FJV29" s="80"/>
      <c r="FJW29" s="80"/>
      <c r="FJX29" s="80"/>
      <c r="FJY29" s="80"/>
      <c r="FJZ29" s="80"/>
      <c r="FKA29" s="80"/>
      <c r="FKB29" s="80"/>
      <c r="FKC29" s="80"/>
      <c r="FKD29" s="80"/>
      <c r="FKE29" s="80"/>
      <c r="FKF29" s="80"/>
      <c r="FKG29" s="80"/>
      <c r="FKH29" s="80"/>
      <c r="FKI29" s="80"/>
      <c r="FKJ29" s="80"/>
      <c r="FKK29" s="80"/>
      <c r="FKL29" s="80"/>
      <c r="FKM29" s="80"/>
      <c r="FKN29" s="80"/>
      <c r="FKO29" s="80"/>
      <c r="FKP29" s="80"/>
      <c r="FKQ29" s="80"/>
      <c r="FKR29" s="80"/>
      <c r="FKS29" s="80"/>
      <c r="FKT29" s="80"/>
      <c r="FKU29" s="80"/>
      <c r="FKV29" s="80"/>
      <c r="FKW29" s="80"/>
      <c r="FKX29" s="80"/>
      <c r="FKY29" s="80"/>
      <c r="FKZ29" s="80"/>
      <c r="FLA29" s="80"/>
      <c r="FLB29" s="80"/>
      <c r="FLC29" s="80"/>
      <c r="FLD29" s="80"/>
      <c r="FLE29" s="80"/>
      <c r="FLF29" s="80"/>
      <c r="FLG29" s="80"/>
      <c r="FLH29" s="80"/>
      <c r="FLI29" s="80"/>
      <c r="FLJ29" s="80"/>
      <c r="FLK29" s="80"/>
      <c r="FLL29" s="80"/>
      <c r="FLM29" s="80"/>
      <c r="FLN29" s="80"/>
      <c r="FLO29" s="80"/>
      <c r="FLP29" s="80"/>
      <c r="FLQ29" s="80"/>
      <c r="FLR29" s="80"/>
      <c r="FLS29" s="80"/>
      <c r="FLT29" s="80"/>
      <c r="FLU29" s="80"/>
      <c r="FLV29" s="80"/>
      <c r="FLW29" s="80"/>
      <c r="FLX29" s="80"/>
      <c r="FLY29" s="80"/>
      <c r="FLZ29" s="80"/>
      <c r="FMA29" s="80"/>
      <c r="FMB29" s="80"/>
      <c r="FMC29" s="80"/>
      <c r="FMD29" s="80"/>
      <c r="FME29" s="80"/>
      <c r="FMF29" s="80"/>
      <c r="FMG29" s="80"/>
      <c r="FMH29" s="80"/>
      <c r="FMI29" s="80"/>
      <c r="FMJ29" s="80"/>
      <c r="FMK29" s="80"/>
      <c r="FML29" s="80"/>
      <c r="FMM29" s="80"/>
      <c r="FMN29" s="80"/>
      <c r="FMO29" s="80"/>
      <c r="FMP29" s="80"/>
      <c r="FMQ29" s="80"/>
      <c r="FMR29" s="80"/>
      <c r="FMS29" s="80"/>
      <c r="FMT29" s="80"/>
      <c r="FMU29" s="80"/>
      <c r="FMV29" s="80"/>
      <c r="FMW29" s="80"/>
      <c r="FMX29" s="80"/>
      <c r="FMY29" s="80"/>
      <c r="FMZ29" s="80"/>
      <c r="FNA29" s="80"/>
      <c r="FNB29" s="80"/>
      <c r="FNC29" s="80"/>
      <c r="FND29" s="80"/>
      <c r="FNE29" s="80"/>
      <c r="FNF29" s="80"/>
      <c r="FNG29" s="80"/>
      <c r="FNH29" s="80"/>
      <c r="FNI29" s="80"/>
      <c r="FNJ29" s="80"/>
      <c r="FNK29" s="80"/>
      <c r="FNL29" s="80"/>
      <c r="FNM29" s="80"/>
      <c r="FNN29" s="80"/>
      <c r="FNO29" s="80"/>
      <c r="FNP29" s="80"/>
      <c r="FNQ29" s="80"/>
      <c r="FNR29" s="80"/>
      <c r="FNS29" s="80"/>
      <c r="FNT29" s="80"/>
      <c r="FNU29" s="80"/>
      <c r="FNV29" s="80"/>
      <c r="FNW29" s="80"/>
      <c r="FNX29" s="80"/>
      <c r="FNY29" s="80"/>
      <c r="FNZ29" s="80"/>
      <c r="FOA29" s="80"/>
      <c r="FOB29" s="80"/>
      <c r="FOC29" s="80"/>
      <c r="FOD29" s="80"/>
      <c r="FOE29" s="80"/>
      <c r="FOF29" s="80"/>
      <c r="FOG29" s="80"/>
      <c r="FOH29" s="80"/>
      <c r="FOI29" s="80"/>
      <c r="FOJ29" s="80"/>
      <c r="FOK29" s="80"/>
      <c r="FOL29" s="80"/>
      <c r="FOM29" s="80"/>
      <c r="FON29" s="80"/>
      <c r="FOO29" s="80"/>
      <c r="FOP29" s="80"/>
      <c r="FOQ29" s="80"/>
      <c r="FOR29" s="80"/>
      <c r="FOS29" s="80"/>
      <c r="FOT29" s="80"/>
      <c r="FOU29" s="80"/>
      <c r="FOV29" s="80"/>
      <c r="FOW29" s="80"/>
      <c r="FOX29" s="80"/>
      <c r="FOY29" s="80"/>
      <c r="FOZ29" s="80"/>
      <c r="FPA29" s="80"/>
      <c r="FPB29" s="80"/>
      <c r="FPC29" s="80"/>
      <c r="FPD29" s="80"/>
      <c r="FPE29" s="80"/>
      <c r="FPF29" s="80"/>
      <c r="FPG29" s="80"/>
      <c r="FPH29" s="80"/>
      <c r="FPI29" s="80"/>
      <c r="FPJ29" s="80"/>
      <c r="FPK29" s="80"/>
      <c r="FPL29" s="80"/>
      <c r="FPM29" s="80"/>
      <c r="FPN29" s="80"/>
      <c r="FPO29" s="80"/>
      <c r="FPP29" s="80"/>
      <c r="FPQ29" s="80"/>
      <c r="FPR29" s="80"/>
      <c r="FPS29" s="80"/>
      <c r="FPT29" s="80"/>
      <c r="FPU29" s="80"/>
      <c r="FPV29" s="80"/>
      <c r="FPW29" s="80"/>
      <c r="FPX29" s="80"/>
      <c r="FPY29" s="80"/>
      <c r="FPZ29" s="80"/>
      <c r="FQA29" s="80"/>
      <c r="FQB29" s="80"/>
      <c r="FQC29" s="80"/>
      <c r="FQD29" s="80"/>
      <c r="FQE29" s="80"/>
      <c r="FQF29" s="80"/>
      <c r="FQG29" s="80"/>
      <c r="FQH29" s="80"/>
      <c r="FQI29" s="80"/>
      <c r="FQJ29" s="80"/>
      <c r="FQK29" s="80"/>
      <c r="FQL29" s="80"/>
      <c r="FQM29" s="80"/>
      <c r="FQN29" s="80"/>
      <c r="FQO29" s="80"/>
      <c r="FQP29" s="80"/>
      <c r="FQQ29" s="80"/>
      <c r="FQR29" s="80"/>
      <c r="FQS29" s="80"/>
      <c r="FQT29" s="80"/>
      <c r="FQU29" s="80"/>
      <c r="FQV29" s="80"/>
      <c r="FQW29" s="80"/>
      <c r="FQX29" s="80"/>
      <c r="FQY29" s="80"/>
      <c r="FQZ29" s="80"/>
      <c r="FRA29" s="80"/>
      <c r="FRB29" s="80"/>
      <c r="FRC29" s="80"/>
      <c r="FRD29" s="80"/>
      <c r="FRE29" s="80"/>
      <c r="FRF29" s="80"/>
      <c r="FRG29" s="80"/>
      <c r="FRH29" s="80"/>
      <c r="FRI29" s="80"/>
      <c r="FRJ29" s="80"/>
      <c r="FRK29" s="80"/>
      <c r="FRL29" s="80"/>
      <c r="FRM29" s="80"/>
      <c r="FRN29" s="80"/>
      <c r="FRO29" s="80"/>
      <c r="FRP29" s="80"/>
      <c r="FRQ29" s="80"/>
      <c r="FRR29" s="80"/>
      <c r="FRS29" s="80"/>
      <c r="FRT29" s="80"/>
      <c r="FRU29" s="80"/>
      <c r="FRV29" s="80"/>
      <c r="FRW29" s="80"/>
      <c r="FRX29" s="80"/>
      <c r="FRY29" s="80"/>
      <c r="FRZ29" s="80"/>
      <c r="FSA29" s="80"/>
      <c r="FSB29" s="80"/>
      <c r="FSC29" s="80"/>
      <c r="FSD29" s="80"/>
      <c r="FSE29" s="80"/>
      <c r="FSF29" s="80"/>
      <c r="FSG29" s="80"/>
      <c r="FSH29" s="80"/>
      <c r="FSI29" s="80"/>
      <c r="FSJ29" s="80"/>
      <c r="FSK29" s="80"/>
      <c r="FSL29" s="80"/>
      <c r="FSM29" s="80"/>
      <c r="FSN29" s="80"/>
      <c r="FSO29" s="80"/>
      <c r="FSP29" s="80"/>
      <c r="FSQ29" s="80"/>
      <c r="FSR29" s="80"/>
      <c r="FSS29" s="80"/>
      <c r="FST29" s="80"/>
      <c r="FSU29" s="80"/>
      <c r="FSV29" s="80"/>
      <c r="FSW29" s="80"/>
      <c r="FSX29" s="80"/>
      <c r="FSY29" s="80"/>
      <c r="FSZ29" s="80"/>
      <c r="FTA29" s="80"/>
      <c r="FTB29" s="80"/>
      <c r="FTC29" s="80"/>
      <c r="FTD29" s="80"/>
      <c r="FTE29" s="80"/>
      <c r="FTF29" s="80"/>
      <c r="FTG29" s="80"/>
      <c r="FTH29" s="80"/>
      <c r="FTI29" s="80"/>
      <c r="FTJ29" s="80"/>
      <c r="FTK29" s="80"/>
      <c r="FTL29" s="80"/>
      <c r="FTM29" s="80"/>
      <c r="FTN29" s="80"/>
      <c r="FTO29" s="80"/>
      <c r="FTP29" s="80"/>
      <c r="FTQ29" s="80"/>
      <c r="FTR29" s="80"/>
      <c r="FTS29" s="80"/>
      <c r="FTT29" s="80"/>
      <c r="FTU29" s="80"/>
      <c r="FTV29" s="80"/>
      <c r="FTW29" s="80"/>
      <c r="FTX29" s="80"/>
      <c r="FTY29" s="80"/>
      <c r="FTZ29" s="80"/>
      <c r="FUA29" s="80"/>
      <c r="FUB29" s="80"/>
      <c r="FUC29" s="80"/>
      <c r="FUD29" s="80"/>
      <c r="FUE29" s="80"/>
      <c r="FUF29" s="80"/>
      <c r="FUG29" s="80"/>
      <c r="FUH29" s="80"/>
      <c r="FUI29" s="80"/>
      <c r="FUJ29" s="80"/>
      <c r="FUK29" s="80"/>
      <c r="FUL29" s="80"/>
      <c r="FUM29" s="80"/>
      <c r="FUN29" s="80"/>
      <c r="FUO29" s="80"/>
      <c r="FUP29" s="80"/>
      <c r="FUQ29" s="80"/>
      <c r="FUR29" s="80"/>
      <c r="FUS29" s="80"/>
      <c r="FUT29" s="80"/>
      <c r="FUU29" s="80"/>
      <c r="FUV29" s="80"/>
      <c r="FUW29" s="80"/>
      <c r="FUX29" s="80"/>
      <c r="FUY29" s="80"/>
      <c r="FUZ29" s="80"/>
      <c r="FVA29" s="80"/>
      <c r="FVB29" s="80"/>
      <c r="FVC29" s="80"/>
      <c r="FVD29" s="80"/>
      <c r="FVE29" s="80"/>
      <c r="FVF29" s="80"/>
      <c r="FVG29" s="80"/>
      <c r="FVH29" s="80"/>
      <c r="FVI29" s="80"/>
      <c r="FVJ29" s="80"/>
      <c r="FVK29" s="80"/>
      <c r="FVL29" s="80"/>
      <c r="FVM29" s="80"/>
      <c r="FVN29" s="80"/>
      <c r="FVO29" s="80"/>
      <c r="FVP29" s="80"/>
      <c r="FVQ29" s="80"/>
      <c r="FVR29" s="80"/>
      <c r="FVS29" s="80"/>
      <c r="FVT29" s="80"/>
      <c r="FVU29" s="80"/>
      <c r="FVV29" s="80"/>
      <c r="FVW29" s="80"/>
      <c r="FVX29" s="80"/>
      <c r="FVY29" s="80"/>
      <c r="FVZ29" s="80"/>
      <c r="FWA29" s="80"/>
      <c r="FWB29" s="80"/>
      <c r="FWC29" s="80"/>
      <c r="FWD29" s="80"/>
      <c r="FWE29" s="80"/>
      <c r="FWF29" s="80"/>
      <c r="FWG29" s="80"/>
      <c r="FWH29" s="80"/>
      <c r="FWI29" s="80"/>
      <c r="FWJ29" s="80"/>
      <c r="FWK29" s="80"/>
      <c r="FWL29" s="80"/>
      <c r="FWM29" s="80"/>
      <c r="FWN29" s="80"/>
      <c r="FWO29" s="80"/>
      <c r="FWP29" s="80"/>
      <c r="FWQ29" s="80"/>
      <c r="FWR29" s="80"/>
      <c r="FWS29" s="80"/>
      <c r="FWT29" s="80"/>
      <c r="FWU29" s="80"/>
      <c r="FWV29" s="80"/>
      <c r="FWW29" s="80"/>
      <c r="FWX29" s="80"/>
      <c r="FWY29" s="80"/>
      <c r="FWZ29" s="80"/>
      <c r="FXA29" s="80"/>
      <c r="FXB29" s="80"/>
      <c r="FXC29" s="80"/>
      <c r="FXD29" s="80"/>
      <c r="FXE29" s="80"/>
      <c r="FXF29" s="80"/>
      <c r="FXG29" s="80"/>
      <c r="FXH29" s="80"/>
      <c r="FXI29" s="80"/>
      <c r="FXJ29" s="80"/>
      <c r="FXK29" s="80"/>
      <c r="FXL29" s="80"/>
      <c r="FXM29" s="80"/>
      <c r="FXN29" s="80"/>
      <c r="FXO29" s="80"/>
      <c r="FXP29" s="80"/>
      <c r="FXQ29" s="80"/>
      <c r="FXR29" s="80"/>
      <c r="FXS29" s="80"/>
      <c r="FXT29" s="80"/>
      <c r="FXU29" s="80"/>
      <c r="FXV29" s="80"/>
      <c r="FXW29" s="80"/>
      <c r="FXX29" s="80"/>
      <c r="FXY29" s="80"/>
      <c r="FXZ29" s="80"/>
      <c r="FYA29" s="80"/>
      <c r="FYB29" s="80"/>
      <c r="FYC29" s="80"/>
      <c r="FYD29" s="80"/>
      <c r="FYE29" s="80"/>
      <c r="FYF29" s="80"/>
      <c r="FYG29" s="80"/>
      <c r="FYH29" s="80"/>
      <c r="FYI29" s="80"/>
      <c r="FYJ29" s="80"/>
      <c r="FYK29" s="80"/>
      <c r="FYL29" s="80"/>
      <c r="FYM29" s="80"/>
      <c r="FYN29" s="80"/>
      <c r="FYO29" s="80"/>
      <c r="FYP29" s="80"/>
      <c r="FYQ29" s="80"/>
      <c r="FYR29" s="80"/>
      <c r="FYS29" s="80"/>
      <c r="FYT29" s="80"/>
      <c r="FYU29" s="80"/>
      <c r="FYV29" s="80"/>
      <c r="FYW29" s="80"/>
      <c r="FYX29" s="80"/>
      <c r="FYY29" s="80"/>
      <c r="FYZ29" s="80"/>
      <c r="FZA29" s="80"/>
      <c r="FZB29" s="80"/>
      <c r="FZC29" s="80"/>
      <c r="FZD29" s="80"/>
      <c r="FZE29" s="80"/>
      <c r="FZF29" s="80"/>
      <c r="FZG29" s="80"/>
      <c r="FZH29" s="80"/>
      <c r="FZI29" s="80"/>
      <c r="FZJ29" s="80"/>
      <c r="FZK29" s="80"/>
      <c r="FZL29" s="80"/>
      <c r="FZM29" s="80"/>
      <c r="FZN29" s="80"/>
      <c r="FZO29" s="80"/>
      <c r="FZP29" s="80"/>
      <c r="FZQ29" s="80"/>
      <c r="FZR29" s="80"/>
      <c r="FZS29" s="80"/>
      <c r="FZT29" s="80"/>
      <c r="FZU29" s="80"/>
      <c r="FZV29" s="80"/>
      <c r="FZW29" s="80"/>
      <c r="FZX29" s="80"/>
      <c r="FZY29" s="80"/>
      <c r="FZZ29" s="80"/>
      <c r="GAA29" s="80"/>
      <c r="GAB29" s="80"/>
      <c r="GAC29" s="80"/>
      <c r="GAD29" s="80"/>
      <c r="GAE29" s="80"/>
      <c r="GAF29" s="80"/>
      <c r="GAG29" s="80"/>
      <c r="GAH29" s="80"/>
      <c r="GAI29" s="80"/>
      <c r="GAJ29" s="80"/>
      <c r="GAK29" s="80"/>
      <c r="GAL29" s="80"/>
      <c r="GAM29" s="80"/>
      <c r="GAN29" s="80"/>
      <c r="GAO29" s="80"/>
      <c r="GAP29" s="80"/>
      <c r="GAQ29" s="80"/>
      <c r="GAR29" s="80"/>
      <c r="GAS29" s="80"/>
      <c r="GAT29" s="80"/>
      <c r="GAU29" s="80"/>
      <c r="GAV29" s="80"/>
      <c r="GAW29" s="80"/>
      <c r="GAX29" s="80"/>
      <c r="GAY29" s="80"/>
      <c r="GAZ29" s="80"/>
      <c r="GBA29" s="80"/>
      <c r="GBB29" s="80"/>
      <c r="GBC29" s="80"/>
      <c r="GBD29" s="80"/>
      <c r="GBE29" s="80"/>
      <c r="GBF29" s="80"/>
      <c r="GBG29" s="80"/>
      <c r="GBH29" s="80"/>
      <c r="GBI29" s="80"/>
      <c r="GBJ29" s="80"/>
      <c r="GBK29" s="80"/>
      <c r="GBL29" s="80"/>
      <c r="GBM29" s="80"/>
      <c r="GBN29" s="80"/>
      <c r="GBO29" s="80"/>
      <c r="GBP29" s="80"/>
      <c r="GBQ29" s="80"/>
      <c r="GBR29" s="80"/>
      <c r="GBS29" s="80"/>
      <c r="GBT29" s="80"/>
      <c r="GBU29" s="80"/>
      <c r="GBV29" s="80"/>
      <c r="GBW29" s="80"/>
      <c r="GBX29" s="80"/>
      <c r="GBY29" s="80"/>
      <c r="GBZ29" s="80"/>
      <c r="GCA29" s="80"/>
      <c r="GCB29" s="80"/>
      <c r="GCC29" s="80"/>
      <c r="GCD29" s="80"/>
      <c r="GCE29" s="80"/>
      <c r="GCF29" s="80"/>
      <c r="GCG29" s="80"/>
      <c r="GCH29" s="80"/>
      <c r="GCI29" s="80"/>
      <c r="GCJ29" s="80"/>
      <c r="GCK29" s="80"/>
      <c r="GCL29" s="80"/>
      <c r="GCM29" s="80"/>
      <c r="GCN29" s="80"/>
      <c r="GCO29" s="80"/>
      <c r="GCP29" s="80"/>
      <c r="GCQ29" s="80"/>
      <c r="GCR29" s="80"/>
      <c r="GCS29" s="80"/>
      <c r="GCT29" s="80"/>
      <c r="GCU29" s="80"/>
      <c r="GCV29" s="80"/>
      <c r="GCW29" s="80"/>
      <c r="GCX29" s="80"/>
      <c r="GCY29" s="80"/>
      <c r="GCZ29" s="80"/>
      <c r="GDA29" s="80"/>
      <c r="GDB29" s="80"/>
      <c r="GDC29" s="80"/>
      <c r="GDD29" s="80"/>
      <c r="GDE29" s="80"/>
      <c r="GDF29" s="80"/>
      <c r="GDG29" s="80"/>
      <c r="GDH29" s="80"/>
      <c r="GDI29" s="80"/>
      <c r="GDJ29" s="80"/>
      <c r="GDK29" s="80"/>
      <c r="GDL29" s="80"/>
      <c r="GDM29" s="80"/>
      <c r="GDN29" s="80"/>
      <c r="GDO29" s="80"/>
      <c r="GDP29" s="80"/>
      <c r="GDQ29" s="80"/>
      <c r="GDR29" s="80"/>
      <c r="GDS29" s="80"/>
      <c r="GDT29" s="80"/>
      <c r="GDU29" s="80"/>
      <c r="GDV29" s="80"/>
      <c r="GDW29" s="80"/>
      <c r="GDX29" s="80"/>
      <c r="GDY29" s="80"/>
      <c r="GDZ29" s="80"/>
      <c r="GEA29" s="80"/>
      <c r="GEB29" s="80"/>
      <c r="GEC29" s="80"/>
      <c r="GED29" s="80"/>
      <c r="GEE29" s="80"/>
      <c r="GEF29" s="80"/>
      <c r="GEG29" s="80"/>
      <c r="GEH29" s="80"/>
      <c r="GEI29" s="80"/>
      <c r="GEJ29" s="80"/>
      <c r="GEK29" s="80"/>
      <c r="GEL29" s="80"/>
      <c r="GEM29" s="80"/>
      <c r="GEN29" s="80"/>
      <c r="GEO29" s="80"/>
      <c r="GEP29" s="80"/>
      <c r="GEQ29" s="80"/>
      <c r="GER29" s="80"/>
      <c r="GES29" s="80"/>
      <c r="GET29" s="80"/>
      <c r="GEU29" s="80"/>
      <c r="GEV29" s="80"/>
      <c r="GEW29" s="80"/>
      <c r="GEX29" s="80"/>
      <c r="GEY29" s="80"/>
      <c r="GEZ29" s="80"/>
      <c r="GFA29" s="80"/>
      <c r="GFB29" s="80"/>
      <c r="GFC29" s="80"/>
      <c r="GFD29" s="80"/>
      <c r="GFE29" s="80"/>
      <c r="GFF29" s="80"/>
      <c r="GFG29" s="80"/>
      <c r="GFH29" s="80"/>
      <c r="GFI29" s="80"/>
      <c r="GFJ29" s="80"/>
      <c r="GFK29" s="80"/>
      <c r="GFL29" s="80"/>
      <c r="GFM29" s="80"/>
      <c r="GFN29" s="80"/>
      <c r="GFO29" s="80"/>
      <c r="GFP29" s="80"/>
      <c r="GFQ29" s="80"/>
      <c r="GFR29" s="80"/>
      <c r="GFS29" s="80"/>
      <c r="GFT29" s="80"/>
      <c r="GFU29" s="80"/>
      <c r="GFV29" s="80"/>
      <c r="GFW29" s="80"/>
      <c r="GFX29" s="80"/>
      <c r="GFY29" s="80"/>
      <c r="GFZ29" s="80"/>
      <c r="GGA29" s="80"/>
      <c r="GGB29" s="80"/>
      <c r="GGC29" s="80"/>
      <c r="GGD29" s="80"/>
      <c r="GGE29" s="80"/>
      <c r="GGF29" s="80"/>
      <c r="GGG29" s="80"/>
      <c r="GGH29" s="80"/>
      <c r="GGI29" s="80"/>
      <c r="GGJ29" s="80"/>
      <c r="GGK29" s="80"/>
      <c r="GGL29" s="80"/>
      <c r="GGM29" s="80"/>
      <c r="GGN29" s="80"/>
      <c r="GGO29" s="80"/>
      <c r="GGP29" s="80"/>
      <c r="GGQ29" s="80"/>
      <c r="GGR29" s="80"/>
      <c r="GGS29" s="80"/>
      <c r="GGT29" s="80"/>
      <c r="GGU29" s="80"/>
      <c r="GGV29" s="80"/>
      <c r="GGW29" s="80"/>
      <c r="GGX29" s="80"/>
      <c r="GGY29" s="80"/>
      <c r="GGZ29" s="80"/>
      <c r="GHA29" s="80"/>
      <c r="GHB29" s="80"/>
      <c r="GHC29" s="80"/>
      <c r="GHD29" s="80"/>
      <c r="GHE29" s="80"/>
      <c r="GHF29" s="80"/>
      <c r="GHG29" s="80"/>
      <c r="GHH29" s="80"/>
      <c r="GHI29" s="80"/>
      <c r="GHJ29" s="80"/>
      <c r="GHK29" s="80"/>
      <c r="GHL29" s="80"/>
      <c r="GHM29" s="80"/>
      <c r="GHN29" s="80"/>
      <c r="GHO29" s="80"/>
      <c r="GHP29" s="80"/>
      <c r="GHQ29" s="80"/>
      <c r="GHR29" s="80"/>
      <c r="GHS29" s="80"/>
      <c r="GHT29" s="80"/>
      <c r="GHU29" s="80"/>
      <c r="GHV29" s="80"/>
      <c r="GHW29" s="80"/>
      <c r="GHX29" s="80"/>
      <c r="GHY29" s="80"/>
      <c r="GHZ29" s="80"/>
      <c r="GIA29" s="80"/>
      <c r="GIB29" s="80"/>
      <c r="GIC29" s="80"/>
      <c r="GID29" s="80"/>
      <c r="GIE29" s="80"/>
      <c r="GIF29" s="80"/>
      <c r="GIG29" s="80"/>
      <c r="GIH29" s="80"/>
      <c r="GII29" s="80"/>
      <c r="GIJ29" s="80"/>
      <c r="GIK29" s="80"/>
      <c r="GIL29" s="80"/>
      <c r="GIM29" s="80"/>
      <c r="GIN29" s="80"/>
      <c r="GIO29" s="80"/>
      <c r="GIP29" s="80"/>
      <c r="GIQ29" s="80"/>
      <c r="GIR29" s="80"/>
      <c r="GIS29" s="80"/>
      <c r="GIT29" s="80"/>
      <c r="GIU29" s="80"/>
      <c r="GIV29" s="80"/>
      <c r="GIW29" s="80"/>
      <c r="GIX29" s="80"/>
      <c r="GIY29" s="80"/>
      <c r="GIZ29" s="80"/>
      <c r="GJA29" s="80"/>
      <c r="GJB29" s="80"/>
      <c r="GJC29" s="80"/>
      <c r="GJD29" s="80"/>
      <c r="GJE29" s="80"/>
      <c r="GJF29" s="80"/>
      <c r="GJG29" s="80"/>
      <c r="GJH29" s="80"/>
      <c r="GJI29" s="80"/>
      <c r="GJJ29" s="80"/>
      <c r="GJK29" s="80"/>
      <c r="GJL29" s="80"/>
      <c r="GJM29" s="80"/>
      <c r="GJN29" s="80"/>
      <c r="GJO29" s="80"/>
      <c r="GJP29" s="80"/>
      <c r="GJQ29" s="80"/>
      <c r="GJR29" s="80"/>
      <c r="GJS29" s="80"/>
      <c r="GJT29" s="80"/>
      <c r="GJU29" s="80"/>
      <c r="GJV29" s="80"/>
      <c r="GJW29" s="80"/>
      <c r="GJX29" s="80"/>
      <c r="GJY29" s="80"/>
      <c r="GJZ29" s="80"/>
      <c r="GKA29" s="80"/>
      <c r="GKB29" s="80"/>
      <c r="GKC29" s="80"/>
      <c r="GKD29" s="80"/>
      <c r="GKE29" s="80"/>
      <c r="GKF29" s="80"/>
      <c r="GKG29" s="80"/>
      <c r="GKH29" s="80"/>
      <c r="GKI29" s="80"/>
      <c r="GKJ29" s="80"/>
      <c r="GKK29" s="80"/>
      <c r="GKL29" s="80"/>
      <c r="GKM29" s="80"/>
      <c r="GKN29" s="80"/>
      <c r="GKO29" s="80"/>
      <c r="GKP29" s="80"/>
      <c r="GKQ29" s="80"/>
      <c r="GKR29" s="80"/>
      <c r="GKS29" s="80"/>
      <c r="GKT29" s="80"/>
      <c r="GKU29" s="80"/>
      <c r="GKV29" s="80"/>
      <c r="GKW29" s="80"/>
      <c r="GKX29" s="80"/>
      <c r="GKY29" s="80"/>
      <c r="GKZ29" s="80"/>
      <c r="GLA29" s="80"/>
      <c r="GLB29" s="80"/>
      <c r="GLC29" s="80"/>
      <c r="GLD29" s="80"/>
      <c r="GLE29" s="80"/>
      <c r="GLF29" s="80"/>
      <c r="GLG29" s="80"/>
      <c r="GLH29" s="80"/>
      <c r="GLI29" s="80"/>
      <c r="GLJ29" s="80"/>
      <c r="GLK29" s="80"/>
      <c r="GLL29" s="80"/>
      <c r="GLM29" s="80"/>
      <c r="GLN29" s="80"/>
      <c r="GLO29" s="80"/>
      <c r="GLP29" s="80"/>
      <c r="GLQ29" s="80"/>
      <c r="GLR29" s="80"/>
      <c r="GLS29" s="80"/>
      <c r="GLT29" s="80"/>
      <c r="GLU29" s="80"/>
      <c r="GLV29" s="80"/>
      <c r="GLW29" s="80"/>
      <c r="GLX29" s="80"/>
      <c r="GLY29" s="80"/>
      <c r="GLZ29" s="80"/>
      <c r="GMA29" s="80"/>
      <c r="GMB29" s="80"/>
      <c r="GMC29" s="80"/>
      <c r="GMD29" s="80"/>
      <c r="GME29" s="80"/>
      <c r="GMF29" s="80"/>
      <c r="GMG29" s="80"/>
      <c r="GMH29" s="80"/>
      <c r="GMI29" s="80"/>
      <c r="GMJ29" s="80"/>
      <c r="GMK29" s="80"/>
      <c r="GML29" s="80"/>
      <c r="GMM29" s="80"/>
      <c r="GMN29" s="80"/>
      <c r="GMO29" s="80"/>
      <c r="GMP29" s="80"/>
      <c r="GMQ29" s="80"/>
      <c r="GMR29" s="80"/>
      <c r="GMS29" s="80"/>
      <c r="GMT29" s="80"/>
      <c r="GMU29" s="80"/>
      <c r="GMV29" s="80"/>
      <c r="GMW29" s="80"/>
      <c r="GMX29" s="80"/>
      <c r="GMY29" s="80"/>
      <c r="GMZ29" s="80"/>
      <c r="GNA29" s="80"/>
      <c r="GNB29" s="80"/>
      <c r="GNC29" s="80"/>
      <c r="GND29" s="80"/>
      <c r="GNE29" s="80"/>
      <c r="GNF29" s="80"/>
      <c r="GNG29" s="80"/>
      <c r="GNH29" s="80"/>
      <c r="GNI29" s="80"/>
      <c r="GNJ29" s="80"/>
      <c r="GNK29" s="80"/>
      <c r="GNL29" s="80"/>
      <c r="GNM29" s="80"/>
      <c r="GNN29" s="80"/>
      <c r="GNO29" s="80"/>
      <c r="GNP29" s="80"/>
      <c r="GNQ29" s="80"/>
      <c r="GNR29" s="80"/>
      <c r="GNS29" s="80"/>
      <c r="GNT29" s="80"/>
      <c r="GNU29" s="80"/>
      <c r="GNV29" s="80"/>
      <c r="GNW29" s="80"/>
      <c r="GNX29" s="80"/>
      <c r="GNY29" s="80"/>
      <c r="GNZ29" s="80"/>
      <c r="GOA29" s="80"/>
      <c r="GOB29" s="80"/>
      <c r="GOC29" s="80"/>
      <c r="GOD29" s="80"/>
      <c r="GOE29" s="80"/>
      <c r="GOF29" s="80"/>
      <c r="GOG29" s="80"/>
      <c r="GOH29" s="80"/>
      <c r="GOI29" s="80"/>
      <c r="GOJ29" s="80"/>
      <c r="GOK29" s="80"/>
      <c r="GOL29" s="80"/>
      <c r="GOM29" s="80"/>
      <c r="GON29" s="80"/>
      <c r="GOO29" s="80"/>
      <c r="GOP29" s="80"/>
      <c r="GOQ29" s="80"/>
      <c r="GOR29" s="80"/>
      <c r="GOS29" s="80"/>
      <c r="GOT29" s="80"/>
      <c r="GOU29" s="80"/>
      <c r="GOV29" s="80"/>
      <c r="GOW29" s="80"/>
      <c r="GOX29" s="80"/>
      <c r="GOY29" s="80"/>
      <c r="GOZ29" s="80"/>
      <c r="GPA29" s="80"/>
      <c r="GPB29" s="80"/>
      <c r="GPC29" s="80"/>
      <c r="GPD29" s="80"/>
      <c r="GPE29" s="80"/>
      <c r="GPF29" s="80"/>
      <c r="GPG29" s="80"/>
      <c r="GPH29" s="80"/>
      <c r="GPI29" s="80"/>
      <c r="GPJ29" s="80"/>
      <c r="GPK29" s="80"/>
      <c r="GPL29" s="80"/>
      <c r="GPM29" s="80"/>
      <c r="GPN29" s="80"/>
      <c r="GPO29" s="80"/>
      <c r="GPP29" s="80"/>
      <c r="GPQ29" s="80"/>
      <c r="GPR29" s="80"/>
      <c r="GPS29" s="80"/>
      <c r="GPT29" s="80"/>
      <c r="GPU29" s="80"/>
      <c r="GPV29" s="80"/>
      <c r="GPW29" s="80"/>
      <c r="GPX29" s="80"/>
      <c r="GPY29" s="80"/>
      <c r="GPZ29" s="80"/>
      <c r="GQA29" s="80"/>
      <c r="GQB29" s="80"/>
      <c r="GQC29" s="80"/>
      <c r="GQD29" s="80"/>
      <c r="GQE29" s="80"/>
      <c r="GQF29" s="80"/>
      <c r="GQG29" s="80"/>
      <c r="GQH29" s="80"/>
      <c r="GQI29" s="80"/>
      <c r="GQJ29" s="80"/>
      <c r="GQK29" s="80"/>
      <c r="GQL29" s="80"/>
      <c r="GQM29" s="80"/>
      <c r="GQN29" s="80"/>
      <c r="GQO29" s="80"/>
      <c r="GQP29" s="80"/>
      <c r="GQQ29" s="80"/>
      <c r="GQR29" s="80"/>
      <c r="GQS29" s="80"/>
      <c r="GQT29" s="80"/>
      <c r="GQU29" s="80"/>
      <c r="GQV29" s="80"/>
      <c r="GQW29" s="80"/>
      <c r="GQX29" s="80"/>
      <c r="GQY29" s="80"/>
      <c r="GQZ29" s="80"/>
      <c r="GRA29" s="80"/>
      <c r="GRB29" s="80"/>
      <c r="GRC29" s="80"/>
      <c r="GRD29" s="80"/>
      <c r="GRE29" s="80"/>
      <c r="GRF29" s="80"/>
      <c r="GRG29" s="80"/>
      <c r="GRH29" s="80"/>
      <c r="GRI29" s="80"/>
      <c r="GRJ29" s="80"/>
      <c r="GRK29" s="80"/>
      <c r="GRL29" s="80"/>
      <c r="GRM29" s="80"/>
      <c r="GRN29" s="80"/>
      <c r="GRO29" s="80"/>
      <c r="GRP29" s="80"/>
      <c r="GRQ29" s="80"/>
      <c r="GRR29" s="80"/>
      <c r="GRS29" s="80"/>
      <c r="GRT29" s="80"/>
      <c r="GRU29" s="80"/>
      <c r="GRV29" s="80"/>
      <c r="GRW29" s="80"/>
      <c r="GRX29" s="80"/>
      <c r="GRY29" s="80"/>
      <c r="GRZ29" s="80"/>
      <c r="GSA29" s="80"/>
      <c r="GSB29" s="80"/>
      <c r="GSC29" s="80"/>
      <c r="GSD29" s="80"/>
      <c r="GSE29" s="80"/>
      <c r="GSF29" s="80"/>
      <c r="GSG29" s="80"/>
      <c r="GSH29" s="80"/>
      <c r="GSI29" s="80"/>
      <c r="GSJ29" s="80"/>
      <c r="GSK29" s="80"/>
      <c r="GSL29" s="80"/>
      <c r="GSM29" s="80"/>
      <c r="GSN29" s="80"/>
      <c r="GSO29" s="80"/>
      <c r="GSP29" s="80"/>
      <c r="GSQ29" s="80"/>
      <c r="GSR29" s="80"/>
      <c r="GSS29" s="80"/>
      <c r="GST29" s="80"/>
      <c r="GSU29" s="80"/>
      <c r="GSV29" s="80"/>
      <c r="GSW29" s="80"/>
      <c r="GSX29" s="80"/>
      <c r="GSY29" s="80"/>
      <c r="GSZ29" s="80"/>
      <c r="GTA29" s="80"/>
      <c r="GTB29" s="80"/>
      <c r="GTC29" s="80"/>
      <c r="GTD29" s="80"/>
      <c r="GTE29" s="80"/>
      <c r="GTF29" s="80"/>
      <c r="GTG29" s="80"/>
      <c r="GTH29" s="80"/>
      <c r="GTI29" s="80"/>
      <c r="GTJ29" s="80"/>
      <c r="GTK29" s="80"/>
      <c r="GTL29" s="80"/>
      <c r="GTM29" s="80"/>
      <c r="GTN29" s="80"/>
      <c r="GTO29" s="80"/>
      <c r="GTP29" s="80"/>
      <c r="GTQ29" s="80"/>
      <c r="GTR29" s="80"/>
      <c r="GTS29" s="80"/>
      <c r="GTT29" s="80"/>
      <c r="GTU29" s="80"/>
      <c r="GTV29" s="80"/>
      <c r="GTW29" s="80"/>
      <c r="GTX29" s="80"/>
      <c r="GTY29" s="80"/>
      <c r="GTZ29" s="80"/>
      <c r="GUA29" s="80"/>
      <c r="GUB29" s="80"/>
      <c r="GUC29" s="80"/>
      <c r="GUD29" s="80"/>
      <c r="GUE29" s="80"/>
      <c r="GUF29" s="80"/>
      <c r="GUG29" s="80"/>
      <c r="GUH29" s="80"/>
      <c r="GUI29" s="80"/>
      <c r="GUJ29" s="80"/>
      <c r="GUK29" s="80"/>
      <c r="GUL29" s="80"/>
      <c r="GUM29" s="80"/>
      <c r="GUN29" s="80"/>
      <c r="GUO29" s="80"/>
      <c r="GUP29" s="80"/>
      <c r="GUQ29" s="80"/>
      <c r="GUR29" s="80"/>
      <c r="GUS29" s="80"/>
      <c r="GUT29" s="80"/>
      <c r="GUU29" s="80"/>
      <c r="GUV29" s="80"/>
      <c r="GUW29" s="80"/>
      <c r="GUX29" s="80"/>
      <c r="GUY29" s="80"/>
      <c r="GUZ29" s="80"/>
      <c r="GVA29" s="80"/>
      <c r="GVB29" s="80"/>
      <c r="GVC29" s="80"/>
      <c r="GVD29" s="80"/>
      <c r="GVE29" s="80"/>
      <c r="GVF29" s="80"/>
      <c r="GVG29" s="80"/>
      <c r="GVH29" s="80"/>
      <c r="GVI29" s="80"/>
      <c r="GVJ29" s="80"/>
      <c r="GVK29" s="80"/>
      <c r="GVL29" s="80"/>
      <c r="GVM29" s="80"/>
      <c r="GVN29" s="80"/>
      <c r="GVO29" s="80"/>
      <c r="GVP29" s="80"/>
      <c r="GVQ29" s="80"/>
      <c r="GVR29" s="80"/>
      <c r="GVS29" s="80"/>
      <c r="GVT29" s="80"/>
      <c r="GVU29" s="80"/>
      <c r="GVV29" s="80"/>
      <c r="GVW29" s="80"/>
      <c r="GVX29" s="80"/>
      <c r="GVY29" s="80"/>
      <c r="GVZ29" s="80"/>
      <c r="GWA29" s="80"/>
      <c r="GWB29" s="80"/>
      <c r="GWC29" s="80"/>
      <c r="GWD29" s="80"/>
      <c r="GWE29" s="80"/>
      <c r="GWF29" s="80"/>
      <c r="GWG29" s="80"/>
      <c r="GWH29" s="80"/>
      <c r="GWI29" s="80"/>
      <c r="GWJ29" s="80"/>
      <c r="GWK29" s="80"/>
      <c r="GWL29" s="80"/>
      <c r="GWM29" s="80"/>
      <c r="GWN29" s="80"/>
      <c r="GWO29" s="80"/>
      <c r="GWP29" s="80"/>
      <c r="GWQ29" s="80"/>
      <c r="GWR29" s="80"/>
      <c r="GWS29" s="80"/>
      <c r="GWT29" s="80"/>
      <c r="GWU29" s="80"/>
      <c r="GWV29" s="80"/>
      <c r="GWW29" s="80"/>
      <c r="GWX29" s="80"/>
      <c r="GWY29" s="80"/>
      <c r="GWZ29" s="80"/>
      <c r="GXA29" s="80"/>
      <c r="GXB29" s="80"/>
      <c r="GXC29" s="80"/>
      <c r="GXD29" s="80"/>
      <c r="GXE29" s="80"/>
      <c r="GXF29" s="80"/>
      <c r="GXG29" s="80"/>
      <c r="GXH29" s="80"/>
      <c r="GXI29" s="80"/>
      <c r="GXJ29" s="80"/>
      <c r="GXK29" s="80"/>
      <c r="GXL29" s="80"/>
      <c r="GXM29" s="80"/>
      <c r="GXN29" s="80"/>
      <c r="GXO29" s="80"/>
      <c r="GXP29" s="80"/>
      <c r="GXQ29" s="80"/>
      <c r="GXR29" s="80"/>
      <c r="GXS29" s="80"/>
      <c r="GXT29" s="80"/>
      <c r="GXU29" s="80"/>
      <c r="GXV29" s="80"/>
      <c r="GXW29" s="80"/>
      <c r="GXX29" s="80"/>
      <c r="GXY29" s="80"/>
      <c r="GXZ29" s="80"/>
      <c r="GYA29" s="80"/>
      <c r="GYB29" s="80"/>
      <c r="GYC29" s="80"/>
      <c r="GYD29" s="80"/>
      <c r="GYE29" s="80"/>
      <c r="GYF29" s="80"/>
      <c r="GYG29" s="80"/>
      <c r="GYH29" s="80"/>
      <c r="GYI29" s="80"/>
      <c r="GYJ29" s="80"/>
      <c r="GYK29" s="80"/>
      <c r="GYL29" s="80"/>
      <c r="GYM29" s="80"/>
      <c r="GYN29" s="80"/>
      <c r="GYO29" s="80"/>
      <c r="GYP29" s="80"/>
      <c r="GYQ29" s="80"/>
      <c r="GYR29" s="80"/>
      <c r="GYS29" s="80"/>
      <c r="GYT29" s="80"/>
      <c r="GYU29" s="80"/>
      <c r="GYV29" s="80"/>
      <c r="GYW29" s="80"/>
      <c r="GYX29" s="80"/>
      <c r="GYY29" s="80"/>
      <c r="GYZ29" s="80"/>
      <c r="GZA29" s="80"/>
      <c r="GZB29" s="80"/>
      <c r="GZC29" s="80"/>
      <c r="GZD29" s="80"/>
      <c r="GZE29" s="80"/>
      <c r="GZF29" s="80"/>
      <c r="GZG29" s="80"/>
      <c r="GZH29" s="80"/>
      <c r="GZI29" s="80"/>
      <c r="GZJ29" s="80"/>
      <c r="GZK29" s="80"/>
      <c r="GZL29" s="80"/>
      <c r="GZM29" s="80"/>
      <c r="GZN29" s="80"/>
      <c r="GZO29" s="80"/>
      <c r="GZP29" s="80"/>
      <c r="GZQ29" s="80"/>
      <c r="GZR29" s="80"/>
      <c r="GZS29" s="80"/>
      <c r="GZT29" s="80"/>
      <c r="GZU29" s="80"/>
      <c r="GZV29" s="80"/>
      <c r="GZW29" s="80"/>
      <c r="GZX29" s="80"/>
      <c r="GZY29" s="80"/>
      <c r="GZZ29" s="80"/>
      <c r="HAA29" s="80"/>
      <c r="HAB29" s="80"/>
      <c r="HAC29" s="80"/>
      <c r="HAD29" s="80"/>
      <c r="HAE29" s="80"/>
      <c r="HAF29" s="80"/>
      <c r="HAG29" s="80"/>
      <c r="HAH29" s="80"/>
      <c r="HAI29" s="80"/>
      <c r="HAJ29" s="80"/>
      <c r="HAK29" s="80"/>
      <c r="HAL29" s="80"/>
      <c r="HAM29" s="80"/>
      <c r="HAN29" s="80"/>
      <c r="HAO29" s="80"/>
      <c r="HAP29" s="80"/>
      <c r="HAQ29" s="80"/>
      <c r="HAR29" s="80"/>
      <c r="HAS29" s="80"/>
      <c r="HAT29" s="80"/>
      <c r="HAU29" s="80"/>
      <c r="HAV29" s="80"/>
      <c r="HAW29" s="80"/>
      <c r="HAX29" s="80"/>
      <c r="HAY29" s="80"/>
      <c r="HAZ29" s="80"/>
      <c r="HBA29" s="80"/>
      <c r="HBB29" s="80"/>
      <c r="HBC29" s="80"/>
      <c r="HBD29" s="80"/>
      <c r="HBE29" s="80"/>
      <c r="HBF29" s="80"/>
      <c r="HBG29" s="80"/>
      <c r="HBH29" s="80"/>
      <c r="HBI29" s="80"/>
      <c r="HBJ29" s="80"/>
      <c r="HBK29" s="80"/>
      <c r="HBL29" s="80"/>
      <c r="HBM29" s="80"/>
      <c r="HBN29" s="80"/>
      <c r="HBO29" s="80"/>
      <c r="HBP29" s="80"/>
      <c r="HBQ29" s="80"/>
      <c r="HBR29" s="80"/>
      <c r="HBS29" s="80"/>
      <c r="HBT29" s="80"/>
      <c r="HBU29" s="80"/>
      <c r="HBV29" s="80"/>
      <c r="HBW29" s="80"/>
      <c r="HBX29" s="80"/>
      <c r="HBY29" s="80"/>
      <c r="HBZ29" s="80"/>
      <c r="HCA29" s="80"/>
      <c r="HCB29" s="80"/>
      <c r="HCC29" s="80"/>
      <c r="HCD29" s="80"/>
      <c r="HCE29" s="80"/>
      <c r="HCF29" s="80"/>
      <c r="HCG29" s="80"/>
      <c r="HCH29" s="80"/>
      <c r="HCI29" s="80"/>
      <c r="HCJ29" s="80"/>
      <c r="HCK29" s="80"/>
      <c r="HCL29" s="80"/>
      <c r="HCM29" s="80"/>
      <c r="HCN29" s="80"/>
      <c r="HCO29" s="80"/>
      <c r="HCP29" s="80"/>
      <c r="HCQ29" s="80"/>
      <c r="HCR29" s="80"/>
      <c r="HCS29" s="80"/>
      <c r="HCT29" s="80"/>
      <c r="HCU29" s="80"/>
      <c r="HCV29" s="80"/>
      <c r="HCW29" s="80"/>
      <c r="HCX29" s="80"/>
      <c r="HCY29" s="80"/>
      <c r="HCZ29" s="80"/>
      <c r="HDA29" s="80"/>
      <c r="HDB29" s="80"/>
      <c r="HDC29" s="80"/>
      <c r="HDD29" s="80"/>
      <c r="HDE29" s="80"/>
      <c r="HDF29" s="80"/>
      <c r="HDG29" s="80"/>
      <c r="HDH29" s="80"/>
      <c r="HDI29" s="80"/>
      <c r="HDJ29" s="80"/>
      <c r="HDK29" s="80"/>
      <c r="HDL29" s="80"/>
      <c r="HDM29" s="80"/>
      <c r="HDN29" s="80"/>
      <c r="HDO29" s="80"/>
      <c r="HDP29" s="80"/>
      <c r="HDQ29" s="80"/>
      <c r="HDR29" s="80"/>
      <c r="HDS29" s="80"/>
      <c r="HDT29" s="80"/>
      <c r="HDU29" s="80"/>
      <c r="HDV29" s="80"/>
      <c r="HDW29" s="80"/>
      <c r="HDX29" s="80"/>
      <c r="HDY29" s="80"/>
      <c r="HDZ29" s="80"/>
      <c r="HEA29" s="80"/>
      <c r="HEB29" s="80"/>
      <c r="HEC29" s="80"/>
      <c r="HED29" s="80"/>
      <c r="HEE29" s="80"/>
      <c r="HEF29" s="80"/>
      <c r="HEG29" s="80"/>
      <c r="HEH29" s="80"/>
      <c r="HEI29" s="80"/>
      <c r="HEJ29" s="80"/>
      <c r="HEK29" s="80"/>
      <c r="HEL29" s="80"/>
      <c r="HEM29" s="80"/>
      <c r="HEN29" s="80"/>
      <c r="HEO29" s="80"/>
      <c r="HEP29" s="80"/>
      <c r="HEQ29" s="80"/>
      <c r="HER29" s="80"/>
      <c r="HES29" s="80"/>
      <c r="HET29" s="80"/>
      <c r="HEU29" s="80"/>
      <c r="HEV29" s="80"/>
      <c r="HEW29" s="80"/>
      <c r="HEX29" s="80"/>
      <c r="HEY29" s="80"/>
      <c r="HEZ29" s="80"/>
      <c r="HFA29" s="80"/>
      <c r="HFB29" s="80"/>
      <c r="HFC29" s="80"/>
      <c r="HFD29" s="80"/>
      <c r="HFE29" s="80"/>
      <c r="HFF29" s="80"/>
      <c r="HFG29" s="80"/>
      <c r="HFH29" s="80"/>
      <c r="HFI29" s="80"/>
      <c r="HFJ29" s="80"/>
      <c r="HFK29" s="80"/>
      <c r="HFL29" s="80"/>
      <c r="HFM29" s="80"/>
      <c r="HFN29" s="80"/>
      <c r="HFO29" s="80"/>
      <c r="HFP29" s="80"/>
      <c r="HFQ29" s="80"/>
      <c r="HFR29" s="80"/>
      <c r="HFS29" s="80"/>
      <c r="HFT29" s="80"/>
      <c r="HFU29" s="80"/>
      <c r="HFV29" s="80"/>
      <c r="HFW29" s="80"/>
      <c r="HFX29" s="80"/>
      <c r="HFY29" s="80"/>
      <c r="HFZ29" s="80"/>
      <c r="HGA29" s="80"/>
      <c r="HGB29" s="80"/>
      <c r="HGC29" s="80"/>
      <c r="HGD29" s="80"/>
      <c r="HGE29" s="80"/>
      <c r="HGF29" s="80"/>
      <c r="HGG29" s="80"/>
      <c r="HGH29" s="80"/>
      <c r="HGI29" s="80"/>
      <c r="HGJ29" s="80"/>
      <c r="HGK29" s="80"/>
      <c r="HGL29" s="80"/>
      <c r="HGM29" s="80"/>
      <c r="HGN29" s="80"/>
      <c r="HGO29" s="80"/>
      <c r="HGP29" s="80"/>
      <c r="HGQ29" s="80"/>
      <c r="HGR29" s="80"/>
      <c r="HGS29" s="80"/>
      <c r="HGT29" s="80"/>
      <c r="HGU29" s="80"/>
      <c r="HGV29" s="80"/>
      <c r="HGW29" s="80"/>
      <c r="HGX29" s="80"/>
      <c r="HGY29" s="80"/>
      <c r="HGZ29" s="80"/>
      <c r="HHA29" s="80"/>
      <c r="HHB29" s="80"/>
      <c r="HHC29" s="80"/>
      <c r="HHD29" s="80"/>
      <c r="HHE29" s="80"/>
      <c r="HHF29" s="80"/>
      <c r="HHG29" s="80"/>
      <c r="HHH29" s="80"/>
      <c r="HHI29" s="80"/>
      <c r="HHJ29" s="80"/>
      <c r="HHK29" s="80"/>
      <c r="HHL29" s="80"/>
      <c r="HHM29" s="80"/>
      <c r="HHN29" s="80"/>
      <c r="HHO29" s="80"/>
      <c r="HHP29" s="80"/>
      <c r="HHQ29" s="80"/>
      <c r="HHR29" s="80"/>
      <c r="HHS29" s="80"/>
      <c r="HHT29" s="80"/>
      <c r="HHU29" s="80"/>
      <c r="HHV29" s="80"/>
      <c r="HHW29" s="80"/>
      <c r="HHX29" s="80"/>
      <c r="HHY29" s="80"/>
      <c r="HHZ29" s="80"/>
      <c r="HIA29" s="80"/>
      <c r="HIB29" s="80"/>
      <c r="HIC29" s="80"/>
      <c r="HID29" s="80"/>
      <c r="HIE29" s="80"/>
      <c r="HIF29" s="80"/>
      <c r="HIG29" s="80"/>
      <c r="HIH29" s="80"/>
      <c r="HII29" s="80"/>
      <c r="HIJ29" s="80"/>
      <c r="HIK29" s="80"/>
      <c r="HIL29" s="80"/>
      <c r="HIM29" s="80"/>
      <c r="HIN29" s="80"/>
      <c r="HIO29" s="80"/>
      <c r="HIP29" s="80"/>
      <c r="HIQ29" s="80"/>
      <c r="HIR29" s="80"/>
      <c r="HIS29" s="80"/>
      <c r="HIT29" s="80"/>
      <c r="HIU29" s="80"/>
      <c r="HIV29" s="80"/>
      <c r="HIW29" s="80"/>
      <c r="HIX29" s="80"/>
      <c r="HIY29" s="80"/>
      <c r="HIZ29" s="80"/>
      <c r="HJA29" s="80"/>
      <c r="HJB29" s="80"/>
      <c r="HJC29" s="80"/>
      <c r="HJD29" s="80"/>
      <c r="HJE29" s="80"/>
      <c r="HJF29" s="80"/>
      <c r="HJG29" s="80"/>
      <c r="HJH29" s="80"/>
      <c r="HJI29" s="80"/>
      <c r="HJJ29" s="80"/>
      <c r="HJK29" s="80"/>
      <c r="HJL29" s="80"/>
      <c r="HJM29" s="80"/>
      <c r="HJN29" s="80"/>
      <c r="HJO29" s="80"/>
      <c r="HJP29" s="80"/>
      <c r="HJQ29" s="80"/>
      <c r="HJR29" s="80"/>
      <c r="HJS29" s="80"/>
      <c r="HJT29" s="80"/>
      <c r="HJU29" s="80"/>
      <c r="HJV29" s="80"/>
      <c r="HJW29" s="80"/>
      <c r="HJX29" s="80"/>
      <c r="HJY29" s="80"/>
      <c r="HJZ29" s="80"/>
      <c r="HKA29" s="80"/>
      <c r="HKB29" s="80"/>
      <c r="HKC29" s="80"/>
      <c r="HKD29" s="80"/>
      <c r="HKE29" s="80"/>
      <c r="HKF29" s="80"/>
      <c r="HKG29" s="80"/>
      <c r="HKH29" s="80"/>
      <c r="HKI29" s="80"/>
      <c r="HKJ29" s="80"/>
      <c r="HKK29" s="80"/>
      <c r="HKL29" s="80"/>
      <c r="HKM29" s="80"/>
      <c r="HKN29" s="80"/>
      <c r="HKO29" s="80"/>
      <c r="HKP29" s="80"/>
      <c r="HKQ29" s="80"/>
      <c r="HKR29" s="80"/>
      <c r="HKS29" s="80"/>
      <c r="HKT29" s="80"/>
      <c r="HKU29" s="80"/>
      <c r="HKV29" s="80"/>
      <c r="HKW29" s="80"/>
      <c r="HKX29" s="80"/>
      <c r="HKY29" s="80"/>
      <c r="HKZ29" s="80"/>
      <c r="HLA29" s="80"/>
      <c r="HLB29" s="80"/>
      <c r="HLC29" s="80"/>
      <c r="HLD29" s="80"/>
      <c r="HLE29" s="80"/>
      <c r="HLF29" s="80"/>
      <c r="HLG29" s="80"/>
      <c r="HLH29" s="80"/>
      <c r="HLI29" s="80"/>
      <c r="HLJ29" s="80"/>
      <c r="HLK29" s="80"/>
      <c r="HLL29" s="80"/>
      <c r="HLM29" s="80"/>
      <c r="HLN29" s="80"/>
      <c r="HLO29" s="80"/>
      <c r="HLP29" s="80"/>
      <c r="HLQ29" s="80"/>
      <c r="HLR29" s="80"/>
      <c r="HLS29" s="80"/>
      <c r="HLT29" s="80"/>
      <c r="HLU29" s="80"/>
      <c r="HLV29" s="80"/>
      <c r="HLW29" s="80"/>
      <c r="HLX29" s="80"/>
      <c r="HLY29" s="80"/>
      <c r="HLZ29" s="80"/>
      <c r="HMA29" s="80"/>
      <c r="HMB29" s="80"/>
      <c r="HMC29" s="80"/>
      <c r="HMD29" s="80"/>
      <c r="HME29" s="80"/>
      <c r="HMF29" s="80"/>
      <c r="HMG29" s="80"/>
      <c r="HMH29" s="80"/>
      <c r="HMI29" s="80"/>
      <c r="HMJ29" s="80"/>
      <c r="HMK29" s="80"/>
      <c r="HML29" s="80"/>
      <c r="HMM29" s="80"/>
      <c r="HMN29" s="80"/>
      <c r="HMO29" s="80"/>
      <c r="HMP29" s="80"/>
      <c r="HMQ29" s="80"/>
      <c r="HMR29" s="80"/>
      <c r="HMS29" s="80"/>
      <c r="HMT29" s="80"/>
      <c r="HMU29" s="80"/>
      <c r="HMV29" s="80"/>
      <c r="HMW29" s="80"/>
      <c r="HMX29" s="80"/>
      <c r="HMY29" s="80"/>
      <c r="HMZ29" s="80"/>
      <c r="HNA29" s="80"/>
      <c r="HNB29" s="80"/>
      <c r="HNC29" s="80"/>
      <c r="HND29" s="80"/>
      <c r="HNE29" s="80"/>
      <c r="HNF29" s="80"/>
      <c r="HNG29" s="80"/>
      <c r="HNH29" s="80"/>
      <c r="HNI29" s="80"/>
      <c r="HNJ29" s="80"/>
      <c r="HNK29" s="80"/>
      <c r="HNL29" s="80"/>
      <c r="HNM29" s="80"/>
      <c r="HNN29" s="80"/>
      <c r="HNO29" s="80"/>
      <c r="HNP29" s="80"/>
      <c r="HNQ29" s="80"/>
      <c r="HNR29" s="80"/>
      <c r="HNS29" s="80"/>
      <c r="HNT29" s="80"/>
      <c r="HNU29" s="80"/>
      <c r="HNV29" s="80"/>
      <c r="HNW29" s="80"/>
      <c r="HNX29" s="80"/>
      <c r="HNY29" s="80"/>
      <c r="HNZ29" s="80"/>
      <c r="HOA29" s="80"/>
      <c r="HOB29" s="80"/>
      <c r="HOC29" s="80"/>
      <c r="HOD29" s="80"/>
      <c r="HOE29" s="80"/>
      <c r="HOF29" s="80"/>
      <c r="HOG29" s="80"/>
      <c r="HOH29" s="80"/>
      <c r="HOI29" s="80"/>
      <c r="HOJ29" s="80"/>
      <c r="HOK29" s="80"/>
      <c r="HOL29" s="80"/>
      <c r="HOM29" s="80"/>
      <c r="HON29" s="80"/>
      <c r="HOO29" s="80"/>
      <c r="HOP29" s="80"/>
      <c r="HOQ29" s="80"/>
      <c r="HOR29" s="80"/>
      <c r="HOS29" s="80"/>
      <c r="HOT29" s="80"/>
      <c r="HOU29" s="80"/>
      <c r="HOV29" s="80"/>
      <c r="HOW29" s="80"/>
      <c r="HOX29" s="80"/>
      <c r="HOY29" s="80"/>
      <c r="HOZ29" s="80"/>
      <c r="HPA29" s="80"/>
      <c r="HPB29" s="80"/>
      <c r="HPC29" s="80"/>
      <c r="HPD29" s="80"/>
      <c r="HPE29" s="80"/>
      <c r="HPF29" s="80"/>
      <c r="HPG29" s="80"/>
      <c r="HPH29" s="80"/>
      <c r="HPI29" s="80"/>
      <c r="HPJ29" s="80"/>
      <c r="HPK29" s="80"/>
      <c r="HPL29" s="80"/>
      <c r="HPM29" s="80"/>
      <c r="HPN29" s="80"/>
      <c r="HPO29" s="80"/>
      <c r="HPP29" s="80"/>
      <c r="HPQ29" s="80"/>
      <c r="HPR29" s="80"/>
      <c r="HPS29" s="80"/>
      <c r="HPT29" s="80"/>
      <c r="HPU29" s="80"/>
      <c r="HPV29" s="80"/>
      <c r="HPW29" s="80"/>
      <c r="HPX29" s="80"/>
      <c r="HPY29" s="80"/>
      <c r="HPZ29" s="80"/>
      <c r="HQA29" s="80"/>
      <c r="HQB29" s="80"/>
      <c r="HQC29" s="80"/>
      <c r="HQD29" s="80"/>
      <c r="HQE29" s="80"/>
      <c r="HQF29" s="80"/>
      <c r="HQG29" s="80"/>
      <c r="HQH29" s="80"/>
      <c r="HQI29" s="80"/>
      <c r="HQJ29" s="80"/>
      <c r="HQK29" s="80"/>
      <c r="HQL29" s="80"/>
      <c r="HQM29" s="80"/>
      <c r="HQN29" s="80"/>
      <c r="HQO29" s="80"/>
      <c r="HQP29" s="80"/>
      <c r="HQQ29" s="80"/>
      <c r="HQR29" s="80"/>
      <c r="HQS29" s="80"/>
      <c r="HQT29" s="80"/>
      <c r="HQU29" s="80"/>
      <c r="HQV29" s="80"/>
      <c r="HQW29" s="80"/>
      <c r="HQX29" s="80"/>
      <c r="HQY29" s="80"/>
      <c r="HQZ29" s="80"/>
      <c r="HRA29" s="80"/>
      <c r="HRB29" s="80"/>
      <c r="HRC29" s="80"/>
      <c r="HRD29" s="80"/>
      <c r="HRE29" s="80"/>
      <c r="HRF29" s="80"/>
      <c r="HRG29" s="80"/>
      <c r="HRH29" s="80"/>
      <c r="HRI29" s="80"/>
      <c r="HRJ29" s="80"/>
      <c r="HRK29" s="80"/>
      <c r="HRL29" s="80"/>
      <c r="HRM29" s="80"/>
      <c r="HRN29" s="80"/>
      <c r="HRO29" s="80"/>
      <c r="HRP29" s="80"/>
      <c r="HRQ29" s="80"/>
      <c r="HRR29" s="80"/>
      <c r="HRS29" s="80"/>
      <c r="HRT29" s="80"/>
      <c r="HRU29" s="80"/>
      <c r="HRV29" s="80"/>
      <c r="HRW29" s="80"/>
      <c r="HRX29" s="80"/>
      <c r="HRY29" s="80"/>
      <c r="HRZ29" s="80"/>
      <c r="HSA29" s="80"/>
      <c r="HSB29" s="80"/>
      <c r="HSC29" s="80"/>
      <c r="HSD29" s="80"/>
      <c r="HSE29" s="80"/>
      <c r="HSF29" s="80"/>
      <c r="HSG29" s="80"/>
      <c r="HSH29" s="80"/>
      <c r="HSI29" s="80"/>
      <c r="HSJ29" s="80"/>
      <c r="HSK29" s="80"/>
      <c r="HSL29" s="80"/>
      <c r="HSM29" s="80"/>
      <c r="HSN29" s="80"/>
      <c r="HSO29" s="80"/>
      <c r="HSP29" s="80"/>
      <c r="HSQ29" s="80"/>
      <c r="HSR29" s="80"/>
      <c r="HSS29" s="80"/>
      <c r="HST29" s="80"/>
      <c r="HSU29" s="80"/>
      <c r="HSV29" s="80"/>
      <c r="HSW29" s="80"/>
      <c r="HSX29" s="80"/>
      <c r="HSY29" s="80"/>
      <c r="HSZ29" s="80"/>
      <c r="HTA29" s="80"/>
      <c r="HTB29" s="80"/>
      <c r="HTC29" s="80"/>
      <c r="HTD29" s="80"/>
      <c r="HTE29" s="80"/>
      <c r="HTF29" s="80"/>
      <c r="HTG29" s="80"/>
      <c r="HTH29" s="80"/>
      <c r="HTI29" s="80"/>
      <c r="HTJ29" s="80"/>
      <c r="HTK29" s="80"/>
      <c r="HTL29" s="80"/>
      <c r="HTM29" s="80"/>
      <c r="HTN29" s="80"/>
      <c r="HTO29" s="80"/>
      <c r="HTP29" s="80"/>
      <c r="HTQ29" s="80"/>
      <c r="HTR29" s="80"/>
      <c r="HTS29" s="80"/>
      <c r="HTT29" s="80"/>
      <c r="HTU29" s="80"/>
      <c r="HTV29" s="80"/>
      <c r="HTW29" s="80"/>
      <c r="HTX29" s="80"/>
      <c r="HTY29" s="80"/>
      <c r="HTZ29" s="80"/>
      <c r="HUA29" s="80"/>
      <c r="HUB29" s="80"/>
      <c r="HUC29" s="80"/>
      <c r="HUD29" s="80"/>
      <c r="HUE29" s="80"/>
      <c r="HUF29" s="80"/>
      <c r="HUG29" s="80"/>
      <c r="HUH29" s="80"/>
      <c r="HUI29" s="80"/>
      <c r="HUJ29" s="80"/>
      <c r="HUK29" s="80"/>
      <c r="HUL29" s="80"/>
      <c r="HUM29" s="80"/>
      <c r="HUN29" s="80"/>
      <c r="HUO29" s="80"/>
      <c r="HUP29" s="80"/>
      <c r="HUQ29" s="80"/>
      <c r="HUR29" s="80"/>
      <c r="HUS29" s="80"/>
      <c r="HUT29" s="80"/>
      <c r="HUU29" s="80"/>
      <c r="HUV29" s="80"/>
      <c r="HUW29" s="80"/>
      <c r="HUX29" s="80"/>
      <c r="HUY29" s="80"/>
      <c r="HUZ29" s="80"/>
      <c r="HVA29" s="80"/>
      <c r="HVB29" s="80"/>
      <c r="HVC29" s="80"/>
      <c r="HVD29" s="80"/>
      <c r="HVE29" s="80"/>
      <c r="HVF29" s="80"/>
      <c r="HVG29" s="80"/>
      <c r="HVH29" s="80"/>
      <c r="HVI29" s="80"/>
      <c r="HVJ29" s="80"/>
      <c r="HVK29" s="80"/>
      <c r="HVL29" s="80"/>
      <c r="HVM29" s="80"/>
      <c r="HVN29" s="80"/>
      <c r="HVO29" s="80"/>
      <c r="HVP29" s="80"/>
      <c r="HVQ29" s="80"/>
      <c r="HVR29" s="80"/>
      <c r="HVS29" s="80"/>
      <c r="HVT29" s="80"/>
      <c r="HVU29" s="80"/>
      <c r="HVV29" s="80"/>
      <c r="HVW29" s="80"/>
      <c r="HVX29" s="80"/>
      <c r="HVY29" s="80"/>
      <c r="HVZ29" s="80"/>
      <c r="HWA29" s="80"/>
      <c r="HWB29" s="80"/>
      <c r="HWC29" s="80"/>
      <c r="HWD29" s="80"/>
      <c r="HWE29" s="80"/>
      <c r="HWF29" s="80"/>
      <c r="HWG29" s="80"/>
      <c r="HWH29" s="80"/>
      <c r="HWI29" s="80"/>
      <c r="HWJ29" s="80"/>
      <c r="HWK29" s="80"/>
      <c r="HWL29" s="80"/>
      <c r="HWM29" s="80"/>
      <c r="HWN29" s="80"/>
      <c r="HWO29" s="80"/>
      <c r="HWP29" s="80"/>
      <c r="HWQ29" s="80"/>
      <c r="HWR29" s="80"/>
      <c r="HWS29" s="80"/>
      <c r="HWT29" s="80"/>
      <c r="HWU29" s="80"/>
      <c r="HWV29" s="80"/>
      <c r="HWW29" s="80"/>
      <c r="HWX29" s="80"/>
      <c r="HWY29" s="80"/>
      <c r="HWZ29" s="80"/>
      <c r="HXA29" s="80"/>
      <c r="HXB29" s="80"/>
      <c r="HXC29" s="80"/>
      <c r="HXD29" s="80"/>
      <c r="HXE29" s="80"/>
      <c r="HXF29" s="80"/>
      <c r="HXG29" s="80"/>
      <c r="HXH29" s="80"/>
      <c r="HXI29" s="80"/>
      <c r="HXJ29" s="80"/>
      <c r="HXK29" s="80"/>
      <c r="HXL29" s="80"/>
      <c r="HXM29" s="80"/>
      <c r="HXN29" s="80"/>
      <c r="HXO29" s="80"/>
      <c r="HXP29" s="80"/>
      <c r="HXQ29" s="80"/>
      <c r="HXR29" s="80"/>
      <c r="HXS29" s="80"/>
      <c r="HXT29" s="80"/>
      <c r="HXU29" s="80"/>
      <c r="HXV29" s="80"/>
      <c r="HXW29" s="80"/>
      <c r="HXX29" s="80"/>
      <c r="HXY29" s="80"/>
      <c r="HXZ29" s="80"/>
      <c r="HYA29" s="80"/>
      <c r="HYB29" s="80"/>
      <c r="HYC29" s="80"/>
      <c r="HYD29" s="80"/>
      <c r="HYE29" s="80"/>
      <c r="HYF29" s="80"/>
      <c r="HYG29" s="80"/>
      <c r="HYH29" s="80"/>
      <c r="HYI29" s="80"/>
      <c r="HYJ29" s="80"/>
      <c r="HYK29" s="80"/>
      <c r="HYL29" s="80"/>
      <c r="HYM29" s="80"/>
      <c r="HYN29" s="80"/>
      <c r="HYO29" s="80"/>
      <c r="HYP29" s="80"/>
      <c r="HYQ29" s="80"/>
      <c r="HYR29" s="80"/>
      <c r="HYS29" s="80"/>
      <c r="HYT29" s="80"/>
      <c r="HYU29" s="80"/>
      <c r="HYV29" s="80"/>
      <c r="HYW29" s="80"/>
      <c r="HYX29" s="80"/>
      <c r="HYY29" s="80"/>
      <c r="HYZ29" s="80"/>
      <c r="HZA29" s="80"/>
      <c r="HZB29" s="80"/>
      <c r="HZC29" s="80"/>
      <c r="HZD29" s="80"/>
      <c r="HZE29" s="80"/>
      <c r="HZF29" s="80"/>
      <c r="HZG29" s="80"/>
      <c r="HZH29" s="80"/>
      <c r="HZI29" s="80"/>
      <c r="HZJ29" s="80"/>
      <c r="HZK29" s="80"/>
      <c r="HZL29" s="80"/>
      <c r="HZM29" s="80"/>
      <c r="HZN29" s="80"/>
      <c r="HZO29" s="80"/>
      <c r="HZP29" s="80"/>
      <c r="HZQ29" s="80"/>
      <c r="HZR29" s="80"/>
      <c r="HZS29" s="80"/>
      <c r="HZT29" s="80"/>
      <c r="HZU29" s="80"/>
      <c r="HZV29" s="80"/>
      <c r="HZW29" s="80"/>
      <c r="HZX29" s="80"/>
      <c r="HZY29" s="80"/>
      <c r="HZZ29" s="80"/>
      <c r="IAA29" s="80"/>
      <c r="IAB29" s="80"/>
      <c r="IAC29" s="80"/>
      <c r="IAD29" s="80"/>
      <c r="IAE29" s="80"/>
      <c r="IAF29" s="80"/>
      <c r="IAG29" s="80"/>
      <c r="IAH29" s="80"/>
      <c r="IAI29" s="80"/>
      <c r="IAJ29" s="80"/>
      <c r="IAK29" s="80"/>
      <c r="IAL29" s="80"/>
      <c r="IAM29" s="80"/>
      <c r="IAN29" s="80"/>
      <c r="IAO29" s="80"/>
      <c r="IAP29" s="80"/>
      <c r="IAQ29" s="80"/>
      <c r="IAR29" s="80"/>
      <c r="IAS29" s="80"/>
      <c r="IAT29" s="80"/>
      <c r="IAU29" s="80"/>
      <c r="IAV29" s="80"/>
      <c r="IAW29" s="80"/>
      <c r="IAX29" s="80"/>
      <c r="IAY29" s="80"/>
      <c r="IAZ29" s="80"/>
      <c r="IBA29" s="80"/>
      <c r="IBB29" s="80"/>
      <c r="IBC29" s="80"/>
      <c r="IBD29" s="80"/>
      <c r="IBE29" s="80"/>
      <c r="IBF29" s="80"/>
      <c r="IBG29" s="80"/>
      <c r="IBH29" s="80"/>
      <c r="IBI29" s="80"/>
      <c r="IBJ29" s="80"/>
      <c r="IBK29" s="80"/>
      <c r="IBL29" s="80"/>
      <c r="IBM29" s="80"/>
      <c r="IBN29" s="80"/>
      <c r="IBO29" s="80"/>
      <c r="IBP29" s="80"/>
      <c r="IBQ29" s="80"/>
      <c r="IBR29" s="80"/>
      <c r="IBS29" s="80"/>
      <c r="IBT29" s="80"/>
      <c r="IBU29" s="80"/>
      <c r="IBV29" s="80"/>
      <c r="IBW29" s="80"/>
      <c r="IBX29" s="80"/>
      <c r="IBY29" s="80"/>
      <c r="IBZ29" s="80"/>
      <c r="ICA29" s="80"/>
      <c r="ICB29" s="80"/>
      <c r="ICC29" s="80"/>
      <c r="ICD29" s="80"/>
      <c r="ICE29" s="80"/>
      <c r="ICF29" s="80"/>
      <c r="ICG29" s="80"/>
      <c r="ICH29" s="80"/>
      <c r="ICI29" s="80"/>
      <c r="ICJ29" s="80"/>
      <c r="ICK29" s="80"/>
      <c r="ICL29" s="80"/>
      <c r="ICM29" s="80"/>
      <c r="ICN29" s="80"/>
      <c r="ICO29" s="80"/>
      <c r="ICP29" s="80"/>
      <c r="ICQ29" s="80"/>
      <c r="ICR29" s="80"/>
      <c r="ICS29" s="80"/>
      <c r="ICT29" s="80"/>
      <c r="ICU29" s="80"/>
      <c r="ICV29" s="80"/>
      <c r="ICW29" s="80"/>
      <c r="ICX29" s="80"/>
      <c r="ICY29" s="80"/>
      <c r="ICZ29" s="80"/>
      <c r="IDA29" s="80"/>
      <c r="IDB29" s="80"/>
      <c r="IDC29" s="80"/>
      <c r="IDD29" s="80"/>
      <c r="IDE29" s="80"/>
      <c r="IDF29" s="80"/>
      <c r="IDG29" s="80"/>
      <c r="IDH29" s="80"/>
      <c r="IDI29" s="80"/>
      <c r="IDJ29" s="80"/>
      <c r="IDK29" s="80"/>
      <c r="IDL29" s="80"/>
      <c r="IDM29" s="80"/>
      <c r="IDN29" s="80"/>
      <c r="IDO29" s="80"/>
      <c r="IDP29" s="80"/>
      <c r="IDQ29" s="80"/>
      <c r="IDR29" s="80"/>
      <c r="IDS29" s="80"/>
      <c r="IDT29" s="80"/>
      <c r="IDU29" s="80"/>
      <c r="IDV29" s="80"/>
      <c r="IDW29" s="80"/>
      <c r="IDX29" s="80"/>
      <c r="IDY29" s="80"/>
      <c r="IDZ29" s="80"/>
      <c r="IEA29" s="80"/>
      <c r="IEB29" s="80"/>
      <c r="IEC29" s="80"/>
      <c r="IED29" s="80"/>
      <c r="IEE29" s="80"/>
      <c r="IEF29" s="80"/>
      <c r="IEG29" s="80"/>
      <c r="IEH29" s="80"/>
      <c r="IEI29" s="80"/>
      <c r="IEJ29" s="80"/>
      <c r="IEK29" s="80"/>
      <c r="IEL29" s="80"/>
      <c r="IEM29" s="80"/>
      <c r="IEN29" s="80"/>
      <c r="IEO29" s="80"/>
      <c r="IEP29" s="80"/>
      <c r="IEQ29" s="80"/>
      <c r="IER29" s="80"/>
      <c r="IES29" s="80"/>
      <c r="IET29" s="80"/>
      <c r="IEU29" s="80"/>
      <c r="IEV29" s="80"/>
      <c r="IEW29" s="80"/>
      <c r="IEX29" s="80"/>
      <c r="IEY29" s="80"/>
      <c r="IEZ29" s="80"/>
      <c r="IFA29" s="80"/>
      <c r="IFB29" s="80"/>
      <c r="IFC29" s="80"/>
      <c r="IFD29" s="80"/>
      <c r="IFE29" s="80"/>
      <c r="IFF29" s="80"/>
      <c r="IFG29" s="80"/>
      <c r="IFH29" s="80"/>
      <c r="IFI29" s="80"/>
      <c r="IFJ29" s="80"/>
      <c r="IFK29" s="80"/>
      <c r="IFL29" s="80"/>
      <c r="IFM29" s="80"/>
      <c r="IFN29" s="80"/>
      <c r="IFO29" s="80"/>
      <c r="IFP29" s="80"/>
      <c r="IFQ29" s="80"/>
      <c r="IFR29" s="80"/>
      <c r="IFS29" s="80"/>
      <c r="IFT29" s="80"/>
      <c r="IFU29" s="80"/>
      <c r="IFV29" s="80"/>
      <c r="IFW29" s="80"/>
      <c r="IFX29" s="80"/>
      <c r="IFY29" s="80"/>
      <c r="IFZ29" s="80"/>
      <c r="IGA29" s="80"/>
      <c r="IGB29" s="80"/>
      <c r="IGC29" s="80"/>
      <c r="IGD29" s="80"/>
      <c r="IGE29" s="80"/>
      <c r="IGF29" s="80"/>
      <c r="IGG29" s="80"/>
      <c r="IGH29" s="80"/>
      <c r="IGI29" s="80"/>
      <c r="IGJ29" s="80"/>
      <c r="IGK29" s="80"/>
      <c r="IGL29" s="80"/>
      <c r="IGM29" s="80"/>
      <c r="IGN29" s="80"/>
      <c r="IGO29" s="80"/>
      <c r="IGP29" s="80"/>
      <c r="IGQ29" s="80"/>
      <c r="IGR29" s="80"/>
      <c r="IGS29" s="80"/>
      <c r="IGT29" s="80"/>
      <c r="IGU29" s="80"/>
      <c r="IGV29" s="80"/>
      <c r="IGW29" s="80"/>
      <c r="IGX29" s="80"/>
      <c r="IGY29" s="80"/>
      <c r="IGZ29" s="80"/>
      <c r="IHA29" s="80"/>
      <c r="IHB29" s="80"/>
      <c r="IHC29" s="80"/>
      <c r="IHD29" s="80"/>
      <c r="IHE29" s="80"/>
      <c r="IHF29" s="80"/>
      <c r="IHG29" s="80"/>
      <c r="IHH29" s="80"/>
      <c r="IHI29" s="80"/>
      <c r="IHJ29" s="80"/>
      <c r="IHK29" s="80"/>
      <c r="IHL29" s="80"/>
      <c r="IHM29" s="80"/>
      <c r="IHN29" s="80"/>
      <c r="IHO29" s="80"/>
      <c r="IHP29" s="80"/>
      <c r="IHQ29" s="80"/>
      <c r="IHR29" s="80"/>
      <c r="IHS29" s="80"/>
      <c r="IHT29" s="80"/>
      <c r="IHU29" s="80"/>
      <c r="IHV29" s="80"/>
      <c r="IHW29" s="80"/>
      <c r="IHX29" s="80"/>
      <c r="IHY29" s="80"/>
      <c r="IHZ29" s="80"/>
      <c r="IIA29" s="80"/>
      <c r="IIB29" s="80"/>
      <c r="IIC29" s="80"/>
      <c r="IID29" s="80"/>
      <c r="IIE29" s="80"/>
      <c r="IIF29" s="80"/>
      <c r="IIG29" s="80"/>
      <c r="IIH29" s="80"/>
      <c r="III29" s="80"/>
      <c r="IIJ29" s="80"/>
      <c r="IIK29" s="80"/>
      <c r="IIL29" s="80"/>
      <c r="IIM29" s="80"/>
      <c r="IIN29" s="80"/>
      <c r="IIO29" s="80"/>
      <c r="IIP29" s="80"/>
      <c r="IIQ29" s="80"/>
      <c r="IIR29" s="80"/>
      <c r="IIS29" s="80"/>
      <c r="IIT29" s="80"/>
      <c r="IIU29" s="80"/>
      <c r="IIV29" s="80"/>
      <c r="IIW29" s="80"/>
      <c r="IIX29" s="80"/>
      <c r="IIY29" s="80"/>
      <c r="IIZ29" s="80"/>
      <c r="IJA29" s="80"/>
      <c r="IJB29" s="80"/>
      <c r="IJC29" s="80"/>
      <c r="IJD29" s="80"/>
      <c r="IJE29" s="80"/>
      <c r="IJF29" s="80"/>
      <c r="IJG29" s="80"/>
      <c r="IJH29" s="80"/>
      <c r="IJI29" s="80"/>
      <c r="IJJ29" s="80"/>
      <c r="IJK29" s="80"/>
      <c r="IJL29" s="80"/>
      <c r="IJM29" s="80"/>
      <c r="IJN29" s="80"/>
      <c r="IJO29" s="80"/>
      <c r="IJP29" s="80"/>
      <c r="IJQ29" s="80"/>
      <c r="IJR29" s="80"/>
      <c r="IJS29" s="80"/>
      <c r="IJT29" s="80"/>
      <c r="IJU29" s="80"/>
      <c r="IJV29" s="80"/>
      <c r="IJW29" s="80"/>
      <c r="IJX29" s="80"/>
      <c r="IJY29" s="80"/>
      <c r="IJZ29" s="80"/>
      <c r="IKA29" s="80"/>
      <c r="IKB29" s="80"/>
      <c r="IKC29" s="80"/>
      <c r="IKD29" s="80"/>
      <c r="IKE29" s="80"/>
      <c r="IKF29" s="80"/>
      <c r="IKG29" s="80"/>
      <c r="IKH29" s="80"/>
      <c r="IKI29" s="80"/>
      <c r="IKJ29" s="80"/>
      <c r="IKK29" s="80"/>
      <c r="IKL29" s="80"/>
      <c r="IKM29" s="80"/>
      <c r="IKN29" s="80"/>
      <c r="IKO29" s="80"/>
      <c r="IKP29" s="80"/>
      <c r="IKQ29" s="80"/>
      <c r="IKR29" s="80"/>
      <c r="IKS29" s="80"/>
      <c r="IKT29" s="80"/>
      <c r="IKU29" s="80"/>
      <c r="IKV29" s="80"/>
      <c r="IKW29" s="80"/>
      <c r="IKX29" s="80"/>
      <c r="IKY29" s="80"/>
      <c r="IKZ29" s="80"/>
      <c r="ILA29" s="80"/>
      <c r="ILB29" s="80"/>
      <c r="ILC29" s="80"/>
      <c r="ILD29" s="80"/>
      <c r="ILE29" s="80"/>
      <c r="ILF29" s="80"/>
      <c r="ILG29" s="80"/>
      <c r="ILH29" s="80"/>
      <c r="ILI29" s="80"/>
      <c r="ILJ29" s="80"/>
      <c r="ILK29" s="80"/>
      <c r="ILL29" s="80"/>
      <c r="ILM29" s="80"/>
      <c r="ILN29" s="80"/>
      <c r="ILO29" s="80"/>
      <c r="ILP29" s="80"/>
      <c r="ILQ29" s="80"/>
      <c r="ILR29" s="80"/>
      <c r="ILS29" s="80"/>
      <c r="ILT29" s="80"/>
      <c r="ILU29" s="80"/>
      <c r="ILV29" s="80"/>
      <c r="ILW29" s="80"/>
      <c r="ILX29" s="80"/>
      <c r="ILY29" s="80"/>
      <c r="ILZ29" s="80"/>
      <c r="IMA29" s="80"/>
      <c r="IMB29" s="80"/>
      <c r="IMC29" s="80"/>
      <c r="IMD29" s="80"/>
      <c r="IME29" s="80"/>
      <c r="IMF29" s="80"/>
      <c r="IMG29" s="80"/>
      <c r="IMH29" s="80"/>
      <c r="IMI29" s="80"/>
      <c r="IMJ29" s="80"/>
      <c r="IMK29" s="80"/>
      <c r="IML29" s="80"/>
      <c r="IMM29" s="80"/>
      <c r="IMN29" s="80"/>
      <c r="IMO29" s="80"/>
      <c r="IMP29" s="80"/>
      <c r="IMQ29" s="80"/>
      <c r="IMR29" s="80"/>
      <c r="IMS29" s="80"/>
      <c r="IMT29" s="80"/>
      <c r="IMU29" s="80"/>
      <c r="IMV29" s="80"/>
      <c r="IMW29" s="80"/>
      <c r="IMX29" s="80"/>
      <c r="IMY29" s="80"/>
      <c r="IMZ29" s="80"/>
      <c r="INA29" s="80"/>
      <c r="INB29" s="80"/>
      <c r="INC29" s="80"/>
      <c r="IND29" s="80"/>
      <c r="INE29" s="80"/>
      <c r="INF29" s="80"/>
      <c r="ING29" s="80"/>
      <c r="INH29" s="80"/>
      <c r="INI29" s="80"/>
      <c r="INJ29" s="80"/>
      <c r="INK29" s="80"/>
      <c r="INL29" s="80"/>
      <c r="INM29" s="80"/>
      <c r="INN29" s="80"/>
      <c r="INO29" s="80"/>
      <c r="INP29" s="80"/>
      <c r="INQ29" s="80"/>
      <c r="INR29" s="80"/>
      <c r="INS29" s="80"/>
      <c r="INT29" s="80"/>
      <c r="INU29" s="80"/>
      <c r="INV29" s="80"/>
      <c r="INW29" s="80"/>
      <c r="INX29" s="80"/>
      <c r="INY29" s="80"/>
      <c r="INZ29" s="80"/>
      <c r="IOA29" s="80"/>
      <c r="IOB29" s="80"/>
      <c r="IOC29" s="80"/>
      <c r="IOD29" s="80"/>
      <c r="IOE29" s="80"/>
      <c r="IOF29" s="80"/>
      <c r="IOG29" s="80"/>
      <c r="IOH29" s="80"/>
      <c r="IOI29" s="80"/>
      <c r="IOJ29" s="80"/>
      <c r="IOK29" s="80"/>
      <c r="IOL29" s="80"/>
      <c r="IOM29" s="80"/>
      <c r="ION29" s="80"/>
      <c r="IOO29" s="80"/>
      <c r="IOP29" s="80"/>
      <c r="IOQ29" s="80"/>
      <c r="IOR29" s="80"/>
      <c r="IOS29" s="80"/>
      <c r="IOT29" s="80"/>
      <c r="IOU29" s="80"/>
      <c r="IOV29" s="80"/>
      <c r="IOW29" s="80"/>
      <c r="IOX29" s="80"/>
      <c r="IOY29" s="80"/>
      <c r="IOZ29" s="80"/>
      <c r="IPA29" s="80"/>
      <c r="IPB29" s="80"/>
      <c r="IPC29" s="80"/>
      <c r="IPD29" s="80"/>
      <c r="IPE29" s="80"/>
      <c r="IPF29" s="80"/>
      <c r="IPG29" s="80"/>
      <c r="IPH29" s="80"/>
      <c r="IPI29" s="80"/>
      <c r="IPJ29" s="80"/>
      <c r="IPK29" s="80"/>
      <c r="IPL29" s="80"/>
      <c r="IPM29" s="80"/>
      <c r="IPN29" s="80"/>
      <c r="IPO29" s="80"/>
      <c r="IPP29" s="80"/>
      <c r="IPQ29" s="80"/>
      <c r="IPR29" s="80"/>
      <c r="IPS29" s="80"/>
      <c r="IPT29" s="80"/>
      <c r="IPU29" s="80"/>
      <c r="IPV29" s="80"/>
      <c r="IPW29" s="80"/>
      <c r="IPX29" s="80"/>
      <c r="IPY29" s="80"/>
      <c r="IPZ29" s="80"/>
      <c r="IQA29" s="80"/>
      <c r="IQB29" s="80"/>
      <c r="IQC29" s="80"/>
      <c r="IQD29" s="80"/>
      <c r="IQE29" s="80"/>
      <c r="IQF29" s="80"/>
      <c r="IQG29" s="80"/>
      <c r="IQH29" s="80"/>
      <c r="IQI29" s="80"/>
      <c r="IQJ29" s="80"/>
      <c r="IQK29" s="80"/>
      <c r="IQL29" s="80"/>
      <c r="IQM29" s="80"/>
      <c r="IQN29" s="80"/>
      <c r="IQO29" s="80"/>
      <c r="IQP29" s="80"/>
      <c r="IQQ29" s="80"/>
      <c r="IQR29" s="80"/>
      <c r="IQS29" s="80"/>
      <c r="IQT29" s="80"/>
      <c r="IQU29" s="80"/>
      <c r="IQV29" s="80"/>
      <c r="IQW29" s="80"/>
      <c r="IQX29" s="80"/>
      <c r="IQY29" s="80"/>
      <c r="IQZ29" s="80"/>
      <c r="IRA29" s="80"/>
      <c r="IRB29" s="80"/>
      <c r="IRC29" s="80"/>
      <c r="IRD29" s="80"/>
      <c r="IRE29" s="80"/>
      <c r="IRF29" s="80"/>
      <c r="IRG29" s="80"/>
      <c r="IRH29" s="80"/>
      <c r="IRI29" s="80"/>
      <c r="IRJ29" s="80"/>
      <c r="IRK29" s="80"/>
      <c r="IRL29" s="80"/>
      <c r="IRM29" s="80"/>
      <c r="IRN29" s="80"/>
      <c r="IRO29" s="80"/>
      <c r="IRP29" s="80"/>
      <c r="IRQ29" s="80"/>
      <c r="IRR29" s="80"/>
      <c r="IRS29" s="80"/>
      <c r="IRT29" s="80"/>
      <c r="IRU29" s="80"/>
      <c r="IRV29" s="80"/>
      <c r="IRW29" s="80"/>
      <c r="IRX29" s="80"/>
      <c r="IRY29" s="80"/>
      <c r="IRZ29" s="80"/>
      <c r="ISA29" s="80"/>
      <c r="ISB29" s="80"/>
      <c r="ISC29" s="80"/>
      <c r="ISD29" s="80"/>
      <c r="ISE29" s="80"/>
      <c r="ISF29" s="80"/>
      <c r="ISG29" s="80"/>
      <c r="ISH29" s="80"/>
      <c r="ISI29" s="80"/>
      <c r="ISJ29" s="80"/>
      <c r="ISK29" s="80"/>
      <c r="ISL29" s="80"/>
      <c r="ISM29" s="80"/>
      <c r="ISN29" s="80"/>
      <c r="ISO29" s="80"/>
      <c r="ISP29" s="80"/>
      <c r="ISQ29" s="80"/>
      <c r="ISR29" s="80"/>
      <c r="ISS29" s="80"/>
      <c r="IST29" s="80"/>
      <c r="ISU29" s="80"/>
      <c r="ISV29" s="80"/>
      <c r="ISW29" s="80"/>
      <c r="ISX29" s="80"/>
      <c r="ISY29" s="80"/>
      <c r="ISZ29" s="80"/>
      <c r="ITA29" s="80"/>
      <c r="ITB29" s="80"/>
      <c r="ITC29" s="80"/>
      <c r="ITD29" s="80"/>
      <c r="ITE29" s="80"/>
      <c r="ITF29" s="80"/>
      <c r="ITG29" s="80"/>
      <c r="ITH29" s="80"/>
      <c r="ITI29" s="80"/>
      <c r="ITJ29" s="80"/>
      <c r="ITK29" s="80"/>
      <c r="ITL29" s="80"/>
      <c r="ITM29" s="80"/>
      <c r="ITN29" s="80"/>
      <c r="ITO29" s="80"/>
      <c r="ITP29" s="80"/>
      <c r="ITQ29" s="80"/>
      <c r="ITR29" s="80"/>
      <c r="ITS29" s="80"/>
      <c r="ITT29" s="80"/>
      <c r="ITU29" s="80"/>
      <c r="ITV29" s="80"/>
      <c r="ITW29" s="80"/>
      <c r="ITX29" s="80"/>
      <c r="ITY29" s="80"/>
      <c r="ITZ29" s="80"/>
      <c r="IUA29" s="80"/>
      <c r="IUB29" s="80"/>
      <c r="IUC29" s="80"/>
      <c r="IUD29" s="80"/>
      <c r="IUE29" s="80"/>
      <c r="IUF29" s="80"/>
      <c r="IUG29" s="80"/>
      <c r="IUH29" s="80"/>
      <c r="IUI29" s="80"/>
      <c r="IUJ29" s="80"/>
      <c r="IUK29" s="80"/>
      <c r="IUL29" s="80"/>
      <c r="IUM29" s="80"/>
      <c r="IUN29" s="80"/>
      <c r="IUO29" s="80"/>
      <c r="IUP29" s="80"/>
      <c r="IUQ29" s="80"/>
      <c r="IUR29" s="80"/>
      <c r="IUS29" s="80"/>
      <c r="IUT29" s="80"/>
      <c r="IUU29" s="80"/>
      <c r="IUV29" s="80"/>
      <c r="IUW29" s="80"/>
      <c r="IUX29" s="80"/>
      <c r="IUY29" s="80"/>
      <c r="IUZ29" s="80"/>
      <c r="IVA29" s="80"/>
      <c r="IVB29" s="80"/>
      <c r="IVC29" s="80"/>
      <c r="IVD29" s="80"/>
      <c r="IVE29" s="80"/>
      <c r="IVF29" s="80"/>
      <c r="IVG29" s="80"/>
      <c r="IVH29" s="80"/>
      <c r="IVI29" s="80"/>
      <c r="IVJ29" s="80"/>
      <c r="IVK29" s="80"/>
      <c r="IVL29" s="80"/>
      <c r="IVM29" s="80"/>
      <c r="IVN29" s="80"/>
      <c r="IVO29" s="80"/>
      <c r="IVP29" s="80"/>
      <c r="IVQ29" s="80"/>
      <c r="IVR29" s="80"/>
      <c r="IVS29" s="80"/>
      <c r="IVT29" s="80"/>
      <c r="IVU29" s="80"/>
      <c r="IVV29" s="80"/>
      <c r="IVW29" s="80"/>
      <c r="IVX29" s="80"/>
      <c r="IVY29" s="80"/>
      <c r="IVZ29" s="80"/>
      <c r="IWA29" s="80"/>
      <c r="IWB29" s="80"/>
      <c r="IWC29" s="80"/>
      <c r="IWD29" s="80"/>
      <c r="IWE29" s="80"/>
      <c r="IWF29" s="80"/>
      <c r="IWG29" s="80"/>
      <c r="IWH29" s="80"/>
      <c r="IWI29" s="80"/>
      <c r="IWJ29" s="80"/>
      <c r="IWK29" s="80"/>
      <c r="IWL29" s="80"/>
      <c r="IWM29" s="80"/>
      <c r="IWN29" s="80"/>
      <c r="IWO29" s="80"/>
      <c r="IWP29" s="80"/>
      <c r="IWQ29" s="80"/>
      <c r="IWR29" s="80"/>
      <c r="IWS29" s="80"/>
      <c r="IWT29" s="80"/>
      <c r="IWU29" s="80"/>
      <c r="IWV29" s="80"/>
      <c r="IWW29" s="80"/>
      <c r="IWX29" s="80"/>
      <c r="IWY29" s="80"/>
      <c r="IWZ29" s="80"/>
      <c r="IXA29" s="80"/>
      <c r="IXB29" s="80"/>
      <c r="IXC29" s="80"/>
      <c r="IXD29" s="80"/>
      <c r="IXE29" s="80"/>
      <c r="IXF29" s="80"/>
      <c r="IXG29" s="80"/>
      <c r="IXH29" s="80"/>
      <c r="IXI29" s="80"/>
      <c r="IXJ29" s="80"/>
      <c r="IXK29" s="80"/>
      <c r="IXL29" s="80"/>
      <c r="IXM29" s="80"/>
      <c r="IXN29" s="80"/>
      <c r="IXO29" s="80"/>
      <c r="IXP29" s="80"/>
      <c r="IXQ29" s="80"/>
      <c r="IXR29" s="80"/>
      <c r="IXS29" s="80"/>
      <c r="IXT29" s="80"/>
      <c r="IXU29" s="80"/>
      <c r="IXV29" s="80"/>
      <c r="IXW29" s="80"/>
      <c r="IXX29" s="80"/>
      <c r="IXY29" s="80"/>
      <c r="IXZ29" s="80"/>
      <c r="IYA29" s="80"/>
      <c r="IYB29" s="80"/>
      <c r="IYC29" s="80"/>
      <c r="IYD29" s="80"/>
      <c r="IYE29" s="80"/>
      <c r="IYF29" s="80"/>
      <c r="IYG29" s="80"/>
      <c r="IYH29" s="80"/>
      <c r="IYI29" s="80"/>
      <c r="IYJ29" s="80"/>
      <c r="IYK29" s="80"/>
      <c r="IYL29" s="80"/>
      <c r="IYM29" s="80"/>
      <c r="IYN29" s="80"/>
      <c r="IYO29" s="80"/>
      <c r="IYP29" s="80"/>
      <c r="IYQ29" s="80"/>
      <c r="IYR29" s="80"/>
      <c r="IYS29" s="80"/>
      <c r="IYT29" s="80"/>
      <c r="IYU29" s="80"/>
      <c r="IYV29" s="80"/>
      <c r="IYW29" s="80"/>
      <c r="IYX29" s="80"/>
      <c r="IYY29" s="80"/>
      <c r="IYZ29" s="80"/>
      <c r="IZA29" s="80"/>
      <c r="IZB29" s="80"/>
      <c r="IZC29" s="80"/>
      <c r="IZD29" s="80"/>
      <c r="IZE29" s="80"/>
      <c r="IZF29" s="80"/>
      <c r="IZG29" s="80"/>
      <c r="IZH29" s="80"/>
      <c r="IZI29" s="80"/>
      <c r="IZJ29" s="80"/>
      <c r="IZK29" s="80"/>
      <c r="IZL29" s="80"/>
      <c r="IZM29" s="80"/>
      <c r="IZN29" s="80"/>
      <c r="IZO29" s="80"/>
      <c r="IZP29" s="80"/>
      <c r="IZQ29" s="80"/>
      <c r="IZR29" s="80"/>
      <c r="IZS29" s="80"/>
      <c r="IZT29" s="80"/>
      <c r="IZU29" s="80"/>
      <c r="IZV29" s="80"/>
      <c r="IZW29" s="80"/>
      <c r="IZX29" s="80"/>
      <c r="IZY29" s="80"/>
      <c r="IZZ29" s="80"/>
      <c r="JAA29" s="80"/>
      <c r="JAB29" s="80"/>
      <c r="JAC29" s="80"/>
      <c r="JAD29" s="80"/>
      <c r="JAE29" s="80"/>
      <c r="JAF29" s="80"/>
      <c r="JAG29" s="80"/>
      <c r="JAH29" s="80"/>
      <c r="JAI29" s="80"/>
      <c r="JAJ29" s="80"/>
      <c r="JAK29" s="80"/>
      <c r="JAL29" s="80"/>
      <c r="JAM29" s="80"/>
      <c r="JAN29" s="80"/>
      <c r="JAO29" s="80"/>
      <c r="JAP29" s="80"/>
      <c r="JAQ29" s="80"/>
      <c r="JAR29" s="80"/>
      <c r="JAS29" s="80"/>
      <c r="JAT29" s="80"/>
      <c r="JAU29" s="80"/>
      <c r="JAV29" s="80"/>
      <c r="JAW29" s="80"/>
      <c r="JAX29" s="80"/>
      <c r="JAY29" s="80"/>
      <c r="JAZ29" s="80"/>
      <c r="JBA29" s="80"/>
      <c r="JBB29" s="80"/>
      <c r="JBC29" s="80"/>
      <c r="JBD29" s="80"/>
      <c r="JBE29" s="80"/>
      <c r="JBF29" s="80"/>
      <c r="JBG29" s="80"/>
      <c r="JBH29" s="80"/>
      <c r="JBI29" s="80"/>
      <c r="JBJ29" s="80"/>
      <c r="JBK29" s="80"/>
      <c r="JBL29" s="80"/>
      <c r="JBM29" s="80"/>
      <c r="JBN29" s="80"/>
      <c r="JBO29" s="80"/>
      <c r="JBP29" s="80"/>
      <c r="JBQ29" s="80"/>
      <c r="JBR29" s="80"/>
      <c r="JBS29" s="80"/>
      <c r="JBT29" s="80"/>
      <c r="JBU29" s="80"/>
      <c r="JBV29" s="80"/>
      <c r="JBW29" s="80"/>
      <c r="JBX29" s="80"/>
      <c r="JBY29" s="80"/>
      <c r="JBZ29" s="80"/>
      <c r="JCA29" s="80"/>
      <c r="JCB29" s="80"/>
      <c r="JCC29" s="80"/>
      <c r="JCD29" s="80"/>
      <c r="JCE29" s="80"/>
      <c r="JCF29" s="80"/>
      <c r="JCG29" s="80"/>
      <c r="JCH29" s="80"/>
      <c r="JCI29" s="80"/>
      <c r="JCJ29" s="80"/>
      <c r="JCK29" s="80"/>
      <c r="JCL29" s="80"/>
      <c r="JCM29" s="80"/>
      <c r="JCN29" s="80"/>
      <c r="JCO29" s="80"/>
      <c r="JCP29" s="80"/>
      <c r="JCQ29" s="80"/>
      <c r="JCR29" s="80"/>
      <c r="JCS29" s="80"/>
      <c r="JCT29" s="80"/>
      <c r="JCU29" s="80"/>
      <c r="JCV29" s="80"/>
      <c r="JCW29" s="80"/>
      <c r="JCX29" s="80"/>
      <c r="JCY29" s="80"/>
      <c r="JCZ29" s="80"/>
      <c r="JDA29" s="80"/>
      <c r="JDB29" s="80"/>
      <c r="JDC29" s="80"/>
      <c r="JDD29" s="80"/>
      <c r="JDE29" s="80"/>
      <c r="JDF29" s="80"/>
      <c r="JDG29" s="80"/>
      <c r="JDH29" s="80"/>
      <c r="JDI29" s="80"/>
      <c r="JDJ29" s="80"/>
      <c r="JDK29" s="80"/>
      <c r="JDL29" s="80"/>
      <c r="JDM29" s="80"/>
      <c r="JDN29" s="80"/>
      <c r="JDO29" s="80"/>
      <c r="JDP29" s="80"/>
      <c r="JDQ29" s="80"/>
      <c r="JDR29" s="80"/>
      <c r="JDS29" s="80"/>
      <c r="JDT29" s="80"/>
      <c r="JDU29" s="80"/>
      <c r="JDV29" s="80"/>
      <c r="JDW29" s="80"/>
      <c r="JDX29" s="80"/>
      <c r="JDY29" s="80"/>
      <c r="JDZ29" s="80"/>
      <c r="JEA29" s="80"/>
      <c r="JEB29" s="80"/>
      <c r="JEC29" s="80"/>
      <c r="JED29" s="80"/>
      <c r="JEE29" s="80"/>
      <c r="JEF29" s="80"/>
      <c r="JEG29" s="80"/>
      <c r="JEH29" s="80"/>
      <c r="JEI29" s="80"/>
      <c r="JEJ29" s="80"/>
      <c r="JEK29" s="80"/>
      <c r="JEL29" s="80"/>
      <c r="JEM29" s="80"/>
      <c r="JEN29" s="80"/>
      <c r="JEO29" s="80"/>
      <c r="JEP29" s="80"/>
      <c r="JEQ29" s="80"/>
      <c r="JER29" s="80"/>
      <c r="JES29" s="80"/>
      <c r="JET29" s="80"/>
      <c r="JEU29" s="80"/>
      <c r="JEV29" s="80"/>
      <c r="JEW29" s="80"/>
      <c r="JEX29" s="80"/>
      <c r="JEY29" s="80"/>
      <c r="JEZ29" s="80"/>
      <c r="JFA29" s="80"/>
      <c r="JFB29" s="80"/>
      <c r="JFC29" s="80"/>
      <c r="JFD29" s="80"/>
      <c r="JFE29" s="80"/>
      <c r="JFF29" s="80"/>
      <c r="JFG29" s="80"/>
      <c r="JFH29" s="80"/>
      <c r="JFI29" s="80"/>
      <c r="JFJ29" s="80"/>
      <c r="JFK29" s="80"/>
      <c r="JFL29" s="80"/>
      <c r="JFM29" s="80"/>
      <c r="JFN29" s="80"/>
      <c r="JFO29" s="80"/>
      <c r="JFP29" s="80"/>
      <c r="JFQ29" s="80"/>
      <c r="JFR29" s="80"/>
      <c r="JFS29" s="80"/>
      <c r="JFT29" s="80"/>
      <c r="JFU29" s="80"/>
      <c r="JFV29" s="80"/>
      <c r="JFW29" s="80"/>
      <c r="JFX29" s="80"/>
      <c r="JFY29" s="80"/>
      <c r="JFZ29" s="80"/>
      <c r="JGA29" s="80"/>
      <c r="JGB29" s="80"/>
      <c r="JGC29" s="80"/>
      <c r="JGD29" s="80"/>
      <c r="JGE29" s="80"/>
      <c r="JGF29" s="80"/>
      <c r="JGG29" s="80"/>
      <c r="JGH29" s="80"/>
      <c r="JGI29" s="80"/>
      <c r="JGJ29" s="80"/>
      <c r="JGK29" s="80"/>
      <c r="JGL29" s="80"/>
      <c r="JGM29" s="80"/>
      <c r="JGN29" s="80"/>
      <c r="JGO29" s="80"/>
      <c r="JGP29" s="80"/>
      <c r="JGQ29" s="80"/>
      <c r="JGR29" s="80"/>
      <c r="JGS29" s="80"/>
      <c r="JGT29" s="80"/>
      <c r="JGU29" s="80"/>
      <c r="JGV29" s="80"/>
      <c r="JGW29" s="80"/>
      <c r="JGX29" s="80"/>
      <c r="JGY29" s="80"/>
      <c r="JGZ29" s="80"/>
      <c r="JHA29" s="80"/>
      <c r="JHB29" s="80"/>
      <c r="JHC29" s="80"/>
      <c r="JHD29" s="80"/>
      <c r="JHE29" s="80"/>
      <c r="JHF29" s="80"/>
      <c r="JHG29" s="80"/>
      <c r="JHH29" s="80"/>
      <c r="JHI29" s="80"/>
      <c r="JHJ29" s="80"/>
      <c r="JHK29" s="80"/>
      <c r="JHL29" s="80"/>
      <c r="JHM29" s="80"/>
      <c r="JHN29" s="80"/>
      <c r="JHO29" s="80"/>
      <c r="JHP29" s="80"/>
      <c r="JHQ29" s="80"/>
      <c r="JHR29" s="80"/>
      <c r="JHS29" s="80"/>
      <c r="JHT29" s="80"/>
      <c r="JHU29" s="80"/>
      <c r="JHV29" s="80"/>
      <c r="JHW29" s="80"/>
      <c r="JHX29" s="80"/>
      <c r="JHY29" s="80"/>
      <c r="JHZ29" s="80"/>
      <c r="JIA29" s="80"/>
      <c r="JIB29" s="80"/>
      <c r="JIC29" s="80"/>
      <c r="JID29" s="80"/>
      <c r="JIE29" s="80"/>
      <c r="JIF29" s="80"/>
      <c r="JIG29" s="80"/>
      <c r="JIH29" s="80"/>
      <c r="JII29" s="80"/>
      <c r="JIJ29" s="80"/>
      <c r="JIK29" s="80"/>
      <c r="JIL29" s="80"/>
      <c r="JIM29" s="80"/>
      <c r="JIN29" s="80"/>
      <c r="JIO29" s="80"/>
      <c r="JIP29" s="80"/>
      <c r="JIQ29" s="80"/>
      <c r="JIR29" s="80"/>
      <c r="JIS29" s="80"/>
      <c r="JIT29" s="80"/>
      <c r="JIU29" s="80"/>
      <c r="JIV29" s="80"/>
      <c r="JIW29" s="80"/>
      <c r="JIX29" s="80"/>
      <c r="JIY29" s="80"/>
      <c r="JIZ29" s="80"/>
      <c r="JJA29" s="80"/>
      <c r="JJB29" s="80"/>
      <c r="JJC29" s="80"/>
      <c r="JJD29" s="80"/>
      <c r="JJE29" s="80"/>
      <c r="JJF29" s="80"/>
      <c r="JJG29" s="80"/>
      <c r="JJH29" s="80"/>
      <c r="JJI29" s="80"/>
      <c r="JJJ29" s="80"/>
      <c r="JJK29" s="80"/>
      <c r="JJL29" s="80"/>
      <c r="JJM29" s="80"/>
      <c r="JJN29" s="80"/>
      <c r="JJO29" s="80"/>
      <c r="JJP29" s="80"/>
      <c r="JJQ29" s="80"/>
      <c r="JJR29" s="80"/>
      <c r="JJS29" s="80"/>
      <c r="JJT29" s="80"/>
      <c r="JJU29" s="80"/>
      <c r="JJV29" s="80"/>
      <c r="JJW29" s="80"/>
      <c r="JJX29" s="80"/>
      <c r="JJY29" s="80"/>
      <c r="JJZ29" s="80"/>
      <c r="JKA29" s="80"/>
      <c r="JKB29" s="80"/>
      <c r="JKC29" s="80"/>
      <c r="JKD29" s="80"/>
      <c r="JKE29" s="80"/>
      <c r="JKF29" s="80"/>
      <c r="JKG29" s="80"/>
      <c r="JKH29" s="80"/>
      <c r="JKI29" s="80"/>
      <c r="JKJ29" s="80"/>
      <c r="JKK29" s="80"/>
      <c r="JKL29" s="80"/>
      <c r="JKM29" s="80"/>
      <c r="JKN29" s="80"/>
      <c r="JKO29" s="80"/>
      <c r="JKP29" s="80"/>
      <c r="JKQ29" s="80"/>
      <c r="JKR29" s="80"/>
      <c r="JKS29" s="80"/>
      <c r="JKT29" s="80"/>
      <c r="JKU29" s="80"/>
      <c r="JKV29" s="80"/>
      <c r="JKW29" s="80"/>
      <c r="JKX29" s="80"/>
      <c r="JKY29" s="80"/>
      <c r="JKZ29" s="80"/>
      <c r="JLA29" s="80"/>
      <c r="JLB29" s="80"/>
      <c r="JLC29" s="80"/>
      <c r="JLD29" s="80"/>
      <c r="JLE29" s="80"/>
      <c r="JLF29" s="80"/>
      <c r="JLG29" s="80"/>
      <c r="JLH29" s="80"/>
      <c r="JLI29" s="80"/>
      <c r="JLJ29" s="80"/>
      <c r="JLK29" s="80"/>
      <c r="JLL29" s="80"/>
      <c r="JLM29" s="80"/>
      <c r="JLN29" s="80"/>
      <c r="JLO29" s="80"/>
      <c r="JLP29" s="80"/>
      <c r="JLQ29" s="80"/>
      <c r="JLR29" s="80"/>
      <c r="JLS29" s="80"/>
      <c r="JLT29" s="80"/>
      <c r="JLU29" s="80"/>
      <c r="JLV29" s="80"/>
      <c r="JLW29" s="80"/>
      <c r="JLX29" s="80"/>
      <c r="JLY29" s="80"/>
      <c r="JLZ29" s="80"/>
      <c r="JMA29" s="80"/>
      <c r="JMB29" s="80"/>
      <c r="JMC29" s="80"/>
      <c r="JMD29" s="80"/>
      <c r="JME29" s="80"/>
      <c r="JMF29" s="80"/>
      <c r="JMG29" s="80"/>
      <c r="JMH29" s="80"/>
      <c r="JMI29" s="80"/>
      <c r="JMJ29" s="80"/>
      <c r="JMK29" s="80"/>
      <c r="JML29" s="80"/>
      <c r="JMM29" s="80"/>
      <c r="JMN29" s="80"/>
      <c r="JMO29" s="80"/>
      <c r="JMP29" s="80"/>
      <c r="JMQ29" s="80"/>
      <c r="JMR29" s="80"/>
      <c r="JMS29" s="80"/>
      <c r="JMT29" s="80"/>
      <c r="JMU29" s="80"/>
      <c r="JMV29" s="80"/>
      <c r="JMW29" s="80"/>
      <c r="JMX29" s="80"/>
      <c r="JMY29" s="80"/>
      <c r="JMZ29" s="80"/>
      <c r="JNA29" s="80"/>
      <c r="JNB29" s="80"/>
      <c r="JNC29" s="80"/>
      <c r="JND29" s="80"/>
      <c r="JNE29" s="80"/>
      <c r="JNF29" s="80"/>
      <c r="JNG29" s="80"/>
      <c r="JNH29" s="80"/>
      <c r="JNI29" s="80"/>
      <c r="JNJ29" s="80"/>
      <c r="JNK29" s="80"/>
      <c r="JNL29" s="80"/>
      <c r="JNM29" s="80"/>
      <c r="JNN29" s="80"/>
      <c r="JNO29" s="80"/>
      <c r="JNP29" s="80"/>
      <c r="JNQ29" s="80"/>
      <c r="JNR29" s="80"/>
      <c r="JNS29" s="80"/>
      <c r="JNT29" s="80"/>
      <c r="JNU29" s="80"/>
      <c r="JNV29" s="80"/>
      <c r="JNW29" s="80"/>
      <c r="JNX29" s="80"/>
      <c r="JNY29" s="80"/>
      <c r="JNZ29" s="80"/>
      <c r="JOA29" s="80"/>
      <c r="JOB29" s="80"/>
      <c r="JOC29" s="80"/>
      <c r="JOD29" s="80"/>
      <c r="JOE29" s="80"/>
      <c r="JOF29" s="80"/>
      <c r="JOG29" s="80"/>
      <c r="JOH29" s="80"/>
      <c r="JOI29" s="80"/>
      <c r="JOJ29" s="80"/>
      <c r="JOK29" s="80"/>
      <c r="JOL29" s="80"/>
      <c r="JOM29" s="80"/>
      <c r="JON29" s="80"/>
      <c r="JOO29" s="80"/>
      <c r="JOP29" s="80"/>
      <c r="JOQ29" s="80"/>
      <c r="JOR29" s="80"/>
      <c r="JOS29" s="80"/>
      <c r="JOT29" s="80"/>
      <c r="JOU29" s="80"/>
      <c r="JOV29" s="80"/>
      <c r="JOW29" s="80"/>
      <c r="JOX29" s="80"/>
      <c r="JOY29" s="80"/>
      <c r="JOZ29" s="80"/>
      <c r="JPA29" s="80"/>
      <c r="JPB29" s="80"/>
      <c r="JPC29" s="80"/>
      <c r="JPD29" s="80"/>
      <c r="JPE29" s="80"/>
      <c r="JPF29" s="80"/>
      <c r="JPG29" s="80"/>
      <c r="JPH29" s="80"/>
      <c r="JPI29" s="80"/>
      <c r="JPJ29" s="80"/>
      <c r="JPK29" s="80"/>
      <c r="JPL29" s="80"/>
      <c r="JPM29" s="80"/>
      <c r="JPN29" s="80"/>
      <c r="JPO29" s="80"/>
      <c r="JPP29" s="80"/>
      <c r="JPQ29" s="80"/>
      <c r="JPR29" s="80"/>
      <c r="JPS29" s="80"/>
      <c r="JPT29" s="80"/>
      <c r="JPU29" s="80"/>
      <c r="JPV29" s="80"/>
      <c r="JPW29" s="80"/>
      <c r="JPX29" s="80"/>
      <c r="JPY29" s="80"/>
      <c r="JPZ29" s="80"/>
      <c r="JQA29" s="80"/>
      <c r="JQB29" s="80"/>
      <c r="JQC29" s="80"/>
      <c r="JQD29" s="80"/>
      <c r="JQE29" s="80"/>
      <c r="JQF29" s="80"/>
      <c r="JQG29" s="80"/>
      <c r="JQH29" s="80"/>
      <c r="JQI29" s="80"/>
      <c r="JQJ29" s="80"/>
      <c r="JQK29" s="80"/>
      <c r="JQL29" s="80"/>
      <c r="JQM29" s="80"/>
      <c r="JQN29" s="80"/>
      <c r="JQO29" s="80"/>
      <c r="JQP29" s="80"/>
      <c r="JQQ29" s="80"/>
      <c r="JQR29" s="80"/>
      <c r="JQS29" s="80"/>
      <c r="JQT29" s="80"/>
      <c r="JQU29" s="80"/>
      <c r="JQV29" s="80"/>
      <c r="JQW29" s="80"/>
      <c r="JQX29" s="80"/>
      <c r="JQY29" s="80"/>
      <c r="JQZ29" s="80"/>
      <c r="JRA29" s="80"/>
      <c r="JRB29" s="80"/>
      <c r="JRC29" s="80"/>
      <c r="JRD29" s="80"/>
      <c r="JRE29" s="80"/>
      <c r="JRF29" s="80"/>
      <c r="JRG29" s="80"/>
      <c r="JRH29" s="80"/>
      <c r="JRI29" s="80"/>
      <c r="JRJ29" s="80"/>
      <c r="JRK29" s="80"/>
      <c r="JRL29" s="80"/>
      <c r="JRM29" s="80"/>
      <c r="JRN29" s="80"/>
      <c r="JRO29" s="80"/>
      <c r="JRP29" s="80"/>
      <c r="JRQ29" s="80"/>
      <c r="JRR29" s="80"/>
      <c r="JRS29" s="80"/>
      <c r="JRT29" s="80"/>
      <c r="JRU29" s="80"/>
      <c r="JRV29" s="80"/>
      <c r="JRW29" s="80"/>
      <c r="JRX29" s="80"/>
      <c r="JRY29" s="80"/>
      <c r="JRZ29" s="80"/>
      <c r="JSA29" s="80"/>
      <c r="JSB29" s="80"/>
      <c r="JSC29" s="80"/>
      <c r="JSD29" s="80"/>
      <c r="JSE29" s="80"/>
      <c r="JSF29" s="80"/>
      <c r="JSG29" s="80"/>
      <c r="JSH29" s="80"/>
      <c r="JSI29" s="80"/>
      <c r="JSJ29" s="80"/>
      <c r="JSK29" s="80"/>
      <c r="JSL29" s="80"/>
      <c r="JSM29" s="80"/>
      <c r="JSN29" s="80"/>
      <c r="JSO29" s="80"/>
      <c r="JSP29" s="80"/>
      <c r="JSQ29" s="80"/>
      <c r="JSR29" s="80"/>
      <c r="JSS29" s="80"/>
      <c r="JST29" s="80"/>
      <c r="JSU29" s="80"/>
      <c r="JSV29" s="80"/>
      <c r="JSW29" s="80"/>
      <c r="JSX29" s="80"/>
      <c r="JSY29" s="80"/>
      <c r="JSZ29" s="80"/>
      <c r="JTA29" s="80"/>
      <c r="JTB29" s="80"/>
      <c r="JTC29" s="80"/>
      <c r="JTD29" s="80"/>
      <c r="JTE29" s="80"/>
      <c r="JTF29" s="80"/>
      <c r="JTG29" s="80"/>
      <c r="JTH29" s="80"/>
      <c r="JTI29" s="80"/>
      <c r="JTJ29" s="80"/>
      <c r="JTK29" s="80"/>
      <c r="JTL29" s="80"/>
      <c r="JTM29" s="80"/>
      <c r="JTN29" s="80"/>
      <c r="JTO29" s="80"/>
      <c r="JTP29" s="80"/>
      <c r="JTQ29" s="80"/>
      <c r="JTR29" s="80"/>
      <c r="JTS29" s="80"/>
      <c r="JTT29" s="80"/>
      <c r="JTU29" s="80"/>
      <c r="JTV29" s="80"/>
      <c r="JTW29" s="80"/>
      <c r="JTX29" s="80"/>
      <c r="JTY29" s="80"/>
      <c r="JTZ29" s="80"/>
      <c r="JUA29" s="80"/>
      <c r="JUB29" s="80"/>
      <c r="JUC29" s="80"/>
      <c r="JUD29" s="80"/>
      <c r="JUE29" s="80"/>
      <c r="JUF29" s="80"/>
      <c r="JUG29" s="80"/>
      <c r="JUH29" s="80"/>
      <c r="JUI29" s="80"/>
      <c r="JUJ29" s="80"/>
      <c r="JUK29" s="80"/>
      <c r="JUL29" s="80"/>
      <c r="JUM29" s="80"/>
      <c r="JUN29" s="80"/>
      <c r="JUO29" s="80"/>
      <c r="JUP29" s="80"/>
      <c r="JUQ29" s="80"/>
      <c r="JUR29" s="80"/>
      <c r="JUS29" s="80"/>
      <c r="JUT29" s="80"/>
      <c r="JUU29" s="80"/>
      <c r="JUV29" s="80"/>
      <c r="JUW29" s="80"/>
      <c r="JUX29" s="80"/>
      <c r="JUY29" s="80"/>
      <c r="JUZ29" s="80"/>
      <c r="JVA29" s="80"/>
      <c r="JVB29" s="80"/>
      <c r="JVC29" s="80"/>
      <c r="JVD29" s="80"/>
      <c r="JVE29" s="80"/>
      <c r="JVF29" s="80"/>
      <c r="JVG29" s="80"/>
      <c r="JVH29" s="80"/>
      <c r="JVI29" s="80"/>
      <c r="JVJ29" s="80"/>
      <c r="JVK29" s="80"/>
      <c r="JVL29" s="80"/>
      <c r="JVM29" s="80"/>
      <c r="JVN29" s="80"/>
      <c r="JVO29" s="80"/>
      <c r="JVP29" s="80"/>
      <c r="JVQ29" s="80"/>
      <c r="JVR29" s="80"/>
      <c r="JVS29" s="80"/>
      <c r="JVT29" s="80"/>
      <c r="JVU29" s="80"/>
      <c r="JVV29" s="80"/>
      <c r="JVW29" s="80"/>
      <c r="JVX29" s="80"/>
      <c r="JVY29" s="80"/>
      <c r="JVZ29" s="80"/>
      <c r="JWA29" s="80"/>
      <c r="JWB29" s="80"/>
      <c r="JWC29" s="80"/>
      <c r="JWD29" s="80"/>
      <c r="JWE29" s="80"/>
      <c r="JWF29" s="80"/>
      <c r="JWG29" s="80"/>
      <c r="JWH29" s="80"/>
      <c r="JWI29" s="80"/>
      <c r="JWJ29" s="80"/>
      <c r="JWK29" s="80"/>
      <c r="JWL29" s="80"/>
      <c r="JWM29" s="80"/>
      <c r="JWN29" s="80"/>
      <c r="JWO29" s="80"/>
      <c r="JWP29" s="80"/>
      <c r="JWQ29" s="80"/>
      <c r="JWR29" s="80"/>
      <c r="JWS29" s="80"/>
      <c r="JWT29" s="80"/>
      <c r="JWU29" s="80"/>
      <c r="JWV29" s="80"/>
      <c r="JWW29" s="80"/>
      <c r="JWX29" s="80"/>
      <c r="JWY29" s="80"/>
      <c r="JWZ29" s="80"/>
      <c r="JXA29" s="80"/>
      <c r="JXB29" s="80"/>
      <c r="JXC29" s="80"/>
      <c r="JXD29" s="80"/>
      <c r="JXE29" s="80"/>
      <c r="JXF29" s="80"/>
      <c r="JXG29" s="80"/>
      <c r="JXH29" s="80"/>
      <c r="JXI29" s="80"/>
      <c r="JXJ29" s="80"/>
      <c r="JXK29" s="80"/>
      <c r="JXL29" s="80"/>
      <c r="JXM29" s="80"/>
      <c r="JXN29" s="80"/>
      <c r="JXO29" s="80"/>
      <c r="JXP29" s="80"/>
      <c r="JXQ29" s="80"/>
      <c r="JXR29" s="80"/>
      <c r="JXS29" s="80"/>
      <c r="JXT29" s="80"/>
      <c r="JXU29" s="80"/>
      <c r="JXV29" s="80"/>
      <c r="JXW29" s="80"/>
      <c r="JXX29" s="80"/>
      <c r="JXY29" s="80"/>
      <c r="JXZ29" s="80"/>
      <c r="JYA29" s="80"/>
      <c r="JYB29" s="80"/>
      <c r="JYC29" s="80"/>
      <c r="JYD29" s="80"/>
      <c r="JYE29" s="80"/>
      <c r="JYF29" s="80"/>
      <c r="JYG29" s="80"/>
      <c r="JYH29" s="80"/>
      <c r="JYI29" s="80"/>
      <c r="JYJ29" s="80"/>
      <c r="JYK29" s="80"/>
      <c r="JYL29" s="80"/>
      <c r="JYM29" s="80"/>
      <c r="JYN29" s="80"/>
      <c r="JYO29" s="80"/>
      <c r="JYP29" s="80"/>
      <c r="JYQ29" s="80"/>
      <c r="JYR29" s="80"/>
      <c r="JYS29" s="80"/>
      <c r="JYT29" s="80"/>
      <c r="JYU29" s="80"/>
      <c r="JYV29" s="80"/>
      <c r="JYW29" s="80"/>
      <c r="JYX29" s="80"/>
      <c r="JYY29" s="80"/>
      <c r="JYZ29" s="80"/>
      <c r="JZA29" s="80"/>
      <c r="JZB29" s="80"/>
      <c r="JZC29" s="80"/>
      <c r="JZD29" s="80"/>
      <c r="JZE29" s="80"/>
      <c r="JZF29" s="80"/>
      <c r="JZG29" s="80"/>
      <c r="JZH29" s="80"/>
      <c r="JZI29" s="80"/>
      <c r="JZJ29" s="80"/>
      <c r="JZK29" s="80"/>
      <c r="JZL29" s="80"/>
      <c r="JZM29" s="80"/>
      <c r="JZN29" s="80"/>
      <c r="JZO29" s="80"/>
      <c r="JZP29" s="80"/>
      <c r="JZQ29" s="80"/>
      <c r="JZR29" s="80"/>
      <c r="JZS29" s="80"/>
      <c r="JZT29" s="80"/>
      <c r="JZU29" s="80"/>
      <c r="JZV29" s="80"/>
      <c r="JZW29" s="80"/>
      <c r="JZX29" s="80"/>
      <c r="JZY29" s="80"/>
      <c r="JZZ29" s="80"/>
      <c r="KAA29" s="80"/>
      <c r="KAB29" s="80"/>
      <c r="KAC29" s="80"/>
      <c r="KAD29" s="80"/>
      <c r="KAE29" s="80"/>
      <c r="KAF29" s="80"/>
      <c r="KAG29" s="80"/>
      <c r="KAH29" s="80"/>
      <c r="KAI29" s="80"/>
      <c r="KAJ29" s="80"/>
      <c r="KAK29" s="80"/>
      <c r="KAL29" s="80"/>
      <c r="KAM29" s="80"/>
      <c r="KAN29" s="80"/>
      <c r="KAO29" s="80"/>
      <c r="KAP29" s="80"/>
      <c r="KAQ29" s="80"/>
      <c r="KAR29" s="80"/>
      <c r="KAS29" s="80"/>
      <c r="KAT29" s="80"/>
      <c r="KAU29" s="80"/>
      <c r="KAV29" s="80"/>
      <c r="KAW29" s="80"/>
      <c r="KAX29" s="80"/>
      <c r="KAY29" s="80"/>
      <c r="KAZ29" s="80"/>
      <c r="KBA29" s="80"/>
      <c r="KBB29" s="80"/>
      <c r="KBC29" s="80"/>
      <c r="KBD29" s="80"/>
      <c r="KBE29" s="80"/>
      <c r="KBF29" s="80"/>
      <c r="KBG29" s="80"/>
      <c r="KBH29" s="80"/>
      <c r="KBI29" s="80"/>
      <c r="KBJ29" s="80"/>
      <c r="KBK29" s="80"/>
      <c r="KBL29" s="80"/>
      <c r="KBM29" s="80"/>
      <c r="KBN29" s="80"/>
      <c r="KBO29" s="80"/>
      <c r="KBP29" s="80"/>
      <c r="KBQ29" s="80"/>
      <c r="KBR29" s="80"/>
      <c r="KBS29" s="80"/>
      <c r="KBT29" s="80"/>
      <c r="KBU29" s="80"/>
      <c r="KBV29" s="80"/>
      <c r="KBW29" s="80"/>
      <c r="KBX29" s="80"/>
      <c r="KBY29" s="80"/>
      <c r="KBZ29" s="80"/>
      <c r="KCA29" s="80"/>
      <c r="KCB29" s="80"/>
      <c r="KCC29" s="80"/>
      <c r="KCD29" s="80"/>
      <c r="KCE29" s="80"/>
      <c r="KCF29" s="80"/>
      <c r="KCG29" s="80"/>
      <c r="KCH29" s="80"/>
      <c r="KCI29" s="80"/>
      <c r="KCJ29" s="80"/>
      <c r="KCK29" s="80"/>
      <c r="KCL29" s="80"/>
      <c r="KCM29" s="80"/>
      <c r="KCN29" s="80"/>
      <c r="KCO29" s="80"/>
      <c r="KCP29" s="80"/>
      <c r="KCQ29" s="80"/>
      <c r="KCR29" s="80"/>
      <c r="KCS29" s="80"/>
      <c r="KCT29" s="80"/>
      <c r="KCU29" s="80"/>
      <c r="KCV29" s="80"/>
      <c r="KCW29" s="80"/>
      <c r="KCX29" s="80"/>
      <c r="KCY29" s="80"/>
      <c r="KCZ29" s="80"/>
      <c r="KDA29" s="80"/>
      <c r="KDB29" s="80"/>
      <c r="KDC29" s="80"/>
      <c r="KDD29" s="80"/>
      <c r="KDE29" s="80"/>
      <c r="KDF29" s="80"/>
      <c r="KDG29" s="80"/>
      <c r="KDH29" s="80"/>
      <c r="KDI29" s="80"/>
      <c r="KDJ29" s="80"/>
      <c r="KDK29" s="80"/>
      <c r="KDL29" s="80"/>
      <c r="KDM29" s="80"/>
      <c r="KDN29" s="80"/>
      <c r="KDO29" s="80"/>
      <c r="KDP29" s="80"/>
      <c r="KDQ29" s="80"/>
      <c r="KDR29" s="80"/>
      <c r="KDS29" s="80"/>
      <c r="KDT29" s="80"/>
      <c r="KDU29" s="80"/>
      <c r="KDV29" s="80"/>
      <c r="KDW29" s="80"/>
      <c r="KDX29" s="80"/>
      <c r="KDY29" s="80"/>
      <c r="KDZ29" s="80"/>
      <c r="KEA29" s="80"/>
      <c r="KEB29" s="80"/>
      <c r="KEC29" s="80"/>
      <c r="KED29" s="80"/>
      <c r="KEE29" s="80"/>
      <c r="KEF29" s="80"/>
      <c r="KEG29" s="80"/>
      <c r="KEH29" s="80"/>
      <c r="KEI29" s="80"/>
      <c r="KEJ29" s="80"/>
      <c r="KEK29" s="80"/>
      <c r="KEL29" s="80"/>
      <c r="KEM29" s="80"/>
      <c r="KEN29" s="80"/>
      <c r="KEO29" s="80"/>
      <c r="KEP29" s="80"/>
      <c r="KEQ29" s="80"/>
      <c r="KER29" s="80"/>
      <c r="KES29" s="80"/>
      <c r="KET29" s="80"/>
      <c r="KEU29" s="80"/>
      <c r="KEV29" s="80"/>
      <c r="KEW29" s="80"/>
      <c r="KEX29" s="80"/>
      <c r="KEY29" s="80"/>
      <c r="KEZ29" s="80"/>
      <c r="KFA29" s="80"/>
      <c r="KFB29" s="80"/>
      <c r="KFC29" s="80"/>
      <c r="KFD29" s="80"/>
      <c r="KFE29" s="80"/>
      <c r="KFF29" s="80"/>
      <c r="KFG29" s="80"/>
      <c r="KFH29" s="80"/>
      <c r="KFI29" s="80"/>
      <c r="KFJ29" s="80"/>
      <c r="KFK29" s="80"/>
      <c r="KFL29" s="80"/>
      <c r="KFM29" s="80"/>
      <c r="KFN29" s="80"/>
      <c r="KFO29" s="80"/>
      <c r="KFP29" s="80"/>
      <c r="KFQ29" s="80"/>
      <c r="KFR29" s="80"/>
      <c r="KFS29" s="80"/>
      <c r="KFT29" s="80"/>
      <c r="KFU29" s="80"/>
      <c r="KFV29" s="80"/>
      <c r="KFW29" s="80"/>
      <c r="KFX29" s="80"/>
      <c r="KFY29" s="80"/>
      <c r="KFZ29" s="80"/>
      <c r="KGA29" s="80"/>
      <c r="KGB29" s="80"/>
      <c r="KGC29" s="80"/>
      <c r="KGD29" s="80"/>
      <c r="KGE29" s="80"/>
      <c r="KGF29" s="80"/>
      <c r="KGG29" s="80"/>
      <c r="KGH29" s="80"/>
      <c r="KGI29" s="80"/>
      <c r="KGJ29" s="80"/>
      <c r="KGK29" s="80"/>
      <c r="KGL29" s="80"/>
      <c r="KGM29" s="80"/>
      <c r="KGN29" s="80"/>
      <c r="KGO29" s="80"/>
      <c r="KGP29" s="80"/>
      <c r="KGQ29" s="80"/>
      <c r="KGR29" s="80"/>
      <c r="KGS29" s="80"/>
      <c r="KGT29" s="80"/>
      <c r="KGU29" s="80"/>
      <c r="KGV29" s="80"/>
      <c r="KGW29" s="80"/>
      <c r="KGX29" s="80"/>
      <c r="KGY29" s="80"/>
      <c r="KGZ29" s="80"/>
      <c r="KHA29" s="80"/>
      <c r="KHB29" s="80"/>
      <c r="KHC29" s="80"/>
      <c r="KHD29" s="80"/>
      <c r="KHE29" s="80"/>
      <c r="KHF29" s="80"/>
      <c r="KHG29" s="80"/>
      <c r="KHH29" s="80"/>
      <c r="KHI29" s="80"/>
      <c r="KHJ29" s="80"/>
      <c r="KHK29" s="80"/>
      <c r="KHL29" s="80"/>
      <c r="KHM29" s="80"/>
      <c r="KHN29" s="80"/>
      <c r="KHO29" s="80"/>
      <c r="KHP29" s="80"/>
      <c r="KHQ29" s="80"/>
      <c r="KHR29" s="80"/>
      <c r="KHS29" s="80"/>
      <c r="KHT29" s="80"/>
      <c r="KHU29" s="80"/>
      <c r="KHV29" s="80"/>
      <c r="KHW29" s="80"/>
      <c r="KHX29" s="80"/>
      <c r="KHY29" s="80"/>
      <c r="KHZ29" s="80"/>
      <c r="KIA29" s="80"/>
      <c r="KIB29" s="80"/>
      <c r="KIC29" s="80"/>
      <c r="KID29" s="80"/>
      <c r="KIE29" s="80"/>
      <c r="KIF29" s="80"/>
      <c r="KIG29" s="80"/>
      <c r="KIH29" s="80"/>
      <c r="KII29" s="80"/>
      <c r="KIJ29" s="80"/>
      <c r="KIK29" s="80"/>
      <c r="KIL29" s="80"/>
      <c r="KIM29" s="80"/>
      <c r="KIN29" s="80"/>
      <c r="KIO29" s="80"/>
      <c r="KIP29" s="80"/>
      <c r="KIQ29" s="80"/>
      <c r="KIR29" s="80"/>
      <c r="KIS29" s="80"/>
      <c r="KIT29" s="80"/>
      <c r="KIU29" s="80"/>
      <c r="KIV29" s="80"/>
      <c r="KIW29" s="80"/>
      <c r="KIX29" s="80"/>
      <c r="KIY29" s="80"/>
      <c r="KIZ29" s="80"/>
      <c r="KJA29" s="80"/>
      <c r="KJB29" s="80"/>
      <c r="KJC29" s="80"/>
      <c r="KJD29" s="80"/>
      <c r="KJE29" s="80"/>
      <c r="KJF29" s="80"/>
      <c r="KJG29" s="80"/>
      <c r="KJH29" s="80"/>
      <c r="KJI29" s="80"/>
      <c r="KJJ29" s="80"/>
      <c r="KJK29" s="80"/>
      <c r="KJL29" s="80"/>
      <c r="KJM29" s="80"/>
      <c r="KJN29" s="80"/>
      <c r="KJO29" s="80"/>
      <c r="KJP29" s="80"/>
      <c r="KJQ29" s="80"/>
      <c r="KJR29" s="80"/>
      <c r="KJS29" s="80"/>
      <c r="KJT29" s="80"/>
      <c r="KJU29" s="80"/>
      <c r="KJV29" s="80"/>
      <c r="KJW29" s="80"/>
      <c r="KJX29" s="80"/>
      <c r="KJY29" s="80"/>
      <c r="KJZ29" s="80"/>
      <c r="KKA29" s="80"/>
      <c r="KKB29" s="80"/>
      <c r="KKC29" s="80"/>
      <c r="KKD29" s="80"/>
      <c r="KKE29" s="80"/>
      <c r="KKF29" s="80"/>
      <c r="KKG29" s="80"/>
      <c r="KKH29" s="80"/>
      <c r="KKI29" s="80"/>
      <c r="KKJ29" s="80"/>
      <c r="KKK29" s="80"/>
      <c r="KKL29" s="80"/>
      <c r="KKM29" s="80"/>
      <c r="KKN29" s="80"/>
      <c r="KKO29" s="80"/>
      <c r="KKP29" s="80"/>
      <c r="KKQ29" s="80"/>
      <c r="KKR29" s="80"/>
      <c r="KKS29" s="80"/>
      <c r="KKT29" s="80"/>
      <c r="KKU29" s="80"/>
      <c r="KKV29" s="80"/>
      <c r="KKW29" s="80"/>
      <c r="KKX29" s="80"/>
      <c r="KKY29" s="80"/>
      <c r="KKZ29" s="80"/>
      <c r="KLA29" s="80"/>
      <c r="KLB29" s="80"/>
      <c r="KLC29" s="80"/>
      <c r="KLD29" s="80"/>
      <c r="KLE29" s="80"/>
      <c r="KLF29" s="80"/>
      <c r="KLG29" s="80"/>
      <c r="KLH29" s="80"/>
      <c r="KLI29" s="80"/>
      <c r="KLJ29" s="80"/>
      <c r="KLK29" s="80"/>
      <c r="KLL29" s="80"/>
      <c r="KLM29" s="80"/>
      <c r="KLN29" s="80"/>
      <c r="KLO29" s="80"/>
      <c r="KLP29" s="80"/>
      <c r="KLQ29" s="80"/>
      <c r="KLR29" s="80"/>
      <c r="KLS29" s="80"/>
      <c r="KLT29" s="80"/>
      <c r="KLU29" s="80"/>
      <c r="KLV29" s="80"/>
      <c r="KLW29" s="80"/>
      <c r="KLX29" s="80"/>
      <c r="KLY29" s="80"/>
      <c r="KLZ29" s="80"/>
      <c r="KMA29" s="80"/>
      <c r="KMB29" s="80"/>
      <c r="KMC29" s="80"/>
      <c r="KMD29" s="80"/>
      <c r="KME29" s="80"/>
      <c r="KMF29" s="80"/>
      <c r="KMG29" s="80"/>
      <c r="KMH29" s="80"/>
      <c r="KMI29" s="80"/>
      <c r="KMJ29" s="80"/>
      <c r="KMK29" s="80"/>
      <c r="KML29" s="80"/>
      <c r="KMM29" s="80"/>
      <c r="KMN29" s="80"/>
      <c r="KMO29" s="80"/>
      <c r="KMP29" s="80"/>
      <c r="KMQ29" s="80"/>
      <c r="KMR29" s="80"/>
      <c r="KMS29" s="80"/>
      <c r="KMT29" s="80"/>
      <c r="KMU29" s="80"/>
      <c r="KMV29" s="80"/>
      <c r="KMW29" s="80"/>
      <c r="KMX29" s="80"/>
      <c r="KMY29" s="80"/>
      <c r="KMZ29" s="80"/>
      <c r="KNA29" s="80"/>
      <c r="KNB29" s="80"/>
      <c r="KNC29" s="80"/>
      <c r="KND29" s="80"/>
      <c r="KNE29" s="80"/>
      <c r="KNF29" s="80"/>
      <c r="KNG29" s="80"/>
      <c r="KNH29" s="80"/>
      <c r="KNI29" s="80"/>
      <c r="KNJ29" s="80"/>
      <c r="KNK29" s="80"/>
      <c r="KNL29" s="80"/>
      <c r="KNM29" s="80"/>
      <c r="KNN29" s="80"/>
      <c r="KNO29" s="80"/>
      <c r="KNP29" s="80"/>
      <c r="KNQ29" s="80"/>
      <c r="KNR29" s="80"/>
      <c r="KNS29" s="80"/>
      <c r="KNT29" s="80"/>
      <c r="KNU29" s="80"/>
      <c r="KNV29" s="80"/>
      <c r="KNW29" s="80"/>
      <c r="KNX29" s="80"/>
      <c r="KNY29" s="80"/>
      <c r="KNZ29" s="80"/>
      <c r="KOA29" s="80"/>
      <c r="KOB29" s="80"/>
      <c r="KOC29" s="80"/>
      <c r="KOD29" s="80"/>
      <c r="KOE29" s="80"/>
      <c r="KOF29" s="80"/>
      <c r="KOG29" s="80"/>
      <c r="KOH29" s="80"/>
      <c r="KOI29" s="80"/>
      <c r="KOJ29" s="80"/>
      <c r="KOK29" s="80"/>
      <c r="KOL29" s="80"/>
      <c r="KOM29" s="80"/>
      <c r="KON29" s="80"/>
      <c r="KOO29" s="80"/>
      <c r="KOP29" s="80"/>
      <c r="KOQ29" s="80"/>
      <c r="KOR29" s="80"/>
      <c r="KOS29" s="80"/>
      <c r="KOT29" s="80"/>
      <c r="KOU29" s="80"/>
      <c r="KOV29" s="80"/>
      <c r="KOW29" s="80"/>
      <c r="KOX29" s="80"/>
      <c r="KOY29" s="80"/>
      <c r="KOZ29" s="80"/>
      <c r="KPA29" s="80"/>
      <c r="KPB29" s="80"/>
      <c r="KPC29" s="80"/>
      <c r="KPD29" s="80"/>
      <c r="KPE29" s="80"/>
      <c r="KPF29" s="80"/>
      <c r="KPG29" s="80"/>
      <c r="KPH29" s="80"/>
      <c r="KPI29" s="80"/>
      <c r="KPJ29" s="80"/>
      <c r="KPK29" s="80"/>
      <c r="KPL29" s="80"/>
      <c r="KPM29" s="80"/>
      <c r="KPN29" s="80"/>
      <c r="KPO29" s="80"/>
      <c r="KPP29" s="80"/>
      <c r="KPQ29" s="80"/>
      <c r="KPR29" s="80"/>
      <c r="KPS29" s="80"/>
      <c r="KPT29" s="80"/>
      <c r="KPU29" s="80"/>
      <c r="KPV29" s="80"/>
      <c r="KPW29" s="80"/>
      <c r="KPX29" s="80"/>
      <c r="KPY29" s="80"/>
      <c r="KPZ29" s="80"/>
      <c r="KQA29" s="80"/>
      <c r="KQB29" s="80"/>
      <c r="KQC29" s="80"/>
      <c r="KQD29" s="80"/>
      <c r="KQE29" s="80"/>
      <c r="KQF29" s="80"/>
      <c r="KQG29" s="80"/>
      <c r="KQH29" s="80"/>
      <c r="KQI29" s="80"/>
      <c r="KQJ29" s="80"/>
      <c r="KQK29" s="80"/>
      <c r="KQL29" s="80"/>
      <c r="KQM29" s="80"/>
      <c r="KQN29" s="80"/>
      <c r="KQO29" s="80"/>
      <c r="KQP29" s="80"/>
      <c r="KQQ29" s="80"/>
      <c r="KQR29" s="80"/>
      <c r="KQS29" s="80"/>
      <c r="KQT29" s="80"/>
      <c r="KQU29" s="80"/>
      <c r="KQV29" s="80"/>
      <c r="KQW29" s="80"/>
      <c r="KQX29" s="80"/>
      <c r="KQY29" s="80"/>
      <c r="KQZ29" s="80"/>
      <c r="KRA29" s="80"/>
      <c r="KRB29" s="80"/>
      <c r="KRC29" s="80"/>
      <c r="KRD29" s="80"/>
      <c r="KRE29" s="80"/>
      <c r="KRF29" s="80"/>
      <c r="KRG29" s="80"/>
      <c r="KRH29" s="80"/>
      <c r="KRI29" s="80"/>
      <c r="KRJ29" s="80"/>
      <c r="KRK29" s="80"/>
      <c r="KRL29" s="80"/>
      <c r="KRM29" s="80"/>
      <c r="KRN29" s="80"/>
      <c r="KRO29" s="80"/>
      <c r="KRP29" s="80"/>
      <c r="KRQ29" s="80"/>
      <c r="KRR29" s="80"/>
      <c r="KRS29" s="80"/>
      <c r="KRT29" s="80"/>
      <c r="KRU29" s="80"/>
      <c r="KRV29" s="80"/>
      <c r="KRW29" s="80"/>
      <c r="KRX29" s="80"/>
      <c r="KRY29" s="80"/>
      <c r="KRZ29" s="80"/>
      <c r="KSA29" s="80"/>
      <c r="KSB29" s="80"/>
      <c r="KSC29" s="80"/>
      <c r="KSD29" s="80"/>
      <c r="KSE29" s="80"/>
      <c r="KSF29" s="80"/>
      <c r="KSG29" s="80"/>
      <c r="KSH29" s="80"/>
      <c r="KSI29" s="80"/>
      <c r="KSJ29" s="80"/>
      <c r="KSK29" s="80"/>
      <c r="KSL29" s="80"/>
      <c r="KSM29" s="80"/>
      <c r="KSN29" s="80"/>
      <c r="KSO29" s="80"/>
      <c r="KSP29" s="80"/>
      <c r="KSQ29" s="80"/>
      <c r="KSR29" s="80"/>
      <c r="KSS29" s="80"/>
      <c r="KST29" s="80"/>
      <c r="KSU29" s="80"/>
      <c r="KSV29" s="80"/>
      <c r="KSW29" s="80"/>
      <c r="KSX29" s="80"/>
      <c r="KSY29" s="80"/>
      <c r="KSZ29" s="80"/>
      <c r="KTA29" s="80"/>
      <c r="KTB29" s="80"/>
      <c r="KTC29" s="80"/>
      <c r="KTD29" s="80"/>
      <c r="KTE29" s="80"/>
      <c r="KTF29" s="80"/>
      <c r="KTG29" s="80"/>
      <c r="KTH29" s="80"/>
      <c r="KTI29" s="80"/>
      <c r="KTJ29" s="80"/>
      <c r="KTK29" s="80"/>
      <c r="KTL29" s="80"/>
      <c r="KTM29" s="80"/>
      <c r="KTN29" s="80"/>
      <c r="KTO29" s="80"/>
      <c r="KTP29" s="80"/>
      <c r="KTQ29" s="80"/>
      <c r="KTR29" s="80"/>
      <c r="KTS29" s="80"/>
      <c r="KTT29" s="80"/>
      <c r="KTU29" s="80"/>
      <c r="KTV29" s="80"/>
      <c r="KTW29" s="80"/>
      <c r="KTX29" s="80"/>
      <c r="KTY29" s="80"/>
      <c r="KTZ29" s="80"/>
      <c r="KUA29" s="80"/>
      <c r="KUB29" s="80"/>
      <c r="KUC29" s="80"/>
      <c r="KUD29" s="80"/>
      <c r="KUE29" s="80"/>
      <c r="KUF29" s="80"/>
      <c r="KUG29" s="80"/>
      <c r="KUH29" s="80"/>
      <c r="KUI29" s="80"/>
      <c r="KUJ29" s="80"/>
      <c r="KUK29" s="80"/>
      <c r="KUL29" s="80"/>
      <c r="KUM29" s="80"/>
      <c r="KUN29" s="80"/>
      <c r="KUO29" s="80"/>
      <c r="KUP29" s="80"/>
      <c r="KUQ29" s="80"/>
      <c r="KUR29" s="80"/>
      <c r="KUS29" s="80"/>
      <c r="KUT29" s="80"/>
      <c r="KUU29" s="80"/>
      <c r="KUV29" s="80"/>
      <c r="KUW29" s="80"/>
      <c r="KUX29" s="80"/>
      <c r="KUY29" s="80"/>
      <c r="KUZ29" s="80"/>
      <c r="KVA29" s="80"/>
      <c r="KVB29" s="80"/>
      <c r="KVC29" s="80"/>
      <c r="KVD29" s="80"/>
      <c r="KVE29" s="80"/>
      <c r="KVF29" s="80"/>
      <c r="KVG29" s="80"/>
      <c r="KVH29" s="80"/>
      <c r="KVI29" s="80"/>
      <c r="KVJ29" s="80"/>
      <c r="KVK29" s="80"/>
      <c r="KVL29" s="80"/>
      <c r="KVM29" s="80"/>
      <c r="KVN29" s="80"/>
      <c r="KVO29" s="80"/>
      <c r="KVP29" s="80"/>
      <c r="KVQ29" s="80"/>
      <c r="KVR29" s="80"/>
      <c r="KVS29" s="80"/>
      <c r="KVT29" s="80"/>
      <c r="KVU29" s="80"/>
      <c r="KVV29" s="80"/>
      <c r="KVW29" s="80"/>
      <c r="KVX29" s="80"/>
      <c r="KVY29" s="80"/>
      <c r="KVZ29" s="80"/>
      <c r="KWA29" s="80"/>
      <c r="KWB29" s="80"/>
      <c r="KWC29" s="80"/>
      <c r="KWD29" s="80"/>
      <c r="KWE29" s="80"/>
      <c r="KWF29" s="80"/>
      <c r="KWG29" s="80"/>
      <c r="KWH29" s="80"/>
      <c r="KWI29" s="80"/>
      <c r="KWJ29" s="80"/>
      <c r="KWK29" s="80"/>
      <c r="KWL29" s="80"/>
      <c r="KWM29" s="80"/>
      <c r="KWN29" s="80"/>
      <c r="KWO29" s="80"/>
      <c r="KWP29" s="80"/>
      <c r="KWQ29" s="80"/>
      <c r="KWR29" s="80"/>
      <c r="KWS29" s="80"/>
      <c r="KWT29" s="80"/>
      <c r="KWU29" s="80"/>
      <c r="KWV29" s="80"/>
      <c r="KWW29" s="80"/>
      <c r="KWX29" s="80"/>
      <c r="KWY29" s="80"/>
      <c r="KWZ29" s="80"/>
      <c r="KXA29" s="80"/>
      <c r="KXB29" s="80"/>
      <c r="KXC29" s="80"/>
      <c r="KXD29" s="80"/>
      <c r="KXE29" s="80"/>
      <c r="KXF29" s="80"/>
      <c r="KXG29" s="80"/>
      <c r="KXH29" s="80"/>
      <c r="KXI29" s="80"/>
      <c r="KXJ29" s="80"/>
      <c r="KXK29" s="80"/>
      <c r="KXL29" s="80"/>
      <c r="KXM29" s="80"/>
      <c r="KXN29" s="80"/>
      <c r="KXO29" s="80"/>
      <c r="KXP29" s="80"/>
      <c r="KXQ29" s="80"/>
      <c r="KXR29" s="80"/>
      <c r="KXS29" s="80"/>
      <c r="KXT29" s="80"/>
      <c r="KXU29" s="80"/>
      <c r="KXV29" s="80"/>
      <c r="KXW29" s="80"/>
      <c r="KXX29" s="80"/>
      <c r="KXY29" s="80"/>
      <c r="KXZ29" s="80"/>
      <c r="KYA29" s="80"/>
      <c r="KYB29" s="80"/>
      <c r="KYC29" s="80"/>
      <c r="KYD29" s="80"/>
      <c r="KYE29" s="80"/>
      <c r="KYF29" s="80"/>
      <c r="KYG29" s="80"/>
      <c r="KYH29" s="80"/>
      <c r="KYI29" s="80"/>
      <c r="KYJ29" s="80"/>
      <c r="KYK29" s="80"/>
      <c r="KYL29" s="80"/>
      <c r="KYM29" s="80"/>
      <c r="KYN29" s="80"/>
      <c r="KYO29" s="80"/>
      <c r="KYP29" s="80"/>
      <c r="KYQ29" s="80"/>
      <c r="KYR29" s="80"/>
      <c r="KYS29" s="80"/>
      <c r="KYT29" s="80"/>
      <c r="KYU29" s="80"/>
      <c r="KYV29" s="80"/>
      <c r="KYW29" s="80"/>
      <c r="KYX29" s="80"/>
      <c r="KYY29" s="80"/>
      <c r="KYZ29" s="80"/>
      <c r="KZA29" s="80"/>
      <c r="KZB29" s="80"/>
      <c r="KZC29" s="80"/>
      <c r="KZD29" s="80"/>
      <c r="KZE29" s="80"/>
      <c r="KZF29" s="80"/>
      <c r="KZG29" s="80"/>
      <c r="KZH29" s="80"/>
      <c r="KZI29" s="80"/>
      <c r="KZJ29" s="80"/>
      <c r="KZK29" s="80"/>
      <c r="KZL29" s="80"/>
      <c r="KZM29" s="80"/>
      <c r="KZN29" s="80"/>
      <c r="KZO29" s="80"/>
      <c r="KZP29" s="80"/>
      <c r="KZQ29" s="80"/>
      <c r="KZR29" s="80"/>
      <c r="KZS29" s="80"/>
      <c r="KZT29" s="80"/>
      <c r="KZU29" s="80"/>
      <c r="KZV29" s="80"/>
      <c r="KZW29" s="80"/>
      <c r="KZX29" s="80"/>
      <c r="KZY29" s="80"/>
      <c r="KZZ29" s="80"/>
      <c r="LAA29" s="80"/>
      <c r="LAB29" s="80"/>
      <c r="LAC29" s="80"/>
      <c r="LAD29" s="80"/>
      <c r="LAE29" s="80"/>
      <c r="LAF29" s="80"/>
      <c r="LAG29" s="80"/>
      <c r="LAH29" s="80"/>
      <c r="LAI29" s="80"/>
      <c r="LAJ29" s="80"/>
      <c r="LAK29" s="80"/>
      <c r="LAL29" s="80"/>
      <c r="LAM29" s="80"/>
      <c r="LAN29" s="80"/>
      <c r="LAO29" s="80"/>
      <c r="LAP29" s="80"/>
      <c r="LAQ29" s="80"/>
      <c r="LAR29" s="80"/>
      <c r="LAS29" s="80"/>
      <c r="LAT29" s="80"/>
      <c r="LAU29" s="80"/>
      <c r="LAV29" s="80"/>
      <c r="LAW29" s="80"/>
      <c r="LAX29" s="80"/>
      <c r="LAY29" s="80"/>
      <c r="LAZ29" s="80"/>
      <c r="LBA29" s="80"/>
      <c r="LBB29" s="80"/>
      <c r="LBC29" s="80"/>
      <c r="LBD29" s="80"/>
      <c r="LBE29" s="80"/>
      <c r="LBF29" s="80"/>
      <c r="LBG29" s="80"/>
      <c r="LBH29" s="80"/>
      <c r="LBI29" s="80"/>
      <c r="LBJ29" s="80"/>
      <c r="LBK29" s="80"/>
      <c r="LBL29" s="80"/>
      <c r="LBM29" s="80"/>
      <c r="LBN29" s="80"/>
      <c r="LBO29" s="80"/>
      <c r="LBP29" s="80"/>
      <c r="LBQ29" s="80"/>
      <c r="LBR29" s="80"/>
      <c r="LBS29" s="80"/>
      <c r="LBT29" s="80"/>
      <c r="LBU29" s="80"/>
      <c r="LBV29" s="80"/>
      <c r="LBW29" s="80"/>
      <c r="LBX29" s="80"/>
      <c r="LBY29" s="80"/>
      <c r="LBZ29" s="80"/>
      <c r="LCA29" s="80"/>
      <c r="LCB29" s="80"/>
      <c r="LCC29" s="80"/>
      <c r="LCD29" s="80"/>
      <c r="LCE29" s="80"/>
      <c r="LCF29" s="80"/>
      <c r="LCG29" s="80"/>
      <c r="LCH29" s="80"/>
      <c r="LCI29" s="80"/>
      <c r="LCJ29" s="80"/>
      <c r="LCK29" s="80"/>
      <c r="LCL29" s="80"/>
      <c r="LCM29" s="80"/>
      <c r="LCN29" s="80"/>
      <c r="LCO29" s="80"/>
      <c r="LCP29" s="80"/>
      <c r="LCQ29" s="80"/>
      <c r="LCR29" s="80"/>
      <c r="LCS29" s="80"/>
      <c r="LCT29" s="80"/>
      <c r="LCU29" s="80"/>
      <c r="LCV29" s="80"/>
      <c r="LCW29" s="80"/>
      <c r="LCX29" s="80"/>
      <c r="LCY29" s="80"/>
      <c r="LCZ29" s="80"/>
      <c r="LDA29" s="80"/>
      <c r="LDB29" s="80"/>
      <c r="LDC29" s="80"/>
      <c r="LDD29" s="80"/>
      <c r="LDE29" s="80"/>
      <c r="LDF29" s="80"/>
      <c r="LDG29" s="80"/>
      <c r="LDH29" s="80"/>
      <c r="LDI29" s="80"/>
      <c r="LDJ29" s="80"/>
      <c r="LDK29" s="80"/>
      <c r="LDL29" s="80"/>
      <c r="LDM29" s="80"/>
      <c r="LDN29" s="80"/>
      <c r="LDO29" s="80"/>
      <c r="LDP29" s="80"/>
      <c r="LDQ29" s="80"/>
      <c r="LDR29" s="80"/>
      <c r="LDS29" s="80"/>
      <c r="LDT29" s="80"/>
      <c r="LDU29" s="80"/>
      <c r="LDV29" s="80"/>
      <c r="LDW29" s="80"/>
      <c r="LDX29" s="80"/>
      <c r="LDY29" s="80"/>
      <c r="LDZ29" s="80"/>
      <c r="LEA29" s="80"/>
      <c r="LEB29" s="80"/>
      <c r="LEC29" s="80"/>
      <c r="LED29" s="80"/>
      <c r="LEE29" s="80"/>
      <c r="LEF29" s="80"/>
      <c r="LEG29" s="80"/>
      <c r="LEH29" s="80"/>
      <c r="LEI29" s="80"/>
      <c r="LEJ29" s="80"/>
      <c r="LEK29" s="80"/>
      <c r="LEL29" s="80"/>
      <c r="LEM29" s="80"/>
      <c r="LEN29" s="80"/>
      <c r="LEO29" s="80"/>
      <c r="LEP29" s="80"/>
      <c r="LEQ29" s="80"/>
      <c r="LER29" s="80"/>
      <c r="LES29" s="80"/>
      <c r="LET29" s="80"/>
      <c r="LEU29" s="80"/>
      <c r="LEV29" s="80"/>
      <c r="LEW29" s="80"/>
      <c r="LEX29" s="80"/>
      <c r="LEY29" s="80"/>
      <c r="LEZ29" s="80"/>
      <c r="LFA29" s="80"/>
      <c r="LFB29" s="80"/>
      <c r="LFC29" s="80"/>
      <c r="LFD29" s="80"/>
      <c r="LFE29" s="80"/>
      <c r="LFF29" s="80"/>
      <c r="LFG29" s="80"/>
      <c r="LFH29" s="80"/>
      <c r="LFI29" s="80"/>
      <c r="LFJ29" s="80"/>
      <c r="LFK29" s="80"/>
      <c r="LFL29" s="80"/>
      <c r="LFM29" s="80"/>
      <c r="LFN29" s="80"/>
      <c r="LFO29" s="80"/>
      <c r="LFP29" s="80"/>
      <c r="LFQ29" s="80"/>
      <c r="LFR29" s="80"/>
      <c r="LFS29" s="80"/>
      <c r="LFT29" s="80"/>
      <c r="LFU29" s="80"/>
      <c r="LFV29" s="80"/>
      <c r="LFW29" s="80"/>
      <c r="LFX29" s="80"/>
      <c r="LFY29" s="80"/>
      <c r="LFZ29" s="80"/>
      <c r="LGA29" s="80"/>
      <c r="LGB29" s="80"/>
      <c r="LGC29" s="80"/>
      <c r="LGD29" s="80"/>
      <c r="LGE29" s="80"/>
      <c r="LGF29" s="80"/>
      <c r="LGG29" s="80"/>
      <c r="LGH29" s="80"/>
      <c r="LGI29" s="80"/>
      <c r="LGJ29" s="80"/>
      <c r="LGK29" s="80"/>
      <c r="LGL29" s="80"/>
      <c r="LGM29" s="80"/>
      <c r="LGN29" s="80"/>
      <c r="LGO29" s="80"/>
      <c r="LGP29" s="80"/>
      <c r="LGQ29" s="80"/>
      <c r="LGR29" s="80"/>
      <c r="LGS29" s="80"/>
      <c r="LGT29" s="80"/>
      <c r="LGU29" s="80"/>
      <c r="LGV29" s="80"/>
      <c r="LGW29" s="80"/>
      <c r="LGX29" s="80"/>
      <c r="LGY29" s="80"/>
      <c r="LGZ29" s="80"/>
      <c r="LHA29" s="80"/>
      <c r="LHB29" s="80"/>
      <c r="LHC29" s="80"/>
      <c r="LHD29" s="80"/>
      <c r="LHE29" s="80"/>
      <c r="LHF29" s="80"/>
      <c r="LHG29" s="80"/>
      <c r="LHH29" s="80"/>
      <c r="LHI29" s="80"/>
      <c r="LHJ29" s="80"/>
      <c r="LHK29" s="80"/>
      <c r="LHL29" s="80"/>
      <c r="LHM29" s="80"/>
      <c r="LHN29" s="80"/>
      <c r="LHO29" s="80"/>
      <c r="LHP29" s="80"/>
      <c r="LHQ29" s="80"/>
      <c r="LHR29" s="80"/>
      <c r="LHS29" s="80"/>
      <c r="LHT29" s="80"/>
      <c r="LHU29" s="80"/>
      <c r="LHV29" s="80"/>
      <c r="LHW29" s="80"/>
      <c r="LHX29" s="80"/>
      <c r="LHY29" s="80"/>
      <c r="LHZ29" s="80"/>
      <c r="LIA29" s="80"/>
      <c r="LIB29" s="80"/>
      <c r="LIC29" s="80"/>
      <c r="LID29" s="80"/>
      <c r="LIE29" s="80"/>
      <c r="LIF29" s="80"/>
      <c r="LIG29" s="80"/>
      <c r="LIH29" s="80"/>
      <c r="LII29" s="80"/>
      <c r="LIJ29" s="80"/>
      <c r="LIK29" s="80"/>
      <c r="LIL29" s="80"/>
      <c r="LIM29" s="80"/>
      <c r="LIN29" s="80"/>
      <c r="LIO29" s="80"/>
      <c r="LIP29" s="80"/>
      <c r="LIQ29" s="80"/>
      <c r="LIR29" s="80"/>
      <c r="LIS29" s="80"/>
      <c r="LIT29" s="80"/>
      <c r="LIU29" s="80"/>
      <c r="LIV29" s="80"/>
      <c r="LIW29" s="80"/>
      <c r="LIX29" s="80"/>
      <c r="LIY29" s="80"/>
      <c r="LIZ29" s="80"/>
      <c r="LJA29" s="80"/>
      <c r="LJB29" s="80"/>
      <c r="LJC29" s="80"/>
      <c r="LJD29" s="80"/>
      <c r="LJE29" s="80"/>
      <c r="LJF29" s="80"/>
      <c r="LJG29" s="80"/>
      <c r="LJH29" s="80"/>
      <c r="LJI29" s="80"/>
      <c r="LJJ29" s="80"/>
      <c r="LJK29" s="80"/>
      <c r="LJL29" s="80"/>
      <c r="LJM29" s="80"/>
      <c r="LJN29" s="80"/>
      <c r="LJO29" s="80"/>
      <c r="LJP29" s="80"/>
      <c r="LJQ29" s="80"/>
      <c r="LJR29" s="80"/>
      <c r="LJS29" s="80"/>
      <c r="LJT29" s="80"/>
      <c r="LJU29" s="80"/>
      <c r="LJV29" s="80"/>
      <c r="LJW29" s="80"/>
      <c r="LJX29" s="80"/>
      <c r="LJY29" s="80"/>
      <c r="LJZ29" s="80"/>
      <c r="LKA29" s="80"/>
      <c r="LKB29" s="80"/>
      <c r="LKC29" s="80"/>
      <c r="LKD29" s="80"/>
      <c r="LKE29" s="80"/>
      <c r="LKF29" s="80"/>
      <c r="LKG29" s="80"/>
      <c r="LKH29" s="80"/>
      <c r="LKI29" s="80"/>
      <c r="LKJ29" s="80"/>
      <c r="LKK29" s="80"/>
      <c r="LKL29" s="80"/>
      <c r="LKM29" s="80"/>
      <c r="LKN29" s="80"/>
      <c r="LKO29" s="80"/>
      <c r="LKP29" s="80"/>
      <c r="LKQ29" s="80"/>
      <c r="LKR29" s="80"/>
      <c r="LKS29" s="80"/>
      <c r="LKT29" s="80"/>
      <c r="LKU29" s="80"/>
      <c r="LKV29" s="80"/>
      <c r="LKW29" s="80"/>
      <c r="LKX29" s="80"/>
      <c r="LKY29" s="80"/>
      <c r="LKZ29" s="80"/>
      <c r="LLA29" s="80"/>
      <c r="LLB29" s="80"/>
      <c r="LLC29" s="80"/>
      <c r="LLD29" s="80"/>
      <c r="LLE29" s="80"/>
      <c r="LLF29" s="80"/>
      <c r="LLG29" s="80"/>
      <c r="LLH29" s="80"/>
      <c r="LLI29" s="80"/>
      <c r="LLJ29" s="80"/>
      <c r="LLK29" s="80"/>
      <c r="LLL29" s="80"/>
      <c r="LLM29" s="80"/>
      <c r="LLN29" s="80"/>
      <c r="LLO29" s="80"/>
      <c r="LLP29" s="80"/>
      <c r="LLQ29" s="80"/>
      <c r="LLR29" s="80"/>
      <c r="LLS29" s="80"/>
      <c r="LLT29" s="80"/>
      <c r="LLU29" s="80"/>
      <c r="LLV29" s="80"/>
      <c r="LLW29" s="80"/>
      <c r="LLX29" s="80"/>
      <c r="LLY29" s="80"/>
      <c r="LLZ29" s="80"/>
      <c r="LMA29" s="80"/>
      <c r="LMB29" s="80"/>
      <c r="LMC29" s="80"/>
      <c r="LMD29" s="80"/>
      <c r="LME29" s="80"/>
      <c r="LMF29" s="80"/>
      <c r="LMG29" s="80"/>
      <c r="LMH29" s="80"/>
      <c r="LMI29" s="80"/>
      <c r="LMJ29" s="80"/>
      <c r="LMK29" s="80"/>
      <c r="LML29" s="80"/>
      <c r="LMM29" s="80"/>
      <c r="LMN29" s="80"/>
      <c r="LMO29" s="80"/>
      <c r="LMP29" s="80"/>
      <c r="LMQ29" s="80"/>
      <c r="LMR29" s="80"/>
      <c r="LMS29" s="80"/>
      <c r="LMT29" s="80"/>
      <c r="LMU29" s="80"/>
      <c r="LMV29" s="80"/>
      <c r="LMW29" s="80"/>
      <c r="LMX29" s="80"/>
      <c r="LMY29" s="80"/>
      <c r="LMZ29" s="80"/>
      <c r="LNA29" s="80"/>
      <c r="LNB29" s="80"/>
      <c r="LNC29" s="80"/>
      <c r="LND29" s="80"/>
      <c r="LNE29" s="80"/>
      <c r="LNF29" s="80"/>
      <c r="LNG29" s="80"/>
      <c r="LNH29" s="80"/>
      <c r="LNI29" s="80"/>
      <c r="LNJ29" s="80"/>
      <c r="LNK29" s="80"/>
      <c r="LNL29" s="80"/>
      <c r="LNM29" s="80"/>
      <c r="LNN29" s="80"/>
      <c r="LNO29" s="80"/>
      <c r="LNP29" s="80"/>
      <c r="LNQ29" s="80"/>
      <c r="LNR29" s="80"/>
      <c r="LNS29" s="80"/>
      <c r="LNT29" s="80"/>
      <c r="LNU29" s="80"/>
      <c r="LNV29" s="80"/>
      <c r="LNW29" s="80"/>
      <c r="LNX29" s="80"/>
      <c r="LNY29" s="80"/>
      <c r="LNZ29" s="80"/>
      <c r="LOA29" s="80"/>
      <c r="LOB29" s="80"/>
      <c r="LOC29" s="80"/>
      <c r="LOD29" s="80"/>
      <c r="LOE29" s="80"/>
      <c r="LOF29" s="80"/>
      <c r="LOG29" s="80"/>
      <c r="LOH29" s="80"/>
      <c r="LOI29" s="80"/>
      <c r="LOJ29" s="80"/>
      <c r="LOK29" s="80"/>
      <c r="LOL29" s="80"/>
      <c r="LOM29" s="80"/>
      <c r="LON29" s="80"/>
      <c r="LOO29" s="80"/>
      <c r="LOP29" s="80"/>
      <c r="LOQ29" s="80"/>
      <c r="LOR29" s="80"/>
      <c r="LOS29" s="80"/>
      <c r="LOT29" s="80"/>
      <c r="LOU29" s="80"/>
      <c r="LOV29" s="80"/>
      <c r="LOW29" s="80"/>
      <c r="LOX29" s="80"/>
      <c r="LOY29" s="80"/>
      <c r="LOZ29" s="80"/>
      <c r="LPA29" s="80"/>
      <c r="LPB29" s="80"/>
      <c r="LPC29" s="80"/>
      <c r="LPD29" s="80"/>
      <c r="LPE29" s="80"/>
      <c r="LPF29" s="80"/>
      <c r="LPG29" s="80"/>
      <c r="LPH29" s="80"/>
      <c r="LPI29" s="80"/>
      <c r="LPJ29" s="80"/>
      <c r="LPK29" s="80"/>
      <c r="LPL29" s="80"/>
      <c r="LPM29" s="80"/>
      <c r="LPN29" s="80"/>
      <c r="LPO29" s="80"/>
      <c r="LPP29" s="80"/>
      <c r="LPQ29" s="80"/>
      <c r="LPR29" s="80"/>
      <c r="LPS29" s="80"/>
      <c r="LPT29" s="80"/>
      <c r="LPU29" s="80"/>
      <c r="LPV29" s="80"/>
      <c r="LPW29" s="80"/>
      <c r="LPX29" s="80"/>
      <c r="LPY29" s="80"/>
      <c r="LPZ29" s="80"/>
      <c r="LQA29" s="80"/>
      <c r="LQB29" s="80"/>
      <c r="LQC29" s="80"/>
      <c r="LQD29" s="80"/>
      <c r="LQE29" s="80"/>
      <c r="LQF29" s="80"/>
      <c r="LQG29" s="80"/>
      <c r="LQH29" s="80"/>
      <c r="LQI29" s="80"/>
      <c r="LQJ29" s="80"/>
      <c r="LQK29" s="80"/>
      <c r="LQL29" s="80"/>
      <c r="LQM29" s="80"/>
      <c r="LQN29" s="80"/>
      <c r="LQO29" s="80"/>
      <c r="LQP29" s="80"/>
      <c r="LQQ29" s="80"/>
      <c r="LQR29" s="80"/>
      <c r="LQS29" s="80"/>
      <c r="LQT29" s="80"/>
      <c r="LQU29" s="80"/>
      <c r="LQV29" s="80"/>
      <c r="LQW29" s="80"/>
      <c r="LQX29" s="80"/>
      <c r="LQY29" s="80"/>
      <c r="LQZ29" s="80"/>
      <c r="LRA29" s="80"/>
      <c r="LRB29" s="80"/>
      <c r="LRC29" s="80"/>
      <c r="LRD29" s="80"/>
      <c r="LRE29" s="80"/>
      <c r="LRF29" s="80"/>
      <c r="LRG29" s="80"/>
      <c r="LRH29" s="80"/>
      <c r="LRI29" s="80"/>
      <c r="LRJ29" s="80"/>
      <c r="LRK29" s="80"/>
      <c r="LRL29" s="80"/>
      <c r="LRM29" s="80"/>
      <c r="LRN29" s="80"/>
      <c r="LRO29" s="80"/>
      <c r="LRP29" s="80"/>
      <c r="LRQ29" s="80"/>
      <c r="LRR29" s="80"/>
      <c r="LRS29" s="80"/>
      <c r="LRT29" s="80"/>
      <c r="LRU29" s="80"/>
      <c r="LRV29" s="80"/>
      <c r="LRW29" s="80"/>
      <c r="LRX29" s="80"/>
      <c r="LRY29" s="80"/>
      <c r="LRZ29" s="80"/>
      <c r="LSA29" s="80"/>
      <c r="LSB29" s="80"/>
      <c r="LSC29" s="80"/>
      <c r="LSD29" s="80"/>
      <c r="LSE29" s="80"/>
      <c r="LSF29" s="80"/>
      <c r="LSG29" s="80"/>
      <c r="LSH29" s="80"/>
      <c r="LSI29" s="80"/>
      <c r="LSJ29" s="80"/>
      <c r="LSK29" s="80"/>
      <c r="LSL29" s="80"/>
      <c r="LSM29" s="80"/>
      <c r="LSN29" s="80"/>
      <c r="LSO29" s="80"/>
      <c r="LSP29" s="80"/>
      <c r="LSQ29" s="80"/>
      <c r="LSR29" s="80"/>
      <c r="LSS29" s="80"/>
      <c r="LST29" s="80"/>
      <c r="LSU29" s="80"/>
      <c r="LSV29" s="80"/>
      <c r="LSW29" s="80"/>
      <c r="LSX29" s="80"/>
      <c r="LSY29" s="80"/>
      <c r="LSZ29" s="80"/>
      <c r="LTA29" s="80"/>
      <c r="LTB29" s="80"/>
      <c r="LTC29" s="80"/>
      <c r="LTD29" s="80"/>
      <c r="LTE29" s="80"/>
      <c r="LTF29" s="80"/>
      <c r="LTG29" s="80"/>
      <c r="LTH29" s="80"/>
      <c r="LTI29" s="80"/>
      <c r="LTJ29" s="80"/>
      <c r="LTK29" s="80"/>
      <c r="LTL29" s="80"/>
      <c r="LTM29" s="80"/>
      <c r="LTN29" s="80"/>
      <c r="LTO29" s="80"/>
      <c r="LTP29" s="80"/>
      <c r="LTQ29" s="80"/>
      <c r="LTR29" s="80"/>
      <c r="LTS29" s="80"/>
      <c r="LTT29" s="80"/>
      <c r="LTU29" s="80"/>
      <c r="LTV29" s="80"/>
      <c r="LTW29" s="80"/>
      <c r="LTX29" s="80"/>
      <c r="LTY29" s="80"/>
      <c r="LTZ29" s="80"/>
      <c r="LUA29" s="80"/>
      <c r="LUB29" s="80"/>
      <c r="LUC29" s="80"/>
      <c r="LUD29" s="80"/>
      <c r="LUE29" s="80"/>
      <c r="LUF29" s="80"/>
      <c r="LUG29" s="80"/>
      <c r="LUH29" s="80"/>
      <c r="LUI29" s="80"/>
      <c r="LUJ29" s="80"/>
      <c r="LUK29" s="80"/>
      <c r="LUL29" s="80"/>
      <c r="LUM29" s="80"/>
      <c r="LUN29" s="80"/>
      <c r="LUO29" s="80"/>
      <c r="LUP29" s="80"/>
      <c r="LUQ29" s="80"/>
      <c r="LUR29" s="80"/>
      <c r="LUS29" s="80"/>
      <c r="LUT29" s="80"/>
      <c r="LUU29" s="80"/>
      <c r="LUV29" s="80"/>
      <c r="LUW29" s="80"/>
      <c r="LUX29" s="80"/>
      <c r="LUY29" s="80"/>
      <c r="LUZ29" s="80"/>
      <c r="LVA29" s="80"/>
      <c r="LVB29" s="80"/>
      <c r="LVC29" s="80"/>
      <c r="LVD29" s="80"/>
      <c r="LVE29" s="80"/>
      <c r="LVF29" s="80"/>
      <c r="LVG29" s="80"/>
      <c r="LVH29" s="80"/>
      <c r="LVI29" s="80"/>
      <c r="LVJ29" s="80"/>
      <c r="LVK29" s="80"/>
      <c r="LVL29" s="80"/>
      <c r="LVM29" s="80"/>
      <c r="LVN29" s="80"/>
      <c r="LVO29" s="80"/>
      <c r="LVP29" s="80"/>
      <c r="LVQ29" s="80"/>
      <c r="LVR29" s="80"/>
      <c r="LVS29" s="80"/>
      <c r="LVT29" s="80"/>
      <c r="LVU29" s="80"/>
      <c r="LVV29" s="80"/>
      <c r="LVW29" s="80"/>
      <c r="LVX29" s="80"/>
      <c r="LVY29" s="80"/>
      <c r="LVZ29" s="80"/>
      <c r="LWA29" s="80"/>
      <c r="LWB29" s="80"/>
      <c r="LWC29" s="80"/>
      <c r="LWD29" s="80"/>
      <c r="LWE29" s="80"/>
      <c r="LWF29" s="80"/>
      <c r="LWG29" s="80"/>
      <c r="LWH29" s="80"/>
      <c r="LWI29" s="80"/>
      <c r="LWJ29" s="80"/>
      <c r="LWK29" s="80"/>
      <c r="LWL29" s="80"/>
      <c r="LWM29" s="80"/>
      <c r="LWN29" s="80"/>
      <c r="LWO29" s="80"/>
      <c r="LWP29" s="80"/>
      <c r="LWQ29" s="80"/>
      <c r="LWR29" s="80"/>
      <c r="LWS29" s="80"/>
      <c r="LWT29" s="80"/>
      <c r="LWU29" s="80"/>
      <c r="LWV29" s="80"/>
      <c r="LWW29" s="80"/>
      <c r="LWX29" s="80"/>
      <c r="LWY29" s="80"/>
      <c r="LWZ29" s="80"/>
      <c r="LXA29" s="80"/>
      <c r="LXB29" s="80"/>
      <c r="LXC29" s="80"/>
      <c r="LXD29" s="80"/>
      <c r="LXE29" s="80"/>
      <c r="LXF29" s="80"/>
      <c r="LXG29" s="80"/>
      <c r="LXH29" s="80"/>
      <c r="LXI29" s="80"/>
      <c r="LXJ29" s="80"/>
      <c r="LXK29" s="80"/>
      <c r="LXL29" s="80"/>
      <c r="LXM29" s="80"/>
      <c r="LXN29" s="80"/>
      <c r="LXO29" s="80"/>
      <c r="LXP29" s="80"/>
      <c r="LXQ29" s="80"/>
      <c r="LXR29" s="80"/>
      <c r="LXS29" s="80"/>
      <c r="LXT29" s="80"/>
      <c r="LXU29" s="80"/>
      <c r="LXV29" s="80"/>
      <c r="LXW29" s="80"/>
      <c r="LXX29" s="80"/>
      <c r="LXY29" s="80"/>
      <c r="LXZ29" s="80"/>
      <c r="LYA29" s="80"/>
      <c r="LYB29" s="80"/>
      <c r="LYC29" s="80"/>
      <c r="LYD29" s="80"/>
      <c r="LYE29" s="80"/>
      <c r="LYF29" s="80"/>
      <c r="LYG29" s="80"/>
      <c r="LYH29" s="80"/>
      <c r="LYI29" s="80"/>
      <c r="LYJ29" s="80"/>
      <c r="LYK29" s="80"/>
      <c r="LYL29" s="80"/>
      <c r="LYM29" s="80"/>
      <c r="LYN29" s="80"/>
      <c r="LYO29" s="80"/>
      <c r="LYP29" s="80"/>
      <c r="LYQ29" s="80"/>
      <c r="LYR29" s="80"/>
      <c r="LYS29" s="80"/>
      <c r="LYT29" s="80"/>
      <c r="LYU29" s="80"/>
      <c r="LYV29" s="80"/>
      <c r="LYW29" s="80"/>
      <c r="LYX29" s="80"/>
      <c r="LYY29" s="80"/>
      <c r="LYZ29" s="80"/>
      <c r="LZA29" s="80"/>
      <c r="LZB29" s="80"/>
      <c r="LZC29" s="80"/>
      <c r="LZD29" s="80"/>
      <c r="LZE29" s="80"/>
      <c r="LZF29" s="80"/>
      <c r="LZG29" s="80"/>
      <c r="LZH29" s="80"/>
      <c r="LZI29" s="80"/>
      <c r="LZJ29" s="80"/>
      <c r="LZK29" s="80"/>
      <c r="LZL29" s="80"/>
      <c r="LZM29" s="80"/>
      <c r="LZN29" s="80"/>
      <c r="LZO29" s="80"/>
      <c r="LZP29" s="80"/>
      <c r="LZQ29" s="80"/>
      <c r="LZR29" s="80"/>
      <c r="LZS29" s="80"/>
      <c r="LZT29" s="80"/>
      <c r="LZU29" s="80"/>
      <c r="LZV29" s="80"/>
      <c r="LZW29" s="80"/>
      <c r="LZX29" s="80"/>
      <c r="LZY29" s="80"/>
      <c r="LZZ29" s="80"/>
      <c r="MAA29" s="80"/>
      <c r="MAB29" s="80"/>
      <c r="MAC29" s="80"/>
      <c r="MAD29" s="80"/>
      <c r="MAE29" s="80"/>
      <c r="MAF29" s="80"/>
      <c r="MAG29" s="80"/>
      <c r="MAH29" s="80"/>
      <c r="MAI29" s="80"/>
      <c r="MAJ29" s="80"/>
      <c r="MAK29" s="80"/>
      <c r="MAL29" s="80"/>
      <c r="MAM29" s="80"/>
      <c r="MAN29" s="80"/>
      <c r="MAO29" s="80"/>
      <c r="MAP29" s="80"/>
      <c r="MAQ29" s="80"/>
      <c r="MAR29" s="80"/>
      <c r="MAS29" s="80"/>
      <c r="MAT29" s="80"/>
      <c r="MAU29" s="80"/>
      <c r="MAV29" s="80"/>
      <c r="MAW29" s="80"/>
      <c r="MAX29" s="80"/>
      <c r="MAY29" s="80"/>
      <c r="MAZ29" s="80"/>
      <c r="MBA29" s="80"/>
      <c r="MBB29" s="80"/>
      <c r="MBC29" s="80"/>
      <c r="MBD29" s="80"/>
      <c r="MBE29" s="80"/>
      <c r="MBF29" s="80"/>
      <c r="MBG29" s="80"/>
      <c r="MBH29" s="80"/>
      <c r="MBI29" s="80"/>
      <c r="MBJ29" s="80"/>
      <c r="MBK29" s="80"/>
      <c r="MBL29" s="80"/>
      <c r="MBM29" s="80"/>
      <c r="MBN29" s="80"/>
      <c r="MBO29" s="80"/>
      <c r="MBP29" s="80"/>
      <c r="MBQ29" s="80"/>
      <c r="MBR29" s="80"/>
      <c r="MBS29" s="80"/>
      <c r="MBT29" s="80"/>
      <c r="MBU29" s="80"/>
      <c r="MBV29" s="80"/>
      <c r="MBW29" s="80"/>
      <c r="MBX29" s="80"/>
      <c r="MBY29" s="80"/>
      <c r="MBZ29" s="80"/>
      <c r="MCA29" s="80"/>
      <c r="MCB29" s="80"/>
      <c r="MCC29" s="80"/>
      <c r="MCD29" s="80"/>
      <c r="MCE29" s="80"/>
      <c r="MCF29" s="80"/>
      <c r="MCG29" s="80"/>
      <c r="MCH29" s="80"/>
      <c r="MCI29" s="80"/>
      <c r="MCJ29" s="80"/>
      <c r="MCK29" s="80"/>
      <c r="MCL29" s="80"/>
      <c r="MCM29" s="80"/>
      <c r="MCN29" s="80"/>
      <c r="MCO29" s="80"/>
      <c r="MCP29" s="80"/>
      <c r="MCQ29" s="80"/>
      <c r="MCR29" s="80"/>
      <c r="MCS29" s="80"/>
      <c r="MCT29" s="80"/>
      <c r="MCU29" s="80"/>
      <c r="MCV29" s="80"/>
      <c r="MCW29" s="80"/>
      <c r="MCX29" s="80"/>
      <c r="MCY29" s="80"/>
      <c r="MCZ29" s="80"/>
      <c r="MDA29" s="80"/>
      <c r="MDB29" s="80"/>
      <c r="MDC29" s="80"/>
      <c r="MDD29" s="80"/>
      <c r="MDE29" s="80"/>
      <c r="MDF29" s="80"/>
      <c r="MDG29" s="80"/>
      <c r="MDH29" s="80"/>
      <c r="MDI29" s="80"/>
      <c r="MDJ29" s="80"/>
      <c r="MDK29" s="80"/>
      <c r="MDL29" s="80"/>
      <c r="MDM29" s="80"/>
      <c r="MDN29" s="80"/>
      <c r="MDO29" s="80"/>
      <c r="MDP29" s="80"/>
      <c r="MDQ29" s="80"/>
      <c r="MDR29" s="80"/>
      <c r="MDS29" s="80"/>
      <c r="MDT29" s="80"/>
      <c r="MDU29" s="80"/>
      <c r="MDV29" s="80"/>
      <c r="MDW29" s="80"/>
      <c r="MDX29" s="80"/>
      <c r="MDY29" s="80"/>
      <c r="MDZ29" s="80"/>
      <c r="MEA29" s="80"/>
      <c r="MEB29" s="80"/>
      <c r="MEC29" s="80"/>
      <c r="MED29" s="80"/>
      <c r="MEE29" s="80"/>
      <c r="MEF29" s="80"/>
      <c r="MEG29" s="80"/>
      <c r="MEH29" s="80"/>
      <c r="MEI29" s="80"/>
      <c r="MEJ29" s="80"/>
      <c r="MEK29" s="80"/>
      <c r="MEL29" s="80"/>
      <c r="MEM29" s="80"/>
      <c r="MEN29" s="80"/>
      <c r="MEO29" s="80"/>
      <c r="MEP29" s="80"/>
      <c r="MEQ29" s="80"/>
      <c r="MER29" s="80"/>
      <c r="MES29" s="80"/>
      <c r="MET29" s="80"/>
      <c r="MEU29" s="80"/>
      <c r="MEV29" s="80"/>
      <c r="MEW29" s="80"/>
      <c r="MEX29" s="80"/>
      <c r="MEY29" s="80"/>
      <c r="MEZ29" s="80"/>
      <c r="MFA29" s="80"/>
      <c r="MFB29" s="80"/>
      <c r="MFC29" s="80"/>
      <c r="MFD29" s="80"/>
      <c r="MFE29" s="80"/>
      <c r="MFF29" s="80"/>
      <c r="MFG29" s="80"/>
      <c r="MFH29" s="80"/>
      <c r="MFI29" s="80"/>
      <c r="MFJ29" s="80"/>
      <c r="MFK29" s="80"/>
      <c r="MFL29" s="80"/>
      <c r="MFM29" s="80"/>
      <c r="MFN29" s="80"/>
      <c r="MFO29" s="80"/>
      <c r="MFP29" s="80"/>
      <c r="MFQ29" s="80"/>
      <c r="MFR29" s="80"/>
      <c r="MFS29" s="80"/>
      <c r="MFT29" s="80"/>
      <c r="MFU29" s="80"/>
      <c r="MFV29" s="80"/>
      <c r="MFW29" s="80"/>
      <c r="MFX29" s="80"/>
      <c r="MFY29" s="80"/>
      <c r="MFZ29" s="80"/>
      <c r="MGA29" s="80"/>
      <c r="MGB29" s="80"/>
      <c r="MGC29" s="80"/>
      <c r="MGD29" s="80"/>
      <c r="MGE29" s="80"/>
      <c r="MGF29" s="80"/>
      <c r="MGG29" s="80"/>
      <c r="MGH29" s="80"/>
      <c r="MGI29" s="80"/>
      <c r="MGJ29" s="80"/>
      <c r="MGK29" s="80"/>
      <c r="MGL29" s="80"/>
      <c r="MGM29" s="80"/>
      <c r="MGN29" s="80"/>
      <c r="MGO29" s="80"/>
      <c r="MGP29" s="80"/>
      <c r="MGQ29" s="80"/>
      <c r="MGR29" s="80"/>
      <c r="MGS29" s="80"/>
      <c r="MGT29" s="80"/>
      <c r="MGU29" s="80"/>
      <c r="MGV29" s="80"/>
      <c r="MGW29" s="80"/>
      <c r="MGX29" s="80"/>
      <c r="MGY29" s="80"/>
      <c r="MGZ29" s="80"/>
      <c r="MHA29" s="80"/>
      <c r="MHB29" s="80"/>
      <c r="MHC29" s="80"/>
      <c r="MHD29" s="80"/>
      <c r="MHE29" s="80"/>
      <c r="MHF29" s="80"/>
      <c r="MHG29" s="80"/>
      <c r="MHH29" s="80"/>
      <c r="MHI29" s="80"/>
      <c r="MHJ29" s="80"/>
      <c r="MHK29" s="80"/>
      <c r="MHL29" s="80"/>
      <c r="MHM29" s="80"/>
      <c r="MHN29" s="80"/>
      <c r="MHO29" s="80"/>
      <c r="MHP29" s="80"/>
      <c r="MHQ29" s="80"/>
      <c r="MHR29" s="80"/>
      <c r="MHS29" s="80"/>
      <c r="MHT29" s="80"/>
      <c r="MHU29" s="80"/>
      <c r="MHV29" s="80"/>
      <c r="MHW29" s="80"/>
      <c r="MHX29" s="80"/>
      <c r="MHY29" s="80"/>
      <c r="MHZ29" s="80"/>
      <c r="MIA29" s="80"/>
      <c r="MIB29" s="80"/>
      <c r="MIC29" s="80"/>
      <c r="MID29" s="80"/>
      <c r="MIE29" s="80"/>
      <c r="MIF29" s="80"/>
      <c r="MIG29" s="80"/>
      <c r="MIH29" s="80"/>
      <c r="MII29" s="80"/>
      <c r="MIJ29" s="80"/>
      <c r="MIK29" s="80"/>
      <c r="MIL29" s="80"/>
      <c r="MIM29" s="80"/>
      <c r="MIN29" s="80"/>
      <c r="MIO29" s="80"/>
      <c r="MIP29" s="80"/>
      <c r="MIQ29" s="80"/>
      <c r="MIR29" s="80"/>
      <c r="MIS29" s="80"/>
      <c r="MIT29" s="80"/>
      <c r="MIU29" s="80"/>
      <c r="MIV29" s="80"/>
      <c r="MIW29" s="80"/>
      <c r="MIX29" s="80"/>
      <c r="MIY29" s="80"/>
      <c r="MIZ29" s="80"/>
      <c r="MJA29" s="80"/>
      <c r="MJB29" s="80"/>
      <c r="MJC29" s="80"/>
      <c r="MJD29" s="80"/>
      <c r="MJE29" s="80"/>
      <c r="MJF29" s="80"/>
      <c r="MJG29" s="80"/>
      <c r="MJH29" s="80"/>
      <c r="MJI29" s="80"/>
      <c r="MJJ29" s="80"/>
      <c r="MJK29" s="80"/>
      <c r="MJL29" s="80"/>
      <c r="MJM29" s="80"/>
      <c r="MJN29" s="80"/>
      <c r="MJO29" s="80"/>
      <c r="MJP29" s="80"/>
      <c r="MJQ29" s="80"/>
      <c r="MJR29" s="80"/>
      <c r="MJS29" s="80"/>
      <c r="MJT29" s="80"/>
      <c r="MJU29" s="80"/>
      <c r="MJV29" s="80"/>
      <c r="MJW29" s="80"/>
      <c r="MJX29" s="80"/>
      <c r="MJY29" s="80"/>
      <c r="MJZ29" s="80"/>
      <c r="MKA29" s="80"/>
      <c r="MKB29" s="80"/>
      <c r="MKC29" s="80"/>
      <c r="MKD29" s="80"/>
      <c r="MKE29" s="80"/>
      <c r="MKF29" s="80"/>
      <c r="MKG29" s="80"/>
      <c r="MKH29" s="80"/>
      <c r="MKI29" s="80"/>
      <c r="MKJ29" s="80"/>
      <c r="MKK29" s="80"/>
      <c r="MKL29" s="80"/>
      <c r="MKM29" s="80"/>
      <c r="MKN29" s="80"/>
      <c r="MKO29" s="80"/>
      <c r="MKP29" s="80"/>
      <c r="MKQ29" s="80"/>
      <c r="MKR29" s="80"/>
      <c r="MKS29" s="80"/>
      <c r="MKT29" s="80"/>
      <c r="MKU29" s="80"/>
      <c r="MKV29" s="80"/>
      <c r="MKW29" s="80"/>
      <c r="MKX29" s="80"/>
      <c r="MKY29" s="80"/>
      <c r="MKZ29" s="80"/>
      <c r="MLA29" s="80"/>
      <c r="MLB29" s="80"/>
      <c r="MLC29" s="80"/>
      <c r="MLD29" s="80"/>
      <c r="MLE29" s="80"/>
      <c r="MLF29" s="80"/>
      <c r="MLG29" s="80"/>
      <c r="MLH29" s="80"/>
      <c r="MLI29" s="80"/>
      <c r="MLJ29" s="80"/>
      <c r="MLK29" s="80"/>
      <c r="MLL29" s="80"/>
      <c r="MLM29" s="80"/>
      <c r="MLN29" s="80"/>
      <c r="MLO29" s="80"/>
      <c r="MLP29" s="80"/>
      <c r="MLQ29" s="80"/>
      <c r="MLR29" s="80"/>
      <c r="MLS29" s="80"/>
      <c r="MLT29" s="80"/>
      <c r="MLU29" s="80"/>
      <c r="MLV29" s="80"/>
      <c r="MLW29" s="80"/>
      <c r="MLX29" s="80"/>
      <c r="MLY29" s="80"/>
      <c r="MLZ29" s="80"/>
      <c r="MMA29" s="80"/>
      <c r="MMB29" s="80"/>
      <c r="MMC29" s="80"/>
      <c r="MMD29" s="80"/>
      <c r="MME29" s="80"/>
      <c r="MMF29" s="80"/>
      <c r="MMG29" s="80"/>
      <c r="MMH29" s="80"/>
      <c r="MMI29" s="80"/>
      <c r="MMJ29" s="80"/>
      <c r="MMK29" s="80"/>
      <c r="MML29" s="80"/>
      <c r="MMM29" s="80"/>
      <c r="MMN29" s="80"/>
      <c r="MMO29" s="80"/>
      <c r="MMP29" s="80"/>
      <c r="MMQ29" s="80"/>
      <c r="MMR29" s="80"/>
      <c r="MMS29" s="80"/>
      <c r="MMT29" s="80"/>
      <c r="MMU29" s="80"/>
      <c r="MMV29" s="80"/>
      <c r="MMW29" s="80"/>
      <c r="MMX29" s="80"/>
      <c r="MMY29" s="80"/>
      <c r="MMZ29" s="80"/>
      <c r="MNA29" s="80"/>
      <c r="MNB29" s="80"/>
      <c r="MNC29" s="80"/>
      <c r="MND29" s="80"/>
      <c r="MNE29" s="80"/>
      <c r="MNF29" s="80"/>
      <c r="MNG29" s="80"/>
      <c r="MNH29" s="80"/>
      <c r="MNI29" s="80"/>
      <c r="MNJ29" s="80"/>
      <c r="MNK29" s="80"/>
      <c r="MNL29" s="80"/>
      <c r="MNM29" s="80"/>
      <c r="MNN29" s="80"/>
      <c r="MNO29" s="80"/>
      <c r="MNP29" s="80"/>
      <c r="MNQ29" s="80"/>
      <c r="MNR29" s="80"/>
      <c r="MNS29" s="80"/>
      <c r="MNT29" s="80"/>
      <c r="MNU29" s="80"/>
      <c r="MNV29" s="80"/>
      <c r="MNW29" s="80"/>
      <c r="MNX29" s="80"/>
      <c r="MNY29" s="80"/>
      <c r="MNZ29" s="80"/>
      <c r="MOA29" s="80"/>
      <c r="MOB29" s="80"/>
      <c r="MOC29" s="80"/>
      <c r="MOD29" s="80"/>
      <c r="MOE29" s="80"/>
      <c r="MOF29" s="80"/>
      <c r="MOG29" s="80"/>
      <c r="MOH29" s="80"/>
      <c r="MOI29" s="80"/>
      <c r="MOJ29" s="80"/>
      <c r="MOK29" s="80"/>
      <c r="MOL29" s="80"/>
      <c r="MOM29" s="80"/>
      <c r="MON29" s="80"/>
      <c r="MOO29" s="80"/>
      <c r="MOP29" s="80"/>
      <c r="MOQ29" s="80"/>
      <c r="MOR29" s="80"/>
      <c r="MOS29" s="80"/>
      <c r="MOT29" s="80"/>
      <c r="MOU29" s="80"/>
      <c r="MOV29" s="80"/>
      <c r="MOW29" s="80"/>
      <c r="MOX29" s="80"/>
      <c r="MOY29" s="80"/>
      <c r="MOZ29" s="80"/>
      <c r="MPA29" s="80"/>
      <c r="MPB29" s="80"/>
      <c r="MPC29" s="80"/>
      <c r="MPD29" s="80"/>
      <c r="MPE29" s="80"/>
      <c r="MPF29" s="80"/>
      <c r="MPG29" s="80"/>
      <c r="MPH29" s="80"/>
      <c r="MPI29" s="80"/>
      <c r="MPJ29" s="80"/>
      <c r="MPK29" s="80"/>
      <c r="MPL29" s="80"/>
      <c r="MPM29" s="80"/>
      <c r="MPN29" s="80"/>
      <c r="MPO29" s="80"/>
      <c r="MPP29" s="80"/>
      <c r="MPQ29" s="80"/>
      <c r="MPR29" s="80"/>
      <c r="MPS29" s="80"/>
      <c r="MPT29" s="80"/>
      <c r="MPU29" s="80"/>
      <c r="MPV29" s="80"/>
      <c r="MPW29" s="80"/>
      <c r="MPX29" s="80"/>
      <c r="MPY29" s="80"/>
      <c r="MPZ29" s="80"/>
      <c r="MQA29" s="80"/>
      <c r="MQB29" s="80"/>
      <c r="MQC29" s="80"/>
      <c r="MQD29" s="80"/>
      <c r="MQE29" s="80"/>
      <c r="MQF29" s="80"/>
      <c r="MQG29" s="80"/>
      <c r="MQH29" s="80"/>
      <c r="MQI29" s="80"/>
      <c r="MQJ29" s="80"/>
      <c r="MQK29" s="80"/>
      <c r="MQL29" s="80"/>
      <c r="MQM29" s="80"/>
      <c r="MQN29" s="80"/>
      <c r="MQO29" s="80"/>
      <c r="MQP29" s="80"/>
      <c r="MQQ29" s="80"/>
      <c r="MQR29" s="80"/>
      <c r="MQS29" s="80"/>
      <c r="MQT29" s="80"/>
      <c r="MQU29" s="80"/>
      <c r="MQV29" s="80"/>
      <c r="MQW29" s="80"/>
      <c r="MQX29" s="80"/>
      <c r="MQY29" s="80"/>
      <c r="MQZ29" s="80"/>
      <c r="MRA29" s="80"/>
      <c r="MRB29" s="80"/>
      <c r="MRC29" s="80"/>
      <c r="MRD29" s="80"/>
      <c r="MRE29" s="80"/>
      <c r="MRF29" s="80"/>
      <c r="MRG29" s="80"/>
      <c r="MRH29" s="80"/>
      <c r="MRI29" s="80"/>
      <c r="MRJ29" s="80"/>
      <c r="MRK29" s="80"/>
      <c r="MRL29" s="80"/>
      <c r="MRM29" s="80"/>
      <c r="MRN29" s="80"/>
      <c r="MRO29" s="80"/>
      <c r="MRP29" s="80"/>
      <c r="MRQ29" s="80"/>
      <c r="MRR29" s="80"/>
      <c r="MRS29" s="80"/>
      <c r="MRT29" s="80"/>
      <c r="MRU29" s="80"/>
      <c r="MRV29" s="80"/>
      <c r="MRW29" s="80"/>
      <c r="MRX29" s="80"/>
      <c r="MRY29" s="80"/>
      <c r="MRZ29" s="80"/>
      <c r="MSA29" s="80"/>
      <c r="MSB29" s="80"/>
      <c r="MSC29" s="80"/>
      <c r="MSD29" s="80"/>
      <c r="MSE29" s="80"/>
      <c r="MSF29" s="80"/>
      <c r="MSG29" s="80"/>
      <c r="MSH29" s="80"/>
      <c r="MSI29" s="80"/>
      <c r="MSJ29" s="80"/>
      <c r="MSK29" s="80"/>
      <c r="MSL29" s="80"/>
      <c r="MSM29" s="80"/>
      <c r="MSN29" s="80"/>
      <c r="MSO29" s="80"/>
      <c r="MSP29" s="80"/>
      <c r="MSQ29" s="80"/>
      <c r="MSR29" s="80"/>
      <c r="MSS29" s="80"/>
      <c r="MST29" s="80"/>
      <c r="MSU29" s="80"/>
      <c r="MSV29" s="80"/>
      <c r="MSW29" s="80"/>
      <c r="MSX29" s="80"/>
      <c r="MSY29" s="80"/>
      <c r="MSZ29" s="80"/>
      <c r="MTA29" s="80"/>
      <c r="MTB29" s="80"/>
      <c r="MTC29" s="80"/>
      <c r="MTD29" s="80"/>
      <c r="MTE29" s="80"/>
      <c r="MTF29" s="80"/>
      <c r="MTG29" s="80"/>
      <c r="MTH29" s="80"/>
      <c r="MTI29" s="80"/>
      <c r="MTJ29" s="80"/>
      <c r="MTK29" s="80"/>
      <c r="MTL29" s="80"/>
      <c r="MTM29" s="80"/>
      <c r="MTN29" s="80"/>
      <c r="MTO29" s="80"/>
      <c r="MTP29" s="80"/>
      <c r="MTQ29" s="80"/>
      <c r="MTR29" s="80"/>
      <c r="MTS29" s="80"/>
      <c r="MTT29" s="80"/>
      <c r="MTU29" s="80"/>
      <c r="MTV29" s="80"/>
      <c r="MTW29" s="80"/>
      <c r="MTX29" s="80"/>
      <c r="MTY29" s="80"/>
      <c r="MTZ29" s="80"/>
      <c r="MUA29" s="80"/>
      <c r="MUB29" s="80"/>
      <c r="MUC29" s="80"/>
      <c r="MUD29" s="80"/>
      <c r="MUE29" s="80"/>
      <c r="MUF29" s="80"/>
      <c r="MUG29" s="80"/>
      <c r="MUH29" s="80"/>
      <c r="MUI29" s="80"/>
      <c r="MUJ29" s="80"/>
      <c r="MUK29" s="80"/>
      <c r="MUL29" s="80"/>
      <c r="MUM29" s="80"/>
      <c r="MUN29" s="80"/>
      <c r="MUO29" s="80"/>
      <c r="MUP29" s="80"/>
      <c r="MUQ29" s="80"/>
      <c r="MUR29" s="80"/>
      <c r="MUS29" s="80"/>
      <c r="MUT29" s="80"/>
      <c r="MUU29" s="80"/>
      <c r="MUV29" s="80"/>
      <c r="MUW29" s="80"/>
      <c r="MUX29" s="80"/>
      <c r="MUY29" s="80"/>
      <c r="MUZ29" s="80"/>
      <c r="MVA29" s="80"/>
      <c r="MVB29" s="80"/>
      <c r="MVC29" s="80"/>
      <c r="MVD29" s="80"/>
      <c r="MVE29" s="80"/>
      <c r="MVF29" s="80"/>
      <c r="MVG29" s="80"/>
      <c r="MVH29" s="80"/>
      <c r="MVI29" s="80"/>
      <c r="MVJ29" s="80"/>
      <c r="MVK29" s="80"/>
      <c r="MVL29" s="80"/>
      <c r="MVM29" s="80"/>
      <c r="MVN29" s="80"/>
      <c r="MVO29" s="80"/>
      <c r="MVP29" s="80"/>
      <c r="MVQ29" s="80"/>
      <c r="MVR29" s="80"/>
      <c r="MVS29" s="80"/>
      <c r="MVT29" s="80"/>
      <c r="MVU29" s="80"/>
      <c r="MVV29" s="80"/>
      <c r="MVW29" s="80"/>
      <c r="MVX29" s="80"/>
      <c r="MVY29" s="80"/>
      <c r="MVZ29" s="80"/>
      <c r="MWA29" s="80"/>
      <c r="MWB29" s="80"/>
      <c r="MWC29" s="80"/>
      <c r="MWD29" s="80"/>
      <c r="MWE29" s="80"/>
      <c r="MWF29" s="80"/>
      <c r="MWG29" s="80"/>
      <c r="MWH29" s="80"/>
      <c r="MWI29" s="80"/>
      <c r="MWJ29" s="80"/>
      <c r="MWK29" s="80"/>
      <c r="MWL29" s="80"/>
      <c r="MWM29" s="80"/>
      <c r="MWN29" s="80"/>
      <c r="MWO29" s="80"/>
      <c r="MWP29" s="80"/>
      <c r="MWQ29" s="80"/>
      <c r="MWR29" s="80"/>
      <c r="MWS29" s="80"/>
      <c r="MWT29" s="80"/>
      <c r="MWU29" s="80"/>
      <c r="MWV29" s="80"/>
      <c r="MWW29" s="80"/>
      <c r="MWX29" s="80"/>
      <c r="MWY29" s="80"/>
      <c r="MWZ29" s="80"/>
      <c r="MXA29" s="80"/>
      <c r="MXB29" s="80"/>
      <c r="MXC29" s="80"/>
      <c r="MXD29" s="80"/>
      <c r="MXE29" s="80"/>
      <c r="MXF29" s="80"/>
      <c r="MXG29" s="80"/>
      <c r="MXH29" s="80"/>
      <c r="MXI29" s="80"/>
      <c r="MXJ29" s="80"/>
      <c r="MXK29" s="80"/>
      <c r="MXL29" s="80"/>
      <c r="MXM29" s="80"/>
      <c r="MXN29" s="80"/>
      <c r="MXO29" s="80"/>
      <c r="MXP29" s="80"/>
      <c r="MXQ29" s="80"/>
      <c r="MXR29" s="80"/>
      <c r="MXS29" s="80"/>
      <c r="MXT29" s="80"/>
      <c r="MXU29" s="80"/>
      <c r="MXV29" s="80"/>
      <c r="MXW29" s="80"/>
      <c r="MXX29" s="80"/>
      <c r="MXY29" s="80"/>
      <c r="MXZ29" s="80"/>
      <c r="MYA29" s="80"/>
      <c r="MYB29" s="80"/>
      <c r="MYC29" s="80"/>
      <c r="MYD29" s="80"/>
      <c r="MYE29" s="80"/>
      <c r="MYF29" s="80"/>
      <c r="MYG29" s="80"/>
      <c r="MYH29" s="80"/>
      <c r="MYI29" s="80"/>
      <c r="MYJ29" s="80"/>
      <c r="MYK29" s="80"/>
      <c r="MYL29" s="80"/>
      <c r="MYM29" s="80"/>
      <c r="MYN29" s="80"/>
      <c r="MYO29" s="80"/>
      <c r="MYP29" s="80"/>
      <c r="MYQ29" s="80"/>
      <c r="MYR29" s="80"/>
      <c r="MYS29" s="80"/>
      <c r="MYT29" s="80"/>
      <c r="MYU29" s="80"/>
      <c r="MYV29" s="80"/>
      <c r="MYW29" s="80"/>
      <c r="MYX29" s="80"/>
      <c r="MYY29" s="80"/>
      <c r="MYZ29" s="80"/>
      <c r="MZA29" s="80"/>
      <c r="MZB29" s="80"/>
      <c r="MZC29" s="80"/>
      <c r="MZD29" s="80"/>
      <c r="MZE29" s="80"/>
      <c r="MZF29" s="80"/>
      <c r="MZG29" s="80"/>
      <c r="MZH29" s="80"/>
      <c r="MZI29" s="80"/>
      <c r="MZJ29" s="80"/>
      <c r="MZK29" s="80"/>
      <c r="MZL29" s="80"/>
      <c r="MZM29" s="80"/>
      <c r="MZN29" s="80"/>
      <c r="MZO29" s="80"/>
      <c r="MZP29" s="80"/>
      <c r="MZQ29" s="80"/>
      <c r="MZR29" s="80"/>
      <c r="MZS29" s="80"/>
      <c r="MZT29" s="80"/>
      <c r="MZU29" s="80"/>
      <c r="MZV29" s="80"/>
      <c r="MZW29" s="80"/>
      <c r="MZX29" s="80"/>
      <c r="MZY29" s="80"/>
      <c r="MZZ29" s="80"/>
      <c r="NAA29" s="80"/>
      <c r="NAB29" s="80"/>
      <c r="NAC29" s="80"/>
      <c r="NAD29" s="80"/>
      <c r="NAE29" s="80"/>
      <c r="NAF29" s="80"/>
      <c r="NAG29" s="80"/>
      <c r="NAH29" s="80"/>
      <c r="NAI29" s="80"/>
      <c r="NAJ29" s="80"/>
      <c r="NAK29" s="80"/>
      <c r="NAL29" s="80"/>
      <c r="NAM29" s="80"/>
      <c r="NAN29" s="80"/>
      <c r="NAO29" s="80"/>
      <c r="NAP29" s="80"/>
      <c r="NAQ29" s="80"/>
      <c r="NAR29" s="80"/>
      <c r="NAS29" s="80"/>
      <c r="NAT29" s="80"/>
      <c r="NAU29" s="80"/>
      <c r="NAV29" s="80"/>
      <c r="NAW29" s="80"/>
      <c r="NAX29" s="80"/>
      <c r="NAY29" s="80"/>
      <c r="NAZ29" s="80"/>
      <c r="NBA29" s="80"/>
      <c r="NBB29" s="80"/>
      <c r="NBC29" s="80"/>
      <c r="NBD29" s="80"/>
      <c r="NBE29" s="80"/>
      <c r="NBF29" s="80"/>
      <c r="NBG29" s="80"/>
      <c r="NBH29" s="80"/>
      <c r="NBI29" s="80"/>
      <c r="NBJ29" s="80"/>
      <c r="NBK29" s="80"/>
      <c r="NBL29" s="80"/>
      <c r="NBM29" s="80"/>
      <c r="NBN29" s="80"/>
      <c r="NBO29" s="80"/>
      <c r="NBP29" s="80"/>
      <c r="NBQ29" s="80"/>
      <c r="NBR29" s="80"/>
      <c r="NBS29" s="80"/>
      <c r="NBT29" s="80"/>
      <c r="NBU29" s="80"/>
      <c r="NBV29" s="80"/>
      <c r="NBW29" s="80"/>
      <c r="NBX29" s="80"/>
      <c r="NBY29" s="80"/>
      <c r="NBZ29" s="80"/>
      <c r="NCA29" s="80"/>
      <c r="NCB29" s="80"/>
      <c r="NCC29" s="80"/>
      <c r="NCD29" s="80"/>
      <c r="NCE29" s="80"/>
      <c r="NCF29" s="80"/>
      <c r="NCG29" s="80"/>
      <c r="NCH29" s="80"/>
      <c r="NCI29" s="80"/>
      <c r="NCJ29" s="80"/>
      <c r="NCK29" s="80"/>
      <c r="NCL29" s="80"/>
      <c r="NCM29" s="80"/>
      <c r="NCN29" s="80"/>
      <c r="NCO29" s="80"/>
      <c r="NCP29" s="80"/>
      <c r="NCQ29" s="80"/>
      <c r="NCR29" s="80"/>
      <c r="NCS29" s="80"/>
      <c r="NCT29" s="80"/>
      <c r="NCU29" s="80"/>
      <c r="NCV29" s="80"/>
      <c r="NCW29" s="80"/>
      <c r="NCX29" s="80"/>
      <c r="NCY29" s="80"/>
      <c r="NCZ29" s="80"/>
      <c r="NDA29" s="80"/>
      <c r="NDB29" s="80"/>
      <c r="NDC29" s="80"/>
      <c r="NDD29" s="80"/>
      <c r="NDE29" s="80"/>
      <c r="NDF29" s="80"/>
      <c r="NDG29" s="80"/>
      <c r="NDH29" s="80"/>
      <c r="NDI29" s="80"/>
      <c r="NDJ29" s="80"/>
      <c r="NDK29" s="80"/>
      <c r="NDL29" s="80"/>
      <c r="NDM29" s="80"/>
      <c r="NDN29" s="80"/>
      <c r="NDO29" s="80"/>
      <c r="NDP29" s="80"/>
      <c r="NDQ29" s="80"/>
      <c r="NDR29" s="80"/>
      <c r="NDS29" s="80"/>
      <c r="NDT29" s="80"/>
      <c r="NDU29" s="80"/>
      <c r="NDV29" s="80"/>
      <c r="NDW29" s="80"/>
      <c r="NDX29" s="80"/>
      <c r="NDY29" s="80"/>
      <c r="NDZ29" s="80"/>
      <c r="NEA29" s="80"/>
      <c r="NEB29" s="80"/>
      <c r="NEC29" s="80"/>
      <c r="NED29" s="80"/>
      <c r="NEE29" s="80"/>
      <c r="NEF29" s="80"/>
      <c r="NEG29" s="80"/>
      <c r="NEH29" s="80"/>
      <c r="NEI29" s="80"/>
      <c r="NEJ29" s="80"/>
      <c r="NEK29" s="80"/>
      <c r="NEL29" s="80"/>
      <c r="NEM29" s="80"/>
      <c r="NEN29" s="80"/>
      <c r="NEO29" s="80"/>
      <c r="NEP29" s="80"/>
      <c r="NEQ29" s="80"/>
      <c r="NER29" s="80"/>
      <c r="NES29" s="80"/>
      <c r="NET29" s="80"/>
      <c r="NEU29" s="80"/>
      <c r="NEV29" s="80"/>
      <c r="NEW29" s="80"/>
      <c r="NEX29" s="80"/>
      <c r="NEY29" s="80"/>
      <c r="NEZ29" s="80"/>
      <c r="NFA29" s="80"/>
      <c r="NFB29" s="80"/>
      <c r="NFC29" s="80"/>
      <c r="NFD29" s="80"/>
      <c r="NFE29" s="80"/>
      <c r="NFF29" s="80"/>
      <c r="NFG29" s="80"/>
      <c r="NFH29" s="80"/>
      <c r="NFI29" s="80"/>
      <c r="NFJ29" s="80"/>
      <c r="NFK29" s="80"/>
      <c r="NFL29" s="80"/>
      <c r="NFM29" s="80"/>
      <c r="NFN29" s="80"/>
      <c r="NFO29" s="80"/>
      <c r="NFP29" s="80"/>
      <c r="NFQ29" s="80"/>
      <c r="NFR29" s="80"/>
      <c r="NFS29" s="80"/>
      <c r="NFT29" s="80"/>
      <c r="NFU29" s="80"/>
      <c r="NFV29" s="80"/>
      <c r="NFW29" s="80"/>
      <c r="NFX29" s="80"/>
      <c r="NFY29" s="80"/>
      <c r="NFZ29" s="80"/>
      <c r="NGA29" s="80"/>
      <c r="NGB29" s="80"/>
      <c r="NGC29" s="80"/>
      <c r="NGD29" s="80"/>
      <c r="NGE29" s="80"/>
      <c r="NGF29" s="80"/>
      <c r="NGG29" s="80"/>
      <c r="NGH29" s="80"/>
      <c r="NGI29" s="80"/>
      <c r="NGJ29" s="80"/>
      <c r="NGK29" s="80"/>
      <c r="NGL29" s="80"/>
      <c r="NGM29" s="80"/>
      <c r="NGN29" s="80"/>
      <c r="NGO29" s="80"/>
      <c r="NGP29" s="80"/>
      <c r="NGQ29" s="80"/>
      <c r="NGR29" s="80"/>
      <c r="NGS29" s="80"/>
      <c r="NGT29" s="80"/>
      <c r="NGU29" s="80"/>
      <c r="NGV29" s="80"/>
      <c r="NGW29" s="80"/>
      <c r="NGX29" s="80"/>
      <c r="NGY29" s="80"/>
      <c r="NGZ29" s="80"/>
      <c r="NHA29" s="80"/>
      <c r="NHB29" s="80"/>
      <c r="NHC29" s="80"/>
      <c r="NHD29" s="80"/>
      <c r="NHE29" s="80"/>
      <c r="NHF29" s="80"/>
      <c r="NHG29" s="80"/>
      <c r="NHH29" s="80"/>
      <c r="NHI29" s="80"/>
      <c r="NHJ29" s="80"/>
      <c r="NHK29" s="80"/>
      <c r="NHL29" s="80"/>
      <c r="NHM29" s="80"/>
      <c r="NHN29" s="80"/>
      <c r="NHO29" s="80"/>
      <c r="NHP29" s="80"/>
      <c r="NHQ29" s="80"/>
      <c r="NHR29" s="80"/>
      <c r="NHS29" s="80"/>
      <c r="NHT29" s="80"/>
      <c r="NHU29" s="80"/>
      <c r="NHV29" s="80"/>
      <c r="NHW29" s="80"/>
      <c r="NHX29" s="80"/>
      <c r="NHY29" s="80"/>
      <c r="NHZ29" s="80"/>
      <c r="NIA29" s="80"/>
      <c r="NIB29" s="80"/>
      <c r="NIC29" s="80"/>
      <c r="NID29" s="80"/>
      <c r="NIE29" s="80"/>
      <c r="NIF29" s="80"/>
      <c r="NIG29" s="80"/>
      <c r="NIH29" s="80"/>
      <c r="NII29" s="80"/>
      <c r="NIJ29" s="80"/>
      <c r="NIK29" s="80"/>
      <c r="NIL29" s="80"/>
      <c r="NIM29" s="80"/>
      <c r="NIN29" s="80"/>
      <c r="NIO29" s="80"/>
      <c r="NIP29" s="80"/>
      <c r="NIQ29" s="80"/>
      <c r="NIR29" s="80"/>
      <c r="NIS29" s="80"/>
      <c r="NIT29" s="80"/>
      <c r="NIU29" s="80"/>
      <c r="NIV29" s="80"/>
      <c r="NIW29" s="80"/>
      <c r="NIX29" s="80"/>
      <c r="NIY29" s="80"/>
      <c r="NIZ29" s="80"/>
      <c r="NJA29" s="80"/>
      <c r="NJB29" s="80"/>
      <c r="NJC29" s="80"/>
      <c r="NJD29" s="80"/>
      <c r="NJE29" s="80"/>
      <c r="NJF29" s="80"/>
      <c r="NJG29" s="80"/>
      <c r="NJH29" s="80"/>
      <c r="NJI29" s="80"/>
      <c r="NJJ29" s="80"/>
      <c r="NJK29" s="80"/>
      <c r="NJL29" s="80"/>
      <c r="NJM29" s="80"/>
      <c r="NJN29" s="80"/>
      <c r="NJO29" s="80"/>
      <c r="NJP29" s="80"/>
      <c r="NJQ29" s="80"/>
      <c r="NJR29" s="80"/>
      <c r="NJS29" s="80"/>
      <c r="NJT29" s="80"/>
      <c r="NJU29" s="80"/>
      <c r="NJV29" s="80"/>
      <c r="NJW29" s="80"/>
      <c r="NJX29" s="80"/>
      <c r="NJY29" s="80"/>
      <c r="NJZ29" s="80"/>
      <c r="NKA29" s="80"/>
      <c r="NKB29" s="80"/>
      <c r="NKC29" s="80"/>
      <c r="NKD29" s="80"/>
      <c r="NKE29" s="80"/>
      <c r="NKF29" s="80"/>
      <c r="NKG29" s="80"/>
      <c r="NKH29" s="80"/>
      <c r="NKI29" s="80"/>
      <c r="NKJ29" s="80"/>
      <c r="NKK29" s="80"/>
      <c r="NKL29" s="80"/>
      <c r="NKM29" s="80"/>
      <c r="NKN29" s="80"/>
      <c r="NKO29" s="80"/>
      <c r="NKP29" s="80"/>
      <c r="NKQ29" s="80"/>
      <c r="NKR29" s="80"/>
      <c r="NKS29" s="80"/>
      <c r="NKT29" s="80"/>
      <c r="NKU29" s="80"/>
      <c r="NKV29" s="80"/>
      <c r="NKW29" s="80"/>
      <c r="NKX29" s="80"/>
      <c r="NKY29" s="80"/>
      <c r="NKZ29" s="80"/>
      <c r="NLA29" s="80"/>
      <c r="NLB29" s="80"/>
      <c r="NLC29" s="80"/>
      <c r="NLD29" s="80"/>
      <c r="NLE29" s="80"/>
      <c r="NLF29" s="80"/>
      <c r="NLG29" s="80"/>
      <c r="NLH29" s="80"/>
      <c r="NLI29" s="80"/>
      <c r="NLJ29" s="80"/>
      <c r="NLK29" s="80"/>
      <c r="NLL29" s="80"/>
      <c r="NLM29" s="80"/>
      <c r="NLN29" s="80"/>
      <c r="NLO29" s="80"/>
      <c r="NLP29" s="80"/>
      <c r="NLQ29" s="80"/>
      <c r="NLR29" s="80"/>
      <c r="NLS29" s="80"/>
      <c r="NLT29" s="80"/>
      <c r="NLU29" s="80"/>
      <c r="NLV29" s="80"/>
      <c r="NLW29" s="80"/>
      <c r="NLX29" s="80"/>
      <c r="NLY29" s="80"/>
      <c r="NLZ29" s="80"/>
      <c r="NMA29" s="80"/>
      <c r="NMB29" s="80"/>
      <c r="NMC29" s="80"/>
      <c r="NMD29" s="80"/>
      <c r="NME29" s="80"/>
      <c r="NMF29" s="80"/>
      <c r="NMG29" s="80"/>
      <c r="NMH29" s="80"/>
      <c r="NMI29" s="80"/>
      <c r="NMJ29" s="80"/>
      <c r="NMK29" s="80"/>
      <c r="NML29" s="80"/>
      <c r="NMM29" s="80"/>
      <c r="NMN29" s="80"/>
      <c r="NMO29" s="80"/>
      <c r="NMP29" s="80"/>
      <c r="NMQ29" s="80"/>
      <c r="NMR29" s="80"/>
      <c r="NMS29" s="80"/>
      <c r="NMT29" s="80"/>
      <c r="NMU29" s="80"/>
      <c r="NMV29" s="80"/>
      <c r="NMW29" s="80"/>
      <c r="NMX29" s="80"/>
      <c r="NMY29" s="80"/>
      <c r="NMZ29" s="80"/>
      <c r="NNA29" s="80"/>
      <c r="NNB29" s="80"/>
      <c r="NNC29" s="80"/>
      <c r="NND29" s="80"/>
      <c r="NNE29" s="80"/>
      <c r="NNF29" s="80"/>
      <c r="NNG29" s="80"/>
      <c r="NNH29" s="80"/>
      <c r="NNI29" s="80"/>
      <c r="NNJ29" s="80"/>
      <c r="NNK29" s="80"/>
      <c r="NNL29" s="80"/>
      <c r="NNM29" s="80"/>
      <c r="NNN29" s="80"/>
      <c r="NNO29" s="80"/>
      <c r="NNP29" s="80"/>
      <c r="NNQ29" s="80"/>
      <c r="NNR29" s="80"/>
      <c r="NNS29" s="80"/>
      <c r="NNT29" s="80"/>
      <c r="NNU29" s="80"/>
      <c r="NNV29" s="80"/>
      <c r="NNW29" s="80"/>
      <c r="NNX29" s="80"/>
      <c r="NNY29" s="80"/>
      <c r="NNZ29" s="80"/>
      <c r="NOA29" s="80"/>
      <c r="NOB29" s="80"/>
      <c r="NOC29" s="80"/>
      <c r="NOD29" s="80"/>
      <c r="NOE29" s="80"/>
      <c r="NOF29" s="80"/>
      <c r="NOG29" s="80"/>
      <c r="NOH29" s="80"/>
      <c r="NOI29" s="80"/>
      <c r="NOJ29" s="80"/>
      <c r="NOK29" s="80"/>
      <c r="NOL29" s="80"/>
      <c r="NOM29" s="80"/>
      <c r="NON29" s="80"/>
      <c r="NOO29" s="80"/>
      <c r="NOP29" s="80"/>
      <c r="NOQ29" s="80"/>
      <c r="NOR29" s="80"/>
      <c r="NOS29" s="80"/>
      <c r="NOT29" s="80"/>
      <c r="NOU29" s="80"/>
      <c r="NOV29" s="80"/>
      <c r="NOW29" s="80"/>
      <c r="NOX29" s="80"/>
      <c r="NOY29" s="80"/>
      <c r="NOZ29" s="80"/>
      <c r="NPA29" s="80"/>
      <c r="NPB29" s="80"/>
      <c r="NPC29" s="80"/>
      <c r="NPD29" s="80"/>
      <c r="NPE29" s="80"/>
      <c r="NPF29" s="80"/>
      <c r="NPG29" s="80"/>
      <c r="NPH29" s="80"/>
      <c r="NPI29" s="80"/>
      <c r="NPJ29" s="80"/>
      <c r="NPK29" s="80"/>
      <c r="NPL29" s="80"/>
      <c r="NPM29" s="80"/>
      <c r="NPN29" s="80"/>
      <c r="NPO29" s="80"/>
      <c r="NPP29" s="80"/>
      <c r="NPQ29" s="80"/>
      <c r="NPR29" s="80"/>
      <c r="NPS29" s="80"/>
      <c r="NPT29" s="80"/>
      <c r="NPU29" s="80"/>
      <c r="NPV29" s="80"/>
      <c r="NPW29" s="80"/>
      <c r="NPX29" s="80"/>
      <c r="NPY29" s="80"/>
      <c r="NPZ29" s="80"/>
      <c r="NQA29" s="80"/>
      <c r="NQB29" s="80"/>
      <c r="NQC29" s="80"/>
      <c r="NQD29" s="80"/>
      <c r="NQE29" s="80"/>
      <c r="NQF29" s="80"/>
      <c r="NQG29" s="80"/>
      <c r="NQH29" s="80"/>
      <c r="NQI29" s="80"/>
      <c r="NQJ29" s="80"/>
      <c r="NQK29" s="80"/>
      <c r="NQL29" s="80"/>
      <c r="NQM29" s="80"/>
      <c r="NQN29" s="80"/>
      <c r="NQO29" s="80"/>
      <c r="NQP29" s="80"/>
      <c r="NQQ29" s="80"/>
      <c r="NQR29" s="80"/>
      <c r="NQS29" s="80"/>
      <c r="NQT29" s="80"/>
      <c r="NQU29" s="80"/>
      <c r="NQV29" s="80"/>
      <c r="NQW29" s="80"/>
      <c r="NQX29" s="80"/>
      <c r="NQY29" s="80"/>
      <c r="NQZ29" s="80"/>
      <c r="NRA29" s="80"/>
      <c r="NRB29" s="80"/>
      <c r="NRC29" s="80"/>
      <c r="NRD29" s="80"/>
      <c r="NRE29" s="80"/>
      <c r="NRF29" s="80"/>
      <c r="NRG29" s="80"/>
      <c r="NRH29" s="80"/>
      <c r="NRI29" s="80"/>
      <c r="NRJ29" s="80"/>
      <c r="NRK29" s="80"/>
      <c r="NRL29" s="80"/>
      <c r="NRM29" s="80"/>
      <c r="NRN29" s="80"/>
      <c r="NRO29" s="80"/>
      <c r="NRP29" s="80"/>
      <c r="NRQ29" s="80"/>
      <c r="NRR29" s="80"/>
      <c r="NRS29" s="80"/>
      <c r="NRT29" s="80"/>
      <c r="NRU29" s="80"/>
      <c r="NRV29" s="80"/>
      <c r="NRW29" s="80"/>
      <c r="NRX29" s="80"/>
      <c r="NRY29" s="80"/>
      <c r="NRZ29" s="80"/>
      <c r="NSA29" s="80"/>
      <c r="NSB29" s="80"/>
      <c r="NSC29" s="80"/>
      <c r="NSD29" s="80"/>
      <c r="NSE29" s="80"/>
      <c r="NSF29" s="80"/>
      <c r="NSG29" s="80"/>
      <c r="NSH29" s="80"/>
      <c r="NSI29" s="80"/>
      <c r="NSJ29" s="80"/>
      <c r="NSK29" s="80"/>
      <c r="NSL29" s="80"/>
      <c r="NSM29" s="80"/>
      <c r="NSN29" s="80"/>
      <c r="NSO29" s="80"/>
      <c r="NSP29" s="80"/>
      <c r="NSQ29" s="80"/>
      <c r="NSR29" s="80"/>
      <c r="NSS29" s="80"/>
      <c r="NST29" s="80"/>
      <c r="NSU29" s="80"/>
      <c r="NSV29" s="80"/>
      <c r="NSW29" s="80"/>
      <c r="NSX29" s="80"/>
      <c r="NSY29" s="80"/>
      <c r="NSZ29" s="80"/>
      <c r="NTA29" s="80"/>
      <c r="NTB29" s="80"/>
      <c r="NTC29" s="80"/>
      <c r="NTD29" s="80"/>
      <c r="NTE29" s="80"/>
      <c r="NTF29" s="80"/>
      <c r="NTG29" s="80"/>
      <c r="NTH29" s="80"/>
      <c r="NTI29" s="80"/>
      <c r="NTJ29" s="80"/>
      <c r="NTK29" s="80"/>
      <c r="NTL29" s="80"/>
      <c r="NTM29" s="80"/>
      <c r="NTN29" s="80"/>
      <c r="NTO29" s="80"/>
      <c r="NTP29" s="80"/>
      <c r="NTQ29" s="80"/>
      <c r="NTR29" s="80"/>
      <c r="NTS29" s="80"/>
      <c r="NTT29" s="80"/>
      <c r="NTU29" s="80"/>
      <c r="NTV29" s="80"/>
      <c r="NTW29" s="80"/>
      <c r="NTX29" s="80"/>
      <c r="NTY29" s="80"/>
      <c r="NTZ29" s="80"/>
      <c r="NUA29" s="80"/>
      <c r="NUB29" s="80"/>
      <c r="NUC29" s="80"/>
      <c r="NUD29" s="80"/>
      <c r="NUE29" s="80"/>
      <c r="NUF29" s="80"/>
      <c r="NUG29" s="80"/>
      <c r="NUH29" s="80"/>
      <c r="NUI29" s="80"/>
      <c r="NUJ29" s="80"/>
      <c r="NUK29" s="80"/>
      <c r="NUL29" s="80"/>
      <c r="NUM29" s="80"/>
      <c r="NUN29" s="80"/>
      <c r="NUO29" s="80"/>
      <c r="NUP29" s="80"/>
      <c r="NUQ29" s="80"/>
      <c r="NUR29" s="80"/>
      <c r="NUS29" s="80"/>
      <c r="NUT29" s="80"/>
      <c r="NUU29" s="80"/>
      <c r="NUV29" s="80"/>
      <c r="NUW29" s="80"/>
      <c r="NUX29" s="80"/>
      <c r="NUY29" s="80"/>
      <c r="NUZ29" s="80"/>
      <c r="NVA29" s="80"/>
      <c r="NVB29" s="80"/>
      <c r="NVC29" s="80"/>
      <c r="NVD29" s="80"/>
      <c r="NVE29" s="80"/>
      <c r="NVF29" s="80"/>
      <c r="NVG29" s="80"/>
      <c r="NVH29" s="80"/>
      <c r="NVI29" s="80"/>
      <c r="NVJ29" s="80"/>
      <c r="NVK29" s="80"/>
      <c r="NVL29" s="80"/>
      <c r="NVM29" s="80"/>
      <c r="NVN29" s="80"/>
      <c r="NVO29" s="80"/>
      <c r="NVP29" s="80"/>
      <c r="NVQ29" s="80"/>
      <c r="NVR29" s="80"/>
      <c r="NVS29" s="80"/>
      <c r="NVT29" s="80"/>
      <c r="NVU29" s="80"/>
      <c r="NVV29" s="80"/>
      <c r="NVW29" s="80"/>
      <c r="NVX29" s="80"/>
      <c r="NVY29" s="80"/>
      <c r="NVZ29" s="80"/>
      <c r="NWA29" s="80"/>
      <c r="NWB29" s="80"/>
      <c r="NWC29" s="80"/>
      <c r="NWD29" s="80"/>
      <c r="NWE29" s="80"/>
      <c r="NWF29" s="80"/>
      <c r="NWG29" s="80"/>
      <c r="NWH29" s="80"/>
      <c r="NWI29" s="80"/>
      <c r="NWJ29" s="80"/>
      <c r="NWK29" s="80"/>
      <c r="NWL29" s="80"/>
      <c r="NWM29" s="80"/>
      <c r="NWN29" s="80"/>
      <c r="NWO29" s="80"/>
      <c r="NWP29" s="80"/>
      <c r="NWQ29" s="80"/>
      <c r="NWR29" s="80"/>
      <c r="NWS29" s="80"/>
      <c r="NWT29" s="80"/>
      <c r="NWU29" s="80"/>
      <c r="NWV29" s="80"/>
      <c r="NWW29" s="80"/>
      <c r="NWX29" s="80"/>
      <c r="NWY29" s="80"/>
      <c r="NWZ29" s="80"/>
      <c r="NXA29" s="80"/>
      <c r="NXB29" s="80"/>
      <c r="NXC29" s="80"/>
      <c r="NXD29" s="80"/>
      <c r="NXE29" s="80"/>
      <c r="NXF29" s="80"/>
      <c r="NXG29" s="80"/>
      <c r="NXH29" s="80"/>
      <c r="NXI29" s="80"/>
      <c r="NXJ29" s="80"/>
      <c r="NXK29" s="80"/>
      <c r="NXL29" s="80"/>
      <c r="NXM29" s="80"/>
      <c r="NXN29" s="80"/>
      <c r="NXO29" s="80"/>
      <c r="NXP29" s="80"/>
      <c r="NXQ29" s="80"/>
      <c r="NXR29" s="80"/>
      <c r="NXS29" s="80"/>
      <c r="NXT29" s="80"/>
      <c r="NXU29" s="80"/>
      <c r="NXV29" s="80"/>
      <c r="NXW29" s="80"/>
      <c r="NXX29" s="80"/>
      <c r="NXY29" s="80"/>
      <c r="NXZ29" s="80"/>
      <c r="NYA29" s="80"/>
      <c r="NYB29" s="80"/>
      <c r="NYC29" s="80"/>
      <c r="NYD29" s="80"/>
      <c r="NYE29" s="80"/>
      <c r="NYF29" s="80"/>
      <c r="NYG29" s="80"/>
      <c r="NYH29" s="80"/>
      <c r="NYI29" s="80"/>
      <c r="NYJ29" s="80"/>
      <c r="NYK29" s="80"/>
      <c r="NYL29" s="80"/>
      <c r="NYM29" s="80"/>
      <c r="NYN29" s="80"/>
      <c r="NYO29" s="80"/>
      <c r="NYP29" s="80"/>
      <c r="NYQ29" s="80"/>
      <c r="NYR29" s="80"/>
      <c r="NYS29" s="80"/>
      <c r="NYT29" s="80"/>
      <c r="NYU29" s="80"/>
      <c r="NYV29" s="80"/>
      <c r="NYW29" s="80"/>
      <c r="NYX29" s="80"/>
      <c r="NYY29" s="80"/>
      <c r="NYZ29" s="80"/>
      <c r="NZA29" s="80"/>
      <c r="NZB29" s="80"/>
      <c r="NZC29" s="80"/>
      <c r="NZD29" s="80"/>
      <c r="NZE29" s="80"/>
      <c r="NZF29" s="80"/>
      <c r="NZG29" s="80"/>
      <c r="NZH29" s="80"/>
      <c r="NZI29" s="80"/>
      <c r="NZJ29" s="80"/>
      <c r="NZK29" s="80"/>
      <c r="NZL29" s="80"/>
      <c r="NZM29" s="80"/>
      <c r="NZN29" s="80"/>
      <c r="NZO29" s="80"/>
      <c r="NZP29" s="80"/>
      <c r="NZQ29" s="80"/>
      <c r="NZR29" s="80"/>
      <c r="NZS29" s="80"/>
      <c r="NZT29" s="80"/>
      <c r="NZU29" s="80"/>
      <c r="NZV29" s="80"/>
      <c r="NZW29" s="80"/>
      <c r="NZX29" s="80"/>
      <c r="NZY29" s="80"/>
      <c r="NZZ29" s="80"/>
      <c r="OAA29" s="80"/>
      <c r="OAB29" s="80"/>
      <c r="OAC29" s="80"/>
      <c r="OAD29" s="80"/>
      <c r="OAE29" s="80"/>
      <c r="OAF29" s="80"/>
      <c r="OAG29" s="80"/>
      <c r="OAH29" s="80"/>
      <c r="OAI29" s="80"/>
      <c r="OAJ29" s="80"/>
      <c r="OAK29" s="80"/>
      <c r="OAL29" s="80"/>
      <c r="OAM29" s="80"/>
      <c r="OAN29" s="80"/>
      <c r="OAO29" s="80"/>
      <c r="OAP29" s="80"/>
      <c r="OAQ29" s="80"/>
      <c r="OAR29" s="80"/>
      <c r="OAS29" s="80"/>
      <c r="OAT29" s="80"/>
      <c r="OAU29" s="80"/>
      <c r="OAV29" s="80"/>
      <c r="OAW29" s="80"/>
      <c r="OAX29" s="80"/>
      <c r="OAY29" s="80"/>
      <c r="OAZ29" s="80"/>
      <c r="OBA29" s="80"/>
      <c r="OBB29" s="80"/>
      <c r="OBC29" s="80"/>
      <c r="OBD29" s="80"/>
      <c r="OBE29" s="80"/>
      <c r="OBF29" s="80"/>
      <c r="OBG29" s="80"/>
      <c r="OBH29" s="80"/>
      <c r="OBI29" s="80"/>
      <c r="OBJ29" s="80"/>
      <c r="OBK29" s="80"/>
      <c r="OBL29" s="80"/>
      <c r="OBM29" s="80"/>
      <c r="OBN29" s="80"/>
      <c r="OBO29" s="80"/>
      <c r="OBP29" s="80"/>
      <c r="OBQ29" s="80"/>
      <c r="OBR29" s="80"/>
      <c r="OBS29" s="80"/>
      <c r="OBT29" s="80"/>
      <c r="OBU29" s="80"/>
      <c r="OBV29" s="80"/>
      <c r="OBW29" s="80"/>
      <c r="OBX29" s="80"/>
      <c r="OBY29" s="80"/>
      <c r="OBZ29" s="80"/>
      <c r="OCA29" s="80"/>
      <c r="OCB29" s="80"/>
      <c r="OCC29" s="80"/>
      <c r="OCD29" s="80"/>
      <c r="OCE29" s="80"/>
      <c r="OCF29" s="80"/>
      <c r="OCG29" s="80"/>
      <c r="OCH29" s="80"/>
      <c r="OCI29" s="80"/>
      <c r="OCJ29" s="80"/>
      <c r="OCK29" s="80"/>
      <c r="OCL29" s="80"/>
      <c r="OCM29" s="80"/>
      <c r="OCN29" s="80"/>
      <c r="OCO29" s="80"/>
      <c r="OCP29" s="80"/>
      <c r="OCQ29" s="80"/>
      <c r="OCR29" s="80"/>
      <c r="OCS29" s="80"/>
      <c r="OCT29" s="80"/>
      <c r="OCU29" s="80"/>
      <c r="OCV29" s="80"/>
      <c r="OCW29" s="80"/>
      <c r="OCX29" s="80"/>
      <c r="OCY29" s="80"/>
      <c r="OCZ29" s="80"/>
      <c r="ODA29" s="80"/>
      <c r="ODB29" s="80"/>
      <c r="ODC29" s="80"/>
      <c r="ODD29" s="80"/>
      <c r="ODE29" s="80"/>
      <c r="ODF29" s="80"/>
      <c r="ODG29" s="80"/>
      <c r="ODH29" s="80"/>
      <c r="ODI29" s="80"/>
      <c r="ODJ29" s="80"/>
      <c r="ODK29" s="80"/>
      <c r="ODL29" s="80"/>
      <c r="ODM29" s="80"/>
      <c r="ODN29" s="80"/>
      <c r="ODO29" s="80"/>
      <c r="ODP29" s="80"/>
      <c r="ODQ29" s="80"/>
      <c r="ODR29" s="80"/>
      <c r="ODS29" s="80"/>
      <c r="ODT29" s="80"/>
      <c r="ODU29" s="80"/>
      <c r="ODV29" s="80"/>
      <c r="ODW29" s="80"/>
      <c r="ODX29" s="80"/>
      <c r="ODY29" s="80"/>
      <c r="ODZ29" s="80"/>
      <c r="OEA29" s="80"/>
      <c r="OEB29" s="80"/>
      <c r="OEC29" s="80"/>
      <c r="OED29" s="80"/>
      <c r="OEE29" s="80"/>
      <c r="OEF29" s="80"/>
      <c r="OEG29" s="80"/>
      <c r="OEH29" s="80"/>
      <c r="OEI29" s="80"/>
      <c r="OEJ29" s="80"/>
      <c r="OEK29" s="80"/>
      <c r="OEL29" s="80"/>
      <c r="OEM29" s="80"/>
      <c r="OEN29" s="80"/>
      <c r="OEO29" s="80"/>
      <c r="OEP29" s="80"/>
      <c r="OEQ29" s="80"/>
      <c r="OER29" s="80"/>
      <c r="OES29" s="80"/>
      <c r="OET29" s="80"/>
      <c r="OEU29" s="80"/>
      <c r="OEV29" s="80"/>
      <c r="OEW29" s="80"/>
      <c r="OEX29" s="80"/>
      <c r="OEY29" s="80"/>
      <c r="OEZ29" s="80"/>
      <c r="OFA29" s="80"/>
      <c r="OFB29" s="80"/>
      <c r="OFC29" s="80"/>
      <c r="OFD29" s="80"/>
      <c r="OFE29" s="80"/>
      <c r="OFF29" s="80"/>
      <c r="OFG29" s="80"/>
      <c r="OFH29" s="80"/>
      <c r="OFI29" s="80"/>
      <c r="OFJ29" s="80"/>
      <c r="OFK29" s="80"/>
      <c r="OFL29" s="80"/>
      <c r="OFM29" s="80"/>
      <c r="OFN29" s="80"/>
      <c r="OFO29" s="80"/>
      <c r="OFP29" s="80"/>
      <c r="OFQ29" s="80"/>
      <c r="OFR29" s="80"/>
      <c r="OFS29" s="80"/>
      <c r="OFT29" s="80"/>
      <c r="OFU29" s="80"/>
      <c r="OFV29" s="80"/>
      <c r="OFW29" s="80"/>
      <c r="OFX29" s="80"/>
      <c r="OFY29" s="80"/>
      <c r="OFZ29" s="80"/>
      <c r="OGA29" s="80"/>
      <c r="OGB29" s="80"/>
      <c r="OGC29" s="80"/>
      <c r="OGD29" s="80"/>
      <c r="OGE29" s="80"/>
      <c r="OGF29" s="80"/>
      <c r="OGG29" s="80"/>
      <c r="OGH29" s="80"/>
      <c r="OGI29" s="80"/>
      <c r="OGJ29" s="80"/>
      <c r="OGK29" s="80"/>
      <c r="OGL29" s="80"/>
      <c r="OGM29" s="80"/>
      <c r="OGN29" s="80"/>
      <c r="OGO29" s="80"/>
      <c r="OGP29" s="80"/>
      <c r="OGQ29" s="80"/>
      <c r="OGR29" s="80"/>
      <c r="OGS29" s="80"/>
      <c r="OGT29" s="80"/>
      <c r="OGU29" s="80"/>
      <c r="OGV29" s="80"/>
      <c r="OGW29" s="80"/>
      <c r="OGX29" s="80"/>
      <c r="OGY29" s="80"/>
      <c r="OGZ29" s="80"/>
      <c r="OHA29" s="80"/>
      <c r="OHB29" s="80"/>
      <c r="OHC29" s="80"/>
      <c r="OHD29" s="80"/>
      <c r="OHE29" s="80"/>
      <c r="OHF29" s="80"/>
      <c r="OHG29" s="80"/>
      <c r="OHH29" s="80"/>
      <c r="OHI29" s="80"/>
      <c r="OHJ29" s="80"/>
      <c r="OHK29" s="80"/>
      <c r="OHL29" s="80"/>
      <c r="OHM29" s="80"/>
      <c r="OHN29" s="80"/>
      <c r="OHO29" s="80"/>
      <c r="OHP29" s="80"/>
      <c r="OHQ29" s="80"/>
      <c r="OHR29" s="80"/>
      <c r="OHS29" s="80"/>
      <c r="OHT29" s="80"/>
      <c r="OHU29" s="80"/>
      <c r="OHV29" s="80"/>
      <c r="OHW29" s="80"/>
      <c r="OHX29" s="80"/>
      <c r="OHY29" s="80"/>
      <c r="OHZ29" s="80"/>
      <c r="OIA29" s="80"/>
      <c r="OIB29" s="80"/>
      <c r="OIC29" s="80"/>
      <c r="OID29" s="80"/>
      <c r="OIE29" s="80"/>
      <c r="OIF29" s="80"/>
      <c r="OIG29" s="80"/>
      <c r="OIH29" s="80"/>
      <c r="OII29" s="80"/>
      <c r="OIJ29" s="80"/>
      <c r="OIK29" s="80"/>
      <c r="OIL29" s="80"/>
      <c r="OIM29" s="80"/>
      <c r="OIN29" s="80"/>
      <c r="OIO29" s="80"/>
      <c r="OIP29" s="80"/>
      <c r="OIQ29" s="80"/>
      <c r="OIR29" s="80"/>
      <c r="OIS29" s="80"/>
      <c r="OIT29" s="80"/>
      <c r="OIU29" s="80"/>
      <c r="OIV29" s="80"/>
      <c r="OIW29" s="80"/>
      <c r="OIX29" s="80"/>
      <c r="OIY29" s="80"/>
      <c r="OIZ29" s="80"/>
      <c r="OJA29" s="80"/>
      <c r="OJB29" s="80"/>
      <c r="OJC29" s="80"/>
      <c r="OJD29" s="80"/>
      <c r="OJE29" s="80"/>
      <c r="OJF29" s="80"/>
      <c r="OJG29" s="80"/>
      <c r="OJH29" s="80"/>
      <c r="OJI29" s="80"/>
      <c r="OJJ29" s="80"/>
      <c r="OJK29" s="80"/>
      <c r="OJL29" s="80"/>
      <c r="OJM29" s="80"/>
      <c r="OJN29" s="80"/>
      <c r="OJO29" s="80"/>
      <c r="OJP29" s="80"/>
      <c r="OJQ29" s="80"/>
      <c r="OJR29" s="80"/>
      <c r="OJS29" s="80"/>
      <c r="OJT29" s="80"/>
      <c r="OJU29" s="80"/>
      <c r="OJV29" s="80"/>
      <c r="OJW29" s="80"/>
      <c r="OJX29" s="80"/>
      <c r="OJY29" s="80"/>
      <c r="OJZ29" s="80"/>
      <c r="OKA29" s="80"/>
      <c r="OKB29" s="80"/>
      <c r="OKC29" s="80"/>
      <c r="OKD29" s="80"/>
      <c r="OKE29" s="80"/>
      <c r="OKF29" s="80"/>
      <c r="OKG29" s="80"/>
      <c r="OKH29" s="80"/>
      <c r="OKI29" s="80"/>
      <c r="OKJ29" s="80"/>
      <c r="OKK29" s="80"/>
      <c r="OKL29" s="80"/>
      <c r="OKM29" s="80"/>
      <c r="OKN29" s="80"/>
      <c r="OKO29" s="80"/>
      <c r="OKP29" s="80"/>
      <c r="OKQ29" s="80"/>
      <c r="OKR29" s="80"/>
      <c r="OKS29" s="80"/>
      <c r="OKT29" s="80"/>
      <c r="OKU29" s="80"/>
      <c r="OKV29" s="80"/>
      <c r="OKW29" s="80"/>
      <c r="OKX29" s="80"/>
      <c r="OKY29" s="80"/>
      <c r="OKZ29" s="80"/>
      <c r="OLA29" s="80"/>
      <c r="OLB29" s="80"/>
      <c r="OLC29" s="80"/>
      <c r="OLD29" s="80"/>
      <c r="OLE29" s="80"/>
      <c r="OLF29" s="80"/>
      <c r="OLG29" s="80"/>
      <c r="OLH29" s="80"/>
      <c r="OLI29" s="80"/>
      <c r="OLJ29" s="80"/>
      <c r="OLK29" s="80"/>
      <c r="OLL29" s="80"/>
      <c r="OLM29" s="80"/>
      <c r="OLN29" s="80"/>
      <c r="OLO29" s="80"/>
      <c r="OLP29" s="80"/>
      <c r="OLQ29" s="80"/>
      <c r="OLR29" s="80"/>
      <c r="OLS29" s="80"/>
      <c r="OLT29" s="80"/>
      <c r="OLU29" s="80"/>
      <c r="OLV29" s="80"/>
      <c r="OLW29" s="80"/>
      <c r="OLX29" s="80"/>
      <c r="OLY29" s="80"/>
      <c r="OLZ29" s="80"/>
      <c r="OMA29" s="80"/>
      <c r="OMB29" s="80"/>
      <c r="OMC29" s="80"/>
      <c r="OMD29" s="80"/>
      <c r="OME29" s="80"/>
      <c r="OMF29" s="80"/>
      <c r="OMG29" s="80"/>
      <c r="OMH29" s="80"/>
      <c r="OMI29" s="80"/>
      <c r="OMJ29" s="80"/>
      <c r="OMK29" s="80"/>
      <c r="OML29" s="80"/>
      <c r="OMM29" s="80"/>
      <c r="OMN29" s="80"/>
      <c r="OMO29" s="80"/>
      <c r="OMP29" s="80"/>
      <c r="OMQ29" s="80"/>
      <c r="OMR29" s="80"/>
      <c r="OMS29" s="80"/>
      <c r="OMT29" s="80"/>
      <c r="OMU29" s="80"/>
      <c r="OMV29" s="80"/>
      <c r="OMW29" s="80"/>
      <c r="OMX29" s="80"/>
      <c r="OMY29" s="80"/>
      <c r="OMZ29" s="80"/>
      <c r="ONA29" s="80"/>
      <c r="ONB29" s="80"/>
      <c r="ONC29" s="80"/>
      <c r="OND29" s="80"/>
      <c r="ONE29" s="80"/>
      <c r="ONF29" s="80"/>
      <c r="ONG29" s="80"/>
      <c r="ONH29" s="80"/>
      <c r="ONI29" s="80"/>
      <c r="ONJ29" s="80"/>
      <c r="ONK29" s="80"/>
      <c r="ONL29" s="80"/>
      <c r="ONM29" s="80"/>
      <c r="ONN29" s="80"/>
      <c r="ONO29" s="80"/>
      <c r="ONP29" s="80"/>
      <c r="ONQ29" s="80"/>
      <c r="ONR29" s="80"/>
      <c r="ONS29" s="80"/>
      <c r="ONT29" s="80"/>
      <c r="ONU29" s="80"/>
      <c r="ONV29" s="80"/>
      <c r="ONW29" s="80"/>
      <c r="ONX29" s="80"/>
      <c r="ONY29" s="80"/>
      <c r="ONZ29" s="80"/>
      <c r="OOA29" s="80"/>
      <c r="OOB29" s="80"/>
      <c r="OOC29" s="80"/>
      <c r="OOD29" s="80"/>
      <c r="OOE29" s="80"/>
      <c r="OOF29" s="80"/>
      <c r="OOG29" s="80"/>
      <c r="OOH29" s="80"/>
      <c r="OOI29" s="80"/>
      <c r="OOJ29" s="80"/>
      <c r="OOK29" s="80"/>
      <c r="OOL29" s="80"/>
      <c r="OOM29" s="80"/>
      <c r="OON29" s="80"/>
      <c r="OOO29" s="80"/>
      <c r="OOP29" s="80"/>
      <c r="OOQ29" s="80"/>
      <c r="OOR29" s="80"/>
      <c r="OOS29" s="80"/>
      <c r="OOT29" s="80"/>
      <c r="OOU29" s="80"/>
      <c r="OOV29" s="80"/>
      <c r="OOW29" s="80"/>
      <c r="OOX29" s="80"/>
      <c r="OOY29" s="80"/>
      <c r="OOZ29" s="80"/>
      <c r="OPA29" s="80"/>
      <c r="OPB29" s="80"/>
      <c r="OPC29" s="80"/>
      <c r="OPD29" s="80"/>
      <c r="OPE29" s="80"/>
      <c r="OPF29" s="80"/>
      <c r="OPG29" s="80"/>
      <c r="OPH29" s="80"/>
      <c r="OPI29" s="80"/>
      <c r="OPJ29" s="80"/>
      <c r="OPK29" s="80"/>
      <c r="OPL29" s="80"/>
      <c r="OPM29" s="80"/>
      <c r="OPN29" s="80"/>
      <c r="OPO29" s="80"/>
      <c r="OPP29" s="80"/>
      <c r="OPQ29" s="80"/>
      <c r="OPR29" s="80"/>
      <c r="OPS29" s="80"/>
      <c r="OPT29" s="80"/>
      <c r="OPU29" s="80"/>
      <c r="OPV29" s="80"/>
      <c r="OPW29" s="80"/>
      <c r="OPX29" s="80"/>
      <c r="OPY29" s="80"/>
      <c r="OPZ29" s="80"/>
      <c r="OQA29" s="80"/>
      <c r="OQB29" s="80"/>
      <c r="OQC29" s="80"/>
      <c r="OQD29" s="80"/>
      <c r="OQE29" s="80"/>
      <c r="OQF29" s="80"/>
      <c r="OQG29" s="80"/>
      <c r="OQH29" s="80"/>
      <c r="OQI29" s="80"/>
      <c r="OQJ29" s="80"/>
      <c r="OQK29" s="80"/>
      <c r="OQL29" s="80"/>
      <c r="OQM29" s="80"/>
      <c r="OQN29" s="80"/>
      <c r="OQO29" s="80"/>
      <c r="OQP29" s="80"/>
      <c r="OQQ29" s="80"/>
      <c r="OQR29" s="80"/>
      <c r="OQS29" s="80"/>
      <c r="OQT29" s="80"/>
      <c r="OQU29" s="80"/>
      <c r="OQV29" s="80"/>
      <c r="OQW29" s="80"/>
      <c r="OQX29" s="80"/>
      <c r="OQY29" s="80"/>
      <c r="OQZ29" s="80"/>
      <c r="ORA29" s="80"/>
      <c r="ORB29" s="80"/>
      <c r="ORC29" s="80"/>
      <c r="ORD29" s="80"/>
      <c r="ORE29" s="80"/>
      <c r="ORF29" s="80"/>
      <c r="ORG29" s="80"/>
      <c r="ORH29" s="80"/>
      <c r="ORI29" s="80"/>
      <c r="ORJ29" s="80"/>
      <c r="ORK29" s="80"/>
      <c r="ORL29" s="80"/>
      <c r="ORM29" s="80"/>
      <c r="ORN29" s="80"/>
      <c r="ORO29" s="80"/>
      <c r="ORP29" s="80"/>
      <c r="ORQ29" s="80"/>
      <c r="ORR29" s="80"/>
      <c r="ORS29" s="80"/>
      <c r="ORT29" s="80"/>
      <c r="ORU29" s="80"/>
      <c r="ORV29" s="80"/>
      <c r="ORW29" s="80"/>
      <c r="ORX29" s="80"/>
      <c r="ORY29" s="80"/>
      <c r="ORZ29" s="80"/>
      <c r="OSA29" s="80"/>
      <c r="OSB29" s="80"/>
      <c r="OSC29" s="80"/>
      <c r="OSD29" s="80"/>
      <c r="OSE29" s="80"/>
      <c r="OSF29" s="80"/>
      <c r="OSG29" s="80"/>
      <c r="OSH29" s="80"/>
      <c r="OSI29" s="80"/>
      <c r="OSJ29" s="80"/>
      <c r="OSK29" s="80"/>
      <c r="OSL29" s="80"/>
      <c r="OSM29" s="80"/>
      <c r="OSN29" s="80"/>
      <c r="OSO29" s="80"/>
      <c r="OSP29" s="80"/>
      <c r="OSQ29" s="80"/>
      <c r="OSR29" s="80"/>
      <c r="OSS29" s="80"/>
      <c r="OST29" s="80"/>
      <c r="OSU29" s="80"/>
      <c r="OSV29" s="80"/>
      <c r="OSW29" s="80"/>
      <c r="OSX29" s="80"/>
      <c r="OSY29" s="80"/>
      <c r="OSZ29" s="80"/>
      <c r="OTA29" s="80"/>
      <c r="OTB29" s="80"/>
      <c r="OTC29" s="80"/>
      <c r="OTD29" s="80"/>
      <c r="OTE29" s="80"/>
      <c r="OTF29" s="80"/>
      <c r="OTG29" s="80"/>
      <c r="OTH29" s="80"/>
      <c r="OTI29" s="80"/>
      <c r="OTJ29" s="80"/>
      <c r="OTK29" s="80"/>
      <c r="OTL29" s="80"/>
      <c r="OTM29" s="80"/>
      <c r="OTN29" s="80"/>
      <c r="OTO29" s="80"/>
      <c r="OTP29" s="80"/>
      <c r="OTQ29" s="80"/>
      <c r="OTR29" s="80"/>
      <c r="OTS29" s="80"/>
      <c r="OTT29" s="80"/>
      <c r="OTU29" s="80"/>
      <c r="OTV29" s="80"/>
      <c r="OTW29" s="80"/>
      <c r="OTX29" s="80"/>
      <c r="OTY29" s="80"/>
      <c r="OTZ29" s="80"/>
      <c r="OUA29" s="80"/>
      <c r="OUB29" s="80"/>
      <c r="OUC29" s="80"/>
      <c r="OUD29" s="80"/>
      <c r="OUE29" s="80"/>
      <c r="OUF29" s="80"/>
      <c r="OUG29" s="80"/>
      <c r="OUH29" s="80"/>
      <c r="OUI29" s="80"/>
      <c r="OUJ29" s="80"/>
      <c r="OUK29" s="80"/>
      <c r="OUL29" s="80"/>
      <c r="OUM29" s="80"/>
      <c r="OUN29" s="80"/>
      <c r="OUO29" s="80"/>
      <c r="OUP29" s="80"/>
      <c r="OUQ29" s="80"/>
      <c r="OUR29" s="80"/>
      <c r="OUS29" s="80"/>
      <c r="OUT29" s="80"/>
      <c r="OUU29" s="80"/>
      <c r="OUV29" s="80"/>
      <c r="OUW29" s="80"/>
      <c r="OUX29" s="80"/>
      <c r="OUY29" s="80"/>
      <c r="OUZ29" s="80"/>
      <c r="OVA29" s="80"/>
      <c r="OVB29" s="80"/>
      <c r="OVC29" s="80"/>
      <c r="OVD29" s="80"/>
      <c r="OVE29" s="80"/>
      <c r="OVF29" s="80"/>
      <c r="OVG29" s="80"/>
      <c r="OVH29" s="80"/>
      <c r="OVI29" s="80"/>
      <c r="OVJ29" s="80"/>
      <c r="OVK29" s="80"/>
      <c r="OVL29" s="80"/>
      <c r="OVM29" s="80"/>
      <c r="OVN29" s="80"/>
      <c r="OVO29" s="80"/>
      <c r="OVP29" s="80"/>
      <c r="OVQ29" s="80"/>
      <c r="OVR29" s="80"/>
      <c r="OVS29" s="80"/>
      <c r="OVT29" s="80"/>
      <c r="OVU29" s="80"/>
      <c r="OVV29" s="80"/>
      <c r="OVW29" s="80"/>
      <c r="OVX29" s="80"/>
      <c r="OVY29" s="80"/>
      <c r="OVZ29" s="80"/>
      <c r="OWA29" s="80"/>
      <c r="OWB29" s="80"/>
      <c r="OWC29" s="80"/>
      <c r="OWD29" s="80"/>
      <c r="OWE29" s="80"/>
      <c r="OWF29" s="80"/>
      <c r="OWG29" s="80"/>
      <c r="OWH29" s="80"/>
      <c r="OWI29" s="80"/>
      <c r="OWJ29" s="80"/>
      <c r="OWK29" s="80"/>
      <c r="OWL29" s="80"/>
      <c r="OWM29" s="80"/>
      <c r="OWN29" s="80"/>
      <c r="OWO29" s="80"/>
      <c r="OWP29" s="80"/>
      <c r="OWQ29" s="80"/>
      <c r="OWR29" s="80"/>
      <c r="OWS29" s="80"/>
      <c r="OWT29" s="80"/>
      <c r="OWU29" s="80"/>
      <c r="OWV29" s="80"/>
      <c r="OWW29" s="80"/>
      <c r="OWX29" s="80"/>
      <c r="OWY29" s="80"/>
      <c r="OWZ29" s="80"/>
      <c r="OXA29" s="80"/>
      <c r="OXB29" s="80"/>
      <c r="OXC29" s="80"/>
      <c r="OXD29" s="80"/>
      <c r="OXE29" s="80"/>
      <c r="OXF29" s="80"/>
      <c r="OXG29" s="80"/>
      <c r="OXH29" s="80"/>
      <c r="OXI29" s="80"/>
      <c r="OXJ29" s="80"/>
      <c r="OXK29" s="80"/>
      <c r="OXL29" s="80"/>
      <c r="OXM29" s="80"/>
      <c r="OXN29" s="80"/>
      <c r="OXO29" s="80"/>
      <c r="OXP29" s="80"/>
      <c r="OXQ29" s="80"/>
      <c r="OXR29" s="80"/>
      <c r="OXS29" s="80"/>
      <c r="OXT29" s="80"/>
      <c r="OXU29" s="80"/>
      <c r="OXV29" s="80"/>
      <c r="OXW29" s="80"/>
      <c r="OXX29" s="80"/>
      <c r="OXY29" s="80"/>
      <c r="OXZ29" s="80"/>
      <c r="OYA29" s="80"/>
      <c r="OYB29" s="80"/>
      <c r="OYC29" s="80"/>
      <c r="OYD29" s="80"/>
      <c r="OYE29" s="80"/>
      <c r="OYF29" s="80"/>
      <c r="OYG29" s="80"/>
      <c r="OYH29" s="80"/>
      <c r="OYI29" s="80"/>
      <c r="OYJ29" s="80"/>
      <c r="OYK29" s="80"/>
      <c r="OYL29" s="80"/>
      <c r="OYM29" s="80"/>
      <c r="OYN29" s="80"/>
      <c r="OYO29" s="80"/>
      <c r="OYP29" s="80"/>
      <c r="OYQ29" s="80"/>
      <c r="OYR29" s="80"/>
      <c r="OYS29" s="80"/>
      <c r="OYT29" s="80"/>
      <c r="OYU29" s="80"/>
      <c r="OYV29" s="80"/>
      <c r="OYW29" s="80"/>
      <c r="OYX29" s="80"/>
      <c r="OYY29" s="80"/>
      <c r="OYZ29" s="80"/>
      <c r="OZA29" s="80"/>
      <c r="OZB29" s="80"/>
      <c r="OZC29" s="80"/>
      <c r="OZD29" s="80"/>
      <c r="OZE29" s="80"/>
      <c r="OZF29" s="80"/>
      <c r="OZG29" s="80"/>
      <c r="OZH29" s="80"/>
      <c r="OZI29" s="80"/>
      <c r="OZJ29" s="80"/>
      <c r="OZK29" s="80"/>
      <c r="OZL29" s="80"/>
      <c r="OZM29" s="80"/>
      <c r="OZN29" s="80"/>
      <c r="OZO29" s="80"/>
      <c r="OZP29" s="80"/>
      <c r="OZQ29" s="80"/>
      <c r="OZR29" s="80"/>
      <c r="OZS29" s="80"/>
      <c r="OZT29" s="80"/>
      <c r="OZU29" s="80"/>
      <c r="OZV29" s="80"/>
      <c r="OZW29" s="80"/>
      <c r="OZX29" s="80"/>
      <c r="OZY29" s="80"/>
      <c r="OZZ29" s="80"/>
      <c r="PAA29" s="80"/>
      <c r="PAB29" s="80"/>
      <c r="PAC29" s="80"/>
      <c r="PAD29" s="80"/>
      <c r="PAE29" s="80"/>
      <c r="PAF29" s="80"/>
      <c r="PAG29" s="80"/>
      <c r="PAH29" s="80"/>
      <c r="PAI29" s="80"/>
      <c r="PAJ29" s="80"/>
      <c r="PAK29" s="80"/>
      <c r="PAL29" s="80"/>
      <c r="PAM29" s="80"/>
      <c r="PAN29" s="80"/>
      <c r="PAO29" s="80"/>
      <c r="PAP29" s="80"/>
      <c r="PAQ29" s="80"/>
      <c r="PAR29" s="80"/>
      <c r="PAS29" s="80"/>
      <c r="PAT29" s="80"/>
      <c r="PAU29" s="80"/>
      <c r="PAV29" s="80"/>
      <c r="PAW29" s="80"/>
      <c r="PAX29" s="80"/>
      <c r="PAY29" s="80"/>
      <c r="PAZ29" s="80"/>
      <c r="PBA29" s="80"/>
      <c r="PBB29" s="80"/>
      <c r="PBC29" s="80"/>
      <c r="PBD29" s="80"/>
      <c r="PBE29" s="80"/>
      <c r="PBF29" s="80"/>
      <c r="PBG29" s="80"/>
      <c r="PBH29" s="80"/>
      <c r="PBI29" s="80"/>
      <c r="PBJ29" s="80"/>
      <c r="PBK29" s="80"/>
      <c r="PBL29" s="80"/>
      <c r="PBM29" s="80"/>
      <c r="PBN29" s="80"/>
      <c r="PBO29" s="80"/>
      <c r="PBP29" s="80"/>
      <c r="PBQ29" s="80"/>
      <c r="PBR29" s="80"/>
      <c r="PBS29" s="80"/>
      <c r="PBT29" s="80"/>
      <c r="PBU29" s="80"/>
      <c r="PBV29" s="80"/>
      <c r="PBW29" s="80"/>
      <c r="PBX29" s="80"/>
      <c r="PBY29" s="80"/>
      <c r="PBZ29" s="80"/>
      <c r="PCA29" s="80"/>
      <c r="PCB29" s="80"/>
      <c r="PCC29" s="80"/>
      <c r="PCD29" s="80"/>
      <c r="PCE29" s="80"/>
      <c r="PCF29" s="80"/>
      <c r="PCG29" s="80"/>
      <c r="PCH29" s="80"/>
      <c r="PCI29" s="80"/>
      <c r="PCJ29" s="80"/>
      <c r="PCK29" s="80"/>
      <c r="PCL29" s="80"/>
      <c r="PCM29" s="80"/>
      <c r="PCN29" s="80"/>
      <c r="PCO29" s="80"/>
      <c r="PCP29" s="80"/>
      <c r="PCQ29" s="80"/>
      <c r="PCR29" s="80"/>
      <c r="PCS29" s="80"/>
      <c r="PCT29" s="80"/>
      <c r="PCU29" s="80"/>
      <c r="PCV29" s="80"/>
      <c r="PCW29" s="80"/>
      <c r="PCX29" s="80"/>
      <c r="PCY29" s="80"/>
      <c r="PCZ29" s="80"/>
      <c r="PDA29" s="80"/>
      <c r="PDB29" s="80"/>
      <c r="PDC29" s="80"/>
      <c r="PDD29" s="80"/>
      <c r="PDE29" s="80"/>
      <c r="PDF29" s="80"/>
      <c r="PDG29" s="80"/>
      <c r="PDH29" s="80"/>
      <c r="PDI29" s="80"/>
      <c r="PDJ29" s="80"/>
      <c r="PDK29" s="80"/>
      <c r="PDL29" s="80"/>
      <c r="PDM29" s="80"/>
      <c r="PDN29" s="80"/>
      <c r="PDO29" s="80"/>
      <c r="PDP29" s="80"/>
      <c r="PDQ29" s="80"/>
      <c r="PDR29" s="80"/>
      <c r="PDS29" s="80"/>
      <c r="PDT29" s="80"/>
      <c r="PDU29" s="80"/>
      <c r="PDV29" s="80"/>
      <c r="PDW29" s="80"/>
      <c r="PDX29" s="80"/>
      <c r="PDY29" s="80"/>
      <c r="PDZ29" s="80"/>
      <c r="PEA29" s="80"/>
      <c r="PEB29" s="80"/>
      <c r="PEC29" s="80"/>
      <c r="PED29" s="80"/>
      <c r="PEE29" s="80"/>
      <c r="PEF29" s="80"/>
      <c r="PEG29" s="80"/>
      <c r="PEH29" s="80"/>
      <c r="PEI29" s="80"/>
      <c r="PEJ29" s="80"/>
      <c r="PEK29" s="80"/>
      <c r="PEL29" s="80"/>
      <c r="PEM29" s="80"/>
      <c r="PEN29" s="80"/>
      <c r="PEO29" s="80"/>
      <c r="PEP29" s="80"/>
      <c r="PEQ29" s="80"/>
      <c r="PER29" s="80"/>
      <c r="PES29" s="80"/>
      <c r="PET29" s="80"/>
      <c r="PEU29" s="80"/>
      <c r="PEV29" s="80"/>
      <c r="PEW29" s="80"/>
      <c r="PEX29" s="80"/>
      <c r="PEY29" s="80"/>
      <c r="PEZ29" s="80"/>
      <c r="PFA29" s="80"/>
      <c r="PFB29" s="80"/>
      <c r="PFC29" s="80"/>
      <c r="PFD29" s="80"/>
      <c r="PFE29" s="80"/>
      <c r="PFF29" s="80"/>
      <c r="PFG29" s="80"/>
      <c r="PFH29" s="80"/>
      <c r="PFI29" s="80"/>
      <c r="PFJ29" s="80"/>
      <c r="PFK29" s="80"/>
      <c r="PFL29" s="80"/>
      <c r="PFM29" s="80"/>
      <c r="PFN29" s="80"/>
      <c r="PFO29" s="80"/>
      <c r="PFP29" s="80"/>
      <c r="PFQ29" s="80"/>
      <c r="PFR29" s="80"/>
      <c r="PFS29" s="80"/>
      <c r="PFT29" s="80"/>
      <c r="PFU29" s="80"/>
      <c r="PFV29" s="80"/>
      <c r="PFW29" s="80"/>
      <c r="PFX29" s="80"/>
      <c r="PFY29" s="80"/>
      <c r="PFZ29" s="80"/>
      <c r="PGA29" s="80"/>
      <c r="PGB29" s="80"/>
      <c r="PGC29" s="80"/>
      <c r="PGD29" s="80"/>
      <c r="PGE29" s="80"/>
      <c r="PGF29" s="80"/>
      <c r="PGG29" s="80"/>
      <c r="PGH29" s="80"/>
      <c r="PGI29" s="80"/>
      <c r="PGJ29" s="80"/>
      <c r="PGK29" s="80"/>
      <c r="PGL29" s="80"/>
      <c r="PGM29" s="80"/>
      <c r="PGN29" s="80"/>
      <c r="PGO29" s="80"/>
      <c r="PGP29" s="80"/>
      <c r="PGQ29" s="80"/>
      <c r="PGR29" s="80"/>
      <c r="PGS29" s="80"/>
      <c r="PGT29" s="80"/>
      <c r="PGU29" s="80"/>
      <c r="PGV29" s="80"/>
      <c r="PGW29" s="80"/>
      <c r="PGX29" s="80"/>
      <c r="PGY29" s="80"/>
      <c r="PGZ29" s="80"/>
      <c r="PHA29" s="80"/>
      <c r="PHB29" s="80"/>
      <c r="PHC29" s="80"/>
      <c r="PHD29" s="80"/>
      <c r="PHE29" s="80"/>
      <c r="PHF29" s="80"/>
      <c r="PHG29" s="80"/>
      <c r="PHH29" s="80"/>
      <c r="PHI29" s="80"/>
      <c r="PHJ29" s="80"/>
      <c r="PHK29" s="80"/>
      <c r="PHL29" s="80"/>
      <c r="PHM29" s="80"/>
      <c r="PHN29" s="80"/>
      <c r="PHO29" s="80"/>
      <c r="PHP29" s="80"/>
      <c r="PHQ29" s="80"/>
      <c r="PHR29" s="80"/>
      <c r="PHS29" s="80"/>
      <c r="PHT29" s="80"/>
      <c r="PHU29" s="80"/>
      <c r="PHV29" s="80"/>
      <c r="PHW29" s="80"/>
      <c r="PHX29" s="80"/>
      <c r="PHY29" s="80"/>
      <c r="PHZ29" s="80"/>
      <c r="PIA29" s="80"/>
      <c r="PIB29" s="80"/>
      <c r="PIC29" s="80"/>
      <c r="PID29" s="80"/>
      <c r="PIE29" s="80"/>
      <c r="PIF29" s="80"/>
      <c r="PIG29" s="80"/>
      <c r="PIH29" s="80"/>
      <c r="PII29" s="80"/>
      <c r="PIJ29" s="80"/>
      <c r="PIK29" s="80"/>
      <c r="PIL29" s="80"/>
      <c r="PIM29" s="80"/>
      <c r="PIN29" s="80"/>
      <c r="PIO29" s="80"/>
      <c r="PIP29" s="80"/>
      <c r="PIQ29" s="80"/>
      <c r="PIR29" s="80"/>
      <c r="PIS29" s="80"/>
      <c r="PIT29" s="80"/>
      <c r="PIU29" s="80"/>
      <c r="PIV29" s="80"/>
      <c r="PIW29" s="80"/>
      <c r="PIX29" s="80"/>
      <c r="PIY29" s="80"/>
      <c r="PIZ29" s="80"/>
      <c r="PJA29" s="80"/>
      <c r="PJB29" s="80"/>
      <c r="PJC29" s="80"/>
      <c r="PJD29" s="80"/>
      <c r="PJE29" s="80"/>
      <c r="PJF29" s="80"/>
      <c r="PJG29" s="80"/>
      <c r="PJH29" s="80"/>
      <c r="PJI29" s="80"/>
      <c r="PJJ29" s="80"/>
      <c r="PJK29" s="80"/>
      <c r="PJL29" s="80"/>
      <c r="PJM29" s="80"/>
      <c r="PJN29" s="80"/>
      <c r="PJO29" s="80"/>
      <c r="PJP29" s="80"/>
      <c r="PJQ29" s="80"/>
      <c r="PJR29" s="80"/>
      <c r="PJS29" s="80"/>
      <c r="PJT29" s="80"/>
      <c r="PJU29" s="80"/>
      <c r="PJV29" s="80"/>
      <c r="PJW29" s="80"/>
      <c r="PJX29" s="80"/>
      <c r="PJY29" s="80"/>
      <c r="PJZ29" s="80"/>
      <c r="PKA29" s="80"/>
      <c r="PKB29" s="80"/>
      <c r="PKC29" s="80"/>
      <c r="PKD29" s="80"/>
      <c r="PKE29" s="80"/>
      <c r="PKF29" s="80"/>
      <c r="PKG29" s="80"/>
      <c r="PKH29" s="80"/>
      <c r="PKI29" s="80"/>
      <c r="PKJ29" s="80"/>
      <c r="PKK29" s="80"/>
      <c r="PKL29" s="80"/>
      <c r="PKM29" s="80"/>
      <c r="PKN29" s="80"/>
      <c r="PKO29" s="80"/>
      <c r="PKP29" s="80"/>
      <c r="PKQ29" s="80"/>
      <c r="PKR29" s="80"/>
      <c r="PKS29" s="80"/>
      <c r="PKT29" s="80"/>
      <c r="PKU29" s="80"/>
      <c r="PKV29" s="80"/>
      <c r="PKW29" s="80"/>
      <c r="PKX29" s="80"/>
      <c r="PKY29" s="80"/>
      <c r="PKZ29" s="80"/>
      <c r="PLA29" s="80"/>
      <c r="PLB29" s="80"/>
      <c r="PLC29" s="80"/>
      <c r="PLD29" s="80"/>
      <c r="PLE29" s="80"/>
      <c r="PLF29" s="80"/>
      <c r="PLG29" s="80"/>
      <c r="PLH29" s="80"/>
      <c r="PLI29" s="80"/>
      <c r="PLJ29" s="80"/>
      <c r="PLK29" s="80"/>
      <c r="PLL29" s="80"/>
      <c r="PLM29" s="80"/>
      <c r="PLN29" s="80"/>
      <c r="PLO29" s="80"/>
      <c r="PLP29" s="80"/>
      <c r="PLQ29" s="80"/>
      <c r="PLR29" s="80"/>
      <c r="PLS29" s="80"/>
      <c r="PLT29" s="80"/>
      <c r="PLU29" s="80"/>
      <c r="PLV29" s="80"/>
      <c r="PLW29" s="80"/>
      <c r="PLX29" s="80"/>
      <c r="PLY29" s="80"/>
      <c r="PLZ29" s="80"/>
      <c r="PMA29" s="80"/>
      <c r="PMB29" s="80"/>
      <c r="PMC29" s="80"/>
      <c r="PMD29" s="80"/>
      <c r="PME29" s="80"/>
      <c r="PMF29" s="80"/>
      <c r="PMG29" s="80"/>
      <c r="PMH29" s="80"/>
      <c r="PMI29" s="80"/>
      <c r="PMJ29" s="80"/>
      <c r="PMK29" s="80"/>
      <c r="PML29" s="80"/>
      <c r="PMM29" s="80"/>
      <c r="PMN29" s="80"/>
      <c r="PMO29" s="80"/>
      <c r="PMP29" s="80"/>
      <c r="PMQ29" s="80"/>
      <c r="PMR29" s="80"/>
      <c r="PMS29" s="80"/>
      <c r="PMT29" s="80"/>
      <c r="PMU29" s="80"/>
      <c r="PMV29" s="80"/>
      <c r="PMW29" s="80"/>
      <c r="PMX29" s="80"/>
      <c r="PMY29" s="80"/>
      <c r="PMZ29" s="80"/>
      <c r="PNA29" s="80"/>
      <c r="PNB29" s="80"/>
      <c r="PNC29" s="80"/>
      <c r="PND29" s="80"/>
      <c r="PNE29" s="80"/>
      <c r="PNF29" s="80"/>
      <c r="PNG29" s="80"/>
      <c r="PNH29" s="80"/>
      <c r="PNI29" s="80"/>
      <c r="PNJ29" s="80"/>
      <c r="PNK29" s="80"/>
      <c r="PNL29" s="80"/>
      <c r="PNM29" s="80"/>
      <c r="PNN29" s="80"/>
      <c r="PNO29" s="80"/>
      <c r="PNP29" s="80"/>
      <c r="PNQ29" s="80"/>
      <c r="PNR29" s="80"/>
      <c r="PNS29" s="80"/>
      <c r="PNT29" s="80"/>
      <c r="PNU29" s="80"/>
      <c r="PNV29" s="80"/>
      <c r="PNW29" s="80"/>
      <c r="PNX29" s="80"/>
      <c r="PNY29" s="80"/>
      <c r="PNZ29" s="80"/>
      <c r="POA29" s="80"/>
      <c r="POB29" s="80"/>
      <c r="POC29" s="80"/>
      <c r="POD29" s="80"/>
      <c r="POE29" s="80"/>
      <c r="POF29" s="80"/>
      <c r="POG29" s="80"/>
      <c r="POH29" s="80"/>
      <c r="POI29" s="80"/>
      <c r="POJ29" s="80"/>
      <c r="POK29" s="80"/>
      <c r="POL29" s="80"/>
      <c r="POM29" s="80"/>
      <c r="PON29" s="80"/>
      <c r="POO29" s="80"/>
      <c r="POP29" s="80"/>
      <c r="POQ29" s="80"/>
      <c r="POR29" s="80"/>
      <c r="POS29" s="80"/>
      <c r="POT29" s="80"/>
      <c r="POU29" s="80"/>
      <c r="POV29" s="80"/>
      <c r="POW29" s="80"/>
      <c r="POX29" s="80"/>
      <c r="POY29" s="80"/>
      <c r="POZ29" s="80"/>
      <c r="PPA29" s="80"/>
      <c r="PPB29" s="80"/>
      <c r="PPC29" s="80"/>
      <c r="PPD29" s="80"/>
      <c r="PPE29" s="80"/>
      <c r="PPF29" s="80"/>
      <c r="PPG29" s="80"/>
      <c r="PPH29" s="80"/>
      <c r="PPI29" s="80"/>
      <c r="PPJ29" s="80"/>
      <c r="PPK29" s="80"/>
      <c r="PPL29" s="80"/>
      <c r="PPM29" s="80"/>
      <c r="PPN29" s="80"/>
      <c r="PPO29" s="80"/>
      <c r="PPP29" s="80"/>
      <c r="PPQ29" s="80"/>
      <c r="PPR29" s="80"/>
      <c r="PPS29" s="80"/>
      <c r="PPT29" s="80"/>
      <c r="PPU29" s="80"/>
      <c r="PPV29" s="80"/>
      <c r="PPW29" s="80"/>
      <c r="PPX29" s="80"/>
      <c r="PPY29" s="80"/>
      <c r="PPZ29" s="80"/>
      <c r="PQA29" s="80"/>
      <c r="PQB29" s="80"/>
      <c r="PQC29" s="80"/>
      <c r="PQD29" s="80"/>
      <c r="PQE29" s="80"/>
      <c r="PQF29" s="80"/>
      <c r="PQG29" s="80"/>
      <c r="PQH29" s="80"/>
      <c r="PQI29" s="80"/>
      <c r="PQJ29" s="80"/>
      <c r="PQK29" s="80"/>
      <c r="PQL29" s="80"/>
      <c r="PQM29" s="80"/>
      <c r="PQN29" s="80"/>
      <c r="PQO29" s="80"/>
      <c r="PQP29" s="80"/>
      <c r="PQQ29" s="80"/>
      <c r="PQR29" s="80"/>
      <c r="PQS29" s="80"/>
      <c r="PQT29" s="80"/>
      <c r="PQU29" s="80"/>
      <c r="PQV29" s="80"/>
      <c r="PQW29" s="80"/>
      <c r="PQX29" s="80"/>
      <c r="PQY29" s="80"/>
      <c r="PQZ29" s="80"/>
      <c r="PRA29" s="80"/>
      <c r="PRB29" s="80"/>
      <c r="PRC29" s="80"/>
      <c r="PRD29" s="80"/>
      <c r="PRE29" s="80"/>
      <c r="PRF29" s="80"/>
      <c r="PRG29" s="80"/>
      <c r="PRH29" s="80"/>
      <c r="PRI29" s="80"/>
      <c r="PRJ29" s="80"/>
      <c r="PRK29" s="80"/>
      <c r="PRL29" s="80"/>
      <c r="PRM29" s="80"/>
      <c r="PRN29" s="80"/>
      <c r="PRO29" s="80"/>
      <c r="PRP29" s="80"/>
      <c r="PRQ29" s="80"/>
      <c r="PRR29" s="80"/>
      <c r="PRS29" s="80"/>
      <c r="PRT29" s="80"/>
      <c r="PRU29" s="80"/>
      <c r="PRV29" s="80"/>
      <c r="PRW29" s="80"/>
      <c r="PRX29" s="80"/>
      <c r="PRY29" s="80"/>
      <c r="PRZ29" s="80"/>
      <c r="PSA29" s="80"/>
      <c r="PSB29" s="80"/>
      <c r="PSC29" s="80"/>
      <c r="PSD29" s="80"/>
      <c r="PSE29" s="80"/>
      <c r="PSF29" s="80"/>
      <c r="PSG29" s="80"/>
      <c r="PSH29" s="80"/>
      <c r="PSI29" s="80"/>
      <c r="PSJ29" s="80"/>
      <c r="PSK29" s="80"/>
      <c r="PSL29" s="80"/>
      <c r="PSM29" s="80"/>
      <c r="PSN29" s="80"/>
      <c r="PSO29" s="80"/>
      <c r="PSP29" s="80"/>
      <c r="PSQ29" s="80"/>
      <c r="PSR29" s="80"/>
      <c r="PSS29" s="80"/>
      <c r="PST29" s="80"/>
      <c r="PSU29" s="80"/>
      <c r="PSV29" s="80"/>
      <c r="PSW29" s="80"/>
      <c r="PSX29" s="80"/>
      <c r="PSY29" s="80"/>
      <c r="PSZ29" s="80"/>
      <c r="PTA29" s="80"/>
      <c r="PTB29" s="80"/>
      <c r="PTC29" s="80"/>
      <c r="PTD29" s="80"/>
      <c r="PTE29" s="80"/>
      <c r="PTF29" s="80"/>
      <c r="PTG29" s="80"/>
      <c r="PTH29" s="80"/>
      <c r="PTI29" s="80"/>
      <c r="PTJ29" s="80"/>
      <c r="PTK29" s="80"/>
      <c r="PTL29" s="80"/>
      <c r="PTM29" s="80"/>
      <c r="PTN29" s="80"/>
      <c r="PTO29" s="80"/>
      <c r="PTP29" s="80"/>
      <c r="PTQ29" s="80"/>
      <c r="PTR29" s="80"/>
      <c r="PTS29" s="80"/>
      <c r="PTT29" s="80"/>
      <c r="PTU29" s="80"/>
      <c r="PTV29" s="80"/>
      <c r="PTW29" s="80"/>
      <c r="PTX29" s="80"/>
      <c r="PTY29" s="80"/>
      <c r="PTZ29" s="80"/>
      <c r="PUA29" s="80"/>
      <c r="PUB29" s="80"/>
      <c r="PUC29" s="80"/>
      <c r="PUD29" s="80"/>
      <c r="PUE29" s="80"/>
      <c r="PUF29" s="80"/>
      <c r="PUG29" s="80"/>
      <c r="PUH29" s="80"/>
      <c r="PUI29" s="80"/>
      <c r="PUJ29" s="80"/>
      <c r="PUK29" s="80"/>
      <c r="PUL29" s="80"/>
      <c r="PUM29" s="80"/>
      <c r="PUN29" s="80"/>
      <c r="PUO29" s="80"/>
      <c r="PUP29" s="80"/>
      <c r="PUQ29" s="80"/>
      <c r="PUR29" s="80"/>
      <c r="PUS29" s="80"/>
      <c r="PUT29" s="80"/>
      <c r="PUU29" s="80"/>
      <c r="PUV29" s="80"/>
      <c r="PUW29" s="80"/>
      <c r="PUX29" s="80"/>
      <c r="PUY29" s="80"/>
      <c r="PUZ29" s="80"/>
      <c r="PVA29" s="80"/>
      <c r="PVB29" s="80"/>
      <c r="PVC29" s="80"/>
      <c r="PVD29" s="80"/>
      <c r="PVE29" s="80"/>
      <c r="PVF29" s="80"/>
      <c r="PVG29" s="80"/>
      <c r="PVH29" s="80"/>
      <c r="PVI29" s="80"/>
      <c r="PVJ29" s="80"/>
      <c r="PVK29" s="80"/>
      <c r="PVL29" s="80"/>
      <c r="PVM29" s="80"/>
      <c r="PVN29" s="80"/>
      <c r="PVO29" s="80"/>
      <c r="PVP29" s="80"/>
      <c r="PVQ29" s="80"/>
      <c r="PVR29" s="80"/>
      <c r="PVS29" s="80"/>
      <c r="PVT29" s="80"/>
      <c r="PVU29" s="80"/>
      <c r="PVV29" s="80"/>
      <c r="PVW29" s="80"/>
      <c r="PVX29" s="80"/>
      <c r="PVY29" s="80"/>
      <c r="PVZ29" s="80"/>
      <c r="PWA29" s="80"/>
      <c r="PWB29" s="80"/>
      <c r="PWC29" s="80"/>
      <c r="PWD29" s="80"/>
      <c r="PWE29" s="80"/>
      <c r="PWF29" s="80"/>
      <c r="PWG29" s="80"/>
      <c r="PWH29" s="80"/>
      <c r="PWI29" s="80"/>
      <c r="PWJ29" s="80"/>
      <c r="PWK29" s="80"/>
      <c r="PWL29" s="80"/>
      <c r="PWM29" s="80"/>
      <c r="PWN29" s="80"/>
      <c r="PWO29" s="80"/>
      <c r="PWP29" s="80"/>
      <c r="PWQ29" s="80"/>
      <c r="PWR29" s="80"/>
      <c r="PWS29" s="80"/>
      <c r="PWT29" s="80"/>
      <c r="PWU29" s="80"/>
      <c r="PWV29" s="80"/>
      <c r="PWW29" s="80"/>
      <c r="PWX29" s="80"/>
      <c r="PWY29" s="80"/>
      <c r="PWZ29" s="80"/>
      <c r="PXA29" s="80"/>
      <c r="PXB29" s="80"/>
      <c r="PXC29" s="80"/>
      <c r="PXD29" s="80"/>
      <c r="PXE29" s="80"/>
      <c r="PXF29" s="80"/>
      <c r="PXG29" s="80"/>
      <c r="PXH29" s="80"/>
      <c r="PXI29" s="80"/>
      <c r="PXJ29" s="80"/>
      <c r="PXK29" s="80"/>
      <c r="PXL29" s="80"/>
      <c r="PXM29" s="80"/>
      <c r="PXN29" s="80"/>
      <c r="PXO29" s="80"/>
      <c r="PXP29" s="80"/>
      <c r="PXQ29" s="80"/>
      <c r="PXR29" s="80"/>
      <c r="PXS29" s="80"/>
      <c r="PXT29" s="80"/>
      <c r="PXU29" s="80"/>
      <c r="PXV29" s="80"/>
      <c r="PXW29" s="80"/>
      <c r="PXX29" s="80"/>
      <c r="PXY29" s="80"/>
      <c r="PXZ29" s="80"/>
      <c r="PYA29" s="80"/>
      <c r="PYB29" s="80"/>
      <c r="PYC29" s="80"/>
      <c r="PYD29" s="80"/>
      <c r="PYE29" s="80"/>
      <c r="PYF29" s="80"/>
      <c r="PYG29" s="80"/>
      <c r="PYH29" s="80"/>
      <c r="PYI29" s="80"/>
      <c r="PYJ29" s="80"/>
      <c r="PYK29" s="80"/>
      <c r="PYL29" s="80"/>
      <c r="PYM29" s="80"/>
      <c r="PYN29" s="80"/>
      <c r="PYO29" s="80"/>
      <c r="PYP29" s="80"/>
      <c r="PYQ29" s="80"/>
      <c r="PYR29" s="80"/>
      <c r="PYS29" s="80"/>
      <c r="PYT29" s="80"/>
      <c r="PYU29" s="80"/>
      <c r="PYV29" s="80"/>
      <c r="PYW29" s="80"/>
      <c r="PYX29" s="80"/>
      <c r="PYY29" s="80"/>
      <c r="PYZ29" s="80"/>
      <c r="PZA29" s="80"/>
      <c r="PZB29" s="80"/>
      <c r="PZC29" s="80"/>
      <c r="PZD29" s="80"/>
      <c r="PZE29" s="80"/>
      <c r="PZF29" s="80"/>
      <c r="PZG29" s="80"/>
      <c r="PZH29" s="80"/>
      <c r="PZI29" s="80"/>
      <c r="PZJ29" s="80"/>
      <c r="PZK29" s="80"/>
      <c r="PZL29" s="80"/>
      <c r="PZM29" s="80"/>
      <c r="PZN29" s="80"/>
      <c r="PZO29" s="80"/>
      <c r="PZP29" s="80"/>
      <c r="PZQ29" s="80"/>
      <c r="PZR29" s="80"/>
      <c r="PZS29" s="80"/>
      <c r="PZT29" s="80"/>
      <c r="PZU29" s="80"/>
      <c r="PZV29" s="80"/>
      <c r="PZW29" s="80"/>
      <c r="PZX29" s="80"/>
      <c r="PZY29" s="80"/>
      <c r="PZZ29" s="80"/>
      <c r="QAA29" s="80"/>
      <c r="QAB29" s="80"/>
      <c r="QAC29" s="80"/>
      <c r="QAD29" s="80"/>
      <c r="QAE29" s="80"/>
      <c r="QAF29" s="80"/>
      <c r="QAG29" s="80"/>
      <c r="QAH29" s="80"/>
      <c r="QAI29" s="80"/>
      <c r="QAJ29" s="80"/>
      <c r="QAK29" s="80"/>
      <c r="QAL29" s="80"/>
      <c r="QAM29" s="80"/>
      <c r="QAN29" s="80"/>
      <c r="QAO29" s="80"/>
      <c r="QAP29" s="80"/>
      <c r="QAQ29" s="80"/>
      <c r="QAR29" s="80"/>
      <c r="QAS29" s="80"/>
      <c r="QAT29" s="80"/>
      <c r="QAU29" s="80"/>
      <c r="QAV29" s="80"/>
      <c r="QAW29" s="80"/>
      <c r="QAX29" s="80"/>
      <c r="QAY29" s="80"/>
      <c r="QAZ29" s="80"/>
      <c r="QBA29" s="80"/>
      <c r="QBB29" s="80"/>
      <c r="QBC29" s="80"/>
      <c r="QBD29" s="80"/>
      <c r="QBE29" s="80"/>
      <c r="QBF29" s="80"/>
      <c r="QBG29" s="80"/>
      <c r="QBH29" s="80"/>
      <c r="QBI29" s="80"/>
      <c r="QBJ29" s="80"/>
      <c r="QBK29" s="80"/>
      <c r="QBL29" s="80"/>
      <c r="QBM29" s="80"/>
      <c r="QBN29" s="80"/>
      <c r="QBO29" s="80"/>
      <c r="QBP29" s="80"/>
      <c r="QBQ29" s="80"/>
      <c r="QBR29" s="80"/>
      <c r="QBS29" s="80"/>
      <c r="QBT29" s="80"/>
      <c r="QBU29" s="80"/>
      <c r="QBV29" s="80"/>
      <c r="QBW29" s="80"/>
      <c r="QBX29" s="80"/>
      <c r="QBY29" s="80"/>
      <c r="QBZ29" s="80"/>
      <c r="QCA29" s="80"/>
      <c r="QCB29" s="80"/>
      <c r="QCC29" s="80"/>
      <c r="QCD29" s="80"/>
      <c r="QCE29" s="80"/>
      <c r="QCF29" s="80"/>
      <c r="QCG29" s="80"/>
      <c r="QCH29" s="80"/>
      <c r="QCI29" s="80"/>
      <c r="QCJ29" s="80"/>
      <c r="QCK29" s="80"/>
      <c r="QCL29" s="80"/>
      <c r="QCM29" s="80"/>
      <c r="QCN29" s="80"/>
      <c r="QCO29" s="80"/>
      <c r="QCP29" s="80"/>
      <c r="QCQ29" s="80"/>
      <c r="QCR29" s="80"/>
      <c r="QCS29" s="80"/>
      <c r="QCT29" s="80"/>
      <c r="QCU29" s="80"/>
      <c r="QCV29" s="80"/>
      <c r="QCW29" s="80"/>
      <c r="QCX29" s="80"/>
      <c r="QCY29" s="80"/>
      <c r="QCZ29" s="80"/>
      <c r="QDA29" s="80"/>
      <c r="QDB29" s="80"/>
      <c r="QDC29" s="80"/>
      <c r="QDD29" s="80"/>
      <c r="QDE29" s="80"/>
      <c r="QDF29" s="80"/>
      <c r="QDG29" s="80"/>
      <c r="QDH29" s="80"/>
      <c r="QDI29" s="80"/>
      <c r="QDJ29" s="80"/>
      <c r="QDK29" s="80"/>
      <c r="QDL29" s="80"/>
      <c r="QDM29" s="80"/>
      <c r="QDN29" s="80"/>
      <c r="QDO29" s="80"/>
      <c r="QDP29" s="80"/>
      <c r="QDQ29" s="80"/>
      <c r="QDR29" s="80"/>
      <c r="QDS29" s="80"/>
      <c r="QDT29" s="80"/>
      <c r="QDU29" s="80"/>
      <c r="QDV29" s="80"/>
      <c r="QDW29" s="80"/>
      <c r="QDX29" s="80"/>
      <c r="QDY29" s="80"/>
      <c r="QDZ29" s="80"/>
      <c r="QEA29" s="80"/>
      <c r="QEB29" s="80"/>
      <c r="QEC29" s="80"/>
      <c r="QED29" s="80"/>
      <c r="QEE29" s="80"/>
      <c r="QEF29" s="80"/>
      <c r="QEG29" s="80"/>
      <c r="QEH29" s="80"/>
      <c r="QEI29" s="80"/>
      <c r="QEJ29" s="80"/>
      <c r="QEK29" s="80"/>
      <c r="QEL29" s="80"/>
      <c r="QEM29" s="80"/>
      <c r="QEN29" s="80"/>
      <c r="QEO29" s="80"/>
      <c r="QEP29" s="80"/>
      <c r="QEQ29" s="80"/>
      <c r="QER29" s="80"/>
      <c r="QES29" s="80"/>
      <c r="QET29" s="80"/>
      <c r="QEU29" s="80"/>
      <c r="QEV29" s="80"/>
      <c r="QEW29" s="80"/>
      <c r="QEX29" s="80"/>
      <c r="QEY29" s="80"/>
      <c r="QEZ29" s="80"/>
      <c r="QFA29" s="80"/>
      <c r="QFB29" s="80"/>
      <c r="QFC29" s="80"/>
      <c r="QFD29" s="80"/>
      <c r="QFE29" s="80"/>
      <c r="QFF29" s="80"/>
      <c r="QFG29" s="80"/>
      <c r="QFH29" s="80"/>
      <c r="QFI29" s="80"/>
      <c r="QFJ29" s="80"/>
      <c r="QFK29" s="80"/>
      <c r="QFL29" s="80"/>
      <c r="QFM29" s="80"/>
      <c r="QFN29" s="80"/>
      <c r="QFO29" s="80"/>
      <c r="QFP29" s="80"/>
      <c r="QFQ29" s="80"/>
      <c r="QFR29" s="80"/>
      <c r="QFS29" s="80"/>
      <c r="QFT29" s="80"/>
      <c r="QFU29" s="80"/>
      <c r="QFV29" s="80"/>
      <c r="QFW29" s="80"/>
      <c r="QFX29" s="80"/>
      <c r="QFY29" s="80"/>
      <c r="QFZ29" s="80"/>
      <c r="QGA29" s="80"/>
      <c r="QGB29" s="80"/>
      <c r="QGC29" s="80"/>
      <c r="QGD29" s="80"/>
      <c r="QGE29" s="80"/>
      <c r="QGF29" s="80"/>
      <c r="QGG29" s="80"/>
      <c r="QGH29" s="80"/>
      <c r="QGI29" s="80"/>
      <c r="QGJ29" s="80"/>
      <c r="QGK29" s="80"/>
      <c r="QGL29" s="80"/>
      <c r="QGM29" s="80"/>
      <c r="QGN29" s="80"/>
      <c r="QGO29" s="80"/>
      <c r="QGP29" s="80"/>
      <c r="QGQ29" s="80"/>
      <c r="QGR29" s="80"/>
      <c r="QGS29" s="80"/>
      <c r="QGT29" s="80"/>
      <c r="QGU29" s="80"/>
      <c r="QGV29" s="80"/>
      <c r="QGW29" s="80"/>
      <c r="QGX29" s="80"/>
      <c r="QGY29" s="80"/>
      <c r="QGZ29" s="80"/>
      <c r="QHA29" s="80"/>
      <c r="QHB29" s="80"/>
      <c r="QHC29" s="80"/>
      <c r="QHD29" s="80"/>
      <c r="QHE29" s="80"/>
      <c r="QHF29" s="80"/>
      <c r="QHG29" s="80"/>
      <c r="QHH29" s="80"/>
      <c r="QHI29" s="80"/>
      <c r="QHJ29" s="80"/>
      <c r="QHK29" s="80"/>
      <c r="QHL29" s="80"/>
      <c r="QHM29" s="80"/>
      <c r="QHN29" s="80"/>
      <c r="QHO29" s="80"/>
      <c r="QHP29" s="80"/>
      <c r="QHQ29" s="80"/>
      <c r="QHR29" s="80"/>
      <c r="QHS29" s="80"/>
      <c r="QHT29" s="80"/>
      <c r="QHU29" s="80"/>
      <c r="QHV29" s="80"/>
      <c r="QHW29" s="80"/>
      <c r="QHX29" s="80"/>
      <c r="QHY29" s="80"/>
      <c r="QHZ29" s="80"/>
      <c r="QIA29" s="80"/>
      <c r="QIB29" s="80"/>
      <c r="QIC29" s="80"/>
      <c r="QID29" s="80"/>
      <c r="QIE29" s="80"/>
      <c r="QIF29" s="80"/>
      <c r="QIG29" s="80"/>
      <c r="QIH29" s="80"/>
      <c r="QII29" s="80"/>
      <c r="QIJ29" s="80"/>
      <c r="QIK29" s="80"/>
      <c r="QIL29" s="80"/>
      <c r="QIM29" s="80"/>
      <c r="QIN29" s="80"/>
      <c r="QIO29" s="80"/>
      <c r="QIP29" s="80"/>
      <c r="QIQ29" s="80"/>
      <c r="QIR29" s="80"/>
      <c r="QIS29" s="80"/>
      <c r="QIT29" s="80"/>
      <c r="QIU29" s="80"/>
      <c r="QIV29" s="80"/>
      <c r="QIW29" s="80"/>
      <c r="QIX29" s="80"/>
      <c r="QIY29" s="80"/>
      <c r="QIZ29" s="80"/>
      <c r="QJA29" s="80"/>
      <c r="QJB29" s="80"/>
      <c r="QJC29" s="80"/>
      <c r="QJD29" s="80"/>
      <c r="QJE29" s="80"/>
      <c r="QJF29" s="80"/>
      <c r="QJG29" s="80"/>
      <c r="QJH29" s="80"/>
      <c r="QJI29" s="80"/>
      <c r="QJJ29" s="80"/>
      <c r="QJK29" s="80"/>
      <c r="QJL29" s="80"/>
      <c r="QJM29" s="80"/>
      <c r="QJN29" s="80"/>
      <c r="QJO29" s="80"/>
      <c r="QJP29" s="80"/>
      <c r="QJQ29" s="80"/>
      <c r="QJR29" s="80"/>
      <c r="QJS29" s="80"/>
      <c r="QJT29" s="80"/>
      <c r="QJU29" s="80"/>
      <c r="QJV29" s="80"/>
      <c r="QJW29" s="80"/>
      <c r="QJX29" s="80"/>
      <c r="QJY29" s="80"/>
      <c r="QJZ29" s="80"/>
      <c r="QKA29" s="80"/>
      <c r="QKB29" s="80"/>
      <c r="QKC29" s="80"/>
      <c r="QKD29" s="80"/>
      <c r="QKE29" s="80"/>
      <c r="QKF29" s="80"/>
      <c r="QKG29" s="80"/>
      <c r="QKH29" s="80"/>
      <c r="QKI29" s="80"/>
      <c r="QKJ29" s="80"/>
      <c r="QKK29" s="80"/>
      <c r="QKL29" s="80"/>
      <c r="QKM29" s="80"/>
      <c r="QKN29" s="80"/>
      <c r="QKO29" s="80"/>
      <c r="QKP29" s="80"/>
      <c r="QKQ29" s="80"/>
      <c r="QKR29" s="80"/>
      <c r="QKS29" s="80"/>
      <c r="QKT29" s="80"/>
      <c r="QKU29" s="80"/>
      <c r="QKV29" s="80"/>
      <c r="QKW29" s="80"/>
      <c r="QKX29" s="80"/>
      <c r="QKY29" s="80"/>
      <c r="QKZ29" s="80"/>
      <c r="QLA29" s="80"/>
      <c r="QLB29" s="80"/>
      <c r="QLC29" s="80"/>
      <c r="QLD29" s="80"/>
      <c r="QLE29" s="80"/>
      <c r="QLF29" s="80"/>
      <c r="QLG29" s="80"/>
      <c r="QLH29" s="80"/>
      <c r="QLI29" s="80"/>
      <c r="QLJ29" s="80"/>
      <c r="QLK29" s="80"/>
      <c r="QLL29" s="80"/>
      <c r="QLM29" s="80"/>
      <c r="QLN29" s="80"/>
      <c r="QLO29" s="80"/>
      <c r="QLP29" s="80"/>
      <c r="QLQ29" s="80"/>
      <c r="QLR29" s="80"/>
      <c r="QLS29" s="80"/>
      <c r="QLT29" s="80"/>
      <c r="QLU29" s="80"/>
      <c r="QLV29" s="80"/>
      <c r="QLW29" s="80"/>
      <c r="QLX29" s="80"/>
      <c r="QLY29" s="80"/>
      <c r="QLZ29" s="80"/>
      <c r="QMA29" s="80"/>
      <c r="QMB29" s="80"/>
      <c r="QMC29" s="80"/>
      <c r="QMD29" s="80"/>
      <c r="QME29" s="80"/>
      <c r="QMF29" s="80"/>
      <c r="QMG29" s="80"/>
      <c r="QMH29" s="80"/>
      <c r="QMI29" s="80"/>
      <c r="QMJ29" s="80"/>
      <c r="QMK29" s="80"/>
      <c r="QML29" s="80"/>
      <c r="QMM29" s="80"/>
      <c r="QMN29" s="80"/>
      <c r="QMO29" s="80"/>
      <c r="QMP29" s="80"/>
      <c r="QMQ29" s="80"/>
      <c r="QMR29" s="80"/>
      <c r="QMS29" s="80"/>
      <c r="QMT29" s="80"/>
      <c r="QMU29" s="80"/>
      <c r="QMV29" s="80"/>
      <c r="QMW29" s="80"/>
      <c r="QMX29" s="80"/>
      <c r="QMY29" s="80"/>
      <c r="QMZ29" s="80"/>
      <c r="QNA29" s="80"/>
      <c r="QNB29" s="80"/>
      <c r="QNC29" s="80"/>
      <c r="QND29" s="80"/>
      <c r="QNE29" s="80"/>
      <c r="QNF29" s="80"/>
      <c r="QNG29" s="80"/>
      <c r="QNH29" s="80"/>
      <c r="QNI29" s="80"/>
      <c r="QNJ29" s="80"/>
      <c r="QNK29" s="80"/>
      <c r="QNL29" s="80"/>
      <c r="QNM29" s="80"/>
      <c r="QNN29" s="80"/>
      <c r="QNO29" s="80"/>
      <c r="QNP29" s="80"/>
      <c r="QNQ29" s="80"/>
      <c r="QNR29" s="80"/>
      <c r="QNS29" s="80"/>
      <c r="QNT29" s="80"/>
      <c r="QNU29" s="80"/>
      <c r="QNV29" s="80"/>
      <c r="QNW29" s="80"/>
      <c r="QNX29" s="80"/>
      <c r="QNY29" s="80"/>
      <c r="QNZ29" s="80"/>
      <c r="QOA29" s="80"/>
      <c r="QOB29" s="80"/>
      <c r="QOC29" s="80"/>
      <c r="QOD29" s="80"/>
      <c r="QOE29" s="80"/>
      <c r="QOF29" s="80"/>
      <c r="QOG29" s="80"/>
      <c r="QOH29" s="80"/>
      <c r="QOI29" s="80"/>
      <c r="QOJ29" s="80"/>
      <c r="QOK29" s="80"/>
      <c r="QOL29" s="80"/>
      <c r="QOM29" s="80"/>
      <c r="QON29" s="80"/>
      <c r="QOO29" s="80"/>
      <c r="QOP29" s="80"/>
      <c r="QOQ29" s="80"/>
      <c r="QOR29" s="80"/>
      <c r="QOS29" s="80"/>
      <c r="QOT29" s="80"/>
      <c r="QOU29" s="80"/>
      <c r="QOV29" s="80"/>
      <c r="QOW29" s="80"/>
      <c r="QOX29" s="80"/>
      <c r="QOY29" s="80"/>
      <c r="QOZ29" s="80"/>
      <c r="QPA29" s="80"/>
      <c r="QPB29" s="80"/>
      <c r="QPC29" s="80"/>
      <c r="QPD29" s="80"/>
      <c r="QPE29" s="80"/>
      <c r="QPF29" s="80"/>
      <c r="QPG29" s="80"/>
      <c r="QPH29" s="80"/>
      <c r="QPI29" s="80"/>
      <c r="QPJ29" s="80"/>
      <c r="QPK29" s="80"/>
      <c r="QPL29" s="80"/>
      <c r="QPM29" s="80"/>
      <c r="QPN29" s="80"/>
      <c r="QPO29" s="80"/>
      <c r="QPP29" s="80"/>
      <c r="QPQ29" s="80"/>
      <c r="QPR29" s="80"/>
      <c r="QPS29" s="80"/>
      <c r="QPT29" s="80"/>
      <c r="QPU29" s="80"/>
      <c r="QPV29" s="80"/>
      <c r="QPW29" s="80"/>
      <c r="QPX29" s="80"/>
      <c r="QPY29" s="80"/>
      <c r="QPZ29" s="80"/>
      <c r="QQA29" s="80"/>
      <c r="QQB29" s="80"/>
      <c r="QQC29" s="80"/>
      <c r="QQD29" s="80"/>
      <c r="QQE29" s="80"/>
      <c r="QQF29" s="80"/>
      <c r="QQG29" s="80"/>
      <c r="QQH29" s="80"/>
      <c r="QQI29" s="80"/>
      <c r="QQJ29" s="80"/>
      <c r="QQK29" s="80"/>
      <c r="QQL29" s="80"/>
      <c r="QQM29" s="80"/>
      <c r="QQN29" s="80"/>
      <c r="QQO29" s="80"/>
      <c r="QQP29" s="80"/>
      <c r="QQQ29" s="80"/>
      <c r="QQR29" s="80"/>
      <c r="QQS29" s="80"/>
      <c r="QQT29" s="80"/>
      <c r="QQU29" s="80"/>
      <c r="QQV29" s="80"/>
      <c r="QQW29" s="80"/>
      <c r="QQX29" s="80"/>
      <c r="QQY29" s="80"/>
      <c r="QQZ29" s="80"/>
      <c r="QRA29" s="80"/>
      <c r="QRB29" s="80"/>
      <c r="QRC29" s="80"/>
      <c r="QRD29" s="80"/>
      <c r="QRE29" s="80"/>
      <c r="QRF29" s="80"/>
      <c r="QRG29" s="80"/>
      <c r="QRH29" s="80"/>
      <c r="QRI29" s="80"/>
      <c r="QRJ29" s="80"/>
      <c r="QRK29" s="80"/>
      <c r="QRL29" s="80"/>
      <c r="QRM29" s="80"/>
      <c r="QRN29" s="80"/>
      <c r="QRO29" s="80"/>
      <c r="QRP29" s="80"/>
      <c r="QRQ29" s="80"/>
      <c r="QRR29" s="80"/>
      <c r="QRS29" s="80"/>
      <c r="QRT29" s="80"/>
      <c r="QRU29" s="80"/>
      <c r="QRV29" s="80"/>
      <c r="QRW29" s="80"/>
      <c r="QRX29" s="80"/>
      <c r="QRY29" s="80"/>
      <c r="QRZ29" s="80"/>
      <c r="QSA29" s="80"/>
      <c r="QSB29" s="80"/>
      <c r="QSC29" s="80"/>
      <c r="QSD29" s="80"/>
      <c r="QSE29" s="80"/>
      <c r="QSF29" s="80"/>
      <c r="QSG29" s="80"/>
      <c r="QSH29" s="80"/>
      <c r="QSI29" s="80"/>
      <c r="QSJ29" s="80"/>
      <c r="QSK29" s="80"/>
      <c r="QSL29" s="80"/>
      <c r="QSM29" s="80"/>
      <c r="QSN29" s="80"/>
      <c r="QSO29" s="80"/>
      <c r="QSP29" s="80"/>
      <c r="QSQ29" s="80"/>
      <c r="QSR29" s="80"/>
      <c r="QSS29" s="80"/>
      <c r="QST29" s="80"/>
      <c r="QSU29" s="80"/>
      <c r="QSV29" s="80"/>
      <c r="QSW29" s="80"/>
      <c r="QSX29" s="80"/>
      <c r="QSY29" s="80"/>
      <c r="QSZ29" s="80"/>
      <c r="QTA29" s="80"/>
      <c r="QTB29" s="80"/>
      <c r="QTC29" s="80"/>
      <c r="QTD29" s="80"/>
      <c r="QTE29" s="80"/>
      <c r="QTF29" s="80"/>
      <c r="QTG29" s="80"/>
      <c r="QTH29" s="80"/>
      <c r="QTI29" s="80"/>
      <c r="QTJ29" s="80"/>
      <c r="QTK29" s="80"/>
      <c r="QTL29" s="80"/>
      <c r="QTM29" s="80"/>
      <c r="QTN29" s="80"/>
      <c r="QTO29" s="80"/>
      <c r="QTP29" s="80"/>
      <c r="QTQ29" s="80"/>
      <c r="QTR29" s="80"/>
      <c r="QTS29" s="80"/>
      <c r="QTT29" s="80"/>
      <c r="QTU29" s="80"/>
      <c r="QTV29" s="80"/>
      <c r="QTW29" s="80"/>
      <c r="QTX29" s="80"/>
      <c r="QTY29" s="80"/>
      <c r="QTZ29" s="80"/>
      <c r="QUA29" s="80"/>
      <c r="QUB29" s="80"/>
      <c r="QUC29" s="80"/>
      <c r="QUD29" s="80"/>
      <c r="QUE29" s="80"/>
      <c r="QUF29" s="80"/>
      <c r="QUG29" s="80"/>
      <c r="QUH29" s="80"/>
      <c r="QUI29" s="80"/>
      <c r="QUJ29" s="80"/>
      <c r="QUK29" s="80"/>
      <c r="QUL29" s="80"/>
      <c r="QUM29" s="80"/>
      <c r="QUN29" s="80"/>
      <c r="QUO29" s="80"/>
      <c r="QUP29" s="80"/>
      <c r="QUQ29" s="80"/>
      <c r="QUR29" s="80"/>
      <c r="QUS29" s="80"/>
      <c r="QUT29" s="80"/>
      <c r="QUU29" s="80"/>
      <c r="QUV29" s="80"/>
      <c r="QUW29" s="80"/>
      <c r="QUX29" s="80"/>
      <c r="QUY29" s="80"/>
      <c r="QUZ29" s="80"/>
      <c r="QVA29" s="80"/>
      <c r="QVB29" s="80"/>
      <c r="QVC29" s="80"/>
      <c r="QVD29" s="80"/>
      <c r="QVE29" s="80"/>
      <c r="QVF29" s="80"/>
      <c r="QVG29" s="80"/>
      <c r="QVH29" s="80"/>
      <c r="QVI29" s="80"/>
      <c r="QVJ29" s="80"/>
      <c r="QVK29" s="80"/>
      <c r="QVL29" s="80"/>
      <c r="QVM29" s="80"/>
      <c r="QVN29" s="80"/>
      <c r="QVO29" s="80"/>
      <c r="QVP29" s="80"/>
      <c r="QVQ29" s="80"/>
      <c r="QVR29" s="80"/>
      <c r="QVS29" s="80"/>
      <c r="QVT29" s="80"/>
      <c r="QVU29" s="80"/>
      <c r="QVV29" s="80"/>
      <c r="QVW29" s="80"/>
      <c r="QVX29" s="80"/>
      <c r="QVY29" s="80"/>
      <c r="QVZ29" s="80"/>
      <c r="QWA29" s="80"/>
      <c r="QWB29" s="80"/>
      <c r="QWC29" s="80"/>
      <c r="QWD29" s="80"/>
      <c r="QWE29" s="80"/>
      <c r="QWF29" s="80"/>
      <c r="QWG29" s="80"/>
      <c r="QWH29" s="80"/>
      <c r="QWI29" s="80"/>
      <c r="QWJ29" s="80"/>
      <c r="QWK29" s="80"/>
      <c r="QWL29" s="80"/>
      <c r="QWM29" s="80"/>
      <c r="QWN29" s="80"/>
      <c r="QWO29" s="80"/>
      <c r="QWP29" s="80"/>
      <c r="QWQ29" s="80"/>
      <c r="QWR29" s="80"/>
      <c r="QWS29" s="80"/>
      <c r="QWT29" s="80"/>
      <c r="QWU29" s="80"/>
      <c r="QWV29" s="80"/>
      <c r="QWW29" s="80"/>
      <c r="QWX29" s="80"/>
      <c r="QWY29" s="80"/>
      <c r="QWZ29" s="80"/>
      <c r="QXA29" s="80"/>
      <c r="QXB29" s="80"/>
      <c r="QXC29" s="80"/>
      <c r="QXD29" s="80"/>
      <c r="QXE29" s="80"/>
      <c r="QXF29" s="80"/>
      <c r="QXG29" s="80"/>
      <c r="QXH29" s="80"/>
      <c r="QXI29" s="80"/>
      <c r="QXJ29" s="80"/>
      <c r="QXK29" s="80"/>
      <c r="QXL29" s="80"/>
      <c r="QXM29" s="80"/>
      <c r="QXN29" s="80"/>
      <c r="QXO29" s="80"/>
      <c r="QXP29" s="80"/>
      <c r="QXQ29" s="80"/>
      <c r="QXR29" s="80"/>
      <c r="QXS29" s="80"/>
      <c r="QXT29" s="80"/>
      <c r="QXU29" s="80"/>
      <c r="QXV29" s="80"/>
      <c r="QXW29" s="80"/>
      <c r="QXX29" s="80"/>
      <c r="QXY29" s="80"/>
      <c r="QXZ29" s="80"/>
      <c r="QYA29" s="80"/>
      <c r="QYB29" s="80"/>
      <c r="QYC29" s="80"/>
      <c r="QYD29" s="80"/>
      <c r="QYE29" s="80"/>
      <c r="QYF29" s="80"/>
      <c r="QYG29" s="80"/>
      <c r="QYH29" s="80"/>
      <c r="QYI29" s="80"/>
      <c r="QYJ29" s="80"/>
      <c r="QYK29" s="80"/>
      <c r="QYL29" s="80"/>
      <c r="QYM29" s="80"/>
      <c r="QYN29" s="80"/>
      <c r="QYO29" s="80"/>
      <c r="QYP29" s="80"/>
      <c r="QYQ29" s="80"/>
      <c r="QYR29" s="80"/>
      <c r="QYS29" s="80"/>
      <c r="QYT29" s="80"/>
      <c r="QYU29" s="80"/>
      <c r="QYV29" s="80"/>
      <c r="QYW29" s="80"/>
      <c r="QYX29" s="80"/>
      <c r="QYY29" s="80"/>
      <c r="QYZ29" s="80"/>
      <c r="QZA29" s="80"/>
      <c r="QZB29" s="80"/>
      <c r="QZC29" s="80"/>
      <c r="QZD29" s="80"/>
      <c r="QZE29" s="80"/>
      <c r="QZF29" s="80"/>
      <c r="QZG29" s="80"/>
      <c r="QZH29" s="80"/>
      <c r="QZI29" s="80"/>
      <c r="QZJ29" s="80"/>
      <c r="QZK29" s="80"/>
      <c r="QZL29" s="80"/>
      <c r="QZM29" s="80"/>
      <c r="QZN29" s="80"/>
      <c r="QZO29" s="80"/>
      <c r="QZP29" s="80"/>
      <c r="QZQ29" s="80"/>
      <c r="QZR29" s="80"/>
      <c r="QZS29" s="80"/>
      <c r="QZT29" s="80"/>
      <c r="QZU29" s="80"/>
      <c r="QZV29" s="80"/>
      <c r="QZW29" s="80"/>
      <c r="QZX29" s="80"/>
      <c r="QZY29" s="80"/>
      <c r="QZZ29" s="80"/>
      <c r="RAA29" s="80"/>
      <c r="RAB29" s="80"/>
      <c r="RAC29" s="80"/>
      <c r="RAD29" s="80"/>
      <c r="RAE29" s="80"/>
      <c r="RAF29" s="80"/>
      <c r="RAG29" s="80"/>
      <c r="RAH29" s="80"/>
      <c r="RAI29" s="80"/>
      <c r="RAJ29" s="80"/>
      <c r="RAK29" s="80"/>
      <c r="RAL29" s="80"/>
      <c r="RAM29" s="80"/>
      <c r="RAN29" s="80"/>
      <c r="RAO29" s="80"/>
      <c r="RAP29" s="80"/>
      <c r="RAQ29" s="80"/>
      <c r="RAR29" s="80"/>
      <c r="RAS29" s="80"/>
      <c r="RAT29" s="80"/>
      <c r="RAU29" s="80"/>
      <c r="RAV29" s="80"/>
      <c r="RAW29" s="80"/>
      <c r="RAX29" s="80"/>
      <c r="RAY29" s="80"/>
      <c r="RAZ29" s="80"/>
      <c r="RBA29" s="80"/>
      <c r="RBB29" s="80"/>
      <c r="RBC29" s="80"/>
      <c r="RBD29" s="80"/>
      <c r="RBE29" s="80"/>
      <c r="RBF29" s="80"/>
      <c r="RBG29" s="80"/>
      <c r="RBH29" s="80"/>
      <c r="RBI29" s="80"/>
      <c r="RBJ29" s="80"/>
      <c r="RBK29" s="80"/>
      <c r="RBL29" s="80"/>
      <c r="RBM29" s="80"/>
      <c r="RBN29" s="80"/>
      <c r="RBO29" s="80"/>
      <c r="RBP29" s="80"/>
      <c r="RBQ29" s="80"/>
      <c r="RBR29" s="80"/>
      <c r="RBS29" s="80"/>
      <c r="RBT29" s="80"/>
      <c r="RBU29" s="80"/>
      <c r="RBV29" s="80"/>
      <c r="RBW29" s="80"/>
      <c r="RBX29" s="80"/>
      <c r="RBY29" s="80"/>
      <c r="RBZ29" s="80"/>
      <c r="RCA29" s="80"/>
      <c r="RCB29" s="80"/>
      <c r="RCC29" s="80"/>
      <c r="RCD29" s="80"/>
      <c r="RCE29" s="80"/>
      <c r="RCF29" s="80"/>
      <c r="RCG29" s="80"/>
      <c r="RCH29" s="80"/>
      <c r="RCI29" s="80"/>
      <c r="RCJ29" s="80"/>
      <c r="RCK29" s="80"/>
      <c r="RCL29" s="80"/>
      <c r="RCM29" s="80"/>
      <c r="RCN29" s="80"/>
      <c r="RCO29" s="80"/>
      <c r="RCP29" s="80"/>
      <c r="RCQ29" s="80"/>
      <c r="RCR29" s="80"/>
      <c r="RCS29" s="80"/>
      <c r="RCT29" s="80"/>
      <c r="RCU29" s="80"/>
      <c r="RCV29" s="80"/>
      <c r="RCW29" s="80"/>
      <c r="RCX29" s="80"/>
      <c r="RCY29" s="80"/>
      <c r="RCZ29" s="80"/>
      <c r="RDA29" s="80"/>
      <c r="RDB29" s="80"/>
      <c r="RDC29" s="80"/>
      <c r="RDD29" s="80"/>
      <c r="RDE29" s="80"/>
      <c r="RDF29" s="80"/>
      <c r="RDG29" s="80"/>
      <c r="RDH29" s="80"/>
      <c r="RDI29" s="80"/>
      <c r="RDJ29" s="80"/>
      <c r="RDK29" s="80"/>
      <c r="RDL29" s="80"/>
      <c r="RDM29" s="80"/>
      <c r="RDN29" s="80"/>
      <c r="RDO29" s="80"/>
      <c r="RDP29" s="80"/>
      <c r="RDQ29" s="80"/>
      <c r="RDR29" s="80"/>
      <c r="RDS29" s="80"/>
      <c r="RDT29" s="80"/>
      <c r="RDU29" s="80"/>
      <c r="RDV29" s="80"/>
      <c r="RDW29" s="80"/>
      <c r="RDX29" s="80"/>
      <c r="RDY29" s="80"/>
      <c r="RDZ29" s="80"/>
      <c r="REA29" s="80"/>
      <c r="REB29" s="80"/>
      <c r="REC29" s="80"/>
      <c r="RED29" s="80"/>
      <c r="REE29" s="80"/>
      <c r="REF29" s="80"/>
      <c r="REG29" s="80"/>
      <c r="REH29" s="80"/>
      <c r="REI29" s="80"/>
      <c r="REJ29" s="80"/>
      <c r="REK29" s="80"/>
      <c r="REL29" s="80"/>
      <c r="REM29" s="80"/>
      <c r="REN29" s="80"/>
      <c r="REO29" s="80"/>
      <c r="REP29" s="80"/>
      <c r="REQ29" s="80"/>
      <c r="RER29" s="80"/>
      <c r="RES29" s="80"/>
      <c r="RET29" s="80"/>
      <c r="REU29" s="80"/>
      <c r="REV29" s="80"/>
      <c r="REW29" s="80"/>
      <c r="REX29" s="80"/>
      <c r="REY29" s="80"/>
      <c r="REZ29" s="80"/>
      <c r="RFA29" s="80"/>
      <c r="RFB29" s="80"/>
      <c r="RFC29" s="80"/>
      <c r="RFD29" s="80"/>
      <c r="RFE29" s="80"/>
      <c r="RFF29" s="80"/>
      <c r="RFG29" s="80"/>
      <c r="RFH29" s="80"/>
      <c r="RFI29" s="80"/>
      <c r="RFJ29" s="80"/>
      <c r="RFK29" s="80"/>
      <c r="RFL29" s="80"/>
      <c r="RFM29" s="80"/>
      <c r="RFN29" s="80"/>
      <c r="RFO29" s="80"/>
      <c r="RFP29" s="80"/>
      <c r="RFQ29" s="80"/>
      <c r="RFR29" s="80"/>
      <c r="RFS29" s="80"/>
      <c r="RFT29" s="80"/>
      <c r="RFU29" s="80"/>
      <c r="RFV29" s="80"/>
      <c r="RFW29" s="80"/>
      <c r="RFX29" s="80"/>
      <c r="RFY29" s="80"/>
      <c r="RFZ29" s="80"/>
      <c r="RGA29" s="80"/>
      <c r="RGB29" s="80"/>
      <c r="RGC29" s="80"/>
      <c r="RGD29" s="80"/>
      <c r="RGE29" s="80"/>
      <c r="RGF29" s="80"/>
      <c r="RGG29" s="80"/>
      <c r="RGH29" s="80"/>
      <c r="RGI29" s="80"/>
      <c r="RGJ29" s="80"/>
      <c r="RGK29" s="80"/>
      <c r="RGL29" s="80"/>
      <c r="RGM29" s="80"/>
      <c r="RGN29" s="80"/>
      <c r="RGO29" s="80"/>
      <c r="RGP29" s="80"/>
      <c r="RGQ29" s="80"/>
      <c r="RGR29" s="80"/>
      <c r="RGS29" s="80"/>
      <c r="RGT29" s="80"/>
      <c r="RGU29" s="80"/>
      <c r="RGV29" s="80"/>
      <c r="RGW29" s="80"/>
      <c r="RGX29" s="80"/>
      <c r="RGY29" s="80"/>
      <c r="RGZ29" s="80"/>
      <c r="RHA29" s="80"/>
      <c r="RHB29" s="80"/>
      <c r="RHC29" s="80"/>
      <c r="RHD29" s="80"/>
      <c r="RHE29" s="80"/>
      <c r="RHF29" s="80"/>
      <c r="RHG29" s="80"/>
      <c r="RHH29" s="80"/>
      <c r="RHI29" s="80"/>
      <c r="RHJ29" s="80"/>
      <c r="RHK29" s="80"/>
      <c r="RHL29" s="80"/>
      <c r="RHM29" s="80"/>
      <c r="RHN29" s="80"/>
      <c r="RHO29" s="80"/>
      <c r="RHP29" s="80"/>
      <c r="RHQ29" s="80"/>
      <c r="RHR29" s="80"/>
      <c r="RHS29" s="80"/>
      <c r="RHT29" s="80"/>
      <c r="RHU29" s="80"/>
      <c r="RHV29" s="80"/>
      <c r="RHW29" s="80"/>
      <c r="RHX29" s="80"/>
      <c r="RHY29" s="80"/>
      <c r="RHZ29" s="80"/>
      <c r="RIA29" s="80"/>
      <c r="RIB29" s="80"/>
      <c r="RIC29" s="80"/>
      <c r="RID29" s="80"/>
      <c r="RIE29" s="80"/>
      <c r="RIF29" s="80"/>
      <c r="RIG29" s="80"/>
      <c r="RIH29" s="80"/>
      <c r="RII29" s="80"/>
      <c r="RIJ29" s="80"/>
      <c r="RIK29" s="80"/>
      <c r="RIL29" s="80"/>
      <c r="RIM29" s="80"/>
      <c r="RIN29" s="80"/>
      <c r="RIO29" s="80"/>
      <c r="RIP29" s="80"/>
      <c r="RIQ29" s="80"/>
      <c r="RIR29" s="80"/>
      <c r="RIS29" s="80"/>
      <c r="RIT29" s="80"/>
      <c r="RIU29" s="80"/>
      <c r="RIV29" s="80"/>
      <c r="RIW29" s="80"/>
      <c r="RIX29" s="80"/>
      <c r="RIY29" s="80"/>
      <c r="RIZ29" s="80"/>
      <c r="RJA29" s="80"/>
      <c r="RJB29" s="80"/>
      <c r="RJC29" s="80"/>
      <c r="RJD29" s="80"/>
      <c r="RJE29" s="80"/>
      <c r="RJF29" s="80"/>
      <c r="RJG29" s="80"/>
      <c r="RJH29" s="80"/>
      <c r="RJI29" s="80"/>
      <c r="RJJ29" s="80"/>
      <c r="RJK29" s="80"/>
      <c r="RJL29" s="80"/>
      <c r="RJM29" s="80"/>
      <c r="RJN29" s="80"/>
      <c r="RJO29" s="80"/>
      <c r="RJP29" s="80"/>
      <c r="RJQ29" s="80"/>
      <c r="RJR29" s="80"/>
      <c r="RJS29" s="80"/>
      <c r="RJT29" s="80"/>
      <c r="RJU29" s="80"/>
      <c r="RJV29" s="80"/>
      <c r="RJW29" s="80"/>
      <c r="RJX29" s="80"/>
      <c r="RJY29" s="80"/>
      <c r="RJZ29" s="80"/>
      <c r="RKA29" s="80"/>
      <c r="RKB29" s="80"/>
      <c r="RKC29" s="80"/>
      <c r="RKD29" s="80"/>
      <c r="RKE29" s="80"/>
      <c r="RKF29" s="80"/>
      <c r="RKG29" s="80"/>
      <c r="RKH29" s="80"/>
      <c r="RKI29" s="80"/>
      <c r="RKJ29" s="80"/>
      <c r="RKK29" s="80"/>
      <c r="RKL29" s="80"/>
      <c r="RKM29" s="80"/>
      <c r="RKN29" s="80"/>
      <c r="RKO29" s="80"/>
      <c r="RKP29" s="80"/>
      <c r="RKQ29" s="80"/>
      <c r="RKR29" s="80"/>
      <c r="RKS29" s="80"/>
      <c r="RKT29" s="80"/>
      <c r="RKU29" s="80"/>
      <c r="RKV29" s="80"/>
      <c r="RKW29" s="80"/>
      <c r="RKX29" s="80"/>
      <c r="RKY29" s="80"/>
      <c r="RKZ29" s="80"/>
      <c r="RLA29" s="80"/>
      <c r="RLB29" s="80"/>
      <c r="RLC29" s="80"/>
      <c r="RLD29" s="80"/>
      <c r="RLE29" s="80"/>
      <c r="RLF29" s="80"/>
      <c r="RLG29" s="80"/>
      <c r="RLH29" s="80"/>
      <c r="RLI29" s="80"/>
      <c r="RLJ29" s="80"/>
      <c r="RLK29" s="80"/>
      <c r="RLL29" s="80"/>
      <c r="RLM29" s="80"/>
      <c r="RLN29" s="80"/>
      <c r="RLO29" s="80"/>
      <c r="RLP29" s="80"/>
      <c r="RLQ29" s="80"/>
      <c r="RLR29" s="80"/>
      <c r="RLS29" s="80"/>
      <c r="RLT29" s="80"/>
      <c r="RLU29" s="80"/>
      <c r="RLV29" s="80"/>
      <c r="RLW29" s="80"/>
      <c r="RLX29" s="80"/>
      <c r="RLY29" s="80"/>
      <c r="RLZ29" s="80"/>
      <c r="RMA29" s="80"/>
      <c r="RMB29" s="80"/>
      <c r="RMC29" s="80"/>
      <c r="RMD29" s="80"/>
      <c r="RME29" s="80"/>
      <c r="RMF29" s="80"/>
      <c r="RMG29" s="80"/>
      <c r="RMH29" s="80"/>
      <c r="RMI29" s="80"/>
      <c r="RMJ29" s="80"/>
      <c r="RMK29" s="80"/>
      <c r="RML29" s="80"/>
      <c r="RMM29" s="80"/>
      <c r="RMN29" s="80"/>
      <c r="RMO29" s="80"/>
      <c r="RMP29" s="80"/>
      <c r="RMQ29" s="80"/>
      <c r="RMR29" s="80"/>
      <c r="RMS29" s="80"/>
      <c r="RMT29" s="80"/>
      <c r="RMU29" s="80"/>
      <c r="RMV29" s="80"/>
      <c r="RMW29" s="80"/>
      <c r="RMX29" s="80"/>
      <c r="RMY29" s="80"/>
      <c r="RMZ29" s="80"/>
      <c r="RNA29" s="80"/>
      <c r="RNB29" s="80"/>
      <c r="RNC29" s="80"/>
      <c r="RND29" s="80"/>
      <c r="RNE29" s="80"/>
      <c r="RNF29" s="80"/>
      <c r="RNG29" s="80"/>
      <c r="RNH29" s="80"/>
      <c r="RNI29" s="80"/>
      <c r="RNJ29" s="80"/>
      <c r="RNK29" s="80"/>
      <c r="RNL29" s="80"/>
      <c r="RNM29" s="80"/>
      <c r="RNN29" s="80"/>
      <c r="RNO29" s="80"/>
      <c r="RNP29" s="80"/>
      <c r="RNQ29" s="80"/>
      <c r="RNR29" s="80"/>
      <c r="RNS29" s="80"/>
      <c r="RNT29" s="80"/>
      <c r="RNU29" s="80"/>
      <c r="RNV29" s="80"/>
      <c r="RNW29" s="80"/>
      <c r="RNX29" s="80"/>
      <c r="RNY29" s="80"/>
      <c r="RNZ29" s="80"/>
      <c r="ROA29" s="80"/>
      <c r="ROB29" s="80"/>
      <c r="ROC29" s="80"/>
      <c r="ROD29" s="80"/>
      <c r="ROE29" s="80"/>
      <c r="ROF29" s="80"/>
      <c r="ROG29" s="80"/>
      <c r="ROH29" s="80"/>
      <c r="ROI29" s="80"/>
      <c r="ROJ29" s="80"/>
      <c r="ROK29" s="80"/>
      <c r="ROL29" s="80"/>
      <c r="ROM29" s="80"/>
      <c r="RON29" s="80"/>
      <c r="ROO29" s="80"/>
      <c r="ROP29" s="80"/>
      <c r="ROQ29" s="80"/>
      <c r="ROR29" s="80"/>
      <c r="ROS29" s="80"/>
      <c r="ROT29" s="80"/>
      <c r="ROU29" s="80"/>
      <c r="ROV29" s="80"/>
      <c r="ROW29" s="80"/>
      <c r="ROX29" s="80"/>
      <c r="ROY29" s="80"/>
      <c r="ROZ29" s="80"/>
      <c r="RPA29" s="80"/>
      <c r="RPB29" s="80"/>
      <c r="RPC29" s="80"/>
      <c r="RPD29" s="80"/>
      <c r="RPE29" s="80"/>
      <c r="RPF29" s="80"/>
      <c r="RPG29" s="80"/>
      <c r="RPH29" s="80"/>
      <c r="RPI29" s="80"/>
      <c r="RPJ29" s="80"/>
      <c r="RPK29" s="80"/>
      <c r="RPL29" s="80"/>
      <c r="RPM29" s="80"/>
      <c r="RPN29" s="80"/>
      <c r="RPO29" s="80"/>
      <c r="RPP29" s="80"/>
      <c r="RPQ29" s="80"/>
      <c r="RPR29" s="80"/>
      <c r="RPS29" s="80"/>
      <c r="RPT29" s="80"/>
      <c r="RPU29" s="80"/>
      <c r="RPV29" s="80"/>
      <c r="RPW29" s="80"/>
      <c r="RPX29" s="80"/>
      <c r="RPY29" s="80"/>
      <c r="RPZ29" s="80"/>
      <c r="RQA29" s="80"/>
      <c r="RQB29" s="80"/>
      <c r="RQC29" s="80"/>
      <c r="RQD29" s="80"/>
      <c r="RQE29" s="80"/>
      <c r="RQF29" s="80"/>
      <c r="RQG29" s="80"/>
      <c r="RQH29" s="80"/>
      <c r="RQI29" s="80"/>
      <c r="RQJ29" s="80"/>
      <c r="RQK29" s="80"/>
      <c r="RQL29" s="80"/>
      <c r="RQM29" s="80"/>
      <c r="RQN29" s="80"/>
      <c r="RQO29" s="80"/>
      <c r="RQP29" s="80"/>
      <c r="RQQ29" s="80"/>
      <c r="RQR29" s="80"/>
      <c r="RQS29" s="80"/>
      <c r="RQT29" s="80"/>
      <c r="RQU29" s="80"/>
      <c r="RQV29" s="80"/>
      <c r="RQW29" s="80"/>
      <c r="RQX29" s="80"/>
      <c r="RQY29" s="80"/>
      <c r="RQZ29" s="80"/>
      <c r="RRA29" s="80"/>
      <c r="RRB29" s="80"/>
      <c r="RRC29" s="80"/>
      <c r="RRD29" s="80"/>
      <c r="RRE29" s="80"/>
      <c r="RRF29" s="80"/>
      <c r="RRG29" s="80"/>
      <c r="RRH29" s="80"/>
      <c r="RRI29" s="80"/>
      <c r="RRJ29" s="80"/>
      <c r="RRK29" s="80"/>
      <c r="RRL29" s="80"/>
      <c r="RRM29" s="80"/>
      <c r="RRN29" s="80"/>
      <c r="RRO29" s="80"/>
      <c r="RRP29" s="80"/>
      <c r="RRQ29" s="80"/>
      <c r="RRR29" s="80"/>
      <c r="RRS29" s="80"/>
      <c r="RRT29" s="80"/>
      <c r="RRU29" s="80"/>
      <c r="RRV29" s="80"/>
      <c r="RRW29" s="80"/>
      <c r="RRX29" s="80"/>
      <c r="RRY29" s="80"/>
      <c r="RRZ29" s="80"/>
      <c r="RSA29" s="80"/>
      <c r="RSB29" s="80"/>
      <c r="RSC29" s="80"/>
      <c r="RSD29" s="80"/>
      <c r="RSE29" s="80"/>
      <c r="RSF29" s="80"/>
      <c r="RSG29" s="80"/>
      <c r="RSH29" s="80"/>
      <c r="RSI29" s="80"/>
      <c r="RSJ29" s="80"/>
      <c r="RSK29" s="80"/>
      <c r="RSL29" s="80"/>
      <c r="RSM29" s="80"/>
      <c r="RSN29" s="80"/>
      <c r="RSO29" s="80"/>
      <c r="RSP29" s="80"/>
      <c r="RSQ29" s="80"/>
      <c r="RSR29" s="80"/>
      <c r="RSS29" s="80"/>
      <c r="RST29" s="80"/>
      <c r="RSU29" s="80"/>
      <c r="RSV29" s="80"/>
      <c r="RSW29" s="80"/>
      <c r="RSX29" s="80"/>
      <c r="RSY29" s="80"/>
      <c r="RSZ29" s="80"/>
      <c r="RTA29" s="80"/>
      <c r="RTB29" s="80"/>
      <c r="RTC29" s="80"/>
      <c r="RTD29" s="80"/>
      <c r="RTE29" s="80"/>
      <c r="RTF29" s="80"/>
      <c r="RTG29" s="80"/>
      <c r="RTH29" s="80"/>
      <c r="RTI29" s="80"/>
      <c r="RTJ29" s="80"/>
      <c r="RTK29" s="80"/>
      <c r="RTL29" s="80"/>
      <c r="RTM29" s="80"/>
      <c r="RTN29" s="80"/>
      <c r="RTO29" s="80"/>
      <c r="RTP29" s="80"/>
      <c r="RTQ29" s="80"/>
      <c r="RTR29" s="80"/>
      <c r="RTS29" s="80"/>
      <c r="RTT29" s="80"/>
      <c r="RTU29" s="80"/>
      <c r="RTV29" s="80"/>
      <c r="RTW29" s="80"/>
      <c r="RTX29" s="80"/>
      <c r="RTY29" s="80"/>
      <c r="RTZ29" s="80"/>
      <c r="RUA29" s="80"/>
      <c r="RUB29" s="80"/>
      <c r="RUC29" s="80"/>
      <c r="RUD29" s="80"/>
      <c r="RUE29" s="80"/>
      <c r="RUF29" s="80"/>
      <c r="RUG29" s="80"/>
      <c r="RUH29" s="80"/>
      <c r="RUI29" s="80"/>
      <c r="RUJ29" s="80"/>
      <c r="RUK29" s="80"/>
      <c r="RUL29" s="80"/>
      <c r="RUM29" s="80"/>
      <c r="RUN29" s="80"/>
      <c r="RUO29" s="80"/>
      <c r="RUP29" s="80"/>
      <c r="RUQ29" s="80"/>
      <c r="RUR29" s="80"/>
      <c r="RUS29" s="80"/>
      <c r="RUT29" s="80"/>
      <c r="RUU29" s="80"/>
      <c r="RUV29" s="80"/>
      <c r="RUW29" s="80"/>
      <c r="RUX29" s="80"/>
      <c r="RUY29" s="80"/>
      <c r="RUZ29" s="80"/>
      <c r="RVA29" s="80"/>
      <c r="RVB29" s="80"/>
      <c r="RVC29" s="80"/>
      <c r="RVD29" s="80"/>
      <c r="RVE29" s="80"/>
      <c r="RVF29" s="80"/>
      <c r="RVG29" s="80"/>
      <c r="RVH29" s="80"/>
      <c r="RVI29" s="80"/>
      <c r="RVJ29" s="80"/>
      <c r="RVK29" s="80"/>
      <c r="RVL29" s="80"/>
      <c r="RVM29" s="80"/>
      <c r="RVN29" s="80"/>
      <c r="RVO29" s="80"/>
      <c r="RVP29" s="80"/>
      <c r="RVQ29" s="80"/>
      <c r="RVR29" s="80"/>
      <c r="RVS29" s="80"/>
      <c r="RVT29" s="80"/>
      <c r="RVU29" s="80"/>
      <c r="RVV29" s="80"/>
      <c r="RVW29" s="80"/>
      <c r="RVX29" s="80"/>
      <c r="RVY29" s="80"/>
      <c r="RVZ29" s="80"/>
      <c r="RWA29" s="80"/>
      <c r="RWB29" s="80"/>
      <c r="RWC29" s="80"/>
      <c r="RWD29" s="80"/>
      <c r="RWE29" s="80"/>
      <c r="RWF29" s="80"/>
      <c r="RWG29" s="80"/>
      <c r="RWH29" s="80"/>
      <c r="RWI29" s="80"/>
      <c r="RWJ29" s="80"/>
      <c r="RWK29" s="80"/>
      <c r="RWL29" s="80"/>
      <c r="RWM29" s="80"/>
      <c r="RWN29" s="80"/>
      <c r="RWO29" s="80"/>
      <c r="RWP29" s="80"/>
      <c r="RWQ29" s="80"/>
      <c r="RWR29" s="80"/>
      <c r="RWS29" s="80"/>
      <c r="RWT29" s="80"/>
      <c r="RWU29" s="80"/>
      <c r="RWV29" s="80"/>
      <c r="RWW29" s="80"/>
      <c r="RWX29" s="80"/>
      <c r="RWY29" s="80"/>
      <c r="RWZ29" s="80"/>
      <c r="RXA29" s="80"/>
      <c r="RXB29" s="80"/>
      <c r="RXC29" s="80"/>
      <c r="RXD29" s="80"/>
      <c r="RXE29" s="80"/>
      <c r="RXF29" s="80"/>
      <c r="RXG29" s="80"/>
      <c r="RXH29" s="80"/>
      <c r="RXI29" s="80"/>
      <c r="RXJ29" s="80"/>
      <c r="RXK29" s="80"/>
      <c r="RXL29" s="80"/>
      <c r="RXM29" s="80"/>
      <c r="RXN29" s="80"/>
      <c r="RXO29" s="80"/>
      <c r="RXP29" s="80"/>
      <c r="RXQ29" s="80"/>
      <c r="RXR29" s="80"/>
      <c r="RXS29" s="80"/>
      <c r="RXT29" s="80"/>
      <c r="RXU29" s="80"/>
      <c r="RXV29" s="80"/>
      <c r="RXW29" s="80"/>
      <c r="RXX29" s="80"/>
      <c r="RXY29" s="80"/>
      <c r="RXZ29" s="80"/>
      <c r="RYA29" s="80"/>
      <c r="RYB29" s="80"/>
      <c r="RYC29" s="80"/>
      <c r="RYD29" s="80"/>
      <c r="RYE29" s="80"/>
      <c r="RYF29" s="80"/>
      <c r="RYG29" s="80"/>
      <c r="RYH29" s="80"/>
      <c r="RYI29" s="80"/>
      <c r="RYJ29" s="80"/>
      <c r="RYK29" s="80"/>
      <c r="RYL29" s="80"/>
      <c r="RYM29" s="80"/>
      <c r="RYN29" s="80"/>
      <c r="RYO29" s="80"/>
      <c r="RYP29" s="80"/>
      <c r="RYQ29" s="80"/>
      <c r="RYR29" s="80"/>
      <c r="RYS29" s="80"/>
      <c r="RYT29" s="80"/>
      <c r="RYU29" s="80"/>
      <c r="RYV29" s="80"/>
      <c r="RYW29" s="80"/>
      <c r="RYX29" s="80"/>
      <c r="RYY29" s="80"/>
      <c r="RYZ29" s="80"/>
      <c r="RZA29" s="80"/>
      <c r="RZB29" s="80"/>
      <c r="RZC29" s="80"/>
      <c r="RZD29" s="80"/>
      <c r="RZE29" s="80"/>
      <c r="RZF29" s="80"/>
      <c r="RZG29" s="80"/>
      <c r="RZH29" s="80"/>
      <c r="RZI29" s="80"/>
      <c r="RZJ29" s="80"/>
      <c r="RZK29" s="80"/>
      <c r="RZL29" s="80"/>
      <c r="RZM29" s="80"/>
      <c r="RZN29" s="80"/>
      <c r="RZO29" s="80"/>
      <c r="RZP29" s="80"/>
      <c r="RZQ29" s="80"/>
      <c r="RZR29" s="80"/>
      <c r="RZS29" s="80"/>
      <c r="RZT29" s="80"/>
      <c r="RZU29" s="80"/>
      <c r="RZV29" s="80"/>
      <c r="RZW29" s="80"/>
      <c r="RZX29" s="80"/>
      <c r="RZY29" s="80"/>
      <c r="RZZ29" s="80"/>
      <c r="SAA29" s="80"/>
      <c r="SAB29" s="80"/>
      <c r="SAC29" s="80"/>
      <c r="SAD29" s="80"/>
      <c r="SAE29" s="80"/>
      <c r="SAF29" s="80"/>
      <c r="SAG29" s="80"/>
      <c r="SAH29" s="80"/>
      <c r="SAI29" s="80"/>
      <c r="SAJ29" s="80"/>
      <c r="SAK29" s="80"/>
      <c r="SAL29" s="80"/>
      <c r="SAM29" s="80"/>
      <c r="SAN29" s="80"/>
      <c r="SAO29" s="80"/>
      <c r="SAP29" s="80"/>
      <c r="SAQ29" s="80"/>
      <c r="SAR29" s="80"/>
      <c r="SAS29" s="80"/>
      <c r="SAT29" s="80"/>
      <c r="SAU29" s="80"/>
      <c r="SAV29" s="80"/>
      <c r="SAW29" s="80"/>
      <c r="SAX29" s="80"/>
      <c r="SAY29" s="80"/>
      <c r="SAZ29" s="80"/>
      <c r="SBA29" s="80"/>
      <c r="SBB29" s="80"/>
      <c r="SBC29" s="80"/>
      <c r="SBD29" s="80"/>
      <c r="SBE29" s="80"/>
      <c r="SBF29" s="80"/>
      <c r="SBG29" s="80"/>
      <c r="SBH29" s="80"/>
      <c r="SBI29" s="80"/>
      <c r="SBJ29" s="80"/>
      <c r="SBK29" s="80"/>
      <c r="SBL29" s="80"/>
      <c r="SBM29" s="80"/>
      <c r="SBN29" s="80"/>
      <c r="SBO29" s="80"/>
      <c r="SBP29" s="80"/>
      <c r="SBQ29" s="80"/>
      <c r="SBR29" s="80"/>
      <c r="SBS29" s="80"/>
      <c r="SBT29" s="80"/>
      <c r="SBU29" s="80"/>
      <c r="SBV29" s="80"/>
      <c r="SBW29" s="80"/>
      <c r="SBX29" s="80"/>
      <c r="SBY29" s="80"/>
      <c r="SBZ29" s="80"/>
      <c r="SCA29" s="80"/>
      <c r="SCB29" s="80"/>
      <c r="SCC29" s="80"/>
      <c r="SCD29" s="80"/>
      <c r="SCE29" s="80"/>
      <c r="SCF29" s="80"/>
      <c r="SCG29" s="80"/>
      <c r="SCH29" s="80"/>
      <c r="SCI29" s="80"/>
      <c r="SCJ29" s="80"/>
      <c r="SCK29" s="80"/>
      <c r="SCL29" s="80"/>
      <c r="SCM29" s="80"/>
      <c r="SCN29" s="80"/>
      <c r="SCO29" s="80"/>
      <c r="SCP29" s="80"/>
      <c r="SCQ29" s="80"/>
      <c r="SCR29" s="80"/>
      <c r="SCS29" s="80"/>
      <c r="SCT29" s="80"/>
      <c r="SCU29" s="80"/>
      <c r="SCV29" s="80"/>
      <c r="SCW29" s="80"/>
      <c r="SCX29" s="80"/>
      <c r="SCY29" s="80"/>
      <c r="SCZ29" s="80"/>
      <c r="SDA29" s="80"/>
      <c r="SDB29" s="80"/>
      <c r="SDC29" s="80"/>
      <c r="SDD29" s="80"/>
      <c r="SDE29" s="80"/>
      <c r="SDF29" s="80"/>
      <c r="SDG29" s="80"/>
      <c r="SDH29" s="80"/>
      <c r="SDI29" s="80"/>
      <c r="SDJ29" s="80"/>
      <c r="SDK29" s="80"/>
      <c r="SDL29" s="80"/>
      <c r="SDM29" s="80"/>
      <c r="SDN29" s="80"/>
      <c r="SDO29" s="80"/>
      <c r="SDP29" s="80"/>
      <c r="SDQ29" s="80"/>
      <c r="SDR29" s="80"/>
      <c r="SDS29" s="80"/>
      <c r="SDT29" s="80"/>
      <c r="SDU29" s="80"/>
      <c r="SDV29" s="80"/>
      <c r="SDW29" s="80"/>
      <c r="SDX29" s="80"/>
      <c r="SDY29" s="80"/>
      <c r="SDZ29" s="80"/>
      <c r="SEA29" s="80"/>
      <c r="SEB29" s="80"/>
      <c r="SEC29" s="80"/>
      <c r="SED29" s="80"/>
      <c r="SEE29" s="80"/>
      <c r="SEF29" s="80"/>
      <c r="SEG29" s="80"/>
      <c r="SEH29" s="80"/>
      <c r="SEI29" s="80"/>
      <c r="SEJ29" s="80"/>
      <c r="SEK29" s="80"/>
      <c r="SEL29" s="80"/>
      <c r="SEM29" s="80"/>
      <c r="SEN29" s="80"/>
      <c r="SEO29" s="80"/>
      <c r="SEP29" s="80"/>
      <c r="SEQ29" s="80"/>
      <c r="SER29" s="80"/>
      <c r="SES29" s="80"/>
      <c r="SET29" s="80"/>
      <c r="SEU29" s="80"/>
      <c r="SEV29" s="80"/>
      <c r="SEW29" s="80"/>
      <c r="SEX29" s="80"/>
      <c r="SEY29" s="80"/>
      <c r="SEZ29" s="80"/>
      <c r="SFA29" s="80"/>
      <c r="SFB29" s="80"/>
      <c r="SFC29" s="80"/>
      <c r="SFD29" s="80"/>
      <c r="SFE29" s="80"/>
      <c r="SFF29" s="80"/>
      <c r="SFG29" s="80"/>
      <c r="SFH29" s="80"/>
      <c r="SFI29" s="80"/>
      <c r="SFJ29" s="80"/>
      <c r="SFK29" s="80"/>
      <c r="SFL29" s="80"/>
      <c r="SFM29" s="80"/>
      <c r="SFN29" s="80"/>
      <c r="SFO29" s="80"/>
      <c r="SFP29" s="80"/>
      <c r="SFQ29" s="80"/>
      <c r="SFR29" s="80"/>
      <c r="SFS29" s="80"/>
      <c r="SFT29" s="80"/>
      <c r="SFU29" s="80"/>
      <c r="SFV29" s="80"/>
      <c r="SFW29" s="80"/>
      <c r="SFX29" s="80"/>
      <c r="SFY29" s="80"/>
      <c r="SFZ29" s="80"/>
      <c r="SGA29" s="80"/>
      <c r="SGB29" s="80"/>
      <c r="SGC29" s="80"/>
      <c r="SGD29" s="80"/>
      <c r="SGE29" s="80"/>
      <c r="SGF29" s="80"/>
      <c r="SGG29" s="80"/>
      <c r="SGH29" s="80"/>
      <c r="SGI29" s="80"/>
      <c r="SGJ29" s="80"/>
      <c r="SGK29" s="80"/>
      <c r="SGL29" s="80"/>
      <c r="SGM29" s="80"/>
      <c r="SGN29" s="80"/>
      <c r="SGO29" s="80"/>
      <c r="SGP29" s="80"/>
      <c r="SGQ29" s="80"/>
      <c r="SGR29" s="80"/>
      <c r="SGS29" s="80"/>
      <c r="SGT29" s="80"/>
      <c r="SGU29" s="80"/>
      <c r="SGV29" s="80"/>
      <c r="SGW29" s="80"/>
      <c r="SGX29" s="80"/>
      <c r="SGY29" s="80"/>
      <c r="SGZ29" s="80"/>
      <c r="SHA29" s="80"/>
      <c r="SHB29" s="80"/>
      <c r="SHC29" s="80"/>
      <c r="SHD29" s="80"/>
      <c r="SHE29" s="80"/>
      <c r="SHF29" s="80"/>
      <c r="SHG29" s="80"/>
      <c r="SHH29" s="80"/>
      <c r="SHI29" s="80"/>
      <c r="SHJ29" s="80"/>
      <c r="SHK29" s="80"/>
      <c r="SHL29" s="80"/>
      <c r="SHM29" s="80"/>
      <c r="SHN29" s="80"/>
      <c r="SHO29" s="80"/>
      <c r="SHP29" s="80"/>
      <c r="SHQ29" s="80"/>
      <c r="SHR29" s="80"/>
      <c r="SHS29" s="80"/>
      <c r="SHT29" s="80"/>
      <c r="SHU29" s="80"/>
      <c r="SHV29" s="80"/>
      <c r="SHW29" s="80"/>
      <c r="SHX29" s="80"/>
      <c r="SHY29" s="80"/>
      <c r="SHZ29" s="80"/>
      <c r="SIA29" s="80"/>
      <c r="SIB29" s="80"/>
      <c r="SIC29" s="80"/>
      <c r="SID29" s="80"/>
      <c r="SIE29" s="80"/>
      <c r="SIF29" s="80"/>
      <c r="SIG29" s="80"/>
      <c r="SIH29" s="80"/>
      <c r="SII29" s="80"/>
      <c r="SIJ29" s="80"/>
      <c r="SIK29" s="80"/>
      <c r="SIL29" s="80"/>
      <c r="SIM29" s="80"/>
      <c r="SIN29" s="80"/>
      <c r="SIO29" s="80"/>
      <c r="SIP29" s="80"/>
      <c r="SIQ29" s="80"/>
      <c r="SIR29" s="80"/>
      <c r="SIS29" s="80"/>
      <c r="SIT29" s="80"/>
      <c r="SIU29" s="80"/>
      <c r="SIV29" s="80"/>
      <c r="SIW29" s="80"/>
      <c r="SIX29" s="80"/>
      <c r="SIY29" s="80"/>
      <c r="SIZ29" s="80"/>
      <c r="SJA29" s="80"/>
      <c r="SJB29" s="80"/>
      <c r="SJC29" s="80"/>
      <c r="SJD29" s="80"/>
      <c r="SJE29" s="80"/>
      <c r="SJF29" s="80"/>
      <c r="SJG29" s="80"/>
      <c r="SJH29" s="80"/>
      <c r="SJI29" s="80"/>
      <c r="SJJ29" s="80"/>
      <c r="SJK29" s="80"/>
      <c r="SJL29" s="80"/>
      <c r="SJM29" s="80"/>
      <c r="SJN29" s="80"/>
      <c r="SJO29" s="80"/>
      <c r="SJP29" s="80"/>
      <c r="SJQ29" s="80"/>
      <c r="SJR29" s="80"/>
      <c r="SJS29" s="80"/>
      <c r="SJT29" s="80"/>
      <c r="SJU29" s="80"/>
      <c r="SJV29" s="80"/>
      <c r="SJW29" s="80"/>
      <c r="SJX29" s="80"/>
      <c r="SJY29" s="80"/>
      <c r="SJZ29" s="80"/>
      <c r="SKA29" s="80"/>
      <c r="SKB29" s="80"/>
      <c r="SKC29" s="80"/>
      <c r="SKD29" s="80"/>
      <c r="SKE29" s="80"/>
      <c r="SKF29" s="80"/>
      <c r="SKG29" s="80"/>
      <c r="SKH29" s="80"/>
      <c r="SKI29" s="80"/>
      <c r="SKJ29" s="80"/>
      <c r="SKK29" s="80"/>
      <c r="SKL29" s="80"/>
      <c r="SKM29" s="80"/>
      <c r="SKN29" s="80"/>
      <c r="SKO29" s="80"/>
      <c r="SKP29" s="80"/>
      <c r="SKQ29" s="80"/>
      <c r="SKR29" s="80"/>
      <c r="SKS29" s="80"/>
      <c r="SKT29" s="80"/>
      <c r="SKU29" s="80"/>
      <c r="SKV29" s="80"/>
      <c r="SKW29" s="80"/>
      <c r="SKX29" s="80"/>
      <c r="SKY29" s="80"/>
      <c r="SKZ29" s="80"/>
      <c r="SLA29" s="80"/>
      <c r="SLB29" s="80"/>
      <c r="SLC29" s="80"/>
      <c r="SLD29" s="80"/>
      <c r="SLE29" s="80"/>
      <c r="SLF29" s="80"/>
      <c r="SLG29" s="80"/>
      <c r="SLH29" s="80"/>
      <c r="SLI29" s="80"/>
      <c r="SLJ29" s="80"/>
      <c r="SLK29" s="80"/>
      <c r="SLL29" s="80"/>
      <c r="SLM29" s="80"/>
      <c r="SLN29" s="80"/>
      <c r="SLO29" s="80"/>
      <c r="SLP29" s="80"/>
      <c r="SLQ29" s="80"/>
      <c r="SLR29" s="80"/>
      <c r="SLS29" s="80"/>
      <c r="SLT29" s="80"/>
      <c r="SLU29" s="80"/>
      <c r="SLV29" s="80"/>
      <c r="SLW29" s="80"/>
      <c r="SLX29" s="80"/>
      <c r="SLY29" s="80"/>
      <c r="SLZ29" s="80"/>
      <c r="SMA29" s="80"/>
      <c r="SMB29" s="80"/>
      <c r="SMC29" s="80"/>
      <c r="SMD29" s="80"/>
      <c r="SME29" s="80"/>
      <c r="SMF29" s="80"/>
      <c r="SMG29" s="80"/>
      <c r="SMH29" s="80"/>
      <c r="SMI29" s="80"/>
      <c r="SMJ29" s="80"/>
      <c r="SMK29" s="80"/>
      <c r="SML29" s="80"/>
      <c r="SMM29" s="80"/>
      <c r="SMN29" s="80"/>
      <c r="SMO29" s="80"/>
      <c r="SMP29" s="80"/>
      <c r="SMQ29" s="80"/>
      <c r="SMR29" s="80"/>
      <c r="SMS29" s="80"/>
      <c r="SMT29" s="80"/>
      <c r="SMU29" s="80"/>
      <c r="SMV29" s="80"/>
      <c r="SMW29" s="80"/>
      <c r="SMX29" s="80"/>
      <c r="SMY29" s="80"/>
      <c r="SMZ29" s="80"/>
      <c r="SNA29" s="80"/>
      <c r="SNB29" s="80"/>
      <c r="SNC29" s="80"/>
      <c r="SND29" s="80"/>
      <c r="SNE29" s="80"/>
      <c r="SNF29" s="80"/>
      <c r="SNG29" s="80"/>
      <c r="SNH29" s="80"/>
      <c r="SNI29" s="80"/>
      <c r="SNJ29" s="80"/>
      <c r="SNK29" s="80"/>
      <c r="SNL29" s="80"/>
      <c r="SNM29" s="80"/>
      <c r="SNN29" s="80"/>
      <c r="SNO29" s="80"/>
      <c r="SNP29" s="80"/>
      <c r="SNQ29" s="80"/>
      <c r="SNR29" s="80"/>
      <c r="SNS29" s="80"/>
      <c r="SNT29" s="80"/>
      <c r="SNU29" s="80"/>
      <c r="SNV29" s="80"/>
      <c r="SNW29" s="80"/>
      <c r="SNX29" s="80"/>
      <c r="SNY29" s="80"/>
      <c r="SNZ29" s="80"/>
      <c r="SOA29" s="80"/>
      <c r="SOB29" s="80"/>
      <c r="SOC29" s="80"/>
      <c r="SOD29" s="80"/>
      <c r="SOE29" s="80"/>
      <c r="SOF29" s="80"/>
      <c r="SOG29" s="80"/>
      <c r="SOH29" s="80"/>
      <c r="SOI29" s="80"/>
      <c r="SOJ29" s="80"/>
      <c r="SOK29" s="80"/>
      <c r="SOL29" s="80"/>
      <c r="SOM29" s="80"/>
      <c r="SON29" s="80"/>
      <c r="SOO29" s="80"/>
      <c r="SOP29" s="80"/>
      <c r="SOQ29" s="80"/>
      <c r="SOR29" s="80"/>
      <c r="SOS29" s="80"/>
      <c r="SOT29" s="80"/>
      <c r="SOU29" s="80"/>
      <c r="SOV29" s="80"/>
      <c r="SOW29" s="80"/>
      <c r="SOX29" s="80"/>
      <c r="SOY29" s="80"/>
      <c r="SOZ29" s="80"/>
      <c r="SPA29" s="80"/>
      <c r="SPB29" s="80"/>
      <c r="SPC29" s="80"/>
      <c r="SPD29" s="80"/>
      <c r="SPE29" s="80"/>
      <c r="SPF29" s="80"/>
      <c r="SPG29" s="80"/>
      <c r="SPH29" s="80"/>
      <c r="SPI29" s="80"/>
      <c r="SPJ29" s="80"/>
      <c r="SPK29" s="80"/>
      <c r="SPL29" s="80"/>
      <c r="SPM29" s="80"/>
      <c r="SPN29" s="80"/>
      <c r="SPO29" s="80"/>
      <c r="SPP29" s="80"/>
      <c r="SPQ29" s="80"/>
      <c r="SPR29" s="80"/>
      <c r="SPS29" s="80"/>
      <c r="SPT29" s="80"/>
      <c r="SPU29" s="80"/>
      <c r="SPV29" s="80"/>
      <c r="SPW29" s="80"/>
      <c r="SPX29" s="80"/>
      <c r="SPY29" s="80"/>
      <c r="SPZ29" s="80"/>
      <c r="SQA29" s="80"/>
      <c r="SQB29" s="80"/>
      <c r="SQC29" s="80"/>
      <c r="SQD29" s="80"/>
      <c r="SQE29" s="80"/>
      <c r="SQF29" s="80"/>
      <c r="SQG29" s="80"/>
      <c r="SQH29" s="80"/>
      <c r="SQI29" s="80"/>
      <c r="SQJ29" s="80"/>
      <c r="SQK29" s="80"/>
      <c r="SQL29" s="80"/>
      <c r="SQM29" s="80"/>
      <c r="SQN29" s="80"/>
      <c r="SQO29" s="80"/>
      <c r="SQP29" s="80"/>
      <c r="SQQ29" s="80"/>
      <c r="SQR29" s="80"/>
      <c r="SQS29" s="80"/>
      <c r="SQT29" s="80"/>
      <c r="SQU29" s="80"/>
      <c r="SQV29" s="80"/>
      <c r="SQW29" s="80"/>
      <c r="SQX29" s="80"/>
      <c r="SQY29" s="80"/>
      <c r="SQZ29" s="80"/>
      <c r="SRA29" s="80"/>
      <c r="SRB29" s="80"/>
      <c r="SRC29" s="80"/>
      <c r="SRD29" s="80"/>
      <c r="SRE29" s="80"/>
      <c r="SRF29" s="80"/>
      <c r="SRG29" s="80"/>
      <c r="SRH29" s="80"/>
      <c r="SRI29" s="80"/>
      <c r="SRJ29" s="80"/>
      <c r="SRK29" s="80"/>
      <c r="SRL29" s="80"/>
      <c r="SRM29" s="80"/>
      <c r="SRN29" s="80"/>
      <c r="SRO29" s="80"/>
      <c r="SRP29" s="80"/>
      <c r="SRQ29" s="80"/>
      <c r="SRR29" s="80"/>
      <c r="SRS29" s="80"/>
      <c r="SRT29" s="80"/>
      <c r="SRU29" s="80"/>
      <c r="SRV29" s="80"/>
      <c r="SRW29" s="80"/>
      <c r="SRX29" s="80"/>
      <c r="SRY29" s="80"/>
      <c r="SRZ29" s="80"/>
      <c r="SSA29" s="80"/>
      <c r="SSB29" s="80"/>
      <c r="SSC29" s="80"/>
      <c r="SSD29" s="80"/>
      <c r="SSE29" s="80"/>
      <c r="SSF29" s="80"/>
      <c r="SSG29" s="80"/>
      <c r="SSH29" s="80"/>
      <c r="SSI29" s="80"/>
      <c r="SSJ29" s="80"/>
      <c r="SSK29" s="80"/>
      <c r="SSL29" s="80"/>
      <c r="SSM29" s="80"/>
      <c r="SSN29" s="80"/>
      <c r="SSO29" s="80"/>
      <c r="SSP29" s="80"/>
      <c r="SSQ29" s="80"/>
      <c r="SSR29" s="80"/>
      <c r="SSS29" s="80"/>
      <c r="SST29" s="80"/>
      <c r="SSU29" s="80"/>
      <c r="SSV29" s="80"/>
      <c r="SSW29" s="80"/>
      <c r="SSX29" s="80"/>
      <c r="SSY29" s="80"/>
      <c r="SSZ29" s="80"/>
      <c r="STA29" s="80"/>
      <c r="STB29" s="80"/>
      <c r="STC29" s="80"/>
      <c r="STD29" s="80"/>
      <c r="STE29" s="80"/>
      <c r="STF29" s="80"/>
      <c r="STG29" s="80"/>
      <c r="STH29" s="80"/>
      <c r="STI29" s="80"/>
      <c r="STJ29" s="80"/>
      <c r="STK29" s="80"/>
      <c r="STL29" s="80"/>
      <c r="STM29" s="80"/>
      <c r="STN29" s="80"/>
      <c r="STO29" s="80"/>
      <c r="STP29" s="80"/>
      <c r="STQ29" s="80"/>
      <c r="STR29" s="80"/>
      <c r="STS29" s="80"/>
      <c r="STT29" s="80"/>
      <c r="STU29" s="80"/>
      <c r="STV29" s="80"/>
      <c r="STW29" s="80"/>
      <c r="STX29" s="80"/>
      <c r="STY29" s="80"/>
      <c r="STZ29" s="80"/>
      <c r="SUA29" s="80"/>
      <c r="SUB29" s="80"/>
      <c r="SUC29" s="80"/>
      <c r="SUD29" s="80"/>
      <c r="SUE29" s="80"/>
      <c r="SUF29" s="80"/>
      <c r="SUG29" s="80"/>
      <c r="SUH29" s="80"/>
      <c r="SUI29" s="80"/>
      <c r="SUJ29" s="80"/>
      <c r="SUK29" s="80"/>
      <c r="SUL29" s="80"/>
      <c r="SUM29" s="80"/>
      <c r="SUN29" s="80"/>
      <c r="SUO29" s="80"/>
      <c r="SUP29" s="80"/>
      <c r="SUQ29" s="80"/>
      <c r="SUR29" s="80"/>
      <c r="SUS29" s="80"/>
      <c r="SUT29" s="80"/>
      <c r="SUU29" s="80"/>
      <c r="SUV29" s="80"/>
      <c r="SUW29" s="80"/>
      <c r="SUX29" s="80"/>
      <c r="SUY29" s="80"/>
      <c r="SUZ29" s="80"/>
      <c r="SVA29" s="80"/>
      <c r="SVB29" s="80"/>
      <c r="SVC29" s="80"/>
      <c r="SVD29" s="80"/>
      <c r="SVE29" s="80"/>
      <c r="SVF29" s="80"/>
      <c r="SVG29" s="80"/>
      <c r="SVH29" s="80"/>
      <c r="SVI29" s="80"/>
      <c r="SVJ29" s="80"/>
      <c r="SVK29" s="80"/>
      <c r="SVL29" s="80"/>
      <c r="SVM29" s="80"/>
      <c r="SVN29" s="80"/>
      <c r="SVO29" s="80"/>
      <c r="SVP29" s="80"/>
      <c r="SVQ29" s="80"/>
      <c r="SVR29" s="80"/>
      <c r="SVS29" s="80"/>
      <c r="SVT29" s="80"/>
      <c r="SVU29" s="80"/>
      <c r="SVV29" s="80"/>
      <c r="SVW29" s="80"/>
      <c r="SVX29" s="80"/>
      <c r="SVY29" s="80"/>
      <c r="SVZ29" s="80"/>
      <c r="SWA29" s="80"/>
      <c r="SWB29" s="80"/>
      <c r="SWC29" s="80"/>
      <c r="SWD29" s="80"/>
      <c r="SWE29" s="80"/>
      <c r="SWF29" s="80"/>
      <c r="SWG29" s="80"/>
      <c r="SWH29" s="80"/>
      <c r="SWI29" s="80"/>
      <c r="SWJ29" s="80"/>
      <c r="SWK29" s="80"/>
      <c r="SWL29" s="80"/>
      <c r="SWM29" s="80"/>
      <c r="SWN29" s="80"/>
      <c r="SWO29" s="80"/>
      <c r="SWP29" s="80"/>
      <c r="SWQ29" s="80"/>
      <c r="SWR29" s="80"/>
      <c r="SWS29" s="80"/>
      <c r="SWT29" s="80"/>
      <c r="SWU29" s="80"/>
      <c r="SWV29" s="80"/>
      <c r="SWW29" s="80"/>
      <c r="SWX29" s="80"/>
      <c r="SWY29" s="80"/>
      <c r="SWZ29" s="80"/>
      <c r="SXA29" s="80"/>
      <c r="SXB29" s="80"/>
      <c r="SXC29" s="80"/>
      <c r="SXD29" s="80"/>
      <c r="SXE29" s="80"/>
      <c r="SXF29" s="80"/>
      <c r="SXG29" s="80"/>
      <c r="SXH29" s="80"/>
      <c r="SXI29" s="80"/>
      <c r="SXJ29" s="80"/>
      <c r="SXK29" s="80"/>
      <c r="SXL29" s="80"/>
      <c r="SXM29" s="80"/>
      <c r="SXN29" s="80"/>
      <c r="SXO29" s="80"/>
      <c r="SXP29" s="80"/>
      <c r="SXQ29" s="80"/>
      <c r="SXR29" s="80"/>
      <c r="SXS29" s="80"/>
      <c r="SXT29" s="80"/>
      <c r="SXU29" s="80"/>
      <c r="SXV29" s="80"/>
      <c r="SXW29" s="80"/>
      <c r="SXX29" s="80"/>
      <c r="SXY29" s="80"/>
      <c r="SXZ29" s="80"/>
      <c r="SYA29" s="80"/>
      <c r="SYB29" s="80"/>
      <c r="SYC29" s="80"/>
      <c r="SYD29" s="80"/>
      <c r="SYE29" s="80"/>
      <c r="SYF29" s="80"/>
      <c r="SYG29" s="80"/>
      <c r="SYH29" s="80"/>
      <c r="SYI29" s="80"/>
      <c r="SYJ29" s="80"/>
      <c r="SYK29" s="80"/>
      <c r="SYL29" s="80"/>
      <c r="SYM29" s="80"/>
      <c r="SYN29" s="80"/>
      <c r="SYO29" s="80"/>
      <c r="SYP29" s="80"/>
      <c r="SYQ29" s="80"/>
      <c r="SYR29" s="80"/>
      <c r="SYS29" s="80"/>
      <c r="SYT29" s="80"/>
      <c r="SYU29" s="80"/>
      <c r="SYV29" s="80"/>
      <c r="SYW29" s="80"/>
      <c r="SYX29" s="80"/>
      <c r="SYY29" s="80"/>
      <c r="SYZ29" s="80"/>
      <c r="SZA29" s="80"/>
      <c r="SZB29" s="80"/>
      <c r="SZC29" s="80"/>
      <c r="SZD29" s="80"/>
      <c r="SZE29" s="80"/>
      <c r="SZF29" s="80"/>
      <c r="SZG29" s="80"/>
      <c r="SZH29" s="80"/>
      <c r="SZI29" s="80"/>
      <c r="SZJ29" s="80"/>
      <c r="SZK29" s="80"/>
      <c r="SZL29" s="80"/>
      <c r="SZM29" s="80"/>
      <c r="SZN29" s="80"/>
      <c r="SZO29" s="80"/>
      <c r="SZP29" s="80"/>
      <c r="SZQ29" s="80"/>
      <c r="SZR29" s="80"/>
      <c r="SZS29" s="80"/>
      <c r="SZT29" s="80"/>
      <c r="SZU29" s="80"/>
      <c r="SZV29" s="80"/>
      <c r="SZW29" s="80"/>
      <c r="SZX29" s="80"/>
      <c r="SZY29" s="80"/>
      <c r="SZZ29" s="80"/>
      <c r="TAA29" s="80"/>
      <c r="TAB29" s="80"/>
      <c r="TAC29" s="80"/>
      <c r="TAD29" s="80"/>
      <c r="TAE29" s="80"/>
      <c r="TAF29" s="80"/>
      <c r="TAG29" s="80"/>
      <c r="TAH29" s="80"/>
      <c r="TAI29" s="80"/>
      <c r="TAJ29" s="80"/>
      <c r="TAK29" s="80"/>
      <c r="TAL29" s="80"/>
      <c r="TAM29" s="80"/>
      <c r="TAN29" s="80"/>
      <c r="TAO29" s="80"/>
      <c r="TAP29" s="80"/>
      <c r="TAQ29" s="80"/>
      <c r="TAR29" s="80"/>
      <c r="TAS29" s="80"/>
      <c r="TAT29" s="80"/>
      <c r="TAU29" s="80"/>
      <c r="TAV29" s="80"/>
      <c r="TAW29" s="80"/>
      <c r="TAX29" s="80"/>
      <c r="TAY29" s="80"/>
      <c r="TAZ29" s="80"/>
      <c r="TBA29" s="80"/>
      <c r="TBB29" s="80"/>
      <c r="TBC29" s="80"/>
      <c r="TBD29" s="80"/>
      <c r="TBE29" s="80"/>
      <c r="TBF29" s="80"/>
      <c r="TBG29" s="80"/>
      <c r="TBH29" s="80"/>
      <c r="TBI29" s="80"/>
      <c r="TBJ29" s="80"/>
      <c r="TBK29" s="80"/>
      <c r="TBL29" s="80"/>
      <c r="TBM29" s="80"/>
      <c r="TBN29" s="80"/>
      <c r="TBO29" s="80"/>
      <c r="TBP29" s="80"/>
      <c r="TBQ29" s="80"/>
      <c r="TBR29" s="80"/>
      <c r="TBS29" s="80"/>
      <c r="TBT29" s="80"/>
      <c r="TBU29" s="80"/>
      <c r="TBV29" s="80"/>
      <c r="TBW29" s="80"/>
      <c r="TBX29" s="80"/>
      <c r="TBY29" s="80"/>
      <c r="TBZ29" s="80"/>
      <c r="TCA29" s="80"/>
      <c r="TCB29" s="80"/>
      <c r="TCC29" s="80"/>
      <c r="TCD29" s="80"/>
      <c r="TCE29" s="80"/>
      <c r="TCF29" s="80"/>
      <c r="TCG29" s="80"/>
      <c r="TCH29" s="80"/>
      <c r="TCI29" s="80"/>
      <c r="TCJ29" s="80"/>
      <c r="TCK29" s="80"/>
      <c r="TCL29" s="80"/>
      <c r="TCM29" s="80"/>
      <c r="TCN29" s="80"/>
      <c r="TCO29" s="80"/>
      <c r="TCP29" s="80"/>
      <c r="TCQ29" s="80"/>
      <c r="TCR29" s="80"/>
      <c r="TCS29" s="80"/>
      <c r="TCT29" s="80"/>
      <c r="TCU29" s="80"/>
      <c r="TCV29" s="80"/>
      <c r="TCW29" s="80"/>
      <c r="TCX29" s="80"/>
      <c r="TCY29" s="80"/>
      <c r="TCZ29" s="80"/>
      <c r="TDA29" s="80"/>
      <c r="TDB29" s="80"/>
      <c r="TDC29" s="80"/>
      <c r="TDD29" s="80"/>
      <c r="TDE29" s="80"/>
      <c r="TDF29" s="80"/>
      <c r="TDG29" s="80"/>
      <c r="TDH29" s="80"/>
      <c r="TDI29" s="80"/>
      <c r="TDJ29" s="80"/>
      <c r="TDK29" s="80"/>
      <c r="TDL29" s="80"/>
      <c r="TDM29" s="80"/>
      <c r="TDN29" s="80"/>
      <c r="TDO29" s="80"/>
      <c r="TDP29" s="80"/>
      <c r="TDQ29" s="80"/>
      <c r="TDR29" s="80"/>
      <c r="TDS29" s="80"/>
      <c r="TDT29" s="80"/>
      <c r="TDU29" s="80"/>
      <c r="TDV29" s="80"/>
      <c r="TDW29" s="80"/>
      <c r="TDX29" s="80"/>
      <c r="TDY29" s="80"/>
      <c r="TDZ29" s="80"/>
      <c r="TEA29" s="80"/>
      <c r="TEB29" s="80"/>
      <c r="TEC29" s="80"/>
      <c r="TED29" s="80"/>
      <c r="TEE29" s="80"/>
      <c r="TEF29" s="80"/>
      <c r="TEG29" s="80"/>
      <c r="TEH29" s="80"/>
      <c r="TEI29" s="80"/>
      <c r="TEJ29" s="80"/>
      <c r="TEK29" s="80"/>
      <c r="TEL29" s="80"/>
      <c r="TEM29" s="80"/>
      <c r="TEN29" s="80"/>
      <c r="TEO29" s="80"/>
      <c r="TEP29" s="80"/>
      <c r="TEQ29" s="80"/>
      <c r="TER29" s="80"/>
      <c r="TES29" s="80"/>
      <c r="TET29" s="80"/>
      <c r="TEU29" s="80"/>
      <c r="TEV29" s="80"/>
      <c r="TEW29" s="80"/>
      <c r="TEX29" s="80"/>
      <c r="TEY29" s="80"/>
      <c r="TEZ29" s="80"/>
      <c r="TFA29" s="80"/>
      <c r="TFB29" s="80"/>
      <c r="TFC29" s="80"/>
      <c r="TFD29" s="80"/>
      <c r="TFE29" s="80"/>
      <c r="TFF29" s="80"/>
      <c r="TFG29" s="80"/>
      <c r="TFH29" s="80"/>
      <c r="TFI29" s="80"/>
      <c r="TFJ29" s="80"/>
      <c r="TFK29" s="80"/>
      <c r="TFL29" s="80"/>
      <c r="TFM29" s="80"/>
      <c r="TFN29" s="80"/>
      <c r="TFO29" s="80"/>
      <c r="TFP29" s="80"/>
      <c r="TFQ29" s="80"/>
      <c r="TFR29" s="80"/>
      <c r="TFS29" s="80"/>
      <c r="TFT29" s="80"/>
      <c r="TFU29" s="80"/>
      <c r="TFV29" s="80"/>
      <c r="TFW29" s="80"/>
      <c r="TFX29" s="80"/>
      <c r="TFY29" s="80"/>
      <c r="TFZ29" s="80"/>
      <c r="TGA29" s="80"/>
      <c r="TGB29" s="80"/>
      <c r="TGC29" s="80"/>
      <c r="TGD29" s="80"/>
      <c r="TGE29" s="80"/>
      <c r="TGF29" s="80"/>
      <c r="TGG29" s="80"/>
      <c r="TGH29" s="80"/>
      <c r="TGI29" s="80"/>
      <c r="TGJ29" s="80"/>
      <c r="TGK29" s="80"/>
      <c r="TGL29" s="80"/>
      <c r="TGM29" s="80"/>
      <c r="TGN29" s="80"/>
      <c r="TGO29" s="80"/>
      <c r="TGP29" s="80"/>
      <c r="TGQ29" s="80"/>
      <c r="TGR29" s="80"/>
      <c r="TGS29" s="80"/>
      <c r="TGT29" s="80"/>
      <c r="TGU29" s="80"/>
      <c r="TGV29" s="80"/>
      <c r="TGW29" s="80"/>
      <c r="TGX29" s="80"/>
      <c r="TGY29" s="80"/>
      <c r="TGZ29" s="80"/>
      <c r="THA29" s="80"/>
      <c r="THB29" s="80"/>
      <c r="THC29" s="80"/>
      <c r="THD29" s="80"/>
      <c r="THE29" s="80"/>
      <c r="THF29" s="80"/>
      <c r="THG29" s="80"/>
      <c r="THH29" s="80"/>
      <c r="THI29" s="80"/>
      <c r="THJ29" s="80"/>
      <c r="THK29" s="80"/>
      <c r="THL29" s="80"/>
      <c r="THM29" s="80"/>
      <c r="THN29" s="80"/>
      <c r="THO29" s="80"/>
      <c r="THP29" s="80"/>
      <c r="THQ29" s="80"/>
      <c r="THR29" s="80"/>
      <c r="THS29" s="80"/>
      <c r="THT29" s="80"/>
      <c r="THU29" s="80"/>
      <c r="THV29" s="80"/>
      <c r="THW29" s="80"/>
      <c r="THX29" s="80"/>
      <c r="THY29" s="80"/>
      <c r="THZ29" s="80"/>
      <c r="TIA29" s="80"/>
      <c r="TIB29" s="80"/>
      <c r="TIC29" s="80"/>
      <c r="TID29" s="80"/>
      <c r="TIE29" s="80"/>
      <c r="TIF29" s="80"/>
      <c r="TIG29" s="80"/>
      <c r="TIH29" s="80"/>
      <c r="TII29" s="80"/>
      <c r="TIJ29" s="80"/>
      <c r="TIK29" s="80"/>
      <c r="TIL29" s="80"/>
      <c r="TIM29" s="80"/>
      <c r="TIN29" s="80"/>
      <c r="TIO29" s="80"/>
      <c r="TIP29" s="80"/>
      <c r="TIQ29" s="80"/>
      <c r="TIR29" s="80"/>
      <c r="TIS29" s="80"/>
      <c r="TIT29" s="80"/>
      <c r="TIU29" s="80"/>
      <c r="TIV29" s="80"/>
      <c r="TIW29" s="80"/>
      <c r="TIX29" s="80"/>
      <c r="TIY29" s="80"/>
      <c r="TIZ29" s="80"/>
      <c r="TJA29" s="80"/>
      <c r="TJB29" s="80"/>
      <c r="TJC29" s="80"/>
      <c r="TJD29" s="80"/>
      <c r="TJE29" s="80"/>
      <c r="TJF29" s="80"/>
      <c r="TJG29" s="80"/>
      <c r="TJH29" s="80"/>
      <c r="TJI29" s="80"/>
      <c r="TJJ29" s="80"/>
      <c r="TJK29" s="80"/>
      <c r="TJL29" s="80"/>
      <c r="TJM29" s="80"/>
      <c r="TJN29" s="80"/>
      <c r="TJO29" s="80"/>
      <c r="TJP29" s="80"/>
      <c r="TJQ29" s="80"/>
      <c r="TJR29" s="80"/>
      <c r="TJS29" s="80"/>
      <c r="TJT29" s="80"/>
      <c r="TJU29" s="80"/>
      <c r="TJV29" s="80"/>
      <c r="TJW29" s="80"/>
      <c r="TJX29" s="80"/>
      <c r="TJY29" s="80"/>
      <c r="TJZ29" s="80"/>
      <c r="TKA29" s="80"/>
      <c r="TKB29" s="80"/>
      <c r="TKC29" s="80"/>
      <c r="TKD29" s="80"/>
      <c r="TKE29" s="80"/>
      <c r="TKF29" s="80"/>
      <c r="TKG29" s="80"/>
      <c r="TKH29" s="80"/>
      <c r="TKI29" s="80"/>
      <c r="TKJ29" s="80"/>
      <c r="TKK29" s="80"/>
      <c r="TKL29" s="80"/>
      <c r="TKM29" s="80"/>
      <c r="TKN29" s="80"/>
      <c r="TKO29" s="80"/>
      <c r="TKP29" s="80"/>
      <c r="TKQ29" s="80"/>
      <c r="TKR29" s="80"/>
      <c r="TKS29" s="80"/>
      <c r="TKT29" s="80"/>
      <c r="TKU29" s="80"/>
      <c r="TKV29" s="80"/>
      <c r="TKW29" s="80"/>
      <c r="TKX29" s="80"/>
      <c r="TKY29" s="80"/>
      <c r="TKZ29" s="80"/>
      <c r="TLA29" s="80"/>
      <c r="TLB29" s="80"/>
      <c r="TLC29" s="80"/>
      <c r="TLD29" s="80"/>
      <c r="TLE29" s="80"/>
      <c r="TLF29" s="80"/>
      <c r="TLG29" s="80"/>
      <c r="TLH29" s="80"/>
      <c r="TLI29" s="80"/>
      <c r="TLJ29" s="80"/>
      <c r="TLK29" s="80"/>
      <c r="TLL29" s="80"/>
      <c r="TLM29" s="80"/>
      <c r="TLN29" s="80"/>
      <c r="TLO29" s="80"/>
      <c r="TLP29" s="80"/>
      <c r="TLQ29" s="80"/>
      <c r="TLR29" s="80"/>
      <c r="TLS29" s="80"/>
      <c r="TLT29" s="80"/>
      <c r="TLU29" s="80"/>
      <c r="TLV29" s="80"/>
      <c r="TLW29" s="80"/>
      <c r="TLX29" s="80"/>
      <c r="TLY29" s="80"/>
      <c r="TLZ29" s="80"/>
      <c r="TMA29" s="80"/>
      <c r="TMB29" s="80"/>
      <c r="TMC29" s="80"/>
      <c r="TMD29" s="80"/>
      <c r="TME29" s="80"/>
      <c r="TMF29" s="80"/>
      <c r="TMG29" s="80"/>
      <c r="TMH29" s="80"/>
      <c r="TMI29" s="80"/>
      <c r="TMJ29" s="80"/>
      <c r="TMK29" s="80"/>
      <c r="TML29" s="80"/>
      <c r="TMM29" s="80"/>
      <c r="TMN29" s="80"/>
      <c r="TMO29" s="80"/>
      <c r="TMP29" s="80"/>
      <c r="TMQ29" s="80"/>
      <c r="TMR29" s="80"/>
      <c r="TMS29" s="80"/>
      <c r="TMT29" s="80"/>
      <c r="TMU29" s="80"/>
      <c r="TMV29" s="80"/>
      <c r="TMW29" s="80"/>
      <c r="TMX29" s="80"/>
      <c r="TMY29" s="80"/>
      <c r="TMZ29" s="80"/>
      <c r="TNA29" s="80"/>
      <c r="TNB29" s="80"/>
      <c r="TNC29" s="80"/>
      <c r="TND29" s="80"/>
      <c r="TNE29" s="80"/>
      <c r="TNF29" s="80"/>
      <c r="TNG29" s="80"/>
      <c r="TNH29" s="80"/>
      <c r="TNI29" s="80"/>
      <c r="TNJ29" s="80"/>
      <c r="TNK29" s="80"/>
      <c r="TNL29" s="80"/>
      <c r="TNM29" s="80"/>
      <c r="TNN29" s="80"/>
      <c r="TNO29" s="80"/>
      <c r="TNP29" s="80"/>
      <c r="TNQ29" s="80"/>
      <c r="TNR29" s="80"/>
      <c r="TNS29" s="80"/>
      <c r="TNT29" s="80"/>
      <c r="TNU29" s="80"/>
      <c r="TNV29" s="80"/>
      <c r="TNW29" s="80"/>
      <c r="TNX29" s="80"/>
      <c r="TNY29" s="80"/>
      <c r="TNZ29" s="80"/>
      <c r="TOA29" s="80"/>
      <c r="TOB29" s="80"/>
      <c r="TOC29" s="80"/>
      <c r="TOD29" s="80"/>
      <c r="TOE29" s="80"/>
      <c r="TOF29" s="80"/>
      <c r="TOG29" s="80"/>
      <c r="TOH29" s="80"/>
      <c r="TOI29" s="80"/>
      <c r="TOJ29" s="80"/>
      <c r="TOK29" s="80"/>
      <c r="TOL29" s="80"/>
      <c r="TOM29" s="80"/>
      <c r="TON29" s="80"/>
      <c r="TOO29" s="80"/>
      <c r="TOP29" s="80"/>
      <c r="TOQ29" s="80"/>
      <c r="TOR29" s="80"/>
      <c r="TOS29" s="80"/>
      <c r="TOT29" s="80"/>
      <c r="TOU29" s="80"/>
      <c r="TOV29" s="80"/>
      <c r="TOW29" s="80"/>
      <c r="TOX29" s="80"/>
      <c r="TOY29" s="80"/>
      <c r="TOZ29" s="80"/>
      <c r="TPA29" s="80"/>
      <c r="TPB29" s="80"/>
      <c r="TPC29" s="80"/>
      <c r="TPD29" s="80"/>
      <c r="TPE29" s="80"/>
      <c r="TPF29" s="80"/>
      <c r="TPG29" s="80"/>
      <c r="TPH29" s="80"/>
      <c r="TPI29" s="80"/>
      <c r="TPJ29" s="80"/>
      <c r="TPK29" s="80"/>
      <c r="TPL29" s="80"/>
      <c r="TPM29" s="80"/>
      <c r="TPN29" s="80"/>
      <c r="TPO29" s="80"/>
      <c r="TPP29" s="80"/>
      <c r="TPQ29" s="80"/>
      <c r="TPR29" s="80"/>
      <c r="TPS29" s="80"/>
      <c r="TPT29" s="80"/>
      <c r="TPU29" s="80"/>
      <c r="TPV29" s="80"/>
      <c r="TPW29" s="80"/>
      <c r="TPX29" s="80"/>
      <c r="TPY29" s="80"/>
      <c r="TPZ29" s="80"/>
      <c r="TQA29" s="80"/>
      <c r="TQB29" s="80"/>
      <c r="TQC29" s="80"/>
      <c r="TQD29" s="80"/>
      <c r="TQE29" s="80"/>
      <c r="TQF29" s="80"/>
      <c r="TQG29" s="80"/>
      <c r="TQH29" s="80"/>
      <c r="TQI29" s="80"/>
      <c r="TQJ29" s="80"/>
      <c r="TQK29" s="80"/>
      <c r="TQL29" s="80"/>
      <c r="TQM29" s="80"/>
      <c r="TQN29" s="80"/>
      <c r="TQO29" s="80"/>
      <c r="TQP29" s="80"/>
      <c r="TQQ29" s="80"/>
      <c r="TQR29" s="80"/>
      <c r="TQS29" s="80"/>
      <c r="TQT29" s="80"/>
      <c r="TQU29" s="80"/>
      <c r="TQV29" s="80"/>
      <c r="TQW29" s="80"/>
      <c r="TQX29" s="80"/>
      <c r="TQY29" s="80"/>
      <c r="TQZ29" s="80"/>
      <c r="TRA29" s="80"/>
      <c r="TRB29" s="80"/>
      <c r="TRC29" s="80"/>
      <c r="TRD29" s="80"/>
      <c r="TRE29" s="80"/>
      <c r="TRF29" s="80"/>
      <c r="TRG29" s="80"/>
      <c r="TRH29" s="80"/>
      <c r="TRI29" s="80"/>
      <c r="TRJ29" s="80"/>
      <c r="TRK29" s="80"/>
      <c r="TRL29" s="80"/>
      <c r="TRM29" s="80"/>
      <c r="TRN29" s="80"/>
      <c r="TRO29" s="80"/>
      <c r="TRP29" s="80"/>
      <c r="TRQ29" s="80"/>
      <c r="TRR29" s="80"/>
      <c r="TRS29" s="80"/>
      <c r="TRT29" s="80"/>
      <c r="TRU29" s="80"/>
      <c r="TRV29" s="80"/>
      <c r="TRW29" s="80"/>
      <c r="TRX29" s="80"/>
      <c r="TRY29" s="80"/>
      <c r="TRZ29" s="80"/>
      <c r="TSA29" s="80"/>
      <c r="TSB29" s="80"/>
      <c r="TSC29" s="80"/>
      <c r="TSD29" s="80"/>
      <c r="TSE29" s="80"/>
      <c r="TSF29" s="80"/>
      <c r="TSG29" s="80"/>
      <c r="TSH29" s="80"/>
      <c r="TSI29" s="80"/>
      <c r="TSJ29" s="80"/>
      <c r="TSK29" s="80"/>
      <c r="TSL29" s="80"/>
      <c r="TSM29" s="80"/>
      <c r="TSN29" s="80"/>
      <c r="TSO29" s="80"/>
      <c r="TSP29" s="80"/>
      <c r="TSQ29" s="80"/>
      <c r="TSR29" s="80"/>
      <c r="TSS29" s="80"/>
      <c r="TST29" s="80"/>
      <c r="TSU29" s="80"/>
      <c r="TSV29" s="80"/>
      <c r="TSW29" s="80"/>
      <c r="TSX29" s="80"/>
      <c r="TSY29" s="80"/>
      <c r="TSZ29" s="80"/>
      <c r="TTA29" s="80"/>
      <c r="TTB29" s="80"/>
      <c r="TTC29" s="80"/>
      <c r="TTD29" s="80"/>
      <c r="TTE29" s="80"/>
      <c r="TTF29" s="80"/>
      <c r="TTG29" s="80"/>
      <c r="TTH29" s="80"/>
      <c r="TTI29" s="80"/>
      <c r="TTJ29" s="80"/>
      <c r="TTK29" s="80"/>
      <c r="TTL29" s="80"/>
      <c r="TTM29" s="80"/>
      <c r="TTN29" s="80"/>
      <c r="TTO29" s="80"/>
      <c r="TTP29" s="80"/>
      <c r="TTQ29" s="80"/>
      <c r="TTR29" s="80"/>
      <c r="TTS29" s="80"/>
      <c r="TTT29" s="80"/>
      <c r="TTU29" s="80"/>
      <c r="TTV29" s="80"/>
      <c r="TTW29" s="80"/>
      <c r="TTX29" s="80"/>
      <c r="TTY29" s="80"/>
      <c r="TTZ29" s="80"/>
      <c r="TUA29" s="80"/>
      <c r="TUB29" s="80"/>
      <c r="TUC29" s="80"/>
      <c r="TUD29" s="80"/>
      <c r="TUE29" s="80"/>
      <c r="TUF29" s="80"/>
      <c r="TUG29" s="80"/>
      <c r="TUH29" s="80"/>
      <c r="TUI29" s="80"/>
      <c r="TUJ29" s="80"/>
      <c r="TUK29" s="80"/>
      <c r="TUL29" s="80"/>
      <c r="TUM29" s="80"/>
      <c r="TUN29" s="80"/>
      <c r="TUO29" s="80"/>
      <c r="TUP29" s="80"/>
      <c r="TUQ29" s="80"/>
      <c r="TUR29" s="80"/>
      <c r="TUS29" s="80"/>
      <c r="TUT29" s="80"/>
      <c r="TUU29" s="80"/>
      <c r="TUV29" s="80"/>
      <c r="TUW29" s="80"/>
      <c r="TUX29" s="80"/>
      <c r="TUY29" s="80"/>
      <c r="TUZ29" s="80"/>
      <c r="TVA29" s="80"/>
      <c r="TVB29" s="80"/>
      <c r="TVC29" s="80"/>
      <c r="TVD29" s="80"/>
      <c r="TVE29" s="80"/>
      <c r="TVF29" s="80"/>
      <c r="TVG29" s="80"/>
      <c r="TVH29" s="80"/>
      <c r="TVI29" s="80"/>
      <c r="TVJ29" s="80"/>
      <c r="TVK29" s="80"/>
      <c r="TVL29" s="80"/>
      <c r="TVM29" s="80"/>
      <c r="TVN29" s="80"/>
      <c r="TVO29" s="80"/>
      <c r="TVP29" s="80"/>
      <c r="TVQ29" s="80"/>
      <c r="TVR29" s="80"/>
      <c r="TVS29" s="80"/>
      <c r="TVT29" s="80"/>
      <c r="TVU29" s="80"/>
      <c r="TVV29" s="80"/>
      <c r="TVW29" s="80"/>
      <c r="TVX29" s="80"/>
      <c r="TVY29" s="80"/>
      <c r="TVZ29" s="80"/>
      <c r="TWA29" s="80"/>
      <c r="TWB29" s="80"/>
      <c r="TWC29" s="80"/>
      <c r="TWD29" s="80"/>
      <c r="TWE29" s="80"/>
      <c r="TWF29" s="80"/>
      <c r="TWG29" s="80"/>
      <c r="TWH29" s="80"/>
      <c r="TWI29" s="80"/>
      <c r="TWJ29" s="80"/>
      <c r="TWK29" s="80"/>
      <c r="TWL29" s="80"/>
      <c r="TWM29" s="80"/>
      <c r="TWN29" s="80"/>
      <c r="TWO29" s="80"/>
      <c r="TWP29" s="80"/>
      <c r="TWQ29" s="80"/>
      <c r="TWR29" s="80"/>
      <c r="TWS29" s="80"/>
      <c r="TWT29" s="80"/>
      <c r="TWU29" s="80"/>
      <c r="TWV29" s="80"/>
      <c r="TWW29" s="80"/>
      <c r="TWX29" s="80"/>
      <c r="TWY29" s="80"/>
      <c r="TWZ29" s="80"/>
      <c r="TXA29" s="80"/>
      <c r="TXB29" s="80"/>
      <c r="TXC29" s="80"/>
      <c r="TXD29" s="80"/>
      <c r="TXE29" s="80"/>
      <c r="TXF29" s="80"/>
      <c r="TXG29" s="80"/>
      <c r="TXH29" s="80"/>
      <c r="TXI29" s="80"/>
      <c r="TXJ29" s="80"/>
      <c r="TXK29" s="80"/>
      <c r="TXL29" s="80"/>
      <c r="TXM29" s="80"/>
      <c r="TXN29" s="80"/>
      <c r="TXO29" s="80"/>
      <c r="TXP29" s="80"/>
      <c r="TXQ29" s="80"/>
      <c r="TXR29" s="80"/>
      <c r="TXS29" s="80"/>
      <c r="TXT29" s="80"/>
      <c r="TXU29" s="80"/>
      <c r="TXV29" s="80"/>
      <c r="TXW29" s="80"/>
      <c r="TXX29" s="80"/>
      <c r="TXY29" s="80"/>
      <c r="TXZ29" s="80"/>
      <c r="TYA29" s="80"/>
      <c r="TYB29" s="80"/>
      <c r="TYC29" s="80"/>
      <c r="TYD29" s="80"/>
      <c r="TYE29" s="80"/>
      <c r="TYF29" s="80"/>
      <c r="TYG29" s="80"/>
      <c r="TYH29" s="80"/>
      <c r="TYI29" s="80"/>
      <c r="TYJ29" s="80"/>
      <c r="TYK29" s="80"/>
      <c r="TYL29" s="80"/>
      <c r="TYM29" s="80"/>
      <c r="TYN29" s="80"/>
      <c r="TYO29" s="80"/>
      <c r="TYP29" s="80"/>
      <c r="TYQ29" s="80"/>
      <c r="TYR29" s="80"/>
      <c r="TYS29" s="80"/>
      <c r="TYT29" s="80"/>
      <c r="TYU29" s="80"/>
      <c r="TYV29" s="80"/>
      <c r="TYW29" s="80"/>
      <c r="TYX29" s="80"/>
      <c r="TYY29" s="80"/>
      <c r="TYZ29" s="80"/>
      <c r="TZA29" s="80"/>
      <c r="TZB29" s="80"/>
      <c r="TZC29" s="80"/>
      <c r="TZD29" s="80"/>
      <c r="TZE29" s="80"/>
      <c r="TZF29" s="80"/>
      <c r="TZG29" s="80"/>
      <c r="TZH29" s="80"/>
      <c r="TZI29" s="80"/>
      <c r="TZJ29" s="80"/>
      <c r="TZK29" s="80"/>
      <c r="TZL29" s="80"/>
      <c r="TZM29" s="80"/>
      <c r="TZN29" s="80"/>
      <c r="TZO29" s="80"/>
      <c r="TZP29" s="80"/>
      <c r="TZQ29" s="80"/>
      <c r="TZR29" s="80"/>
      <c r="TZS29" s="80"/>
      <c r="TZT29" s="80"/>
      <c r="TZU29" s="80"/>
      <c r="TZV29" s="80"/>
      <c r="TZW29" s="80"/>
      <c r="TZX29" s="80"/>
      <c r="TZY29" s="80"/>
      <c r="TZZ29" s="80"/>
      <c r="UAA29" s="80"/>
      <c r="UAB29" s="80"/>
      <c r="UAC29" s="80"/>
      <c r="UAD29" s="80"/>
      <c r="UAE29" s="80"/>
      <c r="UAF29" s="80"/>
      <c r="UAG29" s="80"/>
      <c r="UAH29" s="80"/>
      <c r="UAI29" s="80"/>
      <c r="UAJ29" s="80"/>
      <c r="UAK29" s="80"/>
      <c r="UAL29" s="80"/>
      <c r="UAM29" s="80"/>
      <c r="UAN29" s="80"/>
      <c r="UAO29" s="80"/>
      <c r="UAP29" s="80"/>
      <c r="UAQ29" s="80"/>
      <c r="UAR29" s="80"/>
      <c r="UAS29" s="80"/>
      <c r="UAT29" s="80"/>
      <c r="UAU29" s="80"/>
      <c r="UAV29" s="80"/>
      <c r="UAW29" s="80"/>
      <c r="UAX29" s="80"/>
      <c r="UAY29" s="80"/>
      <c r="UAZ29" s="80"/>
      <c r="UBA29" s="80"/>
      <c r="UBB29" s="80"/>
      <c r="UBC29" s="80"/>
      <c r="UBD29" s="80"/>
      <c r="UBE29" s="80"/>
      <c r="UBF29" s="80"/>
      <c r="UBG29" s="80"/>
      <c r="UBH29" s="80"/>
      <c r="UBI29" s="80"/>
      <c r="UBJ29" s="80"/>
      <c r="UBK29" s="80"/>
      <c r="UBL29" s="80"/>
      <c r="UBM29" s="80"/>
      <c r="UBN29" s="80"/>
      <c r="UBO29" s="80"/>
      <c r="UBP29" s="80"/>
      <c r="UBQ29" s="80"/>
      <c r="UBR29" s="80"/>
      <c r="UBS29" s="80"/>
      <c r="UBT29" s="80"/>
      <c r="UBU29" s="80"/>
      <c r="UBV29" s="80"/>
      <c r="UBW29" s="80"/>
      <c r="UBX29" s="80"/>
      <c r="UBY29" s="80"/>
      <c r="UBZ29" s="80"/>
      <c r="UCA29" s="80"/>
      <c r="UCB29" s="80"/>
      <c r="UCC29" s="80"/>
      <c r="UCD29" s="80"/>
      <c r="UCE29" s="80"/>
      <c r="UCF29" s="80"/>
      <c r="UCG29" s="80"/>
      <c r="UCH29" s="80"/>
      <c r="UCI29" s="80"/>
      <c r="UCJ29" s="80"/>
      <c r="UCK29" s="80"/>
      <c r="UCL29" s="80"/>
      <c r="UCM29" s="80"/>
      <c r="UCN29" s="80"/>
      <c r="UCO29" s="80"/>
      <c r="UCP29" s="80"/>
      <c r="UCQ29" s="80"/>
      <c r="UCR29" s="80"/>
      <c r="UCS29" s="80"/>
      <c r="UCT29" s="80"/>
      <c r="UCU29" s="80"/>
      <c r="UCV29" s="80"/>
      <c r="UCW29" s="80"/>
      <c r="UCX29" s="80"/>
      <c r="UCY29" s="80"/>
      <c r="UCZ29" s="80"/>
      <c r="UDA29" s="80"/>
      <c r="UDB29" s="80"/>
      <c r="UDC29" s="80"/>
      <c r="UDD29" s="80"/>
      <c r="UDE29" s="80"/>
      <c r="UDF29" s="80"/>
      <c r="UDG29" s="80"/>
      <c r="UDH29" s="80"/>
      <c r="UDI29" s="80"/>
      <c r="UDJ29" s="80"/>
      <c r="UDK29" s="80"/>
      <c r="UDL29" s="80"/>
      <c r="UDM29" s="80"/>
      <c r="UDN29" s="80"/>
      <c r="UDO29" s="80"/>
      <c r="UDP29" s="80"/>
      <c r="UDQ29" s="80"/>
      <c r="UDR29" s="80"/>
      <c r="UDS29" s="80"/>
      <c r="UDT29" s="80"/>
      <c r="UDU29" s="80"/>
      <c r="UDV29" s="80"/>
      <c r="UDW29" s="80"/>
      <c r="UDX29" s="80"/>
      <c r="UDY29" s="80"/>
      <c r="UDZ29" s="80"/>
      <c r="UEA29" s="80"/>
      <c r="UEB29" s="80"/>
      <c r="UEC29" s="80"/>
      <c r="UED29" s="80"/>
      <c r="UEE29" s="80"/>
      <c r="UEF29" s="80"/>
      <c r="UEG29" s="80"/>
      <c r="UEH29" s="80"/>
      <c r="UEI29" s="80"/>
      <c r="UEJ29" s="80"/>
      <c r="UEK29" s="80"/>
      <c r="UEL29" s="80"/>
      <c r="UEM29" s="80"/>
      <c r="UEN29" s="80"/>
      <c r="UEO29" s="80"/>
      <c r="UEP29" s="80"/>
      <c r="UEQ29" s="80"/>
      <c r="UER29" s="80"/>
      <c r="UES29" s="80"/>
      <c r="UET29" s="80"/>
      <c r="UEU29" s="80"/>
      <c r="UEV29" s="80"/>
      <c r="UEW29" s="80"/>
      <c r="UEX29" s="80"/>
      <c r="UEY29" s="80"/>
      <c r="UEZ29" s="80"/>
      <c r="UFA29" s="80"/>
      <c r="UFB29" s="80"/>
      <c r="UFC29" s="80"/>
      <c r="UFD29" s="80"/>
      <c r="UFE29" s="80"/>
      <c r="UFF29" s="80"/>
      <c r="UFG29" s="80"/>
      <c r="UFH29" s="80"/>
      <c r="UFI29" s="80"/>
      <c r="UFJ29" s="80"/>
      <c r="UFK29" s="80"/>
      <c r="UFL29" s="80"/>
      <c r="UFM29" s="80"/>
      <c r="UFN29" s="80"/>
      <c r="UFO29" s="80"/>
      <c r="UFP29" s="80"/>
      <c r="UFQ29" s="80"/>
      <c r="UFR29" s="80"/>
      <c r="UFS29" s="80"/>
      <c r="UFT29" s="80"/>
      <c r="UFU29" s="80"/>
      <c r="UFV29" s="80"/>
      <c r="UFW29" s="80"/>
      <c r="UFX29" s="80"/>
      <c r="UFY29" s="80"/>
      <c r="UFZ29" s="80"/>
      <c r="UGA29" s="80"/>
      <c r="UGB29" s="80"/>
      <c r="UGC29" s="80"/>
      <c r="UGD29" s="80"/>
      <c r="UGE29" s="80"/>
      <c r="UGF29" s="80"/>
      <c r="UGG29" s="80"/>
      <c r="UGH29" s="80"/>
      <c r="UGI29" s="80"/>
      <c r="UGJ29" s="80"/>
      <c r="UGK29" s="80"/>
      <c r="UGL29" s="80"/>
      <c r="UGM29" s="80"/>
      <c r="UGN29" s="80"/>
      <c r="UGO29" s="80"/>
      <c r="UGP29" s="80"/>
      <c r="UGQ29" s="80"/>
      <c r="UGR29" s="80"/>
      <c r="UGS29" s="80"/>
      <c r="UGT29" s="80"/>
      <c r="UGU29" s="80"/>
      <c r="UGV29" s="80"/>
      <c r="UGW29" s="80"/>
      <c r="UGX29" s="80"/>
      <c r="UGY29" s="80"/>
      <c r="UGZ29" s="80"/>
      <c r="UHA29" s="80"/>
      <c r="UHB29" s="80"/>
      <c r="UHC29" s="80"/>
      <c r="UHD29" s="80"/>
      <c r="UHE29" s="80"/>
      <c r="UHF29" s="80"/>
      <c r="UHG29" s="80"/>
      <c r="UHH29" s="80"/>
      <c r="UHI29" s="80"/>
      <c r="UHJ29" s="80"/>
      <c r="UHK29" s="80"/>
      <c r="UHL29" s="80"/>
      <c r="UHM29" s="80"/>
      <c r="UHN29" s="80"/>
      <c r="UHO29" s="80"/>
      <c r="UHP29" s="80"/>
      <c r="UHQ29" s="80"/>
      <c r="UHR29" s="80"/>
      <c r="UHS29" s="80"/>
      <c r="UHT29" s="80"/>
      <c r="UHU29" s="80"/>
      <c r="UHV29" s="80"/>
      <c r="UHW29" s="80"/>
      <c r="UHX29" s="80"/>
      <c r="UHY29" s="80"/>
      <c r="UHZ29" s="80"/>
      <c r="UIA29" s="80"/>
      <c r="UIB29" s="80"/>
      <c r="UIC29" s="80"/>
      <c r="UID29" s="80"/>
      <c r="UIE29" s="80"/>
      <c r="UIF29" s="80"/>
      <c r="UIG29" s="80"/>
      <c r="UIH29" s="80"/>
      <c r="UII29" s="80"/>
      <c r="UIJ29" s="80"/>
      <c r="UIK29" s="80"/>
      <c r="UIL29" s="80"/>
      <c r="UIM29" s="80"/>
      <c r="UIN29" s="80"/>
      <c r="UIO29" s="80"/>
      <c r="UIP29" s="80"/>
      <c r="UIQ29" s="80"/>
      <c r="UIR29" s="80"/>
      <c r="UIS29" s="80"/>
      <c r="UIT29" s="80"/>
      <c r="UIU29" s="80"/>
      <c r="UIV29" s="80"/>
      <c r="UIW29" s="80"/>
      <c r="UIX29" s="80"/>
      <c r="UIY29" s="80"/>
      <c r="UIZ29" s="80"/>
      <c r="UJA29" s="80"/>
      <c r="UJB29" s="80"/>
      <c r="UJC29" s="80"/>
      <c r="UJD29" s="80"/>
      <c r="UJE29" s="80"/>
      <c r="UJF29" s="80"/>
      <c r="UJG29" s="80"/>
      <c r="UJH29" s="80"/>
      <c r="UJI29" s="80"/>
      <c r="UJJ29" s="80"/>
      <c r="UJK29" s="80"/>
      <c r="UJL29" s="80"/>
      <c r="UJM29" s="80"/>
      <c r="UJN29" s="80"/>
      <c r="UJO29" s="80"/>
      <c r="UJP29" s="80"/>
      <c r="UJQ29" s="80"/>
      <c r="UJR29" s="80"/>
      <c r="UJS29" s="80"/>
      <c r="UJT29" s="80"/>
      <c r="UJU29" s="80"/>
      <c r="UJV29" s="80"/>
      <c r="UJW29" s="80"/>
      <c r="UJX29" s="80"/>
      <c r="UJY29" s="80"/>
      <c r="UJZ29" s="80"/>
      <c r="UKA29" s="80"/>
      <c r="UKB29" s="80"/>
      <c r="UKC29" s="80"/>
      <c r="UKD29" s="80"/>
      <c r="UKE29" s="80"/>
      <c r="UKF29" s="80"/>
      <c r="UKG29" s="80"/>
      <c r="UKH29" s="80"/>
      <c r="UKI29" s="80"/>
      <c r="UKJ29" s="80"/>
      <c r="UKK29" s="80"/>
      <c r="UKL29" s="80"/>
      <c r="UKM29" s="80"/>
      <c r="UKN29" s="80"/>
      <c r="UKO29" s="80"/>
      <c r="UKP29" s="80"/>
      <c r="UKQ29" s="80"/>
      <c r="UKR29" s="80"/>
      <c r="UKS29" s="80"/>
      <c r="UKT29" s="80"/>
      <c r="UKU29" s="80"/>
      <c r="UKV29" s="80"/>
      <c r="UKW29" s="80"/>
      <c r="UKX29" s="80"/>
      <c r="UKY29" s="80"/>
      <c r="UKZ29" s="80"/>
      <c r="ULA29" s="80"/>
      <c r="ULB29" s="80"/>
      <c r="ULC29" s="80"/>
      <c r="ULD29" s="80"/>
      <c r="ULE29" s="80"/>
      <c r="ULF29" s="80"/>
      <c r="ULG29" s="80"/>
      <c r="ULH29" s="80"/>
      <c r="ULI29" s="80"/>
      <c r="ULJ29" s="80"/>
      <c r="ULK29" s="80"/>
      <c r="ULL29" s="80"/>
      <c r="ULM29" s="80"/>
      <c r="ULN29" s="80"/>
      <c r="ULO29" s="80"/>
      <c r="ULP29" s="80"/>
      <c r="ULQ29" s="80"/>
      <c r="ULR29" s="80"/>
      <c r="ULS29" s="80"/>
      <c r="ULT29" s="80"/>
      <c r="ULU29" s="80"/>
      <c r="ULV29" s="80"/>
      <c r="ULW29" s="80"/>
      <c r="ULX29" s="80"/>
      <c r="ULY29" s="80"/>
      <c r="ULZ29" s="80"/>
      <c r="UMA29" s="80"/>
      <c r="UMB29" s="80"/>
      <c r="UMC29" s="80"/>
      <c r="UMD29" s="80"/>
      <c r="UME29" s="80"/>
      <c r="UMF29" s="80"/>
      <c r="UMG29" s="80"/>
      <c r="UMH29" s="80"/>
      <c r="UMI29" s="80"/>
      <c r="UMJ29" s="80"/>
      <c r="UMK29" s="80"/>
      <c r="UML29" s="80"/>
      <c r="UMM29" s="80"/>
      <c r="UMN29" s="80"/>
      <c r="UMO29" s="80"/>
      <c r="UMP29" s="80"/>
      <c r="UMQ29" s="80"/>
      <c r="UMR29" s="80"/>
      <c r="UMS29" s="80"/>
      <c r="UMT29" s="80"/>
      <c r="UMU29" s="80"/>
      <c r="UMV29" s="80"/>
      <c r="UMW29" s="80"/>
      <c r="UMX29" s="80"/>
      <c r="UMY29" s="80"/>
      <c r="UMZ29" s="80"/>
      <c r="UNA29" s="80"/>
      <c r="UNB29" s="80"/>
      <c r="UNC29" s="80"/>
      <c r="UND29" s="80"/>
      <c r="UNE29" s="80"/>
      <c r="UNF29" s="80"/>
      <c r="UNG29" s="80"/>
      <c r="UNH29" s="80"/>
      <c r="UNI29" s="80"/>
      <c r="UNJ29" s="80"/>
      <c r="UNK29" s="80"/>
      <c r="UNL29" s="80"/>
      <c r="UNM29" s="80"/>
      <c r="UNN29" s="80"/>
      <c r="UNO29" s="80"/>
      <c r="UNP29" s="80"/>
      <c r="UNQ29" s="80"/>
      <c r="UNR29" s="80"/>
      <c r="UNS29" s="80"/>
      <c r="UNT29" s="80"/>
      <c r="UNU29" s="80"/>
      <c r="UNV29" s="80"/>
      <c r="UNW29" s="80"/>
      <c r="UNX29" s="80"/>
      <c r="UNY29" s="80"/>
      <c r="UNZ29" s="80"/>
      <c r="UOA29" s="80"/>
      <c r="UOB29" s="80"/>
      <c r="UOC29" s="80"/>
      <c r="UOD29" s="80"/>
      <c r="UOE29" s="80"/>
      <c r="UOF29" s="80"/>
      <c r="UOG29" s="80"/>
      <c r="UOH29" s="80"/>
      <c r="UOI29" s="80"/>
      <c r="UOJ29" s="80"/>
      <c r="UOK29" s="80"/>
      <c r="UOL29" s="80"/>
      <c r="UOM29" s="80"/>
      <c r="UON29" s="80"/>
      <c r="UOO29" s="80"/>
      <c r="UOP29" s="80"/>
      <c r="UOQ29" s="80"/>
      <c r="UOR29" s="80"/>
      <c r="UOS29" s="80"/>
      <c r="UOT29" s="80"/>
      <c r="UOU29" s="80"/>
      <c r="UOV29" s="80"/>
      <c r="UOW29" s="80"/>
      <c r="UOX29" s="80"/>
      <c r="UOY29" s="80"/>
      <c r="UOZ29" s="80"/>
      <c r="UPA29" s="80"/>
      <c r="UPB29" s="80"/>
      <c r="UPC29" s="80"/>
      <c r="UPD29" s="80"/>
      <c r="UPE29" s="80"/>
      <c r="UPF29" s="80"/>
      <c r="UPG29" s="80"/>
      <c r="UPH29" s="80"/>
      <c r="UPI29" s="80"/>
      <c r="UPJ29" s="80"/>
      <c r="UPK29" s="80"/>
      <c r="UPL29" s="80"/>
      <c r="UPM29" s="80"/>
      <c r="UPN29" s="80"/>
      <c r="UPO29" s="80"/>
      <c r="UPP29" s="80"/>
      <c r="UPQ29" s="80"/>
      <c r="UPR29" s="80"/>
      <c r="UPS29" s="80"/>
      <c r="UPT29" s="80"/>
      <c r="UPU29" s="80"/>
      <c r="UPV29" s="80"/>
      <c r="UPW29" s="80"/>
      <c r="UPX29" s="80"/>
      <c r="UPY29" s="80"/>
      <c r="UPZ29" s="80"/>
      <c r="UQA29" s="80"/>
      <c r="UQB29" s="80"/>
      <c r="UQC29" s="80"/>
      <c r="UQD29" s="80"/>
      <c r="UQE29" s="80"/>
      <c r="UQF29" s="80"/>
      <c r="UQG29" s="80"/>
      <c r="UQH29" s="80"/>
      <c r="UQI29" s="80"/>
      <c r="UQJ29" s="80"/>
      <c r="UQK29" s="80"/>
      <c r="UQL29" s="80"/>
      <c r="UQM29" s="80"/>
      <c r="UQN29" s="80"/>
      <c r="UQO29" s="80"/>
      <c r="UQP29" s="80"/>
      <c r="UQQ29" s="80"/>
      <c r="UQR29" s="80"/>
      <c r="UQS29" s="80"/>
      <c r="UQT29" s="80"/>
      <c r="UQU29" s="80"/>
      <c r="UQV29" s="80"/>
      <c r="UQW29" s="80"/>
      <c r="UQX29" s="80"/>
      <c r="UQY29" s="80"/>
      <c r="UQZ29" s="80"/>
      <c r="URA29" s="80"/>
      <c r="URB29" s="80"/>
      <c r="URC29" s="80"/>
      <c r="URD29" s="80"/>
      <c r="URE29" s="80"/>
      <c r="URF29" s="80"/>
      <c r="URG29" s="80"/>
      <c r="URH29" s="80"/>
      <c r="URI29" s="80"/>
      <c r="URJ29" s="80"/>
      <c r="URK29" s="80"/>
      <c r="URL29" s="80"/>
      <c r="URM29" s="80"/>
      <c r="URN29" s="80"/>
      <c r="URO29" s="80"/>
      <c r="URP29" s="80"/>
      <c r="URQ29" s="80"/>
      <c r="URR29" s="80"/>
      <c r="URS29" s="80"/>
      <c r="URT29" s="80"/>
      <c r="URU29" s="80"/>
      <c r="URV29" s="80"/>
      <c r="URW29" s="80"/>
      <c r="URX29" s="80"/>
      <c r="URY29" s="80"/>
      <c r="URZ29" s="80"/>
      <c r="USA29" s="80"/>
      <c r="USB29" s="80"/>
      <c r="USC29" s="80"/>
      <c r="USD29" s="80"/>
      <c r="USE29" s="80"/>
      <c r="USF29" s="80"/>
      <c r="USG29" s="80"/>
      <c r="USH29" s="80"/>
      <c r="USI29" s="80"/>
      <c r="USJ29" s="80"/>
      <c r="USK29" s="80"/>
      <c r="USL29" s="80"/>
      <c r="USM29" s="80"/>
      <c r="USN29" s="80"/>
      <c r="USO29" s="80"/>
      <c r="USP29" s="80"/>
      <c r="USQ29" s="80"/>
      <c r="USR29" s="80"/>
      <c r="USS29" s="80"/>
      <c r="UST29" s="80"/>
      <c r="USU29" s="80"/>
      <c r="USV29" s="80"/>
      <c r="USW29" s="80"/>
      <c r="USX29" s="80"/>
      <c r="USY29" s="80"/>
      <c r="USZ29" s="80"/>
      <c r="UTA29" s="80"/>
      <c r="UTB29" s="80"/>
      <c r="UTC29" s="80"/>
      <c r="UTD29" s="80"/>
      <c r="UTE29" s="80"/>
      <c r="UTF29" s="80"/>
      <c r="UTG29" s="80"/>
      <c r="UTH29" s="80"/>
      <c r="UTI29" s="80"/>
      <c r="UTJ29" s="80"/>
      <c r="UTK29" s="80"/>
      <c r="UTL29" s="80"/>
      <c r="UTM29" s="80"/>
      <c r="UTN29" s="80"/>
      <c r="UTO29" s="80"/>
      <c r="UTP29" s="80"/>
      <c r="UTQ29" s="80"/>
      <c r="UTR29" s="80"/>
      <c r="UTS29" s="80"/>
      <c r="UTT29" s="80"/>
      <c r="UTU29" s="80"/>
      <c r="UTV29" s="80"/>
      <c r="UTW29" s="80"/>
      <c r="UTX29" s="80"/>
      <c r="UTY29" s="80"/>
      <c r="UTZ29" s="80"/>
      <c r="UUA29" s="80"/>
      <c r="UUB29" s="80"/>
      <c r="UUC29" s="80"/>
      <c r="UUD29" s="80"/>
      <c r="UUE29" s="80"/>
      <c r="UUF29" s="80"/>
      <c r="UUG29" s="80"/>
      <c r="UUH29" s="80"/>
      <c r="UUI29" s="80"/>
      <c r="UUJ29" s="80"/>
      <c r="UUK29" s="80"/>
      <c r="UUL29" s="80"/>
      <c r="UUM29" s="80"/>
      <c r="UUN29" s="80"/>
      <c r="UUO29" s="80"/>
      <c r="UUP29" s="80"/>
      <c r="UUQ29" s="80"/>
      <c r="UUR29" s="80"/>
      <c r="UUS29" s="80"/>
      <c r="UUT29" s="80"/>
      <c r="UUU29" s="80"/>
      <c r="UUV29" s="80"/>
      <c r="UUW29" s="80"/>
      <c r="UUX29" s="80"/>
      <c r="UUY29" s="80"/>
      <c r="UUZ29" s="80"/>
      <c r="UVA29" s="80"/>
      <c r="UVB29" s="80"/>
      <c r="UVC29" s="80"/>
      <c r="UVD29" s="80"/>
      <c r="UVE29" s="80"/>
      <c r="UVF29" s="80"/>
      <c r="UVG29" s="80"/>
      <c r="UVH29" s="80"/>
      <c r="UVI29" s="80"/>
      <c r="UVJ29" s="80"/>
      <c r="UVK29" s="80"/>
      <c r="UVL29" s="80"/>
      <c r="UVM29" s="80"/>
      <c r="UVN29" s="80"/>
      <c r="UVO29" s="80"/>
      <c r="UVP29" s="80"/>
      <c r="UVQ29" s="80"/>
      <c r="UVR29" s="80"/>
      <c r="UVS29" s="80"/>
      <c r="UVT29" s="80"/>
      <c r="UVU29" s="80"/>
      <c r="UVV29" s="80"/>
      <c r="UVW29" s="80"/>
      <c r="UVX29" s="80"/>
      <c r="UVY29" s="80"/>
      <c r="UVZ29" s="80"/>
      <c r="UWA29" s="80"/>
      <c r="UWB29" s="80"/>
      <c r="UWC29" s="80"/>
      <c r="UWD29" s="80"/>
      <c r="UWE29" s="80"/>
      <c r="UWF29" s="80"/>
      <c r="UWG29" s="80"/>
      <c r="UWH29" s="80"/>
      <c r="UWI29" s="80"/>
      <c r="UWJ29" s="80"/>
      <c r="UWK29" s="80"/>
      <c r="UWL29" s="80"/>
      <c r="UWM29" s="80"/>
      <c r="UWN29" s="80"/>
      <c r="UWO29" s="80"/>
      <c r="UWP29" s="80"/>
      <c r="UWQ29" s="80"/>
      <c r="UWR29" s="80"/>
      <c r="UWS29" s="80"/>
      <c r="UWT29" s="80"/>
      <c r="UWU29" s="80"/>
      <c r="UWV29" s="80"/>
      <c r="UWW29" s="80"/>
      <c r="UWX29" s="80"/>
      <c r="UWY29" s="80"/>
      <c r="UWZ29" s="80"/>
      <c r="UXA29" s="80"/>
      <c r="UXB29" s="80"/>
      <c r="UXC29" s="80"/>
      <c r="UXD29" s="80"/>
      <c r="UXE29" s="80"/>
      <c r="UXF29" s="80"/>
      <c r="UXG29" s="80"/>
      <c r="UXH29" s="80"/>
      <c r="UXI29" s="80"/>
      <c r="UXJ29" s="80"/>
      <c r="UXK29" s="80"/>
      <c r="UXL29" s="80"/>
      <c r="UXM29" s="80"/>
      <c r="UXN29" s="80"/>
      <c r="UXO29" s="80"/>
      <c r="UXP29" s="80"/>
      <c r="UXQ29" s="80"/>
      <c r="UXR29" s="80"/>
      <c r="UXS29" s="80"/>
      <c r="UXT29" s="80"/>
      <c r="UXU29" s="80"/>
      <c r="UXV29" s="80"/>
      <c r="UXW29" s="80"/>
      <c r="UXX29" s="80"/>
      <c r="UXY29" s="80"/>
      <c r="UXZ29" s="80"/>
      <c r="UYA29" s="80"/>
      <c r="UYB29" s="80"/>
      <c r="UYC29" s="80"/>
      <c r="UYD29" s="80"/>
      <c r="UYE29" s="80"/>
      <c r="UYF29" s="80"/>
      <c r="UYG29" s="80"/>
      <c r="UYH29" s="80"/>
      <c r="UYI29" s="80"/>
      <c r="UYJ29" s="80"/>
      <c r="UYK29" s="80"/>
      <c r="UYL29" s="80"/>
      <c r="UYM29" s="80"/>
      <c r="UYN29" s="80"/>
      <c r="UYO29" s="80"/>
      <c r="UYP29" s="80"/>
      <c r="UYQ29" s="80"/>
      <c r="UYR29" s="80"/>
      <c r="UYS29" s="80"/>
      <c r="UYT29" s="80"/>
      <c r="UYU29" s="80"/>
      <c r="UYV29" s="80"/>
      <c r="UYW29" s="80"/>
      <c r="UYX29" s="80"/>
      <c r="UYY29" s="80"/>
      <c r="UYZ29" s="80"/>
      <c r="UZA29" s="80"/>
      <c r="UZB29" s="80"/>
      <c r="UZC29" s="80"/>
      <c r="UZD29" s="80"/>
      <c r="UZE29" s="80"/>
      <c r="UZF29" s="80"/>
      <c r="UZG29" s="80"/>
      <c r="UZH29" s="80"/>
      <c r="UZI29" s="80"/>
      <c r="UZJ29" s="80"/>
      <c r="UZK29" s="80"/>
      <c r="UZL29" s="80"/>
      <c r="UZM29" s="80"/>
      <c r="UZN29" s="80"/>
      <c r="UZO29" s="80"/>
      <c r="UZP29" s="80"/>
      <c r="UZQ29" s="80"/>
      <c r="UZR29" s="80"/>
      <c r="UZS29" s="80"/>
      <c r="UZT29" s="80"/>
      <c r="UZU29" s="80"/>
      <c r="UZV29" s="80"/>
      <c r="UZW29" s="80"/>
      <c r="UZX29" s="80"/>
      <c r="UZY29" s="80"/>
      <c r="UZZ29" s="80"/>
      <c r="VAA29" s="80"/>
      <c r="VAB29" s="80"/>
      <c r="VAC29" s="80"/>
      <c r="VAD29" s="80"/>
      <c r="VAE29" s="80"/>
      <c r="VAF29" s="80"/>
      <c r="VAG29" s="80"/>
      <c r="VAH29" s="80"/>
      <c r="VAI29" s="80"/>
      <c r="VAJ29" s="80"/>
      <c r="VAK29" s="80"/>
      <c r="VAL29" s="80"/>
      <c r="VAM29" s="80"/>
      <c r="VAN29" s="80"/>
      <c r="VAO29" s="80"/>
      <c r="VAP29" s="80"/>
      <c r="VAQ29" s="80"/>
      <c r="VAR29" s="80"/>
      <c r="VAS29" s="80"/>
      <c r="VAT29" s="80"/>
      <c r="VAU29" s="80"/>
      <c r="VAV29" s="80"/>
      <c r="VAW29" s="80"/>
      <c r="VAX29" s="80"/>
      <c r="VAY29" s="80"/>
      <c r="VAZ29" s="80"/>
      <c r="VBA29" s="80"/>
      <c r="VBB29" s="80"/>
      <c r="VBC29" s="80"/>
      <c r="VBD29" s="80"/>
      <c r="VBE29" s="80"/>
      <c r="VBF29" s="80"/>
      <c r="VBG29" s="80"/>
      <c r="VBH29" s="80"/>
      <c r="VBI29" s="80"/>
      <c r="VBJ29" s="80"/>
      <c r="VBK29" s="80"/>
      <c r="VBL29" s="80"/>
      <c r="VBM29" s="80"/>
      <c r="VBN29" s="80"/>
      <c r="VBO29" s="80"/>
      <c r="VBP29" s="80"/>
      <c r="VBQ29" s="80"/>
      <c r="VBR29" s="80"/>
      <c r="VBS29" s="80"/>
      <c r="VBT29" s="80"/>
      <c r="VBU29" s="80"/>
      <c r="VBV29" s="80"/>
      <c r="VBW29" s="80"/>
      <c r="VBX29" s="80"/>
      <c r="VBY29" s="80"/>
      <c r="VBZ29" s="80"/>
      <c r="VCA29" s="80"/>
      <c r="VCB29" s="80"/>
      <c r="VCC29" s="80"/>
      <c r="VCD29" s="80"/>
      <c r="VCE29" s="80"/>
      <c r="VCF29" s="80"/>
      <c r="VCG29" s="80"/>
      <c r="VCH29" s="80"/>
      <c r="VCI29" s="80"/>
      <c r="VCJ29" s="80"/>
      <c r="VCK29" s="80"/>
      <c r="VCL29" s="80"/>
      <c r="VCM29" s="80"/>
      <c r="VCN29" s="80"/>
      <c r="VCO29" s="80"/>
      <c r="VCP29" s="80"/>
      <c r="VCQ29" s="80"/>
      <c r="VCR29" s="80"/>
      <c r="VCS29" s="80"/>
      <c r="VCT29" s="80"/>
      <c r="VCU29" s="80"/>
      <c r="VCV29" s="80"/>
      <c r="VCW29" s="80"/>
      <c r="VCX29" s="80"/>
      <c r="VCY29" s="80"/>
      <c r="VCZ29" s="80"/>
      <c r="VDA29" s="80"/>
      <c r="VDB29" s="80"/>
      <c r="VDC29" s="80"/>
      <c r="VDD29" s="80"/>
      <c r="VDE29" s="80"/>
      <c r="VDF29" s="80"/>
      <c r="VDG29" s="80"/>
      <c r="VDH29" s="80"/>
      <c r="VDI29" s="80"/>
      <c r="VDJ29" s="80"/>
      <c r="VDK29" s="80"/>
      <c r="VDL29" s="80"/>
      <c r="VDM29" s="80"/>
      <c r="VDN29" s="80"/>
      <c r="VDO29" s="80"/>
      <c r="VDP29" s="80"/>
      <c r="VDQ29" s="80"/>
      <c r="VDR29" s="80"/>
      <c r="VDS29" s="80"/>
      <c r="VDT29" s="80"/>
      <c r="VDU29" s="80"/>
      <c r="VDV29" s="80"/>
      <c r="VDW29" s="80"/>
      <c r="VDX29" s="80"/>
      <c r="VDY29" s="80"/>
      <c r="VDZ29" s="80"/>
      <c r="VEA29" s="80"/>
      <c r="VEB29" s="80"/>
      <c r="VEC29" s="80"/>
      <c r="VED29" s="80"/>
      <c r="VEE29" s="80"/>
      <c r="VEF29" s="80"/>
      <c r="VEG29" s="80"/>
      <c r="VEH29" s="80"/>
      <c r="VEI29" s="80"/>
      <c r="VEJ29" s="80"/>
      <c r="VEK29" s="80"/>
      <c r="VEL29" s="80"/>
      <c r="VEM29" s="80"/>
      <c r="VEN29" s="80"/>
      <c r="VEO29" s="80"/>
      <c r="VEP29" s="80"/>
      <c r="VEQ29" s="80"/>
      <c r="VER29" s="80"/>
      <c r="VES29" s="80"/>
      <c r="VET29" s="80"/>
      <c r="VEU29" s="80"/>
      <c r="VEV29" s="80"/>
      <c r="VEW29" s="80"/>
      <c r="VEX29" s="80"/>
      <c r="VEY29" s="80"/>
      <c r="VEZ29" s="80"/>
      <c r="VFA29" s="80"/>
      <c r="VFB29" s="80"/>
      <c r="VFC29" s="80"/>
      <c r="VFD29" s="80"/>
      <c r="VFE29" s="80"/>
      <c r="VFF29" s="80"/>
      <c r="VFG29" s="80"/>
      <c r="VFH29" s="80"/>
      <c r="VFI29" s="80"/>
      <c r="VFJ29" s="80"/>
      <c r="VFK29" s="80"/>
      <c r="VFL29" s="80"/>
      <c r="VFM29" s="80"/>
      <c r="VFN29" s="80"/>
      <c r="VFO29" s="80"/>
      <c r="VFP29" s="80"/>
      <c r="VFQ29" s="80"/>
      <c r="VFR29" s="80"/>
      <c r="VFS29" s="80"/>
      <c r="VFT29" s="80"/>
      <c r="VFU29" s="80"/>
      <c r="VFV29" s="80"/>
      <c r="VFW29" s="80"/>
      <c r="VFX29" s="80"/>
      <c r="VFY29" s="80"/>
      <c r="VFZ29" s="80"/>
      <c r="VGA29" s="80"/>
      <c r="VGB29" s="80"/>
      <c r="VGC29" s="80"/>
      <c r="VGD29" s="80"/>
      <c r="VGE29" s="80"/>
      <c r="VGF29" s="80"/>
      <c r="VGG29" s="80"/>
      <c r="VGH29" s="80"/>
      <c r="VGI29" s="80"/>
      <c r="VGJ29" s="80"/>
      <c r="VGK29" s="80"/>
      <c r="VGL29" s="80"/>
      <c r="VGM29" s="80"/>
      <c r="VGN29" s="80"/>
      <c r="VGO29" s="80"/>
      <c r="VGP29" s="80"/>
      <c r="VGQ29" s="80"/>
      <c r="VGR29" s="80"/>
      <c r="VGS29" s="80"/>
      <c r="VGT29" s="80"/>
      <c r="VGU29" s="80"/>
      <c r="VGV29" s="80"/>
      <c r="VGW29" s="80"/>
      <c r="VGX29" s="80"/>
      <c r="VGY29" s="80"/>
      <c r="VGZ29" s="80"/>
      <c r="VHA29" s="80"/>
      <c r="VHB29" s="80"/>
      <c r="VHC29" s="80"/>
      <c r="VHD29" s="80"/>
      <c r="VHE29" s="80"/>
      <c r="VHF29" s="80"/>
      <c r="VHG29" s="80"/>
      <c r="VHH29" s="80"/>
      <c r="VHI29" s="80"/>
      <c r="VHJ29" s="80"/>
      <c r="VHK29" s="80"/>
      <c r="VHL29" s="80"/>
      <c r="VHM29" s="80"/>
      <c r="VHN29" s="80"/>
      <c r="VHO29" s="80"/>
      <c r="VHP29" s="80"/>
      <c r="VHQ29" s="80"/>
      <c r="VHR29" s="80"/>
      <c r="VHS29" s="80"/>
      <c r="VHT29" s="80"/>
      <c r="VHU29" s="80"/>
      <c r="VHV29" s="80"/>
      <c r="VHW29" s="80"/>
      <c r="VHX29" s="80"/>
      <c r="VHY29" s="80"/>
      <c r="VHZ29" s="80"/>
      <c r="VIA29" s="80"/>
      <c r="VIB29" s="80"/>
      <c r="VIC29" s="80"/>
      <c r="VID29" s="80"/>
      <c r="VIE29" s="80"/>
      <c r="VIF29" s="80"/>
      <c r="VIG29" s="80"/>
      <c r="VIH29" s="80"/>
      <c r="VII29" s="80"/>
      <c r="VIJ29" s="80"/>
      <c r="VIK29" s="80"/>
      <c r="VIL29" s="80"/>
      <c r="VIM29" s="80"/>
      <c r="VIN29" s="80"/>
      <c r="VIO29" s="80"/>
      <c r="VIP29" s="80"/>
      <c r="VIQ29" s="80"/>
      <c r="VIR29" s="80"/>
      <c r="VIS29" s="80"/>
      <c r="VIT29" s="80"/>
      <c r="VIU29" s="80"/>
      <c r="VIV29" s="80"/>
      <c r="VIW29" s="80"/>
      <c r="VIX29" s="80"/>
      <c r="VIY29" s="80"/>
      <c r="VIZ29" s="80"/>
      <c r="VJA29" s="80"/>
      <c r="VJB29" s="80"/>
      <c r="VJC29" s="80"/>
      <c r="VJD29" s="80"/>
      <c r="VJE29" s="80"/>
      <c r="VJF29" s="80"/>
      <c r="VJG29" s="80"/>
      <c r="VJH29" s="80"/>
      <c r="VJI29" s="80"/>
      <c r="VJJ29" s="80"/>
      <c r="VJK29" s="80"/>
      <c r="VJL29" s="80"/>
      <c r="VJM29" s="80"/>
      <c r="VJN29" s="80"/>
      <c r="VJO29" s="80"/>
      <c r="VJP29" s="80"/>
      <c r="VJQ29" s="80"/>
      <c r="VJR29" s="80"/>
      <c r="VJS29" s="80"/>
      <c r="VJT29" s="80"/>
      <c r="VJU29" s="80"/>
      <c r="VJV29" s="80"/>
      <c r="VJW29" s="80"/>
      <c r="VJX29" s="80"/>
      <c r="VJY29" s="80"/>
      <c r="VJZ29" s="80"/>
      <c r="VKA29" s="80"/>
      <c r="VKB29" s="80"/>
      <c r="VKC29" s="80"/>
      <c r="VKD29" s="80"/>
      <c r="VKE29" s="80"/>
      <c r="VKF29" s="80"/>
      <c r="VKG29" s="80"/>
      <c r="VKH29" s="80"/>
      <c r="VKI29" s="80"/>
      <c r="VKJ29" s="80"/>
      <c r="VKK29" s="80"/>
      <c r="VKL29" s="80"/>
      <c r="VKM29" s="80"/>
      <c r="VKN29" s="80"/>
      <c r="VKO29" s="80"/>
      <c r="VKP29" s="80"/>
      <c r="VKQ29" s="80"/>
      <c r="VKR29" s="80"/>
      <c r="VKS29" s="80"/>
      <c r="VKT29" s="80"/>
      <c r="VKU29" s="80"/>
      <c r="VKV29" s="80"/>
      <c r="VKW29" s="80"/>
      <c r="VKX29" s="80"/>
      <c r="VKY29" s="80"/>
      <c r="VKZ29" s="80"/>
      <c r="VLA29" s="80"/>
      <c r="VLB29" s="80"/>
      <c r="VLC29" s="80"/>
      <c r="VLD29" s="80"/>
      <c r="VLE29" s="80"/>
      <c r="VLF29" s="80"/>
      <c r="VLG29" s="80"/>
      <c r="VLH29" s="80"/>
      <c r="VLI29" s="80"/>
      <c r="VLJ29" s="80"/>
      <c r="VLK29" s="80"/>
      <c r="VLL29" s="80"/>
      <c r="VLM29" s="80"/>
      <c r="VLN29" s="80"/>
      <c r="VLO29" s="80"/>
      <c r="VLP29" s="80"/>
      <c r="VLQ29" s="80"/>
      <c r="VLR29" s="80"/>
      <c r="VLS29" s="80"/>
      <c r="VLT29" s="80"/>
      <c r="VLU29" s="80"/>
      <c r="VLV29" s="80"/>
      <c r="VLW29" s="80"/>
      <c r="VLX29" s="80"/>
      <c r="VLY29" s="80"/>
      <c r="VLZ29" s="80"/>
      <c r="VMA29" s="80"/>
      <c r="VMB29" s="80"/>
      <c r="VMC29" s="80"/>
      <c r="VMD29" s="80"/>
      <c r="VME29" s="80"/>
      <c r="VMF29" s="80"/>
      <c r="VMG29" s="80"/>
      <c r="VMH29" s="80"/>
      <c r="VMI29" s="80"/>
      <c r="VMJ29" s="80"/>
      <c r="VMK29" s="80"/>
      <c r="VML29" s="80"/>
      <c r="VMM29" s="80"/>
      <c r="VMN29" s="80"/>
      <c r="VMO29" s="80"/>
      <c r="VMP29" s="80"/>
      <c r="VMQ29" s="80"/>
      <c r="VMR29" s="80"/>
      <c r="VMS29" s="80"/>
      <c r="VMT29" s="80"/>
      <c r="VMU29" s="80"/>
      <c r="VMV29" s="80"/>
      <c r="VMW29" s="80"/>
      <c r="VMX29" s="80"/>
      <c r="VMY29" s="80"/>
      <c r="VMZ29" s="80"/>
      <c r="VNA29" s="80"/>
      <c r="VNB29" s="80"/>
      <c r="VNC29" s="80"/>
      <c r="VND29" s="80"/>
      <c r="VNE29" s="80"/>
      <c r="VNF29" s="80"/>
      <c r="VNG29" s="80"/>
      <c r="VNH29" s="80"/>
      <c r="VNI29" s="80"/>
      <c r="VNJ29" s="80"/>
      <c r="VNK29" s="80"/>
      <c r="VNL29" s="80"/>
      <c r="VNM29" s="80"/>
      <c r="VNN29" s="80"/>
      <c r="VNO29" s="80"/>
      <c r="VNP29" s="80"/>
      <c r="VNQ29" s="80"/>
      <c r="VNR29" s="80"/>
      <c r="VNS29" s="80"/>
      <c r="VNT29" s="80"/>
      <c r="VNU29" s="80"/>
      <c r="VNV29" s="80"/>
      <c r="VNW29" s="80"/>
      <c r="VNX29" s="80"/>
      <c r="VNY29" s="80"/>
      <c r="VNZ29" s="80"/>
      <c r="VOA29" s="80"/>
      <c r="VOB29" s="80"/>
      <c r="VOC29" s="80"/>
      <c r="VOD29" s="80"/>
      <c r="VOE29" s="80"/>
      <c r="VOF29" s="80"/>
      <c r="VOG29" s="80"/>
      <c r="VOH29" s="80"/>
      <c r="VOI29" s="80"/>
      <c r="VOJ29" s="80"/>
      <c r="VOK29" s="80"/>
      <c r="VOL29" s="80"/>
      <c r="VOM29" s="80"/>
      <c r="VON29" s="80"/>
      <c r="VOO29" s="80"/>
      <c r="VOP29" s="80"/>
      <c r="VOQ29" s="80"/>
      <c r="VOR29" s="80"/>
      <c r="VOS29" s="80"/>
      <c r="VOT29" s="80"/>
      <c r="VOU29" s="80"/>
      <c r="VOV29" s="80"/>
      <c r="VOW29" s="80"/>
      <c r="VOX29" s="80"/>
      <c r="VOY29" s="80"/>
      <c r="VOZ29" s="80"/>
      <c r="VPA29" s="80"/>
      <c r="VPB29" s="80"/>
      <c r="VPC29" s="80"/>
      <c r="VPD29" s="80"/>
      <c r="VPE29" s="80"/>
      <c r="VPF29" s="80"/>
      <c r="VPG29" s="80"/>
      <c r="VPH29" s="80"/>
      <c r="VPI29" s="80"/>
      <c r="VPJ29" s="80"/>
      <c r="VPK29" s="80"/>
      <c r="VPL29" s="80"/>
      <c r="VPM29" s="80"/>
      <c r="VPN29" s="80"/>
      <c r="VPO29" s="80"/>
      <c r="VPP29" s="80"/>
      <c r="VPQ29" s="80"/>
      <c r="VPR29" s="80"/>
      <c r="VPS29" s="80"/>
      <c r="VPT29" s="80"/>
      <c r="VPU29" s="80"/>
      <c r="VPV29" s="80"/>
      <c r="VPW29" s="80"/>
      <c r="VPX29" s="80"/>
      <c r="VPY29" s="80"/>
      <c r="VPZ29" s="80"/>
      <c r="VQA29" s="80"/>
      <c r="VQB29" s="80"/>
      <c r="VQC29" s="80"/>
      <c r="VQD29" s="80"/>
      <c r="VQE29" s="80"/>
      <c r="VQF29" s="80"/>
      <c r="VQG29" s="80"/>
      <c r="VQH29" s="80"/>
      <c r="VQI29" s="80"/>
      <c r="VQJ29" s="80"/>
      <c r="VQK29" s="80"/>
      <c r="VQL29" s="80"/>
      <c r="VQM29" s="80"/>
      <c r="VQN29" s="80"/>
      <c r="VQO29" s="80"/>
      <c r="VQP29" s="80"/>
      <c r="VQQ29" s="80"/>
      <c r="VQR29" s="80"/>
      <c r="VQS29" s="80"/>
      <c r="VQT29" s="80"/>
      <c r="VQU29" s="80"/>
      <c r="VQV29" s="80"/>
      <c r="VQW29" s="80"/>
      <c r="VQX29" s="80"/>
      <c r="VQY29" s="80"/>
      <c r="VQZ29" s="80"/>
      <c r="VRA29" s="80"/>
      <c r="VRB29" s="80"/>
      <c r="VRC29" s="80"/>
      <c r="VRD29" s="80"/>
      <c r="VRE29" s="80"/>
      <c r="VRF29" s="80"/>
      <c r="VRG29" s="80"/>
      <c r="VRH29" s="80"/>
      <c r="VRI29" s="80"/>
      <c r="VRJ29" s="80"/>
      <c r="VRK29" s="80"/>
      <c r="VRL29" s="80"/>
      <c r="VRM29" s="80"/>
      <c r="VRN29" s="80"/>
      <c r="VRO29" s="80"/>
      <c r="VRP29" s="80"/>
      <c r="VRQ29" s="80"/>
      <c r="VRR29" s="80"/>
      <c r="VRS29" s="80"/>
      <c r="VRT29" s="80"/>
      <c r="VRU29" s="80"/>
      <c r="VRV29" s="80"/>
      <c r="VRW29" s="80"/>
      <c r="VRX29" s="80"/>
      <c r="VRY29" s="80"/>
      <c r="VRZ29" s="80"/>
      <c r="VSA29" s="80"/>
      <c r="VSB29" s="80"/>
      <c r="VSC29" s="80"/>
      <c r="VSD29" s="80"/>
      <c r="VSE29" s="80"/>
      <c r="VSF29" s="80"/>
      <c r="VSG29" s="80"/>
      <c r="VSH29" s="80"/>
      <c r="VSI29" s="80"/>
      <c r="VSJ29" s="80"/>
      <c r="VSK29" s="80"/>
      <c r="VSL29" s="80"/>
      <c r="VSM29" s="80"/>
      <c r="VSN29" s="80"/>
      <c r="VSO29" s="80"/>
      <c r="VSP29" s="80"/>
      <c r="VSQ29" s="80"/>
      <c r="VSR29" s="80"/>
      <c r="VSS29" s="80"/>
      <c r="VST29" s="80"/>
      <c r="VSU29" s="80"/>
      <c r="VSV29" s="80"/>
      <c r="VSW29" s="80"/>
      <c r="VSX29" s="80"/>
      <c r="VSY29" s="80"/>
      <c r="VSZ29" s="80"/>
      <c r="VTA29" s="80"/>
      <c r="VTB29" s="80"/>
      <c r="VTC29" s="80"/>
      <c r="VTD29" s="80"/>
      <c r="VTE29" s="80"/>
      <c r="VTF29" s="80"/>
      <c r="VTG29" s="80"/>
      <c r="VTH29" s="80"/>
      <c r="VTI29" s="80"/>
      <c r="VTJ29" s="80"/>
      <c r="VTK29" s="80"/>
      <c r="VTL29" s="80"/>
      <c r="VTM29" s="80"/>
      <c r="VTN29" s="80"/>
      <c r="VTO29" s="80"/>
      <c r="VTP29" s="80"/>
      <c r="VTQ29" s="80"/>
      <c r="VTR29" s="80"/>
      <c r="VTS29" s="80"/>
      <c r="VTT29" s="80"/>
      <c r="VTU29" s="80"/>
      <c r="VTV29" s="80"/>
      <c r="VTW29" s="80"/>
      <c r="VTX29" s="80"/>
      <c r="VTY29" s="80"/>
      <c r="VTZ29" s="80"/>
      <c r="VUA29" s="80"/>
      <c r="VUB29" s="80"/>
      <c r="VUC29" s="80"/>
      <c r="VUD29" s="80"/>
      <c r="VUE29" s="80"/>
      <c r="VUF29" s="80"/>
      <c r="VUG29" s="80"/>
      <c r="VUH29" s="80"/>
      <c r="VUI29" s="80"/>
      <c r="VUJ29" s="80"/>
      <c r="VUK29" s="80"/>
      <c r="VUL29" s="80"/>
      <c r="VUM29" s="80"/>
      <c r="VUN29" s="80"/>
      <c r="VUO29" s="80"/>
      <c r="VUP29" s="80"/>
      <c r="VUQ29" s="80"/>
      <c r="VUR29" s="80"/>
      <c r="VUS29" s="80"/>
      <c r="VUT29" s="80"/>
      <c r="VUU29" s="80"/>
      <c r="VUV29" s="80"/>
      <c r="VUW29" s="80"/>
      <c r="VUX29" s="80"/>
      <c r="VUY29" s="80"/>
      <c r="VUZ29" s="80"/>
      <c r="VVA29" s="80"/>
      <c r="VVB29" s="80"/>
      <c r="VVC29" s="80"/>
      <c r="VVD29" s="80"/>
      <c r="VVE29" s="80"/>
      <c r="VVF29" s="80"/>
      <c r="VVG29" s="80"/>
      <c r="VVH29" s="80"/>
      <c r="VVI29" s="80"/>
      <c r="VVJ29" s="80"/>
      <c r="VVK29" s="80"/>
      <c r="VVL29" s="80"/>
      <c r="VVM29" s="80"/>
      <c r="VVN29" s="80"/>
      <c r="VVO29" s="80"/>
      <c r="VVP29" s="80"/>
      <c r="VVQ29" s="80"/>
      <c r="VVR29" s="80"/>
      <c r="VVS29" s="80"/>
      <c r="VVT29" s="80"/>
      <c r="VVU29" s="80"/>
      <c r="VVV29" s="80"/>
      <c r="VVW29" s="80"/>
      <c r="VVX29" s="80"/>
      <c r="VVY29" s="80"/>
      <c r="VVZ29" s="80"/>
      <c r="VWA29" s="80"/>
      <c r="VWB29" s="80"/>
      <c r="VWC29" s="80"/>
      <c r="VWD29" s="80"/>
      <c r="VWE29" s="80"/>
      <c r="VWF29" s="80"/>
      <c r="VWG29" s="80"/>
      <c r="VWH29" s="80"/>
      <c r="VWI29" s="80"/>
      <c r="VWJ29" s="80"/>
      <c r="VWK29" s="80"/>
      <c r="VWL29" s="80"/>
      <c r="VWM29" s="80"/>
      <c r="VWN29" s="80"/>
      <c r="VWO29" s="80"/>
      <c r="VWP29" s="80"/>
      <c r="VWQ29" s="80"/>
      <c r="VWR29" s="80"/>
      <c r="VWS29" s="80"/>
      <c r="VWT29" s="80"/>
      <c r="VWU29" s="80"/>
      <c r="VWV29" s="80"/>
      <c r="VWW29" s="80"/>
      <c r="VWX29" s="80"/>
      <c r="VWY29" s="80"/>
      <c r="VWZ29" s="80"/>
      <c r="VXA29" s="80"/>
      <c r="VXB29" s="80"/>
      <c r="VXC29" s="80"/>
      <c r="VXD29" s="80"/>
      <c r="VXE29" s="80"/>
      <c r="VXF29" s="80"/>
      <c r="VXG29" s="80"/>
      <c r="VXH29" s="80"/>
      <c r="VXI29" s="80"/>
      <c r="VXJ29" s="80"/>
      <c r="VXK29" s="80"/>
      <c r="VXL29" s="80"/>
      <c r="VXM29" s="80"/>
      <c r="VXN29" s="80"/>
      <c r="VXO29" s="80"/>
      <c r="VXP29" s="80"/>
      <c r="VXQ29" s="80"/>
      <c r="VXR29" s="80"/>
      <c r="VXS29" s="80"/>
      <c r="VXT29" s="80"/>
      <c r="VXU29" s="80"/>
      <c r="VXV29" s="80"/>
      <c r="VXW29" s="80"/>
      <c r="VXX29" s="80"/>
      <c r="VXY29" s="80"/>
      <c r="VXZ29" s="80"/>
      <c r="VYA29" s="80"/>
      <c r="VYB29" s="80"/>
      <c r="VYC29" s="80"/>
      <c r="VYD29" s="80"/>
      <c r="VYE29" s="80"/>
      <c r="VYF29" s="80"/>
      <c r="VYG29" s="80"/>
      <c r="VYH29" s="80"/>
      <c r="VYI29" s="80"/>
      <c r="VYJ29" s="80"/>
      <c r="VYK29" s="80"/>
      <c r="VYL29" s="80"/>
      <c r="VYM29" s="80"/>
      <c r="VYN29" s="80"/>
      <c r="VYO29" s="80"/>
      <c r="VYP29" s="80"/>
      <c r="VYQ29" s="80"/>
      <c r="VYR29" s="80"/>
      <c r="VYS29" s="80"/>
      <c r="VYT29" s="80"/>
      <c r="VYU29" s="80"/>
      <c r="VYV29" s="80"/>
      <c r="VYW29" s="80"/>
      <c r="VYX29" s="80"/>
      <c r="VYY29" s="80"/>
      <c r="VYZ29" s="80"/>
      <c r="VZA29" s="80"/>
      <c r="VZB29" s="80"/>
      <c r="VZC29" s="80"/>
      <c r="VZD29" s="80"/>
      <c r="VZE29" s="80"/>
      <c r="VZF29" s="80"/>
      <c r="VZG29" s="80"/>
      <c r="VZH29" s="80"/>
      <c r="VZI29" s="80"/>
      <c r="VZJ29" s="80"/>
      <c r="VZK29" s="80"/>
      <c r="VZL29" s="80"/>
      <c r="VZM29" s="80"/>
      <c r="VZN29" s="80"/>
      <c r="VZO29" s="80"/>
      <c r="VZP29" s="80"/>
      <c r="VZQ29" s="80"/>
      <c r="VZR29" s="80"/>
      <c r="VZS29" s="80"/>
      <c r="VZT29" s="80"/>
      <c r="VZU29" s="80"/>
      <c r="VZV29" s="80"/>
      <c r="VZW29" s="80"/>
      <c r="VZX29" s="80"/>
      <c r="VZY29" s="80"/>
      <c r="VZZ29" s="80"/>
      <c r="WAA29" s="80"/>
      <c r="WAB29" s="80"/>
      <c r="WAC29" s="80"/>
      <c r="WAD29" s="80"/>
      <c r="WAE29" s="80"/>
      <c r="WAF29" s="80"/>
      <c r="WAG29" s="80"/>
      <c r="WAH29" s="80"/>
      <c r="WAI29" s="80"/>
      <c r="WAJ29" s="80"/>
      <c r="WAK29" s="80"/>
      <c r="WAL29" s="80"/>
      <c r="WAM29" s="80"/>
      <c r="WAN29" s="80"/>
      <c r="WAO29" s="80"/>
      <c r="WAP29" s="80"/>
      <c r="WAQ29" s="80"/>
      <c r="WAR29" s="80"/>
      <c r="WAS29" s="80"/>
      <c r="WAT29" s="80"/>
      <c r="WAU29" s="80"/>
      <c r="WAV29" s="80"/>
      <c r="WAW29" s="80"/>
      <c r="WAX29" s="80"/>
      <c r="WAY29" s="80"/>
      <c r="WAZ29" s="80"/>
      <c r="WBA29" s="80"/>
      <c r="WBB29" s="80"/>
      <c r="WBC29" s="80"/>
      <c r="WBD29" s="80"/>
      <c r="WBE29" s="80"/>
      <c r="WBF29" s="80"/>
      <c r="WBG29" s="80"/>
      <c r="WBH29" s="80"/>
      <c r="WBI29" s="80"/>
      <c r="WBJ29" s="80"/>
      <c r="WBK29" s="80"/>
      <c r="WBL29" s="80"/>
      <c r="WBM29" s="80"/>
      <c r="WBN29" s="80"/>
      <c r="WBO29" s="80"/>
      <c r="WBP29" s="80"/>
      <c r="WBQ29" s="80"/>
      <c r="WBR29" s="80"/>
      <c r="WBS29" s="80"/>
      <c r="WBT29" s="80"/>
      <c r="WBU29" s="80"/>
      <c r="WBV29" s="80"/>
      <c r="WBW29" s="80"/>
      <c r="WBX29" s="80"/>
      <c r="WBY29" s="80"/>
      <c r="WBZ29" s="80"/>
      <c r="WCA29" s="80"/>
      <c r="WCB29" s="80"/>
      <c r="WCC29" s="80"/>
      <c r="WCD29" s="80"/>
      <c r="WCE29" s="80"/>
      <c r="WCF29" s="80"/>
      <c r="WCG29" s="80"/>
      <c r="WCH29" s="80"/>
      <c r="WCI29" s="80"/>
      <c r="WCJ29" s="80"/>
      <c r="WCK29" s="80"/>
      <c r="WCL29" s="80"/>
      <c r="WCM29" s="80"/>
      <c r="WCN29" s="80"/>
      <c r="WCO29" s="80"/>
      <c r="WCP29" s="80"/>
      <c r="WCQ29" s="80"/>
      <c r="WCR29" s="80"/>
      <c r="WCS29" s="80"/>
      <c r="WCT29" s="80"/>
      <c r="WCU29" s="80"/>
      <c r="WCV29" s="80"/>
      <c r="WCW29" s="80"/>
      <c r="WCX29" s="80"/>
      <c r="WCY29" s="80"/>
      <c r="WCZ29" s="80"/>
      <c r="WDA29" s="80"/>
      <c r="WDB29" s="80"/>
      <c r="WDC29" s="80"/>
      <c r="WDD29" s="80"/>
      <c r="WDE29" s="80"/>
      <c r="WDF29" s="80"/>
      <c r="WDG29" s="80"/>
      <c r="WDH29" s="80"/>
      <c r="WDI29" s="80"/>
      <c r="WDJ29" s="80"/>
      <c r="WDK29" s="80"/>
      <c r="WDL29" s="80"/>
      <c r="WDM29" s="80"/>
      <c r="WDN29" s="80"/>
      <c r="WDO29" s="80"/>
      <c r="WDP29" s="80"/>
      <c r="WDQ29" s="80"/>
      <c r="WDR29" s="80"/>
      <c r="WDS29" s="80"/>
      <c r="WDT29" s="80"/>
      <c r="WDU29" s="80"/>
      <c r="WDV29" s="80"/>
      <c r="WDW29" s="80"/>
      <c r="WDX29" s="80"/>
      <c r="WDY29" s="80"/>
      <c r="WDZ29" s="80"/>
      <c r="WEA29" s="80"/>
      <c r="WEB29" s="80"/>
      <c r="WEC29" s="80"/>
      <c r="WED29" s="80"/>
      <c r="WEE29" s="80"/>
      <c r="WEF29" s="80"/>
      <c r="WEG29" s="80"/>
      <c r="WEH29" s="80"/>
      <c r="WEI29" s="80"/>
      <c r="WEJ29" s="80"/>
      <c r="WEK29" s="80"/>
      <c r="WEL29" s="80"/>
      <c r="WEM29" s="80"/>
      <c r="WEN29" s="80"/>
      <c r="WEO29" s="80"/>
      <c r="WEP29" s="80"/>
      <c r="WEQ29" s="80"/>
      <c r="WER29" s="80"/>
      <c r="WES29" s="80"/>
      <c r="WET29" s="80"/>
      <c r="WEU29" s="80"/>
      <c r="WEV29" s="80"/>
      <c r="WEW29" s="80"/>
      <c r="WEX29" s="80"/>
      <c r="WEY29" s="80"/>
      <c r="WEZ29" s="80"/>
      <c r="WFA29" s="80"/>
      <c r="WFB29" s="80"/>
      <c r="WFC29" s="80"/>
      <c r="WFD29" s="80"/>
      <c r="WFE29" s="80"/>
      <c r="WFF29" s="80"/>
      <c r="WFG29" s="80"/>
      <c r="WFH29" s="80"/>
      <c r="WFI29" s="80"/>
      <c r="WFJ29" s="80"/>
      <c r="WFK29" s="80"/>
      <c r="WFL29" s="80"/>
      <c r="WFM29" s="80"/>
      <c r="WFN29" s="80"/>
      <c r="WFO29" s="80"/>
      <c r="WFP29" s="80"/>
      <c r="WFQ29" s="80"/>
      <c r="WFR29" s="80"/>
      <c r="WFS29" s="80"/>
      <c r="WFT29" s="80"/>
      <c r="WFU29" s="80"/>
      <c r="WFV29" s="80"/>
      <c r="WFW29" s="80"/>
      <c r="WFX29" s="80"/>
      <c r="WFY29" s="80"/>
      <c r="WFZ29" s="80"/>
      <c r="WGA29" s="80"/>
      <c r="WGB29" s="80"/>
      <c r="WGC29" s="80"/>
      <c r="WGD29" s="80"/>
      <c r="WGE29" s="80"/>
      <c r="WGF29" s="80"/>
      <c r="WGG29" s="80"/>
      <c r="WGH29" s="80"/>
      <c r="WGI29" s="80"/>
      <c r="WGJ29" s="80"/>
      <c r="WGK29" s="80"/>
      <c r="WGL29" s="80"/>
      <c r="WGM29" s="80"/>
      <c r="WGN29" s="80"/>
      <c r="WGO29" s="80"/>
      <c r="WGP29" s="80"/>
      <c r="WGQ29" s="80"/>
      <c r="WGR29" s="80"/>
      <c r="WGS29" s="80"/>
      <c r="WGT29" s="80"/>
      <c r="WGU29" s="80"/>
      <c r="WGV29" s="80"/>
      <c r="WGW29" s="80"/>
      <c r="WGX29" s="80"/>
      <c r="WGY29" s="80"/>
      <c r="WGZ29" s="80"/>
      <c r="WHA29" s="80"/>
      <c r="WHB29" s="80"/>
      <c r="WHC29" s="80"/>
      <c r="WHD29" s="80"/>
      <c r="WHE29" s="80"/>
      <c r="WHF29" s="80"/>
      <c r="WHG29" s="80"/>
      <c r="WHH29" s="80"/>
      <c r="WHI29" s="80"/>
      <c r="WHJ29" s="80"/>
      <c r="WHK29" s="80"/>
      <c r="WHL29" s="80"/>
      <c r="WHM29" s="80"/>
      <c r="WHN29" s="80"/>
      <c r="WHO29" s="80"/>
      <c r="WHP29" s="80"/>
      <c r="WHQ29" s="80"/>
      <c r="WHR29" s="80"/>
      <c r="WHS29" s="80"/>
      <c r="WHT29" s="80"/>
      <c r="WHU29" s="80"/>
      <c r="WHV29" s="80"/>
      <c r="WHW29" s="80"/>
      <c r="WHX29" s="80"/>
      <c r="WHY29" s="80"/>
      <c r="WHZ29" s="80"/>
      <c r="WIA29" s="80"/>
      <c r="WIB29" s="80"/>
      <c r="WIC29" s="80"/>
      <c r="WID29" s="80"/>
      <c r="WIE29" s="80"/>
      <c r="WIF29" s="80"/>
      <c r="WIG29" s="80"/>
      <c r="WIH29" s="80"/>
      <c r="WII29" s="80"/>
      <c r="WIJ29" s="80"/>
      <c r="WIK29" s="80"/>
      <c r="WIL29" s="80"/>
      <c r="WIM29" s="80"/>
      <c r="WIN29" s="80"/>
      <c r="WIO29" s="80"/>
      <c r="WIP29" s="80"/>
      <c r="WIQ29" s="80"/>
      <c r="WIR29" s="80"/>
      <c r="WIS29" s="80"/>
      <c r="WIT29" s="80"/>
      <c r="WIU29" s="80"/>
      <c r="WIV29" s="80"/>
      <c r="WIW29" s="80"/>
      <c r="WIX29" s="80"/>
      <c r="WIY29" s="80"/>
      <c r="WIZ29" s="80"/>
      <c r="WJA29" s="80"/>
      <c r="WJB29" s="80"/>
      <c r="WJC29" s="80"/>
      <c r="WJD29" s="80"/>
      <c r="WJE29" s="80"/>
      <c r="WJF29" s="80"/>
      <c r="WJG29" s="80"/>
      <c r="WJH29" s="80"/>
      <c r="WJI29" s="80"/>
      <c r="WJJ29" s="80"/>
      <c r="WJK29" s="80"/>
      <c r="WJL29" s="80"/>
      <c r="WJM29" s="80"/>
      <c r="WJN29" s="80"/>
      <c r="WJO29" s="80"/>
      <c r="WJP29" s="80"/>
      <c r="WJQ29" s="80"/>
      <c r="WJR29" s="80"/>
      <c r="WJS29" s="80"/>
      <c r="WJT29" s="80"/>
      <c r="WJU29" s="80"/>
      <c r="WJV29" s="80"/>
      <c r="WJW29" s="80"/>
      <c r="WJX29" s="80"/>
      <c r="WJY29" s="80"/>
      <c r="WJZ29" s="80"/>
      <c r="WKA29" s="80"/>
      <c r="WKB29" s="80"/>
      <c r="WKC29" s="80"/>
      <c r="WKD29" s="80"/>
      <c r="WKE29" s="80"/>
      <c r="WKF29" s="80"/>
      <c r="WKG29" s="80"/>
      <c r="WKH29" s="80"/>
      <c r="WKI29" s="80"/>
      <c r="WKJ29" s="80"/>
      <c r="WKK29" s="80"/>
      <c r="WKL29" s="80"/>
      <c r="WKM29" s="80"/>
      <c r="WKN29" s="80"/>
      <c r="WKO29" s="80"/>
      <c r="WKP29" s="80"/>
      <c r="WKQ29" s="80"/>
      <c r="WKR29" s="80"/>
      <c r="WKS29" s="80"/>
      <c r="WKT29" s="80"/>
      <c r="WKU29" s="80"/>
      <c r="WKV29" s="80"/>
      <c r="WKW29" s="80"/>
      <c r="WKX29" s="80"/>
      <c r="WKY29" s="80"/>
      <c r="WKZ29" s="80"/>
      <c r="WLA29" s="80"/>
      <c r="WLB29" s="80"/>
      <c r="WLC29" s="80"/>
      <c r="WLD29" s="80"/>
      <c r="WLE29" s="80"/>
      <c r="WLF29" s="80"/>
      <c r="WLG29" s="80"/>
      <c r="WLH29" s="80"/>
      <c r="WLI29" s="80"/>
      <c r="WLJ29" s="80"/>
      <c r="WLK29" s="80"/>
      <c r="WLL29" s="80"/>
      <c r="WLM29" s="80"/>
      <c r="WLN29" s="80"/>
      <c r="WLO29" s="80"/>
      <c r="WLP29" s="80"/>
      <c r="WLQ29" s="80"/>
      <c r="WLR29" s="80"/>
      <c r="WLS29" s="80"/>
      <c r="WLT29" s="80"/>
      <c r="WLU29" s="80"/>
      <c r="WLV29" s="80"/>
      <c r="WLW29" s="80"/>
      <c r="WLX29" s="80"/>
      <c r="WLY29" s="80"/>
      <c r="WLZ29" s="80"/>
      <c r="WMA29" s="80"/>
      <c r="WMB29" s="80"/>
      <c r="WMC29" s="80"/>
      <c r="WMD29" s="80"/>
      <c r="WME29" s="80"/>
      <c r="WMF29" s="80"/>
      <c r="WMG29" s="80"/>
      <c r="WMH29" s="80"/>
      <c r="WMI29" s="80"/>
      <c r="WMJ29" s="80"/>
      <c r="WMK29" s="80"/>
      <c r="WML29" s="80"/>
      <c r="WMM29" s="80"/>
      <c r="WMN29" s="80"/>
      <c r="WMO29" s="80"/>
      <c r="WMP29" s="80"/>
      <c r="WMQ29" s="80"/>
      <c r="WMR29" s="80"/>
      <c r="WMS29" s="80"/>
      <c r="WMT29" s="80"/>
      <c r="WMU29" s="80"/>
      <c r="WMV29" s="80"/>
      <c r="WMW29" s="80"/>
      <c r="WMX29" s="80"/>
      <c r="WMY29" s="80"/>
      <c r="WMZ29" s="80"/>
      <c r="WNA29" s="80"/>
      <c r="WNB29" s="80"/>
      <c r="WNC29" s="80"/>
      <c r="WND29" s="80"/>
      <c r="WNE29" s="80"/>
      <c r="WNF29" s="80"/>
      <c r="WNG29" s="80"/>
      <c r="WNH29" s="80"/>
      <c r="WNI29" s="80"/>
      <c r="WNJ29" s="80"/>
      <c r="WNK29" s="80"/>
      <c r="WNL29" s="80"/>
      <c r="WNM29" s="80"/>
      <c r="WNN29" s="80"/>
      <c r="WNO29" s="80"/>
      <c r="WNP29" s="80"/>
      <c r="WNQ29" s="80"/>
      <c r="WNR29" s="80"/>
      <c r="WNS29" s="80"/>
      <c r="WNT29" s="80"/>
      <c r="WNU29" s="80"/>
      <c r="WNV29" s="80"/>
      <c r="WNW29" s="80"/>
      <c r="WNX29" s="80"/>
      <c r="WNY29" s="80"/>
      <c r="WNZ29" s="80"/>
      <c r="WOA29" s="80"/>
      <c r="WOB29" s="80"/>
      <c r="WOC29" s="80"/>
      <c r="WOD29" s="80"/>
      <c r="WOE29" s="80"/>
      <c r="WOF29" s="80"/>
      <c r="WOG29" s="80"/>
      <c r="WOH29" s="80"/>
      <c r="WOI29" s="80"/>
      <c r="WOJ29" s="80"/>
      <c r="WOK29" s="80"/>
      <c r="WOL29" s="80"/>
      <c r="WOM29" s="80"/>
      <c r="WON29" s="80"/>
      <c r="WOO29" s="80"/>
      <c r="WOP29" s="80"/>
      <c r="WOQ29" s="80"/>
      <c r="WOR29" s="80"/>
      <c r="WOS29" s="80"/>
      <c r="WOT29" s="80"/>
      <c r="WOU29" s="80"/>
      <c r="WOV29" s="80"/>
      <c r="WOW29" s="80"/>
      <c r="WOX29" s="80"/>
      <c r="WOY29" s="80"/>
      <c r="WOZ29" s="80"/>
      <c r="WPA29" s="80"/>
      <c r="WPB29" s="80"/>
      <c r="WPC29" s="80"/>
      <c r="WPD29" s="80"/>
      <c r="WPE29" s="80"/>
      <c r="WPF29" s="80"/>
      <c r="WPG29" s="80"/>
      <c r="WPH29" s="80"/>
      <c r="WPI29" s="80"/>
      <c r="WPJ29" s="80"/>
      <c r="WPK29" s="80"/>
      <c r="WPL29" s="80"/>
      <c r="WPM29" s="80"/>
      <c r="WPN29" s="80"/>
      <c r="WPO29" s="80"/>
      <c r="WPP29" s="80"/>
      <c r="WPQ29" s="80"/>
      <c r="WPR29" s="80"/>
      <c r="WPS29" s="80"/>
      <c r="WPT29" s="80"/>
      <c r="WPU29" s="80"/>
      <c r="WPV29" s="80"/>
      <c r="WPW29" s="80"/>
      <c r="WPX29" s="80"/>
      <c r="WPY29" s="80"/>
      <c r="WPZ29" s="80"/>
      <c r="WQA29" s="80"/>
      <c r="WQB29" s="80"/>
      <c r="WQC29" s="80"/>
      <c r="WQD29" s="80"/>
      <c r="WQE29" s="80"/>
      <c r="WQF29" s="80"/>
      <c r="WQG29" s="80"/>
      <c r="WQH29" s="80"/>
      <c r="WQI29" s="80"/>
      <c r="WQJ29" s="80"/>
      <c r="WQK29" s="80"/>
      <c r="WQL29" s="80"/>
      <c r="WQM29" s="80"/>
      <c r="WQN29" s="80"/>
      <c r="WQO29" s="80"/>
      <c r="WQP29" s="80"/>
      <c r="WQQ29" s="80"/>
      <c r="WQR29" s="80"/>
      <c r="WQS29" s="80"/>
      <c r="WQT29" s="80"/>
      <c r="WQU29" s="80"/>
      <c r="WQV29" s="80"/>
      <c r="WQW29" s="80"/>
      <c r="WQX29" s="80"/>
      <c r="WQY29" s="80"/>
      <c r="WQZ29" s="80"/>
      <c r="WRA29" s="80"/>
      <c r="WRB29" s="80"/>
      <c r="WRC29" s="80"/>
      <c r="WRD29" s="80"/>
      <c r="WRE29" s="80"/>
      <c r="WRF29" s="80"/>
      <c r="WRG29" s="80"/>
      <c r="WRH29" s="80"/>
      <c r="WRI29" s="80"/>
      <c r="WRJ29" s="80"/>
      <c r="WRK29" s="80"/>
      <c r="WRL29" s="80"/>
      <c r="WRM29" s="80"/>
      <c r="WRN29" s="80"/>
      <c r="WRO29" s="80"/>
      <c r="WRP29" s="80"/>
      <c r="WRQ29" s="80"/>
      <c r="WRR29" s="80"/>
      <c r="WRS29" s="80"/>
      <c r="WRT29" s="80"/>
      <c r="WRU29" s="80"/>
      <c r="WRV29" s="80"/>
      <c r="WRW29" s="80"/>
      <c r="WRX29" s="80"/>
      <c r="WRY29" s="80"/>
      <c r="WRZ29" s="80"/>
      <c r="WSA29" s="80"/>
      <c r="WSB29" s="80"/>
      <c r="WSC29" s="80"/>
      <c r="WSD29" s="80"/>
      <c r="WSE29" s="80"/>
      <c r="WSF29" s="80"/>
      <c r="WSG29" s="80"/>
      <c r="WSH29" s="80"/>
      <c r="WSI29" s="80"/>
      <c r="WSJ29" s="80"/>
      <c r="WSK29" s="80"/>
      <c r="WSL29" s="80"/>
      <c r="WSM29" s="80"/>
      <c r="WSN29" s="80"/>
      <c r="WSO29" s="80"/>
      <c r="WSP29" s="80"/>
      <c r="WSQ29" s="80"/>
      <c r="WSR29" s="80"/>
      <c r="WSS29" s="80"/>
      <c r="WST29" s="80"/>
      <c r="WSU29" s="80"/>
      <c r="WSV29" s="80"/>
      <c r="WSW29" s="80"/>
      <c r="WSX29" s="80"/>
      <c r="WSY29" s="80"/>
      <c r="WSZ29" s="80"/>
      <c r="WTA29" s="80"/>
      <c r="WTB29" s="80"/>
      <c r="WTC29" s="80"/>
      <c r="WTD29" s="80"/>
      <c r="WTE29" s="80"/>
      <c r="WTF29" s="80"/>
      <c r="WTG29" s="80"/>
      <c r="WTH29" s="80"/>
      <c r="WTI29" s="80"/>
      <c r="WTJ29" s="80"/>
      <c r="WTK29" s="80"/>
      <c r="WTL29" s="80"/>
      <c r="WTM29" s="80"/>
      <c r="WTN29" s="80"/>
      <c r="WTO29" s="80"/>
      <c r="WTP29" s="80"/>
      <c r="WTQ29" s="80"/>
      <c r="WTR29" s="80"/>
      <c r="WTS29" s="80"/>
      <c r="WTT29" s="80"/>
      <c r="WTU29" s="80"/>
      <c r="WTV29" s="80"/>
      <c r="WTW29" s="80"/>
      <c r="WTX29" s="80"/>
      <c r="WTY29" s="80"/>
      <c r="WTZ29" s="80"/>
      <c r="WUA29" s="80"/>
      <c r="WUB29" s="80"/>
      <c r="WUC29" s="80"/>
      <c r="WUD29" s="80"/>
      <c r="WUE29" s="80"/>
      <c r="WUF29" s="80"/>
      <c r="WUG29" s="80"/>
      <c r="WUH29" s="80"/>
      <c r="WUI29" s="80"/>
      <c r="WUJ29" s="80"/>
      <c r="WUK29" s="80"/>
      <c r="WUL29" s="80"/>
      <c r="WUM29" s="80"/>
      <c r="WUN29" s="80"/>
      <c r="WUO29" s="80"/>
      <c r="WUP29" s="80"/>
      <c r="WUQ29" s="80"/>
      <c r="WUR29" s="80"/>
      <c r="WUS29" s="80"/>
      <c r="WUT29" s="80"/>
      <c r="WUU29" s="80"/>
      <c r="WUV29" s="80"/>
      <c r="WUW29" s="80"/>
      <c r="WUX29" s="80"/>
      <c r="WUY29" s="80"/>
      <c r="WUZ29" s="80"/>
      <c r="WVA29" s="80"/>
      <c r="WVB29" s="80"/>
      <c r="WVC29" s="80"/>
      <c r="WVD29" s="80"/>
      <c r="WVE29" s="80"/>
      <c r="WVF29" s="80"/>
      <c r="WVG29" s="80"/>
      <c r="WVH29" s="80"/>
      <c r="WVI29" s="80"/>
      <c r="WVJ29" s="80"/>
      <c r="WVK29" s="80"/>
      <c r="WVL29" s="80"/>
      <c r="WVM29" s="80"/>
      <c r="WVN29" s="80"/>
      <c r="WVO29" s="80"/>
      <c r="WVP29" s="80"/>
      <c r="WVQ29" s="80"/>
      <c r="WVR29" s="80"/>
      <c r="WVS29" s="80"/>
      <c r="WVT29" s="80"/>
      <c r="WVU29" s="80"/>
      <c r="WVV29" s="80"/>
      <c r="WVW29" s="80"/>
      <c r="WVX29" s="80"/>
      <c r="WVY29" s="80"/>
      <c r="WVZ29" s="80"/>
      <c r="WWA29" s="80"/>
      <c r="WWB29" s="80"/>
      <c r="WWC29" s="80"/>
      <c r="WWD29" s="80"/>
      <c r="WWE29" s="80"/>
      <c r="WWF29" s="80"/>
      <c r="WWG29" s="80"/>
      <c r="WWH29" s="80"/>
      <c r="WWI29" s="80"/>
      <c r="WWJ29" s="80"/>
      <c r="WWK29" s="80"/>
      <c r="WWL29" s="80"/>
      <c r="WWM29" s="80"/>
      <c r="WWN29" s="80"/>
      <c r="WWO29" s="80"/>
      <c r="WWP29" s="80"/>
      <c r="WWQ29" s="80"/>
      <c r="WWR29" s="80"/>
      <c r="WWS29" s="80"/>
      <c r="WWT29" s="80"/>
      <c r="WWU29" s="80"/>
      <c r="WWV29" s="80"/>
      <c r="WWW29" s="80"/>
      <c r="WWX29" s="80"/>
      <c r="WWY29" s="80"/>
      <c r="WWZ29" s="80"/>
      <c r="WXA29" s="80"/>
      <c r="WXB29" s="80"/>
      <c r="WXC29" s="80"/>
      <c r="WXD29" s="80"/>
      <c r="WXE29" s="80"/>
      <c r="WXF29" s="80"/>
      <c r="WXG29" s="80"/>
      <c r="WXH29" s="80"/>
      <c r="WXI29" s="80"/>
      <c r="WXJ29" s="80"/>
      <c r="WXK29" s="80"/>
      <c r="WXL29" s="80"/>
      <c r="WXM29" s="80"/>
      <c r="WXN29" s="80"/>
      <c r="WXO29" s="80"/>
      <c r="WXP29" s="80"/>
      <c r="WXQ29" s="80"/>
      <c r="WXR29" s="80"/>
      <c r="WXS29" s="80"/>
      <c r="WXT29" s="80"/>
      <c r="WXU29" s="80"/>
      <c r="WXV29" s="80"/>
      <c r="WXW29" s="80"/>
      <c r="WXX29" s="80"/>
      <c r="WXY29" s="80"/>
      <c r="WXZ29" s="80"/>
      <c r="WYA29" s="80"/>
      <c r="WYB29" s="80"/>
      <c r="WYC29" s="80"/>
      <c r="WYD29" s="80"/>
      <c r="WYE29" s="80"/>
      <c r="WYF29" s="80"/>
      <c r="WYG29" s="80"/>
      <c r="WYH29" s="80"/>
      <c r="WYI29" s="80"/>
      <c r="WYJ29" s="80"/>
      <c r="WYK29" s="80"/>
      <c r="WYL29" s="80"/>
      <c r="WYM29" s="80"/>
      <c r="WYN29" s="80"/>
      <c r="WYO29" s="80"/>
      <c r="WYP29" s="80"/>
      <c r="WYQ29" s="80"/>
      <c r="WYR29" s="80"/>
      <c r="WYS29" s="80"/>
      <c r="WYT29" s="80"/>
      <c r="WYU29" s="80"/>
      <c r="WYV29" s="80"/>
      <c r="WYW29" s="80"/>
      <c r="WYX29" s="80"/>
      <c r="WYY29" s="80"/>
      <c r="WYZ29" s="80"/>
      <c r="WZA29" s="80"/>
      <c r="WZB29" s="80"/>
      <c r="WZC29" s="80"/>
      <c r="WZD29" s="80"/>
      <c r="WZE29" s="80"/>
      <c r="WZF29" s="80"/>
      <c r="WZG29" s="80"/>
      <c r="WZH29" s="80"/>
      <c r="WZI29" s="80"/>
      <c r="WZJ29" s="80"/>
      <c r="WZK29" s="80"/>
      <c r="WZL29" s="80"/>
      <c r="WZM29" s="80"/>
      <c r="WZN29" s="80"/>
      <c r="WZO29" s="80"/>
      <c r="WZP29" s="80"/>
      <c r="WZQ29" s="80"/>
      <c r="WZR29" s="80"/>
      <c r="WZS29" s="80"/>
      <c r="WZT29" s="80"/>
      <c r="WZU29" s="80"/>
      <c r="WZV29" s="80"/>
      <c r="WZW29" s="80"/>
      <c r="WZX29" s="80"/>
      <c r="WZY29" s="80"/>
      <c r="WZZ29" s="80"/>
      <c r="XAA29" s="80"/>
      <c r="XAB29" s="80"/>
      <c r="XAC29" s="80"/>
      <c r="XAD29" s="80"/>
      <c r="XAE29" s="80"/>
      <c r="XAF29" s="80"/>
      <c r="XAG29" s="80"/>
      <c r="XAH29" s="80"/>
      <c r="XAI29" s="80"/>
      <c r="XAJ29" s="80"/>
      <c r="XAK29" s="80"/>
      <c r="XAL29" s="80"/>
      <c r="XAM29" s="80"/>
      <c r="XAN29" s="80"/>
      <c r="XAO29" s="80"/>
      <c r="XAP29" s="80"/>
      <c r="XAQ29" s="80"/>
      <c r="XAR29" s="80"/>
      <c r="XAS29" s="80"/>
      <c r="XAT29" s="80"/>
      <c r="XAU29" s="80"/>
      <c r="XAV29" s="80"/>
      <c r="XAW29" s="80"/>
      <c r="XAX29" s="80"/>
      <c r="XAY29" s="80"/>
      <c r="XAZ29" s="80"/>
      <c r="XBA29" s="80"/>
      <c r="XBB29" s="80"/>
      <c r="XBC29" s="80"/>
      <c r="XBD29" s="80"/>
      <c r="XBE29" s="80"/>
      <c r="XBF29" s="80"/>
      <c r="XBG29" s="80"/>
      <c r="XBH29" s="80"/>
      <c r="XBI29" s="80"/>
      <c r="XBJ29" s="80"/>
      <c r="XBK29" s="80"/>
      <c r="XBL29" s="80"/>
      <c r="XBM29" s="80"/>
      <c r="XBN29" s="80"/>
      <c r="XBO29" s="80"/>
      <c r="XBP29" s="80"/>
      <c r="XBQ29" s="80"/>
      <c r="XBR29" s="80"/>
      <c r="XBS29" s="80"/>
      <c r="XBT29" s="80"/>
      <c r="XBU29" s="80"/>
      <c r="XBV29" s="80"/>
      <c r="XBW29" s="80"/>
      <c r="XBX29" s="80"/>
      <c r="XBY29" s="80"/>
      <c r="XBZ29" s="80"/>
      <c r="XCA29" s="80"/>
      <c r="XCB29" s="80"/>
      <c r="XCC29" s="80"/>
      <c r="XCD29" s="80"/>
      <c r="XCE29" s="80"/>
      <c r="XCF29" s="80"/>
      <c r="XCG29" s="80"/>
      <c r="XCH29" s="80"/>
      <c r="XCI29" s="80"/>
      <c r="XCJ29" s="80"/>
      <c r="XCK29" s="80"/>
      <c r="XCL29" s="80"/>
      <c r="XCM29" s="80"/>
      <c r="XCN29" s="80"/>
      <c r="XCO29" s="80"/>
      <c r="XCP29" s="80"/>
      <c r="XCQ29" s="80"/>
      <c r="XCR29" s="80"/>
      <c r="XCS29" s="80"/>
      <c r="XCT29" s="80"/>
      <c r="XCU29" s="80"/>
      <c r="XCV29" s="80"/>
      <c r="XCW29" s="80"/>
      <c r="XCX29" s="80"/>
      <c r="XCY29" s="80"/>
      <c r="XCZ29" s="80"/>
      <c r="XDA29" s="80"/>
      <c r="XDB29" s="80"/>
      <c r="XDC29" s="80"/>
      <c r="XDD29" s="80"/>
      <c r="XDE29" s="80"/>
      <c r="XDF29" s="80"/>
      <c r="XDG29" s="80"/>
      <c r="XDH29" s="80"/>
      <c r="XDI29" s="80"/>
      <c r="XDJ29" s="80"/>
      <c r="XDK29" s="80"/>
      <c r="XDL29" s="80"/>
      <c r="XDM29" s="80"/>
      <c r="XDN29" s="80"/>
    </row>
    <row r="30" spans="2:16342" s="76" customFormat="1">
      <c r="B30" s="213" t="s">
        <v>303</v>
      </c>
      <c r="C30" s="86">
        <v>4.7402915331689774</v>
      </c>
      <c r="D30" s="86">
        <v>8.028699163541976</v>
      </c>
      <c r="E30" s="86">
        <v>11.226923045498509</v>
      </c>
      <c r="F30" s="86">
        <v>13.096718033997426</v>
      </c>
      <c r="G30" s="86">
        <v>13.180153000041727</v>
      </c>
      <c r="H30" s="87">
        <v>13.293439747997191</v>
      </c>
      <c r="I30" s="86">
        <v>22.619158508030889</v>
      </c>
      <c r="J30" s="86">
        <v>21.609585105160331</v>
      </c>
      <c r="K30" s="86">
        <v>22.937062937062944</v>
      </c>
      <c r="L30" s="86">
        <v>22.808621686255389</v>
      </c>
      <c r="M30" s="86">
        <v>22.808621686255389</v>
      </c>
      <c r="N30" s="87">
        <v>22.8086216862554</v>
      </c>
      <c r="O30" s="86" t="s">
        <v>1429</v>
      </c>
      <c r="P30" s="86">
        <v>8.7099041358443614</v>
      </c>
      <c r="Q30" s="86">
        <v>8.0979284369114879</v>
      </c>
      <c r="R30" s="86">
        <v>8.2264141731185063</v>
      </c>
      <c r="S30" s="86">
        <v>8.9250261560996034</v>
      </c>
      <c r="T30" s="87">
        <v>8.9250261560996016</v>
      </c>
      <c r="U30" s="86">
        <v>13.385721281333444</v>
      </c>
      <c r="V30" s="86">
        <v>14.414370399322522</v>
      </c>
      <c r="W30" s="86">
        <v>16.045209266530929</v>
      </c>
      <c r="X30" s="86">
        <v>15.887328184486133</v>
      </c>
      <c r="Y30" s="86">
        <v>16.259484758616949</v>
      </c>
      <c r="Z30" s="87">
        <v>16.4603216504911</v>
      </c>
      <c r="AA30" s="86">
        <v>10.53280087884681</v>
      </c>
      <c r="AB30" s="86">
        <v>8.1450816144693547</v>
      </c>
      <c r="AC30" s="86">
        <v>10.372364332516227</v>
      </c>
      <c r="AD30" s="86">
        <v>11.100000000000005</v>
      </c>
      <c r="AE30" s="86">
        <v>11.599999999999998</v>
      </c>
      <c r="AF30" s="87">
        <v>12.199999999999996</v>
      </c>
      <c r="AG30" s="86">
        <v>21.008875807020956</v>
      </c>
      <c r="AH30" s="86">
        <v>19.084055454188103</v>
      </c>
      <c r="AI30" s="86">
        <v>18.738567592481274</v>
      </c>
      <c r="AJ30" s="86">
        <v>19.300000000000004</v>
      </c>
      <c r="AK30" s="86">
        <v>19.850000000000005</v>
      </c>
      <c r="AL30" s="87">
        <v>20.049999999999997</v>
      </c>
      <c r="AM30" s="86">
        <v>8.7017391887852558</v>
      </c>
      <c r="AN30" s="86">
        <v>6.5742461574733495</v>
      </c>
      <c r="AO30" s="86">
        <v>4.8012031216818345</v>
      </c>
      <c r="AP30" s="86">
        <v>6.5544875193343355</v>
      </c>
      <c r="AQ30" s="86">
        <v>7.6472845792083328</v>
      </c>
      <c r="AR30" s="87">
        <v>8.4321631504989281</v>
      </c>
      <c r="AS30" s="86">
        <v>11.490087846633399</v>
      </c>
      <c r="AT30" s="86">
        <v>11.63886915780493</v>
      </c>
      <c r="AU30" s="86">
        <v>11.324349838781012</v>
      </c>
      <c r="AV30" s="86">
        <v>11.569659480076567</v>
      </c>
      <c r="AW30" s="86">
        <v>11.944275459363608</v>
      </c>
      <c r="AX30" s="87">
        <v>12.008010724859004</v>
      </c>
      <c r="AY30" s="86" t="s">
        <v>1429</v>
      </c>
      <c r="AZ30" s="86" t="s">
        <v>1429</v>
      </c>
      <c r="BA30" s="86" t="s">
        <v>1429</v>
      </c>
      <c r="BB30" s="86" t="s">
        <v>1429</v>
      </c>
      <c r="BC30" s="86" t="s">
        <v>1429</v>
      </c>
      <c r="BD30" s="87" t="s">
        <v>1429</v>
      </c>
      <c r="BE30" s="86">
        <v>7.413514218627693</v>
      </c>
      <c r="BF30" s="86">
        <v>6.8757720292477673</v>
      </c>
      <c r="BG30" s="86">
        <v>7.3865764461711612</v>
      </c>
      <c r="BH30" s="86">
        <v>8.3053123806675604</v>
      </c>
      <c r="BI30" s="86">
        <v>9.0864624118768305</v>
      </c>
      <c r="BJ30" s="87">
        <v>9.3248493840572308</v>
      </c>
      <c r="BK30" s="86">
        <v>15.654629816421217</v>
      </c>
      <c r="BL30" s="86">
        <v>3.202383168869865</v>
      </c>
      <c r="BM30" s="86">
        <v>31.764122893954422</v>
      </c>
      <c r="BN30" s="86">
        <v>41.1902524687113</v>
      </c>
      <c r="BO30" s="86">
        <v>36.999999999999986</v>
      </c>
      <c r="BP30" s="87">
        <v>36.500000000000007</v>
      </c>
      <c r="BQ30" s="86" t="s">
        <v>1429</v>
      </c>
      <c r="BR30" s="86" t="s">
        <v>1429</v>
      </c>
      <c r="BS30" s="86" t="s">
        <v>1429</v>
      </c>
      <c r="BT30" s="86" t="s">
        <v>1429</v>
      </c>
      <c r="BU30" s="86" t="s">
        <v>1429</v>
      </c>
      <c r="BV30" s="87" t="s">
        <v>1429</v>
      </c>
      <c r="BW30" s="86" t="s">
        <v>1429</v>
      </c>
      <c r="BX30" s="86" t="s">
        <v>1429</v>
      </c>
      <c r="BY30" s="86" t="s">
        <v>1429</v>
      </c>
      <c r="BZ30" s="86" t="s">
        <v>1429</v>
      </c>
      <c r="CA30" s="86" t="s">
        <v>1429</v>
      </c>
      <c r="CB30" s="87" t="s">
        <v>1429</v>
      </c>
      <c r="CC30" s="86" t="s">
        <v>1429</v>
      </c>
      <c r="CD30" s="86" t="s">
        <v>1429</v>
      </c>
      <c r="CE30" s="86" t="s">
        <v>1429</v>
      </c>
      <c r="CF30" s="86" t="s">
        <v>1429</v>
      </c>
      <c r="CG30" s="86" t="s">
        <v>1429</v>
      </c>
      <c r="CH30" s="87" t="s">
        <v>1429</v>
      </c>
      <c r="CI30" s="86" t="s">
        <v>1429</v>
      </c>
      <c r="CJ30" s="86" t="s">
        <v>1429</v>
      </c>
      <c r="CK30" s="86" t="s">
        <v>1429</v>
      </c>
      <c r="CL30" s="86" t="s">
        <v>1429</v>
      </c>
      <c r="CM30" s="86" t="s">
        <v>1429</v>
      </c>
      <c r="CN30" s="87" t="s">
        <v>1429</v>
      </c>
      <c r="CO30" s="86" t="s">
        <v>1429</v>
      </c>
      <c r="CP30" s="86" t="s">
        <v>1429</v>
      </c>
      <c r="CQ30" s="86" t="s">
        <v>1429</v>
      </c>
      <c r="CR30" s="86" t="s">
        <v>1429</v>
      </c>
      <c r="CS30" s="86" t="s">
        <v>1429</v>
      </c>
      <c r="CT30" s="87" t="s">
        <v>1429</v>
      </c>
      <c r="CU30" s="86" t="s">
        <v>1429</v>
      </c>
      <c r="CV30" s="86" t="s">
        <v>1429</v>
      </c>
      <c r="CW30" s="86" t="s">
        <v>1429</v>
      </c>
      <c r="CX30" s="86" t="s">
        <v>1429</v>
      </c>
      <c r="CY30" s="86" t="s">
        <v>1429</v>
      </c>
      <c r="CZ30" s="87" t="s">
        <v>1429</v>
      </c>
      <c r="DA30" s="86"/>
      <c r="DB30" s="86"/>
      <c r="DC30" s="86"/>
      <c r="DD30" s="86"/>
      <c r="DE30" s="86"/>
      <c r="DF30" s="87"/>
      <c r="DG30" s="86"/>
      <c r="DH30" s="86"/>
      <c r="DI30" s="86"/>
      <c r="DJ30" s="86"/>
      <c r="DK30" s="86"/>
      <c r="DL30" s="87"/>
      <c r="DM30" s="80"/>
      <c r="DN30" s="80"/>
      <c r="DO30" s="80"/>
      <c r="DP30" s="80"/>
      <c r="DQ30" s="80"/>
      <c r="DR30" s="80"/>
      <c r="DS30" s="80"/>
      <c r="DT30" s="80"/>
      <c r="DU30" s="80"/>
      <c r="DV30" s="80"/>
      <c r="DW30" s="80"/>
      <c r="DX30" s="80"/>
      <c r="DY30" s="80"/>
      <c r="DZ30" s="80"/>
      <c r="EA30" s="80"/>
      <c r="EB30" s="80"/>
      <c r="EC30" s="80"/>
      <c r="ED30" s="80"/>
      <c r="EE30" s="80"/>
      <c r="EF30" s="80"/>
      <c r="EG30" s="80"/>
      <c r="EH30" s="80"/>
      <c r="EI30" s="80"/>
      <c r="EJ30" s="80"/>
      <c r="EK30" s="80"/>
      <c r="EL30" s="80"/>
      <c r="EM30" s="80"/>
      <c r="EN30" s="80"/>
      <c r="EO30" s="80"/>
      <c r="EP30" s="80"/>
      <c r="EQ30" s="80"/>
      <c r="ER30" s="80"/>
      <c r="ES30" s="80"/>
      <c r="ET30" s="80"/>
      <c r="EU30" s="80"/>
      <c r="EV30" s="80"/>
      <c r="EW30" s="80"/>
      <c r="EX30" s="80"/>
      <c r="EY30" s="80"/>
      <c r="EZ30" s="80"/>
      <c r="FA30" s="80"/>
      <c r="FB30" s="80"/>
      <c r="FC30" s="80"/>
      <c r="FD30" s="80"/>
      <c r="FE30" s="80"/>
      <c r="FF30" s="80"/>
      <c r="FG30" s="80"/>
      <c r="FH30" s="80"/>
      <c r="FI30" s="80"/>
      <c r="FJ30" s="80"/>
      <c r="FK30" s="80"/>
      <c r="FL30" s="80"/>
      <c r="FM30" s="80"/>
      <c r="FN30" s="80"/>
      <c r="FO30" s="80"/>
      <c r="FP30" s="80"/>
      <c r="FQ30" s="80"/>
      <c r="FR30" s="80"/>
      <c r="FS30" s="80"/>
      <c r="FT30" s="80"/>
      <c r="FU30" s="80"/>
      <c r="FV30" s="80"/>
      <c r="FW30" s="80"/>
      <c r="FX30" s="80"/>
      <c r="FY30" s="80"/>
      <c r="FZ30" s="80"/>
      <c r="GA30" s="80"/>
      <c r="GB30" s="80"/>
      <c r="GC30" s="80"/>
      <c r="GD30" s="80"/>
      <c r="GE30" s="80"/>
      <c r="GF30" s="80"/>
      <c r="GG30" s="80"/>
      <c r="GH30" s="80"/>
      <c r="GI30" s="80"/>
      <c r="GJ30" s="80"/>
      <c r="GK30" s="80"/>
      <c r="GL30" s="80"/>
      <c r="GM30" s="80"/>
      <c r="GN30" s="80"/>
      <c r="GO30" s="80"/>
      <c r="GP30" s="80"/>
      <c r="GQ30" s="80"/>
      <c r="GR30" s="80"/>
      <c r="GS30" s="80"/>
      <c r="GT30" s="80"/>
      <c r="GU30" s="80"/>
      <c r="GV30" s="80"/>
      <c r="GW30" s="80"/>
      <c r="GX30" s="80"/>
      <c r="GY30" s="80"/>
      <c r="GZ30" s="80"/>
      <c r="HA30" s="80"/>
      <c r="HB30" s="80"/>
      <c r="HC30" s="80"/>
      <c r="HD30" s="80"/>
      <c r="HE30" s="80"/>
      <c r="HF30" s="80"/>
      <c r="HG30" s="80"/>
      <c r="HH30" s="80"/>
      <c r="HI30" s="80"/>
      <c r="HJ30" s="80"/>
      <c r="HK30" s="80"/>
      <c r="HL30" s="80"/>
      <c r="HM30" s="80"/>
      <c r="HN30" s="80"/>
      <c r="HO30" s="80"/>
      <c r="HP30" s="80"/>
      <c r="HQ30" s="80"/>
      <c r="HR30" s="80"/>
      <c r="HS30" s="80"/>
      <c r="HT30" s="80"/>
      <c r="HU30" s="80"/>
      <c r="HV30" s="80"/>
      <c r="HW30" s="80"/>
      <c r="HX30" s="80"/>
      <c r="HY30" s="80"/>
      <c r="HZ30" s="80"/>
      <c r="IA30" s="80"/>
      <c r="IB30" s="80"/>
      <c r="IC30" s="80"/>
      <c r="ID30" s="80"/>
      <c r="IE30" s="80"/>
      <c r="IF30" s="80"/>
      <c r="IG30" s="80"/>
      <c r="IH30" s="80"/>
      <c r="II30" s="80"/>
      <c r="IJ30" s="80"/>
      <c r="IK30" s="80"/>
      <c r="IL30" s="80"/>
      <c r="IM30" s="80"/>
      <c r="IN30" s="80"/>
      <c r="IO30" s="80"/>
      <c r="IP30" s="80"/>
      <c r="IQ30" s="80"/>
      <c r="IR30" s="80"/>
      <c r="IS30" s="80"/>
      <c r="IT30" s="80"/>
      <c r="IU30" s="80"/>
      <c r="IV30" s="80"/>
      <c r="IW30" s="80"/>
      <c r="IX30" s="80"/>
      <c r="IY30" s="80"/>
      <c r="IZ30" s="80"/>
      <c r="JA30" s="80"/>
      <c r="JB30" s="80"/>
      <c r="JC30" s="80"/>
      <c r="JD30" s="80"/>
      <c r="JE30" s="80"/>
      <c r="JF30" s="80"/>
      <c r="JG30" s="80"/>
      <c r="JH30" s="80"/>
      <c r="JI30" s="80"/>
      <c r="JJ30" s="80"/>
      <c r="JK30" s="80"/>
      <c r="JL30" s="80"/>
      <c r="JM30" s="80"/>
      <c r="JN30" s="80"/>
      <c r="JO30" s="80"/>
      <c r="JP30" s="80"/>
      <c r="JQ30" s="80"/>
      <c r="JR30" s="80"/>
      <c r="JS30" s="80"/>
      <c r="JT30" s="80"/>
      <c r="JU30" s="80"/>
      <c r="JV30" s="80"/>
      <c r="JW30" s="80"/>
      <c r="JX30" s="80"/>
      <c r="JY30" s="80"/>
      <c r="JZ30" s="80"/>
      <c r="KA30" s="80"/>
      <c r="KB30" s="80"/>
      <c r="KC30" s="80"/>
      <c r="KD30" s="80"/>
      <c r="KE30" s="80"/>
      <c r="KF30" s="80"/>
      <c r="KG30" s="80"/>
      <c r="KH30" s="80"/>
      <c r="KI30" s="80"/>
      <c r="KJ30" s="80"/>
      <c r="KK30" s="80"/>
      <c r="KL30" s="80"/>
      <c r="KM30" s="80"/>
      <c r="KN30" s="80"/>
      <c r="KO30" s="80"/>
      <c r="KP30" s="80"/>
      <c r="KQ30" s="80"/>
      <c r="KR30" s="80"/>
      <c r="KS30" s="80"/>
      <c r="KT30" s="80"/>
      <c r="KU30" s="80"/>
      <c r="KV30" s="80"/>
      <c r="KW30" s="80"/>
      <c r="KX30" s="80"/>
      <c r="KY30" s="80"/>
      <c r="KZ30" s="80"/>
      <c r="LA30" s="80"/>
      <c r="LB30" s="80"/>
      <c r="LC30" s="80"/>
      <c r="LD30" s="80"/>
      <c r="LE30" s="80"/>
      <c r="LF30" s="80"/>
      <c r="LG30" s="80"/>
      <c r="LH30" s="80"/>
      <c r="LI30" s="80"/>
      <c r="LJ30" s="80"/>
      <c r="LK30" s="80"/>
      <c r="LL30" s="80"/>
      <c r="LM30" s="80"/>
      <c r="LN30" s="80"/>
      <c r="LO30" s="80"/>
      <c r="LP30" s="80"/>
      <c r="LQ30" s="80"/>
      <c r="LR30" s="80"/>
      <c r="LS30" s="80"/>
      <c r="LT30" s="80"/>
      <c r="LU30" s="80"/>
      <c r="LV30" s="80"/>
      <c r="LW30" s="80"/>
      <c r="LX30" s="80"/>
      <c r="LY30" s="80"/>
      <c r="LZ30" s="80"/>
      <c r="MA30" s="80"/>
      <c r="MB30" s="80"/>
      <c r="MC30" s="80"/>
      <c r="MD30" s="80"/>
      <c r="ME30" s="80"/>
      <c r="MF30" s="80"/>
      <c r="MG30" s="80"/>
      <c r="MH30" s="80"/>
      <c r="MI30" s="80"/>
      <c r="MJ30" s="80"/>
      <c r="MK30" s="80"/>
      <c r="ML30" s="80"/>
      <c r="MM30" s="80"/>
      <c r="MN30" s="80"/>
      <c r="MO30" s="80"/>
      <c r="MP30" s="80"/>
      <c r="MQ30" s="80"/>
      <c r="MR30" s="80"/>
      <c r="MS30" s="80"/>
      <c r="MT30" s="80"/>
      <c r="MU30" s="80"/>
      <c r="MV30" s="80"/>
      <c r="MW30" s="80"/>
      <c r="MX30" s="80"/>
      <c r="MY30" s="80"/>
      <c r="MZ30" s="80"/>
      <c r="NA30" s="80"/>
      <c r="NB30" s="80"/>
      <c r="NC30" s="80"/>
      <c r="ND30" s="80"/>
      <c r="NE30" s="80"/>
      <c r="NF30" s="80"/>
      <c r="NG30" s="80"/>
      <c r="NH30" s="80"/>
      <c r="NI30" s="80"/>
      <c r="NJ30" s="80"/>
      <c r="NK30" s="80"/>
      <c r="NL30" s="80"/>
      <c r="NM30" s="80"/>
      <c r="NN30" s="80"/>
      <c r="NO30" s="80"/>
      <c r="NP30" s="80"/>
      <c r="NQ30" s="80"/>
      <c r="NR30" s="80"/>
      <c r="NS30" s="80"/>
      <c r="NT30" s="80"/>
      <c r="NU30" s="80"/>
      <c r="NV30" s="80"/>
      <c r="NW30" s="80"/>
      <c r="NX30" s="80"/>
      <c r="NY30" s="80"/>
      <c r="NZ30" s="80"/>
      <c r="OA30" s="80"/>
      <c r="OB30" s="80"/>
      <c r="OC30" s="80"/>
      <c r="OD30" s="80"/>
      <c r="OE30" s="80"/>
      <c r="OF30" s="80"/>
      <c r="OG30" s="80"/>
      <c r="OH30" s="80"/>
      <c r="OI30" s="80"/>
      <c r="OJ30" s="80"/>
      <c r="OK30" s="80"/>
      <c r="OL30" s="80"/>
      <c r="OM30" s="80"/>
      <c r="ON30" s="80"/>
      <c r="OO30" s="80"/>
      <c r="OP30" s="80"/>
      <c r="OQ30" s="80"/>
      <c r="OR30" s="80"/>
      <c r="OS30" s="80"/>
      <c r="OT30" s="80"/>
      <c r="OU30" s="80"/>
      <c r="OV30" s="80"/>
      <c r="OW30" s="80"/>
      <c r="OX30" s="80"/>
      <c r="OY30" s="80"/>
      <c r="OZ30" s="80"/>
      <c r="PA30" s="80"/>
      <c r="PB30" s="80"/>
      <c r="PC30" s="80"/>
      <c r="PD30" s="80"/>
      <c r="PE30" s="80"/>
      <c r="PF30" s="80"/>
      <c r="PG30" s="80"/>
      <c r="PH30" s="80"/>
      <c r="PI30" s="80"/>
      <c r="PJ30" s="80"/>
      <c r="PK30" s="80"/>
      <c r="PL30" s="80"/>
      <c r="PM30" s="80"/>
      <c r="PN30" s="80"/>
      <c r="PO30" s="80"/>
      <c r="PP30" s="80"/>
      <c r="PQ30" s="80"/>
      <c r="PR30" s="80"/>
      <c r="PS30" s="80"/>
      <c r="PT30" s="80"/>
      <c r="PU30" s="80"/>
      <c r="PV30" s="80"/>
      <c r="PW30" s="80"/>
      <c r="PX30" s="80"/>
      <c r="PY30" s="80"/>
      <c r="PZ30" s="80"/>
      <c r="QA30" s="80"/>
      <c r="QB30" s="80"/>
      <c r="QC30" s="80"/>
      <c r="QD30" s="80"/>
      <c r="QE30" s="80"/>
      <c r="QF30" s="80"/>
      <c r="QG30" s="80"/>
      <c r="QH30" s="80"/>
      <c r="QI30" s="80"/>
      <c r="QJ30" s="80"/>
      <c r="QK30" s="80"/>
      <c r="QL30" s="80"/>
      <c r="QM30" s="80"/>
      <c r="QN30" s="80"/>
      <c r="QO30" s="80"/>
      <c r="QP30" s="80"/>
      <c r="QQ30" s="80"/>
      <c r="QR30" s="80"/>
      <c r="QS30" s="80"/>
      <c r="QT30" s="80"/>
      <c r="QU30" s="80"/>
      <c r="QV30" s="80"/>
      <c r="QW30" s="80"/>
      <c r="QX30" s="80"/>
      <c r="QY30" s="80"/>
      <c r="QZ30" s="80"/>
      <c r="RA30" s="80"/>
      <c r="RB30" s="80"/>
      <c r="RC30" s="80"/>
      <c r="RD30" s="80"/>
      <c r="RE30" s="80"/>
      <c r="RF30" s="80"/>
      <c r="RG30" s="80"/>
      <c r="RH30" s="80"/>
      <c r="RI30" s="80"/>
      <c r="RJ30" s="80"/>
      <c r="RK30" s="80"/>
      <c r="RL30" s="80"/>
      <c r="RM30" s="80"/>
      <c r="RN30" s="80"/>
      <c r="RO30" s="80"/>
      <c r="RP30" s="80"/>
      <c r="RQ30" s="80"/>
      <c r="RR30" s="80"/>
      <c r="RS30" s="80"/>
      <c r="RT30" s="80"/>
      <c r="RU30" s="80"/>
      <c r="RV30" s="80"/>
      <c r="RW30" s="80"/>
      <c r="RX30" s="80"/>
      <c r="RY30" s="80"/>
      <c r="RZ30" s="80"/>
      <c r="SA30" s="80"/>
      <c r="SB30" s="80"/>
      <c r="SC30" s="80"/>
      <c r="SD30" s="80"/>
      <c r="SE30" s="80"/>
      <c r="SF30" s="80"/>
      <c r="SG30" s="80"/>
      <c r="SH30" s="80"/>
      <c r="SI30" s="80"/>
      <c r="SJ30" s="80"/>
      <c r="SK30" s="80"/>
      <c r="SL30" s="80"/>
      <c r="SM30" s="80"/>
      <c r="SN30" s="80"/>
      <c r="SO30" s="80"/>
      <c r="SP30" s="80"/>
      <c r="SQ30" s="80"/>
      <c r="SR30" s="80"/>
      <c r="SS30" s="80"/>
      <c r="ST30" s="80"/>
      <c r="SU30" s="80"/>
      <c r="SV30" s="80"/>
      <c r="SW30" s="80"/>
      <c r="SX30" s="80"/>
      <c r="SY30" s="80"/>
      <c r="SZ30" s="80"/>
      <c r="TA30" s="80"/>
      <c r="TB30" s="80"/>
      <c r="TC30" s="80"/>
      <c r="TD30" s="80"/>
      <c r="TE30" s="80"/>
      <c r="TF30" s="80"/>
      <c r="TG30" s="80"/>
      <c r="TH30" s="80"/>
      <c r="TI30" s="80"/>
      <c r="TJ30" s="80"/>
      <c r="TK30" s="80"/>
      <c r="TL30" s="80"/>
      <c r="TM30" s="80"/>
      <c r="TN30" s="80"/>
      <c r="TO30" s="80"/>
      <c r="TP30" s="80"/>
      <c r="TQ30" s="80"/>
      <c r="TR30" s="80"/>
      <c r="TS30" s="80"/>
      <c r="TT30" s="80"/>
      <c r="TU30" s="80"/>
      <c r="TV30" s="80"/>
      <c r="TW30" s="80"/>
      <c r="TX30" s="80"/>
      <c r="TY30" s="80"/>
      <c r="TZ30" s="80"/>
      <c r="UA30" s="80"/>
      <c r="UB30" s="80"/>
      <c r="UC30" s="80"/>
      <c r="UD30" s="80"/>
      <c r="UE30" s="80"/>
      <c r="UF30" s="80"/>
      <c r="UG30" s="80"/>
      <c r="UH30" s="80"/>
      <c r="UI30" s="80"/>
      <c r="UJ30" s="80"/>
      <c r="UK30" s="80"/>
      <c r="UL30" s="80"/>
      <c r="UM30" s="80"/>
      <c r="UN30" s="80"/>
      <c r="UO30" s="80"/>
      <c r="UP30" s="80"/>
      <c r="UQ30" s="80"/>
      <c r="UR30" s="80"/>
      <c r="US30" s="80"/>
      <c r="UT30" s="80"/>
      <c r="UU30" s="80"/>
      <c r="UV30" s="80"/>
      <c r="UW30" s="80"/>
      <c r="UX30" s="80"/>
      <c r="UY30" s="80"/>
      <c r="UZ30" s="80"/>
      <c r="VA30" s="80"/>
      <c r="VB30" s="80"/>
      <c r="VC30" s="80"/>
      <c r="VD30" s="80"/>
      <c r="VE30" s="80"/>
      <c r="VF30" s="80"/>
      <c r="VG30" s="80"/>
      <c r="VH30" s="80"/>
      <c r="VI30" s="80"/>
      <c r="VJ30" s="80"/>
      <c r="VK30" s="80"/>
      <c r="VL30" s="80"/>
      <c r="VM30" s="80"/>
      <c r="VN30" s="80"/>
      <c r="VO30" s="80"/>
      <c r="VP30" s="80"/>
      <c r="VQ30" s="80"/>
      <c r="VR30" s="80"/>
      <c r="VS30" s="80"/>
      <c r="VT30" s="80"/>
      <c r="VU30" s="80"/>
      <c r="VV30" s="80"/>
      <c r="VW30" s="80"/>
      <c r="VX30" s="80"/>
      <c r="VY30" s="80"/>
      <c r="VZ30" s="80"/>
      <c r="WA30" s="80"/>
      <c r="WB30" s="80"/>
      <c r="WC30" s="80"/>
      <c r="WD30" s="80"/>
      <c r="WE30" s="80"/>
      <c r="WF30" s="80"/>
      <c r="WG30" s="80"/>
      <c r="WH30" s="80"/>
      <c r="WI30" s="80"/>
      <c r="WJ30" s="80"/>
      <c r="WK30" s="80"/>
      <c r="WL30" s="80"/>
      <c r="WM30" s="80"/>
      <c r="WN30" s="80"/>
      <c r="WO30" s="80"/>
      <c r="WP30" s="80"/>
      <c r="WQ30" s="80"/>
      <c r="WR30" s="80"/>
      <c r="WS30" s="80"/>
      <c r="WT30" s="80"/>
      <c r="WU30" s="80"/>
      <c r="WV30" s="80"/>
      <c r="WW30" s="80"/>
      <c r="WX30" s="80"/>
      <c r="WY30" s="80"/>
      <c r="WZ30" s="80"/>
      <c r="XA30" s="80"/>
      <c r="XB30" s="80"/>
      <c r="XC30" s="80"/>
      <c r="XD30" s="80"/>
      <c r="XE30" s="80"/>
      <c r="XF30" s="80"/>
      <c r="XG30" s="80"/>
      <c r="XH30" s="80"/>
      <c r="XI30" s="80"/>
      <c r="XJ30" s="80"/>
      <c r="XK30" s="80"/>
      <c r="XL30" s="80"/>
      <c r="XM30" s="80"/>
      <c r="XN30" s="80"/>
      <c r="XO30" s="80"/>
      <c r="XP30" s="80"/>
      <c r="XQ30" s="80"/>
      <c r="XR30" s="80"/>
      <c r="XS30" s="80"/>
      <c r="XT30" s="80"/>
      <c r="XU30" s="80"/>
      <c r="XV30" s="80"/>
      <c r="XW30" s="80"/>
      <c r="XX30" s="80"/>
      <c r="XY30" s="80"/>
      <c r="XZ30" s="80"/>
      <c r="YA30" s="80"/>
      <c r="YB30" s="80"/>
      <c r="YC30" s="80"/>
      <c r="YD30" s="80"/>
      <c r="YE30" s="80"/>
      <c r="YF30" s="80"/>
      <c r="YG30" s="80"/>
      <c r="YH30" s="80"/>
      <c r="YI30" s="80"/>
      <c r="YJ30" s="80"/>
      <c r="YK30" s="80"/>
      <c r="YL30" s="80"/>
      <c r="YM30" s="80"/>
      <c r="YN30" s="80"/>
      <c r="YO30" s="80"/>
      <c r="YP30" s="80"/>
      <c r="YQ30" s="80"/>
      <c r="YR30" s="80"/>
      <c r="YS30" s="80"/>
      <c r="YT30" s="80"/>
      <c r="YU30" s="80"/>
      <c r="YV30" s="80"/>
      <c r="YW30" s="80"/>
      <c r="YX30" s="80"/>
      <c r="YY30" s="80"/>
      <c r="YZ30" s="80"/>
      <c r="ZA30" s="80"/>
      <c r="ZB30" s="80"/>
      <c r="ZC30" s="80"/>
      <c r="ZD30" s="80"/>
      <c r="ZE30" s="80"/>
      <c r="ZF30" s="80"/>
      <c r="ZG30" s="80"/>
      <c r="ZH30" s="80"/>
      <c r="ZI30" s="80"/>
      <c r="ZJ30" s="80"/>
      <c r="ZK30" s="80"/>
      <c r="ZL30" s="80"/>
      <c r="ZM30" s="80"/>
      <c r="ZN30" s="80"/>
      <c r="ZO30" s="80"/>
      <c r="ZP30" s="80"/>
      <c r="ZQ30" s="80"/>
      <c r="ZR30" s="80"/>
      <c r="ZS30" s="80"/>
      <c r="ZT30" s="80"/>
      <c r="ZU30" s="80"/>
      <c r="ZV30" s="80"/>
      <c r="ZW30" s="80"/>
      <c r="ZX30" s="80"/>
      <c r="ZY30" s="80"/>
      <c r="ZZ30" s="80"/>
      <c r="AAA30" s="80"/>
      <c r="AAB30" s="80"/>
      <c r="AAC30" s="80"/>
      <c r="AAD30" s="80"/>
      <c r="AAE30" s="80"/>
      <c r="AAF30" s="80"/>
      <c r="AAG30" s="80"/>
      <c r="AAH30" s="80"/>
      <c r="AAI30" s="80"/>
      <c r="AAJ30" s="80"/>
      <c r="AAK30" s="80"/>
      <c r="AAL30" s="80"/>
      <c r="AAM30" s="80"/>
      <c r="AAN30" s="80"/>
      <c r="AAO30" s="80"/>
      <c r="AAP30" s="80"/>
      <c r="AAQ30" s="80"/>
      <c r="AAR30" s="80"/>
      <c r="AAS30" s="80"/>
      <c r="AAT30" s="80"/>
      <c r="AAU30" s="80"/>
      <c r="AAV30" s="80"/>
      <c r="AAW30" s="80"/>
      <c r="AAX30" s="80"/>
      <c r="AAY30" s="80"/>
      <c r="AAZ30" s="80"/>
      <c r="ABA30" s="80"/>
      <c r="ABB30" s="80"/>
      <c r="ABC30" s="80"/>
      <c r="ABD30" s="80"/>
      <c r="ABE30" s="80"/>
      <c r="ABF30" s="80"/>
      <c r="ABG30" s="80"/>
      <c r="ABH30" s="80"/>
      <c r="ABI30" s="80"/>
      <c r="ABJ30" s="80"/>
      <c r="ABK30" s="80"/>
      <c r="ABL30" s="80"/>
      <c r="ABM30" s="80"/>
      <c r="ABN30" s="80"/>
      <c r="ABO30" s="80"/>
      <c r="ABP30" s="80"/>
      <c r="ABQ30" s="80"/>
      <c r="ABR30" s="80"/>
      <c r="ABS30" s="80"/>
      <c r="ABT30" s="80"/>
      <c r="ABU30" s="80"/>
      <c r="ABV30" s="80"/>
      <c r="ABW30" s="80"/>
      <c r="ABX30" s="80"/>
      <c r="ABY30" s="80"/>
      <c r="ABZ30" s="80"/>
      <c r="ACA30" s="80"/>
      <c r="ACB30" s="80"/>
      <c r="ACC30" s="80"/>
      <c r="ACD30" s="80"/>
      <c r="ACE30" s="80"/>
      <c r="ACF30" s="80"/>
      <c r="ACG30" s="80"/>
      <c r="ACH30" s="80"/>
      <c r="ACI30" s="80"/>
      <c r="ACJ30" s="80"/>
      <c r="ACK30" s="80"/>
      <c r="ACL30" s="80"/>
      <c r="ACM30" s="80"/>
      <c r="ACN30" s="80"/>
      <c r="ACO30" s="80"/>
      <c r="ACP30" s="80"/>
      <c r="ACQ30" s="80"/>
      <c r="ACR30" s="80"/>
      <c r="ACS30" s="80"/>
      <c r="ACT30" s="80"/>
      <c r="ACU30" s="80"/>
      <c r="ACV30" s="80"/>
      <c r="ACW30" s="80"/>
      <c r="ACX30" s="80"/>
      <c r="ACY30" s="80"/>
      <c r="ACZ30" s="80"/>
      <c r="ADA30" s="80"/>
      <c r="ADB30" s="80"/>
      <c r="ADC30" s="80"/>
      <c r="ADD30" s="80"/>
      <c r="ADE30" s="80"/>
      <c r="ADF30" s="80"/>
      <c r="ADG30" s="80"/>
      <c r="ADH30" s="80"/>
      <c r="ADI30" s="80"/>
      <c r="ADJ30" s="80"/>
      <c r="ADK30" s="80"/>
      <c r="ADL30" s="80"/>
      <c r="ADM30" s="80"/>
      <c r="ADN30" s="80"/>
      <c r="ADO30" s="80"/>
      <c r="ADP30" s="80"/>
      <c r="ADQ30" s="80"/>
      <c r="ADR30" s="80"/>
      <c r="ADS30" s="80"/>
      <c r="ADT30" s="80"/>
      <c r="ADU30" s="80"/>
      <c r="ADV30" s="80"/>
      <c r="ADW30" s="80"/>
      <c r="ADX30" s="80"/>
      <c r="ADY30" s="80"/>
      <c r="ADZ30" s="80"/>
      <c r="AEA30" s="80"/>
      <c r="AEB30" s="80"/>
      <c r="AEC30" s="80"/>
      <c r="AED30" s="80"/>
      <c r="AEE30" s="80"/>
      <c r="AEF30" s="80"/>
      <c r="AEG30" s="80"/>
      <c r="AEH30" s="80"/>
      <c r="AEI30" s="80"/>
      <c r="AEJ30" s="80"/>
      <c r="AEK30" s="80"/>
      <c r="AEL30" s="80"/>
      <c r="AEM30" s="80"/>
      <c r="AEN30" s="80"/>
      <c r="AEO30" s="80"/>
      <c r="AEP30" s="80"/>
      <c r="AEQ30" s="80"/>
      <c r="AER30" s="80"/>
      <c r="AES30" s="80"/>
      <c r="AET30" s="80"/>
      <c r="AEU30" s="80"/>
      <c r="AEV30" s="80"/>
      <c r="AEW30" s="80"/>
      <c r="AEX30" s="80"/>
      <c r="AEY30" s="80"/>
      <c r="AEZ30" s="80"/>
      <c r="AFA30" s="80"/>
      <c r="AFB30" s="80"/>
      <c r="AFC30" s="80"/>
      <c r="AFD30" s="80"/>
      <c r="AFE30" s="80"/>
      <c r="AFF30" s="80"/>
      <c r="AFG30" s="80"/>
      <c r="AFH30" s="80"/>
      <c r="AFI30" s="80"/>
      <c r="AFJ30" s="80"/>
      <c r="AFK30" s="80"/>
      <c r="AFL30" s="80"/>
      <c r="AFM30" s="80"/>
      <c r="AFN30" s="80"/>
      <c r="AFO30" s="80"/>
      <c r="AFP30" s="80"/>
      <c r="AFQ30" s="80"/>
      <c r="AFR30" s="80"/>
      <c r="AFS30" s="80"/>
      <c r="AFT30" s="80"/>
      <c r="AFU30" s="80"/>
      <c r="AFV30" s="80"/>
      <c r="AFW30" s="80"/>
      <c r="AFX30" s="80"/>
      <c r="AFY30" s="80"/>
      <c r="AFZ30" s="80"/>
      <c r="AGA30" s="80"/>
      <c r="AGB30" s="80"/>
      <c r="AGC30" s="80"/>
      <c r="AGD30" s="80"/>
      <c r="AGE30" s="80"/>
      <c r="AGF30" s="80"/>
      <c r="AGG30" s="80"/>
      <c r="AGH30" s="80"/>
      <c r="AGI30" s="80"/>
      <c r="AGJ30" s="80"/>
      <c r="AGK30" s="80"/>
      <c r="AGL30" s="80"/>
      <c r="AGM30" s="80"/>
      <c r="AGN30" s="80"/>
      <c r="AGO30" s="80"/>
      <c r="AGP30" s="80"/>
      <c r="AGQ30" s="80"/>
      <c r="AGR30" s="80"/>
      <c r="AGS30" s="80"/>
      <c r="AGT30" s="80"/>
      <c r="AGU30" s="80"/>
      <c r="AGV30" s="80"/>
      <c r="AGW30" s="80"/>
      <c r="AGX30" s="80"/>
      <c r="AGY30" s="80"/>
      <c r="AGZ30" s="80"/>
      <c r="AHA30" s="80"/>
      <c r="AHB30" s="80"/>
      <c r="AHC30" s="80"/>
      <c r="AHD30" s="80"/>
      <c r="AHE30" s="80"/>
      <c r="AHF30" s="80"/>
      <c r="AHG30" s="80"/>
      <c r="AHH30" s="80"/>
      <c r="AHI30" s="80"/>
      <c r="AHJ30" s="80"/>
      <c r="AHK30" s="80"/>
      <c r="AHL30" s="80"/>
      <c r="AHM30" s="80"/>
      <c r="AHN30" s="80"/>
      <c r="AHO30" s="80"/>
      <c r="AHP30" s="80"/>
      <c r="AHQ30" s="80"/>
      <c r="AHR30" s="80"/>
      <c r="AHS30" s="80"/>
      <c r="AHT30" s="80"/>
      <c r="AHU30" s="80"/>
      <c r="AHV30" s="80"/>
      <c r="AHW30" s="80"/>
      <c r="AHX30" s="80"/>
      <c r="AHY30" s="80"/>
      <c r="AHZ30" s="80"/>
      <c r="AIA30" s="80"/>
      <c r="AIB30" s="80"/>
      <c r="AIC30" s="80"/>
      <c r="AID30" s="80"/>
      <c r="AIE30" s="80"/>
      <c r="AIF30" s="80"/>
      <c r="AIG30" s="80"/>
      <c r="AIH30" s="80"/>
      <c r="AII30" s="80"/>
      <c r="AIJ30" s="80"/>
      <c r="AIK30" s="80"/>
      <c r="AIL30" s="80"/>
      <c r="AIM30" s="80"/>
      <c r="AIN30" s="80"/>
      <c r="AIO30" s="80"/>
      <c r="AIP30" s="80"/>
      <c r="AIQ30" s="80"/>
      <c r="AIR30" s="80"/>
      <c r="AIS30" s="80"/>
      <c r="AIT30" s="80"/>
      <c r="AIU30" s="80"/>
      <c r="AIV30" s="80"/>
      <c r="AIW30" s="80"/>
      <c r="AIX30" s="80"/>
      <c r="AIY30" s="80"/>
      <c r="AIZ30" s="80"/>
      <c r="AJA30" s="80"/>
      <c r="AJB30" s="80"/>
      <c r="AJC30" s="80"/>
      <c r="AJD30" s="80"/>
      <c r="AJE30" s="80"/>
      <c r="AJF30" s="80"/>
      <c r="AJG30" s="80"/>
      <c r="AJH30" s="80"/>
      <c r="AJI30" s="80"/>
      <c r="AJJ30" s="80"/>
      <c r="AJK30" s="80"/>
      <c r="AJL30" s="80"/>
      <c r="AJM30" s="80"/>
      <c r="AJN30" s="80"/>
      <c r="AJO30" s="80"/>
      <c r="AJP30" s="80"/>
      <c r="AJQ30" s="80"/>
      <c r="AJR30" s="80"/>
      <c r="AJS30" s="80"/>
      <c r="AJT30" s="80"/>
      <c r="AJU30" s="80"/>
      <c r="AJV30" s="80"/>
      <c r="AJW30" s="80"/>
      <c r="AJX30" s="80"/>
      <c r="AJY30" s="80"/>
      <c r="AJZ30" s="80"/>
      <c r="AKA30" s="80"/>
      <c r="AKB30" s="80"/>
      <c r="AKC30" s="80"/>
      <c r="AKD30" s="80"/>
      <c r="AKE30" s="80"/>
      <c r="AKF30" s="80"/>
      <c r="AKG30" s="80"/>
      <c r="AKH30" s="80"/>
      <c r="AKI30" s="80"/>
      <c r="AKJ30" s="80"/>
      <c r="AKK30" s="80"/>
      <c r="AKL30" s="80"/>
      <c r="AKM30" s="80"/>
      <c r="AKN30" s="80"/>
      <c r="AKO30" s="80"/>
      <c r="AKP30" s="80"/>
      <c r="AKQ30" s="80"/>
      <c r="AKR30" s="80"/>
      <c r="AKS30" s="80"/>
      <c r="AKT30" s="80"/>
      <c r="AKU30" s="80"/>
      <c r="AKV30" s="80"/>
      <c r="AKW30" s="80"/>
      <c r="AKX30" s="80"/>
      <c r="AKY30" s="80"/>
      <c r="AKZ30" s="80"/>
      <c r="ALA30" s="80"/>
      <c r="ALB30" s="80"/>
      <c r="ALC30" s="80"/>
      <c r="ALD30" s="80"/>
      <c r="ALE30" s="80"/>
      <c r="ALF30" s="80"/>
      <c r="ALG30" s="80"/>
      <c r="ALH30" s="80"/>
      <c r="ALI30" s="80"/>
      <c r="ALJ30" s="80"/>
      <c r="ALK30" s="80"/>
      <c r="ALL30" s="80"/>
      <c r="ALM30" s="80"/>
      <c r="ALN30" s="80"/>
      <c r="ALO30" s="80"/>
      <c r="ALP30" s="80"/>
      <c r="ALQ30" s="80"/>
      <c r="ALR30" s="80"/>
      <c r="ALS30" s="80"/>
      <c r="ALT30" s="80"/>
      <c r="ALU30" s="80"/>
      <c r="ALV30" s="80"/>
      <c r="ALW30" s="80"/>
      <c r="ALX30" s="80"/>
      <c r="ALY30" s="80"/>
      <c r="ALZ30" s="80"/>
      <c r="AMA30" s="80"/>
      <c r="AMB30" s="80"/>
      <c r="AMC30" s="80"/>
      <c r="AMD30" s="80"/>
      <c r="AME30" s="80"/>
      <c r="AMF30" s="80"/>
      <c r="AMG30" s="80"/>
      <c r="AMH30" s="80"/>
      <c r="AMI30" s="80"/>
      <c r="AMJ30" s="80"/>
      <c r="AMK30" s="80"/>
      <c r="AML30" s="80"/>
      <c r="AMM30" s="80"/>
      <c r="AMN30" s="80"/>
      <c r="AMO30" s="80"/>
      <c r="AMP30" s="80"/>
      <c r="AMQ30" s="80"/>
      <c r="AMR30" s="80"/>
      <c r="AMS30" s="80"/>
      <c r="AMT30" s="80"/>
      <c r="AMU30" s="80"/>
      <c r="AMV30" s="80"/>
      <c r="AMW30" s="80"/>
      <c r="AMX30" s="80"/>
      <c r="AMY30" s="80"/>
      <c r="AMZ30" s="80"/>
      <c r="ANA30" s="80"/>
      <c r="ANB30" s="80"/>
      <c r="ANC30" s="80"/>
      <c r="AND30" s="80"/>
      <c r="ANE30" s="80"/>
      <c r="ANF30" s="80"/>
      <c r="ANG30" s="80"/>
      <c r="ANH30" s="80"/>
      <c r="ANI30" s="80"/>
      <c r="ANJ30" s="80"/>
      <c r="ANK30" s="80"/>
      <c r="ANL30" s="80"/>
      <c r="ANM30" s="80"/>
      <c r="ANN30" s="80"/>
      <c r="ANO30" s="80"/>
      <c r="ANP30" s="80"/>
      <c r="ANQ30" s="80"/>
      <c r="ANR30" s="80"/>
      <c r="ANS30" s="80"/>
      <c r="ANT30" s="80"/>
      <c r="ANU30" s="80"/>
      <c r="ANV30" s="80"/>
      <c r="ANW30" s="80"/>
      <c r="ANX30" s="80"/>
      <c r="ANY30" s="80"/>
      <c r="ANZ30" s="80"/>
      <c r="AOA30" s="80"/>
      <c r="AOB30" s="80"/>
      <c r="AOC30" s="80"/>
      <c r="AOD30" s="80"/>
      <c r="AOE30" s="80"/>
      <c r="AOF30" s="80"/>
      <c r="AOG30" s="80"/>
      <c r="AOH30" s="80"/>
      <c r="AOI30" s="80"/>
      <c r="AOJ30" s="80"/>
      <c r="AOK30" s="80"/>
      <c r="AOL30" s="80"/>
      <c r="AOM30" s="80"/>
      <c r="AON30" s="80"/>
      <c r="AOO30" s="80"/>
      <c r="AOP30" s="80"/>
      <c r="AOQ30" s="80"/>
      <c r="AOR30" s="80"/>
      <c r="AOS30" s="80"/>
      <c r="AOT30" s="80"/>
      <c r="AOU30" s="80"/>
      <c r="AOV30" s="80"/>
      <c r="AOW30" s="80"/>
      <c r="AOX30" s="80"/>
      <c r="AOY30" s="80"/>
      <c r="AOZ30" s="80"/>
      <c r="APA30" s="80"/>
      <c r="APB30" s="80"/>
      <c r="APC30" s="80"/>
      <c r="APD30" s="80"/>
      <c r="APE30" s="80"/>
      <c r="APF30" s="80"/>
      <c r="APG30" s="80"/>
      <c r="APH30" s="80"/>
      <c r="API30" s="80"/>
      <c r="APJ30" s="80"/>
      <c r="APK30" s="80"/>
      <c r="APL30" s="80"/>
      <c r="APM30" s="80"/>
      <c r="APN30" s="80"/>
      <c r="APO30" s="80"/>
      <c r="APP30" s="80"/>
      <c r="APQ30" s="80"/>
      <c r="APR30" s="80"/>
      <c r="APS30" s="80"/>
      <c r="APT30" s="80"/>
      <c r="APU30" s="80"/>
      <c r="APV30" s="80"/>
      <c r="APW30" s="80"/>
      <c r="APX30" s="80"/>
      <c r="APY30" s="80"/>
      <c r="APZ30" s="80"/>
      <c r="AQA30" s="80"/>
      <c r="AQB30" s="80"/>
      <c r="AQC30" s="80"/>
      <c r="AQD30" s="80"/>
      <c r="AQE30" s="80"/>
      <c r="AQF30" s="80"/>
      <c r="AQG30" s="80"/>
      <c r="AQH30" s="80"/>
      <c r="AQI30" s="80"/>
      <c r="AQJ30" s="80"/>
      <c r="AQK30" s="80"/>
      <c r="AQL30" s="80"/>
      <c r="AQM30" s="80"/>
      <c r="AQN30" s="80"/>
      <c r="AQO30" s="80"/>
      <c r="AQP30" s="80"/>
      <c r="AQQ30" s="80"/>
      <c r="AQR30" s="80"/>
      <c r="AQS30" s="80"/>
      <c r="AQT30" s="80"/>
      <c r="AQU30" s="80"/>
      <c r="AQV30" s="80"/>
      <c r="AQW30" s="80"/>
      <c r="AQX30" s="80"/>
      <c r="AQY30" s="80"/>
      <c r="AQZ30" s="80"/>
      <c r="ARA30" s="80"/>
      <c r="ARB30" s="80"/>
      <c r="ARC30" s="80"/>
      <c r="ARD30" s="80"/>
      <c r="ARE30" s="80"/>
      <c r="ARF30" s="80"/>
      <c r="ARG30" s="80"/>
      <c r="ARH30" s="80"/>
      <c r="ARI30" s="80"/>
      <c r="ARJ30" s="80"/>
      <c r="ARK30" s="80"/>
      <c r="ARL30" s="80"/>
      <c r="ARM30" s="80"/>
      <c r="ARN30" s="80"/>
      <c r="ARO30" s="80"/>
      <c r="ARP30" s="80"/>
      <c r="ARQ30" s="80"/>
      <c r="ARR30" s="80"/>
      <c r="ARS30" s="80"/>
      <c r="ART30" s="80"/>
      <c r="ARU30" s="80"/>
      <c r="ARV30" s="80"/>
      <c r="ARW30" s="80"/>
      <c r="ARX30" s="80"/>
      <c r="ARY30" s="80"/>
      <c r="ARZ30" s="80"/>
      <c r="ASA30" s="80"/>
      <c r="ASB30" s="80"/>
      <c r="ASC30" s="80"/>
      <c r="ASD30" s="80"/>
      <c r="ASE30" s="80"/>
      <c r="ASF30" s="80"/>
      <c r="ASG30" s="80"/>
      <c r="ASH30" s="80"/>
      <c r="ASI30" s="80"/>
      <c r="ASJ30" s="80"/>
      <c r="ASK30" s="80"/>
      <c r="ASL30" s="80"/>
      <c r="ASM30" s="80"/>
      <c r="ASN30" s="80"/>
      <c r="ASO30" s="80"/>
      <c r="ASP30" s="80"/>
      <c r="ASQ30" s="80"/>
      <c r="ASR30" s="80"/>
      <c r="ASS30" s="80"/>
      <c r="AST30" s="80"/>
      <c r="ASU30" s="80"/>
      <c r="ASV30" s="80"/>
      <c r="ASW30" s="80"/>
      <c r="ASX30" s="80"/>
      <c r="ASY30" s="80"/>
      <c r="ASZ30" s="80"/>
      <c r="ATA30" s="80"/>
      <c r="ATB30" s="80"/>
      <c r="ATC30" s="80"/>
      <c r="ATD30" s="80"/>
      <c r="ATE30" s="80"/>
      <c r="ATF30" s="80"/>
      <c r="ATG30" s="80"/>
      <c r="ATH30" s="80"/>
      <c r="ATI30" s="80"/>
      <c r="ATJ30" s="80"/>
      <c r="ATK30" s="80"/>
      <c r="ATL30" s="80"/>
      <c r="ATM30" s="80"/>
      <c r="ATN30" s="80"/>
      <c r="ATO30" s="80"/>
      <c r="ATP30" s="80"/>
      <c r="ATQ30" s="80"/>
      <c r="ATR30" s="80"/>
      <c r="ATS30" s="80"/>
      <c r="ATT30" s="80"/>
      <c r="ATU30" s="80"/>
      <c r="ATV30" s="80"/>
      <c r="ATW30" s="80"/>
      <c r="ATX30" s="80"/>
      <c r="ATY30" s="80"/>
      <c r="ATZ30" s="80"/>
      <c r="AUA30" s="80"/>
      <c r="AUB30" s="80"/>
      <c r="AUC30" s="80"/>
      <c r="AUD30" s="80"/>
      <c r="AUE30" s="80"/>
      <c r="AUF30" s="80"/>
      <c r="AUG30" s="80"/>
      <c r="AUH30" s="80"/>
      <c r="AUI30" s="80"/>
      <c r="AUJ30" s="80"/>
      <c r="AUK30" s="80"/>
      <c r="AUL30" s="80"/>
      <c r="AUM30" s="80"/>
      <c r="AUN30" s="80"/>
      <c r="AUO30" s="80"/>
      <c r="AUP30" s="80"/>
      <c r="AUQ30" s="80"/>
      <c r="AUR30" s="80"/>
      <c r="AUS30" s="80"/>
      <c r="AUT30" s="80"/>
      <c r="AUU30" s="80"/>
      <c r="AUV30" s="80"/>
      <c r="AUW30" s="80"/>
      <c r="AUX30" s="80"/>
      <c r="AUY30" s="80"/>
      <c r="AUZ30" s="80"/>
      <c r="AVA30" s="80"/>
      <c r="AVB30" s="80"/>
      <c r="AVC30" s="80"/>
      <c r="AVD30" s="80"/>
      <c r="AVE30" s="80"/>
      <c r="AVF30" s="80"/>
      <c r="AVG30" s="80"/>
      <c r="AVH30" s="80"/>
      <c r="AVI30" s="80"/>
      <c r="AVJ30" s="80"/>
      <c r="AVK30" s="80"/>
      <c r="AVL30" s="80"/>
      <c r="AVM30" s="80"/>
      <c r="AVN30" s="80"/>
      <c r="AVO30" s="80"/>
      <c r="AVP30" s="80"/>
      <c r="AVQ30" s="80"/>
      <c r="AVR30" s="80"/>
      <c r="AVS30" s="80"/>
      <c r="AVT30" s="80"/>
      <c r="AVU30" s="80"/>
      <c r="AVV30" s="80"/>
      <c r="AVW30" s="80"/>
      <c r="AVX30" s="80"/>
      <c r="AVY30" s="80"/>
      <c r="AVZ30" s="80"/>
      <c r="AWA30" s="80"/>
      <c r="AWB30" s="80"/>
      <c r="AWC30" s="80"/>
      <c r="AWD30" s="80"/>
      <c r="AWE30" s="80"/>
      <c r="AWF30" s="80"/>
      <c r="AWG30" s="80"/>
      <c r="AWH30" s="80"/>
      <c r="AWI30" s="80"/>
      <c r="AWJ30" s="80"/>
      <c r="AWK30" s="80"/>
      <c r="AWL30" s="80"/>
      <c r="AWM30" s="80"/>
      <c r="AWN30" s="80"/>
      <c r="AWO30" s="80"/>
      <c r="AWP30" s="80"/>
      <c r="AWQ30" s="80"/>
      <c r="AWR30" s="80"/>
      <c r="AWS30" s="80"/>
      <c r="AWT30" s="80"/>
      <c r="AWU30" s="80"/>
      <c r="AWV30" s="80"/>
      <c r="AWW30" s="80"/>
      <c r="AWX30" s="80"/>
      <c r="AWY30" s="80"/>
      <c r="AWZ30" s="80"/>
      <c r="AXA30" s="80"/>
      <c r="AXB30" s="80"/>
      <c r="AXC30" s="80"/>
      <c r="AXD30" s="80"/>
      <c r="AXE30" s="80"/>
      <c r="AXF30" s="80"/>
      <c r="AXG30" s="80"/>
      <c r="AXH30" s="80"/>
      <c r="AXI30" s="80"/>
      <c r="AXJ30" s="80"/>
      <c r="AXK30" s="80"/>
      <c r="AXL30" s="80"/>
      <c r="AXM30" s="80"/>
      <c r="AXN30" s="80"/>
      <c r="AXO30" s="80"/>
      <c r="AXP30" s="80"/>
      <c r="AXQ30" s="80"/>
      <c r="AXR30" s="80"/>
      <c r="AXS30" s="80"/>
      <c r="AXT30" s="80"/>
      <c r="AXU30" s="80"/>
      <c r="AXV30" s="80"/>
      <c r="AXW30" s="80"/>
      <c r="AXX30" s="80"/>
      <c r="AXY30" s="80"/>
      <c r="AXZ30" s="80"/>
      <c r="AYA30" s="80"/>
      <c r="AYB30" s="80"/>
      <c r="AYC30" s="80"/>
      <c r="AYD30" s="80"/>
      <c r="AYE30" s="80"/>
      <c r="AYF30" s="80"/>
      <c r="AYG30" s="80"/>
      <c r="AYH30" s="80"/>
      <c r="AYI30" s="80"/>
      <c r="AYJ30" s="80"/>
      <c r="AYK30" s="80"/>
      <c r="AYL30" s="80"/>
      <c r="AYM30" s="80"/>
      <c r="AYN30" s="80"/>
      <c r="AYO30" s="80"/>
      <c r="AYP30" s="80"/>
      <c r="AYQ30" s="80"/>
      <c r="AYR30" s="80"/>
      <c r="AYS30" s="80"/>
      <c r="AYT30" s="80"/>
      <c r="AYU30" s="80"/>
      <c r="AYV30" s="80"/>
      <c r="AYW30" s="80"/>
      <c r="AYX30" s="80"/>
      <c r="AYY30" s="80"/>
      <c r="AYZ30" s="80"/>
      <c r="AZA30" s="80"/>
      <c r="AZB30" s="80"/>
      <c r="AZC30" s="80"/>
      <c r="AZD30" s="80"/>
      <c r="AZE30" s="80"/>
      <c r="AZF30" s="80"/>
      <c r="AZG30" s="80"/>
      <c r="AZH30" s="80"/>
      <c r="AZI30" s="80"/>
      <c r="AZJ30" s="80"/>
      <c r="AZK30" s="80"/>
      <c r="AZL30" s="80"/>
      <c r="AZM30" s="80"/>
      <c r="AZN30" s="80"/>
      <c r="AZO30" s="80"/>
      <c r="AZP30" s="80"/>
      <c r="AZQ30" s="80"/>
      <c r="AZR30" s="80"/>
      <c r="AZS30" s="80"/>
      <c r="AZT30" s="80"/>
      <c r="AZU30" s="80"/>
      <c r="AZV30" s="80"/>
      <c r="AZW30" s="80"/>
      <c r="AZX30" s="80"/>
      <c r="AZY30" s="80"/>
      <c r="AZZ30" s="80"/>
      <c r="BAA30" s="80"/>
      <c r="BAB30" s="80"/>
      <c r="BAC30" s="80"/>
      <c r="BAD30" s="80"/>
      <c r="BAE30" s="80"/>
      <c r="BAF30" s="80"/>
      <c r="BAG30" s="80"/>
      <c r="BAH30" s="80"/>
      <c r="BAI30" s="80"/>
      <c r="BAJ30" s="80"/>
      <c r="BAK30" s="80"/>
      <c r="BAL30" s="80"/>
      <c r="BAM30" s="80"/>
      <c r="BAN30" s="80"/>
      <c r="BAO30" s="80"/>
      <c r="BAP30" s="80"/>
      <c r="BAQ30" s="80"/>
      <c r="BAR30" s="80"/>
      <c r="BAS30" s="80"/>
      <c r="BAT30" s="80"/>
      <c r="BAU30" s="80"/>
      <c r="BAV30" s="80"/>
      <c r="BAW30" s="80"/>
      <c r="BAX30" s="80"/>
      <c r="BAY30" s="80"/>
      <c r="BAZ30" s="80"/>
      <c r="BBA30" s="80"/>
      <c r="BBB30" s="80"/>
      <c r="BBC30" s="80"/>
      <c r="BBD30" s="80"/>
      <c r="BBE30" s="80"/>
      <c r="BBF30" s="80"/>
      <c r="BBG30" s="80"/>
      <c r="BBH30" s="80"/>
      <c r="BBI30" s="80"/>
      <c r="BBJ30" s="80"/>
      <c r="BBK30" s="80"/>
      <c r="BBL30" s="80"/>
      <c r="BBM30" s="80"/>
      <c r="BBN30" s="80"/>
      <c r="BBO30" s="80"/>
      <c r="BBP30" s="80"/>
      <c r="BBQ30" s="80"/>
      <c r="BBR30" s="80"/>
      <c r="BBS30" s="80"/>
      <c r="BBT30" s="80"/>
      <c r="BBU30" s="80"/>
      <c r="BBV30" s="80"/>
      <c r="BBW30" s="80"/>
      <c r="BBX30" s="80"/>
      <c r="BBY30" s="80"/>
      <c r="BBZ30" s="80"/>
      <c r="BCA30" s="80"/>
      <c r="BCB30" s="80"/>
      <c r="BCC30" s="80"/>
      <c r="BCD30" s="80"/>
      <c r="BCE30" s="80"/>
      <c r="BCF30" s="80"/>
      <c r="BCG30" s="80"/>
      <c r="BCH30" s="80"/>
      <c r="BCI30" s="80"/>
      <c r="BCJ30" s="80"/>
      <c r="BCK30" s="80"/>
      <c r="BCL30" s="80"/>
      <c r="BCM30" s="80"/>
      <c r="BCN30" s="80"/>
      <c r="BCO30" s="80"/>
      <c r="BCP30" s="80"/>
      <c r="BCQ30" s="80"/>
      <c r="BCR30" s="80"/>
      <c r="BCS30" s="80"/>
      <c r="BCT30" s="80"/>
      <c r="BCU30" s="80"/>
      <c r="BCV30" s="80"/>
      <c r="BCW30" s="80"/>
      <c r="BCX30" s="80"/>
      <c r="BCY30" s="80"/>
      <c r="BCZ30" s="80"/>
      <c r="BDA30" s="80"/>
      <c r="BDB30" s="80"/>
      <c r="BDC30" s="80"/>
      <c r="BDD30" s="80"/>
      <c r="BDE30" s="80"/>
      <c r="BDF30" s="80"/>
      <c r="BDG30" s="80"/>
      <c r="BDH30" s="80"/>
      <c r="BDI30" s="80"/>
      <c r="BDJ30" s="80"/>
      <c r="BDK30" s="80"/>
      <c r="BDL30" s="80"/>
      <c r="BDM30" s="80"/>
      <c r="BDN30" s="80"/>
      <c r="BDO30" s="80"/>
      <c r="BDP30" s="80"/>
      <c r="BDQ30" s="80"/>
      <c r="BDR30" s="80"/>
      <c r="BDS30" s="80"/>
      <c r="BDT30" s="80"/>
      <c r="BDU30" s="80"/>
      <c r="BDV30" s="80"/>
      <c r="BDW30" s="80"/>
      <c r="BDX30" s="80"/>
      <c r="BDY30" s="80"/>
      <c r="BDZ30" s="80"/>
      <c r="BEA30" s="80"/>
      <c r="BEB30" s="80"/>
      <c r="BEC30" s="80"/>
      <c r="BED30" s="80"/>
      <c r="BEE30" s="80"/>
      <c r="BEF30" s="80"/>
      <c r="BEG30" s="80"/>
      <c r="BEH30" s="80"/>
      <c r="BEI30" s="80"/>
      <c r="BEJ30" s="80"/>
      <c r="BEK30" s="80"/>
      <c r="BEL30" s="80"/>
      <c r="BEM30" s="80"/>
      <c r="BEN30" s="80"/>
      <c r="BEO30" s="80"/>
      <c r="BEP30" s="80"/>
      <c r="BEQ30" s="80"/>
      <c r="BER30" s="80"/>
      <c r="BES30" s="80"/>
      <c r="BET30" s="80"/>
      <c r="BEU30" s="80"/>
      <c r="BEV30" s="80"/>
      <c r="BEW30" s="80"/>
      <c r="BEX30" s="80"/>
      <c r="BEY30" s="80"/>
      <c r="BEZ30" s="80"/>
      <c r="BFA30" s="80"/>
      <c r="BFB30" s="80"/>
      <c r="BFC30" s="80"/>
      <c r="BFD30" s="80"/>
      <c r="BFE30" s="80"/>
      <c r="BFF30" s="80"/>
      <c r="BFG30" s="80"/>
      <c r="BFH30" s="80"/>
      <c r="BFI30" s="80"/>
      <c r="BFJ30" s="80"/>
      <c r="BFK30" s="80"/>
      <c r="BFL30" s="80"/>
      <c r="BFM30" s="80"/>
      <c r="BFN30" s="80"/>
      <c r="BFO30" s="80"/>
      <c r="BFP30" s="80"/>
      <c r="BFQ30" s="80"/>
      <c r="BFR30" s="80"/>
      <c r="BFS30" s="80"/>
      <c r="BFT30" s="80"/>
      <c r="BFU30" s="80"/>
      <c r="BFV30" s="80"/>
      <c r="BFW30" s="80"/>
      <c r="BFX30" s="80"/>
      <c r="BFY30" s="80"/>
      <c r="BFZ30" s="80"/>
      <c r="BGA30" s="80"/>
      <c r="BGB30" s="80"/>
      <c r="BGC30" s="80"/>
      <c r="BGD30" s="80"/>
      <c r="BGE30" s="80"/>
      <c r="BGF30" s="80"/>
      <c r="BGG30" s="80"/>
      <c r="BGH30" s="80"/>
      <c r="BGI30" s="80"/>
      <c r="BGJ30" s="80"/>
      <c r="BGK30" s="80"/>
      <c r="BGL30" s="80"/>
      <c r="BGM30" s="80"/>
      <c r="BGN30" s="80"/>
      <c r="BGO30" s="80"/>
      <c r="BGP30" s="80"/>
      <c r="BGQ30" s="80"/>
      <c r="BGR30" s="80"/>
      <c r="BGS30" s="80"/>
      <c r="BGT30" s="80"/>
      <c r="BGU30" s="80"/>
      <c r="BGV30" s="80"/>
      <c r="BGW30" s="80"/>
      <c r="BGX30" s="80"/>
      <c r="BGY30" s="80"/>
      <c r="BGZ30" s="80"/>
      <c r="BHA30" s="80"/>
      <c r="BHB30" s="80"/>
      <c r="BHC30" s="80"/>
      <c r="BHD30" s="80"/>
      <c r="BHE30" s="80"/>
      <c r="BHF30" s="80"/>
      <c r="BHG30" s="80"/>
      <c r="BHH30" s="80"/>
      <c r="BHI30" s="80"/>
      <c r="BHJ30" s="80"/>
      <c r="BHK30" s="80"/>
      <c r="BHL30" s="80"/>
      <c r="BHM30" s="80"/>
      <c r="BHN30" s="80"/>
      <c r="BHO30" s="80"/>
      <c r="BHP30" s="80"/>
      <c r="BHQ30" s="80"/>
      <c r="BHR30" s="80"/>
      <c r="BHS30" s="80"/>
      <c r="BHT30" s="80"/>
      <c r="BHU30" s="80"/>
      <c r="BHV30" s="80"/>
      <c r="BHW30" s="80"/>
      <c r="BHX30" s="80"/>
      <c r="BHY30" s="80"/>
      <c r="BHZ30" s="80"/>
      <c r="BIA30" s="80"/>
      <c r="BIB30" s="80"/>
      <c r="BIC30" s="80"/>
      <c r="BID30" s="80"/>
      <c r="BIE30" s="80"/>
      <c r="BIF30" s="80"/>
      <c r="BIG30" s="80"/>
      <c r="BIH30" s="80"/>
      <c r="BII30" s="80"/>
      <c r="BIJ30" s="80"/>
      <c r="BIK30" s="80"/>
      <c r="BIL30" s="80"/>
      <c r="BIM30" s="80"/>
      <c r="BIN30" s="80"/>
      <c r="BIO30" s="80"/>
      <c r="BIP30" s="80"/>
      <c r="BIQ30" s="80"/>
      <c r="BIR30" s="80"/>
      <c r="BIS30" s="80"/>
      <c r="BIT30" s="80"/>
      <c r="BIU30" s="80"/>
      <c r="BIV30" s="80"/>
      <c r="BIW30" s="80"/>
      <c r="BIX30" s="80"/>
      <c r="BIY30" s="80"/>
      <c r="BIZ30" s="80"/>
      <c r="BJA30" s="80"/>
      <c r="BJB30" s="80"/>
      <c r="BJC30" s="80"/>
      <c r="BJD30" s="80"/>
      <c r="BJE30" s="80"/>
      <c r="BJF30" s="80"/>
      <c r="BJG30" s="80"/>
      <c r="BJH30" s="80"/>
      <c r="BJI30" s="80"/>
      <c r="BJJ30" s="80"/>
      <c r="BJK30" s="80"/>
      <c r="BJL30" s="80"/>
      <c r="BJM30" s="80"/>
      <c r="BJN30" s="80"/>
      <c r="BJO30" s="80"/>
      <c r="BJP30" s="80"/>
      <c r="BJQ30" s="80"/>
      <c r="BJR30" s="80"/>
      <c r="BJS30" s="80"/>
      <c r="BJT30" s="80"/>
      <c r="BJU30" s="80"/>
      <c r="BJV30" s="80"/>
      <c r="BJW30" s="80"/>
      <c r="BJX30" s="80"/>
      <c r="BJY30" s="80"/>
      <c r="BJZ30" s="80"/>
      <c r="BKA30" s="80"/>
      <c r="BKB30" s="80"/>
      <c r="BKC30" s="80"/>
      <c r="BKD30" s="80"/>
      <c r="BKE30" s="80"/>
      <c r="BKF30" s="80"/>
      <c r="BKG30" s="80"/>
      <c r="BKH30" s="80"/>
      <c r="BKI30" s="80"/>
      <c r="BKJ30" s="80"/>
      <c r="BKK30" s="80"/>
      <c r="BKL30" s="80"/>
      <c r="BKM30" s="80"/>
      <c r="BKN30" s="80"/>
      <c r="BKO30" s="80"/>
      <c r="BKP30" s="80"/>
      <c r="BKQ30" s="80"/>
      <c r="BKR30" s="80"/>
      <c r="BKS30" s="80"/>
      <c r="BKT30" s="80"/>
      <c r="BKU30" s="80"/>
      <c r="BKV30" s="80"/>
      <c r="BKW30" s="80"/>
      <c r="BKX30" s="80"/>
      <c r="BKY30" s="80"/>
      <c r="BKZ30" s="80"/>
      <c r="BLA30" s="80"/>
      <c r="BLB30" s="80"/>
      <c r="BLC30" s="80"/>
      <c r="BLD30" s="80"/>
      <c r="BLE30" s="80"/>
      <c r="BLF30" s="80"/>
      <c r="BLG30" s="80"/>
      <c r="BLH30" s="80"/>
      <c r="BLI30" s="80"/>
      <c r="BLJ30" s="80"/>
      <c r="BLK30" s="80"/>
      <c r="BLL30" s="80"/>
      <c r="BLM30" s="80"/>
      <c r="BLN30" s="80"/>
      <c r="BLO30" s="80"/>
      <c r="BLP30" s="80"/>
      <c r="BLQ30" s="80"/>
      <c r="BLR30" s="80"/>
      <c r="BLS30" s="80"/>
      <c r="BLT30" s="80"/>
      <c r="BLU30" s="80"/>
      <c r="BLV30" s="80"/>
      <c r="BLW30" s="80"/>
      <c r="BLX30" s="80"/>
      <c r="BLY30" s="80"/>
      <c r="BLZ30" s="80"/>
      <c r="BMA30" s="80"/>
      <c r="BMB30" s="80"/>
      <c r="BMC30" s="80"/>
      <c r="BMD30" s="80"/>
      <c r="BME30" s="80"/>
      <c r="BMF30" s="80"/>
      <c r="BMG30" s="80"/>
      <c r="BMH30" s="80"/>
      <c r="BMI30" s="80"/>
      <c r="BMJ30" s="80"/>
      <c r="BMK30" s="80"/>
      <c r="BML30" s="80"/>
      <c r="BMM30" s="80"/>
      <c r="BMN30" s="80"/>
      <c r="BMO30" s="80"/>
      <c r="BMP30" s="80"/>
      <c r="BMQ30" s="80"/>
      <c r="BMR30" s="80"/>
      <c r="BMS30" s="80"/>
      <c r="BMT30" s="80"/>
      <c r="BMU30" s="80"/>
      <c r="BMV30" s="80"/>
      <c r="BMW30" s="80"/>
      <c r="BMX30" s="80"/>
      <c r="BMY30" s="80"/>
      <c r="BMZ30" s="80"/>
      <c r="BNA30" s="80"/>
      <c r="BNB30" s="80"/>
      <c r="BNC30" s="80"/>
      <c r="BND30" s="80"/>
      <c r="BNE30" s="80"/>
      <c r="BNF30" s="80"/>
      <c r="BNG30" s="80"/>
      <c r="BNH30" s="80"/>
      <c r="BNI30" s="80"/>
      <c r="BNJ30" s="80"/>
      <c r="BNK30" s="80"/>
      <c r="BNL30" s="80"/>
      <c r="BNM30" s="80"/>
      <c r="BNN30" s="80"/>
      <c r="BNO30" s="80"/>
      <c r="BNP30" s="80"/>
      <c r="BNQ30" s="80"/>
      <c r="BNR30" s="80"/>
      <c r="BNS30" s="80"/>
      <c r="BNT30" s="80"/>
      <c r="BNU30" s="80"/>
      <c r="BNV30" s="80"/>
      <c r="BNW30" s="80"/>
      <c r="BNX30" s="80"/>
      <c r="BNY30" s="80"/>
      <c r="BNZ30" s="80"/>
      <c r="BOA30" s="80"/>
      <c r="BOB30" s="80"/>
      <c r="BOC30" s="80"/>
      <c r="BOD30" s="80"/>
      <c r="BOE30" s="80"/>
      <c r="BOF30" s="80"/>
      <c r="BOG30" s="80"/>
      <c r="BOH30" s="80"/>
      <c r="BOI30" s="80"/>
      <c r="BOJ30" s="80"/>
      <c r="BOK30" s="80"/>
      <c r="BOL30" s="80"/>
      <c r="BOM30" s="80"/>
      <c r="BON30" s="80"/>
      <c r="BOO30" s="80"/>
      <c r="BOP30" s="80"/>
      <c r="BOQ30" s="80"/>
      <c r="BOR30" s="80"/>
      <c r="BOS30" s="80"/>
      <c r="BOT30" s="80"/>
      <c r="BOU30" s="80"/>
      <c r="BOV30" s="80"/>
      <c r="BOW30" s="80"/>
      <c r="BOX30" s="80"/>
      <c r="BOY30" s="80"/>
      <c r="BOZ30" s="80"/>
      <c r="BPA30" s="80"/>
      <c r="BPB30" s="80"/>
      <c r="BPC30" s="80"/>
      <c r="BPD30" s="80"/>
      <c r="BPE30" s="80"/>
      <c r="BPF30" s="80"/>
      <c r="BPG30" s="80"/>
      <c r="BPH30" s="80"/>
      <c r="BPI30" s="80"/>
      <c r="BPJ30" s="80"/>
      <c r="BPK30" s="80"/>
      <c r="BPL30" s="80"/>
      <c r="BPM30" s="80"/>
      <c r="BPN30" s="80"/>
      <c r="BPO30" s="80"/>
      <c r="BPP30" s="80"/>
      <c r="BPQ30" s="80"/>
      <c r="BPR30" s="80"/>
      <c r="BPS30" s="80"/>
      <c r="BPT30" s="80"/>
      <c r="BPU30" s="80"/>
      <c r="BPV30" s="80"/>
      <c r="BPW30" s="80"/>
      <c r="BPX30" s="80"/>
      <c r="BPY30" s="80"/>
      <c r="BPZ30" s="80"/>
      <c r="BQA30" s="80"/>
      <c r="BQB30" s="80"/>
      <c r="BQC30" s="80"/>
      <c r="BQD30" s="80"/>
      <c r="BQE30" s="80"/>
      <c r="BQF30" s="80"/>
      <c r="BQG30" s="80"/>
      <c r="BQH30" s="80"/>
      <c r="BQI30" s="80"/>
      <c r="BQJ30" s="80"/>
      <c r="BQK30" s="80"/>
      <c r="BQL30" s="80"/>
      <c r="BQM30" s="80"/>
      <c r="BQN30" s="80"/>
      <c r="BQO30" s="80"/>
      <c r="BQP30" s="80"/>
      <c r="BQQ30" s="80"/>
      <c r="BQR30" s="80"/>
      <c r="BQS30" s="80"/>
      <c r="BQT30" s="80"/>
      <c r="BQU30" s="80"/>
      <c r="BQV30" s="80"/>
      <c r="BQW30" s="80"/>
      <c r="BQX30" s="80"/>
      <c r="BQY30" s="80"/>
      <c r="BQZ30" s="80"/>
      <c r="BRA30" s="80"/>
      <c r="BRB30" s="80"/>
      <c r="BRC30" s="80"/>
      <c r="BRD30" s="80"/>
      <c r="BRE30" s="80"/>
      <c r="BRF30" s="80"/>
      <c r="BRG30" s="80"/>
      <c r="BRH30" s="80"/>
      <c r="BRI30" s="80"/>
      <c r="BRJ30" s="80"/>
      <c r="BRK30" s="80"/>
      <c r="BRL30" s="80"/>
      <c r="BRM30" s="80"/>
      <c r="BRN30" s="80"/>
      <c r="BRO30" s="80"/>
      <c r="BRP30" s="80"/>
      <c r="BRQ30" s="80"/>
      <c r="BRR30" s="80"/>
      <c r="BRS30" s="80"/>
      <c r="BRT30" s="80"/>
      <c r="BRU30" s="80"/>
      <c r="BRV30" s="80"/>
      <c r="BRW30" s="80"/>
      <c r="BRX30" s="80"/>
      <c r="BRY30" s="80"/>
      <c r="BRZ30" s="80"/>
      <c r="BSA30" s="80"/>
      <c r="BSB30" s="80"/>
      <c r="BSC30" s="80"/>
      <c r="BSD30" s="80"/>
      <c r="BSE30" s="80"/>
      <c r="BSF30" s="80"/>
      <c r="BSG30" s="80"/>
      <c r="BSH30" s="80"/>
      <c r="BSI30" s="80"/>
      <c r="BSJ30" s="80"/>
      <c r="BSK30" s="80"/>
      <c r="BSL30" s="80"/>
      <c r="BSM30" s="80"/>
      <c r="BSN30" s="80"/>
      <c r="BSO30" s="80"/>
      <c r="BSP30" s="80"/>
      <c r="BSQ30" s="80"/>
      <c r="BSR30" s="80"/>
      <c r="BSS30" s="80"/>
      <c r="BST30" s="80"/>
      <c r="BSU30" s="80"/>
      <c r="BSV30" s="80"/>
      <c r="BSW30" s="80"/>
      <c r="BSX30" s="80"/>
      <c r="BSY30" s="80"/>
      <c r="BSZ30" s="80"/>
      <c r="BTA30" s="80"/>
      <c r="BTB30" s="80"/>
      <c r="BTC30" s="80"/>
      <c r="BTD30" s="80"/>
      <c r="BTE30" s="80"/>
      <c r="BTF30" s="80"/>
      <c r="BTG30" s="80"/>
      <c r="BTH30" s="80"/>
      <c r="BTI30" s="80"/>
      <c r="BTJ30" s="80"/>
      <c r="BTK30" s="80"/>
      <c r="BTL30" s="80"/>
      <c r="BTM30" s="80"/>
      <c r="BTN30" s="80"/>
      <c r="BTO30" s="80"/>
      <c r="BTP30" s="80"/>
      <c r="BTQ30" s="80"/>
      <c r="BTR30" s="80"/>
      <c r="BTS30" s="80"/>
      <c r="BTT30" s="80"/>
      <c r="BTU30" s="80"/>
      <c r="BTV30" s="80"/>
      <c r="BTW30" s="80"/>
      <c r="BTX30" s="80"/>
      <c r="BTY30" s="80"/>
      <c r="BTZ30" s="80"/>
      <c r="BUA30" s="80"/>
      <c r="BUB30" s="80"/>
      <c r="BUC30" s="80"/>
      <c r="BUD30" s="80"/>
      <c r="BUE30" s="80"/>
      <c r="BUF30" s="80"/>
      <c r="BUG30" s="80"/>
      <c r="BUH30" s="80"/>
      <c r="BUI30" s="80"/>
      <c r="BUJ30" s="80"/>
      <c r="BUK30" s="80"/>
      <c r="BUL30" s="80"/>
      <c r="BUM30" s="80"/>
      <c r="BUN30" s="80"/>
      <c r="BUO30" s="80"/>
      <c r="BUP30" s="80"/>
      <c r="BUQ30" s="80"/>
      <c r="BUR30" s="80"/>
      <c r="BUS30" s="80"/>
      <c r="BUT30" s="80"/>
      <c r="BUU30" s="80"/>
      <c r="BUV30" s="80"/>
      <c r="BUW30" s="80"/>
      <c r="BUX30" s="80"/>
      <c r="BUY30" s="80"/>
      <c r="BUZ30" s="80"/>
      <c r="BVA30" s="80"/>
      <c r="BVB30" s="80"/>
      <c r="BVC30" s="80"/>
      <c r="BVD30" s="80"/>
      <c r="BVE30" s="80"/>
      <c r="BVF30" s="80"/>
      <c r="BVG30" s="80"/>
      <c r="BVH30" s="80"/>
      <c r="BVI30" s="80"/>
      <c r="BVJ30" s="80"/>
      <c r="BVK30" s="80"/>
      <c r="BVL30" s="80"/>
      <c r="BVM30" s="80"/>
      <c r="BVN30" s="80"/>
      <c r="BVO30" s="80"/>
      <c r="BVP30" s="80"/>
      <c r="BVQ30" s="80"/>
      <c r="BVR30" s="80"/>
      <c r="BVS30" s="80"/>
      <c r="BVT30" s="80"/>
      <c r="BVU30" s="80"/>
      <c r="BVV30" s="80"/>
      <c r="BVW30" s="80"/>
      <c r="BVX30" s="80"/>
      <c r="BVY30" s="80"/>
      <c r="BVZ30" s="80"/>
      <c r="BWA30" s="80"/>
      <c r="BWB30" s="80"/>
      <c r="BWC30" s="80"/>
      <c r="BWD30" s="80"/>
      <c r="BWE30" s="80"/>
      <c r="BWF30" s="80"/>
      <c r="BWG30" s="80"/>
      <c r="BWH30" s="80"/>
      <c r="BWI30" s="80"/>
      <c r="BWJ30" s="80"/>
      <c r="BWK30" s="80"/>
      <c r="BWL30" s="80"/>
      <c r="BWM30" s="80"/>
      <c r="BWN30" s="80"/>
      <c r="BWO30" s="80"/>
      <c r="BWP30" s="80"/>
      <c r="BWQ30" s="80"/>
      <c r="BWR30" s="80"/>
      <c r="BWS30" s="80"/>
      <c r="BWT30" s="80"/>
      <c r="BWU30" s="80"/>
      <c r="BWV30" s="80"/>
      <c r="BWW30" s="80"/>
      <c r="BWX30" s="80"/>
      <c r="BWY30" s="80"/>
      <c r="BWZ30" s="80"/>
      <c r="BXA30" s="80"/>
      <c r="BXB30" s="80"/>
      <c r="BXC30" s="80"/>
      <c r="BXD30" s="80"/>
      <c r="BXE30" s="80"/>
      <c r="BXF30" s="80"/>
      <c r="BXG30" s="80"/>
      <c r="BXH30" s="80"/>
      <c r="BXI30" s="80"/>
      <c r="BXJ30" s="80"/>
      <c r="BXK30" s="80"/>
      <c r="BXL30" s="80"/>
      <c r="BXM30" s="80"/>
      <c r="BXN30" s="80"/>
      <c r="BXO30" s="80"/>
      <c r="BXP30" s="80"/>
      <c r="BXQ30" s="80"/>
      <c r="BXR30" s="80"/>
      <c r="BXS30" s="80"/>
      <c r="BXT30" s="80"/>
      <c r="BXU30" s="80"/>
      <c r="BXV30" s="80"/>
      <c r="BXW30" s="80"/>
      <c r="BXX30" s="80"/>
      <c r="BXY30" s="80"/>
      <c r="BXZ30" s="80"/>
      <c r="BYA30" s="80"/>
      <c r="BYB30" s="80"/>
      <c r="BYC30" s="80"/>
      <c r="BYD30" s="80"/>
      <c r="BYE30" s="80"/>
      <c r="BYF30" s="80"/>
      <c r="BYG30" s="80"/>
      <c r="BYH30" s="80"/>
      <c r="BYI30" s="80"/>
      <c r="BYJ30" s="80"/>
      <c r="BYK30" s="80"/>
      <c r="BYL30" s="80"/>
      <c r="BYM30" s="80"/>
      <c r="BYN30" s="80"/>
      <c r="BYO30" s="80"/>
      <c r="BYP30" s="80"/>
      <c r="BYQ30" s="80"/>
      <c r="BYR30" s="80"/>
      <c r="BYS30" s="80"/>
      <c r="BYT30" s="80"/>
      <c r="BYU30" s="80"/>
      <c r="BYV30" s="80"/>
      <c r="BYW30" s="80"/>
      <c r="BYX30" s="80"/>
      <c r="BYY30" s="80"/>
      <c r="BYZ30" s="80"/>
      <c r="BZA30" s="80"/>
      <c r="BZB30" s="80"/>
      <c r="BZC30" s="80"/>
      <c r="BZD30" s="80"/>
      <c r="BZE30" s="80"/>
      <c r="BZF30" s="80"/>
      <c r="BZG30" s="80"/>
      <c r="BZH30" s="80"/>
      <c r="BZI30" s="80"/>
      <c r="BZJ30" s="80"/>
      <c r="BZK30" s="80"/>
      <c r="BZL30" s="80"/>
      <c r="BZM30" s="80"/>
      <c r="BZN30" s="80"/>
      <c r="BZO30" s="80"/>
      <c r="BZP30" s="80"/>
      <c r="BZQ30" s="80"/>
      <c r="BZR30" s="80"/>
      <c r="BZS30" s="80"/>
      <c r="BZT30" s="80"/>
      <c r="BZU30" s="80"/>
      <c r="BZV30" s="80"/>
      <c r="BZW30" s="80"/>
      <c r="BZX30" s="80"/>
      <c r="BZY30" s="80"/>
      <c r="BZZ30" s="80"/>
      <c r="CAA30" s="80"/>
      <c r="CAB30" s="80"/>
      <c r="CAC30" s="80"/>
      <c r="CAD30" s="80"/>
      <c r="CAE30" s="80"/>
      <c r="CAF30" s="80"/>
      <c r="CAG30" s="80"/>
      <c r="CAH30" s="80"/>
      <c r="CAI30" s="80"/>
      <c r="CAJ30" s="80"/>
      <c r="CAK30" s="80"/>
      <c r="CAL30" s="80"/>
      <c r="CAM30" s="80"/>
      <c r="CAN30" s="80"/>
      <c r="CAO30" s="80"/>
      <c r="CAP30" s="80"/>
      <c r="CAQ30" s="80"/>
      <c r="CAR30" s="80"/>
      <c r="CAS30" s="80"/>
      <c r="CAT30" s="80"/>
      <c r="CAU30" s="80"/>
      <c r="CAV30" s="80"/>
      <c r="CAW30" s="80"/>
      <c r="CAX30" s="80"/>
      <c r="CAY30" s="80"/>
      <c r="CAZ30" s="80"/>
      <c r="CBA30" s="80"/>
      <c r="CBB30" s="80"/>
      <c r="CBC30" s="80"/>
      <c r="CBD30" s="80"/>
      <c r="CBE30" s="80"/>
      <c r="CBF30" s="80"/>
      <c r="CBG30" s="80"/>
      <c r="CBH30" s="80"/>
      <c r="CBI30" s="80"/>
      <c r="CBJ30" s="80"/>
      <c r="CBK30" s="80"/>
      <c r="CBL30" s="80"/>
      <c r="CBM30" s="80"/>
      <c r="CBN30" s="80"/>
      <c r="CBO30" s="80"/>
      <c r="CBP30" s="80"/>
      <c r="CBQ30" s="80"/>
      <c r="CBR30" s="80"/>
      <c r="CBS30" s="80"/>
      <c r="CBT30" s="80"/>
      <c r="CBU30" s="80"/>
      <c r="CBV30" s="80"/>
      <c r="CBW30" s="80"/>
      <c r="CBX30" s="80"/>
      <c r="CBY30" s="80"/>
      <c r="CBZ30" s="80"/>
      <c r="CCA30" s="80"/>
      <c r="CCB30" s="80"/>
      <c r="CCC30" s="80"/>
      <c r="CCD30" s="80"/>
      <c r="CCE30" s="80"/>
      <c r="CCF30" s="80"/>
      <c r="CCG30" s="80"/>
      <c r="CCH30" s="80"/>
      <c r="CCI30" s="80"/>
      <c r="CCJ30" s="80"/>
      <c r="CCK30" s="80"/>
      <c r="CCL30" s="80"/>
      <c r="CCM30" s="80"/>
      <c r="CCN30" s="80"/>
      <c r="CCO30" s="80"/>
      <c r="CCP30" s="80"/>
      <c r="CCQ30" s="80"/>
      <c r="CCR30" s="80"/>
      <c r="CCS30" s="80"/>
      <c r="CCT30" s="80"/>
      <c r="CCU30" s="80"/>
      <c r="CCV30" s="80"/>
      <c r="CCW30" s="80"/>
      <c r="CCX30" s="80"/>
      <c r="CCY30" s="80"/>
      <c r="CCZ30" s="80"/>
      <c r="CDA30" s="80"/>
      <c r="CDB30" s="80"/>
      <c r="CDC30" s="80"/>
      <c r="CDD30" s="80"/>
      <c r="CDE30" s="80"/>
      <c r="CDF30" s="80"/>
      <c r="CDG30" s="80"/>
      <c r="CDH30" s="80"/>
      <c r="CDI30" s="80"/>
      <c r="CDJ30" s="80"/>
      <c r="CDK30" s="80"/>
      <c r="CDL30" s="80"/>
      <c r="CDM30" s="80"/>
      <c r="CDN30" s="80"/>
      <c r="CDO30" s="80"/>
      <c r="CDP30" s="80"/>
      <c r="CDQ30" s="80"/>
      <c r="CDR30" s="80"/>
      <c r="CDS30" s="80"/>
      <c r="CDT30" s="80"/>
      <c r="CDU30" s="80"/>
      <c r="CDV30" s="80"/>
      <c r="CDW30" s="80"/>
      <c r="CDX30" s="80"/>
      <c r="CDY30" s="80"/>
      <c r="CDZ30" s="80"/>
      <c r="CEA30" s="80"/>
      <c r="CEB30" s="80"/>
      <c r="CEC30" s="80"/>
      <c r="CED30" s="80"/>
      <c r="CEE30" s="80"/>
      <c r="CEF30" s="80"/>
      <c r="CEG30" s="80"/>
      <c r="CEH30" s="80"/>
      <c r="CEI30" s="80"/>
      <c r="CEJ30" s="80"/>
      <c r="CEK30" s="80"/>
      <c r="CEL30" s="80"/>
      <c r="CEM30" s="80"/>
      <c r="CEN30" s="80"/>
      <c r="CEO30" s="80"/>
      <c r="CEP30" s="80"/>
      <c r="CEQ30" s="80"/>
      <c r="CER30" s="80"/>
      <c r="CES30" s="80"/>
      <c r="CET30" s="80"/>
      <c r="CEU30" s="80"/>
      <c r="CEV30" s="80"/>
      <c r="CEW30" s="80"/>
      <c r="CEX30" s="80"/>
      <c r="CEY30" s="80"/>
      <c r="CEZ30" s="80"/>
      <c r="CFA30" s="80"/>
      <c r="CFB30" s="80"/>
      <c r="CFC30" s="80"/>
      <c r="CFD30" s="80"/>
      <c r="CFE30" s="80"/>
      <c r="CFF30" s="80"/>
      <c r="CFG30" s="80"/>
      <c r="CFH30" s="80"/>
      <c r="CFI30" s="80"/>
      <c r="CFJ30" s="80"/>
      <c r="CFK30" s="80"/>
      <c r="CFL30" s="80"/>
      <c r="CFM30" s="80"/>
      <c r="CFN30" s="80"/>
      <c r="CFO30" s="80"/>
      <c r="CFP30" s="80"/>
      <c r="CFQ30" s="80"/>
      <c r="CFR30" s="80"/>
      <c r="CFS30" s="80"/>
      <c r="CFT30" s="80"/>
      <c r="CFU30" s="80"/>
      <c r="CFV30" s="80"/>
      <c r="CFW30" s="80"/>
      <c r="CFX30" s="80"/>
      <c r="CFY30" s="80"/>
      <c r="CFZ30" s="80"/>
      <c r="CGA30" s="80"/>
      <c r="CGB30" s="80"/>
      <c r="CGC30" s="80"/>
      <c r="CGD30" s="80"/>
      <c r="CGE30" s="80"/>
      <c r="CGF30" s="80"/>
      <c r="CGG30" s="80"/>
      <c r="CGH30" s="80"/>
      <c r="CGI30" s="80"/>
      <c r="CGJ30" s="80"/>
      <c r="CGK30" s="80"/>
      <c r="CGL30" s="80"/>
      <c r="CGM30" s="80"/>
      <c r="CGN30" s="80"/>
      <c r="CGO30" s="80"/>
      <c r="CGP30" s="80"/>
      <c r="CGQ30" s="80"/>
      <c r="CGR30" s="80"/>
      <c r="CGS30" s="80"/>
      <c r="CGT30" s="80"/>
      <c r="CGU30" s="80"/>
      <c r="CGV30" s="80"/>
      <c r="CGW30" s="80"/>
      <c r="CGX30" s="80"/>
      <c r="CGY30" s="80"/>
      <c r="CGZ30" s="80"/>
      <c r="CHA30" s="80"/>
      <c r="CHB30" s="80"/>
      <c r="CHC30" s="80"/>
      <c r="CHD30" s="80"/>
      <c r="CHE30" s="80"/>
      <c r="CHF30" s="80"/>
      <c r="CHG30" s="80"/>
      <c r="CHH30" s="80"/>
      <c r="CHI30" s="80"/>
      <c r="CHJ30" s="80"/>
      <c r="CHK30" s="80"/>
      <c r="CHL30" s="80"/>
      <c r="CHM30" s="80"/>
      <c r="CHN30" s="80"/>
      <c r="CHO30" s="80"/>
      <c r="CHP30" s="80"/>
      <c r="CHQ30" s="80"/>
      <c r="CHR30" s="80"/>
      <c r="CHS30" s="80"/>
      <c r="CHT30" s="80"/>
      <c r="CHU30" s="80"/>
      <c r="CHV30" s="80"/>
      <c r="CHW30" s="80"/>
      <c r="CHX30" s="80"/>
      <c r="CHY30" s="80"/>
      <c r="CHZ30" s="80"/>
      <c r="CIA30" s="80"/>
      <c r="CIB30" s="80"/>
      <c r="CIC30" s="80"/>
      <c r="CID30" s="80"/>
      <c r="CIE30" s="80"/>
      <c r="CIF30" s="80"/>
      <c r="CIG30" s="80"/>
      <c r="CIH30" s="80"/>
      <c r="CII30" s="80"/>
      <c r="CIJ30" s="80"/>
      <c r="CIK30" s="80"/>
      <c r="CIL30" s="80"/>
      <c r="CIM30" s="80"/>
      <c r="CIN30" s="80"/>
      <c r="CIO30" s="80"/>
      <c r="CIP30" s="80"/>
      <c r="CIQ30" s="80"/>
      <c r="CIR30" s="80"/>
      <c r="CIS30" s="80"/>
      <c r="CIT30" s="80"/>
      <c r="CIU30" s="80"/>
      <c r="CIV30" s="80"/>
      <c r="CIW30" s="80"/>
      <c r="CIX30" s="80"/>
      <c r="CIY30" s="80"/>
      <c r="CIZ30" s="80"/>
      <c r="CJA30" s="80"/>
      <c r="CJB30" s="80"/>
      <c r="CJC30" s="80"/>
      <c r="CJD30" s="80"/>
      <c r="CJE30" s="80"/>
      <c r="CJF30" s="80"/>
      <c r="CJG30" s="80"/>
      <c r="CJH30" s="80"/>
      <c r="CJI30" s="80"/>
      <c r="CJJ30" s="80"/>
      <c r="CJK30" s="80"/>
      <c r="CJL30" s="80"/>
      <c r="CJM30" s="80"/>
      <c r="CJN30" s="80"/>
      <c r="CJO30" s="80"/>
      <c r="CJP30" s="80"/>
      <c r="CJQ30" s="80"/>
      <c r="CJR30" s="80"/>
      <c r="CJS30" s="80"/>
      <c r="CJT30" s="80"/>
      <c r="CJU30" s="80"/>
      <c r="CJV30" s="80"/>
      <c r="CJW30" s="80"/>
      <c r="CJX30" s="80"/>
      <c r="CJY30" s="80"/>
      <c r="CJZ30" s="80"/>
      <c r="CKA30" s="80"/>
      <c r="CKB30" s="80"/>
      <c r="CKC30" s="80"/>
      <c r="CKD30" s="80"/>
      <c r="CKE30" s="80"/>
      <c r="CKF30" s="80"/>
      <c r="CKG30" s="80"/>
      <c r="CKH30" s="80"/>
      <c r="CKI30" s="80"/>
      <c r="CKJ30" s="80"/>
      <c r="CKK30" s="80"/>
      <c r="CKL30" s="80"/>
      <c r="CKM30" s="80"/>
      <c r="CKN30" s="80"/>
      <c r="CKO30" s="80"/>
      <c r="CKP30" s="80"/>
      <c r="CKQ30" s="80"/>
      <c r="CKR30" s="80"/>
      <c r="CKS30" s="80"/>
      <c r="CKT30" s="80"/>
      <c r="CKU30" s="80"/>
      <c r="CKV30" s="80"/>
      <c r="CKW30" s="80"/>
      <c r="CKX30" s="80"/>
      <c r="CKY30" s="80"/>
      <c r="CKZ30" s="80"/>
      <c r="CLA30" s="80"/>
      <c r="CLB30" s="80"/>
      <c r="CLC30" s="80"/>
      <c r="CLD30" s="80"/>
      <c r="CLE30" s="80"/>
      <c r="CLF30" s="80"/>
      <c r="CLG30" s="80"/>
      <c r="CLH30" s="80"/>
      <c r="CLI30" s="80"/>
      <c r="CLJ30" s="80"/>
      <c r="CLK30" s="80"/>
      <c r="CLL30" s="80"/>
      <c r="CLM30" s="80"/>
      <c r="CLN30" s="80"/>
      <c r="CLO30" s="80"/>
      <c r="CLP30" s="80"/>
      <c r="CLQ30" s="80"/>
      <c r="CLR30" s="80"/>
      <c r="CLS30" s="80"/>
      <c r="CLT30" s="80"/>
      <c r="CLU30" s="80"/>
      <c r="CLV30" s="80"/>
      <c r="CLW30" s="80"/>
      <c r="CLX30" s="80"/>
      <c r="CLY30" s="80"/>
      <c r="CLZ30" s="80"/>
      <c r="CMA30" s="80"/>
      <c r="CMB30" s="80"/>
      <c r="CMC30" s="80"/>
      <c r="CMD30" s="80"/>
      <c r="CME30" s="80"/>
      <c r="CMF30" s="80"/>
      <c r="CMG30" s="80"/>
      <c r="CMH30" s="80"/>
      <c r="CMI30" s="80"/>
      <c r="CMJ30" s="80"/>
      <c r="CMK30" s="80"/>
      <c r="CML30" s="80"/>
      <c r="CMM30" s="80"/>
      <c r="CMN30" s="80"/>
      <c r="CMO30" s="80"/>
      <c r="CMP30" s="80"/>
      <c r="CMQ30" s="80"/>
      <c r="CMR30" s="80"/>
      <c r="CMS30" s="80"/>
      <c r="CMT30" s="80"/>
      <c r="CMU30" s="80"/>
      <c r="CMV30" s="80"/>
      <c r="CMW30" s="80"/>
      <c r="CMX30" s="80"/>
      <c r="CMY30" s="80"/>
      <c r="CMZ30" s="80"/>
      <c r="CNA30" s="80"/>
      <c r="CNB30" s="80"/>
      <c r="CNC30" s="80"/>
      <c r="CND30" s="80"/>
      <c r="CNE30" s="80"/>
      <c r="CNF30" s="80"/>
      <c r="CNG30" s="80"/>
      <c r="CNH30" s="80"/>
      <c r="CNI30" s="80"/>
      <c r="CNJ30" s="80"/>
      <c r="CNK30" s="80"/>
      <c r="CNL30" s="80"/>
      <c r="CNM30" s="80"/>
      <c r="CNN30" s="80"/>
      <c r="CNO30" s="80"/>
      <c r="CNP30" s="80"/>
      <c r="CNQ30" s="80"/>
      <c r="CNR30" s="80"/>
      <c r="CNS30" s="80"/>
      <c r="CNT30" s="80"/>
      <c r="CNU30" s="80"/>
      <c r="CNV30" s="80"/>
      <c r="CNW30" s="80"/>
      <c r="CNX30" s="80"/>
      <c r="CNY30" s="80"/>
      <c r="CNZ30" s="80"/>
      <c r="COA30" s="80"/>
      <c r="COB30" s="80"/>
      <c r="COC30" s="80"/>
      <c r="COD30" s="80"/>
      <c r="COE30" s="80"/>
      <c r="COF30" s="80"/>
      <c r="COG30" s="80"/>
      <c r="COH30" s="80"/>
      <c r="COI30" s="80"/>
      <c r="COJ30" s="80"/>
      <c r="COK30" s="80"/>
      <c r="COL30" s="80"/>
      <c r="COM30" s="80"/>
      <c r="CON30" s="80"/>
      <c r="COO30" s="80"/>
      <c r="COP30" s="80"/>
      <c r="COQ30" s="80"/>
      <c r="COR30" s="80"/>
      <c r="COS30" s="80"/>
      <c r="COT30" s="80"/>
      <c r="COU30" s="80"/>
      <c r="COV30" s="80"/>
      <c r="COW30" s="80"/>
      <c r="COX30" s="80"/>
      <c r="COY30" s="80"/>
      <c r="COZ30" s="80"/>
      <c r="CPA30" s="80"/>
      <c r="CPB30" s="80"/>
      <c r="CPC30" s="80"/>
      <c r="CPD30" s="80"/>
      <c r="CPE30" s="80"/>
      <c r="CPF30" s="80"/>
      <c r="CPG30" s="80"/>
      <c r="CPH30" s="80"/>
      <c r="CPI30" s="80"/>
      <c r="CPJ30" s="80"/>
      <c r="CPK30" s="80"/>
      <c r="CPL30" s="80"/>
      <c r="CPM30" s="80"/>
      <c r="CPN30" s="80"/>
      <c r="CPO30" s="80"/>
      <c r="CPP30" s="80"/>
      <c r="CPQ30" s="80"/>
      <c r="CPR30" s="80"/>
      <c r="CPS30" s="80"/>
      <c r="CPT30" s="80"/>
      <c r="CPU30" s="80"/>
      <c r="CPV30" s="80"/>
      <c r="CPW30" s="80"/>
      <c r="CPX30" s="80"/>
      <c r="CPY30" s="80"/>
      <c r="CPZ30" s="80"/>
      <c r="CQA30" s="80"/>
      <c r="CQB30" s="80"/>
      <c r="CQC30" s="80"/>
      <c r="CQD30" s="80"/>
      <c r="CQE30" s="80"/>
      <c r="CQF30" s="80"/>
      <c r="CQG30" s="80"/>
      <c r="CQH30" s="80"/>
      <c r="CQI30" s="80"/>
      <c r="CQJ30" s="80"/>
      <c r="CQK30" s="80"/>
      <c r="CQL30" s="80"/>
      <c r="CQM30" s="80"/>
      <c r="CQN30" s="80"/>
      <c r="CQO30" s="80"/>
      <c r="CQP30" s="80"/>
      <c r="CQQ30" s="80"/>
      <c r="CQR30" s="80"/>
      <c r="CQS30" s="80"/>
      <c r="CQT30" s="80"/>
      <c r="CQU30" s="80"/>
      <c r="CQV30" s="80"/>
      <c r="CQW30" s="80"/>
      <c r="CQX30" s="80"/>
      <c r="CQY30" s="80"/>
      <c r="CQZ30" s="80"/>
      <c r="CRA30" s="80"/>
      <c r="CRB30" s="80"/>
      <c r="CRC30" s="80"/>
      <c r="CRD30" s="80"/>
      <c r="CRE30" s="80"/>
      <c r="CRF30" s="80"/>
      <c r="CRG30" s="80"/>
      <c r="CRH30" s="80"/>
      <c r="CRI30" s="80"/>
      <c r="CRJ30" s="80"/>
      <c r="CRK30" s="80"/>
      <c r="CRL30" s="80"/>
      <c r="CRM30" s="80"/>
      <c r="CRN30" s="80"/>
      <c r="CRO30" s="80"/>
      <c r="CRP30" s="80"/>
      <c r="CRQ30" s="80"/>
      <c r="CRR30" s="80"/>
      <c r="CRS30" s="80"/>
      <c r="CRT30" s="80"/>
      <c r="CRU30" s="80"/>
      <c r="CRV30" s="80"/>
      <c r="CRW30" s="80"/>
      <c r="CRX30" s="80"/>
      <c r="CRY30" s="80"/>
      <c r="CRZ30" s="80"/>
      <c r="CSA30" s="80"/>
      <c r="CSB30" s="80"/>
      <c r="CSC30" s="80"/>
      <c r="CSD30" s="80"/>
      <c r="CSE30" s="80"/>
      <c r="CSF30" s="80"/>
      <c r="CSG30" s="80"/>
      <c r="CSH30" s="80"/>
      <c r="CSI30" s="80"/>
      <c r="CSJ30" s="80"/>
      <c r="CSK30" s="80"/>
      <c r="CSL30" s="80"/>
      <c r="CSM30" s="80"/>
      <c r="CSN30" s="80"/>
      <c r="CSO30" s="80"/>
      <c r="CSP30" s="80"/>
      <c r="CSQ30" s="80"/>
      <c r="CSR30" s="80"/>
      <c r="CSS30" s="80"/>
      <c r="CST30" s="80"/>
      <c r="CSU30" s="80"/>
      <c r="CSV30" s="80"/>
      <c r="CSW30" s="80"/>
      <c r="CSX30" s="80"/>
      <c r="CSY30" s="80"/>
      <c r="CSZ30" s="80"/>
      <c r="CTA30" s="80"/>
      <c r="CTB30" s="80"/>
      <c r="CTC30" s="80"/>
      <c r="CTD30" s="80"/>
      <c r="CTE30" s="80"/>
      <c r="CTF30" s="80"/>
      <c r="CTG30" s="80"/>
      <c r="CTH30" s="80"/>
      <c r="CTI30" s="80"/>
      <c r="CTJ30" s="80"/>
      <c r="CTK30" s="80"/>
      <c r="CTL30" s="80"/>
      <c r="CTM30" s="80"/>
      <c r="CTN30" s="80"/>
      <c r="CTO30" s="80"/>
      <c r="CTP30" s="80"/>
      <c r="CTQ30" s="80"/>
      <c r="CTR30" s="80"/>
      <c r="CTS30" s="80"/>
      <c r="CTT30" s="80"/>
      <c r="CTU30" s="80"/>
      <c r="CTV30" s="80"/>
      <c r="CTW30" s="80"/>
      <c r="CTX30" s="80"/>
      <c r="CTY30" s="80"/>
      <c r="CTZ30" s="80"/>
      <c r="CUA30" s="80"/>
      <c r="CUB30" s="80"/>
      <c r="CUC30" s="80"/>
      <c r="CUD30" s="80"/>
      <c r="CUE30" s="80"/>
      <c r="CUF30" s="80"/>
      <c r="CUG30" s="80"/>
      <c r="CUH30" s="80"/>
      <c r="CUI30" s="80"/>
      <c r="CUJ30" s="80"/>
      <c r="CUK30" s="80"/>
      <c r="CUL30" s="80"/>
      <c r="CUM30" s="80"/>
      <c r="CUN30" s="80"/>
      <c r="CUO30" s="80"/>
      <c r="CUP30" s="80"/>
      <c r="CUQ30" s="80"/>
      <c r="CUR30" s="80"/>
      <c r="CUS30" s="80"/>
      <c r="CUT30" s="80"/>
      <c r="CUU30" s="80"/>
      <c r="CUV30" s="80"/>
      <c r="CUW30" s="80"/>
      <c r="CUX30" s="80"/>
      <c r="CUY30" s="80"/>
      <c r="CUZ30" s="80"/>
      <c r="CVA30" s="80"/>
      <c r="CVB30" s="80"/>
      <c r="CVC30" s="80"/>
      <c r="CVD30" s="80"/>
      <c r="CVE30" s="80"/>
      <c r="CVF30" s="80"/>
      <c r="CVG30" s="80"/>
      <c r="CVH30" s="80"/>
      <c r="CVI30" s="80"/>
      <c r="CVJ30" s="80"/>
      <c r="CVK30" s="80"/>
      <c r="CVL30" s="80"/>
      <c r="CVM30" s="80"/>
      <c r="CVN30" s="80"/>
      <c r="CVO30" s="80"/>
      <c r="CVP30" s="80"/>
      <c r="CVQ30" s="80"/>
      <c r="CVR30" s="80"/>
      <c r="CVS30" s="80"/>
      <c r="CVT30" s="80"/>
      <c r="CVU30" s="80"/>
      <c r="CVV30" s="80"/>
      <c r="CVW30" s="80"/>
      <c r="CVX30" s="80"/>
      <c r="CVY30" s="80"/>
      <c r="CVZ30" s="80"/>
      <c r="CWA30" s="80"/>
      <c r="CWB30" s="80"/>
      <c r="CWC30" s="80"/>
      <c r="CWD30" s="80"/>
      <c r="CWE30" s="80"/>
      <c r="CWF30" s="80"/>
      <c r="CWG30" s="80"/>
      <c r="CWH30" s="80"/>
      <c r="CWI30" s="80"/>
      <c r="CWJ30" s="80"/>
      <c r="CWK30" s="80"/>
      <c r="CWL30" s="80"/>
      <c r="CWM30" s="80"/>
      <c r="CWN30" s="80"/>
      <c r="CWO30" s="80"/>
      <c r="CWP30" s="80"/>
      <c r="CWQ30" s="80"/>
      <c r="CWR30" s="80"/>
      <c r="CWS30" s="80"/>
      <c r="CWT30" s="80"/>
      <c r="CWU30" s="80"/>
      <c r="CWV30" s="80"/>
      <c r="CWW30" s="80"/>
      <c r="CWX30" s="80"/>
      <c r="CWY30" s="80"/>
      <c r="CWZ30" s="80"/>
      <c r="CXA30" s="80"/>
      <c r="CXB30" s="80"/>
      <c r="CXC30" s="80"/>
      <c r="CXD30" s="80"/>
      <c r="CXE30" s="80"/>
      <c r="CXF30" s="80"/>
      <c r="CXG30" s="80"/>
      <c r="CXH30" s="80"/>
      <c r="CXI30" s="80"/>
      <c r="CXJ30" s="80"/>
      <c r="CXK30" s="80"/>
      <c r="CXL30" s="80"/>
      <c r="CXM30" s="80"/>
      <c r="CXN30" s="80"/>
      <c r="CXO30" s="80"/>
      <c r="CXP30" s="80"/>
      <c r="CXQ30" s="80"/>
      <c r="CXR30" s="80"/>
      <c r="CXS30" s="80"/>
      <c r="CXT30" s="80"/>
      <c r="CXU30" s="80"/>
      <c r="CXV30" s="80"/>
      <c r="CXW30" s="80"/>
      <c r="CXX30" s="80"/>
      <c r="CXY30" s="80"/>
      <c r="CXZ30" s="80"/>
      <c r="CYA30" s="80"/>
      <c r="CYB30" s="80"/>
      <c r="CYC30" s="80"/>
      <c r="CYD30" s="80"/>
      <c r="CYE30" s="80"/>
      <c r="CYF30" s="80"/>
      <c r="CYG30" s="80"/>
      <c r="CYH30" s="80"/>
      <c r="CYI30" s="80"/>
      <c r="CYJ30" s="80"/>
      <c r="CYK30" s="80"/>
      <c r="CYL30" s="80"/>
      <c r="CYM30" s="80"/>
      <c r="CYN30" s="80"/>
      <c r="CYO30" s="80"/>
      <c r="CYP30" s="80"/>
      <c r="CYQ30" s="80"/>
      <c r="CYR30" s="80"/>
      <c r="CYS30" s="80"/>
      <c r="CYT30" s="80"/>
      <c r="CYU30" s="80"/>
      <c r="CYV30" s="80"/>
      <c r="CYW30" s="80"/>
      <c r="CYX30" s="80"/>
      <c r="CYY30" s="80"/>
      <c r="CYZ30" s="80"/>
      <c r="CZA30" s="80"/>
      <c r="CZB30" s="80"/>
      <c r="CZC30" s="80"/>
      <c r="CZD30" s="80"/>
      <c r="CZE30" s="80"/>
      <c r="CZF30" s="80"/>
      <c r="CZG30" s="80"/>
      <c r="CZH30" s="80"/>
      <c r="CZI30" s="80"/>
      <c r="CZJ30" s="80"/>
      <c r="CZK30" s="80"/>
      <c r="CZL30" s="80"/>
      <c r="CZM30" s="80"/>
      <c r="CZN30" s="80"/>
      <c r="CZO30" s="80"/>
      <c r="CZP30" s="80"/>
      <c r="CZQ30" s="80"/>
      <c r="CZR30" s="80"/>
      <c r="CZS30" s="80"/>
      <c r="CZT30" s="80"/>
      <c r="CZU30" s="80"/>
      <c r="CZV30" s="80"/>
      <c r="CZW30" s="80"/>
      <c r="CZX30" s="80"/>
      <c r="CZY30" s="80"/>
      <c r="CZZ30" s="80"/>
      <c r="DAA30" s="80"/>
      <c r="DAB30" s="80"/>
      <c r="DAC30" s="80"/>
      <c r="DAD30" s="80"/>
      <c r="DAE30" s="80"/>
      <c r="DAF30" s="80"/>
      <c r="DAG30" s="80"/>
      <c r="DAH30" s="80"/>
      <c r="DAI30" s="80"/>
      <c r="DAJ30" s="80"/>
      <c r="DAK30" s="80"/>
      <c r="DAL30" s="80"/>
      <c r="DAM30" s="80"/>
      <c r="DAN30" s="80"/>
      <c r="DAO30" s="80"/>
      <c r="DAP30" s="80"/>
      <c r="DAQ30" s="80"/>
      <c r="DAR30" s="80"/>
      <c r="DAS30" s="80"/>
      <c r="DAT30" s="80"/>
      <c r="DAU30" s="80"/>
      <c r="DAV30" s="80"/>
      <c r="DAW30" s="80"/>
      <c r="DAX30" s="80"/>
      <c r="DAY30" s="80"/>
      <c r="DAZ30" s="80"/>
      <c r="DBA30" s="80"/>
      <c r="DBB30" s="80"/>
      <c r="DBC30" s="80"/>
      <c r="DBD30" s="80"/>
      <c r="DBE30" s="80"/>
      <c r="DBF30" s="80"/>
      <c r="DBG30" s="80"/>
      <c r="DBH30" s="80"/>
      <c r="DBI30" s="80"/>
      <c r="DBJ30" s="80"/>
      <c r="DBK30" s="80"/>
      <c r="DBL30" s="80"/>
      <c r="DBM30" s="80"/>
      <c r="DBN30" s="80"/>
      <c r="DBO30" s="80"/>
      <c r="DBP30" s="80"/>
      <c r="DBQ30" s="80"/>
      <c r="DBR30" s="80"/>
      <c r="DBS30" s="80"/>
      <c r="DBT30" s="80"/>
      <c r="DBU30" s="80"/>
      <c r="DBV30" s="80"/>
      <c r="DBW30" s="80"/>
      <c r="DBX30" s="80"/>
      <c r="DBY30" s="80"/>
      <c r="DBZ30" s="80"/>
      <c r="DCA30" s="80"/>
      <c r="DCB30" s="80"/>
      <c r="DCC30" s="80"/>
      <c r="DCD30" s="80"/>
      <c r="DCE30" s="80"/>
      <c r="DCF30" s="80"/>
      <c r="DCG30" s="80"/>
      <c r="DCH30" s="80"/>
      <c r="DCI30" s="80"/>
      <c r="DCJ30" s="80"/>
      <c r="DCK30" s="80"/>
      <c r="DCL30" s="80"/>
      <c r="DCM30" s="80"/>
      <c r="DCN30" s="80"/>
      <c r="DCO30" s="80"/>
      <c r="DCP30" s="80"/>
      <c r="DCQ30" s="80"/>
      <c r="DCR30" s="80"/>
      <c r="DCS30" s="80"/>
      <c r="DCT30" s="80"/>
      <c r="DCU30" s="80"/>
      <c r="DCV30" s="80"/>
      <c r="DCW30" s="80"/>
      <c r="DCX30" s="80"/>
      <c r="DCY30" s="80"/>
      <c r="DCZ30" s="80"/>
      <c r="DDA30" s="80"/>
      <c r="DDB30" s="80"/>
      <c r="DDC30" s="80"/>
      <c r="DDD30" s="80"/>
      <c r="DDE30" s="80"/>
      <c r="DDF30" s="80"/>
      <c r="DDG30" s="80"/>
      <c r="DDH30" s="80"/>
      <c r="DDI30" s="80"/>
      <c r="DDJ30" s="80"/>
      <c r="DDK30" s="80"/>
      <c r="DDL30" s="80"/>
      <c r="DDM30" s="80"/>
      <c r="DDN30" s="80"/>
      <c r="DDO30" s="80"/>
      <c r="DDP30" s="80"/>
      <c r="DDQ30" s="80"/>
      <c r="DDR30" s="80"/>
      <c r="DDS30" s="80"/>
      <c r="DDT30" s="80"/>
      <c r="DDU30" s="80"/>
      <c r="DDV30" s="80"/>
      <c r="DDW30" s="80"/>
      <c r="DDX30" s="80"/>
      <c r="DDY30" s="80"/>
      <c r="DDZ30" s="80"/>
      <c r="DEA30" s="80"/>
      <c r="DEB30" s="80"/>
      <c r="DEC30" s="80"/>
      <c r="DED30" s="80"/>
      <c r="DEE30" s="80"/>
      <c r="DEF30" s="80"/>
      <c r="DEG30" s="80"/>
      <c r="DEH30" s="80"/>
      <c r="DEI30" s="80"/>
      <c r="DEJ30" s="80"/>
      <c r="DEK30" s="80"/>
      <c r="DEL30" s="80"/>
      <c r="DEM30" s="80"/>
      <c r="DEN30" s="80"/>
      <c r="DEO30" s="80"/>
      <c r="DEP30" s="80"/>
      <c r="DEQ30" s="80"/>
      <c r="DER30" s="80"/>
      <c r="DES30" s="80"/>
      <c r="DET30" s="80"/>
      <c r="DEU30" s="80"/>
      <c r="DEV30" s="80"/>
      <c r="DEW30" s="80"/>
      <c r="DEX30" s="80"/>
      <c r="DEY30" s="80"/>
      <c r="DEZ30" s="80"/>
      <c r="DFA30" s="80"/>
      <c r="DFB30" s="80"/>
      <c r="DFC30" s="80"/>
      <c r="DFD30" s="80"/>
      <c r="DFE30" s="80"/>
      <c r="DFF30" s="80"/>
      <c r="DFG30" s="80"/>
      <c r="DFH30" s="80"/>
      <c r="DFI30" s="80"/>
      <c r="DFJ30" s="80"/>
      <c r="DFK30" s="80"/>
      <c r="DFL30" s="80"/>
      <c r="DFM30" s="80"/>
      <c r="DFN30" s="80"/>
      <c r="DFO30" s="80"/>
      <c r="DFP30" s="80"/>
      <c r="DFQ30" s="80"/>
      <c r="DFR30" s="80"/>
      <c r="DFS30" s="80"/>
      <c r="DFT30" s="80"/>
      <c r="DFU30" s="80"/>
      <c r="DFV30" s="80"/>
      <c r="DFW30" s="80"/>
      <c r="DFX30" s="80"/>
      <c r="DFY30" s="80"/>
      <c r="DFZ30" s="80"/>
      <c r="DGA30" s="80"/>
      <c r="DGB30" s="80"/>
      <c r="DGC30" s="80"/>
      <c r="DGD30" s="80"/>
      <c r="DGE30" s="80"/>
      <c r="DGF30" s="80"/>
      <c r="DGG30" s="80"/>
      <c r="DGH30" s="80"/>
      <c r="DGI30" s="80"/>
      <c r="DGJ30" s="80"/>
      <c r="DGK30" s="80"/>
      <c r="DGL30" s="80"/>
      <c r="DGM30" s="80"/>
      <c r="DGN30" s="80"/>
      <c r="DGO30" s="80"/>
      <c r="DGP30" s="80"/>
      <c r="DGQ30" s="80"/>
      <c r="DGR30" s="80"/>
      <c r="DGS30" s="80"/>
      <c r="DGT30" s="80"/>
      <c r="DGU30" s="80"/>
      <c r="DGV30" s="80"/>
      <c r="DGW30" s="80"/>
      <c r="DGX30" s="80"/>
      <c r="DGY30" s="80"/>
      <c r="DGZ30" s="80"/>
      <c r="DHA30" s="80"/>
      <c r="DHB30" s="80"/>
      <c r="DHC30" s="80"/>
      <c r="DHD30" s="80"/>
      <c r="DHE30" s="80"/>
      <c r="DHF30" s="80"/>
      <c r="DHG30" s="80"/>
      <c r="DHH30" s="80"/>
      <c r="DHI30" s="80"/>
      <c r="DHJ30" s="80"/>
      <c r="DHK30" s="80"/>
      <c r="DHL30" s="80"/>
      <c r="DHM30" s="80"/>
      <c r="DHN30" s="80"/>
      <c r="DHO30" s="80"/>
      <c r="DHP30" s="80"/>
      <c r="DHQ30" s="80"/>
      <c r="DHR30" s="80"/>
      <c r="DHS30" s="80"/>
      <c r="DHT30" s="80"/>
      <c r="DHU30" s="80"/>
      <c r="DHV30" s="80"/>
      <c r="DHW30" s="80"/>
      <c r="DHX30" s="80"/>
      <c r="DHY30" s="80"/>
      <c r="DHZ30" s="80"/>
      <c r="DIA30" s="80"/>
      <c r="DIB30" s="80"/>
      <c r="DIC30" s="80"/>
      <c r="DID30" s="80"/>
      <c r="DIE30" s="80"/>
      <c r="DIF30" s="80"/>
      <c r="DIG30" s="80"/>
      <c r="DIH30" s="80"/>
      <c r="DII30" s="80"/>
      <c r="DIJ30" s="80"/>
      <c r="DIK30" s="80"/>
      <c r="DIL30" s="80"/>
      <c r="DIM30" s="80"/>
      <c r="DIN30" s="80"/>
      <c r="DIO30" s="80"/>
      <c r="DIP30" s="80"/>
      <c r="DIQ30" s="80"/>
      <c r="DIR30" s="80"/>
      <c r="DIS30" s="80"/>
      <c r="DIT30" s="80"/>
      <c r="DIU30" s="80"/>
      <c r="DIV30" s="80"/>
      <c r="DIW30" s="80"/>
      <c r="DIX30" s="80"/>
      <c r="DIY30" s="80"/>
      <c r="DIZ30" s="80"/>
      <c r="DJA30" s="80"/>
      <c r="DJB30" s="80"/>
      <c r="DJC30" s="80"/>
      <c r="DJD30" s="80"/>
      <c r="DJE30" s="80"/>
      <c r="DJF30" s="80"/>
      <c r="DJG30" s="80"/>
      <c r="DJH30" s="80"/>
      <c r="DJI30" s="80"/>
      <c r="DJJ30" s="80"/>
      <c r="DJK30" s="80"/>
      <c r="DJL30" s="80"/>
      <c r="DJM30" s="80"/>
      <c r="DJN30" s="80"/>
      <c r="DJO30" s="80"/>
      <c r="DJP30" s="80"/>
      <c r="DJQ30" s="80"/>
      <c r="DJR30" s="80"/>
      <c r="DJS30" s="80"/>
      <c r="DJT30" s="80"/>
      <c r="DJU30" s="80"/>
      <c r="DJV30" s="80"/>
      <c r="DJW30" s="80"/>
      <c r="DJX30" s="80"/>
      <c r="DJY30" s="80"/>
      <c r="DJZ30" s="80"/>
      <c r="DKA30" s="80"/>
      <c r="DKB30" s="80"/>
      <c r="DKC30" s="80"/>
      <c r="DKD30" s="80"/>
      <c r="DKE30" s="80"/>
      <c r="DKF30" s="80"/>
      <c r="DKG30" s="80"/>
      <c r="DKH30" s="80"/>
      <c r="DKI30" s="80"/>
      <c r="DKJ30" s="80"/>
      <c r="DKK30" s="80"/>
      <c r="DKL30" s="80"/>
      <c r="DKM30" s="80"/>
      <c r="DKN30" s="80"/>
      <c r="DKO30" s="80"/>
      <c r="DKP30" s="80"/>
      <c r="DKQ30" s="80"/>
      <c r="DKR30" s="80"/>
      <c r="DKS30" s="80"/>
      <c r="DKT30" s="80"/>
      <c r="DKU30" s="80"/>
      <c r="DKV30" s="80"/>
      <c r="DKW30" s="80"/>
      <c r="DKX30" s="80"/>
      <c r="DKY30" s="80"/>
      <c r="DKZ30" s="80"/>
      <c r="DLA30" s="80"/>
      <c r="DLB30" s="80"/>
      <c r="DLC30" s="80"/>
      <c r="DLD30" s="80"/>
      <c r="DLE30" s="80"/>
      <c r="DLF30" s="80"/>
      <c r="DLG30" s="80"/>
      <c r="DLH30" s="80"/>
      <c r="DLI30" s="80"/>
      <c r="DLJ30" s="80"/>
      <c r="DLK30" s="80"/>
      <c r="DLL30" s="80"/>
      <c r="DLM30" s="80"/>
      <c r="DLN30" s="80"/>
      <c r="DLO30" s="80"/>
      <c r="DLP30" s="80"/>
      <c r="DLQ30" s="80"/>
      <c r="DLR30" s="80"/>
      <c r="DLS30" s="80"/>
      <c r="DLT30" s="80"/>
      <c r="DLU30" s="80"/>
      <c r="DLV30" s="80"/>
      <c r="DLW30" s="80"/>
      <c r="DLX30" s="80"/>
      <c r="DLY30" s="80"/>
      <c r="DLZ30" s="80"/>
      <c r="DMA30" s="80"/>
      <c r="DMB30" s="80"/>
      <c r="DMC30" s="80"/>
      <c r="DMD30" s="80"/>
      <c r="DME30" s="80"/>
      <c r="DMF30" s="80"/>
      <c r="DMG30" s="80"/>
      <c r="DMH30" s="80"/>
      <c r="DMI30" s="80"/>
      <c r="DMJ30" s="80"/>
      <c r="DMK30" s="80"/>
      <c r="DML30" s="80"/>
      <c r="DMM30" s="80"/>
      <c r="DMN30" s="80"/>
      <c r="DMO30" s="80"/>
      <c r="DMP30" s="80"/>
      <c r="DMQ30" s="80"/>
      <c r="DMR30" s="80"/>
      <c r="DMS30" s="80"/>
      <c r="DMT30" s="80"/>
      <c r="DMU30" s="80"/>
      <c r="DMV30" s="80"/>
      <c r="DMW30" s="80"/>
      <c r="DMX30" s="80"/>
      <c r="DMY30" s="80"/>
      <c r="DMZ30" s="80"/>
      <c r="DNA30" s="80"/>
      <c r="DNB30" s="80"/>
      <c r="DNC30" s="80"/>
      <c r="DND30" s="80"/>
      <c r="DNE30" s="80"/>
      <c r="DNF30" s="80"/>
      <c r="DNG30" s="80"/>
      <c r="DNH30" s="80"/>
      <c r="DNI30" s="80"/>
      <c r="DNJ30" s="80"/>
      <c r="DNK30" s="80"/>
      <c r="DNL30" s="80"/>
      <c r="DNM30" s="80"/>
      <c r="DNN30" s="80"/>
      <c r="DNO30" s="80"/>
      <c r="DNP30" s="80"/>
      <c r="DNQ30" s="80"/>
      <c r="DNR30" s="80"/>
      <c r="DNS30" s="80"/>
      <c r="DNT30" s="80"/>
      <c r="DNU30" s="80"/>
      <c r="DNV30" s="80"/>
      <c r="DNW30" s="80"/>
      <c r="DNX30" s="80"/>
      <c r="DNY30" s="80"/>
      <c r="DNZ30" s="80"/>
      <c r="DOA30" s="80"/>
      <c r="DOB30" s="80"/>
      <c r="DOC30" s="80"/>
      <c r="DOD30" s="80"/>
      <c r="DOE30" s="80"/>
      <c r="DOF30" s="80"/>
      <c r="DOG30" s="80"/>
      <c r="DOH30" s="80"/>
      <c r="DOI30" s="80"/>
      <c r="DOJ30" s="80"/>
      <c r="DOK30" s="80"/>
      <c r="DOL30" s="80"/>
      <c r="DOM30" s="80"/>
      <c r="DON30" s="80"/>
      <c r="DOO30" s="80"/>
      <c r="DOP30" s="80"/>
      <c r="DOQ30" s="80"/>
      <c r="DOR30" s="80"/>
      <c r="DOS30" s="80"/>
      <c r="DOT30" s="80"/>
      <c r="DOU30" s="80"/>
      <c r="DOV30" s="80"/>
      <c r="DOW30" s="80"/>
      <c r="DOX30" s="80"/>
      <c r="DOY30" s="80"/>
      <c r="DOZ30" s="80"/>
      <c r="DPA30" s="80"/>
      <c r="DPB30" s="80"/>
      <c r="DPC30" s="80"/>
      <c r="DPD30" s="80"/>
      <c r="DPE30" s="80"/>
      <c r="DPF30" s="80"/>
      <c r="DPG30" s="80"/>
      <c r="DPH30" s="80"/>
      <c r="DPI30" s="80"/>
      <c r="DPJ30" s="80"/>
      <c r="DPK30" s="80"/>
      <c r="DPL30" s="80"/>
      <c r="DPM30" s="80"/>
      <c r="DPN30" s="80"/>
      <c r="DPO30" s="80"/>
      <c r="DPP30" s="80"/>
      <c r="DPQ30" s="80"/>
      <c r="DPR30" s="80"/>
      <c r="DPS30" s="80"/>
      <c r="DPT30" s="80"/>
      <c r="DPU30" s="80"/>
      <c r="DPV30" s="80"/>
      <c r="DPW30" s="80"/>
      <c r="DPX30" s="80"/>
      <c r="DPY30" s="80"/>
      <c r="DPZ30" s="80"/>
      <c r="DQA30" s="80"/>
      <c r="DQB30" s="80"/>
      <c r="DQC30" s="80"/>
      <c r="DQD30" s="80"/>
      <c r="DQE30" s="80"/>
      <c r="DQF30" s="80"/>
      <c r="DQG30" s="80"/>
      <c r="DQH30" s="80"/>
      <c r="DQI30" s="80"/>
      <c r="DQJ30" s="80"/>
      <c r="DQK30" s="80"/>
      <c r="DQL30" s="80"/>
      <c r="DQM30" s="80"/>
      <c r="DQN30" s="80"/>
      <c r="DQO30" s="80"/>
      <c r="DQP30" s="80"/>
      <c r="DQQ30" s="80"/>
      <c r="DQR30" s="80"/>
      <c r="DQS30" s="80"/>
      <c r="DQT30" s="80"/>
      <c r="DQU30" s="80"/>
      <c r="DQV30" s="80"/>
      <c r="DQW30" s="80"/>
      <c r="DQX30" s="80"/>
      <c r="DQY30" s="80"/>
      <c r="DQZ30" s="80"/>
      <c r="DRA30" s="80"/>
      <c r="DRB30" s="80"/>
      <c r="DRC30" s="80"/>
      <c r="DRD30" s="80"/>
      <c r="DRE30" s="80"/>
      <c r="DRF30" s="80"/>
      <c r="DRG30" s="80"/>
      <c r="DRH30" s="80"/>
      <c r="DRI30" s="80"/>
      <c r="DRJ30" s="80"/>
      <c r="DRK30" s="80"/>
      <c r="DRL30" s="80"/>
      <c r="DRM30" s="80"/>
      <c r="DRN30" s="80"/>
      <c r="DRO30" s="80"/>
      <c r="DRP30" s="80"/>
      <c r="DRQ30" s="80"/>
      <c r="DRR30" s="80"/>
      <c r="DRS30" s="80"/>
      <c r="DRT30" s="80"/>
      <c r="DRU30" s="80"/>
      <c r="DRV30" s="80"/>
      <c r="DRW30" s="80"/>
      <c r="DRX30" s="80"/>
      <c r="DRY30" s="80"/>
      <c r="DRZ30" s="80"/>
      <c r="DSA30" s="80"/>
      <c r="DSB30" s="80"/>
      <c r="DSC30" s="80"/>
      <c r="DSD30" s="80"/>
      <c r="DSE30" s="80"/>
      <c r="DSF30" s="80"/>
      <c r="DSG30" s="80"/>
      <c r="DSH30" s="80"/>
      <c r="DSI30" s="80"/>
      <c r="DSJ30" s="80"/>
      <c r="DSK30" s="80"/>
      <c r="DSL30" s="80"/>
      <c r="DSM30" s="80"/>
      <c r="DSN30" s="80"/>
      <c r="DSO30" s="80"/>
      <c r="DSP30" s="80"/>
      <c r="DSQ30" s="80"/>
      <c r="DSR30" s="80"/>
      <c r="DSS30" s="80"/>
      <c r="DST30" s="80"/>
      <c r="DSU30" s="80"/>
      <c r="DSV30" s="80"/>
      <c r="DSW30" s="80"/>
      <c r="DSX30" s="80"/>
      <c r="DSY30" s="80"/>
      <c r="DSZ30" s="80"/>
      <c r="DTA30" s="80"/>
      <c r="DTB30" s="80"/>
      <c r="DTC30" s="80"/>
      <c r="DTD30" s="80"/>
      <c r="DTE30" s="80"/>
      <c r="DTF30" s="80"/>
      <c r="DTG30" s="80"/>
      <c r="DTH30" s="80"/>
      <c r="DTI30" s="80"/>
      <c r="DTJ30" s="80"/>
      <c r="DTK30" s="80"/>
      <c r="DTL30" s="80"/>
      <c r="DTM30" s="80"/>
      <c r="DTN30" s="80"/>
      <c r="DTO30" s="80"/>
      <c r="DTP30" s="80"/>
      <c r="DTQ30" s="80"/>
      <c r="DTR30" s="80"/>
      <c r="DTS30" s="80"/>
      <c r="DTT30" s="80"/>
      <c r="DTU30" s="80"/>
      <c r="DTV30" s="80"/>
      <c r="DTW30" s="80"/>
      <c r="DTX30" s="80"/>
      <c r="DTY30" s="80"/>
      <c r="DTZ30" s="80"/>
      <c r="DUA30" s="80"/>
      <c r="DUB30" s="80"/>
      <c r="DUC30" s="80"/>
      <c r="DUD30" s="80"/>
      <c r="DUE30" s="80"/>
      <c r="DUF30" s="80"/>
      <c r="DUG30" s="80"/>
      <c r="DUH30" s="80"/>
      <c r="DUI30" s="80"/>
      <c r="DUJ30" s="80"/>
      <c r="DUK30" s="80"/>
      <c r="DUL30" s="80"/>
      <c r="DUM30" s="80"/>
      <c r="DUN30" s="80"/>
      <c r="DUO30" s="80"/>
      <c r="DUP30" s="80"/>
      <c r="DUQ30" s="80"/>
      <c r="DUR30" s="80"/>
      <c r="DUS30" s="80"/>
      <c r="DUT30" s="80"/>
      <c r="DUU30" s="80"/>
      <c r="DUV30" s="80"/>
      <c r="DUW30" s="80"/>
      <c r="DUX30" s="80"/>
      <c r="DUY30" s="80"/>
      <c r="DUZ30" s="80"/>
      <c r="DVA30" s="80"/>
      <c r="DVB30" s="80"/>
      <c r="DVC30" s="80"/>
      <c r="DVD30" s="80"/>
      <c r="DVE30" s="80"/>
      <c r="DVF30" s="80"/>
      <c r="DVG30" s="80"/>
      <c r="DVH30" s="80"/>
      <c r="DVI30" s="80"/>
      <c r="DVJ30" s="80"/>
      <c r="DVK30" s="80"/>
      <c r="DVL30" s="80"/>
      <c r="DVM30" s="80"/>
      <c r="DVN30" s="80"/>
      <c r="DVO30" s="80"/>
      <c r="DVP30" s="80"/>
      <c r="DVQ30" s="80"/>
      <c r="DVR30" s="80"/>
      <c r="DVS30" s="80"/>
      <c r="DVT30" s="80"/>
      <c r="DVU30" s="80"/>
      <c r="DVV30" s="80"/>
      <c r="DVW30" s="80"/>
      <c r="DVX30" s="80"/>
      <c r="DVY30" s="80"/>
      <c r="DVZ30" s="80"/>
      <c r="DWA30" s="80"/>
      <c r="DWB30" s="80"/>
      <c r="DWC30" s="80"/>
      <c r="DWD30" s="80"/>
      <c r="DWE30" s="80"/>
      <c r="DWF30" s="80"/>
      <c r="DWG30" s="80"/>
      <c r="DWH30" s="80"/>
      <c r="DWI30" s="80"/>
      <c r="DWJ30" s="80"/>
      <c r="DWK30" s="80"/>
      <c r="DWL30" s="80"/>
      <c r="DWM30" s="80"/>
      <c r="DWN30" s="80"/>
      <c r="DWO30" s="80"/>
      <c r="DWP30" s="80"/>
      <c r="DWQ30" s="80"/>
      <c r="DWR30" s="80"/>
      <c r="DWS30" s="80"/>
      <c r="DWT30" s="80"/>
      <c r="DWU30" s="80"/>
      <c r="DWV30" s="80"/>
      <c r="DWW30" s="80"/>
      <c r="DWX30" s="80"/>
      <c r="DWY30" s="80"/>
      <c r="DWZ30" s="80"/>
      <c r="DXA30" s="80"/>
      <c r="DXB30" s="80"/>
      <c r="DXC30" s="80"/>
      <c r="DXD30" s="80"/>
      <c r="DXE30" s="80"/>
      <c r="DXF30" s="80"/>
      <c r="DXG30" s="80"/>
      <c r="DXH30" s="80"/>
      <c r="DXI30" s="80"/>
      <c r="DXJ30" s="80"/>
      <c r="DXK30" s="80"/>
      <c r="DXL30" s="80"/>
      <c r="DXM30" s="80"/>
      <c r="DXN30" s="80"/>
      <c r="DXO30" s="80"/>
      <c r="DXP30" s="80"/>
      <c r="DXQ30" s="80"/>
      <c r="DXR30" s="80"/>
      <c r="DXS30" s="80"/>
      <c r="DXT30" s="80"/>
      <c r="DXU30" s="80"/>
      <c r="DXV30" s="80"/>
      <c r="DXW30" s="80"/>
      <c r="DXX30" s="80"/>
      <c r="DXY30" s="80"/>
      <c r="DXZ30" s="80"/>
      <c r="DYA30" s="80"/>
      <c r="DYB30" s="80"/>
      <c r="DYC30" s="80"/>
      <c r="DYD30" s="80"/>
      <c r="DYE30" s="80"/>
      <c r="DYF30" s="80"/>
      <c r="DYG30" s="80"/>
      <c r="DYH30" s="80"/>
      <c r="DYI30" s="80"/>
      <c r="DYJ30" s="80"/>
      <c r="DYK30" s="80"/>
      <c r="DYL30" s="80"/>
      <c r="DYM30" s="80"/>
      <c r="DYN30" s="80"/>
      <c r="DYO30" s="80"/>
      <c r="DYP30" s="80"/>
      <c r="DYQ30" s="80"/>
      <c r="DYR30" s="80"/>
      <c r="DYS30" s="80"/>
      <c r="DYT30" s="80"/>
      <c r="DYU30" s="80"/>
      <c r="DYV30" s="80"/>
      <c r="DYW30" s="80"/>
      <c r="DYX30" s="80"/>
      <c r="DYY30" s="80"/>
      <c r="DYZ30" s="80"/>
      <c r="DZA30" s="80"/>
      <c r="DZB30" s="80"/>
      <c r="DZC30" s="80"/>
      <c r="DZD30" s="80"/>
      <c r="DZE30" s="80"/>
      <c r="DZF30" s="80"/>
      <c r="DZG30" s="80"/>
      <c r="DZH30" s="80"/>
      <c r="DZI30" s="80"/>
      <c r="DZJ30" s="80"/>
      <c r="DZK30" s="80"/>
      <c r="DZL30" s="80"/>
      <c r="DZM30" s="80"/>
      <c r="DZN30" s="80"/>
      <c r="DZO30" s="80"/>
      <c r="DZP30" s="80"/>
      <c r="DZQ30" s="80"/>
      <c r="DZR30" s="80"/>
      <c r="DZS30" s="80"/>
      <c r="DZT30" s="80"/>
      <c r="DZU30" s="80"/>
      <c r="DZV30" s="80"/>
      <c r="DZW30" s="80"/>
      <c r="DZX30" s="80"/>
      <c r="DZY30" s="80"/>
      <c r="DZZ30" s="80"/>
      <c r="EAA30" s="80"/>
      <c r="EAB30" s="80"/>
      <c r="EAC30" s="80"/>
      <c r="EAD30" s="80"/>
      <c r="EAE30" s="80"/>
      <c r="EAF30" s="80"/>
      <c r="EAG30" s="80"/>
      <c r="EAH30" s="80"/>
      <c r="EAI30" s="80"/>
      <c r="EAJ30" s="80"/>
      <c r="EAK30" s="80"/>
      <c r="EAL30" s="80"/>
      <c r="EAM30" s="80"/>
      <c r="EAN30" s="80"/>
      <c r="EAO30" s="80"/>
      <c r="EAP30" s="80"/>
      <c r="EAQ30" s="80"/>
      <c r="EAR30" s="80"/>
      <c r="EAS30" s="80"/>
      <c r="EAT30" s="80"/>
      <c r="EAU30" s="80"/>
      <c r="EAV30" s="80"/>
      <c r="EAW30" s="80"/>
      <c r="EAX30" s="80"/>
      <c r="EAY30" s="80"/>
      <c r="EAZ30" s="80"/>
      <c r="EBA30" s="80"/>
      <c r="EBB30" s="80"/>
      <c r="EBC30" s="80"/>
      <c r="EBD30" s="80"/>
      <c r="EBE30" s="80"/>
      <c r="EBF30" s="80"/>
      <c r="EBG30" s="80"/>
      <c r="EBH30" s="80"/>
      <c r="EBI30" s="80"/>
      <c r="EBJ30" s="80"/>
      <c r="EBK30" s="80"/>
      <c r="EBL30" s="80"/>
      <c r="EBM30" s="80"/>
      <c r="EBN30" s="80"/>
      <c r="EBO30" s="80"/>
      <c r="EBP30" s="80"/>
      <c r="EBQ30" s="80"/>
      <c r="EBR30" s="80"/>
      <c r="EBS30" s="80"/>
      <c r="EBT30" s="80"/>
      <c r="EBU30" s="80"/>
      <c r="EBV30" s="80"/>
      <c r="EBW30" s="80"/>
      <c r="EBX30" s="80"/>
      <c r="EBY30" s="80"/>
      <c r="EBZ30" s="80"/>
      <c r="ECA30" s="80"/>
      <c r="ECB30" s="80"/>
      <c r="ECC30" s="80"/>
      <c r="ECD30" s="80"/>
      <c r="ECE30" s="80"/>
      <c r="ECF30" s="80"/>
      <c r="ECG30" s="80"/>
      <c r="ECH30" s="80"/>
      <c r="ECI30" s="80"/>
      <c r="ECJ30" s="80"/>
      <c r="ECK30" s="80"/>
      <c r="ECL30" s="80"/>
      <c r="ECM30" s="80"/>
      <c r="ECN30" s="80"/>
      <c r="ECO30" s="80"/>
      <c r="ECP30" s="80"/>
      <c r="ECQ30" s="80"/>
      <c r="ECR30" s="80"/>
      <c r="ECS30" s="80"/>
      <c r="ECT30" s="80"/>
      <c r="ECU30" s="80"/>
      <c r="ECV30" s="80"/>
      <c r="ECW30" s="80"/>
      <c r="ECX30" s="80"/>
      <c r="ECY30" s="80"/>
      <c r="ECZ30" s="80"/>
      <c r="EDA30" s="80"/>
      <c r="EDB30" s="80"/>
      <c r="EDC30" s="80"/>
      <c r="EDD30" s="80"/>
      <c r="EDE30" s="80"/>
      <c r="EDF30" s="80"/>
      <c r="EDG30" s="80"/>
      <c r="EDH30" s="80"/>
      <c r="EDI30" s="80"/>
      <c r="EDJ30" s="80"/>
      <c r="EDK30" s="80"/>
      <c r="EDL30" s="80"/>
      <c r="EDM30" s="80"/>
      <c r="EDN30" s="80"/>
      <c r="EDO30" s="80"/>
      <c r="EDP30" s="80"/>
      <c r="EDQ30" s="80"/>
      <c r="EDR30" s="80"/>
      <c r="EDS30" s="80"/>
      <c r="EDT30" s="80"/>
      <c r="EDU30" s="80"/>
      <c r="EDV30" s="80"/>
      <c r="EDW30" s="80"/>
      <c r="EDX30" s="80"/>
      <c r="EDY30" s="80"/>
      <c r="EDZ30" s="80"/>
      <c r="EEA30" s="80"/>
      <c r="EEB30" s="80"/>
      <c r="EEC30" s="80"/>
      <c r="EED30" s="80"/>
      <c r="EEE30" s="80"/>
      <c r="EEF30" s="80"/>
      <c r="EEG30" s="80"/>
      <c r="EEH30" s="80"/>
      <c r="EEI30" s="80"/>
      <c r="EEJ30" s="80"/>
      <c r="EEK30" s="80"/>
      <c r="EEL30" s="80"/>
      <c r="EEM30" s="80"/>
      <c r="EEN30" s="80"/>
      <c r="EEO30" s="80"/>
      <c r="EEP30" s="80"/>
      <c r="EEQ30" s="80"/>
      <c r="EER30" s="80"/>
      <c r="EES30" s="80"/>
      <c r="EET30" s="80"/>
      <c r="EEU30" s="80"/>
      <c r="EEV30" s="80"/>
      <c r="EEW30" s="80"/>
      <c r="EEX30" s="80"/>
      <c r="EEY30" s="80"/>
      <c r="EEZ30" s="80"/>
      <c r="EFA30" s="80"/>
      <c r="EFB30" s="80"/>
      <c r="EFC30" s="80"/>
      <c r="EFD30" s="80"/>
      <c r="EFE30" s="80"/>
      <c r="EFF30" s="80"/>
      <c r="EFG30" s="80"/>
      <c r="EFH30" s="80"/>
      <c r="EFI30" s="80"/>
      <c r="EFJ30" s="80"/>
      <c r="EFK30" s="80"/>
      <c r="EFL30" s="80"/>
      <c r="EFM30" s="80"/>
      <c r="EFN30" s="80"/>
      <c r="EFO30" s="80"/>
      <c r="EFP30" s="80"/>
      <c r="EFQ30" s="80"/>
      <c r="EFR30" s="80"/>
      <c r="EFS30" s="80"/>
      <c r="EFT30" s="80"/>
      <c r="EFU30" s="80"/>
      <c r="EFV30" s="80"/>
      <c r="EFW30" s="80"/>
      <c r="EFX30" s="80"/>
      <c r="EFY30" s="80"/>
      <c r="EFZ30" s="80"/>
      <c r="EGA30" s="80"/>
      <c r="EGB30" s="80"/>
      <c r="EGC30" s="80"/>
      <c r="EGD30" s="80"/>
      <c r="EGE30" s="80"/>
      <c r="EGF30" s="80"/>
      <c r="EGG30" s="80"/>
      <c r="EGH30" s="80"/>
      <c r="EGI30" s="80"/>
      <c r="EGJ30" s="80"/>
      <c r="EGK30" s="80"/>
      <c r="EGL30" s="80"/>
      <c r="EGM30" s="80"/>
      <c r="EGN30" s="80"/>
      <c r="EGO30" s="80"/>
      <c r="EGP30" s="80"/>
      <c r="EGQ30" s="80"/>
      <c r="EGR30" s="80"/>
      <c r="EGS30" s="80"/>
      <c r="EGT30" s="80"/>
      <c r="EGU30" s="80"/>
      <c r="EGV30" s="80"/>
      <c r="EGW30" s="80"/>
      <c r="EGX30" s="80"/>
      <c r="EGY30" s="80"/>
      <c r="EGZ30" s="80"/>
      <c r="EHA30" s="80"/>
      <c r="EHB30" s="80"/>
      <c r="EHC30" s="80"/>
      <c r="EHD30" s="80"/>
      <c r="EHE30" s="80"/>
      <c r="EHF30" s="80"/>
      <c r="EHG30" s="80"/>
      <c r="EHH30" s="80"/>
      <c r="EHI30" s="80"/>
      <c r="EHJ30" s="80"/>
      <c r="EHK30" s="80"/>
      <c r="EHL30" s="80"/>
      <c r="EHM30" s="80"/>
      <c r="EHN30" s="80"/>
      <c r="EHO30" s="80"/>
      <c r="EHP30" s="80"/>
      <c r="EHQ30" s="80"/>
      <c r="EHR30" s="80"/>
      <c r="EHS30" s="80"/>
      <c r="EHT30" s="80"/>
      <c r="EHU30" s="80"/>
      <c r="EHV30" s="80"/>
      <c r="EHW30" s="80"/>
      <c r="EHX30" s="80"/>
      <c r="EHY30" s="80"/>
      <c r="EHZ30" s="80"/>
      <c r="EIA30" s="80"/>
      <c r="EIB30" s="80"/>
      <c r="EIC30" s="80"/>
      <c r="EID30" s="80"/>
      <c r="EIE30" s="80"/>
      <c r="EIF30" s="80"/>
      <c r="EIG30" s="80"/>
      <c r="EIH30" s="80"/>
      <c r="EII30" s="80"/>
      <c r="EIJ30" s="80"/>
      <c r="EIK30" s="80"/>
      <c r="EIL30" s="80"/>
      <c r="EIM30" s="80"/>
      <c r="EIN30" s="80"/>
      <c r="EIO30" s="80"/>
      <c r="EIP30" s="80"/>
      <c r="EIQ30" s="80"/>
      <c r="EIR30" s="80"/>
      <c r="EIS30" s="80"/>
      <c r="EIT30" s="80"/>
      <c r="EIU30" s="80"/>
      <c r="EIV30" s="80"/>
      <c r="EIW30" s="80"/>
      <c r="EIX30" s="80"/>
      <c r="EIY30" s="80"/>
      <c r="EIZ30" s="80"/>
      <c r="EJA30" s="80"/>
      <c r="EJB30" s="80"/>
      <c r="EJC30" s="80"/>
      <c r="EJD30" s="80"/>
      <c r="EJE30" s="80"/>
      <c r="EJF30" s="80"/>
      <c r="EJG30" s="80"/>
      <c r="EJH30" s="80"/>
      <c r="EJI30" s="80"/>
      <c r="EJJ30" s="80"/>
      <c r="EJK30" s="80"/>
      <c r="EJL30" s="80"/>
      <c r="EJM30" s="80"/>
      <c r="EJN30" s="80"/>
      <c r="EJO30" s="80"/>
      <c r="EJP30" s="80"/>
      <c r="EJQ30" s="80"/>
      <c r="EJR30" s="80"/>
      <c r="EJS30" s="80"/>
      <c r="EJT30" s="80"/>
      <c r="EJU30" s="80"/>
      <c r="EJV30" s="80"/>
      <c r="EJW30" s="80"/>
      <c r="EJX30" s="80"/>
      <c r="EJY30" s="80"/>
      <c r="EJZ30" s="80"/>
      <c r="EKA30" s="80"/>
      <c r="EKB30" s="80"/>
      <c r="EKC30" s="80"/>
      <c r="EKD30" s="80"/>
      <c r="EKE30" s="80"/>
      <c r="EKF30" s="80"/>
      <c r="EKG30" s="80"/>
      <c r="EKH30" s="80"/>
      <c r="EKI30" s="80"/>
      <c r="EKJ30" s="80"/>
      <c r="EKK30" s="80"/>
      <c r="EKL30" s="80"/>
      <c r="EKM30" s="80"/>
      <c r="EKN30" s="80"/>
      <c r="EKO30" s="80"/>
      <c r="EKP30" s="80"/>
      <c r="EKQ30" s="80"/>
      <c r="EKR30" s="80"/>
      <c r="EKS30" s="80"/>
      <c r="EKT30" s="80"/>
      <c r="EKU30" s="80"/>
      <c r="EKV30" s="80"/>
      <c r="EKW30" s="80"/>
      <c r="EKX30" s="80"/>
      <c r="EKY30" s="80"/>
      <c r="EKZ30" s="80"/>
      <c r="ELA30" s="80"/>
      <c r="ELB30" s="80"/>
      <c r="ELC30" s="80"/>
      <c r="ELD30" s="80"/>
      <c r="ELE30" s="80"/>
      <c r="ELF30" s="80"/>
      <c r="ELG30" s="80"/>
      <c r="ELH30" s="80"/>
      <c r="ELI30" s="80"/>
      <c r="ELJ30" s="80"/>
      <c r="ELK30" s="80"/>
      <c r="ELL30" s="80"/>
      <c r="ELM30" s="80"/>
      <c r="ELN30" s="80"/>
      <c r="ELO30" s="80"/>
      <c r="ELP30" s="80"/>
      <c r="ELQ30" s="80"/>
      <c r="ELR30" s="80"/>
      <c r="ELS30" s="80"/>
      <c r="ELT30" s="80"/>
      <c r="ELU30" s="80"/>
      <c r="ELV30" s="80"/>
      <c r="ELW30" s="80"/>
      <c r="ELX30" s="80"/>
      <c r="ELY30" s="80"/>
      <c r="ELZ30" s="80"/>
      <c r="EMA30" s="80"/>
      <c r="EMB30" s="80"/>
      <c r="EMC30" s="80"/>
      <c r="EMD30" s="80"/>
      <c r="EME30" s="80"/>
      <c r="EMF30" s="80"/>
      <c r="EMG30" s="80"/>
      <c r="EMH30" s="80"/>
      <c r="EMI30" s="80"/>
      <c r="EMJ30" s="80"/>
      <c r="EMK30" s="80"/>
      <c r="EML30" s="80"/>
      <c r="EMM30" s="80"/>
      <c r="EMN30" s="80"/>
      <c r="EMO30" s="80"/>
      <c r="EMP30" s="80"/>
      <c r="EMQ30" s="80"/>
      <c r="EMR30" s="80"/>
      <c r="EMS30" s="80"/>
      <c r="EMT30" s="80"/>
      <c r="EMU30" s="80"/>
      <c r="EMV30" s="80"/>
      <c r="EMW30" s="80"/>
      <c r="EMX30" s="80"/>
      <c r="EMY30" s="80"/>
      <c r="EMZ30" s="80"/>
      <c r="ENA30" s="80"/>
      <c r="ENB30" s="80"/>
      <c r="ENC30" s="80"/>
      <c r="END30" s="80"/>
      <c r="ENE30" s="80"/>
      <c r="ENF30" s="80"/>
      <c r="ENG30" s="80"/>
      <c r="ENH30" s="80"/>
      <c r="ENI30" s="80"/>
      <c r="ENJ30" s="80"/>
      <c r="ENK30" s="80"/>
      <c r="ENL30" s="80"/>
      <c r="ENM30" s="80"/>
      <c r="ENN30" s="80"/>
      <c r="ENO30" s="80"/>
      <c r="ENP30" s="80"/>
      <c r="ENQ30" s="80"/>
      <c r="ENR30" s="80"/>
      <c r="ENS30" s="80"/>
      <c r="ENT30" s="80"/>
      <c r="ENU30" s="80"/>
      <c r="ENV30" s="80"/>
      <c r="ENW30" s="80"/>
      <c r="ENX30" s="80"/>
      <c r="ENY30" s="80"/>
      <c r="ENZ30" s="80"/>
      <c r="EOA30" s="80"/>
      <c r="EOB30" s="80"/>
      <c r="EOC30" s="80"/>
      <c r="EOD30" s="80"/>
      <c r="EOE30" s="80"/>
      <c r="EOF30" s="80"/>
      <c r="EOG30" s="80"/>
      <c r="EOH30" s="80"/>
      <c r="EOI30" s="80"/>
      <c r="EOJ30" s="80"/>
      <c r="EOK30" s="80"/>
      <c r="EOL30" s="80"/>
      <c r="EOM30" s="80"/>
      <c r="EON30" s="80"/>
      <c r="EOO30" s="80"/>
      <c r="EOP30" s="80"/>
      <c r="EOQ30" s="80"/>
      <c r="EOR30" s="80"/>
      <c r="EOS30" s="80"/>
      <c r="EOT30" s="80"/>
      <c r="EOU30" s="80"/>
      <c r="EOV30" s="80"/>
      <c r="EOW30" s="80"/>
      <c r="EOX30" s="80"/>
      <c r="EOY30" s="80"/>
      <c r="EOZ30" s="80"/>
      <c r="EPA30" s="80"/>
      <c r="EPB30" s="80"/>
      <c r="EPC30" s="80"/>
      <c r="EPD30" s="80"/>
      <c r="EPE30" s="80"/>
      <c r="EPF30" s="80"/>
      <c r="EPG30" s="80"/>
      <c r="EPH30" s="80"/>
      <c r="EPI30" s="80"/>
      <c r="EPJ30" s="80"/>
      <c r="EPK30" s="80"/>
      <c r="EPL30" s="80"/>
      <c r="EPM30" s="80"/>
      <c r="EPN30" s="80"/>
      <c r="EPO30" s="80"/>
      <c r="EPP30" s="80"/>
      <c r="EPQ30" s="80"/>
      <c r="EPR30" s="80"/>
      <c r="EPS30" s="80"/>
      <c r="EPT30" s="80"/>
      <c r="EPU30" s="80"/>
      <c r="EPV30" s="80"/>
      <c r="EPW30" s="80"/>
      <c r="EPX30" s="80"/>
      <c r="EPY30" s="80"/>
      <c r="EPZ30" s="80"/>
      <c r="EQA30" s="80"/>
      <c r="EQB30" s="80"/>
      <c r="EQC30" s="80"/>
      <c r="EQD30" s="80"/>
      <c r="EQE30" s="80"/>
      <c r="EQF30" s="80"/>
      <c r="EQG30" s="80"/>
      <c r="EQH30" s="80"/>
      <c r="EQI30" s="80"/>
      <c r="EQJ30" s="80"/>
      <c r="EQK30" s="80"/>
      <c r="EQL30" s="80"/>
      <c r="EQM30" s="80"/>
      <c r="EQN30" s="80"/>
      <c r="EQO30" s="80"/>
      <c r="EQP30" s="80"/>
      <c r="EQQ30" s="80"/>
      <c r="EQR30" s="80"/>
      <c r="EQS30" s="80"/>
      <c r="EQT30" s="80"/>
      <c r="EQU30" s="80"/>
      <c r="EQV30" s="80"/>
      <c r="EQW30" s="80"/>
      <c r="EQX30" s="80"/>
      <c r="EQY30" s="80"/>
      <c r="EQZ30" s="80"/>
      <c r="ERA30" s="80"/>
      <c r="ERB30" s="80"/>
      <c r="ERC30" s="80"/>
      <c r="ERD30" s="80"/>
      <c r="ERE30" s="80"/>
      <c r="ERF30" s="80"/>
      <c r="ERG30" s="80"/>
      <c r="ERH30" s="80"/>
      <c r="ERI30" s="80"/>
      <c r="ERJ30" s="80"/>
      <c r="ERK30" s="80"/>
      <c r="ERL30" s="80"/>
      <c r="ERM30" s="80"/>
      <c r="ERN30" s="80"/>
      <c r="ERO30" s="80"/>
      <c r="ERP30" s="80"/>
      <c r="ERQ30" s="80"/>
      <c r="ERR30" s="80"/>
      <c r="ERS30" s="80"/>
      <c r="ERT30" s="80"/>
      <c r="ERU30" s="80"/>
      <c r="ERV30" s="80"/>
      <c r="ERW30" s="80"/>
      <c r="ERX30" s="80"/>
      <c r="ERY30" s="80"/>
      <c r="ERZ30" s="80"/>
      <c r="ESA30" s="80"/>
      <c r="ESB30" s="80"/>
      <c r="ESC30" s="80"/>
      <c r="ESD30" s="80"/>
      <c r="ESE30" s="80"/>
      <c r="ESF30" s="80"/>
      <c r="ESG30" s="80"/>
      <c r="ESH30" s="80"/>
      <c r="ESI30" s="80"/>
      <c r="ESJ30" s="80"/>
      <c r="ESK30" s="80"/>
      <c r="ESL30" s="80"/>
      <c r="ESM30" s="80"/>
      <c r="ESN30" s="80"/>
      <c r="ESO30" s="80"/>
      <c r="ESP30" s="80"/>
      <c r="ESQ30" s="80"/>
      <c r="ESR30" s="80"/>
      <c r="ESS30" s="80"/>
      <c r="EST30" s="80"/>
      <c r="ESU30" s="80"/>
      <c r="ESV30" s="80"/>
      <c r="ESW30" s="80"/>
      <c r="ESX30" s="80"/>
      <c r="ESY30" s="80"/>
      <c r="ESZ30" s="80"/>
      <c r="ETA30" s="80"/>
      <c r="ETB30" s="80"/>
      <c r="ETC30" s="80"/>
      <c r="ETD30" s="80"/>
      <c r="ETE30" s="80"/>
      <c r="ETF30" s="80"/>
      <c r="ETG30" s="80"/>
      <c r="ETH30" s="80"/>
      <c r="ETI30" s="80"/>
      <c r="ETJ30" s="80"/>
      <c r="ETK30" s="80"/>
      <c r="ETL30" s="80"/>
      <c r="ETM30" s="80"/>
      <c r="ETN30" s="80"/>
      <c r="ETO30" s="80"/>
      <c r="ETP30" s="80"/>
      <c r="ETQ30" s="80"/>
      <c r="ETR30" s="80"/>
      <c r="ETS30" s="80"/>
      <c r="ETT30" s="80"/>
      <c r="ETU30" s="80"/>
      <c r="ETV30" s="80"/>
      <c r="ETW30" s="80"/>
      <c r="ETX30" s="80"/>
      <c r="ETY30" s="80"/>
      <c r="ETZ30" s="80"/>
      <c r="EUA30" s="80"/>
      <c r="EUB30" s="80"/>
      <c r="EUC30" s="80"/>
      <c r="EUD30" s="80"/>
      <c r="EUE30" s="80"/>
      <c r="EUF30" s="80"/>
      <c r="EUG30" s="80"/>
      <c r="EUH30" s="80"/>
      <c r="EUI30" s="80"/>
      <c r="EUJ30" s="80"/>
      <c r="EUK30" s="80"/>
      <c r="EUL30" s="80"/>
      <c r="EUM30" s="80"/>
      <c r="EUN30" s="80"/>
      <c r="EUO30" s="80"/>
      <c r="EUP30" s="80"/>
      <c r="EUQ30" s="80"/>
      <c r="EUR30" s="80"/>
      <c r="EUS30" s="80"/>
      <c r="EUT30" s="80"/>
      <c r="EUU30" s="80"/>
      <c r="EUV30" s="80"/>
      <c r="EUW30" s="80"/>
      <c r="EUX30" s="80"/>
      <c r="EUY30" s="80"/>
      <c r="EUZ30" s="80"/>
      <c r="EVA30" s="80"/>
      <c r="EVB30" s="80"/>
      <c r="EVC30" s="80"/>
      <c r="EVD30" s="80"/>
      <c r="EVE30" s="80"/>
      <c r="EVF30" s="80"/>
      <c r="EVG30" s="80"/>
      <c r="EVH30" s="80"/>
      <c r="EVI30" s="80"/>
      <c r="EVJ30" s="80"/>
      <c r="EVK30" s="80"/>
      <c r="EVL30" s="80"/>
      <c r="EVM30" s="80"/>
      <c r="EVN30" s="80"/>
      <c r="EVO30" s="80"/>
      <c r="EVP30" s="80"/>
      <c r="EVQ30" s="80"/>
      <c r="EVR30" s="80"/>
      <c r="EVS30" s="80"/>
      <c r="EVT30" s="80"/>
      <c r="EVU30" s="80"/>
      <c r="EVV30" s="80"/>
      <c r="EVW30" s="80"/>
      <c r="EVX30" s="80"/>
      <c r="EVY30" s="80"/>
      <c r="EVZ30" s="80"/>
      <c r="EWA30" s="80"/>
      <c r="EWB30" s="80"/>
      <c r="EWC30" s="80"/>
      <c r="EWD30" s="80"/>
      <c r="EWE30" s="80"/>
      <c r="EWF30" s="80"/>
      <c r="EWG30" s="80"/>
      <c r="EWH30" s="80"/>
      <c r="EWI30" s="80"/>
      <c r="EWJ30" s="80"/>
      <c r="EWK30" s="80"/>
      <c r="EWL30" s="80"/>
      <c r="EWM30" s="80"/>
      <c r="EWN30" s="80"/>
      <c r="EWO30" s="80"/>
      <c r="EWP30" s="80"/>
      <c r="EWQ30" s="80"/>
      <c r="EWR30" s="80"/>
      <c r="EWS30" s="80"/>
      <c r="EWT30" s="80"/>
      <c r="EWU30" s="80"/>
      <c r="EWV30" s="80"/>
      <c r="EWW30" s="80"/>
      <c r="EWX30" s="80"/>
      <c r="EWY30" s="80"/>
      <c r="EWZ30" s="80"/>
      <c r="EXA30" s="80"/>
      <c r="EXB30" s="80"/>
      <c r="EXC30" s="80"/>
      <c r="EXD30" s="80"/>
      <c r="EXE30" s="80"/>
      <c r="EXF30" s="80"/>
      <c r="EXG30" s="80"/>
      <c r="EXH30" s="80"/>
      <c r="EXI30" s="80"/>
      <c r="EXJ30" s="80"/>
      <c r="EXK30" s="80"/>
      <c r="EXL30" s="80"/>
      <c r="EXM30" s="80"/>
      <c r="EXN30" s="80"/>
      <c r="EXO30" s="80"/>
      <c r="EXP30" s="80"/>
      <c r="EXQ30" s="80"/>
      <c r="EXR30" s="80"/>
      <c r="EXS30" s="80"/>
      <c r="EXT30" s="80"/>
      <c r="EXU30" s="80"/>
      <c r="EXV30" s="80"/>
      <c r="EXW30" s="80"/>
      <c r="EXX30" s="80"/>
      <c r="EXY30" s="80"/>
      <c r="EXZ30" s="80"/>
      <c r="EYA30" s="80"/>
      <c r="EYB30" s="80"/>
      <c r="EYC30" s="80"/>
      <c r="EYD30" s="80"/>
      <c r="EYE30" s="80"/>
      <c r="EYF30" s="80"/>
      <c r="EYG30" s="80"/>
      <c r="EYH30" s="80"/>
      <c r="EYI30" s="80"/>
      <c r="EYJ30" s="80"/>
      <c r="EYK30" s="80"/>
      <c r="EYL30" s="80"/>
      <c r="EYM30" s="80"/>
      <c r="EYN30" s="80"/>
      <c r="EYO30" s="80"/>
      <c r="EYP30" s="80"/>
      <c r="EYQ30" s="80"/>
      <c r="EYR30" s="80"/>
      <c r="EYS30" s="80"/>
      <c r="EYT30" s="80"/>
      <c r="EYU30" s="80"/>
      <c r="EYV30" s="80"/>
      <c r="EYW30" s="80"/>
      <c r="EYX30" s="80"/>
      <c r="EYY30" s="80"/>
      <c r="EYZ30" s="80"/>
      <c r="EZA30" s="80"/>
      <c r="EZB30" s="80"/>
      <c r="EZC30" s="80"/>
      <c r="EZD30" s="80"/>
      <c r="EZE30" s="80"/>
      <c r="EZF30" s="80"/>
      <c r="EZG30" s="80"/>
      <c r="EZH30" s="80"/>
      <c r="EZI30" s="80"/>
      <c r="EZJ30" s="80"/>
      <c r="EZK30" s="80"/>
      <c r="EZL30" s="80"/>
      <c r="EZM30" s="80"/>
      <c r="EZN30" s="80"/>
      <c r="EZO30" s="80"/>
      <c r="EZP30" s="80"/>
      <c r="EZQ30" s="80"/>
      <c r="EZR30" s="80"/>
      <c r="EZS30" s="80"/>
      <c r="EZT30" s="80"/>
      <c r="EZU30" s="80"/>
      <c r="EZV30" s="80"/>
      <c r="EZW30" s="80"/>
      <c r="EZX30" s="80"/>
      <c r="EZY30" s="80"/>
      <c r="EZZ30" s="80"/>
      <c r="FAA30" s="80"/>
      <c r="FAB30" s="80"/>
      <c r="FAC30" s="80"/>
      <c r="FAD30" s="80"/>
      <c r="FAE30" s="80"/>
      <c r="FAF30" s="80"/>
      <c r="FAG30" s="80"/>
      <c r="FAH30" s="80"/>
      <c r="FAI30" s="80"/>
      <c r="FAJ30" s="80"/>
      <c r="FAK30" s="80"/>
      <c r="FAL30" s="80"/>
      <c r="FAM30" s="80"/>
      <c r="FAN30" s="80"/>
      <c r="FAO30" s="80"/>
      <c r="FAP30" s="80"/>
      <c r="FAQ30" s="80"/>
      <c r="FAR30" s="80"/>
      <c r="FAS30" s="80"/>
      <c r="FAT30" s="80"/>
      <c r="FAU30" s="80"/>
      <c r="FAV30" s="80"/>
      <c r="FAW30" s="80"/>
      <c r="FAX30" s="80"/>
      <c r="FAY30" s="80"/>
      <c r="FAZ30" s="80"/>
      <c r="FBA30" s="80"/>
      <c r="FBB30" s="80"/>
      <c r="FBC30" s="80"/>
      <c r="FBD30" s="80"/>
      <c r="FBE30" s="80"/>
      <c r="FBF30" s="80"/>
      <c r="FBG30" s="80"/>
      <c r="FBH30" s="80"/>
      <c r="FBI30" s="80"/>
      <c r="FBJ30" s="80"/>
      <c r="FBK30" s="80"/>
      <c r="FBL30" s="80"/>
      <c r="FBM30" s="80"/>
      <c r="FBN30" s="80"/>
      <c r="FBO30" s="80"/>
      <c r="FBP30" s="80"/>
      <c r="FBQ30" s="80"/>
      <c r="FBR30" s="80"/>
      <c r="FBS30" s="80"/>
      <c r="FBT30" s="80"/>
      <c r="FBU30" s="80"/>
      <c r="FBV30" s="80"/>
      <c r="FBW30" s="80"/>
      <c r="FBX30" s="80"/>
      <c r="FBY30" s="80"/>
      <c r="FBZ30" s="80"/>
      <c r="FCA30" s="80"/>
      <c r="FCB30" s="80"/>
      <c r="FCC30" s="80"/>
      <c r="FCD30" s="80"/>
      <c r="FCE30" s="80"/>
      <c r="FCF30" s="80"/>
      <c r="FCG30" s="80"/>
      <c r="FCH30" s="80"/>
      <c r="FCI30" s="80"/>
      <c r="FCJ30" s="80"/>
      <c r="FCK30" s="80"/>
      <c r="FCL30" s="80"/>
      <c r="FCM30" s="80"/>
      <c r="FCN30" s="80"/>
      <c r="FCO30" s="80"/>
      <c r="FCP30" s="80"/>
      <c r="FCQ30" s="80"/>
      <c r="FCR30" s="80"/>
      <c r="FCS30" s="80"/>
      <c r="FCT30" s="80"/>
      <c r="FCU30" s="80"/>
      <c r="FCV30" s="80"/>
      <c r="FCW30" s="80"/>
      <c r="FCX30" s="80"/>
      <c r="FCY30" s="80"/>
      <c r="FCZ30" s="80"/>
      <c r="FDA30" s="80"/>
      <c r="FDB30" s="80"/>
      <c r="FDC30" s="80"/>
      <c r="FDD30" s="80"/>
      <c r="FDE30" s="80"/>
      <c r="FDF30" s="80"/>
      <c r="FDG30" s="80"/>
      <c r="FDH30" s="80"/>
      <c r="FDI30" s="80"/>
      <c r="FDJ30" s="80"/>
      <c r="FDK30" s="80"/>
      <c r="FDL30" s="80"/>
      <c r="FDM30" s="80"/>
      <c r="FDN30" s="80"/>
      <c r="FDO30" s="80"/>
      <c r="FDP30" s="80"/>
      <c r="FDQ30" s="80"/>
      <c r="FDR30" s="80"/>
      <c r="FDS30" s="80"/>
      <c r="FDT30" s="80"/>
      <c r="FDU30" s="80"/>
      <c r="FDV30" s="80"/>
      <c r="FDW30" s="80"/>
      <c r="FDX30" s="80"/>
      <c r="FDY30" s="80"/>
      <c r="FDZ30" s="80"/>
      <c r="FEA30" s="80"/>
      <c r="FEB30" s="80"/>
      <c r="FEC30" s="80"/>
      <c r="FED30" s="80"/>
      <c r="FEE30" s="80"/>
      <c r="FEF30" s="80"/>
      <c r="FEG30" s="80"/>
      <c r="FEH30" s="80"/>
      <c r="FEI30" s="80"/>
      <c r="FEJ30" s="80"/>
      <c r="FEK30" s="80"/>
      <c r="FEL30" s="80"/>
      <c r="FEM30" s="80"/>
      <c r="FEN30" s="80"/>
      <c r="FEO30" s="80"/>
      <c r="FEP30" s="80"/>
      <c r="FEQ30" s="80"/>
      <c r="FER30" s="80"/>
      <c r="FES30" s="80"/>
      <c r="FET30" s="80"/>
      <c r="FEU30" s="80"/>
      <c r="FEV30" s="80"/>
      <c r="FEW30" s="80"/>
      <c r="FEX30" s="80"/>
      <c r="FEY30" s="80"/>
      <c r="FEZ30" s="80"/>
      <c r="FFA30" s="80"/>
      <c r="FFB30" s="80"/>
      <c r="FFC30" s="80"/>
      <c r="FFD30" s="80"/>
      <c r="FFE30" s="80"/>
      <c r="FFF30" s="80"/>
      <c r="FFG30" s="80"/>
      <c r="FFH30" s="80"/>
      <c r="FFI30" s="80"/>
      <c r="FFJ30" s="80"/>
      <c r="FFK30" s="80"/>
      <c r="FFL30" s="80"/>
      <c r="FFM30" s="80"/>
      <c r="FFN30" s="80"/>
      <c r="FFO30" s="80"/>
      <c r="FFP30" s="80"/>
      <c r="FFQ30" s="80"/>
      <c r="FFR30" s="80"/>
      <c r="FFS30" s="80"/>
      <c r="FFT30" s="80"/>
      <c r="FFU30" s="80"/>
      <c r="FFV30" s="80"/>
      <c r="FFW30" s="80"/>
      <c r="FFX30" s="80"/>
      <c r="FFY30" s="80"/>
      <c r="FFZ30" s="80"/>
      <c r="FGA30" s="80"/>
      <c r="FGB30" s="80"/>
      <c r="FGC30" s="80"/>
      <c r="FGD30" s="80"/>
      <c r="FGE30" s="80"/>
      <c r="FGF30" s="80"/>
      <c r="FGG30" s="80"/>
      <c r="FGH30" s="80"/>
      <c r="FGI30" s="80"/>
      <c r="FGJ30" s="80"/>
      <c r="FGK30" s="80"/>
      <c r="FGL30" s="80"/>
      <c r="FGM30" s="80"/>
      <c r="FGN30" s="80"/>
      <c r="FGO30" s="80"/>
      <c r="FGP30" s="80"/>
      <c r="FGQ30" s="80"/>
      <c r="FGR30" s="80"/>
      <c r="FGS30" s="80"/>
      <c r="FGT30" s="80"/>
      <c r="FGU30" s="80"/>
      <c r="FGV30" s="80"/>
      <c r="FGW30" s="80"/>
      <c r="FGX30" s="80"/>
      <c r="FGY30" s="80"/>
      <c r="FGZ30" s="80"/>
      <c r="FHA30" s="80"/>
      <c r="FHB30" s="80"/>
      <c r="FHC30" s="80"/>
      <c r="FHD30" s="80"/>
      <c r="FHE30" s="80"/>
      <c r="FHF30" s="80"/>
      <c r="FHG30" s="80"/>
      <c r="FHH30" s="80"/>
      <c r="FHI30" s="80"/>
      <c r="FHJ30" s="80"/>
      <c r="FHK30" s="80"/>
      <c r="FHL30" s="80"/>
      <c r="FHM30" s="80"/>
      <c r="FHN30" s="80"/>
      <c r="FHO30" s="80"/>
      <c r="FHP30" s="80"/>
      <c r="FHQ30" s="80"/>
      <c r="FHR30" s="80"/>
      <c r="FHS30" s="80"/>
      <c r="FHT30" s="80"/>
      <c r="FHU30" s="80"/>
      <c r="FHV30" s="80"/>
      <c r="FHW30" s="80"/>
      <c r="FHX30" s="80"/>
      <c r="FHY30" s="80"/>
      <c r="FHZ30" s="80"/>
      <c r="FIA30" s="80"/>
      <c r="FIB30" s="80"/>
      <c r="FIC30" s="80"/>
      <c r="FID30" s="80"/>
      <c r="FIE30" s="80"/>
      <c r="FIF30" s="80"/>
      <c r="FIG30" s="80"/>
      <c r="FIH30" s="80"/>
      <c r="FII30" s="80"/>
      <c r="FIJ30" s="80"/>
      <c r="FIK30" s="80"/>
      <c r="FIL30" s="80"/>
      <c r="FIM30" s="80"/>
      <c r="FIN30" s="80"/>
      <c r="FIO30" s="80"/>
      <c r="FIP30" s="80"/>
      <c r="FIQ30" s="80"/>
      <c r="FIR30" s="80"/>
      <c r="FIS30" s="80"/>
      <c r="FIT30" s="80"/>
      <c r="FIU30" s="80"/>
      <c r="FIV30" s="80"/>
      <c r="FIW30" s="80"/>
      <c r="FIX30" s="80"/>
      <c r="FIY30" s="80"/>
      <c r="FIZ30" s="80"/>
      <c r="FJA30" s="80"/>
      <c r="FJB30" s="80"/>
      <c r="FJC30" s="80"/>
      <c r="FJD30" s="80"/>
      <c r="FJE30" s="80"/>
      <c r="FJF30" s="80"/>
      <c r="FJG30" s="80"/>
      <c r="FJH30" s="80"/>
      <c r="FJI30" s="80"/>
      <c r="FJJ30" s="80"/>
      <c r="FJK30" s="80"/>
      <c r="FJL30" s="80"/>
      <c r="FJM30" s="80"/>
      <c r="FJN30" s="80"/>
      <c r="FJO30" s="80"/>
      <c r="FJP30" s="80"/>
      <c r="FJQ30" s="80"/>
      <c r="FJR30" s="80"/>
      <c r="FJS30" s="80"/>
      <c r="FJT30" s="80"/>
      <c r="FJU30" s="80"/>
      <c r="FJV30" s="80"/>
      <c r="FJW30" s="80"/>
      <c r="FJX30" s="80"/>
      <c r="FJY30" s="80"/>
      <c r="FJZ30" s="80"/>
      <c r="FKA30" s="80"/>
      <c r="FKB30" s="80"/>
      <c r="FKC30" s="80"/>
      <c r="FKD30" s="80"/>
      <c r="FKE30" s="80"/>
      <c r="FKF30" s="80"/>
      <c r="FKG30" s="80"/>
      <c r="FKH30" s="80"/>
      <c r="FKI30" s="80"/>
      <c r="FKJ30" s="80"/>
      <c r="FKK30" s="80"/>
      <c r="FKL30" s="80"/>
      <c r="FKM30" s="80"/>
      <c r="FKN30" s="80"/>
      <c r="FKO30" s="80"/>
      <c r="FKP30" s="80"/>
      <c r="FKQ30" s="80"/>
      <c r="FKR30" s="80"/>
      <c r="FKS30" s="80"/>
      <c r="FKT30" s="80"/>
      <c r="FKU30" s="80"/>
      <c r="FKV30" s="80"/>
      <c r="FKW30" s="80"/>
      <c r="FKX30" s="80"/>
      <c r="FKY30" s="80"/>
      <c r="FKZ30" s="80"/>
      <c r="FLA30" s="80"/>
      <c r="FLB30" s="80"/>
      <c r="FLC30" s="80"/>
      <c r="FLD30" s="80"/>
      <c r="FLE30" s="80"/>
      <c r="FLF30" s="80"/>
      <c r="FLG30" s="80"/>
      <c r="FLH30" s="80"/>
      <c r="FLI30" s="80"/>
      <c r="FLJ30" s="80"/>
      <c r="FLK30" s="80"/>
      <c r="FLL30" s="80"/>
      <c r="FLM30" s="80"/>
      <c r="FLN30" s="80"/>
      <c r="FLO30" s="80"/>
      <c r="FLP30" s="80"/>
      <c r="FLQ30" s="80"/>
      <c r="FLR30" s="80"/>
      <c r="FLS30" s="80"/>
      <c r="FLT30" s="80"/>
      <c r="FLU30" s="80"/>
      <c r="FLV30" s="80"/>
      <c r="FLW30" s="80"/>
      <c r="FLX30" s="80"/>
      <c r="FLY30" s="80"/>
      <c r="FLZ30" s="80"/>
      <c r="FMA30" s="80"/>
      <c r="FMB30" s="80"/>
      <c r="FMC30" s="80"/>
      <c r="FMD30" s="80"/>
      <c r="FME30" s="80"/>
      <c r="FMF30" s="80"/>
      <c r="FMG30" s="80"/>
      <c r="FMH30" s="80"/>
      <c r="FMI30" s="80"/>
      <c r="FMJ30" s="80"/>
      <c r="FMK30" s="80"/>
      <c r="FML30" s="80"/>
      <c r="FMM30" s="80"/>
      <c r="FMN30" s="80"/>
      <c r="FMO30" s="80"/>
      <c r="FMP30" s="80"/>
      <c r="FMQ30" s="80"/>
      <c r="FMR30" s="80"/>
      <c r="FMS30" s="80"/>
      <c r="FMT30" s="80"/>
      <c r="FMU30" s="80"/>
      <c r="FMV30" s="80"/>
      <c r="FMW30" s="80"/>
      <c r="FMX30" s="80"/>
      <c r="FMY30" s="80"/>
      <c r="FMZ30" s="80"/>
      <c r="FNA30" s="80"/>
      <c r="FNB30" s="80"/>
      <c r="FNC30" s="80"/>
      <c r="FND30" s="80"/>
      <c r="FNE30" s="80"/>
      <c r="FNF30" s="80"/>
      <c r="FNG30" s="80"/>
      <c r="FNH30" s="80"/>
      <c r="FNI30" s="80"/>
      <c r="FNJ30" s="80"/>
      <c r="FNK30" s="80"/>
      <c r="FNL30" s="80"/>
      <c r="FNM30" s="80"/>
      <c r="FNN30" s="80"/>
      <c r="FNO30" s="80"/>
      <c r="FNP30" s="80"/>
      <c r="FNQ30" s="80"/>
      <c r="FNR30" s="80"/>
      <c r="FNS30" s="80"/>
      <c r="FNT30" s="80"/>
      <c r="FNU30" s="80"/>
      <c r="FNV30" s="80"/>
      <c r="FNW30" s="80"/>
      <c r="FNX30" s="80"/>
      <c r="FNY30" s="80"/>
      <c r="FNZ30" s="80"/>
      <c r="FOA30" s="80"/>
      <c r="FOB30" s="80"/>
      <c r="FOC30" s="80"/>
      <c r="FOD30" s="80"/>
      <c r="FOE30" s="80"/>
      <c r="FOF30" s="80"/>
      <c r="FOG30" s="80"/>
      <c r="FOH30" s="80"/>
      <c r="FOI30" s="80"/>
      <c r="FOJ30" s="80"/>
      <c r="FOK30" s="80"/>
      <c r="FOL30" s="80"/>
      <c r="FOM30" s="80"/>
      <c r="FON30" s="80"/>
      <c r="FOO30" s="80"/>
      <c r="FOP30" s="80"/>
      <c r="FOQ30" s="80"/>
      <c r="FOR30" s="80"/>
      <c r="FOS30" s="80"/>
      <c r="FOT30" s="80"/>
      <c r="FOU30" s="80"/>
      <c r="FOV30" s="80"/>
      <c r="FOW30" s="80"/>
      <c r="FOX30" s="80"/>
      <c r="FOY30" s="80"/>
      <c r="FOZ30" s="80"/>
      <c r="FPA30" s="80"/>
      <c r="FPB30" s="80"/>
      <c r="FPC30" s="80"/>
      <c r="FPD30" s="80"/>
      <c r="FPE30" s="80"/>
      <c r="FPF30" s="80"/>
      <c r="FPG30" s="80"/>
      <c r="FPH30" s="80"/>
      <c r="FPI30" s="80"/>
      <c r="FPJ30" s="80"/>
      <c r="FPK30" s="80"/>
      <c r="FPL30" s="80"/>
      <c r="FPM30" s="80"/>
      <c r="FPN30" s="80"/>
      <c r="FPO30" s="80"/>
      <c r="FPP30" s="80"/>
      <c r="FPQ30" s="80"/>
      <c r="FPR30" s="80"/>
      <c r="FPS30" s="80"/>
      <c r="FPT30" s="80"/>
      <c r="FPU30" s="80"/>
      <c r="FPV30" s="80"/>
      <c r="FPW30" s="80"/>
      <c r="FPX30" s="80"/>
      <c r="FPY30" s="80"/>
      <c r="FPZ30" s="80"/>
      <c r="FQA30" s="80"/>
      <c r="FQB30" s="80"/>
      <c r="FQC30" s="80"/>
      <c r="FQD30" s="80"/>
      <c r="FQE30" s="80"/>
      <c r="FQF30" s="80"/>
      <c r="FQG30" s="80"/>
      <c r="FQH30" s="80"/>
      <c r="FQI30" s="80"/>
      <c r="FQJ30" s="80"/>
      <c r="FQK30" s="80"/>
      <c r="FQL30" s="80"/>
      <c r="FQM30" s="80"/>
      <c r="FQN30" s="80"/>
      <c r="FQO30" s="80"/>
      <c r="FQP30" s="80"/>
      <c r="FQQ30" s="80"/>
      <c r="FQR30" s="80"/>
      <c r="FQS30" s="80"/>
      <c r="FQT30" s="80"/>
      <c r="FQU30" s="80"/>
      <c r="FQV30" s="80"/>
      <c r="FQW30" s="80"/>
      <c r="FQX30" s="80"/>
      <c r="FQY30" s="80"/>
      <c r="FQZ30" s="80"/>
      <c r="FRA30" s="80"/>
      <c r="FRB30" s="80"/>
      <c r="FRC30" s="80"/>
      <c r="FRD30" s="80"/>
      <c r="FRE30" s="80"/>
      <c r="FRF30" s="80"/>
      <c r="FRG30" s="80"/>
      <c r="FRH30" s="80"/>
      <c r="FRI30" s="80"/>
      <c r="FRJ30" s="80"/>
      <c r="FRK30" s="80"/>
      <c r="FRL30" s="80"/>
      <c r="FRM30" s="80"/>
      <c r="FRN30" s="80"/>
      <c r="FRO30" s="80"/>
      <c r="FRP30" s="80"/>
      <c r="FRQ30" s="80"/>
      <c r="FRR30" s="80"/>
      <c r="FRS30" s="80"/>
      <c r="FRT30" s="80"/>
      <c r="FRU30" s="80"/>
      <c r="FRV30" s="80"/>
      <c r="FRW30" s="80"/>
      <c r="FRX30" s="80"/>
      <c r="FRY30" s="80"/>
      <c r="FRZ30" s="80"/>
      <c r="FSA30" s="80"/>
      <c r="FSB30" s="80"/>
      <c r="FSC30" s="80"/>
      <c r="FSD30" s="80"/>
      <c r="FSE30" s="80"/>
      <c r="FSF30" s="80"/>
      <c r="FSG30" s="80"/>
      <c r="FSH30" s="80"/>
      <c r="FSI30" s="80"/>
      <c r="FSJ30" s="80"/>
      <c r="FSK30" s="80"/>
      <c r="FSL30" s="80"/>
      <c r="FSM30" s="80"/>
      <c r="FSN30" s="80"/>
      <c r="FSO30" s="80"/>
      <c r="FSP30" s="80"/>
      <c r="FSQ30" s="80"/>
      <c r="FSR30" s="80"/>
      <c r="FSS30" s="80"/>
      <c r="FST30" s="80"/>
      <c r="FSU30" s="80"/>
      <c r="FSV30" s="80"/>
      <c r="FSW30" s="80"/>
      <c r="FSX30" s="80"/>
      <c r="FSY30" s="80"/>
      <c r="FSZ30" s="80"/>
      <c r="FTA30" s="80"/>
      <c r="FTB30" s="80"/>
      <c r="FTC30" s="80"/>
      <c r="FTD30" s="80"/>
      <c r="FTE30" s="80"/>
      <c r="FTF30" s="80"/>
      <c r="FTG30" s="80"/>
      <c r="FTH30" s="80"/>
      <c r="FTI30" s="80"/>
      <c r="FTJ30" s="80"/>
      <c r="FTK30" s="80"/>
      <c r="FTL30" s="80"/>
      <c r="FTM30" s="80"/>
      <c r="FTN30" s="80"/>
      <c r="FTO30" s="80"/>
      <c r="FTP30" s="80"/>
      <c r="FTQ30" s="80"/>
      <c r="FTR30" s="80"/>
      <c r="FTS30" s="80"/>
      <c r="FTT30" s="80"/>
      <c r="FTU30" s="80"/>
      <c r="FTV30" s="80"/>
      <c r="FTW30" s="80"/>
      <c r="FTX30" s="80"/>
      <c r="FTY30" s="80"/>
      <c r="FTZ30" s="80"/>
      <c r="FUA30" s="80"/>
      <c r="FUB30" s="80"/>
      <c r="FUC30" s="80"/>
      <c r="FUD30" s="80"/>
      <c r="FUE30" s="80"/>
      <c r="FUF30" s="80"/>
      <c r="FUG30" s="80"/>
      <c r="FUH30" s="80"/>
      <c r="FUI30" s="80"/>
      <c r="FUJ30" s="80"/>
      <c r="FUK30" s="80"/>
      <c r="FUL30" s="80"/>
      <c r="FUM30" s="80"/>
      <c r="FUN30" s="80"/>
      <c r="FUO30" s="80"/>
      <c r="FUP30" s="80"/>
      <c r="FUQ30" s="80"/>
      <c r="FUR30" s="80"/>
      <c r="FUS30" s="80"/>
      <c r="FUT30" s="80"/>
      <c r="FUU30" s="80"/>
      <c r="FUV30" s="80"/>
      <c r="FUW30" s="80"/>
      <c r="FUX30" s="80"/>
      <c r="FUY30" s="80"/>
      <c r="FUZ30" s="80"/>
      <c r="FVA30" s="80"/>
      <c r="FVB30" s="80"/>
      <c r="FVC30" s="80"/>
      <c r="FVD30" s="80"/>
      <c r="FVE30" s="80"/>
      <c r="FVF30" s="80"/>
      <c r="FVG30" s="80"/>
      <c r="FVH30" s="80"/>
      <c r="FVI30" s="80"/>
      <c r="FVJ30" s="80"/>
      <c r="FVK30" s="80"/>
      <c r="FVL30" s="80"/>
      <c r="FVM30" s="80"/>
      <c r="FVN30" s="80"/>
      <c r="FVO30" s="80"/>
      <c r="FVP30" s="80"/>
      <c r="FVQ30" s="80"/>
      <c r="FVR30" s="80"/>
      <c r="FVS30" s="80"/>
      <c r="FVT30" s="80"/>
      <c r="FVU30" s="80"/>
      <c r="FVV30" s="80"/>
      <c r="FVW30" s="80"/>
      <c r="FVX30" s="80"/>
      <c r="FVY30" s="80"/>
      <c r="FVZ30" s="80"/>
      <c r="FWA30" s="80"/>
      <c r="FWB30" s="80"/>
      <c r="FWC30" s="80"/>
      <c r="FWD30" s="80"/>
      <c r="FWE30" s="80"/>
      <c r="FWF30" s="80"/>
      <c r="FWG30" s="80"/>
      <c r="FWH30" s="80"/>
      <c r="FWI30" s="80"/>
      <c r="FWJ30" s="80"/>
      <c r="FWK30" s="80"/>
      <c r="FWL30" s="80"/>
      <c r="FWM30" s="80"/>
      <c r="FWN30" s="80"/>
      <c r="FWO30" s="80"/>
      <c r="FWP30" s="80"/>
      <c r="FWQ30" s="80"/>
      <c r="FWR30" s="80"/>
      <c r="FWS30" s="80"/>
      <c r="FWT30" s="80"/>
      <c r="FWU30" s="80"/>
      <c r="FWV30" s="80"/>
      <c r="FWW30" s="80"/>
      <c r="FWX30" s="80"/>
      <c r="FWY30" s="80"/>
      <c r="FWZ30" s="80"/>
      <c r="FXA30" s="80"/>
      <c r="FXB30" s="80"/>
      <c r="FXC30" s="80"/>
      <c r="FXD30" s="80"/>
      <c r="FXE30" s="80"/>
      <c r="FXF30" s="80"/>
      <c r="FXG30" s="80"/>
      <c r="FXH30" s="80"/>
      <c r="FXI30" s="80"/>
      <c r="FXJ30" s="80"/>
      <c r="FXK30" s="80"/>
      <c r="FXL30" s="80"/>
      <c r="FXM30" s="80"/>
      <c r="FXN30" s="80"/>
      <c r="FXO30" s="80"/>
      <c r="FXP30" s="80"/>
      <c r="FXQ30" s="80"/>
      <c r="FXR30" s="80"/>
      <c r="FXS30" s="80"/>
      <c r="FXT30" s="80"/>
      <c r="FXU30" s="80"/>
      <c r="FXV30" s="80"/>
      <c r="FXW30" s="80"/>
      <c r="FXX30" s="80"/>
      <c r="FXY30" s="80"/>
      <c r="FXZ30" s="80"/>
      <c r="FYA30" s="80"/>
      <c r="FYB30" s="80"/>
      <c r="FYC30" s="80"/>
      <c r="FYD30" s="80"/>
      <c r="FYE30" s="80"/>
      <c r="FYF30" s="80"/>
      <c r="FYG30" s="80"/>
      <c r="FYH30" s="80"/>
      <c r="FYI30" s="80"/>
      <c r="FYJ30" s="80"/>
      <c r="FYK30" s="80"/>
      <c r="FYL30" s="80"/>
      <c r="FYM30" s="80"/>
      <c r="FYN30" s="80"/>
      <c r="FYO30" s="80"/>
      <c r="FYP30" s="80"/>
      <c r="FYQ30" s="80"/>
      <c r="FYR30" s="80"/>
      <c r="FYS30" s="80"/>
      <c r="FYT30" s="80"/>
      <c r="FYU30" s="80"/>
      <c r="FYV30" s="80"/>
      <c r="FYW30" s="80"/>
      <c r="FYX30" s="80"/>
      <c r="FYY30" s="80"/>
      <c r="FYZ30" s="80"/>
      <c r="FZA30" s="80"/>
      <c r="FZB30" s="80"/>
      <c r="FZC30" s="80"/>
      <c r="FZD30" s="80"/>
      <c r="FZE30" s="80"/>
      <c r="FZF30" s="80"/>
      <c r="FZG30" s="80"/>
      <c r="FZH30" s="80"/>
      <c r="FZI30" s="80"/>
      <c r="FZJ30" s="80"/>
      <c r="FZK30" s="80"/>
      <c r="FZL30" s="80"/>
      <c r="FZM30" s="80"/>
      <c r="FZN30" s="80"/>
      <c r="FZO30" s="80"/>
      <c r="FZP30" s="80"/>
      <c r="FZQ30" s="80"/>
      <c r="FZR30" s="80"/>
      <c r="FZS30" s="80"/>
      <c r="FZT30" s="80"/>
      <c r="FZU30" s="80"/>
      <c r="FZV30" s="80"/>
      <c r="FZW30" s="80"/>
      <c r="FZX30" s="80"/>
      <c r="FZY30" s="80"/>
      <c r="FZZ30" s="80"/>
      <c r="GAA30" s="80"/>
      <c r="GAB30" s="80"/>
      <c r="GAC30" s="80"/>
      <c r="GAD30" s="80"/>
      <c r="GAE30" s="80"/>
      <c r="GAF30" s="80"/>
      <c r="GAG30" s="80"/>
      <c r="GAH30" s="80"/>
      <c r="GAI30" s="80"/>
      <c r="GAJ30" s="80"/>
      <c r="GAK30" s="80"/>
      <c r="GAL30" s="80"/>
      <c r="GAM30" s="80"/>
      <c r="GAN30" s="80"/>
      <c r="GAO30" s="80"/>
      <c r="GAP30" s="80"/>
      <c r="GAQ30" s="80"/>
      <c r="GAR30" s="80"/>
      <c r="GAS30" s="80"/>
      <c r="GAT30" s="80"/>
      <c r="GAU30" s="80"/>
      <c r="GAV30" s="80"/>
      <c r="GAW30" s="80"/>
      <c r="GAX30" s="80"/>
      <c r="GAY30" s="80"/>
      <c r="GAZ30" s="80"/>
      <c r="GBA30" s="80"/>
      <c r="GBB30" s="80"/>
      <c r="GBC30" s="80"/>
      <c r="GBD30" s="80"/>
      <c r="GBE30" s="80"/>
      <c r="GBF30" s="80"/>
      <c r="GBG30" s="80"/>
      <c r="GBH30" s="80"/>
      <c r="GBI30" s="80"/>
      <c r="GBJ30" s="80"/>
      <c r="GBK30" s="80"/>
      <c r="GBL30" s="80"/>
      <c r="GBM30" s="80"/>
      <c r="GBN30" s="80"/>
      <c r="GBO30" s="80"/>
      <c r="GBP30" s="80"/>
      <c r="GBQ30" s="80"/>
      <c r="GBR30" s="80"/>
      <c r="GBS30" s="80"/>
      <c r="GBT30" s="80"/>
      <c r="GBU30" s="80"/>
      <c r="GBV30" s="80"/>
      <c r="GBW30" s="80"/>
      <c r="GBX30" s="80"/>
      <c r="GBY30" s="80"/>
      <c r="GBZ30" s="80"/>
      <c r="GCA30" s="80"/>
      <c r="GCB30" s="80"/>
      <c r="GCC30" s="80"/>
      <c r="GCD30" s="80"/>
      <c r="GCE30" s="80"/>
      <c r="GCF30" s="80"/>
      <c r="GCG30" s="80"/>
      <c r="GCH30" s="80"/>
      <c r="GCI30" s="80"/>
      <c r="GCJ30" s="80"/>
      <c r="GCK30" s="80"/>
      <c r="GCL30" s="80"/>
      <c r="GCM30" s="80"/>
      <c r="GCN30" s="80"/>
      <c r="GCO30" s="80"/>
      <c r="GCP30" s="80"/>
      <c r="GCQ30" s="80"/>
      <c r="GCR30" s="80"/>
      <c r="GCS30" s="80"/>
      <c r="GCT30" s="80"/>
      <c r="GCU30" s="80"/>
      <c r="GCV30" s="80"/>
      <c r="GCW30" s="80"/>
      <c r="GCX30" s="80"/>
      <c r="GCY30" s="80"/>
      <c r="GCZ30" s="80"/>
      <c r="GDA30" s="80"/>
      <c r="GDB30" s="80"/>
      <c r="GDC30" s="80"/>
      <c r="GDD30" s="80"/>
      <c r="GDE30" s="80"/>
      <c r="GDF30" s="80"/>
      <c r="GDG30" s="80"/>
      <c r="GDH30" s="80"/>
      <c r="GDI30" s="80"/>
      <c r="GDJ30" s="80"/>
      <c r="GDK30" s="80"/>
      <c r="GDL30" s="80"/>
      <c r="GDM30" s="80"/>
      <c r="GDN30" s="80"/>
      <c r="GDO30" s="80"/>
      <c r="GDP30" s="80"/>
      <c r="GDQ30" s="80"/>
      <c r="GDR30" s="80"/>
      <c r="GDS30" s="80"/>
      <c r="GDT30" s="80"/>
      <c r="GDU30" s="80"/>
      <c r="GDV30" s="80"/>
      <c r="GDW30" s="80"/>
      <c r="GDX30" s="80"/>
      <c r="GDY30" s="80"/>
      <c r="GDZ30" s="80"/>
      <c r="GEA30" s="80"/>
      <c r="GEB30" s="80"/>
      <c r="GEC30" s="80"/>
      <c r="GED30" s="80"/>
      <c r="GEE30" s="80"/>
      <c r="GEF30" s="80"/>
      <c r="GEG30" s="80"/>
      <c r="GEH30" s="80"/>
      <c r="GEI30" s="80"/>
      <c r="GEJ30" s="80"/>
      <c r="GEK30" s="80"/>
      <c r="GEL30" s="80"/>
      <c r="GEM30" s="80"/>
      <c r="GEN30" s="80"/>
      <c r="GEO30" s="80"/>
      <c r="GEP30" s="80"/>
      <c r="GEQ30" s="80"/>
      <c r="GER30" s="80"/>
      <c r="GES30" s="80"/>
      <c r="GET30" s="80"/>
      <c r="GEU30" s="80"/>
      <c r="GEV30" s="80"/>
      <c r="GEW30" s="80"/>
      <c r="GEX30" s="80"/>
      <c r="GEY30" s="80"/>
      <c r="GEZ30" s="80"/>
      <c r="GFA30" s="80"/>
      <c r="GFB30" s="80"/>
      <c r="GFC30" s="80"/>
      <c r="GFD30" s="80"/>
      <c r="GFE30" s="80"/>
      <c r="GFF30" s="80"/>
      <c r="GFG30" s="80"/>
      <c r="GFH30" s="80"/>
      <c r="GFI30" s="80"/>
      <c r="GFJ30" s="80"/>
      <c r="GFK30" s="80"/>
      <c r="GFL30" s="80"/>
      <c r="GFM30" s="80"/>
      <c r="GFN30" s="80"/>
      <c r="GFO30" s="80"/>
      <c r="GFP30" s="80"/>
      <c r="GFQ30" s="80"/>
      <c r="GFR30" s="80"/>
      <c r="GFS30" s="80"/>
      <c r="GFT30" s="80"/>
      <c r="GFU30" s="80"/>
      <c r="GFV30" s="80"/>
      <c r="GFW30" s="80"/>
      <c r="GFX30" s="80"/>
      <c r="GFY30" s="80"/>
      <c r="GFZ30" s="80"/>
      <c r="GGA30" s="80"/>
      <c r="GGB30" s="80"/>
      <c r="GGC30" s="80"/>
      <c r="GGD30" s="80"/>
      <c r="GGE30" s="80"/>
      <c r="GGF30" s="80"/>
      <c r="GGG30" s="80"/>
      <c r="GGH30" s="80"/>
      <c r="GGI30" s="80"/>
      <c r="GGJ30" s="80"/>
      <c r="GGK30" s="80"/>
      <c r="GGL30" s="80"/>
      <c r="GGM30" s="80"/>
      <c r="GGN30" s="80"/>
      <c r="GGO30" s="80"/>
      <c r="GGP30" s="80"/>
      <c r="GGQ30" s="80"/>
      <c r="GGR30" s="80"/>
      <c r="GGS30" s="80"/>
      <c r="GGT30" s="80"/>
      <c r="GGU30" s="80"/>
      <c r="GGV30" s="80"/>
      <c r="GGW30" s="80"/>
      <c r="GGX30" s="80"/>
      <c r="GGY30" s="80"/>
      <c r="GGZ30" s="80"/>
      <c r="GHA30" s="80"/>
      <c r="GHB30" s="80"/>
      <c r="GHC30" s="80"/>
      <c r="GHD30" s="80"/>
      <c r="GHE30" s="80"/>
      <c r="GHF30" s="80"/>
      <c r="GHG30" s="80"/>
      <c r="GHH30" s="80"/>
      <c r="GHI30" s="80"/>
      <c r="GHJ30" s="80"/>
      <c r="GHK30" s="80"/>
      <c r="GHL30" s="80"/>
      <c r="GHM30" s="80"/>
      <c r="GHN30" s="80"/>
      <c r="GHO30" s="80"/>
      <c r="GHP30" s="80"/>
      <c r="GHQ30" s="80"/>
      <c r="GHR30" s="80"/>
      <c r="GHS30" s="80"/>
      <c r="GHT30" s="80"/>
      <c r="GHU30" s="80"/>
      <c r="GHV30" s="80"/>
      <c r="GHW30" s="80"/>
      <c r="GHX30" s="80"/>
      <c r="GHY30" s="80"/>
      <c r="GHZ30" s="80"/>
      <c r="GIA30" s="80"/>
      <c r="GIB30" s="80"/>
      <c r="GIC30" s="80"/>
      <c r="GID30" s="80"/>
      <c r="GIE30" s="80"/>
      <c r="GIF30" s="80"/>
      <c r="GIG30" s="80"/>
      <c r="GIH30" s="80"/>
      <c r="GII30" s="80"/>
      <c r="GIJ30" s="80"/>
      <c r="GIK30" s="80"/>
      <c r="GIL30" s="80"/>
      <c r="GIM30" s="80"/>
      <c r="GIN30" s="80"/>
      <c r="GIO30" s="80"/>
      <c r="GIP30" s="80"/>
      <c r="GIQ30" s="80"/>
      <c r="GIR30" s="80"/>
      <c r="GIS30" s="80"/>
      <c r="GIT30" s="80"/>
      <c r="GIU30" s="80"/>
      <c r="GIV30" s="80"/>
      <c r="GIW30" s="80"/>
      <c r="GIX30" s="80"/>
      <c r="GIY30" s="80"/>
      <c r="GIZ30" s="80"/>
      <c r="GJA30" s="80"/>
      <c r="GJB30" s="80"/>
      <c r="GJC30" s="80"/>
      <c r="GJD30" s="80"/>
      <c r="GJE30" s="80"/>
      <c r="GJF30" s="80"/>
      <c r="GJG30" s="80"/>
      <c r="GJH30" s="80"/>
      <c r="GJI30" s="80"/>
      <c r="GJJ30" s="80"/>
      <c r="GJK30" s="80"/>
      <c r="GJL30" s="80"/>
      <c r="GJM30" s="80"/>
      <c r="GJN30" s="80"/>
      <c r="GJO30" s="80"/>
      <c r="GJP30" s="80"/>
      <c r="GJQ30" s="80"/>
      <c r="GJR30" s="80"/>
      <c r="GJS30" s="80"/>
      <c r="GJT30" s="80"/>
      <c r="GJU30" s="80"/>
      <c r="GJV30" s="80"/>
      <c r="GJW30" s="80"/>
      <c r="GJX30" s="80"/>
      <c r="GJY30" s="80"/>
      <c r="GJZ30" s="80"/>
      <c r="GKA30" s="80"/>
      <c r="GKB30" s="80"/>
      <c r="GKC30" s="80"/>
      <c r="GKD30" s="80"/>
      <c r="GKE30" s="80"/>
      <c r="GKF30" s="80"/>
      <c r="GKG30" s="80"/>
      <c r="GKH30" s="80"/>
      <c r="GKI30" s="80"/>
      <c r="GKJ30" s="80"/>
      <c r="GKK30" s="80"/>
      <c r="GKL30" s="80"/>
      <c r="GKM30" s="80"/>
      <c r="GKN30" s="80"/>
      <c r="GKO30" s="80"/>
      <c r="GKP30" s="80"/>
      <c r="GKQ30" s="80"/>
      <c r="GKR30" s="80"/>
      <c r="GKS30" s="80"/>
      <c r="GKT30" s="80"/>
      <c r="GKU30" s="80"/>
      <c r="GKV30" s="80"/>
      <c r="GKW30" s="80"/>
      <c r="GKX30" s="80"/>
      <c r="GKY30" s="80"/>
      <c r="GKZ30" s="80"/>
      <c r="GLA30" s="80"/>
      <c r="GLB30" s="80"/>
      <c r="GLC30" s="80"/>
      <c r="GLD30" s="80"/>
      <c r="GLE30" s="80"/>
      <c r="GLF30" s="80"/>
      <c r="GLG30" s="80"/>
      <c r="GLH30" s="80"/>
      <c r="GLI30" s="80"/>
      <c r="GLJ30" s="80"/>
      <c r="GLK30" s="80"/>
      <c r="GLL30" s="80"/>
      <c r="GLM30" s="80"/>
      <c r="GLN30" s="80"/>
      <c r="GLO30" s="80"/>
      <c r="GLP30" s="80"/>
      <c r="GLQ30" s="80"/>
      <c r="GLR30" s="80"/>
      <c r="GLS30" s="80"/>
      <c r="GLT30" s="80"/>
      <c r="GLU30" s="80"/>
      <c r="GLV30" s="80"/>
      <c r="GLW30" s="80"/>
      <c r="GLX30" s="80"/>
      <c r="GLY30" s="80"/>
      <c r="GLZ30" s="80"/>
      <c r="GMA30" s="80"/>
      <c r="GMB30" s="80"/>
      <c r="GMC30" s="80"/>
      <c r="GMD30" s="80"/>
      <c r="GME30" s="80"/>
      <c r="GMF30" s="80"/>
      <c r="GMG30" s="80"/>
      <c r="GMH30" s="80"/>
      <c r="GMI30" s="80"/>
      <c r="GMJ30" s="80"/>
      <c r="GMK30" s="80"/>
      <c r="GML30" s="80"/>
      <c r="GMM30" s="80"/>
      <c r="GMN30" s="80"/>
      <c r="GMO30" s="80"/>
      <c r="GMP30" s="80"/>
      <c r="GMQ30" s="80"/>
      <c r="GMR30" s="80"/>
      <c r="GMS30" s="80"/>
      <c r="GMT30" s="80"/>
      <c r="GMU30" s="80"/>
      <c r="GMV30" s="80"/>
      <c r="GMW30" s="80"/>
      <c r="GMX30" s="80"/>
      <c r="GMY30" s="80"/>
      <c r="GMZ30" s="80"/>
      <c r="GNA30" s="80"/>
      <c r="GNB30" s="80"/>
      <c r="GNC30" s="80"/>
      <c r="GND30" s="80"/>
      <c r="GNE30" s="80"/>
      <c r="GNF30" s="80"/>
      <c r="GNG30" s="80"/>
      <c r="GNH30" s="80"/>
      <c r="GNI30" s="80"/>
      <c r="GNJ30" s="80"/>
      <c r="GNK30" s="80"/>
      <c r="GNL30" s="80"/>
      <c r="GNM30" s="80"/>
      <c r="GNN30" s="80"/>
      <c r="GNO30" s="80"/>
      <c r="GNP30" s="80"/>
      <c r="GNQ30" s="80"/>
      <c r="GNR30" s="80"/>
      <c r="GNS30" s="80"/>
      <c r="GNT30" s="80"/>
      <c r="GNU30" s="80"/>
      <c r="GNV30" s="80"/>
      <c r="GNW30" s="80"/>
      <c r="GNX30" s="80"/>
      <c r="GNY30" s="80"/>
      <c r="GNZ30" s="80"/>
      <c r="GOA30" s="80"/>
      <c r="GOB30" s="80"/>
      <c r="GOC30" s="80"/>
      <c r="GOD30" s="80"/>
      <c r="GOE30" s="80"/>
      <c r="GOF30" s="80"/>
      <c r="GOG30" s="80"/>
      <c r="GOH30" s="80"/>
      <c r="GOI30" s="80"/>
      <c r="GOJ30" s="80"/>
      <c r="GOK30" s="80"/>
      <c r="GOL30" s="80"/>
      <c r="GOM30" s="80"/>
      <c r="GON30" s="80"/>
      <c r="GOO30" s="80"/>
      <c r="GOP30" s="80"/>
      <c r="GOQ30" s="80"/>
      <c r="GOR30" s="80"/>
      <c r="GOS30" s="80"/>
      <c r="GOT30" s="80"/>
      <c r="GOU30" s="80"/>
      <c r="GOV30" s="80"/>
      <c r="GOW30" s="80"/>
      <c r="GOX30" s="80"/>
      <c r="GOY30" s="80"/>
      <c r="GOZ30" s="80"/>
      <c r="GPA30" s="80"/>
      <c r="GPB30" s="80"/>
      <c r="GPC30" s="80"/>
      <c r="GPD30" s="80"/>
      <c r="GPE30" s="80"/>
      <c r="GPF30" s="80"/>
      <c r="GPG30" s="80"/>
      <c r="GPH30" s="80"/>
      <c r="GPI30" s="80"/>
      <c r="GPJ30" s="80"/>
      <c r="GPK30" s="80"/>
      <c r="GPL30" s="80"/>
      <c r="GPM30" s="80"/>
      <c r="GPN30" s="80"/>
      <c r="GPO30" s="80"/>
      <c r="GPP30" s="80"/>
      <c r="GPQ30" s="80"/>
      <c r="GPR30" s="80"/>
      <c r="GPS30" s="80"/>
      <c r="GPT30" s="80"/>
      <c r="GPU30" s="80"/>
      <c r="GPV30" s="80"/>
      <c r="GPW30" s="80"/>
      <c r="GPX30" s="80"/>
      <c r="GPY30" s="80"/>
      <c r="GPZ30" s="80"/>
      <c r="GQA30" s="80"/>
      <c r="GQB30" s="80"/>
      <c r="GQC30" s="80"/>
      <c r="GQD30" s="80"/>
      <c r="GQE30" s="80"/>
      <c r="GQF30" s="80"/>
      <c r="GQG30" s="80"/>
      <c r="GQH30" s="80"/>
      <c r="GQI30" s="80"/>
      <c r="GQJ30" s="80"/>
      <c r="GQK30" s="80"/>
      <c r="GQL30" s="80"/>
      <c r="GQM30" s="80"/>
      <c r="GQN30" s="80"/>
      <c r="GQO30" s="80"/>
      <c r="GQP30" s="80"/>
      <c r="GQQ30" s="80"/>
      <c r="GQR30" s="80"/>
      <c r="GQS30" s="80"/>
      <c r="GQT30" s="80"/>
      <c r="GQU30" s="80"/>
      <c r="GQV30" s="80"/>
      <c r="GQW30" s="80"/>
      <c r="GQX30" s="80"/>
      <c r="GQY30" s="80"/>
      <c r="GQZ30" s="80"/>
      <c r="GRA30" s="80"/>
      <c r="GRB30" s="80"/>
      <c r="GRC30" s="80"/>
      <c r="GRD30" s="80"/>
      <c r="GRE30" s="80"/>
      <c r="GRF30" s="80"/>
      <c r="GRG30" s="80"/>
      <c r="GRH30" s="80"/>
      <c r="GRI30" s="80"/>
      <c r="GRJ30" s="80"/>
      <c r="GRK30" s="80"/>
      <c r="GRL30" s="80"/>
      <c r="GRM30" s="80"/>
      <c r="GRN30" s="80"/>
      <c r="GRO30" s="80"/>
      <c r="GRP30" s="80"/>
      <c r="GRQ30" s="80"/>
      <c r="GRR30" s="80"/>
      <c r="GRS30" s="80"/>
      <c r="GRT30" s="80"/>
      <c r="GRU30" s="80"/>
      <c r="GRV30" s="80"/>
      <c r="GRW30" s="80"/>
      <c r="GRX30" s="80"/>
      <c r="GRY30" s="80"/>
      <c r="GRZ30" s="80"/>
      <c r="GSA30" s="80"/>
      <c r="GSB30" s="80"/>
      <c r="GSC30" s="80"/>
      <c r="GSD30" s="80"/>
      <c r="GSE30" s="80"/>
      <c r="GSF30" s="80"/>
      <c r="GSG30" s="80"/>
      <c r="GSH30" s="80"/>
      <c r="GSI30" s="80"/>
      <c r="GSJ30" s="80"/>
      <c r="GSK30" s="80"/>
      <c r="GSL30" s="80"/>
      <c r="GSM30" s="80"/>
      <c r="GSN30" s="80"/>
      <c r="GSO30" s="80"/>
      <c r="GSP30" s="80"/>
      <c r="GSQ30" s="80"/>
      <c r="GSR30" s="80"/>
      <c r="GSS30" s="80"/>
      <c r="GST30" s="80"/>
      <c r="GSU30" s="80"/>
      <c r="GSV30" s="80"/>
      <c r="GSW30" s="80"/>
      <c r="GSX30" s="80"/>
      <c r="GSY30" s="80"/>
      <c r="GSZ30" s="80"/>
      <c r="GTA30" s="80"/>
      <c r="GTB30" s="80"/>
      <c r="GTC30" s="80"/>
      <c r="GTD30" s="80"/>
      <c r="GTE30" s="80"/>
      <c r="GTF30" s="80"/>
      <c r="GTG30" s="80"/>
      <c r="GTH30" s="80"/>
      <c r="GTI30" s="80"/>
      <c r="GTJ30" s="80"/>
      <c r="GTK30" s="80"/>
      <c r="GTL30" s="80"/>
      <c r="GTM30" s="80"/>
      <c r="GTN30" s="80"/>
      <c r="GTO30" s="80"/>
      <c r="GTP30" s="80"/>
      <c r="GTQ30" s="80"/>
      <c r="GTR30" s="80"/>
      <c r="GTS30" s="80"/>
      <c r="GTT30" s="80"/>
      <c r="GTU30" s="80"/>
      <c r="GTV30" s="80"/>
      <c r="GTW30" s="80"/>
      <c r="GTX30" s="80"/>
      <c r="GTY30" s="80"/>
      <c r="GTZ30" s="80"/>
      <c r="GUA30" s="80"/>
      <c r="GUB30" s="80"/>
      <c r="GUC30" s="80"/>
      <c r="GUD30" s="80"/>
      <c r="GUE30" s="80"/>
      <c r="GUF30" s="80"/>
      <c r="GUG30" s="80"/>
      <c r="GUH30" s="80"/>
      <c r="GUI30" s="80"/>
      <c r="GUJ30" s="80"/>
      <c r="GUK30" s="80"/>
      <c r="GUL30" s="80"/>
      <c r="GUM30" s="80"/>
      <c r="GUN30" s="80"/>
      <c r="GUO30" s="80"/>
      <c r="GUP30" s="80"/>
      <c r="GUQ30" s="80"/>
      <c r="GUR30" s="80"/>
      <c r="GUS30" s="80"/>
      <c r="GUT30" s="80"/>
      <c r="GUU30" s="80"/>
      <c r="GUV30" s="80"/>
      <c r="GUW30" s="80"/>
      <c r="GUX30" s="80"/>
      <c r="GUY30" s="80"/>
      <c r="GUZ30" s="80"/>
      <c r="GVA30" s="80"/>
      <c r="GVB30" s="80"/>
      <c r="GVC30" s="80"/>
      <c r="GVD30" s="80"/>
      <c r="GVE30" s="80"/>
      <c r="GVF30" s="80"/>
      <c r="GVG30" s="80"/>
      <c r="GVH30" s="80"/>
      <c r="GVI30" s="80"/>
      <c r="GVJ30" s="80"/>
      <c r="GVK30" s="80"/>
      <c r="GVL30" s="80"/>
      <c r="GVM30" s="80"/>
      <c r="GVN30" s="80"/>
      <c r="GVO30" s="80"/>
      <c r="GVP30" s="80"/>
      <c r="GVQ30" s="80"/>
      <c r="GVR30" s="80"/>
      <c r="GVS30" s="80"/>
      <c r="GVT30" s="80"/>
      <c r="GVU30" s="80"/>
      <c r="GVV30" s="80"/>
      <c r="GVW30" s="80"/>
      <c r="GVX30" s="80"/>
      <c r="GVY30" s="80"/>
      <c r="GVZ30" s="80"/>
      <c r="GWA30" s="80"/>
      <c r="GWB30" s="80"/>
      <c r="GWC30" s="80"/>
      <c r="GWD30" s="80"/>
      <c r="GWE30" s="80"/>
      <c r="GWF30" s="80"/>
      <c r="GWG30" s="80"/>
      <c r="GWH30" s="80"/>
      <c r="GWI30" s="80"/>
      <c r="GWJ30" s="80"/>
      <c r="GWK30" s="80"/>
      <c r="GWL30" s="80"/>
      <c r="GWM30" s="80"/>
      <c r="GWN30" s="80"/>
      <c r="GWO30" s="80"/>
      <c r="GWP30" s="80"/>
      <c r="GWQ30" s="80"/>
      <c r="GWR30" s="80"/>
      <c r="GWS30" s="80"/>
      <c r="GWT30" s="80"/>
      <c r="GWU30" s="80"/>
      <c r="GWV30" s="80"/>
      <c r="GWW30" s="80"/>
      <c r="GWX30" s="80"/>
      <c r="GWY30" s="80"/>
      <c r="GWZ30" s="80"/>
      <c r="GXA30" s="80"/>
      <c r="GXB30" s="80"/>
      <c r="GXC30" s="80"/>
      <c r="GXD30" s="80"/>
      <c r="GXE30" s="80"/>
      <c r="GXF30" s="80"/>
      <c r="GXG30" s="80"/>
      <c r="GXH30" s="80"/>
      <c r="GXI30" s="80"/>
      <c r="GXJ30" s="80"/>
      <c r="GXK30" s="80"/>
      <c r="GXL30" s="80"/>
      <c r="GXM30" s="80"/>
      <c r="GXN30" s="80"/>
      <c r="GXO30" s="80"/>
      <c r="GXP30" s="80"/>
      <c r="GXQ30" s="80"/>
      <c r="GXR30" s="80"/>
      <c r="GXS30" s="80"/>
      <c r="GXT30" s="80"/>
      <c r="GXU30" s="80"/>
      <c r="GXV30" s="80"/>
      <c r="GXW30" s="80"/>
      <c r="GXX30" s="80"/>
      <c r="GXY30" s="80"/>
      <c r="GXZ30" s="80"/>
      <c r="GYA30" s="80"/>
      <c r="GYB30" s="80"/>
      <c r="GYC30" s="80"/>
      <c r="GYD30" s="80"/>
      <c r="GYE30" s="80"/>
      <c r="GYF30" s="80"/>
      <c r="GYG30" s="80"/>
      <c r="GYH30" s="80"/>
      <c r="GYI30" s="80"/>
      <c r="GYJ30" s="80"/>
      <c r="GYK30" s="80"/>
      <c r="GYL30" s="80"/>
      <c r="GYM30" s="80"/>
      <c r="GYN30" s="80"/>
      <c r="GYO30" s="80"/>
      <c r="GYP30" s="80"/>
      <c r="GYQ30" s="80"/>
      <c r="GYR30" s="80"/>
      <c r="GYS30" s="80"/>
      <c r="GYT30" s="80"/>
      <c r="GYU30" s="80"/>
      <c r="GYV30" s="80"/>
      <c r="GYW30" s="80"/>
      <c r="GYX30" s="80"/>
      <c r="GYY30" s="80"/>
      <c r="GYZ30" s="80"/>
      <c r="GZA30" s="80"/>
      <c r="GZB30" s="80"/>
      <c r="GZC30" s="80"/>
      <c r="GZD30" s="80"/>
      <c r="GZE30" s="80"/>
      <c r="GZF30" s="80"/>
      <c r="GZG30" s="80"/>
      <c r="GZH30" s="80"/>
      <c r="GZI30" s="80"/>
      <c r="GZJ30" s="80"/>
      <c r="GZK30" s="80"/>
      <c r="GZL30" s="80"/>
      <c r="GZM30" s="80"/>
      <c r="GZN30" s="80"/>
      <c r="GZO30" s="80"/>
      <c r="GZP30" s="80"/>
      <c r="GZQ30" s="80"/>
      <c r="GZR30" s="80"/>
      <c r="GZS30" s="80"/>
      <c r="GZT30" s="80"/>
      <c r="GZU30" s="80"/>
      <c r="GZV30" s="80"/>
      <c r="GZW30" s="80"/>
      <c r="GZX30" s="80"/>
      <c r="GZY30" s="80"/>
      <c r="GZZ30" s="80"/>
      <c r="HAA30" s="80"/>
      <c r="HAB30" s="80"/>
      <c r="HAC30" s="80"/>
      <c r="HAD30" s="80"/>
      <c r="HAE30" s="80"/>
      <c r="HAF30" s="80"/>
      <c r="HAG30" s="80"/>
      <c r="HAH30" s="80"/>
      <c r="HAI30" s="80"/>
      <c r="HAJ30" s="80"/>
      <c r="HAK30" s="80"/>
      <c r="HAL30" s="80"/>
      <c r="HAM30" s="80"/>
      <c r="HAN30" s="80"/>
      <c r="HAO30" s="80"/>
      <c r="HAP30" s="80"/>
      <c r="HAQ30" s="80"/>
      <c r="HAR30" s="80"/>
      <c r="HAS30" s="80"/>
      <c r="HAT30" s="80"/>
      <c r="HAU30" s="80"/>
      <c r="HAV30" s="80"/>
      <c r="HAW30" s="80"/>
      <c r="HAX30" s="80"/>
      <c r="HAY30" s="80"/>
      <c r="HAZ30" s="80"/>
      <c r="HBA30" s="80"/>
      <c r="HBB30" s="80"/>
      <c r="HBC30" s="80"/>
      <c r="HBD30" s="80"/>
      <c r="HBE30" s="80"/>
      <c r="HBF30" s="80"/>
      <c r="HBG30" s="80"/>
      <c r="HBH30" s="80"/>
      <c r="HBI30" s="80"/>
      <c r="HBJ30" s="80"/>
      <c r="HBK30" s="80"/>
      <c r="HBL30" s="80"/>
      <c r="HBM30" s="80"/>
      <c r="HBN30" s="80"/>
      <c r="HBO30" s="80"/>
      <c r="HBP30" s="80"/>
      <c r="HBQ30" s="80"/>
      <c r="HBR30" s="80"/>
      <c r="HBS30" s="80"/>
      <c r="HBT30" s="80"/>
      <c r="HBU30" s="80"/>
      <c r="HBV30" s="80"/>
      <c r="HBW30" s="80"/>
      <c r="HBX30" s="80"/>
      <c r="HBY30" s="80"/>
      <c r="HBZ30" s="80"/>
      <c r="HCA30" s="80"/>
      <c r="HCB30" s="80"/>
      <c r="HCC30" s="80"/>
      <c r="HCD30" s="80"/>
      <c r="HCE30" s="80"/>
      <c r="HCF30" s="80"/>
      <c r="HCG30" s="80"/>
      <c r="HCH30" s="80"/>
      <c r="HCI30" s="80"/>
      <c r="HCJ30" s="80"/>
      <c r="HCK30" s="80"/>
      <c r="HCL30" s="80"/>
      <c r="HCM30" s="80"/>
      <c r="HCN30" s="80"/>
      <c r="HCO30" s="80"/>
      <c r="HCP30" s="80"/>
      <c r="HCQ30" s="80"/>
      <c r="HCR30" s="80"/>
      <c r="HCS30" s="80"/>
      <c r="HCT30" s="80"/>
      <c r="HCU30" s="80"/>
      <c r="HCV30" s="80"/>
      <c r="HCW30" s="80"/>
      <c r="HCX30" s="80"/>
      <c r="HCY30" s="80"/>
      <c r="HCZ30" s="80"/>
      <c r="HDA30" s="80"/>
      <c r="HDB30" s="80"/>
      <c r="HDC30" s="80"/>
      <c r="HDD30" s="80"/>
      <c r="HDE30" s="80"/>
      <c r="HDF30" s="80"/>
      <c r="HDG30" s="80"/>
      <c r="HDH30" s="80"/>
      <c r="HDI30" s="80"/>
      <c r="HDJ30" s="80"/>
      <c r="HDK30" s="80"/>
      <c r="HDL30" s="80"/>
      <c r="HDM30" s="80"/>
      <c r="HDN30" s="80"/>
      <c r="HDO30" s="80"/>
      <c r="HDP30" s="80"/>
      <c r="HDQ30" s="80"/>
      <c r="HDR30" s="80"/>
      <c r="HDS30" s="80"/>
      <c r="HDT30" s="80"/>
      <c r="HDU30" s="80"/>
      <c r="HDV30" s="80"/>
      <c r="HDW30" s="80"/>
      <c r="HDX30" s="80"/>
      <c r="HDY30" s="80"/>
      <c r="HDZ30" s="80"/>
      <c r="HEA30" s="80"/>
      <c r="HEB30" s="80"/>
      <c r="HEC30" s="80"/>
      <c r="HED30" s="80"/>
      <c r="HEE30" s="80"/>
      <c r="HEF30" s="80"/>
      <c r="HEG30" s="80"/>
      <c r="HEH30" s="80"/>
      <c r="HEI30" s="80"/>
      <c r="HEJ30" s="80"/>
      <c r="HEK30" s="80"/>
      <c r="HEL30" s="80"/>
      <c r="HEM30" s="80"/>
      <c r="HEN30" s="80"/>
      <c r="HEO30" s="80"/>
      <c r="HEP30" s="80"/>
      <c r="HEQ30" s="80"/>
      <c r="HER30" s="80"/>
      <c r="HES30" s="80"/>
      <c r="HET30" s="80"/>
      <c r="HEU30" s="80"/>
      <c r="HEV30" s="80"/>
      <c r="HEW30" s="80"/>
      <c r="HEX30" s="80"/>
      <c r="HEY30" s="80"/>
      <c r="HEZ30" s="80"/>
      <c r="HFA30" s="80"/>
      <c r="HFB30" s="80"/>
      <c r="HFC30" s="80"/>
      <c r="HFD30" s="80"/>
      <c r="HFE30" s="80"/>
      <c r="HFF30" s="80"/>
      <c r="HFG30" s="80"/>
      <c r="HFH30" s="80"/>
      <c r="HFI30" s="80"/>
      <c r="HFJ30" s="80"/>
      <c r="HFK30" s="80"/>
      <c r="HFL30" s="80"/>
      <c r="HFM30" s="80"/>
      <c r="HFN30" s="80"/>
      <c r="HFO30" s="80"/>
      <c r="HFP30" s="80"/>
      <c r="HFQ30" s="80"/>
      <c r="HFR30" s="80"/>
      <c r="HFS30" s="80"/>
      <c r="HFT30" s="80"/>
      <c r="HFU30" s="80"/>
      <c r="HFV30" s="80"/>
      <c r="HFW30" s="80"/>
      <c r="HFX30" s="80"/>
      <c r="HFY30" s="80"/>
      <c r="HFZ30" s="80"/>
      <c r="HGA30" s="80"/>
      <c r="HGB30" s="80"/>
      <c r="HGC30" s="80"/>
      <c r="HGD30" s="80"/>
      <c r="HGE30" s="80"/>
      <c r="HGF30" s="80"/>
      <c r="HGG30" s="80"/>
      <c r="HGH30" s="80"/>
      <c r="HGI30" s="80"/>
      <c r="HGJ30" s="80"/>
      <c r="HGK30" s="80"/>
      <c r="HGL30" s="80"/>
      <c r="HGM30" s="80"/>
      <c r="HGN30" s="80"/>
      <c r="HGO30" s="80"/>
      <c r="HGP30" s="80"/>
      <c r="HGQ30" s="80"/>
      <c r="HGR30" s="80"/>
      <c r="HGS30" s="80"/>
      <c r="HGT30" s="80"/>
      <c r="HGU30" s="80"/>
      <c r="HGV30" s="80"/>
      <c r="HGW30" s="80"/>
      <c r="HGX30" s="80"/>
      <c r="HGY30" s="80"/>
      <c r="HGZ30" s="80"/>
      <c r="HHA30" s="80"/>
      <c r="HHB30" s="80"/>
      <c r="HHC30" s="80"/>
      <c r="HHD30" s="80"/>
      <c r="HHE30" s="80"/>
      <c r="HHF30" s="80"/>
      <c r="HHG30" s="80"/>
      <c r="HHH30" s="80"/>
      <c r="HHI30" s="80"/>
      <c r="HHJ30" s="80"/>
      <c r="HHK30" s="80"/>
      <c r="HHL30" s="80"/>
      <c r="HHM30" s="80"/>
      <c r="HHN30" s="80"/>
      <c r="HHO30" s="80"/>
      <c r="HHP30" s="80"/>
      <c r="HHQ30" s="80"/>
      <c r="HHR30" s="80"/>
      <c r="HHS30" s="80"/>
      <c r="HHT30" s="80"/>
      <c r="HHU30" s="80"/>
      <c r="HHV30" s="80"/>
      <c r="HHW30" s="80"/>
      <c r="HHX30" s="80"/>
      <c r="HHY30" s="80"/>
      <c r="HHZ30" s="80"/>
      <c r="HIA30" s="80"/>
      <c r="HIB30" s="80"/>
      <c r="HIC30" s="80"/>
      <c r="HID30" s="80"/>
      <c r="HIE30" s="80"/>
      <c r="HIF30" s="80"/>
      <c r="HIG30" s="80"/>
      <c r="HIH30" s="80"/>
      <c r="HII30" s="80"/>
      <c r="HIJ30" s="80"/>
      <c r="HIK30" s="80"/>
      <c r="HIL30" s="80"/>
      <c r="HIM30" s="80"/>
      <c r="HIN30" s="80"/>
      <c r="HIO30" s="80"/>
      <c r="HIP30" s="80"/>
      <c r="HIQ30" s="80"/>
      <c r="HIR30" s="80"/>
      <c r="HIS30" s="80"/>
      <c r="HIT30" s="80"/>
      <c r="HIU30" s="80"/>
      <c r="HIV30" s="80"/>
      <c r="HIW30" s="80"/>
      <c r="HIX30" s="80"/>
      <c r="HIY30" s="80"/>
      <c r="HIZ30" s="80"/>
      <c r="HJA30" s="80"/>
      <c r="HJB30" s="80"/>
      <c r="HJC30" s="80"/>
      <c r="HJD30" s="80"/>
      <c r="HJE30" s="80"/>
      <c r="HJF30" s="80"/>
      <c r="HJG30" s="80"/>
      <c r="HJH30" s="80"/>
      <c r="HJI30" s="80"/>
      <c r="HJJ30" s="80"/>
      <c r="HJK30" s="80"/>
      <c r="HJL30" s="80"/>
      <c r="HJM30" s="80"/>
      <c r="HJN30" s="80"/>
      <c r="HJO30" s="80"/>
      <c r="HJP30" s="80"/>
      <c r="HJQ30" s="80"/>
      <c r="HJR30" s="80"/>
      <c r="HJS30" s="80"/>
      <c r="HJT30" s="80"/>
      <c r="HJU30" s="80"/>
      <c r="HJV30" s="80"/>
      <c r="HJW30" s="80"/>
      <c r="HJX30" s="80"/>
      <c r="HJY30" s="80"/>
      <c r="HJZ30" s="80"/>
      <c r="HKA30" s="80"/>
      <c r="HKB30" s="80"/>
      <c r="HKC30" s="80"/>
      <c r="HKD30" s="80"/>
      <c r="HKE30" s="80"/>
      <c r="HKF30" s="80"/>
      <c r="HKG30" s="80"/>
      <c r="HKH30" s="80"/>
      <c r="HKI30" s="80"/>
      <c r="HKJ30" s="80"/>
      <c r="HKK30" s="80"/>
      <c r="HKL30" s="80"/>
      <c r="HKM30" s="80"/>
      <c r="HKN30" s="80"/>
      <c r="HKO30" s="80"/>
      <c r="HKP30" s="80"/>
      <c r="HKQ30" s="80"/>
      <c r="HKR30" s="80"/>
      <c r="HKS30" s="80"/>
      <c r="HKT30" s="80"/>
      <c r="HKU30" s="80"/>
      <c r="HKV30" s="80"/>
      <c r="HKW30" s="80"/>
      <c r="HKX30" s="80"/>
      <c r="HKY30" s="80"/>
      <c r="HKZ30" s="80"/>
      <c r="HLA30" s="80"/>
      <c r="HLB30" s="80"/>
      <c r="HLC30" s="80"/>
      <c r="HLD30" s="80"/>
      <c r="HLE30" s="80"/>
      <c r="HLF30" s="80"/>
      <c r="HLG30" s="80"/>
      <c r="HLH30" s="80"/>
      <c r="HLI30" s="80"/>
      <c r="HLJ30" s="80"/>
      <c r="HLK30" s="80"/>
      <c r="HLL30" s="80"/>
      <c r="HLM30" s="80"/>
      <c r="HLN30" s="80"/>
      <c r="HLO30" s="80"/>
      <c r="HLP30" s="80"/>
      <c r="HLQ30" s="80"/>
      <c r="HLR30" s="80"/>
      <c r="HLS30" s="80"/>
      <c r="HLT30" s="80"/>
      <c r="HLU30" s="80"/>
      <c r="HLV30" s="80"/>
      <c r="HLW30" s="80"/>
      <c r="HLX30" s="80"/>
      <c r="HLY30" s="80"/>
      <c r="HLZ30" s="80"/>
      <c r="HMA30" s="80"/>
      <c r="HMB30" s="80"/>
      <c r="HMC30" s="80"/>
      <c r="HMD30" s="80"/>
      <c r="HME30" s="80"/>
      <c r="HMF30" s="80"/>
      <c r="HMG30" s="80"/>
      <c r="HMH30" s="80"/>
      <c r="HMI30" s="80"/>
      <c r="HMJ30" s="80"/>
      <c r="HMK30" s="80"/>
      <c r="HML30" s="80"/>
      <c r="HMM30" s="80"/>
      <c r="HMN30" s="80"/>
      <c r="HMO30" s="80"/>
      <c r="HMP30" s="80"/>
      <c r="HMQ30" s="80"/>
      <c r="HMR30" s="80"/>
      <c r="HMS30" s="80"/>
      <c r="HMT30" s="80"/>
      <c r="HMU30" s="80"/>
      <c r="HMV30" s="80"/>
      <c r="HMW30" s="80"/>
      <c r="HMX30" s="80"/>
      <c r="HMY30" s="80"/>
      <c r="HMZ30" s="80"/>
      <c r="HNA30" s="80"/>
      <c r="HNB30" s="80"/>
      <c r="HNC30" s="80"/>
      <c r="HND30" s="80"/>
      <c r="HNE30" s="80"/>
      <c r="HNF30" s="80"/>
      <c r="HNG30" s="80"/>
      <c r="HNH30" s="80"/>
      <c r="HNI30" s="80"/>
      <c r="HNJ30" s="80"/>
      <c r="HNK30" s="80"/>
      <c r="HNL30" s="80"/>
      <c r="HNM30" s="80"/>
      <c r="HNN30" s="80"/>
      <c r="HNO30" s="80"/>
      <c r="HNP30" s="80"/>
      <c r="HNQ30" s="80"/>
      <c r="HNR30" s="80"/>
      <c r="HNS30" s="80"/>
      <c r="HNT30" s="80"/>
      <c r="HNU30" s="80"/>
      <c r="HNV30" s="80"/>
      <c r="HNW30" s="80"/>
      <c r="HNX30" s="80"/>
      <c r="HNY30" s="80"/>
      <c r="HNZ30" s="80"/>
      <c r="HOA30" s="80"/>
      <c r="HOB30" s="80"/>
      <c r="HOC30" s="80"/>
      <c r="HOD30" s="80"/>
      <c r="HOE30" s="80"/>
      <c r="HOF30" s="80"/>
      <c r="HOG30" s="80"/>
      <c r="HOH30" s="80"/>
      <c r="HOI30" s="80"/>
      <c r="HOJ30" s="80"/>
      <c r="HOK30" s="80"/>
      <c r="HOL30" s="80"/>
      <c r="HOM30" s="80"/>
      <c r="HON30" s="80"/>
      <c r="HOO30" s="80"/>
      <c r="HOP30" s="80"/>
      <c r="HOQ30" s="80"/>
      <c r="HOR30" s="80"/>
      <c r="HOS30" s="80"/>
      <c r="HOT30" s="80"/>
      <c r="HOU30" s="80"/>
      <c r="HOV30" s="80"/>
      <c r="HOW30" s="80"/>
      <c r="HOX30" s="80"/>
      <c r="HOY30" s="80"/>
      <c r="HOZ30" s="80"/>
      <c r="HPA30" s="80"/>
      <c r="HPB30" s="80"/>
      <c r="HPC30" s="80"/>
      <c r="HPD30" s="80"/>
      <c r="HPE30" s="80"/>
      <c r="HPF30" s="80"/>
      <c r="HPG30" s="80"/>
      <c r="HPH30" s="80"/>
      <c r="HPI30" s="80"/>
      <c r="HPJ30" s="80"/>
      <c r="HPK30" s="80"/>
      <c r="HPL30" s="80"/>
      <c r="HPM30" s="80"/>
      <c r="HPN30" s="80"/>
      <c r="HPO30" s="80"/>
      <c r="HPP30" s="80"/>
      <c r="HPQ30" s="80"/>
      <c r="HPR30" s="80"/>
      <c r="HPS30" s="80"/>
      <c r="HPT30" s="80"/>
      <c r="HPU30" s="80"/>
      <c r="HPV30" s="80"/>
      <c r="HPW30" s="80"/>
      <c r="HPX30" s="80"/>
      <c r="HPY30" s="80"/>
      <c r="HPZ30" s="80"/>
      <c r="HQA30" s="80"/>
      <c r="HQB30" s="80"/>
      <c r="HQC30" s="80"/>
      <c r="HQD30" s="80"/>
      <c r="HQE30" s="80"/>
      <c r="HQF30" s="80"/>
      <c r="HQG30" s="80"/>
      <c r="HQH30" s="80"/>
      <c r="HQI30" s="80"/>
      <c r="HQJ30" s="80"/>
      <c r="HQK30" s="80"/>
      <c r="HQL30" s="80"/>
      <c r="HQM30" s="80"/>
      <c r="HQN30" s="80"/>
      <c r="HQO30" s="80"/>
      <c r="HQP30" s="80"/>
      <c r="HQQ30" s="80"/>
      <c r="HQR30" s="80"/>
      <c r="HQS30" s="80"/>
      <c r="HQT30" s="80"/>
      <c r="HQU30" s="80"/>
      <c r="HQV30" s="80"/>
      <c r="HQW30" s="80"/>
      <c r="HQX30" s="80"/>
      <c r="HQY30" s="80"/>
      <c r="HQZ30" s="80"/>
      <c r="HRA30" s="80"/>
      <c r="HRB30" s="80"/>
      <c r="HRC30" s="80"/>
      <c r="HRD30" s="80"/>
      <c r="HRE30" s="80"/>
      <c r="HRF30" s="80"/>
      <c r="HRG30" s="80"/>
      <c r="HRH30" s="80"/>
      <c r="HRI30" s="80"/>
      <c r="HRJ30" s="80"/>
      <c r="HRK30" s="80"/>
      <c r="HRL30" s="80"/>
      <c r="HRM30" s="80"/>
      <c r="HRN30" s="80"/>
      <c r="HRO30" s="80"/>
      <c r="HRP30" s="80"/>
      <c r="HRQ30" s="80"/>
      <c r="HRR30" s="80"/>
      <c r="HRS30" s="80"/>
      <c r="HRT30" s="80"/>
      <c r="HRU30" s="80"/>
      <c r="HRV30" s="80"/>
      <c r="HRW30" s="80"/>
      <c r="HRX30" s="80"/>
      <c r="HRY30" s="80"/>
      <c r="HRZ30" s="80"/>
      <c r="HSA30" s="80"/>
      <c r="HSB30" s="80"/>
      <c r="HSC30" s="80"/>
      <c r="HSD30" s="80"/>
      <c r="HSE30" s="80"/>
      <c r="HSF30" s="80"/>
      <c r="HSG30" s="80"/>
      <c r="HSH30" s="80"/>
      <c r="HSI30" s="80"/>
      <c r="HSJ30" s="80"/>
      <c r="HSK30" s="80"/>
      <c r="HSL30" s="80"/>
      <c r="HSM30" s="80"/>
      <c r="HSN30" s="80"/>
      <c r="HSO30" s="80"/>
      <c r="HSP30" s="80"/>
      <c r="HSQ30" s="80"/>
      <c r="HSR30" s="80"/>
      <c r="HSS30" s="80"/>
      <c r="HST30" s="80"/>
      <c r="HSU30" s="80"/>
      <c r="HSV30" s="80"/>
      <c r="HSW30" s="80"/>
      <c r="HSX30" s="80"/>
      <c r="HSY30" s="80"/>
      <c r="HSZ30" s="80"/>
      <c r="HTA30" s="80"/>
      <c r="HTB30" s="80"/>
      <c r="HTC30" s="80"/>
      <c r="HTD30" s="80"/>
      <c r="HTE30" s="80"/>
      <c r="HTF30" s="80"/>
      <c r="HTG30" s="80"/>
      <c r="HTH30" s="80"/>
      <c r="HTI30" s="80"/>
      <c r="HTJ30" s="80"/>
      <c r="HTK30" s="80"/>
      <c r="HTL30" s="80"/>
      <c r="HTM30" s="80"/>
      <c r="HTN30" s="80"/>
      <c r="HTO30" s="80"/>
      <c r="HTP30" s="80"/>
      <c r="HTQ30" s="80"/>
      <c r="HTR30" s="80"/>
      <c r="HTS30" s="80"/>
      <c r="HTT30" s="80"/>
      <c r="HTU30" s="80"/>
      <c r="HTV30" s="80"/>
      <c r="HTW30" s="80"/>
      <c r="HTX30" s="80"/>
      <c r="HTY30" s="80"/>
      <c r="HTZ30" s="80"/>
      <c r="HUA30" s="80"/>
      <c r="HUB30" s="80"/>
      <c r="HUC30" s="80"/>
      <c r="HUD30" s="80"/>
      <c r="HUE30" s="80"/>
      <c r="HUF30" s="80"/>
      <c r="HUG30" s="80"/>
      <c r="HUH30" s="80"/>
      <c r="HUI30" s="80"/>
      <c r="HUJ30" s="80"/>
      <c r="HUK30" s="80"/>
      <c r="HUL30" s="80"/>
      <c r="HUM30" s="80"/>
      <c r="HUN30" s="80"/>
      <c r="HUO30" s="80"/>
      <c r="HUP30" s="80"/>
      <c r="HUQ30" s="80"/>
      <c r="HUR30" s="80"/>
      <c r="HUS30" s="80"/>
      <c r="HUT30" s="80"/>
      <c r="HUU30" s="80"/>
      <c r="HUV30" s="80"/>
      <c r="HUW30" s="80"/>
      <c r="HUX30" s="80"/>
      <c r="HUY30" s="80"/>
      <c r="HUZ30" s="80"/>
      <c r="HVA30" s="80"/>
      <c r="HVB30" s="80"/>
      <c r="HVC30" s="80"/>
      <c r="HVD30" s="80"/>
      <c r="HVE30" s="80"/>
      <c r="HVF30" s="80"/>
      <c r="HVG30" s="80"/>
      <c r="HVH30" s="80"/>
      <c r="HVI30" s="80"/>
      <c r="HVJ30" s="80"/>
      <c r="HVK30" s="80"/>
      <c r="HVL30" s="80"/>
      <c r="HVM30" s="80"/>
      <c r="HVN30" s="80"/>
      <c r="HVO30" s="80"/>
      <c r="HVP30" s="80"/>
      <c r="HVQ30" s="80"/>
      <c r="HVR30" s="80"/>
      <c r="HVS30" s="80"/>
      <c r="HVT30" s="80"/>
      <c r="HVU30" s="80"/>
      <c r="HVV30" s="80"/>
      <c r="HVW30" s="80"/>
      <c r="HVX30" s="80"/>
      <c r="HVY30" s="80"/>
      <c r="HVZ30" s="80"/>
      <c r="HWA30" s="80"/>
      <c r="HWB30" s="80"/>
      <c r="HWC30" s="80"/>
      <c r="HWD30" s="80"/>
      <c r="HWE30" s="80"/>
      <c r="HWF30" s="80"/>
      <c r="HWG30" s="80"/>
      <c r="HWH30" s="80"/>
      <c r="HWI30" s="80"/>
      <c r="HWJ30" s="80"/>
      <c r="HWK30" s="80"/>
      <c r="HWL30" s="80"/>
      <c r="HWM30" s="80"/>
      <c r="HWN30" s="80"/>
      <c r="HWO30" s="80"/>
      <c r="HWP30" s="80"/>
      <c r="HWQ30" s="80"/>
      <c r="HWR30" s="80"/>
      <c r="HWS30" s="80"/>
      <c r="HWT30" s="80"/>
      <c r="HWU30" s="80"/>
      <c r="HWV30" s="80"/>
      <c r="HWW30" s="80"/>
      <c r="HWX30" s="80"/>
      <c r="HWY30" s="80"/>
      <c r="HWZ30" s="80"/>
      <c r="HXA30" s="80"/>
      <c r="HXB30" s="80"/>
      <c r="HXC30" s="80"/>
      <c r="HXD30" s="80"/>
      <c r="HXE30" s="80"/>
      <c r="HXF30" s="80"/>
      <c r="HXG30" s="80"/>
      <c r="HXH30" s="80"/>
      <c r="HXI30" s="80"/>
      <c r="HXJ30" s="80"/>
      <c r="HXK30" s="80"/>
      <c r="HXL30" s="80"/>
      <c r="HXM30" s="80"/>
      <c r="HXN30" s="80"/>
      <c r="HXO30" s="80"/>
      <c r="HXP30" s="80"/>
      <c r="HXQ30" s="80"/>
      <c r="HXR30" s="80"/>
      <c r="HXS30" s="80"/>
      <c r="HXT30" s="80"/>
      <c r="HXU30" s="80"/>
      <c r="HXV30" s="80"/>
      <c r="HXW30" s="80"/>
      <c r="HXX30" s="80"/>
      <c r="HXY30" s="80"/>
      <c r="HXZ30" s="80"/>
      <c r="HYA30" s="80"/>
      <c r="HYB30" s="80"/>
      <c r="HYC30" s="80"/>
      <c r="HYD30" s="80"/>
      <c r="HYE30" s="80"/>
      <c r="HYF30" s="80"/>
      <c r="HYG30" s="80"/>
      <c r="HYH30" s="80"/>
      <c r="HYI30" s="80"/>
      <c r="HYJ30" s="80"/>
      <c r="HYK30" s="80"/>
      <c r="HYL30" s="80"/>
      <c r="HYM30" s="80"/>
      <c r="HYN30" s="80"/>
      <c r="HYO30" s="80"/>
      <c r="HYP30" s="80"/>
      <c r="HYQ30" s="80"/>
      <c r="HYR30" s="80"/>
      <c r="HYS30" s="80"/>
      <c r="HYT30" s="80"/>
      <c r="HYU30" s="80"/>
      <c r="HYV30" s="80"/>
      <c r="HYW30" s="80"/>
      <c r="HYX30" s="80"/>
      <c r="HYY30" s="80"/>
      <c r="HYZ30" s="80"/>
      <c r="HZA30" s="80"/>
      <c r="HZB30" s="80"/>
      <c r="HZC30" s="80"/>
      <c r="HZD30" s="80"/>
      <c r="HZE30" s="80"/>
      <c r="HZF30" s="80"/>
      <c r="HZG30" s="80"/>
      <c r="HZH30" s="80"/>
      <c r="HZI30" s="80"/>
      <c r="HZJ30" s="80"/>
      <c r="HZK30" s="80"/>
      <c r="HZL30" s="80"/>
      <c r="HZM30" s="80"/>
      <c r="HZN30" s="80"/>
      <c r="HZO30" s="80"/>
      <c r="HZP30" s="80"/>
      <c r="HZQ30" s="80"/>
      <c r="HZR30" s="80"/>
      <c r="HZS30" s="80"/>
      <c r="HZT30" s="80"/>
      <c r="HZU30" s="80"/>
      <c r="HZV30" s="80"/>
      <c r="HZW30" s="80"/>
      <c r="HZX30" s="80"/>
      <c r="HZY30" s="80"/>
      <c r="HZZ30" s="80"/>
      <c r="IAA30" s="80"/>
      <c r="IAB30" s="80"/>
      <c r="IAC30" s="80"/>
      <c r="IAD30" s="80"/>
      <c r="IAE30" s="80"/>
      <c r="IAF30" s="80"/>
      <c r="IAG30" s="80"/>
      <c r="IAH30" s="80"/>
      <c r="IAI30" s="80"/>
      <c r="IAJ30" s="80"/>
      <c r="IAK30" s="80"/>
      <c r="IAL30" s="80"/>
      <c r="IAM30" s="80"/>
      <c r="IAN30" s="80"/>
      <c r="IAO30" s="80"/>
      <c r="IAP30" s="80"/>
      <c r="IAQ30" s="80"/>
      <c r="IAR30" s="80"/>
      <c r="IAS30" s="80"/>
      <c r="IAT30" s="80"/>
      <c r="IAU30" s="80"/>
      <c r="IAV30" s="80"/>
      <c r="IAW30" s="80"/>
      <c r="IAX30" s="80"/>
      <c r="IAY30" s="80"/>
      <c r="IAZ30" s="80"/>
      <c r="IBA30" s="80"/>
      <c r="IBB30" s="80"/>
      <c r="IBC30" s="80"/>
      <c r="IBD30" s="80"/>
      <c r="IBE30" s="80"/>
      <c r="IBF30" s="80"/>
      <c r="IBG30" s="80"/>
      <c r="IBH30" s="80"/>
      <c r="IBI30" s="80"/>
      <c r="IBJ30" s="80"/>
      <c r="IBK30" s="80"/>
      <c r="IBL30" s="80"/>
      <c r="IBM30" s="80"/>
      <c r="IBN30" s="80"/>
      <c r="IBO30" s="80"/>
      <c r="IBP30" s="80"/>
      <c r="IBQ30" s="80"/>
      <c r="IBR30" s="80"/>
      <c r="IBS30" s="80"/>
      <c r="IBT30" s="80"/>
      <c r="IBU30" s="80"/>
      <c r="IBV30" s="80"/>
      <c r="IBW30" s="80"/>
      <c r="IBX30" s="80"/>
      <c r="IBY30" s="80"/>
      <c r="IBZ30" s="80"/>
      <c r="ICA30" s="80"/>
      <c r="ICB30" s="80"/>
      <c r="ICC30" s="80"/>
      <c r="ICD30" s="80"/>
      <c r="ICE30" s="80"/>
      <c r="ICF30" s="80"/>
      <c r="ICG30" s="80"/>
      <c r="ICH30" s="80"/>
      <c r="ICI30" s="80"/>
      <c r="ICJ30" s="80"/>
      <c r="ICK30" s="80"/>
      <c r="ICL30" s="80"/>
      <c r="ICM30" s="80"/>
      <c r="ICN30" s="80"/>
      <c r="ICO30" s="80"/>
      <c r="ICP30" s="80"/>
      <c r="ICQ30" s="80"/>
      <c r="ICR30" s="80"/>
      <c r="ICS30" s="80"/>
      <c r="ICT30" s="80"/>
      <c r="ICU30" s="80"/>
      <c r="ICV30" s="80"/>
      <c r="ICW30" s="80"/>
      <c r="ICX30" s="80"/>
      <c r="ICY30" s="80"/>
      <c r="ICZ30" s="80"/>
      <c r="IDA30" s="80"/>
      <c r="IDB30" s="80"/>
      <c r="IDC30" s="80"/>
      <c r="IDD30" s="80"/>
      <c r="IDE30" s="80"/>
      <c r="IDF30" s="80"/>
      <c r="IDG30" s="80"/>
      <c r="IDH30" s="80"/>
      <c r="IDI30" s="80"/>
      <c r="IDJ30" s="80"/>
      <c r="IDK30" s="80"/>
      <c r="IDL30" s="80"/>
      <c r="IDM30" s="80"/>
      <c r="IDN30" s="80"/>
      <c r="IDO30" s="80"/>
      <c r="IDP30" s="80"/>
      <c r="IDQ30" s="80"/>
      <c r="IDR30" s="80"/>
      <c r="IDS30" s="80"/>
      <c r="IDT30" s="80"/>
      <c r="IDU30" s="80"/>
      <c r="IDV30" s="80"/>
      <c r="IDW30" s="80"/>
      <c r="IDX30" s="80"/>
      <c r="IDY30" s="80"/>
      <c r="IDZ30" s="80"/>
      <c r="IEA30" s="80"/>
      <c r="IEB30" s="80"/>
      <c r="IEC30" s="80"/>
      <c r="IED30" s="80"/>
      <c r="IEE30" s="80"/>
      <c r="IEF30" s="80"/>
      <c r="IEG30" s="80"/>
      <c r="IEH30" s="80"/>
      <c r="IEI30" s="80"/>
      <c r="IEJ30" s="80"/>
      <c r="IEK30" s="80"/>
      <c r="IEL30" s="80"/>
      <c r="IEM30" s="80"/>
      <c r="IEN30" s="80"/>
      <c r="IEO30" s="80"/>
      <c r="IEP30" s="80"/>
      <c r="IEQ30" s="80"/>
      <c r="IER30" s="80"/>
      <c r="IES30" s="80"/>
      <c r="IET30" s="80"/>
      <c r="IEU30" s="80"/>
      <c r="IEV30" s="80"/>
      <c r="IEW30" s="80"/>
      <c r="IEX30" s="80"/>
      <c r="IEY30" s="80"/>
      <c r="IEZ30" s="80"/>
      <c r="IFA30" s="80"/>
      <c r="IFB30" s="80"/>
      <c r="IFC30" s="80"/>
      <c r="IFD30" s="80"/>
      <c r="IFE30" s="80"/>
      <c r="IFF30" s="80"/>
      <c r="IFG30" s="80"/>
      <c r="IFH30" s="80"/>
      <c r="IFI30" s="80"/>
      <c r="IFJ30" s="80"/>
      <c r="IFK30" s="80"/>
      <c r="IFL30" s="80"/>
      <c r="IFM30" s="80"/>
      <c r="IFN30" s="80"/>
      <c r="IFO30" s="80"/>
      <c r="IFP30" s="80"/>
      <c r="IFQ30" s="80"/>
      <c r="IFR30" s="80"/>
      <c r="IFS30" s="80"/>
      <c r="IFT30" s="80"/>
      <c r="IFU30" s="80"/>
      <c r="IFV30" s="80"/>
      <c r="IFW30" s="80"/>
      <c r="IFX30" s="80"/>
      <c r="IFY30" s="80"/>
      <c r="IFZ30" s="80"/>
      <c r="IGA30" s="80"/>
      <c r="IGB30" s="80"/>
      <c r="IGC30" s="80"/>
      <c r="IGD30" s="80"/>
      <c r="IGE30" s="80"/>
      <c r="IGF30" s="80"/>
      <c r="IGG30" s="80"/>
      <c r="IGH30" s="80"/>
      <c r="IGI30" s="80"/>
      <c r="IGJ30" s="80"/>
      <c r="IGK30" s="80"/>
      <c r="IGL30" s="80"/>
      <c r="IGM30" s="80"/>
      <c r="IGN30" s="80"/>
      <c r="IGO30" s="80"/>
      <c r="IGP30" s="80"/>
      <c r="IGQ30" s="80"/>
      <c r="IGR30" s="80"/>
      <c r="IGS30" s="80"/>
      <c r="IGT30" s="80"/>
      <c r="IGU30" s="80"/>
      <c r="IGV30" s="80"/>
      <c r="IGW30" s="80"/>
      <c r="IGX30" s="80"/>
      <c r="IGY30" s="80"/>
      <c r="IGZ30" s="80"/>
      <c r="IHA30" s="80"/>
      <c r="IHB30" s="80"/>
      <c r="IHC30" s="80"/>
      <c r="IHD30" s="80"/>
      <c r="IHE30" s="80"/>
      <c r="IHF30" s="80"/>
      <c r="IHG30" s="80"/>
      <c r="IHH30" s="80"/>
      <c r="IHI30" s="80"/>
      <c r="IHJ30" s="80"/>
      <c r="IHK30" s="80"/>
      <c r="IHL30" s="80"/>
      <c r="IHM30" s="80"/>
      <c r="IHN30" s="80"/>
      <c r="IHO30" s="80"/>
      <c r="IHP30" s="80"/>
      <c r="IHQ30" s="80"/>
      <c r="IHR30" s="80"/>
      <c r="IHS30" s="80"/>
      <c r="IHT30" s="80"/>
      <c r="IHU30" s="80"/>
      <c r="IHV30" s="80"/>
      <c r="IHW30" s="80"/>
      <c r="IHX30" s="80"/>
      <c r="IHY30" s="80"/>
      <c r="IHZ30" s="80"/>
      <c r="IIA30" s="80"/>
      <c r="IIB30" s="80"/>
      <c r="IIC30" s="80"/>
      <c r="IID30" s="80"/>
      <c r="IIE30" s="80"/>
      <c r="IIF30" s="80"/>
      <c r="IIG30" s="80"/>
      <c r="IIH30" s="80"/>
      <c r="III30" s="80"/>
      <c r="IIJ30" s="80"/>
      <c r="IIK30" s="80"/>
      <c r="IIL30" s="80"/>
      <c r="IIM30" s="80"/>
      <c r="IIN30" s="80"/>
      <c r="IIO30" s="80"/>
      <c r="IIP30" s="80"/>
      <c r="IIQ30" s="80"/>
      <c r="IIR30" s="80"/>
      <c r="IIS30" s="80"/>
      <c r="IIT30" s="80"/>
      <c r="IIU30" s="80"/>
      <c r="IIV30" s="80"/>
      <c r="IIW30" s="80"/>
      <c r="IIX30" s="80"/>
      <c r="IIY30" s="80"/>
      <c r="IIZ30" s="80"/>
      <c r="IJA30" s="80"/>
      <c r="IJB30" s="80"/>
      <c r="IJC30" s="80"/>
      <c r="IJD30" s="80"/>
      <c r="IJE30" s="80"/>
      <c r="IJF30" s="80"/>
      <c r="IJG30" s="80"/>
      <c r="IJH30" s="80"/>
      <c r="IJI30" s="80"/>
      <c r="IJJ30" s="80"/>
      <c r="IJK30" s="80"/>
      <c r="IJL30" s="80"/>
      <c r="IJM30" s="80"/>
      <c r="IJN30" s="80"/>
      <c r="IJO30" s="80"/>
      <c r="IJP30" s="80"/>
      <c r="IJQ30" s="80"/>
      <c r="IJR30" s="80"/>
      <c r="IJS30" s="80"/>
      <c r="IJT30" s="80"/>
      <c r="IJU30" s="80"/>
      <c r="IJV30" s="80"/>
      <c r="IJW30" s="80"/>
      <c r="IJX30" s="80"/>
      <c r="IJY30" s="80"/>
      <c r="IJZ30" s="80"/>
      <c r="IKA30" s="80"/>
      <c r="IKB30" s="80"/>
      <c r="IKC30" s="80"/>
      <c r="IKD30" s="80"/>
      <c r="IKE30" s="80"/>
      <c r="IKF30" s="80"/>
      <c r="IKG30" s="80"/>
      <c r="IKH30" s="80"/>
      <c r="IKI30" s="80"/>
      <c r="IKJ30" s="80"/>
      <c r="IKK30" s="80"/>
      <c r="IKL30" s="80"/>
      <c r="IKM30" s="80"/>
      <c r="IKN30" s="80"/>
      <c r="IKO30" s="80"/>
      <c r="IKP30" s="80"/>
      <c r="IKQ30" s="80"/>
      <c r="IKR30" s="80"/>
      <c r="IKS30" s="80"/>
      <c r="IKT30" s="80"/>
      <c r="IKU30" s="80"/>
      <c r="IKV30" s="80"/>
      <c r="IKW30" s="80"/>
      <c r="IKX30" s="80"/>
      <c r="IKY30" s="80"/>
      <c r="IKZ30" s="80"/>
      <c r="ILA30" s="80"/>
      <c r="ILB30" s="80"/>
      <c r="ILC30" s="80"/>
      <c r="ILD30" s="80"/>
      <c r="ILE30" s="80"/>
      <c r="ILF30" s="80"/>
      <c r="ILG30" s="80"/>
      <c r="ILH30" s="80"/>
      <c r="ILI30" s="80"/>
      <c r="ILJ30" s="80"/>
      <c r="ILK30" s="80"/>
      <c r="ILL30" s="80"/>
      <c r="ILM30" s="80"/>
      <c r="ILN30" s="80"/>
      <c r="ILO30" s="80"/>
      <c r="ILP30" s="80"/>
      <c r="ILQ30" s="80"/>
      <c r="ILR30" s="80"/>
      <c r="ILS30" s="80"/>
      <c r="ILT30" s="80"/>
      <c r="ILU30" s="80"/>
      <c r="ILV30" s="80"/>
      <c r="ILW30" s="80"/>
      <c r="ILX30" s="80"/>
      <c r="ILY30" s="80"/>
      <c r="ILZ30" s="80"/>
      <c r="IMA30" s="80"/>
      <c r="IMB30" s="80"/>
      <c r="IMC30" s="80"/>
      <c r="IMD30" s="80"/>
      <c r="IME30" s="80"/>
      <c r="IMF30" s="80"/>
      <c r="IMG30" s="80"/>
      <c r="IMH30" s="80"/>
      <c r="IMI30" s="80"/>
      <c r="IMJ30" s="80"/>
      <c r="IMK30" s="80"/>
      <c r="IML30" s="80"/>
      <c r="IMM30" s="80"/>
      <c r="IMN30" s="80"/>
      <c r="IMO30" s="80"/>
      <c r="IMP30" s="80"/>
      <c r="IMQ30" s="80"/>
      <c r="IMR30" s="80"/>
      <c r="IMS30" s="80"/>
      <c r="IMT30" s="80"/>
      <c r="IMU30" s="80"/>
      <c r="IMV30" s="80"/>
      <c r="IMW30" s="80"/>
      <c r="IMX30" s="80"/>
      <c r="IMY30" s="80"/>
      <c r="IMZ30" s="80"/>
      <c r="INA30" s="80"/>
      <c r="INB30" s="80"/>
      <c r="INC30" s="80"/>
      <c r="IND30" s="80"/>
      <c r="INE30" s="80"/>
      <c r="INF30" s="80"/>
      <c r="ING30" s="80"/>
      <c r="INH30" s="80"/>
      <c r="INI30" s="80"/>
      <c r="INJ30" s="80"/>
      <c r="INK30" s="80"/>
      <c r="INL30" s="80"/>
      <c r="INM30" s="80"/>
      <c r="INN30" s="80"/>
      <c r="INO30" s="80"/>
      <c r="INP30" s="80"/>
      <c r="INQ30" s="80"/>
      <c r="INR30" s="80"/>
      <c r="INS30" s="80"/>
      <c r="INT30" s="80"/>
      <c r="INU30" s="80"/>
      <c r="INV30" s="80"/>
      <c r="INW30" s="80"/>
      <c r="INX30" s="80"/>
      <c r="INY30" s="80"/>
      <c r="INZ30" s="80"/>
      <c r="IOA30" s="80"/>
      <c r="IOB30" s="80"/>
      <c r="IOC30" s="80"/>
      <c r="IOD30" s="80"/>
      <c r="IOE30" s="80"/>
      <c r="IOF30" s="80"/>
      <c r="IOG30" s="80"/>
      <c r="IOH30" s="80"/>
      <c r="IOI30" s="80"/>
      <c r="IOJ30" s="80"/>
      <c r="IOK30" s="80"/>
      <c r="IOL30" s="80"/>
      <c r="IOM30" s="80"/>
      <c r="ION30" s="80"/>
      <c r="IOO30" s="80"/>
      <c r="IOP30" s="80"/>
      <c r="IOQ30" s="80"/>
      <c r="IOR30" s="80"/>
      <c r="IOS30" s="80"/>
      <c r="IOT30" s="80"/>
      <c r="IOU30" s="80"/>
      <c r="IOV30" s="80"/>
      <c r="IOW30" s="80"/>
      <c r="IOX30" s="80"/>
      <c r="IOY30" s="80"/>
      <c r="IOZ30" s="80"/>
      <c r="IPA30" s="80"/>
      <c r="IPB30" s="80"/>
      <c r="IPC30" s="80"/>
      <c r="IPD30" s="80"/>
      <c r="IPE30" s="80"/>
      <c r="IPF30" s="80"/>
      <c r="IPG30" s="80"/>
      <c r="IPH30" s="80"/>
      <c r="IPI30" s="80"/>
      <c r="IPJ30" s="80"/>
      <c r="IPK30" s="80"/>
      <c r="IPL30" s="80"/>
      <c r="IPM30" s="80"/>
      <c r="IPN30" s="80"/>
      <c r="IPO30" s="80"/>
      <c r="IPP30" s="80"/>
      <c r="IPQ30" s="80"/>
      <c r="IPR30" s="80"/>
      <c r="IPS30" s="80"/>
      <c r="IPT30" s="80"/>
      <c r="IPU30" s="80"/>
      <c r="IPV30" s="80"/>
      <c r="IPW30" s="80"/>
      <c r="IPX30" s="80"/>
      <c r="IPY30" s="80"/>
      <c r="IPZ30" s="80"/>
      <c r="IQA30" s="80"/>
      <c r="IQB30" s="80"/>
      <c r="IQC30" s="80"/>
      <c r="IQD30" s="80"/>
      <c r="IQE30" s="80"/>
      <c r="IQF30" s="80"/>
      <c r="IQG30" s="80"/>
      <c r="IQH30" s="80"/>
      <c r="IQI30" s="80"/>
      <c r="IQJ30" s="80"/>
      <c r="IQK30" s="80"/>
      <c r="IQL30" s="80"/>
      <c r="IQM30" s="80"/>
      <c r="IQN30" s="80"/>
      <c r="IQO30" s="80"/>
      <c r="IQP30" s="80"/>
      <c r="IQQ30" s="80"/>
      <c r="IQR30" s="80"/>
      <c r="IQS30" s="80"/>
      <c r="IQT30" s="80"/>
      <c r="IQU30" s="80"/>
      <c r="IQV30" s="80"/>
      <c r="IQW30" s="80"/>
      <c r="IQX30" s="80"/>
      <c r="IQY30" s="80"/>
      <c r="IQZ30" s="80"/>
      <c r="IRA30" s="80"/>
      <c r="IRB30" s="80"/>
      <c r="IRC30" s="80"/>
      <c r="IRD30" s="80"/>
      <c r="IRE30" s="80"/>
      <c r="IRF30" s="80"/>
      <c r="IRG30" s="80"/>
      <c r="IRH30" s="80"/>
      <c r="IRI30" s="80"/>
      <c r="IRJ30" s="80"/>
      <c r="IRK30" s="80"/>
      <c r="IRL30" s="80"/>
      <c r="IRM30" s="80"/>
      <c r="IRN30" s="80"/>
      <c r="IRO30" s="80"/>
      <c r="IRP30" s="80"/>
      <c r="IRQ30" s="80"/>
      <c r="IRR30" s="80"/>
      <c r="IRS30" s="80"/>
      <c r="IRT30" s="80"/>
      <c r="IRU30" s="80"/>
      <c r="IRV30" s="80"/>
      <c r="IRW30" s="80"/>
      <c r="IRX30" s="80"/>
      <c r="IRY30" s="80"/>
      <c r="IRZ30" s="80"/>
      <c r="ISA30" s="80"/>
      <c r="ISB30" s="80"/>
      <c r="ISC30" s="80"/>
      <c r="ISD30" s="80"/>
      <c r="ISE30" s="80"/>
      <c r="ISF30" s="80"/>
      <c r="ISG30" s="80"/>
      <c r="ISH30" s="80"/>
      <c r="ISI30" s="80"/>
      <c r="ISJ30" s="80"/>
      <c r="ISK30" s="80"/>
      <c r="ISL30" s="80"/>
      <c r="ISM30" s="80"/>
      <c r="ISN30" s="80"/>
      <c r="ISO30" s="80"/>
      <c r="ISP30" s="80"/>
      <c r="ISQ30" s="80"/>
      <c r="ISR30" s="80"/>
      <c r="ISS30" s="80"/>
      <c r="IST30" s="80"/>
      <c r="ISU30" s="80"/>
      <c r="ISV30" s="80"/>
      <c r="ISW30" s="80"/>
      <c r="ISX30" s="80"/>
      <c r="ISY30" s="80"/>
      <c r="ISZ30" s="80"/>
      <c r="ITA30" s="80"/>
      <c r="ITB30" s="80"/>
      <c r="ITC30" s="80"/>
      <c r="ITD30" s="80"/>
      <c r="ITE30" s="80"/>
      <c r="ITF30" s="80"/>
      <c r="ITG30" s="80"/>
      <c r="ITH30" s="80"/>
      <c r="ITI30" s="80"/>
      <c r="ITJ30" s="80"/>
      <c r="ITK30" s="80"/>
      <c r="ITL30" s="80"/>
      <c r="ITM30" s="80"/>
      <c r="ITN30" s="80"/>
      <c r="ITO30" s="80"/>
      <c r="ITP30" s="80"/>
      <c r="ITQ30" s="80"/>
      <c r="ITR30" s="80"/>
      <c r="ITS30" s="80"/>
      <c r="ITT30" s="80"/>
      <c r="ITU30" s="80"/>
      <c r="ITV30" s="80"/>
      <c r="ITW30" s="80"/>
      <c r="ITX30" s="80"/>
      <c r="ITY30" s="80"/>
      <c r="ITZ30" s="80"/>
      <c r="IUA30" s="80"/>
      <c r="IUB30" s="80"/>
      <c r="IUC30" s="80"/>
      <c r="IUD30" s="80"/>
      <c r="IUE30" s="80"/>
      <c r="IUF30" s="80"/>
      <c r="IUG30" s="80"/>
      <c r="IUH30" s="80"/>
      <c r="IUI30" s="80"/>
      <c r="IUJ30" s="80"/>
      <c r="IUK30" s="80"/>
      <c r="IUL30" s="80"/>
      <c r="IUM30" s="80"/>
      <c r="IUN30" s="80"/>
      <c r="IUO30" s="80"/>
      <c r="IUP30" s="80"/>
      <c r="IUQ30" s="80"/>
      <c r="IUR30" s="80"/>
      <c r="IUS30" s="80"/>
      <c r="IUT30" s="80"/>
      <c r="IUU30" s="80"/>
      <c r="IUV30" s="80"/>
      <c r="IUW30" s="80"/>
      <c r="IUX30" s="80"/>
      <c r="IUY30" s="80"/>
      <c r="IUZ30" s="80"/>
      <c r="IVA30" s="80"/>
      <c r="IVB30" s="80"/>
      <c r="IVC30" s="80"/>
      <c r="IVD30" s="80"/>
      <c r="IVE30" s="80"/>
      <c r="IVF30" s="80"/>
      <c r="IVG30" s="80"/>
      <c r="IVH30" s="80"/>
      <c r="IVI30" s="80"/>
      <c r="IVJ30" s="80"/>
      <c r="IVK30" s="80"/>
      <c r="IVL30" s="80"/>
      <c r="IVM30" s="80"/>
      <c r="IVN30" s="80"/>
      <c r="IVO30" s="80"/>
      <c r="IVP30" s="80"/>
      <c r="IVQ30" s="80"/>
      <c r="IVR30" s="80"/>
      <c r="IVS30" s="80"/>
      <c r="IVT30" s="80"/>
      <c r="IVU30" s="80"/>
      <c r="IVV30" s="80"/>
      <c r="IVW30" s="80"/>
      <c r="IVX30" s="80"/>
      <c r="IVY30" s="80"/>
      <c r="IVZ30" s="80"/>
      <c r="IWA30" s="80"/>
      <c r="IWB30" s="80"/>
      <c r="IWC30" s="80"/>
      <c r="IWD30" s="80"/>
      <c r="IWE30" s="80"/>
      <c r="IWF30" s="80"/>
      <c r="IWG30" s="80"/>
      <c r="IWH30" s="80"/>
      <c r="IWI30" s="80"/>
      <c r="IWJ30" s="80"/>
      <c r="IWK30" s="80"/>
      <c r="IWL30" s="80"/>
      <c r="IWM30" s="80"/>
      <c r="IWN30" s="80"/>
      <c r="IWO30" s="80"/>
      <c r="IWP30" s="80"/>
      <c r="IWQ30" s="80"/>
      <c r="IWR30" s="80"/>
      <c r="IWS30" s="80"/>
      <c r="IWT30" s="80"/>
      <c r="IWU30" s="80"/>
      <c r="IWV30" s="80"/>
      <c r="IWW30" s="80"/>
      <c r="IWX30" s="80"/>
      <c r="IWY30" s="80"/>
      <c r="IWZ30" s="80"/>
      <c r="IXA30" s="80"/>
      <c r="IXB30" s="80"/>
      <c r="IXC30" s="80"/>
      <c r="IXD30" s="80"/>
      <c r="IXE30" s="80"/>
      <c r="IXF30" s="80"/>
      <c r="IXG30" s="80"/>
      <c r="IXH30" s="80"/>
      <c r="IXI30" s="80"/>
      <c r="IXJ30" s="80"/>
      <c r="IXK30" s="80"/>
      <c r="IXL30" s="80"/>
      <c r="IXM30" s="80"/>
      <c r="IXN30" s="80"/>
      <c r="IXO30" s="80"/>
      <c r="IXP30" s="80"/>
      <c r="IXQ30" s="80"/>
      <c r="IXR30" s="80"/>
      <c r="IXS30" s="80"/>
      <c r="IXT30" s="80"/>
      <c r="IXU30" s="80"/>
      <c r="IXV30" s="80"/>
      <c r="IXW30" s="80"/>
      <c r="IXX30" s="80"/>
      <c r="IXY30" s="80"/>
      <c r="IXZ30" s="80"/>
      <c r="IYA30" s="80"/>
      <c r="IYB30" s="80"/>
      <c r="IYC30" s="80"/>
      <c r="IYD30" s="80"/>
      <c r="IYE30" s="80"/>
      <c r="IYF30" s="80"/>
      <c r="IYG30" s="80"/>
      <c r="IYH30" s="80"/>
      <c r="IYI30" s="80"/>
      <c r="IYJ30" s="80"/>
      <c r="IYK30" s="80"/>
      <c r="IYL30" s="80"/>
      <c r="IYM30" s="80"/>
      <c r="IYN30" s="80"/>
      <c r="IYO30" s="80"/>
      <c r="IYP30" s="80"/>
      <c r="IYQ30" s="80"/>
      <c r="IYR30" s="80"/>
      <c r="IYS30" s="80"/>
      <c r="IYT30" s="80"/>
      <c r="IYU30" s="80"/>
      <c r="IYV30" s="80"/>
      <c r="IYW30" s="80"/>
      <c r="IYX30" s="80"/>
      <c r="IYY30" s="80"/>
      <c r="IYZ30" s="80"/>
      <c r="IZA30" s="80"/>
      <c r="IZB30" s="80"/>
      <c r="IZC30" s="80"/>
      <c r="IZD30" s="80"/>
      <c r="IZE30" s="80"/>
      <c r="IZF30" s="80"/>
      <c r="IZG30" s="80"/>
      <c r="IZH30" s="80"/>
      <c r="IZI30" s="80"/>
      <c r="IZJ30" s="80"/>
      <c r="IZK30" s="80"/>
      <c r="IZL30" s="80"/>
      <c r="IZM30" s="80"/>
      <c r="IZN30" s="80"/>
      <c r="IZO30" s="80"/>
      <c r="IZP30" s="80"/>
      <c r="IZQ30" s="80"/>
      <c r="IZR30" s="80"/>
      <c r="IZS30" s="80"/>
      <c r="IZT30" s="80"/>
      <c r="IZU30" s="80"/>
      <c r="IZV30" s="80"/>
      <c r="IZW30" s="80"/>
      <c r="IZX30" s="80"/>
      <c r="IZY30" s="80"/>
      <c r="IZZ30" s="80"/>
      <c r="JAA30" s="80"/>
      <c r="JAB30" s="80"/>
      <c r="JAC30" s="80"/>
      <c r="JAD30" s="80"/>
      <c r="JAE30" s="80"/>
      <c r="JAF30" s="80"/>
      <c r="JAG30" s="80"/>
      <c r="JAH30" s="80"/>
      <c r="JAI30" s="80"/>
      <c r="JAJ30" s="80"/>
      <c r="JAK30" s="80"/>
      <c r="JAL30" s="80"/>
      <c r="JAM30" s="80"/>
      <c r="JAN30" s="80"/>
      <c r="JAO30" s="80"/>
      <c r="JAP30" s="80"/>
      <c r="JAQ30" s="80"/>
      <c r="JAR30" s="80"/>
      <c r="JAS30" s="80"/>
      <c r="JAT30" s="80"/>
      <c r="JAU30" s="80"/>
      <c r="JAV30" s="80"/>
      <c r="JAW30" s="80"/>
      <c r="JAX30" s="80"/>
      <c r="JAY30" s="80"/>
      <c r="JAZ30" s="80"/>
      <c r="JBA30" s="80"/>
      <c r="JBB30" s="80"/>
      <c r="JBC30" s="80"/>
      <c r="JBD30" s="80"/>
      <c r="JBE30" s="80"/>
      <c r="JBF30" s="80"/>
      <c r="JBG30" s="80"/>
      <c r="JBH30" s="80"/>
      <c r="JBI30" s="80"/>
      <c r="JBJ30" s="80"/>
      <c r="JBK30" s="80"/>
      <c r="JBL30" s="80"/>
      <c r="JBM30" s="80"/>
      <c r="JBN30" s="80"/>
      <c r="JBO30" s="80"/>
      <c r="JBP30" s="80"/>
      <c r="JBQ30" s="80"/>
      <c r="JBR30" s="80"/>
      <c r="JBS30" s="80"/>
      <c r="JBT30" s="80"/>
      <c r="JBU30" s="80"/>
      <c r="JBV30" s="80"/>
      <c r="JBW30" s="80"/>
      <c r="JBX30" s="80"/>
      <c r="JBY30" s="80"/>
      <c r="JBZ30" s="80"/>
      <c r="JCA30" s="80"/>
      <c r="JCB30" s="80"/>
      <c r="JCC30" s="80"/>
      <c r="JCD30" s="80"/>
      <c r="JCE30" s="80"/>
      <c r="JCF30" s="80"/>
      <c r="JCG30" s="80"/>
      <c r="JCH30" s="80"/>
      <c r="JCI30" s="80"/>
      <c r="JCJ30" s="80"/>
      <c r="JCK30" s="80"/>
      <c r="JCL30" s="80"/>
      <c r="JCM30" s="80"/>
      <c r="JCN30" s="80"/>
      <c r="JCO30" s="80"/>
      <c r="JCP30" s="80"/>
      <c r="JCQ30" s="80"/>
      <c r="JCR30" s="80"/>
      <c r="JCS30" s="80"/>
      <c r="JCT30" s="80"/>
      <c r="JCU30" s="80"/>
      <c r="JCV30" s="80"/>
      <c r="JCW30" s="80"/>
      <c r="JCX30" s="80"/>
      <c r="JCY30" s="80"/>
      <c r="JCZ30" s="80"/>
      <c r="JDA30" s="80"/>
      <c r="JDB30" s="80"/>
      <c r="JDC30" s="80"/>
      <c r="JDD30" s="80"/>
      <c r="JDE30" s="80"/>
      <c r="JDF30" s="80"/>
      <c r="JDG30" s="80"/>
      <c r="JDH30" s="80"/>
      <c r="JDI30" s="80"/>
      <c r="JDJ30" s="80"/>
      <c r="JDK30" s="80"/>
      <c r="JDL30" s="80"/>
      <c r="JDM30" s="80"/>
      <c r="JDN30" s="80"/>
      <c r="JDO30" s="80"/>
      <c r="JDP30" s="80"/>
      <c r="JDQ30" s="80"/>
      <c r="JDR30" s="80"/>
      <c r="JDS30" s="80"/>
      <c r="JDT30" s="80"/>
      <c r="JDU30" s="80"/>
      <c r="JDV30" s="80"/>
      <c r="JDW30" s="80"/>
      <c r="JDX30" s="80"/>
      <c r="JDY30" s="80"/>
      <c r="JDZ30" s="80"/>
      <c r="JEA30" s="80"/>
      <c r="JEB30" s="80"/>
      <c r="JEC30" s="80"/>
      <c r="JED30" s="80"/>
      <c r="JEE30" s="80"/>
      <c r="JEF30" s="80"/>
      <c r="JEG30" s="80"/>
      <c r="JEH30" s="80"/>
      <c r="JEI30" s="80"/>
      <c r="JEJ30" s="80"/>
      <c r="JEK30" s="80"/>
      <c r="JEL30" s="80"/>
      <c r="JEM30" s="80"/>
      <c r="JEN30" s="80"/>
      <c r="JEO30" s="80"/>
      <c r="JEP30" s="80"/>
      <c r="JEQ30" s="80"/>
      <c r="JER30" s="80"/>
      <c r="JES30" s="80"/>
      <c r="JET30" s="80"/>
      <c r="JEU30" s="80"/>
      <c r="JEV30" s="80"/>
      <c r="JEW30" s="80"/>
      <c r="JEX30" s="80"/>
      <c r="JEY30" s="80"/>
      <c r="JEZ30" s="80"/>
      <c r="JFA30" s="80"/>
      <c r="JFB30" s="80"/>
      <c r="JFC30" s="80"/>
      <c r="JFD30" s="80"/>
      <c r="JFE30" s="80"/>
      <c r="JFF30" s="80"/>
      <c r="JFG30" s="80"/>
      <c r="JFH30" s="80"/>
      <c r="JFI30" s="80"/>
      <c r="JFJ30" s="80"/>
      <c r="JFK30" s="80"/>
      <c r="JFL30" s="80"/>
      <c r="JFM30" s="80"/>
      <c r="JFN30" s="80"/>
      <c r="JFO30" s="80"/>
      <c r="JFP30" s="80"/>
      <c r="JFQ30" s="80"/>
      <c r="JFR30" s="80"/>
      <c r="JFS30" s="80"/>
      <c r="JFT30" s="80"/>
      <c r="JFU30" s="80"/>
      <c r="JFV30" s="80"/>
      <c r="JFW30" s="80"/>
      <c r="JFX30" s="80"/>
      <c r="JFY30" s="80"/>
      <c r="JFZ30" s="80"/>
      <c r="JGA30" s="80"/>
      <c r="JGB30" s="80"/>
      <c r="JGC30" s="80"/>
      <c r="JGD30" s="80"/>
      <c r="JGE30" s="80"/>
      <c r="JGF30" s="80"/>
      <c r="JGG30" s="80"/>
      <c r="JGH30" s="80"/>
      <c r="JGI30" s="80"/>
      <c r="JGJ30" s="80"/>
      <c r="JGK30" s="80"/>
      <c r="JGL30" s="80"/>
      <c r="JGM30" s="80"/>
      <c r="JGN30" s="80"/>
      <c r="JGO30" s="80"/>
      <c r="JGP30" s="80"/>
      <c r="JGQ30" s="80"/>
      <c r="JGR30" s="80"/>
      <c r="JGS30" s="80"/>
      <c r="JGT30" s="80"/>
      <c r="JGU30" s="80"/>
      <c r="JGV30" s="80"/>
      <c r="JGW30" s="80"/>
      <c r="JGX30" s="80"/>
      <c r="JGY30" s="80"/>
      <c r="JGZ30" s="80"/>
      <c r="JHA30" s="80"/>
      <c r="JHB30" s="80"/>
      <c r="JHC30" s="80"/>
      <c r="JHD30" s="80"/>
      <c r="JHE30" s="80"/>
      <c r="JHF30" s="80"/>
      <c r="JHG30" s="80"/>
      <c r="JHH30" s="80"/>
      <c r="JHI30" s="80"/>
      <c r="JHJ30" s="80"/>
      <c r="JHK30" s="80"/>
      <c r="JHL30" s="80"/>
      <c r="JHM30" s="80"/>
      <c r="JHN30" s="80"/>
      <c r="JHO30" s="80"/>
      <c r="JHP30" s="80"/>
      <c r="JHQ30" s="80"/>
      <c r="JHR30" s="80"/>
      <c r="JHS30" s="80"/>
      <c r="JHT30" s="80"/>
      <c r="JHU30" s="80"/>
      <c r="JHV30" s="80"/>
      <c r="JHW30" s="80"/>
      <c r="JHX30" s="80"/>
      <c r="JHY30" s="80"/>
      <c r="JHZ30" s="80"/>
      <c r="JIA30" s="80"/>
      <c r="JIB30" s="80"/>
      <c r="JIC30" s="80"/>
      <c r="JID30" s="80"/>
      <c r="JIE30" s="80"/>
      <c r="JIF30" s="80"/>
      <c r="JIG30" s="80"/>
      <c r="JIH30" s="80"/>
      <c r="JII30" s="80"/>
      <c r="JIJ30" s="80"/>
      <c r="JIK30" s="80"/>
      <c r="JIL30" s="80"/>
      <c r="JIM30" s="80"/>
      <c r="JIN30" s="80"/>
      <c r="JIO30" s="80"/>
      <c r="JIP30" s="80"/>
      <c r="JIQ30" s="80"/>
      <c r="JIR30" s="80"/>
      <c r="JIS30" s="80"/>
      <c r="JIT30" s="80"/>
      <c r="JIU30" s="80"/>
      <c r="JIV30" s="80"/>
      <c r="JIW30" s="80"/>
      <c r="JIX30" s="80"/>
      <c r="JIY30" s="80"/>
      <c r="JIZ30" s="80"/>
      <c r="JJA30" s="80"/>
      <c r="JJB30" s="80"/>
      <c r="JJC30" s="80"/>
      <c r="JJD30" s="80"/>
      <c r="JJE30" s="80"/>
      <c r="JJF30" s="80"/>
      <c r="JJG30" s="80"/>
      <c r="JJH30" s="80"/>
      <c r="JJI30" s="80"/>
      <c r="JJJ30" s="80"/>
      <c r="JJK30" s="80"/>
      <c r="JJL30" s="80"/>
      <c r="JJM30" s="80"/>
      <c r="JJN30" s="80"/>
      <c r="JJO30" s="80"/>
      <c r="JJP30" s="80"/>
      <c r="JJQ30" s="80"/>
      <c r="JJR30" s="80"/>
      <c r="JJS30" s="80"/>
      <c r="JJT30" s="80"/>
      <c r="JJU30" s="80"/>
      <c r="JJV30" s="80"/>
      <c r="JJW30" s="80"/>
      <c r="JJX30" s="80"/>
      <c r="JJY30" s="80"/>
      <c r="JJZ30" s="80"/>
      <c r="JKA30" s="80"/>
      <c r="JKB30" s="80"/>
      <c r="JKC30" s="80"/>
      <c r="JKD30" s="80"/>
      <c r="JKE30" s="80"/>
      <c r="JKF30" s="80"/>
      <c r="JKG30" s="80"/>
      <c r="JKH30" s="80"/>
      <c r="JKI30" s="80"/>
      <c r="JKJ30" s="80"/>
      <c r="JKK30" s="80"/>
      <c r="JKL30" s="80"/>
      <c r="JKM30" s="80"/>
      <c r="JKN30" s="80"/>
      <c r="JKO30" s="80"/>
      <c r="JKP30" s="80"/>
      <c r="JKQ30" s="80"/>
      <c r="JKR30" s="80"/>
      <c r="JKS30" s="80"/>
      <c r="JKT30" s="80"/>
      <c r="JKU30" s="80"/>
      <c r="JKV30" s="80"/>
      <c r="JKW30" s="80"/>
      <c r="JKX30" s="80"/>
      <c r="JKY30" s="80"/>
      <c r="JKZ30" s="80"/>
      <c r="JLA30" s="80"/>
      <c r="JLB30" s="80"/>
      <c r="JLC30" s="80"/>
      <c r="JLD30" s="80"/>
      <c r="JLE30" s="80"/>
      <c r="JLF30" s="80"/>
      <c r="JLG30" s="80"/>
      <c r="JLH30" s="80"/>
      <c r="JLI30" s="80"/>
      <c r="JLJ30" s="80"/>
      <c r="JLK30" s="80"/>
      <c r="JLL30" s="80"/>
      <c r="JLM30" s="80"/>
      <c r="JLN30" s="80"/>
      <c r="JLO30" s="80"/>
      <c r="JLP30" s="80"/>
      <c r="JLQ30" s="80"/>
      <c r="JLR30" s="80"/>
      <c r="JLS30" s="80"/>
      <c r="JLT30" s="80"/>
      <c r="JLU30" s="80"/>
      <c r="JLV30" s="80"/>
      <c r="JLW30" s="80"/>
      <c r="JLX30" s="80"/>
      <c r="JLY30" s="80"/>
      <c r="JLZ30" s="80"/>
      <c r="JMA30" s="80"/>
      <c r="JMB30" s="80"/>
      <c r="JMC30" s="80"/>
      <c r="JMD30" s="80"/>
      <c r="JME30" s="80"/>
      <c r="JMF30" s="80"/>
      <c r="JMG30" s="80"/>
      <c r="JMH30" s="80"/>
      <c r="JMI30" s="80"/>
      <c r="JMJ30" s="80"/>
      <c r="JMK30" s="80"/>
      <c r="JML30" s="80"/>
      <c r="JMM30" s="80"/>
      <c r="JMN30" s="80"/>
      <c r="JMO30" s="80"/>
      <c r="JMP30" s="80"/>
      <c r="JMQ30" s="80"/>
      <c r="JMR30" s="80"/>
      <c r="JMS30" s="80"/>
      <c r="JMT30" s="80"/>
      <c r="JMU30" s="80"/>
      <c r="JMV30" s="80"/>
      <c r="JMW30" s="80"/>
      <c r="JMX30" s="80"/>
      <c r="JMY30" s="80"/>
      <c r="JMZ30" s="80"/>
      <c r="JNA30" s="80"/>
      <c r="JNB30" s="80"/>
      <c r="JNC30" s="80"/>
      <c r="JND30" s="80"/>
      <c r="JNE30" s="80"/>
      <c r="JNF30" s="80"/>
      <c r="JNG30" s="80"/>
      <c r="JNH30" s="80"/>
      <c r="JNI30" s="80"/>
      <c r="JNJ30" s="80"/>
      <c r="JNK30" s="80"/>
      <c r="JNL30" s="80"/>
      <c r="JNM30" s="80"/>
      <c r="JNN30" s="80"/>
      <c r="JNO30" s="80"/>
      <c r="JNP30" s="80"/>
      <c r="JNQ30" s="80"/>
      <c r="JNR30" s="80"/>
      <c r="JNS30" s="80"/>
      <c r="JNT30" s="80"/>
      <c r="JNU30" s="80"/>
      <c r="JNV30" s="80"/>
      <c r="JNW30" s="80"/>
      <c r="JNX30" s="80"/>
      <c r="JNY30" s="80"/>
      <c r="JNZ30" s="80"/>
      <c r="JOA30" s="80"/>
      <c r="JOB30" s="80"/>
      <c r="JOC30" s="80"/>
      <c r="JOD30" s="80"/>
      <c r="JOE30" s="80"/>
      <c r="JOF30" s="80"/>
      <c r="JOG30" s="80"/>
      <c r="JOH30" s="80"/>
      <c r="JOI30" s="80"/>
      <c r="JOJ30" s="80"/>
      <c r="JOK30" s="80"/>
      <c r="JOL30" s="80"/>
      <c r="JOM30" s="80"/>
      <c r="JON30" s="80"/>
      <c r="JOO30" s="80"/>
      <c r="JOP30" s="80"/>
      <c r="JOQ30" s="80"/>
      <c r="JOR30" s="80"/>
      <c r="JOS30" s="80"/>
      <c r="JOT30" s="80"/>
      <c r="JOU30" s="80"/>
      <c r="JOV30" s="80"/>
      <c r="JOW30" s="80"/>
      <c r="JOX30" s="80"/>
      <c r="JOY30" s="80"/>
      <c r="JOZ30" s="80"/>
      <c r="JPA30" s="80"/>
      <c r="JPB30" s="80"/>
      <c r="JPC30" s="80"/>
      <c r="JPD30" s="80"/>
      <c r="JPE30" s="80"/>
      <c r="JPF30" s="80"/>
      <c r="JPG30" s="80"/>
      <c r="JPH30" s="80"/>
      <c r="JPI30" s="80"/>
      <c r="JPJ30" s="80"/>
      <c r="JPK30" s="80"/>
      <c r="JPL30" s="80"/>
      <c r="JPM30" s="80"/>
      <c r="JPN30" s="80"/>
      <c r="JPO30" s="80"/>
      <c r="JPP30" s="80"/>
      <c r="JPQ30" s="80"/>
      <c r="JPR30" s="80"/>
      <c r="JPS30" s="80"/>
      <c r="JPT30" s="80"/>
      <c r="JPU30" s="80"/>
      <c r="JPV30" s="80"/>
      <c r="JPW30" s="80"/>
      <c r="JPX30" s="80"/>
      <c r="JPY30" s="80"/>
      <c r="JPZ30" s="80"/>
      <c r="JQA30" s="80"/>
      <c r="JQB30" s="80"/>
      <c r="JQC30" s="80"/>
      <c r="JQD30" s="80"/>
      <c r="JQE30" s="80"/>
      <c r="JQF30" s="80"/>
      <c r="JQG30" s="80"/>
      <c r="JQH30" s="80"/>
      <c r="JQI30" s="80"/>
      <c r="JQJ30" s="80"/>
      <c r="JQK30" s="80"/>
      <c r="JQL30" s="80"/>
      <c r="JQM30" s="80"/>
      <c r="JQN30" s="80"/>
      <c r="JQO30" s="80"/>
      <c r="JQP30" s="80"/>
      <c r="JQQ30" s="80"/>
      <c r="JQR30" s="80"/>
      <c r="JQS30" s="80"/>
      <c r="JQT30" s="80"/>
      <c r="JQU30" s="80"/>
      <c r="JQV30" s="80"/>
      <c r="JQW30" s="80"/>
      <c r="JQX30" s="80"/>
      <c r="JQY30" s="80"/>
      <c r="JQZ30" s="80"/>
      <c r="JRA30" s="80"/>
      <c r="JRB30" s="80"/>
      <c r="JRC30" s="80"/>
      <c r="JRD30" s="80"/>
      <c r="JRE30" s="80"/>
      <c r="JRF30" s="80"/>
      <c r="JRG30" s="80"/>
      <c r="JRH30" s="80"/>
      <c r="JRI30" s="80"/>
      <c r="JRJ30" s="80"/>
      <c r="JRK30" s="80"/>
      <c r="JRL30" s="80"/>
      <c r="JRM30" s="80"/>
      <c r="JRN30" s="80"/>
      <c r="JRO30" s="80"/>
      <c r="JRP30" s="80"/>
      <c r="JRQ30" s="80"/>
      <c r="JRR30" s="80"/>
      <c r="JRS30" s="80"/>
      <c r="JRT30" s="80"/>
      <c r="JRU30" s="80"/>
      <c r="JRV30" s="80"/>
      <c r="JRW30" s="80"/>
      <c r="JRX30" s="80"/>
      <c r="JRY30" s="80"/>
      <c r="JRZ30" s="80"/>
      <c r="JSA30" s="80"/>
      <c r="JSB30" s="80"/>
      <c r="JSC30" s="80"/>
      <c r="JSD30" s="80"/>
      <c r="JSE30" s="80"/>
      <c r="JSF30" s="80"/>
      <c r="JSG30" s="80"/>
      <c r="JSH30" s="80"/>
      <c r="JSI30" s="80"/>
      <c r="JSJ30" s="80"/>
      <c r="JSK30" s="80"/>
      <c r="JSL30" s="80"/>
      <c r="JSM30" s="80"/>
      <c r="JSN30" s="80"/>
      <c r="JSO30" s="80"/>
      <c r="JSP30" s="80"/>
      <c r="JSQ30" s="80"/>
      <c r="JSR30" s="80"/>
      <c r="JSS30" s="80"/>
      <c r="JST30" s="80"/>
      <c r="JSU30" s="80"/>
      <c r="JSV30" s="80"/>
      <c r="JSW30" s="80"/>
      <c r="JSX30" s="80"/>
      <c r="JSY30" s="80"/>
      <c r="JSZ30" s="80"/>
      <c r="JTA30" s="80"/>
      <c r="JTB30" s="80"/>
      <c r="JTC30" s="80"/>
      <c r="JTD30" s="80"/>
      <c r="JTE30" s="80"/>
      <c r="JTF30" s="80"/>
      <c r="JTG30" s="80"/>
      <c r="JTH30" s="80"/>
      <c r="JTI30" s="80"/>
      <c r="JTJ30" s="80"/>
      <c r="JTK30" s="80"/>
      <c r="JTL30" s="80"/>
      <c r="JTM30" s="80"/>
      <c r="JTN30" s="80"/>
      <c r="JTO30" s="80"/>
      <c r="JTP30" s="80"/>
      <c r="JTQ30" s="80"/>
      <c r="JTR30" s="80"/>
      <c r="JTS30" s="80"/>
      <c r="JTT30" s="80"/>
      <c r="JTU30" s="80"/>
      <c r="JTV30" s="80"/>
      <c r="JTW30" s="80"/>
      <c r="JTX30" s="80"/>
      <c r="JTY30" s="80"/>
      <c r="JTZ30" s="80"/>
      <c r="JUA30" s="80"/>
      <c r="JUB30" s="80"/>
      <c r="JUC30" s="80"/>
      <c r="JUD30" s="80"/>
      <c r="JUE30" s="80"/>
      <c r="JUF30" s="80"/>
      <c r="JUG30" s="80"/>
      <c r="JUH30" s="80"/>
      <c r="JUI30" s="80"/>
      <c r="JUJ30" s="80"/>
      <c r="JUK30" s="80"/>
      <c r="JUL30" s="80"/>
      <c r="JUM30" s="80"/>
      <c r="JUN30" s="80"/>
      <c r="JUO30" s="80"/>
      <c r="JUP30" s="80"/>
      <c r="JUQ30" s="80"/>
      <c r="JUR30" s="80"/>
      <c r="JUS30" s="80"/>
      <c r="JUT30" s="80"/>
      <c r="JUU30" s="80"/>
      <c r="JUV30" s="80"/>
      <c r="JUW30" s="80"/>
      <c r="JUX30" s="80"/>
      <c r="JUY30" s="80"/>
      <c r="JUZ30" s="80"/>
      <c r="JVA30" s="80"/>
      <c r="JVB30" s="80"/>
      <c r="JVC30" s="80"/>
      <c r="JVD30" s="80"/>
      <c r="JVE30" s="80"/>
      <c r="JVF30" s="80"/>
      <c r="JVG30" s="80"/>
      <c r="JVH30" s="80"/>
      <c r="JVI30" s="80"/>
      <c r="JVJ30" s="80"/>
      <c r="JVK30" s="80"/>
      <c r="JVL30" s="80"/>
      <c r="JVM30" s="80"/>
      <c r="JVN30" s="80"/>
      <c r="JVO30" s="80"/>
      <c r="JVP30" s="80"/>
      <c r="JVQ30" s="80"/>
      <c r="JVR30" s="80"/>
      <c r="JVS30" s="80"/>
      <c r="JVT30" s="80"/>
      <c r="JVU30" s="80"/>
      <c r="JVV30" s="80"/>
      <c r="JVW30" s="80"/>
      <c r="JVX30" s="80"/>
      <c r="JVY30" s="80"/>
      <c r="JVZ30" s="80"/>
      <c r="JWA30" s="80"/>
      <c r="JWB30" s="80"/>
      <c r="JWC30" s="80"/>
      <c r="JWD30" s="80"/>
      <c r="JWE30" s="80"/>
      <c r="JWF30" s="80"/>
      <c r="JWG30" s="80"/>
      <c r="JWH30" s="80"/>
      <c r="JWI30" s="80"/>
      <c r="JWJ30" s="80"/>
      <c r="JWK30" s="80"/>
      <c r="JWL30" s="80"/>
      <c r="JWM30" s="80"/>
      <c r="JWN30" s="80"/>
      <c r="JWO30" s="80"/>
      <c r="JWP30" s="80"/>
      <c r="JWQ30" s="80"/>
      <c r="JWR30" s="80"/>
      <c r="JWS30" s="80"/>
      <c r="JWT30" s="80"/>
      <c r="JWU30" s="80"/>
      <c r="JWV30" s="80"/>
      <c r="JWW30" s="80"/>
      <c r="JWX30" s="80"/>
      <c r="JWY30" s="80"/>
      <c r="JWZ30" s="80"/>
      <c r="JXA30" s="80"/>
      <c r="JXB30" s="80"/>
      <c r="JXC30" s="80"/>
      <c r="JXD30" s="80"/>
      <c r="JXE30" s="80"/>
      <c r="JXF30" s="80"/>
      <c r="JXG30" s="80"/>
      <c r="JXH30" s="80"/>
      <c r="JXI30" s="80"/>
      <c r="JXJ30" s="80"/>
      <c r="JXK30" s="80"/>
      <c r="JXL30" s="80"/>
      <c r="JXM30" s="80"/>
      <c r="JXN30" s="80"/>
      <c r="JXO30" s="80"/>
      <c r="JXP30" s="80"/>
      <c r="JXQ30" s="80"/>
      <c r="JXR30" s="80"/>
      <c r="JXS30" s="80"/>
      <c r="JXT30" s="80"/>
      <c r="JXU30" s="80"/>
      <c r="JXV30" s="80"/>
      <c r="JXW30" s="80"/>
      <c r="JXX30" s="80"/>
      <c r="JXY30" s="80"/>
      <c r="JXZ30" s="80"/>
      <c r="JYA30" s="80"/>
      <c r="JYB30" s="80"/>
      <c r="JYC30" s="80"/>
      <c r="JYD30" s="80"/>
      <c r="JYE30" s="80"/>
      <c r="JYF30" s="80"/>
      <c r="JYG30" s="80"/>
      <c r="JYH30" s="80"/>
      <c r="JYI30" s="80"/>
      <c r="JYJ30" s="80"/>
      <c r="JYK30" s="80"/>
      <c r="JYL30" s="80"/>
      <c r="JYM30" s="80"/>
      <c r="JYN30" s="80"/>
      <c r="JYO30" s="80"/>
      <c r="JYP30" s="80"/>
      <c r="JYQ30" s="80"/>
      <c r="JYR30" s="80"/>
      <c r="JYS30" s="80"/>
      <c r="JYT30" s="80"/>
      <c r="JYU30" s="80"/>
      <c r="JYV30" s="80"/>
      <c r="JYW30" s="80"/>
      <c r="JYX30" s="80"/>
      <c r="JYY30" s="80"/>
      <c r="JYZ30" s="80"/>
      <c r="JZA30" s="80"/>
      <c r="JZB30" s="80"/>
      <c r="JZC30" s="80"/>
      <c r="JZD30" s="80"/>
      <c r="JZE30" s="80"/>
      <c r="JZF30" s="80"/>
      <c r="JZG30" s="80"/>
      <c r="JZH30" s="80"/>
      <c r="JZI30" s="80"/>
      <c r="JZJ30" s="80"/>
      <c r="JZK30" s="80"/>
      <c r="JZL30" s="80"/>
      <c r="JZM30" s="80"/>
      <c r="JZN30" s="80"/>
      <c r="JZO30" s="80"/>
      <c r="JZP30" s="80"/>
      <c r="JZQ30" s="80"/>
      <c r="JZR30" s="80"/>
      <c r="JZS30" s="80"/>
      <c r="JZT30" s="80"/>
      <c r="JZU30" s="80"/>
      <c r="JZV30" s="80"/>
      <c r="JZW30" s="80"/>
      <c r="JZX30" s="80"/>
      <c r="JZY30" s="80"/>
      <c r="JZZ30" s="80"/>
      <c r="KAA30" s="80"/>
      <c r="KAB30" s="80"/>
      <c r="KAC30" s="80"/>
      <c r="KAD30" s="80"/>
      <c r="KAE30" s="80"/>
      <c r="KAF30" s="80"/>
      <c r="KAG30" s="80"/>
      <c r="KAH30" s="80"/>
      <c r="KAI30" s="80"/>
      <c r="KAJ30" s="80"/>
      <c r="KAK30" s="80"/>
      <c r="KAL30" s="80"/>
      <c r="KAM30" s="80"/>
      <c r="KAN30" s="80"/>
      <c r="KAO30" s="80"/>
      <c r="KAP30" s="80"/>
      <c r="KAQ30" s="80"/>
      <c r="KAR30" s="80"/>
      <c r="KAS30" s="80"/>
      <c r="KAT30" s="80"/>
      <c r="KAU30" s="80"/>
      <c r="KAV30" s="80"/>
      <c r="KAW30" s="80"/>
      <c r="KAX30" s="80"/>
      <c r="KAY30" s="80"/>
      <c r="KAZ30" s="80"/>
      <c r="KBA30" s="80"/>
      <c r="KBB30" s="80"/>
      <c r="KBC30" s="80"/>
      <c r="KBD30" s="80"/>
      <c r="KBE30" s="80"/>
      <c r="KBF30" s="80"/>
      <c r="KBG30" s="80"/>
      <c r="KBH30" s="80"/>
      <c r="KBI30" s="80"/>
      <c r="KBJ30" s="80"/>
      <c r="KBK30" s="80"/>
      <c r="KBL30" s="80"/>
      <c r="KBM30" s="80"/>
      <c r="KBN30" s="80"/>
      <c r="KBO30" s="80"/>
      <c r="KBP30" s="80"/>
      <c r="KBQ30" s="80"/>
      <c r="KBR30" s="80"/>
      <c r="KBS30" s="80"/>
      <c r="KBT30" s="80"/>
      <c r="KBU30" s="80"/>
      <c r="KBV30" s="80"/>
      <c r="KBW30" s="80"/>
      <c r="KBX30" s="80"/>
      <c r="KBY30" s="80"/>
      <c r="KBZ30" s="80"/>
      <c r="KCA30" s="80"/>
      <c r="KCB30" s="80"/>
      <c r="KCC30" s="80"/>
      <c r="KCD30" s="80"/>
      <c r="KCE30" s="80"/>
      <c r="KCF30" s="80"/>
      <c r="KCG30" s="80"/>
      <c r="KCH30" s="80"/>
      <c r="KCI30" s="80"/>
      <c r="KCJ30" s="80"/>
      <c r="KCK30" s="80"/>
      <c r="KCL30" s="80"/>
      <c r="KCM30" s="80"/>
      <c r="KCN30" s="80"/>
      <c r="KCO30" s="80"/>
      <c r="KCP30" s="80"/>
      <c r="KCQ30" s="80"/>
      <c r="KCR30" s="80"/>
      <c r="KCS30" s="80"/>
      <c r="KCT30" s="80"/>
      <c r="KCU30" s="80"/>
      <c r="KCV30" s="80"/>
      <c r="KCW30" s="80"/>
      <c r="KCX30" s="80"/>
      <c r="KCY30" s="80"/>
      <c r="KCZ30" s="80"/>
      <c r="KDA30" s="80"/>
      <c r="KDB30" s="80"/>
      <c r="KDC30" s="80"/>
      <c r="KDD30" s="80"/>
      <c r="KDE30" s="80"/>
      <c r="KDF30" s="80"/>
      <c r="KDG30" s="80"/>
      <c r="KDH30" s="80"/>
      <c r="KDI30" s="80"/>
      <c r="KDJ30" s="80"/>
      <c r="KDK30" s="80"/>
      <c r="KDL30" s="80"/>
      <c r="KDM30" s="80"/>
      <c r="KDN30" s="80"/>
      <c r="KDO30" s="80"/>
      <c r="KDP30" s="80"/>
      <c r="KDQ30" s="80"/>
      <c r="KDR30" s="80"/>
      <c r="KDS30" s="80"/>
      <c r="KDT30" s="80"/>
      <c r="KDU30" s="80"/>
      <c r="KDV30" s="80"/>
      <c r="KDW30" s="80"/>
      <c r="KDX30" s="80"/>
      <c r="KDY30" s="80"/>
      <c r="KDZ30" s="80"/>
      <c r="KEA30" s="80"/>
      <c r="KEB30" s="80"/>
      <c r="KEC30" s="80"/>
      <c r="KED30" s="80"/>
      <c r="KEE30" s="80"/>
      <c r="KEF30" s="80"/>
      <c r="KEG30" s="80"/>
      <c r="KEH30" s="80"/>
      <c r="KEI30" s="80"/>
      <c r="KEJ30" s="80"/>
      <c r="KEK30" s="80"/>
      <c r="KEL30" s="80"/>
      <c r="KEM30" s="80"/>
      <c r="KEN30" s="80"/>
      <c r="KEO30" s="80"/>
      <c r="KEP30" s="80"/>
      <c r="KEQ30" s="80"/>
      <c r="KER30" s="80"/>
      <c r="KES30" s="80"/>
      <c r="KET30" s="80"/>
      <c r="KEU30" s="80"/>
      <c r="KEV30" s="80"/>
      <c r="KEW30" s="80"/>
      <c r="KEX30" s="80"/>
      <c r="KEY30" s="80"/>
      <c r="KEZ30" s="80"/>
      <c r="KFA30" s="80"/>
      <c r="KFB30" s="80"/>
      <c r="KFC30" s="80"/>
      <c r="KFD30" s="80"/>
      <c r="KFE30" s="80"/>
      <c r="KFF30" s="80"/>
      <c r="KFG30" s="80"/>
      <c r="KFH30" s="80"/>
      <c r="KFI30" s="80"/>
      <c r="KFJ30" s="80"/>
      <c r="KFK30" s="80"/>
      <c r="KFL30" s="80"/>
      <c r="KFM30" s="80"/>
      <c r="KFN30" s="80"/>
      <c r="KFO30" s="80"/>
      <c r="KFP30" s="80"/>
      <c r="KFQ30" s="80"/>
      <c r="KFR30" s="80"/>
      <c r="KFS30" s="80"/>
      <c r="KFT30" s="80"/>
      <c r="KFU30" s="80"/>
      <c r="KFV30" s="80"/>
      <c r="KFW30" s="80"/>
      <c r="KFX30" s="80"/>
      <c r="KFY30" s="80"/>
      <c r="KFZ30" s="80"/>
      <c r="KGA30" s="80"/>
      <c r="KGB30" s="80"/>
      <c r="KGC30" s="80"/>
      <c r="KGD30" s="80"/>
      <c r="KGE30" s="80"/>
      <c r="KGF30" s="80"/>
      <c r="KGG30" s="80"/>
      <c r="KGH30" s="80"/>
      <c r="KGI30" s="80"/>
      <c r="KGJ30" s="80"/>
      <c r="KGK30" s="80"/>
      <c r="KGL30" s="80"/>
      <c r="KGM30" s="80"/>
      <c r="KGN30" s="80"/>
      <c r="KGO30" s="80"/>
      <c r="KGP30" s="80"/>
      <c r="KGQ30" s="80"/>
      <c r="KGR30" s="80"/>
      <c r="KGS30" s="80"/>
      <c r="KGT30" s="80"/>
      <c r="KGU30" s="80"/>
      <c r="KGV30" s="80"/>
      <c r="KGW30" s="80"/>
      <c r="KGX30" s="80"/>
      <c r="KGY30" s="80"/>
      <c r="KGZ30" s="80"/>
      <c r="KHA30" s="80"/>
      <c r="KHB30" s="80"/>
      <c r="KHC30" s="80"/>
      <c r="KHD30" s="80"/>
      <c r="KHE30" s="80"/>
      <c r="KHF30" s="80"/>
      <c r="KHG30" s="80"/>
      <c r="KHH30" s="80"/>
      <c r="KHI30" s="80"/>
      <c r="KHJ30" s="80"/>
      <c r="KHK30" s="80"/>
      <c r="KHL30" s="80"/>
      <c r="KHM30" s="80"/>
      <c r="KHN30" s="80"/>
      <c r="KHO30" s="80"/>
      <c r="KHP30" s="80"/>
      <c r="KHQ30" s="80"/>
      <c r="KHR30" s="80"/>
      <c r="KHS30" s="80"/>
      <c r="KHT30" s="80"/>
      <c r="KHU30" s="80"/>
      <c r="KHV30" s="80"/>
      <c r="KHW30" s="80"/>
      <c r="KHX30" s="80"/>
      <c r="KHY30" s="80"/>
      <c r="KHZ30" s="80"/>
      <c r="KIA30" s="80"/>
      <c r="KIB30" s="80"/>
      <c r="KIC30" s="80"/>
      <c r="KID30" s="80"/>
      <c r="KIE30" s="80"/>
      <c r="KIF30" s="80"/>
      <c r="KIG30" s="80"/>
      <c r="KIH30" s="80"/>
      <c r="KII30" s="80"/>
      <c r="KIJ30" s="80"/>
      <c r="KIK30" s="80"/>
      <c r="KIL30" s="80"/>
      <c r="KIM30" s="80"/>
      <c r="KIN30" s="80"/>
      <c r="KIO30" s="80"/>
      <c r="KIP30" s="80"/>
      <c r="KIQ30" s="80"/>
      <c r="KIR30" s="80"/>
      <c r="KIS30" s="80"/>
      <c r="KIT30" s="80"/>
      <c r="KIU30" s="80"/>
      <c r="KIV30" s="80"/>
      <c r="KIW30" s="80"/>
      <c r="KIX30" s="80"/>
      <c r="KIY30" s="80"/>
      <c r="KIZ30" s="80"/>
      <c r="KJA30" s="80"/>
      <c r="KJB30" s="80"/>
      <c r="KJC30" s="80"/>
      <c r="KJD30" s="80"/>
      <c r="KJE30" s="80"/>
      <c r="KJF30" s="80"/>
      <c r="KJG30" s="80"/>
      <c r="KJH30" s="80"/>
      <c r="KJI30" s="80"/>
      <c r="KJJ30" s="80"/>
      <c r="KJK30" s="80"/>
      <c r="KJL30" s="80"/>
      <c r="KJM30" s="80"/>
      <c r="KJN30" s="80"/>
      <c r="KJO30" s="80"/>
      <c r="KJP30" s="80"/>
      <c r="KJQ30" s="80"/>
      <c r="KJR30" s="80"/>
      <c r="KJS30" s="80"/>
      <c r="KJT30" s="80"/>
      <c r="KJU30" s="80"/>
      <c r="KJV30" s="80"/>
      <c r="KJW30" s="80"/>
      <c r="KJX30" s="80"/>
      <c r="KJY30" s="80"/>
      <c r="KJZ30" s="80"/>
      <c r="KKA30" s="80"/>
      <c r="KKB30" s="80"/>
      <c r="KKC30" s="80"/>
      <c r="KKD30" s="80"/>
      <c r="KKE30" s="80"/>
      <c r="KKF30" s="80"/>
      <c r="KKG30" s="80"/>
      <c r="KKH30" s="80"/>
      <c r="KKI30" s="80"/>
      <c r="KKJ30" s="80"/>
      <c r="KKK30" s="80"/>
      <c r="KKL30" s="80"/>
      <c r="KKM30" s="80"/>
      <c r="KKN30" s="80"/>
      <c r="KKO30" s="80"/>
      <c r="KKP30" s="80"/>
      <c r="KKQ30" s="80"/>
      <c r="KKR30" s="80"/>
      <c r="KKS30" s="80"/>
      <c r="KKT30" s="80"/>
      <c r="KKU30" s="80"/>
      <c r="KKV30" s="80"/>
      <c r="KKW30" s="80"/>
      <c r="KKX30" s="80"/>
      <c r="KKY30" s="80"/>
      <c r="KKZ30" s="80"/>
      <c r="KLA30" s="80"/>
      <c r="KLB30" s="80"/>
      <c r="KLC30" s="80"/>
      <c r="KLD30" s="80"/>
      <c r="KLE30" s="80"/>
      <c r="KLF30" s="80"/>
      <c r="KLG30" s="80"/>
      <c r="KLH30" s="80"/>
      <c r="KLI30" s="80"/>
      <c r="KLJ30" s="80"/>
      <c r="KLK30" s="80"/>
      <c r="KLL30" s="80"/>
      <c r="KLM30" s="80"/>
      <c r="KLN30" s="80"/>
      <c r="KLO30" s="80"/>
      <c r="KLP30" s="80"/>
      <c r="KLQ30" s="80"/>
      <c r="KLR30" s="80"/>
      <c r="KLS30" s="80"/>
      <c r="KLT30" s="80"/>
      <c r="KLU30" s="80"/>
      <c r="KLV30" s="80"/>
      <c r="KLW30" s="80"/>
      <c r="KLX30" s="80"/>
      <c r="KLY30" s="80"/>
      <c r="KLZ30" s="80"/>
      <c r="KMA30" s="80"/>
      <c r="KMB30" s="80"/>
      <c r="KMC30" s="80"/>
      <c r="KMD30" s="80"/>
      <c r="KME30" s="80"/>
      <c r="KMF30" s="80"/>
      <c r="KMG30" s="80"/>
      <c r="KMH30" s="80"/>
      <c r="KMI30" s="80"/>
      <c r="KMJ30" s="80"/>
      <c r="KMK30" s="80"/>
      <c r="KML30" s="80"/>
      <c r="KMM30" s="80"/>
      <c r="KMN30" s="80"/>
      <c r="KMO30" s="80"/>
      <c r="KMP30" s="80"/>
      <c r="KMQ30" s="80"/>
      <c r="KMR30" s="80"/>
      <c r="KMS30" s="80"/>
      <c r="KMT30" s="80"/>
      <c r="KMU30" s="80"/>
      <c r="KMV30" s="80"/>
      <c r="KMW30" s="80"/>
      <c r="KMX30" s="80"/>
      <c r="KMY30" s="80"/>
      <c r="KMZ30" s="80"/>
      <c r="KNA30" s="80"/>
      <c r="KNB30" s="80"/>
      <c r="KNC30" s="80"/>
      <c r="KND30" s="80"/>
      <c r="KNE30" s="80"/>
      <c r="KNF30" s="80"/>
      <c r="KNG30" s="80"/>
      <c r="KNH30" s="80"/>
      <c r="KNI30" s="80"/>
      <c r="KNJ30" s="80"/>
      <c r="KNK30" s="80"/>
      <c r="KNL30" s="80"/>
      <c r="KNM30" s="80"/>
      <c r="KNN30" s="80"/>
      <c r="KNO30" s="80"/>
      <c r="KNP30" s="80"/>
      <c r="KNQ30" s="80"/>
      <c r="KNR30" s="80"/>
      <c r="KNS30" s="80"/>
      <c r="KNT30" s="80"/>
      <c r="KNU30" s="80"/>
      <c r="KNV30" s="80"/>
      <c r="KNW30" s="80"/>
      <c r="KNX30" s="80"/>
      <c r="KNY30" s="80"/>
      <c r="KNZ30" s="80"/>
      <c r="KOA30" s="80"/>
      <c r="KOB30" s="80"/>
      <c r="KOC30" s="80"/>
      <c r="KOD30" s="80"/>
      <c r="KOE30" s="80"/>
      <c r="KOF30" s="80"/>
      <c r="KOG30" s="80"/>
      <c r="KOH30" s="80"/>
      <c r="KOI30" s="80"/>
      <c r="KOJ30" s="80"/>
      <c r="KOK30" s="80"/>
      <c r="KOL30" s="80"/>
      <c r="KOM30" s="80"/>
      <c r="KON30" s="80"/>
      <c r="KOO30" s="80"/>
      <c r="KOP30" s="80"/>
      <c r="KOQ30" s="80"/>
      <c r="KOR30" s="80"/>
      <c r="KOS30" s="80"/>
      <c r="KOT30" s="80"/>
      <c r="KOU30" s="80"/>
      <c r="KOV30" s="80"/>
      <c r="KOW30" s="80"/>
      <c r="KOX30" s="80"/>
      <c r="KOY30" s="80"/>
      <c r="KOZ30" s="80"/>
      <c r="KPA30" s="80"/>
      <c r="KPB30" s="80"/>
      <c r="KPC30" s="80"/>
      <c r="KPD30" s="80"/>
      <c r="KPE30" s="80"/>
      <c r="KPF30" s="80"/>
      <c r="KPG30" s="80"/>
      <c r="KPH30" s="80"/>
      <c r="KPI30" s="80"/>
      <c r="KPJ30" s="80"/>
      <c r="KPK30" s="80"/>
      <c r="KPL30" s="80"/>
      <c r="KPM30" s="80"/>
      <c r="KPN30" s="80"/>
      <c r="KPO30" s="80"/>
      <c r="KPP30" s="80"/>
      <c r="KPQ30" s="80"/>
      <c r="KPR30" s="80"/>
      <c r="KPS30" s="80"/>
      <c r="KPT30" s="80"/>
      <c r="KPU30" s="80"/>
      <c r="KPV30" s="80"/>
      <c r="KPW30" s="80"/>
      <c r="KPX30" s="80"/>
      <c r="KPY30" s="80"/>
      <c r="KPZ30" s="80"/>
      <c r="KQA30" s="80"/>
      <c r="KQB30" s="80"/>
      <c r="KQC30" s="80"/>
      <c r="KQD30" s="80"/>
      <c r="KQE30" s="80"/>
      <c r="KQF30" s="80"/>
      <c r="KQG30" s="80"/>
      <c r="KQH30" s="80"/>
      <c r="KQI30" s="80"/>
      <c r="KQJ30" s="80"/>
      <c r="KQK30" s="80"/>
      <c r="KQL30" s="80"/>
      <c r="KQM30" s="80"/>
      <c r="KQN30" s="80"/>
      <c r="KQO30" s="80"/>
      <c r="KQP30" s="80"/>
      <c r="KQQ30" s="80"/>
      <c r="KQR30" s="80"/>
      <c r="KQS30" s="80"/>
      <c r="KQT30" s="80"/>
      <c r="KQU30" s="80"/>
      <c r="KQV30" s="80"/>
      <c r="KQW30" s="80"/>
      <c r="KQX30" s="80"/>
      <c r="KQY30" s="80"/>
      <c r="KQZ30" s="80"/>
      <c r="KRA30" s="80"/>
      <c r="KRB30" s="80"/>
      <c r="KRC30" s="80"/>
      <c r="KRD30" s="80"/>
      <c r="KRE30" s="80"/>
      <c r="KRF30" s="80"/>
      <c r="KRG30" s="80"/>
      <c r="KRH30" s="80"/>
      <c r="KRI30" s="80"/>
      <c r="KRJ30" s="80"/>
      <c r="KRK30" s="80"/>
      <c r="KRL30" s="80"/>
      <c r="KRM30" s="80"/>
      <c r="KRN30" s="80"/>
      <c r="KRO30" s="80"/>
      <c r="KRP30" s="80"/>
      <c r="KRQ30" s="80"/>
      <c r="KRR30" s="80"/>
      <c r="KRS30" s="80"/>
      <c r="KRT30" s="80"/>
      <c r="KRU30" s="80"/>
      <c r="KRV30" s="80"/>
      <c r="KRW30" s="80"/>
      <c r="KRX30" s="80"/>
      <c r="KRY30" s="80"/>
      <c r="KRZ30" s="80"/>
      <c r="KSA30" s="80"/>
      <c r="KSB30" s="80"/>
      <c r="KSC30" s="80"/>
      <c r="KSD30" s="80"/>
      <c r="KSE30" s="80"/>
      <c r="KSF30" s="80"/>
      <c r="KSG30" s="80"/>
      <c r="KSH30" s="80"/>
      <c r="KSI30" s="80"/>
      <c r="KSJ30" s="80"/>
      <c r="KSK30" s="80"/>
      <c r="KSL30" s="80"/>
      <c r="KSM30" s="80"/>
      <c r="KSN30" s="80"/>
      <c r="KSO30" s="80"/>
      <c r="KSP30" s="80"/>
      <c r="KSQ30" s="80"/>
      <c r="KSR30" s="80"/>
      <c r="KSS30" s="80"/>
      <c r="KST30" s="80"/>
      <c r="KSU30" s="80"/>
      <c r="KSV30" s="80"/>
      <c r="KSW30" s="80"/>
      <c r="KSX30" s="80"/>
      <c r="KSY30" s="80"/>
      <c r="KSZ30" s="80"/>
      <c r="KTA30" s="80"/>
      <c r="KTB30" s="80"/>
      <c r="KTC30" s="80"/>
      <c r="KTD30" s="80"/>
      <c r="KTE30" s="80"/>
      <c r="KTF30" s="80"/>
      <c r="KTG30" s="80"/>
      <c r="KTH30" s="80"/>
      <c r="KTI30" s="80"/>
      <c r="KTJ30" s="80"/>
      <c r="KTK30" s="80"/>
      <c r="KTL30" s="80"/>
      <c r="KTM30" s="80"/>
      <c r="KTN30" s="80"/>
      <c r="KTO30" s="80"/>
      <c r="KTP30" s="80"/>
      <c r="KTQ30" s="80"/>
      <c r="KTR30" s="80"/>
      <c r="KTS30" s="80"/>
      <c r="KTT30" s="80"/>
      <c r="KTU30" s="80"/>
      <c r="KTV30" s="80"/>
      <c r="KTW30" s="80"/>
      <c r="KTX30" s="80"/>
      <c r="KTY30" s="80"/>
      <c r="KTZ30" s="80"/>
      <c r="KUA30" s="80"/>
      <c r="KUB30" s="80"/>
      <c r="KUC30" s="80"/>
      <c r="KUD30" s="80"/>
      <c r="KUE30" s="80"/>
      <c r="KUF30" s="80"/>
      <c r="KUG30" s="80"/>
      <c r="KUH30" s="80"/>
      <c r="KUI30" s="80"/>
      <c r="KUJ30" s="80"/>
      <c r="KUK30" s="80"/>
      <c r="KUL30" s="80"/>
      <c r="KUM30" s="80"/>
      <c r="KUN30" s="80"/>
      <c r="KUO30" s="80"/>
      <c r="KUP30" s="80"/>
      <c r="KUQ30" s="80"/>
      <c r="KUR30" s="80"/>
      <c r="KUS30" s="80"/>
      <c r="KUT30" s="80"/>
      <c r="KUU30" s="80"/>
      <c r="KUV30" s="80"/>
      <c r="KUW30" s="80"/>
      <c r="KUX30" s="80"/>
      <c r="KUY30" s="80"/>
      <c r="KUZ30" s="80"/>
      <c r="KVA30" s="80"/>
      <c r="KVB30" s="80"/>
      <c r="KVC30" s="80"/>
      <c r="KVD30" s="80"/>
      <c r="KVE30" s="80"/>
      <c r="KVF30" s="80"/>
      <c r="KVG30" s="80"/>
      <c r="KVH30" s="80"/>
      <c r="KVI30" s="80"/>
      <c r="KVJ30" s="80"/>
      <c r="KVK30" s="80"/>
      <c r="KVL30" s="80"/>
      <c r="KVM30" s="80"/>
      <c r="KVN30" s="80"/>
      <c r="KVO30" s="80"/>
      <c r="KVP30" s="80"/>
      <c r="KVQ30" s="80"/>
      <c r="KVR30" s="80"/>
      <c r="KVS30" s="80"/>
      <c r="KVT30" s="80"/>
      <c r="KVU30" s="80"/>
      <c r="KVV30" s="80"/>
      <c r="KVW30" s="80"/>
      <c r="KVX30" s="80"/>
      <c r="KVY30" s="80"/>
      <c r="KVZ30" s="80"/>
      <c r="KWA30" s="80"/>
      <c r="KWB30" s="80"/>
      <c r="KWC30" s="80"/>
      <c r="KWD30" s="80"/>
      <c r="KWE30" s="80"/>
      <c r="KWF30" s="80"/>
      <c r="KWG30" s="80"/>
      <c r="KWH30" s="80"/>
      <c r="KWI30" s="80"/>
      <c r="KWJ30" s="80"/>
      <c r="KWK30" s="80"/>
      <c r="KWL30" s="80"/>
      <c r="KWM30" s="80"/>
      <c r="KWN30" s="80"/>
      <c r="KWO30" s="80"/>
      <c r="KWP30" s="80"/>
      <c r="KWQ30" s="80"/>
      <c r="KWR30" s="80"/>
      <c r="KWS30" s="80"/>
      <c r="KWT30" s="80"/>
      <c r="KWU30" s="80"/>
      <c r="KWV30" s="80"/>
      <c r="KWW30" s="80"/>
      <c r="KWX30" s="80"/>
      <c r="KWY30" s="80"/>
      <c r="KWZ30" s="80"/>
      <c r="KXA30" s="80"/>
      <c r="KXB30" s="80"/>
      <c r="KXC30" s="80"/>
      <c r="KXD30" s="80"/>
      <c r="KXE30" s="80"/>
      <c r="KXF30" s="80"/>
      <c r="KXG30" s="80"/>
      <c r="KXH30" s="80"/>
      <c r="KXI30" s="80"/>
      <c r="KXJ30" s="80"/>
      <c r="KXK30" s="80"/>
      <c r="KXL30" s="80"/>
      <c r="KXM30" s="80"/>
      <c r="KXN30" s="80"/>
      <c r="KXO30" s="80"/>
      <c r="KXP30" s="80"/>
      <c r="KXQ30" s="80"/>
      <c r="KXR30" s="80"/>
      <c r="KXS30" s="80"/>
      <c r="KXT30" s="80"/>
      <c r="KXU30" s="80"/>
      <c r="KXV30" s="80"/>
      <c r="KXW30" s="80"/>
      <c r="KXX30" s="80"/>
      <c r="KXY30" s="80"/>
      <c r="KXZ30" s="80"/>
      <c r="KYA30" s="80"/>
      <c r="KYB30" s="80"/>
      <c r="KYC30" s="80"/>
      <c r="KYD30" s="80"/>
      <c r="KYE30" s="80"/>
      <c r="KYF30" s="80"/>
      <c r="KYG30" s="80"/>
      <c r="KYH30" s="80"/>
      <c r="KYI30" s="80"/>
      <c r="KYJ30" s="80"/>
      <c r="KYK30" s="80"/>
      <c r="KYL30" s="80"/>
      <c r="KYM30" s="80"/>
      <c r="KYN30" s="80"/>
      <c r="KYO30" s="80"/>
      <c r="KYP30" s="80"/>
      <c r="KYQ30" s="80"/>
      <c r="KYR30" s="80"/>
      <c r="KYS30" s="80"/>
      <c r="KYT30" s="80"/>
      <c r="KYU30" s="80"/>
      <c r="KYV30" s="80"/>
      <c r="KYW30" s="80"/>
      <c r="KYX30" s="80"/>
      <c r="KYY30" s="80"/>
      <c r="KYZ30" s="80"/>
      <c r="KZA30" s="80"/>
      <c r="KZB30" s="80"/>
      <c r="KZC30" s="80"/>
      <c r="KZD30" s="80"/>
      <c r="KZE30" s="80"/>
      <c r="KZF30" s="80"/>
      <c r="KZG30" s="80"/>
      <c r="KZH30" s="80"/>
      <c r="KZI30" s="80"/>
      <c r="KZJ30" s="80"/>
      <c r="KZK30" s="80"/>
      <c r="KZL30" s="80"/>
      <c r="KZM30" s="80"/>
      <c r="KZN30" s="80"/>
      <c r="KZO30" s="80"/>
      <c r="KZP30" s="80"/>
      <c r="KZQ30" s="80"/>
      <c r="KZR30" s="80"/>
      <c r="KZS30" s="80"/>
      <c r="KZT30" s="80"/>
      <c r="KZU30" s="80"/>
      <c r="KZV30" s="80"/>
      <c r="KZW30" s="80"/>
      <c r="KZX30" s="80"/>
      <c r="KZY30" s="80"/>
      <c r="KZZ30" s="80"/>
      <c r="LAA30" s="80"/>
      <c r="LAB30" s="80"/>
      <c r="LAC30" s="80"/>
      <c r="LAD30" s="80"/>
      <c r="LAE30" s="80"/>
      <c r="LAF30" s="80"/>
      <c r="LAG30" s="80"/>
      <c r="LAH30" s="80"/>
      <c r="LAI30" s="80"/>
      <c r="LAJ30" s="80"/>
      <c r="LAK30" s="80"/>
      <c r="LAL30" s="80"/>
      <c r="LAM30" s="80"/>
      <c r="LAN30" s="80"/>
      <c r="LAO30" s="80"/>
      <c r="LAP30" s="80"/>
      <c r="LAQ30" s="80"/>
      <c r="LAR30" s="80"/>
      <c r="LAS30" s="80"/>
      <c r="LAT30" s="80"/>
      <c r="LAU30" s="80"/>
      <c r="LAV30" s="80"/>
      <c r="LAW30" s="80"/>
      <c r="LAX30" s="80"/>
      <c r="LAY30" s="80"/>
      <c r="LAZ30" s="80"/>
      <c r="LBA30" s="80"/>
      <c r="LBB30" s="80"/>
      <c r="LBC30" s="80"/>
      <c r="LBD30" s="80"/>
      <c r="LBE30" s="80"/>
      <c r="LBF30" s="80"/>
      <c r="LBG30" s="80"/>
      <c r="LBH30" s="80"/>
      <c r="LBI30" s="80"/>
      <c r="LBJ30" s="80"/>
      <c r="LBK30" s="80"/>
      <c r="LBL30" s="80"/>
      <c r="LBM30" s="80"/>
      <c r="LBN30" s="80"/>
      <c r="LBO30" s="80"/>
      <c r="LBP30" s="80"/>
      <c r="LBQ30" s="80"/>
      <c r="LBR30" s="80"/>
      <c r="LBS30" s="80"/>
      <c r="LBT30" s="80"/>
      <c r="LBU30" s="80"/>
      <c r="LBV30" s="80"/>
      <c r="LBW30" s="80"/>
      <c r="LBX30" s="80"/>
      <c r="LBY30" s="80"/>
      <c r="LBZ30" s="80"/>
      <c r="LCA30" s="80"/>
      <c r="LCB30" s="80"/>
      <c r="LCC30" s="80"/>
      <c r="LCD30" s="80"/>
      <c r="LCE30" s="80"/>
      <c r="LCF30" s="80"/>
      <c r="LCG30" s="80"/>
      <c r="LCH30" s="80"/>
      <c r="LCI30" s="80"/>
      <c r="LCJ30" s="80"/>
      <c r="LCK30" s="80"/>
      <c r="LCL30" s="80"/>
      <c r="LCM30" s="80"/>
      <c r="LCN30" s="80"/>
      <c r="LCO30" s="80"/>
      <c r="LCP30" s="80"/>
      <c r="LCQ30" s="80"/>
      <c r="LCR30" s="80"/>
      <c r="LCS30" s="80"/>
      <c r="LCT30" s="80"/>
      <c r="LCU30" s="80"/>
      <c r="LCV30" s="80"/>
      <c r="LCW30" s="80"/>
      <c r="LCX30" s="80"/>
      <c r="LCY30" s="80"/>
      <c r="LCZ30" s="80"/>
      <c r="LDA30" s="80"/>
      <c r="LDB30" s="80"/>
      <c r="LDC30" s="80"/>
      <c r="LDD30" s="80"/>
      <c r="LDE30" s="80"/>
      <c r="LDF30" s="80"/>
      <c r="LDG30" s="80"/>
      <c r="LDH30" s="80"/>
      <c r="LDI30" s="80"/>
      <c r="LDJ30" s="80"/>
      <c r="LDK30" s="80"/>
      <c r="LDL30" s="80"/>
      <c r="LDM30" s="80"/>
      <c r="LDN30" s="80"/>
      <c r="LDO30" s="80"/>
      <c r="LDP30" s="80"/>
      <c r="LDQ30" s="80"/>
      <c r="LDR30" s="80"/>
      <c r="LDS30" s="80"/>
      <c r="LDT30" s="80"/>
      <c r="LDU30" s="80"/>
      <c r="LDV30" s="80"/>
      <c r="LDW30" s="80"/>
      <c r="LDX30" s="80"/>
      <c r="LDY30" s="80"/>
      <c r="LDZ30" s="80"/>
      <c r="LEA30" s="80"/>
      <c r="LEB30" s="80"/>
      <c r="LEC30" s="80"/>
      <c r="LED30" s="80"/>
      <c r="LEE30" s="80"/>
      <c r="LEF30" s="80"/>
      <c r="LEG30" s="80"/>
      <c r="LEH30" s="80"/>
      <c r="LEI30" s="80"/>
      <c r="LEJ30" s="80"/>
      <c r="LEK30" s="80"/>
      <c r="LEL30" s="80"/>
      <c r="LEM30" s="80"/>
      <c r="LEN30" s="80"/>
      <c r="LEO30" s="80"/>
      <c r="LEP30" s="80"/>
      <c r="LEQ30" s="80"/>
      <c r="LER30" s="80"/>
      <c r="LES30" s="80"/>
      <c r="LET30" s="80"/>
      <c r="LEU30" s="80"/>
      <c r="LEV30" s="80"/>
      <c r="LEW30" s="80"/>
      <c r="LEX30" s="80"/>
      <c r="LEY30" s="80"/>
      <c r="LEZ30" s="80"/>
      <c r="LFA30" s="80"/>
      <c r="LFB30" s="80"/>
      <c r="LFC30" s="80"/>
      <c r="LFD30" s="80"/>
      <c r="LFE30" s="80"/>
      <c r="LFF30" s="80"/>
      <c r="LFG30" s="80"/>
      <c r="LFH30" s="80"/>
      <c r="LFI30" s="80"/>
      <c r="LFJ30" s="80"/>
      <c r="LFK30" s="80"/>
      <c r="LFL30" s="80"/>
      <c r="LFM30" s="80"/>
      <c r="LFN30" s="80"/>
      <c r="LFO30" s="80"/>
      <c r="LFP30" s="80"/>
      <c r="LFQ30" s="80"/>
      <c r="LFR30" s="80"/>
      <c r="LFS30" s="80"/>
      <c r="LFT30" s="80"/>
      <c r="LFU30" s="80"/>
      <c r="LFV30" s="80"/>
      <c r="LFW30" s="80"/>
      <c r="LFX30" s="80"/>
      <c r="LFY30" s="80"/>
      <c r="LFZ30" s="80"/>
      <c r="LGA30" s="80"/>
      <c r="LGB30" s="80"/>
      <c r="LGC30" s="80"/>
      <c r="LGD30" s="80"/>
      <c r="LGE30" s="80"/>
      <c r="LGF30" s="80"/>
      <c r="LGG30" s="80"/>
      <c r="LGH30" s="80"/>
      <c r="LGI30" s="80"/>
      <c r="LGJ30" s="80"/>
      <c r="LGK30" s="80"/>
      <c r="LGL30" s="80"/>
      <c r="LGM30" s="80"/>
      <c r="LGN30" s="80"/>
      <c r="LGO30" s="80"/>
      <c r="LGP30" s="80"/>
      <c r="LGQ30" s="80"/>
      <c r="LGR30" s="80"/>
      <c r="LGS30" s="80"/>
      <c r="LGT30" s="80"/>
      <c r="LGU30" s="80"/>
      <c r="LGV30" s="80"/>
      <c r="LGW30" s="80"/>
      <c r="LGX30" s="80"/>
      <c r="LGY30" s="80"/>
      <c r="LGZ30" s="80"/>
      <c r="LHA30" s="80"/>
      <c r="LHB30" s="80"/>
      <c r="LHC30" s="80"/>
      <c r="LHD30" s="80"/>
      <c r="LHE30" s="80"/>
      <c r="LHF30" s="80"/>
      <c r="LHG30" s="80"/>
      <c r="LHH30" s="80"/>
      <c r="LHI30" s="80"/>
      <c r="LHJ30" s="80"/>
      <c r="LHK30" s="80"/>
      <c r="LHL30" s="80"/>
      <c r="LHM30" s="80"/>
      <c r="LHN30" s="80"/>
      <c r="LHO30" s="80"/>
      <c r="LHP30" s="80"/>
      <c r="LHQ30" s="80"/>
      <c r="LHR30" s="80"/>
      <c r="LHS30" s="80"/>
      <c r="LHT30" s="80"/>
      <c r="LHU30" s="80"/>
      <c r="LHV30" s="80"/>
      <c r="LHW30" s="80"/>
      <c r="LHX30" s="80"/>
      <c r="LHY30" s="80"/>
      <c r="LHZ30" s="80"/>
      <c r="LIA30" s="80"/>
      <c r="LIB30" s="80"/>
      <c r="LIC30" s="80"/>
      <c r="LID30" s="80"/>
      <c r="LIE30" s="80"/>
      <c r="LIF30" s="80"/>
      <c r="LIG30" s="80"/>
      <c r="LIH30" s="80"/>
      <c r="LII30" s="80"/>
      <c r="LIJ30" s="80"/>
      <c r="LIK30" s="80"/>
      <c r="LIL30" s="80"/>
      <c r="LIM30" s="80"/>
      <c r="LIN30" s="80"/>
      <c r="LIO30" s="80"/>
      <c r="LIP30" s="80"/>
      <c r="LIQ30" s="80"/>
      <c r="LIR30" s="80"/>
      <c r="LIS30" s="80"/>
      <c r="LIT30" s="80"/>
      <c r="LIU30" s="80"/>
      <c r="LIV30" s="80"/>
      <c r="LIW30" s="80"/>
      <c r="LIX30" s="80"/>
      <c r="LIY30" s="80"/>
      <c r="LIZ30" s="80"/>
      <c r="LJA30" s="80"/>
      <c r="LJB30" s="80"/>
      <c r="LJC30" s="80"/>
      <c r="LJD30" s="80"/>
      <c r="LJE30" s="80"/>
      <c r="LJF30" s="80"/>
      <c r="LJG30" s="80"/>
      <c r="LJH30" s="80"/>
      <c r="LJI30" s="80"/>
      <c r="LJJ30" s="80"/>
      <c r="LJK30" s="80"/>
      <c r="LJL30" s="80"/>
      <c r="LJM30" s="80"/>
      <c r="LJN30" s="80"/>
      <c r="LJO30" s="80"/>
      <c r="LJP30" s="80"/>
      <c r="LJQ30" s="80"/>
      <c r="LJR30" s="80"/>
      <c r="LJS30" s="80"/>
      <c r="LJT30" s="80"/>
      <c r="LJU30" s="80"/>
      <c r="LJV30" s="80"/>
      <c r="LJW30" s="80"/>
      <c r="LJX30" s="80"/>
      <c r="LJY30" s="80"/>
      <c r="LJZ30" s="80"/>
      <c r="LKA30" s="80"/>
      <c r="LKB30" s="80"/>
      <c r="LKC30" s="80"/>
      <c r="LKD30" s="80"/>
      <c r="LKE30" s="80"/>
      <c r="LKF30" s="80"/>
      <c r="LKG30" s="80"/>
      <c r="LKH30" s="80"/>
      <c r="LKI30" s="80"/>
      <c r="LKJ30" s="80"/>
      <c r="LKK30" s="80"/>
      <c r="LKL30" s="80"/>
      <c r="LKM30" s="80"/>
      <c r="LKN30" s="80"/>
      <c r="LKO30" s="80"/>
      <c r="LKP30" s="80"/>
      <c r="LKQ30" s="80"/>
      <c r="LKR30" s="80"/>
      <c r="LKS30" s="80"/>
      <c r="LKT30" s="80"/>
      <c r="LKU30" s="80"/>
      <c r="LKV30" s="80"/>
      <c r="LKW30" s="80"/>
      <c r="LKX30" s="80"/>
      <c r="LKY30" s="80"/>
      <c r="LKZ30" s="80"/>
      <c r="LLA30" s="80"/>
      <c r="LLB30" s="80"/>
      <c r="LLC30" s="80"/>
      <c r="LLD30" s="80"/>
      <c r="LLE30" s="80"/>
      <c r="LLF30" s="80"/>
      <c r="LLG30" s="80"/>
      <c r="LLH30" s="80"/>
      <c r="LLI30" s="80"/>
      <c r="LLJ30" s="80"/>
      <c r="LLK30" s="80"/>
      <c r="LLL30" s="80"/>
      <c r="LLM30" s="80"/>
      <c r="LLN30" s="80"/>
      <c r="LLO30" s="80"/>
      <c r="LLP30" s="80"/>
      <c r="LLQ30" s="80"/>
      <c r="LLR30" s="80"/>
      <c r="LLS30" s="80"/>
      <c r="LLT30" s="80"/>
      <c r="LLU30" s="80"/>
      <c r="LLV30" s="80"/>
      <c r="LLW30" s="80"/>
      <c r="LLX30" s="80"/>
      <c r="LLY30" s="80"/>
      <c r="LLZ30" s="80"/>
      <c r="LMA30" s="80"/>
      <c r="LMB30" s="80"/>
      <c r="LMC30" s="80"/>
      <c r="LMD30" s="80"/>
      <c r="LME30" s="80"/>
      <c r="LMF30" s="80"/>
      <c r="LMG30" s="80"/>
      <c r="LMH30" s="80"/>
      <c r="LMI30" s="80"/>
      <c r="LMJ30" s="80"/>
      <c r="LMK30" s="80"/>
      <c r="LML30" s="80"/>
      <c r="LMM30" s="80"/>
      <c r="LMN30" s="80"/>
      <c r="LMO30" s="80"/>
      <c r="LMP30" s="80"/>
      <c r="LMQ30" s="80"/>
      <c r="LMR30" s="80"/>
      <c r="LMS30" s="80"/>
      <c r="LMT30" s="80"/>
      <c r="LMU30" s="80"/>
      <c r="LMV30" s="80"/>
      <c r="LMW30" s="80"/>
      <c r="LMX30" s="80"/>
      <c r="LMY30" s="80"/>
      <c r="LMZ30" s="80"/>
      <c r="LNA30" s="80"/>
      <c r="LNB30" s="80"/>
      <c r="LNC30" s="80"/>
      <c r="LND30" s="80"/>
      <c r="LNE30" s="80"/>
      <c r="LNF30" s="80"/>
      <c r="LNG30" s="80"/>
      <c r="LNH30" s="80"/>
      <c r="LNI30" s="80"/>
      <c r="LNJ30" s="80"/>
      <c r="LNK30" s="80"/>
      <c r="LNL30" s="80"/>
      <c r="LNM30" s="80"/>
      <c r="LNN30" s="80"/>
      <c r="LNO30" s="80"/>
      <c r="LNP30" s="80"/>
      <c r="LNQ30" s="80"/>
      <c r="LNR30" s="80"/>
      <c r="LNS30" s="80"/>
      <c r="LNT30" s="80"/>
      <c r="LNU30" s="80"/>
      <c r="LNV30" s="80"/>
      <c r="LNW30" s="80"/>
      <c r="LNX30" s="80"/>
      <c r="LNY30" s="80"/>
      <c r="LNZ30" s="80"/>
      <c r="LOA30" s="80"/>
      <c r="LOB30" s="80"/>
      <c r="LOC30" s="80"/>
      <c r="LOD30" s="80"/>
      <c r="LOE30" s="80"/>
      <c r="LOF30" s="80"/>
      <c r="LOG30" s="80"/>
      <c r="LOH30" s="80"/>
      <c r="LOI30" s="80"/>
      <c r="LOJ30" s="80"/>
      <c r="LOK30" s="80"/>
      <c r="LOL30" s="80"/>
      <c r="LOM30" s="80"/>
      <c r="LON30" s="80"/>
      <c r="LOO30" s="80"/>
      <c r="LOP30" s="80"/>
      <c r="LOQ30" s="80"/>
      <c r="LOR30" s="80"/>
      <c r="LOS30" s="80"/>
      <c r="LOT30" s="80"/>
      <c r="LOU30" s="80"/>
      <c r="LOV30" s="80"/>
      <c r="LOW30" s="80"/>
      <c r="LOX30" s="80"/>
      <c r="LOY30" s="80"/>
      <c r="LOZ30" s="80"/>
      <c r="LPA30" s="80"/>
      <c r="LPB30" s="80"/>
      <c r="LPC30" s="80"/>
      <c r="LPD30" s="80"/>
      <c r="LPE30" s="80"/>
      <c r="LPF30" s="80"/>
      <c r="LPG30" s="80"/>
      <c r="LPH30" s="80"/>
      <c r="LPI30" s="80"/>
      <c r="LPJ30" s="80"/>
      <c r="LPK30" s="80"/>
      <c r="LPL30" s="80"/>
      <c r="LPM30" s="80"/>
      <c r="LPN30" s="80"/>
      <c r="LPO30" s="80"/>
      <c r="LPP30" s="80"/>
      <c r="LPQ30" s="80"/>
      <c r="LPR30" s="80"/>
      <c r="LPS30" s="80"/>
      <c r="LPT30" s="80"/>
      <c r="LPU30" s="80"/>
      <c r="LPV30" s="80"/>
      <c r="LPW30" s="80"/>
      <c r="LPX30" s="80"/>
      <c r="LPY30" s="80"/>
      <c r="LPZ30" s="80"/>
      <c r="LQA30" s="80"/>
      <c r="LQB30" s="80"/>
      <c r="LQC30" s="80"/>
      <c r="LQD30" s="80"/>
      <c r="LQE30" s="80"/>
      <c r="LQF30" s="80"/>
      <c r="LQG30" s="80"/>
      <c r="LQH30" s="80"/>
      <c r="LQI30" s="80"/>
      <c r="LQJ30" s="80"/>
      <c r="LQK30" s="80"/>
      <c r="LQL30" s="80"/>
      <c r="LQM30" s="80"/>
      <c r="LQN30" s="80"/>
      <c r="LQO30" s="80"/>
      <c r="LQP30" s="80"/>
      <c r="LQQ30" s="80"/>
      <c r="LQR30" s="80"/>
      <c r="LQS30" s="80"/>
      <c r="LQT30" s="80"/>
      <c r="LQU30" s="80"/>
      <c r="LQV30" s="80"/>
      <c r="LQW30" s="80"/>
      <c r="LQX30" s="80"/>
      <c r="LQY30" s="80"/>
      <c r="LQZ30" s="80"/>
      <c r="LRA30" s="80"/>
      <c r="LRB30" s="80"/>
      <c r="LRC30" s="80"/>
      <c r="LRD30" s="80"/>
      <c r="LRE30" s="80"/>
      <c r="LRF30" s="80"/>
      <c r="LRG30" s="80"/>
      <c r="LRH30" s="80"/>
      <c r="LRI30" s="80"/>
      <c r="LRJ30" s="80"/>
      <c r="LRK30" s="80"/>
      <c r="LRL30" s="80"/>
      <c r="LRM30" s="80"/>
      <c r="LRN30" s="80"/>
      <c r="LRO30" s="80"/>
      <c r="LRP30" s="80"/>
      <c r="LRQ30" s="80"/>
      <c r="LRR30" s="80"/>
      <c r="LRS30" s="80"/>
      <c r="LRT30" s="80"/>
      <c r="LRU30" s="80"/>
      <c r="LRV30" s="80"/>
      <c r="LRW30" s="80"/>
      <c r="LRX30" s="80"/>
      <c r="LRY30" s="80"/>
      <c r="LRZ30" s="80"/>
      <c r="LSA30" s="80"/>
      <c r="LSB30" s="80"/>
      <c r="LSC30" s="80"/>
      <c r="LSD30" s="80"/>
      <c r="LSE30" s="80"/>
      <c r="LSF30" s="80"/>
      <c r="LSG30" s="80"/>
      <c r="LSH30" s="80"/>
      <c r="LSI30" s="80"/>
      <c r="LSJ30" s="80"/>
      <c r="LSK30" s="80"/>
      <c r="LSL30" s="80"/>
      <c r="LSM30" s="80"/>
      <c r="LSN30" s="80"/>
      <c r="LSO30" s="80"/>
      <c r="LSP30" s="80"/>
      <c r="LSQ30" s="80"/>
      <c r="LSR30" s="80"/>
      <c r="LSS30" s="80"/>
      <c r="LST30" s="80"/>
      <c r="LSU30" s="80"/>
      <c r="LSV30" s="80"/>
      <c r="LSW30" s="80"/>
      <c r="LSX30" s="80"/>
      <c r="LSY30" s="80"/>
      <c r="LSZ30" s="80"/>
      <c r="LTA30" s="80"/>
      <c r="LTB30" s="80"/>
      <c r="LTC30" s="80"/>
      <c r="LTD30" s="80"/>
      <c r="LTE30" s="80"/>
      <c r="LTF30" s="80"/>
      <c r="LTG30" s="80"/>
      <c r="LTH30" s="80"/>
      <c r="LTI30" s="80"/>
      <c r="LTJ30" s="80"/>
      <c r="LTK30" s="80"/>
      <c r="LTL30" s="80"/>
      <c r="LTM30" s="80"/>
      <c r="LTN30" s="80"/>
      <c r="LTO30" s="80"/>
      <c r="LTP30" s="80"/>
      <c r="LTQ30" s="80"/>
      <c r="LTR30" s="80"/>
      <c r="LTS30" s="80"/>
      <c r="LTT30" s="80"/>
      <c r="LTU30" s="80"/>
      <c r="LTV30" s="80"/>
      <c r="LTW30" s="80"/>
      <c r="LTX30" s="80"/>
      <c r="LTY30" s="80"/>
      <c r="LTZ30" s="80"/>
      <c r="LUA30" s="80"/>
      <c r="LUB30" s="80"/>
      <c r="LUC30" s="80"/>
      <c r="LUD30" s="80"/>
      <c r="LUE30" s="80"/>
      <c r="LUF30" s="80"/>
      <c r="LUG30" s="80"/>
      <c r="LUH30" s="80"/>
      <c r="LUI30" s="80"/>
      <c r="LUJ30" s="80"/>
      <c r="LUK30" s="80"/>
      <c r="LUL30" s="80"/>
      <c r="LUM30" s="80"/>
      <c r="LUN30" s="80"/>
      <c r="LUO30" s="80"/>
      <c r="LUP30" s="80"/>
      <c r="LUQ30" s="80"/>
      <c r="LUR30" s="80"/>
      <c r="LUS30" s="80"/>
      <c r="LUT30" s="80"/>
      <c r="LUU30" s="80"/>
      <c r="LUV30" s="80"/>
      <c r="LUW30" s="80"/>
      <c r="LUX30" s="80"/>
      <c r="LUY30" s="80"/>
      <c r="LUZ30" s="80"/>
      <c r="LVA30" s="80"/>
      <c r="LVB30" s="80"/>
      <c r="LVC30" s="80"/>
      <c r="LVD30" s="80"/>
      <c r="LVE30" s="80"/>
      <c r="LVF30" s="80"/>
      <c r="LVG30" s="80"/>
      <c r="LVH30" s="80"/>
      <c r="LVI30" s="80"/>
      <c r="LVJ30" s="80"/>
      <c r="LVK30" s="80"/>
      <c r="LVL30" s="80"/>
      <c r="LVM30" s="80"/>
      <c r="LVN30" s="80"/>
      <c r="LVO30" s="80"/>
      <c r="LVP30" s="80"/>
      <c r="LVQ30" s="80"/>
      <c r="LVR30" s="80"/>
      <c r="LVS30" s="80"/>
      <c r="LVT30" s="80"/>
      <c r="LVU30" s="80"/>
      <c r="LVV30" s="80"/>
      <c r="LVW30" s="80"/>
      <c r="LVX30" s="80"/>
      <c r="LVY30" s="80"/>
      <c r="LVZ30" s="80"/>
      <c r="LWA30" s="80"/>
      <c r="LWB30" s="80"/>
      <c r="LWC30" s="80"/>
      <c r="LWD30" s="80"/>
      <c r="LWE30" s="80"/>
      <c r="LWF30" s="80"/>
      <c r="LWG30" s="80"/>
      <c r="LWH30" s="80"/>
      <c r="LWI30" s="80"/>
      <c r="LWJ30" s="80"/>
      <c r="LWK30" s="80"/>
      <c r="LWL30" s="80"/>
      <c r="LWM30" s="80"/>
      <c r="LWN30" s="80"/>
      <c r="LWO30" s="80"/>
      <c r="LWP30" s="80"/>
      <c r="LWQ30" s="80"/>
      <c r="LWR30" s="80"/>
      <c r="LWS30" s="80"/>
      <c r="LWT30" s="80"/>
      <c r="LWU30" s="80"/>
      <c r="LWV30" s="80"/>
      <c r="LWW30" s="80"/>
      <c r="LWX30" s="80"/>
      <c r="LWY30" s="80"/>
      <c r="LWZ30" s="80"/>
      <c r="LXA30" s="80"/>
      <c r="LXB30" s="80"/>
      <c r="LXC30" s="80"/>
      <c r="LXD30" s="80"/>
      <c r="LXE30" s="80"/>
      <c r="LXF30" s="80"/>
      <c r="LXG30" s="80"/>
      <c r="LXH30" s="80"/>
      <c r="LXI30" s="80"/>
      <c r="LXJ30" s="80"/>
      <c r="LXK30" s="80"/>
      <c r="LXL30" s="80"/>
      <c r="LXM30" s="80"/>
      <c r="LXN30" s="80"/>
      <c r="LXO30" s="80"/>
      <c r="LXP30" s="80"/>
      <c r="LXQ30" s="80"/>
      <c r="LXR30" s="80"/>
      <c r="LXS30" s="80"/>
      <c r="LXT30" s="80"/>
      <c r="LXU30" s="80"/>
      <c r="LXV30" s="80"/>
      <c r="LXW30" s="80"/>
      <c r="LXX30" s="80"/>
      <c r="LXY30" s="80"/>
      <c r="LXZ30" s="80"/>
      <c r="LYA30" s="80"/>
      <c r="LYB30" s="80"/>
      <c r="LYC30" s="80"/>
      <c r="LYD30" s="80"/>
      <c r="LYE30" s="80"/>
      <c r="LYF30" s="80"/>
      <c r="LYG30" s="80"/>
      <c r="LYH30" s="80"/>
      <c r="LYI30" s="80"/>
      <c r="LYJ30" s="80"/>
      <c r="LYK30" s="80"/>
      <c r="LYL30" s="80"/>
      <c r="LYM30" s="80"/>
      <c r="LYN30" s="80"/>
      <c r="LYO30" s="80"/>
      <c r="LYP30" s="80"/>
      <c r="LYQ30" s="80"/>
      <c r="LYR30" s="80"/>
      <c r="LYS30" s="80"/>
      <c r="LYT30" s="80"/>
      <c r="LYU30" s="80"/>
      <c r="LYV30" s="80"/>
      <c r="LYW30" s="80"/>
      <c r="LYX30" s="80"/>
      <c r="LYY30" s="80"/>
      <c r="LYZ30" s="80"/>
      <c r="LZA30" s="80"/>
      <c r="LZB30" s="80"/>
      <c r="LZC30" s="80"/>
      <c r="LZD30" s="80"/>
      <c r="LZE30" s="80"/>
      <c r="LZF30" s="80"/>
      <c r="LZG30" s="80"/>
      <c r="LZH30" s="80"/>
      <c r="LZI30" s="80"/>
      <c r="LZJ30" s="80"/>
      <c r="LZK30" s="80"/>
      <c r="LZL30" s="80"/>
      <c r="LZM30" s="80"/>
      <c r="LZN30" s="80"/>
      <c r="LZO30" s="80"/>
      <c r="LZP30" s="80"/>
      <c r="LZQ30" s="80"/>
      <c r="LZR30" s="80"/>
      <c r="LZS30" s="80"/>
      <c r="LZT30" s="80"/>
      <c r="LZU30" s="80"/>
      <c r="LZV30" s="80"/>
      <c r="LZW30" s="80"/>
      <c r="LZX30" s="80"/>
      <c r="LZY30" s="80"/>
      <c r="LZZ30" s="80"/>
      <c r="MAA30" s="80"/>
      <c r="MAB30" s="80"/>
      <c r="MAC30" s="80"/>
      <c r="MAD30" s="80"/>
      <c r="MAE30" s="80"/>
      <c r="MAF30" s="80"/>
      <c r="MAG30" s="80"/>
      <c r="MAH30" s="80"/>
      <c r="MAI30" s="80"/>
      <c r="MAJ30" s="80"/>
      <c r="MAK30" s="80"/>
      <c r="MAL30" s="80"/>
      <c r="MAM30" s="80"/>
      <c r="MAN30" s="80"/>
      <c r="MAO30" s="80"/>
      <c r="MAP30" s="80"/>
      <c r="MAQ30" s="80"/>
      <c r="MAR30" s="80"/>
      <c r="MAS30" s="80"/>
      <c r="MAT30" s="80"/>
      <c r="MAU30" s="80"/>
      <c r="MAV30" s="80"/>
      <c r="MAW30" s="80"/>
      <c r="MAX30" s="80"/>
      <c r="MAY30" s="80"/>
      <c r="MAZ30" s="80"/>
      <c r="MBA30" s="80"/>
      <c r="MBB30" s="80"/>
      <c r="MBC30" s="80"/>
      <c r="MBD30" s="80"/>
      <c r="MBE30" s="80"/>
      <c r="MBF30" s="80"/>
      <c r="MBG30" s="80"/>
      <c r="MBH30" s="80"/>
      <c r="MBI30" s="80"/>
      <c r="MBJ30" s="80"/>
      <c r="MBK30" s="80"/>
      <c r="MBL30" s="80"/>
      <c r="MBM30" s="80"/>
      <c r="MBN30" s="80"/>
      <c r="MBO30" s="80"/>
      <c r="MBP30" s="80"/>
      <c r="MBQ30" s="80"/>
      <c r="MBR30" s="80"/>
      <c r="MBS30" s="80"/>
      <c r="MBT30" s="80"/>
      <c r="MBU30" s="80"/>
      <c r="MBV30" s="80"/>
      <c r="MBW30" s="80"/>
      <c r="MBX30" s="80"/>
      <c r="MBY30" s="80"/>
      <c r="MBZ30" s="80"/>
      <c r="MCA30" s="80"/>
      <c r="MCB30" s="80"/>
      <c r="MCC30" s="80"/>
      <c r="MCD30" s="80"/>
      <c r="MCE30" s="80"/>
      <c r="MCF30" s="80"/>
      <c r="MCG30" s="80"/>
      <c r="MCH30" s="80"/>
      <c r="MCI30" s="80"/>
      <c r="MCJ30" s="80"/>
      <c r="MCK30" s="80"/>
      <c r="MCL30" s="80"/>
      <c r="MCM30" s="80"/>
      <c r="MCN30" s="80"/>
      <c r="MCO30" s="80"/>
      <c r="MCP30" s="80"/>
      <c r="MCQ30" s="80"/>
      <c r="MCR30" s="80"/>
      <c r="MCS30" s="80"/>
      <c r="MCT30" s="80"/>
      <c r="MCU30" s="80"/>
      <c r="MCV30" s="80"/>
      <c r="MCW30" s="80"/>
      <c r="MCX30" s="80"/>
      <c r="MCY30" s="80"/>
      <c r="MCZ30" s="80"/>
      <c r="MDA30" s="80"/>
      <c r="MDB30" s="80"/>
      <c r="MDC30" s="80"/>
      <c r="MDD30" s="80"/>
      <c r="MDE30" s="80"/>
      <c r="MDF30" s="80"/>
      <c r="MDG30" s="80"/>
      <c r="MDH30" s="80"/>
      <c r="MDI30" s="80"/>
      <c r="MDJ30" s="80"/>
      <c r="MDK30" s="80"/>
      <c r="MDL30" s="80"/>
      <c r="MDM30" s="80"/>
      <c r="MDN30" s="80"/>
      <c r="MDO30" s="80"/>
      <c r="MDP30" s="80"/>
      <c r="MDQ30" s="80"/>
      <c r="MDR30" s="80"/>
      <c r="MDS30" s="80"/>
      <c r="MDT30" s="80"/>
      <c r="MDU30" s="80"/>
      <c r="MDV30" s="80"/>
      <c r="MDW30" s="80"/>
      <c r="MDX30" s="80"/>
      <c r="MDY30" s="80"/>
      <c r="MDZ30" s="80"/>
      <c r="MEA30" s="80"/>
      <c r="MEB30" s="80"/>
      <c r="MEC30" s="80"/>
      <c r="MED30" s="80"/>
      <c r="MEE30" s="80"/>
      <c r="MEF30" s="80"/>
      <c r="MEG30" s="80"/>
      <c r="MEH30" s="80"/>
      <c r="MEI30" s="80"/>
      <c r="MEJ30" s="80"/>
      <c r="MEK30" s="80"/>
      <c r="MEL30" s="80"/>
      <c r="MEM30" s="80"/>
      <c r="MEN30" s="80"/>
      <c r="MEO30" s="80"/>
      <c r="MEP30" s="80"/>
      <c r="MEQ30" s="80"/>
      <c r="MER30" s="80"/>
      <c r="MES30" s="80"/>
      <c r="MET30" s="80"/>
      <c r="MEU30" s="80"/>
      <c r="MEV30" s="80"/>
      <c r="MEW30" s="80"/>
      <c r="MEX30" s="80"/>
      <c r="MEY30" s="80"/>
      <c r="MEZ30" s="80"/>
      <c r="MFA30" s="80"/>
      <c r="MFB30" s="80"/>
      <c r="MFC30" s="80"/>
      <c r="MFD30" s="80"/>
      <c r="MFE30" s="80"/>
      <c r="MFF30" s="80"/>
      <c r="MFG30" s="80"/>
      <c r="MFH30" s="80"/>
      <c r="MFI30" s="80"/>
      <c r="MFJ30" s="80"/>
      <c r="MFK30" s="80"/>
      <c r="MFL30" s="80"/>
      <c r="MFM30" s="80"/>
      <c r="MFN30" s="80"/>
      <c r="MFO30" s="80"/>
      <c r="MFP30" s="80"/>
      <c r="MFQ30" s="80"/>
      <c r="MFR30" s="80"/>
      <c r="MFS30" s="80"/>
      <c r="MFT30" s="80"/>
      <c r="MFU30" s="80"/>
      <c r="MFV30" s="80"/>
      <c r="MFW30" s="80"/>
      <c r="MFX30" s="80"/>
      <c r="MFY30" s="80"/>
      <c r="MFZ30" s="80"/>
      <c r="MGA30" s="80"/>
      <c r="MGB30" s="80"/>
      <c r="MGC30" s="80"/>
      <c r="MGD30" s="80"/>
      <c r="MGE30" s="80"/>
      <c r="MGF30" s="80"/>
      <c r="MGG30" s="80"/>
      <c r="MGH30" s="80"/>
      <c r="MGI30" s="80"/>
      <c r="MGJ30" s="80"/>
      <c r="MGK30" s="80"/>
      <c r="MGL30" s="80"/>
      <c r="MGM30" s="80"/>
      <c r="MGN30" s="80"/>
      <c r="MGO30" s="80"/>
      <c r="MGP30" s="80"/>
      <c r="MGQ30" s="80"/>
      <c r="MGR30" s="80"/>
      <c r="MGS30" s="80"/>
      <c r="MGT30" s="80"/>
      <c r="MGU30" s="80"/>
      <c r="MGV30" s="80"/>
      <c r="MGW30" s="80"/>
      <c r="MGX30" s="80"/>
      <c r="MGY30" s="80"/>
      <c r="MGZ30" s="80"/>
      <c r="MHA30" s="80"/>
      <c r="MHB30" s="80"/>
      <c r="MHC30" s="80"/>
      <c r="MHD30" s="80"/>
      <c r="MHE30" s="80"/>
      <c r="MHF30" s="80"/>
      <c r="MHG30" s="80"/>
      <c r="MHH30" s="80"/>
      <c r="MHI30" s="80"/>
      <c r="MHJ30" s="80"/>
      <c r="MHK30" s="80"/>
      <c r="MHL30" s="80"/>
      <c r="MHM30" s="80"/>
      <c r="MHN30" s="80"/>
      <c r="MHO30" s="80"/>
      <c r="MHP30" s="80"/>
      <c r="MHQ30" s="80"/>
      <c r="MHR30" s="80"/>
      <c r="MHS30" s="80"/>
      <c r="MHT30" s="80"/>
      <c r="MHU30" s="80"/>
      <c r="MHV30" s="80"/>
      <c r="MHW30" s="80"/>
      <c r="MHX30" s="80"/>
      <c r="MHY30" s="80"/>
      <c r="MHZ30" s="80"/>
      <c r="MIA30" s="80"/>
      <c r="MIB30" s="80"/>
      <c r="MIC30" s="80"/>
      <c r="MID30" s="80"/>
      <c r="MIE30" s="80"/>
      <c r="MIF30" s="80"/>
      <c r="MIG30" s="80"/>
      <c r="MIH30" s="80"/>
      <c r="MII30" s="80"/>
      <c r="MIJ30" s="80"/>
      <c r="MIK30" s="80"/>
      <c r="MIL30" s="80"/>
      <c r="MIM30" s="80"/>
      <c r="MIN30" s="80"/>
      <c r="MIO30" s="80"/>
      <c r="MIP30" s="80"/>
      <c r="MIQ30" s="80"/>
      <c r="MIR30" s="80"/>
      <c r="MIS30" s="80"/>
      <c r="MIT30" s="80"/>
      <c r="MIU30" s="80"/>
      <c r="MIV30" s="80"/>
      <c r="MIW30" s="80"/>
      <c r="MIX30" s="80"/>
      <c r="MIY30" s="80"/>
      <c r="MIZ30" s="80"/>
      <c r="MJA30" s="80"/>
      <c r="MJB30" s="80"/>
      <c r="MJC30" s="80"/>
      <c r="MJD30" s="80"/>
      <c r="MJE30" s="80"/>
      <c r="MJF30" s="80"/>
      <c r="MJG30" s="80"/>
      <c r="MJH30" s="80"/>
      <c r="MJI30" s="80"/>
      <c r="MJJ30" s="80"/>
      <c r="MJK30" s="80"/>
      <c r="MJL30" s="80"/>
      <c r="MJM30" s="80"/>
      <c r="MJN30" s="80"/>
      <c r="MJO30" s="80"/>
      <c r="MJP30" s="80"/>
      <c r="MJQ30" s="80"/>
      <c r="MJR30" s="80"/>
      <c r="MJS30" s="80"/>
      <c r="MJT30" s="80"/>
      <c r="MJU30" s="80"/>
      <c r="MJV30" s="80"/>
      <c r="MJW30" s="80"/>
      <c r="MJX30" s="80"/>
      <c r="MJY30" s="80"/>
      <c r="MJZ30" s="80"/>
      <c r="MKA30" s="80"/>
      <c r="MKB30" s="80"/>
      <c r="MKC30" s="80"/>
      <c r="MKD30" s="80"/>
      <c r="MKE30" s="80"/>
      <c r="MKF30" s="80"/>
      <c r="MKG30" s="80"/>
      <c r="MKH30" s="80"/>
      <c r="MKI30" s="80"/>
      <c r="MKJ30" s="80"/>
      <c r="MKK30" s="80"/>
      <c r="MKL30" s="80"/>
      <c r="MKM30" s="80"/>
      <c r="MKN30" s="80"/>
      <c r="MKO30" s="80"/>
      <c r="MKP30" s="80"/>
      <c r="MKQ30" s="80"/>
      <c r="MKR30" s="80"/>
      <c r="MKS30" s="80"/>
      <c r="MKT30" s="80"/>
      <c r="MKU30" s="80"/>
      <c r="MKV30" s="80"/>
      <c r="MKW30" s="80"/>
      <c r="MKX30" s="80"/>
      <c r="MKY30" s="80"/>
      <c r="MKZ30" s="80"/>
      <c r="MLA30" s="80"/>
      <c r="MLB30" s="80"/>
      <c r="MLC30" s="80"/>
      <c r="MLD30" s="80"/>
      <c r="MLE30" s="80"/>
      <c r="MLF30" s="80"/>
      <c r="MLG30" s="80"/>
      <c r="MLH30" s="80"/>
      <c r="MLI30" s="80"/>
      <c r="MLJ30" s="80"/>
      <c r="MLK30" s="80"/>
      <c r="MLL30" s="80"/>
      <c r="MLM30" s="80"/>
      <c r="MLN30" s="80"/>
      <c r="MLO30" s="80"/>
      <c r="MLP30" s="80"/>
      <c r="MLQ30" s="80"/>
      <c r="MLR30" s="80"/>
      <c r="MLS30" s="80"/>
      <c r="MLT30" s="80"/>
      <c r="MLU30" s="80"/>
      <c r="MLV30" s="80"/>
      <c r="MLW30" s="80"/>
      <c r="MLX30" s="80"/>
      <c r="MLY30" s="80"/>
      <c r="MLZ30" s="80"/>
      <c r="MMA30" s="80"/>
      <c r="MMB30" s="80"/>
      <c r="MMC30" s="80"/>
      <c r="MMD30" s="80"/>
      <c r="MME30" s="80"/>
      <c r="MMF30" s="80"/>
      <c r="MMG30" s="80"/>
      <c r="MMH30" s="80"/>
      <c r="MMI30" s="80"/>
      <c r="MMJ30" s="80"/>
      <c r="MMK30" s="80"/>
      <c r="MML30" s="80"/>
      <c r="MMM30" s="80"/>
      <c r="MMN30" s="80"/>
      <c r="MMO30" s="80"/>
      <c r="MMP30" s="80"/>
      <c r="MMQ30" s="80"/>
      <c r="MMR30" s="80"/>
      <c r="MMS30" s="80"/>
      <c r="MMT30" s="80"/>
      <c r="MMU30" s="80"/>
      <c r="MMV30" s="80"/>
      <c r="MMW30" s="80"/>
      <c r="MMX30" s="80"/>
      <c r="MMY30" s="80"/>
      <c r="MMZ30" s="80"/>
      <c r="MNA30" s="80"/>
      <c r="MNB30" s="80"/>
      <c r="MNC30" s="80"/>
      <c r="MND30" s="80"/>
      <c r="MNE30" s="80"/>
      <c r="MNF30" s="80"/>
      <c r="MNG30" s="80"/>
      <c r="MNH30" s="80"/>
      <c r="MNI30" s="80"/>
      <c r="MNJ30" s="80"/>
      <c r="MNK30" s="80"/>
      <c r="MNL30" s="80"/>
      <c r="MNM30" s="80"/>
      <c r="MNN30" s="80"/>
      <c r="MNO30" s="80"/>
      <c r="MNP30" s="80"/>
      <c r="MNQ30" s="80"/>
      <c r="MNR30" s="80"/>
      <c r="MNS30" s="80"/>
      <c r="MNT30" s="80"/>
      <c r="MNU30" s="80"/>
      <c r="MNV30" s="80"/>
      <c r="MNW30" s="80"/>
      <c r="MNX30" s="80"/>
      <c r="MNY30" s="80"/>
      <c r="MNZ30" s="80"/>
      <c r="MOA30" s="80"/>
      <c r="MOB30" s="80"/>
      <c r="MOC30" s="80"/>
      <c r="MOD30" s="80"/>
      <c r="MOE30" s="80"/>
      <c r="MOF30" s="80"/>
      <c r="MOG30" s="80"/>
      <c r="MOH30" s="80"/>
      <c r="MOI30" s="80"/>
      <c r="MOJ30" s="80"/>
      <c r="MOK30" s="80"/>
      <c r="MOL30" s="80"/>
      <c r="MOM30" s="80"/>
      <c r="MON30" s="80"/>
      <c r="MOO30" s="80"/>
      <c r="MOP30" s="80"/>
      <c r="MOQ30" s="80"/>
      <c r="MOR30" s="80"/>
      <c r="MOS30" s="80"/>
      <c r="MOT30" s="80"/>
      <c r="MOU30" s="80"/>
      <c r="MOV30" s="80"/>
      <c r="MOW30" s="80"/>
      <c r="MOX30" s="80"/>
      <c r="MOY30" s="80"/>
      <c r="MOZ30" s="80"/>
      <c r="MPA30" s="80"/>
      <c r="MPB30" s="80"/>
      <c r="MPC30" s="80"/>
      <c r="MPD30" s="80"/>
      <c r="MPE30" s="80"/>
      <c r="MPF30" s="80"/>
      <c r="MPG30" s="80"/>
      <c r="MPH30" s="80"/>
      <c r="MPI30" s="80"/>
      <c r="MPJ30" s="80"/>
      <c r="MPK30" s="80"/>
      <c r="MPL30" s="80"/>
      <c r="MPM30" s="80"/>
      <c r="MPN30" s="80"/>
      <c r="MPO30" s="80"/>
      <c r="MPP30" s="80"/>
      <c r="MPQ30" s="80"/>
      <c r="MPR30" s="80"/>
      <c r="MPS30" s="80"/>
      <c r="MPT30" s="80"/>
      <c r="MPU30" s="80"/>
      <c r="MPV30" s="80"/>
      <c r="MPW30" s="80"/>
      <c r="MPX30" s="80"/>
      <c r="MPY30" s="80"/>
      <c r="MPZ30" s="80"/>
      <c r="MQA30" s="80"/>
      <c r="MQB30" s="80"/>
      <c r="MQC30" s="80"/>
      <c r="MQD30" s="80"/>
      <c r="MQE30" s="80"/>
      <c r="MQF30" s="80"/>
      <c r="MQG30" s="80"/>
      <c r="MQH30" s="80"/>
      <c r="MQI30" s="80"/>
      <c r="MQJ30" s="80"/>
      <c r="MQK30" s="80"/>
      <c r="MQL30" s="80"/>
      <c r="MQM30" s="80"/>
      <c r="MQN30" s="80"/>
      <c r="MQO30" s="80"/>
      <c r="MQP30" s="80"/>
      <c r="MQQ30" s="80"/>
      <c r="MQR30" s="80"/>
      <c r="MQS30" s="80"/>
      <c r="MQT30" s="80"/>
      <c r="MQU30" s="80"/>
      <c r="MQV30" s="80"/>
      <c r="MQW30" s="80"/>
      <c r="MQX30" s="80"/>
      <c r="MQY30" s="80"/>
      <c r="MQZ30" s="80"/>
      <c r="MRA30" s="80"/>
      <c r="MRB30" s="80"/>
      <c r="MRC30" s="80"/>
      <c r="MRD30" s="80"/>
      <c r="MRE30" s="80"/>
      <c r="MRF30" s="80"/>
      <c r="MRG30" s="80"/>
      <c r="MRH30" s="80"/>
      <c r="MRI30" s="80"/>
      <c r="MRJ30" s="80"/>
      <c r="MRK30" s="80"/>
      <c r="MRL30" s="80"/>
      <c r="MRM30" s="80"/>
      <c r="MRN30" s="80"/>
      <c r="MRO30" s="80"/>
      <c r="MRP30" s="80"/>
      <c r="MRQ30" s="80"/>
      <c r="MRR30" s="80"/>
      <c r="MRS30" s="80"/>
      <c r="MRT30" s="80"/>
      <c r="MRU30" s="80"/>
      <c r="MRV30" s="80"/>
      <c r="MRW30" s="80"/>
      <c r="MRX30" s="80"/>
      <c r="MRY30" s="80"/>
      <c r="MRZ30" s="80"/>
      <c r="MSA30" s="80"/>
      <c r="MSB30" s="80"/>
      <c r="MSC30" s="80"/>
      <c r="MSD30" s="80"/>
      <c r="MSE30" s="80"/>
      <c r="MSF30" s="80"/>
      <c r="MSG30" s="80"/>
      <c r="MSH30" s="80"/>
      <c r="MSI30" s="80"/>
      <c r="MSJ30" s="80"/>
      <c r="MSK30" s="80"/>
      <c r="MSL30" s="80"/>
      <c r="MSM30" s="80"/>
      <c r="MSN30" s="80"/>
      <c r="MSO30" s="80"/>
      <c r="MSP30" s="80"/>
      <c r="MSQ30" s="80"/>
      <c r="MSR30" s="80"/>
      <c r="MSS30" s="80"/>
      <c r="MST30" s="80"/>
      <c r="MSU30" s="80"/>
      <c r="MSV30" s="80"/>
      <c r="MSW30" s="80"/>
      <c r="MSX30" s="80"/>
      <c r="MSY30" s="80"/>
      <c r="MSZ30" s="80"/>
      <c r="MTA30" s="80"/>
      <c r="MTB30" s="80"/>
      <c r="MTC30" s="80"/>
      <c r="MTD30" s="80"/>
      <c r="MTE30" s="80"/>
      <c r="MTF30" s="80"/>
      <c r="MTG30" s="80"/>
      <c r="MTH30" s="80"/>
      <c r="MTI30" s="80"/>
      <c r="MTJ30" s="80"/>
      <c r="MTK30" s="80"/>
      <c r="MTL30" s="80"/>
      <c r="MTM30" s="80"/>
      <c r="MTN30" s="80"/>
      <c r="MTO30" s="80"/>
      <c r="MTP30" s="80"/>
      <c r="MTQ30" s="80"/>
      <c r="MTR30" s="80"/>
      <c r="MTS30" s="80"/>
      <c r="MTT30" s="80"/>
      <c r="MTU30" s="80"/>
      <c r="MTV30" s="80"/>
      <c r="MTW30" s="80"/>
      <c r="MTX30" s="80"/>
      <c r="MTY30" s="80"/>
      <c r="MTZ30" s="80"/>
      <c r="MUA30" s="80"/>
      <c r="MUB30" s="80"/>
      <c r="MUC30" s="80"/>
      <c r="MUD30" s="80"/>
      <c r="MUE30" s="80"/>
      <c r="MUF30" s="80"/>
      <c r="MUG30" s="80"/>
      <c r="MUH30" s="80"/>
      <c r="MUI30" s="80"/>
      <c r="MUJ30" s="80"/>
      <c r="MUK30" s="80"/>
      <c r="MUL30" s="80"/>
      <c r="MUM30" s="80"/>
      <c r="MUN30" s="80"/>
      <c r="MUO30" s="80"/>
      <c r="MUP30" s="80"/>
      <c r="MUQ30" s="80"/>
      <c r="MUR30" s="80"/>
      <c r="MUS30" s="80"/>
      <c r="MUT30" s="80"/>
      <c r="MUU30" s="80"/>
      <c r="MUV30" s="80"/>
      <c r="MUW30" s="80"/>
      <c r="MUX30" s="80"/>
      <c r="MUY30" s="80"/>
      <c r="MUZ30" s="80"/>
      <c r="MVA30" s="80"/>
      <c r="MVB30" s="80"/>
      <c r="MVC30" s="80"/>
      <c r="MVD30" s="80"/>
      <c r="MVE30" s="80"/>
      <c r="MVF30" s="80"/>
      <c r="MVG30" s="80"/>
      <c r="MVH30" s="80"/>
      <c r="MVI30" s="80"/>
      <c r="MVJ30" s="80"/>
      <c r="MVK30" s="80"/>
      <c r="MVL30" s="80"/>
      <c r="MVM30" s="80"/>
      <c r="MVN30" s="80"/>
      <c r="MVO30" s="80"/>
      <c r="MVP30" s="80"/>
      <c r="MVQ30" s="80"/>
      <c r="MVR30" s="80"/>
      <c r="MVS30" s="80"/>
      <c r="MVT30" s="80"/>
      <c r="MVU30" s="80"/>
      <c r="MVV30" s="80"/>
      <c r="MVW30" s="80"/>
      <c r="MVX30" s="80"/>
      <c r="MVY30" s="80"/>
      <c r="MVZ30" s="80"/>
      <c r="MWA30" s="80"/>
      <c r="MWB30" s="80"/>
      <c r="MWC30" s="80"/>
      <c r="MWD30" s="80"/>
      <c r="MWE30" s="80"/>
      <c r="MWF30" s="80"/>
      <c r="MWG30" s="80"/>
      <c r="MWH30" s="80"/>
      <c r="MWI30" s="80"/>
      <c r="MWJ30" s="80"/>
      <c r="MWK30" s="80"/>
      <c r="MWL30" s="80"/>
      <c r="MWM30" s="80"/>
      <c r="MWN30" s="80"/>
      <c r="MWO30" s="80"/>
      <c r="MWP30" s="80"/>
      <c r="MWQ30" s="80"/>
      <c r="MWR30" s="80"/>
      <c r="MWS30" s="80"/>
      <c r="MWT30" s="80"/>
      <c r="MWU30" s="80"/>
      <c r="MWV30" s="80"/>
      <c r="MWW30" s="80"/>
      <c r="MWX30" s="80"/>
      <c r="MWY30" s="80"/>
      <c r="MWZ30" s="80"/>
      <c r="MXA30" s="80"/>
      <c r="MXB30" s="80"/>
      <c r="MXC30" s="80"/>
      <c r="MXD30" s="80"/>
      <c r="MXE30" s="80"/>
      <c r="MXF30" s="80"/>
      <c r="MXG30" s="80"/>
      <c r="MXH30" s="80"/>
      <c r="MXI30" s="80"/>
      <c r="MXJ30" s="80"/>
      <c r="MXK30" s="80"/>
      <c r="MXL30" s="80"/>
      <c r="MXM30" s="80"/>
      <c r="MXN30" s="80"/>
      <c r="MXO30" s="80"/>
      <c r="MXP30" s="80"/>
      <c r="MXQ30" s="80"/>
      <c r="MXR30" s="80"/>
      <c r="MXS30" s="80"/>
      <c r="MXT30" s="80"/>
      <c r="MXU30" s="80"/>
      <c r="MXV30" s="80"/>
      <c r="MXW30" s="80"/>
      <c r="MXX30" s="80"/>
      <c r="MXY30" s="80"/>
      <c r="MXZ30" s="80"/>
      <c r="MYA30" s="80"/>
      <c r="MYB30" s="80"/>
      <c r="MYC30" s="80"/>
      <c r="MYD30" s="80"/>
      <c r="MYE30" s="80"/>
      <c r="MYF30" s="80"/>
      <c r="MYG30" s="80"/>
      <c r="MYH30" s="80"/>
      <c r="MYI30" s="80"/>
      <c r="MYJ30" s="80"/>
      <c r="MYK30" s="80"/>
      <c r="MYL30" s="80"/>
      <c r="MYM30" s="80"/>
      <c r="MYN30" s="80"/>
      <c r="MYO30" s="80"/>
      <c r="MYP30" s="80"/>
      <c r="MYQ30" s="80"/>
      <c r="MYR30" s="80"/>
      <c r="MYS30" s="80"/>
      <c r="MYT30" s="80"/>
      <c r="MYU30" s="80"/>
      <c r="MYV30" s="80"/>
      <c r="MYW30" s="80"/>
      <c r="MYX30" s="80"/>
      <c r="MYY30" s="80"/>
      <c r="MYZ30" s="80"/>
      <c r="MZA30" s="80"/>
      <c r="MZB30" s="80"/>
      <c r="MZC30" s="80"/>
      <c r="MZD30" s="80"/>
      <c r="MZE30" s="80"/>
      <c r="MZF30" s="80"/>
      <c r="MZG30" s="80"/>
      <c r="MZH30" s="80"/>
      <c r="MZI30" s="80"/>
      <c r="MZJ30" s="80"/>
      <c r="MZK30" s="80"/>
      <c r="MZL30" s="80"/>
      <c r="MZM30" s="80"/>
      <c r="MZN30" s="80"/>
      <c r="MZO30" s="80"/>
      <c r="MZP30" s="80"/>
      <c r="MZQ30" s="80"/>
      <c r="MZR30" s="80"/>
      <c r="MZS30" s="80"/>
      <c r="MZT30" s="80"/>
      <c r="MZU30" s="80"/>
      <c r="MZV30" s="80"/>
      <c r="MZW30" s="80"/>
      <c r="MZX30" s="80"/>
      <c r="MZY30" s="80"/>
      <c r="MZZ30" s="80"/>
      <c r="NAA30" s="80"/>
      <c r="NAB30" s="80"/>
      <c r="NAC30" s="80"/>
      <c r="NAD30" s="80"/>
      <c r="NAE30" s="80"/>
      <c r="NAF30" s="80"/>
      <c r="NAG30" s="80"/>
      <c r="NAH30" s="80"/>
      <c r="NAI30" s="80"/>
      <c r="NAJ30" s="80"/>
      <c r="NAK30" s="80"/>
      <c r="NAL30" s="80"/>
      <c r="NAM30" s="80"/>
      <c r="NAN30" s="80"/>
      <c r="NAO30" s="80"/>
      <c r="NAP30" s="80"/>
      <c r="NAQ30" s="80"/>
      <c r="NAR30" s="80"/>
      <c r="NAS30" s="80"/>
      <c r="NAT30" s="80"/>
      <c r="NAU30" s="80"/>
      <c r="NAV30" s="80"/>
      <c r="NAW30" s="80"/>
      <c r="NAX30" s="80"/>
      <c r="NAY30" s="80"/>
      <c r="NAZ30" s="80"/>
      <c r="NBA30" s="80"/>
      <c r="NBB30" s="80"/>
      <c r="NBC30" s="80"/>
      <c r="NBD30" s="80"/>
      <c r="NBE30" s="80"/>
      <c r="NBF30" s="80"/>
      <c r="NBG30" s="80"/>
      <c r="NBH30" s="80"/>
      <c r="NBI30" s="80"/>
      <c r="NBJ30" s="80"/>
      <c r="NBK30" s="80"/>
      <c r="NBL30" s="80"/>
      <c r="NBM30" s="80"/>
      <c r="NBN30" s="80"/>
      <c r="NBO30" s="80"/>
      <c r="NBP30" s="80"/>
      <c r="NBQ30" s="80"/>
      <c r="NBR30" s="80"/>
      <c r="NBS30" s="80"/>
      <c r="NBT30" s="80"/>
      <c r="NBU30" s="80"/>
      <c r="NBV30" s="80"/>
      <c r="NBW30" s="80"/>
      <c r="NBX30" s="80"/>
      <c r="NBY30" s="80"/>
      <c r="NBZ30" s="80"/>
      <c r="NCA30" s="80"/>
      <c r="NCB30" s="80"/>
      <c r="NCC30" s="80"/>
      <c r="NCD30" s="80"/>
      <c r="NCE30" s="80"/>
      <c r="NCF30" s="80"/>
      <c r="NCG30" s="80"/>
      <c r="NCH30" s="80"/>
      <c r="NCI30" s="80"/>
      <c r="NCJ30" s="80"/>
      <c r="NCK30" s="80"/>
      <c r="NCL30" s="80"/>
      <c r="NCM30" s="80"/>
      <c r="NCN30" s="80"/>
      <c r="NCO30" s="80"/>
      <c r="NCP30" s="80"/>
      <c r="NCQ30" s="80"/>
      <c r="NCR30" s="80"/>
      <c r="NCS30" s="80"/>
      <c r="NCT30" s="80"/>
      <c r="NCU30" s="80"/>
      <c r="NCV30" s="80"/>
      <c r="NCW30" s="80"/>
      <c r="NCX30" s="80"/>
      <c r="NCY30" s="80"/>
      <c r="NCZ30" s="80"/>
      <c r="NDA30" s="80"/>
      <c r="NDB30" s="80"/>
      <c r="NDC30" s="80"/>
      <c r="NDD30" s="80"/>
      <c r="NDE30" s="80"/>
      <c r="NDF30" s="80"/>
      <c r="NDG30" s="80"/>
      <c r="NDH30" s="80"/>
      <c r="NDI30" s="80"/>
      <c r="NDJ30" s="80"/>
      <c r="NDK30" s="80"/>
      <c r="NDL30" s="80"/>
      <c r="NDM30" s="80"/>
      <c r="NDN30" s="80"/>
      <c r="NDO30" s="80"/>
      <c r="NDP30" s="80"/>
      <c r="NDQ30" s="80"/>
      <c r="NDR30" s="80"/>
      <c r="NDS30" s="80"/>
      <c r="NDT30" s="80"/>
      <c r="NDU30" s="80"/>
      <c r="NDV30" s="80"/>
      <c r="NDW30" s="80"/>
      <c r="NDX30" s="80"/>
      <c r="NDY30" s="80"/>
      <c r="NDZ30" s="80"/>
      <c r="NEA30" s="80"/>
      <c r="NEB30" s="80"/>
      <c r="NEC30" s="80"/>
      <c r="NED30" s="80"/>
      <c r="NEE30" s="80"/>
      <c r="NEF30" s="80"/>
      <c r="NEG30" s="80"/>
      <c r="NEH30" s="80"/>
      <c r="NEI30" s="80"/>
      <c r="NEJ30" s="80"/>
      <c r="NEK30" s="80"/>
      <c r="NEL30" s="80"/>
      <c r="NEM30" s="80"/>
      <c r="NEN30" s="80"/>
      <c r="NEO30" s="80"/>
      <c r="NEP30" s="80"/>
      <c r="NEQ30" s="80"/>
      <c r="NER30" s="80"/>
      <c r="NES30" s="80"/>
      <c r="NET30" s="80"/>
      <c r="NEU30" s="80"/>
      <c r="NEV30" s="80"/>
      <c r="NEW30" s="80"/>
      <c r="NEX30" s="80"/>
      <c r="NEY30" s="80"/>
      <c r="NEZ30" s="80"/>
      <c r="NFA30" s="80"/>
      <c r="NFB30" s="80"/>
      <c r="NFC30" s="80"/>
      <c r="NFD30" s="80"/>
      <c r="NFE30" s="80"/>
      <c r="NFF30" s="80"/>
      <c r="NFG30" s="80"/>
      <c r="NFH30" s="80"/>
      <c r="NFI30" s="80"/>
      <c r="NFJ30" s="80"/>
      <c r="NFK30" s="80"/>
      <c r="NFL30" s="80"/>
      <c r="NFM30" s="80"/>
      <c r="NFN30" s="80"/>
      <c r="NFO30" s="80"/>
      <c r="NFP30" s="80"/>
      <c r="NFQ30" s="80"/>
      <c r="NFR30" s="80"/>
      <c r="NFS30" s="80"/>
      <c r="NFT30" s="80"/>
      <c r="NFU30" s="80"/>
      <c r="NFV30" s="80"/>
      <c r="NFW30" s="80"/>
      <c r="NFX30" s="80"/>
      <c r="NFY30" s="80"/>
      <c r="NFZ30" s="80"/>
      <c r="NGA30" s="80"/>
      <c r="NGB30" s="80"/>
      <c r="NGC30" s="80"/>
      <c r="NGD30" s="80"/>
      <c r="NGE30" s="80"/>
      <c r="NGF30" s="80"/>
      <c r="NGG30" s="80"/>
      <c r="NGH30" s="80"/>
      <c r="NGI30" s="80"/>
      <c r="NGJ30" s="80"/>
      <c r="NGK30" s="80"/>
      <c r="NGL30" s="80"/>
      <c r="NGM30" s="80"/>
      <c r="NGN30" s="80"/>
      <c r="NGO30" s="80"/>
      <c r="NGP30" s="80"/>
      <c r="NGQ30" s="80"/>
      <c r="NGR30" s="80"/>
      <c r="NGS30" s="80"/>
      <c r="NGT30" s="80"/>
      <c r="NGU30" s="80"/>
      <c r="NGV30" s="80"/>
      <c r="NGW30" s="80"/>
      <c r="NGX30" s="80"/>
      <c r="NGY30" s="80"/>
      <c r="NGZ30" s="80"/>
      <c r="NHA30" s="80"/>
      <c r="NHB30" s="80"/>
      <c r="NHC30" s="80"/>
      <c r="NHD30" s="80"/>
      <c r="NHE30" s="80"/>
      <c r="NHF30" s="80"/>
      <c r="NHG30" s="80"/>
      <c r="NHH30" s="80"/>
      <c r="NHI30" s="80"/>
      <c r="NHJ30" s="80"/>
      <c r="NHK30" s="80"/>
      <c r="NHL30" s="80"/>
      <c r="NHM30" s="80"/>
      <c r="NHN30" s="80"/>
      <c r="NHO30" s="80"/>
      <c r="NHP30" s="80"/>
      <c r="NHQ30" s="80"/>
      <c r="NHR30" s="80"/>
      <c r="NHS30" s="80"/>
      <c r="NHT30" s="80"/>
      <c r="NHU30" s="80"/>
      <c r="NHV30" s="80"/>
      <c r="NHW30" s="80"/>
      <c r="NHX30" s="80"/>
      <c r="NHY30" s="80"/>
      <c r="NHZ30" s="80"/>
      <c r="NIA30" s="80"/>
      <c r="NIB30" s="80"/>
      <c r="NIC30" s="80"/>
      <c r="NID30" s="80"/>
      <c r="NIE30" s="80"/>
      <c r="NIF30" s="80"/>
      <c r="NIG30" s="80"/>
      <c r="NIH30" s="80"/>
      <c r="NII30" s="80"/>
      <c r="NIJ30" s="80"/>
      <c r="NIK30" s="80"/>
      <c r="NIL30" s="80"/>
      <c r="NIM30" s="80"/>
      <c r="NIN30" s="80"/>
      <c r="NIO30" s="80"/>
      <c r="NIP30" s="80"/>
      <c r="NIQ30" s="80"/>
      <c r="NIR30" s="80"/>
      <c r="NIS30" s="80"/>
      <c r="NIT30" s="80"/>
      <c r="NIU30" s="80"/>
      <c r="NIV30" s="80"/>
      <c r="NIW30" s="80"/>
      <c r="NIX30" s="80"/>
      <c r="NIY30" s="80"/>
      <c r="NIZ30" s="80"/>
      <c r="NJA30" s="80"/>
      <c r="NJB30" s="80"/>
      <c r="NJC30" s="80"/>
      <c r="NJD30" s="80"/>
      <c r="NJE30" s="80"/>
      <c r="NJF30" s="80"/>
      <c r="NJG30" s="80"/>
      <c r="NJH30" s="80"/>
      <c r="NJI30" s="80"/>
      <c r="NJJ30" s="80"/>
      <c r="NJK30" s="80"/>
      <c r="NJL30" s="80"/>
      <c r="NJM30" s="80"/>
      <c r="NJN30" s="80"/>
      <c r="NJO30" s="80"/>
      <c r="NJP30" s="80"/>
      <c r="NJQ30" s="80"/>
      <c r="NJR30" s="80"/>
      <c r="NJS30" s="80"/>
      <c r="NJT30" s="80"/>
      <c r="NJU30" s="80"/>
      <c r="NJV30" s="80"/>
      <c r="NJW30" s="80"/>
      <c r="NJX30" s="80"/>
      <c r="NJY30" s="80"/>
      <c r="NJZ30" s="80"/>
      <c r="NKA30" s="80"/>
      <c r="NKB30" s="80"/>
      <c r="NKC30" s="80"/>
      <c r="NKD30" s="80"/>
      <c r="NKE30" s="80"/>
      <c r="NKF30" s="80"/>
      <c r="NKG30" s="80"/>
      <c r="NKH30" s="80"/>
      <c r="NKI30" s="80"/>
      <c r="NKJ30" s="80"/>
      <c r="NKK30" s="80"/>
      <c r="NKL30" s="80"/>
      <c r="NKM30" s="80"/>
      <c r="NKN30" s="80"/>
      <c r="NKO30" s="80"/>
      <c r="NKP30" s="80"/>
      <c r="NKQ30" s="80"/>
      <c r="NKR30" s="80"/>
      <c r="NKS30" s="80"/>
      <c r="NKT30" s="80"/>
      <c r="NKU30" s="80"/>
      <c r="NKV30" s="80"/>
      <c r="NKW30" s="80"/>
      <c r="NKX30" s="80"/>
      <c r="NKY30" s="80"/>
      <c r="NKZ30" s="80"/>
      <c r="NLA30" s="80"/>
      <c r="NLB30" s="80"/>
      <c r="NLC30" s="80"/>
      <c r="NLD30" s="80"/>
      <c r="NLE30" s="80"/>
      <c r="NLF30" s="80"/>
      <c r="NLG30" s="80"/>
      <c r="NLH30" s="80"/>
      <c r="NLI30" s="80"/>
      <c r="NLJ30" s="80"/>
      <c r="NLK30" s="80"/>
      <c r="NLL30" s="80"/>
      <c r="NLM30" s="80"/>
      <c r="NLN30" s="80"/>
      <c r="NLO30" s="80"/>
      <c r="NLP30" s="80"/>
      <c r="NLQ30" s="80"/>
      <c r="NLR30" s="80"/>
      <c r="NLS30" s="80"/>
      <c r="NLT30" s="80"/>
      <c r="NLU30" s="80"/>
      <c r="NLV30" s="80"/>
      <c r="NLW30" s="80"/>
      <c r="NLX30" s="80"/>
      <c r="NLY30" s="80"/>
      <c r="NLZ30" s="80"/>
      <c r="NMA30" s="80"/>
      <c r="NMB30" s="80"/>
      <c r="NMC30" s="80"/>
      <c r="NMD30" s="80"/>
      <c r="NME30" s="80"/>
      <c r="NMF30" s="80"/>
      <c r="NMG30" s="80"/>
      <c r="NMH30" s="80"/>
      <c r="NMI30" s="80"/>
      <c r="NMJ30" s="80"/>
      <c r="NMK30" s="80"/>
      <c r="NML30" s="80"/>
      <c r="NMM30" s="80"/>
      <c r="NMN30" s="80"/>
      <c r="NMO30" s="80"/>
      <c r="NMP30" s="80"/>
      <c r="NMQ30" s="80"/>
      <c r="NMR30" s="80"/>
      <c r="NMS30" s="80"/>
      <c r="NMT30" s="80"/>
      <c r="NMU30" s="80"/>
      <c r="NMV30" s="80"/>
      <c r="NMW30" s="80"/>
      <c r="NMX30" s="80"/>
      <c r="NMY30" s="80"/>
      <c r="NMZ30" s="80"/>
      <c r="NNA30" s="80"/>
      <c r="NNB30" s="80"/>
      <c r="NNC30" s="80"/>
      <c r="NND30" s="80"/>
      <c r="NNE30" s="80"/>
      <c r="NNF30" s="80"/>
      <c r="NNG30" s="80"/>
      <c r="NNH30" s="80"/>
      <c r="NNI30" s="80"/>
      <c r="NNJ30" s="80"/>
      <c r="NNK30" s="80"/>
      <c r="NNL30" s="80"/>
      <c r="NNM30" s="80"/>
      <c r="NNN30" s="80"/>
      <c r="NNO30" s="80"/>
      <c r="NNP30" s="80"/>
      <c r="NNQ30" s="80"/>
      <c r="NNR30" s="80"/>
      <c r="NNS30" s="80"/>
      <c r="NNT30" s="80"/>
      <c r="NNU30" s="80"/>
      <c r="NNV30" s="80"/>
      <c r="NNW30" s="80"/>
      <c r="NNX30" s="80"/>
      <c r="NNY30" s="80"/>
      <c r="NNZ30" s="80"/>
      <c r="NOA30" s="80"/>
      <c r="NOB30" s="80"/>
      <c r="NOC30" s="80"/>
      <c r="NOD30" s="80"/>
      <c r="NOE30" s="80"/>
      <c r="NOF30" s="80"/>
      <c r="NOG30" s="80"/>
      <c r="NOH30" s="80"/>
      <c r="NOI30" s="80"/>
      <c r="NOJ30" s="80"/>
      <c r="NOK30" s="80"/>
      <c r="NOL30" s="80"/>
      <c r="NOM30" s="80"/>
      <c r="NON30" s="80"/>
      <c r="NOO30" s="80"/>
      <c r="NOP30" s="80"/>
      <c r="NOQ30" s="80"/>
      <c r="NOR30" s="80"/>
      <c r="NOS30" s="80"/>
      <c r="NOT30" s="80"/>
      <c r="NOU30" s="80"/>
      <c r="NOV30" s="80"/>
      <c r="NOW30" s="80"/>
      <c r="NOX30" s="80"/>
      <c r="NOY30" s="80"/>
      <c r="NOZ30" s="80"/>
      <c r="NPA30" s="80"/>
      <c r="NPB30" s="80"/>
      <c r="NPC30" s="80"/>
      <c r="NPD30" s="80"/>
      <c r="NPE30" s="80"/>
      <c r="NPF30" s="80"/>
      <c r="NPG30" s="80"/>
      <c r="NPH30" s="80"/>
      <c r="NPI30" s="80"/>
      <c r="NPJ30" s="80"/>
      <c r="NPK30" s="80"/>
      <c r="NPL30" s="80"/>
      <c r="NPM30" s="80"/>
      <c r="NPN30" s="80"/>
      <c r="NPO30" s="80"/>
      <c r="NPP30" s="80"/>
      <c r="NPQ30" s="80"/>
      <c r="NPR30" s="80"/>
      <c r="NPS30" s="80"/>
      <c r="NPT30" s="80"/>
      <c r="NPU30" s="80"/>
      <c r="NPV30" s="80"/>
      <c r="NPW30" s="80"/>
      <c r="NPX30" s="80"/>
      <c r="NPY30" s="80"/>
      <c r="NPZ30" s="80"/>
      <c r="NQA30" s="80"/>
      <c r="NQB30" s="80"/>
      <c r="NQC30" s="80"/>
      <c r="NQD30" s="80"/>
      <c r="NQE30" s="80"/>
      <c r="NQF30" s="80"/>
      <c r="NQG30" s="80"/>
      <c r="NQH30" s="80"/>
      <c r="NQI30" s="80"/>
      <c r="NQJ30" s="80"/>
      <c r="NQK30" s="80"/>
      <c r="NQL30" s="80"/>
      <c r="NQM30" s="80"/>
      <c r="NQN30" s="80"/>
      <c r="NQO30" s="80"/>
      <c r="NQP30" s="80"/>
      <c r="NQQ30" s="80"/>
      <c r="NQR30" s="80"/>
      <c r="NQS30" s="80"/>
      <c r="NQT30" s="80"/>
      <c r="NQU30" s="80"/>
      <c r="NQV30" s="80"/>
      <c r="NQW30" s="80"/>
      <c r="NQX30" s="80"/>
      <c r="NQY30" s="80"/>
      <c r="NQZ30" s="80"/>
      <c r="NRA30" s="80"/>
      <c r="NRB30" s="80"/>
      <c r="NRC30" s="80"/>
      <c r="NRD30" s="80"/>
      <c r="NRE30" s="80"/>
      <c r="NRF30" s="80"/>
      <c r="NRG30" s="80"/>
      <c r="NRH30" s="80"/>
      <c r="NRI30" s="80"/>
      <c r="NRJ30" s="80"/>
      <c r="NRK30" s="80"/>
      <c r="NRL30" s="80"/>
      <c r="NRM30" s="80"/>
      <c r="NRN30" s="80"/>
      <c r="NRO30" s="80"/>
      <c r="NRP30" s="80"/>
      <c r="NRQ30" s="80"/>
      <c r="NRR30" s="80"/>
      <c r="NRS30" s="80"/>
      <c r="NRT30" s="80"/>
      <c r="NRU30" s="80"/>
      <c r="NRV30" s="80"/>
      <c r="NRW30" s="80"/>
      <c r="NRX30" s="80"/>
      <c r="NRY30" s="80"/>
      <c r="NRZ30" s="80"/>
      <c r="NSA30" s="80"/>
      <c r="NSB30" s="80"/>
      <c r="NSC30" s="80"/>
      <c r="NSD30" s="80"/>
      <c r="NSE30" s="80"/>
      <c r="NSF30" s="80"/>
      <c r="NSG30" s="80"/>
      <c r="NSH30" s="80"/>
      <c r="NSI30" s="80"/>
      <c r="NSJ30" s="80"/>
      <c r="NSK30" s="80"/>
      <c r="NSL30" s="80"/>
      <c r="NSM30" s="80"/>
      <c r="NSN30" s="80"/>
      <c r="NSO30" s="80"/>
      <c r="NSP30" s="80"/>
      <c r="NSQ30" s="80"/>
      <c r="NSR30" s="80"/>
      <c r="NSS30" s="80"/>
      <c r="NST30" s="80"/>
      <c r="NSU30" s="80"/>
      <c r="NSV30" s="80"/>
      <c r="NSW30" s="80"/>
      <c r="NSX30" s="80"/>
      <c r="NSY30" s="80"/>
      <c r="NSZ30" s="80"/>
      <c r="NTA30" s="80"/>
      <c r="NTB30" s="80"/>
      <c r="NTC30" s="80"/>
      <c r="NTD30" s="80"/>
      <c r="NTE30" s="80"/>
      <c r="NTF30" s="80"/>
      <c r="NTG30" s="80"/>
      <c r="NTH30" s="80"/>
      <c r="NTI30" s="80"/>
      <c r="NTJ30" s="80"/>
      <c r="NTK30" s="80"/>
      <c r="NTL30" s="80"/>
      <c r="NTM30" s="80"/>
      <c r="NTN30" s="80"/>
      <c r="NTO30" s="80"/>
      <c r="NTP30" s="80"/>
      <c r="NTQ30" s="80"/>
      <c r="NTR30" s="80"/>
      <c r="NTS30" s="80"/>
      <c r="NTT30" s="80"/>
      <c r="NTU30" s="80"/>
      <c r="NTV30" s="80"/>
      <c r="NTW30" s="80"/>
      <c r="NTX30" s="80"/>
      <c r="NTY30" s="80"/>
      <c r="NTZ30" s="80"/>
      <c r="NUA30" s="80"/>
      <c r="NUB30" s="80"/>
      <c r="NUC30" s="80"/>
      <c r="NUD30" s="80"/>
      <c r="NUE30" s="80"/>
      <c r="NUF30" s="80"/>
      <c r="NUG30" s="80"/>
      <c r="NUH30" s="80"/>
      <c r="NUI30" s="80"/>
      <c r="NUJ30" s="80"/>
      <c r="NUK30" s="80"/>
      <c r="NUL30" s="80"/>
      <c r="NUM30" s="80"/>
      <c r="NUN30" s="80"/>
      <c r="NUO30" s="80"/>
      <c r="NUP30" s="80"/>
      <c r="NUQ30" s="80"/>
      <c r="NUR30" s="80"/>
      <c r="NUS30" s="80"/>
      <c r="NUT30" s="80"/>
      <c r="NUU30" s="80"/>
      <c r="NUV30" s="80"/>
      <c r="NUW30" s="80"/>
      <c r="NUX30" s="80"/>
      <c r="NUY30" s="80"/>
      <c r="NUZ30" s="80"/>
      <c r="NVA30" s="80"/>
      <c r="NVB30" s="80"/>
      <c r="NVC30" s="80"/>
      <c r="NVD30" s="80"/>
      <c r="NVE30" s="80"/>
      <c r="NVF30" s="80"/>
      <c r="NVG30" s="80"/>
      <c r="NVH30" s="80"/>
      <c r="NVI30" s="80"/>
      <c r="NVJ30" s="80"/>
      <c r="NVK30" s="80"/>
      <c r="NVL30" s="80"/>
      <c r="NVM30" s="80"/>
      <c r="NVN30" s="80"/>
      <c r="NVO30" s="80"/>
      <c r="NVP30" s="80"/>
      <c r="NVQ30" s="80"/>
      <c r="NVR30" s="80"/>
      <c r="NVS30" s="80"/>
      <c r="NVT30" s="80"/>
      <c r="NVU30" s="80"/>
      <c r="NVV30" s="80"/>
      <c r="NVW30" s="80"/>
      <c r="NVX30" s="80"/>
      <c r="NVY30" s="80"/>
      <c r="NVZ30" s="80"/>
      <c r="NWA30" s="80"/>
      <c r="NWB30" s="80"/>
      <c r="NWC30" s="80"/>
      <c r="NWD30" s="80"/>
      <c r="NWE30" s="80"/>
      <c r="NWF30" s="80"/>
      <c r="NWG30" s="80"/>
      <c r="NWH30" s="80"/>
      <c r="NWI30" s="80"/>
      <c r="NWJ30" s="80"/>
      <c r="NWK30" s="80"/>
      <c r="NWL30" s="80"/>
      <c r="NWM30" s="80"/>
      <c r="NWN30" s="80"/>
      <c r="NWO30" s="80"/>
      <c r="NWP30" s="80"/>
      <c r="NWQ30" s="80"/>
      <c r="NWR30" s="80"/>
      <c r="NWS30" s="80"/>
      <c r="NWT30" s="80"/>
      <c r="NWU30" s="80"/>
      <c r="NWV30" s="80"/>
      <c r="NWW30" s="80"/>
      <c r="NWX30" s="80"/>
      <c r="NWY30" s="80"/>
      <c r="NWZ30" s="80"/>
      <c r="NXA30" s="80"/>
      <c r="NXB30" s="80"/>
      <c r="NXC30" s="80"/>
      <c r="NXD30" s="80"/>
      <c r="NXE30" s="80"/>
      <c r="NXF30" s="80"/>
      <c r="NXG30" s="80"/>
      <c r="NXH30" s="80"/>
      <c r="NXI30" s="80"/>
      <c r="NXJ30" s="80"/>
      <c r="NXK30" s="80"/>
      <c r="NXL30" s="80"/>
      <c r="NXM30" s="80"/>
      <c r="NXN30" s="80"/>
      <c r="NXO30" s="80"/>
      <c r="NXP30" s="80"/>
      <c r="NXQ30" s="80"/>
      <c r="NXR30" s="80"/>
      <c r="NXS30" s="80"/>
      <c r="NXT30" s="80"/>
      <c r="NXU30" s="80"/>
      <c r="NXV30" s="80"/>
      <c r="NXW30" s="80"/>
      <c r="NXX30" s="80"/>
      <c r="NXY30" s="80"/>
      <c r="NXZ30" s="80"/>
      <c r="NYA30" s="80"/>
      <c r="NYB30" s="80"/>
      <c r="NYC30" s="80"/>
      <c r="NYD30" s="80"/>
      <c r="NYE30" s="80"/>
      <c r="NYF30" s="80"/>
      <c r="NYG30" s="80"/>
      <c r="NYH30" s="80"/>
      <c r="NYI30" s="80"/>
      <c r="NYJ30" s="80"/>
      <c r="NYK30" s="80"/>
      <c r="NYL30" s="80"/>
      <c r="NYM30" s="80"/>
      <c r="NYN30" s="80"/>
      <c r="NYO30" s="80"/>
      <c r="NYP30" s="80"/>
      <c r="NYQ30" s="80"/>
      <c r="NYR30" s="80"/>
      <c r="NYS30" s="80"/>
      <c r="NYT30" s="80"/>
      <c r="NYU30" s="80"/>
      <c r="NYV30" s="80"/>
      <c r="NYW30" s="80"/>
      <c r="NYX30" s="80"/>
      <c r="NYY30" s="80"/>
      <c r="NYZ30" s="80"/>
      <c r="NZA30" s="80"/>
      <c r="NZB30" s="80"/>
      <c r="NZC30" s="80"/>
      <c r="NZD30" s="80"/>
      <c r="NZE30" s="80"/>
      <c r="NZF30" s="80"/>
      <c r="NZG30" s="80"/>
      <c r="NZH30" s="80"/>
      <c r="NZI30" s="80"/>
      <c r="NZJ30" s="80"/>
      <c r="NZK30" s="80"/>
      <c r="NZL30" s="80"/>
      <c r="NZM30" s="80"/>
      <c r="NZN30" s="80"/>
      <c r="NZO30" s="80"/>
      <c r="NZP30" s="80"/>
      <c r="NZQ30" s="80"/>
      <c r="NZR30" s="80"/>
      <c r="NZS30" s="80"/>
      <c r="NZT30" s="80"/>
      <c r="NZU30" s="80"/>
      <c r="NZV30" s="80"/>
      <c r="NZW30" s="80"/>
      <c r="NZX30" s="80"/>
      <c r="NZY30" s="80"/>
      <c r="NZZ30" s="80"/>
      <c r="OAA30" s="80"/>
      <c r="OAB30" s="80"/>
      <c r="OAC30" s="80"/>
      <c r="OAD30" s="80"/>
      <c r="OAE30" s="80"/>
      <c r="OAF30" s="80"/>
      <c r="OAG30" s="80"/>
      <c r="OAH30" s="80"/>
      <c r="OAI30" s="80"/>
      <c r="OAJ30" s="80"/>
      <c r="OAK30" s="80"/>
      <c r="OAL30" s="80"/>
      <c r="OAM30" s="80"/>
      <c r="OAN30" s="80"/>
      <c r="OAO30" s="80"/>
      <c r="OAP30" s="80"/>
      <c r="OAQ30" s="80"/>
      <c r="OAR30" s="80"/>
      <c r="OAS30" s="80"/>
      <c r="OAT30" s="80"/>
      <c r="OAU30" s="80"/>
      <c r="OAV30" s="80"/>
      <c r="OAW30" s="80"/>
      <c r="OAX30" s="80"/>
      <c r="OAY30" s="80"/>
      <c r="OAZ30" s="80"/>
      <c r="OBA30" s="80"/>
      <c r="OBB30" s="80"/>
      <c r="OBC30" s="80"/>
      <c r="OBD30" s="80"/>
      <c r="OBE30" s="80"/>
      <c r="OBF30" s="80"/>
      <c r="OBG30" s="80"/>
      <c r="OBH30" s="80"/>
      <c r="OBI30" s="80"/>
      <c r="OBJ30" s="80"/>
      <c r="OBK30" s="80"/>
      <c r="OBL30" s="80"/>
      <c r="OBM30" s="80"/>
      <c r="OBN30" s="80"/>
      <c r="OBO30" s="80"/>
      <c r="OBP30" s="80"/>
      <c r="OBQ30" s="80"/>
      <c r="OBR30" s="80"/>
      <c r="OBS30" s="80"/>
      <c r="OBT30" s="80"/>
      <c r="OBU30" s="80"/>
      <c r="OBV30" s="80"/>
      <c r="OBW30" s="80"/>
      <c r="OBX30" s="80"/>
      <c r="OBY30" s="80"/>
      <c r="OBZ30" s="80"/>
      <c r="OCA30" s="80"/>
      <c r="OCB30" s="80"/>
      <c r="OCC30" s="80"/>
      <c r="OCD30" s="80"/>
      <c r="OCE30" s="80"/>
      <c r="OCF30" s="80"/>
      <c r="OCG30" s="80"/>
      <c r="OCH30" s="80"/>
      <c r="OCI30" s="80"/>
      <c r="OCJ30" s="80"/>
      <c r="OCK30" s="80"/>
      <c r="OCL30" s="80"/>
      <c r="OCM30" s="80"/>
      <c r="OCN30" s="80"/>
      <c r="OCO30" s="80"/>
      <c r="OCP30" s="80"/>
      <c r="OCQ30" s="80"/>
      <c r="OCR30" s="80"/>
      <c r="OCS30" s="80"/>
      <c r="OCT30" s="80"/>
      <c r="OCU30" s="80"/>
      <c r="OCV30" s="80"/>
      <c r="OCW30" s="80"/>
      <c r="OCX30" s="80"/>
      <c r="OCY30" s="80"/>
      <c r="OCZ30" s="80"/>
      <c r="ODA30" s="80"/>
      <c r="ODB30" s="80"/>
      <c r="ODC30" s="80"/>
      <c r="ODD30" s="80"/>
      <c r="ODE30" s="80"/>
      <c r="ODF30" s="80"/>
      <c r="ODG30" s="80"/>
      <c r="ODH30" s="80"/>
      <c r="ODI30" s="80"/>
      <c r="ODJ30" s="80"/>
      <c r="ODK30" s="80"/>
      <c r="ODL30" s="80"/>
      <c r="ODM30" s="80"/>
      <c r="ODN30" s="80"/>
      <c r="ODO30" s="80"/>
      <c r="ODP30" s="80"/>
      <c r="ODQ30" s="80"/>
      <c r="ODR30" s="80"/>
      <c r="ODS30" s="80"/>
      <c r="ODT30" s="80"/>
      <c r="ODU30" s="80"/>
      <c r="ODV30" s="80"/>
      <c r="ODW30" s="80"/>
      <c r="ODX30" s="80"/>
      <c r="ODY30" s="80"/>
      <c r="ODZ30" s="80"/>
      <c r="OEA30" s="80"/>
      <c r="OEB30" s="80"/>
      <c r="OEC30" s="80"/>
      <c r="OED30" s="80"/>
      <c r="OEE30" s="80"/>
      <c r="OEF30" s="80"/>
      <c r="OEG30" s="80"/>
      <c r="OEH30" s="80"/>
      <c r="OEI30" s="80"/>
      <c r="OEJ30" s="80"/>
      <c r="OEK30" s="80"/>
      <c r="OEL30" s="80"/>
      <c r="OEM30" s="80"/>
      <c r="OEN30" s="80"/>
      <c r="OEO30" s="80"/>
      <c r="OEP30" s="80"/>
      <c r="OEQ30" s="80"/>
      <c r="OER30" s="80"/>
      <c r="OES30" s="80"/>
      <c r="OET30" s="80"/>
      <c r="OEU30" s="80"/>
      <c r="OEV30" s="80"/>
      <c r="OEW30" s="80"/>
      <c r="OEX30" s="80"/>
      <c r="OEY30" s="80"/>
      <c r="OEZ30" s="80"/>
      <c r="OFA30" s="80"/>
      <c r="OFB30" s="80"/>
      <c r="OFC30" s="80"/>
      <c r="OFD30" s="80"/>
      <c r="OFE30" s="80"/>
      <c r="OFF30" s="80"/>
      <c r="OFG30" s="80"/>
      <c r="OFH30" s="80"/>
      <c r="OFI30" s="80"/>
      <c r="OFJ30" s="80"/>
      <c r="OFK30" s="80"/>
      <c r="OFL30" s="80"/>
      <c r="OFM30" s="80"/>
      <c r="OFN30" s="80"/>
      <c r="OFO30" s="80"/>
      <c r="OFP30" s="80"/>
      <c r="OFQ30" s="80"/>
      <c r="OFR30" s="80"/>
      <c r="OFS30" s="80"/>
      <c r="OFT30" s="80"/>
      <c r="OFU30" s="80"/>
      <c r="OFV30" s="80"/>
      <c r="OFW30" s="80"/>
      <c r="OFX30" s="80"/>
      <c r="OFY30" s="80"/>
      <c r="OFZ30" s="80"/>
      <c r="OGA30" s="80"/>
      <c r="OGB30" s="80"/>
      <c r="OGC30" s="80"/>
      <c r="OGD30" s="80"/>
      <c r="OGE30" s="80"/>
      <c r="OGF30" s="80"/>
      <c r="OGG30" s="80"/>
      <c r="OGH30" s="80"/>
      <c r="OGI30" s="80"/>
      <c r="OGJ30" s="80"/>
      <c r="OGK30" s="80"/>
      <c r="OGL30" s="80"/>
      <c r="OGM30" s="80"/>
      <c r="OGN30" s="80"/>
      <c r="OGO30" s="80"/>
      <c r="OGP30" s="80"/>
      <c r="OGQ30" s="80"/>
      <c r="OGR30" s="80"/>
      <c r="OGS30" s="80"/>
      <c r="OGT30" s="80"/>
      <c r="OGU30" s="80"/>
      <c r="OGV30" s="80"/>
      <c r="OGW30" s="80"/>
      <c r="OGX30" s="80"/>
      <c r="OGY30" s="80"/>
      <c r="OGZ30" s="80"/>
      <c r="OHA30" s="80"/>
      <c r="OHB30" s="80"/>
      <c r="OHC30" s="80"/>
      <c r="OHD30" s="80"/>
      <c r="OHE30" s="80"/>
      <c r="OHF30" s="80"/>
      <c r="OHG30" s="80"/>
      <c r="OHH30" s="80"/>
      <c r="OHI30" s="80"/>
      <c r="OHJ30" s="80"/>
      <c r="OHK30" s="80"/>
      <c r="OHL30" s="80"/>
      <c r="OHM30" s="80"/>
      <c r="OHN30" s="80"/>
      <c r="OHO30" s="80"/>
      <c r="OHP30" s="80"/>
      <c r="OHQ30" s="80"/>
      <c r="OHR30" s="80"/>
      <c r="OHS30" s="80"/>
      <c r="OHT30" s="80"/>
      <c r="OHU30" s="80"/>
      <c r="OHV30" s="80"/>
      <c r="OHW30" s="80"/>
      <c r="OHX30" s="80"/>
      <c r="OHY30" s="80"/>
      <c r="OHZ30" s="80"/>
      <c r="OIA30" s="80"/>
      <c r="OIB30" s="80"/>
      <c r="OIC30" s="80"/>
      <c r="OID30" s="80"/>
      <c r="OIE30" s="80"/>
      <c r="OIF30" s="80"/>
      <c r="OIG30" s="80"/>
      <c r="OIH30" s="80"/>
      <c r="OII30" s="80"/>
      <c r="OIJ30" s="80"/>
      <c r="OIK30" s="80"/>
      <c r="OIL30" s="80"/>
      <c r="OIM30" s="80"/>
      <c r="OIN30" s="80"/>
      <c r="OIO30" s="80"/>
      <c r="OIP30" s="80"/>
      <c r="OIQ30" s="80"/>
      <c r="OIR30" s="80"/>
      <c r="OIS30" s="80"/>
      <c r="OIT30" s="80"/>
      <c r="OIU30" s="80"/>
      <c r="OIV30" s="80"/>
      <c r="OIW30" s="80"/>
      <c r="OIX30" s="80"/>
      <c r="OIY30" s="80"/>
      <c r="OIZ30" s="80"/>
      <c r="OJA30" s="80"/>
      <c r="OJB30" s="80"/>
      <c r="OJC30" s="80"/>
      <c r="OJD30" s="80"/>
      <c r="OJE30" s="80"/>
      <c r="OJF30" s="80"/>
      <c r="OJG30" s="80"/>
      <c r="OJH30" s="80"/>
      <c r="OJI30" s="80"/>
      <c r="OJJ30" s="80"/>
      <c r="OJK30" s="80"/>
      <c r="OJL30" s="80"/>
      <c r="OJM30" s="80"/>
      <c r="OJN30" s="80"/>
      <c r="OJO30" s="80"/>
      <c r="OJP30" s="80"/>
      <c r="OJQ30" s="80"/>
      <c r="OJR30" s="80"/>
      <c r="OJS30" s="80"/>
      <c r="OJT30" s="80"/>
      <c r="OJU30" s="80"/>
      <c r="OJV30" s="80"/>
      <c r="OJW30" s="80"/>
      <c r="OJX30" s="80"/>
      <c r="OJY30" s="80"/>
      <c r="OJZ30" s="80"/>
      <c r="OKA30" s="80"/>
      <c r="OKB30" s="80"/>
      <c r="OKC30" s="80"/>
      <c r="OKD30" s="80"/>
      <c r="OKE30" s="80"/>
      <c r="OKF30" s="80"/>
      <c r="OKG30" s="80"/>
      <c r="OKH30" s="80"/>
      <c r="OKI30" s="80"/>
      <c r="OKJ30" s="80"/>
      <c r="OKK30" s="80"/>
      <c r="OKL30" s="80"/>
      <c r="OKM30" s="80"/>
      <c r="OKN30" s="80"/>
      <c r="OKO30" s="80"/>
      <c r="OKP30" s="80"/>
      <c r="OKQ30" s="80"/>
      <c r="OKR30" s="80"/>
      <c r="OKS30" s="80"/>
      <c r="OKT30" s="80"/>
      <c r="OKU30" s="80"/>
      <c r="OKV30" s="80"/>
      <c r="OKW30" s="80"/>
      <c r="OKX30" s="80"/>
      <c r="OKY30" s="80"/>
      <c r="OKZ30" s="80"/>
      <c r="OLA30" s="80"/>
      <c r="OLB30" s="80"/>
      <c r="OLC30" s="80"/>
      <c r="OLD30" s="80"/>
      <c r="OLE30" s="80"/>
      <c r="OLF30" s="80"/>
      <c r="OLG30" s="80"/>
      <c r="OLH30" s="80"/>
      <c r="OLI30" s="80"/>
      <c r="OLJ30" s="80"/>
      <c r="OLK30" s="80"/>
      <c r="OLL30" s="80"/>
      <c r="OLM30" s="80"/>
      <c r="OLN30" s="80"/>
      <c r="OLO30" s="80"/>
      <c r="OLP30" s="80"/>
      <c r="OLQ30" s="80"/>
      <c r="OLR30" s="80"/>
      <c r="OLS30" s="80"/>
      <c r="OLT30" s="80"/>
      <c r="OLU30" s="80"/>
      <c r="OLV30" s="80"/>
      <c r="OLW30" s="80"/>
      <c r="OLX30" s="80"/>
      <c r="OLY30" s="80"/>
      <c r="OLZ30" s="80"/>
      <c r="OMA30" s="80"/>
      <c r="OMB30" s="80"/>
      <c r="OMC30" s="80"/>
      <c r="OMD30" s="80"/>
      <c r="OME30" s="80"/>
      <c r="OMF30" s="80"/>
      <c r="OMG30" s="80"/>
      <c r="OMH30" s="80"/>
      <c r="OMI30" s="80"/>
      <c r="OMJ30" s="80"/>
      <c r="OMK30" s="80"/>
      <c r="OML30" s="80"/>
      <c r="OMM30" s="80"/>
      <c r="OMN30" s="80"/>
      <c r="OMO30" s="80"/>
      <c r="OMP30" s="80"/>
      <c r="OMQ30" s="80"/>
      <c r="OMR30" s="80"/>
      <c r="OMS30" s="80"/>
      <c r="OMT30" s="80"/>
      <c r="OMU30" s="80"/>
      <c r="OMV30" s="80"/>
      <c r="OMW30" s="80"/>
      <c r="OMX30" s="80"/>
      <c r="OMY30" s="80"/>
      <c r="OMZ30" s="80"/>
      <c r="ONA30" s="80"/>
      <c r="ONB30" s="80"/>
      <c r="ONC30" s="80"/>
      <c r="OND30" s="80"/>
      <c r="ONE30" s="80"/>
      <c r="ONF30" s="80"/>
      <c r="ONG30" s="80"/>
      <c r="ONH30" s="80"/>
      <c r="ONI30" s="80"/>
      <c r="ONJ30" s="80"/>
      <c r="ONK30" s="80"/>
      <c r="ONL30" s="80"/>
      <c r="ONM30" s="80"/>
      <c r="ONN30" s="80"/>
      <c r="ONO30" s="80"/>
      <c r="ONP30" s="80"/>
      <c r="ONQ30" s="80"/>
      <c r="ONR30" s="80"/>
      <c r="ONS30" s="80"/>
      <c r="ONT30" s="80"/>
      <c r="ONU30" s="80"/>
      <c r="ONV30" s="80"/>
      <c r="ONW30" s="80"/>
      <c r="ONX30" s="80"/>
      <c r="ONY30" s="80"/>
      <c r="ONZ30" s="80"/>
      <c r="OOA30" s="80"/>
      <c r="OOB30" s="80"/>
      <c r="OOC30" s="80"/>
      <c r="OOD30" s="80"/>
      <c r="OOE30" s="80"/>
      <c r="OOF30" s="80"/>
      <c r="OOG30" s="80"/>
      <c r="OOH30" s="80"/>
      <c r="OOI30" s="80"/>
      <c r="OOJ30" s="80"/>
      <c r="OOK30" s="80"/>
      <c r="OOL30" s="80"/>
      <c r="OOM30" s="80"/>
      <c r="OON30" s="80"/>
      <c r="OOO30" s="80"/>
      <c r="OOP30" s="80"/>
      <c r="OOQ30" s="80"/>
      <c r="OOR30" s="80"/>
      <c r="OOS30" s="80"/>
      <c r="OOT30" s="80"/>
      <c r="OOU30" s="80"/>
      <c r="OOV30" s="80"/>
      <c r="OOW30" s="80"/>
      <c r="OOX30" s="80"/>
      <c r="OOY30" s="80"/>
      <c r="OOZ30" s="80"/>
      <c r="OPA30" s="80"/>
      <c r="OPB30" s="80"/>
      <c r="OPC30" s="80"/>
      <c r="OPD30" s="80"/>
      <c r="OPE30" s="80"/>
      <c r="OPF30" s="80"/>
      <c r="OPG30" s="80"/>
      <c r="OPH30" s="80"/>
      <c r="OPI30" s="80"/>
      <c r="OPJ30" s="80"/>
      <c r="OPK30" s="80"/>
      <c r="OPL30" s="80"/>
      <c r="OPM30" s="80"/>
      <c r="OPN30" s="80"/>
      <c r="OPO30" s="80"/>
      <c r="OPP30" s="80"/>
      <c r="OPQ30" s="80"/>
      <c r="OPR30" s="80"/>
      <c r="OPS30" s="80"/>
      <c r="OPT30" s="80"/>
      <c r="OPU30" s="80"/>
      <c r="OPV30" s="80"/>
      <c r="OPW30" s="80"/>
      <c r="OPX30" s="80"/>
      <c r="OPY30" s="80"/>
      <c r="OPZ30" s="80"/>
      <c r="OQA30" s="80"/>
      <c r="OQB30" s="80"/>
      <c r="OQC30" s="80"/>
      <c r="OQD30" s="80"/>
      <c r="OQE30" s="80"/>
      <c r="OQF30" s="80"/>
      <c r="OQG30" s="80"/>
      <c r="OQH30" s="80"/>
      <c r="OQI30" s="80"/>
      <c r="OQJ30" s="80"/>
      <c r="OQK30" s="80"/>
      <c r="OQL30" s="80"/>
      <c r="OQM30" s="80"/>
      <c r="OQN30" s="80"/>
      <c r="OQO30" s="80"/>
      <c r="OQP30" s="80"/>
      <c r="OQQ30" s="80"/>
      <c r="OQR30" s="80"/>
      <c r="OQS30" s="80"/>
      <c r="OQT30" s="80"/>
      <c r="OQU30" s="80"/>
      <c r="OQV30" s="80"/>
      <c r="OQW30" s="80"/>
      <c r="OQX30" s="80"/>
      <c r="OQY30" s="80"/>
      <c r="OQZ30" s="80"/>
      <c r="ORA30" s="80"/>
      <c r="ORB30" s="80"/>
      <c r="ORC30" s="80"/>
      <c r="ORD30" s="80"/>
      <c r="ORE30" s="80"/>
      <c r="ORF30" s="80"/>
      <c r="ORG30" s="80"/>
      <c r="ORH30" s="80"/>
      <c r="ORI30" s="80"/>
      <c r="ORJ30" s="80"/>
      <c r="ORK30" s="80"/>
      <c r="ORL30" s="80"/>
      <c r="ORM30" s="80"/>
      <c r="ORN30" s="80"/>
      <c r="ORO30" s="80"/>
      <c r="ORP30" s="80"/>
      <c r="ORQ30" s="80"/>
      <c r="ORR30" s="80"/>
      <c r="ORS30" s="80"/>
      <c r="ORT30" s="80"/>
      <c r="ORU30" s="80"/>
      <c r="ORV30" s="80"/>
      <c r="ORW30" s="80"/>
      <c r="ORX30" s="80"/>
      <c r="ORY30" s="80"/>
      <c r="ORZ30" s="80"/>
      <c r="OSA30" s="80"/>
      <c r="OSB30" s="80"/>
      <c r="OSC30" s="80"/>
      <c r="OSD30" s="80"/>
      <c r="OSE30" s="80"/>
      <c r="OSF30" s="80"/>
      <c r="OSG30" s="80"/>
      <c r="OSH30" s="80"/>
      <c r="OSI30" s="80"/>
      <c r="OSJ30" s="80"/>
      <c r="OSK30" s="80"/>
      <c r="OSL30" s="80"/>
      <c r="OSM30" s="80"/>
      <c r="OSN30" s="80"/>
      <c r="OSO30" s="80"/>
      <c r="OSP30" s="80"/>
      <c r="OSQ30" s="80"/>
      <c r="OSR30" s="80"/>
      <c r="OSS30" s="80"/>
      <c r="OST30" s="80"/>
      <c r="OSU30" s="80"/>
      <c r="OSV30" s="80"/>
      <c r="OSW30" s="80"/>
      <c r="OSX30" s="80"/>
      <c r="OSY30" s="80"/>
      <c r="OSZ30" s="80"/>
      <c r="OTA30" s="80"/>
      <c r="OTB30" s="80"/>
      <c r="OTC30" s="80"/>
      <c r="OTD30" s="80"/>
      <c r="OTE30" s="80"/>
      <c r="OTF30" s="80"/>
      <c r="OTG30" s="80"/>
      <c r="OTH30" s="80"/>
      <c r="OTI30" s="80"/>
      <c r="OTJ30" s="80"/>
      <c r="OTK30" s="80"/>
      <c r="OTL30" s="80"/>
      <c r="OTM30" s="80"/>
      <c r="OTN30" s="80"/>
      <c r="OTO30" s="80"/>
      <c r="OTP30" s="80"/>
      <c r="OTQ30" s="80"/>
      <c r="OTR30" s="80"/>
      <c r="OTS30" s="80"/>
      <c r="OTT30" s="80"/>
      <c r="OTU30" s="80"/>
      <c r="OTV30" s="80"/>
      <c r="OTW30" s="80"/>
      <c r="OTX30" s="80"/>
      <c r="OTY30" s="80"/>
      <c r="OTZ30" s="80"/>
      <c r="OUA30" s="80"/>
      <c r="OUB30" s="80"/>
      <c r="OUC30" s="80"/>
      <c r="OUD30" s="80"/>
      <c r="OUE30" s="80"/>
      <c r="OUF30" s="80"/>
      <c r="OUG30" s="80"/>
      <c r="OUH30" s="80"/>
      <c r="OUI30" s="80"/>
      <c r="OUJ30" s="80"/>
      <c r="OUK30" s="80"/>
      <c r="OUL30" s="80"/>
      <c r="OUM30" s="80"/>
      <c r="OUN30" s="80"/>
      <c r="OUO30" s="80"/>
      <c r="OUP30" s="80"/>
      <c r="OUQ30" s="80"/>
      <c r="OUR30" s="80"/>
      <c r="OUS30" s="80"/>
      <c r="OUT30" s="80"/>
      <c r="OUU30" s="80"/>
      <c r="OUV30" s="80"/>
      <c r="OUW30" s="80"/>
      <c r="OUX30" s="80"/>
      <c r="OUY30" s="80"/>
      <c r="OUZ30" s="80"/>
      <c r="OVA30" s="80"/>
      <c r="OVB30" s="80"/>
      <c r="OVC30" s="80"/>
      <c r="OVD30" s="80"/>
      <c r="OVE30" s="80"/>
      <c r="OVF30" s="80"/>
      <c r="OVG30" s="80"/>
      <c r="OVH30" s="80"/>
      <c r="OVI30" s="80"/>
      <c r="OVJ30" s="80"/>
      <c r="OVK30" s="80"/>
      <c r="OVL30" s="80"/>
      <c r="OVM30" s="80"/>
      <c r="OVN30" s="80"/>
      <c r="OVO30" s="80"/>
      <c r="OVP30" s="80"/>
      <c r="OVQ30" s="80"/>
      <c r="OVR30" s="80"/>
      <c r="OVS30" s="80"/>
      <c r="OVT30" s="80"/>
      <c r="OVU30" s="80"/>
      <c r="OVV30" s="80"/>
      <c r="OVW30" s="80"/>
      <c r="OVX30" s="80"/>
      <c r="OVY30" s="80"/>
      <c r="OVZ30" s="80"/>
      <c r="OWA30" s="80"/>
      <c r="OWB30" s="80"/>
      <c r="OWC30" s="80"/>
      <c r="OWD30" s="80"/>
      <c r="OWE30" s="80"/>
      <c r="OWF30" s="80"/>
      <c r="OWG30" s="80"/>
      <c r="OWH30" s="80"/>
      <c r="OWI30" s="80"/>
      <c r="OWJ30" s="80"/>
      <c r="OWK30" s="80"/>
      <c r="OWL30" s="80"/>
      <c r="OWM30" s="80"/>
      <c r="OWN30" s="80"/>
      <c r="OWO30" s="80"/>
      <c r="OWP30" s="80"/>
      <c r="OWQ30" s="80"/>
      <c r="OWR30" s="80"/>
      <c r="OWS30" s="80"/>
      <c r="OWT30" s="80"/>
      <c r="OWU30" s="80"/>
      <c r="OWV30" s="80"/>
      <c r="OWW30" s="80"/>
      <c r="OWX30" s="80"/>
      <c r="OWY30" s="80"/>
      <c r="OWZ30" s="80"/>
      <c r="OXA30" s="80"/>
      <c r="OXB30" s="80"/>
      <c r="OXC30" s="80"/>
      <c r="OXD30" s="80"/>
      <c r="OXE30" s="80"/>
      <c r="OXF30" s="80"/>
      <c r="OXG30" s="80"/>
      <c r="OXH30" s="80"/>
      <c r="OXI30" s="80"/>
      <c r="OXJ30" s="80"/>
      <c r="OXK30" s="80"/>
      <c r="OXL30" s="80"/>
      <c r="OXM30" s="80"/>
      <c r="OXN30" s="80"/>
      <c r="OXO30" s="80"/>
      <c r="OXP30" s="80"/>
      <c r="OXQ30" s="80"/>
      <c r="OXR30" s="80"/>
      <c r="OXS30" s="80"/>
      <c r="OXT30" s="80"/>
      <c r="OXU30" s="80"/>
      <c r="OXV30" s="80"/>
      <c r="OXW30" s="80"/>
      <c r="OXX30" s="80"/>
      <c r="OXY30" s="80"/>
      <c r="OXZ30" s="80"/>
      <c r="OYA30" s="80"/>
      <c r="OYB30" s="80"/>
      <c r="OYC30" s="80"/>
      <c r="OYD30" s="80"/>
      <c r="OYE30" s="80"/>
      <c r="OYF30" s="80"/>
      <c r="OYG30" s="80"/>
      <c r="OYH30" s="80"/>
      <c r="OYI30" s="80"/>
      <c r="OYJ30" s="80"/>
      <c r="OYK30" s="80"/>
      <c r="OYL30" s="80"/>
      <c r="OYM30" s="80"/>
      <c r="OYN30" s="80"/>
      <c r="OYO30" s="80"/>
      <c r="OYP30" s="80"/>
      <c r="OYQ30" s="80"/>
      <c r="OYR30" s="80"/>
      <c r="OYS30" s="80"/>
      <c r="OYT30" s="80"/>
      <c r="OYU30" s="80"/>
      <c r="OYV30" s="80"/>
      <c r="OYW30" s="80"/>
      <c r="OYX30" s="80"/>
      <c r="OYY30" s="80"/>
      <c r="OYZ30" s="80"/>
      <c r="OZA30" s="80"/>
      <c r="OZB30" s="80"/>
      <c r="OZC30" s="80"/>
      <c r="OZD30" s="80"/>
      <c r="OZE30" s="80"/>
      <c r="OZF30" s="80"/>
      <c r="OZG30" s="80"/>
      <c r="OZH30" s="80"/>
      <c r="OZI30" s="80"/>
      <c r="OZJ30" s="80"/>
      <c r="OZK30" s="80"/>
      <c r="OZL30" s="80"/>
      <c r="OZM30" s="80"/>
      <c r="OZN30" s="80"/>
      <c r="OZO30" s="80"/>
      <c r="OZP30" s="80"/>
      <c r="OZQ30" s="80"/>
      <c r="OZR30" s="80"/>
      <c r="OZS30" s="80"/>
      <c r="OZT30" s="80"/>
      <c r="OZU30" s="80"/>
      <c r="OZV30" s="80"/>
      <c r="OZW30" s="80"/>
      <c r="OZX30" s="80"/>
      <c r="OZY30" s="80"/>
      <c r="OZZ30" s="80"/>
      <c r="PAA30" s="80"/>
      <c r="PAB30" s="80"/>
      <c r="PAC30" s="80"/>
      <c r="PAD30" s="80"/>
      <c r="PAE30" s="80"/>
      <c r="PAF30" s="80"/>
      <c r="PAG30" s="80"/>
      <c r="PAH30" s="80"/>
      <c r="PAI30" s="80"/>
      <c r="PAJ30" s="80"/>
      <c r="PAK30" s="80"/>
      <c r="PAL30" s="80"/>
      <c r="PAM30" s="80"/>
      <c r="PAN30" s="80"/>
      <c r="PAO30" s="80"/>
      <c r="PAP30" s="80"/>
      <c r="PAQ30" s="80"/>
      <c r="PAR30" s="80"/>
      <c r="PAS30" s="80"/>
      <c r="PAT30" s="80"/>
      <c r="PAU30" s="80"/>
      <c r="PAV30" s="80"/>
      <c r="PAW30" s="80"/>
      <c r="PAX30" s="80"/>
      <c r="PAY30" s="80"/>
      <c r="PAZ30" s="80"/>
      <c r="PBA30" s="80"/>
      <c r="PBB30" s="80"/>
      <c r="PBC30" s="80"/>
      <c r="PBD30" s="80"/>
      <c r="PBE30" s="80"/>
      <c r="PBF30" s="80"/>
      <c r="PBG30" s="80"/>
      <c r="PBH30" s="80"/>
      <c r="PBI30" s="80"/>
      <c r="PBJ30" s="80"/>
      <c r="PBK30" s="80"/>
      <c r="PBL30" s="80"/>
      <c r="PBM30" s="80"/>
      <c r="PBN30" s="80"/>
      <c r="PBO30" s="80"/>
      <c r="PBP30" s="80"/>
      <c r="PBQ30" s="80"/>
      <c r="PBR30" s="80"/>
      <c r="PBS30" s="80"/>
      <c r="PBT30" s="80"/>
      <c r="PBU30" s="80"/>
      <c r="PBV30" s="80"/>
      <c r="PBW30" s="80"/>
      <c r="PBX30" s="80"/>
      <c r="PBY30" s="80"/>
      <c r="PBZ30" s="80"/>
      <c r="PCA30" s="80"/>
      <c r="PCB30" s="80"/>
      <c r="PCC30" s="80"/>
      <c r="PCD30" s="80"/>
      <c r="PCE30" s="80"/>
      <c r="PCF30" s="80"/>
      <c r="PCG30" s="80"/>
      <c r="PCH30" s="80"/>
      <c r="PCI30" s="80"/>
      <c r="PCJ30" s="80"/>
      <c r="PCK30" s="80"/>
      <c r="PCL30" s="80"/>
      <c r="PCM30" s="80"/>
      <c r="PCN30" s="80"/>
      <c r="PCO30" s="80"/>
      <c r="PCP30" s="80"/>
      <c r="PCQ30" s="80"/>
      <c r="PCR30" s="80"/>
      <c r="PCS30" s="80"/>
      <c r="PCT30" s="80"/>
      <c r="PCU30" s="80"/>
      <c r="PCV30" s="80"/>
      <c r="PCW30" s="80"/>
      <c r="PCX30" s="80"/>
      <c r="PCY30" s="80"/>
      <c r="PCZ30" s="80"/>
      <c r="PDA30" s="80"/>
      <c r="PDB30" s="80"/>
      <c r="PDC30" s="80"/>
      <c r="PDD30" s="80"/>
      <c r="PDE30" s="80"/>
      <c r="PDF30" s="80"/>
      <c r="PDG30" s="80"/>
      <c r="PDH30" s="80"/>
      <c r="PDI30" s="80"/>
      <c r="PDJ30" s="80"/>
      <c r="PDK30" s="80"/>
      <c r="PDL30" s="80"/>
      <c r="PDM30" s="80"/>
      <c r="PDN30" s="80"/>
      <c r="PDO30" s="80"/>
      <c r="PDP30" s="80"/>
      <c r="PDQ30" s="80"/>
      <c r="PDR30" s="80"/>
      <c r="PDS30" s="80"/>
      <c r="PDT30" s="80"/>
      <c r="PDU30" s="80"/>
      <c r="PDV30" s="80"/>
      <c r="PDW30" s="80"/>
      <c r="PDX30" s="80"/>
      <c r="PDY30" s="80"/>
      <c r="PDZ30" s="80"/>
      <c r="PEA30" s="80"/>
      <c r="PEB30" s="80"/>
      <c r="PEC30" s="80"/>
      <c r="PED30" s="80"/>
      <c r="PEE30" s="80"/>
      <c r="PEF30" s="80"/>
      <c r="PEG30" s="80"/>
      <c r="PEH30" s="80"/>
      <c r="PEI30" s="80"/>
      <c r="PEJ30" s="80"/>
      <c r="PEK30" s="80"/>
      <c r="PEL30" s="80"/>
      <c r="PEM30" s="80"/>
      <c r="PEN30" s="80"/>
      <c r="PEO30" s="80"/>
      <c r="PEP30" s="80"/>
      <c r="PEQ30" s="80"/>
      <c r="PER30" s="80"/>
      <c r="PES30" s="80"/>
      <c r="PET30" s="80"/>
      <c r="PEU30" s="80"/>
      <c r="PEV30" s="80"/>
      <c r="PEW30" s="80"/>
      <c r="PEX30" s="80"/>
      <c r="PEY30" s="80"/>
      <c r="PEZ30" s="80"/>
      <c r="PFA30" s="80"/>
      <c r="PFB30" s="80"/>
      <c r="PFC30" s="80"/>
      <c r="PFD30" s="80"/>
      <c r="PFE30" s="80"/>
      <c r="PFF30" s="80"/>
      <c r="PFG30" s="80"/>
      <c r="PFH30" s="80"/>
      <c r="PFI30" s="80"/>
      <c r="PFJ30" s="80"/>
      <c r="PFK30" s="80"/>
      <c r="PFL30" s="80"/>
      <c r="PFM30" s="80"/>
      <c r="PFN30" s="80"/>
      <c r="PFO30" s="80"/>
      <c r="PFP30" s="80"/>
      <c r="PFQ30" s="80"/>
      <c r="PFR30" s="80"/>
      <c r="PFS30" s="80"/>
      <c r="PFT30" s="80"/>
      <c r="PFU30" s="80"/>
      <c r="PFV30" s="80"/>
      <c r="PFW30" s="80"/>
      <c r="PFX30" s="80"/>
      <c r="PFY30" s="80"/>
      <c r="PFZ30" s="80"/>
      <c r="PGA30" s="80"/>
      <c r="PGB30" s="80"/>
      <c r="PGC30" s="80"/>
      <c r="PGD30" s="80"/>
      <c r="PGE30" s="80"/>
      <c r="PGF30" s="80"/>
      <c r="PGG30" s="80"/>
      <c r="PGH30" s="80"/>
      <c r="PGI30" s="80"/>
      <c r="PGJ30" s="80"/>
      <c r="PGK30" s="80"/>
      <c r="PGL30" s="80"/>
      <c r="PGM30" s="80"/>
      <c r="PGN30" s="80"/>
      <c r="PGO30" s="80"/>
      <c r="PGP30" s="80"/>
      <c r="PGQ30" s="80"/>
      <c r="PGR30" s="80"/>
      <c r="PGS30" s="80"/>
      <c r="PGT30" s="80"/>
      <c r="PGU30" s="80"/>
      <c r="PGV30" s="80"/>
      <c r="PGW30" s="80"/>
      <c r="PGX30" s="80"/>
      <c r="PGY30" s="80"/>
      <c r="PGZ30" s="80"/>
      <c r="PHA30" s="80"/>
      <c r="PHB30" s="80"/>
      <c r="PHC30" s="80"/>
      <c r="PHD30" s="80"/>
      <c r="PHE30" s="80"/>
      <c r="PHF30" s="80"/>
      <c r="PHG30" s="80"/>
      <c r="PHH30" s="80"/>
      <c r="PHI30" s="80"/>
      <c r="PHJ30" s="80"/>
      <c r="PHK30" s="80"/>
      <c r="PHL30" s="80"/>
      <c r="PHM30" s="80"/>
      <c r="PHN30" s="80"/>
      <c r="PHO30" s="80"/>
      <c r="PHP30" s="80"/>
      <c r="PHQ30" s="80"/>
      <c r="PHR30" s="80"/>
      <c r="PHS30" s="80"/>
      <c r="PHT30" s="80"/>
      <c r="PHU30" s="80"/>
      <c r="PHV30" s="80"/>
      <c r="PHW30" s="80"/>
      <c r="PHX30" s="80"/>
      <c r="PHY30" s="80"/>
      <c r="PHZ30" s="80"/>
      <c r="PIA30" s="80"/>
      <c r="PIB30" s="80"/>
      <c r="PIC30" s="80"/>
      <c r="PID30" s="80"/>
      <c r="PIE30" s="80"/>
      <c r="PIF30" s="80"/>
      <c r="PIG30" s="80"/>
      <c r="PIH30" s="80"/>
      <c r="PII30" s="80"/>
      <c r="PIJ30" s="80"/>
      <c r="PIK30" s="80"/>
      <c r="PIL30" s="80"/>
      <c r="PIM30" s="80"/>
      <c r="PIN30" s="80"/>
      <c r="PIO30" s="80"/>
      <c r="PIP30" s="80"/>
      <c r="PIQ30" s="80"/>
      <c r="PIR30" s="80"/>
      <c r="PIS30" s="80"/>
      <c r="PIT30" s="80"/>
      <c r="PIU30" s="80"/>
      <c r="PIV30" s="80"/>
      <c r="PIW30" s="80"/>
      <c r="PIX30" s="80"/>
      <c r="PIY30" s="80"/>
      <c r="PIZ30" s="80"/>
      <c r="PJA30" s="80"/>
      <c r="PJB30" s="80"/>
      <c r="PJC30" s="80"/>
      <c r="PJD30" s="80"/>
      <c r="PJE30" s="80"/>
      <c r="PJF30" s="80"/>
      <c r="PJG30" s="80"/>
      <c r="PJH30" s="80"/>
      <c r="PJI30" s="80"/>
      <c r="PJJ30" s="80"/>
      <c r="PJK30" s="80"/>
      <c r="PJL30" s="80"/>
      <c r="PJM30" s="80"/>
      <c r="PJN30" s="80"/>
      <c r="PJO30" s="80"/>
      <c r="PJP30" s="80"/>
      <c r="PJQ30" s="80"/>
      <c r="PJR30" s="80"/>
      <c r="PJS30" s="80"/>
      <c r="PJT30" s="80"/>
      <c r="PJU30" s="80"/>
      <c r="PJV30" s="80"/>
      <c r="PJW30" s="80"/>
      <c r="PJX30" s="80"/>
      <c r="PJY30" s="80"/>
      <c r="PJZ30" s="80"/>
      <c r="PKA30" s="80"/>
      <c r="PKB30" s="80"/>
      <c r="PKC30" s="80"/>
      <c r="PKD30" s="80"/>
      <c r="PKE30" s="80"/>
      <c r="PKF30" s="80"/>
      <c r="PKG30" s="80"/>
      <c r="PKH30" s="80"/>
      <c r="PKI30" s="80"/>
      <c r="PKJ30" s="80"/>
      <c r="PKK30" s="80"/>
      <c r="PKL30" s="80"/>
      <c r="PKM30" s="80"/>
      <c r="PKN30" s="80"/>
      <c r="PKO30" s="80"/>
      <c r="PKP30" s="80"/>
      <c r="PKQ30" s="80"/>
      <c r="PKR30" s="80"/>
      <c r="PKS30" s="80"/>
      <c r="PKT30" s="80"/>
      <c r="PKU30" s="80"/>
      <c r="PKV30" s="80"/>
      <c r="PKW30" s="80"/>
      <c r="PKX30" s="80"/>
      <c r="PKY30" s="80"/>
      <c r="PKZ30" s="80"/>
      <c r="PLA30" s="80"/>
      <c r="PLB30" s="80"/>
      <c r="PLC30" s="80"/>
      <c r="PLD30" s="80"/>
      <c r="PLE30" s="80"/>
      <c r="PLF30" s="80"/>
      <c r="PLG30" s="80"/>
      <c r="PLH30" s="80"/>
      <c r="PLI30" s="80"/>
      <c r="PLJ30" s="80"/>
      <c r="PLK30" s="80"/>
      <c r="PLL30" s="80"/>
      <c r="PLM30" s="80"/>
      <c r="PLN30" s="80"/>
      <c r="PLO30" s="80"/>
      <c r="PLP30" s="80"/>
      <c r="PLQ30" s="80"/>
      <c r="PLR30" s="80"/>
      <c r="PLS30" s="80"/>
      <c r="PLT30" s="80"/>
      <c r="PLU30" s="80"/>
      <c r="PLV30" s="80"/>
      <c r="PLW30" s="80"/>
      <c r="PLX30" s="80"/>
      <c r="PLY30" s="80"/>
      <c r="PLZ30" s="80"/>
      <c r="PMA30" s="80"/>
      <c r="PMB30" s="80"/>
      <c r="PMC30" s="80"/>
      <c r="PMD30" s="80"/>
      <c r="PME30" s="80"/>
      <c r="PMF30" s="80"/>
      <c r="PMG30" s="80"/>
      <c r="PMH30" s="80"/>
      <c r="PMI30" s="80"/>
      <c r="PMJ30" s="80"/>
      <c r="PMK30" s="80"/>
      <c r="PML30" s="80"/>
      <c r="PMM30" s="80"/>
      <c r="PMN30" s="80"/>
      <c r="PMO30" s="80"/>
      <c r="PMP30" s="80"/>
      <c r="PMQ30" s="80"/>
      <c r="PMR30" s="80"/>
      <c r="PMS30" s="80"/>
      <c r="PMT30" s="80"/>
      <c r="PMU30" s="80"/>
      <c r="PMV30" s="80"/>
      <c r="PMW30" s="80"/>
      <c r="PMX30" s="80"/>
      <c r="PMY30" s="80"/>
      <c r="PMZ30" s="80"/>
      <c r="PNA30" s="80"/>
      <c r="PNB30" s="80"/>
      <c r="PNC30" s="80"/>
      <c r="PND30" s="80"/>
      <c r="PNE30" s="80"/>
      <c r="PNF30" s="80"/>
      <c r="PNG30" s="80"/>
      <c r="PNH30" s="80"/>
      <c r="PNI30" s="80"/>
      <c r="PNJ30" s="80"/>
      <c r="PNK30" s="80"/>
      <c r="PNL30" s="80"/>
      <c r="PNM30" s="80"/>
      <c r="PNN30" s="80"/>
      <c r="PNO30" s="80"/>
      <c r="PNP30" s="80"/>
      <c r="PNQ30" s="80"/>
      <c r="PNR30" s="80"/>
      <c r="PNS30" s="80"/>
      <c r="PNT30" s="80"/>
      <c r="PNU30" s="80"/>
      <c r="PNV30" s="80"/>
      <c r="PNW30" s="80"/>
      <c r="PNX30" s="80"/>
      <c r="PNY30" s="80"/>
      <c r="PNZ30" s="80"/>
      <c r="POA30" s="80"/>
      <c r="POB30" s="80"/>
      <c r="POC30" s="80"/>
      <c r="POD30" s="80"/>
      <c r="POE30" s="80"/>
      <c r="POF30" s="80"/>
      <c r="POG30" s="80"/>
      <c r="POH30" s="80"/>
      <c r="POI30" s="80"/>
      <c r="POJ30" s="80"/>
      <c r="POK30" s="80"/>
      <c r="POL30" s="80"/>
      <c r="POM30" s="80"/>
      <c r="PON30" s="80"/>
      <c r="POO30" s="80"/>
      <c r="POP30" s="80"/>
      <c r="POQ30" s="80"/>
      <c r="POR30" s="80"/>
      <c r="POS30" s="80"/>
      <c r="POT30" s="80"/>
      <c r="POU30" s="80"/>
      <c r="POV30" s="80"/>
      <c r="POW30" s="80"/>
      <c r="POX30" s="80"/>
      <c r="POY30" s="80"/>
      <c r="POZ30" s="80"/>
      <c r="PPA30" s="80"/>
      <c r="PPB30" s="80"/>
      <c r="PPC30" s="80"/>
      <c r="PPD30" s="80"/>
      <c r="PPE30" s="80"/>
      <c r="PPF30" s="80"/>
      <c r="PPG30" s="80"/>
      <c r="PPH30" s="80"/>
      <c r="PPI30" s="80"/>
      <c r="PPJ30" s="80"/>
      <c r="PPK30" s="80"/>
      <c r="PPL30" s="80"/>
      <c r="PPM30" s="80"/>
      <c r="PPN30" s="80"/>
      <c r="PPO30" s="80"/>
      <c r="PPP30" s="80"/>
      <c r="PPQ30" s="80"/>
      <c r="PPR30" s="80"/>
      <c r="PPS30" s="80"/>
      <c r="PPT30" s="80"/>
      <c r="PPU30" s="80"/>
      <c r="PPV30" s="80"/>
      <c r="PPW30" s="80"/>
      <c r="PPX30" s="80"/>
      <c r="PPY30" s="80"/>
      <c r="PPZ30" s="80"/>
      <c r="PQA30" s="80"/>
      <c r="PQB30" s="80"/>
      <c r="PQC30" s="80"/>
      <c r="PQD30" s="80"/>
      <c r="PQE30" s="80"/>
      <c r="PQF30" s="80"/>
      <c r="PQG30" s="80"/>
      <c r="PQH30" s="80"/>
      <c r="PQI30" s="80"/>
      <c r="PQJ30" s="80"/>
      <c r="PQK30" s="80"/>
      <c r="PQL30" s="80"/>
      <c r="PQM30" s="80"/>
      <c r="PQN30" s="80"/>
      <c r="PQO30" s="80"/>
      <c r="PQP30" s="80"/>
      <c r="PQQ30" s="80"/>
      <c r="PQR30" s="80"/>
      <c r="PQS30" s="80"/>
      <c r="PQT30" s="80"/>
      <c r="PQU30" s="80"/>
      <c r="PQV30" s="80"/>
      <c r="PQW30" s="80"/>
      <c r="PQX30" s="80"/>
      <c r="PQY30" s="80"/>
      <c r="PQZ30" s="80"/>
      <c r="PRA30" s="80"/>
      <c r="PRB30" s="80"/>
      <c r="PRC30" s="80"/>
      <c r="PRD30" s="80"/>
      <c r="PRE30" s="80"/>
      <c r="PRF30" s="80"/>
      <c r="PRG30" s="80"/>
      <c r="PRH30" s="80"/>
      <c r="PRI30" s="80"/>
      <c r="PRJ30" s="80"/>
      <c r="PRK30" s="80"/>
      <c r="PRL30" s="80"/>
      <c r="PRM30" s="80"/>
      <c r="PRN30" s="80"/>
      <c r="PRO30" s="80"/>
      <c r="PRP30" s="80"/>
      <c r="PRQ30" s="80"/>
      <c r="PRR30" s="80"/>
      <c r="PRS30" s="80"/>
      <c r="PRT30" s="80"/>
      <c r="PRU30" s="80"/>
      <c r="PRV30" s="80"/>
      <c r="PRW30" s="80"/>
      <c r="PRX30" s="80"/>
      <c r="PRY30" s="80"/>
      <c r="PRZ30" s="80"/>
      <c r="PSA30" s="80"/>
      <c r="PSB30" s="80"/>
      <c r="PSC30" s="80"/>
      <c r="PSD30" s="80"/>
      <c r="PSE30" s="80"/>
      <c r="PSF30" s="80"/>
      <c r="PSG30" s="80"/>
      <c r="PSH30" s="80"/>
      <c r="PSI30" s="80"/>
      <c r="PSJ30" s="80"/>
      <c r="PSK30" s="80"/>
      <c r="PSL30" s="80"/>
      <c r="PSM30" s="80"/>
      <c r="PSN30" s="80"/>
      <c r="PSO30" s="80"/>
      <c r="PSP30" s="80"/>
      <c r="PSQ30" s="80"/>
      <c r="PSR30" s="80"/>
      <c r="PSS30" s="80"/>
      <c r="PST30" s="80"/>
      <c r="PSU30" s="80"/>
      <c r="PSV30" s="80"/>
      <c r="PSW30" s="80"/>
      <c r="PSX30" s="80"/>
      <c r="PSY30" s="80"/>
      <c r="PSZ30" s="80"/>
      <c r="PTA30" s="80"/>
      <c r="PTB30" s="80"/>
      <c r="PTC30" s="80"/>
      <c r="PTD30" s="80"/>
      <c r="PTE30" s="80"/>
      <c r="PTF30" s="80"/>
      <c r="PTG30" s="80"/>
      <c r="PTH30" s="80"/>
      <c r="PTI30" s="80"/>
      <c r="PTJ30" s="80"/>
      <c r="PTK30" s="80"/>
      <c r="PTL30" s="80"/>
      <c r="PTM30" s="80"/>
      <c r="PTN30" s="80"/>
      <c r="PTO30" s="80"/>
      <c r="PTP30" s="80"/>
      <c r="PTQ30" s="80"/>
      <c r="PTR30" s="80"/>
      <c r="PTS30" s="80"/>
      <c r="PTT30" s="80"/>
      <c r="PTU30" s="80"/>
      <c r="PTV30" s="80"/>
      <c r="PTW30" s="80"/>
      <c r="PTX30" s="80"/>
      <c r="PTY30" s="80"/>
      <c r="PTZ30" s="80"/>
      <c r="PUA30" s="80"/>
      <c r="PUB30" s="80"/>
      <c r="PUC30" s="80"/>
      <c r="PUD30" s="80"/>
      <c r="PUE30" s="80"/>
      <c r="PUF30" s="80"/>
      <c r="PUG30" s="80"/>
      <c r="PUH30" s="80"/>
      <c r="PUI30" s="80"/>
      <c r="PUJ30" s="80"/>
      <c r="PUK30" s="80"/>
      <c r="PUL30" s="80"/>
      <c r="PUM30" s="80"/>
      <c r="PUN30" s="80"/>
      <c r="PUO30" s="80"/>
      <c r="PUP30" s="80"/>
      <c r="PUQ30" s="80"/>
      <c r="PUR30" s="80"/>
      <c r="PUS30" s="80"/>
      <c r="PUT30" s="80"/>
      <c r="PUU30" s="80"/>
      <c r="PUV30" s="80"/>
      <c r="PUW30" s="80"/>
      <c r="PUX30" s="80"/>
      <c r="PUY30" s="80"/>
      <c r="PUZ30" s="80"/>
      <c r="PVA30" s="80"/>
      <c r="PVB30" s="80"/>
      <c r="PVC30" s="80"/>
      <c r="PVD30" s="80"/>
      <c r="PVE30" s="80"/>
      <c r="PVF30" s="80"/>
      <c r="PVG30" s="80"/>
      <c r="PVH30" s="80"/>
      <c r="PVI30" s="80"/>
      <c r="PVJ30" s="80"/>
      <c r="PVK30" s="80"/>
      <c r="PVL30" s="80"/>
      <c r="PVM30" s="80"/>
      <c r="PVN30" s="80"/>
      <c r="PVO30" s="80"/>
      <c r="PVP30" s="80"/>
      <c r="PVQ30" s="80"/>
      <c r="PVR30" s="80"/>
      <c r="PVS30" s="80"/>
      <c r="PVT30" s="80"/>
      <c r="PVU30" s="80"/>
      <c r="PVV30" s="80"/>
      <c r="PVW30" s="80"/>
      <c r="PVX30" s="80"/>
      <c r="PVY30" s="80"/>
      <c r="PVZ30" s="80"/>
      <c r="PWA30" s="80"/>
      <c r="PWB30" s="80"/>
      <c r="PWC30" s="80"/>
      <c r="PWD30" s="80"/>
      <c r="PWE30" s="80"/>
      <c r="PWF30" s="80"/>
      <c r="PWG30" s="80"/>
      <c r="PWH30" s="80"/>
      <c r="PWI30" s="80"/>
      <c r="PWJ30" s="80"/>
      <c r="PWK30" s="80"/>
      <c r="PWL30" s="80"/>
      <c r="PWM30" s="80"/>
      <c r="PWN30" s="80"/>
      <c r="PWO30" s="80"/>
      <c r="PWP30" s="80"/>
      <c r="PWQ30" s="80"/>
      <c r="PWR30" s="80"/>
      <c r="PWS30" s="80"/>
      <c r="PWT30" s="80"/>
      <c r="PWU30" s="80"/>
      <c r="PWV30" s="80"/>
      <c r="PWW30" s="80"/>
      <c r="PWX30" s="80"/>
      <c r="PWY30" s="80"/>
      <c r="PWZ30" s="80"/>
      <c r="PXA30" s="80"/>
      <c r="PXB30" s="80"/>
      <c r="PXC30" s="80"/>
      <c r="PXD30" s="80"/>
      <c r="PXE30" s="80"/>
      <c r="PXF30" s="80"/>
      <c r="PXG30" s="80"/>
      <c r="PXH30" s="80"/>
      <c r="PXI30" s="80"/>
      <c r="PXJ30" s="80"/>
      <c r="PXK30" s="80"/>
      <c r="PXL30" s="80"/>
      <c r="PXM30" s="80"/>
      <c r="PXN30" s="80"/>
      <c r="PXO30" s="80"/>
      <c r="PXP30" s="80"/>
      <c r="PXQ30" s="80"/>
      <c r="PXR30" s="80"/>
      <c r="PXS30" s="80"/>
      <c r="PXT30" s="80"/>
      <c r="PXU30" s="80"/>
      <c r="PXV30" s="80"/>
      <c r="PXW30" s="80"/>
      <c r="PXX30" s="80"/>
      <c r="PXY30" s="80"/>
      <c r="PXZ30" s="80"/>
      <c r="PYA30" s="80"/>
      <c r="PYB30" s="80"/>
      <c r="PYC30" s="80"/>
      <c r="PYD30" s="80"/>
      <c r="PYE30" s="80"/>
      <c r="PYF30" s="80"/>
      <c r="PYG30" s="80"/>
      <c r="PYH30" s="80"/>
      <c r="PYI30" s="80"/>
      <c r="PYJ30" s="80"/>
      <c r="PYK30" s="80"/>
      <c r="PYL30" s="80"/>
      <c r="PYM30" s="80"/>
      <c r="PYN30" s="80"/>
      <c r="PYO30" s="80"/>
      <c r="PYP30" s="80"/>
      <c r="PYQ30" s="80"/>
      <c r="PYR30" s="80"/>
      <c r="PYS30" s="80"/>
      <c r="PYT30" s="80"/>
      <c r="PYU30" s="80"/>
      <c r="PYV30" s="80"/>
      <c r="PYW30" s="80"/>
      <c r="PYX30" s="80"/>
      <c r="PYY30" s="80"/>
      <c r="PYZ30" s="80"/>
      <c r="PZA30" s="80"/>
      <c r="PZB30" s="80"/>
      <c r="PZC30" s="80"/>
      <c r="PZD30" s="80"/>
      <c r="PZE30" s="80"/>
      <c r="PZF30" s="80"/>
      <c r="PZG30" s="80"/>
      <c r="PZH30" s="80"/>
      <c r="PZI30" s="80"/>
      <c r="PZJ30" s="80"/>
      <c r="PZK30" s="80"/>
      <c r="PZL30" s="80"/>
      <c r="PZM30" s="80"/>
      <c r="PZN30" s="80"/>
      <c r="PZO30" s="80"/>
      <c r="PZP30" s="80"/>
      <c r="PZQ30" s="80"/>
      <c r="PZR30" s="80"/>
      <c r="PZS30" s="80"/>
      <c r="PZT30" s="80"/>
      <c r="PZU30" s="80"/>
      <c r="PZV30" s="80"/>
      <c r="PZW30" s="80"/>
      <c r="PZX30" s="80"/>
      <c r="PZY30" s="80"/>
      <c r="PZZ30" s="80"/>
      <c r="QAA30" s="80"/>
      <c r="QAB30" s="80"/>
      <c r="QAC30" s="80"/>
      <c r="QAD30" s="80"/>
      <c r="QAE30" s="80"/>
      <c r="QAF30" s="80"/>
      <c r="QAG30" s="80"/>
      <c r="QAH30" s="80"/>
      <c r="QAI30" s="80"/>
      <c r="QAJ30" s="80"/>
      <c r="QAK30" s="80"/>
      <c r="QAL30" s="80"/>
      <c r="QAM30" s="80"/>
      <c r="QAN30" s="80"/>
      <c r="QAO30" s="80"/>
      <c r="QAP30" s="80"/>
      <c r="QAQ30" s="80"/>
      <c r="QAR30" s="80"/>
      <c r="QAS30" s="80"/>
      <c r="QAT30" s="80"/>
      <c r="QAU30" s="80"/>
      <c r="QAV30" s="80"/>
      <c r="QAW30" s="80"/>
      <c r="QAX30" s="80"/>
      <c r="QAY30" s="80"/>
      <c r="QAZ30" s="80"/>
      <c r="QBA30" s="80"/>
      <c r="QBB30" s="80"/>
      <c r="QBC30" s="80"/>
      <c r="QBD30" s="80"/>
      <c r="QBE30" s="80"/>
      <c r="QBF30" s="80"/>
      <c r="QBG30" s="80"/>
      <c r="QBH30" s="80"/>
      <c r="QBI30" s="80"/>
      <c r="QBJ30" s="80"/>
      <c r="QBK30" s="80"/>
      <c r="QBL30" s="80"/>
      <c r="QBM30" s="80"/>
      <c r="QBN30" s="80"/>
      <c r="QBO30" s="80"/>
      <c r="QBP30" s="80"/>
      <c r="QBQ30" s="80"/>
      <c r="QBR30" s="80"/>
      <c r="QBS30" s="80"/>
      <c r="QBT30" s="80"/>
      <c r="QBU30" s="80"/>
      <c r="QBV30" s="80"/>
      <c r="QBW30" s="80"/>
      <c r="QBX30" s="80"/>
      <c r="QBY30" s="80"/>
      <c r="QBZ30" s="80"/>
      <c r="QCA30" s="80"/>
      <c r="QCB30" s="80"/>
      <c r="QCC30" s="80"/>
      <c r="QCD30" s="80"/>
      <c r="QCE30" s="80"/>
      <c r="QCF30" s="80"/>
      <c r="QCG30" s="80"/>
      <c r="QCH30" s="80"/>
      <c r="QCI30" s="80"/>
      <c r="QCJ30" s="80"/>
      <c r="QCK30" s="80"/>
      <c r="QCL30" s="80"/>
      <c r="QCM30" s="80"/>
      <c r="QCN30" s="80"/>
      <c r="QCO30" s="80"/>
      <c r="QCP30" s="80"/>
      <c r="QCQ30" s="80"/>
      <c r="QCR30" s="80"/>
      <c r="QCS30" s="80"/>
      <c r="QCT30" s="80"/>
      <c r="QCU30" s="80"/>
      <c r="QCV30" s="80"/>
      <c r="QCW30" s="80"/>
      <c r="QCX30" s="80"/>
      <c r="QCY30" s="80"/>
      <c r="QCZ30" s="80"/>
      <c r="QDA30" s="80"/>
      <c r="QDB30" s="80"/>
      <c r="QDC30" s="80"/>
      <c r="QDD30" s="80"/>
      <c r="QDE30" s="80"/>
      <c r="QDF30" s="80"/>
      <c r="QDG30" s="80"/>
      <c r="QDH30" s="80"/>
      <c r="QDI30" s="80"/>
      <c r="QDJ30" s="80"/>
      <c r="QDK30" s="80"/>
      <c r="QDL30" s="80"/>
      <c r="QDM30" s="80"/>
      <c r="QDN30" s="80"/>
      <c r="QDO30" s="80"/>
      <c r="QDP30" s="80"/>
      <c r="QDQ30" s="80"/>
      <c r="QDR30" s="80"/>
      <c r="QDS30" s="80"/>
      <c r="QDT30" s="80"/>
      <c r="QDU30" s="80"/>
      <c r="QDV30" s="80"/>
      <c r="QDW30" s="80"/>
      <c r="QDX30" s="80"/>
      <c r="QDY30" s="80"/>
      <c r="QDZ30" s="80"/>
      <c r="QEA30" s="80"/>
      <c r="QEB30" s="80"/>
      <c r="QEC30" s="80"/>
      <c r="QED30" s="80"/>
      <c r="QEE30" s="80"/>
      <c r="QEF30" s="80"/>
      <c r="QEG30" s="80"/>
      <c r="QEH30" s="80"/>
      <c r="QEI30" s="80"/>
      <c r="QEJ30" s="80"/>
      <c r="QEK30" s="80"/>
      <c r="QEL30" s="80"/>
      <c r="QEM30" s="80"/>
      <c r="QEN30" s="80"/>
      <c r="QEO30" s="80"/>
      <c r="QEP30" s="80"/>
      <c r="QEQ30" s="80"/>
      <c r="QER30" s="80"/>
      <c r="QES30" s="80"/>
      <c r="QET30" s="80"/>
      <c r="QEU30" s="80"/>
      <c r="QEV30" s="80"/>
      <c r="QEW30" s="80"/>
      <c r="QEX30" s="80"/>
      <c r="QEY30" s="80"/>
      <c r="QEZ30" s="80"/>
      <c r="QFA30" s="80"/>
      <c r="QFB30" s="80"/>
      <c r="QFC30" s="80"/>
      <c r="QFD30" s="80"/>
      <c r="QFE30" s="80"/>
      <c r="QFF30" s="80"/>
      <c r="QFG30" s="80"/>
      <c r="QFH30" s="80"/>
      <c r="QFI30" s="80"/>
      <c r="QFJ30" s="80"/>
      <c r="QFK30" s="80"/>
      <c r="QFL30" s="80"/>
      <c r="QFM30" s="80"/>
      <c r="QFN30" s="80"/>
      <c r="QFO30" s="80"/>
      <c r="QFP30" s="80"/>
      <c r="QFQ30" s="80"/>
      <c r="QFR30" s="80"/>
      <c r="QFS30" s="80"/>
      <c r="QFT30" s="80"/>
      <c r="QFU30" s="80"/>
      <c r="QFV30" s="80"/>
      <c r="QFW30" s="80"/>
      <c r="QFX30" s="80"/>
      <c r="QFY30" s="80"/>
      <c r="QFZ30" s="80"/>
      <c r="QGA30" s="80"/>
      <c r="QGB30" s="80"/>
      <c r="QGC30" s="80"/>
      <c r="QGD30" s="80"/>
      <c r="QGE30" s="80"/>
      <c r="QGF30" s="80"/>
      <c r="QGG30" s="80"/>
      <c r="QGH30" s="80"/>
      <c r="QGI30" s="80"/>
      <c r="QGJ30" s="80"/>
      <c r="QGK30" s="80"/>
      <c r="QGL30" s="80"/>
      <c r="QGM30" s="80"/>
      <c r="QGN30" s="80"/>
      <c r="QGO30" s="80"/>
      <c r="QGP30" s="80"/>
      <c r="QGQ30" s="80"/>
      <c r="QGR30" s="80"/>
      <c r="QGS30" s="80"/>
      <c r="QGT30" s="80"/>
      <c r="QGU30" s="80"/>
      <c r="QGV30" s="80"/>
      <c r="QGW30" s="80"/>
      <c r="QGX30" s="80"/>
      <c r="QGY30" s="80"/>
      <c r="QGZ30" s="80"/>
      <c r="QHA30" s="80"/>
      <c r="QHB30" s="80"/>
      <c r="QHC30" s="80"/>
      <c r="QHD30" s="80"/>
      <c r="QHE30" s="80"/>
      <c r="QHF30" s="80"/>
      <c r="QHG30" s="80"/>
      <c r="QHH30" s="80"/>
      <c r="QHI30" s="80"/>
      <c r="QHJ30" s="80"/>
      <c r="QHK30" s="80"/>
      <c r="QHL30" s="80"/>
      <c r="QHM30" s="80"/>
      <c r="QHN30" s="80"/>
      <c r="QHO30" s="80"/>
      <c r="QHP30" s="80"/>
      <c r="QHQ30" s="80"/>
      <c r="QHR30" s="80"/>
      <c r="QHS30" s="80"/>
      <c r="QHT30" s="80"/>
      <c r="QHU30" s="80"/>
      <c r="QHV30" s="80"/>
      <c r="QHW30" s="80"/>
      <c r="QHX30" s="80"/>
      <c r="QHY30" s="80"/>
      <c r="QHZ30" s="80"/>
      <c r="QIA30" s="80"/>
      <c r="QIB30" s="80"/>
      <c r="QIC30" s="80"/>
      <c r="QID30" s="80"/>
      <c r="QIE30" s="80"/>
      <c r="QIF30" s="80"/>
      <c r="QIG30" s="80"/>
      <c r="QIH30" s="80"/>
      <c r="QII30" s="80"/>
      <c r="QIJ30" s="80"/>
      <c r="QIK30" s="80"/>
      <c r="QIL30" s="80"/>
      <c r="QIM30" s="80"/>
      <c r="QIN30" s="80"/>
      <c r="QIO30" s="80"/>
      <c r="QIP30" s="80"/>
      <c r="QIQ30" s="80"/>
      <c r="QIR30" s="80"/>
      <c r="QIS30" s="80"/>
      <c r="QIT30" s="80"/>
      <c r="QIU30" s="80"/>
      <c r="QIV30" s="80"/>
      <c r="QIW30" s="80"/>
      <c r="QIX30" s="80"/>
      <c r="QIY30" s="80"/>
      <c r="QIZ30" s="80"/>
      <c r="QJA30" s="80"/>
      <c r="QJB30" s="80"/>
      <c r="QJC30" s="80"/>
      <c r="QJD30" s="80"/>
      <c r="QJE30" s="80"/>
      <c r="QJF30" s="80"/>
      <c r="QJG30" s="80"/>
      <c r="QJH30" s="80"/>
      <c r="QJI30" s="80"/>
      <c r="QJJ30" s="80"/>
      <c r="QJK30" s="80"/>
      <c r="QJL30" s="80"/>
      <c r="QJM30" s="80"/>
      <c r="QJN30" s="80"/>
      <c r="QJO30" s="80"/>
      <c r="QJP30" s="80"/>
      <c r="QJQ30" s="80"/>
      <c r="QJR30" s="80"/>
      <c r="QJS30" s="80"/>
      <c r="QJT30" s="80"/>
      <c r="QJU30" s="80"/>
      <c r="QJV30" s="80"/>
      <c r="QJW30" s="80"/>
      <c r="QJX30" s="80"/>
      <c r="QJY30" s="80"/>
      <c r="QJZ30" s="80"/>
      <c r="QKA30" s="80"/>
      <c r="QKB30" s="80"/>
      <c r="QKC30" s="80"/>
      <c r="QKD30" s="80"/>
      <c r="QKE30" s="80"/>
      <c r="QKF30" s="80"/>
      <c r="QKG30" s="80"/>
      <c r="QKH30" s="80"/>
      <c r="QKI30" s="80"/>
      <c r="QKJ30" s="80"/>
      <c r="QKK30" s="80"/>
      <c r="QKL30" s="80"/>
      <c r="QKM30" s="80"/>
      <c r="QKN30" s="80"/>
      <c r="QKO30" s="80"/>
      <c r="QKP30" s="80"/>
      <c r="QKQ30" s="80"/>
      <c r="QKR30" s="80"/>
      <c r="QKS30" s="80"/>
      <c r="QKT30" s="80"/>
      <c r="QKU30" s="80"/>
      <c r="QKV30" s="80"/>
      <c r="QKW30" s="80"/>
      <c r="QKX30" s="80"/>
      <c r="QKY30" s="80"/>
      <c r="QKZ30" s="80"/>
      <c r="QLA30" s="80"/>
      <c r="QLB30" s="80"/>
      <c r="QLC30" s="80"/>
      <c r="QLD30" s="80"/>
      <c r="QLE30" s="80"/>
      <c r="QLF30" s="80"/>
      <c r="QLG30" s="80"/>
      <c r="QLH30" s="80"/>
      <c r="QLI30" s="80"/>
      <c r="QLJ30" s="80"/>
      <c r="QLK30" s="80"/>
      <c r="QLL30" s="80"/>
      <c r="QLM30" s="80"/>
      <c r="QLN30" s="80"/>
      <c r="QLO30" s="80"/>
      <c r="QLP30" s="80"/>
      <c r="QLQ30" s="80"/>
      <c r="QLR30" s="80"/>
      <c r="QLS30" s="80"/>
      <c r="QLT30" s="80"/>
      <c r="QLU30" s="80"/>
      <c r="QLV30" s="80"/>
      <c r="QLW30" s="80"/>
      <c r="QLX30" s="80"/>
      <c r="QLY30" s="80"/>
      <c r="QLZ30" s="80"/>
      <c r="QMA30" s="80"/>
      <c r="QMB30" s="80"/>
      <c r="QMC30" s="80"/>
      <c r="QMD30" s="80"/>
      <c r="QME30" s="80"/>
      <c r="QMF30" s="80"/>
      <c r="QMG30" s="80"/>
      <c r="QMH30" s="80"/>
      <c r="QMI30" s="80"/>
      <c r="QMJ30" s="80"/>
      <c r="QMK30" s="80"/>
      <c r="QML30" s="80"/>
      <c r="QMM30" s="80"/>
      <c r="QMN30" s="80"/>
      <c r="QMO30" s="80"/>
      <c r="QMP30" s="80"/>
      <c r="QMQ30" s="80"/>
      <c r="QMR30" s="80"/>
      <c r="QMS30" s="80"/>
      <c r="QMT30" s="80"/>
      <c r="QMU30" s="80"/>
      <c r="QMV30" s="80"/>
      <c r="QMW30" s="80"/>
      <c r="QMX30" s="80"/>
      <c r="QMY30" s="80"/>
      <c r="QMZ30" s="80"/>
      <c r="QNA30" s="80"/>
      <c r="QNB30" s="80"/>
      <c r="QNC30" s="80"/>
      <c r="QND30" s="80"/>
      <c r="QNE30" s="80"/>
      <c r="QNF30" s="80"/>
      <c r="QNG30" s="80"/>
      <c r="QNH30" s="80"/>
      <c r="QNI30" s="80"/>
      <c r="QNJ30" s="80"/>
      <c r="QNK30" s="80"/>
      <c r="QNL30" s="80"/>
      <c r="QNM30" s="80"/>
      <c r="QNN30" s="80"/>
      <c r="QNO30" s="80"/>
      <c r="QNP30" s="80"/>
      <c r="QNQ30" s="80"/>
      <c r="QNR30" s="80"/>
      <c r="QNS30" s="80"/>
      <c r="QNT30" s="80"/>
      <c r="QNU30" s="80"/>
      <c r="QNV30" s="80"/>
      <c r="QNW30" s="80"/>
      <c r="QNX30" s="80"/>
      <c r="QNY30" s="80"/>
      <c r="QNZ30" s="80"/>
      <c r="QOA30" s="80"/>
      <c r="QOB30" s="80"/>
      <c r="QOC30" s="80"/>
      <c r="QOD30" s="80"/>
      <c r="QOE30" s="80"/>
      <c r="QOF30" s="80"/>
      <c r="QOG30" s="80"/>
      <c r="QOH30" s="80"/>
      <c r="QOI30" s="80"/>
      <c r="QOJ30" s="80"/>
      <c r="QOK30" s="80"/>
      <c r="QOL30" s="80"/>
      <c r="QOM30" s="80"/>
      <c r="QON30" s="80"/>
      <c r="QOO30" s="80"/>
      <c r="QOP30" s="80"/>
      <c r="QOQ30" s="80"/>
      <c r="QOR30" s="80"/>
      <c r="QOS30" s="80"/>
      <c r="QOT30" s="80"/>
      <c r="QOU30" s="80"/>
      <c r="QOV30" s="80"/>
      <c r="QOW30" s="80"/>
      <c r="QOX30" s="80"/>
      <c r="QOY30" s="80"/>
      <c r="QOZ30" s="80"/>
      <c r="QPA30" s="80"/>
      <c r="QPB30" s="80"/>
      <c r="QPC30" s="80"/>
      <c r="QPD30" s="80"/>
      <c r="QPE30" s="80"/>
      <c r="QPF30" s="80"/>
      <c r="QPG30" s="80"/>
      <c r="QPH30" s="80"/>
      <c r="QPI30" s="80"/>
      <c r="QPJ30" s="80"/>
      <c r="QPK30" s="80"/>
      <c r="QPL30" s="80"/>
      <c r="QPM30" s="80"/>
      <c r="QPN30" s="80"/>
      <c r="QPO30" s="80"/>
      <c r="QPP30" s="80"/>
      <c r="QPQ30" s="80"/>
      <c r="QPR30" s="80"/>
      <c r="QPS30" s="80"/>
      <c r="QPT30" s="80"/>
      <c r="QPU30" s="80"/>
      <c r="QPV30" s="80"/>
      <c r="QPW30" s="80"/>
      <c r="QPX30" s="80"/>
      <c r="QPY30" s="80"/>
      <c r="QPZ30" s="80"/>
      <c r="QQA30" s="80"/>
      <c r="QQB30" s="80"/>
      <c r="QQC30" s="80"/>
      <c r="QQD30" s="80"/>
      <c r="QQE30" s="80"/>
      <c r="QQF30" s="80"/>
      <c r="QQG30" s="80"/>
      <c r="QQH30" s="80"/>
      <c r="QQI30" s="80"/>
      <c r="QQJ30" s="80"/>
      <c r="QQK30" s="80"/>
      <c r="QQL30" s="80"/>
      <c r="QQM30" s="80"/>
      <c r="QQN30" s="80"/>
      <c r="QQO30" s="80"/>
      <c r="QQP30" s="80"/>
      <c r="QQQ30" s="80"/>
      <c r="QQR30" s="80"/>
      <c r="QQS30" s="80"/>
      <c r="QQT30" s="80"/>
      <c r="QQU30" s="80"/>
      <c r="QQV30" s="80"/>
      <c r="QQW30" s="80"/>
      <c r="QQX30" s="80"/>
      <c r="QQY30" s="80"/>
      <c r="QQZ30" s="80"/>
      <c r="QRA30" s="80"/>
      <c r="QRB30" s="80"/>
      <c r="QRC30" s="80"/>
      <c r="QRD30" s="80"/>
      <c r="QRE30" s="80"/>
      <c r="QRF30" s="80"/>
      <c r="QRG30" s="80"/>
      <c r="QRH30" s="80"/>
      <c r="QRI30" s="80"/>
      <c r="QRJ30" s="80"/>
      <c r="QRK30" s="80"/>
      <c r="QRL30" s="80"/>
      <c r="QRM30" s="80"/>
      <c r="QRN30" s="80"/>
      <c r="QRO30" s="80"/>
      <c r="QRP30" s="80"/>
      <c r="QRQ30" s="80"/>
      <c r="QRR30" s="80"/>
      <c r="QRS30" s="80"/>
      <c r="QRT30" s="80"/>
      <c r="QRU30" s="80"/>
      <c r="QRV30" s="80"/>
      <c r="QRW30" s="80"/>
      <c r="QRX30" s="80"/>
      <c r="QRY30" s="80"/>
      <c r="QRZ30" s="80"/>
      <c r="QSA30" s="80"/>
      <c r="QSB30" s="80"/>
      <c r="QSC30" s="80"/>
      <c r="QSD30" s="80"/>
      <c r="QSE30" s="80"/>
      <c r="QSF30" s="80"/>
      <c r="QSG30" s="80"/>
      <c r="QSH30" s="80"/>
      <c r="QSI30" s="80"/>
      <c r="QSJ30" s="80"/>
      <c r="QSK30" s="80"/>
      <c r="QSL30" s="80"/>
      <c r="QSM30" s="80"/>
      <c r="QSN30" s="80"/>
      <c r="QSO30" s="80"/>
      <c r="QSP30" s="80"/>
      <c r="QSQ30" s="80"/>
      <c r="QSR30" s="80"/>
      <c r="QSS30" s="80"/>
      <c r="QST30" s="80"/>
      <c r="QSU30" s="80"/>
      <c r="QSV30" s="80"/>
      <c r="QSW30" s="80"/>
      <c r="QSX30" s="80"/>
      <c r="QSY30" s="80"/>
      <c r="QSZ30" s="80"/>
      <c r="QTA30" s="80"/>
      <c r="QTB30" s="80"/>
      <c r="QTC30" s="80"/>
      <c r="QTD30" s="80"/>
      <c r="QTE30" s="80"/>
      <c r="QTF30" s="80"/>
      <c r="QTG30" s="80"/>
      <c r="QTH30" s="80"/>
      <c r="QTI30" s="80"/>
      <c r="QTJ30" s="80"/>
      <c r="QTK30" s="80"/>
      <c r="QTL30" s="80"/>
      <c r="QTM30" s="80"/>
      <c r="QTN30" s="80"/>
      <c r="QTO30" s="80"/>
      <c r="QTP30" s="80"/>
      <c r="QTQ30" s="80"/>
      <c r="QTR30" s="80"/>
      <c r="QTS30" s="80"/>
      <c r="QTT30" s="80"/>
      <c r="QTU30" s="80"/>
      <c r="QTV30" s="80"/>
      <c r="QTW30" s="80"/>
      <c r="QTX30" s="80"/>
      <c r="QTY30" s="80"/>
      <c r="QTZ30" s="80"/>
      <c r="QUA30" s="80"/>
      <c r="QUB30" s="80"/>
      <c r="QUC30" s="80"/>
      <c r="QUD30" s="80"/>
      <c r="QUE30" s="80"/>
      <c r="QUF30" s="80"/>
      <c r="QUG30" s="80"/>
      <c r="QUH30" s="80"/>
      <c r="QUI30" s="80"/>
      <c r="QUJ30" s="80"/>
      <c r="QUK30" s="80"/>
      <c r="QUL30" s="80"/>
      <c r="QUM30" s="80"/>
      <c r="QUN30" s="80"/>
      <c r="QUO30" s="80"/>
      <c r="QUP30" s="80"/>
      <c r="QUQ30" s="80"/>
      <c r="QUR30" s="80"/>
      <c r="QUS30" s="80"/>
      <c r="QUT30" s="80"/>
      <c r="QUU30" s="80"/>
      <c r="QUV30" s="80"/>
      <c r="QUW30" s="80"/>
      <c r="QUX30" s="80"/>
      <c r="QUY30" s="80"/>
      <c r="QUZ30" s="80"/>
      <c r="QVA30" s="80"/>
      <c r="QVB30" s="80"/>
      <c r="QVC30" s="80"/>
      <c r="QVD30" s="80"/>
      <c r="QVE30" s="80"/>
      <c r="QVF30" s="80"/>
      <c r="QVG30" s="80"/>
      <c r="QVH30" s="80"/>
      <c r="QVI30" s="80"/>
      <c r="QVJ30" s="80"/>
      <c r="QVK30" s="80"/>
      <c r="QVL30" s="80"/>
      <c r="QVM30" s="80"/>
      <c r="QVN30" s="80"/>
      <c r="QVO30" s="80"/>
      <c r="QVP30" s="80"/>
      <c r="QVQ30" s="80"/>
      <c r="QVR30" s="80"/>
      <c r="QVS30" s="80"/>
      <c r="QVT30" s="80"/>
      <c r="QVU30" s="80"/>
      <c r="QVV30" s="80"/>
      <c r="QVW30" s="80"/>
      <c r="QVX30" s="80"/>
      <c r="QVY30" s="80"/>
      <c r="QVZ30" s="80"/>
      <c r="QWA30" s="80"/>
      <c r="QWB30" s="80"/>
      <c r="QWC30" s="80"/>
      <c r="QWD30" s="80"/>
      <c r="QWE30" s="80"/>
      <c r="QWF30" s="80"/>
      <c r="QWG30" s="80"/>
      <c r="QWH30" s="80"/>
      <c r="QWI30" s="80"/>
      <c r="QWJ30" s="80"/>
      <c r="QWK30" s="80"/>
      <c r="QWL30" s="80"/>
      <c r="QWM30" s="80"/>
      <c r="QWN30" s="80"/>
      <c r="QWO30" s="80"/>
      <c r="QWP30" s="80"/>
      <c r="QWQ30" s="80"/>
      <c r="QWR30" s="80"/>
      <c r="QWS30" s="80"/>
      <c r="QWT30" s="80"/>
      <c r="QWU30" s="80"/>
      <c r="QWV30" s="80"/>
      <c r="QWW30" s="80"/>
      <c r="QWX30" s="80"/>
      <c r="QWY30" s="80"/>
      <c r="QWZ30" s="80"/>
      <c r="QXA30" s="80"/>
      <c r="QXB30" s="80"/>
      <c r="QXC30" s="80"/>
      <c r="QXD30" s="80"/>
      <c r="QXE30" s="80"/>
      <c r="QXF30" s="80"/>
      <c r="QXG30" s="80"/>
      <c r="QXH30" s="80"/>
      <c r="QXI30" s="80"/>
      <c r="QXJ30" s="80"/>
      <c r="QXK30" s="80"/>
      <c r="QXL30" s="80"/>
      <c r="QXM30" s="80"/>
      <c r="QXN30" s="80"/>
      <c r="QXO30" s="80"/>
      <c r="QXP30" s="80"/>
      <c r="QXQ30" s="80"/>
      <c r="QXR30" s="80"/>
      <c r="QXS30" s="80"/>
      <c r="QXT30" s="80"/>
      <c r="QXU30" s="80"/>
      <c r="QXV30" s="80"/>
      <c r="QXW30" s="80"/>
      <c r="QXX30" s="80"/>
      <c r="QXY30" s="80"/>
      <c r="QXZ30" s="80"/>
      <c r="QYA30" s="80"/>
      <c r="QYB30" s="80"/>
      <c r="QYC30" s="80"/>
      <c r="QYD30" s="80"/>
      <c r="QYE30" s="80"/>
      <c r="QYF30" s="80"/>
      <c r="QYG30" s="80"/>
      <c r="QYH30" s="80"/>
      <c r="QYI30" s="80"/>
      <c r="QYJ30" s="80"/>
      <c r="QYK30" s="80"/>
      <c r="QYL30" s="80"/>
      <c r="QYM30" s="80"/>
      <c r="QYN30" s="80"/>
      <c r="QYO30" s="80"/>
      <c r="QYP30" s="80"/>
      <c r="QYQ30" s="80"/>
      <c r="QYR30" s="80"/>
      <c r="QYS30" s="80"/>
      <c r="QYT30" s="80"/>
      <c r="QYU30" s="80"/>
      <c r="QYV30" s="80"/>
      <c r="QYW30" s="80"/>
      <c r="QYX30" s="80"/>
      <c r="QYY30" s="80"/>
      <c r="QYZ30" s="80"/>
      <c r="QZA30" s="80"/>
      <c r="QZB30" s="80"/>
      <c r="QZC30" s="80"/>
      <c r="QZD30" s="80"/>
      <c r="QZE30" s="80"/>
      <c r="QZF30" s="80"/>
      <c r="QZG30" s="80"/>
      <c r="QZH30" s="80"/>
      <c r="QZI30" s="80"/>
      <c r="QZJ30" s="80"/>
      <c r="QZK30" s="80"/>
      <c r="QZL30" s="80"/>
      <c r="QZM30" s="80"/>
      <c r="QZN30" s="80"/>
      <c r="QZO30" s="80"/>
      <c r="QZP30" s="80"/>
      <c r="QZQ30" s="80"/>
      <c r="QZR30" s="80"/>
      <c r="QZS30" s="80"/>
      <c r="QZT30" s="80"/>
      <c r="QZU30" s="80"/>
      <c r="QZV30" s="80"/>
      <c r="QZW30" s="80"/>
      <c r="QZX30" s="80"/>
      <c r="QZY30" s="80"/>
      <c r="QZZ30" s="80"/>
      <c r="RAA30" s="80"/>
      <c r="RAB30" s="80"/>
      <c r="RAC30" s="80"/>
      <c r="RAD30" s="80"/>
      <c r="RAE30" s="80"/>
      <c r="RAF30" s="80"/>
      <c r="RAG30" s="80"/>
      <c r="RAH30" s="80"/>
      <c r="RAI30" s="80"/>
      <c r="RAJ30" s="80"/>
      <c r="RAK30" s="80"/>
      <c r="RAL30" s="80"/>
      <c r="RAM30" s="80"/>
      <c r="RAN30" s="80"/>
      <c r="RAO30" s="80"/>
      <c r="RAP30" s="80"/>
      <c r="RAQ30" s="80"/>
      <c r="RAR30" s="80"/>
      <c r="RAS30" s="80"/>
      <c r="RAT30" s="80"/>
      <c r="RAU30" s="80"/>
      <c r="RAV30" s="80"/>
      <c r="RAW30" s="80"/>
      <c r="RAX30" s="80"/>
      <c r="RAY30" s="80"/>
      <c r="RAZ30" s="80"/>
      <c r="RBA30" s="80"/>
      <c r="RBB30" s="80"/>
      <c r="RBC30" s="80"/>
      <c r="RBD30" s="80"/>
      <c r="RBE30" s="80"/>
      <c r="RBF30" s="80"/>
      <c r="RBG30" s="80"/>
      <c r="RBH30" s="80"/>
      <c r="RBI30" s="80"/>
      <c r="RBJ30" s="80"/>
      <c r="RBK30" s="80"/>
      <c r="RBL30" s="80"/>
      <c r="RBM30" s="80"/>
      <c r="RBN30" s="80"/>
      <c r="RBO30" s="80"/>
      <c r="RBP30" s="80"/>
      <c r="RBQ30" s="80"/>
      <c r="RBR30" s="80"/>
      <c r="RBS30" s="80"/>
      <c r="RBT30" s="80"/>
      <c r="RBU30" s="80"/>
      <c r="RBV30" s="80"/>
      <c r="RBW30" s="80"/>
      <c r="RBX30" s="80"/>
      <c r="RBY30" s="80"/>
      <c r="RBZ30" s="80"/>
      <c r="RCA30" s="80"/>
      <c r="RCB30" s="80"/>
      <c r="RCC30" s="80"/>
      <c r="RCD30" s="80"/>
      <c r="RCE30" s="80"/>
      <c r="RCF30" s="80"/>
      <c r="RCG30" s="80"/>
      <c r="RCH30" s="80"/>
      <c r="RCI30" s="80"/>
      <c r="RCJ30" s="80"/>
      <c r="RCK30" s="80"/>
      <c r="RCL30" s="80"/>
      <c r="RCM30" s="80"/>
      <c r="RCN30" s="80"/>
      <c r="RCO30" s="80"/>
      <c r="RCP30" s="80"/>
      <c r="RCQ30" s="80"/>
      <c r="RCR30" s="80"/>
      <c r="RCS30" s="80"/>
      <c r="RCT30" s="80"/>
      <c r="RCU30" s="80"/>
      <c r="RCV30" s="80"/>
      <c r="RCW30" s="80"/>
      <c r="RCX30" s="80"/>
      <c r="RCY30" s="80"/>
      <c r="RCZ30" s="80"/>
      <c r="RDA30" s="80"/>
      <c r="RDB30" s="80"/>
      <c r="RDC30" s="80"/>
      <c r="RDD30" s="80"/>
      <c r="RDE30" s="80"/>
      <c r="RDF30" s="80"/>
      <c r="RDG30" s="80"/>
      <c r="RDH30" s="80"/>
      <c r="RDI30" s="80"/>
      <c r="RDJ30" s="80"/>
      <c r="RDK30" s="80"/>
      <c r="RDL30" s="80"/>
      <c r="RDM30" s="80"/>
      <c r="RDN30" s="80"/>
      <c r="RDO30" s="80"/>
      <c r="RDP30" s="80"/>
      <c r="RDQ30" s="80"/>
      <c r="RDR30" s="80"/>
      <c r="RDS30" s="80"/>
      <c r="RDT30" s="80"/>
      <c r="RDU30" s="80"/>
      <c r="RDV30" s="80"/>
      <c r="RDW30" s="80"/>
      <c r="RDX30" s="80"/>
      <c r="RDY30" s="80"/>
      <c r="RDZ30" s="80"/>
      <c r="REA30" s="80"/>
      <c r="REB30" s="80"/>
      <c r="REC30" s="80"/>
      <c r="RED30" s="80"/>
      <c r="REE30" s="80"/>
      <c r="REF30" s="80"/>
      <c r="REG30" s="80"/>
      <c r="REH30" s="80"/>
      <c r="REI30" s="80"/>
      <c r="REJ30" s="80"/>
      <c r="REK30" s="80"/>
      <c r="REL30" s="80"/>
      <c r="REM30" s="80"/>
      <c r="REN30" s="80"/>
      <c r="REO30" s="80"/>
      <c r="REP30" s="80"/>
      <c r="REQ30" s="80"/>
      <c r="RER30" s="80"/>
      <c r="RES30" s="80"/>
      <c r="RET30" s="80"/>
      <c r="REU30" s="80"/>
      <c r="REV30" s="80"/>
      <c r="REW30" s="80"/>
      <c r="REX30" s="80"/>
      <c r="REY30" s="80"/>
      <c r="REZ30" s="80"/>
      <c r="RFA30" s="80"/>
      <c r="RFB30" s="80"/>
      <c r="RFC30" s="80"/>
      <c r="RFD30" s="80"/>
      <c r="RFE30" s="80"/>
      <c r="RFF30" s="80"/>
      <c r="RFG30" s="80"/>
      <c r="RFH30" s="80"/>
      <c r="RFI30" s="80"/>
      <c r="RFJ30" s="80"/>
      <c r="RFK30" s="80"/>
      <c r="RFL30" s="80"/>
      <c r="RFM30" s="80"/>
      <c r="RFN30" s="80"/>
      <c r="RFO30" s="80"/>
      <c r="RFP30" s="80"/>
      <c r="RFQ30" s="80"/>
      <c r="RFR30" s="80"/>
      <c r="RFS30" s="80"/>
      <c r="RFT30" s="80"/>
      <c r="RFU30" s="80"/>
      <c r="RFV30" s="80"/>
      <c r="RFW30" s="80"/>
      <c r="RFX30" s="80"/>
      <c r="RFY30" s="80"/>
      <c r="RFZ30" s="80"/>
      <c r="RGA30" s="80"/>
      <c r="RGB30" s="80"/>
      <c r="RGC30" s="80"/>
      <c r="RGD30" s="80"/>
      <c r="RGE30" s="80"/>
      <c r="RGF30" s="80"/>
      <c r="RGG30" s="80"/>
      <c r="RGH30" s="80"/>
      <c r="RGI30" s="80"/>
      <c r="RGJ30" s="80"/>
      <c r="RGK30" s="80"/>
      <c r="RGL30" s="80"/>
      <c r="RGM30" s="80"/>
      <c r="RGN30" s="80"/>
      <c r="RGO30" s="80"/>
      <c r="RGP30" s="80"/>
      <c r="RGQ30" s="80"/>
      <c r="RGR30" s="80"/>
      <c r="RGS30" s="80"/>
      <c r="RGT30" s="80"/>
      <c r="RGU30" s="80"/>
      <c r="RGV30" s="80"/>
      <c r="RGW30" s="80"/>
      <c r="RGX30" s="80"/>
      <c r="RGY30" s="80"/>
      <c r="RGZ30" s="80"/>
      <c r="RHA30" s="80"/>
      <c r="RHB30" s="80"/>
      <c r="RHC30" s="80"/>
      <c r="RHD30" s="80"/>
      <c r="RHE30" s="80"/>
      <c r="RHF30" s="80"/>
      <c r="RHG30" s="80"/>
      <c r="RHH30" s="80"/>
      <c r="RHI30" s="80"/>
      <c r="RHJ30" s="80"/>
      <c r="RHK30" s="80"/>
      <c r="RHL30" s="80"/>
      <c r="RHM30" s="80"/>
      <c r="RHN30" s="80"/>
      <c r="RHO30" s="80"/>
      <c r="RHP30" s="80"/>
      <c r="RHQ30" s="80"/>
      <c r="RHR30" s="80"/>
      <c r="RHS30" s="80"/>
      <c r="RHT30" s="80"/>
      <c r="RHU30" s="80"/>
      <c r="RHV30" s="80"/>
      <c r="RHW30" s="80"/>
      <c r="RHX30" s="80"/>
      <c r="RHY30" s="80"/>
      <c r="RHZ30" s="80"/>
      <c r="RIA30" s="80"/>
      <c r="RIB30" s="80"/>
      <c r="RIC30" s="80"/>
      <c r="RID30" s="80"/>
      <c r="RIE30" s="80"/>
      <c r="RIF30" s="80"/>
      <c r="RIG30" s="80"/>
      <c r="RIH30" s="80"/>
      <c r="RII30" s="80"/>
      <c r="RIJ30" s="80"/>
      <c r="RIK30" s="80"/>
      <c r="RIL30" s="80"/>
      <c r="RIM30" s="80"/>
      <c r="RIN30" s="80"/>
      <c r="RIO30" s="80"/>
      <c r="RIP30" s="80"/>
      <c r="RIQ30" s="80"/>
      <c r="RIR30" s="80"/>
      <c r="RIS30" s="80"/>
      <c r="RIT30" s="80"/>
      <c r="RIU30" s="80"/>
      <c r="RIV30" s="80"/>
      <c r="RIW30" s="80"/>
      <c r="RIX30" s="80"/>
      <c r="RIY30" s="80"/>
      <c r="RIZ30" s="80"/>
      <c r="RJA30" s="80"/>
      <c r="RJB30" s="80"/>
      <c r="RJC30" s="80"/>
      <c r="RJD30" s="80"/>
      <c r="RJE30" s="80"/>
      <c r="RJF30" s="80"/>
      <c r="RJG30" s="80"/>
      <c r="RJH30" s="80"/>
      <c r="RJI30" s="80"/>
      <c r="RJJ30" s="80"/>
      <c r="RJK30" s="80"/>
      <c r="RJL30" s="80"/>
      <c r="RJM30" s="80"/>
      <c r="RJN30" s="80"/>
      <c r="RJO30" s="80"/>
      <c r="RJP30" s="80"/>
      <c r="RJQ30" s="80"/>
      <c r="RJR30" s="80"/>
      <c r="RJS30" s="80"/>
      <c r="RJT30" s="80"/>
      <c r="RJU30" s="80"/>
      <c r="RJV30" s="80"/>
      <c r="RJW30" s="80"/>
      <c r="RJX30" s="80"/>
      <c r="RJY30" s="80"/>
      <c r="RJZ30" s="80"/>
      <c r="RKA30" s="80"/>
      <c r="RKB30" s="80"/>
      <c r="RKC30" s="80"/>
      <c r="RKD30" s="80"/>
      <c r="RKE30" s="80"/>
      <c r="RKF30" s="80"/>
      <c r="RKG30" s="80"/>
      <c r="RKH30" s="80"/>
      <c r="RKI30" s="80"/>
      <c r="RKJ30" s="80"/>
      <c r="RKK30" s="80"/>
      <c r="RKL30" s="80"/>
      <c r="RKM30" s="80"/>
      <c r="RKN30" s="80"/>
      <c r="RKO30" s="80"/>
      <c r="RKP30" s="80"/>
      <c r="RKQ30" s="80"/>
      <c r="RKR30" s="80"/>
      <c r="RKS30" s="80"/>
      <c r="RKT30" s="80"/>
      <c r="RKU30" s="80"/>
      <c r="RKV30" s="80"/>
      <c r="RKW30" s="80"/>
      <c r="RKX30" s="80"/>
      <c r="RKY30" s="80"/>
      <c r="RKZ30" s="80"/>
      <c r="RLA30" s="80"/>
      <c r="RLB30" s="80"/>
      <c r="RLC30" s="80"/>
      <c r="RLD30" s="80"/>
      <c r="RLE30" s="80"/>
      <c r="RLF30" s="80"/>
      <c r="RLG30" s="80"/>
      <c r="RLH30" s="80"/>
      <c r="RLI30" s="80"/>
      <c r="RLJ30" s="80"/>
      <c r="RLK30" s="80"/>
      <c r="RLL30" s="80"/>
      <c r="RLM30" s="80"/>
      <c r="RLN30" s="80"/>
      <c r="RLO30" s="80"/>
      <c r="RLP30" s="80"/>
      <c r="RLQ30" s="80"/>
      <c r="RLR30" s="80"/>
      <c r="RLS30" s="80"/>
      <c r="RLT30" s="80"/>
      <c r="RLU30" s="80"/>
      <c r="RLV30" s="80"/>
      <c r="RLW30" s="80"/>
      <c r="RLX30" s="80"/>
      <c r="RLY30" s="80"/>
      <c r="RLZ30" s="80"/>
      <c r="RMA30" s="80"/>
      <c r="RMB30" s="80"/>
      <c r="RMC30" s="80"/>
      <c r="RMD30" s="80"/>
      <c r="RME30" s="80"/>
      <c r="RMF30" s="80"/>
      <c r="RMG30" s="80"/>
      <c r="RMH30" s="80"/>
      <c r="RMI30" s="80"/>
      <c r="RMJ30" s="80"/>
      <c r="RMK30" s="80"/>
      <c r="RML30" s="80"/>
      <c r="RMM30" s="80"/>
      <c r="RMN30" s="80"/>
      <c r="RMO30" s="80"/>
      <c r="RMP30" s="80"/>
      <c r="RMQ30" s="80"/>
      <c r="RMR30" s="80"/>
      <c r="RMS30" s="80"/>
      <c r="RMT30" s="80"/>
      <c r="RMU30" s="80"/>
      <c r="RMV30" s="80"/>
      <c r="RMW30" s="80"/>
      <c r="RMX30" s="80"/>
      <c r="RMY30" s="80"/>
      <c r="RMZ30" s="80"/>
      <c r="RNA30" s="80"/>
      <c r="RNB30" s="80"/>
      <c r="RNC30" s="80"/>
      <c r="RND30" s="80"/>
      <c r="RNE30" s="80"/>
      <c r="RNF30" s="80"/>
      <c r="RNG30" s="80"/>
      <c r="RNH30" s="80"/>
      <c r="RNI30" s="80"/>
      <c r="RNJ30" s="80"/>
      <c r="RNK30" s="80"/>
      <c r="RNL30" s="80"/>
      <c r="RNM30" s="80"/>
      <c r="RNN30" s="80"/>
      <c r="RNO30" s="80"/>
      <c r="RNP30" s="80"/>
      <c r="RNQ30" s="80"/>
      <c r="RNR30" s="80"/>
      <c r="RNS30" s="80"/>
      <c r="RNT30" s="80"/>
      <c r="RNU30" s="80"/>
      <c r="RNV30" s="80"/>
      <c r="RNW30" s="80"/>
      <c r="RNX30" s="80"/>
      <c r="RNY30" s="80"/>
      <c r="RNZ30" s="80"/>
      <c r="ROA30" s="80"/>
      <c r="ROB30" s="80"/>
      <c r="ROC30" s="80"/>
      <c r="ROD30" s="80"/>
      <c r="ROE30" s="80"/>
      <c r="ROF30" s="80"/>
      <c r="ROG30" s="80"/>
      <c r="ROH30" s="80"/>
      <c r="ROI30" s="80"/>
      <c r="ROJ30" s="80"/>
      <c r="ROK30" s="80"/>
      <c r="ROL30" s="80"/>
      <c r="ROM30" s="80"/>
      <c r="RON30" s="80"/>
      <c r="ROO30" s="80"/>
      <c r="ROP30" s="80"/>
      <c r="ROQ30" s="80"/>
      <c r="ROR30" s="80"/>
      <c r="ROS30" s="80"/>
      <c r="ROT30" s="80"/>
      <c r="ROU30" s="80"/>
      <c r="ROV30" s="80"/>
      <c r="ROW30" s="80"/>
      <c r="ROX30" s="80"/>
      <c r="ROY30" s="80"/>
      <c r="ROZ30" s="80"/>
      <c r="RPA30" s="80"/>
      <c r="RPB30" s="80"/>
      <c r="RPC30" s="80"/>
      <c r="RPD30" s="80"/>
      <c r="RPE30" s="80"/>
      <c r="RPF30" s="80"/>
      <c r="RPG30" s="80"/>
      <c r="RPH30" s="80"/>
      <c r="RPI30" s="80"/>
      <c r="RPJ30" s="80"/>
      <c r="RPK30" s="80"/>
      <c r="RPL30" s="80"/>
      <c r="RPM30" s="80"/>
      <c r="RPN30" s="80"/>
      <c r="RPO30" s="80"/>
      <c r="RPP30" s="80"/>
      <c r="RPQ30" s="80"/>
      <c r="RPR30" s="80"/>
      <c r="RPS30" s="80"/>
      <c r="RPT30" s="80"/>
      <c r="RPU30" s="80"/>
      <c r="RPV30" s="80"/>
      <c r="RPW30" s="80"/>
      <c r="RPX30" s="80"/>
      <c r="RPY30" s="80"/>
      <c r="RPZ30" s="80"/>
      <c r="RQA30" s="80"/>
      <c r="RQB30" s="80"/>
      <c r="RQC30" s="80"/>
      <c r="RQD30" s="80"/>
      <c r="RQE30" s="80"/>
      <c r="RQF30" s="80"/>
      <c r="RQG30" s="80"/>
      <c r="RQH30" s="80"/>
      <c r="RQI30" s="80"/>
      <c r="RQJ30" s="80"/>
      <c r="RQK30" s="80"/>
      <c r="RQL30" s="80"/>
      <c r="RQM30" s="80"/>
      <c r="RQN30" s="80"/>
      <c r="RQO30" s="80"/>
      <c r="RQP30" s="80"/>
      <c r="RQQ30" s="80"/>
      <c r="RQR30" s="80"/>
      <c r="RQS30" s="80"/>
      <c r="RQT30" s="80"/>
      <c r="RQU30" s="80"/>
      <c r="RQV30" s="80"/>
      <c r="RQW30" s="80"/>
      <c r="RQX30" s="80"/>
      <c r="RQY30" s="80"/>
      <c r="RQZ30" s="80"/>
      <c r="RRA30" s="80"/>
      <c r="RRB30" s="80"/>
      <c r="RRC30" s="80"/>
      <c r="RRD30" s="80"/>
      <c r="RRE30" s="80"/>
      <c r="RRF30" s="80"/>
      <c r="RRG30" s="80"/>
      <c r="RRH30" s="80"/>
      <c r="RRI30" s="80"/>
      <c r="RRJ30" s="80"/>
      <c r="RRK30" s="80"/>
      <c r="RRL30" s="80"/>
      <c r="RRM30" s="80"/>
      <c r="RRN30" s="80"/>
      <c r="RRO30" s="80"/>
      <c r="RRP30" s="80"/>
      <c r="RRQ30" s="80"/>
      <c r="RRR30" s="80"/>
      <c r="RRS30" s="80"/>
      <c r="RRT30" s="80"/>
      <c r="RRU30" s="80"/>
      <c r="RRV30" s="80"/>
      <c r="RRW30" s="80"/>
      <c r="RRX30" s="80"/>
      <c r="RRY30" s="80"/>
      <c r="RRZ30" s="80"/>
      <c r="RSA30" s="80"/>
      <c r="RSB30" s="80"/>
      <c r="RSC30" s="80"/>
      <c r="RSD30" s="80"/>
      <c r="RSE30" s="80"/>
      <c r="RSF30" s="80"/>
      <c r="RSG30" s="80"/>
      <c r="RSH30" s="80"/>
      <c r="RSI30" s="80"/>
      <c r="RSJ30" s="80"/>
      <c r="RSK30" s="80"/>
      <c r="RSL30" s="80"/>
      <c r="RSM30" s="80"/>
      <c r="RSN30" s="80"/>
      <c r="RSO30" s="80"/>
      <c r="RSP30" s="80"/>
      <c r="RSQ30" s="80"/>
      <c r="RSR30" s="80"/>
      <c r="RSS30" s="80"/>
      <c r="RST30" s="80"/>
      <c r="RSU30" s="80"/>
      <c r="RSV30" s="80"/>
      <c r="RSW30" s="80"/>
      <c r="RSX30" s="80"/>
      <c r="RSY30" s="80"/>
      <c r="RSZ30" s="80"/>
      <c r="RTA30" s="80"/>
      <c r="RTB30" s="80"/>
      <c r="RTC30" s="80"/>
      <c r="RTD30" s="80"/>
      <c r="RTE30" s="80"/>
      <c r="RTF30" s="80"/>
      <c r="RTG30" s="80"/>
      <c r="RTH30" s="80"/>
      <c r="RTI30" s="80"/>
      <c r="RTJ30" s="80"/>
      <c r="RTK30" s="80"/>
      <c r="RTL30" s="80"/>
      <c r="RTM30" s="80"/>
      <c r="RTN30" s="80"/>
      <c r="RTO30" s="80"/>
      <c r="RTP30" s="80"/>
      <c r="RTQ30" s="80"/>
      <c r="RTR30" s="80"/>
      <c r="RTS30" s="80"/>
      <c r="RTT30" s="80"/>
      <c r="RTU30" s="80"/>
      <c r="RTV30" s="80"/>
      <c r="RTW30" s="80"/>
      <c r="RTX30" s="80"/>
      <c r="RTY30" s="80"/>
      <c r="RTZ30" s="80"/>
      <c r="RUA30" s="80"/>
      <c r="RUB30" s="80"/>
      <c r="RUC30" s="80"/>
      <c r="RUD30" s="80"/>
      <c r="RUE30" s="80"/>
      <c r="RUF30" s="80"/>
      <c r="RUG30" s="80"/>
      <c r="RUH30" s="80"/>
      <c r="RUI30" s="80"/>
      <c r="RUJ30" s="80"/>
      <c r="RUK30" s="80"/>
      <c r="RUL30" s="80"/>
      <c r="RUM30" s="80"/>
      <c r="RUN30" s="80"/>
      <c r="RUO30" s="80"/>
      <c r="RUP30" s="80"/>
      <c r="RUQ30" s="80"/>
      <c r="RUR30" s="80"/>
      <c r="RUS30" s="80"/>
      <c r="RUT30" s="80"/>
      <c r="RUU30" s="80"/>
      <c r="RUV30" s="80"/>
      <c r="RUW30" s="80"/>
      <c r="RUX30" s="80"/>
      <c r="RUY30" s="80"/>
      <c r="RUZ30" s="80"/>
      <c r="RVA30" s="80"/>
      <c r="RVB30" s="80"/>
      <c r="RVC30" s="80"/>
      <c r="RVD30" s="80"/>
      <c r="RVE30" s="80"/>
      <c r="RVF30" s="80"/>
      <c r="RVG30" s="80"/>
      <c r="RVH30" s="80"/>
      <c r="RVI30" s="80"/>
      <c r="RVJ30" s="80"/>
      <c r="RVK30" s="80"/>
      <c r="RVL30" s="80"/>
      <c r="RVM30" s="80"/>
      <c r="RVN30" s="80"/>
      <c r="RVO30" s="80"/>
      <c r="RVP30" s="80"/>
      <c r="RVQ30" s="80"/>
      <c r="RVR30" s="80"/>
      <c r="RVS30" s="80"/>
      <c r="RVT30" s="80"/>
      <c r="RVU30" s="80"/>
      <c r="RVV30" s="80"/>
      <c r="RVW30" s="80"/>
      <c r="RVX30" s="80"/>
      <c r="RVY30" s="80"/>
      <c r="RVZ30" s="80"/>
      <c r="RWA30" s="80"/>
      <c r="RWB30" s="80"/>
      <c r="RWC30" s="80"/>
      <c r="RWD30" s="80"/>
      <c r="RWE30" s="80"/>
      <c r="RWF30" s="80"/>
      <c r="RWG30" s="80"/>
      <c r="RWH30" s="80"/>
      <c r="RWI30" s="80"/>
      <c r="RWJ30" s="80"/>
      <c r="RWK30" s="80"/>
      <c r="RWL30" s="80"/>
      <c r="RWM30" s="80"/>
      <c r="RWN30" s="80"/>
      <c r="RWO30" s="80"/>
      <c r="RWP30" s="80"/>
      <c r="RWQ30" s="80"/>
      <c r="RWR30" s="80"/>
      <c r="RWS30" s="80"/>
      <c r="RWT30" s="80"/>
      <c r="RWU30" s="80"/>
      <c r="RWV30" s="80"/>
      <c r="RWW30" s="80"/>
      <c r="RWX30" s="80"/>
      <c r="RWY30" s="80"/>
      <c r="RWZ30" s="80"/>
      <c r="RXA30" s="80"/>
      <c r="RXB30" s="80"/>
      <c r="RXC30" s="80"/>
      <c r="RXD30" s="80"/>
      <c r="RXE30" s="80"/>
      <c r="RXF30" s="80"/>
      <c r="RXG30" s="80"/>
      <c r="RXH30" s="80"/>
      <c r="RXI30" s="80"/>
      <c r="RXJ30" s="80"/>
      <c r="RXK30" s="80"/>
      <c r="RXL30" s="80"/>
      <c r="RXM30" s="80"/>
      <c r="RXN30" s="80"/>
      <c r="RXO30" s="80"/>
      <c r="RXP30" s="80"/>
      <c r="RXQ30" s="80"/>
      <c r="RXR30" s="80"/>
      <c r="RXS30" s="80"/>
      <c r="RXT30" s="80"/>
      <c r="RXU30" s="80"/>
      <c r="RXV30" s="80"/>
      <c r="RXW30" s="80"/>
      <c r="RXX30" s="80"/>
      <c r="RXY30" s="80"/>
      <c r="RXZ30" s="80"/>
      <c r="RYA30" s="80"/>
      <c r="RYB30" s="80"/>
      <c r="RYC30" s="80"/>
      <c r="RYD30" s="80"/>
      <c r="RYE30" s="80"/>
      <c r="RYF30" s="80"/>
      <c r="RYG30" s="80"/>
      <c r="RYH30" s="80"/>
      <c r="RYI30" s="80"/>
      <c r="RYJ30" s="80"/>
      <c r="RYK30" s="80"/>
      <c r="RYL30" s="80"/>
      <c r="RYM30" s="80"/>
      <c r="RYN30" s="80"/>
      <c r="RYO30" s="80"/>
      <c r="RYP30" s="80"/>
      <c r="RYQ30" s="80"/>
      <c r="RYR30" s="80"/>
      <c r="RYS30" s="80"/>
      <c r="RYT30" s="80"/>
      <c r="RYU30" s="80"/>
      <c r="RYV30" s="80"/>
      <c r="RYW30" s="80"/>
      <c r="RYX30" s="80"/>
      <c r="RYY30" s="80"/>
      <c r="RYZ30" s="80"/>
      <c r="RZA30" s="80"/>
      <c r="RZB30" s="80"/>
      <c r="RZC30" s="80"/>
      <c r="RZD30" s="80"/>
      <c r="RZE30" s="80"/>
      <c r="RZF30" s="80"/>
      <c r="RZG30" s="80"/>
      <c r="RZH30" s="80"/>
      <c r="RZI30" s="80"/>
      <c r="RZJ30" s="80"/>
      <c r="RZK30" s="80"/>
      <c r="RZL30" s="80"/>
      <c r="RZM30" s="80"/>
      <c r="RZN30" s="80"/>
      <c r="RZO30" s="80"/>
      <c r="RZP30" s="80"/>
      <c r="RZQ30" s="80"/>
      <c r="RZR30" s="80"/>
      <c r="RZS30" s="80"/>
      <c r="RZT30" s="80"/>
      <c r="RZU30" s="80"/>
      <c r="RZV30" s="80"/>
      <c r="RZW30" s="80"/>
      <c r="RZX30" s="80"/>
      <c r="RZY30" s="80"/>
      <c r="RZZ30" s="80"/>
      <c r="SAA30" s="80"/>
      <c r="SAB30" s="80"/>
      <c r="SAC30" s="80"/>
      <c r="SAD30" s="80"/>
      <c r="SAE30" s="80"/>
      <c r="SAF30" s="80"/>
      <c r="SAG30" s="80"/>
      <c r="SAH30" s="80"/>
      <c r="SAI30" s="80"/>
      <c r="SAJ30" s="80"/>
      <c r="SAK30" s="80"/>
      <c r="SAL30" s="80"/>
      <c r="SAM30" s="80"/>
      <c r="SAN30" s="80"/>
      <c r="SAO30" s="80"/>
      <c r="SAP30" s="80"/>
      <c r="SAQ30" s="80"/>
      <c r="SAR30" s="80"/>
      <c r="SAS30" s="80"/>
      <c r="SAT30" s="80"/>
      <c r="SAU30" s="80"/>
      <c r="SAV30" s="80"/>
      <c r="SAW30" s="80"/>
      <c r="SAX30" s="80"/>
      <c r="SAY30" s="80"/>
      <c r="SAZ30" s="80"/>
      <c r="SBA30" s="80"/>
      <c r="SBB30" s="80"/>
      <c r="SBC30" s="80"/>
      <c r="SBD30" s="80"/>
      <c r="SBE30" s="80"/>
      <c r="SBF30" s="80"/>
      <c r="SBG30" s="80"/>
      <c r="SBH30" s="80"/>
      <c r="SBI30" s="80"/>
      <c r="SBJ30" s="80"/>
      <c r="SBK30" s="80"/>
      <c r="SBL30" s="80"/>
      <c r="SBM30" s="80"/>
      <c r="SBN30" s="80"/>
      <c r="SBO30" s="80"/>
      <c r="SBP30" s="80"/>
      <c r="SBQ30" s="80"/>
      <c r="SBR30" s="80"/>
      <c r="SBS30" s="80"/>
      <c r="SBT30" s="80"/>
      <c r="SBU30" s="80"/>
      <c r="SBV30" s="80"/>
      <c r="SBW30" s="80"/>
      <c r="SBX30" s="80"/>
      <c r="SBY30" s="80"/>
      <c r="SBZ30" s="80"/>
      <c r="SCA30" s="80"/>
      <c r="SCB30" s="80"/>
      <c r="SCC30" s="80"/>
      <c r="SCD30" s="80"/>
      <c r="SCE30" s="80"/>
      <c r="SCF30" s="80"/>
      <c r="SCG30" s="80"/>
      <c r="SCH30" s="80"/>
      <c r="SCI30" s="80"/>
      <c r="SCJ30" s="80"/>
      <c r="SCK30" s="80"/>
      <c r="SCL30" s="80"/>
      <c r="SCM30" s="80"/>
      <c r="SCN30" s="80"/>
      <c r="SCO30" s="80"/>
      <c r="SCP30" s="80"/>
      <c r="SCQ30" s="80"/>
      <c r="SCR30" s="80"/>
      <c r="SCS30" s="80"/>
      <c r="SCT30" s="80"/>
      <c r="SCU30" s="80"/>
      <c r="SCV30" s="80"/>
      <c r="SCW30" s="80"/>
      <c r="SCX30" s="80"/>
      <c r="SCY30" s="80"/>
      <c r="SCZ30" s="80"/>
      <c r="SDA30" s="80"/>
      <c r="SDB30" s="80"/>
      <c r="SDC30" s="80"/>
      <c r="SDD30" s="80"/>
      <c r="SDE30" s="80"/>
      <c r="SDF30" s="80"/>
      <c r="SDG30" s="80"/>
      <c r="SDH30" s="80"/>
      <c r="SDI30" s="80"/>
      <c r="SDJ30" s="80"/>
      <c r="SDK30" s="80"/>
      <c r="SDL30" s="80"/>
      <c r="SDM30" s="80"/>
      <c r="SDN30" s="80"/>
      <c r="SDO30" s="80"/>
      <c r="SDP30" s="80"/>
      <c r="SDQ30" s="80"/>
      <c r="SDR30" s="80"/>
      <c r="SDS30" s="80"/>
      <c r="SDT30" s="80"/>
      <c r="SDU30" s="80"/>
      <c r="SDV30" s="80"/>
      <c r="SDW30" s="80"/>
      <c r="SDX30" s="80"/>
      <c r="SDY30" s="80"/>
      <c r="SDZ30" s="80"/>
      <c r="SEA30" s="80"/>
      <c r="SEB30" s="80"/>
      <c r="SEC30" s="80"/>
      <c r="SED30" s="80"/>
      <c r="SEE30" s="80"/>
      <c r="SEF30" s="80"/>
      <c r="SEG30" s="80"/>
      <c r="SEH30" s="80"/>
      <c r="SEI30" s="80"/>
      <c r="SEJ30" s="80"/>
      <c r="SEK30" s="80"/>
      <c r="SEL30" s="80"/>
      <c r="SEM30" s="80"/>
      <c r="SEN30" s="80"/>
      <c r="SEO30" s="80"/>
      <c r="SEP30" s="80"/>
      <c r="SEQ30" s="80"/>
      <c r="SER30" s="80"/>
      <c r="SES30" s="80"/>
      <c r="SET30" s="80"/>
      <c r="SEU30" s="80"/>
      <c r="SEV30" s="80"/>
      <c r="SEW30" s="80"/>
      <c r="SEX30" s="80"/>
      <c r="SEY30" s="80"/>
      <c r="SEZ30" s="80"/>
      <c r="SFA30" s="80"/>
      <c r="SFB30" s="80"/>
      <c r="SFC30" s="80"/>
      <c r="SFD30" s="80"/>
      <c r="SFE30" s="80"/>
      <c r="SFF30" s="80"/>
      <c r="SFG30" s="80"/>
      <c r="SFH30" s="80"/>
      <c r="SFI30" s="80"/>
      <c r="SFJ30" s="80"/>
      <c r="SFK30" s="80"/>
      <c r="SFL30" s="80"/>
      <c r="SFM30" s="80"/>
      <c r="SFN30" s="80"/>
      <c r="SFO30" s="80"/>
      <c r="SFP30" s="80"/>
      <c r="SFQ30" s="80"/>
      <c r="SFR30" s="80"/>
      <c r="SFS30" s="80"/>
      <c r="SFT30" s="80"/>
      <c r="SFU30" s="80"/>
      <c r="SFV30" s="80"/>
      <c r="SFW30" s="80"/>
      <c r="SFX30" s="80"/>
      <c r="SFY30" s="80"/>
      <c r="SFZ30" s="80"/>
      <c r="SGA30" s="80"/>
      <c r="SGB30" s="80"/>
      <c r="SGC30" s="80"/>
      <c r="SGD30" s="80"/>
      <c r="SGE30" s="80"/>
      <c r="SGF30" s="80"/>
      <c r="SGG30" s="80"/>
      <c r="SGH30" s="80"/>
      <c r="SGI30" s="80"/>
      <c r="SGJ30" s="80"/>
      <c r="SGK30" s="80"/>
      <c r="SGL30" s="80"/>
      <c r="SGM30" s="80"/>
      <c r="SGN30" s="80"/>
      <c r="SGO30" s="80"/>
      <c r="SGP30" s="80"/>
      <c r="SGQ30" s="80"/>
      <c r="SGR30" s="80"/>
      <c r="SGS30" s="80"/>
      <c r="SGT30" s="80"/>
      <c r="SGU30" s="80"/>
      <c r="SGV30" s="80"/>
      <c r="SGW30" s="80"/>
      <c r="SGX30" s="80"/>
      <c r="SGY30" s="80"/>
      <c r="SGZ30" s="80"/>
      <c r="SHA30" s="80"/>
      <c r="SHB30" s="80"/>
      <c r="SHC30" s="80"/>
      <c r="SHD30" s="80"/>
      <c r="SHE30" s="80"/>
      <c r="SHF30" s="80"/>
      <c r="SHG30" s="80"/>
      <c r="SHH30" s="80"/>
      <c r="SHI30" s="80"/>
      <c r="SHJ30" s="80"/>
      <c r="SHK30" s="80"/>
      <c r="SHL30" s="80"/>
      <c r="SHM30" s="80"/>
      <c r="SHN30" s="80"/>
      <c r="SHO30" s="80"/>
      <c r="SHP30" s="80"/>
      <c r="SHQ30" s="80"/>
      <c r="SHR30" s="80"/>
      <c r="SHS30" s="80"/>
      <c r="SHT30" s="80"/>
      <c r="SHU30" s="80"/>
      <c r="SHV30" s="80"/>
      <c r="SHW30" s="80"/>
      <c r="SHX30" s="80"/>
      <c r="SHY30" s="80"/>
      <c r="SHZ30" s="80"/>
      <c r="SIA30" s="80"/>
      <c r="SIB30" s="80"/>
      <c r="SIC30" s="80"/>
      <c r="SID30" s="80"/>
      <c r="SIE30" s="80"/>
      <c r="SIF30" s="80"/>
      <c r="SIG30" s="80"/>
      <c r="SIH30" s="80"/>
      <c r="SII30" s="80"/>
      <c r="SIJ30" s="80"/>
      <c r="SIK30" s="80"/>
      <c r="SIL30" s="80"/>
      <c r="SIM30" s="80"/>
      <c r="SIN30" s="80"/>
      <c r="SIO30" s="80"/>
      <c r="SIP30" s="80"/>
      <c r="SIQ30" s="80"/>
      <c r="SIR30" s="80"/>
      <c r="SIS30" s="80"/>
      <c r="SIT30" s="80"/>
      <c r="SIU30" s="80"/>
      <c r="SIV30" s="80"/>
      <c r="SIW30" s="80"/>
      <c r="SIX30" s="80"/>
      <c r="SIY30" s="80"/>
      <c r="SIZ30" s="80"/>
      <c r="SJA30" s="80"/>
      <c r="SJB30" s="80"/>
      <c r="SJC30" s="80"/>
      <c r="SJD30" s="80"/>
      <c r="SJE30" s="80"/>
      <c r="SJF30" s="80"/>
      <c r="SJG30" s="80"/>
      <c r="SJH30" s="80"/>
      <c r="SJI30" s="80"/>
      <c r="SJJ30" s="80"/>
      <c r="SJK30" s="80"/>
      <c r="SJL30" s="80"/>
      <c r="SJM30" s="80"/>
      <c r="SJN30" s="80"/>
      <c r="SJO30" s="80"/>
      <c r="SJP30" s="80"/>
      <c r="SJQ30" s="80"/>
      <c r="SJR30" s="80"/>
      <c r="SJS30" s="80"/>
      <c r="SJT30" s="80"/>
      <c r="SJU30" s="80"/>
      <c r="SJV30" s="80"/>
      <c r="SJW30" s="80"/>
      <c r="SJX30" s="80"/>
      <c r="SJY30" s="80"/>
      <c r="SJZ30" s="80"/>
      <c r="SKA30" s="80"/>
      <c r="SKB30" s="80"/>
      <c r="SKC30" s="80"/>
      <c r="SKD30" s="80"/>
      <c r="SKE30" s="80"/>
      <c r="SKF30" s="80"/>
      <c r="SKG30" s="80"/>
      <c r="SKH30" s="80"/>
      <c r="SKI30" s="80"/>
      <c r="SKJ30" s="80"/>
      <c r="SKK30" s="80"/>
      <c r="SKL30" s="80"/>
      <c r="SKM30" s="80"/>
      <c r="SKN30" s="80"/>
      <c r="SKO30" s="80"/>
      <c r="SKP30" s="80"/>
      <c r="SKQ30" s="80"/>
      <c r="SKR30" s="80"/>
      <c r="SKS30" s="80"/>
      <c r="SKT30" s="80"/>
      <c r="SKU30" s="80"/>
      <c r="SKV30" s="80"/>
      <c r="SKW30" s="80"/>
      <c r="SKX30" s="80"/>
      <c r="SKY30" s="80"/>
      <c r="SKZ30" s="80"/>
      <c r="SLA30" s="80"/>
      <c r="SLB30" s="80"/>
      <c r="SLC30" s="80"/>
      <c r="SLD30" s="80"/>
      <c r="SLE30" s="80"/>
      <c r="SLF30" s="80"/>
      <c r="SLG30" s="80"/>
      <c r="SLH30" s="80"/>
      <c r="SLI30" s="80"/>
      <c r="SLJ30" s="80"/>
      <c r="SLK30" s="80"/>
      <c r="SLL30" s="80"/>
      <c r="SLM30" s="80"/>
      <c r="SLN30" s="80"/>
      <c r="SLO30" s="80"/>
      <c r="SLP30" s="80"/>
      <c r="SLQ30" s="80"/>
      <c r="SLR30" s="80"/>
      <c r="SLS30" s="80"/>
      <c r="SLT30" s="80"/>
      <c r="SLU30" s="80"/>
      <c r="SLV30" s="80"/>
      <c r="SLW30" s="80"/>
      <c r="SLX30" s="80"/>
      <c r="SLY30" s="80"/>
      <c r="SLZ30" s="80"/>
      <c r="SMA30" s="80"/>
      <c r="SMB30" s="80"/>
      <c r="SMC30" s="80"/>
      <c r="SMD30" s="80"/>
      <c r="SME30" s="80"/>
      <c r="SMF30" s="80"/>
      <c r="SMG30" s="80"/>
      <c r="SMH30" s="80"/>
      <c r="SMI30" s="80"/>
      <c r="SMJ30" s="80"/>
      <c r="SMK30" s="80"/>
      <c r="SML30" s="80"/>
      <c r="SMM30" s="80"/>
      <c r="SMN30" s="80"/>
      <c r="SMO30" s="80"/>
      <c r="SMP30" s="80"/>
      <c r="SMQ30" s="80"/>
      <c r="SMR30" s="80"/>
      <c r="SMS30" s="80"/>
      <c r="SMT30" s="80"/>
      <c r="SMU30" s="80"/>
      <c r="SMV30" s="80"/>
      <c r="SMW30" s="80"/>
      <c r="SMX30" s="80"/>
      <c r="SMY30" s="80"/>
      <c r="SMZ30" s="80"/>
      <c r="SNA30" s="80"/>
      <c r="SNB30" s="80"/>
      <c r="SNC30" s="80"/>
      <c r="SND30" s="80"/>
      <c r="SNE30" s="80"/>
      <c r="SNF30" s="80"/>
      <c r="SNG30" s="80"/>
      <c r="SNH30" s="80"/>
      <c r="SNI30" s="80"/>
      <c r="SNJ30" s="80"/>
      <c r="SNK30" s="80"/>
      <c r="SNL30" s="80"/>
      <c r="SNM30" s="80"/>
      <c r="SNN30" s="80"/>
      <c r="SNO30" s="80"/>
      <c r="SNP30" s="80"/>
      <c r="SNQ30" s="80"/>
      <c r="SNR30" s="80"/>
      <c r="SNS30" s="80"/>
      <c r="SNT30" s="80"/>
      <c r="SNU30" s="80"/>
      <c r="SNV30" s="80"/>
      <c r="SNW30" s="80"/>
      <c r="SNX30" s="80"/>
      <c r="SNY30" s="80"/>
      <c r="SNZ30" s="80"/>
      <c r="SOA30" s="80"/>
      <c r="SOB30" s="80"/>
      <c r="SOC30" s="80"/>
      <c r="SOD30" s="80"/>
      <c r="SOE30" s="80"/>
      <c r="SOF30" s="80"/>
      <c r="SOG30" s="80"/>
      <c r="SOH30" s="80"/>
      <c r="SOI30" s="80"/>
      <c r="SOJ30" s="80"/>
      <c r="SOK30" s="80"/>
      <c r="SOL30" s="80"/>
      <c r="SOM30" s="80"/>
      <c r="SON30" s="80"/>
      <c r="SOO30" s="80"/>
      <c r="SOP30" s="80"/>
      <c r="SOQ30" s="80"/>
      <c r="SOR30" s="80"/>
      <c r="SOS30" s="80"/>
      <c r="SOT30" s="80"/>
      <c r="SOU30" s="80"/>
      <c r="SOV30" s="80"/>
      <c r="SOW30" s="80"/>
      <c r="SOX30" s="80"/>
      <c r="SOY30" s="80"/>
      <c r="SOZ30" s="80"/>
      <c r="SPA30" s="80"/>
      <c r="SPB30" s="80"/>
      <c r="SPC30" s="80"/>
      <c r="SPD30" s="80"/>
      <c r="SPE30" s="80"/>
      <c r="SPF30" s="80"/>
      <c r="SPG30" s="80"/>
      <c r="SPH30" s="80"/>
      <c r="SPI30" s="80"/>
      <c r="SPJ30" s="80"/>
      <c r="SPK30" s="80"/>
      <c r="SPL30" s="80"/>
      <c r="SPM30" s="80"/>
      <c r="SPN30" s="80"/>
      <c r="SPO30" s="80"/>
      <c r="SPP30" s="80"/>
      <c r="SPQ30" s="80"/>
      <c r="SPR30" s="80"/>
      <c r="SPS30" s="80"/>
      <c r="SPT30" s="80"/>
      <c r="SPU30" s="80"/>
      <c r="SPV30" s="80"/>
      <c r="SPW30" s="80"/>
      <c r="SPX30" s="80"/>
      <c r="SPY30" s="80"/>
      <c r="SPZ30" s="80"/>
      <c r="SQA30" s="80"/>
      <c r="SQB30" s="80"/>
      <c r="SQC30" s="80"/>
      <c r="SQD30" s="80"/>
      <c r="SQE30" s="80"/>
      <c r="SQF30" s="80"/>
      <c r="SQG30" s="80"/>
      <c r="SQH30" s="80"/>
      <c r="SQI30" s="80"/>
      <c r="SQJ30" s="80"/>
      <c r="SQK30" s="80"/>
      <c r="SQL30" s="80"/>
      <c r="SQM30" s="80"/>
      <c r="SQN30" s="80"/>
      <c r="SQO30" s="80"/>
      <c r="SQP30" s="80"/>
      <c r="SQQ30" s="80"/>
      <c r="SQR30" s="80"/>
      <c r="SQS30" s="80"/>
      <c r="SQT30" s="80"/>
      <c r="SQU30" s="80"/>
      <c r="SQV30" s="80"/>
      <c r="SQW30" s="80"/>
      <c r="SQX30" s="80"/>
      <c r="SQY30" s="80"/>
      <c r="SQZ30" s="80"/>
      <c r="SRA30" s="80"/>
      <c r="SRB30" s="80"/>
      <c r="SRC30" s="80"/>
      <c r="SRD30" s="80"/>
      <c r="SRE30" s="80"/>
      <c r="SRF30" s="80"/>
      <c r="SRG30" s="80"/>
      <c r="SRH30" s="80"/>
      <c r="SRI30" s="80"/>
      <c r="SRJ30" s="80"/>
      <c r="SRK30" s="80"/>
      <c r="SRL30" s="80"/>
      <c r="SRM30" s="80"/>
      <c r="SRN30" s="80"/>
      <c r="SRO30" s="80"/>
      <c r="SRP30" s="80"/>
      <c r="SRQ30" s="80"/>
      <c r="SRR30" s="80"/>
      <c r="SRS30" s="80"/>
      <c r="SRT30" s="80"/>
      <c r="SRU30" s="80"/>
      <c r="SRV30" s="80"/>
      <c r="SRW30" s="80"/>
      <c r="SRX30" s="80"/>
      <c r="SRY30" s="80"/>
      <c r="SRZ30" s="80"/>
      <c r="SSA30" s="80"/>
      <c r="SSB30" s="80"/>
      <c r="SSC30" s="80"/>
      <c r="SSD30" s="80"/>
      <c r="SSE30" s="80"/>
      <c r="SSF30" s="80"/>
      <c r="SSG30" s="80"/>
      <c r="SSH30" s="80"/>
      <c r="SSI30" s="80"/>
      <c r="SSJ30" s="80"/>
      <c r="SSK30" s="80"/>
      <c r="SSL30" s="80"/>
      <c r="SSM30" s="80"/>
      <c r="SSN30" s="80"/>
      <c r="SSO30" s="80"/>
      <c r="SSP30" s="80"/>
      <c r="SSQ30" s="80"/>
      <c r="SSR30" s="80"/>
      <c r="SSS30" s="80"/>
      <c r="SST30" s="80"/>
      <c r="SSU30" s="80"/>
      <c r="SSV30" s="80"/>
      <c r="SSW30" s="80"/>
      <c r="SSX30" s="80"/>
      <c r="SSY30" s="80"/>
      <c r="SSZ30" s="80"/>
      <c r="STA30" s="80"/>
      <c r="STB30" s="80"/>
      <c r="STC30" s="80"/>
      <c r="STD30" s="80"/>
      <c r="STE30" s="80"/>
      <c r="STF30" s="80"/>
      <c r="STG30" s="80"/>
      <c r="STH30" s="80"/>
      <c r="STI30" s="80"/>
      <c r="STJ30" s="80"/>
      <c r="STK30" s="80"/>
      <c r="STL30" s="80"/>
      <c r="STM30" s="80"/>
      <c r="STN30" s="80"/>
      <c r="STO30" s="80"/>
      <c r="STP30" s="80"/>
      <c r="STQ30" s="80"/>
      <c r="STR30" s="80"/>
      <c r="STS30" s="80"/>
      <c r="STT30" s="80"/>
      <c r="STU30" s="80"/>
      <c r="STV30" s="80"/>
      <c r="STW30" s="80"/>
      <c r="STX30" s="80"/>
      <c r="STY30" s="80"/>
      <c r="STZ30" s="80"/>
      <c r="SUA30" s="80"/>
      <c r="SUB30" s="80"/>
      <c r="SUC30" s="80"/>
      <c r="SUD30" s="80"/>
      <c r="SUE30" s="80"/>
      <c r="SUF30" s="80"/>
      <c r="SUG30" s="80"/>
      <c r="SUH30" s="80"/>
      <c r="SUI30" s="80"/>
      <c r="SUJ30" s="80"/>
      <c r="SUK30" s="80"/>
      <c r="SUL30" s="80"/>
      <c r="SUM30" s="80"/>
      <c r="SUN30" s="80"/>
      <c r="SUO30" s="80"/>
      <c r="SUP30" s="80"/>
      <c r="SUQ30" s="80"/>
      <c r="SUR30" s="80"/>
      <c r="SUS30" s="80"/>
      <c r="SUT30" s="80"/>
      <c r="SUU30" s="80"/>
      <c r="SUV30" s="80"/>
      <c r="SUW30" s="80"/>
      <c r="SUX30" s="80"/>
      <c r="SUY30" s="80"/>
      <c r="SUZ30" s="80"/>
      <c r="SVA30" s="80"/>
      <c r="SVB30" s="80"/>
      <c r="SVC30" s="80"/>
      <c r="SVD30" s="80"/>
      <c r="SVE30" s="80"/>
      <c r="SVF30" s="80"/>
      <c r="SVG30" s="80"/>
      <c r="SVH30" s="80"/>
      <c r="SVI30" s="80"/>
      <c r="SVJ30" s="80"/>
      <c r="SVK30" s="80"/>
      <c r="SVL30" s="80"/>
      <c r="SVM30" s="80"/>
      <c r="SVN30" s="80"/>
      <c r="SVO30" s="80"/>
      <c r="SVP30" s="80"/>
      <c r="SVQ30" s="80"/>
      <c r="SVR30" s="80"/>
      <c r="SVS30" s="80"/>
      <c r="SVT30" s="80"/>
      <c r="SVU30" s="80"/>
      <c r="SVV30" s="80"/>
      <c r="SVW30" s="80"/>
      <c r="SVX30" s="80"/>
      <c r="SVY30" s="80"/>
      <c r="SVZ30" s="80"/>
      <c r="SWA30" s="80"/>
      <c r="SWB30" s="80"/>
      <c r="SWC30" s="80"/>
      <c r="SWD30" s="80"/>
      <c r="SWE30" s="80"/>
      <c r="SWF30" s="80"/>
      <c r="SWG30" s="80"/>
      <c r="SWH30" s="80"/>
      <c r="SWI30" s="80"/>
      <c r="SWJ30" s="80"/>
      <c r="SWK30" s="80"/>
      <c r="SWL30" s="80"/>
      <c r="SWM30" s="80"/>
      <c r="SWN30" s="80"/>
      <c r="SWO30" s="80"/>
      <c r="SWP30" s="80"/>
      <c r="SWQ30" s="80"/>
      <c r="SWR30" s="80"/>
      <c r="SWS30" s="80"/>
      <c r="SWT30" s="80"/>
      <c r="SWU30" s="80"/>
      <c r="SWV30" s="80"/>
      <c r="SWW30" s="80"/>
      <c r="SWX30" s="80"/>
      <c r="SWY30" s="80"/>
      <c r="SWZ30" s="80"/>
      <c r="SXA30" s="80"/>
      <c r="SXB30" s="80"/>
      <c r="SXC30" s="80"/>
      <c r="SXD30" s="80"/>
      <c r="SXE30" s="80"/>
      <c r="SXF30" s="80"/>
      <c r="SXG30" s="80"/>
      <c r="SXH30" s="80"/>
      <c r="SXI30" s="80"/>
      <c r="SXJ30" s="80"/>
      <c r="SXK30" s="80"/>
      <c r="SXL30" s="80"/>
      <c r="SXM30" s="80"/>
      <c r="SXN30" s="80"/>
      <c r="SXO30" s="80"/>
      <c r="SXP30" s="80"/>
      <c r="SXQ30" s="80"/>
      <c r="SXR30" s="80"/>
      <c r="SXS30" s="80"/>
      <c r="SXT30" s="80"/>
      <c r="SXU30" s="80"/>
      <c r="SXV30" s="80"/>
      <c r="SXW30" s="80"/>
      <c r="SXX30" s="80"/>
      <c r="SXY30" s="80"/>
      <c r="SXZ30" s="80"/>
      <c r="SYA30" s="80"/>
      <c r="SYB30" s="80"/>
      <c r="SYC30" s="80"/>
      <c r="SYD30" s="80"/>
      <c r="SYE30" s="80"/>
      <c r="SYF30" s="80"/>
      <c r="SYG30" s="80"/>
      <c r="SYH30" s="80"/>
      <c r="SYI30" s="80"/>
      <c r="SYJ30" s="80"/>
      <c r="SYK30" s="80"/>
      <c r="SYL30" s="80"/>
      <c r="SYM30" s="80"/>
      <c r="SYN30" s="80"/>
      <c r="SYO30" s="80"/>
      <c r="SYP30" s="80"/>
      <c r="SYQ30" s="80"/>
      <c r="SYR30" s="80"/>
      <c r="SYS30" s="80"/>
      <c r="SYT30" s="80"/>
      <c r="SYU30" s="80"/>
      <c r="SYV30" s="80"/>
      <c r="SYW30" s="80"/>
      <c r="SYX30" s="80"/>
      <c r="SYY30" s="80"/>
      <c r="SYZ30" s="80"/>
      <c r="SZA30" s="80"/>
      <c r="SZB30" s="80"/>
      <c r="SZC30" s="80"/>
      <c r="SZD30" s="80"/>
      <c r="SZE30" s="80"/>
      <c r="SZF30" s="80"/>
      <c r="SZG30" s="80"/>
      <c r="SZH30" s="80"/>
      <c r="SZI30" s="80"/>
      <c r="SZJ30" s="80"/>
      <c r="SZK30" s="80"/>
      <c r="SZL30" s="80"/>
      <c r="SZM30" s="80"/>
      <c r="SZN30" s="80"/>
      <c r="SZO30" s="80"/>
      <c r="SZP30" s="80"/>
      <c r="SZQ30" s="80"/>
      <c r="SZR30" s="80"/>
      <c r="SZS30" s="80"/>
      <c r="SZT30" s="80"/>
      <c r="SZU30" s="80"/>
      <c r="SZV30" s="80"/>
      <c r="SZW30" s="80"/>
      <c r="SZX30" s="80"/>
      <c r="SZY30" s="80"/>
      <c r="SZZ30" s="80"/>
      <c r="TAA30" s="80"/>
      <c r="TAB30" s="80"/>
      <c r="TAC30" s="80"/>
      <c r="TAD30" s="80"/>
      <c r="TAE30" s="80"/>
      <c r="TAF30" s="80"/>
      <c r="TAG30" s="80"/>
      <c r="TAH30" s="80"/>
      <c r="TAI30" s="80"/>
      <c r="TAJ30" s="80"/>
      <c r="TAK30" s="80"/>
      <c r="TAL30" s="80"/>
      <c r="TAM30" s="80"/>
      <c r="TAN30" s="80"/>
      <c r="TAO30" s="80"/>
      <c r="TAP30" s="80"/>
      <c r="TAQ30" s="80"/>
      <c r="TAR30" s="80"/>
      <c r="TAS30" s="80"/>
      <c r="TAT30" s="80"/>
      <c r="TAU30" s="80"/>
      <c r="TAV30" s="80"/>
      <c r="TAW30" s="80"/>
      <c r="TAX30" s="80"/>
      <c r="TAY30" s="80"/>
      <c r="TAZ30" s="80"/>
      <c r="TBA30" s="80"/>
      <c r="TBB30" s="80"/>
      <c r="TBC30" s="80"/>
      <c r="TBD30" s="80"/>
      <c r="TBE30" s="80"/>
      <c r="TBF30" s="80"/>
      <c r="TBG30" s="80"/>
      <c r="TBH30" s="80"/>
      <c r="TBI30" s="80"/>
      <c r="TBJ30" s="80"/>
      <c r="TBK30" s="80"/>
      <c r="TBL30" s="80"/>
      <c r="TBM30" s="80"/>
      <c r="TBN30" s="80"/>
      <c r="TBO30" s="80"/>
      <c r="TBP30" s="80"/>
      <c r="TBQ30" s="80"/>
      <c r="TBR30" s="80"/>
      <c r="TBS30" s="80"/>
      <c r="TBT30" s="80"/>
      <c r="TBU30" s="80"/>
      <c r="TBV30" s="80"/>
      <c r="TBW30" s="80"/>
      <c r="TBX30" s="80"/>
      <c r="TBY30" s="80"/>
      <c r="TBZ30" s="80"/>
      <c r="TCA30" s="80"/>
      <c r="TCB30" s="80"/>
      <c r="TCC30" s="80"/>
      <c r="TCD30" s="80"/>
      <c r="TCE30" s="80"/>
      <c r="TCF30" s="80"/>
      <c r="TCG30" s="80"/>
      <c r="TCH30" s="80"/>
      <c r="TCI30" s="80"/>
      <c r="TCJ30" s="80"/>
      <c r="TCK30" s="80"/>
      <c r="TCL30" s="80"/>
      <c r="TCM30" s="80"/>
      <c r="TCN30" s="80"/>
      <c r="TCO30" s="80"/>
      <c r="TCP30" s="80"/>
      <c r="TCQ30" s="80"/>
      <c r="TCR30" s="80"/>
      <c r="TCS30" s="80"/>
      <c r="TCT30" s="80"/>
      <c r="TCU30" s="80"/>
      <c r="TCV30" s="80"/>
      <c r="TCW30" s="80"/>
      <c r="TCX30" s="80"/>
      <c r="TCY30" s="80"/>
      <c r="TCZ30" s="80"/>
      <c r="TDA30" s="80"/>
      <c r="TDB30" s="80"/>
      <c r="TDC30" s="80"/>
      <c r="TDD30" s="80"/>
      <c r="TDE30" s="80"/>
      <c r="TDF30" s="80"/>
      <c r="TDG30" s="80"/>
      <c r="TDH30" s="80"/>
      <c r="TDI30" s="80"/>
      <c r="TDJ30" s="80"/>
      <c r="TDK30" s="80"/>
      <c r="TDL30" s="80"/>
      <c r="TDM30" s="80"/>
      <c r="TDN30" s="80"/>
      <c r="TDO30" s="80"/>
      <c r="TDP30" s="80"/>
      <c r="TDQ30" s="80"/>
      <c r="TDR30" s="80"/>
      <c r="TDS30" s="80"/>
      <c r="TDT30" s="80"/>
      <c r="TDU30" s="80"/>
      <c r="TDV30" s="80"/>
      <c r="TDW30" s="80"/>
      <c r="TDX30" s="80"/>
      <c r="TDY30" s="80"/>
      <c r="TDZ30" s="80"/>
      <c r="TEA30" s="80"/>
      <c r="TEB30" s="80"/>
      <c r="TEC30" s="80"/>
      <c r="TED30" s="80"/>
      <c r="TEE30" s="80"/>
      <c r="TEF30" s="80"/>
      <c r="TEG30" s="80"/>
      <c r="TEH30" s="80"/>
      <c r="TEI30" s="80"/>
      <c r="TEJ30" s="80"/>
      <c r="TEK30" s="80"/>
      <c r="TEL30" s="80"/>
      <c r="TEM30" s="80"/>
      <c r="TEN30" s="80"/>
      <c r="TEO30" s="80"/>
      <c r="TEP30" s="80"/>
      <c r="TEQ30" s="80"/>
      <c r="TER30" s="80"/>
      <c r="TES30" s="80"/>
      <c r="TET30" s="80"/>
      <c r="TEU30" s="80"/>
      <c r="TEV30" s="80"/>
      <c r="TEW30" s="80"/>
      <c r="TEX30" s="80"/>
      <c r="TEY30" s="80"/>
      <c r="TEZ30" s="80"/>
      <c r="TFA30" s="80"/>
      <c r="TFB30" s="80"/>
      <c r="TFC30" s="80"/>
      <c r="TFD30" s="80"/>
      <c r="TFE30" s="80"/>
      <c r="TFF30" s="80"/>
      <c r="TFG30" s="80"/>
      <c r="TFH30" s="80"/>
      <c r="TFI30" s="80"/>
      <c r="TFJ30" s="80"/>
      <c r="TFK30" s="80"/>
      <c r="TFL30" s="80"/>
      <c r="TFM30" s="80"/>
      <c r="TFN30" s="80"/>
      <c r="TFO30" s="80"/>
      <c r="TFP30" s="80"/>
      <c r="TFQ30" s="80"/>
      <c r="TFR30" s="80"/>
      <c r="TFS30" s="80"/>
      <c r="TFT30" s="80"/>
      <c r="TFU30" s="80"/>
      <c r="TFV30" s="80"/>
      <c r="TFW30" s="80"/>
      <c r="TFX30" s="80"/>
      <c r="TFY30" s="80"/>
      <c r="TFZ30" s="80"/>
      <c r="TGA30" s="80"/>
      <c r="TGB30" s="80"/>
      <c r="TGC30" s="80"/>
      <c r="TGD30" s="80"/>
      <c r="TGE30" s="80"/>
      <c r="TGF30" s="80"/>
      <c r="TGG30" s="80"/>
      <c r="TGH30" s="80"/>
      <c r="TGI30" s="80"/>
      <c r="TGJ30" s="80"/>
      <c r="TGK30" s="80"/>
      <c r="TGL30" s="80"/>
      <c r="TGM30" s="80"/>
      <c r="TGN30" s="80"/>
      <c r="TGO30" s="80"/>
      <c r="TGP30" s="80"/>
      <c r="TGQ30" s="80"/>
      <c r="TGR30" s="80"/>
      <c r="TGS30" s="80"/>
      <c r="TGT30" s="80"/>
      <c r="TGU30" s="80"/>
      <c r="TGV30" s="80"/>
      <c r="TGW30" s="80"/>
      <c r="TGX30" s="80"/>
      <c r="TGY30" s="80"/>
      <c r="TGZ30" s="80"/>
      <c r="THA30" s="80"/>
      <c r="THB30" s="80"/>
      <c r="THC30" s="80"/>
      <c r="THD30" s="80"/>
      <c r="THE30" s="80"/>
      <c r="THF30" s="80"/>
      <c r="THG30" s="80"/>
      <c r="THH30" s="80"/>
      <c r="THI30" s="80"/>
      <c r="THJ30" s="80"/>
      <c r="THK30" s="80"/>
      <c r="THL30" s="80"/>
      <c r="THM30" s="80"/>
      <c r="THN30" s="80"/>
      <c r="THO30" s="80"/>
      <c r="THP30" s="80"/>
      <c r="THQ30" s="80"/>
      <c r="THR30" s="80"/>
      <c r="THS30" s="80"/>
      <c r="THT30" s="80"/>
      <c r="THU30" s="80"/>
      <c r="THV30" s="80"/>
      <c r="THW30" s="80"/>
      <c r="THX30" s="80"/>
      <c r="THY30" s="80"/>
      <c r="THZ30" s="80"/>
      <c r="TIA30" s="80"/>
      <c r="TIB30" s="80"/>
      <c r="TIC30" s="80"/>
      <c r="TID30" s="80"/>
      <c r="TIE30" s="80"/>
      <c r="TIF30" s="80"/>
      <c r="TIG30" s="80"/>
      <c r="TIH30" s="80"/>
      <c r="TII30" s="80"/>
      <c r="TIJ30" s="80"/>
      <c r="TIK30" s="80"/>
      <c r="TIL30" s="80"/>
      <c r="TIM30" s="80"/>
      <c r="TIN30" s="80"/>
      <c r="TIO30" s="80"/>
      <c r="TIP30" s="80"/>
      <c r="TIQ30" s="80"/>
      <c r="TIR30" s="80"/>
      <c r="TIS30" s="80"/>
      <c r="TIT30" s="80"/>
      <c r="TIU30" s="80"/>
      <c r="TIV30" s="80"/>
      <c r="TIW30" s="80"/>
      <c r="TIX30" s="80"/>
      <c r="TIY30" s="80"/>
      <c r="TIZ30" s="80"/>
      <c r="TJA30" s="80"/>
      <c r="TJB30" s="80"/>
      <c r="TJC30" s="80"/>
      <c r="TJD30" s="80"/>
      <c r="TJE30" s="80"/>
      <c r="TJF30" s="80"/>
      <c r="TJG30" s="80"/>
      <c r="TJH30" s="80"/>
      <c r="TJI30" s="80"/>
      <c r="TJJ30" s="80"/>
      <c r="TJK30" s="80"/>
      <c r="TJL30" s="80"/>
      <c r="TJM30" s="80"/>
      <c r="TJN30" s="80"/>
      <c r="TJO30" s="80"/>
      <c r="TJP30" s="80"/>
      <c r="TJQ30" s="80"/>
      <c r="TJR30" s="80"/>
      <c r="TJS30" s="80"/>
      <c r="TJT30" s="80"/>
      <c r="TJU30" s="80"/>
      <c r="TJV30" s="80"/>
      <c r="TJW30" s="80"/>
      <c r="TJX30" s="80"/>
      <c r="TJY30" s="80"/>
      <c r="TJZ30" s="80"/>
      <c r="TKA30" s="80"/>
      <c r="TKB30" s="80"/>
      <c r="TKC30" s="80"/>
      <c r="TKD30" s="80"/>
      <c r="TKE30" s="80"/>
      <c r="TKF30" s="80"/>
      <c r="TKG30" s="80"/>
      <c r="TKH30" s="80"/>
      <c r="TKI30" s="80"/>
      <c r="TKJ30" s="80"/>
      <c r="TKK30" s="80"/>
      <c r="TKL30" s="80"/>
      <c r="TKM30" s="80"/>
      <c r="TKN30" s="80"/>
      <c r="TKO30" s="80"/>
      <c r="TKP30" s="80"/>
      <c r="TKQ30" s="80"/>
      <c r="TKR30" s="80"/>
      <c r="TKS30" s="80"/>
      <c r="TKT30" s="80"/>
      <c r="TKU30" s="80"/>
      <c r="TKV30" s="80"/>
      <c r="TKW30" s="80"/>
      <c r="TKX30" s="80"/>
      <c r="TKY30" s="80"/>
      <c r="TKZ30" s="80"/>
      <c r="TLA30" s="80"/>
      <c r="TLB30" s="80"/>
      <c r="TLC30" s="80"/>
      <c r="TLD30" s="80"/>
      <c r="TLE30" s="80"/>
      <c r="TLF30" s="80"/>
      <c r="TLG30" s="80"/>
      <c r="TLH30" s="80"/>
      <c r="TLI30" s="80"/>
      <c r="TLJ30" s="80"/>
      <c r="TLK30" s="80"/>
      <c r="TLL30" s="80"/>
      <c r="TLM30" s="80"/>
      <c r="TLN30" s="80"/>
      <c r="TLO30" s="80"/>
      <c r="TLP30" s="80"/>
      <c r="TLQ30" s="80"/>
      <c r="TLR30" s="80"/>
      <c r="TLS30" s="80"/>
      <c r="TLT30" s="80"/>
      <c r="TLU30" s="80"/>
      <c r="TLV30" s="80"/>
      <c r="TLW30" s="80"/>
      <c r="TLX30" s="80"/>
      <c r="TLY30" s="80"/>
      <c r="TLZ30" s="80"/>
      <c r="TMA30" s="80"/>
      <c r="TMB30" s="80"/>
      <c r="TMC30" s="80"/>
      <c r="TMD30" s="80"/>
      <c r="TME30" s="80"/>
      <c r="TMF30" s="80"/>
      <c r="TMG30" s="80"/>
      <c r="TMH30" s="80"/>
      <c r="TMI30" s="80"/>
      <c r="TMJ30" s="80"/>
      <c r="TMK30" s="80"/>
      <c r="TML30" s="80"/>
      <c r="TMM30" s="80"/>
      <c r="TMN30" s="80"/>
      <c r="TMO30" s="80"/>
      <c r="TMP30" s="80"/>
      <c r="TMQ30" s="80"/>
      <c r="TMR30" s="80"/>
      <c r="TMS30" s="80"/>
      <c r="TMT30" s="80"/>
      <c r="TMU30" s="80"/>
      <c r="TMV30" s="80"/>
      <c r="TMW30" s="80"/>
      <c r="TMX30" s="80"/>
      <c r="TMY30" s="80"/>
      <c r="TMZ30" s="80"/>
      <c r="TNA30" s="80"/>
      <c r="TNB30" s="80"/>
      <c r="TNC30" s="80"/>
      <c r="TND30" s="80"/>
      <c r="TNE30" s="80"/>
      <c r="TNF30" s="80"/>
      <c r="TNG30" s="80"/>
      <c r="TNH30" s="80"/>
      <c r="TNI30" s="80"/>
      <c r="TNJ30" s="80"/>
      <c r="TNK30" s="80"/>
      <c r="TNL30" s="80"/>
      <c r="TNM30" s="80"/>
      <c r="TNN30" s="80"/>
      <c r="TNO30" s="80"/>
      <c r="TNP30" s="80"/>
      <c r="TNQ30" s="80"/>
      <c r="TNR30" s="80"/>
      <c r="TNS30" s="80"/>
      <c r="TNT30" s="80"/>
      <c r="TNU30" s="80"/>
      <c r="TNV30" s="80"/>
      <c r="TNW30" s="80"/>
      <c r="TNX30" s="80"/>
      <c r="TNY30" s="80"/>
      <c r="TNZ30" s="80"/>
      <c r="TOA30" s="80"/>
      <c r="TOB30" s="80"/>
      <c r="TOC30" s="80"/>
      <c r="TOD30" s="80"/>
      <c r="TOE30" s="80"/>
      <c r="TOF30" s="80"/>
      <c r="TOG30" s="80"/>
      <c r="TOH30" s="80"/>
      <c r="TOI30" s="80"/>
      <c r="TOJ30" s="80"/>
      <c r="TOK30" s="80"/>
      <c r="TOL30" s="80"/>
      <c r="TOM30" s="80"/>
      <c r="TON30" s="80"/>
      <c r="TOO30" s="80"/>
      <c r="TOP30" s="80"/>
      <c r="TOQ30" s="80"/>
      <c r="TOR30" s="80"/>
      <c r="TOS30" s="80"/>
      <c r="TOT30" s="80"/>
      <c r="TOU30" s="80"/>
      <c r="TOV30" s="80"/>
      <c r="TOW30" s="80"/>
      <c r="TOX30" s="80"/>
      <c r="TOY30" s="80"/>
      <c r="TOZ30" s="80"/>
      <c r="TPA30" s="80"/>
      <c r="TPB30" s="80"/>
      <c r="TPC30" s="80"/>
      <c r="TPD30" s="80"/>
      <c r="TPE30" s="80"/>
      <c r="TPF30" s="80"/>
      <c r="TPG30" s="80"/>
      <c r="TPH30" s="80"/>
      <c r="TPI30" s="80"/>
      <c r="TPJ30" s="80"/>
      <c r="TPK30" s="80"/>
      <c r="TPL30" s="80"/>
      <c r="TPM30" s="80"/>
      <c r="TPN30" s="80"/>
      <c r="TPO30" s="80"/>
      <c r="TPP30" s="80"/>
      <c r="TPQ30" s="80"/>
      <c r="TPR30" s="80"/>
      <c r="TPS30" s="80"/>
      <c r="TPT30" s="80"/>
      <c r="TPU30" s="80"/>
      <c r="TPV30" s="80"/>
      <c r="TPW30" s="80"/>
      <c r="TPX30" s="80"/>
      <c r="TPY30" s="80"/>
      <c r="TPZ30" s="80"/>
      <c r="TQA30" s="80"/>
      <c r="TQB30" s="80"/>
      <c r="TQC30" s="80"/>
      <c r="TQD30" s="80"/>
      <c r="TQE30" s="80"/>
      <c r="TQF30" s="80"/>
      <c r="TQG30" s="80"/>
      <c r="TQH30" s="80"/>
      <c r="TQI30" s="80"/>
      <c r="TQJ30" s="80"/>
      <c r="TQK30" s="80"/>
      <c r="TQL30" s="80"/>
      <c r="TQM30" s="80"/>
      <c r="TQN30" s="80"/>
      <c r="TQO30" s="80"/>
      <c r="TQP30" s="80"/>
      <c r="TQQ30" s="80"/>
      <c r="TQR30" s="80"/>
      <c r="TQS30" s="80"/>
      <c r="TQT30" s="80"/>
      <c r="TQU30" s="80"/>
      <c r="TQV30" s="80"/>
      <c r="TQW30" s="80"/>
      <c r="TQX30" s="80"/>
      <c r="TQY30" s="80"/>
      <c r="TQZ30" s="80"/>
      <c r="TRA30" s="80"/>
      <c r="TRB30" s="80"/>
      <c r="TRC30" s="80"/>
      <c r="TRD30" s="80"/>
      <c r="TRE30" s="80"/>
      <c r="TRF30" s="80"/>
      <c r="TRG30" s="80"/>
      <c r="TRH30" s="80"/>
      <c r="TRI30" s="80"/>
      <c r="TRJ30" s="80"/>
      <c r="TRK30" s="80"/>
      <c r="TRL30" s="80"/>
      <c r="TRM30" s="80"/>
      <c r="TRN30" s="80"/>
      <c r="TRO30" s="80"/>
      <c r="TRP30" s="80"/>
      <c r="TRQ30" s="80"/>
      <c r="TRR30" s="80"/>
      <c r="TRS30" s="80"/>
      <c r="TRT30" s="80"/>
      <c r="TRU30" s="80"/>
      <c r="TRV30" s="80"/>
      <c r="TRW30" s="80"/>
      <c r="TRX30" s="80"/>
      <c r="TRY30" s="80"/>
      <c r="TRZ30" s="80"/>
      <c r="TSA30" s="80"/>
      <c r="TSB30" s="80"/>
      <c r="TSC30" s="80"/>
      <c r="TSD30" s="80"/>
      <c r="TSE30" s="80"/>
      <c r="TSF30" s="80"/>
      <c r="TSG30" s="80"/>
      <c r="TSH30" s="80"/>
      <c r="TSI30" s="80"/>
      <c r="TSJ30" s="80"/>
      <c r="TSK30" s="80"/>
      <c r="TSL30" s="80"/>
      <c r="TSM30" s="80"/>
      <c r="TSN30" s="80"/>
      <c r="TSO30" s="80"/>
      <c r="TSP30" s="80"/>
      <c r="TSQ30" s="80"/>
      <c r="TSR30" s="80"/>
      <c r="TSS30" s="80"/>
      <c r="TST30" s="80"/>
      <c r="TSU30" s="80"/>
      <c r="TSV30" s="80"/>
      <c r="TSW30" s="80"/>
      <c r="TSX30" s="80"/>
      <c r="TSY30" s="80"/>
      <c r="TSZ30" s="80"/>
      <c r="TTA30" s="80"/>
      <c r="TTB30" s="80"/>
      <c r="TTC30" s="80"/>
      <c r="TTD30" s="80"/>
      <c r="TTE30" s="80"/>
      <c r="TTF30" s="80"/>
      <c r="TTG30" s="80"/>
      <c r="TTH30" s="80"/>
      <c r="TTI30" s="80"/>
      <c r="TTJ30" s="80"/>
      <c r="TTK30" s="80"/>
      <c r="TTL30" s="80"/>
      <c r="TTM30" s="80"/>
      <c r="TTN30" s="80"/>
      <c r="TTO30" s="80"/>
      <c r="TTP30" s="80"/>
      <c r="TTQ30" s="80"/>
      <c r="TTR30" s="80"/>
      <c r="TTS30" s="80"/>
      <c r="TTT30" s="80"/>
      <c r="TTU30" s="80"/>
      <c r="TTV30" s="80"/>
      <c r="TTW30" s="80"/>
      <c r="TTX30" s="80"/>
      <c r="TTY30" s="80"/>
      <c r="TTZ30" s="80"/>
      <c r="TUA30" s="80"/>
      <c r="TUB30" s="80"/>
      <c r="TUC30" s="80"/>
      <c r="TUD30" s="80"/>
      <c r="TUE30" s="80"/>
      <c r="TUF30" s="80"/>
      <c r="TUG30" s="80"/>
      <c r="TUH30" s="80"/>
      <c r="TUI30" s="80"/>
      <c r="TUJ30" s="80"/>
      <c r="TUK30" s="80"/>
      <c r="TUL30" s="80"/>
      <c r="TUM30" s="80"/>
      <c r="TUN30" s="80"/>
      <c r="TUO30" s="80"/>
      <c r="TUP30" s="80"/>
      <c r="TUQ30" s="80"/>
      <c r="TUR30" s="80"/>
      <c r="TUS30" s="80"/>
      <c r="TUT30" s="80"/>
      <c r="TUU30" s="80"/>
      <c r="TUV30" s="80"/>
      <c r="TUW30" s="80"/>
      <c r="TUX30" s="80"/>
      <c r="TUY30" s="80"/>
      <c r="TUZ30" s="80"/>
      <c r="TVA30" s="80"/>
      <c r="TVB30" s="80"/>
      <c r="TVC30" s="80"/>
      <c r="TVD30" s="80"/>
      <c r="TVE30" s="80"/>
      <c r="TVF30" s="80"/>
      <c r="TVG30" s="80"/>
      <c r="TVH30" s="80"/>
      <c r="TVI30" s="80"/>
      <c r="TVJ30" s="80"/>
      <c r="TVK30" s="80"/>
      <c r="TVL30" s="80"/>
      <c r="TVM30" s="80"/>
      <c r="TVN30" s="80"/>
      <c r="TVO30" s="80"/>
      <c r="TVP30" s="80"/>
      <c r="TVQ30" s="80"/>
      <c r="TVR30" s="80"/>
      <c r="TVS30" s="80"/>
      <c r="TVT30" s="80"/>
      <c r="TVU30" s="80"/>
      <c r="TVV30" s="80"/>
      <c r="TVW30" s="80"/>
      <c r="TVX30" s="80"/>
      <c r="TVY30" s="80"/>
      <c r="TVZ30" s="80"/>
      <c r="TWA30" s="80"/>
      <c r="TWB30" s="80"/>
      <c r="TWC30" s="80"/>
      <c r="TWD30" s="80"/>
      <c r="TWE30" s="80"/>
      <c r="TWF30" s="80"/>
      <c r="TWG30" s="80"/>
      <c r="TWH30" s="80"/>
      <c r="TWI30" s="80"/>
      <c r="TWJ30" s="80"/>
      <c r="TWK30" s="80"/>
      <c r="TWL30" s="80"/>
      <c r="TWM30" s="80"/>
      <c r="TWN30" s="80"/>
      <c r="TWO30" s="80"/>
      <c r="TWP30" s="80"/>
      <c r="TWQ30" s="80"/>
      <c r="TWR30" s="80"/>
      <c r="TWS30" s="80"/>
      <c r="TWT30" s="80"/>
      <c r="TWU30" s="80"/>
      <c r="TWV30" s="80"/>
      <c r="TWW30" s="80"/>
      <c r="TWX30" s="80"/>
      <c r="TWY30" s="80"/>
      <c r="TWZ30" s="80"/>
      <c r="TXA30" s="80"/>
      <c r="TXB30" s="80"/>
      <c r="TXC30" s="80"/>
      <c r="TXD30" s="80"/>
      <c r="TXE30" s="80"/>
      <c r="TXF30" s="80"/>
      <c r="TXG30" s="80"/>
      <c r="TXH30" s="80"/>
      <c r="TXI30" s="80"/>
      <c r="TXJ30" s="80"/>
      <c r="TXK30" s="80"/>
      <c r="TXL30" s="80"/>
      <c r="TXM30" s="80"/>
      <c r="TXN30" s="80"/>
      <c r="TXO30" s="80"/>
      <c r="TXP30" s="80"/>
      <c r="TXQ30" s="80"/>
      <c r="TXR30" s="80"/>
      <c r="TXS30" s="80"/>
      <c r="TXT30" s="80"/>
      <c r="TXU30" s="80"/>
      <c r="TXV30" s="80"/>
      <c r="TXW30" s="80"/>
      <c r="TXX30" s="80"/>
      <c r="TXY30" s="80"/>
      <c r="TXZ30" s="80"/>
      <c r="TYA30" s="80"/>
      <c r="TYB30" s="80"/>
      <c r="TYC30" s="80"/>
      <c r="TYD30" s="80"/>
      <c r="TYE30" s="80"/>
      <c r="TYF30" s="80"/>
      <c r="TYG30" s="80"/>
      <c r="TYH30" s="80"/>
      <c r="TYI30" s="80"/>
      <c r="TYJ30" s="80"/>
      <c r="TYK30" s="80"/>
      <c r="TYL30" s="80"/>
      <c r="TYM30" s="80"/>
      <c r="TYN30" s="80"/>
      <c r="TYO30" s="80"/>
      <c r="TYP30" s="80"/>
      <c r="TYQ30" s="80"/>
      <c r="TYR30" s="80"/>
      <c r="TYS30" s="80"/>
      <c r="TYT30" s="80"/>
      <c r="TYU30" s="80"/>
      <c r="TYV30" s="80"/>
      <c r="TYW30" s="80"/>
      <c r="TYX30" s="80"/>
      <c r="TYY30" s="80"/>
      <c r="TYZ30" s="80"/>
      <c r="TZA30" s="80"/>
      <c r="TZB30" s="80"/>
      <c r="TZC30" s="80"/>
      <c r="TZD30" s="80"/>
      <c r="TZE30" s="80"/>
      <c r="TZF30" s="80"/>
      <c r="TZG30" s="80"/>
      <c r="TZH30" s="80"/>
      <c r="TZI30" s="80"/>
      <c r="TZJ30" s="80"/>
      <c r="TZK30" s="80"/>
      <c r="TZL30" s="80"/>
      <c r="TZM30" s="80"/>
      <c r="TZN30" s="80"/>
      <c r="TZO30" s="80"/>
      <c r="TZP30" s="80"/>
      <c r="TZQ30" s="80"/>
      <c r="TZR30" s="80"/>
      <c r="TZS30" s="80"/>
      <c r="TZT30" s="80"/>
      <c r="TZU30" s="80"/>
      <c r="TZV30" s="80"/>
      <c r="TZW30" s="80"/>
      <c r="TZX30" s="80"/>
      <c r="TZY30" s="80"/>
      <c r="TZZ30" s="80"/>
      <c r="UAA30" s="80"/>
      <c r="UAB30" s="80"/>
      <c r="UAC30" s="80"/>
      <c r="UAD30" s="80"/>
      <c r="UAE30" s="80"/>
      <c r="UAF30" s="80"/>
      <c r="UAG30" s="80"/>
      <c r="UAH30" s="80"/>
      <c r="UAI30" s="80"/>
      <c r="UAJ30" s="80"/>
      <c r="UAK30" s="80"/>
      <c r="UAL30" s="80"/>
      <c r="UAM30" s="80"/>
      <c r="UAN30" s="80"/>
      <c r="UAO30" s="80"/>
      <c r="UAP30" s="80"/>
      <c r="UAQ30" s="80"/>
      <c r="UAR30" s="80"/>
      <c r="UAS30" s="80"/>
      <c r="UAT30" s="80"/>
      <c r="UAU30" s="80"/>
      <c r="UAV30" s="80"/>
      <c r="UAW30" s="80"/>
      <c r="UAX30" s="80"/>
      <c r="UAY30" s="80"/>
      <c r="UAZ30" s="80"/>
      <c r="UBA30" s="80"/>
      <c r="UBB30" s="80"/>
      <c r="UBC30" s="80"/>
      <c r="UBD30" s="80"/>
      <c r="UBE30" s="80"/>
      <c r="UBF30" s="80"/>
      <c r="UBG30" s="80"/>
      <c r="UBH30" s="80"/>
      <c r="UBI30" s="80"/>
      <c r="UBJ30" s="80"/>
      <c r="UBK30" s="80"/>
      <c r="UBL30" s="80"/>
      <c r="UBM30" s="80"/>
      <c r="UBN30" s="80"/>
      <c r="UBO30" s="80"/>
      <c r="UBP30" s="80"/>
      <c r="UBQ30" s="80"/>
      <c r="UBR30" s="80"/>
      <c r="UBS30" s="80"/>
      <c r="UBT30" s="80"/>
      <c r="UBU30" s="80"/>
      <c r="UBV30" s="80"/>
      <c r="UBW30" s="80"/>
      <c r="UBX30" s="80"/>
      <c r="UBY30" s="80"/>
      <c r="UBZ30" s="80"/>
      <c r="UCA30" s="80"/>
      <c r="UCB30" s="80"/>
      <c r="UCC30" s="80"/>
      <c r="UCD30" s="80"/>
      <c r="UCE30" s="80"/>
      <c r="UCF30" s="80"/>
      <c r="UCG30" s="80"/>
      <c r="UCH30" s="80"/>
      <c r="UCI30" s="80"/>
      <c r="UCJ30" s="80"/>
      <c r="UCK30" s="80"/>
      <c r="UCL30" s="80"/>
      <c r="UCM30" s="80"/>
      <c r="UCN30" s="80"/>
      <c r="UCO30" s="80"/>
      <c r="UCP30" s="80"/>
      <c r="UCQ30" s="80"/>
      <c r="UCR30" s="80"/>
      <c r="UCS30" s="80"/>
      <c r="UCT30" s="80"/>
      <c r="UCU30" s="80"/>
      <c r="UCV30" s="80"/>
      <c r="UCW30" s="80"/>
      <c r="UCX30" s="80"/>
      <c r="UCY30" s="80"/>
      <c r="UCZ30" s="80"/>
      <c r="UDA30" s="80"/>
      <c r="UDB30" s="80"/>
      <c r="UDC30" s="80"/>
      <c r="UDD30" s="80"/>
      <c r="UDE30" s="80"/>
      <c r="UDF30" s="80"/>
      <c r="UDG30" s="80"/>
      <c r="UDH30" s="80"/>
      <c r="UDI30" s="80"/>
      <c r="UDJ30" s="80"/>
      <c r="UDK30" s="80"/>
      <c r="UDL30" s="80"/>
      <c r="UDM30" s="80"/>
      <c r="UDN30" s="80"/>
      <c r="UDO30" s="80"/>
      <c r="UDP30" s="80"/>
      <c r="UDQ30" s="80"/>
      <c r="UDR30" s="80"/>
      <c r="UDS30" s="80"/>
      <c r="UDT30" s="80"/>
      <c r="UDU30" s="80"/>
      <c r="UDV30" s="80"/>
      <c r="UDW30" s="80"/>
      <c r="UDX30" s="80"/>
      <c r="UDY30" s="80"/>
      <c r="UDZ30" s="80"/>
      <c r="UEA30" s="80"/>
      <c r="UEB30" s="80"/>
      <c r="UEC30" s="80"/>
      <c r="UED30" s="80"/>
      <c r="UEE30" s="80"/>
      <c r="UEF30" s="80"/>
      <c r="UEG30" s="80"/>
      <c r="UEH30" s="80"/>
      <c r="UEI30" s="80"/>
      <c r="UEJ30" s="80"/>
      <c r="UEK30" s="80"/>
      <c r="UEL30" s="80"/>
      <c r="UEM30" s="80"/>
      <c r="UEN30" s="80"/>
      <c r="UEO30" s="80"/>
      <c r="UEP30" s="80"/>
      <c r="UEQ30" s="80"/>
      <c r="UER30" s="80"/>
      <c r="UES30" s="80"/>
      <c r="UET30" s="80"/>
      <c r="UEU30" s="80"/>
      <c r="UEV30" s="80"/>
      <c r="UEW30" s="80"/>
      <c r="UEX30" s="80"/>
      <c r="UEY30" s="80"/>
      <c r="UEZ30" s="80"/>
      <c r="UFA30" s="80"/>
      <c r="UFB30" s="80"/>
      <c r="UFC30" s="80"/>
      <c r="UFD30" s="80"/>
      <c r="UFE30" s="80"/>
      <c r="UFF30" s="80"/>
      <c r="UFG30" s="80"/>
      <c r="UFH30" s="80"/>
      <c r="UFI30" s="80"/>
      <c r="UFJ30" s="80"/>
      <c r="UFK30" s="80"/>
      <c r="UFL30" s="80"/>
      <c r="UFM30" s="80"/>
      <c r="UFN30" s="80"/>
      <c r="UFO30" s="80"/>
      <c r="UFP30" s="80"/>
      <c r="UFQ30" s="80"/>
      <c r="UFR30" s="80"/>
      <c r="UFS30" s="80"/>
      <c r="UFT30" s="80"/>
      <c r="UFU30" s="80"/>
      <c r="UFV30" s="80"/>
      <c r="UFW30" s="80"/>
      <c r="UFX30" s="80"/>
      <c r="UFY30" s="80"/>
      <c r="UFZ30" s="80"/>
      <c r="UGA30" s="80"/>
      <c r="UGB30" s="80"/>
      <c r="UGC30" s="80"/>
      <c r="UGD30" s="80"/>
      <c r="UGE30" s="80"/>
      <c r="UGF30" s="80"/>
      <c r="UGG30" s="80"/>
      <c r="UGH30" s="80"/>
      <c r="UGI30" s="80"/>
      <c r="UGJ30" s="80"/>
      <c r="UGK30" s="80"/>
      <c r="UGL30" s="80"/>
      <c r="UGM30" s="80"/>
      <c r="UGN30" s="80"/>
      <c r="UGO30" s="80"/>
      <c r="UGP30" s="80"/>
      <c r="UGQ30" s="80"/>
      <c r="UGR30" s="80"/>
      <c r="UGS30" s="80"/>
      <c r="UGT30" s="80"/>
      <c r="UGU30" s="80"/>
      <c r="UGV30" s="80"/>
      <c r="UGW30" s="80"/>
      <c r="UGX30" s="80"/>
      <c r="UGY30" s="80"/>
      <c r="UGZ30" s="80"/>
      <c r="UHA30" s="80"/>
      <c r="UHB30" s="80"/>
      <c r="UHC30" s="80"/>
      <c r="UHD30" s="80"/>
      <c r="UHE30" s="80"/>
      <c r="UHF30" s="80"/>
      <c r="UHG30" s="80"/>
      <c r="UHH30" s="80"/>
      <c r="UHI30" s="80"/>
      <c r="UHJ30" s="80"/>
      <c r="UHK30" s="80"/>
      <c r="UHL30" s="80"/>
      <c r="UHM30" s="80"/>
      <c r="UHN30" s="80"/>
      <c r="UHO30" s="80"/>
      <c r="UHP30" s="80"/>
      <c r="UHQ30" s="80"/>
      <c r="UHR30" s="80"/>
      <c r="UHS30" s="80"/>
      <c r="UHT30" s="80"/>
      <c r="UHU30" s="80"/>
      <c r="UHV30" s="80"/>
      <c r="UHW30" s="80"/>
      <c r="UHX30" s="80"/>
      <c r="UHY30" s="80"/>
      <c r="UHZ30" s="80"/>
      <c r="UIA30" s="80"/>
      <c r="UIB30" s="80"/>
      <c r="UIC30" s="80"/>
      <c r="UID30" s="80"/>
      <c r="UIE30" s="80"/>
      <c r="UIF30" s="80"/>
      <c r="UIG30" s="80"/>
      <c r="UIH30" s="80"/>
      <c r="UII30" s="80"/>
      <c r="UIJ30" s="80"/>
      <c r="UIK30" s="80"/>
      <c r="UIL30" s="80"/>
      <c r="UIM30" s="80"/>
      <c r="UIN30" s="80"/>
      <c r="UIO30" s="80"/>
      <c r="UIP30" s="80"/>
      <c r="UIQ30" s="80"/>
      <c r="UIR30" s="80"/>
      <c r="UIS30" s="80"/>
      <c r="UIT30" s="80"/>
      <c r="UIU30" s="80"/>
      <c r="UIV30" s="80"/>
      <c r="UIW30" s="80"/>
      <c r="UIX30" s="80"/>
      <c r="UIY30" s="80"/>
      <c r="UIZ30" s="80"/>
      <c r="UJA30" s="80"/>
      <c r="UJB30" s="80"/>
      <c r="UJC30" s="80"/>
      <c r="UJD30" s="80"/>
      <c r="UJE30" s="80"/>
      <c r="UJF30" s="80"/>
      <c r="UJG30" s="80"/>
      <c r="UJH30" s="80"/>
      <c r="UJI30" s="80"/>
      <c r="UJJ30" s="80"/>
      <c r="UJK30" s="80"/>
      <c r="UJL30" s="80"/>
      <c r="UJM30" s="80"/>
      <c r="UJN30" s="80"/>
      <c r="UJO30" s="80"/>
      <c r="UJP30" s="80"/>
      <c r="UJQ30" s="80"/>
      <c r="UJR30" s="80"/>
      <c r="UJS30" s="80"/>
      <c r="UJT30" s="80"/>
      <c r="UJU30" s="80"/>
      <c r="UJV30" s="80"/>
      <c r="UJW30" s="80"/>
      <c r="UJX30" s="80"/>
      <c r="UJY30" s="80"/>
      <c r="UJZ30" s="80"/>
      <c r="UKA30" s="80"/>
      <c r="UKB30" s="80"/>
      <c r="UKC30" s="80"/>
      <c r="UKD30" s="80"/>
      <c r="UKE30" s="80"/>
      <c r="UKF30" s="80"/>
      <c r="UKG30" s="80"/>
      <c r="UKH30" s="80"/>
      <c r="UKI30" s="80"/>
      <c r="UKJ30" s="80"/>
      <c r="UKK30" s="80"/>
      <c r="UKL30" s="80"/>
      <c r="UKM30" s="80"/>
      <c r="UKN30" s="80"/>
      <c r="UKO30" s="80"/>
      <c r="UKP30" s="80"/>
      <c r="UKQ30" s="80"/>
      <c r="UKR30" s="80"/>
      <c r="UKS30" s="80"/>
      <c r="UKT30" s="80"/>
      <c r="UKU30" s="80"/>
      <c r="UKV30" s="80"/>
      <c r="UKW30" s="80"/>
      <c r="UKX30" s="80"/>
      <c r="UKY30" s="80"/>
      <c r="UKZ30" s="80"/>
      <c r="ULA30" s="80"/>
      <c r="ULB30" s="80"/>
      <c r="ULC30" s="80"/>
      <c r="ULD30" s="80"/>
      <c r="ULE30" s="80"/>
      <c r="ULF30" s="80"/>
      <c r="ULG30" s="80"/>
      <c r="ULH30" s="80"/>
      <c r="ULI30" s="80"/>
      <c r="ULJ30" s="80"/>
      <c r="ULK30" s="80"/>
      <c r="ULL30" s="80"/>
      <c r="ULM30" s="80"/>
      <c r="ULN30" s="80"/>
      <c r="ULO30" s="80"/>
      <c r="ULP30" s="80"/>
      <c r="ULQ30" s="80"/>
      <c r="ULR30" s="80"/>
      <c r="ULS30" s="80"/>
      <c r="ULT30" s="80"/>
      <c r="ULU30" s="80"/>
      <c r="ULV30" s="80"/>
      <c r="ULW30" s="80"/>
      <c r="ULX30" s="80"/>
      <c r="ULY30" s="80"/>
      <c r="ULZ30" s="80"/>
      <c r="UMA30" s="80"/>
      <c r="UMB30" s="80"/>
      <c r="UMC30" s="80"/>
      <c r="UMD30" s="80"/>
      <c r="UME30" s="80"/>
      <c r="UMF30" s="80"/>
      <c r="UMG30" s="80"/>
      <c r="UMH30" s="80"/>
      <c r="UMI30" s="80"/>
      <c r="UMJ30" s="80"/>
      <c r="UMK30" s="80"/>
      <c r="UML30" s="80"/>
      <c r="UMM30" s="80"/>
      <c r="UMN30" s="80"/>
      <c r="UMO30" s="80"/>
      <c r="UMP30" s="80"/>
      <c r="UMQ30" s="80"/>
      <c r="UMR30" s="80"/>
      <c r="UMS30" s="80"/>
      <c r="UMT30" s="80"/>
      <c r="UMU30" s="80"/>
      <c r="UMV30" s="80"/>
      <c r="UMW30" s="80"/>
      <c r="UMX30" s="80"/>
      <c r="UMY30" s="80"/>
      <c r="UMZ30" s="80"/>
      <c r="UNA30" s="80"/>
      <c r="UNB30" s="80"/>
      <c r="UNC30" s="80"/>
      <c r="UND30" s="80"/>
      <c r="UNE30" s="80"/>
      <c r="UNF30" s="80"/>
      <c r="UNG30" s="80"/>
      <c r="UNH30" s="80"/>
      <c r="UNI30" s="80"/>
      <c r="UNJ30" s="80"/>
      <c r="UNK30" s="80"/>
      <c r="UNL30" s="80"/>
      <c r="UNM30" s="80"/>
      <c r="UNN30" s="80"/>
      <c r="UNO30" s="80"/>
      <c r="UNP30" s="80"/>
      <c r="UNQ30" s="80"/>
      <c r="UNR30" s="80"/>
      <c r="UNS30" s="80"/>
      <c r="UNT30" s="80"/>
      <c r="UNU30" s="80"/>
      <c r="UNV30" s="80"/>
      <c r="UNW30" s="80"/>
      <c r="UNX30" s="80"/>
      <c r="UNY30" s="80"/>
      <c r="UNZ30" s="80"/>
      <c r="UOA30" s="80"/>
      <c r="UOB30" s="80"/>
      <c r="UOC30" s="80"/>
      <c r="UOD30" s="80"/>
      <c r="UOE30" s="80"/>
      <c r="UOF30" s="80"/>
      <c r="UOG30" s="80"/>
      <c r="UOH30" s="80"/>
      <c r="UOI30" s="80"/>
      <c r="UOJ30" s="80"/>
      <c r="UOK30" s="80"/>
      <c r="UOL30" s="80"/>
      <c r="UOM30" s="80"/>
      <c r="UON30" s="80"/>
      <c r="UOO30" s="80"/>
      <c r="UOP30" s="80"/>
      <c r="UOQ30" s="80"/>
      <c r="UOR30" s="80"/>
      <c r="UOS30" s="80"/>
      <c r="UOT30" s="80"/>
      <c r="UOU30" s="80"/>
      <c r="UOV30" s="80"/>
      <c r="UOW30" s="80"/>
      <c r="UOX30" s="80"/>
      <c r="UOY30" s="80"/>
      <c r="UOZ30" s="80"/>
      <c r="UPA30" s="80"/>
      <c r="UPB30" s="80"/>
      <c r="UPC30" s="80"/>
      <c r="UPD30" s="80"/>
      <c r="UPE30" s="80"/>
      <c r="UPF30" s="80"/>
      <c r="UPG30" s="80"/>
      <c r="UPH30" s="80"/>
      <c r="UPI30" s="80"/>
      <c r="UPJ30" s="80"/>
      <c r="UPK30" s="80"/>
      <c r="UPL30" s="80"/>
      <c r="UPM30" s="80"/>
      <c r="UPN30" s="80"/>
      <c r="UPO30" s="80"/>
      <c r="UPP30" s="80"/>
      <c r="UPQ30" s="80"/>
      <c r="UPR30" s="80"/>
      <c r="UPS30" s="80"/>
      <c r="UPT30" s="80"/>
      <c r="UPU30" s="80"/>
      <c r="UPV30" s="80"/>
      <c r="UPW30" s="80"/>
      <c r="UPX30" s="80"/>
      <c r="UPY30" s="80"/>
      <c r="UPZ30" s="80"/>
      <c r="UQA30" s="80"/>
      <c r="UQB30" s="80"/>
      <c r="UQC30" s="80"/>
      <c r="UQD30" s="80"/>
      <c r="UQE30" s="80"/>
      <c r="UQF30" s="80"/>
      <c r="UQG30" s="80"/>
      <c r="UQH30" s="80"/>
      <c r="UQI30" s="80"/>
      <c r="UQJ30" s="80"/>
      <c r="UQK30" s="80"/>
      <c r="UQL30" s="80"/>
      <c r="UQM30" s="80"/>
      <c r="UQN30" s="80"/>
      <c r="UQO30" s="80"/>
      <c r="UQP30" s="80"/>
      <c r="UQQ30" s="80"/>
      <c r="UQR30" s="80"/>
      <c r="UQS30" s="80"/>
      <c r="UQT30" s="80"/>
      <c r="UQU30" s="80"/>
      <c r="UQV30" s="80"/>
      <c r="UQW30" s="80"/>
      <c r="UQX30" s="80"/>
      <c r="UQY30" s="80"/>
      <c r="UQZ30" s="80"/>
      <c r="URA30" s="80"/>
      <c r="URB30" s="80"/>
      <c r="URC30" s="80"/>
      <c r="URD30" s="80"/>
      <c r="URE30" s="80"/>
      <c r="URF30" s="80"/>
      <c r="URG30" s="80"/>
      <c r="URH30" s="80"/>
      <c r="URI30" s="80"/>
      <c r="URJ30" s="80"/>
      <c r="URK30" s="80"/>
      <c r="URL30" s="80"/>
      <c r="URM30" s="80"/>
      <c r="URN30" s="80"/>
      <c r="URO30" s="80"/>
      <c r="URP30" s="80"/>
      <c r="URQ30" s="80"/>
      <c r="URR30" s="80"/>
      <c r="URS30" s="80"/>
      <c r="URT30" s="80"/>
      <c r="URU30" s="80"/>
      <c r="URV30" s="80"/>
      <c r="URW30" s="80"/>
      <c r="URX30" s="80"/>
      <c r="URY30" s="80"/>
      <c r="URZ30" s="80"/>
      <c r="USA30" s="80"/>
      <c r="USB30" s="80"/>
      <c r="USC30" s="80"/>
      <c r="USD30" s="80"/>
      <c r="USE30" s="80"/>
      <c r="USF30" s="80"/>
      <c r="USG30" s="80"/>
      <c r="USH30" s="80"/>
      <c r="USI30" s="80"/>
      <c r="USJ30" s="80"/>
      <c r="USK30" s="80"/>
      <c r="USL30" s="80"/>
      <c r="USM30" s="80"/>
      <c r="USN30" s="80"/>
      <c r="USO30" s="80"/>
      <c r="USP30" s="80"/>
      <c r="USQ30" s="80"/>
      <c r="USR30" s="80"/>
      <c r="USS30" s="80"/>
      <c r="UST30" s="80"/>
      <c r="USU30" s="80"/>
      <c r="USV30" s="80"/>
      <c r="USW30" s="80"/>
      <c r="USX30" s="80"/>
      <c r="USY30" s="80"/>
      <c r="USZ30" s="80"/>
      <c r="UTA30" s="80"/>
      <c r="UTB30" s="80"/>
      <c r="UTC30" s="80"/>
      <c r="UTD30" s="80"/>
      <c r="UTE30" s="80"/>
      <c r="UTF30" s="80"/>
      <c r="UTG30" s="80"/>
      <c r="UTH30" s="80"/>
      <c r="UTI30" s="80"/>
      <c r="UTJ30" s="80"/>
      <c r="UTK30" s="80"/>
      <c r="UTL30" s="80"/>
      <c r="UTM30" s="80"/>
      <c r="UTN30" s="80"/>
      <c r="UTO30" s="80"/>
      <c r="UTP30" s="80"/>
      <c r="UTQ30" s="80"/>
      <c r="UTR30" s="80"/>
      <c r="UTS30" s="80"/>
      <c r="UTT30" s="80"/>
      <c r="UTU30" s="80"/>
      <c r="UTV30" s="80"/>
      <c r="UTW30" s="80"/>
      <c r="UTX30" s="80"/>
      <c r="UTY30" s="80"/>
      <c r="UTZ30" s="80"/>
      <c r="UUA30" s="80"/>
      <c r="UUB30" s="80"/>
      <c r="UUC30" s="80"/>
      <c r="UUD30" s="80"/>
      <c r="UUE30" s="80"/>
      <c r="UUF30" s="80"/>
      <c r="UUG30" s="80"/>
      <c r="UUH30" s="80"/>
      <c r="UUI30" s="80"/>
      <c r="UUJ30" s="80"/>
      <c r="UUK30" s="80"/>
      <c r="UUL30" s="80"/>
      <c r="UUM30" s="80"/>
      <c r="UUN30" s="80"/>
      <c r="UUO30" s="80"/>
      <c r="UUP30" s="80"/>
      <c r="UUQ30" s="80"/>
      <c r="UUR30" s="80"/>
      <c r="UUS30" s="80"/>
      <c r="UUT30" s="80"/>
      <c r="UUU30" s="80"/>
      <c r="UUV30" s="80"/>
      <c r="UUW30" s="80"/>
      <c r="UUX30" s="80"/>
      <c r="UUY30" s="80"/>
      <c r="UUZ30" s="80"/>
      <c r="UVA30" s="80"/>
      <c r="UVB30" s="80"/>
      <c r="UVC30" s="80"/>
      <c r="UVD30" s="80"/>
      <c r="UVE30" s="80"/>
      <c r="UVF30" s="80"/>
      <c r="UVG30" s="80"/>
      <c r="UVH30" s="80"/>
      <c r="UVI30" s="80"/>
      <c r="UVJ30" s="80"/>
      <c r="UVK30" s="80"/>
      <c r="UVL30" s="80"/>
      <c r="UVM30" s="80"/>
      <c r="UVN30" s="80"/>
      <c r="UVO30" s="80"/>
      <c r="UVP30" s="80"/>
      <c r="UVQ30" s="80"/>
      <c r="UVR30" s="80"/>
      <c r="UVS30" s="80"/>
      <c r="UVT30" s="80"/>
      <c r="UVU30" s="80"/>
      <c r="UVV30" s="80"/>
      <c r="UVW30" s="80"/>
      <c r="UVX30" s="80"/>
      <c r="UVY30" s="80"/>
      <c r="UVZ30" s="80"/>
      <c r="UWA30" s="80"/>
      <c r="UWB30" s="80"/>
      <c r="UWC30" s="80"/>
      <c r="UWD30" s="80"/>
      <c r="UWE30" s="80"/>
      <c r="UWF30" s="80"/>
      <c r="UWG30" s="80"/>
      <c r="UWH30" s="80"/>
      <c r="UWI30" s="80"/>
      <c r="UWJ30" s="80"/>
      <c r="UWK30" s="80"/>
      <c r="UWL30" s="80"/>
      <c r="UWM30" s="80"/>
      <c r="UWN30" s="80"/>
      <c r="UWO30" s="80"/>
      <c r="UWP30" s="80"/>
      <c r="UWQ30" s="80"/>
      <c r="UWR30" s="80"/>
      <c r="UWS30" s="80"/>
      <c r="UWT30" s="80"/>
      <c r="UWU30" s="80"/>
      <c r="UWV30" s="80"/>
      <c r="UWW30" s="80"/>
      <c r="UWX30" s="80"/>
      <c r="UWY30" s="80"/>
      <c r="UWZ30" s="80"/>
      <c r="UXA30" s="80"/>
      <c r="UXB30" s="80"/>
      <c r="UXC30" s="80"/>
      <c r="UXD30" s="80"/>
      <c r="UXE30" s="80"/>
      <c r="UXF30" s="80"/>
      <c r="UXG30" s="80"/>
      <c r="UXH30" s="80"/>
      <c r="UXI30" s="80"/>
      <c r="UXJ30" s="80"/>
      <c r="UXK30" s="80"/>
      <c r="UXL30" s="80"/>
      <c r="UXM30" s="80"/>
      <c r="UXN30" s="80"/>
      <c r="UXO30" s="80"/>
      <c r="UXP30" s="80"/>
      <c r="UXQ30" s="80"/>
      <c r="UXR30" s="80"/>
      <c r="UXS30" s="80"/>
      <c r="UXT30" s="80"/>
      <c r="UXU30" s="80"/>
      <c r="UXV30" s="80"/>
      <c r="UXW30" s="80"/>
      <c r="UXX30" s="80"/>
      <c r="UXY30" s="80"/>
      <c r="UXZ30" s="80"/>
      <c r="UYA30" s="80"/>
      <c r="UYB30" s="80"/>
      <c r="UYC30" s="80"/>
      <c r="UYD30" s="80"/>
      <c r="UYE30" s="80"/>
      <c r="UYF30" s="80"/>
      <c r="UYG30" s="80"/>
      <c r="UYH30" s="80"/>
      <c r="UYI30" s="80"/>
      <c r="UYJ30" s="80"/>
      <c r="UYK30" s="80"/>
      <c r="UYL30" s="80"/>
      <c r="UYM30" s="80"/>
      <c r="UYN30" s="80"/>
      <c r="UYO30" s="80"/>
      <c r="UYP30" s="80"/>
      <c r="UYQ30" s="80"/>
      <c r="UYR30" s="80"/>
      <c r="UYS30" s="80"/>
      <c r="UYT30" s="80"/>
      <c r="UYU30" s="80"/>
      <c r="UYV30" s="80"/>
      <c r="UYW30" s="80"/>
      <c r="UYX30" s="80"/>
      <c r="UYY30" s="80"/>
      <c r="UYZ30" s="80"/>
      <c r="UZA30" s="80"/>
      <c r="UZB30" s="80"/>
      <c r="UZC30" s="80"/>
      <c r="UZD30" s="80"/>
      <c r="UZE30" s="80"/>
      <c r="UZF30" s="80"/>
      <c r="UZG30" s="80"/>
      <c r="UZH30" s="80"/>
      <c r="UZI30" s="80"/>
      <c r="UZJ30" s="80"/>
      <c r="UZK30" s="80"/>
      <c r="UZL30" s="80"/>
      <c r="UZM30" s="80"/>
      <c r="UZN30" s="80"/>
      <c r="UZO30" s="80"/>
      <c r="UZP30" s="80"/>
      <c r="UZQ30" s="80"/>
      <c r="UZR30" s="80"/>
      <c r="UZS30" s="80"/>
      <c r="UZT30" s="80"/>
      <c r="UZU30" s="80"/>
      <c r="UZV30" s="80"/>
      <c r="UZW30" s="80"/>
      <c r="UZX30" s="80"/>
      <c r="UZY30" s="80"/>
      <c r="UZZ30" s="80"/>
      <c r="VAA30" s="80"/>
      <c r="VAB30" s="80"/>
      <c r="VAC30" s="80"/>
      <c r="VAD30" s="80"/>
      <c r="VAE30" s="80"/>
      <c r="VAF30" s="80"/>
      <c r="VAG30" s="80"/>
      <c r="VAH30" s="80"/>
      <c r="VAI30" s="80"/>
      <c r="VAJ30" s="80"/>
      <c r="VAK30" s="80"/>
      <c r="VAL30" s="80"/>
      <c r="VAM30" s="80"/>
      <c r="VAN30" s="80"/>
      <c r="VAO30" s="80"/>
      <c r="VAP30" s="80"/>
      <c r="VAQ30" s="80"/>
      <c r="VAR30" s="80"/>
      <c r="VAS30" s="80"/>
      <c r="VAT30" s="80"/>
      <c r="VAU30" s="80"/>
      <c r="VAV30" s="80"/>
      <c r="VAW30" s="80"/>
      <c r="VAX30" s="80"/>
      <c r="VAY30" s="80"/>
      <c r="VAZ30" s="80"/>
      <c r="VBA30" s="80"/>
      <c r="VBB30" s="80"/>
      <c r="VBC30" s="80"/>
      <c r="VBD30" s="80"/>
      <c r="VBE30" s="80"/>
      <c r="VBF30" s="80"/>
      <c r="VBG30" s="80"/>
      <c r="VBH30" s="80"/>
      <c r="VBI30" s="80"/>
      <c r="VBJ30" s="80"/>
      <c r="VBK30" s="80"/>
      <c r="VBL30" s="80"/>
      <c r="VBM30" s="80"/>
      <c r="VBN30" s="80"/>
      <c r="VBO30" s="80"/>
      <c r="VBP30" s="80"/>
      <c r="VBQ30" s="80"/>
      <c r="VBR30" s="80"/>
      <c r="VBS30" s="80"/>
      <c r="VBT30" s="80"/>
      <c r="VBU30" s="80"/>
      <c r="VBV30" s="80"/>
      <c r="VBW30" s="80"/>
      <c r="VBX30" s="80"/>
      <c r="VBY30" s="80"/>
      <c r="VBZ30" s="80"/>
      <c r="VCA30" s="80"/>
      <c r="VCB30" s="80"/>
      <c r="VCC30" s="80"/>
      <c r="VCD30" s="80"/>
      <c r="VCE30" s="80"/>
      <c r="VCF30" s="80"/>
      <c r="VCG30" s="80"/>
      <c r="VCH30" s="80"/>
      <c r="VCI30" s="80"/>
      <c r="VCJ30" s="80"/>
      <c r="VCK30" s="80"/>
      <c r="VCL30" s="80"/>
      <c r="VCM30" s="80"/>
      <c r="VCN30" s="80"/>
      <c r="VCO30" s="80"/>
      <c r="VCP30" s="80"/>
      <c r="VCQ30" s="80"/>
      <c r="VCR30" s="80"/>
      <c r="VCS30" s="80"/>
      <c r="VCT30" s="80"/>
      <c r="VCU30" s="80"/>
      <c r="VCV30" s="80"/>
      <c r="VCW30" s="80"/>
      <c r="VCX30" s="80"/>
      <c r="VCY30" s="80"/>
      <c r="VCZ30" s="80"/>
      <c r="VDA30" s="80"/>
      <c r="VDB30" s="80"/>
      <c r="VDC30" s="80"/>
      <c r="VDD30" s="80"/>
      <c r="VDE30" s="80"/>
      <c r="VDF30" s="80"/>
      <c r="VDG30" s="80"/>
      <c r="VDH30" s="80"/>
      <c r="VDI30" s="80"/>
      <c r="VDJ30" s="80"/>
      <c r="VDK30" s="80"/>
      <c r="VDL30" s="80"/>
      <c r="VDM30" s="80"/>
      <c r="VDN30" s="80"/>
      <c r="VDO30" s="80"/>
      <c r="VDP30" s="80"/>
      <c r="VDQ30" s="80"/>
      <c r="VDR30" s="80"/>
      <c r="VDS30" s="80"/>
      <c r="VDT30" s="80"/>
      <c r="VDU30" s="80"/>
      <c r="VDV30" s="80"/>
      <c r="VDW30" s="80"/>
      <c r="VDX30" s="80"/>
      <c r="VDY30" s="80"/>
      <c r="VDZ30" s="80"/>
      <c r="VEA30" s="80"/>
      <c r="VEB30" s="80"/>
      <c r="VEC30" s="80"/>
      <c r="VED30" s="80"/>
      <c r="VEE30" s="80"/>
      <c r="VEF30" s="80"/>
      <c r="VEG30" s="80"/>
      <c r="VEH30" s="80"/>
      <c r="VEI30" s="80"/>
      <c r="VEJ30" s="80"/>
      <c r="VEK30" s="80"/>
      <c r="VEL30" s="80"/>
      <c r="VEM30" s="80"/>
      <c r="VEN30" s="80"/>
      <c r="VEO30" s="80"/>
      <c r="VEP30" s="80"/>
      <c r="VEQ30" s="80"/>
      <c r="VER30" s="80"/>
      <c r="VES30" s="80"/>
      <c r="VET30" s="80"/>
      <c r="VEU30" s="80"/>
      <c r="VEV30" s="80"/>
      <c r="VEW30" s="80"/>
      <c r="VEX30" s="80"/>
      <c r="VEY30" s="80"/>
      <c r="VEZ30" s="80"/>
      <c r="VFA30" s="80"/>
      <c r="VFB30" s="80"/>
      <c r="VFC30" s="80"/>
      <c r="VFD30" s="80"/>
      <c r="VFE30" s="80"/>
      <c r="VFF30" s="80"/>
      <c r="VFG30" s="80"/>
      <c r="VFH30" s="80"/>
      <c r="VFI30" s="80"/>
      <c r="VFJ30" s="80"/>
      <c r="VFK30" s="80"/>
      <c r="VFL30" s="80"/>
      <c r="VFM30" s="80"/>
      <c r="VFN30" s="80"/>
      <c r="VFO30" s="80"/>
      <c r="VFP30" s="80"/>
      <c r="VFQ30" s="80"/>
      <c r="VFR30" s="80"/>
      <c r="VFS30" s="80"/>
      <c r="VFT30" s="80"/>
      <c r="VFU30" s="80"/>
      <c r="VFV30" s="80"/>
      <c r="VFW30" s="80"/>
      <c r="VFX30" s="80"/>
      <c r="VFY30" s="80"/>
      <c r="VFZ30" s="80"/>
      <c r="VGA30" s="80"/>
      <c r="VGB30" s="80"/>
      <c r="VGC30" s="80"/>
      <c r="VGD30" s="80"/>
      <c r="VGE30" s="80"/>
      <c r="VGF30" s="80"/>
      <c r="VGG30" s="80"/>
      <c r="VGH30" s="80"/>
      <c r="VGI30" s="80"/>
      <c r="VGJ30" s="80"/>
      <c r="VGK30" s="80"/>
      <c r="VGL30" s="80"/>
      <c r="VGM30" s="80"/>
      <c r="VGN30" s="80"/>
      <c r="VGO30" s="80"/>
      <c r="VGP30" s="80"/>
      <c r="VGQ30" s="80"/>
      <c r="VGR30" s="80"/>
      <c r="VGS30" s="80"/>
      <c r="VGT30" s="80"/>
      <c r="VGU30" s="80"/>
      <c r="VGV30" s="80"/>
      <c r="VGW30" s="80"/>
      <c r="VGX30" s="80"/>
      <c r="VGY30" s="80"/>
      <c r="VGZ30" s="80"/>
      <c r="VHA30" s="80"/>
      <c r="VHB30" s="80"/>
      <c r="VHC30" s="80"/>
      <c r="VHD30" s="80"/>
      <c r="VHE30" s="80"/>
      <c r="VHF30" s="80"/>
      <c r="VHG30" s="80"/>
      <c r="VHH30" s="80"/>
      <c r="VHI30" s="80"/>
      <c r="VHJ30" s="80"/>
      <c r="VHK30" s="80"/>
      <c r="VHL30" s="80"/>
      <c r="VHM30" s="80"/>
      <c r="VHN30" s="80"/>
      <c r="VHO30" s="80"/>
      <c r="VHP30" s="80"/>
      <c r="VHQ30" s="80"/>
      <c r="VHR30" s="80"/>
      <c r="VHS30" s="80"/>
      <c r="VHT30" s="80"/>
      <c r="VHU30" s="80"/>
      <c r="VHV30" s="80"/>
      <c r="VHW30" s="80"/>
      <c r="VHX30" s="80"/>
      <c r="VHY30" s="80"/>
      <c r="VHZ30" s="80"/>
      <c r="VIA30" s="80"/>
      <c r="VIB30" s="80"/>
      <c r="VIC30" s="80"/>
      <c r="VID30" s="80"/>
      <c r="VIE30" s="80"/>
      <c r="VIF30" s="80"/>
      <c r="VIG30" s="80"/>
      <c r="VIH30" s="80"/>
      <c r="VII30" s="80"/>
      <c r="VIJ30" s="80"/>
      <c r="VIK30" s="80"/>
      <c r="VIL30" s="80"/>
      <c r="VIM30" s="80"/>
      <c r="VIN30" s="80"/>
      <c r="VIO30" s="80"/>
      <c r="VIP30" s="80"/>
      <c r="VIQ30" s="80"/>
      <c r="VIR30" s="80"/>
      <c r="VIS30" s="80"/>
      <c r="VIT30" s="80"/>
      <c r="VIU30" s="80"/>
      <c r="VIV30" s="80"/>
      <c r="VIW30" s="80"/>
      <c r="VIX30" s="80"/>
      <c r="VIY30" s="80"/>
      <c r="VIZ30" s="80"/>
      <c r="VJA30" s="80"/>
      <c r="VJB30" s="80"/>
      <c r="VJC30" s="80"/>
      <c r="VJD30" s="80"/>
      <c r="VJE30" s="80"/>
      <c r="VJF30" s="80"/>
      <c r="VJG30" s="80"/>
      <c r="VJH30" s="80"/>
      <c r="VJI30" s="80"/>
      <c r="VJJ30" s="80"/>
      <c r="VJK30" s="80"/>
      <c r="VJL30" s="80"/>
      <c r="VJM30" s="80"/>
      <c r="VJN30" s="80"/>
      <c r="VJO30" s="80"/>
      <c r="VJP30" s="80"/>
      <c r="VJQ30" s="80"/>
      <c r="VJR30" s="80"/>
      <c r="VJS30" s="80"/>
      <c r="VJT30" s="80"/>
      <c r="VJU30" s="80"/>
      <c r="VJV30" s="80"/>
      <c r="VJW30" s="80"/>
      <c r="VJX30" s="80"/>
      <c r="VJY30" s="80"/>
      <c r="VJZ30" s="80"/>
      <c r="VKA30" s="80"/>
      <c r="VKB30" s="80"/>
      <c r="VKC30" s="80"/>
      <c r="VKD30" s="80"/>
      <c r="VKE30" s="80"/>
      <c r="VKF30" s="80"/>
      <c r="VKG30" s="80"/>
      <c r="VKH30" s="80"/>
      <c r="VKI30" s="80"/>
      <c r="VKJ30" s="80"/>
      <c r="VKK30" s="80"/>
      <c r="VKL30" s="80"/>
      <c r="VKM30" s="80"/>
      <c r="VKN30" s="80"/>
      <c r="VKO30" s="80"/>
      <c r="VKP30" s="80"/>
      <c r="VKQ30" s="80"/>
      <c r="VKR30" s="80"/>
      <c r="VKS30" s="80"/>
      <c r="VKT30" s="80"/>
      <c r="VKU30" s="80"/>
      <c r="VKV30" s="80"/>
      <c r="VKW30" s="80"/>
      <c r="VKX30" s="80"/>
      <c r="VKY30" s="80"/>
      <c r="VKZ30" s="80"/>
      <c r="VLA30" s="80"/>
      <c r="VLB30" s="80"/>
      <c r="VLC30" s="80"/>
      <c r="VLD30" s="80"/>
      <c r="VLE30" s="80"/>
      <c r="VLF30" s="80"/>
      <c r="VLG30" s="80"/>
      <c r="VLH30" s="80"/>
      <c r="VLI30" s="80"/>
      <c r="VLJ30" s="80"/>
      <c r="VLK30" s="80"/>
      <c r="VLL30" s="80"/>
      <c r="VLM30" s="80"/>
      <c r="VLN30" s="80"/>
      <c r="VLO30" s="80"/>
      <c r="VLP30" s="80"/>
      <c r="VLQ30" s="80"/>
      <c r="VLR30" s="80"/>
      <c r="VLS30" s="80"/>
      <c r="VLT30" s="80"/>
      <c r="VLU30" s="80"/>
      <c r="VLV30" s="80"/>
      <c r="VLW30" s="80"/>
      <c r="VLX30" s="80"/>
      <c r="VLY30" s="80"/>
      <c r="VLZ30" s="80"/>
      <c r="VMA30" s="80"/>
      <c r="VMB30" s="80"/>
      <c r="VMC30" s="80"/>
      <c r="VMD30" s="80"/>
      <c r="VME30" s="80"/>
      <c r="VMF30" s="80"/>
      <c r="VMG30" s="80"/>
      <c r="VMH30" s="80"/>
      <c r="VMI30" s="80"/>
      <c r="VMJ30" s="80"/>
      <c r="VMK30" s="80"/>
      <c r="VML30" s="80"/>
      <c r="VMM30" s="80"/>
      <c r="VMN30" s="80"/>
      <c r="VMO30" s="80"/>
      <c r="VMP30" s="80"/>
      <c r="VMQ30" s="80"/>
      <c r="VMR30" s="80"/>
      <c r="VMS30" s="80"/>
      <c r="VMT30" s="80"/>
      <c r="VMU30" s="80"/>
      <c r="VMV30" s="80"/>
      <c r="VMW30" s="80"/>
      <c r="VMX30" s="80"/>
      <c r="VMY30" s="80"/>
      <c r="VMZ30" s="80"/>
      <c r="VNA30" s="80"/>
      <c r="VNB30" s="80"/>
      <c r="VNC30" s="80"/>
      <c r="VND30" s="80"/>
      <c r="VNE30" s="80"/>
      <c r="VNF30" s="80"/>
      <c r="VNG30" s="80"/>
      <c r="VNH30" s="80"/>
      <c r="VNI30" s="80"/>
      <c r="VNJ30" s="80"/>
      <c r="VNK30" s="80"/>
      <c r="VNL30" s="80"/>
      <c r="VNM30" s="80"/>
      <c r="VNN30" s="80"/>
      <c r="VNO30" s="80"/>
      <c r="VNP30" s="80"/>
      <c r="VNQ30" s="80"/>
      <c r="VNR30" s="80"/>
      <c r="VNS30" s="80"/>
      <c r="VNT30" s="80"/>
      <c r="VNU30" s="80"/>
      <c r="VNV30" s="80"/>
      <c r="VNW30" s="80"/>
      <c r="VNX30" s="80"/>
      <c r="VNY30" s="80"/>
      <c r="VNZ30" s="80"/>
      <c r="VOA30" s="80"/>
      <c r="VOB30" s="80"/>
      <c r="VOC30" s="80"/>
      <c r="VOD30" s="80"/>
      <c r="VOE30" s="80"/>
      <c r="VOF30" s="80"/>
      <c r="VOG30" s="80"/>
      <c r="VOH30" s="80"/>
      <c r="VOI30" s="80"/>
      <c r="VOJ30" s="80"/>
      <c r="VOK30" s="80"/>
      <c r="VOL30" s="80"/>
      <c r="VOM30" s="80"/>
      <c r="VON30" s="80"/>
      <c r="VOO30" s="80"/>
      <c r="VOP30" s="80"/>
      <c r="VOQ30" s="80"/>
      <c r="VOR30" s="80"/>
      <c r="VOS30" s="80"/>
      <c r="VOT30" s="80"/>
      <c r="VOU30" s="80"/>
      <c r="VOV30" s="80"/>
      <c r="VOW30" s="80"/>
      <c r="VOX30" s="80"/>
      <c r="VOY30" s="80"/>
      <c r="VOZ30" s="80"/>
      <c r="VPA30" s="80"/>
      <c r="VPB30" s="80"/>
      <c r="VPC30" s="80"/>
      <c r="VPD30" s="80"/>
      <c r="VPE30" s="80"/>
      <c r="VPF30" s="80"/>
      <c r="VPG30" s="80"/>
      <c r="VPH30" s="80"/>
      <c r="VPI30" s="80"/>
      <c r="VPJ30" s="80"/>
      <c r="VPK30" s="80"/>
      <c r="VPL30" s="80"/>
      <c r="VPM30" s="80"/>
      <c r="VPN30" s="80"/>
      <c r="VPO30" s="80"/>
      <c r="VPP30" s="80"/>
      <c r="VPQ30" s="80"/>
      <c r="VPR30" s="80"/>
      <c r="VPS30" s="80"/>
      <c r="VPT30" s="80"/>
      <c r="VPU30" s="80"/>
      <c r="VPV30" s="80"/>
      <c r="VPW30" s="80"/>
      <c r="VPX30" s="80"/>
      <c r="VPY30" s="80"/>
      <c r="VPZ30" s="80"/>
      <c r="VQA30" s="80"/>
      <c r="VQB30" s="80"/>
      <c r="VQC30" s="80"/>
      <c r="VQD30" s="80"/>
      <c r="VQE30" s="80"/>
      <c r="VQF30" s="80"/>
      <c r="VQG30" s="80"/>
      <c r="VQH30" s="80"/>
      <c r="VQI30" s="80"/>
      <c r="VQJ30" s="80"/>
      <c r="VQK30" s="80"/>
      <c r="VQL30" s="80"/>
      <c r="VQM30" s="80"/>
      <c r="VQN30" s="80"/>
      <c r="VQO30" s="80"/>
      <c r="VQP30" s="80"/>
      <c r="VQQ30" s="80"/>
      <c r="VQR30" s="80"/>
      <c r="VQS30" s="80"/>
      <c r="VQT30" s="80"/>
      <c r="VQU30" s="80"/>
      <c r="VQV30" s="80"/>
      <c r="VQW30" s="80"/>
      <c r="VQX30" s="80"/>
      <c r="VQY30" s="80"/>
      <c r="VQZ30" s="80"/>
      <c r="VRA30" s="80"/>
      <c r="VRB30" s="80"/>
      <c r="VRC30" s="80"/>
      <c r="VRD30" s="80"/>
      <c r="VRE30" s="80"/>
      <c r="VRF30" s="80"/>
      <c r="VRG30" s="80"/>
      <c r="VRH30" s="80"/>
      <c r="VRI30" s="80"/>
      <c r="VRJ30" s="80"/>
      <c r="VRK30" s="80"/>
      <c r="VRL30" s="80"/>
      <c r="VRM30" s="80"/>
      <c r="VRN30" s="80"/>
      <c r="VRO30" s="80"/>
      <c r="VRP30" s="80"/>
      <c r="VRQ30" s="80"/>
      <c r="VRR30" s="80"/>
      <c r="VRS30" s="80"/>
      <c r="VRT30" s="80"/>
      <c r="VRU30" s="80"/>
      <c r="VRV30" s="80"/>
      <c r="VRW30" s="80"/>
      <c r="VRX30" s="80"/>
      <c r="VRY30" s="80"/>
      <c r="VRZ30" s="80"/>
      <c r="VSA30" s="80"/>
      <c r="VSB30" s="80"/>
      <c r="VSC30" s="80"/>
      <c r="VSD30" s="80"/>
      <c r="VSE30" s="80"/>
      <c r="VSF30" s="80"/>
      <c r="VSG30" s="80"/>
      <c r="VSH30" s="80"/>
      <c r="VSI30" s="80"/>
      <c r="VSJ30" s="80"/>
      <c r="VSK30" s="80"/>
      <c r="VSL30" s="80"/>
      <c r="VSM30" s="80"/>
      <c r="VSN30" s="80"/>
      <c r="VSO30" s="80"/>
      <c r="VSP30" s="80"/>
      <c r="VSQ30" s="80"/>
      <c r="VSR30" s="80"/>
      <c r="VSS30" s="80"/>
      <c r="VST30" s="80"/>
      <c r="VSU30" s="80"/>
      <c r="VSV30" s="80"/>
      <c r="VSW30" s="80"/>
      <c r="VSX30" s="80"/>
      <c r="VSY30" s="80"/>
      <c r="VSZ30" s="80"/>
      <c r="VTA30" s="80"/>
      <c r="VTB30" s="80"/>
      <c r="VTC30" s="80"/>
      <c r="VTD30" s="80"/>
      <c r="VTE30" s="80"/>
      <c r="VTF30" s="80"/>
      <c r="VTG30" s="80"/>
      <c r="VTH30" s="80"/>
      <c r="VTI30" s="80"/>
      <c r="VTJ30" s="80"/>
      <c r="VTK30" s="80"/>
      <c r="VTL30" s="80"/>
      <c r="VTM30" s="80"/>
      <c r="VTN30" s="80"/>
      <c r="VTO30" s="80"/>
      <c r="VTP30" s="80"/>
      <c r="VTQ30" s="80"/>
      <c r="VTR30" s="80"/>
      <c r="VTS30" s="80"/>
      <c r="VTT30" s="80"/>
      <c r="VTU30" s="80"/>
      <c r="VTV30" s="80"/>
      <c r="VTW30" s="80"/>
      <c r="VTX30" s="80"/>
      <c r="VTY30" s="80"/>
      <c r="VTZ30" s="80"/>
      <c r="VUA30" s="80"/>
      <c r="VUB30" s="80"/>
      <c r="VUC30" s="80"/>
      <c r="VUD30" s="80"/>
      <c r="VUE30" s="80"/>
      <c r="VUF30" s="80"/>
      <c r="VUG30" s="80"/>
      <c r="VUH30" s="80"/>
      <c r="VUI30" s="80"/>
      <c r="VUJ30" s="80"/>
      <c r="VUK30" s="80"/>
      <c r="VUL30" s="80"/>
      <c r="VUM30" s="80"/>
      <c r="VUN30" s="80"/>
      <c r="VUO30" s="80"/>
      <c r="VUP30" s="80"/>
      <c r="VUQ30" s="80"/>
      <c r="VUR30" s="80"/>
      <c r="VUS30" s="80"/>
      <c r="VUT30" s="80"/>
      <c r="VUU30" s="80"/>
      <c r="VUV30" s="80"/>
      <c r="VUW30" s="80"/>
      <c r="VUX30" s="80"/>
      <c r="VUY30" s="80"/>
      <c r="VUZ30" s="80"/>
      <c r="VVA30" s="80"/>
      <c r="VVB30" s="80"/>
      <c r="VVC30" s="80"/>
      <c r="VVD30" s="80"/>
      <c r="VVE30" s="80"/>
      <c r="VVF30" s="80"/>
      <c r="VVG30" s="80"/>
      <c r="VVH30" s="80"/>
      <c r="VVI30" s="80"/>
      <c r="VVJ30" s="80"/>
      <c r="VVK30" s="80"/>
      <c r="VVL30" s="80"/>
      <c r="VVM30" s="80"/>
      <c r="VVN30" s="80"/>
      <c r="VVO30" s="80"/>
      <c r="VVP30" s="80"/>
      <c r="VVQ30" s="80"/>
      <c r="VVR30" s="80"/>
      <c r="VVS30" s="80"/>
      <c r="VVT30" s="80"/>
      <c r="VVU30" s="80"/>
      <c r="VVV30" s="80"/>
      <c r="VVW30" s="80"/>
      <c r="VVX30" s="80"/>
      <c r="VVY30" s="80"/>
      <c r="VVZ30" s="80"/>
      <c r="VWA30" s="80"/>
      <c r="VWB30" s="80"/>
      <c r="VWC30" s="80"/>
      <c r="VWD30" s="80"/>
      <c r="VWE30" s="80"/>
      <c r="VWF30" s="80"/>
      <c r="VWG30" s="80"/>
      <c r="VWH30" s="80"/>
      <c r="VWI30" s="80"/>
      <c r="VWJ30" s="80"/>
      <c r="VWK30" s="80"/>
      <c r="VWL30" s="80"/>
      <c r="VWM30" s="80"/>
      <c r="VWN30" s="80"/>
      <c r="VWO30" s="80"/>
      <c r="VWP30" s="80"/>
      <c r="VWQ30" s="80"/>
      <c r="VWR30" s="80"/>
      <c r="VWS30" s="80"/>
      <c r="VWT30" s="80"/>
      <c r="VWU30" s="80"/>
      <c r="VWV30" s="80"/>
      <c r="VWW30" s="80"/>
      <c r="VWX30" s="80"/>
      <c r="VWY30" s="80"/>
      <c r="VWZ30" s="80"/>
      <c r="VXA30" s="80"/>
      <c r="VXB30" s="80"/>
      <c r="VXC30" s="80"/>
      <c r="VXD30" s="80"/>
      <c r="VXE30" s="80"/>
      <c r="VXF30" s="80"/>
      <c r="VXG30" s="80"/>
      <c r="VXH30" s="80"/>
      <c r="VXI30" s="80"/>
      <c r="VXJ30" s="80"/>
      <c r="VXK30" s="80"/>
      <c r="VXL30" s="80"/>
      <c r="VXM30" s="80"/>
      <c r="VXN30" s="80"/>
      <c r="VXO30" s="80"/>
      <c r="VXP30" s="80"/>
      <c r="VXQ30" s="80"/>
      <c r="VXR30" s="80"/>
      <c r="VXS30" s="80"/>
      <c r="VXT30" s="80"/>
      <c r="VXU30" s="80"/>
      <c r="VXV30" s="80"/>
      <c r="VXW30" s="80"/>
      <c r="VXX30" s="80"/>
      <c r="VXY30" s="80"/>
      <c r="VXZ30" s="80"/>
      <c r="VYA30" s="80"/>
      <c r="VYB30" s="80"/>
      <c r="VYC30" s="80"/>
      <c r="VYD30" s="80"/>
      <c r="VYE30" s="80"/>
      <c r="VYF30" s="80"/>
      <c r="VYG30" s="80"/>
      <c r="VYH30" s="80"/>
      <c r="VYI30" s="80"/>
      <c r="VYJ30" s="80"/>
      <c r="VYK30" s="80"/>
      <c r="VYL30" s="80"/>
      <c r="VYM30" s="80"/>
      <c r="VYN30" s="80"/>
      <c r="VYO30" s="80"/>
      <c r="VYP30" s="80"/>
      <c r="VYQ30" s="80"/>
      <c r="VYR30" s="80"/>
      <c r="VYS30" s="80"/>
      <c r="VYT30" s="80"/>
      <c r="VYU30" s="80"/>
      <c r="VYV30" s="80"/>
      <c r="VYW30" s="80"/>
      <c r="VYX30" s="80"/>
      <c r="VYY30" s="80"/>
      <c r="VYZ30" s="80"/>
      <c r="VZA30" s="80"/>
      <c r="VZB30" s="80"/>
      <c r="VZC30" s="80"/>
      <c r="VZD30" s="80"/>
      <c r="VZE30" s="80"/>
      <c r="VZF30" s="80"/>
      <c r="VZG30" s="80"/>
      <c r="VZH30" s="80"/>
      <c r="VZI30" s="80"/>
      <c r="VZJ30" s="80"/>
      <c r="VZK30" s="80"/>
      <c r="VZL30" s="80"/>
      <c r="VZM30" s="80"/>
      <c r="VZN30" s="80"/>
      <c r="VZO30" s="80"/>
      <c r="VZP30" s="80"/>
      <c r="VZQ30" s="80"/>
      <c r="VZR30" s="80"/>
      <c r="VZS30" s="80"/>
      <c r="VZT30" s="80"/>
      <c r="VZU30" s="80"/>
      <c r="VZV30" s="80"/>
      <c r="VZW30" s="80"/>
      <c r="VZX30" s="80"/>
      <c r="VZY30" s="80"/>
      <c r="VZZ30" s="80"/>
      <c r="WAA30" s="80"/>
      <c r="WAB30" s="80"/>
      <c r="WAC30" s="80"/>
      <c r="WAD30" s="80"/>
      <c r="WAE30" s="80"/>
      <c r="WAF30" s="80"/>
      <c r="WAG30" s="80"/>
      <c r="WAH30" s="80"/>
      <c r="WAI30" s="80"/>
      <c r="WAJ30" s="80"/>
      <c r="WAK30" s="80"/>
      <c r="WAL30" s="80"/>
      <c r="WAM30" s="80"/>
      <c r="WAN30" s="80"/>
      <c r="WAO30" s="80"/>
      <c r="WAP30" s="80"/>
      <c r="WAQ30" s="80"/>
      <c r="WAR30" s="80"/>
      <c r="WAS30" s="80"/>
      <c r="WAT30" s="80"/>
      <c r="WAU30" s="80"/>
      <c r="WAV30" s="80"/>
      <c r="WAW30" s="80"/>
      <c r="WAX30" s="80"/>
      <c r="WAY30" s="80"/>
      <c r="WAZ30" s="80"/>
      <c r="WBA30" s="80"/>
      <c r="WBB30" s="80"/>
      <c r="WBC30" s="80"/>
      <c r="WBD30" s="80"/>
      <c r="WBE30" s="80"/>
      <c r="WBF30" s="80"/>
      <c r="WBG30" s="80"/>
      <c r="WBH30" s="80"/>
      <c r="WBI30" s="80"/>
      <c r="WBJ30" s="80"/>
      <c r="WBK30" s="80"/>
      <c r="WBL30" s="80"/>
      <c r="WBM30" s="80"/>
      <c r="WBN30" s="80"/>
      <c r="WBO30" s="80"/>
      <c r="WBP30" s="80"/>
      <c r="WBQ30" s="80"/>
      <c r="WBR30" s="80"/>
      <c r="WBS30" s="80"/>
      <c r="WBT30" s="80"/>
      <c r="WBU30" s="80"/>
      <c r="WBV30" s="80"/>
      <c r="WBW30" s="80"/>
      <c r="WBX30" s="80"/>
      <c r="WBY30" s="80"/>
      <c r="WBZ30" s="80"/>
      <c r="WCA30" s="80"/>
      <c r="WCB30" s="80"/>
      <c r="WCC30" s="80"/>
      <c r="WCD30" s="80"/>
      <c r="WCE30" s="80"/>
      <c r="WCF30" s="80"/>
      <c r="WCG30" s="80"/>
      <c r="WCH30" s="80"/>
      <c r="WCI30" s="80"/>
      <c r="WCJ30" s="80"/>
      <c r="WCK30" s="80"/>
      <c r="WCL30" s="80"/>
      <c r="WCM30" s="80"/>
      <c r="WCN30" s="80"/>
      <c r="WCO30" s="80"/>
      <c r="WCP30" s="80"/>
      <c r="WCQ30" s="80"/>
      <c r="WCR30" s="80"/>
      <c r="WCS30" s="80"/>
      <c r="WCT30" s="80"/>
      <c r="WCU30" s="80"/>
      <c r="WCV30" s="80"/>
      <c r="WCW30" s="80"/>
      <c r="WCX30" s="80"/>
      <c r="WCY30" s="80"/>
      <c r="WCZ30" s="80"/>
      <c r="WDA30" s="80"/>
      <c r="WDB30" s="80"/>
      <c r="WDC30" s="80"/>
      <c r="WDD30" s="80"/>
      <c r="WDE30" s="80"/>
      <c r="WDF30" s="80"/>
      <c r="WDG30" s="80"/>
      <c r="WDH30" s="80"/>
      <c r="WDI30" s="80"/>
      <c r="WDJ30" s="80"/>
      <c r="WDK30" s="80"/>
      <c r="WDL30" s="80"/>
      <c r="WDM30" s="80"/>
      <c r="WDN30" s="80"/>
      <c r="WDO30" s="80"/>
      <c r="WDP30" s="80"/>
      <c r="WDQ30" s="80"/>
      <c r="WDR30" s="80"/>
      <c r="WDS30" s="80"/>
      <c r="WDT30" s="80"/>
      <c r="WDU30" s="80"/>
      <c r="WDV30" s="80"/>
      <c r="WDW30" s="80"/>
      <c r="WDX30" s="80"/>
      <c r="WDY30" s="80"/>
      <c r="WDZ30" s="80"/>
      <c r="WEA30" s="80"/>
      <c r="WEB30" s="80"/>
      <c r="WEC30" s="80"/>
      <c r="WED30" s="80"/>
      <c r="WEE30" s="80"/>
      <c r="WEF30" s="80"/>
      <c r="WEG30" s="80"/>
      <c r="WEH30" s="80"/>
      <c r="WEI30" s="80"/>
      <c r="WEJ30" s="80"/>
      <c r="WEK30" s="80"/>
      <c r="WEL30" s="80"/>
      <c r="WEM30" s="80"/>
      <c r="WEN30" s="80"/>
      <c r="WEO30" s="80"/>
      <c r="WEP30" s="80"/>
      <c r="WEQ30" s="80"/>
      <c r="WER30" s="80"/>
      <c r="WES30" s="80"/>
      <c r="WET30" s="80"/>
      <c r="WEU30" s="80"/>
      <c r="WEV30" s="80"/>
      <c r="WEW30" s="80"/>
      <c r="WEX30" s="80"/>
      <c r="WEY30" s="80"/>
      <c r="WEZ30" s="80"/>
      <c r="WFA30" s="80"/>
      <c r="WFB30" s="80"/>
      <c r="WFC30" s="80"/>
      <c r="WFD30" s="80"/>
      <c r="WFE30" s="80"/>
      <c r="WFF30" s="80"/>
      <c r="WFG30" s="80"/>
      <c r="WFH30" s="80"/>
      <c r="WFI30" s="80"/>
      <c r="WFJ30" s="80"/>
      <c r="WFK30" s="80"/>
      <c r="WFL30" s="80"/>
      <c r="WFM30" s="80"/>
      <c r="WFN30" s="80"/>
      <c r="WFO30" s="80"/>
      <c r="WFP30" s="80"/>
      <c r="WFQ30" s="80"/>
      <c r="WFR30" s="80"/>
      <c r="WFS30" s="80"/>
      <c r="WFT30" s="80"/>
      <c r="WFU30" s="80"/>
      <c r="WFV30" s="80"/>
      <c r="WFW30" s="80"/>
      <c r="WFX30" s="80"/>
      <c r="WFY30" s="80"/>
      <c r="WFZ30" s="80"/>
      <c r="WGA30" s="80"/>
      <c r="WGB30" s="80"/>
      <c r="WGC30" s="80"/>
      <c r="WGD30" s="80"/>
      <c r="WGE30" s="80"/>
      <c r="WGF30" s="80"/>
      <c r="WGG30" s="80"/>
      <c r="WGH30" s="80"/>
      <c r="WGI30" s="80"/>
      <c r="WGJ30" s="80"/>
      <c r="WGK30" s="80"/>
      <c r="WGL30" s="80"/>
      <c r="WGM30" s="80"/>
      <c r="WGN30" s="80"/>
      <c r="WGO30" s="80"/>
      <c r="WGP30" s="80"/>
      <c r="WGQ30" s="80"/>
      <c r="WGR30" s="80"/>
      <c r="WGS30" s="80"/>
      <c r="WGT30" s="80"/>
      <c r="WGU30" s="80"/>
      <c r="WGV30" s="80"/>
      <c r="WGW30" s="80"/>
      <c r="WGX30" s="80"/>
      <c r="WGY30" s="80"/>
      <c r="WGZ30" s="80"/>
      <c r="WHA30" s="80"/>
      <c r="WHB30" s="80"/>
      <c r="WHC30" s="80"/>
      <c r="WHD30" s="80"/>
      <c r="WHE30" s="80"/>
      <c r="WHF30" s="80"/>
      <c r="WHG30" s="80"/>
      <c r="WHH30" s="80"/>
      <c r="WHI30" s="80"/>
      <c r="WHJ30" s="80"/>
      <c r="WHK30" s="80"/>
      <c r="WHL30" s="80"/>
      <c r="WHM30" s="80"/>
      <c r="WHN30" s="80"/>
      <c r="WHO30" s="80"/>
      <c r="WHP30" s="80"/>
      <c r="WHQ30" s="80"/>
      <c r="WHR30" s="80"/>
      <c r="WHS30" s="80"/>
      <c r="WHT30" s="80"/>
      <c r="WHU30" s="80"/>
      <c r="WHV30" s="80"/>
      <c r="WHW30" s="80"/>
      <c r="WHX30" s="80"/>
      <c r="WHY30" s="80"/>
      <c r="WHZ30" s="80"/>
      <c r="WIA30" s="80"/>
      <c r="WIB30" s="80"/>
      <c r="WIC30" s="80"/>
      <c r="WID30" s="80"/>
      <c r="WIE30" s="80"/>
      <c r="WIF30" s="80"/>
      <c r="WIG30" s="80"/>
      <c r="WIH30" s="80"/>
      <c r="WII30" s="80"/>
      <c r="WIJ30" s="80"/>
      <c r="WIK30" s="80"/>
      <c r="WIL30" s="80"/>
      <c r="WIM30" s="80"/>
      <c r="WIN30" s="80"/>
      <c r="WIO30" s="80"/>
      <c r="WIP30" s="80"/>
      <c r="WIQ30" s="80"/>
      <c r="WIR30" s="80"/>
      <c r="WIS30" s="80"/>
      <c r="WIT30" s="80"/>
      <c r="WIU30" s="80"/>
      <c r="WIV30" s="80"/>
      <c r="WIW30" s="80"/>
      <c r="WIX30" s="80"/>
      <c r="WIY30" s="80"/>
      <c r="WIZ30" s="80"/>
      <c r="WJA30" s="80"/>
      <c r="WJB30" s="80"/>
      <c r="WJC30" s="80"/>
      <c r="WJD30" s="80"/>
      <c r="WJE30" s="80"/>
      <c r="WJF30" s="80"/>
      <c r="WJG30" s="80"/>
      <c r="WJH30" s="80"/>
      <c r="WJI30" s="80"/>
      <c r="WJJ30" s="80"/>
      <c r="WJK30" s="80"/>
      <c r="WJL30" s="80"/>
      <c r="WJM30" s="80"/>
      <c r="WJN30" s="80"/>
      <c r="WJO30" s="80"/>
      <c r="WJP30" s="80"/>
      <c r="WJQ30" s="80"/>
      <c r="WJR30" s="80"/>
      <c r="WJS30" s="80"/>
      <c r="WJT30" s="80"/>
      <c r="WJU30" s="80"/>
      <c r="WJV30" s="80"/>
      <c r="WJW30" s="80"/>
      <c r="WJX30" s="80"/>
      <c r="WJY30" s="80"/>
      <c r="WJZ30" s="80"/>
      <c r="WKA30" s="80"/>
      <c r="WKB30" s="80"/>
      <c r="WKC30" s="80"/>
      <c r="WKD30" s="80"/>
      <c r="WKE30" s="80"/>
      <c r="WKF30" s="80"/>
      <c r="WKG30" s="80"/>
      <c r="WKH30" s="80"/>
      <c r="WKI30" s="80"/>
      <c r="WKJ30" s="80"/>
      <c r="WKK30" s="80"/>
      <c r="WKL30" s="80"/>
      <c r="WKM30" s="80"/>
      <c r="WKN30" s="80"/>
      <c r="WKO30" s="80"/>
      <c r="WKP30" s="80"/>
      <c r="WKQ30" s="80"/>
      <c r="WKR30" s="80"/>
      <c r="WKS30" s="80"/>
      <c r="WKT30" s="80"/>
      <c r="WKU30" s="80"/>
      <c r="WKV30" s="80"/>
      <c r="WKW30" s="80"/>
      <c r="WKX30" s="80"/>
      <c r="WKY30" s="80"/>
      <c r="WKZ30" s="80"/>
      <c r="WLA30" s="80"/>
      <c r="WLB30" s="80"/>
      <c r="WLC30" s="80"/>
      <c r="WLD30" s="80"/>
      <c r="WLE30" s="80"/>
      <c r="WLF30" s="80"/>
      <c r="WLG30" s="80"/>
      <c r="WLH30" s="80"/>
      <c r="WLI30" s="80"/>
      <c r="WLJ30" s="80"/>
      <c r="WLK30" s="80"/>
      <c r="WLL30" s="80"/>
      <c r="WLM30" s="80"/>
      <c r="WLN30" s="80"/>
      <c r="WLO30" s="80"/>
      <c r="WLP30" s="80"/>
      <c r="WLQ30" s="80"/>
      <c r="WLR30" s="80"/>
      <c r="WLS30" s="80"/>
      <c r="WLT30" s="80"/>
      <c r="WLU30" s="80"/>
      <c r="WLV30" s="80"/>
      <c r="WLW30" s="80"/>
      <c r="WLX30" s="80"/>
      <c r="WLY30" s="80"/>
      <c r="WLZ30" s="80"/>
      <c r="WMA30" s="80"/>
      <c r="WMB30" s="80"/>
      <c r="WMC30" s="80"/>
      <c r="WMD30" s="80"/>
      <c r="WME30" s="80"/>
      <c r="WMF30" s="80"/>
      <c r="WMG30" s="80"/>
      <c r="WMH30" s="80"/>
      <c r="WMI30" s="80"/>
      <c r="WMJ30" s="80"/>
      <c r="WMK30" s="80"/>
      <c r="WML30" s="80"/>
      <c r="WMM30" s="80"/>
      <c r="WMN30" s="80"/>
      <c r="WMO30" s="80"/>
      <c r="WMP30" s="80"/>
      <c r="WMQ30" s="80"/>
      <c r="WMR30" s="80"/>
      <c r="WMS30" s="80"/>
      <c r="WMT30" s="80"/>
      <c r="WMU30" s="80"/>
      <c r="WMV30" s="80"/>
      <c r="WMW30" s="80"/>
      <c r="WMX30" s="80"/>
      <c r="WMY30" s="80"/>
      <c r="WMZ30" s="80"/>
      <c r="WNA30" s="80"/>
      <c r="WNB30" s="80"/>
      <c r="WNC30" s="80"/>
      <c r="WND30" s="80"/>
      <c r="WNE30" s="80"/>
      <c r="WNF30" s="80"/>
      <c r="WNG30" s="80"/>
      <c r="WNH30" s="80"/>
      <c r="WNI30" s="80"/>
      <c r="WNJ30" s="80"/>
      <c r="WNK30" s="80"/>
      <c r="WNL30" s="80"/>
      <c r="WNM30" s="80"/>
      <c r="WNN30" s="80"/>
      <c r="WNO30" s="80"/>
      <c r="WNP30" s="80"/>
      <c r="WNQ30" s="80"/>
      <c r="WNR30" s="80"/>
      <c r="WNS30" s="80"/>
      <c r="WNT30" s="80"/>
      <c r="WNU30" s="80"/>
      <c r="WNV30" s="80"/>
      <c r="WNW30" s="80"/>
      <c r="WNX30" s="80"/>
      <c r="WNY30" s="80"/>
      <c r="WNZ30" s="80"/>
      <c r="WOA30" s="80"/>
      <c r="WOB30" s="80"/>
      <c r="WOC30" s="80"/>
      <c r="WOD30" s="80"/>
      <c r="WOE30" s="80"/>
      <c r="WOF30" s="80"/>
      <c r="WOG30" s="80"/>
      <c r="WOH30" s="80"/>
      <c r="WOI30" s="80"/>
      <c r="WOJ30" s="80"/>
      <c r="WOK30" s="80"/>
      <c r="WOL30" s="80"/>
      <c r="WOM30" s="80"/>
      <c r="WON30" s="80"/>
      <c r="WOO30" s="80"/>
      <c r="WOP30" s="80"/>
      <c r="WOQ30" s="80"/>
      <c r="WOR30" s="80"/>
      <c r="WOS30" s="80"/>
      <c r="WOT30" s="80"/>
      <c r="WOU30" s="80"/>
      <c r="WOV30" s="80"/>
      <c r="WOW30" s="80"/>
      <c r="WOX30" s="80"/>
      <c r="WOY30" s="80"/>
      <c r="WOZ30" s="80"/>
      <c r="WPA30" s="80"/>
      <c r="WPB30" s="80"/>
      <c r="WPC30" s="80"/>
      <c r="WPD30" s="80"/>
      <c r="WPE30" s="80"/>
      <c r="WPF30" s="80"/>
      <c r="WPG30" s="80"/>
      <c r="WPH30" s="80"/>
      <c r="WPI30" s="80"/>
      <c r="WPJ30" s="80"/>
      <c r="WPK30" s="80"/>
      <c r="WPL30" s="80"/>
      <c r="WPM30" s="80"/>
      <c r="WPN30" s="80"/>
      <c r="WPO30" s="80"/>
      <c r="WPP30" s="80"/>
      <c r="WPQ30" s="80"/>
      <c r="WPR30" s="80"/>
      <c r="WPS30" s="80"/>
      <c r="WPT30" s="80"/>
      <c r="WPU30" s="80"/>
      <c r="WPV30" s="80"/>
      <c r="WPW30" s="80"/>
      <c r="WPX30" s="80"/>
      <c r="WPY30" s="80"/>
      <c r="WPZ30" s="80"/>
      <c r="WQA30" s="80"/>
      <c r="WQB30" s="80"/>
      <c r="WQC30" s="80"/>
      <c r="WQD30" s="80"/>
      <c r="WQE30" s="80"/>
      <c r="WQF30" s="80"/>
      <c r="WQG30" s="80"/>
      <c r="WQH30" s="80"/>
      <c r="WQI30" s="80"/>
      <c r="WQJ30" s="80"/>
      <c r="WQK30" s="80"/>
      <c r="WQL30" s="80"/>
      <c r="WQM30" s="80"/>
      <c r="WQN30" s="80"/>
      <c r="WQO30" s="80"/>
      <c r="WQP30" s="80"/>
      <c r="WQQ30" s="80"/>
      <c r="WQR30" s="80"/>
      <c r="WQS30" s="80"/>
      <c r="WQT30" s="80"/>
      <c r="WQU30" s="80"/>
      <c r="WQV30" s="80"/>
      <c r="WQW30" s="80"/>
      <c r="WQX30" s="80"/>
      <c r="WQY30" s="80"/>
      <c r="WQZ30" s="80"/>
      <c r="WRA30" s="80"/>
      <c r="WRB30" s="80"/>
      <c r="WRC30" s="80"/>
      <c r="WRD30" s="80"/>
      <c r="WRE30" s="80"/>
      <c r="WRF30" s="80"/>
      <c r="WRG30" s="80"/>
      <c r="WRH30" s="80"/>
      <c r="WRI30" s="80"/>
      <c r="WRJ30" s="80"/>
      <c r="WRK30" s="80"/>
      <c r="WRL30" s="80"/>
      <c r="WRM30" s="80"/>
      <c r="WRN30" s="80"/>
      <c r="WRO30" s="80"/>
      <c r="WRP30" s="80"/>
      <c r="WRQ30" s="80"/>
      <c r="WRR30" s="80"/>
      <c r="WRS30" s="80"/>
      <c r="WRT30" s="80"/>
      <c r="WRU30" s="80"/>
      <c r="WRV30" s="80"/>
      <c r="WRW30" s="80"/>
      <c r="WRX30" s="80"/>
      <c r="WRY30" s="80"/>
      <c r="WRZ30" s="80"/>
      <c r="WSA30" s="80"/>
      <c r="WSB30" s="80"/>
      <c r="WSC30" s="80"/>
      <c r="WSD30" s="80"/>
      <c r="WSE30" s="80"/>
      <c r="WSF30" s="80"/>
      <c r="WSG30" s="80"/>
      <c r="WSH30" s="80"/>
      <c r="WSI30" s="80"/>
      <c r="WSJ30" s="80"/>
      <c r="WSK30" s="80"/>
      <c r="WSL30" s="80"/>
      <c r="WSM30" s="80"/>
      <c r="WSN30" s="80"/>
      <c r="WSO30" s="80"/>
      <c r="WSP30" s="80"/>
      <c r="WSQ30" s="80"/>
      <c r="WSR30" s="80"/>
      <c r="WSS30" s="80"/>
      <c r="WST30" s="80"/>
      <c r="WSU30" s="80"/>
      <c r="WSV30" s="80"/>
      <c r="WSW30" s="80"/>
      <c r="WSX30" s="80"/>
      <c r="WSY30" s="80"/>
      <c r="WSZ30" s="80"/>
      <c r="WTA30" s="80"/>
      <c r="WTB30" s="80"/>
      <c r="WTC30" s="80"/>
      <c r="WTD30" s="80"/>
      <c r="WTE30" s="80"/>
      <c r="WTF30" s="80"/>
      <c r="WTG30" s="80"/>
      <c r="WTH30" s="80"/>
      <c r="WTI30" s="80"/>
      <c r="WTJ30" s="80"/>
      <c r="WTK30" s="80"/>
      <c r="WTL30" s="80"/>
      <c r="WTM30" s="80"/>
      <c r="WTN30" s="80"/>
      <c r="WTO30" s="80"/>
      <c r="WTP30" s="80"/>
      <c r="WTQ30" s="80"/>
      <c r="WTR30" s="80"/>
      <c r="WTS30" s="80"/>
      <c r="WTT30" s="80"/>
      <c r="WTU30" s="80"/>
      <c r="WTV30" s="80"/>
      <c r="WTW30" s="80"/>
      <c r="WTX30" s="80"/>
      <c r="WTY30" s="80"/>
      <c r="WTZ30" s="80"/>
      <c r="WUA30" s="80"/>
      <c r="WUB30" s="80"/>
      <c r="WUC30" s="80"/>
      <c r="WUD30" s="80"/>
      <c r="WUE30" s="80"/>
      <c r="WUF30" s="80"/>
      <c r="WUG30" s="80"/>
      <c r="WUH30" s="80"/>
      <c r="WUI30" s="80"/>
      <c r="WUJ30" s="80"/>
      <c r="WUK30" s="80"/>
      <c r="WUL30" s="80"/>
      <c r="WUM30" s="80"/>
      <c r="WUN30" s="80"/>
      <c r="WUO30" s="80"/>
      <c r="WUP30" s="80"/>
      <c r="WUQ30" s="80"/>
      <c r="WUR30" s="80"/>
      <c r="WUS30" s="80"/>
      <c r="WUT30" s="80"/>
      <c r="WUU30" s="80"/>
      <c r="WUV30" s="80"/>
      <c r="WUW30" s="80"/>
      <c r="WUX30" s="80"/>
      <c r="WUY30" s="80"/>
      <c r="WUZ30" s="80"/>
      <c r="WVA30" s="80"/>
      <c r="WVB30" s="80"/>
      <c r="WVC30" s="80"/>
      <c r="WVD30" s="80"/>
      <c r="WVE30" s="80"/>
      <c r="WVF30" s="80"/>
      <c r="WVG30" s="80"/>
      <c r="WVH30" s="80"/>
      <c r="WVI30" s="80"/>
      <c r="WVJ30" s="80"/>
      <c r="WVK30" s="80"/>
      <c r="WVL30" s="80"/>
      <c r="WVM30" s="80"/>
      <c r="WVN30" s="80"/>
      <c r="WVO30" s="80"/>
      <c r="WVP30" s="80"/>
      <c r="WVQ30" s="80"/>
      <c r="WVR30" s="80"/>
      <c r="WVS30" s="80"/>
      <c r="WVT30" s="80"/>
      <c r="WVU30" s="80"/>
      <c r="WVV30" s="80"/>
      <c r="WVW30" s="80"/>
      <c r="WVX30" s="80"/>
      <c r="WVY30" s="80"/>
      <c r="WVZ30" s="80"/>
      <c r="WWA30" s="80"/>
      <c r="WWB30" s="80"/>
      <c r="WWC30" s="80"/>
      <c r="WWD30" s="80"/>
      <c r="WWE30" s="80"/>
      <c r="WWF30" s="80"/>
      <c r="WWG30" s="80"/>
      <c r="WWH30" s="80"/>
      <c r="WWI30" s="80"/>
      <c r="WWJ30" s="80"/>
      <c r="WWK30" s="80"/>
      <c r="WWL30" s="80"/>
      <c r="WWM30" s="80"/>
      <c r="WWN30" s="80"/>
      <c r="WWO30" s="80"/>
      <c r="WWP30" s="80"/>
      <c r="WWQ30" s="80"/>
      <c r="WWR30" s="80"/>
      <c r="WWS30" s="80"/>
      <c r="WWT30" s="80"/>
      <c r="WWU30" s="80"/>
      <c r="WWV30" s="80"/>
      <c r="WWW30" s="80"/>
      <c r="WWX30" s="80"/>
      <c r="WWY30" s="80"/>
      <c r="WWZ30" s="80"/>
      <c r="WXA30" s="80"/>
      <c r="WXB30" s="80"/>
      <c r="WXC30" s="80"/>
      <c r="WXD30" s="80"/>
      <c r="WXE30" s="80"/>
      <c r="WXF30" s="80"/>
      <c r="WXG30" s="80"/>
      <c r="WXH30" s="80"/>
      <c r="WXI30" s="80"/>
      <c r="WXJ30" s="80"/>
      <c r="WXK30" s="80"/>
      <c r="WXL30" s="80"/>
      <c r="WXM30" s="80"/>
      <c r="WXN30" s="80"/>
      <c r="WXO30" s="80"/>
      <c r="WXP30" s="80"/>
      <c r="WXQ30" s="80"/>
      <c r="WXR30" s="80"/>
      <c r="WXS30" s="80"/>
      <c r="WXT30" s="80"/>
      <c r="WXU30" s="80"/>
      <c r="WXV30" s="80"/>
      <c r="WXW30" s="80"/>
      <c r="WXX30" s="80"/>
      <c r="WXY30" s="80"/>
      <c r="WXZ30" s="80"/>
      <c r="WYA30" s="80"/>
      <c r="WYB30" s="80"/>
      <c r="WYC30" s="80"/>
      <c r="WYD30" s="80"/>
      <c r="WYE30" s="80"/>
      <c r="WYF30" s="80"/>
      <c r="WYG30" s="80"/>
      <c r="WYH30" s="80"/>
      <c r="WYI30" s="80"/>
      <c r="WYJ30" s="80"/>
      <c r="WYK30" s="80"/>
      <c r="WYL30" s="80"/>
      <c r="WYM30" s="80"/>
      <c r="WYN30" s="80"/>
      <c r="WYO30" s="80"/>
      <c r="WYP30" s="80"/>
      <c r="WYQ30" s="80"/>
      <c r="WYR30" s="80"/>
      <c r="WYS30" s="80"/>
      <c r="WYT30" s="80"/>
      <c r="WYU30" s="80"/>
      <c r="WYV30" s="80"/>
      <c r="WYW30" s="80"/>
      <c r="WYX30" s="80"/>
      <c r="WYY30" s="80"/>
      <c r="WYZ30" s="80"/>
      <c r="WZA30" s="80"/>
      <c r="WZB30" s="80"/>
      <c r="WZC30" s="80"/>
      <c r="WZD30" s="80"/>
      <c r="WZE30" s="80"/>
      <c r="WZF30" s="80"/>
      <c r="WZG30" s="80"/>
      <c r="WZH30" s="80"/>
      <c r="WZI30" s="80"/>
      <c r="WZJ30" s="80"/>
      <c r="WZK30" s="80"/>
      <c r="WZL30" s="80"/>
      <c r="WZM30" s="80"/>
      <c r="WZN30" s="80"/>
      <c r="WZO30" s="80"/>
      <c r="WZP30" s="80"/>
      <c r="WZQ30" s="80"/>
      <c r="WZR30" s="80"/>
      <c r="WZS30" s="80"/>
      <c r="WZT30" s="80"/>
      <c r="WZU30" s="80"/>
      <c r="WZV30" s="80"/>
      <c r="WZW30" s="80"/>
      <c r="WZX30" s="80"/>
      <c r="WZY30" s="80"/>
      <c r="WZZ30" s="80"/>
      <c r="XAA30" s="80"/>
      <c r="XAB30" s="80"/>
      <c r="XAC30" s="80"/>
      <c r="XAD30" s="80"/>
      <c r="XAE30" s="80"/>
      <c r="XAF30" s="80"/>
      <c r="XAG30" s="80"/>
      <c r="XAH30" s="80"/>
      <c r="XAI30" s="80"/>
      <c r="XAJ30" s="80"/>
      <c r="XAK30" s="80"/>
      <c r="XAL30" s="80"/>
      <c r="XAM30" s="80"/>
      <c r="XAN30" s="80"/>
      <c r="XAO30" s="80"/>
      <c r="XAP30" s="80"/>
      <c r="XAQ30" s="80"/>
      <c r="XAR30" s="80"/>
      <c r="XAS30" s="80"/>
      <c r="XAT30" s="80"/>
      <c r="XAU30" s="80"/>
      <c r="XAV30" s="80"/>
      <c r="XAW30" s="80"/>
      <c r="XAX30" s="80"/>
      <c r="XAY30" s="80"/>
      <c r="XAZ30" s="80"/>
      <c r="XBA30" s="80"/>
      <c r="XBB30" s="80"/>
      <c r="XBC30" s="80"/>
      <c r="XBD30" s="80"/>
      <c r="XBE30" s="80"/>
      <c r="XBF30" s="80"/>
      <c r="XBG30" s="80"/>
      <c r="XBH30" s="80"/>
      <c r="XBI30" s="80"/>
      <c r="XBJ30" s="80"/>
      <c r="XBK30" s="80"/>
      <c r="XBL30" s="80"/>
      <c r="XBM30" s="80"/>
      <c r="XBN30" s="80"/>
      <c r="XBO30" s="80"/>
      <c r="XBP30" s="80"/>
      <c r="XBQ30" s="80"/>
      <c r="XBR30" s="80"/>
      <c r="XBS30" s="80"/>
      <c r="XBT30" s="80"/>
      <c r="XBU30" s="80"/>
      <c r="XBV30" s="80"/>
      <c r="XBW30" s="80"/>
      <c r="XBX30" s="80"/>
      <c r="XBY30" s="80"/>
      <c r="XBZ30" s="80"/>
      <c r="XCA30" s="80"/>
      <c r="XCB30" s="80"/>
      <c r="XCC30" s="80"/>
      <c r="XCD30" s="80"/>
      <c r="XCE30" s="80"/>
      <c r="XCF30" s="80"/>
      <c r="XCG30" s="80"/>
      <c r="XCH30" s="80"/>
      <c r="XCI30" s="80"/>
      <c r="XCJ30" s="80"/>
      <c r="XCK30" s="80"/>
      <c r="XCL30" s="80"/>
      <c r="XCM30" s="80"/>
      <c r="XCN30" s="80"/>
      <c r="XCO30" s="80"/>
      <c r="XCP30" s="80"/>
      <c r="XCQ30" s="80"/>
      <c r="XCR30" s="80"/>
      <c r="XCS30" s="80"/>
      <c r="XCT30" s="80"/>
      <c r="XCU30" s="80"/>
      <c r="XCV30" s="80"/>
      <c r="XCW30" s="80"/>
      <c r="XCX30" s="80"/>
      <c r="XCY30" s="80"/>
      <c r="XCZ30" s="80"/>
      <c r="XDA30" s="80"/>
      <c r="XDB30" s="80"/>
      <c r="XDC30" s="80"/>
      <c r="XDD30" s="80"/>
      <c r="XDE30" s="80"/>
      <c r="XDF30" s="80"/>
      <c r="XDG30" s="80"/>
      <c r="XDH30" s="80"/>
      <c r="XDI30" s="80"/>
      <c r="XDJ30" s="80"/>
      <c r="XDK30" s="80"/>
      <c r="XDL30" s="80"/>
      <c r="XDM30" s="80"/>
      <c r="XDN30" s="80"/>
    </row>
    <row r="31" spans="2:16342" s="76" customFormat="1">
      <c r="B31" s="213" t="s">
        <v>341</v>
      </c>
      <c r="C31" s="86">
        <v>33.508276140492519</v>
      </c>
      <c r="D31" s="86">
        <v>33.280790308624177</v>
      </c>
      <c r="E31" s="86">
        <v>35.306558599736434</v>
      </c>
      <c r="F31" s="86">
        <v>35.406558599736428</v>
      </c>
      <c r="G31" s="86">
        <v>35.506558599736422</v>
      </c>
      <c r="H31" s="87">
        <v>35.606558599736417</v>
      </c>
      <c r="I31" s="86">
        <v>44.340766348853769</v>
      </c>
      <c r="J31" s="86">
        <v>41.866008086844786</v>
      </c>
      <c r="K31" s="86">
        <v>44.413868141582896</v>
      </c>
      <c r="L31" s="86">
        <v>45.3086216862554</v>
      </c>
      <c r="M31" s="86">
        <v>45.308621686255393</v>
      </c>
      <c r="N31" s="87">
        <v>45.308621686255393</v>
      </c>
      <c r="O31" s="86" t="s">
        <v>1429</v>
      </c>
      <c r="P31" s="86">
        <v>54.057985966145303</v>
      </c>
      <c r="Q31" s="86">
        <v>54.837134686475551</v>
      </c>
      <c r="R31" s="86">
        <v>54.837134686475551</v>
      </c>
      <c r="S31" s="86">
        <v>54.837134686475551</v>
      </c>
      <c r="T31" s="87">
        <v>54.837134686475565</v>
      </c>
      <c r="U31" s="86">
        <v>36.233842429618129</v>
      </c>
      <c r="V31" s="86">
        <v>33.118363624519574</v>
      </c>
      <c r="W31" s="86">
        <v>32.455584206971992</v>
      </c>
      <c r="X31" s="86">
        <v>33.455584206971977</v>
      </c>
      <c r="Y31" s="86">
        <v>33.543152789502372</v>
      </c>
      <c r="Z31" s="87">
        <v>33.530721372032765</v>
      </c>
      <c r="AA31" s="86">
        <v>35.306408752839182</v>
      </c>
      <c r="AB31" s="86">
        <v>30.562845868968306</v>
      </c>
      <c r="AC31" s="86">
        <v>32.225415620983789</v>
      </c>
      <c r="AD31" s="86">
        <v>32.999999999999993</v>
      </c>
      <c r="AE31" s="86">
        <v>33.5</v>
      </c>
      <c r="AF31" s="87">
        <v>33.5</v>
      </c>
      <c r="AG31" s="86">
        <v>49.298162212632228</v>
      </c>
      <c r="AH31" s="86">
        <v>44.819210663725386</v>
      </c>
      <c r="AI31" s="86">
        <v>48.127289487395302</v>
      </c>
      <c r="AJ31" s="86">
        <v>48.5</v>
      </c>
      <c r="AK31" s="86">
        <v>49</v>
      </c>
      <c r="AL31" s="87">
        <v>49.199999999999996</v>
      </c>
      <c r="AM31" s="86">
        <v>56.530879598845829</v>
      </c>
      <c r="AN31" s="86">
        <v>56.710031683289351</v>
      </c>
      <c r="AO31" s="86">
        <v>59.0977976137778</v>
      </c>
      <c r="AP31" s="86">
        <v>56.699999999999996</v>
      </c>
      <c r="AQ31" s="86">
        <v>56.7</v>
      </c>
      <c r="AR31" s="87">
        <v>56.699999999999996</v>
      </c>
      <c r="AS31" s="86">
        <v>36.239499575780172</v>
      </c>
      <c r="AT31" s="86">
        <v>36.27795643299995</v>
      </c>
      <c r="AU31" s="86">
        <v>36.406132016091576</v>
      </c>
      <c r="AV31" s="86">
        <v>36.406132016091568</v>
      </c>
      <c r="AW31" s="86">
        <v>36.406132016091576</v>
      </c>
      <c r="AX31" s="87">
        <v>36.406132016091568</v>
      </c>
      <c r="AY31" s="86" t="s">
        <v>1429</v>
      </c>
      <c r="AZ31" s="86" t="s">
        <v>1429</v>
      </c>
      <c r="BA31" s="86" t="s">
        <v>1429</v>
      </c>
      <c r="BB31" s="86" t="s">
        <v>1429</v>
      </c>
      <c r="BC31" s="86" t="s">
        <v>1429</v>
      </c>
      <c r="BD31" s="87" t="s">
        <v>1429</v>
      </c>
      <c r="BE31" s="86">
        <v>47.015496999739099</v>
      </c>
      <c r="BF31" s="86">
        <v>43.132305212023503</v>
      </c>
      <c r="BG31" s="86">
        <v>42.83326802483618</v>
      </c>
      <c r="BH31" s="86">
        <v>44.03326802483619</v>
      </c>
      <c r="BI31" s="86">
        <v>44.03326802483619</v>
      </c>
      <c r="BJ31" s="87">
        <v>44.033268024836175</v>
      </c>
      <c r="BK31" s="86">
        <v>83.941900342949367</v>
      </c>
      <c r="BL31" s="86">
        <v>84.602494879910637</v>
      </c>
      <c r="BM31" s="86">
        <v>74.702675916749257</v>
      </c>
      <c r="BN31" s="86">
        <v>68.100780175287852</v>
      </c>
      <c r="BO31" s="86">
        <v>57.999999999999993</v>
      </c>
      <c r="BP31" s="87">
        <v>58.000000000000007</v>
      </c>
      <c r="BQ31" s="86" t="s">
        <v>1429</v>
      </c>
      <c r="BR31" s="86" t="s">
        <v>1429</v>
      </c>
      <c r="BS31" s="86" t="s">
        <v>1429</v>
      </c>
      <c r="BT31" s="86" t="s">
        <v>1429</v>
      </c>
      <c r="BU31" s="86" t="s">
        <v>1429</v>
      </c>
      <c r="BV31" s="87" t="s">
        <v>1429</v>
      </c>
      <c r="BW31" s="86" t="s">
        <v>1429</v>
      </c>
      <c r="BX31" s="86" t="s">
        <v>1429</v>
      </c>
      <c r="BY31" s="86" t="s">
        <v>1429</v>
      </c>
      <c r="BZ31" s="86" t="s">
        <v>1429</v>
      </c>
      <c r="CA31" s="86" t="s">
        <v>1429</v>
      </c>
      <c r="CB31" s="87" t="s">
        <v>1429</v>
      </c>
      <c r="CC31" s="86" t="s">
        <v>1429</v>
      </c>
      <c r="CD31" s="86" t="s">
        <v>1429</v>
      </c>
      <c r="CE31" s="86" t="s">
        <v>1429</v>
      </c>
      <c r="CF31" s="86" t="s">
        <v>1429</v>
      </c>
      <c r="CG31" s="86" t="s">
        <v>1429</v>
      </c>
      <c r="CH31" s="87" t="s">
        <v>1429</v>
      </c>
      <c r="CI31" s="86" t="s">
        <v>1429</v>
      </c>
      <c r="CJ31" s="86" t="s">
        <v>1429</v>
      </c>
      <c r="CK31" s="86" t="s">
        <v>1429</v>
      </c>
      <c r="CL31" s="86" t="s">
        <v>1429</v>
      </c>
      <c r="CM31" s="86" t="s">
        <v>1429</v>
      </c>
      <c r="CN31" s="87" t="s">
        <v>1429</v>
      </c>
      <c r="CO31" s="86" t="s">
        <v>1429</v>
      </c>
      <c r="CP31" s="86" t="s">
        <v>1429</v>
      </c>
      <c r="CQ31" s="86" t="s">
        <v>1429</v>
      </c>
      <c r="CR31" s="86" t="s">
        <v>1429</v>
      </c>
      <c r="CS31" s="86" t="s">
        <v>1429</v>
      </c>
      <c r="CT31" s="87" t="s">
        <v>1429</v>
      </c>
      <c r="CU31" s="86" t="s">
        <v>1429</v>
      </c>
      <c r="CV31" s="86" t="s">
        <v>1429</v>
      </c>
      <c r="CW31" s="86" t="s">
        <v>1429</v>
      </c>
      <c r="CX31" s="86" t="s">
        <v>1429</v>
      </c>
      <c r="CY31" s="86" t="s">
        <v>1429</v>
      </c>
      <c r="CZ31" s="87" t="s">
        <v>1429</v>
      </c>
      <c r="DA31" s="86"/>
      <c r="DB31" s="86"/>
      <c r="DC31" s="86"/>
      <c r="DD31" s="86"/>
      <c r="DE31" s="86"/>
      <c r="DF31" s="87"/>
      <c r="DG31" s="86"/>
      <c r="DH31" s="86"/>
      <c r="DI31" s="86"/>
      <c r="DJ31" s="86"/>
      <c r="DK31" s="86"/>
      <c r="DL31" s="87"/>
      <c r="DM31" s="80"/>
      <c r="DN31" s="80"/>
      <c r="DO31" s="80"/>
      <c r="DP31" s="80"/>
      <c r="DQ31" s="80"/>
      <c r="DR31" s="80"/>
      <c r="DS31" s="80"/>
      <c r="DT31" s="80"/>
      <c r="DU31" s="80"/>
      <c r="DV31" s="80"/>
      <c r="DW31" s="80"/>
      <c r="DX31" s="80"/>
      <c r="DY31" s="80"/>
      <c r="DZ31" s="80"/>
      <c r="EA31" s="80"/>
      <c r="EB31" s="80"/>
      <c r="EC31" s="80"/>
      <c r="ED31" s="80"/>
      <c r="EE31" s="80"/>
      <c r="EF31" s="80"/>
      <c r="EG31" s="80"/>
      <c r="EH31" s="80"/>
      <c r="EI31" s="80"/>
      <c r="EJ31" s="80"/>
      <c r="EK31" s="80"/>
      <c r="EL31" s="80"/>
      <c r="EM31" s="80"/>
      <c r="EN31" s="80"/>
      <c r="EO31" s="80"/>
      <c r="EP31" s="80"/>
      <c r="EQ31" s="80"/>
      <c r="ER31" s="80"/>
      <c r="ES31" s="80"/>
      <c r="ET31" s="80"/>
      <c r="EU31" s="80"/>
      <c r="EV31" s="80"/>
      <c r="EW31" s="80"/>
      <c r="EX31" s="80"/>
      <c r="EY31" s="80"/>
      <c r="EZ31" s="80"/>
      <c r="FA31" s="80"/>
      <c r="FB31" s="80"/>
      <c r="FC31" s="80"/>
      <c r="FD31" s="80"/>
      <c r="FE31" s="80"/>
      <c r="FF31" s="80"/>
      <c r="FG31" s="80"/>
      <c r="FH31" s="80"/>
      <c r="FI31" s="80"/>
      <c r="FJ31" s="80"/>
      <c r="FK31" s="80"/>
      <c r="FL31" s="80"/>
      <c r="FM31" s="80"/>
      <c r="FN31" s="80"/>
      <c r="FO31" s="80"/>
      <c r="FP31" s="80"/>
      <c r="FQ31" s="80"/>
      <c r="FR31" s="80"/>
      <c r="FS31" s="80"/>
      <c r="FT31" s="80"/>
      <c r="FU31" s="80"/>
      <c r="FV31" s="80"/>
      <c r="FW31" s="80"/>
      <c r="FX31" s="80"/>
      <c r="FY31" s="80"/>
      <c r="FZ31" s="80"/>
      <c r="GA31" s="80"/>
      <c r="GB31" s="80"/>
      <c r="GC31" s="80"/>
      <c r="GD31" s="80"/>
      <c r="GE31" s="80"/>
      <c r="GF31" s="80"/>
      <c r="GG31" s="80"/>
      <c r="GH31" s="80"/>
      <c r="GI31" s="80"/>
      <c r="GJ31" s="80"/>
      <c r="GK31" s="80"/>
      <c r="GL31" s="80"/>
      <c r="GM31" s="80"/>
      <c r="GN31" s="80"/>
      <c r="GO31" s="80"/>
      <c r="GP31" s="80"/>
      <c r="GQ31" s="80"/>
      <c r="GR31" s="80"/>
      <c r="GS31" s="80"/>
      <c r="GT31" s="80"/>
      <c r="GU31" s="80"/>
      <c r="GV31" s="80"/>
      <c r="GW31" s="80"/>
      <c r="GX31" s="80"/>
      <c r="GY31" s="80"/>
      <c r="GZ31" s="80"/>
      <c r="HA31" s="80"/>
      <c r="HB31" s="80"/>
      <c r="HC31" s="80"/>
      <c r="HD31" s="80"/>
      <c r="HE31" s="80"/>
      <c r="HF31" s="80"/>
      <c r="HG31" s="80"/>
      <c r="HH31" s="80"/>
      <c r="HI31" s="80"/>
      <c r="HJ31" s="80"/>
      <c r="HK31" s="80"/>
      <c r="HL31" s="80"/>
      <c r="HM31" s="80"/>
      <c r="HN31" s="80"/>
      <c r="HO31" s="80"/>
      <c r="HP31" s="80"/>
      <c r="HQ31" s="80"/>
      <c r="HR31" s="80"/>
      <c r="HS31" s="80"/>
      <c r="HT31" s="80"/>
      <c r="HU31" s="80"/>
      <c r="HV31" s="80"/>
      <c r="HW31" s="80"/>
      <c r="HX31" s="80"/>
      <c r="HY31" s="80"/>
      <c r="HZ31" s="80"/>
      <c r="IA31" s="80"/>
      <c r="IB31" s="80"/>
      <c r="IC31" s="80"/>
      <c r="ID31" s="80"/>
      <c r="IE31" s="80"/>
      <c r="IF31" s="80"/>
      <c r="IG31" s="80"/>
      <c r="IH31" s="80"/>
      <c r="II31" s="80"/>
      <c r="IJ31" s="80"/>
      <c r="IK31" s="80"/>
      <c r="IL31" s="80"/>
      <c r="IM31" s="80"/>
      <c r="IN31" s="80"/>
      <c r="IO31" s="80"/>
      <c r="IP31" s="80"/>
      <c r="IQ31" s="80"/>
      <c r="IR31" s="80"/>
      <c r="IS31" s="80"/>
      <c r="IT31" s="80"/>
      <c r="IU31" s="80"/>
      <c r="IV31" s="80"/>
      <c r="IW31" s="80"/>
      <c r="IX31" s="80"/>
      <c r="IY31" s="80"/>
      <c r="IZ31" s="80"/>
      <c r="JA31" s="80"/>
      <c r="JB31" s="80"/>
      <c r="JC31" s="80"/>
      <c r="JD31" s="80"/>
      <c r="JE31" s="80"/>
      <c r="JF31" s="80"/>
      <c r="JG31" s="80"/>
      <c r="JH31" s="80"/>
      <c r="JI31" s="80"/>
      <c r="JJ31" s="80"/>
      <c r="JK31" s="80"/>
      <c r="JL31" s="80"/>
      <c r="JM31" s="80"/>
      <c r="JN31" s="80"/>
      <c r="JO31" s="80"/>
      <c r="JP31" s="80"/>
      <c r="JQ31" s="80"/>
      <c r="JR31" s="80"/>
      <c r="JS31" s="80"/>
      <c r="JT31" s="80"/>
      <c r="JU31" s="80"/>
      <c r="JV31" s="80"/>
      <c r="JW31" s="80"/>
      <c r="JX31" s="80"/>
      <c r="JY31" s="80"/>
      <c r="JZ31" s="80"/>
      <c r="KA31" s="80"/>
      <c r="KB31" s="80"/>
      <c r="KC31" s="80"/>
      <c r="KD31" s="80"/>
      <c r="KE31" s="80"/>
      <c r="KF31" s="80"/>
      <c r="KG31" s="80"/>
      <c r="KH31" s="80"/>
      <c r="KI31" s="80"/>
      <c r="KJ31" s="80"/>
      <c r="KK31" s="80"/>
      <c r="KL31" s="80"/>
      <c r="KM31" s="80"/>
      <c r="KN31" s="80"/>
      <c r="KO31" s="80"/>
      <c r="KP31" s="80"/>
      <c r="KQ31" s="80"/>
      <c r="KR31" s="80"/>
      <c r="KS31" s="80"/>
      <c r="KT31" s="80"/>
      <c r="KU31" s="80"/>
      <c r="KV31" s="80"/>
      <c r="KW31" s="80"/>
      <c r="KX31" s="80"/>
      <c r="KY31" s="80"/>
      <c r="KZ31" s="80"/>
      <c r="LA31" s="80"/>
      <c r="LB31" s="80"/>
      <c r="LC31" s="80"/>
      <c r="LD31" s="80"/>
      <c r="LE31" s="80"/>
      <c r="LF31" s="80"/>
      <c r="LG31" s="80"/>
      <c r="LH31" s="80"/>
      <c r="LI31" s="80"/>
      <c r="LJ31" s="80"/>
      <c r="LK31" s="80"/>
      <c r="LL31" s="80"/>
      <c r="LM31" s="80"/>
      <c r="LN31" s="80"/>
      <c r="LO31" s="80"/>
      <c r="LP31" s="80"/>
      <c r="LQ31" s="80"/>
      <c r="LR31" s="80"/>
      <c r="LS31" s="80"/>
      <c r="LT31" s="80"/>
      <c r="LU31" s="80"/>
      <c r="LV31" s="80"/>
      <c r="LW31" s="80"/>
      <c r="LX31" s="80"/>
      <c r="LY31" s="80"/>
      <c r="LZ31" s="80"/>
      <c r="MA31" s="80"/>
      <c r="MB31" s="80"/>
      <c r="MC31" s="80"/>
      <c r="MD31" s="80"/>
      <c r="ME31" s="80"/>
      <c r="MF31" s="80"/>
      <c r="MG31" s="80"/>
      <c r="MH31" s="80"/>
      <c r="MI31" s="80"/>
      <c r="MJ31" s="80"/>
      <c r="MK31" s="80"/>
      <c r="ML31" s="80"/>
      <c r="MM31" s="80"/>
      <c r="MN31" s="80"/>
      <c r="MO31" s="80"/>
      <c r="MP31" s="80"/>
      <c r="MQ31" s="80"/>
      <c r="MR31" s="80"/>
      <c r="MS31" s="80"/>
      <c r="MT31" s="80"/>
      <c r="MU31" s="80"/>
      <c r="MV31" s="80"/>
      <c r="MW31" s="80"/>
      <c r="MX31" s="80"/>
      <c r="MY31" s="80"/>
      <c r="MZ31" s="80"/>
      <c r="NA31" s="80"/>
      <c r="NB31" s="80"/>
      <c r="NC31" s="80"/>
      <c r="ND31" s="80"/>
      <c r="NE31" s="80"/>
      <c r="NF31" s="80"/>
      <c r="NG31" s="80"/>
      <c r="NH31" s="80"/>
      <c r="NI31" s="80"/>
      <c r="NJ31" s="80"/>
      <c r="NK31" s="80"/>
      <c r="NL31" s="80"/>
      <c r="NM31" s="80"/>
      <c r="NN31" s="80"/>
      <c r="NO31" s="80"/>
      <c r="NP31" s="80"/>
      <c r="NQ31" s="80"/>
      <c r="NR31" s="80"/>
      <c r="NS31" s="80"/>
      <c r="NT31" s="80"/>
      <c r="NU31" s="80"/>
      <c r="NV31" s="80"/>
      <c r="NW31" s="80"/>
      <c r="NX31" s="80"/>
      <c r="NY31" s="80"/>
      <c r="NZ31" s="80"/>
      <c r="OA31" s="80"/>
      <c r="OB31" s="80"/>
      <c r="OC31" s="80"/>
      <c r="OD31" s="80"/>
      <c r="OE31" s="80"/>
      <c r="OF31" s="80"/>
      <c r="OG31" s="80"/>
      <c r="OH31" s="80"/>
      <c r="OI31" s="80"/>
      <c r="OJ31" s="80"/>
      <c r="OK31" s="80"/>
      <c r="OL31" s="80"/>
      <c r="OM31" s="80"/>
      <c r="ON31" s="80"/>
      <c r="OO31" s="80"/>
      <c r="OP31" s="80"/>
      <c r="OQ31" s="80"/>
      <c r="OR31" s="80"/>
      <c r="OS31" s="80"/>
      <c r="OT31" s="80"/>
      <c r="OU31" s="80"/>
      <c r="OV31" s="80"/>
      <c r="OW31" s="80"/>
      <c r="OX31" s="80"/>
      <c r="OY31" s="80"/>
      <c r="OZ31" s="80"/>
      <c r="PA31" s="80"/>
      <c r="PB31" s="80"/>
      <c r="PC31" s="80"/>
      <c r="PD31" s="80"/>
      <c r="PE31" s="80"/>
      <c r="PF31" s="80"/>
      <c r="PG31" s="80"/>
      <c r="PH31" s="80"/>
      <c r="PI31" s="80"/>
      <c r="PJ31" s="80"/>
      <c r="PK31" s="80"/>
      <c r="PL31" s="80"/>
      <c r="PM31" s="80"/>
      <c r="PN31" s="80"/>
      <c r="PO31" s="80"/>
      <c r="PP31" s="80"/>
      <c r="PQ31" s="80"/>
      <c r="PR31" s="80"/>
      <c r="PS31" s="80"/>
      <c r="PT31" s="80"/>
      <c r="PU31" s="80"/>
      <c r="PV31" s="80"/>
      <c r="PW31" s="80"/>
      <c r="PX31" s="80"/>
      <c r="PY31" s="80"/>
      <c r="PZ31" s="80"/>
      <c r="QA31" s="80"/>
      <c r="QB31" s="80"/>
      <c r="QC31" s="80"/>
      <c r="QD31" s="80"/>
      <c r="QE31" s="80"/>
      <c r="QF31" s="80"/>
      <c r="QG31" s="80"/>
      <c r="QH31" s="80"/>
      <c r="QI31" s="80"/>
      <c r="QJ31" s="80"/>
      <c r="QK31" s="80"/>
      <c r="QL31" s="80"/>
      <c r="QM31" s="80"/>
      <c r="QN31" s="80"/>
      <c r="QO31" s="80"/>
      <c r="QP31" s="80"/>
      <c r="QQ31" s="80"/>
      <c r="QR31" s="80"/>
      <c r="QS31" s="80"/>
      <c r="QT31" s="80"/>
      <c r="QU31" s="80"/>
      <c r="QV31" s="80"/>
      <c r="QW31" s="80"/>
      <c r="QX31" s="80"/>
      <c r="QY31" s="80"/>
      <c r="QZ31" s="80"/>
      <c r="RA31" s="80"/>
      <c r="RB31" s="80"/>
      <c r="RC31" s="80"/>
      <c r="RD31" s="80"/>
      <c r="RE31" s="80"/>
      <c r="RF31" s="80"/>
      <c r="RG31" s="80"/>
      <c r="RH31" s="80"/>
      <c r="RI31" s="80"/>
      <c r="RJ31" s="80"/>
      <c r="RK31" s="80"/>
      <c r="RL31" s="80"/>
      <c r="RM31" s="80"/>
      <c r="RN31" s="80"/>
      <c r="RO31" s="80"/>
      <c r="RP31" s="80"/>
      <c r="RQ31" s="80"/>
      <c r="RR31" s="80"/>
      <c r="RS31" s="80"/>
      <c r="RT31" s="80"/>
      <c r="RU31" s="80"/>
      <c r="RV31" s="80"/>
      <c r="RW31" s="80"/>
      <c r="RX31" s="80"/>
      <c r="RY31" s="80"/>
      <c r="RZ31" s="80"/>
      <c r="SA31" s="80"/>
      <c r="SB31" s="80"/>
      <c r="SC31" s="80"/>
      <c r="SD31" s="80"/>
      <c r="SE31" s="80"/>
      <c r="SF31" s="80"/>
      <c r="SG31" s="80"/>
      <c r="SH31" s="80"/>
      <c r="SI31" s="80"/>
      <c r="SJ31" s="80"/>
      <c r="SK31" s="80"/>
      <c r="SL31" s="80"/>
      <c r="SM31" s="80"/>
      <c r="SN31" s="80"/>
      <c r="SO31" s="80"/>
      <c r="SP31" s="80"/>
      <c r="SQ31" s="80"/>
      <c r="SR31" s="80"/>
      <c r="SS31" s="80"/>
      <c r="ST31" s="80"/>
      <c r="SU31" s="80"/>
      <c r="SV31" s="80"/>
      <c r="SW31" s="80"/>
      <c r="SX31" s="80"/>
      <c r="SY31" s="80"/>
      <c r="SZ31" s="80"/>
      <c r="TA31" s="80"/>
      <c r="TB31" s="80"/>
      <c r="TC31" s="80"/>
      <c r="TD31" s="80"/>
      <c r="TE31" s="80"/>
      <c r="TF31" s="80"/>
      <c r="TG31" s="80"/>
      <c r="TH31" s="80"/>
      <c r="TI31" s="80"/>
      <c r="TJ31" s="80"/>
      <c r="TK31" s="80"/>
      <c r="TL31" s="80"/>
      <c r="TM31" s="80"/>
      <c r="TN31" s="80"/>
      <c r="TO31" s="80"/>
      <c r="TP31" s="80"/>
      <c r="TQ31" s="80"/>
      <c r="TR31" s="80"/>
      <c r="TS31" s="80"/>
      <c r="TT31" s="80"/>
      <c r="TU31" s="80"/>
      <c r="TV31" s="80"/>
      <c r="TW31" s="80"/>
      <c r="TX31" s="80"/>
      <c r="TY31" s="80"/>
      <c r="TZ31" s="80"/>
      <c r="UA31" s="80"/>
      <c r="UB31" s="80"/>
      <c r="UC31" s="80"/>
      <c r="UD31" s="80"/>
      <c r="UE31" s="80"/>
      <c r="UF31" s="80"/>
      <c r="UG31" s="80"/>
      <c r="UH31" s="80"/>
      <c r="UI31" s="80"/>
      <c r="UJ31" s="80"/>
      <c r="UK31" s="80"/>
      <c r="UL31" s="80"/>
      <c r="UM31" s="80"/>
      <c r="UN31" s="80"/>
      <c r="UO31" s="80"/>
      <c r="UP31" s="80"/>
      <c r="UQ31" s="80"/>
      <c r="UR31" s="80"/>
      <c r="US31" s="80"/>
      <c r="UT31" s="80"/>
      <c r="UU31" s="80"/>
      <c r="UV31" s="80"/>
      <c r="UW31" s="80"/>
      <c r="UX31" s="80"/>
      <c r="UY31" s="80"/>
      <c r="UZ31" s="80"/>
      <c r="VA31" s="80"/>
      <c r="VB31" s="80"/>
      <c r="VC31" s="80"/>
      <c r="VD31" s="80"/>
      <c r="VE31" s="80"/>
      <c r="VF31" s="80"/>
      <c r="VG31" s="80"/>
      <c r="VH31" s="80"/>
      <c r="VI31" s="80"/>
      <c r="VJ31" s="80"/>
      <c r="VK31" s="80"/>
      <c r="VL31" s="80"/>
      <c r="VM31" s="80"/>
      <c r="VN31" s="80"/>
      <c r="VO31" s="80"/>
      <c r="VP31" s="80"/>
      <c r="VQ31" s="80"/>
      <c r="VR31" s="80"/>
      <c r="VS31" s="80"/>
      <c r="VT31" s="80"/>
      <c r="VU31" s="80"/>
      <c r="VV31" s="80"/>
      <c r="VW31" s="80"/>
      <c r="VX31" s="80"/>
      <c r="VY31" s="80"/>
      <c r="VZ31" s="80"/>
      <c r="WA31" s="80"/>
      <c r="WB31" s="80"/>
      <c r="WC31" s="80"/>
      <c r="WD31" s="80"/>
      <c r="WE31" s="80"/>
      <c r="WF31" s="80"/>
      <c r="WG31" s="80"/>
      <c r="WH31" s="80"/>
      <c r="WI31" s="80"/>
      <c r="WJ31" s="80"/>
      <c r="WK31" s="80"/>
      <c r="WL31" s="80"/>
      <c r="WM31" s="80"/>
      <c r="WN31" s="80"/>
      <c r="WO31" s="80"/>
      <c r="WP31" s="80"/>
      <c r="WQ31" s="80"/>
      <c r="WR31" s="80"/>
      <c r="WS31" s="80"/>
      <c r="WT31" s="80"/>
      <c r="WU31" s="80"/>
      <c r="WV31" s="80"/>
      <c r="WW31" s="80"/>
      <c r="WX31" s="80"/>
      <c r="WY31" s="80"/>
      <c r="WZ31" s="80"/>
      <c r="XA31" s="80"/>
      <c r="XB31" s="80"/>
      <c r="XC31" s="80"/>
      <c r="XD31" s="80"/>
      <c r="XE31" s="80"/>
      <c r="XF31" s="80"/>
      <c r="XG31" s="80"/>
      <c r="XH31" s="80"/>
      <c r="XI31" s="80"/>
      <c r="XJ31" s="80"/>
      <c r="XK31" s="80"/>
      <c r="XL31" s="80"/>
      <c r="XM31" s="80"/>
      <c r="XN31" s="80"/>
      <c r="XO31" s="80"/>
      <c r="XP31" s="80"/>
      <c r="XQ31" s="80"/>
      <c r="XR31" s="80"/>
      <c r="XS31" s="80"/>
      <c r="XT31" s="80"/>
      <c r="XU31" s="80"/>
      <c r="XV31" s="80"/>
      <c r="XW31" s="80"/>
      <c r="XX31" s="80"/>
      <c r="XY31" s="80"/>
      <c r="XZ31" s="80"/>
      <c r="YA31" s="80"/>
      <c r="YB31" s="80"/>
      <c r="YC31" s="80"/>
      <c r="YD31" s="80"/>
      <c r="YE31" s="80"/>
      <c r="YF31" s="80"/>
      <c r="YG31" s="80"/>
      <c r="YH31" s="80"/>
      <c r="YI31" s="80"/>
      <c r="YJ31" s="80"/>
      <c r="YK31" s="80"/>
      <c r="YL31" s="80"/>
      <c r="YM31" s="80"/>
      <c r="YN31" s="80"/>
      <c r="YO31" s="80"/>
      <c r="YP31" s="80"/>
      <c r="YQ31" s="80"/>
      <c r="YR31" s="80"/>
      <c r="YS31" s="80"/>
      <c r="YT31" s="80"/>
      <c r="YU31" s="80"/>
      <c r="YV31" s="80"/>
      <c r="YW31" s="80"/>
      <c r="YX31" s="80"/>
      <c r="YY31" s="80"/>
      <c r="YZ31" s="80"/>
      <c r="ZA31" s="80"/>
      <c r="ZB31" s="80"/>
      <c r="ZC31" s="80"/>
      <c r="ZD31" s="80"/>
      <c r="ZE31" s="80"/>
      <c r="ZF31" s="80"/>
      <c r="ZG31" s="80"/>
      <c r="ZH31" s="80"/>
      <c r="ZI31" s="80"/>
      <c r="ZJ31" s="80"/>
      <c r="ZK31" s="80"/>
      <c r="ZL31" s="80"/>
      <c r="ZM31" s="80"/>
      <c r="ZN31" s="80"/>
      <c r="ZO31" s="80"/>
      <c r="ZP31" s="80"/>
      <c r="ZQ31" s="80"/>
      <c r="ZR31" s="80"/>
      <c r="ZS31" s="80"/>
      <c r="ZT31" s="80"/>
      <c r="ZU31" s="80"/>
      <c r="ZV31" s="80"/>
      <c r="ZW31" s="80"/>
      <c r="ZX31" s="80"/>
      <c r="ZY31" s="80"/>
      <c r="ZZ31" s="80"/>
      <c r="AAA31" s="80"/>
      <c r="AAB31" s="80"/>
      <c r="AAC31" s="80"/>
      <c r="AAD31" s="80"/>
      <c r="AAE31" s="80"/>
      <c r="AAF31" s="80"/>
      <c r="AAG31" s="80"/>
      <c r="AAH31" s="80"/>
      <c r="AAI31" s="80"/>
      <c r="AAJ31" s="80"/>
      <c r="AAK31" s="80"/>
      <c r="AAL31" s="80"/>
      <c r="AAM31" s="80"/>
      <c r="AAN31" s="80"/>
      <c r="AAO31" s="80"/>
      <c r="AAP31" s="80"/>
      <c r="AAQ31" s="80"/>
      <c r="AAR31" s="80"/>
      <c r="AAS31" s="80"/>
      <c r="AAT31" s="80"/>
      <c r="AAU31" s="80"/>
      <c r="AAV31" s="80"/>
      <c r="AAW31" s="80"/>
      <c r="AAX31" s="80"/>
      <c r="AAY31" s="80"/>
      <c r="AAZ31" s="80"/>
      <c r="ABA31" s="80"/>
      <c r="ABB31" s="80"/>
      <c r="ABC31" s="80"/>
      <c r="ABD31" s="80"/>
      <c r="ABE31" s="80"/>
      <c r="ABF31" s="80"/>
      <c r="ABG31" s="80"/>
      <c r="ABH31" s="80"/>
      <c r="ABI31" s="80"/>
      <c r="ABJ31" s="80"/>
      <c r="ABK31" s="80"/>
      <c r="ABL31" s="80"/>
      <c r="ABM31" s="80"/>
      <c r="ABN31" s="80"/>
      <c r="ABO31" s="80"/>
      <c r="ABP31" s="80"/>
      <c r="ABQ31" s="80"/>
      <c r="ABR31" s="80"/>
      <c r="ABS31" s="80"/>
      <c r="ABT31" s="80"/>
      <c r="ABU31" s="80"/>
      <c r="ABV31" s="80"/>
      <c r="ABW31" s="80"/>
      <c r="ABX31" s="80"/>
      <c r="ABY31" s="80"/>
      <c r="ABZ31" s="80"/>
      <c r="ACA31" s="80"/>
      <c r="ACB31" s="80"/>
      <c r="ACC31" s="80"/>
      <c r="ACD31" s="80"/>
      <c r="ACE31" s="80"/>
      <c r="ACF31" s="80"/>
      <c r="ACG31" s="80"/>
      <c r="ACH31" s="80"/>
      <c r="ACI31" s="80"/>
      <c r="ACJ31" s="80"/>
      <c r="ACK31" s="80"/>
      <c r="ACL31" s="80"/>
      <c r="ACM31" s="80"/>
      <c r="ACN31" s="80"/>
      <c r="ACO31" s="80"/>
      <c r="ACP31" s="80"/>
      <c r="ACQ31" s="80"/>
      <c r="ACR31" s="80"/>
      <c r="ACS31" s="80"/>
      <c r="ACT31" s="80"/>
      <c r="ACU31" s="80"/>
      <c r="ACV31" s="80"/>
      <c r="ACW31" s="80"/>
      <c r="ACX31" s="80"/>
      <c r="ACY31" s="80"/>
      <c r="ACZ31" s="80"/>
      <c r="ADA31" s="80"/>
      <c r="ADB31" s="80"/>
      <c r="ADC31" s="80"/>
      <c r="ADD31" s="80"/>
      <c r="ADE31" s="80"/>
      <c r="ADF31" s="80"/>
      <c r="ADG31" s="80"/>
      <c r="ADH31" s="80"/>
      <c r="ADI31" s="80"/>
      <c r="ADJ31" s="80"/>
      <c r="ADK31" s="80"/>
      <c r="ADL31" s="80"/>
      <c r="ADM31" s="80"/>
      <c r="ADN31" s="80"/>
      <c r="ADO31" s="80"/>
      <c r="ADP31" s="80"/>
      <c r="ADQ31" s="80"/>
      <c r="ADR31" s="80"/>
      <c r="ADS31" s="80"/>
      <c r="ADT31" s="80"/>
      <c r="ADU31" s="80"/>
      <c r="ADV31" s="80"/>
      <c r="ADW31" s="80"/>
      <c r="ADX31" s="80"/>
      <c r="ADY31" s="80"/>
      <c r="ADZ31" s="80"/>
      <c r="AEA31" s="80"/>
      <c r="AEB31" s="80"/>
      <c r="AEC31" s="80"/>
      <c r="AED31" s="80"/>
      <c r="AEE31" s="80"/>
      <c r="AEF31" s="80"/>
      <c r="AEG31" s="80"/>
      <c r="AEH31" s="80"/>
      <c r="AEI31" s="80"/>
      <c r="AEJ31" s="80"/>
      <c r="AEK31" s="80"/>
      <c r="AEL31" s="80"/>
      <c r="AEM31" s="80"/>
      <c r="AEN31" s="80"/>
      <c r="AEO31" s="80"/>
      <c r="AEP31" s="80"/>
      <c r="AEQ31" s="80"/>
      <c r="AER31" s="80"/>
      <c r="AES31" s="80"/>
      <c r="AET31" s="80"/>
      <c r="AEU31" s="80"/>
      <c r="AEV31" s="80"/>
      <c r="AEW31" s="80"/>
      <c r="AEX31" s="80"/>
      <c r="AEY31" s="80"/>
      <c r="AEZ31" s="80"/>
      <c r="AFA31" s="80"/>
      <c r="AFB31" s="80"/>
      <c r="AFC31" s="80"/>
      <c r="AFD31" s="80"/>
      <c r="AFE31" s="80"/>
      <c r="AFF31" s="80"/>
      <c r="AFG31" s="80"/>
      <c r="AFH31" s="80"/>
      <c r="AFI31" s="80"/>
      <c r="AFJ31" s="80"/>
      <c r="AFK31" s="80"/>
      <c r="AFL31" s="80"/>
      <c r="AFM31" s="80"/>
      <c r="AFN31" s="80"/>
      <c r="AFO31" s="80"/>
      <c r="AFP31" s="80"/>
      <c r="AFQ31" s="80"/>
      <c r="AFR31" s="80"/>
      <c r="AFS31" s="80"/>
      <c r="AFT31" s="80"/>
      <c r="AFU31" s="80"/>
      <c r="AFV31" s="80"/>
      <c r="AFW31" s="80"/>
      <c r="AFX31" s="80"/>
      <c r="AFY31" s="80"/>
      <c r="AFZ31" s="80"/>
      <c r="AGA31" s="80"/>
      <c r="AGB31" s="80"/>
      <c r="AGC31" s="80"/>
      <c r="AGD31" s="80"/>
      <c r="AGE31" s="80"/>
      <c r="AGF31" s="80"/>
      <c r="AGG31" s="80"/>
      <c r="AGH31" s="80"/>
      <c r="AGI31" s="80"/>
      <c r="AGJ31" s="80"/>
      <c r="AGK31" s="80"/>
      <c r="AGL31" s="80"/>
      <c r="AGM31" s="80"/>
      <c r="AGN31" s="80"/>
      <c r="AGO31" s="80"/>
      <c r="AGP31" s="80"/>
      <c r="AGQ31" s="80"/>
      <c r="AGR31" s="80"/>
      <c r="AGS31" s="80"/>
      <c r="AGT31" s="80"/>
      <c r="AGU31" s="80"/>
      <c r="AGV31" s="80"/>
      <c r="AGW31" s="80"/>
      <c r="AGX31" s="80"/>
      <c r="AGY31" s="80"/>
      <c r="AGZ31" s="80"/>
      <c r="AHA31" s="80"/>
      <c r="AHB31" s="80"/>
      <c r="AHC31" s="80"/>
      <c r="AHD31" s="80"/>
      <c r="AHE31" s="80"/>
      <c r="AHF31" s="80"/>
      <c r="AHG31" s="80"/>
      <c r="AHH31" s="80"/>
      <c r="AHI31" s="80"/>
      <c r="AHJ31" s="80"/>
      <c r="AHK31" s="80"/>
      <c r="AHL31" s="80"/>
      <c r="AHM31" s="80"/>
      <c r="AHN31" s="80"/>
      <c r="AHO31" s="80"/>
      <c r="AHP31" s="80"/>
      <c r="AHQ31" s="80"/>
      <c r="AHR31" s="80"/>
      <c r="AHS31" s="80"/>
      <c r="AHT31" s="80"/>
      <c r="AHU31" s="80"/>
      <c r="AHV31" s="80"/>
      <c r="AHW31" s="80"/>
      <c r="AHX31" s="80"/>
      <c r="AHY31" s="80"/>
      <c r="AHZ31" s="80"/>
      <c r="AIA31" s="80"/>
      <c r="AIB31" s="80"/>
      <c r="AIC31" s="80"/>
      <c r="AID31" s="80"/>
      <c r="AIE31" s="80"/>
      <c r="AIF31" s="80"/>
      <c r="AIG31" s="80"/>
      <c r="AIH31" s="80"/>
      <c r="AII31" s="80"/>
      <c r="AIJ31" s="80"/>
      <c r="AIK31" s="80"/>
      <c r="AIL31" s="80"/>
      <c r="AIM31" s="80"/>
      <c r="AIN31" s="80"/>
      <c r="AIO31" s="80"/>
      <c r="AIP31" s="80"/>
      <c r="AIQ31" s="80"/>
      <c r="AIR31" s="80"/>
      <c r="AIS31" s="80"/>
      <c r="AIT31" s="80"/>
      <c r="AIU31" s="80"/>
      <c r="AIV31" s="80"/>
      <c r="AIW31" s="80"/>
      <c r="AIX31" s="80"/>
      <c r="AIY31" s="80"/>
      <c r="AIZ31" s="80"/>
      <c r="AJA31" s="80"/>
      <c r="AJB31" s="80"/>
      <c r="AJC31" s="80"/>
      <c r="AJD31" s="80"/>
      <c r="AJE31" s="80"/>
      <c r="AJF31" s="80"/>
      <c r="AJG31" s="80"/>
      <c r="AJH31" s="80"/>
      <c r="AJI31" s="80"/>
      <c r="AJJ31" s="80"/>
      <c r="AJK31" s="80"/>
      <c r="AJL31" s="80"/>
      <c r="AJM31" s="80"/>
      <c r="AJN31" s="80"/>
      <c r="AJO31" s="80"/>
      <c r="AJP31" s="80"/>
      <c r="AJQ31" s="80"/>
      <c r="AJR31" s="80"/>
      <c r="AJS31" s="80"/>
      <c r="AJT31" s="80"/>
      <c r="AJU31" s="80"/>
      <c r="AJV31" s="80"/>
      <c r="AJW31" s="80"/>
      <c r="AJX31" s="80"/>
      <c r="AJY31" s="80"/>
      <c r="AJZ31" s="80"/>
      <c r="AKA31" s="80"/>
      <c r="AKB31" s="80"/>
      <c r="AKC31" s="80"/>
      <c r="AKD31" s="80"/>
      <c r="AKE31" s="80"/>
      <c r="AKF31" s="80"/>
      <c r="AKG31" s="80"/>
      <c r="AKH31" s="80"/>
      <c r="AKI31" s="80"/>
      <c r="AKJ31" s="80"/>
      <c r="AKK31" s="80"/>
      <c r="AKL31" s="80"/>
      <c r="AKM31" s="80"/>
      <c r="AKN31" s="80"/>
      <c r="AKO31" s="80"/>
      <c r="AKP31" s="80"/>
      <c r="AKQ31" s="80"/>
      <c r="AKR31" s="80"/>
      <c r="AKS31" s="80"/>
      <c r="AKT31" s="80"/>
      <c r="AKU31" s="80"/>
      <c r="AKV31" s="80"/>
      <c r="AKW31" s="80"/>
      <c r="AKX31" s="80"/>
      <c r="AKY31" s="80"/>
      <c r="AKZ31" s="80"/>
      <c r="ALA31" s="80"/>
      <c r="ALB31" s="80"/>
      <c r="ALC31" s="80"/>
      <c r="ALD31" s="80"/>
      <c r="ALE31" s="80"/>
      <c r="ALF31" s="80"/>
      <c r="ALG31" s="80"/>
      <c r="ALH31" s="80"/>
      <c r="ALI31" s="80"/>
      <c r="ALJ31" s="80"/>
      <c r="ALK31" s="80"/>
      <c r="ALL31" s="80"/>
      <c r="ALM31" s="80"/>
      <c r="ALN31" s="80"/>
      <c r="ALO31" s="80"/>
      <c r="ALP31" s="80"/>
      <c r="ALQ31" s="80"/>
      <c r="ALR31" s="80"/>
      <c r="ALS31" s="80"/>
      <c r="ALT31" s="80"/>
      <c r="ALU31" s="80"/>
      <c r="ALV31" s="80"/>
      <c r="ALW31" s="80"/>
      <c r="ALX31" s="80"/>
      <c r="ALY31" s="80"/>
      <c r="ALZ31" s="80"/>
      <c r="AMA31" s="80"/>
      <c r="AMB31" s="80"/>
      <c r="AMC31" s="80"/>
      <c r="AMD31" s="80"/>
      <c r="AME31" s="80"/>
      <c r="AMF31" s="80"/>
      <c r="AMG31" s="80"/>
      <c r="AMH31" s="80"/>
      <c r="AMI31" s="80"/>
      <c r="AMJ31" s="80"/>
      <c r="AMK31" s="80"/>
      <c r="AML31" s="80"/>
      <c r="AMM31" s="80"/>
      <c r="AMN31" s="80"/>
      <c r="AMO31" s="80"/>
      <c r="AMP31" s="80"/>
      <c r="AMQ31" s="80"/>
      <c r="AMR31" s="80"/>
      <c r="AMS31" s="80"/>
      <c r="AMT31" s="80"/>
      <c r="AMU31" s="80"/>
      <c r="AMV31" s="80"/>
      <c r="AMW31" s="80"/>
      <c r="AMX31" s="80"/>
      <c r="AMY31" s="80"/>
      <c r="AMZ31" s="80"/>
      <c r="ANA31" s="80"/>
      <c r="ANB31" s="80"/>
      <c r="ANC31" s="80"/>
      <c r="AND31" s="80"/>
      <c r="ANE31" s="80"/>
      <c r="ANF31" s="80"/>
      <c r="ANG31" s="80"/>
      <c r="ANH31" s="80"/>
      <c r="ANI31" s="80"/>
      <c r="ANJ31" s="80"/>
      <c r="ANK31" s="80"/>
      <c r="ANL31" s="80"/>
      <c r="ANM31" s="80"/>
      <c r="ANN31" s="80"/>
      <c r="ANO31" s="80"/>
      <c r="ANP31" s="80"/>
      <c r="ANQ31" s="80"/>
      <c r="ANR31" s="80"/>
      <c r="ANS31" s="80"/>
      <c r="ANT31" s="80"/>
      <c r="ANU31" s="80"/>
      <c r="ANV31" s="80"/>
      <c r="ANW31" s="80"/>
      <c r="ANX31" s="80"/>
      <c r="ANY31" s="80"/>
      <c r="ANZ31" s="80"/>
      <c r="AOA31" s="80"/>
      <c r="AOB31" s="80"/>
      <c r="AOC31" s="80"/>
      <c r="AOD31" s="80"/>
      <c r="AOE31" s="80"/>
      <c r="AOF31" s="80"/>
      <c r="AOG31" s="80"/>
      <c r="AOH31" s="80"/>
      <c r="AOI31" s="80"/>
      <c r="AOJ31" s="80"/>
      <c r="AOK31" s="80"/>
      <c r="AOL31" s="80"/>
      <c r="AOM31" s="80"/>
      <c r="AON31" s="80"/>
      <c r="AOO31" s="80"/>
      <c r="AOP31" s="80"/>
      <c r="AOQ31" s="80"/>
      <c r="AOR31" s="80"/>
      <c r="AOS31" s="80"/>
      <c r="AOT31" s="80"/>
      <c r="AOU31" s="80"/>
      <c r="AOV31" s="80"/>
      <c r="AOW31" s="80"/>
      <c r="AOX31" s="80"/>
      <c r="AOY31" s="80"/>
      <c r="AOZ31" s="80"/>
      <c r="APA31" s="80"/>
      <c r="APB31" s="80"/>
      <c r="APC31" s="80"/>
      <c r="APD31" s="80"/>
      <c r="APE31" s="80"/>
      <c r="APF31" s="80"/>
      <c r="APG31" s="80"/>
      <c r="APH31" s="80"/>
      <c r="API31" s="80"/>
      <c r="APJ31" s="80"/>
      <c r="APK31" s="80"/>
      <c r="APL31" s="80"/>
      <c r="APM31" s="80"/>
      <c r="APN31" s="80"/>
      <c r="APO31" s="80"/>
      <c r="APP31" s="80"/>
      <c r="APQ31" s="80"/>
      <c r="APR31" s="80"/>
      <c r="APS31" s="80"/>
      <c r="APT31" s="80"/>
      <c r="APU31" s="80"/>
      <c r="APV31" s="80"/>
      <c r="APW31" s="80"/>
      <c r="APX31" s="80"/>
      <c r="APY31" s="80"/>
      <c r="APZ31" s="80"/>
      <c r="AQA31" s="80"/>
      <c r="AQB31" s="80"/>
      <c r="AQC31" s="80"/>
      <c r="AQD31" s="80"/>
      <c r="AQE31" s="80"/>
      <c r="AQF31" s="80"/>
      <c r="AQG31" s="80"/>
      <c r="AQH31" s="80"/>
      <c r="AQI31" s="80"/>
      <c r="AQJ31" s="80"/>
      <c r="AQK31" s="80"/>
      <c r="AQL31" s="80"/>
      <c r="AQM31" s="80"/>
      <c r="AQN31" s="80"/>
      <c r="AQO31" s="80"/>
      <c r="AQP31" s="80"/>
      <c r="AQQ31" s="80"/>
      <c r="AQR31" s="80"/>
      <c r="AQS31" s="80"/>
      <c r="AQT31" s="80"/>
      <c r="AQU31" s="80"/>
      <c r="AQV31" s="80"/>
      <c r="AQW31" s="80"/>
      <c r="AQX31" s="80"/>
      <c r="AQY31" s="80"/>
      <c r="AQZ31" s="80"/>
      <c r="ARA31" s="80"/>
      <c r="ARB31" s="80"/>
      <c r="ARC31" s="80"/>
      <c r="ARD31" s="80"/>
      <c r="ARE31" s="80"/>
      <c r="ARF31" s="80"/>
      <c r="ARG31" s="80"/>
      <c r="ARH31" s="80"/>
      <c r="ARI31" s="80"/>
      <c r="ARJ31" s="80"/>
      <c r="ARK31" s="80"/>
      <c r="ARL31" s="80"/>
      <c r="ARM31" s="80"/>
      <c r="ARN31" s="80"/>
      <c r="ARO31" s="80"/>
      <c r="ARP31" s="80"/>
      <c r="ARQ31" s="80"/>
      <c r="ARR31" s="80"/>
      <c r="ARS31" s="80"/>
      <c r="ART31" s="80"/>
      <c r="ARU31" s="80"/>
      <c r="ARV31" s="80"/>
      <c r="ARW31" s="80"/>
      <c r="ARX31" s="80"/>
      <c r="ARY31" s="80"/>
      <c r="ARZ31" s="80"/>
      <c r="ASA31" s="80"/>
      <c r="ASB31" s="80"/>
      <c r="ASC31" s="80"/>
      <c r="ASD31" s="80"/>
      <c r="ASE31" s="80"/>
      <c r="ASF31" s="80"/>
      <c r="ASG31" s="80"/>
      <c r="ASH31" s="80"/>
      <c r="ASI31" s="80"/>
      <c r="ASJ31" s="80"/>
      <c r="ASK31" s="80"/>
      <c r="ASL31" s="80"/>
      <c r="ASM31" s="80"/>
      <c r="ASN31" s="80"/>
      <c r="ASO31" s="80"/>
      <c r="ASP31" s="80"/>
      <c r="ASQ31" s="80"/>
      <c r="ASR31" s="80"/>
      <c r="ASS31" s="80"/>
      <c r="AST31" s="80"/>
      <c r="ASU31" s="80"/>
      <c r="ASV31" s="80"/>
      <c r="ASW31" s="80"/>
      <c r="ASX31" s="80"/>
      <c r="ASY31" s="80"/>
      <c r="ASZ31" s="80"/>
      <c r="ATA31" s="80"/>
      <c r="ATB31" s="80"/>
      <c r="ATC31" s="80"/>
      <c r="ATD31" s="80"/>
      <c r="ATE31" s="80"/>
      <c r="ATF31" s="80"/>
      <c r="ATG31" s="80"/>
      <c r="ATH31" s="80"/>
      <c r="ATI31" s="80"/>
      <c r="ATJ31" s="80"/>
      <c r="ATK31" s="80"/>
      <c r="ATL31" s="80"/>
      <c r="ATM31" s="80"/>
      <c r="ATN31" s="80"/>
      <c r="ATO31" s="80"/>
      <c r="ATP31" s="80"/>
      <c r="ATQ31" s="80"/>
      <c r="ATR31" s="80"/>
      <c r="ATS31" s="80"/>
      <c r="ATT31" s="80"/>
      <c r="ATU31" s="80"/>
      <c r="ATV31" s="80"/>
      <c r="ATW31" s="80"/>
      <c r="ATX31" s="80"/>
      <c r="ATY31" s="80"/>
      <c r="ATZ31" s="80"/>
      <c r="AUA31" s="80"/>
      <c r="AUB31" s="80"/>
      <c r="AUC31" s="80"/>
      <c r="AUD31" s="80"/>
      <c r="AUE31" s="80"/>
      <c r="AUF31" s="80"/>
      <c r="AUG31" s="80"/>
      <c r="AUH31" s="80"/>
      <c r="AUI31" s="80"/>
      <c r="AUJ31" s="80"/>
      <c r="AUK31" s="80"/>
      <c r="AUL31" s="80"/>
      <c r="AUM31" s="80"/>
      <c r="AUN31" s="80"/>
      <c r="AUO31" s="80"/>
      <c r="AUP31" s="80"/>
      <c r="AUQ31" s="80"/>
      <c r="AUR31" s="80"/>
      <c r="AUS31" s="80"/>
      <c r="AUT31" s="80"/>
      <c r="AUU31" s="80"/>
      <c r="AUV31" s="80"/>
      <c r="AUW31" s="80"/>
      <c r="AUX31" s="80"/>
      <c r="AUY31" s="80"/>
      <c r="AUZ31" s="80"/>
      <c r="AVA31" s="80"/>
      <c r="AVB31" s="80"/>
      <c r="AVC31" s="80"/>
      <c r="AVD31" s="80"/>
      <c r="AVE31" s="80"/>
      <c r="AVF31" s="80"/>
      <c r="AVG31" s="80"/>
      <c r="AVH31" s="80"/>
      <c r="AVI31" s="80"/>
      <c r="AVJ31" s="80"/>
      <c r="AVK31" s="80"/>
      <c r="AVL31" s="80"/>
      <c r="AVM31" s="80"/>
      <c r="AVN31" s="80"/>
      <c r="AVO31" s="80"/>
      <c r="AVP31" s="80"/>
      <c r="AVQ31" s="80"/>
      <c r="AVR31" s="80"/>
      <c r="AVS31" s="80"/>
      <c r="AVT31" s="80"/>
      <c r="AVU31" s="80"/>
      <c r="AVV31" s="80"/>
      <c r="AVW31" s="80"/>
      <c r="AVX31" s="80"/>
      <c r="AVY31" s="80"/>
      <c r="AVZ31" s="80"/>
      <c r="AWA31" s="80"/>
      <c r="AWB31" s="80"/>
      <c r="AWC31" s="80"/>
      <c r="AWD31" s="80"/>
      <c r="AWE31" s="80"/>
      <c r="AWF31" s="80"/>
      <c r="AWG31" s="80"/>
      <c r="AWH31" s="80"/>
      <c r="AWI31" s="80"/>
      <c r="AWJ31" s="80"/>
      <c r="AWK31" s="80"/>
      <c r="AWL31" s="80"/>
      <c r="AWM31" s="80"/>
      <c r="AWN31" s="80"/>
      <c r="AWO31" s="80"/>
      <c r="AWP31" s="80"/>
      <c r="AWQ31" s="80"/>
      <c r="AWR31" s="80"/>
      <c r="AWS31" s="80"/>
      <c r="AWT31" s="80"/>
      <c r="AWU31" s="80"/>
      <c r="AWV31" s="80"/>
      <c r="AWW31" s="80"/>
      <c r="AWX31" s="80"/>
      <c r="AWY31" s="80"/>
      <c r="AWZ31" s="80"/>
      <c r="AXA31" s="80"/>
      <c r="AXB31" s="80"/>
      <c r="AXC31" s="80"/>
      <c r="AXD31" s="80"/>
      <c r="AXE31" s="80"/>
      <c r="AXF31" s="80"/>
      <c r="AXG31" s="80"/>
      <c r="AXH31" s="80"/>
      <c r="AXI31" s="80"/>
      <c r="AXJ31" s="80"/>
      <c r="AXK31" s="80"/>
      <c r="AXL31" s="80"/>
      <c r="AXM31" s="80"/>
      <c r="AXN31" s="80"/>
      <c r="AXO31" s="80"/>
      <c r="AXP31" s="80"/>
      <c r="AXQ31" s="80"/>
      <c r="AXR31" s="80"/>
      <c r="AXS31" s="80"/>
      <c r="AXT31" s="80"/>
      <c r="AXU31" s="80"/>
      <c r="AXV31" s="80"/>
      <c r="AXW31" s="80"/>
      <c r="AXX31" s="80"/>
      <c r="AXY31" s="80"/>
      <c r="AXZ31" s="80"/>
      <c r="AYA31" s="80"/>
      <c r="AYB31" s="80"/>
      <c r="AYC31" s="80"/>
      <c r="AYD31" s="80"/>
      <c r="AYE31" s="80"/>
      <c r="AYF31" s="80"/>
      <c r="AYG31" s="80"/>
      <c r="AYH31" s="80"/>
      <c r="AYI31" s="80"/>
      <c r="AYJ31" s="80"/>
      <c r="AYK31" s="80"/>
      <c r="AYL31" s="80"/>
      <c r="AYM31" s="80"/>
      <c r="AYN31" s="80"/>
      <c r="AYO31" s="80"/>
      <c r="AYP31" s="80"/>
      <c r="AYQ31" s="80"/>
      <c r="AYR31" s="80"/>
      <c r="AYS31" s="80"/>
      <c r="AYT31" s="80"/>
      <c r="AYU31" s="80"/>
      <c r="AYV31" s="80"/>
      <c r="AYW31" s="80"/>
      <c r="AYX31" s="80"/>
      <c r="AYY31" s="80"/>
      <c r="AYZ31" s="80"/>
      <c r="AZA31" s="80"/>
      <c r="AZB31" s="80"/>
      <c r="AZC31" s="80"/>
      <c r="AZD31" s="80"/>
      <c r="AZE31" s="80"/>
      <c r="AZF31" s="80"/>
      <c r="AZG31" s="80"/>
      <c r="AZH31" s="80"/>
      <c r="AZI31" s="80"/>
      <c r="AZJ31" s="80"/>
      <c r="AZK31" s="80"/>
      <c r="AZL31" s="80"/>
      <c r="AZM31" s="80"/>
      <c r="AZN31" s="80"/>
      <c r="AZO31" s="80"/>
      <c r="AZP31" s="80"/>
      <c r="AZQ31" s="80"/>
      <c r="AZR31" s="80"/>
      <c r="AZS31" s="80"/>
      <c r="AZT31" s="80"/>
      <c r="AZU31" s="80"/>
      <c r="AZV31" s="80"/>
      <c r="AZW31" s="80"/>
      <c r="AZX31" s="80"/>
      <c r="AZY31" s="80"/>
      <c r="AZZ31" s="80"/>
      <c r="BAA31" s="80"/>
      <c r="BAB31" s="80"/>
      <c r="BAC31" s="80"/>
      <c r="BAD31" s="80"/>
      <c r="BAE31" s="80"/>
      <c r="BAF31" s="80"/>
      <c r="BAG31" s="80"/>
      <c r="BAH31" s="80"/>
      <c r="BAI31" s="80"/>
      <c r="BAJ31" s="80"/>
      <c r="BAK31" s="80"/>
      <c r="BAL31" s="80"/>
      <c r="BAM31" s="80"/>
      <c r="BAN31" s="80"/>
      <c r="BAO31" s="80"/>
      <c r="BAP31" s="80"/>
      <c r="BAQ31" s="80"/>
      <c r="BAR31" s="80"/>
      <c r="BAS31" s="80"/>
      <c r="BAT31" s="80"/>
      <c r="BAU31" s="80"/>
      <c r="BAV31" s="80"/>
      <c r="BAW31" s="80"/>
      <c r="BAX31" s="80"/>
      <c r="BAY31" s="80"/>
      <c r="BAZ31" s="80"/>
      <c r="BBA31" s="80"/>
      <c r="BBB31" s="80"/>
      <c r="BBC31" s="80"/>
      <c r="BBD31" s="80"/>
      <c r="BBE31" s="80"/>
      <c r="BBF31" s="80"/>
      <c r="BBG31" s="80"/>
      <c r="BBH31" s="80"/>
      <c r="BBI31" s="80"/>
      <c r="BBJ31" s="80"/>
      <c r="BBK31" s="80"/>
      <c r="BBL31" s="80"/>
      <c r="BBM31" s="80"/>
      <c r="BBN31" s="80"/>
      <c r="BBO31" s="80"/>
      <c r="BBP31" s="80"/>
      <c r="BBQ31" s="80"/>
      <c r="BBR31" s="80"/>
      <c r="BBS31" s="80"/>
      <c r="BBT31" s="80"/>
      <c r="BBU31" s="80"/>
      <c r="BBV31" s="80"/>
      <c r="BBW31" s="80"/>
      <c r="BBX31" s="80"/>
      <c r="BBY31" s="80"/>
      <c r="BBZ31" s="80"/>
      <c r="BCA31" s="80"/>
      <c r="BCB31" s="80"/>
      <c r="BCC31" s="80"/>
      <c r="BCD31" s="80"/>
      <c r="BCE31" s="80"/>
      <c r="BCF31" s="80"/>
      <c r="BCG31" s="80"/>
      <c r="BCH31" s="80"/>
      <c r="BCI31" s="80"/>
      <c r="BCJ31" s="80"/>
      <c r="BCK31" s="80"/>
      <c r="BCL31" s="80"/>
      <c r="BCM31" s="80"/>
      <c r="BCN31" s="80"/>
      <c r="BCO31" s="80"/>
      <c r="BCP31" s="80"/>
      <c r="BCQ31" s="80"/>
      <c r="BCR31" s="80"/>
      <c r="BCS31" s="80"/>
      <c r="BCT31" s="80"/>
      <c r="BCU31" s="80"/>
      <c r="BCV31" s="80"/>
      <c r="BCW31" s="80"/>
      <c r="BCX31" s="80"/>
      <c r="BCY31" s="80"/>
      <c r="BCZ31" s="80"/>
      <c r="BDA31" s="80"/>
      <c r="BDB31" s="80"/>
      <c r="BDC31" s="80"/>
      <c r="BDD31" s="80"/>
      <c r="BDE31" s="80"/>
      <c r="BDF31" s="80"/>
      <c r="BDG31" s="80"/>
      <c r="BDH31" s="80"/>
      <c r="BDI31" s="80"/>
      <c r="BDJ31" s="80"/>
      <c r="BDK31" s="80"/>
      <c r="BDL31" s="80"/>
      <c r="BDM31" s="80"/>
      <c r="BDN31" s="80"/>
      <c r="BDO31" s="80"/>
      <c r="BDP31" s="80"/>
      <c r="BDQ31" s="80"/>
      <c r="BDR31" s="80"/>
      <c r="BDS31" s="80"/>
      <c r="BDT31" s="80"/>
      <c r="BDU31" s="80"/>
      <c r="BDV31" s="80"/>
      <c r="BDW31" s="80"/>
      <c r="BDX31" s="80"/>
      <c r="BDY31" s="80"/>
      <c r="BDZ31" s="80"/>
      <c r="BEA31" s="80"/>
      <c r="BEB31" s="80"/>
      <c r="BEC31" s="80"/>
      <c r="BED31" s="80"/>
      <c r="BEE31" s="80"/>
      <c r="BEF31" s="80"/>
      <c r="BEG31" s="80"/>
      <c r="BEH31" s="80"/>
      <c r="BEI31" s="80"/>
      <c r="BEJ31" s="80"/>
      <c r="BEK31" s="80"/>
      <c r="BEL31" s="80"/>
      <c r="BEM31" s="80"/>
      <c r="BEN31" s="80"/>
      <c r="BEO31" s="80"/>
      <c r="BEP31" s="80"/>
      <c r="BEQ31" s="80"/>
      <c r="BER31" s="80"/>
      <c r="BES31" s="80"/>
      <c r="BET31" s="80"/>
      <c r="BEU31" s="80"/>
      <c r="BEV31" s="80"/>
      <c r="BEW31" s="80"/>
      <c r="BEX31" s="80"/>
      <c r="BEY31" s="80"/>
      <c r="BEZ31" s="80"/>
      <c r="BFA31" s="80"/>
      <c r="BFB31" s="80"/>
      <c r="BFC31" s="80"/>
      <c r="BFD31" s="80"/>
      <c r="BFE31" s="80"/>
      <c r="BFF31" s="80"/>
      <c r="BFG31" s="80"/>
      <c r="BFH31" s="80"/>
      <c r="BFI31" s="80"/>
      <c r="BFJ31" s="80"/>
      <c r="BFK31" s="80"/>
      <c r="BFL31" s="80"/>
      <c r="BFM31" s="80"/>
      <c r="BFN31" s="80"/>
      <c r="BFO31" s="80"/>
      <c r="BFP31" s="80"/>
      <c r="BFQ31" s="80"/>
      <c r="BFR31" s="80"/>
      <c r="BFS31" s="80"/>
      <c r="BFT31" s="80"/>
      <c r="BFU31" s="80"/>
      <c r="BFV31" s="80"/>
      <c r="BFW31" s="80"/>
      <c r="BFX31" s="80"/>
      <c r="BFY31" s="80"/>
      <c r="BFZ31" s="80"/>
      <c r="BGA31" s="80"/>
      <c r="BGB31" s="80"/>
      <c r="BGC31" s="80"/>
      <c r="BGD31" s="80"/>
      <c r="BGE31" s="80"/>
      <c r="BGF31" s="80"/>
      <c r="BGG31" s="80"/>
      <c r="BGH31" s="80"/>
      <c r="BGI31" s="80"/>
      <c r="BGJ31" s="80"/>
      <c r="BGK31" s="80"/>
      <c r="BGL31" s="80"/>
      <c r="BGM31" s="80"/>
      <c r="BGN31" s="80"/>
      <c r="BGO31" s="80"/>
      <c r="BGP31" s="80"/>
      <c r="BGQ31" s="80"/>
      <c r="BGR31" s="80"/>
      <c r="BGS31" s="80"/>
      <c r="BGT31" s="80"/>
      <c r="BGU31" s="80"/>
      <c r="BGV31" s="80"/>
      <c r="BGW31" s="80"/>
      <c r="BGX31" s="80"/>
      <c r="BGY31" s="80"/>
      <c r="BGZ31" s="80"/>
      <c r="BHA31" s="80"/>
      <c r="BHB31" s="80"/>
      <c r="BHC31" s="80"/>
      <c r="BHD31" s="80"/>
      <c r="BHE31" s="80"/>
      <c r="BHF31" s="80"/>
      <c r="BHG31" s="80"/>
      <c r="BHH31" s="80"/>
      <c r="BHI31" s="80"/>
      <c r="BHJ31" s="80"/>
      <c r="BHK31" s="80"/>
      <c r="BHL31" s="80"/>
      <c r="BHM31" s="80"/>
      <c r="BHN31" s="80"/>
      <c r="BHO31" s="80"/>
      <c r="BHP31" s="80"/>
      <c r="BHQ31" s="80"/>
      <c r="BHR31" s="80"/>
      <c r="BHS31" s="80"/>
      <c r="BHT31" s="80"/>
      <c r="BHU31" s="80"/>
      <c r="BHV31" s="80"/>
      <c r="BHW31" s="80"/>
      <c r="BHX31" s="80"/>
      <c r="BHY31" s="80"/>
      <c r="BHZ31" s="80"/>
      <c r="BIA31" s="80"/>
      <c r="BIB31" s="80"/>
      <c r="BIC31" s="80"/>
      <c r="BID31" s="80"/>
      <c r="BIE31" s="80"/>
      <c r="BIF31" s="80"/>
      <c r="BIG31" s="80"/>
      <c r="BIH31" s="80"/>
      <c r="BII31" s="80"/>
      <c r="BIJ31" s="80"/>
      <c r="BIK31" s="80"/>
      <c r="BIL31" s="80"/>
      <c r="BIM31" s="80"/>
      <c r="BIN31" s="80"/>
      <c r="BIO31" s="80"/>
      <c r="BIP31" s="80"/>
      <c r="BIQ31" s="80"/>
      <c r="BIR31" s="80"/>
      <c r="BIS31" s="80"/>
      <c r="BIT31" s="80"/>
      <c r="BIU31" s="80"/>
      <c r="BIV31" s="80"/>
      <c r="BIW31" s="80"/>
      <c r="BIX31" s="80"/>
      <c r="BIY31" s="80"/>
      <c r="BIZ31" s="80"/>
      <c r="BJA31" s="80"/>
      <c r="BJB31" s="80"/>
      <c r="BJC31" s="80"/>
      <c r="BJD31" s="80"/>
      <c r="BJE31" s="80"/>
      <c r="BJF31" s="80"/>
      <c r="BJG31" s="80"/>
      <c r="BJH31" s="80"/>
      <c r="BJI31" s="80"/>
      <c r="BJJ31" s="80"/>
      <c r="BJK31" s="80"/>
      <c r="BJL31" s="80"/>
      <c r="BJM31" s="80"/>
      <c r="BJN31" s="80"/>
      <c r="BJO31" s="80"/>
      <c r="BJP31" s="80"/>
      <c r="BJQ31" s="80"/>
      <c r="BJR31" s="80"/>
      <c r="BJS31" s="80"/>
      <c r="BJT31" s="80"/>
      <c r="BJU31" s="80"/>
      <c r="BJV31" s="80"/>
      <c r="BJW31" s="80"/>
      <c r="BJX31" s="80"/>
      <c r="BJY31" s="80"/>
      <c r="BJZ31" s="80"/>
      <c r="BKA31" s="80"/>
      <c r="BKB31" s="80"/>
      <c r="BKC31" s="80"/>
      <c r="BKD31" s="80"/>
      <c r="BKE31" s="80"/>
      <c r="BKF31" s="80"/>
      <c r="BKG31" s="80"/>
      <c r="BKH31" s="80"/>
      <c r="BKI31" s="80"/>
      <c r="BKJ31" s="80"/>
      <c r="BKK31" s="80"/>
      <c r="BKL31" s="80"/>
      <c r="BKM31" s="80"/>
      <c r="BKN31" s="80"/>
      <c r="BKO31" s="80"/>
      <c r="BKP31" s="80"/>
      <c r="BKQ31" s="80"/>
      <c r="BKR31" s="80"/>
      <c r="BKS31" s="80"/>
      <c r="BKT31" s="80"/>
      <c r="BKU31" s="80"/>
      <c r="BKV31" s="80"/>
      <c r="BKW31" s="80"/>
      <c r="BKX31" s="80"/>
      <c r="BKY31" s="80"/>
      <c r="BKZ31" s="80"/>
      <c r="BLA31" s="80"/>
      <c r="BLB31" s="80"/>
      <c r="BLC31" s="80"/>
      <c r="BLD31" s="80"/>
      <c r="BLE31" s="80"/>
      <c r="BLF31" s="80"/>
      <c r="BLG31" s="80"/>
      <c r="BLH31" s="80"/>
      <c r="BLI31" s="80"/>
      <c r="BLJ31" s="80"/>
      <c r="BLK31" s="80"/>
      <c r="BLL31" s="80"/>
      <c r="BLM31" s="80"/>
      <c r="BLN31" s="80"/>
      <c r="BLO31" s="80"/>
      <c r="BLP31" s="80"/>
      <c r="BLQ31" s="80"/>
      <c r="BLR31" s="80"/>
      <c r="BLS31" s="80"/>
      <c r="BLT31" s="80"/>
      <c r="BLU31" s="80"/>
      <c r="BLV31" s="80"/>
      <c r="BLW31" s="80"/>
      <c r="BLX31" s="80"/>
      <c r="BLY31" s="80"/>
      <c r="BLZ31" s="80"/>
      <c r="BMA31" s="80"/>
      <c r="BMB31" s="80"/>
      <c r="BMC31" s="80"/>
      <c r="BMD31" s="80"/>
      <c r="BME31" s="80"/>
      <c r="BMF31" s="80"/>
      <c r="BMG31" s="80"/>
      <c r="BMH31" s="80"/>
      <c r="BMI31" s="80"/>
      <c r="BMJ31" s="80"/>
      <c r="BMK31" s="80"/>
      <c r="BML31" s="80"/>
      <c r="BMM31" s="80"/>
      <c r="BMN31" s="80"/>
      <c r="BMO31" s="80"/>
      <c r="BMP31" s="80"/>
      <c r="BMQ31" s="80"/>
      <c r="BMR31" s="80"/>
      <c r="BMS31" s="80"/>
      <c r="BMT31" s="80"/>
      <c r="BMU31" s="80"/>
      <c r="BMV31" s="80"/>
      <c r="BMW31" s="80"/>
      <c r="BMX31" s="80"/>
      <c r="BMY31" s="80"/>
      <c r="BMZ31" s="80"/>
      <c r="BNA31" s="80"/>
      <c r="BNB31" s="80"/>
      <c r="BNC31" s="80"/>
      <c r="BND31" s="80"/>
      <c r="BNE31" s="80"/>
      <c r="BNF31" s="80"/>
      <c r="BNG31" s="80"/>
      <c r="BNH31" s="80"/>
      <c r="BNI31" s="80"/>
      <c r="BNJ31" s="80"/>
      <c r="BNK31" s="80"/>
      <c r="BNL31" s="80"/>
      <c r="BNM31" s="80"/>
      <c r="BNN31" s="80"/>
      <c r="BNO31" s="80"/>
      <c r="BNP31" s="80"/>
      <c r="BNQ31" s="80"/>
      <c r="BNR31" s="80"/>
      <c r="BNS31" s="80"/>
      <c r="BNT31" s="80"/>
      <c r="BNU31" s="80"/>
      <c r="BNV31" s="80"/>
      <c r="BNW31" s="80"/>
      <c r="BNX31" s="80"/>
      <c r="BNY31" s="80"/>
      <c r="BNZ31" s="80"/>
      <c r="BOA31" s="80"/>
      <c r="BOB31" s="80"/>
      <c r="BOC31" s="80"/>
      <c r="BOD31" s="80"/>
      <c r="BOE31" s="80"/>
      <c r="BOF31" s="80"/>
      <c r="BOG31" s="80"/>
      <c r="BOH31" s="80"/>
      <c r="BOI31" s="80"/>
      <c r="BOJ31" s="80"/>
      <c r="BOK31" s="80"/>
      <c r="BOL31" s="80"/>
      <c r="BOM31" s="80"/>
      <c r="BON31" s="80"/>
      <c r="BOO31" s="80"/>
      <c r="BOP31" s="80"/>
      <c r="BOQ31" s="80"/>
      <c r="BOR31" s="80"/>
      <c r="BOS31" s="80"/>
      <c r="BOT31" s="80"/>
      <c r="BOU31" s="80"/>
      <c r="BOV31" s="80"/>
      <c r="BOW31" s="80"/>
      <c r="BOX31" s="80"/>
      <c r="BOY31" s="80"/>
      <c r="BOZ31" s="80"/>
      <c r="BPA31" s="80"/>
      <c r="BPB31" s="80"/>
      <c r="BPC31" s="80"/>
      <c r="BPD31" s="80"/>
      <c r="BPE31" s="80"/>
      <c r="BPF31" s="80"/>
      <c r="BPG31" s="80"/>
      <c r="BPH31" s="80"/>
      <c r="BPI31" s="80"/>
      <c r="BPJ31" s="80"/>
      <c r="BPK31" s="80"/>
      <c r="BPL31" s="80"/>
      <c r="BPM31" s="80"/>
      <c r="BPN31" s="80"/>
      <c r="BPO31" s="80"/>
      <c r="BPP31" s="80"/>
      <c r="BPQ31" s="80"/>
      <c r="BPR31" s="80"/>
      <c r="BPS31" s="80"/>
      <c r="BPT31" s="80"/>
      <c r="BPU31" s="80"/>
      <c r="BPV31" s="80"/>
      <c r="BPW31" s="80"/>
      <c r="BPX31" s="80"/>
      <c r="BPY31" s="80"/>
      <c r="BPZ31" s="80"/>
      <c r="BQA31" s="80"/>
      <c r="BQB31" s="80"/>
      <c r="BQC31" s="80"/>
      <c r="BQD31" s="80"/>
      <c r="BQE31" s="80"/>
      <c r="BQF31" s="80"/>
      <c r="BQG31" s="80"/>
      <c r="BQH31" s="80"/>
      <c r="BQI31" s="80"/>
      <c r="BQJ31" s="80"/>
      <c r="BQK31" s="80"/>
      <c r="BQL31" s="80"/>
      <c r="BQM31" s="80"/>
      <c r="BQN31" s="80"/>
      <c r="BQO31" s="80"/>
      <c r="BQP31" s="80"/>
      <c r="BQQ31" s="80"/>
      <c r="BQR31" s="80"/>
      <c r="BQS31" s="80"/>
      <c r="BQT31" s="80"/>
      <c r="BQU31" s="80"/>
      <c r="BQV31" s="80"/>
      <c r="BQW31" s="80"/>
      <c r="BQX31" s="80"/>
      <c r="BQY31" s="80"/>
      <c r="BQZ31" s="80"/>
      <c r="BRA31" s="80"/>
      <c r="BRB31" s="80"/>
      <c r="BRC31" s="80"/>
      <c r="BRD31" s="80"/>
      <c r="BRE31" s="80"/>
      <c r="BRF31" s="80"/>
      <c r="BRG31" s="80"/>
      <c r="BRH31" s="80"/>
      <c r="BRI31" s="80"/>
      <c r="BRJ31" s="80"/>
      <c r="BRK31" s="80"/>
      <c r="BRL31" s="80"/>
      <c r="BRM31" s="80"/>
      <c r="BRN31" s="80"/>
      <c r="BRO31" s="80"/>
      <c r="BRP31" s="80"/>
      <c r="BRQ31" s="80"/>
      <c r="BRR31" s="80"/>
      <c r="BRS31" s="80"/>
      <c r="BRT31" s="80"/>
      <c r="BRU31" s="80"/>
      <c r="BRV31" s="80"/>
      <c r="BRW31" s="80"/>
      <c r="BRX31" s="80"/>
      <c r="BRY31" s="80"/>
      <c r="BRZ31" s="80"/>
      <c r="BSA31" s="80"/>
      <c r="BSB31" s="80"/>
      <c r="BSC31" s="80"/>
      <c r="BSD31" s="80"/>
      <c r="BSE31" s="80"/>
      <c r="BSF31" s="80"/>
      <c r="BSG31" s="80"/>
      <c r="BSH31" s="80"/>
      <c r="BSI31" s="80"/>
      <c r="BSJ31" s="80"/>
      <c r="BSK31" s="80"/>
      <c r="BSL31" s="80"/>
      <c r="BSM31" s="80"/>
      <c r="BSN31" s="80"/>
      <c r="BSO31" s="80"/>
      <c r="BSP31" s="80"/>
      <c r="BSQ31" s="80"/>
      <c r="BSR31" s="80"/>
      <c r="BSS31" s="80"/>
      <c r="BST31" s="80"/>
      <c r="BSU31" s="80"/>
      <c r="BSV31" s="80"/>
      <c r="BSW31" s="80"/>
      <c r="BSX31" s="80"/>
      <c r="BSY31" s="80"/>
      <c r="BSZ31" s="80"/>
      <c r="BTA31" s="80"/>
      <c r="BTB31" s="80"/>
      <c r="BTC31" s="80"/>
      <c r="BTD31" s="80"/>
      <c r="BTE31" s="80"/>
      <c r="BTF31" s="80"/>
      <c r="BTG31" s="80"/>
      <c r="BTH31" s="80"/>
      <c r="BTI31" s="80"/>
      <c r="BTJ31" s="80"/>
      <c r="BTK31" s="80"/>
      <c r="BTL31" s="80"/>
      <c r="BTM31" s="80"/>
      <c r="BTN31" s="80"/>
      <c r="BTO31" s="80"/>
      <c r="BTP31" s="80"/>
      <c r="BTQ31" s="80"/>
      <c r="BTR31" s="80"/>
      <c r="BTS31" s="80"/>
      <c r="BTT31" s="80"/>
      <c r="BTU31" s="80"/>
      <c r="BTV31" s="80"/>
      <c r="BTW31" s="80"/>
      <c r="BTX31" s="80"/>
      <c r="BTY31" s="80"/>
      <c r="BTZ31" s="80"/>
      <c r="BUA31" s="80"/>
      <c r="BUB31" s="80"/>
      <c r="BUC31" s="80"/>
      <c r="BUD31" s="80"/>
      <c r="BUE31" s="80"/>
      <c r="BUF31" s="80"/>
      <c r="BUG31" s="80"/>
      <c r="BUH31" s="80"/>
      <c r="BUI31" s="80"/>
      <c r="BUJ31" s="80"/>
      <c r="BUK31" s="80"/>
      <c r="BUL31" s="80"/>
      <c r="BUM31" s="80"/>
      <c r="BUN31" s="80"/>
      <c r="BUO31" s="80"/>
      <c r="BUP31" s="80"/>
      <c r="BUQ31" s="80"/>
      <c r="BUR31" s="80"/>
      <c r="BUS31" s="80"/>
      <c r="BUT31" s="80"/>
      <c r="BUU31" s="80"/>
      <c r="BUV31" s="80"/>
      <c r="BUW31" s="80"/>
      <c r="BUX31" s="80"/>
      <c r="BUY31" s="80"/>
      <c r="BUZ31" s="80"/>
      <c r="BVA31" s="80"/>
      <c r="BVB31" s="80"/>
      <c r="BVC31" s="80"/>
      <c r="BVD31" s="80"/>
      <c r="BVE31" s="80"/>
      <c r="BVF31" s="80"/>
      <c r="BVG31" s="80"/>
      <c r="BVH31" s="80"/>
      <c r="BVI31" s="80"/>
      <c r="BVJ31" s="80"/>
      <c r="BVK31" s="80"/>
      <c r="BVL31" s="80"/>
      <c r="BVM31" s="80"/>
      <c r="BVN31" s="80"/>
      <c r="BVO31" s="80"/>
      <c r="BVP31" s="80"/>
      <c r="BVQ31" s="80"/>
      <c r="BVR31" s="80"/>
      <c r="BVS31" s="80"/>
      <c r="BVT31" s="80"/>
      <c r="BVU31" s="80"/>
      <c r="BVV31" s="80"/>
      <c r="BVW31" s="80"/>
      <c r="BVX31" s="80"/>
      <c r="BVY31" s="80"/>
      <c r="BVZ31" s="80"/>
      <c r="BWA31" s="80"/>
      <c r="BWB31" s="80"/>
      <c r="BWC31" s="80"/>
      <c r="BWD31" s="80"/>
      <c r="BWE31" s="80"/>
      <c r="BWF31" s="80"/>
      <c r="BWG31" s="80"/>
      <c r="BWH31" s="80"/>
      <c r="BWI31" s="80"/>
      <c r="BWJ31" s="80"/>
      <c r="BWK31" s="80"/>
      <c r="BWL31" s="80"/>
      <c r="BWM31" s="80"/>
      <c r="BWN31" s="80"/>
      <c r="BWO31" s="80"/>
      <c r="BWP31" s="80"/>
      <c r="BWQ31" s="80"/>
      <c r="BWR31" s="80"/>
      <c r="BWS31" s="80"/>
      <c r="BWT31" s="80"/>
      <c r="BWU31" s="80"/>
      <c r="BWV31" s="80"/>
      <c r="BWW31" s="80"/>
      <c r="BWX31" s="80"/>
      <c r="BWY31" s="80"/>
      <c r="BWZ31" s="80"/>
      <c r="BXA31" s="80"/>
      <c r="BXB31" s="80"/>
      <c r="BXC31" s="80"/>
      <c r="BXD31" s="80"/>
      <c r="BXE31" s="80"/>
      <c r="BXF31" s="80"/>
      <c r="BXG31" s="80"/>
      <c r="BXH31" s="80"/>
      <c r="BXI31" s="80"/>
      <c r="BXJ31" s="80"/>
      <c r="BXK31" s="80"/>
      <c r="BXL31" s="80"/>
      <c r="BXM31" s="80"/>
      <c r="BXN31" s="80"/>
      <c r="BXO31" s="80"/>
      <c r="BXP31" s="80"/>
      <c r="BXQ31" s="80"/>
      <c r="BXR31" s="80"/>
      <c r="BXS31" s="80"/>
      <c r="BXT31" s="80"/>
      <c r="BXU31" s="80"/>
      <c r="BXV31" s="80"/>
      <c r="BXW31" s="80"/>
      <c r="BXX31" s="80"/>
      <c r="BXY31" s="80"/>
      <c r="BXZ31" s="80"/>
      <c r="BYA31" s="80"/>
      <c r="BYB31" s="80"/>
      <c r="BYC31" s="80"/>
      <c r="BYD31" s="80"/>
      <c r="BYE31" s="80"/>
      <c r="BYF31" s="80"/>
      <c r="BYG31" s="80"/>
      <c r="BYH31" s="80"/>
      <c r="BYI31" s="80"/>
      <c r="BYJ31" s="80"/>
      <c r="BYK31" s="80"/>
      <c r="BYL31" s="80"/>
      <c r="BYM31" s="80"/>
      <c r="BYN31" s="80"/>
      <c r="BYO31" s="80"/>
      <c r="BYP31" s="80"/>
      <c r="BYQ31" s="80"/>
      <c r="BYR31" s="80"/>
      <c r="BYS31" s="80"/>
      <c r="BYT31" s="80"/>
      <c r="BYU31" s="80"/>
      <c r="BYV31" s="80"/>
      <c r="BYW31" s="80"/>
      <c r="BYX31" s="80"/>
      <c r="BYY31" s="80"/>
      <c r="BYZ31" s="80"/>
      <c r="BZA31" s="80"/>
      <c r="BZB31" s="80"/>
      <c r="BZC31" s="80"/>
      <c r="BZD31" s="80"/>
      <c r="BZE31" s="80"/>
      <c r="BZF31" s="80"/>
      <c r="BZG31" s="80"/>
      <c r="BZH31" s="80"/>
      <c r="BZI31" s="80"/>
      <c r="BZJ31" s="80"/>
      <c r="BZK31" s="80"/>
      <c r="BZL31" s="80"/>
      <c r="BZM31" s="80"/>
      <c r="BZN31" s="80"/>
      <c r="BZO31" s="80"/>
      <c r="BZP31" s="80"/>
      <c r="BZQ31" s="80"/>
      <c r="BZR31" s="80"/>
      <c r="BZS31" s="80"/>
      <c r="BZT31" s="80"/>
      <c r="BZU31" s="80"/>
      <c r="BZV31" s="80"/>
      <c r="BZW31" s="80"/>
      <c r="BZX31" s="80"/>
      <c r="BZY31" s="80"/>
      <c r="BZZ31" s="80"/>
      <c r="CAA31" s="80"/>
      <c r="CAB31" s="80"/>
      <c r="CAC31" s="80"/>
      <c r="CAD31" s="80"/>
      <c r="CAE31" s="80"/>
      <c r="CAF31" s="80"/>
      <c r="CAG31" s="80"/>
      <c r="CAH31" s="80"/>
      <c r="CAI31" s="80"/>
      <c r="CAJ31" s="80"/>
      <c r="CAK31" s="80"/>
      <c r="CAL31" s="80"/>
      <c r="CAM31" s="80"/>
      <c r="CAN31" s="80"/>
      <c r="CAO31" s="80"/>
      <c r="CAP31" s="80"/>
      <c r="CAQ31" s="80"/>
      <c r="CAR31" s="80"/>
      <c r="CAS31" s="80"/>
      <c r="CAT31" s="80"/>
      <c r="CAU31" s="80"/>
      <c r="CAV31" s="80"/>
      <c r="CAW31" s="80"/>
      <c r="CAX31" s="80"/>
      <c r="CAY31" s="80"/>
      <c r="CAZ31" s="80"/>
      <c r="CBA31" s="80"/>
      <c r="CBB31" s="80"/>
      <c r="CBC31" s="80"/>
      <c r="CBD31" s="80"/>
      <c r="CBE31" s="80"/>
      <c r="CBF31" s="80"/>
      <c r="CBG31" s="80"/>
      <c r="CBH31" s="80"/>
      <c r="CBI31" s="80"/>
      <c r="CBJ31" s="80"/>
      <c r="CBK31" s="80"/>
      <c r="CBL31" s="80"/>
      <c r="CBM31" s="80"/>
      <c r="CBN31" s="80"/>
      <c r="CBO31" s="80"/>
      <c r="CBP31" s="80"/>
      <c r="CBQ31" s="80"/>
      <c r="CBR31" s="80"/>
      <c r="CBS31" s="80"/>
      <c r="CBT31" s="80"/>
      <c r="CBU31" s="80"/>
      <c r="CBV31" s="80"/>
      <c r="CBW31" s="80"/>
      <c r="CBX31" s="80"/>
      <c r="CBY31" s="80"/>
      <c r="CBZ31" s="80"/>
      <c r="CCA31" s="80"/>
      <c r="CCB31" s="80"/>
      <c r="CCC31" s="80"/>
      <c r="CCD31" s="80"/>
      <c r="CCE31" s="80"/>
      <c r="CCF31" s="80"/>
      <c r="CCG31" s="80"/>
      <c r="CCH31" s="80"/>
      <c r="CCI31" s="80"/>
      <c r="CCJ31" s="80"/>
      <c r="CCK31" s="80"/>
      <c r="CCL31" s="80"/>
      <c r="CCM31" s="80"/>
      <c r="CCN31" s="80"/>
      <c r="CCO31" s="80"/>
      <c r="CCP31" s="80"/>
      <c r="CCQ31" s="80"/>
      <c r="CCR31" s="80"/>
      <c r="CCS31" s="80"/>
      <c r="CCT31" s="80"/>
      <c r="CCU31" s="80"/>
      <c r="CCV31" s="80"/>
      <c r="CCW31" s="80"/>
      <c r="CCX31" s="80"/>
      <c r="CCY31" s="80"/>
      <c r="CCZ31" s="80"/>
      <c r="CDA31" s="80"/>
      <c r="CDB31" s="80"/>
      <c r="CDC31" s="80"/>
      <c r="CDD31" s="80"/>
      <c r="CDE31" s="80"/>
      <c r="CDF31" s="80"/>
      <c r="CDG31" s="80"/>
      <c r="CDH31" s="80"/>
      <c r="CDI31" s="80"/>
      <c r="CDJ31" s="80"/>
      <c r="CDK31" s="80"/>
      <c r="CDL31" s="80"/>
      <c r="CDM31" s="80"/>
      <c r="CDN31" s="80"/>
      <c r="CDO31" s="80"/>
      <c r="CDP31" s="80"/>
      <c r="CDQ31" s="80"/>
      <c r="CDR31" s="80"/>
      <c r="CDS31" s="80"/>
      <c r="CDT31" s="80"/>
      <c r="CDU31" s="80"/>
      <c r="CDV31" s="80"/>
      <c r="CDW31" s="80"/>
      <c r="CDX31" s="80"/>
      <c r="CDY31" s="80"/>
      <c r="CDZ31" s="80"/>
      <c r="CEA31" s="80"/>
      <c r="CEB31" s="80"/>
      <c r="CEC31" s="80"/>
      <c r="CED31" s="80"/>
      <c r="CEE31" s="80"/>
      <c r="CEF31" s="80"/>
      <c r="CEG31" s="80"/>
      <c r="CEH31" s="80"/>
      <c r="CEI31" s="80"/>
      <c r="CEJ31" s="80"/>
      <c r="CEK31" s="80"/>
      <c r="CEL31" s="80"/>
      <c r="CEM31" s="80"/>
      <c r="CEN31" s="80"/>
      <c r="CEO31" s="80"/>
      <c r="CEP31" s="80"/>
      <c r="CEQ31" s="80"/>
      <c r="CER31" s="80"/>
      <c r="CES31" s="80"/>
      <c r="CET31" s="80"/>
      <c r="CEU31" s="80"/>
      <c r="CEV31" s="80"/>
      <c r="CEW31" s="80"/>
      <c r="CEX31" s="80"/>
      <c r="CEY31" s="80"/>
      <c r="CEZ31" s="80"/>
      <c r="CFA31" s="80"/>
      <c r="CFB31" s="80"/>
      <c r="CFC31" s="80"/>
      <c r="CFD31" s="80"/>
      <c r="CFE31" s="80"/>
      <c r="CFF31" s="80"/>
      <c r="CFG31" s="80"/>
      <c r="CFH31" s="80"/>
      <c r="CFI31" s="80"/>
      <c r="CFJ31" s="80"/>
      <c r="CFK31" s="80"/>
      <c r="CFL31" s="80"/>
      <c r="CFM31" s="80"/>
      <c r="CFN31" s="80"/>
      <c r="CFO31" s="80"/>
      <c r="CFP31" s="80"/>
      <c r="CFQ31" s="80"/>
      <c r="CFR31" s="80"/>
      <c r="CFS31" s="80"/>
      <c r="CFT31" s="80"/>
      <c r="CFU31" s="80"/>
      <c r="CFV31" s="80"/>
      <c r="CFW31" s="80"/>
      <c r="CFX31" s="80"/>
      <c r="CFY31" s="80"/>
      <c r="CFZ31" s="80"/>
      <c r="CGA31" s="80"/>
      <c r="CGB31" s="80"/>
      <c r="CGC31" s="80"/>
      <c r="CGD31" s="80"/>
      <c r="CGE31" s="80"/>
      <c r="CGF31" s="80"/>
      <c r="CGG31" s="80"/>
      <c r="CGH31" s="80"/>
      <c r="CGI31" s="80"/>
      <c r="CGJ31" s="80"/>
      <c r="CGK31" s="80"/>
      <c r="CGL31" s="80"/>
      <c r="CGM31" s="80"/>
      <c r="CGN31" s="80"/>
      <c r="CGO31" s="80"/>
      <c r="CGP31" s="80"/>
      <c r="CGQ31" s="80"/>
      <c r="CGR31" s="80"/>
      <c r="CGS31" s="80"/>
      <c r="CGT31" s="80"/>
      <c r="CGU31" s="80"/>
      <c r="CGV31" s="80"/>
      <c r="CGW31" s="80"/>
      <c r="CGX31" s="80"/>
      <c r="CGY31" s="80"/>
      <c r="CGZ31" s="80"/>
      <c r="CHA31" s="80"/>
      <c r="CHB31" s="80"/>
      <c r="CHC31" s="80"/>
      <c r="CHD31" s="80"/>
      <c r="CHE31" s="80"/>
      <c r="CHF31" s="80"/>
      <c r="CHG31" s="80"/>
      <c r="CHH31" s="80"/>
      <c r="CHI31" s="80"/>
      <c r="CHJ31" s="80"/>
      <c r="CHK31" s="80"/>
      <c r="CHL31" s="80"/>
      <c r="CHM31" s="80"/>
      <c r="CHN31" s="80"/>
      <c r="CHO31" s="80"/>
      <c r="CHP31" s="80"/>
      <c r="CHQ31" s="80"/>
      <c r="CHR31" s="80"/>
      <c r="CHS31" s="80"/>
      <c r="CHT31" s="80"/>
      <c r="CHU31" s="80"/>
      <c r="CHV31" s="80"/>
      <c r="CHW31" s="80"/>
      <c r="CHX31" s="80"/>
      <c r="CHY31" s="80"/>
      <c r="CHZ31" s="80"/>
      <c r="CIA31" s="80"/>
      <c r="CIB31" s="80"/>
      <c r="CIC31" s="80"/>
      <c r="CID31" s="80"/>
      <c r="CIE31" s="80"/>
      <c r="CIF31" s="80"/>
      <c r="CIG31" s="80"/>
      <c r="CIH31" s="80"/>
      <c r="CII31" s="80"/>
      <c r="CIJ31" s="80"/>
      <c r="CIK31" s="80"/>
      <c r="CIL31" s="80"/>
      <c r="CIM31" s="80"/>
      <c r="CIN31" s="80"/>
      <c r="CIO31" s="80"/>
      <c r="CIP31" s="80"/>
      <c r="CIQ31" s="80"/>
      <c r="CIR31" s="80"/>
      <c r="CIS31" s="80"/>
      <c r="CIT31" s="80"/>
      <c r="CIU31" s="80"/>
      <c r="CIV31" s="80"/>
      <c r="CIW31" s="80"/>
      <c r="CIX31" s="80"/>
      <c r="CIY31" s="80"/>
      <c r="CIZ31" s="80"/>
      <c r="CJA31" s="80"/>
      <c r="CJB31" s="80"/>
      <c r="CJC31" s="80"/>
      <c r="CJD31" s="80"/>
      <c r="CJE31" s="80"/>
      <c r="CJF31" s="80"/>
      <c r="CJG31" s="80"/>
      <c r="CJH31" s="80"/>
      <c r="CJI31" s="80"/>
      <c r="CJJ31" s="80"/>
      <c r="CJK31" s="80"/>
      <c r="CJL31" s="80"/>
      <c r="CJM31" s="80"/>
      <c r="CJN31" s="80"/>
      <c r="CJO31" s="80"/>
      <c r="CJP31" s="80"/>
      <c r="CJQ31" s="80"/>
      <c r="CJR31" s="80"/>
      <c r="CJS31" s="80"/>
      <c r="CJT31" s="80"/>
      <c r="CJU31" s="80"/>
      <c r="CJV31" s="80"/>
      <c r="CJW31" s="80"/>
      <c r="CJX31" s="80"/>
      <c r="CJY31" s="80"/>
      <c r="CJZ31" s="80"/>
      <c r="CKA31" s="80"/>
      <c r="CKB31" s="80"/>
      <c r="CKC31" s="80"/>
      <c r="CKD31" s="80"/>
      <c r="CKE31" s="80"/>
      <c r="CKF31" s="80"/>
      <c r="CKG31" s="80"/>
      <c r="CKH31" s="80"/>
      <c r="CKI31" s="80"/>
      <c r="CKJ31" s="80"/>
      <c r="CKK31" s="80"/>
      <c r="CKL31" s="80"/>
      <c r="CKM31" s="80"/>
      <c r="CKN31" s="80"/>
      <c r="CKO31" s="80"/>
      <c r="CKP31" s="80"/>
      <c r="CKQ31" s="80"/>
      <c r="CKR31" s="80"/>
      <c r="CKS31" s="80"/>
      <c r="CKT31" s="80"/>
      <c r="CKU31" s="80"/>
      <c r="CKV31" s="80"/>
      <c r="CKW31" s="80"/>
      <c r="CKX31" s="80"/>
      <c r="CKY31" s="80"/>
      <c r="CKZ31" s="80"/>
      <c r="CLA31" s="80"/>
      <c r="CLB31" s="80"/>
      <c r="CLC31" s="80"/>
      <c r="CLD31" s="80"/>
      <c r="CLE31" s="80"/>
      <c r="CLF31" s="80"/>
      <c r="CLG31" s="80"/>
      <c r="CLH31" s="80"/>
      <c r="CLI31" s="80"/>
      <c r="CLJ31" s="80"/>
      <c r="CLK31" s="80"/>
      <c r="CLL31" s="80"/>
      <c r="CLM31" s="80"/>
      <c r="CLN31" s="80"/>
      <c r="CLO31" s="80"/>
      <c r="CLP31" s="80"/>
      <c r="CLQ31" s="80"/>
      <c r="CLR31" s="80"/>
      <c r="CLS31" s="80"/>
      <c r="CLT31" s="80"/>
      <c r="CLU31" s="80"/>
      <c r="CLV31" s="80"/>
      <c r="CLW31" s="80"/>
      <c r="CLX31" s="80"/>
      <c r="CLY31" s="80"/>
      <c r="CLZ31" s="80"/>
      <c r="CMA31" s="80"/>
      <c r="CMB31" s="80"/>
      <c r="CMC31" s="80"/>
      <c r="CMD31" s="80"/>
      <c r="CME31" s="80"/>
      <c r="CMF31" s="80"/>
      <c r="CMG31" s="80"/>
      <c r="CMH31" s="80"/>
      <c r="CMI31" s="80"/>
      <c r="CMJ31" s="80"/>
      <c r="CMK31" s="80"/>
      <c r="CML31" s="80"/>
      <c r="CMM31" s="80"/>
      <c r="CMN31" s="80"/>
      <c r="CMO31" s="80"/>
      <c r="CMP31" s="80"/>
      <c r="CMQ31" s="80"/>
      <c r="CMR31" s="80"/>
      <c r="CMS31" s="80"/>
      <c r="CMT31" s="80"/>
      <c r="CMU31" s="80"/>
      <c r="CMV31" s="80"/>
      <c r="CMW31" s="80"/>
      <c r="CMX31" s="80"/>
      <c r="CMY31" s="80"/>
      <c r="CMZ31" s="80"/>
      <c r="CNA31" s="80"/>
      <c r="CNB31" s="80"/>
      <c r="CNC31" s="80"/>
      <c r="CND31" s="80"/>
      <c r="CNE31" s="80"/>
      <c r="CNF31" s="80"/>
      <c r="CNG31" s="80"/>
      <c r="CNH31" s="80"/>
      <c r="CNI31" s="80"/>
      <c r="CNJ31" s="80"/>
      <c r="CNK31" s="80"/>
      <c r="CNL31" s="80"/>
      <c r="CNM31" s="80"/>
      <c r="CNN31" s="80"/>
      <c r="CNO31" s="80"/>
      <c r="CNP31" s="80"/>
      <c r="CNQ31" s="80"/>
      <c r="CNR31" s="80"/>
      <c r="CNS31" s="80"/>
      <c r="CNT31" s="80"/>
      <c r="CNU31" s="80"/>
      <c r="CNV31" s="80"/>
      <c r="CNW31" s="80"/>
      <c r="CNX31" s="80"/>
      <c r="CNY31" s="80"/>
      <c r="CNZ31" s="80"/>
      <c r="COA31" s="80"/>
      <c r="COB31" s="80"/>
      <c r="COC31" s="80"/>
      <c r="COD31" s="80"/>
      <c r="COE31" s="80"/>
      <c r="COF31" s="80"/>
      <c r="COG31" s="80"/>
      <c r="COH31" s="80"/>
      <c r="COI31" s="80"/>
      <c r="COJ31" s="80"/>
      <c r="COK31" s="80"/>
      <c r="COL31" s="80"/>
      <c r="COM31" s="80"/>
      <c r="CON31" s="80"/>
      <c r="COO31" s="80"/>
      <c r="COP31" s="80"/>
      <c r="COQ31" s="80"/>
      <c r="COR31" s="80"/>
      <c r="COS31" s="80"/>
      <c r="COT31" s="80"/>
      <c r="COU31" s="80"/>
      <c r="COV31" s="80"/>
      <c r="COW31" s="80"/>
      <c r="COX31" s="80"/>
      <c r="COY31" s="80"/>
      <c r="COZ31" s="80"/>
      <c r="CPA31" s="80"/>
      <c r="CPB31" s="80"/>
      <c r="CPC31" s="80"/>
      <c r="CPD31" s="80"/>
      <c r="CPE31" s="80"/>
      <c r="CPF31" s="80"/>
      <c r="CPG31" s="80"/>
      <c r="CPH31" s="80"/>
      <c r="CPI31" s="80"/>
      <c r="CPJ31" s="80"/>
      <c r="CPK31" s="80"/>
      <c r="CPL31" s="80"/>
      <c r="CPM31" s="80"/>
      <c r="CPN31" s="80"/>
      <c r="CPO31" s="80"/>
      <c r="CPP31" s="80"/>
      <c r="CPQ31" s="80"/>
      <c r="CPR31" s="80"/>
      <c r="CPS31" s="80"/>
      <c r="CPT31" s="80"/>
      <c r="CPU31" s="80"/>
      <c r="CPV31" s="80"/>
      <c r="CPW31" s="80"/>
      <c r="CPX31" s="80"/>
      <c r="CPY31" s="80"/>
      <c r="CPZ31" s="80"/>
      <c r="CQA31" s="80"/>
      <c r="CQB31" s="80"/>
      <c r="CQC31" s="80"/>
      <c r="CQD31" s="80"/>
      <c r="CQE31" s="80"/>
      <c r="CQF31" s="80"/>
      <c r="CQG31" s="80"/>
      <c r="CQH31" s="80"/>
      <c r="CQI31" s="80"/>
      <c r="CQJ31" s="80"/>
      <c r="CQK31" s="80"/>
      <c r="CQL31" s="80"/>
      <c r="CQM31" s="80"/>
      <c r="CQN31" s="80"/>
      <c r="CQO31" s="80"/>
      <c r="CQP31" s="80"/>
      <c r="CQQ31" s="80"/>
      <c r="CQR31" s="80"/>
      <c r="CQS31" s="80"/>
      <c r="CQT31" s="80"/>
      <c r="CQU31" s="80"/>
      <c r="CQV31" s="80"/>
      <c r="CQW31" s="80"/>
      <c r="CQX31" s="80"/>
      <c r="CQY31" s="80"/>
      <c r="CQZ31" s="80"/>
      <c r="CRA31" s="80"/>
      <c r="CRB31" s="80"/>
      <c r="CRC31" s="80"/>
      <c r="CRD31" s="80"/>
      <c r="CRE31" s="80"/>
      <c r="CRF31" s="80"/>
      <c r="CRG31" s="80"/>
      <c r="CRH31" s="80"/>
      <c r="CRI31" s="80"/>
      <c r="CRJ31" s="80"/>
      <c r="CRK31" s="80"/>
      <c r="CRL31" s="80"/>
      <c r="CRM31" s="80"/>
      <c r="CRN31" s="80"/>
      <c r="CRO31" s="80"/>
      <c r="CRP31" s="80"/>
      <c r="CRQ31" s="80"/>
      <c r="CRR31" s="80"/>
      <c r="CRS31" s="80"/>
      <c r="CRT31" s="80"/>
      <c r="CRU31" s="80"/>
      <c r="CRV31" s="80"/>
      <c r="CRW31" s="80"/>
      <c r="CRX31" s="80"/>
      <c r="CRY31" s="80"/>
      <c r="CRZ31" s="80"/>
      <c r="CSA31" s="80"/>
      <c r="CSB31" s="80"/>
      <c r="CSC31" s="80"/>
      <c r="CSD31" s="80"/>
      <c r="CSE31" s="80"/>
      <c r="CSF31" s="80"/>
      <c r="CSG31" s="80"/>
      <c r="CSH31" s="80"/>
      <c r="CSI31" s="80"/>
      <c r="CSJ31" s="80"/>
      <c r="CSK31" s="80"/>
      <c r="CSL31" s="80"/>
      <c r="CSM31" s="80"/>
      <c r="CSN31" s="80"/>
      <c r="CSO31" s="80"/>
      <c r="CSP31" s="80"/>
      <c r="CSQ31" s="80"/>
      <c r="CSR31" s="80"/>
      <c r="CSS31" s="80"/>
      <c r="CST31" s="80"/>
      <c r="CSU31" s="80"/>
      <c r="CSV31" s="80"/>
      <c r="CSW31" s="80"/>
      <c r="CSX31" s="80"/>
      <c r="CSY31" s="80"/>
      <c r="CSZ31" s="80"/>
      <c r="CTA31" s="80"/>
      <c r="CTB31" s="80"/>
      <c r="CTC31" s="80"/>
      <c r="CTD31" s="80"/>
      <c r="CTE31" s="80"/>
      <c r="CTF31" s="80"/>
      <c r="CTG31" s="80"/>
      <c r="CTH31" s="80"/>
      <c r="CTI31" s="80"/>
      <c r="CTJ31" s="80"/>
      <c r="CTK31" s="80"/>
      <c r="CTL31" s="80"/>
      <c r="CTM31" s="80"/>
      <c r="CTN31" s="80"/>
      <c r="CTO31" s="80"/>
      <c r="CTP31" s="80"/>
      <c r="CTQ31" s="80"/>
      <c r="CTR31" s="80"/>
      <c r="CTS31" s="80"/>
      <c r="CTT31" s="80"/>
      <c r="CTU31" s="80"/>
      <c r="CTV31" s="80"/>
      <c r="CTW31" s="80"/>
      <c r="CTX31" s="80"/>
      <c r="CTY31" s="80"/>
      <c r="CTZ31" s="80"/>
      <c r="CUA31" s="80"/>
      <c r="CUB31" s="80"/>
      <c r="CUC31" s="80"/>
      <c r="CUD31" s="80"/>
      <c r="CUE31" s="80"/>
      <c r="CUF31" s="80"/>
      <c r="CUG31" s="80"/>
      <c r="CUH31" s="80"/>
      <c r="CUI31" s="80"/>
      <c r="CUJ31" s="80"/>
      <c r="CUK31" s="80"/>
      <c r="CUL31" s="80"/>
      <c r="CUM31" s="80"/>
      <c r="CUN31" s="80"/>
      <c r="CUO31" s="80"/>
      <c r="CUP31" s="80"/>
      <c r="CUQ31" s="80"/>
      <c r="CUR31" s="80"/>
      <c r="CUS31" s="80"/>
      <c r="CUT31" s="80"/>
      <c r="CUU31" s="80"/>
      <c r="CUV31" s="80"/>
      <c r="CUW31" s="80"/>
      <c r="CUX31" s="80"/>
      <c r="CUY31" s="80"/>
      <c r="CUZ31" s="80"/>
      <c r="CVA31" s="80"/>
      <c r="CVB31" s="80"/>
      <c r="CVC31" s="80"/>
      <c r="CVD31" s="80"/>
      <c r="CVE31" s="80"/>
      <c r="CVF31" s="80"/>
      <c r="CVG31" s="80"/>
      <c r="CVH31" s="80"/>
      <c r="CVI31" s="80"/>
      <c r="CVJ31" s="80"/>
      <c r="CVK31" s="80"/>
      <c r="CVL31" s="80"/>
      <c r="CVM31" s="80"/>
      <c r="CVN31" s="80"/>
      <c r="CVO31" s="80"/>
      <c r="CVP31" s="80"/>
      <c r="CVQ31" s="80"/>
      <c r="CVR31" s="80"/>
      <c r="CVS31" s="80"/>
      <c r="CVT31" s="80"/>
      <c r="CVU31" s="80"/>
      <c r="CVV31" s="80"/>
      <c r="CVW31" s="80"/>
      <c r="CVX31" s="80"/>
      <c r="CVY31" s="80"/>
      <c r="CVZ31" s="80"/>
      <c r="CWA31" s="80"/>
      <c r="CWB31" s="80"/>
      <c r="CWC31" s="80"/>
      <c r="CWD31" s="80"/>
      <c r="CWE31" s="80"/>
      <c r="CWF31" s="80"/>
      <c r="CWG31" s="80"/>
      <c r="CWH31" s="80"/>
      <c r="CWI31" s="80"/>
      <c r="CWJ31" s="80"/>
      <c r="CWK31" s="80"/>
      <c r="CWL31" s="80"/>
      <c r="CWM31" s="80"/>
      <c r="CWN31" s="80"/>
      <c r="CWO31" s="80"/>
      <c r="CWP31" s="80"/>
      <c r="CWQ31" s="80"/>
      <c r="CWR31" s="80"/>
      <c r="CWS31" s="80"/>
      <c r="CWT31" s="80"/>
      <c r="CWU31" s="80"/>
      <c r="CWV31" s="80"/>
      <c r="CWW31" s="80"/>
      <c r="CWX31" s="80"/>
      <c r="CWY31" s="80"/>
      <c r="CWZ31" s="80"/>
      <c r="CXA31" s="80"/>
      <c r="CXB31" s="80"/>
      <c r="CXC31" s="80"/>
      <c r="CXD31" s="80"/>
      <c r="CXE31" s="80"/>
      <c r="CXF31" s="80"/>
      <c r="CXG31" s="80"/>
      <c r="CXH31" s="80"/>
      <c r="CXI31" s="80"/>
      <c r="CXJ31" s="80"/>
      <c r="CXK31" s="80"/>
      <c r="CXL31" s="80"/>
      <c r="CXM31" s="80"/>
      <c r="CXN31" s="80"/>
      <c r="CXO31" s="80"/>
      <c r="CXP31" s="80"/>
      <c r="CXQ31" s="80"/>
      <c r="CXR31" s="80"/>
      <c r="CXS31" s="80"/>
      <c r="CXT31" s="80"/>
      <c r="CXU31" s="80"/>
      <c r="CXV31" s="80"/>
      <c r="CXW31" s="80"/>
      <c r="CXX31" s="80"/>
      <c r="CXY31" s="80"/>
      <c r="CXZ31" s="80"/>
      <c r="CYA31" s="80"/>
      <c r="CYB31" s="80"/>
      <c r="CYC31" s="80"/>
      <c r="CYD31" s="80"/>
      <c r="CYE31" s="80"/>
      <c r="CYF31" s="80"/>
      <c r="CYG31" s="80"/>
      <c r="CYH31" s="80"/>
      <c r="CYI31" s="80"/>
      <c r="CYJ31" s="80"/>
      <c r="CYK31" s="80"/>
      <c r="CYL31" s="80"/>
      <c r="CYM31" s="80"/>
      <c r="CYN31" s="80"/>
      <c r="CYO31" s="80"/>
      <c r="CYP31" s="80"/>
      <c r="CYQ31" s="80"/>
      <c r="CYR31" s="80"/>
      <c r="CYS31" s="80"/>
      <c r="CYT31" s="80"/>
      <c r="CYU31" s="80"/>
      <c r="CYV31" s="80"/>
      <c r="CYW31" s="80"/>
      <c r="CYX31" s="80"/>
      <c r="CYY31" s="80"/>
      <c r="CYZ31" s="80"/>
      <c r="CZA31" s="80"/>
      <c r="CZB31" s="80"/>
      <c r="CZC31" s="80"/>
      <c r="CZD31" s="80"/>
      <c r="CZE31" s="80"/>
      <c r="CZF31" s="80"/>
      <c r="CZG31" s="80"/>
      <c r="CZH31" s="80"/>
      <c r="CZI31" s="80"/>
      <c r="CZJ31" s="80"/>
      <c r="CZK31" s="80"/>
      <c r="CZL31" s="80"/>
      <c r="CZM31" s="80"/>
      <c r="CZN31" s="80"/>
      <c r="CZO31" s="80"/>
      <c r="CZP31" s="80"/>
      <c r="CZQ31" s="80"/>
      <c r="CZR31" s="80"/>
      <c r="CZS31" s="80"/>
      <c r="CZT31" s="80"/>
      <c r="CZU31" s="80"/>
      <c r="CZV31" s="80"/>
      <c r="CZW31" s="80"/>
      <c r="CZX31" s="80"/>
      <c r="CZY31" s="80"/>
      <c r="CZZ31" s="80"/>
      <c r="DAA31" s="80"/>
      <c r="DAB31" s="80"/>
      <c r="DAC31" s="80"/>
      <c r="DAD31" s="80"/>
      <c r="DAE31" s="80"/>
      <c r="DAF31" s="80"/>
      <c r="DAG31" s="80"/>
      <c r="DAH31" s="80"/>
      <c r="DAI31" s="80"/>
      <c r="DAJ31" s="80"/>
      <c r="DAK31" s="80"/>
      <c r="DAL31" s="80"/>
      <c r="DAM31" s="80"/>
      <c r="DAN31" s="80"/>
      <c r="DAO31" s="80"/>
      <c r="DAP31" s="80"/>
      <c r="DAQ31" s="80"/>
      <c r="DAR31" s="80"/>
      <c r="DAS31" s="80"/>
      <c r="DAT31" s="80"/>
      <c r="DAU31" s="80"/>
      <c r="DAV31" s="80"/>
      <c r="DAW31" s="80"/>
      <c r="DAX31" s="80"/>
      <c r="DAY31" s="80"/>
      <c r="DAZ31" s="80"/>
      <c r="DBA31" s="80"/>
      <c r="DBB31" s="80"/>
      <c r="DBC31" s="80"/>
      <c r="DBD31" s="80"/>
      <c r="DBE31" s="80"/>
      <c r="DBF31" s="80"/>
      <c r="DBG31" s="80"/>
      <c r="DBH31" s="80"/>
      <c r="DBI31" s="80"/>
      <c r="DBJ31" s="80"/>
      <c r="DBK31" s="80"/>
      <c r="DBL31" s="80"/>
      <c r="DBM31" s="80"/>
      <c r="DBN31" s="80"/>
      <c r="DBO31" s="80"/>
      <c r="DBP31" s="80"/>
      <c r="DBQ31" s="80"/>
      <c r="DBR31" s="80"/>
      <c r="DBS31" s="80"/>
      <c r="DBT31" s="80"/>
      <c r="DBU31" s="80"/>
      <c r="DBV31" s="80"/>
      <c r="DBW31" s="80"/>
      <c r="DBX31" s="80"/>
      <c r="DBY31" s="80"/>
      <c r="DBZ31" s="80"/>
      <c r="DCA31" s="80"/>
      <c r="DCB31" s="80"/>
      <c r="DCC31" s="80"/>
      <c r="DCD31" s="80"/>
      <c r="DCE31" s="80"/>
      <c r="DCF31" s="80"/>
      <c r="DCG31" s="80"/>
      <c r="DCH31" s="80"/>
      <c r="DCI31" s="80"/>
      <c r="DCJ31" s="80"/>
      <c r="DCK31" s="80"/>
      <c r="DCL31" s="80"/>
      <c r="DCM31" s="80"/>
      <c r="DCN31" s="80"/>
      <c r="DCO31" s="80"/>
      <c r="DCP31" s="80"/>
      <c r="DCQ31" s="80"/>
      <c r="DCR31" s="80"/>
      <c r="DCS31" s="80"/>
      <c r="DCT31" s="80"/>
      <c r="DCU31" s="80"/>
      <c r="DCV31" s="80"/>
      <c r="DCW31" s="80"/>
      <c r="DCX31" s="80"/>
      <c r="DCY31" s="80"/>
      <c r="DCZ31" s="80"/>
      <c r="DDA31" s="80"/>
      <c r="DDB31" s="80"/>
      <c r="DDC31" s="80"/>
      <c r="DDD31" s="80"/>
      <c r="DDE31" s="80"/>
      <c r="DDF31" s="80"/>
      <c r="DDG31" s="80"/>
      <c r="DDH31" s="80"/>
      <c r="DDI31" s="80"/>
      <c r="DDJ31" s="80"/>
      <c r="DDK31" s="80"/>
      <c r="DDL31" s="80"/>
      <c r="DDM31" s="80"/>
      <c r="DDN31" s="80"/>
      <c r="DDO31" s="80"/>
      <c r="DDP31" s="80"/>
      <c r="DDQ31" s="80"/>
      <c r="DDR31" s="80"/>
      <c r="DDS31" s="80"/>
      <c r="DDT31" s="80"/>
      <c r="DDU31" s="80"/>
      <c r="DDV31" s="80"/>
      <c r="DDW31" s="80"/>
      <c r="DDX31" s="80"/>
      <c r="DDY31" s="80"/>
      <c r="DDZ31" s="80"/>
      <c r="DEA31" s="80"/>
      <c r="DEB31" s="80"/>
      <c r="DEC31" s="80"/>
      <c r="DED31" s="80"/>
      <c r="DEE31" s="80"/>
      <c r="DEF31" s="80"/>
      <c r="DEG31" s="80"/>
      <c r="DEH31" s="80"/>
      <c r="DEI31" s="80"/>
      <c r="DEJ31" s="80"/>
      <c r="DEK31" s="80"/>
      <c r="DEL31" s="80"/>
      <c r="DEM31" s="80"/>
      <c r="DEN31" s="80"/>
      <c r="DEO31" s="80"/>
      <c r="DEP31" s="80"/>
      <c r="DEQ31" s="80"/>
      <c r="DER31" s="80"/>
      <c r="DES31" s="80"/>
      <c r="DET31" s="80"/>
      <c r="DEU31" s="80"/>
      <c r="DEV31" s="80"/>
      <c r="DEW31" s="80"/>
      <c r="DEX31" s="80"/>
      <c r="DEY31" s="80"/>
      <c r="DEZ31" s="80"/>
      <c r="DFA31" s="80"/>
      <c r="DFB31" s="80"/>
      <c r="DFC31" s="80"/>
      <c r="DFD31" s="80"/>
      <c r="DFE31" s="80"/>
      <c r="DFF31" s="80"/>
      <c r="DFG31" s="80"/>
      <c r="DFH31" s="80"/>
      <c r="DFI31" s="80"/>
      <c r="DFJ31" s="80"/>
      <c r="DFK31" s="80"/>
      <c r="DFL31" s="80"/>
      <c r="DFM31" s="80"/>
      <c r="DFN31" s="80"/>
      <c r="DFO31" s="80"/>
      <c r="DFP31" s="80"/>
      <c r="DFQ31" s="80"/>
      <c r="DFR31" s="80"/>
      <c r="DFS31" s="80"/>
      <c r="DFT31" s="80"/>
      <c r="DFU31" s="80"/>
      <c r="DFV31" s="80"/>
      <c r="DFW31" s="80"/>
      <c r="DFX31" s="80"/>
      <c r="DFY31" s="80"/>
      <c r="DFZ31" s="80"/>
      <c r="DGA31" s="80"/>
      <c r="DGB31" s="80"/>
      <c r="DGC31" s="80"/>
      <c r="DGD31" s="80"/>
      <c r="DGE31" s="80"/>
      <c r="DGF31" s="80"/>
      <c r="DGG31" s="80"/>
      <c r="DGH31" s="80"/>
      <c r="DGI31" s="80"/>
      <c r="DGJ31" s="80"/>
      <c r="DGK31" s="80"/>
      <c r="DGL31" s="80"/>
      <c r="DGM31" s="80"/>
      <c r="DGN31" s="80"/>
      <c r="DGO31" s="80"/>
      <c r="DGP31" s="80"/>
      <c r="DGQ31" s="80"/>
      <c r="DGR31" s="80"/>
      <c r="DGS31" s="80"/>
      <c r="DGT31" s="80"/>
      <c r="DGU31" s="80"/>
      <c r="DGV31" s="80"/>
      <c r="DGW31" s="80"/>
      <c r="DGX31" s="80"/>
      <c r="DGY31" s="80"/>
      <c r="DGZ31" s="80"/>
      <c r="DHA31" s="80"/>
      <c r="DHB31" s="80"/>
      <c r="DHC31" s="80"/>
      <c r="DHD31" s="80"/>
      <c r="DHE31" s="80"/>
      <c r="DHF31" s="80"/>
      <c r="DHG31" s="80"/>
      <c r="DHH31" s="80"/>
      <c r="DHI31" s="80"/>
      <c r="DHJ31" s="80"/>
      <c r="DHK31" s="80"/>
      <c r="DHL31" s="80"/>
      <c r="DHM31" s="80"/>
      <c r="DHN31" s="80"/>
      <c r="DHO31" s="80"/>
      <c r="DHP31" s="80"/>
      <c r="DHQ31" s="80"/>
      <c r="DHR31" s="80"/>
      <c r="DHS31" s="80"/>
      <c r="DHT31" s="80"/>
      <c r="DHU31" s="80"/>
      <c r="DHV31" s="80"/>
      <c r="DHW31" s="80"/>
      <c r="DHX31" s="80"/>
      <c r="DHY31" s="80"/>
      <c r="DHZ31" s="80"/>
      <c r="DIA31" s="80"/>
      <c r="DIB31" s="80"/>
      <c r="DIC31" s="80"/>
      <c r="DID31" s="80"/>
      <c r="DIE31" s="80"/>
      <c r="DIF31" s="80"/>
      <c r="DIG31" s="80"/>
      <c r="DIH31" s="80"/>
      <c r="DII31" s="80"/>
      <c r="DIJ31" s="80"/>
      <c r="DIK31" s="80"/>
      <c r="DIL31" s="80"/>
      <c r="DIM31" s="80"/>
      <c r="DIN31" s="80"/>
      <c r="DIO31" s="80"/>
      <c r="DIP31" s="80"/>
      <c r="DIQ31" s="80"/>
      <c r="DIR31" s="80"/>
      <c r="DIS31" s="80"/>
      <c r="DIT31" s="80"/>
      <c r="DIU31" s="80"/>
      <c r="DIV31" s="80"/>
      <c r="DIW31" s="80"/>
      <c r="DIX31" s="80"/>
      <c r="DIY31" s="80"/>
      <c r="DIZ31" s="80"/>
      <c r="DJA31" s="80"/>
      <c r="DJB31" s="80"/>
      <c r="DJC31" s="80"/>
      <c r="DJD31" s="80"/>
      <c r="DJE31" s="80"/>
      <c r="DJF31" s="80"/>
      <c r="DJG31" s="80"/>
      <c r="DJH31" s="80"/>
      <c r="DJI31" s="80"/>
      <c r="DJJ31" s="80"/>
      <c r="DJK31" s="80"/>
      <c r="DJL31" s="80"/>
      <c r="DJM31" s="80"/>
      <c r="DJN31" s="80"/>
      <c r="DJO31" s="80"/>
      <c r="DJP31" s="80"/>
      <c r="DJQ31" s="80"/>
      <c r="DJR31" s="80"/>
      <c r="DJS31" s="80"/>
      <c r="DJT31" s="80"/>
      <c r="DJU31" s="80"/>
      <c r="DJV31" s="80"/>
      <c r="DJW31" s="80"/>
      <c r="DJX31" s="80"/>
      <c r="DJY31" s="80"/>
      <c r="DJZ31" s="80"/>
      <c r="DKA31" s="80"/>
      <c r="DKB31" s="80"/>
      <c r="DKC31" s="80"/>
      <c r="DKD31" s="80"/>
      <c r="DKE31" s="80"/>
      <c r="DKF31" s="80"/>
      <c r="DKG31" s="80"/>
      <c r="DKH31" s="80"/>
      <c r="DKI31" s="80"/>
      <c r="DKJ31" s="80"/>
      <c r="DKK31" s="80"/>
      <c r="DKL31" s="80"/>
      <c r="DKM31" s="80"/>
      <c r="DKN31" s="80"/>
      <c r="DKO31" s="80"/>
      <c r="DKP31" s="80"/>
      <c r="DKQ31" s="80"/>
      <c r="DKR31" s="80"/>
      <c r="DKS31" s="80"/>
      <c r="DKT31" s="80"/>
      <c r="DKU31" s="80"/>
      <c r="DKV31" s="80"/>
      <c r="DKW31" s="80"/>
      <c r="DKX31" s="80"/>
      <c r="DKY31" s="80"/>
      <c r="DKZ31" s="80"/>
      <c r="DLA31" s="80"/>
      <c r="DLB31" s="80"/>
      <c r="DLC31" s="80"/>
      <c r="DLD31" s="80"/>
      <c r="DLE31" s="80"/>
      <c r="DLF31" s="80"/>
      <c r="DLG31" s="80"/>
      <c r="DLH31" s="80"/>
      <c r="DLI31" s="80"/>
      <c r="DLJ31" s="80"/>
      <c r="DLK31" s="80"/>
      <c r="DLL31" s="80"/>
      <c r="DLM31" s="80"/>
      <c r="DLN31" s="80"/>
      <c r="DLO31" s="80"/>
      <c r="DLP31" s="80"/>
      <c r="DLQ31" s="80"/>
      <c r="DLR31" s="80"/>
      <c r="DLS31" s="80"/>
      <c r="DLT31" s="80"/>
      <c r="DLU31" s="80"/>
      <c r="DLV31" s="80"/>
      <c r="DLW31" s="80"/>
      <c r="DLX31" s="80"/>
      <c r="DLY31" s="80"/>
      <c r="DLZ31" s="80"/>
      <c r="DMA31" s="80"/>
      <c r="DMB31" s="80"/>
      <c r="DMC31" s="80"/>
      <c r="DMD31" s="80"/>
      <c r="DME31" s="80"/>
      <c r="DMF31" s="80"/>
      <c r="DMG31" s="80"/>
      <c r="DMH31" s="80"/>
      <c r="DMI31" s="80"/>
      <c r="DMJ31" s="80"/>
      <c r="DMK31" s="80"/>
      <c r="DML31" s="80"/>
      <c r="DMM31" s="80"/>
      <c r="DMN31" s="80"/>
      <c r="DMO31" s="80"/>
      <c r="DMP31" s="80"/>
      <c r="DMQ31" s="80"/>
      <c r="DMR31" s="80"/>
      <c r="DMS31" s="80"/>
      <c r="DMT31" s="80"/>
      <c r="DMU31" s="80"/>
      <c r="DMV31" s="80"/>
      <c r="DMW31" s="80"/>
      <c r="DMX31" s="80"/>
      <c r="DMY31" s="80"/>
      <c r="DMZ31" s="80"/>
      <c r="DNA31" s="80"/>
      <c r="DNB31" s="80"/>
      <c r="DNC31" s="80"/>
      <c r="DND31" s="80"/>
      <c r="DNE31" s="80"/>
      <c r="DNF31" s="80"/>
      <c r="DNG31" s="80"/>
      <c r="DNH31" s="80"/>
      <c r="DNI31" s="80"/>
      <c r="DNJ31" s="80"/>
      <c r="DNK31" s="80"/>
      <c r="DNL31" s="80"/>
      <c r="DNM31" s="80"/>
      <c r="DNN31" s="80"/>
      <c r="DNO31" s="80"/>
      <c r="DNP31" s="80"/>
      <c r="DNQ31" s="80"/>
      <c r="DNR31" s="80"/>
      <c r="DNS31" s="80"/>
      <c r="DNT31" s="80"/>
      <c r="DNU31" s="80"/>
      <c r="DNV31" s="80"/>
      <c r="DNW31" s="80"/>
      <c r="DNX31" s="80"/>
      <c r="DNY31" s="80"/>
      <c r="DNZ31" s="80"/>
      <c r="DOA31" s="80"/>
      <c r="DOB31" s="80"/>
      <c r="DOC31" s="80"/>
      <c r="DOD31" s="80"/>
      <c r="DOE31" s="80"/>
      <c r="DOF31" s="80"/>
      <c r="DOG31" s="80"/>
      <c r="DOH31" s="80"/>
      <c r="DOI31" s="80"/>
      <c r="DOJ31" s="80"/>
      <c r="DOK31" s="80"/>
      <c r="DOL31" s="80"/>
      <c r="DOM31" s="80"/>
      <c r="DON31" s="80"/>
      <c r="DOO31" s="80"/>
      <c r="DOP31" s="80"/>
      <c r="DOQ31" s="80"/>
      <c r="DOR31" s="80"/>
      <c r="DOS31" s="80"/>
      <c r="DOT31" s="80"/>
      <c r="DOU31" s="80"/>
      <c r="DOV31" s="80"/>
      <c r="DOW31" s="80"/>
      <c r="DOX31" s="80"/>
      <c r="DOY31" s="80"/>
      <c r="DOZ31" s="80"/>
      <c r="DPA31" s="80"/>
      <c r="DPB31" s="80"/>
      <c r="DPC31" s="80"/>
      <c r="DPD31" s="80"/>
      <c r="DPE31" s="80"/>
      <c r="DPF31" s="80"/>
      <c r="DPG31" s="80"/>
      <c r="DPH31" s="80"/>
      <c r="DPI31" s="80"/>
      <c r="DPJ31" s="80"/>
      <c r="DPK31" s="80"/>
      <c r="DPL31" s="80"/>
      <c r="DPM31" s="80"/>
      <c r="DPN31" s="80"/>
      <c r="DPO31" s="80"/>
      <c r="DPP31" s="80"/>
      <c r="DPQ31" s="80"/>
      <c r="DPR31" s="80"/>
      <c r="DPS31" s="80"/>
      <c r="DPT31" s="80"/>
      <c r="DPU31" s="80"/>
      <c r="DPV31" s="80"/>
      <c r="DPW31" s="80"/>
      <c r="DPX31" s="80"/>
      <c r="DPY31" s="80"/>
      <c r="DPZ31" s="80"/>
      <c r="DQA31" s="80"/>
      <c r="DQB31" s="80"/>
      <c r="DQC31" s="80"/>
      <c r="DQD31" s="80"/>
      <c r="DQE31" s="80"/>
      <c r="DQF31" s="80"/>
      <c r="DQG31" s="80"/>
      <c r="DQH31" s="80"/>
      <c r="DQI31" s="80"/>
      <c r="DQJ31" s="80"/>
      <c r="DQK31" s="80"/>
      <c r="DQL31" s="80"/>
      <c r="DQM31" s="80"/>
      <c r="DQN31" s="80"/>
      <c r="DQO31" s="80"/>
      <c r="DQP31" s="80"/>
      <c r="DQQ31" s="80"/>
      <c r="DQR31" s="80"/>
      <c r="DQS31" s="80"/>
      <c r="DQT31" s="80"/>
      <c r="DQU31" s="80"/>
      <c r="DQV31" s="80"/>
      <c r="DQW31" s="80"/>
      <c r="DQX31" s="80"/>
      <c r="DQY31" s="80"/>
      <c r="DQZ31" s="80"/>
      <c r="DRA31" s="80"/>
      <c r="DRB31" s="80"/>
      <c r="DRC31" s="80"/>
      <c r="DRD31" s="80"/>
      <c r="DRE31" s="80"/>
      <c r="DRF31" s="80"/>
      <c r="DRG31" s="80"/>
      <c r="DRH31" s="80"/>
      <c r="DRI31" s="80"/>
      <c r="DRJ31" s="80"/>
      <c r="DRK31" s="80"/>
      <c r="DRL31" s="80"/>
      <c r="DRM31" s="80"/>
      <c r="DRN31" s="80"/>
      <c r="DRO31" s="80"/>
      <c r="DRP31" s="80"/>
      <c r="DRQ31" s="80"/>
      <c r="DRR31" s="80"/>
      <c r="DRS31" s="80"/>
      <c r="DRT31" s="80"/>
      <c r="DRU31" s="80"/>
      <c r="DRV31" s="80"/>
      <c r="DRW31" s="80"/>
      <c r="DRX31" s="80"/>
      <c r="DRY31" s="80"/>
      <c r="DRZ31" s="80"/>
      <c r="DSA31" s="80"/>
      <c r="DSB31" s="80"/>
      <c r="DSC31" s="80"/>
      <c r="DSD31" s="80"/>
      <c r="DSE31" s="80"/>
      <c r="DSF31" s="80"/>
      <c r="DSG31" s="80"/>
      <c r="DSH31" s="80"/>
      <c r="DSI31" s="80"/>
      <c r="DSJ31" s="80"/>
      <c r="DSK31" s="80"/>
      <c r="DSL31" s="80"/>
      <c r="DSM31" s="80"/>
      <c r="DSN31" s="80"/>
      <c r="DSO31" s="80"/>
      <c r="DSP31" s="80"/>
      <c r="DSQ31" s="80"/>
      <c r="DSR31" s="80"/>
      <c r="DSS31" s="80"/>
      <c r="DST31" s="80"/>
      <c r="DSU31" s="80"/>
      <c r="DSV31" s="80"/>
      <c r="DSW31" s="80"/>
      <c r="DSX31" s="80"/>
      <c r="DSY31" s="80"/>
      <c r="DSZ31" s="80"/>
      <c r="DTA31" s="80"/>
      <c r="DTB31" s="80"/>
      <c r="DTC31" s="80"/>
      <c r="DTD31" s="80"/>
      <c r="DTE31" s="80"/>
      <c r="DTF31" s="80"/>
      <c r="DTG31" s="80"/>
      <c r="DTH31" s="80"/>
      <c r="DTI31" s="80"/>
      <c r="DTJ31" s="80"/>
      <c r="DTK31" s="80"/>
      <c r="DTL31" s="80"/>
      <c r="DTM31" s="80"/>
      <c r="DTN31" s="80"/>
      <c r="DTO31" s="80"/>
      <c r="DTP31" s="80"/>
      <c r="DTQ31" s="80"/>
      <c r="DTR31" s="80"/>
      <c r="DTS31" s="80"/>
      <c r="DTT31" s="80"/>
      <c r="DTU31" s="80"/>
      <c r="DTV31" s="80"/>
      <c r="DTW31" s="80"/>
      <c r="DTX31" s="80"/>
      <c r="DTY31" s="80"/>
      <c r="DTZ31" s="80"/>
      <c r="DUA31" s="80"/>
      <c r="DUB31" s="80"/>
      <c r="DUC31" s="80"/>
      <c r="DUD31" s="80"/>
      <c r="DUE31" s="80"/>
      <c r="DUF31" s="80"/>
      <c r="DUG31" s="80"/>
      <c r="DUH31" s="80"/>
      <c r="DUI31" s="80"/>
      <c r="DUJ31" s="80"/>
      <c r="DUK31" s="80"/>
      <c r="DUL31" s="80"/>
      <c r="DUM31" s="80"/>
      <c r="DUN31" s="80"/>
      <c r="DUO31" s="80"/>
      <c r="DUP31" s="80"/>
      <c r="DUQ31" s="80"/>
      <c r="DUR31" s="80"/>
      <c r="DUS31" s="80"/>
      <c r="DUT31" s="80"/>
      <c r="DUU31" s="80"/>
      <c r="DUV31" s="80"/>
      <c r="DUW31" s="80"/>
      <c r="DUX31" s="80"/>
      <c r="DUY31" s="80"/>
      <c r="DUZ31" s="80"/>
      <c r="DVA31" s="80"/>
      <c r="DVB31" s="80"/>
      <c r="DVC31" s="80"/>
      <c r="DVD31" s="80"/>
      <c r="DVE31" s="80"/>
      <c r="DVF31" s="80"/>
      <c r="DVG31" s="80"/>
      <c r="DVH31" s="80"/>
      <c r="DVI31" s="80"/>
      <c r="DVJ31" s="80"/>
      <c r="DVK31" s="80"/>
      <c r="DVL31" s="80"/>
      <c r="DVM31" s="80"/>
      <c r="DVN31" s="80"/>
      <c r="DVO31" s="80"/>
      <c r="DVP31" s="80"/>
      <c r="DVQ31" s="80"/>
      <c r="DVR31" s="80"/>
      <c r="DVS31" s="80"/>
      <c r="DVT31" s="80"/>
      <c r="DVU31" s="80"/>
      <c r="DVV31" s="80"/>
      <c r="DVW31" s="80"/>
      <c r="DVX31" s="80"/>
      <c r="DVY31" s="80"/>
      <c r="DVZ31" s="80"/>
      <c r="DWA31" s="80"/>
      <c r="DWB31" s="80"/>
      <c r="DWC31" s="80"/>
      <c r="DWD31" s="80"/>
      <c r="DWE31" s="80"/>
      <c r="DWF31" s="80"/>
      <c r="DWG31" s="80"/>
      <c r="DWH31" s="80"/>
      <c r="DWI31" s="80"/>
      <c r="DWJ31" s="80"/>
      <c r="DWK31" s="80"/>
      <c r="DWL31" s="80"/>
      <c r="DWM31" s="80"/>
      <c r="DWN31" s="80"/>
      <c r="DWO31" s="80"/>
      <c r="DWP31" s="80"/>
      <c r="DWQ31" s="80"/>
      <c r="DWR31" s="80"/>
      <c r="DWS31" s="80"/>
      <c r="DWT31" s="80"/>
      <c r="DWU31" s="80"/>
      <c r="DWV31" s="80"/>
      <c r="DWW31" s="80"/>
      <c r="DWX31" s="80"/>
      <c r="DWY31" s="80"/>
      <c r="DWZ31" s="80"/>
      <c r="DXA31" s="80"/>
      <c r="DXB31" s="80"/>
      <c r="DXC31" s="80"/>
      <c r="DXD31" s="80"/>
      <c r="DXE31" s="80"/>
      <c r="DXF31" s="80"/>
      <c r="DXG31" s="80"/>
      <c r="DXH31" s="80"/>
      <c r="DXI31" s="80"/>
      <c r="DXJ31" s="80"/>
      <c r="DXK31" s="80"/>
      <c r="DXL31" s="80"/>
      <c r="DXM31" s="80"/>
      <c r="DXN31" s="80"/>
      <c r="DXO31" s="80"/>
      <c r="DXP31" s="80"/>
      <c r="DXQ31" s="80"/>
      <c r="DXR31" s="80"/>
      <c r="DXS31" s="80"/>
      <c r="DXT31" s="80"/>
      <c r="DXU31" s="80"/>
      <c r="DXV31" s="80"/>
      <c r="DXW31" s="80"/>
      <c r="DXX31" s="80"/>
      <c r="DXY31" s="80"/>
      <c r="DXZ31" s="80"/>
      <c r="DYA31" s="80"/>
      <c r="DYB31" s="80"/>
      <c r="DYC31" s="80"/>
      <c r="DYD31" s="80"/>
      <c r="DYE31" s="80"/>
      <c r="DYF31" s="80"/>
      <c r="DYG31" s="80"/>
      <c r="DYH31" s="80"/>
      <c r="DYI31" s="80"/>
      <c r="DYJ31" s="80"/>
      <c r="DYK31" s="80"/>
      <c r="DYL31" s="80"/>
      <c r="DYM31" s="80"/>
      <c r="DYN31" s="80"/>
      <c r="DYO31" s="80"/>
      <c r="DYP31" s="80"/>
      <c r="DYQ31" s="80"/>
      <c r="DYR31" s="80"/>
      <c r="DYS31" s="80"/>
      <c r="DYT31" s="80"/>
      <c r="DYU31" s="80"/>
      <c r="DYV31" s="80"/>
      <c r="DYW31" s="80"/>
      <c r="DYX31" s="80"/>
      <c r="DYY31" s="80"/>
      <c r="DYZ31" s="80"/>
      <c r="DZA31" s="80"/>
      <c r="DZB31" s="80"/>
      <c r="DZC31" s="80"/>
      <c r="DZD31" s="80"/>
      <c r="DZE31" s="80"/>
      <c r="DZF31" s="80"/>
      <c r="DZG31" s="80"/>
      <c r="DZH31" s="80"/>
      <c r="DZI31" s="80"/>
      <c r="DZJ31" s="80"/>
      <c r="DZK31" s="80"/>
      <c r="DZL31" s="80"/>
      <c r="DZM31" s="80"/>
      <c r="DZN31" s="80"/>
      <c r="DZO31" s="80"/>
      <c r="DZP31" s="80"/>
      <c r="DZQ31" s="80"/>
      <c r="DZR31" s="80"/>
      <c r="DZS31" s="80"/>
      <c r="DZT31" s="80"/>
      <c r="DZU31" s="80"/>
      <c r="DZV31" s="80"/>
      <c r="DZW31" s="80"/>
      <c r="DZX31" s="80"/>
      <c r="DZY31" s="80"/>
      <c r="DZZ31" s="80"/>
      <c r="EAA31" s="80"/>
      <c r="EAB31" s="80"/>
      <c r="EAC31" s="80"/>
      <c r="EAD31" s="80"/>
      <c r="EAE31" s="80"/>
      <c r="EAF31" s="80"/>
      <c r="EAG31" s="80"/>
      <c r="EAH31" s="80"/>
      <c r="EAI31" s="80"/>
      <c r="EAJ31" s="80"/>
      <c r="EAK31" s="80"/>
      <c r="EAL31" s="80"/>
      <c r="EAM31" s="80"/>
      <c r="EAN31" s="80"/>
      <c r="EAO31" s="80"/>
      <c r="EAP31" s="80"/>
      <c r="EAQ31" s="80"/>
      <c r="EAR31" s="80"/>
      <c r="EAS31" s="80"/>
      <c r="EAT31" s="80"/>
      <c r="EAU31" s="80"/>
      <c r="EAV31" s="80"/>
      <c r="EAW31" s="80"/>
      <c r="EAX31" s="80"/>
      <c r="EAY31" s="80"/>
      <c r="EAZ31" s="80"/>
      <c r="EBA31" s="80"/>
      <c r="EBB31" s="80"/>
      <c r="EBC31" s="80"/>
      <c r="EBD31" s="80"/>
      <c r="EBE31" s="80"/>
      <c r="EBF31" s="80"/>
      <c r="EBG31" s="80"/>
      <c r="EBH31" s="80"/>
      <c r="EBI31" s="80"/>
      <c r="EBJ31" s="80"/>
      <c r="EBK31" s="80"/>
      <c r="EBL31" s="80"/>
      <c r="EBM31" s="80"/>
      <c r="EBN31" s="80"/>
      <c r="EBO31" s="80"/>
      <c r="EBP31" s="80"/>
      <c r="EBQ31" s="80"/>
      <c r="EBR31" s="80"/>
      <c r="EBS31" s="80"/>
      <c r="EBT31" s="80"/>
      <c r="EBU31" s="80"/>
      <c r="EBV31" s="80"/>
      <c r="EBW31" s="80"/>
      <c r="EBX31" s="80"/>
      <c r="EBY31" s="80"/>
      <c r="EBZ31" s="80"/>
      <c r="ECA31" s="80"/>
      <c r="ECB31" s="80"/>
      <c r="ECC31" s="80"/>
      <c r="ECD31" s="80"/>
      <c r="ECE31" s="80"/>
      <c r="ECF31" s="80"/>
      <c r="ECG31" s="80"/>
      <c r="ECH31" s="80"/>
      <c r="ECI31" s="80"/>
      <c r="ECJ31" s="80"/>
      <c r="ECK31" s="80"/>
      <c r="ECL31" s="80"/>
      <c r="ECM31" s="80"/>
      <c r="ECN31" s="80"/>
      <c r="ECO31" s="80"/>
      <c r="ECP31" s="80"/>
      <c r="ECQ31" s="80"/>
      <c r="ECR31" s="80"/>
      <c r="ECS31" s="80"/>
      <c r="ECT31" s="80"/>
      <c r="ECU31" s="80"/>
      <c r="ECV31" s="80"/>
      <c r="ECW31" s="80"/>
      <c r="ECX31" s="80"/>
      <c r="ECY31" s="80"/>
      <c r="ECZ31" s="80"/>
      <c r="EDA31" s="80"/>
      <c r="EDB31" s="80"/>
      <c r="EDC31" s="80"/>
      <c r="EDD31" s="80"/>
      <c r="EDE31" s="80"/>
      <c r="EDF31" s="80"/>
      <c r="EDG31" s="80"/>
      <c r="EDH31" s="80"/>
      <c r="EDI31" s="80"/>
      <c r="EDJ31" s="80"/>
      <c r="EDK31" s="80"/>
      <c r="EDL31" s="80"/>
      <c r="EDM31" s="80"/>
      <c r="EDN31" s="80"/>
      <c r="EDO31" s="80"/>
      <c r="EDP31" s="80"/>
      <c r="EDQ31" s="80"/>
      <c r="EDR31" s="80"/>
      <c r="EDS31" s="80"/>
      <c r="EDT31" s="80"/>
      <c r="EDU31" s="80"/>
      <c r="EDV31" s="80"/>
      <c r="EDW31" s="80"/>
      <c r="EDX31" s="80"/>
      <c r="EDY31" s="80"/>
      <c r="EDZ31" s="80"/>
      <c r="EEA31" s="80"/>
      <c r="EEB31" s="80"/>
      <c r="EEC31" s="80"/>
      <c r="EED31" s="80"/>
      <c r="EEE31" s="80"/>
      <c r="EEF31" s="80"/>
      <c r="EEG31" s="80"/>
      <c r="EEH31" s="80"/>
      <c r="EEI31" s="80"/>
      <c r="EEJ31" s="80"/>
      <c r="EEK31" s="80"/>
      <c r="EEL31" s="80"/>
      <c r="EEM31" s="80"/>
      <c r="EEN31" s="80"/>
      <c r="EEO31" s="80"/>
      <c r="EEP31" s="80"/>
      <c r="EEQ31" s="80"/>
      <c r="EER31" s="80"/>
      <c r="EES31" s="80"/>
      <c r="EET31" s="80"/>
      <c r="EEU31" s="80"/>
      <c r="EEV31" s="80"/>
      <c r="EEW31" s="80"/>
      <c r="EEX31" s="80"/>
      <c r="EEY31" s="80"/>
      <c r="EEZ31" s="80"/>
      <c r="EFA31" s="80"/>
      <c r="EFB31" s="80"/>
      <c r="EFC31" s="80"/>
      <c r="EFD31" s="80"/>
      <c r="EFE31" s="80"/>
      <c r="EFF31" s="80"/>
      <c r="EFG31" s="80"/>
      <c r="EFH31" s="80"/>
      <c r="EFI31" s="80"/>
      <c r="EFJ31" s="80"/>
      <c r="EFK31" s="80"/>
      <c r="EFL31" s="80"/>
      <c r="EFM31" s="80"/>
      <c r="EFN31" s="80"/>
      <c r="EFO31" s="80"/>
      <c r="EFP31" s="80"/>
      <c r="EFQ31" s="80"/>
      <c r="EFR31" s="80"/>
      <c r="EFS31" s="80"/>
      <c r="EFT31" s="80"/>
      <c r="EFU31" s="80"/>
      <c r="EFV31" s="80"/>
      <c r="EFW31" s="80"/>
      <c r="EFX31" s="80"/>
      <c r="EFY31" s="80"/>
      <c r="EFZ31" s="80"/>
      <c r="EGA31" s="80"/>
      <c r="EGB31" s="80"/>
      <c r="EGC31" s="80"/>
      <c r="EGD31" s="80"/>
      <c r="EGE31" s="80"/>
      <c r="EGF31" s="80"/>
      <c r="EGG31" s="80"/>
      <c r="EGH31" s="80"/>
      <c r="EGI31" s="80"/>
      <c r="EGJ31" s="80"/>
      <c r="EGK31" s="80"/>
      <c r="EGL31" s="80"/>
      <c r="EGM31" s="80"/>
      <c r="EGN31" s="80"/>
      <c r="EGO31" s="80"/>
      <c r="EGP31" s="80"/>
      <c r="EGQ31" s="80"/>
      <c r="EGR31" s="80"/>
      <c r="EGS31" s="80"/>
      <c r="EGT31" s="80"/>
      <c r="EGU31" s="80"/>
      <c r="EGV31" s="80"/>
      <c r="EGW31" s="80"/>
      <c r="EGX31" s="80"/>
      <c r="EGY31" s="80"/>
      <c r="EGZ31" s="80"/>
      <c r="EHA31" s="80"/>
      <c r="EHB31" s="80"/>
      <c r="EHC31" s="80"/>
      <c r="EHD31" s="80"/>
      <c r="EHE31" s="80"/>
      <c r="EHF31" s="80"/>
      <c r="EHG31" s="80"/>
      <c r="EHH31" s="80"/>
      <c r="EHI31" s="80"/>
      <c r="EHJ31" s="80"/>
      <c r="EHK31" s="80"/>
      <c r="EHL31" s="80"/>
      <c r="EHM31" s="80"/>
      <c r="EHN31" s="80"/>
      <c r="EHO31" s="80"/>
      <c r="EHP31" s="80"/>
      <c r="EHQ31" s="80"/>
      <c r="EHR31" s="80"/>
      <c r="EHS31" s="80"/>
      <c r="EHT31" s="80"/>
      <c r="EHU31" s="80"/>
      <c r="EHV31" s="80"/>
      <c r="EHW31" s="80"/>
      <c r="EHX31" s="80"/>
      <c r="EHY31" s="80"/>
      <c r="EHZ31" s="80"/>
      <c r="EIA31" s="80"/>
      <c r="EIB31" s="80"/>
      <c r="EIC31" s="80"/>
      <c r="EID31" s="80"/>
      <c r="EIE31" s="80"/>
      <c r="EIF31" s="80"/>
      <c r="EIG31" s="80"/>
      <c r="EIH31" s="80"/>
      <c r="EII31" s="80"/>
      <c r="EIJ31" s="80"/>
      <c r="EIK31" s="80"/>
      <c r="EIL31" s="80"/>
      <c r="EIM31" s="80"/>
      <c r="EIN31" s="80"/>
      <c r="EIO31" s="80"/>
      <c r="EIP31" s="80"/>
      <c r="EIQ31" s="80"/>
      <c r="EIR31" s="80"/>
      <c r="EIS31" s="80"/>
      <c r="EIT31" s="80"/>
      <c r="EIU31" s="80"/>
      <c r="EIV31" s="80"/>
      <c r="EIW31" s="80"/>
      <c r="EIX31" s="80"/>
      <c r="EIY31" s="80"/>
      <c r="EIZ31" s="80"/>
      <c r="EJA31" s="80"/>
      <c r="EJB31" s="80"/>
      <c r="EJC31" s="80"/>
      <c r="EJD31" s="80"/>
      <c r="EJE31" s="80"/>
      <c r="EJF31" s="80"/>
      <c r="EJG31" s="80"/>
      <c r="EJH31" s="80"/>
      <c r="EJI31" s="80"/>
      <c r="EJJ31" s="80"/>
      <c r="EJK31" s="80"/>
      <c r="EJL31" s="80"/>
      <c r="EJM31" s="80"/>
      <c r="EJN31" s="80"/>
      <c r="EJO31" s="80"/>
      <c r="EJP31" s="80"/>
      <c r="EJQ31" s="80"/>
      <c r="EJR31" s="80"/>
      <c r="EJS31" s="80"/>
      <c r="EJT31" s="80"/>
      <c r="EJU31" s="80"/>
      <c r="EJV31" s="80"/>
      <c r="EJW31" s="80"/>
      <c r="EJX31" s="80"/>
      <c r="EJY31" s="80"/>
      <c r="EJZ31" s="80"/>
      <c r="EKA31" s="80"/>
      <c r="EKB31" s="80"/>
      <c r="EKC31" s="80"/>
      <c r="EKD31" s="80"/>
      <c r="EKE31" s="80"/>
      <c r="EKF31" s="80"/>
      <c r="EKG31" s="80"/>
      <c r="EKH31" s="80"/>
      <c r="EKI31" s="80"/>
      <c r="EKJ31" s="80"/>
      <c r="EKK31" s="80"/>
      <c r="EKL31" s="80"/>
      <c r="EKM31" s="80"/>
      <c r="EKN31" s="80"/>
      <c r="EKO31" s="80"/>
      <c r="EKP31" s="80"/>
      <c r="EKQ31" s="80"/>
      <c r="EKR31" s="80"/>
      <c r="EKS31" s="80"/>
      <c r="EKT31" s="80"/>
      <c r="EKU31" s="80"/>
      <c r="EKV31" s="80"/>
      <c r="EKW31" s="80"/>
      <c r="EKX31" s="80"/>
      <c r="EKY31" s="80"/>
      <c r="EKZ31" s="80"/>
      <c r="ELA31" s="80"/>
      <c r="ELB31" s="80"/>
      <c r="ELC31" s="80"/>
      <c r="ELD31" s="80"/>
      <c r="ELE31" s="80"/>
      <c r="ELF31" s="80"/>
      <c r="ELG31" s="80"/>
      <c r="ELH31" s="80"/>
      <c r="ELI31" s="80"/>
      <c r="ELJ31" s="80"/>
      <c r="ELK31" s="80"/>
      <c r="ELL31" s="80"/>
      <c r="ELM31" s="80"/>
      <c r="ELN31" s="80"/>
      <c r="ELO31" s="80"/>
      <c r="ELP31" s="80"/>
      <c r="ELQ31" s="80"/>
      <c r="ELR31" s="80"/>
      <c r="ELS31" s="80"/>
      <c r="ELT31" s="80"/>
      <c r="ELU31" s="80"/>
      <c r="ELV31" s="80"/>
      <c r="ELW31" s="80"/>
      <c r="ELX31" s="80"/>
      <c r="ELY31" s="80"/>
      <c r="ELZ31" s="80"/>
      <c r="EMA31" s="80"/>
      <c r="EMB31" s="80"/>
      <c r="EMC31" s="80"/>
      <c r="EMD31" s="80"/>
      <c r="EME31" s="80"/>
      <c r="EMF31" s="80"/>
      <c r="EMG31" s="80"/>
      <c r="EMH31" s="80"/>
      <c r="EMI31" s="80"/>
      <c r="EMJ31" s="80"/>
      <c r="EMK31" s="80"/>
      <c r="EML31" s="80"/>
      <c r="EMM31" s="80"/>
      <c r="EMN31" s="80"/>
      <c r="EMO31" s="80"/>
      <c r="EMP31" s="80"/>
      <c r="EMQ31" s="80"/>
      <c r="EMR31" s="80"/>
      <c r="EMS31" s="80"/>
      <c r="EMT31" s="80"/>
      <c r="EMU31" s="80"/>
      <c r="EMV31" s="80"/>
      <c r="EMW31" s="80"/>
      <c r="EMX31" s="80"/>
      <c r="EMY31" s="80"/>
      <c r="EMZ31" s="80"/>
      <c r="ENA31" s="80"/>
      <c r="ENB31" s="80"/>
      <c r="ENC31" s="80"/>
      <c r="END31" s="80"/>
      <c r="ENE31" s="80"/>
      <c r="ENF31" s="80"/>
      <c r="ENG31" s="80"/>
      <c r="ENH31" s="80"/>
      <c r="ENI31" s="80"/>
      <c r="ENJ31" s="80"/>
      <c r="ENK31" s="80"/>
      <c r="ENL31" s="80"/>
      <c r="ENM31" s="80"/>
      <c r="ENN31" s="80"/>
      <c r="ENO31" s="80"/>
      <c r="ENP31" s="80"/>
      <c r="ENQ31" s="80"/>
      <c r="ENR31" s="80"/>
      <c r="ENS31" s="80"/>
      <c r="ENT31" s="80"/>
      <c r="ENU31" s="80"/>
      <c r="ENV31" s="80"/>
      <c r="ENW31" s="80"/>
      <c r="ENX31" s="80"/>
      <c r="ENY31" s="80"/>
      <c r="ENZ31" s="80"/>
      <c r="EOA31" s="80"/>
      <c r="EOB31" s="80"/>
      <c r="EOC31" s="80"/>
      <c r="EOD31" s="80"/>
      <c r="EOE31" s="80"/>
      <c r="EOF31" s="80"/>
      <c r="EOG31" s="80"/>
      <c r="EOH31" s="80"/>
      <c r="EOI31" s="80"/>
      <c r="EOJ31" s="80"/>
      <c r="EOK31" s="80"/>
      <c r="EOL31" s="80"/>
      <c r="EOM31" s="80"/>
      <c r="EON31" s="80"/>
      <c r="EOO31" s="80"/>
      <c r="EOP31" s="80"/>
      <c r="EOQ31" s="80"/>
      <c r="EOR31" s="80"/>
      <c r="EOS31" s="80"/>
      <c r="EOT31" s="80"/>
      <c r="EOU31" s="80"/>
      <c r="EOV31" s="80"/>
      <c r="EOW31" s="80"/>
      <c r="EOX31" s="80"/>
      <c r="EOY31" s="80"/>
      <c r="EOZ31" s="80"/>
      <c r="EPA31" s="80"/>
      <c r="EPB31" s="80"/>
      <c r="EPC31" s="80"/>
      <c r="EPD31" s="80"/>
      <c r="EPE31" s="80"/>
      <c r="EPF31" s="80"/>
      <c r="EPG31" s="80"/>
      <c r="EPH31" s="80"/>
      <c r="EPI31" s="80"/>
      <c r="EPJ31" s="80"/>
      <c r="EPK31" s="80"/>
      <c r="EPL31" s="80"/>
      <c r="EPM31" s="80"/>
      <c r="EPN31" s="80"/>
      <c r="EPO31" s="80"/>
      <c r="EPP31" s="80"/>
      <c r="EPQ31" s="80"/>
      <c r="EPR31" s="80"/>
      <c r="EPS31" s="80"/>
      <c r="EPT31" s="80"/>
      <c r="EPU31" s="80"/>
      <c r="EPV31" s="80"/>
      <c r="EPW31" s="80"/>
      <c r="EPX31" s="80"/>
      <c r="EPY31" s="80"/>
      <c r="EPZ31" s="80"/>
      <c r="EQA31" s="80"/>
      <c r="EQB31" s="80"/>
      <c r="EQC31" s="80"/>
      <c r="EQD31" s="80"/>
      <c r="EQE31" s="80"/>
      <c r="EQF31" s="80"/>
      <c r="EQG31" s="80"/>
      <c r="EQH31" s="80"/>
      <c r="EQI31" s="80"/>
      <c r="EQJ31" s="80"/>
      <c r="EQK31" s="80"/>
      <c r="EQL31" s="80"/>
      <c r="EQM31" s="80"/>
      <c r="EQN31" s="80"/>
      <c r="EQO31" s="80"/>
      <c r="EQP31" s="80"/>
      <c r="EQQ31" s="80"/>
      <c r="EQR31" s="80"/>
      <c r="EQS31" s="80"/>
      <c r="EQT31" s="80"/>
      <c r="EQU31" s="80"/>
      <c r="EQV31" s="80"/>
      <c r="EQW31" s="80"/>
      <c r="EQX31" s="80"/>
      <c r="EQY31" s="80"/>
      <c r="EQZ31" s="80"/>
      <c r="ERA31" s="80"/>
      <c r="ERB31" s="80"/>
      <c r="ERC31" s="80"/>
      <c r="ERD31" s="80"/>
      <c r="ERE31" s="80"/>
      <c r="ERF31" s="80"/>
      <c r="ERG31" s="80"/>
      <c r="ERH31" s="80"/>
      <c r="ERI31" s="80"/>
      <c r="ERJ31" s="80"/>
      <c r="ERK31" s="80"/>
      <c r="ERL31" s="80"/>
      <c r="ERM31" s="80"/>
      <c r="ERN31" s="80"/>
      <c r="ERO31" s="80"/>
      <c r="ERP31" s="80"/>
      <c r="ERQ31" s="80"/>
      <c r="ERR31" s="80"/>
      <c r="ERS31" s="80"/>
      <c r="ERT31" s="80"/>
      <c r="ERU31" s="80"/>
      <c r="ERV31" s="80"/>
      <c r="ERW31" s="80"/>
      <c r="ERX31" s="80"/>
      <c r="ERY31" s="80"/>
      <c r="ERZ31" s="80"/>
      <c r="ESA31" s="80"/>
      <c r="ESB31" s="80"/>
      <c r="ESC31" s="80"/>
      <c r="ESD31" s="80"/>
      <c r="ESE31" s="80"/>
      <c r="ESF31" s="80"/>
      <c r="ESG31" s="80"/>
      <c r="ESH31" s="80"/>
      <c r="ESI31" s="80"/>
      <c r="ESJ31" s="80"/>
      <c r="ESK31" s="80"/>
      <c r="ESL31" s="80"/>
      <c r="ESM31" s="80"/>
      <c r="ESN31" s="80"/>
      <c r="ESO31" s="80"/>
      <c r="ESP31" s="80"/>
      <c r="ESQ31" s="80"/>
      <c r="ESR31" s="80"/>
      <c r="ESS31" s="80"/>
      <c r="EST31" s="80"/>
      <c r="ESU31" s="80"/>
      <c r="ESV31" s="80"/>
      <c r="ESW31" s="80"/>
      <c r="ESX31" s="80"/>
      <c r="ESY31" s="80"/>
      <c r="ESZ31" s="80"/>
      <c r="ETA31" s="80"/>
      <c r="ETB31" s="80"/>
      <c r="ETC31" s="80"/>
      <c r="ETD31" s="80"/>
      <c r="ETE31" s="80"/>
      <c r="ETF31" s="80"/>
      <c r="ETG31" s="80"/>
      <c r="ETH31" s="80"/>
      <c r="ETI31" s="80"/>
      <c r="ETJ31" s="80"/>
      <c r="ETK31" s="80"/>
      <c r="ETL31" s="80"/>
      <c r="ETM31" s="80"/>
      <c r="ETN31" s="80"/>
      <c r="ETO31" s="80"/>
      <c r="ETP31" s="80"/>
      <c r="ETQ31" s="80"/>
      <c r="ETR31" s="80"/>
      <c r="ETS31" s="80"/>
      <c r="ETT31" s="80"/>
      <c r="ETU31" s="80"/>
      <c r="ETV31" s="80"/>
      <c r="ETW31" s="80"/>
      <c r="ETX31" s="80"/>
      <c r="ETY31" s="80"/>
      <c r="ETZ31" s="80"/>
      <c r="EUA31" s="80"/>
      <c r="EUB31" s="80"/>
      <c r="EUC31" s="80"/>
      <c r="EUD31" s="80"/>
      <c r="EUE31" s="80"/>
      <c r="EUF31" s="80"/>
      <c r="EUG31" s="80"/>
      <c r="EUH31" s="80"/>
      <c r="EUI31" s="80"/>
      <c r="EUJ31" s="80"/>
      <c r="EUK31" s="80"/>
      <c r="EUL31" s="80"/>
      <c r="EUM31" s="80"/>
      <c r="EUN31" s="80"/>
      <c r="EUO31" s="80"/>
      <c r="EUP31" s="80"/>
      <c r="EUQ31" s="80"/>
      <c r="EUR31" s="80"/>
      <c r="EUS31" s="80"/>
      <c r="EUT31" s="80"/>
      <c r="EUU31" s="80"/>
      <c r="EUV31" s="80"/>
      <c r="EUW31" s="80"/>
      <c r="EUX31" s="80"/>
      <c r="EUY31" s="80"/>
      <c r="EUZ31" s="80"/>
      <c r="EVA31" s="80"/>
      <c r="EVB31" s="80"/>
      <c r="EVC31" s="80"/>
      <c r="EVD31" s="80"/>
      <c r="EVE31" s="80"/>
      <c r="EVF31" s="80"/>
      <c r="EVG31" s="80"/>
      <c r="EVH31" s="80"/>
      <c r="EVI31" s="80"/>
      <c r="EVJ31" s="80"/>
      <c r="EVK31" s="80"/>
      <c r="EVL31" s="80"/>
      <c r="EVM31" s="80"/>
      <c r="EVN31" s="80"/>
      <c r="EVO31" s="80"/>
      <c r="EVP31" s="80"/>
      <c r="EVQ31" s="80"/>
      <c r="EVR31" s="80"/>
      <c r="EVS31" s="80"/>
      <c r="EVT31" s="80"/>
      <c r="EVU31" s="80"/>
      <c r="EVV31" s="80"/>
      <c r="EVW31" s="80"/>
      <c r="EVX31" s="80"/>
      <c r="EVY31" s="80"/>
      <c r="EVZ31" s="80"/>
      <c r="EWA31" s="80"/>
      <c r="EWB31" s="80"/>
      <c r="EWC31" s="80"/>
      <c r="EWD31" s="80"/>
      <c r="EWE31" s="80"/>
      <c r="EWF31" s="80"/>
      <c r="EWG31" s="80"/>
      <c r="EWH31" s="80"/>
      <c r="EWI31" s="80"/>
      <c r="EWJ31" s="80"/>
      <c r="EWK31" s="80"/>
      <c r="EWL31" s="80"/>
      <c r="EWM31" s="80"/>
      <c r="EWN31" s="80"/>
      <c r="EWO31" s="80"/>
      <c r="EWP31" s="80"/>
      <c r="EWQ31" s="80"/>
      <c r="EWR31" s="80"/>
      <c r="EWS31" s="80"/>
      <c r="EWT31" s="80"/>
      <c r="EWU31" s="80"/>
      <c r="EWV31" s="80"/>
      <c r="EWW31" s="80"/>
      <c r="EWX31" s="80"/>
      <c r="EWY31" s="80"/>
      <c r="EWZ31" s="80"/>
      <c r="EXA31" s="80"/>
      <c r="EXB31" s="80"/>
      <c r="EXC31" s="80"/>
      <c r="EXD31" s="80"/>
      <c r="EXE31" s="80"/>
      <c r="EXF31" s="80"/>
      <c r="EXG31" s="80"/>
      <c r="EXH31" s="80"/>
      <c r="EXI31" s="80"/>
      <c r="EXJ31" s="80"/>
      <c r="EXK31" s="80"/>
      <c r="EXL31" s="80"/>
      <c r="EXM31" s="80"/>
      <c r="EXN31" s="80"/>
      <c r="EXO31" s="80"/>
      <c r="EXP31" s="80"/>
      <c r="EXQ31" s="80"/>
      <c r="EXR31" s="80"/>
      <c r="EXS31" s="80"/>
      <c r="EXT31" s="80"/>
      <c r="EXU31" s="80"/>
      <c r="EXV31" s="80"/>
      <c r="EXW31" s="80"/>
      <c r="EXX31" s="80"/>
      <c r="EXY31" s="80"/>
      <c r="EXZ31" s="80"/>
      <c r="EYA31" s="80"/>
      <c r="EYB31" s="80"/>
      <c r="EYC31" s="80"/>
      <c r="EYD31" s="80"/>
      <c r="EYE31" s="80"/>
      <c r="EYF31" s="80"/>
      <c r="EYG31" s="80"/>
      <c r="EYH31" s="80"/>
      <c r="EYI31" s="80"/>
      <c r="EYJ31" s="80"/>
      <c r="EYK31" s="80"/>
      <c r="EYL31" s="80"/>
      <c r="EYM31" s="80"/>
      <c r="EYN31" s="80"/>
      <c r="EYO31" s="80"/>
      <c r="EYP31" s="80"/>
      <c r="EYQ31" s="80"/>
      <c r="EYR31" s="80"/>
      <c r="EYS31" s="80"/>
      <c r="EYT31" s="80"/>
      <c r="EYU31" s="80"/>
      <c r="EYV31" s="80"/>
      <c r="EYW31" s="80"/>
      <c r="EYX31" s="80"/>
      <c r="EYY31" s="80"/>
      <c r="EYZ31" s="80"/>
      <c r="EZA31" s="80"/>
      <c r="EZB31" s="80"/>
      <c r="EZC31" s="80"/>
      <c r="EZD31" s="80"/>
      <c r="EZE31" s="80"/>
      <c r="EZF31" s="80"/>
      <c r="EZG31" s="80"/>
      <c r="EZH31" s="80"/>
      <c r="EZI31" s="80"/>
      <c r="EZJ31" s="80"/>
      <c r="EZK31" s="80"/>
      <c r="EZL31" s="80"/>
      <c r="EZM31" s="80"/>
      <c r="EZN31" s="80"/>
      <c r="EZO31" s="80"/>
      <c r="EZP31" s="80"/>
      <c r="EZQ31" s="80"/>
      <c r="EZR31" s="80"/>
      <c r="EZS31" s="80"/>
      <c r="EZT31" s="80"/>
      <c r="EZU31" s="80"/>
      <c r="EZV31" s="80"/>
      <c r="EZW31" s="80"/>
      <c r="EZX31" s="80"/>
      <c r="EZY31" s="80"/>
      <c r="EZZ31" s="80"/>
      <c r="FAA31" s="80"/>
      <c r="FAB31" s="80"/>
      <c r="FAC31" s="80"/>
      <c r="FAD31" s="80"/>
      <c r="FAE31" s="80"/>
      <c r="FAF31" s="80"/>
      <c r="FAG31" s="80"/>
      <c r="FAH31" s="80"/>
      <c r="FAI31" s="80"/>
      <c r="FAJ31" s="80"/>
      <c r="FAK31" s="80"/>
      <c r="FAL31" s="80"/>
      <c r="FAM31" s="80"/>
      <c r="FAN31" s="80"/>
      <c r="FAO31" s="80"/>
      <c r="FAP31" s="80"/>
      <c r="FAQ31" s="80"/>
      <c r="FAR31" s="80"/>
      <c r="FAS31" s="80"/>
      <c r="FAT31" s="80"/>
      <c r="FAU31" s="80"/>
      <c r="FAV31" s="80"/>
      <c r="FAW31" s="80"/>
      <c r="FAX31" s="80"/>
      <c r="FAY31" s="80"/>
      <c r="FAZ31" s="80"/>
      <c r="FBA31" s="80"/>
      <c r="FBB31" s="80"/>
      <c r="FBC31" s="80"/>
      <c r="FBD31" s="80"/>
      <c r="FBE31" s="80"/>
      <c r="FBF31" s="80"/>
      <c r="FBG31" s="80"/>
      <c r="FBH31" s="80"/>
      <c r="FBI31" s="80"/>
      <c r="FBJ31" s="80"/>
      <c r="FBK31" s="80"/>
      <c r="FBL31" s="80"/>
      <c r="FBM31" s="80"/>
      <c r="FBN31" s="80"/>
      <c r="FBO31" s="80"/>
      <c r="FBP31" s="80"/>
      <c r="FBQ31" s="80"/>
      <c r="FBR31" s="80"/>
      <c r="FBS31" s="80"/>
      <c r="FBT31" s="80"/>
      <c r="FBU31" s="80"/>
      <c r="FBV31" s="80"/>
      <c r="FBW31" s="80"/>
      <c r="FBX31" s="80"/>
      <c r="FBY31" s="80"/>
      <c r="FBZ31" s="80"/>
      <c r="FCA31" s="80"/>
      <c r="FCB31" s="80"/>
      <c r="FCC31" s="80"/>
      <c r="FCD31" s="80"/>
      <c r="FCE31" s="80"/>
      <c r="FCF31" s="80"/>
      <c r="FCG31" s="80"/>
      <c r="FCH31" s="80"/>
      <c r="FCI31" s="80"/>
      <c r="FCJ31" s="80"/>
      <c r="FCK31" s="80"/>
      <c r="FCL31" s="80"/>
      <c r="FCM31" s="80"/>
      <c r="FCN31" s="80"/>
      <c r="FCO31" s="80"/>
      <c r="FCP31" s="80"/>
      <c r="FCQ31" s="80"/>
      <c r="FCR31" s="80"/>
      <c r="FCS31" s="80"/>
      <c r="FCT31" s="80"/>
      <c r="FCU31" s="80"/>
      <c r="FCV31" s="80"/>
      <c r="FCW31" s="80"/>
      <c r="FCX31" s="80"/>
      <c r="FCY31" s="80"/>
      <c r="FCZ31" s="80"/>
      <c r="FDA31" s="80"/>
      <c r="FDB31" s="80"/>
      <c r="FDC31" s="80"/>
      <c r="FDD31" s="80"/>
      <c r="FDE31" s="80"/>
      <c r="FDF31" s="80"/>
      <c r="FDG31" s="80"/>
      <c r="FDH31" s="80"/>
      <c r="FDI31" s="80"/>
      <c r="FDJ31" s="80"/>
      <c r="FDK31" s="80"/>
      <c r="FDL31" s="80"/>
      <c r="FDM31" s="80"/>
      <c r="FDN31" s="80"/>
      <c r="FDO31" s="80"/>
      <c r="FDP31" s="80"/>
      <c r="FDQ31" s="80"/>
      <c r="FDR31" s="80"/>
      <c r="FDS31" s="80"/>
      <c r="FDT31" s="80"/>
      <c r="FDU31" s="80"/>
      <c r="FDV31" s="80"/>
      <c r="FDW31" s="80"/>
      <c r="FDX31" s="80"/>
      <c r="FDY31" s="80"/>
      <c r="FDZ31" s="80"/>
      <c r="FEA31" s="80"/>
      <c r="FEB31" s="80"/>
      <c r="FEC31" s="80"/>
      <c r="FED31" s="80"/>
      <c r="FEE31" s="80"/>
      <c r="FEF31" s="80"/>
      <c r="FEG31" s="80"/>
      <c r="FEH31" s="80"/>
      <c r="FEI31" s="80"/>
      <c r="FEJ31" s="80"/>
      <c r="FEK31" s="80"/>
      <c r="FEL31" s="80"/>
      <c r="FEM31" s="80"/>
      <c r="FEN31" s="80"/>
      <c r="FEO31" s="80"/>
      <c r="FEP31" s="80"/>
      <c r="FEQ31" s="80"/>
      <c r="FER31" s="80"/>
      <c r="FES31" s="80"/>
      <c r="FET31" s="80"/>
      <c r="FEU31" s="80"/>
      <c r="FEV31" s="80"/>
      <c r="FEW31" s="80"/>
      <c r="FEX31" s="80"/>
      <c r="FEY31" s="80"/>
      <c r="FEZ31" s="80"/>
      <c r="FFA31" s="80"/>
      <c r="FFB31" s="80"/>
      <c r="FFC31" s="80"/>
      <c r="FFD31" s="80"/>
      <c r="FFE31" s="80"/>
      <c r="FFF31" s="80"/>
      <c r="FFG31" s="80"/>
      <c r="FFH31" s="80"/>
      <c r="FFI31" s="80"/>
      <c r="FFJ31" s="80"/>
      <c r="FFK31" s="80"/>
      <c r="FFL31" s="80"/>
      <c r="FFM31" s="80"/>
      <c r="FFN31" s="80"/>
      <c r="FFO31" s="80"/>
      <c r="FFP31" s="80"/>
      <c r="FFQ31" s="80"/>
      <c r="FFR31" s="80"/>
      <c r="FFS31" s="80"/>
      <c r="FFT31" s="80"/>
      <c r="FFU31" s="80"/>
      <c r="FFV31" s="80"/>
      <c r="FFW31" s="80"/>
      <c r="FFX31" s="80"/>
      <c r="FFY31" s="80"/>
      <c r="FFZ31" s="80"/>
      <c r="FGA31" s="80"/>
      <c r="FGB31" s="80"/>
      <c r="FGC31" s="80"/>
      <c r="FGD31" s="80"/>
      <c r="FGE31" s="80"/>
      <c r="FGF31" s="80"/>
      <c r="FGG31" s="80"/>
      <c r="FGH31" s="80"/>
      <c r="FGI31" s="80"/>
      <c r="FGJ31" s="80"/>
      <c r="FGK31" s="80"/>
      <c r="FGL31" s="80"/>
      <c r="FGM31" s="80"/>
      <c r="FGN31" s="80"/>
      <c r="FGO31" s="80"/>
      <c r="FGP31" s="80"/>
      <c r="FGQ31" s="80"/>
      <c r="FGR31" s="80"/>
      <c r="FGS31" s="80"/>
      <c r="FGT31" s="80"/>
      <c r="FGU31" s="80"/>
      <c r="FGV31" s="80"/>
      <c r="FGW31" s="80"/>
      <c r="FGX31" s="80"/>
      <c r="FGY31" s="80"/>
      <c r="FGZ31" s="80"/>
      <c r="FHA31" s="80"/>
      <c r="FHB31" s="80"/>
      <c r="FHC31" s="80"/>
      <c r="FHD31" s="80"/>
      <c r="FHE31" s="80"/>
      <c r="FHF31" s="80"/>
      <c r="FHG31" s="80"/>
      <c r="FHH31" s="80"/>
      <c r="FHI31" s="80"/>
      <c r="FHJ31" s="80"/>
      <c r="FHK31" s="80"/>
      <c r="FHL31" s="80"/>
      <c r="FHM31" s="80"/>
      <c r="FHN31" s="80"/>
      <c r="FHO31" s="80"/>
      <c r="FHP31" s="80"/>
      <c r="FHQ31" s="80"/>
      <c r="FHR31" s="80"/>
      <c r="FHS31" s="80"/>
      <c r="FHT31" s="80"/>
      <c r="FHU31" s="80"/>
      <c r="FHV31" s="80"/>
      <c r="FHW31" s="80"/>
      <c r="FHX31" s="80"/>
      <c r="FHY31" s="80"/>
      <c r="FHZ31" s="80"/>
      <c r="FIA31" s="80"/>
      <c r="FIB31" s="80"/>
      <c r="FIC31" s="80"/>
      <c r="FID31" s="80"/>
      <c r="FIE31" s="80"/>
      <c r="FIF31" s="80"/>
      <c r="FIG31" s="80"/>
      <c r="FIH31" s="80"/>
      <c r="FII31" s="80"/>
      <c r="FIJ31" s="80"/>
      <c r="FIK31" s="80"/>
      <c r="FIL31" s="80"/>
      <c r="FIM31" s="80"/>
      <c r="FIN31" s="80"/>
      <c r="FIO31" s="80"/>
      <c r="FIP31" s="80"/>
      <c r="FIQ31" s="80"/>
      <c r="FIR31" s="80"/>
      <c r="FIS31" s="80"/>
      <c r="FIT31" s="80"/>
      <c r="FIU31" s="80"/>
      <c r="FIV31" s="80"/>
      <c r="FIW31" s="80"/>
      <c r="FIX31" s="80"/>
      <c r="FIY31" s="80"/>
      <c r="FIZ31" s="80"/>
      <c r="FJA31" s="80"/>
      <c r="FJB31" s="80"/>
      <c r="FJC31" s="80"/>
      <c r="FJD31" s="80"/>
      <c r="FJE31" s="80"/>
      <c r="FJF31" s="80"/>
      <c r="FJG31" s="80"/>
      <c r="FJH31" s="80"/>
      <c r="FJI31" s="80"/>
      <c r="FJJ31" s="80"/>
      <c r="FJK31" s="80"/>
      <c r="FJL31" s="80"/>
      <c r="FJM31" s="80"/>
      <c r="FJN31" s="80"/>
      <c r="FJO31" s="80"/>
      <c r="FJP31" s="80"/>
      <c r="FJQ31" s="80"/>
      <c r="FJR31" s="80"/>
      <c r="FJS31" s="80"/>
      <c r="FJT31" s="80"/>
      <c r="FJU31" s="80"/>
      <c r="FJV31" s="80"/>
      <c r="FJW31" s="80"/>
      <c r="FJX31" s="80"/>
      <c r="FJY31" s="80"/>
      <c r="FJZ31" s="80"/>
      <c r="FKA31" s="80"/>
      <c r="FKB31" s="80"/>
      <c r="FKC31" s="80"/>
      <c r="FKD31" s="80"/>
      <c r="FKE31" s="80"/>
      <c r="FKF31" s="80"/>
      <c r="FKG31" s="80"/>
      <c r="FKH31" s="80"/>
      <c r="FKI31" s="80"/>
      <c r="FKJ31" s="80"/>
      <c r="FKK31" s="80"/>
      <c r="FKL31" s="80"/>
      <c r="FKM31" s="80"/>
      <c r="FKN31" s="80"/>
      <c r="FKO31" s="80"/>
      <c r="FKP31" s="80"/>
      <c r="FKQ31" s="80"/>
      <c r="FKR31" s="80"/>
      <c r="FKS31" s="80"/>
      <c r="FKT31" s="80"/>
      <c r="FKU31" s="80"/>
      <c r="FKV31" s="80"/>
      <c r="FKW31" s="80"/>
      <c r="FKX31" s="80"/>
      <c r="FKY31" s="80"/>
      <c r="FKZ31" s="80"/>
      <c r="FLA31" s="80"/>
      <c r="FLB31" s="80"/>
      <c r="FLC31" s="80"/>
      <c r="FLD31" s="80"/>
      <c r="FLE31" s="80"/>
      <c r="FLF31" s="80"/>
      <c r="FLG31" s="80"/>
      <c r="FLH31" s="80"/>
      <c r="FLI31" s="80"/>
      <c r="FLJ31" s="80"/>
      <c r="FLK31" s="80"/>
      <c r="FLL31" s="80"/>
      <c r="FLM31" s="80"/>
      <c r="FLN31" s="80"/>
      <c r="FLO31" s="80"/>
      <c r="FLP31" s="80"/>
      <c r="FLQ31" s="80"/>
      <c r="FLR31" s="80"/>
      <c r="FLS31" s="80"/>
      <c r="FLT31" s="80"/>
      <c r="FLU31" s="80"/>
      <c r="FLV31" s="80"/>
      <c r="FLW31" s="80"/>
      <c r="FLX31" s="80"/>
      <c r="FLY31" s="80"/>
      <c r="FLZ31" s="80"/>
      <c r="FMA31" s="80"/>
      <c r="FMB31" s="80"/>
      <c r="FMC31" s="80"/>
      <c r="FMD31" s="80"/>
      <c r="FME31" s="80"/>
      <c r="FMF31" s="80"/>
      <c r="FMG31" s="80"/>
      <c r="FMH31" s="80"/>
      <c r="FMI31" s="80"/>
      <c r="FMJ31" s="80"/>
      <c r="FMK31" s="80"/>
      <c r="FML31" s="80"/>
      <c r="FMM31" s="80"/>
      <c r="FMN31" s="80"/>
      <c r="FMO31" s="80"/>
      <c r="FMP31" s="80"/>
      <c r="FMQ31" s="80"/>
      <c r="FMR31" s="80"/>
      <c r="FMS31" s="80"/>
      <c r="FMT31" s="80"/>
      <c r="FMU31" s="80"/>
      <c r="FMV31" s="80"/>
      <c r="FMW31" s="80"/>
      <c r="FMX31" s="80"/>
      <c r="FMY31" s="80"/>
      <c r="FMZ31" s="80"/>
      <c r="FNA31" s="80"/>
      <c r="FNB31" s="80"/>
      <c r="FNC31" s="80"/>
      <c r="FND31" s="80"/>
      <c r="FNE31" s="80"/>
      <c r="FNF31" s="80"/>
      <c r="FNG31" s="80"/>
      <c r="FNH31" s="80"/>
      <c r="FNI31" s="80"/>
      <c r="FNJ31" s="80"/>
      <c r="FNK31" s="80"/>
      <c r="FNL31" s="80"/>
      <c r="FNM31" s="80"/>
      <c r="FNN31" s="80"/>
      <c r="FNO31" s="80"/>
      <c r="FNP31" s="80"/>
      <c r="FNQ31" s="80"/>
      <c r="FNR31" s="80"/>
      <c r="FNS31" s="80"/>
      <c r="FNT31" s="80"/>
      <c r="FNU31" s="80"/>
      <c r="FNV31" s="80"/>
      <c r="FNW31" s="80"/>
      <c r="FNX31" s="80"/>
      <c r="FNY31" s="80"/>
      <c r="FNZ31" s="80"/>
      <c r="FOA31" s="80"/>
      <c r="FOB31" s="80"/>
      <c r="FOC31" s="80"/>
      <c r="FOD31" s="80"/>
      <c r="FOE31" s="80"/>
      <c r="FOF31" s="80"/>
      <c r="FOG31" s="80"/>
      <c r="FOH31" s="80"/>
      <c r="FOI31" s="80"/>
      <c r="FOJ31" s="80"/>
      <c r="FOK31" s="80"/>
      <c r="FOL31" s="80"/>
      <c r="FOM31" s="80"/>
      <c r="FON31" s="80"/>
      <c r="FOO31" s="80"/>
      <c r="FOP31" s="80"/>
      <c r="FOQ31" s="80"/>
      <c r="FOR31" s="80"/>
      <c r="FOS31" s="80"/>
      <c r="FOT31" s="80"/>
      <c r="FOU31" s="80"/>
      <c r="FOV31" s="80"/>
      <c r="FOW31" s="80"/>
      <c r="FOX31" s="80"/>
      <c r="FOY31" s="80"/>
      <c r="FOZ31" s="80"/>
      <c r="FPA31" s="80"/>
      <c r="FPB31" s="80"/>
      <c r="FPC31" s="80"/>
      <c r="FPD31" s="80"/>
      <c r="FPE31" s="80"/>
      <c r="FPF31" s="80"/>
      <c r="FPG31" s="80"/>
      <c r="FPH31" s="80"/>
      <c r="FPI31" s="80"/>
      <c r="FPJ31" s="80"/>
      <c r="FPK31" s="80"/>
      <c r="FPL31" s="80"/>
      <c r="FPM31" s="80"/>
      <c r="FPN31" s="80"/>
      <c r="FPO31" s="80"/>
      <c r="FPP31" s="80"/>
      <c r="FPQ31" s="80"/>
      <c r="FPR31" s="80"/>
      <c r="FPS31" s="80"/>
      <c r="FPT31" s="80"/>
      <c r="FPU31" s="80"/>
      <c r="FPV31" s="80"/>
      <c r="FPW31" s="80"/>
      <c r="FPX31" s="80"/>
      <c r="FPY31" s="80"/>
      <c r="FPZ31" s="80"/>
      <c r="FQA31" s="80"/>
      <c r="FQB31" s="80"/>
      <c r="FQC31" s="80"/>
      <c r="FQD31" s="80"/>
      <c r="FQE31" s="80"/>
      <c r="FQF31" s="80"/>
      <c r="FQG31" s="80"/>
      <c r="FQH31" s="80"/>
      <c r="FQI31" s="80"/>
      <c r="FQJ31" s="80"/>
      <c r="FQK31" s="80"/>
      <c r="FQL31" s="80"/>
      <c r="FQM31" s="80"/>
      <c r="FQN31" s="80"/>
      <c r="FQO31" s="80"/>
      <c r="FQP31" s="80"/>
      <c r="FQQ31" s="80"/>
      <c r="FQR31" s="80"/>
      <c r="FQS31" s="80"/>
      <c r="FQT31" s="80"/>
      <c r="FQU31" s="80"/>
      <c r="FQV31" s="80"/>
      <c r="FQW31" s="80"/>
      <c r="FQX31" s="80"/>
      <c r="FQY31" s="80"/>
      <c r="FQZ31" s="80"/>
      <c r="FRA31" s="80"/>
      <c r="FRB31" s="80"/>
      <c r="FRC31" s="80"/>
      <c r="FRD31" s="80"/>
      <c r="FRE31" s="80"/>
      <c r="FRF31" s="80"/>
      <c r="FRG31" s="80"/>
      <c r="FRH31" s="80"/>
      <c r="FRI31" s="80"/>
      <c r="FRJ31" s="80"/>
      <c r="FRK31" s="80"/>
      <c r="FRL31" s="80"/>
      <c r="FRM31" s="80"/>
      <c r="FRN31" s="80"/>
      <c r="FRO31" s="80"/>
      <c r="FRP31" s="80"/>
      <c r="FRQ31" s="80"/>
      <c r="FRR31" s="80"/>
      <c r="FRS31" s="80"/>
      <c r="FRT31" s="80"/>
      <c r="FRU31" s="80"/>
      <c r="FRV31" s="80"/>
      <c r="FRW31" s="80"/>
      <c r="FRX31" s="80"/>
      <c r="FRY31" s="80"/>
      <c r="FRZ31" s="80"/>
      <c r="FSA31" s="80"/>
      <c r="FSB31" s="80"/>
      <c r="FSC31" s="80"/>
      <c r="FSD31" s="80"/>
      <c r="FSE31" s="80"/>
      <c r="FSF31" s="80"/>
      <c r="FSG31" s="80"/>
      <c r="FSH31" s="80"/>
      <c r="FSI31" s="80"/>
      <c r="FSJ31" s="80"/>
      <c r="FSK31" s="80"/>
      <c r="FSL31" s="80"/>
      <c r="FSM31" s="80"/>
      <c r="FSN31" s="80"/>
      <c r="FSO31" s="80"/>
      <c r="FSP31" s="80"/>
      <c r="FSQ31" s="80"/>
      <c r="FSR31" s="80"/>
      <c r="FSS31" s="80"/>
      <c r="FST31" s="80"/>
      <c r="FSU31" s="80"/>
      <c r="FSV31" s="80"/>
      <c r="FSW31" s="80"/>
      <c r="FSX31" s="80"/>
      <c r="FSY31" s="80"/>
      <c r="FSZ31" s="80"/>
      <c r="FTA31" s="80"/>
      <c r="FTB31" s="80"/>
      <c r="FTC31" s="80"/>
      <c r="FTD31" s="80"/>
      <c r="FTE31" s="80"/>
      <c r="FTF31" s="80"/>
      <c r="FTG31" s="80"/>
      <c r="FTH31" s="80"/>
      <c r="FTI31" s="80"/>
      <c r="FTJ31" s="80"/>
      <c r="FTK31" s="80"/>
      <c r="FTL31" s="80"/>
      <c r="FTM31" s="80"/>
      <c r="FTN31" s="80"/>
      <c r="FTO31" s="80"/>
      <c r="FTP31" s="80"/>
      <c r="FTQ31" s="80"/>
      <c r="FTR31" s="80"/>
      <c r="FTS31" s="80"/>
      <c r="FTT31" s="80"/>
      <c r="FTU31" s="80"/>
      <c r="FTV31" s="80"/>
      <c r="FTW31" s="80"/>
      <c r="FTX31" s="80"/>
      <c r="FTY31" s="80"/>
      <c r="FTZ31" s="80"/>
      <c r="FUA31" s="80"/>
      <c r="FUB31" s="80"/>
      <c r="FUC31" s="80"/>
      <c r="FUD31" s="80"/>
      <c r="FUE31" s="80"/>
      <c r="FUF31" s="80"/>
      <c r="FUG31" s="80"/>
      <c r="FUH31" s="80"/>
      <c r="FUI31" s="80"/>
      <c r="FUJ31" s="80"/>
      <c r="FUK31" s="80"/>
      <c r="FUL31" s="80"/>
      <c r="FUM31" s="80"/>
      <c r="FUN31" s="80"/>
      <c r="FUO31" s="80"/>
      <c r="FUP31" s="80"/>
      <c r="FUQ31" s="80"/>
      <c r="FUR31" s="80"/>
      <c r="FUS31" s="80"/>
      <c r="FUT31" s="80"/>
      <c r="FUU31" s="80"/>
      <c r="FUV31" s="80"/>
      <c r="FUW31" s="80"/>
      <c r="FUX31" s="80"/>
      <c r="FUY31" s="80"/>
      <c r="FUZ31" s="80"/>
      <c r="FVA31" s="80"/>
      <c r="FVB31" s="80"/>
      <c r="FVC31" s="80"/>
      <c r="FVD31" s="80"/>
      <c r="FVE31" s="80"/>
      <c r="FVF31" s="80"/>
      <c r="FVG31" s="80"/>
      <c r="FVH31" s="80"/>
      <c r="FVI31" s="80"/>
      <c r="FVJ31" s="80"/>
      <c r="FVK31" s="80"/>
      <c r="FVL31" s="80"/>
      <c r="FVM31" s="80"/>
      <c r="FVN31" s="80"/>
      <c r="FVO31" s="80"/>
      <c r="FVP31" s="80"/>
      <c r="FVQ31" s="80"/>
      <c r="FVR31" s="80"/>
      <c r="FVS31" s="80"/>
      <c r="FVT31" s="80"/>
      <c r="FVU31" s="80"/>
      <c r="FVV31" s="80"/>
      <c r="FVW31" s="80"/>
      <c r="FVX31" s="80"/>
      <c r="FVY31" s="80"/>
      <c r="FVZ31" s="80"/>
      <c r="FWA31" s="80"/>
      <c r="FWB31" s="80"/>
      <c r="FWC31" s="80"/>
      <c r="FWD31" s="80"/>
      <c r="FWE31" s="80"/>
      <c r="FWF31" s="80"/>
      <c r="FWG31" s="80"/>
      <c r="FWH31" s="80"/>
      <c r="FWI31" s="80"/>
      <c r="FWJ31" s="80"/>
      <c r="FWK31" s="80"/>
      <c r="FWL31" s="80"/>
      <c r="FWM31" s="80"/>
      <c r="FWN31" s="80"/>
      <c r="FWO31" s="80"/>
      <c r="FWP31" s="80"/>
      <c r="FWQ31" s="80"/>
      <c r="FWR31" s="80"/>
      <c r="FWS31" s="80"/>
      <c r="FWT31" s="80"/>
      <c r="FWU31" s="80"/>
      <c r="FWV31" s="80"/>
      <c r="FWW31" s="80"/>
      <c r="FWX31" s="80"/>
      <c r="FWY31" s="80"/>
      <c r="FWZ31" s="80"/>
      <c r="FXA31" s="80"/>
      <c r="FXB31" s="80"/>
      <c r="FXC31" s="80"/>
      <c r="FXD31" s="80"/>
      <c r="FXE31" s="80"/>
      <c r="FXF31" s="80"/>
      <c r="FXG31" s="80"/>
      <c r="FXH31" s="80"/>
      <c r="FXI31" s="80"/>
      <c r="FXJ31" s="80"/>
      <c r="FXK31" s="80"/>
      <c r="FXL31" s="80"/>
      <c r="FXM31" s="80"/>
      <c r="FXN31" s="80"/>
      <c r="FXO31" s="80"/>
      <c r="FXP31" s="80"/>
      <c r="FXQ31" s="80"/>
      <c r="FXR31" s="80"/>
      <c r="FXS31" s="80"/>
      <c r="FXT31" s="80"/>
      <c r="FXU31" s="80"/>
      <c r="FXV31" s="80"/>
      <c r="FXW31" s="80"/>
      <c r="FXX31" s="80"/>
      <c r="FXY31" s="80"/>
      <c r="FXZ31" s="80"/>
      <c r="FYA31" s="80"/>
      <c r="FYB31" s="80"/>
      <c r="FYC31" s="80"/>
      <c r="FYD31" s="80"/>
      <c r="FYE31" s="80"/>
      <c r="FYF31" s="80"/>
      <c r="FYG31" s="80"/>
      <c r="FYH31" s="80"/>
      <c r="FYI31" s="80"/>
      <c r="FYJ31" s="80"/>
      <c r="FYK31" s="80"/>
      <c r="FYL31" s="80"/>
      <c r="FYM31" s="80"/>
      <c r="FYN31" s="80"/>
      <c r="FYO31" s="80"/>
      <c r="FYP31" s="80"/>
      <c r="FYQ31" s="80"/>
      <c r="FYR31" s="80"/>
      <c r="FYS31" s="80"/>
      <c r="FYT31" s="80"/>
      <c r="FYU31" s="80"/>
      <c r="FYV31" s="80"/>
      <c r="FYW31" s="80"/>
      <c r="FYX31" s="80"/>
      <c r="FYY31" s="80"/>
      <c r="FYZ31" s="80"/>
      <c r="FZA31" s="80"/>
      <c r="FZB31" s="80"/>
      <c r="FZC31" s="80"/>
      <c r="FZD31" s="80"/>
      <c r="FZE31" s="80"/>
      <c r="FZF31" s="80"/>
      <c r="FZG31" s="80"/>
      <c r="FZH31" s="80"/>
      <c r="FZI31" s="80"/>
      <c r="FZJ31" s="80"/>
      <c r="FZK31" s="80"/>
      <c r="FZL31" s="80"/>
      <c r="FZM31" s="80"/>
      <c r="FZN31" s="80"/>
      <c r="FZO31" s="80"/>
      <c r="FZP31" s="80"/>
      <c r="FZQ31" s="80"/>
      <c r="FZR31" s="80"/>
      <c r="FZS31" s="80"/>
      <c r="FZT31" s="80"/>
      <c r="FZU31" s="80"/>
      <c r="FZV31" s="80"/>
      <c r="FZW31" s="80"/>
      <c r="FZX31" s="80"/>
      <c r="FZY31" s="80"/>
      <c r="FZZ31" s="80"/>
      <c r="GAA31" s="80"/>
      <c r="GAB31" s="80"/>
      <c r="GAC31" s="80"/>
      <c r="GAD31" s="80"/>
      <c r="GAE31" s="80"/>
      <c r="GAF31" s="80"/>
      <c r="GAG31" s="80"/>
      <c r="GAH31" s="80"/>
      <c r="GAI31" s="80"/>
      <c r="GAJ31" s="80"/>
      <c r="GAK31" s="80"/>
      <c r="GAL31" s="80"/>
      <c r="GAM31" s="80"/>
      <c r="GAN31" s="80"/>
      <c r="GAO31" s="80"/>
      <c r="GAP31" s="80"/>
      <c r="GAQ31" s="80"/>
      <c r="GAR31" s="80"/>
      <c r="GAS31" s="80"/>
      <c r="GAT31" s="80"/>
      <c r="GAU31" s="80"/>
      <c r="GAV31" s="80"/>
      <c r="GAW31" s="80"/>
      <c r="GAX31" s="80"/>
      <c r="GAY31" s="80"/>
      <c r="GAZ31" s="80"/>
      <c r="GBA31" s="80"/>
      <c r="GBB31" s="80"/>
      <c r="GBC31" s="80"/>
      <c r="GBD31" s="80"/>
      <c r="GBE31" s="80"/>
      <c r="GBF31" s="80"/>
      <c r="GBG31" s="80"/>
      <c r="GBH31" s="80"/>
      <c r="GBI31" s="80"/>
      <c r="GBJ31" s="80"/>
      <c r="GBK31" s="80"/>
      <c r="GBL31" s="80"/>
      <c r="GBM31" s="80"/>
      <c r="GBN31" s="80"/>
      <c r="GBO31" s="80"/>
      <c r="GBP31" s="80"/>
      <c r="GBQ31" s="80"/>
      <c r="GBR31" s="80"/>
      <c r="GBS31" s="80"/>
      <c r="GBT31" s="80"/>
      <c r="GBU31" s="80"/>
      <c r="GBV31" s="80"/>
      <c r="GBW31" s="80"/>
      <c r="GBX31" s="80"/>
      <c r="GBY31" s="80"/>
      <c r="GBZ31" s="80"/>
      <c r="GCA31" s="80"/>
      <c r="GCB31" s="80"/>
      <c r="GCC31" s="80"/>
      <c r="GCD31" s="80"/>
      <c r="GCE31" s="80"/>
      <c r="GCF31" s="80"/>
      <c r="GCG31" s="80"/>
      <c r="GCH31" s="80"/>
      <c r="GCI31" s="80"/>
      <c r="GCJ31" s="80"/>
      <c r="GCK31" s="80"/>
      <c r="GCL31" s="80"/>
      <c r="GCM31" s="80"/>
      <c r="GCN31" s="80"/>
      <c r="GCO31" s="80"/>
      <c r="GCP31" s="80"/>
      <c r="GCQ31" s="80"/>
      <c r="GCR31" s="80"/>
      <c r="GCS31" s="80"/>
      <c r="GCT31" s="80"/>
      <c r="GCU31" s="80"/>
      <c r="GCV31" s="80"/>
      <c r="GCW31" s="80"/>
      <c r="GCX31" s="80"/>
      <c r="GCY31" s="80"/>
      <c r="GCZ31" s="80"/>
      <c r="GDA31" s="80"/>
      <c r="GDB31" s="80"/>
      <c r="GDC31" s="80"/>
      <c r="GDD31" s="80"/>
      <c r="GDE31" s="80"/>
      <c r="GDF31" s="80"/>
      <c r="GDG31" s="80"/>
      <c r="GDH31" s="80"/>
      <c r="GDI31" s="80"/>
      <c r="GDJ31" s="80"/>
      <c r="GDK31" s="80"/>
      <c r="GDL31" s="80"/>
      <c r="GDM31" s="80"/>
      <c r="GDN31" s="80"/>
      <c r="GDO31" s="80"/>
      <c r="GDP31" s="80"/>
      <c r="GDQ31" s="80"/>
      <c r="GDR31" s="80"/>
      <c r="GDS31" s="80"/>
      <c r="GDT31" s="80"/>
      <c r="GDU31" s="80"/>
      <c r="GDV31" s="80"/>
      <c r="GDW31" s="80"/>
      <c r="GDX31" s="80"/>
      <c r="GDY31" s="80"/>
      <c r="GDZ31" s="80"/>
      <c r="GEA31" s="80"/>
      <c r="GEB31" s="80"/>
      <c r="GEC31" s="80"/>
      <c r="GED31" s="80"/>
      <c r="GEE31" s="80"/>
      <c r="GEF31" s="80"/>
      <c r="GEG31" s="80"/>
      <c r="GEH31" s="80"/>
      <c r="GEI31" s="80"/>
      <c r="GEJ31" s="80"/>
      <c r="GEK31" s="80"/>
      <c r="GEL31" s="80"/>
      <c r="GEM31" s="80"/>
      <c r="GEN31" s="80"/>
      <c r="GEO31" s="80"/>
      <c r="GEP31" s="80"/>
      <c r="GEQ31" s="80"/>
      <c r="GER31" s="80"/>
      <c r="GES31" s="80"/>
      <c r="GET31" s="80"/>
      <c r="GEU31" s="80"/>
      <c r="GEV31" s="80"/>
      <c r="GEW31" s="80"/>
      <c r="GEX31" s="80"/>
      <c r="GEY31" s="80"/>
      <c r="GEZ31" s="80"/>
      <c r="GFA31" s="80"/>
      <c r="GFB31" s="80"/>
      <c r="GFC31" s="80"/>
      <c r="GFD31" s="80"/>
      <c r="GFE31" s="80"/>
      <c r="GFF31" s="80"/>
      <c r="GFG31" s="80"/>
      <c r="GFH31" s="80"/>
      <c r="GFI31" s="80"/>
      <c r="GFJ31" s="80"/>
      <c r="GFK31" s="80"/>
      <c r="GFL31" s="80"/>
      <c r="GFM31" s="80"/>
      <c r="GFN31" s="80"/>
      <c r="GFO31" s="80"/>
      <c r="GFP31" s="80"/>
      <c r="GFQ31" s="80"/>
      <c r="GFR31" s="80"/>
      <c r="GFS31" s="80"/>
      <c r="GFT31" s="80"/>
      <c r="GFU31" s="80"/>
      <c r="GFV31" s="80"/>
      <c r="GFW31" s="80"/>
      <c r="GFX31" s="80"/>
      <c r="GFY31" s="80"/>
      <c r="GFZ31" s="80"/>
      <c r="GGA31" s="80"/>
      <c r="GGB31" s="80"/>
      <c r="GGC31" s="80"/>
      <c r="GGD31" s="80"/>
      <c r="GGE31" s="80"/>
      <c r="GGF31" s="80"/>
      <c r="GGG31" s="80"/>
      <c r="GGH31" s="80"/>
      <c r="GGI31" s="80"/>
      <c r="GGJ31" s="80"/>
      <c r="GGK31" s="80"/>
      <c r="GGL31" s="80"/>
      <c r="GGM31" s="80"/>
      <c r="GGN31" s="80"/>
      <c r="GGO31" s="80"/>
      <c r="GGP31" s="80"/>
      <c r="GGQ31" s="80"/>
      <c r="GGR31" s="80"/>
      <c r="GGS31" s="80"/>
      <c r="GGT31" s="80"/>
      <c r="GGU31" s="80"/>
      <c r="GGV31" s="80"/>
      <c r="GGW31" s="80"/>
      <c r="GGX31" s="80"/>
      <c r="GGY31" s="80"/>
      <c r="GGZ31" s="80"/>
      <c r="GHA31" s="80"/>
      <c r="GHB31" s="80"/>
      <c r="GHC31" s="80"/>
      <c r="GHD31" s="80"/>
      <c r="GHE31" s="80"/>
      <c r="GHF31" s="80"/>
      <c r="GHG31" s="80"/>
      <c r="GHH31" s="80"/>
      <c r="GHI31" s="80"/>
      <c r="GHJ31" s="80"/>
      <c r="GHK31" s="80"/>
      <c r="GHL31" s="80"/>
      <c r="GHM31" s="80"/>
      <c r="GHN31" s="80"/>
      <c r="GHO31" s="80"/>
      <c r="GHP31" s="80"/>
      <c r="GHQ31" s="80"/>
      <c r="GHR31" s="80"/>
      <c r="GHS31" s="80"/>
      <c r="GHT31" s="80"/>
      <c r="GHU31" s="80"/>
      <c r="GHV31" s="80"/>
      <c r="GHW31" s="80"/>
      <c r="GHX31" s="80"/>
      <c r="GHY31" s="80"/>
      <c r="GHZ31" s="80"/>
      <c r="GIA31" s="80"/>
      <c r="GIB31" s="80"/>
      <c r="GIC31" s="80"/>
      <c r="GID31" s="80"/>
      <c r="GIE31" s="80"/>
      <c r="GIF31" s="80"/>
      <c r="GIG31" s="80"/>
      <c r="GIH31" s="80"/>
      <c r="GII31" s="80"/>
      <c r="GIJ31" s="80"/>
      <c r="GIK31" s="80"/>
      <c r="GIL31" s="80"/>
      <c r="GIM31" s="80"/>
      <c r="GIN31" s="80"/>
      <c r="GIO31" s="80"/>
      <c r="GIP31" s="80"/>
      <c r="GIQ31" s="80"/>
      <c r="GIR31" s="80"/>
      <c r="GIS31" s="80"/>
      <c r="GIT31" s="80"/>
      <c r="GIU31" s="80"/>
      <c r="GIV31" s="80"/>
      <c r="GIW31" s="80"/>
      <c r="GIX31" s="80"/>
      <c r="GIY31" s="80"/>
      <c r="GIZ31" s="80"/>
      <c r="GJA31" s="80"/>
      <c r="GJB31" s="80"/>
      <c r="GJC31" s="80"/>
      <c r="GJD31" s="80"/>
      <c r="GJE31" s="80"/>
      <c r="GJF31" s="80"/>
      <c r="GJG31" s="80"/>
      <c r="GJH31" s="80"/>
      <c r="GJI31" s="80"/>
      <c r="GJJ31" s="80"/>
      <c r="GJK31" s="80"/>
      <c r="GJL31" s="80"/>
      <c r="GJM31" s="80"/>
      <c r="GJN31" s="80"/>
      <c r="GJO31" s="80"/>
      <c r="GJP31" s="80"/>
      <c r="GJQ31" s="80"/>
      <c r="GJR31" s="80"/>
      <c r="GJS31" s="80"/>
      <c r="GJT31" s="80"/>
      <c r="GJU31" s="80"/>
      <c r="GJV31" s="80"/>
      <c r="GJW31" s="80"/>
      <c r="GJX31" s="80"/>
      <c r="GJY31" s="80"/>
      <c r="GJZ31" s="80"/>
      <c r="GKA31" s="80"/>
      <c r="GKB31" s="80"/>
      <c r="GKC31" s="80"/>
      <c r="GKD31" s="80"/>
      <c r="GKE31" s="80"/>
      <c r="GKF31" s="80"/>
      <c r="GKG31" s="80"/>
      <c r="GKH31" s="80"/>
      <c r="GKI31" s="80"/>
      <c r="GKJ31" s="80"/>
      <c r="GKK31" s="80"/>
      <c r="GKL31" s="80"/>
      <c r="GKM31" s="80"/>
      <c r="GKN31" s="80"/>
      <c r="GKO31" s="80"/>
      <c r="GKP31" s="80"/>
      <c r="GKQ31" s="80"/>
      <c r="GKR31" s="80"/>
      <c r="GKS31" s="80"/>
      <c r="GKT31" s="80"/>
      <c r="GKU31" s="80"/>
      <c r="GKV31" s="80"/>
      <c r="GKW31" s="80"/>
      <c r="GKX31" s="80"/>
      <c r="GKY31" s="80"/>
      <c r="GKZ31" s="80"/>
      <c r="GLA31" s="80"/>
      <c r="GLB31" s="80"/>
      <c r="GLC31" s="80"/>
      <c r="GLD31" s="80"/>
      <c r="GLE31" s="80"/>
      <c r="GLF31" s="80"/>
      <c r="GLG31" s="80"/>
      <c r="GLH31" s="80"/>
      <c r="GLI31" s="80"/>
      <c r="GLJ31" s="80"/>
      <c r="GLK31" s="80"/>
      <c r="GLL31" s="80"/>
      <c r="GLM31" s="80"/>
      <c r="GLN31" s="80"/>
      <c r="GLO31" s="80"/>
      <c r="GLP31" s="80"/>
      <c r="GLQ31" s="80"/>
      <c r="GLR31" s="80"/>
      <c r="GLS31" s="80"/>
      <c r="GLT31" s="80"/>
      <c r="GLU31" s="80"/>
      <c r="GLV31" s="80"/>
      <c r="GLW31" s="80"/>
      <c r="GLX31" s="80"/>
      <c r="GLY31" s="80"/>
      <c r="GLZ31" s="80"/>
      <c r="GMA31" s="80"/>
      <c r="GMB31" s="80"/>
      <c r="GMC31" s="80"/>
      <c r="GMD31" s="80"/>
      <c r="GME31" s="80"/>
      <c r="GMF31" s="80"/>
      <c r="GMG31" s="80"/>
      <c r="GMH31" s="80"/>
      <c r="GMI31" s="80"/>
      <c r="GMJ31" s="80"/>
      <c r="GMK31" s="80"/>
      <c r="GML31" s="80"/>
      <c r="GMM31" s="80"/>
      <c r="GMN31" s="80"/>
      <c r="GMO31" s="80"/>
      <c r="GMP31" s="80"/>
      <c r="GMQ31" s="80"/>
      <c r="GMR31" s="80"/>
      <c r="GMS31" s="80"/>
      <c r="GMT31" s="80"/>
      <c r="GMU31" s="80"/>
      <c r="GMV31" s="80"/>
      <c r="GMW31" s="80"/>
      <c r="GMX31" s="80"/>
      <c r="GMY31" s="80"/>
      <c r="GMZ31" s="80"/>
      <c r="GNA31" s="80"/>
      <c r="GNB31" s="80"/>
      <c r="GNC31" s="80"/>
      <c r="GND31" s="80"/>
      <c r="GNE31" s="80"/>
      <c r="GNF31" s="80"/>
      <c r="GNG31" s="80"/>
      <c r="GNH31" s="80"/>
      <c r="GNI31" s="80"/>
      <c r="GNJ31" s="80"/>
      <c r="GNK31" s="80"/>
      <c r="GNL31" s="80"/>
      <c r="GNM31" s="80"/>
      <c r="GNN31" s="80"/>
      <c r="GNO31" s="80"/>
      <c r="GNP31" s="80"/>
      <c r="GNQ31" s="80"/>
      <c r="GNR31" s="80"/>
      <c r="GNS31" s="80"/>
      <c r="GNT31" s="80"/>
      <c r="GNU31" s="80"/>
      <c r="GNV31" s="80"/>
      <c r="GNW31" s="80"/>
      <c r="GNX31" s="80"/>
      <c r="GNY31" s="80"/>
      <c r="GNZ31" s="80"/>
      <c r="GOA31" s="80"/>
      <c r="GOB31" s="80"/>
      <c r="GOC31" s="80"/>
      <c r="GOD31" s="80"/>
      <c r="GOE31" s="80"/>
      <c r="GOF31" s="80"/>
      <c r="GOG31" s="80"/>
      <c r="GOH31" s="80"/>
      <c r="GOI31" s="80"/>
      <c r="GOJ31" s="80"/>
      <c r="GOK31" s="80"/>
      <c r="GOL31" s="80"/>
      <c r="GOM31" s="80"/>
      <c r="GON31" s="80"/>
      <c r="GOO31" s="80"/>
      <c r="GOP31" s="80"/>
      <c r="GOQ31" s="80"/>
      <c r="GOR31" s="80"/>
      <c r="GOS31" s="80"/>
      <c r="GOT31" s="80"/>
      <c r="GOU31" s="80"/>
      <c r="GOV31" s="80"/>
      <c r="GOW31" s="80"/>
      <c r="GOX31" s="80"/>
      <c r="GOY31" s="80"/>
      <c r="GOZ31" s="80"/>
      <c r="GPA31" s="80"/>
      <c r="GPB31" s="80"/>
      <c r="GPC31" s="80"/>
      <c r="GPD31" s="80"/>
      <c r="GPE31" s="80"/>
      <c r="GPF31" s="80"/>
      <c r="GPG31" s="80"/>
      <c r="GPH31" s="80"/>
      <c r="GPI31" s="80"/>
      <c r="GPJ31" s="80"/>
      <c r="GPK31" s="80"/>
      <c r="GPL31" s="80"/>
      <c r="GPM31" s="80"/>
      <c r="GPN31" s="80"/>
      <c r="GPO31" s="80"/>
      <c r="GPP31" s="80"/>
      <c r="GPQ31" s="80"/>
      <c r="GPR31" s="80"/>
      <c r="GPS31" s="80"/>
      <c r="GPT31" s="80"/>
      <c r="GPU31" s="80"/>
      <c r="GPV31" s="80"/>
      <c r="GPW31" s="80"/>
      <c r="GPX31" s="80"/>
      <c r="GPY31" s="80"/>
      <c r="GPZ31" s="80"/>
      <c r="GQA31" s="80"/>
      <c r="GQB31" s="80"/>
      <c r="GQC31" s="80"/>
      <c r="GQD31" s="80"/>
      <c r="GQE31" s="80"/>
      <c r="GQF31" s="80"/>
      <c r="GQG31" s="80"/>
      <c r="GQH31" s="80"/>
      <c r="GQI31" s="80"/>
      <c r="GQJ31" s="80"/>
      <c r="GQK31" s="80"/>
      <c r="GQL31" s="80"/>
      <c r="GQM31" s="80"/>
      <c r="GQN31" s="80"/>
      <c r="GQO31" s="80"/>
      <c r="GQP31" s="80"/>
      <c r="GQQ31" s="80"/>
      <c r="GQR31" s="80"/>
      <c r="GQS31" s="80"/>
      <c r="GQT31" s="80"/>
      <c r="GQU31" s="80"/>
      <c r="GQV31" s="80"/>
      <c r="GQW31" s="80"/>
      <c r="GQX31" s="80"/>
      <c r="GQY31" s="80"/>
      <c r="GQZ31" s="80"/>
      <c r="GRA31" s="80"/>
      <c r="GRB31" s="80"/>
      <c r="GRC31" s="80"/>
      <c r="GRD31" s="80"/>
      <c r="GRE31" s="80"/>
      <c r="GRF31" s="80"/>
      <c r="GRG31" s="80"/>
      <c r="GRH31" s="80"/>
      <c r="GRI31" s="80"/>
      <c r="GRJ31" s="80"/>
      <c r="GRK31" s="80"/>
      <c r="GRL31" s="80"/>
      <c r="GRM31" s="80"/>
      <c r="GRN31" s="80"/>
      <c r="GRO31" s="80"/>
      <c r="GRP31" s="80"/>
      <c r="GRQ31" s="80"/>
      <c r="GRR31" s="80"/>
      <c r="GRS31" s="80"/>
      <c r="GRT31" s="80"/>
      <c r="GRU31" s="80"/>
      <c r="GRV31" s="80"/>
      <c r="GRW31" s="80"/>
      <c r="GRX31" s="80"/>
      <c r="GRY31" s="80"/>
      <c r="GRZ31" s="80"/>
      <c r="GSA31" s="80"/>
      <c r="GSB31" s="80"/>
      <c r="GSC31" s="80"/>
      <c r="GSD31" s="80"/>
      <c r="GSE31" s="80"/>
      <c r="GSF31" s="80"/>
      <c r="GSG31" s="80"/>
      <c r="GSH31" s="80"/>
      <c r="GSI31" s="80"/>
      <c r="GSJ31" s="80"/>
      <c r="GSK31" s="80"/>
      <c r="GSL31" s="80"/>
      <c r="GSM31" s="80"/>
      <c r="GSN31" s="80"/>
      <c r="GSO31" s="80"/>
      <c r="GSP31" s="80"/>
      <c r="GSQ31" s="80"/>
      <c r="GSR31" s="80"/>
      <c r="GSS31" s="80"/>
      <c r="GST31" s="80"/>
      <c r="GSU31" s="80"/>
      <c r="GSV31" s="80"/>
      <c r="GSW31" s="80"/>
      <c r="GSX31" s="80"/>
      <c r="GSY31" s="80"/>
      <c r="GSZ31" s="80"/>
      <c r="GTA31" s="80"/>
      <c r="GTB31" s="80"/>
      <c r="GTC31" s="80"/>
      <c r="GTD31" s="80"/>
      <c r="GTE31" s="80"/>
      <c r="GTF31" s="80"/>
      <c r="GTG31" s="80"/>
      <c r="GTH31" s="80"/>
      <c r="GTI31" s="80"/>
      <c r="GTJ31" s="80"/>
      <c r="GTK31" s="80"/>
      <c r="GTL31" s="80"/>
      <c r="GTM31" s="80"/>
      <c r="GTN31" s="80"/>
      <c r="GTO31" s="80"/>
      <c r="GTP31" s="80"/>
      <c r="GTQ31" s="80"/>
      <c r="GTR31" s="80"/>
      <c r="GTS31" s="80"/>
      <c r="GTT31" s="80"/>
      <c r="GTU31" s="80"/>
      <c r="GTV31" s="80"/>
      <c r="GTW31" s="80"/>
      <c r="GTX31" s="80"/>
      <c r="GTY31" s="80"/>
      <c r="GTZ31" s="80"/>
      <c r="GUA31" s="80"/>
      <c r="GUB31" s="80"/>
      <c r="GUC31" s="80"/>
      <c r="GUD31" s="80"/>
      <c r="GUE31" s="80"/>
      <c r="GUF31" s="80"/>
      <c r="GUG31" s="80"/>
      <c r="GUH31" s="80"/>
      <c r="GUI31" s="80"/>
      <c r="GUJ31" s="80"/>
      <c r="GUK31" s="80"/>
      <c r="GUL31" s="80"/>
      <c r="GUM31" s="80"/>
      <c r="GUN31" s="80"/>
      <c r="GUO31" s="80"/>
      <c r="GUP31" s="80"/>
      <c r="GUQ31" s="80"/>
      <c r="GUR31" s="80"/>
      <c r="GUS31" s="80"/>
      <c r="GUT31" s="80"/>
      <c r="GUU31" s="80"/>
      <c r="GUV31" s="80"/>
      <c r="GUW31" s="80"/>
      <c r="GUX31" s="80"/>
      <c r="GUY31" s="80"/>
      <c r="GUZ31" s="80"/>
      <c r="GVA31" s="80"/>
      <c r="GVB31" s="80"/>
      <c r="GVC31" s="80"/>
      <c r="GVD31" s="80"/>
      <c r="GVE31" s="80"/>
      <c r="GVF31" s="80"/>
      <c r="GVG31" s="80"/>
      <c r="GVH31" s="80"/>
      <c r="GVI31" s="80"/>
      <c r="GVJ31" s="80"/>
      <c r="GVK31" s="80"/>
      <c r="GVL31" s="80"/>
      <c r="GVM31" s="80"/>
      <c r="GVN31" s="80"/>
      <c r="GVO31" s="80"/>
      <c r="GVP31" s="80"/>
      <c r="GVQ31" s="80"/>
      <c r="GVR31" s="80"/>
      <c r="GVS31" s="80"/>
      <c r="GVT31" s="80"/>
      <c r="GVU31" s="80"/>
      <c r="GVV31" s="80"/>
      <c r="GVW31" s="80"/>
      <c r="GVX31" s="80"/>
      <c r="GVY31" s="80"/>
      <c r="GVZ31" s="80"/>
      <c r="GWA31" s="80"/>
      <c r="GWB31" s="80"/>
      <c r="GWC31" s="80"/>
      <c r="GWD31" s="80"/>
      <c r="GWE31" s="80"/>
      <c r="GWF31" s="80"/>
      <c r="GWG31" s="80"/>
      <c r="GWH31" s="80"/>
      <c r="GWI31" s="80"/>
      <c r="GWJ31" s="80"/>
      <c r="GWK31" s="80"/>
      <c r="GWL31" s="80"/>
      <c r="GWM31" s="80"/>
      <c r="GWN31" s="80"/>
      <c r="GWO31" s="80"/>
      <c r="GWP31" s="80"/>
      <c r="GWQ31" s="80"/>
      <c r="GWR31" s="80"/>
      <c r="GWS31" s="80"/>
      <c r="GWT31" s="80"/>
      <c r="GWU31" s="80"/>
      <c r="GWV31" s="80"/>
      <c r="GWW31" s="80"/>
      <c r="GWX31" s="80"/>
      <c r="GWY31" s="80"/>
      <c r="GWZ31" s="80"/>
      <c r="GXA31" s="80"/>
      <c r="GXB31" s="80"/>
      <c r="GXC31" s="80"/>
      <c r="GXD31" s="80"/>
      <c r="GXE31" s="80"/>
      <c r="GXF31" s="80"/>
      <c r="GXG31" s="80"/>
      <c r="GXH31" s="80"/>
      <c r="GXI31" s="80"/>
      <c r="GXJ31" s="80"/>
      <c r="GXK31" s="80"/>
      <c r="GXL31" s="80"/>
      <c r="GXM31" s="80"/>
      <c r="GXN31" s="80"/>
      <c r="GXO31" s="80"/>
      <c r="GXP31" s="80"/>
      <c r="GXQ31" s="80"/>
      <c r="GXR31" s="80"/>
      <c r="GXS31" s="80"/>
      <c r="GXT31" s="80"/>
      <c r="GXU31" s="80"/>
      <c r="GXV31" s="80"/>
      <c r="GXW31" s="80"/>
      <c r="GXX31" s="80"/>
      <c r="GXY31" s="80"/>
      <c r="GXZ31" s="80"/>
      <c r="GYA31" s="80"/>
      <c r="GYB31" s="80"/>
      <c r="GYC31" s="80"/>
      <c r="GYD31" s="80"/>
      <c r="GYE31" s="80"/>
      <c r="GYF31" s="80"/>
      <c r="GYG31" s="80"/>
      <c r="GYH31" s="80"/>
      <c r="GYI31" s="80"/>
      <c r="GYJ31" s="80"/>
      <c r="GYK31" s="80"/>
      <c r="GYL31" s="80"/>
      <c r="GYM31" s="80"/>
      <c r="GYN31" s="80"/>
      <c r="GYO31" s="80"/>
      <c r="GYP31" s="80"/>
      <c r="GYQ31" s="80"/>
      <c r="GYR31" s="80"/>
      <c r="GYS31" s="80"/>
      <c r="GYT31" s="80"/>
      <c r="GYU31" s="80"/>
      <c r="GYV31" s="80"/>
      <c r="GYW31" s="80"/>
      <c r="GYX31" s="80"/>
      <c r="GYY31" s="80"/>
      <c r="GYZ31" s="80"/>
      <c r="GZA31" s="80"/>
      <c r="GZB31" s="80"/>
      <c r="GZC31" s="80"/>
      <c r="GZD31" s="80"/>
      <c r="GZE31" s="80"/>
      <c r="GZF31" s="80"/>
      <c r="GZG31" s="80"/>
      <c r="GZH31" s="80"/>
      <c r="GZI31" s="80"/>
      <c r="GZJ31" s="80"/>
      <c r="GZK31" s="80"/>
      <c r="GZL31" s="80"/>
      <c r="GZM31" s="80"/>
      <c r="GZN31" s="80"/>
      <c r="GZO31" s="80"/>
      <c r="GZP31" s="80"/>
      <c r="GZQ31" s="80"/>
      <c r="GZR31" s="80"/>
      <c r="GZS31" s="80"/>
      <c r="GZT31" s="80"/>
      <c r="GZU31" s="80"/>
      <c r="GZV31" s="80"/>
      <c r="GZW31" s="80"/>
      <c r="GZX31" s="80"/>
      <c r="GZY31" s="80"/>
      <c r="GZZ31" s="80"/>
      <c r="HAA31" s="80"/>
      <c r="HAB31" s="80"/>
      <c r="HAC31" s="80"/>
      <c r="HAD31" s="80"/>
      <c r="HAE31" s="80"/>
      <c r="HAF31" s="80"/>
      <c r="HAG31" s="80"/>
      <c r="HAH31" s="80"/>
      <c r="HAI31" s="80"/>
      <c r="HAJ31" s="80"/>
      <c r="HAK31" s="80"/>
      <c r="HAL31" s="80"/>
      <c r="HAM31" s="80"/>
      <c r="HAN31" s="80"/>
      <c r="HAO31" s="80"/>
      <c r="HAP31" s="80"/>
      <c r="HAQ31" s="80"/>
      <c r="HAR31" s="80"/>
      <c r="HAS31" s="80"/>
      <c r="HAT31" s="80"/>
      <c r="HAU31" s="80"/>
      <c r="HAV31" s="80"/>
      <c r="HAW31" s="80"/>
      <c r="HAX31" s="80"/>
      <c r="HAY31" s="80"/>
      <c r="HAZ31" s="80"/>
      <c r="HBA31" s="80"/>
      <c r="HBB31" s="80"/>
      <c r="HBC31" s="80"/>
      <c r="HBD31" s="80"/>
      <c r="HBE31" s="80"/>
      <c r="HBF31" s="80"/>
      <c r="HBG31" s="80"/>
      <c r="HBH31" s="80"/>
      <c r="HBI31" s="80"/>
      <c r="HBJ31" s="80"/>
      <c r="HBK31" s="80"/>
      <c r="HBL31" s="80"/>
      <c r="HBM31" s="80"/>
      <c r="HBN31" s="80"/>
      <c r="HBO31" s="80"/>
      <c r="HBP31" s="80"/>
      <c r="HBQ31" s="80"/>
      <c r="HBR31" s="80"/>
      <c r="HBS31" s="80"/>
      <c r="HBT31" s="80"/>
      <c r="HBU31" s="80"/>
      <c r="HBV31" s="80"/>
      <c r="HBW31" s="80"/>
      <c r="HBX31" s="80"/>
      <c r="HBY31" s="80"/>
      <c r="HBZ31" s="80"/>
      <c r="HCA31" s="80"/>
      <c r="HCB31" s="80"/>
      <c r="HCC31" s="80"/>
      <c r="HCD31" s="80"/>
      <c r="HCE31" s="80"/>
      <c r="HCF31" s="80"/>
      <c r="HCG31" s="80"/>
      <c r="HCH31" s="80"/>
      <c r="HCI31" s="80"/>
      <c r="HCJ31" s="80"/>
      <c r="HCK31" s="80"/>
      <c r="HCL31" s="80"/>
      <c r="HCM31" s="80"/>
      <c r="HCN31" s="80"/>
      <c r="HCO31" s="80"/>
      <c r="HCP31" s="80"/>
      <c r="HCQ31" s="80"/>
      <c r="HCR31" s="80"/>
      <c r="HCS31" s="80"/>
      <c r="HCT31" s="80"/>
      <c r="HCU31" s="80"/>
      <c r="HCV31" s="80"/>
      <c r="HCW31" s="80"/>
      <c r="HCX31" s="80"/>
      <c r="HCY31" s="80"/>
      <c r="HCZ31" s="80"/>
      <c r="HDA31" s="80"/>
      <c r="HDB31" s="80"/>
      <c r="HDC31" s="80"/>
      <c r="HDD31" s="80"/>
      <c r="HDE31" s="80"/>
      <c r="HDF31" s="80"/>
      <c r="HDG31" s="80"/>
      <c r="HDH31" s="80"/>
      <c r="HDI31" s="80"/>
      <c r="HDJ31" s="80"/>
      <c r="HDK31" s="80"/>
      <c r="HDL31" s="80"/>
      <c r="HDM31" s="80"/>
      <c r="HDN31" s="80"/>
      <c r="HDO31" s="80"/>
      <c r="HDP31" s="80"/>
      <c r="HDQ31" s="80"/>
      <c r="HDR31" s="80"/>
      <c r="HDS31" s="80"/>
      <c r="HDT31" s="80"/>
      <c r="HDU31" s="80"/>
      <c r="HDV31" s="80"/>
      <c r="HDW31" s="80"/>
      <c r="HDX31" s="80"/>
      <c r="HDY31" s="80"/>
      <c r="HDZ31" s="80"/>
      <c r="HEA31" s="80"/>
      <c r="HEB31" s="80"/>
      <c r="HEC31" s="80"/>
      <c r="HED31" s="80"/>
      <c r="HEE31" s="80"/>
      <c r="HEF31" s="80"/>
      <c r="HEG31" s="80"/>
      <c r="HEH31" s="80"/>
      <c r="HEI31" s="80"/>
      <c r="HEJ31" s="80"/>
      <c r="HEK31" s="80"/>
      <c r="HEL31" s="80"/>
      <c r="HEM31" s="80"/>
      <c r="HEN31" s="80"/>
      <c r="HEO31" s="80"/>
      <c r="HEP31" s="80"/>
      <c r="HEQ31" s="80"/>
      <c r="HER31" s="80"/>
      <c r="HES31" s="80"/>
      <c r="HET31" s="80"/>
      <c r="HEU31" s="80"/>
      <c r="HEV31" s="80"/>
      <c r="HEW31" s="80"/>
      <c r="HEX31" s="80"/>
      <c r="HEY31" s="80"/>
      <c r="HEZ31" s="80"/>
      <c r="HFA31" s="80"/>
      <c r="HFB31" s="80"/>
      <c r="HFC31" s="80"/>
      <c r="HFD31" s="80"/>
      <c r="HFE31" s="80"/>
      <c r="HFF31" s="80"/>
      <c r="HFG31" s="80"/>
      <c r="HFH31" s="80"/>
      <c r="HFI31" s="80"/>
      <c r="HFJ31" s="80"/>
      <c r="HFK31" s="80"/>
      <c r="HFL31" s="80"/>
      <c r="HFM31" s="80"/>
      <c r="HFN31" s="80"/>
      <c r="HFO31" s="80"/>
      <c r="HFP31" s="80"/>
      <c r="HFQ31" s="80"/>
      <c r="HFR31" s="80"/>
      <c r="HFS31" s="80"/>
      <c r="HFT31" s="80"/>
      <c r="HFU31" s="80"/>
      <c r="HFV31" s="80"/>
      <c r="HFW31" s="80"/>
      <c r="HFX31" s="80"/>
      <c r="HFY31" s="80"/>
      <c r="HFZ31" s="80"/>
      <c r="HGA31" s="80"/>
      <c r="HGB31" s="80"/>
      <c r="HGC31" s="80"/>
      <c r="HGD31" s="80"/>
      <c r="HGE31" s="80"/>
      <c r="HGF31" s="80"/>
      <c r="HGG31" s="80"/>
      <c r="HGH31" s="80"/>
      <c r="HGI31" s="80"/>
      <c r="HGJ31" s="80"/>
      <c r="HGK31" s="80"/>
      <c r="HGL31" s="80"/>
      <c r="HGM31" s="80"/>
      <c r="HGN31" s="80"/>
      <c r="HGO31" s="80"/>
      <c r="HGP31" s="80"/>
      <c r="HGQ31" s="80"/>
      <c r="HGR31" s="80"/>
      <c r="HGS31" s="80"/>
      <c r="HGT31" s="80"/>
      <c r="HGU31" s="80"/>
      <c r="HGV31" s="80"/>
      <c r="HGW31" s="80"/>
      <c r="HGX31" s="80"/>
      <c r="HGY31" s="80"/>
      <c r="HGZ31" s="80"/>
      <c r="HHA31" s="80"/>
      <c r="HHB31" s="80"/>
      <c r="HHC31" s="80"/>
      <c r="HHD31" s="80"/>
      <c r="HHE31" s="80"/>
      <c r="HHF31" s="80"/>
      <c r="HHG31" s="80"/>
      <c r="HHH31" s="80"/>
      <c r="HHI31" s="80"/>
      <c r="HHJ31" s="80"/>
      <c r="HHK31" s="80"/>
      <c r="HHL31" s="80"/>
      <c r="HHM31" s="80"/>
      <c r="HHN31" s="80"/>
      <c r="HHO31" s="80"/>
      <c r="HHP31" s="80"/>
      <c r="HHQ31" s="80"/>
      <c r="HHR31" s="80"/>
      <c r="HHS31" s="80"/>
      <c r="HHT31" s="80"/>
      <c r="HHU31" s="80"/>
      <c r="HHV31" s="80"/>
      <c r="HHW31" s="80"/>
      <c r="HHX31" s="80"/>
      <c r="HHY31" s="80"/>
      <c r="HHZ31" s="80"/>
      <c r="HIA31" s="80"/>
      <c r="HIB31" s="80"/>
      <c r="HIC31" s="80"/>
      <c r="HID31" s="80"/>
      <c r="HIE31" s="80"/>
      <c r="HIF31" s="80"/>
      <c r="HIG31" s="80"/>
      <c r="HIH31" s="80"/>
      <c r="HII31" s="80"/>
      <c r="HIJ31" s="80"/>
      <c r="HIK31" s="80"/>
      <c r="HIL31" s="80"/>
      <c r="HIM31" s="80"/>
      <c r="HIN31" s="80"/>
      <c r="HIO31" s="80"/>
      <c r="HIP31" s="80"/>
      <c r="HIQ31" s="80"/>
      <c r="HIR31" s="80"/>
      <c r="HIS31" s="80"/>
      <c r="HIT31" s="80"/>
      <c r="HIU31" s="80"/>
      <c r="HIV31" s="80"/>
      <c r="HIW31" s="80"/>
      <c r="HIX31" s="80"/>
      <c r="HIY31" s="80"/>
      <c r="HIZ31" s="80"/>
      <c r="HJA31" s="80"/>
      <c r="HJB31" s="80"/>
      <c r="HJC31" s="80"/>
      <c r="HJD31" s="80"/>
      <c r="HJE31" s="80"/>
      <c r="HJF31" s="80"/>
      <c r="HJG31" s="80"/>
      <c r="HJH31" s="80"/>
      <c r="HJI31" s="80"/>
      <c r="HJJ31" s="80"/>
      <c r="HJK31" s="80"/>
      <c r="HJL31" s="80"/>
      <c r="HJM31" s="80"/>
      <c r="HJN31" s="80"/>
      <c r="HJO31" s="80"/>
      <c r="HJP31" s="80"/>
      <c r="HJQ31" s="80"/>
      <c r="HJR31" s="80"/>
      <c r="HJS31" s="80"/>
      <c r="HJT31" s="80"/>
      <c r="HJU31" s="80"/>
      <c r="HJV31" s="80"/>
      <c r="HJW31" s="80"/>
      <c r="HJX31" s="80"/>
      <c r="HJY31" s="80"/>
      <c r="HJZ31" s="80"/>
      <c r="HKA31" s="80"/>
      <c r="HKB31" s="80"/>
      <c r="HKC31" s="80"/>
      <c r="HKD31" s="80"/>
      <c r="HKE31" s="80"/>
      <c r="HKF31" s="80"/>
      <c r="HKG31" s="80"/>
      <c r="HKH31" s="80"/>
      <c r="HKI31" s="80"/>
      <c r="HKJ31" s="80"/>
      <c r="HKK31" s="80"/>
      <c r="HKL31" s="80"/>
      <c r="HKM31" s="80"/>
      <c r="HKN31" s="80"/>
      <c r="HKO31" s="80"/>
      <c r="HKP31" s="80"/>
      <c r="HKQ31" s="80"/>
      <c r="HKR31" s="80"/>
      <c r="HKS31" s="80"/>
      <c r="HKT31" s="80"/>
      <c r="HKU31" s="80"/>
      <c r="HKV31" s="80"/>
      <c r="HKW31" s="80"/>
      <c r="HKX31" s="80"/>
      <c r="HKY31" s="80"/>
      <c r="HKZ31" s="80"/>
      <c r="HLA31" s="80"/>
      <c r="HLB31" s="80"/>
      <c r="HLC31" s="80"/>
      <c r="HLD31" s="80"/>
      <c r="HLE31" s="80"/>
      <c r="HLF31" s="80"/>
      <c r="HLG31" s="80"/>
      <c r="HLH31" s="80"/>
      <c r="HLI31" s="80"/>
      <c r="HLJ31" s="80"/>
      <c r="HLK31" s="80"/>
      <c r="HLL31" s="80"/>
      <c r="HLM31" s="80"/>
      <c r="HLN31" s="80"/>
      <c r="HLO31" s="80"/>
      <c r="HLP31" s="80"/>
      <c r="HLQ31" s="80"/>
      <c r="HLR31" s="80"/>
      <c r="HLS31" s="80"/>
      <c r="HLT31" s="80"/>
      <c r="HLU31" s="80"/>
      <c r="HLV31" s="80"/>
      <c r="HLW31" s="80"/>
      <c r="HLX31" s="80"/>
      <c r="HLY31" s="80"/>
      <c r="HLZ31" s="80"/>
      <c r="HMA31" s="80"/>
      <c r="HMB31" s="80"/>
      <c r="HMC31" s="80"/>
      <c r="HMD31" s="80"/>
      <c r="HME31" s="80"/>
      <c r="HMF31" s="80"/>
      <c r="HMG31" s="80"/>
      <c r="HMH31" s="80"/>
      <c r="HMI31" s="80"/>
      <c r="HMJ31" s="80"/>
      <c r="HMK31" s="80"/>
      <c r="HML31" s="80"/>
      <c r="HMM31" s="80"/>
      <c r="HMN31" s="80"/>
      <c r="HMO31" s="80"/>
      <c r="HMP31" s="80"/>
      <c r="HMQ31" s="80"/>
      <c r="HMR31" s="80"/>
      <c r="HMS31" s="80"/>
      <c r="HMT31" s="80"/>
      <c r="HMU31" s="80"/>
      <c r="HMV31" s="80"/>
      <c r="HMW31" s="80"/>
      <c r="HMX31" s="80"/>
      <c r="HMY31" s="80"/>
      <c r="HMZ31" s="80"/>
      <c r="HNA31" s="80"/>
      <c r="HNB31" s="80"/>
      <c r="HNC31" s="80"/>
      <c r="HND31" s="80"/>
      <c r="HNE31" s="80"/>
      <c r="HNF31" s="80"/>
      <c r="HNG31" s="80"/>
      <c r="HNH31" s="80"/>
      <c r="HNI31" s="80"/>
      <c r="HNJ31" s="80"/>
      <c r="HNK31" s="80"/>
      <c r="HNL31" s="80"/>
      <c r="HNM31" s="80"/>
      <c r="HNN31" s="80"/>
      <c r="HNO31" s="80"/>
      <c r="HNP31" s="80"/>
      <c r="HNQ31" s="80"/>
      <c r="HNR31" s="80"/>
      <c r="HNS31" s="80"/>
      <c r="HNT31" s="80"/>
      <c r="HNU31" s="80"/>
      <c r="HNV31" s="80"/>
      <c r="HNW31" s="80"/>
      <c r="HNX31" s="80"/>
      <c r="HNY31" s="80"/>
      <c r="HNZ31" s="80"/>
      <c r="HOA31" s="80"/>
      <c r="HOB31" s="80"/>
      <c r="HOC31" s="80"/>
      <c r="HOD31" s="80"/>
      <c r="HOE31" s="80"/>
      <c r="HOF31" s="80"/>
      <c r="HOG31" s="80"/>
      <c r="HOH31" s="80"/>
      <c r="HOI31" s="80"/>
      <c r="HOJ31" s="80"/>
      <c r="HOK31" s="80"/>
      <c r="HOL31" s="80"/>
      <c r="HOM31" s="80"/>
      <c r="HON31" s="80"/>
      <c r="HOO31" s="80"/>
      <c r="HOP31" s="80"/>
      <c r="HOQ31" s="80"/>
      <c r="HOR31" s="80"/>
      <c r="HOS31" s="80"/>
      <c r="HOT31" s="80"/>
      <c r="HOU31" s="80"/>
      <c r="HOV31" s="80"/>
      <c r="HOW31" s="80"/>
      <c r="HOX31" s="80"/>
      <c r="HOY31" s="80"/>
      <c r="HOZ31" s="80"/>
      <c r="HPA31" s="80"/>
      <c r="HPB31" s="80"/>
      <c r="HPC31" s="80"/>
      <c r="HPD31" s="80"/>
      <c r="HPE31" s="80"/>
      <c r="HPF31" s="80"/>
      <c r="HPG31" s="80"/>
      <c r="HPH31" s="80"/>
      <c r="HPI31" s="80"/>
      <c r="HPJ31" s="80"/>
      <c r="HPK31" s="80"/>
      <c r="HPL31" s="80"/>
      <c r="HPM31" s="80"/>
      <c r="HPN31" s="80"/>
      <c r="HPO31" s="80"/>
      <c r="HPP31" s="80"/>
      <c r="HPQ31" s="80"/>
      <c r="HPR31" s="80"/>
      <c r="HPS31" s="80"/>
      <c r="HPT31" s="80"/>
      <c r="HPU31" s="80"/>
      <c r="HPV31" s="80"/>
      <c r="HPW31" s="80"/>
      <c r="HPX31" s="80"/>
      <c r="HPY31" s="80"/>
      <c r="HPZ31" s="80"/>
      <c r="HQA31" s="80"/>
      <c r="HQB31" s="80"/>
      <c r="HQC31" s="80"/>
      <c r="HQD31" s="80"/>
      <c r="HQE31" s="80"/>
      <c r="HQF31" s="80"/>
      <c r="HQG31" s="80"/>
      <c r="HQH31" s="80"/>
      <c r="HQI31" s="80"/>
      <c r="HQJ31" s="80"/>
      <c r="HQK31" s="80"/>
      <c r="HQL31" s="80"/>
      <c r="HQM31" s="80"/>
      <c r="HQN31" s="80"/>
      <c r="HQO31" s="80"/>
      <c r="HQP31" s="80"/>
      <c r="HQQ31" s="80"/>
      <c r="HQR31" s="80"/>
      <c r="HQS31" s="80"/>
      <c r="HQT31" s="80"/>
      <c r="HQU31" s="80"/>
      <c r="HQV31" s="80"/>
      <c r="HQW31" s="80"/>
      <c r="HQX31" s="80"/>
      <c r="HQY31" s="80"/>
      <c r="HQZ31" s="80"/>
      <c r="HRA31" s="80"/>
      <c r="HRB31" s="80"/>
      <c r="HRC31" s="80"/>
      <c r="HRD31" s="80"/>
      <c r="HRE31" s="80"/>
      <c r="HRF31" s="80"/>
      <c r="HRG31" s="80"/>
      <c r="HRH31" s="80"/>
      <c r="HRI31" s="80"/>
      <c r="HRJ31" s="80"/>
      <c r="HRK31" s="80"/>
      <c r="HRL31" s="80"/>
      <c r="HRM31" s="80"/>
      <c r="HRN31" s="80"/>
      <c r="HRO31" s="80"/>
      <c r="HRP31" s="80"/>
      <c r="HRQ31" s="80"/>
      <c r="HRR31" s="80"/>
      <c r="HRS31" s="80"/>
      <c r="HRT31" s="80"/>
      <c r="HRU31" s="80"/>
      <c r="HRV31" s="80"/>
      <c r="HRW31" s="80"/>
      <c r="HRX31" s="80"/>
      <c r="HRY31" s="80"/>
      <c r="HRZ31" s="80"/>
      <c r="HSA31" s="80"/>
      <c r="HSB31" s="80"/>
      <c r="HSC31" s="80"/>
      <c r="HSD31" s="80"/>
      <c r="HSE31" s="80"/>
      <c r="HSF31" s="80"/>
      <c r="HSG31" s="80"/>
      <c r="HSH31" s="80"/>
      <c r="HSI31" s="80"/>
      <c r="HSJ31" s="80"/>
      <c r="HSK31" s="80"/>
      <c r="HSL31" s="80"/>
      <c r="HSM31" s="80"/>
      <c r="HSN31" s="80"/>
      <c r="HSO31" s="80"/>
      <c r="HSP31" s="80"/>
      <c r="HSQ31" s="80"/>
      <c r="HSR31" s="80"/>
      <c r="HSS31" s="80"/>
      <c r="HST31" s="80"/>
      <c r="HSU31" s="80"/>
      <c r="HSV31" s="80"/>
      <c r="HSW31" s="80"/>
      <c r="HSX31" s="80"/>
      <c r="HSY31" s="80"/>
      <c r="HSZ31" s="80"/>
      <c r="HTA31" s="80"/>
      <c r="HTB31" s="80"/>
      <c r="HTC31" s="80"/>
      <c r="HTD31" s="80"/>
      <c r="HTE31" s="80"/>
      <c r="HTF31" s="80"/>
      <c r="HTG31" s="80"/>
      <c r="HTH31" s="80"/>
      <c r="HTI31" s="80"/>
      <c r="HTJ31" s="80"/>
      <c r="HTK31" s="80"/>
      <c r="HTL31" s="80"/>
      <c r="HTM31" s="80"/>
      <c r="HTN31" s="80"/>
      <c r="HTO31" s="80"/>
      <c r="HTP31" s="80"/>
      <c r="HTQ31" s="80"/>
      <c r="HTR31" s="80"/>
      <c r="HTS31" s="80"/>
      <c r="HTT31" s="80"/>
      <c r="HTU31" s="80"/>
      <c r="HTV31" s="80"/>
      <c r="HTW31" s="80"/>
      <c r="HTX31" s="80"/>
      <c r="HTY31" s="80"/>
      <c r="HTZ31" s="80"/>
      <c r="HUA31" s="80"/>
      <c r="HUB31" s="80"/>
      <c r="HUC31" s="80"/>
      <c r="HUD31" s="80"/>
      <c r="HUE31" s="80"/>
      <c r="HUF31" s="80"/>
      <c r="HUG31" s="80"/>
      <c r="HUH31" s="80"/>
      <c r="HUI31" s="80"/>
      <c r="HUJ31" s="80"/>
      <c r="HUK31" s="80"/>
      <c r="HUL31" s="80"/>
      <c r="HUM31" s="80"/>
      <c r="HUN31" s="80"/>
      <c r="HUO31" s="80"/>
      <c r="HUP31" s="80"/>
      <c r="HUQ31" s="80"/>
      <c r="HUR31" s="80"/>
      <c r="HUS31" s="80"/>
      <c r="HUT31" s="80"/>
      <c r="HUU31" s="80"/>
      <c r="HUV31" s="80"/>
      <c r="HUW31" s="80"/>
      <c r="HUX31" s="80"/>
      <c r="HUY31" s="80"/>
      <c r="HUZ31" s="80"/>
      <c r="HVA31" s="80"/>
      <c r="HVB31" s="80"/>
      <c r="HVC31" s="80"/>
      <c r="HVD31" s="80"/>
      <c r="HVE31" s="80"/>
      <c r="HVF31" s="80"/>
      <c r="HVG31" s="80"/>
      <c r="HVH31" s="80"/>
      <c r="HVI31" s="80"/>
      <c r="HVJ31" s="80"/>
      <c r="HVK31" s="80"/>
      <c r="HVL31" s="80"/>
      <c r="HVM31" s="80"/>
      <c r="HVN31" s="80"/>
      <c r="HVO31" s="80"/>
      <c r="HVP31" s="80"/>
      <c r="HVQ31" s="80"/>
      <c r="HVR31" s="80"/>
      <c r="HVS31" s="80"/>
      <c r="HVT31" s="80"/>
      <c r="HVU31" s="80"/>
      <c r="HVV31" s="80"/>
      <c r="HVW31" s="80"/>
      <c r="HVX31" s="80"/>
      <c r="HVY31" s="80"/>
      <c r="HVZ31" s="80"/>
      <c r="HWA31" s="80"/>
      <c r="HWB31" s="80"/>
      <c r="HWC31" s="80"/>
      <c r="HWD31" s="80"/>
      <c r="HWE31" s="80"/>
      <c r="HWF31" s="80"/>
      <c r="HWG31" s="80"/>
      <c r="HWH31" s="80"/>
      <c r="HWI31" s="80"/>
      <c r="HWJ31" s="80"/>
      <c r="HWK31" s="80"/>
      <c r="HWL31" s="80"/>
      <c r="HWM31" s="80"/>
      <c r="HWN31" s="80"/>
      <c r="HWO31" s="80"/>
      <c r="HWP31" s="80"/>
      <c r="HWQ31" s="80"/>
      <c r="HWR31" s="80"/>
      <c r="HWS31" s="80"/>
      <c r="HWT31" s="80"/>
      <c r="HWU31" s="80"/>
      <c r="HWV31" s="80"/>
      <c r="HWW31" s="80"/>
      <c r="HWX31" s="80"/>
      <c r="HWY31" s="80"/>
      <c r="HWZ31" s="80"/>
      <c r="HXA31" s="80"/>
      <c r="HXB31" s="80"/>
      <c r="HXC31" s="80"/>
      <c r="HXD31" s="80"/>
      <c r="HXE31" s="80"/>
      <c r="HXF31" s="80"/>
      <c r="HXG31" s="80"/>
      <c r="HXH31" s="80"/>
      <c r="HXI31" s="80"/>
      <c r="HXJ31" s="80"/>
      <c r="HXK31" s="80"/>
      <c r="HXL31" s="80"/>
      <c r="HXM31" s="80"/>
      <c r="HXN31" s="80"/>
      <c r="HXO31" s="80"/>
      <c r="HXP31" s="80"/>
      <c r="HXQ31" s="80"/>
      <c r="HXR31" s="80"/>
      <c r="HXS31" s="80"/>
      <c r="HXT31" s="80"/>
      <c r="HXU31" s="80"/>
      <c r="HXV31" s="80"/>
      <c r="HXW31" s="80"/>
      <c r="HXX31" s="80"/>
      <c r="HXY31" s="80"/>
      <c r="HXZ31" s="80"/>
      <c r="HYA31" s="80"/>
      <c r="HYB31" s="80"/>
      <c r="HYC31" s="80"/>
      <c r="HYD31" s="80"/>
      <c r="HYE31" s="80"/>
      <c r="HYF31" s="80"/>
      <c r="HYG31" s="80"/>
      <c r="HYH31" s="80"/>
      <c r="HYI31" s="80"/>
      <c r="HYJ31" s="80"/>
      <c r="HYK31" s="80"/>
      <c r="HYL31" s="80"/>
      <c r="HYM31" s="80"/>
      <c r="HYN31" s="80"/>
      <c r="HYO31" s="80"/>
      <c r="HYP31" s="80"/>
      <c r="HYQ31" s="80"/>
      <c r="HYR31" s="80"/>
      <c r="HYS31" s="80"/>
      <c r="HYT31" s="80"/>
      <c r="HYU31" s="80"/>
      <c r="HYV31" s="80"/>
      <c r="HYW31" s="80"/>
      <c r="HYX31" s="80"/>
      <c r="HYY31" s="80"/>
      <c r="HYZ31" s="80"/>
      <c r="HZA31" s="80"/>
      <c r="HZB31" s="80"/>
      <c r="HZC31" s="80"/>
      <c r="HZD31" s="80"/>
      <c r="HZE31" s="80"/>
      <c r="HZF31" s="80"/>
      <c r="HZG31" s="80"/>
      <c r="HZH31" s="80"/>
      <c r="HZI31" s="80"/>
      <c r="HZJ31" s="80"/>
      <c r="HZK31" s="80"/>
      <c r="HZL31" s="80"/>
      <c r="HZM31" s="80"/>
      <c r="HZN31" s="80"/>
      <c r="HZO31" s="80"/>
      <c r="HZP31" s="80"/>
      <c r="HZQ31" s="80"/>
      <c r="HZR31" s="80"/>
      <c r="HZS31" s="80"/>
      <c r="HZT31" s="80"/>
      <c r="HZU31" s="80"/>
      <c r="HZV31" s="80"/>
      <c r="HZW31" s="80"/>
      <c r="HZX31" s="80"/>
      <c r="HZY31" s="80"/>
      <c r="HZZ31" s="80"/>
      <c r="IAA31" s="80"/>
      <c r="IAB31" s="80"/>
      <c r="IAC31" s="80"/>
      <c r="IAD31" s="80"/>
      <c r="IAE31" s="80"/>
      <c r="IAF31" s="80"/>
      <c r="IAG31" s="80"/>
      <c r="IAH31" s="80"/>
      <c r="IAI31" s="80"/>
      <c r="IAJ31" s="80"/>
      <c r="IAK31" s="80"/>
      <c r="IAL31" s="80"/>
      <c r="IAM31" s="80"/>
      <c r="IAN31" s="80"/>
      <c r="IAO31" s="80"/>
      <c r="IAP31" s="80"/>
      <c r="IAQ31" s="80"/>
      <c r="IAR31" s="80"/>
      <c r="IAS31" s="80"/>
      <c r="IAT31" s="80"/>
      <c r="IAU31" s="80"/>
      <c r="IAV31" s="80"/>
      <c r="IAW31" s="80"/>
      <c r="IAX31" s="80"/>
      <c r="IAY31" s="80"/>
      <c r="IAZ31" s="80"/>
      <c r="IBA31" s="80"/>
      <c r="IBB31" s="80"/>
      <c r="IBC31" s="80"/>
      <c r="IBD31" s="80"/>
      <c r="IBE31" s="80"/>
      <c r="IBF31" s="80"/>
      <c r="IBG31" s="80"/>
      <c r="IBH31" s="80"/>
      <c r="IBI31" s="80"/>
      <c r="IBJ31" s="80"/>
      <c r="IBK31" s="80"/>
      <c r="IBL31" s="80"/>
      <c r="IBM31" s="80"/>
      <c r="IBN31" s="80"/>
      <c r="IBO31" s="80"/>
      <c r="IBP31" s="80"/>
      <c r="IBQ31" s="80"/>
      <c r="IBR31" s="80"/>
      <c r="IBS31" s="80"/>
      <c r="IBT31" s="80"/>
      <c r="IBU31" s="80"/>
      <c r="IBV31" s="80"/>
      <c r="IBW31" s="80"/>
      <c r="IBX31" s="80"/>
      <c r="IBY31" s="80"/>
      <c r="IBZ31" s="80"/>
      <c r="ICA31" s="80"/>
      <c r="ICB31" s="80"/>
      <c r="ICC31" s="80"/>
      <c r="ICD31" s="80"/>
      <c r="ICE31" s="80"/>
      <c r="ICF31" s="80"/>
      <c r="ICG31" s="80"/>
      <c r="ICH31" s="80"/>
      <c r="ICI31" s="80"/>
      <c r="ICJ31" s="80"/>
      <c r="ICK31" s="80"/>
      <c r="ICL31" s="80"/>
      <c r="ICM31" s="80"/>
      <c r="ICN31" s="80"/>
      <c r="ICO31" s="80"/>
      <c r="ICP31" s="80"/>
      <c r="ICQ31" s="80"/>
      <c r="ICR31" s="80"/>
      <c r="ICS31" s="80"/>
      <c r="ICT31" s="80"/>
      <c r="ICU31" s="80"/>
      <c r="ICV31" s="80"/>
      <c r="ICW31" s="80"/>
      <c r="ICX31" s="80"/>
      <c r="ICY31" s="80"/>
      <c r="ICZ31" s="80"/>
      <c r="IDA31" s="80"/>
      <c r="IDB31" s="80"/>
      <c r="IDC31" s="80"/>
      <c r="IDD31" s="80"/>
      <c r="IDE31" s="80"/>
      <c r="IDF31" s="80"/>
      <c r="IDG31" s="80"/>
      <c r="IDH31" s="80"/>
      <c r="IDI31" s="80"/>
      <c r="IDJ31" s="80"/>
      <c r="IDK31" s="80"/>
      <c r="IDL31" s="80"/>
      <c r="IDM31" s="80"/>
      <c r="IDN31" s="80"/>
      <c r="IDO31" s="80"/>
      <c r="IDP31" s="80"/>
      <c r="IDQ31" s="80"/>
      <c r="IDR31" s="80"/>
      <c r="IDS31" s="80"/>
      <c r="IDT31" s="80"/>
      <c r="IDU31" s="80"/>
      <c r="IDV31" s="80"/>
      <c r="IDW31" s="80"/>
      <c r="IDX31" s="80"/>
      <c r="IDY31" s="80"/>
      <c r="IDZ31" s="80"/>
      <c r="IEA31" s="80"/>
      <c r="IEB31" s="80"/>
      <c r="IEC31" s="80"/>
      <c r="IED31" s="80"/>
      <c r="IEE31" s="80"/>
      <c r="IEF31" s="80"/>
      <c r="IEG31" s="80"/>
      <c r="IEH31" s="80"/>
      <c r="IEI31" s="80"/>
      <c r="IEJ31" s="80"/>
      <c r="IEK31" s="80"/>
      <c r="IEL31" s="80"/>
      <c r="IEM31" s="80"/>
      <c r="IEN31" s="80"/>
      <c r="IEO31" s="80"/>
      <c r="IEP31" s="80"/>
      <c r="IEQ31" s="80"/>
      <c r="IER31" s="80"/>
      <c r="IES31" s="80"/>
      <c r="IET31" s="80"/>
      <c r="IEU31" s="80"/>
      <c r="IEV31" s="80"/>
      <c r="IEW31" s="80"/>
      <c r="IEX31" s="80"/>
      <c r="IEY31" s="80"/>
      <c r="IEZ31" s="80"/>
      <c r="IFA31" s="80"/>
      <c r="IFB31" s="80"/>
      <c r="IFC31" s="80"/>
      <c r="IFD31" s="80"/>
      <c r="IFE31" s="80"/>
      <c r="IFF31" s="80"/>
      <c r="IFG31" s="80"/>
      <c r="IFH31" s="80"/>
      <c r="IFI31" s="80"/>
      <c r="IFJ31" s="80"/>
      <c r="IFK31" s="80"/>
      <c r="IFL31" s="80"/>
      <c r="IFM31" s="80"/>
      <c r="IFN31" s="80"/>
      <c r="IFO31" s="80"/>
      <c r="IFP31" s="80"/>
      <c r="IFQ31" s="80"/>
      <c r="IFR31" s="80"/>
      <c r="IFS31" s="80"/>
      <c r="IFT31" s="80"/>
      <c r="IFU31" s="80"/>
      <c r="IFV31" s="80"/>
      <c r="IFW31" s="80"/>
      <c r="IFX31" s="80"/>
      <c r="IFY31" s="80"/>
      <c r="IFZ31" s="80"/>
      <c r="IGA31" s="80"/>
      <c r="IGB31" s="80"/>
      <c r="IGC31" s="80"/>
      <c r="IGD31" s="80"/>
      <c r="IGE31" s="80"/>
      <c r="IGF31" s="80"/>
      <c r="IGG31" s="80"/>
      <c r="IGH31" s="80"/>
      <c r="IGI31" s="80"/>
      <c r="IGJ31" s="80"/>
      <c r="IGK31" s="80"/>
      <c r="IGL31" s="80"/>
      <c r="IGM31" s="80"/>
      <c r="IGN31" s="80"/>
      <c r="IGO31" s="80"/>
      <c r="IGP31" s="80"/>
      <c r="IGQ31" s="80"/>
      <c r="IGR31" s="80"/>
      <c r="IGS31" s="80"/>
      <c r="IGT31" s="80"/>
      <c r="IGU31" s="80"/>
      <c r="IGV31" s="80"/>
      <c r="IGW31" s="80"/>
      <c r="IGX31" s="80"/>
      <c r="IGY31" s="80"/>
      <c r="IGZ31" s="80"/>
      <c r="IHA31" s="80"/>
      <c r="IHB31" s="80"/>
      <c r="IHC31" s="80"/>
      <c r="IHD31" s="80"/>
      <c r="IHE31" s="80"/>
      <c r="IHF31" s="80"/>
      <c r="IHG31" s="80"/>
      <c r="IHH31" s="80"/>
      <c r="IHI31" s="80"/>
      <c r="IHJ31" s="80"/>
      <c r="IHK31" s="80"/>
      <c r="IHL31" s="80"/>
      <c r="IHM31" s="80"/>
      <c r="IHN31" s="80"/>
      <c r="IHO31" s="80"/>
      <c r="IHP31" s="80"/>
      <c r="IHQ31" s="80"/>
      <c r="IHR31" s="80"/>
      <c r="IHS31" s="80"/>
      <c r="IHT31" s="80"/>
      <c r="IHU31" s="80"/>
      <c r="IHV31" s="80"/>
      <c r="IHW31" s="80"/>
      <c r="IHX31" s="80"/>
      <c r="IHY31" s="80"/>
      <c r="IHZ31" s="80"/>
      <c r="IIA31" s="80"/>
      <c r="IIB31" s="80"/>
      <c r="IIC31" s="80"/>
      <c r="IID31" s="80"/>
      <c r="IIE31" s="80"/>
      <c r="IIF31" s="80"/>
      <c r="IIG31" s="80"/>
      <c r="IIH31" s="80"/>
      <c r="III31" s="80"/>
      <c r="IIJ31" s="80"/>
      <c r="IIK31" s="80"/>
      <c r="IIL31" s="80"/>
      <c r="IIM31" s="80"/>
      <c r="IIN31" s="80"/>
      <c r="IIO31" s="80"/>
      <c r="IIP31" s="80"/>
      <c r="IIQ31" s="80"/>
      <c r="IIR31" s="80"/>
      <c r="IIS31" s="80"/>
      <c r="IIT31" s="80"/>
      <c r="IIU31" s="80"/>
      <c r="IIV31" s="80"/>
      <c r="IIW31" s="80"/>
      <c r="IIX31" s="80"/>
      <c r="IIY31" s="80"/>
      <c r="IIZ31" s="80"/>
      <c r="IJA31" s="80"/>
      <c r="IJB31" s="80"/>
      <c r="IJC31" s="80"/>
      <c r="IJD31" s="80"/>
      <c r="IJE31" s="80"/>
      <c r="IJF31" s="80"/>
      <c r="IJG31" s="80"/>
      <c r="IJH31" s="80"/>
      <c r="IJI31" s="80"/>
      <c r="IJJ31" s="80"/>
      <c r="IJK31" s="80"/>
      <c r="IJL31" s="80"/>
      <c r="IJM31" s="80"/>
      <c r="IJN31" s="80"/>
      <c r="IJO31" s="80"/>
      <c r="IJP31" s="80"/>
      <c r="IJQ31" s="80"/>
      <c r="IJR31" s="80"/>
      <c r="IJS31" s="80"/>
      <c r="IJT31" s="80"/>
      <c r="IJU31" s="80"/>
      <c r="IJV31" s="80"/>
      <c r="IJW31" s="80"/>
      <c r="IJX31" s="80"/>
      <c r="IJY31" s="80"/>
      <c r="IJZ31" s="80"/>
      <c r="IKA31" s="80"/>
      <c r="IKB31" s="80"/>
      <c r="IKC31" s="80"/>
      <c r="IKD31" s="80"/>
      <c r="IKE31" s="80"/>
      <c r="IKF31" s="80"/>
      <c r="IKG31" s="80"/>
      <c r="IKH31" s="80"/>
      <c r="IKI31" s="80"/>
      <c r="IKJ31" s="80"/>
      <c r="IKK31" s="80"/>
      <c r="IKL31" s="80"/>
      <c r="IKM31" s="80"/>
      <c r="IKN31" s="80"/>
      <c r="IKO31" s="80"/>
      <c r="IKP31" s="80"/>
      <c r="IKQ31" s="80"/>
      <c r="IKR31" s="80"/>
      <c r="IKS31" s="80"/>
      <c r="IKT31" s="80"/>
      <c r="IKU31" s="80"/>
      <c r="IKV31" s="80"/>
      <c r="IKW31" s="80"/>
      <c r="IKX31" s="80"/>
      <c r="IKY31" s="80"/>
      <c r="IKZ31" s="80"/>
      <c r="ILA31" s="80"/>
      <c r="ILB31" s="80"/>
      <c r="ILC31" s="80"/>
      <c r="ILD31" s="80"/>
      <c r="ILE31" s="80"/>
      <c r="ILF31" s="80"/>
      <c r="ILG31" s="80"/>
      <c r="ILH31" s="80"/>
      <c r="ILI31" s="80"/>
      <c r="ILJ31" s="80"/>
      <c r="ILK31" s="80"/>
      <c r="ILL31" s="80"/>
      <c r="ILM31" s="80"/>
      <c r="ILN31" s="80"/>
      <c r="ILO31" s="80"/>
      <c r="ILP31" s="80"/>
      <c r="ILQ31" s="80"/>
      <c r="ILR31" s="80"/>
      <c r="ILS31" s="80"/>
      <c r="ILT31" s="80"/>
      <c r="ILU31" s="80"/>
      <c r="ILV31" s="80"/>
      <c r="ILW31" s="80"/>
      <c r="ILX31" s="80"/>
      <c r="ILY31" s="80"/>
      <c r="ILZ31" s="80"/>
      <c r="IMA31" s="80"/>
      <c r="IMB31" s="80"/>
      <c r="IMC31" s="80"/>
      <c r="IMD31" s="80"/>
      <c r="IME31" s="80"/>
      <c r="IMF31" s="80"/>
      <c r="IMG31" s="80"/>
      <c r="IMH31" s="80"/>
      <c r="IMI31" s="80"/>
      <c r="IMJ31" s="80"/>
      <c r="IMK31" s="80"/>
      <c r="IML31" s="80"/>
      <c r="IMM31" s="80"/>
      <c r="IMN31" s="80"/>
      <c r="IMO31" s="80"/>
      <c r="IMP31" s="80"/>
      <c r="IMQ31" s="80"/>
      <c r="IMR31" s="80"/>
      <c r="IMS31" s="80"/>
      <c r="IMT31" s="80"/>
      <c r="IMU31" s="80"/>
      <c r="IMV31" s="80"/>
      <c r="IMW31" s="80"/>
      <c r="IMX31" s="80"/>
      <c r="IMY31" s="80"/>
      <c r="IMZ31" s="80"/>
      <c r="INA31" s="80"/>
      <c r="INB31" s="80"/>
      <c r="INC31" s="80"/>
      <c r="IND31" s="80"/>
      <c r="INE31" s="80"/>
      <c r="INF31" s="80"/>
      <c r="ING31" s="80"/>
      <c r="INH31" s="80"/>
      <c r="INI31" s="80"/>
      <c r="INJ31" s="80"/>
      <c r="INK31" s="80"/>
      <c r="INL31" s="80"/>
      <c r="INM31" s="80"/>
      <c r="INN31" s="80"/>
      <c r="INO31" s="80"/>
      <c r="INP31" s="80"/>
      <c r="INQ31" s="80"/>
      <c r="INR31" s="80"/>
      <c r="INS31" s="80"/>
      <c r="INT31" s="80"/>
      <c r="INU31" s="80"/>
      <c r="INV31" s="80"/>
      <c r="INW31" s="80"/>
      <c r="INX31" s="80"/>
      <c r="INY31" s="80"/>
      <c r="INZ31" s="80"/>
      <c r="IOA31" s="80"/>
      <c r="IOB31" s="80"/>
      <c r="IOC31" s="80"/>
      <c r="IOD31" s="80"/>
      <c r="IOE31" s="80"/>
      <c r="IOF31" s="80"/>
      <c r="IOG31" s="80"/>
      <c r="IOH31" s="80"/>
      <c r="IOI31" s="80"/>
      <c r="IOJ31" s="80"/>
      <c r="IOK31" s="80"/>
      <c r="IOL31" s="80"/>
      <c r="IOM31" s="80"/>
      <c r="ION31" s="80"/>
      <c r="IOO31" s="80"/>
      <c r="IOP31" s="80"/>
      <c r="IOQ31" s="80"/>
      <c r="IOR31" s="80"/>
      <c r="IOS31" s="80"/>
      <c r="IOT31" s="80"/>
      <c r="IOU31" s="80"/>
      <c r="IOV31" s="80"/>
      <c r="IOW31" s="80"/>
      <c r="IOX31" s="80"/>
      <c r="IOY31" s="80"/>
      <c r="IOZ31" s="80"/>
      <c r="IPA31" s="80"/>
      <c r="IPB31" s="80"/>
      <c r="IPC31" s="80"/>
      <c r="IPD31" s="80"/>
      <c r="IPE31" s="80"/>
      <c r="IPF31" s="80"/>
      <c r="IPG31" s="80"/>
      <c r="IPH31" s="80"/>
      <c r="IPI31" s="80"/>
      <c r="IPJ31" s="80"/>
      <c r="IPK31" s="80"/>
      <c r="IPL31" s="80"/>
      <c r="IPM31" s="80"/>
      <c r="IPN31" s="80"/>
      <c r="IPO31" s="80"/>
      <c r="IPP31" s="80"/>
      <c r="IPQ31" s="80"/>
      <c r="IPR31" s="80"/>
      <c r="IPS31" s="80"/>
      <c r="IPT31" s="80"/>
      <c r="IPU31" s="80"/>
      <c r="IPV31" s="80"/>
      <c r="IPW31" s="80"/>
      <c r="IPX31" s="80"/>
      <c r="IPY31" s="80"/>
      <c r="IPZ31" s="80"/>
      <c r="IQA31" s="80"/>
      <c r="IQB31" s="80"/>
      <c r="IQC31" s="80"/>
      <c r="IQD31" s="80"/>
      <c r="IQE31" s="80"/>
      <c r="IQF31" s="80"/>
      <c r="IQG31" s="80"/>
      <c r="IQH31" s="80"/>
      <c r="IQI31" s="80"/>
      <c r="IQJ31" s="80"/>
      <c r="IQK31" s="80"/>
      <c r="IQL31" s="80"/>
      <c r="IQM31" s="80"/>
      <c r="IQN31" s="80"/>
      <c r="IQO31" s="80"/>
      <c r="IQP31" s="80"/>
      <c r="IQQ31" s="80"/>
      <c r="IQR31" s="80"/>
      <c r="IQS31" s="80"/>
      <c r="IQT31" s="80"/>
      <c r="IQU31" s="80"/>
      <c r="IQV31" s="80"/>
      <c r="IQW31" s="80"/>
      <c r="IQX31" s="80"/>
      <c r="IQY31" s="80"/>
      <c r="IQZ31" s="80"/>
      <c r="IRA31" s="80"/>
      <c r="IRB31" s="80"/>
      <c r="IRC31" s="80"/>
      <c r="IRD31" s="80"/>
      <c r="IRE31" s="80"/>
      <c r="IRF31" s="80"/>
      <c r="IRG31" s="80"/>
      <c r="IRH31" s="80"/>
      <c r="IRI31" s="80"/>
      <c r="IRJ31" s="80"/>
      <c r="IRK31" s="80"/>
      <c r="IRL31" s="80"/>
      <c r="IRM31" s="80"/>
      <c r="IRN31" s="80"/>
      <c r="IRO31" s="80"/>
      <c r="IRP31" s="80"/>
      <c r="IRQ31" s="80"/>
      <c r="IRR31" s="80"/>
      <c r="IRS31" s="80"/>
      <c r="IRT31" s="80"/>
      <c r="IRU31" s="80"/>
      <c r="IRV31" s="80"/>
      <c r="IRW31" s="80"/>
      <c r="IRX31" s="80"/>
      <c r="IRY31" s="80"/>
      <c r="IRZ31" s="80"/>
      <c r="ISA31" s="80"/>
      <c r="ISB31" s="80"/>
      <c r="ISC31" s="80"/>
      <c r="ISD31" s="80"/>
      <c r="ISE31" s="80"/>
      <c r="ISF31" s="80"/>
      <c r="ISG31" s="80"/>
      <c r="ISH31" s="80"/>
      <c r="ISI31" s="80"/>
      <c r="ISJ31" s="80"/>
      <c r="ISK31" s="80"/>
      <c r="ISL31" s="80"/>
      <c r="ISM31" s="80"/>
      <c r="ISN31" s="80"/>
      <c r="ISO31" s="80"/>
      <c r="ISP31" s="80"/>
      <c r="ISQ31" s="80"/>
      <c r="ISR31" s="80"/>
      <c r="ISS31" s="80"/>
      <c r="IST31" s="80"/>
      <c r="ISU31" s="80"/>
      <c r="ISV31" s="80"/>
      <c r="ISW31" s="80"/>
      <c r="ISX31" s="80"/>
      <c r="ISY31" s="80"/>
      <c r="ISZ31" s="80"/>
      <c r="ITA31" s="80"/>
      <c r="ITB31" s="80"/>
      <c r="ITC31" s="80"/>
      <c r="ITD31" s="80"/>
      <c r="ITE31" s="80"/>
      <c r="ITF31" s="80"/>
      <c r="ITG31" s="80"/>
      <c r="ITH31" s="80"/>
      <c r="ITI31" s="80"/>
      <c r="ITJ31" s="80"/>
      <c r="ITK31" s="80"/>
      <c r="ITL31" s="80"/>
      <c r="ITM31" s="80"/>
      <c r="ITN31" s="80"/>
      <c r="ITO31" s="80"/>
      <c r="ITP31" s="80"/>
      <c r="ITQ31" s="80"/>
      <c r="ITR31" s="80"/>
      <c r="ITS31" s="80"/>
      <c r="ITT31" s="80"/>
      <c r="ITU31" s="80"/>
      <c r="ITV31" s="80"/>
      <c r="ITW31" s="80"/>
      <c r="ITX31" s="80"/>
      <c r="ITY31" s="80"/>
      <c r="ITZ31" s="80"/>
      <c r="IUA31" s="80"/>
      <c r="IUB31" s="80"/>
      <c r="IUC31" s="80"/>
      <c r="IUD31" s="80"/>
      <c r="IUE31" s="80"/>
      <c r="IUF31" s="80"/>
      <c r="IUG31" s="80"/>
      <c r="IUH31" s="80"/>
      <c r="IUI31" s="80"/>
      <c r="IUJ31" s="80"/>
      <c r="IUK31" s="80"/>
      <c r="IUL31" s="80"/>
      <c r="IUM31" s="80"/>
      <c r="IUN31" s="80"/>
      <c r="IUO31" s="80"/>
      <c r="IUP31" s="80"/>
      <c r="IUQ31" s="80"/>
      <c r="IUR31" s="80"/>
      <c r="IUS31" s="80"/>
      <c r="IUT31" s="80"/>
      <c r="IUU31" s="80"/>
      <c r="IUV31" s="80"/>
      <c r="IUW31" s="80"/>
      <c r="IUX31" s="80"/>
      <c r="IUY31" s="80"/>
      <c r="IUZ31" s="80"/>
      <c r="IVA31" s="80"/>
      <c r="IVB31" s="80"/>
      <c r="IVC31" s="80"/>
      <c r="IVD31" s="80"/>
      <c r="IVE31" s="80"/>
      <c r="IVF31" s="80"/>
      <c r="IVG31" s="80"/>
      <c r="IVH31" s="80"/>
      <c r="IVI31" s="80"/>
      <c r="IVJ31" s="80"/>
      <c r="IVK31" s="80"/>
      <c r="IVL31" s="80"/>
      <c r="IVM31" s="80"/>
      <c r="IVN31" s="80"/>
      <c r="IVO31" s="80"/>
      <c r="IVP31" s="80"/>
      <c r="IVQ31" s="80"/>
      <c r="IVR31" s="80"/>
      <c r="IVS31" s="80"/>
      <c r="IVT31" s="80"/>
      <c r="IVU31" s="80"/>
      <c r="IVV31" s="80"/>
      <c r="IVW31" s="80"/>
      <c r="IVX31" s="80"/>
      <c r="IVY31" s="80"/>
      <c r="IVZ31" s="80"/>
      <c r="IWA31" s="80"/>
      <c r="IWB31" s="80"/>
      <c r="IWC31" s="80"/>
      <c r="IWD31" s="80"/>
      <c r="IWE31" s="80"/>
      <c r="IWF31" s="80"/>
      <c r="IWG31" s="80"/>
      <c r="IWH31" s="80"/>
      <c r="IWI31" s="80"/>
      <c r="IWJ31" s="80"/>
      <c r="IWK31" s="80"/>
      <c r="IWL31" s="80"/>
      <c r="IWM31" s="80"/>
      <c r="IWN31" s="80"/>
      <c r="IWO31" s="80"/>
      <c r="IWP31" s="80"/>
      <c r="IWQ31" s="80"/>
      <c r="IWR31" s="80"/>
      <c r="IWS31" s="80"/>
      <c r="IWT31" s="80"/>
      <c r="IWU31" s="80"/>
      <c r="IWV31" s="80"/>
      <c r="IWW31" s="80"/>
      <c r="IWX31" s="80"/>
      <c r="IWY31" s="80"/>
      <c r="IWZ31" s="80"/>
      <c r="IXA31" s="80"/>
      <c r="IXB31" s="80"/>
      <c r="IXC31" s="80"/>
      <c r="IXD31" s="80"/>
      <c r="IXE31" s="80"/>
      <c r="IXF31" s="80"/>
      <c r="IXG31" s="80"/>
      <c r="IXH31" s="80"/>
      <c r="IXI31" s="80"/>
      <c r="IXJ31" s="80"/>
      <c r="IXK31" s="80"/>
      <c r="IXL31" s="80"/>
      <c r="IXM31" s="80"/>
      <c r="IXN31" s="80"/>
      <c r="IXO31" s="80"/>
      <c r="IXP31" s="80"/>
      <c r="IXQ31" s="80"/>
      <c r="IXR31" s="80"/>
      <c r="IXS31" s="80"/>
      <c r="IXT31" s="80"/>
      <c r="IXU31" s="80"/>
      <c r="IXV31" s="80"/>
      <c r="IXW31" s="80"/>
      <c r="IXX31" s="80"/>
      <c r="IXY31" s="80"/>
      <c r="IXZ31" s="80"/>
      <c r="IYA31" s="80"/>
      <c r="IYB31" s="80"/>
      <c r="IYC31" s="80"/>
      <c r="IYD31" s="80"/>
      <c r="IYE31" s="80"/>
      <c r="IYF31" s="80"/>
      <c r="IYG31" s="80"/>
      <c r="IYH31" s="80"/>
      <c r="IYI31" s="80"/>
      <c r="IYJ31" s="80"/>
      <c r="IYK31" s="80"/>
      <c r="IYL31" s="80"/>
      <c r="IYM31" s="80"/>
      <c r="IYN31" s="80"/>
      <c r="IYO31" s="80"/>
      <c r="IYP31" s="80"/>
      <c r="IYQ31" s="80"/>
      <c r="IYR31" s="80"/>
      <c r="IYS31" s="80"/>
      <c r="IYT31" s="80"/>
      <c r="IYU31" s="80"/>
      <c r="IYV31" s="80"/>
      <c r="IYW31" s="80"/>
      <c r="IYX31" s="80"/>
      <c r="IYY31" s="80"/>
      <c r="IYZ31" s="80"/>
      <c r="IZA31" s="80"/>
      <c r="IZB31" s="80"/>
      <c r="IZC31" s="80"/>
      <c r="IZD31" s="80"/>
      <c r="IZE31" s="80"/>
      <c r="IZF31" s="80"/>
      <c r="IZG31" s="80"/>
      <c r="IZH31" s="80"/>
      <c r="IZI31" s="80"/>
      <c r="IZJ31" s="80"/>
      <c r="IZK31" s="80"/>
      <c r="IZL31" s="80"/>
      <c r="IZM31" s="80"/>
      <c r="IZN31" s="80"/>
      <c r="IZO31" s="80"/>
      <c r="IZP31" s="80"/>
      <c r="IZQ31" s="80"/>
      <c r="IZR31" s="80"/>
      <c r="IZS31" s="80"/>
      <c r="IZT31" s="80"/>
      <c r="IZU31" s="80"/>
      <c r="IZV31" s="80"/>
      <c r="IZW31" s="80"/>
      <c r="IZX31" s="80"/>
      <c r="IZY31" s="80"/>
      <c r="IZZ31" s="80"/>
      <c r="JAA31" s="80"/>
      <c r="JAB31" s="80"/>
      <c r="JAC31" s="80"/>
      <c r="JAD31" s="80"/>
      <c r="JAE31" s="80"/>
      <c r="JAF31" s="80"/>
      <c r="JAG31" s="80"/>
      <c r="JAH31" s="80"/>
      <c r="JAI31" s="80"/>
      <c r="JAJ31" s="80"/>
      <c r="JAK31" s="80"/>
      <c r="JAL31" s="80"/>
      <c r="JAM31" s="80"/>
      <c r="JAN31" s="80"/>
      <c r="JAO31" s="80"/>
      <c r="JAP31" s="80"/>
      <c r="JAQ31" s="80"/>
      <c r="JAR31" s="80"/>
      <c r="JAS31" s="80"/>
      <c r="JAT31" s="80"/>
      <c r="JAU31" s="80"/>
      <c r="JAV31" s="80"/>
      <c r="JAW31" s="80"/>
      <c r="JAX31" s="80"/>
      <c r="JAY31" s="80"/>
      <c r="JAZ31" s="80"/>
      <c r="JBA31" s="80"/>
      <c r="JBB31" s="80"/>
      <c r="JBC31" s="80"/>
      <c r="JBD31" s="80"/>
      <c r="JBE31" s="80"/>
      <c r="JBF31" s="80"/>
      <c r="JBG31" s="80"/>
      <c r="JBH31" s="80"/>
      <c r="JBI31" s="80"/>
      <c r="JBJ31" s="80"/>
      <c r="JBK31" s="80"/>
      <c r="JBL31" s="80"/>
      <c r="JBM31" s="80"/>
      <c r="JBN31" s="80"/>
      <c r="JBO31" s="80"/>
      <c r="JBP31" s="80"/>
      <c r="JBQ31" s="80"/>
      <c r="JBR31" s="80"/>
      <c r="JBS31" s="80"/>
      <c r="JBT31" s="80"/>
      <c r="JBU31" s="80"/>
      <c r="JBV31" s="80"/>
      <c r="JBW31" s="80"/>
      <c r="JBX31" s="80"/>
      <c r="JBY31" s="80"/>
      <c r="JBZ31" s="80"/>
      <c r="JCA31" s="80"/>
      <c r="JCB31" s="80"/>
      <c r="JCC31" s="80"/>
      <c r="JCD31" s="80"/>
      <c r="JCE31" s="80"/>
      <c r="JCF31" s="80"/>
      <c r="JCG31" s="80"/>
      <c r="JCH31" s="80"/>
      <c r="JCI31" s="80"/>
      <c r="JCJ31" s="80"/>
      <c r="JCK31" s="80"/>
      <c r="JCL31" s="80"/>
      <c r="JCM31" s="80"/>
      <c r="JCN31" s="80"/>
      <c r="JCO31" s="80"/>
      <c r="JCP31" s="80"/>
      <c r="JCQ31" s="80"/>
      <c r="JCR31" s="80"/>
      <c r="JCS31" s="80"/>
      <c r="JCT31" s="80"/>
      <c r="JCU31" s="80"/>
      <c r="JCV31" s="80"/>
      <c r="JCW31" s="80"/>
      <c r="JCX31" s="80"/>
      <c r="JCY31" s="80"/>
      <c r="JCZ31" s="80"/>
      <c r="JDA31" s="80"/>
      <c r="JDB31" s="80"/>
      <c r="JDC31" s="80"/>
      <c r="JDD31" s="80"/>
      <c r="JDE31" s="80"/>
      <c r="JDF31" s="80"/>
      <c r="JDG31" s="80"/>
      <c r="JDH31" s="80"/>
      <c r="JDI31" s="80"/>
      <c r="JDJ31" s="80"/>
      <c r="JDK31" s="80"/>
      <c r="JDL31" s="80"/>
      <c r="JDM31" s="80"/>
      <c r="JDN31" s="80"/>
      <c r="JDO31" s="80"/>
      <c r="JDP31" s="80"/>
      <c r="JDQ31" s="80"/>
      <c r="JDR31" s="80"/>
      <c r="JDS31" s="80"/>
      <c r="JDT31" s="80"/>
      <c r="JDU31" s="80"/>
      <c r="JDV31" s="80"/>
      <c r="JDW31" s="80"/>
      <c r="JDX31" s="80"/>
      <c r="JDY31" s="80"/>
      <c r="JDZ31" s="80"/>
      <c r="JEA31" s="80"/>
      <c r="JEB31" s="80"/>
      <c r="JEC31" s="80"/>
      <c r="JED31" s="80"/>
      <c r="JEE31" s="80"/>
      <c r="JEF31" s="80"/>
      <c r="JEG31" s="80"/>
      <c r="JEH31" s="80"/>
      <c r="JEI31" s="80"/>
      <c r="JEJ31" s="80"/>
      <c r="JEK31" s="80"/>
      <c r="JEL31" s="80"/>
      <c r="JEM31" s="80"/>
      <c r="JEN31" s="80"/>
      <c r="JEO31" s="80"/>
      <c r="JEP31" s="80"/>
      <c r="JEQ31" s="80"/>
      <c r="JER31" s="80"/>
      <c r="JES31" s="80"/>
      <c r="JET31" s="80"/>
      <c r="JEU31" s="80"/>
      <c r="JEV31" s="80"/>
      <c r="JEW31" s="80"/>
      <c r="JEX31" s="80"/>
      <c r="JEY31" s="80"/>
      <c r="JEZ31" s="80"/>
      <c r="JFA31" s="80"/>
      <c r="JFB31" s="80"/>
      <c r="JFC31" s="80"/>
      <c r="JFD31" s="80"/>
      <c r="JFE31" s="80"/>
      <c r="JFF31" s="80"/>
      <c r="JFG31" s="80"/>
      <c r="JFH31" s="80"/>
      <c r="JFI31" s="80"/>
      <c r="JFJ31" s="80"/>
      <c r="JFK31" s="80"/>
      <c r="JFL31" s="80"/>
      <c r="JFM31" s="80"/>
      <c r="JFN31" s="80"/>
      <c r="JFO31" s="80"/>
      <c r="JFP31" s="80"/>
      <c r="JFQ31" s="80"/>
      <c r="JFR31" s="80"/>
      <c r="JFS31" s="80"/>
      <c r="JFT31" s="80"/>
      <c r="JFU31" s="80"/>
      <c r="JFV31" s="80"/>
      <c r="JFW31" s="80"/>
      <c r="JFX31" s="80"/>
      <c r="JFY31" s="80"/>
      <c r="JFZ31" s="80"/>
      <c r="JGA31" s="80"/>
      <c r="JGB31" s="80"/>
      <c r="JGC31" s="80"/>
      <c r="JGD31" s="80"/>
      <c r="JGE31" s="80"/>
      <c r="JGF31" s="80"/>
      <c r="JGG31" s="80"/>
      <c r="JGH31" s="80"/>
      <c r="JGI31" s="80"/>
      <c r="JGJ31" s="80"/>
      <c r="JGK31" s="80"/>
      <c r="JGL31" s="80"/>
      <c r="JGM31" s="80"/>
      <c r="JGN31" s="80"/>
      <c r="JGO31" s="80"/>
      <c r="JGP31" s="80"/>
      <c r="JGQ31" s="80"/>
      <c r="JGR31" s="80"/>
      <c r="JGS31" s="80"/>
      <c r="JGT31" s="80"/>
      <c r="JGU31" s="80"/>
      <c r="JGV31" s="80"/>
      <c r="JGW31" s="80"/>
      <c r="JGX31" s="80"/>
      <c r="JGY31" s="80"/>
      <c r="JGZ31" s="80"/>
      <c r="JHA31" s="80"/>
      <c r="JHB31" s="80"/>
      <c r="JHC31" s="80"/>
      <c r="JHD31" s="80"/>
      <c r="JHE31" s="80"/>
      <c r="JHF31" s="80"/>
      <c r="JHG31" s="80"/>
      <c r="JHH31" s="80"/>
      <c r="JHI31" s="80"/>
      <c r="JHJ31" s="80"/>
      <c r="JHK31" s="80"/>
      <c r="JHL31" s="80"/>
      <c r="JHM31" s="80"/>
      <c r="JHN31" s="80"/>
      <c r="JHO31" s="80"/>
      <c r="JHP31" s="80"/>
      <c r="JHQ31" s="80"/>
      <c r="JHR31" s="80"/>
      <c r="JHS31" s="80"/>
      <c r="JHT31" s="80"/>
      <c r="JHU31" s="80"/>
      <c r="JHV31" s="80"/>
      <c r="JHW31" s="80"/>
      <c r="JHX31" s="80"/>
      <c r="JHY31" s="80"/>
      <c r="JHZ31" s="80"/>
      <c r="JIA31" s="80"/>
      <c r="JIB31" s="80"/>
      <c r="JIC31" s="80"/>
      <c r="JID31" s="80"/>
      <c r="JIE31" s="80"/>
      <c r="JIF31" s="80"/>
      <c r="JIG31" s="80"/>
      <c r="JIH31" s="80"/>
      <c r="JII31" s="80"/>
      <c r="JIJ31" s="80"/>
      <c r="JIK31" s="80"/>
      <c r="JIL31" s="80"/>
      <c r="JIM31" s="80"/>
      <c r="JIN31" s="80"/>
      <c r="JIO31" s="80"/>
      <c r="JIP31" s="80"/>
      <c r="JIQ31" s="80"/>
      <c r="JIR31" s="80"/>
      <c r="JIS31" s="80"/>
      <c r="JIT31" s="80"/>
      <c r="JIU31" s="80"/>
      <c r="JIV31" s="80"/>
      <c r="JIW31" s="80"/>
      <c r="JIX31" s="80"/>
      <c r="JIY31" s="80"/>
      <c r="JIZ31" s="80"/>
      <c r="JJA31" s="80"/>
      <c r="JJB31" s="80"/>
      <c r="JJC31" s="80"/>
      <c r="JJD31" s="80"/>
      <c r="JJE31" s="80"/>
      <c r="JJF31" s="80"/>
      <c r="JJG31" s="80"/>
      <c r="JJH31" s="80"/>
      <c r="JJI31" s="80"/>
      <c r="JJJ31" s="80"/>
      <c r="JJK31" s="80"/>
      <c r="JJL31" s="80"/>
      <c r="JJM31" s="80"/>
      <c r="JJN31" s="80"/>
      <c r="JJO31" s="80"/>
      <c r="JJP31" s="80"/>
      <c r="JJQ31" s="80"/>
      <c r="JJR31" s="80"/>
      <c r="JJS31" s="80"/>
      <c r="JJT31" s="80"/>
      <c r="JJU31" s="80"/>
      <c r="JJV31" s="80"/>
      <c r="JJW31" s="80"/>
      <c r="JJX31" s="80"/>
      <c r="JJY31" s="80"/>
      <c r="JJZ31" s="80"/>
      <c r="JKA31" s="80"/>
      <c r="JKB31" s="80"/>
      <c r="JKC31" s="80"/>
      <c r="JKD31" s="80"/>
      <c r="JKE31" s="80"/>
      <c r="JKF31" s="80"/>
      <c r="JKG31" s="80"/>
      <c r="JKH31" s="80"/>
      <c r="JKI31" s="80"/>
      <c r="JKJ31" s="80"/>
      <c r="JKK31" s="80"/>
      <c r="JKL31" s="80"/>
      <c r="JKM31" s="80"/>
      <c r="JKN31" s="80"/>
      <c r="JKO31" s="80"/>
      <c r="JKP31" s="80"/>
      <c r="JKQ31" s="80"/>
      <c r="JKR31" s="80"/>
      <c r="JKS31" s="80"/>
      <c r="JKT31" s="80"/>
      <c r="JKU31" s="80"/>
      <c r="JKV31" s="80"/>
      <c r="JKW31" s="80"/>
      <c r="JKX31" s="80"/>
      <c r="JKY31" s="80"/>
      <c r="JKZ31" s="80"/>
      <c r="JLA31" s="80"/>
      <c r="JLB31" s="80"/>
      <c r="JLC31" s="80"/>
      <c r="JLD31" s="80"/>
      <c r="JLE31" s="80"/>
      <c r="JLF31" s="80"/>
      <c r="JLG31" s="80"/>
      <c r="JLH31" s="80"/>
      <c r="JLI31" s="80"/>
      <c r="JLJ31" s="80"/>
      <c r="JLK31" s="80"/>
      <c r="JLL31" s="80"/>
      <c r="JLM31" s="80"/>
      <c r="JLN31" s="80"/>
      <c r="JLO31" s="80"/>
      <c r="JLP31" s="80"/>
      <c r="JLQ31" s="80"/>
      <c r="JLR31" s="80"/>
      <c r="JLS31" s="80"/>
      <c r="JLT31" s="80"/>
      <c r="JLU31" s="80"/>
      <c r="JLV31" s="80"/>
      <c r="JLW31" s="80"/>
      <c r="JLX31" s="80"/>
      <c r="JLY31" s="80"/>
      <c r="JLZ31" s="80"/>
      <c r="JMA31" s="80"/>
      <c r="JMB31" s="80"/>
      <c r="JMC31" s="80"/>
      <c r="JMD31" s="80"/>
      <c r="JME31" s="80"/>
      <c r="JMF31" s="80"/>
      <c r="JMG31" s="80"/>
      <c r="JMH31" s="80"/>
      <c r="JMI31" s="80"/>
      <c r="JMJ31" s="80"/>
      <c r="JMK31" s="80"/>
      <c r="JML31" s="80"/>
      <c r="JMM31" s="80"/>
      <c r="JMN31" s="80"/>
      <c r="JMO31" s="80"/>
      <c r="JMP31" s="80"/>
      <c r="JMQ31" s="80"/>
      <c r="JMR31" s="80"/>
      <c r="JMS31" s="80"/>
      <c r="JMT31" s="80"/>
      <c r="JMU31" s="80"/>
      <c r="JMV31" s="80"/>
      <c r="JMW31" s="80"/>
      <c r="JMX31" s="80"/>
      <c r="JMY31" s="80"/>
      <c r="JMZ31" s="80"/>
      <c r="JNA31" s="80"/>
      <c r="JNB31" s="80"/>
      <c r="JNC31" s="80"/>
      <c r="JND31" s="80"/>
      <c r="JNE31" s="80"/>
      <c r="JNF31" s="80"/>
      <c r="JNG31" s="80"/>
      <c r="JNH31" s="80"/>
      <c r="JNI31" s="80"/>
      <c r="JNJ31" s="80"/>
      <c r="JNK31" s="80"/>
      <c r="JNL31" s="80"/>
      <c r="JNM31" s="80"/>
      <c r="JNN31" s="80"/>
      <c r="JNO31" s="80"/>
      <c r="JNP31" s="80"/>
      <c r="JNQ31" s="80"/>
      <c r="JNR31" s="80"/>
      <c r="JNS31" s="80"/>
      <c r="JNT31" s="80"/>
      <c r="JNU31" s="80"/>
      <c r="JNV31" s="80"/>
      <c r="JNW31" s="80"/>
      <c r="JNX31" s="80"/>
      <c r="JNY31" s="80"/>
      <c r="JNZ31" s="80"/>
      <c r="JOA31" s="80"/>
      <c r="JOB31" s="80"/>
      <c r="JOC31" s="80"/>
      <c r="JOD31" s="80"/>
      <c r="JOE31" s="80"/>
      <c r="JOF31" s="80"/>
      <c r="JOG31" s="80"/>
      <c r="JOH31" s="80"/>
      <c r="JOI31" s="80"/>
      <c r="JOJ31" s="80"/>
      <c r="JOK31" s="80"/>
      <c r="JOL31" s="80"/>
      <c r="JOM31" s="80"/>
      <c r="JON31" s="80"/>
      <c r="JOO31" s="80"/>
      <c r="JOP31" s="80"/>
      <c r="JOQ31" s="80"/>
      <c r="JOR31" s="80"/>
      <c r="JOS31" s="80"/>
      <c r="JOT31" s="80"/>
      <c r="JOU31" s="80"/>
      <c r="JOV31" s="80"/>
      <c r="JOW31" s="80"/>
      <c r="JOX31" s="80"/>
      <c r="JOY31" s="80"/>
      <c r="JOZ31" s="80"/>
      <c r="JPA31" s="80"/>
      <c r="JPB31" s="80"/>
      <c r="JPC31" s="80"/>
      <c r="JPD31" s="80"/>
      <c r="JPE31" s="80"/>
      <c r="JPF31" s="80"/>
      <c r="JPG31" s="80"/>
      <c r="JPH31" s="80"/>
      <c r="JPI31" s="80"/>
      <c r="JPJ31" s="80"/>
      <c r="JPK31" s="80"/>
      <c r="JPL31" s="80"/>
      <c r="JPM31" s="80"/>
      <c r="JPN31" s="80"/>
      <c r="JPO31" s="80"/>
      <c r="JPP31" s="80"/>
      <c r="JPQ31" s="80"/>
      <c r="JPR31" s="80"/>
      <c r="JPS31" s="80"/>
      <c r="JPT31" s="80"/>
      <c r="JPU31" s="80"/>
      <c r="JPV31" s="80"/>
      <c r="JPW31" s="80"/>
      <c r="JPX31" s="80"/>
      <c r="JPY31" s="80"/>
      <c r="JPZ31" s="80"/>
      <c r="JQA31" s="80"/>
      <c r="JQB31" s="80"/>
      <c r="JQC31" s="80"/>
      <c r="JQD31" s="80"/>
      <c r="JQE31" s="80"/>
      <c r="JQF31" s="80"/>
      <c r="JQG31" s="80"/>
      <c r="JQH31" s="80"/>
      <c r="JQI31" s="80"/>
      <c r="JQJ31" s="80"/>
      <c r="JQK31" s="80"/>
      <c r="JQL31" s="80"/>
      <c r="JQM31" s="80"/>
      <c r="JQN31" s="80"/>
      <c r="JQO31" s="80"/>
      <c r="JQP31" s="80"/>
      <c r="JQQ31" s="80"/>
      <c r="JQR31" s="80"/>
      <c r="JQS31" s="80"/>
      <c r="JQT31" s="80"/>
      <c r="JQU31" s="80"/>
      <c r="JQV31" s="80"/>
      <c r="JQW31" s="80"/>
      <c r="JQX31" s="80"/>
      <c r="JQY31" s="80"/>
      <c r="JQZ31" s="80"/>
      <c r="JRA31" s="80"/>
      <c r="JRB31" s="80"/>
      <c r="JRC31" s="80"/>
      <c r="JRD31" s="80"/>
      <c r="JRE31" s="80"/>
      <c r="JRF31" s="80"/>
      <c r="JRG31" s="80"/>
      <c r="JRH31" s="80"/>
      <c r="JRI31" s="80"/>
      <c r="JRJ31" s="80"/>
      <c r="JRK31" s="80"/>
      <c r="JRL31" s="80"/>
      <c r="JRM31" s="80"/>
      <c r="JRN31" s="80"/>
      <c r="JRO31" s="80"/>
      <c r="JRP31" s="80"/>
      <c r="JRQ31" s="80"/>
      <c r="JRR31" s="80"/>
      <c r="JRS31" s="80"/>
      <c r="JRT31" s="80"/>
      <c r="JRU31" s="80"/>
      <c r="JRV31" s="80"/>
      <c r="JRW31" s="80"/>
      <c r="JRX31" s="80"/>
      <c r="JRY31" s="80"/>
      <c r="JRZ31" s="80"/>
      <c r="JSA31" s="80"/>
      <c r="JSB31" s="80"/>
      <c r="JSC31" s="80"/>
      <c r="JSD31" s="80"/>
      <c r="JSE31" s="80"/>
      <c r="JSF31" s="80"/>
      <c r="JSG31" s="80"/>
      <c r="JSH31" s="80"/>
      <c r="JSI31" s="80"/>
      <c r="JSJ31" s="80"/>
      <c r="JSK31" s="80"/>
      <c r="JSL31" s="80"/>
      <c r="JSM31" s="80"/>
      <c r="JSN31" s="80"/>
      <c r="JSO31" s="80"/>
      <c r="JSP31" s="80"/>
      <c r="JSQ31" s="80"/>
      <c r="JSR31" s="80"/>
      <c r="JSS31" s="80"/>
      <c r="JST31" s="80"/>
      <c r="JSU31" s="80"/>
      <c r="JSV31" s="80"/>
      <c r="JSW31" s="80"/>
      <c r="JSX31" s="80"/>
      <c r="JSY31" s="80"/>
      <c r="JSZ31" s="80"/>
      <c r="JTA31" s="80"/>
      <c r="JTB31" s="80"/>
      <c r="JTC31" s="80"/>
      <c r="JTD31" s="80"/>
      <c r="JTE31" s="80"/>
      <c r="JTF31" s="80"/>
      <c r="JTG31" s="80"/>
      <c r="JTH31" s="80"/>
      <c r="JTI31" s="80"/>
      <c r="JTJ31" s="80"/>
      <c r="JTK31" s="80"/>
      <c r="JTL31" s="80"/>
      <c r="JTM31" s="80"/>
      <c r="JTN31" s="80"/>
      <c r="JTO31" s="80"/>
      <c r="JTP31" s="80"/>
      <c r="JTQ31" s="80"/>
      <c r="JTR31" s="80"/>
      <c r="JTS31" s="80"/>
      <c r="JTT31" s="80"/>
      <c r="JTU31" s="80"/>
      <c r="JTV31" s="80"/>
      <c r="JTW31" s="80"/>
      <c r="JTX31" s="80"/>
      <c r="JTY31" s="80"/>
      <c r="JTZ31" s="80"/>
      <c r="JUA31" s="80"/>
      <c r="JUB31" s="80"/>
      <c r="JUC31" s="80"/>
      <c r="JUD31" s="80"/>
      <c r="JUE31" s="80"/>
      <c r="JUF31" s="80"/>
      <c r="JUG31" s="80"/>
      <c r="JUH31" s="80"/>
      <c r="JUI31" s="80"/>
      <c r="JUJ31" s="80"/>
      <c r="JUK31" s="80"/>
      <c r="JUL31" s="80"/>
      <c r="JUM31" s="80"/>
      <c r="JUN31" s="80"/>
      <c r="JUO31" s="80"/>
      <c r="JUP31" s="80"/>
      <c r="JUQ31" s="80"/>
      <c r="JUR31" s="80"/>
      <c r="JUS31" s="80"/>
      <c r="JUT31" s="80"/>
      <c r="JUU31" s="80"/>
      <c r="JUV31" s="80"/>
      <c r="JUW31" s="80"/>
      <c r="JUX31" s="80"/>
      <c r="JUY31" s="80"/>
      <c r="JUZ31" s="80"/>
      <c r="JVA31" s="80"/>
      <c r="JVB31" s="80"/>
      <c r="JVC31" s="80"/>
      <c r="JVD31" s="80"/>
      <c r="JVE31" s="80"/>
      <c r="JVF31" s="80"/>
      <c r="JVG31" s="80"/>
      <c r="JVH31" s="80"/>
      <c r="JVI31" s="80"/>
      <c r="JVJ31" s="80"/>
      <c r="JVK31" s="80"/>
      <c r="JVL31" s="80"/>
      <c r="JVM31" s="80"/>
      <c r="JVN31" s="80"/>
      <c r="JVO31" s="80"/>
      <c r="JVP31" s="80"/>
      <c r="JVQ31" s="80"/>
      <c r="JVR31" s="80"/>
      <c r="JVS31" s="80"/>
      <c r="JVT31" s="80"/>
      <c r="JVU31" s="80"/>
      <c r="JVV31" s="80"/>
      <c r="JVW31" s="80"/>
      <c r="JVX31" s="80"/>
      <c r="JVY31" s="80"/>
      <c r="JVZ31" s="80"/>
      <c r="JWA31" s="80"/>
      <c r="JWB31" s="80"/>
      <c r="JWC31" s="80"/>
      <c r="JWD31" s="80"/>
      <c r="JWE31" s="80"/>
      <c r="JWF31" s="80"/>
      <c r="JWG31" s="80"/>
      <c r="JWH31" s="80"/>
      <c r="JWI31" s="80"/>
      <c r="JWJ31" s="80"/>
      <c r="JWK31" s="80"/>
      <c r="JWL31" s="80"/>
      <c r="JWM31" s="80"/>
      <c r="JWN31" s="80"/>
      <c r="JWO31" s="80"/>
      <c r="JWP31" s="80"/>
      <c r="JWQ31" s="80"/>
      <c r="JWR31" s="80"/>
      <c r="JWS31" s="80"/>
      <c r="JWT31" s="80"/>
      <c r="JWU31" s="80"/>
      <c r="JWV31" s="80"/>
      <c r="JWW31" s="80"/>
      <c r="JWX31" s="80"/>
      <c r="JWY31" s="80"/>
      <c r="JWZ31" s="80"/>
      <c r="JXA31" s="80"/>
      <c r="JXB31" s="80"/>
      <c r="JXC31" s="80"/>
      <c r="JXD31" s="80"/>
      <c r="JXE31" s="80"/>
      <c r="JXF31" s="80"/>
      <c r="JXG31" s="80"/>
      <c r="JXH31" s="80"/>
      <c r="JXI31" s="80"/>
      <c r="JXJ31" s="80"/>
      <c r="JXK31" s="80"/>
      <c r="JXL31" s="80"/>
      <c r="JXM31" s="80"/>
      <c r="JXN31" s="80"/>
      <c r="JXO31" s="80"/>
      <c r="JXP31" s="80"/>
      <c r="JXQ31" s="80"/>
      <c r="JXR31" s="80"/>
      <c r="JXS31" s="80"/>
      <c r="JXT31" s="80"/>
      <c r="JXU31" s="80"/>
      <c r="JXV31" s="80"/>
      <c r="JXW31" s="80"/>
      <c r="JXX31" s="80"/>
      <c r="JXY31" s="80"/>
      <c r="JXZ31" s="80"/>
      <c r="JYA31" s="80"/>
      <c r="JYB31" s="80"/>
      <c r="JYC31" s="80"/>
      <c r="JYD31" s="80"/>
      <c r="JYE31" s="80"/>
      <c r="JYF31" s="80"/>
      <c r="JYG31" s="80"/>
      <c r="JYH31" s="80"/>
      <c r="JYI31" s="80"/>
      <c r="JYJ31" s="80"/>
      <c r="JYK31" s="80"/>
      <c r="JYL31" s="80"/>
      <c r="JYM31" s="80"/>
      <c r="JYN31" s="80"/>
      <c r="JYO31" s="80"/>
      <c r="JYP31" s="80"/>
      <c r="JYQ31" s="80"/>
      <c r="JYR31" s="80"/>
      <c r="JYS31" s="80"/>
      <c r="JYT31" s="80"/>
      <c r="JYU31" s="80"/>
      <c r="JYV31" s="80"/>
      <c r="JYW31" s="80"/>
      <c r="JYX31" s="80"/>
      <c r="JYY31" s="80"/>
      <c r="JYZ31" s="80"/>
      <c r="JZA31" s="80"/>
      <c r="JZB31" s="80"/>
      <c r="JZC31" s="80"/>
      <c r="JZD31" s="80"/>
      <c r="JZE31" s="80"/>
      <c r="JZF31" s="80"/>
      <c r="JZG31" s="80"/>
      <c r="JZH31" s="80"/>
      <c r="JZI31" s="80"/>
      <c r="JZJ31" s="80"/>
      <c r="JZK31" s="80"/>
      <c r="JZL31" s="80"/>
      <c r="JZM31" s="80"/>
      <c r="JZN31" s="80"/>
      <c r="JZO31" s="80"/>
      <c r="JZP31" s="80"/>
      <c r="JZQ31" s="80"/>
      <c r="JZR31" s="80"/>
      <c r="JZS31" s="80"/>
      <c r="JZT31" s="80"/>
      <c r="JZU31" s="80"/>
      <c r="JZV31" s="80"/>
      <c r="JZW31" s="80"/>
      <c r="JZX31" s="80"/>
      <c r="JZY31" s="80"/>
      <c r="JZZ31" s="80"/>
      <c r="KAA31" s="80"/>
      <c r="KAB31" s="80"/>
      <c r="KAC31" s="80"/>
      <c r="KAD31" s="80"/>
      <c r="KAE31" s="80"/>
      <c r="KAF31" s="80"/>
      <c r="KAG31" s="80"/>
      <c r="KAH31" s="80"/>
      <c r="KAI31" s="80"/>
      <c r="KAJ31" s="80"/>
      <c r="KAK31" s="80"/>
      <c r="KAL31" s="80"/>
      <c r="KAM31" s="80"/>
      <c r="KAN31" s="80"/>
      <c r="KAO31" s="80"/>
      <c r="KAP31" s="80"/>
      <c r="KAQ31" s="80"/>
      <c r="KAR31" s="80"/>
      <c r="KAS31" s="80"/>
      <c r="KAT31" s="80"/>
      <c r="KAU31" s="80"/>
      <c r="KAV31" s="80"/>
      <c r="KAW31" s="80"/>
      <c r="KAX31" s="80"/>
      <c r="KAY31" s="80"/>
      <c r="KAZ31" s="80"/>
      <c r="KBA31" s="80"/>
      <c r="KBB31" s="80"/>
      <c r="KBC31" s="80"/>
      <c r="KBD31" s="80"/>
      <c r="KBE31" s="80"/>
      <c r="KBF31" s="80"/>
      <c r="KBG31" s="80"/>
      <c r="KBH31" s="80"/>
      <c r="KBI31" s="80"/>
      <c r="KBJ31" s="80"/>
      <c r="KBK31" s="80"/>
      <c r="KBL31" s="80"/>
      <c r="KBM31" s="80"/>
      <c r="KBN31" s="80"/>
      <c r="KBO31" s="80"/>
      <c r="KBP31" s="80"/>
      <c r="KBQ31" s="80"/>
      <c r="KBR31" s="80"/>
      <c r="KBS31" s="80"/>
      <c r="KBT31" s="80"/>
      <c r="KBU31" s="80"/>
      <c r="KBV31" s="80"/>
      <c r="KBW31" s="80"/>
      <c r="KBX31" s="80"/>
      <c r="KBY31" s="80"/>
      <c r="KBZ31" s="80"/>
      <c r="KCA31" s="80"/>
      <c r="KCB31" s="80"/>
      <c r="KCC31" s="80"/>
      <c r="KCD31" s="80"/>
      <c r="KCE31" s="80"/>
      <c r="KCF31" s="80"/>
      <c r="KCG31" s="80"/>
      <c r="KCH31" s="80"/>
      <c r="KCI31" s="80"/>
      <c r="KCJ31" s="80"/>
      <c r="KCK31" s="80"/>
      <c r="KCL31" s="80"/>
      <c r="KCM31" s="80"/>
      <c r="KCN31" s="80"/>
      <c r="KCO31" s="80"/>
      <c r="KCP31" s="80"/>
      <c r="KCQ31" s="80"/>
      <c r="KCR31" s="80"/>
      <c r="KCS31" s="80"/>
      <c r="KCT31" s="80"/>
      <c r="KCU31" s="80"/>
      <c r="KCV31" s="80"/>
      <c r="KCW31" s="80"/>
      <c r="KCX31" s="80"/>
      <c r="KCY31" s="80"/>
      <c r="KCZ31" s="80"/>
      <c r="KDA31" s="80"/>
      <c r="KDB31" s="80"/>
      <c r="KDC31" s="80"/>
      <c r="KDD31" s="80"/>
      <c r="KDE31" s="80"/>
      <c r="KDF31" s="80"/>
      <c r="KDG31" s="80"/>
      <c r="KDH31" s="80"/>
      <c r="KDI31" s="80"/>
      <c r="KDJ31" s="80"/>
      <c r="KDK31" s="80"/>
      <c r="KDL31" s="80"/>
      <c r="KDM31" s="80"/>
      <c r="KDN31" s="80"/>
      <c r="KDO31" s="80"/>
      <c r="KDP31" s="80"/>
      <c r="KDQ31" s="80"/>
      <c r="KDR31" s="80"/>
      <c r="KDS31" s="80"/>
      <c r="KDT31" s="80"/>
      <c r="KDU31" s="80"/>
      <c r="KDV31" s="80"/>
      <c r="KDW31" s="80"/>
      <c r="KDX31" s="80"/>
      <c r="KDY31" s="80"/>
      <c r="KDZ31" s="80"/>
      <c r="KEA31" s="80"/>
      <c r="KEB31" s="80"/>
      <c r="KEC31" s="80"/>
      <c r="KED31" s="80"/>
      <c r="KEE31" s="80"/>
      <c r="KEF31" s="80"/>
      <c r="KEG31" s="80"/>
      <c r="KEH31" s="80"/>
      <c r="KEI31" s="80"/>
      <c r="KEJ31" s="80"/>
      <c r="KEK31" s="80"/>
      <c r="KEL31" s="80"/>
      <c r="KEM31" s="80"/>
      <c r="KEN31" s="80"/>
      <c r="KEO31" s="80"/>
      <c r="KEP31" s="80"/>
      <c r="KEQ31" s="80"/>
      <c r="KER31" s="80"/>
      <c r="KES31" s="80"/>
      <c r="KET31" s="80"/>
      <c r="KEU31" s="80"/>
      <c r="KEV31" s="80"/>
      <c r="KEW31" s="80"/>
      <c r="KEX31" s="80"/>
      <c r="KEY31" s="80"/>
      <c r="KEZ31" s="80"/>
      <c r="KFA31" s="80"/>
      <c r="KFB31" s="80"/>
      <c r="KFC31" s="80"/>
      <c r="KFD31" s="80"/>
      <c r="KFE31" s="80"/>
      <c r="KFF31" s="80"/>
      <c r="KFG31" s="80"/>
      <c r="KFH31" s="80"/>
      <c r="KFI31" s="80"/>
      <c r="KFJ31" s="80"/>
      <c r="KFK31" s="80"/>
      <c r="KFL31" s="80"/>
      <c r="KFM31" s="80"/>
      <c r="KFN31" s="80"/>
      <c r="KFO31" s="80"/>
      <c r="KFP31" s="80"/>
      <c r="KFQ31" s="80"/>
      <c r="KFR31" s="80"/>
      <c r="KFS31" s="80"/>
      <c r="KFT31" s="80"/>
      <c r="KFU31" s="80"/>
      <c r="KFV31" s="80"/>
      <c r="KFW31" s="80"/>
      <c r="KFX31" s="80"/>
      <c r="KFY31" s="80"/>
      <c r="KFZ31" s="80"/>
      <c r="KGA31" s="80"/>
      <c r="KGB31" s="80"/>
      <c r="KGC31" s="80"/>
      <c r="KGD31" s="80"/>
      <c r="KGE31" s="80"/>
      <c r="KGF31" s="80"/>
      <c r="KGG31" s="80"/>
      <c r="KGH31" s="80"/>
      <c r="KGI31" s="80"/>
      <c r="KGJ31" s="80"/>
      <c r="KGK31" s="80"/>
      <c r="KGL31" s="80"/>
      <c r="KGM31" s="80"/>
      <c r="KGN31" s="80"/>
      <c r="KGO31" s="80"/>
      <c r="KGP31" s="80"/>
      <c r="KGQ31" s="80"/>
      <c r="KGR31" s="80"/>
      <c r="KGS31" s="80"/>
      <c r="KGT31" s="80"/>
      <c r="KGU31" s="80"/>
      <c r="KGV31" s="80"/>
      <c r="KGW31" s="80"/>
      <c r="KGX31" s="80"/>
      <c r="KGY31" s="80"/>
      <c r="KGZ31" s="80"/>
      <c r="KHA31" s="80"/>
      <c r="KHB31" s="80"/>
      <c r="KHC31" s="80"/>
      <c r="KHD31" s="80"/>
      <c r="KHE31" s="80"/>
      <c r="KHF31" s="80"/>
      <c r="KHG31" s="80"/>
      <c r="KHH31" s="80"/>
      <c r="KHI31" s="80"/>
      <c r="KHJ31" s="80"/>
      <c r="KHK31" s="80"/>
      <c r="KHL31" s="80"/>
      <c r="KHM31" s="80"/>
      <c r="KHN31" s="80"/>
      <c r="KHO31" s="80"/>
      <c r="KHP31" s="80"/>
      <c r="KHQ31" s="80"/>
      <c r="KHR31" s="80"/>
      <c r="KHS31" s="80"/>
      <c r="KHT31" s="80"/>
      <c r="KHU31" s="80"/>
      <c r="KHV31" s="80"/>
      <c r="KHW31" s="80"/>
      <c r="KHX31" s="80"/>
      <c r="KHY31" s="80"/>
      <c r="KHZ31" s="80"/>
      <c r="KIA31" s="80"/>
      <c r="KIB31" s="80"/>
      <c r="KIC31" s="80"/>
      <c r="KID31" s="80"/>
      <c r="KIE31" s="80"/>
      <c r="KIF31" s="80"/>
      <c r="KIG31" s="80"/>
      <c r="KIH31" s="80"/>
      <c r="KII31" s="80"/>
      <c r="KIJ31" s="80"/>
      <c r="KIK31" s="80"/>
      <c r="KIL31" s="80"/>
      <c r="KIM31" s="80"/>
      <c r="KIN31" s="80"/>
      <c r="KIO31" s="80"/>
      <c r="KIP31" s="80"/>
      <c r="KIQ31" s="80"/>
      <c r="KIR31" s="80"/>
      <c r="KIS31" s="80"/>
      <c r="KIT31" s="80"/>
      <c r="KIU31" s="80"/>
      <c r="KIV31" s="80"/>
      <c r="KIW31" s="80"/>
      <c r="KIX31" s="80"/>
      <c r="KIY31" s="80"/>
      <c r="KIZ31" s="80"/>
      <c r="KJA31" s="80"/>
      <c r="KJB31" s="80"/>
      <c r="KJC31" s="80"/>
      <c r="KJD31" s="80"/>
      <c r="KJE31" s="80"/>
      <c r="KJF31" s="80"/>
      <c r="KJG31" s="80"/>
      <c r="KJH31" s="80"/>
      <c r="KJI31" s="80"/>
      <c r="KJJ31" s="80"/>
      <c r="KJK31" s="80"/>
      <c r="KJL31" s="80"/>
      <c r="KJM31" s="80"/>
      <c r="KJN31" s="80"/>
      <c r="KJO31" s="80"/>
      <c r="KJP31" s="80"/>
      <c r="KJQ31" s="80"/>
      <c r="KJR31" s="80"/>
      <c r="KJS31" s="80"/>
      <c r="KJT31" s="80"/>
      <c r="KJU31" s="80"/>
      <c r="KJV31" s="80"/>
      <c r="KJW31" s="80"/>
      <c r="KJX31" s="80"/>
      <c r="KJY31" s="80"/>
      <c r="KJZ31" s="80"/>
      <c r="KKA31" s="80"/>
      <c r="KKB31" s="80"/>
      <c r="KKC31" s="80"/>
      <c r="KKD31" s="80"/>
      <c r="KKE31" s="80"/>
      <c r="KKF31" s="80"/>
      <c r="KKG31" s="80"/>
      <c r="KKH31" s="80"/>
      <c r="KKI31" s="80"/>
      <c r="KKJ31" s="80"/>
      <c r="KKK31" s="80"/>
      <c r="KKL31" s="80"/>
      <c r="KKM31" s="80"/>
      <c r="KKN31" s="80"/>
      <c r="KKO31" s="80"/>
      <c r="KKP31" s="80"/>
      <c r="KKQ31" s="80"/>
      <c r="KKR31" s="80"/>
      <c r="KKS31" s="80"/>
      <c r="KKT31" s="80"/>
      <c r="KKU31" s="80"/>
      <c r="KKV31" s="80"/>
      <c r="KKW31" s="80"/>
      <c r="KKX31" s="80"/>
      <c r="KKY31" s="80"/>
      <c r="KKZ31" s="80"/>
      <c r="KLA31" s="80"/>
      <c r="KLB31" s="80"/>
      <c r="KLC31" s="80"/>
      <c r="KLD31" s="80"/>
      <c r="KLE31" s="80"/>
      <c r="KLF31" s="80"/>
      <c r="KLG31" s="80"/>
      <c r="KLH31" s="80"/>
      <c r="KLI31" s="80"/>
      <c r="KLJ31" s="80"/>
      <c r="KLK31" s="80"/>
      <c r="KLL31" s="80"/>
      <c r="KLM31" s="80"/>
      <c r="KLN31" s="80"/>
      <c r="KLO31" s="80"/>
      <c r="KLP31" s="80"/>
      <c r="KLQ31" s="80"/>
      <c r="KLR31" s="80"/>
      <c r="KLS31" s="80"/>
      <c r="KLT31" s="80"/>
      <c r="KLU31" s="80"/>
      <c r="KLV31" s="80"/>
      <c r="KLW31" s="80"/>
      <c r="KLX31" s="80"/>
      <c r="KLY31" s="80"/>
      <c r="KLZ31" s="80"/>
      <c r="KMA31" s="80"/>
      <c r="KMB31" s="80"/>
      <c r="KMC31" s="80"/>
      <c r="KMD31" s="80"/>
      <c r="KME31" s="80"/>
      <c r="KMF31" s="80"/>
      <c r="KMG31" s="80"/>
      <c r="KMH31" s="80"/>
      <c r="KMI31" s="80"/>
      <c r="KMJ31" s="80"/>
      <c r="KMK31" s="80"/>
      <c r="KML31" s="80"/>
      <c r="KMM31" s="80"/>
      <c r="KMN31" s="80"/>
      <c r="KMO31" s="80"/>
      <c r="KMP31" s="80"/>
      <c r="KMQ31" s="80"/>
      <c r="KMR31" s="80"/>
      <c r="KMS31" s="80"/>
      <c r="KMT31" s="80"/>
      <c r="KMU31" s="80"/>
      <c r="KMV31" s="80"/>
      <c r="KMW31" s="80"/>
      <c r="KMX31" s="80"/>
      <c r="KMY31" s="80"/>
      <c r="KMZ31" s="80"/>
      <c r="KNA31" s="80"/>
      <c r="KNB31" s="80"/>
      <c r="KNC31" s="80"/>
      <c r="KND31" s="80"/>
      <c r="KNE31" s="80"/>
      <c r="KNF31" s="80"/>
      <c r="KNG31" s="80"/>
      <c r="KNH31" s="80"/>
      <c r="KNI31" s="80"/>
      <c r="KNJ31" s="80"/>
      <c r="KNK31" s="80"/>
      <c r="KNL31" s="80"/>
      <c r="KNM31" s="80"/>
      <c r="KNN31" s="80"/>
      <c r="KNO31" s="80"/>
      <c r="KNP31" s="80"/>
      <c r="KNQ31" s="80"/>
      <c r="KNR31" s="80"/>
      <c r="KNS31" s="80"/>
      <c r="KNT31" s="80"/>
      <c r="KNU31" s="80"/>
      <c r="KNV31" s="80"/>
      <c r="KNW31" s="80"/>
      <c r="KNX31" s="80"/>
      <c r="KNY31" s="80"/>
      <c r="KNZ31" s="80"/>
      <c r="KOA31" s="80"/>
      <c r="KOB31" s="80"/>
      <c r="KOC31" s="80"/>
      <c r="KOD31" s="80"/>
      <c r="KOE31" s="80"/>
      <c r="KOF31" s="80"/>
      <c r="KOG31" s="80"/>
      <c r="KOH31" s="80"/>
      <c r="KOI31" s="80"/>
      <c r="KOJ31" s="80"/>
      <c r="KOK31" s="80"/>
      <c r="KOL31" s="80"/>
      <c r="KOM31" s="80"/>
      <c r="KON31" s="80"/>
      <c r="KOO31" s="80"/>
      <c r="KOP31" s="80"/>
      <c r="KOQ31" s="80"/>
      <c r="KOR31" s="80"/>
      <c r="KOS31" s="80"/>
      <c r="KOT31" s="80"/>
      <c r="KOU31" s="80"/>
      <c r="KOV31" s="80"/>
      <c r="KOW31" s="80"/>
      <c r="KOX31" s="80"/>
      <c r="KOY31" s="80"/>
      <c r="KOZ31" s="80"/>
      <c r="KPA31" s="80"/>
      <c r="KPB31" s="80"/>
      <c r="KPC31" s="80"/>
      <c r="KPD31" s="80"/>
      <c r="KPE31" s="80"/>
      <c r="KPF31" s="80"/>
      <c r="KPG31" s="80"/>
      <c r="KPH31" s="80"/>
      <c r="KPI31" s="80"/>
      <c r="KPJ31" s="80"/>
      <c r="KPK31" s="80"/>
      <c r="KPL31" s="80"/>
      <c r="KPM31" s="80"/>
      <c r="KPN31" s="80"/>
      <c r="KPO31" s="80"/>
      <c r="KPP31" s="80"/>
      <c r="KPQ31" s="80"/>
      <c r="KPR31" s="80"/>
      <c r="KPS31" s="80"/>
      <c r="KPT31" s="80"/>
      <c r="KPU31" s="80"/>
      <c r="KPV31" s="80"/>
      <c r="KPW31" s="80"/>
      <c r="KPX31" s="80"/>
      <c r="KPY31" s="80"/>
      <c r="KPZ31" s="80"/>
      <c r="KQA31" s="80"/>
      <c r="KQB31" s="80"/>
      <c r="KQC31" s="80"/>
      <c r="KQD31" s="80"/>
      <c r="KQE31" s="80"/>
      <c r="KQF31" s="80"/>
      <c r="KQG31" s="80"/>
      <c r="KQH31" s="80"/>
      <c r="KQI31" s="80"/>
      <c r="KQJ31" s="80"/>
      <c r="KQK31" s="80"/>
      <c r="KQL31" s="80"/>
      <c r="KQM31" s="80"/>
      <c r="KQN31" s="80"/>
      <c r="KQO31" s="80"/>
      <c r="KQP31" s="80"/>
      <c r="KQQ31" s="80"/>
      <c r="KQR31" s="80"/>
      <c r="KQS31" s="80"/>
      <c r="KQT31" s="80"/>
      <c r="KQU31" s="80"/>
      <c r="KQV31" s="80"/>
      <c r="KQW31" s="80"/>
      <c r="KQX31" s="80"/>
      <c r="KQY31" s="80"/>
      <c r="KQZ31" s="80"/>
      <c r="KRA31" s="80"/>
      <c r="KRB31" s="80"/>
      <c r="KRC31" s="80"/>
      <c r="KRD31" s="80"/>
      <c r="KRE31" s="80"/>
      <c r="KRF31" s="80"/>
      <c r="KRG31" s="80"/>
      <c r="KRH31" s="80"/>
      <c r="KRI31" s="80"/>
      <c r="KRJ31" s="80"/>
      <c r="KRK31" s="80"/>
      <c r="KRL31" s="80"/>
      <c r="KRM31" s="80"/>
      <c r="KRN31" s="80"/>
      <c r="KRO31" s="80"/>
      <c r="KRP31" s="80"/>
      <c r="KRQ31" s="80"/>
      <c r="KRR31" s="80"/>
      <c r="KRS31" s="80"/>
      <c r="KRT31" s="80"/>
      <c r="KRU31" s="80"/>
      <c r="KRV31" s="80"/>
      <c r="KRW31" s="80"/>
      <c r="KRX31" s="80"/>
      <c r="KRY31" s="80"/>
      <c r="KRZ31" s="80"/>
      <c r="KSA31" s="80"/>
      <c r="KSB31" s="80"/>
      <c r="KSC31" s="80"/>
      <c r="KSD31" s="80"/>
      <c r="KSE31" s="80"/>
      <c r="KSF31" s="80"/>
      <c r="KSG31" s="80"/>
      <c r="KSH31" s="80"/>
      <c r="KSI31" s="80"/>
      <c r="KSJ31" s="80"/>
      <c r="KSK31" s="80"/>
      <c r="KSL31" s="80"/>
      <c r="KSM31" s="80"/>
      <c r="KSN31" s="80"/>
      <c r="KSO31" s="80"/>
      <c r="KSP31" s="80"/>
      <c r="KSQ31" s="80"/>
      <c r="KSR31" s="80"/>
      <c r="KSS31" s="80"/>
      <c r="KST31" s="80"/>
      <c r="KSU31" s="80"/>
      <c r="KSV31" s="80"/>
      <c r="KSW31" s="80"/>
      <c r="KSX31" s="80"/>
      <c r="KSY31" s="80"/>
      <c r="KSZ31" s="80"/>
      <c r="KTA31" s="80"/>
      <c r="KTB31" s="80"/>
      <c r="KTC31" s="80"/>
      <c r="KTD31" s="80"/>
      <c r="KTE31" s="80"/>
      <c r="KTF31" s="80"/>
      <c r="KTG31" s="80"/>
      <c r="KTH31" s="80"/>
      <c r="KTI31" s="80"/>
      <c r="KTJ31" s="80"/>
      <c r="KTK31" s="80"/>
      <c r="KTL31" s="80"/>
      <c r="KTM31" s="80"/>
      <c r="KTN31" s="80"/>
      <c r="KTO31" s="80"/>
      <c r="KTP31" s="80"/>
      <c r="KTQ31" s="80"/>
      <c r="KTR31" s="80"/>
      <c r="KTS31" s="80"/>
      <c r="KTT31" s="80"/>
      <c r="KTU31" s="80"/>
      <c r="KTV31" s="80"/>
      <c r="KTW31" s="80"/>
      <c r="KTX31" s="80"/>
      <c r="KTY31" s="80"/>
      <c r="KTZ31" s="80"/>
      <c r="KUA31" s="80"/>
      <c r="KUB31" s="80"/>
      <c r="KUC31" s="80"/>
      <c r="KUD31" s="80"/>
      <c r="KUE31" s="80"/>
      <c r="KUF31" s="80"/>
      <c r="KUG31" s="80"/>
      <c r="KUH31" s="80"/>
      <c r="KUI31" s="80"/>
      <c r="KUJ31" s="80"/>
      <c r="KUK31" s="80"/>
      <c r="KUL31" s="80"/>
      <c r="KUM31" s="80"/>
      <c r="KUN31" s="80"/>
      <c r="KUO31" s="80"/>
      <c r="KUP31" s="80"/>
      <c r="KUQ31" s="80"/>
      <c r="KUR31" s="80"/>
      <c r="KUS31" s="80"/>
      <c r="KUT31" s="80"/>
      <c r="KUU31" s="80"/>
      <c r="KUV31" s="80"/>
      <c r="KUW31" s="80"/>
      <c r="KUX31" s="80"/>
      <c r="KUY31" s="80"/>
      <c r="KUZ31" s="80"/>
      <c r="KVA31" s="80"/>
      <c r="KVB31" s="80"/>
      <c r="KVC31" s="80"/>
      <c r="KVD31" s="80"/>
      <c r="KVE31" s="80"/>
      <c r="KVF31" s="80"/>
      <c r="KVG31" s="80"/>
      <c r="KVH31" s="80"/>
      <c r="KVI31" s="80"/>
      <c r="KVJ31" s="80"/>
      <c r="KVK31" s="80"/>
      <c r="KVL31" s="80"/>
      <c r="KVM31" s="80"/>
      <c r="KVN31" s="80"/>
      <c r="KVO31" s="80"/>
      <c r="KVP31" s="80"/>
      <c r="KVQ31" s="80"/>
      <c r="KVR31" s="80"/>
      <c r="KVS31" s="80"/>
      <c r="KVT31" s="80"/>
      <c r="KVU31" s="80"/>
      <c r="KVV31" s="80"/>
      <c r="KVW31" s="80"/>
      <c r="KVX31" s="80"/>
      <c r="KVY31" s="80"/>
      <c r="KVZ31" s="80"/>
      <c r="KWA31" s="80"/>
      <c r="KWB31" s="80"/>
      <c r="KWC31" s="80"/>
      <c r="KWD31" s="80"/>
      <c r="KWE31" s="80"/>
      <c r="KWF31" s="80"/>
      <c r="KWG31" s="80"/>
      <c r="KWH31" s="80"/>
      <c r="KWI31" s="80"/>
      <c r="KWJ31" s="80"/>
      <c r="KWK31" s="80"/>
      <c r="KWL31" s="80"/>
      <c r="KWM31" s="80"/>
      <c r="KWN31" s="80"/>
      <c r="KWO31" s="80"/>
      <c r="KWP31" s="80"/>
      <c r="KWQ31" s="80"/>
      <c r="KWR31" s="80"/>
      <c r="KWS31" s="80"/>
      <c r="KWT31" s="80"/>
      <c r="KWU31" s="80"/>
      <c r="KWV31" s="80"/>
      <c r="KWW31" s="80"/>
      <c r="KWX31" s="80"/>
      <c r="KWY31" s="80"/>
      <c r="KWZ31" s="80"/>
      <c r="KXA31" s="80"/>
      <c r="KXB31" s="80"/>
      <c r="KXC31" s="80"/>
      <c r="KXD31" s="80"/>
      <c r="KXE31" s="80"/>
      <c r="KXF31" s="80"/>
      <c r="KXG31" s="80"/>
      <c r="KXH31" s="80"/>
      <c r="KXI31" s="80"/>
      <c r="KXJ31" s="80"/>
      <c r="KXK31" s="80"/>
      <c r="KXL31" s="80"/>
      <c r="KXM31" s="80"/>
      <c r="KXN31" s="80"/>
      <c r="KXO31" s="80"/>
      <c r="KXP31" s="80"/>
      <c r="KXQ31" s="80"/>
      <c r="KXR31" s="80"/>
      <c r="KXS31" s="80"/>
      <c r="KXT31" s="80"/>
      <c r="KXU31" s="80"/>
      <c r="KXV31" s="80"/>
      <c r="KXW31" s="80"/>
      <c r="KXX31" s="80"/>
      <c r="KXY31" s="80"/>
      <c r="KXZ31" s="80"/>
      <c r="KYA31" s="80"/>
      <c r="KYB31" s="80"/>
      <c r="KYC31" s="80"/>
      <c r="KYD31" s="80"/>
      <c r="KYE31" s="80"/>
      <c r="KYF31" s="80"/>
      <c r="KYG31" s="80"/>
      <c r="KYH31" s="80"/>
      <c r="KYI31" s="80"/>
      <c r="KYJ31" s="80"/>
      <c r="KYK31" s="80"/>
      <c r="KYL31" s="80"/>
      <c r="KYM31" s="80"/>
      <c r="KYN31" s="80"/>
      <c r="KYO31" s="80"/>
      <c r="KYP31" s="80"/>
      <c r="KYQ31" s="80"/>
      <c r="KYR31" s="80"/>
      <c r="KYS31" s="80"/>
      <c r="KYT31" s="80"/>
      <c r="KYU31" s="80"/>
      <c r="KYV31" s="80"/>
      <c r="KYW31" s="80"/>
      <c r="KYX31" s="80"/>
      <c r="KYY31" s="80"/>
      <c r="KYZ31" s="80"/>
      <c r="KZA31" s="80"/>
      <c r="KZB31" s="80"/>
      <c r="KZC31" s="80"/>
      <c r="KZD31" s="80"/>
      <c r="KZE31" s="80"/>
      <c r="KZF31" s="80"/>
      <c r="KZG31" s="80"/>
      <c r="KZH31" s="80"/>
      <c r="KZI31" s="80"/>
      <c r="KZJ31" s="80"/>
      <c r="KZK31" s="80"/>
      <c r="KZL31" s="80"/>
      <c r="KZM31" s="80"/>
      <c r="KZN31" s="80"/>
      <c r="KZO31" s="80"/>
      <c r="KZP31" s="80"/>
      <c r="KZQ31" s="80"/>
      <c r="KZR31" s="80"/>
      <c r="KZS31" s="80"/>
      <c r="KZT31" s="80"/>
      <c r="KZU31" s="80"/>
      <c r="KZV31" s="80"/>
      <c r="KZW31" s="80"/>
      <c r="KZX31" s="80"/>
      <c r="KZY31" s="80"/>
      <c r="KZZ31" s="80"/>
      <c r="LAA31" s="80"/>
      <c r="LAB31" s="80"/>
      <c r="LAC31" s="80"/>
      <c r="LAD31" s="80"/>
      <c r="LAE31" s="80"/>
      <c r="LAF31" s="80"/>
      <c r="LAG31" s="80"/>
      <c r="LAH31" s="80"/>
      <c r="LAI31" s="80"/>
      <c r="LAJ31" s="80"/>
      <c r="LAK31" s="80"/>
      <c r="LAL31" s="80"/>
      <c r="LAM31" s="80"/>
      <c r="LAN31" s="80"/>
      <c r="LAO31" s="80"/>
      <c r="LAP31" s="80"/>
      <c r="LAQ31" s="80"/>
      <c r="LAR31" s="80"/>
      <c r="LAS31" s="80"/>
      <c r="LAT31" s="80"/>
      <c r="LAU31" s="80"/>
      <c r="LAV31" s="80"/>
      <c r="LAW31" s="80"/>
      <c r="LAX31" s="80"/>
      <c r="LAY31" s="80"/>
      <c r="LAZ31" s="80"/>
      <c r="LBA31" s="80"/>
      <c r="LBB31" s="80"/>
      <c r="LBC31" s="80"/>
      <c r="LBD31" s="80"/>
      <c r="LBE31" s="80"/>
      <c r="LBF31" s="80"/>
      <c r="LBG31" s="80"/>
      <c r="LBH31" s="80"/>
      <c r="LBI31" s="80"/>
      <c r="LBJ31" s="80"/>
      <c r="LBK31" s="80"/>
      <c r="LBL31" s="80"/>
      <c r="LBM31" s="80"/>
      <c r="LBN31" s="80"/>
      <c r="LBO31" s="80"/>
      <c r="LBP31" s="80"/>
      <c r="LBQ31" s="80"/>
      <c r="LBR31" s="80"/>
      <c r="LBS31" s="80"/>
      <c r="LBT31" s="80"/>
      <c r="LBU31" s="80"/>
      <c r="LBV31" s="80"/>
      <c r="LBW31" s="80"/>
      <c r="LBX31" s="80"/>
      <c r="LBY31" s="80"/>
      <c r="LBZ31" s="80"/>
      <c r="LCA31" s="80"/>
      <c r="LCB31" s="80"/>
      <c r="LCC31" s="80"/>
      <c r="LCD31" s="80"/>
      <c r="LCE31" s="80"/>
      <c r="LCF31" s="80"/>
      <c r="LCG31" s="80"/>
      <c r="LCH31" s="80"/>
      <c r="LCI31" s="80"/>
      <c r="LCJ31" s="80"/>
      <c r="LCK31" s="80"/>
      <c r="LCL31" s="80"/>
      <c r="LCM31" s="80"/>
      <c r="LCN31" s="80"/>
      <c r="LCO31" s="80"/>
      <c r="LCP31" s="80"/>
      <c r="LCQ31" s="80"/>
      <c r="LCR31" s="80"/>
      <c r="LCS31" s="80"/>
      <c r="LCT31" s="80"/>
      <c r="LCU31" s="80"/>
      <c r="LCV31" s="80"/>
      <c r="LCW31" s="80"/>
      <c r="LCX31" s="80"/>
      <c r="LCY31" s="80"/>
      <c r="LCZ31" s="80"/>
      <c r="LDA31" s="80"/>
      <c r="LDB31" s="80"/>
      <c r="LDC31" s="80"/>
      <c r="LDD31" s="80"/>
      <c r="LDE31" s="80"/>
      <c r="LDF31" s="80"/>
      <c r="LDG31" s="80"/>
      <c r="LDH31" s="80"/>
      <c r="LDI31" s="80"/>
      <c r="LDJ31" s="80"/>
      <c r="LDK31" s="80"/>
      <c r="LDL31" s="80"/>
      <c r="LDM31" s="80"/>
      <c r="LDN31" s="80"/>
      <c r="LDO31" s="80"/>
      <c r="LDP31" s="80"/>
      <c r="LDQ31" s="80"/>
      <c r="LDR31" s="80"/>
      <c r="LDS31" s="80"/>
      <c r="LDT31" s="80"/>
      <c r="LDU31" s="80"/>
      <c r="LDV31" s="80"/>
      <c r="LDW31" s="80"/>
      <c r="LDX31" s="80"/>
      <c r="LDY31" s="80"/>
      <c r="LDZ31" s="80"/>
      <c r="LEA31" s="80"/>
      <c r="LEB31" s="80"/>
      <c r="LEC31" s="80"/>
      <c r="LED31" s="80"/>
      <c r="LEE31" s="80"/>
      <c r="LEF31" s="80"/>
      <c r="LEG31" s="80"/>
      <c r="LEH31" s="80"/>
      <c r="LEI31" s="80"/>
      <c r="LEJ31" s="80"/>
      <c r="LEK31" s="80"/>
      <c r="LEL31" s="80"/>
      <c r="LEM31" s="80"/>
      <c r="LEN31" s="80"/>
      <c r="LEO31" s="80"/>
      <c r="LEP31" s="80"/>
      <c r="LEQ31" s="80"/>
      <c r="LER31" s="80"/>
      <c r="LES31" s="80"/>
      <c r="LET31" s="80"/>
      <c r="LEU31" s="80"/>
      <c r="LEV31" s="80"/>
      <c r="LEW31" s="80"/>
      <c r="LEX31" s="80"/>
      <c r="LEY31" s="80"/>
      <c r="LEZ31" s="80"/>
      <c r="LFA31" s="80"/>
      <c r="LFB31" s="80"/>
      <c r="LFC31" s="80"/>
      <c r="LFD31" s="80"/>
      <c r="LFE31" s="80"/>
      <c r="LFF31" s="80"/>
      <c r="LFG31" s="80"/>
      <c r="LFH31" s="80"/>
      <c r="LFI31" s="80"/>
      <c r="LFJ31" s="80"/>
      <c r="LFK31" s="80"/>
      <c r="LFL31" s="80"/>
      <c r="LFM31" s="80"/>
      <c r="LFN31" s="80"/>
      <c r="LFO31" s="80"/>
      <c r="LFP31" s="80"/>
      <c r="LFQ31" s="80"/>
      <c r="LFR31" s="80"/>
      <c r="LFS31" s="80"/>
      <c r="LFT31" s="80"/>
      <c r="LFU31" s="80"/>
      <c r="LFV31" s="80"/>
      <c r="LFW31" s="80"/>
      <c r="LFX31" s="80"/>
      <c r="LFY31" s="80"/>
      <c r="LFZ31" s="80"/>
      <c r="LGA31" s="80"/>
      <c r="LGB31" s="80"/>
      <c r="LGC31" s="80"/>
      <c r="LGD31" s="80"/>
      <c r="LGE31" s="80"/>
      <c r="LGF31" s="80"/>
      <c r="LGG31" s="80"/>
      <c r="LGH31" s="80"/>
      <c r="LGI31" s="80"/>
      <c r="LGJ31" s="80"/>
      <c r="LGK31" s="80"/>
      <c r="LGL31" s="80"/>
      <c r="LGM31" s="80"/>
      <c r="LGN31" s="80"/>
      <c r="LGO31" s="80"/>
      <c r="LGP31" s="80"/>
      <c r="LGQ31" s="80"/>
      <c r="LGR31" s="80"/>
      <c r="LGS31" s="80"/>
      <c r="LGT31" s="80"/>
      <c r="LGU31" s="80"/>
      <c r="LGV31" s="80"/>
      <c r="LGW31" s="80"/>
      <c r="LGX31" s="80"/>
      <c r="LGY31" s="80"/>
      <c r="LGZ31" s="80"/>
      <c r="LHA31" s="80"/>
      <c r="LHB31" s="80"/>
      <c r="LHC31" s="80"/>
      <c r="LHD31" s="80"/>
      <c r="LHE31" s="80"/>
      <c r="LHF31" s="80"/>
      <c r="LHG31" s="80"/>
      <c r="LHH31" s="80"/>
      <c r="LHI31" s="80"/>
      <c r="LHJ31" s="80"/>
      <c r="LHK31" s="80"/>
      <c r="LHL31" s="80"/>
      <c r="LHM31" s="80"/>
      <c r="LHN31" s="80"/>
      <c r="LHO31" s="80"/>
      <c r="LHP31" s="80"/>
      <c r="LHQ31" s="80"/>
      <c r="LHR31" s="80"/>
      <c r="LHS31" s="80"/>
      <c r="LHT31" s="80"/>
      <c r="LHU31" s="80"/>
      <c r="LHV31" s="80"/>
      <c r="LHW31" s="80"/>
      <c r="LHX31" s="80"/>
      <c r="LHY31" s="80"/>
      <c r="LHZ31" s="80"/>
      <c r="LIA31" s="80"/>
      <c r="LIB31" s="80"/>
      <c r="LIC31" s="80"/>
      <c r="LID31" s="80"/>
      <c r="LIE31" s="80"/>
      <c r="LIF31" s="80"/>
      <c r="LIG31" s="80"/>
      <c r="LIH31" s="80"/>
      <c r="LII31" s="80"/>
      <c r="LIJ31" s="80"/>
      <c r="LIK31" s="80"/>
      <c r="LIL31" s="80"/>
      <c r="LIM31" s="80"/>
      <c r="LIN31" s="80"/>
      <c r="LIO31" s="80"/>
      <c r="LIP31" s="80"/>
      <c r="LIQ31" s="80"/>
      <c r="LIR31" s="80"/>
      <c r="LIS31" s="80"/>
      <c r="LIT31" s="80"/>
      <c r="LIU31" s="80"/>
      <c r="LIV31" s="80"/>
      <c r="LIW31" s="80"/>
      <c r="LIX31" s="80"/>
      <c r="LIY31" s="80"/>
      <c r="LIZ31" s="80"/>
      <c r="LJA31" s="80"/>
      <c r="LJB31" s="80"/>
      <c r="LJC31" s="80"/>
      <c r="LJD31" s="80"/>
      <c r="LJE31" s="80"/>
      <c r="LJF31" s="80"/>
      <c r="LJG31" s="80"/>
      <c r="LJH31" s="80"/>
      <c r="LJI31" s="80"/>
      <c r="LJJ31" s="80"/>
      <c r="LJK31" s="80"/>
      <c r="LJL31" s="80"/>
      <c r="LJM31" s="80"/>
      <c r="LJN31" s="80"/>
      <c r="LJO31" s="80"/>
      <c r="LJP31" s="80"/>
      <c r="LJQ31" s="80"/>
      <c r="LJR31" s="80"/>
      <c r="LJS31" s="80"/>
      <c r="LJT31" s="80"/>
      <c r="LJU31" s="80"/>
      <c r="LJV31" s="80"/>
      <c r="LJW31" s="80"/>
      <c r="LJX31" s="80"/>
      <c r="LJY31" s="80"/>
      <c r="LJZ31" s="80"/>
      <c r="LKA31" s="80"/>
      <c r="LKB31" s="80"/>
      <c r="LKC31" s="80"/>
      <c r="LKD31" s="80"/>
      <c r="LKE31" s="80"/>
      <c r="LKF31" s="80"/>
      <c r="LKG31" s="80"/>
      <c r="LKH31" s="80"/>
      <c r="LKI31" s="80"/>
      <c r="LKJ31" s="80"/>
      <c r="LKK31" s="80"/>
      <c r="LKL31" s="80"/>
      <c r="LKM31" s="80"/>
      <c r="LKN31" s="80"/>
      <c r="LKO31" s="80"/>
      <c r="LKP31" s="80"/>
      <c r="LKQ31" s="80"/>
      <c r="LKR31" s="80"/>
      <c r="LKS31" s="80"/>
      <c r="LKT31" s="80"/>
      <c r="LKU31" s="80"/>
      <c r="LKV31" s="80"/>
      <c r="LKW31" s="80"/>
      <c r="LKX31" s="80"/>
      <c r="LKY31" s="80"/>
      <c r="LKZ31" s="80"/>
      <c r="LLA31" s="80"/>
      <c r="LLB31" s="80"/>
      <c r="LLC31" s="80"/>
      <c r="LLD31" s="80"/>
      <c r="LLE31" s="80"/>
      <c r="LLF31" s="80"/>
      <c r="LLG31" s="80"/>
      <c r="LLH31" s="80"/>
      <c r="LLI31" s="80"/>
      <c r="LLJ31" s="80"/>
      <c r="LLK31" s="80"/>
      <c r="LLL31" s="80"/>
      <c r="LLM31" s="80"/>
      <c r="LLN31" s="80"/>
      <c r="LLO31" s="80"/>
      <c r="LLP31" s="80"/>
      <c r="LLQ31" s="80"/>
      <c r="LLR31" s="80"/>
      <c r="LLS31" s="80"/>
      <c r="LLT31" s="80"/>
      <c r="LLU31" s="80"/>
      <c r="LLV31" s="80"/>
      <c r="LLW31" s="80"/>
      <c r="LLX31" s="80"/>
      <c r="LLY31" s="80"/>
      <c r="LLZ31" s="80"/>
      <c r="LMA31" s="80"/>
      <c r="LMB31" s="80"/>
      <c r="LMC31" s="80"/>
      <c r="LMD31" s="80"/>
      <c r="LME31" s="80"/>
      <c r="LMF31" s="80"/>
      <c r="LMG31" s="80"/>
      <c r="LMH31" s="80"/>
      <c r="LMI31" s="80"/>
      <c r="LMJ31" s="80"/>
      <c r="LMK31" s="80"/>
      <c r="LML31" s="80"/>
      <c r="LMM31" s="80"/>
      <c r="LMN31" s="80"/>
      <c r="LMO31" s="80"/>
      <c r="LMP31" s="80"/>
      <c r="LMQ31" s="80"/>
      <c r="LMR31" s="80"/>
      <c r="LMS31" s="80"/>
      <c r="LMT31" s="80"/>
      <c r="LMU31" s="80"/>
      <c r="LMV31" s="80"/>
      <c r="LMW31" s="80"/>
      <c r="LMX31" s="80"/>
      <c r="LMY31" s="80"/>
      <c r="LMZ31" s="80"/>
      <c r="LNA31" s="80"/>
      <c r="LNB31" s="80"/>
      <c r="LNC31" s="80"/>
      <c r="LND31" s="80"/>
      <c r="LNE31" s="80"/>
      <c r="LNF31" s="80"/>
      <c r="LNG31" s="80"/>
      <c r="LNH31" s="80"/>
      <c r="LNI31" s="80"/>
      <c r="LNJ31" s="80"/>
      <c r="LNK31" s="80"/>
      <c r="LNL31" s="80"/>
      <c r="LNM31" s="80"/>
      <c r="LNN31" s="80"/>
      <c r="LNO31" s="80"/>
      <c r="LNP31" s="80"/>
      <c r="LNQ31" s="80"/>
      <c r="LNR31" s="80"/>
      <c r="LNS31" s="80"/>
      <c r="LNT31" s="80"/>
      <c r="LNU31" s="80"/>
      <c r="LNV31" s="80"/>
      <c r="LNW31" s="80"/>
      <c r="LNX31" s="80"/>
      <c r="LNY31" s="80"/>
      <c r="LNZ31" s="80"/>
      <c r="LOA31" s="80"/>
      <c r="LOB31" s="80"/>
      <c r="LOC31" s="80"/>
      <c r="LOD31" s="80"/>
      <c r="LOE31" s="80"/>
      <c r="LOF31" s="80"/>
      <c r="LOG31" s="80"/>
      <c r="LOH31" s="80"/>
      <c r="LOI31" s="80"/>
      <c r="LOJ31" s="80"/>
      <c r="LOK31" s="80"/>
      <c r="LOL31" s="80"/>
      <c r="LOM31" s="80"/>
      <c r="LON31" s="80"/>
      <c r="LOO31" s="80"/>
      <c r="LOP31" s="80"/>
      <c r="LOQ31" s="80"/>
      <c r="LOR31" s="80"/>
      <c r="LOS31" s="80"/>
      <c r="LOT31" s="80"/>
      <c r="LOU31" s="80"/>
      <c r="LOV31" s="80"/>
      <c r="LOW31" s="80"/>
      <c r="LOX31" s="80"/>
      <c r="LOY31" s="80"/>
      <c r="LOZ31" s="80"/>
      <c r="LPA31" s="80"/>
      <c r="LPB31" s="80"/>
      <c r="LPC31" s="80"/>
      <c r="LPD31" s="80"/>
      <c r="LPE31" s="80"/>
      <c r="LPF31" s="80"/>
      <c r="LPG31" s="80"/>
      <c r="LPH31" s="80"/>
      <c r="LPI31" s="80"/>
      <c r="LPJ31" s="80"/>
      <c r="LPK31" s="80"/>
      <c r="LPL31" s="80"/>
      <c r="LPM31" s="80"/>
      <c r="LPN31" s="80"/>
      <c r="LPO31" s="80"/>
      <c r="LPP31" s="80"/>
      <c r="LPQ31" s="80"/>
      <c r="LPR31" s="80"/>
      <c r="LPS31" s="80"/>
      <c r="LPT31" s="80"/>
      <c r="LPU31" s="80"/>
      <c r="LPV31" s="80"/>
      <c r="LPW31" s="80"/>
      <c r="LPX31" s="80"/>
      <c r="LPY31" s="80"/>
      <c r="LPZ31" s="80"/>
      <c r="LQA31" s="80"/>
      <c r="LQB31" s="80"/>
      <c r="LQC31" s="80"/>
      <c r="LQD31" s="80"/>
      <c r="LQE31" s="80"/>
      <c r="LQF31" s="80"/>
      <c r="LQG31" s="80"/>
      <c r="LQH31" s="80"/>
      <c r="LQI31" s="80"/>
      <c r="LQJ31" s="80"/>
      <c r="LQK31" s="80"/>
      <c r="LQL31" s="80"/>
      <c r="LQM31" s="80"/>
      <c r="LQN31" s="80"/>
      <c r="LQO31" s="80"/>
      <c r="LQP31" s="80"/>
      <c r="LQQ31" s="80"/>
      <c r="LQR31" s="80"/>
      <c r="LQS31" s="80"/>
      <c r="LQT31" s="80"/>
      <c r="LQU31" s="80"/>
      <c r="LQV31" s="80"/>
      <c r="LQW31" s="80"/>
      <c r="LQX31" s="80"/>
      <c r="LQY31" s="80"/>
      <c r="LQZ31" s="80"/>
      <c r="LRA31" s="80"/>
      <c r="LRB31" s="80"/>
      <c r="LRC31" s="80"/>
      <c r="LRD31" s="80"/>
      <c r="LRE31" s="80"/>
      <c r="LRF31" s="80"/>
      <c r="LRG31" s="80"/>
      <c r="LRH31" s="80"/>
      <c r="LRI31" s="80"/>
      <c r="LRJ31" s="80"/>
      <c r="LRK31" s="80"/>
      <c r="LRL31" s="80"/>
      <c r="LRM31" s="80"/>
      <c r="LRN31" s="80"/>
      <c r="LRO31" s="80"/>
      <c r="LRP31" s="80"/>
      <c r="LRQ31" s="80"/>
      <c r="LRR31" s="80"/>
      <c r="LRS31" s="80"/>
      <c r="LRT31" s="80"/>
      <c r="LRU31" s="80"/>
      <c r="LRV31" s="80"/>
      <c r="LRW31" s="80"/>
      <c r="LRX31" s="80"/>
      <c r="LRY31" s="80"/>
      <c r="LRZ31" s="80"/>
      <c r="LSA31" s="80"/>
      <c r="LSB31" s="80"/>
      <c r="LSC31" s="80"/>
      <c r="LSD31" s="80"/>
      <c r="LSE31" s="80"/>
      <c r="LSF31" s="80"/>
      <c r="LSG31" s="80"/>
      <c r="LSH31" s="80"/>
      <c r="LSI31" s="80"/>
      <c r="LSJ31" s="80"/>
      <c r="LSK31" s="80"/>
      <c r="LSL31" s="80"/>
      <c r="LSM31" s="80"/>
      <c r="LSN31" s="80"/>
      <c r="LSO31" s="80"/>
      <c r="LSP31" s="80"/>
      <c r="LSQ31" s="80"/>
      <c r="LSR31" s="80"/>
      <c r="LSS31" s="80"/>
      <c r="LST31" s="80"/>
      <c r="LSU31" s="80"/>
      <c r="LSV31" s="80"/>
      <c r="LSW31" s="80"/>
      <c r="LSX31" s="80"/>
      <c r="LSY31" s="80"/>
      <c r="LSZ31" s="80"/>
      <c r="LTA31" s="80"/>
      <c r="LTB31" s="80"/>
      <c r="LTC31" s="80"/>
      <c r="LTD31" s="80"/>
      <c r="LTE31" s="80"/>
      <c r="LTF31" s="80"/>
      <c r="LTG31" s="80"/>
      <c r="LTH31" s="80"/>
      <c r="LTI31" s="80"/>
      <c r="LTJ31" s="80"/>
      <c r="LTK31" s="80"/>
      <c r="LTL31" s="80"/>
      <c r="LTM31" s="80"/>
      <c r="LTN31" s="80"/>
      <c r="LTO31" s="80"/>
      <c r="LTP31" s="80"/>
      <c r="LTQ31" s="80"/>
      <c r="LTR31" s="80"/>
      <c r="LTS31" s="80"/>
      <c r="LTT31" s="80"/>
      <c r="LTU31" s="80"/>
      <c r="LTV31" s="80"/>
      <c r="LTW31" s="80"/>
      <c r="LTX31" s="80"/>
      <c r="LTY31" s="80"/>
      <c r="LTZ31" s="80"/>
      <c r="LUA31" s="80"/>
      <c r="LUB31" s="80"/>
      <c r="LUC31" s="80"/>
      <c r="LUD31" s="80"/>
      <c r="LUE31" s="80"/>
      <c r="LUF31" s="80"/>
      <c r="LUG31" s="80"/>
      <c r="LUH31" s="80"/>
      <c r="LUI31" s="80"/>
      <c r="LUJ31" s="80"/>
      <c r="LUK31" s="80"/>
      <c r="LUL31" s="80"/>
      <c r="LUM31" s="80"/>
      <c r="LUN31" s="80"/>
      <c r="LUO31" s="80"/>
      <c r="LUP31" s="80"/>
      <c r="LUQ31" s="80"/>
      <c r="LUR31" s="80"/>
      <c r="LUS31" s="80"/>
      <c r="LUT31" s="80"/>
      <c r="LUU31" s="80"/>
      <c r="LUV31" s="80"/>
      <c r="LUW31" s="80"/>
      <c r="LUX31" s="80"/>
      <c r="LUY31" s="80"/>
      <c r="LUZ31" s="80"/>
      <c r="LVA31" s="80"/>
      <c r="LVB31" s="80"/>
      <c r="LVC31" s="80"/>
      <c r="LVD31" s="80"/>
      <c r="LVE31" s="80"/>
      <c r="LVF31" s="80"/>
      <c r="LVG31" s="80"/>
      <c r="LVH31" s="80"/>
      <c r="LVI31" s="80"/>
      <c r="LVJ31" s="80"/>
      <c r="LVK31" s="80"/>
      <c r="LVL31" s="80"/>
      <c r="LVM31" s="80"/>
      <c r="LVN31" s="80"/>
      <c r="LVO31" s="80"/>
      <c r="LVP31" s="80"/>
      <c r="LVQ31" s="80"/>
      <c r="LVR31" s="80"/>
      <c r="LVS31" s="80"/>
      <c r="LVT31" s="80"/>
      <c r="LVU31" s="80"/>
      <c r="LVV31" s="80"/>
      <c r="LVW31" s="80"/>
      <c r="LVX31" s="80"/>
      <c r="LVY31" s="80"/>
      <c r="LVZ31" s="80"/>
      <c r="LWA31" s="80"/>
      <c r="LWB31" s="80"/>
      <c r="LWC31" s="80"/>
      <c r="LWD31" s="80"/>
      <c r="LWE31" s="80"/>
      <c r="LWF31" s="80"/>
      <c r="LWG31" s="80"/>
      <c r="LWH31" s="80"/>
      <c r="LWI31" s="80"/>
      <c r="LWJ31" s="80"/>
      <c r="LWK31" s="80"/>
      <c r="LWL31" s="80"/>
      <c r="LWM31" s="80"/>
      <c r="LWN31" s="80"/>
      <c r="LWO31" s="80"/>
      <c r="LWP31" s="80"/>
      <c r="LWQ31" s="80"/>
      <c r="LWR31" s="80"/>
      <c r="LWS31" s="80"/>
      <c r="LWT31" s="80"/>
      <c r="LWU31" s="80"/>
      <c r="LWV31" s="80"/>
      <c r="LWW31" s="80"/>
      <c r="LWX31" s="80"/>
      <c r="LWY31" s="80"/>
      <c r="LWZ31" s="80"/>
      <c r="LXA31" s="80"/>
      <c r="LXB31" s="80"/>
      <c r="LXC31" s="80"/>
      <c r="LXD31" s="80"/>
      <c r="LXE31" s="80"/>
      <c r="LXF31" s="80"/>
      <c r="LXG31" s="80"/>
      <c r="LXH31" s="80"/>
      <c r="LXI31" s="80"/>
      <c r="LXJ31" s="80"/>
      <c r="LXK31" s="80"/>
      <c r="LXL31" s="80"/>
      <c r="LXM31" s="80"/>
      <c r="LXN31" s="80"/>
      <c r="LXO31" s="80"/>
      <c r="LXP31" s="80"/>
      <c r="LXQ31" s="80"/>
      <c r="LXR31" s="80"/>
      <c r="LXS31" s="80"/>
      <c r="LXT31" s="80"/>
      <c r="LXU31" s="80"/>
      <c r="LXV31" s="80"/>
      <c r="LXW31" s="80"/>
      <c r="LXX31" s="80"/>
      <c r="LXY31" s="80"/>
      <c r="LXZ31" s="80"/>
      <c r="LYA31" s="80"/>
      <c r="LYB31" s="80"/>
      <c r="LYC31" s="80"/>
      <c r="LYD31" s="80"/>
      <c r="LYE31" s="80"/>
      <c r="LYF31" s="80"/>
      <c r="LYG31" s="80"/>
      <c r="LYH31" s="80"/>
      <c r="LYI31" s="80"/>
      <c r="LYJ31" s="80"/>
      <c r="LYK31" s="80"/>
      <c r="LYL31" s="80"/>
      <c r="LYM31" s="80"/>
      <c r="LYN31" s="80"/>
      <c r="LYO31" s="80"/>
      <c r="LYP31" s="80"/>
      <c r="LYQ31" s="80"/>
      <c r="LYR31" s="80"/>
      <c r="LYS31" s="80"/>
      <c r="LYT31" s="80"/>
      <c r="LYU31" s="80"/>
      <c r="LYV31" s="80"/>
      <c r="LYW31" s="80"/>
      <c r="LYX31" s="80"/>
      <c r="LYY31" s="80"/>
      <c r="LYZ31" s="80"/>
      <c r="LZA31" s="80"/>
      <c r="LZB31" s="80"/>
      <c r="LZC31" s="80"/>
      <c r="LZD31" s="80"/>
      <c r="LZE31" s="80"/>
      <c r="LZF31" s="80"/>
      <c r="LZG31" s="80"/>
      <c r="LZH31" s="80"/>
      <c r="LZI31" s="80"/>
      <c r="LZJ31" s="80"/>
      <c r="LZK31" s="80"/>
      <c r="LZL31" s="80"/>
      <c r="LZM31" s="80"/>
      <c r="LZN31" s="80"/>
      <c r="LZO31" s="80"/>
      <c r="LZP31" s="80"/>
      <c r="LZQ31" s="80"/>
      <c r="LZR31" s="80"/>
      <c r="LZS31" s="80"/>
      <c r="LZT31" s="80"/>
      <c r="LZU31" s="80"/>
      <c r="LZV31" s="80"/>
      <c r="LZW31" s="80"/>
      <c r="LZX31" s="80"/>
      <c r="LZY31" s="80"/>
      <c r="LZZ31" s="80"/>
      <c r="MAA31" s="80"/>
      <c r="MAB31" s="80"/>
      <c r="MAC31" s="80"/>
      <c r="MAD31" s="80"/>
      <c r="MAE31" s="80"/>
      <c r="MAF31" s="80"/>
      <c r="MAG31" s="80"/>
      <c r="MAH31" s="80"/>
      <c r="MAI31" s="80"/>
      <c r="MAJ31" s="80"/>
      <c r="MAK31" s="80"/>
      <c r="MAL31" s="80"/>
      <c r="MAM31" s="80"/>
      <c r="MAN31" s="80"/>
      <c r="MAO31" s="80"/>
      <c r="MAP31" s="80"/>
      <c r="MAQ31" s="80"/>
      <c r="MAR31" s="80"/>
      <c r="MAS31" s="80"/>
      <c r="MAT31" s="80"/>
      <c r="MAU31" s="80"/>
      <c r="MAV31" s="80"/>
      <c r="MAW31" s="80"/>
      <c r="MAX31" s="80"/>
      <c r="MAY31" s="80"/>
      <c r="MAZ31" s="80"/>
      <c r="MBA31" s="80"/>
      <c r="MBB31" s="80"/>
      <c r="MBC31" s="80"/>
      <c r="MBD31" s="80"/>
      <c r="MBE31" s="80"/>
      <c r="MBF31" s="80"/>
      <c r="MBG31" s="80"/>
      <c r="MBH31" s="80"/>
      <c r="MBI31" s="80"/>
      <c r="MBJ31" s="80"/>
      <c r="MBK31" s="80"/>
      <c r="MBL31" s="80"/>
      <c r="MBM31" s="80"/>
      <c r="MBN31" s="80"/>
      <c r="MBO31" s="80"/>
      <c r="MBP31" s="80"/>
      <c r="MBQ31" s="80"/>
      <c r="MBR31" s="80"/>
      <c r="MBS31" s="80"/>
      <c r="MBT31" s="80"/>
      <c r="MBU31" s="80"/>
      <c r="MBV31" s="80"/>
      <c r="MBW31" s="80"/>
      <c r="MBX31" s="80"/>
      <c r="MBY31" s="80"/>
      <c r="MBZ31" s="80"/>
      <c r="MCA31" s="80"/>
      <c r="MCB31" s="80"/>
      <c r="MCC31" s="80"/>
      <c r="MCD31" s="80"/>
      <c r="MCE31" s="80"/>
      <c r="MCF31" s="80"/>
      <c r="MCG31" s="80"/>
      <c r="MCH31" s="80"/>
      <c r="MCI31" s="80"/>
      <c r="MCJ31" s="80"/>
      <c r="MCK31" s="80"/>
      <c r="MCL31" s="80"/>
      <c r="MCM31" s="80"/>
      <c r="MCN31" s="80"/>
      <c r="MCO31" s="80"/>
      <c r="MCP31" s="80"/>
      <c r="MCQ31" s="80"/>
      <c r="MCR31" s="80"/>
      <c r="MCS31" s="80"/>
      <c r="MCT31" s="80"/>
      <c r="MCU31" s="80"/>
      <c r="MCV31" s="80"/>
      <c r="MCW31" s="80"/>
      <c r="MCX31" s="80"/>
      <c r="MCY31" s="80"/>
      <c r="MCZ31" s="80"/>
      <c r="MDA31" s="80"/>
      <c r="MDB31" s="80"/>
      <c r="MDC31" s="80"/>
      <c r="MDD31" s="80"/>
      <c r="MDE31" s="80"/>
      <c r="MDF31" s="80"/>
      <c r="MDG31" s="80"/>
      <c r="MDH31" s="80"/>
      <c r="MDI31" s="80"/>
      <c r="MDJ31" s="80"/>
      <c r="MDK31" s="80"/>
      <c r="MDL31" s="80"/>
      <c r="MDM31" s="80"/>
      <c r="MDN31" s="80"/>
      <c r="MDO31" s="80"/>
      <c r="MDP31" s="80"/>
      <c r="MDQ31" s="80"/>
      <c r="MDR31" s="80"/>
      <c r="MDS31" s="80"/>
      <c r="MDT31" s="80"/>
      <c r="MDU31" s="80"/>
      <c r="MDV31" s="80"/>
      <c r="MDW31" s="80"/>
      <c r="MDX31" s="80"/>
      <c r="MDY31" s="80"/>
      <c r="MDZ31" s="80"/>
      <c r="MEA31" s="80"/>
      <c r="MEB31" s="80"/>
      <c r="MEC31" s="80"/>
      <c r="MED31" s="80"/>
      <c r="MEE31" s="80"/>
      <c r="MEF31" s="80"/>
      <c r="MEG31" s="80"/>
      <c r="MEH31" s="80"/>
      <c r="MEI31" s="80"/>
      <c r="MEJ31" s="80"/>
      <c r="MEK31" s="80"/>
      <c r="MEL31" s="80"/>
      <c r="MEM31" s="80"/>
      <c r="MEN31" s="80"/>
      <c r="MEO31" s="80"/>
      <c r="MEP31" s="80"/>
      <c r="MEQ31" s="80"/>
      <c r="MER31" s="80"/>
      <c r="MES31" s="80"/>
      <c r="MET31" s="80"/>
      <c r="MEU31" s="80"/>
      <c r="MEV31" s="80"/>
      <c r="MEW31" s="80"/>
      <c r="MEX31" s="80"/>
      <c r="MEY31" s="80"/>
      <c r="MEZ31" s="80"/>
      <c r="MFA31" s="80"/>
      <c r="MFB31" s="80"/>
      <c r="MFC31" s="80"/>
      <c r="MFD31" s="80"/>
      <c r="MFE31" s="80"/>
      <c r="MFF31" s="80"/>
      <c r="MFG31" s="80"/>
      <c r="MFH31" s="80"/>
      <c r="MFI31" s="80"/>
      <c r="MFJ31" s="80"/>
      <c r="MFK31" s="80"/>
      <c r="MFL31" s="80"/>
      <c r="MFM31" s="80"/>
      <c r="MFN31" s="80"/>
      <c r="MFO31" s="80"/>
      <c r="MFP31" s="80"/>
      <c r="MFQ31" s="80"/>
      <c r="MFR31" s="80"/>
      <c r="MFS31" s="80"/>
      <c r="MFT31" s="80"/>
      <c r="MFU31" s="80"/>
      <c r="MFV31" s="80"/>
      <c r="MFW31" s="80"/>
      <c r="MFX31" s="80"/>
      <c r="MFY31" s="80"/>
      <c r="MFZ31" s="80"/>
      <c r="MGA31" s="80"/>
      <c r="MGB31" s="80"/>
      <c r="MGC31" s="80"/>
      <c r="MGD31" s="80"/>
      <c r="MGE31" s="80"/>
      <c r="MGF31" s="80"/>
      <c r="MGG31" s="80"/>
      <c r="MGH31" s="80"/>
      <c r="MGI31" s="80"/>
      <c r="MGJ31" s="80"/>
      <c r="MGK31" s="80"/>
      <c r="MGL31" s="80"/>
      <c r="MGM31" s="80"/>
      <c r="MGN31" s="80"/>
      <c r="MGO31" s="80"/>
      <c r="MGP31" s="80"/>
      <c r="MGQ31" s="80"/>
      <c r="MGR31" s="80"/>
      <c r="MGS31" s="80"/>
      <c r="MGT31" s="80"/>
      <c r="MGU31" s="80"/>
      <c r="MGV31" s="80"/>
      <c r="MGW31" s="80"/>
      <c r="MGX31" s="80"/>
      <c r="MGY31" s="80"/>
      <c r="MGZ31" s="80"/>
      <c r="MHA31" s="80"/>
      <c r="MHB31" s="80"/>
      <c r="MHC31" s="80"/>
      <c r="MHD31" s="80"/>
      <c r="MHE31" s="80"/>
      <c r="MHF31" s="80"/>
      <c r="MHG31" s="80"/>
      <c r="MHH31" s="80"/>
      <c r="MHI31" s="80"/>
      <c r="MHJ31" s="80"/>
      <c r="MHK31" s="80"/>
      <c r="MHL31" s="80"/>
      <c r="MHM31" s="80"/>
      <c r="MHN31" s="80"/>
      <c r="MHO31" s="80"/>
      <c r="MHP31" s="80"/>
      <c r="MHQ31" s="80"/>
      <c r="MHR31" s="80"/>
      <c r="MHS31" s="80"/>
      <c r="MHT31" s="80"/>
      <c r="MHU31" s="80"/>
      <c r="MHV31" s="80"/>
      <c r="MHW31" s="80"/>
      <c r="MHX31" s="80"/>
      <c r="MHY31" s="80"/>
      <c r="MHZ31" s="80"/>
      <c r="MIA31" s="80"/>
      <c r="MIB31" s="80"/>
      <c r="MIC31" s="80"/>
      <c r="MID31" s="80"/>
      <c r="MIE31" s="80"/>
      <c r="MIF31" s="80"/>
      <c r="MIG31" s="80"/>
      <c r="MIH31" s="80"/>
      <c r="MII31" s="80"/>
      <c r="MIJ31" s="80"/>
      <c r="MIK31" s="80"/>
      <c r="MIL31" s="80"/>
      <c r="MIM31" s="80"/>
      <c r="MIN31" s="80"/>
      <c r="MIO31" s="80"/>
      <c r="MIP31" s="80"/>
      <c r="MIQ31" s="80"/>
      <c r="MIR31" s="80"/>
      <c r="MIS31" s="80"/>
      <c r="MIT31" s="80"/>
      <c r="MIU31" s="80"/>
      <c r="MIV31" s="80"/>
      <c r="MIW31" s="80"/>
      <c r="MIX31" s="80"/>
      <c r="MIY31" s="80"/>
      <c r="MIZ31" s="80"/>
      <c r="MJA31" s="80"/>
      <c r="MJB31" s="80"/>
      <c r="MJC31" s="80"/>
      <c r="MJD31" s="80"/>
      <c r="MJE31" s="80"/>
      <c r="MJF31" s="80"/>
      <c r="MJG31" s="80"/>
      <c r="MJH31" s="80"/>
      <c r="MJI31" s="80"/>
      <c r="MJJ31" s="80"/>
      <c r="MJK31" s="80"/>
      <c r="MJL31" s="80"/>
      <c r="MJM31" s="80"/>
      <c r="MJN31" s="80"/>
      <c r="MJO31" s="80"/>
      <c r="MJP31" s="80"/>
      <c r="MJQ31" s="80"/>
      <c r="MJR31" s="80"/>
      <c r="MJS31" s="80"/>
      <c r="MJT31" s="80"/>
      <c r="MJU31" s="80"/>
      <c r="MJV31" s="80"/>
      <c r="MJW31" s="80"/>
      <c r="MJX31" s="80"/>
      <c r="MJY31" s="80"/>
      <c r="MJZ31" s="80"/>
      <c r="MKA31" s="80"/>
      <c r="MKB31" s="80"/>
      <c r="MKC31" s="80"/>
      <c r="MKD31" s="80"/>
      <c r="MKE31" s="80"/>
      <c r="MKF31" s="80"/>
      <c r="MKG31" s="80"/>
      <c r="MKH31" s="80"/>
      <c r="MKI31" s="80"/>
      <c r="MKJ31" s="80"/>
      <c r="MKK31" s="80"/>
      <c r="MKL31" s="80"/>
      <c r="MKM31" s="80"/>
      <c r="MKN31" s="80"/>
      <c r="MKO31" s="80"/>
      <c r="MKP31" s="80"/>
      <c r="MKQ31" s="80"/>
      <c r="MKR31" s="80"/>
      <c r="MKS31" s="80"/>
      <c r="MKT31" s="80"/>
      <c r="MKU31" s="80"/>
      <c r="MKV31" s="80"/>
      <c r="MKW31" s="80"/>
      <c r="MKX31" s="80"/>
      <c r="MKY31" s="80"/>
      <c r="MKZ31" s="80"/>
      <c r="MLA31" s="80"/>
      <c r="MLB31" s="80"/>
      <c r="MLC31" s="80"/>
      <c r="MLD31" s="80"/>
      <c r="MLE31" s="80"/>
      <c r="MLF31" s="80"/>
      <c r="MLG31" s="80"/>
      <c r="MLH31" s="80"/>
      <c r="MLI31" s="80"/>
      <c r="MLJ31" s="80"/>
      <c r="MLK31" s="80"/>
      <c r="MLL31" s="80"/>
      <c r="MLM31" s="80"/>
      <c r="MLN31" s="80"/>
      <c r="MLO31" s="80"/>
      <c r="MLP31" s="80"/>
      <c r="MLQ31" s="80"/>
      <c r="MLR31" s="80"/>
      <c r="MLS31" s="80"/>
      <c r="MLT31" s="80"/>
      <c r="MLU31" s="80"/>
      <c r="MLV31" s="80"/>
      <c r="MLW31" s="80"/>
      <c r="MLX31" s="80"/>
      <c r="MLY31" s="80"/>
      <c r="MLZ31" s="80"/>
      <c r="MMA31" s="80"/>
      <c r="MMB31" s="80"/>
      <c r="MMC31" s="80"/>
      <c r="MMD31" s="80"/>
      <c r="MME31" s="80"/>
      <c r="MMF31" s="80"/>
      <c r="MMG31" s="80"/>
      <c r="MMH31" s="80"/>
      <c r="MMI31" s="80"/>
      <c r="MMJ31" s="80"/>
      <c r="MMK31" s="80"/>
      <c r="MML31" s="80"/>
      <c r="MMM31" s="80"/>
      <c r="MMN31" s="80"/>
      <c r="MMO31" s="80"/>
      <c r="MMP31" s="80"/>
      <c r="MMQ31" s="80"/>
      <c r="MMR31" s="80"/>
      <c r="MMS31" s="80"/>
      <c r="MMT31" s="80"/>
      <c r="MMU31" s="80"/>
      <c r="MMV31" s="80"/>
      <c r="MMW31" s="80"/>
      <c r="MMX31" s="80"/>
      <c r="MMY31" s="80"/>
      <c r="MMZ31" s="80"/>
      <c r="MNA31" s="80"/>
      <c r="MNB31" s="80"/>
      <c r="MNC31" s="80"/>
      <c r="MND31" s="80"/>
      <c r="MNE31" s="80"/>
      <c r="MNF31" s="80"/>
      <c r="MNG31" s="80"/>
      <c r="MNH31" s="80"/>
      <c r="MNI31" s="80"/>
      <c r="MNJ31" s="80"/>
      <c r="MNK31" s="80"/>
      <c r="MNL31" s="80"/>
      <c r="MNM31" s="80"/>
      <c r="MNN31" s="80"/>
      <c r="MNO31" s="80"/>
      <c r="MNP31" s="80"/>
      <c r="MNQ31" s="80"/>
      <c r="MNR31" s="80"/>
      <c r="MNS31" s="80"/>
      <c r="MNT31" s="80"/>
      <c r="MNU31" s="80"/>
      <c r="MNV31" s="80"/>
      <c r="MNW31" s="80"/>
      <c r="MNX31" s="80"/>
      <c r="MNY31" s="80"/>
      <c r="MNZ31" s="80"/>
      <c r="MOA31" s="80"/>
      <c r="MOB31" s="80"/>
      <c r="MOC31" s="80"/>
      <c r="MOD31" s="80"/>
      <c r="MOE31" s="80"/>
      <c r="MOF31" s="80"/>
      <c r="MOG31" s="80"/>
      <c r="MOH31" s="80"/>
      <c r="MOI31" s="80"/>
      <c r="MOJ31" s="80"/>
      <c r="MOK31" s="80"/>
      <c r="MOL31" s="80"/>
      <c r="MOM31" s="80"/>
      <c r="MON31" s="80"/>
      <c r="MOO31" s="80"/>
      <c r="MOP31" s="80"/>
      <c r="MOQ31" s="80"/>
      <c r="MOR31" s="80"/>
      <c r="MOS31" s="80"/>
      <c r="MOT31" s="80"/>
      <c r="MOU31" s="80"/>
      <c r="MOV31" s="80"/>
      <c r="MOW31" s="80"/>
      <c r="MOX31" s="80"/>
      <c r="MOY31" s="80"/>
      <c r="MOZ31" s="80"/>
      <c r="MPA31" s="80"/>
      <c r="MPB31" s="80"/>
      <c r="MPC31" s="80"/>
      <c r="MPD31" s="80"/>
      <c r="MPE31" s="80"/>
      <c r="MPF31" s="80"/>
      <c r="MPG31" s="80"/>
      <c r="MPH31" s="80"/>
      <c r="MPI31" s="80"/>
      <c r="MPJ31" s="80"/>
      <c r="MPK31" s="80"/>
      <c r="MPL31" s="80"/>
      <c r="MPM31" s="80"/>
      <c r="MPN31" s="80"/>
      <c r="MPO31" s="80"/>
      <c r="MPP31" s="80"/>
      <c r="MPQ31" s="80"/>
      <c r="MPR31" s="80"/>
      <c r="MPS31" s="80"/>
      <c r="MPT31" s="80"/>
      <c r="MPU31" s="80"/>
      <c r="MPV31" s="80"/>
      <c r="MPW31" s="80"/>
      <c r="MPX31" s="80"/>
      <c r="MPY31" s="80"/>
      <c r="MPZ31" s="80"/>
      <c r="MQA31" s="80"/>
      <c r="MQB31" s="80"/>
      <c r="MQC31" s="80"/>
      <c r="MQD31" s="80"/>
      <c r="MQE31" s="80"/>
      <c r="MQF31" s="80"/>
      <c r="MQG31" s="80"/>
      <c r="MQH31" s="80"/>
      <c r="MQI31" s="80"/>
      <c r="MQJ31" s="80"/>
      <c r="MQK31" s="80"/>
      <c r="MQL31" s="80"/>
      <c r="MQM31" s="80"/>
      <c r="MQN31" s="80"/>
      <c r="MQO31" s="80"/>
      <c r="MQP31" s="80"/>
      <c r="MQQ31" s="80"/>
      <c r="MQR31" s="80"/>
      <c r="MQS31" s="80"/>
      <c r="MQT31" s="80"/>
      <c r="MQU31" s="80"/>
      <c r="MQV31" s="80"/>
      <c r="MQW31" s="80"/>
      <c r="MQX31" s="80"/>
      <c r="MQY31" s="80"/>
      <c r="MQZ31" s="80"/>
      <c r="MRA31" s="80"/>
      <c r="MRB31" s="80"/>
      <c r="MRC31" s="80"/>
      <c r="MRD31" s="80"/>
      <c r="MRE31" s="80"/>
      <c r="MRF31" s="80"/>
      <c r="MRG31" s="80"/>
      <c r="MRH31" s="80"/>
      <c r="MRI31" s="80"/>
      <c r="MRJ31" s="80"/>
      <c r="MRK31" s="80"/>
      <c r="MRL31" s="80"/>
      <c r="MRM31" s="80"/>
      <c r="MRN31" s="80"/>
      <c r="MRO31" s="80"/>
      <c r="MRP31" s="80"/>
      <c r="MRQ31" s="80"/>
      <c r="MRR31" s="80"/>
      <c r="MRS31" s="80"/>
      <c r="MRT31" s="80"/>
      <c r="MRU31" s="80"/>
      <c r="MRV31" s="80"/>
      <c r="MRW31" s="80"/>
      <c r="MRX31" s="80"/>
      <c r="MRY31" s="80"/>
      <c r="MRZ31" s="80"/>
      <c r="MSA31" s="80"/>
      <c r="MSB31" s="80"/>
      <c r="MSC31" s="80"/>
      <c r="MSD31" s="80"/>
      <c r="MSE31" s="80"/>
      <c r="MSF31" s="80"/>
      <c r="MSG31" s="80"/>
      <c r="MSH31" s="80"/>
      <c r="MSI31" s="80"/>
      <c r="MSJ31" s="80"/>
      <c r="MSK31" s="80"/>
      <c r="MSL31" s="80"/>
      <c r="MSM31" s="80"/>
      <c r="MSN31" s="80"/>
      <c r="MSO31" s="80"/>
      <c r="MSP31" s="80"/>
      <c r="MSQ31" s="80"/>
      <c r="MSR31" s="80"/>
      <c r="MSS31" s="80"/>
      <c r="MST31" s="80"/>
      <c r="MSU31" s="80"/>
      <c r="MSV31" s="80"/>
      <c r="MSW31" s="80"/>
      <c r="MSX31" s="80"/>
      <c r="MSY31" s="80"/>
      <c r="MSZ31" s="80"/>
      <c r="MTA31" s="80"/>
      <c r="MTB31" s="80"/>
      <c r="MTC31" s="80"/>
      <c r="MTD31" s="80"/>
      <c r="MTE31" s="80"/>
      <c r="MTF31" s="80"/>
      <c r="MTG31" s="80"/>
      <c r="MTH31" s="80"/>
      <c r="MTI31" s="80"/>
      <c r="MTJ31" s="80"/>
      <c r="MTK31" s="80"/>
      <c r="MTL31" s="80"/>
      <c r="MTM31" s="80"/>
      <c r="MTN31" s="80"/>
      <c r="MTO31" s="80"/>
      <c r="MTP31" s="80"/>
      <c r="MTQ31" s="80"/>
      <c r="MTR31" s="80"/>
      <c r="MTS31" s="80"/>
      <c r="MTT31" s="80"/>
      <c r="MTU31" s="80"/>
      <c r="MTV31" s="80"/>
      <c r="MTW31" s="80"/>
      <c r="MTX31" s="80"/>
      <c r="MTY31" s="80"/>
      <c r="MTZ31" s="80"/>
      <c r="MUA31" s="80"/>
      <c r="MUB31" s="80"/>
      <c r="MUC31" s="80"/>
      <c r="MUD31" s="80"/>
      <c r="MUE31" s="80"/>
      <c r="MUF31" s="80"/>
      <c r="MUG31" s="80"/>
      <c r="MUH31" s="80"/>
      <c r="MUI31" s="80"/>
      <c r="MUJ31" s="80"/>
      <c r="MUK31" s="80"/>
      <c r="MUL31" s="80"/>
      <c r="MUM31" s="80"/>
      <c r="MUN31" s="80"/>
      <c r="MUO31" s="80"/>
      <c r="MUP31" s="80"/>
      <c r="MUQ31" s="80"/>
      <c r="MUR31" s="80"/>
      <c r="MUS31" s="80"/>
      <c r="MUT31" s="80"/>
      <c r="MUU31" s="80"/>
      <c r="MUV31" s="80"/>
      <c r="MUW31" s="80"/>
      <c r="MUX31" s="80"/>
      <c r="MUY31" s="80"/>
      <c r="MUZ31" s="80"/>
      <c r="MVA31" s="80"/>
      <c r="MVB31" s="80"/>
      <c r="MVC31" s="80"/>
      <c r="MVD31" s="80"/>
      <c r="MVE31" s="80"/>
      <c r="MVF31" s="80"/>
      <c r="MVG31" s="80"/>
      <c r="MVH31" s="80"/>
      <c r="MVI31" s="80"/>
      <c r="MVJ31" s="80"/>
      <c r="MVK31" s="80"/>
      <c r="MVL31" s="80"/>
      <c r="MVM31" s="80"/>
      <c r="MVN31" s="80"/>
      <c r="MVO31" s="80"/>
      <c r="MVP31" s="80"/>
      <c r="MVQ31" s="80"/>
      <c r="MVR31" s="80"/>
      <c r="MVS31" s="80"/>
      <c r="MVT31" s="80"/>
      <c r="MVU31" s="80"/>
      <c r="MVV31" s="80"/>
      <c r="MVW31" s="80"/>
      <c r="MVX31" s="80"/>
      <c r="MVY31" s="80"/>
      <c r="MVZ31" s="80"/>
      <c r="MWA31" s="80"/>
      <c r="MWB31" s="80"/>
      <c r="MWC31" s="80"/>
      <c r="MWD31" s="80"/>
      <c r="MWE31" s="80"/>
      <c r="MWF31" s="80"/>
      <c r="MWG31" s="80"/>
      <c r="MWH31" s="80"/>
      <c r="MWI31" s="80"/>
      <c r="MWJ31" s="80"/>
      <c r="MWK31" s="80"/>
      <c r="MWL31" s="80"/>
      <c r="MWM31" s="80"/>
      <c r="MWN31" s="80"/>
      <c r="MWO31" s="80"/>
      <c r="MWP31" s="80"/>
      <c r="MWQ31" s="80"/>
      <c r="MWR31" s="80"/>
      <c r="MWS31" s="80"/>
      <c r="MWT31" s="80"/>
      <c r="MWU31" s="80"/>
      <c r="MWV31" s="80"/>
      <c r="MWW31" s="80"/>
      <c r="MWX31" s="80"/>
      <c r="MWY31" s="80"/>
      <c r="MWZ31" s="80"/>
      <c r="MXA31" s="80"/>
      <c r="MXB31" s="80"/>
      <c r="MXC31" s="80"/>
      <c r="MXD31" s="80"/>
      <c r="MXE31" s="80"/>
      <c r="MXF31" s="80"/>
      <c r="MXG31" s="80"/>
      <c r="MXH31" s="80"/>
      <c r="MXI31" s="80"/>
      <c r="MXJ31" s="80"/>
      <c r="MXK31" s="80"/>
      <c r="MXL31" s="80"/>
      <c r="MXM31" s="80"/>
      <c r="MXN31" s="80"/>
      <c r="MXO31" s="80"/>
      <c r="MXP31" s="80"/>
      <c r="MXQ31" s="80"/>
      <c r="MXR31" s="80"/>
      <c r="MXS31" s="80"/>
      <c r="MXT31" s="80"/>
      <c r="MXU31" s="80"/>
      <c r="MXV31" s="80"/>
      <c r="MXW31" s="80"/>
      <c r="MXX31" s="80"/>
      <c r="MXY31" s="80"/>
      <c r="MXZ31" s="80"/>
      <c r="MYA31" s="80"/>
      <c r="MYB31" s="80"/>
      <c r="MYC31" s="80"/>
      <c r="MYD31" s="80"/>
      <c r="MYE31" s="80"/>
      <c r="MYF31" s="80"/>
      <c r="MYG31" s="80"/>
      <c r="MYH31" s="80"/>
      <c r="MYI31" s="80"/>
      <c r="MYJ31" s="80"/>
      <c r="MYK31" s="80"/>
      <c r="MYL31" s="80"/>
      <c r="MYM31" s="80"/>
      <c r="MYN31" s="80"/>
      <c r="MYO31" s="80"/>
      <c r="MYP31" s="80"/>
      <c r="MYQ31" s="80"/>
      <c r="MYR31" s="80"/>
      <c r="MYS31" s="80"/>
      <c r="MYT31" s="80"/>
      <c r="MYU31" s="80"/>
      <c r="MYV31" s="80"/>
      <c r="MYW31" s="80"/>
      <c r="MYX31" s="80"/>
      <c r="MYY31" s="80"/>
      <c r="MYZ31" s="80"/>
      <c r="MZA31" s="80"/>
      <c r="MZB31" s="80"/>
      <c r="MZC31" s="80"/>
      <c r="MZD31" s="80"/>
      <c r="MZE31" s="80"/>
      <c r="MZF31" s="80"/>
      <c r="MZG31" s="80"/>
      <c r="MZH31" s="80"/>
      <c r="MZI31" s="80"/>
      <c r="MZJ31" s="80"/>
      <c r="MZK31" s="80"/>
      <c r="MZL31" s="80"/>
      <c r="MZM31" s="80"/>
      <c r="MZN31" s="80"/>
      <c r="MZO31" s="80"/>
      <c r="MZP31" s="80"/>
      <c r="MZQ31" s="80"/>
      <c r="MZR31" s="80"/>
      <c r="MZS31" s="80"/>
      <c r="MZT31" s="80"/>
      <c r="MZU31" s="80"/>
      <c r="MZV31" s="80"/>
      <c r="MZW31" s="80"/>
      <c r="MZX31" s="80"/>
      <c r="MZY31" s="80"/>
      <c r="MZZ31" s="80"/>
      <c r="NAA31" s="80"/>
      <c r="NAB31" s="80"/>
      <c r="NAC31" s="80"/>
      <c r="NAD31" s="80"/>
      <c r="NAE31" s="80"/>
      <c r="NAF31" s="80"/>
      <c r="NAG31" s="80"/>
      <c r="NAH31" s="80"/>
      <c r="NAI31" s="80"/>
      <c r="NAJ31" s="80"/>
      <c r="NAK31" s="80"/>
      <c r="NAL31" s="80"/>
      <c r="NAM31" s="80"/>
      <c r="NAN31" s="80"/>
      <c r="NAO31" s="80"/>
      <c r="NAP31" s="80"/>
      <c r="NAQ31" s="80"/>
      <c r="NAR31" s="80"/>
      <c r="NAS31" s="80"/>
      <c r="NAT31" s="80"/>
      <c r="NAU31" s="80"/>
      <c r="NAV31" s="80"/>
      <c r="NAW31" s="80"/>
      <c r="NAX31" s="80"/>
      <c r="NAY31" s="80"/>
      <c r="NAZ31" s="80"/>
      <c r="NBA31" s="80"/>
      <c r="NBB31" s="80"/>
      <c r="NBC31" s="80"/>
      <c r="NBD31" s="80"/>
      <c r="NBE31" s="80"/>
      <c r="NBF31" s="80"/>
      <c r="NBG31" s="80"/>
      <c r="NBH31" s="80"/>
      <c r="NBI31" s="80"/>
      <c r="NBJ31" s="80"/>
      <c r="NBK31" s="80"/>
      <c r="NBL31" s="80"/>
      <c r="NBM31" s="80"/>
      <c r="NBN31" s="80"/>
      <c r="NBO31" s="80"/>
      <c r="NBP31" s="80"/>
      <c r="NBQ31" s="80"/>
      <c r="NBR31" s="80"/>
      <c r="NBS31" s="80"/>
      <c r="NBT31" s="80"/>
      <c r="NBU31" s="80"/>
      <c r="NBV31" s="80"/>
      <c r="NBW31" s="80"/>
      <c r="NBX31" s="80"/>
      <c r="NBY31" s="80"/>
      <c r="NBZ31" s="80"/>
      <c r="NCA31" s="80"/>
      <c r="NCB31" s="80"/>
      <c r="NCC31" s="80"/>
      <c r="NCD31" s="80"/>
      <c r="NCE31" s="80"/>
      <c r="NCF31" s="80"/>
      <c r="NCG31" s="80"/>
      <c r="NCH31" s="80"/>
      <c r="NCI31" s="80"/>
      <c r="NCJ31" s="80"/>
      <c r="NCK31" s="80"/>
      <c r="NCL31" s="80"/>
      <c r="NCM31" s="80"/>
      <c r="NCN31" s="80"/>
      <c r="NCO31" s="80"/>
      <c r="NCP31" s="80"/>
      <c r="NCQ31" s="80"/>
      <c r="NCR31" s="80"/>
      <c r="NCS31" s="80"/>
      <c r="NCT31" s="80"/>
      <c r="NCU31" s="80"/>
      <c r="NCV31" s="80"/>
      <c r="NCW31" s="80"/>
      <c r="NCX31" s="80"/>
      <c r="NCY31" s="80"/>
      <c r="NCZ31" s="80"/>
      <c r="NDA31" s="80"/>
      <c r="NDB31" s="80"/>
      <c r="NDC31" s="80"/>
      <c r="NDD31" s="80"/>
      <c r="NDE31" s="80"/>
      <c r="NDF31" s="80"/>
      <c r="NDG31" s="80"/>
      <c r="NDH31" s="80"/>
      <c r="NDI31" s="80"/>
      <c r="NDJ31" s="80"/>
      <c r="NDK31" s="80"/>
      <c r="NDL31" s="80"/>
      <c r="NDM31" s="80"/>
      <c r="NDN31" s="80"/>
      <c r="NDO31" s="80"/>
      <c r="NDP31" s="80"/>
      <c r="NDQ31" s="80"/>
      <c r="NDR31" s="80"/>
      <c r="NDS31" s="80"/>
      <c r="NDT31" s="80"/>
      <c r="NDU31" s="80"/>
      <c r="NDV31" s="80"/>
      <c r="NDW31" s="80"/>
      <c r="NDX31" s="80"/>
      <c r="NDY31" s="80"/>
      <c r="NDZ31" s="80"/>
      <c r="NEA31" s="80"/>
      <c r="NEB31" s="80"/>
      <c r="NEC31" s="80"/>
      <c r="NED31" s="80"/>
      <c r="NEE31" s="80"/>
      <c r="NEF31" s="80"/>
      <c r="NEG31" s="80"/>
      <c r="NEH31" s="80"/>
      <c r="NEI31" s="80"/>
      <c r="NEJ31" s="80"/>
      <c r="NEK31" s="80"/>
      <c r="NEL31" s="80"/>
      <c r="NEM31" s="80"/>
      <c r="NEN31" s="80"/>
      <c r="NEO31" s="80"/>
      <c r="NEP31" s="80"/>
      <c r="NEQ31" s="80"/>
      <c r="NER31" s="80"/>
      <c r="NES31" s="80"/>
      <c r="NET31" s="80"/>
      <c r="NEU31" s="80"/>
      <c r="NEV31" s="80"/>
      <c r="NEW31" s="80"/>
      <c r="NEX31" s="80"/>
      <c r="NEY31" s="80"/>
      <c r="NEZ31" s="80"/>
      <c r="NFA31" s="80"/>
      <c r="NFB31" s="80"/>
      <c r="NFC31" s="80"/>
      <c r="NFD31" s="80"/>
      <c r="NFE31" s="80"/>
      <c r="NFF31" s="80"/>
      <c r="NFG31" s="80"/>
      <c r="NFH31" s="80"/>
      <c r="NFI31" s="80"/>
      <c r="NFJ31" s="80"/>
      <c r="NFK31" s="80"/>
      <c r="NFL31" s="80"/>
      <c r="NFM31" s="80"/>
      <c r="NFN31" s="80"/>
      <c r="NFO31" s="80"/>
      <c r="NFP31" s="80"/>
      <c r="NFQ31" s="80"/>
      <c r="NFR31" s="80"/>
      <c r="NFS31" s="80"/>
      <c r="NFT31" s="80"/>
      <c r="NFU31" s="80"/>
      <c r="NFV31" s="80"/>
      <c r="NFW31" s="80"/>
      <c r="NFX31" s="80"/>
      <c r="NFY31" s="80"/>
      <c r="NFZ31" s="80"/>
      <c r="NGA31" s="80"/>
      <c r="NGB31" s="80"/>
      <c r="NGC31" s="80"/>
      <c r="NGD31" s="80"/>
      <c r="NGE31" s="80"/>
      <c r="NGF31" s="80"/>
      <c r="NGG31" s="80"/>
      <c r="NGH31" s="80"/>
      <c r="NGI31" s="80"/>
      <c r="NGJ31" s="80"/>
      <c r="NGK31" s="80"/>
      <c r="NGL31" s="80"/>
      <c r="NGM31" s="80"/>
      <c r="NGN31" s="80"/>
      <c r="NGO31" s="80"/>
      <c r="NGP31" s="80"/>
      <c r="NGQ31" s="80"/>
      <c r="NGR31" s="80"/>
      <c r="NGS31" s="80"/>
      <c r="NGT31" s="80"/>
      <c r="NGU31" s="80"/>
      <c r="NGV31" s="80"/>
      <c r="NGW31" s="80"/>
      <c r="NGX31" s="80"/>
      <c r="NGY31" s="80"/>
      <c r="NGZ31" s="80"/>
      <c r="NHA31" s="80"/>
      <c r="NHB31" s="80"/>
      <c r="NHC31" s="80"/>
      <c r="NHD31" s="80"/>
      <c r="NHE31" s="80"/>
      <c r="NHF31" s="80"/>
      <c r="NHG31" s="80"/>
      <c r="NHH31" s="80"/>
      <c r="NHI31" s="80"/>
      <c r="NHJ31" s="80"/>
      <c r="NHK31" s="80"/>
      <c r="NHL31" s="80"/>
      <c r="NHM31" s="80"/>
      <c r="NHN31" s="80"/>
      <c r="NHO31" s="80"/>
      <c r="NHP31" s="80"/>
      <c r="NHQ31" s="80"/>
      <c r="NHR31" s="80"/>
      <c r="NHS31" s="80"/>
      <c r="NHT31" s="80"/>
      <c r="NHU31" s="80"/>
      <c r="NHV31" s="80"/>
      <c r="NHW31" s="80"/>
      <c r="NHX31" s="80"/>
      <c r="NHY31" s="80"/>
      <c r="NHZ31" s="80"/>
      <c r="NIA31" s="80"/>
      <c r="NIB31" s="80"/>
      <c r="NIC31" s="80"/>
      <c r="NID31" s="80"/>
      <c r="NIE31" s="80"/>
      <c r="NIF31" s="80"/>
      <c r="NIG31" s="80"/>
      <c r="NIH31" s="80"/>
      <c r="NII31" s="80"/>
      <c r="NIJ31" s="80"/>
      <c r="NIK31" s="80"/>
      <c r="NIL31" s="80"/>
      <c r="NIM31" s="80"/>
      <c r="NIN31" s="80"/>
      <c r="NIO31" s="80"/>
      <c r="NIP31" s="80"/>
      <c r="NIQ31" s="80"/>
      <c r="NIR31" s="80"/>
      <c r="NIS31" s="80"/>
      <c r="NIT31" s="80"/>
      <c r="NIU31" s="80"/>
      <c r="NIV31" s="80"/>
      <c r="NIW31" s="80"/>
      <c r="NIX31" s="80"/>
      <c r="NIY31" s="80"/>
      <c r="NIZ31" s="80"/>
      <c r="NJA31" s="80"/>
      <c r="NJB31" s="80"/>
      <c r="NJC31" s="80"/>
      <c r="NJD31" s="80"/>
      <c r="NJE31" s="80"/>
      <c r="NJF31" s="80"/>
      <c r="NJG31" s="80"/>
      <c r="NJH31" s="80"/>
      <c r="NJI31" s="80"/>
      <c r="NJJ31" s="80"/>
      <c r="NJK31" s="80"/>
      <c r="NJL31" s="80"/>
      <c r="NJM31" s="80"/>
      <c r="NJN31" s="80"/>
      <c r="NJO31" s="80"/>
      <c r="NJP31" s="80"/>
      <c r="NJQ31" s="80"/>
      <c r="NJR31" s="80"/>
      <c r="NJS31" s="80"/>
      <c r="NJT31" s="80"/>
      <c r="NJU31" s="80"/>
      <c r="NJV31" s="80"/>
      <c r="NJW31" s="80"/>
      <c r="NJX31" s="80"/>
      <c r="NJY31" s="80"/>
      <c r="NJZ31" s="80"/>
      <c r="NKA31" s="80"/>
      <c r="NKB31" s="80"/>
      <c r="NKC31" s="80"/>
      <c r="NKD31" s="80"/>
      <c r="NKE31" s="80"/>
      <c r="NKF31" s="80"/>
      <c r="NKG31" s="80"/>
      <c r="NKH31" s="80"/>
      <c r="NKI31" s="80"/>
      <c r="NKJ31" s="80"/>
      <c r="NKK31" s="80"/>
      <c r="NKL31" s="80"/>
      <c r="NKM31" s="80"/>
      <c r="NKN31" s="80"/>
      <c r="NKO31" s="80"/>
      <c r="NKP31" s="80"/>
      <c r="NKQ31" s="80"/>
      <c r="NKR31" s="80"/>
      <c r="NKS31" s="80"/>
      <c r="NKT31" s="80"/>
      <c r="NKU31" s="80"/>
      <c r="NKV31" s="80"/>
      <c r="NKW31" s="80"/>
      <c r="NKX31" s="80"/>
      <c r="NKY31" s="80"/>
      <c r="NKZ31" s="80"/>
      <c r="NLA31" s="80"/>
      <c r="NLB31" s="80"/>
      <c r="NLC31" s="80"/>
      <c r="NLD31" s="80"/>
      <c r="NLE31" s="80"/>
      <c r="NLF31" s="80"/>
      <c r="NLG31" s="80"/>
      <c r="NLH31" s="80"/>
      <c r="NLI31" s="80"/>
      <c r="NLJ31" s="80"/>
      <c r="NLK31" s="80"/>
      <c r="NLL31" s="80"/>
      <c r="NLM31" s="80"/>
      <c r="NLN31" s="80"/>
      <c r="NLO31" s="80"/>
      <c r="NLP31" s="80"/>
      <c r="NLQ31" s="80"/>
      <c r="NLR31" s="80"/>
      <c r="NLS31" s="80"/>
      <c r="NLT31" s="80"/>
      <c r="NLU31" s="80"/>
      <c r="NLV31" s="80"/>
      <c r="NLW31" s="80"/>
      <c r="NLX31" s="80"/>
      <c r="NLY31" s="80"/>
      <c r="NLZ31" s="80"/>
      <c r="NMA31" s="80"/>
      <c r="NMB31" s="80"/>
      <c r="NMC31" s="80"/>
      <c r="NMD31" s="80"/>
      <c r="NME31" s="80"/>
      <c r="NMF31" s="80"/>
      <c r="NMG31" s="80"/>
      <c r="NMH31" s="80"/>
      <c r="NMI31" s="80"/>
      <c r="NMJ31" s="80"/>
      <c r="NMK31" s="80"/>
      <c r="NML31" s="80"/>
      <c r="NMM31" s="80"/>
      <c r="NMN31" s="80"/>
      <c r="NMO31" s="80"/>
      <c r="NMP31" s="80"/>
      <c r="NMQ31" s="80"/>
      <c r="NMR31" s="80"/>
      <c r="NMS31" s="80"/>
      <c r="NMT31" s="80"/>
      <c r="NMU31" s="80"/>
      <c r="NMV31" s="80"/>
      <c r="NMW31" s="80"/>
      <c r="NMX31" s="80"/>
      <c r="NMY31" s="80"/>
      <c r="NMZ31" s="80"/>
      <c r="NNA31" s="80"/>
      <c r="NNB31" s="80"/>
      <c r="NNC31" s="80"/>
      <c r="NND31" s="80"/>
      <c r="NNE31" s="80"/>
      <c r="NNF31" s="80"/>
      <c r="NNG31" s="80"/>
      <c r="NNH31" s="80"/>
      <c r="NNI31" s="80"/>
      <c r="NNJ31" s="80"/>
      <c r="NNK31" s="80"/>
      <c r="NNL31" s="80"/>
      <c r="NNM31" s="80"/>
      <c r="NNN31" s="80"/>
      <c r="NNO31" s="80"/>
      <c r="NNP31" s="80"/>
      <c r="NNQ31" s="80"/>
      <c r="NNR31" s="80"/>
      <c r="NNS31" s="80"/>
      <c r="NNT31" s="80"/>
      <c r="NNU31" s="80"/>
      <c r="NNV31" s="80"/>
      <c r="NNW31" s="80"/>
      <c r="NNX31" s="80"/>
      <c r="NNY31" s="80"/>
      <c r="NNZ31" s="80"/>
      <c r="NOA31" s="80"/>
      <c r="NOB31" s="80"/>
      <c r="NOC31" s="80"/>
      <c r="NOD31" s="80"/>
      <c r="NOE31" s="80"/>
      <c r="NOF31" s="80"/>
      <c r="NOG31" s="80"/>
      <c r="NOH31" s="80"/>
      <c r="NOI31" s="80"/>
      <c r="NOJ31" s="80"/>
      <c r="NOK31" s="80"/>
      <c r="NOL31" s="80"/>
      <c r="NOM31" s="80"/>
      <c r="NON31" s="80"/>
      <c r="NOO31" s="80"/>
      <c r="NOP31" s="80"/>
      <c r="NOQ31" s="80"/>
      <c r="NOR31" s="80"/>
      <c r="NOS31" s="80"/>
      <c r="NOT31" s="80"/>
      <c r="NOU31" s="80"/>
      <c r="NOV31" s="80"/>
      <c r="NOW31" s="80"/>
      <c r="NOX31" s="80"/>
      <c r="NOY31" s="80"/>
      <c r="NOZ31" s="80"/>
      <c r="NPA31" s="80"/>
      <c r="NPB31" s="80"/>
      <c r="NPC31" s="80"/>
      <c r="NPD31" s="80"/>
      <c r="NPE31" s="80"/>
      <c r="NPF31" s="80"/>
      <c r="NPG31" s="80"/>
      <c r="NPH31" s="80"/>
      <c r="NPI31" s="80"/>
      <c r="NPJ31" s="80"/>
      <c r="NPK31" s="80"/>
      <c r="NPL31" s="80"/>
      <c r="NPM31" s="80"/>
      <c r="NPN31" s="80"/>
      <c r="NPO31" s="80"/>
      <c r="NPP31" s="80"/>
      <c r="NPQ31" s="80"/>
      <c r="NPR31" s="80"/>
      <c r="NPS31" s="80"/>
      <c r="NPT31" s="80"/>
      <c r="NPU31" s="80"/>
      <c r="NPV31" s="80"/>
      <c r="NPW31" s="80"/>
      <c r="NPX31" s="80"/>
      <c r="NPY31" s="80"/>
      <c r="NPZ31" s="80"/>
      <c r="NQA31" s="80"/>
      <c r="NQB31" s="80"/>
      <c r="NQC31" s="80"/>
      <c r="NQD31" s="80"/>
      <c r="NQE31" s="80"/>
      <c r="NQF31" s="80"/>
      <c r="NQG31" s="80"/>
      <c r="NQH31" s="80"/>
      <c r="NQI31" s="80"/>
      <c r="NQJ31" s="80"/>
      <c r="NQK31" s="80"/>
      <c r="NQL31" s="80"/>
      <c r="NQM31" s="80"/>
      <c r="NQN31" s="80"/>
      <c r="NQO31" s="80"/>
      <c r="NQP31" s="80"/>
      <c r="NQQ31" s="80"/>
      <c r="NQR31" s="80"/>
      <c r="NQS31" s="80"/>
      <c r="NQT31" s="80"/>
      <c r="NQU31" s="80"/>
      <c r="NQV31" s="80"/>
      <c r="NQW31" s="80"/>
      <c r="NQX31" s="80"/>
      <c r="NQY31" s="80"/>
      <c r="NQZ31" s="80"/>
      <c r="NRA31" s="80"/>
      <c r="NRB31" s="80"/>
      <c r="NRC31" s="80"/>
      <c r="NRD31" s="80"/>
      <c r="NRE31" s="80"/>
      <c r="NRF31" s="80"/>
      <c r="NRG31" s="80"/>
      <c r="NRH31" s="80"/>
      <c r="NRI31" s="80"/>
      <c r="NRJ31" s="80"/>
      <c r="NRK31" s="80"/>
      <c r="NRL31" s="80"/>
      <c r="NRM31" s="80"/>
      <c r="NRN31" s="80"/>
      <c r="NRO31" s="80"/>
      <c r="NRP31" s="80"/>
      <c r="NRQ31" s="80"/>
      <c r="NRR31" s="80"/>
      <c r="NRS31" s="80"/>
      <c r="NRT31" s="80"/>
      <c r="NRU31" s="80"/>
      <c r="NRV31" s="80"/>
      <c r="NRW31" s="80"/>
      <c r="NRX31" s="80"/>
      <c r="NRY31" s="80"/>
      <c r="NRZ31" s="80"/>
      <c r="NSA31" s="80"/>
      <c r="NSB31" s="80"/>
      <c r="NSC31" s="80"/>
      <c r="NSD31" s="80"/>
      <c r="NSE31" s="80"/>
      <c r="NSF31" s="80"/>
      <c r="NSG31" s="80"/>
      <c r="NSH31" s="80"/>
      <c r="NSI31" s="80"/>
      <c r="NSJ31" s="80"/>
      <c r="NSK31" s="80"/>
      <c r="NSL31" s="80"/>
      <c r="NSM31" s="80"/>
      <c r="NSN31" s="80"/>
      <c r="NSO31" s="80"/>
      <c r="NSP31" s="80"/>
      <c r="NSQ31" s="80"/>
      <c r="NSR31" s="80"/>
      <c r="NSS31" s="80"/>
      <c r="NST31" s="80"/>
      <c r="NSU31" s="80"/>
      <c r="NSV31" s="80"/>
      <c r="NSW31" s="80"/>
      <c r="NSX31" s="80"/>
      <c r="NSY31" s="80"/>
      <c r="NSZ31" s="80"/>
      <c r="NTA31" s="80"/>
      <c r="NTB31" s="80"/>
      <c r="NTC31" s="80"/>
      <c r="NTD31" s="80"/>
      <c r="NTE31" s="80"/>
      <c r="NTF31" s="80"/>
      <c r="NTG31" s="80"/>
      <c r="NTH31" s="80"/>
      <c r="NTI31" s="80"/>
      <c r="NTJ31" s="80"/>
      <c r="NTK31" s="80"/>
      <c r="NTL31" s="80"/>
      <c r="NTM31" s="80"/>
      <c r="NTN31" s="80"/>
      <c r="NTO31" s="80"/>
      <c r="NTP31" s="80"/>
      <c r="NTQ31" s="80"/>
      <c r="NTR31" s="80"/>
      <c r="NTS31" s="80"/>
      <c r="NTT31" s="80"/>
      <c r="NTU31" s="80"/>
      <c r="NTV31" s="80"/>
      <c r="NTW31" s="80"/>
      <c r="NTX31" s="80"/>
      <c r="NTY31" s="80"/>
      <c r="NTZ31" s="80"/>
      <c r="NUA31" s="80"/>
      <c r="NUB31" s="80"/>
      <c r="NUC31" s="80"/>
      <c r="NUD31" s="80"/>
      <c r="NUE31" s="80"/>
      <c r="NUF31" s="80"/>
      <c r="NUG31" s="80"/>
      <c r="NUH31" s="80"/>
      <c r="NUI31" s="80"/>
      <c r="NUJ31" s="80"/>
      <c r="NUK31" s="80"/>
      <c r="NUL31" s="80"/>
      <c r="NUM31" s="80"/>
      <c r="NUN31" s="80"/>
      <c r="NUO31" s="80"/>
      <c r="NUP31" s="80"/>
      <c r="NUQ31" s="80"/>
      <c r="NUR31" s="80"/>
      <c r="NUS31" s="80"/>
      <c r="NUT31" s="80"/>
      <c r="NUU31" s="80"/>
      <c r="NUV31" s="80"/>
      <c r="NUW31" s="80"/>
      <c r="NUX31" s="80"/>
      <c r="NUY31" s="80"/>
      <c r="NUZ31" s="80"/>
      <c r="NVA31" s="80"/>
      <c r="NVB31" s="80"/>
      <c r="NVC31" s="80"/>
      <c r="NVD31" s="80"/>
      <c r="NVE31" s="80"/>
      <c r="NVF31" s="80"/>
      <c r="NVG31" s="80"/>
      <c r="NVH31" s="80"/>
      <c r="NVI31" s="80"/>
      <c r="NVJ31" s="80"/>
      <c r="NVK31" s="80"/>
      <c r="NVL31" s="80"/>
      <c r="NVM31" s="80"/>
      <c r="NVN31" s="80"/>
      <c r="NVO31" s="80"/>
      <c r="NVP31" s="80"/>
      <c r="NVQ31" s="80"/>
      <c r="NVR31" s="80"/>
      <c r="NVS31" s="80"/>
      <c r="NVT31" s="80"/>
      <c r="NVU31" s="80"/>
      <c r="NVV31" s="80"/>
      <c r="NVW31" s="80"/>
      <c r="NVX31" s="80"/>
      <c r="NVY31" s="80"/>
      <c r="NVZ31" s="80"/>
      <c r="NWA31" s="80"/>
      <c r="NWB31" s="80"/>
      <c r="NWC31" s="80"/>
      <c r="NWD31" s="80"/>
      <c r="NWE31" s="80"/>
      <c r="NWF31" s="80"/>
      <c r="NWG31" s="80"/>
      <c r="NWH31" s="80"/>
      <c r="NWI31" s="80"/>
      <c r="NWJ31" s="80"/>
      <c r="NWK31" s="80"/>
      <c r="NWL31" s="80"/>
      <c r="NWM31" s="80"/>
      <c r="NWN31" s="80"/>
      <c r="NWO31" s="80"/>
      <c r="NWP31" s="80"/>
      <c r="NWQ31" s="80"/>
      <c r="NWR31" s="80"/>
      <c r="NWS31" s="80"/>
      <c r="NWT31" s="80"/>
      <c r="NWU31" s="80"/>
      <c r="NWV31" s="80"/>
      <c r="NWW31" s="80"/>
      <c r="NWX31" s="80"/>
      <c r="NWY31" s="80"/>
      <c r="NWZ31" s="80"/>
      <c r="NXA31" s="80"/>
      <c r="NXB31" s="80"/>
      <c r="NXC31" s="80"/>
      <c r="NXD31" s="80"/>
      <c r="NXE31" s="80"/>
      <c r="NXF31" s="80"/>
      <c r="NXG31" s="80"/>
      <c r="NXH31" s="80"/>
      <c r="NXI31" s="80"/>
      <c r="NXJ31" s="80"/>
      <c r="NXK31" s="80"/>
      <c r="NXL31" s="80"/>
      <c r="NXM31" s="80"/>
      <c r="NXN31" s="80"/>
      <c r="NXO31" s="80"/>
      <c r="NXP31" s="80"/>
      <c r="NXQ31" s="80"/>
      <c r="NXR31" s="80"/>
      <c r="NXS31" s="80"/>
      <c r="NXT31" s="80"/>
      <c r="NXU31" s="80"/>
      <c r="NXV31" s="80"/>
      <c r="NXW31" s="80"/>
      <c r="NXX31" s="80"/>
      <c r="NXY31" s="80"/>
      <c r="NXZ31" s="80"/>
      <c r="NYA31" s="80"/>
      <c r="NYB31" s="80"/>
      <c r="NYC31" s="80"/>
      <c r="NYD31" s="80"/>
      <c r="NYE31" s="80"/>
      <c r="NYF31" s="80"/>
      <c r="NYG31" s="80"/>
      <c r="NYH31" s="80"/>
      <c r="NYI31" s="80"/>
      <c r="NYJ31" s="80"/>
      <c r="NYK31" s="80"/>
      <c r="NYL31" s="80"/>
      <c r="NYM31" s="80"/>
      <c r="NYN31" s="80"/>
      <c r="NYO31" s="80"/>
      <c r="NYP31" s="80"/>
      <c r="NYQ31" s="80"/>
      <c r="NYR31" s="80"/>
      <c r="NYS31" s="80"/>
      <c r="NYT31" s="80"/>
      <c r="NYU31" s="80"/>
      <c r="NYV31" s="80"/>
      <c r="NYW31" s="80"/>
      <c r="NYX31" s="80"/>
      <c r="NYY31" s="80"/>
      <c r="NYZ31" s="80"/>
      <c r="NZA31" s="80"/>
      <c r="NZB31" s="80"/>
      <c r="NZC31" s="80"/>
      <c r="NZD31" s="80"/>
      <c r="NZE31" s="80"/>
      <c r="NZF31" s="80"/>
      <c r="NZG31" s="80"/>
      <c r="NZH31" s="80"/>
      <c r="NZI31" s="80"/>
      <c r="NZJ31" s="80"/>
      <c r="NZK31" s="80"/>
      <c r="NZL31" s="80"/>
      <c r="NZM31" s="80"/>
      <c r="NZN31" s="80"/>
      <c r="NZO31" s="80"/>
      <c r="NZP31" s="80"/>
      <c r="NZQ31" s="80"/>
      <c r="NZR31" s="80"/>
      <c r="NZS31" s="80"/>
      <c r="NZT31" s="80"/>
      <c r="NZU31" s="80"/>
      <c r="NZV31" s="80"/>
      <c r="NZW31" s="80"/>
      <c r="NZX31" s="80"/>
      <c r="NZY31" s="80"/>
      <c r="NZZ31" s="80"/>
      <c r="OAA31" s="80"/>
      <c r="OAB31" s="80"/>
      <c r="OAC31" s="80"/>
      <c r="OAD31" s="80"/>
      <c r="OAE31" s="80"/>
      <c r="OAF31" s="80"/>
      <c r="OAG31" s="80"/>
      <c r="OAH31" s="80"/>
      <c r="OAI31" s="80"/>
      <c r="OAJ31" s="80"/>
      <c r="OAK31" s="80"/>
      <c r="OAL31" s="80"/>
      <c r="OAM31" s="80"/>
      <c r="OAN31" s="80"/>
      <c r="OAO31" s="80"/>
      <c r="OAP31" s="80"/>
      <c r="OAQ31" s="80"/>
      <c r="OAR31" s="80"/>
      <c r="OAS31" s="80"/>
      <c r="OAT31" s="80"/>
      <c r="OAU31" s="80"/>
      <c r="OAV31" s="80"/>
      <c r="OAW31" s="80"/>
      <c r="OAX31" s="80"/>
      <c r="OAY31" s="80"/>
      <c r="OAZ31" s="80"/>
      <c r="OBA31" s="80"/>
      <c r="OBB31" s="80"/>
      <c r="OBC31" s="80"/>
      <c r="OBD31" s="80"/>
      <c r="OBE31" s="80"/>
      <c r="OBF31" s="80"/>
      <c r="OBG31" s="80"/>
      <c r="OBH31" s="80"/>
      <c r="OBI31" s="80"/>
      <c r="OBJ31" s="80"/>
      <c r="OBK31" s="80"/>
      <c r="OBL31" s="80"/>
      <c r="OBM31" s="80"/>
      <c r="OBN31" s="80"/>
      <c r="OBO31" s="80"/>
      <c r="OBP31" s="80"/>
      <c r="OBQ31" s="80"/>
      <c r="OBR31" s="80"/>
      <c r="OBS31" s="80"/>
      <c r="OBT31" s="80"/>
      <c r="OBU31" s="80"/>
      <c r="OBV31" s="80"/>
      <c r="OBW31" s="80"/>
      <c r="OBX31" s="80"/>
      <c r="OBY31" s="80"/>
      <c r="OBZ31" s="80"/>
      <c r="OCA31" s="80"/>
      <c r="OCB31" s="80"/>
      <c r="OCC31" s="80"/>
      <c r="OCD31" s="80"/>
      <c r="OCE31" s="80"/>
      <c r="OCF31" s="80"/>
      <c r="OCG31" s="80"/>
      <c r="OCH31" s="80"/>
      <c r="OCI31" s="80"/>
      <c r="OCJ31" s="80"/>
      <c r="OCK31" s="80"/>
      <c r="OCL31" s="80"/>
      <c r="OCM31" s="80"/>
      <c r="OCN31" s="80"/>
      <c r="OCO31" s="80"/>
      <c r="OCP31" s="80"/>
      <c r="OCQ31" s="80"/>
      <c r="OCR31" s="80"/>
      <c r="OCS31" s="80"/>
      <c r="OCT31" s="80"/>
      <c r="OCU31" s="80"/>
      <c r="OCV31" s="80"/>
      <c r="OCW31" s="80"/>
      <c r="OCX31" s="80"/>
      <c r="OCY31" s="80"/>
      <c r="OCZ31" s="80"/>
      <c r="ODA31" s="80"/>
      <c r="ODB31" s="80"/>
      <c r="ODC31" s="80"/>
      <c r="ODD31" s="80"/>
      <c r="ODE31" s="80"/>
      <c r="ODF31" s="80"/>
      <c r="ODG31" s="80"/>
      <c r="ODH31" s="80"/>
      <c r="ODI31" s="80"/>
      <c r="ODJ31" s="80"/>
      <c r="ODK31" s="80"/>
      <c r="ODL31" s="80"/>
      <c r="ODM31" s="80"/>
      <c r="ODN31" s="80"/>
      <c r="ODO31" s="80"/>
      <c r="ODP31" s="80"/>
      <c r="ODQ31" s="80"/>
      <c r="ODR31" s="80"/>
      <c r="ODS31" s="80"/>
      <c r="ODT31" s="80"/>
      <c r="ODU31" s="80"/>
      <c r="ODV31" s="80"/>
      <c r="ODW31" s="80"/>
      <c r="ODX31" s="80"/>
      <c r="ODY31" s="80"/>
      <c r="ODZ31" s="80"/>
      <c r="OEA31" s="80"/>
      <c r="OEB31" s="80"/>
      <c r="OEC31" s="80"/>
      <c r="OED31" s="80"/>
      <c r="OEE31" s="80"/>
      <c r="OEF31" s="80"/>
      <c r="OEG31" s="80"/>
      <c r="OEH31" s="80"/>
      <c r="OEI31" s="80"/>
      <c r="OEJ31" s="80"/>
      <c r="OEK31" s="80"/>
      <c r="OEL31" s="80"/>
      <c r="OEM31" s="80"/>
      <c r="OEN31" s="80"/>
      <c r="OEO31" s="80"/>
      <c r="OEP31" s="80"/>
      <c r="OEQ31" s="80"/>
      <c r="OER31" s="80"/>
      <c r="OES31" s="80"/>
      <c r="OET31" s="80"/>
      <c r="OEU31" s="80"/>
      <c r="OEV31" s="80"/>
      <c r="OEW31" s="80"/>
      <c r="OEX31" s="80"/>
      <c r="OEY31" s="80"/>
      <c r="OEZ31" s="80"/>
      <c r="OFA31" s="80"/>
      <c r="OFB31" s="80"/>
      <c r="OFC31" s="80"/>
      <c r="OFD31" s="80"/>
      <c r="OFE31" s="80"/>
      <c r="OFF31" s="80"/>
      <c r="OFG31" s="80"/>
      <c r="OFH31" s="80"/>
      <c r="OFI31" s="80"/>
      <c r="OFJ31" s="80"/>
      <c r="OFK31" s="80"/>
      <c r="OFL31" s="80"/>
      <c r="OFM31" s="80"/>
      <c r="OFN31" s="80"/>
      <c r="OFO31" s="80"/>
      <c r="OFP31" s="80"/>
      <c r="OFQ31" s="80"/>
      <c r="OFR31" s="80"/>
      <c r="OFS31" s="80"/>
      <c r="OFT31" s="80"/>
      <c r="OFU31" s="80"/>
      <c r="OFV31" s="80"/>
      <c r="OFW31" s="80"/>
      <c r="OFX31" s="80"/>
      <c r="OFY31" s="80"/>
      <c r="OFZ31" s="80"/>
      <c r="OGA31" s="80"/>
      <c r="OGB31" s="80"/>
      <c r="OGC31" s="80"/>
      <c r="OGD31" s="80"/>
      <c r="OGE31" s="80"/>
      <c r="OGF31" s="80"/>
      <c r="OGG31" s="80"/>
      <c r="OGH31" s="80"/>
      <c r="OGI31" s="80"/>
      <c r="OGJ31" s="80"/>
      <c r="OGK31" s="80"/>
      <c r="OGL31" s="80"/>
      <c r="OGM31" s="80"/>
      <c r="OGN31" s="80"/>
      <c r="OGO31" s="80"/>
      <c r="OGP31" s="80"/>
      <c r="OGQ31" s="80"/>
      <c r="OGR31" s="80"/>
      <c r="OGS31" s="80"/>
      <c r="OGT31" s="80"/>
      <c r="OGU31" s="80"/>
      <c r="OGV31" s="80"/>
      <c r="OGW31" s="80"/>
      <c r="OGX31" s="80"/>
      <c r="OGY31" s="80"/>
      <c r="OGZ31" s="80"/>
      <c r="OHA31" s="80"/>
      <c r="OHB31" s="80"/>
      <c r="OHC31" s="80"/>
      <c r="OHD31" s="80"/>
      <c r="OHE31" s="80"/>
      <c r="OHF31" s="80"/>
      <c r="OHG31" s="80"/>
      <c r="OHH31" s="80"/>
      <c r="OHI31" s="80"/>
      <c r="OHJ31" s="80"/>
      <c r="OHK31" s="80"/>
      <c r="OHL31" s="80"/>
      <c r="OHM31" s="80"/>
      <c r="OHN31" s="80"/>
      <c r="OHO31" s="80"/>
      <c r="OHP31" s="80"/>
      <c r="OHQ31" s="80"/>
      <c r="OHR31" s="80"/>
      <c r="OHS31" s="80"/>
      <c r="OHT31" s="80"/>
      <c r="OHU31" s="80"/>
      <c r="OHV31" s="80"/>
      <c r="OHW31" s="80"/>
      <c r="OHX31" s="80"/>
      <c r="OHY31" s="80"/>
      <c r="OHZ31" s="80"/>
      <c r="OIA31" s="80"/>
      <c r="OIB31" s="80"/>
      <c r="OIC31" s="80"/>
      <c r="OID31" s="80"/>
      <c r="OIE31" s="80"/>
      <c r="OIF31" s="80"/>
      <c r="OIG31" s="80"/>
      <c r="OIH31" s="80"/>
      <c r="OII31" s="80"/>
      <c r="OIJ31" s="80"/>
      <c r="OIK31" s="80"/>
      <c r="OIL31" s="80"/>
      <c r="OIM31" s="80"/>
      <c r="OIN31" s="80"/>
      <c r="OIO31" s="80"/>
      <c r="OIP31" s="80"/>
      <c r="OIQ31" s="80"/>
      <c r="OIR31" s="80"/>
      <c r="OIS31" s="80"/>
      <c r="OIT31" s="80"/>
      <c r="OIU31" s="80"/>
      <c r="OIV31" s="80"/>
      <c r="OIW31" s="80"/>
      <c r="OIX31" s="80"/>
      <c r="OIY31" s="80"/>
      <c r="OIZ31" s="80"/>
      <c r="OJA31" s="80"/>
      <c r="OJB31" s="80"/>
      <c r="OJC31" s="80"/>
      <c r="OJD31" s="80"/>
      <c r="OJE31" s="80"/>
      <c r="OJF31" s="80"/>
      <c r="OJG31" s="80"/>
      <c r="OJH31" s="80"/>
      <c r="OJI31" s="80"/>
      <c r="OJJ31" s="80"/>
      <c r="OJK31" s="80"/>
      <c r="OJL31" s="80"/>
      <c r="OJM31" s="80"/>
      <c r="OJN31" s="80"/>
      <c r="OJO31" s="80"/>
      <c r="OJP31" s="80"/>
      <c r="OJQ31" s="80"/>
      <c r="OJR31" s="80"/>
      <c r="OJS31" s="80"/>
      <c r="OJT31" s="80"/>
      <c r="OJU31" s="80"/>
      <c r="OJV31" s="80"/>
      <c r="OJW31" s="80"/>
      <c r="OJX31" s="80"/>
      <c r="OJY31" s="80"/>
      <c r="OJZ31" s="80"/>
      <c r="OKA31" s="80"/>
      <c r="OKB31" s="80"/>
      <c r="OKC31" s="80"/>
      <c r="OKD31" s="80"/>
      <c r="OKE31" s="80"/>
      <c r="OKF31" s="80"/>
      <c r="OKG31" s="80"/>
      <c r="OKH31" s="80"/>
      <c r="OKI31" s="80"/>
      <c r="OKJ31" s="80"/>
      <c r="OKK31" s="80"/>
      <c r="OKL31" s="80"/>
      <c r="OKM31" s="80"/>
      <c r="OKN31" s="80"/>
      <c r="OKO31" s="80"/>
      <c r="OKP31" s="80"/>
      <c r="OKQ31" s="80"/>
      <c r="OKR31" s="80"/>
      <c r="OKS31" s="80"/>
      <c r="OKT31" s="80"/>
      <c r="OKU31" s="80"/>
      <c r="OKV31" s="80"/>
      <c r="OKW31" s="80"/>
      <c r="OKX31" s="80"/>
      <c r="OKY31" s="80"/>
      <c r="OKZ31" s="80"/>
      <c r="OLA31" s="80"/>
      <c r="OLB31" s="80"/>
      <c r="OLC31" s="80"/>
      <c r="OLD31" s="80"/>
      <c r="OLE31" s="80"/>
      <c r="OLF31" s="80"/>
      <c r="OLG31" s="80"/>
      <c r="OLH31" s="80"/>
      <c r="OLI31" s="80"/>
      <c r="OLJ31" s="80"/>
      <c r="OLK31" s="80"/>
      <c r="OLL31" s="80"/>
      <c r="OLM31" s="80"/>
      <c r="OLN31" s="80"/>
      <c r="OLO31" s="80"/>
      <c r="OLP31" s="80"/>
      <c r="OLQ31" s="80"/>
      <c r="OLR31" s="80"/>
      <c r="OLS31" s="80"/>
      <c r="OLT31" s="80"/>
      <c r="OLU31" s="80"/>
      <c r="OLV31" s="80"/>
      <c r="OLW31" s="80"/>
      <c r="OLX31" s="80"/>
      <c r="OLY31" s="80"/>
      <c r="OLZ31" s="80"/>
      <c r="OMA31" s="80"/>
      <c r="OMB31" s="80"/>
      <c r="OMC31" s="80"/>
      <c r="OMD31" s="80"/>
      <c r="OME31" s="80"/>
      <c r="OMF31" s="80"/>
      <c r="OMG31" s="80"/>
      <c r="OMH31" s="80"/>
      <c r="OMI31" s="80"/>
      <c r="OMJ31" s="80"/>
      <c r="OMK31" s="80"/>
      <c r="OML31" s="80"/>
      <c r="OMM31" s="80"/>
      <c r="OMN31" s="80"/>
      <c r="OMO31" s="80"/>
      <c r="OMP31" s="80"/>
      <c r="OMQ31" s="80"/>
      <c r="OMR31" s="80"/>
      <c r="OMS31" s="80"/>
      <c r="OMT31" s="80"/>
      <c r="OMU31" s="80"/>
      <c r="OMV31" s="80"/>
      <c r="OMW31" s="80"/>
      <c r="OMX31" s="80"/>
      <c r="OMY31" s="80"/>
      <c r="OMZ31" s="80"/>
      <c r="ONA31" s="80"/>
      <c r="ONB31" s="80"/>
      <c r="ONC31" s="80"/>
      <c r="OND31" s="80"/>
      <c r="ONE31" s="80"/>
      <c r="ONF31" s="80"/>
      <c r="ONG31" s="80"/>
      <c r="ONH31" s="80"/>
      <c r="ONI31" s="80"/>
      <c r="ONJ31" s="80"/>
      <c r="ONK31" s="80"/>
      <c r="ONL31" s="80"/>
      <c r="ONM31" s="80"/>
      <c r="ONN31" s="80"/>
      <c r="ONO31" s="80"/>
      <c r="ONP31" s="80"/>
      <c r="ONQ31" s="80"/>
      <c r="ONR31" s="80"/>
      <c r="ONS31" s="80"/>
      <c r="ONT31" s="80"/>
      <c r="ONU31" s="80"/>
      <c r="ONV31" s="80"/>
      <c r="ONW31" s="80"/>
      <c r="ONX31" s="80"/>
      <c r="ONY31" s="80"/>
      <c r="ONZ31" s="80"/>
      <c r="OOA31" s="80"/>
      <c r="OOB31" s="80"/>
      <c r="OOC31" s="80"/>
      <c r="OOD31" s="80"/>
      <c r="OOE31" s="80"/>
      <c r="OOF31" s="80"/>
      <c r="OOG31" s="80"/>
      <c r="OOH31" s="80"/>
      <c r="OOI31" s="80"/>
      <c r="OOJ31" s="80"/>
      <c r="OOK31" s="80"/>
      <c r="OOL31" s="80"/>
      <c r="OOM31" s="80"/>
      <c r="OON31" s="80"/>
      <c r="OOO31" s="80"/>
      <c r="OOP31" s="80"/>
      <c r="OOQ31" s="80"/>
      <c r="OOR31" s="80"/>
      <c r="OOS31" s="80"/>
      <c r="OOT31" s="80"/>
      <c r="OOU31" s="80"/>
      <c r="OOV31" s="80"/>
      <c r="OOW31" s="80"/>
      <c r="OOX31" s="80"/>
      <c r="OOY31" s="80"/>
      <c r="OOZ31" s="80"/>
      <c r="OPA31" s="80"/>
      <c r="OPB31" s="80"/>
      <c r="OPC31" s="80"/>
      <c r="OPD31" s="80"/>
      <c r="OPE31" s="80"/>
      <c r="OPF31" s="80"/>
      <c r="OPG31" s="80"/>
      <c r="OPH31" s="80"/>
      <c r="OPI31" s="80"/>
      <c r="OPJ31" s="80"/>
      <c r="OPK31" s="80"/>
      <c r="OPL31" s="80"/>
      <c r="OPM31" s="80"/>
      <c r="OPN31" s="80"/>
      <c r="OPO31" s="80"/>
      <c r="OPP31" s="80"/>
      <c r="OPQ31" s="80"/>
      <c r="OPR31" s="80"/>
      <c r="OPS31" s="80"/>
      <c r="OPT31" s="80"/>
      <c r="OPU31" s="80"/>
      <c r="OPV31" s="80"/>
      <c r="OPW31" s="80"/>
      <c r="OPX31" s="80"/>
      <c r="OPY31" s="80"/>
      <c r="OPZ31" s="80"/>
      <c r="OQA31" s="80"/>
      <c r="OQB31" s="80"/>
      <c r="OQC31" s="80"/>
      <c r="OQD31" s="80"/>
      <c r="OQE31" s="80"/>
      <c r="OQF31" s="80"/>
      <c r="OQG31" s="80"/>
      <c r="OQH31" s="80"/>
      <c r="OQI31" s="80"/>
      <c r="OQJ31" s="80"/>
      <c r="OQK31" s="80"/>
      <c r="OQL31" s="80"/>
      <c r="OQM31" s="80"/>
      <c r="OQN31" s="80"/>
      <c r="OQO31" s="80"/>
      <c r="OQP31" s="80"/>
      <c r="OQQ31" s="80"/>
      <c r="OQR31" s="80"/>
      <c r="OQS31" s="80"/>
      <c r="OQT31" s="80"/>
      <c r="OQU31" s="80"/>
      <c r="OQV31" s="80"/>
      <c r="OQW31" s="80"/>
      <c r="OQX31" s="80"/>
      <c r="OQY31" s="80"/>
      <c r="OQZ31" s="80"/>
      <c r="ORA31" s="80"/>
      <c r="ORB31" s="80"/>
      <c r="ORC31" s="80"/>
      <c r="ORD31" s="80"/>
      <c r="ORE31" s="80"/>
      <c r="ORF31" s="80"/>
      <c r="ORG31" s="80"/>
      <c r="ORH31" s="80"/>
      <c r="ORI31" s="80"/>
      <c r="ORJ31" s="80"/>
      <c r="ORK31" s="80"/>
      <c r="ORL31" s="80"/>
      <c r="ORM31" s="80"/>
      <c r="ORN31" s="80"/>
      <c r="ORO31" s="80"/>
      <c r="ORP31" s="80"/>
      <c r="ORQ31" s="80"/>
      <c r="ORR31" s="80"/>
      <c r="ORS31" s="80"/>
      <c r="ORT31" s="80"/>
      <c r="ORU31" s="80"/>
      <c r="ORV31" s="80"/>
      <c r="ORW31" s="80"/>
      <c r="ORX31" s="80"/>
      <c r="ORY31" s="80"/>
      <c r="ORZ31" s="80"/>
      <c r="OSA31" s="80"/>
      <c r="OSB31" s="80"/>
      <c r="OSC31" s="80"/>
      <c r="OSD31" s="80"/>
      <c r="OSE31" s="80"/>
      <c r="OSF31" s="80"/>
      <c r="OSG31" s="80"/>
      <c r="OSH31" s="80"/>
      <c r="OSI31" s="80"/>
      <c r="OSJ31" s="80"/>
      <c r="OSK31" s="80"/>
      <c r="OSL31" s="80"/>
      <c r="OSM31" s="80"/>
      <c r="OSN31" s="80"/>
      <c r="OSO31" s="80"/>
      <c r="OSP31" s="80"/>
      <c r="OSQ31" s="80"/>
      <c r="OSR31" s="80"/>
      <c r="OSS31" s="80"/>
      <c r="OST31" s="80"/>
      <c r="OSU31" s="80"/>
      <c r="OSV31" s="80"/>
      <c r="OSW31" s="80"/>
      <c r="OSX31" s="80"/>
      <c r="OSY31" s="80"/>
      <c r="OSZ31" s="80"/>
      <c r="OTA31" s="80"/>
      <c r="OTB31" s="80"/>
      <c r="OTC31" s="80"/>
      <c r="OTD31" s="80"/>
      <c r="OTE31" s="80"/>
      <c r="OTF31" s="80"/>
      <c r="OTG31" s="80"/>
      <c r="OTH31" s="80"/>
      <c r="OTI31" s="80"/>
      <c r="OTJ31" s="80"/>
      <c r="OTK31" s="80"/>
      <c r="OTL31" s="80"/>
      <c r="OTM31" s="80"/>
      <c r="OTN31" s="80"/>
      <c r="OTO31" s="80"/>
      <c r="OTP31" s="80"/>
      <c r="OTQ31" s="80"/>
      <c r="OTR31" s="80"/>
      <c r="OTS31" s="80"/>
      <c r="OTT31" s="80"/>
      <c r="OTU31" s="80"/>
      <c r="OTV31" s="80"/>
      <c r="OTW31" s="80"/>
      <c r="OTX31" s="80"/>
      <c r="OTY31" s="80"/>
      <c r="OTZ31" s="80"/>
      <c r="OUA31" s="80"/>
      <c r="OUB31" s="80"/>
      <c r="OUC31" s="80"/>
      <c r="OUD31" s="80"/>
      <c r="OUE31" s="80"/>
      <c r="OUF31" s="80"/>
      <c r="OUG31" s="80"/>
      <c r="OUH31" s="80"/>
      <c r="OUI31" s="80"/>
      <c r="OUJ31" s="80"/>
      <c r="OUK31" s="80"/>
      <c r="OUL31" s="80"/>
      <c r="OUM31" s="80"/>
      <c r="OUN31" s="80"/>
      <c r="OUO31" s="80"/>
      <c r="OUP31" s="80"/>
      <c r="OUQ31" s="80"/>
      <c r="OUR31" s="80"/>
      <c r="OUS31" s="80"/>
      <c r="OUT31" s="80"/>
      <c r="OUU31" s="80"/>
      <c r="OUV31" s="80"/>
      <c r="OUW31" s="80"/>
      <c r="OUX31" s="80"/>
      <c r="OUY31" s="80"/>
      <c r="OUZ31" s="80"/>
      <c r="OVA31" s="80"/>
      <c r="OVB31" s="80"/>
      <c r="OVC31" s="80"/>
      <c r="OVD31" s="80"/>
      <c r="OVE31" s="80"/>
      <c r="OVF31" s="80"/>
      <c r="OVG31" s="80"/>
      <c r="OVH31" s="80"/>
      <c r="OVI31" s="80"/>
      <c r="OVJ31" s="80"/>
      <c r="OVK31" s="80"/>
      <c r="OVL31" s="80"/>
      <c r="OVM31" s="80"/>
      <c r="OVN31" s="80"/>
      <c r="OVO31" s="80"/>
      <c r="OVP31" s="80"/>
      <c r="OVQ31" s="80"/>
      <c r="OVR31" s="80"/>
      <c r="OVS31" s="80"/>
      <c r="OVT31" s="80"/>
      <c r="OVU31" s="80"/>
      <c r="OVV31" s="80"/>
      <c r="OVW31" s="80"/>
      <c r="OVX31" s="80"/>
      <c r="OVY31" s="80"/>
      <c r="OVZ31" s="80"/>
      <c r="OWA31" s="80"/>
      <c r="OWB31" s="80"/>
      <c r="OWC31" s="80"/>
      <c r="OWD31" s="80"/>
      <c r="OWE31" s="80"/>
      <c r="OWF31" s="80"/>
      <c r="OWG31" s="80"/>
      <c r="OWH31" s="80"/>
      <c r="OWI31" s="80"/>
      <c r="OWJ31" s="80"/>
      <c r="OWK31" s="80"/>
      <c r="OWL31" s="80"/>
      <c r="OWM31" s="80"/>
      <c r="OWN31" s="80"/>
      <c r="OWO31" s="80"/>
      <c r="OWP31" s="80"/>
      <c r="OWQ31" s="80"/>
      <c r="OWR31" s="80"/>
      <c r="OWS31" s="80"/>
      <c r="OWT31" s="80"/>
      <c r="OWU31" s="80"/>
      <c r="OWV31" s="80"/>
      <c r="OWW31" s="80"/>
      <c r="OWX31" s="80"/>
      <c r="OWY31" s="80"/>
      <c r="OWZ31" s="80"/>
      <c r="OXA31" s="80"/>
      <c r="OXB31" s="80"/>
      <c r="OXC31" s="80"/>
      <c r="OXD31" s="80"/>
      <c r="OXE31" s="80"/>
      <c r="OXF31" s="80"/>
      <c r="OXG31" s="80"/>
      <c r="OXH31" s="80"/>
      <c r="OXI31" s="80"/>
      <c r="OXJ31" s="80"/>
      <c r="OXK31" s="80"/>
      <c r="OXL31" s="80"/>
      <c r="OXM31" s="80"/>
      <c r="OXN31" s="80"/>
      <c r="OXO31" s="80"/>
      <c r="OXP31" s="80"/>
      <c r="OXQ31" s="80"/>
      <c r="OXR31" s="80"/>
      <c r="OXS31" s="80"/>
      <c r="OXT31" s="80"/>
      <c r="OXU31" s="80"/>
      <c r="OXV31" s="80"/>
      <c r="OXW31" s="80"/>
      <c r="OXX31" s="80"/>
      <c r="OXY31" s="80"/>
      <c r="OXZ31" s="80"/>
      <c r="OYA31" s="80"/>
      <c r="OYB31" s="80"/>
      <c r="OYC31" s="80"/>
      <c r="OYD31" s="80"/>
      <c r="OYE31" s="80"/>
      <c r="OYF31" s="80"/>
      <c r="OYG31" s="80"/>
      <c r="OYH31" s="80"/>
      <c r="OYI31" s="80"/>
      <c r="OYJ31" s="80"/>
      <c r="OYK31" s="80"/>
      <c r="OYL31" s="80"/>
      <c r="OYM31" s="80"/>
      <c r="OYN31" s="80"/>
      <c r="OYO31" s="80"/>
      <c r="OYP31" s="80"/>
      <c r="OYQ31" s="80"/>
      <c r="OYR31" s="80"/>
      <c r="OYS31" s="80"/>
      <c r="OYT31" s="80"/>
      <c r="OYU31" s="80"/>
      <c r="OYV31" s="80"/>
      <c r="OYW31" s="80"/>
      <c r="OYX31" s="80"/>
      <c r="OYY31" s="80"/>
      <c r="OYZ31" s="80"/>
      <c r="OZA31" s="80"/>
      <c r="OZB31" s="80"/>
      <c r="OZC31" s="80"/>
      <c r="OZD31" s="80"/>
      <c r="OZE31" s="80"/>
      <c r="OZF31" s="80"/>
      <c r="OZG31" s="80"/>
      <c r="OZH31" s="80"/>
      <c r="OZI31" s="80"/>
      <c r="OZJ31" s="80"/>
      <c r="OZK31" s="80"/>
      <c r="OZL31" s="80"/>
      <c r="OZM31" s="80"/>
      <c r="OZN31" s="80"/>
      <c r="OZO31" s="80"/>
      <c r="OZP31" s="80"/>
      <c r="OZQ31" s="80"/>
      <c r="OZR31" s="80"/>
      <c r="OZS31" s="80"/>
      <c r="OZT31" s="80"/>
      <c r="OZU31" s="80"/>
      <c r="OZV31" s="80"/>
      <c r="OZW31" s="80"/>
      <c r="OZX31" s="80"/>
      <c r="OZY31" s="80"/>
      <c r="OZZ31" s="80"/>
      <c r="PAA31" s="80"/>
      <c r="PAB31" s="80"/>
      <c r="PAC31" s="80"/>
      <c r="PAD31" s="80"/>
      <c r="PAE31" s="80"/>
      <c r="PAF31" s="80"/>
      <c r="PAG31" s="80"/>
      <c r="PAH31" s="80"/>
      <c r="PAI31" s="80"/>
      <c r="PAJ31" s="80"/>
      <c r="PAK31" s="80"/>
      <c r="PAL31" s="80"/>
      <c r="PAM31" s="80"/>
      <c r="PAN31" s="80"/>
      <c r="PAO31" s="80"/>
      <c r="PAP31" s="80"/>
      <c r="PAQ31" s="80"/>
      <c r="PAR31" s="80"/>
      <c r="PAS31" s="80"/>
      <c r="PAT31" s="80"/>
      <c r="PAU31" s="80"/>
      <c r="PAV31" s="80"/>
      <c r="PAW31" s="80"/>
      <c r="PAX31" s="80"/>
      <c r="PAY31" s="80"/>
      <c r="PAZ31" s="80"/>
      <c r="PBA31" s="80"/>
      <c r="PBB31" s="80"/>
      <c r="PBC31" s="80"/>
      <c r="PBD31" s="80"/>
      <c r="PBE31" s="80"/>
      <c r="PBF31" s="80"/>
      <c r="PBG31" s="80"/>
      <c r="PBH31" s="80"/>
      <c r="PBI31" s="80"/>
      <c r="PBJ31" s="80"/>
      <c r="PBK31" s="80"/>
      <c r="PBL31" s="80"/>
      <c r="PBM31" s="80"/>
      <c r="PBN31" s="80"/>
      <c r="PBO31" s="80"/>
      <c r="PBP31" s="80"/>
      <c r="PBQ31" s="80"/>
      <c r="PBR31" s="80"/>
      <c r="PBS31" s="80"/>
      <c r="PBT31" s="80"/>
      <c r="PBU31" s="80"/>
      <c r="PBV31" s="80"/>
      <c r="PBW31" s="80"/>
      <c r="PBX31" s="80"/>
      <c r="PBY31" s="80"/>
      <c r="PBZ31" s="80"/>
      <c r="PCA31" s="80"/>
      <c r="PCB31" s="80"/>
      <c r="PCC31" s="80"/>
      <c r="PCD31" s="80"/>
      <c r="PCE31" s="80"/>
      <c r="PCF31" s="80"/>
      <c r="PCG31" s="80"/>
      <c r="PCH31" s="80"/>
      <c r="PCI31" s="80"/>
      <c r="PCJ31" s="80"/>
      <c r="PCK31" s="80"/>
      <c r="PCL31" s="80"/>
      <c r="PCM31" s="80"/>
      <c r="PCN31" s="80"/>
      <c r="PCO31" s="80"/>
      <c r="PCP31" s="80"/>
      <c r="PCQ31" s="80"/>
      <c r="PCR31" s="80"/>
      <c r="PCS31" s="80"/>
      <c r="PCT31" s="80"/>
      <c r="PCU31" s="80"/>
      <c r="PCV31" s="80"/>
      <c r="PCW31" s="80"/>
      <c r="PCX31" s="80"/>
      <c r="PCY31" s="80"/>
      <c r="PCZ31" s="80"/>
      <c r="PDA31" s="80"/>
      <c r="PDB31" s="80"/>
      <c r="PDC31" s="80"/>
      <c r="PDD31" s="80"/>
      <c r="PDE31" s="80"/>
      <c r="PDF31" s="80"/>
      <c r="PDG31" s="80"/>
      <c r="PDH31" s="80"/>
      <c r="PDI31" s="80"/>
      <c r="PDJ31" s="80"/>
      <c r="PDK31" s="80"/>
      <c r="PDL31" s="80"/>
      <c r="PDM31" s="80"/>
      <c r="PDN31" s="80"/>
      <c r="PDO31" s="80"/>
      <c r="PDP31" s="80"/>
      <c r="PDQ31" s="80"/>
      <c r="PDR31" s="80"/>
      <c r="PDS31" s="80"/>
      <c r="PDT31" s="80"/>
      <c r="PDU31" s="80"/>
      <c r="PDV31" s="80"/>
      <c r="PDW31" s="80"/>
      <c r="PDX31" s="80"/>
      <c r="PDY31" s="80"/>
      <c r="PDZ31" s="80"/>
      <c r="PEA31" s="80"/>
      <c r="PEB31" s="80"/>
      <c r="PEC31" s="80"/>
      <c r="PED31" s="80"/>
      <c r="PEE31" s="80"/>
      <c r="PEF31" s="80"/>
      <c r="PEG31" s="80"/>
      <c r="PEH31" s="80"/>
      <c r="PEI31" s="80"/>
      <c r="PEJ31" s="80"/>
      <c r="PEK31" s="80"/>
      <c r="PEL31" s="80"/>
      <c r="PEM31" s="80"/>
      <c r="PEN31" s="80"/>
      <c r="PEO31" s="80"/>
      <c r="PEP31" s="80"/>
      <c r="PEQ31" s="80"/>
      <c r="PER31" s="80"/>
      <c r="PES31" s="80"/>
      <c r="PET31" s="80"/>
      <c r="PEU31" s="80"/>
      <c r="PEV31" s="80"/>
      <c r="PEW31" s="80"/>
      <c r="PEX31" s="80"/>
      <c r="PEY31" s="80"/>
      <c r="PEZ31" s="80"/>
      <c r="PFA31" s="80"/>
      <c r="PFB31" s="80"/>
      <c r="PFC31" s="80"/>
      <c r="PFD31" s="80"/>
      <c r="PFE31" s="80"/>
      <c r="PFF31" s="80"/>
      <c r="PFG31" s="80"/>
      <c r="PFH31" s="80"/>
      <c r="PFI31" s="80"/>
      <c r="PFJ31" s="80"/>
      <c r="PFK31" s="80"/>
      <c r="PFL31" s="80"/>
      <c r="PFM31" s="80"/>
      <c r="PFN31" s="80"/>
      <c r="PFO31" s="80"/>
      <c r="PFP31" s="80"/>
      <c r="PFQ31" s="80"/>
      <c r="PFR31" s="80"/>
      <c r="PFS31" s="80"/>
      <c r="PFT31" s="80"/>
      <c r="PFU31" s="80"/>
      <c r="PFV31" s="80"/>
      <c r="PFW31" s="80"/>
      <c r="PFX31" s="80"/>
      <c r="PFY31" s="80"/>
      <c r="PFZ31" s="80"/>
      <c r="PGA31" s="80"/>
      <c r="PGB31" s="80"/>
      <c r="PGC31" s="80"/>
      <c r="PGD31" s="80"/>
      <c r="PGE31" s="80"/>
      <c r="PGF31" s="80"/>
      <c r="PGG31" s="80"/>
      <c r="PGH31" s="80"/>
      <c r="PGI31" s="80"/>
      <c r="PGJ31" s="80"/>
      <c r="PGK31" s="80"/>
      <c r="PGL31" s="80"/>
      <c r="PGM31" s="80"/>
      <c r="PGN31" s="80"/>
      <c r="PGO31" s="80"/>
      <c r="PGP31" s="80"/>
      <c r="PGQ31" s="80"/>
      <c r="PGR31" s="80"/>
      <c r="PGS31" s="80"/>
      <c r="PGT31" s="80"/>
      <c r="PGU31" s="80"/>
      <c r="PGV31" s="80"/>
      <c r="PGW31" s="80"/>
      <c r="PGX31" s="80"/>
      <c r="PGY31" s="80"/>
      <c r="PGZ31" s="80"/>
      <c r="PHA31" s="80"/>
      <c r="PHB31" s="80"/>
      <c r="PHC31" s="80"/>
      <c r="PHD31" s="80"/>
      <c r="PHE31" s="80"/>
      <c r="PHF31" s="80"/>
      <c r="PHG31" s="80"/>
      <c r="PHH31" s="80"/>
      <c r="PHI31" s="80"/>
      <c r="PHJ31" s="80"/>
      <c r="PHK31" s="80"/>
      <c r="PHL31" s="80"/>
      <c r="PHM31" s="80"/>
      <c r="PHN31" s="80"/>
      <c r="PHO31" s="80"/>
      <c r="PHP31" s="80"/>
      <c r="PHQ31" s="80"/>
      <c r="PHR31" s="80"/>
      <c r="PHS31" s="80"/>
      <c r="PHT31" s="80"/>
      <c r="PHU31" s="80"/>
      <c r="PHV31" s="80"/>
      <c r="PHW31" s="80"/>
      <c r="PHX31" s="80"/>
      <c r="PHY31" s="80"/>
      <c r="PHZ31" s="80"/>
      <c r="PIA31" s="80"/>
      <c r="PIB31" s="80"/>
      <c r="PIC31" s="80"/>
      <c r="PID31" s="80"/>
      <c r="PIE31" s="80"/>
      <c r="PIF31" s="80"/>
      <c r="PIG31" s="80"/>
      <c r="PIH31" s="80"/>
      <c r="PII31" s="80"/>
      <c r="PIJ31" s="80"/>
      <c r="PIK31" s="80"/>
      <c r="PIL31" s="80"/>
      <c r="PIM31" s="80"/>
      <c r="PIN31" s="80"/>
      <c r="PIO31" s="80"/>
      <c r="PIP31" s="80"/>
      <c r="PIQ31" s="80"/>
      <c r="PIR31" s="80"/>
      <c r="PIS31" s="80"/>
      <c r="PIT31" s="80"/>
      <c r="PIU31" s="80"/>
      <c r="PIV31" s="80"/>
      <c r="PIW31" s="80"/>
      <c r="PIX31" s="80"/>
      <c r="PIY31" s="80"/>
      <c r="PIZ31" s="80"/>
      <c r="PJA31" s="80"/>
      <c r="PJB31" s="80"/>
      <c r="PJC31" s="80"/>
      <c r="PJD31" s="80"/>
      <c r="PJE31" s="80"/>
      <c r="PJF31" s="80"/>
      <c r="PJG31" s="80"/>
      <c r="PJH31" s="80"/>
      <c r="PJI31" s="80"/>
      <c r="PJJ31" s="80"/>
      <c r="PJK31" s="80"/>
      <c r="PJL31" s="80"/>
      <c r="PJM31" s="80"/>
      <c r="PJN31" s="80"/>
      <c r="PJO31" s="80"/>
      <c r="PJP31" s="80"/>
      <c r="PJQ31" s="80"/>
      <c r="PJR31" s="80"/>
      <c r="PJS31" s="80"/>
      <c r="PJT31" s="80"/>
      <c r="PJU31" s="80"/>
      <c r="PJV31" s="80"/>
      <c r="PJW31" s="80"/>
      <c r="PJX31" s="80"/>
      <c r="PJY31" s="80"/>
      <c r="PJZ31" s="80"/>
      <c r="PKA31" s="80"/>
      <c r="PKB31" s="80"/>
      <c r="PKC31" s="80"/>
      <c r="PKD31" s="80"/>
      <c r="PKE31" s="80"/>
      <c r="PKF31" s="80"/>
      <c r="PKG31" s="80"/>
      <c r="PKH31" s="80"/>
      <c r="PKI31" s="80"/>
      <c r="PKJ31" s="80"/>
      <c r="PKK31" s="80"/>
      <c r="PKL31" s="80"/>
      <c r="PKM31" s="80"/>
      <c r="PKN31" s="80"/>
      <c r="PKO31" s="80"/>
      <c r="PKP31" s="80"/>
      <c r="PKQ31" s="80"/>
      <c r="PKR31" s="80"/>
      <c r="PKS31" s="80"/>
      <c r="PKT31" s="80"/>
      <c r="PKU31" s="80"/>
      <c r="PKV31" s="80"/>
      <c r="PKW31" s="80"/>
      <c r="PKX31" s="80"/>
      <c r="PKY31" s="80"/>
      <c r="PKZ31" s="80"/>
      <c r="PLA31" s="80"/>
      <c r="PLB31" s="80"/>
      <c r="PLC31" s="80"/>
      <c r="PLD31" s="80"/>
      <c r="PLE31" s="80"/>
      <c r="PLF31" s="80"/>
      <c r="PLG31" s="80"/>
      <c r="PLH31" s="80"/>
      <c r="PLI31" s="80"/>
      <c r="PLJ31" s="80"/>
      <c r="PLK31" s="80"/>
      <c r="PLL31" s="80"/>
      <c r="PLM31" s="80"/>
      <c r="PLN31" s="80"/>
      <c r="PLO31" s="80"/>
      <c r="PLP31" s="80"/>
      <c r="PLQ31" s="80"/>
      <c r="PLR31" s="80"/>
      <c r="PLS31" s="80"/>
      <c r="PLT31" s="80"/>
      <c r="PLU31" s="80"/>
      <c r="PLV31" s="80"/>
      <c r="PLW31" s="80"/>
      <c r="PLX31" s="80"/>
      <c r="PLY31" s="80"/>
      <c r="PLZ31" s="80"/>
      <c r="PMA31" s="80"/>
      <c r="PMB31" s="80"/>
      <c r="PMC31" s="80"/>
      <c r="PMD31" s="80"/>
      <c r="PME31" s="80"/>
      <c r="PMF31" s="80"/>
      <c r="PMG31" s="80"/>
      <c r="PMH31" s="80"/>
      <c r="PMI31" s="80"/>
      <c r="PMJ31" s="80"/>
      <c r="PMK31" s="80"/>
      <c r="PML31" s="80"/>
      <c r="PMM31" s="80"/>
      <c r="PMN31" s="80"/>
      <c r="PMO31" s="80"/>
      <c r="PMP31" s="80"/>
      <c r="PMQ31" s="80"/>
      <c r="PMR31" s="80"/>
      <c r="PMS31" s="80"/>
      <c r="PMT31" s="80"/>
      <c r="PMU31" s="80"/>
      <c r="PMV31" s="80"/>
      <c r="PMW31" s="80"/>
      <c r="PMX31" s="80"/>
      <c r="PMY31" s="80"/>
      <c r="PMZ31" s="80"/>
      <c r="PNA31" s="80"/>
      <c r="PNB31" s="80"/>
      <c r="PNC31" s="80"/>
      <c r="PND31" s="80"/>
      <c r="PNE31" s="80"/>
      <c r="PNF31" s="80"/>
      <c r="PNG31" s="80"/>
      <c r="PNH31" s="80"/>
      <c r="PNI31" s="80"/>
      <c r="PNJ31" s="80"/>
      <c r="PNK31" s="80"/>
      <c r="PNL31" s="80"/>
      <c r="PNM31" s="80"/>
      <c r="PNN31" s="80"/>
      <c r="PNO31" s="80"/>
      <c r="PNP31" s="80"/>
      <c r="PNQ31" s="80"/>
      <c r="PNR31" s="80"/>
      <c r="PNS31" s="80"/>
      <c r="PNT31" s="80"/>
      <c r="PNU31" s="80"/>
      <c r="PNV31" s="80"/>
      <c r="PNW31" s="80"/>
      <c r="PNX31" s="80"/>
      <c r="PNY31" s="80"/>
      <c r="PNZ31" s="80"/>
      <c r="POA31" s="80"/>
      <c r="POB31" s="80"/>
      <c r="POC31" s="80"/>
      <c r="POD31" s="80"/>
      <c r="POE31" s="80"/>
      <c r="POF31" s="80"/>
      <c r="POG31" s="80"/>
      <c r="POH31" s="80"/>
      <c r="POI31" s="80"/>
      <c r="POJ31" s="80"/>
      <c r="POK31" s="80"/>
      <c r="POL31" s="80"/>
      <c r="POM31" s="80"/>
      <c r="PON31" s="80"/>
      <c r="POO31" s="80"/>
      <c r="POP31" s="80"/>
      <c r="POQ31" s="80"/>
      <c r="POR31" s="80"/>
      <c r="POS31" s="80"/>
      <c r="POT31" s="80"/>
      <c r="POU31" s="80"/>
      <c r="POV31" s="80"/>
      <c r="POW31" s="80"/>
      <c r="POX31" s="80"/>
      <c r="POY31" s="80"/>
      <c r="POZ31" s="80"/>
      <c r="PPA31" s="80"/>
      <c r="PPB31" s="80"/>
      <c r="PPC31" s="80"/>
      <c r="PPD31" s="80"/>
      <c r="PPE31" s="80"/>
      <c r="PPF31" s="80"/>
      <c r="PPG31" s="80"/>
      <c r="PPH31" s="80"/>
      <c r="PPI31" s="80"/>
      <c r="PPJ31" s="80"/>
      <c r="PPK31" s="80"/>
      <c r="PPL31" s="80"/>
      <c r="PPM31" s="80"/>
      <c r="PPN31" s="80"/>
      <c r="PPO31" s="80"/>
      <c r="PPP31" s="80"/>
      <c r="PPQ31" s="80"/>
      <c r="PPR31" s="80"/>
      <c r="PPS31" s="80"/>
      <c r="PPT31" s="80"/>
      <c r="PPU31" s="80"/>
      <c r="PPV31" s="80"/>
      <c r="PPW31" s="80"/>
      <c r="PPX31" s="80"/>
      <c r="PPY31" s="80"/>
      <c r="PPZ31" s="80"/>
      <c r="PQA31" s="80"/>
      <c r="PQB31" s="80"/>
      <c r="PQC31" s="80"/>
      <c r="PQD31" s="80"/>
      <c r="PQE31" s="80"/>
      <c r="PQF31" s="80"/>
      <c r="PQG31" s="80"/>
      <c r="PQH31" s="80"/>
      <c r="PQI31" s="80"/>
      <c r="PQJ31" s="80"/>
      <c r="PQK31" s="80"/>
      <c r="PQL31" s="80"/>
      <c r="PQM31" s="80"/>
      <c r="PQN31" s="80"/>
      <c r="PQO31" s="80"/>
      <c r="PQP31" s="80"/>
      <c r="PQQ31" s="80"/>
      <c r="PQR31" s="80"/>
      <c r="PQS31" s="80"/>
      <c r="PQT31" s="80"/>
      <c r="PQU31" s="80"/>
      <c r="PQV31" s="80"/>
      <c r="PQW31" s="80"/>
      <c r="PQX31" s="80"/>
      <c r="PQY31" s="80"/>
      <c r="PQZ31" s="80"/>
      <c r="PRA31" s="80"/>
      <c r="PRB31" s="80"/>
      <c r="PRC31" s="80"/>
      <c r="PRD31" s="80"/>
      <c r="PRE31" s="80"/>
      <c r="PRF31" s="80"/>
      <c r="PRG31" s="80"/>
      <c r="PRH31" s="80"/>
      <c r="PRI31" s="80"/>
      <c r="PRJ31" s="80"/>
      <c r="PRK31" s="80"/>
      <c r="PRL31" s="80"/>
      <c r="PRM31" s="80"/>
      <c r="PRN31" s="80"/>
      <c r="PRO31" s="80"/>
      <c r="PRP31" s="80"/>
      <c r="PRQ31" s="80"/>
      <c r="PRR31" s="80"/>
      <c r="PRS31" s="80"/>
      <c r="PRT31" s="80"/>
      <c r="PRU31" s="80"/>
      <c r="PRV31" s="80"/>
      <c r="PRW31" s="80"/>
      <c r="PRX31" s="80"/>
      <c r="PRY31" s="80"/>
      <c r="PRZ31" s="80"/>
      <c r="PSA31" s="80"/>
      <c r="PSB31" s="80"/>
      <c r="PSC31" s="80"/>
      <c r="PSD31" s="80"/>
      <c r="PSE31" s="80"/>
      <c r="PSF31" s="80"/>
      <c r="PSG31" s="80"/>
      <c r="PSH31" s="80"/>
      <c r="PSI31" s="80"/>
      <c r="PSJ31" s="80"/>
      <c r="PSK31" s="80"/>
      <c r="PSL31" s="80"/>
      <c r="PSM31" s="80"/>
      <c r="PSN31" s="80"/>
      <c r="PSO31" s="80"/>
      <c r="PSP31" s="80"/>
      <c r="PSQ31" s="80"/>
      <c r="PSR31" s="80"/>
      <c r="PSS31" s="80"/>
      <c r="PST31" s="80"/>
      <c r="PSU31" s="80"/>
      <c r="PSV31" s="80"/>
      <c r="PSW31" s="80"/>
      <c r="PSX31" s="80"/>
      <c r="PSY31" s="80"/>
      <c r="PSZ31" s="80"/>
      <c r="PTA31" s="80"/>
      <c r="PTB31" s="80"/>
      <c r="PTC31" s="80"/>
      <c r="PTD31" s="80"/>
      <c r="PTE31" s="80"/>
      <c r="PTF31" s="80"/>
      <c r="PTG31" s="80"/>
      <c r="PTH31" s="80"/>
      <c r="PTI31" s="80"/>
      <c r="PTJ31" s="80"/>
      <c r="PTK31" s="80"/>
      <c r="PTL31" s="80"/>
      <c r="PTM31" s="80"/>
      <c r="PTN31" s="80"/>
      <c r="PTO31" s="80"/>
      <c r="PTP31" s="80"/>
      <c r="PTQ31" s="80"/>
      <c r="PTR31" s="80"/>
      <c r="PTS31" s="80"/>
      <c r="PTT31" s="80"/>
      <c r="PTU31" s="80"/>
      <c r="PTV31" s="80"/>
      <c r="PTW31" s="80"/>
      <c r="PTX31" s="80"/>
      <c r="PTY31" s="80"/>
      <c r="PTZ31" s="80"/>
      <c r="PUA31" s="80"/>
      <c r="PUB31" s="80"/>
      <c r="PUC31" s="80"/>
      <c r="PUD31" s="80"/>
      <c r="PUE31" s="80"/>
      <c r="PUF31" s="80"/>
      <c r="PUG31" s="80"/>
      <c r="PUH31" s="80"/>
      <c r="PUI31" s="80"/>
      <c r="PUJ31" s="80"/>
      <c r="PUK31" s="80"/>
      <c r="PUL31" s="80"/>
      <c r="PUM31" s="80"/>
      <c r="PUN31" s="80"/>
      <c r="PUO31" s="80"/>
      <c r="PUP31" s="80"/>
      <c r="PUQ31" s="80"/>
      <c r="PUR31" s="80"/>
      <c r="PUS31" s="80"/>
      <c r="PUT31" s="80"/>
      <c r="PUU31" s="80"/>
      <c r="PUV31" s="80"/>
      <c r="PUW31" s="80"/>
      <c r="PUX31" s="80"/>
      <c r="PUY31" s="80"/>
      <c r="PUZ31" s="80"/>
      <c r="PVA31" s="80"/>
      <c r="PVB31" s="80"/>
      <c r="PVC31" s="80"/>
      <c r="PVD31" s="80"/>
      <c r="PVE31" s="80"/>
      <c r="PVF31" s="80"/>
      <c r="PVG31" s="80"/>
      <c r="PVH31" s="80"/>
      <c r="PVI31" s="80"/>
      <c r="PVJ31" s="80"/>
      <c r="PVK31" s="80"/>
      <c r="PVL31" s="80"/>
      <c r="PVM31" s="80"/>
      <c r="PVN31" s="80"/>
      <c r="PVO31" s="80"/>
      <c r="PVP31" s="80"/>
      <c r="PVQ31" s="80"/>
      <c r="PVR31" s="80"/>
      <c r="PVS31" s="80"/>
      <c r="PVT31" s="80"/>
      <c r="PVU31" s="80"/>
      <c r="PVV31" s="80"/>
      <c r="PVW31" s="80"/>
      <c r="PVX31" s="80"/>
      <c r="PVY31" s="80"/>
      <c r="PVZ31" s="80"/>
      <c r="PWA31" s="80"/>
      <c r="PWB31" s="80"/>
      <c r="PWC31" s="80"/>
      <c r="PWD31" s="80"/>
      <c r="PWE31" s="80"/>
      <c r="PWF31" s="80"/>
      <c r="PWG31" s="80"/>
      <c r="PWH31" s="80"/>
      <c r="PWI31" s="80"/>
      <c r="PWJ31" s="80"/>
      <c r="PWK31" s="80"/>
      <c r="PWL31" s="80"/>
      <c r="PWM31" s="80"/>
      <c r="PWN31" s="80"/>
      <c r="PWO31" s="80"/>
      <c r="PWP31" s="80"/>
      <c r="PWQ31" s="80"/>
      <c r="PWR31" s="80"/>
      <c r="PWS31" s="80"/>
      <c r="PWT31" s="80"/>
      <c r="PWU31" s="80"/>
      <c r="PWV31" s="80"/>
      <c r="PWW31" s="80"/>
      <c r="PWX31" s="80"/>
      <c r="PWY31" s="80"/>
      <c r="PWZ31" s="80"/>
      <c r="PXA31" s="80"/>
      <c r="PXB31" s="80"/>
      <c r="PXC31" s="80"/>
      <c r="PXD31" s="80"/>
      <c r="PXE31" s="80"/>
      <c r="PXF31" s="80"/>
      <c r="PXG31" s="80"/>
      <c r="PXH31" s="80"/>
      <c r="PXI31" s="80"/>
      <c r="PXJ31" s="80"/>
      <c r="PXK31" s="80"/>
      <c r="PXL31" s="80"/>
      <c r="PXM31" s="80"/>
      <c r="PXN31" s="80"/>
      <c r="PXO31" s="80"/>
      <c r="PXP31" s="80"/>
      <c r="PXQ31" s="80"/>
      <c r="PXR31" s="80"/>
      <c r="PXS31" s="80"/>
      <c r="PXT31" s="80"/>
      <c r="PXU31" s="80"/>
      <c r="PXV31" s="80"/>
      <c r="PXW31" s="80"/>
      <c r="PXX31" s="80"/>
      <c r="PXY31" s="80"/>
      <c r="PXZ31" s="80"/>
      <c r="PYA31" s="80"/>
      <c r="PYB31" s="80"/>
      <c r="PYC31" s="80"/>
      <c r="PYD31" s="80"/>
      <c r="PYE31" s="80"/>
      <c r="PYF31" s="80"/>
      <c r="PYG31" s="80"/>
      <c r="PYH31" s="80"/>
      <c r="PYI31" s="80"/>
      <c r="PYJ31" s="80"/>
      <c r="PYK31" s="80"/>
      <c r="PYL31" s="80"/>
      <c r="PYM31" s="80"/>
      <c r="PYN31" s="80"/>
      <c r="PYO31" s="80"/>
      <c r="PYP31" s="80"/>
      <c r="PYQ31" s="80"/>
      <c r="PYR31" s="80"/>
      <c r="PYS31" s="80"/>
      <c r="PYT31" s="80"/>
      <c r="PYU31" s="80"/>
      <c r="PYV31" s="80"/>
      <c r="PYW31" s="80"/>
      <c r="PYX31" s="80"/>
      <c r="PYY31" s="80"/>
      <c r="PYZ31" s="80"/>
      <c r="PZA31" s="80"/>
      <c r="PZB31" s="80"/>
      <c r="PZC31" s="80"/>
      <c r="PZD31" s="80"/>
      <c r="PZE31" s="80"/>
      <c r="PZF31" s="80"/>
      <c r="PZG31" s="80"/>
      <c r="PZH31" s="80"/>
      <c r="PZI31" s="80"/>
      <c r="PZJ31" s="80"/>
      <c r="PZK31" s="80"/>
      <c r="PZL31" s="80"/>
      <c r="PZM31" s="80"/>
      <c r="PZN31" s="80"/>
      <c r="PZO31" s="80"/>
      <c r="PZP31" s="80"/>
      <c r="PZQ31" s="80"/>
      <c r="PZR31" s="80"/>
      <c r="PZS31" s="80"/>
      <c r="PZT31" s="80"/>
      <c r="PZU31" s="80"/>
      <c r="PZV31" s="80"/>
      <c r="PZW31" s="80"/>
      <c r="PZX31" s="80"/>
      <c r="PZY31" s="80"/>
      <c r="PZZ31" s="80"/>
      <c r="QAA31" s="80"/>
      <c r="QAB31" s="80"/>
      <c r="QAC31" s="80"/>
      <c r="QAD31" s="80"/>
      <c r="QAE31" s="80"/>
      <c r="QAF31" s="80"/>
      <c r="QAG31" s="80"/>
      <c r="QAH31" s="80"/>
      <c r="QAI31" s="80"/>
      <c r="QAJ31" s="80"/>
      <c r="QAK31" s="80"/>
      <c r="QAL31" s="80"/>
      <c r="QAM31" s="80"/>
      <c r="QAN31" s="80"/>
      <c r="QAO31" s="80"/>
      <c r="QAP31" s="80"/>
      <c r="QAQ31" s="80"/>
      <c r="QAR31" s="80"/>
      <c r="QAS31" s="80"/>
      <c r="QAT31" s="80"/>
      <c r="QAU31" s="80"/>
      <c r="QAV31" s="80"/>
      <c r="QAW31" s="80"/>
      <c r="QAX31" s="80"/>
      <c r="QAY31" s="80"/>
      <c r="QAZ31" s="80"/>
      <c r="QBA31" s="80"/>
      <c r="QBB31" s="80"/>
      <c r="QBC31" s="80"/>
      <c r="QBD31" s="80"/>
      <c r="QBE31" s="80"/>
      <c r="QBF31" s="80"/>
      <c r="QBG31" s="80"/>
      <c r="QBH31" s="80"/>
      <c r="QBI31" s="80"/>
      <c r="QBJ31" s="80"/>
      <c r="QBK31" s="80"/>
      <c r="QBL31" s="80"/>
      <c r="QBM31" s="80"/>
      <c r="QBN31" s="80"/>
      <c r="QBO31" s="80"/>
      <c r="QBP31" s="80"/>
      <c r="QBQ31" s="80"/>
      <c r="QBR31" s="80"/>
      <c r="QBS31" s="80"/>
      <c r="QBT31" s="80"/>
      <c r="QBU31" s="80"/>
      <c r="QBV31" s="80"/>
      <c r="QBW31" s="80"/>
      <c r="QBX31" s="80"/>
      <c r="QBY31" s="80"/>
      <c r="QBZ31" s="80"/>
      <c r="QCA31" s="80"/>
      <c r="QCB31" s="80"/>
      <c r="QCC31" s="80"/>
      <c r="QCD31" s="80"/>
      <c r="QCE31" s="80"/>
      <c r="QCF31" s="80"/>
      <c r="QCG31" s="80"/>
      <c r="QCH31" s="80"/>
      <c r="QCI31" s="80"/>
      <c r="QCJ31" s="80"/>
      <c r="QCK31" s="80"/>
      <c r="QCL31" s="80"/>
      <c r="QCM31" s="80"/>
      <c r="QCN31" s="80"/>
      <c r="QCO31" s="80"/>
      <c r="QCP31" s="80"/>
      <c r="QCQ31" s="80"/>
      <c r="QCR31" s="80"/>
      <c r="QCS31" s="80"/>
      <c r="QCT31" s="80"/>
      <c r="QCU31" s="80"/>
      <c r="QCV31" s="80"/>
      <c r="QCW31" s="80"/>
      <c r="QCX31" s="80"/>
      <c r="QCY31" s="80"/>
      <c r="QCZ31" s="80"/>
      <c r="QDA31" s="80"/>
      <c r="QDB31" s="80"/>
      <c r="QDC31" s="80"/>
      <c r="QDD31" s="80"/>
      <c r="QDE31" s="80"/>
      <c r="QDF31" s="80"/>
      <c r="QDG31" s="80"/>
      <c r="QDH31" s="80"/>
      <c r="QDI31" s="80"/>
      <c r="QDJ31" s="80"/>
      <c r="QDK31" s="80"/>
      <c r="QDL31" s="80"/>
      <c r="QDM31" s="80"/>
      <c r="QDN31" s="80"/>
      <c r="QDO31" s="80"/>
      <c r="QDP31" s="80"/>
      <c r="QDQ31" s="80"/>
      <c r="QDR31" s="80"/>
      <c r="QDS31" s="80"/>
      <c r="QDT31" s="80"/>
      <c r="QDU31" s="80"/>
      <c r="QDV31" s="80"/>
      <c r="QDW31" s="80"/>
      <c r="QDX31" s="80"/>
      <c r="QDY31" s="80"/>
      <c r="QDZ31" s="80"/>
      <c r="QEA31" s="80"/>
      <c r="QEB31" s="80"/>
      <c r="QEC31" s="80"/>
      <c r="QED31" s="80"/>
      <c r="QEE31" s="80"/>
      <c r="QEF31" s="80"/>
      <c r="QEG31" s="80"/>
      <c r="QEH31" s="80"/>
      <c r="QEI31" s="80"/>
      <c r="QEJ31" s="80"/>
      <c r="QEK31" s="80"/>
      <c r="QEL31" s="80"/>
      <c r="QEM31" s="80"/>
      <c r="QEN31" s="80"/>
      <c r="QEO31" s="80"/>
      <c r="QEP31" s="80"/>
      <c r="QEQ31" s="80"/>
      <c r="QER31" s="80"/>
      <c r="QES31" s="80"/>
      <c r="QET31" s="80"/>
      <c r="QEU31" s="80"/>
      <c r="QEV31" s="80"/>
      <c r="QEW31" s="80"/>
      <c r="QEX31" s="80"/>
      <c r="QEY31" s="80"/>
      <c r="QEZ31" s="80"/>
      <c r="QFA31" s="80"/>
      <c r="QFB31" s="80"/>
      <c r="QFC31" s="80"/>
      <c r="QFD31" s="80"/>
      <c r="QFE31" s="80"/>
      <c r="QFF31" s="80"/>
      <c r="QFG31" s="80"/>
      <c r="QFH31" s="80"/>
      <c r="QFI31" s="80"/>
      <c r="QFJ31" s="80"/>
      <c r="QFK31" s="80"/>
      <c r="QFL31" s="80"/>
      <c r="QFM31" s="80"/>
      <c r="QFN31" s="80"/>
      <c r="QFO31" s="80"/>
      <c r="QFP31" s="80"/>
      <c r="QFQ31" s="80"/>
      <c r="QFR31" s="80"/>
      <c r="QFS31" s="80"/>
      <c r="QFT31" s="80"/>
      <c r="QFU31" s="80"/>
      <c r="QFV31" s="80"/>
      <c r="QFW31" s="80"/>
      <c r="QFX31" s="80"/>
      <c r="QFY31" s="80"/>
      <c r="QFZ31" s="80"/>
      <c r="QGA31" s="80"/>
      <c r="QGB31" s="80"/>
      <c r="QGC31" s="80"/>
      <c r="QGD31" s="80"/>
      <c r="QGE31" s="80"/>
      <c r="QGF31" s="80"/>
      <c r="QGG31" s="80"/>
      <c r="QGH31" s="80"/>
      <c r="QGI31" s="80"/>
      <c r="QGJ31" s="80"/>
      <c r="QGK31" s="80"/>
      <c r="QGL31" s="80"/>
      <c r="QGM31" s="80"/>
      <c r="QGN31" s="80"/>
      <c r="QGO31" s="80"/>
      <c r="QGP31" s="80"/>
      <c r="QGQ31" s="80"/>
      <c r="QGR31" s="80"/>
      <c r="QGS31" s="80"/>
      <c r="QGT31" s="80"/>
      <c r="QGU31" s="80"/>
      <c r="QGV31" s="80"/>
      <c r="QGW31" s="80"/>
      <c r="QGX31" s="80"/>
      <c r="QGY31" s="80"/>
      <c r="QGZ31" s="80"/>
      <c r="QHA31" s="80"/>
      <c r="QHB31" s="80"/>
      <c r="QHC31" s="80"/>
      <c r="QHD31" s="80"/>
      <c r="QHE31" s="80"/>
      <c r="QHF31" s="80"/>
      <c r="QHG31" s="80"/>
      <c r="QHH31" s="80"/>
      <c r="QHI31" s="80"/>
      <c r="QHJ31" s="80"/>
      <c r="QHK31" s="80"/>
      <c r="QHL31" s="80"/>
      <c r="QHM31" s="80"/>
      <c r="QHN31" s="80"/>
      <c r="QHO31" s="80"/>
      <c r="QHP31" s="80"/>
      <c r="QHQ31" s="80"/>
      <c r="QHR31" s="80"/>
      <c r="QHS31" s="80"/>
      <c r="QHT31" s="80"/>
      <c r="QHU31" s="80"/>
      <c r="QHV31" s="80"/>
      <c r="QHW31" s="80"/>
      <c r="QHX31" s="80"/>
      <c r="QHY31" s="80"/>
      <c r="QHZ31" s="80"/>
      <c r="QIA31" s="80"/>
      <c r="QIB31" s="80"/>
      <c r="QIC31" s="80"/>
      <c r="QID31" s="80"/>
      <c r="QIE31" s="80"/>
      <c r="QIF31" s="80"/>
      <c r="QIG31" s="80"/>
      <c r="QIH31" s="80"/>
      <c r="QII31" s="80"/>
      <c r="QIJ31" s="80"/>
      <c r="QIK31" s="80"/>
      <c r="QIL31" s="80"/>
      <c r="QIM31" s="80"/>
      <c r="QIN31" s="80"/>
      <c r="QIO31" s="80"/>
      <c r="QIP31" s="80"/>
      <c r="QIQ31" s="80"/>
      <c r="QIR31" s="80"/>
      <c r="QIS31" s="80"/>
      <c r="QIT31" s="80"/>
      <c r="QIU31" s="80"/>
      <c r="QIV31" s="80"/>
      <c r="QIW31" s="80"/>
      <c r="QIX31" s="80"/>
      <c r="QIY31" s="80"/>
      <c r="QIZ31" s="80"/>
      <c r="QJA31" s="80"/>
      <c r="QJB31" s="80"/>
      <c r="QJC31" s="80"/>
      <c r="QJD31" s="80"/>
      <c r="QJE31" s="80"/>
      <c r="QJF31" s="80"/>
      <c r="QJG31" s="80"/>
      <c r="QJH31" s="80"/>
      <c r="QJI31" s="80"/>
      <c r="QJJ31" s="80"/>
      <c r="QJK31" s="80"/>
      <c r="QJL31" s="80"/>
      <c r="QJM31" s="80"/>
      <c r="QJN31" s="80"/>
      <c r="QJO31" s="80"/>
      <c r="QJP31" s="80"/>
      <c r="QJQ31" s="80"/>
      <c r="QJR31" s="80"/>
      <c r="QJS31" s="80"/>
      <c r="QJT31" s="80"/>
      <c r="QJU31" s="80"/>
      <c r="QJV31" s="80"/>
      <c r="QJW31" s="80"/>
      <c r="QJX31" s="80"/>
      <c r="QJY31" s="80"/>
      <c r="QJZ31" s="80"/>
      <c r="QKA31" s="80"/>
      <c r="QKB31" s="80"/>
      <c r="QKC31" s="80"/>
      <c r="QKD31" s="80"/>
      <c r="QKE31" s="80"/>
      <c r="QKF31" s="80"/>
      <c r="QKG31" s="80"/>
      <c r="QKH31" s="80"/>
      <c r="QKI31" s="80"/>
      <c r="QKJ31" s="80"/>
      <c r="QKK31" s="80"/>
      <c r="QKL31" s="80"/>
      <c r="QKM31" s="80"/>
      <c r="QKN31" s="80"/>
      <c r="QKO31" s="80"/>
      <c r="QKP31" s="80"/>
      <c r="QKQ31" s="80"/>
      <c r="QKR31" s="80"/>
      <c r="QKS31" s="80"/>
      <c r="QKT31" s="80"/>
      <c r="QKU31" s="80"/>
      <c r="QKV31" s="80"/>
      <c r="QKW31" s="80"/>
      <c r="QKX31" s="80"/>
      <c r="QKY31" s="80"/>
      <c r="QKZ31" s="80"/>
      <c r="QLA31" s="80"/>
      <c r="QLB31" s="80"/>
      <c r="QLC31" s="80"/>
      <c r="QLD31" s="80"/>
      <c r="QLE31" s="80"/>
      <c r="QLF31" s="80"/>
      <c r="QLG31" s="80"/>
      <c r="QLH31" s="80"/>
      <c r="QLI31" s="80"/>
      <c r="QLJ31" s="80"/>
      <c r="QLK31" s="80"/>
      <c r="QLL31" s="80"/>
      <c r="QLM31" s="80"/>
      <c r="QLN31" s="80"/>
      <c r="QLO31" s="80"/>
      <c r="QLP31" s="80"/>
      <c r="QLQ31" s="80"/>
      <c r="QLR31" s="80"/>
      <c r="QLS31" s="80"/>
      <c r="QLT31" s="80"/>
      <c r="QLU31" s="80"/>
      <c r="QLV31" s="80"/>
      <c r="QLW31" s="80"/>
      <c r="QLX31" s="80"/>
      <c r="QLY31" s="80"/>
      <c r="QLZ31" s="80"/>
      <c r="QMA31" s="80"/>
      <c r="QMB31" s="80"/>
      <c r="QMC31" s="80"/>
      <c r="QMD31" s="80"/>
      <c r="QME31" s="80"/>
      <c r="QMF31" s="80"/>
      <c r="QMG31" s="80"/>
      <c r="QMH31" s="80"/>
      <c r="QMI31" s="80"/>
      <c r="QMJ31" s="80"/>
      <c r="QMK31" s="80"/>
      <c r="QML31" s="80"/>
      <c r="QMM31" s="80"/>
      <c r="QMN31" s="80"/>
      <c r="QMO31" s="80"/>
      <c r="QMP31" s="80"/>
      <c r="QMQ31" s="80"/>
      <c r="QMR31" s="80"/>
      <c r="QMS31" s="80"/>
      <c r="QMT31" s="80"/>
      <c r="QMU31" s="80"/>
      <c r="QMV31" s="80"/>
      <c r="QMW31" s="80"/>
      <c r="QMX31" s="80"/>
      <c r="QMY31" s="80"/>
      <c r="QMZ31" s="80"/>
      <c r="QNA31" s="80"/>
      <c r="QNB31" s="80"/>
      <c r="QNC31" s="80"/>
      <c r="QND31" s="80"/>
      <c r="QNE31" s="80"/>
      <c r="QNF31" s="80"/>
      <c r="QNG31" s="80"/>
      <c r="QNH31" s="80"/>
      <c r="QNI31" s="80"/>
      <c r="QNJ31" s="80"/>
      <c r="QNK31" s="80"/>
      <c r="QNL31" s="80"/>
      <c r="QNM31" s="80"/>
      <c r="QNN31" s="80"/>
      <c r="QNO31" s="80"/>
      <c r="QNP31" s="80"/>
      <c r="QNQ31" s="80"/>
      <c r="QNR31" s="80"/>
      <c r="QNS31" s="80"/>
      <c r="QNT31" s="80"/>
      <c r="QNU31" s="80"/>
      <c r="QNV31" s="80"/>
      <c r="QNW31" s="80"/>
      <c r="QNX31" s="80"/>
      <c r="QNY31" s="80"/>
      <c r="QNZ31" s="80"/>
      <c r="QOA31" s="80"/>
      <c r="QOB31" s="80"/>
      <c r="QOC31" s="80"/>
      <c r="QOD31" s="80"/>
      <c r="QOE31" s="80"/>
      <c r="QOF31" s="80"/>
      <c r="QOG31" s="80"/>
      <c r="QOH31" s="80"/>
      <c r="QOI31" s="80"/>
      <c r="QOJ31" s="80"/>
      <c r="QOK31" s="80"/>
      <c r="QOL31" s="80"/>
      <c r="QOM31" s="80"/>
      <c r="QON31" s="80"/>
      <c r="QOO31" s="80"/>
      <c r="QOP31" s="80"/>
      <c r="QOQ31" s="80"/>
      <c r="QOR31" s="80"/>
      <c r="QOS31" s="80"/>
      <c r="QOT31" s="80"/>
      <c r="QOU31" s="80"/>
      <c r="QOV31" s="80"/>
      <c r="QOW31" s="80"/>
      <c r="QOX31" s="80"/>
      <c r="QOY31" s="80"/>
      <c r="QOZ31" s="80"/>
      <c r="QPA31" s="80"/>
      <c r="QPB31" s="80"/>
      <c r="QPC31" s="80"/>
      <c r="QPD31" s="80"/>
      <c r="QPE31" s="80"/>
      <c r="QPF31" s="80"/>
      <c r="QPG31" s="80"/>
      <c r="QPH31" s="80"/>
      <c r="QPI31" s="80"/>
      <c r="QPJ31" s="80"/>
      <c r="QPK31" s="80"/>
      <c r="QPL31" s="80"/>
      <c r="QPM31" s="80"/>
      <c r="QPN31" s="80"/>
      <c r="QPO31" s="80"/>
      <c r="QPP31" s="80"/>
      <c r="QPQ31" s="80"/>
      <c r="QPR31" s="80"/>
      <c r="QPS31" s="80"/>
      <c r="QPT31" s="80"/>
      <c r="QPU31" s="80"/>
      <c r="QPV31" s="80"/>
      <c r="QPW31" s="80"/>
      <c r="QPX31" s="80"/>
      <c r="QPY31" s="80"/>
      <c r="QPZ31" s="80"/>
      <c r="QQA31" s="80"/>
      <c r="QQB31" s="80"/>
      <c r="QQC31" s="80"/>
      <c r="QQD31" s="80"/>
      <c r="QQE31" s="80"/>
      <c r="QQF31" s="80"/>
      <c r="QQG31" s="80"/>
      <c r="QQH31" s="80"/>
      <c r="QQI31" s="80"/>
      <c r="QQJ31" s="80"/>
      <c r="QQK31" s="80"/>
      <c r="QQL31" s="80"/>
      <c r="QQM31" s="80"/>
      <c r="QQN31" s="80"/>
      <c r="QQO31" s="80"/>
      <c r="QQP31" s="80"/>
      <c r="QQQ31" s="80"/>
      <c r="QQR31" s="80"/>
      <c r="QQS31" s="80"/>
      <c r="QQT31" s="80"/>
      <c r="QQU31" s="80"/>
      <c r="QQV31" s="80"/>
      <c r="QQW31" s="80"/>
      <c r="QQX31" s="80"/>
      <c r="QQY31" s="80"/>
      <c r="QQZ31" s="80"/>
      <c r="QRA31" s="80"/>
      <c r="QRB31" s="80"/>
      <c r="QRC31" s="80"/>
      <c r="QRD31" s="80"/>
      <c r="QRE31" s="80"/>
      <c r="QRF31" s="80"/>
      <c r="QRG31" s="80"/>
      <c r="QRH31" s="80"/>
      <c r="QRI31" s="80"/>
      <c r="QRJ31" s="80"/>
      <c r="QRK31" s="80"/>
      <c r="QRL31" s="80"/>
      <c r="QRM31" s="80"/>
      <c r="QRN31" s="80"/>
      <c r="QRO31" s="80"/>
      <c r="QRP31" s="80"/>
      <c r="QRQ31" s="80"/>
      <c r="QRR31" s="80"/>
      <c r="QRS31" s="80"/>
      <c r="QRT31" s="80"/>
      <c r="QRU31" s="80"/>
      <c r="QRV31" s="80"/>
      <c r="QRW31" s="80"/>
      <c r="QRX31" s="80"/>
      <c r="QRY31" s="80"/>
      <c r="QRZ31" s="80"/>
      <c r="QSA31" s="80"/>
      <c r="QSB31" s="80"/>
      <c r="QSC31" s="80"/>
      <c r="QSD31" s="80"/>
      <c r="QSE31" s="80"/>
      <c r="QSF31" s="80"/>
      <c r="QSG31" s="80"/>
      <c r="QSH31" s="80"/>
      <c r="QSI31" s="80"/>
      <c r="QSJ31" s="80"/>
      <c r="QSK31" s="80"/>
      <c r="QSL31" s="80"/>
      <c r="QSM31" s="80"/>
      <c r="QSN31" s="80"/>
      <c r="QSO31" s="80"/>
      <c r="QSP31" s="80"/>
      <c r="QSQ31" s="80"/>
      <c r="QSR31" s="80"/>
      <c r="QSS31" s="80"/>
      <c r="QST31" s="80"/>
      <c r="QSU31" s="80"/>
      <c r="QSV31" s="80"/>
      <c r="QSW31" s="80"/>
      <c r="QSX31" s="80"/>
      <c r="QSY31" s="80"/>
      <c r="QSZ31" s="80"/>
      <c r="QTA31" s="80"/>
      <c r="QTB31" s="80"/>
      <c r="QTC31" s="80"/>
      <c r="QTD31" s="80"/>
      <c r="QTE31" s="80"/>
      <c r="QTF31" s="80"/>
      <c r="QTG31" s="80"/>
      <c r="QTH31" s="80"/>
      <c r="QTI31" s="80"/>
      <c r="QTJ31" s="80"/>
      <c r="QTK31" s="80"/>
      <c r="QTL31" s="80"/>
      <c r="QTM31" s="80"/>
      <c r="QTN31" s="80"/>
      <c r="QTO31" s="80"/>
      <c r="QTP31" s="80"/>
      <c r="QTQ31" s="80"/>
      <c r="QTR31" s="80"/>
      <c r="QTS31" s="80"/>
      <c r="QTT31" s="80"/>
      <c r="QTU31" s="80"/>
      <c r="QTV31" s="80"/>
      <c r="QTW31" s="80"/>
      <c r="QTX31" s="80"/>
      <c r="QTY31" s="80"/>
      <c r="QTZ31" s="80"/>
      <c r="QUA31" s="80"/>
      <c r="QUB31" s="80"/>
      <c r="QUC31" s="80"/>
      <c r="QUD31" s="80"/>
      <c r="QUE31" s="80"/>
      <c r="QUF31" s="80"/>
      <c r="QUG31" s="80"/>
      <c r="QUH31" s="80"/>
      <c r="QUI31" s="80"/>
      <c r="QUJ31" s="80"/>
      <c r="QUK31" s="80"/>
      <c r="QUL31" s="80"/>
      <c r="QUM31" s="80"/>
      <c r="QUN31" s="80"/>
      <c r="QUO31" s="80"/>
      <c r="QUP31" s="80"/>
      <c r="QUQ31" s="80"/>
      <c r="QUR31" s="80"/>
      <c r="QUS31" s="80"/>
      <c r="QUT31" s="80"/>
      <c r="QUU31" s="80"/>
      <c r="QUV31" s="80"/>
      <c r="QUW31" s="80"/>
      <c r="QUX31" s="80"/>
      <c r="QUY31" s="80"/>
      <c r="QUZ31" s="80"/>
      <c r="QVA31" s="80"/>
      <c r="QVB31" s="80"/>
      <c r="QVC31" s="80"/>
      <c r="QVD31" s="80"/>
      <c r="QVE31" s="80"/>
      <c r="QVF31" s="80"/>
      <c r="QVG31" s="80"/>
      <c r="QVH31" s="80"/>
      <c r="QVI31" s="80"/>
      <c r="QVJ31" s="80"/>
      <c r="QVK31" s="80"/>
      <c r="QVL31" s="80"/>
      <c r="QVM31" s="80"/>
      <c r="QVN31" s="80"/>
      <c r="QVO31" s="80"/>
      <c r="QVP31" s="80"/>
      <c r="QVQ31" s="80"/>
      <c r="QVR31" s="80"/>
      <c r="QVS31" s="80"/>
      <c r="QVT31" s="80"/>
      <c r="QVU31" s="80"/>
      <c r="QVV31" s="80"/>
      <c r="QVW31" s="80"/>
      <c r="QVX31" s="80"/>
      <c r="QVY31" s="80"/>
      <c r="QVZ31" s="80"/>
      <c r="QWA31" s="80"/>
      <c r="QWB31" s="80"/>
      <c r="QWC31" s="80"/>
      <c r="QWD31" s="80"/>
      <c r="QWE31" s="80"/>
      <c r="QWF31" s="80"/>
      <c r="QWG31" s="80"/>
      <c r="QWH31" s="80"/>
      <c r="QWI31" s="80"/>
      <c r="QWJ31" s="80"/>
      <c r="QWK31" s="80"/>
      <c r="QWL31" s="80"/>
      <c r="QWM31" s="80"/>
      <c r="QWN31" s="80"/>
      <c r="QWO31" s="80"/>
      <c r="QWP31" s="80"/>
      <c r="QWQ31" s="80"/>
      <c r="QWR31" s="80"/>
      <c r="QWS31" s="80"/>
      <c r="QWT31" s="80"/>
      <c r="QWU31" s="80"/>
      <c r="QWV31" s="80"/>
      <c r="QWW31" s="80"/>
      <c r="QWX31" s="80"/>
      <c r="QWY31" s="80"/>
      <c r="QWZ31" s="80"/>
      <c r="QXA31" s="80"/>
      <c r="QXB31" s="80"/>
      <c r="QXC31" s="80"/>
      <c r="QXD31" s="80"/>
      <c r="QXE31" s="80"/>
      <c r="QXF31" s="80"/>
      <c r="QXG31" s="80"/>
      <c r="QXH31" s="80"/>
      <c r="QXI31" s="80"/>
      <c r="QXJ31" s="80"/>
      <c r="QXK31" s="80"/>
      <c r="QXL31" s="80"/>
      <c r="QXM31" s="80"/>
      <c r="QXN31" s="80"/>
      <c r="QXO31" s="80"/>
      <c r="QXP31" s="80"/>
      <c r="QXQ31" s="80"/>
      <c r="QXR31" s="80"/>
      <c r="QXS31" s="80"/>
      <c r="QXT31" s="80"/>
      <c r="QXU31" s="80"/>
      <c r="QXV31" s="80"/>
      <c r="QXW31" s="80"/>
      <c r="QXX31" s="80"/>
      <c r="QXY31" s="80"/>
      <c r="QXZ31" s="80"/>
      <c r="QYA31" s="80"/>
      <c r="QYB31" s="80"/>
      <c r="QYC31" s="80"/>
      <c r="QYD31" s="80"/>
      <c r="QYE31" s="80"/>
      <c r="QYF31" s="80"/>
      <c r="QYG31" s="80"/>
      <c r="QYH31" s="80"/>
      <c r="QYI31" s="80"/>
      <c r="QYJ31" s="80"/>
      <c r="QYK31" s="80"/>
      <c r="QYL31" s="80"/>
      <c r="QYM31" s="80"/>
      <c r="QYN31" s="80"/>
      <c r="QYO31" s="80"/>
      <c r="QYP31" s="80"/>
      <c r="QYQ31" s="80"/>
      <c r="QYR31" s="80"/>
      <c r="QYS31" s="80"/>
      <c r="QYT31" s="80"/>
      <c r="QYU31" s="80"/>
      <c r="QYV31" s="80"/>
      <c r="QYW31" s="80"/>
      <c r="QYX31" s="80"/>
      <c r="QYY31" s="80"/>
      <c r="QYZ31" s="80"/>
      <c r="QZA31" s="80"/>
      <c r="QZB31" s="80"/>
      <c r="QZC31" s="80"/>
      <c r="QZD31" s="80"/>
      <c r="QZE31" s="80"/>
      <c r="QZF31" s="80"/>
      <c r="QZG31" s="80"/>
      <c r="QZH31" s="80"/>
      <c r="QZI31" s="80"/>
      <c r="QZJ31" s="80"/>
      <c r="QZK31" s="80"/>
      <c r="QZL31" s="80"/>
      <c r="QZM31" s="80"/>
      <c r="QZN31" s="80"/>
      <c r="QZO31" s="80"/>
      <c r="QZP31" s="80"/>
      <c r="QZQ31" s="80"/>
      <c r="QZR31" s="80"/>
      <c r="QZS31" s="80"/>
      <c r="QZT31" s="80"/>
      <c r="QZU31" s="80"/>
      <c r="QZV31" s="80"/>
      <c r="QZW31" s="80"/>
      <c r="QZX31" s="80"/>
      <c r="QZY31" s="80"/>
      <c r="QZZ31" s="80"/>
      <c r="RAA31" s="80"/>
      <c r="RAB31" s="80"/>
      <c r="RAC31" s="80"/>
      <c r="RAD31" s="80"/>
      <c r="RAE31" s="80"/>
      <c r="RAF31" s="80"/>
      <c r="RAG31" s="80"/>
      <c r="RAH31" s="80"/>
      <c r="RAI31" s="80"/>
      <c r="RAJ31" s="80"/>
      <c r="RAK31" s="80"/>
      <c r="RAL31" s="80"/>
      <c r="RAM31" s="80"/>
      <c r="RAN31" s="80"/>
      <c r="RAO31" s="80"/>
      <c r="RAP31" s="80"/>
      <c r="RAQ31" s="80"/>
      <c r="RAR31" s="80"/>
      <c r="RAS31" s="80"/>
      <c r="RAT31" s="80"/>
      <c r="RAU31" s="80"/>
      <c r="RAV31" s="80"/>
      <c r="RAW31" s="80"/>
      <c r="RAX31" s="80"/>
      <c r="RAY31" s="80"/>
      <c r="RAZ31" s="80"/>
      <c r="RBA31" s="80"/>
      <c r="RBB31" s="80"/>
      <c r="RBC31" s="80"/>
      <c r="RBD31" s="80"/>
      <c r="RBE31" s="80"/>
      <c r="RBF31" s="80"/>
      <c r="RBG31" s="80"/>
      <c r="RBH31" s="80"/>
      <c r="RBI31" s="80"/>
      <c r="RBJ31" s="80"/>
      <c r="RBK31" s="80"/>
      <c r="RBL31" s="80"/>
      <c r="RBM31" s="80"/>
      <c r="RBN31" s="80"/>
      <c r="RBO31" s="80"/>
      <c r="RBP31" s="80"/>
      <c r="RBQ31" s="80"/>
      <c r="RBR31" s="80"/>
      <c r="RBS31" s="80"/>
      <c r="RBT31" s="80"/>
      <c r="RBU31" s="80"/>
      <c r="RBV31" s="80"/>
      <c r="RBW31" s="80"/>
      <c r="RBX31" s="80"/>
      <c r="RBY31" s="80"/>
      <c r="RBZ31" s="80"/>
      <c r="RCA31" s="80"/>
      <c r="RCB31" s="80"/>
      <c r="RCC31" s="80"/>
      <c r="RCD31" s="80"/>
      <c r="RCE31" s="80"/>
      <c r="RCF31" s="80"/>
      <c r="RCG31" s="80"/>
      <c r="RCH31" s="80"/>
      <c r="RCI31" s="80"/>
      <c r="RCJ31" s="80"/>
      <c r="RCK31" s="80"/>
      <c r="RCL31" s="80"/>
      <c r="RCM31" s="80"/>
      <c r="RCN31" s="80"/>
      <c r="RCO31" s="80"/>
      <c r="RCP31" s="80"/>
      <c r="RCQ31" s="80"/>
      <c r="RCR31" s="80"/>
      <c r="RCS31" s="80"/>
      <c r="RCT31" s="80"/>
      <c r="RCU31" s="80"/>
      <c r="RCV31" s="80"/>
      <c r="RCW31" s="80"/>
      <c r="RCX31" s="80"/>
      <c r="RCY31" s="80"/>
      <c r="RCZ31" s="80"/>
      <c r="RDA31" s="80"/>
      <c r="RDB31" s="80"/>
      <c r="RDC31" s="80"/>
      <c r="RDD31" s="80"/>
      <c r="RDE31" s="80"/>
      <c r="RDF31" s="80"/>
      <c r="RDG31" s="80"/>
      <c r="RDH31" s="80"/>
      <c r="RDI31" s="80"/>
      <c r="RDJ31" s="80"/>
      <c r="RDK31" s="80"/>
      <c r="RDL31" s="80"/>
      <c r="RDM31" s="80"/>
      <c r="RDN31" s="80"/>
      <c r="RDO31" s="80"/>
      <c r="RDP31" s="80"/>
      <c r="RDQ31" s="80"/>
      <c r="RDR31" s="80"/>
      <c r="RDS31" s="80"/>
      <c r="RDT31" s="80"/>
      <c r="RDU31" s="80"/>
      <c r="RDV31" s="80"/>
      <c r="RDW31" s="80"/>
      <c r="RDX31" s="80"/>
      <c r="RDY31" s="80"/>
      <c r="RDZ31" s="80"/>
      <c r="REA31" s="80"/>
      <c r="REB31" s="80"/>
      <c r="REC31" s="80"/>
      <c r="RED31" s="80"/>
      <c r="REE31" s="80"/>
      <c r="REF31" s="80"/>
      <c r="REG31" s="80"/>
      <c r="REH31" s="80"/>
      <c r="REI31" s="80"/>
      <c r="REJ31" s="80"/>
      <c r="REK31" s="80"/>
      <c r="REL31" s="80"/>
      <c r="REM31" s="80"/>
      <c r="REN31" s="80"/>
      <c r="REO31" s="80"/>
      <c r="REP31" s="80"/>
      <c r="REQ31" s="80"/>
      <c r="RER31" s="80"/>
      <c r="RES31" s="80"/>
      <c r="RET31" s="80"/>
      <c r="REU31" s="80"/>
      <c r="REV31" s="80"/>
      <c r="REW31" s="80"/>
      <c r="REX31" s="80"/>
      <c r="REY31" s="80"/>
      <c r="REZ31" s="80"/>
      <c r="RFA31" s="80"/>
      <c r="RFB31" s="80"/>
      <c r="RFC31" s="80"/>
      <c r="RFD31" s="80"/>
      <c r="RFE31" s="80"/>
      <c r="RFF31" s="80"/>
      <c r="RFG31" s="80"/>
      <c r="RFH31" s="80"/>
      <c r="RFI31" s="80"/>
      <c r="RFJ31" s="80"/>
      <c r="RFK31" s="80"/>
      <c r="RFL31" s="80"/>
      <c r="RFM31" s="80"/>
      <c r="RFN31" s="80"/>
      <c r="RFO31" s="80"/>
      <c r="RFP31" s="80"/>
      <c r="RFQ31" s="80"/>
      <c r="RFR31" s="80"/>
      <c r="RFS31" s="80"/>
      <c r="RFT31" s="80"/>
      <c r="RFU31" s="80"/>
      <c r="RFV31" s="80"/>
      <c r="RFW31" s="80"/>
      <c r="RFX31" s="80"/>
      <c r="RFY31" s="80"/>
      <c r="RFZ31" s="80"/>
      <c r="RGA31" s="80"/>
      <c r="RGB31" s="80"/>
      <c r="RGC31" s="80"/>
      <c r="RGD31" s="80"/>
      <c r="RGE31" s="80"/>
      <c r="RGF31" s="80"/>
      <c r="RGG31" s="80"/>
      <c r="RGH31" s="80"/>
      <c r="RGI31" s="80"/>
      <c r="RGJ31" s="80"/>
      <c r="RGK31" s="80"/>
      <c r="RGL31" s="80"/>
      <c r="RGM31" s="80"/>
      <c r="RGN31" s="80"/>
      <c r="RGO31" s="80"/>
      <c r="RGP31" s="80"/>
      <c r="RGQ31" s="80"/>
      <c r="RGR31" s="80"/>
      <c r="RGS31" s="80"/>
      <c r="RGT31" s="80"/>
      <c r="RGU31" s="80"/>
      <c r="RGV31" s="80"/>
      <c r="RGW31" s="80"/>
      <c r="RGX31" s="80"/>
      <c r="RGY31" s="80"/>
      <c r="RGZ31" s="80"/>
      <c r="RHA31" s="80"/>
      <c r="RHB31" s="80"/>
      <c r="RHC31" s="80"/>
      <c r="RHD31" s="80"/>
      <c r="RHE31" s="80"/>
      <c r="RHF31" s="80"/>
      <c r="RHG31" s="80"/>
      <c r="RHH31" s="80"/>
      <c r="RHI31" s="80"/>
      <c r="RHJ31" s="80"/>
      <c r="RHK31" s="80"/>
      <c r="RHL31" s="80"/>
      <c r="RHM31" s="80"/>
      <c r="RHN31" s="80"/>
      <c r="RHO31" s="80"/>
      <c r="RHP31" s="80"/>
      <c r="RHQ31" s="80"/>
      <c r="RHR31" s="80"/>
      <c r="RHS31" s="80"/>
      <c r="RHT31" s="80"/>
      <c r="RHU31" s="80"/>
      <c r="RHV31" s="80"/>
      <c r="RHW31" s="80"/>
      <c r="RHX31" s="80"/>
      <c r="RHY31" s="80"/>
      <c r="RHZ31" s="80"/>
      <c r="RIA31" s="80"/>
      <c r="RIB31" s="80"/>
      <c r="RIC31" s="80"/>
      <c r="RID31" s="80"/>
      <c r="RIE31" s="80"/>
      <c r="RIF31" s="80"/>
      <c r="RIG31" s="80"/>
      <c r="RIH31" s="80"/>
      <c r="RII31" s="80"/>
      <c r="RIJ31" s="80"/>
      <c r="RIK31" s="80"/>
      <c r="RIL31" s="80"/>
      <c r="RIM31" s="80"/>
      <c r="RIN31" s="80"/>
      <c r="RIO31" s="80"/>
      <c r="RIP31" s="80"/>
      <c r="RIQ31" s="80"/>
      <c r="RIR31" s="80"/>
      <c r="RIS31" s="80"/>
      <c r="RIT31" s="80"/>
      <c r="RIU31" s="80"/>
      <c r="RIV31" s="80"/>
      <c r="RIW31" s="80"/>
      <c r="RIX31" s="80"/>
      <c r="RIY31" s="80"/>
      <c r="RIZ31" s="80"/>
      <c r="RJA31" s="80"/>
      <c r="RJB31" s="80"/>
      <c r="RJC31" s="80"/>
      <c r="RJD31" s="80"/>
      <c r="RJE31" s="80"/>
      <c r="RJF31" s="80"/>
      <c r="RJG31" s="80"/>
      <c r="RJH31" s="80"/>
      <c r="RJI31" s="80"/>
      <c r="RJJ31" s="80"/>
      <c r="RJK31" s="80"/>
      <c r="RJL31" s="80"/>
      <c r="RJM31" s="80"/>
      <c r="RJN31" s="80"/>
      <c r="RJO31" s="80"/>
      <c r="RJP31" s="80"/>
      <c r="RJQ31" s="80"/>
      <c r="RJR31" s="80"/>
      <c r="RJS31" s="80"/>
      <c r="RJT31" s="80"/>
      <c r="RJU31" s="80"/>
      <c r="RJV31" s="80"/>
      <c r="RJW31" s="80"/>
      <c r="RJX31" s="80"/>
      <c r="RJY31" s="80"/>
      <c r="RJZ31" s="80"/>
      <c r="RKA31" s="80"/>
      <c r="RKB31" s="80"/>
      <c r="RKC31" s="80"/>
      <c r="RKD31" s="80"/>
      <c r="RKE31" s="80"/>
      <c r="RKF31" s="80"/>
      <c r="RKG31" s="80"/>
      <c r="RKH31" s="80"/>
      <c r="RKI31" s="80"/>
      <c r="RKJ31" s="80"/>
      <c r="RKK31" s="80"/>
      <c r="RKL31" s="80"/>
      <c r="RKM31" s="80"/>
      <c r="RKN31" s="80"/>
      <c r="RKO31" s="80"/>
      <c r="RKP31" s="80"/>
      <c r="RKQ31" s="80"/>
      <c r="RKR31" s="80"/>
      <c r="RKS31" s="80"/>
      <c r="RKT31" s="80"/>
      <c r="RKU31" s="80"/>
      <c r="RKV31" s="80"/>
      <c r="RKW31" s="80"/>
      <c r="RKX31" s="80"/>
      <c r="RKY31" s="80"/>
      <c r="RKZ31" s="80"/>
      <c r="RLA31" s="80"/>
      <c r="RLB31" s="80"/>
      <c r="RLC31" s="80"/>
      <c r="RLD31" s="80"/>
      <c r="RLE31" s="80"/>
      <c r="RLF31" s="80"/>
      <c r="RLG31" s="80"/>
      <c r="RLH31" s="80"/>
      <c r="RLI31" s="80"/>
      <c r="RLJ31" s="80"/>
      <c r="RLK31" s="80"/>
      <c r="RLL31" s="80"/>
      <c r="RLM31" s="80"/>
      <c r="RLN31" s="80"/>
      <c r="RLO31" s="80"/>
      <c r="RLP31" s="80"/>
      <c r="RLQ31" s="80"/>
      <c r="RLR31" s="80"/>
      <c r="RLS31" s="80"/>
      <c r="RLT31" s="80"/>
      <c r="RLU31" s="80"/>
      <c r="RLV31" s="80"/>
      <c r="RLW31" s="80"/>
      <c r="RLX31" s="80"/>
      <c r="RLY31" s="80"/>
      <c r="RLZ31" s="80"/>
      <c r="RMA31" s="80"/>
      <c r="RMB31" s="80"/>
      <c r="RMC31" s="80"/>
      <c r="RMD31" s="80"/>
      <c r="RME31" s="80"/>
      <c r="RMF31" s="80"/>
      <c r="RMG31" s="80"/>
      <c r="RMH31" s="80"/>
      <c r="RMI31" s="80"/>
      <c r="RMJ31" s="80"/>
      <c r="RMK31" s="80"/>
      <c r="RML31" s="80"/>
      <c r="RMM31" s="80"/>
      <c r="RMN31" s="80"/>
      <c r="RMO31" s="80"/>
      <c r="RMP31" s="80"/>
      <c r="RMQ31" s="80"/>
      <c r="RMR31" s="80"/>
      <c r="RMS31" s="80"/>
      <c r="RMT31" s="80"/>
      <c r="RMU31" s="80"/>
      <c r="RMV31" s="80"/>
      <c r="RMW31" s="80"/>
      <c r="RMX31" s="80"/>
      <c r="RMY31" s="80"/>
      <c r="RMZ31" s="80"/>
      <c r="RNA31" s="80"/>
      <c r="RNB31" s="80"/>
      <c r="RNC31" s="80"/>
      <c r="RND31" s="80"/>
      <c r="RNE31" s="80"/>
      <c r="RNF31" s="80"/>
      <c r="RNG31" s="80"/>
      <c r="RNH31" s="80"/>
      <c r="RNI31" s="80"/>
      <c r="RNJ31" s="80"/>
      <c r="RNK31" s="80"/>
      <c r="RNL31" s="80"/>
      <c r="RNM31" s="80"/>
      <c r="RNN31" s="80"/>
      <c r="RNO31" s="80"/>
      <c r="RNP31" s="80"/>
      <c r="RNQ31" s="80"/>
      <c r="RNR31" s="80"/>
      <c r="RNS31" s="80"/>
      <c r="RNT31" s="80"/>
      <c r="RNU31" s="80"/>
      <c r="RNV31" s="80"/>
      <c r="RNW31" s="80"/>
      <c r="RNX31" s="80"/>
      <c r="RNY31" s="80"/>
      <c r="RNZ31" s="80"/>
      <c r="ROA31" s="80"/>
      <c r="ROB31" s="80"/>
      <c r="ROC31" s="80"/>
      <c r="ROD31" s="80"/>
      <c r="ROE31" s="80"/>
      <c r="ROF31" s="80"/>
      <c r="ROG31" s="80"/>
      <c r="ROH31" s="80"/>
      <c r="ROI31" s="80"/>
      <c r="ROJ31" s="80"/>
      <c r="ROK31" s="80"/>
      <c r="ROL31" s="80"/>
      <c r="ROM31" s="80"/>
      <c r="RON31" s="80"/>
      <c r="ROO31" s="80"/>
      <c r="ROP31" s="80"/>
      <c r="ROQ31" s="80"/>
      <c r="ROR31" s="80"/>
      <c r="ROS31" s="80"/>
      <c r="ROT31" s="80"/>
      <c r="ROU31" s="80"/>
      <c r="ROV31" s="80"/>
      <c r="ROW31" s="80"/>
      <c r="ROX31" s="80"/>
      <c r="ROY31" s="80"/>
      <c r="ROZ31" s="80"/>
      <c r="RPA31" s="80"/>
      <c r="RPB31" s="80"/>
      <c r="RPC31" s="80"/>
      <c r="RPD31" s="80"/>
      <c r="RPE31" s="80"/>
      <c r="RPF31" s="80"/>
      <c r="RPG31" s="80"/>
      <c r="RPH31" s="80"/>
      <c r="RPI31" s="80"/>
      <c r="RPJ31" s="80"/>
      <c r="RPK31" s="80"/>
      <c r="RPL31" s="80"/>
      <c r="RPM31" s="80"/>
      <c r="RPN31" s="80"/>
      <c r="RPO31" s="80"/>
      <c r="RPP31" s="80"/>
      <c r="RPQ31" s="80"/>
      <c r="RPR31" s="80"/>
      <c r="RPS31" s="80"/>
      <c r="RPT31" s="80"/>
      <c r="RPU31" s="80"/>
      <c r="RPV31" s="80"/>
      <c r="RPW31" s="80"/>
      <c r="RPX31" s="80"/>
      <c r="RPY31" s="80"/>
      <c r="RPZ31" s="80"/>
      <c r="RQA31" s="80"/>
      <c r="RQB31" s="80"/>
      <c r="RQC31" s="80"/>
      <c r="RQD31" s="80"/>
      <c r="RQE31" s="80"/>
      <c r="RQF31" s="80"/>
      <c r="RQG31" s="80"/>
      <c r="RQH31" s="80"/>
      <c r="RQI31" s="80"/>
      <c r="RQJ31" s="80"/>
      <c r="RQK31" s="80"/>
      <c r="RQL31" s="80"/>
      <c r="RQM31" s="80"/>
      <c r="RQN31" s="80"/>
      <c r="RQO31" s="80"/>
      <c r="RQP31" s="80"/>
      <c r="RQQ31" s="80"/>
      <c r="RQR31" s="80"/>
      <c r="RQS31" s="80"/>
      <c r="RQT31" s="80"/>
      <c r="RQU31" s="80"/>
      <c r="RQV31" s="80"/>
      <c r="RQW31" s="80"/>
      <c r="RQX31" s="80"/>
      <c r="RQY31" s="80"/>
      <c r="RQZ31" s="80"/>
      <c r="RRA31" s="80"/>
      <c r="RRB31" s="80"/>
      <c r="RRC31" s="80"/>
      <c r="RRD31" s="80"/>
      <c r="RRE31" s="80"/>
      <c r="RRF31" s="80"/>
      <c r="RRG31" s="80"/>
      <c r="RRH31" s="80"/>
      <c r="RRI31" s="80"/>
      <c r="RRJ31" s="80"/>
      <c r="RRK31" s="80"/>
      <c r="RRL31" s="80"/>
      <c r="RRM31" s="80"/>
      <c r="RRN31" s="80"/>
      <c r="RRO31" s="80"/>
      <c r="RRP31" s="80"/>
      <c r="RRQ31" s="80"/>
      <c r="RRR31" s="80"/>
      <c r="RRS31" s="80"/>
      <c r="RRT31" s="80"/>
      <c r="RRU31" s="80"/>
      <c r="RRV31" s="80"/>
      <c r="RRW31" s="80"/>
      <c r="RRX31" s="80"/>
      <c r="RRY31" s="80"/>
      <c r="RRZ31" s="80"/>
      <c r="RSA31" s="80"/>
      <c r="RSB31" s="80"/>
      <c r="RSC31" s="80"/>
      <c r="RSD31" s="80"/>
      <c r="RSE31" s="80"/>
      <c r="RSF31" s="80"/>
      <c r="RSG31" s="80"/>
      <c r="RSH31" s="80"/>
      <c r="RSI31" s="80"/>
      <c r="RSJ31" s="80"/>
      <c r="RSK31" s="80"/>
      <c r="RSL31" s="80"/>
      <c r="RSM31" s="80"/>
      <c r="RSN31" s="80"/>
      <c r="RSO31" s="80"/>
      <c r="RSP31" s="80"/>
      <c r="RSQ31" s="80"/>
      <c r="RSR31" s="80"/>
      <c r="RSS31" s="80"/>
      <c r="RST31" s="80"/>
      <c r="RSU31" s="80"/>
      <c r="RSV31" s="80"/>
      <c r="RSW31" s="80"/>
      <c r="RSX31" s="80"/>
      <c r="RSY31" s="80"/>
      <c r="RSZ31" s="80"/>
      <c r="RTA31" s="80"/>
      <c r="RTB31" s="80"/>
      <c r="RTC31" s="80"/>
      <c r="RTD31" s="80"/>
      <c r="RTE31" s="80"/>
      <c r="RTF31" s="80"/>
      <c r="RTG31" s="80"/>
      <c r="RTH31" s="80"/>
      <c r="RTI31" s="80"/>
      <c r="RTJ31" s="80"/>
      <c r="RTK31" s="80"/>
      <c r="RTL31" s="80"/>
      <c r="RTM31" s="80"/>
      <c r="RTN31" s="80"/>
      <c r="RTO31" s="80"/>
      <c r="RTP31" s="80"/>
      <c r="RTQ31" s="80"/>
      <c r="RTR31" s="80"/>
      <c r="RTS31" s="80"/>
      <c r="RTT31" s="80"/>
      <c r="RTU31" s="80"/>
      <c r="RTV31" s="80"/>
      <c r="RTW31" s="80"/>
      <c r="RTX31" s="80"/>
      <c r="RTY31" s="80"/>
      <c r="RTZ31" s="80"/>
      <c r="RUA31" s="80"/>
      <c r="RUB31" s="80"/>
      <c r="RUC31" s="80"/>
      <c r="RUD31" s="80"/>
      <c r="RUE31" s="80"/>
      <c r="RUF31" s="80"/>
      <c r="RUG31" s="80"/>
      <c r="RUH31" s="80"/>
      <c r="RUI31" s="80"/>
      <c r="RUJ31" s="80"/>
      <c r="RUK31" s="80"/>
      <c r="RUL31" s="80"/>
      <c r="RUM31" s="80"/>
      <c r="RUN31" s="80"/>
      <c r="RUO31" s="80"/>
      <c r="RUP31" s="80"/>
      <c r="RUQ31" s="80"/>
      <c r="RUR31" s="80"/>
      <c r="RUS31" s="80"/>
      <c r="RUT31" s="80"/>
      <c r="RUU31" s="80"/>
      <c r="RUV31" s="80"/>
      <c r="RUW31" s="80"/>
      <c r="RUX31" s="80"/>
      <c r="RUY31" s="80"/>
      <c r="RUZ31" s="80"/>
      <c r="RVA31" s="80"/>
      <c r="RVB31" s="80"/>
      <c r="RVC31" s="80"/>
      <c r="RVD31" s="80"/>
      <c r="RVE31" s="80"/>
      <c r="RVF31" s="80"/>
      <c r="RVG31" s="80"/>
      <c r="RVH31" s="80"/>
      <c r="RVI31" s="80"/>
      <c r="RVJ31" s="80"/>
      <c r="RVK31" s="80"/>
      <c r="RVL31" s="80"/>
      <c r="RVM31" s="80"/>
      <c r="RVN31" s="80"/>
      <c r="RVO31" s="80"/>
      <c r="RVP31" s="80"/>
      <c r="RVQ31" s="80"/>
      <c r="RVR31" s="80"/>
      <c r="RVS31" s="80"/>
      <c r="RVT31" s="80"/>
      <c r="RVU31" s="80"/>
      <c r="RVV31" s="80"/>
      <c r="RVW31" s="80"/>
      <c r="RVX31" s="80"/>
      <c r="RVY31" s="80"/>
      <c r="RVZ31" s="80"/>
      <c r="RWA31" s="80"/>
      <c r="RWB31" s="80"/>
      <c r="RWC31" s="80"/>
      <c r="RWD31" s="80"/>
      <c r="RWE31" s="80"/>
      <c r="RWF31" s="80"/>
      <c r="RWG31" s="80"/>
      <c r="RWH31" s="80"/>
      <c r="RWI31" s="80"/>
      <c r="RWJ31" s="80"/>
      <c r="RWK31" s="80"/>
      <c r="RWL31" s="80"/>
      <c r="RWM31" s="80"/>
      <c r="RWN31" s="80"/>
      <c r="RWO31" s="80"/>
      <c r="RWP31" s="80"/>
      <c r="RWQ31" s="80"/>
      <c r="RWR31" s="80"/>
      <c r="RWS31" s="80"/>
      <c r="RWT31" s="80"/>
      <c r="RWU31" s="80"/>
      <c r="RWV31" s="80"/>
      <c r="RWW31" s="80"/>
      <c r="RWX31" s="80"/>
      <c r="RWY31" s="80"/>
      <c r="RWZ31" s="80"/>
      <c r="RXA31" s="80"/>
      <c r="RXB31" s="80"/>
      <c r="RXC31" s="80"/>
      <c r="RXD31" s="80"/>
      <c r="RXE31" s="80"/>
      <c r="RXF31" s="80"/>
      <c r="RXG31" s="80"/>
      <c r="RXH31" s="80"/>
      <c r="RXI31" s="80"/>
      <c r="RXJ31" s="80"/>
      <c r="RXK31" s="80"/>
      <c r="RXL31" s="80"/>
      <c r="RXM31" s="80"/>
      <c r="RXN31" s="80"/>
      <c r="RXO31" s="80"/>
      <c r="RXP31" s="80"/>
      <c r="RXQ31" s="80"/>
      <c r="RXR31" s="80"/>
      <c r="RXS31" s="80"/>
      <c r="RXT31" s="80"/>
      <c r="RXU31" s="80"/>
      <c r="RXV31" s="80"/>
      <c r="RXW31" s="80"/>
      <c r="RXX31" s="80"/>
      <c r="RXY31" s="80"/>
      <c r="RXZ31" s="80"/>
      <c r="RYA31" s="80"/>
      <c r="RYB31" s="80"/>
      <c r="RYC31" s="80"/>
      <c r="RYD31" s="80"/>
      <c r="RYE31" s="80"/>
      <c r="RYF31" s="80"/>
      <c r="RYG31" s="80"/>
      <c r="RYH31" s="80"/>
      <c r="RYI31" s="80"/>
      <c r="RYJ31" s="80"/>
      <c r="RYK31" s="80"/>
      <c r="RYL31" s="80"/>
      <c r="RYM31" s="80"/>
      <c r="RYN31" s="80"/>
      <c r="RYO31" s="80"/>
      <c r="RYP31" s="80"/>
      <c r="RYQ31" s="80"/>
      <c r="RYR31" s="80"/>
      <c r="RYS31" s="80"/>
      <c r="RYT31" s="80"/>
      <c r="RYU31" s="80"/>
      <c r="RYV31" s="80"/>
      <c r="RYW31" s="80"/>
      <c r="RYX31" s="80"/>
      <c r="RYY31" s="80"/>
      <c r="RYZ31" s="80"/>
      <c r="RZA31" s="80"/>
      <c r="RZB31" s="80"/>
      <c r="RZC31" s="80"/>
      <c r="RZD31" s="80"/>
      <c r="RZE31" s="80"/>
      <c r="RZF31" s="80"/>
      <c r="RZG31" s="80"/>
      <c r="RZH31" s="80"/>
      <c r="RZI31" s="80"/>
      <c r="RZJ31" s="80"/>
      <c r="RZK31" s="80"/>
      <c r="RZL31" s="80"/>
      <c r="RZM31" s="80"/>
      <c r="RZN31" s="80"/>
      <c r="RZO31" s="80"/>
      <c r="RZP31" s="80"/>
      <c r="RZQ31" s="80"/>
      <c r="RZR31" s="80"/>
      <c r="RZS31" s="80"/>
      <c r="RZT31" s="80"/>
      <c r="RZU31" s="80"/>
      <c r="RZV31" s="80"/>
      <c r="RZW31" s="80"/>
      <c r="RZX31" s="80"/>
      <c r="RZY31" s="80"/>
      <c r="RZZ31" s="80"/>
      <c r="SAA31" s="80"/>
      <c r="SAB31" s="80"/>
      <c r="SAC31" s="80"/>
      <c r="SAD31" s="80"/>
      <c r="SAE31" s="80"/>
      <c r="SAF31" s="80"/>
      <c r="SAG31" s="80"/>
      <c r="SAH31" s="80"/>
      <c r="SAI31" s="80"/>
      <c r="SAJ31" s="80"/>
      <c r="SAK31" s="80"/>
      <c r="SAL31" s="80"/>
      <c r="SAM31" s="80"/>
      <c r="SAN31" s="80"/>
      <c r="SAO31" s="80"/>
      <c r="SAP31" s="80"/>
      <c r="SAQ31" s="80"/>
      <c r="SAR31" s="80"/>
      <c r="SAS31" s="80"/>
      <c r="SAT31" s="80"/>
      <c r="SAU31" s="80"/>
      <c r="SAV31" s="80"/>
      <c r="SAW31" s="80"/>
      <c r="SAX31" s="80"/>
      <c r="SAY31" s="80"/>
      <c r="SAZ31" s="80"/>
      <c r="SBA31" s="80"/>
      <c r="SBB31" s="80"/>
      <c r="SBC31" s="80"/>
      <c r="SBD31" s="80"/>
      <c r="SBE31" s="80"/>
      <c r="SBF31" s="80"/>
      <c r="SBG31" s="80"/>
      <c r="SBH31" s="80"/>
      <c r="SBI31" s="80"/>
      <c r="SBJ31" s="80"/>
      <c r="SBK31" s="80"/>
      <c r="SBL31" s="80"/>
      <c r="SBM31" s="80"/>
      <c r="SBN31" s="80"/>
      <c r="SBO31" s="80"/>
      <c r="SBP31" s="80"/>
      <c r="SBQ31" s="80"/>
      <c r="SBR31" s="80"/>
      <c r="SBS31" s="80"/>
      <c r="SBT31" s="80"/>
      <c r="SBU31" s="80"/>
      <c r="SBV31" s="80"/>
      <c r="SBW31" s="80"/>
      <c r="SBX31" s="80"/>
      <c r="SBY31" s="80"/>
      <c r="SBZ31" s="80"/>
      <c r="SCA31" s="80"/>
      <c r="SCB31" s="80"/>
      <c r="SCC31" s="80"/>
      <c r="SCD31" s="80"/>
      <c r="SCE31" s="80"/>
      <c r="SCF31" s="80"/>
      <c r="SCG31" s="80"/>
      <c r="SCH31" s="80"/>
      <c r="SCI31" s="80"/>
      <c r="SCJ31" s="80"/>
      <c r="SCK31" s="80"/>
      <c r="SCL31" s="80"/>
      <c r="SCM31" s="80"/>
      <c r="SCN31" s="80"/>
      <c r="SCO31" s="80"/>
      <c r="SCP31" s="80"/>
      <c r="SCQ31" s="80"/>
      <c r="SCR31" s="80"/>
      <c r="SCS31" s="80"/>
      <c r="SCT31" s="80"/>
      <c r="SCU31" s="80"/>
      <c r="SCV31" s="80"/>
      <c r="SCW31" s="80"/>
      <c r="SCX31" s="80"/>
      <c r="SCY31" s="80"/>
      <c r="SCZ31" s="80"/>
      <c r="SDA31" s="80"/>
      <c r="SDB31" s="80"/>
      <c r="SDC31" s="80"/>
      <c r="SDD31" s="80"/>
      <c r="SDE31" s="80"/>
      <c r="SDF31" s="80"/>
      <c r="SDG31" s="80"/>
      <c r="SDH31" s="80"/>
      <c r="SDI31" s="80"/>
      <c r="SDJ31" s="80"/>
      <c r="SDK31" s="80"/>
      <c r="SDL31" s="80"/>
      <c r="SDM31" s="80"/>
      <c r="SDN31" s="80"/>
      <c r="SDO31" s="80"/>
      <c r="SDP31" s="80"/>
      <c r="SDQ31" s="80"/>
      <c r="SDR31" s="80"/>
      <c r="SDS31" s="80"/>
      <c r="SDT31" s="80"/>
      <c r="SDU31" s="80"/>
      <c r="SDV31" s="80"/>
      <c r="SDW31" s="80"/>
      <c r="SDX31" s="80"/>
      <c r="SDY31" s="80"/>
      <c r="SDZ31" s="80"/>
      <c r="SEA31" s="80"/>
      <c r="SEB31" s="80"/>
      <c r="SEC31" s="80"/>
      <c r="SED31" s="80"/>
      <c r="SEE31" s="80"/>
      <c r="SEF31" s="80"/>
      <c r="SEG31" s="80"/>
      <c r="SEH31" s="80"/>
      <c r="SEI31" s="80"/>
      <c r="SEJ31" s="80"/>
      <c r="SEK31" s="80"/>
      <c r="SEL31" s="80"/>
      <c r="SEM31" s="80"/>
      <c r="SEN31" s="80"/>
      <c r="SEO31" s="80"/>
      <c r="SEP31" s="80"/>
      <c r="SEQ31" s="80"/>
      <c r="SER31" s="80"/>
      <c r="SES31" s="80"/>
      <c r="SET31" s="80"/>
      <c r="SEU31" s="80"/>
      <c r="SEV31" s="80"/>
      <c r="SEW31" s="80"/>
      <c r="SEX31" s="80"/>
      <c r="SEY31" s="80"/>
      <c r="SEZ31" s="80"/>
      <c r="SFA31" s="80"/>
      <c r="SFB31" s="80"/>
      <c r="SFC31" s="80"/>
      <c r="SFD31" s="80"/>
      <c r="SFE31" s="80"/>
      <c r="SFF31" s="80"/>
      <c r="SFG31" s="80"/>
      <c r="SFH31" s="80"/>
      <c r="SFI31" s="80"/>
      <c r="SFJ31" s="80"/>
      <c r="SFK31" s="80"/>
      <c r="SFL31" s="80"/>
      <c r="SFM31" s="80"/>
      <c r="SFN31" s="80"/>
      <c r="SFO31" s="80"/>
      <c r="SFP31" s="80"/>
      <c r="SFQ31" s="80"/>
      <c r="SFR31" s="80"/>
      <c r="SFS31" s="80"/>
      <c r="SFT31" s="80"/>
      <c r="SFU31" s="80"/>
      <c r="SFV31" s="80"/>
      <c r="SFW31" s="80"/>
      <c r="SFX31" s="80"/>
      <c r="SFY31" s="80"/>
      <c r="SFZ31" s="80"/>
      <c r="SGA31" s="80"/>
      <c r="SGB31" s="80"/>
      <c r="SGC31" s="80"/>
      <c r="SGD31" s="80"/>
      <c r="SGE31" s="80"/>
      <c r="SGF31" s="80"/>
      <c r="SGG31" s="80"/>
      <c r="SGH31" s="80"/>
      <c r="SGI31" s="80"/>
      <c r="SGJ31" s="80"/>
      <c r="SGK31" s="80"/>
      <c r="SGL31" s="80"/>
      <c r="SGM31" s="80"/>
      <c r="SGN31" s="80"/>
      <c r="SGO31" s="80"/>
      <c r="SGP31" s="80"/>
      <c r="SGQ31" s="80"/>
      <c r="SGR31" s="80"/>
      <c r="SGS31" s="80"/>
      <c r="SGT31" s="80"/>
      <c r="SGU31" s="80"/>
      <c r="SGV31" s="80"/>
      <c r="SGW31" s="80"/>
      <c r="SGX31" s="80"/>
      <c r="SGY31" s="80"/>
      <c r="SGZ31" s="80"/>
      <c r="SHA31" s="80"/>
      <c r="SHB31" s="80"/>
      <c r="SHC31" s="80"/>
      <c r="SHD31" s="80"/>
      <c r="SHE31" s="80"/>
      <c r="SHF31" s="80"/>
      <c r="SHG31" s="80"/>
      <c r="SHH31" s="80"/>
      <c r="SHI31" s="80"/>
      <c r="SHJ31" s="80"/>
      <c r="SHK31" s="80"/>
      <c r="SHL31" s="80"/>
      <c r="SHM31" s="80"/>
      <c r="SHN31" s="80"/>
      <c r="SHO31" s="80"/>
      <c r="SHP31" s="80"/>
      <c r="SHQ31" s="80"/>
      <c r="SHR31" s="80"/>
      <c r="SHS31" s="80"/>
      <c r="SHT31" s="80"/>
      <c r="SHU31" s="80"/>
      <c r="SHV31" s="80"/>
      <c r="SHW31" s="80"/>
      <c r="SHX31" s="80"/>
      <c r="SHY31" s="80"/>
      <c r="SHZ31" s="80"/>
      <c r="SIA31" s="80"/>
      <c r="SIB31" s="80"/>
      <c r="SIC31" s="80"/>
      <c r="SID31" s="80"/>
      <c r="SIE31" s="80"/>
      <c r="SIF31" s="80"/>
      <c r="SIG31" s="80"/>
      <c r="SIH31" s="80"/>
      <c r="SII31" s="80"/>
      <c r="SIJ31" s="80"/>
      <c r="SIK31" s="80"/>
      <c r="SIL31" s="80"/>
      <c r="SIM31" s="80"/>
      <c r="SIN31" s="80"/>
      <c r="SIO31" s="80"/>
      <c r="SIP31" s="80"/>
      <c r="SIQ31" s="80"/>
      <c r="SIR31" s="80"/>
      <c r="SIS31" s="80"/>
      <c r="SIT31" s="80"/>
      <c r="SIU31" s="80"/>
      <c r="SIV31" s="80"/>
      <c r="SIW31" s="80"/>
      <c r="SIX31" s="80"/>
      <c r="SIY31" s="80"/>
      <c r="SIZ31" s="80"/>
      <c r="SJA31" s="80"/>
      <c r="SJB31" s="80"/>
      <c r="SJC31" s="80"/>
      <c r="SJD31" s="80"/>
      <c r="SJE31" s="80"/>
      <c r="SJF31" s="80"/>
      <c r="SJG31" s="80"/>
      <c r="SJH31" s="80"/>
      <c r="SJI31" s="80"/>
      <c r="SJJ31" s="80"/>
      <c r="SJK31" s="80"/>
      <c r="SJL31" s="80"/>
      <c r="SJM31" s="80"/>
      <c r="SJN31" s="80"/>
      <c r="SJO31" s="80"/>
      <c r="SJP31" s="80"/>
      <c r="SJQ31" s="80"/>
      <c r="SJR31" s="80"/>
      <c r="SJS31" s="80"/>
      <c r="SJT31" s="80"/>
      <c r="SJU31" s="80"/>
      <c r="SJV31" s="80"/>
      <c r="SJW31" s="80"/>
      <c r="SJX31" s="80"/>
      <c r="SJY31" s="80"/>
      <c r="SJZ31" s="80"/>
      <c r="SKA31" s="80"/>
      <c r="SKB31" s="80"/>
      <c r="SKC31" s="80"/>
      <c r="SKD31" s="80"/>
      <c r="SKE31" s="80"/>
      <c r="SKF31" s="80"/>
      <c r="SKG31" s="80"/>
      <c r="SKH31" s="80"/>
      <c r="SKI31" s="80"/>
      <c r="SKJ31" s="80"/>
      <c r="SKK31" s="80"/>
      <c r="SKL31" s="80"/>
      <c r="SKM31" s="80"/>
      <c r="SKN31" s="80"/>
      <c r="SKO31" s="80"/>
      <c r="SKP31" s="80"/>
      <c r="SKQ31" s="80"/>
      <c r="SKR31" s="80"/>
      <c r="SKS31" s="80"/>
      <c r="SKT31" s="80"/>
      <c r="SKU31" s="80"/>
      <c r="SKV31" s="80"/>
      <c r="SKW31" s="80"/>
      <c r="SKX31" s="80"/>
      <c r="SKY31" s="80"/>
      <c r="SKZ31" s="80"/>
      <c r="SLA31" s="80"/>
      <c r="SLB31" s="80"/>
      <c r="SLC31" s="80"/>
      <c r="SLD31" s="80"/>
      <c r="SLE31" s="80"/>
      <c r="SLF31" s="80"/>
      <c r="SLG31" s="80"/>
      <c r="SLH31" s="80"/>
      <c r="SLI31" s="80"/>
      <c r="SLJ31" s="80"/>
      <c r="SLK31" s="80"/>
      <c r="SLL31" s="80"/>
      <c r="SLM31" s="80"/>
      <c r="SLN31" s="80"/>
      <c r="SLO31" s="80"/>
      <c r="SLP31" s="80"/>
      <c r="SLQ31" s="80"/>
      <c r="SLR31" s="80"/>
      <c r="SLS31" s="80"/>
      <c r="SLT31" s="80"/>
      <c r="SLU31" s="80"/>
      <c r="SLV31" s="80"/>
      <c r="SLW31" s="80"/>
      <c r="SLX31" s="80"/>
      <c r="SLY31" s="80"/>
      <c r="SLZ31" s="80"/>
      <c r="SMA31" s="80"/>
      <c r="SMB31" s="80"/>
      <c r="SMC31" s="80"/>
      <c r="SMD31" s="80"/>
      <c r="SME31" s="80"/>
      <c r="SMF31" s="80"/>
      <c r="SMG31" s="80"/>
      <c r="SMH31" s="80"/>
      <c r="SMI31" s="80"/>
      <c r="SMJ31" s="80"/>
      <c r="SMK31" s="80"/>
      <c r="SML31" s="80"/>
      <c r="SMM31" s="80"/>
      <c r="SMN31" s="80"/>
      <c r="SMO31" s="80"/>
      <c r="SMP31" s="80"/>
      <c r="SMQ31" s="80"/>
      <c r="SMR31" s="80"/>
      <c r="SMS31" s="80"/>
      <c r="SMT31" s="80"/>
      <c r="SMU31" s="80"/>
      <c r="SMV31" s="80"/>
      <c r="SMW31" s="80"/>
      <c r="SMX31" s="80"/>
      <c r="SMY31" s="80"/>
      <c r="SMZ31" s="80"/>
      <c r="SNA31" s="80"/>
      <c r="SNB31" s="80"/>
      <c r="SNC31" s="80"/>
      <c r="SND31" s="80"/>
      <c r="SNE31" s="80"/>
      <c r="SNF31" s="80"/>
      <c r="SNG31" s="80"/>
      <c r="SNH31" s="80"/>
      <c r="SNI31" s="80"/>
      <c r="SNJ31" s="80"/>
      <c r="SNK31" s="80"/>
      <c r="SNL31" s="80"/>
      <c r="SNM31" s="80"/>
      <c r="SNN31" s="80"/>
      <c r="SNO31" s="80"/>
      <c r="SNP31" s="80"/>
      <c r="SNQ31" s="80"/>
      <c r="SNR31" s="80"/>
      <c r="SNS31" s="80"/>
      <c r="SNT31" s="80"/>
      <c r="SNU31" s="80"/>
      <c r="SNV31" s="80"/>
      <c r="SNW31" s="80"/>
      <c r="SNX31" s="80"/>
      <c r="SNY31" s="80"/>
      <c r="SNZ31" s="80"/>
      <c r="SOA31" s="80"/>
      <c r="SOB31" s="80"/>
      <c r="SOC31" s="80"/>
      <c r="SOD31" s="80"/>
      <c r="SOE31" s="80"/>
      <c r="SOF31" s="80"/>
      <c r="SOG31" s="80"/>
      <c r="SOH31" s="80"/>
      <c r="SOI31" s="80"/>
      <c r="SOJ31" s="80"/>
      <c r="SOK31" s="80"/>
      <c r="SOL31" s="80"/>
      <c r="SOM31" s="80"/>
      <c r="SON31" s="80"/>
      <c r="SOO31" s="80"/>
      <c r="SOP31" s="80"/>
      <c r="SOQ31" s="80"/>
      <c r="SOR31" s="80"/>
      <c r="SOS31" s="80"/>
      <c r="SOT31" s="80"/>
      <c r="SOU31" s="80"/>
      <c r="SOV31" s="80"/>
      <c r="SOW31" s="80"/>
      <c r="SOX31" s="80"/>
      <c r="SOY31" s="80"/>
      <c r="SOZ31" s="80"/>
      <c r="SPA31" s="80"/>
      <c r="SPB31" s="80"/>
      <c r="SPC31" s="80"/>
      <c r="SPD31" s="80"/>
      <c r="SPE31" s="80"/>
      <c r="SPF31" s="80"/>
      <c r="SPG31" s="80"/>
      <c r="SPH31" s="80"/>
      <c r="SPI31" s="80"/>
      <c r="SPJ31" s="80"/>
      <c r="SPK31" s="80"/>
      <c r="SPL31" s="80"/>
      <c r="SPM31" s="80"/>
      <c r="SPN31" s="80"/>
      <c r="SPO31" s="80"/>
      <c r="SPP31" s="80"/>
      <c r="SPQ31" s="80"/>
      <c r="SPR31" s="80"/>
      <c r="SPS31" s="80"/>
      <c r="SPT31" s="80"/>
      <c r="SPU31" s="80"/>
      <c r="SPV31" s="80"/>
      <c r="SPW31" s="80"/>
      <c r="SPX31" s="80"/>
      <c r="SPY31" s="80"/>
      <c r="SPZ31" s="80"/>
      <c r="SQA31" s="80"/>
      <c r="SQB31" s="80"/>
      <c r="SQC31" s="80"/>
      <c r="SQD31" s="80"/>
      <c r="SQE31" s="80"/>
      <c r="SQF31" s="80"/>
      <c r="SQG31" s="80"/>
      <c r="SQH31" s="80"/>
      <c r="SQI31" s="80"/>
      <c r="SQJ31" s="80"/>
      <c r="SQK31" s="80"/>
      <c r="SQL31" s="80"/>
      <c r="SQM31" s="80"/>
      <c r="SQN31" s="80"/>
      <c r="SQO31" s="80"/>
      <c r="SQP31" s="80"/>
      <c r="SQQ31" s="80"/>
      <c r="SQR31" s="80"/>
      <c r="SQS31" s="80"/>
      <c r="SQT31" s="80"/>
      <c r="SQU31" s="80"/>
      <c r="SQV31" s="80"/>
      <c r="SQW31" s="80"/>
      <c r="SQX31" s="80"/>
      <c r="SQY31" s="80"/>
      <c r="SQZ31" s="80"/>
      <c r="SRA31" s="80"/>
      <c r="SRB31" s="80"/>
      <c r="SRC31" s="80"/>
      <c r="SRD31" s="80"/>
      <c r="SRE31" s="80"/>
      <c r="SRF31" s="80"/>
      <c r="SRG31" s="80"/>
      <c r="SRH31" s="80"/>
      <c r="SRI31" s="80"/>
      <c r="SRJ31" s="80"/>
      <c r="SRK31" s="80"/>
      <c r="SRL31" s="80"/>
      <c r="SRM31" s="80"/>
      <c r="SRN31" s="80"/>
      <c r="SRO31" s="80"/>
      <c r="SRP31" s="80"/>
      <c r="SRQ31" s="80"/>
      <c r="SRR31" s="80"/>
      <c r="SRS31" s="80"/>
      <c r="SRT31" s="80"/>
      <c r="SRU31" s="80"/>
      <c r="SRV31" s="80"/>
      <c r="SRW31" s="80"/>
      <c r="SRX31" s="80"/>
      <c r="SRY31" s="80"/>
      <c r="SRZ31" s="80"/>
      <c r="SSA31" s="80"/>
      <c r="SSB31" s="80"/>
      <c r="SSC31" s="80"/>
      <c r="SSD31" s="80"/>
      <c r="SSE31" s="80"/>
      <c r="SSF31" s="80"/>
      <c r="SSG31" s="80"/>
      <c r="SSH31" s="80"/>
      <c r="SSI31" s="80"/>
      <c r="SSJ31" s="80"/>
      <c r="SSK31" s="80"/>
      <c r="SSL31" s="80"/>
      <c r="SSM31" s="80"/>
      <c r="SSN31" s="80"/>
      <c r="SSO31" s="80"/>
      <c r="SSP31" s="80"/>
      <c r="SSQ31" s="80"/>
      <c r="SSR31" s="80"/>
      <c r="SSS31" s="80"/>
      <c r="SST31" s="80"/>
      <c r="SSU31" s="80"/>
      <c r="SSV31" s="80"/>
      <c r="SSW31" s="80"/>
      <c r="SSX31" s="80"/>
      <c r="SSY31" s="80"/>
      <c r="SSZ31" s="80"/>
      <c r="STA31" s="80"/>
      <c r="STB31" s="80"/>
      <c r="STC31" s="80"/>
      <c r="STD31" s="80"/>
      <c r="STE31" s="80"/>
      <c r="STF31" s="80"/>
      <c r="STG31" s="80"/>
      <c r="STH31" s="80"/>
      <c r="STI31" s="80"/>
      <c r="STJ31" s="80"/>
      <c r="STK31" s="80"/>
      <c r="STL31" s="80"/>
      <c r="STM31" s="80"/>
      <c r="STN31" s="80"/>
      <c r="STO31" s="80"/>
      <c r="STP31" s="80"/>
      <c r="STQ31" s="80"/>
      <c r="STR31" s="80"/>
      <c r="STS31" s="80"/>
      <c r="STT31" s="80"/>
      <c r="STU31" s="80"/>
      <c r="STV31" s="80"/>
      <c r="STW31" s="80"/>
      <c r="STX31" s="80"/>
      <c r="STY31" s="80"/>
      <c r="STZ31" s="80"/>
      <c r="SUA31" s="80"/>
      <c r="SUB31" s="80"/>
      <c r="SUC31" s="80"/>
      <c r="SUD31" s="80"/>
      <c r="SUE31" s="80"/>
      <c r="SUF31" s="80"/>
      <c r="SUG31" s="80"/>
      <c r="SUH31" s="80"/>
      <c r="SUI31" s="80"/>
      <c r="SUJ31" s="80"/>
      <c r="SUK31" s="80"/>
      <c r="SUL31" s="80"/>
      <c r="SUM31" s="80"/>
      <c r="SUN31" s="80"/>
      <c r="SUO31" s="80"/>
      <c r="SUP31" s="80"/>
      <c r="SUQ31" s="80"/>
      <c r="SUR31" s="80"/>
      <c r="SUS31" s="80"/>
      <c r="SUT31" s="80"/>
      <c r="SUU31" s="80"/>
      <c r="SUV31" s="80"/>
      <c r="SUW31" s="80"/>
      <c r="SUX31" s="80"/>
      <c r="SUY31" s="80"/>
      <c r="SUZ31" s="80"/>
      <c r="SVA31" s="80"/>
      <c r="SVB31" s="80"/>
      <c r="SVC31" s="80"/>
      <c r="SVD31" s="80"/>
      <c r="SVE31" s="80"/>
      <c r="SVF31" s="80"/>
      <c r="SVG31" s="80"/>
      <c r="SVH31" s="80"/>
      <c r="SVI31" s="80"/>
      <c r="SVJ31" s="80"/>
      <c r="SVK31" s="80"/>
      <c r="SVL31" s="80"/>
      <c r="SVM31" s="80"/>
      <c r="SVN31" s="80"/>
      <c r="SVO31" s="80"/>
      <c r="SVP31" s="80"/>
      <c r="SVQ31" s="80"/>
      <c r="SVR31" s="80"/>
      <c r="SVS31" s="80"/>
      <c r="SVT31" s="80"/>
      <c r="SVU31" s="80"/>
      <c r="SVV31" s="80"/>
      <c r="SVW31" s="80"/>
      <c r="SVX31" s="80"/>
      <c r="SVY31" s="80"/>
      <c r="SVZ31" s="80"/>
      <c r="SWA31" s="80"/>
      <c r="SWB31" s="80"/>
      <c r="SWC31" s="80"/>
      <c r="SWD31" s="80"/>
      <c r="SWE31" s="80"/>
      <c r="SWF31" s="80"/>
      <c r="SWG31" s="80"/>
      <c r="SWH31" s="80"/>
      <c r="SWI31" s="80"/>
      <c r="SWJ31" s="80"/>
      <c r="SWK31" s="80"/>
      <c r="SWL31" s="80"/>
      <c r="SWM31" s="80"/>
      <c r="SWN31" s="80"/>
      <c r="SWO31" s="80"/>
      <c r="SWP31" s="80"/>
      <c r="SWQ31" s="80"/>
      <c r="SWR31" s="80"/>
      <c r="SWS31" s="80"/>
      <c r="SWT31" s="80"/>
      <c r="SWU31" s="80"/>
      <c r="SWV31" s="80"/>
      <c r="SWW31" s="80"/>
      <c r="SWX31" s="80"/>
      <c r="SWY31" s="80"/>
      <c r="SWZ31" s="80"/>
      <c r="SXA31" s="80"/>
      <c r="SXB31" s="80"/>
      <c r="SXC31" s="80"/>
      <c r="SXD31" s="80"/>
      <c r="SXE31" s="80"/>
      <c r="SXF31" s="80"/>
      <c r="SXG31" s="80"/>
      <c r="SXH31" s="80"/>
      <c r="SXI31" s="80"/>
      <c r="SXJ31" s="80"/>
      <c r="SXK31" s="80"/>
      <c r="SXL31" s="80"/>
      <c r="SXM31" s="80"/>
      <c r="SXN31" s="80"/>
      <c r="SXO31" s="80"/>
      <c r="SXP31" s="80"/>
      <c r="SXQ31" s="80"/>
      <c r="SXR31" s="80"/>
      <c r="SXS31" s="80"/>
      <c r="SXT31" s="80"/>
      <c r="SXU31" s="80"/>
      <c r="SXV31" s="80"/>
      <c r="SXW31" s="80"/>
      <c r="SXX31" s="80"/>
      <c r="SXY31" s="80"/>
      <c r="SXZ31" s="80"/>
      <c r="SYA31" s="80"/>
      <c r="SYB31" s="80"/>
      <c r="SYC31" s="80"/>
      <c r="SYD31" s="80"/>
      <c r="SYE31" s="80"/>
      <c r="SYF31" s="80"/>
      <c r="SYG31" s="80"/>
      <c r="SYH31" s="80"/>
      <c r="SYI31" s="80"/>
      <c r="SYJ31" s="80"/>
      <c r="SYK31" s="80"/>
      <c r="SYL31" s="80"/>
      <c r="SYM31" s="80"/>
      <c r="SYN31" s="80"/>
      <c r="SYO31" s="80"/>
      <c r="SYP31" s="80"/>
      <c r="SYQ31" s="80"/>
      <c r="SYR31" s="80"/>
      <c r="SYS31" s="80"/>
      <c r="SYT31" s="80"/>
      <c r="SYU31" s="80"/>
      <c r="SYV31" s="80"/>
      <c r="SYW31" s="80"/>
      <c r="SYX31" s="80"/>
      <c r="SYY31" s="80"/>
      <c r="SYZ31" s="80"/>
      <c r="SZA31" s="80"/>
      <c r="SZB31" s="80"/>
      <c r="SZC31" s="80"/>
      <c r="SZD31" s="80"/>
      <c r="SZE31" s="80"/>
      <c r="SZF31" s="80"/>
      <c r="SZG31" s="80"/>
      <c r="SZH31" s="80"/>
      <c r="SZI31" s="80"/>
      <c r="SZJ31" s="80"/>
      <c r="SZK31" s="80"/>
      <c r="SZL31" s="80"/>
      <c r="SZM31" s="80"/>
      <c r="SZN31" s="80"/>
      <c r="SZO31" s="80"/>
      <c r="SZP31" s="80"/>
      <c r="SZQ31" s="80"/>
      <c r="SZR31" s="80"/>
      <c r="SZS31" s="80"/>
      <c r="SZT31" s="80"/>
      <c r="SZU31" s="80"/>
      <c r="SZV31" s="80"/>
      <c r="SZW31" s="80"/>
      <c r="SZX31" s="80"/>
      <c r="SZY31" s="80"/>
      <c r="SZZ31" s="80"/>
      <c r="TAA31" s="80"/>
      <c r="TAB31" s="80"/>
      <c r="TAC31" s="80"/>
      <c r="TAD31" s="80"/>
      <c r="TAE31" s="80"/>
      <c r="TAF31" s="80"/>
      <c r="TAG31" s="80"/>
      <c r="TAH31" s="80"/>
      <c r="TAI31" s="80"/>
      <c r="TAJ31" s="80"/>
      <c r="TAK31" s="80"/>
      <c r="TAL31" s="80"/>
      <c r="TAM31" s="80"/>
      <c r="TAN31" s="80"/>
      <c r="TAO31" s="80"/>
      <c r="TAP31" s="80"/>
      <c r="TAQ31" s="80"/>
      <c r="TAR31" s="80"/>
      <c r="TAS31" s="80"/>
      <c r="TAT31" s="80"/>
      <c r="TAU31" s="80"/>
      <c r="TAV31" s="80"/>
      <c r="TAW31" s="80"/>
      <c r="TAX31" s="80"/>
      <c r="TAY31" s="80"/>
      <c r="TAZ31" s="80"/>
      <c r="TBA31" s="80"/>
      <c r="TBB31" s="80"/>
      <c r="TBC31" s="80"/>
      <c r="TBD31" s="80"/>
      <c r="TBE31" s="80"/>
      <c r="TBF31" s="80"/>
      <c r="TBG31" s="80"/>
      <c r="TBH31" s="80"/>
      <c r="TBI31" s="80"/>
      <c r="TBJ31" s="80"/>
      <c r="TBK31" s="80"/>
      <c r="TBL31" s="80"/>
      <c r="TBM31" s="80"/>
      <c r="TBN31" s="80"/>
      <c r="TBO31" s="80"/>
      <c r="TBP31" s="80"/>
      <c r="TBQ31" s="80"/>
      <c r="TBR31" s="80"/>
      <c r="TBS31" s="80"/>
      <c r="TBT31" s="80"/>
      <c r="TBU31" s="80"/>
      <c r="TBV31" s="80"/>
      <c r="TBW31" s="80"/>
      <c r="TBX31" s="80"/>
      <c r="TBY31" s="80"/>
      <c r="TBZ31" s="80"/>
      <c r="TCA31" s="80"/>
      <c r="TCB31" s="80"/>
      <c r="TCC31" s="80"/>
      <c r="TCD31" s="80"/>
      <c r="TCE31" s="80"/>
      <c r="TCF31" s="80"/>
      <c r="TCG31" s="80"/>
      <c r="TCH31" s="80"/>
      <c r="TCI31" s="80"/>
      <c r="TCJ31" s="80"/>
      <c r="TCK31" s="80"/>
      <c r="TCL31" s="80"/>
      <c r="TCM31" s="80"/>
      <c r="TCN31" s="80"/>
      <c r="TCO31" s="80"/>
      <c r="TCP31" s="80"/>
      <c r="TCQ31" s="80"/>
      <c r="TCR31" s="80"/>
      <c r="TCS31" s="80"/>
      <c r="TCT31" s="80"/>
      <c r="TCU31" s="80"/>
      <c r="TCV31" s="80"/>
      <c r="TCW31" s="80"/>
      <c r="TCX31" s="80"/>
      <c r="TCY31" s="80"/>
      <c r="TCZ31" s="80"/>
      <c r="TDA31" s="80"/>
      <c r="TDB31" s="80"/>
      <c r="TDC31" s="80"/>
      <c r="TDD31" s="80"/>
      <c r="TDE31" s="80"/>
      <c r="TDF31" s="80"/>
      <c r="TDG31" s="80"/>
      <c r="TDH31" s="80"/>
      <c r="TDI31" s="80"/>
      <c r="TDJ31" s="80"/>
      <c r="TDK31" s="80"/>
      <c r="TDL31" s="80"/>
      <c r="TDM31" s="80"/>
      <c r="TDN31" s="80"/>
      <c r="TDO31" s="80"/>
      <c r="TDP31" s="80"/>
      <c r="TDQ31" s="80"/>
      <c r="TDR31" s="80"/>
      <c r="TDS31" s="80"/>
      <c r="TDT31" s="80"/>
      <c r="TDU31" s="80"/>
      <c r="TDV31" s="80"/>
      <c r="TDW31" s="80"/>
      <c r="TDX31" s="80"/>
      <c r="TDY31" s="80"/>
      <c r="TDZ31" s="80"/>
      <c r="TEA31" s="80"/>
      <c r="TEB31" s="80"/>
      <c r="TEC31" s="80"/>
      <c r="TED31" s="80"/>
      <c r="TEE31" s="80"/>
      <c r="TEF31" s="80"/>
      <c r="TEG31" s="80"/>
      <c r="TEH31" s="80"/>
      <c r="TEI31" s="80"/>
      <c r="TEJ31" s="80"/>
      <c r="TEK31" s="80"/>
      <c r="TEL31" s="80"/>
      <c r="TEM31" s="80"/>
      <c r="TEN31" s="80"/>
      <c r="TEO31" s="80"/>
      <c r="TEP31" s="80"/>
      <c r="TEQ31" s="80"/>
      <c r="TER31" s="80"/>
      <c r="TES31" s="80"/>
      <c r="TET31" s="80"/>
      <c r="TEU31" s="80"/>
      <c r="TEV31" s="80"/>
      <c r="TEW31" s="80"/>
      <c r="TEX31" s="80"/>
      <c r="TEY31" s="80"/>
      <c r="TEZ31" s="80"/>
      <c r="TFA31" s="80"/>
      <c r="TFB31" s="80"/>
      <c r="TFC31" s="80"/>
      <c r="TFD31" s="80"/>
      <c r="TFE31" s="80"/>
      <c r="TFF31" s="80"/>
      <c r="TFG31" s="80"/>
      <c r="TFH31" s="80"/>
      <c r="TFI31" s="80"/>
      <c r="TFJ31" s="80"/>
      <c r="TFK31" s="80"/>
      <c r="TFL31" s="80"/>
      <c r="TFM31" s="80"/>
      <c r="TFN31" s="80"/>
      <c r="TFO31" s="80"/>
      <c r="TFP31" s="80"/>
      <c r="TFQ31" s="80"/>
      <c r="TFR31" s="80"/>
      <c r="TFS31" s="80"/>
      <c r="TFT31" s="80"/>
      <c r="TFU31" s="80"/>
      <c r="TFV31" s="80"/>
      <c r="TFW31" s="80"/>
      <c r="TFX31" s="80"/>
      <c r="TFY31" s="80"/>
      <c r="TFZ31" s="80"/>
      <c r="TGA31" s="80"/>
      <c r="TGB31" s="80"/>
      <c r="TGC31" s="80"/>
      <c r="TGD31" s="80"/>
      <c r="TGE31" s="80"/>
      <c r="TGF31" s="80"/>
      <c r="TGG31" s="80"/>
      <c r="TGH31" s="80"/>
      <c r="TGI31" s="80"/>
      <c r="TGJ31" s="80"/>
      <c r="TGK31" s="80"/>
      <c r="TGL31" s="80"/>
      <c r="TGM31" s="80"/>
      <c r="TGN31" s="80"/>
      <c r="TGO31" s="80"/>
      <c r="TGP31" s="80"/>
      <c r="TGQ31" s="80"/>
      <c r="TGR31" s="80"/>
      <c r="TGS31" s="80"/>
      <c r="TGT31" s="80"/>
      <c r="TGU31" s="80"/>
      <c r="TGV31" s="80"/>
      <c r="TGW31" s="80"/>
      <c r="TGX31" s="80"/>
      <c r="TGY31" s="80"/>
      <c r="TGZ31" s="80"/>
      <c r="THA31" s="80"/>
      <c r="THB31" s="80"/>
      <c r="THC31" s="80"/>
      <c r="THD31" s="80"/>
      <c r="THE31" s="80"/>
      <c r="THF31" s="80"/>
      <c r="THG31" s="80"/>
      <c r="THH31" s="80"/>
      <c r="THI31" s="80"/>
      <c r="THJ31" s="80"/>
      <c r="THK31" s="80"/>
      <c r="THL31" s="80"/>
      <c r="THM31" s="80"/>
      <c r="THN31" s="80"/>
      <c r="THO31" s="80"/>
      <c r="THP31" s="80"/>
      <c r="THQ31" s="80"/>
      <c r="THR31" s="80"/>
      <c r="THS31" s="80"/>
      <c r="THT31" s="80"/>
      <c r="THU31" s="80"/>
      <c r="THV31" s="80"/>
      <c r="THW31" s="80"/>
      <c r="THX31" s="80"/>
      <c r="THY31" s="80"/>
      <c r="THZ31" s="80"/>
      <c r="TIA31" s="80"/>
      <c r="TIB31" s="80"/>
      <c r="TIC31" s="80"/>
      <c r="TID31" s="80"/>
      <c r="TIE31" s="80"/>
      <c r="TIF31" s="80"/>
      <c r="TIG31" s="80"/>
      <c r="TIH31" s="80"/>
      <c r="TII31" s="80"/>
      <c r="TIJ31" s="80"/>
      <c r="TIK31" s="80"/>
      <c r="TIL31" s="80"/>
      <c r="TIM31" s="80"/>
      <c r="TIN31" s="80"/>
      <c r="TIO31" s="80"/>
      <c r="TIP31" s="80"/>
      <c r="TIQ31" s="80"/>
      <c r="TIR31" s="80"/>
      <c r="TIS31" s="80"/>
      <c r="TIT31" s="80"/>
      <c r="TIU31" s="80"/>
      <c r="TIV31" s="80"/>
      <c r="TIW31" s="80"/>
      <c r="TIX31" s="80"/>
      <c r="TIY31" s="80"/>
      <c r="TIZ31" s="80"/>
      <c r="TJA31" s="80"/>
      <c r="TJB31" s="80"/>
      <c r="TJC31" s="80"/>
      <c r="TJD31" s="80"/>
      <c r="TJE31" s="80"/>
      <c r="TJF31" s="80"/>
      <c r="TJG31" s="80"/>
      <c r="TJH31" s="80"/>
      <c r="TJI31" s="80"/>
      <c r="TJJ31" s="80"/>
      <c r="TJK31" s="80"/>
      <c r="TJL31" s="80"/>
      <c r="TJM31" s="80"/>
      <c r="TJN31" s="80"/>
      <c r="TJO31" s="80"/>
      <c r="TJP31" s="80"/>
      <c r="TJQ31" s="80"/>
      <c r="TJR31" s="80"/>
      <c r="TJS31" s="80"/>
      <c r="TJT31" s="80"/>
      <c r="TJU31" s="80"/>
      <c r="TJV31" s="80"/>
      <c r="TJW31" s="80"/>
      <c r="TJX31" s="80"/>
      <c r="TJY31" s="80"/>
      <c r="TJZ31" s="80"/>
      <c r="TKA31" s="80"/>
      <c r="TKB31" s="80"/>
      <c r="TKC31" s="80"/>
      <c r="TKD31" s="80"/>
      <c r="TKE31" s="80"/>
      <c r="TKF31" s="80"/>
      <c r="TKG31" s="80"/>
      <c r="TKH31" s="80"/>
      <c r="TKI31" s="80"/>
      <c r="TKJ31" s="80"/>
      <c r="TKK31" s="80"/>
      <c r="TKL31" s="80"/>
      <c r="TKM31" s="80"/>
      <c r="TKN31" s="80"/>
      <c r="TKO31" s="80"/>
      <c r="TKP31" s="80"/>
      <c r="TKQ31" s="80"/>
      <c r="TKR31" s="80"/>
      <c r="TKS31" s="80"/>
      <c r="TKT31" s="80"/>
      <c r="TKU31" s="80"/>
      <c r="TKV31" s="80"/>
      <c r="TKW31" s="80"/>
      <c r="TKX31" s="80"/>
      <c r="TKY31" s="80"/>
      <c r="TKZ31" s="80"/>
      <c r="TLA31" s="80"/>
      <c r="TLB31" s="80"/>
      <c r="TLC31" s="80"/>
      <c r="TLD31" s="80"/>
      <c r="TLE31" s="80"/>
      <c r="TLF31" s="80"/>
      <c r="TLG31" s="80"/>
      <c r="TLH31" s="80"/>
      <c r="TLI31" s="80"/>
      <c r="TLJ31" s="80"/>
      <c r="TLK31" s="80"/>
      <c r="TLL31" s="80"/>
      <c r="TLM31" s="80"/>
      <c r="TLN31" s="80"/>
      <c r="TLO31" s="80"/>
      <c r="TLP31" s="80"/>
      <c r="TLQ31" s="80"/>
      <c r="TLR31" s="80"/>
      <c r="TLS31" s="80"/>
      <c r="TLT31" s="80"/>
      <c r="TLU31" s="80"/>
      <c r="TLV31" s="80"/>
      <c r="TLW31" s="80"/>
      <c r="TLX31" s="80"/>
      <c r="TLY31" s="80"/>
      <c r="TLZ31" s="80"/>
      <c r="TMA31" s="80"/>
      <c r="TMB31" s="80"/>
      <c r="TMC31" s="80"/>
      <c r="TMD31" s="80"/>
      <c r="TME31" s="80"/>
      <c r="TMF31" s="80"/>
      <c r="TMG31" s="80"/>
      <c r="TMH31" s="80"/>
      <c r="TMI31" s="80"/>
      <c r="TMJ31" s="80"/>
      <c r="TMK31" s="80"/>
      <c r="TML31" s="80"/>
      <c r="TMM31" s="80"/>
      <c r="TMN31" s="80"/>
      <c r="TMO31" s="80"/>
      <c r="TMP31" s="80"/>
      <c r="TMQ31" s="80"/>
      <c r="TMR31" s="80"/>
      <c r="TMS31" s="80"/>
      <c r="TMT31" s="80"/>
      <c r="TMU31" s="80"/>
      <c r="TMV31" s="80"/>
      <c r="TMW31" s="80"/>
      <c r="TMX31" s="80"/>
      <c r="TMY31" s="80"/>
      <c r="TMZ31" s="80"/>
      <c r="TNA31" s="80"/>
      <c r="TNB31" s="80"/>
      <c r="TNC31" s="80"/>
      <c r="TND31" s="80"/>
      <c r="TNE31" s="80"/>
      <c r="TNF31" s="80"/>
      <c r="TNG31" s="80"/>
      <c r="TNH31" s="80"/>
      <c r="TNI31" s="80"/>
      <c r="TNJ31" s="80"/>
      <c r="TNK31" s="80"/>
      <c r="TNL31" s="80"/>
      <c r="TNM31" s="80"/>
      <c r="TNN31" s="80"/>
      <c r="TNO31" s="80"/>
      <c r="TNP31" s="80"/>
      <c r="TNQ31" s="80"/>
      <c r="TNR31" s="80"/>
      <c r="TNS31" s="80"/>
      <c r="TNT31" s="80"/>
      <c r="TNU31" s="80"/>
      <c r="TNV31" s="80"/>
      <c r="TNW31" s="80"/>
      <c r="TNX31" s="80"/>
      <c r="TNY31" s="80"/>
      <c r="TNZ31" s="80"/>
      <c r="TOA31" s="80"/>
      <c r="TOB31" s="80"/>
      <c r="TOC31" s="80"/>
      <c r="TOD31" s="80"/>
      <c r="TOE31" s="80"/>
      <c r="TOF31" s="80"/>
      <c r="TOG31" s="80"/>
      <c r="TOH31" s="80"/>
      <c r="TOI31" s="80"/>
      <c r="TOJ31" s="80"/>
      <c r="TOK31" s="80"/>
      <c r="TOL31" s="80"/>
      <c r="TOM31" s="80"/>
      <c r="TON31" s="80"/>
      <c r="TOO31" s="80"/>
      <c r="TOP31" s="80"/>
      <c r="TOQ31" s="80"/>
      <c r="TOR31" s="80"/>
      <c r="TOS31" s="80"/>
      <c r="TOT31" s="80"/>
      <c r="TOU31" s="80"/>
      <c r="TOV31" s="80"/>
      <c r="TOW31" s="80"/>
      <c r="TOX31" s="80"/>
      <c r="TOY31" s="80"/>
      <c r="TOZ31" s="80"/>
      <c r="TPA31" s="80"/>
      <c r="TPB31" s="80"/>
      <c r="TPC31" s="80"/>
      <c r="TPD31" s="80"/>
      <c r="TPE31" s="80"/>
      <c r="TPF31" s="80"/>
      <c r="TPG31" s="80"/>
      <c r="TPH31" s="80"/>
      <c r="TPI31" s="80"/>
      <c r="TPJ31" s="80"/>
      <c r="TPK31" s="80"/>
      <c r="TPL31" s="80"/>
      <c r="TPM31" s="80"/>
      <c r="TPN31" s="80"/>
      <c r="TPO31" s="80"/>
      <c r="TPP31" s="80"/>
      <c r="TPQ31" s="80"/>
      <c r="TPR31" s="80"/>
      <c r="TPS31" s="80"/>
      <c r="TPT31" s="80"/>
      <c r="TPU31" s="80"/>
      <c r="TPV31" s="80"/>
      <c r="TPW31" s="80"/>
      <c r="TPX31" s="80"/>
      <c r="TPY31" s="80"/>
      <c r="TPZ31" s="80"/>
      <c r="TQA31" s="80"/>
      <c r="TQB31" s="80"/>
      <c r="TQC31" s="80"/>
      <c r="TQD31" s="80"/>
      <c r="TQE31" s="80"/>
      <c r="TQF31" s="80"/>
      <c r="TQG31" s="80"/>
      <c r="TQH31" s="80"/>
      <c r="TQI31" s="80"/>
      <c r="TQJ31" s="80"/>
      <c r="TQK31" s="80"/>
      <c r="TQL31" s="80"/>
      <c r="TQM31" s="80"/>
      <c r="TQN31" s="80"/>
      <c r="TQO31" s="80"/>
      <c r="TQP31" s="80"/>
      <c r="TQQ31" s="80"/>
      <c r="TQR31" s="80"/>
      <c r="TQS31" s="80"/>
      <c r="TQT31" s="80"/>
      <c r="TQU31" s="80"/>
      <c r="TQV31" s="80"/>
      <c r="TQW31" s="80"/>
      <c r="TQX31" s="80"/>
      <c r="TQY31" s="80"/>
      <c r="TQZ31" s="80"/>
      <c r="TRA31" s="80"/>
      <c r="TRB31" s="80"/>
      <c r="TRC31" s="80"/>
      <c r="TRD31" s="80"/>
      <c r="TRE31" s="80"/>
      <c r="TRF31" s="80"/>
      <c r="TRG31" s="80"/>
      <c r="TRH31" s="80"/>
      <c r="TRI31" s="80"/>
      <c r="TRJ31" s="80"/>
      <c r="TRK31" s="80"/>
      <c r="TRL31" s="80"/>
      <c r="TRM31" s="80"/>
      <c r="TRN31" s="80"/>
      <c r="TRO31" s="80"/>
      <c r="TRP31" s="80"/>
      <c r="TRQ31" s="80"/>
      <c r="TRR31" s="80"/>
      <c r="TRS31" s="80"/>
      <c r="TRT31" s="80"/>
      <c r="TRU31" s="80"/>
      <c r="TRV31" s="80"/>
      <c r="TRW31" s="80"/>
      <c r="TRX31" s="80"/>
      <c r="TRY31" s="80"/>
      <c r="TRZ31" s="80"/>
      <c r="TSA31" s="80"/>
      <c r="TSB31" s="80"/>
      <c r="TSC31" s="80"/>
      <c r="TSD31" s="80"/>
      <c r="TSE31" s="80"/>
      <c r="TSF31" s="80"/>
      <c r="TSG31" s="80"/>
      <c r="TSH31" s="80"/>
      <c r="TSI31" s="80"/>
      <c r="TSJ31" s="80"/>
      <c r="TSK31" s="80"/>
      <c r="TSL31" s="80"/>
      <c r="TSM31" s="80"/>
      <c r="TSN31" s="80"/>
      <c r="TSO31" s="80"/>
      <c r="TSP31" s="80"/>
      <c r="TSQ31" s="80"/>
      <c r="TSR31" s="80"/>
      <c r="TSS31" s="80"/>
      <c r="TST31" s="80"/>
      <c r="TSU31" s="80"/>
      <c r="TSV31" s="80"/>
      <c r="TSW31" s="80"/>
      <c r="TSX31" s="80"/>
      <c r="TSY31" s="80"/>
      <c r="TSZ31" s="80"/>
      <c r="TTA31" s="80"/>
      <c r="TTB31" s="80"/>
      <c r="TTC31" s="80"/>
      <c r="TTD31" s="80"/>
      <c r="TTE31" s="80"/>
      <c r="TTF31" s="80"/>
      <c r="TTG31" s="80"/>
      <c r="TTH31" s="80"/>
      <c r="TTI31" s="80"/>
      <c r="TTJ31" s="80"/>
      <c r="TTK31" s="80"/>
      <c r="TTL31" s="80"/>
      <c r="TTM31" s="80"/>
      <c r="TTN31" s="80"/>
      <c r="TTO31" s="80"/>
      <c r="TTP31" s="80"/>
      <c r="TTQ31" s="80"/>
      <c r="TTR31" s="80"/>
      <c r="TTS31" s="80"/>
      <c r="TTT31" s="80"/>
      <c r="TTU31" s="80"/>
      <c r="TTV31" s="80"/>
      <c r="TTW31" s="80"/>
      <c r="TTX31" s="80"/>
      <c r="TTY31" s="80"/>
      <c r="TTZ31" s="80"/>
      <c r="TUA31" s="80"/>
      <c r="TUB31" s="80"/>
      <c r="TUC31" s="80"/>
      <c r="TUD31" s="80"/>
      <c r="TUE31" s="80"/>
      <c r="TUF31" s="80"/>
      <c r="TUG31" s="80"/>
      <c r="TUH31" s="80"/>
      <c r="TUI31" s="80"/>
      <c r="TUJ31" s="80"/>
      <c r="TUK31" s="80"/>
      <c r="TUL31" s="80"/>
      <c r="TUM31" s="80"/>
      <c r="TUN31" s="80"/>
      <c r="TUO31" s="80"/>
      <c r="TUP31" s="80"/>
      <c r="TUQ31" s="80"/>
      <c r="TUR31" s="80"/>
      <c r="TUS31" s="80"/>
      <c r="TUT31" s="80"/>
      <c r="TUU31" s="80"/>
      <c r="TUV31" s="80"/>
      <c r="TUW31" s="80"/>
      <c r="TUX31" s="80"/>
      <c r="TUY31" s="80"/>
      <c r="TUZ31" s="80"/>
      <c r="TVA31" s="80"/>
      <c r="TVB31" s="80"/>
      <c r="TVC31" s="80"/>
      <c r="TVD31" s="80"/>
      <c r="TVE31" s="80"/>
      <c r="TVF31" s="80"/>
      <c r="TVG31" s="80"/>
      <c r="TVH31" s="80"/>
      <c r="TVI31" s="80"/>
      <c r="TVJ31" s="80"/>
      <c r="TVK31" s="80"/>
      <c r="TVL31" s="80"/>
      <c r="TVM31" s="80"/>
      <c r="TVN31" s="80"/>
      <c r="TVO31" s="80"/>
      <c r="TVP31" s="80"/>
      <c r="TVQ31" s="80"/>
      <c r="TVR31" s="80"/>
      <c r="TVS31" s="80"/>
      <c r="TVT31" s="80"/>
      <c r="TVU31" s="80"/>
      <c r="TVV31" s="80"/>
      <c r="TVW31" s="80"/>
      <c r="TVX31" s="80"/>
      <c r="TVY31" s="80"/>
      <c r="TVZ31" s="80"/>
      <c r="TWA31" s="80"/>
      <c r="TWB31" s="80"/>
      <c r="TWC31" s="80"/>
      <c r="TWD31" s="80"/>
      <c r="TWE31" s="80"/>
      <c r="TWF31" s="80"/>
      <c r="TWG31" s="80"/>
      <c r="TWH31" s="80"/>
      <c r="TWI31" s="80"/>
      <c r="TWJ31" s="80"/>
      <c r="TWK31" s="80"/>
      <c r="TWL31" s="80"/>
      <c r="TWM31" s="80"/>
      <c r="TWN31" s="80"/>
      <c r="TWO31" s="80"/>
      <c r="TWP31" s="80"/>
      <c r="TWQ31" s="80"/>
      <c r="TWR31" s="80"/>
      <c r="TWS31" s="80"/>
      <c r="TWT31" s="80"/>
      <c r="TWU31" s="80"/>
      <c r="TWV31" s="80"/>
      <c r="TWW31" s="80"/>
      <c r="TWX31" s="80"/>
      <c r="TWY31" s="80"/>
      <c r="TWZ31" s="80"/>
      <c r="TXA31" s="80"/>
      <c r="TXB31" s="80"/>
      <c r="TXC31" s="80"/>
      <c r="TXD31" s="80"/>
      <c r="TXE31" s="80"/>
      <c r="TXF31" s="80"/>
      <c r="TXG31" s="80"/>
      <c r="TXH31" s="80"/>
      <c r="TXI31" s="80"/>
      <c r="TXJ31" s="80"/>
      <c r="TXK31" s="80"/>
      <c r="TXL31" s="80"/>
      <c r="TXM31" s="80"/>
      <c r="TXN31" s="80"/>
      <c r="TXO31" s="80"/>
      <c r="TXP31" s="80"/>
      <c r="TXQ31" s="80"/>
      <c r="TXR31" s="80"/>
      <c r="TXS31" s="80"/>
      <c r="TXT31" s="80"/>
      <c r="TXU31" s="80"/>
      <c r="TXV31" s="80"/>
      <c r="TXW31" s="80"/>
      <c r="TXX31" s="80"/>
      <c r="TXY31" s="80"/>
      <c r="TXZ31" s="80"/>
      <c r="TYA31" s="80"/>
      <c r="TYB31" s="80"/>
      <c r="TYC31" s="80"/>
      <c r="TYD31" s="80"/>
      <c r="TYE31" s="80"/>
      <c r="TYF31" s="80"/>
      <c r="TYG31" s="80"/>
      <c r="TYH31" s="80"/>
      <c r="TYI31" s="80"/>
      <c r="TYJ31" s="80"/>
      <c r="TYK31" s="80"/>
      <c r="TYL31" s="80"/>
      <c r="TYM31" s="80"/>
      <c r="TYN31" s="80"/>
      <c r="TYO31" s="80"/>
      <c r="TYP31" s="80"/>
      <c r="TYQ31" s="80"/>
      <c r="TYR31" s="80"/>
      <c r="TYS31" s="80"/>
      <c r="TYT31" s="80"/>
      <c r="TYU31" s="80"/>
      <c r="TYV31" s="80"/>
      <c r="TYW31" s="80"/>
      <c r="TYX31" s="80"/>
      <c r="TYY31" s="80"/>
      <c r="TYZ31" s="80"/>
      <c r="TZA31" s="80"/>
      <c r="TZB31" s="80"/>
      <c r="TZC31" s="80"/>
      <c r="TZD31" s="80"/>
      <c r="TZE31" s="80"/>
      <c r="TZF31" s="80"/>
      <c r="TZG31" s="80"/>
      <c r="TZH31" s="80"/>
      <c r="TZI31" s="80"/>
      <c r="TZJ31" s="80"/>
      <c r="TZK31" s="80"/>
      <c r="TZL31" s="80"/>
      <c r="TZM31" s="80"/>
      <c r="TZN31" s="80"/>
      <c r="TZO31" s="80"/>
      <c r="TZP31" s="80"/>
      <c r="TZQ31" s="80"/>
      <c r="TZR31" s="80"/>
      <c r="TZS31" s="80"/>
      <c r="TZT31" s="80"/>
      <c r="TZU31" s="80"/>
      <c r="TZV31" s="80"/>
      <c r="TZW31" s="80"/>
      <c r="TZX31" s="80"/>
      <c r="TZY31" s="80"/>
      <c r="TZZ31" s="80"/>
      <c r="UAA31" s="80"/>
      <c r="UAB31" s="80"/>
      <c r="UAC31" s="80"/>
      <c r="UAD31" s="80"/>
      <c r="UAE31" s="80"/>
      <c r="UAF31" s="80"/>
      <c r="UAG31" s="80"/>
      <c r="UAH31" s="80"/>
      <c r="UAI31" s="80"/>
      <c r="UAJ31" s="80"/>
      <c r="UAK31" s="80"/>
      <c r="UAL31" s="80"/>
      <c r="UAM31" s="80"/>
      <c r="UAN31" s="80"/>
      <c r="UAO31" s="80"/>
      <c r="UAP31" s="80"/>
      <c r="UAQ31" s="80"/>
      <c r="UAR31" s="80"/>
      <c r="UAS31" s="80"/>
      <c r="UAT31" s="80"/>
      <c r="UAU31" s="80"/>
      <c r="UAV31" s="80"/>
      <c r="UAW31" s="80"/>
      <c r="UAX31" s="80"/>
      <c r="UAY31" s="80"/>
      <c r="UAZ31" s="80"/>
      <c r="UBA31" s="80"/>
      <c r="UBB31" s="80"/>
      <c r="UBC31" s="80"/>
      <c r="UBD31" s="80"/>
      <c r="UBE31" s="80"/>
      <c r="UBF31" s="80"/>
      <c r="UBG31" s="80"/>
      <c r="UBH31" s="80"/>
      <c r="UBI31" s="80"/>
      <c r="UBJ31" s="80"/>
      <c r="UBK31" s="80"/>
      <c r="UBL31" s="80"/>
      <c r="UBM31" s="80"/>
      <c r="UBN31" s="80"/>
      <c r="UBO31" s="80"/>
      <c r="UBP31" s="80"/>
      <c r="UBQ31" s="80"/>
      <c r="UBR31" s="80"/>
      <c r="UBS31" s="80"/>
      <c r="UBT31" s="80"/>
      <c r="UBU31" s="80"/>
      <c r="UBV31" s="80"/>
      <c r="UBW31" s="80"/>
      <c r="UBX31" s="80"/>
      <c r="UBY31" s="80"/>
      <c r="UBZ31" s="80"/>
      <c r="UCA31" s="80"/>
      <c r="UCB31" s="80"/>
      <c r="UCC31" s="80"/>
      <c r="UCD31" s="80"/>
      <c r="UCE31" s="80"/>
      <c r="UCF31" s="80"/>
      <c r="UCG31" s="80"/>
      <c r="UCH31" s="80"/>
      <c r="UCI31" s="80"/>
      <c r="UCJ31" s="80"/>
      <c r="UCK31" s="80"/>
      <c r="UCL31" s="80"/>
      <c r="UCM31" s="80"/>
      <c r="UCN31" s="80"/>
      <c r="UCO31" s="80"/>
      <c r="UCP31" s="80"/>
      <c r="UCQ31" s="80"/>
      <c r="UCR31" s="80"/>
      <c r="UCS31" s="80"/>
      <c r="UCT31" s="80"/>
      <c r="UCU31" s="80"/>
      <c r="UCV31" s="80"/>
      <c r="UCW31" s="80"/>
      <c r="UCX31" s="80"/>
      <c r="UCY31" s="80"/>
      <c r="UCZ31" s="80"/>
      <c r="UDA31" s="80"/>
      <c r="UDB31" s="80"/>
      <c r="UDC31" s="80"/>
      <c r="UDD31" s="80"/>
      <c r="UDE31" s="80"/>
      <c r="UDF31" s="80"/>
      <c r="UDG31" s="80"/>
      <c r="UDH31" s="80"/>
      <c r="UDI31" s="80"/>
      <c r="UDJ31" s="80"/>
      <c r="UDK31" s="80"/>
      <c r="UDL31" s="80"/>
      <c r="UDM31" s="80"/>
      <c r="UDN31" s="80"/>
      <c r="UDO31" s="80"/>
      <c r="UDP31" s="80"/>
      <c r="UDQ31" s="80"/>
      <c r="UDR31" s="80"/>
      <c r="UDS31" s="80"/>
      <c r="UDT31" s="80"/>
      <c r="UDU31" s="80"/>
      <c r="UDV31" s="80"/>
      <c r="UDW31" s="80"/>
      <c r="UDX31" s="80"/>
      <c r="UDY31" s="80"/>
      <c r="UDZ31" s="80"/>
      <c r="UEA31" s="80"/>
      <c r="UEB31" s="80"/>
      <c r="UEC31" s="80"/>
      <c r="UED31" s="80"/>
      <c r="UEE31" s="80"/>
      <c r="UEF31" s="80"/>
      <c r="UEG31" s="80"/>
      <c r="UEH31" s="80"/>
      <c r="UEI31" s="80"/>
      <c r="UEJ31" s="80"/>
      <c r="UEK31" s="80"/>
      <c r="UEL31" s="80"/>
      <c r="UEM31" s="80"/>
      <c r="UEN31" s="80"/>
      <c r="UEO31" s="80"/>
      <c r="UEP31" s="80"/>
      <c r="UEQ31" s="80"/>
      <c r="UER31" s="80"/>
      <c r="UES31" s="80"/>
      <c r="UET31" s="80"/>
      <c r="UEU31" s="80"/>
      <c r="UEV31" s="80"/>
      <c r="UEW31" s="80"/>
      <c r="UEX31" s="80"/>
      <c r="UEY31" s="80"/>
      <c r="UEZ31" s="80"/>
      <c r="UFA31" s="80"/>
      <c r="UFB31" s="80"/>
      <c r="UFC31" s="80"/>
      <c r="UFD31" s="80"/>
      <c r="UFE31" s="80"/>
      <c r="UFF31" s="80"/>
      <c r="UFG31" s="80"/>
      <c r="UFH31" s="80"/>
      <c r="UFI31" s="80"/>
      <c r="UFJ31" s="80"/>
      <c r="UFK31" s="80"/>
      <c r="UFL31" s="80"/>
      <c r="UFM31" s="80"/>
      <c r="UFN31" s="80"/>
      <c r="UFO31" s="80"/>
      <c r="UFP31" s="80"/>
      <c r="UFQ31" s="80"/>
      <c r="UFR31" s="80"/>
      <c r="UFS31" s="80"/>
      <c r="UFT31" s="80"/>
      <c r="UFU31" s="80"/>
      <c r="UFV31" s="80"/>
      <c r="UFW31" s="80"/>
      <c r="UFX31" s="80"/>
      <c r="UFY31" s="80"/>
      <c r="UFZ31" s="80"/>
      <c r="UGA31" s="80"/>
      <c r="UGB31" s="80"/>
      <c r="UGC31" s="80"/>
      <c r="UGD31" s="80"/>
      <c r="UGE31" s="80"/>
      <c r="UGF31" s="80"/>
      <c r="UGG31" s="80"/>
      <c r="UGH31" s="80"/>
      <c r="UGI31" s="80"/>
      <c r="UGJ31" s="80"/>
      <c r="UGK31" s="80"/>
      <c r="UGL31" s="80"/>
      <c r="UGM31" s="80"/>
      <c r="UGN31" s="80"/>
      <c r="UGO31" s="80"/>
      <c r="UGP31" s="80"/>
      <c r="UGQ31" s="80"/>
      <c r="UGR31" s="80"/>
      <c r="UGS31" s="80"/>
      <c r="UGT31" s="80"/>
      <c r="UGU31" s="80"/>
      <c r="UGV31" s="80"/>
      <c r="UGW31" s="80"/>
      <c r="UGX31" s="80"/>
      <c r="UGY31" s="80"/>
      <c r="UGZ31" s="80"/>
      <c r="UHA31" s="80"/>
      <c r="UHB31" s="80"/>
      <c r="UHC31" s="80"/>
      <c r="UHD31" s="80"/>
      <c r="UHE31" s="80"/>
      <c r="UHF31" s="80"/>
      <c r="UHG31" s="80"/>
      <c r="UHH31" s="80"/>
      <c r="UHI31" s="80"/>
      <c r="UHJ31" s="80"/>
      <c r="UHK31" s="80"/>
      <c r="UHL31" s="80"/>
      <c r="UHM31" s="80"/>
      <c r="UHN31" s="80"/>
      <c r="UHO31" s="80"/>
      <c r="UHP31" s="80"/>
      <c r="UHQ31" s="80"/>
      <c r="UHR31" s="80"/>
      <c r="UHS31" s="80"/>
      <c r="UHT31" s="80"/>
      <c r="UHU31" s="80"/>
      <c r="UHV31" s="80"/>
      <c r="UHW31" s="80"/>
      <c r="UHX31" s="80"/>
      <c r="UHY31" s="80"/>
      <c r="UHZ31" s="80"/>
      <c r="UIA31" s="80"/>
      <c r="UIB31" s="80"/>
      <c r="UIC31" s="80"/>
      <c r="UID31" s="80"/>
      <c r="UIE31" s="80"/>
      <c r="UIF31" s="80"/>
      <c r="UIG31" s="80"/>
      <c r="UIH31" s="80"/>
      <c r="UII31" s="80"/>
      <c r="UIJ31" s="80"/>
      <c r="UIK31" s="80"/>
      <c r="UIL31" s="80"/>
      <c r="UIM31" s="80"/>
      <c r="UIN31" s="80"/>
      <c r="UIO31" s="80"/>
      <c r="UIP31" s="80"/>
      <c r="UIQ31" s="80"/>
      <c r="UIR31" s="80"/>
      <c r="UIS31" s="80"/>
      <c r="UIT31" s="80"/>
      <c r="UIU31" s="80"/>
      <c r="UIV31" s="80"/>
      <c r="UIW31" s="80"/>
      <c r="UIX31" s="80"/>
      <c r="UIY31" s="80"/>
      <c r="UIZ31" s="80"/>
      <c r="UJA31" s="80"/>
      <c r="UJB31" s="80"/>
      <c r="UJC31" s="80"/>
      <c r="UJD31" s="80"/>
      <c r="UJE31" s="80"/>
      <c r="UJF31" s="80"/>
      <c r="UJG31" s="80"/>
      <c r="UJH31" s="80"/>
      <c r="UJI31" s="80"/>
      <c r="UJJ31" s="80"/>
      <c r="UJK31" s="80"/>
      <c r="UJL31" s="80"/>
      <c r="UJM31" s="80"/>
      <c r="UJN31" s="80"/>
      <c r="UJO31" s="80"/>
      <c r="UJP31" s="80"/>
      <c r="UJQ31" s="80"/>
      <c r="UJR31" s="80"/>
      <c r="UJS31" s="80"/>
      <c r="UJT31" s="80"/>
      <c r="UJU31" s="80"/>
      <c r="UJV31" s="80"/>
      <c r="UJW31" s="80"/>
      <c r="UJX31" s="80"/>
      <c r="UJY31" s="80"/>
      <c r="UJZ31" s="80"/>
      <c r="UKA31" s="80"/>
      <c r="UKB31" s="80"/>
      <c r="UKC31" s="80"/>
      <c r="UKD31" s="80"/>
      <c r="UKE31" s="80"/>
      <c r="UKF31" s="80"/>
      <c r="UKG31" s="80"/>
      <c r="UKH31" s="80"/>
      <c r="UKI31" s="80"/>
      <c r="UKJ31" s="80"/>
      <c r="UKK31" s="80"/>
      <c r="UKL31" s="80"/>
      <c r="UKM31" s="80"/>
      <c r="UKN31" s="80"/>
      <c r="UKO31" s="80"/>
      <c r="UKP31" s="80"/>
      <c r="UKQ31" s="80"/>
      <c r="UKR31" s="80"/>
      <c r="UKS31" s="80"/>
      <c r="UKT31" s="80"/>
      <c r="UKU31" s="80"/>
      <c r="UKV31" s="80"/>
      <c r="UKW31" s="80"/>
      <c r="UKX31" s="80"/>
      <c r="UKY31" s="80"/>
      <c r="UKZ31" s="80"/>
      <c r="ULA31" s="80"/>
      <c r="ULB31" s="80"/>
      <c r="ULC31" s="80"/>
      <c r="ULD31" s="80"/>
      <c r="ULE31" s="80"/>
      <c r="ULF31" s="80"/>
      <c r="ULG31" s="80"/>
      <c r="ULH31" s="80"/>
      <c r="ULI31" s="80"/>
      <c r="ULJ31" s="80"/>
      <c r="ULK31" s="80"/>
      <c r="ULL31" s="80"/>
      <c r="ULM31" s="80"/>
      <c r="ULN31" s="80"/>
      <c r="ULO31" s="80"/>
      <c r="ULP31" s="80"/>
      <c r="ULQ31" s="80"/>
      <c r="ULR31" s="80"/>
      <c r="ULS31" s="80"/>
      <c r="ULT31" s="80"/>
      <c r="ULU31" s="80"/>
      <c r="ULV31" s="80"/>
      <c r="ULW31" s="80"/>
      <c r="ULX31" s="80"/>
      <c r="ULY31" s="80"/>
      <c r="ULZ31" s="80"/>
      <c r="UMA31" s="80"/>
      <c r="UMB31" s="80"/>
      <c r="UMC31" s="80"/>
      <c r="UMD31" s="80"/>
      <c r="UME31" s="80"/>
      <c r="UMF31" s="80"/>
      <c r="UMG31" s="80"/>
      <c r="UMH31" s="80"/>
      <c r="UMI31" s="80"/>
      <c r="UMJ31" s="80"/>
      <c r="UMK31" s="80"/>
      <c r="UML31" s="80"/>
      <c r="UMM31" s="80"/>
      <c r="UMN31" s="80"/>
      <c r="UMO31" s="80"/>
      <c r="UMP31" s="80"/>
      <c r="UMQ31" s="80"/>
      <c r="UMR31" s="80"/>
      <c r="UMS31" s="80"/>
      <c r="UMT31" s="80"/>
      <c r="UMU31" s="80"/>
      <c r="UMV31" s="80"/>
      <c r="UMW31" s="80"/>
      <c r="UMX31" s="80"/>
      <c r="UMY31" s="80"/>
      <c r="UMZ31" s="80"/>
      <c r="UNA31" s="80"/>
      <c r="UNB31" s="80"/>
      <c r="UNC31" s="80"/>
      <c r="UND31" s="80"/>
      <c r="UNE31" s="80"/>
      <c r="UNF31" s="80"/>
      <c r="UNG31" s="80"/>
      <c r="UNH31" s="80"/>
      <c r="UNI31" s="80"/>
      <c r="UNJ31" s="80"/>
      <c r="UNK31" s="80"/>
      <c r="UNL31" s="80"/>
      <c r="UNM31" s="80"/>
      <c r="UNN31" s="80"/>
      <c r="UNO31" s="80"/>
      <c r="UNP31" s="80"/>
      <c r="UNQ31" s="80"/>
      <c r="UNR31" s="80"/>
      <c r="UNS31" s="80"/>
      <c r="UNT31" s="80"/>
      <c r="UNU31" s="80"/>
      <c r="UNV31" s="80"/>
      <c r="UNW31" s="80"/>
      <c r="UNX31" s="80"/>
      <c r="UNY31" s="80"/>
      <c r="UNZ31" s="80"/>
      <c r="UOA31" s="80"/>
      <c r="UOB31" s="80"/>
      <c r="UOC31" s="80"/>
      <c r="UOD31" s="80"/>
      <c r="UOE31" s="80"/>
      <c r="UOF31" s="80"/>
      <c r="UOG31" s="80"/>
      <c r="UOH31" s="80"/>
      <c r="UOI31" s="80"/>
      <c r="UOJ31" s="80"/>
      <c r="UOK31" s="80"/>
      <c r="UOL31" s="80"/>
      <c r="UOM31" s="80"/>
      <c r="UON31" s="80"/>
      <c r="UOO31" s="80"/>
      <c r="UOP31" s="80"/>
      <c r="UOQ31" s="80"/>
      <c r="UOR31" s="80"/>
      <c r="UOS31" s="80"/>
      <c r="UOT31" s="80"/>
      <c r="UOU31" s="80"/>
      <c r="UOV31" s="80"/>
      <c r="UOW31" s="80"/>
      <c r="UOX31" s="80"/>
      <c r="UOY31" s="80"/>
      <c r="UOZ31" s="80"/>
      <c r="UPA31" s="80"/>
      <c r="UPB31" s="80"/>
      <c r="UPC31" s="80"/>
      <c r="UPD31" s="80"/>
      <c r="UPE31" s="80"/>
      <c r="UPF31" s="80"/>
      <c r="UPG31" s="80"/>
      <c r="UPH31" s="80"/>
      <c r="UPI31" s="80"/>
      <c r="UPJ31" s="80"/>
      <c r="UPK31" s="80"/>
      <c r="UPL31" s="80"/>
      <c r="UPM31" s="80"/>
      <c r="UPN31" s="80"/>
      <c r="UPO31" s="80"/>
      <c r="UPP31" s="80"/>
      <c r="UPQ31" s="80"/>
      <c r="UPR31" s="80"/>
      <c r="UPS31" s="80"/>
      <c r="UPT31" s="80"/>
      <c r="UPU31" s="80"/>
      <c r="UPV31" s="80"/>
      <c r="UPW31" s="80"/>
      <c r="UPX31" s="80"/>
      <c r="UPY31" s="80"/>
      <c r="UPZ31" s="80"/>
      <c r="UQA31" s="80"/>
      <c r="UQB31" s="80"/>
      <c r="UQC31" s="80"/>
      <c r="UQD31" s="80"/>
      <c r="UQE31" s="80"/>
      <c r="UQF31" s="80"/>
      <c r="UQG31" s="80"/>
      <c r="UQH31" s="80"/>
      <c r="UQI31" s="80"/>
      <c r="UQJ31" s="80"/>
      <c r="UQK31" s="80"/>
      <c r="UQL31" s="80"/>
      <c r="UQM31" s="80"/>
      <c r="UQN31" s="80"/>
      <c r="UQO31" s="80"/>
      <c r="UQP31" s="80"/>
      <c r="UQQ31" s="80"/>
      <c r="UQR31" s="80"/>
      <c r="UQS31" s="80"/>
      <c r="UQT31" s="80"/>
      <c r="UQU31" s="80"/>
      <c r="UQV31" s="80"/>
      <c r="UQW31" s="80"/>
      <c r="UQX31" s="80"/>
      <c r="UQY31" s="80"/>
      <c r="UQZ31" s="80"/>
      <c r="URA31" s="80"/>
      <c r="URB31" s="80"/>
      <c r="URC31" s="80"/>
      <c r="URD31" s="80"/>
      <c r="URE31" s="80"/>
      <c r="URF31" s="80"/>
      <c r="URG31" s="80"/>
      <c r="URH31" s="80"/>
      <c r="URI31" s="80"/>
      <c r="URJ31" s="80"/>
      <c r="URK31" s="80"/>
      <c r="URL31" s="80"/>
      <c r="URM31" s="80"/>
      <c r="URN31" s="80"/>
      <c r="URO31" s="80"/>
      <c r="URP31" s="80"/>
      <c r="URQ31" s="80"/>
      <c r="URR31" s="80"/>
      <c r="URS31" s="80"/>
      <c r="URT31" s="80"/>
      <c r="URU31" s="80"/>
      <c r="URV31" s="80"/>
      <c r="URW31" s="80"/>
      <c r="URX31" s="80"/>
      <c r="URY31" s="80"/>
      <c r="URZ31" s="80"/>
      <c r="USA31" s="80"/>
      <c r="USB31" s="80"/>
      <c r="USC31" s="80"/>
      <c r="USD31" s="80"/>
      <c r="USE31" s="80"/>
      <c r="USF31" s="80"/>
      <c r="USG31" s="80"/>
      <c r="USH31" s="80"/>
      <c r="USI31" s="80"/>
      <c r="USJ31" s="80"/>
      <c r="USK31" s="80"/>
      <c r="USL31" s="80"/>
      <c r="USM31" s="80"/>
      <c r="USN31" s="80"/>
      <c r="USO31" s="80"/>
      <c r="USP31" s="80"/>
      <c r="USQ31" s="80"/>
      <c r="USR31" s="80"/>
      <c r="USS31" s="80"/>
      <c r="UST31" s="80"/>
      <c r="USU31" s="80"/>
      <c r="USV31" s="80"/>
      <c r="USW31" s="80"/>
      <c r="USX31" s="80"/>
      <c r="USY31" s="80"/>
      <c r="USZ31" s="80"/>
      <c r="UTA31" s="80"/>
      <c r="UTB31" s="80"/>
      <c r="UTC31" s="80"/>
      <c r="UTD31" s="80"/>
      <c r="UTE31" s="80"/>
      <c r="UTF31" s="80"/>
      <c r="UTG31" s="80"/>
      <c r="UTH31" s="80"/>
      <c r="UTI31" s="80"/>
      <c r="UTJ31" s="80"/>
      <c r="UTK31" s="80"/>
      <c r="UTL31" s="80"/>
      <c r="UTM31" s="80"/>
      <c r="UTN31" s="80"/>
      <c r="UTO31" s="80"/>
      <c r="UTP31" s="80"/>
      <c r="UTQ31" s="80"/>
      <c r="UTR31" s="80"/>
      <c r="UTS31" s="80"/>
      <c r="UTT31" s="80"/>
      <c r="UTU31" s="80"/>
      <c r="UTV31" s="80"/>
      <c r="UTW31" s="80"/>
      <c r="UTX31" s="80"/>
      <c r="UTY31" s="80"/>
      <c r="UTZ31" s="80"/>
      <c r="UUA31" s="80"/>
      <c r="UUB31" s="80"/>
      <c r="UUC31" s="80"/>
      <c r="UUD31" s="80"/>
      <c r="UUE31" s="80"/>
      <c r="UUF31" s="80"/>
      <c r="UUG31" s="80"/>
      <c r="UUH31" s="80"/>
      <c r="UUI31" s="80"/>
      <c r="UUJ31" s="80"/>
      <c r="UUK31" s="80"/>
      <c r="UUL31" s="80"/>
      <c r="UUM31" s="80"/>
      <c r="UUN31" s="80"/>
      <c r="UUO31" s="80"/>
      <c r="UUP31" s="80"/>
      <c r="UUQ31" s="80"/>
      <c r="UUR31" s="80"/>
      <c r="UUS31" s="80"/>
      <c r="UUT31" s="80"/>
      <c r="UUU31" s="80"/>
      <c r="UUV31" s="80"/>
      <c r="UUW31" s="80"/>
      <c r="UUX31" s="80"/>
      <c r="UUY31" s="80"/>
      <c r="UUZ31" s="80"/>
      <c r="UVA31" s="80"/>
      <c r="UVB31" s="80"/>
      <c r="UVC31" s="80"/>
      <c r="UVD31" s="80"/>
      <c r="UVE31" s="80"/>
      <c r="UVF31" s="80"/>
      <c r="UVG31" s="80"/>
      <c r="UVH31" s="80"/>
      <c r="UVI31" s="80"/>
      <c r="UVJ31" s="80"/>
      <c r="UVK31" s="80"/>
      <c r="UVL31" s="80"/>
      <c r="UVM31" s="80"/>
      <c r="UVN31" s="80"/>
      <c r="UVO31" s="80"/>
      <c r="UVP31" s="80"/>
      <c r="UVQ31" s="80"/>
      <c r="UVR31" s="80"/>
      <c r="UVS31" s="80"/>
      <c r="UVT31" s="80"/>
      <c r="UVU31" s="80"/>
      <c r="UVV31" s="80"/>
      <c r="UVW31" s="80"/>
      <c r="UVX31" s="80"/>
      <c r="UVY31" s="80"/>
      <c r="UVZ31" s="80"/>
      <c r="UWA31" s="80"/>
      <c r="UWB31" s="80"/>
      <c r="UWC31" s="80"/>
      <c r="UWD31" s="80"/>
      <c r="UWE31" s="80"/>
      <c r="UWF31" s="80"/>
      <c r="UWG31" s="80"/>
      <c r="UWH31" s="80"/>
      <c r="UWI31" s="80"/>
      <c r="UWJ31" s="80"/>
      <c r="UWK31" s="80"/>
      <c r="UWL31" s="80"/>
      <c r="UWM31" s="80"/>
      <c r="UWN31" s="80"/>
      <c r="UWO31" s="80"/>
      <c r="UWP31" s="80"/>
      <c r="UWQ31" s="80"/>
      <c r="UWR31" s="80"/>
      <c r="UWS31" s="80"/>
      <c r="UWT31" s="80"/>
      <c r="UWU31" s="80"/>
      <c r="UWV31" s="80"/>
      <c r="UWW31" s="80"/>
      <c r="UWX31" s="80"/>
      <c r="UWY31" s="80"/>
      <c r="UWZ31" s="80"/>
      <c r="UXA31" s="80"/>
      <c r="UXB31" s="80"/>
      <c r="UXC31" s="80"/>
      <c r="UXD31" s="80"/>
      <c r="UXE31" s="80"/>
      <c r="UXF31" s="80"/>
      <c r="UXG31" s="80"/>
      <c r="UXH31" s="80"/>
      <c r="UXI31" s="80"/>
      <c r="UXJ31" s="80"/>
      <c r="UXK31" s="80"/>
      <c r="UXL31" s="80"/>
      <c r="UXM31" s="80"/>
      <c r="UXN31" s="80"/>
      <c r="UXO31" s="80"/>
      <c r="UXP31" s="80"/>
      <c r="UXQ31" s="80"/>
      <c r="UXR31" s="80"/>
      <c r="UXS31" s="80"/>
      <c r="UXT31" s="80"/>
      <c r="UXU31" s="80"/>
      <c r="UXV31" s="80"/>
      <c r="UXW31" s="80"/>
      <c r="UXX31" s="80"/>
      <c r="UXY31" s="80"/>
      <c r="UXZ31" s="80"/>
      <c r="UYA31" s="80"/>
      <c r="UYB31" s="80"/>
      <c r="UYC31" s="80"/>
      <c r="UYD31" s="80"/>
      <c r="UYE31" s="80"/>
      <c r="UYF31" s="80"/>
      <c r="UYG31" s="80"/>
      <c r="UYH31" s="80"/>
      <c r="UYI31" s="80"/>
      <c r="UYJ31" s="80"/>
      <c r="UYK31" s="80"/>
      <c r="UYL31" s="80"/>
      <c r="UYM31" s="80"/>
      <c r="UYN31" s="80"/>
      <c r="UYO31" s="80"/>
      <c r="UYP31" s="80"/>
      <c r="UYQ31" s="80"/>
      <c r="UYR31" s="80"/>
      <c r="UYS31" s="80"/>
      <c r="UYT31" s="80"/>
      <c r="UYU31" s="80"/>
      <c r="UYV31" s="80"/>
      <c r="UYW31" s="80"/>
      <c r="UYX31" s="80"/>
      <c r="UYY31" s="80"/>
      <c r="UYZ31" s="80"/>
      <c r="UZA31" s="80"/>
      <c r="UZB31" s="80"/>
      <c r="UZC31" s="80"/>
      <c r="UZD31" s="80"/>
      <c r="UZE31" s="80"/>
      <c r="UZF31" s="80"/>
      <c r="UZG31" s="80"/>
      <c r="UZH31" s="80"/>
      <c r="UZI31" s="80"/>
      <c r="UZJ31" s="80"/>
      <c r="UZK31" s="80"/>
      <c r="UZL31" s="80"/>
      <c r="UZM31" s="80"/>
      <c r="UZN31" s="80"/>
      <c r="UZO31" s="80"/>
      <c r="UZP31" s="80"/>
      <c r="UZQ31" s="80"/>
      <c r="UZR31" s="80"/>
      <c r="UZS31" s="80"/>
      <c r="UZT31" s="80"/>
      <c r="UZU31" s="80"/>
      <c r="UZV31" s="80"/>
      <c r="UZW31" s="80"/>
      <c r="UZX31" s="80"/>
      <c r="UZY31" s="80"/>
      <c r="UZZ31" s="80"/>
      <c r="VAA31" s="80"/>
      <c r="VAB31" s="80"/>
      <c r="VAC31" s="80"/>
      <c r="VAD31" s="80"/>
      <c r="VAE31" s="80"/>
      <c r="VAF31" s="80"/>
      <c r="VAG31" s="80"/>
      <c r="VAH31" s="80"/>
      <c r="VAI31" s="80"/>
      <c r="VAJ31" s="80"/>
      <c r="VAK31" s="80"/>
      <c r="VAL31" s="80"/>
      <c r="VAM31" s="80"/>
      <c r="VAN31" s="80"/>
      <c r="VAO31" s="80"/>
      <c r="VAP31" s="80"/>
      <c r="VAQ31" s="80"/>
      <c r="VAR31" s="80"/>
      <c r="VAS31" s="80"/>
      <c r="VAT31" s="80"/>
      <c r="VAU31" s="80"/>
      <c r="VAV31" s="80"/>
      <c r="VAW31" s="80"/>
      <c r="VAX31" s="80"/>
      <c r="VAY31" s="80"/>
      <c r="VAZ31" s="80"/>
      <c r="VBA31" s="80"/>
      <c r="VBB31" s="80"/>
      <c r="VBC31" s="80"/>
      <c r="VBD31" s="80"/>
      <c r="VBE31" s="80"/>
      <c r="VBF31" s="80"/>
      <c r="VBG31" s="80"/>
      <c r="VBH31" s="80"/>
      <c r="VBI31" s="80"/>
      <c r="VBJ31" s="80"/>
      <c r="VBK31" s="80"/>
      <c r="VBL31" s="80"/>
      <c r="VBM31" s="80"/>
      <c r="VBN31" s="80"/>
      <c r="VBO31" s="80"/>
      <c r="VBP31" s="80"/>
      <c r="VBQ31" s="80"/>
      <c r="VBR31" s="80"/>
      <c r="VBS31" s="80"/>
      <c r="VBT31" s="80"/>
      <c r="VBU31" s="80"/>
      <c r="VBV31" s="80"/>
      <c r="VBW31" s="80"/>
      <c r="VBX31" s="80"/>
      <c r="VBY31" s="80"/>
      <c r="VBZ31" s="80"/>
      <c r="VCA31" s="80"/>
      <c r="VCB31" s="80"/>
      <c r="VCC31" s="80"/>
      <c r="VCD31" s="80"/>
      <c r="VCE31" s="80"/>
      <c r="VCF31" s="80"/>
      <c r="VCG31" s="80"/>
      <c r="VCH31" s="80"/>
      <c r="VCI31" s="80"/>
      <c r="VCJ31" s="80"/>
      <c r="VCK31" s="80"/>
      <c r="VCL31" s="80"/>
      <c r="VCM31" s="80"/>
      <c r="VCN31" s="80"/>
      <c r="VCO31" s="80"/>
      <c r="VCP31" s="80"/>
      <c r="VCQ31" s="80"/>
      <c r="VCR31" s="80"/>
      <c r="VCS31" s="80"/>
      <c r="VCT31" s="80"/>
      <c r="VCU31" s="80"/>
      <c r="VCV31" s="80"/>
      <c r="VCW31" s="80"/>
      <c r="VCX31" s="80"/>
      <c r="VCY31" s="80"/>
      <c r="VCZ31" s="80"/>
      <c r="VDA31" s="80"/>
      <c r="VDB31" s="80"/>
      <c r="VDC31" s="80"/>
      <c r="VDD31" s="80"/>
      <c r="VDE31" s="80"/>
      <c r="VDF31" s="80"/>
      <c r="VDG31" s="80"/>
      <c r="VDH31" s="80"/>
      <c r="VDI31" s="80"/>
      <c r="VDJ31" s="80"/>
      <c r="VDK31" s="80"/>
      <c r="VDL31" s="80"/>
      <c r="VDM31" s="80"/>
      <c r="VDN31" s="80"/>
      <c r="VDO31" s="80"/>
      <c r="VDP31" s="80"/>
      <c r="VDQ31" s="80"/>
      <c r="VDR31" s="80"/>
      <c r="VDS31" s="80"/>
      <c r="VDT31" s="80"/>
      <c r="VDU31" s="80"/>
      <c r="VDV31" s="80"/>
      <c r="VDW31" s="80"/>
      <c r="VDX31" s="80"/>
      <c r="VDY31" s="80"/>
      <c r="VDZ31" s="80"/>
      <c r="VEA31" s="80"/>
      <c r="VEB31" s="80"/>
      <c r="VEC31" s="80"/>
      <c r="VED31" s="80"/>
      <c r="VEE31" s="80"/>
      <c r="VEF31" s="80"/>
      <c r="VEG31" s="80"/>
      <c r="VEH31" s="80"/>
      <c r="VEI31" s="80"/>
      <c r="VEJ31" s="80"/>
      <c r="VEK31" s="80"/>
      <c r="VEL31" s="80"/>
      <c r="VEM31" s="80"/>
      <c r="VEN31" s="80"/>
      <c r="VEO31" s="80"/>
      <c r="VEP31" s="80"/>
      <c r="VEQ31" s="80"/>
      <c r="VER31" s="80"/>
      <c r="VES31" s="80"/>
      <c r="VET31" s="80"/>
      <c r="VEU31" s="80"/>
      <c r="VEV31" s="80"/>
      <c r="VEW31" s="80"/>
      <c r="VEX31" s="80"/>
      <c r="VEY31" s="80"/>
      <c r="VEZ31" s="80"/>
      <c r="VFA31" s="80"/>
      <c r="VFB31" s="80"/>
      <c r="VFC31" s="80"/>
      <c r="VFD31" s="80"/>
      <c r="VFE31" s="80"/>
      <c r="VFF31" s="80"/>
      <c r="VFG31" s="80"/>
      <c r="VFH31" s="80"/>
      <c r="VFI31" s="80"/>
      <c r="VFJ31" s="80"/>
      <c r="VFK31" s="80"/>
      <c r="VFL31" s="80"/>
      <c r="VFM31" s="80"/>
      <c r="VFN31" s="80"/>
      <c r="VFO31" s="80"/>
      <c r="VFP31" s="80"/>
      <c r="VFQ31" s="80"/>
      <c r="VFR31" s="80"/>
      <c r="VFS31" s="80"/>
      <c r="VFT31" s="80"/>
      <c r="VFU31" s="80"/>
      <c r="VFV31" s="80"/>
      <c r="VFW31" s="80"/>
      <c r="VFX31" s="80"/>
      <c r="VFY31" s="80"/>
      <c r="VFZ31" s="80"/>
      <c r="VGA31" s="80"/>
      <c r="VGB31" s="80"/>
      <c r="VGC31" s="80"/>
      <c r="VGD31" s="80"/>
      <c r="VGE31" s="80"/>
      <c r="VGF31" s="80"/>
      <c r="VGG31" s="80"/>
      <c r="VGH31" s="80"/>
      <c r="VGI31" s="80"/>
      <c r="VGJ31" s="80"/>
      <c r="VGK31" s="80"/>
      <c r="VGL31" s="80"/>
      <c r="VGM31" s="80"/>
      <c r="VGN31" s="80"/>
      <c r="VGO31" s="80"/>
      <c r="VGP31" s="80"/>
      <c r="VGQ31" s="80"/>
      <c r="VGR31" s="80"/>
      <c r="VGS31" s="80"/>
      <c r="VGT31" s="80"/>
      <c r="VGU31" s="80"/>
      <c r="VGV31" s="80"/>
      <c r="VGW31" s="80"/>
      <c r="VGX31" s="80"/>
      <c r="VGY31" s="80"/>
      <c r="VGZ31" s="80"/>
      <c r="VHA31" s="80"/>
      <c r="VHB31" s="80"/>
      <c r="VHC31" s="80"/>
      <c r="VHD31" s="80"/>
      <c r="VHE31" s="80"/>
      <c r="VHF31" s="80"/>
      <c r="VHG31" s="80"/>
      <c r="VHH31" s="80"/>
      <c r="VHI31" s="80"/>
      <c r="VHJ31" s="80"/>
      <c r="VHK31" s="80"/>
      <c r="VHL31" s="80"/>
      <c r="VHM31" s="80"/>
      <c r="VHN31" s="80"/>
      <c r="VHO31" s="80"/>
      <c r="VHP31" s="80"/>
      <c r="VHQ31" s="80"/>
      <c r="VHR31" s="80"/>
      <c r="VHS31" s="80"/>
      <c r="VHT31" s="80"/>
      <c r="VHU31" s="80"/>
      <c r="VHV31" s="80"/>
      <c r="VHW31" s="80"/>
      <c r="VHX31" s="80"/>
      <c r="VHY31" s="80"/>
      <c r="VHZ31" s="80"/>
      <c r="VIA31" s="80"/>
      <c r="VIB31" s="80"/>
      <c r="VIC31" s="80"/>
      <c r="VID31" s="80"/>
      <c r="VIE31" s="80"/>
      <c r="VIF31" s="80"/>
      <c r="VIG31" s="80"/>
      <c r="VIH31" s="80"/>
      <c r="VII31" s="80"/>
      <c r="VIJ31" s="80"/>
      <c r="VIK31" s="80"/>
      <c r="VIL31" s="80"/>
      <c r="VIM31" s="80"/>
      <c r="VIN31" s="80"/>
      <c r="VIO31" s="80"/>
      <c r="VIP31" s="80"/>
      <c r="VIQ31" s="80"/>
      <c r="VIR31" s="80"/>
      <c r="VIS31" s="80"/>
      <c r="VIT31" s="80"/>
      <c r="VIU31" s="80"/>
      <c r="VIV31" s="80"/>
      <c r="VIW31" s="80"/>
      <c r="VIX31" s="80"/>
      <c r="VIY31" s="80"/>
      <c r="VIZ31" s="80"/>
      <c r="VJA31" s="80"/>
      <c r="VJB31" s="80"/>
      <c r="VJC31" s="80"/>
      <c r="VJD31" s="80"/>
      <c r="VJE31" s="80"/>
      <c r="VJF31" s="80"/>
      <c r="VJG31" s="80"/>
      <c r="VJH31" s="80"/>
      <c r="VJI31" s="80"/>
      <c r="VJJ31" s="80"/>
      <c r="VJK31" s="80"/>
      <c r="VJL31" s="80"/>
      <c r="VJM31" s="80"/>
      <c r="VJN31" s="80"/>
      <c r="VJO31" s="80"/>
      <c r="VJP31" s="80"/>
      <c r="VJQ31" s="80"/>
      <c r="VJR31" s="80"/>
      <c r="VJS31" s="80"/>
      <c r="VJT31" s="80"/>
      <c r="VJU31" s="80"/>
      <c r="VJV31" s="80"/>
      <c r="VJW31" s="80"/>
      <c r="VJX31" s="80"/>
      <c r="VJY31" s="80"/>
      <c r="VJZ31" s="80"/>
      <c r="VKA31" s="80"/>
      <c r="VKB31" s="80"/>
      <c r="VKC31" s="80"/>
      <c r="VKD31" s="80"/>
      <c r="VKE31" s="80"/>
      <c r="VKF31" s="80"/>
      <c r="VKG31" s="80"/>
      <c r="VKH31" s="80"/>
      <c r="VKI31" s="80"/>
      <c r="VKJ31" s="80"/>
      <c r="VKK31" s="80"/>
      <c r="VKL31" s="80"/>
      <c r="VKM31" s="80"/>
      <c r="VKN31" s="80"/>
      <c r="VKO31" s="80"/>
      <c r="VKP31" s="80"/>
      <c r="VKQ31" s="80"/>
      <c r="VKR31" s="80"/>
      <c r="VKS31" s="80"/>
      <c r="VKT31" s="80"/>
      <c r="VKU31" s="80"/>
      <c r="VKV31" s="80"/>
      <c r="VKW31" s="80"/>
      <c r="VKX31" s="80"/>
      <c r="VKY31" s="80"/>
      <c r="VKZ31" s="80"/>
      <c r="VLA31" s="80"/>
      <c r="VLB31" s="80"/>
      <c r="VLC31" s="80"/>
      <c r="VLD31" s="80"/>
      <c r="VLE31" s="80"/>
      <c r="VLF31" s="80"/>
      <c r="VLG31" s="80"/>
      <c r="VLH31" s="80"/>
      <c r="VLI31" s="80"/>
      <c r="VLJ31" s="80"/>
      <c r="VLK31" s="80"/>
      <c r="VLL31" s="80"/>
      <c r="VLM31" s="80"/>
      <c r="VLN31" s="80"/>
      <c r="VLO31" s="80"/>
      <c r="VLP31" s="80"/>
      <c r="VLQ31" s="80"/>
      <c r="VLR31" s="80"/>
      <c r="VLS31" s="80"/>
      <c r="VLT31" s="80"/>
      <c r="VLU31" s="80"/>
      <c r="VLV31" s="80"/>
      <c r="VLW31" s="80"/>
      <c r="VLX31" s="80"/>
      <c r="VLY31" s="80"/>
      <c r="VLZ31" s="80"/>
      <c r="VMA31" s="80"/>
      <c r="VMB31" s="80"/>
      <c r="VMC31" s="80"/>
      <c r="VMD31" s="80"/>
      <c r="VME31" s="80"/>
      <c r="VMF31" s="80"/>
      <c r="VMG31" s="80"/>
      <c r="VMH31" s="80"/>
      <c r="VMI31" s="80"/>
      <c r="VMJ31" s="80"/>
      <c r="VMK31" s="80"/>
      <c r="VML31" s="80"/>
      <c r="VMM31" s="80"/>
      <c r="VMN31" s="80"/>
      <c r="VMO31" s="80"/>
      <c r="VMP31" s="80"/>
      <c r="VMQ31" s="80"/>
      <c r="VMR31" s="80"/>
      <c r="VMS31" s="80"/>
      <c r="VMT31" s="80"/>
      <c r="VMU31" s="80"/>
      <c r="VMV31" s="80"/>
      <c r="VMW31" s="80"/>
      <c r="VMX31" s="80"/>
      <c r="VMY31" s="80"/>
      <c r="VMZ31" s="80"/>
      <c r="VNA31" s="80"/>
      <c r="VNB31" s="80"/>
      <c r="VNC31" s="80"/>
      <c r="VND31" s="80"/>
      <c r="VNE31" s="80"/>
      <c r="VNF31" s="80"/>
      <c r="VNG31" s="80"/>
      <c r="VNH31" s="80"/>
      <c r="VNI31" s="80"/>
      <c r="VNJ31" s="80"/>
      <c r="VNK31" s="80"/>
      <c r="VNL31" s="80"/>
      <c r="VNM31" s="80"/>
      <c r="VNN31" s="80"/>
      <c r="VNO31" s="80"/>
      <c r="VNP31" s="80"/>
      <c r="VNQ31" s="80"/>
      <c r="VNR31" s="80"/>
      <c r="VNS31" s="80"/>
      <c r="VNT31" s="80"/>
      <c r="VNU31" s="80"/>
      <c r="VNV31" s="80"/>
      <c r="VNW31" s="80"/>
      <c r="VNX31" s="80"/>
      <c r="VNY31" s="80"/>
      <c r="VNZ31" s="80"/>
      <c r="VOA31" s="80"/>
      <c r="VOB31" s="80"/>
      <c r="VOC31" s="80"/>
      <c r="VOD31" s="80"/>
      <c r="VOE31" s="80"/>
      <c r="VOF31" s="80"/>
      <c r="VOG31" s="80"/>
      <c r="VOH31" s="80"/>
      <c r="VOI31" s="80"/>
      <c r="VOJ31" s="80"/>
      <c r="VOK31" s="80"/>
      <c r="VOL31" s="80"/>
      <c r="VOM31" s="80"/>
      <c r="VON31" s="80"/>
      <c r="VOO31" s="80"/>
      <c r="VOP31" s="80"/>
      <c r="VOQ31" s="80"/>
      <c r="VOR31" s="80"/>
      <c r="VOS31" s="80"/>
      <c r="VOT31" s="80"/>
      <c r="VOU31" s="80"/>
      <c r="VOV31" s="80"/>
      <c r="VOW31" s="80"/>
      <c r="VOX31" s="80"/>
      <c r="VOY31" s="80"/>
      <c r="VOZ31" s="80"/>
      <c r="VPA31" s="80"/>
      <c r="VPB31" s="80"/>
      <c r="VPC31" s="80"/>
      <c r="VPD31" s="80"/>
      <c r="VPE31" s="80"/>
      <c r="VPF31" s="80"/>
      <c r="VPG31" s="80"/>
      <c r="VPH31" s="80"/>
      <c r="VPI31" s="80"/>
      <c r="VPJ31" s="80"/>
      <c r="VPK31" s="80"/>
      <c r="VPL31" s="80"/>
      <c r="VPM31" s="80"/>
      <c r="VPN31" s="80"/>
      <c r="VPO31" s="80"/>
      <c r="VPP31" s="80"/>
      <c r="VPQ31" s="80"/>
      <c r="VPR31" s="80"/>
      <c r="VPS31" s="80"/>
      <c r="VPT31" s="80"/>
      <c r="VPU31" s="80"/>
      <c r="VPV31" s="80"/>
      <c r="VPW31" s="80"/>
      <c r="VPX31" s="80"/>
      <c r="VPY31" s="80"/>
      <c r="VPZ31" s="80"/>
      <c r="VQA31" s="80"/>
      <c r="VQB31" s="80"/>
      <c r="VQC31" s="80"/>
      <c r="VQD31" s="80"/>
      <c r="VQE31" s="80"/>
      <c r="VQF31" s="80"/>
      <c r="VQG31" s="80"/>
      <c r="VQH31" s="80"/>
      <c r="VQI31" s="80"/>
      <c r="VQJ31" s="80"/>
      <c r="VQK31" s="80"/>
      <c r="VQL31" s="80"/>
      <c r="VQM31" s="80"/>
      <c r="VQN31" s="80"/>
      <c r="VQO31" s="80"/>
      <c r="VQP31" s="80"/>
      <c r="VQQ31" s="80"/>
      <c r="VQR31" s="80"/>
      <c r="VQS31" s="80"/>
      <c r="VQT31" s="80"/>
      <c r="VQU31" s="80"/>
      <c r="VQV31" s="80"/>
      <c r="VQW31" s="80"/>
      <c r="VQX31" s="80"/>
      <c r="VQY31" s="80"/>
      <c r="VQZ31" s="80"/>
      <c r="VRA31" s="80"/>
      <c r="VRB31" s="80"/>
      <c r="VRC31" s="80"/>
      <c r="VRD31" s="80"/>
      <c r="VRE31" s="80"/>
      <c r="VRF31" s="80"/>
      <c r="VRG31" s="80"/>
      <c r="VRH31" s="80"/>
      <c r="VRI31" s="80"/>
      <c r="VRJ31" s="80"/>
      <c r="VRK31" s="80"/>
      <c r="VRL31" s="80"/>
      <c r="VRM31" s="80"/>
      <c r="VRN31" s="80"/>
      <c r="VRO31" s="80"/>
      <c r="VRP31" s="80"/>
      <c r="VRQ31" s="80"/>
      <c r="VRR31" s="80"/>
      <c r="VRS31" s="80"/>
      <c r="VRT31" s="80"/>
      <c r="VRU31" s="80"/>
      <c r="VRV31" s="80"/>
      <c r="VRW31" s="80"/>
      <c r="VRX31" s="80"/>
      <c r="VRY31" s="80"/>
      <c r="VRZ31" s="80"/>
      <c r="VSA31" s="80"/>
      <c r="VSB31" s="80"/>
      <c r="VSC31" s="80"/>
      <c r="VSD31" s="80"/>
      <c r="VSE31" s="80"/>
      <c r="VSF31" s="80"/>
      <c r="VSG31" s="80"/>
      <c r="VSH31" s="80"/>
      <c r="VSI31" s="80"/>
      <c r="VSJ31" s="80"/>
      <c r="VSK31" s="80"/>
      <c r="VSL31" s="80"/>
      <c r="VSM31" s="80"/>
      <c r="VSN31" s="80"/>
      <c r="VSO31" s="80"/>
      <c r="VSP31" s="80"/>
      <c r="VSQ31" s="80"/>
      <c r="VSR31" s="80"/>
      <c r="VSS31" s="80"/>
      <c r="VST31" s="80"/>
      <c r="VSU31" s="80"/>
      <c r="VSV31" s="80"/>
      <c r="VSW31" s="80"/>
      <c r="VSX31" s="80"/>
      <c r="VSY31" s="80"/>
      <c r="VSZ31" s="80"/>
      <c r="VTA31" s="80"/>
      <c r="VTB31" s="80"/>
      <c r="VTC31" s="80"/>
      <c r="VTD31" s="80"/>
      <c r="VTE31" s="80"/>
      <c r="VTF31" s="80"/>
      <c r="VTG31" s="80"/>
      <c r="VTH31" s="80"/>
      <c r="VTI31" s="80"/>
      <c r="VTJ31" s="80"/>
      <c r="VTK31" s="80"/>
      <c r="VTL31" s="80"/>
      <c r="VTM31" s="80"/>
      <c r="VTN31" s="80"/>
      <c r="VTO31" s="80"/>
      <c r="VTP31" s="80"/>
      <c r="VTQ31" s="80"/>
      <c r="VTR31" s="80"/>
      <c r="VTS31" s="80"/>
      <c r="VTT31" s="80"/>
      <c r="VTU31" s="80"/>
      <c r="VTV31" s="80"/>
      <c r="VTW31" s="80"/>
      <c r="VTX31" s="80"/>
      <c r="VTY31" s="80"/>
      <c r="VTZ31" s="80"/>
      <c r="VUA31" s="80"/>
      <c r="VUB31" s="80"/>
      <c r="VUC31" s="80"/>
      <c r="VUD31" s="80"/>
      <c r="VUE31" s="80"/>
      <c r="VUF31" s="80"/>
      <c r="VUG31" s="80"/>
      <c r="VUH31" s="80"/>
      <c r="VUI31" s="80"/>
      <c r="VUJ31" s="80"/>
      <c r="VUK31" s="80"/>
      <c r="VUL31" s="80"/>
      <c r="VUM31" s="80"/>
      <c r="VUN31" s="80"/>
      <c r="VUO31" s="80"/>
      <c r="VUP31" s="80"/>
      <c r="VUQ31" s="80"/>
      <c r="VUR31" s="80"/>
      <c r="VUS31" s="80"/>
      <c r="VUT31" s="80"/>
      <c r="VUU31" s="80"/>
      <c r="VUV31" s="80"/>
      <c r="VUW31" s="80"/>
      <c r="VUX31" s="80"/>
      <c r="VUY31" s="80"/>
      <c r="VUZ31" s="80"/>
      <c r="VVA31" s="80"/>
      <c r="VVB31" s="80"/>
      <c r="VVC31" s="80"/>
      <c r="VVD31" s="80"/>
      <c r="VVE31" s="80"/>
      <c r="VVF31" s="80"/>
      <c r="VVG31" s="80"/>
      <c r="VVH31" s="80"/>
      <c r="VVI31" s="80"/>
      <c r="VVJ31" s="80"/>
      <c r="VVK31" s="80"/>
      <c r="VVL31" s="80"/>
      <c r="VVM31" s="80"/>
      <c r="VVN31" s="80"/>
      <c r="VVO31" s="80"/>
      <c r="VVP31" s="80"/>
      <c r="VVQ31" s="80"/>
      <c r="VVR31" s="80"/>
      <c r="VVS31" s="80"/>
      <c r="VVT31" s="80"/>
      <c r="VVU31" s="80"/>
      <c r="VVV31" s="80"/>
      <c r="VVW31" s="80"/>
      <c r="VVX31" s="80"/>
      <c r="VVY31" s="80"/>
      <c r="VVZ31" s="80"/>
      <c r="VWA31" s="80"/>
      <c r="VWB31" s="80"/>
      <c r="VWC31" s="80"/>
      <c r="VWD31" s="80"/>
      <c r="VWE31" s="80"/>
      <c r="VWF31" s="80"/>
      <c r="VWG31" s="80"/>
      <c r="VWH31" s="80"/>
      <c r="VWI31" s="80"/>
      <c r="VWJ31" s="80"/>
      <c r="VWK31" s="80"/>
      <c r="VWL31" s="80"/>
      <c r="VWM31" s="80"/>
      <c r="VWN31" s="80"/>
      <c r="VWO31" s="80"/>
      <c r="VWP31" s="80"/>
      <c r="VWQ31" s="80"/>
      <c r="VWR31" s="80"/>
      <c r="VWS31" s="80"/>
      <c r="VWT31" s="80"/>
      <c r="VWU31" s="80"/>
      <c r="VWV31" s="80"/>
      <c r="VWW31" s="80"/>
      <c r="VWX31" s="80"/>
      <c r="VWY31" s="80"/>
      <c r="VWZ31" s="80"/>
      <c r="VXA31" s="80"/>
      <c r="VXB31" s="80"/>
      <c r="VXC31" s="80"/>
      <c r="VXD31" s="80"/>
      <c r="VXE31" s="80"/>
      <c r="VXF31" s="80"/>
      <c r="VXG31" s="80"/>
      <c r="VXH31" s="80"/>
      <c r="VXI31" s="80"/>
      <c r="VXJ31" s="80"/>
      <c r="VXK31" s="80"/>
      <c r="VXL31" s="80"/>
      <c r="VXM31" s="80"/>
      <c r="VXN31" s="80"/>
      <c r="VXO31" s="80"/>
      <c r="VXP31" s="80"/>
      <c r="VXQ31" s="80"/>
      <c r="VXR31" s="80"/>
      <c r="VXS31" s="80"/>
      <c r="VXT31" s="80"/>
      <c r="VXU31" s="80"/>
      <c r="VXV31" s="80"/>
      <c r="VXW31" s="80"/>
      <c r="VXX31" s="80"/>
      <c r="VXY31" s="80"/>
      <c r="VXZ31" s="80"/>
      <c r="VYA31" s="80"/>
      <c r="VYB31" s="80"/>
      <c r="VYC31" s="80"/>
      <c r="VYD31" s="80"/>
      <c r="VYE31" s="80"/>
      <c r="VYF31" s="80"/>
      <c r="VYG31" s="80"/>
      <c r="VYH31" s="80"/>
      <c r="VYI31" s="80"/>
      <c r="VYJ31" s="80"/>
      <c r="VYK31" s="80"/>
      <c r="VYL31" s="80"/>
      <c r="VYM31" s="80"/>
      <c r="VYN31" s="80"/>
      <c r="VYO31" s="80"/>
      <c r="VYP31" s="80"/>
      <c r="VYQ31" s="80"/>
      <c r="VYR31" s="80"/>
      <c r="VYS31" s="80"/>
      <c r="VYT31" s="80"/>
      <c r="VYU31" s="80"/>
      <c r="VYV31" s="80"/>
      <c r="VYW31" s="80"/>
      <c r="VYX31" s="80"/>
      <c r="VYY31" s="80"/>
      <c r="VYZ31" s="80"/>
      <c r="VZA31" s="80"/>
      <c r="VZB31" s="80"/>
      <c r="VZC31" s="80"/>
      <c r="VZD31" s="80"/>
      <c r="VZE31" s="80"/>
      <c r="VZF31" s="80"/>
      <c r="VZG31" s="80"/>
      <c r="VZH31" s="80"/>
      <c r="VZI31" s="80"/>
      <c r="VZJ31" s="80"/>
      <c r="VZK31" s="80"/>
      <c r="VZL31" s="80"/>
      <c r="VZM31" s="80"/>
      <c r="VZN31" s="80"/>
      <c r="VZO31" s="80"/>
      <c r="VZP31" s="80"/>
      <c r="VZQ31" s="80"/>
      <c r="VZR31" s="80"/>
      <c r="VZS31" s="80"/>
      <c r="VZT31" s="80"/>
      <c r="VZU31" s="80"/>
      <c r="VZV31" s="80"/>
      <c r="VZW31" s="80"/>
      <c r="VZX31" s="80"/>
      <c r="VZY31" s="80"/>
      <c r="VZZ31" s="80"/>
      <c r="WAA31" s="80"/>
      <c r="WAB31" s="80"/>
      <c r="WAC31" s="80"/>
      <c r="WAD31" s="80"/>
      <c r="WAE31" s="80"/>
      <c r="WAF31" s="80"/>
      <c r="WAG31" s="80"/>
      <c r="WAH31" s="80"/>
      <c r="WAI31" s="80"/>
      <c r="WAJ31" s="80"/>
      <c r="WAK31" s="80"/>
      <c r="WAL31" s="80"/>
      <c r="WAM31" s="80"/>
      <c r="WAN31" s="80"/>
      <c r="WAO31" s="80"/>
      <c r="WAP31" s="80"/>
      <c r="WAQ31" s="80"/>
      <c r="WAR31" s="80"/>
      <c r="WAS31" s="80"/>
      <c r="WAT31" s="80"/>
      <c r="WAU31" s="80"/>
      <c r="WAV31" s="80"/>
      <c r="WAW31" s="80"/>
      <c r="WAX31" s="80"/>
      <c r="WAY31" s="80"/>
      <c r="WAZ31" s="80"/>
      <c r="WBA31" s="80"/>
      <c r="WBB31" s="80"/>
      <c r="WBC31" s="80"/>
      <c r="WBD31" s="80"/>
      <c r="WBE31" s="80"/>
      <c r="WBF31" s="80"/>
      <c r="WBG31" s="80"/>
      <c r="WBH31" s="80"/>
      <c r="WBI31" s="80"/>
      <c r="WBJ31" s="80"/>
      <c r="WBK31" s="80"/>
      <c r="WBL31" s="80"/>
      <c r="WBM31" s="80"/>
      <c r="WBN31" s="80"/>
      <c r="WBO31" s="80"/>
      <c r="WBP31" s="80"/>
      <c r="WBQ31" s="80"/>
      <c r="WBR31" s="80"/>
      <c r="WBS31" s="80"/>
      <c r="WBT31" s="80"/>
      <c r="WBU31" s="80"/>
      <c r="WBV31" s="80"/>
      <c r="WBW31" s="80"/>
      <c r="WBX31" s="80"/>
      <c r="WBY31" s="80"/>
      <c r="WBZ31" s="80"/>
      <c r="WCA31" s="80"/>
      <c r="WCB31" s="80"/>
      <c r="WCC31" s="80"/>
      <c r="WCD31" s="80"/>
      <c r="WCE31" s="80"/>
      <c r="WCF31" s="80"/>
      <c r="WCG31" s="80"/>
      <c r="WCH31" s="80"/>
      <c r="WCI31" s="80"/>
      <c r="WCJ31" s="80"/>
      <c r="WCK31" s="80"/>
      <c r="WCL31" s="80"/>
      <c r="WCM31" s="80"/>
      <c r="WCN31" s="80"/>
      <c r="WCO31" s="80"/>
      <c r="WCP31" s="80"/>
      <c r="WCQ31" s="80"/>
      <c r="WCR31" s="80"/>
      <c r="WCS31" s="80"/>
      <c r="WCT31" s="80"/>
      <c r="WCU31" s="80"/>
      <c r="WCV31" s="80"/>
      <c r="WCW31" s="80"/>
      <c r="WCX31" s="80"/>
      <c r="WCY31" s="80"/>
      <c r="WCZ31" s="80"/>
      <c r="WDA31" s="80"/>
      <c r="WDB31" s="80"/>
      <c r="WDC31" s="80"/>
      <c r="WDD31" s="80"/>
      <c r="WDE31" s="80"/>
      <c r="WDF31" s="80"/>
      <c r="WDG31" s="80"/>
      <c r="WDH31" s="80"/>
      <c r="WDI31" s="80"/>
      <c r="WDJ31" s="80"/>
      <c r="WDK31" s="80"/>
      <c r="WDL31" s="80"/>
      <c r="WDM31" s="80"/>
      <c r="WDN31" s="80"/>
      <c r="WDO31" s="80"/>
      <c r="WDP31" s="80"/>
      <c r="WDQ31" s="80"/>
      <c r="WDR31" s="80"/>
      <c r="WDS31" s="80"/>
      <c r="WDT31" s="80"/>
      <c r="WDU31" s="80"/>
      <c r="WDV31" s="80"/>
      <c r="WDW31" s="80"/>
      <c r="WDX31" s="80"/>
      <c r="WDY31" s="80"/>
      <c r="WDZ31" s="80"/>
      <c r="WEA31" s="80"/>
      <c r="WEB31" s="80"/>
      <c r="WEC31" s="80"/>
      <c r="WED31" s="80"/>
      <c r="WEE31" s="80"/>
      <c r="WEF31" s="80"/>
      <c r="WEG31" s="80"/>
      <c r="WEH31" s="80"/>
      <c r="WEI31" s="80"/>
      <c r="WEJ31" s="80"/>
      <c r="WEK31" s="80"/>
      <c r="WEL31" s="80"/>
      <c r="WEM31" s="80"/>
      <c r="WEN31" s="80"/>
      <c r="WEO31" s="80"/>
      <c r="WEP31" s="80"/>
      <c r="WEQ31" s="80"/>
      <c r="WER31" s="80"/>
      <c r="WES31" s="80"/>
      <c r="WET31" s="80"/>
      <c r="WEU31" s="80"/>
      <c r="WEV31" s="80"/>
      <c r="WEW31" s="80"/>
      <c r="WEX31" s="80"/>
      <c r="WEY31" s="80"/>
      <c r="WEZ31" s="80"/>
      <c r="WFA31" s="80"/>
      <c r="WFB31" s="80"/>
      <c r="WFC31" s="80"/>
      <c r="WFD31" s="80"/>
      <c r="WFE31" s="80"/>
      <c r="WFF31" s="80"/>
      <c r="WFG31" s="80"/>
      <c r="WFH31" s="80"/>
      <c r="WFI31" s="80"/>
      <c r="WFJ31" s="80"/>
      <c r="WFK31" s="80"/>
      <c r="WFL31" s="80"/>
      <c r="WFM31" s="80"/>
      <c r="WFN31" s="80"/>
      <c r="WFO31" s="80"/>
      <c r="WFP31" s="80"/>
      <c r="WFQ31" s="80"/>
      <c r="WFR31" s="80"/>
      <c r="WFS31" s="80"/>
      <c r="WFT31" s="80"/>
      <c r="WFU31" s="80"/>
      <c r="WFV31" s="80"/>
      <c r="WFW31" s="80"/>
      <c r="WFX31" s="80"/>
      <c r="WFY31" s="80"/>
      <c r="WFZ31" s="80"/>
      <c r="WGA31" s="80"/>
      <c r="WGB31" s="80"/>
      <c r="WGC31" s="80"/>
      <c r="WGD31" s="80"/>
      <c r="WGE31" s="80"/>
      <c r="WGF31" s="80"/>
      <c r="WGG31" s="80"/>
      <c r="WGH31" s="80"/>
      <c r="WGI31" s="80"/>
      <c r="WGJ31" s="80"/>
      <c r="WGK31" s="80"/>
      <c r="WGL31" s="80"/>
      <c r="WGM31" s="80"/>
      <c r="WGN31" s="80"/>
      <c r="WGO31" s="80"/>
      <c r="WGP31" s="80"/>
      <c r="WGQ31" s="80"/>
      <c r="WGR31" s="80"/>
      <c r="WGS31" s="80"/>
      <c r="WGT31" s="80"/>
      <c r="WGU31" s="80"/>
      <c r="WGV31" s="80"/>
      <c r="WGW31" s="80"/>
      <c r="WGX31" s="80"/>
      <c r="WGY31" s="80"/>
      <c r="WGZ31" s="80"/>
      <c r="WHA31" s="80"/>
      <c r="WHB31" s="80"/>
      <c r="WHC31" s="80"/>
      <c r="WHD31" s="80"/>
      <c r="WHE31" s="80"/>
      <c r="WHF31" s="80"/>
      <c r="WHG31" s="80"/>
      <c r="WHH31" s="80"/>
      <c r="WHI31" s="80"/>
      <c r="WHJ31" s="80"/>
      <c r="WHK31" s="80"/>
      <c r="WHL31" s="80"/>
      <c r="WHM31" s="80"/>
      <c r="WHN31" s="80"/>
      <c r="WHO31" s="80"/>
      <c r="WHP31" s="80"/>
      <c r="WHQ31" s="80"/>
      <c r="WHR31" s="80"/>
      <c r="WHS31" s="80"/>
      <c r="WHT31" s="80"/>
      <c r="WHU31" s="80"/>
      <c r="WHV31" s="80"/>
      <c r="WHW31" s="80"/>
      <c r="WHX31" s="80"/>
      <c r="WHY31" s="80"/>
      <c r="WHZ31" s="80"/>
      <c r="WIA31" s="80"/>
      <c r="WIB31" s="80"/>
      <c r="WIC31" s="80"/>
      <c r="WID31" s="80"/>
      <c r="WIE31" s="80"/>
      <c r="WIF31" s="80"/>
      <c r="WIG31" s="80"/>
      <c r="WIH31" s="80"/>
      <c r="WII31" s="80"/>
      <c r="WIJ31" s="80"/>
      <c r="WIK31" s="80"/>
      <c r="WIL31" s="80"/>
      <c r="WIM31" s="80"/>
      <c r="WIN31" s="80"/>
      <c r="WIO31" s="80"/>
      <c r="WIP31" s="80"/>
      <c r="WIQ31" s="80"/>
      <c r="WIR31" s="80"/>
      <c r="WIS31" s="80"/>
      <c r="WIT31" s="80"/>
      <c r="WIU31" s="80"/>
      <c r="WIV31" s="80"/>
      <c r="WIW31" s="80"/>
      <c r="WIX31" s="80"/>
      <c r="WIY31" s="80"/>
      <c r="WIZ31" s="80"/>
      <c r="WJA31" s="80"/>
      <c r="WJB31" s="80"/>
      <c r="WJC31" s="80"/>
      <c r="WJD31" s="80"/>
      <c r="WJE31" s="80"/>
      <c r="WJF31" s="80"/>
      <c r="WJG31" s="80"/>
      <c r="WJH31" s="80"/>
      <c r="WJI31" s="80"/>
      <c r="WJJ31" s="80"/>
      <c r="WJK31" s="80"/>
      <c r="WJL31" s="80"/>
      <c r="WJM31" s="80"/>
      <c r="WJN31" s="80"/>
      <c r="WJO31" s="80"/>
      <c r="WJP31" s="80"/>
      <c r="WJQ31" s="80"/>
      <c r="WJR31" s="80"/>
      <c r="WJS31" s="80"/>
      <c r="WJT31" s="80"/>
      <c r="WJU31" s="80"/>
      <c r="WJV31" s="80"/>
      <c r="WJW31" s="80"/>
      <c r="WJX31" s="80"/>
      <c r="WJY31" s="80"/>
      <c r="WJZ31" s="80"/>
      <c r="WKA31" s="80"/>
      <c r="WKB31" s="80"/>
      <c r="WKC31" s="80"/>
      <c r="WKD31" s="80"/>
      <c r="WKE31" s="80"/>
      <c r="WKF31" s="80"/>
      <c r="WKG31" s="80"/>
      <c r="WKH31" s="80"/>
      <c r="WKI31" s="80"/>
      <c r="WKJ31" s="80"/>
      <c r="WKK31" s="80"/>
      <c r="WKL31" s="80"/>
      <c r="WKM31" s="80"/>
      <c r="WKN31" s="80"/>
      <c r="WKO31" s="80"/>
      <c r="WKP31" s="80"/>
      <c r="WKQ31" s="80"/>
      <c r="WKR31" s="80"/>
      <c r="WKS31" s="80"/>
      <c r="WKT31" s="80"/>
      <c r="WKU31" s="80"/>
      <c r="WKV31" s="80"/>
      <c r="WKW31" s="80"/>
      <c r="WKX31" s="80"/>
      <c r="WKY31" s="80"/>
      <c r="WKZ31" s="80"/>
      <c r="WLA31" s="80"/>
      <c r="WLB31" s="80"/>
      <c r="WLC31" s="80"/>
      <c r="WLD31" s="80"/>
      <c r="WLE31" s="80"/>
      <c r="WLF31" s="80"/>
      <c r="WLG31" s="80"/>
      <c r="WLH31" s="80"/>
      <c r="WLI31" s="80"/>
      <c r="WLJ31" s="80"/>
      <c r="WLK31" s="80"/>
      <c r="WLL31" s="80"/>
      <c r="WLM31" s="80"/>
      <c r="WLN31" s="80"/>
      <c r="WLO31" s="80"/>
      <c r="WLP31" s="80"/>
      <c r="WLQ31" s="80"/>
      <c r="WLR31" s="80"/>
      <c r="WLS31" s="80"/>
      <c r="WLT31" s="80"/>
      <c r="WLU31" s="80"/>
      <c r="WLV31" s="80"/>
      <c r="WLW31" s="80"/>
      <c r="WLX31" s="80"/>
      <c r="WLY31" s="80"/>
      <c r="WLZ31" s="80"/>
      <c r="WMA31" s="80"/>
      <c r="WMB31" s="80"/>
      <c r="WMC31" s="80"/>
      <c r="WMD31" s="80"/>
      <c r="WME31" s="80"/>
      <c r="WMF31" s="80"/>
      <c r="WMG31" s="80"/>
      <c r="WMH31" s="80"/>
      <c r="WMI31" s="80"/>
      <c r="WMJ31" s="80"/>
      <c r="WMK31" s="80"/>
      <c r="WML31" s="80"/>
      <c r="WMM31" s="80"/>
      <c r="WMN31" s="80"/>
      <c r="WMO31" s="80"/>
      <c r="WMP31" s="80"/>
      <c r="WMQ31" s="80"/>
      <c r="WMR31" s="80"/>
      <c r="WMS31" s="80"/>
      <c r="WMT31" s="80"/>
      <c r="WMU31" s="80"/>
      <c r="WMV31" s="80"/>
      <c r="WMW31" s="80"/>
      <c r="WMX31" s="80"/>
      <c r="WMY31" s="80"/>
      <c r="WMZ31" s="80"/>
      <c r="WNA31" s="80"/>
      <c r="WNB31" s="80"/>
      <c r="WNC31" s="80"/>
      <c r="WND31" s="80"/>
      <c r="WNE31" s="80"/>
      <c r="WNF31" s="80"/>
      <c r="WNG31" s="80"/>
      <c r="WNH31" s="80"/>
      <c r="WNI31" s="80"/>
      <c r="WNJ31" s="80"/>
      <c r="WNK31" s="80"/>
      <c r="WNL31" s="80"/>
      <c r="WNM31" s="80"/>
      <c r="WNN31" s="80"/>
      <c r="WNO31" s="80"/>
      <c r="WNP31" s="80"/>
      <c r="WNQ31" s="80"/>
      <c r="WNR31" s="80"/>
      <c r="WNS31" s="80"/>
      <c r="WNT31" s="80"/>
      <c r="WNU31" s="80"/>
      <c r="WNV31" s="80"/>
      <c r="WNW31" s="80"/>
      <c r="WNX31" s="80"/>
      <c r="WNY31" s="80"/>
      <c r="WNZ31" s="80"/>
      <c r="WOA31" s="80"/>
      <c r="WOB31" s="80"/>
      <c r="WOC31" s="80"/>
      <c r="WOD31" s="80"/>
      <c r="WOE31" s="80"/>
      <c r="WOF31" s="80"/>
      <c r="WOG31" s="80"/>
      <c r="WOH31" s="80"/>
      <c r="WOI31" s="80"/>
      <c r="WOJ31" s="80"/>
      <c r="WOK31" s="80"/>
      <c r="WOL31" s="80"/>
      <c r="WOM31" s="80"/>
      <c r="WON31" s="80"/>
      <c r="WOO31" s="80"/>
      <c r="WOP31" s="80"/>
      <c r="WOQ31" s="80"/>
      <c r="WOR31" s="80"/>
      <c r="WOS31" s="80"/>
      <c r="WOT31" s="80"/>
      <c r="WOU31" s="80"/>
      <c r="WOV31" s="80"/>
      <c r="WOW31" s="80"/>
      <c r="WOX31" s="80"/>
      <c r="WOY31" s="80"/>
      <c r="WOZ31" s="80"/>
      <c r="WPA31" s="80"/>
      <c r="WPB31" s="80"/>
      <c r="WPC31" s="80"/>
      <c r="WPD31" s="80"/>
      <c r="WPE31" s="80"/>
      <c r="WPF31" s="80"/>
      <c r="WPG31" s="80"/>
      <c r="WPH31" s="80"/>
      <c r="WPI31" s="80"/>
      <c r="WPJ31" s="80"/>
      <c r="WPK31" s="80"/>
      <c r="WPL31" s="80"/>
      <c r="WPM31" s="80"/>
      <c r="WPN31" s="80"/>
      <c r="WPO31" s="80"/>
      <c r="WPP31" s="80"/>
      <c r="WPQ31" s="80"/>
      <c r="WPR31" s="80"/>
      <c r="WPS31" s="80"/>
      <c r="WPT31" s="80"/>
      <c r="WPU31" s="80"/>
      <c r="WPV31" s="80"/>
      <c r="WPW31" s="80"/>
      <c r="WPX31" s="80"/>
      <c r="WPY31" s="80"/>
      <c r="WPZ31" s="80"/>
      <c r="WQA31" s="80"/>
      <c r="WQB31" s="80"/>
      <c r="WQC31" s="80"/>
      <c r="WQD31" s="80"/>
      <c r="WQE31" s="80"/>
      <c r="WQF31" s="80"/>
      <c r="WQG31" s="80"/>
      <c r="WQH31" s="80"/>
      <c r="WQI31" s="80"/>
      <c r="WQJ31" s="80"/>
      <c r="WQK31" s="80"/>
      <c r="WQL31" s="80"/>
      <c r="WQM31" s="80"/>
      <c r="WQN31" s="80"/>
      <c r="WQO31" s="80"/>
      <c r="WQP31" s="80"/>
      <c r="WQQ31" s="80"/>
      <c r="WQR31" s="80"/>
      <c r="WQS31" s="80"/>
      <c r="WQT31" s="80"/>
      <c r="WQU31" s="80"/>
      <c r="WQV31" s="80"/>
      <c r="WQW31" s="80"/>
      <c r="WQX31" s="80"/>
      <c r="WQY31" s="80"/>
      <c r="WQZ31" s="80"/>
      <c r="WRA31" s="80"/>
      <c r="WRB31" s="80"/>
      <c r="WRC31" s="80"/>
      <c r="WRD31" s="80"/>
      <c r="WRE31" s="80"/>
      <c r="WRF31" s="80"/>
      <c r="WRG31" s="80"/>
      <c r="WRH31" s="80"/>
      <c r="WRI31" s="80"/>
      <c r="WRJ31" s="80"/>
      <c r="WRK31" s="80"/>
      <c r="WRL31" s="80"/>
      <c r="WRM31" s="80"/>
      <c r="WRN31" s="80"/>
      <c r="WRO31" s="80"/>
      <c r="WRP31" s="80"/>
      <c r="WRQ31" s="80"/>
      <c r="WRR31" s="80"/>
      <c r="WRS31" s="80"/>
      <c r="WRT31" s="80"/>
      <c r="WRU31" s="80"/>
      <c r="WRV31" s="80"/>
      <c r="WRW31" s="80"/>
      <c r="WRX31" s="80"/>
      <c r="WRY31" s="80"/>
      <c r="WRZ31" s="80"/>
      <c r="WSA31" s="80"/>
      <c r="WSB31" s="80"/>
      <c r="WSC31" s="80"/>
      <c r="WSD31" s="80"/>
      <c r="WSE31" s="80"/>
      <c r="WSF31" s="80"/>
      <c r="WSG31" s="80"/>
      <c r="WSH31" s="80"/>
      <c r="WSI31" s="80"/>
      <c r="WSJ31" s="80"/>
      <c r="WSK31" s="80"/>
      <c r="WSL31" s="80"/>
      <c r="WSM31" s="80"/>
      <c r="WSN31" s="80"/>
      <c r="WSO31" s="80"/>
      <c r="WSP31" s="80"/>
      <c r="WSQ31" s="80"/>
      <c r="WSR31" s="80"/>
      <c r="WSS31" s="80"/>
      <c r="WST31" s="80"/>
      <c r="WSU31" s="80"/>
      <c r="WSV31" s="80"/>
      <c r="WSW31" s="80"/>
      <c r="WSX31" s="80"/>
      <c r="WSY31" s="80"/>
      <c r="WSZ31" s="80"/>
      <c r="WTA31" s="80"/>
      <c r="WTB31" s="80"/>
      <c r="WTC31" s="80"/>
      <c r="WTD31" s="80"/>
      <c r="WTE31" s="80"/>
      <c r="WTF31" s="80"/>
      <c r="WTG31" s="80"/>
      <c r="WTH31" s="80"/>
      <c r="WTI31" s="80"/>
      <c r="WTJ31" s="80"/>
      <c r="WTK31" s="80"/>
      <c r="WTL31" s="80"/>
      <c r="WTM31" s="80"/>
      <c r="WTN31" s="80"/>
      <c r="WTO31" s="80"/>
      <c r="WTP31" s="80"/>
      <c r="WTQ31" s="80"/>
      <c r="WTR31" s="80"/>
      <c r="WTS31" s="80"/>
      <c r="WTT31" s="80"/>
      <c r="WTU31" s="80"/>
      <c r="WTV31" s="80"/>
      <c r="WTW31" s="80"/>
      <c r="WTX31" s="80"/>
      <c r="WTY31" s="80"/>
      <c r="WTZ31" s="80"/>
      <c r="WUA31" s="80"/>
      <c r="WUB31" s="80"/>
      <c r="WUC31" s="80"/>
      <c r="WUD31" s="80"/>
      <c r="WUE31" s="80"/>
      <c r="WUF31" s="80"/>
      <c r="WUG31" s="80"/>
      <c r="WUH31" s="80"/>
      <c r="WUI31" s="80"/>
      <c r="WUJ31" s="80"/>
      <c r="WUK31" s="80"/>
      <c r="WUL31" s="80"/>
      <c r="WUM31" s="80"/>
      <c r="WUN31" s="80"/>
      <c r="WUO31" s="80"/>
      <c r="WUP31" s="80"/>
      <c r="WUQ31" s="80"/>
      <c r="WUR31" s="80"/>
      <c r="WUS31" s="80"/>
      <c r="WUT31" s="80"/>
      <c r="WUU31" s="80"/>
      <c r="WUV31" s="80"/>
      <c r="WUW31" s="80"/>
      <c r="WUX31" s="80"/>
      <c r="WUY31" s="80"/>
      <c r="WUZ31" s="80"/>
      <c r="WVA31" s="80"/>
      <c r="WVB31" s="80"/>
      <c r="WVC31" s="80"/>
      <c r="WVD31" s="80"/>
      <c r="WVE31" s="80"/>
      <c r="WVF31" s="80"/>
      <c r="WVG31" s="80"/>
      <c r="WVH31" s="80"/>
      <c r="WVI31" s="80"/>
      <c r="WVJ31" s="80"/>
      <c r="WVK31" s="80"/>
      <c r="WVL31" s="80"/>
      <c r="WVM31" s="80"/>
      <c r="WVN31" s="80"/>
      <c r="WVO31" s="80"/>
      <c r="WVP31" s="80"/>
      <c r="WVQ31" s="80"/>
      <c r="WVR31" s="80"/>
      <c r="WVS31" s="80"/>
      <c r="WVT31" s="80"/>
      <c r="WVU31" s="80"/>
      <c r="WVV31" s="80"/>
      <c r="WVW31" s="80"/>
      <c r="WVX31" s="80"/>
      <c r="WVY31" s="80"/>
      <c r="WVZ31" s="80"/>
      <c r="WWA31" s="80"/>
      <c r="WWB31" s="80"/>
      <c r="WWC31" s="80"/>
      <c r="WWD31" s="80"/>
      <c r="WWE31" s="80"/>
      <c r="WWF31" s="80"/>
      <c r="WWG31" s="80"/>
      <c r="WWH31" s="80"/>
      <c r="WWI31" s="80"/>
      <c r="WWJ31" s="80"/>
      <c r="WWK31" s="80"/>
      <c r="WWL31" s="80"/>
      <c r="WWM31" s="80"/>
      <c r="WWN31" s="80"/>
      <c r="WWO31" s="80"/>
      <c r="WWP31" s="80"/>
      <c r="WWQ31" s="80"/>
      <c r="WWR31" s="80"/>
      <c r="WWS31" s="80"/>
      <c r="WWT31" s="80"/>
      <c r="WWU31" s="80"/>
      <c r="WWV31" s="80"/>
      <c r="WWW31" s="80"/>
      <c r="WWX31" s="80"/>
      <c r="WWY31" s="80"/>
      <c r="WWZ31" s="80"/>
      <c r="WXA31" s="80"/>
      <c r="WXB31" s="80"/>
      <c r="WXC31" s="80"/>
      <c r="WXD31" s="80"/>
      <c r="WXE31" s="80"/>
      <c r="WXF31" s="80"/>
      <c r="WXG31" s="80"/>
      <c r="WXH31" s="80"/>
      <c r="WXI31" s="80"/>
      <c r="WXJ31" s="80"/>
      <c r="WXK31" s="80"/>
      <c r="WXL31" s="80"/>
      <c r="WXM31" s="80"/>
      <c r="WXN31" s="80"/>
      <c r="WXO31" s="80"/>
      <c r="WXP31" s="80"/>
      <c r="WXQ31" s="80"/>
      <c r="WXR31" s="80"/>
      <c r="WXS31" s="80"/>
      <c r="WXT31" s="80"/>
      <c r="WXU31" s="80"/>
      <c r="WXV31" s="80"/>
      <c r="WXW31" s="80"/>
      <c r="WXX31" s="80"/>
      <c r="WXY31" s="80"/>
      <c r="WXZ31" s="80"/>
      <c r="WYA31" s="80"/>
      <c r="WYB31" s="80"/>
      <c r="WYC31" s="80"/>
      <c r="WYD31" s="80"/>
      <c r="WYE31" s="80"/>
      <c r="WYF31" s="80"/>
      <c r="WYG31" s="80"/>
      <c r="WYH31" s="80"/>
      <c r="WYI31" s="80"/>
      <c r="WYJ31" s="80"/>
      <c r="WYK31" s="80"/>
      <c r="WYL31" s="80"/>
      <c r="WYM31" s="80"/>
      <c r="WYN31" s="80"/>
      <c r="WYO31" s="80"/>
      <c r="WYP31" s="80"/>
      <c r="WYQ31" s="80"/>
      <c r="WYR31" s="80"/>
      <c r="WYS31" s="80"/>
      <c r="WYT31" s="80"/>
      <c r="WYU31" s="80"/>
      <c r="WYV31" s="80"/>
      <c r="WYW31" s="80"/>
      <c r="WYX31" s="80"/>
      <c r="WYY31" s="80"/>
      <c r="WYZ31" s="80"/>
      <c r="WZA31" s="80"/>
      <c r="WZB31" s="80"/>
      <c r="WZC31" s="80"/>
      <c r="WZD31" s="80"/>
      <c r="WZE31" s="80"/>
      <c r="WZF31" s="80"/>
      <c r="WZG31" s="80"/>
      <c r="WZH31" s="80"/>
      <c r="WZI31" s="80"/>
      <c r="WZJ31" s="80"/>
      <c r="WZK31" s="80"/>
      <c r="WZL31" s="80"/>
      <c r="WZM31" s="80"/>
      <c r="WZN31" s="80"/>
      <c r="WZO31" s="80"/>
      <c r="WZP31" s="80"/>
      <c r="WZQ31" s="80"/>
      <c r="WZR31" s="80"/>
      <c r="WZS31" s="80"/>
      <c r="WZT31" s="80"/>
      <c r="WZU31" s="80"/>
      <c r="WZV31" s="80"/>
      <c r="WZW31" s="80"/>
      <c r="WZX31" s="80"/>
      <c r="WZY31" s="80"/>
      <c r="WZZ31" s="80"/>
      <c r="XAA31" s="80"/>
      <c r="XAB31" s="80"/>
      <c r="XAC31" s="80"/>
      <c r="XAD31" s="80"/>
      <c r="XAE31" s="80"/>
      <c r="XAF31" s="80"/>
      <c r="XAG31" s="80"/>
      <c r="XAH31" s="80"/>
      <c r="XAI31" s="80"/>
      <c r="XAJ31" s="80"/>
      <c r="XAK31" s="80"/>
      <c r="XAL31" s="80"/>
      <c r="XAM31" s="80"/>
      <c r="XAN31" s="80"/>
      <c r="XAO31" s="80"/>
      <c r="XAP31" s="80"/>
      <c r="XAQ31" s="80"/>
      <c r="XAR31" s="80"/>
      <c r="XAS31" s="80"/>
      <c r="XAT31" s="80"/>
      <c r="XAU31" s="80"/>
      <c r="XAV31" s="80"/>
      <c r="XAW31" s="80"/>
      <c r="XAX31" s="80"/>
      <c r="XAY31" s="80"/>
      <c r="XAZ31" s="80"/>
      <c r="XBA31" s="80"/>
      <c r="XBB31" s="80"/>
      <c r="XBC31" s="80"/>
      <c r="XBD31" s="80"/>
      <c r="XBE31" s="80"/>
      <c r="XBF31" s="80"/>
      <c r="XBG31" s="80"/>
      <c r="XBH31" s="80"/>
      <c r="XBI31" s="80"/>
      <c r="XBJ31" s="80"/>
      <c r="XBK31" s="80"/>
      <c r="XBL31" s="80"/>
      <c r="XBM31" s="80"/>
      <c r="XBN31" s="80"/>
      <c r="XBO31" s="80"/>
      <c r="XBP31" s="80"/>
      <c r="XBQ31" s="80"/>
      <c r="XBR31" s="80"/>
      <c r="XBS31" s="80"/>
      <c r="XBT31" s="80"/>
      <c r="XBU31" s="80"/>
      <c r="XBV31" s="80"/>
      <c r="XBW31" s="80"/>
      <c r="XBX31" s="80"/>
      <c r="XBY31" s="80"/>
      <c r="XBZ31" s="80"/>
      <c r="XCA31" s="80"/>
      <c r="XCB31" s="80"/>
      <c r="XCC31" s="80"/>
      <c r="XCD31" s="80"/>
      <c r="XCE31" s="80"/>
      <c r="XCF31" s="80"/>
      <c r="XCG31" s="80"/>
      <c r="XCH31" s="80"/>
      <c r="XCI31" s="80"/>
      <c r="XCJ31" s="80"/>
      <c r="XCK31" s="80"/>
      <c r="XCL31" s="80"/>
      <c r="XCM31" s="80"/>
      <c r="XCN31" s="80"/>
      <c r="XCO31" s="80"/>
      <c r="XCP31" s="80"/>
      <c r="XCQ31" s="80"/>
      <c r="XCR31" s="80"/>
      <c r="XCS31" s="80"/>
      <c r="XCT31" s="80"/>
      <c r="XCU31" s="80"/>
      <c r="XCV31" s="80"/>
      <c r="XCW31" s="80"/>
      <c r="XCX31" s="80"/>
      <c r="XCY31" s="80"/>
      <c r="XCZ31" s="80"/>
      <c r="XDA31" s="80"/>
      <c r="XDB31" s="80"/>
      <c r="XDC31" s="80"/>
      <c r="XDD31" s="80"/>
      <c r="XDE31" s="80"/>
      <c r="XDF31" s="80"/>
      <c r="XDG31" s="80"/>
      <c r="XDH31" s="80"/>
      <c r="XDI31" s="80"/>
      <c r="XDJ31" s="80"/>
      <c r="XDK31" s="80"/>
      <c r="XDL31" s="80"/>
      <c r="XDM31" s="80"/>
      <c r="XDN31" s="80"/>
    </row>
    <row r="32" spans="2:16342" s="76" customFormat="1">
      <c r="B32" s="27"/>
      <c r="C32" s="83"/>
      <c r="D32" s="84"/>
      <c r="E32" s="84"/>
      <c r="F32" s="84"/>
      <c r="G32" s="84"/>
      <c r="H32" s="72"/>
      <c r="I32" s="83"/>
      <c r="J32" s="84"/>
      <c r="K32" s="84"/>
      <c r="L32" s="84"/>
      <c r="M32" s="84"/>
      <c r="N32" s="72"/>
      <c r="O32" s="83"/>
      <c r="P32" s="84"/>
      <c r="Q32" s="84"/>
      <c r="R32" s="84"/>
      <c r="S32" s="84"/>
      <c r="T32" s="72"/>
      <c r="U32" s="83"/>
      <c r="V32" s="84"/>
      <c r="W32" s="84"/>
      <c r="X32" s="84"/>
      <c r="Y32" s="84"/>
      <c r="Z32" s="72"/>
      <c r="AA32" s="83"/>
      <c r="AB32" s="84"/>
      <c r="AC32" s="84"/>
      <c r="AD32" s="84"/>
      <c r="AE32" s="84"/>
      <c r="AF32" s="72"/>
      <c r="AG32" s="83"/>
      <c r="AH32" s="84"/>
      <c r="AI32" s="84"/>
      <c r="AJ32" s="84"/>
      <c r="AK32" s="84"/>
      <c r="AL32" s="72"/>
      <c r="AM32" s="83"/>
      <c r="AN32" s="84"/>
      <c r="AO32" s="84"/>
      <c r="AP32" s="84"/>
      <c r="AQ32" s="84"/>
      <c r="AR32" s="72"/>
      <c r="AS32" s="83"/>
      <c r="AT32" s="84"/>
      <c r="AU32" s="84"/>
      <c r="AV32" s="84"/>
      <c r="AW32" s="84"/>
      <c r="AX32" s="72"/>
      <c r="AY32" s="83"/>
      <c r="AZ32" s="84"/>
      <c r="BA32" s="84"/>
      <c r="BB32" s="84"/>
      <c r="BC32" s="84"/>
      <c r="BD32" s="72"/>
      <c r="BE32" s="83"/>
      <c r="BF32" s="84"/>
      <c r="BG32" s="84"/>
      <c r="BH32" s="84"/>
      <c r="BI32" s="84"/>
      <c r="BJ32" s="72"/>
      <c r="BK32" s="83"/>
      <c r="BL32" s="84"/>
      <c r="BM32" s="84"/>
      <c r="BN32" s="84"/>
      <c r="BO32" s="84"/>
      <c r="BP32" s="72"/>
      <c r="BQ32" s="83"/>
      <c r="BR32" s="84"/>
      <c r="BS32" s="84"/>
      <c r="BT32" s="84"/>
      <c r="BU32" s="84"/>
      <c r="BV32" s="72"/>
      <c r="BW32" s="83"/>
      <c r="BX32" s="84"/>
      <c r="BY32" s="84"/>
      <c r="BZ32" s="84"/>
      <c r="CA32" s="84"/>
      <c r="CB32" s="72"/>
      <c r="CC32" s="83"/>
      <c r="CD32" s="84"/>
      <c r="CE32" s="84"/>
      <c r="CF32" s="84"/>
      <c r="CG32" s="84"/>
      <c r="CH32" s="72"/>
      <c r="CI32" s="83"/>
      <c r="CJ32" s="84"/>
      <c r="CK32" s="84"/>
      <c r="CL32" s="84"/>
      <c r="CM32" s="84"/>
      <c r="CN32" s="72"/>
      <c r="CO32" s="83"/>
      <c r="CP32" s="84"/>
      <c r="CQ32" s="84"/>
      <c r="CR32" s="84"/>
      <c r="CS32" s="84"/>
      <c r="CT32" s="72"/>
      <c r="CU32" s="83"/>
      <c r="CV32" s="84"/>
      <c r="CW32" s="84"/>
      <c r="CX32" s="84"/>
      <c r="CY32" s="84"/>
      <c r="CZ32" s="72"/>
      <c r="DA32" s="83"/>
      <c r="DB32" s="84"/>
      <c r="DC32" s="84"/>
      <c r="DD32" s="84"/>
      <c r="DE32" s="84"/>
      <c r="DF32" s="72"/>
      <c r="DG32" s="83"/>
      <c r="DH32" s="84"/>
      <c r="DI32" s="84"/>
      <c r="DJ32" s="84"/>
      <c r="DK32" s="84"/>
      <c r="DL32" s="72"/>
      <c r="DM32" s="80"/>
      <c r="DN32" s="80"/>
      <c r="DO32" s="80"/>
      <c r="DP32" s="80"/>
      <c r="DQ32" s="80"/>
      <c r="DR32" s="80"/>
      <c r="DS32" s="80"/>
      <c r="DT32" s="80"/>
      <c r="DU32" s="80"/>
      <c r="DV32" s="80"/>
      <c r="DW32" s="80"/>
      <c r="DX32" s="80"/>
      <c r="DY32" s="80"/>
      <c r="DZ32" s="80"/>
      <c r="EA32" s="80"/>
      <c r="EB32" s="80"/>
      <c r="EC32" s="80"/>
      <c r="ED32" s="80"/>
      <c r="EE32" s="80"/>
      <c r="EF32" s="80"/>
      <c r="EG32" s="80"/>
      <c r="EH32" s="80"/>
      <c r="EI32" s="80"/>
      <c r="EJ32" s="80"/>
      <c r="EK32" s="80"/>
      <c r="EL32" s="80"/>
      <c r="EM32" s="80"/>
      <c r="EN32" s="80"/>
      <c r="EO32" s="80"/>
      <c r="EP32" s="80"/>
      <c r="EQ32" s="80"/>
      <c r="ER32" s="80"/>
      <c r="ES32" s="80"/>
      <c r="ET32" s="80"/>
      <c r="EU32" s="80"/>
      <c r="EV32" s="80"/>
      <c r="EW32" s="80"/>
      <c r="EX32" s="80"/>
      <c r="EY32" s="80"/>
      <c r="EZ32" s="80"/>
      <c r="FA32" s="80"/>
      <c r="FB32" s="80"/>
      <c r="FC32" s="80"/>
      <c r="FD32" s="80"/>
      <c r="FE32" s="80"/>
      <c r="FF32" s="80"/>
      <c r="FG32" s="80"/>
      <c r="FH32" s="80"/>
      <c r="FI32" s="80"/>
      <c r="FJ32" s="80"/>
      <c r="FK32" s="80"/>
      <c r="FL32" s="80"/>
      <c r="FM32" s="80"/>
      <c r="FN32" s="80"/>
      <c r="FO32" s="80"/>
      <c r="FP32" s="80"/>
      <c r="FQ32" s="80"/>
      <c r="FR32" s="80"/>
      <c r="FS32" s="80"/>
      <c r="FT32" s="80"/>
      <c r="FU32" s="80"/>
      <c r="FV32" s="80"/>
      <c r="FW32" s="80"/>
      <c r="FX32" s="80"/>
      <c r="FY32" s="80"/>
      <c r="FZ32" s="80"/>
      <c r="GA32" s="80"/>
      <c r="GB32" s="80"/>
      <c r="GC32" s="80"/>
      <c r="GD32" s="80"/>
      <c r="GE32" s="80"/>
      <c r="GF32" s="80"/>
      <c r="GG32" s="80"/>
      <c r="GH32" s="80"/>
      <c r="GI32" s="80"/>
      <c r="GJ32" s="80"/>
      <c r="GK32" s="80"/>
      <c r="GL32" s="80"/>
      <c r="GM32" s="80"/>
      <c r="GN32" s="80"/>
      <c r="GO32" s="80"/>
      <c r="GP32" s="80"/>
      <c r="GQ32" s="80"/>
      <c r="GR32" s="80"/>
      <c r="GS32" s="80"/>
      <c r="GT32" s="80"/>
      <c r="GU32" s="80"/>
      <c r="GV32" s="80"/>
      <c r="GW32" s="80"/>
      <c r="GX32" s="80"/>
      <c r="GY32" s="80"/>
      <c r="GZ32" s="80"/>
      <c r="HA32" s="80"/>
      <c r="HB32" s="80"/>
      <c r="HC32" s="80"/>
      <c r="HD32" s="80"/>
      <c r="HE32" s="80"/>
      <c r="HF32" s="80"/>
      <c r="HG32" s="80"/>
      <c r="HH32" s="80"/>
      <c r="HI32" s="80"/>
      <c r="HJ32" s="80"/>
      <c r="HK32" s="80"/>
      <c r="HL32" s="80"/>
      <c r="HM32" s="80"/>
      <c r="HN32" s="80"/>
      <c r="HO32" s="80"/>
      <c r="HP32" s="80"/>
      <c r="HQ32" s="80"/>
      <c r="HR32" s="80"/>
      <c r="HS32" s="80"/>
      <c r="HT32" s="80"/>
      <c r="HU32" s="80"/>
      <c r="HV32" s="80"/>
      <c r="HW32" s="80"/>
      <c r="HX32" s="80"/>
      <c r="HY32" s="80"/>
      <c r="HZ32" s="80"/>
      <c r="IA32" s="80"/>
      <c r="IB32" s="80"/>
      <c r="IC32" s="80"/>
      <c r="ID32" s="80"/>
      <c r="IE32" s="80"/>
      <c r="IF32" s="80"/>
      <c r="IG32" s="80"/>
      <c r="IH32" s="80"/>
      <c r="II32" s="80"/>
      <c r="IJ32" s="80"/>
      <c r="IK32" s="80"/>
      <c r="IL32" s="80"/>
      <c r="IM32" s="80"/>
      <c r="IN32" s="80"/>
      <c r="IO32" s="80"/>
      <c r="IP32" s="80"/>
      <c r="IQ32" s="80"/>
      <c r="IR32" s="80"/>
      <c r="IS32" s="80"/>
      <c r="IT32" s="80"/>
      <c r="IU32" s="80"/>
      <c r="IV32" s="80"/>
      <c r="IW32" s="80"/>
      <c r="IX32" s="80"/>
      <c r="IY32" s="80"/>
      <c r="IZ32" s="80"/>
      <c r="JA32" s="80"/>
      <c r="JB32" s="80"/>
      <c r="JC32" s="80"/>
      <c r="JD32" s="80"/>
      <c r="JE32" s="80"/>
      <c r="JF32" s="80"/>
      <c r="JG32" s="80"/>
      <c r="JH32" s="80"/>
      <c r="JI32" s="80"/>
      <c r="JJ32" s="80"/>
      <c r="JK32" s="80"/>
      <c r="JL32" s="80"/>
      <c r="JM32" s="80"/>
      <c r="JN32" s="80"/>
      <c r="JO32" s="80"/>
      <c r="JP32" s="80"/>
      <c r="JQ32" s="80"/>
      <c r="JR32" s="80"/>
      <c r="JS32" s="80"/>
      <c r="JT32" s="80"/>
      <c r="JU32" s="80"/>
      <c r="JV32" s="80"/>
      <c r="JW32" s="80"/>
      <c r="JX32" s="80"/>
      <c r="JY32" s="80"/>
      <c r="JZ32" s="80"/>
      <c r="KA32" s="80"/>
      <c r="KB32" s="80"/>
      <c r="KC32" s="80"/>
      <c r="KD32" s="80"/>
      <c r="KE32" s="80"/>
      <c r="KF32" s="80"/>
      <c r="KG32" s="80"/>
      <c r="KH32" s="80"/>
      <c r="KI32" s="80"/>
      <c r="KJ32" s="80"/>
      <c r="KK32" s="80"/>
      <c r="KL32" s="80"/>
      <c r="KM32" s="80"/>
      <c r="KN32" s="80"/>
      <c r="KO32" s="80"/>
      <c r="KP32" s="80"/>
      <c r="KQ32" s="80"/>
      <c r="KR32" s="80"/>
      <c r="KS32" s="80"/>
      <c r="KT32" s="80"/>
      <c r="KU32" s="80"/>
      <c r="KV32" s="80"/>
      <c r="KW32" s="80"/>
      <c r="KX32" s="80"/>
      <c r="KY32" s="80"/>
      <c r="KZ32" s="80"/>
      <c r="LA32" s="80"/>
      <c r="LB32" s="80"/>
      <c r="LC32" s="80"/>
      <c r="LD32" s="80"/>
      <c r="LE32" s="80"/>
      <c r="LF32" s="80"/>
      <c r="LG32" s="80"/>
      <c r="LH32" s="80"/>
      <c r="LI32" s="80"/>
      <c r="LJ32" s="80"/>
      <c r="LK32" s="80"/>
      <c r="LL32" s="80"/>
      <c r="LM32" s="80"/>
      <c r="LN32" s="80"/>
      <c r="LO32" s="80"/>
      <c r="LP32" s="80"/>
      <c r="LQ32" s="80"/>
      <c r="LR32" s="80"/>
      <c r="LS32" s="80"/>
      <c r="LT32" s="80"/>
      <c r="LU32" s="80"/>
      <c r="LV32" s="80"/>
      <c r="LW32" s="80"/>
      <c r="LX32" s="80"/>
      <c r="LY32" s="80"/>
      <c r="LZ32" s="80"/>
      <c r="MA32" s="80"/>
      <c r="MB32" s="80"/>
      <c r="MC32" s="80"/>
      <c r="MD32" s="80"/>
      <c r="ME32" s="80"/>
      <c r="MF32" s="80"/>
      <c r="MG32" s="80"/>
      <c r="MH32" s="80"/>
      <c r="MI32" s="80"/>
      <c r="MJ32" s="80"/>
      <c r="MK32" s="80"/>
      <c r="ML32" s="80"/>
      <c r="MM32" s="80"/>
      <c r="MN32" s="80"/>
      <c r="MO32" s="80"/>
      <c r="MP32" s="80"/>
      <c r="MQ32" s="80"/>
      <c r="MR32" s="80"/>
      <c r="MS32" s="80"/>
      <c r="MT32" s="80"/>
      <c r="MU32" s="80"/>
      <c r="MV32" s="80"/>
      <c r="MW32" s="80"/>
      <c r="MX32" s="80"/>
      <c r="MY32" s="80"/>
      <c r="MZ32" s="80"/>
      <c r="NA32" s="80"/>
      <c r="NB32" s="80"/>
      <c r="NC32" s="80"/>
      <c r="ND32" s="80"/>
      <c r="NE32" s="80"/>
      <c r="NF32" s="80"/>
      <c r="NG32" s="80"/>
      <c r="NH32" s="80"/>
      <c r="NI32" s="80"/>
      <c r="NJ32" s="80"/>
      <c r="NK32" s="80"/>
      <c r="NL32" s="80"/>
      <c r="NM32" s="80"/>
      <c r="NN32" s="80"/>
      <c r="NO32" s="80"/>
      <c r="NP32" s="80"/>
      <c r="NQ32" s="80"/>
      <c r="NR32" s="80"/>
      <c r="NS32" s="80"/>
      <c r="NT32" s="80"/>
      <c r="NU32" s="80"/>
      <c r="NV32" s="80"/>
      <c r="NW32" s="80"/>
      <c r="NX32" s="80"/>
      <c r="NY32" s="80"/>
      <c r="NZ32" s="80"/>
      <c r="OA32" s="80"/>
      <c r="OB32" s="80"/>
      <c r="OC32" s="80"/>
      <c r="OD32" s="80"/>
      <c r="OE32" s="80"/>
      <c r="OF32" s="80"/>
      <c r="OG32" s="80"/>
      <c r="OH32" s="80"/>
      <c r="OI32" s="80"/>
      <c r="OJ32" s="80"/>
      <c r="OK32" s="80"/>
      <c r="OL32" s="80"/>
      <c r="OM32" s="80"/>
      <c r="ON32" s="80"/>
      <c r="OO32" s="80"/>
      <c r="OP32" s="80"/>
      <c r="OQ32" s="80"/>
      <c r="OR32" s="80"/>
      <c r="OS32" s="80"/>
      <c r="OT32" s="80"/>
      <c r="OU32" s="80"/>
      <c r="OV32" s="80"/>
      <c r="OW32" s="80"/>
      <c r="OX32" s="80"/>
      <c r="OY32" s="80"/>
      <c r="OZ32" s="80"/>
      <c r="PA32" s="80"/>
      <c r="PB32" s="80"/>
      <c r="PC32" s="80"/>
      <c r="PD32" s="80"/>
      <c r="PE32" s="80"/>
      <c r="PF32" s="80"/>
      <c r="PG32" s="80"/>
      <c r="PH32" s="80"/>
      <c r="PI32" s="80"/>
      <c r="PJ32" s="80"/>
      <c r="PK32" s="80"/>
      <c r="PL32" s="80"/>
      <c r="PM32" s="80"/>
      <c r="PN32" s="80"/>
      <c r="PO32" s="80"/>
      <c r="PP32" s="80"/>
      <c r="PQ32" s="80"/>
      <c r="PR32" s="80"/>
      <c r="PS32" s="80"/>
      <c r="PT32" s="80"/>
      <c r="PU32" s="80"/>
      <c r="PV32" s="80"/>
      <c r="PW32" s="80"/>
      <c r="PX32" s="80"/>
      <c r="PY32" s="80"/>
      <c r="PZ32" s="80"/>
      <c r="QA32" s="80"/>
      <c r="QB32" s="80"/>
      <c r="QC32" s="80"/>
      <c r="QD32" s="80"/>
      <c r="QE32" s="80"/>
      <c r="QF32" s="80"/>
      <c r="QG32" s="80"/>
      <c r="QH32" s="80"/>
      <c r="QI32" s="80"/>
      <c r="QJ32" s="80"/>
      <c r="QK32" s="80"/>
      <c r="QL32" s="80"/>
      <c r="QM32" s="80"/>
      <c r="QN32" s="80"/>
      <c r="QO32" s="80"/>
      <c r="QP32" s="80"/>
      <c r="QQ32" s="80"/>
      <c r="QR32" s="80"/>
      <c r="QS32" s="80"/>
      <c r="QT32" s="80"/>
      <c r="QU32" s="80"/>
      <c r="QV32" s="80"/>
      <c r="QW32" s="80"/>
      <c r="QX32" s="80"/>
      <c r="QY32" s="80"/>
      <c r="QZ32" s="80"/>
      <c r="RA32" s="80"/>
      <c r="RB32" s="80"/>
      <c r="RC32" s="80"/>
      <c r="RD32" s="80"/>
      <c r="RE32" s="80"/>
      <c r="RF32" s="80"/>
      <c r="RG32" s="80"/>
      <c r="RH32" s="80"/>
      <c r="RI32" s="80"/>
      <c r="RJ32" s="80"/>
      <c r="RK32" s="80"/>
      <c r="RL32" s="80"/>
      <c r="RM32" s="80"/>
      <c r="RN32" s="80"/>
      <c r="RO32" s="80"/>
      <c r="RP32" s="80"/>
      <c r="RQ32" s="80"/>
      <c r="RR32" s="80"/>
      <c r="RS32" s="80"/>
      <c r="RT32" s="80"/>
      <c r="RU32" s="80"/>
      <c r="RV32" s="80"/>
      <c r="RW32" s="80"/>
      <c r="RX32" s="80"/>
      <c r="RY32" s="80"/>
      <c r="RZ32" s="80"/>
      <c r="SA32" s="80"/>
      <c r="SB32" s="80"/>
      <c r="SC32" s="80"/>
      <c r="SD32" s="80"/>
      <c r="SE32" s="80"/>
      <c r="SF32" s="80"/>
      <c r="SG32" s="80"/>
      <c r="SH32" s="80"/>
      <c r="SI32" s="80"/>
      <c r="SJ32" s="80"/>
      <c r="SK32" s="80"/>
      <c r="SL32" s="80"/>
      <c r="SM32" s="80"/>
      <c r="SN32" s="80"/>
      <c r="SO32" s="80"/>
      <c r="SP32" s="80"/>
      <c r="SQ32" s="80"/>
      <c r="SR32" s="80"/>
      <c r="SS32" s="80"/>
      <c r="ST32" s="80"/>
      <c r="SU32" s="80"/>
      <c r="SV32" s="80"/>
      <c r="SW32" s="80"/>
      <c r="SX32" s="80"/>
      <c r="SY32" s="80"/>
      <c r="SZ32" s="80"/>
      <c r="TA32" s="80"/>
      <c r="TB32" s="80"/>
      <c r="TC32" s="80"/>
      <c r="TD32" s="80"/>
      <c r="TE32" s="80"/>
      <c r="TF32" s="80"/>
      <c r="TG32" s="80"/>
      <c r="TH32" s="80"/>
      <c r="TI32" s="80"/>
      <c r="TJ32" s="80"/>
      <c r="TK32" s="80"/>
      <c r="TL32" s="80"/>
      <c r="TM32" s="80"/>
      <c r="TN32" s="80"/>
      <c r="TO32" s="80"/>
      <c r="TP32" s="80"/>
      <c r="TQ32" s="80"/>
      <c r="TR32" s="80"/>
      <c r="TS32" s="80"/>
      <c r="TT32" s="80"/>
      <c r="TU32" s="80"/>
      <c r="TV32" s="80"/>
      <c r="TW32" s="80"/>
      <c r="TX32" s="80"/>
      <c r="TY32" s="80"/>
      <c r="TZ32" s="80"/>
      <c r="UA32" s="80"/>
      <c r="UB32" s="80"/>
      <c r="UC32" s="80"/>
      <c r="UD32" s="80"/>
      <c r="UE32" s="80"/>
      <c r="UF32" s="80"/>
      <c r="UG32" s="80"/>
      <c r="UH32" s="80"/>
      <c r="UI32" s="80"/>
      <c r="UJ32" s="80"/>
      <c r="UK32" s="80"/>
      <c r="UL32" s="80"/>
      <c r="UM32" s="80"/>
      <c r="UN32" s="80"/>
      <c r="UO32" s="80"/>
      <c r="UP32" s="80"/>
      <c r="UQ32" s="80"/>
      <c r="UR32" s="80"/>
      <c r="US32" s="80"/>
      <c r="UT32" s="80"/>
      <c r="UU32" s="80"/>
      <c r="UV32" s="80"/>
      <c r="UW32" s="80"/>
      <c r="UX32" s="80"/>
      <c r="UY32" s="80"/>
      <c r="UZ32" s="80"/>
      <c r="VA32" s="80"/>
      <c r="VB32" s="80"/>
      <c r="VC32" s="80"/>
      <c r="VD32" s="80"/>
      <c r="VE32" s="80"/>
      <c r="VF32" s="80"/>
      <c r="VG32" s="80"/>
      <c r="VH32" s="80"/>
      <c r="VI32" s="80"/>
      <c r="VJ32" s="80"/>
      <c r="VK32" s="80"/>
      <c r="VL32" s="80"/>
      <c r="VM32" s="80"/>
      <c r="VN32" s="80"/>
      <c r="VO32" s="80"/>
      <c r="VP32" s="80"/>
      <c r="VQ32" s="80"/>
      <c r="VR32" s="80"/>
      <c r="VS32" s="80"/>
      <c r="VT32" s="80"/>
      <c r="VU32" s="80"/>
      <c r="VV32" s="80"/>
      <c r="VW32" s="80"/>
      <c r="VX32" s="80"/>
      <c r="VY32" s="80"/>
      <c r="VZ32" s="80"/>
      <c r="WA32" s="80"/>
      <c r="WB32" s="80"/>
      <c r="WC32" s="80"/>
      <c r="WD32" s="80"/>
      <c r="WE32" s="80"/>
      <c r="WF32" s="80"/>
      <c r="WG32" s="80"/>
      <c r="WH32" s="80"/>
      <c r="WI32" s="80"/>
      <c r="WJ32" s="80"/>
      <c r="WK32" s="80"/>
      <c r="WL32" s="80"/>
      <c r="WM32" s="80"/>
      <c r="WN32" s="80"/>
      <c r="WO32" s="80"/>
      <c r="WP32" s="80"/>
      <c r="WQ32" s="80"/>
      <c r="WR32" s="80"/>
      <c r="WS32" s="80"/>
      <c r="WT32" s="80"/>
      <c r="WU32" s="80"/>
      <c r="WV32" s="80"/>
      <c r="WW32" s="80"/>
      <c r="WX32" s="80"/>
      <c r="WY32" s="80"/>
      <c r="WZ32" s="80"/>
      <c r="XA32" s="80"/>
      <c r="XB32" s="80"/>
      <c r="XC32" s="80"/>
      <c r="XD32" s="80"/>
      <c r="XE32" s="80"/>
      <c r="XF32" s="80"/>
      <c r="XG32" s="80"/>
      <c r="XH32" s="80"/>
      <c r="XI32" s="80"/>
      <c r="XJ32" s="80"/>
      <c r="XK32" s="80"/>
      <c r="XL32" s="80"/>
      <c r="XM32" s="80"/>
      <c r="XN32" s="80"/>
      <c r="XO32" s="80"/>
      <c r="XP32" s="80"/>
      <c r="XQ32" s="80"/>
      <c r="XR32" s="80"/>
      <c r="XS32" s="80"/>
      <c r="XT32" s="80"/>
      <c r="XU32" s="80"/>
      <c r="XV32" s="80"/>
      <c r="XW32" s="80"/>
      <c r="XX32" s="80"/>
      <c r="XY32" s="80"/>
      <c r="XZ32" s="80"/>
      <c r="YA32" s="80"/>
      <c r="YB32" s="80"/>
      <c r="YC32" s="80"/>
      <c r="YD32" s="80"/>
      <c r="YE32" s="80"/>
      <c r="YF32" s="80"/>
      <c r="YG32" s="80"/>
      <c r="YH32" s="80"/>
      <c r="YI32" s="80"/>
      <c r="YJ32" s="80"/>
      <c r="YK32" s="80"/>
      <c r="YL32" s="80"/>
      <c r="YM32" s="80"/>
      <c r="YN32" s="80"/>
      <c r="YO32" s="80"/>
      <c r="YP32" s="80"/>
      <c r="YQ32" s="80"/>
      <c r="YR32" s="80"/>
      <c r="YS32" s="80"/>
      <c r="YT32" s="80"/>
      <c r="YU32" s="80"/>
      <c r="YV32" s="80"/>
      <c r="YW32" s="80"/>
      <c r="YX32" s="80"/>
      <c r="YY32" s="80"/>
      <c r="YZ32" s="80"/>
      <c r="ZA32" s="80"/>
      <c r="ZB32" s="80"/>
      <c r="ZC32" s="80"/>
      <c r="ZD32" s="80"/>
      <c r="ZE32" s="80"/>
      <c r="ZF32" s="80"/>
      <c r="ZG32" s="80"/>
      <c r="ZH32" s="80"/>
      <c r="ZI32" s="80"/>
      <c r="ZJ32" s="80"/>
      <c r="ZK32" s="80"/>
      <c r="ZL32" s="80"/>
      <c r="ZM32" s="80"/>
      <c r="ZN32" s="80"/>
      <c r="ZO32" s="80"/>
      <c r="ZP32" s="80"/>
      <c r="ZQ32" s="80"/>
      <c r="ZR32" s="80"/>
      <c r="ZS32" s="80"/>
      <c r="ZT32" s="80"/>
      <c r="ZU32" s="80"/>
      <c r="ZV32" s="80"/>
      <c r="ZW32" s="80"/>
      <c r="ZX32" s="80"/>
      <c r="ZY32" s="80"/>
      <c r="ZZ32" s="80"/>
      <c r="AAA32" s="80"/>
      <c r="AAB32" s="80"/>
      <c r="AAC32" s="80"/>
      <c r="AAD32" s="80"/>
      <c r="AAE32" s="80"/>
      <c r="AAF32" s="80"/>
      <c r="AAG32" s="80"/>
      <c r="AAH32" s="80"/>
      <c r="AAI32" s="80"/>
      <c r="AAJ32" s="80"/>
      <c r="AAK32" s="80"/>
      <c r="AAL32" s="80"/>
      <c r="AAM32" s="80"/>
      <c r="AAN32" s="80"/>
      <c r="AAO32" s="80"/>
      <c r="AAP32" s="80"/>
      <c r="AAQ32" s="80"/>
      <c r="AAR32" s="80"/>
      <c r="AAS32" s="80"/>
      <c r="AAT32" s="80"/>
      <c r="AAU32" s="80"/>
      <c r="AAV32" s="80"/>
      <c r="AAW32" s="80"/>
      <c r="AAX32" s="80"/>
      <c r="AAY32" s="80"/>
      <c r="AAZ32" s="80"/>
      <c r="ABA32" s="80"/>
      <c r="ABB32" s="80"/>
      <c r="ABC32" s="80"/>
      <c r="ABD32" s="80"/>
      <c r="ABE32" s="80"/>
      <c r="ABF32" s="80"/>
      <c r="ABG32" s="80"/>
      <c r="ABH32" s="80"/>
      <c r="ABI32" s="80"/>
      <c r="ABJ32" s="80"/>
      <c r="ABK32" s="80"/>
      <c r="ABL32" s="80"/>
      <c r="ABM32" s="80"/>
      <c r="ABN32" s="80"/>
      <c r="ABO32" s="80"/>
      <c r="ABP32" s="80"/>
      <c r="ABQ32" s="80"/>
      <c r="ABR32" s="80"/>
      <c r="ABS32" s="80"/>
      <c r="ABT32" s="80"/>
      <c r="ABU32" s="80"/>
      <c r="ABV32" s="80"/>
      <c r="ABW32" s="80"/>
      <c r="ABX32" s="80"/>
      <c r="ABY32" s="80"/>
      <c r="ABZ32" s="80"/>
      <c r="ACA32" s="80"/>
      <c r="ACB32" s="80"/>
      <c r="ACC32" s="80"/>
      <c r="ACD32" s="80"/>
      <c r="ACE32" s="80"/>
      <c r="ACF32" s="80"/>
      <c r="ACG32" s="80"/>
      <c r="ACH32" s="80"/>
      <c r="ACI32" s="80"/>
      <c r="ACJ32" s="80"/>
      <c r="ACK32" s="80"/>
      <c r="ACL32" s="80"/>
      <c r="ACM32" s="80"/>
      <c r="ACN32" s="80"/>
      <c r="ACO32" s="80"/>
      <c r="ACP32" s="80"/>
      <c r="ACQ32" s="80"/>
      <c r="ACR32" s="80"/>
      <c r="ACS32" s="80"/>
      <c r="ACT32" s="80"/>
      <c r="ACU32" s="80"/>
      <c r="ACV32" s="80"/>
      <c r="ACW32" s="80"/>
      <c r="ACX32" s="80"/>
      <c r="ACY32" s="80"/>
      <c r="ACZ32" s="80"/>
      <c r="ADA32" s="80"/>
      <c r="ADB32" s="80"/>
      <c r="ADC32" s="80"/>
      <c r="ADD32" s="80"/>
      <c r="ADE32" s="80"/>
      <c r="ADF32" s="80"/>
      <c r="ADG32" s="80"/>
      <c r="ADH32" s="80"/>
      <c r="ADI32" s="80"/>
      <c r="ADJ32" s="80"/>
      <c r="ADK32" s="80"/>
      <c r="ADL32" s="80"/>
      <c r="ADM32" s="80"/>
      <c r="ADN32" s="80"/>
      <c r="ADO32" s="80"/>
      <c r="ADP32" s="80"/>
      <c r="ADQ32" s="80"/>
      <c r="ADR32" s="80"/>
      <c r="ADS32" s="80"/>
      <c r="ADT32" s="80"/>
      <c r="ADU32" s="80"/>
      <c r="ADV32" s="80"/>
      <c r="ADW32" s="80"/>
      <c r="ADX32" s="80"/>
      <c r="ADY32" s="80"/>
      <c r="ADZ32" s="80"/>
      <c r="AEA32" s="80"/>
      <c r="AEB32" s="80"/>
      <c r="AEC32" s="80"/>
      <c r="AED32" s="80"/>
      <c r="AEE32" s="80"/>
      <c r="AEF32" s="80"/>
      <c r="AEG32" s="80"/>
      <c r="AEH32" s="80"/>
      <c r="AEI32" s="80"/>
      <c r="AEJ32" s="80"/>
      <c r="AEK32" s="80"/>
      <c r="AEL32" s="80"/>
      <c r="AEM32" s="80"/>
      <c r="AEN32" s="80"/>
      <c r="AEO32" s="80"/>
      <c r="AEP32" s="80"/>
      <c r="AEQ32" s="80"/>
      <c r="AER32" s="80"/>
      <c r="AES32" s="80"/>
      <c r="AET32" s="80"/>
      <c r="AEU32" s="80"/>
      <c r="AEV32" s="80"/>
      <c r="AEW32" s="80"/>
      <c r="AEX32" s="80"/>
      <c r="AEY32" s="80"/>
      <c r="AEZ32" s="80"/>
      <c r="AFA32" s="80"/>
      <c r="AFB32" s="80"/>
      <c r="AFC32" s="80"/>
      <c r="AFD32" s="80"/>
      <c r="AFE32" s="80"/>
      <c r="AFF32" s="80"/>
      <c r="AFG32" s="80"/>
      <c r="AFH32" s="80"/>
      <c r="AFI32" s="80"/>
      <c r="AFJ32" s="80"/>
      <c r="AFK32" s="80"/>
      <c r="AFL32" s="80"/>
      <c r="AFM32" s="80"/>
      <c r="AFN32" s="80"/>
      <c r="AFO32" s="80"/>
      <c r="AFP32" s="80"/>
      <c r="AFQ32" s="80"/>
      <c r="AFR32" s="80"/>
      <c r="AFS32" s="80"/>
      <c r="AFT32" s="80"/>
      <c r="AFU32" s="80"/>
      <c r="AFV32" s="80"/>
      <c r="AFW32" s="80"/>
      <c r="AFX32" s="80"/>
      <c r="AFY32" s="80"/>
      <c r="AFZ32" s="80"/>
      <c r="AGA32" s="80"/>
      <c r="AGB32" s="80"/>
      <c r="AGC32" s="80"/>
      <c r="AGD32" s="80"/>
      <c r="AGE32" s="80"/>
      <c r="AGF32" s="80"/>
      <c r="AGG32" s="80"/>
      <c r="AGH32" s="80"/>
      <c r="AGI32" s="80"/>
      <c r="AGJ32" s="80"/>
      <c r="AGK32" s="80"/>
      <c r="AGL32" s="80"/>
      <c r="AGM32" s="80"/>
      <c r="AGN32" s="80"/>
      <c r="AGO32" s="80"/>
      <c r="AGP32" s="80"/>
      <c r="AGQ32" s="80"/>
      <c r="AGR32" s="80"/>
      <c r="AGS32" s="80"/>
      <c r="AGT32" s="80"/>
      <c r="AGU32" s="80"/>
      <c r="AGV32" s="80"/>
      <c r="AGW32" s="80"/>
      <c r="AGX32" s="80"/>
      <c r="AGY32" s="80"/>
      <c r="AGZ32" s="80"/>
      <c r="AHA32" s="80"/>
      <c r="AHB32" s="80"/>
      <c r="AHC32" s="80"/>
      <c r="AHD32" s="80"/>
      <c r="AHE32" s="80"/>
      <c r="AHF32" s="80"/>
      <c r="AHG32" s="80"/>
      <c r="AHH32" s="80"/>
      <c r="AHI32" s="80"/>
      <c r="AHJ32" s="80"/>
      <c r="AHK32" s="80"/>
      <c r="AHL32" s="80"/>
      <c r="AHM32" s="80"/>
      <c r="AHN32" s="80"/>
      <c r="AHO32" s="80"/>
      <c r="AHP32" s="80"/>
      <c r="AHQ32" s="80"/>
      <c r="AHR32" s="80"/>
      <c r="AHS32" s="80"/>
      <c r="AHT32" s="80"/>
      <c r="AHU32" s="80"/>
      <c r="AHV32" s="80"/>
      <c r="AHW32" s="80"/>
      <c r="AHX32" s="80"/>
      <c r="AHY32" s="80"/>
      <c r="AHZ32" s="80"/>
      <c r="AIA32" s="80"/>
      <c r="AIB32" s="80"/>
      <c r="AIC32" s="80"/>
      <c r="AID32" s="80"/>
      <c r="AIE32" s="80"/>
      <c r="AIF32" s="80"/>
      <c r="AIG32" s="80"/>
      <c r="AIH32" s="80"/>
      <c r="AII32" s="80"/>
      <c r="AIJ32" s="80"/>
      <c r="AIK32" s="80"/>
      <c r="AIL32" s="80"/>
      <c r="AIM32" s="80"/>
      <c r="AIN32" s="80"/>
      <c r="AIO32" s="80"/>
      <c r="AIP32" s="80"/>
      <c r="AIQ32" s="80"/>
      <c r="AIR32" s="80"/>
      <c r="AIS32" s="80"/>
      <c r="AIT32" s="80"/>
      <c r="AIU32" s="80"/>
      <c r="AIV32" s="80"/>
      <c r="AIW32" s="80"/>
      <c r="AIX32" s="80"/>
      <c r="AIY32" s="80"/>
      <c r="AIZ32" s="80"/>
      <c r="AJA32" s="80"/>
      <c r="AJB32" s="80"/>
      <c r="AJC32" s="80"/>
      <c r="AJD32" s="80"/>
      <c r="AJE32" s="80"/>
      <c r="AJF32" s="80"/>
      <c r="AJG32" s="80"/>
      <c r="AJH32" s="80"/>
      <c r="AJI32" s="80"/>
      <c r="AJJ32" s="80"/>
      <c r="AJK32" s="80"/>
      <c r="AJL32" s="80"/>
      <c r="AJM32" s="80"/>
      <c r="AJN32" s="80"/>
      <c r="AJO32" s="80"/>
      <c r="AJP32" s="80"/>
      <c r="AJQ32" s="80"/>
      <c r="AJR32" s="80"/>
      <c r="AJS32" s="80"/>
      <c r="AJT32" s="80"/>
      <c r="AJU32" s="80"/>
      <c r="AJV32" s="80"/>
      <c r="AJW32" s="80"/>
      <c r="AJX32" s="80"/>
      <c r="AJY32" s="80"/>
      <c r="AJZ32" s="80"/>
      <c r="AKA32" s="80"/>
      <c r="AKB32" s="80"/>
      <c r="AKC32" s="80"/>
      <c r="AKD32" s="80"/>
      <c r="AKE32" s="80"/>
      <c r="AKF32" s="80"/>
      <c r="AKG32" s="80"/>
      <c r="AKH32" s="80"/>
      <c r="AKI32" s="80"/>
      <c r="AKJ32" s="80"/>
      <c r="AKK32" s="80"/>
      <c r="AKL32" s="80"/>
      <c r="AKM32" s="80"/>
      <c r="AKN32" s="80"/>
      <c r="AKO32" s="80"/>
      <c r="AKP32" s="80"/>
      <c r="AKQ32" s="80"/>
      <c r="AKR32" s="80"/>
      <c r="AKS32" s="80"/>
      <c r="AKT32" s="80"/>
      <c r="AKU32" s="80"/>
      <c r="AKV32" s="80"/>
      <c r="AKW32" s="80"/>
      <c r="AKX32" s="80"/>
      <c r="AKY32" s="80"/>
      <c r="AKZ32" s="80"/>
      <c r="ALA32" s="80"/>
      <c r="ALB32" s="80"/>
      <c r="ALC32" s="80"/>
      <c r="ALD32" s="80"/>
      <c r="ALE32" s="80"/>
      <c r="ALF32" s="80"/>
      <c r="ALG32" s="80"/>
      <c r="ALH32" s="80"/>
      <c r="ALI32" s="80"/>
      <c r="ALJ32" s="80"/>
      <c r="ALK32" s="80"/>
      <c r="ALL32" s="80"/>
      <c r="ALM32" s="80"/>
      <c r="ALN32" s="80"/>
      <c r="ALO32" s="80"/>
      <c r="ALP32" s="80"/>
      <c r="ALQ32" s="80"/>
      <c r="ALR32" s="80"/>
      <c r="ALS32" s="80"/>
      <c r="ALT32" s="80"/>
      <c r="ALU32" s="80"/>
      <c r="ALV32" s="80"/>
      <c r="ALW32" s="80"/>
      <c r="ALX32" s="80"/>
      <c r="ALY32" s="80"/>
      <c r="ALZ32" s="80"/>
      <c r="AMA32" s="80"/>
      <c r="AMB32" s="80"/>
      <c r="AMC32" s="80"/>
      <c r="AMD32" s="80"/>
      <c r="AME32" s="80"/>
      <c r="AMF32" s="80"/>
      <c r="AMG32" s="80"/>
      <c r="AMH32" s="80"/>
      <c r="AMI32" s="80"/>
      <c r="AMJ32" s="80"/>
      <c r="AMK32" s="80"/>
      <c r="AML32" s="80"/>
      <c r="AMM32" s="80"/>
      <c r="AMN32" s="80"/>
      <c r="AMO32" s="80"/>
      <c r="AMP32" s="80"/>
      <c r="AMQ32" s="80"/>
      <c r="AMR32" s="80"/>
      <c r="AMS32" s="80"/>
      <c r="AMT32" s="80"/>
      <c r="AMU32" s="80"/>
      <c r="AMV32" s="80"/>
      <c r="AMW32" s="80"/>
      <c r="AMX32" s="80"/>
      <c r="AMY32" s="80"/>
      <c r="AMZ32" s="80"/>
      <c r="ANA32" s="80"/>
      <c r="ANB32" s="80"/>
      <c r="ANC32" s="80"/>
      <c r="AND32" s="80"/>
      <c r="ANE32" s="80"/>
      <c r="ANF32" s="80"/>
      <c r="ANG32" s="80"/>
      <c r="ANH32" s="80"/>
      <c r="ANI32" s="80"/>
      <c r="ANJ32" s="80"/>
      <c r="ANK32" s="80"/>
      <c r="ANL32" s="80"/>
      <c r="ANM32" s="80"/>
      <c r="ANN32" s="80"/>
      <c r="ANO32" s="80"/>
      <c r="ANP32" s="80"/>
      <c r="ANQ32" s="80"/>
      <c r="ANR32" s="80"/>
      <c r="ANS32" s="80"/>
      <c r="ANT32" s="80"/>
      <c r="ANU32" s="80"/>
      <c r="ANV32" s="80"/>
      <c r="ANW32" s="80"/>
      <c r="ANX32" s="80"/>
      <c r="ANY32" s="80"/>
      <c r="ANZ32" s="80"/>
      <c r="AOA32" s="80"/>
      <c r="AOB32" s="80"/>
      <c r="AOC32" s="80"/>
      <c r="AOD32" s="80"/>
      <c r="AOE32" s="80"/>
      <c r="AOF32" s="80"/>
      <c r="AOG32" s="80"/>
      <c r="AOH32" s="80"/>
      <c r="AOI32" s="80"/>
      <c r="AOJ32" s="80"/>
      <c r="AOK32" s="80"/>
      <c r="AOL32" s="80"/>
      <c r="AOM32" s="80"/>
      <c r="AON32" s="80"/>
      <c r="AOO32" s="80"/>
      <c r="AOP32" s="80"/>
      <c r="AOQ32" s="80"/>
      <c r="AOR32" s="80"/>
      <c r="AOS32" s="80"/>
      <c r="AOT32" s="80"/>
      <c r="AOU32" s="80"/>
      <c r="AOV32" s="80"/>
      <c r="AOW32" s="80"/>
      <c r="AOX32" s="80"/>
      <c r="AOY32" s="80"/>
      <c r="AOZ32" s="80"/>
      <c r="APA32" s="80"/>
      <c r="APB32" s="80"/>
      <c r="APC32" s="80"/>
      <c r="APD32" s="80"/>
      <c r="APE32" s="80"/>
      <c r="APF32" s="80"/>
      <c r="APG32" s="80"/>
      <c r="APH32" s="80"/>
      <c r="API32" s="80"/>
      <c r="APJ32" s="80"/>
      <c r="APK32" s="80"/>
      <c r="APL32" s="80"/>
      <c r="APM32" s="80"/>
      <c r="APN32" s="80"/>
      <c r="APO32" s="80"/>
      <c r="APP32" s="80"/>
      <c r="APQ32" s="80"/>
      <c r="APR32" s="80"/>
      <c r="APS32" s="80"/>
      <c r="APT32" s="80"/>
      <c r="APU32" s="80"/>
      <c r="APV32" s="80"/>
      <c r="APW32" s="80"/>
      <c r="APX32" s="80"/>
      <c r="APY32" s="80"/>
      <c r="APZ32" s="80"/>
      <c r="AQA32" s="80"/>
      <c r="AQB32" s="80"/>
      <c r="AQC32" s="80"/>
      <c r="AQD32" s="80"/>
      <c r="AQE32" s="80"/>
      <c r="AQF32" s="80"/>
      <c r="AQG32" s="80"/>
      <c r="AQH32" s="80"/>
      <c r="AQI32" s="80"/>
      <c r="AQJ32" s="80"/>
      <c r="AQK32" s="80"/>
      <c r="AQL32" s="80"/>
      <c r="AQM32" s="80"/>
      <c r="AQN32" s="80"/>
      <c r="AQO32" s="80"/>
      <c r="AQP32" s="80"/>
      <c r="AQQ32" s="80"/>
      <c r="AQR32" s="80"/>
      <c r="AQS32" s="80"/>
      <c r="AQT32" s="80"/>
      <c r="AQU32" s="80"/>
      <c r="AQV32" s="80"/>
      <c r="AQW32" s="80"/>
      <c r="AQX32" s="80"/>
      <c r="AQY32" s="80"/>
      <c r="AQZ32" s="80"/>
      <c r="ARA32" s="80"/>
      <c r="ARB32" s="80"/>
      <c r="ARC32" s="80"/>
      <c r="ARD32" s="80"/>
      <c r="ARE32" s="80"/>
      <c r="ARF32" s="80"/>
      <c r="ARG32" s="80"/>
      <c r="ARH32" s="80"/>
      <c r="ARI32" s="80"/>
      <c r="ARJ32" s="80"/>
      <c r="ARK32" s="80"/>
      <c r="ARL32" s="80"/>
      <c r="ARM32" s="80"/>
      <c r="ARN32" s="80"/>
      <c r="ARO32" s="80"/>
      <c r="ARP32" s="80"/>
      <c r="ARQ32" s="80"/>
      <c r="ARR32" s="80"/>
      <c r="ARS32" s="80"/>
      <c r="ART32" s="80"/>
      <c r="ARU32" s="80"/>
      <c r="ARV32" s="80"/>
      <c r="ARW32" s="80"/>
      <c r="ARX32" s="80"/>
      <c r="ARY32" s="80"/>
      <c r="ARZ32" s="80"/>
      <c r="ASA32" s="80"/>
      <c r="ASB32" s="80"/>
      <c r="ASC32" s="80"/>
      <c r="ASD32" s="80"/>
      <c r="ASE32" s="80"/>
      <c r="ASF32" s="80"/>
      <c r="ASG32" s="80"/>
      <c r="ASH32" s="80"/>
      <c r="ASI32" s="80"/>
      <c r="ASJ32" s="80"/>
      <c r="ASK32" s="80"/>
      <c r="ASL32" s="80"/>
      <c r="ASM32" s="80"/>
      <c r="ASN32" s="80"/>
      <c r="ASO32" s="80"/>
      <c r="ASP32" s="80"/>
      <c r="ASQ32" s="80"/>
      <c r="ASR32" s="80"/>
      <c r="ASS32" s="80"/>
      <c r="AST32" s="80"/>
      <c r="ASU32" s="80"/>
      <c r="ASV32" s="80"/>
      <c r="ASW32" s="80"/>
      <c r="ASX32" s="80"/>
      <c r="ASY32" s="80"/>
      <c r="ASZ32" s="80"/>
      <c r="ATA32" s="80"/>
      <c r="ATB32" s="80"/>
      <c r="ATC32" s="80"/>
      <c r="ATD32" s="80"/>
      <c r="ATE32" s="80"/>
      <c r="ATF32" s="80"/>
      <c r="ATG32" s="80"/>
      <c r="ATH32" s="80"/>
      <c r="ATI32" s="80"/>
      <c r="ATJ32" s="80"/>
      <c r="ATK32" s="80"/>
      <c r="ATL32" s="80"/>
      <c r="ATM32" s="80"/>
      <c r="ATN32" s="80"/>
      <c r="ATO32" s="80"/>
      <c r="ATP32" s="80"/>
      <c r="ATQ32" s="80"/>
      <c r="ATR32" s="80"/>
      <c r="ATS32" s="80"/>
      <c r="ATT32" s="80"/>
      <c r="ATU32" s="80"/>
      <c r="ATV32" s="80"/>
      <c r="ATW32" s="80"/>
      <c r="ATX32" s="80"/>
      <c r="ATY32" s="80"/>
      <c r="ATZ32" s="80"/>
      <c r="AUA32" s="80"/>
      <c r="AUB32" s="80"/>
      <c r="AUC32" s="80"/>
      <c r="AUD32" s="80"/>
      <c r="AUE32" s="80"/>
      <c r="AUF32" s="80"/>
      <c r="AUG32" s="80"/>
      <c r="AUH32" s="80"/>
      <c r="AUI32" s="80"/>
      <c r="AUJ32" s="80"/>
      <c r="AUK32" s="80"/>
      <c r="AUL32" s="80"/>
      <c r="AUM32" s="80"/>
      <c r="AUN32" s="80"/>
      <c r="AUO32" s="80"/>
      <c r="AUP32" s="80"/>
      <c r="AUQ32" s="80"/>
      <c r="AUR32" s="80"/>
      <c r="AUS32" s="80"/>
      <c r="AUT32" s="80"/>
      <c r="AUU32" s="80"/>
      <c r="AUV32" s="80"/>
      <c r="AUW32" s="80"/>
      <c r="AUX32" s="80"/>
      <c r="AUY32" s="80"/>
      <c r="AUZ32" s="80"/>
      <c r="AVA32" s="80"/>
      <c r="AVB32" s="80"/>
      <c r="AVC32" s="80"/>
      <c r="AVD32" s="80"/>
      <c r="AVE32" s="80"/>
      <c r="AVF32" s="80"/>
      <c r="AVG32" s="80"/>
      <c r="AVH32" s="80"/>
      <c r="AVI32" s="80"/>
      <c r="AVJ32" s="80"/>
      <c r="AVK32" s="80"/>
      <c r="AVL32" s="80"/>
      <c r="AVM32" s="80"/>
      <c r="AVN32" s="80"/>
      <c r="AVO32" s="80"/>
      <c r="AVP32" s="80"/>
      <c r="AVQ32" s="80"/>
      <c r="AVR32" s="80"/>
      <c r="AVS32" s="80"/>
      <c r="AVT32" s="80"/>
      <c r="AVU32" s="80"/>
      <c r="AVV32" s="80"/>
      <c r="AVW32" s="80"/>
      <c r="AVX32" s="80"/>
      <c r="AVY32" s="80"/>
      <c r="AVZ32" s="80"/>
      <c r="AWA32" s="80"/>
      <c r="AWB32" s="80"/>
      <c r="AWC32" s="80"/>
      <c r="AWD32" s="80"/>
      <c r="AWE32" s="80"/>
      <c r="AWF32" s="80"/>
      <c r="AWG32" s="80"/>
      <c r="AWH32" s="80"/>
      <c r="AWI32" s="80"/>
      <c r="AWJ32" s="80"/>
      <c r="AWK32" s="80"/>
      <c r="AWL32" s="80"/>
      <c r="AWM32" s="80"/>
      <c r="AWN32" s="80"/>
      <c r="AWO32" s="80"/>
      <c r="AWP32" s="80"/>
      <c r="AWQ32" s="80"/>
      <c r="AWR32" s="80"/>
      <c r="AWS32" s="80"/>
      <c r="AWT32" s="80"/>
      <c r="AWU32" s="80"/>
      <c r="AWV32" s="80"/>
      <c r="AWW32" s="80"/>
      <c r="AWX32" s="80"/>
      <c r="AWY32" s="80"/>
      <c r="AWZ32" s="80"/>
      <c r="AXA32" s="80"/>
      <c r="AXB32" s="80"/>
      <c r="AXC32" s="80"/>
      <c r="AXD32" s="80"/>
      <c r="AXE32" s="80"/>
      <c r="AXF32" s="80"/>
      <c r="AXG32" s="80"/>
      <c r="AXH32" s="80"/>
      <c r="AXI32" s="80"/>
      <c r="AXJ32" s="80"/>
      <c r="AXK32" s="80"/>
      <c r="AXL32" s="80"/>
      <c r="AXM32" s="80"/>
      <c r="AXN32" s="80"/>
      <c r="AXO32" s="80"/>
      <c r="AXP32" s="80"/>
      <c r="AXQ32" s="80"/>
      <c r="AXR32" s="80"/>
      <c r="AXS32" s="80"/>
      <c r="AXT32" s="80"/>
      <c r="AXU32" s="80"/>
      <c r="AXV32" s="80"/>
      <c r="AXW32" s="80"/>
      <c r="AXX32" s="80"/>
      <c r="AXY32" s="80"/>
      <c r="AXZ32" s="80"/>
      <c r="AYA32" s="80"/>
      <c r="AYB32" s="80"/>
      <c r="AYC32" s="80"/>
      <c r="AYD32" s="80"/>
      <c r="AYE32" s="80"/>
      <c r="AYF32" s="80"/>
      <c r="AYG32" s="80"/>
      <c r="AYH32" s="80"/>
      <c r="AYI32" s="80"/>
      <c r="AYJ32" s="80"/>
      <c r="AYK32" s="80"/>
      <c r="AYL32" s="80"/>
      <c r="AYM32" s="80"/>
      <c r="AYN32" s="80"/>
      <c r="AYO32" s="80"/>
      <c r="AYP32" s="80"/>
      <c r="AYQ32" s="80"/>
      <c r="AYR32" s="80"/>
      <c r="AYS32" s="80"/>
      <c r="AYT32" s="80"/>
      <c r="AYU32" s="80"/>
      <c r="AYV32" s="80"/>
      <c r="AYW32" s="80"/>
      <c r="AYX32" s="80"/>
      <c r="AYY32" s="80"/>
      <c r="AYZ32" s="80"/>
      <c r="AZA32" s="80"/>
      <c r="AZB32" s="80"/>
      <c r="AZC32" s="80"/>
      <c r="AZD32" s="80"/>
      <c r="AZE32" s="80"/>
      <c r="AZF32" s="80"/>
      <c r="AZG32" s="80"/>
      <c r="AZH32" s="80"/>
      <c r="AZI32" s="80"/>
      <c r="AZJ32" s="80"/>
      <c r="AZK32" s="80"/>
      <c r="AZL32" s="80"/>
      <c r="AZM32" s="80"/>
      <c r="AZN32" s="80"/>
      <c r="AZO32" s="80"/>
      <c r="AZP32" s="80"/>
      <c r="AZQ32" s="80"/>
      <c r="AZR32" s="80"/>
      <c r="AZS32" s="80"/>
      <c r="AZT32" s="80"/>
      <c r="AZU32" s="80"/>
      <c r="AZV32" s="80"/>
      <c r="AZW32" s="80"/>
      <c r="AZX32" s="80"/>
      <c r="AZY32" s="80"/>
      <c r="AZZ32" s="80"/>
      <c r="BAA32" s="80"/>
      <c r="BAB32" s="80"/>
      <c r="BAC32" s="80"/>
      <c r="BAD32" s="80"/>
      <c r="BAE32" s="80"/>
      <c r="BAF32" s="80"/>
      <c r="BAG32" s="80"/>
      <c r="BAH32" s="80"/>
      <c r="BAI32" s="80"/>
      <c r="BAJ32" s="80"/>
      <c r="BAK32" s="80"/>
      <c r="BAL32" s="80"/>
      <c r="BAM32" s="80"/>
      <c r="BAN32" s="80"/>
      <c r="BAO32" s="80"/>
      <c r="BAP32" s="80"/>
      <c r="BAQ32" s="80"/>
      <c r="BAR32" s="80"/>
      <c r="BAS32" s="80"/>
      <c r="BAT32" s="80"/>
      <c r="BAU32" s="80"/>
      <c r="BAV32" s="80"/>
      <c r="BAW32" s="80"/>
      <c r="BAX32" s="80"/>
      <c r="BAY32" s="80"/>
      <c r="BAZ32" s="80"/>
      <c r="BBA32" s="80"/>
      <c r="BBB32" s="80"/>
      <c r="BBC32" s="80"/>
      <c r="BBD32" s="80"/>
      <c r="BBE32" s="80"/>
      <c r="BBF32" s="80"/>
      <c r="BBG32" s="80"/>
      <c r="BBH32" s="80"/>
      <c r="BBI32" s="80"/>
      <c r="BBJ32" s="80"/>
      <c r="BBK32" s="80"/>
      <c r="BBL32" s="80"/>
      <c r="BBM32" s="80"/>
      <c r="BBN32" s="80"/>
      <c r="BBO32" s="80"/>
      <c r="BBP32" s="80"/>
      <c r="BBQ32" s="80"/>
      <c r="BBR32" s="80"/>
      <c r="BBS32" s="80"/>
      <c r="BBT32" s="80"/>
      <c r="BBU32" s="80"/>
      <c r="BBV32" s="80"/>
      <c r="BBW32" s="80"/>
      <c r="BBX32" s="80"/>
      <c r="BBY32" s="80"/>
      <c r="BBZ32" s="80"/>
      <c r="BCA32" s="80"/>
      <c r="BCB32" s="80"/>
      <c r="BCC32" s="80"/>
      <c r="BCD32" s="80"/>
      <c r="BCE32" s="80"/>
      <c r="BCF32" s="80"/>
      <c r="BCG32" s="80"/>
      <c r="BCH32" s="80"/>
      <c r="BCI32" s="80"/>
      <c r="BCJ32" s="80"/>
      <c r="BCK32" s="80"/>
      <c r="BCL32" s="80"/>
      <c r="BCM32" s="80"/>
      <c r="BCN32" s="80"/>
      <c r="BCO32" s="80"/>
      <c r="BCP32" s="80"/>
      <c r="BCQ32" s="80"/>
      <c r="BCR32" s="80"/>
      <c r="BCS32" s="80"/>
      <c r="BCT32" s="80"/>
      <c r="BCU32" s="80"/>
      <c r="BCV32" s="80"/>
      <c r="BCW32" s="80"/>
      <c r="BCX32" s="80"/>
      <c r="BCY32" s="80"/>
      <c r="BCZ32" s="80"/>
      <c r="BDA32" s="80"/>
      <c r="BDB32" s="80"/>
      <c r="BDC32" s="80"/>
      <c r="BDD32" s="80"/>
      <c r="BDE32" s="80"/>
      <c r="BDF32" s="80"/>
      <c r="BDG32" s="80"/>
      <c r="BDH32" s="80"/>
      <c r="BDI32" s="80"/>
      <c r="BDJ32" s="80"/>
      <c r="BDK32" s="80"/>
      <c r="BDL32" s="80"/>
      <c r="BDM32" s="80"/>
      <c r="BDN32" s="80"/>
      <c r="BDO32" s="80"/>
      <c r="BDP32" s="80"/>
      <c r="BDQ32" s="80"/>
      <c r="BDR32" s="80"/>
      <c r="BDS32" s="80"/>
      <c r="BDT32" s="80"/>
      <c r="BDU32" s="80"/>
      <c r="BDV32" s="80"/>
      <c r="BDW32" s="80"/>
      <c r="BDX32" s="80"/>
      <c r="BDY32" s="80"/>
      <c r="BDZ32" s="80"/>
      <c r="BEA32" s="80"/>
      <c r="BEB32" s="80"/>
      <c r="BEC32" s="80"/>
      <c r="BED32" s="80"/>
      <c r="BEE32" s="80"/>
      <c r="BEF32" s="80"/>
      <c r="BEG32" s="80"/>
      <c r="BEH32" s="80"/>
      <c r="BEI32" s="80"/>
      <c r="BEJ32" s="80"/>
      <c r="BEK32" s="80"/>
      <c r="BEL32" s="80"/>
      <c r="BEM32" s="80"/>
      <c r="BEN32" s="80"/>
      <c r="BEO32" s="80"/>
      <c r="BEP32" s="80"/>
      <c r="BEQ32" s="80"/>
      <c r="BER32" s="80"/>
      <c r="BES32" s="80"/>
      <c r="BET32" s="80"/>
      <c r="BEU32" s="80"/>
      <c r="BEV32" s="80"/>
      <c r="BEW32" s="80"/>
      <c r="BEX32" s="80"/>
      <c r="BEY32" s="80"/>
      <c r="BEZ32" s="80"/>
      <c r="BFA32" s="80"/>
      <c r="BFB32" s="80"/>
      <c r="BFC32" s="80"/>
      <c r="BFD32" s="80"/>
      <c r="BFE32" s="80"/>
      <c r="BFF32" s="80"/>
      <c r="BFG32" s="80"/>
      <c r="BFH32" s="80"/>
      <c r="BFI32" s="80"/>
      <c r="BFJ32" s="80"/>
      <c r="BFK32" s="80"/>
      <c r="BFL32" s="80"/>
      <c r="BFM32" s="80"/>
      <c r="BFN32" s="80"/>
      <c r="BFO32" s="80"/>
      <c r="BFP32" s="80"/>
      <c r="BFQ32" s="80"/>
      <c r="BFR32" s="80"/>
      <c r="BFS32" s="80"/>
      <c r="BFT32" s="80"/>
      <c r="BFU32" s="80"/>
      <c r="BFV32" s="80"/>
      <c r="BFW32" s="80"/>
      <c r="BFX32" s="80"/>
      <c r="BFY32" s="80"/>
      <c r="BFZ32" s="80"/>
      <c r="BGA32" s="80"/>
      <c r="BGB32" s="80"/>
      <c r="BGC32" s="80"/>
      <c r="BGD32" s="80"/>
      <c r="BGE32" s="80"/>
      <c r="BGF32" s="80"/>
      <c r="BGG32" s="80"/>
      <c r="BGH32" s="80"/>
      <c r="BGI32" s="80"/>
      <c r="BGJ32" s="80"/>
      <c r="BGK32" s="80"/>
      <c r="BGL32" s="80"/>
      <c r="BGM32" s="80"/>
      <c r="BGN32" s="80"/>
      <c r="BGO32" s="80"/>
      <c r="BGP32" s="80"/>
      <c r="BGQ32" s="80"/>
      <c r="BGR32" s="80"/>
      <c r="BGS32" s="80"/>
      <c r="BGT32" s="80"/>
      <c r="BGU32" s="80"/>
      <c r="BGV32" s="80"/>
      <c r="BGW32" s="80"/>
      <c r="BGX32" s="80"/>
      <c r="BGY32" s="80"/>
      <c r="BGZ32" s="80"/>
      <c r="BHA32" s="80"/>
      <c r="BHB32" s="80"/>
      <c r="BHC32" s="80"/>
      <c r="BHD32" s="80"/>
      <c r="BHE32" s="80"/>
      <c r="BHF32" s="80"/>
      <c r="BHG32" s="80"/>
      <c r="BHH32" s="80"/>
      <c r="BHI32" s="80"/>
      <c r="BHJ32" s="80"/>
      <c r="BHK32" s="80"/>
      <c r="BHL32" s="80"/>
      <c r="BHM32" s="80"/>
      <c r="BHN32" s="80"/>
      <c r="BHO32" s="80"/>
      <c r="BHP32" s="80"/>
      <c r="BHQ32" s="80"/>
      <c r="BHR32" s="80"/>
      <c r="BHS32" s="80"/>
      <c r="BHT32" s="80"/>
      <c r="BHU32" s="80"/>
      <c r="BHV32" s="80"/>
      <c r="BHW32" s="80"/>
      <c r="BHX32" s="80"/>
      <c r="BHY32" s="80"/>
      <c r="BHZ32" s="80"/>
      <c r="BIA32" s="80"/>
      <c r="BIB32" s="80"/>
      <c r="BIC32" s="80"/>
      <c r="BID32" s="80"/>
      <c r="BIE32" s="80"/>
      <c r="BIF32" s="80"/>
      <c r="BIG32" s="80"/>
      <c r="BIH32" s="80"/>
      <c r="BII32" s="80"/>
      <c r="BIJ32" s="80"/>
      <c r="BIK32" s="80"/>
      <c r="BIL32" s="80"/>
      <c r="BIM32" s="80"/>
      <c r="BIN32" s="80"/>
      <c r="BIO32" s="80"/>
      <c r="BIP32" s="80"/>
      <c r="BIQ32" s="80"/>
      <c r="BIR32" s="80"/>
      <c r="BIS32" s="80"/>
      <c r="BIT32" s="80"/>
      <c r="BIU32" s="80"/>
      <c r="BIV32" s="80"/>
      <c r="BIW32" s="80"/>
      <c r="BIX32" s="80"/>
      <c r="BIY32" s="80"/>
      <c r="BIZ32" s="80"/>
      <c r="BJA32" s="80"/>
      <c r="BJB32" s="80"/>
      <c r="BJC32" s="80"/>
      <c r="BJD32" s="80"/>
      <c r="BJE32" s="80"/>
      <c r="BJF32" s="80"/>
      <c r="BJG32" s="80"/>
      <c r="BJH32" s="80"/>
      <c r="BJI32" s="80"/>
      <c r="BJJ32" s="80"/>
      <c r="BJK32" s="80"/>
      <c r="BJL32" s="80"/>
      <c r="BJM32" s="80"/>
      <c r="BJN32" s="80"/>
      <c r="BJO32" s="80"/>
      <c r="BJP32" s="80"/>
      <c r="BJQ32" s="80"/>
      <c r="BJR32" s="80"/>
      <c r="BJS32" s="80"/>
      <c r="BJT32" s="80"/>
      <c r="BJU32" s="80"/>
      <c r="BJV32" s="80"/>
      <c r="BJW32" s="80"/>
      <c r="BJX32" s="80"/>
      <c r="BJY32" s="80"/>
      <c r="BJZ32" s="80"/>
      <c r="BKA32" s="80"/>
      <c r="BKB32" s="80"/>
      <c r="BKC32" s="80"/>
      <c r="BKD32" s="80"/>
      <c r="BKE32" s="80"/>
      <c r="BKF32" s="80"/>
      <c r="BKG32" s="80"/>
      <c r="BKH32" s="80"/>
      <c r="BKI32" s="80"/>
      <c r="BKJ32" s="80"/>
      <c r="BKK32" s="80"/>
      <c r="BKL32" s="80"/>
      <c r="BKM32" s="80"/>
      <c r="BKN32" s="80"/>
      <c r="BKO32" s="80"/>
      <c r="BKP32" s="80"/>
      <c r="BKQ32" s="80"/>
      <c r="BKR32" s="80"/>
      <c r="BKS32" s="80"/>
      <c r="BKT32" s="80"/>
      <c r="BKU32" s="80"/>
      <c r="BKV32" s="80"/>
      <c r="BKW32" s="80"/>
      <c r="BKX32" s="80"/>
      <c r="BKY32" s="80"/>
      <c r="BKZ32" s="80"/>
      <c r="BLA32" s="80"/>
      <c r="BLB32" s="80"/>
      <c r="BLC32" s="80"/>
      <c r="BLD32" s="80"/>
      <c r="BLE32" s="80"/>
      <c r="BLF32" s="80"/>
      <c r="BLG32" s="80"/>
      <c r="BLH32" s="80"/>
      <c r="BLI32" s="80"/>
      <c r="BLJ32" s="80"/>
      <c r="BLK32" s="80"/>
      <c r="BLL32" s="80"/>
      <c r="BLM32" s="80"/>
      <c r="BLN32" s="80"/>
      <c r="BLO32" s="80"/>
      <c r="BLP32" s="80"/>
      <c r="BLQ32" s="80"/>
      <c r="BLR32" s="80"/>
      <c r="BLS32" s="80"/>
      <c r="BLT32" s="80"/>
      <c r="BLU32" s="80"/>
      <c r="BLV32" s="80"/>
      <c r="BLW32" s="80"/>
      <c r="BLX32" s="80"/>
      <c r="BLY32" s="80"/>
      <c r="BLZ32" s="80"/>
      <c r="BMA32" s="80"/>
      <c r="BMB32" s="80"/>
      <c r="BMC32" s="80"/>
      <c r="BMD32" s="80"/>
      <c r="BME32" s="80"/>
      <c r="BMF32" s="80"/>
      <c r="BMG32" s="80"/>
      <c r="BMH32" s="80"/>
      <c r="BMI32" s="80"/>
      <c r="BMJ32" s="80"/>
      <c r="BMK32" s="80"/>
      <c r="BML32" s="80"/>
      <c r="BMM32" s="80"/>
      <c r="BMN32" s="80"/>
      <c r="BMO32" s="80"/>
      <c r="BMP32" s="80"/>
      <c r="BMQ32" s="80"/>
      <c r="BMR32" s="80"/>
      <c r="BMS32" s="80"/>
      <c r="BMT32" s="80"/>
      <c r="BMU32" s="80"/>
      <c r="BMV32" s="80"/>
      <c r="BMW32" s="80"/>
      <c r="BMX32" s="80"/>
      <c r="BMY32" s="80"/>
      <c r="BMZ32" s="80"/>
      <c r="BNA32" s="80"/>
      <c r="BNB32" s="80"/>
      <c r="BNC32" s="80"/>
      <c r="BND32" s="80"/>
      <c r="BNE32" s="80"/>
      <c r="BNF32" s="80"/>
      <c r="BNG32" s="80"/>
      <c r="BNH32" s="80"/>
      <c r="BNI32" s="80"/>
      <c r="BNJ32" s="80"/>
      <c r="BNK32" s="80"/>
      <c r="BNL32" s="80"/>
      <c r="BNM32" s="80"/>
      <c r="BNN32" s="80"/>
      <c r="BNO32" s="80"/>
      <c r="BNP32" s="80"/>
      <c r="BNQ32" s="80"/>
      <c r="BNR32" s="80"/>
      <c r="BNS32" s="80"/>
      <c r="BNT32" s="80"/>
      <c r="BNU32" s="80"/>
      <c r="BNV32" s="80"/>
      <c r="BNW32" s="80"/>
      <c r="BNX32" s="80"/>
      <c r="BNY32" s="80"/>
      <c r="BNZ32" s="80"/>
      <c r="BOA32" s="80"/>
      <c r="BOB32" s="80"/>
      <c r="BOC32" s="80"/>
      <c r="BOD32" s="80"/>
      <c r="BOE32" s="80"/>
      <c r="BOF32" s="80"/>
      <c r="BOG32" s="80"/>
      <c r="BOH32" s="80"/>
      <c r="BOI32" s="80"/>
      <c r="BOJ32" s="80"/>
      <c r="BOK32" s="80"/>
      <c r="BOL32" s="80"/>
      <c r="BOM32" s="80"/>
      <c r="BON32" s="80"/>
      <c r="BOO32" s="80"/>
      <c r="BOP32" s="80"/>
      <c r="BOQ32" s="80"/>
      <c r="BOR32" s="80"/>
      <c r="BOS32" s="80"/>
      <c r="BOT32" s="80"/>
      <c r="BOU32" s="80"/>
      <c r="BOV32" s="80"/>
      <c r="BOW32" s="80"/>
      <c r="BOX32" s="80"/>
      <c r="BOY32" s="80"/>
      <c r="BOZ32" s="80"/>
      <c r="BPA32" s="80"/>
      <c r="BPB32" s="80"/>
      <c r="BPC32" s="80"/>
      <c r="BPD32" s="80"/>
      <c r="BPE32" s="80"/>
      <c r="BPF32" s="80"/>
      <c r="BPG32" s="80"/>
      <c r="BPH32" s="80"/>
      <c r="BPI32" s="80"/>
      <c r="BPJ32" s="80"/>
      <c r="BPK32" s="80"/>
      <c r="BPL32" s="80"/>
      <c r="BPM32" s="80"/>
      <c r="BPN32" s="80"/>
      <c r="BPO32" s="80"/>
      <c r="BPP32" s="80"/>
      <c r="BPQ32" s="80"/>
      <c r="BPR32" s="80"/>
      <c r="BPS32" s="80"/>
      <c r="BPT32" s="80"/>
      <c r="BPU32" s="80"/>
      <c r="BPV32" s="80"/>
      <c r="BPW32" s="80"/>
      <c r="BPX32" s="80"/>
      <c r="BPY32" s="80"/>
      <c r="BPZ32" s="80"/>
      <c r="BQA32" s="80"/>
      <c r="BQB32" s="80"/>
      <c r="BQC32" s="80"/>
      <c r="BQD32" s="80"/>
      <c r="BQE32" s="80"/>
      <c r="BQF32" s="80"/>
      <c r="BQG32" s="80"/>
      <c r="BQH32" s="80"/>
      <c r="BQI32" s="80"/>
      <c r="BQJ32" s="80"/>
      <c r="BQK32" s="80"/>
      <c r="BQL32" s="80"/>
      <c r="BQM32" s="80"/>
      <c r="BQN32" s="80"/>
      <c r="BQO32" s="80"/>
      <c r="BQP32" s="80"/>
      <c r="BQQ32" s="80"/>
      <c r="BQR32" s="80"/>
      <c r="BQS32" s="80"/>
      <c r="BQT32" s="80"/>
      <c r="BQU32" s="80"/>
      <c r="BQV32" s="80"/>
      <c r="BQW32" s="80"/>
      <c r="BQX32" s="80"/>
      <c r="BQY32" s="80"/>
      <c r="BQZ32" s="80"/>
      <c r="BRA32" s="80"/>
      <c r="BRB32" s="80"/>
      <c r="BRC32" s="80"/>
      <c r="BRD32" s="80"/>
      <c r="BRE32" s="80"/>
      <c r="BRF32" s="80"/>
      <c r="BRG32" s="80"/>
      <c r="BRH32" s="80"/>
      <c r="BRI32" s="80"/>
      <c r="BRJ32" s="80"/>
      <c r="BRK32" s="80"/>
      <c r="BRL32" s="80"/>
      <c r="BRM32" s="80"/>
      <c r="BRN32" s="80"/>
      <c r="BRO32" s="80"/>
      <c r="BRP32" s="80"/>
      <c r="BRQ32" s="80"/>
      <c r="BRR32" s="80"/>
      <c r="BRS32" s="80"/>
      <c r="BRT32" s="80"/>
      <c r="BRU32" s="80"/>
      <c r="BRV32" s="80"/>
      <c r="BRW32" s="80"/>
      <c r="BRX32" s="80"/>
      <c r="BRY32" s="80"/>
      <c r="BRZ32" s="80"/>
      <c r="BSA32" s="80"/>
      <c r="BSB32" s="80"/>
      <c r="BSC32" s="80"/>
      <c r="BSD32" s="80"/>
      <c r="BSE32" s="80"/>
      <c r="BSF32" s="80"/>
      <c r="BSG32" s="80"/>
      <c r="BSH32" s="80"/>
      <c r="BSI32" s="80"/>
      <c r="BSJ32" s="80"/>
      <c r="BSK32" s="80"/>
      <c r="BSL32" s="80"/>
      <c r="BSM32" s="80"/>
      <c r="BSN32" s="80"/>
      <c r="BSO32" s="80"/>
      <c r="BSP32" s="80"/>
      <c r="BSQ32" s="80"/>
      <c r="BSR32" s="80"/>
      <c r="BSS32" s="80"/>
      <c r="BST32" s="80"/>
      <c r="BSU32" s="80"/>
      <c r="BSV32" s="80"/>
      <c r="BSW32" s="80"/>
      <c r="BSX32" s="80"/>
      <c r="BSY32" s="80"/>
      <c r="BSZ32" s="80"/>
      <c r="BTA32" s="80"/>
      <c r="BTB32" s="80"/>
      <c r="BTC32" s="80"/>
      <c r="BTD32" s="80"/>
      <c r="BTE32" s="80"/>
      <c r="BTF32" s="80"/>
      <c r="BTG32" s="80"/>
      <c r="BTH32" s="80"/>
      <c r="BTI32" s="80"/>
      <c r="BTJ32" s="80"/>
      <c r="BTK32" s="80"/>
      <c r="BTL32" s="80"/>
      <c r="BTM32" s="80"/>
      <c r="BTN32" s="80"/>
      <c r="BTO32" s="80"/>
      <c r="BTP32" s="80"/>
      <c r="BTQ32" s="80"/>
      <c r="BTR32" s="80"/>
      <c r="BTS32" s="80"/>
      <c r="BTT32" s="80"/>
      <c r="BTU32" s="80"/>
      <c r="BTV32" s="80"/>
      <c r="BTW32" s="80"/>
      <c r="BTX32" s="80"/>
      <c r="BTY32" s="80"/>
      <c r="BTZ32" s="80"/>
      <c r="BUA32" s="80"/>
      <c r="BUB32" s="80"/>
      <c r="BUC32" s="80"/>
      <c r="BUD32" s="80"/>
      <c r="BUE32" s="80"/>
      <c r="BUF32" s="80"/>
      <c r="BUG32" s="80"/>
      <c r="BUH32" s="80"/>
      <c r="BUI32" s="80"/>
      <c r="BUJ32" s="80"/>
      <c r="BUK32" s="80"/>
      <c r="BUL32" s="80"/>
      <c r="BUM32" s="80"/>
      <c r="BUN32" s="80"/>
      <c r="BUO32" s="80"/>
      <c r="BUP32" s="80"/>
      <c r="BUQ32" s="80"/>
      <c r="BUR32" s="80"/>
      <c r="BUS32" s="80"/>
      <c r="BUT32" s="80"/>
      <c r="BUU32" s="80"/>
      <c r="BUV32" s="80"/>
      <c r="BUW32" s="80"/>
      <c r="BUX32" s="80"/>
      <c r="BUY32" s="80"/>
      <c r="BUZ32" s="80"/>
      <c r="BVA32" s="80"/>
      <c r="BVB32" s="80"/>
      <c r="BVC32" s="80"/>
      <c r="BVD32" s="80"/>
      <c r="BVE32" s="80"/>
      <c r="BVF32" s="80"/>
      <c r="BVG32" s="80"/>
      <c r="BVH32" s="80"/>
      <c r="BVI32" s="80"/>
      <c r="BVJ32" s="80"/>
      <c r="BVK32" s="80"/>
      <c r="BVL32" s="80"/>
      <c r="BVM32" s="80"/>
      <c r="BVN32" s="80"/>
      <c r="BVO32" s="80"/>
      <c r="BVP32" s="80"/>
      <c r="BVQ32" s="80"/>
      <c r="BVR32" s="80"/>
      <c r="BVS32" s="80"/>
      <c r="BVT32" s="80"/>
      <c r="BVU32" s="80"/>
      <c r="BVV32" s="80"/>
      <c r="BVW32" s="80"/>
      <c r="BVX32" s="80"/>
      <c r="BVY32" s="80"/>
      <c r="BVZ32" s="80"/>
      <c r="BWA32" s="80"/>
      <c r="BWB32" s="80"/>
      <c r="BWC32" s="80"/>
      <c r="BWD32" s="80"/>
      <c r="BWE32" s="80"/>
      <c r="BWF32" s="80"/>
      <c r="BWG32" s="80"/>
      <c r="BWH32" s="80"/>
      <c r="BWI32" s="80"/>
      <c r="BWJ32" s="80"/>
      <c r="BWK32" s="80"/>
      <c r="BWL32" s="80"/>
      <c r="BWM32" s="80"/>
      <c r="BWN32" s="80"/>
      <c r="BWO32" s="80"/>
      <c r="BWP32" s="80"/>
      <c r="BWQ32" s="80"/>
      <c r="BWR32" s="80"/>
      <c r="BWS32" s="80"/>
      <c r="BWT32" s="80"/>
      <c r="BWU32" s="80"/>
      <c r="BWV32" s="80"/>
      <c r="BWW32" s="80"/>
      <c r="BWX32" s="80"/>
      <c r="BWY32" s="80"/>
      <c r="BWZ32" s="80"/>
      <c r="BXA32" s="80"/>
      <c r="BXB32" s="80"/>
      <c r="BXC32" s="80"/>
      <c r="BXD32" s="80"/>
      <c r="BXE32" s="80"/>
      <c r="BXF32" s="80"/>
      <c r="BXG32" s="80"/>
      <c r="BXH32" s="80"/>
      <c r="BXI32" s="80"/>
      <c r="BXJ32" s="80"/>
      <c r="BXK32" s="80"/>
      <c r="BXL32" s="80"/>
      <c r="BXM32" s="80"/>
      <c r="BXN32" s="80"/>
      <c r="BXO32" s="80"/>
      <c r="BXP32" s="80"/>
      <c r="BXQ32" s="80"/>
      <c r="BXR32" s="80"/>
      <c r="BXS32" s="80"/>
      <c r="BXT32" s="80"/>
      <c r="BXU32" s="80"/>
      <c r="BXV32" s="80"/>
      <c r="BXW32" s="80"/>
      <c r="BXX32" s="80"/>
      <c r="BXY32" s="80"/>
      <c r="BXZ32" s="80"/>
      <c r="BYA32" s="80"/>
      <c r="BYB32" s="80"/>
      <c r="BYC32" s="80"/>
      <c r="BYD32" s="80"/>
      <c r="BYE32" s="80"/>
      <c r="BYF32" s="80"/>
      <c r="BYG32" s="80"/>
      <c r="BYH32" s="80"/>
      <c r="BYI32" s="80"/>
      <c r="BYJ32" s="80"/>
      <c r="BYK32" s="80"/>
      <c r="BYL32" s="80"/>
      <c r="BYM32" s="80"/>
      <c r="BYN32" s="80"/>
      <c r="BYO32" s="80"/>
      <c r="BYP32" s="80"/>
      <c r="BYQ32" s="80"/>
      <c r="BYR32" s="80"/>
      <c r="BYS32" s="80"/>
      <c r="BYT32" s="80"/>
      <c r="BYU32" s="80"/>
      <c r="BYV32" s="80"/>
      <c r="BYW32" s="80"/>
      <c r="BYX32" s="80"/>
      <c r="BYY32" s="80"/>
      <c r="BYZ32" s="80"/>
      <c r="BZA32" s="80"/>
      <c r="BZB32" s="80"/>
      <c r="BZC32" s="80"/>
      <c r="BZD32" s="80"/>
      <c r="BZE32" s="80"/>
      <c r="BZF32" s="80"/>
      <c r="BZG32" s="80"/>
      <c r="BZH32" s="80"/>
      <c r="BZI32" s="80"/>
      <c r="BZJ32" s="80"/>
      <c r="BZK32" s="80"/>
      <c r="BZL32" s="80"/>
      <c r="BZM32" s="80"/>
      <c r="BZN32" s="80"/>
      <c r="BZO32" s="80"/>
      <c r="BZP32" s="80"/>
      <c r="BZQ32" s="80"/>
      <c r="BZR32" s="80"/>
      <c r="BZS32" s="80"/>
      <c r="BZT32" s="80"/>
      <c r="BZU32" s="80"/>
      <c r="BZV32" s="80"/>
      <c r="BZW32" s="80"/>
      <c r="BZX32" s="80"/>
      <c r="BZY32" s="80"/>
      <c r="BZZ32" s="80"/>
      <c r="CAA32" s="80"/>
      <c r="CAB32" s="80"/>
      <c r="CAC32" s="80"/>
      <c r="CAD32" s="80"/>
      <c r="CAE32" s="80"/>
      <c r="CAF32" s="80"/>
      <c r="CAG32" s="80"/>
      <c r="CAH32" s="80"/>
      <c r="CAI32" s="80"/>
      <c r="CAJ32" s="80"/>
      <c r="CAK32" s="80"/>
      <c r="CAL32" s="80"/>
      <c r="CAM32" s="80"/>
      <c r="CAN32" s="80"/>
      <c r="CAO32" s="80"/>
      <c r="CAP32" s="80"/>
      <c r="CAQ32" s="80"/>
      <c r="CAR32" s="80"/>
      <c r="CAS32" s="80"/>
      <c r="CAT32" s="80"/>
      <c r="CAU32" s="80"/>
      <c r="CAV32" s="80"/>
      <c r="CAW32" s="80"/>
      <c r="CAX32" s="80"/>
      <c r="CAY32" s="80"/>
      <c r="CAZ32" s="80"/>
      <c r="CBA32" s="80"/>
      <c r="CBB32" s="80"/>
      <c r="CBC32" s="80"/>
      <c r="CBD32" s="80"/>
      <c r="CBE32" s="80"/>
      <c r="CBF32" s="80"/>
      <c r="CBG32" s="80"/>
      <c r="CBH32" s="80"/>
      <c r="CBI32" s="80"/>
      <c r="CBJ32" s="80"/>
      <c r="CBK32" s="80"/>
      <c r="CBL32" s="80"/>
      <c r="CBM32" s="80"/>
      <c r="CBN32" s="80"/>
      <c r="CBO32" s="80"/>
      <c r="CBP32" s="80"/>
      <c r="CBQ32" s="80"/>
      <c r="CBR32" s="80"/>
      <c r="CBS32" s="80"/>
      <c r="CBT32" s="80"/>
      <c r="CBU32" s="80"/>
      <c r="CBV32" s="80"/>
      <c r="CBW32" s="80"/>
      <c r="CBX32" s="80"/>
      <c r="CBY32" s="80"/>
      <c r="CBZ32" s="80"/>
      <c r="CCA32" s="80"/>
      <c r="CCB32" s="80"/>
      <c r="CCC32" s="80"/>
      <c r="CCD32" s="80"/>
      <c r="CCE32" s="80"/>
      <c r="CCF32" s="80"/>
      <c r="CCG32" s="80"/>
      <c r="CCH32" s="80"/>
      <c r="CCI32" s="80"/>
      <c r="CCJ32" s="80"/>
      <c r="CCK32" s="80"/>
      <c r="CCL32" s="80"/>
      <c r="CCM32" s="80"/>
      <c r="CCN32" s="80"/>
      <c r="CCO32" s="80"/>
      <c r="CCP32" s="80"/>
      <c r="CCQ32" s="80"/>
      <c r="CCR32" s="80"/>
      <c r="CCS32" s="80"/>
      <c r="CCT32" s="80"/>
      <c r="CCU32" s="80"/>
      <c r="CCV32" s="80"/>
      <c r="CCW32" s="80"/>
      <c r="CCX32" s="80"/>
      <c r="CCY32" s="80"/>
      <c r="CCZ32" s="80"/>
      <c r="CDA32" s="80"/>
      <c r="CDB32" s="80"/>
      <c r="CDC32" s="80"/>
      <c r="CDD32" s="80"/>
      <c r="CDE32" s="80"/>
      <c r="CDF32" s="80"/>
      <c r="CDG32" s="80"/>
      <c r="CDH32" s="80"/>
      <c r="CDI32" s="80"/>
      <c r="CDJ32" s="80"/>
      <c r="CDK32" s="80"/>
      <c r="CDL32" s="80"/>
      <c r="CDM32" s="80"/>
      <c r="CDN32" s="80"/>
      <c r="CDO32" s="80"/>
      <c r="CDP32" s="80"/>
      <c r="CDQ32" s="80"/>
      <c r="CDR32" s="80"/>
      <c r="CDS32" s="80"/>
      <c r="CDT32" s="80"/>
      <c r="CDU32" s="80"/>
      <c r="CDV32" s="80"/>
      <c r="CDW32" s="80"/>
      <c r="CDX32" s="80"/>
      <c r="CDY32" s="80"/>
      <c r="CDZ32" s="80"/>
      <c r="CEA32" s="80"/>
      <c r="CEB32" s="80"/>
      <c r="CEC32" s="80"/>
      <c r="CED32" s="80"/>
      <c r="CEE32" s="80"/>
      <c r="CEF32" s="80"/>
      <c r="CEG32" s="80"/>
      <c r="CEH32" s="80"/>
      <c r="CEI32" s="80"/>
      <c r="CEJ32" s="80"/>
      <c r="CEK32" s="80"/>
      <c r="CEL32" s="80"/>
      <c r="CEM32" s="80"/>
      <c r="CEN32" s="80"/>
      <c r="CEO32" s="80"/>
      <c r="CEP32" s="80"/>
      <c r="CEQ32" s="80"/>
      <c r="CER32" s="80"/>
      <c r="CES32" s="80"/>
      <c r="CET32" s="80"/>
      <c r="CEU32" s="80"/>
      <c r="CEV32" s="80"/>
      <c r="CEW32" s="80"/>
      <c r="CEX32" s="80"/>
      <c r="CEY32" s="80"/>
      <c r="CEZ32" s="80"/>
      <c r="CFA32" s="80"/>
      <c r="CFB32" s="80"/>
      <c r="CFC32" s="80"/>
      <c r="CFD32" s="80"/>
      <c r="CFE32" s="80"/>
      <c r="CFF32" s="80"/>
      <c r="CFG32" s="80"/>
      <c r="CFH32" s="80"/>
      <c r="CFI32" s="80"/>
      <c r="CFJ32" s="80"/>
      <c r="CFK32" s="80"/>
      <c r="CFL32" s="80"/>
      <c r="CFM32" s="80"/>
      <c r="CFN32" s="80"/>
      <c r="CFO32" s="80"/>
      <c r="CFP32" s="80"/>
      <c r="CFQ32" s="80"/>
      <c r="CFR32" s="80"/>
      <c r="CFS32" s="80"/>
      <c r="CFT32" s="80"/>
      <c r="CFU32" s="80"/>
      <c r="CFV32" s="80"/>
      <c r="CFW32" s="80"/>
      <c r="CFX32" s="80"/>
      <c r="CFY32" s="80"/>
      <c r="CFZ32" s="80"/>
      <c r="CGA32" s="80"/>
      <c r="CGB32" s="80"/>
      <c r="CGC32" s="80"/>
      <c r="CGD32" s="80"/>
      <c r="CGE32" s="80"/>
      <c r="CGF32" s="80"/>
      <c r="CGG32" s="80"/>
      <c r="CGH32" s="80"/>
      <c r="CGI32" s="80"/>
      <c r="CGJ32" s="80"/>
      <c r="CGK32" s="80"/>
      <c r="CGL32" s="80"/>
      <c r="CGM32" s="80"/>
      <c r="CGN32" s="80"/>
      <c r="CGO32" s="80"/>
      <c r="CGP32" s="80"/>
      <c r="CGQ32" s="80"/>
      <c r="CGR32" s="80"/>
      <c r="CGS32" s="80"/>
      <c r="CGT32" s="80"/>
      <c r="CGU32" s="80"/>
      <c r="CGV32" s="80"/>
      <c r="CGW32" s="80"/>
      <c r="CGX32" s="80"/>
      <c r="CGY32" s="80"/>
      <c r="CGZ32" s="80"/>
      <c r="CHA32" s="80"/>
      <c r="CHB32" s="80"/>
      <c r="CHC32" s="80"/>
      <c r="CHD32" s="80"/>
      <c r="CHE32" s="80"/>
      <c r="CHF32" s="80"/>
      <c r="CHG32" s="80"/>
      <c r="CHH32" s="80"/>
      <c r="CHI32" s="80"/>
      <c r="CHJ32" s="80"/>
      <c r="CHK32" s="80"/>
      <c r="CHL32" s="80"/>
      <c r="CHM32" s="80"/>
      <c r="CHN32" s="80"/>
      <c r="CHO32" s="80"/>
      <c r="CHP32" s="80"/>
      <c r="CHQ32" s="80"/>
      <c r="CHR32" s="80"/>
      <c r="CHS32" s="80"/>
      <c r="CHT32" s="80"/>
      <c r="CHU32" s="80"/>
      <c r="CHV32" s="80"/>
      <c r="CHW32" s="80"/>
      <c r="CHX32" s="80"/>
      <c r="CHY32" s="80"/>
      <c r="CHZ32" s="80"/>
      <c r="CIA32" s="80"/>
      <c r="CIB32" s="80"/>
      <c r="CIC32" s="80"/>
      <c r="CID32" s="80"/>
      <c r="CIE32" s="80"/>
      <c r="CIF32" s="80"/>
      <c r="CIG32" s="80"/>
      <c r="CIH32" s="80"/>
      <c r="CII32" s="80"/>
      <c r="CIJ32" s="80"/>
      <c r="CIK32" s="80"/>
      <c r="CIL32" s="80"/>
      <c r="CIM32" s="80"/>
      <c r="CIN32" s="80"/>
      <c r="CIO32" s="80"/>
      <c r="CIP32" s="80"/>
      <c r="CIQ32" s="80"/>
      <c r="CIR32" s="80"/>
      <c r="CIS32" s="80"/>
      <c r="CIT32" s="80"/>
      <c r="CIU32" s="80"/>
      <c r="CIV32" s="80"/>
      <c r="CIW32" s="80"/>
      <c r="CIX32" s="80"/>
      <c r="CIY32" s="80"/>
      <c r="CIZ32" s="80"/>
      <c r="CJA32" s="80"/>
      <c r="CJB32" s="80"/>
      <c r="CJC32" s="80"/>
      <c r="CJD32" s="80"/>
      <c r="CJE32" s="80"/>
      <c r="CJF32" s="80"/>
      <c r="CJG32" s="80"/>
      <c r="CJH32" s="80"/>
      <c r="CJI32" s="80"/>
      <c r="CJJ32" s="80"/>
      <c r="CJK32" s="80"/>
      <c r="CJL32" s="80"/>
      <c r="CJM32" s="80"/>
      <c r="CJN32" s="80"/>
      <c r="CJO32" s="80"/>
      <c r="CJP32" s="80"/>
      <c r="CJQ32" s="80"/>
      <c r="CJR32" s="80"/>
      <c r="CJS32" s="80"/>
      <c r="CJT32" s="80"/>
      <c r="CJU32" s="80"/>
      <c r="CJV32" s="80"/>
      <c r="CJW32" s="80"/>
      <c r="CJX32" s="80"/>
      <c r="CJY32" s="80"/>
      <c r="CJZ32" s="80"/>
      <c r="CKA32" s="80"/>
      <c r="CKB32" s="80"/>
      <c r="CKC32" s="80"/>
      <c r="CKD32" s="80"/>
      <c r="CKE32" s="80"/>
      <c r="CKF32" s="80"/>
      <c r="CKG32" s="80"/>
      <c r="CKH32" s="80"/>
      <c r="CKI32" s="80"/>
      <c r="CKJ32" s="80"/>
      <c r="CKK32" s="80"/>
      <c r="CKL32" s="80"/>
      <c r="CKM32" s="80"/>
      <c r="CKN32" s="80"/>
      <c r="CKO32" s="80"/>
      <c r="CKP32" s="80"/>
      <c r="CKQ32" s="80"/>
      <c r="CKR32" s="80"/>
      <c r="CKS32" s="80"/>
      <c r="CKT32" s="80"/>
      <c r="CKU32" s="80"/>
      <c r="CKV32" s="80"/>
      <c r="CKW32" s="80"/>
      <c r="CKX32" s="80"/>
      <c r="CKY32" s="80"/>
      <c r="CKZ32" s="80"/>
      <c r="CLA32" s="80"/>
      <c r="CLB32" s="80"/>
      <c r="CLC32" s="80"/>
      <c r="CLD32" s="80"/>
      <c r="CLE32" s="80"/>
      <c r="CLF32" s="80"/>
      <c r="CLG32" s="80"/>
      <c r="CLH32" s="80"/>
      <c r="CLI32" s="80"/>
      <c r="CLJ32" s="80"/>
      <c r="CLK32" s="80"/>
      <c r="CLL32" s="80"/>
      <c r="CLM32" s="80"/>
      <c r="CLN32" s="80"/>
      <c r="CLO32" s="80"/>
      <c r="CLP32" s="80"/>
      <c r="CLQ32" s="80"/>
      <c r="CLR32" s="80"/>
      <c r="CLS32" s="80"/>
      <c r="CLT32" s="80"/>
      <c r="CLU32" s="80"/>
      <c r="CLV32" s="80"/>
      <c r="CLW32" s="80"/>
      <c r="CLX32" s="80"/>
      <c r="CLY32" s="80"/>
      <c r="CLZ32" s="80"/>
      <c r="CMA32" s="80"/>
      <c r="CMB32" s="80"/>
      <c r="CMC32" s="80"/>
      <c r="CMD32" s="80"/>
      <c r="CME32" s="80"/>
      <c r="CMF32" s="80"/>
      <c r="CMG32" s="80"/>
      <c r="CMH32" s="80"/>
      <c r="CMI32" s="80"/>
      <c r="CMJ32" s="80"/>
      <c r="CMK32" s="80"/>
      <c r="CML32" s="80"/>
      <c r="CMM32" s="80"/>
      <c r="CMN32" s="80"/>
      <c r="CMO32" s="80"/>
      <c r="CMP32" s="80"/>
      <c r="CMQ32" s="80"/>
      <c r="CMR32" s="80"/>
      <c r="CMS32" s="80"/>
      <c r="CMT32" s="80"/>
      <c r="CMU32" s="80"/>
      <c r="CMV32" s="80"/>
      <c r="CMW32" s="80"/>
      <c r="CMX32" s="80"/>
      <c r="CMY32" s="80"/>
      <c r="CMZ32" s="80"/>
      <c r="CNA32" s="80"/>
      <c r="CNB32" s="80"/>
      <c r="CNC32" s="80"/>
      <c r="CND32" s="80"/>
      <c r="CNE32" s="80"/>
      <c r="CNF32" s="80"/>
      <c r="CNG32" s="80"/>
      <c r="CNH32" s="80"/>
      <c r="CNI32" s="80"/>
      <c r="CNJ32" s="80"/>
      <c r="CNK32" s="80"/>
      <c r="CNL32" s="80"/>
      <c r="CNM32" s="80"/>
      <c r="CNN32" s="80"/>
      <c r="CNO32" s="80"/>
      <c r="CNP32" s="80"/>
      <c r="CNQ32" s="80"/>
      <c r="CNR32" s="80"/>
      <c r="CNS32" s="80"/>
      <c r="CNT32" s="80"/>
      <c r="CNU32" s="80"/>
      <c r="CNV32" s="80"/>
      <c r="CNW32" s="80"/>
      <c r="CNX32" s="80"/>
      <c r="CNY32" s="80"/>
      <c r="CNZ32" s="80"/>
      <c r="COA32" s="80"/>
      <c r="COB32" s="80"/>
      <c r="COC32" s="80"/>
      <c r="COD32" s="80"/>
      <c r="COE32" s="80"/>
      <c r="COF32" s="80"/>
      <c r="COG32" s="80"/>
      <c r="COH32" s="80"/>
      <c r="COI32" s="80"/>
      <c r="COJ32" s="80"/>
      <c r="COK32" s="80"/>
      <c r="COL32" s="80"/>
      <c r="COM32" s="80"/>
      <c r="CON32" s="80"/>
      <c r="COO32" s="80"/>
      <c r="COP32" s="80"/>
      <c r="COQ32" s="80"/>
      <c r="COR32" s="80"/>
      <c r="COS32" s="80"/>
      <c r="COT32" s="80"/>
      <c r="COU32" s="80"/>
      <c r="COV32" s="80"/>
      <c r="COW32" s="80"/>
      <c r="COX32" s="80"/>
      <c r="COY32" s="80"/>
      <c r="COZ32" s="80"/>
      <c r="CPA32" s="80"/>
      <c r="CPB32" s="80"/>
      <c r="CPC32" s="80"/>
      <c r="CPD32" s="80"/>
      <c r="CPE32" s="80"/>
      <c r="CPF32" s="80"/>
      <c r="CPG32" s="80"/>
      <c r="CPH32" s="80"/>
      <c r="CPI32" s="80"/>
      <c r="CPJ32" s="80"/>
      <c r="CPK32" s="80"/>
      <c r="CPL32" s="80"/>
      <c r="CPM32" s="80"/>
      <c r="CPN32" s="80"/>
      <c r="CPO32" s="80"/>
      <c r="CPP32" s="80"/>
      <c r="CPQ32" s="80"/>
      <c r="CPR32" s="80"/>
      <c r="CPS32" s="80"/>
      <c r="CPT32" s="80"/>
      <c r="CPU32" s="80"/>
      <c r="CPV32" s="80"/>
      <c r="CPW32" s="80"/>
      <c r="CPX32" s="80"/>
      <c r="CPY32" s="80"/>
      <c r="CPZ32" s="80"/>
      <c r="CQA32" s="80"/>
      <c r="CQB32" s="80"/>
      <c r="CQC32" s="80"/>
      <c r="CQD32" s="80"/>
      <c r="CQE32" s="80"/>
      <c r="CQF32" s="80"/>
      <c r="CQG32" s="80"/>
      <c r="CQH32" s="80"/>
      <c r="CQI32" s="80"/>
      <c r="CQJ32" s="80"/>
      <c r="CQK32" s="80"/>
      <c r="CQL32" s="80"/>
      <c r="CQM32" s="80"/>
      <c r="CQN32" s="80"/>
      <c r="CQO32" s="80"/>
      <c r="CQP32" s="80"/>
      <c r="CQQ32" s="80"/>
      <c r="CQR32" s="80"/>
      <c r="CQS32" s="80"/>
      <c r="CQT32" s="80"/>
      <c r="CQU32" s="80"/>
      <c r="CQV32" s="80"/>
      <c r="CQW32" s="80"/>
      <c r="CQX32" s="80"/>
      <c r="CQY32" s="80"/>
      <c r="CQZ32" s="80"/>
      <c r="CRA32" s="80"/>
      <c r="CRB32" s="80"/>
      <c r="CRC32" s="80"/>
      <c r="CRD32" s="80"/>
      <c r="CRE32" s="80"/>
      <c r="CRF32" s="80"/>
      <c r="CRG32" s="80"/>
      <c r="CRH32" s="80"/>
      <c r="CRI32" s="80"/>
      <c r="CRJ32" s="80"/>
      <c r="CRK32" s="80"/>
      <c r="CRL32" s="80"/>
      <c r="CRM32" s="80"/>
      <c r="CRN32" s="80"/>
      <c r="CRO32" s="80"/>
      <c r="CRP32" s="80"/>
      <c r="CRQ32" s="80"/>
      <c r="CRR32" s="80"/>
      <c r="CRS32" s="80"/>
      <c r="CRT32" s="80"/>
      <c r="CRU32" s="80"/>
      <c r="CRV32" s="80"/>
      <c r="CRW32" s="80"/>
      <c r="CRX32" s="80"/>
      <c r="CRY32" s="80"/>
      <c r="CRZ32" s="80"/>
      <c r="CSA32" s="80"/>
      <c r="CSB32" s="80"/>
      <c r="CSC32" s="80"/>
      <c r="CSD32" s="80"/>
      <c r="CSE32" s="80"/>
      <c r="CSF32" s="80"/>
      <c r="CSG32" s="80"/>
      <c r="CSH32" s="80"/>
      <c r="CSI32" s="80"/>
      <c r="CSJ32" s="80"/>
      <c r="CSK32" s="80"/>
      <c r="CSL32" s="80"/>
      <c r="CSM32" s="80"/>
      <c r="CSN32" s="80"/>
      <c r="CSO32" s="80"/>
      <c r="CSP32" s="80"/>
      <c r="CSQ32" s="80"/>
      <c r="CSR32" s="80"/>
      <c r="CSS32" s="80"/>
      <c r="CST32" s="80"/>
      <c r="CSU32" s="80"/>
      <c r="CSV32" s="80"/>
      <c r="CSW32" s="80"/>
      <c r="CSX32" s="80"/>
      <c r="CSY32" s="80"/>
      <c r="CSZ32" s="80"/>
      <c r="CTA32" s="80"/>
      <c r="CTB32" s="80"/>
      <c r="CTC32" s="80"/>
      <c r="CTD32" s="80"/>
      <c r="CTE32" s="80"/>
      <c r="CTF32" s="80"/>
      <c r="CTG32" s="80"/>
      <c r="CTH32" s="80"/>
      <c r="CTI32" s="80"/>
      <c r="CTJ32" s="80"/>
      <c r="CTK32" s="80"/>
      <c r="CTL32" s="80"/>
      <c r="CTM32" s="80"/>
      <c r="CTN32" s="80"/>
      <c r="CTO32" s="80"/>
      <c r="CTP32" s="80"/>
      <c r="CTQ32" s="80"/>
      <c r="CTR32" s="80"/>
      <c r="CTS32" s="80"/>
      <c r="CTT32" s="80"/>
      <c r="CTU32" s="80"/>
      <c r="CTV32" s="80"/>
      <c r="CTW32" s="80"/>
      <c r="CTX32" s="80"/>
      <c r="CTY32" s="80"/>
      <c r="CTZ32" s="80"/>
      <c r="CUA32" s="80"/>
      <c r="CUB32" s="80"/>
      <c r="CUC32" s="80"/>
      <c r="CUD32" s="80"/>
      <c r="CUE32" s="80"/>
      <c r="CUF32" s="80"/>
      <c r="CUG32" s="80"/>
      <c r="CUH32" s="80"/>
      <c r="CUI32" s="80"/>
      <c r="CUJ32" s="80"/>
      <c r="CUK32" s="80"/>
      <c r="CUL32" s="80"/>
      <c r="CUM32" s="80"/>
      <c r="CUN32" s="80"/>
      <c r="CUO32" s="80"/>
      <c r="CUP32" s="80"/>
      <c r="CUQ32" s="80"/>
      <c r="CUR32" s="80"/>
      <c r="CUS32" s="80"/>
      <c r="CUT32" s="80"/>
      <c r="CUU32" s="80"/>
      <c r="CUV32" s="80"/>
      <c r="CUW32" s="80"/>
      <c r="CUX32" s="80"/>
      <c r="CUY32" s="80"/>
      <c r="CUZ32" s="80"/>
      <c r="CVA32" s="80"/>
      <c r="CVB32" s="80"/>
      <c r="CVC32" s="80"/>
      <c r="CVD32" s="80"/>
      <c r="CVE32" s="80"/>
      <c r="CVF32" s="80"/>
      <c r="CVG32" s="80"/>
      <c r="CVH32" s="80"/>
      <c r="CVI32" s="80"/>
      <c r="CVJ32" s="80"/>
      <c r="CVK32" s="80"/>
      <c r="CVL32" s="80"/>
      <c r="CVM32" s="80"/>
      <c r="CVN32" s="80"/>
      <c r="CVO32" s="80"/>
      <c r="CVP32" s="80"/>
      <c r="CVQ32" s="80"/>
      <c r="CVR32" s="80"/>
      <c r="CVS32" s="80"/>
      <c r="CVT32" s="80"/>
      <c r="CVU32" s="80"/>
      <c r="CVV32" s="80"/>
      <c r="CVW32" s="80"/>
      <c r="CVX32" s="80"/>
      <c r="CVY32" s="80"/>
      <c r="CVZ32" s="80"/>
      <c r="CWA32" s="80"/>
      <c r="CWB32" s="80"/>
      <c r="CWC32" s="80"/>
      <c r="CWD32" s="80"/>
      <c r="CWE32" s="80"/>
      <c r="CWF32" s="80"/>
      <c r="CWG32" s="80"/>
      <c r="CWH32" s="80"/>
      <c r="CWI32" s="80"/>
      <c r="CWJ32" s="80"/>
      <c r="CWK32" s="80"/>
      <c r="CWL32" s="80"/>
      <c r="CWM32" s="80"/>
      <c r="CWN32" s="80"/>
      <c r="CWO32" s="80"/>
      <c r="CWP32" s="80"/>
      <c r="CWQ32" s="80"/>
      <c r="CWR32" s="80"/>
      <c r="CWS32" s="80"/>
      <c r="CWT32" s="80"/>
      <c r="CWU32" s="80"/>
      <c r="CWV32" s="80"/>
      <c r="CWW32" s="80"/>
      <c r="CWX32" s="80"/>
      <c r="CWY32" s="80"/>
      <c r="CWZ32" s="80"/>
      <c r="CXA32" s="80"/>
      <c r="CXB32" s="80"/>
      <c r="CXC32" s="80"/>
      <c r="CXD32" s="80"/>
      <c r="CXE32" s="80"/>
      <c r="CXF32" s="80"/>
      <c r="CXG32" s="80"/>
      <c r="CXH32" s="80"/>
      <c r="CXI32" s="80"/>
      <c r="CXJ32" s="80"/>
      <c r="CXK32" s="80"/>
      <c r="CXL32" s="80"/>
      <c r="CXM32" s="80"/>
      <c r="CXN32" s="80"/>
      <c r="CXO32" s="80"/>
      <c r="CXP32" s="80"/>
      <c r="CXQ32" s="80"/>
      <c r="CXR32" s="80"/>
      <c r="CXS32" s="80"/>
      <c r="CXT32" s="80"/>
      <c r="CXU32" s="80"/>
      <c r="CXV32" s="80"/>
      <c r="CXW32" s="80"/>
      <c r="CXX32" s="80"/>
      <c r="CXY32" s="80"/>
      <c r="CXZ32" s="80"/>
      <c r="CYA32" s="80"/>
      <c r="CYB32" s="80"/>
      <c r="CYC32" s="80"/>
      <c r="CYD32" s="80"/>
      <c r="CYE32" s="80"/>
      <c r="CYF32" s="80"/>
      <c r="CYG32" s="80"/>
      <c r="CYH32" s="80"/>
      <c r="CYI32" s="80"/>
      <c r="CYJ32" s="80"/>
      <c r="CYK32" s="80"/>
      <c r="CYL32" s="80"/>
      <c r="CYM32" s="80"/>
      <c r="CYN32" s="80"/>
      <c r="CYO32" s="80"/>
      <c r="CYP32" s="80"/>
      <c r="CYQ32" s="80"/>
      <c r="CYR32" s="80"/>
      <c r="CYS32" s="80"/>
      <c r="CYT32" s="80"/>
      <c r="CYU32" s="80"/>
      <c r="CYV32" s="80"/>
      <c r="CYW32" s="80"/>
      <c r="CYX32" s="80"/>
      <c r="CYY32" s="80"/>
      <c r="CYZ32" s="80"/>
      <c r="CZA32" s="80"/>
      <c r="CZB32" s="80"/>
      <c r="CZC32" s="80"/>
      <c r="CZD32" s="80"/>
      <c r="CZE32" s="80"/>
      <c r="CZF32" s="80"/>
      <c r="CZG32" s="80"/>
      <c r="CZH32" s="80"/>
      <c r="CZI32" s="80"/>
      <c r="CZJ32" s="80"/>
      <c r="CZK32" s="80"/>
      <c r="CZL32" s="80"/>
      <c r="CZM32" s="80"/>
      <c r="CZN32" s="80"/>
      <c r="CZO32" s="80"/>
      <c r="CZP32" s="80"/>
      <c r="CZQ32" s="80"/>
      <c r="CZR32" s="80"/>
      <c r="CZS32" s="80"/>
      <c r="CZT32" s="80"/>
      <c r="CZU32" s="80"/>
      <c r="CZV32" s="80"/>
      <c r="CZW32" s="80"/>
      <c r="CZX32" s="80"/>
      <c r="CZY32" s="80"/>
      <c r="CZZ32" s="80"/>
      <c r="DAA32" s="80"/>
      <c r="DAB32" s="80"/>
      <c r="DAC32" s="80"/>
      <c r="DAD32" s="80"/>
      <c r="DAE32" s="80"/>
      <c r="DAF32" s="80"/>
      <c r="DAG32" s="80"/>
      <c r="DAH32" s="80"/>
      <c r="DAI32" s="80"/>
      <c r="DAJ32" s="80"/>
      <c r="DAK32" s="80"/>
      <c r="DAL32" s="80"/>
      <c r="DAM32" s="80"/>
      <c r="DAN32" s="80"/>
      <c r="DAO32" s="80"/>
      <c r="DAP32" s="80"/>
      <c r="DAQ32" s="80"/>
      <c r="DAR32" s="80"/>
      <c r="DAS32" s="80"/>
      <c r="DAT32" s="80"/>
      <c r="DAU32" s="80"/>
      <c r="DAV32" s="80"/>
      <c r="DAW32" s="80"/>
      <c r="DAX32" s="80"/>
      <c r="DAY32" s="80"/>
      <c r="DAZ32" s="80"/>
      <c r="DBA32" s="80"/>
      <c r="DBB32" s="80"/>
      <c r="DBC32" s="80"/>
      <c r="DBD32" s="80"/>
      <c r="DBE32" s="80"/>
      <c r="DBF32" s="80"/>
      <c r="DBG32" s="80"/>
      <c r="DBH32" s="80"/>
      <c r="DBI32" s="80"/>
      <c r="DBJ32" s="80"/>
      <c r="DBK32" s="80"/>
      <c r="DBL32" s="80"/>
      <c r="DBM32" s="80"/>
      <c r="DBN32" s="80"/>
      <c r="DBO32" s="80"/>
      <c r="DBP32" s="80"/>
      <c r="DBQ32" s="80"/>
      <c r="DBR32" s="80"/>
      <c r="DBS32" s="80"/>
      <c r="DBT32" s="80"/>
      <c r="DBU32" s="80"/>
      <c r="DBV32" s="80"/>
      <c r="DBW32" s="80"/>
      <c r="DBX32" s="80"/>
      <c r="DBY32" s="80"/>
      <c r="DBZ32" s="80"/>
      <c r="DCA32" s="80"/>
      <c r="DCB32" s="80"/>
      <c r="DCC32" s="80"/>
      <c r="DCD32" s="80"/>
      <c r="DCE32" s="80"/>
      <c r="DCF32" s="80"/>
      <c r="DCG32" s="80"/>
      <c r="DCH32" s="80"/>
      <c r="DCI32" s="80"/>
      <c r="DCJ32" s="80"/>
      <c r="DCK32" s="80"/>
      <c r="DCL32" s="80"/>
      <c r="DCM32" s="80"/>
      <c r="DCN32" s="80"/>
      <c r="DCO32" s="80"/>
      <c r="DCP32" s="80"/>
      <c r="DCQ32" s="80"/>
      <c r="DCR32" s="80"/>
      <c r="DCS32" s="80"/>
      <c r="DCT32" s="80"/>
      <c r="DCU32" s="80"/>
      <c r="DCV32" s="80"/>
      <c r="DCW32" s="80"/>
      <c r="DCX32" s="80"/>
      <c r="DCY32" s="80"/>
      <c r="DCZ32" s="80"/>
      <c r="DDA32" s="80"/>
      <c r="DDB32" s="80"/>
      <c r="DDC32" s="80"/>
      <c r="DDD32" s="80"/>
      <c r="DDE32" s="80"/>
      <c r="DDF32" s="80"/>
      <c r="DDG32" s="80"/>
      <c r="DDH32" s="80"/>
      <c r="DDI32" s="80"/>
      <c r="DDJ32" s="80"/>
      <c r="DDK32" s="80"/>
      <c r="DDL32" s="80"/>
      <c r="DDM32" s="80"/>
      <c r="DDN32" s="80"/>
      <c r="DDO32" s="80"/>
      <c r="DDP32" s="80"/>
      <c r="DDQ32" s="80"/>
      <c r="DDR32" s="80"/>
      <c r="DDS32" s="80"/>
      <c r="DDT32" s="80"/>
      <c r="DDU32" s="80"/>
      <c r="DDV32" s="80"/>
      <c r="DDW32" s="80"/>
      <c r="DDX32" s="80"/>
      <c r="DDY32" s="80"/>
      <c r="DDZ32" s="80"/>
      <c r="DEA32" s="80"/>
      <c r="DEB32" s="80"/>
      <c r="DEC32" s="80"/>
      <c r="DED32" s="80"/>
      <c r="DEE32" s="80"/>
      <c r="DEF32" s="80"/>
      <c r="DEG32" s="80"/>
      <c r="DEH32" s="80"/>
      <c r="DEI32" s="80"/>
      <c r="DEJ32" s="80"/>
      <c r="DEK32" s="80"/>
      <c r="DEL32" s="80"/>
      <c r="DEM32" s="80"/>
      <c r="DEN32" s="80"/>
      <c r="DEO32" s="80"/>
      <c r="DEP32" s="80"/>
      <c r="DEQ32" s="80"/>
      <c r="DER32" s="80"/>
      <c r="DES32" s="80"/>
      <c r="DET32" s="80"/>
      <c r="DEU32" s="80"/>
      <c r="DEV32" s="80"/>
      <c r="DEW32" s="80"/>
      <c r="DEX32" s="80"/>
      <c r="DEY32" s="80"/>
      <c r="DEZ32" s="80"/>
      <c r="DFA32" s="80"/>
      <c r="DFB32" s="80"/>
      <c r="DFC32" s="80"/>
      <c r="DFD32" s="80"/>
      <c r="DFE32" s="80"/>
      <c r="DFF32" s="80"/>
      <c r="DFG32" s="80"/>
      <c r="DFH32" s="80"/>
      <c r="DFI32" s="80"/>
      <c r="DFJ32" s="80"/>
      <c r="DFK32" s="80"/>
      <c r="DFL32" s="80"/>
      <c r="DFM32" s="80"/>
      <c r="DFN32" s="80"/>
      <c r="DFO32" s="80"/>
      <c r="DFP32" s="80"/>
      <c r="DFQ32" s="80"/>
      <c r="DFR32" s="80"/>
      <c r="DFS32" s="80"/>
      <c r="DFT32" s="80"/>
      <c r="DFU32" s="80"/>
      <c r="DFV32" s="80"/>
      <c r="DFW32" s="80"/>
      <c r="DFX32" s="80"/>
      <c r="DFY32" s="80"/>
      <c r="DFZ32" s="80"/>
      <c r="DGA32" s="80"/>
      <c r="DGB32" s="80"/>
      <c r="DGC32" s="80"/>
      <c r="DGD32" s="80"/>
      <c r="DGE32" s="80"/>
      <c r="DGF32" s="80"/>
      <c r="DGG32" s="80"/>
      <c r="DGH32" s="80"/>
      <c r="DGI32" s="80"/>
      <c r="DGJ32" s="80"/>
      <c r="DGK32" s="80"/>
      <c r="DGL32" s="80"/>
      <c r="DGM32" s="80"/>
      <c r="DGN32" s="80"/>
      <c r="DGO32" s="80"/>
      <c r="DGP32" s="80"/>
      <c r="DGQ32" s="80"/>
      <c r="DGR32" s="80"/>
      <c r="DGS32" s="80"/>
      <c r="DGT32" s="80"/>
      <c r="DGU32" s="80"/>
      <c r="DGV32" s="80"/>
      <c r="DGW32" s="80"/>
      <c r="DGX32" s="80"/>
      <c r="DGY32" s="80"/>
      <c r="DGZ32" s="80"/>
      <c r="DHA32" s="80"/>
      <c r="DHB32" s="80"/>
      <c r="DHC32" s="80"/>
      <c r="DHD32" s="80"/>
      <c r="DHE32" s="80"/>
      <c r="DHF32" s="80"/>
      <c r="DHG32" s="80"/>
      <c r="DHH32" s="80"/>
      <c r="DHI32" s="80"/>
      <c r="DHJ32" s="80"/>
      <c r="DHK32" s="80"/>
      <c r="DHL32" s="80"/>
      <c r="DHM32" s="80"/>
      <c r="DHN32" s="80"/>
      <c r="DHO32" s="80"/>
      <c r="DHP32" s="80"/>
      <c r="DHQ32" s="80"/>
      <c r="DHR32" s="80"/>
      <c r="DHS32" s="80"/>
      <c r="DHT32" s="80"/>
      <c r="DHU32" s="80"/>
      <c r="DHV32" s="80"/>
      <c r="DHW32" s="80"/>
      <c r="DHX32" s="80"/>
      <c r="DHY32" s="80"/>
      <c r="DHZ32" s="80"/>
      <c r="DIA32" s="80"/>
      <c r="DIB32" s="80"/>
      <c r="DIC32" s="80"/>
      <c r="DID32" s="80"/>
      <c r="DIE32" s="80"/>
      <c r="DIF32" s="80"/>
      <c r="DIG32" s="80"/>
      <c r="DIH32" s="80"/>
      <c r="DII32" s="80"/>
      <c r="DIJ32" s="80"/>
      <c r="DIK32" s="80"/>
      <c r="DIL32" s="80"/>
      <c r="DIM32" s="80"/>
      <c r="DIN32" s="80"/>
      <c r="DIO32" s="80"/>
      <c r="DIP32" s="80"/>
      <c r="DIQ32" s="80"/>
      <c r="DIR32" s="80"/>
      <c r="DIS32" s="80"/>
      <c r="DIT32" s="80"/>
      <c r="DIU32" s="80"/>
      <c r="DIV32" s="80"/>
      <c r="DIW32" s="80"/>
      <c r="DIX32" s="80"/>
      <c r="DIY32" s="80"/>
      <c r="DIZ32" s="80"/>
      <c r="DJA32" s="80"/>
      <c r="DJB32" s="80"/>
      <c r="DJC32" s="80"/>
      <c r="DJD32" s="80"/>
      <c r="DJE32" s="80"/>
      <c r="DJF32" s="80"/>
      <c r="DJG32" s="80"/>
      <c r="DJH32" s="80"/>
      <c r="DJI32" s="80"/>
      <c r="DJJ32" s="80"/>
      <c r="DJK32" s="80"/>
      <c r="DJL32" s="80"/>
      <c r="DJM32" s="80"/>
      <c r="DJN32" s="80"/>
      <c r="DJO32" s="80"/>
      <c r="DJP32" s="80"/>
      <c r="DJQ32" s="80"/>
      <c r="DJR32" s="80"/>
      <c r="DJS32" s="80"/>
      <c r="DJT32" s="80"/>
      <c r="DJU32" s="80"/>
      <c r="DJV32" s="80"/>
      <c r="DJW32" s="80"/>
      <c r="DJX32" s="80"/>
      <c r="DJY32" s="80"/>
      <c r="DJZ32" s="80"/>
      <c r="DKA32" s="80"/>
      <c r="DKB32" s="80"/>
      <c r="DKC32" s="80"/>
      <c r="DKD32" s="80"/>
      <c r="DKE32" s="80"/>
      <c r="DKF32" s="80"/>
      <c r="DKG32" s="80"/>
      <c r="DKH32" s="80"/>
      <c r="DKI32" s="80"/>
      <c r="DKJ32" s="80"/>
      <c r="DKK32" s="80"/>
      <c r="DKL32" s="80"/>
      <c r="DKM32" s="80"/>
      <c r="DKN32" s="80"/>
      <c r="DKO32" s="80"/>
      <c r="DKP32" s="80"/>
      <c r="DKQ32" s="80"/>
      <c r="DKR32" s="80"/>
      <c r="DKS32" s="80"/>
      <c r="DKT32" s="80"/>
      <c r="DKU32" s="80"/>
      <c r="DKV32" s="80"/>
      <c r="DKW32" s="80"/>
      <c r="DKX32" s="80"/>
      <c r="DKY32" s="80"/>
      <c r="DKZ32" s="80"/>
      <c r="DLA32" s="80"/>
      <c r="DLB32" s="80"/>
      <c r="DLC32" s="80"/>
      <c r="DLD32" s="80"/>
      <c r="DLE32" s="80"/>
      <c r="DLF32" s="80"/>
      <c r="DLG32" s="80"/>
      <c r="DLH32" s="80"/>
      <c r="DLI32" s="80"/>
      <c r="DLJ32" s="80"/>
      <c r="DLK32" s="80"/>
      <c r="DLL32" s="80"/>
      <c r="DLM32" s="80"/>
      <c r="DLN32" s="80"/>
      <c r="DLO32" s="80"/>
      <c r="DLP32" s="80"/>
      <c r="DLQ32" s="80"/>
      <c r="DLR32" s="80"/>
      <c r="DLS32" s="80"/>
      <c r="DLT32" s="80"/>
      <c r="DLU32" s="80"/>
      <c r="DLV32" s="80"/>
      <c r="DLW32" s="80"/>
      <c r="DLX32" s="80"/>
      <c r="DLY32" s="80"/>
      <c r="DLZ32" s="80"/>
      <c r="DMA32" s="80"/>
      <c r="DMB32" s="80"/>
      <c r="DMC32" s="80"/>
      <c r="DMD32" s="80"/>
      <c r="DME32" s="80"/>
      <c r="DMF32" s="80"/>
      <c r="DMG32" s="80"/>
      <c r="DMH32" s="80"/>
      <c r="DMI32" s="80"/>
      <c r="DMJ32" s="80"/>
      <c r="DMK32" s="80"/>
      <c r="DML32" s="80"/>
      <c r="DMM32" s="80"/>
      <c r="DMN32" s="80"/>
      <c r="DMO32" s="80"/>
      <c r="DMP32" s="80"/>
      <c r="DMQ32" s="80"/>
      <c r="DMR32" s="80"/>
      <c r="DMS32" s="80"/>
      <c r="DMT32" s="80"/>
      <c r="DMU32" s="80"/>
      <c r="DMV32" s="80"/>
      <c r="DMW32" s="80"/>
      <c r="DMX32" s="80"/>
      <c r="DMY32" s="80"/>
      <c r="DMZ32" s="80"/>
      <c r="DNA32" s="80"/>
      <c r="DNB32" s="80"/>
      <c r="DNC32" s="80"/>
      <c r="DND32" s="80"/>
      <c r="DNE32" s="80"/>
      <c r="DNF32" s="80"/>
      <c r="DNG32" s="80"/>
      <c r="DNH32" s="80"/>
      <c r="DNI32" s="80"/>
      <c r="DNJ32" s="80"/>
      <c r="DNK32" s="80"/>
      <c r="DNL32" s="80"/>
      <c r="DNM32" s="80"/>
      <c r="DNN32" s="80"/>
      <c r="DNO32" s="80"/>
      <c r="DNP32" s="80"/>
      <c r="DNQ32" s="80"/>
      <c r="DNR32" s="80"/>
      <c r="DNS32" s="80"/>
      <c r="DNT32" s="80"/>
      <c r="DNU32" s="80"/>
      <c r="DNV32" s="80"/>
      <c r="DNW32" s="80"/>
      <c r="DNX32" s="80"/>
      <c r="DNY32" s="80"/>
      <c r="DNZ32" s="80"/>
      <c r="DOA32" s="80"/>
      <c r="DOB32" s="80"/>
      <c r="DOC32" s="80"/>
      <c r="DOD32" s="80"/>
      <c r="DOE32" s="80"/>
      <c r="DOF32" s="80"/>
      <c r="DOG32" s="80"/>
      <c r="DOH32" s="80"/>
      <c r="DOI32" s="80"/>
      <c r="DOJ32" s="80"/>
      <c r="DOK32" s="80"/>
      <c r="DOL32" s="80"/>
      <c r="DOM32" s="80"/>
      <c r="DON32" s="80"/>
      <c r="DOO32" s="80"/>
      <c r="DOP32" s="80"/>
      <c r="DOQ32" s="80"/>
      <c r="DOR32" s="80"/>
      <c r="DOS32" s="80"/>
      <c r="DOT32" s="80"/>
      <c r="DOU32" s="80"/>
      <c r="DOV32" s="80"/>
      <c r="DOW32" s="80"/>
      <c r="DOX32" s="80"/>
      <c r="DOY32" s="80"/>
      <c r="DOZ32" s="80"/>
      <c r="DPA32" s="80"/>
      <c r="DPB32" s="80"/>
      <c r="DPC32" s="80"/>
      <c r="DPD32" s="80"/>
      <c r="DPE32" s="80"/>
      <c r="DPF32" s="80"/>
      <c r="DPG32" s="80"/>
      <c r="DPH32" s="80"/>
      <c r="DPI32" s="80"/>
      <c r="DPJ32" s="80"/>
      <c r="DPK32" s="80"/>
      <c r="DPL32" s="80"/>
      <c r="DPM32" s="80"/>
      <c r="DPN32" s="80"/>
      <c r="DPO32" s="80"/>
      <c r="DPP32" s="80"/>
      <c r="DPQ32" s="80"/>
      <c r="DPR32" s="80"/>
      <c r="DPS32" s="80"/>
      <c r="DPT32" s="80"/>
      <c r="DPU32" s="80"/>
      <c r="DPV32" s="80"/>
      <c r="DPW32" s="80"/>
      <c r="DPX32" s="80"/>
      <c r="DPY32" s="80"/>
      <c r="DPZ32" s="80"/>
      <c r="DQA32" s="80"/>
      <c r="DQB32" s="80"/>
      <c r="DQC32" s="80"/>
      <c r="DQD32" s="80"/>
      <c r="DQE32" s="80"/>
      <c r="DQF32" s="80"/>
      <c r="DQG32" s="80"/>
      <c r="DQH32" s="80"/>
      <c r="DQI32" s="80"/>
      <c r="DQJ32" s="80"/>
      <c r="DQK32" s="80"/>
      <c r="DQL32" s="80"/>
      <c r="DQM32" s="80"/>
      <c r="DQN32" s="80"/>
      <c r="DQO32" s="80"/>
      <c r="DQP32" s="80"/>
      <c r="DQQ32" s="80"/>
      <c r="DQR32" s="80"/>
      <c r="DQS32" s="80"/>
      <c r="DQT32" s="80"/>
      <c r="DQU32" s="80"/>
      <c r="DQV32" s="80"/>
      <c r="DQW32" s="80"/>
      <c r="DQX32" s="80"/>
      <c r="DQY32" s="80"/>
      <c r="DQZ32" s="80"/>
      <c r="DRA32" s="80"/>
      <c r="DRB32" s="80"/>
      <c r="DRC32" s="80"/>
      <c r="DRD32" s="80"/>
      <c r="DRE32" s="80"/>
      <c r="DRF32" s="80"/>
      <c r="DRG32" s="80"/>
      <c r="DRH32" s="80"/>
      <c r="DRI32" s="80"/>
      <c r="DRJ32" s="80"/>
      <c r="DRK32" s="80"/>
      <c r="DRL32" s="80"/>
      <c r="DRM32" s="80"/>
      <c r="DRN32" s="80"/>
      <c r="DRO32" s="80"/>
      <c r="DRP32" s="80"/>
      <c r="DRQ32" s="80"/>
      <c r="DRR32" s="80"/>
      <c r="DRS32" s="80"/>
      <c r="DRT32" s="80"/>
      <c r="DRU32" s="80"/>
      <c r="DRV32" s="80"/>
      <c r="DRW32" s="80"/>
      <c r="DRX32" s="80"/>
      <c r="DRY32" s="80"/>
      <c r="DRZ32" s="80"/>
      <c r="DSA32" s="80"/>
      <c r="DSB32" s="80"/>
      <c r="DSC32" s="80"/>
      <c r="DSD32" s="80"/>
      <c r="DSE32" s="80"/>
      <c r="DSF32" s="80"/>
      <c r="DSG32" s="80"/>
      <c r="DSH32" s="80"/>
      <c r="DSI32" s="80"/>
      <c r="DSJ32" s="80"/>
      <c r="DSK32" s="80"/>
      <c r="DSL32" s="80"/>
      <c r="DSM32" s="80"/>
      <c r="DSN32" s="80"/>
      <c r="DSO32" s="80"/>
      <c r="DSP32" s="80"/>
      <c r="DSQ32" s="80"/>
      <c r="DSR32" s="80"/>
      <c r="DSS32" s="80"/>
      <c r="DST32" s="80"/>
      <c r="DSU32" s="80"/>
      <c r="DSV32" s="80"/>
      <c r="DSW32" s="80"/>
      <c r="DSX32" s="80"/>
      <c r="DSY32" s="80"/>
      <c r="DSZ32" s="80"/>
      <c r="DTA32" s="80"/>
      <c r="DTB32" s="80"/>
      <c r="DTC32" s="80"/>
      <c r="DTD32" s="80"/>
      <c r="DTE32" s="80"/>
      <c r="DTF32" s="80"/>
      <c r="DTG32" s="80"/>
      <c r="DTH32" s="80"/>
      <c r="DTI32" s="80"/>
      <c r="DTJ32" s="80"/>
      <c r="DTK32" s="80"/>
      <c r="DTL32" s="80"/>
      <c r="DTM32" s="80"/>
      <c r="DTN32" s="80"/>
      <c r="DTO32" s="80"/>
      <c r="DTP32" s="80"/>
      <c r="DTQ32" s="80"/>
      <c r="DTR32" s="80"/>
      <c r="DTS32" s="80"/>
      <c r="DTT32" s="80"/>
      <c r="DTU32" s="80"/>
      <c r="DTV32" s="80"/>
      <c r="DTW32" s="80"/>
      <c r="DTX32" s="80"/>
      <c r="DTY32" s="80"/>
      <c r="DTZ32" s="80"/>
      <c r="DUA32" s="80"/>
      <c r="DUB32" s="80"/>
      <c r="DUC32" s="80"/>
      <c r="DUD32" s="80"/>
      <c r="DUE32" s="80"/>
      <c r="DUF32" s="80"/>
      <c r="DUG32" s="80"/>
      <c r="DUH32" s="80"/>
      <c r="DUI32" s="80"/>
      <c r="DUJ32" s="80"/>
      <c r="DUK32" s="80"/>
      <c r="DUL32" s="80"/>
      <c r="DUM32" s="80"/>
      <c r="DUN32" s="80"/>
      <c r="DUO32" s="80"/>
      <c r="DUP32" s="80"/>
      <c r="DUQ32" s="80"/>
      <c r="DUR32" s="80"/>
      <c r="DUS32" s="80"/>
      <c r="DUT32" s="80"/>
      <c r="DUU32" s="80"/>
      <c r="DUV32" s="80"/>
      <c r="DUW32" s="80"/>
      <c r="DUX32" s="80"/>
      <c r="DUY32" s="80"/>
      <c r="DUZ32" s="80"/>
      <c r="DVA32" s="80"/>
      <c r="DVB32" s="80"/>
      <c r="DVC32" s="80"/>
      <c r="DVD32" s="80"/>
      <c r="DVE32" s="80"/>
      <c r="DVF32" s="80"/>
      <c r="DVG32" s="80"/>
      <c r="DVH32" s="80"/>
      <c r="DVI32" s="80"/>
      <c r="DVJ32" s="80"/>
      <c r="DVK32" s="80"/>
      <c r="DVL32" s="80"/>
      <c r="DVM32" s="80"/>
      <c r="DVN32" s="80"/>
      <c r="DVO32" s="80"/>
      <c r="DVP32" s="80"/>
      <c r="DVQ32" s="80"/>
      <c r="DVR32" s="80"/>
      <c r="DVS32" s="80"/>
      <c r="DVT32" s="80"/>
      <c r="DVU32" s="80"/>
      <c r="DVV32" s="80"/>
      <c r="DVW32" s="80"/>
      <c r="DVX32" s="80"/>
      <c r="DVY32" s="80"/>
      <c r="DVZ32" s="80"/>
      <c r="DWA32" s="80"/>
      <c r="DWB32" s="80"/>
      <c r="DWC32" s="80"/>
      <c r="DWD32" s="80"/>
      <c r="DWE32" s="80"/>
      <c r="DWF32" s="80"/>
      <c r="DWG32" s="80"/>
      <c r="DWH32" s="80"/>
      <c r="DWI32" s="80"/>
      <c r="DWJ32" s="80"/>
      <c r="DWK32" s="80"/>
      <c r="DWL32" s="80"/>
      <c r="DWM32" s="80"/>
      <c r="DWN32" s="80"/>
      <c r="DWO32" s="80"/>
      <c r="DWP32" s="80"/>
      <c r="DWQ32" s="80"/>
      <c r="DWR32" s="80"/>
      <c r="DWS32" s="80"/>
      <c r="DWT32" s="80"/>
      <c r="DWU32" s="80"/>
      <c r="DWV32" s="80"/>
      <c r="DWW32" s="80"/>
      <c r="DWX32" s="80"/>
      <c r="DWY32" s="80"/>
      <c r="DWZ32" s="80"/>
      <c r="DXA32" s="80"/>
      <c r="DXB32" s="80"/>
      <c r="DXC32" s="80"/>
      <c r="DXD32" s="80"/>
      <c r="DXE32" s="80"/>
      <c r="DXF32" s="80"/>
      <c r="DXG32" s="80"/>
      <c r="DXH32" s="80"/>
      <c r="DXI32" s="80"/>
      <c r="DXJ32" s="80"/>
      <c r="DXK32" s="80"/>
      <c r="DXL32" s="80"/>
      <c r="DXM32" s="80"/>
      <c r="DXN32" s="80"/>
      <c r="DXO32" s="80"/>
      <c r="DXP32" s="80"/>
      <c r="DXQ32" s="80"/>
      <c r="DXR32" s="80"/>
      <c r="DXS32" s="80"/>
      <c r="DXT32" s="80"/>
      <c r="DXU32" s="80"/>
      <c r="DXV32" s="80"/>
      <c r="DXW32" s="80"/>
      <c r="DXX32" s="80"/>
      <c r="DXY32" s="80"/>
      <c r="DXZ32" s="80"/>
      <c r="DYA32" s="80"/>
      <c r="DYB32" s="80"/>
      <c r="DYC32" s="80"/>
      <c r="DYD32" s="80"/>
      <c r="DYE32" s="80"/>
      <c r="DYF32" s="80"/>
      <c r="DYG32" s="80"/>
      <c r="DYH32" s="80"/>
      <c r="DYI32" s="80"/>
      <c r="DYJ32" s="80"/>
      <c r="DYK32" s="80"/>
      <c r="DYL32" s="80"/>
      <c r="DYM32" s="80"/>
      <c r="DYN32" s="80"/>
      <c r="DYO32" s="80"/>
      <c r="DYP32" s="80"/>
      <c r="DYQ32" s="80"/>
      <c r="DYR32" s="80"/>
      <c r="DYS32" s="80"/>
      <c r="DYT32" s="80"/>
      <c r="DYU32" s="80"/>
      <c r="DYV32" s="80"/>
      <c r="DYW32" s="80"/>
      <c r="DYX32" s="80"/>
      <c r="DYY32" s="80"/>
      <c r="DYZ32" s="80"/>
      <c r="DZA32" s="80"/>
      <c r="DZB32" s="80"/>
      <c r="DZC32" s="80"/>
      <c r="DZD32" s="80"/>
      <c r="DZE32" s="80"/>
      <c r="DZF32" s="80"/>
      <c r="DZG32" s="80"/>
      <c r="DZH32" s="80"/>
      <c r="DZI32" s="80"/>
      <c r="DZJ32" s="80"/>
      <c r="DZK32" s="80"/>
      <c r="DZL32" s="80"/>
      <c r="DZM32" s="80"/>
      <c r="DZN32" s="80"/>
      <c r="DZO32" s="80"/>
      <c r="DZP32" s="80"/>
      <c r="DZQ32" s="80"/>
      <c r="DZR32" s="80"/>
      <c r="DZS32" s="80"/>
      <c r="DZT32" s="80"/>
      <c r="DZU32" s="80"/>
      <c r="DZV32" s="80"/>
      <c r="DZW32" s="80"/>
      <c r="DZX32" s="80"/>
      <c r="DZY32" s="80"/>
      <c r="DZZ32" s="80"/>
      <c r="EAA32" s="80"/>
      <c r="EAB32" s="80"/>
      <c r="EAC32" s="80"/>
      <c r="EAD32" s="80"/>
      <c r="EAE32" s="80"/>
      <c r="EAF32" s="80"/>
      <c r="EAG32" s="80"/>
      <c r="EAH32" s="80"/>
      <c r="EAI32" s="80"/>
      <c r="EAJ32" s="80"/>
      <c r="EAK32" s="80"/>
      <c r="EAL32" s="80"/>
      <c r="EAM32" s="80"/>
      <c r="EAN32" s="80"/>
      <c r="EAO32" s="80"/>
      <c r="EAP32" s="80"/>
      <c r="EAQ32" s="80"/>
      <c r="EAR32" s="80"/>
      <c r="EAS32" s="80"/>
      <c r="EAT32" s="80"/>
      <c r="EAU32" s="80"/>
      <c r="EAV32" s="80"/>
      <c r="EAW32" s="80"/>
      <c r="EAX32" s="80"/>
      <c r="EAY32" s="80"/>
      <c r="EAZ32" s="80"/>
      <c r="EBA32" s="80"/>
      <c r="EBB32" s="80"/>
      <c r="EBC32" s="80"/>
      <c r="EBD32" s="80"/>
      <c r="EBE32" s="80"/>
      <c r="EBF32" s="80"/>
      <c r="EBG32" s="80"/>
      <c r="EBH32" s="80"/>
      <c r="EBI32" s="80"/>
      <c r="EBJ32" s="80"/>
      <c r="EBK32" s="80"/>
      <c r="EBL32" s="80"/>
      <c r="EBM32" s="80"/>
      <c r="EBN32" s="80"/>
      <c r="EBO32" s="80"/>
      <c r="EBP32" s="80"/>
      <c r="EBQ32" s="80"/>
      <c r="EBR32" s="80"/>
      <c r="EBS32" s="80"/>
      <c r="EBT32" s="80"/>
      <c r="EBU32" s="80"/>
      <c r="EBV32" s="80"/>
      <c r="EBW32" s="80"/>
      <c r="EBX32" s="80"/>
      <c r="EBY32" s="80"/>
      <c r="EBZ32" s="80"/>
      <c r="ECA32" s="80"/>
      <c r="ECB32" s="80"/>
      <c r="ECC32" s="80"/>
      <c r="ECD32" s="80"/>
      <c r="ECE32" s="80"/>
      <c r="ECF32" s="80"/>
      <c r="ECG32" s="80"/>
      <c r="ECH32" s="80"/>
      <c r="ECI32" s="80"/>
      <c r="ECJ32" s="80"/>
      <c r="ECK32" s="80"/>
      <c r="ECL32" s="80"/>
      <c r="ECM32" s="80"/>
      <c r="ECN32" s="80"/>
      <c r="ECO32" s="80"/>
      <c r="ECP32" s="80"/>
      <c r="ECQ32" s="80"/>
      <c r="ECR32" s="80"/>
      <c r="ECS32" s="80"/>
      <c r="ECT32" s="80"/>
      <c r="ECU32" s="80"/>
      <c r="ECV32" s="80"/>
      <c r="ECW32" s="80"/>
      <c r="ECX32" s="80"/>
      <c r="ECY32" s="80"/>
      <c r="ECZ32" s="80"/>
      <c r="EDA32" s="80"/>
      <c r="EDB32" s="80"/>
      <c r="EDC32" s="80"/>
      <c r="EDD32" s="80"/>
      <c r="EDE32" s="80"/>
      <c r="EDF32" s="80"/>
      <c r="EDG32" s="80"/>
      <c r="EDH32" s="80"/>
      <c r="EDI32" s="80"/>
      <c r="EDJ32" s="80"/>
      <c r="EDK32" s="80"/>
      <c r="EDL32" s="80"/>
      <c r="EDM32" s="80"/>
      <c r="EDN32" s="80"/>
      <c r="EDO32" s="80"/>
      <c r="EDP32" s="80"/>
      <c r="EDQ32" s="80"/>
      <c r="EDR32" s="80"/>
      <c r="EDS32" s="80"/>
      <c r="EDT32" s="80"/>
      <c r="EDU32" s="80"/>
      <c r="EDV32" s="80"/>
      <c r="EDW32" s="80"/>
      <c r="EDX32" s="80"/>
      <c r="EDY32" s="80"/>
      <c r="EDZ32" s="80"/>
      <c r="EEA32" s="80"/>
      <c r="EEB32" s="80"/>
      <c r="EEC32" s="80"/>
      <c r="EED32" s="80"/>
      <c r="EEE32" s="80"/>
      <c r="EEF32" s="80"/>
      <c r="EEG32" s="80"/>
      <c r="EEH32" s="80"/>
      <c r="EEI32" s="80"/>
      <c r="EEJ32" s="80"/>
      <c r="EEK32" s="80"/>
      <c r="EEL32" s="80"/>
      <c r="EEM32" s="80"/>
      <c r="EEN32" s="80"/>
      <c r="EEO32" s="80"/>
      <c r="EEP32" s="80"/>
      <c r="EEQ32" s="80"/>
      <c r="EER32" s="80"/>
      <c r="EES32" s="80"/>
      <c r="EET32" s="80"/>
      <c r="EEU32" s="80"/>
      <c r="EEV32" s="80"/>
      <c r="EEW32" s="80"/>
      <c r="EEX32" s="80"/>
      <c r="EEY32" s="80"/>
      <c r="EEZ32" s="80"/>
      <c r="EFA32" s="80"/>
      <c r="EFB32" s="80"/>
      <c r="EFC32" s="80"/>
      <c r="EFD32" s="80"/>
      <c r="EFE32" s="80"/>
      <c r="EFF32" s="80"/>
      <c r="EFG32" s="80"/>
      <c r="EFH32" s="80"/>
      <c r="EFI32" s="80"/>
      <c r="EFJ32" s="80"/>
      <c r="EFK32" s="80"/>
      <c r="EFL32" s="80"/>
      <c r="EFM32" s="80"/>
      <c r="EFN32" s="80"/>
      <c r="EFO32" s="80"/>
      <c r="EFP32" s="80"/>
      <c r="EFQ32" s="80"/>
      <c r="EFR32" s="80"/>
      <c r="EFS32" s="80"/>
      <c r="EFT32" s="80"/>
      <c r="EFU32" s="80"/>
      <c r="EFV32" s="80"/>
      <c r="EFW32" s="80"/>
      <c r="EFX32" s="80"/>
      <c r="EFY32" s="80"/>
      <c r="EFZ32" s="80"/>
      <c r="EGA32" s="80"/>
      <c r="EGB32" s="80"/>
      <c r="EGC32" s="80"/>
      <c r="EGD32" s="80"/>
      <c r="EGE32" s="80"/>
      <c r="EGF32" s="80"/>
      <c r="EGG32" s="80"/>
      <c r="EGH32" s="80"/>
      <c r="EGI32" s="80"/>
      <c r="EGJ32" s="80"/>
      <c r="EGK32" s="80"/>
      <c r="EGL32" s="80"/>
      <c r="EGM32" s="80"/>
      <c r="EGN32" s="80"/>
      <c r="EGO32" s="80"/>
      <c r="EGP32" s="80"/>
      <c r="EGQ32" s="80"/>
      <c r="EGR32" s="80"/>
      <c r="EGS32" s="80"/>
      <c r="EGT32" s="80"/>
      <c r="EGU32" s="80"/>
      <c r="EGV32" s="80"/>
      <c r="EGW32" s="80"/>
      <c r="EGX32" s="80"/>
      <c r="EGY32" s="80"/>
      <c r="EGZ32" s="80"/>
      <c r="EHA32" s="80"/>
      <c r="EHB32" s="80"/>
      <c r="EHC32" s="80"/>
      <c r="EHD32" s="80"/>
      <c r="EHE32" s="80"/>
      <c r="EHF32" s="80"/>
      <c r="EHG32" s="80"/>
      <c r="EHH32" s="80"/>
      <c r="EHI32" s="80"/>
      <c r="EHJ32" s="80"/>
      <c r="EHK32" s="80"/>
      <c r="EHL32" s="80"/>
      <c r="EHM32" s="80"/>
      <c r="EHN32" s="80"/>
      <c r="EHO32" s="80"/>
      <c r="EHP32" s="80"/>
      <c r="EHQ32" s="80"/>
      <c r="EHR32" s="80"/>
      <c r="EHS32" s="80"/>
      <c r="EHT32" s="80"/>
      <c r="EHU32" s="80"/>
      <c r="EHV32" s="80"/>
      <c r="EHW32" s="80"/>
      <c r="EHX32" s="80"/>
      <c r="EHY32" s="80"/>
      <c r="EHZ32" s="80"/>
      <c r="EIA32" s="80"/>
      <c r="EIB32" s="80"/>
      <c r="EIC32" s="80"/>
      <c r="EID32" s="80"/>
      <c r="EIE32" s="80"/>
      <c r="EIF32" s="80"/>
      <c r="EIG32" s="80"/>
      <c r="EIH32" s="80"/>
      <c r="EII32" s="80"/>
      <c r="EIJ32" s="80"/>
      <c r="EIK32" s="80"/>
      <c r="EIL32" s="80"/>
      <c r="EIM32" s="80"/>
      <c r="EIN32" s="80"/>
      <c r="EIO32" s="80"/>
      <c r="EIP32" s="80"/>
      <c r="EIQ32" s="80"/>
      <c r="EIR32" s="80"/>
      <c r="EIS32" s="80"/>
      <c r="EIT32" s="80"/>
      <c r="EIU32" s="80"/>
      <c r="EIV32" s="80"/>
      <c r="EIW32" s="80"/>
      <c r="EIX32" s="80"/>
      <c r="EIY32" s="80"/>
      <c r="EIZ32" s="80"/>
      <c r="EJA32" s="80"/>
      <c r="EJB32" s="80"/>
      <c r="EJC32" s="80"/>
      <c r="EJD32" s="80"/>
      <c r="EJE32" s="80"/>
      <c r="EJF32" s="80"/>
      <c r="EJG32" s="80"/>
      <c r="EJH32" s="80"/>
      <c r="EJI32" s="80"/>
      <c r="EJJ32" s="80"/>
      <c r="EJK32" s="80"/>
      <c r="EJL32" s="80"/>
      <c r="EJM32" s="80"/>
      <c r="EJN32" s="80"/>
      <c r="EJO32" s="80"/>
      <c r="EJP32" s="80"/>
      <c r="EJQ32" s="80"/>
      <c r="EJR32" s="80"/>
      <c r="EJS32" s="80"/>
      <c r="EJT32" s="80"/>
      <c r="EJU32" s="80"/>
      <c r="EJV32" s="80"/>
      <c r="EJW32" s="80"/>
      <c r="EJX32" s="80"/>
      <c r="EJY32" s="80"/>
      <c r="EJZ32" s="80"/>
      <c r="EKA32" s="80"/>
      <c r="EKB32" s="80"/>
      <c r="EKC32" s="80"/>
      <c r="EKD32" s="80"/>
      <c r="EKE32" s="80"/>
      <c r="EKF32" s="80"/>
      <c r="EKG32" s="80"/>
      <c r="EKH32" s="80"/>
      <c r="EKI32" s="80"/>
      <c r="EKJ32" s="80"/>
      <c r="EKK32" s="80"/>
      <c r="EKL32" s="80"/>
      <c r="EKM32" s="80"/>
      <c r="EKN32" s="80"/>
      <c r="EKO32" s="80"/>
      <c r="EKP32" s="80"/>
      <c r="EKQ32" s="80"/>
      <c r="EKR32" s="80"/>
      <c r="EKS32" s="80"/>
      <c r="EKT32" s="80"/>
      <c r="EKU32" s="80"/>
      <c r="EKV32" s="80"/>
      <c r="EKW32" s="80"/>
      <c r="EKX32" s="80"/>
      <c r="EKY32" s="80"/>
      <c r="EKZ32" s="80"/>
      <c r="ELA32" s="80"/>
      <c r="ELB32" s="80"/>
      <c r="ELC32" s="80"/>
      <c r="ELD32" s="80"/>
      <c r="ELE32" s="80"/>
      <c r="ELF32" s="80"/>
      <c r="ELG32" s="80"/>
      <c r="ELH32" s="80"/>
      <c r="ELI32" s="80"/>
      <c r="ELJ32" s="80"/>
      <c r="ELK32" s="80"/>
      <c r="ELL32" s="80"/>
      <c r="ELM32" s="80"/>
      <c r="ELN32" s="80"/>
      <c r="ELO32" s="80"/>
      <c r="ELP32" s="80"/>
      <c r="ELQ32" s="80"/>
      <c r="ELR32" s="80"/>
      <c r="ELS32" s="80"/>
      <c r="ELT32" s="80"/>
      <c r="ELU32" s="80"/>
      <c r="ELV32" s="80"/>
      <c r="ELW32" s="80"/>
      <c r="ELX32" s="80"/>
      <c r="ELY32" s="80"/>
      <c r="ELZ32" s="80"/>
      <c r="EMA32" s="80"/>
      <c r="EMB32" s="80"/>
      <c r="EMC32" s="80"/>
      <c r="EMD32" s="80"/>
      <c r="EME32" s="80"/>
      <c r="EMF32" s="80"/>
      <c r="EMG32" s="80"/>
      <c r="EMH32" s="80"/>
      <c r="EMI32" s="80"/>
      <c r="EMJ32" s="80"/>
      <c r="EMK32" s="80"/>
      <c r="EML32" s="80"/>
      <c r="EMM32" s="80"/>
      <c r="EMN32" s="80"/>
      <c r="EMO32" s="80"/>
      <c r="EMP32" s="80"/>
      <c r="EMQ32" s="80"/>
      <c r="EMR32" s="80"/>
      <c r="EMS32" s="80"/>
      <c r="EMT32" s="80"/>
      <c r="EMU32" s="80"/>
      <c r="EMV32" s="80"/>
      <c r="EMW32" s="80"/>
      <c r="EMX32" s="80"/>
      <c r="EMY32" s="80"/>
      <c r="EMZ32" s="80"/>
      <c r="ENA32" s="80"/>
      <c r="ENB32" s="80"/>
      <c r="ENC32" s="80"/>
      <c r="END32" s="80"/>
      <c r="ENE32" s="80"/>
      <c r="ENF32" s="80"/>
      <c r="ENG32" s="80"/>
      <c r="ENH32" s="80"/>
      <c r="ENI32" s="80"/>
      <c r="ENJ32" s="80"/>
      <c r="ENK32" s="80"/>
      <c r="ENL32" s="80"/>
      <c r="ENM32" s="80"/>
      <c r="ENN32" s="80"/>
      <c r="ENO32" s="80"/>
      <c r="ENP32" s="80"/>
      <c r="ENQ32" s="80"/>
      <c r="ENR32" s="80"/>
      <c r="ENS32" s="80"/>
      <c r="ENT32" s="80"/>
      <c r="ENU32" s="80"/>
      <c r="ENV32" s="80"/>
      <c r="ENW32" s="80"/>
      <c r="ENX32" s="80"/>
      <c r="ENY32" s="80"/>
      <c r="ENZ32" s="80"/>
      <c r="EOA32" s="80"/>
      <c r="EOB32" s="80"/>
      <c r="EOC32" s="80"/>
      <c r="EOD32" s="80"/>
      <c r="EOE32" s="80"/>
      <c r="EOF32" s="80"/>
      <c r="EOG32" s="80"/>
      <c r="EOH32" s="80"/>
      <c r="EOI32" s="80"/>
      <c r="EOJ32" s="80"/>
      <c r="EOK32" s="80"/>
      <c r="EOL32" s="80"/>
      <c r="EOM32" s="80"/>
      <c r="EON32" s="80"/>
      <c r="EOO32" s="80"/>
      <c r="EOP32" s="80"/>
      <c r="EOQ32" s="80"/>
      <c r="EOR32" s="80"/>
      <c r="EOS32" s="80"/>
      <c r="EOT32" s="80"/>
      <c r="EOU32" s="80"/>
      <c r="EOV32" s="80"/>
      <c r="EOW32" s="80"/>
      <c r="EOX32" s="80"/>
      <c r="EOY32" s="80"/>
      <c r="EOZ32" s="80"/>
      <c r="EPA32" s="80"/>
      <c r="EPB32" s="80"/>
      <c r="EPC32" s="80"/>
      <c r="EPD32" s="80"/>
      <c r="EPE32" s="80"/>
      <c r="EPF32" s="80"/>
      <c r="EPG32" s="80"/>
      <c r="EPH32" s="80"/>
      <c r="EPI32" s="80"/>
      <c r="EPJ32" s="80"/>
      <c r="EPK32" s="80"/>
      <c r="EPL32" s="80"/>
      <c r="EPM32" s="80"/>
      <c r="EPN32" s="80"/>
      <c r="EPO32" s="80"/>
      <c r="EPP32" s="80"/>
      <c r="EPQ32" s="80"/>
      <c r="EPR32" s="80"/>
      <c r="EPS32" s="80"/>
      <c r="EPT32" s="80"/>
      <c r="EPU32" s="80"/>
      <c r="EPV32" s="80"/>
      <c r="EPW32" s="80"/>
      <c r="EPX32" s="80"/>
      <c r="EPY32" s="80"/>
      <c r="EPZ32" s="80"/>
      <c r="EQA32" s="80"/>
      <c r="EQB32" s="80"/>
      <c r="EQC32" s="80"/>
      <c r="EQD32" s="80"/>
      <c r="EQE32" s="80"/>
      <c r="EQF32" s="80"/>
      <c r="EQG32" s="80"/>
      <c r="EQH32" s="80"/>
      <c r="EQI32" s="80"/>
      <c r="EQJ32" s="80"/>
      <c r="EQK32" s="80"/>
      <c r="EQL32" s="80"/>
      <c r="EQM32" s="80"/>
      <c r="EQN32" s="80"/>
      <c r="EQO32" s="80"/>
      <c r="EQP32" s="80"/>
      <c r="EQQ32" s="80"/>
      <c r="EQR32" s="80"/>
      <c r="EQS32" s="80"/>
      <c r="EQT32" s="80"/>
      <c r="EQU32" s="80"/>
      <c r="EQV32" s="80"/>
      <c r="EQW32" s="80"/>
      <c r="EQX32" s="80"/>
      <c r="EQY32" s="80"/>
      <c r="EQZ32" s="80"/>
      <c r="ERA32" s="80"/>
      <c r="ERB32" s="80"/>
      <c r="ERC32" s="80"/>
      <c r="ERD32" s="80"/>
      <c r="ERE32" s="80"/>
      <c r="ERF32" s="80"/>
      <c r="ERG32" s="80"/>
      <c r="ERH32" s="80"/>
      <c r="ERI32" s="80"/>
      <c r="ERJ32" s="80"/>
      <c r="ERK32" s="80"/>
      <c r="ERL32" s="80"/>
      <c r="ERM32" s="80"/>
      <c r="ERN32" s="80"/>
      <c r="ERO32" s="80"/>
      <c r="ERP32" s="80"/>
      <c r="ERQ32" s="80"/>
      <c r="ERR32" s="80"/>
      <c r="ERS32" s="80"/>
      <c r="ERT32" s="80"/>
      <c r="ERU32" s="80"/>
      <c r="ERV32" s="80"/>
      <c r="ERW32" s="80"/>
      <c r="ERX32" s="80"/>
      <c r="ERY32" s="80"/>
      <c r="ERZ32" s="80"/>
      <c r="ESA32" s="80"/>
      <c r="ESB32" s="80"/>
      <c r="ESC32" s="80"/>
      <c r="ESD32" s="80"/>
      <c r="ESE32" s="80"/>
      <c r="ESF32" s="80"/>
      <c r="ESG32" s="80"/>
      <c r="ESH32" s="80"/>
      <c r="ESI32" s="80"/>
      <c r="ESJ32" s="80"/>
      <c r="ESK32" s="80"/>
      <c r="ESL32" s="80"/>
      <c r="ESM32" s="80"/>
      <c r="ESN32" s="80"/>
      <c r="ESO32" s="80"/>
      <c r="ESP32" s="80"/>
      <c r="ESQ32" s="80"/>
      <c r="ESR32" s="80"/>
      <c r="ESS32" s="80"/>
      <c r="EST32" s="80"/>
      <c r="ESU32" s="80"/>
      <c r="ESV32" s="80"/>
      <c r="ESW32" s="80"/>
      <c r="ESX32" s="80"/>
      <c r="ESY32" s="80"/>
      <c r="ESZ32" s="80"/>
      <c r="ETA32" s="80"/>
      <c r="ETB32" s="80"/>
      <c r="ETC32" s="80"/>
      <c r="ETD32" s="80"/>
      <c r="ETE32" s="80"/>
      <c r="ETF32" s="80"/>
      <c r="ETG32" s="80"/>
      <c r="ETH32" s="80"/>
      <c r="ETI32" s="80"/>
      <c r="ETJ32" s="80"/>
      <c r="ETK32" s="80"/>
      <c r="ETL32" s="80"/>
      <c r="ETM32" s="80"/>
      <c r="ETN32" s="80"/>
      <c r="ETO32" s="80"/>
      <c r="ETP32" s="80"/>
      <c r="ETQ32" s="80"/>
      <c r="ETR32" s="80"/>
      <c r="ETS32" s="80"/>
      <c r="ETT32" s="80"/>
      <c r="ETU32" s="80"/>
      <c r="ETV32" s="80"/>
      <c r="ETW32" s="80"/>
      <c r="ETX32" s="80"/>
      <c r="ETY32" s="80"/>
      <c r="ETZ32" s="80"/>
      <c r="EUA32" s="80"/>
      <c r="EUB32" s="80"/>
      <c r="EUC32" s="80"/>
      <c r="EUD32" s="80"/>
      <c r="EUE32" s="80"/>
      <c r="EUF32" s="80"/>
      <c r="EUG32" s="80"/>
      <c r="EUH32" s="80"/>
      <c r="EUI32" s="80"/>
      <c r="EUJ32" s="80"/>
      <c r="EUK32" s="80"/>
      <c r="EUL32" s="80"/>
      <c r="EUM32" s="80"/>
      <c r="EUN32" s="80"/>
      <c r="EUO32" s="80"/>
      <c r="EUP32" s="80"/>
      <c r="EUQ32" s="80"/>
      <c r="EUR32" s="80"/>
      <c r="EUS32" s="80"/>
      <c r="EUT32" s="80"/>
      <c r="EUU32" s="80"/>
      <c r="EUV32" s="80"/>
      <c r="EUW32" s="80"/>
      <c r="EUX32" s="80"/>
      <c r="EUY32" s="80"/>
      <c r="EUZ32" s="80"/>
      <c r="EVA32" s="80"/>
      <c r="EVB32" s="80"/>
      <c r="EVC32" s="80"/>
      <c r="EVD32" s="80"/>
      <c r="EVE32" s="80"/>
      <c r="EVF32" s="80"/>
      <c r="EVG32" s="80"/>
      <c r="EVH32" s="80"/>
      <c r="EVI32" s="80"/>
      <c r="EVJ32" s="80"/>
      <c r="EVK32" s="80"/>
      <c r="EVL32" s="80"/>
      <c r="EVM32" s="80"/>
      <c r="EVN32" s="80"/>
      <c r="EVO32" s="80"/>
      <c r="EVP32" s="80"/>
      <c r="EVQ32" s="80"/>
      <c r="EVR32" s="80"/>
      <c r="EVS32" s="80"/>
      <c r="EVT32" s="80"/>
      <c r="EVU32" s="80"/>
      <c r="EVV32" s="80"/>
      <c r="EVW32" s="80"/>
      <c r="EVX32" s="80"/>
      <c r="EVY32" s="80"/>
      <c r="EVZ32" s="80"/>
      <c r="EWA32" s="80"/>
      <c r="EWB32" s="80"/>
      <c r="EWC32" s="80"/>
      <c r="EWD32" s="80"/>
      <c r="EWE32" s="80"/>
      <c r="EWF32" s="80"/>
      <c r="EWG32" s="80"/>
      <c r="EWH32" s="80"/>
      <c r="EWI32" s="80"/>
      <c r="EWJ32" s="80"/>
      <c r="EWK32" s="80"/>
      <c r="EWL32" s="80"/>
      <c r="EWM32" s="80"/>
      <c r="EWN32" s="80"/>
      <c r="EWO32" s="80"/>
      <c r="EWP32" s="80"/>
      <c r="EWQ32" s="80"/>
      <c r="EWR32" s="80"/>
      <c r="EWS32" s="80"/>
      <c r="EWT32" s="80"/>
      <c r="EWU32" s="80"/>
      <c r="EWV32" s="80"/>
      <c r="EWW32" s="80"/>
      <c r="EWX32" s="80"/>
      <c r="EWY32" s="80"/>
      <c r="EWZ32" s="80"/>
      <c r="EXA32" s="80"/>
      <c r="EXB32" s="80"/>
      <c r="EXC32" s="80"/>
      <c r="EXD32" s="80"/>
      <c r="EXE32" s="80"/>
      <c r="EXF32" s="80"/>
      <c r="EXG32" s="80"/>
      <c r="EXH32" s="80"/>
      <c r="EXI32" s="80"/>
      <c r="EXJ32" s="80"/>
      <c r="EXK32" s="80"/>
      <c r="EXL32" s="80"/>
      <c r="EXM32" s="80"/>
      <c r="EXN32" s="80"/>
      <c r="EXO32" s="80"/>
      <c r="EXP32" s="80"/>
      <c r="EXQ32" s="80"/>
      <c r="EXR32" s="80"/>
      <c r="EXS32" s="80"/>
      <c r="EXT32" s="80"/>
      <c r="EXU32" s="80"/>
      <c r="EXV32" s="80"/>
      <c r="EXW32" s="80"/>
      <c r="EXX32" s="80"/>
      <c r="EXY32" s="80"/>
      <c r="EXZ32" s="80"/>
      <c r="EYA32" s="80"/>
      <c r="EYB32" s="80"/>
      <c r="EYC32" s="80"/>
      <c r="EYD32" s="80"/>
      <c r="EYE32" s="80"/>
      <c r="EYF32" s="80"/>
      <c r="EYG32" s="80"/>
      <c r="EYH32" s="80"/>
      <c r="EYI32" s="80"/>
      <c r="EYJ32" s="80"/>
      <c r="EYK32" s="80"/>
      <c r="EYL32" s="80"/>
      <c r="EYM32" s="80"/>
      <c r="EYN32" s="80"/>
      <c r="EYO32" s="80"/>
      <c r="EYP32" s="80"/>
      <c r="EYQ32" s="80"/>
      <c r="EYR32" s="80"/>
      <c r="EYS32" s="80"/>
      <c r="EYT32" s="80"/>
      <c r="EYU32" s="80"/>
      <c r="EYV32" s="80"/>
      <c r="EYW32" s="80"/>
      <c r="EYX32" s="80"/>
      <c r="EYY32" s="80"/>
      <c r="EYZ32" s="80"/>
      <c r="EZA32" s="80"/>
      <c r="EZB32" s="80"/>
      <c r="EZC32" s="80"/>
      <c r="EZD32" s="80"/>
      <c r="EZE32" s="80"/>
      <c r="EZF32" s="80"/>
      <c r="EZG32" s="80"/>
      <c r="EZH32" s="80"/>
      <c r="EZI32" s="80"/>
      <c r="EZJ32" s="80"/>
      <c r="EZK32" s="80"/>
      <c r="EZL32" s="80"/>
      <c r="EZM32" s="80"/>
      <c r="EZN32" s="80"/>
      <c r="EZO32" s="80"/>
      <c r="EZP32" s="80"/>
      <c r="EZQ32" s="80"/>
      <c r="EZR32" s="80"/>
      <c r="EZS32" s="80"/>
      <c r="EZT32" s="80"/>
      <c r="EZU32" s="80"/>
      <c r="EZV32" s="80"/>
      <c r="EZW32" s="80"/>
      <c r="EZX32" s="80"/>
      <c r="EZY32" s="80"/>
      <c r="EZZ32" s="80"/>
      <c r="FAA32" s="80"/>
      <c r="FAB32" s="80"/>
      <c r="FAC32" s="80"/>
      <c r="FAD32" s="80"/>
      <c r="FAE32" s="80"/>
      <c r="FAF32" s="80"/>
      <c r="FAG32" s="80"/>
      <c r="FAH32" s="80"/>
      <c r="FAI32" s="80"/>
      <c r="FAJ32" s="80"/>
      <c r="FAK32" s="80"/>
      <c r="FAL32" s="80"/>
      <c r="FAM32" s="80"/>
      <c r="FAN32" s="80"/>
      <c r="FAO32" s="80"/>
      <c r="FAP32" s="80"/>
      <c r="FAQ32" s="80"/>
      <c r="FAR32" s="80"/>
      <c r="FAS32" s="80"/>
      <c r="FAT32" s="80"/>
      <c r="FAU32" s="80"/>
      <c r="FAV32" s="80"/>
      <c r="FAW32" s="80"/>
      <c r="FAX32" s="80"/>
      <c r="FAY32" s="80"/>
      <c r="FAZ32" s="80"/>
      <c r="FBA32" s="80"/>
      <c r="FBB32" s="80"/>
      <c r="FBC32" s="80"/>
      <c r="FBD32" s="80"/>
      <c r="FBE32" s="80"/>
      <c r="FBF32" s="80"/>
      <c r="FBG32" s="80"/>
      <c r="FBH32" s="80"/>
      <c r="FBI32" s="80"/>
      <c r="FBJ32" s="80"/>
      <c r="FBK32" s="80"/>
      <c r="FBL32" s="80"/>
      <c r="FBM32" s="80"/>
      <c r="FBN32" s="80"/>
      <c r="FBO32" s="80"/>
      <c r="FBP32" s="80"/>
      <c r="FBQ32" s="80"/>
      <c r="FBR32" s="80"/>
      <c r="FBS32" s="80"/>
      <c r="FBT32" s="80"/>
      <c r="FBU32" s="80"/>
      <c r="FBV32" s="80"/>
      <c r="FBW32" s="80"/>
      <c r="FBX32" s="80"/>
      <c r="FBY32" s="80"/>
      <c r="FBZ32" s="80"/>
      <c r="FCA32" s="80"/>
      <c r="FCB32" s="80"/>
      <c r="FCC32" s="80"/>
      <c r="FCD32" s="80"/>
      <c r="FCE32" s="80"/>
      <c r="FCF32" s="80"/>
      <c r="FCG32" s="80"/>
      <c r="FCH32" s="80"/>
      <c r="FCI32" s="80"/>
      <c r="FCJ32" s="80"/>
      <c r="FCK32" s="80"/>
      <c r="FCL32" s="80"/>
      <c r="FCM32" s="80"/>
      <c r="FCN32" s="80"/>
      <c r="FCO32" s="80"/>
      <c r="FCP32" s="80"/>
      <c r="FCQ32" s="80"/>
      <c r="FCR32" s="80"/>
      <c r="FCS32" s="80"/>
      <c r="FCT32" s="80"/>
      <c r="FCU32" s="80"/>
      <c r="FCV32" s="80"/>
      <c r="FCW32" s="80"/>
      <c r="FCX32" s="80"/>
      <c r="FCY32" s="80"/>
      <c r="FCZ32" s="80"/>
      <c r="FDA32" s="80"/>
      <c r="FDB32" s="80"/>
      <c r="FDC32" s="80"/>
      <c r="FDD32" s="80"/>
      <c r="FDE32" s="80"/>
      <c r="FDF32" s="80"/>
      <c r="FDG32" s="80"/>
      <c r="FDH32" s="80"/>
      <c r="FDI32" s="80"/>
      <c r="FDJ32" s="80"/>
      <c r="FDK32" s="80"/>
      <c r="FDL32" s="80"/>
      <c r="FDM32" s="80"/>
      <c r="FDN32" s="80"/>
      <c r="FDO32" s="80"/>
      <c r="FDP32" s="80"/>
      <c r="FDQ32" s="80"/>
      <c r="FDR32" s="80"/>
      <c r="FDS32" s="80"/>
      <c r="FDT32" s="80"/>
      <c r="FDU32" s="80"/>
      <c r="FDV32" s="80"/>
      <c r="FDW32" s="80"/>
      <c r="FDX32" s="80"/>
      <c r="FDY32" s="80"/>
      <c r="FDZ32" s="80"/>
      <c r="FEA32" s="80"/>
      <c r="FEB32" s="80"/>
      <c r="FEC32" s="80"/>
      <c r="FED32" s="80"/>
      <c r="FEE32" s="80"/>
      <c r="FEF32" s="80"/>
      <c r="FEG32" s="80"/>
      <c r="FEH32" s="80"/>
      <c r="FEI32" s="80"/>
      <c r="FEJ32" s="80"/>
      <c r="FEK32" s="80"/>
      <c r="FEL32" s="80"/>
      <c r="FEM32" s="80"/>
      <c r="FEN32" s="80"/>
      <c r="FEO32" s="80"/>
      <c r="FEP32" s="80"/>
      <c r="FEQ32" s="80"/>
      <c r="FER32" s="80"/>
      <c r="FES32" s="80"/>
      <c r="FET32" s="80"/>
      <c r="FEU32" s="80"/>
      <c r="FEV32" s="80"/>
      <c r="FEW32" s="80"/>
      <c r="FEX32" s="80"/>
      <c r="FEY32" s="80"/>
      <c r="FEZ32" s="80"/>
      <c r="FFA32" s="80"/>
      <c r="FFB32" s="80"/>
      <c r="FFC32" s="80"/>
      <c r="FFD32" s="80"/>
      <c r="FFE32" s="80"/>
      <c r="FFF32" s="80"/>
      <c r="FFG32" s="80"/>
      <c r="FFH32" s="80"/>
      <c r="FFI32" s="80"/>
      <c r="FFJ32" s="80"/>
      <c r="FFK32" s="80"/>
      <c r="FFL32" s="80"/>
      <c r="FFM32" s="80"/>
      <c r="FFN32" s="80"/>
      <c r="FFO32" s="80"/>
      <c r="FFP32" s="80"/>
      <c r="FFQ32" s="80"/>
      <c r="FFR32" s="80"/>
      <c r="FFS32" s="80"/>
      <c r="FFT32" s="80"/>
      <c r="FFU32" s="80"/>
      <c r="FFV32" s="80"/>
      <c r="FFW32" s="80"/>
      <c r="FFX32" s="80"/>
      <c r="FFY32" s="80"/>
      <c r="FFZ32" s="80"/>
      <c r="FGA32" s="80"/>
      <c r="FGB32" s="80"/>
      <c r="FGC32" s="80"/>
      <c r="FGD32" s="80"/>
      <c r="FGE32" s="80"/>
      <c r="FGF32" s="80"/>
      <c r="FGG32" s="80"/>
      <c r="FGH32" s="80"/>
      <c r="FGI32" s="80"/>
      <c r="FGJ32" s="80"/>
      <c r="FGK32" s="80"/>
      <c r="FGL32" s="80"/>
      <c r="FGM32" s="80"/>
      <c r="FGN32" s="80"/>
      <c r="FGO32" s="80"/>
      <c r="FGP32" s="80"/>
      <c r="FGQ32" s="80"/>
      <c r="FGR32" s="80"/>
      <c r="FGS32" s="80"/>
      <c r="FGT32" s="80"/>
      <c r="FGU32" s="80"/>
      <c r="FGV32" s="80"/>
      <c r="FGW32" s="80"/>
      <c r="FGX32" s="80"/>
      <c r="FGY32" s="80"/>
      <c r="FGZ32" s="80"/>
      <c r="FHA32" s="80"/>
      <c r="FHB32" s="80"/>
      <c r="FHC32" s="80"/>
      <c r="FHD32" s="80"/>
      <c r="FHE32" s="80"/>
      <c r="FHF32" s="80"/>
      <c r="FHG32" s="80"/>
      <c r="FHH32" s="80"/>
      <c r="FHI32" s="80"/>
      <c r="FHJ32" s="80"/>
      <c r="FHK32" s="80"/>
      <c r="FHL32" s="80"/>
      <c r="FHM32" s="80"/>
      <c r="FHN32" s="80"/>
      <c r="FHO32" s="80"/>
      <c r="FHP32" s="80"/>
      <c r="FHQ32" s="80"/>
      <c r="FHR32" s="80"/>
      <c r="FHS32" s="80"/>
      <c r="FHT32" s="80"/>
      <c r="FHU32" s="80"/>
      <c r="FHV32" s="80"/>
      <c r="FHW32" s="80"/>
      <c r="FHX32" s="80"/>
      <c r="FHY32" s="80"/>
      <c r="FHZ32" s="80"/>
      <c r="FIA32" s="80"/>
      <c r="FIB32" s="80"/>
      <c r="FIC32" s="80"/>
      <c r="FID32" s="80"/>
      <c r="FIE32" s="80"/>
      <c r="FIF32" s="80"/>
      <c r="FIG32" s="80"/>
      <c r="FIH32" s="80"/>
      <c r="FII32" s="80"/>
      <c r="FIJ32" s="80"/>
      <c r="FIK32" s="80"/>
      <c r="FIL32" s="80"/>
      <c r="FIM32" s="80"/>
      <c r="FIN32" s="80"/>
      <c r="FIO32" s="80"/>
      <c r="FIP32" s="80"/>
      <c r="FIQ32" s="80"/>
      <c r="FIR32" s="80"/>
      <c r="FIS32" s="80"/>
      <c r="FIT32" s="80"/>
      <c r="FIU32" s="80"/>
      <c r="FIV32" s="80"/>
      <c r="FIW32" s="80"/>
      <c r="FIX32" s="80"/>
      <c r="FIY32" s="80"/>
      <c r="FIZ32" s="80"/>
      <c r="FJA32" s="80"/>
      <c r="FJB32" s="80"/>
      <c r="FJC32" s="80"/>
      <c r="FJD32" s="80"/>
      <c r="FJE32" s="80"/>
      <c r="FJF32" s="80"/>
      <c r="FJG32" s="80"/>
      <c r="FJH32" s="80"/>
      <c r="FJI32" s="80"/>
      <c r="FJJ32" s="80"/>
      <c r="FJK32" s="80"/>
      <c r="FJL32" s="80"/>
      <c r="FJM32" s="80"/>
      <c r="FJN32" s="80"/>
      <c r="FJO32" s="80"/>
      <c r="FJP32" s="80"/>
      <c r="FJQ32" s="80"/>
      <c r="FJR32" s="80"/>
      <c r="FJS32" s="80"/>
      <c r="FJT32" s="80"/>
      <c r="FJU32" s="80"/>
      <c r="FJV32" s="80"/>
      <c r="FJW32" s="80"/>
      <c r="FJX32" s="80"/>
      <c r="FJY32" s="80"/>
      <c r="FJZ32" s="80"/>
      <c r="FKA32" s="80"/>
      <c r="FKB32" s="80"/>
      <c r="FKC32" s="80"/>
      <c r="FKD32" s="80"/>
      <c r="FKE32" s="80"/>
      <c r="FKF32" s="80"/>
      <c r="FKG32" s="80"/>
      <c r="FKH32" s="80"/>
      <c r="FKI32" s="80"/>
      <c r="FKJ32" s="80"/>
      <c r="FKK32" s="80"/>
      <c r="FKL32" s="80"/>
      <c r="FKM32" s="80"/>
      <c r="FKN32" s="80"/>
      <c r="FKO32" s="80"/>
      <c r="FKP32" s="80"/>
      <c r="FKQ32" s="80"/>
      <c r="FKR32" s="80"/>
      <c r="FKS32" s="80"/>
      <c r="FKT32" s="80"/>
      <c r="FKU32" s="80"/>
      <c r="FKV32" s="80"/>
      <c r="FKW32" s="80"/>
      <c r="FKX32" s="80"/>
      <c r="FKY32" s="80"/>
      <c r="FKZ32" s="80"/>
      <c r="FLA32" s="80"/>
      <c r="FLB32" s="80"/>
      <c r="FLC32" s="80"/>
      <c r="FLD32" s="80"/>
      <c r="FLE32" s="80"/>
      <c r="FLF32" s="80"/>
      <c r="FLG32" s="80"/>
      <c r="FLH32" s="80"/>
      <c r="FLI32" s="80"/>
      <c r="FLJ32" s="80"/>
      <c r="FLK32" s="80"/>
      <c r="FLL32" s="80"/>
      <c r="FLM32" s="80"/>
      <c r="FLN32" s="80"/>
      <c r="FLO32" s="80"/>
      <c r="FLP32" s="80"/>
      <c r="FLQ32" s="80"/>
      <c r="FLR32" s="80"/>
      <c r="FLS32" s="80"/>
      <c r="FLT32" s="80"/>
      <c r="FLU32" s="80"/>
      <c r="FLV32" s="80"/>
      <c r="FLW32" s="80"/>
      <c r="FLX32" s="80"/>
      <c r="FLY32" s="80"/>
      <c r="FLZ32" s="80"/>
      <c r="FMA32" s="80"/>
      <c r="FMB32" s="80"/>
      <c r="FMC32" s="80"/>
      <c r="FMD32" s="80"/>
      <c r="FME32" s="80"/>
      <c r="FMF32" s="80"/>
      <c r="FMG32" s="80"/>
      <c r="FMH32" s="80"/>
      <c r="FMI32" s="80"/>
      <c r="FMJ32" s="80"/>
      <c r="FMK32" s="80"/>
      <c r="FML32" s="80"/>
      <c r="FMM32" s="80"/>
      <c r="FMN32" s="80"/>
      <c r="FMO32" s="80"/>
      <c r="FMP32" s="80"/>
      <c r="FMQ32" s="80"/>
      <c r="FMR32" s="80"/>
      <c r="FMS32" s="80"/>
      <c r="FMT32" s="80"/>
      <c r="FMU32" s="80"/>
      <c r="FMV32" s="80"/>
      <c r="FMW32" s="80"/>
      <c r="FMX32" s="80"/>
      <c r="FMY32" s="80"/>
      <c r="FMZ32" s="80"/>
      <c r="FNA32" s="80"/>
      <c r="FNB32" s="80"/>
      <c r="FNC32" s="80"/>
      <c r="FND32" s="80"/>
      <c r="FNE32" s="80"/>
      <c r="FNF32" s="80"/>
      <c r="FNG32" s="80"/>
      <c r="FNH32" s="80"/>
      <c r="FNI32" s="80"/>
      <c r="FNJ32" s="80"/>
      <c r="FNK32" s="80"/>
      <c r="FNL32" s="80"/>
      <c r="FNM32" s="80"/>
      <c r="FNN32" s="80"/>
      <c r="FNO32" s="80"/>
      <c r="FNP32" s="80"/>
      <c r="FNQ32" s="80"/>
      <c r="FNR32" s="80"/>
      <c r="FNS32" s="80"/>
      <c r="FNT32" s="80"/>
      <c r="FNU32" s="80"/>
      <c r="FNV32" s="80"/>
      <c r="FNW32" s="80"/>
      <c r="FNX32" s="80"/>
      <c r="FNY32" s="80"/>
      <c r="FNZ32" s="80"/>
      <c r="FOA32" s="80"/>
      <c r="FOB32" s="80"/>
      <c r="FOC32" s="80"/>
      <c r="FOD32" s="80"/>
      <c r="FOE32" s="80"/>
      <c r="FOF32" s="80"/>
      <c r="FOG32" s="80"/>
      <c r="FOH32" s="80"/>
      <c r="FOI32" s="80"/>
      <c r="FOJ32" s="80"/>
      <c r="FOK32" s="80"/>
      <c r="FOL32" s="80"/>
      <c r="FOM32" s="80"/>
      <c r="FON32" s="80"/>
      <c r="FOO32" s="80"/>
      <c r="FOP32" s="80"/>
      <c r="FOQ32" s="80"/>
      <c r="FOR32" s="80"/>
      <c r="FOS32" s="80"/>
      <c r="FOT32" s="80"/>
      <c r="FOU32" s="80"/>
      <c r="FOV32" s="80"/>
      <c r="FOW32" s="80"/>
      <c r="FOX32" s="80"/>
      <c r="FOY32" s="80"/>
      <c r="FOZ32" s="80"/>
      <c r="FPA32" s="80"/>
      <c r="FPB32" s="80"/>
      <c r="FPC32" s="80"/>
      <c r="FPD32" s="80"/>
      <c r="FPE32" s="80"/>
      <c r="FPF32" s="80"/>
      <c r="FPG32" s="80"/>
      <c r="FPH32" s="80"/>
      <c r="FPI32" s="80"/>
      <c r="FPJ32" s="80"/>
      <c r="FPK32" s="80"/>
      <c r="FPL32" s="80"/>
      <c r="FPM32" s="80"/>
      <c r="FPN32" s="80"/>
      <c r="FPO32" s="80"/>
      <c r="FPP32" s="80"/>
      <c r="FPQ32" s="80"/>
      <c r="FPR32" s="80"/>
      <c r="FPS32" s="80"/>
      <c r="FPT32" s="80"/>
      <c r="FPU32" s="80"/>
      <c r="FPV32" s="80"/>
      <c r="FPW32" s="80"/>
      <c r="FPX32" s="80"/>
      <c r="FPY32" s="80"/>
      <c r="FPZ32" s="80"/>
      <c r="FQA32" s="80"/>
      <c r="FQB32" s="80"/>
      <c r="FQC32" s="80"/>
      <c r="FQD32" s="80"/>
      <c r="FQE32" s="80"/>
      <c r="FQF32" s="80"/>
      <c r="FQG32" s="80"/>
      <c r="FQH32" s="80"/>
      <c r="FQI32" s="80"/>
      <c r="FQJ32" s="80"/>
      <c r="FQK32" s="80"/>
      <c r="FQL32" s="80"/>
      <c r="FQM32" s="80"/>
      <c r="FQN32" s="80"/>
      <c r="FQO32" s="80"/>
      <c r="FQP32" s="80"/>
      <c r="FQQ32" s="80"/>
      <c r="FQR32" s="80"/>
      <c r="FQS32" s="80"/>
      <c r="FQT32" s="80"/>
      <c r="FQU32" s="80"/>
      <c r="FQV32" s="80"/>
      <c r="FQW32" s="80"/>
      <c r="FQX32" s="80"/>
      <c r="FQY32" s="80"/>
      <c r="FQZ32" s="80"/>
      <c r="FRA32" s="80"/>
      <c r="FRB32" s="80"/>
      <c r="FRC32" s="80"/>
      <c r="FRD32" s="80"/>
      <c r="FRE32" s="80"/>
      <c r="FRF32" s="80"/>
      <c r="FRG32" s="80"/>
      <c r="FRH32" s="80"/>
      <c r="FRI32" s="80"/>
      <c r="FRJ32" s="80"/>
      <c r="FRK32" s="80"/>
      <c r="FRL32" s="80"/>
      <c r="FRM32" s="80"/>
      <c r="FRN32" s="80"/>
      <c r="FRO32" s="80"/>
      <c r="FRP32" s="80"/>
      <c r="FRQ32" s="80"/>
      <c r="FRR32" s="80"/>
      <c r="FRS32" s="80"/>
      <c r="FRT32" s="80"/>
      <c r="FRU32" s="80"/>
      <c r="FRV32" s="80"/>
      <c r="FRW32" s="80"/>
      <c r="FRX32" s="80"/>
      <c r="FRY32" s="80"/>
      <c r="FRZ32" s="80"/>
      <c r="FSA32" s="80"/>
      <c r="FSB32" s="80"/>
      <c r="FSC32" s="80"/>
      <c r="FSD32" s="80"/>
      <c r="FSE32" s="80"/>
      <c r="FSF32" s="80"/>
      <c r="FSG32" s="80"/>
      <c r="FSH32" s="80"/>
      <c r="FSI32" s="80"/>
      <c r="FSJ32" s="80"/>
      <c r="FSK32" s="80"/>
      <c r="FSL32" s="80"/>
      <c r="FSM32" s="80"/>
      <c r="FSN32" s="80"/>
      <c r="FSO32" s="80"/>
      <c r="FSP32" s="80"/>
      <c r="FSQ32" s="80"/>
      <c r="FSR32" s="80"/>
      <c r="FSS32" s="80"/>
      <c r="FST32" s="80"/>
      <c r="FSU32" s="80"/>
      <c r="FSV32" s="80"/>
      <c r="FSW32" s="80"/>
      <c r="FSX32" s="80"/>
      <c r="FSY32" s="80"/>
      <c r="FSZ32" s="80"/>
      <c r="FTA32" s="80"/>
      <c r="FTB32" s="80"/>
      <c r="FTC32" s="80"/>
      <c r="FTD32" s="80"/>
      <c r="FTE32" s="80"/>
      <c r="FTF32" s="80"/>
      <c r="FTG32" s="80"/>
      <c r="FTH32" s="80"/>
      <c r="FTI32" s="80"/>
      <c r="FTJ32" s="80"/>
      <c r="FTK32" s="80"/>
      <c r="FTL32" s="80"/>
      <c r="FTM32" s="80"/>
      <c r="FTN32" s="80"/>
      <c r="FTO32" s="80"/>
      <c r="FTP32" s="80"/>
      <c r="FTQ32" s="80"/>
      <c r="FTR32" s="80"/>
      <c r="FTS32" s="80"/>
      <c r="FTT32" s="80"/>
      <c r="FTU32" s="80"/>
      <c r="FTV32" s="80"/>
      <c r="FTW32" s="80"/>
      <c r="FTX32" s="80"/>
      <c r="FTY32" s="80"/>
      <c r="FTZ32" s="80"/>
      <c r="FUA32" s="80"/>
      <c r="FUB32" s="80"/>
      <c r="FUC32" s="80"/>
      <c r="FUD32" s="80"/>
      <c r="FUE32" s="80"/>
      <c r="FUF32" s="80"/>
      <c r="FUG32" s="80"/>
      <c r="FUH32" s="80"/>
      <c r="FUI32" s="80"/>
      <c r="FUJ32" s="80"/>
      <c r="FUK32" s="80"/>
      <c r="FUL32" s="80"/>
      <c r="FUM32" s="80"/>
      <c r="FUN32" s="80"/>
      <c r="FUO32" s="80"/>
      <c r="FUP32" s="80"/>
      <c r="FUQ32" s="80"/>
      <c r="FUR32" s="80"/>
      <c r="FUS32" s="80"/>
      <c r="FUT32" s="80"/>
      <c r="FUU32" s="80"/>
      <c r="FUV32" s="80"/>
      <c r="FUW32" s="80"/>
      <c r="FUX32" s="80"/>
      <c r="FUY32" s="80"/>
      <c r="FUZ32" s="80"/>
      <c r="FVA32" s="80"/>
      <c r="FVB32" s="80"/>
      <c r="FVC32" s="80"/>
      <c r="FVD32" s="80"/>
      <c r="FVE32" s="80"/>
      <c r="FVF32" s="80"/>
      <c r="FVG32" s="80"/>
      <c r="FVH32" s="80"/>
      <c r="FVI32" s="80"/>
      <c r="FVJ32" s="80"/>
      <c r="FVK32" s="80"/>
      <c r="FVL32" s="80"/>
      <c r="FVM32" s="80"/>
      <c r="FVN32" s="80"/>
      <c r="FVO32" s="80"/>
      <c r="FVP32" s="80"/>
      <c r="FVQ32" s="80"/>
      <c r="FVR32" s="80"/>
      <c r="FVS32" s="80"/>
      <c r="FVT32" s="80"/>
      <c r="FVU32" s="80"/>
      <c r="FVV32" s="80"/>
      <c r="FVW32" s="80"/>
      <c r="FVX32" s="80"/>
      <c r="FVY32" s="80"/>
      <c r="FVZ32" s="80"/>
      <c r="FWA32" s="80"/>
      <c r="FWB32" s="80"/>
      <c r="FWC32" s="80"/>
      <c r="FWD32" s="80"/>
      <c r="FWE32" s="80"/>
      <c r="FWF32" s="80"/>
      <c r="FWG32" s="80"/>
      <c r="FWH32" s="80"/>
      <c r="FWI32" s="80"/>
      <c r="FWJ32" s="80"/>
      <c r="FWK32" s="80"/>
      <c r="FWL32" s="80"/>
      <c r="FWM32" s="80"/>
      <c r="FWN32" s="80"/>
      <c r="FWO32" s="80"/>
      <c r="FWP32" s="80"/>
      <c r="FWQ32" s="80"/>
      <c r="FWR32" s="80"/>
      <c r="FWS32" s="80"/>
      <c r="FWT32" s="80"/>
      <c r="FWU32" s="80"/>
      <c r="FWV32" s="80"/>
      <c r="FWW32" s="80"/>
      <c r="FWX32" s="80"/>
      <c r="FWY32" s="80"/>
      <c r="FWZ32" s="80"/>
      <c r="FXA32" s="80"/>
      <c r="FXB32" s="80"/>
      <c r="FXC32" s="80"/>
      <c r="FXD32" s="80"/>
      <c r="FXE32" s="80"/>
      <c r="FXF32" s="80"/>
      <c r="FXG32" s="80"/>
      <c r="FXH32" s="80"/>
      <c r="FXI32" s="80"/>
      <c r="FXJ32" s="80"/>
      <c r="FXK32" s="80"/>
      <c r="FXL32" s="80"/>
      <c r="FXM32" s="80"/>
      <c r="FXN32" s="80"/>
      <c r="FXO32" s="80"/>
      <c r="FXP32" s="80"/>
      <c r="FXQ32" s="80"/>
      <c r="FXR32" s="80"/>
      <c r="FXS32" s="80"/>
      <c r="FXT32" s="80"/>
      <c r="FXU32" s="80"/>
      <c r="FXV32" s="80"/>
      <c r="FXW32" s="80"/>
      <c r="FXX32" s="80"/>
      <c r="FXY32" s="80"/>
      <c r="FXZ32" s="80"/>
      <c r="FYA32" s="80"/>
      <c r="FYB32" s="80"/>
      <c r="FYC32" s="80"/>
      <c r="FYD32" s="80"/>
      <c r="FYE32" s="80"/>
      <c r="FYF32" s="80"/>
      <c r="FYG32" s="80"/>
      <c r="FYH32" s="80"/>
      <c r="FYI32" s="80"/>
      <c r="FYJ32" s="80"/>
      <c r="FYK32" s="80"/>
      <c r="FYL32" s="80"/>
      <c r="FYM32" s="80"/>
      <c r="FYN32" s="80"/>
      <c r="FYO32" s="80"/>
      <c r="FYP32" s="80"/>
      <c r="FYQ32" s="80"/>
      <c r="FYR32" s="80"/>
      <c r="FYS32" s="80"/>
      <c r="FYT32" s="80"/>
      <c r="FYU32" s="80"/>
      <c r="FYV32" s="80"/>
      <c r="FYW32" s="80"/>
      <c r="FYX32" s="80"/>
      <c r="FYY32" s="80"/>
      <c r="FYZ32" s="80"/>
      <c r="FZA32" s="80"/>
      <c r="FZB32" s="80"/>
      <c r="FZC32" s="80"/>
      <c r="FZD32" s="80"/>
      <c r="FZE32" s="80"/>
      <c r="FZF32" s="80"/>
      <c r="FZG32" s="80"/>
      <c r="FZH32" s="80"/>
      <c r="FZI32" s="80"/>
      <c r="FZJ32" s="80"/>
      <c r="FZK32" s="80"/>
      <c r="FZL32" s="80"/>
      <c r="FZM32" s="80"/>
      <c r="FZN32" s="80"/>
      <c r="FZO32" s="80"/>
      <c r="FZP32" s="80"/>
      <c r="FZQ32" s="80"/>
      <c r="FZR32" s="80"/>
      <c r="FZS32" s="80"/>
      <c r="FZT32" s="80"/>
      <c r="FZU32" s="80"/>
      <c r="FZV32" s="80"/>
      <c r="FZW32" s="80"/>
      <c r="FZX32" s="80"/>
      <c r="FZY32" s="80"/>
      <c r="FZZ32" s="80"/>
      <c r="GAA32" s="80"/>
      <c r="GAB32" s="80"/>
      <c r="GAC32" s="80"/>
      <c r="GAD32" s="80"/>
      <c r="GAE32" s="80"/>
      <c r="GAF32" s="80"/>
      <c r="GAG32" s="80"/>
      <c r="GAH32" s="80"/>
      <c r="GAI32" s="80"/>
      <c r="GAJ32" s="80"/>
      <c r="GAK32" s="80"/>
      <c r="GAL32" s="80"/>
      <c r="GAM32" s="80"/>
      <c r="GAN32" s="80"/>
      <c r="GAO32" s="80"/>
      <c r="GAP32" s="80"/>
      <c r="GAQ32" s="80"/>
      <c r="GAR32" s="80"/>
      <c r="GAS32" s="80"/>
      <c r="GAT32" s="80"/>
      <c r="GAU32" s="80"/>
      <c r="GAV32" s="80"/>
      <c r="GAW32" s="80"/>
      <c r="GAX32" s="80"/>
      <c r="GAY32" s="80"/>
      <c r="GAZ32" s="80"/>
      <c r="GBA32" s="80"/>
      <c r="GBB32" s="80"/>
      <c r="GBC32" s="80"/>
      <c r="GBD32" s="80"/>
      <c r="GBE32" s="80"/>
      <c r="GBF32" s="80"/>
      <c r="GBG32" s="80"/>
      <c r="GBH32" s="80"/>
      <c r="GBI32" s="80"/>
      <c r="GBJ32" s="80"/>
      <c r="GBK32" s="80"/>
      <c r="GBL32" s="80"/>
      <c r="GBM32" s="80"/>
      <c r="GBN32" s="80"/>
      <c r="GBO32" s="80"/>
      <c r="GBP32" s="80"/>
      <c r="GBQ32" s="80"/>
      <c r="GBR32" s="80"/>
      <c r="GBS32" s="80"/>
      <c r="GBT32" s="80"/>
      <c r="GBU32" s="80"/>
      <c r="GBV32" s="80"/>
      <c r="GBW32" s="80"/>
      <c r="GBX32" s="80"/>
      <c r="GBY32" s="80"/>
      <c r="GBZ32" s="80"/>
      <c r="GCA32" s="80"/>
      <c r="GCB32" s="80"/>
      <c r="GCC32" s="80"/>
      <c r="GCD32" s="80"/>
      <c r="GCE32" s="80"/>
      <c r="GCF32" s="80"/>
      <c r="GCG32" s="80"/>
      <c r="GCH32" s="80"/>
      <c r="GCI32" s="80"/>
      <c r="GCJ32" s="80"/>
      <c r="GCK32" s="80"/>
      <c r="GCL32" s="80"/>
      <c r="GCM32" s="80"/>
      <c r="GCN32" s="80"/>
      <c r="GCO32" s="80"/>
      <c r="GCP32" s="80"/>
      <c r="GCQ32" s="80"/>
      <c r="GCR32" s="80"/>
      <c r="GCS32" s="80"/>
      <c r="GCT32" s="80"/>
      <c r="GCU32" s="80"/>
      <c r="GCV32" s="80"/>
      <c r="GCW32" s="80"/>
      <c r="GCX32" s="80"/>
      <c r="GCY32" s="80"/>
      <c r="GCZ32" s="80"/>
      <c r="GDA32" s="80"/>
      <c r="GDB32" s="80"/>
      <c r="GDC32" s="80"/>
      <c r="GDD32" s="80"/>
      <c r="GDE32" s="80"/>
      <c r="GDF32" s="80"/>
      <c r="GDG32" s="80"/>
      <c r="GDH32" s="80"/>
      <c r="GDI32" s="80"/>
      <c r="GDJ32" s="80"/>
      <c r="GDK32" s="80"/>
      <c r="GDL32" s="80"/>
      <c r="GDM32" s="80"/>
      <c r="GDN32" s="80"/>
      <c r="GDO32" s="80"/>
      <c r="GDP32" s="80"/>
      <c r="GDQ32" s="80"/>
      <c r="GDR32" s="80"/>
      <c r="GDS32" s="80"/>
      <c r="GDT32" s="80"/>
      <c r="GDU32" s="80"/>
      <c r="GDV32" s="80"/>
      <c r="GDW32" s="80"/>
      <c r="GDX32" s="80"/>
      <c r="GDY32" s="80"/>
      <c r="GDZ32" s="80"/>
      <c r="GEA32" s="80"/>
      <c r="GEB32" s="80"/>
      <c r="GEC32" s="80"/>
      <c r="GED32" s="80"/>
      <c r="GEE32" s="80"/>
      <c r="GEF32" s="80"/>
      <c r="GEG32" s="80"/>
      <c r="GEH32" s="80"/>
      <c r="GEI32" s="80"/>
      <c r="GEJ32" s="80"/>
      <c r="GEK32" s="80"/>
      <c r="GEL32" s="80"/>
      <c r="GEM32" s="80"/>
      <c r="GEN32" s="80"/>
      <c r="GEO32" s="80"/>
      <c r="GEP32" s="80"/>
      <c r="GEQ32" s="80"/>
      <c r="GER32" s="80"/>
      <c r="GES32" s="80"/>
      <c r="GET32" s="80"/>
      <c r="GEU32" s="80"/>
      <c r="GEV32" s="80"/>
      <c r="GEW32" s="80"/>
      <c r="GEX32" s="80"/>
      <c r="GEY32" s="80"/>
      <c r="GEZ32" s="80"/>
      <c r="GFA32" s="80"/>
      <c r="GFB32" s="80"/>
      <c r="GFC32" s="80"/>
      <c r="GFD32" s="80"/>
      <c r="GFE32" s="80"/>
      <c r="GFF32" s="80"/>
      <c r="GFG32" s="80"/>
      <c r="GFH32" s="80"/>
      <c r="GFI32" s="80"/>
      <c r="GFJ32" s="80"/>
      <c r="GFK32" s="80"/>
      <c r="GFL32" s="80"/>
      <c r="GFM32" s="80"/>
      <c r="GFN32" s="80"/>
      <c r="GFO32" s="80"/>
      <c r="GFP32" s="80"/>
      <c r="GFQ32" s="80"/>
      <c r="GFR32" s="80"/>
      <c r="GFS32" s="80"/>
      <c r="GFT32" s="80"/>
      <c r="GFU32" s="80"/>
      <c r="GFV32" s="80"/>
      <c r="GFW32" s="80"/>
      <c r="GFX32" s="80"/>
      <c r="GFY32" s="80"/>
      <c r="GFZ32" s="80"/>
      <c r="GGA32" s="80"/>
      <c r="GGB32" s="80"/>
      <c r="GGC32" s="80"/>
      <c r="GGD32" s="80"/>
      <c r="GGE32" s="80"/>
      <c r="GGF32" s="80"/>
      <c r="GGG32" s="80"/>
      <c r="GGH32" s="80"/>
      <c r="GGI32" s="80"/>
      <c r="GGJ32" s="80"/>
      <c r="GGK32" s="80"/>
      <c r="GGL32" s="80"/>
      <c r="GGM32" s="80"/>
      <c r="GGN32" s="80"/>
      <c r="GGO32" s="80"/>
      <c r="GGP32" s="80"/>
      <c r="GGQ32" s="80"/>
      <c r="GGR32" s="80"/>
      <c r="GGS32" s="80"/>
      <c r="GGT32" s="80"/>
      <c r="GGU32" s="80"/>
      <c r="GGV32" s="80"/>
      <c r="GGW32" s="80"/>
      <c r="GGX32" s="80"/>
      <c r="GGY32" s="80"/>
      <c r="GGZ32" s="80"/>
      <c r="GHA32" s="80"/>
      <c r="GHB32" s="80"/>
      <c r="GHC32" s="80"/>
      <c r="GHD32" s="80"/>
      <c r="GHE32" s="80"/>
      <c r="GHF32" s="80"/>
      <c r="GHG32" s="80"/>
      <c r="GHH32" s="80"/>
      <c r="GHI32" s="80"/>
      <c r="GHJ32" s="80"/>
      <c r="GHK32" s="80"/>
      <c r="GHL32" s="80"/>
      <c r="GHM32" s="80"/>
      <c r="GHN32" s="80"/>
      <c r="GHO32" s="80"/>
      <c r="GHP32" s="80"/>
      <c r="GHQ32" s="80"/>
      <c r="GHR32" s="80"/>
      <c r="GHS32" s="80"/>
      <c r="GHT32" s="80"/>
      <c r="GHU32" s="80"/>
      <c r="GHV32" s="80"/>
      <c r="GHW32" s="80"/>
      <c r="GHX32" s="80"/>
      <c r="GHY32" s="80"/>
      <c r="GHZ32" s="80"/>
      <c r="GIA32" s="80"/>
      <c r="GIB32" s="80"/>
      <c r="GIC32" s="80"/>
      <c r="GID32" s="80"/>
      <c r="GIE32" s="80"/>
      <c r="GIF32" s="80"/>
      <c r="GIG32" s="80"/>
      <c r="GIH32" s="80"/>
      <c r="GII32" s="80"/>
      <c r="GIJ32" s="80"/>
      <c r="GIK32" s="80"/>
      <c r="GIL32" s="80"/>
      <c r="GIM32" s="80"/>
      <c r="GIN32" s="80"/>
      <c r="GIO32" s="80"/>
      <c r="GIP32" s="80"/>
      <c r="GIQ32" s="80"/>
      <c r="GIR32" s="80"/>
      <c r="GIS32" s="80"/>
      <c r="GIT32" s="80"/>
      <c r="GIU32" s="80"/>
      <c r="GIV32" s="80"/>
      <c r="GIW32" s="80"/>
      <c r="GIX32" s="80"/>
      <c r="GIY32" s="80"/>
      <c r="GIZ32" s="80"/>
      <c r="GJA32" s="80"/>
      <c r="GJB32" s="80"/>
      <c r="GJC32" s="80"/>
      <c r="GJD32" s="80"/>
      <c r="GJE32" s="80"/>
      <c r="GJF32" s="80"/>
      <c r="GJG32" s="80"/>
      <c r="GJH32" s="80"/>
      <c r="GJI32" s="80"/>
      <c r="GJJ32" s="80"/>
      <c r="GJK32" s="80"/>
      <c r="GJL32" s="80"/>
      <c r="GJM32" s="80"/>
      <c r="GJN32" s="80"/>
      <c r="GJO32" s="80"/>
      <c r="GJP32" s="80"/>
      <c r="GJQ32" s="80"/>
      <c r="GJR32" s="80"/>
      <c r="GJS32" s="80"/>
      <c r="GJT32" s="80"/>
      <c r="GJU32" s="80"/>
      <c r="GJV32" s="80"/>
      <c r="GJW32" s="80"/>
      <c r="GJX32" s="80"/>
      <c r="GJY32" s="80"/>
      <c r="GJZ32" s="80"/>
      <c r="GKA32" s="80"/>
      <c r="GKB32" s="80"/>
      <c r="GKC32" s="80"/>
      <c r="GKD32" s="80"/>
      <c r="GKE32" s="80"/>
      <c r="GKF32" s="80"/>
      <c r="GKG32" s="80"/>
      <c r="GKH32" s="80"/>
      <c r="GKI32" s="80"/>
      <c r="GKJ32" s="80"/>
      <c r="GKK32" s="80"/>
      <c r="GKL32" s="80"/>
      <c r="GKM32" s="80"/>
      <c r="GKN32" s="80"/>
      <c r="GKO32" s="80"/>
      <c r="GKP32" s="80"/>
      <c r="GKQ32" s="80"/>
      <c r="GKR32" s="80"/>
      <c r="GKS32" s="80"/>
      <c r="GKT32" s="80"/>
      <c r="GKU32" s="80"/>
      <c r="GKV32" s="80"/>
      <c r="GKW32" s="80"/>
      <c r="GKX32" s="80"/>
      <c r="GKY32" s="80"/>
      <c r="GKZ32" s="80"/>
      <c r="GLA32" s="80"/>
      <c r="GLB32" s="80"/>
      <c r="GLC32" s="80"/>
      <c r="GLD32" s="80"/>
      <c r="GLE32" s="80"/>
      <c r="GLF32" s="80"/>
      <c r="GLG32" s="80"/>
      <c r="GLH32" s="80"/>
      <c r="GLI32" s="80"/>
      <c r="GLJ32" s="80"/>
      <c r="GLK32" s="80"/>
      <c r="GLL32" s="80"/>
      <c r="GLM32" s="80"/>
      <c r="GLN32" s="80"/>
      <c r="GLO32" s="80"/>
      <c r="GLP32" s="80"/>
      <c r="GLQ32" s="80"/>
      <c r="GLR32" s="80"/>
      <c r="GLS32" s="80"/>
      <c r="GLT32" s="80"/>
      <c r="GLU32" s="80"/>
      <c r="GLV32" s="80"/>
      <c r="GLW32" s="80"/>
      <c r="GLX32" s="80"/>
      <c r="GLY32" s="80"/>
      <c r="GLZ32" s="80"/>
      <c r="GMA32" s="80"/>
      <c r="GMB32" s="80"/>
      <c r="GMC32" s="80"/>
      <c r="GMD32" s="80"/>
      <c r="GME32" s="80"/>
      <c r="GMF32" s="80"/>
      <c r="GMG32" s="80"/>
      <c r="GMH32" s="80"/>
      <c r="GMI32" s="80"/>
      <c r="GMJ32" s="80"/>
      <c r="GMK32" s="80"/>
      <c r="GML32" s="80"/>
      <c r="GMM32" s="80"/>
      <c r="GMN32" s="80"/>
      <c r="GMO32" s="80"/>
      <c r="GMP32" s="80"/>
      <c r="GMQ32" s="80"/>
      <c r="GMR32" s="80"/>
      <c r="GMS32" s="80"/>
      <c r="GMT32" s="80"/>
      <c r="GMU32" s="80"/>
      <c r="GMV32" s="80"/>
      <c r="GMW32" s="80"/>
      <c r="GMX32" s="80"/>
      <c r="GMY32" s="80"/>
      <c r="GMZ32" s="80"/>
      <c r="GNA32" s="80"/>
      <c r="GNB32" s="80"/>
      <c r="GNC32" s="80"/>
      <c r="GND32" s="80"/>
      <c r="GNE32" s="80"/>
      <c r="GNF32" s="80"/>
      <c r="GNG32" s="80"/>
      <c r="GNH32" s="80"/>
      <c r="GNI32" s="80"/>
      <c r="GNJ32" s="80"/>
      <c r="GNK32" s="80"/>
      <c r="GNL32" s="80"/>
      <c r="GNM32" s="80"/>
      <c r="GNN32" s="80"/>
      <c r="GNO32" s="80"/>
      <c r="GNP32" s="80"/>
      <c r="GNQ32" s="80"/>
      <c r="GNR32" s="80"/>
      <c r="GNS32" s="80"/>
      <c r="GNT32" s="80"/>
      <c r="GNU32" s="80"/>
      <c r="GNV32" s="80"/>
      <c r="GNW32" s="80"/>
      <c r="GNX32" s="80"/>
      <c r="GNY32" s="80"/>
      <c r="GNZ32" s="80"/>
      <c r="GOA32" s="80"/>
      <c r="GOB32" s="80"/>
      <c r="GOC32" s="80"/>
      <c r="GOD32" s="80"/>
      <c r="GOE32" s="80"/>
      <c r="GOF32" s="80"/>
      <c r="GOG32" s="80"/>
      <c r="GOH32" s="80"/>
      <c r="GOI32" s="80"/>
      <c r="GOJ32" s="80"/>
      <c r="GOK32" s="80"/>
      <c r="GOL32" s="80"/>
      <c r="GOM32" s="80"/>
      <c r="GON32" s="80"/>
      <c r="GOO32" s="80"/>
      <c r="GOP32" s="80"/>
      <c r="GOQ32" s="80"/>
      <c r="GOR32" s="80"/>
      <c r="GOS32" s="80"/>
      <c r="GOT32" s="80"/>
      <c r="GOU32" s="80"/>
      <c r="GOV32" s="80"/>
      <c r="GOW32" s="80"/>
      <c r="GOX32" s="80"/>
      <c r="GOY32" s="80"/>
      <c r="GOZ32" s="80"/>
      <c r="GPA32" s="80"/>
      <c r="GPB32" s="80"/>
      <c r="GPC32" s="80"/>
      <c r="GPD32" s="80"/>
      <c r="GPE32" s="80"/>
      <c r="GPF32" s="80"/>
      <c r="GPG32" s="80"/>
      <c r="GPH32" s="80"/>
      <c r="GPI32" s="80"/>
      <c r="GPJ32" s="80"/>
      <c r="GPK32" s="80"/>
      <c r="GPL32" s="80"/>
      <c r="GPM32" s="80"/>
      <c r="GPN32" s="80"/>
      <c r="GPO32" s="80"/>
      <c r="GPP32" s="80"/>
      <c r="GPQ32" s="80"/>
      <c r="GPR32" s="80"/>
      <c r="GPS32" s="80"/>
      <c r="GPT32" s="80"/>
      <c r="GPU32" s="80"/>
      <c r="GPV32" s="80"/>
      <c r="GPW32" s="80"/>
      <c r="GPX32" s="80"/>
      <c r="GPY32" s="80"/>
      <c r="GPZ32" s="80"/>
      <c r="GQA32" s="80"/>
      <c r="GQB32" s="80"/>
      <c r="GQC32" s="80"/>
      <c r="GQD32" s="80"/>
      <c r="GQE32" s="80"/>
      <c r="GQF32" s="80"/>
      <c r="GQG32" s="80"/>
      <c r="GQH32" s="80"/>
      <c r="GQI32" s="80"/>
      <c r="GQJ32" s="80"/>
      <c r="GQK32" s="80"/>
      <c r="GQL32" s="80"/>
      <c r="GQM32" s="80"/>
      <c r="GQN32" s="80"/>
      <c r="GQO32" s="80"/>
      <c r="GQP32" s="80"/>
      <c r="GQQ32" s="80"/>
      <c r="GQR32" s="80"/>
      <c r="GQS32" s="80"/>
      <c r="GQT32" s="80"/>
      <c r="GQU32" s="80"/>
      <c r="GQV32" s="80"/>
      <c r="GQW32" s="80"/>
      <c r="GQX32" s="80"/>
      <c r="GQY32" s="80"/>
      <c r="GQZ32" s="80"/>
      <c r="GRA32" s="80"/>
      <c r="GRB32" s="80"/>
      <c r="GRC32" s="80"/>
      <c r="GRD32" s="80"/>
      <c r="GRE32" s="80"/>
      <c r="GRF32" s="80"/>
      <c r="GRG32" s="80"/>
      <c r="GRH32" s="80"/>
      <c r="GRI32" s="80"/>
      <c r="GRJ32" s="80"/>
      <c r="GRK32" s="80"/>
      <c r="GRL32" s="80"/>
      <c r="GRM32" s="80"/>
      <c r="GRN32" s="80"/>
      <c r="GRO32" s="80"/>
      <c r="GRP32" s="80"/>
      <c r="GRQ32" s="80"/>
      <c r="GRR32" s="80"/>
      <c r="GRS32" s="80"/>
      <c r="GRT32" s="80"/>
      <c r="GRU32" s="80"/>
      <c r="GRV32" s="80"/>
      <c r="GRW32" s="80"/>
      <c r="GRX32" s="80"/>
      <c r="GRY32" s="80"/>
      <c r="GRZ32" s="80"/>
      <c r="GSA32" s="80"/>
      <c r="GSB32" s="80"/>
      <c r="GSC32" s="80"/>
      <c r="GSD32" s="80"/>
      <c r="GSE32" s="80"/>
      <c r="GSF32" s="80"/>
      <c r="GSG32" s="80"/>
      <c r="GSH32" s="80"/>
      <c r="GSI32" s="80"/>
      <c r="GSJ32" s="80"/>
      <c r="GSK32" s="80"/>
      <c r="GSL32" s="80"/>
      <c r="GSM32" s="80"/>
      <c r="GSN32" s="80"/>
      <c r="GSO32" s="80"/>
      <c r="GSP32" s="80"/>
      <c r="GSQ32" s="80"/>
      <c r="GSR32" s="80"/>
      <c r="GSS32" s="80"/>
      <c r="GST32" s="80"/>
      <c r="GSU32" s="80"/>
      <c r="GSV32" s="80"/>
      <c r="GSW32" s="80"/>
      <c r="GSX32" s="80"/>
      <c r="GSY32" s="80"/>
      <c r="GSZ32" s="80"/>
      <c r="GTA32" s="80"/>
      <c r="GTB32" s="80"/>
      <c r="GTC32" s="80"/>
      <c r="GTD32" s="80"/>
      <c r="GTE32" s="80"/>
      <c r="GTF32" s="80"/>
      <c r="GTG32" s="80"/>
      <c r="GTH32" s="80"/>
      <c r="GTI32" s="80"/>
      <c r="GTJ32" s="80"/>
      <c r="GTK32" s="80"/>
      <c r="GTL32" s="80"/>
      <c r="GTM32" s="80"/>
      <c r="GTN32" s="80"/>
      <c r="GTO32" s="80"/>
      <c r="GTP32" s="80"/>
      <c r="GTQ32" s="80"/>
      <c r="GTR32" s="80"/>
      <c r="GTS32" s="80"/>
      <c r="GTT32" s="80"/>
      <c r="GTU32" s="80"/>
      <c r="GTV32" s="80"/>
      <c r="GTW32" s="80"/>
      <c r="GTX32" s="80"/>
      <c r="GTY32" s="80"/>
      <c r="GTZ32" s="80"/>
      <c r="GUA32" s="80"/>
      <c r="GUB32" s="80"/>
      <c r="GUC32" s="80"/>
      <c r="GUD32" s="80"/>
      <c r="GUE32" s="80"/>
      <c r="GUF32" s="80"/>
      <c r="GUG32" s="80"/>
      <c r="GUH32" s="80"/>
      <c r="GUI32" s="80"/>
      <c r="GUJ32" s="80"/>
      <c r="GUK32" s="80"/>
      <c r="GUL32" s="80"/>
      <c r="GUM32" s="80"/>
      <c r="GUN32" s="80"/>
      <c r="GUO32" s="80"/>
      <c r="GUP32" s="80"/>
      <c r="GUQ32" s="80"/>
      <c r="GUR32" s="80"/>
      <c r="GUS32" s="80"/>
      <c r="GUT32" s="80"/>
      <c r="GUU32" s="80"/>
      <c r="GUV32" s="80"/>
      <c r="GUW32" s="80"/>
      <c r="GUX32" s="80"/>
      <c r="GUY32" s="80"/>
      <c r="GUZ32" s="80"/>
      <c r="GVA32" s="80"/>
      <c r="GVB32" s="80"/>
      <c r="GVC32" s="80"/>
      <c r="GVD32" s="80"/>
      <c r="GVE32" s="80"/>
      <c r="GVF32" s="80"/>
      <c r="GVG32" s="80"/>
      <c r="GVH32" s="80"/>
      <c r="GVI32" s="80"/>
      <c r="GVJ32" s="80"/>
      <c r="GVK32" s="80"/>
      <c r="GVL32" s="80"/>
      <c r="GVM32" s="80"/>
      <c r="GVN32" s="80"/>
      <c r="GVO32" s="80"/>
      <c r="GVP32" s="80"/>
      <c r="GVQ32" s="80"/>
      <c r="GVR32" s="80"/>
      <c r="GVS32" s="80"/>
      <c r="GVT32" s="80"/>
      <c r="GVU32" s="80"/>
      <c r="GVV32" s="80"/>
      <c r="GVW32" s="80"/>
      <c r="GVX32" s="80"/>
      <c r="GVY32" s="80"/>
      <c r="GVZ32" s="80"/>
      <c r="GWA32" s="80"/>
      <c r="GWB32" s="80"/>
      <c r="GWC32" s="80"/>
      <c r="GWD32" s="80"/>
      <c r="GWE32" s="80"/>
      <c r="GWF32" s="80"/>
      <c r="GWG32" s="80"/>
      <c r="GWH32" s="80"/>
      <c r="GWI32" s="80"/>
      <c r="GWJ32" s="80"/>
      <c r="GWK32" s="80"/>
      <c r="GWL32" s="80"/>
      <c r="GWM32" s="80"/>
      <c r="GWN32" s="80"/>
      <c r="GWO32" s="80"/>
      <c r="GWP32" s="80"/>
      <c r="GWQ32" s="80"/>
      <c r="GWR32" s="80"/>
      <c r="GWS32" s="80"/>
      <c r="GWT32" s="80"/>
      <c r="GWU32" s="80"/>
      <c r="GWV32" s="80"/>
      <c r="GWW32" s="80"/>
      <c r="GWX32" s="80"/>
      <c r="GWY32" s="80"/>
      <c r="GWZ32" s="80"/>
      <c r="GXA32" s="80"/>
      <c r="GXB32" s="80"/>
      <c r="GXC32" s="80"/>
      <c r="GXD32" s="80"/>
      <c r="GXE32" s="80"/>
      <c r="GXF32" s="80"/>
      <c r="GXG32" s="80"/>
      <c r="GXH32" s="80"/>
      <c r="GXI32" s="80"/>
      <c r="GXJ32" s="80"/>
      <c r="GXK32" s="80"/>
      <c r="GXL32" s="80"/>
      <c r="GXM32" s="80"/>
      <c r="GXN32" s="80"/>
      <c r="GXO32" s="80"/>
      <c r="GXP32" s="80"/>
      <c r="GXQ32" s="80"/>
      <c r="GXR32" s="80"/>
      <c r="GXS32" s="80"/>
      <c r="GXT32" s="80"/>
      <c r="GXU32" s="80"/>
      <c r="GXV32" s="80"/>
      <c r="GXW32" s="80"/>
      <c r="GXX32" s="80"/>
      <c r="GXY32" s="80"/>
      <c r="GXZ32" s="80"/>
      <c r="GYA32" s="80"/>
      <c r="GYB32" s="80"/>
      <c r="GYC32" s="80"/>
      <c r="GYD32" s="80"/>
      <c r="GYE32" s="80"/>
      <c r="GYF32" s="80"/>
      <c r="GYG32" s="80"/>
      <c r="GYH32" s="80"/>
      <c r="GYI32" s="80"/>
      <c r="GYJ32" s="80"/>
      <c r="GYK32" s="80"/>
      <c r="GYL32" s="80"/>
      <c r="GYM32" s="80"/>
      <c r="GYN32" s="80"/>
      <c r="GYO32" s="80"/>
      <c r="GYP32" s="80"/>
      <c r="GYQ32" s="80"/>
      <c r="GYR32" s="80"/>
      <c r="GYS32" s="80"/>
      <c r="GYT32" s="80"/>
      <c r="GYU32" s="80"/>
      <c r="GYV32" s="80"/>
      <c r="GYW32" s="80"/>
      <c r="GYX32" s="80"/>
      <c r="GYY32" s="80"/>
      <c r="GYZ32" s="80"/>
      <c r="GZA32" s="80"/>
      <c r="GZB32" s="80"/>
      <c r="GZC32" s="80"/>
      <c r="GZD32" s="80"/>
      <c r="GZE32" s="80"/>
      <c r="GZF32" s="80"/>
      <c r="GZG32" s="80"/>
      <c r="GZH32" s="80"/>
      <c r="GZI32" s="80"/>
      <c r="GZJ32" s="80"/>
      <c r="GZK32" s="80"/>
      <c r="GZL32" s="80"/>
      <c r="GZM32" s="80"/>
      <c r="GZN32" s="80"/>
      <c r="GZO32" s="80"/>
      <c r="GZP32" s="80"/>
      <c r="GZQ32" s="80"/>
      <c r="GZR32" s="80"/>
      <c r="GZS32" s="80"/>
      <c r="GZT32" s="80"/>
      <c r="GZU32" s="80"/>
      <c r="GZV32" s="80"/>
      <c r="GZW32" s="80"/>
      <c r="GZX32" s="80"/>
      <c r="GZY32" s="80"/>
      <c r="GZZ32" s="80"/>
      <c r="HAA32" s="80"/>
      <c r="HAB32" s="80"/>
      <c r="HAC32" s="80"/>
      <c r="HAD32" s="80"/>
      <c r="HAE32" s="80"/>
      <c r="HAF32" s="80"/>
      <c r="HAG32" s="80"/>
      <c r="HAH32" s="80"/>
      <c r="HAI32" s="80"/>
      <c r="HAJ32" s="80"/>
      <c r="HAK32" s="80"/>
      <c r="HAL32" s="80"/>
      <c r="HAM32" s="80"/>
      <c r="HAN32" s="80"/>
      <c r="HAO32" s="80"/>
      <c r="HAP32" s="80"/>
      <c r="HAQ32" s="80"/>
      <c r="HAR32" s="80"/>
      <c r="HAS32" s="80"/>
      <c r="HAT32" s="80"/>
      <c r="HAU32" s="80"/>
      <c r="HAV32" s="80"/>
      <c r="HAW32" s="80"/>
      <c r="HAX32" s="80"/>
      <c r="HAY32" s="80"/>
      <c r="HAZ32" s="80"/>
      <c r="HBA32" s="80"/>
      <c r="HBB32" s="80"/>
      <c r="HBC32" s="80"/>
      <c r="HBD32" s="80"/>
      <c r="HBE32" s="80"/>
      <c r="HBF32" s="80"/>
      <c r="HBG32" s="80"/>
      <c r="HBH32" s="80"/>
      <c r="HBI32" s="80"/>
      <c r="HBJ32" s="80"/>
      <c r="HBK32" s="80"/>
      <c r="HBL32" s="80"/>
      <c r="HBM32" s="80"/>
      <c r="HBN32" s="80"/>
      <c r="HBO32" s="80"/>
      <c r="HBP32" s="80"/>
      <c r="HBQ32" s="80"/>
      <c r="HBR32" s="80"/>
      <c r="HBS32" s="80"/>
      <c r="HBT32" s="80"/>
      <c r="HBU32" s="80"/>
      <c r="HBV32" s="80"/>
      <c r="HBW32" s="80"/>
      <c r="HBX32" s="80"/>
      <c r="HBY32" s="80"/>
      <c r="HBZ32" s="80"/>
      <c r="HCA32" s="80"/>
      <c r="HCB32" s="80"/>
      <c r="HCC32" s="80"/>
      <c r="HCD32" s="80"/>
      <c r="HCE32" s="80"/>
      <c r="HCF32" s="80"/>
      <c r="HCG32" s="80"/>
      <c r="HCH32" s="80"/>
      <c r="HCI32" s="80"/>
      <c r="HCJ32" s="80"/>
      <c r="HCK32" s="80"/>
      <c r="HCL32" s="80"/>
      <c r="HCM32" s="80"/>
      <c r="HCN32" s="80"/>
      <c r="HCO32" s="80"/>
      <c r="HCP32" s="80"/>
      <c r="HCQ32" s="80"/>
      <c r="HCR32" s="80"/>
      <c r="HCS32" s="80"/>
      <c r="HCT32" s="80"/>
      <c r="HCU32" s="80"/>
      <c r="HCV32" s="80"/>
      <c r="HCW32" s="80"/>
      <c r="HCX32" s="80"/>
      <c r="HCY32" s="80"/>
      <c r="HCZ32" s="80"/>
      <c r="HDA32" s="80"/>
      <c r="HDB32" s="80"/>
      <c r="HDC32" s="80"/>
      <c r="HDD32" s="80"/>
      <c r="HDE32" s="80"/>
      <c r="HDF32" s="80"/>
      <c r="HDG32" s="80"/>
      <c r="HDH32" s="80"/>
      <c r="HDI32" s="80"/>
      <c r="HDJ32" s="80"/>
      <c r="HDK32" s="80"/>
      <c r="HDL32" s="80"/>
      <c r="HDM32" s="80"/>
      <c r="HDN32" s="80"/>
      <c r="HDO32" s="80"/>
      <c r="HDP32" s="80"/>
      <c r="HDQ32" s="80"/>
      <c r="HDR32" s="80"/>
      <c r="HDS32" s="80"/>
      <c r="HDT32" s="80"/>
      <c r="HDU32" s="80"/>
      <c r="HDV32" s="80"/>
      <c r="HDW32" s="80"/>
      <c r="HDX32" s="80"/>
      <c r="HDY32" s="80"/>
      <c r="HDZ32" s="80"/>
      <c r="HEA32" s="80"/>
      <c r="HEB32" s="80"/>
      <c r="HEC32" s="80"/>
      <c r="HED32" s="80"/>
      <c r="HEE32" s="80"/>
      <c r="HEF32" s="80"/>
      <c r="HEG32" s="80"/>
      <c r="HEH32" s="80"/>
      <c r="HEI32" s="80"/>
      <c r="HEJ32" s="80"/>
      <c r="HEK32" s="80"/>
      <c r="HEL32" s="80"/>
      <c r="HEM32" s="80"/>
      <c r="HEN32" s="80"/>
      <c r="HEO32" s="80"/>
      <c r="HEP32" s="80"/>
      <c r="HEQ32" s="80"/>
      <c r="HER32" s="80"/>
      <c r="HES32" s="80"/>
      <c r="HET32" s="80"/>
      <c r="HEU32" s="80"/>
      <c r="HEV32" s="80"/>
      <c r="HEW32" s="80"/>
      <c r="HEX32" s="80"/>
      <c r="HEY32" s="80"/>
      <c r="HEZ32" s="80"/>
      <c r="HFA32" s="80"/>
      <c r="HFB32" s="80"/>
      <c r="HFC32" s="80"/>
      <c r="HFD32" s="80"/>
      <c r="HFE32" s="80"/>
      <c r="HFF32" s="80"/>
      <c r="HFG32" s="80"/>
      <c r="HFH32" s="80"/>
      <c r="HFI32" s="80"/>
      <c r="HFJ32" s="80"/>
      <c r="HFK32" s="80"/>
      <c r="HFL32" s="80"/>
      <c r="HFM32" s="80"/>
      <c r="HFN32" s="80"/>
      <c r="HFO32" s="80"/>
      <c r="HFP32" s="80"/>
      <c r="HFQ32" s="80"/>
      <c r="HFR32" s="80"/>
      <c r="HFS32" s="80"/>
      <c r="HFT32" s="80"/>
      <c r="HFU32" s="80"/>
      <c r="HFV32" s="80"/>
      <c r="HFW32" s="80"/>
      <c r="HFX32" s="80"/>
      <c r="HFY32" s="80"/>
      <c r="HFZ32" s="80"/>
      <c r="HGA32" s="80"/>
      <c r="HGB32" s="80"/>
      <c r="HGC32" s="80"/>
      <c r="HGD32" s="80"/>
      <c r="HGE32" s="80"/>
      <c r="HGF32" s="80"/>
      <c r="HGG32" s="80"/>
      <c r="HGH32" s="80"/>
      <c r="HGI32" s="80"/>
      <c r="HGJ32" s="80"/>
      <c r="HGK32" s="80"/>
      <c r="HGL32" s="80"/>
      <c r="HGM32" s="80"/>
      <c r="HGN32" s="80"/>
      <c r="HGO32" s="80"/>
      <c r="HGP32" s="80"/>
      <c r="HGQ32" s="80"/>
      <c r="HGR32" s="80"/>
      <c r="HGS32" s="80"/>
      <c r="HGT32" s="80"/>
      <c r="HGU32" s="80"/>
      <c r="HGV32" s="80"/>
      <c r="HGW32" s="80"/>
      <c r="HGX32" s="80"/>
      <c r="HGY32" s="80"/>
      <c r="HGZ32" s="80"/>
      <c r="HHA32" s="80"/>
      <c r="HHB32" s="80"/>
      <c r="HHC32" s="80"/>
      <c r="HHD32" s="80"/>
      <c r="HHE32" s="80"/>
      <c r="HHF32" s="80"/>
      <c r="HHG32" s="80"/>
      <c r="HHH32" s="80"/>
      <c r="HHI32" s="80"/>
      <c r="HHJ32" s="80"/>
      <c r="HHK32" s="80"/>
      <c r="HHL32" s="80"/>
      <c r="HHM32" s="80"/>
      <c r="HHN32" s="80"/>
      <c r="HHO32" s="80"/>
      <c r="HHP32" s="80"/>
      <c r="HHQ32" s="80"/>
      <c r="HHR32" s="80"/>
      <c r="HHS32" s="80"/>
      <c r="HHT32" s="80"/>
      <c r="HHU32" s="80"/>
      <c r="HHV32" s="80"/>
      <c r="HHW32" s="80"/>
      <c r="HHX32" s="80"/>
      <c r="HHY32" s="80"/>
      <c r="HHZ32" s="80"/>
      <c r="HIA32" s="80"/>
      <c r="HIB32" s="80"/>
      <c r="HIC32" s="80"/>
      <c r="HID32" s="80"/>
      <c r="HIE32" s="80"/>
      <c r="HIF32" s="80"/>
      <c r="HIG32" s="80"/>
      <c r="HIH32" s="80"/>
      <c r="HII32" s="80"/>
      <c r="HIJ32" s="80"/>
      <c r="HIK32" s="80"/>
      <c r="HIL32" s="80"/>
      <c r="HIM32" s="80"/>
      <c r="HIN32" s="80"/>
      <c r="HIO32" s="80"/>
      <c r="HIP32" s="80"/>
      <c r="HIQ32" s="80"/>
      <c r="HIR32" s="80"/>
      <c r="HIS32" s="80"/>
      <c r="HIT32" s="80"/>
      <c r="HIU32" s="80"/>
      <c r="HIV32" s="80"/>
      <c r="HIW32" s="80"/>
      <c r="HIX32" s="80"/>
      <c r="HIY32" s="80"/>
      <c r="HIZ32" s="80"/>
      <c r="HJA32" s="80"/>
      <c r="HJB32" s="80"/>
      <c r="HJC32" s="80"/>
      <c r="HJD32" s="80"/>
      <c r="HJE32" s="80"/>
      <c r="HJF32" s="80"/>
      <c r="HJG32" s="80"/>
      <c r="HJH32" s="80"/>
      <c r="HJI32" s="80"/>
      <c r="HJJ32" s="80"/>
      <c r="HJK32" s="80"/>
      <c r="HJL32" s="80"/>
      <c r="HJM32" s="80"/>
      <c r="HJN32" s="80"/>
      <c r="HJO32" s="80"/>
      <c r="HJP32" s="80"/>
      <c r="HJQ32" s="80"/>
      <c r="HJR32" s="80"/>
      <c r="HJS32" s="80"/>
      <c r="HJT32" s="80"/>
      <c r="HJU32" s="80"/>
      <c r="HJV32" s="80"/>
      <c r="HJW32" s="80"/>
      <c r="HJX32" s="80"/>
      <c r="HJY32" s="80"/>
      <c r="HJZ32" s="80"/>
      <c r="HKA32" s="80"/>
      <c r="HKB32" s="80"/>
      <c r="HKC32" s="80"/>
      <c r="HKD32" s="80"/>
      <c r="HKE32" s="80"/>
      <c r="HKF32" s="80"/>
      <c r="HKG32" s="80"/>
      <c r="HKH32" s="80"/>
      <c r="HKI32" s="80"/>
      <c r="HKJ32" s="80"/>
      <c r="HKK32" s="80"/>
      <c r="HKL32" s="80"/>
      <c r="HKM32" s="80"/>
      <c r="HKN32" s="80"/>
      <c r="HKO32" s="80"/>
      <c r="HKP32" s="80"/>
      <c r="HKQ32" s="80"/>
      <c r="HKR32" s="80"/>
      <c r="HKS32" s="80"/>
      <c r="HKT32" s="80"/>
      <c r="HKU32" s="80"/>
      <c r="HKV32" s="80"/>
      <c r="HKW32" s="80"/>
      <c r="HKX32" s="80"/>
      <c r="HKY32" s="80"/>
      <c r="HKZ32" s="80"/>
      <c r="HLA32" s="80"/>
      <c r="HLB32" s="80"/>
      <c r="HLC32" s="80"/>
      <c r="HLD32" s="80"/>
      <c r="HLE32" s="80"/>
      <c r="HLF32" s="80"/>
      <c r="HLG32" s="80"/>
      <c r="HLH32" s="80"/>
      <c r="HLI32" s="80"/>
      <c r="HLJ32" s="80"/>
      <c r="HLK32" s="80"/>
      <c r="HLL32" s="80"/>
      <c r="HLM32" s="80"/>
      <c r="HLN32" s="80"/>
      <c r="HLO32" s="80"/>
      <c r="HLP32" s="80"/>
      <c r="HLQ32" s="80"/>
      <c r="HLR32" s="80"/>
      <c r="HLS32" s="80"/>
      <c r="HLT32" s="80"/>
      <c r="HLU32" s="80"/>
      <c r="HLV32" s="80"/>
      <c r="HLW32" s="80"/>
      <c r="HLX32" s="80"/>
      <c r="HLY32" s="80"/>
      <c r="HLZ32" s="80"/>
      <c r="HMA32" s="80"/>
      <c r="HMB32" s="80"/>
      <c r="HMC32" s="80"/>
      <c r="HMD32" s="80"/>
      <c r="HME32" s="80"/>
      <c r="HMF32" s="80"/>
      <c r="HMG32" s="80"/>
      <c r="HMH32" s="80"/>
      <c r="HMI32" s="80"/>
      <c r="HMJ32" s="80"/>
      <c r="HMK32" s="80"/>
      <c r="HML32" s="80"/>
      <c r="HMM32" s="80"/>
      <c r="HMN32" s="80"/>
      <c r="HMO32" s="80"/>
      <c r="HMP32" s="80"/>
      <c r="HMQ32" s="80"/>
      <c r="HMR32" s="80"/>
      <c r="HMS32" s="80"/>
      <c r="HMT32" s="80"/>
      <c r="HMU32" s="80"/>
      <c r="HMV32" s="80"/>
      <c r="HMW32" s="80"/>
      <c r="HMX32" s="80"/>
      <c r="HMY32" s="80"/>
      <c r="HMZ32" s="80"/>
      <c r="HNA32" s="80"/>
      <c r="HNB32" s="80"/>
      <c r="HNC32" s="80"/>
      <c r="HND32" s="80"/>
      <c r="HNE32" s="80"/>
      <c r="HNF32" s="80"/>
      <c r="HNG32" s="80"/>
      <c r="HNH32" s="80"/>
      <c r="HNI32" s="80"/>
      <c r="HNJ32" s="80"/>
      <c r="HNK32" s="80"/>
      <c r="HNL32" s="80"/>
      <c r="HNM32" s="80"/>
      <c r="HNN32" s="80"/>
      <c r="HNO32" s="80"/>
      <c r="HNP32" s="80"/>
      <c r="HNQ32" s="80"/>
      <c r="HNR32" s="80"/>
      <c r="HNS32" s="80"/>
      <c r="HNT32" s="80"/>
      <c r="HNU32" s="80"/>
      <c r="HNV32" s="80"/>
      <c r="HNW32" s="80"/>
      <c r="HNX32" s="80"/>
      <c r="HNY32" s="80"/>
      <c r="HNZ32" s="80"/>
      <c r="HOA32" s="80"/>
      <c r="HOB32" s="80"/>
      <c r="HOC32" s="80"/>
      <c r="HOD32" s="80"/>
      <c r="HOE32" s="80"/>
      <c r="HOF32" s="80"/>
      <c r="HOG32" s="80"/>
      <c r="HOH32" s="80"/>
      <c r="HOI32" s="80"/>
      <c r="HOJ32" s="80"/>
      <c r="HOK32" s="80"/>
      <c r="HOL32" s="80"/>
      <c r="HOM32" s="80"/>
      <c r="HON32" s="80"/>
      <c r="HOO32" s="80"/>
      <c r="HOP32" s="80"/>
      <c r="HOQ32" s="80"/>
      <c r="HOR32" s="80"/>
      <c r="HOS32" s="80"/>
      <c r="HOT32" s="80"/>
      <c r="HOU32" s="80"/>
      <c r="HOV32" s="80"/>
      <c r="HOW32" s="80"/>
      <c r="HOX32" s="80"/>
      <c r="HOY32" s="80"/>
      <c r="HOZ32" s="80"/>
      <c r="HPA32" s="80"/>
      <c r="HPB32" s="80"/>
      <c r="HPC32" s="80"/>
      <c r="HPD32" s="80"/>
      <c r="HPE32" s="80"/>
      <c r="HPF32" s="80"/>
      <c r="HPG32" s="80"/>
      <c r="HPH32" s="80"/>
      <c r="HPI32" s="80"/>
      <c r="HPJ32" s="80"/>
      <c r="HPK32" s="80"/>
      <c r="HPL32" s="80"/>
      <c r="HPM32" s="80"/>
      <c r="HPN32" s="80"/>
      <c r="HPO32" s="80"/>
      <c r="HPP32" s="80"/>
      <c r="HPQ32" s="80"/>
      <c r="HPR32" s="80"/>
      <c r="HPS32" s="80"/>
      <c r="HPT32" s="80"/>
      <c r="HPU32" s="80"/>
      <c r="HPV32" s="80"/>
      <c r="HPW32" s="80"/>
      <c r="HPX32" s="80"/>
      <c r="HPY32" s="80"/>
      <c r="HPZ32" s="80"/>
      <c r="HQA32" s="80"/>
      <c r="HQB32" s="80"/>
      <c r="HQC32" s="80"/>
      <c r="HQD32" s="80"/>
      <c r="HQE32" s="80"/>
      <c r="HQF32" s="80"/>
      <c r="HQG32" s="80"/>
      <c r="HQH32" s="80"/>
      <c r="HQI32" s="80"/>
      <c r="HQJ32" s="80"/>
      <c r="HQK32" s="80"/>
      <c r="HQL32" s="80"/>
      <c r="HQM32" s="80"/>
      <c r="HQN32" s="80"/>
      <c r="HQO32" s="80"/>
      <c r="HQP32" s="80"/>
      <c r="HQQ32" s="80"/>
      <c r="HQR32" s="80"/>
      <c r="HQS32" s="80"/>
      <c r="HQT32" s="80"/>
      <c r="HQU32" s="80"/>
      <c r="HQV32" s="80"/>
      <c r="HQW32" s="80"/>
      <c r="HQX32" s="80"/>
      <c r="HQY32" s="80"/>
      <c r="HQZ32" s="80"/>
      <c r="HRA32" s="80"/>
      <c r="HRB32" s="80"/>
      <c r="HRC32" s="80"/>
      <c r="HRD32" s="80"/>
      <c r="HRE32" s="80"/>
      <c r="HRF32" s="80"/>
      <c r="HRG32" s="80"/>
      <c r="HRH32" s="80"/>
      <c r="HRI32" s="80"/>
      <c r="HRJ32" s="80"/>
      <c r="HRK32" s="80"/>
      <c r="HRL32" s="80"/>
      <c r="HRM32" s="80"/>
      <c r="HRN32" s="80"/>
      <c r="HRO32" s="80"/>
      <c r="HRP32" s="80"/>
      <c r="HRQ32" s="80"/>
      <c r="HRR32" s="80"/>
      <c r="HRS32" s="80"/>
      <c r="HRT32" s="80"/>
      <c r="HRU32" s="80"/>
      <c r="HRV32" s="80"/>
      <c r="HRW32" s="80"/>
      <c r="HRX32" s="80"/>
      <c r="HRY32" s="80"/>
      <c r="HRZ32" s="80"/>
      <c r="HSA32" s="80"/>
      <c r="HSB32" s="80"/>
      <c r="HSC32" s="80"/>
      <c r="HSD32" s="80"/>
      <c r="HSE32" s="80"/>
      <c r="HSF32" s="80"/>
      <c r="HSG32" s="80"/>
      <c r="HSH32" s="80"/>
      <c r="HSI32" s="80"/>
      <c r="HSJ32" s="80"/>
      <c r="HSK32" s="80"/>
      <c r="HSL32" s="80"/>
      <c r="HSM32" s="80"/>
      <c r="HSN32" s="80"/>
      <c r="HSO32" s="80"/>
      <c r="HSP32" s="80"/>
      <c r="HSQ32" s="80"/>
      <c r="HSR32" s="80"/>
      <c r="HSS32" s="80"/>
      <c r="HST32" s="80"/>
      <c r="HSU32" s="80"/>
      <c r="HSV32" s="80"/>
      <c r="HSW32" s="80"/>
      <c r="HSX32" s="80"/>
      <c r="HSY32" s="80"/>
      <c r="HSZ32" s="80"/>
      <c r="HTA32" s="80"/>
      <c r="HTB32" s="80"/>
      <c r="HTC32" s="80"/>
      <c r="HTD32" s="80"/>
      <c r="HTE32" s="80"/>
      <c r="HTF32" s="80"/>
      <c r="HTG32" s="80"/>
      <c r="HTH32" s="80"/>
      <c r="HTI32" s="80"/>
      <c r="HTJ32" s="80"/>
      <c r="HTK32" s="80"/>
      <c r="HTL32" s="80"/>
      <c r="HTM32" s="80"/>
      <c r="HTN32" s="80"/>
      <c r="HTO32" s="80"/>
      <c r="HTP32" s="80"/>
      <c r="HTQ32" s="80"/>
      <c r="HTR32" s="80"/>
      <c r="HTS32" s="80"/>
      <c r="HTT32" s="80"/>
      <c r="HTU32" s="80"/>
      <c r="HTV32" s="80"/>
      <c r="HTW32" s="80"/>
      <c r="HTX32" s="80"/>
      <c r="HTY32" s="80"/>
      <c r="HTZ32" s="80"/>
      <c r="HUA32" s="80"/>
      <c r="HUB32" s="80"/>
      <c r="HUC32" s="80"/>
      <c r="HUD32" s="80"/>
      <c r="HUE32" s="80"/>
      <c r="HUF32" s="80"/>
      <c r="HUG32" s="80"/>
      <c r="HUH32" s="80"/>
      <c r="HUI32" s="80"/>
      <c r="HUJ32" s="80"/>
      <c r="HUK32" s="80"/>
      <c r="HUL32" s="80"/>
      <c r="HUM32" s="80"/>
      <c r="HUN32" s="80"/>
      <c r="HUO32" s="80"/>
      <c r="HUP32" s="80"/>
      <c r="HUQ32" s="80"/>
      <c r="HUR32" s="80"/>
      <c r="HUS32" s="80"/>
      <c r="HUT32" s="80"/>
      <c r="HUU32" s="80"/>
      <c r="HUV32" s="80"/>
      <c r="HUW32" s="80"/>
      <c r="HUX32" s="80"/>
      <c r="HUY32" s="80"/>
      <c r="HUZ32" s="80"/>
      <c r="HVA32" s="80"/>
      <c r="HVB32" s="80"/>
      <c r="HVC32" s="80"/>
      <c r="HVD32" s="80"/>
      <c r="HVE32" s="80"/>
      <c r="HVF32" s="80"/>
      <c r="HVG32" s="80"/>
      <c r="HVH32" s="80"/>
      <c r="HVI32" s="80"/>
      <c r="HVJ32" s="80"/>
      <c r="HVK32" s="80"/>
      <c r="HVL32" s="80"/>
      <c r="HVM32" s="80"/>
      <c r="HVN32" s="80"/>
      <c r="HVO32" s="80"/>
      <c r="HVP32" s="80"/>
      <c r="HVQ32" s="80"/>
      <c r="HVR32" s="80"/>
      <c r="HVS32" s="80"/>
      <c r="HVT32" s="80"/>
      <c r="HVU32" s="80"/>
      <c r="HVV32" s="80"/>
      <c r="HVW32" s="80"/>
      <c r="HVX32" s="80"/>
      <c r="HVY32" s="80"/>
      <c r="HVZ32" s="80"/>
      <c r="HWA32" s="80"/>
      <c r="HWB32" s="80"/>
      <c r="HWC32" s="80"/>
      <c r="HWD32" s="80"/>
      <c r="HWE32" s="80"/>
      <c r="HWF32" s="80"/>
      <c r="HWG32" s="80"/>
      <c r="HWH32" s="80"/>
      <c r="HWI32" s="80"/>
      <c r="HWJ32" s="80"/>
      <c r="HWK32" s="80"/>
      <c r="HWL32" s="80"/>
      <c r="HWM32" s="80"/>
      <c r="HWN32" s="80"/>
      <c r="HWO32" s="80"/>
      <c r="HWP32" s="80"/>
      <c r="HWQ32" s="80"/>
      <c r="HWR32" s="80"/>
      <c r="HWS32" s="80"/>
      <c r="HWT32" s="80"/>
      <c r="HWU32" s="80"/>
      <c r="HWV32" s="80"/>
      <c r="HWW32" s="80"/>
      <c r="HWX32" s="80"/>
      <c r="HWY32" s="80"/>
      <c r="HWZ32" s="80"/>
      <c r="HXA32" s="80"/>
      <c r="HXB32" s="80"/>
      <c r="HXC32" s="80"/>
      <c r="HXD32" s="80"/>
      <c r="HXE32" s="80"/>
      <c r="HXF32" s="80"/>
      <c r="HXG32" s="80"/>
      <c r="HXH32" s="80"/>
      <c r="HXI32" s="80"/>
      <c r="HXJ32" s="80"/>
      <c r="HXK32" s="80"/>
      <c r="HXL32" s="80"/>
      <c r="HXM32" s="80"/>
      <c r="HXN32" s="80"/>
      <c r="HXO32" s="80"/>
      <c r="HXP32" s="80"/>
      <c r="HXQ32" s="80"/>
      <c r="HXR32" s="80"/>
      <c r="HXS32" s="80"/>
      <c r="HXT32" s="80"/>
      <c r="HXU32" s="80"/>
      <c r="HXV32" s="80"/>
      <c r="HXW32" s="80"/>
      <c r="HXX32" s="80"/>
      <c r="HXY32" s="80"/>
      <c r="HXZ32" s="80"/>
      <c r="HYA32" s="80"/>
      <c r="HYB32" s="80"/>
      <c r="HYC32" s="80"/>
      <c r="HYD32" s="80"/>
      <c r="HYE32" s="80"/>
      <c r="HYF32" s="80"/>
      <c r="HYG32" s="80"/>
      <c r="HYH32" s="80"/>
      <c r="HYI32" s="80"/>
      <c r="HYJ32" s="80"/>
      <c r="HYK32" s="80"/>
      <c r="HYL32" s="80"/>
      <c r="HYM32" s="80"/>
      <c r="HYN32" s="80"/>
      <c r="HYO32" s="80"/>
      <c r="HYP32" s="80"/>
      <c r="HYQ32" s="80"/>
      <c r="HYR32" s="80"/>
      <c r="HYS32" s="80"/>
      <c r="HYT32" s="80"/>
      <c r="HYU32" s="80"/>
      <c r="HYV32" s="80"/>
      <c r="HYW32" s="80"/>
      <c r="HYX32" s="80"/>
      <c r="HYY32" s="80"/>
      <c r="HYZ32" s="80"/>
      <c r="HZA32" s="80"/>
      <c r="HZB32" s="80"/>
      <c r="HZC32" s="80"/>
      <c r="HZD32" s="80"/>
      <c r="HZE32" s="80"/>
      <c r="HZF32" s="80"/>
      <c r="HZG32" s="80"/>
      <c r="HZH32" s="80"/>
      <c r="HZI32" s="80"/>
      <c r="HZJ32" s="80"/>
      <c r="HZK32" s="80"/>
      <c r="HZL32" s="80"/>
      <c r="HZM32" s="80"/>
      <c r="HZN32" s="80"/>
      <c r="HZO32" s="80"/>
      <c r="HZP32" s="80"/>
      <c r="HZQ32" s="80"/>
      <c r="HZR32" s="80"/>
      <c r="HZS32" s="80"/>
      <c r="HZT32" s="80"/>
      <c r="HZU32" s="80"/>
      <c r="HZV32" s="80"/>
      <c r="HZW32" s="80"/>
      <c r="HZX32" s="80"/>
      <c r="HZY32" s="80"/>
      <c r="HZZ32" s="80"/>
      <c r="IAA32" s="80"/>
      <c r="IAB32" s="80"/>
      <c r="IAC32" s="80"/>
      <c r="IAD32" s="80"/>
      <c r="IAE32" s="80"/>
      <c r="IAF32" s="80"/>
      <c r="IAG32" s="80"/>
      <c r="IAH32" s="80"/>
      <c r="IAI32" s="80"/>
      <c r="IAJ32" s="80"/>
      <c r="IAK32" s="80"/>
      <c r="IAL32" s="80"/>
      <c r="IAM32" s="80"/>
      <c r="IAN32" s="80"/>
      <c r="IAO32" s="80"/>
      <c r="IAP32" s="80"/>
      <c r="IAQ32" s="80"/>
      <c r="IAR32" s="80"/>
      <c r="IAS32" s="80"/>
      <c r="IAT32" s="80"/>
      <c r="IAU32" s="80"/>
      <c r="IAV32" s="80"/>
      <c r="IAW32" s="80"/>
      <c r="IAX32" s="80"/>
      <c r="IAY32" s="80"/>
      <c r="IAZ32" s="80"/>
      <c r="IBA32" s="80"/>
      <c r="IBB32" s="80"/>
      <c r="IBC32" s="80"/>
      <c r="IBD32" s="80"/>
      <c r="IBE32" s="80"/>
      <c r="IBF32" s="80"/>
      <c r="IBG32" s="80"/>
      <c r="IBH32" s="80"/>
      <c r="IBI32" s="80"/>
      <c r="IBJ32" s="80"/>
      <c r="IBK32" s="80"/>
      <c r="IBL32" s="80"/>
      <c r="IBM32" s="80"/>
      <c r="IBN32" s="80"/>
      <c r="IBO32" s="80"/>
      <c r="IBP32" s="80"/>
      <c r="IBQ32" s="80"/>
      <c r="IBR32" s="80"/>
      <c r="IBS32" s="80"/>
      <c r="IBT32" s="80"/>
      <c r="IBU32" s="80"/>
      <c r="IBV32" s="80"/>
      <c r="IBW32" s="80"/>
      <c r="IBX32" s="80"/>
      <c r="IBY32" s="80"/>
      <c r="IBZ32" s="80"/>
      <c r="ICA32" s="80"/>
      <c r="ICB32" s="80"/>
      <c r="ICC32" s="80"/>
      <c r="ICD32" s="80"/>
      <c r="ICE32" s="80"/>
      <c r="ICF32" s="80"/>
      <c r="ICG32" s="80"/>
      <c r="ICH32" s="80"/>
      <c r="ICI32" s="80"/>
      <c r="ICJ32" s="80"/>
      <c r="ICK32" s="80"/>
      <c r="ICL32" s="80"/>
      <c r="ICM32" s="80"/>
      <c r="ICN32" s="80"/>
      <c r="ICO32" s="80"/>
      <c r="ICP32" s="80"/>
      <c r="ICQ32" s="80"/>
      <c r="ICR32" s="80"/>
      <c r="ICS32" s="80"/>
      <c r="ICT32" s="80"/>
      <c r="ICU32" s="80"/>
      <c r="ICV32" s="80"/>
      <c r="ICW32" s="80"/>
      <c r="ICX32" s="80"/>
      <c r="ICY32" s="80"/>
      <c r="ICZ32" s="80"/>
      <c r="IDA32" s="80"/>
      <c r="IDB32" s="80"/>
      <c r="IDC32" s="80"/>
      <c r="IDD32" s="80"/>
      <c r="IDE32" s="80"/>
      <c r="IDF32" s="80"/>
      <c r="IDG32" s="80"/>
      <c r="IDH32" s="80"/>
      <c r="IDI32" s="80"/>
      <c r="IDJ32" s="80"/>
      <c r="IDK32" s="80"/>
      <c r="IDL32" s="80"/>
      <c r="IDM32" s="80"/>
      <c r="IDN32" s="80"/>
      <c r="IDO32" s="80"/>
      <c r="IDP32" s="80"/>
      <c r="IDQ32" s="80"/>
      <c r="IDR32" s="80"/>
      <c r="IDS32" s="80"/>
      <c r="IDT32" s="80"/>
      <c r="IDU32" s="80"/>
      <c r="IDV32" s="80"/>
      <c r="IDW32" s="80"/>
      <c r="IDX32" s="80"/>
      <c r="IDY32" s="80"/>
      <c r="IDZ32" s="80"/>
      <c r="IEA32" s="80"/>
      <c r="IEB32" s="80"/>
      <c r="IEC32" s="80"/>
      <c r="IED32" s="80"/>
      <c r="IEE32" s="80"/>
      <c r="IEF32" s="80"/>
      <c r="IEG32" s="80"/>
      <c r="IEH32" s="80"/>
      <c r="IEI32" s="80"/>
      <c r="IEJ32" s="80"/>
      <c r="IEK32" s="80"/>
      <c r="IEL32" s="80"/>
      <c r="IEM32" s="80"/>
      <c r="IEN32" s="80"/>
      <c r="IEO32" s="80"/>
      <c r="IEP32" s="80"/>
      <c r="IEQ32" s="80"/>
      <c r="IER32" s="80"/>
      <c r="IES32" s="80"/>
      <c r="IET32" s="80"/>
      <c r="IEU32" s="80"/>
      <c r="IEV32" s="80"/>
      <c r="IEW32" s="80"/>
      <c r="IEX32" s="80"/>
      <c r="IEY32" s="80"/>
      <c r="IEZ32" s="80"/>
      <c r="IFA32" s="80"/>
      <c r="IFB32" s="80"/>
      <c r="IFC32" s="80"/>
      <c r="IFD32" s="80"/>
      <c r="IFE32" s="80"/>
      <c r="IFF32" s="80"/>
      <c r="IFG32" s="80"/>
      <c r="IFH32" s="80"/>
      <c r="IFI32" s="80"/>
      <c r="IFJ32" s="80"/>
      <c r="IFK32" s="80"/>
      <c r="IFL32" s="80"/>
      <c r="IFM32" s="80"/>
      <c r="IFN32" s="80"/>
      <c r="IFO32" s="80"/>
      <c r="IFP32" s="80"/>
      <c r="IFQ32" s="80"/>
      <c r="IFR32" s="80"/>
      <c r="IFS32" s="80"/>
      <c r="IFT32" s="80"/>
      <c r="IFU32" s="80"/>
      <c r="IFV32" s="80"/>
      <c r="IFW32" s="80"/>
      <c r="IFX32" s="80"/>
      <c r="IFY32" s="80"/>
      <c r="IFZ32" s="80"/>
      <c r="IGA32" s="80"/>
      <c r="IGB32" s="80"/>
      <c r="IGC32" s="80"/>
      <c r="IGD32" s="80"/>
      <c r="IGE32" s="80"/>
      <c r="IGF32" s="80"/>
      <c r="IGG32" s="80"/>
      <c r="IGH32" s="80"/>
      <c r="IGI32" s="80"/>
      <c r="IGJ32" s="80"/>
      <c r="IGK32" s="80"/>
      <c r="IGL32" s="80"/>
      <c r="IGM32" s="80"/>
      <c r="IGN32" s="80"/>
      <c r="IGO32" s="80"/>
      <c r="IGP32" s="80"/>
      <c r="IGQ32" s="80"/>
      <c r="IGR32" s="80"/>
      <c r="IGS32" s="80"/>
      <c r="IGT32" s="80"/>
      <c r="IGU32" s="80"/>
      <c r="IGV32" s="80"/>
      <c r="IGW32" s="80"/>
      <c r="IGX32" s="80"/>
      <c r="IGY32" s="80"/>
      <c r="IGZ32" s="80"/>
      <c r="IHA32" s="80"/>
      <c r="IHB32" s="80"/>
      <c r="IHC32" s="80"/>
      <c r="IHD32" s="80"/>
      <c r="IHE32" s="80"/>
      <c r="IHF32" s="80"/>
      <c r="IHG32" s="80"/>
      <c r="IHH32" s="80"/>
      <c r="IHI32" s="80"/>
      <c r="IHJ32" s="80"/>
      <c r="IHK32" s="80"/>
      <c r="IHL32" s="80"/>
      <c r="IHM32" s="80"/>
      <c r="IHN32" s="80"/>
      <c r="IHO32" s="80"/>
      <c r="IHP32" s="80"/>
      <c r="IHQ32" s="80"/>
      <c r="IHR32" s="80"/>
      <c r="IHS32" s="80"/>
      <c r="IHT32" s="80"/>
      <c r="IHU32" s="80"/>
      <c r="IHV32" s="80"/>
      <c r="IHW32" s="80"/>
      <c r="IHX32" s="80"/>
      <c r="IHY32" s="80"/>
      <c r="IHZ32" s="80"/>
      <c r="IIA32" s="80"/>
      <c r="IIB32" s="80"/>
      <c r="IIC32" s="80"/>
      <c r="IID32" s="80"/>
      <c r="IIE32" s="80"/>
      <c r="IIF32" s="80"/>
      <c r="IIG32" s="80"/>
      <c r="IIH32" s="80"/>
      <c r="III32" s="80"/>
      <c r="IIJ32" s="80"/>
      <c r="IIK32" s="80"/>
      <c r="IIL32" s="80"/>
      <c r="IIM32" s="80"/>
      <c r="IIN32" s="80"/>
      <c r="IIO32" s="80"/>
      <c r="IIP32" s="80"/>
      <c r="IIQ32" s="80"/>
      <c r="IIR32" s="80"/>
      <c r="IIS32" s="80"/>
      <c r="IIT32" s="80"/>
      <c r="IIU32" s="80"/>
      <c r="IIV32" s="80"/>
      <c r="IIW32" s="80"/>
      <c r="IIX32" s="80"/>
      <c r="IIY32" s="80"/>
      <c r="IIZ32" s="80"/>
      <c r="IJA32" s="80"/>
      <c r="IJB32" s="80"/>
      <c r="IJC32" s="80"/>
      <c r="IJD32" s="80"/>
      <c r="IJE32" s="80"/>
      <c r="IJF32" s="80"/>
      <c r="IJG32" s="80"/>
      <c r="IJH32" s="80"/>
      <c r="IJI32" s="80"/>
      <c r="IJJ32" s="80"/>
      <c r="IJK32" s="80"/>
      <c r="IJL32" s="80"/>
      <c r="IJM32" s="80"/>
      <c r="IJN32" s="80"/>
      <c r="IJO32" s="80"/>
      <c r="IJP32" s="80"/>
      <c r="IJQ32" s="80"/>
      <c r="IJR32" s="80"/>
      <c r="IJS32" s="80"/>
      <c r="IJT32" s="80"/>
      <c r="IJU32" s="80"/>
      <c r="IJV32" s="80"/>
      <c r="IJW32" s="80"/>
      <c r="IJX32" s="80"/>
      <c r="IJY32" s="80"/>
      <c r="IJZ32" s="80"/>
      <c r="IKA32" s="80"/>
      <c r="IKB32" s="80"/>
      <c r="IKC32" s="80"/>
      <c r="IKD32" s="80"/>
      <c r="IKE32" s="80"/>
      <c r="IKF32" s="80"/>
      <c r="IKG32" s="80"/>
      <c r="IKH32" s="80"/>
      <c r="IKI32" s="80"/>
      <c r="IKJ32" s="80"/>
      <c r="IKK32" s="80"/>
      <c r="IKL32" s="80"/>
      <c r="IKM32" s="80"/>
      <c r="IKN32" s="80"/>
      <c r="IKO32" s="80"/>
      <c r="IKP32" s="80"/>
      <c r="IKQ32" s="80"/>
      <c r="IKR32" s="80"/>
      <c r="IKS32" s="80"/>
      <c r="IKT32" s="80"/>
      <c r="IKU32" s="80"/>
      <c r="IKV32" s="80"/>
      <c r="IKW32" s="80"/>
      <c r="IKX32" s="80"/>
      <c r="IKY32" s="80"/>
      <c r="IKZ32" s="80"/>
      <c r="ILA32" s="80"/>
      <c r="ILB32" s="80"/>
      <c r="ILC32" s="80"/>
      <c r="ILD32" s="80"/>
      <c r="ILE32" s="80"/>
      <c r="ILF32" s="80"/>
      <c r="ILG32" s="80"/>
      <c r="ILH32" s="80"/>
      <c r="ILI32" s="80"/>
      <c r="ILJ32" s="80"/>
      <c r="ILK32" s="80"/>
      <c r="ILL32" s="80"/>
      <c r="ILM32" s="80"/>
      <c r="ILN32" s="80"/>
      <c r="ILO32" s="80"/>
      <c r="ILP32" s="80"/>
      <c r="ILQ32" s="80"/>
      <c r="ILR32" s="80"/>
      <c r="ILS32" s="80"/>
      <c r="ILT32" s="80"/>
      <c r="ILU32" s="80"/>
      <c r="ILV32" s="80"/>
      <c r="ILW32" s="80"/>
      <c r="ILX32" s="80"/>
      <c r="ILY32" s="80"/>
      <c r="ILZ32" s="80"/>
      <c r="IMA32" s="80"/>
      <c r="IMB32" s="80"/>
      <c r="IMC32" s="80"/>
      <c r="IMD32" s="80"/>
      <c r="IME32" s="80"/>
      <c r="IMF32" s="80"/>
      <c r="IMG32" s="80"/>
      <c r="IMH32" s="80"/>
      <c r="IMI32" s="80"/>
      <c r="IMJ32" s="80"/>
      <c r="IMK32" s="80"/>
      <c r="IML32" s="80"/>
      <c r="IMM32" s="80"/>
      <c r="IMN32" s="80"/>
      <c r="IMO32" s="80"/>
      <c r="IMP32" s="80"/>
      <c r="IMQ32" s="80"/>
      <c r="IMR32" s="80"/>
      <c r="IMS32" s="80"/>
      <c r="IMT32" s="80"/>
      <c r="IMU32" s="80"/>
      <c r="IMV32" s="80"/>
      <c r="IMW32" s="80"/>
      <c r="IMX32" s="80"/>
      <c r="IMY32" s="80"/>
      <c r="IMZ32" s="80"/>
      <c r="INA32" s="80"/>
      <c r="INB32" s="80"/>
      <c r="INC32" s="80"/>
      <c r="IND32" s="80"/>
      <c r="INE32" s="80"/>
      <c r="INF32" s="80"/>
      <c r="ING32" s="80"/>
      <c r="INH32" s="80"/>
      <c r="INI32" s="80"/>
      <c r="INJ32" s="80"/>
      <c r="INK32" s="80"/>
      <c r="INL32" s="80"/>
      <c r="INM32" s="80"/>
      <c r="INN32" s="80"/>
      <c r="INO32" s="80"/>
      <c r="INP32" s="80"/>
      <c r="INQ32" s="80"/>
      <c r="INR32" s="80"/>
      <c r="INS32" s="80"/>
      <c r="INT32" s="80"/>
      <c r="INU32" s="80"/>
      <c r="INV32" s="80"/>
      <c r="INW32" s="80"/>
      <c r="INX32" s="80"/>
      <c r="INY32" s="80"/>
      <c r="INZ32" s="80"/>
      <c r="IOA32" s="80"/>
      <c r="IOB32" s="80"/>
      <c r="IOC32" s="80"/>
      <c r="IOD32" s="80"/>
      <c r="IOE32" s="80"/>
      <c r="IOF32" s="80"/>
      <c r="IOG32" s="80"/>
      <c r="IOH32" s="80"/>
      <c r="IOI32" s="80"/>
      <c r="IOJ32" s="80"/>
      <c r="IOK32" s="80"/>
      <c r="IOL32" s="80"/>
      <c r="IOM32" s="80"/>
      <c r="ION32" s="80"/>
      <c r="IOO32" s="80"/>
      <c r="IOP32" s="80"/>
      <c r="IOQ32" s="80"/>
      <c r="IOR32" s="80"/>
      <c r="IOS32" s="80"/>
      <c r="IOT32" s="80"/>
      <c r="IOU32" s="80"/>
      <c r="IOV32" s="80"/>
      <c r="IOW32" s="80"/>
      <c r="IOX32" s="80"/>
      <c r="IOY32" s="80"/>
      <c r="IOZ32" s="80"/>
      <c r="IPA32" s="80"/>
      <c r="IPB32" s="80"/>
      <c r="IPC32" s="80"/>
      <c r="IPD32" s="80"/>
      <c r="IPE32" s="80"/>
      <c r="IPF32" s="80"/>
      <c r="IPG32" s="80"/>
      <c r="IPH32" s="80"/>
      <c r="IPI32" s="80"/>
      <c r="IPJ32" s="80"/>
      <c r="IPK32" s="80"/>
      <c r="IPL32" s="80"/>
      <c r="IPM32" s="80"/>
      <c r="IPN32" s="80"/>
      <c r="IPO32" s="80"/>
      <c r="IPP32" s="80"/>
      <c r="IPQ32" s="80"/>
      <c r="IPR32" s="80"/>
      <c r="IPS32" s="80"/>
      <c r="IPT32" s="80"/>
      <c r="IPU32" s="80"/>
      <c r="IPV32" s="80"/>
      <c r="IPW32" s="80"/>
      <c r="IPX32" s="80"/>
      <c r="IPY32" s="80"/>
      <c r="IPZ32" s="80"/>
      <c r="IQA32" s="80"/>
      <c r="IQB32" s="80"/>
      <c r="IQC32" s="80"/>
      <c r="IQD32" s="80"/>
      <c r="IQE32" s="80"/>
      <c r="IQF32" s="80"/>
      <c r="IQG32" s="80"/>
      <c r="IQH32" s="80"/>
      <c r="IQI32" s="80"/>
      <c r="IQJ32" s="80"/>
      <c r="IQK32" s="80"/>
      <c r="IQL32" s="80"/>
      <c r="IQM32" s="80"/>
      <c r="IQN32" s="80"/>
      <c r="IQO32" s="80"/>
      <c r="IQP32" s="80"/>
      <c r="IQQ32" s="80"/>
      <c r="IQR32" s="80"/>
      <c r="IQS32" s="80"/>
      <c r="IQT32" s="80"/>
      <c r="IQU32" s="80"/>
      <c r="IQV32" s="80"/>
      <c r="IQW32" s="80"/>
      <c r="IQX32" s="80"/>
      <c r="IQY32" s="80"/>
      <c r="IQZ32" s="80"/>
      <c r="IRA32" s="80"/>
      <c r="IRB32" s="80"/>
      <c r="IRC32" s="80"/>
      <c r="IRD32" s="80"/>
      <c r="IRE32" s="80"/>
      <c r="IRF32" s="80"/>
      <c r="IRG32" s="80"/>
      <c r="IRH32" s="80"/>
      <c r="IRI32" s="80"/>
      <c r="IRJ32" s="80"/>
      <c r="IRK32" s="80"/>
      <c r="IRL32" s="80"/>
      <c r="IRM32" s="80"/>
      <c r="IRN32" s="80"/>
      <c r="IRO32" s="80"/>
      <c r="IRP32" s="80"/>
      <c r="IRQ32" s="80"/>
      <c r="IRR32" s="80"/>
      <c r="IRS32" s="80"/>
      <c r="IRT32" s="80"/>
      <c r="IRU32" s="80"/>
      <c r="IRV32" s="80"/>
      <c r="IRW32" s="80"/>
      <c r="IRX32" s="80"/>
      <c r="IRY32" s="80"/>
      <c r="IRZ32" s="80"/>
      <c r="ISA32" s="80"/>
      <c r="ISB32" s="80"/>
      <c r="ISC32" s="80"/>
      <c r="ISD32" s="80"/>
      <c r="ISE32" s="80"/>
      <c r="ISF32" s="80"/>
      <c r="ISG32" s="80"/>
      <c r="ISH32" s="80"/>
      <c r="ISI32" s="80"/>
      <c r="ISJ32" s="80"/>
      <c r="ISK32" s="80"/>
      <c r="ISL32" s="80"/>
      <c r="ISM32" s="80"/>
      <c r="ISN32" s="80"/>
      <c r="ISO32" s="80"/>
      <c r="ISP32" s="80"/>
      <c r="ISQ32" s="80"/>
      <c r="ISR32" s="80"/>
      <c r="ISS32" s="80"/>
      <c r="IST32" s="80"/>
      <c r="ISU32" s="80"/>
      <c r="ISV32" s="80"/>
      <c r="ISW32" s="80"/>
      <c r="ISX32" s="80"/>
      <c r="ISY32" s="80"/>
      <c r="ISZ32" s="80"/>
      <c r="ITA32" s="80"/>
      <c r="ITB32" s="80"/>
      <c r="ITC32" s="80"/>
      <c r="ITD32" s="80"/>
      <c r="ITE32" s="80"/>
      <c r="ITF32" s="80"/>
      <c r="ITG32" s="80"/>
      <c r="ITH32" s="80"/>
      <c r="ITI32" s="80"/>
      <c r="ITJ32" s="80"/>
      <c r="ITK32" s="80"/>
      <c r="ITL32" s="80"/>
      <c r="ITM32" s="80"/>
      <c r="ITN32" s="80"/>
      <c r="ITO32" s="80"/>
      <c r="ITP32" s="80"/>
      <c r="ITQ32" s="80"/>
      <c r="ITR32" s="80"/>
      <c r="ITS32" s="80"/>
      <c r="ITT32" s="80"/>
      <c r="ITU32" s="80"/>
      <c r="ITV32" s="80"/>
      <c r="ITW32" s="80"/>
      <c r="ITX32" s="80"/>
      <c r="ITY32" s="80"/>
      <c r="ITZ32" s="80"/>
      <c r="IUA32" s="80"/>
      <c r="IUB32" s="80"/>
      <c r="IUC32" s="80"/>
      <c r="IUD32" s="80"/>
      <c r="IUE32" s="80"/>
      <c r="IUF32" s="80"/>
      <c r="IUG32" s="80"/>
      <c r="IUH32" s="80"/>
      <c r="IUI32" s="80"/>
      <c r="IUJ32" s="80"/>
      <c r="IUK32" s="80"/>
      <c r="IUL32" s="80"/>
      <c r="IUM32" s="80"/>
      <c r="IUN32" s="80"/>
      <c r="IUO32" s="80"/>
      <c r="IUP32" s="80"/>
      <c r="IUQ32" s="80"/>
      <c r="IUR32" s="80"/>
      <c r="IUS32" s="80"/>
      <c r="IUT32" s="80"/>
      <c r="IUU32" s="80"/>
      <c r="IUV32" s="80"/>
      <c r="IUW32" s="80"/>
      <c r="IUX32" s="80"/>
      <c r="IUY32" s="80"/>
      <c r="IUZ32" s="80"/>
      <c r="IVA32" s="80"/>
      <c r="IVB32" s="80"/>
      <c r="IVC32" s="80"/>
      <c r="IVD32" s="80"/>
      <c r="IVE32" s="80"/>
      <c r="IVF32" s="80"/>
      <c r="IVG32" s="80"/>
      <c r="IVH32" s="80"/>
      <c r="IVI32" s="80"/>
      <c r="IVJ32" s="80"/>
      <c r="IVK32" s="80"/>
      <c r="IVL32" s="80"/>
      <c r="IVM32" s="80"/>
      <c r="IVN32" s="80"/>
      <c r="IVO32" s="80"/>
      <c r="IVP32" s="80"/>
      <c r="IVQ32" s="80"/>
      <c r="IVR32" s="80"/>
      <c r="IVS32" s="80"/>
      <c r="IVT32" s="80"/>
      <c r="IVU32" s="80"/>
      <c r="IVV32" s="80"/>
      <c r="IVW32" s="80"/>
      <c r="IVX32" s="80"/>
      <c r="IVY32" s="80"/>
      <c r="IVZ32" s="80"/>
      <c r="IWA32" s="80"/>
      <c r="IWB32" s="80"/>
      <c r="IWC32" s="80"/>
      <c r="IWD32" s="80"/>
      <c r="IWE32" s="80"/>
      <c r="IWF32" s="80"/>
      <c r="IWG32" s="80"/>
      <c r="IWH32" s="80"/>
      <c r="IWI32" s="80"/>
      <c r="IWJ32" s="80"/>
      <c r="IWK32" s="80"/>
      <c r="IWL32" s="80"/>
      <c r="IWM32" s="80"/>
      <c r="IWN32" s="80"/>
      <c r="IWO32" s="80"/>
      <c r="IWP32" s="80"/>
      <c r="IWQ32" s="80"/>
      <c r="IWR32" s="80"/>
      <c r="IWS32" s="80"/>
      <c r="IWT32" s="80"/>
      <c r="IWU32" s="80"/>
      <c r="IWV32" s="80"/>
      <c r="IWW32" s="80"/>
      <c r="IWX32" s="80"/>
      <c r="IWY32" s="80"/>
      <c r="IWZ32" s="80"/>
      <c r="IXA32" s="80"/>
      <c r="IXB32" s="80"/>
      <c r="IXC32" s="80"/>
      <c r="IXD32" s="80"/>
      <c r="IXE32" s="80"/>
      <c r="IXF32" s="80"/>
      <c r="IXG32" s="80"/>
      <c r="IXH32" s="80"/>
      <c r="IXI32" s="80"/>
      <c r="IXJ32" s="80"/>
      <c r="IXK32" s="80"/>
      <c r="IXL32" s="80"/>
      <c r="IXM32" s="80"/>
      <c r="IXN32" s="80"/>
      <c r="IXO32" s="80"/>
      <c r="IXP32" s="80"/>
      <c r="IXQ32" s="80"/>
      <c r="IXR32" s="80"/>
      <c r="IXS32" s="80"/>
      <c r="IXT32" s="80"/>
      <c r="IXU32" s="80"/>
      <c r="IXV32" s="80"/>
      <c r="IXW32" s="80"/>
      <c r="IXX32" s="80"/>
      <c r="IXY32" s="80"/>
      <c r="IXZ32" s="80"/>
      <c r="IYA32" s="80"/>
      <c r="IYB32" s="80"/>
      <c r="IYC32" s="80"/>
      <c r="IYD32" s="80"/>
      <c r="IYE32" s="80"/>
      <c r="IYF32" s="80"/>
      <c r="IYG32" s="80"/>
      <c r="IYH32" s="80"/>
      <c r="IYI32" s="80"/>
      <c r="IYJ32" s="80"/>
      <c r="IYK32" s="80"/>
      <c r="IYL32" s="80"/>
      <c r="IYM32" s="80"/>
      <c r="IYN32" s="80"/>
      <c r="IYO32" s="80"/>
      <c r="IYP32" s="80"/>
      <c r="IYQ32" s="80"/>
      <c r="IYR32" s="80"/>
      <c r="IYS32" s="80"/>
      <c r="IYT32" s="80"/>
      <c r="IYU32" s="80"/>
      <c r="IYV32" s="80"/>
      <c r="IYW32" s="80"/>
      <c r="IYX32" s="80"/>
      <c r="IYY32" s="80"/>
      <c r="IYZ32" s="80"/>
      <c r="IZA32" s="80"/>
      <c r="IZB32" s="80"/>
      <c r="IZC32" s="80"/>
      <c r="IZD32" s="80"/>
      <c r="IZE32" s="80"/>
      <c r="IZF32" s="80"/>
      <c r="IZG32" s="80"/>
      <c r="IZH32" s="80"/>
      <c r="IZI32" s="80"/>
      <c r="IZJ32" s="80"/>
      <c r="IZK32" s="80"/>
      <c r="IZL32" s="80"/>
      <c r="IZM32" s="80"/>
      <c r="IZN32" s="80"/>
      <c r="IZO32" s="80"/>
      <c r="IZP32" s="80"/>
      <c r="IZQ32" s="80"/>
      <c r="IZR32" s="80"/>
      <c r="IZS32" s="80"/>
      <c r="IZT32" s="80"/>
      <c r="IZU32" s="80"/>
      <c r="IZV32" s="80"/>
      <c r="IZW32" s="80"/>
      <c r="IZX32" s="80"/>
      <c r="IZY32" s="80"/>
      <c r="IZZ32" s="80"/>
      <c r="JAA32" s="80"/>
      <c r="JAB32" s="80"/>
      <c r="JAC32" s="80"/>
      <c r="JAD32" s="80"/>
      <c r="JAE32" s="80"/>
      <c r="JAF32" s="80"/>
      <c r="JAG32" s="80"/>
      <c r="JAH32" s="80"/>
      <c r="JAI32" s="80"/>
      <c r="JAJ32" s="80"/>
      <c r="JAK32" s="80"/>
      <c r="JAL32" s="80"/>
      <c r="JAM32" s="80"/>
      <c r="JAN32" s="80"/>
      <c r="JAO32" s="80"/>
      <c r="JAP32" s="80"/>
      <c r="JAQ32" s="80"/>
      <c r="JAR32" s="80"/>
      <c r="JAS32" s="80"/>
      <c r="JAT32" s="80"/>
      <c r="JAU32" s="80"/>
      <c r="JAV32" s="80"/>
      <c r="JAW32" s="80"/>
      <c r="JAX32" s="80"/>
      <c r="JAY32" s="80"/>
      <c r="JAZ32" s="80"/>
      <c r="JBA32" s="80"/>
      <c r="JBB32" s="80"/>
      <c r="JBC32" s="80"/>
      <c r="JBD32" s="80"/>
      <c r="JBE32" s="80"/>
      <c r="JBF32" s="80"/>
      <c r="JBG32" s="80"/>
      <c r="JBH32" s="80"/>
      <c r="JBI32" s="80"/>
      <c r="JBJ32" s="80"/>
      <c r="JBK32" s="80"/>
      <c r="JBL32" s="80"/>
      <c r="JBM32" s="80"/>
      <c r="JBN32" s="80"/>
      <c r="JBO32" s="80"/>
      <c r="JBP32" s="80"/>
      <c r="JBQ32" s="80"/>
      <c r="JBR32" s="80"/>
      <c r="JBS32" s="80"/>
      <c r="JBT32" s="80"/>
      <c r="JBU32" s="80"/>
      <c r="JBV32" s="80"/>
      <c r="JBW32" s="80"/>
      <c r="JBX32" s="80"/>
      <c r="JBY32" s="80"/>
      <c r="JBZ32" s="80"/>
      <c r="JCA32" s="80"/>
      <c r="JCB32" s="80"/>
      <c r="JCC32" s="80"/>
      <c r="JCD32" s="80"/>
      <c r="JCE32" s="80"/>
      <c r="JCF32" s="80"/>
      <c r="JCG32" s="80"/>
      <c r="JCH32" s="80"/>
      <c r="JCI32" s="80"/>
      <c r="JCJ32" s="80"/>
      <c r="JCK32" s="80"/>
      <c r="JCL32" s="80"/>
      <c r="JCM32" s="80"/>
      <c r="JCN32" s="80"/>
      <c r="JCO32" s="80"/>
      <c r="JCP32" s="80"/>
      <c r="JCQ32" s="80"/>
      <c r="JCR32" s="80"/>
      <c r="JCS32" s="80"/>
      <c r="JCT32" s="80"/>
      <c r="JCU32" s="80"/>
      <c r="JCV32" s="80"/>
      <c r="JCW32" s="80"/>
      <c r="JCX32" s="80"/>
      <c r="JCY32" s="80"/>
      <c r="JCZ32" s="80"/>
      <c r="JDA32" s="80"/>
      <c r="JDB32" s="80"/>
      <c r="JDC32" s="80"/>
      <c r="JDD32" s="80"/>
      <c r="JDE32" s="80"/>
      <c r="JDF32" s="80"/>
      <c r="JDG32" s="80"/>
      <c r="JDH32" s="80"/>
      <c r="JDI32" s="80"/>
      <c r="JDJ32" s="80"/>
      <c r="JDK32" s="80"/>
      <c r="JDL32" s="80"/>
      <c r="JDM32" s="80"/>
      <c r="JDN32" s="80"/>
      <c r="JDO32" s="80"/>
      <c r="JDP32" s="80"/>
      <c r="JDQ32" s="80"/>
      <c r="JDR32" s="80"/>
      <c r="JDS32" s="80"/>
      <c r="JDT32" s="80"/>
      <c r="JDU32" s="80"/>
      <c r="JDV32" s="80"/>
      <c r="JDW32" s="80"/>
      <c r="JDX32" s="80"/>
      <c r="JDY32" s="80"/>
      <c r="JDZ32" s="80"/>
      <c r="JEA32" s="80"/>
      <c r="JEB32" s="80"/>
      <c r="JEC32" s="80"/>
      <c r="JED32" s="80"/>
      <c r="JEE32" s="80"/>
      <c r="JEF32" s="80"/>
      <c r="JEG32" s="80"/>
      <c r="JEH32" s="80"/>
      <c r="JEI32" s="80"/>
      <c r="JEJ32" s="80"/>
      <c r="JEK32" s="80"/>
      <c r="JEL32" s="80"/>
      <c r="JEM32" s="80"/>
      <c r="JEN32" s="80"/>
      <c r="JEO32" s="80"/>
      <c r="JEP32" s="80"/>
      <c r="JEQ32" s="80"/>
      <c r="JER32" s="80"/>
      <c r="JES32" s="80"/>
      <c r="JET32" s="80"/>
      <c r="JEU32" s="80"/>
      <c r="JEV32" s="80"/>
      <c r="JEW32" s="80"/>
      <c r="JEX32" s="80"/>
      <c r="JEY32" s="80"/>
      <c r="JEZ32" s="80"/>
      <c r="JFA32" s="80"/>
      <c r="JFB32" s="80"/>
      <c r="JFC32" s="80"/>
      <c r="JFD32" s="80"/>
      <c r="JFE32" s="80"/>
      <c r="JFF32" s="80"/>
      <c r="JFG32" s="80"/>
      <c r="JFH32" s="80"/>
      <c r="JFI32" s="80"/>
      <c r="JFJ32" s="80"/>
      <c r="JFK32" s="80"/>
      <c r="JFL32" s="80"/>
      <c r="JFM32" s="80"/>
      <c r="JFN32" s="80"/>
      <c r="JFO32" s="80"/>
      <c r="JFP32" s="80"/>
      <c r="JFQ32" s="80"/>
      <c r="JFR32" s="80"/>
      <c r="JFS32" s="80"/>
      <c r="JFT32" s="80"/>
      <c r="JFU32" s="80"/>
      <c r="JFV32" s="80"/>
      <c r="JFW32" s="80"/>
      <c r="JFX32" s="80"/>
      <c r="JFY32" s="80"/>
      <c r="JFZ32" s="80"/>
      <c r="JGA32" s="80"/>
      <c r="JGB32" s="80"/>
      <c r="JGC32" s="80"/>
      <c r="JGD32" s="80"/>
      <c r="JGE32" s="80"/>
      <c r="JGF32" s="80"/>
      <c r="JGG32" s="80"/>
      <c r="JGH32" s="80"/>
      <c r="JGI32" s="80"/>
      <c r="JGJ32" s="80"/>
      <c r="JGK32" s="80"/>
      <c r="JGL32" s="80"/>
      <c r="JGM32" s="80"/>
      <c r="JGN32" s="80"/>
      <c r="JGO32" s="80"/>
      <c r="JGP32" s="80"/>
      <c r="JGQ32" s="80"/>
      <c r="JGR32" s="80"/>
      <c r="JGS32" s="80"/>
      <c r="JGT32" s="80"/>
      <c r="JGU32" s="80"/>
      <c r="JGV32" s="80"/>
      <c r="JGW32" s="80"/>
      <c r="JGX32" s="80"/>
      <c r="JGY32" s="80"/>
      <c r="JGZ32" s="80"/>
      <c r="JHA32" s="80"/>
      <c r="JHB32" s="80"/>
      <c r="JHC32" s="80"/>
      <c r="JHD32" s="80"/>
      <c r="JHE32" s="80"/>
      <c r="JHF32" s="80"/>
      <c r="JHG32" s="80"/>
      <c r="JHH32" s="80"/>
      <c r="JHI32" s="80"/>
      <c r="JHJ32" s="80"/>
      <c r="JHK32" s="80"/>
      <c r="JHL32" s="80"/>
      <c r="JHM32" s="80"/>
      <c r="JHN32" s="80"/>
      <c r="JHO32" s="80"/>
      <c r="JHP32" s="80"/>
      <c r="JHQ32" s="80"/>
      <c r="JHR32" s="80"/>
      <c r="JHS32" s="80"/>
      <c r="JHT32" s="80"/>
      <c r="JHU32" s="80"/>
      <c r="JHV32" s="80"/>
      <c r="JHW32" s="80"/>
      <c r="JHX32" s="80"/>
      <c r="JHY32" s="80"/>
      <c r="JHZ32" s="80"/>
      <c r="JIA32" s="80"/>
      <c r="JIB32" s="80"/>
      <c r="JIC32" s="80"/>
      <c r="JID32" s="80"/>
      <c r="JIE32" s="80"/>
      <c r="JIF32" s="80"/>
      <c r="JIG32" s="80"/>
      <c r="JIH32" s="80"/>
      <c r="JII32" s="80"/>
      <c r="JIJ32" s="80"/>
      <c r="JIK32" s="80"/>
      <c r="JIL32" s="80"/>
      <c r="JIM32" s="80"/>
      <c r="JIN32" s="80"/>
      <c r="JIO32" s="80"/>
      <c r="JIP32" s="80"/>
      <c r="JIQ32" s="80"/>
      <c r="JIR32" s="80"/>
      <c r="JIS32" s="80"/>
      <c r="JIT32" s="80"/>
      <c r="JIU32" s="80"/>
      <c r="JIV32" s="80"/>
      <c r="JIW32" s="80"/>
      <c r="JIX32" s="80"/>
      <c r="JIY32" s="80"/>
      <c r="JIZ32" s="80"/>
      <c r="JJA32" s="80"/>
      <c r="JJB32" s="80"/>
      <c r="JJC32" s="80"/>
      <c r="JJD32" s="80"/>
      <c r="JJE32" s="80"/>
      <c r="JJF32" s="80"/>
      <c r="JJG32" s="80"/>
      <c r="JJH32" s="80"/>
      <c r="JJI32" s="80"/>
      <c r="JJJ32" s="80"/>
      <c r="JJK32" s="80"/>
      <c r="JJL32" s="80"/>
      <c r="JJM32" s="80"/>
      <c r="JJN32" s="80"/>
      <c r="JJO32" s="80"/>
      <c r="JJP32" s="80"/>
      <c r="JJQ32" s="80"/>
      <c r="JJR32" s="80"/>
      <c r="JJS32" s="80"/>
      <c r="JJT32" s="80"/>
      <c r="JJU32" s="80"/>
      <c r="JJV32" s="80"/>
      <c r="JJW32" s="80"/>
      <c r="JJX32" s="80"/>
      <c r="JJY32" s="80"/>
      <c r="JJZ32" s="80"/>
      <c r="JKA32" s="80"/>
      <c r="JKB32" s="80"/>
      <c r="JKC32" s="80"/>
      <c r="JKD32" s="80"/>
      <c r="JKE32" s="80"/>
      <c r="JKF32" s="80"/>
      <c r="JKG32" s="80"/>
      <c r="JKH32" s="80"/>
      <c r="JKI32" s="80"/>
      <c r="JKJ32" s="80"/>
      <c r="JKK32" s="80"/>
      <c r="JKL32" s="80"/>
      <c r="JKM32" s="80"/>
      <c r="JKN32" s="80"/>
      <c r="JKO32" s="80"/>
      <c r="JKP32" s="80"/>
      <c r="JKQ32" s="80"/>
      <c r="JKR32" s="80"/>
      <c r="JKS32" s="80"/>
      <c r="JKT32" s="80"/>
      <c r="JKU32" s="80"/>
      <c r="JKV32" s="80"/>
      <c r="JKW32" s="80"/>
      <c r="JKX32" s="80"/>
      <c r="JKY32" s="80"/>
      <c r="JKZ32" s="80"/>
      <c r="JLA32" s="80"/>
      <c r="JLB32" s="80"/>
      <c r="JLC32" s="80"/>
      <c r="JLD32" s="80"/>
      <c r="JLE32" s="80"/>
      <c r="JLF32" s="80"/>
      <c r="JLG32" s="80"/>
      <c r="JLH32" s="80"/>
      <c r="JLI32" s="80"/>
      <c r="JLJ32" s="80"/>
      <c r="JLK32" s="80"/>
      <c r="JLL32" s="80"/>
      <c r="JLM32" s="80"/>
      <c r="JLN32" s="80"/>
      <c r="JLO32" s="80"/>
      <c r="JLP32" s="80"/>
      <c r="JLQ32" s="80"/>
      <c r="JLR32" s="80"/>
      <c r="JLS32" s="80"/>
      <c r="JLT32" s="80"/>
      <c r="JLU32" s="80"/>
      <c r="JLV32" s="80"/>
      <c r="JLW32" s="80"/>
      <c r="JLX32" s="80"/>
      <c r="JLY32" s="80"/>
      <c r="JLZ32" s="80"/>
      <c r="JMA32" s="80"/>
      <c r="JMB32" s="80"/>
      <c r="JMC32" s="80"/>
      <c r="JMD32" s="80"/>
      <c r="JME32" s="80"/>
      <c r="JMF32" s="80"/>
      <c r="JMG32" s="80"/>
      <c r="JMH32" s="80"/>
      <c r="JMI32" s="80"/>
      <c r="JMJ32" s="80"/>
      <c r="JMK32" s="80"/>
      <c r="JML32" s="80"/>
      <c r="JMM32" s="80"/>
      <c r="JMN32" s="80"/>
      <c r="JMO32" s="80"/>
      <c r="JMP32" s="80"/>
      <c r="JMQ32" s="80"/>
      <c r="JMR32" s="80"/>
      <c r="JMS32" s="80"/>
      <c r="JMT32" s="80"/>
      <c r="JMU32" s="80"/>
      <c r="JMV32" s="80"/>
      <c r="JMW32" s="80"/>
      <c r="JMX32" s="80"/>
      <c r="JMY32" s="80"/>
      <c r="JMZ32" s="80"/>
      <c r="JNA32" s="80"/>
      <c r="JNB32" s="80"/>
      <c r="JNC32" s="80"/>
      <c r="JND32" s="80"/>
      <c r="JNE32" s="80"/>
      <c r="JNF32" s="80"/>
      <c r="JNG32" s="80"/>
      <c r="JNH32" s="80"/>
      <c r="JNI32" s="80"/>
      <c r="JNJ32" s="80"/>
      <c r="JNK32" s="80"/>
      <c r="JNL32" s="80"/>
      <c r="JNM32" s="80"/>
      <c r="JNN32" s="80"/>
      <c r="JNO32" s="80"/>
      <c r="JNP32" s="80"/>
      <c r="JNQ32" s="80"/>
      <c r="JNR32" s="80"/>
      <c r="JNS32" s="80"/>
      <c r="JNT32" s="80"/>
      <c r="JNU32" s="80"/>
      <c r="JNV32" s="80"/>
      <c r="JNW32" s="80"/>
      <c r="JNX32" s="80"/>
      <c r="JNY32" s="80"/>
      <c r="JNZ32" s="80"/>
      <c r="JOA32" s="80"/>
      <c r="JOB32" s="80"/>
      <c r="JOC32" s="80"/>
      <c r="JOD32" s="80"/>
      <c r="JOE32" s="80"/>
      <c r="JOF32" s="80"/>
      <c r="JOG32" s="80"/>
      <c r="JOH32" s="80"/>
      <c r="JOI32" s="80"/>
      <c r="JOJ32" s="80"/>
      <c r="JOK32" s="80"/>
      <c r="JOL32" s="80"/>
      <c r="JOM32" s="80"/>
      <c r="JON32" s="80"/>
      <c r="JOO32" s="80"/>
      <c r="JOP32" s="80"/>
      <c r="JOQ32" s="80"/>
      <c r="JOR32" s="80"/>
      <c r="JOS32" s="80"/>
      <c r="JOT32" s="80"/>
      <c r="JOU32" s="80"/>
      <c r="JOV32" s="80"/>
      <c r="JOW32" s="80"/>
      <c r="JOX32" s="80"/>
      <c r="JOY32" s="80"/>
      <c r="JOZ32" s="80"/>
      <c r="JPA32" s="80"/>
      <c r="JPB32" s="80"/>
      <c r="JPC32" s="80"/>
      <c r="JPD32" s="80"/>
      <c r="JPE32" s="80"/>
      <c r="JPF32" s="80"/>
      <c r="JPG32" s="80"/>
      <c r="JPH32" s="80"/>
      <c r="JPI32" s="80"/>
      <c r="JPJ32" s="80"/>
      <c r="JPK32" s="80"/>
      <c r="JPL32" s="80"/>
      <c r="JPM32" s="80"/>
      <c r="JPN32" s="80"/>
      <c r="JPO32" s="80"/>
      <c r="JPP32" s="80"/>
      <c r="JPQ32" s="80"/>
      <c r="JPR32" s="80"/>
      <c r="JPS32" s="80"/>
      <c r="JPT32" s="80"/>
      <c r="JPU32" s="80"/>
      <c r="JPV32" s="80"/>
      <c r="JPW32" s="80"/>
      <c r="JPX32" s="80"/>
      <c r="JPY32" s="80"/>
      <c r="JPZ32" s="80"/>
      <c r="JQA32" s="80"/>
      <c r="JQB32" s="80"/>
      <c r="JQC32" s="80"/>
      <c r="JQD32" s="80"/>
      <c r="JQE32" s="80"/>
      <c r="JQF32" s="80"/>
      <c r="JQG32" s="80"/>
      <c r="JQH32" s="80"/>
      <c r="JQI32" s="80"/>
      <c r="JQJ32" s="80"/>
      <c r="JQK32" s="80"/>
      <c r="JQL32" s="80"/>
      <c r="JQM32" s="80"/>
      <c r="JQN32" s="80"/>
      <c r="JQO32" s="80"/>
      <c r="JQP32" s="80"/>
      <c r="JQQ32" s="80"/>
      <c r="JQR32" s="80"/>
      <c r="JQS32" s="80"/>
      <c r="JQT32" s="80"/>
      <c r="JQU32" s="80"/>
      <c r="JQV32" s="80"/>
      <c r="JQW32" s="80"/>
      <c r="JQX32" s="80"/>
      <c r="JQY32" s="80"/>
      <c r="JQZ32" s="80"/>
      <c r="JRA32" s="80"/>
      <c r="JRB32" s="80"/>
      <c r="JRC32" s="80"/>
      <c r="JRD32" s="80"/>
      <c r="JRE32" s="80"/>
      <c r="JRF32" s="80"/>
      <c r="JRG32" s="80"/>
      <c r="JRH32" s="80"/>
      <c r="JRI32" s="80"/>
      <c r="JRJ32" s="80"/>
      <c r="JRK32" s="80"/>
      <c r="JRL32" s="80"/>
      <c r="JRM32" s="80"/>
      <c r="JRN32" s="80"/>
      <c r="JRO32" s="80"/>
      <c r="JRP32" s="80"/>
      <c r="JRQ32" s="80"/>
      <c r="JRR32" s="80"/>
      <c r="JRS32" s="80"/>
      <c r="JRT32" s="80"/>
      <c r="JRU32" s="80"/>
      <c r="JRV32" s="80"/>
      <c r="JRW32" s="80"/>
      <c r="JRX32" s="80"/>
      <c r="JRY32" s="80"/>
      <c r="JRZ32" s="80"/>
      <c r="JSA32" s="80"/>
      <c r="JSB32" s="80"/>
      <c r="JSC32" s="80"/>
      <c r="JSD32" s="80"/>
      <c r="JSE32" s="80"/>
      <c r="JSF32" s="80"/>
      <c r="JSG32" s="80"/>
      <c r="JSH32" s="80"/>
      <c r="JSI32" s="80"/>
      <c r="JSJ32" s="80"/>
      <c r="JSK32" s="80"/>
      <c r="JSL32" s="80"/>
      <c r="JSM32" s="80"/>
      <c r="JSN32" s="80"/>
      <c r="JSO32" s="80"/>
      <c r="JSP32" s="80"/>
      <c r="JSQ32" s="80"/>
      <c r="JSR32" s="80"/>
      <c r="JSS32" s="80"/>
      <c r="JST32" s="80"/>
      <c r="JSU32" s="80"/>
      <c r="JSV32" s="80"/>
      <c r="JSW32" s="80"/>
      <c r="JSX32" s="80"/>
      <c r="JSY32" s="80"/>
      <c r="JSZ32" s="80"/>
      <c r="JTA32" s="80"/>
      <c r="JTB32" s="80"/>
      <c r="JTC32" s="80"/>
      <c r="JTD32" s="80"/>
      <c r="JTE32" s="80"/>
      <c r="JTF32" s="80"/>
      <c r="JTG32" s="80"/>
      <c r="JTH32" s="80"/>
      <c r="JTI32" s="80"/>
      <c r="JTJ32" s="80"/>
      <c r="JTK32" s="80"/>
      <c r="JTL32" s="80"/>
      <c r="JTM32" s="80"/>
      <c r="JTN32" s="80"/>
      <c r="JTO32" s="80"/>
      <c r="JTP32" s="80"/>
      <c r="JTQ32" s="80"/>
      <c r="JTR32" s="80"/>
      <c r="JTS32" s="80"/>
      <c r="JTT32" s="80"/>
      <c r="JTU32" s="80"/>
      <c r="JTV32" s="80"/>
      <c r="JTW32" s="80"/>
      <c r="JTX32" s="80"/>
      <c r="JTY32" s="80"/>
      <c r="JTZ32" s="80"/>
      <c r="JUA32" s="80"/>
      <c r="JUB32" s="80"/>
      <c r="JUC32" s="80"/>
      <c r="JUD32" s="80"/>
      <c r="JUE32" s="80"/>
      <c r="JUF32" s="80"/>
      <c r="JUG32" s="80"/>
      <c r="JUH32" s="80"/>
      <c r="JUI32" s="80"/>
      <c r="JUJ32" s="80"/>
      <c r="JUK32" s="80"/>
      <c r="JUL32" s="80"/>
      <c r="JUM32" s="80"/>
      <c r="JUN32" s="80"/>
      <c r="JUO32" s="80"/>
      <c r="JUP32" s="80"/>
      <c r="JUQ32" s="80"/>
      <c r="JUR32" s="80"/>
      <c r="JUS32" s="80"/>
      <c r="JUT32" s="80"/>
      <c r="JUU32" s="80"/>
      <c r="JUV32" s="80"/>
      <c r="JUW32" s="80"/>
      <c r="JUX32" s="80"/>
      <c r="JUY32" s="80"/>
      <c r="JUZ32" s="80"/>
      <c r="JVA32" s="80"/>
      <c r="JVB32" s="80"/>
      <c r="JVC32" s="80"/>
      <c r="JVD32" s="80"/>
      <c r="JVE32" s="80"/>
      <c r="JVF32" s="80"/>
      <c r="JVG32" s="80"/>
      <c r="JVH32" s="80"/>
      <c r="JVI32" s="80"/>
      <c r="JVJ32" s="80"/>
      <c r="JVK32" s="80"/>
      <c r="JVL32" s="80"/>
      <c r="JVM32" s="80"/>
      <c r="JVN32" s="80"/>
      <c r="JVO32" s="80"/>
      <c r="JVP32" s="80"/>
      <c r="JVQ32" s="80"/>
      <c r="JVR32" s="80"/>
      <c r="JVS32" s="80"/>
      <c r="JVT32" s="80"/>
      <c r="JVU32" s="80"/>
      <c r="JVV32" s="80"/>
      <c r="JVW32" s="80"/>
      <c r="JVX32" s="80"/>
      <c r="JVY32" s="80"/>
      <c r="JVZ32" s="80"/>
      <c r="JWA32" s="80"/>
      <c r="JWB32" s="80"/>
      <c r="JWC32" s="80"/>
      <c r="JWD32" s="80"/>
      <c r="JWE32" s="80"/>
      <c r="JWF32" s="80"/>
      <c r="JWG32" s="80"/>
      <c r="JWH32" s="80"/>
      <c r="JWI32" s="80"/>
      <c r="JWJ32" s="80"/>
      <c r="JWK32" s="80"/>
      <c r="JWL32" s="80"/>
      <c r="JWM32" s="80"/>
      <c r="JWN32" s="80"/>
      <c r="JWO32" s="80"/>
      <c r="JWP32" s="80"/>
      <c r="JWQ32" s="80"/>
      <c r="JWR32" s="80"/>
      <c r="JWS32" s="80"/>
      <c r="JWT32" s="80"/>
      <c r="JWU32" s="80"/>
      <c r="JWV32" s="80"/>
      <c r="JWW32" s="80"/>
      <c r="JWX32" s="80"/>
      <c r="JWY32" s="80"/>
      <c r="JWZ32" s="80"/>
      <c r="JXA32" s="80"/>
      <c r="JXB32" s="80"/>
      <c r="JXC32" s="80"/>
      <c r="JXD32" s="80"/>
      <c r="JXE32" s="80"/>
      <c r="JXF32" s="80"/>
      <c r="JXG32" s="80"/>
      <c r="JXH32" s="80"/>
      <c r="JXI32" s="80"/>
      <c r="JXJ32" s="80"/>
      <c r="JXK32" s="80"/>
      <c r="JXL32" s="80"/>
      <c r="JXM32" s="80"/>
      <c r="JXN32" s="80"/>
      <c r="JXO32" s="80"/>
      <c r="JXP32" s="80"/>
      <c r="JXQ32" s="80"/>
      <c r="JXR32" s="80"/>
      <c r="JXS32" s="80"/>
      <c r="JXT32" s="80"/>
      <c r="JXU32" s="80"/>
      <c r="JXV32" s="80"/>
      <c r="JXW32" s="80"/>
      <c r="JXX32" s="80"/>
      <c r="JXY32" s="80"/>
      <c r="JXZ32" s="80"/>
      <c r="JYA32" s="80"/>
      <c r="JYB32" s="80"/>
      <c r="JYC32" s="80"/>
      <c r="JYD32" s="80"/>
      <c r="JYE32" s="80"/>
      <c r="JYF32" s="80"/>
      <c r="JYG32" s="80"/>
      <c r="JYH32" s="80"/>
      <c r="JYI32" s="80"/>
      <c r="JYJ32" s="80"/>
      <c r="JYK32" s="80"/>
      <c r="JYL32" s="80"/>
      <c r="JYM32" s="80"/>
      <c r="JYN32" s="80"/>
      <c r="JYO32" s="80"/>
      <c r="JYP32" s="80"/>
      <c r="JYQ32" s="80"/>
      <c r="JYR32" s="80"/>
      <c r="JYS32" s="80"/>
      <c r="JYT32" s="80"/>
      <c r="JYU32" s="80"/>
      <c r="JYV32" s="80"/>
      <c r="JYW32" s="80"/>
      <c r="JYX32" s="80"/>
      <c r="JYY32" s="80"/>
      <c r="JYZ32" s="80"/>
      <c r="JZA32" s="80"/>
      <c r="JZB32" s="80"/>
      <c r="JZC32" s="80"/>
      <c r="JZD32" s="80"/>
      <c r="JZE32" s="80"/>
      <c r="JZF32" s="80"/>
      <c r="JZG32" s="80"/>
      <c r="JZH32" s="80"/>
      <c r="JZI32" s="80"/>
      <c r="JZJ32" s="80"/>
      <c r="JZK32" s="80"/>
      <c r="JZL32" s="80"/>
      <c r="JZM32" s="80"/>
      <c r="JZN32" s="80"/>
      <c r="JZO32" s="80"/>
      <c r="JZP32" s="80"/>
      <c r="JZQ32" s="80"/>
      <c r="JZR32" s="80"/>
      <c r="JZS32" s="80"/>
      <c r="JZT32" s="80"/>
      <c r="JZU32" s="80"/>
      <c r="JZV32" s="80"/>
      <c r="JZW32" s="80"/>
      <c r="JZX32" s="80"/>
      <c r="JZY32" s="80"/>
      <c r="JZZ32" s="80"/>
      <c r="KAA32" s="80"/>
      <c r="KAB32" s="80"/>
      <c r="KAC32" s="80"/>
      <c r="KAD32" s="80"/>
      <c r="KAE32" s="80"/>
      <c r="KAF32" s="80"/>
      <c r="KAG32" s="80"/>
      <c r="KAH32" s="80"/>
      <c r="KAI32" s="80"/>
      <c r="KAJ32" s="80"/>
      <c r="KAK32" s="80"/>
      <c r="KAL32" s="80"/>
      <c r="KAM32" s="80"/>
      <c r="KAN32" s="80"/>
      <c r="KAO32" s="80"/>
      <c r="KAP32" s="80"/>
      <c r="KAQ32" s="80"/>
      <c r="KAR32" s="80"/>
      <c r="KAS32" s="80"/>
      <c r="KAT32" s="80"/>
      <c r="KAU32" s="80"/>
      <c r="KAV32" s="80"/>
      <c r="KAW32" s="80"/>
      <c r="KAX32" s="80"/>
      <c r="KAY32" s="80"/>
      <c r="KAZ32" s="80"/>
      <c r="KBA32" s="80"/>
      <c r="KBB32" s="80"/>
      <c r="KBC32" s="80"/>
      <c r="KBD32" s="80"/>
      <c r="KBE32" s="80"/>
      <c r="KBF32" s="80"/>
      <c r="KBG32" s="80"/>
      <c r="KBH32" s="80"/>
      <c r="KBI32" s="80"/>
      <c r="KBJ32" s="80"/>
      <c r="KBK32" s="80"/>
      <c r="KBL32" s="80"/>
      <c r="KBM32" s="80"/>
      <c r="KBN32" s="80"/>
      <c r="KBO32" s="80"/>
      <c r="KBP32" s="80"/>
      <c r="KBQ32" s="80"/>
      <c r="KBR32" s="80"/>
      <c r="KBS32" s="80"/>
      <c r="KBT32" s="80"/>
      <c r="KBU32" s="80"/>
      <c r="KBV32" s="80"/>
      <c r="KBW32" s="80"/>
      <c r="KBX32" s="80"/>
      <c r="KBY32" s="80"/>
      <c r="KBZ32" s="80"/>
      <c r="KCA32" s="80"/>
      <c r="KCB32" s="80"/>
      <c r="KCC32" s="80"/>
      <c r="KCD32" s="80"/>
      <c r="KCE32" s="80"/>
      <c r="KCF32" s="80"/>
      <c r="KCG32" s="80"/>
      <c r="KCH32" s="80"/>
      <c r="KCI32" s="80"/>
      <c r="KCJ32" s="80"/>
      <c r="KCK32" s="80"/>
      <c r="KCL32" s="80"/>
      <c r="KCM32" s="80"/>
      <c r="KCN32" s="80"/>
      <c r="KCO32" s="80"/>
      <c r="KCP32" s="80"/>
      <c r="KCQ32" s="80"/>
      <c r="KCR32" s="80"/>
      <c r="KCS32" s="80"/>
      <c r="KCT32" s="80"/>
      <c r="KCU32" s="80"/>
      <c r="KCV32" s="80"/>
      <c r="KCW32" s="80"/>
      <c r="KCX32" s="80"/>
      <c r="KCY32" s="80"/>
      <c r="KCZ32" s="80"/>
      <c r="KDA32" s="80"/>
      <c r="KDB32" s="80"/>
      <c r="KDC32" s="80"/>
      <c r="KDD32" s="80"/>
      <c r="KDE32" s="80"/>
      <c r="KDF32" s="80"/>
      <c r="KDG32" s="80"/>
      <c r="KDH32" s="80"/>
      <c r="KDI32" s="80"/>
      <c r="KDJ32" s="80"/>
      <c r="KDK32" s="80"/>
      <c r="KDL32" s="80"/>
      <c r="KDM32" s="80"/>
      <c r="KDN32" s="80"/>
      <c r="KDO32" s="80"/>
      <c r="KDP32" s="80"/>
      <c r="KDQ32" s="80"/>
      <c r="KDR32" s="80"/>
      <c r="KDS32" s="80"/>
      <c r="KDT32" s="80"/>
      <c r="KDU32" s="80"/>
      <c r="KDV32" s="80"/>
      <c r="KDW32" s="80"/>
      <c r="KDX32" s="80"/>
      <c r="KDY32" s="80"/>
      <c r="KDZ32" s="80"/>
      <c r="KEA32" s="80"/>
      <c r="KEB32" s="80"/>
      <c r="KEC32" s="80"/>
      <c r="KED32" s="80"/>
      <c r="KEE32" s="80"/>
      <c r="KEF32" s="80"/>
      <c r="KEG32" s="80"/>
      <c r="KEH32" s="80"/>
      <c r="KEI32" s="80"/>
      <c r="KEJ32" s="80"/>
      <c r="KEK32" s="80"/>
      <c r="KEL32" s="80"/>
      <c r="KEM32" s="80"/>
      <c r="KEN32" s="80"/>
      <c r="KEO32" s="80"/>
      <c r="KEP32" s="80"/>
      <c r="KEQ32" s="80"/>
      <c r="KER32" s="80"/>
      <c r="KES32" s="80"/>
      <c r="KET32" s="80"/>
      <c r="KEU32" s="80"/>
      <c r="KEV32" s="80"/>
      <c r="KEW32" s="80"/>
      <c r="KEX32" s="80"/>
      <c r="KEY32" s="80"/>
      <c r="KEZ32" s="80"/>
      <c r="KFA32" s="80"/>
      <c r="KFB32" s="80"/>
      <c r="KFC32" s="80"/>
      <c r="KFD32" s="80"/>
      <c r="KFE32" s="80"/>
      <c r="KFF32" s="80"/>
      <c r="KFG32" s="80"/>
      <c r="KFH32" s="80"/>
      <c r="KFI32" s="80"/>
      <c r="KFJ32" s="80"/>
      <c r="KFK32" s="80"/>
      <c r="KFL32" s="80"/>
      <c r="KFM32" s="80"/>
      <c r="KFN32" s="80"/>
      <c r="KFO32" s="80"/>
      <c r="KFP32" s="80"/>
      <c r="KFQ32" s="80"/>
      <c r="KFR32" s="80"/>
      <c r="KFS32" s="80"/>
      <c r="KFT32" s="80"/>
      <c r="KFU32" s="80"/>
      <c r="KFV32" s="80"/>
      <c r="KFW32" s="80"/>
      <c r="KFX32" s="80"/>
      <c r="KFY32" s="80"/>
      <c r="KFZ32" s="80"/>
      <c r="KGA32" s="80"/>
      <c r="KGB32" s="80"/>
      <c r="KGC32" s="80"/>
      <c r="KGD32" s="80"/>
      <c r="KGE32" s="80"/>
      <c r="KGF32" s="80"/>
      <c r="KGG32" s="80"/>
      <c r="KGH32" s="80"/>
      <c r="KGI32" s="80"/>
      <c r="KGJ32" s="80"/>
      <c r="KGK32" s="80"/>
      <c r="KGL32" s="80"/>
      <c r="KGM32" s="80"/>
      <c r="KGN32" s="80"/>
      <c r="KGO32" s="80"/>
      <c r="KGP32" s="80"/>
      <c r="KGQ32" s="80"/>
      <c r="KGR32" s="80"/>
      <c r="KGS32" s="80"/>
      <c r="KGT32" s="80"/>
      <c r="KGU32" s="80"/>
      <c r="KGV32" s="80"/>
      <c r="KGW32" s="80"/>
      <c r="KGX32" s="80"/>
      <c r="KGY32" s="80"/>
      <c r="KGZ32" s="80"/>
      <c r="KHA32" s="80"/>
      <c r="KHB32" s="80"/>
      <c r="KHC32" s="80"/>
      <c r="KHD32" s="80"/>
      <c r="KHE32" s="80"/>
      <c r="KHF32" s="80"/>
      <c r="KHG32" s="80"/>
      <c r="KHH32" s="80"/>
      <c r="KHI32" s="80"/>
      <c r="KHJ32" s="80"/>
      <c r="KHK32" s="80"/>
      <c r="KHL32" s="80"/>
      <c r="KHM32" s="80"/>
      <c r="KHN32" s="80"/>
      <c r="KHO32" s="80"/>
      <c r="KHP32" s="80"/>
      <c r="KHQ32" s="80"/>
      <c r="KHR32" s="80"/>
      <c r="KHS32" s="80"/>
      <c r="KHT32" s="80"/>
      <c r="KHU32" s="80"/>
      <c r="KHV32" s="80"/>
      <c r="KHW32" s="80"/>
      <c r="KHX32" s="80"/>
      <c r="KHY32" s="80"/>
      <c r="KHZ32" s="80"/>
      <c r="KIA32" s="80"/>
      <c r="KIB32" s="80"/>
      <c r="KIC32" s="80"/>
      <c r="KID32" s="80"/>
      <c r="KIE32" s="80"/>
      <c r="KIF32" s="80"/>
      <c r="KIG32" s="80"/>
      <c r="KIH32" s="80"/>
      <c r="KII32" s="80"/>
      <c r="KIJ32" s="80"/>
      <c r="KIK32" s="80"/>
      <c r="KIL32" s="80"/>
      <c r="KIM32" s="80"/>
      <c r="KIN32" s="80"/>
      <c r="KIO32" s="80"/>
      <c r="KIP32" s="80"/>
      <c r="KIQ32" s="80"/>
      <c r="KIR32" s="80"/>
      <c r="KIS32" s="80"/>
      <c r="KIT32" s="80"/>
      <c r="KIU32" s="80"/>
      <c r="KIV32" s="80"/>
      <c r="KIW32" s="80"/>
      <c r="KIX32" s="80"/>
      <c r="KIY32" s="80"/>
      <c r="KIZ32" s="80"/>
      <c r="KJA32" s="80"/>
      <c r="KJB32" s="80"/>
      <c r="KJC32" s="80"/>
      <c r="KJD32" s="80"/>
      <c r="KJE32" s="80"/>
      <c r="KJF32" s="80"/>
      <c r="KJG32" s="80"/>
      <c r="KJH32" s="80"/>
      <c r="KJI32" s="80"/>
      <c r="KJJ32" s="80"/>
      <c r="KJK32" s="80"/>
      <c r="KJL32" s="80"/>
      <c r="KJM32" s="80"/>
      <c r="KJN32" s="80"/>
      <c r="KJO32" s="80"/>
      <c r="KJP32" s="80"/>
      <c r="KJQ32" s="80"/>
      <c r="KJR32" s="80"/>
      <c r="KJS32" s="80"/>
      <c r="KJT32" s="80"/>
      <c r="KJU32" s="80"/>
      <c r="KJV32" s="80"/>
      <c r="KJW32" s="80"/>
      <c r="KJX32" s="80"/>
      <c r="KJY32" s="80"/>
      <c r="KJZ32" s="80"/>
      <c r="KKA32" s="80"/>
      <c r="KKB32" s="80"/>
      <c r="KKC32" s="80"/>
      <c r="KKD32" s="80"/>
      <c r="KKE32" s="80"/>
      <c r="KKF32" s="80"/>
      <c r="KKG32" s="80"/>
      <c r="KKH32" s="80"/>
      <c r="KKI32" s="80"/>
      <c r="KKJ32" s="80"/>
      <c r="KKK32" s="80"/>
      <c r="KKL32" s="80"/>
      <c r="KKM32" s="80"/>
      <c r="KKN32" s="80"/>
      <c r="KKO32" s="80"/>
      <c r="KKP32" s="80"/>
      <c r="KKQ32" s="80"/>
      <c r="KKR32" s="80"/>
      <c r="KKS32" s="80"/>
      <c r="KKT32" s="80"/>
      <c r="KKU32" s="80"/>
      <c r="KKV32" s="80"/>
      <c r="KKW32" s="80"/>
      <c r="KKX32" s="80"/>
      <c r="KKY32" s="80"/>
      <c r="KKZ32" s="80"/>
      <c r="KLA32" s="80"/>
      <c r="KLB32" s="80"/>
      <c r="KLC32" s="80"/>
      <c r="KLD32" s="80"/>
      <c r="KLE32" s="80"/>
      <c r="KLF32" s="80"/>
      <c r="KLG32" s="80"/>
      <c r="KLH32" s="80"/>
      <c r="KLI32" s="80"/>
      <c r="KLJ32" s="80"/>
      <c r="KLK32" s="80"/>
      <c r="KLL32" s="80"/>
      <c r="KLM32" s="80"/>
      <c r="KLN32" s="80"/>
      <c r="KLO32" s="80"/>
      <c r="KLP32" s="80"/>
      <c r="KLQ32" s="80"/>
      <c r="KLR32" s="80"/>
      <c r="KLS32" s="80"/>
      <c r="KLT32" s="80"/>
      <c r="KLU32" s="80"/>
      <c r="KLV32" s="80"/>
      <c r="KLW32" s="80"/>
      <c r="KLX32" s="80"/>
      <c r="KLY32" s="80"/>
      <c r="KLZ32" s="80"/>
      <c r="KMA32" s="80"/>
      <c r="KMB32" s="80"/>
      <c r="KMC32" s="80"/>
      <c r="KMD32" s="80"/>
      <c r="KME32" s="80"/>
      <c r="KMF32" s="80"/>
      <c r="KMG32" s="80"/>
      <c r="KMH32" s="80"/>
      <c r="KMI32" s="80"/>
      <c r="KMJ32" s="80"/>
      <c r="KMK32" s="80"/>
      <c r="KML32" s="80"/>
      <c r="KMM32" s="80"/>
      <c r="KMN32" s="80"/>
      <c r="KMO32" s="80"/>
      <c r="KMP32" s="80"/>
      <c r="KMQ32" s="80"/>
      <c r="KMR32" s="80"/>
      <c r="KMS32" s="80"/>
      <c r="KMT32" s="80"/>
      <c r="KMU32" s="80"/>
      <c r="KMV32" s="80"/>
      <c r="KMW32" s="80"/>
      <c r="KMX32" s="80"/>
      <c r="KMY32" s="80"/>
      <c r="KMZ32" s="80"/>
      <c r="KNA32" s="80"/>
      <c r="KNB32" s="80"/>
      <c r="KNC32" s="80"/>
      <c r="KND32" s="80"/>
      <c r="KNE32" s="80"/>
      <c r="KNF32" s="80"/>
      <c r="KNG32" s="80"/>
      <c r="KNH32" s="80"/>
      <c r="KNI32" s="80"/>
      <c r="KNJ32" s="80"/>
      <c r="KNK32" s="80"/>
      <c r="KNL32" s="80"/>
      <c r="KNM32" s="80"/>
      <c r="KNN32" s="80"/>
      <c r="KNO32" s="80"/>
      <c r="KNP32" s="80"/>
      <c r="KNQ32" s="80"/>
      <c r="KNR32" s="80"/>
      <c r="KNS32" s="80"/>
      <c r="KNT32" s="80"/>
      <c r="KNU32" s="80"/>
      <c r="KNV32" s="80"/>
      <c r="KNW32" s="80"/>
      <c r="KNX32" s="80"/>
      <c r="KNY32" s="80"/>
      <c r="KNZ32" s="80"/>
      <c r="KOA32" s="80"/>
      <c r="KOB32" s="80"/>
      <c r="KOC32" s="80"/>
      <c r="KOD32" s="80"/>
      <c r="KOE32" s="80"/>
      <c r="KOF32" s="80"/>
      <c r="KOG32" s="80"/>
      <c r="KOH32" s="80"/>
      <c r="KOI32" s="80"/>
      <c r="KOJ32" s="80"/>
      <c r="KOK32" s="80"/>
      <c r="KOL32" s="80"/>
      <c r="KOM32" s="80"/>
      <c r="KON32" s="80"/>
      <c r="KOO32" s="80"/>
      <c r="KOP32" s="80"/>
      <c r="KOQ32" s="80"/>
      <c r="KOR32" s="80"/>
      <c r="KOS32" s="80"/>
      <c r="KOT32" s="80"/>
      <c r="KOU32" s="80"/>
      <c r="KOV32" s="80"/>
      <c r="KOW32" s="80"/>
      <c r="KOX32" s="80"/>
      <c r="KOY32" s="80"/>
      <c r="KOZ32" s="80"/>
      <c r="KPA32" s="80"/>
      <c r="KPB32" s="80"/>
      <c r="KPC32" s="80"/>
      <c r="KPD32" s="80"/>
      <c r="KPE32" s="80"/>
      <c r="KPF32" s="80"/>
      <c r="KPG32" s="80"/>
      <c r="KPH32" s="80"/>
      <c r="KPI32" s="80"/>
      <c r="KPJ32" s="80"/>
      <c r="KPK32" s="80"/>
      <c r="KPL32" s="80"/>
      <c r="KPM32" s="80"/>
      <c r="KPN32" s="80"/>
      <c r="KPO32" s="80"/>
      <c r="KPP32" s="80"/>
      <c r="KPQ32" s="80"/>
      <c r="KPR32" s="80"/>
      <c r="KPS32" s="80"/>
      <c r="KPT32" s="80"/>
      <c r="KPU32" s="80"/>
      <c r="KPV32" s="80"/>
      <c r="KPW32" s="80"/>
      <c r="KPX32" s="80"/>
      <c r="KPY32" s="80"/>
      <c r="KPZ32" s="80"/>
      <c r="KQA32" s="80"/>
      <c r="KQB32" s="80"/>
      <c r="KQC32" s="80"/>
      <c r="KQD32" s="80"/>
      <c r="KQE32" s="80"/>
      <c r="KQF32" s="80"/>
      <c r="KQG32" s="80"/>
      <c r="KQH32" s="80"/>
      <c r="KQI32" s="80"/>
      <c r="KQJ32" s="80"/>
      <c r="KQK32" s="80"/>
      <c r="KQL32" s="80"/>
      <c r="KQM32" s="80"/>
      <c r="KQN32" s="80"/>
      <c r="KQO32" s="80"/>
      <c r="KQP32" s="80"/>
      <c r="KQQ32" s="80"/>
      <c r="KQR32" s="80"/>
      <c r="KQS32" s="80"/>
      <c r="KQT32" s="80"/>
      <c r="KQU32" s="80"/>
      <c r="KQV32" s="80"/>
      <c r="KQW32" s="80"/>
      <c r="KQX32" s="80"/>
      <c r="KQY32" s="80"/>
      <c r="KQZ32" s="80"/>
      <c r="KRA32" s="80"/>
      <c r="KRB32" s="80"/>
      <c r="KRC32" s="80"/>
      <c r="KRD32" s="80"/>
      <c r="KRE32" s="80"/>
      <c r="KRF32" s="80"/>
      <c r="KRG32" s="80"/>
      <c r="KRH32" s="80"/>
      <c r="KRI32" s="80"/>
      <c r="KRJ32" s="80"/>
      <c r="KRK32" s="80"/>
      <c r="KRL32" s="80"/>
      <c r="KRM32" s="80"/>
      <c r="KRN32" s="80"/>
      <c r="KRO32" s="80"/>
      <c r="KRP32" s="80"/>
      <c r="KRQ32" s="80"/>
      <c r="KRR32" s="80"/>
      <c r="KRS32" s="80"/>
      <c r="KRT32" s="80"/>
      <c r="KRU32" s="80"/>
      <c r="KRV32" s="80"/>
      <c r="KRW32" s="80"/>
      <c r="KRX32" s="80"/>
      <c r="KRY32" s="80"/>
      <c r="KRZ32" s="80"/>
      <c r="KSA32" s="80"/>
      <c r="KSB32" s="80"/>
      <c r="KSC32" s="80"/>
      <c r="KSD32" s="80"/>
      <c r="KSE32" s="80"/>
      <c r="KSF32" s="80"/>
      <c r="KSG32" s="80"/>
      <c r="KSH32" s="80"/>
      <c r="KSI32" s="80"/>
      <c r="KSJ32" s="80"/>
      <c r="KSK32" s="80"/>
      <c r="KSL32" s="80"/>
      <c r="KSM32" s="80"/>
      <c r="KSN32" s="80"/>
      <c r="KSO32" s="80"/>
      <c r="KSP32" s="80"/>
      <c r="KSQ32" s="80"/>
      <c r="KSR32" s="80"/>
      <c r="KSS32" s="80"/>
      <c r="KST32" s="80"/>
      <c r="KSU32" s="80"/>
      <c r="KSV32" s="80"/>
      <c r="KSW32" s="80"/>
      <c r="KSX32" s="80"/>
      <c r="KSY32" s="80"/>
      <c r="KSZ32" s="80"/>
      <c r="KTA32" s="80"/>
      <c r="KTB32" s="80"/>
      <c r="KTC32" s="80"/>
      <c r="KTD32" s="80"/>
      <c r="KTE32" s="80"/>
      <c r="KTF32" s="80"/>
      <c r="KTG32" s="80"/>
      <c r="KTH32" s="80"/>
      <c r="KTI32" s="80"/>
      <c r="KTJ32" s="80"/>
      <c r="KTK32" s="80"/>
      <c r="KTL32" s="80"/>
      <c r="KTM32" s="80"/>
      <c r="KTN32" s="80"/>
      <c r="KTO32" s="80"/>
      <c r="KTP32" s="80"/>
      <c r="KTQ32" s="80"/>
      <c r="KTR32" s="80"/>
      <c r="KTS32" s="80"/>
      <c r="KTT32" s="80"/>
      <c r="KTU32" s="80"/>
      <c r="KTV32" s="80"/>
      <c r="KTW32" s="80"/>
      <c r="KTX32" s="80"/>
      <c r="KTY32" s="80"/>
      <c r="KTZ32" s="80"/>
      <c r="KUA32" s="80"/>
      <c r="KUB32" s="80"/>
      <c r="KUC32" s="80"/>
      <c r="KUD32" s="80"/>
      <c r="KUE32" s="80"/>
      <c r="KUF32" s="80"/>
      <c r="KUG32" s="80"/>
      <c r="KUH32" s="80"/>
      <c r="KUI32" s="80"/>
      <c r="KUJ32" s="80"/>
      <c r="KUK32" s="80"/>
      <c r="KUL32" s="80"/>
      <c r="KUM32" s="80"/>
      <c r="KUN32" s="80"/>
      <c r="KUO32" s="80"/>
      <c r="KUP32" s="80"/>
      <c r="KUQ32" s="80"/>
      <c r="KUR32" s="80"/>
      <c r="KUS32" s="80"/>
      <c r="KUT32" s="80"/>
      <c r="KUU32" s="80"/>
      <c r="KUV32" s="80"/>
      <c r="KUW32" s="80"/>
      <c r="KUX32" s="80"/>
      <c r="KUY32" s="80"/>
      <c r="KUZ32" s="80"/>
      <c r="KVA32" s="80"/>
      <c r="KVB32" s="80"/>
      <c r="KVC32" s="80"/>
      <c r="KVD32" s="80"/>
      <c r="KVE32" s="80"/>
      <c r="KVF32" s="80"/>
      <c r="KVG32" s="80"/>
      <c r="KVH32" s="80"/>
      <c r="KVI32" s="80"/>
      <c r="KVJ32" s="80"/>
      <c r="KVK32" s="80"/>
      <c r="KVL32" s="80"/>
      <c r="KVM32" s="80"/>
      <c r="KVN32" s="80"/>
      <c r="KVO32" s="80"/>
      <c r="KVP32" s="80"/>
      <c r="KVQ32" s="80"/>
      <c r="KVR32" s="80"/>
      <c r="KVS32" s="80"/>
      <c r="KVT32" s="80"/>
      <c r="KVU32" s="80"/>
      <c r="KVV32" s="80"/>
      <c r="KVW32" s="80"/>
      <c r="KVX32" s="80"/>
      <c r="KVY32" s="80"/>
      <c r="KVZ32" s="80"/>
      <c r="KWA32" s="80"/>
      <c r="KWB32" s="80"/>
      <c r="KWC32" s="80"/>
      <c r="KWD32" s="80"/>
      <c r="KWE32" s="80"/>
      <c r="KWF32" s="80"/>
      <c r="KWG32" s="80"/>
      <c r="KWH32" s="80"/>
      <c r="KWI32" s="80"/>
      <c r="KWJ32" s="80"/>
      <c r="KWK32" s="80"/>
      <c r="KWL32" s="80"/>
      <c r="KWM32" s="80"/>
      <c r="KWN32" s="80"/>
      <c r="KWO32" s="80"/>
      <c r="KWP32" s="80"/>
      <c r="KWQ32" s="80"/>
      <c r="KWR32" s="80"/>
      <c r="KWS32" s="80"/>
      <c r="KWT32" s="80"/>
      <c r="KWU32" s="80"/>
      <c r="KWV32" s="80"/>
      <c r="KWW32" s="80"/>
      <c r="KWX32" s="80"/>
      <c r="KWY32" s="80"/>
      <c r="KWZ32" s="80"/>
      <c r="KXA32" s="80"/>
      <c r="KXB32" s="80"/>
      <c r="KXC32" s="80"/>
      <c r="KXD32" s="80"/>
      <c r="KXE32" s="80"/>
      <c r="KXF32" s="80"/>
      <c r="KXG32" s="80"/>
      <c r="KXH32" s="80"/>
      <c r="KXI32" s="80"/>
      <c r="KXJ32" s="80"/>
      <c r="KXK32" s="80"/>
      <c r="KXL32" s="80"/>
      <c r="KXM32" s="80"/>
      <c r="KXN32" s="80"/>
      <c r="KXO32" s="80"/>
      <c r="KXP32" s="80"/>
      <c r="KXQ32" s="80"/>
      <c r="KXR32" s="80"/>
      <c r="KXS32" s="80"/>
      <c r="KXT32" s="80"/>
      <c r="KXU32" s="80"/>
      <c r="KXV32" s="80"/>
      <c r="KXW32" s="80"/>
      <c r="KXX32" s="80"/>
      <c r="KXY32" s="80"/>
      <c r="KXZ32" s="80"/>
      <c r="KYA32" s="80"/>
      <c r="KYB32" s="80"/>
      <c r="KYC32" s="80"/>
      <c r="KYD32" s="80"/>
      <c r="KYE32" s="80"/>
      <c r="KYF32" s="80"/>
      <c r="KYG32" s="80"/>
      <c r="KYH32" s="80"/>
      <c r="KYI32" s="80"/>
      <c r="KYJ32" s="80"/>
      <c r="KYK32" s="80"/>
      <c r="KYL32" s="80"/>
      <c r="KYM32" s="80"/>
      <c r="KYN32" s="80"/>
      <c r="KYO32" s="80"/>
      <c r="KYP32" s="80"/>
      <c r="KYQ32" s="80"/>
      <c r="KYR32" s="80"/>
      <c r="KYS32" s="80"/>
      <c r="KYT32" s="80"/>
      <c r="KYU32" s="80"/>
      <c r="KYV32" s="80"/>
      <c r="KYW32" s="80"/>
      <c r="KYX32" s="80"/>
      <c r="KYY32" s="80"/>
      <c r="KYZ32" s="80"/>
      <c r="KZA32" s="80"/>
      <c r="KZB32" s="80"/>
      <c r="KZC32" s="80"/>
      <c r="KZD32" s="80"/>
      <c r="KZE32" s="80"/>
      <c r="KZF32" s="80"/>
      <c r="KZG32" s="80"/>
      <c r="KZH32" s="80"/>
      <c r="KZI32" s="80"/>
      <c r="KZJ32" s="80"/>
      <c r="KZK32" s="80"/>
      <c r="KZL32" s="80"/>
      <c r="KZM32" s="80"/>
      <c r="KZN32" s="80"/>
      <c r="KZO32" s="80"/>
      <c r="KZP32" s="80"/>
      <c r="KZQ32" s="80"/>
      <c r="KZR32" s="80"/>
      <c r="KZS32" s="80"/>
      <c r="KZT32" s="80"/>
      <c r="KZU32" s="80"/>
      <c r="KZV32" s="80"/>
      <c r="KZW32" s="80"/>
      <c r="KZX32" s="80"/>
      <c r="KZY32" s="80"/>
      <c r="KZZ32" s="80"/>
      <c r="LAA32" s="80"/>
      <c r="LAB32" s="80"/>
      <c r="LAC32" s="80"/>
      <c r="LAD32" s="80"/>
      <c r="LAE32" s="80"/>
      <c r="LAF32" s="80"/>
      <c r="LAG32" s="80"/>
      <c r="LAH32" s="80"/>
      <c r="LAI32" s="80"/>
      <c r="LAJ32" s="80"/>
      <c r="LAK32" s="80"/>
      <c r="LAL32" s="80"/>
      <c r="LAM32" s="80"/>
      <c r="LAN32" s="80"/>
      <c r="LAO32" s="80"/>
      <c r="LAP32" s="80"/>
      <c r="LAQ32" s="80"/>
      <c r="LAR32" s="80"/>
      <c r="LAS32" s="80"/>
      <c r="LAT32" s="80"/>
      <c r="LAU32" s="80"/>
      <c r="LAV32" s="80"/>
      <c r="LAW32" s="80"/>
      <c r="LAX32" s="80"/>
      <c r="LAY32" s="80"/>
      <c r="LAZ32" s="80"/>
      <c r="LBA32" s="80"/>
      <c r="LBB32" s="80"/>
      <c r="LBC32" s="80"/>
      <c r="LBD32" s="80"/>
      <c r="LBE32" s="80"/>
      <c r="LBF32" s="80"/>
      <c r="LBG32" s="80"/>
      <c r="LBH32" s="80"/>
      <c r="LBI32" s="80"/>
      <c r="LBJ32" s="80"/>
      <c r="LBK32" s="80"/>
      <c r="LBL32" s="80"/>
      <c r="LBM32" s="80"/>
      <c r="LBN32" s="80"/>
      <c r="LBO32" s="80"/>
      <c r="LBP32" s="80"/>
      <c r="LBQ32" s="80"/>
      <c r="LBR32" s="80"/>
      <c r="LBS32" s="80"/>
      <c r="LBT32" s="80"/>
      <c r="LBU32" s="80"/>
      <c r="LBV32" s="80"/>
      <c r="LBW32" s="80"/>
      <c r="LBX32" s="80"/>
      <c r="LBY32" s="80"/>
      <c r="LBZ32" s="80"/>
      <c r="LCA32" s="80"/>
      <c r="LCB32" s="80"/>
      <c r="LCC32" s="80"/>
      <c r="LCD32" s="80"/>
      <c r="LCE32" s="80"/>
      <c r="LCF32" s="80"/>
      <c r="LCG32" s="80"/>
      <c r="LCH32" s="80"/>
      <c r="LCI32" s="80"/>
      <c r="LCJ32" s="80"/>
      <c r="LCK32" s="80"/>
      <c r="LCL32" s="80"/>
      <c r="LCM32" s="80"/>
      <c r="LCN32" s="80"/>
      <c r="LCO32" s="80"/>
      <c r="LCP32" s="80"/>
      <c r="LCQ32" s="80"/>
      <c r="LCR32" s="80"/>
      <c r="LCS32" s="80"/>
      <c r="LCT32" s="80"/>
      <c r="LCU32" s="80"/>
      <c r="LCV32" s="80"/>
      <c r="LCW32" s="80"/>
      <c r="LCX32" s="80"/>
      <c r="LCY32" s="80"/>
      <c r="LCZ32" s="80"/>
      <c r="LDA32" s="80"/>
      <c r="LDB32" s="80"/>
      <c r="LDC32" s="80"/>
      <c r="LDD32" s="80"/>
      <c r="LDE32" s="80"/>
      <c r="LDF32" s="80"/>
      <c r="LDG32" s="80"/>
      <c r="LDH32" s="80"/>
      <c r="LDI32" s="80"/>
      <c r="LDJ32" s="80"/>
      <c r="LDK32" s="80"/>
      <c r="LDL32" s="80"/>
      <c r="LDM32" s="80"/>
      <c r="LDN32" s="80"/>
      <c r="LDO32" s="80"/>
      <c r="LDP32" s="80"/>
      <c r="LDQ32" s="80"/>
      <c r="LDR32" s="80"/>
      <c r="LDS32" s="80"/>
      <c r="LDT32" s="80"/>
      <c r="LDU32" s="80"/>
      <c r="LDV32" s="80"/>
      <c r="LDW32" s="80"/>
      <c r="LDX32" s="80"/>
      <c r="LDY32" s="80"/>
      <c r="LDZ32" s="80"/>
      <c r="LEA32" s="80"/>
      <c r="LEB32" s="80"/>
      <c r="LEC32" s="80"/>
      <c r="LED32" s="80"/>
      <c r="LEE32" s="80"/>
      <c r="LEF32" s="80"/>
      <c r="LEG32" s="80"/>
      <c r="LEH32" s="80"/>
      <c r="LEI32" s="80"/>
      <c r="LEJ32" s="80"/>
      <c r="LEK32" s="80"/>
      <c r="LEL32" s="80"/>
      <c r="LEM32" s="80"/>
      <c r="LEN32" s="80"/>
      <c r="LEO32" s="80"/>
      <c r="LEP32" s="80"/>
      <c r="LEQ32" s="80"/>
      <c r="LER32" s="80"/>
      <c r="LES32" s="80"/>
      <c r="LET32" s="80"/>
      <c r="LEU32" s="80"/>
      <c r="LEV32" s="80"/>
      <c r="LEW32" s="80"/>
      <c r="LEX32" s="80"/>
      <c r="LEY32" s="80"/>
      <c r="LEZ32" s="80"/>
      <c r="LFA32" s="80"/>
      <c r="LFB32" s="80"/>
      <c r="LFC32" s="80"/>
      <c r="LFD32" s="80"/>
      <c r="LFE32" s="80"/>
      <c r="LFF32" s="80"/>
      <c r="LFG32" s="80"/>
      <c r="LFH32" s="80"/>
      <c r="LFI32" s="80"/>
      <c r="LFJ32" s="80"/>
      <c r="LFK32" s="80"/>
      <c r="LFL32" s="80"/>
      <c r="LFM32" s="80"/>
      <c r="LFN32" s="80"/>
      <c r="LFO32" s="80"/>
      <c r="LFP32" s="80"/>
      <c r="LFQ32" s="80"/>
      <c r="LFR32" s="80"/>
      <c r="LFS32" s="80"/>
      <c r="LFT32" s="80"/>
      <c r="LFU32" s="80"/>
      <c r="LFV32" s="80"/>
      <c r="LFW32" s="80"/>
      <c r="LFX32" s="80"/>
      <c r="LFY32" s="80"/>
      <c r="LFZ32" s="80"/>
      <c r="LGA32" s="80"/>
      <c r="LGB32" s="80"/>
      <c r="LGC32" s="80"/>
      <c r="LGD32" s="80"/>
      <c r="LGE32" s="80"/>
      <c r="LGF32" s="80"/>
      <c r="LGG32" s="80"/>
      <c r="LGH32" s="80"/>
      <c r="LGI32" s="80"/>
      <c r="LGJ32" s="80"/>
      <c r="LGK32" s="80"/>
      <c r="LGL32" s="80"/>
      <c r="LGM32" s="80"/>
      <c r="LGN32" s="80"/>
      <c r="LGO32" s="80"/>
      <c r="LGP32" s="80"/>
      <c r="LGQ32" s="80"/>
      <c r="LGR32" s="80"/>
      <c r="LGS32" s="80"/>
      <c r="LGT32" s="80"/>
      <c r="LGU32" s="80"/>
      <c r="LGV32" s="80"/>
      <c r="LGW32" s="80"/>
      <c r="LGX32" s="80"/>
      <c r="LGY32" s="80"/>
      <c r="LGZ32" s="80"/>
      <c r="LHA32" s="80"/>
      <c r="LHB32" s="80"/>
      <c r="LHC32" s="80"/>
      <c r="LHD32" s="80"/>
      <c r="LHE32" s="80"/>
      <c r="LHF32" s="80"/>
      <c r="LHG32" s="80"/>
      <c r="LHH32" s="80"/>
      <c r="LHI32" s="80"/>
      <c r="LHJ32" s="80"/>
      <c r="LHK32" s="80"/>
      <c r="LHL32" s="80"/>
      <c r="LHM32" s="80"/>
      <c r="LHN32" s="80"/>
      <c r="LHO32" s="80"/>
      <c r="LHP32" s="80"/>
      <c r="LHQ32" s="80"/>
      <c r="LHR32" s="80"/>
      <c r="LHS32" s="80"/>
      <c r="LHT32" s="80"/>
      <c r="LHU32" s="80"/>
      <c r="LHV32" s="80"/>
      <c r="LHW32" s="80"/>
      <c r="LHX32" s="80"/>
      <c r="LHY32" s="80"/>
      <c r="LHZ32" s="80"/>
      <c r="LIA32" s="80"/>
      <c r="LIB32" s="80"/>
      <c r="LIC32" s="80"/>
      <c r="LID32" s="80"/>
      <c r="LIE32" s="80"/>
      <c r="LIF32" s="80"/>
      <c r="LIG32" s="80"/>
      <c r="LIH32" s="80"/>
      <c r="LII32" s="80"/>
      <c r="LIJ32" s="80"/>
      <c r="LIK32" s="80"/>
      <c r="LIL32" s="80"/>
      <c r="LIM32" s="80"/>
      <c r="LIN32" s="80"/>
      <c r="LIO32" s="80"/>
      <c r="LIP32" s="80"/>
      <c r="LIQ32" s="80"/>
      <c r="LIR32" s="80"/>
      <c r="LIS32" s="80"/>
      <c r="LIT32" s="80"/>
      <c r="LIU32" s="80"/>
      <c r="LIV32" s="80"/>
      <c r="LIW32" s="80"/>
      <c r="LIX32" s="80"/>
      <c r="LIY32" s="80"/>
      <c r="LIZ32" s="80"/>
      <c r="LJA32" s="80"/>
      <c r="LJB32" s="80"/>
      <c r="LJC32" s="80"/>
      <c r="LJD32" s="80"/>
      <c r="LJE32" s="80"/>
      <c r="LJF32" s="80"/>
      <c r="LJG32" s="80"/>
      <c r="LJH32" s="80"/>
      <c r="LJI32" s="80"/>
      <c r="LJJ32" s="80"/>
      <c r="LJK32" s="80"/>
      <c r="LJL32" s="80"/>
      <c r="LJM32" s="80"/>
      <c r="LJN32" s="80"/>
      <c r="LJO32" s="80"/>
      <c r="LJP32" s="80"/>
      <c r="LJQ32" s="80"/>
      <c r="LJR32" s="80"/>
      <c r="LJS32" s="80"/>
      <c r="LJT32" s="80"/>
      <c r="LJU32" s="80"/>
      <c r="LJV32" s="80"/>
      <c r="LJW32" s="80"/>
      <c r="LJX32" s="80"/>
      <c r="LJY32" s="80"/>
      <c r="LJZ32" s="80"/>
      <c r="LKA32" s="80"/>
      <c r="LKB32" s="80"/>
      <c r="LKC32" s="80"/>
      <c r="LKD32" s="80"/>
      <c r="LKE32" s="80"/>
      <c r="LKF32" s="80"/>
      <c r="LKG32" s="80"/>
      <c r="LKH32" s="80"/>
      <c r="LKI32" s="80"/>
      <c r="LKJ32" s="80"/>
      <c r="LKK32" s="80"/>
      <c r="LKL32" s="80"/>
      <c r="LKM32" s="80"/>
      <c r="LKN32" s="80"/>
      <c r="LKO32" s="80"/>
      <c r="LKP32" s="80"/>
      <c r="LKQ32" s="80"/>
      <c r="LKR32" s="80"/>
      <c r="LKS32" s="80"/>
      <c r="LKT32" s="80"/>
      <c r="LKU32" s="80"/>
      <c r="LKV32" s="80"/>
      <c r="LKW32" s="80"/>
      <c r="LKX32" s="80"/>
      <c r="LKY32" s="80"/>
      <c r="LKZ32" s="80"/>
      <c r="LLA32" s="80"/>
      <c r="LLB32" s="80"/>
      <c r="LLC32" s="80"/>
      <c r="LLD32" s="80"/>
      <c r="LLE32" s="80"/>
      <c r="LLF32" s="80"/>
      <c r="LLG32" s="80"/>
      <c r="LLH32" s="80"/>
      <c r="LLI32" s="80"/>
      <c r="LLJ32" s="80"/>
      <c r="LLK32" s="80"/>
      <c r="LLL32" s="80"/>
      <c r="LLM32" s="80"/>
      <c r="LLN32" s="80"/>
      <c r="LLO32" s="80"/>
      <c r="LLP32" s="80"/>
      <c r="LLQ32" s="80"/>
      <c r="LLR32" s="80"/>
      <c r="LLS32" s="80"/>
      <c r="LLT32" s="80"/>
      <c r="LLU32" s="80"/>
      <c r="LLV32" s="80"/>
      <c r="LLW32" s="80"/>
      <c r="LLX32" s="80"/>
      <c r="LLY32" s="80"/>
      <c r="LLZ32" s="80"/>
      <c r="LMA32" s="80"/>
      <c r="LMB32" s="80"/>
      <c r="LMC32" s="80"/>
      <c r="LMD32" s="80"/>
      <c r="LME32" s="80"/>
      <c r="LMF32" s="80"/>
      <c r="LMG32" s="80"/>
      <c r="LMH32" s="80"/>
      <c r="LMI32" s="80"/>
      <c r="LMJ32" s="80"/>
      <c r="LMK32" s="80"/>
      <c r="LML32" s="80"/>
      <c r="LMM32" s="80"/>
      <c r="LMN32" s="80"/>
      <c r="LMO32" s="80"/>
      <c r="LMP32" s="80"/>
      <c r="LMQ32" s="80"/>
      <c r="LMR32" s="80"/>
      <c r="LMS32" s="80"/>
      <c r="LMT32" s="80"/>
      <c r="LMU32" s="80"/>
      <c r="LMV32" s="80"/>
      <c r="LMW32" s="80"/>
      <c r="LMX32" s="80"/>
      <c r="LMY32" s="80"/>
      <c r="LMZ32" s="80"/>
      <c r="LNA32" s="80"/>
      <c r="LNB32" s="80"/>
      <c r="LNC32" s="80"/>
      <c r="LND32" s="80"/>
      <c r="LNE32" s="80"/>
      <c r="LNF32" s="80"/>
      <c r="LNG32" s="80"/>
      <c r="LNH32" s="80"/>
      <c r="LNI32" s="80"/>
      <c r="LNJ32" s="80"/>
      <c r="LNK32" s="80"/>
      <c r="LNL32" s="80"/>
      <c r="LNM32" s="80"/>
      <c r="LNN32" s="80"/>
      <c r="LNO32" s="80"/>
      <c r="LNP32" s="80"/>
      <c r="LNQ32" s="80"/>
      <c r="LNR32" s="80"/>
      <c r="LNS32" s="80"/>
      <c r="LNT32" s="80"/>
      <c r="LNU32" s="80"/>
      <c r="LNV32" s="80"/>
      <c r="LNW32" s="80"/>
      <c r="LNX32" s="80"/>
      <c r="LNY32" s="80"/>
      <c r="LNZ32" s="80"/>
      <c r="LOA32" s="80"/>
      <c r="LOB32" s="80"/>
      <c r="LOC32" s="80"/>
      <c r="LOD32" s="80"/>
      <c r="LOE32" s="80"/>
      <c r="LOF32" s="80"/>
      <c r="LOG32" s="80"/>
      <c r="LOH32" s="80"/>
      <c r="LOI32" s="80"/>
      <c r="LOJ32" s="80"/>
      <c r="LOK32" s="80"/>
      <c r="LOL32" s="80"/>
      <c r="LOM32" s="80"/>
      <c r="LON32" s="80"/>
      <c r="LOO32" s="80"/>
      <c r="LOP32" s="80"/>
      <c r="LOQ32" s="80"/>
      <c r="LOR32" s="80"/>
      <c r="LOS32" s="80"/>
      <c r="LOT32" s="80"/>
      <c r="LOU32" s="80"/>
      <c r="LOV32" s="80"/>
      <c r="LOW32" s="80"/>
      <c r="LOX32" s="80"/>
      <c r="LOY32" s="80"/>
      <c r="LOZ32" s="80"/>
      <c r="LPA32" s="80"/>
      <c r="LPB32" s="80"/>
      <c r="LPC32" s="80"/>
      <c r="LPD32" s="80"/>
      <c r="LPE32" s="80"/>
      <c r="LPF32" s="80"/>
      <c r="LPG32" s="80"/>
      <c r="LPH32" s="80"/>
      <c r="LPI32" s="80"/>
      <c r="LPJ32" s="80"/>
      <c r="LPK32" s="80"/>
      <c r="LPL32" s="80"/>
      <c r="LPM32" s="80"/>
      <c r="LPN32" s="80"/>
      <c r="LPO32" s="80"/>
      <c r="LPP32" s="80"/>
      <c r="LPQ32" s="80"/>
      <c r="LPR32" s="80"/>
      <c r="LPS32" s="80"/>
      <c r="LPT32" s="80"/>
      <c r="LPU32" s="80"/>
      <c r="LPV32" s="80"/>
      <c r="LPW32" s="80"/>
      <c r="LPX32" s="80"/>
      <c r="LPY32" s="80"/>
      <c r="LPZ32" s="80"/>
      <c r="LQA32" s="80"/>
      <c r="LQB32" s="80"/>
      <c r="LQC32" s="80"/>
      <c r="LQD32" s="80"/>
      <c r="LQE32" s="80"/>
      <c r="LQF32" s="80"/>
      <c r="LQG32" s="80"/>
      <c r="LQH32" s="80"/>
      <c r="LQI32" s="80"/>
      <c r="LQJ32" s="80"/>
      <c r="LQK32" s="80"/>
      <c r="LQL32" s="80"/>
      <c r="LQM32" s="80"/>
      <c r="LQN32" s="80"/>
      <c r="LQO32" s="80"/>
      <c r="LQP32" s="80"/>
      <c r="LQQ32" s="80"/>
      <c r="LQR32" s="80"/>
      <c r="LQS32" s="80"/>
      <c r="LQT32" s="80"/>
      <c r="LQU32" s="80"/>
      <c r="LQV32" s="80"/>
      <c r="LQW32" s="80"/>
      <c r="LQX32" s="80"/>
      <c r="LQY32" s="80"/>
      <c r="LQZ32" s="80"/>
      <c r="LRA32" s="80"/>
      <c r="LRB32" s="80"/>
      <c r="LRC32" s="80"/>
      <c r="LRD32" s="80"/>
      <c r="LRE32" s="80"/>
      <c r="LRF32" s="80"/>
      <c r="LRG32" s="80"/>
      <c r="LRH32" s="80"/>
      <c r="LRI32" s="80"/>
      <c r="LRJ32" s="80"/>
      <c r="LRK32" s="80"/>
      <c r="LRL32" s="80"/>
      <c r="LRM32" s="80"/>
      <c r="LRN32" s="80"/>
      <c r="LRO32" s="80"/>
      <c r="LRP32" s="80"/>
      <c r="LRQ32" s="80"/>
      <c r="LRR32" s="80"/>
      <c r="LRS32" s="80"/>
      <c r="LRT32" s="80"/>
      <c r="LRU32" s="80"/>
      <c r="LRV32" s="80"/>
      <c r="LRW32" s="80"/>
      <c r="LRX32" s="80"/>
      <c r="LRY32" s="80"/>
      <c r="LRZ32" s="80"/>
      <c r="LSA32" s="80"/>
      <c r="LSB32" s="80"/>
      <c r="LSC32" s="80"/>
      <c r="LSD32" s="80"/>
      <c r="LSE32" s="80"/>
      <c r="LSF32" s="80"/>
      <c r="LSG32" s="80"/>
      <c r="LSH32" s="80"/>
      <c r="LSI32" s="80"/>
      <c r="LSJ32" s="80"/>
      <c r="LSK32" s="80"/>
      <c r="LSL32" s="80"/>
      <c r="LSM32" s="80"/>
      <c r="LSN32" s="80"/>
      <c r="LSO32" s="80"/>
      <c r="LSP32" s="80"/>
      <c r="LSQ32" s="80"/>
      <c r="LSR32" s="80"/>
      <c r="LSS32" s="80"/>
      <c r="LST32" s="80"/>
      <c r="LSU32" s="80"/>
      <c r="LSV32" s="80"/>
      <c r="LSW32" s="80"/>
      <c r="LSX32" s="80"/>
      <c r="LSY32" s="80"/>
      <c r="LSZ32" s="80"/>
      <c r="LTA32" s="80"/>
      <c r="LTB32" s="80"/>
      <c r="LTC32" s="80"/>
      <c r="LTD32" s="80"/>
      <c r="LTE32" s="80"/>
      <c r="LTF32" s="80"/>
      <c r="LTG32" s="80"/>
      <c r="LTH32" s="80"/>
      <c r="LTI32" s="80"/>
      <c r="LTJ32" s="80"/>
      <c r="LTK32" s="80"/>
      <c r="LTL32" s="80"/>
      <c r="LTM32" s="80"/>
      <c r="LTN32" s="80"/>
      <c r="LTO32" s="80"/>
      <c r="LTP32" s="80"/>
      <c r="LTQ32" s="80"/>
      <c r="LTR32" s="80"/>
      <c r="LTS32" s="80"/>
      <c r="LTT32" s="80"/>
      <c r="LTU32" s="80"/>
      <c r="LTV32" s="80"/>
      <c r="LTW32" s="80"/>
      <c r="LTX32" s="80"/>
      <c r="LTY32" s="80"/>
      <c r="LTZ32" s="80"/>
      <c r="LUA32" s="80"/>
      <c r="LUB32" s="80"/>
      <c r="LUC32" s="80"/>
      <c r="LUD32" s="80"/>
      <c r="LUE32" s="80"/>
      <c r="LUF32" s="80"/>
      <c r="LUG32" s="80"/>
      <c r="LUH32" s="80"/>
      <c r="LUI32" s="80"/>
      <c r="LUJ32" s="80"/>
      <c r="LUK32" s="80"/>
      <c r="LUL32" s="80"/>
      <c r="LUM32" s="80"/>
      <c r="LUN32" s="80"/>
      <c r="LUO32" s="80"/>
      <c r="LUP32" s="80"/>
      <c r="LUQ32" s="80"/>
      <c r="LUR32" s="80"/>
      <c r="LUS32" s="80"/>
      <c r="LUT32" s="80"/>
      <c r="LUU32" s="80"/>
      <c r="LUV32" s="80"/>
      <c r="LUW32" s="80"/>
      <c r="LUX32" s="80"/>
      <c r="LUY32" s="80"/>
      <c r="LUZ32" s="80"/>
      <c r="LVA32" s="80"/>
      <c r="LVB32" s="80"/>
      <c r="LVC32" s="80"/>
      <c r="LVD32" s="80"/>
      <c r="LVE32" s="80"/>
      <c r="LVF32" s="80"/>
      <c r="LVG32" s="80"/>
      <c r="LVH32" s="80"/>
      <c r="LVI32" s="80"/>
      <c r="LVJ32" s="80"/>
      <c r="LVK32" s="80"/>
      <c r="LVL32" s="80"/>
      <c r="LVM32" s="80"/>
      <c r="LVN32" s="80"/>
      <c r="LVO32" s="80"/>
      <c r="LVP32" s="80"/>
      <c r="LVQ32" s="80"/>
      <c r="LVR32" s="80"/>
      <c r="LVS32" s="80"/>
      <c r="LVT32" s="80"/>
      <c r="LVU32" s="80"/>
      <c r="LVV32" s="80"/>
      <c r="LVW32" s="80"/>
      <c r="LVX32" s="80"/>
      <c r="LVY32" s="80"/>
      <c r="LVZ32" s="80"/>
      <c r="LWA32" s="80"/>
      <c r="LWB32" s="80"/>
      <c r="LWC32" s="80"/>
      <c r="LWD32" s="80"/>
      <c r="LWE32" s="80"/>
      <c r="LWF32" s="80"/>
      <c r="LWG32" s="80"/>
      <c r="LWH32" s="80"/>
      <c r="LWI32" s="80"/>
      <c r="LWJ32" s="80"/>
      <c r="LWK32" s="80"/>
      <c r="LWL32" s="80"/>
      <c r="LWM32" s="80"/>
      <c r="LWN32" s="80"/>
      <c r="LWO32" s="80"/>
      <c r="LWP32" s="80"/>
      <c r="LWQ32" s="80"/>
      <c r="LWR32" s="80"/>
      <c r="LWS32" s="80"/>
      <c r="LWT32" s="80"/>
      <c r="LWU32" s="80"/>
      <c r="LWV32" s="80"/>
      <c r="LWW32" s="80"/>
      <c r="LWX32" s="80"/>
      <c r="LWY32" s="80"/>
      <c r="LWZ32" s="80"/>
      <c r="LXA32" s="80"/>
      <c r="LXB32" s="80"/>
      <c r="LXC32" s="80"/>
      <c r="LXD32" s="80"/>
      <c r="LXE32" s="80"/>
      <c r="LXF32" s="80"/>
      <c r="LXG32" s="80"/>
      <c r="LXH32" s="80"/>
      <c r="LXI32" s="80"/>
      <c r="LXJ32" s="80"/>
      <c r="LXK32" s="80"/>
      <c r="LXL32" s="80"/>
      <c r="LXM32" s="80"/>
      <c r="LXN32" s="80"/>
      <c r="LXO32" s="80"/>
      <c r="LXP32" s="80"/>
      <c r="LXQ32" s="80"/>
      <c r="LXR32" s="80"/>
      <c r="LXS32" s="80"/>
      <c r="LXT32" s="80"/>
      <c r="LXU32" s="80"/>
      <c r="LXV32" s="80"/>
      <c r="LXW32" s="80"/>
      <c r="LXX32" s="80"/>
      <c r="LXY32" s="80"/>
      <c r="LXZ32" s="80"/>
      <c r="LYA32" s="80"/>
      <c r="LYB32" s="80"/>
      <c r="LYC32" s="80"/>
      <c r="LYD32" s="80"/>
      <c r="LYE32" s="80"/>
      <c r="LYF32" s="80"/>
      <c r="LYG32" s="80"/>
      <c r="LYH32" s="80"/>
      <c r="LYI32" s="80"/>
      <c r="LYJ32" s="80"/>
      <c r="LYK32" s="80"/>
      <c r="LYL32" s="80"/>
      <c r="LYM32" s="80"/>
      <c r="LYN32" s="80"/>
      <c r="LYO32" s="80"/>
      <c r="LYP32" s="80"/>
      <c r="LYQ32" s="80"/>
      <c r="LYR32" s="80"/>
      <c r="LYS32" s="80"/>
      <c r="LYT32" s="80"/>
      <c r="LYU32" s="80"/>
      <c r="LYV32" s="80"/>
      <c r="LYW32" s="80"/>
      <c r="LYX32" s="80"/>
      <c r="LYY32" s="80"/>
      <c r="LYZ32" s="80"/>
      <c r="LZA32" s="80"/>
      <c r="LZB32" s="80"/>
      <c r="LZC32" s="80"/>
      <c r="LZD32" s="80"/>
      <c r="LZE32" s="80"/>
      <c r="LZF32" s="80"/>
      <c r="LZG32" s="80"/>
      <c r="LZH32" s="80"/>
      <c r="LZI32" s="80"/>
      <c r="LZJ32" s="80"/>
      <c r="LZK32" s="80"/>
      <c r="LZL32" s="80"/>
      <c r="LZM32" s="80"/>
      <c r="LZN32" s="80"/>
      <c r="LZO32" s="80"/>
      <c r="LZP32" s="80"/>
      <c r="LZQ32" s="80"/>
      <c r="LZR32" s="80"/>
      <c r="LZS32" s="80"/>
      <c r="LZT32" s="80"/>
      <c r="LZU32" s="80"/>
      <c r="LZV32" s="80"/>
      <c r="LZW32" s="80"/>
      <c r="LZX32" s="80"/>
      <c r="LZY32" s="80"/>
      <c r="LZZ32" s="80"/>
      <c r="MAA32" s="80"/>
      <c r="MAB32" s="80"/>
      <c r="MAC32" s="80"/>
      <c r="MAD32" s="80"/>
      <c r="MAE32" s="80"/>
      <c r="MAF32" s="80"/>
      <c r="MAG32" s="80"/>
      <c r="MAH32" s="80"/>
      <c r="MAI32" s="80"/>
      <c r="MAJ32" s="80"/>
      <c r="MAK32" s="80"/>
      <c r="MAL32" s="80"/>
      <c r="MAM32" s="80"/>
      <c r="MAN32" s="80"/>
      <c r="MAO32" s="80"/>
      <c r="MAP32" s="80"/>
      <c r="MAQ32" s="80"/>
      <c r="MAR32" s="80"/>
      <c r="MAS32" s="80"/>
      <c r="MAT32" s="80"/>
      <c r="MAU32" s="80"/>
      <c r="MAV32" s="80"/>
      <c r="MAW32" s="80"/>
      <c r="MAX32" s="80"/>
      <c r="MAY32" s="80"/>
      <c r="MAZ32" s="80"/>
      <c r="MBA32" s="80"/>
      <c r="MBB32" s="80"/>
      <c r="MBC32" s="80"/>
      <c r="MBD32" s="80"/>
      <c r="MBE32" s="80"/>
      <c r="MBF32" s="80"/>
      <c r="MBG32" s="80"/>
      <c r="MBH32" s="80"/>
      <c r="MBI32" s="80"/>
      <c r="MBJ32" s="80"/>
      <c r="MBK32" s="80"/>
      <c r="MBL32" s="80"/>
      <c r="MBM32" s="80"/>
      <c r="MBN32" s="80"/>
      <c r="MBO32" s="80"/>
      <c r="MBP32" s="80"/>
      <c r="MBQ32" s="80"/>
      <c r="MBR32" s="80"/>
      <c r="MBS32" s="80"/>
      <c r="MBT32" s="80"/>
      <c r="MBU32" s="80"/>
      <c r="MBV32" s="80"/>
      <c r="MBW32" s="80"/>
      <c r="MBX32" s="80"/>
      <c r="MBY32" s="80"/>
      <c r="MBZ32" s="80"/>
      <c r="MCA32" s="80"/>
      <c r="MCB32" s="80"/>
      <c r="MCC32" s="80"/>
      <c r="MCD32" s="80"/>
      <c r="MCE32" s="80"/>
      <c r="MCF32" s="80"/>
      <c r="MCG32" s="80"/>
      <c r="MCH32" s="80"/>
      <c r="MCI32" s="80"/>
      <c r="MCJ32" s="80"/>
      <c r="MCK32" s="80"/>
      <c r="MCL32" s="80"/>
      <c r="MCM32" s="80"/>
      <c r="MCN32" s="80"/>
      <c r="MCO32" s="80"/>
      <c r="MCP32" s="80"/>
      <c r="MCQ32" s="80"/>
      <c r="MCR32" s="80"/>
      <c r="MCS32" s="80"/>
      <c r="MCT32" s="80"/>
      <c r="MCU32" s="80"/>
      <c r="MCV32" s="80"/>
      <c r="MCW32" s="80"/>
      <c r="MCX32" s="80"/>
      <c r="MCY32" s="80"/>
      <c r="MCZ32" s="80"/>
      <c r="MDA32" s="80"/>
      <c r="MDB32" s="80"/>
      <c r="MDC32" s="80"/>
      <c r="MDD32" s="80"/>
      <c r="MDE32" s="80"/>
      <c r="MDF32" s="80"/>
      <c r="MDG32" s="80"/>
      <c r="MDH32" s="80"/>
      <c r="MDI32" s="80"/>
      <c r="MDJ32" s="80"/>
      <c r="MDK32" s="80"/>
      <c r="MDL32" s="80"/>
      <c r="MDM32" s="80"/>
      <c r="MDN32" s="80"/>
      <c r="MDO32" s="80"/>
      <c r="MDP32" s="80"/>
      <c r="MDQ32" s="80"/>
      <c r="MDR32" s="80"/>
      <c r="MDS32" s="80"/>
      <c r="MDT32" s="80"/>
      <c r="MDU32" s="80"/>
      <c r="MDV32" s="80"/>
      <c r="MDW32" s="80"/>
      <c r="MDX32" s="80"/>
      <c r="MDY32" s="80"/>
      <c r="MDZ32" s="80"/>
      <c r="MEA32" s="80"/>
      <c r="MEB32" s="80"/>
      <c r="MEC32" s="80"/>
      <c r="MED32" s="80"/>
      <c r="MEE32" s="80"/>
      <c r="MEF32" s="80"/>
      <c r="MEG32" s="80"/>
      <c r="MEH32" s="80"/>
      <c r="MEI32" s="80"/>
      <c r="MEJ32" s="80"/>
      <c r="MEK32" s="80"/>
      <c r="MEL32" s="80"/>
      <c r="MEM32" s="80"/>
      <c r="MEN32" s="80"/>
      <c r="MEO32" s="80"/>
      <c r="MEP32" s="80"/>
      <c r="MEQ32" s="80"/>
      <c r="MER32" s="80"/>
      <c r="MES32" s="80"/>
      <c r="MET32" s="80"/>
      <c r="MEU32" s="80"/>
      <c r="MEV32" s="80"/>
      <c r="MEW32" s="80"/>
      <c r="MEX32" s="80"/>
      <c r="MEY32" s="80"/>
      <c r="MEZ32" s="80"/>
      <c r="MFA32" s="80"/>
      <c r="MFB32" s="80"/>
      <c r="MFC32" s="80"/>
      <c r="MFD32" s="80"/>
      <c r="MFE32" s="80"/>
      <c r="MFF32" s="80"/>
      <c r="MFG32" s="80"/>
      <c r="MFH32" s="80"/>
      <c r="MFI32" s="80"/>
      <c r="MFJ32" s="80"/>
      <c r="MFK32" s="80"/>
      <c r="MFL32" s="80"/>
      <c r="MFM32" s="80"/>
      <c r="MFN32" s="80"/>
      <c r="MFO32" s="80"/>
      <c r="MFP32" s="80"/>
      <c r="MFQ32" s="80"/>
      <c r="MFR32" s="80"/>
      <c r="MFS32" s="80"/>
      <c r="MFT32" s="80"/>
      <c r="MFU32" s="80"/>
      <c r="MFV32" s="80"/>
      <c r="MFW32" s="80"/>
      <c r="MFX32" s="80"/>
      <c r="MFY32" s="80"/>
      <c r="MFZ32" s="80"/>
      <c r="MGA32" s="80"/>
      <c r="MGB32" s="80"/>
      <c r="MGC32" s="80"/>
      <c r="MGD32" s="80"/>
      <c r="MGE32" s="80"/>
      <c r="MGF32" s="80"/>
      <c r="MGG32" s="80"/>
      <c r="MGH32" s="80"/>
      <c r="MGI32" s="80"/>
      <c r="MGJ32" s="80"/>
      <c r="MGK32" s="80"/>
      <c r="MGL32" s="80"/>
      <c r="MGM32" s="80"/>
      <c r="MGN32" s="80"/>
      <c r="MGO32" s="80"/>
      <c r="MGP32" s="80"/>
      <c r="MGQ32" s="80"/>
      <c r="MGR32" s="80"/>
      <c r="MGS32" s="80"/>
      <c r="MGT32" s="80"/>
      <c r="MGU32" s="80"/>
      <c r="MGV32" s="80"/>
      <c r="MGW32" s="80"/>
      <c r="MGX32" s="80"/>
      <c r="MGY32" s="80"/>
      <c r="MGZ32" s="80"/>
      <c r="MHA32" s="80"/>
      <c r="MHB32" s="80"/>
      <c r="MHC32" s="80"/>
      <c r="MHD32" s="80"/>
      <c r="MHE32" s="80"/>
      <c r="MHF32" s="80"/>
      <c r="MHG32" s="80"/>
      <c r="MHH32" s="80"/>
      <c r="MHI32" s="80"/>
      <c r="MHJ32" s="80"/>
      <c r="MHK32" s="80"/>
      <c r="MHL32" s="80"/>
      <c r="MHM32" s="80"/>
      <c r="MHN32" s="80"/>
      <c r="MHO32" s="80"/>
      <c r="MHP32" s="80"/>
      <c r="MHQ32" s="80"/>
      <c r="MHR32" s="80"/>
      <c r="MHS32" s="80"/>
      <c r="MHT32" s="80"/>
      <c r="MHU32" s="80"/>
      <c r="MHV32" s="80"/>
      <c r="MHW32" s="80"/>
      <c r="MHX32" s="80"/>
      <c r="MHY32" s="80"/>
      <c r="MHZ32" s="80"/>
      <c r="MIA32" s="80"/>
      <c r="MIB32" s="80"/>
      <c r="MIC32" s="80"/>
      <c r="MID32" s="80"/>
      <c r="MIE32" s="80"/>
      <c r="MIF32" s="80"/>
      <c r="MIG32" s="80"/>
      <c r="MIH32" s="80"/>
      <c r="MII32" s="80"/>
      <c r="MIJ32" s="80"/>
      <c r="MIK32" s="80"/>
      <c r="MIL32" s="80"/>
      <c r="MIM32" s="80"/>
      <c r="MIN32" s="80"/>
      <c r="MIO32" s="80"/>
      <c r="MIP32" s="80"/>
      <c r="MIQ32" s="80"/>
      <c r="MIR32" s="80"/>
      <c r="MIS32" s="80"/>
      <c r="MIT32" s="80"/>
      <c r="MIU32" s="80"/>
      <c r="MIV32" s="80"/>
      <c r="MIW32" s="80"/>
      <c r="MIX32" s="80"/>
      <c r="MIY32" s="80"/>
      <c r="MIZ32" s="80"/>
      <c r="MJA32" s="80"/>
      <c r="MJB32" s="80"/>
      <c r="MJC32" s="80"/>
      <c r="MJD32" s="80"/>
      <c r="MJE32" s="80"/>
      <c r="MJF32" s="80"/>
      <c r="MJG32" s="80"/>
      <c r="MJH32" s="80"/>
      <c r="MJI32" s="80"/>
      <c r="MJJ32" s="80"/>
      <c r="MJK32" s="80"/>
      <c r="MJL32" s="80"/>
      <c r="MJM32" s="80"/>
      <c r="MJN32" s="80"/>
      <c r="MJO32" s="80"/>
      <c r="MJP32" s="80"/>
      <c r="MJQ32" s="80"/>
      <c r="MJR32" s="80"/>
      <c r="MJS32" s="80"/>
      <c r="MJT32" s="80"/>
      <c r="MJU32" s="80"/>
      <c r="MJV32" s="80"/>
      <c r="MJW32" s="80"/>
      <c r="MJX32" s="80"/>
      <c r="MJY32" s="80"/>
      <c r="MJZ32" s="80"/>
      <c r="MKA32" s="80"/>
      <c r="MKB32" s="80"/>
      <c r="MKC32" s="80"/>
      <c r="MKD32" s="80"/>
      <c r="MKE32" s="80"/>
      <c r="MKF32" s="80"/>
      <c r="MKG32" s="80"/>
      <c r="MKH32" s="80"/>
      <c r="MKI32" s="80"/>
      <c r="MKJ32" s="80"/>
      <c r="MKK32" s="80"/>
      <c r="MKL32" s="80"/>
      <c r="MKM32" s="80"/>
      <c r="MKN32" s="80"/>
      <c r="MKO32" s="80"/>
      <c r="MKP32" s="80"/>
      <c r="MKQ32" s="80"/>
      <c r="MKR32" s="80"/>
      <c r="MKS32" s="80"/>
      <c r="MKT32" s="80"/>
      <c r="MKU32" s="80"/>
      <c r="MKV32" s="80"/>
      <c r="MKW32" s="80"/>
      <c r="MKX32" s="80"/>
      <c r="MKY32" s="80"/>
      <c r="MKZ32" s="80"/>
      <c r="MLA32" s="80"/>
      <c r="MLB32" s="80"/>
      <c r="MLC32" s="80"/>
      <c r="MLD32" s="80"/>
      <c r="MLE32" s="80"/>
      <c r="MLF32" s="80"/>
      <c r="MLG32" s="80"/>
      <c r="MLH32" s="80"/>
      <c r="MLI32" s="80"/>
      <c r="MLJ32" s="80"/>
      <c r="MLK32" s="80"/>
      <c r="MLL32" s="80"/>
      <c r="MLM32" s="80"/>
      <c r="MLN32" s="80"/>
      <c r="MLO32" s="80"/>
      <c r="MLP32" s="80"/>
      <c r="MLQ32" s="80"/>
      <c r="MLR32" s="80"/>
      <c r="MLS32" s="80"/>
      <c r="MLT32" s="80"/>
      <c r="MLU32" s="80"/>
      <c r="MLV32" s="80"/>
      <c r="MLW32" s="80"/>
      <c r="MLX32" s="80"/>
      <c r="MLY32" s="80"/>
      <c r="MLZ32" s="80"/>
      <c r="MMA32" s="80"/>
      <c r="MMB32" s="80"/>
      <c r="MMC32" s="80"/>
      <c r="MMD32" s="80"/>
      <c r="MME32" s="80"/>
      <c r="MMF32" s="80"/>
      <c r="MMG32" s="80"/>
      <c r="MMH32" s="80"/>
      <c r="MMI32" s="80"/>
      <c r="MMJ32" s="80"/>
      <c r="MMK32" s="80"/>
      <c r="MML32" s="80"/>
      <c r="MMM32" s="80"/>
      <c r="MMN32" s="80"/>
      <c r="MMO32" s="80"/>
      <c r="MMP32" s="80"/>
      <c r="MMQ32" s="80"/>
      <c r="MMR32" s="80"/>
      <c r="MMS32" s="80"/>
      <c r="MMT32" s="80"/>
      <c r="MMU32" s="80"/>
      <c r="MMV32" s="80"/>
      <c r="MMW32" s="80"/>
      <c r="MMX32" s="80"/>
      <c r="MMY32" s="80"/>
      <c r="MMZ32" s="80"/>
      <c r="MNA32" s="80"/>
      <c r="MNB32" s="80"/>
      <c r="MNC32" s="80"/>
      <c r="MND32" s="80"/>
      <c r="MNE32" s="80"/>
      <c r="MNF32" s="80"/>
      <c r="MNG32" s="80"/>
      <c r="MNH32" s="80"/>
      <c r="MNI32" s="80"/>
      <c r="MNJ32" s="80"/>
      <c r="MNK32" s="80"/>
      <c r="MNL32" s="80"/>
      <c r="MNM32" s="80"/>
      <c r="MNN32" s="80"/>
      <c r="MNO32" s="80"/>
      <c r="MNP32" s="80"/>
      <c r="MNQ32" s="80"/>
      <c r="MNR32" s="80"/>
      <c r="MNS32" s="80"/>
      <c r="MNT32" s="80"/>
      <c r="MNU32" s="80"/>
      <c r="MNV32" s="80"/>
      <c r="MNW32" s="80"/>
      <c r="MNX32" s="80"/>
      <c r="MNY32" s="80"/>
      <c r="MNZ32" s="80"/>
      <c r="MOA32" s="80"/>
      <c r="MOB32" s="80"/>
      <c r="MOC32" s="80"/>
      <c r="MOD32" s="80"/>
      <c r="MOE32" s="80"/>
      <c r="MOF32" s="80"/>
      <c r="MOG32" s="80"/>
      <c r="MOH32" s="80"/>
      <c r="MOI32" s="80"/>
      <c r="MOJ32" s="80"/>
      <c r="MOK32" s="80"/>
      <c r="MOL32" s="80"/>
      <c r="MOM32" s="80"/>
      <c r="MON32" s="80"/>
      <c r="MOO32" s="80"/>
      <c r="MOP32" s="80"/>
      <c r="MOQ32" s="80"/>
      <c r="MOR32" s="80"/>
      <c r="MOS32" s="80"/>
      <c r="MOT32" s="80"/>
      <c r="MOU32" s="80"/>
      <c r="MOV32" s="80"/>
      <c r="MOW32" s="80"/>
      <c r="MOX32" s="80"/>
      <c r="MOY32" s="80"/>
      <c r="MOZ32" s="80"/>
      <c r="MPA32" s="80"/>
      <c r="MPB32" s="80"/>
      <c r="MPC32" s="80"/>
      <c r="MPD32" s="80"/>
      <c r="MPE32" s="80"/>
      <c r="MPF32" s="80"/>
      <c r="MPG32" s="80"/>
      <c r="MPH32" s="80"/>
      <c r="MPI32" s="80"/>
      <c r="MPJ32" s="80"/>
      <c r="MPK32" s="80"/>
      <c r="MPL32" s="80"/>
      <c r="MPM32" s="80"/>
      <c r="MPN32" s="80"/>
      <c r="MPO32" s="80"/>
      <c r="MPP32" s="80"/>
      <c r="MPQ32" s="80"/>
      <c r="MPR32" s="80"/>
      <c r="MPS32" s="80"/>
      <c r="MPT32" s="80"/>
      <c r="MPU32" s="80"/>
      <c r="MPV32" s="80"/>
      <c r="MPW32" s="80"/>
      <c r="MPX32" s="80"/>
      <c r="MPY32" s="80"/>
      <c r="MPZ32" s="80"/>
      <c r="MQA32" s="80"/>
      <c r="MQB32" s="80"/>
      <c r="MQC32" s="80"/>
      <c r="MQD32" s="80"/>
      <c r="MQE32" s="80"/>
      <c r="MQF32" s="80"/>
      <c r="MQG32" s="80"/>
      <c r="MQH32" s="80"/>
      <c r="MQI32" s="80"/>
      <c r="MQJ32" s="80"/>
      <c r="MQK32" s="80"/>
      <c r="MQL32" s="80"/>
      <c r="MQM32" s="80"/>
      <c r="MQN32" s="80"/>
      <c r="MQO32" s="80"/>
      <c r="MQP32" s="80"/>
      <c r="MQQ32" s="80"/>
      <c r="MQR32" s="80"/>
      <c r="MQS32" s="80"/>
      <c r="MQT32" s="80"/>
      <c r="MQU32" s="80"/>
      <c r="MQV32" s="80"/>
      <c r="MQW32" s="80"/>
      <c r="MQX32" s="80"/>
      <c r="MQY32" s="80"/>
      <c r="MQZ32" s="80"/>
      <c r="MRA32" s="80"/>
      <c r="MRB32" s="80"/>
      <c r="MRC32" s="80"/>
      <c r="MRD32" s="80"/>
      <c r="MRE32" s="80"/>
      <c r="MRF32" s="80"/>
      <c r="MRG32" s="80"/>
      <c r="MRH32" s="80"/>
      <c r="MRI32" s="80"/>
      <c r="MRJ32" s="80"/>
      <c r="MRK32" s="80"/>
      <c r="MRL32" s="80"/>
      <c r="MRM32" s="80"/>
      <c r="MRN32" s="80"/>
      <c r="MRO32" s="80"/>
      <c r="MRP32" s="80"/>
      <c r="MRQ32" s="80"/>
      <c r="MRR32" s="80"/>
      <c r="MRS32" s="80"/>
      <c r="MRT32" s="80"/>
      <c r="MRU32" s="80"/>
      <c r="MRV32" s="80"/>
      <c r="MRW32" s="80"/>
      <c r="MRX32" s="80"/>
      <c r="MRY32" s="80"/>
      <c r="MRZ32" s="80"/>
      <c r="MSA32" s="80"/>
      <c r="MSB32" s="80"/>
      <c r="MSC32" s="80"/>
      <c r="MSD32" s="80"/>
      <c r="MSE32" s="80"/>
      <c r="MSF32" s="80"/>
      <c r="MSG32" s="80"/>
      <c r="MSH32" s="80"/>
      <c r="MSI32" s="80"/>
      <c r="MSJ32" s="80"/>
      <c r="MSK32" s="80"/>
      <c r="MSL32" s="80"/>
      <c r="MSM32" s="80"/>
      <c r="MSN32" s="80"/>
      <c r="MSO32" s="80"/>
      <c r="MSP32" s="80"/>
      <c r="MSQ32" s="80"/>
      <c r="MSR32" s="80"/>
      <c r="MSS32" s="80"/>
      <c r="MST32" s="80"/>
      <c r="MSU32" s="80"/>
      <c r="MSV32" s="80"/>
      <c r="MSW32" s="80"/>
      <c r="MSX32" s="80"/>
      <c r="MSY32" s="80"/>
      <c r="MSZ32" s="80"/>
      <c r="MTA32" s="80"/>
      <c r="MTB32" s="80"/>
      <c r="MTC32" s="80"/>
      <c r="MTD32" s="80"/>
      <c r="MTE32" s="80"/>
      <c r="MTF32" s="80"/>
      <c r="MTG32" s="80"/>
      <c r="MTH32" s="80"/>
      <c r="MTI32" s="80"/>
      <c r="MTJ32" s="80"/>
      <c r="MTK32" s="80"/>
      <c r="MTL32" s="80"/>
      <c r="MTM32" s="80"/>
      <c r="MTN32" s="80"/>
      <c r="MTO32" s="80"/>
      <c r="MTP32" s="80"/>
      <c r="MTQ32" s="80"/>
      <c r="MTR32" s="80"/>
      <c r="MTS32" s="80"/>
      <c r="MTT32" s="80"/>
      <c r="MTU32" s="80"/>
      <c r="MTV32" s="80"/>
      <c r="MTW32" s="80"/>
      <c r="MTX32" s="80"/>
      <c r="MTY32" s="80"/>
      <c r="MTZ32" s="80"/>
      <c r="MUA32" s="80"/>
      <c r="MUB32" s="80"/>
      <c r="MUC32" s="80"/>
      <c r="MUD32" s="80"/>
      <c r="MUE32" s="80"/>
      <c r="MUF32" s="80"/>
      <c r="MUG32" s="80"/>
      <c r="MUH32" s="80"/>
      <c r="MUI32" s="80"/>
      <c r="MUJ32" s="80"/>
      <c r="MUK32" s="80"/>
      <c r="MUL32" s="80"/>
      <c r="MUM32" s="80"/>
      <c r="MUN32" s="80"/>
      <c r="MUO32" s="80"/>
      <c r="MUP32" s="80"/>
      <c r="MUQ32" s="80"/>
      <c r="MUR32" s="80"/>
      <c r="MUS32" s="80"/>
      <c r="MUT32" s="80"/>
      <c r="MUU32" s="80"/>
      <c r="MUV32" s="80"/>
      <c r="MUW32" s="80"/>
      <c r="MUX32" s="80"/>
      <c r="MUY32" s="80"/>
      <c r="MUZ32" s="80"/>
      <c r="MVA32" s="80"/>
      <c r="MVB32" s="80"/>
      <c r="MVC32" s="80"/>
      <c r="MVD32" s="80"/>
      <c r="MVE32" s="80"/>
      <c r="MVF32" s="80"/>
      <c r="MVG32" s="80"/>
      <c r="MVH32" s="80"/>
      <c r="MVI32" s="80"/>
      <c r="MVJ32" s="80"/>
      <c r="MVK32" s="80"/>
      <c r="MVL32" s="80"/>
      <c r="MVM32" s="80"/>
      <c r="MVN32" s="80"/>
      <c r="MVO32" s="80"/>
      <c r="MVP32" s="80"/>
      <c r="MVQ32" s="80"/>
      <c r="MVR32" s="80"/>
      <c r="MVS32" s="80"/>
      <c r="MVT32" s="80"/>
      <c r="MVU32" s="80"/>
      <c r="MVV32" s="80"/>
      <c r="MVW32" s="80"/>
      <c r="MVX32" s="80"/>
      <c r="MVY32" s="80"/>
      <c r="MVZ32" s="80"/>
      <c r="MWA32" s="80"/>
      <c r="MWB32" s="80"/>
      <c r="MWC32" s="80"/>
      <c r="MWD32" s="80"/>
      <c r="MWE32" s="80"/>
      <c r="MWF32" s="80"/>
      <c r="MWG32" s="80"/>
      <c r="MWH32" s="80"/>
      <c r="MWI32" s="80"/>
      <c r="MWJ32" s="80"/>
      <c r="MWK32" s="80"/>
      <c r="MWL32" s="80"/>
      <c r="MWM32" s="80"/>
      <c r="MWN32" s="80"/>
      <c r="MWO32" s="80"/>
      <c r="MWP32" s="80"/>
      <c r="MWQ32" s="80"/>
      <c r="MWR32" s="80"/>
      <c r="MWS32" s="80"/>
      <c r="MWT32" s="80"/>
      <c r="MWU32" s="80"/>
      <c r="MWV32" s="80"/>
      <c r="MWW32" s="80"/>
      <c r="MWX32" s="80"/>
      <c r="MWY32" s="80"/>
      <c r="MWZ32" s="80"/>
      <c r="MXA32" s="80"/>
      <c r="MXB32" s="80"/>
      <c r="MXC32" s="80"/>
      <c r="MXD32" s="80"/>
      <c r="MXE32" s="80"/>
      <c r="MXF32" s="80"/>
      <c r="MXG32" s="80"/>
      <c r="MXH32" s="80"/>
      <c r="MXI32" s="80"/>
      <c r="MXJ32" s="80"/>
      <c r="MXK32" s="80"/>
      <c r="MXL32" s="80"/>
      <c r="MXM32" s="80"/>
      <c r="MXN32" s="80"/>
      <c r="MXO32" s="80"/>
      <c r="MXP32" s="80"/>
      <c r="MXQ32" s="80"/>
      <c r="MXR32" s="80"/>
      <c r="MXS32" s="80"/>
      <c r="MXT32" s="80"/>
      <c r="MXU32" s="80"/>
      <c r="MXV32" s="80"/>
      <c r="MXW32" s="80"/>
      <c r="MXX32" s="80"/>
      <c r="MXY32" s="80"/>
      <c r="MXZ32" s="80"/>
      <c r="MYA32" s="80"/>
      <c r="MYB32" s="80"/>
      <c r="MYC32" s="80"/>
      <c r="MYD32" s="80"/>
      <c r="MYE32" s="80"/>
      <c r="MYF32" s="80"/>
      <c r="MYG32" s="80"/>
      <c r="MYH32" s="80"/>
      <c r="MYI32" s="80"/>
      <c r="MYJ32" s="80"/>
      <c r="MYK32" s="80"/>
      <c r="MYL32" s="80"/>
      <c r="MYM32" s="80"/>
      <c r="MYN32" s="80"/>
      <c r="MYO32" s="80"/>
      <c r="MYP32" s="80"/>
      <c r="MYQ32" s="80"/>
      <c r="MYR32" s="80"/>
      <c r="MYS32" s="80"/>
      <c r="MYT32" s="80"/>
      <c r="MYU32" s="80"/>
      <c r="MYV32" s="80"/>
      <c r="MYW32" s="80"/>
      <c r="MYX32" s="80"/>
      <c r="MYY32" s="80"/>
      <c r="MYZ32" s="80"/>
      <c r="MZA32" s="80"/>
      <c r="MZB32" s="80"/>
      <c r="MZC32" s="80"/>
      <c r="MZD32" s="80"/>
      <c r="MZE32" s="80"/>
      <c r="MZF32" s="80"/>
      <c r="MZG32" s="80"/>
      <c r="MZH32" s="80"/>
      <c r="MZI32" s="80"/>
      <c r="MZJ32" s="80"/>
      <c r="MZK32" s="80"/>
      <c r="MZL32" s="80"/>
      <c r="MZM32" s="80"/>
      <c r="MZN32" s="80"/>
      <c r="MZO32" s="80"/>
      <c r="MZP32" s="80"/>
      <c r="MZQ32" s="80"/>
      <c r="MZR32" s="80"/>
      <c r="MZS32" s="80"/>
      <c r="MZT32" s="80"/>
      <c r="MZU32" s="80"/>
      <c r="MZV32" s="80"/>
      <c r="MZW32" s="80"/>
      <c r="MZX32" s="80"/>
      <c r="MZY32" s="80"/>
      <c r="MZZ32" s="80"/>
      <c r="NAA32" s="80"/>
      <c r="NAB32" s="80"/>
      <c r="NAC32" s="80"/>
      <c r="NAD32" s="80"/>
      <c r="NAE32" s="80"/>
      <c r="NAF32" s="80"/>
      <c r="NAG32" s="80"/>
      <c r="NAH32" s="80"/>
      <c r="NAI32" s="80"/>
      <c r="NAJ32" s="80"/>
      <c r="NAK32" s="80"/>
      <c r="NAL32" s="80"/>
      <c r="NAM32" s="80"/>
      <c r="NAN32" s="80"/>
      <c r="NAO32" s="80"/>
      <c r="NAP32" s="80"/>
      <c r="NAQ32" s="80"/>
      <c r="NAR32" s="80"/>
      <c r="NAS32" s="80"/>
      <c r="NAT32" s="80"/>
      <c r="NAU32" s="80"/>
      <c r="NAV32" s="80"/>
      <c r="NAW32" s="80"/>
      <c r="NAX32" s="80"/>
      <c r="NAY32" s="80"/>
      <c r="NAZ32" s="80"/>
      <c r="NBA32" s="80"/>
      <c r="NBB32" s="80"/>
      <c r="NBC32" s="80"/>
      <c r="NBD32" s="80"/>
      <c r="NBE32" s="80"/>
      <c r="NBF32" s="80"/>
      <c r="NBG32" s="80"/>
      <c r="NBH32" s="80"/>
      <c r="NBI32" s="80"/>
      <c r="NBJ32" s="80"/>
      <c r="NBK32" s="80"/>
      <c r="NBL32" s="80"/>
      <c r="NBM32" s="80"/>
      <c r="NBN32" s="80"/>
      <c r="NBO32" s="80"/>
      <c r="NBP32" s="80"/>
      <c r="NBQ32" s="80"/>
      <c r="NBR32" s="80"/>
      <c r="NBS32" s="80"/>
      <c r="NBT32" s="80"/>
      <c r="NBU32" s="80"/>
      <c r="NBV32" s="80"/>
      <c r="NBW32" s="80"/>
      <c r="NBX32" s="80"/>
      <c r="NBY32" s="80"/>
      <c r="NBZ32" s="80"/>
      <c r="NCA32" s="80"/>
      <c r="NCB32" s="80"/>
      <c r="NCC32" s="80"/>
      <c r="NCD32" s="80"/>
      <c r="NCE32" s="80"/>
      <c r="NCF32" s="80"/>
      <c r="NCG32" s="80"/>
      <c r="NCH32" s="80"/>
      <c r="NCI32" s="80"/>
      <c r="NCJ32" s="80"/>
      <c r="NCK32" s="80"/>
      <c r="NCL32" s="80"/>
      <c r="NCM32" s="80"/>
      <c r="NCN32" s="80"/>
      <c r="NCO32" s="80"/>
      <c r="NCP32" s="80"/>
      <c r="NCQ32" s="80"/>
      <c r="NCR32" s="80"/>
      <c r="NCS32" s="80"/>
      <c r="NCT32" s="80"/>
      <c r="NCU32" s="80"/>
      <c r="NCV32" s="80"/>
      <c r="NCW32" s="80"/>
      <c r="NCX32" s="80"/>
      <c r="NCY32" s="80"/>
      <c r="NCZ32" s="80"/>
      <c r="NDA32" s="80"/>
      <c r="NDB32" s="80"/>
      <c r="NDC32" s="80"/>
      <c r="NDD32" s="80"/>
      <c r="NDE32" s="80"/>
      <c r="NDF32" s="80"/>
      <c r="NDG32" s="80"/>
      <c r="NDH32" s="80"/>
      <c r="NDI32" s="80"/>
      <c r="NDJ32" s="80"/>
      <c r="NDK32" s="80"/>
      <c r="NDL32" s="80"/>
      <c r="NDM32" s="80"/>
      <c r="NDN32" s="80"/>
      <c r="NDO32" s="80"/>
      <c r="NDP32" s="80"/>
      <c r="NDQ32" s="80"/>
      <c r="NDR32" s="80"/>
      <c r="NDS32" s="80"/>
      <c r="NDT32" s="80"/>
      <c r="NDU32" s="80"/>
      <c r="NDV32" s="80"/>
      <c r="NDW32" s="80"/>
      <c r="NDX32" s="80"/>
      <c r="NDY32" s="80"/>
      <c r="NDZ32" s="80"/>
      <c r="NEA32" s="80"/>
      <c r="NEB32" s="80"/>
      <c r="NEC32" s="80"/>
      <c r="NED32" s="80"/>
      <c r="NEE32" s="80"/>
      <c r="NEF32" s="80"/>
      <c r="NEG32" s="80"/>
      <c r="NEH32" s="80"/>
      <c r="NEI32" s="80"/>
      <c r="NEJ32" s="80"/>
      <c r="NEK32" s="80"/>
      <c r="NEL32" s="80"/>
      <c r="NEM32" s="80"/>
      <c r="NEN32" s="80"/>
      <c r="NEO32" s="80"/>
      <c r="NEP32" s="80"/>
      <c r="NEQ32" s="80"/>
      <c r="NER32" s="80"/>
      <c r="NES32" s="80"/>
      <c r="NET32" s="80"/>
      <c r="NEU32" s="80"/>
      <c r="NEV32" s="80"/>
      <c r="NEW32" s="80"/>
      <c r="NEX32" s="80"/>
      <c r="NEY32" s="80"/>
      <c r="NEZ32" s="80"/>
      <c r="NFA32" s="80"/>
      <c r="NFB32" s="80"/>
      <c r="NFC32" s="80"/>
      <c r="NFD32" s="80"/>
      <c r="NFE32" s="80"/>
      <c r="NFF32" s="80"/>
      <c r="NFG32" s="80"/>
      <c r="NFH32" s="80"/>
      <c r="NFI32" s="80"/>
      <c r="NFJ32" s="80"/>
      <c r="NFK32" s="80"/>
      <c r="NFL32" s="80"/>
      <c r="NFM32" s="80"/>
      <c r="NFN32" s="80"/>
      <c r="NFO32" s="80"/>
      <c r="NFP32" s="80"/>
      <c r="NFQ32" s="80"/>
      <c r="NFR32" s="80"/>
      <c r="NFS32" s="80"/>
      <c r="NFT32" s="80"/>
      <c r="NFU32" s="80"/>
      <c r="NFV32" s="80"/>
      <c r="NFW32" s="80"/>
      <c r="NFX32" s="80"/>
      <c r="NFY32" s="80"/>
      <c r="NFZ32" s="80"/>
      <c r="NGA32" s="80"/>
      <c r="NGB32" s="80"/>
      <c r="NGC32" s="80"/>
      <c r="NGD32" s="80"/>
      <c r="NGE32" s="80"/>
      <c r="NGF32" s="80"/>
      <c r="NGG32" s="80"/>
      <c r="NGH32" s="80"/>
      <c r="NGI32" s="80"/>
      <c r="NGJ32" s="80"/>
      <c r="NGK32" s="80"/>
      <c r="NGL32" s="80"/>
      <c r="NGM32" s="80"/>
      <c r="NGN32" s="80"/>
      <c r="NGO32" s="80"/>
      <c r="NGP32" s="80"/>
      <c r="NGQ32" s="80"/>
      <c r="NGR32" s="80"/>
      <c r="NGS32" s="80"/>
      <c r="NGT32" s="80"/>
      <c r="NGU32" s="80"/>
      <c r="NGV32" s="80"/>
      <c r="NGW32" s="80"/>
      <c r="NGX32" s="80"/>
      <c r="NGY32" s="80"/>
      <c r="NGZ32" s="80"/>
      <c r="NHA32" s="80"/>
      <c r="NHB32" s="80"/>
      <c r="NHC32" s="80"/>
      <c r="NHD32" s="80"/>
      <c r="NHE32" s="80"/>
      <c r="NHF32" s="80"/>
      <c r="NHG32" s="80"/>
      <c r="NHH32" s="80"/>
      <c r="NHI32" s="80"/>
      <c r="NHJ32" s="80"/>
      <c r="NHK32" s="80"/>
      <c r="NHL32" s="80"/>
      <c r="NHM32" s="80"/>
      <c r="NHN32" s="80"/>
      <c r="NHO32" s="80"/>
      <c r="NHP32" s="80"/>
      <c r="NHQ32" s="80"/>
      <c r="NHR32" s="80"/>
      <c r="NHS32" s="80"/>
      <c r="NHT32" s="80"/>
      <c r="NHU32" s="80"/>
      <c r="NHV32" s="80"/>
      <c r="NHW32" s="80"/>
      <c r="NHX32" s="80"/>
      <c r="NHY32" s="80"/>
      <c r="NHZ32" s="80"/>
      <c r="NIA32" s="80"/>
      <c r="NIB32" s="80"/>
      <c r="NIC32" s="80"/>
      <c r="NID32" s="80"/>
      <c r="NIE32" s="80"/>
      <c r="NIF32" s="80"/>
      <c r="NIG32" s="80"/>
      <c r="NIH32" s="80"/>
      <c r="NII32" s="80"/>
      <c r="NIJ32" s="80"/>
      <c r="NIK32" s="80"/>
      <c r="NIL32" s="80"/>
      <c r="NIM32" s="80"/>
      <c r="NIN32" s="80"/>
      <c r="NIO32" s="80"/>
      <c r="NIP32" s="80"/>
      <c r="NIQ32" s="80"/>
      <c r="NIR32" s="80"/>
      <c r="NIS32" s="80"/>
      <c r="NIT32" s="80"/>
      <c r="NIU32" s="80"/>
      <c r="NIV32" s="80"/>
      <c r="NIW32" s="80"/>
      <c r="NIX32" s="80"/>
      <c r="NIY32" s="80"/>
      <c r="NIZ32" s="80"/>
      <c r="NJA32" s="80"/>
      <c r="NJB32" s="80"/>
      <c r="NJC32" s="80"/>
      <c r="NJD32" s="80"/>
      <c r="NJE32" s="80"/>
      <c r="NJF32" s="80"/>
      <c r="NJG32" s="80"/>
      <c r="NJH32" s="80"/>
      <c r="NJI32" s="80"/>
      <c r="NJJ32" s="80"/>
      <c r="NJK32" s="80"/>
      <c r="NJL32" s="80"/>
      <c r="NJM32" s="80"/>
      <c r="NJN32" s="80"/>
      <c r="NJO32" s="80"/>
      <c r="NJP32" s="80"/>
      <c r="NJQ32" s="80"/>
      <c r="NJR32" s="80"/>
      <c r="NJS32" s="80"/>
      <c r="NJT32" s="80"/>
      <c r="NJU32" s="80"/>
      <c r="NJV32" s="80"/>
      <c r="NJW32" s="80"/>
      <c r="NJX32" s="80"/>
      <c r="NJY32" s="80"/>
      <c r="NJZ32" s="80"/>
      <c r="NKA32" s="80"/>
      <c r="NKB32" s="80"/>
      <c r="NKC32" s="80"/>
      <c r="NKD32" s="80"/>
      <c r="NKE32" s="80"/>
      <c r="NKF32" s="80"/>
      <c r="NKG32" s="80"/>
      <c r="NKH32" s="80"/>
      <c r="NKI32" s="80"/>
      <c r="NKJ32" s="80"/>
      <c r="NKK32" s="80"/>
      <c r="NKL32" s="80"/>
      <c r="NKM32" s="80"/>
      <c r="NKN32" s="80"/>
      <c r="NKO32" s="80"/>
      <c r="NKP32" s="80"/>
      <c r="NKQ32" s="80"/>
      <c r="NKR32" s="80"/>
      <c r="NKS32" s="80"/>
      <c r="NKT32" s="80"/>
      <c r="NKU32" s="80"/>
      <c r="NKV32" s="80"/>
      <c r="NKW32" s="80"/>
      <c r="NKX32" s="80"/>
      <c r="NKY32" s="80"/>
      <c r="NKZ32" s="80"/>
      <c r="NLA32" s="80"/>
      <c r="NLB32" s="80"/>
      <c r="NLC32" s="80"/>
      <c r="NLD32" s="80"/>
      <c r="NLE32" s="80"/>
      <c r="NLF32" s="80"/>
      <c r="NLG32" s="80"/>
      <c r="NLH32" s="80"/>
      <c r="NLI32" s="80"/>
      <c r="NLJ32" s="80"/>
      <c r="NLK32" s="80"/>
      <c r="NLL32" s="80"/>
      <c r="NLM32" s="80"/>
      <c r="NLN32" s="80"/>
      <c r="NLO32" s="80"/>
      <c r="NLP32" s="80"/>
      <c r="NLQ32" s="80"/>
      <c r="NLR32" s="80"/>
      <c r="NLS32" s="80"/>
      <c r="NLT32" s="80"/>
      <c r="NLU32" s="80"/>
      <c r="NLV32" s="80"/>
      <c r="NLW32" s="80"/>
      <c r="NLX32" s="80"/>
      <c r="NLY32" s="80"/>
      <c r="NLZ32" s="80"/>
      <c r="NMA32" s="80"/>
      <c r="NMB32" s="80"/>
      <c r="NMC32" s="80"/>
      <c r="NMD32" s="80"/>
      <c r="NME32" s="80"/>
      <c r="NMF32" s="80"/>
      <c r="NMG32" s="80"/>
      <c r="NMH32" s="80"/>
      <c r="NMI32" s="80"/>
      <c r="NMJ32" s="80"/>
      <c r="NMK32" s="80"/>
      <c r="NML32" s="80"/>
      <c r="NMM32" s="80"/>
      <c r="NMN32" s="80"/>
      <c r="NMO32" s="80"/>
      <c r="NMP32" s="80"/>
      <c r="NMQ32" s="80"/>
      <c r="NMR32" s="80"/>
      <c r="NMS32" s="80"/>
      <c r="NMT32" s="80"/>
      <c r="NMU32" s="80"/>
      <c r="NMV32" s="80"/>
      <c r="NMW32" s="80"/>
      <c r="NMX32" s="80"/>
      <c r="NMY32" s="80"/>
      <c r="NMZ32" s="80"/>
      <c r="NNA32" s="80"/>
      <c r="NNB32" s="80"/>
      <c r="NNC32" s="80"/>
      <c r="NND32" s="80"/>
      <c r="NNE32" s="80"/>
      <c r="NNF32" s="80"/>
      <c r="NNG32" s="80"/>
      <c r="NNH32" s="80"/>
      <c r="NNI32" s="80"/>
      <c r="NNJ32" s="80"/>
      <c r="NNK32" s="80"/>
      <c r="NNL32" s="80"/>
      <c r="NNM32" s="80"/>
      <c r="NNN32" s="80"/>
      <c r="NNO32" s="80"/>
      <c r="NNP32" s="80"/>
      <c r="NNQ32" s="80"/>
      <c r="NNR32" s="80"/>
      <c r="NNS32" s="80"/>
      <c r="NNT32" s="80"/>
      <c r="NNU32" s="80"/>
      <c r="NNV32" s="80"/>
      <c r="NNW32" s="80"/>
      <c r="NNX32" s="80"/>
      <c r="NNY32" s="80"/>
      <c r="NNZ32" s="80"/>
      <c r="NOA32" s="80"/>
      <c r="NOB32" s="80"/>
      <c r="NOC32" s="80"/>
      <c r="NOD32" s="80"/>
      <c r="NOE32" s="80"/>
      <c r="NOF32" s="80"/>
      <c r="NOG32" s="80"/>
      <c r="NOH32" s="80"/>
      <c r="NOI32" s="80"/>
      <c r="NOJ32" s="80"/>
      <c r="NOK32" s="80"/>
      <c r="NOL32" s="80"/>
      <c r="NOM32" s="80"/>
      <c r="NON32" s="80"/>
      <c r="NOO32" s="80"/>
      <c r="NOP32" s="80"/>
      <c r="NOQ32" s="80"/>
      <c r="NOR32" s="80"/>
      <c r="NOS32" s="80"/>
      <c r="NOT32" s="80"/>
      <c r="NOU32" s="80"/>
      <c r="NOV32" s="80"/>
      <c r="NOW32" s="80"/>
      <c r="NOX32" s="80"/>
      <c r="NOY32" s="80"/>
      <c r="NOZ32" s="80"/>
      <c r="NPA32" s="80"/>
      <c r="NPB32" s="80"/>
      <c r="NPC32" s="80"/>
      <c r="NPD32" s="80"/>
      <c r="NPE32" s="80"/>
      <c r="NPF32" s="80"/>
      <c r="NPG32" s="80"/>
      <c r="NPH32" s="80"/>
      <c r="NPI32" s="80"/>
      <c r="NPJ32" s="80"/>
      <c r="NPK32" s="80"/>
      <c r="NPL32" s="80"/>
      <c r="NPM32" s="80"/>
      <c r="NPN32" s="80"/>
      <c r="NPO32" s="80"/>
      <c r="NPP32" s="80"/>
      <c r="NPQ32" s="80"/>
      <c r="NPR32" s="80"/>
      <c r="NPS32" s="80"/>
      <c r="NPT32" s="80"/>
      <c r="NPU32" s="80"/>
      <c r="NPV32" s="80"/>
      <c r="NPW32" s="80"/>
      <c r="NPX32" s="80"/>
      <c r="NPY32" s="80"/>
      <c r="NPZ32" s="80"/>
      <c r="NQA32" s="80"/>
      <c r="NQB32" s="80"/>
      <c r="NQC32" s="80"/>
      <c r="NQD32" s="80"/>
      <c r="NQE32" s="80"/>
      <c r="NQF32" s="80"/>
      <c r="NQG32" s="80"/>
      <c r="NQH32" s="80"/>
      <c r="NQI32" s="80"/>
      <c r="NQJ32" s="80"/>
      <c r="NQK32" s="80"/>
      <c r="NQL32" s="80"/>
      <c r="NQM32" s="80"/>
      <c r="NQN32" s="80"/>
      <c r="NQO32" s="80"/>
      <c r="NQP32" s="80"/>
      <c r="NQQ32" s="80"/>
      <c r="NQR32" s="80"/>
      <c r="NQS32" s="80"/>
      <c r="NQT32" s="80"/>
      <c r="NQU32" s="80"/>
      <c r="NQV32" s="80"/>
      <c r="NQW32" s="80"/>
      <c r="NQX32" s="80"/>
      <c r="NQY32" s="80"/>
      <c r="NQZ32" s="80"/>
      <c r="NRA32" s="80"/>
      <c r="NRB32" s="80"/>
      <c r="NRC32" s="80"/>
      <c r="NRD32" s="80"/>
      <c r="NRE32" s="80"/>
      <c r="NRF32" s="80"/>
      <c r="NRG32" s="80"/>
      <c r="NRH32" s="80"/>
      <c r="NRI32" s="80"/>
      <c r="NRJ32" s="80"/>
      <c r="NRK32" s="80"/>
      <c r="NRL32" s="80"/>
      <c r="NRM32" s="80"/>
      <c r="NRN32" s="80"/>
      <c r="NRO32" s="80"/>
      <c r="NRP32" s="80"/>
      <c r="NRQ32" s="80"/>
      <c r="NRR32" s="80"/>
      <c r="NRS32" s="80"/>
      <c r="NRT32" s="80"/>
      <c r="NRU32" s="80"/>
      <c r="NRV32" s="80"/>
      <c r="NRW32" s="80"/>
      <c r="NRX32" s="80"/>
      <c r="NRY32" s="80"/>
      <c r="NRZ32" s="80"/>
      <c r="NSA32" s="80"/>
      <c r="NSB32" s="80"/>
      <c r="NSC32" s="80"/>
      <c r="NSD32" s="80"/>
      <c r="NSE32" s="80"/>
      <c r="NSF32" s="80"/>
      <c r="NSG32" s="80"/>
      <c r="NSH32" s="80"/>
      <c r="NSI32" s="80"/>
      <c r="NSJ32" s="80"/>
      <c r="NSK32" s="80"/>
      <c r="NSL32" s="80"/>
      <c r="NSM32" s="80"/>
      <c r="NSN32" s="80"/>
      <c r="NSO32" s="80"/>
      <c r="NSP32" s="80"/>
      <c r="NSQ32" s="80"/>
      <c r="NSR32" s="80"/>
      <c r="NSS32" s="80"/>
      <c r="NST32" s="80"/>
      <c r="NSU32" s="80"/>
      <c r="NSV32" s="80"/>
      <c r="NSW32" s="80"/>
      <c r="NSX32" s="80"/>
      <c r="NSY32" s="80"/>
      <c r="NSZ32" s="80"/>
      <c r="NTA32" s="80"/>
      <c r="NTB32" s="80"/>
      <c r="NTC32" s="80"/>
      <c r="NTD32" s="80"/>
      <c r="NTE32" s="80"/>
      <c r="NTF32" s="80"/>
      <c r="NTG32" s="80"/>
      <c r="NTH32" s="80"/>
      <c r="NTI32" s="80"/>
      <c r="NTJ32" s="80"/>
      <c r="NTK32" s="80"/>
      <c r="NTL32" s="80"/>
      <c r="NTM32" s="80"/>
      <c r="NTN32" s="80"/>
      <c r="NTO32" s="80"/>
      <c r="NTP32" s="80"/>
      <c r="NTQ32" s="80"/>
      <c r="NTR32" s="80"/>
      <c r="NTS32" s="80"/>
      <c r="NTT32" s="80"/>
      <c r="NTU32" s="80"/>
      <c r="NTV32" s="80"/>
      <c r="NTW32" s="80"/>
      <c r="NTX32" s="80"/>
      <c r="NTY32" s="80"/>
      <c r="NTZ32" s="80"/>
      <c r="NUA32" s="80"/>
      <c r="NUB32" s="80"/>
      <c r="NUC32" s="80"/>
      <c r="NUD32" s="80"/>
      <c r="NUE32" s="80"/>
      <c r="NUF32" s="80"/>
      <c r="NUG32" s="80"/>
      <c r="NUH32" s="80"/>
      <c r="NUI32" s="80"/>
      <c r="NUJ32" s="80"/>
      <c r="NUK32" s="80"/>
      <c r="NUL32" s="80"/>
      <c r="NUM32" s="80"/>
      <c r="NUN32" s="80"/>
      <c r="NUO32" s="80"/>
      <c r="NUP32" s="80"/>
      <c r="NUQ32" s="80"/>
      <c r="NUR32" s="80"/>
      <c r="NUS32" s="80"/>
      <c r="NUT32" s="80"/>
      <c r="NUU32" s="80"/>
      <c r="NUV32" s="80"/>
      <c r="NUW32" s="80"/>
      <c r="NUX32" s="80"/>
      <c r="NUY32" s="80"/>
      <c r="NUZ32" s="80"/>
      <c r="NVA32" s="80"/>
      <c r="NVB32" s="80"/>
      <c r="NVC32" s="80"/>
      <c r="NVD32" s="80"/>
      <c r="NVE32" s="80"/>
      <c r="NVF32" s="80"/>
      <c r="NVG32" s="80"/>
      <c r="NVH32" s="80"/>
      <c r="NVI32" s="80"/>
      <c r="NVJ32" s="80"/>
      <c r="NVK32" s="80"/>
      <c r="NVL32" s="80"/>
      <c r="NVM32" s="80"/>
      <c r="NVN32" s="80"/>
      <c r="NVO32" s="80"/>
      <c r="NVP32" s="80"/>
      <c r="NVQ32" s="80"/>
      <c r="NVR32" s="80"/>
      <c r="NVS32" s="80"/>
      <c r="NVT32" s="80"/>
      <c r="NVU32" s="80"/>
      <c r="NVV32" s="80"/>
      <c r="NVW32" s="80"/>
      <c r="NVX32" s="80"/>
      <c r="NVY32" s="80"/>
      <c r="NVZ32" s="80"/>
      <c r="NWA32" s="80"/>
      <c r="NWB32" s="80"/>
      <c r="NWC32" s="80"/>
      <c r="NWD32" s="80"/>
      <c r="NWE32" s="80"/>
      <c r="NWF32" s="80"/>
      <c r="NWG32" s="80"/>
      <c r="NWH32" s="80"/>
      <c r="NWI32" s="80"/>
      <c r="NWJ32" s="80"/>
      <c r="NWK32" s="80"/>
      <c r="NWL32" s="80"/>
      <c r="NWM32" s="80"/>
      <c r="NWN32" s="80"/>
      <c r="NWO32" s="80"/>
      <c r="NWP32" s="80"/>
      <c r="NWQ32" s="80"/>
      <c r="NWR32" s="80"/>
      <c r="NWS32" s="80"/>
      <c r="NWT32" s="80"/>
      <c r="NWU32" s="80"/>
      <c r="NWV32" s="80"/>
      <c r="NWW32" s="80"/>
      <c r="NWX32" s="80"/>
      <c r="NWY32" s="80"/>
      <c r="NWZ32" s="80"/>
      <c r="NXA32" s="80"/>
      <c r="NXB32" s="80"/>
      <c r="NXC32" s="80"/>
      <c r="NXD32" s="80"/>
      <c r="NXE32" s="80"/>
      <c r="NXF32" s="80"/>
      <c r="NXG32" s="80"/>
      <c r="NXH32" s="80"/>
      <c r="NXI32" s="80"/>
      <c r="NXJ32" s="80"/>
      <c r="NXK32" s="80"/>
      <c r="NXL32" s="80"/>
      <c r="NXM32" s="80"/>
      <c r="NXN32" s="80"/>
      <c r="NXO32" s="80"/>
      <c r="NXP32" s="80"/>
      <c r="NXQ32" s="80"/>
      <c r="NXR32" s="80"/>
      <c r="NXS32" s="80"/>
      <c r="NXT32" s="80"/>
      <c r="NXU32" s="80"/>
      <c r="NXV32" s="80"/>
      <c r="NXW32" s="80"/>
      <c r="NXX32" s="80"/>
      <c r="NXY32" s="80"/>
      <c r="NXZ32" s="80"/>
      <c r="NYA32" s="80"/>
      <c r="NYB32" s="80"/>
      <c r="NYC32" s="80"/>
      <c r="NYD32" s="80"/>
      <c r="NYE32" s="80"/>
      <c r="NYF32" s="80"/>
      <c r="NYG32" s="80"/>
      <c r="NYH32" s="80"/>
      <c r="NYI32" s="80"/>
      <c r="NYJ32" s="80"/>
      <c r="NYK32" s="80"/>
      <c r="NYL32" s="80"/>
      <c r="NYM32" s="80"/>
      <c r="NYN32" s="80"/>
      <c r="NYO32" s="80"/>
      <c r="NYP32" s="80"/>
      <c r="NYQ32" s="80"/>
      <c r="NYR32" s="80"/>
      <c r="NYS32" s="80"/>
      <c r="NYT32" s="80"/>
      <c r="NYU32" s="80"/>
      <c r="NYV32" s="80"/>
      <c r="NYW32" s="80"/>
      <c r="NYX32" s="80"/>
      <c r="NYY32" s="80"/>
      <c r="NYZ32" s="80"/>
      <c r="NZA32" s="80"/>
      <c r="NZB32" s="80"/>
      <c r="NZC32" s="80"/>
      <c r="NZD32" s="80"/>
      <c r="NZE32" s="80"/>
      <c r="NZF32" s="80"/>
      <c r="NZG32" s="80"/>
      <c r="NZH32" s="80"/>
      <c r="NZI32" s="80"/>
      <c r="NZJ32" s="80"/>
      <c r="NZK32" s="80"/>
      <c r="NZL32" s="80"/>
      <c r="NZM32" s="80"/>
      <c r="NZN32" s="80"/>
      <c r="NZO32" s="80"/>
      <c r="NZP32" s="80"/>
      <c r="NZQ32" s="80"/>
      <c r="NZR32" s="80"/>
      <c r="NZS32" s="80"/>
      <c r="NZT32" s="80"/>
      <c r="NZU32" s="80"/>
      <c r="NZV32" s="80"/>
      <c r="NZW32" s="80"/>
      <c r="NZX32" s="80"/>
      <c r="NZY32" s="80"/>
      <c r="NZZ32" s="80"/>
      <c r="OAA32" s="80"/>
      <c r="OAB32" s="80"/>
      <c r="OAC32" s="80"/>
      <c r="OAD32" s="80"/>
      <c r="OAE32" s="80"/>
      <c r="OAF32" s="80"/>
      <c r="OAG32" s="80"/>
      <c r="OAH32" s="80"/>
      <c r="OAI32" s="80"/>
      <c r="OAJ32" s="80"/>
      <c r="OAK32" s="80"/>
      <c r="OAL32" s="80"/>
      <c r="OAM32" s="80"/>
      <c r="OAN32" s="80"/>
      <c r="OAO32" s="80"/>
      <c r="OAP32" s="80"/>
      <c r="OAQ32" s="80"/>
      <c r="OAR32" s="80"/>
      <c r="OAS32" s="80"/>
      <c r="OAT32" s="80"/>
      <c r="OAU32" s="80"/>
      <c r="OAV32" s="80"/>
      <c r="OAW32" s="80"/>
      <c r="OAX32" s="80"/>
      <c r="OAY32" s="80"/>
      <c r="OAZ32" s="80"/>
      <c r="OBA32" s="80"/>
      <c r="OBB32" s="80"/>
      <c r="OBC32" s="80"/>
      <c r="OBD32" s="80"/>
      <c r="OBE32" s="80"/>
      <c r="OBF32" s="80"/>
      <c r="OBG32" s="80"/>
      <c r="OBH32" s="80"/>
      <c r="OBI32" s="80"/>
      <c r="OBJ32" s="80"/>
      <c r="OBK32" s="80"/>
      <c r="OBL32" s="80"/>
      <c r="OBM32" s="80"/>
      <c r="OBN32" s="80"/>
      <c r="OBO32" s="80"/>
      <c r="OBP32" s="80"/>
      <c r="OBQ32" s="80"/>
      <c r="OBR32" s="80"/>
      <c r="OBS32" s="80"/>
      <c r="OBT32" s="80"/>
      <c r="OBU32" s="80"/>
      <c r="OBV32" s="80"/>
      <c r="OBW32" s="80"/>
      <c r="OBX32" s="80"/>
      <c r="OBY32" s="80"/>
      <c r="OBZ32" s="80"/>
      <c r="OCA32" s="80"/>
      <c r="OCB32" s="80"/>
      <c r="OCC32" s="80"/>
      <c r="OCD32" s="80"/>
      <c r="OCE32" s="80"/>
      <c r="OCF32" s="80"/>
      <c r="OCG32" s="80"/>
      <c r="OCH32" s="80"/>
      <c r="OCI32" s="80"/>
      <c r="OCJ32" s="80"/>
      <c r="OCK32" s="80"/>
      <c r="OCL32" s="80"/>
      <c r="OCM32" s="80"/>
      <c r="OCN32" s="80"/>
      <c r="OCO32" s="80"/>
      <c r="OCP32" s="80"/>
      <c r="OCQ32" s="80"/>
      <c r="OCR32" s="80"/>
      <c r="OCS32" s="80"/>
      <c r="OCT32" s="80"/>
      <c r="OCU32" s="80"/>
      <c r="OCV32" s="80"/>
      <c r="OCW32" s="80"/>
      <c r="OCX32" s="80"/>
      <c r="OCY32" s="80"/>
      <c r="OCZ32" s="80"/>
      <c r="ODA32" s="80"/>
      <c r="ODB32" s="80"/>
      <c r="ODC32" s="80"/>
      <c r="ODD32" s="80"/>
      <c r="ODE32" s="80"/>
      <c r="ODF32" s="80"/>
      <c r="ODG32" s="80"/>
      <c r="ODH32" s="80"/>
      <c r="ODI32" s="80"/>
      <c r="ODJ32" s="80"/>
      <c r="ODK32" s="80"/>
      <c r="ODL32" s="80"/>
      <c r="ODM32" s="80"/>
      <c r="ODN32" s="80"/>
      <c r="ODO32" s="80"/>
      <c r="ODP32" s="80"/>
      <c r="ODQ32" s="80"/>
      <c r="ODR32" s="80"/>
      <c r="ODS32" s="80"/>
      <c r="ODT32" s="80"/>
      <c r="ODU32" s="80"/>
      <c r="ODV32" s="80"/>
      <c r="ODW32" s="80"/>
      <c r="ODX32" s="80"/>
      <c r="ODY32" s="80"/>
      <c r="ODZ32" s="80"/>
      <c r="OEA32" s="80"/>
      <c r="OEB32" s="80"/>
      <c r="OEC32" s="80"/>
      <c r="OED32" s="80"/>
      <c r="OEE32" s="80"/>
      <c r="OEF32" s="80"/>
      <c r="OEG32" s="80"/>
      <c r="OEH32" s="80"/>
      <c r="OEI32" s="80"/>
      <c r="OEJ32" s="80"/>
      <c r="OEK32" s="80"/>
      <c r="OEL32" s="80"/>
      <c r="OEM32" s="80"/>
      <c r="OEN32" s="80"/>
      <c r="OEO32" s="80"/>
      <c r="OEP32" s="80"/>
      <c r="OEQ32" s="80"/>
      <c r="OER32" s="80"/>
      <c r="OES32" s="80"/>
      <c r="OET32" s="80"/>
      <c r="OEU32" s="80"/>
      <c r="OEV32" s="80"/>
      <c r="OEW32" s="80"/>
      <c r="OEX32" s="80"/>
      <c r="OEY32" s="80"/>
      <c r="OEZ32" s="80"/>
      <c r="OFA32" s="80"/>
      <c r="OFB32" s="80"/>
      <c r="OFC32" s="80"/>
      <c r="OFD32" s="80"/>
      <c r="OFE32" s="80"/>
      <c r="OFF32" s="80"/>
      <c r="OFG32" s="80"/>
      <c r="OFH32" s="80"/>
      <c r="OFI32" s="80"/>
      <c r="OFJ32" s="80"/>
      <c r="OFK32" s="80"/>
      <c r="OFL32" s="80"/>
      <c r="OFM32" s="80"/>
      <c r="OFN32" s="80"/>
      <c r="OFO32" s="80"/>
      <c r="OFP32" s="80"/>
      <c r="OFQ32" s="80"/>
      <c r="OFR32" s="80"/>
      <c r="OFS32" s="80"/>
      <c r="OFT32" s="80"/>
      <c r="OFU32" s="80"/>
      <c r="OFV32" s="80"/>
      <c r="OFW32" s="80"/>
      <c r="OFX32" s="80"/>
      <c r="OFY32" s="80"/>
      <c r="OFZ32" s="80"/>
      <c r="OGA32" s="80"/>
      <c r="OGB32" s="80"/>
      <c r="OGC32" s="80"/>
      <c r="OGD32" s="80"/>
      <c r="OGE32" s="80"/>
      <c r="OGF32" s="80"/>
      <c r="OGG32" s="80"/>
      <c r="OGH32" s="80"/>
      <c r="OGI32" s="80"/>
      <c r="OGJ32" s="80"/>
      <c r="OGK32" s="80"/>
      <c r="OGL32" s="80"/>
      <c r="OGM32" s="80"/>
      <c r="OGN32" s="80"/>
      <c r="OGO32" s="80"/>
      <c r="OGP32" s="80"/>
      <c r="OGQ32" s="80"/>
      <c r="OGR32" s="80"/>
      <c r="OGS32" s="80"/>
      <c r="OGT32" s="80"/>
      <c r="OGU32" s="80"/>
      <c r="OGV32" s="80"/>
      <c r="OGW32" s="80"/>
      <c r="OGX32" s="80"/>
      <c r="OGY32" s="80"/>
      <c r="OGZ32" s="80"/>
      <c r="OHA32" s="80"/>
      <c r="OHB32" s="80"/>
      <c r="OHC32" s="80"/>
      <c r="OHD32" s="80"/>
      <c r="OHE32" s="80"/>
      <c r="OHF32" s="80"/>
      <c r="OHG32" s="80"/>
      <c r="OHH32" s="80"/>
      <c r="OHI32" s="80"/>
      <c r="OHJ32" s="80"/>
      <c r="OHK32" s="80"/>
      <c r="OHL32" s="80"/>
      <c r="OHM32" s="80"/>
      <c r="OHN32" s="80"/>
      <c r="OHO32" s="80"/>
      <c r="OHP32" s="80"/>
      <c r="OHQ32" s="80"/>
      <c r="OHR32" s="80"/>
      <c r="OHS32" s="80"/>
      <c r="OHT32" s="80"/>
      <c r="OHU32" s="80"/>
      <c r="OHV32" s="80"/>
      <c r="OHW32" s="80"/>
      <c r="OHX32" s="80"/>
      <c r="OHY32" s="80"/>
      <c r="OHZ32" s="80"/>
      <c r="OIA32" s="80"/>
      <c r="OIB32" s="80"/>
      <c r="OIC32" s="80"/>
      <c r="OID32" s="80"/>
      <c r="OIE32" s="80"/>
      <c r="OIF32" s="80"/>
      <c r="OIG32" s="80"/>
      <c r="OIH32" s="80"/>
      <c r="OII32" s="80"/>
      <c r="OIJ32" s="80"/>
      <c r="OIK32" s="80"/>
      <c r="OIL32" s="80"/>
      <c r="OIM32" s="80"/>
      <c r="OIN32" s="80"/>
      <c r="OIO32" s="80"/>
      <c r="OIP32" s="80"/>
      <c r="OIQ32" s="80"/>
      <c r="OIR32" s="80"/>
      <c r="OIS32" s="80"/>
      <c r="OIT32" s="80"/>
      <c r="OIU32" s="80"/>
      <c r="OIV32" s="80"/>
      <c r="OIW32" s="80"/>
      <c r="OIX32" s="80"/>
      <c r="OIY32" s="80"/>
      <c r="OIZ32" s="80"/>
      <c r="OJA32" s="80"/>
      <c r="OJB32" s="80"/>
      <c r="OJC32" s="80"/>
      <c r="OJD32" s="80"/>
      <c r="OJE32" s="80"/>
      <c r="OJF32" s="80"/>
      <c r="OJG32" s="80"/>
      <c r="OJH32" s="80"/>
      <c r="OJI32" s="80"/>
      <c r="OJJ32" s="80"/>
      <c r="OJK32" s="80"/>
      <c r="OJL32" s="80"/>
      <c r="OJM32" s="80"/>
      <c r="OJN32" s="80"/>
      <c r="OJO32" s="80"/>
      <c r="OJP32" s="80"/>
      <c r="OJQ32" s="80"/>
      <c r="OJR32" s="80"/>
      <c r="OJS32" s="80"/>
      <c r="OJT32" s="80"/>
      <c r="OJU32" s="80"/>
      <c r="OJV32" s="80"/>
      <c r="OJW32" s="80"/>
      <c r="OJX32" s="80"/>
      <c r="OJY32" s="80"/>
      <c r="OJZ32" s="80"/>
      <c r="OKA32" s="80"/>
      <c r="OKB32" s="80"/>
      <c r="OKC32" s="80"/>
      <c r="OKD32" s="80"/>
      <c r="OKE32" s="80"/>
      <c r="OKF32" s="80"/>
      <c r="OKG32" s="80"/>
      <c r="OKH32" s="80"/>
      <c r="OKI32" s="80"/>
      <c r="OKJ32" s="80"/>
      <c r="OKK32" s="80"/>
      <c r="OKL32" s="80"/>
      <c r="OKM32" s="80"/>
      <c r="OKN32" s="80"/>
      <c r="OKO32" s="80"/>
      <c r="OKP32" s="80"/>
      <c r="OKQ32" s="80"/>
      <c r="OKR32" s="80"/>
      <c r="OKS32" s="80"/>
      <c r="OKT32" s="80"/>
      <c r="OKU32" s="80"/>
      <c r="OKV32" s="80"/>
      <c r="OKW32" s="80"/>
      <c r="OKX32" s="80"/>
      <c r="OKY32" s="80"/>
      <c r="OKZ32" s="80"/>
      <c r="OLA32" s="80"/>
      <c r="OLB32" s="80"/>
      <c r="OLC32" s="80"/>
      <c r="OLD32" s="80"/>
      <c r="OLE32" s="80"/>
      <c r="OLF32" s="80"/>
      <c r="OLG32" s="80"/>
      <c r="OLH32" s="80"/>
      <c r="OLI32" s="80"/>
      <c r="OLJ32" s="80"/>
      <c r="OLK32" s="80"/>
      <c r="OLL32" s="80"/>
      <c r="OLM32" s="80"/>
      <c r="OLN32" s="80"/>
      <c r="OLO32" s="80"/>
      <c r="OLP32" s="80"/>
      <c r="OLQ32" s="80"/>
      <c r="OLR32" s="80"/>
      <c r="OLS32" s="80"/>
      <c r="OLT32" s="80"/>
      <c r="OLU32" s="80"/>
      <c r="OLV32" s="80"/>
      <c r="OLW32" s="80"/>
      <c r="OLX32" s="80"/>
      <c r="OLY32" s="80"/>
      <c r="OLZ32" s="80"/>
      <c r="OMA32" s="80"/>
      <c r="OMB32" s="80"/>
      <c r="OMC32" s="80"/>
      <c r="OMD32" s="80"/>
      <c r="OME32" s="80"/>
      <c r="OMF32" s="80"/>
      <c r="OMG32" s="80"/>
      <c r="OMH32" s="80"/>
      <c r="OMI32" s="80"/>
      <c r="OMJ32" s="80"/>
      <c r="OMK32" s="80"/>
      <c r="OML32" s="80"/>
      <c r="OMM32" s="80"/>
      <c r="OMN32" s="80"/>
      <c r="OMO32" s="80"/>
      <c r="OMP32" s="80"/>
      <c r="OMQ32" s="80"/>
      <c r="OMR32" s="80"/>
      <c r="OMS32" s="80"/>
      <c r="OMT32" s="80"/>
      <c r="OMU32" s="80"/>
      <c r="OMV32" s="80"/>
      <c r="OMW32" s="80"/>
      <c r="OMX32" s="80"/>
      <c r="OMY32" s="80"/>
      <c r="OMZ32" s="80"/>
      <c r="ONA32" s="80"/>
      <c r="ONB32" s="80"/>
      <c r="ONC32" s="80"/>
      <c r="OND32" s="80"/>
      <c r="ONE32" s="80"/>
      <c r="ONF32" s="80"/>
      <c r="ONG32" s="80"/>
      <c r="ONH32" s="80"/>
      <c r="ONI32" s="80"/>
      <c r="ONJ32" s="80"/>
      <c r="ONK32" s="80"/>
      <c r="ONL32" s="80"/>
      <c r="ONM32" s="80"/>
      <c r="ONN32" s="80"/>
      <c r="ONO32" s="80"/>
      <c r="ONP32" s="80"/>
      <c r="ONQ32" s="80"/>
      <c r="ONR32" s="80"/>
      <c r="ONS32" s="80"/>
      <c r="ONT32" s="80"/>
      <c r="ONU32" s="80"/>
      <c r="ONV32" s="80"/>
      <c r="ONW32" s="80"/>
      <c r="ONX32" s="80"/>
      <c r="ONY32" s="80"/>
      <c r="ONZ32" s="80"/>
      <c r="OOA32" s="80"/>
      <c r="OOB32" s="80"/>
      <c r="OOC32" s="80"/>
      <c r="OOD32" s="80"/>
      <c r="OOE32" s="80"/>
      <c r="OOF32" s="80"/>
      <c r="OOG32" s="80"/>
      <c r="OOH32" s="80"/>
      <c r="OOI32" s="80"/>
      <c r="OOJ32" s="80"/>
      <c r="OOK32" s="80"/>
      <c r="OOL32" s="80"/>
      <c r="OOM32" s="80"/>
      <c r="OON32" s="80"/>
      <c r="OOO32" s="80"/>
      <c r="OOP32" s="80"/>
      <c r="OOQ32" s="80"/>
      <c r="OOR32" s="80"/>
      <c r="OOS32" s="80"/>
      <c r="OOT32" s="80"/>
      <c r="OOU32" s="80"/>
      <c r="OOV32" s="80"/>
      <c r="OOW32" s="80"/>
      <c r="OOX32" s="80"/>
      <c r="OOY32" s="80"/>
      <c r="OOZ32" s="80"/>
      <c r="OPA32" s="80"/>
      <c r="OPB32" s="80"/>
      <c r="OPC32" s="80"/>
      <c r="OPD32" s="80"/>
      <c r="OPE32" s="80"/>
      <c r="OPF32" s="80"/>
      <c r="OPG32" s="80"/>
      <c r="OPH32" s="80"/>
      <c r="OPI32" s="80"/>
      <c r="OPJ32" s="80"/>
      <c r="OPK32" s="80"/>
      <c r="OPL32" s="80"/>
      <c r="OPM32" s="80"/>
      <c r="OPN32" s="80"/>
      <c r="OPO32" s="80"/>
      <c r="OPP32" s="80"/>
      <c r="OPQ32" s="80"/>
      <c r="OPR32" s="80"/>
      <c r="OPS32" s="80"/>
      <c r="OPT32" s="80"/>
      <c r="OPU32" s="80"/>
      <c r="OPV32" s="80"/>
      <c r="OPW32" s="80"/>
      <c r="OPX32" s="80"/>
      <c r="OPY32" s="80"/>
      <c r="OPZ32" s="80"/>
      <c r="OQA32" s="80"/>
      <c r="OQB32" s="80"/>
      <c r="OQC32" s="80"/>
      <c r="OQD32" s="80"/>
      <c r="OQE32" s="80"/>
      <c r="OQF32" s="80"/>
      <c r="OQG32" s="80"/>
      <c r="OQH32" s="80"/>
      <c r="OQI32" s="80"/>
      <c r="OQJ32" s="80"/>
      <c r="OQK32" s="80"/>
      <c r="OQL32" s="80"/>
      <c r="OQM32" s="80"/>
      <c r="OQN32" s="80"/>
      <c r="OQO32" s="80"/>
      <c r="OQP32" s="80"/>
      <c r="OQQ32" s="80"/>
      <c r="OQR32" s="80"/>
      <c r="OQS32" s="80"/>
      <c r="OQT32" s="80"/>
      <c r="OQU32" s="80"/>
      <c r="OQV32" s="80"/>
      <c r="OQW32" s="80"/>
      <c r="OQX32" s="80"/>
      <c r="OQY32" s="80"/>
      <c r="OQZ32" s="80"/>
      <c r="ORA32" s="80"/>
      <c r="ORB32" s="80"/>
      <c r="ORC32" s="80"/>
      <c r="ORD32" s="80"/>
      <c r="ORE32" s="80"/>
      <c r="ORF32" s="80"/>
      <c r="ORG32" s="80"/>
      <c r="ORH32" s="80"/>
      <c r="ORI32" s="80"/>
      <c r="ORJ32" s="80"/>
      <c r="ORK32" s="80"/>
      <c r="ORL32" s="80"/>
      <c r="ORM32" s="80"/>
      <c r="ORN32" s="80"/>
      <c r="ORO32" s="80"/>
      <c r="ORP32" s="80"/>
      <c r="ORQ32" s="80"/>
      <c r="ORR32" s="80"/>
      <c r="ORS32" s="80"/>
      <c r="ORT32" s="80"/>
      <c r="ORU32" s="80"/>
      <c r="ORV32" s="80"/>
      <c r="ORW32" s="80"/>
      <c r="ORX32" s="80"/>
      <c r="ORY32" s="80"/>
      <c r="ORZ32" s="80"/>
      <c r="OSA32" s="80"/>
      <c r="OSB32" s="80"/>
      <c r="OSC32" s="80"/>
      <c r="OSD32" s="80"/>
      <c r="OSE32" s="80"/>
      <c r="OSF32" s="80"/>
      <c r="OSG32" s="80"/>
      <c r="OSH32" s="80"/>
      <c r="OSI32" s="80"/>
      <c r="OSJ32" s="80"/>
      <c r="OSK32" s="80"/>
      <c r="OSL32" s="80"/>
      <c r="OSM32" s="80"/>
      <c r="OSN32" s="80"/>
      <c r="OSO32" s="80"/>
      <c r="OSP32" s="80"/>
      <c r="OSQ32" s="80"/>
      <c r="OSR32" s="80"/>
      <c r="OSS32" s="80"/>
      <c r="OST32" s="80"/>
      <c r="OSU32" s="80"/>
      <c r="OSV32" s="80"/>
      <c r="OSW32" s="80"/>
      <c r="OSX32" s="80"/>
      <c r="OSY32" s="80"/>
      <c r="OSZ32" s="80"/>
      <c r="OTA32" s="80"/>
      <c r="OTB32" s="80"/>
      <c r="OTC32" s="80"/>
      <c r="OTD32" s="80"/>
      <c r="OTE32" s="80"/>
      <c r="OTF32" s="80"/>
      <c r="OTG32" s="80"/>
      <c r="OTH32" s="80"/>
      <c r="OTI32" s="80"/>
      <c r="OTJ32" s="80"/>
      <c r="OTK32" s="80"/>
      <c r="OTL32" s="80"/>
      <c r="OTM32" s="80"/>
      <c r="OTN32" s="80"/>
      <c r="OTO32" s="80"/>
      <c r="OTP32" s="80"/>
      <c r="OTQ32" s="80"/>
      <c r="OTR32" s="80"/>
      <c r="OTS32" s="80"/>
      <c r="OTT32" s="80"/>
      <c r="OTU32" s="80"/>
      <c r="OTV32" s="80"/>
      <c r="OTW32" s="80"/>
      <c r="OTX32" s="80"/>
      <c r="OTY32" s="80"/>
      <c r="OTZ32" s="80"/>
      <c r="OUA32" s="80"/>
      <c r="OUB32" s="80"/>
      <c r="OUC32" s="80"/>
      <c r="OUD32" s="80"/>
      <c r="OUE32" s="80"/>
      <c r="OUF32" s="80"/>
      <c r="OUG32" s="80"/>
      <c r="OUH32" s="80"/>
      <c r="OUI32" s="80"/>
      <c r="OUJ32" s="80"/>
      <c r="OUK32" s="80"/>
      <c r="OUL32" s="80"/>
      <c r="OUM32" s="80"/>
      <c r="OUN32" s="80"/>
      <c r="OUO32" s="80"/>
      <c r="OUP32" s="80"/>
      <c r="OUQ32" s="80"/>
      <c r="OUR32" s="80"/>
      <c r="OUS32" s="80"/>
      <c r="OUT32" s="80"/>
      <c r="OUU32" s="80"/>
      <c r="OUV32" s="80"/>
      <c r="OUW32" s="80"/>
      <c r="OUX32" s="80"/>
      <c r="OUY32" s="80"/>
      <c r="OUZ32" s="80"/>
      <c r="OVA32" s="80"/>
      <c r="OVB32" s="80"/>
      <c r="OVC32" s="80"/>
      <c r="OVD32" s="80"/>
      <c r="OVE32" s="80"/>
      <c r="OVF32" s="80"/>
      <c r="OVG32" s="80"/>
      <c r="OVH32" s="80"/>
      <c r="OVI32" s="80"/>
      <c r="OVJ32" s="80"/>
      <c r="OVK32" s="80"/>
      <c r="OVL32" s="80"/>
      <c r="OVM32" s="80"/>
      <c r="OVN32" s="80"/>
      <c r="OVO32" s="80"/>
      <c r="OVP32" s="80"/>
      <c r="OVQ32" s="80"/>
      <c r="OVR32" s="80"/>
      <c r="OVS32" s="80"/>
      <c r="OVT32" s="80"/>
      <c r="OVU32" s="80"/>
      <c r="OVV32" s="80"/>
      <c r="OVW32" s="80"/>
      <c r="OVX32" s="80"/>
      <c r="OVY32" s="80"/>
      <c r="OVZ32" s="80"/>
      <c r="OWA32" s="80"/>
      <c r="OWB32" s="80"/>
      <c r="OWC32" s="80"/>
      <c r="OWD32" s="80"/>
      <c r="OWE32" s="80"/>
      <c r="OWF32" s="80"/>
      <c r="OWG32" s="80"/>
      <c r="OWH32" s="80"/>
      <c r="OWI32" s="80"/>
      <c r="OWJ32" s="80"/>
      <c r="OWK32" s="80"/>
      <c r="OWL32" s="80"/>
      <c r="OWM32" s="80"/>
      <c r="OWN32" s="80"/>
      <c r="OWO32" s="80"/>
      <c r="OWP32" s="80"/>
      <c r="OWQ32" s="80"/>
      <c r="OWR32" s="80"/>
      <c r="OWS32" s="80"/>
      <c r="OWT32" s="80"/>
      <c r="OWU32" s="80"/>
      <c r="OWV32" s="80"/>
      <c r="OWW32" s="80"/>
      <c r="OWX32" s="80"/>
      <c r="OWY32" s="80"/>
      <c r="OWZ32" s="80"/>
      <c r="OXA32" s="80"/>
      <c r="OXB32" s="80"/>
      <c r="OXC32" s="80"/>
      <c r="OXD32" s="80"/>
      <c r="OXE32" s="80"/>
      <c r="OXF32" s="80"/>
      <c r="OXG32" s="80"/>
      <c r="OXH32" s="80"/>
      <c r="OXI32" s="80"/>
      <c r="OXJ32" s="80"/>
      <c r="OXK32" s="80"/>
      <c r="OXL32" s="80"/>
      <c r="OXM32" s="80"/>
      <c r="OXN32" s="80"/>
      <c r="OXO32" s="80"/>
      <c r="OXP32" s="80"/>
      <c r="OXQ32" s="80"/>
      <c r="OXR32" s="80"/>
      <c r="OXS32" s="80"/>
      <c r="OXT32" s="80"/>
      <c r="OXU32" s="80"/>
      <c r="OXV32" s="80"/>
      <c r="OXW32" s="80"/>
      <c r="OXX32" s="80"/>
      <c r="OXY32" s="80"/>
      <c r="OXZ32" s="80"/>
      <c r="OYA32" s="80"/>
      <c r="OYB32" s="80"/>
      <c r="OYC32" s="80"/>
      <c r="OYD32" s="80"/>
      <c r="OYE32" s="80"/>
      <c r="OYF32" s="80"/>
      <c r="OYG32" s="80"/>
      <c r="OYH32" s="80"/>
      <c r="OYI32" s="80"/>
      <c r="OYJ32" s="80"/>
      <c r="OYK32" s="80"/>
      <c r="OYL32" s="80"/>
      <c r="OYM32" s="80"/>
      <c r="OYN32" s="80"/>
      <c r="OYO32" s="80"/>
      <c r="OYP32" s="80"/>
      <c r="OYQ32" s="80"/>
      <c r="OYR32" s="80"/>
      <c r="OYS32" s="80"/>
      <c r="OYT32" s="80"/>
      <c r="OYU32" s="80"/>
      <c r="OYV32" s="80"/>
      <c r="OYW32" s="80"/>
      <c r="OYX32" s="80"/>
      <c r="OYY32" s="80"/>
      <c r="OYZ32" s="80"/>
      <c r="OZA32" s="80"/>
      <c r="OZB32" s="80"/>
      <c r="OZC32" s="80"/>
      <c r="OZD32" s="80"/>
      <c r="OZE32" s="80"/>
      <c r="OZF32" s="80"/>
      <c r="OZG32" s="80"/>
      <c r="OZH32" s="80"/>
      <c r="OZI32" s="80"/>
      <c r="OZJ32" s="80"/>
      <c r="OZK32" s="80"/>
      <c r="OZL32" s="80"/>
      <c r="OZM32" s="80"/>
      <c r="OZN32" s="80"/>
      <c r="OZO32" s="80"/>
      <c r="OZP32" s="80"/>
      <c r="OZQ32" s="80"/>
      <c r="OZR32" s="80"/>
      <c r="OZS32" s="80"/>
      <c r="OZT32" s="80"/>
      <c r="OZU32" s="80"/>
      <c r="OZV32" s="80"/>
      <c r="OZW32" s="80"/>
      <c r="OZX32" s="80"/>
      <c r="OZY32" s="80"/>
      <c r="OZZ32" s="80"/>
      <c r="PAA32" s="80"/>
      <c r="PAB32" s="80"/>
      <c r="PAC32" s="80"/>
      <c r="PAD32" s="80"/>
      <c r="PAE32" s="80"/>
      <c r="PAF32" s="80"/>
      <c r="PAG32" s="80"/>
      <c r="PAH32" s="80"/>
      <c r="PAI32" s="80"/>
      <c r="PAJ32" s="80"/>
      <c r="PAK32" s="80"/>
      <c r="PAL32" s="80"/>
      <c r="PAM32" s="80"/>
      <c r="PAN32" s="80"/>
      <c r="PAO32" s="80"/>
      <c r="PAP32" s="80"/>
      <c r="PAQ32" s="80"/>
      <c r="PAR32" s="80"/>
      <c r="PAS32" s="80"/>
      <c r="PAT32" s="80"/>
      <c r="PAU32" s="80"/>
      <c r="PAV32" s="80"/>
      <c r="PAW32" s="80"/>
      <c r="PAX32" s="80"/>
      <c r="PAY32" s="80"/>
      <c r="PAZ32" s="80"/>
      <c r="PBA32" s="80"/>
      <c r="PBB32" s="80"/>
      <c r="PBC32" s="80"/>
      <c r="PBD32" s="80"/>
      <c r="PBE32" s="80"/>
      <c r="PBF32" s="80"/>
      <c r="PBG32" s="80"/>
      <c r="PBH32" s="80"/>
      <c r="PBI32" s="80"/>
      <c r="PBJ32" s="80"/>
      <c r="PBK32" s="80"/>
      <c r="PBL32" s="80"/>
      <c r="PBM32" s="80"/>
      <c r="PBN32" s="80"/>
      <c r="PBO32" s="80"/>
      <c r="PBP32" s="80"/>
      <c r="PBQ32" s="80"/>
      <c r="PBR32" s="80"/>
      <c r="PBS32" s="80"/>
      <c r="PBT32" s="80"/>
      <c r="PBU32" s="80"/>
      <c r="PBV32" s="80"/>
      <c r="PBW32" s="80"/>
      <c r="PBX32" s="80"/>
      <c r="PBY32" s="80"/>
      <c r="PBZ32" s="80"/>
      <c r="PCA32" s="80"/>
      <c r="PCB32" s="80"/>
      <c r="PCC32" s="80"/>
      <c r="PCD32" s="80"/>
      <c r="PCE32" s="80"/>
      <c r="PCF32" s="80"/>
      <c r="PCG32" s="80"/>
      <c r="PCH32" s="80"/>
      <c r="PCI32" s="80"/>
      <c r="PCJ32" s="80"/>
      <c r="PCK32" s="80"/>
      <c r="PCL32" s="80"/>
      <c r="PCM32" s="80"/>
      <c r="PCN32" s="80"/>
      <c r="PCO32" s="80"/>
      <c r="PCP32" s="80"/>
      <c r="PCQ32" s="80"/>
      <c r="PCR32" s="80"/>
      <c r="PCS32" s="80"/>
      <c r="PCT32" s="80"/>
      <c r="PCU32" s="80"/>
      <c r="PCV32" s="80"/>
      <c r="PCW32" s="80"/>
      <c r="PCX32" s="80"/>
      <c r="PCY32" s="80"/>
      <c r="PCZ32" s="80"/>
      <c r="PDA32" s="80"/>
      <c r="PDB32" s="80"/>
      <c r="PDC32" s="80"/>
      <c r="PDD32" s="80"/>
      <c r="PDE32" s="80"/>
      <c r="PDF32" s="80"/>
      <c r="PDG32" s="80"/>
      <c r="PDH32" s="80"/>
      <c r="PDI32" s="80"/>
      <c r="PDJ32" s="80"/>
      <c r="PDK32" s="80"/>
      <c r="PDL32" s="80"/>
      <c r="PDM32" s="80"/>
      <c r="PDN32" s="80"/>
      <c r="PDO32" s="80"/>
      <c r="PDP32" s="80"/>
      <c r="PDQ32" s="80"/>
      <c r="PDR32" s="80"/>
      <c r="PDS32" s="80"/>
      <c r="PDT32" s="80"/>
      <c r="PDU32" s="80"/>
      <c r="PDV32" s="80"/>
      <c r="PDW32" s="80"/>
      <c r="PDX32" s="80"/>
      <c r="PDY32" s="80"/>
      <c r="PDZ32" s="80"/>
      <c r="PEA32" s="80"/>
      <c r="PEB32" s="80"/>
      <c r="PEC32" s="80"/>
      <c r="PED32" s="80"/>
      <c r="PEE32" s="80"/>
      <c r="PEF32" s="80"/>
      <c r="PEG32" s="80"/>
      <c r="PEH32" s="80"/>
      <c r="PEI32" s="80"/>
      <c r="PEJ32" s="80"/>
      <c r="PEK32" s="80"/>
      <c r="PEL32" s="80"/>
      <c r="PEM32" s="80"/>
      <c r="PEN32" s="80"/>
      <c r="PEO32" s="80"/>
      <c r="PEP32" s="80"/>
      <c r="PEQ32" s="80"/>
      <c r="PER32" s="80"/>
      <c r="PES32" s="80"/>
      <c r="PET32" s="80"/>
      <c r="PEU32" s="80"/>
      <c r="PEV32" s="80"/>
      <c r="PEW32" s="80"/>
      <c r="PEX32" s="80"/>
      <c r="PEY32" s="80"/>
      <c r="PEZ32" s="80"/>
      <c r="PFA32" s="80"/>
      <c r="PFB32" s="80"/>
      <c r="PFC32" s="80"/>
      <c r="PFD32" s="80"/>
      <c r="PFE32" s="80"/>
      <c r="PFF32" s="80"/>
      <c r="PFG32" s="80"/>
      <c r="PFH32" s="80"/>
      <c r="PFI32" s="80"/>
      <c r="PFJ32" s="80"/>
      <c r="PFK32" s="80"/>
      <c r="PFL32" s="80"/>
      <c r="PFM32" s="80"/>
      <c r="PFN32" s="80"/>
      <c r="PFO32" s="80"/>
      <c r="PFP32" s="80"/>
      <c r="PFQ32" s="80"/>
      <c r="PFR32" s="80"/>
      <c r="PFS32" s="80"/>
      <c r="PFT32" s="80"/>
      <c r="PFU32" s="80"/>
      <c r="PFV32" s="80"/>
      <c r="PFW32" s="80"/>
      <c r="PFX32" s="80"/>
      <c r="PFY32" s="80"/>
      <c r="PFZ32" s="80"/>
      <c r="PGA32" s="80"/>
      <c r="PGB32" s="80"/>
      <c r="PGC32" s="80"/>
      <c r="PGD32" s="80"/>
      <c r="PGE32" s="80"/>
      <c r="PGF32" s="80"/>
      <c r="PGG32" s="80"/>
      <c r="PGH32" s="80"/>
      <c r="PGI32" s="80"/>
      <c r="PGJ32" s="80"/>
      <c r="PGK32" s="80"/>
      <c r="PGL32" s="80"/>
      <c r="PGM32" s="80"/>
      <c r="PGN32" s="80"/>
      <c r="PGO32" s="80"/>
      <c r="PGP32" s="80"/>
      <c r="PGQ32" s="80"/>
      <c r="PGR32" s="80"/>
      <c r="PGS32" s="80"/>
      <c r="PGT32" s="80"/>
      <c r="PGU32" s="80"/>
      <c r="PGV32" s="80"/>
      <c r="PGW32" s="80"/>
      <c r="PGX32" s="80"/>
      <c r="PGY32" s="80"/>
      <c r="PGZ32" s="80"/>
      <c r="PHA32" s="80"/>
      <c r="PHB32" s="80"/>
      <c r="PHC32" s="80"/>
      <c r="PHD32" s="80"/>
      <c r="PHE32" s="80"/>
      <c r="PHF32" s="80"/>
      <c r="PHG32" s="80"/>
      <c r="PHH32" s="80"/>
      <c r="PHI32" s="80"/>
      <c r="PHJ32" s="80"/>
      <c r="PHK32" s="80"/>
      <c r="PHL32" s="80"/>
      <c r="PHM32" s="80"/>
      <c r="PHN32" s="80"/>
      <c r="PHO32" s="80"/>
      <c r="PHP32" s="80"/>
      <c r="PHQ32" s="80"/>
      <c r="PHR32" s="80"/>
      <c r="PHS32" s="80"/>
      <c r="PHT32" s="80"/>
      <c r="PHU32" s="80"/>
      <c r="PHV32" s="80"/>
      <c r="PHW32" s="80"/>
      <c r="PHX32" s="80"/>
      <c r="PHY32" s="80"/>
      <c r="PHZ32" s="80"/>
      <c r="PIA32" s="80"/>
      <c r="PIB32" s="80"/>
      <c r="PIC32" s="80"/>
      <c r="PID32" s="80"/>
      <c r="PIE32" s="80"/>
      <c r="PIF32" s="80"/>
      <c r="PIG32" s="80"/>
      <c r="PIH32" s="80"/>
      <c r="PII32" s="80"/>
      <c r="PIJ32" s="80"/>
      <c r="PIK32" s="80"/>
      <c r="PIL32" s="80"/>
      <c r="PIM32" s="80"/>
      <c r="PIN32" s="80"/>
      <c r="PIO32" s="80"/>
      <c r="PIP32" s="80"/>
      <c r="PIQ32" s="80"/>
      <c r="PIR32" s="80"/>
      <c r="PIS32" s="80"/>
      <c r="PIT32" s="80"/>
      <c r="PIU32" s="80"/>
      <c r="PIV32" s="80"/>
      <c r="PIW32" s="80"/>
      <c r="PIX32" s="80"/>
      <c r="PIY32" s="80"/>
      <c r="PIZ32" s="80"/>
      <c r="PJA32" s="80"/>
      <c r="PJB32" s="80"/>
      <c r="PJC32" s="80"/>
      <c r="PJD32" s="80"/>
      <c r="PJE32" s="80"/>
      <c r="PJF32" s="80"/>
      <c r="PJG32" s="80"/>
      <c r="PJH32" s="80"/>
      <c r="PJI32" s="80"/>
      <c r="PJJ32" s="80"/>
      <c r="PJK32" s="80"/>
      <c r="PJL32" s="80"/>
      <c r="PJM32" s="80"/>
      <c r="PJN32" s="80"/>
      <c r="PJO32" s="80"/>
      <c r="PJP32" s="80"/>
      <c r="PJQ32" s="80"/>
      <c r="PJR32" s="80"/>
      <c r="PJS32" s="80"/>
      <c r="PJT32" s="80"/>
      <c r="PJU32" s="80"/>
      <c r="PJV32" s="80"/>
      <c r="PJW32" s="80"/>
      <c r="PJX32" s="80"/>
      <c r="PJY32" s="80"/>
      <c r="PJZ32" s="80"/>
      <c r="PKA32" s="80"/>
      <c r="PKB32" s="80"/>
      <c r="PKC32" s="80"/>
      <c r="PKD32" s="80"/>
      <c r="PKE32" s="80"/>
      <c r="PKF32" s="80"/>
      <c r="PKG32" s="80"/>
      <c r="PKH32" s="80"/>
      <c r="PKI32" s="80"/>
      <c r="PKJ32" s="80"/>
      <c r="PKK32" s="80"/>
      <c r="PKL32" s="80"/>
      <c r="PKM32" s="80"/>
      <c r="PKN32" s="80"/>
      <c r="PKO32" s="80"/>
      <c r="PKP32" s="80"/>
      <c r="PKQ32" s="80"/>
      <c r="PKR32" s="80"/>
      <c r="PKS32" s="80"/>
      <c r="PKT32" s="80"/>
      <c r="PKU32" s="80"/>
      <c r="PKV32" s="80"/>
      <c r="PKW32" s="80"/>
      <c r="PKX32" s="80"/>
      <c r="PKY32" s="80"/>
      <c r="PKZ32" s="80"/>
      <c r="PLA32" s="80"/>
      <c r="PLB32" s="80"/>
      <c r="PLC32" s="80"/>
      <c r="PLD32" s="80"/>
      <c r="PLE32" s="80"/>
      <c r="PLF32" s="80"/>
      <c r="PLG32" s="80"/>
      <c r="PLH32" s="80"/>
      <c r="PLI32" s="80"/>
      <c r="PLJ32" s="80"/>
      <c r="PLK32" s="80"/>
      <c r="PLL32" s="80"/>
      <c r="PLM32" s="80"/>
      <c r="PLN32" s="80"/>
      <c r="PLO32" s="80"/>
      <c r="PLP32" s="80"/>
      <c r="PLQ32" s="80"/>
      <c r="PLR32" s="80"/>
      <c r="PLS32" s="80"/>
      <c r="PLT32" s="80"/>
      <c r="PLU32" s="80"/>
      <c r="PLV32" s="80"/>
      <c r="PLW32" s="80"/>
      <c r="PLX32" s="80"/>
      <c r="PLY32" s="80"/>
      <c r="PLZ32" s="80"/>
      <c r="PMA32" s="80"/>
      <c r="PMB32" s="80"/>
      <c r="PMC32" s="80"/>
      <c r="PMD32" s="80"/>
      <c r="PME32" s="80"/>
      <c r="PMF32" s="80"/>
      <c r="PMG32" s="80"/>
      <c r="PMH32" s="80"/>
      <c r="PMI32" s="80"/>
      <c r="PMJ32" s="80"/>
      <c r="PMK32" s="80"/>
      <c r="PML32" s="80"/>
      <c r="PMM32" s="80"/>
      <c r="PMN32" s="80"/>
      <c r="PMO32" s="80"/>
      <c r="PMP32" s="80"/>
      <c r="PMQ32" s="80"/>
      <c r="PMR32" s="80"/>
      <c r="PMS32" s="80"/>
      <c r="PMT32" s="80"/>
      <c r="PMU32" s="80"/>
      <c r="PMV32" s="80"/>
      <c r="PMW32" s="80"/>
      <c r="PMX32" s="80"/>
      <c r="PMY32" s="80"/>
      <c r="PMZ32" s="80"/>
      <c r="PNA32" s="80"/>
      <c r="PNB32" s="80"/>
      <c r="PNC32" s="80"/>
      <c r="PND32" s="80"/>
      <c r="PNE32" s="80"/>
      <c r="PNF32" s="80"/>
      <c r="PNG32" s="80"/>
      <c r="PNH32" s="80"/>
      <c r="PNI32" s="80"/>
      <c r="PNJ32" s="80"/>
      <c r="PNK32" s="80"/>
      <c r="PNL32" s="80"/>
      <c r="PNM32" s="80"/>
      <c r="PNN32" s="80"/>
      <c r="PNO32" s="80"/>
      <c r="PNP32" s="80"/>
      <c r="PNQ32" s="80"/>
      <c r="PNR32" s="80"/>
      <c r="PNS32" s="80"/>
      <c r="PNT32" s="80"/>
      <c r="PNU32" s="80"/>
      <c r="PNV32" s="80"/>
      <c r="PNW32" s="80"/>
      <c r="PNX32" s="80"/>
      <c r="PNY32" s="80"/>
      <c r="PNZ32" s="80"/>
      <c r="POA32" s="80"/>
      <c r="POB32" s="80"/>
      <c r="POC32" s="80"/>
      <c r="POD32" s="80"/>
      <c r="POE32" s="80"/>
      <c r="POF32" s="80"/>
      <c r="POG32" s="80"/>
      <c r="POH32" s="80"/>
      <c r="POI32" s="80"/>
      <c r="POJ32" s="80"/>
      <c r="POK32" s="80"/>
      <c r="POL32" s="80"/>
      <c r="POM32" s="80"/>
      <c r="PON32" s="80"/>
      <c r="POO32" s="80"/>
      <c r="POP32" s="80"/>
      <c r="POQ32" s="80"/>
      <c r="POR32" s="80"/>
      <c r="POS32" s="80"/>
      <c r="POT32" s="80"/>
      <c r="POU32" s="80"/>
      <c r="POV32" s="80"/>
      <c r="POW32" s="80"/>
      <c r="POX32" s="80"/>
      <c r="POY32" s="80"/>
      <c r="POZ32" s="80"/>
      <c r="PPA32" s="80"/>
      <c r="PPB32" s="80"/>
      <c r="PPC32" s="80"/>
      <c r="PPD32" s="80"/>
      <c r="PPE32" s="80"/>
      <c r="PPF32" s="80"/>
      <c r="PPG32" s="80"/>
      <c r="PPH32" s="80"/>
      <c r="PPI32" s="80"/>
      <c r="PPJ32" s="80"/>
      <c r="PPK32" s="80"/>
      <c r="PPL32" s="80"/>
      <c r="PPM32" s="80"/>
      <c r="PPN32" s="80"/>
      <c r="PPO32" s="80"/>
      <c r="PPP32" s="80"/>
      <c r="PPQ32" s="80"/>
      <c r="PPR32" s="80"/>
      <c r="PPS32" s="80"/>
      <c r="PPT32" s="80"/>
      <c r="PPU32" s="80"/>
      <c r="PPV32" s="80"/>
      <c r="PPW32" s="80"/>
      <c r="PPX32" s="80"/>
      <c r="PPY32" s="80"/>
      <c r="PPZ32" s="80"/>
      <c r="PQA32" s="80"/>
      <c r="PQB32" s="80"/>
      <c r="PQC32" s="80"/>
      <c r="PQD32" s="80"/>
      <c r="PQE32" s="80"/>
      <c r="PQF32" s="80"/>
      <c r="PQG32" s="80"/>
      <c r="PQH32" s="80"/>
      <c r="PQI32" s="80"/>
      <c r="PQJ32" s="80"/>
      <c r="PQK32" s="80"/>
      <c r="PQL32" s="80"/>
      <c r="PQM32" s="80"/>
      <c r="PQN32" s="80"/>
      <c r="PQO32" s="80"/>
      <c r="PQP32" s="80"/>
      <c r="PQQ32" s="80"/>
      <c r="PQR32" s="80"/>
      <c r="PQS32" s="80"/>
      <c r="PQT32" s="80"/>
      <c r="PQU32" s="80"/>
      <c r="PQV32" s="80"/>
      <c r="PQW32" s="80"/>
      <c r="PQX32" s="80"/>
      <c r="PQY32" s="80"/>
      <c r="PQZ32" s="80"/>
      <c r="PRA32" s="80"/>
      <c r="PRB32" s="80"/>
      <c r="PRC32" s="80"/>
      <c r="PRD32" s="80"/>
      <c r="PRE32" s="80"/>
      <c r="PRF32" s="80"/>
      <c r="PRG32" s="80"/>
      <c r="PRH32" s="80"/>
      <c r="PRI32" s="80"/>
      <c r="PRJ32" s="80"/>
      <c r="PRK32" s="80"/>
      <c r="PRL32" s="80"/>
      <c r="PRM32" s="80"/>
      <c r="PRN32" s="80"/>
      <c r="PRO32" s="80"/>
      <c r="PRP32" s="80"/>
      <c r="PRQ32" s="80"/>
      <c r="PRR32" s="80"/>
      <c r="PRS32" s="80"/>
      <c r="PRT32" s="80"/>
      <c r="PRU32" s="80"/>
      <c r="PRV32" s="80"/>
      <c r="PRW32" s="80"/>
      <c r="PRX32" s="80"/>
      <c r="PRY32" s="80"/>
      <c r="PRZ32" s="80"/>
      <c r="PSA32" s="80"/>
      <c r="PSB32" s="80"/>
      <c r="PSC32" s="80"/>
      <c r="PSD32" s="80"/>
      <c r="PSE32" s="80"/>
      <c r="PSF32" s="80"/>
      <c r="PSG32" s="80"/>
      <c r="PSH32" s="80"/>
      <c r="PSI32" s="80"/>
      <c r="PSJ32" s="80"/>
      <c r="PSK32" s="80"/>
      <c r="PSL32" s="80"/>
      <c r="PSM32" s="80"/>
      <c r="PSN32" s="80"/>
      <c r="PSO32" s="80"/>
      <c r="PSP32" s="80"/>
      <c r="PSQ32" s="80"/>
      <c r="PSR32" s="80"/>
      <c r="PSS32" s="80"/>
      <c r="PST32" s="80"/>
      <c r="PSU32" s="80"/>
      <c r="PSV32" s="80"/>
      <c r="PSW32" s="80"/>
      <c r="PSX32" s="80"/>
      <c r="PSY32" s="80"/>
      <c r="PSZ32" s="80"/>
      <c r="PTA32" s="80"/>
      <c r="PTB32" s="80"/>
      <c r="PTC32" s="80"/>
      <c r="PTD32" s="80"/>
      <c r="PTE32" s="80"/>
      <c r="PTF32" s="80"/>
      <c r="PTG32" s="80"/>
      <c r="PTH32" s="80"/>
      <c r="PTI32" s="80"/>
      <c r="PTJ32" s="80"/>
      <c r="PTK32" s="80"/>
      <c r="PTL32" s="80"/>
      <c r="PTM32" s="80"/>
      <c r="PTN32" s="80"/>
      <c r="PTO32" s="80"/>
      <c r="PTP32" s="80"/>
      <c r="PTQ32" s="80"/>
      <c r="PTR32" s="80"/>
      <c r="PTS32" s="80"/>
      <c r="PTT32" s="80"/>
      <c r="PTU32" s="80"/>
      <c r="PTV32" s="80"/>
      <c r="PTW32" s="80"/>
      <c r="PTX32" s="80"/>
      <c r="PTY32" s="80"/>
      <c r="PTZ32" s="80"/>
      <c r="PUA32" s="80"/>
      <c r="PUB32" s="80"/>
      <c r="PUC32" s="80"/>
      <c r="PUD32" s="80"/>
      <c r="PUE32" s="80"/>
      <c r="PUF32" s="80"/>
      <c r="PUG32" s="80"/>
      <c r="PUH32" s="80"/>
      <c r="PUI32" s="80"/>
      <c r="PUJ32" s="80"/>
      <c r="PUK32" s="80"/>
      <c r="PUL32" s="80"/>
      <c r="PUM32" s="80"/>
      <c r="PUN32" s="80"/>
      <c r="PUO32" s="80"/>
      <c r="PUP32" s="80"/>
      <c r="PUQ32" s="80"/>
      <c r="PUR32" s="80"/>
      <c r="PUS32" s="80"/>
      <c r="PUT32" s="80"/>
      <c r="PUU32" s="80"/>
      <c r="PUV32" s="80"/>
      <c r="PUW32" s="80"/>
      <c r="PUX32" s="80"/>
      <c r="PUY32" s="80"/>
      <c r="PUZ32" s="80"/>
      <c r="PVA32" s="80"/>
      <c r="PVB32" s="80"/>
      <c r="PVC32" s="80"/>
      <c r="PVD32" s="80"/>
      <c r="PVE32" s="80"/>
      <c r="PVF32" s="80"/>
      <c r="PVG32" s="80"/>
      <c r="PVH32" s="80"/>
      <c r="PVI32" s="80"/>
      <c r="PVJ32" s="80"/>
      <c r="PVK32" s="80"/>
      <c r="PVL32" s="80"/>
      <c r="PVM32" s="80"/>
      <c r="PVN32" s="80"/>
      <c r="PVO32" s="80"/>
      <c r="PVP32" s="80"/>
      <c r="PVQ32" s="80"/>
      <c r="PVR32" s="80"/>
      <c r="PVS32" s="80"/>
      <c r="PVT32" s="80"/>
      <c r="PVU32" s="80"/>
      <c r="PVV32" s="80"/>
      <c r="PVW32" s="80"/>
      <c r="PVX32" s="80"/>
      <c r="PVY32" s="80"/>
      <c r="PVZ32" s="80"/>
      <c r="PWA32" s="80"/>
      <c r="PWB32" s="80"/>
      <c r="PWC32" s="80"/>
      <c r="PWD32" s="80"/>
      <c r="PWE32" s="80"/>
      <c r="PWF32" s="80"/>
      <c r="PWG32" s="80"/>
      <c r="PWH32" s="80"/>
      <c r="PWI32" s="80"/>
      <c r="PWJ32" s="80"/>
      <c r="PWK32" s="80"/>
      <c r="PWL32" s="80"/>
      <c r="PWM32" s="80"/>
      <c r="PWN32" s="80"/>
      <c r="PWO32" s="80"/>
      <c r="PWP32" s="80"/>
      <c r="PWQ32" s="80"/>
      <c r="PWR32" s="80"/>
      <c r="PWS32" s="80"/>
      <c r="PWT32" s="80"/>
      <c r="PWU32" s="80"/>
      <c r="PWV32" s="80"/>
      <c r="PWW32" s="80"/>
      <c r="PWX32" s="80"/>
      <c r="PWY32" s="80"/>
      <c r="PWZ32" s="80"/>
      <c r="PXA32" s="80"/>
      <c r="PXB32" s="80"/>
      <c r="PXC32" s="80"/>
      <c r="PXD32" s="80"/>
      <c r="PXE32" s="80"/>
      <c r="PXF32" s="80"/>
      <c r="PXG32" s="80"/>
      <c r="PXH32" s="80"/>
      <c r="PXI32" s="80"/>
      <c r="PXJ32" s="80"/>
      <c r="PXK32" s="80"/>
      <c r="PXL32" s="80"/>
      <c r="PXM32" s="80"/>
      <c r="PXN32" s="80"/>
      <c r="PXO32" s="80"/>
      <c r="PXP32" s="80"/>
      <c r="PXQ32" s="80"/>
      <c r="PXR32" s="80"/>
      <c r="PXS32" s="80"/>
      <c r="PXT32" s="80"/>
      <c r="PXU32" s="80"/>
      <c r="PXV32" s="80"/>
      <c r="PXW32" s="80"/>
      <c r="PXX32" s="80"/>
      <c r="PXY32" s="80"/>
      <c r="PXZ32" s="80"/>
      <c r="PYA32" s="80"/>
      <c r="PYB32" s="80"/>
      <c r="PYC32" s="80"/>
      <c r="PYD32" s="80"/>
      <c r="PYE32" s="80"/>
      <c r="PYF32" s="80"/>
      <c r="PYG32" s="80"/>
      <c r="PYH32" s="80"/>
      <c r="PYI32" s="80"/>
      <c r="PYJ32" s="80"/>
      <c r="PYK32" s="80"/>
      <c r="PYL32" s="80"/>
      <c r="PYM32" s="80"/>
      <c r="PYN32" s="80"/>
      <c r="PYO32" s="80"/>
      <c r="PYP32" s="80"/>
      <c r="PYQ32" s="80"/>
      <c r="PYR32" s="80"/>
      <c r="PYS32" s="80"/>
      <c r="PYT32" s="80"/>
      <c r="PYU32" s="80"/>
      <c r="PYV32" s="80"/>
      <c r="PYW32" s="80"/>
      <c r="PYX32" s="80"/>
      <c r="PYY32" s="80"/>
      <c r="PYZ32" s="80"/>
      <c r="PZA32" s="80"/>
      <c r="PZB32" s="80"/>
      <c r="PZC32" s="80"/>
      <c r="PZD32" s="80"/>
      <c r="PZE32" s="80"/>
      <c r="PZF32" s="80"/>
      <c r="PZG32" s="80"/>
      <c r="PZH32" s="80"/>
      <c r="PZI32" s="80"/>
      <c r="PZJ32" s="80"/>
      <c r="PZK32" s="80"/>
      <c r="PZL32" s="80"/>
      <c r="PZM32" s="80"/>
      <c r="PZN32" s="80"/>
      <c r="PZO32" s="80"/>
      <c r="PZP32" s="80"/>
      <c r="PZQ32" s="80"/>
      <c r="PZR32" s="80"/>
      <c r="PZS32" s="80"/>
      <c r="PZT32" s="80"/>
      <c r="PZU32" s="80"/>
      <c r="PZV32" s="80"/>
      <c r="PZW32" s="80"/>
      <c r="PZX32" s="80"/>
      <c r="PZY32" s="80"/>
      <c r="PZZ32" s="80"/>
      <c r="QAA32" s="80"/>
      <c r="QAB32" s="80"/>
      <c r="QAC32" s="80"/>
      <c r="QAD32" s="80"/>
      <c r="QAE32" s="80"/>
      <c r="QAF32" s="80"/>
      <c r="QAG32" s="80"/>
      <c r="QAH32" s="80"/>
      <c r="QAI32" s="80"/>
      <c r="QAJ32" s="80"/>
      <c r="QAK32" s="80"/>
      <c r="QAL32" s="80"/>
      <c r="QAM32" s="80"/>
      <c r="QAN32" s="80"/>
      <c r="QAO32" s="80"/>
      <c r="QAP32" s="80"/>
      <c r="QAQ32" s="80"/>
      <c r="QAR32" s="80"/>
      <c r="QAS32" s="80"/>
      <c r="QAT32" s="80"/>
      <c r="QAU32" s="80"/>
      <c r="QAV32" s="80"/>
      <c r="QAW32" s="80"/>
      <c r="QAX32" s="80"/>
      <c r="QAY32" s="80"/>
      <c r="QAZ32" s="80"/>
      <c r="QBA32" s="80"/>
      <c r="QBB32" s="80"/>
      <c r="QBC32" s="80"/>
      <c r="QBD32" s="80"/>
      <c r="QBE32" s="80"/>
      <c r="QBF32" s="80"/>
      <c r="QBG32" s="80"/>
      <c r="QBH32" s="80"/>
      <c r="QBI32" s="80"/>
      <c r="QBJ32" s="80"/>
      <c r="QBK32" s="80"/>
      <c r="QBL32" s="80"/>
      <c r="QBM32" s="80"/>
      <c r="QBN32" s="80"/>
      <c r="QBO32" s="80"/>
      <c r="QBP32" s="80"/>
      <c r="QBQ32" s="80"/>
      <c r="QBR32" s="80"/>
      <c r="QBS32" s="80"/>
      <c r="QBT32" s="80"/>
      <c r="QBU32" s="80"/>
      <c r="QBV32" s="80"/>
      <c r="QBW32" s="80"/>
      <c r="QBX32" s="80"/>
      <c r="QBY32" s="80"/>
      <c r="QBZ32" s="80"/>
      <c r="QCA32" s="80"/>
      <c r="QCB32" s="80"/>
      <c r="QCC32" s="80"/>
      <c r="QCD32" s="80"/>
      <c r="QCE32" s="80"/>
      <c r="QCF32" s="80"/>
      <c r="QCG32" s="80"/>
      <c r="QCH32" s="80"/>
      <c r="QCI32" s="80"/>
      <c r="QCJ32" s="80"/>
      <c r="QCK32" s="80"/>
      <c r="QCL32" s="80"/>
      <c r="QCM32" s="80"/>
      <c r="QCN32" s="80"/>
      <c r="QCO32" s="80"/>
      <c r="QCP32" s="80"/>
      <c r="QCQ32" s="80"/>
      <c r="QCR32" s="80"/>
      <c r="QCS32" s="80"/>
      <c r="QCT32" s="80"/>
      <c r="QCU32" s="80"/>
      <c r="QCV32" s="80"/>
      <c r="QCW32" s="80"/>
      <c r="QCX32" s="80"/>
      <c r="QCY32" s="80"/>
      <c r="QCZ32" s="80"/>
      <c r="QDA32" s="80"/>
      <c r="QDB32" s="80"/>
      <c r="QDC32" s="80"/>
      <c r="QDD32" s="80"/>
      <c r="QDE32" s="80"/>
      <c r="QDF32" s="80"/>
      <c r="QDG32" s="80"/>
      <c r="QDH32" s="80"/>
      <c r="QDI32" s="80"/>
      <c r="QDJ32" s="80"/>
      <c r="QDK32" s="80"/>
      <c r="QDL32" s="80"/>
      <c r="QDM32" s="80"/>
      <c r="QDN32" s="80"/>
      <c r="QDO32" s="80"/>
      <c r="QDP32" s="80"/>
      <c r="QDQ32" s="80"/>
      <c r="QDR32" s="80"/>
      <c r="QDS32" s="80"/>
      <c r="QDT32" s="80"/>
      <c r="QDU32" s="80"/>
      <c r="QDV32" s="80"/>
      <c r="QDW32" s="80"/>
      <c r="QDX32" s="80"/>
      <c r="QDY32" s="80"/>
      <c r="QDZ32" s="80"/>
      <c r="QEA32" s="80"/>
      <c r="QEB32" s="80"/>
      <c r="QEC32" s="80"/>
      <c r="QED32" s="80"/>
      <c r="QEE32" s="80"/>
      <c r="QEF32" s="80"/>
      <c r="QEG32" s="80"/>
      <c r="QEH32" s="80"/>
      <c r="QEI32" s="80"/>
      <c r="QEJ32" s="80"/>
      <c r="QEK32" s="80"/>
      <c r="QEL32" s="80"/>
      <c r="QEM32" s="80"/>
      <c r="QEN32" s="80"/>
      <c r="QEO32" s="80"/>
      <c r="QEP32" s="80"/>
      <c r="QEQ32" s="80"/>
      <c r="QER32" s="80"/>
      <c r="QES32" s="80"/>
      <c r="QET32" s="80"/>
      <c r="QEU32" s="80"/>
      <c r="QEV32" s="80"/>
      <c r="QEW32" s="80"/>
      <c r="QEX32" s="80"/>
      <c r="QEY32" s="80"/>
      <c r="QEZ32" s="80"/>
      <c r="QFA32" s="80"/>
      <c r="QFB32" s="80"/>
      <c r="QFC32" s="80"/>
      <c r="QFD32" s="80"/>
      <c r="QFE32" s="80"/>
      <c r="QFF32" s="80"/>
      <c r="QFG32" s="80"/>
      <c r="QFH32" s="80"/>
      <c r="QFI32" s="80"/>
      <c r="QFJ32" s="80"/>
      <c r="QFK32" s="80"/>
      <c r="QFL32" s="80"/>
      <c r="QFM32" s="80"/>
      <c r="QFN32" s="80"/>
      <c r="QFO32" s="80"/>
      <c r="QFP32" s="80"/>
      <c r="QFQ32" s="80"/>
      <c r="QFR32" s="80"/>
      <c r="QFS32" s="80"/>
      <c r="QFT32" s="80"/>
      <c r="QFU32" s="80"/>
      <c r="QFV32" s="80"/>
      <c r="QFW32" s="80"/>
      <c r="QFX32" s="80"/>
      <c r="QFY32" s="80"/>
      <c r="QFZ32" s="80"/>
      <c r="QGA32" s="80"/>
      <c r="QGB32" s="80"/>
      <c r="QGC32" s="80"/>
      <c r="QGD32" s="80"/>
      <c r="QGE32" s="80"/>
      <c r="QGF32" s="80"/>
      <c r="QGG32" s="80"/>
      <c r="QGH32" s="80"/>
      <c r="QGI32" s="80"/>
      <c r="QGJ32" s="80"/>
      <c r="QGK32" s="80"/>
      <c r="QGL32" s="80"/>
      <c r="QGM32" s="80"/>
      <c r="QGN32" s="80"/>
      <c r="QGO32" s="80"/>
      <c r="QGP32" s="80"/>
      <c r="QGQ32" s="80"/>
      <c r="QGR32" s="80"/>
      <c r="QGS32" s="80"/>
      <c r="QGT32" s="80"/>
      <c r="QGU32" s="80"/>
      <c r="QGV32" s="80"/>
      <c r="QGW32" s="80"/>
      <c r="QGX32" s="80"/>
      <c r="QGY32" s="80"/>
      <c r="QGZ32" s="80"/>
      <c r="QHA32" s="80"/>
      <c r="QHB32" s="80"/>
      <c r="QHC32" s="80"/>
      <c r="QHD32" s="80"/>
      <c r="QHE32" s="80"/>
      <c r="QHF32" s="80"/>
      <c r="QHG32" s="80"/>
      <c r="QHH32" s="80"/>
      <c r="QHI32" s="80"/>
      <c r="QHJ32" s="80"/>
      <c r="QHK32" s="80"/>
      <c r="QHL32" s="80"/>
      <c r="QHM32" s="80"/>
      <c r="QHN32" s="80"/>
      <c r="QHO32" s="80"/>
      <c r="QHP32" s="80"/>
      <c r="QHQ32" s="80"/>
      <c r="QHR32" s="80"/>
      <c r="QHS32" s="80"/>
      <c r="QHT32" s="80"/>
      <c r="QHU32" s="80"/>
      <c r="QHV32" s="80"/>
      <c r="QHW32" s="80"/>
      <c r="QHX32" s="80"/>
      <c r="QHY32" s="80"/>
      <c r="QHZ32" s="80"/>
      <c r="QIA32" s="80"/>
      <c r="QIB32" s="80"/>
      <c r="QIC32" s="80"/>
      <c r="QID32" s="80"/>
      <c r="QIE32" s="80"/>
      <c r="QIF32" s="80"/>
      <c r="QIG32" s="80"/>
      <c r="QIH32" s="80"/>
      <c r="QII32" s="80"/>
      <c r="QIJ32" s="80"/>
      <c r="QIK32" s="80"/>
      <c r="QIL32" s="80"/>
      <c r="QIM32" s="80"/>
      <c r="QIN32" s="80"/>
      <c r="QIO32" s="80"/>
      <c r="QIP32" s="80"/>
      <c r="QIQ32" s="80"/>
      <c r="QIR32" s="80"/>
      <c r="QIS32" s="80"/>
      <c r="QIT32" s="80"/>
      <c r="QIU32" s="80"/>
      <c r="QIV32" s="80"/>
      <c r="QIW32" s="80"/>
      <c r="QIX32" s="80"/>
      <c r="QIY32" s="80"/>
      <c r="QIZ32" s="80"/>
      <c r="QJA32" s="80"/>
      <c r="QJB32" s="80"/>
      <c r="QJC32" s="80"/>
      <c r="QJD32" s="80"/>
      <c r="QJE32" s="80"/>
      <c r="QJF32" s="80"/>
      <c r="QJG32" s="80"/>
      <c r="QJH32" s="80"/>
      <c r="QJI32" s="80"/>
      <c r="QJJ32" s="80"/>
      <c r="QJK32" s="80"/>
      <c r="QJL32" s="80"/>
      <c r="QJM32" s="80"/>
      <c r="QJN32" s="80"/>
      <c r="QJO32" s="80"/>
      <c r="QJP32" s="80"/>
      <c r="QJQ32" s="80"/>
      <c r="QJR32" s="80"/>
      <c r="QJS32" s="80"/>
      <c r="QJT32" s="80"/>
      <c r="QJU32" s="80"/>
      <c r="QJV32" s="80"/>
      <c r="QJW32" s="80"/>
      <c r="QJX32" s="80"/>
      <c r="QJY32" s="80"/>
      <c r="QJZ32" s="80"/>
      <c r="QKA32" s="80"/>
      <c r="QKB32" s="80"/>
      <c r="QKC32" s="80"/>
      <c r="QKD32" s="80"/>
      <c r="QKE32" s="80"/>
      <c r="QKF32" s="80"/>
      <c r="QKG32" s="80"/>
      <c r="QKH32" s="80"/>
      <c r="QKI32" s="80"/>
      <c r="QKJ32" s="80"/>
      <c r="QKK32" s="80"/>
      <c r="QKL32" s="80"/>
      <c r="QKM32" s="80"/>
      <c r="QKN32" s="80"/>
      <c r="QKO32" s="80"/>
      <c r="QKP32" s="80"/>
      <c r="QKQ32" s="80"/>
      <c r="QKR32" s="80"/>
      <c r="QKS32" s="80"/>
      <c r="QKT32" s="80"/>
      <c r="QKU32" s="80"/>
      <c r="QKV32" s="80"/>
      <c r="QKW32" s="80"/>
      <c r="QKX32" s="80"/>
      <c r="QKY32" s="80"/>
      <c r="QKZ32" s="80"/>
      <c r="QLA32" s="80"/>
      <c r="QLB32" s="80"/>
      <c r="QLC32" s="80"/>
      <c r="QLD32" s="80"/>
      <c r="QLE32" s="80"/>
      <c r="QLF32" s="80"/>
      <c r="QLG32" s="80"/>
      <c r="QLH32" s="80"/>
      <c r="QLI32" s="80"/>
      <c r="QLJ32" s="80"/>
      <c r="QLK32" s="80"/>
      <c r="QLL32" s="80"/>
      <c r="QLM32" s="80"/>
      <c r="QLN32" s="80"/>
      <c r="QLO32" s="80"/>
      <c r="QLP32" s="80"/>
      <c r="QLQ32" s="80"/>
      <c r="QLR32" s="80"/>
      <c r="QLS32" s="80"/>
      <c r="QLT32" s="80"/>
      <c r="QLU32" s="80"/>
      <c r="QLV32" s="80"/>
      <c r="QLW32" s="80"/>
      <c r="QLX32" s="80"/>
      <c r="QLY32" s="80"/>
      <c r="QLZ32" s="80"/>
      <c r="QMA32" s="80"/>
      <c r="QMB32" s="80"/>
      <c r="QMC32" s="80"/>
      <c r="QMD32" s="80"/>
      <c r="QME32" s="80"/>
      <c r="QMF32" s="80"/>
      <c r="QMG32" s="80"/>
      <c r="QMH32" s="80"/>
      <c r="QMI32" s="80"/>
      <c r="QMJ32" s="80"/>
      <c r="QMK32" s="80"/>
      <c r="QML32" s="80"/>
      <c r="QMM32" s="80"/>
      <c r="QMN32" s="80"/>
      <c r="QMO32" s="80"/>
      <c r="QMP32" s="80"/>
      <c r="QMQ32" s="80"/>
      <c r="QMR32" s="80"/>
      <c r="QMS32" s="80"/>
      <c r="QMT32" s="80"/>
      <c r="QMU32" s="80"/>
      <c r="QMV32" s="80"/>
      <c r="QMW32" s="80"/>
      <c r="QMX32" s="80"/>
      <c r="QMY32" s="80"/>
      <c r="QMZ32" s="80"/>
      <c r="QNA32" s="80"/>
      <c r="QNB32" s="80"/>
      <c r="QNC32" s="80"/>
      <c r="QND32" s="80"/>
      <c r="QNE32" s="80"/>
      <c r="QNF32" s="80"/>
      <c r="QNG32" s="80"/>
      <c r="QNH32" s="80"/>
      <c r="QNI32" s="80"/>
      <c r="QNJ32" s="80"/>
      <c r="QNK32" s="80"/>
      <c r="QNL32" s="80"/>
      <c r="QNM32" s="80"/>
      <c r="QNN32" s="80"/>
      <c r="QNO32" s="80"/>
      <c r="QNP32" s="80"/>
      <c r="QNQ32" s="80"/>
      <c r="QNR32" s="80"/>
      <c r="QNS32" s="80"/>
      <c r="QNT32" s="80"/>
      <c r="QNU32" s="80"/>
      <c r="QNV32" s="80"/>
      <c r="QNW32" s="80"/>
      <c r="QNX32" s="80"/>
      <c r="QNY32" s="80"/>
      <c r="QNZ32" s="80"/>
      <c r="QOA32" s="80"/>
      <c r="QOB32" s="80"/>
      <c r="QOC32" s="80"/>
      <c r="QOD32" s="80"/>
      <c r="QOE32" s="80"/>
      <c r="QOF32" s="80"/>
      <c r="QOG32" s="80"/>
      <c r="QOH32" s="80"/>
      <c r="QOI32" s="80"/>
      <c r="QOJ32" s="80"/>
      <c r="QOK32" s="80"/>
      <c r="QOL32" s="80"/>
      <c r="QOM32" s="80"/>
      <c r="QON32" s="80"/>
      <c r="QOO32" s="80"/>
      <c r="QOP32" s="80"/>
      <c r="QOQ32" s="80"/>
      <c r="QOR32" s="80"/>
      <c r="QOS32" s="80"/>
      <c r="QOT32" s="80"/>
      <c r="QOU32" s="80"/>
      <c r="QOV32" s="80"/>
      <c r="QOW32" s="80"/>
      <c r="QOX32" s="80"/>
      <c r="QOY32" s="80"/>
      <c r="QOZ32" s="80"/>
      <c r="QPA32" s="80"/>
      <c r="QPB32" s="80"/>
      <c r="QPC32" s="80"/>
      <c r="QPD32" s="80"/>
      <c r="QPE32" s="80"/>
      <c r="QPF32" s="80"/>
      <c r="QPG32" s="80"/>
      <c r="QPH32" s="80"/>
      <c r="QPI32" s="80"/>
      <c r="QPJ32" s="80"/>
      <c r="QPK32" s="80"/>
      <c r="QPL32" s="80"/>
      <c r="QPM32" s="80"/>
      <c r="QPN32" s="80"/>
      <c r="QPO32" s="80"/>
      <c r="QPP32" s="80"/>
      <c r="QPQ32" s="80"/>
      <c r="QPR32" s="80"/>
      <c r="QPS32" s="80"/>
      <c r="QPT32" s="80"/>
      <c r="QPU32" s="80"/>
      <c r="QPV32" s="80"/>
      <c r="QPW32" s="80"/>
      <c r="QPX32" s="80"/>
      <c r="QPY32" s="80"/>
      <c r="QPZ32" s="80"/>
      <c r="QQA32" s="80"/>
      <c r="QQB32" s="80"/>
      <c r="QQC32" s="80"/>
      <c r="QQD32" s="80"/>
      <c r="QQE32" s="80"/>
      <c r="QQF32" s="80"/>
      <c r="QQG32" s="80"/>
      <c r="QQH32" s="80"/>
      <c r="QQI32" s="80"/>
      <c r="QQJ32" s="80"/>
      <c r="QQK32" s="80"/>
      <c r="QQL32" s="80"/>
      <c r="QQM32" s="80"/>
      <c r="QQN32" s="80"/>
      <c r="QQO32" s="80"/>
      <c r="QQP32" s="80"/>
      <c r="QQQ32" s="80"/>
      <c r="QQR32" s="80"/>
      <c r="QQS32" s="80"/>
      <c r="QQT32" s="80"/>
      <c r="QQU32" s="80"/>
      <c r="QQV32" s="80"/>
      <c r="QQW32" s="80"/>
      <c r="QQX32" s="80"/>
      <c r="QQY32" s="80"/>
      <c r="QQZ32" s="80"/>
      <c r="QRA32" s="80"/>
      <c r="QRB32" s="80"/>
      <c r="QRC32" s="80"/>
      <c r="QRD32" s="80"/>
      <c r="QRE32" s="80"/>
      <c r="QRF32" s="80"/>
      <c r="QRG32" s="80"/>
      <c r="QRH32" s="80"/>
      <c r="QRI32" s="80"/>
      <c r="QRJ32" s="80"/>
      <c r="QRK32" s="80"/>
      <c r="QRL32" s="80"/>
      <c r="QRM32" s="80"/>
      <c r="QRN32" s="80"/>
      <c r="QRO32" s="80"/>
      <c r="QRP32" s="80"/>
      <c r="QRQ32" s="80"/>
      <c r="QRR32" s="80"/>
      <c r="QRS32" s="80"/>
      <c r="QRT32" s="80"/>
      <c r="QRU32" s="80"/>
      <c r="QRV32" s="80"/>
      <c r="QRW32" s="80"/>
      <c r="QRX32" s="80"/>
      <c r="QRY32" s="80"/>
      <c r="QRZ32" s="80"/>
      <c r="QSA32" s="80"/>
      <c r="QSB32" s="80"/>
      <c r="QSC32" s="80"/>
      <c r="QSD32" s="80"/>
      <c r="QSE32" s="80"/>
      <c r="QSF32" s="80"/>
      <c r="QSG32" s="80"/>
      <c r="QSH32" s="80"/>
      <c r="QSI32" s="80"/>
      <c r="QSJ32" s="80"/>
      <c r="QSK32" s="80"/>
      <c r="QSL32" s="80"/>
      <c r="QSM32" s="80"/>
      <c r="QSN32" s="80"/>
      <c r="QSO32" s="80"/>
      <c r="QSP32" s="80"/>
      <c r="QSQ32" s="80"/>
      <c r="QSR32" s="80"/>
      <c r="QSS32" s="80"/>
      <c r="QST32" s="80"/>
      <c r="QSU32" s="80"/>
      <c r="QSV32" s="80"/>
      <c r="QSW32" s="80"/>
      <c r="QSX32" s="80"/>
      <c r="QSY32" s="80"/>
      <c r="QSZ32" s="80"/>
      <c r="QTA32" s="80"/>
      <c r="QTB32" s="80"/>
      <c r="QTC32" s="80"/>
      <c r="QTD32" s="80"/>
      <c r="QTE32" s="80"/>
      <c r="QTF32" s="80"/>
      <c r="QTG32" s="80"/>
      <c r="QTH32" s="80"/>
      <c r="QTI32" s="80"/>
      <c r="QTJ32" s="80"/>
      <c r="QTK32" s="80"/>
      <c r="QTL32" s="80"/>
      <c r="QTM32" s="80"/>
      <c r="QTN32" s="80"/>
      <c r="QTO32" s="80"/>
      <c r="QTP32" s="80"/>
      <c r="QTQ32" s="80"/>
      <c r="QTR32" s="80"/>
      <c r="QTS32" s="80"/>
      <c r="QTT32" s="80"/>
      <c r="QTU32" s="80"/>
      <c r="QTV32" s="80"/>
      <c r="QTW32" s="80"/>
      <c r="QTX32" s="80"/>
      <c r="QTY32" s="80"/>
      <c r="QTZ32" s="80"/>
      <c r="QUA32" s="80"/>
      <c r="QUB32" s="80"/>
      <c r="QUC32" s="80"/>
      <c r="QUD32" s="80"/>
      <c r="QUE32" s="80"/>
      <c r="QUF32" s="80"/>
      <c r="QUG32" s="80"/>
      <c r="QUH32" s="80"/>
      <c r="QUI32" s="80"/>
      <c r="QUJ32" s="80"/>
      <c r="QUK32" s="80"/>
      <c r="QUL32" s="80"/>
      <c r="QUM32" s="80"/>
      <c r="QUN32" s="80"/>
      <c r="QUO32" s="80"/>
      <c r="QUP32" s="80"/>
      <c r="QUQ32" s="80"/>
      <c r="QUR32" s="80"/>
      <c r="QUS32" s="80"/>
      <c r="QUT32" s="80"/>
      <c r="QUU32" s="80"/>
      <c r="QUV32" s="80"/>
      <c r="QUW32" s="80"/>
      <c r="QUX32" s="80"/>
      <c r="QUY32" s="80"/>
      <c r="QUZ32" s="80"/>
      <c r="QVA32" s="80"/>
      <c r="QVB32" s="80"/>
      <c r="QVC32" s="80"/>
      <c r="QVD32" s="80"/>
      <c r="QVE32" s="80"/>
      <c r="QVF32" s="80"/>
      <c r="QVG32" s="80"/>
      <c r="QVH32" s="80"/>
      <c r="QVI32" s="80"/>
      <c r="QVJ32" s="80"/>
      <c r="QVK32" s="80"/>
      <c r="QVL32" s="80"/>
      <c r="QVM32" s="80"/>
      <c r="QVN32" s="80"/>
      <c r="QVO32" s="80"/>
      <c r="QVP32" s="80"/>
      <c r="QVQ32" s="80"/>
      <c r="QVR32" s="80"/>
      <c r="QVS32" s="80"/>
      <c r="QVT32" s="80"/>
      <c r="QVU32" s="80"/>
      <c r="QVV32" s="80"/>
      <c r="QVW32" s="80"/>
      <c r="QVX32" s="80"/>
      <c r="QVY32" s="80"/>
      <c r="QVZ32" s="80"/>
      <c r="QWA32" s="80"/>
      <c r="QWB32" s="80"/>
      <c r="QWC32" s="80"/>
      <c r="QWD32" s="80"/>
      <c r="QWE32" s="80"/>
      <c r="QWF32" s="80"/>
      <c r="QWG32" s="80"/>
      <c r="QWH32" s="80"/>
      <c r="QWI32" s="80"/>
      <c r="QWJ32" s="80"/>
      <c r="QWK32" s="80"/>
      <c r="QWL32" s="80"/>
      <c r="QWM32" s="80"/>
      <c r="QWN32" s="80"/>
      <c r="QWO32" s="80"/>
      <c r="QWP32" s="80"/>
      <c r="QWQ32" s="80"/>
      <c r="QWR32" s="80"/>
      <c r="QWS32" s="80"/>
      <c r="QWT32" s="80"/>
      <c r="QWU32" s="80"/>
      <c r="QWV32" s="80"/>
      <c r="QWW32" s="80"/>
      <c r="QWX32" s="80"/>
      <c r="QWY32" s="80"/>
      <c r="QWZ32" s="80"/>
      <c r="QXA32" s="80"/>
      <c r="QXB32" s="80"/>
      <c r="QXC32" s="80"/>
      <c r="QXD32" s="80"/>
      <c r="QXE32" s="80"/>
      <c r="QXF32" s="80"/>
      <c r="QXG32" s="80"/>
      <c r="QXH32" s="80"/>
      <c r="QXI32" s="80"/>
      <c r="QXJ32" s="80"/>
      <c r="QXK32" s="80"/>
      <c r="QXL32" s="80"/>
      <c r="QXM32" s="80"/>
      <c r="QXN32" s="80"/>
      <c r="QXO32" s="80"/>
      <c r="QXP32" s="80"/>
      <c r="QXQ32" s="80"/>
      <c r="QXR32" s="80"/>
      <c r="QXS32" s="80"/>
      <c r="QXT32" s="80"/>
      <c r="QXU32" s="80"/>
      <c r="QXV32" s="80"/>
      <c r="QXW32" s="80"/>
      <c r="QXX32" s="80"/>
      <c r="QXY32" s="80"/>
      <c r="QXZ32" s="80"/>
      <c r="QYA32" s="80"/>
      <c r="QYB32" s="80"/>
      <c r="QYC32" s="80"/>
      <c r="QYD32" s="80"/>
      <c r="QYE32" s="80"/>
      <c r="QYF32" s="80"/>
      <c r="QYG32" s="80"/>
      <c r="QYH32" s="80"/>
      <c r="QYI32" s="80"/>
      <c r="QYJ32" s="80"/>
      <c r="QYK32" s="80"/>
      <c r="QYL32" s="80"/>
      <c r="QYM32" s="80"/>
      <c r="QYN32" s="80"/>
      <c r="QYO32" s="80"/>
      <c r="QYP32" s="80"/>
      <c r="QYQ32" s="80"/>
      <c r="QYR32" s="80"/>
      <c r="QYS32" s="80"/>
      <c r="QYT32" s="80"/>
      <c r="QYU32" s="80"/>
      <c r="QYV32" s="80"/>
      <c r="QYW32" s="80"/>
      <c r="QYX32" s="80"/>
      <c r="QYY32" s="80"/>
      <c r="QYZ32" s="80"/>
      <c r="QZA32" s="80"/>
      <c r="QZB32" s="80"/>
      <c r="QZC32" s="80"/>
      <c r="QZD32" s="80"/>
      <c r="QZE32" s="80"/>
      <c r="QZF32" s="80"/>
      <c r="QZG32" s="80"/>
      <c r="QZH32" s="80"/>
      <c r="QZI32" s="80"/>
      <c r="QZJ32" s="80"/>
      <c r="QZK32" s="80"/>
      <c r="QZL32" s="80"/>
      <c r="QZM32" s="80"/>
      <c r="QZN32" s="80"/>
      <c r="QZO32" s="80"/>
      <c r="QZP32" s="80"/>
      <c r="QZQ32" s="80"/>
      <c r="QZR32" s="80"/>
      <c r="QZS32" s="80"/>
      <c r="QZT32" s="80"/>
      <c r="QZU32" s="80"/>
      <c r="QZV32" s="80"/>
      <c r="QZW32" s="80"/>
      <c r="QZX32" s="80"/>
      <c r="QZY32" s="80"/>
      <c r="QZZ32" s="80"/>
      <c r="RAA32" s="80"/>
      <c r="RAB32" s="80"/>
      <c r="RAC32" s="80"/>
      <c r="RAD32" s="80"/>
      <c r="RAE32" s="80"/>
      <c r="RAF32" s="80"/>
      <c r="RAG32" s="80"/>
      <c r="RAH32" s="80"/>
      <c r="RAI32" s="80"/>
      <c r="RAJ32" s="80"/>
      <c r="RAK32" s="80"/>
      <c r="RAL32" s="80"/>
      <c r="RAM32" s="80"/>
      <c r="RAN32" s="80"/>
      <c r="RAO32" s="80"/>
      <c r="RAP32" s="80"/>
      <c r="RAQ32" s="80"/>
      <c r="RAR32" s="80"/>
      <c r="RAS32" s="80"/>
      <c r="RAT32" s="80"/>
      <c r="RAU32" s="80"/>
      <c r="RAV32" s="80"/>
      <c r="RAW32" s="80"/>
      <c r="RAX32" s="80"/>
      <c r="RAY32" s="80"/>
      <c r="RAZ32" s="80"/>
      <c r="RBA32" s="80"/>
      <c r="RBB32" s="80"/>
      <c r="RBC32" s="80"/>
      <c r="RBD32" s="80"/>
      <c r="RBE32" s="80"/>
      <c r="RBF32" s="80"/>
      <c r="RBG32" s="80"/>
      <c r="RBH32" s="80"/>
      <c r="RBI32" s="80"/>
      <c r="RBJ32" s="80"/>
      <c r="RBK32" s="80"/>
      <c r="RBL32" s="80"/>
      <c r="RBM32" s="80"/>
      <c r="RBN32" s="80"/>
      <c r="RBO32" s="80"/>
      <c r="RBP32" s="80"/>
      <c r="RBQ32" s="80"/>
      <c r="RBR32" s="80"/>
      <c r="RBS32" s="80"/>
      <c r="RBT32" s="80"/>
      <c r="RBU32" s="80"/>
      <c r="RBV32" s="80"/>
      <c r="RBW32" s="80"/>
      <c r="RBX32" s="80"/>
      <c r="RBY32" s="80"/>
      <c r="RBZ32" s="80"/>
      <c r="RCA32" s="80"/>
      <c r="RCB32" s="80"/>
      <c r="RCC32" s="80"/>
      <c r="RCD32" s="80"/>
      <c r="RCE32" s="80"/>
      <c r="RCF32" s="80"/>
      <c r="RCG32" s="80"/>
      <c r="RCH32" s="80"/>
      <c r="RCI32" s="80"/>
      <c r="RCJ32" s="80"/>
      <c r="RCK32" s="80"/>
      <c r="RCL32" s="80"/>
      <c r="RCM32" s="80"/>
      <c r="RCN32" s="80"/>
      <c r="RCO32" s="80"/>
      <c r="RCP32" s="80"/>
      <c r="RCQ32" s="80"/>
      <c r="RCR32" s="80"/>
      <c r="RCS32" s="80"/>
      <c r="RCT32" s="80"/>
      <c r="RCU32" s="80"/>
      <c r="RCV32" s="80"/>
      <c r="RCW32" s="80"/>
      <c r="RCX32" s="80"/>
      <c r="RCY32" s="80"/>
      <c r="RCZ32" s="80"/>
      <c r="RDA32" s="80"/>
      <c r="RDB32" s="80"/>
      <c r="RDC32" s="80"/>
      <c r="RDD32" s="80"/>
      <c r="RDE32" s="80"/>
      <c r="RDF32" s="80"/>
      <c r="RDG32" s="80"/>
      <c r="RDH32" s="80"/>
      <c r="RDI32" s="80"/>
      <c r="RDJ32" s="80"/>
      <c r="RDK32" s="80"/>
      <c r="RDL32" s="80"/>
      <c r="RDM32" s="80"/>
      <c r="RDN32" s="80"/>
      <c r="RDO32" s="80"/>
      <c r="RDP32" s="80"/>
      <c r="RDQ32" s="80"/>
      <c r="RDR32" s="80"/>
      <c r="RDS32" s="80"/>
      <c r="RDT32" s="80"/>
      <c r="RDU32" s="80"/>
      <c r="RDV32" s="80"/>
      <c r="RDW32" s="80"/>
      <c r="RDX32" s="80"/>
      <c r="RDY32" s="80"/>
      <c r="RDZ32" s="80"/>
      <c r="REA32" s="80"/>
      <c r="REB32" s="80"/>
      <c r="REC32" s="80"/>
      <c r="RED32" s="80"/>
      <c r="REE32" s="80"/>
      <c r="REF32" s="80"/>
      <c r="REG32" s="80"/>
      <c r="REH32" s="80"/>
      <c r="REI32" s="80"/>
      <c r="REJ32" s="80"/>
      <c r="REK32" s="80"/>
      <c r="REL32" s="80"/>
      <c r="REM32" s="80"/>
      <c r="REN32" s="80"/>
      <c r="REO32" s="80"/>
      <c r="REP32" s="80"/>
      <c r="REQ32" s="80"/>
      <c r="RER32" s="80"/>
      <c r="RES32" s="80"/>
      <c r="RET32" s="80"/>
      <c r="REU32" s="80"/>
      <c r="REV32" s="80"/>
      <c r="REW32" s="80"/>
      <c r="REX32" s="80"/>
      <c r="REY32" s="80"/>
      <c r="REZ32" s="80"/>
      <c r="RFA32" s="80"/>
      <c r="RFB32" s="80"/>
      <c r="RFC32" s="80"/>
      <c r="RFD32" s="80"/>
      <c r="RFE32" s="80"/>
      <c r="RFF32" s="80"/>
      <c r="RFG32" s="80"/>
      <c r="RFH32" s="80"/>
      <c r="RFI32" s="80"/>
      <c r="RFJ32" s="80"/>
      <c r="RFK32" s="80"/>
      <c r="RFL32" s="80"/>
      <c r="RFM32" s="80"/>
      <c r="RFN32" s="80"/>
      <c r="RFO32" s="80"/>
      <c r="RFP32" s="80"/>
      <c r="RFQ32" s="80"/>
      <c r="RFR32" s="80"/>
      <c r="RFS32" s="80"/>
      <c r="RFT32" s="80"/>
      <c r="RFU32" s="80"/>
      <c r="RFV32" s="80"/>
      <c r="RFW32" s="80"/>
      <c r="RFX32" s="80"/>
      <c r="RFY32" s="80"/>
      <c r="RFZ32" s="80"/>
      <c r="RGA32" s="80"/>
      <c r="RGB32" s="80"/>
      <c r="RGC32" s="80"/>
      <c r="RGD32" s="80"/>
      <c r="RGE32" s="80"/>
      <c r="RGF32" s="80"/>
      <c r="RGG32" s="80"/>
      <c r="RGH32" s="80"/>
      <c r="RGI32" s="80"/>
      <c r="RGJ32" s="80"/>
      <c r="RGK32" s="80"/>
      <c r="RGL32" s="80"/>
      <c r="RGM32" s="80"/>
      <c r="RGN32" s="80"/>
      <c r="RGO32" s="80"/>
      <c r="RGP32" s="80"/>
      <c r="RGQ32" s="80"/>
      <c r="RGR32" s="80"/>
      <c r="RGS32" s="80"/>
      <c r="RGT32" s="80"/>
      <c r="RGU32" s="80"/>
      <c r="RGV32" s="80"/>
      <c r="RGW32" s="80"/>
      <c r="RGX32" s="80"/>
      <c r="RGY32" s="80"/>
      <c r="RGZ32" s="80"/>
      <c r="RHA32" s="80"/>
      <c r="RHB32" s="80"/>
      <c r="RHC32" s="80"/>
      <c r="RHD32" s="80"/>
      <c r="RHE32" s="80"/>
      <c r="RHF32" s="80"/>
      <c r="RHG32" s="80"/>
      <c r="RHH32" s="80"/>
      <c r="RHI32" s="80"/>
      <c r="RHJ32" s="80"/>
      <c r="RHK32" s="80"/>
      <c r="RHL32" s="80"/>
      <c r="RHM32" s="80"/>
      <c r="RHN32" s="80"/>
      <c r="RHO32" s="80"/>
      <c r="RHP32" s="80"/>
      <c r="RHQ32" s="80"/>
      <c r="RHR32" s="80"/>
      <c r="RHS32" s="80"/>
      <c r="RHT32" s="80"/>
      <c r="RHU32" s="80"/>
      <c r="RHV32" s="80"/>
      <c r="RHW32" s="80"/>
      <c r="RHX32" s="80"/>
      <c r="RHY32" s="80"/>
      <c r="RHZ32" s="80"/>
      <c r="RIA32" s="80"/>
      <c r="RIB32" s="80"/>
      <c r="RIC32" s="80"/>
      <c r="RID32" s="80"/>
      <c r="RIE32" s="80"/>
      <c r="RIF32" s="80"/>
      <c r="RIG32" s="80"/>
      <c r="RIH32" s="80"/>
      <c r="RII32" s="80"/>
      <c r="RIJ32" s="80"/>
      <c r="RIK32" s="80"/>
      <c r="RIL32" s="80"/>
      <c r="RIM32" s="80"/>
      <c r="RIN32" s="80"/>
      <c r="RIO32" s="80"/>
      <c r="RIP32" s="80"/>
      <c r="RIQ32" s="80"/>
      <c r="RIR32" s="80"/>
      <c r="RIS32" s="80"/>
      <c r="RIT32" s="80"/>
      <c r="RIU32" s="80"/>
      <c r="RIV32" s="80"/>
      <c r="RIW32" s="80"/>
      <c r="RIX32" s="80"/>
      <c r="RIY32" s="80"/>
      <c r="RIZ32" s="80"/>
      <c r="RJA32" s="80"/>
      <c r="RJB32" s="80"/>
      <c r="RJC32" s="80"/>
      <c r="RJD32" s="80"/>
      <c r="RJE32" s="80"/>
      <c r="RJF32" s="80"/>
      <c r="RJG32" s="80"/>
      <c r="RJH32" s="80"/>
      <c r="RJI32" s="80"/>
      <c r="RJJ32" s="80"/>
      <c r="RJK32" s="80"/>
      <c r="RJL32" s="80"/>
      <c r="RJM32" s="80"/>
      <c r="RJN32" s="80"/>
      <c r="RJO32" s="80"/>
      <c r="RJP32" s="80"/>
      <c r="RJQ32" s="80"/>
      <c r="RJR32" s="80"/>
      <c r="RJS32" s="80"/>
      <c r="RJT32" s="80"/>
      <c r="RJU32" s="80"/>
      <c r="RJV32" s="80"/>
      <c r="RJW32" s="80"/>
      <c r="RJX32" s="80"/>
      <c r="RJY32" s="80"/>
      <c r="RJZ32" s="80"/>
      <c r="RKA32" s="80"/>
      <c r="RKB32" s="80"/>
      <c r="RKC32" s="80"/>
      <c r="RKD32" s="80"/>
      <c r="RKE32" s="80"/>
      <c r="RKF32" s="80"/>
      <c r="RKG32" s="80"/>
      <c r="RKH32" s="80"/>
      <c r="RKI32" s="80"/>
      <c r="RKJ32" s="80"/>
      <c r="RKK32" s="80"/>
      <c r="RKL32" s="80"/>
      <c r="RKM32" s="80"/>
      <c r="RKN32" s="80"/>
      <c r="RKO32" s="80"/>
      <c r="RKP32" s="80"/>
      <c r="RKQ32" s="80"/>
      <c r="RKR32" s="80"/>
      <c r="RKS32" s="80"/>
      <c r="RKT32" s="80"/>
      <c r="RKU32" s="80"/>
      <c r="RKV32" s="80"/>
      <c r="RKW32" s="80"/>
      <c r="RKX32" s="80"/>
      <c r="RKY32" s="80"/>
      <c r="RKZ32" s="80"/>
      <c r="RLA32" s="80"/>
      <c r="RLB32" s="80"/>
      <c r="RLC32" s="80"/>
      <c r="RLD32" s="80"/>
      <c r="RLE32" s="80"/>
      <c r="RLF32" s="80"/>
      <c r="RLG32" s="80"/>
      <c r="RLH32" s="80"/>
      <c r="RLI32" s="80"/>
      <c r="RLJ32" s="80"/>
      <c r="RLK32" s="80"/>
      <c r="RLL32" s="80"/>
      <c r="RLM32" s="80"/>
      <c r="RLN32" s="80"/>
      <c r="RLO32" s="80"/>
      <c r="RLP32" s="80"/>
      <c r="RLQ32" s="80"/>
      <c r="RLR32" s="80"/>
      <c r="RLS32" s="80"/>
      <c r="RLT32" s="80"/>
      <c r="RLU32" s="80"/>
      <c r="RLV32" s="80"/>
      <c r="RLW32" s="80"/>
      <c r="RLX32" s="80"/>
      <c r="RLY32" s="80"/>
      <c r="RLZ32" s="80"/>
      <c r="RMA32" s="80"/>
      <c r="RMB32" s="80"/>
      <c r="RMC32" s="80"/>
      <c r="RMD32" s="80"/>
      <c r="RME32" s="80"/>
      <c r="RMF32" s="80"/>
      <c r="RMG32" s="80"/>
      <c r="RMH32" s="80"/>
      <c r="RMI32" s="80"/>
      <c r="RMJ32" s="80"/>
      <c r="RMK32" s="80"/>
      <c r="RML32" s="80"/>
      <c r="RMM32" s="80"/>
      <c r="RMN32" s="80"/>
      <c r="RMO32" s="80"/>
      <c r="RMP32" s="80"/>
      <c r="RMQ32" s="80"/>
      <c r="RMR32" s="80"/>
      <c r="RMS32" s="80"/>
      <c r="RMT32" s="80"/>
      <c r="RMU32" s="80"/>
      <c r="RMV32" s="80"/>
      <c r="RMW32" s="80"/>
      <c r="RMX32" s="80"/>
      <c r="RMY32" s="80"/>
      <c r="RMZ32" s="80"/>
      <c r="RNA32" s="80"/>
      <c r="RNB32" s="80"/>
      <c r="RNC32" s="80"/>
      <c r="RND32" s="80"/>
      <c r="RNE32" s="80"/>
      <c r="RNF32" s="80"/>
      <c r="RNG32" s="80"/>
      <c r="RNH32" s="80"/>
      <c r="RNI32" s="80"/>
      <c r="RNJ32" s="80"/>
      <c r="RNK32" s="80"/>
      <c r="RNL32" s="80"/>
      <c r="RNM32" s="80"/>
      <c r="RNN32" s="80"/>
      <c r="RNO32" s="80"/>
      <c r="RNP32" s="80"/>
      <c r="RNQ32" s="80"/>
      <c r="RNR32" s="80"/>
      <c r="RNS32" s="80"/>
      <c r="RNT32" s="80"/>
      <c r="RNU32" s="80"/>
      <c r="RNV32" s="80"/>
      <c r="RNW32" s="80"/>
      <c r="RNX32" s="80"/>
      <c r="RNY32" s="80"/>
      <c r="RNZ32" s="80"/>
      <c r="ROA32" s="80"/>
      <c r="ROB32" s="80"/>
      <c r="ROC32" s="80"/>
      <c r="ROD32" s="80"/>
      <c r="ROE32" s="80"/>
      <c r="ROF32" s="80"/>
      <c r="ROG32" s="80"/>
      <c r="ROH32" s="80"/>
      <c r="ROI32" s="80"/>
      <c r="ROJ32" s="80"/>
      <c r="ROK32" s="80"/>
      <c r="ROL32" s="80"/>
      <c r="ROM32" s="80"/>
      <c r="RON32" s="80"/>
      <c r="ROO32" s="80"/>
      <c r="ROP32" s="80"/>
      <c r="ROQ32" s="80"/>
      <c r="ROR32" s="80"/>
      <c r="ROS32" s="80"/>
      <c r="ROT32" s="80"/>
      <c r="ROU32" s="80"/>
      <c r="ROV32" s="80"/>
      <c r="ROW32" s="80"/>
      <c r="ROX32" s="80"/>
      <c r="ROY32" s="80"/>
      <c r="ROZ32" s="80"/>
      <c r="RPA32" s="80"/>
      <c r="RPB32" s="80"/>
      <c r="RPC32" s="80"/>
      <c r="RPD32" s="80"/>
      <c r="RPE32" s="80"/>
      <c r="RPF32" s="80"/>
      <c r="RPG32" s="80"/>
      <c r="RPH32" s="80"/>
      <c r="RPI32" s="80"/>
      <c r="RPJ32" s="80"/>
      <c r="RPK32" s="80"/>
      <c r="RPL32" s="80"/>
      <c r="RPM32" s="80"/>
      <c r="RPN32" s="80"/>
      <c r="RPO32" s="80"/>
      <c r="RPP32" s="80"/>
      <c r="RPQ32" s="80"/>
      <c r="RPR32" s="80"/>
      <c r="RPS32" s="80"/>
      <c r="RPT32" s="80"/>
      <c r="RPU32" s="80"/>
      <c r="RPV32" s="80"/>
      <c r="RPW32" s="80"/>
      <c r="RPX32" s="80"/>
      <c r="RPY32" s="80"/>
      <c r="RPZ32" s="80"/>
      <c r="RQA32" s="80"/>
      <c r="RQB32" s="80"/>
      <c r="RQC32" s="80"/>
      <c r="RQD32" s="80"/>
      <c r="RQE32" s="80"/>
      <c r="RQF32" s="80"/>
      <c r="RQG32" s="80"/>
      <c r="RQH32" s="80"/>
      <c r="RQI32" s="80"/>
      <c r="RQJ32" s="80"/>
      <c r="RQK32" s="80"/>
      <c r="RQL32" s="80"/>
      <c r="RQM32" s="80"/>
      <c r="RQN32" s="80"/>
      <c r="RQO32" s="80"/>
      <c r="RQP32" s="80"/>
      <c r="RQQ32" s="80"/>
      <c r="RQR32" s="80"/>
      <c r="RQS32" s="80"/>
      <c r="RQT32" s="80"/>
      <c r="RQU32" s="80"/>
      <c r="RQV32" s="80"/>
      <c r="RQW32" s="80"/>
      <c r="RQX32" s="80"/>
      <c r="RQY32" s="80"/>
      <c r="RQZ32" s="80"/>
      <c r="RRA32" s="80"/>
      <c r="RRB32" s="80"/>
      <c r="RRC32" s="80"/>
      <c r="RRD32" s="80"/>
      <c r="RRE32" s="80"/>
      <c r="RRF32" s="80"/>
      <c r="RRG32" s="80"/>
      <c r="RRH32" s="80"/>
      <c r="RRI32" s="80"/>
      <c r="RRJ32" s="80"/>
      <c r="RRK32" s="80"/>
      <c r="RRL32" s="80"/>
      <c r="RRM32" s="80"/>
      <c r="RRN32" s="80"/>
      <c r="RRO32" s="80"/>
      <c r="RRP32" s="80"/>
      <c r="RRQ32" s="80"/>
      <c r="RRR32" s="80"/>
      <c r="RRS32" s="80"/>
      <c r="RRT32" s="80"/>
      <c r="RRU32" s="80"/>
      <c r="RRV32" s="80"/>
      <c r="RRW32" s="80"/>
      <c r="RRX32" s="80"/>
      <c r="RRY32" s="80"/>
      <c r="RRZ32" s="80"/>
      <c r="RSA32" s="80"/>
      <c r="RSB32" s="80"/>
      <c r="RSC32" s="80"/>
      <c r="RSD32" s="80"/>
      <c r="RSE32" s="80"/>
      <c r="RSF32" s="80"/>
      <c r="RSG32" s="80"/>
      <c r="RSH32" s="80"/>
      <c r="RSI32" s="80"/>
      <c r="RSJ32" s="80"/>
      <c r="RSK32" s="80"/>
      <c r="RSL32" s="80"/>
      <c r="RSM32" s="80"/>
      <c r="RSN32" s="80"/>
      <c r="RSO32" s="80"/>
      <c r="RSP32" s="80"/>
      <c r="RSQ32" s="80"/>
      <c r="RSR32" s="80"/>
      <c r="RSS32" s="80"/>
      <c r="RST32" s="80"/>
      <c r="RSU32" s="80"/>
      <c r="RSV32" s="80"/>
      <c r="RSW32" s="80"/>
      <c r="RSX32" s="80"/>
      <c r="RSY32" s="80"/>
      <c r="RSZ32" s="80"/>
      <c r="RTA32" s="80"/>
      <c r="RTB32" s="80"/>
      <c r="RTC32" s="80"/>
      <c r="RTD32" s="80"/>
      <c r="RTE32" s="80"/>
      <c r="RTF32" s="80"/>
      <c r="RTG32" s="80"/>
      <c r="RTH32" s="80"/>
      <c r="RTI32" s="80"/>
      <c r="RTJ32" s="80"/>
      <c r="RTK32" s="80"/>
      <c r="RTL32" s="80"/>
      <c r="RTM32" s="80"/>
      <c r="RTN32" s="80"/>
      <c r="RTO32" s="80"/>
      <c r="RTP32" s="80"/>
      <c r="RTQ32" s="80"/>
      <c r="RTR32" s="80"/>
      <c r="RTS32" s="80"/>
      <c r="RTT32" s="80"/>
      <c r="RTU32" s="80"/>
      <c r="RTV32" s="80"/>
      <c r="RTW32" s="80"/>
      <c r="RTX32" s="80"/>
      <c r="RTY32" s="80"/>
      <c r="RTZ32" s="80"/>
      <c r="RUA32" s="80"/>
      <c r="RUB32" s="80"/>
      <c r="RUC32" s="80"/>
      <c r="RUD32" s="80"/>
      <c r="RUE32" s="80"/>
      <c r="RUF32" s="80"/>
      <c r="RUG32" s="80"/>
      <c r="RUH32" s="80"/>
      <c r="RUI32" s="80"/>
      <c r="RUJ32" s="80"/>
      <c r="RUK32" s="80"/>
      <c r="RUL32" s="80"/>
      <c r="RUM32" s="80"/>
      <c r="RUN32" s="80"/>
      <c r="RUO32" s="80"/>
      <c r="RUP32" s="80"/>
      <c r="RUQ32" s="80"/>
      <c r="RUR32" s="80"/>
      <c r="RUS32" s="80"/>
      <c r="RUT32" s="80"/>
      <c r="RUU32" s="80"/>
      <c r="RUV32" s="80"/>
      <c r="RUW32" s="80"/>
      <c r="RUX32" s="80"/>
      <c r="RUY32" s="80"/>
      <c r="RUZ32" s="80"/>
      <c r="RVA32" s="80"/>
      <c r="RVB32" s="80"/>
      <c r="RVC32" s="80"/>
      <c r="RVD32" s="80"/>
      <c r="RVE32" s="80"/>
      <c r="RVF32" s="80"/>
      <c r="RVG32" s="80"/>
      <c r="RVH32" s="80"/>
      <c r="RVI32" s="80"/>
      <c r="RVJ32" s="80"/>
      <c r="RVK32" s="80"/>
      <c r="RVL32" s="80"/>
      <c r="RVM32" s="80"/>
      <c r="RVN32" s="80"/>
      <c r="RVO32" s="80"/>
      <c r="RVP32" s="80"/>
      <c r="RVQ32" s="80"/>
      <c r="RVR32" s="80"/>
      <c r="RVS32" s="80"/>
      <c r="RVT32" s="80"/>
      <c r="RVU32" s="80"/>
      <c r="RVV32" s="80"/>
      <c r="RVW32" s="80"/>
      <c r="RVX32" s="80"/>
      <c r="RVY32" s="80"/>
      <c r="RVZ32" s="80"/>
      <c r="RWA32" s="80"/>
      <c r="RWB32" s="80"/>
      <c r="RWC32" s="80"/>
      <c r="RWD32" s="80"/>
      <c r="RWE32" s="80"/>
      <c r="RWF32" s="80"/>
      <c r="RWG32" s="80"/>
      <c r="RWH32" s="80"/>
      <c r="RWI32" s="80"/>
      <c r="RWJ32" s="80"/>
      <c r="RWK32" s="80"/>
      <c r="RWL32" s="80"/>
      <c r="RWM32" s="80"/>
      <c r="RWN32" s="80"/>
      <c r="RWO32" s="80"/>
      <c r="RWP32" s="80"/>
      <c r="RWQ32" s="80"/>
      <c r="RWR32" s="80"/>
      <c r="RWS32" s="80"/>
      <c r="RWT32" s="80"/>
      <c r="RWU32" s="80"/>
      <c r="RWV32" s="80"/>
      <c r="RWW32" s="80"/>
      <c r="RWX32" s="80"/>
      <c r="RWY32" s="80"/>
      <c r="RWZ32" s="80"/>
      <c r="RXA32" s="80"/>
      <c r="RXB32" s="80"/>
      <c r="RXC32" s="80"/>
      <c r="RXD32" s="80"/>
      <c r="RXE32" s="80"/>
      <c r="RXF32" s="80"/>
      <c r="RXG32" s="80"/>
      <c r="RXH32" s="80"/>
      <c r="RXI32" s="80"/>
      <c r="RXJ32" s="80"/>
      <c r="RXK32" s="80"/>
      <c r="RXL32" s="80"/>
      <c r="RXM32" s="80"/>
      <c r="RXN32" s="80"/>
      <c r="RXO32" s="80"/>
      <c r="RXP32" s="80"/>
      <c r="RXQ32" s="80"/>
      <c r="RXR32" s="80"/>
      <c r="RXS32" s="80"/>
      <c r="RXT32" s="80"/>
      <c r="RXU32" s="80"/>
      <c r="RXV32" s="80"/>
      <c r="RXW32" s="80"/>
      <c r="RXX32" s="80"/>
      <c r="RXY32" s="80"/>
      <c r="RXZ32" s="80"/>
      <c r="RYA32" s="80"/>
      <c r="RYB32" s="80"/>
      <c r="RYC32" s="80"/>
      <c r="RYD32" s="80"/>
      <c r="RYE32" s="80"/>
      <c r="RYF32" s="80"/>
      <c r="RYG32" s="80"/>
      <c r="RYH32" s="80"/>
      <c r="RYI32" s="80"/>
      <c r="RYJ32" s="80"/>
      <c r="RYK32" s="80"/>
      <c r="RYL32" s="80"/>
      <c r="RYM32" s="80"/>
      <c r="RYN32" s="80"/>
      <c r="RYO32" s="80"/>
      <c r="RYP32" s="80"/>
      <c r="RYQ32" s="80"/>
      <c r="RYR32" s="80"/>
      <c r="RYS32" s="80"/>
      <c r="RYT32" s="80"/>
      <c r="RYU32" s="80"/>
      <c r="RYV32" s="80"/>
      <c r="RYW32" s="80"/>
      <c r="RYX32" s="80"/>
      <c r="RYY32" s="80"/>
      <c r="RYZ32" s="80"/>
      <c r="RZA32" s="80"/>
      <c r="RZB32" s="80"/>
      <c r="RZC32" s="80"/>
      <c r="RZD32" s="80"/>
      <c r="RZE32" s="80"/>
      <c r="RZF32" s="80"/>
      <c r="RZG32" s="80"/>
      <c r="RZH32" s="80"/>
      <c r="RZI32" s="80"/>
      <c r="RZJ32" s="80"/>
      <c r="RZK32" s="80"/>
      <c r="RZL32" s="80"/>
      <c r="RZM32" s="80"/>
      <c r="RZN32" s="80"/>
      <c r="RZO32" s="80"/>
      <c r="RZP32" s="80"/>
      <c r="RZQ32" s="80"/>
      <c r="RZR32" s="80"/>
      <c r="RZS32" s="80"/>
      <c r="RZT32" s="80"/>
      <c r="RZU32" s="80"/>
      <c r="RZV32" s="80"/>
      <c r="RZW32" s="80"/>
      <c r="RZX32" s="80"/>
      <c r="RZY32" s="80"/>
      <c r="RZZ32" s="80"/>
      <c r="SAA32" s="80"/>
      <c r="SAB32" s="80"/>
      <c r="SAC32" s="80"/>
      <c r="SAD32" s="80"/>
      <c r="SAE32" s="80"/>
      <c r="SAF32" s="80"/>
      <c r="SAG32" s="80"/>
      <c r="SAH32" s="80"/>
      <c r="SAI32" s="80"/>
      <c r="SAJ32" s="80"/>
      <c r="SAK32" s="80"/>
      <c r="SAL32" s="80"/>
      <c r="SAM32" s="80"/>
      <c r="SAN32" s="80"/>
      <c r="SAO32" s="80"/>
      <c r="SAP32" s="80"/>
      <c r="SAQ32" s="80"/>
      <c r="SAR32" s="80"/>
      <c r="SAS32" s="80"/>
      <c r="SAT32" s="80"/>
      <c r="SAU32" s="80"/>
      <c r="SAV32" s="80"/>
      <c r="SAW32" s="80"/>
      <c r="SAX32" s="80"/>
      <c r="SAY32" s="80"/>
      <c r="SAZ32" s="80"/>
      <c r="SBA32" s="80"/>
      <c r="SBB32" s="80"/>
      <c r="SBC32" s="80"/>
      <c r="SBD32" s="80"/>
      <c r="SBE32" s="80"/>
      <c r="SBF32" s="80"/>
      <c r="SBG32" s="80"/>
      <c r="SBH32" s="80"/>
      <c r="SBI32" s="80"/>
      <c r="SBJ32" s="80"/>
      <c r="SBK32" s="80"/>
      <c r="SBL32" s="80"/>
      <c r="SBM32" s="80"/>
      <c r="SBN32" s="80"/>
      <c r="SBO32" s="80"/>
      <c r="SBP32" s="80"/>
      <c r="SBQ32" s="80"/>
      <c r="SBR32" s="80"/>
      <c r="SBS32" s="80"/>
      <c r="SBT32" s="80"/>
      <c r="SBU32" s="80"/>
      <c r="SBV32" s="80"/>
      <c r="SBW32" s="80"/>
      <c r="SBX32" s="80"/>
      <c r="SBY32" s="80"/>
      <c r="SBZ32" s="80"/>
      <c r="SCA32" s="80"/>
      <c r="SCB32" s="80"/>
      <c r="SCC32" s="80"/>
      <c r="SCD32" s="80"/>
      <c r="SCE32" s="80"/>
      <c r="SCF32" s="80"/>
      <c r="SCG32" s="80"/>
      <c r="SCH32" s="80"/>
      <c r="SCI32" s="80"/>
      <c r="SCJ32" s="80"/>
      <c r="SCK32" s="80"/>
      <c r="SCL32" s="80"/>
      <c r="SCM32" s="80"/>
      <c r="SCN32" s="80"/>
      <c r="SCO32" s="80"/>
      <c r="SCP32" s="80"/>
      <c r="SCQ32" s="80"/>
      <c r="SCR32" s="80"/>
      <c r="SCS32" s="80"/>
      <c r="SCT32" s="80"/>
      <c r="SCU32" s="80"/>
      <c r="SCV32" s="80"/>
      <c r="SCW32" s="80"/>
      <c r="SCX32" s="80"/>
      <c r="SCY32" s="80"/>
      <c r="SCZ32" s="80"/>
      <c r="SDA32" s="80"/>
      <c r="SDB32" s="80"/>
      <c r="SDC32" s="80"/>
      <c r="SDD32" s="80"/>
      <c r="SDE32" s="80"/>
      <c r="SDF32" s="80"/>
      <c r="SDG32" s="80"/>
      <c r="SDH32" s="80"/>
      <c r="SDI32" s="80"/>
      <c r="SDJ32" s="80"/>
      <c r="SDK32" s="80"/>
      <c r="SDL32" s="80"/>
      <c r="SDM32" s="80"/>
      <c r="SDN32" s="80"/>
      <c r="SDO32" s="80"/>
      <c r="SDP32" s="80"/>
      <c r="SDQ32" s="80"/>
      <c r="SDR32" s="80"/>
      <c r="SDS32" s="80"/>
      <c r="SDT32" s="80"/>
      <c r="SDU32" s="80"/>
      <c r="SDV32" s="80"/>
      <c r="SDW32" s="80"/>
      <c r="SDX32" s="80"/>
      <c r="SDY32" s="80"/>
      <c r="SDZ32" s="80"/>
      <c r="SEA32" s="80"/>
      <c r="SEB32" s="80"/>
      <c r="SEC32" s="80"/>
      <c r="SED32" s="80"/>
      <c r="SEE32" s="80"/>
      <c r="SEF32" s="80"/>
      <c r="SEG32" s="80"/>
      <c r="SEH32" s="80"/>
      <c r="SEI32" s="80"/>
      <c r="SEJ32" s="80"/>
      <c r="SEK32" s="80"/>
      <c r="SEL32" s="80"/>
      <c r="SEM32" s="80"/>
      <c r="SEN32" s="80"/>
      <c r="SEO32" s="80"/>
      <c r="SEP32" s="80"/>
      <c r="SEQ32" s="80"/>
      <c r="SER32" s="80"/>
      <c r="SES32" s="80"/>
      <c r="SET32" s="80"/>
      <c r="SEU32" s="80"/>
      <c r="SEV32" s="80"/>
      <c r="SEW32" s="80"/>
      <c r="SEX32" s="80"/>
      <c r="SEY32" s="80"/>
      <c r="SEZ32" s="80"/>
      <c r="SFA32" s="80"/>
      <c r="SFB32" s="80"/>
      <c r="SFC32" s="80"/>
      <c r="SFD32" s="80"/>
      <c r="SFE32" s="80"/>
      <c r="SFF32" s="80"/>
      <c r="SFG32" s="80"/>
      <c r="SFH32" s="80"/>
      <c r="SFI32" s="80"/>
      <c r="SFJ32" s="80"/>
      <c r="SFK32" s="80"/>
      <c r="SFL32" s="80"/>
      <c r="SFM32" s="80"/>
      <c r="SFN32" s="80"/>
      <c r="SFO32" s="80"/>
      <c r="SFP32" s="80"/>
      <c r="SFQ32" s="80"/>
      <c r="SFR32" s="80"/>
      <c r="SFS32" s="80"/>
      <c r="SFT32" s="80"/>
      <c r="SFU32" s="80"/>
      <c r="SFV32" s="80"/>
      <c r="SFW32" s="80"/>
      <c r="SFX32" s="80"/>
      <c r="SFY32" s="80"/>
      <c r="SFZ32" s="80"/>
      <c r="SGA32" s="80"/>
      <c r="SGB32" s="80"/>
      <c r="SGC32" s="80"/>
      <c r="SGD32" s="80"/>
      <c r="SGE32" s="80"/>
      <c r="SGF32" s="80"/>
      <c r="SGG32" s="80"/>
      <c r="SGH32" s="80"/>
      <c r="SGI32" s="80"/>
      <c r="SGJ32" s="80"/>
      <c r="SGK32" s="80"/>
      <c r="SGL32" s="80"/>
      <c r="SGM32" s="80"/>
      <c r="SGN32" s="80"/>
      <c r="SGO32" s="80"/>
      <c r="SGP32" s="80"/>
      <c r="SGQ32" s="80"/>
      <c r="SGR32" s="80"/>
      <c r="SGS32" s="80"/>
      <c r="SGT32" s="80"/>
      <c r="SGU32" s="80"/>
      <c r="SGV32" s="80"/>
      <c r="SGW32" s="80"/>
      <c r="SGX32" s="80"/>
      <c r="SGY32" s="80"/>
      <c r="SGZ32" s="80"/>
      <c r="SHA32" s="80"/>
      <c r="SHB32" s="80"/>
      <c r="SHC32" s="80"/>
      <c r="SHD32" s="80"/>
      <c r="SHE32" s="80"/>
      <c r="SHF32" s="80"/>
      <c r="SHG32" s="80"/>
      <c r="SHH32" s="80"/>
      <c r="SHI32" s="80"/>
      <c r="SHJ32" s="80"/>
      <c r="SHK32" s="80"/>
      <c r="SHL32" s="80"/>
      <c r="SHM32" s="80"/>
      <c r="SHN32" s="80"/>
      <c r="SHO32" s="80"/>
      <c r="SHP32" s="80"/>
      <c r="SHQ32" s="80"/>
      <c r="SHR32" s="80"/>
      <c r="SHS32" s="80"/>
      <c r="SHT32" s="80"/>
      <c r="SHU32" s="80"/>
      <c r="SHV32" s="80"/>
      <c r="SHW32" s="80"/>
      <c r="SHX32" s="80"/>
      <c r="SHY32" s="80"/>
      <c r="SHZ32" s="80"/>
      <c r="SIA32" s="80"/>
      <c r="SIB32" s="80"/>
      <c r="SIC32" s="80"/>
      <c r="SID32" s="80"/>
      <c r="SIE32" s="80"/>
      <c r="SIF32" s="80"/>
      <c r="SIG32" s="80"/>
      <c r="SIH32" s="80"/>
      <c r="SII32" s="80"/>
      <c r="SIJ32" s="80"/>
      <c r="SIK32" s="80"/>
      <c r="SIL32" s="80"/>
      <c r="SIM32" s="80"/>
      <c r="SIN32" s="80"/>
      <c r="SIO32" s="80"/>
      <c r="SIP32" s="80"/>
      <c r="SIQ32" s="80"/>
      <c r="SIR32" s="80"/>
      <c r="SIS32" s="80"/>
      <c r="SIT32" s="80"/>
      <c r="SIU32" s="80"/>
      <c r="SIV32" s="80"/>
      <c r="SIW32" s="80"/>
      <c r="SIX32" s="80"/>
      <c r="SIY32" s="80"/>
      <c r="SIZ32" s="80"/>
      <c r="SJA32" s="80"/>
      <c r="SJB32" s="80"/>
      <c r="SJC32" s="80"/>
      <c r="SJD32" s="80"/>
      <c r="SJE32" s="80"/>
      <c r="SJF32" s="80"/>
      <c r="SJG32" s="80"/>
      <c r="SJH32" s="80"/>
      <c r="SJI32" s="80"/>
      <c r="SJJ32" s="80"/>
      <c r="SJK32" s="80"/>
      <c r="SJL32" s="80"/>
      <c r="SJM32" s="80"/>
      <c r="SJN32" s="80"/>
      <c r="SJO32" s="80"/>
      <c r="SJP32" s="80"/>
      <c r="SJQ32" s="80"/>
      <c r="SJR32" s="80"/>
      <c r="SJS32" s="80"/>
      <c r="SJT32" s="80"/>
      <c r="SJU32" s="80"/>
      <c r="SJV32" s="80"/>
      <c r="SJW32" s="80"/>
      <c r="SJX32" s="80"/>
      <c r="SJY32" s="80"/>
      <c r="SJZ32" s="80"/>
      <c r="SKA32" s="80"/>
      <c r="SKB32" s="80"/>
      <c r="SKC32" s="80"/>
      <c r="SKD32" s="80"/>
      <c r="SKE32" s="80"/>
      <c r="SKF32" s="80"/>
      <c r="SKG32" s="80"/>
      <c r="SKH32" s="80"/>
      <c r="SKI32" s="80"/>
      <c r="SKJ32" s="80"/>
      <c r="SKK32" s="80"/>
      <c r="SKL32" s="80"/>
      <c r="SKM32" s="80"/>
      <c r="SKN32" s="80"/>
      <c r="SKO32" s="80"/>
      <c r="SKP32" s="80"/>
      <c r="SKQ32" s="80"/>
      <c r="SKR32" s="80"/>
      <c r="SKS32" s="80"/>
      <c r="SKT32" s="80"/>
      <c r="SKU32" s="80"/>
      <c r="SKV32" s="80"/>
      <c r="SKW32" s="80"/>
      <c r="SKX32" s="80"/>
      <c r="SKY32" s="80"/>
      <c r="SKZ32" s="80"/>
      <c r="SLA32" s="80"/>
      <c r="SLB32" s="80"/>
      <c r="SLC32" s="80"/>
      <c r="SLD32" s="80"/>
      <c r="SLE32" s="80"/>
      <c r="SLF32" s="80"/>
      <c r="SLG32" s="80"/>
      <c r="SLH32" s="80"/>
      <c r="SLI32" s="80"/>
      <c r="SLJ32" s="80"/>
      <c r="SLK32" s="80"/>
      <c r="SLL32" s="80"/>
      <c r="SLM32" s="80"/>
      <c r="SLN32" s="80"/>
      <c r="SLO32" s="80"/>
      <c r="SLP32" s="80"/>
      <c r="SLQ32" s="80"/>
      <c r="SLR32" s="80"/>
      <c r="SLS32" s="80"/>
      <c r="SLT32" s="80"/>
      <c r="SLU32" s="80"/>
      <c r="SLV32" s="80"/>
      <c r="SLW32" s="80"/>
      <c r="SLX32" s="80"/>
      <c r="SLY32" s="80"/>
      <c r="SLZ32" s="80"/>
      <c r="SMA32" s="80"/>
      <c r="SMB32" s="80"/>
      <c r="SMC32" s="80"/>
      <c r="SMD32" s="80"/>
      <c r="SME32" s="80"/>
      <c r="SMF32" s="80"/>
      <c r="SMG32" s="80"/>
      <c r="SMH32" s="80"/>
      <c r="SMI32" s="80"/>
      <c r="SMJ32" s="80"/>
      <c r="SMK32" s="80"/>
      <c r="SML32" s="80"/>
      <c r="SMM32" s="80"/>
      <c r="SMN32" s="80"/>
      <c r="SMO32" s="80"/>
      <c r="SMP32" s="80"/>
      <c r="SMQ32" s="80"/>
      <c r="SMR32" s="80"/>
      <c r="SMS32" s="80"/>
      <c r="SMT32" s="80"/>
      <c r="SMU32" s="80"/>
      <c r="SMV32" s="80"/>
      <c r="SMW32" s="80"/>
      <c r="SMX32" s="80"/>
      <c r="SMY32" s="80"/>
      <c r="SMZ32" s="80"/>
      <c r="SNA32" s="80"/>
      <c r="SNB32" s="80"/>
      <c r="SNC32" s="80"/>
      <c r="SND32" s="80"/>
      <c r="SNE32" s="80"/>
      <c r="SNF32" s="80"/>
      <c r="SNG32" s="80"/>
      <c r="SNH32" s="80"/>
      <c r="SNI32" s="80"/>
      <c r="SNJ32" s="80"/>
      <c r="SNK32" s="80"/>
      <c r="SNL32" s="80"/>
      <c r="SNM32" s="80"/>
      <c r="SNN32" s="80"/>
      <c r="SNO32" s="80"/>
      <c r="SNP32" s="80"/>
      <c r="SNQ32" s="80"/>
      <c r="SNR32" s="80"/>
      <c r="SNS32" s="80"/>
      <c r="SNT32" s="80"/>
      <c r="SNU32" s="80"/>
      <c r="SNV32" s="80"/>
      <c r="SNW32" s="80"/>
      <c r="SNX32" s="80"/>
      <c r="SNY32" s="80"/>
      <c r="SNZ32" s="80"/>
      <c r="SOA32" s="80"/>
      <c r="SOB32" s="80"/>
      <c r="SOC32" s="80"/>
      <c r="SOD32" s="80"/>
      <c r="SOE32" s="80"/>
      <c r="SOF32" s="80"/>
      <c r="SOG32" s="80"/>
      <c r="SOH32" s="80"/>
      <c r="SOI32" s="80"/>
      <c r="SOJ32" s="80"/>
      <c r="SOK32" s="80"/>
      <c r="SOL32" s="80"/>
      <c r="SOM32" s="80"/>
      <c r="SON32" s="80"/>
      <c r="SOO32" s="80"/>
      <c r="SOP32" s="80"/>
      <c r="SOQ32" s="80"/>
      <c r="SOR32" s="80"/>
      <c r="SOS32" s="80"/>
      <c r="SOT32" s="80"/>
      <c r="SOU32" s="80"/>
      <c r="SOV32" s="80"/>
      <c r="SOW32" s="80"/>
      <c r="SOX32" s="80"/>
      <c r="SOY32" s="80"/>
      <c r="SOZ32" s="80"/>
      <c r="SPA32" s="80"/>
      <c r="SPB32" s="80"/>
      <c r="SPC32" s="80"/>
      <c r="SPD32" s="80"/>
      <c r="SPE32" s="80"/>
      <c r="SPF32" s="80"/>
      <c r="SPG32" s="80"/>
      <c r="SPH32" s="80"/>
      <c r="SPI32" s="80"/>
      <c r="SPJ32" s="80"/>
      <c r="SPK32" s="80"/>
      <c r="SPL32" s="80"/>
      <c r="SPM32" s="80"/>
      <c r="SPN32" s="80"/>
      <c r="SPO32" s="80"/>
      <c r="SPP32" s="80"/>
      <c r="SPQ32" s="80"/>
      <c r="SPR32" s="80"/>
      <c r="SPS32" s="80"/>
      <c r="SPT32" s="80"/>
      <c r="SPU32" s="80"/>
      <c r="SPV32" s="80"/>
      <c r="SPW32" s="80"/>
      <c r="SPX32" s="80"/>
      <c r="SPY32" s="80"/>
      <c r="SPZ32" s="80"/>
      <c r="SQA32" s="80"/>
      <c r="SQB32" s="80"/>
      <c r="SQC32" s="80"/>
      <c r="SQD32" s="80"/>
      <c r="SQE32" s="80"/>
      <c r="SQF32" s="80"/>
      <c r="SQG32" s="80"/>
      <c r="SQH32" s="80"/>
      <c r="SQI32" s="80"/>
      <c r="SQJ32" s="80"/>
      <c r="SQK32" s="80"/>
      <c r="SQL32" s="80"/>
      <c r="SQM32" s="80"/>
      <c r="SQN32" s="80"/>
      <c r="SQO32" s="80"/>
      <c r="SQP32" s="80"/>
      <c r="SQQ32" s="80"/>
      <c r="SQR32" s="80"/>
      <c r="SQS32" s="80"/>
      <c r="SQT32" s="80"/>
      <c r="SQU32" s="80"/>
      <c r="SQV32" s="80"/>
      <c r="SQW32" s="80"/>
      <c r="SQX32" s="80"/>
      <c r="SQY32" s="80"/>
      <c r="SQZ32" s="80"/>
      <c r="SRA32" s="80"/>
      <c r="SRB32" s="80"/>
      <c r="SRC32" s="80"/>
      <c r="SRD32" s="80"/>
      <c r="SRE32" s="80"/>
      <c r="SRF32" s="80"/>
      <c r="SRG32" s="80"/>
      <c r="SRH32" s="80"/>
      <c r="SRI32" s="80"/>
      <c r="SRJ32" s="80"/>
      <c r="SRK32" s="80"/>
      <c r="SRL32" s="80"/>
      <c r="SRM32" s="80"/>
      <c r="SRN32" s="80"/>
      <c r="SRO32" s="80"/>
      <c r="SRP32" s="80"/>
      <c r="SRQ32" s="80"/>
      <c r="SRR32" s="80"/>
      <c r="SRS32" s="80"/>
      <c r="SRT32" s="80"/>
      <c r="SRU32" s="80"/>
      <c r="SRV32" s="80"/>
      <c r="SRW32" s="80"/>
      <c r="SRX32" s="80"/>
      <c r="SRY32" s="80"/>
      <c r="SRZ32" s="80"/>
      <c r="SSA32" s="80"/>
      <c r="SSB32" s="80"/>
      <c r="SSC32" s="80"/>
      <c r="SSD32" s="80"/>
      <c r="SSE32" s="80"/>
      <c r="SSF32" s="80"/>
      <c r="SSG32" s="80"/>
      <c r="SSH32" s="80"/>
      <c r="SSI32" s="80"/>
      <c r="SSJ32" s="80"/>
      <c r="SSK32" s="80"/>
      <c r="SSL32" s="80"/>
      <c r="SSM32" s="80"/>
      <c r="SSN32" s="80"/>
      <c r="SSO32" s="80"/>
      <c r="SSP32" s="80"/>
      <c r="SSQ32" s="80"/>
      <c r="SSR32" s="80"/>
      <c r="SSS32" s="80"/>
      <c r="SST32" s="80"/>
      <c r="SSU32" s="80"/>
      <c r="SSV32" s="80"/>
      <c r="SSW32" s="80"/>
      <c r="SSX32" s="80"/>
      <c r="SSY32" s="80"/>
      <c r="SSZ32" s="80"/>
      <c r="STA32" s="80"/>
      <c r="STB32" s="80"/>
      <c r="STC32" s="80"/>
      <c r="STD32" s="80"/>
      <c r="STE32" s="80"/>
      <c r="STF32" s="80"/>
      <c r="STG32" s="80"/>
      <c r="STH32" s="80"/>
      <c r="STI32" s="80"/>
      <c r="STJ32" s="80"/>
      <c r="STK32" s="80"/>
      <c r="STL32" s="80"/>
      <c r="STM32" s="80"/>
      <c r="STN32" s="80"/>
      <c r="STO32" s="80"/>
      <c r="STP32" s="80"/>
      <c r="STQ32" s="80"/>
      <c r="STR32" s="80"/>
      <c r="STS32" s="80"/>
      <c r="STT32" s="80"/>
      <c r="STU32" s="80"/>
      <c r="STV32" s="80"/>
      <c r="STW32" s="80"/>
      <c r="STX32" s="80"/>
      <c r="STY32" s="80"/>
      <c r="STZ32" s="80"/>
      <c r="SUA32" s="80"/>
      <c r="SUB32" s="80"/>
      <c r="SUC32" s="80"/>
      <c r="SUD32" s="80"/>
      <c r="SUE32" s="80"/>
      <c r="SUF32" s="80"/>
      <c r="SUG32" s="80"/>
      <c r="SUH32" s="80"/>
      <c r="SUI32" s="80"/>
      <c r="SUJ32" s="80"/>
      <c r="SUK32" s="80"/>
      <c r="SUL32" s="80"/>
      <c r="SUM32" s="80"/>
      <c r="SUN32" s="80"/>
      <c r="SUO32" s="80"/>
      <c r="SUP32" s="80"/>
      <c r="SUQ32" s="80"/>
      <c r="SUR32" s="80"/>
      <c r="SUS32" s="80"/>
      <c r="SUT32" s="80"/>
      <c r="SUU32" s="80"/>
      <c r="SUV32" s="80"/>
      <c r="SUW32" s="80"/>
      <c r="SUX32" s="80"/>
      <c r="SUY32" s="80"/>
      <c r="SUZ32" s="80"/>
      <c r="SVA32" s="80"/>
      <c r="SVB32" s="80"/>
      <c r="SVC32" s="80"/>
      <c r="SVD32" s="80"/>
      <c r="SVE32" s="80"/>
      <c r="SVF32" s="80"/>
      <c r="SVG32" s="80"/>
      <c r="SVH32" s="80"/>
      <c r="SVI32" s="80"/>
      <c r="SVJ32" s="80"/>
      <c r="SVK32" s="80"/>
      <c r="SVL32" s="80"/>
      <c r="SVM32" s="80"/>
      <c r="SVN32" s="80"/>
      <c r="SVO32" s="80"/>
      <c r="SVP32" s="80"/>
      <c r="SVQ32" s="80"/>
      <c r="SVR32" s="80"/>
      <c r="SVS32" s="80"/>
      <c r="SVT32" s="80"/>
      <c r="SVU32" s="80"/>
      <c r="SVV32" s="80"/>
      <c r="SVW32" s="80"/>
      <c r="SVX32" s="80"/>
      <c r="SVY32" s="80"/>
      <c r="SVZ32" s="80"/>
      <c r="SWA32" s="80"/>
      <c r="SWB32" s="80"/>
      <c r="SWC32" s="80"/>
      <c r="SWD32" s="80"/>
      <c r="SWE32" s="80"/>
      <c r="SWF32" s="80"/>
      <c r="SWG32" s="80"/>
      <c r="SWH32" s="80"/>
      <c r="SWI32" s="80"/>
      <c r="SWJ32" s="80"/>
      <c r="SWK32" s="80"/>
      <c r="SWL32" s="80"/>
      <c r="SWM32" s="80"/>
      <c r="SWN32" s="80"/>
      <c r="SWO32" s="80"/>
      <c r="SWP32" s="80"/>
      <c r="SWQ32" s="80"/>
      <c r="SWR32" s="80"/>
      <c r="SWS32" s="80"/>
      <c r="SWT32" s="80"/>
      <c r="SWU32" s="80"/>
      <c r="SWV32" s="80"/>
      <c r="SWW32" s="80"/>
      <c r="SWX32" s="80"/>
      <c r="SWY32" s="80"/>
      <c r="SWZ32" s="80"/>
      <c r="SXA32" s="80"/>
      <c r="SXB32" s="80"/>
      <c r="SXC32" s="80"/>
      <c r="SXD32" s="80"/>
      <c r="SXE32" s="80"/>
      <c r="SXF32" s="80"/>
      <c r="SXG32" s="80"/>
      <c r="SXH32" s="80"/>
      <c r="SXI32" s="80"/>
      <c r="SXJ32" s="80"/>
      <c r="SXK32" s="80"/>
      <c r="SXL32" s="80"/>
      <c r="SXM32" s="80"/>
      <c r="SXN32" s="80"/>
      <c r="SXO32" s="80"/>
      <c r="SXP32" s="80"/>
      <c r="SXQ32" s="80"/>
      <c r="SXR32" s="80"/>
      <c r="SXS32" s="80"/>
      <c r="SXT32" s="80"/>
      <c r="SXU32" s="80"/>
      <c r="SXV32" s="80"/>
      <c r="SXW32" s="80"/>
      <c r="SXX32" s="80"/>
      <c r="SXY32" s="80"/>
      <c r="SXZ32" s="80"/>
      <c r="SYA32" s="80"/>
      <c r="SYB32" s="80"/>
      <c r="SYC32" s="80"/>
      <c r="SYD32" s="80"/>
      <c r="SYE32" s="80"/>
      <c r="SYF32" s="80"/>
      <c r="SYG32" s="80"/>
      <c r="SYH32" s="80"/>
      <c r="SYI32" s="80"/>
      <c r="SYJ32" s="80"/>
      <c r="SYK32" s="80"/>
      <c r="SYL32" s="80"/>
      <c r="SYM32" s="80"/>
      <c r="SYN32" s="80"/>
      <c r="SYO32" s="80"/>
      <c r="SYP32" s="80"/>
      <c r="SYQ32" s="80"/>
      <c r="SYR32" s="80"/>
      <c r="SYS32" s="80"/>
      <c r="SYT32" s="80"/>
      <c r="SYU32" s="80"/>
      <c r="SYV32" s="80"/>
      <c r="SYW32" s="80"/>
      <c r="SYX32" s="80"/>
      <c r="SYY32" s="80"/>
      <c r="SYZ32" s="80"/>
      <c r="SZA32" s="80"/>
      <c r="SZB32" s="80"/>
      <c r="SZC32" s="80"/>
      <c r="SZD32" s="80"/>
      <c r="SZE32" s="80"/>
      <c r="SZF32" s="80"/>
      <c r="SZG32" s="80"/>
      <c r="SZH32" s="80"/>
      <c r="SZI32" s="80"/>
      <c r="SZJ32" s="80"/>
      <c r="SZK32" s="80"/>
      <c r="SZL32" s="80"/>
      <c r="SZM32" s="80"/>
      <c r="SZN32" s="80"/>
      <c r="SZO32" s="80"/>
      <c r="SZP32" s="80"/>
      <c r="SZQ32" s="80"/>
      <c r="SZR32" s="80"/>
      <c r="SZS32" s="80"/>
      <c r="SZT32" s="80"/>
      <c r="SZU32" s="80"/>
      <c r="SZV32" s="80"/>
      <c r="SZW32" s="80"/>
      <c r="SZX32" s="80"/>
      <c r="SZY32" s="80"/>
      <c r="SZZ32" s="80"/>
      <c r="TAA32" s="80"/>
      <c r="TAB32" s="80"/>
      <c r="TAC32" s="80"/>
      <c r="TAD32" s="80"/>
      <c r="TAE32" s="80"/>
      <c r="TAF32" s="80"/>
      <c r="TAG32" s="80"/>
      <c r="TAH32" s="80"/>
      <c r="TAI32" s="80"/>
      <c r="TAJ32" s="80"/>
      <c r="TAK32" s="80"/>
      <c r="TAL32" s="80"/>
      <c r="TAM32" s="80"/>
      <c r="TAN32" s="80"/>
      <c r="TAO32" s="80"/>
      <c r="TAP32" s="80"/>
      <c r="TAQ32" s="80"/>
      <c r="TAR32" s="80"/>
      <c r="TAS32" s="80"/>
      <c r="TAT32" s="80"/>
      <c r="TAU32" s="80"/>
      <c r="TAV32" s="80"/>
      <c r="TAW32" s="80"/>
      <c r="TAX32" s="80"/>
      <c r="TAY32" s="80"/>
      <c r="TAZ32" s="80"/>
      <c r="TBA32" s="80"/>
      <c r="TBB32" s="80"/>
      <c r="TBC32" s="80"/>
      <c r="TBD32" s="80"/>
      <c r="TBE32" s="80"/>
      <c r="TBF32" s="80"/>
      <c r="TBG32" s="80"/>
      <c r="TBH32" s="80"/>
      <c r="TBI32" s="80"/>
      <c r="TBJ32" s="80"/>
      <c r="TBK32" s="80"/>
      <c r="TBL32" s="80"/>
      <c r="TBM32" s="80"/>
      <c r="TBN32" s="80"/>
      <c r="TBO32" s="80"/>
      <c r="TBP32" s="80"/>
      <c r="TBQ32" s="80"/>
      <c r="TBR32" s="80"/>
      <c r="TBS32" s="80"/>
      <c r="TBT32" s="80"/>
      <c r="TBU32" s="80"/>
      <c r="TBV32" s="80"/>
      <c r="TBW32" s="80"/>
      <c r="TBX32" s="80"/>
      <c r="TBY32" s="80"/>
      <c r="TBZ32" s="80"/>
      <c r="TCA32" s="80"/>
      <c r="TCB32" s="80"/>
      <c r="TCC32" s="80"/>
      <c r="TCD32" s="80"/>
      <c r="TCE32" s="80"/>
      <c r="TCF32" s="80"/>
      <c r="TCG32" s="80"/>
      <c r="TCH32" s="80"/>
      <c r="TCI32" s="80"/>
      <c r="TCJ32" s="80"/>
      <c r="TCK32" s="80"/>
      <c r="TCL32" s="80"/>
      <c r="TCM32" s="80"/>
      <c r="TCN32" s="80"/>
      <c r="TCO32" s="80"/>
      <c r="TCP32" s="80"/>
      <c r="TCQ32" s="80"/>
      <c r="TCR32" s="80"/>
      <c r="TCS32" s="80"/>
      <c r="TCT32" s="80"/>
      <c r="TCU32" s="80"/>
      <c r="TCV32" s="80"/>
      <c r="TCW32" s="80"/>
      <c r="TCX32" s="80"/>
      <c r="TCY32" s="80"/>
      <c r="TCZ32" s="80"/>
      <c r="TDA32" s="80"/>
      <c r="TDB32" s="80"/>
      <c r="TDC32" s="80"/>
      <c r="TDD32" s="80"/>
      <c r="TDE32" s="80"/>
      <c r="TDF32" s="80"/>
      <c r="TDG32" s="80"/>
      <c r="TDH32" s="80"/>
      <c r="TDI32" s="80"/>
      <c r="TDJ32" s="80"/>
      <c r="TDK32" s="80"/>
      <c r="TDL32" s="80"/>
      <c r="TDM32" s="80"/>
      <c r="TDN32" s="80"/>
      <c r="TDO32" s="80"/>
      <c r="TDP32" s="80"/>
      <c r="TDQ32" s="80"/>
      <c r="TDR32" s="80"/>
      <c r="TDS32" s="80"/>
      <c r="TDT32" s="80"/>
      <c r="TDU32" s="80"/>
      <c r="TDV32" s="80"/>
      <c r="TDW32" s="80"/>
      <c r="TDX32" s="80"/>
      <c r="TDY32" s="80"/>
      <c r="TDZ32" s="80"/>
      <c r="TEA32" s="80"/>
      <c r="TEB32" s="80"/>
      <c r="TEC32" s="80"/>
      <c r="TED32" s="80"/>
      <c r="TEE32" s="80"/>
      <c r="TEF32" s="80"/>
      <c r="TEG32" s="80"/>
      <c r="TEH32" s="80"/>
      <c r="TEI32" s="80"/>
      <c r="TEJ32" s="80"/>
      <c r="TEK32" s="80"/>
      <c r="TEL32" s="80"/>
      <c r="TEM32" s="80"/>
      <c r="TEN32" s="80"/>
      <c r="TEO32" s="80"/>
      <c r="TEP32" s="80"/>
      <c r="TEQ32" s="80"/>
      <c r="TER32" s="80"/>
      <c r="TES32" s="80"/>
      <c r="TET32" s="80"/>
      <c r="TEU32" s="80"/>
      <c r="TEV32" s="80"/>
      <c r="TEW32" s="80"/>
      <c r="TEX32" s="80"/>
      <c r="TEY32" s="80"/>
      <c r="TEZ32" s="80"/>
      <c r="TFA32" s="80"/>
      <c r="TFB32" s="80"/>
      <c r="TFC32" s="80"/>
      <c r="TFD32" s="80"/>
      <c r="TFE32" s="80"/>
      <c r="TFF32" s="80"/>
      <c r="TFG32" s="80"/>
      <c r="TFH32" s="80"/>
      <c r="TFI32" s="80"/>
      <c r="TFJ32" s="80"/>
      <c r="TFK32" s="80"/>
      <c r="TFL32" s="80"/>
      <c r="TFM32" s="80"/>
      <c r="TFN32" s="80"/>
      <c r="TFO32" s="80"/>
      <c r="TFP32" s="80"/>
      <c r="TFQ32" s="80"/>
      <c r="TFR32" s="80"/>
      <c r="TFS32" s="80"/>
      <c r="TFT32" s="80"/>
      <c r="TFU32" s="80"/>
      <c r="TFV32" s="80"/>
      <c r="TFW32" s="80"/>
      <c r="TFX32" s="80"/>
      <c r="TFY32" s="80"/>
      <c r="TFZ32" s="80"/>
      <c r="TGA32" s="80"/>
      <c r="TGB32" s="80"/>
      <c r="TGC32" s="80"/>
      <c r="TGD32" s="80"/>
      <c r="TGE32" s="80"/>
      <c r="TGF32" s="80"/>
      <c r="TGG32" s="80"/>
      <c r="TGH32" s="80"/>
      <c r="TGI32" s="80"/>
      <c r="TGJ32" s="80"/>
      <c r="TGK32" s="80"/>
      <c r="TGL32" s="80"/>
      <c r="TGM32" s="80"/>
      <c r="TGN32" s="80"/>
      <c r="TGO32" s="80"/>
      <c r="TGP32" s="80"/>
      <c r="TGQ32" s="80"/>
      <c r="TGR32" s="80"/>
      <c r="TGS32" s="80"/>
      <c r="TGT32" s="80"/>
      <c r="TGU32" s="80"/>
      <c r="TGV32" s="80"/>
      <c r="TGW32" s="80"/>
      <c r="TGX32" s="80"/>
      <c r="TGY32" s="80"/>
      <c r="TGZ32" s="80"/>
      <c r="THA32" s="80"/>
      <c r="THB32" s="80"/>
      <c r="THC32" s="80"/>
      <c r="THD32" s="80"/>
      <c r="THE32" s="80"/>
      <c r="THF32" s="80"/>
      <c r="THG32" s="80"/>
      <c r="THH32" s="80"/>
      <c r="THI32" s="80"/>
      <c r="THJ32" s="80"/>
      <c r="THK32" s="80"/>
      <c r="THL32" s="80"/>
      <c r="THM32" s="80"/>
      <c r="THN32" s="80"/>
      <c r="THO32" s="80"/>
      <c r="THP32" s="80"/>
      <c r="THQ32" s="80"/>
      <c r="THR32" s="80"/>
      <c r="THS32" s="80"/>
      <c r="THT32" s="80"/>
      <c r="THU32" s="80"/>
      <c r="THV32" s="80"/>
      <c r="THW32" s="80"/>
      <c r="THX32" s="80"/>
      <c r="THY32" s="80"/>
      <c r="THZ32" s="80"/>
      <c r="TIA32" s="80"/>
      <c r="TIB32" s="80"/>
      <c r="TIC32" s="80"/>
      <c r="TID32" s="80"/>
      <c r="TIE32" s="80"/>
      <c r="TIF32" s="80"/>
      <c r="TIG32" s="80"/>
      <c r="TIH32" s="80"/>
      <c r="TII32" s="80"/>
      <c r="TIJ32" s="80"/>
      <c r="TIK32" s="80"/>
      <c r="TIL32" s="80"/>
      <c r="TIM32" s="80"/>
      <c r="TIN32" s="80"/>
      <c r="TIO32" s="80"/>
      <c r="TIP32" s="80"/>
      <c r="TIQ32" s="80"/>
      <c r="TIR32" s="80"/>
      <c r="TIS32" s="80"/>
      <c r="TIT32" s="80"/>
      <c r="TIU32" s="80"/>
      <c r="TIV32" s="80"/>
      <c r="TIW32" s="80"/>
      <c r="TIX32" s="80"/>
      <c r="TIY32" s="80"/>
      <c r="TIZ32" s="80"/>
      <c r="TJA32" s="80"/>
      <c r="TJB32" s="80"/>
      <c r="TJC32" s="80"/>
      <c r="TJD32" s="80"/>
      <c r="TJE32" s="80"/>
      <c r="TJF32" s="80"/>
      <c r="TJG32" s="80"/>
      <c r="TJH32" s="80"/>
      <c r="TJI32" s="80"/>
      <c r="TJJ32" s="80"/>
      <c r="TJK32" s="80"/>
      <c r="TJL32" s="80"/>
      <c r="TJM32" s="80"/>
      <c r="TJN32" s="80"/>
      <c r="TJO32" s="80"/>
      <c r="TJP32" s="80"/>
      <c r="TJQ32" s="80"/>
      <c r="TJR32" s="80"/>
      <c r="TJS32" s="80"/>
      <c r="TJT32" s="80"/>
      <c r="TJU32" s="80"/>
      <c r="TJV32" s="80"/>
      <c r="TJW32" s="80"/>
      <c r="TJX32" s="80"/>
      <c r="TJY32" s="80"/>
      <c r="TJZ32" s="80"/>
      <c r="TKA32" s="80"/>
      <c r="TKB32" s="80"/>
      <c r="TKC32" s="80"/>
      <c r="TKD32" s="80"/>
      <c r="TKE32" s="80"/>
      <c r="TKF32" s="80"/>
      <c r="TKG32" s="80"/>
      <c r="TKH32" s="80"/>
      <c r="TKI32" s="80"/>
      <c r="TKJ32" s="80"/>
      <c r="TKK32" s="80"/>
      <c r="TKL32" s="80"/>
      <c r="TKM32" s="80"/>
      <c r="TKN32" s="80"/>
      <c r="TKO32" s="80"/>
      <c r="TKP32" s="80"/>
      <c r="TKQ32" s="80"/>
      <c r="TKR32" s="80"/>
      <c r="TKS32" s="80"/>
      <c r="TKT32" s="80"/>
      <c r="TKU32" s="80"/>
      <c r="TKV32" s="80"/>
      <c r="TKW32" s="80"/>
      <c r="TKX32" s="80"/>
      <c r="TKY32" s="80"/>
      <c r="TKZ32" s="80"/>
      <c r="TLA32" s="80"/>
      <c r="TLB32" s="80"/>
      <c r="TLC32" s="80"/>
      <c r="TLD32" s="80"/>
      <c r="TLE32" s="80"/>
      <c r="TLF32" s="80"/>
      <c r="TLG32" s="80"/>
      <c r="TLH32" s="80"/>
      <c r="TLI32" s="80"/>
      <c r="TLJ32" s="80"/>
      <c r="TLK32" s="80"/>
      <c r="TLL32" s="80"/>
      <c r="TLM32" s="80"/>
      <c r="TLN32" s="80"/>
      <c r="TLO32" s="80"/>
      <c r="TLP32" s="80"/>
      <c r="TLQ32" s="80"/>
      <c r="TLR32" s="80"/>
      <c r="TLS32" s="80"/>
      <c r="TLT32" s="80"/>
      <c r="TLU32" s="80"/>
      <c r="TLV32" s="80"/>
      <c r="TLW32" s="80"/>
      <c r="TLX32" s="80"/>
      <c r="TLY32" s="80"/>
      <c r="TLZ32" s="80"/>
      <c r="TMA32" s="80"/>
      <c r="TMB32" s="80"/>
      <c r="TMC32" s="80"/>
      <c r="TMD32" s="80"/>
      <c r="TME32" s="80"/>
      <c r="TMF32" s="80"/>
      <c r="TMG32" s="80"/>
      <c r="TMH32" s="80"/>
      <c r="TMI32" s="80"/>
      <c r="TMJ32" s="80"/>
      <c r="TMK32" s="80"/>
      <c r="TML32" s="80"/>
      <c r="TMM32" s="80"/>
      <c r="TMN32" s="80"/>
      <c r="TMO32" s="80"/>
      <c r="TMP32" s="80"/>
      <c r="TMQ32" s="80"/>
      <c r="TMR32" s="80"/>
      <c r="TMS32" s="80"/>
      <c r="TMT32" s="80"/>
      <c r="TMU32" s="80"/>
      <c r="TMV32" s="80"/>
      <c r="TMW32" s="80"/>
      <c r="TMX32" s="80"/>
      <c r="TMY32" s="80"/>
      <c r="TMZ32" s="80"/>
      <c r="TNA32" s="80"/>
      <c r="TNB32" s="80"/>
      <c r="TNC32" s="80"/>
      <c r="TND32" s="80"/>
      <c r="TNE32" s="80"/>
      <c r="TNF32" s="80"/>
      <c r="TNG32" s="80"/>
      <c r="TNH32" s="80"/>
      <c r="TNI32" s="80"/>
      <c r="TNJ32" s="80"/>
      <c r="TNK32" s="80"/>
      <c r="TNL32" s="80"/>
      <c r="TNM32" s="80"/>
      <c r="TNN32" s="80"/>
      <c r="TNO32" s="80"/>
      <c r="TNP32" s="80"/>
      <c r="TNQ32" s="80"/>
      <c r="TNR32" s="80"/>
      <c r="TNS32" s="80"/>
      <c r="TNT32" s="80"/>
      <c r="TNU32" s="80"/>
      <c r="TNV32" s="80"/>
      <c r="TNW32" s="80"/>
      <c r="TNX32" s="80"/>
      <c r="TNY32" s="80"/>
      <c r="TNZ32" s="80"/>
      <c r="TOA32" s="80"/>
      <c r="TOB32" s="80"/>
      <c r="TOC32" s="80"/>
      <c r="TOD32" s="80"/>
      <c r="TOE32" s="80"/>
      <c r="TOF32" s="80"/>
      <c r="TOG32" s="80"/>
      <c r="TOH32" s="80"/>
      <c r="TOI32" s="80"/>
      <c r="TOJ32" s="80"/>
      <c r="TOK32" s="80"/>
      <c r="TOL32" s="80"/>
      <c r="TOM32" s="80"/>
      <c r="TON32" s="80"/>
      <c r="TOO32" s="80"/>
      <c r="TOP32" s="80"/>
      <c r="TOQ32" s="80"/>
      <c r="TOR32" s="80"/>
      <c r="TOS32" s="80"/>
      <c r="TOT32" s="80"/>
      <c r="TOU32" s="80"/>
      <c r="TOV32" s="80"/>
      <c r="TOW32" s="80"/>
      <c r="TOX32" s="80"/>
      <c r="TOY32" s="80"/>
      <c r="TOZ32" s="80"/>
      <c r="TPA32" s="80"/>
      <c r="TPB32" s="80"/>
      <c r="TPC32" s="80"/>
      <c r="TPD32" s="80"/>
      <c r="TPE32" s="80"/>
      <c r="TPF32" s="80"/>
      <c r="TPG32" s="80"/>
      <c r="TPH32" s="80"/>
      <c r="TPI32" s="80"/>
      <c r="TPJ32" s="80"/>
      <c r="TPK32" s="80"/>
      <c r="TPL32" s="80"/>
      <c r="TPM32" s="80"/>
      <c r="TPN32" s="80"/>
      <c r="TPO32" s="80"/>
      <c r="TPP32" s="80"/>
      <c r="TPQ32" s="80"/>
      <c r="TPR32" s="80"/>
      <c r="TPS32" s="80"/>
      <c r="TPT32" s="80"/>
      <c r="TPU32" s="80"/>
      <c r="TPV32" s="80"/>
      <c r="TPW32" s="80"/>
      <c r="TPX32" s="80"/>
      <c r="TPY32" s="80"/>
      <c r="TPZ32" s="80"/>
      <c r="TQA32" s="80"/>
      <c r="TQB32" s="80"/>
      <c r="TQC32" s="80"/>
      <c r="TQD32" s="80"/>
      <c r="TQE32" s="80"/>
      <c r="TQF32" s="80"/>
      <c r="TQG32" s="80"/>
      <c r="TQH32" s="80"/>
      <c r="TQI32" s="80"/>
      <c r="TQJ32" s="80"/>
      <c r="TQK32" s="80"/>
      <c r="TQL32" s="80"/>
      <c r="TQM32" s="80"/>
      <c r="TQN32" s="80"/>
      <c r="TQO32" s="80"/>
      <c r="TQP32" s="80"/>
      <c r="TQQ32" s="80"/>
      <c r="TQR32" s="80"/>
      <c r="TQS32" s="80"/>
      <c r="TQT32" s="80"/>
      <c r="TQU32" s="80"/>
      <c r="TQV32" s="80"/>
      <c r="TQW32" s="80"/>
      <c r="TQX32" s="80"/>
      <c r="TQY32" s="80"/>
      <c r="TQZ32" s="80"/>
      <c r="TRA32" s="80"/>
      <c r="TRB32" s="80"/>
      <c r="TRC32" s="80"/>
      <c r="TRD32" s="80"/>
      <c r="TRE32" s="80"/>
      <c r="TRF32" s="80"/>
      <c r="TRG32" s="80"/>
      <c r="TRH32" s="80"/>
      <c r="TRI32" s="80"/>
      <c r="TRJ32" s="80"/>
      <c r="TRK32" s="80"/>
      <c r="TRL32" s="80"/>
      <c r="TRM32" s="80"/>
      <c r="TRN32" s="80"/>
      <c r="TRO32" s="80"/>
      <c r="TRP32" s="80"/>
      <c r="TRQ32" s="80"/>
      <c r="TRR32" s="80"/>
      <c r="TRS32" s="80"/>
      <c r="TRT32" s="80"/>
      <c r="TRU32" s="80"/>
      <c r="TRV32" s="80"/>
      <c r="TRW32" s="80"/>
      <c r="TRX32" s="80"/>
      <c r="TRY32" s="80"/>
      <c r="TRZ32" s="80"/>
      <c r="TSA32" s="80"/>
      <c r="TSB32" s="80"/>
      <c r="TSC32" s="80"/>
      <c r="TSD32" s="80"/>
      <c r="TSE32" s="80"/>
      <c r="TSF32" s="80"/>
      <c r="TSG32" s="80"/>
      <c r="TSH32" s="80"/>
      <c r="TSI32" s="80"/>
      <c r="TSJ32" s="80"/>
      <c r="TSK32" s="80"/>
      <c r="TSL32" s="80"/>
      <c r="TSM32" s="80"/>
      <c r="TSN32" s="80"/>
      <c r="TSO32" s="80"/>
      <c r="TSP32" s="80"/>
      <c r="TSQ32" s="80"/>
      <c r="TSR32" s="80"/>
      <c r="TSS32" s="80"/>
      <c r="TST32" s="80"/>
      <c r="TSU32" s="80"/>
      <c r="TSV32" s="80"/>
      <c r="TSW32" s="80"/>
      <c r="TSX32" s="80"/>
      <c r="TSY32" s="80"/>
      <c r="TSZ32" s="80"/>
      <c r="TTA32" s="80"/>
      <c r="TTB32" s="80"/>
      <c r="TTC32" s="80"/>
      <c r="TTD32" s="80"/>
      <c r="TTE32" s="80"/>
      <c r="TTF32" s="80"/>
      <c r="TTG32" s="80"/>
      <c r="TTH32" s="80"/>
      <c r="TTI32" s="80"/>
      <c r="TTJ32" s="80"/>
      <c r="TTK32" s="80"/>
      <c r="TTL32" s="80"/>
      <c r="TTM32" s="80"/>
      <c r="TTN32" s="80"/>
      <c r="TTO32" s="80"/>
      <c r="TTP32" s="80"/>
      <c r="TTQ32" s="80"/>
      <c r="TTR32" s="80"/>
      <c r="TTS32" s="80"/>
      <c r="TTT32" s="80"/>
      <c r="TTU32" s="80"/>
      <c r="TTV32" s="80"/>
      <c r="TTW32" s="80"/>
      <c r="TTX32" s="80"/>
      <c r="TTY32" s="80"/>
      <c r="TTZ32" s="80"/>
      <c r="TUA32" s="80"/>
      <c r="TUB32" s="80"/>
      <c r="TUC32" s="80"/>
      <c r="TUD32" s="80"/>
      <c r="TUE32" s="80"/>
      <c r="TUF32" s="80"/>
      <c r="TUG32" s="80"/>
      <c r="TUH32" s="80"/>
      <c r="TUI32" s="80"/>
      <c r="TUJ32" s="80"/>
      <c r="TUK32" s="80"/>
      <c r="TUL32" s="80"/>
      <c r="TUM32" s="80"/>
      <c r="TUN32" s="80"/>
      <c r="TUO32" s="80"/>
      <c r="TUP32" s="80"/>
      <c r="TUQ32" s="80"/>
      <c r="TUR32" s="80"/>
      <c r="TUS32" s="80"/>
      <c r="TUT32" s="80"/>
      <c r="TUU32" s="80"/>
      <c r="TUV32" s="80"/>
      <c r="TUW32" s="80"/>
      <c r="TUX32" s="80"/>
      <c r="TUY32" s="80"/>
      <c r="TUZ32" s="80"/>
      <c r="TVA32" s="80"/>
      <c r="TVB32" s="80"/>
      <c r="TVC32" s="80"/>
      <c r="TVD32" s="80"/>
      <c r="TVE32" s="80"/>
      <c r="TVF32" s="80"/>
      <c r="TVG32" s="80"/>
      <c r="TVH32" s="80"/>
      <c r="TVI32" s="80"/>
      <c r="TVJ32" s="80"/>
      <c r="TVK32" s="80"/>
      <c r="TVL32" s="80"/>
      <c r="TVM32" s="80"/>
      <c r="TVN32" s="80"/>
      <c r="TVO32" s="80"/>
      <c r="TVP32" s="80"/>
      <c r="TVQ32" s="80"/>
      <c r="TVR32" s="80"/>
      <c r="TVS32" s="80"/>
      <c r="TVT32" s="80"/>
      <c r="TVU32" s="80"/>
      <c r="TVV32" s="80"/>
      <c r="TVW32" s="80"/>
      <c r="TVX32" s="80"/>
      <c r="TVY32" s="80"/>
      <c r="TVZ32" s="80"/>
      <c r="TWA32" s="80"/>
      <c r="TWB32" s="80"/>
      <c r="TWC32" s="80"/>
      <c r="TWD32" s="80"/>
      <c r="TWE32" s="80"/>
      <c r="TWF32" s="80"/>
      <c r="TWG32" s="80"/>
      <c r="TWH32" s="80"/>
      <c r="TWI32" s="80"/>
      <c r="TWJ32" s="80"/>
      <c r="TWK32" s="80"/>
      <c r="TWL32" s="80"/>
      <c r="TWM32" s="80"/>
      <c r="TWN32" s="80"/>
      <c r="TWO32" s="80"/>
      <c r="TWP32" s="80"/>
      <c r="TWQ32" s="80"/>
      <c r="TWR32" s="80"/>
      <c r="TWS32" s="80"/>
      <c r="TWT32" s="80"/>
      <c r="TWU32" s="80"/>
      <c r="TWV32" s="80"/>
      <c r="TWW32" s="80"/>
      <c r="TWX32" s="80"/>
      <c r="TWY32" s="80"/>
      <c r="TWZ32" s="80"/>
      <c r="TXA32" s="80"/>
      <c r="TXB32" s="80"/>
      <c r="TXC32" s="80"/>
      <c r="TXD32" s="80"/>
      <c r="TXE32" s="80"/>
      <c r="TXF32" s="80"/>
      <c r="TXG32" s="80"/>
      <c r="TXH32" s="80"/>
      <c r="TXI32" s="80"/>
      <c r="TXJ32" s="80"/>
      <c r="TXK32" s="80"/>
      <c r="TXL32" s="80"/>
      <c r="TXM32" s="80"/>
      <c r="TXN32" s="80"/>
      <c r="TXO32" s="80"/>
      <c r="TXP32" s="80"/>
      <c r="TXQ32" s="80"/>
      <c r="TXR32" s="80"/>
      <c r="TXS32" s="80"/>
      <c r="TXT32" s="80"/>
      <c r="TXU32" s="80"/>
      <c r="TXV32" s="80"/>
      <c r="TXW32" s="80"/>
      <c r="TXX32" s="80"/>
      <c r="TXY32" s="80"/>
      <c r="TXZ32" s="80"/>
      <c r="TYA32" s="80"/>
      <c r="TYB32" s="80"/>
      <c r="TYC32" s="80"/>
      <c r="TYD32" s="80"/>
      <c r="TYE32" s="80"/>
      <c r="TYF32" s="80"/>
      <c r="TYG32" s="80"/>
      <c r="TYH32" s="80"/>
      <c r="TYI32" s="80"/>
      <c r="TYJ32" s="80"/>
      <c r="TYK32" s="80"/>
      <c r="TYL32" s="80"/>
      <c r="TYM32" s="80"/>
      <c r="TYN32" s="80"/>
      <c r="TYO32" s="80"/>
      <c r="TYP32" s="80"/>
      <c r="TYQ32" s="80"/>
      <c r="TYR32" s="80"/>
      <c r="TYS32" s="80"/>
      <c r="TYT32" s="80"/>
      <c r="TYU32" s="80"/>
      <c r="TYV32" s="80"/>
      <c r="TYW32" s="80"/>
      <c r="TYX32" s="80"/>
      <c r="TYY32" s="80"/>
      <c r="TYZ32" s="80"/>
      <c r="TZA32" s="80"/>
      <c r="TZB32" s="80"/>
      <c r="TZC32" s="80"/>
      <c r="TZD32" s="80"/>
      <c r="TZE32" s="80"/>
      <c r="TZF32" s="80"/>
      <c r="TZG32" s="80"/>
      <c r="TZH32" s="80"/>
      <c r="TZI32" s="80"/>
      <c r="TZJ32" s="80"/>
      <c r="TZK32" s="80"/>
      <c r="TZL32" s="80"/>
      <c r="TZM32" s="80"/>
      <c r="TZN32" s="80"/>
      <c r="TZO32" s="80"/>
      <c r="TZP32" s="80"/>
      <c r="TZQ32" s="80"/>
      <c r="TZR32" s="80"/>
      <c r="TZS32" s="80"/>
      <c r="TZT32" s="80"/>
      <c r="TZU32" s="80"/>
      <c r="TZV32" s="80"/>
      <c r="TZW32" s="80"/>
      <c r="TZX32" s="80"/>
      <c r="TZY32" s="80"/>
      <c r="TZZ32" s="80"/>
      <c r="UAA32" s="80"/>
      <c r="UAB32" s="80"/>
      <c r="UAC32" s="80"/>
      <c r="UAD32" s="80"/>
      <c r="UAE32" s="80"/>
      <c r="UAF32" s="80"/>
      <c r="UAG32" s="80"/>
      <c r="UAH32" s="80"/>
      <c r="UAI32" s="80"/>
      <c r="UAJ32" s="80"/>
      <c r="UAK32" s="80"/>
      <c r="UAL32" s="80"/>
      <c r="UAM32" s="80"/>
      <c r="UAN32" s="80"/>
      <c r="UAO32" s="80"/>
      <c r="UAP32" s="80"/>
      <c r="UAQ32" s="80"/>
      <c r="UAR32" s="80"/>
      <c r="UAS32" s="80"/>
      <c r="UAT32" s="80"/>
      <c r="UAU32" s="80"/>
      <c r="UAV32" s="80"/>
      <c r="UAW32" s="80"/>
      <c r="UAX32" s="80"/>
      <c r="UAY32" s="80"/>
      <c r="UAZ32" s="80"/>
      <c r="UBA32" s="80"/>
      <c r="UBB32" s="80"/>
      <c r="UBC32" s="80"/>
      <c r="UBD32" s="80"/>
      <c r="UBE32" s="80"/>
      <c r="UBF32" s="80"/>
      <c r="UBG32" s="80"/>
      <c r="UBH32" s="80"/>
      <c r="UBI32" s="80"/>
      <c r="UBJ32" s="80"/>
      <c r="UBK32" s="80"/>
      <c r="UBL32" s="80"/>
      <c r="UBM32" s="80"/>
      <c r="UBN32" s="80"/>
      <c r="UBO32" s="80"/>
      <c r="UBP32" s="80"/>
      <c r="UBQ32" s="80"/>
      <c r="UBR32" s="80"/>
      <c r="UBS32" s="80"/>
      <c r="UBT32" s="80"/>
      <c r="UBU32" s="80"/>
      <c r="UBV32" s="80"/>
      <c r="UBW32" s="80"/>
      <c r="UBX32" s="80"/>
      <c r="UBY32" s="80"/>
      <c r="UBZ32" s="80"/>
      <c r="UCA32" s="80"/>
      <c r="UCB32" s="80"/>
      <c r="UCC32" s="80"/>
      <c r="UCD32" s="80"/>
      <c r="UCE32" s="80"/>
      <c r="UCF32" s="80"/>
      <c r="UCG32" s="80"/>
      <c r="UCH32" s="80"/>
      <c r="UCI32" s="80"/>
      <c r="UCJ32" s="80"/>
      <c r="UCK32" s="80"/>
      <c r="UCL32" s="80"/>
      <c r="UCM32" s="80"/>
      <c r="UCN32" s="80"/>
      <c r="UCO32" s="80"/>
      <c r="UCP32" s="80"/>
      <c r="UCQ32" s="80"/>
      <c r="UCR32" s="80"/>
      <c r="UCS32" s="80"/>
      <c r="UCT32" s="80"/>
      <c r="UCU32" s="80"/>
      <c r="UCV32" s="80"/>
      <c r="UCW32" s="80"/>
      <c r="UCX32" s="80"/>
      <c r="UCY32" s="80"/>
      <c r="UCZ32" s="80"/>
      <c r="UDA32" s="80"/>
      <c r="UDB32" s="80"/>
      <c r="UDC32" s="80"/>
      <c r="UDD32" s="80"/>
      <c r="UDE32" s="80"/>
      <c r="UDF32" s="80"/>
      <c r="UDG32" s="80"/>
      <c r="UDH32" s="80"/>
      <c r="UDI32" s="80"/>
      <c r="UDJ32" s="80"/>
      <c r="UDK32" s="80"/>
      <c r="UDL32" s="80"/>
      <c r="UDM32" s="80"/>
      <c r="UDN32" s="80"/>
      <c r="UDO32" s="80"/>
      <c r="UDP32" s="80"/>
      <c r="UDQ32" s="80"/>
      <c r="UDR32" s="80"/>
      <c r="UDS32" s="80"/>
      <c r="UDT32" s="80"/>
      <c r="UDU32" s="80"/>
      <c r="UDV32" s="80"/>
      <c r="UDW32" s="80"/>
      <c r="UDX32" s="80"/>
      <c r="UDY32" s="80"/>
      <c r="UDZ32" s="80"/>
      <c r="UEA32" s="80"/>
      <c r="UEB32" s="80"/>
      <c r="UEC32" s="80"/>
      <c r="UED32" s="80"/>
      <c r="UEE32" s="80"/>
      <c r="UEF32" s="80"/>
      <c r="UEG32" s="80"/>
      <c r="UEH32" s="80"/>
      <c r="UEI32" s="80"/>
      <c r="UEJ32" s="80"/>
      <c r="UEK32" s="80"/>
      <c r="UEL32" s="80"/>
      <c r="UEM32" s="80"/>
      <c r="UEN32" s="80"/>
      <c r="UEO32" s="80"/>
      <c r="UEP32" s="80"/>
      <c r="UEQ32" s="80"/>
      <c r="UER32" s="80"/>
      <c r="UES32" s="80"/>
      <c r="UET32" s="80"/>
      <c r="UEU32" s="80"/>
      <c r="UEV32" s="80"/>
      <c r="UEW32" s="80"/>
      <c r="UEX32" s="80"/>
      <c r="UEY32" s="80"/>
      <c r="UEZ32" s="80"/>
      <c r="UFA32" s="80"/>
      <c r="UFB32" s="80"/>
      <c r="UFC32" s="80"/>
      <c r="UFD32" s="80"/>
      <c r="UFE32" s="80"/>
      <c r="UFF32" s="80"/>
      <c r="UFG32" s="80"/>
      <c r="UFH32" s="80"/>
      <c r="UFI32" s="80"/>
      <c r="UFJ32" s="80"/>
      <c r="UFK32" s="80"/>
      <c r="UFL32" s="80"/>
      <c r="UFM32" s="80"/>
      <c r="UFN32" s="80"/>
      <c r="UFO32" s="80"/>
      <c r="UFP32" s="80"/>
      <c r="UFQ32" s="80"/>
      <c r="UFR32" s="80"/>
      <c r="UFS32" s="80"/>
      <c r="UFT32" s="80"/>
      <c r="UFU32" s="80"/>
      <c r="UFV32" s="80"/>
      <c r="UFW32" s="80"/>
      <c r="UFX32" s="80"/>
      <c r="UFY32" s="80"/>
      <c r="UFZ32" s="80"/>
      <c r="UGA32" s="80"/>
      <c r="UGB32" s="80"/>
      <c r="UGC32" s="80"/>
      <c r="UGD32" s="80"/>
      <c r="UGE32" s="80"/>
      <c r="UGF32" s="80"/>
      <c r="UGG32" s="80"/>
      <c r="UGH32" s="80"/>
      <c r="UGI32" s="80"/>
      <c r="UGJ32" s="80"/>
      <c r="UGK32" s="80"/>
      <c r="UGL32" s="80"/>
      <c r="UGM32" s="80"/>
      <c r="UGN32" s="80"/>
      <c r="UGO32" s="80"/>
      <c r="UGP32" s="80"/>
      <c r="UGQ32" s="80"/>
      <c r="UGR32" s="80"/>
      <c r="UGS32" s="80"/>
      <c r="UGT32" s="80"/>
      <c r="UGU32" s="80"/>
      <c r="UGV32" s="80"/>
      <c r="UGW32" s="80"/>
      <c r="UGX32" s="80"/>
      <c r="UGY32" s="80"/>
      <c r="UGZ32" s="80"/>
      <c r="UHA32" s="80"/>
      <c r="UHB32" s="80"/>
      <c r="UHC32" s="80"/>
      <c r="UHD32" s="80"/>
      <c r="UHE32" s="80"/>
      <c r="UHF32" s="80"/>
      <c r="UHG32" s="80"/>
      <c r="UHH32" s="80"/>
      <c r="UHI32" s="80"/>
      <c r="UHJ32" s="80"/>
      <c r="UHK32" s="80"/>
      <c r="UHL32" s="80"/>
      <c r="UHM32" s="80"/>
      <c r="UHN32" s="80"/>
      <c r="UHO32" s="80"/>
      <c r="UHP32" s="80"/>
      <c r="UHQ32" s="80"/>
      <c r="UHR32" s="80"/>
      <c r="UHS32" s="80"/>
      <c r="UHT32" s="80"/>
      <c r="UHU32" s="80"/>
      <c r="UHV32" s="80"/>
      <c r="UHW32" s="80"/>
      <c r="UHX32" s="80"/>
      <c r="UHY32" s="80"/>
      <c r="UHZ32" s="80"/>
      <c r="UIA32" s="80"/>
      <c r="UIB32" s="80"/>
      <c r="UIC32" s="80"/>
      <c r="UID32" s="80"/>
      <c r="UIE32" s="80"/>
      <c r="UIF32" s="80"/>
      <c r="UIG32" s="80"/>
      <c r="UIH32" s="80"/>
      <c r="UII32" s="80"/>
      <c r="UIJ32" s="80"/>
      <c r="UIK32" s="80"/>
      <c r="UIL32" s="80"/>
      <c r="UIM32" s="80"/>
      <c r="UIN32" s="80"/>
      <c r="UIO32" s="80"/>
      <c r="UIP32" s="80"/>
      <c r="UIQ32" s="80"/>
      <c r="UIR32" s="80"/>
      <c r="UIS32" s="80"/>
      <c r="UIT32" s="80"/>
      <c r="UIU32" s="80"/>
      <c r="UIV32" s="80"/>
      <c r="UIW32" s="80"/>
      <c r="UIX32" s="80"/>
      <c r="UIY32" s="80"/>
      <c r="UIZ32" s="80"/>
      <c r="UJA32" s="80"/>
      <c r="UJB32" s="80"/>
      <c r="UJC32" s="80"/>
      <c r="UJD32" s="80"/>
      <c r="UJE32" s="80"/>
      <c r="UJF32" s="80"/>
      <c r="UJG32" s="80"/>
      <c r="UJH32" s="80"/>
      <c r="UJI32" s="80"/>
      <c r="UJJ32" s="80"/>
      <c r="UJK32" s="80"/>
      <c r="UJL32" s="80"/>
      <c r="UJM32" s="80"/>
      <c r="UJN32" s="80"/>
      <c r="UJO32" s="80"/>
      <c r="UJP32" s="80"/>
      <c r="UJQ32" s="80"/>
      <c r="UJR32" s="80"/>
      <c r="UJS32" s="80"/>
      <c r="UJT32" s="80"/>
      <c r="UJU32" s="80"/>
      <c r="UJV32" s="80"/>
      <c r="UJW32" s="80"/>
      <c r="UJX32" s="80"/>
      <c r="UJY32" s="80"/>
      <c r="UJZ32" s="80"/>
      <c r="UKA32" s="80"/>
      <c r="UKB32" s="80"/>
      <c r="UKC32" s="80"/>
      <c r="UKD32" s="80"/>
      <c r="UKE32" s="80"/>
      <c r="UKF32" s="80"/>
      <c r="UKG32" s="80"/>
      <c r="UKH32" s="80"/>
      <c r="UKI32" s="80"/>
      <c r="UKJ32" s="80"/>
      <c r="UKK32" s="80"/>
      <c r="UKL32" s="80"/>
      <c r="UKM32" s="80"/>
      <c r="UKN32" s="80"/>
      <c r="UKO32" s="80"/>
      <c r="UKP32" s="80"/>
      <c r="UKQ32" s="80"/>
      <c r="UKR32" s="80"/>
      <c r="UKS32" s="80"/>
      <c r="UKT32" s="80"/>
      <c r="UKU32" s="80"/>
      <c r="UKV32" s="80"/>
      <c r="UKW32" s="80"/>
      <c r="UKX32" s="80"/>
      <c r="UKY32" s="80"/>
      <c r="UKZ32" s="80"/>
      <c r="ULA32" s="80"/>
      <c r="ULB32" s="80"/>
      <c r="ULC32" s="80"/>
      <c r="ULD32" s="80"/>
      <c r="ULE32" s="80"/>
      <c r="ULF32" s="80"/>
      <c r="ULG32" s="80"/>
      <c r="ULH32" s="80"/>
      <c r="ULI32" s="80"/>
      <c r="ULJ32" s="80"/>
      <c r="ULK32" s="80"/>
      <c r="ULL32" s="80"/>
      <c r="ULM32" s="80"/>
      <c r="ULN32" s="80"/>
      <c r="ULO32" s="80"/>
      <c r="ULP32" s="80"/>
      <c r="ULQ32" s="80"/>
      <c r="ULR32" s="80"/>
      <c r="ULS32" s="80"/>
      <c r="ULT32" s="80"/>
      <c r="ULU32" s="80"/>
      <c r="ULV32" s="80"/>
      <c r="ULW32" s="80"/>
      <c r="ULX32" s="80"/>
      <c r="ULY32" s="80"/>
      <c r="ULZ32" s="80"/>
      <c r="UMA32" s="80"/>
      <c r="UMB32" s="80"/>
      <c r="UMC32" s="80"/>
      <c r="UMD32" s="80"/>
      <c r="UME32" s="80"/>
      <c r="UMF32" s="80"/>
      <c r="UMG32" s="80"/>
      <c r="UMH32" s="80"/>
      <c r="UMI32" s="80"/>
      <c r="UMJ32" s="80"/>
      <c r="UMK32" s="80"/>
      <c r="UML32" s="80"/>
      <c r="UMM32" s="80"/>
      <c r="UMN32" s="80"/>
      <c r="UMO32" s="80"/>
      <c r="UMP32" s="80"/>
      <c r="UMQ32" s="80"/>
      <c r="UMR32" s="80"/>
      <c r="UMS32" s="80"/>
      <c r="UMT32" s="80"/>
      <c r="UMU32" s="80"/>
      <c r="UMV32" s="80"/>
      <c r="UMW32" s="80"/>
      <c r="UMX32" s="80"/>
      <c r="UMY32" s="80"/>
      <c r="UMZ32" s="80"/>
      <c r="UNA32" s="80"/>
      <c r="UNB32" s="80"/>
      <c r="UNC32" s="80"/>
      <c r="UND32" s="80"/>
      <c r="UNE32" s="80"/>
      <c r="UNF32" s="80"/>
      <c r="UNG32" s="80"/>
      <c r="UNH32" s="80"/>
      <c r="UNI32" s="80"/>
      <c r="UNJ32" s="80"/>
      <c r="UNK32" s="80"/>
      <c r="UNL32" s="80"/>
      <c r="UNM32" s="80"/>
      <c r="UNN32" s="80"/>
      <c r="UNO32" s="80"/>
      <c r="UNP32" s="80"/>
      <c r="UNQ32" s="80"/>
      <c r="UNR32" s="80"/>
      <c r="UNS32" s="80"/>
      <c r="UNT32" s="80"/>
      <c r="UNU32" s="80"/>
      <c r="UNV32" s="80"/>
      <c r="UNW32" s="80"/>
      <c r="UNX32" s="80"/>
      <c r="UNY32" s="80"/>
      <c r="UNZ32" s="80"/>
      <c r="UOA32" s="80"/>
      <c r="UOB32" s="80"/>
      <c r="UOC32" s="80"/>
      <c r="UOD32" s="80"/>
      <c r="UOE32" s="80"/>
      <c r="UOF32" s="80"/>
      <c r="UOG32" s="80"/>
      <c r="UOH32" s="80"/>
      <c r="UOI32" s="80"/>
      <c r="UOJ32" s="80"/>
      <c r="UOK32" s="80"/>
      <c r="UOL32" s="80"/>
      <c r="UOM32" s="80"/>
      <c r="UON32" s="80"/>
      <c r="UOO32" s="80"/>
      <c r="UOP32" s="80"/>
      <c r="UOQ32" s="80"/>
      <c r="UOR32" s="80"/>
      <c r="UOS32" s="80"/>
      <c r="UOT32" s="80"/>
      <c r="UOU32" s="80"/>
      <c r="UOV32" s="80"/>
      <c r="UOW32" s="80"/>
      <c r="UOX32" s="80"/>
      <c r="UOY32" s="80"/>
      <c r="UOZ32" s="80"/>
      <c r="UPA32" s="80"/>
      <c r="UPB32" s="80"/>
      <c r="UPC32" s="80"/>
      <c r="UPD32" s="80"/>
      <c r="UPE32" s="80"/>
      <c r="UPF32" s="80"/>
      <c r="UPG32" s="80"/>
      <c r="UPH32" s="80"/>
      <c r="UPI32" s="80"/>
      <c r="UPJ32" s="80"/>
      <c r="UPK32" s="80"/>
      <c r="UPL32" s="80"/>
      <c r="UPM32" s="80"/>
      <c r="UPN32" s="80"/>
      <c r="UPO32" s="80"/>
      <c r="UPP32" s="80"/>
      <c r="UPQ32" s="80"/>
      <c r="UPR32" s="80"/>
      <c r="UPS32" s="80"/>
      <c r="UPT32" s="80"/>
      <c r="UPU32" s="80"/>
      <c r="UPV32" s="80"/>
      <c r="UPW32" s="80"/>
      <c r="UPX32" s="80"/>
      <c r="UPY32" s="80"/>
      <c r="UPZ32" s="80"/>
      <c r="UQA32" s="80"/>
      <c r="UQB32" s="80"/>
      <c r="UQC32" s="80"/>
      <c r="UQD32" s="80"/>
      <c r="UQE32" s="80"/>
      <c r="UQF32" s="80"/>
      <c r="UQG32" s="80"/>
      <c r="UQH32" s="80"/>
      <c r="UQI32" s="80"/>
      <c r="UQJ32" s="80"/>
      <c r="UQK32" s="80"/>
      <c r="UQL32" s="80"/>
      <c r="UQM32" s="80"/>
      <c r="UQN32" s="80"/>
      <c r="UQO32" s="80"/>
      <c r="UQP32" s="80"/>
      <c r="UQQ32" s="80"/>
      <c r="UQR32" s="80"/>
      <c r="UQS32" s="80"/>
      <c r="UQT32" s="80"/>
      <c r="UQU32" s="80"/>
      <c r="UQV32" s="80"/>
      <c r="UQW32" s="80"/>
      <c r="UQX32" s="80"/>
      <c r="UQY32" s="80"/>
      <c r="UQZ32" s="80"/>
      <c r="URA32" s="80"/>
      <c r="URB32" s="80"/>
      <c r="URC32" s="80"/>
      <c r="URD32" s="80"/>
      <c r="URE32" s="80"/>
      <c r="URF32" s="80"/>
      <c r="URG32" s="80"/>
      <c r="URH32" s="80"/>
      <c r="URI32" s="80"/>
      <c r="URJ32" s="80"/>
      <c r="URK32" s="80"/>
      <c r="URL32" s="80"/>
      <c r="URM32" s="80"/>
      <c r="URN32" s="80"/>
      <c r="URO32" s="80"/>
      <c r="URP32" s="80"/>
      <c r="URQ32" s="80"/>
      <c r="URR32" s="80"/>
      <c r="URS32" s="80"/>
      <c r="URT32" s="80"/>
      <c r="URU32" s="80"/>
      <c r="URV32" s="80"/>
      <c r="URW32" s="80"/>
      <c r="URX32" s="80"/>
      <c r="URY32" s="80"/>
      <c r="URZ32" s="80"/>
      <c r="USA32" s="80"/>
      <c r="USB32" s="80"/>
      <c r="USC32" s="80"/>
      <c r="USD32" s="80"/>
      <c r="USE32" s="80"/>
      <c r="USF32" s="80"/>
      <c r="USG32" s="80"/>
      <c r="USH32" s="80"/>
      <c r="USI32" s="80"/>
      <c r="USJ32" s="80"/>
      <c r="USK32" s="80"/>
      <c r="USL32" s="80"/>
      <c r="USM32" s="80"/>
      <c r="USN32" s="80"/>
      <c r="USO32" s="80"/>
      <c r="USP32" s="80"/>
      <c r="USQ32" s="80"/>
      <c r="USR32" s="80"/>
      <c r="USS32" s="80"/>
      <c r="UST32" s="80"/>
      <c r="USU32" s="80"/>
      <c r="USV32" s="80"/>
      <c r="USW32" s="80"/>
      <c r="USX32" s="80"/>
      <c r="USY32" s="80"/>
      <c r="USZ32" s="80"/>
      <c r="UTA32" s="80"/>
      <c r="UTB32" s="80"/>
      <c r="UTC32" s="80"/>
      <c r="UTD32" s="80"/>
      <c r="UTE32" s="80"/>
      <c r="UTF32" s="80"/>
      <c r="UTG32" s="80"/>
      <c r="UTH32" s="80"/>
      <c r="UTI32" s="80"/>
      <c r="UTJ32" s="80"/>
      <c r="UTK32" s="80"/>
      <c r="UTL32" s="80"/>
      <c r="UTM32" s="80"/>
      <c r="UTN32" s="80"/>
      <c r="UTO32" s="80"/>
      <c r="UTP32" s="80"/>
      <c r="UTQ32" s="80"/>
      <c r="UTR32" s="80"/>
      <c r="UTS32" s="80"/>
      <c r="UTT32" s="80"/>
      <c r="UTU32" s="80"/>
      <c r="UTV32" s="80"/>
      <c r="UTW32" s="80"/>
      <c r="UTX32" s="80"/>
      <c r="UTY32" s="80"/>
      <c r="UTZ32" s="80"/>
      <c r="UUA32" s="80"/>
      <c r="UUB32" s="80"/>
      <c r="UUC32" s="80"/>
      <c r="UUD32" s="80"/>
      <c r="UUE32" s="80"/>
      <c r="UUF32" s="80"/>
      <c r="UUG32" s="80"/>
      <c r="UUH32" s="80"/>
      <c r="UUI32" s="80"/>
      <c r="UUJ32" s="80"/>
      <c r="UUK32" s="80"/>
      <c r="UUL32" s="80"/>
      <c r="UUM32" s="80"/>
      <c r="UUN32" s="80"/>
      <c r="UUO32" s="80"/>
      <c r="UUP32" s="80"/>
      <c r="UUQ32" s="80"/>
      <c r="UUR32" s="80"/>
      <c r="UUS32" s="80"/>
      <c r="UUT32" s="80"/>
      <c r="UUU32" s="80"/>
      <c r="UUV32" s="80"/>
      <c r="UUW32" s="80"/>
      <c r="UUX32" s="80"/>
      <c r="UUY32" s="80"/>
      <c r="UUZ32" s="80"/>
      <c r="UVA32" s="80"/>
      <c r="UVB32" s="80"/>
      <c r="UVC32" s="80"/>
      <c r="UVD32" s="80"/>
      <c r="UVE32" s="80"/>
      <c r="UVF32" s="80"/>
      <c r="UVG32" s="80"/>
      <c r="UVH32" s="80"/>
      <c r="UVI32" s="80"/>
      <c r="UVJ32" s="80"/>
      <c r="UVK32" s="80"/>
      <c r="UVL32" s="80"/>
      <c r="UVM32" s="80"/>
      <c r="UVN32" s="80"/>
      <c r="UVO32" s="80"/>
      <c r="UVP32" s="80"/>
      <c r="UVQ32" s="80"/>
      <c r="UVR32" s="80"/>
      <c r="UVS32" s="80"/>
      <c r="UVT32" s="80"/>
      <c r="UVU32" s="80"/>
      <c r="UVV32" s="80"/>
      <c r="UVW32" s="80"/>
      <c r="UVX32" s="80"/>
      <c r="UVY32" s="80"/>
      <c r="UVZ32" s="80"/>
      <c r="UWA32" s="80"/>
      <c r="UWB32" s="80"/>
      <c r="UWC32" s="80"/>
      <c r="UWD32" s="80"/>
      <c r="UWE32" s="80"/>
      <c r="UWF32" s="80"/>
      <c r="UWG32" s="80"/>
      <c r="UWH32" s="80"/>
      <c r="UWI32" s="80"/>
      <c r="UWJ32" s="80"/>
      <c r="UWK32" s="80"/>
      <c r="UWL32" s="80"/>
      <c r="UWM32" s="80"/>
      <c r="UWN32" s="80"/>
      <c r="UWO32" s="80"/>
      <c r="UWP32" s="80"/>
      <c r="UWQ32" s="80"/>
      <c r="UWR32" s="80"/>
      <c r="UWS32" s="80"/>
      <c r="UWT32" s="80"/>
      <c r="UWU32" s="80"/>
      <c r="UWV32" s="80"/>
      <c r="UWW32" s="80"/>
      <c r="UWX32" s="80"/>
      <c r="UWY32" s="80"/>
      <c r="UWZ32" s="80"/>
      <c r="UXA32" s="80"/>
      <c r="UXB32" s="80"/>
      <c r="UXC32" s="80"/>
      <c r="UXD32" s="80"/>
      <c r="UXE32" s="80"/>
      <c r="UXF32" s="80"/>
      <c r="UXG32" s="80"/>
      <c r="UXH32" s="80"/>
      <c r="UXI32" s="80"/>
      <c r="UXJ32" s="80"/>
      <c r="UXK32" s="80"/>
      <c r="UXL32" s="80"/>
      <c r="UXM32" s="80"/>
      <c r="UXN32" s="80"/>
      <c r="UXO32" s="80"/>
      <c r="UXP32" s="80"/>
      <c r="UXQ32" s="80"/>
      <c r="UXR32" s="80"/>
      <c r="UXS32" s="80"/>
      <c r="UXT32" s="80"/>
      <c r="UXU32" s="80"/>
      <c r="UXV32" s="80"/>
      <c r="UXW32" s="80"/>
      <c r="UXX32" s="80"/>
      <c r="UXY32" s="80"/>
      <c r="UXZ32" s="80"/>
      <c r="UYA32" s="80"/>
      <c r="UYB32" s="80"/>
      <c r="UYC32" s="80"/>
      <c r="UYD32" s="80"/>
      <c r="UYE32" s="80"/>
      <c r="UYF32" s="80"/>
      <c r="UYG32" s="80"/>
      <c r="UYH32" s="80"/>
      <c r="UYI32" s="80"/>
      <c r="UYJ32" s="80"/>
      <c r="UYK32" s="80"/>
      <c r="UYL32" s="80"/>
      <c r="UYM32" s="80"/>
      <c r="UYN32" s="80"/>
      <c r="UYO32" s="80"/>
      <c r="UYP32" s="80"/>
      <c r="UYQ32" s="80"/>
      <c r="UYR32" s="80"/>
      <c r="UYS32" s="80"/>
      <c r="UYT32" s="80"/>
      <c r="UYU32" s="80"/>
      <c r="UYV32" s="80"/>
      <c r="UYW32" s="80"/>
      <c r="UYX32" s="80"/>
      <c r="UYY32" s="80"/>
      <c r="UYZ32" s="80"/>
      <c r="UZA32" s="80"/>
      <c r="UZB32" s="80"/>
      <c r="UZC32" s="80"/>
      <c r="UZD32" s="80"/>
      <c r="UZE32" s="80"/>
      <c r="UZF32" s="80"/>
      <c r="UZG32" s="80"/>
      <c r="UZH32" s="80"/>
      <c r="UZI32" s="80"/>
      <c r="UZJ32" s="80"/>
      <c r="UZK32" s="80"/>
      <c r="UZL32" s="80"/>
      <c r="UZM32" s="80"/>
      <c r="UZN32" s="80"/>
      <c r="UZO32" s="80"/>
      <c r="UZP32" s="80"/>
      <c r="UZQ32" s="80"/>
      <c r="UZR32" s="80"/>
      <c r="UZS32" s="80"/>
      <c r="UZT32" s="80"/>
      <c r="UZU32" s="80"/>
      <c r="UZV32" s="80"/>
      <c r="UZW32" s="80"/>
      <c r="UZX32" s="80"/>
      <c r="UZY32" s="80"/>
      <c r="UZZ32" s="80"/>
      <c r="VAA32" s="80"/>
      <c r="VAB32" s="80"/>
      <c r="VAC32" s="80"/>
      <c r="VAD32" s="80"/>
      <c r="VAE32" s="80"/>
      <c r="VAF32" s="80"/>
      <c r="VAG32" s="80"/>
      <c r="VAH32" s="80"/>
      <c r="VAI32" s="80"/>
      <c r="VAJ32" s="80"/>
      <c r="VAK32" s="80"/>
      <c r="VAL32" s="80"/>
      <c r="VAM32" s="80"/>
      <c r="VAN32" s="80"/>
      <c r="VAO32" s="80"/>
      <c r="VAP32" s="80"/>
      <c r="VAQ32" s="80"/>
      <c r="VAR32" s="80"/>
      <c r="VAS32" s="80"/>
      <c r="VAT32" s="80"/>
      <c r="VAU32" s="80"/>
      <c r="VAV32" s="80"/>
      <c r="VAW32" s="80"/>
      <c r="VAX32" s="80"/>
      <c r="VAY32" s="80"/>
      <c r="VAZ32" s="80"/>
      <c r="VBA32" s="80"/>
      <c r="VBB32" s="80"/>
      <c r="VBC32" s="80"/>
      <c r="VBD32" s="80"/>
      <c r="VBE32" s="80"/>
      <c r="VBF32" s="80"/>
      <c r="VBG32" s="80"/>
      <c r="VBH32" s="80"/>
      <c r="VBI32" s="80"/>
      <c r="VBJ32" s="80"/>
      <c r="VBK32" s="80"/>
      <c r="VBL32" s="80"/>
      <c r="VBM32" s="80"/>
      <c r="VBN32" s="80"/>
      <c r="VBO32" s="80"/>
      <c r="VBP32" s="80"/>
      <c r="VBQ32" s="80"/>
      <c r="VBR32" s="80"/>
      <c r="VBS32" s="80"/>
      <c r="VBT32" s="80"/>
      <c r="VBU32" s="80"/>
      <c r="VBV32" s="80"/>
      <c r="VBW32" s="80"/>
      <c r="VBX32" s="80"/>
      <c r="VBY32" s="80"/>
      <c r="VBZ32" s="80"/>
      <c r="VCA32" s="80"/>
      <c r="VCB32" s="80"/>
      <c r="VCC32" s="80"/>
      <c r="VCD32" s="80"/>
      <c r="VCE32" s="80"/>
      <c r="VCF32" s="80"/>
      <c r="VCG32" s="80"/>
      <c r="VCH32" s="80"/>
      <c r="VCI32" s="80"/>
      <c r="VCJ32" s="80"/>
      <c r="VCK32" s="80"/>
      <c r="VCL32" s="80"/>
      <c r="VCM32" s="80"/>
      <c r="VCN32" s="80"/>
      <c r="VCO32" s="80"/>
      <c r="VCP32" s="80"/>
      <c r="VCQ32" s="80"/>
      <c r="VCR32" s="80"/>
      <c r="VCS32" s="80"/>
      <c r="VCT32" s="80"/>
      <c r="VCU32" s="80"/>
      <c r="VCV32" s="80"/>
      <c r="VCW32" s="80"/>
      <c r="VCX32" s="80"/>
      <c r="VCY32" s="80"/>
      <c r="VCZ32" s="80"/>
      <c r="VDA32" s="80"/>
      <c r="VDB32" s="80"/>
      <c r="VDC32" s="80"/>
      <c r="VDD32" s="80"/>
      <c r="VDE32" s="80"/>
      <c r="VDF32" s="80"/>
      <c r="VDG32" s="80"/>
      <c r="VDH32" s="80"/>
      <c r="VDI32" s="80"/>
      <c r="VDJ32" s="80"/>
      <c r="VDK32" s="80"/>
      <c r="VDL32" s="80"/>
      <c r="VDM32" s="80"/>
      <c r="VDN32" s="80"/>
      <c r="VDO32" s="80"/>
      <c r="VDP32" s="80"/>
      <c r="VDQ32" s="80"/>
      <c r="VDR32" s="80"/>
      <c r="VDS32" s="80"/>
      <c r="VDT32" s="80"/>
      <c r="VDU32" s="80"/>
      <c r="VDV32" s="80"/>
      <c r="VDW32" s="80"/>
      <c r="VDX32" s="80"/>
      <c r="VDY32" s="80"/>
      <c r="VDZ32" s="80"/>
      <c r="VEA32" s="80"/>
      <c r="VEB32" s="80"/>
      <c r="VEC32" s="80"/>
      <c r="VED32" s="80"/>
      <c r="VEE32" s="80"/>
      <c r="VEF32" s="80"/>
      <c r="VEG32" s="80"/>
      <c r="VEH32" s="80"/>
      <c r="VEI32" s="80"/>
      <c r="VEJ32" s="80"/>
      <c r="VEK32" s="80"/>
      <c r="VEL32" s="80"/>
      <c r="VEM32" s="80"/>
      <c r="VEN32" s="80"/>
      <c r="VEO32" s="80"/>
      <c r="VEP32" s="80"/>
      <c r="VEQ32" s="80"/>
      <c r="VER32" s="80"/>
      <c r="VES32" s="80"/>
      <c r="VET32" s="80"/>
      <c r="VEU32" s="80"/>
      <c r="VEV32" s="80"/>
      <c r="VEW32" s="80"/>
      <c r="VEX32" s="80"/>
      <c r="VEY32" s="80"/>
      <c r="VEZ32" s="80"/>
      <c r="VFA32" s="80"/>
      <c r="VFB32" s="80"/>
      <c r="VFC32" s="80"/>
      <c r="VFD32" s="80"/>
      <c r="VFE32" s="80"/>
      <c r="VFF32" s="80"/>
      <c r="VFG32" s="80"/>
      <c r="VFH32" s="80"/>
      <c r="VFI32" s="80"/>
      <c r="VFJ32" s="80"/>
      <c r="VFK32" s="80"/>
      <c r="VFL32" s="80"/>
      <c r="VFM32" s="80"/>
      <c r="VFN32" s="80"/>
      <c r="VFO32" s="80"/>
      <c r="VFP32" s="80"/>
      <c r="VFQ32" s="80"/>
      <c r="VFR32" s="80"/>
      <c r="VFS32" s="80"/>
      <c r="VFT32" s="80"/>
      <c r="VFU32" s="80"/>
      <c r="VFV32" s="80"/>
      <c r="VFW32" s="80"/>
      <c r="VFX32" s="80"/>
      <c r="VFY32" s="80"/>
      <c r="VFZ32" s="80"/>
      <c r="VGA32" s="80"/>
      <c r="VGB32" s="80"/>
      <c r="VGC32" s="80"/>
      <c r="VGD32" s="80"/>
      <c r="VGE32" s="80"/>
      <c r="VGF32" s="80"/>
      <c r="VGG32" s="80"/>
      <c r="VGH32" s="80"/>
      <c r="VGI32" s="80"/>
      <c r="VGJ32" s="80"/>
      <c r="VGK32" s="80"/>
      <c r="VGL32" s="80"/>
      <c r="VGM32" s="80"/>
      <c r="VGN32" s="80"/>
      <c r="VGO32" s="80"/>
      <c r="VGP32" s="80"/>
      <c r="VGQ32" s="80"/>
      <c r="VGR32" s="80"/>
      <c r="VGS32" s="80"/>
      <c r="VGT32" s="80"/>
      <c r="VGU32" s="80"/>
      <c r="VGV32" s="80"/>
      <c r="VGW32" s="80"/>
      <c r="VGX32" s="80"/>
      <c r="VGY32" s="80"/>
      <c r="VGZ32" s="80"/>
      <c r="VHA32" s="80"/>
      <c r="VHB32" s="80"/>
      <c r="VHC32" s="80"/>
      <c r="VHD32" s="80"/>
      <c r="VHE32" s="80"/>
      <c r="VHF32" s="80"/>
      <c r="VHG32" s="80"/>
      <c r="VHH32" s="80"/>
      <c r="VHI32" s="80"/>
      <c r="VHJ32" s="80"/>
      <c r="VHK32" s="80"/>
      <c r="VHL32" s="80"/>
      <c r="VHM32" s="80"/>
      <c r="VHN32" s="80"/>
      <c r="VHO32" s="80"/>
      <c r="VHP32" s="80"/>
      <c r="VHQ32" s="80"/>
      <c r="VHR32" s="80"/>
      <c r="VHS32" s="80"/>
      <c r="VHT32" s="80"/>
      <c r="VHU32" s="80"/>
      <c r="VHV32" s="80"/>
      <c r="VHW32" s="80"/>
      <c r="VHX32" s="80"/>
      <c r="VHY32" s="80"/>
      <c r="VHZ32" s="80"/>
      <c r="VIA32" s="80"/>
      <c r="VIB32" s="80"/>
      <c r="VIC32" s="80"/>
      <c r="VID32" s="80"/>
      <c r="VIE32" s="80"/>
      <c r="VIF32" s="80"/>
      <c r="VIG32" s="80"/>
      <c r="VIH32" s="80"/>
      <c r="VII32" s="80"/>
      <c r="VIJ32" s="80"/>
      <c r="VIK32" s="80"/>
      <c r="VIL32" s="80"/>
      <c r="VIM32" s="80"/>
      <c r="VIN32" s="80"/>
      <c r="VIO32" s="80"/>
      <c r="VIP32" s="80"/>
      <c r="VIQ32" s="80"/>
      <c r="VIR32" s="80"/>
      <c r="VIS32" s="80"/>
      <c r="VIT32" s="80"/>
      <c r="VIU32" s="80"/>
      <c r="VIV32" s="80"/>
      <c r="VIW32" s="80"/>
      <c r="VIX32" s="80"/>
      <c r="VIY32" s="80"/>
      <c r="VIZ32" s="80"/>
      <c r="VJA32" s="80"/>
      <c r="VJB32" s="80"/>
      <c r="VJC32" s="80"/>
      <c r="VJD32" s="80"/>
      <c r="VJE32" s="80"/>
      <c r="VJF32" s="80"/>
      <c r="VJG32" s="80"/>
      <c r="VJH32" s="80"/>
      <c r="VJI32" s="80"/>
      <c r="VJJ32" s="80"/>
      <c r="VJK32" s="80"/>
      <c r="VJL32" s="80"/>
      <c r="VJM32" s="80"/>
      <c r="VJN32" s="80"/>
      <c r="VJO32" s="80"/>
      <c r="VJP32" s="80"/>
      <c r="VJQ32" s="80"/>
      <c r="VJR32" s="80"/>
      <c r="VJS32" s="80"/>
      <c r="VJT32" s="80"/>
      <c r="VJU32" s="80"/>
      <c r="VJV32" s="80"/>
      <c r="VJW32" s="80"/>
      <c r="VJX32" s="80"/>
      <c r="VJY32" s="80"/>
      <c r="VJZ32" s="80"/>
      <c r="VKA32" s="80"/>
      <c r="VKB32" s="80"/>
      <c r="VKC32" s="80"/>
      <c r="VKD32" s="80"/>
      <c r="VKE32" s="80"/>
      <c r="VKF32" s="80"/>
      <c r="VKG32" s="80"/>
      <c r="VKH32" s="80"/>
      <c r="VKI32" s="80"/>
      <c r="VKJ32" s="80"/>
      <c r="VKK32" s="80"/>
      <c r="VKL32" s="80"/>
      <c r="VKM32" s="80"/>
      <c r="VKN32" s="80"/>
      <c r="VKO32" s="80"/>
      <c r="VKP32" s="80"/>
      <c r="VKQ32" s="80"/>
      <c r="VKR32" s="80"/>
      <c r="VKS32" s="80"/>
      <c r="VKT32" s="80"/>
      <c r="VKU32" s="80"/>
      <c r="VKV32" s="80"/>
      <c r="VKW32" s="80"/>
      <c r="VKX32" s="80"/>
      <c r="VKY32" s="80"/>
      <c r="VKZ32" s="80"/>
      <c r="VLA32" s="80"/>
      <c r="VLB32" s="80"/>
      <c r="VLC32" s="80"/>
      <c r="VLD32" s="80"/>
      <c r="VLE32" s="80"/>
      <c r="VLF32" s="80"/>
      <c r="VLG32" s="80"/>
      <c r="VLH32" s="80"/>
      <c r="VLI32" s="80"/>
      <c r="VLJ32" s="80"/>
      <c r="VLK32" s="80"/>
      <c r="VLL32" s="80"/>
      <c r="VLM32" s="80"/>
      <c r="VLN32" s="80"/>
      <c r="VLO32" s="80"/>
      <c r="VLP32" s="80"/>
      <c r="VLQ32" s="80"/>
      <c r="VLR32" s="80"/>
      <c r="VLS32" s="80"/>
      <c r="VLT32" s="80"/>
      <c r="VLU32" s="80"/>
      <c r="VLV32" s="80"/>
      <c r="VLW32" s="80"/>
      <c r="VLX32" s="80"/>
      <c r="VLY32" s="80"/>
      <c r="VLZ32" s="80"/>
      <c r="VMA32" s="80"/>
      <c r="VMB32" s="80"/>
      <c r="VMC32" s="80"/>
      <c r="VMD32" s="80"/>
      <c r="VME32" s="80"/>
      <c r="VMF32" s="80"/>
      <c r="VMG32" s="80"/>
      <c r="VMH32" s="80"/>
      <c r="VMI32" s="80"/>
      <c r="VMJ32" s="80"/>
      <c r="VMK32" s="80"/>
      <c r="VML32" s="80"/>
      <c r="VMM32" s="80"/>
      <c r="VMN32" s="80"/>
      <c r="VMO32" s="80"/>
      <c r="VMP32" s="80"/>
      <c r="VMQ32" s="80"/>
      <c r="VMR32" s="80"/>
      <c r="VMS32" s="80"/>
      <c r="VMT32" s="80"/>
      <c r="VMU32" s="80"/>
      <c r="VMV32" s="80"/>
      <c r="VMW32" s="80"/>
      <c r="VMX32" s="80"/>
      <c r="VMY32" s="80"/>
      <c r="VMZ32" s="80"/>
      <c r="VNA32" s="80"/>
      <c r="VNB32" s="80"/>
      <c r="VNC32" s="80"/>
      <c r="VND32" s="80"/>
      <c r="VNE32" s="80"/>
      <c r="VNF32" s="80"/>
      <c r="VNG32" s="80"/>
      <c r="VNH32" s="80"/>
      <c r="VNI32" s="80"/>
      <c r="VNJ32" s="80"/>
      <c r="VNK32" s="80"/>
      <c r="VNL32" s="80"/>
      <c r="VNM32" s="80"/>
      <c r="VNN32" s="80"/>
      <c r="VNO32" s="80"/>
      <c r="VNP32" s="80"/>
      <c r="VNQ32" s="80"/>
      <c r="VNR32" s="80"/>
      <c r="VNS32" s="80"/>
      <c r="VNT32" s="80"/>
      <c r="VNU32" s="80"/>
      <c r="VNV32" s="80"/>
      <c r="VNW32" s="80"/>
      <c r="VNX32" s="80"/>
      <c r="VNY32" s="80"/>
      <c r="VNZ32" s="80"/>
      <c r="VOA32" s="80"/>
      <c r="VOB32" s="80"/>
      <c r="VOC32" s="80"/>
      <c r="VOD32" s="80"/>
      <c r="VOE32" s="80"/>
      <c r="VOF32" s="80"/>
      <c r="VOG32" s="80"/>
      <c r="VOH32" s="80"/>
      <c r="VOI32" s="80"/>
      <c r="VOJ32" s="80"/>
      <c r="VOK32" s="80"/>
      <c r="VOL32" s="80"/>
      <c r="VOM32" s="80"/>
      <c r="VON32" s="80"/>
      <c r="VOO32" s="80"/>
      <c r="VOP32" s="80"/>
      <c r="VOQ32" s="80"/>
      <c r="VOR32" s="80"/>
      <c r="VOS32" s="80"/>
      <c r="VOT32" s="80"/>
      <c r="VOU32" s="80"/>
      <c r="VOV32" s="80"/>
      <c r="VOW32" s="80"/>
      <c r="VOX32" s="80"/>
      <c r="VOY32" s="80"/>
      <c r="VOZ32" s="80"/>
      <c r="VPA32" s="80"/>
      <c r="VPB32" s="80"/>
      <c r="VPC32" s="80"/>
      <c r="VPD32" s="80"/>
      <c r="VPE32" s="80"/>
      <c r="VPF32" s="80"/>
      <c r="VPG32" s="80"/>
      <c r="VPH32" s="80"/>
      <c r="VPI32" s="80"/>
      <c r="VPJ32" s="80"/>
      <c r="VPK32" s="80"/>
      <c r="VPL32" s="80"/>
      <c r="VPM32" s="80"/>
      <c r="VPN32" s="80"/>
      <c r="VPO32" s="80"/>
      <c r="VPP32" s="80"/>
      <c r="VPQ32" s="80"/>
      <c r="VPR32" s="80"/>
      <c r="VPS32" s="80"/>
      <c r="VPT32" s="80"/>
      <c r="VPU32" s="80"/>
      <c r="VPV32" s="80"/>
      <c r="VPW32" s="80"/>
      <c r="VPX32" s="80"/>
      <c r="VPY32" s="80"/>
      <c r="VPZ32" s="80"/>
      <c r="VQA32" s="80"/>
      <c r="VQB32" s="80"/>
      <c r="VQC32" s="80"/>
      <c r="VQD32" s="80"/>
      <c r="VQE32" s="80"/>
      <c r="VQF32" s="80"/>
      <c r="VQG32" s="80"/>
      <c r="VQH32" s="80"/>
      <c r="VQI32" s="80"/>
      <c r="VQJ32" s="80"/>
      <c r="VQK32" s="80"/>
      <c r="VQL32" s="80"/>
      <c r="VQM32" s="80"/>
      <c r="VQN32" s="80"/>
      <c r="VQO32" s="80"/>
      <c r="VQP32" s="80"/>
      <c r="VQQ32" s="80"/>
      <c r="VQR32" s="80"/>
      <c r="VQS32" s="80"/>
      <c r="VQT32" s="80"/>
      <c r="VQU32" s="80"/>
      <c r="VQV32" s="80"/>
      <c r="VQW32" s="80"/>
      <c r="VQX32" s="80"/>
      <c r="VQY32" s="80"/>
      <c r="VQZ32" s="80"/>
      <c r="VRA32" s="80"/>
      <c r="VRB32" s="80"/>
      <c r="VRC32" s="80"/>
      <c r="VRD32" s="80"/>
      <c r="VRE32" s="80"/>
      <c r="VRF32" s="80"/>
      <c r="VRG32" s="80"/>
      <c r="VRH32" s="80"/>
      <c r="VRI32" s="80"/>
      <c r="VRJ32" s="80"/>
      <c r="VRK32" s="80"/>
      <c r="VRL32" s="80"/>
      <c r="VRM32" s="80"/>
      <c r="VRN32" s="80"/>
      <c r="VRO32" s="80"/>
      <c r="VRP32" s="80"/>
      <c r="VRQ32" s="80"/>
      <c r="VRR32" s="80"/>
      <c r="VRS32" s="80"/>
      <c r="VRT32" s="80"/>
      <c r="VRU32" s="80"/>
      <c r="VRV32" s="80"/>
      <c r="VRW32" s="80"/>
      <c r="VRX32" s="80"/>
      <c r="VRY32" s="80"/>
      <c r="VRZ32" s="80"/>
      <c r="VSA32" s="80"/>
      <c r="VSB32" s="80"/>
      <c r="VSC32" s="80"/>
      <c r="VSD32" s="80"/>
      <c r="VSE32" s="80"/>
      <c r="VSF32" s="80"/>
      <c r="VSG32" s="80"/>
      <c r="VSH32" s="80"/>
      <c r="VSI32" s="80"/>
      <c r="VSJ32" s="80"/>
      <c r="VSK32" s="80"/>
      <c r="VSL32" s="80"/>
      <c r="VSM32" s="80"/>
      <c r="VSN32" s="80"/>
      <c r="VSO32" s="80"/>
      <c r="VSP32" s="80"/>
      <c r="VSQ32" s="80"/>
      <c r="VSR32" s="80"/>
      <c r="VSS32" s="80"/>
      <c r="VST32" s="80"/>
      <c r="VSU32" s="80"/>
      <c r="VSV32" s="80"/>
      <c r="VSW32" s="80"/>
      <c r="VSX32" s="80"/>
      <c r="VSY32" s="80"/>
      <c r="VSZ32" s="80"/>
      <c r="VTA32" s="80"/>
      <c r="VTB32" s="80"/>
      <c r="VTC32" s="80"/>
      <c r="VTD32" s="80"/>
      <c r="VTE32" s="80"/>
      <c r="VTF32" s="80"/>
      <c r="VTG32" s="80"/>
      <c r="VTH32" s="80"/>
      <c r="VTI32" s="80"/>
      <c r="VTJ32" s="80"/>
      <c r="VTK32" s="80"/>
      <c r="VTL32" s="80"/>
      <c r="VTM32" s="80"/>
      <c r="VTN32" s="80"/>
      <c r="VTO32" s="80"/>
      <c r="VTP32" s="80"/>
      <c r="VTQ32" s="80"/>
      <c r="VTR32" s="80"/>
      <c r="VTS32" s="80"/>
      <c r="VTT32" s="80"/>
      <c r="VTU32" s="80"/>
      <c r="VTV32" s="80"/>
      <c r="VTW32" s="80"/>
      <c r="VTX32" s="80"/>
      <c r="VTY32" s="80"/>
      <c r="VTZ32" s="80"/>
      <c r="VUA32" s="80"/>
      <c r="VUB32" s="80"/>
      <c r="VUC32" s="80"/>
      <c r="VUD32" s="80"/>
      <c r="VUE32" s="80"/>
      <c r="VUF32" s="80"/>
      <c r="VUG32" s="80"/>
      <c r="VUH32" s="80"/>
      <c r="VUI32" s="80"/>
      <c r="VUJ32" s="80"/>
      <c r="VUK32" s="80"/>
      <c r="VUL32" s="80"/>
      <c r="VUM32" s="80"/>
      <c r="VUN32" s="80"/>
      <c r="VUO32" s="80"/>
      <c r="VUP32" s="80"/>
      <c r="VUQ32" s="80"/>
      <c r="VUR32" s="80"/>
      <c r="VUS32" s="80"/>
      <c r="VUT32" s="80"/>
      <c r="VUU32" s="80"/>
      <c r="VUV32" s="80"/>
      <c r="VUW32" s="80"/>
      <c r="VUX32" s="80"/>
      <c r="VUY32" s="80"/>
      <c r="VUZ32" s="80"/>
      <c r="VVA32" s="80"/>
      <c r="VVB32" s="80"/>
      <c r="VVC32" s="80"/>
      <c r="VVD32" s="80"/>
      <c r="VVE32" s="80"/>
      <c r="VVF32" s="80"/>
      <c r="VVG32" s="80"/>
      <c r="VVH32" s="80"/>
      <c r="VVI32" s="80"/>
      <c r="VVJ32" s="80"/>
      <c r="VVK32" s="80"/>
      <c r="VVL32" s="80"/>
      <c r="VVM32" s="80"/>
      <c r="VVN32" s="80"/>
      <c r="VVO32" s="80"/>
      <c r="VVP32" s="80"/>
      <c r="VVQ32" s="80"/>
      <c r="VVR32" s="80"/>
      <c r="VVS32" s="80"/>
      <c r="VVT32" s="80"/>
      <c r="VVU32" s="80"/>
      <c r="VVV32" s="80"/>
      <c r="VVW32" s="80"/>
      <c r="VVX32" s="80"/>
      <c r="VVY32" s="80"/>
      <c r="VVZ32" s="80"/>
      <c r="VWA32" s="80"/>
      <c r="VWB32" s="80"/>
      <c r="VWC32" s="80"/>
      <c r="VWD32" s="80"/>
      <c r="VWE32" s="80"/>
      <c r="VWF32" s="80"/>
      <c r="VWG32" s="80"/>
      <c r="VWH32" s="80"/>
      <c r="VWI32" s="80"/>
      <c r="VWJ32" s="80"/>
      <c r="VWK32" s="80"/>
      <c r="VWL32" s="80"/>
      <c r="VWM32" s="80"/>
      <c r="VWN32" s="80"/>
      <c r="VWO32" s="80"/>
      <c r="VWP32" s="80"/>
      <c r="VWQ32" s="80"/>
      <c r="VWR32" s="80"/>
      <c r="VWS32" s="80"/>
      <c r="VWT32" s="80"/>
      <c r="VWU32" s="80"/>
      <c r="VWV32" s="80"/>
      <c r="VWW32" s="80"/>
      <c r="VWX32" s="80"/>
      <c r="VWY32" s="80"/>
      <c r="VWZ32" s="80"/>
      <c r="VXA32" s="80"/>
      <c r="VXB32" s="80"/>
      <c r="VXC32" s="80"/>
      <c r="VXD32" s="80"/>
      <c r="VXE32" s="80"/>
      <c r="VXF32" s="80"/>
      <c r="VXG32" s="80"/>
      <c r="VXH32" s="80"/>
      <c r="VXI32" s="80"/>
      <c r="VXJ32" s="80"/>
      <c r="VXK32" s="80"/>
      <c r="VXL32" s="80"/>
      <c r="VXM32" s="80"/>
      <c r="VXN32" s="80"/>
      <c r="VXO32" s="80"/>
      <c r="VXP32" s="80"/>
      <c r="VXQ32" s="80"/>
      <c r="VXR32" s="80"/>
      <c r="VXS32" s="80"/>
      <c r="VXT32" s="80"/>
      <c r="VXU32" s="80"/>
      <c r="VXV32" s="80"/>
      <c r="VXW32" s="80"/>
      <c r="VXX32" s="80"/>
      <c r="VXY32" s="80"/>
      <c r="VXZ32" s="80"/>
      <c r="VYA32" s="80"/>
      <c r="VYB32" s="80"/>
      <c r="VYC32" s="80"/>
      <c r="VYD32" s="80"/>
      <c r="VYE32" s="80"/>
      <c r="VYF32" s="80"/>
      <c r="VYG32" s="80"/>
      <c r="VYH32" s="80"/>
      <c r="VYI32" s="80"/>
      <c r="VYJ32" s="80"/>
      <c r="VYK32" s="80"/>
      <c r="VYL32" s="80"/>
      <c r="VYM32" s="80"/>
      <c r="VYN32" s="80"/>
      <c r="VYO32" s="80"/>
      <c r="VYP32" s="80"/>
      <c r="VYQ32" s="80"/>
      <c r="VYR32" s="80"/>
      <c r="VYS32" s="80"/>
      <c r="VYT32" s="80"/>
      <c r="VYU32" s="80"/>
      <c r="VYV32" s="80"/>
      <c r="VYW32" s="80"/>
      <c r="VYX32" s="80"/>
      <c r="VYY32" s="80"/>
      <c r="VYZ32" s="80"/>
      <c r="VZA32" s="80"/>
      <c r="VZB32" s="80"/>
      <c r="VZC32" s="80"/>
      <c r="VZD32" s="80"/>
      <c r="VZE32" s="80"/>
      <c r="VZF32" s="80"/>
      <c r="VZG32" s="80"/>
      <c r="VZH32" s="80"/>
      <c r="VZI32" s="80"/>
      <c r="VZJ32" s="80"/>
      <c r="VZK32" s="80"/>
      <c r="VZL32" s="80"/>
      <c r="VZM32" s="80"/>
      <c r="VZN32" s="80"/>
      <c r="VZO32" s="80"/>
      <c r="VZP32" s="80"/>
      <c r="VZQ32" s="80"/>
      <c r="VZR32" s="80"/>
      <c r="VZS32" s="80"/>
      <c r="VZT32" s="80"/>
      <c r="VZU32" s="80"/>
      <c r="VZV32" s="80"/>
      <c r="VZW32" s="80"/>
      <c r="VZX32" s="80"/>
      <c r="VZY32" s="80"/>
      <c r="VZZ32" s="80"/>
      <c r="WAA32" s="80"/>
      <c r="WAB32" s="80"/>
      <c r="WAC32" s="80"/>
      <c r="WAD32" s="80"/>
      <c r="WAE32" s="80"/>
      <c r="WAF32" s="80"/>
      <c r="WAG32" s="80"/>
      <c r="WAH32" s="80"/>
      <c r="WAI32" s="80"/>
      <c r="WAJ32" s="80"/>
      <c r="WAK32" s="80"/>
      <c r="WAL32" s="80"/>
      <c r="WAM32" s="80"/>
      <c r="WAN32" s="80"/>
      <c r="WAO32" s="80"/>
      <c r="WAP32" s="80"/>
      <c r="WAQ32" s="80"/>
      <c r="WAR32" s="80"/>
      <c r="WAS32" s="80"/>
      <c r="WAT32" s="80"/>
      <c r="WAU32" s="80"/>
      <c r="WAV32" s="80"/>
      <c r="WAW32" s="80"/>
      <c r="WAX32" s="80"/>
      <c r="WAY32" s="80"/>
      <c r="WAZ32" s="80"/>
      <c r="WBA32" s="80"/>
      <c r="WBB32" s="80"/>
      <c r="WBC32" s="80"/>
      <c r="WBD32" s="80"/>
      <c r="WBE32" s="80"/>
      <c r="WBF32" s="80"/>
      <c r="WBG32" s="80"/>
      <c r="WBH32" s="80"/>
      <c r="WBI32" s="80"/>
      <c r="WBJ32" s="80"/>
      <c r="WBK32" s="80"/>
      <c r="WBL32" s="80"/>
      <c r="WBM32" s="80"/>
      <c r="WBN32" s="80"/>
      <c r="WBO32" s="80"/>
      <c r="WBP32" s="80"/>
      <c r="WBQ32" s="80"/>
      <c r="WBR32" s="80"/>
      <c r="WBS32" s="80"/>
      <c r="WBT32" s="80"/>
      <c r="WBU32" s="80"/>
      <c r="WBV32" s="80"/>
      <c r="WBW32" s="80"/>
      <c r="WBX32" s="80"/>
      <c r="WBY32" s="80"/>
      <c r="WBZ32" s="80"/>
      <c r="WCA32" s="80"/>
      <c r="WCB32" s="80"/>
      <c r="WCC32" s="80"/>
      <c r="WCD32" s="80"/>
      <c r="WCE32" s="80"/>
      <c r="WCF32" s="80"/>
      <c r="WCG32" s="80"/>
      <c r="WCH32" s="80"/>
      <c r="WCI32" s="80"/>
      <c r="WCJ32" s="80"/>
      <c r="WCK32" s="80"/>
      <c r="WCL32" s="80"/>
      <c r="WCM32" s="80"/>
      <c r="WCN32" s="80"/>
      <c r="WCO32" s="80"/>
      <c r="WCP32" s="80"/>
      <c r="WCQ32" s="80"/>
      <c r="WCR32" s="80"/>
      <c r="WCS32" s="80"/>
      <c r="WCT32" s="80"/>
      <c r="WCU32" s="80"/>
      <c r="WCV32" s="80"/>
      <c r="WCW32" s="80"/>
      <c r="WCX32" s="80"/>
      <c r="WCY32" s="80"/>
      <c r="WCZ32" s="80"/>
      <c r="WDA32" s="80"/>
      <c r="WDB32" s="80"/>
      <c r="WDC32" s="80"/>
      <c r="WDD32" s="80"/>
      <c r="WDE32" s="80"/>
      <c r="WDF32" s="80"/>
      <c r="WDG32" s="80"/>
      <c r="WDH32" s="80"/>
      <c r="WDI32" s="80"/>
      <c r="WDJ32" s="80"/>
      <c r="WDK32" s="80"/>
      <c r="WDL32" s="80"/>
      <c r="WDM32" s="80"/>
      <c r="WDN32" s="80"/>
      <c r="WDO32" s="80"/>
      <c r="WDP32" s="80"/>
      <c r="WDQ32" s="80"/>
      <c r="WDR32" s="80"/>
      <c r="WDS32" s="80"/>
      <c r="WDT32" s="80"/>
      <c r="WDU32" s="80"/>
      <c r="WDV32" s="80"/>
      <c r="WDW32" s="80"/>
      <c r="WDX32" s="80"/>
      <c r="WDY32" s="80"/>
      <c r="WDZ32" s="80"/>
      <c r="WEA32" s="80"/>
      <c r="WEB32" s="80"/>
      <c r="WEC32" s="80"/>
      <c r="WED32" s="80"/>
      <c r="WEE32" s="80"/>
      <c r="WEF32" s="80"/>
      <c r="WEG32" s="80"/>
      <c r="WEH32" s="80"/>
      <c r="WEI32" s="80"/>
      <c r="WEJ32" s="80"/>
      <c r="WEK32" s="80"/>
      <c r="WEL32" s="80"/>
      <c r="WEM32" s="80"/>
      <c r="WEN32" s="80"/>
      <c r="WEO32" s="80"/>
      <c r="WEP32" s="80"/>
      <c r="WEQ32" s="80"/>
      <c r="WER32" s="80"/>
      <c r="WES32" s="80"/>
      <c r="WET32" s="80"/>
      <c r="WEU32" s="80"/>
      <c r="WEV32" s="80"/>
      <c r="WEW32" s="80"/>
      <c r="WEX32" s="80"/>
      <c r="WEY32" s="80"/>
      <c r="WEZ32" s="80"/>
      <c r="WFA32" s="80"/>
      <c r="WFB32" s="80"/>
      <c r="WFC32" s="80"/>
      <c r="WFD32" s="80"/>
      <c r="WFE32" s="80"/>
      <c r="WFF32" s="80"/>
      <c r="WFG32" s="80"/>
      <c r="WFH32" s="80"/>
      <c r="WFI32" s="80"/>
      <c r="WFJ32" s="80"/>
      <c r="WFK32" s="80"/>
      <c r="WFL32" s="80"/>
      <c r="WFM32" s="80"/>
      <c r="WFN32" s="80"/>
      <c r="WFO32" s="80"/>
      <c r="WFP32" s="80"/>
      <c r="WFQ32" s="80"/>
      <c r="WFR32" s="80"/>
      <c r="WFS32" s="80"/>
      <c r="WFT32" s="80"/>
      <c r="WFU32" s="80"/>
      <c r="WFV32" s="80"/>
      <c r="WFW32" s="80"/>
      <c r="WFX32" s="80"/>
      <c r="WFY32" s="80"/>
      <c r="WFZ32" s="80"/>
      <c r="WGA32" s="80"/>
      <c r="WGB32" s="80"/>
      <c r="WGC32" s="80"/>
      <c r="WGD32" s="80"/>
      <c r="WGE32" s="80"/>
      <c r="WGF32" s="80"/>
      <c r="WGG32" s="80"/>
      <c r="WGH32" s="80"/>
      <c r="WGI32" s="80"/>
      <c r="WGJ32" s="80"/>
      <c r="WGK32" s="80"/>
      <c r="WGL32" s="80"/>
      <c r="WGM32" s="80"/>
      <c r="WGN32" s="80"/>
      <c r="WGO32" s="80"/>
      <c r="WGP32" s="80"/>
      <c r="WGQ32" s="80"/>
      <c r="WGR32" s="80"/>
      <c r="WGS32" s="80"/>
      <c r="WGT32" s="80"/>
      <c r="WGU32" s="80"/>
      <c r="WGV32" s="80"/>
      <c r="WGW32" s="80"/>
      <c r="WGX32" s="80"/>
      <c r="WGY32" s="80"/>
      <c r="WGZ32" s="80"/>
      <c r="WHA32" s="80"/>
      <c r="WHB32" s="80"/>
      <c r="WHC32" s="80"/>
      <c r="WHD32" s="80"/>
      <c r="WHE32" s="80"/>
      <c r="WHF32" s="80"/>
      <c r="WHG32" s="80"/>
      <c r="WHH32" s="80"/>
      <c r="WHI32" s="80"/>
      <c r="WHJ32" s="80"/>
      <c r="WHK32" s="80"/>
      <c r="WHL32" s="80"/>
      <c r="WHM32" s="80"/>
      <c r="WHN32" s="80"/>
      <c r="WHO32" s="80"/>
      <c r="WHP32" s="80"/>
      <c r="WHQ32" s="80"/>
      <c r="WHR32" s="80"/>
      <c r="WHS32" s="80"/>
      <c r="WHT32" s="80"/>
      <c r="WHU32" s="80"/>
      <c r="WHV32" s="80"/>
      <c r="WHW32" s="80"/>
      <c r="WHX32" s="80"/>
      <c r="WHY32" s="80"/>
      <c r="WHZ32" s="80"/>
      <c r="WIA32" s="80"/>
      <c r="WIB32" s="80"/>
      <c r="WIC32" s="80"/>
      <c r="WID32" s="80"/>
      <c r="WIE32" s="80"/>
      <c r="WIF32" s="80"/>
      <c r="WIG32" s="80"/>
      <c r="WIH32" s="80"/>
      <c r="WII32" s="80"/>
      <c r="WIJ32" s="80"/>
      <c r="WIK32" s="80"/>
      <c r="WIL32" s="80"/>
      <c r="WIM32" s="80"/>
      <c r="WIN32" s="80"/>
      <c r="WIO32" s="80"/>
      <c r="WIP32" s="80"/>
      <c r="WIQ32" s="80"/>
      <c r="WIR32" s="80"/>
      <c r="WIS32" s="80"/>
      <c r="WIT32" s="80"/>
      <c r="WIU32" s="80"/>
      <c r="WIV32" s="80"/>
      <c r="WIW32" s="80"/>
      <c r="WIX32" s="80"/>
      <c r="WIY32" s="80"/>
      <c r="WIZ32" s="80"/>
      <c r="WJA32" s="80"/>
      <c r="WJB32" s="80"/>
      <c r="WJC32" s="80"/>
      <c r="WJD32" s="80"/>
      <c r="WJE32" s="80"/>
      <c r="WJF32" s="80"/>
      <c r="WJG32" s="80"/>
      <c r="WJH32" s="80"/>
      <c r="WJI32" s="80"/>
      <c r="WJJ32" s="80"/>
      <c r="WJK32" s="80"/>
      <c r="WJL32" s="80"/>
      <c r="WJM32" s="80"/>
      <c r="WJN32" s="80"/>
      <c r="WJO32" s="80"/>
      <c r="WJP32" s="80"/>
      <c r="WJQ32" s="80"/>
      <c r="WJR32" s="80"/>
      <c r="WJS32" s="80"/>
      <c r="WJT32" s="80"/>
      <c r="WJU32" s="80"/>
      <c r="WJV32" s="80"/>
      <c r="WJW32" s="80"/>
      <c r="WJX32" s="80"/>
      <c r="WJY32" s="80"/>
      <c r="WJZ32" s="80"/>
      <c r="WKA32" s="80"/>
      <c r="WKB32" s="80"/>
      <c r="WKC32" s="80"/>
      <c r="WKD32" s="80"/>
      <c r="WKE32" s="80"/>
      <c r="WKF32" s="80"/>
      <c r="WKG32" s="80"/>
      <c r="WKH32" s="80"/>
      <c r="WKI32" s="80"/>
      <c r="WKJ32" s="80"/>
      <c r="WKK32" s="80"/>
      <c r="WKL32" s="80"/>
      <c r="WKM32" s="80"/>
      <c r="WKN32" s="80"/>
      <c r="WKO32" s="80"/>
      <c r="WKP32" s="80"/>
      <c r="WKQ32" s="80"/>
      <c r="WKR32" s="80"/>
      <c r="WKS32" s="80"/>
      <c r="WKT32" s="80"/>
      <c r="WKU32" s="80"/>
      <c r="WKV32" s="80"/>
      <c r="WKW32" s="80"/>
      <c r="WKX32" s="80"/>
      <c r="WKY32" s="80"/>
      <c r="WKZ32" s="80"/>
      <c r="WLA32" s="80"/>
      <c r="WLB32" s="80"/>
      <c r="WLC32" s="80"/>
      <c r="WLD32" s="80"/>
      <c r="WLE32" s="80"/>
      <c r="WLF32" s="80"/>
      <c r="WLG32" s="80"/>
      <c r="WLH32" s="80"/>
      <c r="WLI32" s="80"/>
      <c r="WLJ32" s="80"/>
      <c r="WLK32" s="80"/>
      <c r="WLL32" s="80"/>
      <c r="WLM32" s="80"/>
      <c r="WLN32" s="80"/>
      <c r="WLO32" s="80"/>
      <c r="WLP32" s="80"/>
      <c r="WLQ32" s="80"/>
      <c r="WLR32" s="80"/>
      <c r="WLS32" s="80"/>
      <c r="WLT32" s="80"/>
      <c r="WLU32" s="80"/>
      <c r="WLV32" s="80"/>
      <c r="WLW32" s="80"/>
      <c r="WLX32" s="80"/>
      <c r="WLY32" s="80"/>
      <c r="WLZ32" s="80"/>
      <c r="WMA32" s="80"/>
      <c r="WMB32" s="80"/>
      <c r="WMC32" s="80"/>
      <c r="WMD32" s="80"/>
      <c r="WME32" s="80"/>
      <c r="WMF32" s="80"/>
      <c r="WMG32" s="80"/>
      <c r="WMH32" s="80"/>
      <c r="WMI32" s="80"/>
      <c r="WMJ32" s="80"/>
      <c r="WMK32" s="80"/>
      <c r="WML32" s="80"/>
      <c r="WMM32" s="80"/>
      <c r="WMN32" s="80"/>
      <c r="WMO32" s="80"/>
      <c r="WMP32" s="80"/>
      <c r="WMQ32" s="80"/>
      <c r="WMR32" s="80"/>
      <c r="WMS32" s="80"/>
      <c r="WMT32" s="80"/>
      <c r="WMU32" s="80"/>
      <c r="WMV32" s="80"/>
      <c r="WMW32" s="80"/>
      <c r="WMX32" s="80"/>
      <c r="WMY32" s="80"/>
      <c r="WMZ32" s="80"/>
      <c r="WNA32" s="80"/>
      <c r="WNB32" s="80"/>
      <c r="WNC32" s="80"/>
      <c r="WND32" s="80"/>
      <c r="WNE32" s="80"/>
      <c r="WNF32" s="80"/>
      <c r="WNG32" s="80"/>
      <c r="WNH32" s="80"/>
      <c r="WNI32" s="80"/>
      <c r="WNJ32" s="80"/>
      <c r="WNK32" s="80"/>
      <c r="WNL32" s="80"/>
      <c r="WNM32" s="80"/>
      <c r="WNN32" s="80"/>
      <c r="WNO32" s="80"/>
      <c r="WNP32" s="80"/>
      <c r="WNQ32" s="80"/>
      <c r="WNR32" s="80"/>
      <c r="WNS32" s="80"/>
      <c r="WNT32" s="80"/>
      <c r="WNU32" s="80"/>
      <c r="WNV32" s="80"/>
      <c r="WNW32" s="80"/>
      <c r="WNX32" s="80"/>
      <c r="WNY32" s="80"/>
      <c r="WNZ32" s="80"/>
      <c r="WOA32" s="80"/>
      <c r="WOB32" s="80"/>
      <c r="WOC32" s="80"/>
      <c r="WOD32" s="80"/>
      <c r="WOE32" s="80"/>
      <c r="WOF32" s="80"/>
      <c r="WOG32" s="80"/>
      <c r="WOH32" s="80"/>
      <c r="WOI32" s="80"/>
      <c r="WOJ32" s="80"/>
      <c r="WOK32" s="80"/>
      <c r="WOL32" s="80"/>
      <c r="WOM32" s="80"/>
      <c r="WON32" s="80"/>
      <c r="WOO32" s="80"/>
      <c r="WOP32" s="80"/>
      <c r="WOQ32" s="80"/>
      <c r="WOR32" s="80"/>
      <c r="WOS32" s="80"/>
      <c r="WOT32" s="80"/>
      <c r="WOU32" s="80"/>
      <c r="WOV32" s="80"/>
      <c r="WOW32" s="80"/>
      <c r="WOX32" s="80"/>
      <c r="WOY32" s="80"/>
      <c r="WOZ32" s="80"/>
      <c r="WPA32" s="80"/>
      <c r="WPB32" s="80"/>
      <c r="WPC32" s="80"/>
      <c r="WPD32" s="80"/>
      <c r="WPE32" s="80"/>
      <c r="WPF32" s="80"/>
      <c r="WPG32" s="80"/>
      <c r="WPH32" s="80"/>
      <c r="WPI32" s="80"/>
      <c r="WPJ32" s="80"/>
      <c r="WPK32" s="80"/>
      <c r="WPL32" s="80"/>
      <c r="WPM32" s="80"/>
      <c r="WPN32" s="80"/>
      <c r="WPO32" s="80"/>
      <c r="WPP32" s="80"/>
      <c r="WPQ32" s="80"/>
      <c r="WPR32" s="80"/>
      <c r="WPS32" s="80"/>
      <c r="WPT32" s="80"/>
      <c r="WPU32" s="80"/>
      <c r="WPV32" s="80"/>
      <c r="WPW32" s="80"/>
      <c r="WPX32" s="80"/>
      <c r="WPY32" s="80"/>
      <c r="WPZ32" s="80"/>
      <c r="WQA32" s="80"/>
      <c r="WQB32" s="80"/>
      <c r="WQC32" s="80"/>
      <c r="WQD32" s="80"/>
      <c r="WQE32" s="80"/>
      <c r="WQF32" s="80"/>
      <c r="WQG32" s="80"/>
      <c r="WQH32" s="80"/>
      <c r="WQI32" s="80"/>
      <c r="WQJ32" s="80"/>
      <c r="WQK32" s="80"/>
      <c r="WQL32" s="80"/>
      <c r="WQM32" s="80"/>
      <c r="WQN32" s="80"/>
      <c r="WQO32" s="80"/>
      <c r="WQP32" s="80"/>
      <c r="WQQ32" s="80"/>
      <c r="WQR32" s="80"/>
      <c r="WQS32" s="80"/>
      <c r="WQT32" s="80"/>
      <c r="WQU32" s="80"/>
      <c r="WQV32" s="80"/>
      <c r="WQW32" s="80"/>
      <c r="WQX32" s="80"/>
      <c r="WQY32" s="80"/>
      <c r="WQZ32" s="80"/>
      <c r="WRA32" s="80"/>
      <c r="WRB32" s="80"/>
      <c r="WRC32" s="80"/>
      <c r="WRD32" s="80"/>
      <c r="WRE32" s="80"/>
      <c r="WRF32" s="80"/>
      <c r="WRG32" s="80"/>
      <c r="WRH32" s="80"/>
      <c r="WRI32" s="80"/>
      <c r="WRJ32" s="80"/>
      <c r="WRK32" s="80"/>
      <c r="WRL32" s="80"/>
      <c r="WRM32" s="80"/>
      <c r="WRN32" s="80"/>
      <c r="WRO32" s="80"/>
      <c r="WRP32" s="80"/>
      <c r="WRQ32" s="80"/>
      <c r="WRR32" s="80"/>
      <c r="WRS32" s="80"/>
      <c r="WRT32" s="80"/>
      <c r="WRU32" s="80"/>
      <c r="WRV32" s="80"/>
      <c r="WRW32" s="80"/>
      <c r="WRX32" s="80"/>
      <c r="WRY32" s="80"/>
      <c r="WRZ32" s="80"/>
      <c r="WSA32" s="80"/>
      <c r="WSB32" s="80"/>
      <c r="WSC32" s="80"/>
      <c r="WSD32" s="80"/>
      <c r="WSE32" s="80"/>
      <c r="WSF32" s="80"/>
      <c r="WSG32" s="80"/>
      <c r="WSH32" s="80"/>
      <c r="WSI32" s="80"/>
      <c r="WSJ32" s="80"/>
      <c r="WSK32" s="80"/>
      <c r="WSL32" s="80"/>
      <c r="WSM32" s="80"/>
      <c r="WSN32" s="80"/>
      <c r="WSO32" s="80"/>
      <c r="WSP32" s="80"/>
      <c r="WSQ32" s="80"/>
      <c r="WSR32" s="80"/>
      <c r="WSS32" s="80"/>
      <c r="WST32" s="80"/>
      <c r="WSU32" s="80"/>
      <c r="WSV32" s="80"/>
      <c r="WSW32" s="80"/>
      <c r="WSX32" s="80"/>
      <c r="WSY32" s="80"/>
      <c r="WSZ32" s="80"/>
      <c r="WTA32" s="80"/>
      <c r="WTB32" s="80"/>
      <c r="WTC32" s="80"/>
      <c r="WTD32" s="80"/>
      <c r="WTE32" s="80"/>
      <c r="WTF32" s="80"/>
      <c r="WTG32" s="80"/>
      <c r="WTH32" s="80"/>
      <c r="WTI32" s="80"/>
      <c r="WTJ32" s="80"/>
      <c r="WTK32" s="80"/>
      <c r="WTL32" s="80"/>
      <c r="WTM32" s="80"/>
      <c r="WTN32" s="80"/>
      <c r="WTO32" s="80"/>
      <c r="WTP32" s="80"/>
      <c r="WTQ32" s="80"/>
      <c r="WTR32" s="80"/>
      <c r="WTS32" s="80"/>
      <c r="WTT32" s="80"/>
      <c r="WTU32" s="80"/>
      <c r="WTV32" s="80"/>
      <c r="WTW32" s="80"/>
      <c r="WTX32" s="80"/>
      <c r="WTY32" s="80"/>
      <c r="WTZ32" s="80"/>
      <c r="WUA32" s="80"/>
      <c r="WUB32" s="80"/>
      <c r="WUC32" s="80"/>
      <c r="WUD32" s="80"/>
      <c r="WUE32" s="80"/>
      <c r="WUF32" s="80"/>
      <c r="WUG32" s="80"/>
      <c r="WUH32" s="80"/>
      <c r="WUI32" s="80"/>
      <c r="WUJ32" s="80"/>
      <c r="WUK32" s="80"/>
      <c r="WUL32" s="80"/>
      <c r="WUM32" s="80"/>
      <c r="WUN32" s="80"/>
      <c r="WUO32" s="80"/>
      <c r="WUP32" s="80"/>
      <c r="WUQ32" s="80"/>
      <c r="WUR32" s="80"/>
      <c r="WUS32" s="80"/>
      <c r="WUT32" s="80"/>
      <c r="WUU32" s="80"/>
      <c r="WUV32" s="80"/>
      <c r="WUW32" s="80"/>
      <c r="WUX32" s="80"/>
      <c r="WUY32" s="80"/>
      <c r="WUZ32" s="80"/>
      <c r="WVA32" s="80"/>
      <c r="WVB32" s="80"/>
      <c r="WVC32" s="80"/>
      <c r="WVD32" s="80"/>
      <c r="WVE32" s="80"/>
      <c r="WVF32" s="80"/>
      <c r="WVG32" s="80"/>
      <c r="WVH32" s="80"/>
      <c r="WVI32" s="80"/>
      <c r="WVJ32" s="80"/>
      <c r="WVK32" s="80"/>
      <c r="WVL32" s="80"/>
      <c r="WVM32" s="80"/>
      <c r="WVN32" s="80"/>
      <c r="WVO32" s="80"/>
      <c r="WVP32" s="80"/>
      <c r="WVQ32" s="80"/>
      <c r="WVR32" s="80"/>
      <c r="WVS32" s="80"/>
      <c r="WVT32" s="80"/>
      <c r="WVU32" s="80"/>
      <c r="WVV32" s="80"/>
      <c r="WVW32" s="80"/>
      <c r="WVX32" s="80"/>
      <c r="WVY32" s="80"/>
      <c r="WVZ32" s="80"/>
      <c r="WWA32" s="80"/>
      <c r="WWB32" s="80"/>
      <c r="WWC32" s="80"/>
      <c r="WWD32" s="80"/>
      <c r="WWE32" s="80"/>
      <c r="WWF32" s="80"/>
      <c r="WWG32" s="80"/>
      <c r="WWH32" s="80"/>
      <c r="WWI32" s="80"/>
      <c r="WWJ32" s="80"/>
      <c r="WWK32" s="80"/>
      <c r="WWL32" s="80"/>
      <c r="WWM32" s="80"/>
      <c r="WWN32" s="80"/>
      <c r="WWO32" s="80"/>
      <c r="WWP32" s="80"/>
      <c r="WWQ32" s="80"/>
      <c r="WWR32" s="80"/>
      <c r="WWS32" s="80"/>
      <c r="WWT32" s="80"/>
      <c r="WWU32" s="80"/>
      <c r="WWV32" s="80"/>
      <c r="WWW32" s="80"/>
      <c r="WWX32" s="80"/>
      <c r="WWY32" s="80"/>
      <c r="WWZ32" s="80"/>
      <c r="WXA32" s="80"/>
      <c r="WXB32" s="80"/>
      <c r="WXC32" s="80"/>
      <c r="WXD32" s="80"/>
      <c r="WXE32" s="80"/>
      <c r="WXF32" s="80"/>
      <c r="WXG32" s="80"/>
      <c r="WXH32" s="80"/>
      <c r="WXI32" s="80"/>
      <c r="WXJ32" s="80"/>
      <c r="WXK32" s="80"/>
      <c r="WXL32" s="80"/>
      <c r="WXM32" s="80"/>
      <c r="WXN32" s="80"/>
      <c r="WXO32" s="80"/>
      <c r="WXP32" s="80"/>
      <c r="WXQ32" s="80"/>
      <c r="WXR32" s="80"/>
      <c r="WXS32" s="80"/>
      <c r="WXT32" s="80"/>
      <c r="WXU32" s="80"/>
      <c r="WXV32" s="80"/>
      <c r="WXW32" s="80"/>
      <c r="WXX32" s="80"/>
      <c r="WXY32" s="80"/>
      <c r="WXZ32" s="80"/>
      <c r="WYA32" s="80"/>
      <c r="WYB32" s="80"/>
      <c r="WYC32" s="80"/>
      <c r="WYD32" s="80"/>
      <c r="WYE32" s="80"/>
      <c r="WYF32" s="80"/>
      <c r="WYG32" s="80"/>
      <c r="WYH32" s="80"/>
      <c r="WYI32" s="80"/>
      <c r="WYJ32" s="80"/>
      <c r="WYK32" s="80"/>
      <c r="WYL32" s="80"/>
      <c r="WYM32" s="80"/>
      <c r="WYN32" s="80"/>
      <c r="WYO32" s="80"/>
      <c r="WYP32" s="80"/>
      <c r="WYQ32" s="80"/>
      <c r="WYR32" s="80"/>
      <c r="WYS32" s="80"/>
      <c r="WYT32" s="80"/>
      <c r="WYU32" s="80"/>
      <c r="WYV32" s="80"/>
      <c r="WYW32" s="80"/>
      <c r="WYX32" s="80"/>
      <c r="WYY32" s="80"/>
      <c r="WYZ32" s="80"/>
      <c r="WZA32" s="80"/>
      <c r="WZB32" s="80"/>
      <c r="WZC32" s="80"/>
      <c r="WZD32" s="80"/>
      <c r="WZE32" s="80"/>
      <c r="WZF32" s="80"/>
      <c r="WZG32" s="80"/>
      <c r="WZH32" s="80"/>
      <c r="WZI32" s="80"/>
      <c r="WZJ32" s="80"/>
      <c r="WZK32" s="80"/>
      <c r="WZL32" s="80"/>
      <c r="WZM32" s="80"/>
      <c r="WZN32" s="80"/>
      <c r="WZO32" s="80"/>
      <c r="WZP32" s="80"/>
      <c r="WZQ32" s="80"/>
      <c r="WZR32" s="80"/>
      <c r="WZS32" s="80"/>
      <c r="WZT32" s="80"/>
      <c r="WZU32" s="80"/>
      <c r="WZV32" s="80"/>
      <c r="WZW32" s="80"/>
      <c r="WZX32" s="80"/>
      <c r="WZY32" s="80"/>
      <c r="WZZ32" s="80"/>
      <c r="XAA32" s="80"/>
      <c r="XAB32" s="80"/>
      <c r="XAC32" s="80"/>
      <c r="XAD32" s="80"/>
      <c r="XAE32" s="80"/>
      <c r="XAF32" s="80"/>
      <c r="XAG32" s="80"/>
      <c r="XAH32" s="80"/>
      <c r="XAI32" s="80"/>
      <c r="XAJ32" s="80"/>
      <c r="XAK32" s="80"/>
      <c r="XAL32" s="80"/>
      <c r="XAM32" s="80"/>
      <c r="XAN32" s="80"/>
      <c r="XAO32" s="80"/>
      <c r="XAP32" s="80"/>
      <c r="XAQ32" s="80"/>
      <c r="XAR32" s="80"/>
      <c r="XAS32" s="80"/>
      <c r="XAT32" s="80"/>
      <c r="XAU32" s="80"/>
      <c r="XAV32" s="80"/>
      <c r="XAW32" s="80"/>
      <c r="XAX32" s="80"/>
      <c r="XAY32" s="80"/>
      <c r="XAZ32" s="80"/>
      <c r="XBA32" s="80"/>
      <c r="XBB32" s="80"/>
      <c r="XBC32" s="80"/>
      <c r="XBD32" s="80"/>
      <c r="XBE32" s="80"/>
      <c r="XBF32" s="80"/>
      <c r="XBG32" s="80"/>
      <c r="XBH32" s="80"/>
      <c r="XBI32" s="80"/>
      <c r="XBJ32" s="80"/>
      <c r="XBK32" s="80"/>
      <c r="XBL32" s="80"/>
      <c r="XBM32" s="80"/>
      <c r="XBN32" s="80"/>
      <c r="XBO32" s="80"/>
      <c r="XBP32" s="80"/>
      <c r="XBQ32" s="80"/>
      <c r="XBR32" s="80"/>
      <c r="XBS32" s="80"/>
      <c r="XBT32" s="80"/>
      <c r="XBU32" s="80"/>
      <c r="XBV32" s="80"/>
      <c r="XBW32" s="80"/>
      <c r="XBX32" s="80"/>
      <c r="XBY32" s="80"/>
      <c r="XBZ32" s="80"/>
      <c r="XCA32" s="80"/>
      <c r="XCB32" s="80"/>
      <c r="XCC32" s="80"/>
      <c r="XCD32" s="80"/>
      <c r="XCE32" s="80"/>
      <c r="XCF32" s="80"/>
      <c r="XCG32" s="80"/>
      <c r="XCH32" s="80"/>
      <c r="XCI32" s="80"/>
      <c r="XCJ32" s="80"/>
      <c r="XCK32" s="80"/>
      <c r="XCL32" s="80"/>
      <c r="XCM32" s="80"/>
      <c r="XCN32" s="80"/>
      <c r="XCO32" s="80"/>
      <c r="XCP32" s="80"/>
      <c r="XCQ32" s="80"/>
      <c r="XCR32" s="80"/>
      <c r="XCS32" s="80"/>
      <c r="XCT32" s="80"/>
      <c r="XCU32" s="80"/>
      <c r="XCV32" s="80"/>
      <c r="XCW32" s="80"/>
      <c r="XCX32" s="80"/>
      <c r="XCY32" s="80"/>
      <c r="XCZ32" s="80"/>
      <c r="XDA32" s="80"/>
      <c r="XDB32" s="80"/>
      <c r="XDC32" s="80"/>
      <c r="XDD32" s="80"/>
      <c r="XDE32" s="80"/>
      <c r="XDF32" s="80"/>
      <c r="XDG32" s="80"/>
      <c r="XDH32" s="80"/>
      <c r="XDI32" s="80"/>
      <c r="XDJ32" s="80"/>
      <c r="XDK32" s="80"/>
      <c r="XDL32" s="80"/>
      <c r="XDM32" s="80"/>
      <c r="XDN32" s="80"/>
    </row>
    <row r="33" spans="2:16342" ht="15">
      <c r="B33" s="211" t="s">
        <v>86</v>
      </c>
      <c r="C33" s="212"/>
      <c r="D33" s="212"/>
      <c r="E33" s="212"/>
      <c r="F33" s="212"/>
      <c r="G33" s="212"/>
      <c r="H33" s="212"/>
      <c r="I33" s="212"/>
      <c r="J33" s="212"/>
      <c r="K33" s="212"/>
      <c r="L33" s="212"/>
      <c r="M33" s="212"/>
      <c r="N33" s="212"/>
      <c r="O33" s="212"/>
      <c r="P33" s="212"/>
      <c r="Q33" s="212"/>
      <c r="R33" s="212"/>
      <c r="S33" s="212"/>
      <c r="T33" s="212"/>
      <c r="U33" s="212"/>
      <c r="V33" s="212"/>
      <c r="W33" s="212"/>
      <c r="X33" s="212"/>
      <c r="Y33" s="212"/>
      <c r="Z33" s="212"/>
      <c r="AA33" s="212"/>
      <c r="AB33" s="212"/>
      <c r="AC33" s="212"/>
      <c r="AD33" s="212"/>
      <c r="AE33" s="212"/>
      <c r="AF33" s="212"/>
      <c r="AG33" s="212"/>
      <c r="AH33" s="212"/>
      <c r="AI33" s="212"/>
      <c r="AJ33" s="212"/>
      <c r="AK33" s="212"/>
      <c r="AL33" s="212"/>
      <c r="AM33" s="212"/>
      <c r="AN33" s="212"/>
      <c r="AO33" s="212"/>
      <c r="AP33" s="212"/>
      <c r="AQ33" s="212"/>
      <c r="AR33" s="212"/>
      <c r="AS33" s="212"/>
      <c r="AT33" s="212"/>
      <c r="AU33" s="212"/>
      <c r="AV33" s="212"/>
      <c r="AW33" s="212"/>
      <c r="AX33" s="212"/>
      <c r="AY33" s="212"/>
      <c r="AZ33" s="212"/>
      <c r="BA33" s="212"/>
      <c r="BB33" s="212"/>
      <c r="BC33" s="212"/>
      <c r="BD33" s="212"/>
      <c r="BE33" s="212"/>
      <c r="BF33" s="212"/>
      <c r="BG33" s="212"/>
      <c r="BH33" s="212"/>
      <c r="BI33" s="212"/>
      <c r="BJ33" s="212"/>
      <c r="BK33" s="212"/>
      <c r="BL33" s="212"/>
      <c r="BM33" s="212"/>
      <c r="BN33" s="212"/>
      <c r="BO33" s="212"/>
      <c r="BP33" s="212"/>
      <c r="BQ33" s="212"/>
      <c r="BR33" s="212"/>
      <c r="BS33" s="212"/>
      <c r="BT33" s="212"/>
      <c r="BU33" s="212"/>
      <c r="BV33" s="212"/>
      <c r="BW33" s="212"/>
      <c r="BX33" s="212"/>
      <c r="BY33" s="212"/>
      <c r="BZ33" s="212"/>
      <c r="CA33" s="212"/>
      <c r="CB33" s="212"/>
      <c r="CC33" s="212"/>
      <c r="CD33" s="212"/>
      <c r="CE33" s="212"/>
      <c r="CF33" s="212"/>
      <c r="CG33" s="212"/>
      <c r="CH33" s="212"/>
      <c r="CI33" s="212"/>
      <c r="CJ33" s="212"/>
      <c r="CK33" s="212"/>
      <c r="CL33" s="212"/>
      <c r="CM33" s="212"/>
      <c r="CN33" s="212"/>
      <c r="CO33" s="212"/>
      <c r="CP33" s="212"/>
      <c r="CQ33" s="212"/>
      <c r="CR33" s="212"/>
      <c r="CS33" s="212"/>
      <c r="CT33" s="212"/>
      <c r="CU33" s="212"/>
      <c r="CV33" s="212"/>
      <c r="CW33" s="212"/>
      <c r="CX33" s="212"/>
      <c r="CY33" s="212"/>
      <c r="CZ33" s="212"/>
      <c r="DA33" s="212"/>
      <c r="DB33" s="212"/>
      <c r="DC33" s="212"/>
      <c r="DD33" s="212"/>
      <c r="DE33" s="212"/>
      <c r="DF33" s="212"/>
      <c r="DG33" s="212"/>
      <c r="DH33" s="212"/>
      <c r="DI33" s="212"/>
      <c r="DJ33" s="212"/>
      <c r="DK33" s="212"/>
      <c r="DL33" s="212"/>
    </row>
    <row r="34" spans="2:16342" s="107" customFormat="1">
      <c r="B34" s="23" t="str">
        <f>B7</f>
        <v>Company</v>
      </c>
      <c r="C34" s="342" t="s">
        <v>244</v>
      </c>
      <c r="D34" s="343"/>
      <c r="E34" s="343"/>
      <c r="F34" s="343"/>
      <c r="G34" s="343"/>
      <c r="H34" s="344"/>
      <c r="I34" s="342" t="s">
        <v>245</v>
      </c>
      <c r="J34" s="343"/>
      <c r="K34" s="343"/>
      <c r="L34" s="343"/>
      <c r="M34" s="343"/>
      <c r="N34" s="344"/>
      <c r="O34" s="342" t="s">
        <v>247</v>
      </c>
      <c r="P34" s="343"/>
      <c r="Q34" s="343"/>
      <c r="R34" s="343"/>
      <c r="S34" s="343"/>
      <c r="T34" s="344"/>
      <c r="U34" s="342" t="s">
        <v>561</v>
      </c>
      <c r="V34" s="343"/>
      <c r="W34" s="343"/>
      <c r="X34" s="343"/>
      <c r="Y34" s="343"/>
      <c r="Z34" s="344"/>
      <c r="AA34" s="342" t="s">
        <v>253</v>
      </c>
      <c r="AB34" s="343"/>
      <c r="AC34" s="343"/>
      <c r="AD34" s="343"/>
      <c r="AE34" s="343"/>
      <c r="AF34" s="344"/>
      <c r="AG34" s="342" t="s">
        <v>87</v>
      </c>
      <c r="AH34" s="343"/>
      <c r="AI34" s="343"/>
      <c r="AJ34" s="343"/>
      <c r="AK34" s="343"/>
      <c r="AL34" s="344"/>
      <c r="AM34" s="342" t="s">
        <v>88</v>
      </c>
      <c r="AN34" s="343"/>
      <c r="AO34" s="343"/>
      <c r="AP34" s="343"/>
      <c r="AQ34" s="343"/>
      <c r="AR34" s="344"/>
      <c r="AS34" s="342" t="s">
        <v>260</v>
      </c>
      <c r="AT34" s="343"/>
      <c r="AU34" s="343"/>
      <c r="AV34" s="343"/>
      <c r="AW34" s="343"/>
      <c r="AX34" s="344"/>
      <c r="AY34" s="342" t="s">
        <v>89</v>
      </c>
      <c r="AZ34" s="343"/>
      <c r="BA34" s="343"/>
      <c r="BB34" s="343"/>
      <c r="BC34" s="343"/>
      <c r="BD34" s="344"/>
      <c r="BE34" s="342" t="s">
        <v>257</v>
      </c>
      <c r="BF34" s="343"/>
      <c r="BG34" s="343"/>
      <c r="BH34" s="343"/>
      <c r="BI34" s="343"/>
      <c r="BJ34" s="344"/>
      <c r="BK34" s="342"/>
      <c r="BL34" s="343"/>
      <c r="BM34" s="343"/>
      <c r="BN34" s="343"/>
      <c r="BO34" s="343"/>
      <c r="BP34" s="344"/>
      <c r="BQ34" s="342"/>
      <c r="BR34" s="343"/>
      <c r="BS34" s="343"/>
      <c r="BT34" s="343"/>
      <c r="BU34" s="343"/>
      <c r="BV34" s="344"/>
      <c r="BW34" s="342"/>
      <c r="BX34" s="343"/>
      <c r="BY34" s="343"/>
      <c r="BZ34" s="343"/>
      <c r="CA34" s="343"/>
      <c r="CB34" s="344"/>
      <c r="CC34" s="342"/>
      <c r="CD34" s="343"/>
      <c r="CE34" s="343"/>
      <c r="CF34" s="343"/>
      <c r="CG34" s="343"/>
      <c r="CH34" s="344"/>
      <c r="CI34" s="342"/>
      <c r="CJ34" s="343"/>
      <c r="CK34" s="343"/>
      <c r="CL34" s="343"/>
      <c r="CM34" s="343"/>
      <c r="CN34" s="344"/>
      <c r="CO34" s="342"/>
      <c r="CP34" s="343"/>
      <c r="CQ34" s="343"/>
      <c r="CR34" s="343"/>
      <c r="CS34" s="343"/>
      <c r="CT34" s="344"/>
      <c r="CU34" s="342"/>
      <c r="CV34" s="343"/>
      <c r="CW34" s="343"/>
      <c r="CX34" s="343"/>
      <c r="CY34" s="343"/>
      <c r="CZ34" s="344"/>
      <c r="DA34" s="342"/>
      <c r="DB34" s="343"/>
      <c r="DC34" s="343"/>
      <c r="DD34" s="343"/>
      <c r="DE34" s="343"/>
      <c r="DF34" s="344"/>
      <c r="DG34" s="342"/>
      <c r="DH34" s="343"/>
      <c r="DI34" s="343"/>
      <c r="DJ34" s="343"/>
      <c r="DK34" s="343"/>
      <c r="DL34" s="344"/>
    </row>
    <row r="35" spans="2:16342" s="111" customFormat="1" hidden="1">
      <c r="B35" s="23" t="str">
        <f>B8</f>
        <v>BBG Code</v>
      </c>
      <c r="C35" s="108" t="s">
        <v>125</v>
      </c>
      <c r="D35" s="109" t="str">
        <f>C35</f>
        <v>ACC IN</v>
      </c>
      <c r="E35" s="109" t="str">
        <f t="shared" ref="E35:H35" si="88">D35</f>
        <v>ACC IN</v>
      </c>
      <c r="F35" s="109" t="str">
        <f t="shared" si="88"/>
        <v>ACC IN</v>
      </c>
      <c r="G35" s="109" t="str">
        <f t="shared" si="88"/>
        <v>ACC IN</v>
      </c>
      <c r="H35" s="110" t="str">
        <f t="shared" si="88"/>
        <v>ACC IN</v>
      </c>
      <c r="I35" s="108" t="s">
        <v>126</v>
      </c>
      <c r="J35" s="109" t="str">
        <f>I35</f>
        <v>ACEM IN</v>
      </c>
      <c r="K35" s="109" t="str">
        <f t="shared" ref="K35:N35" si="89">J35</f>
        <v>ACEM IN</v>
      </c>
      <c r="L35" s="109" t="str">
        <f t="shared" si="89"/>
        <v>ACEM IN</v>
      </c>
      <c r="M35" s="109" t="str">
        <f t="shared" si="89"/>
        <v>ACEM IN</v>
      </c>
      <c r="N35" s="110" t="str">
        <f t="shared" si="89"/>
        <v>ACEM IN</v>
      </c>
      <c r="O35" s="108" t="s">
        <v>127</v>
      </c>
      <c r="P35" s="109" t="str">
        <f>O35</f>
        <v>BCORP IN</v>
      </c>
      <c r="Q35" s="109" t="str">
        <f t="shared" ref="Q35:T35" si="90">P35</f>
        <v>BCORP IN</v>
      </c>
      <c r="R35" s="109" t="str">
        <f t="shared" si="90"/>
        <v>BCORP IN</v>
      </c>
      <c r="S35" s="109" t="str">
        <f t="shared" si="90"/>
        <v>BCORP IN</v>
      </c>
      <c r="T35" s="110" t="str">
        <f t="shared" si="90"/>
        <v>BCORP IN</v>
      </c>
      <c r="U35" s="108"/>
      <c r="V35" s="109"/>
      <c r="W35" s="109"/>
      <c r="X35" s="109" t="s">
        <v>560</v>
      </c>
      <c r="Y35" s="109" t="s">
        <v>560</v>
      </c>
      <c r="Z35" s="109" t="s">
        <v>560</v>
      </c>
      <c r="AA35" s="108" t="s">
        <v>128</v>
      </c>
      <c r="AB35" s="109" t="str">
        <f>AA35</f>
        <v>GRASIM IN</v>
      </c>
      <c r="AC35" s="109" t="str">
        <f t="shared" ref="AC35:AF35" si="91">AB35</f>
        <v>GRASIM IN</v>
      </c>
      <c r="AD35" s="109" t="str">
        <f t="shared" si="91"/>
        <v>GRASIM IN</v>
      </c>
      <c r="AE35" s="109" t="str">
        <f t="shared" si="91"/>
        <v>GRASIM IN</v>
      </c>
      <c r="AF35" s="110" t="str">
        <f t="shared" si="91"/>
        <v>GRASIM IN</v>
      </c>
      <c r="AG35" s="108" t="s">
        <v>129</v>
      </c>
      <c r="AH35" s="109" t="str">
        <f>AG35</f>
        <v>ICEM IN</v>
      </c>
      <c r="AI35" s="109" t="str">
        <f t="shared" ref="AI35:AL35" si="92">AH35</f>
        <v>ICEM IN</v>
      </c>
      <c r="AJ35" s="109" t="str">
        <f t="shared" si="92"/>
        <v>ICEM IN</v>
      </c>
      <c r="AK35" s="109" t="str">
        <f t="shared" si="92"/>
        <v>ICEM IN</v>
      </c>
      <c r="AL35" s="110" t="str">
        <f t="shared" si="92"/>
        <v>ICEM IN</v>
      </c>
      <c r="AM35" s="108" t="s">
        <v>130</v>
      </c>
      <c r="AN35" s="109" t="s">
        <v>130</v>
      </c>
      <c r="AO35" s="109" t="s">
        <v>130</v>
      </c>
      <c r="AP35" s="109" t="s">
        <v>130</v>
      </c>
      <c r="AQ35" s="109" t="s">
        <v>130</v>
      </c>
      <c r="AR35" s="110" t="s">
        <v>130</v>
      </c>
      <c r="AS35" s="108" t="s">
        <v>131</v>
      </c>
      <c r="AT35" s="109" t="s">
        <v>131</v>
      </c>
      <c r="AU35" s="109" t="s">
        <v>131</v>
      </c>
      <c r="AV35" s="109" t="s">
        <v>131</v>
      </c>
      <c r="AW35" s="109" t="s">
        <v>131</v>
      </c>
      <c r="AX35" s="110" t="s">
        <v>131</v>
      </c>
      <c r="AY35" s="108" t="s">
        <v>132</v>
      </c>
      <c r="AZ35" s="109" t="s">
        <v>132</v>
      </c>
      <c r="BA35" s="109" t="s">
        <v>132</v>
      </c>
      <c r="BB35" s="109" t="s">
        <v>132</v>
      </c>
      <c r="BC35" s="109" t="s">
        <v>132</v>
      </c>
      <c r="BD35" s="110" t="s">
        <v>132</v>
      </c>
      <c r="BE35" s="108" t="s">
        <v>133</v>
      </c>
      <c r="BF35" s="109" t="s">
        <v>133</v>
      </c>
      <c r="BG35" s="109" t="s">
        <v>133</v>
      </c>
      <c r="BH35" s="109" t="s">
        <v>133</v>
      </c>
      <c r="BI35" s="109" t="s">
        <v>133</v>
      </c>
      <c r="BJ35" s="110" t="s">
        <v>133</v>
      </c>
      <c r="BK35" s="108"/>
      <c r="BL35" s="109"/>
      <c r="BM35" s="109"/>
      <c r="BN35" s="109"/>
      <c r="BO35" s="109"/>
      <c r="BP35" s="110"/>
      <c r="BQ35" s="108"/>
      <c r="BR35" s="109"/>
      <c r="BS35" s="109"/>
      <c r="BT35" s="109"/>
      <c r="BU35" s="109"/>
      <c r="BV35" s="110"/>
      <c r="BW35" s="108"/>
      <c r="BX35" s="109"/>
      <c r="BY35" s="109"/>
      <c r="BZ35" s="109"/>
      <c r="CA35" s="109"/>
      <c r="CB35" s="110"/>
      <c r="CC35" s="108"/>
      <c r="CD35" s="109"/>
      <c r="CE35" s="109"/>
      <c r="CF35" s="109"/>
      <c r="CG35" s="109"/>
      <c r="CH35" s="110"/>
      <c r="CI35" s="108"/>
      <c r="CJ35" s="109"/>
      <c r="CK35" s="109"/>
      <c r="CL35" s="109"/>
      <c r="CM35" s="109"/>
      <c r="CN35" s="110"/>
      <c r="CO35" s="108"/>
      <c r="CP35" s="109"/>
      <c r="CQ35" s="109"/>
      <c r="CR35" s="109"/>
      <c r="CS35" s="109"/>
      <c r="CT35" s="110"/>
      <c r="CU35" s="108"/>
      <c r="CV35" s="109"/>
      <c r="CW35" s="109"/>
      <c r="CX35" s="109"/>
      <c r="CY35" s="109"/>
      <c r="CZ35" s="110"/>
      <c r="DA35" s="108"/>
      <c r="DB35" s="109"/>
      <c r="DC35" s="109"/>
      <c r="DD35" s="109"/>
      <c r="DE35" s="109"/>
      <c r="DF35" s="110"/>
      <c r="DG35" s="108"/>
      <c r="DH35" s="109"/>
      <c r="DI35" s="109"/>
      <c r="DJ35" s="109"/>
      <c r="DK35" s="109"/>
      <c r="DL35" s="110"/>
    </row>
    <row r="36" spans="2:16342" s="115" customFormat="1">
      <c r="B36" s="23" t="str">
        <f t="shared" ref="B36:AG36" si="93">B9</f>
        <v>YE</v>
      </c>
      <c r="C36" s="214" t="str">
        <f t="shared" si="93"/>
        <v>FY21</v>
      </c>
      <c r="D36" s="214" t="str">
        <f t="shared" si="93"/>
        <v>FY22</v>
      </c>
      <c r="E36" s="214" t="str">
        <f t="shared" si="93"/>
        <v>FY23</v>
      </c>
      <c r="F36" s="214" t="str">
        <f t="shared" si="93"/>
        <v>FY24</v>
      </c>
      <c r="G36" s="214" t="str">
        <f t="shared" si="93"/>
        <v>FY25E</v>
      </c>
      <c r="H36" s="214" t="str">
        <f t="shared" si="93"/>
        <v>FY26E</v>
      </c>
      <c r="I36" s="214" t="str">
        <f t="shared" si="93"/>
        <v>FY21</v>
      </c>
      <c r="J36" s="214" t="str">
        <f t="shared" si="93"/>
        <v>FY22</v>
      </c>
      <c r="K36" s="214" t="str">
        <f t="shared" si="93"/>
        <v>FY23</v>
      </c>
      <c r="L36" s="214" t="str">
        <f t="shared" si="93"/>
        <v>FY24</v>
      </c>
      <c r="M36" s="214" t="str">
        <f t="shared" si="93"/>
        <v>FY25E</v>
      </c>
      <c r="N36" s="214" t="str">
        <f t="shared" si="93"/>
        <v>FY26E</v>
      </c>
      <c r="O36" s="214" t="str">
        <f t="shared" si="93"/>
        <v>FY21</v>
      </c>
      <c r="P36" s="214" t="str">
        <f t="shared" si="93"/>
        <v>FY22</v>
      </c>
      <c r="Q36" s="214" t="str">
        <f t="shared" si="93"/>
        <v>FY23</v>
      </c>
      <c r="R36" s="214" t="str">
        <f t="shared" si="93"/>
        <v>FY24</v>
      </c>
      <c r="S36" s="214" t="str">
        <f t="shared" si="93"/>
        <v>FY25E</v>
      </c>
      <c r="T36" s="214" t="str">
        <f t="shared" si="93"/>
        <v>FY26E</v>
      </c>
      <c r="U36" s="214" t="str">
        <f t="shared" si="93"/>
        <v>FY21</v>
      </c>
      <c r="V36" s="214" t="str">
        <f t="shared" si="93"/>
        <v>FY22</v>
      </c>
      <c r="W36" s="214" t="str">
        <f t="shared" si="93"/>
        <v>FY23</v>
      </c>
      <c r="X36" s="214" t="str">
        <f t="shared" si="93"/>
        <v>FY24</v>
      </c>
      <c r="Y36" s="214" t="str">
        <f t="shared" si="93"/>
        <v>FY25E</v>
      </c>
      <c r="Z36" s="214" t="str">
        <f t="shared" si="93"/>
        <v>FY26E</v>
      </c>
      <c r="AA36" s="214" t="str">
        <f t="shared" si="93"/>
        <v>FY21</v>
      </c>
      <c r="AB36" s="214" t="str">
        <f t="shared" si="93"/>
        <v>FY22</v>
      </c>
      <c r="AC36" s="214" t="str">
        <f t="shared" si="93"/>
        <v>FY23</v>
      </c>
      <c r="AD36" s="214" t="str">
        <f t="shared" si="93"/>
        <v>FY24</v>
      </c>
      <c r="AE36" s="214" t="str">
        <f t="shared" si="93"/>
        <v>FY25E</v>
      </c>
      <c r="AF36" s="214" t="str">
        <f t="shared" si="93"/>
        <v>FY26E</v>
      </c>
      <c r="AG36" s="214" t="str">
        <f t="shared" si="93"/>
        <v>FY21</v>
      </c>
      <c r="AH36" s="214" t="str">
        <f t="shared" ref="AH36:BM36" si="94">AH9</f>
        <v>FY22</v>
      </c>
      <c r="AI36" s="214" t="str">
        <f t="shared" si="94"/>
        <v>FY23</v>
      </c>
      <c r="AJ36" s="214" t="str">
        <f t="shared" si="94"/>
        <v>FY24</v>
      </c>
      <c r="AK36" s="214" t="str">
        <f t="shared" si="94"/>
        <v>FY25E</v>
      </c>
      <c r="AL36" s="214" t="str">
        <f t="shared" si="94"/>
        <v>FY26E</v>
      </c>
      <c r="AM36" s="214" t="str">
        <f t="shared" si="94"/>
        <v>FY21</v>
      </c>
      <c r="AN36" s="214" t="str">
        <f t="shared" si="94"/>
        <v>FY22</v>
      </c>
      <c r="AO36" s="214" t="str">
        <f t="shared" si="94"/>
        <v>FY23</v>
      </c>
      <c r="AP36" s="214" t="str">
        <f t="shared" si="94"/>
        <v>FY24</v>
      </c>
      <c r="AQ36" s="214" t="str">
        <f t="shared" si="94"/>
        <v>FY25E</v>
      </c>
      <c r="AR36" s="214" t="str">
        <f t="shared" si="94"/>
        <v>FY26E</v>
      </c>
      <c r="AS36" s="214" t="str">
        <f t="shared" si="94"/>
        <v>FY21</v>
      </c>
      <c r="AT36" s="214" t="str">
        <f t="shared" si="94"/>
        <v>FY22</v>
      </c>
      <c r="AU36" s="214" t="str">
        <f t="shared" si="94"/>
        <v>FY23</v>
      </c>
      <c r="AV36" s="214" t="str">
        <f t="shared" si="94"/>
        <v>FY24</v>
      </c>
      <c r="AW36" s="214" t="str">
        <f t="shared" si="94"/>
        <v>FY25E</v>
      </c>
      <c r="AX36" s="214" t="str">
        <f t="shared" si="94"/>
        <v>FY26E</v>
      </c>
      <c r="AY36" s="214" t="str">
        <f t="shared" si="94"/>
        <v>FY21</v>
      </c>
      <c r="AZ36" s="214" t="str">
        <f t="shared" si="94"/>
        <v>FY22</v>
      </c>
      <c r="BA36" s="214" t="str">
        <f t="shared" si="94"/>
        <v>FY23</v>
      </c>
      <c r="BB36" s="214" t="str">
        <f t="shared" si="94"/>
        <v>FY24</v>
      </c>
      <c r="BC36" s="214" t="str">
        <f t="shared" si="94"/>
        <v>FY25E</v>
      </c>
      <c r="BD36" s="214" t="str">
        <f t="shared" si="94"/>
        <v>FY26E</v>
      </c>
      <c r="BE36" s="214" t="str">
        <f t="shared" si="94"/>
        <v>FY21</v>
      </c>
      <c r="BF36" s="214" t="str">
        <f t="shared" si="94"/>
        <v>FY22</v>
      </c>
      <c r="BG36" s="214" t="str">
        <f t="shared" si="94"/>
        <v>FY23</v>
      </c>
      <c r="BH36" s="214" t="str">
        <f t="shared" si="94"/>
        <v>FY24</v>
      </c>
      <c r="BI36" s="214" t="str">
        <f t="shared" si="94"/>
        <v>FY25E</v>
      </c>
      <c r="BJ36" s="214" t="str">
        <f t="shared" si="94"/>
        <v>FY26E</v>
      </c>
      <c r="BK36" s="214" t="str">
        <f t="shared" si="94"/>
        <v>FY21</v>
      </c>
      <c r="BL36" s="214" t="str">
        <f t="shared" si="94"/>
        <v>FY22</v>
      </c>
      <c r="BM36" s="214" t="str">
        <f t="shared" si="94"/>
        <v>FY23</v>
      </c>
      <c r="BN36" s="214" t="str">
        <f t="shared" ref="BN36:CS36" si="95">BN9</f>
        <v>FY24</v>
      </c>
      <c r="BO36" s="214" t="str">
        <f t="shared" si="95"/>
        <v>FY25E</v>
      </c>
      <c r="BP36" s="214" t="str">
        <f t="shared" si="95"/>
        <v>FY26E</v>
      </c>
      <c r="BQ36" s="214" t="str">
        <f t="shared" si="95"/>
        <v>FY21</v>
      </c>
      <c r="BR36" s="214" t="str">
        <f t="shared" si="95"/>
        <v>FY22</v>
      </c>
      <c r="BS36" s="214" t="str">
        <f t="shared" si="95"/>
        <v>FY23</v>
      </c>
      <c r="BT36" s="214" t="str">
        <f t="shared" si="95"/>
        <v>FY24</v>
      </c>
      <c r="BU36" s="214" t="str">
        <f t="shared" si="95"/>
        <v>FY25E</v>
      </c>
      <c r="BV36" s="214" t="str">
        <f t="shared" si="95"/>
        <v>FY26E</v>
      </c>
      <c r="BW36" s="214" t="str">
        <f t="shared" si="95"/>
        <v>FY21</v>
      </c>
      <c r="BX36" s="214" t="str">
        <f t="shared" si="95"/>
        <v>FY22</v>
      </c>
      <c r="BY36" s="214" t="str">
        <f t="shared" si="95"/>
        <v>FY23</v>
      </c>
      <c r="BZ36" s="214" t="str">
        <f t="shared" si="95"/>
        <v>FY24</v>
      </c>
      <c r="CA36" s="214" t="str">
        <f t="shared" si="95"/>
        <v>FY25E</v>
      </c>
      <c r="CB36" s="214" t="str">
        <f t="shared" si="95"/>
        <v>FY26E</v>
      </c>
      <c r="CC36" s="214" t="str">
        <f t="shared" si="95"/>
        <v>FY21</v>
      </c>
      <c r="CD36" s="214" t="str">
        <f t="shared" si="95"/>
        <v>FY22</v>
      </c>
      <c r="CE36" s="214" t="str">
        <f t="shared" si="95"/>
        <v>FY23</v>
      </c>
      <c r="CF36" s="214" t="str">
        <f t="shared" si="95"/>
        <v>FY24</v>
      </c>
      <c r="CG36" s="214" t="str">
        <f t="shared" si="95"/>
        <v>FY25E</v>
      </c>
      <c r="CH36" s="214" t="str">
        <f t="shared" si="95"/>
        <v>FY26E</v>
      </c>
      <c r="CI36" s="214" t="str">
        <f t="shared" si="95"/>
        <v>FY21</v>
      </c>
      <c r="CJ36" s="214" t="str">
        <f t="shared" si="95"/>
        <v>FY22</v>
      </c>
      <c r="CK36" s="214" t="str">
        <f t="shared" si="95"/>
        <v>FY23</v>
      </c>
      <c r="CL36" s="214" t="str">
        <f t="shared" si="95"/>
        <v>FY24</v>
      </c>
      <c r="CM36" s="214" t="str">
        <f t="shared" si="95"/>
        <v>FY25E</v>
      </c>
      <c r="CN36" s="214" t="str">
        <f t="shared" si="95"/>
        <v>FY26E</v>
      </c>
      <c r="CO36" s="214" t="str">
        <f t="shared" si="95"/>
        <v>FY21</v>
      </c>
      <c r="CP36" s="214" t="str">
        <f t="shared" si="95"/>
        <v>FY22</v>
      </c>
      <c r="CQ36" s="214" t="str">
        <f t="shared" si="95"/>
        <v>FY23</v>
      </c>
      <c r="CR36" s="214" t="str">
        <f t="shared" si="95"/>
        <v>FY24</v>
      </c>
      <c r="CS36" s="214" t="str">
        <f t="shared" si="95"/>
        <v>FY25E</v>
      </c>
      <c r="CT36" s="214" t="str">
        <f t="shared" ref="CT36:DL36" si="96">CT9</f>
        <v>FY26E</v>
      </c>
      <c r="CU36" s="214" t="str">
        <f t="shared" si="96"/>
        <v>FY21</v>
      </c>
      <c r="CV36" s="214" t="str">
        <f t="shared" si="96"/>
        <v>FY22</v>
      </c>
      <c r="CW36" s="214" t="str">
        <f t="shared" si="96"/>
        <v>FY23</v>
      </c>
      <c r="CX36" s="214" t="str">
        <f t="shared" si="96"/>
        <v>FY24</v>
      </c>
      <c r="CY36" s="214" t="str">
        <f t="shared" si="96"/>
        <v>FY25E</v>
      </c>
      <c r="CZ36" s="214" t="str">
        <f t="shared" si="96"/>
        <v>FY26E</v>
      </c>
      <c r="DA36" s="214" t="str">
        <f t="shared" si="96"/>
        <v>FY21</v>
      </c>
      <c r="DB36" s="214" t="str">
        <f t="shared" si="96"/>
        <v>FY22</v>
      </c>
      <c r="DC36" s="214" t="str">
        <f t="shared" si="96"/>
        <v>FY23</v>
      </c>
      <c r="DD36" s="214" t="str">
        <f t="shared" si="96"/>
        <v>FY24</v>
      </c>
      <c r="DE36" s="214" t="str">
        <f t="shared" si="96"/>
        <v>FY25E</v>
      </c>
      <c r="DF36" s="214" t="str">
        <f t="shared" si="96"/>
        <v>FY26E</v>
      </c>
      <c r="DG36" s="214" t="str">
        <f t="shared" si="96"/>
        <v>FY21</v>
      </c>
      <c r="DH36" s="214" t="str">
        <f t="shared" si="96"/>
        <v>FY22</v>
      </c>
      <c r="DI36" s="214" t="str">
        <f t="shared" si="96"/>
        <v>FY23</v>
      </c>
      <c r="DJ36" s="214" t="str">
        <f t="shared" si="96"/>
        <v>FY24</v>
      </c>
      <c r="DK36" s="214" t="str">
        <f t="shared" si="96"/>
        <v>FY25E</v>
      </c>
      <c r="DL36" s="214" t="str">
        <f t="shared" si="96"/>
        <v>FY26E</v>
      </c>
    </row>
    <row r="37" spans="2:16342" s="80" customFormat="1">
      <c r="B37" s="28" t="s">
        <v>334</v>
      </c>
      <c r="C37" s="83">
        <v>33.049999999999997</v>
      </c>
      <c r="D37" s="84">
        <v>34.449999999999996</v>
      </c>
      <c r="E37" s="84">
        <v>36.049999999999997</v>
      </c>
      <c r="F37" s="84">
        <v>37.049999999999997</v>
      </c>
      <c r="G37" s="84">
        <v>37.049999999999997</v>
      </c>
      <c r="H37" s="72">
        <v>39.25</v>
      </c>
      <c r="I37" s="83">
        <v>29.65</v>
      </c>
      <c r="J37" s="84">
        <v>31.45</v>
      </c>
      <c r="K37" s="84">
        <v>31.45</v>
      </c>
      <c r="L37" s="84">
        <v>31.45</v>
      </c>
      <c r="M37" s="84">
        <v>42.04999999999999</v>
      </c>
      <c r="N37" s="72">
        <v>46.649999999999991</v>
      </c>
      <c r="O37" s="83">
        <v>9.8000000000000007</v>
      </c>
      <c r="P37" s="84">
        <v>9.8000000000000007</v>
      </c>
      <c r="Q37" s="84">
        <v>9.8000000000000007</v>
      </c>
      <c r="R37" s="84" t="s">
        <v>1429</v>
      </c>
      <c r="S37" s="84" t="s">
        <v>1429</v>
      </c>
      <c r="T37" s="72" t="s">
        <v>1429</v>
      </c>
      <c r="U37" s="83"/>
      <c r="V37" s="84"/>
      <c r="W37" s="84"/>
      <c r="X37" s="84">
        <v>46.6</v>
      </c>
      <c r="Y37" s="84">
        <v>47.1</v>
      </c>
      <c r="Z37" s="72">
        <v>49.5</v>
      </c>
      <c r="AA37" s="83" t="s">
        <v>1429</v>
      </c>
      <c r="AB37" s="84" t="s">
        <v>1429</v>
      </c>
      <c r="AC37" s="84" t="s">
        <v>1429</v>
      </c>
      <c r="AD37" s="84" t="s">
        <v>1429</v>
      </c>
      <c r="AE37" s="84" t="s">
        <v>1429</v>
      </c>
      <c r="AF37" s="72" t="s">
        <v>1429</v>
      </c>
      <c r="AG37" s="83">
        <v>15.9</v>
      </c>
      <c r="AH37" s="84">
        <v>15.9</v>
      </c>
      <c r="AI37" s="84">
        <v>15.9</v>
      </c>
      <c r="AJ37" s="84">
        <v>15.9</v>
      </c>
      <c r="AK37" s="84">
        <v>15.9</v>
      </c>
      <c r="AL37" s="72">
        <v>15.9</v>
      </c>
      <c r="AM37" s="83">
        <v>11.700000000000001</v>
      </c>
      <c r="AN37" s="84">
        <v>11.7</v>
      </c>
      <c r="AO37" s="84">
        <v>11.7</v>
      </c>
      <c r="AP37" s="84">
        <v>11.7</v>
      </c>
      <c r="AQ37" s="84">
        <v>11.7</v>
      </c>
      <c r="AR37" s="72">
        <v>11.7</v>
      </c>
      <c r="AS37" s="83">
        <v>19.399999999999999</v>
      </c>
      <c r="AT37" s="84">
        <v>19.399999999999999</v>
      </c>
      <c r="AU37" s="84">
        <v>20.399999999999999</v>
      </c>
      <c r="AV37" s="84">
        <v>22.091999999999999</v>
      </c>
      <c r="AW37" s="84">
        <v>22.091999999999999</v>
      </c>
      <c r="AX37" s="72">
        <v>22.091999999999999</v>
      </c>
      <c r="AY37" s="83">
        <v>43.4</v>
      </c>
      <c r="AZ37" s="84">
        <v>46.4</v>
      </c>
      <c r="BA37" s="84">
        <v>46.4</v>
      </c>
      <c r="BB37" s="84">
        <v>53.4</v>
      </c>
      <c r="BC37" s="84">
        <v>56.4</v>
      </c>
      <c r="BD37" s="72">
        <v>68.400000000000006</v>
      </c>
      <c r="BE37" s="83">
        <v>112.82999999999998</v>
      </c>
      <c r="BF37" s="84">
        <v>116.12999999999998</v>
      </c>
      <c r="BG37" s="84">
        <v>128.42999999999998</v>
      </c>
      <c r="BH37" s="84">
        <v>137.52999999999997</v>
      </c>
      <c r="BI37" s="84">
        <v>154.92999999999998</v>
      </c>
      <c r="BJ37" s="72">
        <v>161.93</v>
      </c>
      <c r="BK37" s="83" t="s">
        <v>1429</v>
      </c>
      <c r="BL37" s="84" t="s">
        <v>1429</v>
      </c>
      <c r="BM37" s="84" t="s">
        <v>1429</v>
      </c>
      <c r="BN37" s="84" t="s">
        <v>1429</v>
      </c>
      <c r="BO37" s="84" t="s">
        <v>1429</v>
      </c>
      <c r="BP37" s="72" t="s">
        <v>1429</v>
      </c>
      <c r="BQ37" s="83" t="s">
        <v>1429</v>
      </c>
      <c r="BR37" s="84" t="s">
        <v>1429</v>
      </c>
      <c r="BS37" s="84" t="s">
        <v>1429</v>
      </c>
      <c r="BT37" s="84" t="s">
        <v>1429</v>
      </c>
      <c r="BU37" s="84" t="s">
        <v>1429</v>
      </c>
      <c r="BV37" s="72" t="s">
        <v>1429</v>
      </c>
      <c r="BW37" s="83" t="s">
        <v>1429</v>
      </c>
      <c r="BX37" s="84" t="s">
        <v>1429</v>
      </c>
      <c r="BY37" s="84" t="s">
        <v>1429</v>
      </c>
      <c r="BZ37" s="84" t="s">
        <v>1429</v>
      </c>
      <c r="CA37" s="84" t="s">
        <v>1429</v>
      </c>
      <c r="CB37" s="72" t="s">
        <v>1429</v>
      </c>
      <c r="CC37" s="83"/>
      <c r="CD37" s="84"/>
      <c r="CE37" s="84"/>
      <c r="CF37" s="84"/>
      <c r="CG37" s="84"/>
      <c r="CH37" s="72"/>
      <c r="CI37" s="83"/>
      <c r="CJ37" s="84"/>
      <c r="CK37" s="84"/>
      <c r="CL37" s="84"/>
      <c r="CM37" s="84"/>
      <c r="CN37" s="72"/>
      <c r="CO37" s="83"/>
      <c r="CP37" s="84"/>
      <c r="CQ37" s="84"/>
      <c r="CR37" s="84"/>
      <c r="CS37" s="84"/>
      <c r="CT37" s="72"/>
      <c r="CU37" s="83"/>
      <c r="CV37" s="84"/>
      <c r="CW37" s="84"/>
      <c r="CX37" s="84"/>
      <c r="CY37" s="84"/>
      <c r="CZ37" s="72"/>
      <c r="DA37" s="83"/>
      <c r="DB37" s="84"/>
      <c r="DC37" s="84"/>
      <c r="DD37" s="84"/>
      <c r="DE37" s="84"/>
      <c r="DF37" s="72"/>
      <c r="DG37" s="83"/>
      <c r="DH37" s="84"/>
      <c r="DI37" s="84"/>
      <c r="DJ37" s="84"/>
      <c r="DK37" s="84"/>
      <c r="DL37" s="72"/>
    </row>
    <row r="38" spans="2:16342" s="80" customFormat="1">
      <c r="B38" s="28" t="s">
        <v>335</v>
      </c>
      <c r="C38" s="83">
        <v>25.53</v>
      </c>
      <c r="D38" s="84">
        <v>29.39</v>
      </c>
      <c r="E38" s="84">
        <v>38.590000000000003</v>
      </c>
      <c r="F38" s="84">
        <v>34.641750000000002</v>
      </c>
      <c r="G38" s="84">
        <v>37.066672500000003</v>
      </c>
      <c r="H38" s="72">
        <v>38.920006125000008</v>
      </c>
      <c r="I38" s="83">
        <v>22.669999999999998</v>
      </c>
      <c r="J38" s="84">
        <v>27.02</v>
      </c>
      <c r="K38" s="84">
        <v>37.78</v>
      </c>
      <c r="L38" s="84">
        <v>33.246400000000008</v>
      </c>
      <c r="M38" s="84">
        <v>36.571040000000011</v>
      </c>
      <c r="N38" s="72">
        <v>40.228144000000015</v>
      </c>
      <c r="O38" s="83" t="s">
        <v>1429</v>
      </c>
      <c r="P38" s="84" t="s">
        <v>1429</v>
      </c>
      <c r="Q38" s="84" t="s">
        <v>1429</v>
      </c>
      <c r="R38" s="84" t="s">
        <v>1429</v>
      </c>
      <c r="S38" s="84" t="s">
        <v>1429</v>
      </c>
      <c r="T38" s="72" t="s">
        <v>1429</v>
      </c>
      <c r="U38" s="83"/>
      <c r="V38" s="84"/>
      <c r="W38" s="84"/>
      <c r="X38" s="84">
        <v>27.756</v>
      </c>
      <c r="Y38" s="84">
        <v>30.809160000000002</v>
      </c>
      <c r="Z38" s="72">
        <v>34.198167600000005</v>
      </c>
      <c r="AA38" s="83" t="s">
        <v>1429</v>
      </c>
      <c r="AB38" s="84" t="s">
        <v>1429</v>
      </c>
      <c r="AC38" s="84" t="s">
        <v>1429</v>
      </c>
      <c r="AD38" s="84" t="s">
        <v>1429</v>
      </c>
      <c r="AE38" s="84" t="s">
        <v>1429</v>
      </c>
      <c r="AF38" s="72" t="s">
        <v>1429</v>
      </c>
      <c r="AG38" s="83">
        <v>8.9</v>
      </c>
      <c r="AH38" s="84">
        <v>9.07</v>
      </c>
      <c r="AI38" s="84">
        <v>9.8930000000000007</v>
      </c>
      <c r="AJ38" s="84">
        <v>10.387650000000001</v>
      </c>
      <c r="AK38" s="84">
        <v>10.958970750000001</v>
      </c>
      <c r="AL38" s="72">
        <v>11.56171414125</v>
      </c>
      <c r="AM38" s="83">
        <v>9.8889999999999993</v>
      </c>
      <c r="AN38" s="84">
        <v>10.093999999999999</v>
      </c>
      <c r="AO38" s="84">
        <v>10.757999999999999</v>
      </c>
      <c r="AP38" s="84">
        <v>11.2959</v>
      </c>
      <c r="AQ38" s="84">
        <v>11.860695</v>
      </c>
      <c r="AR38" s="72">
        <v>12.690943650000001</v>
      </c>
      <c r="AS38" s="83">
        <v>9.9770000000000003</v>
      </c>
      <c r="AT38" s="84">
        <v>11.14</v>
      </c>
      <c r="AU38" s="84">
        <v>15.02</v>
      </c>
      <c r="AV38" s="84">
        <v>18.023999999999997</v>
      </c>
      <c r="AW38" s="84">
        <v>19.646159999999998</v>
      </c>
      <c r="AX38" s="72">
        <v>21.0213912</v>
      </c>
      <c r="AY38" s="83">
        <v>26.841000000000001</v>
      </c>
      <c r="AZ38" s="84">
        <v>27.736999999999998</v>
      </c>
      <c r="BA38" s="84">
        <v>31.815999999999999</v>
      </c>
      <c r="BB38" s="84">
        <v>35.259679999999996</v>
      </c>
      <c r="BC38" s="84">
        <v>38.770648000000001</v>
      </c>
      <c r="BD38" s="72">
        <v>42.631962800000011</v>
      </c>
      <c r="BE38" s="83">
        <v>82.57</v>
      </c>
      <c r="BF38" s="84">
        <v>89.51</v>
      </c>
      <c r="BG38" s="84">
        <v>101.75999999999999</v>
      </c>
      <c r="BH38" s="84">
        <v>112.8955</v>
      </c>
      <c r="BI38" s="84">
        <v>121.90929500000001</v>
      </c>
      <c r="BJ38" s="72">
        <v>134.04294205000002</v>
      </c>
      <c r="BK38" s="83" t="s">
        <v>1429</v>
      </c>
      <c r="BL38" s="84" t="s">
        <v>1429</v>
      </c>
      <c r="BM38" s="84" t="s">
        <v>1429</v>
      </c>
      <c r="BN38" s="84" t="s">
        <v>1429</v>
      </c>
      <c r="BO38" s="84" t="s">
        <v>1429</v>
      </c>
      <c r="BP38" s="72" t="s">
        <v>1429</v>
      </c>
      <c r="BQ38" s="83" t="s">
        <v>1429</v>
      </c>
      <c r="BR38" s="84" t="s">
        <v>1429</v>
      </c>
      <c r="BS38" s="84" t="s">
        <v>1429</v>
      </c>
      <c r="BT38" s="84" t="s">
        <v>1429</v>
      </c>
      <c r="BU38" s="84" t="s">
        <v>1429</v>
      </c>
      <c r="BV38" s="72" t="s">
        <v>1429</v>
      </c>
      <c r="BW38" s="83" t="s">
        <v>1429</v>
      </c>
      <c r="BX38" s="84" t="s">
        <v>1429</v>
      </c>
      <c r="BY38" s="84" t="s">
        <v>1429</v>
      </c>
      <c r="BZ38" s="84" t="s">
        <v>1429</v>
      </c>
      <c r="CA38" s="84" t="s">
        <v>1429</v>
      </c>
      <c r="CB38" s="72" t="s">
        <v>1429</v>
      </c>
      <c r="CC38" s="83"/>
      <c r="CD38" s="84"/>
      <c r="CE38" s="84"/>
      <c r="CF38" s="84"/>
      <c r="CG38" s="84"/>
      <c r="CH38" s="72"/>
      <c r="CI38" s="83"/>
      <c r="CJ38" s="84"/>
      <c r="CK38" s="84"/>
      <c r="CL38" s="84"/>
      <c r="CM38" s="84"/>
      <c r="CN38" s="72"/>
      <c r="CO38" s="83"/>
      <c r="CP38" s="84"/>
      <c r="CQ38" s="84"/>
      <c r="CR38" s="84"/>
      <c r="CS38" s="84"/>
      <c r="CT38" s="72"/>
      <c r="CU38" s="83"/>
      <c r="CV38" s="84"/>
      <c r="CW38" s="84"/>
      <c r="CX38" s="84"/>
      <c r="CY38" s="84"/>
      <c r="CZ38" s="72"/>
      <c r="DA38" s="83"/>
      <c r="DB38" s="84"/>
      <c r="DC38" s="84"/>
      <c r="DD38" s="84"/>
      <c r="DE38" s="84"/>
      <c r="DF38" s="72"/>
      <c r="DG38" s="83"/>
      <c r="DH38" s="84"/>
      <c r="DI38" s="84"/>
      <c r="DJ38" s="84"/>
      <c r="DK38" s="84"/>
      <c r="DL38" s="72"/>
    </row>
    <row r="39" spans="2:16342" s="80" customFormat="1">
      <c r="B39" s="28" t="s">
        <v>336</v>
      </c>
      <c r="C39" s="83">
        <v>-11.630321910695741</v>
      </c>
      <c r="D39" s="86">
        <v>15.119467293380339</v>
      </c>
      <c r="E39" s="86">
        <v>31.303164341612785</v>
      </c>
      <c r="F39" s="86">
        <v>-10.231277533039645</v>
      </c>
      <c r="G39" s="86">
        <v>7</v>
      </c>
      <c r="H39" s="87">
        <v>5</v>
      </c>
      <c r="I39" s="83">
        <v>-5.7772236076475565</v>
      </c>
      <c r="J39" s="86">
        <v>19.188354653727387</v>
      </c>
      <c r="K39" s="86">
        <v>39.822353811991121</v>
      </c>
      <c r="L39" s="86">
        <v>-11.999999999999972</v>
      </c>
      <c r="M39" s="86">
        <v>10.000000000000014</v>
      </c>
      <c r="N39" s="87">
        <v>10.000000000000014</v>
      </c>
      <c r="O39" s="83" t="s">
        <v>1429</v>
      </c>
      <c r="P39" s="86" t="s">
        <v>1429</v>
      </c>
      <c r="Q39" s="86" t="s">
        <v>1429</v>
      </c>
      <c r="R39" s="86" t="s">
        <v>1429</v>
      </c>
      <c r="S39" s="86" t="s">
        <v>1429</v>
      </c>
      <c r="T39" s="87" t="s">
        <v>1429</v>
      </c>
      <c r="U39" s="83"/>
      <c r="V39" s="86"/>
      <c r="W39" s="86"/>
      <c r="X39" s="86">
        <v>8</v>
      </c>
      <c r="Y39" s="86">
        <v>11.000000000000014</v>
      </c>
      <c r="Z39" s="87">
        <v>11.000000000000014</v>
      </c>
      <c r="AA39" s="83" t="s">
        <v>1429</v>
      </c>
      <c r="AB39" s="86" t="s">
        <v>1429</v>
      </c>
      <c r="AC39" s="86" t="s">
        <v>1429</v>
      </c>
      <c r="AD39" s="86" t="s">
        <v>1429</v>
      </c>
      <c r="AE39" s="86" t="s">
        <v>1429</v>
      </c>
      <c r="AF39" s="87" t="s">
        <v>1429</v>
      </c>
      <c r="AG39" s="83">
        <v>-19.237749546279474</v>
      </c>
      <c r="AH39" s="86">
        <v>1.9101123595505669</v>
      </c>
      <c r="AI39" s="86">
        <v>9.0738699007717685</v>
      </c>
      <c r="AJ39" s="86">
        <v>5</v>
      </c>
      <c r="AK39" s="86">
        <v>5.5</v>
      </c>
      <c r="AL39" s="87">
        <v>5.5</v>
      </c>
      <c r="AM39" s="83">
        <v>7.6998475277717091</v>
      </c>
      <c r="AN39" s="86">
        <v>2.0730104156133251</v>
      </c>
      <c r="AO39" s="86">
        <v>6.5781652466811948</v>
      </c>
      <c r="AP39" s="86">
        <v>5</v>
      </c>
      <c r="AQ39" s="86">
        <v>5</v>
      </c>
      <c r="AR39" s="87">
        <v>7</v>
      </c>
      <c r="AS39" s="83">
        <v>-10.94349727751495</v>
      </c>
      <c r="AT39" s="86">
        <v>11.656810664528422</v>
      </c>
      <c r="AU39" s="86">
        <v>34.829443447037676</v>
      </c>
      <c r="AV39" s="86">
        <v>20</v>
      </c>
      <c r="AW39" s="86">
        <v>9.0000000000000142</v>
      </c>
      <c r="AX39" s="87">
        <v>7</v>
      </c>
      <c r="AY39" s="83">
        <v>7.6913818006740371</v>
      </c>
      <c r="AZ39" s="86">
        <v>3.3381766700197488</v>
      </c>
      <c r="BA39" s="86">
        <v>14.705988390957941</v>
      </c>
      <c r="BB39" s="86">
        <v>10.823736484787517</v>
      </c>
      <c r="BC39" s="86">
        <v>9.9574584908314705</v>
      </c>
      <c r="BD39" s="87">
        <v>9.9593764850151985</v>
      </c>
      <c r="BE39" s="83">
        <v>4.8374809547993607</v>
      </c>
      <c r="BF39" s="86">
        <v>8.4049897057042671</v>
      </c>
      <c r="BG39" s="86">
        <v>13.685621718243752</v>
      </c>
      <c r="BH39" s="86">
        <v>10.942904874213852</v>
      </c>
      <c r="BI39" s="86">
        <v>7.9841933469447497</v>
      </c>
      <c r="BJ39" s="87">
        <v>9.953012237500019</v>
      </c>
      <c r="BK39" s="83" t="s">
        <v>1429</v>
      </c>
      <c r="BL39" s="86" t="s">
        <v>1429</v>
      </c>
      <c r="BM39" s="86" t="s">
        <v>1429</v>
      </c>
      <c r="BN39" s="86" t="s">
        <v>1429</v>
      </c>
      <c r="BO39" s="86" t="s">
        <v>1429</v>
      </c>
      <c r="BP39" s="87" t="s">
        <v>1429</v>
      </c>
      <c r="BQ39" s="83" t="s">
        <v>1429</v>
      </c>
      <c r="BR39" s="86" t="s">
        <v>1429</v>
      </c>
      <c r="BS39" s="86" t="s">
        <v>1429</v>
      </c>
      <c r="BT39" s="86" t="s">
        <v>1429</v>
      </c>
      <c r="BU39" s="86" t="s">
        <v>1429</v>
      </c>
      <c r="BV39" s="87" t="s">
        <v>1429</v>
      </c>
      <c r="BW39" s="83" t="s">
        <v>1429</v>
      </c>
      <c r="BX39" s="86" t="s">
        <v>1429</v>
      </c>
      <c r="BY39" s="86" t="s">
        <v>1429</v>
      </c>
      <c r="BZ39" s="86" t="s">
        <v>1429</v>
      </c>
      <c r="CA39" s="86" t="s">
        <v>1429</v>
      </c>
      <c r="CB39" s="87" t="s">
        <v>1429</v>
      </c>
      <c r="CC39" s="83"/>
      <c r="CD39" s="86"/>
      <c r="CE39" s="86"/>
      <c r="CF39" s="86"/>
      <c r="CG39" s="86"/>
      <c r="CH39" s="87"/>
      <c r="CI39" s="83"/>
      <c r="CJ39" s="86"/>
      <c r="CK39" s="86"/>
      <c r="CL39" s="86"/>
      <c r="CM39" s="86"/>
      <c r="CN39" s="87"/>
      <c r="CO39" s="83"/>
      <c r="CP39" s="86"/>
      <c r="CQ39" s="86"/>
      <c r="CR39" s="86"/>
      <c r="CS39" s="86"/>
      <c r="CT39" s="87"/>
      <c r="CU39" s="83"/>
      <c r="CV39" s="86"/>
      <c r="CW39" s="86"/>
      <c r="CX39" s="86"/>
      <c r="CY39" s="86"/>
      <c r="CZ39" s="87"/>
      <c r="DA39" s="83"/>
      <c r="DB39" s="86"/>
      <c r="DC39" s="86"/>
      <c r="DD39" s="86"/>
      <c r="DE39" s="86"/>
      <c r="DF39" s="87"/>
      <c r="DG39" s="83"/>
      <c r="DH39" s="86"/>
      <c r="DI39" s="86"/>
      <c r="DJ39" s="86"/>
      <c r="DK39" s="86"/>
      <c r="DL39" s="87"/>
    </row>
    <row r="40" spans="2:16342" s="80" customFormat="1">
      <c r="B40" s="28" t="s">
        <v>337</v>
      </c>
      <c r="C40" s="83">
        <v>4908.5037211124163</v>
      </c>
      <c r="D40" s="84">
        <v>4958.4008166042868</v>
      </c>
      <c r="E40" s="84">
        <v>5163.3842964498572</v>
      </c>
      <c r="F40" s="84">
        <v>5043.3842964498572</v>
      </c>
      <c r="G40" s="84">
        <v>5093.3842964498572</v>
      </c>
      <c r="H40" s="72">
        <v>5143.3842964498572</v>
      </c>
      <c r="I40" s="83">
        <v>4929.4089104543455</v>
      </c>
      <c r="J40" s="84">
        <v>5108.5011102886756</v>
      </c>
      <c r="K40" s="84">
        <v>5226.1116993118048</v>
      </c>
      <c r="L40" s="84">
        <v>5236.1116993118048</v>
      </c>
      <c r="M40" s="84">
        <v>5266.1116993118048</v>
      </c>
      <c r="N40" s="72">
        <v>5316.1116993118048</v>
      </c>
      <c r="O40" s="83">
        <v>5090.2454453441296</v>
      </c>
      <c r="P40" s="84">
        <v>5290.2454453441296</v>
      </c>
      <c r="Q40" s="84">
        <v>5491.2454453441296</v>
      </c>
      <c r="R40" s="84">
        <v>5693.2454453441296</v>
      </c>
      <c r="S40" s="84" t="s">
        <v>1429</v>
      </c>
      <c r="T40" s="72" t="s">
        <v>1429</v>
      </c>
      <c r="U40" s="83"/>
      <c r="V40" s="84"/>
      <c r="W40" s="84"/>
      <c r="X40" s="84">
        <v>5208.482490272374</v>
      </c>
      <c r="Y40" s="84">
        <v>5258.482490272374</v>
      </c>
      <c r="Z40" s="72">
        <v>5308.482490272374</v>
      </c>
      <c r="AA40" s="83" t="s">
        <v>1429</v>
      </c>
      <c r="AB40" s="84" t="s">
        <v>1429</v>
      </c>
      <c r="AC40" s="84" t="s">
        <v>1429</v>
      </c>
      <c r="AD40" s="84" t="s">
        <v>1429</v>
      </c>
      <c r="AE40" s="84" t="s">
        <v>1429</v>
      </c>
      <c r="AF40" s="72" t="s">
        <v>1429</v>
      </c>
      <c r="AG40" s="83">
        <v>4843.9814606741566</v>
      </c>
      <c r="AH40" s="84">
        <v>5017.6429988974633</v>
      </c>
      <c r="AI40" s="84">
        <v>5267.2293540887486</v>
      </c>
      <c r="AJ40" s="84">
        <v>5067.2293540887486</v>
      </c>
      <c r="AK40" s="84">
        <v>5137.2293540887486</v>
      </c>
      <c r="AL40" s="72">
        <v>5107.2293540887486</v>
      </c>
      <c r="AM40" s="83">
        <v>4433.9265850945494</v>
      </c>
      <c r="AN40" s="84">
        <v>4993.8379235189232</v>
      </c>
      <c r="AO40" s="84">
        <v>5643.2887153746051</v>
      </c>
      <c r="AP40" s="84">
        <v>5723.2887153746051</v>
      </c>
      <c r="AQ40" s="84">
        <v>5773.2887153746051</v>
      </c>
      <c r="AR40" s="72">
        <v>5823.2887153746051</v>
      </c>
      <c r="AS40" s="83">
        <v>5224.0352811466373</v>
      </c>
      <c r="AT40" s="84">
        <v>5314.5780969479356</v>
      </c>
      <c r="AU40" s="84">
        <v>5384.2476697736347</v>
      </c>
      <c r="AV40" s="84">
        <v>5194.2476697736347</v>
      </c>
      <c r="AW40" s="84">
        <v>5159.2476697736347</v>
      </c>
      <c r="AX40" s="72">
        <v>5259.2476697736347</v>
      </c>
      <c r="AY40" s="83">
        <v>4656.190156849596</v>
      </c>
      <c r="AZ40" s="84">
        <v>4915.2503875689508</v>
      </c>
      <c r="BA40" s="84">
        <v>5032.351646970078</v>
      </c>
      <c r="BB40" s="84">
        <v>5384.6162622579841</v>
      </c>
      <c r="BC40" s="84">
        <v>5330.7700996354042</v>
      </c>
      <c r="BD40" s="72">
        <v>5250.8085481408734</v>
      </c>
      <c r="BE40" s="83">
        <v>5230.5122926002186</v>
      </c>
      <c r="BF40" s="84">
        <v>5660.0502737124334</v>
      </c>
      <c r="BG40" s="84">
        <v>6028.7753440464476</v>
      </c>
      <c r="BH40" s="84">
        <v>6039.2143727341891</v>
      </c>
      <c r="BI40" s="84">
        <v>6027.5571061701476</v>
      </c>
      <c r="BJ40" s="72">
        <v>6078.8435571358941</v>
      </c>
      <c r="BK40" s="83" t="s">
        <v>1429</v>
      </c>
      <c r="BL40" s="84" t="s">
        <v>1429</v>
      </c>
      <c r="BM40" s="84" t="s">
        <v>1429</v>
      </c>
      <c r="BN40" s="84" t="s">
        <v>1429</v>
      </c>
      <c r="BO40" s="84" t="s">
        <v>1429</v>
      </c>
      <c r="BP40" s="72" t="s">
        <v>1429</v>
      </c>
      <c r="BQ40" s="83" t="s">
        <v>1429</v>
      </c>
      <c r="BR40" s="84" t="s">
        <v>1429</v>
      </c>
      <c r="BS40" s="84" t="s">
        <v>1429</v>
      </c>
      <c r="BT40" s="84" t="s">
        <v>1429</v>
      </c>
      <c r="BU40" s="84" t="s">
        <v>1429</v>
      </c>
      <c r="BV40" s="72" t="s">
        <v>1429</v>
      </c>
      <c r="BW40" s="83" t="s">
        <v>1429</v>
      </c>
      <c r="BX40" s="84" t="s">
        <v>1429</v>
      </c>
      <c r="BY40" s="84" t="s">
        <v>1429</v>
      </c>
      <c r="BZ40" s="84" t="s">
        <v>1429</v>
      </c>
      <c r="CA40" s="84" t="s">
        <v>1429</v>
      </c>
      <c r="CB40" s="72" t="s">
        <v>1429</v>
      </c>
      <c r="CC40" s="83"/>
      <c r="CD40" s="84"/>
      <c r="CE40" s="84"/>
      <c r="CF40" s="84"/>
      <c r="CG40" s="84"/>
      <c r="CH40" s="72"/>
      <c r="CI40" s="83"/>
      <c r="CJ40" s="84"/>
      <c r="CK40" s="84"/>
      <c r="CL40" s="84"/>
      <c r="CM40" s="84"/>
      <c r="CN40" s="72"/>
      <c r="CO40" s="83"/>
      <c r="CP40" s="84"/>
      <c r="CQ40" s="84"/>
      <c r="CR40" s="84"/>
      <c r="CS40" s="84"/>
      <c r="CT40" s="72"/>
      <c r="CU40" s="83"/>
      <c r="CV40" s="84"/>
      <c r="CW40" s="84"/>
      <c r="CX40" s="84"/>
      <c r="CY40" s="84"/>
      <c r="CZ40" s="72"/>
      <c r="DA40" s="83"/>
      <c r="DB40" s="84"/>
      <c r="DC40" s="84"/>
      <c r="DD40" s="84"/>
      <c r="DE40" s="84"/>
      <c r="DF40" s="72"/>
      <c r="DG40" s="83"/>
      <c r="DH40" s="84"/>
      <c r="DI40" s="84"/>
      <c r="DJ40" s="84"/>
      <c r="DK40" s="84"/>
      <c r="DL40" s="72"/>
    </row>
    <row r="41" spans="2:16342" s="80" customFormat="1">
      <c r="B41" s="28" t="s">
        <v>338</v>
      </c>
      <c r="C41" s="83">
        <v>971.82530356443294</v>
      </c>
      <c r="D41" s="84">
        <v>1020.8914596801633</v>
      </c>
      <c r="E41" s="84">
        <v>497.27649650168405</v>
      </c>
      <c r="F41" s="84">
        <v>796.15245368030719</v>
      </c>
      <c r="G41" s="84">
        <v>911.75374631386148</v>
      </c>
      <c r="H41" s="72">
        <v>930.07257256933644</v>
      </c>
      <c r="I41" s="83">
        <v>1158.1296868107634</v>
      </c>
      <c r="J41" s="84">
        <v>1189.9148778682452</v>
      </c>
      <c r="K41" s="84">
        <v>852.41926945473858</v>
      </c>
      <c r="L41" s="84">
        <v>1110.4434043986712</v>
      </c>
      <c r="M41" s="84">
        <v>1241.3173340435485</v>
      </c>
      <c r="N41" s="72">
        <v>1295.5943348926317</v>
      </c>
      <c r="O41" s="83">
        <v>1022.5093353248694</v>
      </c>
      <c r="P41" s="84">
        <v>780.59774964838186</v>
      </c>
      <c r="Q41" s="84">
        <v>490.78830260648385</v>
      </c>
      <c r="R41" s="84">
        <v>791.00139343610851</v>
      </c>
      <c r="S41" s="84">
        <v>888.9924563168687</v>
      </c>
      <c r="T41" s="72">
        <v>922.02905677533727</v>
      </c>
      <c r="U41" s="83"/>
      <c r="V41" s="84"/>
      <c r="W41" s="84"/>
      <c r="X41" s="84">
        <v>1040.8545179420671</v>
      </c>
      <c r="Y41" s="84">
        <v>1144.6326210525458</v>
      </c>
      <c r="Z41" s="72">
        <v>1260.4027749168167</v>
      </c>
      <c r="AA41" s="83" t="s">
        <v>1429</v>
      </c>
      <c r="AB41" s="84" t="s">
        <v>1429</v>
      </c>
      <c r="AC41" s="84" t="s">
        <v>1429</v>
      </c>
      <c r="AD41" s="84" t="s">
        <v>1429</v>
      </c>
      <c r="AE41" s="84" t="s">
        <v>1429</v>
      </c>
      <c r="AF41" s="72" t="s">
        <v>1429</v>
      </c>
      <c r="AG41" s="83">
        <v>905.74157303370771</v>
      </c>
      <c r="AH41" s="84">
        <v>508.40132304299937</v>
      </c>
      <c r="AI41" s="84">
        <v>-176.3671282725162</v>
      </c>
      <c r="AJ41" s="84">
        <v>199.87283745601681</v>
      </c>
      <c r="AK41" s="84">
        <v>615.74448229317034</v>
      </c>
      <c r="AL41" s="72">
        <v>627.19665125185725</v>
      </c>
      <c r="AM41" s="83">
        <v>798.61462230761458</v>
      </c>
      <c r="AN41" s="84">
        <v>793.80820289280814</v>
      </c>
      <c r="AO41" s="84">
        <v>654.64770403420687</v>
      </c>
      <c r="AP41" s="84">
        <v>743.65057226924012</v>
      </c>
      <c r="AQ41" s="84">
        <v>819.81281471399723</v>
      </c>
      <c r="AR41" s="72">
        <v>860.96959040724482</v>
      </c>
      <c r="AS41" s="83">
        <v>1551.5285155858473</v>
      </c>
      <c r="AT41" s="84">
        <v>1152.4596050269301</v>
      </c>
      <c r="AU41" s="84">
        <v>786.91744340878836</v>
      </c>
      <c r="AV41" s="84">
        <v>917.70511540168616</v>
      </c>
      <c r="AW41" s="84">
        <v>1054.1901135438168</v>
      </c>
      <c r="AX41" s="72">
        <v>1094.5264205987621</v>
      </c>
      <c r="AY41" s="83">
        <v>1514.046412066903</v>
      </c>
      <c r="AZ41" s="84">
        <v>1247.3752578730364</v>
      </c>
      <c r="BA41" s="84">
        <v>806.35806907883307</v>
      </c>
      <c r="BB41" s="84">
        <v>1056.155594966227</v>
      </c>
      <c r="BC41" s="84">
        <v>1158.6195348807451</v>
      </c>
      <c r="BD41" s="72">
        <v>1224.7251956148702</v>
      </c>
      <c r="BE41" s="83">
        <v>1327.942351943806</v>
      </c>
      <c r="BF41" s="84">
        <v>1221.7674002904696</v>
      </c>
      <c r="BG41" s="84">
        <v>978.13219349613246</v>
      </c>
      <c r="BH41" s="84">
        <v>1078.8162944642991</v>
      </c>
      <c r="BI41" s="84">
        <v>1184.2443286745938</v>
      </c>
      <c r="BJ41" s="72">
        <v>1256.649053848636</v>
      </c>
      <c r="BK41" s="83" t="s">
        <v>1429</v>
      </c>
      <c r="BL41" s="84" t="s">
        <v>1429</v>
      </c>
      <c r="BM41" s="84" t="s">
        <v>1429</v>
      </c>
      <c r="BN41" s="84" t="s">
        <v>1429</v>
      </c>
      <c r="BO41" s="84" t="s">
        <v>1429</v>
      </c>
      <c r="BP41" s="72" t="s">
        <v>1429</v>
      </c>
      <c r="BQ41" s="83" t="s">
        <v>1429</v>
      </c>
      <c r="BR41" s="84" t="s">
        <v>1429</v>
      </c>
      <c r="BS41" s="84" t="s">
        <v>1429</v>
      </c>
      <c r="BT41" s="84" t="s">
        <v>1429</v>
      </c>
      <c r="BU41" s="84" t="s">
        <v>1429</v>
      </c>
      <c r="BV41" s="72" t="s">
        <v>1429</v>
      </c>
      <c r="BW41" s="83" t="s">
        <v>1429</v>
      </c>
      <c r="BX41" s="84" t="s">
        <v>1429</v>
      </c>
      <c r="BY41" s="84" t="s">
        <v>1429</v>
      </c>
      <c r="BZ41" s="84" t="s">
        <v>1429</v>
      </c>
      <c r="CA41" s="84" t="s">
        <v>1429</v>
      </c>
      <c r="CB41" s="72" t="s">
        <v>1429</v>
      </c>
      <c r="CC41" s="83"/>
      <c r="CD41" s="84"/>
      <c r="CE41" s="84"/>
      <c r="CF41" s="84"/>
      <c r="CG41" s="84"/>
      <c r="CH41" s="72"/>
      <c r="CI41" s="83"/>
      <c r="CJ41" s="84"/>
      <c r="CK41" s="84"/>
      <c r="CL41" s="84"/>
      <c r="CM41" s="84"/>
      <c r="CN41" s="72"/>
      <c r="CO41" s="83"/>
      <c r="CP41" s="84"/>
      <c r="CQ41" s="84"/>
      <c r="CR41" s="84"/>
      <c r="CS41" s="84"/>
      <c r="CT41" s="72"/>
      <c r="CU41" s="83"/>
      <c r="CV41" s="84"/>
      <c r="CW41" s="84"/>
      <c r="CX41" s="84"/>
      <c r="CY41" s="84"/>
      <c r="CZ41" s="72"/>
      <c r="DA41" s="83"/>
      <c r="DB41" s="84"/>
      <c r="DC41" s="84"/>
      <c r="DD41" s="84"/>
      <c r="DE41" s="84"/>
      <c r="DF41" s="72"/>
      <c r="DG41" s="83"/>
      <c r="DH41" s="84"/>
      <c r="DI41" s="84"/>
      <c r="DJ41" s="84"/>
      <c r="DK41" s="84"/>
      <c r="DL41" s="72"/>
    </row>
    <row r="42" spans="2:16342" s="76" customFormat="1">
      <c r="B42" s="27"/>
      <c r="C42" s="83"/>
      <c r="D42" s="84"/>
      <c r="E42" s="84"/>
      <c r="F42" s="84"/>
      <c r="G42" s="84"/>
      <c r="H42" s="72"/>
      <c r="I42" s="83"/>
      <c r="J42" s="84"/>
      <c r="K42" s="84"/>
      <c r="L42" s="84"/>
      <c r="M42" s="84"/>
      <c r="N42" s="72"/>
      <c r="O42" s="83"/>
      <c r="P42" s="84"/>
      <c r="Q42" s="84"/>
      <c r="R42" s="84"/>
      <c r="S42" s="84"/>
      <c r="T42" s="72"/>
      <c r="U42" s="83"/>
      <c r="V42" s="84"/>
      <c r="W42" s="84"/>
      <c r="X42" s="84"/>
      <c r="Y42" s="84"/>
      <c r="Z42" s="72"/>
      <c r="AA42" s="83"/>
      <c r="AB42" s="84"/>
      <c r="AC42" s="84"/>
      <c r="AD42" s="84"/>
      <c r="AE42" s="84"/>
      <c r="AF42" s="72"/>
      <c r="AG42" s="83"/>
      <c r="AH42" s="84"/>
      <c r="AI42" s="84"/>
      <c r="AJ42" s="84"/>
      <c r="AK42" s="84"/>
      <c r="AL42" s="72"/>
      <c r="AM42" s="83"/>
      <c r="AN42" s="84"/>
      <c r="AO42" s="84"/>
      <c r="AP42" s="84"/>
      <c r="AQ42" s="84"/>
      <c r="AR42" s="72"/>
      <c r="AS42" s="83"/>
      <c r="AT42" s="84"/>
      <c r="AU42" s="84"/>
      <c r="AV42" s="84"/>
      <c r="AW42" s="84"/>
      <c r="AX42" s="72"/>
      <c r="AY42" s="83"/>
      <c r="AZ42" s="84"/>
      <c r="BA42" s="84"/>
      <c r="BB42" s="84"/>
      <c r="BC42" s="84"/>
      <c r="BD42" s="72"/>
      <c r="BE42" s="83"/>
      <c r="BF42" s="84"/>
      <c r="BG42" s="84"/>
      <c r="BH42" s="84"/>
      <c r="BI42" s="84"/>
      <c r="BJ42" s="72"/>
      <c r="BK42" s="83"/>
      <c r="BL42" s="84"/>
      <c r="BM42" s="84"/>
      <c r="BN42" s="84"/>
      <c r="BO42" s="84"/>
      <c r="BP42" s="72"/>
      <c r="BQ42" s="83"/>
      <c r="BR42" s="84"/>
      <c r="BS42" s="84"/>
      <c r="BT42" s="84"/>
      <c r="BU42" s="84"/>
      <c r="BV42" s="72"/>
      <c r="BW42" s="83"/>
      <c r="BX42" s="84"/>
      <c r="BY42" s="84"/>
      <c r="BZ42" s="84"/>
      <c r="CA42" s="84"/>
      <c r="CB42" s="72"/>
      <c r="CC42" s="83"/>
      <c r="CD42" s="84"/>
      <c r="CE42" s="84"/>
      <c r="CF42" s="84"/>
      <c r="CG42" s="84"/>
      <c r="CH42" s="72"/>
      <c r="CI42" s="83"/>
      <c r="CJ42" s="84"/>
      <c r="CK42" s="84"/>
      <c r="CL42" s="84"/>
      <c r="CM42" s="84"/>
      <c r="CN42" s="72"/>
      <c r="CO42" s="83"/>
      <c r="CP42" s="84"/>
      <c r="CQ42" s="84"/>
      <c r="CR42" s="84"/>
      <c r="CS42" s="84"/>
      <c r="CT42" s="72"/>
      <c r="CU42" s="83"/>
      <c r="CV42" s="84"/>
      <c r="CW42" s="84"/>
      <c r="CX42" s="84"/>
      <c r="CY42" s="84"/>
      <c r="CZ42" s="72"/>
      <c r="DA42" s="83"/>
      <c r="DB42" s="84"/>
      <c r="DC42" s="84"/>
      <c r="DD42" s="84"/>
      <c r="DE42" s="84"/>
      <c r="DF42" s="72"/>
      <c r="DG42" s="83"/>
      <c r="DH42" s="84"/>
      <c r="DI42" s="84"/>
      <c r="DJ42" s="84"/>
      <c r="DK42" s="84"/>
      <c r="DL42" s="72"/>
      <c r="DM42" s="80"/>
      <c r="DN42" s="80"/>
      <c r="DO42" s="80"/>
      <c r="DP42" s="80"/>
      <c r="DQ42" s="80"/>
      <c r="DR42" s="80"/>
      <c r="DS42" s="80"/>
      <c r="DT42" s="80"/>
      <c r="DU42" s="80"/>
      <c r="DV42" s="80"/>
      <c r="DW42" s="80"/>
      <c r="DX42" s="80"/>
      <c r="DY42" s="80"/>
      <c r="DZ42" s="80"/>
      <c r="EA42" s="80"/>
      <c r="EB42" s="80"/>
      <c r="EC42" s="80"/>
      <c r="ED42" s="80"/>
      <c r="EE42" s="80"/>
      <c r="EF42" s="80"/>
      <c r="EG42" s="80"/>
      <c r="EH42" s="80"/>
      <c r="EI42" s="80"/>
      <c r="EJ42" s="80"/>
      <c r="EK42" s="80"/>
      <c r="EL42" s="80"/>
      <c r="EM42" s="80"/>
      <c r="EN42" s="80"/>
      <c r="EO42" s="80"/>
      <c r="EP42" s="80"/>
      <c r="EQ42" s="80"/>
      <c r="ER42" s="80"/>
      <c r="ES42" s="80"/>
      <c r="ET42" s="80"/>
      <c r="EU42" s="80"/>
      <c r="EV42" s="80"/>
      <c r="EW42" s="80"/>
      <c r="EX42" s="80"/>
      <c r="EY42" s="80"/>
      <c r="EZ42" s="80"/>
      <c r="FA42" s="80"/>
      <c r="FB42" s="80"/>
      <c r="FC42" s="80"/>
      <c r="FD42" s="80"/>
      <c r="FE42" s="80"/>
      <c r="FF42" s="80"/>
      <c r="FG42" s="80"/>
      <c r="FH42" s="80"/>
      <c r="FI42" s="80"/>
      <c r="FJ42" s="80"/>
      <c r="FK42" s="80"/>
      <c r="FL42" s="80"/>
      <c r="FM42" s="80"/>
      <c r="FN42" s="80"/>
      <c r="FO42" s="80"/>
      <c r="FP42" s="80"/>
      <c r="FQ42" s="80"/>
      <c r="FR42" s="80"/>
      <c r="FS42" s="80"/>
      <c r="FT42" s="80"/>
      <c r="FU42" s="80"/>
      <c r="FV42" s="80"/>
      <c r="FW42" s="80"/>
      <c r="FX42" s="80"/>
      <c r="FY42" s="80"/>
      <c r="FZ42" s="80"/>
      <c r="GA42" s="80"/>
      <c r="GB42" s="80"/>
      <c r="GC42" s="80"/>
      <c r="GD42" s="80"/>
      <c r="GE42" s="80"/>
      <c r="GF42" s="80"/>
      <c r="GG42" s="80"/>
      <c r="GH42" s="80"/>
      <c r="GI42" s="80"/>
      <c r="GJ42" s="80"/>
      <c r="GK42" s="80"/>
      <c r="GL42" s="80"/>
      <c r="GM42" s="80"/>
      <c r="GN42" s="80"/>
      <c r="GO42" s="80"/>
      <c r="GP42" s="80"/>
      <c r="GQ42" s="80"/>
      <c r="GR42" s="80"/>
      <c r="GS42" s="80"/>
      <c r="GT42" s="80"/>
      <c r="GU42" s="80"/>
      <c r="GV42" s="80"/>
      <c r="GW42" s="80"/>
      <c r="GX42" s="80"/>
      <c r="GY42" s="80"/>
      <c r="GZ42" s="80"/>
      <c r="HA42" s="80"/>
      <c r="HB42" s="80"/>
      <c r="HC42" s="80"/>
      <c r="HD42" s="80"/>
      <c r="HE42" s="80"/>
      <c r="HF42" s="80"/>
      <c r="HG42" s="80"/>
      <c r="HH42" s="80"/>
      <c r="HI42" s="80"/>
      <c r="HJ42" s="80"/>
      <c r="HK42" s="80"/>
      <c r="HL42" s="80"/>
      <c r="HM42" s="80"/>
      <c r="HN42" s="80"/>
      <c r="HO42" s="80"/>
      <c r="HP42" s="80"/>
      <c r="HQ42" s="80"/>
      <c r="HR42" s="80"/>
      <c r="HS42" s="80"/>
      <c r="HT42" s="80"/>
      <c r="HU42" s="80"/>
      <c r="HV42" s="80"/>
      <c r="HW42" s="80"/>
      <c r="HX42" s="80"/>
      <c r="HY42" s="80"/>
      <c r="HZ42" s="80"/>
      <c r="IA42" s="80"/>
      <c r="IB42" s="80"/>
      <c r="IC42" s="80"/>
      <c r="ID42" s="80"/>
      <c r="IE42" s="80"/>
      <c r="IF42" s="80"/>
      <c r="IG42" s="80"/>
      <c r="IH42" s="80"/>
      <c r="II42" s="80"/>
      <c r="IJ42" s="80"/>
      <c r="IK42" s="80"/>
      <c r="IL42" s="80"/>
      <c r="IM42" s="80"/>
      <c r="IN42" s="80"/>
      <c r="IO42" s="80"/>
      <c r="IP42" s="80"/>
      <c r="IQ42" s="80"/>
      <c r="IR42" s="80"/>
      <c r="IS42" s="80"/>
      <c r="IT42" s="80"/>
      <c r="IU42" s="80"/>
      <c r="IV42" s="80"/>
      <c r="IW42" s="80"/>
      <c r="IX42" s="80"/>
      <c r="IY42" s="80"/>
      <c r="IZ42" s="80"/>
      <c r="JA42" s="80"/>
      <c r="JB42" s="80"/>
      <c r="JC42" s="80"/>
      <c r="JD42" s="80"/>
      <c r="JE42" s="80"/>
      <c r="JF42" s="80"/>
      <c r="JG42" s="80"/>
      <c r="JH42" s="80"/>
      <c r="JI42" s="80"/>
      <c r="JJ42" s="80"/>
      <c r="JK42" s="80"/>
      <c r="JL42" s="80"/>
      <c r="JM42" s="80"/>
      <c r="JN42" s="80"/>
      <c r="JO42" s="80"/>
      <c r="JP42" s="80"/>
      <c r="JQ42" s="80"/>
      <c r="JR42" s="80"/>
      <c r="JS42" s="80"/>
      <c r="JT42" s="80"/>
      <c r="JU42" s="80"/>
      <c r="JV42" s="80"/>
      <c r="JW42" s="80"/>
      <c r="JX42" s="80"/>
      <c r="JY42" s="80"/>
      <c r="JZ42" s="80"/>
      <c r="KA42" s="80"/>
      <c r="KB42" s="80"/>
      <c r="KC42" s="80"/>
      <c r="KD42" s="80"/>
      <c r="KE42" s="80"/>
      <c r="KF42" s="80"/>
      <c r="KG42" s="80"/>
      <c r="KH42" s="80"/>
      <c r="KI42" s="80"/>
      <c r="KJ42" s="80"/>
      <c r="KK42" s="80"/>
      <c r="KL42" s="80"/>
      <c r="KM42" s="80"/>
      <c r="KN42" s="80"/>
      <c r="KO42" s="80"/>
      <c r="KP42" s="80"/>
      <c r="KQ42" s="80"/>
      <c r="KR42" s="80"/>
      <c r="KS42" s="80"/>
      <c r="KT42" s="80"/>
      <c r="KU42" s="80"/>
      <c r="KV42" s="80"/>
      <c r="KW42" s="80"/>
      <c r="KX42" s="80"/>
      <c r="KY42" s="80"/>
      <c r="KZ42" s="80"/>
      <c r="LA42" s="80"/>
      <c r="LB42" s="80"/>
      <c r="LC42" s="80"/>
      <c r="LD42" s="80"/>
      <c r="LE42" s="80"/>
      <c r="LF42" s="80"/>
      <c r="LG42" s="80"/>
      <c r="LH42" s="80"/>
      <c r="LI42" s="80"/>
      <c r="LJ42" s="80"/>
      <c r="LK42" s="80"/>
      <c r="LL42" s="80"/>
      <c r="LM42" s="80"/>
      <c r="LN42" s="80"/>
      <c r="LO42" s="80"/>
      <c r="LP42" s="80"/>
      <c r="LQ42" s="80"/>
      <c r="LR42" s="80"/>
      <c r="LS42" s="80"/>
      <c r="LT42" s="80"/>
      <c r="LU42" s="80"/>
      <c r="LV42" s="80"/>
      <c r="LW42" s="80"/>
      <c r="LX42" s="80"/>
      <c r="LY42" s="80"/>
      <c r="LZ42" s="80"/>
      <c r="MA42" s="80"/>
      <c r="MB42" s="80"/>
      <c r="MC42" s="80"/>
      <c r="MD42" s="80"/>
      <c r="ME42" s="80"/>
      <c r="MF42" s="80"/>
      <c r="MG42" s="80"/>
      <c r="MH42" s="80"/>
      <c r="MI42" s="80"/>
      <c r="MJ42" s="80"/>
      <c r="MK42" s="80"/>
      <c r="ML42" s="80"/>
      <c r="MM42" s="80"/>
      <c r="MN42" s="80"/>
      <c r="MO42" s="80"/>
      <c r="MP42" s="80"/>
      <c r="MQ42" s="80"/>
      <c r="MR42" s="80"/>
      <c r="MS42" s="80"/>
      <c r="MT42" s="80"/>
      <c r="MU42" s="80"/>
      <c r="MV42" s="80"/>
      <c r="MW42" s="80"/>
      <c r="MX42" s="80"/>
      <c r="MY42" s="80"/>
      <c r="MZ42" s="80"/>
      <c r="NA42" s="80"/>
      <c r="NB42" s="80"/>
      <c r="NC42" s="80"/>
      <c r="ND42" s="80"/>
      <c r="NE42" s="80"/>
      <c r="NF42" s="80"/>
      <c r="NG42" s="80"/>
      <c r="NH42" s="80"/>
      <c r="NI42" s="80"/>
      <c r="NJ42" s="80"/>
      <c r="NK42" s="80"/>
      <c r="NL42" s="80"/>
      <c r="NM42" s="80"/>
      <c r="NN42" s="80"/>
      <c r="NO42" s="80"/>
      <c r="NP42" s="80"/>
      <c r="NQ42" s="80"/>
      <c r="NR42" s="80"/>
      <c r="NS42" s="80"/>
      <c r="NT42" s="80"/>
      <c r="NU42" s="80"/>
      <c r="NV42" s="80"/>
      <c r="NW42" s="80"/>
      <c r="NX42" s="80"/>
      <c r="NY42" s="80"/>
      <c r="NZ42" s="80"/>
      <c r="OA42" s="80"/>
      <c r="OB42" s="80"/>
      <c r="OC42" s="80"/>
      <c r="OD42" s="80"/>
      <c r="OE42" s="80"/>
      <c r="OF42" s="80"/>
      <c r="OG42" s="80"/>
      <c r="OH42" s="80"/>
      <c r="OI42" s="80"/>
      <c r="OJ42" s="80"/>
      <c r="OK42" s="80"/>
      <c r="OL42" s="80"/>
      <c r="OM42" s="80"/>
      <c r="ON42" s="80"/>
      <c r="OO42" s="80"/>
      <c r="OP42" s="80"/>
      <c r="OQ42" s="80"/>
      <c r="OR42" s="80"/>
      <c r="OS42" s="80"/>
      <c r="OT42" s="80"/>
      <c r="OU42" s="80"/>
      <c r="OV42" s="80"/>
      <c r="OW42" s="80"/>
      <c r="OX42" s="80"/>
      <c r="OY42" s="80"/>
      <c r="OZ42" s="80"/>
      <c r="PA42" s="80"/>
      <c r="PB42" s="80"/>
      <c r="PC42" s="80"/>
      <c r="PD42" s="80"/>
      <c r="PE42" s="80"/>
      <c r="PF42" s="80"/>
      <c r="PG42" s="80"/>
      <c r="PH42" s="80"/>
      <c r="PI42" s="80"/>
      <c r="PJ42" s="80"/>
      <c r="PK42" s="80"/>
      <c r="PL42" s="80"/>
      <c r="PM42" s="80"/>
      <c r="PN42" s="80"/>
      <c r="PO42" s="80"/>
      <c r="PP42" s="80"/>
      <c r="PQ42" s="80"/>
      <c r="PR42" s="80"/>
      <c r="PS42" s="80"/>
      <c r="PT42" s="80"/>
      <c r="PU42" s="80"/>
      <c r="PV42" s="80"/>
      <c r="PW42" s="80"/>
      <c r="PX42" s="80"/>
      <c r="PY42" s="80"/>
      <c r="PZ42" s="80"/>
      <c r="QA42" s="80"/>
      <c r="QB42" s="80"/>
      <c r="QC42" s="80"/>
      <c r="QD42" s="80"/>
      <c r="QE42" s="80"/>
      <c r="QF42" s="80"/>
      <c r="QG42" s="80"/>
      <c r="QH42" s="80"/>
      <c r="QI42" s="80"/>
      <c r="QJ42" s="80"/>
      <c r="QK42" s="80"/>
      <c r="QL42" s="80"/>
      <c r="QM42" s="80"/>
      <c r="QN42" s="80"/>
      <c r="QO42" s="80"/>
      <c r="QP42" s="80"/>
      <c r="QQ42" s="80"/>
      <c r="QR42" s="80"/>
      <c r="QS42" s="80"/>
      <c r="QT42" s="80"/>
      <c r="QU42" s="80"/>
      <c r="QV42" s="80"/>
      <c r="QW42" s="80"/>
      <c r="QX42" s="80"/>
      <c r="QY42" s="80"/>
      <c r="QZ42" s="80"/>
      <c r="RA42" s="80"/>
      <c r="RB42" s="80"/>
      <c r="RC42" s="80"/>
      <c r="RD42" s="80"/>
      <c r="RE42" s="80"/>
      <c r="RF42" s="80"/>
      <c r="RG42" s="80"/>
      <c r="RH42" s="80"/>
      <c r="RI42" s="80"/>
      <c r="RJ42" s="80"/>
      <c r="RK42" s="80"/>
      <c r="RL42" s="80"/>
      <c r="RM42" s="80"/>
      <c r="RN42" s="80"/>
      <c r="RO42" s="80"/>
      <c r="RP42" s="80"/>
      <c r="RQ42" s="80"/>
      <c r="RR42" s="80"/>
      <c r="RS42" s="80"/>
      <c r="RT42" s="80"/>
      <c r="RU42" s="80"/>
      <c r="RV42" s="80"/>
      <c r="RW42" s="80"/>
      <c r="RX42" s="80"/>
      <c r="RY42" s="80"/>
      <c r="RZ42" s="80"/>
      <c r="SA42" s="80"/>
      <c r="SB42" s="80"/>
      <c r="SC42" s="80"/>
      <c r="SD42" s="80"/>
      <c r="SE42" s="80"/>
      <c r="SF42" s="80"/>
      <c r="SG42" s="80"/>
      <c r="SH42" s="80"/>
      <c r="SI42" s="80"/>
      <c r="SJ42" s="80"/>
      <c r="SK42" s="80"/>
      <c r="SL42" s="80"/>
      <c r="SM42" s="80"/>
      <c r="SN42" s="80"/>
      <c r="SO42" s="80"/>
      <c r="SP42" s="80"/>
      <c r="SQ42" s="80"/>
      <c r="SR42" s="80"/>
      <c r="SS42" s="80"/>
      <c r="ST42" s="80"/>
      <c r="SU42" s="80"/>
      <c r="SV42" s="80"/>
      <c r="SW42" s="80"/>
      <c r="SX42" s="80"/>
      <c r="SY42" s="80"/>
      <c r="SZ42" s="80"/>
      <c r="TA42" s="80"/>
      <c r="TB42" s="80"/>
      <c r="TC42" s="80"/>
      <c r="TD42" s="80"/>
      <c r="TE42" s="80"/>
      <c r="TF42" s="80"/>
      <c r="TG42" s="80"/>
      <c r="TH42" s="80"/>
      <c r="TI42" s="80"/>
      <c r="TJ42" s="80"/>
      <c r="TK42" s="80"/>
      <c r="TL42" s="80"/>
      <c r="TM42" s="80"/>
      <c r="TN42" s="80"/>
      <c r="TO42" s="80"/>
      <c r="TP42" s="80"/>
      <c r="TQ42" s="80"/>
      <c r="TR42" s="80"/>
      <c r="TS42" s="80"/>
      <c r="TT42" s="80"/>
      <c r="TU42" s="80"/>
      <c r="TV42" s="80"/>
      <c r="TW42" s="80"/>
      <c r="TX42" s="80"/>
      <c r="TY42" s="80"/>
      <c r="TZ42" s="80"/>
      <c r="UA42" s="80"/>
      <c r="UB42" s="80"/>
      <c r="UC42" s="80"/>
      <c r="UD42" s="80"/>
      <c r="UE42" s="80"/>
      <c r="UF42" s="80"/>
      <c r="UG42" s="80"/>
      <c r="UH42" s="80"/>
      <c r="UI42" s="80"/>
      <c r="UJ42" s="80"/>
      <c r="UK42" s="80"/>
      <c r="UL42" s="80"/>
      <c r="UM42" s="80"/>
      <c r="UN42" s="80"/>
      <c r="UO42" s="80"/>
      <c r="UP42" s="80"/>
      <c r="UQ42" s="80"/>
      <c r="UR42" s="80"/>
      <c r="US42" s="80"/>
      <c r="UT42" s="80"/>
      <c r="UU42" s="80"/>
      <c r="UV42" s="80"/>
      <c r="UW42" s="80"/>
      <c r="UX42" s="80"/>
      <c r="UY42" s="80"/>
      <c r="UZ42" s="80"/>
      <c r="VA42" s="80"/>
      <c r="VB42" s="80"/>
      <c r="VC42" s="80"/>
      <c r="VD42" s="80"/>
      <c r="VE42" s="80"/>
      <c r="VF42" s="80"/>
      <c r="VG42" s="80"/>
      <c r="VH42" s="80"/>
      <c r="VI42" s="80"/>
      <c r="VJ42" s="80"/>
      <c r="VK42" s="80"/>
      <c r="VL42" s="80"/>
      <c r="VM42" s="80"/>
      <c r="VN42" s="80"/>
      <c r="VO42" s="80"/>
      <c r="VP42" s="80"/>
      <c r="VQ42" s="80"/>
      <c r="VR42" s="80"/>
      <c r="VS42" s="80"/>
      <c r="VT42" s="80"/>
      <c r="VU42" s="80"/>
      <c r="VV42" s="80"/>
      <c r="VW42" s="80"/>
      <c r="VX42" s="80"/>
      <c r="VY42" s="80"/>
      <c r="VZ42" s="80"/>
      <c r="WA42" s="80"/>
      <c r="WB42" s="80"/>
      <c r="WC42" s="80"/>
      <c r="WD42" s="80"/>
      <c r="WE42" s="80"/>
      <c r="WF42" s="80"/>
      <c r="WG42" s="80"/>
      <c r="WH42" s="80"/>
      <c r="WI42" s="80"/>
      <c r="WJ42" s="80"/>
      <c r="WK42" s="80"/>
      <c r="WL42" s="80"/>
      <c r="WM42" s="80"/>
      <c r="WN42" s="80"/>
      <c r="WO42" s="80"/>
      <c r="WP42" s="80"/>
      <c r="WQ42" s="80"/>
      <c r="WR42" s="80"/>
      <c r="WS42" s="80"/>
      <c r="WT42" s="80"/>
      <c r="WU42" s="80"/>
      <c r="WV42" s="80"/>
      <c r="WW42" s="80"/>
      <c r="WX42" s="80"/>
      <c r="WY42" s="80"/>
      <c r="WZ42" s="80"/>
      <c r="XA42" s="80"/>
      <c r="XB42" s="80"/>
      <c r="XC42" s="80"/>
      <c r="XD42" s="80"/>
      <c r="XE42" s="80"/>
      <c r="XF42" s="80"/>
      <c r="XG42" s="80"/>
      <c r="XH42" s="80"/>
      <c r="XI42" s="80"/>
      <c r="XJ42" s="80"/>
      <c r="XK42" s="80"/>
      <c r="XL42" s="80"/>
      <c r="XM42" s="80"/>
      <c r="XN42" s="80"/>
      <c r="XO42" s="80"/>
      <c r="XP42" s="80"/>
      <c r="XQ42" s="80"/>
      <c r="XR42" s="80"/>
      <c r="XS42" s="80"/>
      <c r="XT42" s="80"/>
      <c r="XU42" s="80"/>
      <c r="XV42" s="80"/>
      <c r="XW42" s="80"/>
      <c r="XX42" s="80"/>
      <c r="XY42" s="80"/>
      <c r="XZ42" s="80"/>
      <c r="YA42" s="80"/>
      <c r="YB42" s="80"/>
      <c r="YC42" s="80"/>
      <c r="YD42" s="80"/>
      <c r="YE42" s="80"/>
      <c r="YF42" s="80"/>
      <c r="YG42" s="80"/>
      <c r="YH42" s="80"/>
      <c r="YI42" s="80"/>
      <c r="YJ42" s="80"/>
      <c r="YK42" s="80"/>
      <c r="YL42" s="80"/>
      <c r="YM42" s="80"/>
      <c r="YN42" s="80"/>
      <c r="YO42" s="80"/>
      <c r="YP42" s="80"/>
      <c r="YQ42" s="80"/>
      <c r="YR42" s="80"/>
      <c r="YS42" s="80"/>
      <c r="YT42" s="80"/>
      <c r="YU42" s="80"/>
      <c r="YV42" s="80"/>
      <c r="YW42" s="80"/>
      <c r="YX42" s="80"/>
      <c r="YY42" s="80"/>
      <c r="YZ42" s="80"/>
      <c r="ZA42" s="80"/>
      <c r="ZB42" s="80"/>
      <c r="ZC42" s="80"/>
      <c r="ZD42" s="80"/>
      <c r="ZE42" s="80"/>
      <c r="ZF42" s="80"/>
      <c r="ZG42" s="80"/>
      <c r="ZH42" s="80"/>
      <c r="ZI42" s="80"/>
      <c r="ZJ42" s="80"/>
      <c r="ZK42" s="80"/>
      <c r="ZL42" s="80"/>
      <c r="ZM42" s="80"/>
      <c r="ZN42" s="80"/>
      <c r="ZO42" s="80"/>
      <c r="ZP42" s="80"/>
      <c r="ZQ42" s="80"/>
      <c r="ZR42" s="80"/>
      <c r="ZS42" s="80"/>
      <c r="ZT42" s="80"/>
      <c r="ZU42" s="80"/>
      <c r="ZV42" s="80"/>
      <c r="ZW42" s="80"/>
      <c r="ZX42" s="80"/>
      <c r="ZY42" s="80"/>
      <c r="ZZ42" s="80"/>
      <c r="AAA42" s="80"/>
      <c r="AAB42" s="80"/>
      <c r="AAC42" s="80"/>
      <c r="AAD42" s="80"/>
      <c r="AAE42" s="80"/>
      <c r="AAF42" s="80"/>
      <c r="AAG42" s="80"/>
      <c r="AAH42" s="80"/>
      <c r="AAI42" s="80"/>
      <c r="AAJ42" s="80"/>
      <c r="AAK42" s="80"/>
      <c r="AAL42" s="80"/>
      <c r="AAM42" s="80"/>
      <c r="AAN42" s="80"/>
      <c r="AAO42" s="80"/>
      <c r="AAP42" s="80"/>
      <c r="AAQ42" s="80"/>
      <c r="AAR42" s="80"/>
      <c r="AAS42" s="80"/>
      <c r="AAT42" s="80"/>
      <c r="AAU42" s="80"/>
      <c r="AAV42" s="80"/>
      <c r="AAW42" s="80"/>
      <c r="AAX42" s="80"/>
      <c r="AAY42" s="80"/>
      <c r="AAZ42" s="80"/>
      <c r="ABA42" s="80"/>
      <c r="ABB42" s="80"/>
      <c r="ABC42" s="80"/>
      <c r="ABD42" s="80"/>
      <c r="ABE42" s="80"/>
      <c r="ABF42" s="80"/>
      <c r="ABG42" s="80"/>
      <c r="ABH42" s="80"/>
      <c r="ABI42" s="80"/>
      <c r="ABJ42" s="80"/>
      <c r="ABK42" s="80"/>
      <c r="ABL42" s="80"/>
      <c r="ABM42" s="80"/>
      <c r="ABN42" s="80"/>
      <c r="ABO42" s="80"/>
      <c r="ABP42" s="80"/>
      <c r="ABQ42" s="80"/>
      <c r="ABR42" s="80"/>
      <c r="ABS42" s="80"/>
      <c r="ABT42" s="80"/>
      <c r="ABU42" s="80"/>
      <c r="ABV42" s="80"/>
      <c r="ABW42" s="80"/>
      <c r="ABX42" s="80"/>
      <c r="ABY42" s="80"/>
      <c r="ABZ42" s="80"/>
      <c r="ACA42" s="80"/>
      <c r="ACB42" s="80"/>
      <c r="ACC42" s="80"/>
      <c r="ACD42" s="80"/>
      <c r="ACE42" s="80"/>
      <c r="ACF42" s="80"/>
      <c r="ACG42" s="80"/>
      <c r="ACH42" s="80"/>
      <c r="ACI42" s="80"/>
      <c r="ACJ42" s="80"/>
      <c r="ACK42" s="80"/>
      <c r="ACL42" s="80"/>
      <c r="ACM42" s="80"/>
      <c r="ACN42" s="80"/>
      <c r="ACO42" s="80"/>
      <c r="ACP42" s="80"/>
      <c r="ACQ42" s="80"/>
      <c r="ACR42" s="80"/>
      <c r="ACS42" s="80"/>
      <c r="ACT42" s="80"/>
      <c r="ACU42" s="80"/>
      <c r="ACV42" s="80"/>
      <c r="ACW42" s="80"/>
      <c r="ACX42" s="80"/>
      <c r="ACY42" s="80"/>
      <c r="ACZ42" s="80"/>
      <c r="ADA42" s="80"/>
      <c r="ADB42" s="80"/>
      <c r="ADC42" s="80"/>
      <c r="ADD42" s="80"/>
      <c r="ADE42" s="80"/>
      <c r="ADF42" s="80"/>
      <c r="ADG42" s="80"/>
      <c r="ADH42" s="80"/>
      <c r="ADI42" s="80"/>
      <c r="ADJ42" s="80"/>
      <c r="ADK42" s="80"/>
      <c r="ADL42" s="80"/>
      <c r="ADM42" s="80"/>
      <c r="ADN42" s="80"/>
      <c r="ADO42" s="80"/>
      <c r="ADP42" s="80"/>
      <c r="ADQ42" s="80"/>
      <c r="ADR42" s="80"/>
      <c r="ADS42" s="80"/>
      <c r="ADT42" s="80"/>
      <c r="ADU42" s="80"/>
      <c r="ADV42" s="80"/>
      <c r="ADW42" s="80"/>
      <c r="ADX42" s="80"/>
      <c r="ADY42" s="80"/>
      <c r="ADZ42" s="80"/>
      <c r="AEA42" s="80"/>
      <c r="AEB42" s="80"/>
      <c r="AEC42" s="80"/>
      <c r="AED42" s="80"/>
      <c r="AEE42" s="80"/>
      <c r="AEF42" s="80"/>
      <c r="AEG42" s="80"/>
      <c r="AEH42" s="80"/>
      <c r="AEI42" s="80"/>
      <c r="AEJ42" s="80"/>
      <c r="AEK42" s="80"/>
      <c r="AEL42" s="80"/>
      <c r="AEM42" s="80"/>
      <c r="AEN42" s="80"/>
      <c r="AEO42" s="80"/>
      <c r="AEP42" s="80"/>
      <c r="AEQ42" s="80"/>
      <c r="AER42" s="80"/>
      <c r="AES42" s="80"/>
      <c r="AET42" s="80"/>
      <c r="AEU42" s="80"/>
      <c r="AEV42" s="80"/>
      <c r="AEW42" s="80"/>
      <c r="AEX42" s="80"/>
      <c r="AEY42" s="80"/>
      <c r="AEZ42" s="80"/>
      <c r="AFA42" s="80"/>
      <c r="AFB42" s="80"/>
      <c r="AFC42" s="80"/>
      <c r="AFD42" s="80"/>
      <c r="AFE42" s="80"/>
      <c r="AFF42" s="80"/>
      <c r="AFG42" s="80"/>
      <c r="AFH42" s="80"/>
      <c r="AFI42" s="80"/>
      <c r="AFJ42" s="80"/>
      <c r="AFK42" s="80"/>
      <c r="AFL42" s="80"/>
      <c r="AFM42" s="80"/>
      <c r="AFN42" s="80"/>
      <c r="AFO42" s="80"/>
      <c r="AFP42" s="80"/>
      <c r="AFQ42" s="80"/>
      <c r="AFR42" s="80"/>
      <c r="AFS42" s="80"/>
      <c r="AFT42" s="80"/>
      <c r="AFU42" s="80"/>
      <c r="AFV42" s="80"/>
      <c r="AFW42" s="80"/>
      <c r="AFX42" s="80"/>
      <c r="AFY42" s="80"/>
      <c r="AFZ42" s="80"/>
      <c r="AGA42" s="80"/>
      <c r="AGB42" s="80"/>
      <c r="AGC42" s="80"/>
      <c r="AGD42" s="80"/>
      <c r="AGE42" s="80"/>
      <c r="AGF42" s="80"/>
      <c r="AGG42" s="80"/>
      <c r="AGH42" s="80"/>
      <c r="AGI42" s="80"/>
      <c r="AGJ42" s="80"/>
      <c r="AGK42" s="80"/>
      <c r="AGL42" s="80"/>
      <c r="AGM42" s="80"/>
      <c r="AGN42" s="80"/>
      <c r="AGO42" s="80"/>
      <c r="AGP42" s="80"/>
      <c r="AGQ42" s="80"/>
      <c r="AGR42" s="80"/>
      <c r="AGS42" s="80"/>
      <c r="AGT42" s="80"/>
      <c r="AGU42" s="80"/>
      <c r="AGV42" s="80"/>
      <c r="AGW42" s="80"/>
      <c r="AGX42" s="80"/>
      <c r="AGY42" s="80"/>
      <c r="AGZ42" s="80"/>
      <c r="AHA42" s="80"/>
      <c r="AHB42" s="80"/>
      <c r="AHC42" s="80"/>
      <c r="AHD42" s="80"/>
      <c r="AHE42" s="80"/>
      <c r="AHF42" s="80"/>
      <c r="AHG42" s="80"/>
      <c r="AHH42" s="80"/>
      <c r="AHI42" s="80"/>
      <c r="AHJ42" s="80"/>
      <c r="AHK42" s="80"/>
      <c r="AHL42" s="80"/>
      <c r="AHM42" s="80"/>
      <c r="AHN42" s="80"/>
      <c r="AHO42" s="80"/>
      <c r="AHP42" s="80"/>
      <c r="AHQ42" s="80"/>
      <c r="AHR42" s="80"/>
      <c r="AHS42" s="80"/>
      <c r="AHT42" s="80"/>
      <c r="AHU42" s="80"/>
      <c r="AHV42" s="80"/>
      <c r="AHW42" s="80"/>
      <c r="AHX42" s="80"/>
      <c r="AHY42" s="80"/>
      <c r="AHZ42" s="80"/>
      <c r="AIA42" s="80"/>
      <c r="AIB42" s="80"/>
      <c r="AIC42" s="80"/>
      <c r="AID42" s="80"/>
      <c r="AIE42" s="80"/>
      <c r="AIF42" s="80"/>
      <c r="AIG42" s="80"/>
      <c r="AIH42" s="80"/>
      <c r="AII42" s="80"/>
      <c r="AIJ42" s="80"/>
      <c r="AIK42" s="80"/>
      <c r="AIL42" s="80"/>
      <c r="AIM42" s="80"/>
      <c r="AIN42" s="80"/>
      <c r="AIO42" s="80"/>
      <c r="AIP42" s="80"/>
      <c r="AIQ42" s="80"/>
      <c r="AIR42" s="80"/>
      <c r="AIS42" s="80"/>
      <c r="AIT42" s="80"/>
      <c r="AIU42" s="80"/>
      <c r="AIV42" s="80"/>
      <c r="AIW42" s="80"/>
      <c r="AIX42" s="80"/>
      <c r="AIY42" s="80"/>
      <c r="AIZ42" s="80"/>
      <c r="AJA42" s="80"/>
      <c r="AJB42" s="80"/>
      <c r="AJC42" s="80"/>
      <c r="AJD42" s="80"/>
      <c r="AJE42" s="80"/>
      <c r="AJF42" s="80"/>
      <c r="AJG42" s="80"/>
      <c r="AJH42" s="80"/>
      <c r="AJI42" s="80"/>
      <c r="AJJ42" s="80"/>
      <c r="AJK42" s="80"/>
      <c r="AJL42" s="80"/>
      <c r="AJM42" s="80"/>
      <c r="AJN42" s="80"/>
      <c r="AJO42" s="80"/>
      <c r="AJP42" s="80"/>
      <c r="AJQ42" s="80"/>
      <c r="AJR42" s="80"/>
      <c r="AJS42" s="80"/>
      <c r="AJT42" s="80"/>
      <c r="AJU42" s="80"/>
      <c r="AJV42" s="80"/>
      <c r="AJW42" s="80"/>
      <c r="AJX42" s="80"/>
      <c r="AJY42" s="80"/>
      <c r="AJZ42" s="80"/>
      <c r="AKA42" s="80"/>
      <c r="AKB42" s="80"/>
      <c r="AKC42" s="80"/>
      <c r="AKD42" s="80"/>
      <c r="AKE42" s="80"/>
      <c r="AKF42" s="80"/>
      <c r="AKG42" s="80"/>
      <c r="AKH42" s="80"/>
      <c r="AKI42" s="80"/>
      <c r="AKJ42" s="80"/>
      <c r="AKK42" s="80"/>
      <c r="AKL42" s="80"/>
      <c r="AKM42" s="80"/>
      <c r="AKN42" s="80"/>
      <c r="AKO42" s="80"/>
      <c r="AKP42" s="80"/>
      <c r="AKQ42" s="80"/>
      <c r="AKR42" s="80"/>
      <c r="AKS42" s="80"/>
      <c r="AKT42" s="80"/>
      <c r="AKU42" s="80"/>
      <c r="AKV42" s="80"/>
      <c r="AKW42" s="80"/>
      <c r="AKX42" s="80"/>
      <c r="AKY42" s="80"/>
      <c r="AKZ42" s="80"/>
      <c r="ALA42" s="80"/>
      <c r="ALB42" s="80"/>
      <c r="ALC42" s="80"/>
      <c r="ALD42" s="80"/>
      <c r="ALE42" s="80"/>
      <c r="ALF42" s="80"/>
      <c r="ALG42" s="80"/>
      <c r="ALH42" s="80"/>
      <c r="ALI42" s="80"/>
      <c r="ALJ42" s="80"/>
      <c r="ALK42" s="80"/>
      <c r="ALL42" s="80"/>
      <c r="ALM42" s="80"/>
      <c r="ALN42" s="80"/>
      <c r="ALO42" s="80"/>
      <c r="ALP42" s="80"/>
      <c r="ALQ42" s="80"/>
      <c r="ALR42" s="80"/>
      <c r="ALS42" s="80"/>
      <c r="ALT42" s="80"/>
      <c r="ALU42" s="80"/>
      <c r="ALV42" s="80"/>
      <c r="ALW42" s="80"/>
      <c r="ALX42" s="80"/>
      <c r="ALY42" s="80"/>
      <c r="ALZ42" s="80"/>
      <c r="AMA42" s="80"/>
      <c r="AMB42" s="80"/>
      <c r="AMC42" s="80"/>
      <c r="AMD42" s="80"/>
      <c r="AME42" s="80"/>
      <c r="AMF42" s="80"/>
      <c r="AMG42" s="80"/>
      <c r="AMH42" s="80"/>
      <c r="AMI42" s="80"/>
      <c r="AMJ42" s="80"/>
      <c r="AMK42" s="80"/>
      <c r="AML42" s="80"/>
      <c r="AMM42" s="80"/>
      <c r="AMN42" s="80"/>
      <c r="AMO42" s="80"/>
      <c r="AMP42" s="80"/>
      <c r="AMQ42" s="80"/>
      <c r="AMR42" s="80"/>
      <c r="AMS42" s="80"/>
      <c r="AMT42" s="80"/>
      <c r="AMU42" s="80"/>
      <c r="AMV42" s="80"/>
      <c r="AMW42" s="80"/>
      <c r="AMX42" s="80"/>
      <c r="AMY42" s="80"/>
      <c r="AMZ42" s="80"/>
      <c r="ANA42" s="80"/>
      <c r="ANB42" s="80"/>
      <c r="ANC42" s="80"/>
      <c r="AND42" s="80"/>
      <c r="ANE42" s="80"/>
      <c r="ANF42" s="80"/>
      <c r="ANG42" s="80"/>
      <c r="ANH42" s="80"/>
      <c r="ANI42" s="80"/>
      <c r="ANJ42" s="80"/>
      <c r="ANK42" s="80"/>
      <c r="ANL42" s="80"/>
      <c r="ANM42" s="80"/>
      <c r="ANN42" s="80"/>
      <c r="ANO42" s="80"/>
      <c r="ANP42" s="80"/>
      <c r="ANQ42" s="80"/>
      <c r="ANR42" s="80"/>
      <c r="ANS42" s="80"/>
      <c r="ANT42" s="80"/>
      <c r="ANU42" s="80"/>
      <c r="ANV42" s="80"/>
      <c r="ANW42" s="80"/>
      <c r="ANX42" s="80"/>
      <c r="ANY42" s="80"/>
      <c r="ANZ42" s="80"/>
      <c r="AOA42" s="80"/>
      <c r="AOB42" s="80"/>
      <c r="AOC42" s="80"/>
      <c r="AOD42" s="80"/>
      <c r="AOE42" s="80"/>
      <c r="AOF42" s="80"/>
      <c r="AOG42" s="80"/>
      <c r="AOH42" s="80"/>
      <c r="AOI42" s="80"/>
      <c r="AOJ42" s="80"/>
      <c r="AOK42" s="80"/>
      <c r="AOL42" s="80"/>
      <c r="AOM42" s="80"/>
      <c r="AON42" s="80"/>
      <c r="AOO42" s="80"/>
      <c r="AOP42" s="80"/>
      <c r="AOQ42" s="80"/>
      <c r="AOR42" s="80"/>
      <c r="AOS42" s="80"/>
      <c r="AOT42" s="80"/>
      <c r="AOU42" s="80"/>
      <c r="AOV42" s="80"/>
      <c r="AOW42" s="80"/>
      <c r="AOX42" s="80"/>
      <c r="AOY42" s="80"/>
      <c r="AOZ42" s="80"/>
      <c r="APA42" s="80"/>
      <c r="APB42" s="80"/>
      <c r="APC42" s="80"/>
      <c r="APD42" s="80"/>
      <c r="APE42" s="80"/>
      <c r="APF42" s="80"/>
      <c r="APG42" s="80"/>
      <c r="APH42" s="80"/>
      <c r="API42" s="80"/>
      <c r="APJ42" s="80"/>
      <c r="APK42" s="80"/>
      <c r="APL42" s="80"/>
      <c r="APM42" s="80"/>
      <c r="APN42" s="80"/>
      <c r="APO42" s="80"/>
      <c r="APP42" s="80"/>
      <c r="APQ42" s="80"/>
      <c r="APR42" s="80"/>
      <c r="APS42" s="80"/>
      <c r="APT42" s="80"/>
      <c r="APU42" s="80"/>
      <c r="APV42" s="80"/>
      <c r="APW42" s="80"/>
      <c r="APX42" s="80"/>
      <c r="APY42" s="80"/>
      <c r="APZ42" s="80"/>
      <c r="AQA42" s="80"/>
      <c r="AQB42" s="80"/>
      <c r="AQC42" s="80"/>
      <c r="AQD42" s="80"/>
      <c r="AQE42" s="80"/>
      <c r="AQF42" s="80"/>
      <c r="AQG42" s="80"/>
      <c r="AQH42" s="80"/>
      <c r="AQI42" s="80"/>
      <c r="AQJ42" s="80"/>
      <c r="AQK42" s="80"/>
      <c r="AQL42" s="80"/>
      <c r="AQM42" s="80"/>
      <c r="AQN42" s="80"/>
      <c r="AQO42" s="80"/>
      <c r="AQP42" s="80"/>
      <c r="AQQ42" s="80"/>
      <c r="AQR42" s="80"/>
      <c r="AQS42" s="80"/>
      <c r="AQT42" s="80"/>
      <c r="AQU42" s="80"/>
      <c r="AQV42" s="80"/>
      <c r="AQW42" s="80"/>
      <c r="AQX42" s="80"/>
      <c r="AQY42" s="80"/>
      <c r="AQZ42" s="80"/>
      <c r="ARA42" s="80"/>
      <c r="ARB42" s="80"/>
      <c r="ARC42" s="80"/>
      <c r="ARD42" s="80"/>
      <c r="ARE42" s="80"/>
      <c r="ARF42" s="80"/>
      <c r="ARG42" s="80"/>
      <c r="ARH42" s="80"/>
      <c r="ARI42" s="80"/>
      <c r="ARJ42" s="80"/>
      <c r="ARK42" s="80"/>
      <c r="ARL42" s="80"/>
      <c r="ARM42" s="80"/>
      <c r="ARN42" s="80"/>
      <c r="ARO42" s="80"/>
      <c r="ARP42" s="80"/>
      <c r="ARQ42" s="80"/>
      <c r="ARR42" s="80"/>
      <c r="ARS42" s="80"/>
      <c r="ART42" s="80"/>
      <c r="ARU42" s="80"/>
      <c r="ARV42" s="80"/>
      <c r="ARW42" s="80"/>
      <c r="ARX42" s="80"/>
      <c r="ARY42" s="80"/>
      <c r="ARZ42" s="80"/>
      <c r="ASA42" s="80"/>
      <c r="ASB42" s="80"/>
      <c r="ASC42" s="80"/>
      <c r="ASD42" s="80"/>
      <c r="ASE42" s="80"/>
      <c r="ASF42" s="80"/>
      <c r="ASG42" s="80"/>
      <c r="ASH42" s="80"/>
      <c r="ASI42" s="80"/>
      <c r="ASJ42" s="80"/>
      <c r="ASK42" s="80"/>
      <c r="ASL42" s="80"/>
      <c r="ASM42" s="80"/>
      <c r="ASN42" s="80"/>
      <c r="ASO42" s="80"/>
      <c r="ASP42" s="80"/>
      <c r="ASQ42" s="80"/>
      <c r="ASR42" s="80"/>
      <c r="ASS42" s="80"/>
      <c r="AST42" s="80"/>
      <c r="ASU42" s="80"/>
      <c r="ASV42" s="80"/>
      <c r="ASW42" s="80"/>
      <c r="ASX42" s="80"/>
      <c r="ASY42" s="80"/>
      <c r="ASZ42" s="80"/>
      <c r="ATA42" s="80"/>
      <c r="ATB42" s="80"/>
      <c r="ATC42" s="80"/>
      <c r="ATD42" s="80"/>
      <c r="ATE42" s="80"/>
      <c r="ATF42" s="80"/>
      <c r="ATG42" s="80"/>
      <c r="ATH42" s="80"/>
      <c r="ATI42" s="80"/>
      <c r="ATJ42" s="80"/>
      <c r="ATK42" s="80"/>
      <c r="ATL42" s="80"/>
      <c r="ATM42" s="80"/>
      <c r="ATN42" s="80"/>
      <c r="ATO42" s="80"/>
      <c r="ATP42" s="80"/>
      <c r="ATQ42" s="80"/>
      <c r="ATR42" s="80"/>
      <c r="ATS42" s="80"/>
      <c r="ATT42" s="80"/>
      <c r="ATU42" s="80"/>
      <c r="ATV42" s="80"/>
      <c r="ATW42" s="80"/>
      <c r="ATX42" s="80"/>
      <c r="ATY42" s="80"/>
      <c r="ATZ42" s="80"/>
      <c r="AUA42" s="80"/>
      <c r="AUB42" s="80"/>
      <c r="AUC42" s="80"/>
      <c r="AUD42" s="80"/>
      <c r="AUE42" s="80"/>
      <c r="AUF42" s="80"/>
      <c r="AUG42" s="80"/>
      <c r="AUH42" s="80"/>
      <c r="AUI42" s="80"/>
      <c r="AUJ42" s="80"/>
      <c r="AUK42" s="80"/>
      <c r="AUL42" s="80"/>
      <c r="AUM42" s="80"/>
      <c r="AUN42" s="80"/>
      <c r="AUO42" s="80"/>
      <c r="AUP42" s="80"/>
      <c r="AUQ42" s="80"/>
      <c r="AUR42" s="80"/>
      <c r="AUS42" s="80"/>
      <c r="AUT42" s="80"/>
      <c r="AUU42" s="80"/>
      <c r="AUV42" s="80"/>
      <c r="AUW42" s="80"/>
      <c r="AUX42" s="80"/>
      <c r="AUY42" s="80"/>
      <c r="AUZ42" s="80"/>
      <c r="AVA42" s="80"/>
      <c r="AVB42" s="80"/>
      <c r="AVC42" s="80"/>
      <c r="AVD42" s="80"/>
      <c r="AVE42" s="80"/>
      <c r="AVF42" s="80"/>
      <c r="AVG42" s="80"/>
      <c r="AVH42" s="80"/>
      <c r="AVI42" s="80"/>
      <c r="AVJ42" s="80"/>
      <c r="AVK42" s="80"/>
      <c r="AVL42" s="80"/>
      <c r="AVM42" s="80"/>
      <c r="AVN42" s="80"/>
      <c r="AVO42" s="80"/>
      <c r="AVP42" s="80"/>
      <c r="AVQ42" s="80"/>
      <c r="AVR42" s="80"/>
      <c r="AVS42" s="80"/>
      <c r="AVT42" s="80"/>
      <c r="AVU42" s="80"/>
      <c r="AVV42" s="80"/>
      <c r="AVW42" s="80"/>
      <c r="AVX42" s="80"/>
      <c r="AVY42" s="80"/>
      <c r="AVZ42" s="80"/>
      <c r="AWA42" s="80"/>
      <c r="AWB42" s="80"/>
      <c r="AWC42" s="80"/>
      <c r="AWD42" s="80"/>
      <c r="AWE42" s="80"/>
      <c r="AWF42" s="80"/>
      <c r="AWG42" s="80"/>
      <c r="AWH42" s="80"/>
      <c r="AWI42" s="80"/>
      <c r="AWJ42" s="80"/>
      <c r="AWK42" s="80"/>
      <c r="AWL42" s="80"/>
      <c r="AWM42" s="80"/>
      <c r="AWN42" s="80"/>
      <c r="AWO42" s="80"/>
      <c r="AWP42" s="80"/>
      <c r="AWQ42" s="80"/>
      <c r="AWR42" s="80"/>
      <c r="AWS42" s="80"/>
      <c r="AWT42" s="80"/>
      <c r="AWU42" s="80"/>
      <c r="AWV42" s="80"/>
      <c r="AWW42" s="80"/>
      <c r="AWX42" s="80"/>
      <c r="AWY42" s="80"/>
      <c r="AWZ42" s="80"/>
      <c r="AXA42" s="80"/>
      <c r="AXB42" s="80"/>
      <c r="AXC42" s="80"/>
      <c r="AXD42" s="80"/>
      <c r="AXE42" s="80"/>
      <c r="AXF42" s="80"/>
      <c r="AXG42" s="80"/>
      <c r="AXH42" s="80"/>
      <c r="AXI42" s="80"/>
      <c r="AXJ42" s="80"/>
      <c r="AXK42" s="80"/>
      <c r="AXL42" s="80"/>
      <c r="AXM42" s="80"/>
      <c r="AXN42" s="80"/>
      <c r="AXO42" s="80"/>
      <c r="AXP42" s="80"/>
      <c r="AXQ42" s="80"/>
      <c r="AXR42" s="80"/>
      <c r="AXS42" s="80"/>
      <c r="AXT42" s="80"/>
      <c r="AXU42" s="80"/>
      <c r="AXV42" s="80"/>
      <c r="AXW42" s="80"/>
      <c r="AXX42" s="80"/>
      <c r="AXY42" s="80"/>
      <c r="AXZ42" s="80"/>
      <c r="AYA42" s="80"/>
      <c r="AYB42" s="80"/>
      <c r="AYC42" s="80"/>
      <c r="AYD42" s="80"/>
      <c r="AYE42" s="80"/>
      <c r="AYF42" s="80"/>
      <c r="AYG42" s="80"/>
      <c r="AYH42" s="80"/>
      <c r="AYI42" s="80"/>
      <c r="AYJ42" s="80"/>
      <c r="AYK42" s="80"/>
      <c r="AYL42" s="80"/>
      <c r="AYM42" s="80"/>
      <c r="AYN42" s="80"/>
      <c r="AYO42" s="80"/>
      <c r="AYP42" s="80"/>
      <c r="AYQ42" s="80"/>
      <c r="AYR42" s="80"/>
      <c r="AYS42" s="80"/>
      <c r="AYT42" s="80"/>
      <c r="AYU42" s="80"/>
      <c r="AYV42" s="80"/>
      <c r="AYW42" s="80"/>
      <c r="AYX42" s="80"/>
      <c r="AYY42" s="80"/>
      <c r="AYZ42" s="80"/>
      <c r="AZA42" s="80"/>
      <c r="AZB42" s="80"/>
      <c r="AZC42" s="80"/>
      <c r="AZD42" s="80"/>
      <c r="AZE42" s="80"/>
      <c r="AZF42" s="80"/>
      <c r="AZG42" s="80"/>
      <c r="AZH42" s="80"/>
      <c r="AZI42" s="80"/>
      <c r="AZJ42" s="80"/>
      <c r="AZK42" s="80"/>
      <c r="AZL42" s="80"/>
      <c r="AZM42" s="80"/>
      <c r="AZN42" s="80"/>
      <c r="AZO42" s="80"/>
      <c r="AZP42" s="80"/>
      <c r="AZQ42" s="80"/>
      <c r="AZR42" s="80"/>
      <c r="AZS42" s="80"/>
      <c r="AZT42" s="80"/>
      <c r="AZU42" s="80"/>
      <c r="AZV42" s="80"/>
      <c r="AZW42" s="80"/>
      <c r="AZX42" s="80"/>
      <c r="AZY42" s="80"/>
      <c r="AZZ42" s="80"/>
      <c r="BAA42" s="80"/>
      <c r="BAB42" s="80"/>
      <c r="BAC42" s="80"/>
      <c r="BAD42" s="80"/>
      <c r="BAE42" s="80"/>
      <c r="BAF42" s="80"/>
      <c r="BAG42" s="80"/>
      <c r="BAH42" s="80"/>
      <c r="BAI42" s="80"/>
      <c r="BAJ42" s="80"/>
      <c r="BAK42" s="80"/>
      <c r="BAL42" s="80"/>
      <c r="BAM42" s="80"/>
      <c r="BAN42" s="80"/>
      <c r="BAO42" s="80"/>
      <c r="BAP42" s="80"/>
      <c r="BAQ42" s="80"/>
      <c r="BAR42" s="80"/>
      <c r="BAS42" s="80"/>
      <c r="BAT42" s="80"/>
      <c r="BAU42" s="80"/>
      <c r="BAV42" s="80"/>
      <c r="BAW42" s="80"/>
      <c r="BAX42" s="80"/>
      <c r="BAY42" s="80"/>
      <c r="BAZ42" s="80"/>
      <c r="BBA42" s="80"/>
      <c r="BBB42" s="80"/>
      <c r="BBC42" s="80"/>
      <c r="BBD42" s="80"/>
      <c r="BBE42" s="80"/>
      <c r="BBF42" s="80"/>
      <c r="BBG42" s="80"/>
      <c r="BBH42" s="80"/>
      <c r="BBI42" s="80"/>
      <c r="BBJ42" s="80"/>
      <c r="BBK42" s="80"/>
      <c r="BBL42" s="80"/>
      <c r="BBM42" s="80"/>
      <c r="BBN42" s="80"/>
      <c r="BBO42" s="80"/>
      <c r="BBP42" s="80"/>
      <c r="BBQ42" s="80"/>
      <c r="BBR42" s="80"/>
      <c r="BBS42" s="80"/>
      <c r="BBT42" s="80"/>
      <c r="BBU42" s="80"/>
      <c r="BBV42" s="80"/>
      <c r="BBW42" s="80"/>
      <c r="BBX42" s="80"/>
      <c r="BBY42" s="80"/>
      <c r="BBZ42" s="80"/>
      <c r="BCA42" s="80"/>
      <c r="BCB42" s="80"/>
      <c r="BCC42" s="80"/>
      <c r="BCD42" s="80"/>
      <c r="BCE42" s="80"/>
      <c r="BCF42" s="80"/>
      <c r="BCG42" s="80"/>
      <c r="BCH42" s="80"/>
      <c r="BCI42" s="80"/>
      <c r="BCJ42" s="80"/>
      <c r="BCK42" s="80"/>
      <c r="BCL42" s="80"/>
      <c r="BCM42" s="80"/>
      <c r="BCN42" s="80"/>
      <c r="BCO42" s="80"/>
      <c r="BCP42" s="80"/>
      <c r="BCQ42" s="80"/>
      <c r="BCR42" s="80"/>
      <c r="BCS42" s="80"/>
      <c r="BCT42" s="80"/>
      <c r="BCU42" s="80"/>
      <c r="BCV42" s="80"/>
      <c r="BCW42" s="80"/>
      <c r="BCX42" s="80"/>
      <c r="BCY42" s="80"/>
      <c r="BCZ42" s="80"/>
      <c r="BDA42" s="80"/>
      <c r="BDB42" s="80"/>
      <c r="BDC42" s="80"/>
      <c r="BDD42" s="80"/>
      <c r="BDE42" s="80"/>
      <c r="BDF42" s="80"/>
      <c r="BDG42" s="80"/>
      <c r="BDH42" s="80"/>
      <c r="BDI42" s="80"/>
      <c r="BDJ42" s="80"/>
      <c r="BDK42" s="80"/>
      <c r="BDL42" s="80"/>
      <c r="BDM42" s="80"/>
      <c r="BDN42" s="80"/>
      <c r="BDO42" s="80"/>
      <c r="BDP42" s="80"/>
      <c r="BDQ42" s="80"/>
      <c r="BDR42" s="80"/>
      <c r="BDS42" s="80"/>
      <c r="BDT42" s="80"/>
      <c r="BDU42" s="80"/>
      <c r="BDV42" s="80"/>
      <c r="BDW42" s="80"/>
      <c r="BDX42" s="80"/>
      <c r="BDY42" s="80"/>
      <c r="BDZ42" s="80"/>
      <c r="BEA42" s="80"/>
      <c r="BEB42" s="80"/>
      <c r="BEC42" s="80"/>
      <c r="BED42" s="80"/>
      <c r="BEE42" s="80"/>
      <c r="BEF42" s="80"/>
      <c r="BEG42" s="80"/>
      <c r="BEH42" s="80"/>
      <c r="BEI42" s="80"/>
      <c r="BEJ42" s="80"/>
      <c r="BEK42" s="80"/>
      <c r="BEL42" s="80"/>
      <c r="BEM42" s="80"/>
      <c r="BEN42" s="80"/>
      <c r="BEO42" s="80"/>
      <c r="BEP42" s="80"/>
      <c r="BEQ42" s="80"/>
      <c r="BER42" s="80"/>
      <c r="BES42" s="80"/>
      <c r="BET42" s="80"/>
      <c r="BEU42" s="80"/>
      <c r="BEV42" s="80"/>
      <c r="BEW42" s="80"/>
      <c r="BEX42" s="80"/>
      <c r="BEY42" s="80"/>
      <c r="BEZ42" s="80"/>
      <c r="BFA42" s="80"/>
      <c r="BFB42" s="80"/>
      <c r="BFC42" s="80"/>
      <c r="BFD42" s="80"/>
      <c r="BFE42" s="80"/>
      <c r="BFF42" s="80"/>
      <c r="BFG42" s="80"/>
      <c r="BFH42" s="80"/>
      <c r="BFI42" s="80"/>
      <c r="BFJ42" s="80"/>
      <c r="BFK42" s="80"/>
      <c r="BFL42" s="80"/>
      <c r="BFM42" s="80"/>
      <c r="BFN42" s="80"/>
      <c r="BFO42" s="80"/>
      <c r="BFP42" s="80"/>
      <c r="BFQ42" s="80"/>
      <c r="BFR42" s="80"/>
      <c r="BFS42" s="80"/>
      <c r="BFT42" s="80"/>
      <c r="BFU42" s="80"/>
      <c r="BFV42" s="80"/>
      <c r="BFW42" s="80"/>
      <c r="BFX42" s="80"/>
      <c r="BFY42" s="80"/>
      <c r="BFZ42" s="80"/>
      <c r="BGA42" s="80"/>
      <c r="BGB42" s="80"/>
      <c r="BGC42" s="80"/>
      <c r="BGD42" s="80"/>
      <c r="BGE42" s="80"/>
      <c r="BGF42" s="80"/>
      <c r="BGG42" s="80"/>
      <c r="BGH42" s="80"/>
      <c r="BGI42" s="80"/>
      <c r="BGJ42" s="80"/>
      <c r="BGK42" s="80"/>
      <c r="BGL42" s="80"/>
      <c r="BGM42" s="80"/>
      <c r="BGN42" s="80"/>
      <c r="BGO42" s="80"/>
      <c r="BGP42" s="80"/>
      <c r="BGQ42" s="80"/>
      <c r="BGR42" s="80"/>
      <c r="BGS42" s="80"/>
      <c r="BGT42" s="80"/>
      <c r="BGU42" s="80"/>
      <c r="BGV42" s="80"/>
      <c r="BGW42" s="80"/>
      <c r="BGX42" s="80"/>
      <c r="BGY42" s="80"/>
      <c r="BGZ42" s="80"/>
      <c r="BHA42" s="80"/>
      <c r="BHB42" s="80"/>
      <c r="BHC42" s="80"/>
      <c r="BHD42" s="80"/>
      <c r="BHE42" s="80"/>
      <c r="BHF42" s="80"/>
      <c r="BHG42" s="80"/>
      <c r="BHH42" s="80"/>
      <c r="BHI42" s="80"/>
      <c r="BHJ42" s="80"/>
      <c r="BHK42" s="80"/>
      <c r="BHL42" s="80"/>
      <c r="BHM42" s="80"/>
      <c r="BHN42" s="80"/>
      <c r="BHO42" s="80"/>
      <c r="BHP42" s="80"/>
      <c r="BHQ42" s="80"/>
      <c r="BHR42" s="80"/>
      <c r="BHS42" s="80"/>
      <c r="BHT42" s="80"/>
      <c r="BHU42" s="80"/>
      <c r="BHV42" s="80"/>
      <c r="BHW42" s="80"/>
      <c r="BHX42" s="80"/>
      <c r="BHY42" s="80"/>
      <c r="BHZ42" s="80"/>
      <c r="BIA42" s="80"/>
      <c r="BIB42" s="80"/>
      <c r="BIC42" s="80"/>
      <c r="BID42" s="80"/>
      <c r="BIE42" s="80"/>
      <c r="BIF42" s="80"/>
      <c r="BIG42" s="80"/>
      <c r="BIH42" s="80"/>
      <c r="BII42" s="80"/>
      <c r="BIJ42" s="80"/>
      <c r="BIK42" s="80"/>
      <c r="BIL42" s="80"/>
      <c r="BIM42" s="80"/>
      <c r="BIN42" s="80"/>
      <c r="BIO42" s="80"/>
      <c r="BIP42" s="80"/>
      <c r="BIQ42" s="80"/>
      <c r="BIR42" s="80"/>
      <c r="BIS42" s="80"/>
      <c r="BIT42" s="80"/>
      <c r="BIU42" s="80"/>
      <c r="BIV42" s="80"/>
      <c r="BIW42" s="80"/>
      <c r="BIX42" s="80"/>
      <c r="BIY42" s="80"/>
      <c r="BIZ42" s="80"/>
      <c r="BJA42" s="80"/>
      <c r="BJB42" s="80"/>
      <c r="BJC42" s="80"/>
      <c r="BJD42" s="80"/>
      <c r="BJE42" s="80"/>
      <c r="BJF42" s="80"/>
      <c r="BJG42" s="80"/>
      <c r="BJH42" s="80"/>
      <c r="BJI42" s="80"/>
      <c r="BJJ42" s="80"/>
      <c r="BJK42" s="80"/>
      <c r="BJL42" s="80"/>
      <c r="BJM42" s="80"/>
      <c r="BJN42" s="80"/>
      <c r="BJO42" s="80"/>
      <c r="BJP42" s="80"/>
      <c r="BJQ42" s="80"/>
      <c r="BJR42" s="80"/>
      <c r="BJS42" s="80"/>
      <c r="BJT42" s="80"/>
      <c r="BJU42" s="80"/>
      <c r="BJV42" s="80"/>
      <c r="BJW42" s="80"/>
      <c r="BJX42" s="80"/>
      <c r="BJY42" s="80"/>
      <c r="BJZ42" s="80"/>
      <c r="BKA42" s="80"/>
      <c r="BKB42" s="80"/>
      <c r="BKC42" s="80"/>
      <c r="BKD42" s="80"/>
      <c r="BKE42" s="80"/>
      <c r="BKF42" s="80"/>
      <c r="BKG42" s="80"/>
      <c r="BKH42" s="80"/>
      <c r="BKI42" s="80"/>
      <c r="BKJ42" s="80"/>
      <c r="BKK42" s="80"/>
      <c r="BKL42" s="80"/>
      <c r="BKM42" s="80"/>
      <c r="BKN42" s="80"/>
      <c r="BKO42" s="80"/>
      <c r="BKP42" s="80"/>
      <c r="BKQ42" s="80"/>
      <c r="BKR42" s="80"/>
      <c r="BKS42" s="80"/>
      <c r="BKT42" s="80"/>
      <c r="BKU42" s="80"/>
      <c r="BKV42" s="80"/>
      <c r="BKW42" s="80"/>
      <c r="BKX42" s="80"/>
      <c r="BKY42" s="80"/>
      <c r="BKZ42" s="80"/>
      <c r="BLA42" s="80"/>
      <c r="BLB42" s="80"/>
      <c r="BLC42" s="80"/>
      <c r="BLD42" s="80"/>
      <c r="BLE42" s="80"/>
      <c r="BLF42" s="80"/>
      <c r="BLG42" s="80"/>
      <c r="BLH42" s="80"/>
      <c r="BLI42" s="80"/>
      <c r="BLJ42" s="80"/>
      <c r="BLK42" s="80"/>
      <c r="BLL42" s="80"/>
      <c r="BLM42" s="80"/>
      <c r="BLN42" s="80"/>
      <c r="BLO42" s="80"/>
      <c r="BLP42" s="80"/>
      <c r="BLQ42" s="80"/>
      <c r="BLR42" s="80"/>
      <c r="BLS42" s="80"/>
      <c r="BLT42" s="80"/>
      <c r="BLU42" s="80"/>
      <c r="BLV42" s="80"/>
      <c r="BLW42" s="80"/>
      <c r="BLX42" s="80"/>
      <c r="BLY42" s="80"/>
      <c r="BLZ42" s="80"/>
      <c r="BMA42" s="80"/>
      <c r="BMB42" s="80"/>
      <c r="BMC42" s="80"/>
      <c r="BMD42" s="80"/>
      <c r="BME42" s="80"/>
      <c r="BMF42" s="80"/>
      <c r="BMG42" s="80"/>
      <c r="BMH42" s="80"/>
      <c r="BMI42" s="80"/>
      <c r="BMJ42" s="80"/>
      <c r="BMK42" s="80"/>
      <c r="BML42" s="80"/>
      <c r="BMM42" s="80"/>
      <c r="BMN42" s="80"/>
      <c r="BMO42" s="80"/>
      <c r="BMP42" s="80"/>
      <c r="BMQ42" s="80"/>
      <c r="BMR42" s="80"/>
      <c r="BMS42" s="80"/>
      <c r="BMT42" s="80"/>
      <c r="BMU42" s="80"/>
      <c r="BMV42" s="80"/>
      <c r="BMW42" s="80"/>
      <c r="BMX42" s="80"/>
      <c r="BMY42" s="80"/>
      <c r="BMZ42" s="80"/>
      <c r="BNA42" s="80"/>
      <c r="BNB42" s="80"/>
      <c r="BNC42" s="80"/>
      <c r="BND42" s="80"/>
      <c r="BNE42" s="80"/>
      <c r="BNF42" s="80"/>
      <c r="BNG42" s="80"/>
      <c r="BNH42" s="80"/>
      <c r="BNI42" s="80"/>
      <c r="BNJ42" s="80"/>
      <c r="BNK42" s="80"/>
      <c r="BNL42" s="80"/>
      <c r="BNM42" s="80"/>
      <c r="BNN42" s="80"/>
      <c r="BNO42" s="80"/>
      <c r="BNP42" s="80"/>
      <c r="BNQ42" s="80"/>
      <c r="BNR42" s="80"/>
      <c r="BNS42" s="80"/>
      <c r="BNT42" s="80"/>
      <c r="BNU42" s="80"/>
      <c r="BNV42" s="80"/>
      <c r="BNW42" s="80"/>
      <c r="BNX42" s="80"/>
      <c r="BNY42" s="80"/>
      <c r="BNZ42" s="80"/>
      <c r="BOA42" s="80"/>
      <c r="BOB42" s="80"/>
      <c r="BOC42" s="80"/>
      <c r="BOD42" s="80"/>
      <c r="BOE42" s="80"/>
      <c r="BOF42" s="80"/>
      <c r="BOG42" s="80"/>
      <c r="BOH42" s="80"/>
      <c r="BOI42" s="80"/>
      <c r="BOJ42" s="80"/>
      <c r="BOK42" s="80"/>
      <c r="BOL42" s="80"/>
      <c r="BOM42" s="80"/>
      <c r="BON42" s="80"/>
      <c r="BOO42" s="80"/>
      <c r="BOP42" s="80"/>
      <c r="BOQ42" s="80"/>
      <c r="BOR42" s="80"/>
      <c r="BOS42" s="80"/>
      <c r="BOT42" s="80"/>
      <c r="BOU42" s="80"/>
      <c r="BOV42" s="80"/>
      <c r="BOW42" s="80"/>
      <c r="BOX42" s="80"/>
      <c r="BOY42" s="80"/>
      <c r="BOZ42" s="80"/>
      <c r="BPA42" s="80"/>
      <c r="BPB42" s="80"/>
      <c r="BPC42" s="80"/>
      <c r="BPD42" s="80"/>
      <c r="BPE42" s="80"/>
      <c r="BPF42" s="80"/>
      <c r="BPG42" s="80"/>
      <c r="BPH42" s="80"/>
      <c r="BPI42" s="80"/>
      <c r="BPJ42" s="80"/>
      <c r="BPK42" s="80"/>
      <c r="BPL42" s="80"/>
      <c r="BPM42" s="80"/>
      <c r="BPN42" s="80"/>
      <c r="BPO42" s="80"/>
      <c r="BPP42" s="80"/>
      <c r="BPQ42" s="80"/>
      <c r="BPR42" s="80"/>
      <c r="BPS42" s="80"/>
      <c r="BPT42" s="80"/>
      <c r="BPU42" s="80"/>
      <c r="BPV42" s="80"/>
      <c r="BPW42" s="80"/>
      <c r="BPX42" s="80"/>
      <c r="BPY42" s="80"/>
      <c r="BPZ42" s="80"/>
      <c r="BQA42" s="80"/>
      <c r="BQB42" s="80"/>
      <c r="BQC42" s="80"/>
      <c r="BQD42" s="80"/>
      <c r="BQE42" s="80"/>
      <c r="BQF42" s="80"/>
      <c r="BQG42" s="80"/>
      <c r="BQH42" s="80"/>
      <c r="BQI42" s="80"/>
      <c r="BQJ42" s="80"/>
      <c r="BQK42" s="80"/>
      <c r="BQL42" s="80"/>
      <c r="BQM42" s="80"/>
      <c r="BQN42" s="80"/>
      <c r="BQO42" s="80"/>
      <c r="BQP42" s="80"/>
      <c r="BQQ42" s="80"/>
      <c r="BQR42" s="80"/>
      <c r="BQS42" s="80"/>
      <c r="BQT42" s="80"/>
      <c r="BQU42" s="80"/>
      <c r="BQV42" s="80"/>
      <c r="BQW42" s="80"/>
      <c r="BQX42" s="80"/>
      <c r="BQY42" s="80"/>
      <c r="BQZ42" s="80"/>
      <c r="BRA42" s="80"/>
      <c r="BRB42" s="80"/>
      <c r="BRC42" s="80"/>
      <c r="BRD42" s="80"/>
      <c r="BRE42" s="80"/>
      <c r="BRF42" s="80"/>
      <c r="BRG42" s="80"/>
      <c r="BRH42" s="80"/>
      <c r="BRI42" s="80"/>
      <c r="BRJ42" s="80"/>
      <c r="BRK42" s="80"/>
      <c r="BRL42" s="80"/>
      <c r="BRM42" s="80"/>
      <c r="BRN42" s="80"/>
      <c r="BRO42" s="80"/>
      <c r="BRP42" s="80"/>
      <c r="BRQ42" s="80"/>
      <c r="BRR42" s="80"/>
      <c r="BRS42" s="80"/>
      <c r="BRT42" s="80"/>
      <c r="BRU42" s="80"/>
      <c r="BRV42" s="80"/>
      <c r="BRW42" s="80"/>
      <c r="BRX42" s="80"/>
      <c r="BRY42" s="80"/>
      <c r="BRZ42" s="80"/>
      <c r="BSA42" s="80"/>
      <c r="BSB42" s="80"/>
      <c r="BSC42" s="80"/>
      <c r="BSD42" s="80"/>
      <c r="BSE42" s="80"/>
      <c r="BSF42" s="80"/>
      <c r="BSG42" s="80"/>
      <c r="BSH42" s="80"/>
      <c r="BSI42" s="80"/>
      <c r="BSJ42" s="80"/>
      <c r="BSK42" s="80"/>
      <c r="BSL42" s="80"/>
      <c r="BSM42" s="80"/>
      <c r="BSN42" s="80"/>
      <c r="BSO42" s="80"/>
      <c r="BSP42" s="80"/>
      <c r="BSQ42" s="80"/>
      <c r="BSR42" s="80"/>
      <c r="BSS42" s="80"/>
      <c r="BST42" s="80"/>
      <c r="BSU42" s="80"/>
      <c r="BSV42" s="80"/>
      <c r="BSW42" s="80"/>
      <c r="BSX42" s="80"/>
      <c r="BSY42" s="80"/>
      <c r="BSZ42" s="80"/>
      <c r="BTA42" s="80"/>
      <c r="BTB42" s="80"/>
      <c r="BTC42" s="80"/>
      <c r="BTD42" s="80"/>
      <c r="BTE42" s="80"/>
      <c r="BTF42" s="80"/>
      <c r="BTG42" s="80"/>
      <c r="BTH42" s="80"/>
      <c r="BTI42" s="80"/>
      <c r="BTJ42" s="80"/>
      <c r="BTK42" s="80"/>
      <c r="BTL42" s="80"/>
      <c r="BTM42" s="80"/>
      <c r="BTN42" s="80"/>
      <c r="BTO42" s="80"/>
      <c r="BTP42" s="80"/>
      <c r="BTQ42" s="80"/>
      <c r="BTR42" s="80"/>
      <c r="BTS42" s="80"/>
      <c r="BTT42" s="80"/>
      <c r="BTU42" s="80"/>
      <c r="BTV42" s="80"/>
      <c r="BTW42" s="80"/>
      <c r="BTX42" s="80"/>
      <c r="BTY42" s="80"/>
      <c r="BTZ42" s="80"/>
      <c r="BUA42" s="80"/>
      <c r="BUB42" s="80"/>
      <c r="BUC42" s="80"/>
      <c r="BUD42" s="80"/>
      <c r="BUE42" s="80"/>
      <c r="BUF42" s="80"/>
      <c r="BUG42" s="80"/>
      <c r="BUH42" s="80"/>
      <c r="BUI42" s="80"/>
      <c r="BUJ42" s="80"/>
      <c r="BUK42" s="80"/>
      <c r="BUL42" s="80"/>
      <c r="BUM42" s="80"/>
      <c r="BUN42" s="80"/>
      <c r="BUO42" s="80"/>
      <c r="BUP42" s="80"/>
      <c r="BUQ42" s="80"/>
      <c r="BUR42" s="80"/>
      <c r="BUS42" s="80"/>
      <c r="BUT42" s="80"/>
      <c r="BUU42" s="80"/>
      <c r="BUV42" s="80"/>
      <c r="BUW42" s="80"/>
      <c r="BUX42" s="80"/>
      <c r="BUY42" s="80"/>
      <c r="BUZ42" s="80"/>
      <c r="BVA42" s="80"/>
      <c r="BVB42" s="80"/>
      <c r="BVC42" s="80"/>
      <c r="BVD42" s="80"/>
      <c r="BVE42" s="80"/>
      <c r="BVF42" s="80"/>
      <c r="BVG42" s="80"/>
      <c r="BVH42" s="80"/>
      <c r="BVI42" s="80"/>
      <c r="BVJ42" s="80"/>
      <c r="BVK42" s="80"/>
      <c r="BVL42" s="80"/>
      <c r="BVM42" s="80"/>
      <c r="BVN42" s="80"/>
      <c r="BVO42" s="80"/>
      <c r="BVP42" s="80"/>
      <c r="BVQ42" s="80"/>
      <c r="BVR42" s="80"/>
      <c r="BVS42" s="80"/>
      <c r="BVT42" s="80"/>
      <c r="BVU42" s="80"/>
      <c r="BVV42" s="80"/>
      <c r="BVW42" s="80"/>
      <c r="BVX42" s="80"/>
      <c r="BVY42" s="80"/>
      <c r="BVZ42" s="80"/>
      <c r="BWA42" s="80"/>
      <c r="BWB42" s="80"/>
      <c r="BWC42" s="80"/>
      <c r="BWD42" s="80"/>
      <c r="BWE42" s="80"/>
      <c r="BWF42" s="80"/>
      <c r="BWG42" s="80"/>
      <c r="BWH42" s="80"/>
      <c r="BWI42" s="80"/>
      <c r="BWJ42" s="80"/>
      <c r="BWK42" s="80"/>
      <c r="BWL42" s="80"/>
      <c r="BWM42" s="80"/>
      <c r="BWN42" s="80"/>
      <c r="BWO42" s="80"/>
      <c r="BWP42" s="80"/>
      <c r="BWQ42" s="80"/>
      <c r="BWR42" s="80"/>
      <c r="BWS42" s="80"/>
      <c r="BWT42" s="80"/>
      <c r="BWU42" s="80"/>
      <c r="BWV42" s="80"/>
      <c r="BWW42" s="80"/>
      <c r="BWX42" s="80"/>
      <c r="BWY42" s="80"/>
      <c r="BWZ42" s="80"/>
      <c r="BXA42" s="80"/>
      <c r="BXB42" s="80"/>
      <c r="BXC42" s="80"/>
      <c r="BXD42" s="80"/>
      <c r="BXE42" s="80"/>
      <c r="BXF42" s="80"/>
      <c r="BXG42" s="80"/>
      <c r="BXH42" s="80"/>
      <c r="BXI42" s="80"/>
      <c r="BXJ42" s="80"/>
      <c r="BXK42" s="80"/>
      <c r="BXL42" s="80"/>
      <c r="BXM42" s="80"/>
      <c r="BXN42" s="80"/>
      <c r="BXO42" s="80"/>
      <c r="BXP42" s="80"/>
      <c r="BXQ42" s="80"/>
      <c r="BXR42" s="80"/>
      <c r="BXS42" s="80"/>
      <c r="BXT42" s="80"/>
      <c r="BXU42" s="80"/>
      <c r="BXV42" s="80"/>
      <c r="BXW42" s="80"/>
      <c r="BXX42" s="80"/>
      <c r="BXY42" s="80"/>
      <c r="BXZ42" s="80"/>
      <c r="BYA42" s="80"/>
      <c r="BYB42" s="80"/>
      <c r="BYC42" s="80"/>
      <c r="BYD42" s="80"/>
      <c r="BYE42" s="80"/>
      <c r="BYF42" s="80"/>
      <c r="BYG42" s="80"/>
      <c r="BYH42" s="80"/>
      <c r="BYI42" s="80"/>
      <c r="BYJ42" s="80"/>
      <c r="BYK42" s="80"/>
      <c r="BYL42" s="80"/>
      <c r="BYM42" s="80"/>
      <c r="BYN42" s="80"/>
      <c r="BYO42" s="80"/>
      <c r="BYP42" s="80"/>
      <c r="BYQ42" s="80"/>
      <c r="BYR42" s="80"/>
      <c r="BYS42" s="80"/>
      <c r="BYT42" s="80"/>
      <c r="BYU42" s="80"/>
      <c r="BYV42" s="80"/>
      <c r="BYW42" s="80"/>
      <c r="BYX42" s="80"/>
      <c r="BYY42" s="80"/>
      <c r="BYZ42" s="80"/>
      <c r="BZA42" s="80"/>
      <c r="BZB42" s="80"/>
      <c r="BZC42" s="80"/>
      <c r="BZD42" s="80"/>
      <c r="BZE42" s="80"/>
      <c r="BZF42" s="80"/>
      <c r="BZG42" s="80"/>
      <c r="BZH42" s="80"/>
      <c r="BZI42" s="80"/>
      <c r="BZJ42" s="80"/>
      <c r="BZK42" s="80"/>
      <c r="BZL42" s="80"/>
      <c r="BZM42" s="80"/>
      <c r="BZN42" s="80"/>
      <c r="BZO42" s="80"/>
      <c r="BZP42" s="80"/>
      <c r="BZQ42" s="80"/>
      <c r="BZR42" s="80"/>
      <c r="BZS42" s="80"/>
      <c r="BZT42" s="80"/>
      <c r="BZU42" s="80"/>
      <c r="BZV42" s="80"/>
      <c r="BZW42" s="80"/>
      <c r="BZX42" s="80"/>
      <c r="BZY42" s="80"/>
      <c r="BZZ42" s="80"/>
      <c r="CAA42" s="80"/>
      <c r="CAB42" s="80"/>
      <c r="CAC42" s="80"/>
      <c r="CAD42" s="80"/>
      <c r="CAE42" s="80"/>
      <c r="CAF42" s="80"/>
      <c r="CAG42" s="80"/>
      <c r="CAH42" s="80"/>
      <c r="CAI42" s="80"/>
      <c r="CAJ42" s="80"/>
      <c r="CAK42" s="80"/>
      <c r="CAL42" s="80"/>
      <c r="CAM42" s="80"/>
      <c r="CAN42" s="80"/>
      <c r="CAO42" s="80"/>
      <c r="CAP42" s="80"/>
      <c r="CAQ42" s="80"/>
      <c r="CAR42" s="80"/>
      <c r="CAS42" s="80"/>
      <c r="CAT42" s="80"/>
      <c r="CAU42" s="80"/>
      <c r="CAV42" s="80"/>
      <c r="CAW42" s="80"/>
      <c r="CAX42" s="80"/>
      <c r="CAY42" s="80"/>
      <c r="CAZ42" s="80"/>
      <c r="CBA42" s="80"/>
      <c r="CBB42" s="80"/>
      <c r="CBC42" s="80"/>
      <c r="CBD42" s="80"/>
      <c r="CBE42" s="80"/>
      <c r="CBF42" s="80"/>
      <c r="CBG42" s="80"/>
      <c r="CBH42" s="80"/>
      <c r="CBI42" s="80"/>
      <c r="CBJ42" s="80"/>
      <c r="CBK42" s="80"/>
      <c r="CBL42" s="80"/>
      <c r="CBM42" s="80"/>
      <c r="CBN42" s="80"/>
      <c r="CBO42" s="80"/>
      <c r="CBP42" s="80"/>
      <c r="CBQ42" s="80"/>
      <c r="CBR42" s="80"/>
      <c r="CBS42" s="80"/>
      <c r="CBT42" s="80"/>
      <c r="CBU42" s="80"/>
      <c r="CBV42" s="80"/>
      <c r="CBW42" s="80"/>
      <c r="CBX42" s="80"/>
      <c r="CBY42" s="80"/>
      <c r="CBZ42" s="80"/>
      <c r="CCA42" s="80"/>
      <c r="CCB42" s="80"/>
      <c r="CCC42" s="80"/>
      <c r="CCD42" s="80"/>
      <c r="CCE42" s="80"/>
      <c r="CCF42" s="80"/>
      <c r="CCG42" s="80"/>
      <c r="CCH42" s="80"/>
      <c r="CCI42" s="80"/>
      <c r="CCJ42" s="80"/>
      <c r="CCK42" s="80"/>
      <c r="CCL42" s="80"/>
      <c r="CCM42" s="80"/>
      <c r="CCN42" s="80"/>
      <c r="CCO42" s="80"/>
      <c r="CCP42" s="80"/>
      <c r="CCQ42" s="80"/>
      <c r="CCR42" s="80"/>
      <c r="CCS42" s="80"/>
      <c r="CCT42" s="80"/>
      <c r="CCU42" s="80"/>
      <c r="CCV42" s="80"/>
      <c r="CCW42" s="80"/>
      <c r="CCX42" s="80"/>
      <c r="CCY42" s="80"/>
      <c r="CCZ42" s="80"/>
      <c r="CDA42" s="80"/>
      <c r="CDB42" s="80"/>
      <c r="CDC42" s="80"/>
      <c r="CDD42" s="80"/>
      <c r="CDE42" s="80"/>
      <c r="CDF42" s="80"/>
      <c r="CDG42" s="80"/>
      <c r="CDH42" s="80"/>
      <c r="CDI42" s="80"/>
      <c r="CDJ42" s="80"/>
      <c r="CDK42" s="80"/>
      <c r="CDL42" s="80"/>
      <c r="CDM42" s="80"/>
      <c r="CDN42" s="80"/>
      <c r="CDO42" s="80"/>
      <c r="CDP42" s="80"/>
      <c r="CDQ42" s="80"/>
      <c r="CDR42" s="80"/>
      <c r="CDS42" s="80"/>
      <c r="CDT42" s="80"/>
      <c r="CDU42" s="80"/>
      <c r="CDV42" s="80"/>
      <c r="CDW42" s="80"/>
      <c r="CDX42" s="80"/>
      <c r="CDY42" s="80"/>
      <c r="CDZ42" s="80"/>
      <c r="CEA42" s="80"/>
      <c r="CEB42" s="80"/>
      <c r="CEC42" s="80"/>
      <c r="CED42" s="80"/>
      <c r="CEE42" s="80"/>
      <c r="CEF42" s="80"/>
      <c r="CEG42" s="80"/>
      <c r="CEH42" s="80"/>
      <c r="CEI42" s="80"/>
      <c r="CEJ42" s="80"/>
      <c r="CEK42" s="80"/>
      <c r="CEL42" s="80"/>
      <c r="CEM42" s="80"/>
      <c r="CEN42" s="80"/>
      <c r="CEO42" s="80"/>
      <c r="CEP42" s="80"/>
      <c r="CEQ42" s="80"/>
      <c r="CER42" s="80"/>
      <c r="CES42" s="80"/>
      <c r="CET42" s="80"/>
      <c r="CEU42" s="80"/>
      <c r="CEV42" s="80"/>
      <c r="CEW42" s="80"/>
      <c r="CEX42" s="80"/>
      <c r="CEY42" s="80"/>
      <c r="CEZ42" s="80"/>
      <c r="CFA42" s="80"/>
      <c r="CFB42" s="80"/>
      <c r="CFC42" s="80"/>
      <c r="CFD42" s="80"/>
      <c r="CFE42" s="80"/>
      <c r="CFF42" s="80"/>
      <c r="CFG42" s="80"/>
      <c r="CFH42" s="80"/>
      <c r="CFI42" s="80"/>
      <c r="CFJ42" s="80"/>
      <c r="CFK42" s="80"/>
      <c r="CFL42" s="80"/>
      <c r="CFM42" s="80"/>
      <c r="CFN42" s="80"/>
      <c r="CFO42" s="80"/>
      <c r="CFP42" s="80"/>
      <c r="CFQ42" s="80"/>
      <c r="CFR42" s="80"/>
      <c r="CFS42" s="80"/>
      <c r="CFT42" s="80"/>
      <c r="CFU42" s="80"/>
      <c r="CFV42" s="80"/>
      <c r="CFW42" s="80"/>
      <c r="CFX42" s="80"/>
      <c r="CFY42" s="80"/>
      <c r="CFZ42" s="80"/>
      <c r="CGA42" s="80"/>
      <c r="CGB42" s="80"/>
      <c r="CGC42" s="80"/>
      <c r="CGD42" s="80"/>
      <c r="CGE42" s="80"/>
      <c r="CGF42" s="80"/>
      <c r="CGG42" s="80"/>
      <c r="CGH42" s="80"/>
      <c r="CGI42" s="80"/>
      <c r="CGJ42" s="80"/>
      <c r="CGK42" s="80"/>
      <c r="CGL42" s="80"/>
      <c r="CGM42" s="80"/>
      <c r="CGN42" s="80"/>
      <c r="CGO42" s="80"/>
      <c r="CGP42" s="80"/>
      <c r="CGQ42" s="80"/>
      <c r="CGR42" s="80"/>
      <c r="CGS42" s="80"/>
      <c r="CGT42" s="80"/>
      <c r="CGU42" s="80"/>
      <c r="CGV42" s="80"/>
      <c r="CGW42" s="80"/>
      <c r="CGX42" s="80"/>
      <c r="CGY42" s="80"/>
      <c r="CGZ42" s="80"/>
      <c r="CHA42" s="80"/>
      <c r="CHB42" s="80"/>
      <c r="CHC42" s="80"/>
      <c r="CHD42" s="80"/>
      <c r="CHE42" s="80"/>
      <c r="CHF42" s="80"/>
      <c r="CHG42" s="80"/>
      <c r="CHH42" s="80"/>
      <c r="CHI42" s="80"/>
      <c r="CHJ42" s="80"/>
      <c r="CHK42" s="80"/>
      <c r="CHL42" s="80"/>
      <c r="CHM42" s="80"/>
      <c r="CHN42" s="80"/>
      <c r="CHO42" s="80"/>
      <c r="CHP42" s="80"/>
      <c r="CHQ42" s="80"/>
      <c r="CHR42" s="80"/>
      <c r="CHS42" s="80"/>
      <c r="CHT42" s="80"/>
      <c r="CHU42" s="80"/>
      <c r="CHV42" s="80"/>
      <c r="CHW42" s="80"/>
      <c r="CHX42" s="80"/>
      <c r="CHY42" s="80"/>
      <c r="CHZ42" s="80"/>
      <c r="CIA42" s="80"/>
      <c r="CIB42" s="80"/>
      <c r="CIC42" s="80"/>
      <c r="CID42" s="80"/>
      <c r="CIE42" s="80"/>
      <c r="CIF42" s="80"/>
      <c r="CIG42" s="80"/>
      <c r="CIH42" s="80"/>
      <c r="CII42" s="80"/>
      <c r="CIJ42" s="80"/>
      <c r="CIK42" s="80"/>
      <c r="CIL42" s="80"/>
      <c r="CIM42" s="80"/>
      <c r="CIN42" s="80"/>
      <c r="CIO42" s="80"/>
      <c r="CIP42" s="80"/>
      <c r="CIQ42" s="80"/>
      <c r="CIR42" s="80"/>
      <c r="CIS42" s="80"/>
      <c r="CIT42" s="80"/>
      <c r="CIU42" s="80"/>
      <c r="CIV42" s="80"/>
      <c r="CIW42" s="80"/>
      <c r="CIX42" s="80"/>
      <c r="CIY42" s="80"/>
      <c r="CIZ42" s="80"/>
      <c r="CJA42" s="80"/>
      <c r="CJB42" s="80"/>
      <c r="CJC42" s="80"/>
      <c r="CJD42" s="80"/>
      <c r="CJE42" s="80"/>
      <c r="CJF42" s="80"/>
      <c r="CJG42" s="80"/>
      <c r="CJH42" s="80"/>
      <c r="CJI42" s="80"/>
      <c r="CJJ42" s="80"/>
      <c r="CJK42" s="80"/>
      <c r="CJL42" s="80"/>
      <c r="CJM42" s="80"/>
      <c r="CJN42" s="80"/>
      <c r="CJO42" s="80"/>
      <c r="CJP42" s="80"/>
      <c r="CJQ42" s="80"/>
      <c r="CJR42" s="80"/>
      <c r="CJS42" s="80"/>
      <c r="CJT42" s="80"/>
      <c r="CJU42" s="80"/>
      <c r="CJV42" s="80"/>
      <c r="CJW42" s="80"/>
      <c r="CJX42" s="80"/>
      <c r="CJY42" s="80"/>
      <c r="CJZ42" s="80"/>
      <c r="CKA42" s="80"/>
      <c r="CKB42" s="80"/>
      <c r="CKC42" s="80"/>
      <c r="CKD42" s="80"/>
      <c r="CKE42" s="80"/>
      <c r="CKF42" s="80"/>
      <c r="CKG42" s="80"/>
      <c r="CKH42" s="80"/>
      <c r="CKI42" s="80"/>
      <c r="CKJ42" s="80"/>
      <c r="CKK42" s="80"/>
      <c r="CKL42" s="80"/>
      <c r="CKM42" s="80"/>
      <c r="CKN42" s="80"/>
      <c r="CKO42" s="80"/>
      <c r="CKP42" s="80"/>
      <c r="CKQ42" s="80"/>
      <c r="CKR42" s="80"/>
      <c r="CKS42" s="80"/>
      <c r="CKT42" s="80"/>
      <c r="CKU42" s="80"/>
      <c r="CKV42" s="80"/>
      <c r="CKW42" s="80"/>
      <c r="CKX42" s="80"/>
      <c r="CKY42" s="80"/>
      <c r="CKZ42" s="80"/>
      <c r="CLA42" s="80"/>
      <c r="CLB42" s="80"/>
      <c r="CLC42" s="80"/>
      <c r="CLD42" s="80"/>
      <c r="CLE42" s="80"/>
      <c r="CLF42" s="80"/>
      <c r="CLG42" s="80"/>
      <c r="CLH42" s="80"/>
      <c r="CLI42" s="80"/>
      <c r="CLJ42" s="80"/>
      <c r="CLK42" s="80"/>
      <c r="CLL42" s="80"/>
      <c r="CLM42" s="80"/>
      <c r="CLN42" s="80"/>
      <c r="CLO42" s="80"/>
      <c r="CLP42" s="80"/>
      <c r="CLQ42" s="80"/>
      <c r="CLR42" s="80"/>
      <c r="CLS42" s="80"/>
      <c r="CLT42" s="80"/>
      <c r="CLU42" s="80"/>
      <c r="CLV42" s="80"/>
      <c r="CLW42" s="80"/>
      <c r="CLX42" s="80"/>
      <c r="CLY42" s="80"/>
      <c r="CLZ42" s="80"/>
      <c r="CMA42" s="80"/>
      <c r="CMB42" s="80"/>
      <c r="CMC42" s="80"/>
      <c r="CMD42" s="80"/>
      <c r="CME42" s="80"/>
      <c r="CMF42" s="80"/>
      <c r="CMG42" s="80"/>
      <c r="CMH42" s="80"/>
      <c r="CMI42" s="80"/>
      <c r="CMJ42" s="80"/>
      <c r="CMK42" s="80"/>
      <c r="CML42" s="80"/>
      <c r="CMM42" s="80"/>
      <c r="CMN42" s="80"/>
      <c r="CMO42" s="80"/>
      <c r="CMP42" s="80"/>
      <c r="CMQ42" s="80"/>
      <c r="CMR42" s="80"/>
      <c r="CMS42" s="80"/>
      <c r="CMT42" s="80"/>
      <c r="CMU42" s="80"/>
      <c r="CMV42" s="80"/>
      <c r="CMW42" s="80"/>
      <c r="CMX42" s="80"/>
      <c r="CMY42" s="80"/>
      <c r="CMZ42" s="80"/>
      <c r="CNA42" s="80"/>
      <c r="CNB42" s="80"/>
      <c r="CNC42" s="80"/>
      <c r="CND42" s="80"/>
      <c r="CNE42" s="80"/>
      <c r="CNF42" s="80"/>
      <c r="CNG42" s="80"/>
      <c r="CNH42" s="80"/>
      <c r="CNI42" s="80"/>
      <c r="CNJ42" s="80"/>
      <c r="CNK42" s="80"/>
      <c r="CNL42" s="80"/>
      <c r="CNM42" s="80"/>
      <c r="CNN42" s="80"/>
      <c r="CNO42" s="80"/>
      <c r="CNP42" s="80"/>
      <c r="CNQ42" s="80"/>
      <c r="CNR42" s="80"/>
      <c r="CNS42" s="80"/>
      <c r="CNT42" s="80"/>
      <c r="CNU42" s="80"/>
      <c r="CNV42" s="80"/>
      <c r="CNW42" s="80"/>
      <c r="CNX42" s="80"/>
      <c r="CNY42" s="80"/>
      <c r="CNZ42" s="80"/>
      <c r="COA42" s="80"/>
      <c r="COB42" s="80"/>
      <c r="COC42" s="80"/>
      <c r="COD42" s="80"/>
      <c r="COE42" s="80"/>
      <c r="COF42" s="80"/>
      <c r="COG42" s="80"/>
      <c r="COH42" s="80"/>
      <c r="COI42" s="80"/>
      <c r="COJ42" s="80"/>
      <c r="COK42" s="80"/>
      <c r="COL42" s="80"/>
      <c r="COM42" s="80"/>
      <c r="CON42" s="80"/>
      <c r="COO42" s="80"/>
      <c r="COP42" s="80"/>
      <c r="COQ42" s="80"/>
      <c r="COR42" s="80"/>
      <c r="COS42" s="80"/>
      <c r="COT42" s="80"/>
      <c r="COU42" s="80"/>
      <c r="COV42" s="80"/>
      <c r="COW42" s="80"/>
      <c r="COX42" s="80"/>
      <c r="COY42" s="80"/>
      <c r="COZ42" s="80"/>
      <c r="CPA42" s="80"/>
      <c r="CPB42" s="80"/>
      <c r="CPC42" s="80"/>
      <c r="CPD42" s="80"/>
      <c r="CPE42" s="80"/>
      <c r="CPF42" s="80"/>
      <c r="CPG42" s="80"/>
      <c r="CPH42" s="80"/>
      <c r="CPI42" s="80"/>
      <c r="CPJ42" s="80"/>
      <c r="CPK42" s="80"/>
      <c r="CPL42" s="80"/>
      <c r="CPM42" s="80"/>
      <c r="CPN42" s="80"/>
      <c r="CPO42" s="80"/>
      <c r="CPP42" s="80"/>
      <c r="CPQ42" s="80"/>
      <c r="CPR42" s="80"/>
      <c r="CPS42" s="80"/>
      <c r="CPT42" s="80"/>
      <c r="CPU42" s="80"/>
      <c r="CPV42" s="80"/>
      <c r="CPW42" s="80"/>
      <c r="CPX42" s="80"/>
      <c r="CPY42" s="80"/>
      <c r="CPZ42" s="80"/>
      <c r="CQA42" s="80"/>
      <c r="CQB42" s="80"/>
      <c r="CQC42" s="80"/>
      <c r="CQD42" s="80"/>
      <c r="CQE42" s="80"/>
      <c r="CQF42" s="80"/>
      <c r="CQG42" s="80"/>
      <c r="CQH42" s="80"/>
      <c r="CQI42" s="80"/>
      <c r="CQJ42" s="80"/>
      <c r="CQK42" s="80"/>
      <c r="CQL42" s="80"/>
      <c r="CQM42" s="80"/>
      <c r="CQN42" s="80"/>
      <c r="CQO42" s="80"/>
      <c r="CQP42" s="80"/>
      <c r="CQQ42" s="80"/>
      <c r="CQR42" s="80"/>
      <c r="CQS42" s="80"/>
      <c r="CQT42" s="80"/>
      <c r="CQU42" s="80"/>
      <c r="CQV42" s="80"/>
      <c r="CQW42" s="80"/>
      <c r="CQX42" s="80"/>
      <c r="CQY42" s="80"/>
      <c r="CQZ42" s="80"/>
      <c r="CRA42" s="80"/>
      <c r="CRB42" s="80"/>
      <c r="CRC42" s="80"/>
      <c r="CRD42" s="80"/>
      <c r="CRE42" s="80"/>
      <c r="CRF42" s="80"/>
      <c r="CRG42" s="80"/>
      <c r="CRH42" s="80"/>
      <c r="CRI42" s="80"/>
      <c r="CRJ42" s="80"/>
      <c r="CRK42" s="80"/>
      <c r="CRL42" s="80"/>
      <c r="CRM42" s="80"/>
      <c r="CRN42" s="80"/>
      <c r="CRO42" s="80"/>
      <c r="CRP42" s="80"/>
      <c r="CRQ42" s="80"/>
      <c r="CRR42" s="80"/>
      <c r="CRS42" s="80"/>
      <c r="CRT42" s="80"/>
      <c r="CRU42" s="80"/>
      <c r="CRV42" s="80"/>
      <c r="CRW42" s="80"/>
      <c r="CRX42" s="80"/>
      <c r="CRY42" s="80"/>
      <c r="CRZ42" s="80"/>
      <c r="CSA42" s="80"/>
      <c r="CSB42" s="80"/>
      <c r="CSC42" s="80"/>
      <c r="CSD42" s="80"/>
      <c r="CSE42" s="80"/>
      <c r="CSF42" s="80"/>
      <c r="CSG42" s="80"/>
      <c r="CSH42" s="80"/>
      <c r="CSI42" s="80"/>
      <c r="CSJ42" s="80"/>
      <c r="CSK42" s="80"/>
      <c r="CSL42" s="80"/>
      <c r="CSM42" s="80"/>
      <c r="CSN42" s="80"/>
      <c r="CSO42" s="80"/>
      <c r="CSP42" s="80"/>
      <c r="CSQ42" s="80"/>
      <c r="CSR42" s="80"/>
      <c r="CSS42" s="80"/>
      <c r="CST42" s="80"/>
      <c r="CSU42" s="80"/>
      <c r="CSV42" s="80"/>
      <c r="CSW42" s="80"/>
      <c r="CSX42" s="80"/>
      <c r="CSY42" s="80"/>
      <c r="CSZ42" s="80"/>
      <c r="CTA42" s="80"/>
      <c r="CTB42" s="80"/>
      <c r="CTC42" s="80"/>
      <c r="CTD42" s="80"/>
      <c r="CTE42" s="80"/>
      <c r="CTF42" s="80"/>
      <c r="CTG42" s="80"/>
      <c r="CTH42" s="80"/>
      <c r="CTI42" s="80"/>
      <c r="CTJ42" s="80"/>
      <c r="CTK42" s="80"/>
      <c r="CTL42" s="80"/>
      <c r="CTM42" s="80"/>
      <c r="CTN42" s="80"/>
      <c r="CTO42" s="80"/>
      <c r="CTP42" s="80"/>
      <c r="CTQ42" s="80"/>
      <c r="CTR42" s="80"/>
      <c r="CTS42" s="80"/>
      <c r="CTT42" s="80"/>
      <c r="CTU42" s="80"/>
      <c r="CTV42" s="80"/>
      <c r="CTW42" s="80"/>
      <c r="CTX42" s="80"/>
      <c r="CTY42" s="80"/>
      <c r="CTZ42" s="80"/>
      <c r="CUA42" s="80"/>
      <c r="CUB42" s="80"/>
      <c r="CUC42" s="80"/>
      <c r="CUD42" s="80"/>
      <c r="CUE42" s="80"/>
      <c r="CUF42" s="80"/>
      <c r="CUG42" s="80"/>
      <c r="CUH42" s="80"/>
      <c r="CUI42" s="80"/>
      <c r="CUJ42" s="80"/>
      <c r="CUK42" s="80"/>
      <c r="CUL42" s="80"/>
      <c r="CUM42" s="80"/>
      <c r="CUN42" s="80"/>
      <c r="CUO42" s="80"/>
      <c r="CUP42" s="80"/>
      <c r="CUQ42" s="80"/>
      <c r="CUR42" s="80"/>
      <c r="CUS42" s="80"/>
      <c r="CUT42" s="80"/>
      <c r="CUU42" s="80"/>
      <c r="CUV42" s="80"/>
      <c r="CUW42" s="80"/>
      <c r="CUX42" s="80"/>
      <c r="CUY42" s="80"/>
      <c r="CUZ42" s="80"/>
      <c r="CVA42" s="80"/>
      <c r="CVB42" s="80"/>
      <c r="CVC42" s="80"/>
      <c r="CVD42" s="80"/>
      <c r="CVE42" s="80"/>
      <c r="CVF42" s="80"/>
      <c r="CVG42" s="80"/>
      <c r="CVH42" s="80"/>
      <c r="CVI42" s="80"/>
      <c r="CVJ42" s="80"/>
      <c r="CVK42" s="80"/>
      <c r="CVL42" s="80"/>
      <c r="CVM42" s="80"/>
      <c r="CVN42" s="80"/>
      <c r="CVO42" s="80"/>
      <c r="CVP42" s="80"/>
      <c r="CVQ42" s="80"/>
      <c r="CVR42" s="80"/>
      <c r="CVS42" s="80"/>
      <c r="CVT42" s="80"/>
      <c r="CVU42" s="80"/>
      <c r="CVV42" s="80"/>
      <c r="CVW42" s="80"/>
      <c r="CVX42" s="80"/>
      <c r="CVY42" s="80"/>
      <c r="CVZ42" s="80"/>
      <c r="CWA42" s="80"/>
      <c r="CWB42" s="80"/>
      <c r="CWC42" s="80"/>
      <c r="CWD42" s="80"/>
      <c r="CWE42" s="80"/>
      <c r="CWF42" s="80"/>
      <c r="CWG42" s="80"/>
      <c r="CWH42" s="80"/>
      <c r="CWI42" s="80"/>
      <c r="CWJ42" s="80"/>
      <c r="CWK42" s="80"/>
      <c r="CWL42" s="80"/>
      <c r="CWM42" s="80"/>
      <c r="CWN42" s="80"/>
      <c r="CWO42" s="80"/>
      <c r="CWP42" s="80"/>
      <c r="CWQ42" s="80"/>
      <c r="CWR42" s="80"/>
      <c r="CWS42" s="80"/>
      <c r="CWT42" s="80"/>
      <c r="CWU42" s="80"/>
      <c r="CWV42" s="80"/>
      <c r="CWW42" s="80"/>
      <c r="CWX42" s="80"/>
      <c r="CWY42" s="80"/>
      <c r="CWZ42" s="80"/>
      <c r="CXA42" s="80"/>
      <c r="CXB42" s="80"/>
      <c r="CXC42" s="80"/>
      <c r="CXD42" s="80"/>
      <c r="CXE42" s="80"/>
      <c r="CXF42" s="80"/>
      <c r="CXG42" s="80"/>
      <c r="CXH42" s="80"/>
      <c r="CXI42" s="80"/>
      <c r="CXJ42" s="80"/>
      <c r="CXK42" s="80"/>
      <c r="CXL42" s="80"/>
      <c r="CXM42" s="80"/>
      <c r="CXN42" s="80"/>
      <c r="CXO42" s="80"/>
      <c r="CXP42" s="80"/>
      <c r="CXQ42" s="80"/>
      <c r="CXR42" s="80"/>
      <c r="CXS42" s="80"/>
      <c r="CXT42" s="80"/>
      <c r="CXU42" s="80"/>
      <c r="CXV42" s="80"/>
      <c r="CXW42" s="80"/>
      <c r="CXX42" s="80"/>
      <c r="CXY42" s="80"/>
      <c r="CXZ42" s="80"/>
      <c r="CYA42" s="80"/>
      <c r="CYB42" s="80"/>
      <c r="CYC42" s="80"/>
      <c r="CYD42" s="80"/>
      <c r="CYE42" s="80"/>
      <c r="CYF42" s="80"/>
      <c r="CYG42" s="80"/>
      <c r="CYH42" s="80"/>
      <c r="CYI42" s="80"/>
      <c r="CYJ42" s="80"/>
      <c r="CYK42" s="80"/>
      <c r="CYL42" s="80"/>
      <c r="CYM42" s="80"/>
      <c r="CYN42" s="80"/>
      <c r="CYO42" s="80"/>
      <c r="CYP42" s="80"/>
      <c r="CYQ42" s="80"/>
      <c r="CYR42" s="80"/>
      <c r="CYS42" s="80"/>
      <c r="CYT42" s="80"/>
      <c r="CYU42" s="80"/>
      <c r="CYV42" s="80"/>
      <c r="CYW42" s="80"/>
      <c r="CYX42" s="80"/>
      <c r="CYY42" s="80"/>
      <c r="CYZ42" s="80"/>
      <c r="CZA42" s="80"/>
      <c r="CZB42" s="80"/>
      <c r="CZC42" s="80"/>
      <c r="CZD42" s="80"/>
      <c r="CZE42" s="80"/>
      <c r="CZF42" s="80"/>
      <c r="CZG42" s="80"/>
      <c r="CZH42" s="80"/>
      <c r="CZI42" s="80"/>
      <c r="CZJ42" s="80"/>
      <c r="CZK42" s="80"/>
      <c r="CZL42" s="80"/>
      <c r="CZM42" s="80"/>
      <c r="CZN42" s="80"/>
      <c r="CZO42" s="80"/>
      <c r="CZP42" s="80"/>
      <c r="CZQ42" s="80"/>
      <c r="CZR42" s="80"/>
      <c r="CZS42" s="80"/>
      <c r="CZT42" s="80"/>
      <c r="CZU42" s="80"/>
      <c r="CZV42" s="80"/>
      <c r="CZW42" s="80"/>
      <c r="CZX42" s="80"/>
      <c r="CZY42" s="80"/>
      <c r="CZZ42" s="80"/>
      <c r="DAA42" s="80"/>
      <c r="DAB42" s="80"/>
      <c r="DAC42" s="80"/>
      <c r="DAD42" s="80"/>
      <c r="DAE42" s="80"/>
      <c r="DAF42" s="80"/>
      <c r="DAG42" s="80"/>
      <c r="DAH42" s="80"/>
      <c r="DAI42" s="80"/>
      <c r="DAJ42" s="80"/>
      <c r="DAK42" s="80"/>
      <c r="DAL42" s="80"/>
      <c r="DAM42" s="80"/>
      <c r="DAN42" s="80"/>
      <c r="DAO42" s="80"/>
      <c r="DAP42" s="80"/>
      <c r="DAQ42" s="80"/>
      <c r="DAR42" s="80"/>
      <c r="DAS42" s="80"/>
      <c r="DAT42" s="80"/>
      <c r="DAU42" s="80"/>
      <c r="DAV42" s="80"/>
      <c r="DAW42" s="80"/>
      <c r="DAX42" s="80"/>
      <c r="DAY42" s="80"/>
      <c r="DAZ42" s="80"/>
      <c r="DBA42" s="80"/>
      <c r="DBB42" s="80"/>
      <c r="DBC42" s="80"/>
      <c r="DBD42" s="80"/>
      <c r="DBE42" s="80"/>
      <c r="DBF42" s="80"/>
      <c r="DBG42" s="80"/>
      <c r="DBH42" s="80"/>
      <c r="DBI42" s="80"/>
      <c r="DBJ42" s="80"/>
      <c r="DBK42" s="80"/>
      <c r="DBL42" s="80"/>
      <c r="DBM42" s="80"/>
      <c r="DBN42" s="80"/>
      <c r="DBO42" s="80"/>
      <c r="DBP42" s="80"/>
      <c r="DBQ42" s="80"/>
      <c r="DBR42" s="80"/>
      <c r="DBS42" s="80"/>
      <c r="DBT42" s="80"/>
      <c r="DBU42" s="80"/>
      <c r="DBV42" s="80"/>
      <c r="DBW42" s="80"/>
      <c r="DBX42" s="80"/>
      <c r="DBY42" s="80"/>
      <c r="DBZ42" s="80"/>
      <c r="DCA42" s="80"/>
      <c r="DCB42" s="80"/>
      <c r="DCC42" s="80"/>
      <c r="DCD42" s="80"/>
      <c r="DCE42" s="80"/>
      <c r="DCF42" s="80"/>
      <c r="DCG42" s="80"/>
      <c r="DCH42" s="80"/>
      <c r="DCI42" s="80"/>
      <c r="DCJ42" s="80"/>
      <c r="DCK42" s="80"/>
      <c r="DCL42" s="80"/>
      <c r="DCM42" s="80"/>
      <c r="DCN42" s="80"/>
      <c r="DCO42" s="80"/>
      <c r="DCP42" s="80"/>
      <c r="DCQ42" s="80"/>
      <c r="DCR42" s="80"/>
      <c r="DCS42" s="80"/>
      <c r="DCT42" s="80"/>
      <c r="DCU42" s="80"/>
      <c r="DCV42" s="80"/>
      <c r="DCW42" s="80"/>
      <c r="DCX42" s="80"/>
      <c r="DCY42" s="80"/>
      <c r="DCZ42" s="80"/>
      <c r="DDA42" s="80"/>
      <c r="DDB42" s="80"/>
      <c r="DDC42" s="80"/>
      <c r="DDD42" s="80"/>
      <c r="DDE42" s="80"/>
      <c r="DDF42" s="80"/>
      <c r="DDG42" s="80"/>
      <c r="DDH42" s="80"/>
      <c r="DDI42" s="80"/>
      <c r="DDJ42" s="80"/>
      <c r="DDK42" s="80"/>
      <c r="DDL42" s="80"/>
      <c r="DDM42" s="80"/>
      <c r="DDN42" s="80"/>
      <c r="DDO42" s="80"/>
      <c r="DDP42" s="80"/>
      <c r="DDQ42" s="80"/>
      <c r="DDR42" s="80"/>
      <c r="DDS42" s="80"/>
      <c r="DDT42" s="80"/>
      <c r="DDU42" s="80"/>
      <c r="DDV42" s="80"/>
      <c r="DDW42" s="80"/>
      <c r="DDX42" s="80"/>
      <c r="DDY42" s="80"/>
      <c r="DDZ42" s="80"/>
      <c r="DEA42" s="80"/>
      <c r="DEB42" s="80"/>
      <c r="DEC42" s="80"/>
      <c r="DED42" s="80"/>
      <c r="DEE42" s="80"/>
      <c r="DEF42" s="80"/>
      <c r="DEG42" s="80"/>
      <c r="DEH42" s="80"/>
      <c r="DEI42" s="80"/>
      <c r="DEJ42" s="80"/>
      <c r="DEK42" s="80"/>
      <c r="DEL42" s="80"/>
      <c r="DEM42" s="80"/>
      <c r="DEN42" s="80"/>
      <c r="DEO42" s="80"/>
      <c r="DEP42" s="80"/>
      <c r="DEQ42" s="80"/>
      <c r="DER42" s="80"/>
      <c r="DES42" s="80"/>
      <c r="DET42" s="80"/>
      <c r="DEU42" s="80"/>
      <c r="DEV42" s="80"/>
      <c r="DEW42" s="80"/>
      <c r="DEX42" s="80"/>
      <c r="DEY42" s="80"/>
      <c r="DEZ42" s="80"/>
      <c r="DFA42" s="80"/>
      <c r="DFB42" s="80"/>
      <c r="DFC42" s="80"/>
      <c r="DFD42" s="80"/>
      <c r="DFE42" s="80"/>
      <c r="DFF42" s="80"/>
      <c r="DFG42" s="80"/>
      <c r="DFH42" s="80"/>
      <c r="DFI42" s="80"/>
      <c r="DFJ42" s="80"/>
      <c r="DFK42" s="80"/>
      <c r="DFL42" s="80"/>
      <c r="DFM42" s="80"/>
      <c r="DFN42" s="80"/>
      <c r="DFO42" s="80"/>
      <c r="DFP42" s="80"/>
      <c r="DFQ42" s="80"/>
      <c r="DFR42" s="80"/>
      <c r="DFS42" s="80"/>
      <c r="DFT42" s="80"/>
      <c r="DFU42" s="80"/>
      <c r="DFV42" s="80"/>
      <c r="DFW42" s="80"/>
      <c r="DFX42" s="80"/>
      <c r="DFY42" s="80"/>
      <c r="DFZ42" s="80"/>
      <c r="DGA42" s="80"/>
      <c r="DGB42" s="80"/>
      <c r="DGC42" s="80"/>
      <c r="DGD42" s="80"/>
      <c r="DGE42" s="80"/>
      <c r="DGF42" s="80"/>
      <c r="DGG42" s="80"/>
      <c r="DGH42" s="80"/>
      <c r="DGI42" s="80"/>
      <c r="DGJ42" s="80"/>
      <c r="DGK42" s="80"/>
      <c r="DGL42" s="80"/>
      <c r="DGM42" s="80"/>
      <c r="DGN42" s="80"/>
      <c r="DGO42" s="80"/>
      <c r="DGP42" s="80"/>
      <c r="DGQ42" s="80"/>
      <c r="DGR42" s="80"/>
      <c r="DGS42" s="80"/>
      <c r="DGT42" s="80"/>
      <c r="DGU42" s="80"/>
      <c r="DGV42" s="80"/>
      <c r="DGW42" s="80"/>
      <c r="DGX42" s="80"/>
      <c r="DGY42" s="80"/>
      <c r="DGZ42" s="80"/>
      <c r="DHA42" s="80"/>
      <c r="DHB42" s="80"/>
      <c r="DHC42" s="80"/>
      <c r="DHD42" s="80"/>
      <c r="DHE42" s="80"/>
      <c r="DHF42" s="80"/>
      <c r="DHG42" s="80"/>
      <c r="DHH42" s="80"/>
      <c r="DHI42" s="80"/>
      <c r="DHJ42" s="80"/>
      <c r="DHK42" s="80"/>
      <c r="DHL42" s="80"/>
      <c r="DHM42" s="80"/>
      <c r="DHN42" s="80"/>
      <c r="DHO42" s="80"/>
      <c r="DHP42" s="80"/>
      <c r="DHQ42" s="80"/>
      <c r="DHR42" s="80"/>
      <c r="DHS42" s="80"/>
      <c r="DHT42" s="80"/>
      <c r="DHU42" s="80"/>
      <c r="DHV42" s="80"/>
      <c r="DHW42" s="80"/>
      <c r="DHX42" s="80"/>
      <c r="DHY42" s="80"/>
      <c r="DHZ42" s="80"/>
      <c r="DIA42" s="80"/>
      <c r="DIB42" s="80"/>
      <c r="DIC42" s="80"/>
      <c r="DID42" s="80"/>
      <c r="DIE42" s="80"/>
      <c r="DIF42" s="80"/>
      <c r="DIG42" s="80"/>
      <c r="DIH42" s="80"/>
      <c r="DII42" s="80"/>
      <c r="DIJ42" s="80"/>
      <c r="DIK42" s="80"/>
      <c r="DIL42" s="80"/>
      <c r="DIM42" s="80"/>
      <c r="DIN42" s="80"/>
      <c r="DIO42" s="80"/>
      <c r="DIP42" s="80"/>
      <c r="DIQ42" s="80"/>
      <c r="DIR42" s="80"/>
      <c r="DIS42" s="80"/>
      <c r="DIT42" s="80"/>
      <c r="DIU42" s="80"/>
      <c r="DIV42" s="80"/>
      <c r="DIW42" s="80"/>
      <c r="DIX42" s="80"/>
      <c r="DIY42" s="80"/>
      <c r="DIZ42" s="80"/>
      <c r="DJA42" s="80"/>
      <c r="DJB42" s="80"/>
      <c r="DJC42" s="80"/>
      <c r="DJD42" s="80"/>
      <c r="DJE42" s="80"/>
      <c r="DJF42" s="80"/>
      <c r="DJG42" s="80"/>
      <c r="DJH42" s="80"/>
      <c r="DJI42" s="80"/>
      <c r="DJJ42" s="80"/>
      <c r="DJK42" s="80"/>
      <c r="DJL42" s="80"/>
      <c r="DJM42" s="80"/>
      <c r="DJN42" s="80"/>
      <c r="DJO42" s="80"/>
      <c r="DJP42" s="80"/>
      <c r="DJQ42" s="80"/>
      <c r="DJR42" s="80"/>
      <c r="DJS42" s="80"/>
      <c r="DJT42" s="80"/>
      <c r="DJU42" s="80"/>
      <c r="DJV42" s="80"/>
      <c r="DJW42" s="80"/>
      <c r="DJX42" s="80"/>
      <c r="DJY42" s="80"/>
      <c r="DJZ42" s="80"/>
      <c r="DKA42" s="80"/>
      <c r="DKB42" s="80"/>
      <c r="DKC42" s="80"/>
      <c r="DKD42" s="80"/>
      <c r="DKE42" s="80"/>
      <c r="DKF42" s="80"/>
      <c r="DKG42" s="80"/>
      <c r="DKH42" s="80"/>
      <c r="DKI42" s="80"/>
      <c r="DKJ42" s="80"/>
      <c r="DKK42" s="80"/>
      <c r="DKL42" s="80"/>
      <c r="DKM42" s="80"/>
      <c r="DKN42" s="80"/>
      <c r="DKO42" s="80"/>
      <c r="DKP42" s="80"/>
      <c r="DKQ42" s="80"/>
      <c r="DKR42" s="80"/>
      <c r="DKS42" s="80"/>
      <c r="DKT42" s="80"/>
      <c r="DKU42" s="80"/>
      <c r="DKV42" s="80"/>
      <c r="DKW42" s="80"/>
      <c r="DKX42" s="80"/>
      <c r="DKY42" s="80"/>
      <c r="DKZ42" s="80"/>
      <c r="DLA42" s="80"/>
      <c r="DLB42" s="80"/>
      <c r="DLC42" s="80"/>
      <c r="DLD42" s="80"/>
      <c r="DLE42" s="80"/>
      <c r="DLF42" s="80"/>
      <c r="DLG42" s="80"/>
      <c r="DLH42" s="80"/>
      <c r="DLI42" s="80"/>
      <c r="DLJ42" s="80"/>
      <c r="DLK42" s="80"/>
      <c r="DLL42" s="80"/>
      <c r="DLM42" s="80"/>
      <c r="DLN42" s="80"/>
      <c r="DLO42" s="80"/>
      <c r="DLP42" s="80"/>
      <c r="DLQ42" s="80"/>
      <c r="DLR42" s="80"/>
      <c r="DLS42" s="80"/>
      <c r="DLT42" s="80"/>
      <c r="DLU42" s="80"/>
      <c r="DLV42" s="80"/>
      <c r="DLW42" s="80"/>
      <c r="DLX42" s="80"/>
      <c r="DLY42" s="80"/>
      <c r="DLZ42" s="80"/>
      <c r="DMA42" s="80"/>
      <c r="DMB42" s="80"/>
      <c r="DMC42" s="80"/>
      <c r="DMD42" s="80"/>
      <c r="DME42" s="80"/>
      <c r="DMF42" s="80"/>
      <c r="DMG42" s="80"/>
      <c r="DMH42" s="80"/>
      <c r="DMI42" s="80"/>
      <c r="DMJ42" s="80"/>
      <c r="DMK42" s="80"/>
      <c r="DML42" s="80"/>
      <c r="DMM42" s="80"/>
      <c r="DMN42" s="80"/>
      <c r="DMO42" s="80"/>
      <c r="DMP42" s="80"/>
      <c r="DMQ42" s="80"/>
      <c r="DMR42" s="80"/>
      <c r="DMS42" s="80"/>
      <c r="DMT42" s="80"/>
      <c r="DMU42" s="80"/>
      <c r="DMV42" s="80"/>
      <c r="DMW42" s="80"/>
      <c r="DMX42" s="80"/>
      <c r="DMY42" s="80"/>
      <c r="DMZ42" s="80"/>
      <c r="DNA42" s="80"/>
      <c r="DNB42" s="80"/>
      <c r="DNC42" s="80"/>
      <c r="DND42" s="80"/>
      <c r="DNE42" s="80"/>
      <c r="DNF42" s="80"/>
      <c r="DNG42" s="80"/>
      <c r="DNH42" s="80"/>
      <c r="DNI42" s="80"/>
      <c r="DNJ42" s="80"/>
      <c r="DNK42" s="80"/>
      <c r="DNL42" s="80"/>
      <c r="DNM42" s="80"/>
      <c r="DNN42" s="80"/>
      <c r="DNO42" s="80"/>
      <c r="DNP42" s="80"/>
      <c r="DNQ42" s="80"/>
      <c r="DNR42" s="80"/>
      <c r="DNS42" s="80"/>
      <c r="DNT42" s="80"/>
      <c r="DNU42" s="80"/>
      <c r="DNV42" s="80"/>
      <c r="DNW42" s="80"/>
      <c r="DNX42" s="80"/>
      <c r="DNY42" s="80"/>
      <c r="DNZ42" s="80"/>
      <c r="DOA42" s="80"/>
      <c r="DOB42" s="80"/>
      <c r="DOC42" s="80"/>
      <c r="DOD42" s="80"/>
      <c r="DOE42" s="80"/>
      <c r="DOF42" s="80"/>
      <c r="DOG42" s="80"/>
      <c r="DOH42" s="80"/>
      <c r="DOI42" s="80"/>
      <c r="DOJ42" s="80"/>
      <c r="DOK42" s="80"/>
      <c r="DOL42" s="80"/>
      <c r="DOM42" s="80"/>
      <c r="DON42" s="80"/>
      <c r="DOO42" s="80"/>
      <c r="DOP42" s="80"/>
      <c r="DOQ42" s="80"/>
      <c r="DOR42" s="80"/>
      <c r="DOS42" s="80"/>
      <c r="DOT42" s="80"/>
      <c r="DOU42" s="80"/>
      <c r="DOV42" s="80"/>
      <c r="DOW42" s="80"/>
      <c r="DOX42" s="80"/>
      <c r="DOY42" s="80"/>
      <c r="DOZ42" s="80"/>
      <c r="DPA42" s="80"/>
      <c r="DPB42" s="80"/>
      <c r="DPC42" s="80"/>
      <c r="DPD42" s="80"/>
      <c r="DPE42" s="80"/>
      <c r="DPF42" s="80"/>
      <c r="DPG42" s="80"/>
      <c r="DPH42" s="80"/>
      <c r="DPI42" s="80"/>
      <c r="DPJ42" s="80"/>
      <c r="DPK42" s="80"/>
      <c r="DPL42" s="80"/>
      <c r="DPM42" s="80"/>
      <c r="DPN42" s="80"/>
      <c r="DPO42" s="80"/>
      <c r="DPP42" s="80"/>
      <c r="DPQ42" s="80"/>
      <c r="DPR42" s="80"/>
      <c r="DPS42" s="80"/>
      <c r="DPT42" s="80"/>
      <c r="DPU42" s="80"/>
      <c r="DPV42" s="80"/>
      <c r="DPW42" s="80"/>
      <c r="DPX42" s="80"/>
      <c r="DPY42" s="80"/>
      <c r="DPZ42" s="80"/>
      <c r="DQA42" s="80"/>
      <c r="DQB42" s="80"/>
      <c r="DQC42" s="80"/>
      <c r="DQD42" s="80"/>
      <c r="DQE42" s="80"/>
      <c r="DQF42" s="80"/>
      <c r="DQG42" s="80"/>
      <c r="DQH42" s="80"/>
      <c r="DQI42" s="80"/>
      <c r="DQJ42" s="80"/>
      <c r="DQK42" s="80"/>
      <c r="DQL42" s="80"/>
      <c r="DQM42" s="80"/>
      <c r="DQN42" s="80"/>
      <c r="DQO42" s="80"/>
      <c r="DQP42" s="80"/>
      <c r="DQQ42" s="80"/>
      <c r="DQR42" s="80"/>
      <c r="DQS42" s="80"/>
      <c r="DQT42" s="80"/>
      <c r="DQU42" s="80"/>
      <c r="DQV42" s="80"/>
      <c r="DQW42" s="80"/>
      <c r="DQX42" s="80"/>
      <c r="DQY42" s="80"/>
      <c r="DQZ42" s="80"/>
      <c r="DRA42" s="80"/>
      <c r="DRB42" s="80"/>
      <c r="DRC42" s="80"/>
      <c r="DRD42" s="80"/>
      <c r="DRE42" s="80"/>
      <c r="DRF42" s="80"/>
      <c r="DRG42" s="80"/>
      <c r="DRH42" s="80"/>
      <c r="DRI42" s="80"/>
      <c r="DRJ42" s="80"/>
      <c r="DRK42" s="80"/>
      <c r="DRL42" s="80"/>
      <c r="DRM42" s="80"/>
      <c r="DRN42" s="80"/>
      <c r="DRO42" s="80"/>
      <c r="DRP42" s="80"/>
      <c r="DRQ42" s="80"/>
      <c r="DRR42" s="80"/>
      <c r="DRS42" s="80"/>
      <c r="DRT42" s="80"/>
      <c r="DRU42" s="80"/>
      <c r="DRV42" s="80"/>
      <c r="DRW42" s="80"/>
      <c r="DRX42" s="80"/>
      <c r="DRY42" s="80"/>
      <c r="DRZ42" s="80"/>
      <c r="DSA42" s="80"/>
      <c r="DSB42" s="80"/>
      <c r="DSC42" s="80"/>
      <c r="DSD42" s="80"/>
      <c r="DSE42" s="80"/>
      <c r="DSF42" s="80"/>
      <c r="DSG42" s="80"/>
      <c r="DSH42" s="80"/>
      <c r="DSI42" s="80"/>
      <c r="DSJ42" s="80"/>
      <c r="DSK42" s="80"/>
      <c r="DSL42" s="80"/>
      <c r="DSM42" s="80"/>
      <c r="DSN42" s="80"/>
      <c r="DSO42" s="80"/>
      <c r="DSP42" s="80"/>
      <c r="DSQ42" s="80"/>
      <c r="DSR42" s="80"/>
      <c r="DSS42" s="80"/>
      <c r="DST42" s="80"/>
      <c r="DSU42" s="80"/>
      <c r="DSV42" s="80"/>
      <c r="DSW42" s="80"/>
      <c r="DSX42" s="80"/>
      <c r="DSY42" s="80"/>
      <c r="DSZ42" s="80"/>
      <c r="DTA42" s="80"/>
      <c r="DTB42" s="80"/>
      <c r="DTC42" s="80"/>
      <c r="DTD42" s="80"/>
      <c r="DTE42" s="80"/>
      <c r="DTF42" s="80"/>
      <c r="DTG42" s="80"/>
      <c r="DTH42" s="80"/>
      <c r="DTI42" s="80"/>
      <c r="DTJ42" s="80"/>
      <c r="DTK42" s="80"/>
      <c r="DTL42" s="80"/>
      <c r="DTM42" s="80"/>
      <c r="DTN42" s="80"/>
      <c r="DTO42" s="80"/>
      <c r="DTP42" s="80"/>
      <c r="DTQ42" s="80"/>
      <c r="DTR42" s="80"/>
      <c r="DTS42" s="80"/>
      <c r="DTT42" s="80"/>
      <c r="DTU42" s="80"/>
      <c r="DTV42" s="80"/>
      <c r="DTW42" s="80"/>
      <c r="DTX42" s="80"/>
      <c r="DTY42" s="80"/>
      <c r="DTZ42" s="80"/>
      <c r="DUA42" s="80"/>
      <c r="DUB42" s="80"/>
      <c r="DUC42" s="80"/>
      <c r="DUD42" s="80"/>
      <c r="DUE42" s="80"/>
      <c r="DUF42" s="80"/>
      <c r="DUG42" s="80"/>
      <c r="DUH42" s="80"/>
      <c r="DUI42" s="80"/>
      <c r="DUJ42" s="80"/>
      <c r="DUK42" s="80"/>
      <c r="DUL42" s="80"/>
      <c r="DUM42" s="80"/>
      <c r="DUN42" s="80"/>
      <c r="DUO42" s="80"/>
      <c r="DUP42" s="80"/>
      <c r="DUQ42" s="80"/>
      <c r="DUR42" s="80"/>
      <c r="DUS42" s="80"/>
      <c r="DUT42" s="80"/>
      <c r="DUU42" s="80"/>
      <c r="DUV42" s="80"/>
      <c r="DUW42" s="80"/>
      <c r="DUX42" s="80"/>
      <c r="DUY42" s="80"/>
      <c r="DUZ42" s="80"/>
      <c r="DVA42" s="80"/>
      <c r="DVB42" s="80"/>
      <c r="DVC42" s="80"/>
      <c r="DVD42" s="80"/>
      <c r="DVE42" s="80"/>
      <c r="DVF42" s="80"/>
      <c r="DVG42" s="80"/>
      <c r="DVH42" s="80"/>
      <c r="DVI42" s="80"/>
      <c r="DVJ42" s="80"/>
      <c r="DVK42" s="80"/>
      <c r="DVL42" s="80"/>
      <c r="DVM42" s="80"/>
      <c r="DVN42" s="80"/>
      <c r="DVO42" s="80"/>
      <c r="DVP42" s="80"/>
      <c r="DVQ42" s="80"/>
      <c r="DVR42" s="80"/>
      <c r="DVS42" s="80"/>
      <c r="DVT42" s="80"/>
      <c r="DVU42" s="80"/>
      <c r="DVV42" s="80"/>
      <c r="DVW42" s="80"/>
      <c r="DVX42" s="80"/>
      <c r="DVY42" s="80"/>
      <c r="DVZ42" s="80"/>
      <c r="DWA42" s="80"/>
      <c r="DWB42" s="80"/>
      <c r="DWC42" s="80"/>
      <c r="DWD42" s="80"/>
      <c r="DWE42" s="80"/>
      <c r="DWF42" s="80"/>
      <c r="DWG42" s="80"/>
      <c r="DWH42" s="80"/>
      <c r="DWI42" s="80"/>
      <c r="DWJ42" s="80"/>
      <c r="DWK42" s="80"/>
      <c r="DWL42" s="80"/>
      <c r="DWM42" s="80"/>
      <c r="DWN42" s="80"/>
      <c r="DWO42" s="80"/>
      <c r="DWP42" s="80"/>
      <c r="DWQ42" s="80"/>
      <c r="DWR42" s="80"/>
      <c r="DWS42" s="80"/>
      <c r="DWT42" s="80"/>
      <c r="DWU42" s="80"/>
      <c r="DWV42" s="80"/>
      <c r="DWW42" s="80"/>
      <c r="DWX42" s="80"/>
      <c r="DWY42" s="80"/>
      <c r="DWZ42" s="80"/>
      <c r="DXA42" s="80"/>
      <c r="DXB42" s="80"/>
      <c r="DXC42" s="80"/>
      <c r="DXD42" s="80"/>
      <c r="DXE42" s="80"/>
      <c r="DXF42" s="80"/>
      <c r="DXG42" s="80"/>
      <c r="DXH42" s="80"/>
      <c r="DXI42" s="80"/>
      <c r="DXJ42" s="80"/>
      <c r="DXK42" s="80"/>
      <c r="DXL42" s="80"/>
      <c r="DXM42" s="80"/>
      <c r="DXN42" s="80"/>
      <c r="DXO42" s="80"/>
      <c r="DXP42" s="80"/>
      <c r="DXQ42" s="80"/>
      <c r="DXR42" s="80"/>
      <c r="DXS42" s="80"/>
      <c r="DXT42" s="80"/>
      <c r="DXU42" s="80"/>
      <c r="DXV42" s="80"/>
      <c r="DXW42" s="80"/>
      <c r="DXX42" s="80"/>
      <c r="DXY42" s="80"/>
      <c r="DXZ42" s="80"/>
      <c r="DYA42" s="80"/>
      <c r="DYB42" s="80"/>
      <c r="DYC42" s="80"/>
      <c r="DYD42" s="80"/>
      <c r="DYE42" s="80"/>
      <c r="DYF42" s="80"/>
      <c r="DYG42" s="80"/>
      <c r="DYH42" s="80"/>
      <c r="DYI42" s="80"/>
      <c r="DYJ42" s="80"/>
      <c r="DYK42" s="80"/>
      <c r="DYL42" s="80"/>
      <c r="DYM42" s="80"/>
      <c r="DYN42" s="80"/>
      <c r="DYO42" s="80"/>
      <c r="DYP42" s="80"/>
      <c r="DYQ42" s="80"/>
      <c r="DYR42" s="80"/>
      <c r="DYS42" s="80"/>
      <c r="DYT42" s="80"/>
      <c r="DYU42" s="80"/>
      <c r="DYV42" s="80"/>
      <c r="DYW42" s="80"/>
      <c r="DYX42" s="80"/>
      <c r="DYY42" s="80"/>
      <c r="DYZ42" s="80"/>
      <c r="DZA42" s="80"/>
      <c r="DZB42" s="80"/>
      <c r="DZC42" s="80"/>
      <c r="DZD42" s="80"/>
      <c r="DZE42" s="80"/>
      <c r="DZF42" s="80"/>
      <c r="DZG42" s="80"/>
      <c r="DZH42" s="80"/>
      <c r="DZI42" s="80"/>
      <c r="DZJ42" s="80"/>
      <c r="DZK42" s="80"/>
      <c r="DZL42" s="80"/>
      <c r="DZM42" s="80"/>
      <c r="DZN42" s="80"/>
      <c r="DZO42" s="80"/>
      <c r="DZP42" s="80"/>
      <c r="DZQ42" s="80"/>
      <c r="DZR42" s="80"/>
      <c r="DZS42" s="80"/>
      <c r="DZT42" s="80"/>
      <c r="DZU42" s="80"/>
      <c r="DZV42" s="80"/>
      <c r="DZW42" s="80"/>
      <c r="DZX42" s="80"/>
      <c r="DZY42" s="80"/>
      <c r="DZZ42" s="80"/>
      <c r="EAA42" s="80"/>
      <c r="EAB42" s="80"/>
      <c r="EAC42" s="80"/>
      <c r="EAD42" s="80"/>
      <c r="EAE42" s="80"/>
      <c r="EAF42" s="80"/>
      <c r="EAG42" s="80"/>
      <c r="EAH42" s="80"/>
      <c r="EAI42" s="80"/>
      <c r="EAJ42" s="80"/>
      <c r="EAK42" s="80"/>
      <c r="EAL42" s="80"/>
      <c r="EAM42" s="80"/>
      <c r="EAN42" s="80"/>
      <c r="EAO42" s="80"/>
      <c r="EAP42" s="80"/>
      <c r="EAQ42" s="80"/>
      <c r="EAR42" s="80"/>
      <c r="EAS42" s="80"/>
      <c r="EAT42" s="80"/>
      <c r="EAU42" s="80"/>
      <c r="EAV42" s="80"/>
      <c r="EAW42" s="80"/>
      <c r="EAX42" s="80"/>
      <c r="EAY42" s="80"/>
      <c r="EAZ42" s="80"/>
      <c r="EBA42" s="80"/>
      <c r="EBB42" s="80"/>
      <c r="EBC42" s="80"/>
      <c r="EBD42" s="80"/>
      <c r="EBE42" s="80"/>
      <c r="EBF42" s="80"/>
      <c r="EBG42" s="80"/>
      <c r="EBH42" s="80"/>
      <c r="EBI42" s="80"/>
      <c r="EBJ42" s="80"/>
      <c r="EBK42" s="80"/>
      <c r="EBL42" s="80"/>
      <c r="EBM42" s="80"/>
      <c r="EBN42" s="80"/>
      <c r="EBO42" s="80"/>
      <c r="EBP42" s="80"/>
      <c r="EBQ42" s="80"/>
      <c r="EBR42" s="80"/>
      <c r="EBS42" s="80"/>
      <c r="EBT42" s="80"/>
      <c r="EBU42" s="80"/>
      <c r="EBV42" s="80"/>
      <c r="EBW42" s="80"/>
      <c r="EBX42" s="80"/>
      <c r="EBY42" s="80"/>
      <c r="EBZ42" s="80"/>
      <c r="ECA42" s="80"/>
      <c r="ECB42" s="80"/>
      <c r="ECC42" s="80"/>
      <c r="ECD42" s="80"/>
      <c r="ECE42" s="80"/>
      <c r="ECF42" s="80"/>
      <c r="ECG42" s="80"/>
      <c r="ECH42" s="80"/>
      <c r="ECI42" s="80"/>
      <c r="ECJ42" s="80"/>
      <c r="ECK42" s="80"/>
      <c r="ECL42" s="80"/>
      <c r="ECM42" s="80"/>
      <c r="ECN42" s="80"/>
      <c r="ECO42" s="80"/>
      <c r="ECP42" s="80"/>
      <c r="ECQ42" s="80"/>
      <c r="ECR42" s="80"/>
      <c r="ECS42" s="80"/>
      <c r="ECT42" s="80"/>
      <c r="ECU42" s="80"/>
      <c r="ECV42" s="80"/>
      <c r="ECW42" s="80"/>
      <c r="ECX42" s="80"/>
      <c r="ECY42" s="80"/>
      <c r="ECZ42" s="80"/>
      <c r="EDA42" s="80"/>
      <c r="EDB42" s="80"/>
      <c r="EDC42" s="80"/>
      <c r="EDD42" s="80"/>
      <c r="EDE42" s="80"/>
      <c r="EDF42" s="80"/>
      <c r="EDG42" s="80"/>
      <c r="EDH42" s="80"/>
      <c r="EDI42" s="80"/>
      <c r="EDJ42" s="80"/>
      <c r="EDK42" s="80"/>
      <c r="EDL42" s="80"/>
      <c r="EDM42" s="80"/>
      <c r="EDN42" s="80"/>
      <c r="EDO42" s="80"/>
      <c r="EDP42" s="80"/>
      <c r="EDQ42" s="80"/>
      <c r="EDR42" s="80"/>
      <c r="EDS42" s="80"/>
      <c r="EDT42" s="80"/>
      <c r="EDU42" s="80"/>
      <c r="EDV42" s="80"/>
      <c r="EDW42" s="80"/>
      <c r="EDX42" s="80"/>
      <c r="EDY42" s="80"/>
      <c r="EDZ42" s="80"/>
      <c r="EEA42" s="80"/>
      <c r="EEB42" s="80"/>
      <c r="EEC42" s="80"/>
      <c r="EED42" s="80"/>
      <c r="EEE42" s="80"/>
      <c r="EEF42" s="80"/>
      <c r="EEG42" s="80"/>
      <c r="EEH42" s="80"/>
      <c r="EEI42" s="80"/>
      <c r="EEJ42" s="80"/>
      <c r="EEK42" s="80"/>
      <c r="EEL42" s="80"/>
      <c r="EEM42" s="80"/>
      <c r="EEN42" s="80"/>
      <c r="EEO42" s="80"/>
      <c r="EEP42" s="80"/>
      <c r="EEQ42" s="80"/>
      <c r="EER42" s="80"/>
      <c r="EES42" s="80"/>
      <c r="EET42" s="80"/>
      <c r="EEU42" s="80"/>
      <c r="EEV42" s="80"/>
      <c r="EEW42" s="80"/>
      <c r="EEX42" s="80"/>
      <c r="EEY42" s="80"/>
      <c r="EEZ42" s="80"/>
      <c r="EFA42" s="80"/>
      <c r="EFB42" s="80"/>
      <c r="EFC42" s="80"/>
      <c r="EFD42" s="80"/>
      <c r="EFE42" s="80"/>
      <c r="EFF42" s="80"/>
      <c r="EFG42" s="80"/>
      <c r="EFH42" s="80"/>
      <c r="EFI42" s="80"/>
      <c r="EFJ42" s="80"/>
      <c r="EFK42" s="80"/>
      <c r="EFL42" s="80"/>
      <c r="EFM42" s="80"/>
      <c r="EFN42" s="80"/>
      <c r="EFO42" s="80"/>
      <c r="EFP42" s="80"/>
      <c r="EFQ42" s="80"/>
      <c r="EFR42" s="80"/>
      <c r="EFS42" s="80"/>
      <c r="EFT42" s="80"/>
      <c r="EFU42" s="80"/>
      <c r="EFV42" s="80"/>
      <c r="EFW42" s="80"/>
      <c r="EFX42" s="80"/>
      <c r="EFY42" s="80"/>
      <c r="EFZ42" s="80"/>
      <c r="EGA42" s="80"/>
      <c r="EGB42" s="80"/>
      <c r="EGC42" s="80"/>
      <c r="EGD42" s="80"/>
      <c r="EGE42" s="80"/>
      <c r="EGF42" s="80"/>
      <c r="EGG42" s="80"/>
      <c r="EGH42" s="80"/>
      <c r="EGI42" s="80"/>
      <c r="EGJ42" s="80"/>
      <c r="EGK42" s="80"/>
      <c r="EGL42" s="80"/>
      <c r="EGM42" s="80"/>
      <c r="EGN42" s="80"/>
      <c r="EGO42" s="80"/>
      <c r="EGP42" s="80"/>
      <c r="EGQ42" s="80"/>
      <c r="EGR42" s="80"/>
      <c r="EGS42" s="80"/>
      <c r="EGT42" s="80"/>
      <c r="EGU42" s="80"/>
      <c r="EGV42" s="80"/>
      <c r="EGW42" s="80"/>
      <c r="EGX42" s="80"/>
      <c r="EGY42" s="80"/>
      <c r="EGZ42" s="80"/>
      <c r="EHA42" s="80"/>
      <c r="EHB42" s="80"/>
      <c r="EHC42" s="80"/>
      <c r="EHD42" s="80"/>
      <c r="EHE42" s="80"/>
      <c r="EHF42" s="80"/>
      <c r="EHG42" s="80"/>
      <c r="EHH42" s="80"/>
      <c r="EHI42" s="80"/>
      <c r="EHJ42" s="80"/>
      <c r="EHK42" s="80"/>
      <c r="EHL42" s="80"/>
      <c r="EHM42" s="80"/>
      <c r="EHN42" s="80"/>
      <c r="EHO42" s="80"/>
      <c r="EHP42" s="80"/>
      <c r="EHQ42" s="80"/>
      <c r="EHR42" s="80"/>
      <c r="EHS42" s="80"/>
      <c r="EHT42" s="80"/>
      <c r="EHU42" s="80"/>
      <c r="EHV42" s="80"/>
      <c r="EHW42" s="80"/>
      <c r="EHX42" s="80"/>
      <c r="EHY42" s="80"/>
      <c r="EHZ42" s="80"/>
      <c r="EIA42" s="80"/>
      <c r="EIB42" s="80"/>
      <c r="EIC42" s="80"/>
      <c r="EID42" s="80"/>
      <c r="EIE42" s="80"/>
      <c r="EIF42" s="80"/>
      <c r="EIG42" s="80"/>
      <c r="EIH42" s="80"/>
      <c r="EII42" s="80"/>
      <c r="EIJ42" s="80"/>
      <c r="EIK42" s="80"/>
      <c r="EIL42" s="80"/>
      <c r="EIM42" s="80"/>
      <c r="EIN42" s="80"/>
      <c r="EIO42" s="80"/>
      <c r="EIP42" s="80"/>
      <c r="EIQ42" s="80"/>
      <c r="EIR42" s="80"/>
      <c r="EIS42" s="80"/>
      <c r="EIT42" s="80"/>
      <c r="EIU42" s="80"/>
      <c r="EIV42" s="80"/>
      <c r="EIW42" s="80"/>
      <c r="EIX42" s="80"/>
      <c r="EIY42" s="80"/>
      <c r="EIZ42" s="80"/>
      <c r="EJA42" s="80"/>
      <c r="EJB42" s="80"/>
      <c r="EJC42" s="80"/>
      <c r="EJD42" s="80"/>
      <c r="EJE42" s="80"/>
      <c r="EJF42" s="80"/>
      <c r="EJG42" s="80"/>
      <c r="EJH42" s="80"/>
      <c r="EJI42" s="80"/>
      <c r="EJJ42" s="80"/>
      <c r="EJK42" s="80"/>
      <c r="EJL42" s="80"/>
      <c r="EJM42" s="80"/>
      <c r="EJN42" s="80"/>
      <c r="EJO42" s="80"/>
      <c r="EJP42" s="80"/>
      <c r="EJQ42" s="80"/>
      <c r="EJR42" s="80"/>
      <c r="EJS42" s="80"/>
      <c r="EJT42" s="80"/>
      <c r="EJU42" s="80"/>
      <c r="EJV42" s="80"/>
      <c r="EJW42" s="80"/>
      <c r="EJX42" s="80"/>
      <c r="EJY42" s="80"/>
      <c r="EJZ42" s="80"/>
      <c r="EKA42" s="80"/>
      <c r="EKB42" s="80"/>
      <c r="EKC42" s="80"/>
      <c r="EKD42" s="80"/>
      <c r="EKE42" s="80"/>
      <c r="EKF42" s="80"/>
      <c r="EKG42" s="80"/>
      <c r="EKH42" s="80"/>
      <c r="EKI42" s="80"/>
      <c r="EKJ42" s="80"/>
      <c r="EKK42" s="80"/>
      <c r="EKL42" s="80"/>
      <c r="EKM42" s="80"/>
      <c r="EKN42" s="80"/>
      <c r="EKO42" s="80"/>
      <c r="EKP42" s="80"/>
      <c r="EKQ42" s="80"/>
      <c r="EKR42" s="80"/>
      <c r="EKS42" s="80"/>
      <c r="EKT42" s="80"/>
      <c r="EKU42" s="80"/>
      <c r="EKV42" s="80"/>
      <c r="EKW42" s="80"/>
      <c r="EKX42" s="80"/>
      <c r="EKY42" s="80"/>
      <c r="EKZ42" s="80"/>
      <c r="ELA42" s="80"/>
      <c r="ELB42" s="80"/>
      <c r="ELC42" s="80"/>
      <c r="ELD42" s="80"/>
      <c r="ELE42" s="80"/>
      <c r="ELF42" s="80"/>
      <c r="ELG42" s="80"/>
      <c r="ELH42" s="80"/>
      <c r="ELI42" s="80"/>
      <c r="ELJ42" s="80"/>
      <c r="ELK42" s="80"/>
      <c r="ELL42" s="80"/>
      <c r="ELM42" s="80"/>
      <c r="ELN42" s="80"/>
      <c r="ELO42" s="80"/>
      <c r="ELP42" s="80"/>
      <c r="ELQ42" s="80"/>
      <c r="ELR42" s="80"/>
      <c r="ELS42" s="80"/>
      <c r="ELT42" s="80"/>
      <c r="ELU42" s="80"/>
      <c r="ELV42" s="80"/>
      <c r="ELW42" s="80"/>
      <c r="ELX42" s="80"/>
      <c r="ELY42" s="80"/>
      <c r="ELZ42" s="80"/>
      <c r="EMA42" s="80"/>
      <c r="EMB42" s="80"/>
      <c r="EMC42" s="80"/>
      <c r="EMD42" s="80"/>
      <c r="EME42" s="80"/>
      <c r="EMF42" s="80"/>
      <c r="EMG42" s="80"/>
      <c r="EMH42" s="80"/>
      <c r="EMI42" s="80"/>
      <c r="EMJ42" s="80"/>
      <c r="EMK42" s="80"/>
      <c r="EML42" s="80"/>
      <c r="EMM42" s="80"/>
      <c r="EMN42" s="80"/>
      <c r="EMO42" s="80"/>
      <c r="EMP42" s="80"/>
      <c r="EMQ42" s="80"/>
      <c r="EMR42" s="80"/>
      <c r="EMS42" s="80"/>
      <c r="EMT42" s="80"/>
      <c r="EMU42" s="80"/>
      <c r="EMV42" s="80"/>
      <c r="EMW42" s="80"/>
      <c r="EMX42" s="80"/>
      <c r="EMY42" s="80"/>
      <c r="EMZ42" s="80"/>
      <c r="ENA42" s="80"/>
      <c r="ENB42" s="80"/>
      <c r="ENC42" s="80"/>
      <c r="END42" s="80"/>
      <c r="ENE42" s="80"/>
      <c r="ENF42" s="80"/>
      <c r="ENG42" s="80"/>
      <c r="ENH42" s="80"/>
      <c r="ENI42" s="80"/>
      <c r="ENJ42" s="80"/>
      <c r="ENK42" s="80"/>
      <c r="ENL42" s="80"/>
      <c r="ENM42" s="80"/>
      <c r="ENN42" s="80"/>
      <c r="ENO42" s="80"/>
      <c r="ENP42" s="80"/>
      <c r="ENQ42" s="80"/>
      <c r="ENR42" s="80"/>
      <c r="ENS42" s="80"/>
      <c r="ENT42" s="80"/>
      <c r="ENU42" s="80"/>
      <c r="ENV42" s="80"/>
      <c r="ENW42" s="80"/>
      <c r="ENX42" s="80"/>
      <c r="ENY42" s="80"/>
      <c r="ENZ42" s="80"/>
      <c r="EOA42" s="80"/>
      <c r="EOB42" s="80"/>
      <c r="EOC42" s="80"/>
      <c r="EOD42" s="80"/>
      <c r="EOE42" s="80"/>
      <c r="EOF42" s="80"/>
      <c r="EOG42" s="80"/>
      <c r="EOH42" s="80"/>
      <c r="EOI42" s="80"/>
      <c r="EOJ42" s="80"/>
      <c r="EOK42" s="80"/>
      <c r="EOL42" s="80"/>
      <c r="EOM42" s="80"/>
      <c r="EON42" s="80"/>
      <c r="EOO42" s="80"/>
      <c r="EOP42" s="80"/>
      <c r="EOQ42" s="80"/>
      <c r="EOR42" s="80"/>
      <c r="EOS42" s="80"/>
      <c r="EOT42" s="80"/>
      <c r="EOU42" s="80"/>
      <c r="EOV42" s="80"/>
      <c r="EOW42" s="80"/>
      <c r="EOX42" s="80"/>
      <c r="EOY42" s="80"/>
      <c r="EOZ42" s="80"/>
      <c r="EPA42" s="80"/>
      <c r="EPB42" s="80"/>
      <c r="EPC42" s="80"/>
      <c r="EPD42" s="80"/>
      <c r="EPE42" s="80"/>
      <c r="EPF42" s="80"/>
      <c r="EPG42" s="80"/>
      <c r="EPH42" s="80"/>
      <c r="EPI42" s="80"/>
      <c r="EPJ42" s="80"/>
      <c r="EPK42" s="80"/>
      <c r="EPL42" s="80"/>
      <c r="EPM42" s="80"/>
      <c r="EPN42" s="80"/>
      <c r="EPO42" s="80"/>
      <c r="EPP42" s="80"/>
      <c r="EPQ42" s="80"/>
      <c r="EPR42" s="80"/>
      <c r="EPS42" s="80"/>
      <c r="EPT42" s="80"/>
      <c r="EPU42" s="80"/>
      <c r="EPV42" s="80"/>
      <c r="EPW42" s="80"/>
      <c r="EPX42" s="80"/>
      <c r="EPY42" s="80"/>
      <c r="EPZ42" s="80"/>
      <c r="EQA42" s="80"/>
      <c r="EQB42" s="80"/>
      <c r="EQC42" s="80"/>
      <c r="EQD42" s="80"/>
      <c r="EQE42" s="80"/>
      <c r="EQF42" s="80"/>
      <c r="EQG42" s="80"/>
      <c r="EQH42" s="80"/>
      <c r="EQI42" s="80"/>
      <c r="EQJ42" s="80"/>
      <c r="EQK42" s="80"/>
      <c r="EQL42" s="80"/>
      <c r="EQM42" s="80"/>
      <c r="EQN42" s="80"/>
      <c r="EQO42" s="80"/>
      <c r="EQP42" s="80"/>
      <c r="EQQ42" s="80"/>
      <c r="EQR42" s="80"/>
      <c r="EQS42" s="80"/>
      <c r="EQT42" s="80"/>
      <c r="EQU42" s="80"/>
      <c r="EQV42" s="80"/>
      <c r="EQW42" s="80"/>
      <c r="EQX42" s="80"/>
      <c r="EQY42" s="80"/>
      <c r="EQZ42" s="80"/>
      <c r="ERA42" s="80"/>
      <c r="ERB42" s="80"/>
      <c r="ERC42" s="80"/>
      <c r="ERD42" s="80"/>
      <c r="ERE42" s="80"/>
      <c r="ERF42" s="80"/>
      <c r="ERG42" s="80"/>
      <c r="ERH42" s="80"/>
      <c r="ERI42" s="80"/>
      <c r="ERJ42" s="80"/>
      <c r="ERK42" s="80"/>
      <c r="ERL42" s="80"/>
      <c r="ERM42" s="80"/>
      <c r="ERN42" s="80"/>
      <c r="ERO42" s="80"/>
      <c r="ERP42" s="80"/>
      <c r="ERQ42" s="80"/>
      <c r="ERR42" s="80"/>
      <c r="ERS42" s="80"/>
      <c r="ERT42" s="80"/>
      <c r="ERU42" s="80"/>
      <c r="ERV42" s="80"/>
      <c r="ERW42" s="80"/>
      <c r="ERX42" s="80"/>
      <c r="ERY42" s="80"/>
      <c r="ERZ42" s="80"/>
      <c r="ESA42" s="80"/>
      <c r="ESB42" s="80"/>
      <c r="ESC42" s="80"/>
      <c r="ESD42" s="80"/>
      <c r="ESE42" s="80"/>
      <c r="ESF42" s="80"/>
      <c r="ESG42" s="80"/>
      <c r="ESH42" s="80"/>
      <c r="ESI42" s="80"/>
      <c r="ESJ42" s="80"/>
      <c r="ESK42" s="80"/>
      <c r="ESL42" s="80"/>
      <c r="ESM42" s="80"/>
      <c r="ESN42" s="80"/>
      <c r="ESO42" s="80"/>
      <c r="ESP42" s="80"/>
      <c r="ESQ42" s="80"/>
      <c r="ESR42" s="80"/>
      <c r="ESS42" s="80"/>
      <c r="EST42" s="80"/>
      <c r="ESU42" s="80"/>
      <c r="ESV42" s="80"/>
      <c r="ESW42" s="80"/>
      <c r="ESX42" s="80"/>
      <c r="ESY42" s="80"/>
      <c r="ESZ42" s="80"/>
      <c r="ETA42" s="80"/>
      <c r="ETB42" s="80"/>
      <c r="ETC42" s="80"/>
      <c r="ETD42" s="80"/>
      <c r="ETE42" s="80"/>
      <c r="ETF42" s="80"/>
      <c r="ETG42" s="80"/>
      <c r="ETH42" s="80"/>
      <c r="ETI42" s="80"/>
      <c r="ETJ42" s="80"/>
      <c r="ETK42" s="80"/>
      <c r="ETL42" s="80"/>
      <c r="ETM42" s="80"/>
      <c r="ETN42" s="80"/>
      <c r="ETO42" s="80"/>
      <c r="ETP42" s="80"/>
      <c r="ETQ42" s="80"/>
      <c r="ETR42" s="80"/>
      <c r="ETS42" s="80"/>
      <c r="ETT42" s="80"/>
      <c r="ETU42" s="80"/>
      <c r="ETV42" s="80"/>
      <c r="ETW42" s="80"/>
      <c r="ETX42" s="80"/>
      <c r="ETY42" s="80"/>
      <c r="ETZ42" s="80"/>
      <c r="EUA42" s="80"/>
      <c r="EUB42" s="80"/>
      <c r="EUC42" s="80"/>
      <c r="EUD42" s="80"/>
      <c r="EUE42" s="80"/>
      <c r="EUF42" s="80"/>
      <c r="EUG42" s="80"/>
      <c r="EUH42" s="80"/>
      <c r="EUI42" s="80"/>
      <c r="EUJ42" s="80"/>
      <c r="EUK42" s="80"/>
      <c r="EUL42" s="80"/>
      <c r="EUM42" s="80"/>
      <c r="EUN42" s="80"/>
      <c r="EUO42" s="80"/>
      <c r="EUP42" s="80"/>
      <c r="EUQ42" s="80"/>
      <c r="EUR42" s="80"/>
      <c r="EUS42" s="80"/>
      <c r="EUT42" s="80"/>
      <c r="EUU42" s="80"/>
      <c r="EUV42" s="80"/>
      <c r="EUW42" s="80"/>
      <c r="EUX42" s="80"/>
      <c r="EUY42" s="80"/>
      <c r="EUZ42" s="80"/>
      <c r="EVA42" s="80"/>
      <c r="EVB42" s="80"/>
      <c r="EVC42" s="80"/>
      <c r="EVD42" s="80"/>
      <c r="EVE42" s="80"/>
      <c r="EVF42" s="80"/>
      <c r="EVG42" s="80"/>
      <c r="EVH42" s="80"/>
      <c r="EVI42" s="80"/>
      <c r="EVJ42" s="80"/>
      <c r="EVK42" s="80"/>
      <c r="EVL42" s="80"/>
      <c r="EVM42" s="80"/>
      <c r="EVN42" s="80"/>
      <c r="EVO42" s="80"/>
      <c r="EVP42" s="80"/>
      <c r="EVQ42" s="80"/>
      <c r="EVR42" s="80"/>
      <c r="EVS42" s="80"/>
      <c r="EVT42" s="80"/>
      <c r="EVU42" s="80"/>
      <c r="EVV42" s="80"/>
      <c r="EVW42" s="80"/>
      <c r="EVX42" s="80"/>
      <c r="EVY42" s="80"/>
      <c r="EVZ42" s="80"/>
      <c r="EWA42" s="80"/>
      <c r="EWB42" s="80"/>
      <c r="EWC42" s="80"/>
      <c r="EWD42" s="80"/>
      <c r="EWE42" s="80"/>
      <c r="EWF42" s="80"/>
      <c r="EWG42" s="80"/>
      <c r="EWH42" s="80"/>
      <c r="EWI42" s="80"/>
      <c r="EWJ42" s="80"/>
      <c r="EWK42" s="80"/>
      <c r="EWL42" s="80"/>
      <c r="EWM42" s="80"/>
      <c r="EWN42" s="80"/>
      <c r="EWO42" s="80"/>
      <c r="EWP42" s="80"/>
      <c r="EWQ42" s="80"/>
      <c r="EWR42" s="80"/>
      <c r="EWS42" s="80"/>
      <c r="EWT42" s="80"/>
      <c r="EWU42" s="80"/>
      <c r="EWV42" s="80"/>
      <c r="EWW42" s="80"/>
      <c r="EWX42" s="80"/>
      <c r="EWY42" s="80"/>
      <c r="EWZ42" s="80"/>
      <c r="EXA42" s="80"/>
      <c r="EXB42" s="80"/>
      <c r="EXC42" s="80"/>
      <c r="EXD42" s="80"/>
      <c r="EXE42" s="80"/>
      <c r="EXF42" s="80"/>
      <c r="EXG42" s="80"/>
      <c r="EXH42" s="80"/>
      <c r="EXI42" s="80"/>
      <c r="EXJ42" s="80"/>
      <c r="EXK42" s="80"/>
      <c r="EXL42" s="80"/>
      <c r="EXM42" s="80"/>
      <c r="EXN42" s="80"/>
      <c r="EXO42" s="80"/>
      <c r="EXP42" s="80"/>
      <c r="EXQ42" s="80"/>
      <c r="EXR42" s="80"/>
      <c r="EXS42" s="80"/>
      <c r="EXT42" s="80"/>
      <c r="EXU42" s="80"/>
      <c r="EXV42" s="80"/>
      <c r="EXW42" s="80"/>
      <c r="EXX42" s="80"/>
      <c r="EXY42" s="80"/>
      <c r="EXZ42" s="80"/>
      <c r="EYA42" s="80"/>
      <c r="EYB42" s="80"/>
      <c r="EYC42" s="80"/>
      <c r="EYD42" s="80"/>
      <c r="EYE42" s="80"/>
      <c r="EYF42" s="80"/>
      <c r="EYG42" s="80"/>
      <c r="EYH42" s="80"/>
      <c r="EYI42" s="80"/>
      <c r="EYJ42" s="80"/>
      <c r="EYK42" s="80"/>
      <c r="EYL42" s="80"/>
      <c r="EYM42" s="80"/>
      <c r="EYN42" s="80"/>
      <c r="EYO42" s="80"/>
      <c r="EYP42" s="80"/>
      <c r="EYQ42" s="80"/>
      <c r="EYR42" s="80"/>
      <c r="EYS42" s="80"/>
      <c r="EYT42" s="80"/>
      <c r="EYU42" s="80"/>
      <c r="EYV42" s="80"/>
      <c r="EYW42" s="80"/>
      <c r="EYX42" s="80"/>
      <c r="EYY42" s="80"/>
      <c r="EYZ42" s="80"/>
      <c r="EZA42" s="80"/>
      <c r="EZB42" s="80"/>
      <c r="EZC42" s="80"/>
      <c r="EZD42" s="80"/>
      <c r="EZE42" s="80"/>
      <c r="EZF42" s="80"/>
      <c r="EZG42" s="80"/>
      <c r="EZH42" s="80"/>
      <c r="EZI42" s="80"/>
      <c r="EZJ42" s="80"/>
      <c r="EZK42" s="80"/>
      <c r="EZL42" s="80"/>
      <c r="EZM42" s="80"/>
      <c r="EZN42" s="80"/>
      <c r="EZO42" s="80"/>
      <c r="EZP42" s="80"/>
      <c r="EZQ42" s="80"/>
      <c r="EZR42" s="80"/>
      <c r="EZS42" s="80"/>
      <c r="EZT42" s="80"/>
      <c r="EZU42" s="80"/>
      <c r="EZV42" s="80"/>
      <c r="EZW42" s="80"/>
      <c r="EZX42" s="80"/>
      <c r="EZY42" s="80"/>
      <c r="EZZ42" s="80"/>
      <c r="FAA42" s="80"/>
      <c r="FAB42" s="80"/>
      <c r="FAC42" s="80"/>
      <c r="FAD42" s="80"/>
      <c r="FAE42" s="80"/>
      <c r="FAF42" s="80"/>
      <c r="FAG42" s="80"/>
      <c r="FAH42" s="80"/>
      <c r="FAI42" s="80"/>
      <c r="FAJ42" s="80"/>
      <c r="FAK42" s="80"/>
      <c r="FAL42" s="80"/>
      <c r="FAM42" s="80"/>
      <c r="FAN42" s="80"/>
      <c r="FAO42" s="80"/>
      <c r="FAP42" s="80"/>
      <c r="FAQ42" s="80"/>
      <c r="FAR42" s="80"/>
      <c r="FAS42" s="80"/>
      <c r="FAT42" s="80"/>
      <c r="FAU42" s="80"/>
      <c r="FAV42" s="80"/>
      <c r="FAW42" s="80"/>
      <c r="FAX42" s="80"/>
      <c r="FAY42" s="80"/>
      <c r="FAZ42" s="80"/>
      <c r="FBA42" s="80"/>
      <c r="FBB42" s="80"/>
      <c r="FBC42" s="80"/>
      <c r="FBD42" s="80"/>
      <c r="FBE42" s="80"/>
      <c r="FBF42" s="80"/>
      <c r="FBG42" s="80"/>
      <c r="FBH42" s="80"/>
      <c r="FBI42" s="80"/>
      <c r="FBJ42" s="80"/>
      <c r="FBK42" s="80"/>
      <c r="FBL42" s="80"/>
      <c r="FBM42" s="80"/>
      <c r="FBN42" s="80"/>
      <c r="FBO42" s="80"/>
      <c r="FBP42" s="80"/>
      <c r="FBQ42" s="80"/>
      <c r="FBR42" s="80"/>
      <c r="FBS42" s="80"/>
      <c r="FBT42" s="80"/>
      <c r="FBU42" s="80"/>
      <c r="FBV42" s="80"/>
      <c r="FBW42" s="80"/>
      <c r="FBX42" s="80"/>
      <c r="FBY42" s="80"/>
      <c r="FBZ42" s="80"/>
      <c r="FCA42" s="80"/>
      <c r="FCB42" s="80"/>
      <c r="FCC42" s="80"/>
      <c r="FCD42" s="80"/>
      <c r="FCE42" s="80"/>
      <c r="FCF42" s="80"/>
      <c r="FCG42" s="80"/>
      <c r="FCH42" s="80"/>
      <c r="FCI42" s="80"/>
      <c r="FCJ42" s="80"/>
      <c r="FCK42" s="80"/>
      <c r="FCL42" s="80"/>
      <c r="FCM42" s="80"/>
      <c r="FCN42" s="80"/>
      <c r="FCO42" s="80"/>
      <c r="FCP42" s="80"/>
      <c r="FCQ42" s="80"/>
      <c r="FCR42" s="80"/>
      <c r="FCS42" s="80"/>
      <c r="FCT42" s="80"/>
      <c r="FCU42" s="80"/>
      <c r="FCV42" s="80"/>
      <c r="FCW42" s="80"/>
      <c r="FCX42" s="80"/>
      <c r="FCY42" s="80"/>
      <c r="FCZ42" s="80"/>
      <c r="FDA42" s="80"/>
      <c r="FDB42" s="80"/>
      <c r="FDC42" s="80"/>
      <c r="FDD42" s="80"/>
      <c r="FDE42" s="80"/>
      <c r="FDF42" s="80"/>
      <c r="FDG42" s="80"/>
      <c r="FDH42" s="80"/>
      <c r="FDI42" s="80"/>
      <c r="FDJ42" s="80"/>
      <c r="FDK42" s="80"/>
      <c r="FDL42" s="80"/>
      <c r="FDM42" s="80"/>
      <c r="FDN42" s="80"/>
      <c r="FDO42" s="80"/>
      <c r="FDP42" s="80"/>
      <c r="FDQ42" s="80"/>
      <c r="FDR42" s="80"/>
      <c r="FDS42" s="80"/>
      <c r="FDT42" s="80"/>
      <c r="FDU42" s="80"/>
      <c r="FDV42" s="80"/>
      <c r="FDW42" s="80"/>
      <c r="FDX42" s="80"/>
      <c r="FDY42" s="80"/>
      <c r="FDZ42" s="80"/>
      <c r="FEA42" s="80"/>
      <c r="FEB42" s="80"/>
      <c r="FEC42" s="80"/>
      <c r="FED42" s="80"/>
      <c r="FEE42" s="80"/>
      <c r="FEF42" s="80"/>
      <c r="FEG42" s="80"/>
      <c r="FEH42" s="80"/>
      <c r="FEI42" s="80"/>
      <c r="FEJ42" s="80"/>
      <c r="FEK42" s="80"/>
      <c r="FEL42" s="80"/>
      <c r="FEM42" s="80"/>
      <c r="FEN42" s="80"/>
      <c r="FEO42" s="80"/>
      <c r="FEP42" s="80"/>
      <c r="FEQ42" s="80"/>
      <c r="FER42" s="80"/>
      <c r="FES42" s="80"/>
      <c r="FET42" s="80"/>
      <c r="FEU42" s="80"/>
      <c r="FEV42" s="80"/>
      <c r="FEW42" s="80"/>
      <c r="FEX42" s="80"/>
      <c r="FEY42" s="80"/>
      <c r="FEZ42" s="80"/>
      <c r="FFA42" s="80"/>
      <c r="FFB42" s="80"/>
      <c r="FFC42" s="80"/>
      <c r="FFD42" s="80"/>
      <c r="FFE42" s="80"/>
      <c r="FFF42" s="80"/>
      <c r="FFG42" s="80"/>
      <c r="FFH42" s="80"/>
      <c r="FFI42" s="80"/>
      <c r="FFJ42" s="80"/>
      <c r="FFK42" s="80"/>
      <c r="FFL42" s="80"/>
      <c r="FFM42" s="80"/>
      <c r="FFN42" s="80"/>
      <c r="FFO42" s="80"/>
      <c r="FFP42" s="80"/>
      <c r="FFQ42" s="80"/>
      <c r="FFR42" s="80"/>
      <c r="FFS42" s="80"/>
      <c r="FFT42" s="80"/>
      <c r="FFU42" s="80"/>
      <c r="FFV42" s="80"/>
      <c r="FFW42" s="80"/>
      <c r="FFX42" s="80"/>
      <c r="FFY42" s="80"/>
      <c r="FFZ42" s="80"/>
      <c r="FGA42" s="80"/>
      <c r="FGB42" s="80"/>
      <c r="FGC42" s="80"/>
      <c r="FGD42" s="80"/>
      <c r="FGE42" s="80"/>
      <c r="FGF42" s="80"/>
      <c r="FGG42" s="80"/>
      <c r="FGH42" s="80"/>
      <c r="FGI42" s="80"/>
      <c r="FGJ42" s="80"/>
      <c r="FGK42" s="80"/>
      <c r="FGL42" s="80"/>
      <c r="FGM42" s="80"/>
      <c r="FGN42" s="80"/>
      <c r="FGO42" s="80"/>
      <c r="FGP42" s="80"/>
      <c r="FGQ42" s="80"/>
      <c r="FGR42" s="80"/>
      <c r="FGS42" s="80"/>
      <c r="FGT42" s="80"/>
      <c r="FGU42" s="80"/>
      <c r="FGV42" s="80"/>
      <c r="FGW42" s="80"/>
      <c r="FGX42" s="80"/>
      <c r="FGY42" s="80"/>
      <c r="FGZ42" s="80"/>
      <c r="FHA42" s="80"/>
      <c r="FHB42" s="80"/>
      <c r="FHC42" s="80"/>
      <c r="FHD42" s="80"/>
      <c r="FHE42" s="80"/>
      <c r="FHF42" s="80"/>
      <c r="FHG42" s="80"/>
      <c r="FHH42" s="80"/>
      <c r="FHI42" s="80"/>
      <c r="FHJ42" s="80"/>
      <c r="FHK42" s="80"/>
      <c r="FHL42" s="80"/>
      <c r="FHM42" s="80"/>
      <c r="FHN42" s="80"/>
      <c r="FHO42" s="80"/>
      <c r="FHP42" s="80"/>
      <c r="FHQ42" s="80"/>
      <c r="FHR42" s="80"/>
      <c r="FHS42" s="80"/>
      <c r="FHT42" s="80"/>
      <c r="FHU42" s="80"/>
      <c r="FHV42" s="80"/>
      <c r="FHW42" s="80"/>
      <c r="FHX42" s="80"/>
      <c r="FHY42" s="80"/>
      <c r="FHZ42" s="80"/>
      <c r="FIA42" s="80"/>
      <c r="FIB42" s="80"/>
      <c r="FIC42" s="80"/>
      <c r="FID42" s="80"/>
      <c r="FIE42" s="80"/>
      <c r="FIF42" s="80"/>
      <c r="FIG42" s="80"/>
      <c r="FIH42" s="80"/>
      <c r="FII42" s="80"/>
      <c r="FIJ42" s="80"/>
      <c r="FIK42" s="80"/>
      <c r="FIL42" s="80"/>
      <c r="FIM42" s="80"/>
      <c r="FIN42" s="80"/>
      <c r="FIO42" s="80"/>
      <c r="FIP42" s="80"/>
      <c r="FIQ42" s="80"/>
      <c r="FIR42" s="80"/>
      <c r="FIS42" s="80"/>
      <c r="FIT42" s="80"/>
      <c r="FIU42" s="80"/>
      <c r="FIV42" s="80"/>
      <c r="FIW42" s="80"/>
      <c r="FIX42" s="80"/>
      <c r="FIY42" s="80"/>
      <c r="FIZ42" s="80"/>
      <c r="FJA42" s="80"/>
      <c r="FJB42" s="80"/>
      <c r="FJC42" s="80"/>
      <c r="FJD42" s="80"/>
      <c r="FJE42" s="80"/>
      <c r="FJF42" s="80"/>
      <c r="FJG42" s="80"/>
      <c r="FJH42" s="80"/>
      <c r="FJI42" s="80"/>
      <c r="FJJ42" s="80"/>
      <c r="FJK42" s="80"/>
      <c r="FJL42" s="80"/>
      <c r="FJM42" s="80"/>
      <c r="FJN42" s="80"/>
      <c r="FJO42" s="80"/>
      <c r="FJP42" s="80"/>
      <c r="FJQ42" s="80"/>
      <c r="FJR42" s="80"/>
      <c r="FJS42" s="80"/>
      <c r="FJT42" s="80"/>
      <c r="FJU42" s="80"/>
      <c r="FJV42" s="80"/>
      <c r="FJW42" s="80"/>
      <c r="FJX42" s="80"/>
      <c r="FJY42" s="80"/>
      <c r="FJZ42" s="80"/>
      <c r="FKA42" s="80"/>
      <c r="FKB42" s="80"/>
      <c r="FKC42" s="80"/>
      <c r="FKD42" s="80"/>
      <c r="FKE42" s="80"/>
      <c r="FKF42" s="80"/>
      <c r="FKG42" s="80"/>
      <c r="FKH42" s="80"/>
      <c r="FKI42" s="80"/>
      <c r="FKJ42" s="80"/>
      <c r="FKK42" s="80"/>
      <c r="FKL42" s="80"/>
      <c r="FKM42" s="80"/>
      <c r="FKN42" s="80"/>
      <c r="FKO42" s="80"/>
      <c r="FKP42" s="80"/>
      <c r="FKQ42" s="80"/>
      <c r="FKR42" s="80"/>
      <c r="FKS42" s="80"/>
      <c r="FKT42" s="80"/>
      <c r="FKU42" s="80"/>
      <c r="FKV42" s="80"/>
      <c r="FKW42" s="80"/>
      <c r="FKX42" s="80"/>
      <c r="FKY42" s="80"/>
      <c r="FKZ42" s="80"/>
      <c r="FLA42" s="80"/>
      <c r="FLB42" s="80"/>
      <c r="FLC42" s="80"/>
      <c r="FLD42" s="80"/>
      <c r="FLE42" s="80"/>
      <c r="FLF42" s="80"/>
      <c r="FLG42" s="80"/>
      <c r="FLH42" s="80"/>
      <c r="FLI42" s="80"/>
      <c r="FLJ42" s="80"/>
      <c r="FLK42" s="80"/>
      <c r="FLL42" s="80"/>
      <c r="FLM42" s="80"/>
      <c r="FLN42" s="80"/>
      <c r="FLO42" s="80"/>
      <c r="FLP42" s="80"/>
      <c r="FLQ42" s="80"/>
      <c r="FLR42" s="80"/>
      <c r="FLS42" s="80"/>
      <c r="FLT42" s="80"/>
      <c r="FLU42" s="80"/>
      <c r="FLV42" s="80"/>
      <c r="FLW42" s="80"/>
      <c r="FLX42" s="80"/>
      <c r="FLY42" s="80"/>
      <c r="FLZ42" s="80"/>
      <c r="FMA42" s="80"/>
      <c r="FMB42" s="80"/>
      <c r="FMC42" s="80"/>
      <c r="FMD42" s="80"/>
      <c r="FME42" s="80"/>
      <c r="FMF42" s="80"/>
      <c r="FMG42" s="80"/>
      <c r="FMH42" s="80"/>
      <c r="FMI42" s="80"/>
      <c r="FMJ42" s="80"/>
      <c r="FMK42" s="80"/>
      <c r="FML42" s="80"/>
      <c r="FMM42" s="80"/>
      <c r="FMN42" s="80"/>
      <c r="FMO42" s="80"/>
      <c r="FMP42" s="80"/>
      <c r="FMQ42" s="80"/>
      <c r="FMR42" s="80"/>
      <c r="FMS42" s="80"/>
      <c r="FMT42" s="80"/>
      <c r="FMU42" s="80"/>
      <c r="FMV42" s="80"/>
      <c r="FMW42" s="80"/>
      <c r="FMX42" s="80"/>
      <c r="FMY42" s="80"/>
      <c r="FMZ42" s="80"/>
      <c r="FNA42" s="80"/>
      <c r="FNB42" s="80"/>
      <c r="FNC42" s="80"/>
      <c r="FND42" s="80"/>
      <c r="FNE42" s="80"/>
      <c r="FNF42" s="80"/>
      <c r="FNG42" s="80"/>
      <c r="FNH42" s="80"/>
      <c r="FNI42" s="80"/>
      <c r="FNJ42" s="80"/>
      <c r="FNK42" s="80"/>
      <c r="FNL42" s="80"/>
      <c r="FNM42" s="80"/>
      <c r="FNN42" s="80"/>
      <c r="FNO42" s="80"/>
      <c r="FNP42" s="80"/>
      <c r="FNQ42" s="80"/>
      <c r="FNR42" s="80"/>
      <c r="FNS42" s="80"/>
      <c r="FNT42" s="80"/>
      <c r="FNU42" s="80"/>
      <c r="FNV42" s="80"/>
      <c r="FNW42" s="80"/>
      <c r="FNX42" s="80"/>
      <c r="FNY42" s="80"/>
      <c r="FNZ42" s="80"/>
      <c r="FOA42" s="80"/>
      <c r="FOB42" s="80"/>
      <c r="FOC42" s="80"/>
      <c r="FOD42" s="80"/>
      <c r="FOE42" s="80"/>
      <c r="FOF42" s="80"/>
      <c r="FOG42" s="80"/>
      <c r="FOH42" s="80"/>
      <c r="FOI42" s="80"/>
      <c r="FOJ42" s="80"/>
      <c r="FOK42" s="80"/>
      <c r="FOL42" s="80"/>
      <c r="FOM42" s="80"/>
      <c r="FON42" s="80"/>
      <c r="FOO42" s="80"/>
      <c r="FOP42" s="80"/>
      <c r="FOQ42" s="80"/>
      <c r="FOR42" s="80"/>
      <c r="FOS42" s="80"/>
      <c r="FOT42" s="80"/>
      <c r="FOU42" s="80"/>
      <c r="FOV42" s="80"/>
      <c r="FOW42" s="80"/>
      <c r="FOX42" s="80"/>
      <c r="FOY42" s="80"/>
      <c r="FOZ42" s="80"/>
      <c r="FPA42" s="80"/>
      <c r="FPB42" s="80"/>
      <c r="FPC42" s="80"/>
      <c r="FPD42" s="80"/>
      <c r="FPE42" s="80"/>
      <c r="FPF42" s="80"/>
      <c r="FPG42" s="80"/>
      <c r="FPH42" s="80"/>
      <c r="FPI42" s="80"/>
      <c r="FPJ42" s="80"/>
      <c r="FPK42" s="80"/>
      <c r="FPL42" s="80"/>
      <c r="FPM42" s="80"/>
      <c r="FPN42" s="80"/>
      <c r="FPO42" s="80"/>
      <c r="FPP42" s="80"/>
      <c r="FPQ42" s="80"/>
      <c r="FPR42" s="80"/>
      <c r="FPS42" s="80"/>
      <c r="FPT42" s="80"/>
      <c r="FPU42" s="80"/>
      <c r="FPV42" s="80"/>
      <c r="FPW42" s="80"/>
      <c r="FPX42" s="80"/>
      <c r="FPY42" s="80"/>
      <c r="FPZ42" s="80"/>
      <c r="FQA42" s="80"/>
      <c r="FQB42" s="80"/>
      <c r="FQC42" s="80"/>
      <c r="FQD42" s="80"/>
      <c r="FQE42" s="80"/>
      <c r="FQF42" s="80"/>
      <c r="FQG42" s="80"/>
      <c r="FQH42" s="80"/>
      <c r="FQI42" s="80"/>
      <c r="FQJ42" s="80"/>
      <c r="FQK42" s="80"/>
      <c r="FQL42" s="80"/>
      <c r="FQM42" s="80"/>
      <c r="FQN42" s="80"/>
      <c r="FQO42" s="80"/>
      <c r="FQP42" s="80"/>
      <c r="FQQ42" s="80"/>
      <c r="FQR42" s="80"/>
      <c r="FQS42" s="80"/>
      <c r="FQT42" s="80"/>
      <c r="FQU42" s="80"/>
      <c r="FQV42" s="80"/>
      <c r="FQW42" s="80"/>
      <c r="FQX42" s="80"/>
      <c r="FQY42" s="80"/>
      <c r="FQZ42" s="80"/>
      <c r="FRA42" s="80"/>
      <c r="FRB42" s="80"/>
      <c r="FRC42" s="80"/>
      <c r="FRD42" s="80"/>
      <c r="FRE42" s="80"/>
      <c r="FRF42" s="80"/>
      <c r="FRG42" s="80"/>
      <c r="FRH42" s="80"/>
      <c r="FRI42" s="80"/>
      <c r="FRJ42" s="80"/>
      <c r="FRK42" s="80"/>
      <c r="FRL42" s="80"/>
      <c r="FRM42" s="80"/>
      <c r="FRN42" s="80"/>
      <c r="FRO42" s="80"/>
      <c r="FRP42" s="80"/>
      <c r="FRQ42" s="80"/>
      <c r="FRR42" s="80"/>
      <c r="FRS42" s="80"/>
      <c r="FRT42" s="80"/>
      <c r="FRU42" s="80"/>
      <c r="FRV42" s="80"/>
      <c r="FRW42" s="80"/>
      <c r="FRX42" s="80"/>
      <c r="FRY42" s="80"/>
      <c r="FRZ42" s="80"/>
      <c r="FSA42" s="80"/>
      <c r="FSB42" s="80"/>
      <c r="FSC42" s="80"/>
      <c r="FSD42" s="80"/>
      <c r="FSE42" s="80"/>
      <c r="FSF42" s="80"/>
      <c r="FSG42" s="80"/>
      <c r="FSH42" s="80"/>
      <c r="FSI42" s="80"/>
      <c r="FSJ42" s="80"/>
      <c r="FSK42" s="80"/>
      <c r="FSL42" s="80"/>
      <c r="FSM42" s="80"/>
      <c r="FSN42" s="80"/>
      <c r="FSO42" s="80"/>
      <c r="FSP42" s="80"/>
      <c r="FSQ42" s="80"/>
      <c r="FSR42" s="80"/>
      <c r="FSS42" s="80"/>
      <c r="FST42" s="80"/>
      <c r="FSU42" s="80"/>
      <c r="FSV42" s="80"/>
      <c r="FSW42" s="80"/>
      <c r="FSX42" s="80"/>
      <c r="FSY42" s="80"/>
      <c r="FSZ42" s="80"/>
      <c r="FTA42" s="80"/>
      <c r="FTB42" s="80"/>
      <c r="FTC42" s="80"/>
      <c r="FTD42" s="80"/>
      <c r="FTE42" s="80"/>
      <c r="FTF42" s="80"/>
      <c r="FTG42" s="80"/>
      <c r="FTH42" s="80"/>
      <c r="FTI42" s="80"/>
      <c r="FTJ42" s="80"/>
      <c r="FTK42" s="80"/>
      <c r="FTL42" s="80"/>
      <c r="FTM42" s="80"/>
      <c r="FTN42" s="80"/>
      <c r="FTO42" s="80"/>
      <c r="FTP42" s="80"/>
      <c r="FTQ42" s="80"/>
      <c r="FTR42" s="80"/>
      <c r="FTS42" s="80"/>
      <c r="FTT42" s="80"/>
      <c r="FTU42" s="80"/>
      <c r="FTV42" s="80"/>
      <c r="FTW42" s="80"/>
      <c r="FTX42" s="80"/>
      <c r="FTY42" s="80"/>
      <c r="FTZ42" s="80"/>
      <c r="FUA42" s="80"/>
      <c r="FUB42" s="80"/>
      <c r="FUC42" s="80"/>
      <c r="FUD42" s="80"/>
      <c r="FUE42" s="80"/>
      <c r="FUF42" s="80"/>
      <c r="FUG42" s="80"/>
      <c r="FUH42" s="80"/>
      <c r="FUI42" s="80"/>
      <c r="FUJ42" s="80"/>
      <c r="FUK42" s="80"/>
      <c r="FUL42" s="80"/>
      <c r="FUM42" s="80"/>
      <c r="FUN42" s="80"/>
      <c r="FUO42" s="80"/>
      <c r="FUP42" s="80"/>
      <c r="FUQ42" s="80"/>
      <c r="FUR42" s="80"/>
      <c r="FUS42" s="80"/>
      <c r="FUT42" s="80"/>
      <c r="FUU42" s="80"/>
      <c r="FUV42" s="80"/>
      <c r="FUW42" s="80"/>
      <c r="FUX42" s="80"/>
      <c r="FUY42" s="80"/>
      <c r="FUZ42" s="80"/>
      <c r="FVA42" s="80"/>
      <c r="FVB42" s="80"/>
      <c r="FVC42" s="80"/>
      <c r="FVD42" s="80"/>
      <c r="FVE42" s="80"/>
      <c r="FVF42" s="80"/>
      <c r="FVG42" s="80"/>
      <c r="FVH42" s="80"/>
      <c r="FVI42" s="80"/>
      <c r="FVJ42" s="80"/>
      <c r="FVK42" s="80"/>
      <c r="FVL42" s="80"/>
      <c r="FVM42" s="80"/>
      <c r="FVN42" s="80"/>
      <c r="FVO42" s="80"/>
      <c r="FVP42" s="80"/>
      <c r="FVQ42" s="80"/>
      <c r="FVR42" s="80"/>
      <c r="FVS42" s="80"/>
      <c r="FVT42" s="80"/>
      <c r="FVU42" s="80"/>
      <c r="FVV42" s="80"/>
      <c r="FVW42" s="80"/>
      <c r="FVX42" s="80"/>
      <c r="FVY42" s="80"/>
      <c r="FVZ42" s="80"/>
      <c r="FWA42" s="80"/>
      <c r="FWB42" s="80"/>
      <c r="FWC42" s="80"/>
      <c r="FWD42" s="80"/>
      <c r="FWE42" s="80"/>
      <c r="FWF42" s="80"/>
      <c r="FWG42" s="80"/>
      <c r="FWH42" s="80"/>
      <c r="FWI42" s="80"/>
      <c r="FWJ42" s="80"/>
      <c r="FWK42" s="80"/>
      <c r="FWL42" s="80"/>
      <c r="FWM42" s="80"/>
      <c r="FWN42" s="80"/>
      <c r="FWO42" s="80"/>
      <c r="FWP42" s="80"/>
      <c r="FWQ42" s="80"/>
      <c r="FWR42" s="80"/>
      <c r="FWS42" s="80"/>
      <c r="FWT42" s="80"/>
      <c r="FWU42" s="80"/>
      <c r="FWV42" s="80"/>
      <c r="FWW42" s="80"/>
      <c r="FWX42" s="80"/>
      <c r="FWY42" s="80"/>
      <c r="FWZ42" s="80"/>
      <c r="FXA42" s="80"/>
      <c r="FXB42" s="80"/>
      <c r="FXC42" s="80"/>
      <c r="FXD42" s="80"/>
      <c r="FXE42" s="80"/>
      <c r="FXF42" s="80"/>
      <c r="FXG42" s="80"/>
      <c r="FXH42" s="80"/>
      <c r="FXI42" s="80"/>
      <c r="FXJ42" s="80"/>
      <c r="FXK42" s="80"/>
      <c r="FXL42" s="80"/>
      <c r="FXM42" s="80"/>
      <c r="FXN42" s="80"/>
      <c r="FXO42" s="80"/>
      <c r="FXP42" s="80"/>
      <c r="FXQ42" s="80"/>
      <c r="FXR42" s="80"/>
      <c r="FXS42" s="80"/>
      <c r="FXT42" s="80"/>
      <c r="FXU42" s="80"/>
      <c r="FXV42" s="80"/>
      <c r="FXW42" s="80"/>
      <c r="FXX42" s="80"/>
      <c r="FXY42" s="80"/>
      <c r="FXZ42" s="80"/>
      <c r="FYA42" s="80"/>
      <c r="FYB42" s="80"/>
      <c r="FYC42" s="80"/>
      <c r="FYD42" s="80"/>
      <c r="FYE42" s="80"/>
      <c r="FYF42" s="80"/>
      <c r="FYG42" s="80"/>
      <c r="FYH42" s="80"/>
      <c r="FYI42" s="80"/>
      <c r="FYJ42" s="80"/>
      <c r="FYK42" s="80"/>
      <c r="FYL42" s="80"/>
      <c r="FYM42" s="80"/>
      <c r="FYN42" s="80"/>
      <c r="FYO42" s="80"/>
      <c r="FYP42" s="80"/>
      <c r="FYQ42" s="80"/>
      <c r="FYR42" s="80"/>
      <c r="FYS42" s="80"/>
      <c r="FYT42" s="80"/>
      <c r="FYU42" s="80"/>
      <c r="FYV42" s="80"/>
      <c r="FYW42" s="80"/>
      <c r="FYX42" s="80"/>
      <c r="FYY42" s="80"/>
      <c r="FYZ42" s="80"/>
      <c r="FZA42" s="80"/>
      <c r="FZB42" s="80"/>
      <c r="FZC42" s="80"/>
      <c r="FZD42" s="80"/>
      <c r="FZE42" s="80"/>
      <c r="FZF42" s="80"/>
      <c r="FZG42" s="80"/>
      <c r="FZH42" s="80"/>
      <c r="FZI42" s="80"/>
      <c r="FZJ42" s="80"/>
      <c r="FZK42" s="80"/>
      <c r="FZL42" s="80"/>
      <c r="FZM42" s="80"/>
      <c r="FZN42" s="80"/>
      <c r="FZO42" s="80"/>
      <c r="FZP42" s="80"/>
      <c r="FZQ42" s="80"/>
      <c r="FZR42" s="80"/>
      <c r="FZS42" s="80"/>
      <c r="FZT42" s="80"/>
      <c r="FZU42" s="80"/>
      <c r="FZV42" s="80"/>
      <c r="FZW42" s="80"/>
      <c r="FZX42" s="80"/>
      <c r="FZY42" s="80"/>
      <c r="FZZ42" s="80"/>
      <c r="GAA42" s="80"/>
      <c r="GAB42" s="80"/>
      <c r="GAC42" s="80"/>
      <c r="GAD42" s="80"/>
      <c r="GAE42" s="80"/>
      <c r="GAF42" s="80"/>
      <c r="GAG42" s="80"/>
      <c r="GAH42" s="80"/>
      <c r="GAI42" s="80"/>
      <c r="GAJ42" s="80"/>
      <c r="GAK42" s="80"/>
      <c r="GAL42" s="80"/>
      <c r="GAM42" s="80"/>
      <c r="GAN42" s="80"/>
      <c r="GAO42" s="80"/>
      <c r="GAP42" s="80"/>
      <c r="GAQ42" s="80"/>
      <c r="GAR42" s="80"/>
      <c r="GAS42" s="80"/>
      <c r="GAT42" s="80"/>
      <c r="GAU42" s="80"/>
      <c r="GAV42" s="80"/>
      <c r="GAW42" s="80"/>
      <c r="GAX42" s="80"/>
      <c r="GAY42" s="80"/>
      <c r="GAZ42" s="80"/>
      <c r="GBA42" s="80"/>
      <c r="GBB42" s="80"/>
      <c r="GBC42" s="80"/>
      <c r="GBD42" s="80"/>
      <c r="GBE42" s="80"/>
      <c r="GBF42" s="80"/>
      <c r="GBG42" s="80"/>
      <c r="GBH42" s="80"/>
      <c r="GBI42" s="80"/>
      <c r="GBJ42" s="80"/>
      <c r="GBK42" s="80"/>
      <c r="GBL42" s="80"/>
      <c r="GBM42" s="80"/>
      <c r="GBN42" s="80"/>
      <c r="GBO42" s="80"/>
      <c r="GBP42" s="80"/>
      <c r="GBQ42" s="80"/>
      <c r="GBR42" s="80"/>
      <c r="GBS42" s="80"/>
      <c r="GBT42" s="80"/>
      <c r="GBU42" s="80"/>
      <c r="GBV42" s="80"/>
      <c r="GBW42" s="80"/>
      <c r="GBX42" s="80"/>
      <c r="GBY42" s="80"/>
      <c r="GBZ42" s="80"/>
      <c r="GCA42" s="80"/>
      <c r="GCB42" s="80"/>
      <c r="GCC42" s="80"/>
      <c r="GCD42" s="80"/>
      <c r="GCE42" s="80"/>
      <c r="GCF42" s="80"/>
      <c r="GCG42" s="80"/>
      <c r="GCH42" s="80"/>
      <c r="GCI42" s="80"/>
      <c r="GCJ42" s="80"/>
      <c r="GCK42" s="80"/>
      <c r="GCL42" s="80"/>
      <c r="GCM42" s="80"/>
      <c r="GCN42" s="80"/>
      <c r="GCO42" s="80"/>
      <c r="GCP42" s="80"/>
      <c r="GCQ42" s="80"/>
      <c r="GCR42" s="80"/>
      <c r="GCS42" s="80"/>
      <c r="GCT42" s="80"/>
      <c r="GCU42" s="80"/>
      <c r="GCV42" s="80"/>
      <c r="GCW42" s="80"/>
      <c r="GCX42" s="80"/>
      <c r="GCY42" s="80"/>
      <c r="GCZ42" s="80"/>
      <c r="GDA42" s="80"/>
      <c r="GDB42" s="80"/>
      <c r="GDC42" s="80"/>
      <c r="GDD42" s="80"/>
      <c r="GDE42" s="80"/>
      <c r="GDF42" s="80"/>
      <c r="GDG42" s="80"/>
      <c r="GDH42" s="80"/>
      <c r="GDI42" s="80"/>
      <c r="GDJ42" s="80"/>
      <c r="GDK42" s="80"/>
      <c r="GDL42" s="80"/>
      <c r="GDM42" s="80"/>
      <c r="GDN42" s="80"/>
      <c r="GDO42" s="80"/>
      <c r="GDP42" s="80"/>
      <c r="GDQ42" s="80"/>
      <c r="GDR42" s="80"/>
      <c r="GDS42" s="80"/>
      <c r="GDT42" s="80"/>
      <c r="GDU42" s="80"/>
      <c r="GDV42" s="80"/>
      <c r="GDW42" s="80"/>
      <c r="GDX42" s="80"/>
      <c r="GDY42" s="80"/>
      <c r="GDZ42" s="80"/>
      <c r="GEA42" s="80"/>
      <c r="GEB42" s="80"/>
      <c r="GEC42" s="80"/>
      <c r="GED42" s="80"/>
      <c r="GEE42" s="80"/>
      <c r="GEF42" s="80"/>
      <c r="GEG42" s="80"/>
      <c r="GEH42" s="80"/>
      <c r="GEI42" s="80"/>
      <c r="GEJ42" s="80"/>
      <c r="GEK42" s="80"/>
      <c r="GEL42" s="80"/>
      <c r="GEM42" s="80"/>
      <c r="GEN42" s="80"/>
      <c r="GEO42" s="80"/>
      <c r="GEP42" s="80"/>
      <c r="GEQ42" s="80"/>
      <c r="GER42" s="80"/>
      <c r="GES42" s="80"/>
      <c r="GET42" s="80"/>
      <c r="GEU42" s="80"/>
      <c r="GEV42" s="80"/>
      <c r="GEW42" s="80"/>
      <c r="GEX42" s="80"/>
      <c r="GEY42" s="80"/>
      <c r="GEZ42" s="80"/>
      <c r="GFA42" s="80"/>
      <c r="GFB42" s="80"/>
      <c r="GFC42" s="80"/>
      <c r="GFD42" s="80"/>
      <c r="GFE42" s="80"/>
      <c r="GFF42" s="80"/>
      <c r="GFG42" s="80"/>
      <c r="GFH42" s="80"/>
      <c r="GFI42" s="80"/>
      <c r="GFJ42" s="80"/>
      <c r="GFK42" s="80"/>
      <c r="GFL42" s="80"/>
      <c r="GFM42" s="80"/>
      <c r="GFN42" s="80"/>
      <c r="GFO42" s="80"/>
      <c r="GFP42" s="80"/>
      <c r="GFQ42" s="80"/>
      <c r="GFR42" s="80"/>
      <c r="GFS42" s="80"/>
      <c r="GFT42" s="80"/>
      <c r="GFU42" s="80"/>
      <c r="GFV42" s="80"/>
      <c r="GFW42" s="80"/>
      <c r="GFX42" s="80"/>
      <c r="GFY42" s="80"/>
      <c r="GFZ42" s="80"/>
      <c r="GGA42" s="80"/>
      <c r="GGB42" s="80"/>
      <c r="GGC42" s="80"/>
      <c r="GGD42" s="80"/>
      <c r="GGE42" s="80"/>
      <c r="GGF42" s="80"/>
      <c r="GGG42" s="80"/>
      <c r="GGH42" s="80"/>
      <c r="GGI42" s="80"/>
      <c r="GGJ42" s="80"/>
      <c r="GGK42" s="80"/>
      <c r="GGL42" s="80"/>
      <c r="GGM42" s="80"/>
      <c r="GGN42" s="80"/>
      <c r="GGO42" s="80"/>
      <c r="GGP42" s="80"/>
      <c r="GGQ42" s="80"/>
      <c r="GGR42" s="80"/>
      <c r="GGS42" s="80"/>
      <c r="GGT42" s="80"/>
      <c r="GGU42" s="80"/>
      <c r="GGV42" s="80"/>
      <c r="GGW42" s="80"/>
      <c r="GGX42" s="80"/>
      <c r="GGY42" s="80"/>
      <c r="GGZ42" s="80"/>
      <c r="GHA42" s="80"/>
      <c r="GHB42" s="80"/>
      <c r="GHC42" s="80"/>
      <c r="GHD42" s="80"/>
      <c r="GHE42" s="80"/>
      <c r="GHF42" s="80"/>
      <c r="GHG42" s="80"/>
      <c r="GHH42" s="80"/>
      <c r="GHI42" s="80"/>
      <c r="GHJ42" s="80"/>
      <c r="GHK42" s="80"/>
      <c r="GHL42" s="80"/>
      <c r="GHM42" s="80"/>
      <c r="GHN42" s="80"/>
      <c r="GHO42" s="80"/>
      <c r="GHP42" s="80"/>
      <c r="GHQ42" s="80"/>
      <c r="GHR42" s="80"/>
      <c r="GHS42" s="80"/>
      <c r="GHT42" s="80"/>
      <c r="GHU42" s="80"/>
      <c r="GHV42" s="80"/>
      <c r="GHW42" s="80"/>
      <c r="GHX42" s="80"/>
      <c r="GHY42" s="80"/>
      <c r="GHZ42" s="80"/>
      <c r="GIA42" s="80"/>
      <c r="GIB42" s="80"/>
      <c r="GIC42" s="80"/>
      <c r="GID42" s="80"/>
      <c r="GIE42" s="80"/>
      <c r="GIF42" s="80"/>
      <c r="GIG42" s="80"/>
      <c r="GIH42" s="80"/>
      <c r="GII42" s="80"/>
      <c r="GIJ42" s="80"/>
      <c r="GIK42" s="80"/>
      <c r="GIL42" s="80"/>
      <c r="GIM42" s="80"/>
      <c r="GIN42" s="80"/>
      <c r="GIO42" s="80"/>
      <c r="GIP42" s="80"/>
      <c r="GIQ42" s="80"/>
      <c r="GIR42" s="80"/>
      <c r="GIS42" s="80"/>
      <c r="GIT42" s="80"/>
      <c r="GIU42" s="80"/>
      <c r="GIV42" s="80"/>
      <c r="GIW42" s="80"/>
      <c r="GIX42" s="80"/>
      <c r="GIY42" s="80"/>
      <c r="GIZ42" s="80"/>
      <c r="GJA42" s="80"/>
      <c r="GJB42" s="80"/>
      <c r="GJC42" s="80"/>
      <c r="GJD42" s="80"/>
      <c r="GJE42" s="80"/>
      <c r="GJF42" s="80"/>
      <c r="GJG42" s="80"/>
      <c r="GJH42" s="80"/>
      <c r="GJI42" s="80"/>
      <c r="GJJ42" s="80"/>
      <c r="GJK42" s="80"/>
      <c r="GJL42" s="80"/>
      <c r="GJM42" s="80"/>
      <c r="GJN42" s="80"/>
      <c r="GJO42" s="80"/>
      <c r="GJP42" s="80"/>
      <c r="GJQ42" s="80"/>
      <c r="GJR42" s="80"/>
      <c r="GJS42" s="80"/>
      <c r="GJT42" s="80"/>
      <c r="GJU42" s="80"/>
      <c r="GJV42" s="80"/>
      <c r="GJW42" s="80"/>
      <c r="GJX42" s="80"/>
      <c r="GJY42" s="80"/>
      <c r="GJZ42" s="80"/>
      <c r="GKA42" s="80"/>
      <c r="GKB42" s="80"/>
      <c r="GKC42" s="80"/>
      <c r="GKD42" s="80"/>
      <c r="GKE42" s="80"/>
      <c r="GKF42" s="80"/>
      <c r="GKG42" s="80"/>
      <c r="GKH42" s="80"/>
      <c r="GKI42" s="80"/>
      <c r="GKJ42" s="80"/>
      <c r="GKK42" s="80"/>
      <c r="GKL42" s="80"/>
      <c r="GKM42" s="80"/>
      <c r="GKN42" s="80"/>
      <c r="GKO42" s="80"/>
      <c r="GKP42" s="80"/>
      <c r="GKQ42" s="80"/>
      <c r="GKR42" s="80"/>
      <c r="GKS42" s="80"/>
      <c r="GKT42" s="80"/>
      <c r="GKU42" s="80"/>
      <c r="GKV42" s="80"/>
      <c r="GKW42" s="80"/>
      <c r="GKX42" s="80"/>
      <c r="GKY42" s="80"/>
      <c r="GKZ42" s="80"/>
      <c r="GLA42" s="80"/>
      <c r="GLB42" s="80"/>
      <c r="GLC42" s="80"/>
      <c r="GLD42" s="80"/>
      <c r="GLE42" s="80"/>
      <c r="GLF42" s="80"/>
      <c r="GLG42" s="80"/>
      <c r="GLH42" s="80"/>
      <c r="GLI42" s="80"/>
      <c r="GLJ42" s="80"/>
      <c r="GLK42" s="80"/>
      <c r="GLL42" s="80"/>
      <c r="GLM42" s="80"/>
      <c r="GLN42" s="80"/>
      <c r="GLO42" s="80"/>
      <c r="GLP42" s="80"/>
      <c r="GLQ42" s="80"/>
      <c r="GLR42" s="80"/>
      <c r="GLS42" s="80"/>
      <c r="GLT42" s="80"/>
      <c r="GLU42" s="80"/>
      <c r="GLV42" s="80"/>
      <c r="GLW42" s="80"/>
      <c r="GLX42" s="80"/>
      <c r="GLY42" s="80"/>
      <c r="GLZ42" s="80"/>
      <c r="GMA42" s="80"/>
      <c r="GMB42" s="80"/>
      <c r="GMC42" s="80"/>
      <c r="GMD42" s="80"/>
      <c r="GME42" s="80"/>
      <c r="GMF42" s="80"/>
      <c r="GMG42" s="80"/>
      <c r="GMH42" s="80"/>
      <c r="GMI42" s="80"/>
      <c r="GMJ42" s="80"/>
      <c r="GMK42" s="80"/>
      <c r="GML42" s="80"/>
      <c r="GMM42" s="80"/>
      <c r="GMN42" s="80"/>
      <c r="GMO42" s="80"/>
      <c r="GMP42" s="80"/>
      <c r="GMQ42" s="80"/>
      <c r="GMR42" s="80"/>
      <c r="GMS42" s="80"/>
      <c r="GMT42" s="80"/>
      <c r="GMU42" s="80"/>
      <c r="GMV42" s="80"/>
      <c r="GMW42" s="80"/>
      <c r="GMX42" s="80"/>
      <c r="GMY42" s="80"/>
      <c r="GMZ42" s="80"/>
      <c r="GNA42" s="80"/>
      <c r="GNB42" s="80"/>
      <c r="GNC42" s="80"/>
      <c r="GND42" s="80"/>
      <c r="GNE42" s="80"/>
      <c r="GNF42" s="80"/>
      <c r="GNG42" s="80"/>
      <c r="GNH42" s="80"/>
      <c r="GNI42" s="80"/>
      <c r="GNJ42" s="80"/>
      <c r="GNK42" s="80"/>
      <c r="GNL42" s="80"/>
      <c r="GNM42" s="80"/>
      <c r="GNN42" s="80"/>
      <c r="GNO42" s="80"/>
      <c r="GNP42" s="80"/>
      <c r="GNQ42" s="80"/>
      <c r="GNR42" s="80"/>
      <c r="GNS42" s="80"/>
      <c r="GNT42" s="80"/>
      <c r="GNU42" s="80"/>
      <c r="GNV42" s="80"/>
      <c r="GNW42" s="80"/>
      <c r="GNX42" s="80"/>
      <c r="GNY42" s="80"/>
      <c r="GNZ42" s="80"/>
      <c r="GOA42" s="80"/>
      <c r="GOB42" s="80"/>
      <c r="GOC42" s="80"/>
      <c r="GOD42" s="80"/>
      <c r="GOE42" s="80"/>
      <c r="GOF42" s="80"/>
      <c r="GOG42" s="80"/>
      <c r="GOH42" s="80"/>
      <c r="GOI42" s="80"/>
      <c r="GOJ42" s="80"/>
      <c r="GOK42" s="80"/>
      <c r="GOL42" s="80"/>
      <c r="GOM42" s="80"/>
      <c r="GON42" s="80"/>
      <c r="GOO42" s="80"/>
      <c r="GOP42" s="80"/>
      <c r="GOQ42" s="80"/>
      <c r="GOR42" s="80"/>
      <c r="GOS42" s="80"/>
      <c r="GOT42" s="80"/>
      <c r="GOU42" s="80"/>
      <c r="GOV42" s="80"/>
      <c r="GOW42" s="80"/>
      <c r="GOX42" s="80"/>
      <c r="GOY42" s="80"/>
      <c r="GOZ42" s="80"/>
      <c r="GPA42" s="80"/>
      <c r="GPB42" s="80"/>
      <c r="GPC42" s="80"/>
      <c r="GPD42" s="80"/>
      <c r="GPE42" s="80"/>
      <c r="GPF42" s="80"/>
      <c r="GPG42" s="80"/>
      <c r="GPH42" s="80"/>
      <c r="GPI42" s="80"/>
      <c r="GPJ42" s="80"/>
      <c r="GPK42" s="80"/>
      <c r="GPL42" s="80"/>
      <c r="GPM42" s="80"/>
      <c r="GPN42" s="80"/>
      <c r="GPO42" s="80"/>
      <c r="GPP42" s="80"/>
      <c r="GPQ42" s="80"/>
      <c r="GPR42" s="80"/>
      <c r="GPS42" s="80"/>
      <c r="GPT42" s="80"/>
      <c r="GPU42" s="80"/>
      <c r="GPV42" s="80"/>
      <c r="GPW42" s="80"/>
      <c r="GPX42" s="80"/>
      <c r="GPY42" s="80"/>
      <c r="GPZ42" s="80"/>
      <c r="GQA42" s="80"/>
      <c r="GQB42" s="80"/>
      <c r="GQC42" s="80"/>
      <c r="GQD42" s="80"/>
      <c r="GQE42" s="80"/>
      <c r="GQF42" s="80"/>
      <c r="GQG42" s="80"/>
      <c r="GQH42" s="80"/>
      <c r="GQI42" s="80"/>
      <c r="GQJ42" s="80"/>
      <c r="GQK42" s="80"/>
      <c r="GQL42" s="80"/>
      <c r="GQM42" s="80"/>
      <c r="GQN42" s="80"/>
      <c r="GQO42" s="80"/>
      <c r="GQP42" s="80"/>
      <c r="GQQ42" s="80"/>
      <c r="GQR42" s="80"/>
      <c r="GQS42" s="80"/>
      <c r="GQT42" s="80"/>
      <c r="GQU42" s="80"/>
      <c r="GQV42" s="80"/>
      <c r="GQW42" s="80"/>
      <c r="GQX42" s="80"/>
      <c r="GQY42" s="80"/>
      <c r="GQZ42" s="80"/>
      <c r="GRA42" s="80"/>
      <c r="GRB42" s="80"/>
      <c r="GRC42" s="80"/>
      <c r="GRD42" s="80"/>
      <c r="GRE42" s="80"/>
      <c r="GRF42" s="80"/>
      <c r="GRG42" s="80"/>
      <c r="GRH42" s="80"/>
      <c r="GRI42" s="80"/>
      <c r="GRJ42" s="80"/>
      <c r="GRK42" s="80"/>
      <c r="GRL42" s="80"/>
      <c r="GRM42" s="80"/>
      <c r="GRN42" s="80"/>
      <c r="GRO42" s="80"/>
      <c r="GRP42" s="80"/>
      <c r="GRQ42" s="80"/>
      <c r="GRR42" s="80"/>
      <c r="GRS42" s="80"/>
      <c r="GRT42" s="80"/>
      <c r="GRU42" s="80"/>
      <c r="GRV42" s="80"/>
      <c r="GRW42" s="80"/>
      <c r="GRX42" s="80"/>
      <c r="GRY42" s="80"/>
      <c r="GRZ42" s="80"/>
      <c r="GSA42" s="80"/>
      <c r="GSB42" s="80"/>
      <c r="GSC42" s="80"/>
      <c r="GSD42" s="80"/>
      <c r="GSE42" s="80"/>
      <c r="GSF42" s="80"/>
      <c r="GSG42" s="80"/>
      <c r="GSH42" s="80"/>
      <c r="GSI42" s="80"/>
      <c r="GSJ42" s="80"/>
      <c r="GSK42" s="80"/>
      <c r="GSL42" s="80"/>
      <c r="GSM42" s="80"/>
      <c r="GSN42" s="80"/>
      <c r="GSO42" s="80"/>
      <c r="GSP42" s="80"/>
      <c r="GSQ42" s="80"/>
      <c r="GSR42" s="80"/>
      <c r="GSS42" s="80"/>
      <c r="GST42" s="80"/>
      <c r="GSU42" s="80"/>
      <c r="GSV42" s="80"/>
      <c r="GSW42" s="80"/>
      <c r="GSX42" s="80"/>
      <c r="GSY42" s="80"/>
      <c r="GSZ42" s="80"/>
      <c r="GTA42" s="80"/>
      <c r="GTB42" s="80"/>
      <c r="GTC42" s="80"/>
      <c r="GTD42" s="80"/>
      <c r="GTE42" s="80"/>
      <c r="GTF42" s="80"/>
      <c r="GTG42" s="80"/>
      <c r="GTH42" s="80"/>
      <c r="GTI42" s="80"/>
      <c r="GTJ42" s="80"/>
      <c r="GTK42" s="80"/>
      <c r="GTL42" s="80"/>
      <c r="GTM42" s="80"/>
      <c r="GTN42" s="80"/>
      <c r="GTO42" s="80"/>
      <c r="GTP42" s="80"/>
      <c r="GTQ42" s="80"/>
      <c r="GTR42" s="80"/>
      <c r="GTS42" s="80"/>
      <c r="GTT42" s="80"/>
      <c r="GTU42" s="80"/>
      <c r="GTV42" s="80"/>
      <c r="GTW42" s="80"/>
      <c r="GTX42" s="80"/>
      <c r="GTY42" s="80"/>
      <c r="GTZ42" s="80"/>
      <c r="GUA42" s="80"/>
      <c r="GUB42" s="80"/>
      <c r="GUC42" s="80"/>
      <c r="GUD42" s="80"/>
      <c r="GUE42" s="80"/>
      <c r="GUF42" s="80"/>
      <c r="GUG42" s="80"/>
      <c r="GUH42" s="80"/>
      <c r="GUI42" s="80"/>
      <c r="GUJ42" s="80"/>
      <c r="GUK42" s="80"/>
      <c r="GUL42" s="80"/>
      <c r="GUM42" s="80"/>
      <c r="GUN42" s="80"/>
      <c r="GUO42" s="80"/>
      <c r="GUP42" s="80"/>
      <c r="GUQ42" s="80"/>
      <c r="GUR42" s="80"/>
      <c r="GUS42" s="80"/>
      <c r="GUT42" s="80"/>
      <c r="GUU42" s="80"/>
      <c r="GUV42" s="80"/>
      <c r="GUW42" s="80"/>
      <c r="GUX42" s="80"/>
      <c r="GUY42" s="80"/>
      <c r="GUZ42" s="80"/>
      <c r="GVA42" s="80"/>
      <c r="GVB42" s="80"/>
      <c r="GVC42" s="80"/>
      <c r="GVD42" s="80"/>
      <c r="GVE42" s="80"/>
      <c r="GVF42" s="80"/>
      <c r="GVG42" s="80"/>
      <c r="GVH42" s="80"/>
      <c r="GVI42" s="80"/>
      <c r="GVJ42" s="80"/>
      <c r="GVK42" s="80"/>
      <c r="GVL42" s="80"/>
      <c r="GVM42" s="80"/>
      <c r="GVN42" s="80"/>
      <c r="GVO42" s="80"/>
      <c r="GVP42" s="80"/>
      <c r="GVQ42" s="80"/>
      <c r="GVR42" s="80"/>
      <c r="GVS42" s="80"/>
      <c r="GVT42" s="80"/>
      <c r="GVU42" s="80"/>
      <c r="GVV42" s="80"/>
      <c r="GVW42" s="80"/>
      <c r="GVX42" s="80"/>
      <c r="GVY42" s="80"/>
      <c r="GVZ42" s="80"/>
      <c r="GWA42" s="80"/>
      <c r="GWB42" s="80"/>
      <c r="GWC42" s="80"/>
      <c r="GWD42" s="80"/>
      <c r="GWE42" s="80"/>
      <c r="GWF42" s="80"/>
      <c r="GWG42" s="80"/>
      <c r="GWH42" s="80"/>
      <c r="GWI42" s="80"/>
      <c r="GWJ42" s="80"/>
      <c r="GWK42" s="80"/>
      <c r="GWL42" s="80"/>
      <c r="GWM42" s="80"/>
      <c r="GWN42" s="80"/>
      <c r="GWO42" s="80"/>
      <c r="GWP42" s="80"/>
      <c r="GWQ42" s="80"/>
      <c r="GWR42" s="80"/>
      <c r="GWS42" s="80"/>
      <c r="GWT42" s="80"/>
      <c r="GWU42" s="80"/>
      <c r="GWV42" s="80"/>
      <c r="GWW42" s="80"/>
      <c r="GWX42" s="80"/>
      <c r="GWY42" s="80"/>
      <c r="GWZ42" s="80"/>
      <c r="GXA42" s="80"/>
      <c r="GXB42" s="80"/>
      <c r="GXC42" s="80"/>
      <c r="GXD42" s="80"/>
      <c r="GXE42" s="80"/>
      <c r="GXF42" s="80"/>
      <c r="GXG42" s="80"/>
      <c r="GXH42" s="80"/>
      <c r="GXI42" s="80"/>
      <c r="GXJ42" s="80"/>
      <c r="GXK42" s="80"/>
      <c r="GXL42" s="80"/>
      <c r="GXM42" s="80"/>
      <c r="GXN42" s="80"/>
      <c r="GXO42" s="80"/>
      <c r="GXP42" s="80"/>
      <c r="GXQ42" s="80"/>
      <c r="GXR42" s="80"/>
      <c r="GXS42" s="80"/>
      <c r="GXT42" s="80"/>
      <c r="GXU42" s="80"/>
      <c r="GXV42" s="80"/>
      <c r="GXW42" s="80"/>
      <c r="GXX42" s="80"/>
      <c r="GXY42" s="80"/>
      <c r="GXZ42" s="80"/>
      <c r="GYA42" s="80"/>
      <c r="GYB42" s="80"/>
      <c r="GYC42" s="80"/>
      <c r="GYD42" s="80"/>
      <c r="GYE42" s="80"/>
      <c r="GYF42" s="80"/>
      <c r="GYG42" s="80"/>
      <c r="GYH42" s="80"/>
      <c r="GYI42" s="80"/>
      <c r="GYJ42" s="80"/>
      <c r="GYK42" s="80"/>
      <c r="GYL42" s="80"/>
      <c r="GYM42" s="80"/>
      <c r="GYN42" s="80"/>
      <c r="GYO42" s="80"/>
      <c r="GYP42" s="80"/>
      <c r="GYQ42" s="80"/>
      <c r="GYR42" s="80"/>
      <c r="GYS42" s="80"/>
      <c r="GYT42" s="80"/>
      <c r="GYU42" s="80"/>
      <c r="GYV42" s="80"/>
      <c r="GYW42" s="80"/>
      <c r="GYX42" s="80"/>
      <c r="GYY42" s="80"/>
      <c r="GYZ42" s="80"/>
      <c r="GZA42" s="80"/>
      <c r="GZB42" s="80"/>
      <c r="GZC42" s="80"/>
      <c r="GZD42" s="80"/>
      <c r="GZE42" s="80"/>
      <c r="GZF42" s="80"/>
      <c r="GZG42" s="80"/>
      <c r="GZH42" s="80"/>
      <c r="GZI42" s="80"/>
      <c r="GZJ42" s="80"/>
      <c r="GZK42" s="80"/>
      <c r="GZL42" s="80"/>
      <c r="GZM42" s="80"/>
      <c r="GZN42" s="80"/>
      <c r="GZO42" s="80"/>
      <c r="GZP42" s="80"/>
      <c r="GZQ42" s="80"/>
      <c r="GZR42" s="80"/>
      <c r="GZS42" s="80"/>
      <c r="GZT42" s="80"/>
      <c r="GZU42" s="80"/>
      <c r="GZV42" s="80"/>
      <c r="GZW42" s="80"/>
      <c r="GZX42" s="80"/>
      <c r="GZY42" s="80"/>
      <c r="GZZ42" s="80"/>
      <c r="HAA42" s="80"/>
      <c r="HAB42" s="80"/>
      <c r="HAC42" s="80"/>
      <c r="HAD42" s="80"/>
      <c r="HAE42" s="80"/>
      <c r="HAF42" s="80"/>
      <c r="HAG42" s="80"/>
      <c r="HAH42" s="80"/>
      <c r="HAI42" s="80"/>
      <c r="HAJ42" s="80"/>
      <c r="HAK42" s="80"/>
      <c r="HAL42" s="80"/>
      <c r="HAM42" s="80"/>
      <c r="HAN42" s="80"/>
      <c r="HAO42" s="80"/>
      <c r="HAP42" s="80"/>
      <c r="HAQ42" s="80"/>
      <c r="HAR42" s="80"/>
      <c r="HAS42" s="80"/>
      <c r="HAT42" s="80"/>
      <c r="HAU42" s="80"/>
      <c r="HAV42" s="80"/>
      <c r="HAW42" s="80"/>
      <c r="HAX42" s="80"/>
      <c r="HAY42" s="80"/>
      <c r="HAZ42" s="80"/>
      <c r="HBA42" s="80"/>
      <c r="HBB42" s="80"/>
      <c r="HBC42" s="80"/>
      <c r="HBD42" s="80"/>
      <c r="HBE42" s="80"/>
      <c r="HBF42" s="80"/>
      <c r="HBG42" s="80"/>
      <c r="HBH42" s="80"/>
      <c r="HBI42" s="80"/>
      <c r="HBJ42" s="80"/>
      <c r="HBK42" s="80"/>
      <c r="HBL42" s="80"/>
      <c r="HBM42" s="80"/>
      <c r="HBN42" s="80"/>
      <c r="HBO42" s="80"/>
      <c r="HBP42" s="80"/>
      <c r="HBQ42" s="80"/>
      <c r="HBR42" s="80"/>
      <c r="HBS42" s="80"/>
      <c r="HBT42" s="80"/>
      <c r="HBU42" s="80"/>
      <c r="HBV42" s="80"/>
      <c r="HBW42" s="80"/>
      <c r="HBX42" s="80"/>
      <c r="HBY42" s="80"/>
      <c r="HBZ42" s="80"/>
      <c r="HCA42" s="80"/>
      <c r="HCB42" s="80"/>
      <c r="HCC42" s="80"/>
      <c r="HCD42" s="80"/>
      <c r="HCE42" s="80"/>
      <c r="HCF42" s="80"/>
      <c r="HCG42" s="80"/>
      <c r="HCH42" s="80"/>
      <c r="HCI42" s="80"/>
      <c r="HCJ42" s="80"/>
      <c r="HCK42" s="80"/>
      <c r="HCL42" s="80"/>
      <c r="HCM42" s="80"/>
      <c r="HCN42" s="80"/>
      <c r="HCO42" s="80"/>
      <c r="HCP42" s="80"/>
      <c r="HCQ42" s="80"/>
      <c r="HCR42" s="80"/>
      <c r="HCS42" s="80"/>
      <c r="HCT42" s="80"/>
      <c r="HCU42" s="80"/>
      <c r="HCV42" s="80"/>
      <c r="HCW42" s="80"/>
      <c r="HCX42" s="80"/>
      <c r="HCY42" s="80"/>
      <c r="HCZ42" s="80"/>
      <c r="HDA42" s="80"/>
      <c r="HDB42" s="80"/>
      <c r="HDC42" s="80"/>
      <c r="HDD42" s="80"/>
      <c r="HDE42" s="80"/>
      <c r="HDF42" s="80"/>
      <c r="HDG42" s="80"/>
      <c r="HDH42" s="80"/>
      <c r="HDI42" s="80"/>
      <c r="HDJ42" s="80"/>
      <c r="HDK42" s="80"/>
      <c r="HDL42" s="80"/>
      <c r="HDM42" s="80"/>
      <c r="HDN42" s="80"/>
      <c r="HDO42" s="80"/>
      <c r="HDP42" s="80"/>
      <c r="HDQ42" s="80"/>
      <c r="HDR42" s="80"/>
      <c r="HDS42" s="80"/>
      <c r="HDT42" s="80"/>
      <c r="HDU42" s="80"/>
      <c r="HDV42" s="80"/>
      <c r="HDW42" s="80"/>
      <c r="HDX42" s="80"/>
      <c r="HDY42" s="80"/>
      <c r="HDZ42" s="80"/>
      <c r="HEA42" s="80"/>
      <c r="HEB42" s="80"/>
      <c r="HEC42" s="80"/>
      <c r="HED42" s="80"/>
      <c r="HEE42" s="80"/>
      <c r="HEF42" s="80"/>
      <c r="HEG42" s="80"/>
      <c r="HEH42" s="80"/>
      <c r="HEI42" s="80"/>
      <c r="HEJ42" s="80"/>
      <c r="HEK42" s="80"/>
      <c r="HEL42" s="80"/>
      <c r="HEM42" s="80"/>
      <c r="HEN42" s="80"/>
      <c r="HEO42" s="80"/>
      <c r="HEP42" s="80"/>
      <c r="HEQ42" s="80"/>
      <c r="HER42" s="80"/>
      <c r="HES42" s="80"/>
      <c r="HET42" s="80"/>
      <c r="HEU42" s="80"/>
      <c r="HEV42" s="80"/>
      <c r="HEW42" s="80"/>
      <c r="HEX42" s="80"/>
      <c r="HEY42" s="80"/>
      <c r="HEZ42" s="80"/>
      <c r="HFA42" s="80"/>
      <c r="HFB42" s="80"/>
      <c r="HFC42" s="80"/>
      <c r="HFD42" s="80"/>
      <c r="HFE42" s="80"/>
      <c r="HFF42" s="80"/>
      <c r="HFG42" s="80"/>
      <c r="HFH42" s="80"/>
      <c r="HFI42" s="80"/>
      <c r="HFJ42" s="80"/>
      <c r="HFK42" s="80"/>
      <c r="HFL42" s="80"/>
      <c r="HFM42" s="80"/>
      <c r="HFN42" s="80"/>
      <c r="HFO42" s="80"/>
      <c r="HFP42" s="80"/>
      <c r="HFQ42" s="80"/>
      <c r="HFR42" s="80"/>
      <c r="HFS42" s="80"/>
      <c r="HFT42" s="80"/>
      <c r="HFU42" s="80"/>
      <c r="HFV42" s="80"/>
      <c r="HFW42" s="80"/>
      <c r="HFX42" s="80"/>
      <c r="HFY42" s="80"/>
      <c r="HFZ42" s="80"/>
      <c r="HGA42" s="80"/>
      <c r="HGB42" s="80"/>
      <c r="HGC42" s="80"/>
      <c r="HGD42" s="80"/>
      <c r="HGE42" s="80"/>
      <c r="HGF42" s="80"/>
      <c r="HGG42" s="80"/>
      <c r="HGH42" s="80"/>
      <c r="HGI42" s="80"/>
      <c r="HGJ42" s="80"/>
      <c r="HGK42" s="80"/>
      <c r="HGL42" s="80"/>
      <c r="HGM42" s="80"/>
      <c r="HGN42" s="80"/>
      <c r="HGO42" s="80"/>
      <c r="HGP42" s="80"/>
      <c r="HGQ42" s="80"/>
      <c r="HGR42" s="80"/>
      <c r="HGS42" s="80"/>
      <c r="HGT42" s="80"/>
      <c r="HGU42" s="80"/>
      <c r="HGV42" s="80"/>
      <c r="HGW42" s="80"/>
      <c r="HGX42" s="80"/>
      <c r="HGY42" s="80"/>
      <c r="HGZ42" s="80"/>
      <c r="HHA42" s="80"/>
      <c r="HHB42" s="80"/>
      <c r="HHC42" s="80"/>
      <c r="HHD42" s="80"/>
      <c r="HHE42" s="80"/>
      <c r="HHF42" s="80"/>
      <c r="HHG42" s="80"/>
      <c r="HHH42" s="80"/>
      <c r="HHI42" s="80"/>
      <c r="HHJ42" s="80"/>
      <c r="HHK42" s="80"/>
      <c r="HHL42" s="80"/>
      <c r="HHM42" s="80"/>
      <c r="HHN42" s="80"/>
      <c r="HHO42" s="80"/>
      <c r="HHP42" s="80"/>
      <c r="HHQ42" s="80"/>
      <c r="HHR42" s="80"/>
      <c r="HHS42" s="80"/>
      <c r="HHT42" s="80"/>
      <c r="HHU42" s="80"/>
      <c r="HHV42" s="80"/>
      <c r="HHW42" s="80"/>
      <c r="HHX42" s="80"/>
      <c r="HHY42" s="80"/>
      <c r="HHZ42" s="80"/>
      <c r="HIA42" s="80"/>
      <c r="HIB42" s="80"/>
      <c r="HIC42" s="80"/>
      <c r="HID42" s="80"/>
      <c r="HIE42" s="80"/>
      <c r="HIF42" s="80"/>
      <c r="HIG42" s="80"/>
      <c r="HIH42" s="80"/>
      <c r="HII42" s="80"/>
      <c r="HIJ42" s="80"/>
      <c r="HIK42" s="80"/>
      <c r="HIL42" s="80"/>
      <c r="HIM42" s="80"/>
      <c r="HIN42" s="80"/>
      <c r="HIO42" s="80"/>
      <c r="HIP42" s="80"/>
      <c r="HIQ42" s="80"/>
      <c r="HIR42" s="80"/>
      <c r="HIS42" s="80"/>
      <c r="HIT42" s="80"/>
      <c r="HIU42" s="80"/>
      <c r="HIV42" s="80"/>
      <c r="HIW42" s="80"/>
      <c r="HIX42" s="80"/>
      <c r="HIY42" s="80"/>
      <c r="HIZ42" s="80"/>
      <c r="HJA42" s="80"/>
      <c r="HJB42" s="80"/>
      <c r="HJC42" s="80"/>
      <c r="HJD42" s="80"/>
      <c r="HJE42" s="80"/>
      <c r="HJF42" s="80"/>
      <c r="HJG42" s="80"/>
      <c r="HJH42" s="80"/>
      <c r="HJI42" s="80"/>
      <c r="HJJ42" s="80"/>
      <c r="HJK42" s="80"/>
      <c r="HJL42" s="80"/>
      <c r="HJM42" s="80"/>
      <c r="HJN42" s="80"/>
      <c r="HJO42" s="80"/>
      <c r="HJP42" s="80"/>
      <c r="HJQ42" s="80"/>
      <c r="HJR42" s="80"/>
      <c r="HJS42" s="80"/>
      <c r="HJT42" s="80"/>
      <c r="HJU42" s="80"/>
      <c r="HJV42" s="80"/>
      <c r="HJW42" s="80"/>
      <c r="HJX42" s="80"/>
      <c r="HJY42" s="80"/>
      <c r="HJZ42" s="80"/>
      <c r="HKA42" s="80"/>
      <c r="HKB42" s="80"/>
      <c r="HKC42" s="80"/>
      <c r="HKD42" s="80"/>
      <c r="HKE42" s="80"/>
      <c r="HKF42" s="80"/>
      <c r="HKG42" s="80"/>
      <c r="HKH42" s="80"/>
      <c r="HKI42" s="80"/>
      <c r="HKJ42" s="80"/>
      <c r="HKK42" s="80"/>
      <c r="HKL42" s="80"/>
      <c r="HKM42" s="80"/>
      <c r="HKN42" s="80"/>
      <c r="HKO42" s="80"/>
      <c r="HKP42" s="80"/>
      <c r="HKQ42" s="80"/>
      <c r="HKR42" s="80"/>
      <c r="HKS42" s="80"/>
      <c r="HKT42" s="80"/>
      <c r="HKU42" s="80"/>
      <c r="HKV42" s="80"/>
      <c r="HKW42" s="80"/>
      <c r="HKX42" s="80"/>
      <c r="HKY42" s="80"/>
      <c r="HKZ42" s="80"/>
      <c r="HLA42" s="80"/>
      <c r="HLB42" s="80"/>
      <c r="HLC42" s="80"/>
      <c r="HLD42" s="80"/>
      <c r="HLE42" s="80"/>
      <c r="HLF42" s="80"/>
      <c r="HLG42" s="80"/>
      <c r="HLH42" s="80"/>
      <c r="HLI42" s="80"/>
      <c r="HLJ42" s="80"/>
      <c r="HLK42" s="80"/>
      <c r="HLL42" s="80"/>
      <c r="HLM42" s="80"/>
      <c r="HLN42" s="80"/>
      <c r="HLO42" s="80"/>
      <c r="HLP42" s="80"/>
      <c r="HLQ42" s="80"/>
      <c r="HLR42" s="80"/>
      <c r="HLS42" s="80"/>
      <c r="HLT42" s="80"/>
      <c r="HLU42" s="80"/>
      <c r="HLV42" s="80"/>
      <c r="HLW42" s="80"/>
      <c r="HLX42" s="80"/>
      <c r="HLY42" s="80"/>
      <c r="HLZ42" s="80"/>
      <c r="HMA42" s="80"/>
      <c r="HMB42" s="80"/>
      <c r="HMC42" s="80"/>
      <c r="HMD42" s="80"/>
      <c r="HME42" s="80"/>
      <c r="HMF42" s="80"/>
      <c r="HMG42" s="80"/>
      <c r="HMH42" s="80"/>
      <c r="HMI42" s="80"/>
      <c r="HMJ42" s="80"/>
      <c r="HMK42" s="80"/>
      <c r="HML42" s="80"/>
      <c r="HMM42" s="80"/>
      <c r="HMN42" s="80"/>
      <c r="HMO42" s="80"/>
      <c r="HMP42" s="80"/>
      <c r="HMQ42" s="80"/>
      <c r="HMR42" s="80"/>
      <c r="HMS42" s="80"/>
      <c r="HMT42" s="80"/>
      <c r="HMU42" s="80"/>
      <c r="HMV42" s="80"/>
      <c r="HMW42" s="80"/>
      <c r="HMX42" s="80"/>
      <c r="HMY42" s="80"/>
      <c r="HMZ42" s="80"/>
      <c r="HNA42" s="80"/>
      <c r="HNB42" s="80"/>
      <c r="HNC42" s="80"/>
      <c r="HND42" s="80"/>
      <c r="HNE42" s="80"/>
      <c r="HNF42" s="80"/>
      <c r="HNG42" s="80"/>
      <c r="HNH42" s="80"/>
      <c r="HNI42" s="80"/>
      <c r="HNJ42" s="80"/>
      <c r="HNK42" s="80"/>
      <c r="HNL42" s="80"/>
      <c r="HNM42" s="80"/>
      <c r="HNN42" s="80"/>
      <c r="HNO42" s="80"/>
      <c r="HNP42" s="80"/>
      <c r="HNQ42" s="80"/>
      <c r="HNR42" s="80"/>
      <c r="HNS42" s="80"/>
      <c r="HNT42" s="80"/>
      <c r="HNU42" s="80"/>
      <c r="HNV42" s="80"/>
      <c r="HNW42" s="80"/>
      <c r="HNX42" s="80"/>
      <c r="HNY42" s="80"/>
      <c r="HNZ42" s="80"/>
      <c r="HOA42" s="80"/>
      <c r="HOB42" s="80"/>
      <c r="HOC42" s="80"/>
      <c r="HOD42" s="80"/>
      <c r="HOE42" s="80"/>
      <c r="HOF42" s="80"/>
      <c r="HOG42" s="80"/>
      <c r="HOH42" s="80"/>
      <c r="HOI42" s="80"/>
      <c r="HOJ42" s="80"/>
      <c r="HOK42" s="80"/>
      <c r="HOL42" s="80"/>
      <c r="HOM42" s="80"/>
      <c r="HON42" s="80"/>
      <c r="HOO42" s="80"/>
      <c r="HOP42" s="80"/>
      <c r="HOQ42" s="80"/>
      <c r="HOR42" s="80"/>
      <c r="HOS42" s="80"/>
      <c r="HOT42" s="80"/>
      <c r="HOU42" s="80"/>
      <c r="HOV42" s="80"/>
      <c r="HOW42" s="80"/>
      <c r="HOX42" s="80"/>
      <c r="HOY42" s="80"/>
      <c r="HOZ42" s="80"/>
      <c r="HPA42" s="80"/>
      <c r="HPB42" s="80"/>
      <c r="HPC42" s="80"/>
      <c r="HPD42" s="80"/>
      <c r="HPE42" s="80"/>
      <c r="HPF42" s="80"/>
      <c r="HPG42" s="80"/>
      <c r="HPH42" s="80"/>
      <c r="HPI42" s="80"/>
      <c r="HPJ42" s="80"/>
      <c r="HPK42" s="80"/>
      <c r="HPL42" s="80"/>
      <c r="HPM42" s="80"/>
      <c r="HPN42" s="80"/>
      <c r="HPO42" s="80"/>
      <c r="HPP42" s="80"/>
      <c r="HPQ42" s="80"/>
      <c r="HPR42" s="80"/>
      <c r="HPS42" s="80"/>
      <c r="HPT42" s="80"/>
      <c r="HPU42" s="80"/>
      <c r="HPV42" s="80"/>
      <c r="HPW42" s="80"/>
      <c r="HPX42" s="80"/>
      <c r="HPY42" s="80"/>
      <c r="HPZ42" s="80"/>
      <c r="HQA42" s="80"/>
      <c r="HQB42" s="80"/>
      <c r="HQC42" s="80"/>
      <c r="HQD42" s="80"/>
      <c r="HQE42" s="80"/>
      <c r="HQF42" s="80"/>
      <c r="HQG42" s="80"/>
      <c r="HQH42" s="80"/>
      <c r="HQI42" s="80"/>
      <c r="HQJ42" s="80"/>
      <c r="HQK42" s="80"/>
      <c r="HQL42" s="80"/>
      <c r="HQM42" s="80"/>
      <c r="HQN42" s="80"/>
      <c r="HQO42" s="80"/>
      <c r="HQP42" s="80"/>
      <c r="HQQ42" s="80"/>
      <c r="HQR42" s="80"/>
      <c r="HQS42" s="80"/>
      <c r="HQT42" s="80"/>
      <c r="HQU42" s="80"/>
      <c r="HQV42" s="80"/>
      <c r="HQW42" s="80"/>
      <c r="HQX42" s="80"/>
      <c r="HQY42" s="80"/>
      <c r="HQZ42" s="80"/>
      <c r="HRA42" s="80"/>
      <c r="HRB42" s="80"/>
      <c r="HRC42" s="80"/>
      <c r="HRD42" s="80"/>
      <c r="HRE42" s="80"/>
      <c r="HRF42" s="80"/>
      <c r="HRG42" s="80"/>
      <c r="HRH42" s="80"/>
      <c r="HRI42" s="80"/>
      <c r="HRJ42" s="80"/>
      <c r="HRK42" s="80"/>
      <c r="HRL42" s="80"/>
      <c r="HRM42" s="80"/>
      <c r="HRN42" s="80"/>
      <c r="HRO42" s="80"/>
      <c r="HRP42" s="80"/>
      <c r="HRQ42" s="80"/>
      <c r="HRR42" s="80"/>
      <c r="HRS42" s="80"/>
      <c r="HRT42" s="80"/>
      <c r="HRU42" s="80"/>
      <c r="HRV42" s="80"/>
      <c r="HRW42" s="80"/>
      <c r="HRX42" s="80"/>
      <c r="HRY42" s="80"/>
      <c r="HRZ42" s="80"/>
      <c r="HSA42" s="80"/>
      <c r="HSB42" s="80"/>
      <c r="HSC42" s="80"/>
      <c r="HSD42" s="80"/>
      <c r="HSE42" s="80"/>
      <c r="HSF42" s="80"/>
      <c r="HSG42" s="80"/>
      <c r="HSH42" s="80"/>
      <c r="HSI42" s="80"/>
      <c r="HSJ42" s="80"/>
      <c r="HSK42" s="80"/>
      <c r="HSL42" s="80"/>
      <c r="HSM42" s="80"/>
      <c r="HSN42" s="80"/>
      <c r="HSO42" s="80"/>
      <c r="HSP42" s="80"/>
      <c r="HSQ42" s="80"/>
      <c r="HSR42" s="80"/>
      <c r="HSS42" s="80"/>
      <c r="HST42" s="80"/>
      <c r="HSU42" s="80"/>
      <c r="HSV42" s="80"/>
      <c r="HSW42" s="80"/>
      <c r="HSX42" s="80"/>
      <c r="HSY42" s="80"/>
      <c r="HSZ42" s="80"/>
      <c r="HTA42" s="80"/>
      <c r="HTB42" s="80"/>
      <c r="HTC42" s="80"/>
      <c r="HTD42" s="80"/>
      <c r="HTE42" s="80"/>
      <c r="HTF42" s="80"/>
      <c r="HTG42" s="80"/>
      <c r="HTH42" s="80"/>
      <c r="HTI42" s="80"/>
      <c r="HTJ42" s="80"/>
      <c r="HTK42" s="80"/>
      <c r="HTL42" s="80"/>
      <c r="HTM42" s="80"/>
      <c r="HTN42" s="80"/>
      <c r="HTO42" s="80"/>
      <c r="HTP42" s="80"/>
      <c r="HTQ42" s="80"/>
      <c r="HTR42" s="80"/>
      <c r="HTS42" s="80"/>
      <c r="HTT42" s="80"/>
      <c r="HTU42" s="80"/>
      <c r="HTV42" s="80"/>
      <c r="HTW42" s="80"/>
      <c r="HTX42" s="80"/>
      <c r="HTY42" s="80"/>
      <c r="HTZ42" s="80"/>
      <c r="HUA42" s="80"/>
      <c r="HUB42" s="80"/>
      <c r="HUC42" s="80"/>
      <c r="HUD42" s="80"/>
      <c r="HUE42" s="80"/>
      <c r="HUF42" s="80"/>
      <c r="HUG42" s="80"/>
      <c r="HUH42" s="80"/>
      <c r="HUI42" s="80"/>
      <c r="HUJ42" s="80"/>
      <c r="HUK42" s="80"/>
      <c r="HUL42" s="80"/>
      <c r="HUM42" s="80"/>
      <c r="HUN42" s="80"/>
      <c r="HUO42" s="80"/>
      <c r="HUP42" s="80"/>
      <c r="HUQ42" s="80"/>
      <c r="HUR42" s="80"/>
      <c r="HUS42" s="80"/>
      <c r="HUT42" s="80"/>
      <c r="HUU42" s="80"/>
      <c r="HUV42" s="80"/>
      <c r="HUW42" s="80"/>
      <c r="HUX42" s="80"/>
      <c r="HUY42" s="80"/>
      <c r="HUZ42" s="80"/>
      <c r="HVA42" s="80"/>
      <c r="HVB42" s="80"/>
      <c r="HVC42" s="80"/>
      <c r="HVD42" s="80"/>
      <c r="HVE42" s="80"/>
      <c r="HVF42" s="80"/>
      <c r="HVG42" s="80"/>
      <c r="HVH42" s="80"/>
      <c r="HVI42" s="80"/>
      <c r="HVJ42" s="80"/>
      <c r="HVK42" s="80"/>
      <c r="HVL42" s="80"/>
      <c r="HVM42" s="80"/>
      <c r="HVN42" s="80"/>
      <c r="HVO42" s="80"/>
      <c r="HVP42" s="80"/>
      <c r="HVQ42" s="80"/>
      <c r="HVR42" s="80"/>
      <c r="HVS42" s="80"/>
      <c r="HVT42" s="80"/>
      <c r="HVU42" s="80"/>
      <c r="HVV42" s="80"/>
      <c r="HVW42" s="80"/>
      <c r="HVX42" s="80"/>
      <c r="HVY42" s="80"/>
      <c r="HVZ42" s="80"/>
      <c r="HWA42" s="80"/>
      <c r="HWB42" s="80"/>
      <c r="HWC42" s="80"/>
      <c r="HWD42" s="80"/>
      <c r="HWE42" s="80"/>
      <c r="HWF42" s="80"/>
      <c r="HWG42" s="80"/>
      <c r="HWH42" s="80"/>
      <c r="HWI42" s="80"/>
      <c r="HWJ42" s="80"/>
      <c r="HWK42" s="80"/>
      <c r="HWL42" s="80"/>
      <c r="HWM42" s="80"/>
      <c r="HWN42" s="80"/>
      <c r="HWO42" s="80"/>
      <c r="HWP42" s="80"/>
      <c r="HWQ42" s="80"/>
      <c r="HWR42" s="80"/>
      <c r="HWS42" s="80"/>
      <c r="HWT42" s="80"/>
      <c r="HWU42" s="80"/>
      <c r="HWV42" s="80"/>
      <c r="HWW42" s="80"/>
      <c r="HWX42" s="80"/>
      <c r="HWY42" s="80"/>
      <c r="HWZ42" s="80"/>
      <c r="HXA42" s="80"/>
      <c r="HXB42" s="80"/>
      <c r="HXC42" s="80"/>
      <c r="HXD42" s="80"/>
      <c r="HXE42" s="80"/>
      <c r="HXF42" s="80"/>
      <c r="HXG42" s="80"/>
      <c r="HXH42" s="80"/>
      <c r="HXI42" s="80"/>
      <c r="HXJ42" s="80"/>
      <c r="HXK42" s="80"/>
      <c r="HXL42" s="80"/>
      <c r="HXM42" s="80"/>
      <c r="HXN42" s="80"/>
      <c r="HXO42" s="80"/>
      <c r="HXP42" s="80"/>
      <c r="HXQ42" s="80"/>
      <c r="HXR42" s="80"/>
      <c r="HXS42" s="80"/>
      <c r="HXT42" s="80"/>
      <c r="HXU42" s="80"/>
      <c r="HXV42" s="80"/>
      <c r="HXW42" s="80"/>
      <c r="HXX42" s="80"/>
      <c r="HXY42" s="80"/>
      <c r="HXZ42" s="80"/>
      <c r="HYA42" s="80"/>
      <c r="HYB42" s="80"/>
      <c r="HYC42" s="80"/>
      <c r="HYD42" s="80"/>
      <c r="HYE42" s="80"/>
      <c r="HYF42" s="80"/>
      <c r="HYG42" s="80"/>
      <c r="HYH42" s="80"/>
      <c r="HYI42" s="80"/>
      <c r="HYJ42" s="80"/>
      <c r="HYK42" s="80"/>
      <c r="HYL42" s="80"/>
      <c r="HYM42" s="80"/>
      <c r="HYN42" s="80"/>
      <c r="HYO42" s="80"/>
      <c r="HYP42" s="80"/>
      <c r="HYQ42" s="80"/>
      <c r="HYR42" s="80"/>
      <c r="HYS42" s="80"/>
      <c r="HYT42" s="80"/>
      <c r="HYU42" s="80"/>
      <c r="HYV42" s="80"/>
      <c r="HYW42" s="80"/>
      <c r="HYX42" s="80"/>
      <c r="HYY42" s="80"/>
      <c r="HYZ42" s="80"/>
      <c r="HZA42" s="80"/>
      <c r="HZB42" s="80"/>
      <c r="HZC42" s="80"/>
      <c r="HZD42" s="80"/>
      <c r="HZE42" s="80"/>
      <c r="HZF42" s="80"/>
      <c r="HZG42" s="80"/>
      <c r="HZH42" s="80"/>
      <c r="HZI42" s="80"/>
      <c r="HZJ42" s="80"/>
      <c r="HZK42" s="80"/>
      <c r="HZL42" s="80"/>
      <c r="HZM42" s="80"/>
      <c r="HZN42" s="80"/>
      <c r="HZO42" s="80"/>
      <c r="HZP42" s="80"/>
      <c r="HZQ42" s="80"/>
      <c r="HZR42" s="80"/>
      <c r="HZS42" s="80"/>
      <c r="HZT42" s="80"/>
      <c r="HZU42" s="80"/>
      <c r="HZV42" s="80"/>
      <c r="HZW42" s="80"/>
      <c r="HZX42" s="80"/>
      <c r="HZY42" s="80"/>
      <c r="HZZ42" s="80"/>
      <c r="IAA42" s="80"/>
      <c r="IAB42" s="80"/>
      <c r="IAC42" s="80"/>
      <c r="IAD42" s="80"/>
      <c r="IAE42" s="80"/>
      <c r="IAF42" s="80"/>
      <c r="IAG42" s="80"/>
      <c r="IAH42" s="80"/>
      <c r="IAI42" s="80"/>
      <c r="IAJ42" s="80"/>
      <c r="IAK42" s="80"/>
      <c r="IAL42" s="80"/>
      <c r="IAM42" s="80"/>
      <c r="IAN42" s="80"/>
      <c r="IAO42" s="80"/>
      <c r="IAP42" s="80"/>
      <c r="IAQ42" s="80"/>
      <c r="IAR42" s="80"/>
      <c r="IAS42" s="80"/>
      <c r="IAT42" s="80"/>
      <c r="IAU42" s="80"/>
      <c r="IAV42" s="80"/>
      <c r="IAW42" s="80"/>
      <c r="IAX42" s="80"/>
      <c r="IAY42" s="80"/>
      <c r="IAZ42" s="80"/>
      <c r="IBA42" s="80"/>
      <c r="IBB42" s="80"/>
      <c r="IBC42" s="80"/>
      <c r="IBD42" s="80"/>
      <c r="IBE42" s="80"/>
      <c r="IBF42" s="80"/>
      <c r="IBG42" s="80"/>
      <c r="IBH42" s="80"/>
      <c r="IBI42" s="80"/>
      <c r="IBJ42" s="80"/>
      <c r="IBK42" s="80"/>
      <c r="IBL42" s="80"/>
      <c r="IBM42" s="80"/>
      <c r="IBN42" s="80"/>
      <c r="IBO42" s="80"/>
      <c r="IBP42" s="80"/>
      <c r="IBQ42" s="80"/>
      <c r="IBR42" s="80"/>
      <c r="IBS42" s="80"/>
      <c r="IBT42" s="80"/>
      <c r="IBU42" s="80"/>
      <c r="IBV42" s="80"/>
      <c r="IBW42" s="80"/>
      <c r="IBX42" s="80"/>
      <c r="IBY42" s="80"/>
      <c r="IBZ42" s="80"/>
      <c r="ICA42" s="80"/>
      <c r="ICB42" s="80"/>
      <c r="ICC42" s="80"/>
      <c r="ICD42" s="80"/>
      <c r="ICE42" s="80"/>
      <c r="ICF42" s="80"/>
      <c r="ICG42" s="80"/>
      <c r="ICH42" s="80"/>
      <c r="ICI42" s="80"/>
      <c r="ICJ42" s="80"/>
      <c r="ICK42" s="80"/>
      <c r="ICL42" s="80"/>
      <c r="ICM42" s="80"/>
      <c r="ICN42" s="80"/>
      <c r="ICO42" s="80"/>
      <c r="ICP42" s="80"/>
      <c r="ICQ42" s="80"/>
      <c r="ICR42" s="80"/>
      <c r="ICS42" s="80"/>
      <c r="ICT42" s="80"/>
      <c r="ICU42" s="80"/>
      <c r="ICV42" s="80"/>
      <c r="ICW42" s="80"/>
      <c r="ICX42" s="80"/>
      <c r="ICY42" s="80"/>
      <c r="ICZ42" s="80"/>
      <c r="IDA42" s="80"/>
      <c r="IDB42" s="80"/>
      <c r="IDC42" s="80"/>
      <c r="IDD42" s="80"/>
      <c r="IDE42" s="80"/>
      <c r="IDF42" s="80"/>
      <c r="IDG42" s="80"/>
      <c r="IDH42" s="80"/>
      <c r="IDI42" s="80"/>
      <c r="IDJ42" s="80"/>
      <c r="IDK42" s="80"/>
      <c r="IDL42" s="80"/>
      <c r="IDM42" s="80"/>
      <c r="IDN42" s="80"/>
      <c r="IDO42" s="80"/>
      <c r="IDP42" s="80"/>
      <c r="IDQ42" s="80"/>
      <c r="IDR42" s="80"/>
      <c r="IDS42" s="80"/>
      <c r="IDT42" s="80"/>
      <c r="IDU42" s="80"/>
      <c r="IDV42" s="80"/>
      <c r="IDW42" s="80"/>
      <c r="IDX42" s="80"/>
      <c r="IDY42" s="80"/>
      <c r="IDZ42" s="80"/>
      <c r="IEA42" s="80"/>
      <c r="IEB42" s="80"/>
      <c r="IEC42" s="80"/>
      <c r="IED42" s="80"/>
      <c r="IEE42" s="80"/>
      <c r="IEF42" s="80"/>
      <c r="IEG42" s="80"/>
      <c r="IEH42" s="80"/>
      <c r="IEI42" s="80"/>
      <c r="IEJ42" s="80"/>
      <c r="IEK42" s="80"/>
      <c r="IEL42" s="80"/>
      <c r="IEM42" s="80"/>
      <c r="IEN42" s="80"/>
      <c r="IEO42" s="80"/>
      <c r="IEP42" s="80"/>
      <c r="IEQ42" s="80"/>
      <c r="IER42" s="80"/>
      <c r="IES42" s="80"/>
      <c r="IET42" s="80"/>
      <c r="IEU42" s="80"/>
      <c r="IEV42" s="80"/>
      <c r="IEW42" s="80"/>
      <c r="IEX42" s="80"/>
      <c r="IEY42" s="80"/>
      <c r="IEZ42" s="80"/>
      <c r="IFA42" s="80"/>
      <c r="IFB42" s="80"/>
      <c r="IFC42" s="80"/>
      <c r="IFD42" s="80"/>
      <c r="IFE42" s="80"/>
      <c r="IFF42" s="80"/>
      <c r="IFG42" s="80"/>
      <c r="IFH42" s="80"/>
      <c r="IFI42" s="80"/>
      <c r="IFJ42" s="80"/>
      <c r="IFK42" s="80"/>
      <c r="IFL42" s="80"/>
      <c r="IFM42" s="80"/>
      <c r="IFN42" s="80"/>
      <c r="IFO42" s="80"/>
      <c r="IFP42" s="80"/>
      <c r="IFQ42" s="80"/>
      <c r="IFR42" s="80"/>
      <c r="IFS42" s="80"/>
      <c r="IFT42" s="80"/>
      <c r="IFU42" s="80"/>
      <c r="IFV42" s="80"/>
      <c r="IFW42" s="80"/>
      <c r="IFX42" s="80"/>
      <c r="IFY42" s="80"/>
      <c r="IFZ42" s="80"/>
      <c r="IGA42" s="80"/>
      <c r="IGB42" s="80"/>
      <c r="IGC42" s="80"/>
      <c r="IGD42" s="80"/>
      <c r="IGE42" s="80"/>
      <c r="IGF42" s="80"/>
      <c r="IGG42" s="80"/>
      <c r="IGH42" s="80"/>
      <c r="IGI42" s="80"/>
      <c r="IGJ42" s="80"/>
      <c r="IGK42" s="80"/>
      <c r="IGL42" s="80"/>
      <c r="IGM42" s="80"/>
      <c r="IGN42" s="80"/>
      <c r="IGO42" s="80"/>
      <c r="IGP42" s="80"/>
      <c r="IGQ42" s="80"/>
      <c r="IGR42" s="80"/>
      <c r="IGS42" s="80"/>
      <c r="IGT42" s="80"/>
      <c r="IGU42" s="80"/>
      <c r="IGV42" s="80"/>
      <c r="IGW42" s="80"/>
      <c r="IGX42" s="80"/>
      <c r="IGY42" s="80"/>
      <c r="IGZ42" s="80"/>
      <c r="IHA42" s="80"/>
      <c r="IHB42" s="80"/>
      <c r="IHC42" s="80"/>
      <c r="IHD42" s="80"/>
      <c r="IHE42" s="80"/>
      <c r="IHF42" s="80"/>
      <c r="IHG42" s="80"/>
      <c r="IHH42" s="80"/>
      <c r="IHI42" s="80"/>
      <c r="IHJ42" s="80"/>
      <c r="IHK42" s="80"/>
      <c r="IHL42" s="80"/>
      <c r="IHM42" s="80"/>
      <c r="IHN42" s="80"/>
      <c r="IHO42" s="80"/>
      <c r="IHP42" s="80"/>
      <c r="IHQ42" s="80"/>
      <c r="IHR42" s="80"/>
      <c r="IHS42" s="80"/>
      <c r="IHT42" s="80"/>
      <c r="IHU42" s="80"/>
      <c r="IHV42" s="80"/>
      <c r="IHW42" s="80"/>
      <c r="IHX42" s="80"/>
      <c r="IHY42" s="80"/>
      <c r="IHZ42" s="80"/>
      <c r="IIA42" s="80"/>
      <c r="IIB42" s="80"/>
      <c r="IIC42" s="80"/>
      <c r="IID42" s="80"/>
      <c r="IIE42" s="80"/>
      <c r="IIF42" s="80"/>
      <c r="IIG42" s="80"/>
      <c r="IIH42" s="80"/>
      <c r="III42" s="80"/>
      <c r="IIJ42" s="80"/>
      <c r="IIK42" s="80"/>
      <c r="IIL42" s="80"/>
      <c r="IIM42" s="80"/>
      <c r="IIN42" s="80"/>
      <c r="IIO42" s="80"/>
      <c r="IIP42" s="80"/>
      <c r="IIQ42" s="80"/>
      <c r="IIR42" s="80"/>
      <c r="IIS42" s="80"/>
      <c r="IIT42" s="80"/>
      <c r="IIU42" s="80"/>
      <c r="IIV42" s="80"/>
      <c r="IIW42" s="80"/>
      <c r="IIX42" s="80"/>
      <c r="IIY42" s="80"/>
      <c r="IIZ42" s="80"/>
      <c r="IJA42" s="80"/>
      <c r="IJB42" s="80"/>
      <c r="IJC42" s="80"/>
      <c r="IJD42" s="80"/>
      <c r="IJE42" s="80"/>
      <c r="IJF42" s="80"/>
      <c r="IJG42" s="80"/>
      <c r="IJH42" s="80"/>
      <c r="IJI42" s="80"/>
      <c r="IJJ42" s="80"/>
      <c r="IJK42" s="80"/>
      <c r="IJL42" s="80"/>
      <c r="IJM42" s="80"/>
      <c r="IJN42" s="80"/>
      <c r="IJO42" s="80"/>
      <c r="IJP42" s="80"/>
      <c r="IJQ42" s="80"/>
      <c r="IJR42" s="80"/>
      <c r="IJS42" s="80"/>
      <c r="IJT42" s="80"/>
      <c r="IJU42" s="80"/>
      <c r="IJV42" s="80"/>
      <c r="IJW42" s="80"/>
      <c r="IJX42" s="80"/>
      <c r="IJY42" s="80"/>
      <c r="IJZ42" s="80"/>
      <c r="IKA42" s="80"/>
      <c r="IKB42" s="80"/>
      <c r="IKC42" s="80"/>
      <c r="IKD42" s="80"/>
      <c r="IKE42" s="80"/>
      <c r="IKF42" s="80"/>
      <c r="IKG42" s="80"/>
      <c r="IKH42" s="80"/>
      <c r="IKI42" s="80"/>
      <c r="IKJ42" s="80"/>
      <c r="IKK42" s="80"/>
      <c r="IKL42" s="80"/>
      <c r="IKM42" s="80"/>
      <c r="IKN42" s="80"/>
      <c r="IKO42" s="80"/>
      <c r="IKP42" s="80"/>
      <c r="IKQ42" s="80"/>
      <c r="IKR42" s="80"/>
      <c r="IKS42" s="80"/>
      <c r="IKT42" s="80"/>
      <c r="IKU42" s="80"/>
      <c r="IKV42" s="80"/>
      <c r="IKW42" s="80"/>
      <c r="IKX42" s="80"/>
      <c r="IKY42" s="80"/>
      <c r="IKZ42" s="80"/>
      <c r="ILA42" s="80"/>
      <c r="ILB42" s="80"/>
      <c r="ILC42" s="80"/>
      <c r="ILD42" s="80"/>
      <c r="ILE42" s="80"/>
      <c r="ILF42" s="80"/>
      <c r="ILG42" s="80"/>
      <c r="ILH42" s="80"/>
      <c r="ILI42" s="80"/>
      <c r="ILJ42" s="80"/>
      <c r="ILK42" s="80"/>
      <c r="ILL42" s="80"/>
      <c r="ILM42" s="80"/>
      <c r="ILN42" s="80"/>
      <c r="ILO42" s="80"/>
      <c r="ILP42" s="80"/>
      <c r="ILQ42" s="80"/>
      <c r="ILR42" s="80"/>
      <c r="ILS42" s="80"/>
      <c r="ILT42" s="80"/>
      <c r="ILU42" s="80"/>
      <c r="ILV42" s="80"/>
      <c r="ILW42" s="80"/>
      <c r="ILX42" s="80"/>
      <c r="ILY42" s="80"/>
      <c r="ILZ42" s="80"/>
      <c r="IMA42" s="80"/>
      <c r="IMB42" s="80"/>
      <c r="IMC42" s="80"/>
      <c r="IMD42" s="80"/>
      <c r="IME42" s="80"/>
      <c r="IMF42" s="80"/>
      <c r="IMG42" s="80"/>
      <c r="IMH42" s="80"/>
      <c r="IMI42" s="80"/>
      <c r="IMJ42" s="80"/>
      <c r="IMK42" s="80"/>
      <c r="IML42" s="80"/>
      <c r="IMM42" s="80"/>
      <c r="IMN42" s="80"/>
      <c r="IMO42" s="80"/>
      <c r="IMP42" s="80"/>
      <c r="IMQ42" s="80"/>
      <c r="IMR42" s="80"/>
      <c r="IMS42" s="80"/>
      <c r="IMT42" s="80"/>
      <c r="IMU42" s="80"/>
      <c r="IMV42" s="80"/>
      <c r="IMW42" s="80"/>
      <c r="IMX42" s="80"/>
      <c r="IMY42" s="80"/>
      <c r="IMZ42" s="80"/>
      <c r="INA42" s="80"/>
      <c r="INB42" s="80"/>
      <c r="INC42" s="80"/>
      <c r="IND42" s="80"/>
      <c r="INE42" s="80"/>
      <c r="INF42" s="80"/>
      <c r="ING42" s="80"/>
      <c r="INH42" s="80"/>
      <c r="INI42" s="80"/>
      <c r="INJ42" s="80"/>
      <c r="INK42" s="80"/>
      <c r="INL42" s="80"/>
      <c r="INM42" s="80"/>
      <c r="INN42" s="80"/>
      <c r="INO42" s="80"/>
      <c r="INP42" s="80"/>
      <c r="INQ42" s="80"/>
      <c r="INR42" s="80"/>
      <c r="INS42" s="80"/>
      <c r="INT42" s="80"/>
      <c r="INU42" s="80"/>
      <c r="INV42" s="80"/>
      <c r="INW42" s="80"/>
      <c r="INX42" s="80"/>
      <c r="INY42" s="80"/>
      <c r="INZ42" s="80"/>
      <c r="IOA42" s="80"/>
      <c r="IOB42" s="80"/>
      <c r="IOC42" s="80"/>
      <c r="IOD42" s="80"/>
      <c r="IOE42" s="80"/>
      <c r="IOF42" s="80"/>
      <c r="IOG42" s="80"/>
      <c r="IOH42" s="80"/>
      <c r="IOI42" s="80"/>
      <c r="IOJ42" s="80"/>
      <c r="IOK42" s="80"/>
      <c r="IOL42" s="80"/>
      <c r="IOM42" s="80"/>
      <c r="ION42" s="80"/>
      <c r="IOO42" s="80"/>
      <c r="IOP42" s="80"/>
      <c r="IOQ42" s="80"/>
      <c r="IOR42" s="80"/>
      <c r="IOS42" s="80"/>
      <c r="IOT42" s="80"/>
      <c r="IOU42" s="80"/>
      <c r="IOV42" s="80"/>
      <c r="IOW42" s="80"/>
      <c r="IOX42" s="80"/>
      <c r="IOY42" s="80"/>
      <c r="IOZ42" s="80"/>
      <c r="IPA42" s="80"/>
      <c r="IPB42" s="80"/>
      <c r="IPC42" s="80"/>
      <c r="IPD42" s="80"/>
      <c r="IPE42" s="80"/>
      <c r="IPF42" s="80"/>
      <c r="IPG42" s="80"/>
      <c r="IPH42" s="80"/>
      <c r="IPI42" s="80"/>
      <c r="IPJ42" s="80"/>
      <c r="IPK42" s="80"/>
      <c r="IPL42" s="80"/>
      <c r="IPM42" s="80"/>
      <c r="IPN42" s="80"/>
      <c r="IPO42" s="80"/>
      <c r="IPP42" s="80"/>
      <c r="IPQ42" s="80"/>
      <c r="IPR42" s="80"/>
      <c r="IPS42" s="80"/>
      <c r="IPT42" s="80"/>
      <c r="IPU42" s="80"/>
      <c r="IPV42" s="80"/>
      <c r="IPW42" s="80"/>
      <c r="IPX42" s="80"/>
      <c r="IPY42" s="80"/>
      <c r="IPZ42" s="80"/>
      <c r="IQA42" s="80"/>
      <c r="IQB42" s="80"/>
      <c r="IQC42" s="80"/>
      <c r="IQD42" s="80"/>
      <c r="IQE42" s="80"/>
      <c r="IQF42" s="80"/>
      <c r="IQG42" s="80"/>
      <c r="IQH42" s="80"/>
      <c r="IQI42" s="80"/>
      <c r="IQJ42" s="80"/>
      <c r="IQK42" s="80"/>
      <c r="IQL42" s="80"/>
      <c r="IQM42" s="80"/>
      <c r="IQN42" s="80"/>
      <c r="IQO42" s="80"/>
      <c r="IQP42" s="80"/>
      <c r="IQQ42" s="80"/>
      <c r="IQR42" s="80"/>
      <c r="IQS42" s="80"/>
      <c r="IQT42" s="80"/>
      <c r="IQU42" s="80"/>
      <c r="IQV42" s="80"/>
      <c r="IQW42" s="80"/>
      <c r="IQX42" s="80"/>
      <c r="IQY42" s="80"/>
      <c r="IQZ42" s="80"/>
      <c r="IRA42" s="80"/>
      <c r="IRB42" s="80"/>
      <c r="IRC42" s="80"/>
      <c r="IRD42" s="80"/>
      <c r="IRE42" s="80"/>
      <c r="IRF42" s="80"/>
      <c r="IRG42" s="80"/>
      <c r="IRH42" s="80"/>
      <c r="IRI42" s="80"/>
      <c r="IRJ42" s="80"/>
      <c r="IRK42" s="80"/>
      <c r="IRL42" s="80"/>
      <c r="IRM42" s="80"/>
      <c r="IRN42" s="80"/>
      <c r="IRO42" s="80"/>
      <c r="IRP42" s="80"/>
      <c r="IRQ42" s="80"/>
      <c r="IRR42" s="80"/>
      <c r="IRS42" s="80"/>
      <c r="IRT42" s="80"/>
      <c r="IRU42" s="80"/>
      <c r="IRV42" s="80"/>
      <c r="IRW42" s="80"/>
      <c r="IRX42" s="80"/>
      <c r="IRY42" s="80"/>
      <c r="IRZ42" s="80"/>
      <c r="ISA42" s="80"/>
      <c r="ISB42" s="80"/>
      <c r="ISC42" s="80"/>
      <c r="ISD42" s="80"/>
      <c r="ISE42" s="80"/>
      <c r="ISF42" s="80"/>
      <c r="ISG42" s="80"/>
      <c r="ISH42" s="80"/>
      <c r="ISI42" s="80"/>
      <c r="ISJ42" s="80"/>
      <c r="ISK42" s="80"/>
      <c r="ISL42" s="80"/>
      <c r="ISM42" s="80"/>
      <c r="ISN42" s="80"/>
      <c r="ISO42" s="80"/>
      <c r="ISP42" s="80"/>
      <c r="ISQ42" s="80"/>
      <c r="ISR42" s="80"/>
      <c r="ISS42" s="80"/>
      <c r="IST42" s="80"/>
      <c r="ISU42" s="80"/>
      <c r="ISV42" s="80"/>
      <c r="ISW42" s="80"/>
      <c r="ISX42" s="80"/>
      <c r="ISY42" s="80"/>
      <c r="ISZ42" s="80"/>
      <c r="ITA42" s="80"/>
      <c r="ITB42" s="80"/>
      <c r="ITC42" s="80"/>
      <c r="ITD42" s="80"/>
      <c r="ITE42" s="80"/>
      <c r="ITF42" s="80"/>
      <c r="ITG42" s="80"/>
      <c r="ITH42" s="80"/>
      <c r="ITI42" s="80"/>
      <c r="ITJ42" s="80"/>
      <c r="ITK42" s="80"/>
      <c r="ITL42" s="80"/>
      <c r="ITM42" s="80"/>
      <c r="ITN42" s="80"/>
      <c r="ITO42" s="80"/>
      <c r="ITP42" s="80"/>
      <c r="ITQ42" s="80"/>
      <c r="ITR42" s="80"/>
      <c r="ITS42" s="80"/>
      <c r="ITT42" s="80"/>
      <c r="ITU42" s="80"/>
      <c r="ITV42" s="80"/>
      <c r="ITW42" s="80"/>
      <c r="ITX42" s="80"/>
      <c r="ITY42" s="80"/>
      <c r="ITZ42" s="80"/>
      <c r="IUA42" s="80"/>
      <c r="IUB42" s="80"/>
      <c r="IUC42" s="80"/>
      <c r="IUD42" s="80"/>
      <c r="IUE42" s="80"/>
      <c r="IUF42" s="80"/>
      <c r="IUG42" s="80"/>
      <c r="IUH42" s="80"/>
      <c r="IUI42" s="80"/>
      <c r="IUJ42" s="80"/>
      <c r="IUK42" s="80"/>
      <c r="IUL42" s="80"/>
      <c r="IUM42" s="80"/>
      <c r="IUN42" s="80"/>
      <c r="IUO42" s="80"/>
      <c r="IUP42" s="80"/>
      <c r="IUQ42" s="80"/>
      <c r="IUR42" s="80"/>
      <c r="IUS42" s="80"/>
      <c r="IUT42" s="80"/>
      <c r="IUU42" s="80"/>
      <c r="IUV42" s="80"/>
      <c r="IUW42" s="80"/>
      <c r="IUX42" s="80"/>
      <c r="IUY42" s="80"/>
      <c r="IUZ42" s="80"/>
      <c r="IVA42" s="80"/>
      <c r="IVB42" s="80"/>
      <c r="IVC42" s="80"/>
      <c r="IVD42" s="80"/>
      <c r="IVE42" s="80"/>
      <c r="IVF42" s="80"/>
      <c r="IVG42" s="80"/>
      <c r="IVH42" s="80"/>
      <c r="IVI42" s="80"/>
      <c r="IVJ42" s="80"/>
      <c r="IVK42" s="80"/>
      <c r="IVL42" s="80"/>
      <c r="IVM42" s="80"/>
      <c r="IVN42" s="80"/>
      <c r="IVO42" s="80"/>
      <c r="IVP42" s="80"/>
      <c r="IVQ42" s="80"/>
      <c r="IVR42" s="80"/>
      <c r="IVS42" s="80"/>
      <c r="IVT42" s="80"/>
      <c r="IVU42" s="80"/>
      <c r="IVV42" s="80"/>
      <c r="IVW42" s="80"/>
      <c r="IVX42" s="80"/>
      <c r="IVY42" s="80"/>
      <c r="IVZ42" s="80"/>
      <c r="IWA42" s="80"/>
      <c r="IWB42" s="80"/>
      <c r="IWC42" s="80"/>
      <c r="IWD42" s="80"/>
      <c r="IWE42" s="80"/>
      <c r="IWF42" s="80"/>
      <c r="IWG42" s="80"/>
      <c r="IWH42" s="80"/>
      <c r="IWI42" s="80"/>
      <c r="IWJ42" s="80"/>
      <c r="IWK42" s="80"/>
      <c r="IWL42" s="80"/>
      <c r="IWM42" s="80"/>
      <c r="IWN42" s="80"/>
      <c r="IWO42" s="80"/>
      <c r="IWP42" s="80"/>
      <c r="IWQ42" s="80"/>
      <c r="IWR42" s="80"/>
      <c r="IWS42" s="80"/>
      <c r="IWT42" s="80"/>
      <c r="IWU42" s="80"/>
      <c r="IWV42" s="80"/>
      <c r="IWW42" s="80"/>
      <c r="IWX42" s="80"/>
      <c r="IWY42" s="80"/>
      <c r="IWZ42" s="80"/>
      <c r="IXA42" s="80"/>
      <c r="IXB42" s="80"/>
      <c r="IXC42" s="80"/>
      <c r="IXD42" s="80"/>
      <c r="IXE42" s="80"/>
      <c r="IXF42" s="80"/>
      <c r="IXG42" s="80"/>
      <c r="IXH42" s="80"/>
      <c r="IXI42" s="80"/>
      <c r="IXJ42" s="80"/>
      <c r="IXK42" s="80"/>
      <c r="IXL42" s="80"/>
      <c r="IXM42" s="80"/>
      <c r="IXN42" s="80"/>
      <c r="IXO42" s="80"/>
      <c r="IXP42" s="80"/>
      <c r="IXQ42" s="80"/>
      <c r="IXR42" s="80"/>
      <c r="IXS42" s="80"/>
      <c r="IXT42" s="80"/>
      <c r="IXU42" s="80"/>
      <c r="IXV42" s="80"/>
      <c r="IXW42" s="80"/>
      <c r="IXX42" s="80"/>
      <c r="IXY42" s="80"/>
      <c r="IXZ42" s="80"/>
      <c r="IYA42" s="80"/>
      <c r="IYB42" s="80"/>
      <c r="IYC42" s="80"/>
      <c r="IYD42" s="80"/>
      <c r="IYE42" s="80"/>
      <c r="IYF42" s="80"/>
      <c r="IYG42" s="80"/>
      <c r="IYH42" s="80"/>
      <c r="IYI42" s="80"/>
      <c r="IYJ42" s="80"/>
      <c r="IYK42" s="80"/>
      <c r="IYL42" s="80"/>
      <c r="IYM42" s="80"/>
      <c r="IYN42" s="80"/>
      <c r="IYO42" s="80"/>
      <c r="IYP42" s="80"/>
      <c r="IYQ42" s="80"/>
      <c r="IYR42" s="80"/>
      <c r="IYS42" s="80"/>
      <c r="IYT42" s="80"/>
      <c r="IYU42" s="80"/>
      <c r="IYV42" s="80"/>
      <c r="IYW42" s="80"/>
      <c r="IYX42" s="80"/>
      <c r="IYY42" s="80"/>
      <c r="IYZ42" s="80"/>
      <c r="IZA42" s="80"/>
      <c r="IZB42" s="80"/>
      <c r="IZC42" s="80"/>
      <c r="IZD42" s="80"/>
      <c r="IZE42" s="80"/>
      <c r="IZF42" s="80"/>
      <c r="IZG42" s="80"/>
      <c r="IZH42" s="80"/>
      <c r="IZI42" s="80"/>
      <c r="IZJ42" s="80"/>
      <c r="IZK42" s="80"/>
      <c r="IZL42" s="80"/>
      <c r="IZM42" s="80"/>
      <c r="IZN42" s="80"/>
      <c r="IZO42" s="80"/>
      <c r="IZP42" s="80"/>
      <c r="IZQ42" s="80"/>
      <c r="IZR42" s="80"/>
      <c r="IZS42" s="80"/>
      <c r="IZT42" s="80"/>
      <c r="IZU42" s="80"/>
      <c r="IZV42" s="80"/>
      <c r="IZW42" s="80"/>
      <c r="IZX42" s="80"/>
      <c r="IZY42" s="80"/>
      <c r="IZZ42" s="80"/>
      <c r="JAA42" s="80"/>
      <c r="JAB42" s="80"/>
      <c r="JAC42" s="80"/>
      <c r="JAD42" s="80"/>
      <c r="JAE42" s="80"/>
      <c r="JAF42" s="80"/>
      <c r="JAG42" s="80"/>
      <c r="JAH42" s="80"/>
      <c r="JAI42" s="80"/>
      <c r="JAJ42" s="80"/>
      <c r="JAK42" s="80"/>
      <c r="JAL42" s="80"/>
      <c r="JAM42" s="80"/>
      <c r="JAN42" s="80"/>
      <c r="JAO42" s="80"/>
      <c r="JAP42" s="80"/>
      <c r="JAQ42" s="80"/>
      <c r="JAR42" s="80"/>
      <c r="JAS42" s="80"/>
      <c r="JAT42" s="80"/>
      <c r="JAU42" s="80"/>
      <c r="JAV42" s="80"/>
      <c r="JAW42" s="80"/>
      <c r="JAX42" s="80"/>
      <c r="JAY42" s="80"/>
      <c r="JAZ42" s="80"/>
      <c r="JBA42" s="80"/>
      <c r="JBB42" s="80"/>
      <c r="JBC42" s="80"/>
      <c r="JBD42" s="80"/>
      <c r="JBE42" s="80"/>
      <c r="JBF42" s="80"/>
      <c r="JBG42" s="80"/>
      <c r="JBH42" s="80"/>
      <c r="JBI42" s="80"/>
      <c r="JBJ42" s="80"/>
      <c r="JBK42" s="80"/>
      <c r="JBL42" s="80"/>
      <c r="JBM42" s="80"/>
      <c r="JBN42" s="80"/>
      <c r="JBO42" s="80"/>
      <c r="JBP42" s="80"/>
      <c r="JBQ42" s="80"/>
      <c r="JBR42" s="80"/>
      <c r="JBS42" s="80"/>
      <c r="JBT42" s="80"/>
      <c r="JBU42" s="80"/>
      <c r="JBV42" s="80"/>
      <c r="JBW42" s="80"/>
      <c r="JBX42" s="80"/>
      <c r="JBY42" s="80"/>
      <c r="JBZ42" s="80"/>
      <c r="JCA42" s="80"/>
      <c r="JCB42" s="80"/>
      <c r="JCC42" s="80"/>
      <c r="JCD42" s="80"/>
      <c r="JCE42" s="80"/>
      <c r="JCF42" s="80"/>
      <c r="JCG42" s="80"/>
      <c r="JCH42" s="80"/>
      <c r="JCI42" s="80"/>
      <c r="JCJ42" s="80"/>
      <c r="JCK42" s="80"/>
      <c r="JCL42" s="80"/>
      <c r="JCM42" s="80"/>
      <c r="JCN42" s="80"/>
      <c r="JCO42" s="80"/>
      <c r="JCP42" s="80"/>
      <c r="JCQ42" s="80"/>
      <c r="JCR42" s="80"/>
      <c r="JCS42" s="80"/>
      <c r="JCT42" s="80"/>
      <c r="JCU42" s="80"/>
      <c r="JCV42" s="80"/>
      <c r="JCW42" s="80"/>
      <c r="JCX42" s="80"/>
      <c r="JCY42" s="80"/>
      <c r="JCZ42" s="80"/>
      <c r="JDA42" s="80"/>
      <c r="JDB42" s="80"/>
      <c r="JDC42" s="80"/>
      <c r="JDD42" s="80"/>
      <c r="JDE42" s="80"/>
      <c r="JDF42" s="80"/>
      <c r="JDG42" s="80"/>
      <c r="JDH42" s="80"/>
      <c r="JDI42" s="80"/>
      <c r="JDJ42" s="80"/>
      <c r="JDK42" s="80"/>
      <c r="JDL42" s="80"/>
      <c r="JDM42" s="80"/>
      <c r="JDN42" s="80"/>
      <c r="JDO42" s="80"/>
      <c r="JDP42" s="80"/>
      <c r="JDQ42" s="80"/>
      <c r="JDR42" s="80"/>
      <c r="JDS42" s="80"/>
      <c r="JDT42" s="80"/>
      <c r="JDU42" s="80"/>
      <c r="JDV42" s="80"/>
      <c r="JDW42" s="80"/>
      <c r="JDX42" s="80"/>
      <c r="JDY42" s="80"/>
      <c r="JDZ42" s="80"/>
      <c r="JEA42" s="80"/>
      <c r="JEB42" s="80"/>
      <c r="JEC42" s="80"/>
      <c r="JED42" s="80"/>
      <c r="JEE42" s="80"/>
      <c r="JEF42" s="80"/>
      <c r="JEG42" s="80"/>
      <c r="JEH42" s="80"/>
      <c r="JEI42" s="80"/>
      <c r="JEJ42" s="80"/>
      <c r="JEK42" s="80"/>
      <c r="JEL42" s="80"/>
      <c r="JEM42" s="80"/>
      <c r="JEN42" s="80"/>
      <c r="JEO42" s="80"/>
      <c r="JEP42" s="80"/>
      <c r="JEQ42" s="80"/>
      <c r="JER42" s="80"/>
      <c r="JES42" s="80"/>
      <c r="JET42" s="80"/>
      <c r="JEU42" s="80"/>
      <c r="JEV42" s="80"/>
      <c r="JEW42" s="80"/>
      <c r="JEX42" s="80"/>
      <c r="JEY42" s="80"/>
      <c r="JEZ42" s="80"/>
      <c r="JFA42" s="80"/>
      <c r="JFB42" s="80"/>
      <c r="JFC42" s="80"/>
      <c r="JFD42" s="80"/>
      <c r="JFE42" s="80"/>
      <c r="JFF42" s="80"/>
      <c r="JFG42" s="80"/>
      <c r="JFH42" s="80"/>
      <c r="JFI42" s="80"/>
      <c r="JFJ42" s="80"/>
      <c r="JFK42" s="80"/>
      <c r="JFL42" s="80"/>
      <c r="JFM42" s="80"/>
      <c r="JFN42" s="80"/>
      <c r="JFO42" s="80"/>
      <c r="JFP42" s="80"/>
      <c r="JFQ42" s="80"/>
      <c r="JFR42" s="80"/>
      <c r="JFS42" s="80"/>
      <c r="JFT42" s="80"/>
      <c r="JFU42" s="80"/>
      <c r="JFV42" s="80"/>
      <c r="JFW42" s="80"/>
      <c r="JFX42" s="80"/>
      <c r="JFY42" s="80"/>
      <c r="JFZ42" s="80"/>
      <c r="JGA42" s="80"/>
      <c r="JGB42" s="80"/>
      <c r="JGC42" s="80"/>
      <c r="JGD42" s="80"/>
      <c r="JGE42" s="80"/>
      <c r="JGF42" s="80"/>
      <c r="JGG42" s="80"/>
      <c r="JGH42" s="80"/>
      <c r="JGI42" s="80"/>
      <c r="JGJ42" s="80"/>
      <c r="JGK42" s="80"/>
      <c r="JGL42" s="80"/>
      <c r="JGM42" s="80"/>
      <c r="JGN42" s="80"/>
      <c r="JGO42" s="80"/>
      <c r="JGP42" s="80"/>
      <c r="JGQ42" s="80"/>
      <c r="JGR42" s="80"/>
      <c r="JGS42" s="80"/>
      <c r="JGT42" s="80"/>
      <c r="JGU42" s="80"/>
      <c r="JGV42" s="80"/>
      <c r="JGW42" s="80"/>
      <c r="JGX42" s="80"/>
      <c r="JGY42" s="80"/>
      <c r="JGZ42" s="80"/>
      <c r="JHA42" s="80"/>
      <c r="JHB42" s="80"/>
      <c r="JHC42" s="80"/>
      <c r="JHD42" s="80"/>
      <c r="JHE42" s="80"/>
      <c r="JHF42" s="80"/>
      <c r="JHG42" s="80"/>
      <c r="JHH42" s="80"/>
      <c r="JHI42" s="80"/>
      <c r="JHJ42" s="80"/>
      <c r="JHK42" s="80"/>
      <c r="JHL42" s="80"/>
      <c r="JHM42" s="80"/>
      <c r="JHN42" s="80"/>
      <c r="JHO42" s="80"/>
      <c r="JHP42" s="80"/>
      <c r="JHQ42" s="80"/>
      <c r="JHR42" s="80"/>
      <c r="JHS42" s="80"/>
      <c r="JHT42" s="80"/>
      <c r="JHU42" s="80"/>
      <c r="JHV42" s="80"/>
      <c r="JHW42" s="80"/>
      <c r="JHX42" s="80"/>
      <c r="JHY42" s="80"/>
      <c r="JHZ42" s="80"/>
      <c r="JIA42" s="80"/>
      <c r="JIB42" s="80"/>
      <c r="JIC42" s="80"/>
      <c r="JID42" s="80"/>
      <c r="JIE42" s="80"/>
      <c r="JIF42" s="80"/>
      <c r="JIG42" s="80"/>
      <c r="JIH42" s="80"/>
      <c r="JII42" s="80"/>
      <c r="JIJ42" s="80"/>
      <c r="JIK42" s="80"/>
      <c r="JIL42" s="80"/>
      <c r="JIM42" s="80"/>
      <c r="JIN42" s="80"/>
      <c r="JIO42" s="80"/>
      <c r="JIP42" s="80"/>
      <c r="JIQ42" s="80"/>
      <c r="JIR42" s="80"/>
      <c r="JIS42" s="80"/>
      <c r="JIT42" s="80"/>
      <c r="JIU42" s="80"/>
      <c r="JIV42" s="80"/>
      <c r="JIW42" s="80"/>
      <c r="JIX42" s="80"/>
      <c r="JIY42" s="80"/>
      <c r="JIZ42" s="80"/>
      <c r="JJA42" s="80"/>
      <c r="JJB42" s="80"/>
      <c r="JJC42" s="80"/>
      <c r="JJD42" s="80"/>
      <c r="JJE42" s="80"/>
      <c r="JJF42" s="80"/>
      <c r="JJG42" s="80"/>
      <c r="JJH42" s="80"/>
      <c r="JJI42" s="80"/>
      <c r="JJJ42" s="80"/>
      <c r="JJK42" s="80"/>
      <c r="JJL42" s="80"/>
      <c r="JJM42" s="80"/>
      <c r="JJN42" s="80"/>
      <c r="JJO42" s="80"/>
      <c r="JJP42" s="80"/>
      <c r="JJQ42" s="80"/>
      <c r="JJR42" s="80"/>
      <c r="JJS42" s="80"/>
      <c r="JJT42" s="80"/>
      <c r="JJU42" s="80"/>
      <c r="JJV42" s="80"/>
      <c r="JJW42" s="80"/>
      <c r="JJX42" s="80"/>
      <c r="JJY42" s="80"/>
      <c r="JJZ42" s="80"/>
      <c r="JKA42" s="80"/>
      <c r="JKB42" s="80"/>
      <c r="JKC42" s="80"/>
      <c r="JKD42" s="80"/>
      <c r="JKE42" s="80"/>
      <c r="JKF42" s="80"/>
      <c r="JKG42" s="80"/>
      <c r="JKH42" s="80"/>
      <c r="JKI42" s="80"/>
      <c r="JKJ42" s="80"/>
      <c r="JKK42" s="80"/>
      <c r="JKL42" s="80"/>
      <c r="JKM42" s="80"/>
      <c r="JKN42" s="80"/>
      <c r="JKO42" s="80"/>
      <c r="JKP42" s="80"/>
      <c r="JKQ42" s="80"/>
      <c r="JKR42" s="80"/>
      <c r="JKS42" s="80"/>
      <c r="JKT42" s="80"/>
      <c r="JKU42" s="80"/>
      <c r="JKV42" s="80"/>
      <c r="JKW42" s="80"/>
      <c r="JKX42" s="80"/>
      <c r="JKY42" s="80"/>
      <c r="JKZ42" s="80"/>
      <c r="JLA42" s="80"/>
      <c r="JLB42" s="80"/>
      <c r="JLC42" s="80"/>
      <c r="JLD42" s="80"/>
      <c r="JLE42" s="80"/>
      <c r="JLF42" s="80"/>
      <c r="JLG42" s="80"/>
      <c r="JLH42" s="80"/>
      <c r="JLI42" s="80"/>
      <c r="JLJ42" s="80"/>
      <c r="JLK42" s="80"/>
      <c r="JLL42" s="80"/>
      <c r="JLM42" s="80"/>
      <c r="JLN42" s="80"/>
      <c r="JLO42" s="80"/>
      <c r="JLP42" s="80"/>
      <c r="JLQ42" s="80"/>
      <c r="JLR42" s="80"/>
      <c r="JLS42" s="80"/>
      <c r="JLT42" s="80"/>
      <c r="JLU42" s="80"/>
      <c r="JLV42" s="80"/>
      <c r="JLW42" s="80"/>
      <c r="JLX42" s="80"/>
      <c r="JLY42" s="80"/>
      <c r="JLZ42" s="80"/>
      <c r="JMA42" s="80"/>
      <c r="JMB42" s="80"/>
      <c r="JMC42" s="80"/>
      <c r="JMD42" s="80"/>
      <c r="JME42" s="80"/>
      <c r="JMF42" s="80"/>
      <c r="JMG42" s="80"/>
      <c r="JMH42" s="80"/>
      <c r="JMI42" s="80"/>
      <c r="JMJ42" s="80"/>
      <c r="JMK42" s="80"/>
      <c r="JML42" s="80"/>
      <c r="JMM42" s="80"/>
      <c r="JMN42" s="80"/>
      <c r="JMO42" s="80"/>
      <c r="JMP42" s="80"/>
      <c r="JMQ42" s="80"/>
      <c r="JMR42" s="80"/>
      <c r="JMS42" s="80"/>
      <c r="JMT42" s="80"/>
      <c r="JMU42" s="80"/>
      <c r="JMV42" s="80"/>
      <c r="JMW42" s="80"/>
      <c r="JMX42" s="80"/>
      <c r="JMY42" s="80"/>
      <c r="JMZ42" s="80"/>
      <c r="JNA42" s="80"/>
      <c r="JNB42" s="80"/>
      <c r="JNC42" s="80"/>
      <c r="JND42" s="80"/>
      <c r="JNE42" s="80"/>
      <c r="JNF42" s="80"/>
      <c r="JNG42" s="80"/>
      <c r="JNH42" s="80"/>
      <c r="JNI42" s="80"/>
      <c r="JNJ42" s="80"/>
      <c r="JNK42" s="80"/>
      <c r="JNL42" s="80"/>
      <c r="JNM42" s="80"/>
      <c r="JNN42" s="80"/>
      <c r="JNO42" s="80"/>
      <c r="JNP42" s="80"/>
      <c r="JNQ42" s="80"/>
      <c r="JNR42" s="80"/>
      <c r="JNS42" s="80"/>
      <c r="JNT42" s="80"/>
      <c r="JNU42" s="80"/>
      <c r="JNV42" s="80"/>
      <c r="JNW42" s="80"/>
      <c r="JNX42" s="80"/>
      <c r="JNY42" s="80"/>
      <c r="JNZ42" s="80"/>
      <c r="JOA42" s="80"/>
      <c r="JOB42" s="80"/>
      <c r="JOC42" s="80"/>
      <c r="JOD42" s="80"/>
      <c r="JOE42" s="80"/>
      <c r="JOF42" s="80"/>
      <c r="JOG42" s="80"/>
      <c r="JOH42" s="80"/>
      <c r="JOI42" s="80"/>
      <c r="JOJ42" s="80"/>
      <c r="JOK42" s="80"/>
      <c r="JOL42" s="80"/>
      <c r="JOM42" s="80"/>
      <c r="JON42" s="80"/>
      <c r="JOO42" s="80"/>
      <c r="JOP42" s="80"/>
      <c r="JOQ42" s="80"/>
      <c r="JOR42" s="80"/>
      <c r="JOS42" s="80"/>
      <c r="JOT42" s="80"/>
      <c r="JOU42" s="80"/>
      <c r="JOV42" s="80"/>
      <c r="JOW42" s="80"/>
      <c r="JOX42" s="80"/>
      <c r="JOY42" s="80"/>
      <c r="JOZ42" s="80"/>
      <c r="JPA42" s="80"/>
      <c r="JPB42" s="80"/>
      <c r="JPC42" s="80"/>
      <c r="JPD42" s="80"/>
      <c r="JPE42" s="80"/>
      <c r="JPF42" s="80"/>
      <c r="JPG42" s="80"/>
      <c r="JPH42" s="80"/>
      <c r="JPI42" s="80"/>
      <c r="JPJ42" s="80"/>
      <c r="JPK42" s="80"/>
      <c r="JPL42" s="80"/>
      <c r="JPM42" s="80"/>
      <c r="JPN42" s="80"/>
      <c r="JPO42" s="80"/>
      <c r="JPP42" s="80"/>
      <c r="JPQ42" s="80"/>
      <c r="JPR42" s="80"/>
      <c r="JPS42" s="80"/>
      <c r="JPT42" s="80"/>
      <c r="JPU42" s="80"/>
      <c r="JPV42" s="80"/>
      <c r="JPW42" s="80"/>
      <c r="JPX42" s="80"/>
      <c r="JPY42" s="80"/>
      <c r="JPZ42" s="80"/>
      <c r="JQA42" s="80"/>
      <c r="JQB42" s="80"/>
      <c r="JQC42" s="80"/>
      <c r="JQD42" s="80"/>
      <c r="JQE42" s="80"/>
      <c r="JQF42" s="80"/>
      <c r="JQG42" s="80"/>
      <c r="JQH42" s="80"/>
      <c r="JQI42" s="80"/>
      <c r="JQJ42" s="80"/>
      <c r="JQK42" s="80"/>
      <c r="JQL42" s="80"/>
      <c r="JQM42" s="80"/>
      <c r="JQN42" s="80"/>
      <c r="JQO42" s="80"/>
      <c r="JQP42" s="80"/>
      <c r="JQQ42" s="80"/>
      <c r="JQR42" s="80"/>
      <c r="JQS42" s="80"/>
      <c r="JQT42" s="80"/>
      <c r="JQU42" s="80"/>
      <c r="JQV42" s="80"/>
      <c r="JQW42" s="80"/>
      <c r="JQX42" s="80"/>
      <c r="JQY42" s="80"/>
      <c r="JQZ42" s="80"/>
      <c r="JRA42" s="80"/>
      <c r="JRB42" s="80"/>
      <c r="JRC42" s="80"/>
      <c r="JRD42" s="80"/>
      <c r="JRE42" s="80"/>
      <c r="JRF42" s="80"/>
      <c r="JRG42" s="80"/>
      <c r="JRH42" s="80"/>
      <c r="JRI42" s="80"/>
      <c r="JRJ42" s="80"/>
      <c r="JRK42" s="80"/>
      <c r="JRL42" s="80"/>
      <c r="JRM42" s="80"/>
      <c r="JRN42" s="80"/>
      <c r="JRO42" s="80"/>
      <c r="JRP42" s="80"/>
      <c r="JRQ42" s="80"/>
      <c r="JRR42" s="80"/>
      <c r="JRS42" s="80"/>
      <c r="JRT42" s="80"/>
      <c r="JRU42" s="80"/>
      <c r="JRV42" s="80"/>
      <c r="JRW42" s="80"/>
      <c r="JRX42" s="80"/>
      <c r="JRY42" s="80"/>
      <c r="JRZ42" s="80"/>
      <c r="JSA42" s="80"/>
      <c r="JSB42" s="80"/>
      <c r="JSC42" s="80"/>
      <c r="JSD42" s="80"/>
      <c r="JSE42" s="80"/>
      <c r="JSF42" s="80"/>
      <c r="JSG42" s="80"/>
      <c r="JSH42" s="80"/>
      <c r="JSI42" s="80"/>
      <c r="JSJ42" s="80"/>
      <c r="JSK42" s="80"/>
      <c r="JSL42" s="80"/>
      <c r="JSM42" s="80"/>
      <c r="JSN42" s="80"/>
      <c r="JSO42" s="80"/>
      <c r="JSP42" s="80"/>
      <c r="JSQ42" s="80"/>
      <c r="JSR42" s="80"/>
      <c r="JSS42" s="80"/>
      <c r="JST42" s="80"/>
      <c r="JSU42" s="80"/>
      <c r="JSV42" s="80"/>
      <c r="JSW42" s="80"/>
      <c r="JSX42" s="80"/>
      <c r="JSY42" s="80"/>
      <c r="JSZ42" s="80"/>
      <c r="JTA42" s="80"/>
      <c r="JTB42" s="80"/>
      <c r="JTC42" s="80"/>
      <c r="JTD42" s="80"/>
      <c r="JTE42" s="80"/>
      <c r="JTF42" s="80"/>
      <c r="JTG42" s="80"/>
      <c r="JTH42" s="80"/>
      <c r="JTI42" s="80"/>
      <c r="JTJ42" s="80"/>
      <c r="JTK42" s="80"/>
      <c r="JTL42" s="80"/>
      <c r="JTM42" s="80"/>
      <c r="JTN42" s="80"/>
      <c r="JTO42" s="80"/>
      <c r="JTP42" s="80"/>
      <c r="JTQ42" s="80"/>
      <c r="JTR42" s="80"/>
      <c r="JTS42" s="80"/>
      <c r="JTT42" s="80"/>
      <c r="JTU42" s="80"/>
      <c r="JTV42" s="80"/>
      <c r="JTW42" s="80"/>
      <c r="JTX42" s="80"/>
      <c r="JTY42" s="80"/>
      <c r="JTZ42" s="80"/>
      <c r="JUA42" s="80"/>
      <c r="JUB42" s="80"/>
      <c r="JUC42" s="80"/>
      <c r="JUD42" s="80"/>
      <c r="JUE42" s="80"/>
      <c r="JUF42" s="80"/>
      <c r="JUG42" s="80"/>
      <c r="JUH42" s="80"/>
      <c r="JUI42" s="80"/>
      <c r="JUJ42" s="80"/>
      <c r="JUK42" s="80"/>
      <c r="JUL42" s="80"/>
      <c r="JUM42" s="80"/>
      <c r="JUN42" s="80"/>
      <c r="JUO42" s="80"/>
      <c r="JUP42" s="80"/>
      <c r="JUQ42" s="80"/>
      <c r="JUR42" s="80"/>
      <c r="JUS42" s="80"/>
      <c r="JUT42" s="80"/>
      <c r="JUU42" s="80"/>
      <c r="JUV42" s="80"/>
      <c r="JUW42" s="80"/>
      <c r="JUX42" s="80"/>
      <c r="JUY42" s="80"/>
      <c r="JUZ42" s="80"/>
      <c r="JVA42" s="80"/>
      <c r="JVB42" s="80"/>
      <c r="JVC42" s="80"/>
      <c r="JVD42" s="80"/>
      <c r="JVE42" s="80"/>
      <c r="JVF42" s="80"/>
      <c r="JVG42" s="80"/>
      <c r="JVH42" s="80"/>
      <c r="JVI42" s="80"/>
      <c r="JVJ42" s="80"/>
      <c r="JVK42" s="80"/>
      <c r="JVL42" s="80"/>
      <c r="JVM42" s="80"/>
      <c r="JVN42" s="80"/>
      <c r="JVO42" s="80"/>
      <c r="JVP42" s="80"/>
      <c r="JVQ42" s="80"/>
      <c r="JVR42" s="80"/>
      <c r="JVS42" s="80"/>
      <c r="JVT42" s="80"/>
      <c r="JVU42" s="80"/>
      <c r="JVV42" s="80"/>
      <c r="JVW42" s="80"/>
      <c r="JVX42" s="80"/>
      <c r="JVY42" s="80"/>
      <c r="JVZ42" s="80"/>
      <c r="JWA42" s="80"/>
      <c r="JWB42" s="80"/>
      <c r="JWC42" s="80"/>
      <c r="JWD42" s="80"/>
      <c r="JWE42" s="80"/>
      <c r="JWF42" s="80"/>
      <c r="JWG42" s="80"/>
      <c r="JWH42" s="80"/>
      <c r="JWI42" s="80"/>
      <c r="JWJ42" s="80"/>
      <c r="JWK42" s="80"/>
      <c r="JWL42" s="80"/>
      <c r="JWM42" s="80"/>
      <c r="JWN42" s="80"/>
      <c r="JWO42" s="80"/>
      <c r="JWP42" s="80"/>
      <c r="JWQ42" s="80"/>
      <c r="JWR42" s="80"/>
      <c r="JWS42" s="80"/>
      <c r="JWT42" s="80"/>
      <c r="JWU42" s="80"/>
      <c r="JWV42" s="80"/>
      <c r="JWW42" s="80"/>
      <c r="JWX42" s="80"/>
      <c r="JWY42" s="80"/>
      <c r="JWZ42" s="80"/>
      <c r="JXA42" s="80"/>
      <c r="JXB42" s="80"/>
      <c r="JXC42" s="80"/>
      <c r="JXD42" s="80"/>
      <c r="JXE42" s="80"/>
      <c r="JXF42" s="80"/>
      <c r="JXG42" s="80"/>
      <c r="JXH42" s="80"/>
      <c r="JXI42" s="80"/>
      <c r="JXJ42" s="80"/>
      <c r="JXK42" s="80"/>
      <c r="JXL42" s="80"/>
      <c r="JXM42" s="80"/>
      <c r="JXN42" s="80"/>
      <c r="JXO42" s="80"/>
      <c r="JXP42" s="80"/>
      <c r="JXQ42" s="80"/>
      <c r="JXR42" s="80"/>
      <c r="JXS42" s="80"/>
      <c r="JXT42" s="80"/>
      <c r="JXU42" s="80"/>
      <c r="JXV42" s="80"/>
      <c r="JXW42" s="80"/>
      <c r="JXX42" s="80"/>
      <c r="JXY42" s="80"/>
      <c r="JXZ42" s="80"/>
      <c r="JYA42" s="80"/>
      <c r="JYB42" s="80"/>
      <c r="JYC42" s="80"/>
      <c r="JYD42" s="80"/>
      <c r="JYE42" s="80"/>
      <c r="JYF42" s="80"/>
      <c r="JYG42" s="80"/>
      <c r="JYH42" s="80"/>
      <c r="JYI42" s="80"/>
      <c r="JYJ42" s="80"/>
      <c r="JYK42" s="80"/>
      <c r="JYL42" s="80"/>
      <c r="JYM42" s="80"/>
      <c r="JYN42" s="80"/>
      <c r="JYO42" s="80"/>
      <c r="JYP42" s="80"/>
      <c r="JYQ42" s="80"/>
      <c r="JYR42" s="80"/>
      <c r="JYS42" s="80"/>
      <c r="JYT42" s="80"/>
      <c r="JYU42" s="80"/>
      <c r="JYV42" s="80"/>
      <c r="JYW42" s="80"/>
      <c r="JYX42" s="80"/>
      <c r="JYY42" s="80"/>
      <c r="JYZ42" s="80"/>
      <c r="JZA42" s="80"/>
      <c r="JZB42" s="80"/>
      <c r="JZC42" s="80"/>
      <c r="JZD42" s="80"/>
      <c r="JZE42" s="80"/>
      <c r="JZF42" s="80"/>
      <c r="JZG42" s="80"/>
      <c r="JZH42" s="80"/>
      <c r="JZI42" s="80"/>
      <c r="JZJ42" s="80"/>
      <c r="JZK42" s="80"/>
      <c r="JZL42" s="80"/>
      <c r="JZM42" s="80"/>
      <c r="JZN42" s="80"/>
      <c r="JZO42" s="80"/>
      <c r="JZP42" s="80"/>
      <c r="JZQ42" s="80"/>
      <c r="JZR42" s="80"/>
      <c r="JZS42" s="80"/>
      <c r="JZT42" s="80"/>
      <c r="JZU42" s="80"/>
      <c r="JZV42" s="80"/>
      <c r="JZW42" s="80"/>
      <c r="JZX42" s="80"/>
      <c r="JZY42" s="80"/>
      <c r="JZZ42" s="80"/>
      <c r="KAA42" s="80"/>
      <c r="KAB42" s="80"/>
      <c r="KAC42" s="80"/>
      <c r="KAD42" s="80"/>
      <c r="KAE42" s="80"/>
      <c r="KAF42" s="80"/>
      <c r="KAG42" s="80"/>
      <c r="KAH42" s="80"/>
      <c r="KAI42" s="80"/>
      <c r="KAJ42" s="80"/>
      <c r="KAK42" s="80"/>
      <c r="KAL42" s="80"/>
      <c r="KAM42" s="80"/>
      <c r="KAN42" s="80"/>
      <c r="KAO42" s="80"/>
      <c r="KAP42" s="80"/>
      <c r="KAQ42" s="80"/>
      <c r="KAR42" s="80"/>
      <c r="KAS42" s="80"/>
      <c r="KAT42" s="80"/>
      <c r="KAU42" s="80"/>
      <c r="KAV42" s="80"/>
      <c r="KAW42" s="80"/>
      <c r="KAX42" s="80"/>
      <c r="KAY42" s="80"/>
      <c r="KAZ42" s="80"/>
      <c r="KBA42" s="80"/>
      <c r="KBB42" s="80"/>
      <c r="KBC42" s="80"/>
      <c r="KBD42" s="80"/>
      <c r="KBE42" s="80"/>
      <c r="KBF42" s="80"/>
      <c r="KBG42" s="80"/>
      <c r="KBH42" s="80"/>
      <c r="KBI42" s="80"/>
      <c r="KBJ42" s="80"/>
      <c r="KBK42" s="80"/>
      <c r="KBL42" s="80"/>
      <c r="KBM42" s="80"/>
      <c r="KBN42" s="80"/>
      <c r="KBO42" s="80"/>
      <c r="KBP42" s="80"/>
      <c r="KBQ42" s="80"/>
      <c r="KBR42" s="80"/>
      <c r="KBS42" s="80"/>
      <c r="KBT42" s="80"/>
      <c r="KBU42" s="80"/>
      <c r="KBV42" s="80"/>
      <c r="KBW42" s="80"/>
      <c r="KBX42" s="80"/>
      <c r="KBY42" s="80"/>
      <c r="KBZ42" s="80"/>
      <c r="KCA42" s="80"/>
      <c r="KCB42" s="80"/>
      <c r="KCC42" s="80"/>
      <c r="KCD42" s="80"/>
      <c r="KCE42" s="80"/>
      <c r="KCF42" s="80"/>
      <c r="KCG42" s="80"/>
      <c r="KCH42" s="80"/>
      <c r="KCI42" s="80"/>
      <c r="KCJ42" s="80"/>
      <c r="KCK42" s="80"/>
      <c r="KCL42" s="80"/>
      <c r="KCM42" s="80"/>
      <c r="KCN42" s="80"/>
      <c r="KCO42" s="80"/>
      <c r="KCP42" s="80"/>
      <c r="KCQ42" s="80"/>
      <c r="KCR42" s="80"/>
      <c r="KCS42" s="80"/>
      <c r="KCT42" s="80"/>
      <c r="KCU42" s="80"/>
      <c r="KCV42" s="80"/>
      <c r="KCW42" s="80"/>
      <c r="KCX42" s="80"/>
      <c r="KCY42" s="80"/>
      <c r="KCZ42" s="80"/>
      <c r="KDA42" s="80"/>
      <c r="KDB42" s="80"/>
      <c r="KDC42" s="80"/>
      <c r="KDD42" s="80"/>
      <c r="KDE42" s="80"/>
      <c r="KDF42" s="80"/>
      <c r="KDG42" s="80"/>
      <c r="KDH42" s="80"/>
      <c r="KDI42" s="80"/>
      <c r="KDJ42" s="80"/>
      <c r="KDK42" s="80"/>
      <c r="KDL42" s="80"/>
      <c r="KDM42" s="80"/>
      <c r="KDN42" s="80"/>
      <c r="KDO42" s="80"/>
      <c r="KDP42" s="80"/>
      <c r="KDQ42" s="80"/>
      <c r="KDR42" s="80"/>
      <c r="KDS42" s="80"/>
      <c r="KDT42" s="80"/>
      <c r="KDU42" s="80"/>
      <c r="KDV42" s="80"/>
      <c r="KDW42" s="80"/>
      <c r="KDX42" s="80"/>
      <c r="KDY42" s="80"/>
      <c r="KDZ42" s="80"/>
      <c r="KEA42" s="80"/>
      <c r="KEB42" s="80"/>
      <c r="KEC42" s="80"/>
      <c r="KED42" s="80"/>
      <c r="KEE42" s="80"/>
      <c r="KEF42" s="80"/>
      <c r="KEG42" s="80"/>
      <c r="KEH42" s="80"/>
      <c r="KEI42" s="80"/>
      <c r="KEJ42" s="80"/>
      <c r="KEK42" s="80"/>
      <c r="KEL42" s="80"/>
      <c r="KEM42" s="80"/>
      <c r="KEN42" s="80"/>
      <c r="KEO42" s="80"/>
      <c r="KEP42" s="80"/>
      <c r="KEQ42" s="80"/>
      <c r="KER42" s="80"/>
      <c r="KES42" s="80"/>
      <c r="KET42" s="80"/>
      <c r="KEU42" s="80"/>
      <c r="KEV42" s="80"/>
      <c r="KEW42" s="80"/>
      <c r="KEX42" s="80"/>
      <c r="KEY42" s="80"/>
      <c r="KEZ42" s="80"/>
      <c r="KFA42" s="80"/>
      <c r="KFB42" s="80"/>
      <c r="KFC42" s="80"/>
      <c r="KFD42" s="80"/>
      <c r="KFE42" s="80"/>
      <c r="KFF42" s="80"/>
      <c r="KFG42" s="80"/>
      <c r="KFH42" s="80"/>
      <c r="KFI42" s="80"/>
      <c r="KFJ42" s="80"/>
      <c r="KFK42" s="80"/>
      <c r="KFL42" s="80"/>
      <c r="KFM42" s="80"/>
      <c r="KFN42" s="80"/>
      <c r="KFO42" s="80"/>
      <c r="KFP42" s="80"/>
      <c r="KFQ42" s="80"/>
      <c r="KFR42" s="80"/>
      <c r="KFS42" s="80"/>
      <c r="KFT42" s="80"/>
      <c r="KFU42" s="80"/>
      <c r="KFV42" s="80"/>
      <c r="KFW42" s="80"/>
      <c r="KFX42" s="80"/>
      <c r="KFY42" s="80"/>
      <c r="KFZ42" s="80"/>
      <c r="KGA42" s="80"/>
      <c r="KGB42" s="80"/>
      <c r="KGC42" s="80"/>
      <c r="KGD42" s="80"/>
      <c r="KGE42" s="80"/>
      <c r="KGF42" s="80"/>
      <c r="KGG42" s="80"/>
      <c r="KGH42" s="80"/>
      <c r="KGI42" s="80"/>
      <c r="KGJ42" s="80"/>
      <c r="KGK42" s="80"/>
      <c r="KGL42" s="80"/>
      <c r="KGM42" s="80"/>
      <c r="KGN42" s="80"/>
      <c r="KGO42" s="80"/>
      <c r="KGP42" s="80"/>
      <c r="KGQ42" s="80"/>
      <c r="KGR42" s="80"/>
      <c r="KGS42" s="80"/>
      <c r="KGT42" s="80"/>
      <c r="KGU42" s="80"/>
      <c r="KGV42" s="80"/>
      <c r="KGW42" s="80"/>
      <c r="KGX42" s="80"/>
      <c r="KGY42" s="80"/>
      <c r="KGZ42" s="80"/>
      <c r="KHA42" s="80"/>
      <c r="KHB42" s="80"/>
      <c r="KHC42" s="80"/>
      <c r="KHD42" s="80"/>
      <c r="KHE42" s="80"/>
      <c r="KHF42" s="80"/>
      <c r="KHG42" s="80"/>
      <c r="KHH42" s="80"/>
      <c r="KHI42" s="80"/>
      <c r="KHJ42" s="80"/>
      <c r="KHK42" s="80"/>
      <c r="KHL42" s="80"/>
      <c r="KHM42" s="80"/>
      <c r="KHN42" s="80"/>
      <c r="KHO42" s="80"/>
      <c r="KHP42" s="80"/>
      <c r="KHQ42" s="80"/>
      <c r="KHR42" s="80"/>
      <c r="KHS42" s="80"/>
      <c r="KHT42" s="80"/>
      <c r="KHU42" s="80"/>
      <c r="KHV42" s="80"/>
      <c r="KHW42" s="80"/>
      <c r="KHX42" s="80"/>
      <c r="KHY42" s="80"/>
      <c r="KHZ42" s="80"/>
      <c r="KIA42" s="80"/>
      <c r="KIB42" s="80"/>
      <c r="KIC42" s="80"/>
      <c r="KID42" s="80"/>
      <c r="KIE42" s="80"/>
      <c r="KIF42" s="80"/>
      <c r="KIG42" s="80"/>
      <c r="KIH42" s="80"/>
      <c r="KII42" s="80"/>
      <c r="KIJ42" s="80"/>
      <c r="KIK42" s="80"/>
      <c r="KIL42" s="80"/>
      <c r="KIM42" s="80"/>
      <c r="KIN42" s="80"/>
      <c r="KIO42" s="80"/>
      <c r="KIP42" s="80"/>
      <c r="KIQ42" s="80"/>
      <c r="KIR42" s="80"/>
      <c r="KIS42" s="80"/>
      <c r="KIT42" s="80"/>
      <c r="KIU42" s="80"/>
      <c r="KIV42" s="80"/>
      <c r="KIW42" s="80"/>
      <c r="KIX42" s="80"/>
      <c r="KIY42" s="80"/>
      <c r="KIZ42" s="80"/>
      <c r="KJA42" s="80"/>
      <c r="KJB42" s="80"/>
      <c r="KJC42" s="80"/>
      <c r="KJD42" s="80"/>
      <c r="KJE42" s="80"/>
      <c r="KJF42" s="80"/>
      <c r="KJG42" s="80"/>
      <c r="KJH42" s="80"/>
      <c r="KJI42" s="80"/>
      <c r="KJJ42" s="80"/>
      <c r="KJK42" s="80"/>
      <c r="KJL42" s="80"/>
      <c r="KJM42" s="80"/>
      <c r="KJN42" s="80"/>
      <c r="KJO42" s="80"/>
      <c r="KJP42" s="80"/>
      <c r="KJQ42" s="80"/>
      <c r="KJR42" s="80"/>
      <c r="KJS42" s="80"/>
      <c r="KJT42" s="80"/>
      <c r="KJU42" s="80"/>
      <c r="KJV42" s="80"/>
      <c r="KJW42" s="80"/>
      <c r="KJX42" s="80"/>
      <c r="KJY42" s="80"/>
      <c r="KJZ42" s="80"/>
      <c r="KKA42" s="80"/>
      <c r="KKB42" s="80"/>
      <c r="KKC42" s="80"/>
      <c r="KKD42" s="80"/>
      <c r="KKE42" s="80"/>
      <c r="KKF42" s="80"/>
      <c r="KKG42" s="80"/>
      <c r="KKH42" s="80"/>
      <c r="KKI42" s="80"/>
      <c r="KKJ42" s="80"/>
      <c r="KKK42" s="80"/>
      <c r="KKL42" s="80"/>
      <c r="KKM42" s="80"/>
      <c r="KKN42" s="80"/>
      <c r="KKO42" s="80"/>
      <c r="KKP42" s="80"/>
      <c r="KKQ42" s="80"/>
      <c r="KKR42" s="80"/>
      <c r="KKS42" s="80"/>
      <c r="KKT42" s="80"/>
      <c r="KKU42" s="80"/>
      <c r="KKV42" s="80"/>
      <c r="KKW42" s="80"/>
      <c r="KKX42" s="80"/>
      <c r="KKY42" s="80"/>
      <c r="KKZ42" s="80"/>
      <c r="KLA42" s="80"/>
      <c r="KLB42" s="80"/>
      <c r="KLC42" s="80"/>
      <c r="KLD42" s="80"/>
      <c r="KLE42" s="80"/>
      <c r="KLF42" s="80"/>
      <c r="KLG42" s="80"/>
      <c r="KLH42" s="80"/>
      <c r="KLI42" s="80"/>
      <c r="KLJ42" s="80"/>
      <c r="KLK42" s="80"/>
      <c r="KLL42" s="80"/>
      <c r="KLM42" s="80"/>
      <c r="KLN42" s="80"/>
      <c r="KLO42" s="80"/>
      <c r="KLP42" s="80"/>
      <c r="KLQ42" s="80"/>
      <c r="KLR42" s="80"/>
      <c r="KLS42" s="80"/>
      <c r="KLT42" s="80"/>
      <c r="KLU42" s="80"/>
      <c r="KLV42" s="80"/>
      <c r="KLW42" s="80"/>
      <c r="KLX42" s="80"/>
      <c r="KLY42" s="80"/>
      <c r="KLZ42" s="80"/>
      <c r="KMA42" s="80"/>
      <c r="KMB42" s="80"/>
      <c r="KMC42" s="80"/>
      <c r="KMD42" s="80"/>
      <c r="KME42" s="80"/>
      <c r="KMF42" s="80"/>
      <c r="KMG42" s="80"/>
      <c r="KMH42" s="80"/>
      <c r="KMI42" s="80"/>
      <c r="KMJ42" s="80"/>
      <c r="KMK42" s="80"/>
      <c r="KML42" s="80"/>
      <c r="KMM42" s="80"/>
      <c r="KMN42" s="80"/>
      <c r="KMO42" s="80"/>
      <c r="KMP42" s="80"/>
      <c r="KMQ42" s="80"/>
      <c r="KMR42" s="80"/>
      <c r="KMS42" s="80"/>
      <c r="KMT42" s="80"/>
      <c r="KMU42" s="80"/>
      <c r="KMV42" s="80"/>
      <c r="KMW42" s="80"/>
      <c r="KMX42" s="80"/>
      <c r="KMY42" s="80"/>
      <c r="KMZ42" s="80"/>
      <c r="KNA42" s="80"/>
      <c r="KNB42" s="80"/>
      <c r="KNC42" s="80"/>
      <c r="KND42" s="80"/>
      <c r="KNE42" s="80"/>
      <c r="KNF42" s="80"/>
      <c r="KNG42" s="80"/>
      <c r="KNH42" s="80"/>
      <c r="KNI42" s="80"/>
      <c r="KNJ42" s="80"/>
      <c r="KNK42" s="80"/>
      <c r="KNL42" s="80"/>
      <c r="KNM42" s="80"/>
      <c r="KNN42" s="80"/>
      <c r="KNO42" s="80"/>
      <c r="KNP42" s="80"/>
      <c r="KNQ42" s="80"/>
      <c r="KNR42" s="80"/>
      <c r="KNS42" s="80"/>
      <c r="KNT42" s="80"/>
      <c r="KNU42" s="80"/>
      <c r="KNV42" s="80"/>
      <c r="KNW42" s="80"/>
      <c r="KNX42" s="80"/>
      <c r="KNY42" s="80"/>
      <c r="KNZ42" s="80"/>
      <c r="KOA42" s="80"/>
      <c r="KOB42" s="80"/>
      <c r="KOC42" s="80"/>
      <c r="KOD42" s="80"/>
      <c r="KOE42" s="80"/>
      <c r="KOF42" s="80"/>
      <c r="KOG42" s="80"/>
      <c r="KOH42" s="80"/>
      <c r="KOI42" s="80"/>
      <c r="KOJ42" s="80"/>
      <c r="KOK42" s="80"/>
      <c r="KOL42" s="80"/>
      <c r="KOM42" s="80"/>
      <c r="KON42" s="80"/>
      <c r="KOO42" s="80"/>
      <c r="KOP42" s="80"/>
      <c r="KOQ42" s="80"/>
      <c r="KOR42" s="80"/>
      <c r="KOS42" s="80"/>
      <c r="KOT42" s="80"/>
      <c r="KOU42" s="80"/>
      <c r="KOV42" s="80"/>
      <c r="KOW42" s="80"/>
      <c r="KOX42" s="80"/>
      <c r="KOY42" s="80"/>
      <c r="KOZ42" s="80"/>
      <c r="KPA42" s="80"/>
      <c r="KPB42" s="80"/>
      <c r="KPC42" s="80"/>
      <c r="KPD42" s="80"/>
      <c r="KPE42" s="80"/>
      <c r="KPF42" s="80"/>
      <c r="KPG42" s="80"/>
      <c r="KPH42" s="80"/>
      <c r="KPI42" s="80"/>
      <c r="KPJ42" s="80"/>
      <c r="KPK42" s="80"/>
      <c r="KPL42" s="80"/>
      <c r="KPM42" s="80"/>
      <c r="KPN42" s="80"/>
      <c r="KPO42" s="80"/>
      <c r="KPP42" s="80"/>
      <c r="KPQ42" s="80"/>
      <c r="KPR42" s="80"/>
      <c r="KPS42" s="80"/>
      <c r="KPT42" s="80"/>
      <c r="KPU42" s="80"/>
      <c r="KPV42" s="80"/>
      <c r="KPW42" s="80"/>
      <c r="KPX42" s="80"/>
      <c r="KPY42" s="80"/>
      <c r="KPZ42" s="80"/>
      <c r="KQA42" s="80"/>
      <c r="KQB42" s="80"/>
      <c r="KQC42" s="80"/>
      <c r="KQD42" s="80"/>
      <c r="KQE42" s="80"/>
      <c r="KQF42" s="80"/>
      <c r="KQG42" s="80"/>
      <c r="KQH42" s="80"/>
      <c r="KQI42" s="80"/>
      <c r="KQJ42" s="80"/>
      <c r="KQK42" s="80"/>
      <c r="KQL42" s="80"/>
      <c r="KQM42" s="80"/>
      <c r="KQN42" s="80"/>
      <c r="KQO42" s="80"/>
      <c r="KQP42" s="80"/>
      <c r="KQQ42" s="80"/>
      <c r="KQR42" s="80"/>
      <c r="KQS42" s="80"/>
      <c r="KQT42" s="80"/>
      <c r="KQU42" s="80"/>
      <c r="KQV42" s="80"/>
      <c r="KQW42" s="80"/>
      <c r="KQX42" s="80"/>
      <c r="KQY42" s="80"/>
      <c r="KQZ42" s="80"/>
      <c r="KRA42" s="80"/>
      <c r="KRB42" s="80"/>
      <c r="KRC42" s="80"/>
      <c r="KRD42" s="80"/>
      <c r="KRE42" s="80"/>
      <c r="KRF42" s="80"/>
      <c r="KRG42" s="80"/>
      <c r="KRH42" s="80"/>
      <c r="KRI42" s="80"/>
      <c r="KRJ42" s="80"/>
      <c r="KRK42" s="80"/>
      <c r="KRL42" s="80"/>
      <c r="KRM42" s="80"/>
      <c r="KRN42" s="80"/>
      <c r="KRO42" s="80"/>
      <c r="KRP42" s="80"/>
      <c r="KRQ42" s="80"/>
      <c r="KRR42" s="80"/>
      <c r="KRS42" s="80"/>
      <c r="KRT42" s="80"/>
      <c r="KRU42" s="80"/>
      <c r="KRV42" s="80"/>
      <c r="KRW42" s="80"/>
      <c r="KRX42" s="80"/>
      <c r="KRY42" s="80"/>
      <c r="KRZ42" s="80"/>
      <c r="KSA42" s="80"/>
      <c r="KSB42" s="80"/>
      <c r="KSC42" s="80"/>
      <c r="KSD42" s="80"/>
      <c r="KSE42" s="80"/>
      <c r="KSF42" s="80"/>
      <c r="KSG42" s="80"/>
      <c r="KSH42" s="80"/>
      <c r="KSI42" s="80"/>
      <c r="KSJ42" s="80"/>
      <c r="KSK42" s="80"/>
      <c r="KSL42" s="80"/>
      <c r="KSM42" s="80"/>
      <c r="KSN42" s="80"/>
      <c r="KSO42" s="80"/>
      <c r="KSP42" s="80"/>
      <c r="KSQ42" s="80"/>
      <c r="KSR42" s="80"/>
      <c r="KSS42" s="80"/>
      <c r="KST42" s="80"/>
      <c r="KSU42" s="80"/>
      <c r="KSV42" s="80"/>
      <c r="KSW42" s="80"/>
      <c r="KSX42" s="80"/>
      <c r="KSY42" s="80"/>
      <c r="KSZ42" s="80"/>
      <c r="KTA42" s="80"/>
      <c r="KTB42" s="80"/>
      <c r="KTC42" s="80"/>
      <c r="KTD42" s="80"/>
      <c r="KTE42" s="80"/>
      <c r="KTF42" s="80"/>
      <c r="KTG42" s="80"/>
      <c r="KTH42" s="80"/>
      <c r="KTI42" s="80"/>
      <c r="KTJ42" s="80"/>
      <c r="KTK42" s="80"/>
      <c r="KTL42" s="80"/>
      <c r="KTM42" s="80"/>
      <c r="KTN42" s="80"/>
      <c r="KTO42" s="80"/>
      <c r="KTP42" s="80"/>
      <c r="KTQ42" s="80"/>
      <c r="KTR42" s="80"/>
      <c r="KTS42" s="80"/>
      <c r="KTT42" s="80"/>
      <c r="KTU42" s="80"/>
      <c r="KTV42" s="80"/>
      <c r="KTW42" s="80"/>
      <c r="KTX42" s="80"/>
      <c r="KTY42" s="80"/>
      <c r="KTZ42" s="80"/>
      <c r="KUA42" s="80"/>
      <c r="KUB42" s="80"/>
      <c r="KUC42" s="80"/>
      <c r="KUD42" s="80"/>
      <c r="KUE42" s="80"/>
      <c r="KUF42" s="80"/>
      <c r="KUG42" s="80"/>
      <c r="KUH42" s="80"/>
      <c r="KUI42" s="80"/>
      <c r="KUJ42" s="80"/>
      <c r="KUK42" s="80"/>
      <c r="KUL42" s="80"/>
      <c r="KUM42" s="80"/>
      <c r="KUN42" s="80"/>
      <c r="KUO42" s="80"/>
      <c r="KUP42" s="80"/>
      <c r="KUQ42" s="80"/>
      <c r="KUR42" s="80"/>
      <c r="KUS42" s="80"/>
      <c r="KUT42" s="80"/>
      <c r="KUU42" s="80"/>
      <c r="KUV42" s="80"/>
      <c r="KUW42" s="80"/>
      <c r="KUX42" s="80"/>
      <c r="KUY42" s="80"/>
      <c r="KUZ42" s="80"/>
      <c r="KVA42" s="80"/>
      <c r="KVB42" s="80"/>
      <c r="KVC42" s="80"/>
      <c r="KVD42" s="80"/>
      <c r="KVE42" s="80"/>
      <c r="KVF42" s="80"/>
      <c r="KVG42" s="80"/>
      <c r="KVH42" s="80"/>
      <c r="KVI42" s="80"/>
      <c r="KVJ42" s="80"/>
      <c r="KVK42" s="80"/>
      <c r="KVL42" s="80"/>
      <c r="KVM42" s="80"/>
      <c r="KVN42" s="80"/>
      <c r="KVO42" s="80"/>
      <c r="KVP42" s="80"/>
      <c r="KVQ42" s="80"/>
      <c r="KVR42" s="80"/>
      <c r="KVS42" s="80"/>
      <c r="KVT42" s="80"/>
      <c r="KVU42" s="80"/>
      <c r="KVV42" s="80"/>
      <c r="KVW42" s="80"/>
      <c r="KVX42" s="80"/>
      <c r="KVY42" s="80"/>
      <c r="KVZ42" s="80"/>
      <c r="KWA42" s="80"/>
      <c r="KWB42" s="80"/>
      <c r="KWC42" s="80"/>
      <c r="KWD42" s="80"/>
      <c r="KWE42" s="80"/>
      <c r="KWF42" s="80"/>
      <c r="KWG42" s="80"/>
      <c r="KWH42" s="80"/>
      <c r="KWI42" s="80"/>
      <c r="KWJ42" s="80"/>
      <c r="KWK42" s="80"/>
      <c r="KWL42" s="80"/>
      <c r="KWM42" s="80"/>
      <c r="KWN42" s="80"/>
      <c r="KWO42" s="80"/>
      <c r="KWP42" s="80"/>
      <c r="KWQ42" s="80"/>
      <c r="KWR42" s="80"/>
      <c r="KWS42" s="80"/>
      <c r="KWT42" s="80"/>
      <c r="KWU42" s="80"/>
      <c r="KWV42" s="80"/>
      <c r="KWW42" s="80"/>
      <c r="KWX42" s="80"/>
      <c r="KWY42" s="80"/>
      <c r="KWZ42" s="80"/>
      <c r="KXA42" s="80"/>
      <c r="KXB42" s="80"/>
      <c r="KXC42" s="80"/>
      <c r="KXD42" s="80"/>
      <c r="KXE42" s="80"/>
      <c r="KXF42" s="80"/>
      <c r="KXG42" s="80"/>
      <c r="KXH42" s="80"/>
      <c r="KXI42" s="80"/>
      <c r="KXJ42" s="80"/>
      <c r="KXK42" s="80"/>
      <c r="KXL42" s="80"/>
      <c r="KXM42" s="80"/>
      <c r="KXN42" s="80"/>
      <c r="KXO42" s="80"/>
      <c r="KXP42" s="80"/>
      <c r="KXQ42" s="80"/>
      <c r="KXR42" s="80"/>
      <c r="KXS42" s="80"/>
      <c r="KXT42" s="80"/>
      <c r="KXU42" s="80"/>
      <c r="KXV42" s="80"/>
      <c r="KXW42" s="80"/>
      <c r="KXX42" s="80"/>
      <c r="KXY42" s="80"/>
      <c r="KXZ42" s="80"/>
      <c r="KYA42" s="80"/>
      <c r="KYB42" s="80"/>
      <c r="KYC42" s="80"/>
      <c r="KYD42" s="80"/>
      <c r="KYE42" s="80"/>
      <c r="KYF42" s="80"/>
      <c r="KYG42" s="80"/>
      <c r="KYH42" s="80"/>
      <c r="KYI42" s="80"/>
      <c r="KYJ42" s="80"/>
      <c r="KYK42" s="80"/>
      <c r="KYL42" s="80"/>
      <c r="KYM42" s="80"/>
      <c r="KYN42" s="80"/>
      <c r="KYO42" s="80"/>
      <c r="KYP42" s="80"/>
      <c r="KYQ42" s="80"/>
      <c r="KYR42" s="80"/>
      <c r="KYS42" s="80"/>
      <c r="KYT42" s="80"/>
      <c r="KYU42" s="80"/>
      <c r="KYV42" s="80"/>
      <c r="KYW42" s="80"/>
      <c r="KYX42" s="80"/>
      <c r="KYY42" s="80"/>
      <c r="KYZ42" s="80"/>
      <c r="KZA42" s="80"/>
      <c r="KZB42" s="80"/>
      <c r="KZC42" s="80"/>
      <c r="KZD42" s="80"/>
      <c r="KZE42" s="80"/>
      <c r="KZF42" s="80"/>
      <c r="KZG42" s="80"/>
      <c r="KZH42" s="80"/>
      <c r="KZI42" s="80"/>
      <c r="KZJ42" s="80"/>
      <c r="KZK42" s="80"/>
      <c r="KZL42" s="80"/>
      <c r="KZM42" s="80"/>
      <c r="KZN42" s="80"/>
      <c r="KZO42" s="80"/>
      <c r="KZP42" s="80"/>
      <c r="KZQ42" s="80"/>
      <c r="KZR42" s="80"/>
      <c r="KZS42" s="80"/>
      <c r="KZT42" s="80"/>
      <c r="KZU42" s="80"/>
      <c r="KZV42" s="80"/>
      <c r="KZW42" s="80"/>
      <c r="KZX42" s="80"/>
      <c r="KZY42" s="80"/>
      <c r="KZZ42" s="80"/>
      <c r="LAA42" s="80"/>
      <c r="LAB42" s="80"/>
      <c r="LAC42" s="80"/>
      <c r="LAD42" s="80"/>
      <c r="LAE42" s="80"/>
      <c r="LAF42" s="80"/>
      <c r="LAG42" s="80"/>
      <c r="LAH42" s="80"/>
      <c r="LAI42" s="80"/>
      <c r="LAJ42" s="80"/>
      <c r="LAK42" s="80"/>
      <c r="LAL42" s="80"/>
      <c r="LAM42" s="80"/>
      <c r="LAN42" s="80"/>
      <c r="LAO42" s="80"/>
      <c r="LAP42" s="80"/>
      <c r="LAQ42" s="80"/>
      <c r="LAR42" s="80"/>
      <c r="LAS42" s="80"/>
      <c r="LAT42" s="80"/>
      <c r="LAU42" s="80"/>
      <c r="LAV42" s="80"/>
      <c r="LAW42" s="80"/>
      <c r="LAX42" s="80"/>
      <c r="LAY42" s="80"/>
      <c r="LAZ42" s="80"/>
      <c r="LBA42" s="80"/>
      <c r="LBB42" s="80"/>
      <c r="LBC42" s="80"/>
      <c r="LBD42" s="80"/>
      <c r="LBE42" s="80"/>
      <c r="LBF42" s="80"/>
      <c r="LBG42" s="80"/>
      <c r="LBH42" s="80"/>
      <c r="LBI42" s="80"/>
      <c r="LBJ42" s="80"/>
      <c r="LBK42" s="80"/>
      <c r="LBL42" s="80"/>
      <c r="LBM42" s="80"/>
      <c r="LBN42" s="80"/>
      <c r="LBO42" s="80"/>
      <c r="LBP42" s="80"/>
      <c r="LBQ42" s="80"/>
      <c r="LBR42" s="80"/>
      <c r="LBS42" s="80"/>
      <c r="LBT42" s="80"/>
      <c r="LBU42" s="80"/>
      <c r="LBV42" s="80"/>
      <c r="LBW42" s="80"/>
      <c r="LBX42" s="80"/>
      <c r="LBY42" s="80"/>
      <c r="LBZ42" s="80"/>
      <c r="LCA42" s="80"/>
      <c r="LCB42" s="80"/>
      <c r="LCC42" s="80"/>
      <c r="LCD42" s="80"/>
      <c r="LCE42" s="80"/>
      <c r="LCF42" s="80"/>
      <c r="LCG42" s="80"/>
      <c r="LCH42" s="80"/>
      <c r="LCI42" s="80"/>
      <c r="LCJ42" s="80"/>
      <c r="LCK42" s="80"/>
      <c r="LCL42" s="80"/>
      <c r="LCM42" s="80"/>
      <c r="LCN42" s="80"/>
      <c r="LCO42" s="80"/>
      <c r="LCP42" s="80"/>
      <c r="LCQ42" s="80"/>
      <c r="LCR42" s="80"/>
      <c r="LCS42" s="80"/>
      <c r="LCT42" s="80"/>
      <c r="LCU42" s="80"/>
      <c r="LCV42" s="80"/>
      <c r="LCW42" s="80"/>
      <c r="LCX42" s="80"/>
      <c r="LCY42" s="80"/>
      <c r="LCZ42" s="80"/>
      <c r="LDA42" s="80"/>
      <c r="LDB42" s="80"/>
      <c r="LDC42" s="80"/>
      <c r="LDD42" s="80"/>
      <c r="LDE42" s="80"/>
      <c r="LDF42" s="80"/>
      <c r="LDG42" s="80"/>
      <c r="LDH42" s="80"/>
      <c r="LDI42" s="80"/>
      <c r="LDJ42" s="80"/>
      <c r="LDK42" s="80"/>
      <c r="LDL42" s="80"/>
      <c r="LDM42" s="80"/>
      <c r="LDN42" s="80"/>
      <c r="LDO42" s="80"/>
      <c r="LDP42" s="80"/>
      <c r="LDQ42" s="80"/>
      <c r="LDR42" s="80"/>
      <c r="LDS42" s="80"/>
      <c r="LDT42" s="80"/>
      <c r="LDU42" s="80"/>
      <c r="LDV42" s="80"/>
      <c r="LDW42" s="80"/>
      <c r="LDX42" s="80"/>
      <c r="LDY42" s="80"/>
      <c r="LDZ42" s="80"/>
      <c r="LEA42" s="80"/>
      <c r="LEB42" s="80"/>
      <c r="LEC42" s="80"/>
      <c r="LED42" s="80"/>
      <c r="LEE42" s="80"/>
      <c r="LEF42" s="80"/>
      <c r="LEG42" s="80"/>
      <c r="LEH42" s="80"/>
      <c r="LEI42" s="80"/>
      <c r="LEJ42" s="80"/>
      <c r="LEK42" s="80"/>
      <c r="LEL42" s="80"/>
      <c r="LEM42" s="80"/>
      <c r="LEN42" s="80"/>
      <c r="LEO42" s="80"/>
      <c r="LEP42" s="80"/>
      <c r="LEQ42" s="80"/>
      <c r="LER42" s="80"/>
      <c r="LES42" s="80"/>
      <c r="LET42" s="80"/>
      <c r="LEU42" s="80"/>
      <c r="LEV42" s="80"/>
      <c r="LEW42" s="80"/>
      <c r="LEX42" s="80"/>
      <c r="LEY42" s="80"/>
      <c r="LEZ42" s="80"/>
      <c r="LFA42" s="80"/>
      <c r="LFB42" s="80"/>
      <c r="LFC42" s="80"/>
      <c r="LFD42" s="80"/>
      <c r="LFE42" s="80"/>
      <c r="LFF42" s="80"/>
      <c r="LFG42" s="80"/>
      <c r="LFH42" s="80"/>
      <c r="LFI42" s="80"/>
      <c r="LFJ42" s="80"/>
      <c r="LFK42" s="80"/>
      <c r="LFL42" s="80"/>
      <c r="LFM42" s="80"/>
      <c r="LFN42" s="80"/>
      <c r="LFO42" s="80"/>
      <c r="LFP42" s="80"/>
      <c r="LFQ42" s="80"/>
      <c r="LFR42" s="80"/>
      <c r="LFS42" s="80"/>
      <c r="LFT42" s="80"/>
      <c r="LFU42" s="80"/>
      <c r="LFV42" s="80"/>
      <c r="LFW42" s="80"/>
      <c r="LFX42" s="80"/>
      <c r="LFY42" s="80"/>
      <c r="LFZ42" s="80"/>
      <c r="LGA42" s="80"/>
      <c r="LGB42" s="80"/>
      <c r="LGC42" s="80"/>
      <c r="LGD42" s="80"/>
      <c r="LGE42" s="80"/>
      <c r="LGF42" s="80"/>
      <c r="LGG42" s="80"/>
      <c r="LGH42" s="80"/>
      <c r="LGI42" s="80"/>
      <c r="LGJ42" s="80"/>
      <c r="LGK42" s="80"/>
      <c r="LGL42" s="80"/>
      <c r="LGM42" s="80"/>
      <c r="LGN42" s="80"/>
      <c r="LGO42" s="80"/>
      <c r="LGP42" s="80"/>
      <c r="LGQ42" s="80"/>
      <c r="LGR42" s="80"/>
      <c r="LGS42" s="80"/>
      <c r="LGT42" s="80"/>
      <c r="LGU42" s="80"/>
      <c r="LGV42" s="80"/>
      <c r="LGW42" s="80"/>
      <c r="LGX42" s="80"/>
      <c r="LGY42" s="80"/>
      <c r="LGZ42" s="80"/>
      <c r="LHA42" s="80"/>
      <c r="LHB42" s="80"/>
      <c r="LHC42" s="80"/>
      <c r="LHD42" s="80"/>
      <c r="LHE42" s="80"/>
      <c r="LHF42" s="80"/>
      <c r="LHG42" s="80"/>
      <c r="LHH42" s="80"/>
      <c r="LHI42" s="80"/>
      <c r="LHJ42" s="80"/>
      <c r="LHK42" s="80"/>
      <c r="LHL42" s="80"/>
      <c r="LHM42" s="80"/>
      <c r="LHN42" s="80"/>
      <c r="LHO42" s="80"/>
      <c r="LHP42" s="80"/>
      <c r="LHQ42" s="80"/>
      <c r="LHR42" s="80"/>
      <c r="LHS42" s="80"/>
      <c r="LHT42" s="80"/>
      <c r="LHU42" s="80"/>
      <c r="LHV42" s="80"/>
      <c r="LHW42" s="80"/>
      <c r="LHX42" s="80"/>
      <c r="LHY42" s="80"/>
      <c r="LHZ42" s="80"/>
      <c r="LIA42" s="80"/>
      <c r="LIB42" s="80"/>
      <c r="LIC42" s="80"/>
      <c r="LID42" s="80"/>
      <c r="LIE42" s="80"/>
      <c r="LIF42" s="80"/>
      <c r="LIG42" s="80"/>
      <c r="LIH42" s="80"/>
      <c r="LII42" s="80"/>
      <c r="LIJ42" s="80"/>
      <c r="LIK42" s="80"/>
      <c r="LIL42" s="80"/>
      <c r="LIM42" s="80"/>
      <c r="LIN42" s="80"/>
      <c r="LIO42" s="80"/>
      <c r="LIP42" s="80"/>
      <c r="LIQ42" s="80"/>
      <c r="LIR42" s="80"/>
      <c r="LIS42" s="80"/>
      <c r="LIT42" s="80"/>
      <c r="LIU42" s="80"/>
      <c r="LIV42" s="80"/>
      <c r="LIW42" s="80"/>
      <c r="LIX42" s="80"/>
      <c r="LIY42" s="80"/>
      <c r="LIZ42" s="80"/>
      <c r="LJA42" s="80"/>
      <c r="LJB42" s="80"/>
      <c r="LJC42" s="80"/>
      <c r="LJD42" s="80"/>
      <c r="LJE42" s="80"/>
      <c r="LJF42" s="80"/>
      <c r="LJG42" s="80"/>
      <c r="LJH42" s="80"/>
      <c r="LJI42" s="80"/>
      <c r="LJJ42" s="80"/>
      <c r="LJK42" s="80"/>
      <c r="LJL42" s="80"/>
      <c r="LJM42" s="80"/>
      <c r="LJN42" s="80"/>
      <c r="LJO42" s="80"/>
      <c r="LJP42" s="80"/>
      <c r="LJQ42" s="80"/>
      <c r="LJR42" s="80"/>
      <c r="LJS42" s="80"/>
      <c r="LJT42" s="80"/>
      <c r="LJU42" s="80"/>
      <c r="LJV42" s="80"/>
      <c r="LJW42" s="80"/>
      <c r="LJX42" s="80"/>
      <c r="LJY42" s="80"/>
      <c r="LJZ42" s="80"/>
      <c r="LKA42" s="80"/>
      <c r="LKB42" s="80"/>
      <c r="LKC42" s="80"/>
      <c r="LKD42" s="80"/>
      <c r="LKE42" s="80"/>
      <c r="LKF42" s="80"/>
      <c r="LKG42" s="80"/>
      <c r="LKH42" s="80"/>
      <c r="LKI42" s="80"/>
      <c r="LKJ42" s="80"/>
      <c r="LKK42" s="80"/>
      <c r="LKL42" s="80"/>
      <c r="LKM42" s="80"/>
      <c r="LKN42" s="80"/>
      <c r="LKO42" s="80"/>
      <c r="LKP42" s="80"/>
      <c r="LKQ42" s="80"/>
      <c r="LKR42" s="80"/>
      <c r="LKS42" s="80"/>
      <c r="LKT42" s="80"/>
      <c r="LKU42" s="80"/>
      <c r="LKV42" s="80"/>
      <c r="LKW42" s="80"/>
      <c r="LKX42" s="80"/>
      <c r="LKY42" s="80"/>
      <c r="LKZ42" s="80"/>
      <c r="LLA42" s="80"/>
      <c r="LLB42" s="80"/>
      <c r="LLC42" s="80"/>
      <c r="LLD42" s="80"/>
      <c r="LLE42" s="80"/>
      <c r="LLF42" s="80"/>
      <c r="LLG42" s="80"/>
      <c r="LLH42" s="80"/>
      <c r="LLI42" s="80"/>
      <c r="LLJ42" s="80"/>
      <c r="LLK42" s="80"/>
      <c r="LLL42" s="80"/>
      <c r="LLM42" s="80"/>
      <c r="LLN42" s="80"/>
      <c r="LLO42" s="80"/>
      <c r="LLP42" s="80"/>
      <c r="LLQ42" s="80"/>
      <c r="LLR42" s="80"/>
      <c r="LLS42" s="80"/>
      <c r="LLT42" s="80"/>
      <c r="LLU42" s="80"/>
      <c r="LLV42" s="80"/>
      <c r="LLW42" s="80"/>
      <c r="LLX42" s="80"/>
      <c r="LLY42" s="80"/>
      <c r="LLZ42" s="80"/>
      <c r="LMA42" s="80"/>
      <c r="LMB42" s="80"/>
      <c r="LMC42" s="80"/>
      <c r="LMD42" s="80"/>
      <c r="LME42" s="80"/>
      <c r="LMF42" s="80"/>
      <c r="LMG42" s="80"/>
      <c r="LMH42" s="80"/>
      <c r="LMI42" s="80"/>
      <c r="LMJ42" s="80"/>
      <c r="LMK42" s="80"/>
      <c r="LML42" s="80"/>
      <c r="LMM42" s="80"/>
      <c r="LMN42" s="80"/>
      <c r="LMO42" s="80"/>
      <c r="LMP42" s="80"/>
      <c r="LMQ42" s="80"/>
      <c r="LMR42" s="80"/>
      <c r="LMS42" s="80"/>
      <c r="LMT42" s="80"/>
      <c r="LMU42" s="80"/>
      <c r="LMV42" s="80"/>
      <c r="LMW42" s="80"/>
      <c r="LMX42" s="80"/>
      <c r="LMY42" s="80"/>
      <c r="LMZ42" s="80"/>
      <c r="LNA42" s="80"/>
      <c r="LNB42" s="80"/>
      <c r="LNC42" s="80"/>
      <c r="LND42" s="80"/>
      <c r="LNE42" s="80"/>
      <c r="LNF42" s="80"/>
      <c r="LNG42" s="80"/>
      <c r="LNH42" s="80"/>
      <c r="LNI42" s="80"/>
      <c r="LNJ42" s="80"/>
      <c r="LNK42" s="80"/>
      <c r="LNL42" s="80"/>
      <c r="LNM42" s="80"/>
      <c r="LNN42" s="80"/>
      <c r="LNO42" s="80"/>
      <c r="LNP42" s="80"/>
      <c r="LNQ42" s="80"/>
      <c r="LNR42" s="80"/>
      <c r="LNS42" s="80"/>
      <c r="LNT42" s="80"/>
      <c r="LNU42" s="80"/>
      <c r="LNV42" s="80"/>
      <c r="LNW42" s="80"/>
      <c r="LNX42" s="80"/>
      <c r="LNY42" s="80"/>
      <c r="LNZ42" s="80"/>
      <c r="LOA42" s="80"/>
      <c r="LOB42" s="80"/>
      <c r="LOC42" s="80"/>
      <c r="LOD42" s="80"/>
      <c r="LOE42" s="80"/>
      <c r="LOF42" s="80"/>
      <c r="LOG42" s="80"/>
      <c r="LOH42" s="80"/>
      <c r="LOI42" s="80"/>
      <c r="LOJ42" s="80"/>
      <c r="LOK42" s="80"/>
      <c r="LOL42" s="80"/>
      <c r="LOM42" s="80"/>
      <c r="LON42" s="80"/>
      <c r="LOO42" s="80"/>
      <c r="LOP42" s="80"/>
      <c r="LOQ42" s="80"/>
      <c r="LOR42" s="80"/>
      <c r="LOS42" s="80"/>
      <c r="LOT42" s="80"/>
      <c r="LOU42" s="80"/>
      <c r="LOV42" s="80"/>
      <c r="LOW42" s="80"/>
      <c r="LOX42" s="80"/>
      <c r="LOY42" s="80"/>
      <c r="LOZ42" s="80"/>
      <c r="LPA42" s="80"/>
      <c r="LPB42" s="80"/>
      <c r="LPC42" s="80"/>
      <c r="LPD42" s="80"/>
      <c r="LPE42" s="80"/>
      <c r="LPF42" s="80"/>
      <c r="LPG42" s="80"/>
      <c r="LPH42" s="80"/>
      <c r="LPI42" s="80"/>
      <c r="LPJ42" s="80"/>
      <c r="LPK42" s="80"/>
      <c r="LPL42" s="80"/>
      <c r="LPM42" s="80"/>
      <c r="LPN42" s="80"/>
      <c r="LPO42" s="80"/>
      <c r="LPP42" s="80"/>
      <c r="LPQ42" s="80"/>
      <c r="LPR42" s="80"/>
      <c r="LPS42" s="80"/>
      <c r="LPT42" s="80"/>
      <c r="LPU42" s="80"/>
      <c r="LPV42" s="80"/>
      <c r="LPW42" s="80"/>
      <c r="LPX42" s="80"/>
      <c r="LPY42" s="80"/>
      <c r="LPZ42" s="80"/>
      <c r="LQA42" s="80"/>
      <c r="LQB42" s="80"/>
      <c r="LQC42" s="80"/>
      <c r="LQD42" s="80"/>
      <c r="LQE42" s="80"/>
      <c r="LQF42" s="80"/>
      <c r="LQG42" s="80"/>
      <c r="LQH42" s="80"/>
      <c r="LQI42" s="80"/>
      <c r="LQJ42" s="80"/>
      <c r="LQK42" s="80"/>
      <c r="LQL42" s="80"/>
      <c r="LQM42" s="80"/>
      <c r="LQN42" s="80"/>
      <c r="LQO42" s="80"/>
      <c r="LQP42" s="80"/>
      <c r="LQQ42" s="80"/>
      <c r="LQR42" s="80"/>
      <c r="LQS42" s="80"/>
      <c r="LQT42" s="80"/>
      <c r="LQU42" s="80"/>
      <c r="LQV42" s="80"/>
      <c r="LQW42" s="80"/>
      <c r="LQX42" s="80"/>
      <c r="LQY42" s="80"/>
      <c r="LQZ42" s="80"/>
      <c r="LRA42" s="80"/>
      <c r="LRB42" s="80"/>
      <c r="LRC42" s="80"/>
      <c r="LRD42" s="80"/>
      <c r="LRE42" s="80"/>
      <c r="LRF42" s="80"/>
      <c r="LRG42" s="80"/>
      <c r="LRH42" s="80"/>
      <c r="LRI42" s="80"/>
      <c r="LRJ42" s="80"/>
      <c r="LRK42" s="80"/>
      <c r="LRL42" s="80"/>
      <c r="LRM42" s="80"/>
      <c r="LRN42" s="80"/>
      <c r="LRO42" s="80"/>
      <c r="LRP42" s="80"/>
      <c r="LRQ42" s="80"/>
      <c r="LRR42" s="80"/>
      <c r="LRS42" s="80"/>
      <c r="LRT42" s="80"/>
      <c r="LRU42" s="80"/>
      <c r="LRV42" s="80"/>
      <c r="LRW42" s="80"/>
      <c r="LRX42" s="80"/>
      <c r="LRY42" s="80"/>
      <c r="LRZ42" s="80"/>
      <c r="LSA42" s="80"/>
      <c r="LSB42" s="80"/>
      <c r="LSC42" s="80"/>
      <c r="LSD42" s="80"/>
      <c r="LSE42" s="80"/>
      <c r="LSF42" s="80"/>
      <c r="LSG42" s="80"/>
      <c r="LSH42" s="80"/>
      <c r="LSI42" s="80"/>
      <c r="LSJ42" s="80"/>
      <c r="LSK42" s="80"/>
      <c r="LSL42" s="80"/>
      <c r="LSM42" s="80"/>
      <c r="LSN42" s="80"/>
      <c r="LSO42" s="80"/>
      <c r="LSP42" s="80"/>
      <c r="LSQ42" s="80"/>
      <c r="LSR42" s="80"/>
      <c r="LSS42" s="80"/>
      <c r="LST42" s="80"/>
      <c r="LSU42" s="80"/>
      <c r="LSV42" s="80"/>
      <c r="LSW42" s="80"/>
      <c r="LSX42" s="80"/>
      <c r="LSY42" s="80"/>
      <c r="LSZ42" s="80"/>
      <c r="LTA42" s="80"/>
      <c r="LTB42" s="80"/>
      <c r="LTC42" s="80"/>
      <c r="LTD42" s="80"/>
      <c r="LTE42" s="80"/>
      <c r="LTF42" s="80"/>
      <c r="LTG42" s="80"/>
      <c r="LTH42" s="80"/>
      <c r="LTI42" s="80"/>
      <c r="LTJ42" s="80"/>
      <c r="LTK42" s="80"/>
      <c r="LTL42" s="80"/>
      <c r="LTM42" s="80"/>
      <c r="LTN42" s="80"/>
      <c r="LTO42" s="80"/>
      <c r="LTP42" s="80"/>
      <c r="LTQ42" s="80"/>
      <c r="LTR42" s="80"/>
      <c r="LTS42" s="80"/>
      <c r="LTT42" s="80"/>
      <c r="LTU42" s="80"/>
      <c r="LTV42" s="80"/>
      <c r="LTW42" s="80"/>
      <c r="LTX42" s="80"/>
      <c r="LTY42" s="80"/>
      <c r="LTZ42" s="80"/>
      <c r="LUA42" s="80"/>
      <c r="LUB42" s="80"/>
      <c r="LUC42" s="80"/>
      <c r="LUD42" s="80"/>
      <c r="LUE42" s="80"/>
      <c r="LUF42" s="80"/>
      <c r="LUG42" s="80"/>
      <c r="LUH42" s="80"/>
      <c r="LUI42" s="80"/>
      <c r="LUJ42" s="80"/>
      <c r="LUK42" s="80"/>
      <c r="LUL42" s="80"/>
      <c r="LUM42" s="80"/>
      <c r="LUN42" s="80"/>
      <c r="LUO42" s="80"/>
      <c r="LUP42" s="80"/>
      <c r="LUQ42" s="80"/>
      <c r="LUR42" s="80"/>
      <c r="LUS42" s="80"/>
      <c r="LUT42" s="80"/>
      <c r="LUU42" s="80"/>
      <c r="LUV42" s="80"/>
      <c r="LUW42" s="80"/>
      <c r="LUX42" s="80"/>
      <c r="LUY42" s="80"/>
      <c r="LUZ42" s="80"/>
      <c r="LVA42" s="80"/>
      <c r="LVB42" s="80"/>
      <c r="LVC42" s="80"/>
      <c r="LVD42" s="80"/>
      <c r="LVE42" s="80"/>
      <c r="LVF42" s="80"/>
      <c r="LVG42" s="80"/>
      <c r="LVH42" s="80"/>
      <c r="LVI42" s="80"/>
      <c r="LVJ42" s="80"/>
      <c r="LVK42" s="80"/>
      <c r="LVL42" s="80"/>
      <c r="LVM42" s="80"/>
      <c r="LVN42" s="80"/>
      <c r="LVO42" s="80"/>
      <c r="LVP42" s="80"/>
      <c r="LVQ42" s="80"/>
      <c r="LVR42" s="80"/>
      <c r="LVS42" s="80"/>
      <c r="LVT42" s="80"/>
      <c r="LVU42" s="80"/>
      <c r="LVV42" s="80"/>
      <c r="LVW42" s="80"/>
      <c r="LVX42" s="80"/>
      <c r="LVY42" s="80"/>
      <c r="LVZ42" s="80"/>
      <c r="LWA42" s="80"/>
      <c r="LWB42" s="80"/>
      <c r="LWC42" s="80"/>
      <c r="LWD42" s="80"/>
      <c r="LWE42" s="80"/>
      <c r="LWF42" s="80"/>
      <c r="LWG42" s="80"/>
      <c r="LWH42" s="80"/>
      <c r="LWI42" s="80"/>
      <c r="LWJ42" s="80"/>
      <c r="LWK42" s="80"/>
      <c r="LWL42" s="80"/>
      <c r="LWM42" s="80"/>
      <c r="LWN42" s="80"/>
      <c r="LWO42" s="80"/>
      <c r="LWP42" s="80"/>
      <c r="LWQ42" s="80"/>
      <c r="LWR42" s="80"/>
      <c r="LWS42" s="80"/>
      <c r="LWT42" s="80"/>
      <c r="LWU42" s="80"/>
      <c r="LWV42" s="80"/>
      <c r="LWW42" s="80"/>
      <c r="LWX42" s="80"/>
      <c r="LWY42" s="80"/>
      <c r="LWZ42" s="80"/>
      <c r="LXA42" s="80"/>
      <c r="LXB42" s="80"/>
      <c r="LXC42" s="80"/>
      <c r="LXD42" s="80"/>
      <c r="LXE42" s="80"/>
      <c r="LXF42" s="80"/>
      <c r="LXG42" s="80"/>
      <c r="LXH42" s="80"/>
      <c r="LXI42" s="80"/>
      <c r="LXJ42" s="80"/>
      <c r="LXK42" s="80"/>
      <c r="LXL42" s="80"/>
      <c r="LXM42" s="80"/>
      <c r="LXN42" s="80"/>
      <c r="LXO42" s="80"/>
      <c r="LXP42" s="80"/>
      <c r="LXQ42" s="80"/>
      <c r="LXR42" s="80"/>
      <c r="LXS42" s="80"/>
      <c r="LXT42" s="80"/>
      <c r="LXU42" s="80"/>
      <c r="LXV42" s="80"/>
      <c r="LXW42" s="80"/>
      <c r="LXX42" s="80"/>
      <c r="LXY42" s="80"/>
      <c r="LXZ42" s="80"/>
      <c r="LYA42" s="80"/>
      <c r="LYB42" s="80"/>
      <c r="LYC42" s="80"/>
      <c r="LYD42" s="80"/>
      <c r="LYE42" s="80"/>
      <c r="LYF42" s="80"/>
      <c r="LYG42" s="80"/>
      <c r="LYH42" s="80"/>
      <c r="LYI42" s="80"/>
      <c r="LYJ42" s="80"/>
      <c r="LYK42" s="80"/>
      <c r="LYL42" s="80"/>
      <c r="LYM42" s="80"/>
      <c r="LYN42" s="80"/>
      <c r="LYO42" s="80"/>
      <c r="LYP42" s="80"/>
      <c r="LYQ42" s="80"/>
      <c r="LYR42" s="80"/>
      <c r="LYS42" s="80"/>
      <c r="LYT42" s="80"/>
      <c r="LYU42" s="80"/>
      <c r="LYV42" s="80"/>
      <c r="LYW42" s="80"/>
      <c r="LYX42" s="80"/>
      <c r="LYY42" s="80"/>
      <c r="LYZ42" s="80"/>
      <c r="LZA42" s="80"/>
      <c r="LZB42" s="80"/>
      <c r="LZC42" s="80"/>
      <c r="LZD42" s="80"/>
      <c r="LZE42" s="80"/>
      <c r="LZF42" s="80"/>
      <c r="LZG42" s="80"/>
      <c r="LZH42" s="80"/>
      <c r="LZI42" s="80"/>
      <c r="LZJ42" s="80"/>
      <c r="LZK42" s="80"/>
      <c r="LZL42" s="80"/>
      <c r="LZM42" s="80"/>
      <c r="LZN42" s="80"/>
      <c r="LZO42" s="80"/>
      <c r="LZP42" s="80"/>
      <c r="LZQ42" s="80"/>
      <c r="LZR42" s="80"/>
      <c r="LZS42" s="80"/>
      <c r="LZT42" s="80"/>
      <c r="LZU42" s="80"/>
      <c r="LZV42" s="80"/>
      <c r="LZW42" s="80"/>
      <c r="LZX42" s="80"/>
      <c r="LZY42" s="80"/>
      <c r="LZZ42" s="80"/>
      <c r="MAA42" s="80"/>
      <c r="MAB42" s="80"/>
      <c r="MAC42" s="80"/>
      <c r="MAD42" s="80"/>
      <c r="MAE42" s="80"/>
      <c r="MAF42" s="80"/>
      <c r="MAG42" s="80"/>
      <c r="MAH42" s="80"/>
      <c r="MAI42" s="80"/>
      <c r="MAJ42" s="80"/>
      <c r="MAK42" s="80"/>
      <c r="MAL42" s="80"/>
      <c r="MAM42" s="80"/>
      <c r="MAN42" s="80"/>
      <c r="MAO42" s="80"/>
      <c r="MAP42" s="80"/>
      <c r="MAQ42" s="80"/>
      <c r="MAR42" s="80"/>
      <c r="MAS42" s="80"/>
      <c r="MAT42" s="80"/>
      <c r="MAU42" s="80"/>
      <c r="MAV42" s="80"/>
      <c r="MAW42" s="80"/>
      <c r="MAX42" s="80"/>
      <c r="MAY42" s="80"/>
      <c r="MAZ42" s="80"/>
      <c r="MBA42" s="80"/>
      <c r="MBB42" s="80"/>
      <c r="MBC42" s="80"/>
      <c r="MBD42" s="80"/>
      <c r="MBE42" s="80"/>
      <c r="MBF42" s="80"/>
      <c r="MBG42" s="80"/>
      <c r="MBH42" s="80"/>
      <c r="MBI42" s="80"/>
      <c r="MBJ42" s="80"/>
      <c r="MBK42" s="80"/>
      <c r="MBL42" s="80"/>
      <c r="MBM42" s="80"/>
      <c r="MBN42" s="80"/>
      <c r="MBO42" s="80"/>
      <c r="MBP42" s="80"/>
      <c r="MBQ42" s="80"/>
      <c r="MBR42" s="80"/>
      <c r="MBS42" s="80"/>
      <c r="MBT42" s="80"/>
      <c r="MBU42" s="80"/>
      <c r="MBV42" s="80"/>
      <c r="MBW42" s="80"/>
      <c r="MBX42" s="80"/>
      <c r="MBY42" s="80"/>
      <c r="MBZ42" s="80"/>
      <c r="MCA42" s="80"/>
      <c r="MCB42" s="80"/>
      <c r="MCC42" s="80"/>
      <c r="MCD42" s="80"/>
      <c r="MCE42" s="80"/>
      <c r="MCF42" s="80"/>
      <c r="MCG42" s="80"/>
      <c r="MCH42" s="80"/>
      <c r="MCI42" s="80"/>
      <c r="MCJ42" s="80"/>
      <c r="MCK42" s="80"/>
      <c r="MCL42" s="80"/>
      <c r="MCM42" s="80"/>
      <c r="MCN42" s="80"/>
      <c r="MCO42" s="80"/>
      <c r="MCP42" s="80"/>
      <c r="MCQ42" s="80"/>
      <c r="MCR42" s="80"/>
      <c r="MCS42" s="80"/>
      <c r="MCT42" s="80"/>
      <c r="MCU42" s="80"/>
      <c r="MCV42" s="80"/>
      <c r="MCW42" s="80"/>
      <c r="MCX42" s="80"/>
      <c r="MCY42" s="80"/>
      <c r="MCZ42" s="80"/>
      <c r="MDA42" s="80"/>
      <c r="MDB42" s="80"/>
      <c r="MDC42" s="80"/>
      <c r="MDD42" s="80"/>
      <c r="MDE42" s="80"/>
      <c r="MDF42" s="80"/>
      <c r="MDG42" s="80"/>
      <c r="MDH42" s="80"/>
      <c r="MDI42" s="80"/>
      <c r="MDJ42" s="80"/>
      <c r="MDK42" s="80"/>
      <c r="MDL42" s="80"/>
      <c r="MDM42" s="80"/>
      <c r="MDN42" s="80"/>
      <c r="MDO42" s="80"/>
      <c r="MDP42" s="80"/>
      <c r="MDQ42" s="80"/>
      <c r="MDR42" s="80"/>
      <c r="MDS42" s="80"/>
      <c r="MDT42" s="80"/>
      <c r="MDU42" s="80"/>
      <c r="MDV42" s="80"/>
      <c r="MDW42" s="80"/>
      <c r="MDX42" s="80"/>
      <c r="MDY42" s="80"/>
      <c r="MDZ42" s="80"/>
      <c r="MEA42" s="80"/>
      <c r="MEB42" s="80"/>
      <c r="MEC42" s="80"/>
      <c r="MED42" s="80"/>
      <c r="MEE42" s="80"/>
      <c r="MEF42" s="80"/>
      <c r="MEG42" s="80"/>
      <c r="MEH42" s="80"/>
      <c r="MEI42" s="80"/>
      <c r="MEJ42" s="80"/>
      <c r="MEK42" s="80"/>
      <c r="MEL42" s="80"/>
      <c r="MEM42" s="80"/>
      <c r="MEN42" s="80"/>
      <c r="MEO42" s="80"/>
      <c r="MEP42" s="80"/>
      <c r="MEQ42" s="80"/>
      <c r="MER42" s="80"/>
      <c r="MES42" s="80"/>
      <c r="MET42" s="80"/>
      <c r="MEU42" s="80"/>
      <c r="MEV42" s="80"/>
      <c r="MEW42" s="80"/>
      <c r="MEX42" s="80"/>
      <c r="MEY42" s="80"/>
      <c r="MEZ42" s="80"/>
      <c r="MFA42" s="80"/>
      <c r="MFB42" s="80"/>
      <c r="MFC42" s="80"/>
      <c r="MFD42" s="80"/>
      <c r="MFE42" s="80"/>
      <c r="MFF42" s="80"/>
      <c r="MFG42" s="80"/>
      <c r="MFH42" s="80"/>
      <c r="MFI42" s="80"/>
      <c r="MFJ42" s="80"/>
      <c r="MFK42" s="80"/>
      <c r="MFL42" s="80"/>
      <c r="MFM42" s="80"/>
      <c r="MFN42" s="80"/>
      <c r="MFO42" s="80"/>
      <c r="MFP42" s="80"/>
      <c r="MFQ42" s="80"/>
      <c r="MFR42" s="80"/>
      <c r="MFS42" s="80"/>
      <c r="MFT42" s="80"/>
      <c r="MFU42" s="80"/>
      <c r="MFV42" s="80"/>
      <c r="MFW42" s="80"/>
      <c r="MFX42" s="80"/>
      <c r="MFY42" s="80"/>
      <c r="MFZ42" s="80"/>
      <c r="MGA42" s="80"/>
      <c r="MGB42" s="80"/>
      <c r="MGC42" s="80"/>
      <c r="MGD42" s="80"/>
      <c r="MGE42" s="80"/>
      <c r="MGF42" s="80"/>
      <c r="MGG42" s="80"/>
      <c r="MGH42" s="80"/>
      <c r="MGI42" s="80"/>
      <c r="MGJ42" s="80"/>
      <c r="MGK42" s="80"/>
      <c r="MGL42" s="80"/>
      <c r="MGM42" s="80"/>
      <c r="MGN42" s="80"/>
      <c r="MGO42" s="80"/>
      <c r="MGP42" s="80"/>
      <c r="MGQ42" s="80"/>
      <c r="MGR42" s="80"/>
      <c r="MGS42" s="80"/>
      <c r="MGT42" s="80"/>
      <c r="MGU42" s="80"/>
      <c r="MGV42" s="80"/>
      <c r="MGW42" s="80"/>
      <c r="MGX42" s="80"/>
      <c r="MGY42" s="80"/>
      <c r="MGZ42" s="80"/>
      <c r="MHA42" s="80"/>
      <c r="MHB42" s="80"/>
      <c r="MHC42" s="80"/>
      <c r="MHD42" s="80"/>
      <c r="MHE42" s="80"/>
      <c r="MHF42" s="80"/>
      <c r="MHG42" s="80"/>
      <c r="MHH42" s="80"/>
      <c r="MHI42" s="80"/>
      <c r="MHJ42" s="80"/>
      <c r="MHK42" s="80"/>
      <c r="MHL42" s="80"/>
      <c r="MHM42" s="80"/>
      <c r="MHN42" s="80"/>
      <c r="MHO42" s="80"/>
      <c r="MHP42" s="80"/>
      <c r="MHQ42" s="80"/>
      <c r="MHR42" s="80"/>
      <c r="MHS42" s="80"/>
      <c r="MHT42" s="80"/>
      <c r="MHU42" s="80"/>
      <c r="MHV42" s="80"/>
      <c r="MHW42" s="80"/>
      <c r="MHX42" s="80"/>
      <c r="MHY42" s="80"/>
      <c r="MHZ42" s="80"/>
      <c r="MIA42" s="80"/>
      <c r="MIB42" s="80"/>
      <c r="MIC42" s="80"/>
      <c r="MID42" s="80"/>
      <c r="MIE42" s="80"/>
      <c r="MIF42" s="80"/>
      <c r="MIG42" s="80"/>
      <c r="MIH42" s="80"/>
      <c r="MII42" s="80"/>
      <c r="MIJ42" s="80"/>
      <c r="MIK42" s="80"/>
      <c r="MIL42" s="80"/>
      <c r="MIM42" s="80"/>
      <c r="MIN42" s="80"/>
      <c r="MIO42" s="80"/>
      <c r="MIP42" s="80"/>
      <c r="MIQ42" s="80"/>
      <c r="MIR42" s="80"/>
      <c r="MIS42" s="80"/>
      <c r="MIT42" s="80"/>
      <c r="MIU42" s="80"/>
      <c r="MIV42" s="80"/>
      <c r="MIW42" s="80"/>
      <c r="MIX42" s="80"/>
      <c r="MIY42" s="80"/>
      <c r="MIZ42" s="80"/>
      <c r="MJA42" s="80"/>
      <c r="MJB42" s="80"/>
      <c r="MJC42" s="80"/>
      <c r="MJD42" s="80"/>
      <c r="MJE42" s="80"/>
      <c r="MJF42" s="80"/>
      <c r="MJG42" s="80"/>
      <c r="MJH42" s="80"/>
      <c r="MJI42" s="80"/>
      <c r="MJJ42" s="80"/>
      <c r="MJK42" s="80"/>
      <c r="MJL42" s="80"/>
      <c r="MJM42" s="80"/>
      <c r="MJN42" s="80"/>
      <c r="MJO42" s="80"/>
      <c r="MJP42" s="80"/>
      <c r="MJQ42" s="80"/>
      <c r="MJR42" s="80"/>
      <c r="MJS42" s="80"/>
      <c r="MJT42" s="80"/>
      <c r="MJU42" s="80"/>
      <c r="MJV42" s="80"/>
      <c r="MJW42" s="80"/>
      <c r="MJX42" s="80"/>
      <c r="MJY42" s="80"/>
      <c r="MJZ42" s="80"/>
      <c r="MKA42" s="80"/>
      <c r="MKB42" s="80"/>
      <c r="MKC42" s="80"/>
      <c r="MKD42" s="80"/>
      <c r="MKE42" s="80"/>
      <c r="MKF42" s="80"/>
      <c r="MKG42" s="80"/>
      <c r="MKH42" s="80"/>
      <c r="MKI42" s="80"/>
      <c r="MKJ42" s="80"/>
      <c r="MKK42" s="80"/>
      <c r="MKL42" s="80"/>
      <c r="MKM42" s="80"/>
      <c r="MKN42" s="80"/>
      <c r="MKO42" s="80"/>
      <c r="MKP42" s="80"/>
      <c r="MKQ42" s="80"/>
      <c r="MKR42" s="80"/>
      <c r="MKS42" s="80"/>
      <c r="MKT42" s="80"/>
      <c r="MKU42" s="80"/>
      <c r="MKV42" s="80"/>
      <c r="MKW42" s="80"/>
      <c r="MKX42" s="80"/>
      <c r="MKY42" s="80"/>
      <c r="MKZ42" s="80"/>
      <c r="MLA42" s="80"/>
      <c r="MLB42" s="80"/>
      <c r="MLC42" s="80"/>
      <c r="MLD42" s="80"/>
      <c r="MLE42" s="80"/>
      <c r="MLF42" s="80"/>
      <c r="MLG42" s="80"/>
      <c r="MLH42" s="80"/>
      <c r="MLI42" s="80"/>
      <c r="MLJ42" s="80"/>
      <c r="MLK42" s="80"/>
      <c r="MLL42" s="80"/>
      <c r="MLM42" s="80"/>
      <c r="MLN42" s="80"/>
      <c r="MLO42" s="80"/>
      <c r="MLP42" s="80"/>
      <c r="MLQ42" s="80"/>
      <c r="MLR42" s="80"/>
      <c r="MLS42" s="80"/>
      <c r="MLT42" s="80"/>
      <c r="MLU42" s="80"/>
      <c r="MLV42" s="80"/>
      <c r="MLW42" s="80"/>
      <c r="MLX42" s="80"/>
      <c r="MLY42" s="80"/>
      <c r="MLZ42" s="80"/>
      <c r="MMA42" s="80"/>
      <c r="MMB42" s="80"/>
      <c r="MMC42" s="80"/>
      <c r="MMD42" s="80"/>
      <c r="MME42" s="80"/>
      <c r="MMF42" s="80"/>
      <c r="MMG42" s="80"/>
      <c r="MMH42" s="80"/>
      <c r="MMI42" s="80"/>
      <c r="MMJ42" s="80"/>
      <c r="MMK42" s="80"/>
      <c r="MML42" s="80"/>
      <c r="MMM42" s="80"/>
      <c r="MMN42" s="80"/>
      <c r="MMO42" s="80"/>
      <c r="MMP42" s="80"/>
      <c r="MMQ42" s="80"/>
      <c r="MMR42" s="80"/>
      <c r="MMS42" s="80"/>
      <c r="MMT42" s="80"/>
      <c r="MMU42" s="80"/>
      <c r="MMV42" s="80"/>
      <c r="MMW42" s="80"/>
      <c r="MMX42" s="80"/>
      <c r="MMY42" s="80"/>
      <c r="MMZ42" s="80"/>
      <c r="MNA42" s="80"/>
      <c r="MNB42" s="80"/>
      <c r="MNC42" s="80"/>
      <c r="MND42" s="80"/>
      <c r="MNE42" s="80"/>
      <c r="MNF42" s="80"/>
      <c r="MNG42" s="80"/>
      <c r="MNH42" s="80"/>
      <c r="MNI42" s="80"/>
      <c r="MNJ42" s="80"/>
      <c r="MNK42" s="80"/>
      <c r="MNL42" s="80"/>
      <c r="MNM42" s="80"/>
      <c r="MNN42" s="80"/>
      <c r="MNO42" s="80"/>
      <c r="MNP42" s="80"/>
      <c r="MNQ42" s="80"/>
      <c r="MNR42" s="80"/>
      <c r="MNS42" s="80"/>
      <c r="MNT42" s="80"/>
      <c r="MNU42" s="80"/>
      <c r="MNV42" s="80"/>
      <c r="MNW42" s="80"/>
      <c r="MNX42" s="80"/>
      <c r="MNY42" s="80"/>
      <c r="MNZ42" s="80"/>
      <c r="MOA42" s="80"/>
      <c r="MOB42" s="80"/>
      <c r="MOC42" s="80"/>
      <c r="MOD42" s="80"/>
      <c r="MOE42" s="80"/>
      <c r="MOF42" s="80"/>
      <c r="MOG42" s="80"/>
      <c r="MOH42" s="80"/>
      <c r="MOI42" s="80"/>
      <c r="MOJ42" s="80"/>
      <c r="MOK42" s="80"/>
      <c r="MOL42" s="80"/>
      <c r="MOM42" s="80"/>
      <c r="MON42" s="80"/>
      <c r="MOO42" s="80"/>
      <c r="MOP42" s="80"/>
      <c r="MOQ42" s="80"/>
      <c r="MOR42" s="80"/>
      <c r="MOS42" s="80"/>
      <c r="MOT42" s="80"/>
      <c r="MOU42" s="80"/>
      <c r="MOV42" s="80"/>
      <c r="MOW42" s="80"/>
      <c r="MOX42" s="80"/>
      <c r="MOY42" s="80"/>
      <c r="MOZ42" s="80"/>
      <c r="MPA42" s="80"/>
      <c r="MPB42" s="80"/>
      <c r="MPC42" s="80"/>
      <c r="MPD42" s="80"/>
      <c r="MPE42" s="80"/>
      <c r="MPF42" s="80"/>
      <c r="MPG42" s="80"/>
      <c r="MPH42" s="80"/>
      <c r="MPI42" s="80"/>
      <c r="MPJ42" s="80"/>
      <c r="MPK42" s="80"/>
      <c r="MPL42" s="80"/>
      <c r="MPM42" s="80"/>
      <c r="MPN42" s="80"/>
      <c r="MPO42" s="80"/>
      <c r="MPP42" s="80"/>
      <c r="MPQ42" s="80"/>
      <c r="MPR42" s="80"/>
      <c r="MPS42" s="80"/>
      <c r="MPT42" s="80"/>
      <c r="MPU42" s="80"/>
      <c r="MPV42" s="80"/>
      <c r="MPW42" s="80"/>
      <c r="MPX42" s="80"/>
      <c r="MPY42" s="80"/>
      <c r="MPZ42" s="80"/>
      <c r="MQA42" s="80"/>
      <c r="MQB42" s="80"/>
      <c r="MQC42" s="80"/>
      <c r="MQD42" s="80"/>
      <c r="MQE42" s="80"/>
      <c r="MQF42" s="80"/>
      <c r="MQG42" s="80"/>
      <c r="MQH42" s="80"/>
      <c r="MQI42" s="80"/>
      <c r="MQJ42" s="80"/>
      <c r="MQK42" s="80"/>
      <c r="MQL42" s="80"/>
      <c r="MQM42" s="80"/>
      <c r="MQN42" s="80"/>
      <c r="MQO42" s="80"/>
      <c r="MQP42" s="80"/>
      <c r="MQQ42" s="80"/>
      <c r="MQR42" s="80"/>
      <c r="MQS42" s="80"/>
      <c r="MQT42" s="80"/>
      <c r="MQU42" s="80"/>
      <c r="MQV42" s="80"/>
      <c r="MQW42" s="80"/>
      <c r="MQX42" s="80"/>
      <c r="MQY42" s="80"/>
      <c r="MQZ42" s="80"/>
      <c r="MRA42" s="80"/>
      <c r="MRB42" s="80"/>
      <c r="MRC42" s="80"/>
      <c r="MRD42" s="80"/>
      <c r="MRE42" s="80"/>
      <c r="MRF42" s="80"/>
      <c r="MRG42" s="80"/>
      <c r="MRH42" s="80"/>
      <c r="MRI42" s="80"/>
      <c r="MRJ42" s="80"/>
      <c r="MRK42" s="80"/>
      <c r="MRL42" s="80"/>
      <c r="MRM42" s="80"/>
      <c r="MRN42" s="80"/>
      <c r="MRO42" s="80"/>
      <c r="MRP42" s="80"/>
      <c r="MRQ42" s="80"/>
      <c r="MRR42" s="80"/>
      <c r="MRS42" s="80"/>
      <c r="MRT42" s="80"/>
      <c r="MRU42" s="80"/>
      <c r="MRV42" s="80"/>
      <c r="MRW42" s="80"/>
      <c r="MRX42" s="80"/>
      <c r="MRY42" s="80"/>
      <c r="MRZ42" s="80"/>
      <c r="MSA42" s="80"/>
      <c r="MSB42" s="80"/>
      <c r="MSC42" s="80"/>
      <c r="MSD42" s="80"/>
      <c r="MSE42" s="80"/>
      <c r="MSF42" s="80"/>
      <c r="MSG42" s="80"/>
      <c r="MSH42" s="80"/>
      <c r="MSI42" s="80"/>
      <c r="MSJ42" s="80"/>
      <c r="MSK42" s="80"/>
      <c r="MSL42" s="80"/>
      <c r="MSM42" s="80"/>
      <c r="MSN42" s="80"/>
      <c r="MSO42" s="80"/>
      <c r="MSP42" s="80"/>
      <c r="MSQ42" s="80"/>
      <c r="MSR42" s="80"/>
      <c r="MSS42" s="80"/>
      <c r="MST42" s="80"/>
      <c r="MSU42" s="80"/>
      <c r="MSV42" s="80"/>
      <c r="MSW42" s="80"/>
      <c r="MSX42" s="80"/>
      <c r="MSY42" s="80"/>
      <c r="MSZ42" s="80"/>
      <c r="MTA42" s="80"/>
      <c r="MTB42" s="80"/>
      <c r="MTC42" s="80"/>
      <c r="MTD42" s="80"/>
      <c r="MTE42" s="80"/>
      <c r="MTF42" s="80"/>
      <c r="MTG42" s="80"/>
      <c r="MTH42" s="80"/>
      <c r="MTI42" s="80"/>
      <c r="MTJ42" s="80"/>
      <c r="MTK42" s="80"/>
      <c r="MTL42" s="80"/>
      <c r="MTM42" s="80"/>
      <c r="MTN42" s="80"/>
      <c r="MTO42" s="80"/>
      <c r="MTP42" s="80"/>
      <c r="MTQ42" s="80"/>
      <c r="MTR42" s="80"/>
      <c r="MTS42" s="80"/>
      <c r="MTT42" s="80"/>
      <c r="MTU42" s="80"/>
      <c r="MTV42" s="80"/>
      <c r="MTW42" s="80"/>
      <c r="MTX42" s="80"/>
      <c r="MTY42" s="80"/>
      <c r="MTZ42" s="80"/>
      <c r="MUA42" s="80"/>
      <c r="MUB42" s="80"/>
      <c r="MUC42" s="80"/>
      <c r="MUD42" s="80"/>
      <c r="MUE42" s="80"/>
      <c r="MUF42" s="80"/>
      <c r="MUG42" s="80"/>
      <c r="MUH42" s="80"/>
      <c r="MUI42" s="80"/>
      <c r="MUJ42" s="80"/>
      <c r="MUK42" s="80"/>
      <c r="MUL42" s="80"/>
      <c r="MUM42" s="80"/>
      <c r="MUN42" s="80"/>
      <c r="MUO42" s="80"/>
      <c r="MUP42" s="80"/>
      <c r="MUQ42" s="80"/>
      <c r="MUR42" s="80"/>
      <c r="MUS42" s="80"/>
      <c r="MUT42" s="80"/>
      <c r="MUU42" s="80"/>
      <c r="MUV42" s="80"/>
      <c r="MUW42" s="80"/>
      <c r="MUX42" s="80"/>
      <c r="MUY42" s="80"/>
      <c r="MUZ42" s="80"/>
      <c r="MVA42" s="80"/>
      <c r="MVB42" s="80"/>
      <c r="MVC42" s="80"/>
      <c r="MVD42" s="80"/>
      <c r="MVE42" s="80"/>
      <c r="MVF42" s="80"/>
      <c r="MVG42" s="80"/>
      <c r="MVH42" s="80"/>
      <c r="MVI42" s="80"/>
      <c r="MVJ42" s="80"/>
      <c r="MVK42" s="80"/>
      <c r="MVL42" s="80"/>
      <c r="MVM42" s="80"/>
      <c r="MVN42" s="80"/>
      <c r="MVO42" s="80"/>
      <c r="MVP42" s="80"/>
      <c r="MVQ42" s="80"/>
      <c r="MVR42" s="80"/>
      <c r="MVS42" s="80"/>
      <c r="MVT42" s="80"/>
      <c r="MVU42" s="80"/>
      <c r="MVV42" s="80"/>
      <c r="MVW42" s="80"/>
      <c r="MVX42" s="80"/>
      <c r="MVY42" s="80"/>
      <c r="MVZ42" s="80"/>
      <c r="MWA42" s="80"/>
      <c r="MWB42" s="80"/>
      <c r="MWC42" s="80"/>
      <c r="MWD42" s="80"/>
      <c r="MWE42" s="80"/>
      <c r="MWF42" s="80"/>
      <c r="MWG42" s="80"/>
      <c r="MWH42" s="80"/>
      <c r="MWI42" s="80"/>
      <c r="MWJ42" s="80"/>
      <c r="MWK42" s="80"/>
      <c r="MWL42" s="80"/>
      <c r="MWM42" s="80"/>
      <c r="MWN42" s="80"/>
      <c r="MWO42" s="80"/>
      <c r="MWP42" s="80"/>
      <c r="MWQ42" s="80"/>
      <c r="MWR42" s="80"/>
      <c r="MWS42" s="80"/>
      <c r="MWT42" s="80"/>
      <c r="MWU42" s="80"/>
      <c r="MWV42" s="80"/>
      <c r="MWW42" s="80"/>
      <c r="MWX42" s="80"/>
      <c r="MWY42" s="80"/>
      <c r="MWZ42" s="80"/>
      <c r="MXA42" s="80"/>
      <c r="MXB42" s="80"/>
      <c r="MXC42" s="80"/>
      <c r="MXD42" s="80"/>
      <c r="MXE42" s="80"/>
      <c r="MXF42" s="80"/>
      <c r="MXG42" s="80"/>
      <c r="MXH42" s="80"/>
      <c r="MXI42" s="80"/>
      <c r="MXJ42" s="80"/>
      <c r="MXK42" s="80"/>
      <c r="MXL42" s="80"/>
      <c r="MXM42" s="80"/>
      <c r="MXN42" s="80"/>
      <c r="MXO42" s="80"/>
      <c r="MXP42" s="80"/>
      <c r="MXQ42" s="80"/>
      <c r="MXR42" s="80"/>
      <c r="MXS42" s="80"/>
      <c r="MXT42" s="80"/>
      <c r="MXU42" s="80"/>
      <c r="MXV42" s="80"/>
      <c r="MXW42" s="80"/>
      <c r="MXX42" s="80"/>
      <c r="MXY42" s="80"/>
      <c r="MXZ42" s="80"/>
      <c r="MYA42" s="80"/>
      <c r="MYB42" s="80"/>
      <c r="MYC42" s="80"/>
      <c r="MYD42" s="80"/>
      <c r="MYE42" s="80"/>
      <c r="MYF42" s="80"/>
      <c r="MYG42" s="80"/>
      <c r="MYH42" s="80"/>
      <c r="MYI42" s="80"/>
      <c r="MYJ42" s="80"/>
      <c r="MYK42" s="80"/>
      <c r="MYL42" s="80"/>
      <c r="MYM42" s="80"/>
      <c r="MYN42" s="80"/>
      <c r="MYO42" s="80"/>
      <c r="MYP42" s="80"/>
      <c r="MYQ42" s="80"/>
      <c r="MYR42" s="80"/>
      <c r="MYS42" s="80"/>
      <c r="MYT42" s="80"/>
      <c r="MYU42" s="80"/>
      <c r="MYV42" s="80"/>
      <c r="MYW42" s="80"/>
      <c r="MYX42" s="80"/>
      <c r="MYY42" s="80"/>
      <c r="MYZ42" s="80"/>
      <c r="MZA42" s="80"/>
      <c r="MZB42" s="80"/>
      <c r="MZC42" s="80"/>
      <c r="MZD42" s="80"/>
      <c r="MZE42" s="80"/>
      <c r="MZF42" s="80"/>
      <c r="MZG42" s="80"/>
      <c r="MZH42" s="80"/>
      <c r="MZI42" s="80"/>
      <c r="MZJ42" s="80"/>
      <c r="MZK42" s="80"/>
      <c r="MZL42" s="80"/>
      <c r="MZM42" s="80"/>
      <c r="MZN42" s="80"/>
      <c r="MZO42" s="80"/>
      <c r="MZP42" s="80"/>
      <c r="MZQ42" s="80"/>
      <c r="MZR42" s="80"/>
      <c r="MZS42" s="80"/>
      <c r="MZT42" s="80"/>
      <c r="MZU42" s="80"/>
      <c r="MZV42" s="80"/>
      <c r="MZW42" s="80"/>
      <c r="MZX42" s="80"/>
      <c r="MZY42" s="80"/>
      <c r="MZZ42" s="80"/>
      <c r="NAA42" s="80"/>
      <c r="NAB42" s="80"/>
      <c r="NAC42" s="80"/>
      <c r="NAD42" s="80"/>
      <c r="NAE42" s="80"/>
      <c r="NAF42" s="80"/>
      <c r="NAG42" s="80"/>
      <c r="NAH42" s="80"/>
      <c r="NAI42" s="80"/>
      <c r="NAJ42" s="80"/>
      <c r="NAK42" s="80"/>
      <c r="NAL42" s="80"/>
      <c r="NAM42" s="80"/>
      <c r="NAN42" s="80"/>
      <c r="NAO42" s="80"/>
      <c r="NAP42" s="80"/>
      <c r="NAQ42" s="80"/>
      <c r="NAR42" s="80"/>
      <c r="NAS42" s="80"/>
      <c r="NAT42" s="80"/>
      <c r="NAU42" s="80"/>
      <c r="NAV42" s="80"/>
      <c r="NAW42" s="80"/>
      <c r="NAX42" s="80"/>
      <c r="NAY42" s="80"/>
      <c r="NAZ42" s="80"/>
      <c r="NBA42" s="80"/>
      <c r="NBB42" s="80"/>
      <c r="NBC42" s="80"/>
      <c r="NBD42" s="80"/>
      <c r="NBE42" s="80"/>
      <c r="NBF42" s="80"/>
      <c r="NBG42" s="80"/>
      <c r="NBH42" s="80"/>
      <c r="NBI42" s="80"/>
      <c r="NBJ42" s="80"/>
      <c r="NBK42" s="80"/>
      <c r="NBL42" s="80"/>
      <c r="NBM42" s="80"/>
      <c r="NBN42" s="80"/>
      <c r="NBO42" s="80"/>
      <c r="NBP42" s="80"/>
      <c r="NBQ42" s="80"/>
      <c r="NBR42" s="80"/>
      <c r="NBS42" s="80"/>
      <c r="NBT42" s="80"/>
      <c r="NBU42" s="80"/>
      <c r="NBV42" s="80"/>
      <c r="NBW42" s="80"/>
      <c r="NBX42" s="80"/>
      <c r="NBY42" s="80"/>
      <c r="NBZ42" s="80"/>
      <c r="NCA42" s="80"/>
      <c r="NCB42" s="80"/>
      <c r="NCC42" s="80"/>
      <c r="NCD42" s="80"/>
      <c r="NCE42" s="80"/>
      <c r="NCF42" s="80"/>
      <c r="NCG42" s="80"/>
      <c r="NCH42" s="80"/>
      <c r="NCI42" s="80"/>
      <c r="NCJ42" s="80"/>
      <c r="NCK42" s="80"/>
      <c r="NCL42" s="80"/>
      <c r="NCM42" s="80"/>
      <c r="NCN42" s="80"/>
      <c r="NCO42" s="80"/>
      <c r="NCP42" s="80"/>
      <c r="NCQ42" s="80"/>
      <c r="NCR42" s="80"/>
      <c r="NCS42" s="80"/>
      <c r="NCT42" s="80"/>
      <c r="NCU42" s="80"/>
      <c r="NCV42" s="80"/>
      <c r="NCW42" s="80"/>
      <c r="NCX42" s="80"/>
      <c r="NCY42" s="80"/>
      <c r="NCZ42" s="80"/>
      <c r="NDA42" s="80"/>
      <c r="NDB42" s="80"/>
      <c r="NDC42" s="80"/>
      <c r="NDD42" s="80"/>
      <c r="NDE42" s="80"/>
      <c r="NDF42" s="80"/>
      <c r="NDG42" s="80"/>
      <c r="NDH42" s="80"/>
      <c r="NDI42" s="80"/>
      <c r="NDJ42" s="80"/>
      <c r="NDK42" s="80"/>
      <c r="NDL42" s="80"/>
      <c r="NDM42" s="80"/>
      <c r="NDN42" s="80"/>
      <c r="NDO42" s="80"/>
      <c r="NDP42" s="80"/>
      <c r="NDQ42" s="80"/>
      <c r="NDR42" s="80"/>
      <c r="NDS42" s="80"/>
      <c r="NDT42" s="80"/>
      <c r="NDU42" s="80"/>
      <c r="NDV42" s="80"/>
      <c r="NDW42" s="80"/>
      <c r="NDX42" s="80"/>
      <c r="NDY42" s="80"/>
      <c r="NDZ42" s="80"/>
      <c r="NEA42" s="80"/>
      <c r="NEB42" s="80"/>
      <c r="NEC42" s="80"/>
      <c r="NED42" s="80"/>
      <c r="NEE42" s="80"/>
      <c r="NEF42" s="80"/>
      <c r="NEG42" s="80"/>
      <c r="NEH42" s="80"/>
      <c r="NEI42" s="80"/>
      <c r="NEJ42" s="80"/>
      <c r="NEK42" s="80"/>
      <c r="NEL42" s="80"/>
      <c r="NEM42" s="80"/>
      <c r="NEN42" s="80"/>
      <c r="NEO42" s="80"/>
      <c r="NEP42" s="80"/>
      <c r="NEQ42" s="80"/>
      <c r="NER42" s="80"/>
      <c r="NES42" s="80"/>
      <c r="NET42" s="80"/>
      <c r="NEU42" s="80"/>
      <c r="NEV42" s="80"/>
      <c r="NEW42" s="80"/>
      <c r="NEX42" s="80"/>
      <c r="NEY42" s="80"/>
      <c r="NEZ42" s="80"/>
      <c r="NFA42" s="80"/>
      <c r="NFB42" s="80"/>
      <c r="NFC42" s="80"/>
      <c r="NFD42" s="80"/>
      <c r="NFE42" s="80"/>
      <c r="NFF42" s="80"/>
      <c r="NFG42" s="80"/>
      <c r="NFH42" s="80"/>
      <c r="NFI42" s="80"/>
      <c r="NFJ42" s="80"/>
      <c r="NFK42" s="80"/>
      <c r="NFL42" s="80"/>
      <c r="NFM42" s="80"/>
      <c r="NFN42" s="80"/>
      <c r="NFO42" s="80"/>
      <c r="NFP42" s="80"/>
      <c r="NFQ42" s="80"/>
      <c r="NFR42" s="80"/>
      <c r="NFS42" s="80"/>
      <c r="NFT42" s="80"/>
      <c r="NFU42" s="80"/>
      <c r="NFV42" s="80"/>
      <c r="NFW42" s="80"/>
      <c r="NFX42" s="80"/>
      <c r="NFY42" s="80"/>
      <c r="NFZ42" s="80"/>
      <c r="NGA42" s="80"/>
      <c r="NGB42" s="80"/>
      <c r="NGC42" s="80"/>
      <c r="NGD42" s="80"/>
      <c r="NGE42" s="80"/>
      <c r="NGF42" s="80"/>
      <c r="NGG42" s="80"/>
      <c r="NGH42" s="80"/>
      <c r="NGI42" s="80"/>
      <c r="NGJ42" s="80"/>
      <c r="NGK42" s="80"/>
      <c r="NGL42" s="80"/>
      <c r="NGM42" s="80"/>
      <c r="NGN42" s="80"/>
      <c r="NGO42" s="80"/>
      <c r="NGP42" s="80"/>
      <c r="NGQ42" s="80"/>
      <c r="NGR42" s="80"/>
      <c r="NGS42" s="80"/>
      <c r="NGT42" s="80"/>
      <c r="NGU42" s="80"/>
      <c r="NGV42" s="80"/>
      <c r="NGW42" s="80"/>
      <c r="NGX42" s="80"/>
      <c r="NGY42" s="80"/>
      <c r="NGZ42" s="80"/>
      <c r="NHA42" s="80"/>
      <c r="NHB42" s="80"/>
      <c r="NHC42" s="80"/>
      <c r="NHD42" s="80"/>
      <c r="NHE42" s="80"/>
      <c r="NHF42" s="80"/>
      <c r="NHG42" s="80"/>
      <c r="NHH42" s="80"/>
      <c r="NHI42" s="80"/>
      <c r="NHJ42" s="80"/>
      <c r="NHK42" s="80"/>
      <c r="NHL42" s="80"/>
      <c r="NHM42" s="80"/>
      <c r="NHN42" s="80"/>
      <c r="NHO42" s="80"/>
      <c r="NHP42" s="80"/>
      <c r="NHQ42" s="80"/>
      <c r="NHR42" s="80"/>
      <c r="NHS42" s="80"/>
      <c r="NHT42" s="80"/>
      <c r="NHU42" s="80"/>
      <c r="NHV42" s="80"/>
      <c r="NHW42" s="80"/>
      <c r="NHX42" s="80"/>
      <c r="NHY42" s="80"/>
      <c r="NHZ42" s="80"/>
      <c r="NIA42" s="80"/>
      <c r="NIB42" s="80"/>
      <c r="NIC42" s="80"/>
      <c r="NID42" s="80"/>
      <c r="NIE42" s="80"/>
      <c r="NIF42" s="80"/>
      <c r="NIG42" s="80"/>
      <c r="NIH42" s="80"/>
      <c r="NII42" s="80"/>
      <c r="NIJ42" s="80"/>
      <c r="NIK42" s="80"/>
      <c r="NIL42" s="80"/>
      <c r="NIM42" s="80"/>
      <c r="NIN42" s="80"/>
      <c r="NIO42" s="80"/>
      <c r="NIP42" s="80"/>
      <c r="NIQ42" s="80"/>
      <c r="NIR42" s="80"/>
      <c r="NIS42" s="80"/>
      <c r="NIT42" s="80"/>
      <c r="NIU42" s="80"/>
      <c r="NIV42" s="80"/>
      <c r="NIW42" s="80"/>
      <c r="NIX42" s="80"/>
      <c r="NIY42" s="80"/>
      <c r="NIZ42" s="80"/>
      <c r="NJA42" s="80"/>
      <c r="NJB42" s="80"/>
      <c r="NJC42" s="80"/>
      <c r="NJD42" s="80"/>
      <c r="NJE42" s="80"/>
      <c r="NJF42" s="80"/>
      <c r="NJG42" s="80"/>
      <c r="NJH42" s="80"/>
      <c r="NJI42" s="80"/>
      <c r="NJJ42" s="80"/>
      <c r="NJK42" s="80"/>
      <c r="NJL42" s="80"/>
      <c r="NJM42" s="80"/>
      <c r="NJN42" s="80"/>
      <c r="NJO42" s="80"/>
      <c r="NJP42" s="80"/>
      <c r="NJQ42" s="80"/>
      <c r="NJR42" s="80"/>
      <c r="NJS42" s="80"/>
      <c r="NJT42" s="80"/>
      <c r="NJU42" s="80"/>
      <c r="NJV42" s="80"/>
      <c r="NJW42" s="80"/>
      <c r="NJX42" s="80"/>
      <c r="NJY42" s="80"/>
      <c r="NJZ42" s="80"/>
      <c r="NKA42" s="80"/>
      <c r="NKB42" s="80"/>
      <c r="NKC42" s="80"/>
      <c r="NKD42" s="80"/>
      <c r="NKE42" s="80"/>
      <c r="NKF42" s="80"/>
      <c r="NKG42" s="80"/>
      <c r="NKH42" s="80"/>
      <c r="NKI42" s="80"/>
      <c r="NKJ42" s="80"/>
      <c r="NKK42" s="80"/>
      <c r="NKL42" s="80"/>
      <c r="NKM42" s="80"/>
      <c r="NKN42" s="80"/>
      <c r="NKO42" s="80"/>
      <c r="NKP42" s="80"/>
      <c r="NKQ42" s="80"/>
      <c r="NKR42" s="80"/>
      <c r="NKS42" s="80"/>
      <c r="NKT42" s="80"/>
      <c r="NKU42" s="80"/>
      <c r="NKV42" s="80"/>
      <c r="NKW42" s="80"/>
      <c r="NKX42" s="80"/>
      <c r="NKY42" s="80"/>
      <c r="NKZ42" s="80"/>
      <c r="NLA42" s="80"/>
      <c r="NLB42" s="80"/>
      <c r="NLC42" s="80"/>
      <c r="NLD42" s="80"/>
      <c r="NLE42" s="80"/>
      <c r="NLF42" s="80"/>
      <c r="NLG42" s="80"/>
      <c r="NLH42" s="80"/>
      <c r="NLI42" s="80"/>
      <c r="NLJ42" s="80"/>
      <c r="NLK42" s="80"/>
      <c r="NLL42" s="80"/>
      <c r="NLM42" s="80"/>
      <c r="NLN42" s="80"/>
      <c r="NLO42" s="80"/>
      <c r="NLP42" s="80"/>
      <c r="NLQ42" s="80"/>
      <c r="NLR42" s="80"/>
      <c r="NLS42" s="80"/>
      <c r="NLT42" s="80"/>
      <c r="NLU42" s="80"/>
      <c r="NLV42" s="80"/>
      <c r="NLW42" s="80"/>
      <c r="NLX42" s="80"/>
      <c r="NLY42" s="80"/>
      <c r="NLZ42" s="80"/>
      <c r="NMA42" s="80"/>
      <c r="NMB42" s="80"/>
      <c r="NMC42" s="80"/>
      <c r="NMD42" s="80"/>
      <c r="NME42" s="80"/>
      <c r="NMF42" s="80"/>
      <c r="NMG42" s="80"/>
      <c r="NMH42" s="80"/>
      <c r="NMI42" s="80"/>
      <c r="NMJ42" s="80"/>
      <c r="NMK42" s="80"/>
      <c r="NML42" s="80"/>
      <c r="NMM42" s="80"/>
      <c r="NMN42" s="80"/>
      <c r="NMO42" s="80"/>
      <c r="NMP42" s="80"/>
      <c r="NMQ42" s="80"/>
      <c r="NMR42" s="80"/>
      <c r="NMS42" s="80"/>
      <c r="NMT42" s="80"/>
      <c r="NMU42" s="80"/>
      <c r="NMV42" s="80"/>
      <c r="NMW42" s="80"/>
      <c r="NMX42" s="80"/>
      <c r="NMY42" s="80"/>
      <c r="NMZ42" s="80"/>
      <c r="NNA42" s="80"/>
      <c r="NNB42" s="80"/>
      <c r="NNC42" s="80"/>
      <c r="NND42" s="80"/>
      <c r="NNE42" s="80"/>
      <c r="NNF42" s="80"/>
      <c r="NNG42" s="80"/>
      <c r="NNH42" s="80"/>
      <c r="NNI42" s="80"/>
      <c r="NNJ42" s="80"/>
      <c r="NNK42" s="80"/>
      <c r="NNL42" s="80"/>
      <c r="NNM42" s="80"/>
      <c r="NNN42" s="80"/>
      <c r="NNO42" s="80"/>
      <c r="NNP42" s="80"/>
      <c r="NNQ42" s="80"/>
      <c r="NNR42" s="80"/>
      <c r="NNS42" s="80"/>
      <c r="NNT42" s="80"/>
      <c r="NNU42" s="80"/>
      <c r="NNV42" s="80"/>
      <c r="NNW42" s="80"/>
      <c r="NNX42" s="80"/>
      <c r="NNY42" s="80"/>
      <c r="NNZ42" s="80"/>
      <c r="NOA42" s="80"/>
      <c r="NOB42" s="80"/>
      <c r="NOC42" s="80"/>
      <c r="NOD42" s="80"/>
      <c r="NOE42" s="80"/>
      <c r="NOF42" s="80"/>
      <c r="NOG42" s="80"/>
      <c r="NOH42" s="80"/>
      <c r="NOI42" s="80"/>
      <c r="NOJ42" s="80"/>
      <c r="NOK42" s="80"/>
      <c r="NOL42" s="80"/>
      <c r="NOM42" s="80"/>
      <c r="NON42" s="80"/>
      <c r="NOO42" s="80"/>
      <c r="NOP42" s="80"/>
      <c r="NOQ42" s="80"/>
      <c r="NOR42" s="80"/>
      <c r="NOS42" s="80"/>
      <c r="NOT42" s="80"/>
      <c r="NOU42" s="80"/>
      <c r="NOV42" s="80"/>
      <c r="NOW42" s="80"/>
      <c r="NOX42" s="80"/>
      <c r="NOY42" s="80"/>
      <c r="NOZ42" s="80"/>
      <c r="NPA42" s="80"/>
      <c r="NPB42" s="80"/>
      <c r="NPC42" s="80"/>
      <c r="NPD42" s="80"/>
      <c r="NPE42" s="80"/>
      <c r="NPF42" s="80"/>
      <c r="NPG42" s="80"/>
      <c r="NPH42" s="80"/>
      <c r="NPI42" s="80"/>
      <c r="NPJ42" s="80"/>
      <c r="NPK42" s="80"/>
      <c r="NPL42" s="80"/>
      <c r="NPM42" s="80"/>
      <c r="NPN42" s="80"/>
      <c r="NPO42" s="80"/>
      <c r="NPP42" s="80"/>
      <c r="NPQ42" s="80"/>
      <c r="NPR42" s="80"/>
      <c r="NPS42" s="80"/>
      <c r="NPT42" s="80"/>
      <c r="NPU42" s="80"/>
      <c r="NPV42" s="80"/>
      <c r="NPW42" s="80"/>
      <c r="NPX42" s="80"/>
      <c r="NPY42" s="80"/>
      <c r="NPZ42" s="80"/>
      <c r="NQA42" s="80"/>
      <c r="NQB42" s="80"/>
      <c r="NQC42" s="80"/>
      <c r="NQD42" s="80"/>
      <c r="NQE42" s="80"/>
      <c r="NQF42" s="80"/>
      <c r="NQG42" s="80"/>
      <c r="NQH42" s="80"/>
      <c r="NQI42" s="80"/>
      <c r="NQJ42" s="80"/>
      <c r="NQK42" s="80"/>
      <c r="NQL42" s="80"/>
      <c r="NQM42" s="80"/>
      <c r="NQN42" s="80"/>
      <c r="NQO42" s="80"/>
      <c r="NQP42" s="80"/>
      <c r="NQQ42" s="80"/>
      <c r="NQR42" s="80"/>
      <c r="NQS42" s="80"/>
      <c r="NQT42" s="80"/>
      <c r="NQU42" s="80"/>
      <c r="NQV42" s="80"/>
      <c r="NQW42" s="80"/>
      <c r="NQX42" s="80"/>
      <c r="NQY42" s="80"/>
      <c r="NQZ42" s="80"/>
      <c r="NRA42" s="80"/>
      <c r="NRB42" s="80"/>
      <c r="NRC42" s="80"/>
      <c r="NRD42" s="80"/>
      <c r="NRE42" s="80"/>
      <c r="NRF42" s="80"/>
      <c r="NRG42" s="80"/>
      <c r="NRH42" s="80"/>
      <c r="NRI42" s="80"/>
      <c r="NRJ42" s="80"/>
      <c r="NRK42" s="80"/>
      <c r="NRL42" s="80"/>
      <c r="NRM42" s="80"/>
      <c r="NRN42" s="80"/>
      <c r="NRO42" s="80"/>
      <c r="NRP42" s="80"/>
      <c r="NRQ42" s="80"/>
      <c r="NRR42" s="80"/>
      <c r="NRS42" s="80"/>
      <c r="NRT42" s="80"/>
      <c r="NRU42" s="80"/>
      <c r="NRV42" s="80"/>
      <c r="NRW42" s="80"/>
      <c r="NRX42" s="80"/>
      <c r="NRY42" s="80"/>
      <c r="NRZ42" s="80"/>
      <c r="NSA42" s="80"/>
      <c r="NSB42" s="80"/>
      <c r="NSC42" s="80"/>
      <c r="NSD42" s="80"/>
      <c r="NSE42" s="80"/>
      <c r="NSF42" s="80"/>
      <c r="NSG42" s="80"/>
      <c r="NSH42" s="80"/>
      <c r="NSI42" s="80"/>
      <c r="NSJ42" s="80"/>
      <c r="NSK42" s="80"/>
      <c r="NSL42" s="80"/>
      <c r="NSM42" s="80"/>
      <c r="NSN42" s="80"/>
      <c r="NSO42" s="80"/>
      <c r="NSP42" s="80"/>
      <c r="NSQ42" s="80"/>
      <c r="NSR42" s="80"/>
      <c r="NSS42" s="80"/>
      <c r="NST42" s="80"/>
      <c r="NSU42" s="80"/>
      <c r="NSV42" s="80"/>
      <c r="NSW42" s="80"/>
      <c r="NSX42" s="80"/>
      <c r="NSY42" s="80"/>
      <c r="NSZ42" s="80"/>
      <c r="NTA42" s="80"/>
      <c r="NTB42" s="80"/>
      <c r="NTC42" s="80"/>
      <c r="NTD42" s="80"/>
      <c r="NTE42" s="80"/>
      <c r="NTF42" s="80"/>
      <c r="NTG42" s="80"/>
      <c r="NTH42" s="80"/>
      <c r="NTI42" s="80"/>
      <c r="NTJ42" s="80"/>
      <c r="NTK42" s="80"/>
      <c r="NTL42" s="80"/>
      <c r="NTM42" s="80"/>
      <c r="NTN42" s="80"/>
      <c r="NTO42" s="80"/>
      <c r="NTP42" s="80"/>
      <c r="NTQ42" s="80"/>
      <c r="NTR42" s="80"/>
      <c r="NTS42" s="80"/>
      <c r="NTT42" s="80"/>
      <c r="NTU42" s="80"/>
      <c r="NTV42" s="80"/>
      <c r="NTW42" s="80"/>
      <c r="NTX42" s="80"/>
      <c r="NTY42" s="80"/>
      <c r="NTZ42" s="80"/>
      <c r="NUA42" s="80"/>
      <c r="NUB42" s="80"/>
      <c r="NUC42" s="80"/>
      <c r="NUD42" s="80"/>
      <c r="NUE42" s="80"/>
      <c r="NUF42" s="80"/>
      <c r="NUG42" s="80"/>
      <c r="NUH42" s="80"/>
      <c r="NUI42" s="80"/>
      <c r="NUJ42" s="80"/>
      <c r="NUK42" s="80"/>
      <c r="NUL42" s="80"/>
      <c r="NUM42" s="80"/>
      <c r="NUN42" s="80"/>
      <c r="NUO42" s="80"/>
      <c r="NUP42" s="80"/>
      <c r="NUQ42" s="80"/>
      <c r="NUR42" s="80"/>
      <c r="NUS42" s="80"/>
      <c r="NUT42" s="80"/>
      <c r="NUU42" s="80"/>
      <c r="NUV42" s="80"/>
      <c r="NUW42" s="80"/>
      <c r="NUX42" s="80"/>
      <c r="NUY42" s="80"/>
      <c r="NUZ42" s="80"/>
      <c r="NVA42" s="80"/>
      <c r="NVB42" s="80"/>
      <c r="NVC42" s="80"/>
      <c r="NVD42" s="80"/>
      <c r="NVE42" s="80"/>
      <c r="NVF42" s="80"/>
      <c r="NVG42" s="80"/>
      <c r="NVH42" s="80"/>
      <c r="NVI42" s="80"/>
      <c r="NVJ42" s="80"/>
      <c r="NVK42" s="80"/>
      <c r="NVL42" s="80"/>
      <c r="NVM42" s="80"/>
      <c r="NVN42" s="80"/>
      <c r="NVO42" s="80"/>
      <c r="NVP42" s="80"/>
      <c r="NVQ42" s="80"/>
      <c r="NVR42" s="80"/>
      <c r="NVS42" s="80"/>
      <c r="NVT42" s="80"/>
      <c r="NVU42" s="80"/>
      <c r="NVV42" s="80"/>
      <c r="NVW42" s="80"/>
      <c r="NVX42" s="80"/>
      <c r="NVY42" s="80"/>
      <c r="NVZ42" s="80"/>
      <c r="NWA42" s="80"/>
      <c r="NWB42" s="80"/>
      <c r="NWC42" s="80"/>
      <c r="NWD42" s="80"/>
      <c r="NWE42" s="80"/>
      <c r="NWF42" s="80"/>
      <c r="NWG42" s="80"/>
      <c r="NWH42" s="80"/>
      <c r="NWI42" s="80"/>
      <c r="NWJ42" s="80"/>
      <c r="NWK42" s="80"/>
      <c r="NWL42" s="80"/>
      <c r="NWM42" s="80"/>
      <c r="NWN42" s="80"/>
      <c r="NWO42" s="80"/>
      <c r="NWP42" s="80"/>
      <c r="NWQ42" s="80"/>
      <c r="NWR42" s="80"/>
      <c r="NWS42" s="80"/>
      <c r="NWT42" s="80"/>
      <c r="NWU42" s="80"/>
      <c r="NWV42" s="80"/>
      <c r="NWW42" s="80"/>
      <c r="NWX42" s="80"/>
      <c r="NWY42" s="80"/>
      <c r="NWZ42" s="80"/>
      <c r="NXA42" s="80"/>
      <c r="NXB42" s="80"/>
      <c r="NXC42" s="80"/>
      <c r="NXD42" s="80"/>
      <c r="NXE42" s="80"/>
      <c r="NXF42" s="80"/>
      <c r="NXG42" s="80"/>
      <c r="NXH42" s="80"/>
      <c r="NXI42" s="80"/>
      <c r="NXJ42" s="80"/>
      <c r="NXK42" s="80"/>
      <c r="NXL42" s="80"/>
      <c r="NXM42" s="80"/>
      <c r="NXN42" s="80"/>
      <c r="NXO42" s="80"/>
      <c r="NXP42" s="80"/>
      <c r="NXQ42" s="80"/>
      <c r="NXR42" s="80"/>
      <c r="NXS42" s="80"/>
      <c r="NXT42" s="80"/>
      <c r="NXU42" s="80"/>
      <c r="NXV42" s="80"/>
      <c r="NXW42" s="80"/>
      <c r="NXX42" s="80"/>
      <c r="NXY42" s="80"/>
      <c r="NXZ42" s="80"/>
      <c r="NYA42" s="80"/>
      <c r="NYB42" s="80"/>
      <c r="NYC42" s="80"/>
      <c r="NYD42" s="80"/>
      <c r="NYE42" s="80"/>
      <c r="NYF42" s="80"/>
      <c r="NYG42" s="80"/>
      <c r="NYH42" s="80"/>
      <c r="NYI42" s="80"/>
      <c r="NYJ42" s="80"/>
      <c r="NYK42" s="80"/>
      <c r="NYL42" s="80"/>
      <c r="NYM42" s="80"/>
      <c r="NYN42" s="80"/>
      <c r="NYO42" s="80"/>
      <c r="NYP42" s="80"/>
      <c r="NYQ42" s="80"/>
      <c r="NYR42" s="80"/>
      <c r="NYS42" s="80"/>
      <c r="NYT42" s="80"/>
      <c r="NYU42" s="80"/>
      <c r="NYV42" s="80"/>
      <c r="NYW42" s="80"/>
      <c r="NYX42" s="80"/>
      <c r="NYY42" s="80"/>
      <c r="NYZ42" s="80"/>
      <c r="NZA42" s="80"/>
      <c r="NZB42" s="80"/>
      <c r="NZC42" s="80"/>
      <c r="NZD42" s="80"/>
      <c r="NZE42" s="80"/>
      <c r="NZF42" s="80"/>
      <c r="NZG42" s="80"/>
      <c r="NZH42" s="80"/>
      <c r="NZI42" s="80"/>
      <c r="NZJ42" s="80"/>
      <c r="NZK42" s="80"/>
      <c r="NZL42" s="80"/>
      <c r="NZM42" s="80"/>
      <c r="NZN42" s="80"/>
      <c r="NZO42" s="80"/>
      <c r="NZP42" s="80"/>
      <c r="NZQ42" s="80"/>
      <c r="NZR42" s="80"/>
      <c r="NZS42" s="80"/>
      <c r="NZT42" s="80"/>
      <c r="NZU42" s="80"/>
      <c r="NZV42" s="80"/>
      <c r="NZW42" s="80"/>
      <c r="NZX42" s="80"/>
      <c r="NZY42" s="80"/>
      <c r="NZZ42" s="80"/>
      <c r="OAA42" s="80"/>
      <c r="OAB42" s="80"/>
      <c r="OAC42" s="80"/>
      <c r="OAD42" s="80"/>
      <c r="OAE42" s="80"/>
      <c r="OAF42" s="80"/>
      <c r="OAG42" s="80"/>
      <c r="OAH42" s="80"/>
      <c r="OAI42" s="80"/>
      <c r="OAJ42" s="80"/>
      <c r="OAK42" s="80"/>
      <c r="OAL42" s="80"/>
      <c r="OAM42" s="80"/>
      <c r="OAN42" s="80"/>
      <c r="OAO42" s="80"/>
      <c r="OAP42" s="80"/>
      <c r="OAQ42" s="80"/>
      <c r="OAR42" s="80"/>
      <c r="OAS42" s="80"/>
      <c r="OAT42" s="80"/>
      <c r="OAU42" s="80"/>
      <c r="OAV42" s="80"/>
      <c r="OAW42" s="80"/>
      <c r="OAX42" s="80"/>
      <c r="OAY42" s="80"/>
      <c r="OAZ42" s="80"/>
      <c r="OBA42" s="80"/>
      <c r="OBB42" s="80"/>
      <c r="OBC42" s="80"/>
      <c r="OBD42" s="80"/>
      <c r="OBE42" s="80"/>
      <c r="OBF42" s="80"/>
      <c r="OBG42" s="80"/>
      <c r="OBH42" s="80"/>
      <c r="OBI42" s="80"/>
      <c r="OBJ42" s="80"/>
      <c r="OBK42" s="80"/>
      <c r="OBL42" s="80"/>
      <c r="OBM42" s="80"/>
      <c r="OBN42" s="80"/>
      <c r="OBO42" s="80"/>
      <c r="OBP42" s="80"/>
      <c r="OBQ42" s="80"/>
      <c r="OBR42" s="80"/>
      <c r="OBS42" s="80"/>
      <c r="OBT42" s="80"/>
      <c r="OBU42" s="80"/>
      <c r="OBV42" s="80"/>
      <c r="OBW42" s="80"/>
      <c r="OBX42" s="80"/>
      <c r="OBY42" s="80"/>
      <c r="OBZ42" s="80"/>
      <c r="OCA42" s="80"/>
      <c r="OCB42" s="80"/>
      <c r="OCC42" s="80"/>
      <c r="OCD42" s="80"/>
      <c r="OCE42" s="80"/>
      <c r="OCF42" s="80"/>
      <c r="OCG42" s="80"/>
      <c r="OCH42" s="80"/>
      <c r="OCI42" s="80"/>
      <c r="OCJ42" s="80"/>
      <c r="OCK42" s="80"/>
      <c r="OCL42" s="80"/>
      <c r="OCM42" s="80"/>
      <c r="OCN42" s="80"/>
      <c r="OCO42" s="80"/>
      <c r="OCP42" s="80"/>
      <c r="OCQ42" s="80"/>
      <c r="OCR42" s="80"/>
      <c r="OCS42" s="80"/>
      <c r="OCT42" s="80"/>
      <c r="OCU42" s="80"/>
      <c r="OCV42" s="80"/>
      <c r="OCW42" s="80"/>
      <c r="OCX42" s="80"/>
      <c r="OCY42" s="80"/>
      <c r="OCZ42" s="80"/>
      <c r="ODA42" s="80"/>
      <c r="ODB42" s="80"/>
      <c r="ODC42" s="80"/>
      <c r="ODD42" s="80"/>
      <c r="ODE42" s="80"/>
      <c r="ODF42" s="80"/>
      <c r="ODG42" s="80"/>
      <c r="ODH42" s="80"/>
      <c r="ODI42" s="80"/>
      <c r="ODJ42" s="80"/>
      <c r="ODK42" s="80"/>
      <c r="ODL42" s="80"/>
      <c r="ODM42" s="80"/>
      <c r="ODN42" s="80"/>
      <c r="ODO42" s="80"/>
      <c r="ODP42" s="80"/>
      <c r="ODQ42" s="80"/>
      <c r="ODR42" s="80"/>
      <c r="ODS42" s="80"/>
      <c r="ODT42" s="80"/>
      <c r="ODU42" s="80"/>
      <c r="ODV42" s="80"/>
      <c r="ODW42" s="80"/>
      <c r="ODX42" s="80"/>
      <c r="ODY42" s="80"/>
      <c r="ODZ42" s="80"/>
      <c r="OEA42" s="80"/>
      <c r="OEB42" s="80"/>
      <c r="OEC42" s="80"/>
      <c r="OED42" s="80"/>
      <c r="OEE42" s="80"/>
      <c r="OEF42" s="80"/>
      <c r="OEG42" s="80"/>
      <c r="OEH42" s="80"/>
      <c r="OEI42" s="80"/>
      <c r="OEJ42" s="80"/>
      <c r="OEK42" s="80"/>
      <c r="OEL42" s="80"/>
      <c r="OEM42" s="80"/>
      <c r="OEN42" s="80"/>
      <c r="OEO42" s="80"/>
      <c r="OEP42" s="80"/>
      <c r="OEQ42" s="80"/>
      <c r="OER42" s="80"/>
      <c r="OES42" s="80"/>
      <c r="OET42" s="80"/>
      <c r="OEU42" s="80"/>
      <c r="OEV42" s="80"/>
      <c r="OEW42" s="80"/>
      <c r="OEX42" s="80"/>
      <c r="OEY42" s="80"/>
      <c r="OEZ42" s="80"/>
      <c r="OFA42" s="80"/>
      <c r="OFB42" s="80"/>
      <c r="OFC42" s="80"/>
      <c r="OFD42" s="80"/>
      <c r="OFE42" s="80"/>
      <c r="OFF42" s="80"/>
      <c r="OFG42" s="80"/>
      <c r="OFH42" s="80"/>
      <c r="OFI42" s="80"/>
      <c r="OFJ42" s="80"/>
      <c r="OFK42" s="80"/>
      <c r="OFL42" s="80"/>
      <c r="OFM42" s="80"/>
      <c r="OFN42" s="80"/>
      <c r="OFO42" s="80"/>
      <c r="OFP42" s="80"/>
      <c r="OFQ42" s="80"/>
      <c r="OFR42" s="80"/>
      <c r="OFS42" s="80"/>
      <c r="OFT42" s="80"/>
      <c r="OFU42" s="80"/>
      <c r="OFV42" s="80"/>
      <c r="OFW42" s="80"/>
      <c r="OFX42" s="80"/>
      <c r="OFY42" s="80"/>
      <c r="OFZ42" s="80"/>
      <c r="OGA42" s="80"/>
      <c r="OGB42" s="80"/>
      <c r="OGC42" s="80"/>
      <c r="OGD42" s="80"/>
      <c r="OGE42" s="80"/>
      <c r="OGF42" s="80"/>
      <c r="OGG42" s="80"/>
      <c r="OGH42" s="80"/>
      <c r="OGI42" s="80"/>
      <c r="OGJ42" s="80"/>
      <c r="OGK42" s="80"/>
      <c r="OGL42" s="80"/>
      <c r="OGM42" s="80"/>
      <c r="OGN42" s="80"/>
      <c r="OGO42" s="80"/>
      <c r="OGP42" s="80"/>
      <c r="OGQ42" s="80"/>
      <c r="OGR42" s="80"/>
      <c r="OGS42" s="80"/>
      <c r="OGT42" s="80"/>
      <c r="OGU42" s="80"/>
      <c r="OGV42" s="80"/>
      <c r="OGW42" s="80"/>
      <c r="OGX42" s="80"/>
      <c r="OGY42" s="80"/>
      <c r="OGZ42" s="80"/>
      <c r="OHA42" s="80"/>
      <c r="OHB42" s="80"/>
      <c r="OHC42" s="80"/>
      <c r="OHD42" s="80"/>
      <c r="OHE42" s="80"/>
      <c r="OHF42" s="80"/>
      <c r="OHG42" s="80"/>
      <c r="OHH42" s="80"/>
      <c r="OHI42" s="80"/>
      <c r="OHJ42" s="80"/>
      <c r="OHK42" s="80"/>
      <c r="OHL42" s="80"/>
      <c r="OHM42" s="80"/>
      <c r="OHN42" s="80"/>
      <c r="OHO42" s="80"/>
      <c r="OHP42" s="80"/>
      <c r="OHQ42" s="80"/>
      <c r="OHR42" s="80"/>
      <c r="OHS42" s="80"/>
      <c r="OHT42" s="80"/>
      <c r="OHU42" s="80"/>
      <c r="OHV42" s="80"/>
      <c r="OHW42" s="80"/>
      <c r="OHX42" s="80"/>
      <c r="OHY42" s="80"/>
      <c r="OHZ42" s="80"/>
      <c r="OIA42" s="80"/>
      <c r="OIB42" s="80"/>
      <c r="OIC42" s="80"/>
      <c r="OID42" s="80"/>
      <c r="OIE42" s="80"/>
      <c r="OIF42" s="80"/>
      <c r="OIG42" s="80"/>
      <c r="OIH42" s="80"/>
      <c r="OII42" s="80"/>
      <c r="OIJ42" s="80"/>
      <c r="OIK42" s="80"/>
      <c r="OIL42" s="80"/>
      <c r="OIM42" s="80"/>
      <c r="OIN42" s="80"/>
      <c r="OIO42" s="80"/>
      <c r="OIP42" s="80"/>
      <c r="OIQ42" s="80"/>
      <c r="OIR42" s="80"/>
      <c r="OIS42" s="80"/>
      <c r="OIT42" s="80"/>
      <c r="OIU42" s="80"/>
      <c r="OIV42" s="80"/>
      <c r="OIW42" s="80"/>
      <c r="OIX42" s="80"/>
      <c r="OIY42" s="80"/>
      <c r="OIZ42" s="80"/>
      <c r="OJA42" s="80"/>
      <c r="OJB42" s="80"/>
      <c r="OJC42" s="80"/>
      <c r="OJD42" s="80"/>
      <c r="OJE42" s="80"/>
      <c r="OJF42" s="80"/>
      <c r="OJG42" s="80"/>
      <c r="OJH42" s="80"/>
      <c r="OJI42" s="80"/>
      <c r="OJJ42" s="80"/>
      <c r="OJK42" s="80"/>
      <c r="OJL42" s="80"/>
      <c r="OJM42" s="80"/>
      <c r="OJN42" s="80"/>
      <c r="OJO42" s="80"/>
      <c r="OJP42" s="80"/>
      <c r="OJQ42" s="80"/>
      <c r="OJR42" s="80"/>
      <c r="OJS42" s="80"/>
      <c r="OJT42" s="80"/>
      <c r="OJU42" s="80"/>
      <c r="OJV42" s="80"/>
      <c r="OJW42" s="80"/>
      <c r="OJX42" s="80"/>
      <c r="OJY42" s="80"/>
      <c r="OJZ42" s="80"/>
      <c r="OKA42" s="80"/>
      <c r="OKB42" s="80"/>
      <c r="OKC42" s="80"/>
      <c r="OKD42" s="80"/>
      <c r="OKE42" s="80"/>
      <c r="OKF42" s="80"/>
      <c r="OKG42" s="80"/>
      <c r="OKH42" s="80"/>
      <c r="OKI42" s="80"/>
      <c r="OKJ42" s="80"/>
      <c r="OKK42" s="80"/>
      <c r="OKL42" s="80"/>
      <c r="OKM42" s="80"/>
      <c r="OKN42" s="80"/>
      <c r="OKO42" s="80"/>
      <c r="OKP42" s="80"/>
      <c r="OKQ42" s="80"/>
      <c r="OKR42" s="80"/>
      <c r="OKS42" s="80"/>
      <c r="OKT42" s="80"/>
      <c r="OKU42" s="80"/>
      <c r="OKV42" s="80"/>
      <c r="OKW42" s="80"/>
      <c r="OKX42" s="80"/>
      <c r="OKY42" s="80"/>
      <c r="OKZ42" s="80"/>
      <c r="OLA42" s="80"/>
      <c r="OLB42" s="80"/>
      <c r="OLC42" s="80"/>
      <c r="OLD42" s="80"/>
      <c r="OLE42" s="80"/>
      <c r="OLF42" s="80"/>
      <c r="OLG42" s="80"/>
      <c r="OLH42" s="80"/>
      <c r="OLI42" s="80"/>
      <c r="OLJ42" s="80"/>
      <c r="OLK42" s="80"/>
      <c r="OLL42" s="80"/>
      <c r="OLM42" s="80"/>
      <c r="OLN42" s="80"/>
      <c r="OLO42" s="80"/>
      <c r="OLP42" s="80"/>
      <c r="OLQ42" s="80"/>
      <c r="OLR42" s="80"/>
      <c r="OLS42" s="80"/>
      <c r="OLT42" s="80"/>
      <c r="OLU42" s="80"/>
      <c r="OLV42" s="80"/>
      <c r="OLW42" s="80"/>
      <c r="OLX42" s="80"/>
      <c r="OLY42" s="80"/>
      <c r="OLZ42" s="80"/>
      <c r="OMA42" s="80"/>
      <c r="OMB42" s="80"/>
      <c r="OMC42" s="80"/>
      <c r="OMD42" s="80"/>
      <c r="OME42" s="80"/>
      <c r="OMF42" s="80"/>
      <c r="OMG42" s="80"/>
      <c r="OMH42" s="80"/>
      <c r="OMI42" s="80"/>
      <c r="OMJ42" s="80"/>
      <c r="OMK42" s="80"/>
      <c r="OML42" s="80"/>
      <c r="OMM42" s="80"/>
      <c r="OMN42" s="80"/>
      <c r="OMO42" s="80"/>
      <c r="OMP42" s="80"/>
      <c r="OMQ42" s="80"/>
      <c r="OMR42" s="80"/>
      <c r="OMS42" s="80"/>
      <c r="OMT42" s="80"/>
      <c r="OMU42" s="80"/>
      <c r="OMV42" s="80"/>
      <c r="OMW42" s="80"/>
      <c r="OMX42" s="80"/>
      <c r="OMY42" s="80"/>
      <c r="OMZ42" s="80"/>
      <c r="ONA42" s="80"/>
      <c r="ONB42" s="80"/>
      <c r="ONC42" s="80"/>
      <c r="OND42" s="80"/>
      <c r="ONE42" s="80"/>
      <c r="ONF42" s="80"/>
      <c r="ONG42" s="80"/>
      <c r="ONH42" s="80"/>
      <c r="ONI42" s="80"/>
      <c r="ONJ42" s="80"/>
      <c r="ONK42" s="80"/>
      <c r="ONL42" s="80"/>
      <c r="ONM42" s="80"/>
      <c r="ONN42" s="80"/>
      <c r="ONO42" s="80"/>
      <c r="ONP42" s="80"/>
      <c r="ONQ42" s="80"/>
      <c r="ONR42" s="80"/>
      <c r="ONS42" s="80"/>
      <c r="ONT42" s="80"/>
      <c r="ONU42" s="80"/>
      <c r="ONV42" s="80"/>
      <c r="ONW42" s="80"/>
      <c r="ONX42" s="80"/>
      <c r="ONY42" s="80"/>
      <c r="ONZ42" s="80"/>
      <c r="OOA42" s="80"/>
      <c r="OOB42" s="80"/>
      <c r="OOC42" s="80"/>
      <c r="OOD42" s="80"/>
      <c r="OOE42" s="80"/>
      <c r="OOF42" s="80"/>
      <c r="OOG42" s="80"/>
      <c r="OOH42" s="80"/>
      <c r="OOI42" s="80"/>
      <c r="OOJ42" s="80"/>
      <c r="OOK42" s="80"/>
      <c r="OOL42" s="80"/>
      <c r="OOM42" s="80"/>
      <c r="OON42" s="80"/>
      <c r="OOO42" s="80"/>
      <c r="OOP42" s="80"/>
      <c r="OOQ42" s="80"/>
      <c r="OOR42" s="80"/>
      <c r="OOS42" s="80"/>
      <c r="OOT42" s="80"/>
      <c r="OOU42" s="80"/>
      <c r="OOV42" s="80"/>
      <c r="OOW42" s="80"/>
      <c r="OOX42" s="80"/>
      <c r="OOY42" s="80"/>
      <c r="OOZ42" s="80"/>
      <c r="OPA42" s="80"/>
      <c r="OPB42" s="80"/>
      <c r="OPC42" s="80"/>
      <c r="OPD42" s="80"/>
      <c r="OPE42" s="80"/>
      <c r="OPF42" s="80"/>
      <c r="OPG42" s="80"/>
      <c r="OPH42" s="80"/>
      <c r="OPI42" s="80"/>
      <c r="OPJ42" s="80"/>
      <c r="OPK42" s="80"/>
      <c r="OPL42" s="80"/>
      <c r="OPM42" s="80"/>
      <c r="OPN42" s="80"/>
      <c r="OPO42" s="80"/>
      <c r="OPP42" s="80"/>
      <c r="OPQ42" s="80"/>
      <c r="OPR42" s="80"/>
      <c r="OPS42" s="80"/>
      <c r="OPT42" s="80"/>
      <c r="OPU42" s="80"/>
      <c r="OPV42" s="80"/>
      <c r="OPW42" s="80"/>
      <c r="OPX42" s="80"/>
      <c r="OPY42" s="80"/>
      <c r="OPZ42" s="80"/>
      <c r="OQA42" s="80"/>
      <c r="OQB42" s="80"/>
      <c r="OQC42" s="80"/>
      <c r="OQD42" s="80"/>
      <c r="OQE42" s="80"/>
      <c r="OQF42" s="80"/>
      <c r="OQG42" s="80"/>
      <c r="OQH42" s="80"/>
      <c r="OQI42" s="80"/>
      <c r="OQJ42" s="80"/>
      <c r="OQK42" s="80"/>
      <c r="OQL42" s="80"/>
      <c r="OQM42" s="80"/>
      <c r="OQN42" s="80"/>
      <c r="OQO42" s="80"/>
      <c r="OQP42" s="80"/>
      <c r="OQQ42" s="80"/>
      <c r="OQR42" s="80"/>
      <c r="OQS42" s="80"/>
      <c r="OQT42" s="80"/>
      <c r="OQU42" s="80"/>
      <c r="OQV42" s="80"/>
      <c r="OQW42" s="80"/>
      <c r="OQX42" s="80"/>
      <c r="OQY42" s="80"/>
      <c r="OQZ42" s="80"/>
      <c r="ORA42" s="80"/>
      <c r="ORB42" s="80"/>
      <c r="ORC42" s="80"/>
      <c r="ORD42" s="80"/>
      <c r="ORE42" s="80"/>
      <c r="ORF42" s="80"/>
      <c r="ORG42" s="80"/>
      <c r="ORH42" s="80"/>
      <c r="ORI42" s="80"/>
      <c r="ORJ42" s="80"/>
      <c r="ORK42" s="80"/>
      <c r="ORL42" s="80"/>
      <c r="ORM42" s="80"/>
      <c r="ORN42" s="80"/>
      <c r="ORO42" s="80"/>
      <c r="ORP42" s="80"/>
      <c r="ORQ42" s="80"/>
      <c r="ORR42" s="80"/>
      <c r="ORS42" s="80"/>
      <c r="ORT42" s="80"/>
      <c r="ORU42" s="80"/>
      <c r="ORV42" s="80"/>
      <c r="ORW42" s="80"/>
      <c r="ORX42" s="80"/>
      <c r="ORY42" s="80"/>
      <c r="ORZ42" s="80"/>
      <c r="OSA42" s="80"/>
      <c r="OSB42" s="80"/>
      <c r="OSC42" s="80"/>
      <c r="OSD42" s="80"/>
      <c r="OSE42" s="80"/>
      <c r="OSF42" s="80"/>
      <c r="OSG42" s="80"/>
      <c r="OSH42" s="80"/>
      <c r="OSI42" s="80"/>
      <c r="OSJ42" s="80"/>
      <c r="OSK42" s="80"/>
      <c r="OSL42" s="80"/>
      <c r="OSM42" s="80"/>
      <c r="OSN42" s="80"/>
      <c r="OSO42" s="80"/>
      <c r="OSP42" s="80"/>
      <c r="OSQ42" s="80"/>
      <c r="OSR42" s="80"/>
      <c r="OSS42" s="80"/>
      <c r="OST42" s="80"/>
      <c r="OSU42" s="80"/>
      <c r="OSV42" s="80"/>
      <c r="OSW42" s="80"/>
      <c r="OSX42" s="80"/>
      <c r="OSY42" s="80"/>
      <c r="OSZ42" s="80"/>
      <c r="OTA42" s="80"/>
      <c r="OTB42" s="80"/>
      <c r="OTC42" s="80"/>
      <c r="OTD42" s="80"/>
      <c r="OTE42" s="80"/>
      <c r="OTF42" s="80"/>
      <c r="OTG42" s="80"/>
      <c r="OTH42" s="80"/>
      <c r="OTI42" s="80"/>
      <c r="OTJ42" s="80"/>
      <c r="OTK42" s="80"/>
      <c r="OTL42" s="80"/>
      <c r="OTM42" s="80"/>
      <c r="OTN42" s="80"/>
      <c r="OTO42" s="80"/>
      <c r="OTP42" s="80"/>
      <c r="OTQ42" s="80"/>
      <c r="OTR42" s="80"/>
      <c r="OTS42" s="80"/>
      <c r="OTT42" s="80"/>
      <c r="OTU42" s="80"/>
      <c r="OTV42" s="80"/>
      <c r="OTW42" s="80"/>
      <c r="OTX42" s="80"/>
      <c r="OTY42" s="80"/>
      <c r="OTZ42" s="80"/>
      <c r="OUA42" s="80"/>
      <c r="OUB42" s="80"/>
      <c r="OUC42" s="80"/>
      <c r="OUD42" s="80"/>
      <c r="OUE42" s="80"/>
      <c r="OUF42" s="80"/>
      <c r="OUG42" s="80"/>
      <c r="OUH42" s="80"/>
      <c r="OUI42" s="80"/>
      <c r="OUJ42" s="80"/>
      <c r="OUK42" s="80"/>
      <c r="OUL42" s="80"/>
      <c r="OUM42" s="80"/>
      <c r="OUN42" s="80"/>
      <c r="OUO42" s="80"/>
      <c r="OUP42" s="80"/>
      <c r="OUQ42" s="80"/>
      <c r="OUR42" s="80"/>
      <c r="OUS42" s="80"/>
      <c r="OUT42" s="80"/>
      <c r="OUU42" s="80"/>
      <c r="OUV42" s="80"/>
      <c r="OUW42" s="80"/>
      <c r="OUX42" s="80"/>
      <c r="OUY42" s="80"/>
      <c r="OUZ42" s="80"/>
      <c r="OVA42" s="80"/>
      <c r="OVB42" s="80"/>
      <c r="OVC42" s="80"/>
      <c r="OVD42" s="80"/>
      <c r="OVE42" s="80"/>
      <c r="OVF42" s="80"/>
      <c r="OVG42" s="80"/>
      <c r="OVH42" s="80"/>
      <c r="OVI42" s="80"/>
      <c r="OVJ42" s="80"/>
      <c r="OVK42" s="80"/>
      <c r="OVL42" s="80"/>
      <c r="OVM42" s="80"/>
      <c r="OVN42" s="80"/>
      <c r="OVO42" s="80"/>
      <c r="OVP42" s="80"/>
      <c r="OVQ42" s="80"/>
      <c r="OVR42" s="80"/>
      <c r="OVS42" s="80"/>
      <c r="OVT42" s="80"/>
      <c r="OVU42" s="80"/>
      <c r="OVV42" s="80"/>
      <c r="OVW42" s="80"/>
      <c r="OVX42" s="80"/>
      <c r="OVY42" s="80"/>
      <c r="OVZ42" s="80"/>
      <c r="OWA42" s="80"/>
      <c r="OWB42" s="80"/>
      <c r="OWC42" s="80"/>
      <c r="OWD42" s="80"/>
      <c r="OWE42" s="80"/>
      <c r="OWF42" s="80"/>
      <c r="OWG42" s="80"/>
      <c r="OWH42" s="80"/>
      <c r="OWI42" s="80"/>
      <c r="OWJ42" s="80"/>
      <c r="OWK42" s="80"/>
      <c r="OWL42" s="80"/>
      <c r="OWM42" s="80"/>
      <c r="OWN42" s="80"/>
      <c r="OWO42" s="80"/>
      <c r="OWP42" s="80"/>
      <c r="OWQ42" s="80"/>
      <c r="OWR42" s="80"/>
      <c r="OWS42" s="80"/>
      <c r="OWT42" s="80"/>
      <c r="OWU42" s="80"/>
      <c r="OWV42" s="80"/>
      <c r="OWW42" s="80"/>
      <c r="OWX42" s="80"/>
      <c r="OWY42" s="80"/>
      <c r="OWZ42" s="80"/>
      <c r="OXA42" s="80"/>
      <c r="OXB42" s="80"/>
      <c r="OXC42" s="80"/>
      <c r="OXD42" s="80"/>
      <c r="OXE42" s="80"/>
      <c r="OXF42" s="80"/>
      <c r="OXG42" s="80"/>
      <c r="OXH42" s="80"/>
      <c r="OXI42" s="80"/>
      <c r="OXJ42" s="80"/>
      <c r="OXK42" s="80"/>
      <c r="OXL42" s="80"/>
      <c r="OXM42" s="80"/>
      <c r="OXN42" s="80"/>
      <c r="OXO42" s="80"/>
      <c r="OXP42" s="80"/>
      <c r="OXQ42" s="80"/>
      <c r="OXR42" s="80"/>
      <c r="OXS42" s="80"/>
      <c r="OXT42" s="80"/>
      <c r="OXU42" s="80"/>
      <c r="OXV42" s="80"/>
      <c r="OXW42" s="80"/>
      <c r="OXX42" s="80"/>
      <c r="OXY42" s="80"/>
      <c r="OXZ42" s="80"/>
      <c r="OYA42" s="80"/>
      <c r="OYB42" s="80"/>
      <c r="OYC42" s="80"/>
      <c r="OYD42" s="80"/>
      <c r="OYE42" s="80"/>
      <c r="OYF42" s="80"/>
      <c r="OYG42" s="80"/>
      <c r="OYH42" s="80"/>
      <c r="OYI42" s="80"/>
      <c r="OYJ42" s="80"/>
      <c r="OYK42" s="80"/>
      <c r="OYL42" s="80"/>
      <c r="OYM42" s="80"/>
      <c r="OYN42" s="80"/>
      <c r="OYO42" s="80"/>
      <c r="OYP42" s="80"/>
      <c r="OYQ42" s="80"/>
      <c r="OYR42" s="80"/>
      <c r="OYS42" s="80"/>
      <c r="OYT42" s="80"/>
      <c r="OYU42" s="80"/>
      <c r="OYV42" s="80"/>
      <c r="OYW42" s="80"/>
      <c r="OYX42" s="80"/>
      <c r="OYY42" s="80"/>
      <c r="OYZ42" s="80"/>
      <c r="OZA42" s="80"/>
      <c r="OZB42" s="80"/>
      <c r="OZC42" s="80"/>
      <c r="OZD42" s="80"/>
      <c r="OZE42" s="80"/>
      <c r="OZF42" s="80"/>
      <c r="OZG42" s="80"/>
      <c r="OZH42" s="80"/>
      <c r="OZI42" s="80"/>
      <c r="OZJ42" s="80"/>
      <c r="OZK42" s="80"/>
      <c r="OZL42" s="80"/>
      <c r="OZM42" s="80"/>
      <c r="OZN42" s="80"/>
      <c r="OZO42" s="80"/>
      <c r="OZP42" s="80"/>
      <c r="OZQ42" s="80"/>
      <c r="OZR42" s="80"/>
      <c r="OZS42" s="80"/>
      <c r="OZT42" s="80"/>
      <c r="OZU42" s="80"/>
      <c r="OZV42" s="80"/>
      <c r="OZW42" s="80"/>
      <c r="OZX42" s="80"/>
      <c r="OZY42" s="80"/>
      <c r="OZZ42" s="80"/>
      <c r="PAA42" s="80"/>
      <c r="PAB42" s="80"/>
      <c r="PAC42" s="80"/>
      <c r="PAD42" s="80"/>
      <c r="PAE42" s="80"/>
      <c r="PAF42" s="80"/>
      <c r="PAG42" s="80"/>
      <c r="PAH42" s="80"/>
      <c r="PAI42" s="80"/>
      <c r="PAJ42" s="80"/>
      <c r="PAK42" s="80"/>
      <c r="PAL42" s="80"/>
      <c r="PAM42" s="80"/>
      <c r="PAN42" s="80"/>
      <c r="PAO42" s="80"/>
      <c r="PAP42" s="80"/>
      <c r="PAQ42" s="80"/>
      <c r="PAR42" s="80"/>
      <c r="PAS42" s="80"/>
      <c r="PAT42" s="80"/>
      <c r="PAU42" s="80"/>
      <c r="PAV42" s="80"/>
      <c r="PAW42" s="80"/>
      <c r="PAX42" s="80"/>
      <c r="PAY42" s="80"/>
      <c r="PAZ42" s="80"/>
      <c r="PBA42" s="80"/>
      <c r="PBB42" s="80"/>
      <c r="PBC42" s="80"/>
      <c r="PBD42" s="80"/>
      <c r="PBE42" s="80"/>
      <c r="PBF42" s="80"/>
      <c r="PBG42" s="80"/>
      <c r="PBH42" s="80"/>
      <c r="PBI42" s="80"/>
      <c r="PBJ42" s="80"/>
      <c r="PBK42" s="80"/>
      <c r="PBL42" s="80"/>
      <c r="PBM42" s="80"/>
      <c r="PBN42" s="80"/>
      <c r="PBO42" s="80"/>
      <c r="PBP42" s="80"/>
      <c r="PBQ42" s="80"/>
      <c r="PBR42" s="80"/>
      <c r="PBS42" s="80"/>
      <c r="PBT42" s="80"/>
      <c r="PBU42" s="80"/>
      <c r="PBV42" s="80"/>
      <c r="PBW42" s="80"/>
      <c r="PBX42" s="80"/>
      <c r="PBY42" s="80"/>
      <c r="PBZ42" s="80"/>
      <c r="PCA42" s="80"/>
      <c r="PCB42" s="80"/>
      <c r="PCC42" s="80"/>
      <c r="PCD42" s="80"/>
      <c r="PCE42" s="80"/>
      <c r="PCF42" s="80"/>
      <c r="PCG42" s="80"/>
      <c r="PCH42" s="80"/>
      <c r="PCI42" s="80"/>
      <c r="PCJ42" s="80"/>
      <c r="PCK42" s="80"/>
      <c r="PCL42" s="80"/>
      <c r="PCM42" s="80"/>
      <c r="PCN42" s="80"/>
      <c r="PCO42" s="80"/>
      <c r="PCP42" s="80"/>
      <c r="PCQ42" s="80"/>
      <c r="PCR42" s="80"/>
      <c r="PCS42" s="80"/>
      <c r="PCT42" s="80"/>
      <c r="PCU42" s="80"/>
      <c r="PCV42" s="80"/>
      <c r="PCW42" s="80"/>
      <c r="PCX42" s="80"/>
      <c r="PCY42" s="80"/>
      <c r="PCZ42" s="80"/>
      <c r="PDA42" s="80"/>
      <c r="PDB42" s="80"/>
      <c r="PDC42" s="80"/>
      <c r="PDD42" s="80"/>
      <c r="PDE42" s="80"/>
      <c r="PDF42" s="80"/>
      <c r="PDG42" s="80"/>
      <c r="PDH42" s="80"/>
      <c r="PDI42" s="80"/>
      <c r="PDJ42" s="80"/>
      <c r="PDK42" s="80"/>
      <c r="PDL42" s="80"/>
      <c r="PDM42" s="80"/>
      <c r="PDN42" s="80"/>
      <c r="PDO42" s="80"/>
      <c r="PDP42" s="80"/>
      <c r="PDQ42" s="80"/>
      <c r="PDR42" s="80"/>
      <c r="PDS42" s="80"/>
      <c r="PDT42" s="80"/>
      <c r="PDU42" s="80"/>
      <c r="PDV42" s="80"/>
      <c r="PDW42" s="80"/>
      <c r="PDX42" s="80"/>
      <c r="PDY42" s="80"/>
      <c r="PDZ42" s="80"/>
      <c r="PEA42" s="80"/>
      <c r="PEB42" s="80"/>
      <c r="PEC42" s="80"/>
      <c r="PED42" s="80"/>
      <c r="PEE42" s="80"/>
      <c r="PEF42" s="80"/>
      <c r="PEG42" s="80"/>
      <c r="PEH42" s="80"/>
      <c r="PEI42" s="80"/>
      <c r="PEJ42" s="80"/>
      <c r="PEK42" s="80"/>
      <c r="PEL42" s="80"/>
      <c r="PEM42" s="80"/>
      <c r="PEN42" s="80"/>
      <c r="PEO42" s="80"/>
      <c r="PEP42" s="80"/>
      <c r="PEQ42" s="80"/>
      <c r="PER42" s="80"/>
      <c r="PES42" s="80"/>
      <c r="PET42" s="80"/>
      <c r="PEU42" s="80"/>
      <c r="PEV42" s="80"/>
      <c r="PEW42" s="80"/>
      <c r="PEX42" s="80"/>
      <c r="PEY42" s="80"/>
      <c r="PEZ42" s="80"/>
      <c r="PFA42" s="80"/>
      <c r="PFB42" s="80"/>
      <c r="PFC42" s="80"/>
      <c r="PFD42" s="80"/>
      <c r="PFE42" s="80"/>
      <c r="PFF42" s="80"/>
      <c r="PFG42" s="80"/>
      <c r="PFH42" s="80"/>
      <c r="PFI42" s="80"/>
      <c r="PFJ42" s="80"/>
      <c r="PFK42" s="80"/>
      <c r="PFL42" s="80"/>
      <c r="PFM42" s="80"/>
      <c r="PFN42" s="80"/>
      <c r="PFO42" s="80"/>
      <c r="PFP42" s="80"/>
      <c r="PFQ42" s="80"/>
      <c r="PFR42" s="80"/>
      <c r="PFS42" s="80"/>
      <c r="PFT42" s="80"/>
      <c r="PFU42" s="80"/>
      <c r="PFV42" s="80"/>
      <c r="PFW42" s="80"/>
      <c r="PFX42" s="80"/>
      <c r="PFY42" s="80"/>
      <c r="PFZ42" s="80"/>
      <c r="PGA42" s="80"/>
      <c r="PGB42" s="80"/>
      <c r="PGC42" s="80"/>
      <c r="PGD42" s="80"/>
      <c r="PGE42" s="80"/>
      <c r="PGF42" s="80"/>
      <c r="PGG42" s="80"/>
      <c r="PGH42" s="80"/>
      <c r="PGI42" s="80"/>
      <c r="PGJ42" s="80"/>
      <c r="PGK42" s="80"/>
      <c r="PGL42" s="80"/>
      <c r="PGM42" s="80"/>
      <c r="PGN42" s="80"/>
      <c r="PGO42" s="80"/>
      <c r="PGP42" s="80"/>
      <c r="PGQ42" s="80"/>
      <c r="PGR42" s="80"/>
      <c r="PGS42" s="80"/>
      <c r="PGT42" s="80"/>
      <c r="PGU42" s="80"/>
      <c r="PGV42" s="80"/>
      <c r="PGW42" s="80"/>
      <c r="PGX42" s="80"/>
      <c r="PGY42" s="80"/>
      <c r="PGZ42" s="80"/>
      <c r="PHA42" s="80"/>
      <c r="PHB42" s="80"/>
      <c r="PHC42" s="80"/>
      <c r="PHD42" s="80"/>
      <c r="PHE42" s="80"/>
      <c r="PHF42" s="80"/>
      <c r="PHG42" s="80"/>
      <c r="PHH42" s="80"/>
      <c r="PHI42" s="80"/>
      <c r="PHJ42" s="80"/>
      <c r="PHK42" s="80"/>
      <c r="PHL42" s="80"/>
      <c r="PHM42" s="80"/>
      <c r="PHN42" s="80"/>
      <c r="PHO42" s="80"/>
      <c r="PHP42" s="80"/>
      <c r="PHQ42" s="80"/>
      <c r="PHR42" s="80"/>
      <c r="PHS42" s="80"/>
      <c r="PHT42" s="80"/>
      <c r="PHU42" s="80"/>
      <c r="PHV42" s="80"/>
      <c r="PHW42" s="80"/>
      <c r="PHX42" s="80"/>
      <c r="PHY42" s="80"/>
      <c r="PHZ42" s="80"/>
      <c r="PIA42" s="80"/>
      <c r="PIB42" s="80"/>
      <c r="PIC42" s="80"/>
      <c r="PID42" s="80"/>
      <c r="PIE42" s="80"/>
      <c r="PIF42" s="80"/>
      <c r="PIG42" s="80"/>
      <c r="PIH42" s="80"/>
      <c r="PII42" s="80"/>
      <c r="PIJ42" s="80"/>
      <c r="PIK42" s="80"/>
      <c r="PIL42" s="80"/>
      <c r="PIM42" s="80"/>
      <c r="PIN42" s="80"/>
      <c r="PIO42" s="80"/>
      <c r="PIP42" s="80"/>
      <c r="PIQ42" s="80"/>
      <c r="PIR42" s="80"/>
      <c r="PIS42" s="80"/>
      <c r="PIT42" s="80"/>
      <c r="PIU42" s="80"/>
      <c r="PIV42" s="80"/>
      <c r="PIW42" s="80"/>
      <c r="PIX42" s="80"/>
      <c r="PIY42" s="80"/>
      <c r="PIZ42" s="80"/>
      <c r="PJA42" s="80"/>
      <c r="PJB42" s="80"/>
      <c r="PJC42" s="80"/>
      <c r="PJD42" s="80"/>
      <c r="PJE42" s="80"/>
      <c r="PJF42" s="80"/>
      <c r="PJG42" s="80"/>
      <c r="PJH42" s="80"/>
      <c r="PJI42" s="80"/>
      <c r="PJJ42" s="80"/>
      <c r="PJK42" s="80"/>
      <c r="PJL42" s="80"/>
      <c r="PJM42" s="80"/>
      <c r="PJN42" s="80"/>
      <c r="PJO42" s="80"/>
      <c r="PJP42" s="80"/>
      <c r="PJQ42" s="80"/>
      <c r="PJR42" s="80"/>
      <c r="PJS42" s="80"/>
      <c r="PJT42" s="80"/>
      <c r="PJU42" s="80"/>
      <c r="PJV42" s="80"/>
      <c r="PJW42" s="80"/>
      <c r="PJX42" s="80"/>
      <c r="PJY42" s="80"/>
      <c r="PJZ42" s="80"/>
      <c r="PKA42" s="80"/>
      <c r="PKB42" s="80"/>
      <c r="PKC42" s="80"/>
      <c r="PKD42" s="80"/>
      <c r="PKE42" s="80"/>
      <c r="PKF42" s="80"/>
      <c r="PKG42" s="80"/>
      <c r="PKH42" s="80"/>
      <c r="PKI42" s="80"/>
      <c r="PKJ42" s="80"/>
      <c r="PKK42" s="80"/>
      <c r="PKL42" s="80"/>
      <c r="PKM42" s="80"/>
      <c r="PKN42" s="80"/>
      <c r="PKO42" s="80"/>
      <c r="PKP42" s="80"/>
      <c r="PKQ42" s="80"/>
      <c r="PKR42" s="80"/>
      <c r="PKS42" s="80"/>
      <c r="PKT42" s="80"/>
      <c r="PKU42" s="80"/>
      <c r="PKV42" s="80"/>
      <c r="PKW42" s="80"/>
      <c r="PKX42" s="80"/>
      <c r="PKY42" s="80"/>
      <c r="PKZ42" s="80"/>
      <c r="PLA42" s="80"/>
      <c r="PLB42" s="80"/>
      <c r="PLC42" s="80"/>
      <c r="PLD42" s="80"/>
      <c r="PLE42" s="80"/>
      <c r="PLF42" s="80"/>
      <c r="PLG42" s="80"/>
      <c r="PLH42" s="80"/>
      <c r="PLI42" s="80"/>
      <c r="PLJ42" s="80"/>
      <c r="PLK42" s="80"/>
      <c r="PLL42" s="80"/>
      <c r="PLM42" s="80"/>
      <c r="PLN42" s="80"/>
      <c r="PLO42" s="80"/>
      <c r="PLP42" s="80"/>
      <c r="PLQ42" s="80"/>
      <c r="PLR42" s="80"/>
      <c r="PLS42" s="80"/>
      <c r="PLT42" s="80"/>
      <c r="PLU42" s="80"/>
      <c r="PLV42" s="80"/>
      <c r="PLW42" s="80"/>
      <c r="PLX42" s="80"/>
      <c r="PLY42" s="80"/>
      <c r="PLZ42" s="80"/>
      <c r="PMA42" s="80"/>
      <c r="PMB42" s="80"/>
      <c r="PMC42" s="80"/>
      <c r="PMD42" s="80"/>
      <c r="PME42" s="80"/>
      <c r="PMF42" s="80"/>
      <c r="PMG42" s="80"/>
      <c r="PMH42" s="80"/>
      <c r="PMI42" s="80"/>
      <c r="PMJ42" s="80"/>
      <c r="PMK42" s="80"/>
      <c r="PML42" s="80"/>
      <c r="PMM42" s="80"/>
      <c r="PMN42" s="80"/>
      <c r="PMO42" s="80"/>
      <c r="PMP42" s="80"/>
      <c r="PMQ42" s="80"/>
      <c r="PMR42" s="80"/>
      <c r="PMS42" s="80"/>
      <c r="PMT42" s="80"/>
      <c r="PMU42" s="80"/>
      <c r="PMV42" s="80"/>
      <c r="PMW42" s="80"/>
      <c r="PMX42" s="80"/>
      <c r="PMY42" s="80"/>
      <c r="PMZ42" s="80"/>
      <c r="PNA42" s="80"/>
      <c r="PNB42" s="80"/>
      <c r="PNC42" s="80"/>
      <c r="PND42" s="80"/>
      <c r="PNE42" s="80"/>
      <c r="PNF42" s="80"/>
      <c r="PNG42" s="80"/>
      <c r="PNH42" s="80"/>
      <c r="PNI42" s="80"/>
      <c r="PNJ42" s="80"/>
      <c r="PNK42" s="80"/>
      <c r="PNL42" s="80"/>
      <c r="PNM42" s="80"/>
      <c r="PNN42" s="80"/>
      <c r="PNO42" s="80"/>
      <c r="PNP42" s="80"/>
      <c r="PNQ42" s="80"/>
      <c r="PNR42" s="80"/>
      <c r="PNS42" s="80"/>
      <c r="PNT42" s="80"/>
      <c r="PNU42" s="80"/>
      <c r="PNV42" s="80"/>
      <c r="PNW42" s="80"/>
      <c r="PNX42" s="80"/>
      <c r="PNY42" s="80"/>
      <c r="PNZ42" s="80"/>
      <c r="POA42" s="80"/>
      <c r="POB42" s="80"/>
      <c r="POC42" s="80"/>
      <c r="POD42" s="80"/>
      <c r="POE42" s="80"/>
      <c r="POF42" s="80"/>
      <c r="POG42" s="80"/>
      <c r="POH42" s="80"/>
      <c r="POI42" s="80"/>
      <c r="POJ42" s="80"/>
      <c r="POK42" s="80"/>
      <c r="POL42" s="80"/>
      <c r="POM42" s="80"/>
      <c r="PON42" s="80"/>
      <c r="POO42" s="80"/>
      <c r="POP42" s="80"/>
      <c r="POQ42" s="80"/>
      <c r="POR42" s="80"/>
      <c r="POS42" s="80"/>
      <c r="POT42" s="80"/>
      <c r="POU42" s="80"/>
      <c r="POV42" s="80"/>
      <c r="POW42" s="80"/>
      <c r="POX42" s="80"/>
      <c r="POY42" s="80"/>
      <c r="POZ42" s="80"/>
      <c r="PPA42" s="80"/>
      <c r="PPB42" s="80"/>
      <c r="PPC42" s="80"/>
      <c r="PPD42" s="80"/>
      <c r="PPE42" s="80"/>
      <c r="PPF42" s="80"/>
      <c r="PPG42" s="80"/>
      <c r="PPH42" s="80"/>
      <c r="PPI42" s="80"/>
      <c r="PPJ42" s="80"/>
      <c r="PPK42" s="80"/>
      <c r="PPL42" s="80"/>
      <c r="PPM42" s="80"/>
      <c r="PPN42" s="80"/>
      <c r="PPO42" s="80"/>
      <c r="PPP42" s="80"/>
      <c r="PPQ42" s="80"/>
      <c r="PPR42" s="80"/>
      <c r="PPS42" s="80"/>
      <c r="PPT42" s="80"/>
      <c r="PPU42" s="80"/>
      <c r="PPV42" s="80"/>
      <c r="PPW42" s="80"/>
      <c r="PPX42" s="80"/>
      <c r="PPY42" s="80"/>
      <c r="PPZ42" s="80"/>
      <c r="PQA42" s="80"/>
      <c r="PQB42" s="80"/>
      <c r="PQC42" s="80"/>
      <c r="PQD42" s="80"/>
      <c r="PQE42" s="80"/>
      <c r="PQF42" s="80"/>
      <c r="PQG42" s="80"/>
      <c r="PQH42" s="80"/>
      <c r="PQI42" s="80"/>
      <c r="PQJ42" s="80"/>
      <c r="PQK42" s="80"/>
      <c r="PQL42" s="80"/>
      <c r="PQM42" s="80"/>
      <c r="PQN42" s="80"/>
      <c r="PQO42" s="80"/>
      <c r="PQP42" s="80"/>
      <c r="PQQ42" s="80"/>
      <c r="PQR42" s="80"/>
      <c r="PQS42" s="80"/>
      <c r="PQT42" s="80"/>
      <c r="PQU42" s="80"/>
      <c r="PQV42" s="80"/>
      <c r="PQW42" s="80"/>
      <c r="PQX42" s="80"/>
      <c r="PQY42" s="80"/>
      <c r="PQZ42" s="80"/>
      <c r="PRA42" s="80"/>
      <c r="PRB42" s="80"/>
      <c r="PRC42" s="80"/>
      <c r="PRD42" s="80"/>
      <c r="PRE42" s="80"/>
      <c r="PRF42" s="80"/>
      <c r="PRG42" s="80"/>
      <c r="PRH42" s="80"/>
      <c r="PRI42" s="80"/>
      <c r="PRJ42" s="80"/>
      <c r="PRK42" s="80"/>
      <c r="PRL42" s="80"/>
      <c r="PRM42" s="80"/>
      <c r="PRN42" s="80"/>
      <c r="PRO42" s="80"/>
      <c r="PRP42" s="80"/>
      <c r="PRQ42" s="80"/>
      <c r="PRR42" s="80"/>
      <c r="PRS42" s="80"/>
      <c r="PRT42" s="80"/>
      <c r="PRU42" s="80"/>
      <c r="PRV42" s="80"/>
      <c r="PRW42" s="80"/>
      <c r="PRX42" s="80"/>
      <c r="PRY42" s="80"/>
      <c r="PRZ42" s="80"/>
      <c r="PSA42" s="80"/>
      <c r="PSB42" s="80"/>
      <c r="PSC42" s="80"/>
      <c r="PSD42" s="80"/>
      <c r="PSE42" s="80"/>
      <c r="PSF42" s="80"/>
      <c r="PSG42" s="80"/>
      <c r="PSH42" s="80"/>
      <c r="PSI42" s="80"/>
      <c r="PSJ42" s="80"/>
      <c r="PSK42" s="80"/>
      <c r="PSL42" s="80"/>
      <c r="PSM42" s="80"/>
      <c r="PSN42" s="80"/>
      <c r="PSO42" s="80"/>
      <c r="PSP42" s="80"/>
      <c r="PSQ42" s="80"/>
      <c r="PSR42" s="80"/>
      <c r="PSS42" s="80"/>
      <c r="PST42" s="80"/>
      <c r="PSU42" s="80"/>
      <c r="PSV42" s="80"/>
      <c r="PSW42" s="80"/>
      <c r="PSX42" s="80"/>
      <c r="PSY42" s="80"/>
      <c r="PSZ42" s="80"/>
      <c r="PTA42" s="80"/>
      <c r="PTB42" s="80"/>
      <c r="PTC42" s="80"/>
      <c r="PTD42" s="80"/>
      <c r="PTE42" s="80"/>
      <c r="PTF42" s="80"/>
      <c r="PTG42" s="80"/>
      <c r="PTH42" s="80"/>
      <c r="PTI42" s="80"/>
      <c r="PTJ42" s="80"/>
      <c r="PTK42" s="80"/>
      <c r="PTL42" s="80"/>
      <c r="PTM42" s="80"/>
      <c r="PTN42" s="80"/>
      <c r="PTO42" s="80"/>
      <c r="PTP42" s="80"/>
      <c r="PTQ42" s="80"/>
      <c r="PTR42" s="80"/>
      <c r="PTS42" s="80"/>
      <c r="PTT42" s="80"/>
      <c r="PTU42" s="80"/>
      <c r="PTV42" s="80"/>
      <c r="PTW42" s="80"/>
      <c r="PTX42" s="80"/>
      <c r="PTY42" s="80"/>
      <c r="PTZ42" s="80"/>
      <c r="PUA42" s="80"/>
      <c r="PUB42" s="80"/>
      <c r="PUC42" s="80"/>
      <c r="PUD42" s="80"/>
      <c r="PUE42" s="80"/>
      <c r="PUF42" s="80"/>
      <c r="PUG42" s="80"/>
      <c r="PUH42" s="80"/>
      <c r="PUI42" s="80"/>
      <c r="PUJ42" s="80"/>
      <c r="PUK42" s="80"/>
      <c r="PUL42" s="80"/>
      <c r="PUM42" s="80"/>
      <c r="PUN42" s="80"/>
      <c r="PUO42" s="80"/>
      <c r="PUP42" s="80"/>
      <c r="PUQ42" s="80"/>
      <c r="PUR42" s="80"/>
      <c r="PUS42" s="80"/>
      <c r="PUT42" s="80"/>
      <c r="PUU42" s="80"/>
      <c r="PUV42" s="80"/>
      <c r="PUW42" s="80"/>
      <c r="PUX42" s="80"/>
      <c r="PUY42" s="80"/>
      <c r="PUZ42" s="80"/>
      <c r="PVA42" s="80"/>
      <c r="PVB42" s="80"/>
      <c r="PVC42" s="80"/>
      <c r="PVD42" s="80"/>
      <c r="PVE42" s="80"/>
      <c r="PVF42" s="80"/>
      <c r="PVG42" s="80"/>
      <c r="PVH42" s="80"/>
      <c r="PVI42" s="80"/>
      <c r="PVJ42" s="80"/>
      <c r="PVK42" s="80"/>
      <c r="PVL42" s="80"/>
      <c r="PVM42" s="80"/>
      <c r="PVN42" s="80"/>
      <c r="PVO42" s="80"/>
      <c r="PVP42" s="80"/>
      <c r="PVQ42" s="80"/>
      <c r="PVR42" s="80"/>
      <c r="PVS42" s="80"/>
      <c r="PVT42" s="80"/>
      <c r="PVU42" s="80"/>
      <c r="PVV42" s="80"/>
      <c r="PVW42" s="80"/>
      <c r="PVX42" s="80"/>
      <c r="PVY42" s="80"/>
      <c r="PVZ42" s="80"/>
      <c r="PWA42" s="80"/>
      <c r="PWB42" s="80"/>
      <c r="PWC42" s="80"/>
      <c r="PWD42" s="80"/>
      <c r="PWE42" s="80"/>
      <c r="PWF42" s="80"/>
      <c r="PWG42" s="80"/>
      <c r="PWH42" s="80"/>
      <c r="PWI42" s="80"/>
      <c r="PWJ42" s="80"/>
      <c r="PWK42" s="80"/>
      <c r="PWL42" s="80"/>
      <c r="PWM42" s="80"/>
      <c r="PWN42" s="80"/>
      <c r="PWO42" s="80"/>
      <c r="PWP42" s="80"/>
      <c r="PWQ42" s="80"/>
      <c r="PWR42" s="80"/>
      <c r="PWS42" s="80"/>
      <c r="PWT42" s="80"/>
      <c r="PWU42" s="80"/>
      <c r="PWV42" s="80"/>
      <c r="PWW42" s="80"/>
      <c r="PWX42" s="80"/>
      <c r="PWY42" s="80"/>
      <c r="PWZ42" s="80"/>
      <c r="PXA42" s="80"/>
      <c r="PXB42" s="80"/>
      <c r="PXC42" s="80"/>
      <c r="PXD42" s="80"/>
      <c r="PXE42" s="80"/>
      <c r="PXF42" s="80"/>
      <c r="PXG42" s="80"/>
      <c r="PXH42" s="80"/>
      <c r="PXI42" s="80"/>
      <c r="PXJ42" s="80"/>
      <c r="PXK42" s="80"/>
      <c r="PXL42" s="80"/>
      <c r="PXM42" s="80"/>
      <c r="PXN42" s="80"/>
      <c r="PXO42" s="80"/>
      <c r="PXP42" s="80"/>
      <c r="PXQ42" s="80"/>
      <c r="PXR42" s="80"/>
      <c r="PXS42" s="80"/>
      <c r="PXT42" s="80"/>
      <c r="PXU42" s="80"/>
      <c r="PXV42" s="80"/>
      <c r="PXW42" s="80"/>
      <c r="PXX42" s="80"/>
      <c r="PXY42" s="80"/>
      <c r="PXZ42" s="80"/>
      <c r="PYA42" s="80"/>
      <c r="PYB42" s="80"/>
      <c r="PYC42" s="80"/>
      <c r="PYD42" s="80"/>
      <c r="PYE42" s="80"/>
      <c r="PYF42" s="80"/>
      <c r="PYG42" s="80"/>
      <c r="PYH42" s="80"/>
      <c r="PYI42" s="80"/>
      <c r="PYJ42" s="80"/>
      <c r="PYK42" s="80"/>
      <c r="PYL42" s="80"/>
      <c r="PYM42" s="80"/>
      <c r="PYN42" s="80"/>
      <c r="PYO42" s="80"/>
      <c r="PYP42" s="80"/>
      <c r="PYQ42" s="80"/>
      <c r="PYR42" s="80"/>
      <c r="PYS42" s="80"/>
      <c r="PYT42" s="80"/>
      <c r="PYU42" s="80"/>
      <c r="PYV42" s="80"/>
      <c r="PYW42" s="80"/>
      <c r="PYX42" s="80"/>
      <c r="PYY42" s="80"/>
      <c r="PYZ42" s="80"/>
      <c r="PZA42" s="80"/>
      <c r="PZB42" s="80"/>
      <c r="PZC42" s="80"/>
      <c r="PZD42" s="80"/>
      <c r="PZE42" s="80"/>
      <c r="PZF42" s="80"/>
      <c r="PZG42" s="80"/>
      <c r="PZH42" s="80"/>
      <c r="PZI42" s="80"/>
      <c r="PZJ42" s="80"/>
      <c r="PZK42" s="80"/>
      <c r="PZL42" s="80"/>
      <c r="PZM42" s="80"/>
      <c r="PZN42" s="80"/>
      <c r="PZO42" s="80"/>
      <c r="PZP42" s="80"/>
      <c r="PZQ42" s="80"/>
      <c r="PZR42" s="80"/>
      <c r="PZS42" s="80"/>
      <c r="PZT42" s="80"/>
      <c r="PZU42" s="80"/>
      <c r="PZV42" s="80"/>
      <c r="PZW42" s="80"/>
      <c r="PZX42" s="80"/>
      <c r="PZY42" s="80"/>
      <c r="PZZ42" s="80"/>
      <c r="QAA42" s="80"/>
      <c r="QAB42" s="80"/>
      <c r="QAC42" s="80"/>
      <c r="QAD42" s="80"/>
      <c r="QAE42" s="80"/>
      <c r="QAF42" s="80"/>
      <c r="QAG42" s="80"/>
      <c r="QAH42" s="80"/>
      <c r="QAI42" s="80"/>
      <c r="QAJ42" s="80"/>
      <c r="QAK42" s="80"/>
      <c r="QAL42" s="80"/>
      <c r="QAM42" s="80"/>
      <c r="QAN42" s="80"/>
      <c r="QAO42" s="80"/>
      <c r="QAP42" s="80"/>
      <c r="QAQ42" s="80"/>
      <c r="QAR42" s="80"/>
      <c r="QAS42" s="80"/>
      <c r="QAT42" s="80"/>
      <c r="QAU42" s="80"/>
      <c r="QAV42" s="80"/>
      <c r="QAW42" s="80"/>
      <c r="QAX42" s="80"/>
      <c r="QAY42" s="80"/>
      <c r="QAZ42" s="80"/>
      <c r="QBA42" s="80"/>
      <c r="QBB42" s="80"/>
      <c r="QBC42" s="80"/>
      <c r="QBD42" s="80"/>
      <c r="QBE42" s="80"/>
      <c r="QBF42" s="80"/>
      <c r="QBG42" s="80"/>
      <c r="QBH42" s="80"/>
      <c r="QBI42" s="80"/>
      <c r="QBJ42" s="80"/>
      <c r="QBK42" s="80"/>
      <c r="QBL42" s="80"/>
      <c r="QBM42" s="80"/>
      <c r="QBN42" s="80"/>
      <c r="QBO42" s="80"/>
      <c r="QBP42" s="80"/>
      <c r="QBQ42" s="80"/>
      <c r="QBR42" s="80"/>
      <c r="QBS42" s="80"/>
      <c r="QBT42" s="80"/>
      <c r="QBU42" s="80"/>
      <c r="QBV42" s="80"/>
      <c r="QBW42" s="80"/>
      <c r="QBX42" s="80"/>
      <c r="QBY42" s="80"/>
      <c r="QBZ42" s="80"/>
      <c r="QCA42" s="80"/>
      <c r="QCB42" s="80"/>
      <c r="QCC42" s="80"/>
      <c r="QCD42" s="80"/>
      <c r="QCE42" s="80"/>
      <c r="QCF42" s="80"/>
      <c r="QCG42" s="80"/>
      <c r="QCH42" s="80"/>
      <c r="QCI42" s="80"/>
      <c r="QCJ42" s="80"/>
      <c r="QCK42" s="80"/>
      <c r="QCL42" s="80"/>
      <c r="QCM42" s="80"/>
      <c r="QCN42" s="80"/>
      <c r="QCO42" s="80"/>
      <c r="QCP42" s="80"/>
      <c r="QCQ42" s="80"/>
      <c r="QCR42" s="80"/>
      <c r="QCS42" s="80"/>
      <c r="QCT42" s="80"/>
      <c r="QCU42" s="80"/>
      <c r="QCV42" s="80"/>
      <c r="QCW42" s="80"/>
      <c r="QCX42" s="80"/>
      <c r="QCY42" s="80"/>
      <c r="QCZ42" s="80"/>
      <c r="QDA42" s="80"/>
      <c r="QDB42" s="80"/>
      <c r="QDC42" s="80"/>
      <c r="QDD42" s="80"/>
      <c r="QDE42" s="80"/>
      <c r="QDF42" s="80"/>
      <c r="QDG42" s="80"/>
      <c r="QDH42" s="80"/>
      <c r="QDI42" s="80"/>
      <c r="QDJ42" s="80"/>
      <c r="QDK42" s="80"/>
      <c r="QDL42" s="80"/>
      <c r="QDM42" s="80"/>
      <c r="QDN42" s="80"/>
      <c r="QDO42" s="80"/>
      <c r="QDP42" s="80"/>
      <c r="QDQ42" s="80"/>
      <c r="QDR42" s="80"/>
      <c r="QDS42" s="80"/>
      <c r="QDT42" s="80"/>
      <c r="QDU42" s="80"/>
      <c r="QDV42" s="80"/>
      <c r="QDW42" s="80"/>
      <c r="QDX42" s="80"/>
      <c r="QDY42" s="80"/>
      <c r="QDZ42" s="80"/>
      <c r="QEA42" s="80"/>
      <c r="QEB42" s="80"/>
      <c r="QEC42" s="80"/>
      <c r="QED42" s="80"/>
      <c r="QEE42" s="80"/>
      <c r="QEF42" s="80"/>
      <c r="QEG42" s="80"/>
      <c r="QEH42" s="80"/>
      <c r="QEI42" s="80"/>
      <c r="QEJ42" s="80"/>
      <c r="QEK42" s="80"/>
      <c r="QEL42" s="80"/>
      <c r="QEM42" s="80"/>
      <c r="QEN42" s="80"/>
      <c r="QEO42" s="80"/>
      <c r="QEP42" s="80"/>
      <c r="QEQ42" s="80"/>
      <c r="QER42" s="80"/>
      <c r="QES42" s="80"/>
      <c r="QET42" s="80"/>
      <c r="QEU42" s="80"/>
      <c r="QEV42" s="80"/>
      <c r="QEW42" s="80"/>
      <c r="QEX42" s="80"/>
      <c r="QEY42" s="80"/>
      <c r="QEZ42" s="80"/>
      <c r="QFA42" s="80"/>
      <c r="QFB42" s="80"/>
      <c r="QFC42" s="80"/>
      <c r="QFD42" s="80"/>
      <c r="QFE42" s="80"/>
      <c r="QFF42" s="80"/>
      <c r="QFG42" s="80"/>
      <c r="QFH42" s="80"/>
      <c r="QFI42" s="80"/>
      <c r="QFJ42" s="80"/>
      <c r="QFK42" s="80"/>
      <c r="QFL42" s="80"/>
      <c r="QFM42" s="80"/>
      <c r="QFN42" s="80"/>
      <c r="QFO42" s="80"/>
      <c r="QFP42" s="80"/>
      <c r="QFQ42" s="80"/>
      <c r="QFR42" s="80"/>
      <c r="QFS42" s="80"/>
      <c r="QFT42" s="80"/>
      <c r="QFU42" s="80"/>
      <c r="QFV42" s="80"/>
      <c r="QFW42" s="80"/>
      <c r="QFX42" s="80"/>
      <c r="QFY42" s="80"/>
      <c r="QFZ42" s="80"/>
      <c r="QGA42" s="80"/>
      <c r="QGB42" s="80"/>
      <c r="QGC42" s="80"/>
      <c r="QGD42" s="80"/>
      <c r="QGE42" s="80"/>
      <c r="QGF42" s="80"/>
      <c r="QGG42" s="80"/>
      <c r="QGH42" s="80"/>
      <c r="QGI42" s="80"/>
      <c r="QGJ42" s="80"/>
      <c r="QGK42" s="80"/>
      <c r="QGL42" s="80"/>
      <c r="QGM42" s="80"/>
      <c r="QGN42" s="80"/>
      <c r="QGO42" s="80"/>
      <c r="QGP42" s="80"/>
      <c r="QGQ42" s="80"/>
      <c r="QGR42" s="80"/>
      <c r="QGS42" s="80"/>
      <c r="QGT42" s="80"/>
      <c r="QGU42" s="80"/>
      <c r="QGV42" s="80"/>
      <c r="QGW42" s="80"/>
      <c r="QGX42" s="80"/>
      <c r="QGY42" s="80"/>
      <c r="QGZ42" s="80"/>
      <c r="QHA42" s="80"/>
      <c r="QHB42" s="80"/>
      <c r="QHC42" s="80"/>
      <c r="QHD42" s="80"/>
      <c r="QHE42" s="80"/>
      <c r="QHF42" s="80"/>
      <c r="QHG42" s="80"/>
      <c r="QHH42" s="80"/>
      <c r="QHI42" s="80"/>
      <c r="QHJ42" s="80"/>
      <c r="QHK42" s="80"/>
      <c r="QHL42" s="80"/>
      <c r="QHM42" s="80"/>
      <c r="QHN42" s="80"/>
      <c r="QHO42" s="80"/>
      <c r="QHP42" s="80"/>
      <c r="QHQ42" s="80"/>
      <c r="QHR42" s="80"/>
      <c r="QHS42" s="80"/>
      <c r="QHT42" s="80"/>
      <c r="QHU42" s="80"/>
      <c r="QHV42" s="80"/>
      <c r="QHW42" s="80"/>
      <c r="QHX42" s="80"/>
      <c r="QHY42" s="80"/>
      <c r="QHZ42" s="80"/>
      <c r="QIA42" s="80"/>
      <c r="QIB42" s="80"/>
      <c r="QIC42" s="80"/>
      <c r="QID42" s="80"/>
      <c r="QIE42" s="80"/>
      <c r="QIF42" s="80"/>
      <c r="QIG42" s="80"/>
      <c r="QIH42" s="80"/>
      <c r="QII42" s="80"/>
      <c r="QIJ42" s="80"/>
      <c r="QIK42" s="80"/>
      <c r="QIL42" s="80"/>
      <c r="QIM42" s="80"/>
      <c r="QIN42" s="80"/>
      <c r="QIO42" s="80"/>
      <c r="QIP42" s="80"/>
      <c r="QIQ42" s="80"/>
      <c r="QIR42" s="80"/>
      <c r="QIS42" s="80"/>
      <c r="QIT42" s="80"/>
      <c r="QIU42" s="80"/>
      <c r="QIV42" s="80"/>
      <c r="QIW42" s="80"/>
      <c r="QIX42" s="80"/>
      <c r="QIY42" s="80"/>
      <c r="QIZ42" s="80"/>
      <c r="QJA42" s="80"/>
      <c r="QJB42" s="80"/>
      <c r="QJC42" s="80"/>
      <c r="QJD42" s="80"/>
      <c r="QJE42" s="80"/>
      <c r="QJF42" s="80"/>
      <c r="QJG42" s="80"/>
      <c r="QJH42" s="80"/>
      <c r="QJI42" s="80"/>
      <c r="QJJ42" s="80"/>
      <c r="QJK42" s="80"/>
      <c r="QJL42" s="80"/>
      <c r="QJM42" s="80"/>
      <c r="QJN42" s="80"/>
      <c r="QJO42" s="80"/>
      <c r="QJP42" s="80"/>
      <c r="QJQ42" s="80"/>
      <c r="QJR42" s="80"/>
      <c r="QJS42" s="80"/>
      <c r="QJT42" s="80"/>
      <c r="QJU42" s="80"/>
      <c r="QJV42" s="80"/>
      <c r="QJW42" s="80"/>
      <c r="QJX42" s="80"/>
      <c r="QJY42" s="80"/>
      <c r="QJZ42" s="80"/>
      <c r="QKA42" s="80"/>
      <c r="QKB42" s="80"/>
      <c r="QKC42" s="80"/>
      <c r="QKD42" s="80"/>
      <c r="QKE42" s="80"/>
      <c r="QKF42" s="80"/>
      <c r="QKG42" s="80"/>
      <c r="QKH42" s="80"/>
      <c r="QKI42" s="80"/>
      <c r="QKJ42" s="80"/>
      <c r="QKK42" s="80"/>
      <c r="QKL42" s="80"/>
      <c r="QKM42" s="80"/>
      <c r="QKN42" s="80"/>
      <c r="QKO42" s="80"/>
      <c r="QKP42" s="80"/>
      <c r="QKQ42" s="80"/>
      <c r="QKR42" s="80"/>
      <c r="QKS42" s="80"/>
      <c r="QKT42" s="80"/>
      <c r="QKU42" s="80"/>
      <c r="QKV42" s="80"/>
      <c r="QKW42" s="80"/>
      <c r="QKX42" s="80"/>
      <c r="QKY42" s="80"/>
      <c r="QKZ42" s="80"/>
      <c r="QLA42" s="80"/>
      <c r="QLB42" s="80"/>
      <c r="QLC42" s="80"/>
      <c r="QLD42" s="80"/>
      <c r="QLE42" s="80"/>
      <c r="QLF42" s="80"/>
      <c r="QLG42" s="80"/>
      <c r="QLH42" s="80"/>
      <c r="QLI42" s="80"/>
      <c r="QLJ42" s="80"/>
      <c r="QLK42" s="80"/>
      <c r="QLL42" s="80"/>
      <c r="QLM42" s="80"/>
      <c r="QLN42" s="80"/>
      <c r="QLO42" s="80"/>
      <c r="QLP42" s="80"/>
      <c r="QLQ42" s="80"/>
      <c r="QLR42" s="80"/>
      <c r="QLS42" s="80"/>
      <c r="QLT42" s="80"/>
      <c r="QLU42" s="80"/>
      <c r="QLV42" s="80"/>
      <c r="QLW42" s="80"/>
      <c r="QLX42" s="80"/>
      <c r="QLY42" s="80"/>
      <c r="QLZ42" s="80"/>
      <c r="QMA42" s="80"/>
      <c r="QMB42" s="80"/>
      <c r="QMC42" s="80"/>
      <c r="QMD42" s="80"/>
      <c r="QME42" s="80"/>
      <c r="QMF42" s="80"/>
      <c r="QMG42" s="80"/>
      <c r="QMH42" s="80"/>
      <c r="QMI42" s="80"/>
      <c r="QMJ42" s="80"/>
      <c r="QMK42" s="80"/>
      <c r="QML42" s="80"/>
      <c r="QMM42" s="80"/>
      <c r="QMN42" s="80"/>
      <c r="QMO42" s="80"/>
      <c r="QMP42" s="80"/>
      <c r="QMQ42" s="80"/>
      <c r="QMR42" s="80"/>
      <c r="QMS42" s="80"/>
      <c r="QMT42" s="80"/>
      <c r="QMU42" s="80"/>
      <c r="QMV42" s="80"/>
      <c r="QMW42" s="80"/>
      <c r="QMX42" s="80"/>
      <c r="QMY42" s="80"/>
      <c r="QMZ42" s="80"/>
      <c r="QNA42" s="80"/>
      <c r="QNB42" s="80"/>
      <c r="QNC42" s="80"/>
      <c r="QND42" s="80"/>
      <c r="QNE42" s="80"/>
      <c r="QNF42" s="80"/>
      <c r="QNG42" s="80"/>
      <c r="QNH42" s="80"/>
      <c r="QNI42" s="80"/>
      <c r="QNJ42" s="80"/>
      <c r="QNK42" s="80"/>
      <c r="QNL42" s="80"/>
      <c r="QNM42" s="80"/>
      <c r="QNN42" s="80"/>
      <c r="QNO42" s="80"/>
      <c r="QNP42" s="80"/>
      <c r="QNQ42" s="80"/>
      <c r="QNR42" s="80"/>
      <c r="QNS42" s="80"/>
      <c r="QNT42" s="80"/>
      <c r="QNU42" s="80"/>
      <c r="QNV42" s="80"/>
      <c r="QNW42" s="80"/>
      <c r="QNX42" s="80"/>
      <c r="QNY42" s="80"/>
      <c r="QNZ42" s="80"/>
      <c r="QOA42" s="80"/>
      <c r="QOB42" s="80"/>
      <c r="QOC42" s="80"/>
      <c r="QOD42" s="80"/>
      <c r="QOE42" s="80"/>
      <c r="QOF42" s="80"/>
      <c r="QOG42" s="80"/>
      <c r="QOH42" s="80"/>
      <c r="QOI42" s="80"/>
      <c r="QOJ42" s="80"/>
      <c r="QOK42" s="80"/>
      <c r="QOL42" s="80"/>
      <c r="QOM42" s="80"/>
      <c r="QON42" s="80"/>
      <c r="QOO42" s="80"/>
      <c r="QOP42" s="80"/>
      <c r="QOQ42" s="80"/>
      <c r="QOR42" s="80"/>
      <c r="QOS42" s="80"/>
      <c r="QOT42" s="80"/>
      <c r="QOU42" s="80"/>
      <c r="QOV42" s="80"/>
      <c r="QOW42" s="80"/>
      <c r="QOX42" s="80"/>
      <c r="QOY42" s="80"/>
      <c r="QOZ42" s="80"/>
      <c r="QPA42" s="80"/>
      <c r="QPB42" s="80"/>
      <c r="QPC42" s="80"/>
      <c r="QPD42" s="80"/>
      <c r="QPE42" s="80"/>
      <c r="QPF42" s="80"/>
      <c r="QPG42" s="80"/>
      <c r="QPH42" s="80"/>
      <c r="QPI42" s="80"/>
      <c r="QPJ42" s="80"/>
      <c r="QPK42" s="80"/>
      <c r="QPL42" s="80"/>
      <c r="QPM42" s="80"/>
      <c r="QPN42" s="80"/>
      <c r="QPO42" s="80"/>
      <c r="QPP42" s="80"/>
      <c r="QPQ42" s="80"/>
      <c r="QPR42" s="80"/>
      <c r="QPS42" s="80"/>
      <c r="QPT42" s="80"/>
      <c r="QPU42" s="80"/>
      <c r="QPV42" s="80"/>
      <c r="QPW42" s="80"/>
      <c r="QPX42" s="80"/>
      <c r="QPY42" s="80"/>
      <c r="QPZ42" s="80"/>
      <c r="QQA42" s="80"/>
      <c r="QQB42" s="80"/>
      <c r="QQC42" s="80"/>
      <c r="QQD42" s="80"/>
      <c r="QQE42" s="80"/>
      <c r="QQF42" s="80"/>
      <c r="QQG42" s="80"/>
      <c r="QQH42" s="80"/>
      <c r="QQI42" s="80"/>
      <c r="QQJ42" s="80"/>
      <c r="QQK42" s="80"/>
      <c r="QQL42" s="80"/>
      <c r="QQM42" s="80"/>
      <c r="QQN42" s="80"/>
      <c r="QQO42" s="80"/>
      <c r="QQP42" s="80"/>
      <c r="QQQ42" s="80"/>
      <c r="QQR42" s="80"/>
      <c r="QQS42" s="80"/>
      <c r="QQT42" s="80"/>
      <c r="QQU42" s="80"/>
      <c r="QQV42" s="80"/>
      <c r="QQW42" s="80"/>
      <c r="QQX42" s="80"/>
      <c r="QQY42" s="80"/>
      <c r="QQZ42" s="80"/>
      <c r="QRA42" s="80"/>
      <c r="QRB42" s="80"/>
      <c r="QRC42" s="80"/>
      <c r="QRD42" s="80"/>
      <c r="QRE42" s="80"/>
      <c r="QRF42" s="80"/>
      <c r="QRG42" s="80"/>
      <c r="QRH42" s="80"/>
      <c r="QRI42" s="80"/>
      <c r="QRJ42" s="80"/>
      <c r="QRK42" s="80"/>
      <c r="QRL42" s="80"/>
      <c r="QRM42" s="80"/>
      <c r="QRN42" s="80"/>
      <c r="QRO42" s="80"/>
      <c r="QRP42" s="80"/>
      <c r="QRQ42" s="80"/>
      <c r="QRR42" s="80"/>
      <c r="QRS42" s="80"/>
      <c r="QRT42" s="80"/>
      <c r="QRU42" s="80"/>
      <c r="QRV42" s="80"/>
      <c r="QRW42" s="80"/>
      <c r="QRX42" s="80"/>
      <c r="QRY42" s="80"/>
      <c r="QRZ42" s="80"/>
      <c r="QSA42" s="80"/>
      <c r="QSB42" s="80"/>
      <c r="QSC42" s="80"/>
      <c r="QSD42" s="80"/>
      <c r="QSE42" s="80"/>
      <c r="QSF42" s="80"/>
      <c r="QSG42" s="80"/>
      <c r="QSH42" s="80"/>
      <c r="QSI42" s="80"/>
      <c r="QSJ42" s="80"/>
      <c r="QSK42" s="80"/>
      <c r="QSL42" s="80"/>
      <c r="QSM42" s="80"/>
      <c r="QSN42" s="80"/>
      <c r="QSO42" s="80"/>
      <c r="QSP42" s="80"/>
      <c r="QSQ42" s="80"/>
      <c r="QSR42" s="80"/>
      <c r="QSS42" s="80"/>
      <c r="QST42" s="80"/>
      <c r="QSU42" s="80"/>
      <c r="QSV42" s="80"/>
      <c r="QSW42" s="80"/>
      <c r="QSX42" s="80"/>
      <c r="QSY42" s="80"/>
      <c r="QSZ42" s="80"/>
      <c r="QTA42" s="80"/>
      <c r="QTB42" s="80"/>
      <c r="QTC42" s="80"/>
      <c r="QTD42" s="80"/>
      <c r="QTE42" s="80"/>
      <c r="QTF42" s="80"/>
      <c r="QTG42" s="80"/>
      <c r="QTH42" s="80"/>
      <c r="QTI42" s="80"/>
      <c r="QTJ42" s="80"/>
      <c r="QTK42" s="80"/>
      <c r="QTL42" s="80"/>
      <c r="QTM42" s="80"/>
      <c r="QTN42" s="80"/>
      <c r="QTO42" s="80"/>
      <c r="QTP42" s="80"/>
      <c r="QTQ42" s="80"/>
      <c r="QTR42" s="80"/>
      <c r="QTS42" s="80"/>
      <c r="QTT42" s="80"/>
      <c r="QTU42" s="80"/>
      <c r="QTV42" s="80"/>
      <c r="QTW42" s="80"/>
      <c r="QTX42" s="80"/>
      <c r="QTY42" s="80"/>
      <c r="QTZ42" s="80"/>
      <c r="QUA42" s="80"/>
      <c r="QUB42" s="80"/>
      <c r="QUC42" s="80"/>
      <c r="QUD42" s="80"/>
      <c r="QUE42" s="80"/>
      <c r="QUF42" s="80"/>
      <c r="QUG42" s="80"/>
      <c r="QUH42" s="80"/>
      <c r="QUI42" s="80"/>
      <c r="QUJ42" s="80"/>
      <c r="QUK42" s="80"/>
      <c r="QUL42" s="80"/>
      <c r="QUM42" s="80"/>
      <c r="QUN42" s="80"/>
      <c r="QUO42" s="80"/>
      <c r="QUP42" s="80"/>
      <c r="QUQ42" s="80"/>
      <c r="QUR42" s="80"/>
      <c r="QUS42" s="80"/>
      <c r="QUT42" s="80"/>
      <c r="QUU42" s="80"/>
      <c r="QUV42" s="80"/>
      <c r="QUW42" s="80"/>
      <c r="QUX42" s="80"/>
      <c r="QUY42" s="80"/>
      <c r="QUZ42" s="80"/>
      <c r="QVA42" s="80"/>
      <c r="QVB42" s="80"/>
      <c r="QVC42" s="80"/>
      <c r="QVD42" s="80"/>
      <c r="QVE42" s="80"/>
      <c r="QVF42" s="80"/>
      <c r="QVG42" s="80"/>
      <c r="QVH42" s="80"/>
      <c r="QVI42" s="80"/>
      <c r="QVJ42" s="80"/>
      <c r="QVK42" s="80"/>
      <c r="QVL42" s="80"/>
      <c r="QVM42" s="80"/>
      <c r="QVN42" s="80"/>
      <c r="QVO42" s="80"/>
      <c r="QVP42" s="80"/>
      <c r="QVQ42" s="80"/>
      <c r="QVR42" s="80"/>
      <c r="QVS42" s="80"/>
      <c r="QVT42" s="80"/>
      <c r="QVU42" s="80"/>
      <c r="QVV42" s="80"/>
      <c r="QVW42" s="80"/>
      <c r="QVX42" s="80"/>
      <c r="QVY42" s="80"/>
      <c r="QVZ42" s="80"/>
      <c r="QWA42" s="80"/>
      <c r="QWB42" s="80"/>
      <c r="QWC42" s="80"/>
      <c r="QWD42" s="80"/>
      <c r="QWE42" s="80"/>
      <c r="QWF42" s="80"/>
      <c r="QWG42" s="80"/>
      <c r="QWH42" s="80"/>
      <c r="QWI42" s="80"/>
      <c r="QWJ42" s="80"/>
      <c r="QWK42" s="80"/>
      <c r="QWL42" s="80"/>
      <c r="QWM42" s="80"/>
      <c r="QWN42" s="80"/>
      <c r="QWO42" s="80"/>
      <c r="QWP42" s="80"/>
      <c r="QWQ42" s="80"/>
      <c r="QWR42" s="80"/>
      <c r="QWS42" s="80"/>
      <c r="QWT42" s="80"/>
      <c r="QWU42" s="80"/>
      <c r="QWV42" s="80"/>
      <c r="QWW42" s="80"/>
      <c r="QWX42" s="80"/>
      <c r="QWY42" s="80"/>
      <c r="QWZ42" s="80"/>
      <c r="QXA42" s="80"/>
      <c r="QXB42" s="80"/>
      <c r="QXC42" s="80"/>
      <c r="QXD42" s="80"/>
      <c r="QXE42" s="80"/>
      <c r="QXF42" s="80"/>
      <c r="QXG42" s="80"/>
      <c r="QXH42" s="80"/>
      <c r="QXI42" s="80"/>
      <c r="QXJ42" s="80"/>
      <c r="QXK42" s="80"/>
      <c r="QXL42" s="80"/>
      <c r="QXM42" s="80"/>
      <c r="QXN42" s="80"/>
      <c r="QXO42" s="80"/>
      <c r="QXP42" s="80"/>
      <c r="QXQ42" s="80"/>
      <c r="QXR42" s="80"/>
      <c r="QXS42" s="80"/>
      <c r="QXT42" s="80"/>
      <c r="QXU42" s="80"/>
      <c r="QXV42" s="80"/>
      <c r="QXW42" s="80"/>
      <c r="QXX42" s="80"/>
      <c r="QXY42" s="80"/>
      <c r="QXZ42" s="80"/>
      <c r="QYA42" s="80"/>
      <c r="QYB42" s="80"/>
      <c r="QYC42" s="80"/>
      <c r="QYD42" s="80"/>
      <c r="QYE42" s="80"/>
      <c r="QYF42" s="80"/>
      <c r="QYG42" s="80"/>
      <c r="QYH42" s="80"/>
      <c r="QYI42" s="80"/>
      <c r="QYJ42" s="80"/>
      <c r="QYK42" s="80"/>
      <c r="QYL42" s="80"/>
      <c r="QYM42" s="80"/>
      <c r="QYN42" s="80"/>
      <c r="QYO42" s="80"/>
      <c r="QYP42" s="80"/>
      <c r="QYQ42" s="80"/>
      <c r="QYR42" s="80"/>
      <c r="QYS42" s="80"/>
      <c r="QYT42" s="80"/>
      <c r="QYU42" s="80"/>
      <c r="QYV42" s="80"/>
      <c r="QYW42" s="80"/>
      <c r="QYX42" s="80"/>
      <c r="QYY42" s="80"/>
      <c r="QYZ42" s="80"/>
      <c r="QZA42" s="80"/>
      <c r="QZB42" s="80"/>
      <c r="QZC42" s="80"/>
      <c r="QZD42" s="80"/>
      <c r="QZE42" s="80"/>
      <c r="QZF42" s="80"/>
      <c r="QZG42" s="80"/>
      <c r="QZH42" s="80"/>
      <c r="QZI42" s="80"/>
      <c r="QZJ42" s="80"/>
      <c r="QZK42" s="80"/>
      <c r="QZL42" s="80"/>
      <c r="QZM42" s="80"/>
      <c r="QZN42" s="80"/>
      <c r="QZO42" s="80"/>
      <c r="QZP42" s="80"/>
      <c r="QZQ42" s="80"/>
      <c r="QZR42" s="80"/>
      <c r="QZS42" s="80"/>
      <c r="QZT42" s="80"/>
      <c r="QZU42" s="80"/>
      <c r="QZV42" s="80"/>
      <c r="QZW42" s="80"/>
      <c r="QZX42" s="80"/>
      <c r="QZY42" s="80"/>
      <c r="QZZ42" s="80"/>
      <c r="RAA42" s="80"/>
      <c r="RAB42" s="80"/>
      <c r="RAC42" s="80"/>
      <c r="RAD42" s="80"/>
      <c r="RAE42" s="80"/>
      <c r="RAF42" s="80"/>
      <c r="RAG42" s="80"/>
      <c r="RAH42" s="80"/>
      <c r="RAI42" s="80"/>
      <c r="RAJ42" s="80"/>
      <c r="RAK42" s="80"/>
      <c r="RAL42" s="80"/>
      <c r="RAM42" s="80"/>
      <c r="RAN42" s="80"/>
      <c r="RAO42" s="80"/>
      <c r="RAP42" s="80"/>
      <c r="RAQ42" s="80"/>
      <c r="RAR42" s="80"/>
      <c r="RAS42" s="80"/>
      <c r="RAT42" s="80"/>
      <c r="RAU42" s="80"/>
      <c r="RAV42" s="80"/>
      <c r="RAW42" s="80"/>
      <c r="RAX42" s="80"/>
      <c r="RAY42" s="80"/>
      <c r="RAZ42" s="80"/>
      <c r="RBA42" s="80"/>
      <c r="RBB42" s="80"/>
      <c r="RBC42" s="80"/>
      <c r="RBD42" s="80"/>
      <c r="RBE42" s="80"/>
      <c r="RBF42" s="80"/>
      <c r="RBG42" s="80"/>
      <c r="RBH42" s="80"/>
      <c r="RBI42" s="80"/>
      <c r="RBJ42" s="80"/>
      <c r="RBK42" s="80"/>
      <c r="RBL42" s="80"/>
      <c r="RBM42" s="80"/>
      <c r="RBN42" s="80"/>
      <c r="RBO42" s="80"/>
      <c r="RBP42" s="80"/>
      <c r="RBQ42" s="80"/>
      <c r="RBR42" s="80"/>
      <c r="RBS42" s="80"/>
      <c r="RBT42" s="80"/>
      <c r="RBU42" s="80"/>
      <c r="RBV42" s="80"/>
      <c r="RBW42" s="80"/>
      <c r="RBX42" s="80"/>
      <c r="RBY42" s="80"/>
      <c r="RBZ42" s="80"/>
      <c r="RCA42" s="80"/>
      <c r="RCB42" s="80"/>
      <c r="RCC42" s="80"/>
      <c r="RCD42" s="80"/>
      <c r="RCE42" s="80"/>
      <c r="RCF42" s="80"/>
      <c r="RCG42" s="80"/>
      <c r="RCH42" s="80"/>
      <c r="RCI42" s="80"/>
      <c r="RCJ42" s="80"/>
      <c r="RCK42" s="80"/>
      <c r="RCL42" s="80"/>
      <c r="RCM42" s="80"/>
      <c r="RCN42" s="80"/>
      <c r="RCO42" s="80"/>
      <c r="RCP42" s="80"/>
      <c r="RCQ42" s="80"/>
      <c r="RCR42" s="80"/>
      <c r="RCS42" s="80"/>
      <c r="RCT42" s="80"/>
      <c r="RCU42" s="80"/>
      <c r="RCV42" s="80"/>
      <c r="RCW42" s="80"/>
      <c r="RCX42" s="80"/>
      <c r="RCY42" s="80"/>
      <c r="RCZ42" s="80"/>
      <c r="RDA42" s="80"/>
      <c r="RDB42" s="80"/>
      <c r="RDC42" s="80"/>
      <c r="RDD42" s="80"/>
      <c r="RDE42" s="80"/>
      <c r="RDF42" s="80"/>
      <c r="RDG42" s="80"/>
      <c r="RDH42" s="80"/>
      <c r="RDI42" s="80"/>
      <c r="RDJ42" s="80"/>
      <c r="RDK42" s="80"/>
      <c r="RDL42" s="80"/>
      <c r="RDM42" s="80"/>
      <c r="RDN42" s="80"/>
      <c r="RDO42" s="80"/>
      <c r="RDP42" s="80"/>
      <c r="RDQ42" s="80"/>
      <c r="RDR42" s="80"/>
      <c r="RDS42" s="80"/>
      <c r="RDT42" s="80"/>
      <c r="RDU42" s="80"/>
      <c r="RDV42" s="80"/>
      <c r="RDW42" s="80"/>
      <c r="RDX42" s="80"/>
      <c r="RDY42" s="80"/>
      <c r="RDZ42" s="80"/>
      <c r="REA42" s="80"/>
      <c r="REB42" s="80"/>
      <c r="REC42" s="80"/>
      <c r="RED42" s="80"/>
      <c r="REE42" s="80"/>
      <c r="REF42" s="80"/>
      <c r="REG42" s="80"/>
      <c r="REH42" s="80"/>
      <c r="REI42" s="80"/>
      <c r="REJ42" s="80"/>
      <c r="REK42" s="80"/>
      <c r="REL42" s="80"/>
      <c r="REM42" s="80"/>
      <c r="REN42" s="80"/>
      <c r="REO42" s="80"/>
      <c r="REP42" s="80"/>
      <c r="REQ42" s="80"/>
      <c r="RER42" s="80"/>
      <c r="RES42" s="80"/>
      <c r="RET42" s="80"/>
      <c r="REU42" s="80"/>
      <c r="REV42" s="80"/>
      <c r="REW42" s="80"/>
      <c r="REX42" s="80"/>
      <c r="REY42" s="80"/>
      <c r="REZ42" s="80"/>
      <c r="RFA42" s="80"/>
      <c r="RFB42" s="80"/>
      <c r="RFC42" s="80"/>
      <c r="RFD42" s="80"/>
      <c r="RFE42" s="80"/>
      <c r="RFF42" s="80"/>
      <c r="RFG42" s="80"/>
      <c r="RFH42" s="80"/>
      <c r="RFI42" s="80"/>
      <c r="RFJ42" s="80"/>
      <c r="RFK42" s="80"/>
      <c r="RFL42" s="80"/>
      <c r="RFM42" s="80"/>
      <c r="RFN42" s="80"/>
      <c r="RFO42" s="80"/>
      <c r="RFP42" s="80"/>
      <c r="RFQ42" s="80"/>
      <c r="RFR42" s="80"/>
      <c r="RFS42" s="80"/>
      <c r="RFT42" s="80"/>
      <c r="RFU42" s="80"/>
      <c r="RFV42" s="80"/>
      <c r="RFW42" s="80"/>
      <c r="RFX42" s="80"/>
      <c r="RFY42" s="80"/>
      <c r="RFZ42" s="80"/>
      <c r="RGA42" s="80"/>
      <c r="RGB42" s="80"/>
      <c r="RGC42" s="80"/>
      <c r="RGD42" s="80"/>
      <c r="RGE42" s="80"/>
      <c r="RGF42" s="80"/>
      <c r="RGG42" s="80"/>
      <c r="RGH42" s="80"/>
      <c r="RGI42" s="80"/>
      <c r="RGJ42" s="80"/>
      <c r="RGK42" s="80"/>
      <c r="RGL42" s="80"/>
      <c r="RGM42" s="80"/>
      <c r="RGN42" s="80"/>
      <c r="RGO42" s="80"/>
      <c r="RGP42" s="80"/>
      <c r="RGQ42" s="80"/>
      <c r="RGR42" s="80"/>
      <c r="RGS42" s="80"/>
      <c r="RGT42" s="80"/>
      <c r="RGU42" s="80"/>
      <c r="RGV42" s="80"/>
      <c r="RGW42" s="80"/>
      <c r="RGX42" s="80"/>
      <c r="RGY42" s="80"/>
      <c r="RGZ42" s="80"/>
      <c r="RHA42" s="80"/>
      <c r="RHB42" s="80"/>
      <c r="RHC42" s="80"/>
      <c r="RHD42" s="80"/>
      <c r="RHE42" s="80"/>
      <c r="RHF42" s="80"/>
      <c r="RHG42" s="80"/>
      <c r="RHH42" s="80"/>
      <c r="RHI42" s="80"/>
      <c r="RHJ42" s="80"/>
      <c r="RHK42" s="80"/>
      <c r="RHL42" s="80"/>
      <c r="RHM42" s="80"/>
      <c r="RHN42" s="80"/>
      <c r="RHO42" s="80"/>
      <c r="RHP42" s="80"/>
      <c r="RHQ42" s="80"/>
      <c r="RHR42" s="80"/>
      <c r="RHS42" s="80"/>
      <c r="RHT42" s="80"/>
      <c r="RHU42" s="80"/>
      <c r="RHV42" s="80"/>
      <c r="RHW42" s="80"/>
      <c r="RHX42" s="80"/>
      <c r="RHY42" s="80"/>
      <c r="RHZ42" s="80"/>
      <c r="RIA42" s="80"/>
      <c r="RIB42" s="80"/>
      <c r="RIC42" s="80"/>
      <c r="RID42" s="80"/>
      <c r="RIE42" s="80"/>
      <c r="RIF42" s="80"/>
      <c r="RIG42" s="80"/>
      <c r="RIH42" s="80"/>
      <c r="RII42" s="80"/>
      <c r="RIJ42" s="80"/>
      <c r="RIK42" s="80"/>
      <c r="RIL42" s="80"/>
      <c r="RIM42" s="80"/>
      <c r="RIN42" s="80"/>
      <c r="RIO42" s="80"/>
      <c r="RIP42" s="80"/>
      <c r="RIQ42" s="80"/>
      <c r="RIR42" s="80"/>
      <c r="RIS42" s="80"/>
      <c r="RIT42" s="80"/>
      <c r="RIU42" s="80"/>
      <c r="RIV42" s="80"/>
      <c r="RIW42" s="80"/>
      <c r="RIX42" s="80"/>
      <c r="RIY42" s="80"/>
      <c r="RIZ42" s="80"/>
      <c r="RJA42" s="80"/>
      <c r="RJB42" s="80"/>
      <c r="RJC42" s="80"/>
      <c r="RJD42" s="80"/>
      <c r="RJE42" s="80"/>
      <c r="RJF42" s="80"/>
      <c r="RJG42" s="80"/>
      <c r="RJH42" s="80"/>
      <c r="RJI42" s="80"/>
      <c r="RJJ42" s="80"/>
      <c r="RJK42" s="80"/>
      <c r="RJL42" s="80"/>
      <c r="RJM42" s="80"/>
      <c r="RJN42" s="80"/>
      <c r="RJO42" s="80"/>
      <c r="RJP42" s="80"/>
      <c r="RJQ42" s="80"/>
      <c r="RJR42" s="80"/>
      <c r="RJS42" s="80"/>
      <c r="RJT42" s="80"/>
      <c r="RJU42" s="80"/>
      <c r="RJV42" s="80"/>
      <c r="RJW42" s="80"/>
      <c r="RJX42" s="80"/>
      <c r="RJY42" s="80"/>
      <c r="RJZ42" s="80"/>
      <c r="RKA42" s="80"/>
      <c r="RKB42" s="80"/>
      <c r="RKC42" s="80"/>
      <c r="RKD42" s="80"/>
      <c r="RKE42" s="80"/>
      <c r="RKF42" s="80"/>
      <c r="RKG42" s="80"/>
      <c r="RKH42" s="80"/>
      <c r="RKI42" s="80"/>
      <c r="RKJ42" s="80"/>
      <c r="RKK42" s="80"/>
      <c r="RKL42" s="80"/>
      <c r="RKM42" s="80"/>
      <c r="RKN42" s="80"/>
      <c r="RKO42" s="80"/>
      <c r="RKP42" s="80"/>
      <c r="RKQ42" s="80"/>
      <c r="RKR42" s="80"/>
      <c r="RKS42" s="80"/>
      <c r="RKT42" s="80"/>
      <c r="RKU42" s="80"/>
      <c r="RKV42" s="80"/>
      <c r="RKW42" s="80"/>
      <c r="RKX42" s="80"/>
      <c r="RKY42" s="80"/>
      <c r="RKZ42" s="80"/>
      <c r="RLA42" s="80"/>
      <c r="RLB42" s="80"/>
      <c r="RLC42" s="80"/>
      <c r="RLD42" s="80"/>
      <c r="RLE42" s="80"/>
      <c r="RLF42" s="80"/>
      <c r="RLG42" s="80"/>
      <c r="RLH42" s="80"/>
      <c r="RLI42" s="80"/>
      <c r="RLJ42" s="80"/>
      <c r="RLK42" s="80"/>
      <c r="RLL42" s="80"/>
      <c r="RLM42" s="80"/>
      <c r="RLN42" s="80"/>
      <c r="RLO42" s="80"/>
      <c r="RLP42" s="80"/>
      <c r="RLQ42" s="80"/>
      <c r="RLR42" s="80"/>
      <c r="RLS42" s="80"/>
      <c r="RLT42" s="80"/>
      <c r="RLU42" s="80"/>
      <c r="RLV42" s="80"/>
      <c r="RLW42" s="80"/>
      <c r="RLX42" s="80"/>
      <c r="RLY42" s="80"/>
      <c r="RLZ42" s="80"/>
      <c r="RMA42" s="80"/>
      <c r="RMB42" s="80"/>
      <c r="RMC42" s="80"/>
      <c r="RMD42" s="80"/>
      <c r="RME42" s="80"/>
      <c r="RMF42" s="80"/>
      <c r="RMG42" s="80"/>
      <c r="RMH42" s="80"/>
      <c r="RMI42" s="80"/>
      <c r="RMJ42" s="80"/>
      <c r="RMK42" s="80"/>
      <c r="RML42" s="80"/>
      <c r="RMM42" s="80"/>
      <c r="RMN42" s="80"/>
      <c r="RMO42" s="80"/>
      <c r="RMP42" s="80"/>
      <c r="RMQ42" s="80"/>
      <c r="RMR42" s="80"/>
      <c r="RMS42" s="80"/>
      <c r="RMT42" s="80"/>
      <c r="RMU42" s="80"/>
      <c r="RMV42" s="80"/>
      <c r="RMW42" s="80"/>
      <c r="RMX42" s="80"/>
      <c r="RMY42" s="80"/>
      <c r="RMZ42" s="80"/>
      <c r="RNA42" s="80"/>
      <c r="RNB42" s="80"/>
      <c r="RNC42" s="80"/>
      <c r="RND42" s="80"/>
      <c r="RNE42" s="80"/>
      <c r="RNF42" s="80"/>
      <c r="RNG42" s="80"/>
      <c r="RNH42" s="80"/>
      <c r="RNI42" s="80"/>
      <c r="RNJ42" s="80"/>
      <c r="RNK42" s="80"/>
      <c r="RNL42" s="80"/>
      <c r="RNM42" s="80"/>
      <c r="RNN42" s="80"/>
      <c r="RNO42" s="80"/>
      <c r="RNP42" s="80"/>
      <c r="RNQ42" s="80"/>
      <c r="RNR42" s="80"/>
      <c r="RNS42" s="80"/>
      <c r="RNT42" s="80"/>
      <c r="RNU42" s="80"/>
      <c r="RNV42" s="80"/>
      <c r="RNW42" s="80"/>
      <c r="RNX42" s="80"/>
      <c r="RNY42" s="80"/>
      <c r="RNZ42" s="80"/>
      <c r="ROA42" s="80"/>
      <c r="ROB42" s="80"/>
      <c r="ROC42" s="80"/>
      <c r="ROD42" s="80"/>
      <c r="ROE42" s="80"/>
      <c r="ROF42" s="80"/>
      <c r="ROG42" s="80"/>
      <c r="ROH42" s="80"/>
      <c r="ROI42" s="80"/>
      <c r="ROJ42" s="80"/>
      <c r="ROK42" s="80"/>
      <c r="ROL42" s="80"/>
      <c r="ROM42" s="80"/>
      <c r="RON42" s="80"/>
      <c r="ROO42" s="80"/>
      <c r="ROP42" s="80"/>
      <c r="ROQ42" s="80"/>
      <c r="ROR42" s="80"/>
      <c r="ROS42" s="80"/>
      <c r="ROT42" s="80"/>
      <c r="ROU42" s="80"/>
      <c r="ROV42" s="80"/>
      <c r="ROW42" s="80"/>
      <c r="ROX42" s="80"/>
      <c r="ROY42" s="80"/>
      <c r="ROZ42" s="80"/>
      <c r="RPA42" s="80"/>
      <c r="RPB42" s="80"/>
      <c r="RPC42" s="80"/>
      <c r="RPD42" s="80"/>
      <c r="RPE42" s="80"/>
      <c r="RPF42" s="80"/>
      <c r="RPG42" s="80"/>
      <c r="RPH42" s="80"/>
      <c r="RPI42" s="80"/>
      <c r="RPJ42" s="80"/>
      <c r="RPK42" s="80"/>
      <c r="RPL42" s="80"/>
      <c r="RPM42" s="80"/>
      <c r="RPN42" s="80"/>
      <c r="RPO42" s="80"/>
      <c r="RPP42" s="80"/>
      <c r="RPQ42" s="80"/>
      <c r="RPR42" s="80"/>
      <c r="RPS42" s="80"/>
      <c r="RPT42" s="80"/>
      <c r="RPU42" s="80"/>
      <c r="RPV42" s="80"/>
      <c r="RPW42" s="80"/>
      <c r="RPX42" s="80"/>
      <c r="RPY42" s="80"/>
      <c r="RPZ42" s="80"/>
      <c r="RQA42" s="80"/>
      <c r="RQB42" s="80"/>
      <c r="RQC42" s="80"/>
      <c r="RQD42" s="80"/>
      <c r="RQE42" s="80"/>
      <c r="RQF42" s="80"/>
      <c r="RQG42" s="80"/>
      <c r="RQH42" s="80"/>
      <c r="RQI42" s="80"/>
      <c r="RQJ42" s="80"/>
      <c r="RQK42" s="80"/>
      <c r="RQL42" s="80"/>
      <c r="RQM42" s="80"/>
      <c r="RQN42" s="80"/>
      <c r="RQO42" s="80"/>
      <c r="RQP42" s="80"/>
      <c r="RQQ42" s="80"/>
      <c r="RQR42" s="80"/>
      <c r="RQS42" s="80"/>
      <c r="RQT42" s="80"/>
      <c r="RQU42" s="80"/>
      <c r="RQV42" s="80"/>
      <c r="RQW42" s="80"/>
      <c r="RQX42" s="80"/>
      <c r="RQY42" s="80"/>
      <c r="RQZ42" s="80"/>
      <c r="RRA42" s="80"/>
      <c r="RRB42" s="80"/>
      <c r="RRC42" s="80"/>
      <c r="RRD42" s="80"/>
      <c r="RRE42" s="80"/>
      <c r="RRF42" s="80"/>
      <c r="RRG42" s="80"/>
      <c r="RRH42" s="80"/>
      <c r="RRI42" s="80"/>
      <c r="RRJ42" s="80"/>
      <c r="RRK42" s="80"/>
      <c r="RRL42" s="80"/>
      <c r="RRM42" s="80"/>
      <c r="RRN42" s="80"/>
      <c r="RRO42" s="80"/>
      <c r="RRP42" s="80"/>
      <c r="RRQ42" s="80"/>
      <c r="RRR42" s="80"/>
      <c r="RRS42" s="80"/>
      <c r="RRT42" s="80"/>
      <c r="RRU42" s="80"/>
      <c r="RRV42" s="80"/>
      <c r="RRW42" s="80"/>
      <c r="RRX42" s="80"/>
      <c r="RRY42" s="80"/>
      <c r="RRZ42" s="80"/>
      <c r="RSA42" s="80"/>
      <c r="RSB42" s="80"/>
      <c r="RSC42" s="80"/>
      <c r="RSD42" s="80"/>
      <c r="RSE42" s="80"/>
      <c r="RSF42" s="80"/>
      <c r="RSG42" s="80"/>
      <c r="RSH42" s="80"/>
      <c r="RSI42" s="80"/>
      <c r="RSJ42" s="80"/>
      <c r="RSK42" s="80"/>
      <c r="RSL42" s="80"/>
      <c r="RSM42" s="80"/>
      <c r="RSN42" s="80"/>
      <c r="RSO42" s="80"/>
      <c r="RSP42" s="80"/>
      <c r="RSQ42" s="80"/>
      <c r="RSR42" s="80"/>
      <c r="RSS42" s="80"/>
      <c r="RST42" s="80"/>
      <c r="RSU42" s="80"/>
      <c r="RSV42" s="80"/>
      <c r="RSW42" s="80"/>
      <c r="RSX42" s="80"/>
      <c r="RSY42" s="80"/>
      <c r="RSZ42" s="80"/>
      <c r="RTA42" s="80"/>
      <c r="RTB42" s="80"/>
      <c r="RTC42" s="80"/>
      <c r="RTD42" s="80"/>
      <c r="RTE42" s="80"/>
      <c r="RTF42" s="80"/>
      <c r="RTG42" s="80"/>
      <c r="RTH42" s="80"/>
      <c r="RTI42" s="80"/>
      <c r="RTJ42" s="80"/>
      <c r="RTK42" s="80"/>
      <c r="RTL42" s="80"/>
      <c r="RTM42" s="80"/>
      <c r="RTN42" s="80"/>
      <c r="RTO42" s="80"/>
      <c r="RTP42" s="80"/>
      <c r="RTQ42" s="80"/>
      <c r="RTR42" s="80"/>
      <c r="RTS42" s="80"/>
      <c r="RTT42" s="80"/>
      <c r="RTU42" s="80"/>
      <c r="RTV42" s="80"/>
      <c r="RTW42" s="80"/>
      <c r="RTX42" s="80"/>
      <c r="RTY42" s="80"/>
      <c r="RTZ42" s="80"/>
      <c r="RUA42" s="80"/>
      <c r="RUB42" s="80"/>
      <c r="RUC42" s="80"/>
      <c r="RUD42" s="80"/>
      <c r="RUE42" s="80"/>
      <c r="RUF42" s="80"/>
      <c r="RUG42" s="80"/>
      <c r="RUH42" s="80"/>
      <c r="RUI42" s="80"/>
      <c r="RUJ42" s="80"/>
      <c r="RUK42" s="80"/>
      <c r="RUL42" s="80"/>
      <c r="RUM42" s="80"/>
      <c r="RUN42" s="80"/>
      <c r="RUO42" s="80"/>
      <c r="RUP42" s="80"/>
      <c r="RUQ42" s="80"/>
      <c r="RUR42" s="80"/>
      <c r="RUS42" s="80"/>
      <c r="RUT42" s="80"/>
      <c r="RUU42" s="80"/>
      <c r="RUV42" s="80"/>
      <c r="RUW42" s="80"/>
      <c r="RUX42" s="80"/>
      <c r="RUY42" s="80"/>
      <c r="RUZ42" s="80"/>
      <c r="RVA42" s="80"/>
      <c r="RVB42" s="80"/>
      <c r="RVC42" s="80"/>
      <c r="RVD42" s="80"/>
      <c r="RVE42" s="80"/>
      <c r="RVF42" s="80"/>
      <c r="RVG42" s="80"/>
      <c r="RVH42" s="80"/>
      <c r="RVI42" s="80"/>
      <c r="RVJ42" s="80"/>
      <c r="RVK42" s="80"/>
      <c r="RVL42" s="80"/>
      <c r="RVM42" s="80"/>
      <c r="RVN42" s="80"/>
      <c r="RVO42" s="80"/>
      <c r="RVP42" s="80"/>
      <c r="RVQ42" s="80"/>
      <c r="RVR42" s="80"/>
      <c r="RVS42" s="80"/>
      <c r="RVT42" s="80"/>
      <c r="RVU42" s="80"/>
      <c r="RVV42" s="80"/>
      <c r="RVW42" s="80"/>
      <c r="RVX42" s="80"/>
      <c r="RVY42" s="80"/>
      <c r="RVZ42" s="80"/>
      <c r="RWA42" s="80"/>
      <c r="RWB42" s="80"/>
      <c r="RWC42" s="80"/>
      <c r="RWD42" s="80"/>
      <c r="RWE42" s="80"/>
      <c r="RWF42" s="80"/>
      <c r="RWG42" s="80"/>
      <c r="RWH42" s="80"/>
      <c r="RWI42" s="80"/>
      <c r="RWJ42" s="80"/>
      <c r="RWK42" s="80"/>
      <c r="RWL42" s="80"/>
      <c r="RWM42" s="80"/>
      <c r="RWN42" s="80"/>
      <c r="RWO42" s="80"/>
      <c r="RWP42" s="80"/>
      <c r="RWQ42" s="80"/>
      <c r="RWR42" s="80"/>
      <c r="RWS42" s="80"/>
      <c r="RWT42" s="80"/>
      <c r="RWU42" s="80"/>
      <c r="RWV42" s="80"/>
      <c r="RWW42" s="80"/>
      <c r="RWX42" s="80"/>
      <c r="RWY42" s="80"/>
      <c r="RWZ42" s="80"/>
      <c r="RXA42" s="80"/>
      <c r="RXB42" s="80"/>
      <c r="RXC42" s="80"/>
      <c r="RXD42" s="80"/>
      <c r="RXE42" s="80"/>
      <c r="RXF42" s="80"/>
      <c r="RXG42" s="80"/>
      <c r="RXH42" s="80"/>
      <c r="RXI42" s="80"/>
      <c r="RXJ42" s="80"/>
      <c r="RXK42" s="80"/>
      <c r="RXL42" s="80"/>
      <c r="RXM42" s="80"/>
      <c r="RXN42" s="80"/>
      <c r="RXO42" s="80"/>
      <c r="RXP42" s="80"/>
      <c r="RXQ42" s="80"/>
      <c r="RXR42" s="80"/>
      <c r="RXS42" s="80"/>
      <c r="RXT42" s="80"/>
      <c r="RXU42" s="80"/>
      <c r="RXV42" s="80"/>
      <c r="RXW42" s="80"/>
      <c r="RXX42" s="80"/>
      <c r="RXY42" s="80"/>
      <c r="RXZ42" s="80"/>
      <c r="RYA42" s="80"/>
      <c r="RYB42" s="80"/>
      <c r="RYC42" s="80"/>
      <c r="RYD42" s="80"/>
      <c r="RYE42" s="80"/>
      <c r="RYF42" s="80"/>
      <c r="RYG42" s="80"/>
      <c r="RYH42" s="80"/>
      <c r="RYI42" s="80"/>
      <c r="RYJ42" s="80"/>
      <c r="RYK42" s="80"/>
      <c r="RYL42" s="80"/>
      <c r="RYM42" s="80"/>
      <c r="RYN42" s="80"/>
      <c r="RYO42" s="80"/>
      <c r="RYP42" s="80"/>
      <c r="RYQ42" s="80"/>
      <c r="RYR42" s="80"/>
      <c r="RYS42" s="80"/>
      <c r="RYT42" s="80"/>
      <c r="RYU42" s="80"/>
      <c r="RYV42" s="80"/>
      <c r="RYW42" s="80"/>
      <c r="RYX42" s="80"/>
      <c r="RYY42" s="80"/>
      <c r="RYZ42" s="80"/>
      <c r="RZA42" s="80"/>
      <c r="RZB42" s="80"/>
      <c r="RZC42" s="80"/>
      <c r="RZD42" s="80"/>
      <c r="RZE42" s="80"/>
      <c r="RZF42" s="80"/>
      <c r="RZG42" s="80"/>
      <c r="RZH42" s="80"/>
      <c r="RZI42" s="80"/>
      <c r="RZJ42" s="80"/>
      <c r="RZK42" s="80"/>
      <c r="RZL42" s="80"/>
      <c r="RZM42" s="80"/>
      <c r="RZN42" s="80"/>
      <c r="RZO42" s="80"/>
      <c r="RZP42" s="80"/>
      <c r="RZQ42" s="80"/>
      <c r="RZR42" s="80"/>
      <c r="RZS42" s="80"/>
      <c r="RZT42" s="80"/>
      <c r="RZU42" s="80"/>
      <c r="RZV42" s="80"/>
      <c r="RZW42" s="80"/>
      <c r="RZX42" s="80"/>
      <c r="RZY42" s="80"/>
      <c r="RZZ42" s="80"/>
      <c r="SAA42" s="80"/>
      <c r="SAB42" s="80"/>
      <c r="SAC42" s="80"/>
      <c r="SAD42" s="80"/>
      <c r="SAE42" s="80"/>
      <c r="SAF42" s="80"/>
      <c r="SAG42" s="80"/>
      <c r="SAH42" s="80"/>
      <c r="SAI42" s="80"/>
      <c r="SAJ42" s="80"/>
      <c r="SAK42" s="80"/>
      <c r="SAL42" s="80"/>
      <c r="SAM42" s="80"/>
      <c r="SAN42" s="80"/>
      <c r="SAO42" s="80"/>
      <c r="SAP42" s="80"/>
      <c r="SAQ42" s="80"/>
      <c r="SAR42" s="80"/>
      <c r="SAS42" s="80"/>
      <c r="SAT42" s="80"/>
      <c r="SAU42" s="80"/>
      <c r="SAV42" s="80"/>
      <c r="SAW42" s="80"/>
      <c r="SAX42" s="80"/>
      <c r="SAY42" s="80"/>
      <c r="SAZ42" s="80"/>
      <c r="SBA42" s="80"/>
      <c r="SBB42" s="80"/>
      <c r="SBC42" s="80"/>
      <c r="SBD42" s="80"/>
      <c r="SBE42" s="80"/>
      <c r="SBF42" s="80"/>
      <c r="SBG42" s="80"/>
      <c r="SBH42" s="80"/>
      <c r="SBI42" s="80"/>
      <c r="SBJ42" s="80"/>
      <c r="SBK42" s="80"/>
      <c r="SBL42" s="80"/>
      <c r="SBM42" s="80"/>
      <c r="SBN42" s="80"/>
      <c r="SBO42" s="80"/>
      <c r="SBP42" s="80"/>
      <c r="SBQ42" s="80"/>
      <c r="SBR42" s="80"/>
      <c r="SBS42" s="80"/>
      <c r="SBT42" s="80"/>
      <c r="SBU42" s="80"/>
      <c r="SBV42" s="80"/>
      <c r="SBW42" s="80"/>
      <c r="SBX42" s="80"/>
      <c r="SBY42" s="80"/>
      <c r="SBZ42" s="80"/>
      <c r="SCA42" s="80"/>
      <c r="SCB42" s="80"/>
      <c r="SCC42" s="80"/>
      <c r="SCD42" s="80"/>
      <c r="SCE42" s="80"/>
      <c r="SCF42" s="80"/>
      <c r="SCG42" s="80"/>
      <c r="SCH42" s="80"/>
      <c r="SCI42" s="80"/>
      <c r="SCJ42" s="80"/>
      <c r="SCK42" s="80"/>
      <c r="SCL42" s="80"/>
      <c r="SCM42" s="80"/>
      <c r="SCN42" s="80"/>
      <c r="SCO42" s="80"/>
      <c r="SCP42" s="80"/>
      <c r="SCQ42" s="80"/>
      <c r="SCR42" s="80"/>
      <c r="SCS42" s="80"/>
      <c r="SCT42" s="80"/>
      <c r="SCU42" s="80"/>
      <c r="SCV42" s="80"/>
      <c r="SCW42" s="80"/>
      <c r="SCX42" s="80"/>
      <c r="SCY42" s="80"/>
      <c r="SCZ42" s="80"/>
      <c r="SDA42" s="80"/>
      <c r="SDB42" s="80"/>
      <c r="SDC42" s="80"/>
      <c r="SDD42" s="80"/>
      <c r="SDE42" s="80"/>
      <c r="SDF42" s="80"/>
      <c r="SDG42" s="80"/>
      <c r="SDH42" s="80"/>
      <c r="SDI42" s="80"/>
      <c r="SDJ42" s="80"/>
      <c r="SDK42" s="80"/>
      <c r="SDL42" s="80"/>
      <c r="SDM42" s="80"/>
      <c r="SDN42" s="80"/>
      <c r="SDO42" s="80"/>
      <c r="SDP42" s="80"/>
      <c r="SDQ42" s="80"/>
      <c r="SDR42" s="80"/>
      <c r="SDS42" s="80"/>
      <c r="SDT42" s="80"/>
      <c r="SDU42" s="80"/>
      <c r="SDV42" s="80"/>
      <c r="SDW42" s="80"/>
      <c r="SDX42" s="80"/>
      <c r="SDY42" s="80"/>
      <c r="SDZ42" s="80"/>
      <c r="SEA42" s="80"/>
      <c r="SEB42" s="80"/>
      <c r="SEC42" s="80"/>
      <c r="SED42" s="80"/>
      <c r="SEE42" s="80"/>
      <c r="SEF42" s="80"/>
      <c r="SEG42" s="80"/>
      <c r="SEH42" s="80"/>
      <c r="SEI42" s="80"/>
      <c r="SEJ42" s="80"/>
      <c r="SEK42" s="80"/>
      <c r="SEL42" s="80"/>
      <c r="SEM42" s="80"/>
      <c r="SEN42" s="80"/>
      <c r="SEO42" s="80"/>
      <c r="SEP42" s="80"/>
      <c r="SEQ42" s="80"/>
      <c r="SER42" s="80"/>
      <c r="SES42" s="80"/>
      <c r="SET42" s="80"/>
      <c r="SEU42" s="80"/>
      <c r="SEV42" s="80"/>
      <c r="SEW42" s="80"/>
      <c r="SEX42" s="80"/>
      <c r="SEY42" s="80"/>
      <c r="SEZ42" s="80"/>
      <c r="SFA42" s="80"/>
      <c r="SFB42" s="80"/>
      <c r="SFC42" s="80"/>
      <c r="SFD42" s="80"/>
      <c r="SFE42" s="80"/>
      <c r="SFF42" s="80"/>
      <c r="SFG42" s="80"/>
      <c r="SFH42" s="80"/>
      <c r="SFI42" s="80"/>
      <c r="SFJ42" s="80"/>
      <c r="SFK42" s="80"/>
      <c r="SFL42" s="80"/>
      <c r="SFM42" s="80"/>
      <c r="SFN42" s="80"/>
      <c r="SFO42" s="80"/>
      <c r="SFP42" s="80"/>
      <c r="SFQ42" s="80"/>
      <c r="SFR42" s="80"/>
      <c r="SFS42" s="80"/>
      <c r="SFT42" s="80"/>
      <c r="SFU42" s="80"/>
      <c r="SFV42" s="80"/>
      <c r="SFW42" s="80"/>
      <c r="SFX42" s="80"/>
      <c r="SFY42" s="80"/>
      <c r="SFZ42" s="80"/>
      <c r="SGA42" s="80"/>
      <c r="SGB42" s="80"/>
      <c r="SGC42" s="80"/>
      <c r="SGD42" s="80"/>
      <c r="SGE42" s="80"/>
      <c r="SGF42" s="80"/>
      <c r="SGG42" s="80"/>
      <c r="SGH42" s="80"/>
      <c r="SGI42" s="80"/>
      <c r="SGJ42" s="80"/>
      <c r="SGK42" s="80"/>
      <c r="SGL42" s="80"/>
      <c r="SGM42" s="80"/>
      <c r="SGN42" s="80"/>
      <c r="SGO42" s="80"/>
      <c r="SGP42" s="80"/>
      <c r="SGQ42" s="80"/>
      <c r="SGR42" s="80"/>
      <c r="SGS42" s="80"/>
      <c r="SGT42" s="80"/>
      <c r="SGU42" s="80"/>
      <c r="SGV42" s="80"/>
      <c r="SGW42" s="80"/>
      <c r="SGX42" s="80"/>
      <c r="SGY42" s="80"/>
      <c r="SGZ42" s="80"/>
      <c r="SHA42" s="80"/>
      <c r="SHB42" s="80"/>
      <c r="SHC42" s="80"/>
      <c r="SHD42" s="80"/>
      <c r="SHE42" s="80"/>
      <c r="SHF42" s="80"/>
      <c r="SHG42" s="80"/>
      <c r="SHH42" s="80"/>
      <c r="SHI42" s="80"/>
      <c r="SHJ42" s="80"/>
      <c r="SHK42" s="80"/>
      <c r="SHL42" s="80"/>
      <c r="SHM42" s="80"/>
      <c r="SHN42" s="80"/>
      <c r="SHO42" s="80"/>
      <c r="SHP42" s="80"/>
      <c r="SHQ42" s="80"/>
      <c r="SHR42" s="80"/>
      <c r="SHS42" s="80"/>
      <c r="SHT42" s="80"/>
      <c r="SHU42" s="80"/>
      <c r="SHV42" s="80"/>
      <c r="SHW42" s="80"/>
      <c r="SHX42" s="80"/>
      <c r="SHY42" s="80"/>
      <c r="SHZ42" s="80"/>
      <c r="SIA42" s="80"/>
      <c r="SIB42" s="80"/>
      <c r="SIC42" s="80"/>
      <c r="SID42" s="80"/>
      <c r="SIE42" s="80"/>
      <c r="SIF42" s="80"/>
      <c r="SIG42" s="80"/>
      <c r="SIH42" s="80"/>
      <c r="SII42" s="80"/>
      <c r="SIJ42" s="80"/>
      <c r="SIK42" s="80"/>
      <c r="SIL42" s="80"/>
      <c r="SIM42" s="80"/>
      <c r="SIN42" s="80"/>
      <c r="SIO42" s="80"/>
      <c r="SIP42" s="80"/>
      <c r="SIQ42" s="80"/>
      <c r="SIR42" s="80"/>
      <c r="SIS42" s="80"/>
      <c r="SIT42" s="80"/>
      <c r="SIU42" s="80"/>
      <c r="SIV42" s="80"/>
      <c r="SIW42" s="80"/>
      <c r="SIX42" s="80"/>
      <c r="SIY42" s="80"/>
      <c r="SIZ42" s="80"/>
      <c r="SJA42" s="80"/>
      <c r="SJB42" s="80"/>
      <c r="SJC42" s="80"/>
      <c r="SJD42" s="80"/>
      <c r="SJE42" s="80"/>
      <c r="SJF42" s="80"/>
      <c r="SJG42" s="80"/>
      <c r="SJH42" s="80"/>
      <c r="SJI42" s="80"/>
      <c r="SJJ42" s="80"/>
      <c r="SJK42" s="80"/>
      <c r="SJL42" s="80"/>
      <c r="SJM42" s="80"/>
      <c r="SJN42" s="80"/>
      <c r="SJO42" s="80"/>
      <c r="SJP42" s="80"/>
      <c r="SJQ42" s="80"/>
      <c r="SJR42" s="80"/>
      <c r="SJS42" s="80"/>
      <c r="SJT42" s="80"/>
      <c r="SJU42" s="80"/>
      <c r="SJV42" s="80"/>
      <c r="SJW42" s="80"/>
      <c r="SJX42" s="80"/>
      <c r="SJY42" s="80"/>
      <c r="SJZ42" s="80"/>
      <c r="SKA42" s="80"/>
      <c r="SKB42" s="80"/>
      <c r="SKC42" s="80"/>
      <c r="SKD42" s="80"/>
      <c r="SKE42" s="80"/>
      <c r="SKF42" s="80"/>
      <c r="SKG42" s="80"/>
      <c r="SKH42" s="80"/>
      <c r="SKI42" s="80"/>
      <c r="SKJ42" s="80"/>
      <c r="SKK42" s="80"/>
      <c r="SKL42" s="80"/>
      <c r="SKM42" s="80"/>
      <c r="SKN42" s="80"/>
      <c r="SKO42" s="80"/>
      <c r="SKP42" s="80"/>
      <c r="SKQ42" s="80"/>
      <c r="SKR42" s="80"/>
      <c r="SKS42" s="80"/>
      <c r="SKT42" s="80"/>
      <c r="SKU42" s="80"/>
      <c r="SKV42" s="80"/>
      <c r="SKW42" s="80"/>
      <c r="SKX42" s="80"/>
      <c r="SKY42" s="80"/>
      <c r="SKZ42" s="80"/>
      <c r="SLA42" s="80"/>
      <c r="SLB42" s="80"/>
      <c r="SLC42" s="80"/>
      <c r="SLD42" s="80"/>
      <c r="SLE42" s="80"/>
      <c r="SLF42" s="80"/>
      <c r="SLG42" s="80"/>
      <c r="SLH42" s="80"/>
      <c r="SLI42" s="80"/>
      <c r="SLJ42" s="80"/>
      <c r="SLK42" s="80"/>
      <c r="SLL42" s="80"/>
      <c r="SLM42" s="80"/>
      <c r="SLN42" s="80"/>
      <c r="SLO42" s="80"/>
      <c r="SLP42" s="80"/>
      <c r="SLQ42" s="80"/>
      <c r="SLR42" s="80"/>
      <c r="SLS42" s="80"/>
      <c r="SLT42" s="80"/>
      <c r="SLU42" s="80"/>
      <c r="SLV42" s="80"/>
      <c r="SLW42" s="80"/>
      <c r="SLX42" s="80"/>
      <c r="SLY42" s="80"/>
      <c r="SLZ42" s="80"/>
      <c r="SMA42" s="80"/>
      <c r="SMB42" s="80"/>
      <c r="SMC42" s="80"/>
      <c r="SMD42" s="80"/>
      <c r="SME42" s="80"/>
      <c r="SMF42" s="80"/>
      <c r="SMG42" s="80"/>
      <c r="SMH42" s="80"/>
      <c r="SMI42" s="80"/>
      <c r="SMJ42" s="80"/>
      <c r="SMK42" s="80"/>
      <c r="SML42" s="80"/>
      <c r="SMM42" s="80"/>
      <c r="SMN42" s="80"/>
      <c r="SMO42" s="80"/>
      <c r="SMP42" s="80"/>
      <c r="SMQ42" s="80"/>
      <c r="SMR42" s="80"/>
      <c r="SMS42" s="80"/>
      <c r="SMT42" s="80"/>
      <c r="SMU42" s="80"/>
      <c r="SMV42" s="80"/>
      <c r="SMW42" s="80"/>
      <c r="SMX42" s="80"/>
      <c r="SMY42" s="80"/>
      <c r="SMZ42" s="80"/>
      <c r="SNA42" s="80"/>
      <c r="SNB42" s="80"/>
      <c r="SNC42" s="80"/>
      <c r="SND42" s="80"/>
      <c r="SNE42" s="80"/>
      <c r="SNF42" s="80"/>
      <c r="SNG42" s="80"/>
      <c r="SNH42" s="80"/>
      <c r="SNI42" s="80"/>
      <c r="SNJ42" s="80"/>
      <c r="SNK42" s="80"/>
      <c r="SNL42" s="80"/>
      <c r="SNM42" s="80"/>
      <c r="SNN42" s="80"/>
      <c r="SNO42" s="80"/>
      <c r="SNP42" s="80"/>
      <c r="SNQ42" s="80"/>
      <c r="SNR42" s="80"/>
      <c r="SNS42" s="80"/>
      <c r="SNT42" s="80"/>
      <c r="SNU42" s="80"/>
      <c r="SNV42" s="80"/>
      <c r="SNW42" s="80"/>
      <c r="SNX42" s="80"/>
      <c r="SNY42" s="80"/>
      <c r="SNZ42" s="80"/>
      <c r="SOA42" s="80"/>
      <c r="SOB42" s="80"/>
      <c r="SOC42" s="80"/>
      <c r="SOD42" s="80"/>
      <c r="SOE42" s="80"/>
      <c r="SOF42" s="80"/>
      <c r="SOG42" s="80"/>
      <c r="SOH42" s="80"/>
      <c r="SOI42" s="80"/>
      <c r="SOJ42" s="80"/>
      <c r="SOK42" s="80"/>
      <c r="SOL42" s="80"/>
      <c r="SOM42" s="80"/>
      <c r="SON42" s="80"/>
      <c r="SOO42" s="80"/>
      <c r="SOP42" s="80"/>
      <c r="SOQ42" s="80"/>
      <c r="SOR42" s="80"/>
      <c r="SOS42" s="80"/>
      <c r="SOT42" s="80"/>
      <c r="SOU42" s="80"/>
      <c r="SOV42" s="80"/>
      <c r="SOW42" s="80"/>
      <c r="SOX42" s="80"/>
      <c r="SOY42" s="80"/>
      <c r="SOZ42" s="80"/>
      <c r="SPA42" s="80"/>
      <c r="SPB42" s="80"/>
      <c r="SPC42" s="80"/>
      <c r="SPD42" s="80"/>
      <c r="SPE42" s="80"/>
      <c r="SPF42" s="80"/>
      <c r="SPG42" s="80"/>
      <c r="SPH42" s="80"/>
      <c r="SPI42" s="80"/>
      <c r="SPJ42" s="80"/>
      <c r="SPK42" s="80"/>
      <c r="SPL42" s="80"/>
      <c r="SPM42" s="80"/>
      <c r="SPN42" s="80"/>
      <c r="SPO42" s="80"/>
      <c r="SPP42" s="80"/>
      <c r="SPQ42" s="80"/>
      <c r="SPR42" s="80"/>
      <c r="SPS42" s="80"/>
      <c r="SPT42" s="80"/>
      <c r="SPU42" s="80"/>
      <c r="SPV42" s="80"/>
      <c r="SPW42" s="80"/>
      <c r="SPX42" s="80"/>
      <c r="SPY42" s="80"/>
      <c r="SPZ42" s="80"/>
      <c r="SQA42" s="80"/>
      <c r="SQB42" s="80"/>
      <c r="SQC42" s="80"/>
      <c r="SQD42" s="80"/>
      <c r="SQE42" s="80"/>
      <c r="SQF42" s="80"/>
      <c r="SQG42" s="80"/>
      <c r="SQH42" s="80"/>
      <c r="SQI42" s="80"/>
      <c r="SQJ42" s="80"/>
      <c r="SQK42" s="80"/>
      <c r="SQL42" s="80"/>
      <c r="SQM42" s="80"/>
      <c r="SQN42" s="80"/>
      <c r="SQO42" s="80"/>
      <c r="SQP42" s="80"/>
      <c r="SQQ42" s="80"/>
      <c r="SQR42" s="80"/>
      <c r="SQS42" s="80"/>
      <c r="SQT42" s="80"/>
      <c r="SQU42" s="80"/>
      <c r="SQV42" s="80"/>
      <c r="SQW42" s="80"/>
      <c r="SQX42" s="80"/>
      <c r="SQY42" s="80"/>
      <c r="SQZ42" s="80"/>
      <c r="SRA42" s="80"/>
      <c r="SRB42" s="80"/>
      <c r="SRC42" s="80"/>
      <c r="SRD42" s="80"/>
      <c r="SRE42" s="80"/>
      <c r="SRF42" s="80"/>
      <c r="SRG42" s="80"/>
      <c r="SRH42" s="80"/>
      <c r="SRI42" s="80"/>
      <c r="SRJ42" s="80"/>
      <c r="SRK42" s="80"/>
      <c r="SRL42" s="80"/>
      <c r="SRM42" s="80"/>
      <c r="SRN42" s="80"/>
      <c r="SRO42" s="80"/>
      <c r="SRP42" s="80"/>
      <c r="SRQ42" s="80"/>
      <c r="SRR42" s="80"/>
      <c r="SRS42" s="80"/>
      <c r="SRT42" s="80"/>
      <c r="SRU42" s="80"/>
      <c r="SRV42" s="80"/>
      <c r="SRW42" s="80"/>
      <c r="SRX42" s="80"/>
      <c r="SRY42" s="80"/>
      <c r="SRZ42" s="80"/>
      <c r="SSA42" s="80"/>
      <c r="SSB42" s="80"/>
      <c r="SSC42" s="80"/>
      <c r="SSD42" s="80"/>
      <c r="SSE42" s="80"/>
      <c r="SSF42" s="80"/>
      <c r="SSG42" s="80"/>
      <c r="SSH42" s="80"/>
      <c r="SSI42" s="80"/>
      <c r="SSJ42" s="80"/>
      <c r="SSK42" s="80"/>
      <c r="SSL42" s="80"/>
      <c r="SSM42" s="80"/>
      <c r="SSN42" s="80"/>
      <c r="SSO42" s="80"/>
      <c r="SSP42" s="80"/>
      <c r="SSQ42" s="80"/>
      <c r="SSR42" s="80"/>
      <c r="SSS42" s="80"/>
      <c r="SST42" s="80"/>
      <c r="SSU42" s="80"/>
      <c r="SSV42" s="80"/>
      <c r="SSW42" s="80"/>
      <c r="SSX42" s="80"/>
      <c r="SSY42" s="80"/>
      <c r="SSZ42" s="80"/>
      <c r="STA42" s="80"/>
      <c r="STB42" s="80"/>
      <c r="STC42" s="80"/>
      <c r="STD42" s="80"/>
      <c r="STE42" s="80"/>
      <c r="STF42" s="80"/>
      <c r="STG42" s="80"/>
      <c r="STH42" s="80"/>
      <c r="STI42" s="80"/>
      <c r="STJ42" s="80"/>
      <c r="STK42" s="80"/>
      <c r="STL42" s="80"/>
      <c r="STM42" s="80"/>
      <c r="STN42" s="80"/>
      <c r="STO42" s="80"/>
      <c r="STP42" s="80"/>
      <c r="STQ42" s="80"/>
      <c r="STR42" s="80"/>
      <c r="STS42" s="80"/>
      <c r="STT42" s="80"/>
      <c r="STU42" s="80"/>
      <c r="STV42" s="80"/>
      <c r="STW42" s="80"/>
      <c r="STX42" s="80"/>
      <c r="STY42" s="80"/>
      <c r="STZ42" s="80"/>
      <c r="SUA42" s="80"/>
      <c r="SUB42" s="80"/>
      <c r="SUC42" s="80"/>
      <c r="SUD42" s="80"/>
      <c r="SUE42" s="80"/>
      <c r="SUF42" s="80"/>
      <c r="SUG42" s="80"/>
      <c r="SUH42" s="80"/>
      <c r="SUI42" s="80"/>
      <c r="SUJ42" s="80"/>
      <c r="SUK42" s="80"/>
      <c r="SUL42" s="80"/>
      <c r="SUM42" s="80"/>
      <c r="SUN42" s="80"/>
      <c r="SUO42" s="80"/>
      <c r="SUP42" s="80"/>
      <c r="SUQ42" s="80"/>
      <c r="SUR42" s="80"/>
      <c r="SUS42" s="80"/>
      <c r="SUT42" s="80"/>
      <c r="SUU42" s="80"/>
      <c r="SUV42" s="80"/>
      <c r="SUW42" s="80"/>
      <c r="SUX42" s="80"/>
      <c r="SUY42" s="80"/>
      <c r="SUZ42" s="80"/>
      <c r="SVA42" s="80"/>
      <c r="SVB42" s="80"/>
      <c r="SVC42" s="80"/>
      <c r="SVD42" s="80"/>
      <c r="SVE42" s="80"/>
      <c r="SVF42" s="80"/>
      <c r="SVG42" s="80"/>
      <c r="SVH42" s="80"/>
      <c r="SVI42" s="80"/>
      <c r="SVJ42" s="80"/>
      <c r="SVK42" s="80"/>
      <c r="SVL42" s="80"/>
      <c r="SVM42" s="80"/>
      <c r="SVN42" s="80"/>
      <c r="SVO42" s="80"/>
      <c r="SVP42" s="80"/>
      <c r="SVQ42" s="80"/>
      <c r="SVR42" s="80"/>
      <c r="SVS42" s="80"/>
      <c r="SVT42" s="80"/>
      <c r="SVU42" s="80"/>
      <c r="SVV42" s="80"/>
      <c r="SVW42" s="80"/>
      <c r="SVX42" s="80"/>
      <c r="SVY42" s="80"/>
      <c r="SVZ42" s="80"/>
      <c r="SWA42" s="80"/>
      <c r="SWB42" s="80"/>
      <c r="SWC42" s="80"/>
      <c r="SWD42" s="80"/>
      <c r="SWE42" s="80"/>
      <c r="SWF42" s="80"/>
      <c r="SWG42" s="80"/>
      <c r="SWH42" s="80"/>
      <c r="SWI42" s="80"/>
      <c r="SWJ42" s="80"/>
      <c r="SWK42" s="80"/>
      <c r="SWL42" s="80"/>
      <c r="SWM42" s="80"/>
      <c r="SWN42" s="80"/>
      <c r="SWO42" s="80"/>
      <c r="SWP42" s="80"/>
      <c r="SWQ42" s="80"/>
      <c r="SWR42" s="80"/>
      <c r="SWS42" s="80"/>
      <c r="SWT42" s="80"/>
      <c r="SWU42" s="80"/>
      <c r="SWV42" s="80"/>
      <c r="SWW42" s="80"/>
      <c r="SWX42" s="80"/>
      <c r="SWY42" s="80"/>
      <c r="SWZ42" s="80"/>
      <c r="SXA42" s="80"/>
      <c r="SXB42" s="80"/>
      <c r="SXC42" s="80"/>
      <c r="SXD42" s="80"/>
      <c r="SXE42" s="80"/>
      <c r="SXF42" s="80"/>
      <c r="SXG42" s="80"/>
      <c r="SXH42" s="80"/>
      <c r="SXI42" s="80"/>
      <c r="SXJ42" s="80"/>
      <c r="SXK42" s="80"/>
      <c r="SXL42" s="80"/>
      <c r="SXM42" s="80"/>
      <c r="SXN42" s="80"/>
      <c r="SXO42" s="80"/>
      <c r="SXP42" s="80"/>
      <c r="SXQ42" s="80"/>
      <c r="SXR42" s="80"/>
      <c r="SXS42" s="80"/>
      <c r="SXT42" s="80"/>
      <c r="SXU42" s="80"/>
      <c r="SXV42" s="80"/>
      <c r="SXW42" s="80"/>
      <c r="SXX42" s="80"/>
      <c r="SXY42" s="80"/>
      <c r="SXZ42" s="80"/>
      <c r="SYA42" s="80"/>
      <c r="SYB42" s="80"/>
      <c r="SYC42" s="80"/>
      <c r="SYD42" s="80"/>
      <c r="SYE42" s="80"/>
      <c r="SYF42" s="80"/>
      <c r="SYG42" s="80"/>
      <c r="SYH42" s="80"/>
      <c r="SYI42" s="80"/>
      <c r="SYJ42" s="80"/>
      <c r="SYK42" s="80"/>
      <c r="SYL42" s="80"/>
      <c r="SYM42" s="80"/>
      <c r="SYN42" s="80"/>
      <c r="SYO42" s="80"/>
      <c r="SYP42" s="80"/>
      <c r="SYQ42" s="80"/>
      <c r="SYR42" s="80"/>
      <c r="SYS42" s="80"/>
      <c r="SYT42" s="80"/>
      <c r="SYU42" s="80"/>
      <c r="SYV42" s="80"/>
      <c r="SYW42" s="80"/>
      <c r="SYX42" s="80"/>
      <c r="SYY42" s="80"/>
      <c r="SYZ42" s="80"/>
      <c r="SZA42" s="80"/>
      <c r="SZB42" s="80"/>
      <c r="SZC42" s="80"/>
      <c r="SZD42" s="80"/>
      <c r="SZE42" s="80"/>
      <c r="SZF42" s="80"/>
      <c r="SZG42" s="80"/>
      <c r="SZH42" s="80"/>
      <c r="SZI42" s="80"/>
      <c r="SZJ42" s="80"/>
      <c r="SZK42" s="80"/>
      <c r="SZL42" s="80"/>
      <c r="SZM42" s="80"/>
      <c r="SZN42" s="80"/>
      <c r="SZO42" s="80"/>
      <c r="SZP42" s="80"/>
      <c r="SZQ42" s="80"/>
      <c r="SZR42" s="80"/>
      <c r="SZS42" s="80"/>
      <c r="SZT42" s="80"/>
      <c r="SZU42" s="80"/>
      <c r="SZV42" s="80"/>
      <c r="SZW42" s="80"/>
      <c r="SZX42" s="80"/>
      <c r="SZY42" s="80"/>
      <c r="SZZ42" s="80"/>
      <c r="TAA42" s="80"/>
      <c r="TAB42" s="80"/>
      <c r="TAC42" s="80"/>
      <c r="TAD42" s="80"/>
      <c r="TAE42" s="80"/>
      <c r="TAF42" s="80"/>
      <c r="TAG42" s="80"/>
      <c r="TAH42" s="80"/>
      <c r="TAI42" s="80"/>
      <c r="TAJ42" s="80"/>
      <c r="TAK42" s="80"/>
      <c r="TAL42" s="80"/>
      <c r="TAM42" s="80"/>
      <c r="TAN42" s="80"/>
      <c r="TAO42" s="80"/>
      <c r="TAP42" s="80"/>
      <c r="TAQ42" s="80"/>
      <c r="TAR42" s="80"/>
      <c r="TAS42" s="80"/>
      <c r="TAT42" s="80"/>
      <c r="TAU42" s="80"/>
      <c r="TAV42" s="80"/>
      <c r="TAW42" s="80"/>
      <c r="TAX42" s="80"/>
      <c r="TAY42" s="80"/>
      <c r="TAZ42" s="80"/>
      <c r="TBA42" s="80"/>
      <c r="TBB42" s="80"/>
      <c r="TBC42" s="80"/>
      <c r="TBD42" s="80"/>
      <c r="TBE42" s="80"/>
      <c r="TBF42" s="80"/>
      <c r="TBG42" s="80"/>
      <c r="TBH42" s="80"/>
      <c r="TBI42" s="80"/>
      <c r="TBJ42" s="80"/>
      <c r="TBK42" s="80"/>
      <c r="TBL42" s="80"/>
      <c r="TBM42" s="80"/>
      <c r="TBN42" s="80"/>
      <c r="TBO42" s="80"/>
      <c r="TBP42" s="80"/>
      <c r="TBQ42" s="80"/>
      <c r="TBR42" s="80"/>
      <c r="TBS42" s="80"/>
      <c r="TBT42" s="80"/>
      <c r="TBU42" s="80"/>
      <c r="TBV42" s="80"/>
      <c r="TBW42" s="80"/>
      <c r="TBX42" s="80"/>
      <c r="TBY42" s="80"/>
      <c r="TBZ42" s="80"/>
      <c r="TCA42" s="80"/>
      <c r="TCB42" s="80"/>
      <c r="TCC42" s="80"/>
      <c r="TCD42" s="80"/>
      <c r="TCE42" s="80"/>
      <c r="TCF42" s="80"/>
      <c r="TCG42" s="80"/>
      <c r="TCH42" s="80"/>
      <c r="TCI42" s="80"/>
      <c r="TCJ42" s="80"/>
      <c r="TCK42" s="80"/>
      <c r="TCL42" s="80"/>
      <c r="TCM42" s="80"/>
      <c r="TCN42" s="80"/>
      <c r="TCO42" s="80"/>
      <c r="TCP42" s="80"/>
      <c r="TCQ42" s="80"/>
      <c r="TCR42" s="80"/>
      <c r="TCS42" s="80"/>
      <c r="TCT42" s="80"/>
      <c r="TCU42" s="80"/>
      <c r="TCV42" s="80"/>
      <c r="TCW42" s="80"/>
      <c r="TCX42" s="80"/>
      <c r="TCY42" s="80"/>
      <c r="TCZ42" s="80"/>
      <c r="TDA42" s="80"/>
      <c r="TDB42" s="80"/>
      <c r="TDC42" s="80"/>
      <c r="TDD42" s="80"/>
      <c r="TDE42" s="80"/>
      <c r="TDF42" s="80"/>
      <c r="TDG42" s="80"/>
      <c r="TDH42" s="80"/>
      <c r="TDI42" s="80"/>
      <c r="TDJ42" s="80"/>
      <c r="TDK42" s="80"/>
      <c r="TDL42" s="80"/>
      <c r="TDM42" s="80"/>
      <c r="TDN42" s="80"/>
      <c r="TDO42" s="80"/>
      <c r="TDP42" s="80"/>
      <c r="TDQ42" s="80"/>
      <c r="TDR42" s="80"/>
      <c r="TDS42" s="80"/>
      <c r="TDT42" s="80"/>
      <c r="TDU42" s="80"/>
      <c r="TDV42" s="80"/>
      <c r="TDW42" s="80"/>
      <c r="TDX42" s="80"/>
      <c r="TDY42" s="80"/>
      <c r="TDZ42" s="80"/>
      <c r="TEA42" s="80"/>
      <c r="TEB42" s="80"/>
      <c r="TEC42" s="80"/>
      <c r="TED42" s="80"/>
      <c r="TEE42" s="80"/>
      <c r="TEF42" s="80"/>
      <c r="TEG42" s="80"/>
      <c r="TEH42" s="80"/>
      <c r="TEI42" s="80"/>
      <c r="TEJ42" s="80"/>
      <c r="TEK42" s="80"/>
      <c r="TEL42" s="80"/>
      <c r="TEM42" s="80"/>
      <c r="TEN42" s="80"/>
      <c r="TEO42" s="80"/>
      <c r="TEP42" s="80"/>
      <c r="TEQ42" s="80"/>
      <c r="TER42" s="80"/>
      <c r="TES42" s="80"/>
      <c r="TET42" s="80"/>
      <c r="TEU42" s="80"/>
      <c r="TEV42" s="80"/>
      <c r="TEW42" s="80"/>
      <c r="TEX42" s="80"/>
      <c r="TEY42" s="80"/>
      <c r="TEZ42" s="80"/>
      <c r="TFA42" s="80"/>
      <c r="TFB42" s="80"/>
      <c r="TFC42" s="80"/>
      <c r="TFD42" s="80"/>
      <c r="TFE42" s="80"/>
      <c r="TFF42" s="80"/>
      <c r="TFG42" s="80"/>
      <c r="TFH42" s="80"/>
      <c r="TFI42" s="80"/>
      <c r="TFJ42" s="80"/>
      <c r="TFK42" s="80"/>
      <c r="TFL42" s="80"/>
      <c r="TFM42" s="80"/>
      <c r="TFN42" s="80"/>
      <c r="TFO42" s="80"/>
      <c r="TFP42" s="80"/>
      <c r="TFQ42" s="80"/>
      <c r="TFR42" s="80"/>
      <c r="TFS42" s="80"/>
      <c r="TFT42" s="80"/>
      <c r="TFU42" s="80"/>
      <c r="TFV42" s="80"/>
      <c r="TFW42" s="80"/>
      <c r="TFX42" s="80"/>
      <c r="TFY42" s="80"/>
      <c r="TFZ42" s="80"/>
      <c r="TGA42" s="80"/>
      <c r="TGB42" s="80"/>
      <c r="TGC42" s="80"/>
      <c r="TGD42" s="80"/>
      <c r="TGE42" s="80"/>
      <c r="TGF42" s="80"/>
      <c r="TGG42" s="80"/>
      <c r="TGH42" s="80"/>
      <c r="TGI42" s="80"/>
      <c r="TGJ42" s="80"/>
      <c r="TGK42" s="80"/>
      <c r="TGL42" s="80"/>
      <c r="TGM42" s="80"/>
      <c r="TGN42" s="80"/>
      <c r="TGO42" s="80"/>
      <c r="TGP42" s="80"/>
      <c r="TGQ42" s="80"/>
      <c r="TGR42" s="80"/>
      <c r="TGS42" s="80"/>
      <c r="TGT42" s="80"/>
      <c r="TGU42" s="80"/>
      <c r="TGV42" s="80"/>
      <c r="TGW42" s="80"/>
      <c r="TGX42" s="80"/>
      <c r="TGY42" s="80"/>
      <c r="TGZ42" s="80"/>
      <c r="THA42" s="80"/>
      <c r="THB42" s="80"/>
      <c r="THC42" s="80"/>
      <c r="THD42" s="80"/>
      <c r="THE42" s="80"/>
      <c r="THF42" s="80"/>
      <c r="THG42" s="80"/>
      <c r="THH42" s="80"/>
      <c r="THI42" s="80"/>
      <c r="THJ42" s="80"/>
      <c r="THK42" s="80"/>
      <c r="THL42" s="80"/>
      <c r="THM42" s="80"/>
      <c r="THN42" s="80"/>
      <c r="THO42" s="80"/>
      <c r="THP42" s="80"/>
      <c r="THQ42" s="80"/>
      <c r="THR42" s="80"/>
      <c r="THS42" s="80"/>
      <c r="THT42" s="80"/>
      <c r="THU42" s="80"/>
      <c r="THV42" s="80"/>
      <c r="THW42" s="80"/>
      <c r="THX42" s="80"/>
      <c r="THY42" s="80"/>
      <c r="THZ42" s="80"/>
      <c r="TIA42" s="80"/>
      <c r="TIB42" s="80"/>
      <c r="TIC42" s="80"/>
      <c r="TID42" s="80"/>
      <c r="TIE42" s="80"/>
      <c r="TIF42" s="80"/>
      <c r="TIG42" s="80"/>
      <c r="TIH42" s="80"/>
      <c r="TII42" s="80"/>
      <c r="TIJ42" s="80"/>
      <c r="TIK42" s="80"/>
      <c r="TIL42" s="80"/>
      <c r="TIM42" s="80"/>
      <c r="TIN42" s="80"/>
      <c r="TIO42" s="80"/>
      <c r="TIP42" s="80"/>
      <c r="TIQ42" s="80"/>
      <c r="TIR42" s="80"/>
      <c r="TIS42" s="80"/>
      <c r="TIT42" s="80"/>
      <c r="TIU42" s="80"/>
      <c r="TIV42" s="80"/>
      <c r="TIW42" s="80"/>
      <c r="TIX42" s="80"/>
      <c r="TIY42" s="80"/>
      <c r="TIZ42" s="80"/>
      <c r="TJA42" s="80"/>
      <c r="TJB42" s="80"/>
      <c r="TJC42" s="80"/>
      <c r="TJD42" s="80"/>
      <c r="TJE42" s="80"/>
      <c r="TJF42" s="80"/>
      <c r="TJG42" s="80"/>
      <c r="TJH42" s="80"/>
      <c r="TJI42" s="80"/>
      <c r="TJJ42" s="80"/>
      <c r="TJK42" s="80"/>
      <c r="TJL42" s="80"/>
      <c r="TJM42" s="80"/>
      <c r="TJN42" s="80"/>
      <c r="TJO42" s="80"/>
      <c r="TJP42" s="80"/>
      <c r="TJQ42" s="80"/>
      <c r="TJR42" s="80"/>
      <c r="TJS42" s="80"/>
      <c r="TJT42" s="80"/>
      <c r="TJU42" s="80"/>
      <c r="TJV42" s="80"/>
      <c r="TJW42" s="80"/>
      <c r="TJX42" s="80"/>
      <c r="TJY42" s="80"/>
      <c r="TJZ42" s="80"/>
      <c r="TKA42" s="80"/>
      <c r="TKB42" s="80"/>
      <c r="TKC42" s="80"/>
      <c r="TKD42" s="80"/>
      <c r="TKE42" s="80"/>
      <c r="TKF42" s="80"/>
      <c r="TKG42" s="80"/>
      <c r="TKH42" s="80"/>
      <c r="TKI42" s="80"/>
      <c r="TKJ42" s="80"/>
      <c r="TKK42" s="80"/>
      <c r="TKL42" s="80"/>
      <c r="TKM42" s="80"/>
      <c r="TKN42" s="80"/>
      <c r="TKO42" s="80"/>
      <c r="TKP42" s="80"/>
      <c r="TKQ42" s="80"/>
      <c r="TKR42" s="80"/>
      <c r="TKS42" s="80"/>
      <c r="TKT42" s="80"/>
      <c r="TKU42" s="80"/>
      <c r="TKV42" s="80"/>
      <c r="TKW42" s="80"/>
      <c r="TKX42" s="80"/>
      <c r="TKY42" s="80"/>
      <c r="TKZ42" s="80"/>
      <c r="TLA42" s="80"/>
      <c r="TLB42" s="80"/>
      <c r="TLC42" s="80"/>
      <c r="TLD42" s="80"/>
      <c r="TLE42" s="80"/>
      <c r="TLF42" s="80"/>
      <c r="TLG42" s="80"/>
      <c r="TLH42" s="80"/>
      <c r="TLI42" s="80"/>
      <c r="TLJ42" s="80"/>
      <c r="TLK42" s="80"/>
      <c r="TLL42" s="80"/>
      <c r="TLM42" s="80"/>
      <c r="TLN42" s="80"/>
      <c r="TLO42" s="80"/>
      <c r="TLP42" s="80"/>
      <c r="TLQ42" s="80"/>
      <c r="TLR42" s="80"/>
      <c r="TLS42" s="80"/>
      <c r="TLT42" s="80"/>
      <c r="TLU42" s="80"/>
      <c r="TLV42" s="80"/>
      <c r="TLW42" s="80"/>
      <c r="TLX42" s="80"/>
      <c r="TLY42" s="80"/>
      <c r="TLZ42" s="80"/>
      <c r="TMA42" s="80"/>
      <c r="TMB42" s="80"/>
      <c r="TMC42" s="80"/>
      <c r="TMD42" s="80"/>
      <c r="TME42" s="80"/>
      <c r="TMF42" s="80"/>
      <c r="TMG42" s="80"/>
      <c r="TMH42" s="80"/>
      <c r="TMI42" s="80"/>
      <c r="TMJ42" s="80"/>
      <c r="TMK42" s="80"/>
      <c r="TML42" s="80"/>
      <c r="TMM42" s="80"/>
      <c r="TMN42" s="80"/>
      <c r="TMO42" s="80"/>
      <c r="TMP42" s="80"/>
      <c r="TMQ42" s="80"/>
      <c r="TMR42" s="80"/>
      <c r="TMS42" s="80"/>
      <c r="TMT42" s="80"/>
      <c r="TMU42" s="80"/>
      <c r="TMV42" s="80"/>
      <c r="TMW42" s="80"/>
      <c r="TMX42" s="80"/>
      <c r="TMY42" s="80"/>
      <c r="TMZ42" s="80"/>
      <c r="TNA42" s="80"/>
      <c r="TNB42" s="80"/>
      <c r="TNC42" s="80"/>
      <c r="TND42" s="80"/>
      <c r="TNE42" s="80"/>
      <c r="TNF42" s="80"/>
      <c r="TNG42" s="80"/>
      <c r="TNH42" s="80"/>
      <c r="TNI42" s="80"/>
      <c r="TNJ42" s="80"/>
      <c r="TNK42" s="80"/>
      <c r="TNL42" s="80"/>
      <c r="TNM42" s="80"/>
      <c r="TNN42" s="80"/>
      <c r="TNO42" s="80"/>
      <c r="TNP42" s="80"/>
      <c r="TNQ42" s="80"/>
      <c r="TNR42" s="80"/>
      <c r="TNS42" s="80"/>
      <c r="TNT42" s="80"/>
      <c r="TNU42" s="80"/>
      <c r="TNV42" s="80"/>
      <c r="TNW42" s="80"/>
      <c r="TNX42" s="80"/>
      <c r="TNY42" s="80"/>
      <c r="TNZ42" s="80"/>
      <c r="TOA42" s="80"/>
      <c r="TOB42" s="80"/>
      <c r="TOC42" s="80"/>
      <c r="TOD42" s="80"/>
      <c r="TOE42" s="80"/>
      <c r="TOF42" s="80"/>
      <c r="TOG42" s="80"/>
      <c r="TOH42" s="80"/>
      <c r="TOI42" s="80"/>
      <c r="TOJ42" s="80"/>
      <c r="TOK42" s="80"/>
      <c r="TOL42" s="80"/>
      <c r="TOM42" s="80"/>
      <c r="TON42" s="80"/>
      <c r="TOO42" s="80"/>
      <c r="TOP42" s="80"/>
      <c r="TOQ42" s="80"/>
      <c r="TOR42" s="80"/>
      <c r="TOS42" s="80"/>
      <c r="TOT42" s="80"/>
      <c r="TOU42" s="80"/>
      <c r="TOV42" s="80"/>
      <c r="TOW42" s="80"/>
      <c r="TOX42" s="80"/>
      <c r="TOY42" s="80"/>
      <c r="TOZ42" s="80"/>
      <c r="TPA42" s="80"/>
      <c r="TPB42" s="80"/>
      <c r="TPC42" s="80"/>
      <c r="TPD42" s="80"/>
      <c r="TPE42" s="80"/>
      <c r="TPF42" s="80"/>
      <c r="TPG42" s="80"/>
      <c r="TPH42" s="80"/>
      <c r="TPI42" s="80"/>
      <c r="TPJ42" s="80"/>
      <c r="TPK42" s="80"/>
      <c r="TPL42" s="80"/>
      <c r="TPM42" s="80"/>
      <c r="TPN42" s="80"/>
      <c r="TPO42" s="80"/>
      <c r="TPP42" s="80"/>
      <c r="TPQ42" s="80"/>
      <c r="TPR42" s="80"/>
      <c r="TPS42" s="80"/>
      <c r="TPT42" s="80"/>
      <c r="TPU42" s="80"/>
      <c r="TPV42" s="80"/>
      <c r="TPW42" s="80"/>
      <c r="TPX42" s="80"/>
      <c r="TPY42" s="80"/>
      <c r="TPZ42" s="80"/>
      <c r="TQA42" s="80"/>
      <c r="TQB42" s="80"/>
      <c r="TQC42" s="80"/>
      <c r="TQD42" s="80"/>
      <c r="TQE42" s="80"/>
      <c r="TQF42" s="80"/>
      <c r="TQG42" s="80"/>
      <c r="TQH42" s="80"/>
      <c r="TQI42" s="80"/>
      <c r="TQJ42" s="80"/>
      <c r="TQK42" s="80"/>
      <c r="TQL42" s="80"/>
      <c r="TQM42" s="80"/>
      <c r="TQN42" s="80"/>
      <c r="TQO42" s="80"/>
      <c r="TQP42" s="80"/>
      <c r="TQQ42" s="80"/>
      <c r="TQR42" s="80"/>
      <c r="TQS42" s="80"/>
      <c r="TQT42" s="80"/>
      <c r="TQU42" s="80"/>
      <c r="TQV42" s="80"/>
      <c r="TQW42" s="80"/>
      <c r="TQX42" s="80"/>
      <c r="TQY42" s="80"/>
      <c r="TQZ42" s="80"/>
      <c r="TRA42" s="80"/>
      <c r="TRB42" s="80"/>
      <c r="TRC42" s="80"/>
      <c r="TRD42" s="80"/>
      <c r="TRE42" s="80"/>
      <c r="TRF42" s="80"/>
      <c r="TRG42" s="80"/>
      <c r="TRH42" s="80"/>
      <c r="TRI42" s="80"/>
      <c r="TRJ42" s="80"/>
      <c r="TRK42" s="80"/>
      <c r="TRL42" s="80"/>
      <c r="TRM42" s="80"/>
      <c r="TRN42" s="80"/>
      <c r="TRO42" s="80"/>
      <c r="TRP42" s="80"/>
      <c r="TRQ42" s="80"/>
      <c r="TRR42" s="80"/>
      <c r="TRS42" s="80"/>
      <c r="TRT42" s="80"/>
      <c r="TRU42" s="80"/>
      <c r="TRV42" s="80"/>
      <c r="TRW42" s="80"/>
      <c r="TRX42" s="80"/>
      <c r="TRY42" s="80"/>
      <c r="TRZ42" s="80"/>
      <c r="TSA42" s="80"/>
      <c r="TSB42" s="80"/>
      <c r="TSC42" s="80"/>
      <c r="TSD42" s="80"/>
      <c r="TSE42" s="80"/>
      <c r="TSF42" s="80"/>
      <c r="TSG42" s="80"/>
      <c r="TSH42" s="80"/>
      <c r="TSI42" s="80"/>
      <c r="TSJ42" s="80"/>
      <c r="TSK42" s="80"/>
      <c r="TSL42" s="80"/>
      <c r="TSM42" s="80"/>
      <c r="TSN42" s="80"/>
      <c r="TSO42" s="80"/>
      <c r="TSP42" s="80"/>
      <c r="TSQ42" s="80"/>
      <c r="TSR42" s="80"/>
      <c r="TSS42" s="80"/>
      <c r="TST42" s="80"/>
      <c r="TSU42" s="80"/>
      <c r="TSV42" s="80"/>
      <c r="TSW42" s="80"/>
      <c r="TSX42" s="80"/>
      <c r="TSY42" s="80"/>
      <c r="TSZ42" s="80"/>
      <c r="TTA42" s="80"/>
      <c r="TTB42" s="80"/>
      <c r="TTC42" s="80"/>
      <c r="TTD42" s="80"/>
      <c r="TTE42" s="80"/>
      <c r="TTF42" s="80"/>
      <c r="TTG42" s="80"/>
      <c r="TTH42" s="80"/>
      <c r="TTI42" s="80"/>
      <c r="TTJ42" s="80"/>
      <c r="TTK42" s="80"/>
      <c r="TTL42" s="80"/>
      <c r="TTM42" s="80"/>
      <c r="TTN42" s="80"/>
      <c r="TTO42" s="80"/>
      <c r="TTP42" s="80"/>
      <c r="TTQ42" s="80"/>
      <c r="TTR42" s="80"/>
      <c r="TTS42" s="80"/>
      <c r="TTT42" s="80"/>
      <c r="TTU42" s="80"/>
      <c r="TTV42" s="80"/>
      <c r="TTW42" s="80"/>
      <c r="TTX42" s="80"/>
      <c r="TTY42" s="80"/>
      <c r="TTZ42" s="80"/>
      <c r="TUA42" s="80"/>
      <c r="TUB42" s="80"/>
      <c r="TUC42" s="80"/>
      <c r="TUD42" s="80"/>
      <c r="TUE42" s="80"/>
      <c r="TUF42" s="80"/>
      <c r="TUG42" s="80"/>
      <c r="TUH42" s="80"/>
      <c r="TUI42" s="80"/>
      <c r="TUJ42" s="80"/>
      <c r="TUK42" s="80"/>
      <c r="TUL42" s="80"/>
      <c r="TUM42" s="80"/>
      <c r="TUN42" s="80"/>
      <c r="TUO42" s="80"/>
      <c r="TUP42" s="80"/>
      <c r="TUQ42" s="80"/>
      <c r="TUR42" s="80"/>
      <c r="TUS42" s="80"/>
      <c r="TUT42" s="80"/>
      <c r="TUU42" s="80"/>
      <c r="TUV42" s="80"/>
      <c r="TUW42" s="80"/>
      <c r="TUX42" s="80"/>
      <c r="TUY42" s="80"/>
      <c r="TUZ42" s="80"/>
      <c r="TVA42" s="80"/>
      <c r="TVB42" s="80"/>
      <c r="TVC42" s="80"/>
      <c r="TVD42" s="80"/>
      <c r="TVE42" s="80"/>
      <c r="TVF42" s="80"/>
      <c r="TVG42" s="80"/>
      <c r="TVH42" s="80"/>
      <c r="TVI42" s="80"/>
      <c r="TVJ42" s="80"/>
      <c r="TVK42" s="80"/>
      <c r="TVL42" s="80"/>
      <c r="TVM42" s="80"/>
      <c r="TVN42" s="80"/>
      <c r="TVO42" s="80"/>
      <c r="TVP42" s="80"/>
      <c r="TVQ42" s="80"/>
      <c r="TVR42" s="80"/>
      <c r="TVS42" s="80"/>
      <c r="TVT42" s="80"/>
      <c r="TVU42" s="80"/>
      <c r="TVV42" s="80"/>
      <c r="TVW42" s="80"/>
      <c r="TVX42" s="80"/>
      <c r="TVY42" s="80"/>
      <c r="TVZ42" s="80"/>
      <c r="TWA42" s="80"/>
      <c r="TWB42" s="80"/>
      <c r="TWC42" s="80"/>
      <c r="TWD42" s="80"/>
      <c r="TWE42" s="80"/>
      <c r="TWF42" s="80"/>
      <c r="TWG42" s="80"/>
      <c r="TWH42" s="80"/>
      <c r="TWI42" s="80"/>
      <c r="TWJ42" s="80"/>
      <c r="TWK42" s="80"/>
      <c r="TWL42" s="80"/>
      <c r="TWM42" s="80"/>
      <c r="TWN42" s="80"/>
      <c r="TWO42" s="80"/>
      <c r="TWP42" s="80"/>
      <c r="TWQ42" s="80"/>
      <c r="TWR42" s="80"/>
      <c r="TWS42" s="80"/>
      <c r="TWT42" s="80"/>
      <c r="TWU42" s="80"/>
      <c r="TWV42" s="80"/>
      <c r="TWW42" s="80"/>
      <c r="TWX42" s="80"/>
      <c r="TWY42" s="80"/>
      <c r="TWZ42" s="80"/>
      <c r="TXA42" s="80"/>
      <c r="TXB42" s="80"/>
      <c r="TXC42" s="80"/>
      <c r="TXD42" s="80"/>
      <c r="TXE42" s="80"/>
      <c r="TXF42" s="80"/>
      <c r="TXG42" s="80"/>
      <c r="TXH42" s="80"/>
      <c r="TXI42" s="80"/>
      <c r="TXJ42" s="80"/>
      <c r="TXK42" s="80"/>
      <c r="TXL42" s="80"/>
      <c r="TXM42" s="80"/>
      <c r="TXN42" s="80"/>
      <c r="TXO42" s="80"/>
      <c r="TXP42" s="80"/>
      <c r="TXQ42" s="80"/>
      <c r="TXR42" s="80"/>
      <c r="TXS42" s="80"/>
      <c r="TXT42" s="80"/>
      <c r="TXU42" s="80"/>
      <c r="TXV42" s="80"/>
      <c r="TXW42" s="80"/>
      <c r="TXX42" s="80"/>
      <c r="TXY42" s="80"/>
      <c r="TXZ42" s="80"/>
      <c r="TYA42" s="80"/>
      <c r="TYB42" s="80"/>
      <c r="TYC42" s="80"/>
      <c r="TYD42" s="80"/>
      <c r="TYE42" s="80"/>
      <c r="TYF42" s="80"/>
      <c r="TYG42" s="80"/>
      <c r="TYH42" s="80"/>
      <c r="TYI42" s="80"/>
      <c r="TYJ42" s="80"/>
      <c r="TYK42" s="80"/>
      <c r="TYL42" s="80"/>
      <c r="TYM42" s="80"/>
      <c r="TYN42" s="80"/>
      <c r="TYO42" s="80"/>
      <c r="TYP42" s="80"/>
      <c r="TYQ42" s="80"/>
      <c r="TYR42" s="80"/>
      <c r="TYS42" s="80"/>
      <c r="TYT42" s="80"/>
      <c r="TYU42" s="80"/>
      <c r="TYV42" s="80"/>
      <c r="TYW42" s="80"/>
      <c r="TYX42" s="80"/>
      <c r="TYY42" s="80"/>
      <c r="TYZ42" s="80"/>
      <c r="TZA42" s="80"/>
      <c r="TZB42" s="80"/>
      <c r="TZC42" s="80"/>
      <c r="TZD42" s="80"/>
      <c r="TZE42" s="80"/>
      <c r="TZF42" s="80"/>
      <c r="TZG42" s="80"/>
      <c r="TZH42" s="80"/>
      <c r="TZI42" s="80"/>
      <c r="TZJ42" s="80"/>
      <c r="TZK42" s="80"/>
      <c r="TZL42" s="80"/>
      <c r="TZM42" s="80"/>
      <c r="TZN42" s="80"/>
      <c r="TZO42" s="80"/>
      <c r="TZP42" s="80"/>
      <c r="TZQ42" s="80"/>
      <c r="TZR42" s="80"/>
      <c r="TZS42" s="80"/>
      <c r="TZT42" s="80"/>
      <c r="TZU42" s="80"/>
      <c r="TZV42" s="80"/>
      <c r="TZW42" s="80"/>
      <c r="TZX42" s="80"/>
      <c r="TZY42" s="80"/>
      <c r="TZZ42" s="80"/>
      <c r="UAA42" s="80"/>
      <c r="UAB42" s="80"/>
      <c r="UAC42" s="80"/>
      <c r="UAD42" s="80"/>
      <c r="UAE42" s="80"/>
      <c r="UAF42" s="80"/>
      <c r="UAG42" s="80"/>
      <c r="UAH42" s="80"/>
      <c r="UAI42" s="80"/>
      <c r="UAJ42" s="80"/>
      <c r="UAK42" s="80"/>
      <c r="UAL42" s="80"/>
      <c r="UAM42" s="80"/>
      <c r="UAN42" s="80"/>
      <c r="UAO42" s="80"/>
      <c r="UAP42" s="80"/>
      <c r="UAQ42" s="80"/>
      <c r="UAR42" s="80"/>
      <c r="UAS42" s="80"/>
      <c r="UAT42" s="80"/>
      <c r="UAU42" s="80"/>
      <c r="UAV42" s="80"/>
      <c r="UAW42" s="80"/>
      <c r="UAX42" s="80"/>
      <c r="UAY42" s="80"/>
      <c r="UAZ42" s="80"/>
      <c r="UBA42" s="80"/>
      <c r="UBB42" s="80"/>
      <c r="UBC42" s="80"/>
      <c r="UBD42" s="80"/>
      <c r="UBE42" s="80"/>
      <c r="UBF42" s="80"/>
      <c r="UBG42" s="80"/>
      <c r="UBH42" s="80"/>
      <c r="UBI42" s="80"/>
      <c r="UBJ42" s="80"/>
      <c r="UBK42" s="80"/>
      <c r="UBL42" s="80"/>
      <c r="UBM42" s="80"/>
      <c r="UBN42" s="80"/>
      <c r="UBO42" s="80"/>
      <c r="UBP42" s="80"/>
      <c r="UBQ42" s="80"/>
      <c r="UBR42" s="80"/>
      <c r="UBS42" s="80"/>
      <c r="UBT42" s="80"/>
      <c r="UBU42" s="80"/>
      <c r="UBV42" s="80"/>
      <c r="UBW42" s="80"/>
      <c r="UBX42" s="80"/>
      <c r="UBY42" s="80"/>
      <c r="UBZ42" s="80"/>
      <c r="UCA42" s="80"/>
      <c r="UCB42" s="80"/>
      <c r="UCC42" s="80"/>
      <c r="UCD42" s="80"/>
      <c r="UCE42" s="80"/>
      <c r="UCF42" s="80"/>
      <c r="UCG42" s="80"/>
      <c r="UCH42" s="80"/>
      <c r="UCI42" s="80"/>
      <c r="UCJ42" s="80"/>
      <c r="UCK42" s="80"/>
      <c r="UCL42" s="80"/>
      <c r="UCM42" s="80"/>
      <c r="UCN42" s="80"/>
      <c r="UCO42" s="80"/>
      <c r="UCP42" s="80"/>
      <c r="UCQ42" s="80"/>
      <c r="UCR42" s="80"/>
      <c r="UCS42" s="80"/>
      <c r="UCT42" s="80"/>
      <c r="UCU42" s="80"/>
      <c r="UCV42" s="80"/>
      <c r="UCW42" s="80"/>
      <c r="UCX42" s="80"/>
      <c r="UCY42" s="80"/>
      <c r="UCZ42" s="80"/>
      <c r="UDA42" s="80"/>
      <c r="UDB42" s="80"/>
      <c r="UDC42" s="80"/>
      <c r="UDD42" s="80"/>
      <c r="UDE42" s="80"/>
      <c r="UDF42" s="80"/>
      <c r="UDG42" s="80"/>
      <c r="UDH42" s="80"/>
      <c r="UDI42" s="80"/>
      <c r="UDJ42" s="80"/>
      <c r="UDK42" s="80"/>
      <c r="UDL42" s="80"/>
      <c r="UDM42" s="80"/>
      <c r="UDN42" s="80"/>
      <c r="UDO42" s="80"/>
      <c r="UDP42" s="80"/>
      <c r="UDQ42" s="80"/>
      <c r="UDR42" s="80"/>
      <c r="UDS42" s="80"/>
      <c r="UDT42" s="80"/>
      <c r="UDU42" s="80"/>
      <c r="UDV42" s="80"/>
      <c r="UDW42" s="80"/>
      <c r="UDX42" s="80"/>
      <c r="UDY42" s="80"/>
      <c r="UDZ42" s="80"/>
      <c r="UEA42" s="80"/>
      <c r="UEB42" s="80"/>
      <c r="UEC42" s="80"/>
      <c r="UED42" s="80"/>
      <c r="UEE42" s="80"/>
      <c r="UEF42" s="80"/>
      <c r="UEG42" s="80"/>
      <c r="UEH42" s="80"/>
      <c r="UEI42" s="80"/>
      <c r="UEJ42" s="80"/>
      <c r="UEK42" s="80"/>
      <c r="UEL42" s="80"/>
      <c r="UEM42" s="80"/>
      <c r="UEN42" s="80"/>
      <c r="UEO42" s="80"/>
      <c r="UEP42" s="80"/>
      <c r="UEQ42" s="80"/>
      <c r="UER42" s="80"/>
      <c r="UES42" s="80"/>
      <c r="UET42" s="80"/>
      <c r="UEU42" s="80"/>
      <c r="UEV42" s="80"/>
      <c r="UEW42" s="80"/>
      <c r="UEX42" s="80"/>
      <c r="UEY42" s="80"/>
      <c r="UEZ42" s="80"/>
      <c r="UFA42" s="80"/>
      <c r="UFB42" s="80"/>
      <c r="UFC42" s="80"/>
      <c r="UFD42" s="80"/>
      <c r="UFE42" s="80"/>
      <c r="UFF42" s="80"/>
      <c r="UFG42" s="80"/>
      <c r="UFH42" s="80"/>
      <c r="UFI42" s="80"/>
      <c r="UFJ42" s="80"/>
      <c r="UFK42" s="80"/>
      <c r="UFL42" s="80"/>
      <c r="UFM42" s="80"/>
      <c r="UFN42" s="80"/>
      <c r="UFO42" s="80"/>
      <c r="UFP42" s="80"/>
      <c r="UFQ42" s="80"/>
      <c r="UFR42" s="80"/>
      <c r="UFS42" s="80"/>
      <c r="UFT42" s="80"/>
      <c r="UFU42" s="80"/>
      <c r="UFV42" s="80"/>
      <c r="UFW42" s="80"/>
      <c r="UFX42" s="80"/>
      <c r="UFY42" s="80"/>
      <c r="UFZ42" s="80"/>
      <c r="UGA42" s="80"/>
      <c r="UGB42" s="80"/>
      <c r="UGC42" s="80"/>
      <c r="UGD42" s="80"/>
      <c r="UGE42" s="80"/>
      <c r="UGF42" s="80"/>
      <c r="UGG42" s="80"/>
      <c r="UGH42" s="80"/>
      <c r="UGI42" s="80"/>
      <c r="UGJ42" s="80"/>
      <c r="UGK42" s="80"/>
      <c r="UGL42" s="80"/>
      <c r="UGM42" s="80"/>
      <c r="UGN42" s="80"/>
      <c r="UGO42" s="80"/>
      <c r="UGP42" s="80"/>
      <c r="UGQ42" s="80"/>
      <c r="UGR42" s="80"/>
      <c r="UGS42" s="80"/>
      <c r="UGT42" s="80"/>
      <c r="UGU42" s="80"/>
      <c r="UGV42" s="80"/>
      <c r="UGW42" s="80"/>
      <c r="UGX42" s="80"/>
      <c r="UGY42" s="80"/>
      <c r="UGZ42" s="80"/>
      <c r="UHA42" s="80"/>
      <c r="UHB42" s="80"/>
      <c r="UHC42" s="80"/>
      <c r="UHD42" s="80"/>
      <c r="UHE42" s="80"/>
      <c r="UHF42" s="80"/>
      <c r="UHG42" s="80"/>
      <c r="UHH42" s="80"/>
      <c r="UHI42" s="80"/>
      <c r="UHJ42" s="80"/>
      <c r="UHK42" s="80"/>
      <c r="UHL42" s="80"/>
      <c r="UHM42" s="80"/>
      <c r="UHN42" s="80"/>
      <c r="UHO42" s="80"/>
      <c r="UHP42" s="80"/>
      <c r="UHQ42" s="80"/>
      <c r="UHR42" s="80"/>
      <c r="UHS42" s="80"/>
      <c r="UHT42" s="80"/>
      <c r="UHU42" s="80"/>
      <c r="UHV42" s="80"/>
      <c r="UHW42" s="80"/>
      <c r="UHX42" s="80"/>
      <c r="UHY42" s="80"/>
      <c r="UHZ42" s="80"/>
      <c r="UIA42" s="80"/>
      <c r="UIB42" s="80"/>
      <c r="UIC42" s="80"/>
      <c r="UID42" s="80"/>
      <c r="UIE42" s="80"/>
      <c r="UIF42" s="80"/>
      <c r="UIG42" s="80"/>
      <c r="UIH42" s="80"/>
      <c r="UII42" s="80"/>
      <c r="UIJ42" s="80"/>
      <c r="UIK42" s="80"/>
      <c r="UIL42" s="80"/>
      <c r="UIM42" s="80"/>
      <c r="UIN42" s="80"/>
      <c r="UIO42" s="80"/>
      <c r="UIP42" s="80"/>
      <c r="UIQ42" s="80"/>
      <c r="UIR42" s="80"/>
      <c r="UIS42" s="80"/>
      <c r="UIT42" s="80"/>
      <c r="UIU42" s="80"/>
      <c r="UIV42" s="80"/>
      <c r="UIW42" s="80"/>
      <c r="UIX42" s="80"/>
      <c r="UIY42" s="80"/>
      <c r="UIZ42" s="80"/>
      <c r="UJA42" s="80"/>
      <c r="UJB42" s="80"/>
      <c r="UJC42" s="80"/>
      <c r="UJD42" s="80"/>
      <c r="UJE42" s="80"/>
      <c r="UJF42" s="80"/>
      <c r="UJG42" s="80"/>
      <c r="UJH42" s="80"/>
      <c r="UJI42" s="80"/>
      <c r="UJJ42" s="80"/>
      <c r="UJK42" s="80"/>
      <c r="UJL42" s="80"/>
      <c r="UJM42" s="80"/>
      <c r="UJN42" s="80"/>
      <c r="UJO42" s="80"/>
      <c r="UJP42" s="80"/>
      <c r="UJQ42" s="80"/>
      <c r="UJR42" s="80"/>
      <c r="UJS42" s="80"/>
      <c r="UJT42" s="80"/>
      <c r="UJU42" s="80"/>
      <c r="UJV42" s="80"/>
      <c r="UJW42" s="80"/>
      <c r="UJX42" s="80"/>
      <c r="UJY42" s="80"/>
      <c r="UJZ42" s="80"/>
      <c r="UKA42" s="80"/>
      <c r="UKB42" s="80"/>
      <c r="UKC42" s="80"/>
      <c r="UKD42" s="80"/>
      <c r="UKE42" s="80"/>
      <c r="UKF42" s="80"/>
      <c r="UKG42" s="80"/>
      <c r="UKH42" s="80"/>
      <c r="UKI42" s="80"/>
      <c r="UKJ42" s="80"/>
      <c r="UKK42" s="80"/>
      <c r="UKL42" s="80"/>
      <c r="UKM42" s="80"/>
      <c r="UKN42" s="80"/>
      <c r="UKO42" s="80"/>
      <c r="UKP42" s="80"/>
      <c r="UKQ42" s="80"/>
      <c r="UKR42" s="80"/>
      <c r="UKS42" s="80"/>
      <c r="UKT42" s="80"/>
      <c r="UKU42" s="80"/>
      <c r="UKV42" s="80"/>
      <c r="UKW42" s="80"/>
      <c r="UKX42" s="80"/>
      <c r="UKY42" s="80"/>
      <c r="UKZ42" s="80"/>
      <c r="ULA42" s="80"/>
      <c r="ULB42" s="80"/>
      <c r="ULC42" s="80"/>
      <c r="ULD42" s="80"/>
      <c r="ULE42" s="80"/>
      <c r="ULF42" s="80"/>
      <c r="ULG42" s="80"/>
      <c r="ULH42" s="80"/>
      <c r="ULI42" s="80"/>
      <c r="ULJ42" s="80"/>
      <c r="ULK42" s="80"/>
      <c r="ULL42" s="80"/>
      <c r="ULM42" s="80"/>
      <c r="ULN42" s="80"/>
      <c r="ULO42" s="80"/>
      <c r="ULP42" s="80"/>
      <c r="ULQ42" s="80"/>
      <c r="ULR42" s="80"/>
      <c r="ULS42" s="80"/>
      <c r="ULT42" s="80"/>
      <c r="ULU42" s="80"/>
      <c r="ULV42" s="80"/>
      <c r="ULW42" s="80"/>
      <c r="ULX42" s="80"/>
      <c r="ULY42" s="80"/>
      <c r="ULZ42" s="80"/>
      <c r="UMA42" s="80"/>
      <c r="UMB42" s="80"/>
      <c r="UMC42" s="80"/>
      <c r="UMD42" s="80"/>
      <c r="UME42" s="80"/>
      <c r="UMF42" s="80"/>
      <c r="UMG42" s="80"/>
      <c r="UMH42" s="80"/>
      <c r="UMI42" s="80"/>
      <c r="UMJ42" s="80"/>
      <c r="UMK42" s="80"/>
      <c r="UML42" s="80"/>
      <c r="UMM42" s="80"/>
      <c r="UMN42" s="80"/>
      <c r="UMO42" s="80"/>
      <c r="UMP42" s="80"/>
      <c r="UMQ42" s="80"/>
      <c r="UMR42" s="80"/>
      <c r="UMS42" s="80"/>
      <c r="UMT42" s="80"/>
      <c r="UMU42" s="80"/>
      <c r="UMV42" s="80"/>
      <c r="UMW42" s="80"/>
      <c r="UMX42" s="80"/>
      <c r="UMY42" s="80"/>
      <c r="UMZ42" s="80"/>
      <c r="UNA42" s="80"/>
      <c r="UNB42" s="80"/>
      <c r="UNC42" s="80"/>
      <c r="UND42" s="80"/>
      <c r="UNE42" s="80"/>
      <c r="UNF42" s="80"/>
      <c r="UNG42" s="80"/>
      <c r="UNH42" s="80"/>
      <c r="UNI42" s="80"/>
      <c r="UNJ42" s="80"/>
      <c r="UNK42" s="80"/>
      <c r="UNL42" s="80"/>
      <c r="UNM42" s="80"/>
      <c r="UNN42" s="80"/>
      <c r="UNO42" s="80"/>
      <c r="UNP42" s="80"/>
      <c r="UNQ42" s="80"/>
      <c r="UNR42" s="80"/>
      <c r="UNS42" s="80"/>
      <c r="UNT42" s="80"/>
      <c r="UNU42" s="80"/>
      <c r="UNV42" s="80"/>
      <c r="UNW42" s="80"/>
      <c r="UNX42" s="80"/>
      <c r="UNY42" s="80"/>
      <c r="UNZ42" s="80"/>
      <c r="UOA42" s="80"/>
      <c r="UOB42" s="80"/>
      <c r="UOC42" s="80"/>
      <c r="UOD42" s="80"/>
      <c r="UOE42" s="80"/>
      <c r="UOF42" s="80"/>
      <c r="UOG42" s="80"/>
      <c r="UOH42" s="80"/>
      <c r="UOI42" s="80"/>
      <c r="UOJ42" s="80"/>
      <c r="UOK42" s="80"/>
      <c r="UOL42" s="80"/>
      <c r="UOM42" s="80"/>
      <c r="UON42" s="80"/>
      <c r="UOO42" s="80"/>
      <c r="UOP42" s="80"/>
      <c r="UOQ42" s="80"/>
      <c r="UOR42" s="80"/>
      <c r="UOS42" s="80"/>
      <c r="UOT42" s="80"/>
      <c r="UOU42" s="80"/>
      <c r="UOV42" s="80"/>
      <c r="UOW42" s="80"/>
      <c r="UOX42" s="80"/>
      <c r="UOY42" s="80"/>
      <c r="UOZ42" s="80"/>
      <c r="UPA42" s="80"/>
      <c r="UPB42" s="80"/>
      <c r="UPC42" s="80"/>
      <c r="UPD42" s="80"/>
      <c r="UPE42" s="80"/>
      <c r="UPF42" s="80"/>
      <c r="UPG42" s="80"/>
      <c r="UPH42" s="80"/>
      <c r="UPI42" s="80"/>
      <c r="UPJ42" s="80"/>
      <c r="UPK42" s="80"/>
      <c r="UPL42" s="80"/>
      <c r="UPM42" s="80"/>
      <c r="UPN42" s="80"/>
      <c r="UPO42" s="80"/>
      <c r="UPP42" s="80"/>
      <c r="UPQ42" s="80"/>
      <c r="UPR42" s="80"/>
      <c r="UPS42" s="80"/>
      <c r="UPT42" s="80"/>
      <c r="UPU42" s="80"/>
      <c r="UPV42" s="80"/>
      <c r="UPW42" s="80"/>
      <c r="UPX42" s="80"/>
      <c r="UPY42" s="80"/>
      <c r="UPZ42" s="80"/>
      <c r="UQA42" s="80"/>
      <c r="UQB42" s="80"/>
      <c r="UQC42" s="80"/>
      <c r="UQD42" s="80"/>
      <c r="UQE42" s="80"/>
      <c r="UQF42" s="80"/>
      <c r="UQG42" s="80"/>
      <c r="UQH42" s="80"/>
      <c r="UQI42" s="80"/>
      <c r="UQJ42" s="80"/>
      <c r="UQK42" s="80"/>
      <c r="UQL42" s="80"/>
      <c r="UQM42" s="80"/>
      <c r="UQN42" s="80"/>
      <c r="UQO42" s="80"/>
      <c r="UQP42" s="80"/>
      <c r="UQQ42" s="80"/>
      <c r="UQR42" s="80"/>
      <c r="UQS42" s="80"/>
      <c r="UQT42" s="80"/>
      <c r="UQU42" s="80"/>
      <c r="UQV42" s="80"/>
      <c r="UQW42" s="80"/>
      <c r="UQX42" s="80"/>
      <c r="UQY42" s="80"/>
      <c r="UQZ42" s="80"/>
      <c r="URA42" s="80"/>
      <c r="URB42" s="80"/>
      <c r="URC42" s="80"/>
      <c r="URD42" s="80"/>
      <c r="URE42" s="80"/>
      <c r="URF42" s="80"/>
      <c r="URG42" s="80"/>
      <c r="URH42" s="80"/>
      <c r="URI42" s="80"/>
      <c r="URJ42" s="80"/>
      <c r="URK42" s="80"/>
      <c r="URL42" s="80"/>
      <c r="URM42" s="80"/>
      <c r="URN42" s="80"/>
      <c r="URO42" s="80"/>
      <c r="URP42" s="80"/>
      <c r="URQ42" s="80"/>
      <c r="URR42" s="80"/>
      <c r="URS42" s="80"/>
      <c r="URT42" s="80"/>
      <c r="URU42" s="80"/>
      <c r="URV42" s="80"/>
      <c r="URW42" s="80"/>
      <c r="URX42" s="80"/>
      <c r="URY42" s="80"/>
      <c r="URZ42" s="80"/>
      <c r="USA42" s="80"/>
      <c r="USB42" s="80"/>
      <c r="USC42" s="80"/>
      <c r="USD42" s="80"/>
      <c r="USE42" s="80"/>
      <c r="USF42" s="80"/>
      <c r="USG42" s="80"/>
      <c r="USH42" s="80"/>
      <c r="USI42" s="80"/>
      <c r="USJ42" s="80"/>
      <c r="USK42" s="80"/>
      <c r="USL42" s="80"/>
      <c r="USM42" s="80"/>
      <c r="USN42" s="80"/>
      <c r="USO42" s="80"/>
      <c r="USP42" s="80"/>
      <c r="USQ42" s="80"/>
      <c r="USR42" s="80"/>
      <c r="USS42" s="80"/>
      <c r="UST42" s="80"/>
      <c r="USU42" s="80"/>
      <c r="USV42" s="80"/>
      <c r="USW42" s="80"/>
      <c r="USX42" s="80"/>
      <c r="USY42" s="80"/>
      <c r="USZ42" s="80"/>
      <c r="UTA42" s="80"/>
      <c r="UTB42" s="80"/>
      <c r="UTC42" s="80"/>
      <c r="UTD42" s="80"/>
      <c r="UTE42" s="80"/>
      <c r="UTF42" s="80"/>
      <c r="UTG42" s="80"/>
      <c r="UTH42" s="80"/>
      <c r="UTI42" s="80"/>
      <c r="UTJ42" s="80"/>
      <c r="UTK42" s="80"/>
      <c r="UTL42" s="80"/>
      <c r="UTM42" s="80"/>
      <c r="UTN42" s="80"/>
      <c r="UTO42" s="80"/>
      <c r="UTP42" s="80"/>
      <c r="UTQ42" s="80"/>
      <c r="UTR42" s="80"/>
      <c r="UTS42" s="80"/>
      <c r="UTT42" s="80"/>
      <c r="UTU42" s="80"/>
      <c r="UTV42" s="80"/>
      <c r="UTW42" s="80"/>
      <c r="UTX42" s="80"/>
      <c r="UTY42" s="80"/>
      <c r="UTZ42" s="80"/>
      <c r="UUA42" s="80"/>
      <c r="UUB42" s="80"/>
      <c r="UUC42" s="80"/>
      <c r="UUD42" s="80"/>
      <c r="UUE42" s="80"/>
      <c r="UUF42" s="80"/>
      <c r="UUG42" s="80"/>
      <c r="UUH42" s="80"/>
      <c r="UUI42" s="80"/>
      <c r="UUJ42" s="80"/>
      <c r="UUK42" s="80"/>
      <c r="UUL42" s="80"/>
      <c r="UUM42" s="80"/>
      <c r="UUN42" s="80"/>
      <c r="UUO42" s="80"/>
      <c r="UUP42" s="80"/>
      <c r="UUQ42" s="80"/>
      <c r="UUR42" s="80"/>
      <c r="UUS42" s="80"/>
      <c r="UUT42" s="80"/>
      <c r="UUU42" s="80"/>
      <c r="UUV42" s="80"/>
      <c r="UUW42" s="80"/>
      <c r="UUX42" s="80"/>
      <c r="UUY42" s="80"/>
      <c r="UUZ42" s="80"/>
      <c r="UVA42" s="80"/>
      <c r="UVB42" s="80"/>
      <c r="UVC42" s="80"/>
      <c r="UVD42" s="80"/>
      <c r="UVE42" s="80"/>
      <c r="UVF42" s="80"/>
      <c r="UVG42" s="80"/>
      <c r="UVH42" s="80"/>
      <c r="UVI42" s="80"/>
      <c r="UVJ42" s="80"/>
      <c r="UVK42" s="80"/>
      <c r="UVL42" s="80"/>
      <c r="UVM42" s="80"/>
      <c r="UVN42" s="80"/>
      <c r="UVO42" s="80"/>
      <c r="UVP42" s="80"/>
      <c r="UVQ42" s="80"/>
      <c r="UVR42" s="80"/>
      <c r="UVS42" s="80"/>
      <c r="UVT42" s="80"/>
      <c r="UVU42" s="80"/>
      <c r="UVV42" s="80"/>
      <c r="UVW42" s="80"/>
      <c r="UVX42" s="80"/>
      <c r="UVY42" s="80"/>
      <c r="UVZ42" s="80"/>
      <c r="UWA42" s="80"/>
      <c r="UWB42" s="80"/>
      <c r="UWC42" s="80"/>
      <c r="UWD42" s="80"/>
      <c r="UWE42" s="80"/>
      <c r="UWF42" s="80"/>
      <c r="UWG42" s="80"/>
      <c r="UWH42" s="80"/>
      <c r="UWI42" s="80"/>
      <c r="UWJ42" s="80"/>
      <c r="UWK42" s="80"/>
      <c r="UWL42" s="80"/>
      <c r="UWM42" s="80"/>
      <c r="UWN42" s="80"/>
      <c r="UWO42" s="80"/>
      <c r="UWP42" s="80"/>
      <c r="UWQ42" s="80"/>
      <c r="UWR42" s="80"/>
      <c r="UWS42" s="80"/>
      <c r="UWT42" s="80"/>
      <c r="UWU42" s="80"/>
      <c r="UWV42" s="80"/>
      <c r="UWW42" s="80"/>
      <c r="UWX42" s="80"/>
      <c r="UWY42" s="80"/>
      <c r="UWZ42" s="80"/>
      <c r="UXA42" s="80"/>
      <c r="UXB42" s="80"/>
      <c r="UXC42" s="80"/>
      <c r="UXD42" s="80"/>
      <c r="UXE42" s="80"/>
      <c r="UXF42" s="80"/>
      <c r="UXG42" s="80"/>
      <c r="UXH42" s="80"/>
      <c r="UXI42" s="80"/>
      <c r="UXJ42" s="80"/>
      <c r="UXK42" s="80"/>
      <c r="UXL42" s="80"/>
      <c r="UXM42" s="80"/>
      <c r="UXN42" s="80"/>
      <c r="UXO42" s="80"/>
      <c r="UXP42" s="80"/>
      <c r="UXQ42" s="80"/>
      <c r="UXR42" s="80"/>
      <c r="UXS42" s="80"/>
      <c r="UXT42" s="80"/>
      <c r="UXU42" s="80"/>
      <c r="UXV42" s="80"/>
      <c r="UXW42" s="80"/>
      <c r="UXX42" s="80"/>
      <c r="UXY42" s="80"/>
      <c r="UXZ42" s="80"/>
      <c r="UYA42" s="80"/>
      <c r="UYB42" s="80"/>
      <c r="UYC42" s="80"/>
      <c r="UYD42" s="80"/>
      <c r="UYE42" s="80"/>
      <c r="UYF42" s="80"/>
      <c r="UYG42" s="80"/>
      <c r="UYH42" s="80"/>
      <c r="UYI42" s="80"/>
      <c r="UYJ42" s="80"/>
      <c r="UYK42" s="80"/>
      <c r="UYL42" s="80"/>
      <c r="UYM42" s="80"/>
      <c r="UYN42" s="80"/>
      <c r="UYO42" s="80"/>
      <c r="UYP42" s="80"/>
      <c r="UYQ42" s="80"/>
      <c r="UYR42" s="80"/>
      <c r="UYS42" s="80"/>
      <c r="UYT42" s="80"/>
      <c r="UYU42" s="80"/>
      <c r="UYV42" s="80"/>
      <c r="UYW42" s="80"/>
      <c r="UYX42" s="80"/>
      <c r="UYY42" s="80"/>
      <c r="UYZ42" s="80"/>
      <c r="UZA42" s="80"/>
      <c r="UZB42" s="80"/>
      <c r="UZC42" s="80"/>
      <c r="UZD42" s="80"/>
      <c r="UZE42" s="80"/>
      <c r="UZF42" s="80"/>
      <c r="UZG42" s="80"/>
      <c r="UZH42" s="80"/>
      <c r="UZI42" s="80"/>
      <c r="UZJ42" s="80"/>
      <c r="UZK42" s="80"/>
      <c r="UZL42" s="80"/>
      <c r="UZM42" s="80"/>
      <c r="UZN42" s="80"/>
      <c r="UZO42" s="80"/>
      <c r="UZP42" s="80"/>
      <c r="UZQ42" s="80"/>
      <c r="UZR42" s="80"/>
      <c r="UZS42" s="80"/>
      <c r="UZT42" s="80"/>
      <c r="UZU42" s="80"/>
      <c r="UZV42" s="80"/>
      <c r="UZW42" s="80"/>
      <c r="UZX42" s="80"/>
      <c r="UZY42" s="80"/>
      <c r="UZZ42" s="80"/>
      <c r="VAA42" s="80"/>
      <c r="VAB42" s="80"/>
      <c r="VAC42" s="80"/>
      <c r="VAD42" s="80"/>
      <c r="VAE42" s="80"/>
      <c r="VAF42" s="80"/>
      <c r="VAG42" s="80"/>
      <c r="VAH42" s="80"/>
      <c r="VAI42" s="80"/>
      <c r="VAJ42" s="80"/>
      <c r="VAK42" s="80"/>
      <c r="VAL42" s="80"/>
      <c r="VAM42" s="80"/>
      <c r="VAN42" s="80"/>
      <c r="VAO42" s="80"/>
      <c r="VAP42" s="80"/>
      <c r="VAQ42" s="80"/>
      <c r="VAR42" s="80"/>
      <c r="VAS42" s="80"/>
      <c r="VAT42" s="80"/>
      <c r="VAU42" s="80"/>
      <c r="VAV42" s="80"/>
      <c r="VAW42" s="80"/>
      <c r="VAX42" s="80"/>
      <c r="VAY42" s="80"/>
      <c r="VAZ42" s="80"/>
      <c r="VBA42" s="80"/>
      <c r="VBB42" s="80"/>
      <c r="VBC42" s="80"/>
      <c r="VBD42" s="80"/>
      <c r="VBE42" s="80"/>
      <c r="VBF42" s="80"/>
      <c r="VBG42" s="80"/>
      <c r="VBH42" s="80"/>
      <c r="VBI42" s="80"/>
      <c r="VBJ42" s="80"/>
      <c r="VBK42" s="80"/>
      <c r="VBL42" s="80"/>
      <c r="VBM42" s="80"/>
      <c r="VBN42" s="80"/>
      <c r="VBO42" s="80"/>
      <c r="VBP42" s="80"/>
      <c r="VBQ42" s="80"/>
      <c r="VBR42" s="80"/>
      <c r="VBS42" s="80"/>
      <c r="VBT42" s="80"/>
      <c r="VBU42" s="80"/>
      <c r="VBV42" s="80"/>
      <c r="VBW42" s="80"/>
      <c r="VBX42" s="80"/>
      <c r="VBY42" s="80"/>
      <c r="VBZ42" s="80"/>
      <c r="VCA42" s="80"/>
      <c r="VCB42" s="80"/>
      <c r="VCC42" s="80"/>
      <c r="VCD42" s="80"/>
      <c r="VCE42" s="80"/>
      <c r="VCF42" s="80"/>
      <c r="VCG42" s="80"/>
      <c r="VCH42" s="80"/>
      <c r="VCI42" s="80"/>
      <c r="VCJ42" s="80"/>
      <c r="VCK42" s="80"/>
      <c r="VCL42" s="80"/>
      <c r="VCM42" s="80"/>
      <c r="VCN42" s="80"/>
      <c r="VCO42" s="80"/>
      <c r="VCP42" s="80"/>
      <c r="VCQ42" s="80"/>
      <c r="VCR42" s="80"/>
      <c r="VCS42" s="80"/>
      <c r="VCT42" s="80"/>
      <c r="VCU42" s="80"/>
      <c r="VCV42" s="80"/>
      <c r="VCW42" s="80"/>
      <c r="VCX42" s="80"/>
      <c r="VCY42" s="80"/>
      <c r="VCZ42" s="80"/>
      <c r="VDA42" s="80"/>
      <c r="VDB42" s="80"/>
      <c r="VDC42" s="80"/>
      <c r="VDD42" s="80"/>
      <c r="VDE42" s="80"/>
      <c r="VDF42" s="80"/>
      <c r="VDG42" s="80"/>
      <c r="VDH42" s="80"/>
      <c r="VDI42" s="80"/>
      <c r="VDJ42" s="80"/>
      <c r="VDK42" s="80"/>
      <c r="VDL42" s="80"/>
      <c r="VDM42" s="80"/>
      <c r="VDN42" s="80"/>
      <c r="VDO42" s="80"/>
      <c r="VDP42" s="80"/>
      <c r="VDQ42" s="80"/>
      <c r="VDR42" s="80"/>
      <c r="VDS42" s="80"/>
      <c r="VDT42" s="80"/>
      <c r="VDU42" s="80"/>
      <c r="VDV42" s="80"/>
      <c r="VDW42" s="80"/>
      <c r="VDX42" s="80"/>
      <c r="VDY42" s="80"/>
      <c r="VDZ42" s="80"/>
      <c r="VEA42" s="80"/>
      <c r="VEB42" s="80"/>
      <c r="VEC42" s="80"/>
      <c r="VED42" s="80"/>
      <c r="VEE42" s="80"/>
      <c r="VEF42" s="80"/>
      <c r="VEG42" s="80"/>
      <c r="VEH42" s="80"/>
      <c r="VEI42" s="80"/>
      <c r="VEJ42" s="80"/>
      <c r="VEK42" s="80"/>
      <c r="VEL42" s="80"/>
      <c r="VEM42" s="80"/>
      <c r="VEN42" s="80"/>
      <c r="VEO42" s="80"/>
      <c r="VEP42" s="80"/>
      <c r="VEQ42" s="80"/>
      <c r="VER42" s="80"/>
      <c r="VES42" s="80"/>
      <c r="VET42" s="80"/>
      <c r="VEU42" s="80"/>
      <c r="VEV42" s="80"/>
      <c r="VEW42" s="80"/>
      <c r="VEX42" s="80"/>
      <c r="VEY42" s="80"/>
      <c r="VEZ42" s="80"/>
      <c r="VFA42" s="80"/>
      <c r="VFB42" s="80"/>
      <c r="VFC42" s="80"/>
      <c r="VFD42" s="80"/>
      <c r="VFE42" s="80"/>
      <c r="VFF42" s="80"/>
      <c r="VFG42" s="80"/>
      <c r="VFH42" s="80"/>
      <c r="VFI42" s="80"/>
      <c r="VFJ42" s="80"/>
      <c r="VFK42" s="80"/>
      <c r="VFL42" s="80"/>
      <c r="VFM42" s="80"/>
      <c r="VFN42" s="80"/>
      <c r="VFO42" s="80"/>
      <c r="VFP42" s="80"/>
      <c r="VFQ42" s="80"/>
      <c r="VFR42" s="80"/>
      <c r="VFS42" s="80"/>
      <c r="VFT42" s="80"/>
      <c r="VFU42" s="80"/>
      <c r="VFV42" s="80"/>
      <c r="VFW42" s="80"/>
      <c r="VFX42" s="80"/>
      <c r="VFY42" s="80"/>
      <c r="VFZ42" s="80"/>
      <c r="VGA42" s="80"/>
      <c r="VGB42" s="80"/>
      <c r="VGC42" s="80"/>
      <c r="VGD42" s="80"/>
      <c r="VGE42" s="80"/>
      <c r="VGF42" s="80"/>
      <c r="VGG42" s="80"/>
      <c r="VGH42" s="80"/>
      <c r="VGI42" s="80"/>
      <c r="VGJ42" s="80"/>
      <c r="VGK42" s="80"/>
      <c r="VGL42" s="80"/>
      <c r="VGM42" s="80"/>
      <c r="VGN42" s="80"/>
      <c r="VGO42" s="80"/>
      <c r="VGP42" s="80"/>
      <c r="VGQ42" s="80"/>
      <c r="VGR42" s="80"/>
      <c r="VGS42" s="80"/>
      <c r="VGT42" s="80"/>
      <c r="VGU42" s="80"/>
      <c r="VGV42" s="80"/>
      <c r="VGW42" s="80"/>
      <c r="VGX42" s="80"/>
      <c r="VGY42" s="80"/>
      <c r="VGZ42" s="80"/>
      <c r="VHA42" s="80"/>
      <c r="VHB42" s="80"/>
      <c r="VHC42" s="80"/>
      <c r="VHD42" s="80"/>
      <c r="VHE42" s="80"/>
      <c r="VHF42" s="80"/>
      <c r="VHG42" s="80"/>
      <c r="VHH42" s="80"/>
      <c r="VHI42" s="80"/>
      <c r="VHJ42" s="80"/>
      <c r="VHK42" s="80"/>
      <c r="VHL42" s="80"/>
      <c r="VHM42" s="80"/>
      <c r="VHN42" s="80"/>
      <c r="VHO42" s="80"/>
      <c r="VHP42" s="80"/>
      <c r="VHQ42" s="80"/>
      <c r="VHR42" s="80"/>
      <c r="VHS42" s="80"/>
      <c r="VHT42" s="80"/>
      <c r="VHU42" s="80"/>
      <c r="VHV42" s="80"/>
      <c r="VHW42" s="80"/>
      <c r="VHX42" s="80"/>
      <c r="VHY42" s="80"/>
      <c r="VHZ42" s="80"/>
      <c r="VIA42" s="80"/>
      <c r="VIB42" s="80"/>
      <c r="VIC42" s="80"/>
      <c r="VID42" s="80"/>
      <c r="VIE42" s="80"/>
      <c r="VIF42" s="80"/>
      <c r="VIG42" s="80"/>
      <c r="VIH42" s="80"/>
      <c r="VII42" s="80"/>
      <c r="VIJ42" s="80"/>
      <c r="VIK42" s="80"/>
      <c r="VIL42" s="80"/>
      <c r="VIM42" s="80"/>
      <c r="VIN42" s="80"/>
      <c r="VIO42" s="80"/>
      <c r="VIP42" s="80"/>
      <c r="VIQ42" s="80"/>
      <c r="VIR42" s="80"/>
      <c r="VIS42" s="80"/>
      <c r="VIT42" s="80"/>
      <c r="VIU42" s="80"/>
      <c r="VIV42" s="80"/>
      <c r="VIW42" s="80"/>
      <c r="VIX42" s="80"/>
      <c r="VIY42" s="80"/>
      <c r="VIZ42" s="80"/>
      <c r="VJA42" s="80"/>
      <c r="VJB42" s="80"/>
      <c r="VJC42" s="80"/>
      <c r="VJD42" s="80"/>
      <c r="VJE42" s="80"/>
      <c r="VJF42" s="80"/>
      <c r="VJG42" s="80"/>
      <c r="VJH42" s="80"/>
      <c r="VJI42" s="80"/>
      <c r="VJJ42" s="80"/>
      <c r="VJK42" s="80"/>
      <c r="VJL42" s="80"/>
      <c r="VJM42" s="80"/>
      <c r="VJN42" s="80"/>
      <c r="VJO42" s="80"/>
      <c r="VJP42" s="80"/>
      <c r="VJQ42" s="80"/>
      <c r="VJR42" s="80"/>
      <c r="VJS42" s="80"/>
      <c r="VJT42" s="80"/>
      <c r="VJU42" s="80"/>
      <c r="VJV42" s="80"/>
      <c r="VJW42" s="80"/>
      <c r="VJX42" s="80"/>
      <c r="VJY42" s="80"/>
      <c r="VJZ42" s="80"/>
      <c r="VKA42" s="80"/>
      <c r="VKB42" s="80"/>
      <c r="VKC42" s="80"/>
      <c r="VKD42" s="80"/>
      <c r="VKE42" s="80"/>
      <c r="VKF42" s="80"/>
      <c r="VKG42" s="80"/>
      <c r="VKH42" s="80"/>
      <c r="VKI42" s="80"/>
      <c r="VKJ42" s="80"/>
      <c r="VKK42" s="80"/>
      <c r="VKL42" s="80"/>
      <c r="VKM42" s="80"/>
      <c r="VKN42" s="80"/>
      <c r="VKO42" s="80"/>
      <c r="VKP42" s="80"/>
      <c r="VKQ42" s="80"/>
      <c r="VKR42" s="80"/>
      <c r="VKS42" s="80"/>
      <c r="VKT42" s="80"/>
      <c r="VKU42" s="80"/>
      <c r="VKV42" s="80"/>
      <c r="VKW42" s="80"/>
      <c r="VKX42" s="80"/>
      <c r="VKY42" s="80"/>
      <c r="VKZ42" s="80"/>
      <c r="VLA42" s="80"/>
      <c r="VLB42" s="80"/>
      <c r="VLC42" s="80"/>
      <c r="VLD42" s="80"/>
      <c r="VLE42" s="80"/>
      <c r="VLF42" s="80"/>
      <c r="VLG42" s="80"/>
      <c r="VLH42" s="80"/>
      <c r="VLI42" s="80"/>
      <c r="VLJ42" s="80"/>
      <c r="VLK42" s="80"/>
      <c r="VLL42" s="80"/>
      <c r="VLM42" s="80"/>
      <c r="VLN42" s="80"/>
      <c r="VLO42" s="80"/>
      <c r="VLP42" s="80"/>
      <c r="VLQ42" s="80"/>
      <c r="VLR42" s="80"/>
      <c r="VLS42" s="80"/>
      <c r="VLT42" s="80"/>
      <c r="VLU42" s="80"/>
      <c r="VLV42" s="80"/>
      <c r="VLW42" s="80"/>
      <c r="VLX42" s="80"/>
      <c r="VLY42" s="80"/>
      <c r="VLZ42" s="80"/>
      <c r="VMA42" s="80"/>
      <c r="VMB42" s="80"/>
      <c r="VMC42" s="80"/>
      <c r="VMD42" s="80"/>
      <c r="VME42" s="80"/>
      <c r="VMF42" s="80"/>
      <c r="VMG42" s="80"/>
      <c r="VMH42" s="80"/>
      <c r="VMI42" s="80"/>
      <c r="VMJ42" s="80"/>
      <c r="VMK42" s="80"/>
      <c r="VML42" s="80"/>
      <c r="VMM42" s="80"/>
      <c r="VMN42" s="80"/>
      <c r="VMO42" s="80"/>
      <c r="VMP42" s="80"/>
      <c r="VMQ42" s="80"/>
      <c r="VMR42" s="80"/>
      <c r="VMS42" s="80"/>
      <c r="VMT42" s="80"/>
      <c r="VMU42" s="80"/>
      <c r="VMV42" s="80"/>
      <c r="VMW42" s="80"/>
      <c r="VMX42" s="80"/>
      <c r="VMY42" s="80"/>
      <c r="VMZ42" s="80"/>
      <c r="VNA42" s="80"/>
      <c r="VNB42" s="80"/>
      <c r="VNC42" s="80"/>
      <c r="VND42" s="80"/>
      <c r="VNE42" s="80"/>
      <c r="VNF42" s="80"/>
      <c r="VNG42" s="80"/>
      <c r="VNH42" s="80"/>
      <c r="VNI42" s="80"/>
      <c r="VNJ42" s="80"/>
      <c r="VNK42" s="80"/>
      <c r="VNL42" s="80"/>
      <c r="VNM42" s="80"/>
      <c r="VNN42" s="80"/>
      <c r="VNO42" s="80"/>
      <c r="VNP42" s="80"/>
      <c r="VNQ42" s="80"/>
      <c r="VNR42" s="80"/>
      <c r="VNS42" s="80"/>
      <c r="VNT42" s="80"/>
      <c r="VNU42" s="80"/>
      <c r="VNV42" s="80"/>
      <c r="VNW42" s="80"/>
      <c r="VNX42" s="80"/>
      <c r="VNY42" s="80"/>
      <c r="VNZ42" s="80"/>
      <c r="VOA42" s="80"/>
      <c r="VOB42" s="80"/>
      <c r="VOC42" s="80"/>
      <c r="VOD42" s="80"/>
      <c r="VOE42" s="80"/>
      <c r="VOF42" s="80"/>
      <c r="VOG42" s="80"/>
      <c r="VOH42" s="80"/>
      <c r="VOI42" s="80"/>
      <c r="VOJ42" s="80"/>
      <c r="VOK42" s="80"/>
      <c r="VOL42" s="80"/>
      <c r="VOM42" s="80"/>
      <c r="VON42" s="80"/>
      <c r="VOO42" s="80"/>
      <c r="VOP42" s="80"/>
      <c r="VOQ42" s="80"/>
      <c r="VOR42" s="80"/>
      <c r="VOS42" s="80"/>
      <c r="VOT42" s="80"/>
      <c r="VOU42" s="80"/>
      <c r="VOV42" s="80"/>
      <c r="VOW42" s="80"/>
      <c r="VOX42" s="80"/>
      <c r="VOY42" s="80"/>
      <c r="VOZ42" s="80"/>
      <c r="VPA42" s="80"/>
      <c r="VPB42" s="80"/>
      <c r="VPC42" s="80"/>
      <c r="VPD42" s="80"/>
      <c r="VPE42" s="80"/>
      <c r="VPF42" s="80"/>
      <c r="VPG42" s="80"/>
      <c r="VPH42" s="80"/>
      <c r="VPI42" s="80"/>
      <c r="VPJ42" s="80"/>
      <c r="VPK42" s="80"/>
      <c r="VPL42" s="80"/>
      <c r="VPM42" s="80"/>
      <c r="VPN42" s="80"/>
      <c r="VPO42" s="80"/>
      <c r="VPP42" s="80"/>
      <c r="VPQ42" s="80"/>
      <c r="VPR42" s="80"/>
      <c r="VPS42" s="80"/>
      <c r="VPT42" s="80"/>
      <c r="VPU42" s="80"/>
      <c r="VPV42" s="80"/>
      <c r="VPW42" s="80"/>
      <c r="VPX42" s="80"/>
      <c r="VPY42" s="80"/>
      <c r="VPZ42" s="80"/>
      <c r="VQA42" s="80"/>
      <c r="VQB42" s="80"/>
      <c r="VQC42" s="80"/>
      <c r="VQD42" s="80"/>
      <c r="VQE42" s="80"/>
      <c r="VQF42" s="80"/>
      <c r="VQG42" s="80"/>
      <c r="VQH42" s="80"/>
      <c r="VQI42" s="80"/>
      <c r="VQJ42" s="80"/>
      <c r="VQK42" s="80"/>
      <c r="VQL42" s="80"/>
      <c r="VQM42" s="80"/>
      <c r="VQN42" s="80"/>
      <c r="VQO42" s="80"/>
      <c r="VQP42" s="80"/>
      <c r="VQQ42" s="80"/>
      <c r="VQR42" s="80"/>
      <c r="VQS42" s="80"/>
      <c r="VQT42" s="80"/>
      <c r="VQU42" s="80"/>
      <c r="VQV42" s="80"/>
      <c r="VQW42" s="80"/>
      <c r="VQX42" s="80"/>
      <c r="VQY42" s="80"/>
      <c r="VQZ42" s="80"/>
      <c r="VRA42" s="80"/>
      <c r="VRB42" s="80"/>
      <c r="VRC42" s="80"/>
      <c r="VRD42" s="80"/>
      <c r="VRE42" s="80"/>
      <c r="VRF42" s="80"/>
      <c r="VRG42" s="80"/>
      <c r="VRH42" s="80"/>
      <c r="VRI42" s="80"/>
      <c r="VRJ42" s="80"/>
      <c r="VRK42" s="80"/>
      <c r="VRL42" s="80"/>
      <c r="VRM42" s="80"/>
      <c r="VRN42" s="80"/>
      <c r="VRO42" s="80"/>
      <c r="VRP42" s="80"/>
      <c r="VRQ42" s="80"/>
      <c r="VRR42" s="80"/>
      <c r="VRS42" s="80"/>
      <c r="VRT42" s="80"/>
      <c r="VRU42" s="80"/>
      <c r="VRV42" s="80"/>
      <c r="VRW42" s="80"/>
      <c r="VRX42" s="80"/>
      <c r="VRY42" s="80"/>
      <c r="VRZ42" s="80"/>
      <c r="VSA42" s="80"/>
      <c r="VSB42" s="80"/>
      <c r="VSC42" s="80"/>
      <c r="VSD42" s="80"/>
      <c r="VSE42" s="80"/>
      <c r="VSF42" s="80"/>
      <c r="VSG42" s="80"/>
      <c r="VSH42" s="80"/>
      <c r="VSI42" s="80"/>
      <c r="VSJ42" s="80"/>
      <c r="VSK42" s="80"/>
      <c r="VSL42" s="80"/>
      <c r="VSM42" s="80"/>
      <c r="VSN42" s="80"/>
      <c r="VSO42" s="80"/>
      <c r="VSP42" s="80"/>
      <c r="VSQ42" s="80"/>
      <c r="VSR42" s="80"/>
      <c r="VSS42" s="80"/>
      <c r="VST42" s="80"/>
      <c r="VSU42" s="80"/>
      <c r="VSV42" s="80"/>
      <c r="VSW42" s="80"/>
      <c r="VSX42" s="80"/>
      <c r="VSY42" s="80"/>
      <c r="VSZ42" s="80"/>
      <c r="VTA42" s="80"/>
      <c r="VTB42" s="80"/>
      <c r="VTC42" s="80"/>
      <c r="VTD42" s="80"/>
      <c r="VTE42" s="80"/>
      <c r="VTF42" s="80"/>
      <c r="VTG42" s="80"/>
      <c r="VTH42" s="80"/>
      <c r="VTI42" s="80"/>
      <c r="VTJ42" s="80"/>
      <c r="VTK42" s="80"/>
      <c r="VTL42" s="80"/>
      <c r="VTM42" s="80"/>
      <c r="VTN42" s="80"/>
      <c r="VTO42" s="80"/>
      <c r="VTP42" s="80"/>
      <c r="VTQ42" s="80"/>
      <c r="VTR42" s="80"/>
      <c r="VTS42" s="80"/>
      <c r="VTT42" s="80"/>
      <c r="VTU42" s="80"/>
      <c r="VTV42" s="80"/>
      <c r="VTW42" s="80"/>
      <c r="VTX42" s="80"/>
      <c r="VTY42" s="80"/>
      <c r="VTZ42" s="80"/>
      <c r="VUA42" s="80"/>
      <c r="VUB42" s="80"/>
      <c r="VUC42" s="80"/>
      <c r="VUD42" s="80"/>
      <c r="VUE42" s="80"/>
      <c r="VUF42" s="80"/>
      <c r="VUG42" s="80"/>
      <c r="VUH42" s="80"/>
      <c r="VUI42" s="80"/>
      <c r="VUJ42" s="80"/>
      <c r="VUK42" s="80"/>
      <c r="VUL42" s="80"/>
      <c r="VUM42" s="80"/>
      <c r="VUN42" s="80"/>
      <c r="VUO42" s="80"/>
      <c r="VUP42" s="80"/>
      <c r="VUQ42" s="80"/>
      <c r="VUR42" s="80"/>
      <c r="VUS42" s="80"/>
      <c r="VUT42" s="80"/>
      <c r="VUU42" s="80"/>
      <c r="VUV42" s="80"/>
      <c r="VUW42" s="80"/>
      <c r="VUX42" s="80"/>
      <c r="VUY42" s="80"/>
      <c r="VUZ42" s="80"/>
      <c r="VVA42" s="80"/>
      <c r="VVB42" s="80"/>
      <c r="VVC42" s="80"/>
      <c r="VVD42" s="80"/>
      <c r="VVE42" s="80"/>
      <c r="VVF42" s="80"/>
      <c r="VVG42" s="80"/>
      <c r="VVH42" s="80"/>
      <c r="VVI42" s="80"/>
      <c r="VVJ42" s="80"/>
      <c r="VVK42" s="80"/>
      <c r="VVL42" s="80"/>
      <c r="VVM42" s="80"/>
      <c r="VVN42" s="80"/>
      <c r="VVO42" s="80"/>
      <c r="VVP42" s="80"/>
      <c r="VVQ42" s="80"/>
      <c r="VVR42" s="80"/>
      <c r="VVS42" s="80"/>
      <c r="VVT42" s="80"/>
      <c r="VVU42" s="80"/>
      <c r="VVV42" s="80"/>
      <c r="VVW42" s="80"/>
      <c r="VVX42" s="80"/>
      <c r="VVY42" s="80"/>
      <c r="VVZ42" s="80"/>
      <c r="VWA42" s="80"/>
      <c r="VWB42" s="80"/>
      <c r="VWC42" s="80"/>
      <c r="VWD42" s="80"/>
      <c r="VWE42" s="80"/>
      <c r="VWF42" s="80"/>
      <c r="VWG42" s="80"/>
      <c r="VWH42" s="80"/>
      <c r="VWI42" s="80"/>
      <c r="VWJ42" s="80"/>
      <c r="VWK42" s="80"/>
      <c r="VWL42" s="80"/>
      <c r="VWM42" s="80"/>
      <c r="VWN42" s="80"/>
      <c r="VWO42" s="80"/>
      <c r="VWP42" s="80"/>
      <c r="VWQ42" s="80"/>
      <c r="VWR42" s="80"/>
      <c r="VWS42" s="80"/>
      <c r="VWT42" s="80"/>
      <c r="VWU42" s="80"/>
      <c r="VWV42" s="80"/>
      <c r="VWW42" s="80"/>
      <c r="VWX42" s="80"/>
      <c r="VWY42" s="80"/>
      <c r="VWZ42" s="80"/>
      <c r="VXA42" s="80"/>
      <c r="VXB42" s="80"/>
      <c r="VXC42" s="80"/>
      <c r="VXD42" s="80"/>
      <c r="VXE42" s="80"/>
      <c r="VXF42" s="80"/>
      <c r="VXG42" s="80"/>
      <c r="VXH42" s="80"/>
      <c r="VXI42" s="80"/>
      <c r="VXJ42" s="80"/>
      <c r="VXK42" s="80"/>
      <c r="VXL42" s="80"/>
      <c r="VXM42" s="80"/>
      <c r="VXN42" s="80"/>
      <c r="VXO42" s="80"/>
      <c r="VXP42" s="80"/>
      <c r="VXQ42" s="80"/>
      <c r="VXR42" s="80"/>
      <c r="VXS42" s="80"/>
      <c r="VXT42" s="80"/>
      <c r="VXU42" s="80"/>
      <c r="VXV42" s="80"/>
      <c r="VXW42" s="80"/>
      <c r="VXX42" s="80"/>
      <c r="VXY42" s="80"/>
      <c r="VXZ42" s="80"/>
      <c r="VYA42" s="80"/>
      <c r="VYB42" s="80"/>
      <c r="VYC42" s="80"/>
      <c r="VYD42" s="80"/>
      <c r="VYE42" s="80"/>
      <c r="VYF42" s="80"/>
      <c r="VYG42" s="80"/>
      <c r="VYH42" s="80"/>
      <c r="VYI42" s="80"/>
      <c r="VYJ42" s="80"/>
      <c r="VYK42" s="80"/>
      <c r="VYL42" s="80"/>
      <c r="VYM42" s="80"/>
      <c r="VYN42" s="80"/>
      <c r="VYO42" s="80"/>
      <c r="VYP42" s="80"/>
      <c r="VYQ42" s="80"/>
      <c r="VYR42" s="80"/>
      <c r="VYS42" s="80"/>
      <c r="VYT42" s="80"/>
      <c r="VYU42" s="80"/>
      <c r="VYV42" s="80"/>
      <c r="VYW42" s="80"/>
      <c r="VYX42" s="80"/>
      <c r="VYY42" s="80"/>
      <c r="VYZ42" s="80"/>
      <c r="VZA42" s="80"/>
      <c r="VZB42" s="80"/>
      <c r="VZC42" s="80"/>
      <c r="VZD42" s="80"/>
      <c r="VZE42" s="80"/>
      <c r="VZF42" s="80"/>
      <c r="VZG42" s="80"/>
      <c r="VZH42" s="80"/>
      <c r="VZI42" s="80"/>
      <c r="VZJ42" s="80"/>
      <c r="VZK42" s="80"/>
      <c r="VZL42" s="80"/>
      <c r="VZM42" s="80"/>
      <c r="VZN42" s="80"/>
      <c r="VZO42" s="80"/>
      <c r="VZP42" s="80"/>
      <c r="VZQ42" s="80"/>
      <c r="VZR42" s="80"/>
      <c r="VZS42" s="80"/>
      <c r="VZT42" s="80"/>
      <c r="VZU42" s="80"/>
      <c r="VZV42" s="80"/>
      <c r="VZW42" s="80"/>
      <c r="VZX42" s="80"/>
      <c r="VZY42" s="80"/>
      <c r="VZZ42" s="80"/>
      <c r="WAA42" s="80"/>
      <c r="WAB42" s="80"/>
      <c r="WAC42" s="80"/>
      <c r="WAD42" s="80"/>
      <c r="WAE42" s="80"/>
      <c r="WAF42" s="80"/>
      <c r="WAG42" s="80"/>
      <c r="WAH42" s="80"/>
      <c r="WAI42" s="80"/>
      <c r="WAJ42" s="80"/>
      <c r="WAK42" s="80"/>
      <c r="WAL42" s="80"/>
      <c r="WAM42" s="80"/>
      <c r="WAN42" s="80"/>
      <c r="WAO42" s="80"/>
      <c r="WAP42" s="80"/>
      <c r="WAQ42" s="80"/>
      <c r="WAR42" s="80"/>
      <c r="WAS42" s="80"/>
      <c r="WAT42" s="80"/>
      <c r="WAU42" s="80"/>
      <c r="WAV42" s="80"/>
      <c r="WAW42" s="80"/>
      <c r="WAX42" s="80"/>
      <c r="WAY42" s="80"/>
      <c r="WAZ42" s="80"/>
      <c r="WBA42" s="80"/>
      <c r="WBB42" s="80"/>
      <c r="WBC42" s="80"/>
      <c r="WBD42" s="80"/>
      <c r="WBE42" s="80"/>
      <c r="WBF42" s="80"/>
      <c r="WBG42" s="80"/>
      <c r="WBH42" s="80"/>
      <c r="WBI42" s="80"/>
      <c r="WBJ42" s="80"/>
      <c r="WBK42" s="80"/>
      <c r="WBL42" s="80"/>
      <c r="WBM42" s="80"/>
      <c r="WBN42" s="80"/>
      <c r="WBO42" s="80"/>
      <c r="WBP42" s="80"/>
      <c r="WBQ42" s="80"/>
      <c r="WBR42" s="80"/>
      <c r="WBS42" s="80"/>
      <c r="WBT42" s="80"/>
      <c r="WBU42" s="80"/>
      <c r="WBV42" s="80"/>
      <c r="WBW42" s="80"/>
      <c r="WBX42" s="80"/>
      <c r="WBY42" s="80"/>
      <c r="WBZ42" s="80"/>
      <c r="WCA42" s="80"/>
      <c r="WCB42" s="80"/>
      <c r="WCC42" s="80"/>
      <c r="WCD42" s="80"/>
      <c r="WCE42" s="80"/>
      <c r="WCF42" s="80"/>
      <c r="WCG42" s="80"/>
      <c r="WCH42" s="80"/>
      <c r="WCI42" s="80"/>
      <c r="WCJ42" s="80"/>
      <c r="WCK42" s="80"/>
      <c r="WCL42" s="80"/>
      <c r="WCM42" s="80"/>
      <c r="WCN42" s="80"/>
      <c r="WCO42" s="80"/>
      <c r="WCP42" s="80"/>
      <c r="WCQ42" s="80"/>
      <c r="WCR42" s="80"/>
      <c r="WCS42" s="80"/>
      <c r="WCT42" s="80"/>
      <c r="WCU42" s="80"/>
      <c r="WCV42" s="80"/>
      <c r="WCW42" s="80"/>
      <c r="WCX42" s="80"/>
      <c r="WCY42" s="80"/>
      <c r="WCZ42" s="80"/>
      <c r="WDA42" s="80"/>
      <c r="WDB42" s="80"/>
      <c r="WDC42" s="80"/>
      <c r="WDD42" s="80"/>
      <c r="WDE42" s="80"/>
      <c r="WDF42" s="80"/>
      <c r="WDG42" s="80"/>
      <c r="WDH42" s="80"/>
      <c r="WDI42" s="80"/>
      <c r="WDJ42" s="80"/>
      <c r="WDK42" s="80"/>
      <c r="WDL42" s="80"/>
      <c r="WDM42" s="80"/>
      <c r="WDN42" s="80"/>
      <c r="WDO42" s="80"/>
      <c r="WDP42" s="80"/>
      <c r="WDQ42" s="80"/>
      <c r="WDR42" s="80"/>
      <c r="WDS42" s="80"/>
      <c r="WDT42" s="80"/>
      <c r="WDU42" s="80"/>
      <c r="WDV42" s="80"/>
      <c r="WDW42" s="80"/>
      <c r="WDX42" s="80"/>
      <c r="WDY42" s="80"/>
      <c r="WDZ42" s="80"/>
      <c r="WEA42" s="80"/>
      <c r="WEB42" s="80"/>
      <c r="WEC42" s="80"/>
      <c r="WED42" s="80"/>
      <c r="WEE42" s="80"/>
      <c r="WEF42" s="80"/>
      <c r="WEG42" s="80"/>
      <c r="WEH42" s="80"/>
      <c r="WEI42" s="80"/>
      <c r="WEJ42" s="80"/>
      <c r="WEK42" s="80"/>
      <c r="WEL42" s="80"/>
      <c r="WEM42" s="80"/>
      <c r="WEN42" s="80"/>
      <c r="WEO42" s="80"/>
      <c r="WEP42" s="80"/>
      <c r="WEQ42" s="80"/>
      <c r="WER42" s="80"/>
      <c r="WES42" s="80"/>
      <c r="WET42" s="80"/>
      <c r="WEU42" s="80"/>
      <c r="WEV42" s="80"/>
      <c r="WEW42" s="80"/>
      <c r="WEX42" s="80"/>
      <c r="WEY42" s="80"/>
      <c r="WEZ42" s="80"/>
      <c r="WFA42" s="80"/>
      <c r="WFB42" s="80"/>
      <c r="WFC42" s="80"/>
      <c r="WFD42" s="80"/>
      <c r="WFE42" s="80"/>
      <c r="WFF42" s="80"/>
      <c r="WFG42" s="80"/>
      <c r="WFH42" s="80"/>
      <c r="WFI42" s="80"/>
      <c r="WFJ42" s="80"/>
      <c r="WFK42" s="80"/>
      <c r="WFL42" s="80"/>
      <c r="WFM42" s="80"/>
      <c r="WFN42" s="80"/>
      <c r="WFO42" s="80"/>
      <c r="WFP42" s="80"/>
      <c r="WFQ42" s="80"/>
      <c r="WFR42" s="80"/>
      <c r="WFS42" s="80"/>
      <c r="WFT42" s="80"/>
      <c r="WFU42" s="80"/>
      <c r="WFV42" s="80"/>
      <c r="WFW42" s="80"/>
      <c r="WFX42" s="80"/>
      <c r="WFY42" s="80"/>
      <c r="WFZ42" s="80"/>
      <c r="WGA42" s="80"/>
      <c r="WGB42" s="80"/>
      <c r="WGC42" s="80"/>
      <c r="WGD42" s="80"/>
      <c r="WGE42" s="80"/>
      <c r="WGF42" s="80"/>
      <c r="WGG42" s="80"/>
      <c r="WGH42" s="80"/>
      <c r="WGI42" s="80"/>
      <c r="WGJ42" s="80"/>
      <c r="WGK42" s="80"/>
      <c r="WGL42" s="80"/>
      <c r="WGM42" s="80"/>
      <c r="WGN42" s="80"/>
      <c r="WGO42" s="80"/>
      <c r="WGP42" s="80"/>
      <c r="WGQ42" s="80"/>
      <c r="WGR42" s="80"/>
      <c r="WGS42" s="80"/>
      <c r="WGT42" s="80"/>
      <c r="WGU42" s="80"/>
      <c r="WGV42" s="80"/>
      <c r="WGW42" s="80"/>
      <c r="WGX42" s="80"/>
      <c r="WGY42" s="80"/>
      <c r="WGZ42" s="80"/>
      <c r="WHA42" s="80"/>
      <c r="WHB42" s="80"/>
      <c r="WHC42" s="80"/>
      <c r="WHD42" s="80"/>
      <c r="WHE42" s="80"/>
      <c r="WHF42" s="80"/>
      <c r="WHG42" s="80"/>
      <c r="WHH42" s="80"/>
      <c r="WHI42" s="80"/>
      <c r="WHJ42" s="80"/>
      <c r="WHK42" s="80"/>
      <c r="WHL42" s="80"/>
      <c r="WHM42" s="80"/>
      <c r="WHN42" s="80"/>
      <c r="WHO42" s="80"/>
      <c r="WHP42" s="80"/>
      <c r="WHQ42" s="80"/>
      <c r="WHR42" s="80"/>
      <c r="WHS42" s="80"/>
      <c r="WHT42" s="80"/>
      <c r="WHU42" s="80"/>
      <c r="WHV42" s="80"/>
      <c r="WHW42" s="80"/>
      <c r="WHX42" s="80"/>
      <c r="WHY42" s="80"/>
      <c r="WHZ42" s="80"/>
      <c r="WIA42" s="80"/>
      <c r="WIB42" s="80"/>
      <c r="WIC42" s="80"/>
      <c r="WID42" s="80"/>
      <c r="WIE42" s="80"/>
      <c r="WIF42" s="80"/>
      <c r="WIG42" s="80"/>
      <c r="WIH42" s="80"/>
      <c r="WII42" s="80"/>
      <c r="WIJ42" s="80"/>
      <c r="WIK42" s="80"/>
      <c r="WIL42" s="80"/>
      <c r="WIM42" s="80"/>
      <c r="WIN42" s="80"/>
      <c r="WIO42" s="80"/>
      <c r="WIP42" s="80"/>
      <c r="WIQ42" s="80"/>
      <c r="WIR42" s="80"/>
      <c r="WIS42" s="80"/>
      <c r="WIT42" s="80"/>
      <c r="WIU42" s="80"/>
      <c r="WIV42" s="80"/>
      <c r="WIW42" s="80"/>
      <c r="WIX42" s="80"/>
      <c r="WIY42" s="80"/>
      <c r="WIZ42" s="80"/>
      <c r="WJA42" s="80"/>
      <c r="WJB42" s="80"/>
      <c r="WJC42" s="80"/>
      <c r="WJD42" s="80"/>
      <c r="WJE42" s="80"/>
      <c r="WJF42" s="80"/>
      <c r="WJG42" s="80"/>
      <c r="WJH42" s="80"/>
      <c r="WJI42" s="80"/>
      <c r="WJJ42" s="80"/>
      <c r="WJK42" s="80"/>
      <c r="WJL42" s="80"/>
      <c r="WJM42" s="80"/>
      <c r="WJN42" s="80"/>
      <c r="WJO42" s="80"/>
      <c r="WJP42" s="80"/>
      <c r="WJQ42" s="80"/>
      <c r="WJR42" s="80"/>
      <c r="WJS42" s="80"/>
      <c r="WJT42" s="80"/>
      <c r="WJU42" s="80"/>
      <c r="WJV42" s="80"/>
      <c r="WJW42" s="80"/>
      <c r="WJX42" s="80"/>
      <c r="WJY42" s="80"/>
      <c r="WJZ42" s="80"/>
      <c r="WKA42" s="80"/>
      <c r="WKB42" s="80"/>
      <c r="WKC42" s="80"/>
      <c r="WKD42" s="80"/>
      <c r="WKE42" s="80"/>
      <c r="WKF42" s="80"/>
      <c r="WKG42" s="80"/>
      <c r="WKH42" s="80"/>
      <c r="WKI42" s="80"/>
      <c r="WKJ42" s="80"/>
      <c r="WKK42" s="80"/>
      <c r="WKL42" s="80"/>
      <c r="WKM42" s="80"/>
      <c r="WKN42" s="80"/>
      <c r="WKO42" s="80"/>
      <c r="WKP42" s="80"/>
      <c r="WKQ42" s="80"/>
      <c r="WKR42" s="80"/>
      <c r="WKS42" s="80"/>
      <c r="WKT42" s="80"/>
      <c r="WKU42" s="80"/>
      <c r="WKV42" s="80"/>
      <c r="WKW42" s="80"/>
      <c r="WKX42" s="80"/>
      <c r="WKY42" s="80"/>
      <c r="WKZ42" s="80"/>
      <c r="WLA42" s="80"/>
      <c r="WLB42" s="80"/>
      <c r="WLC42" s="80"/>
      <c r="WLD42" s="80"/>
      <c r="WLE42" s="80"/>
      <c r="WLF42" s="80"/>
      <c r="WLG42" s="80"/>
      <c r="WLH42" s="80"/>
      <c r="WLI42" s="80"/>
      <c r="WLJ42" s="80"/>
      <c r="WLK42" s="80"/>
      <c r="WLL42" s="80"/>
      <c r="WLM42" s="80"/>
      <c r="WLN42" s="80"/>
      <c r="WLO42" s="80"/>
      <c r="WLP42" s="80"/>
      <c r="WLQ42" s="80"/>
      <c r="WLR42" s="80"/>
      <c r="WLS42" s="80"/>
      <c r="WLT42" s="80"/>
      <c r="WLU42" s="80"/>
      <c r="WLV42" s="80"/>
      <c r="WLW42" s="80"/>
      <c r="WLX42" s="80"/>
      <c r="WLY42" s="80"/>
      <c r="WLZ42" s="80"/>
      <c r="WMA42" s="80"/>
      <c r="WMB42" s="80"/>
      <c r="WMC42" s="80"/>
      <c r="WMD42" s="80"/>
      <c r="WME42" s="80"/>
      <c r="WMF42" s="80"/>
      <c r="WMG42" s="80"/>
      <c r="WMH42" s="80"/>
      <c r="WMI42" s="80"/>
      <c r="WMJ42" s="80"/>
      <c r="WMK42" s="80"/>
      <c r="WML42" s="80"/>
      <c r="WMM42" s="80"/>
      <c r="WMN42" s="80"/>
      <c r="WMO42" s="80"/>
      <c r="WMP42" s="80"/>
      <c r="WMQ42" s="80"/>
      <c r="WMR42" s="80"/>
      <c r="WMS42" s="80"/>
      <c r="WMT42" s="80"/>
      <c r="WMU42" s="80"/>
      <c r="WMV42" s="80"/>
      <c r="WMW42" s="80"/>
      <c r="WMX42" s="80"/>
      <c r="WMY42" s="80"/>
      <c r="WMZ42" s="80"/>
      <c r="WNA42" s="80"/>
      <c r="WNB42" s="80"/>
      <c r="WNC42" s="80"/>
      <c r="WND42" s="80"/>
      <c r="WNE42" s="80"/>
      <c r="WNF42" s="80"/>
      <c r="WNG42" s="80"/>
      <c r="WNH42" s="80"/>
      <c r="WNI42" s="80"/>
      <c r="WNJ42" s="80"/>
      <c r="WNK42" s="80"/>
      <c r="WNL42" s="80"/>
      <c r="WNM42" s="80"/>
      <c r="WNN42" s="80"/>
      <c r="WNO42" s="80"/>
      <c r="WNP42" s="80"/>
      <c r="WNQ42" s="80"/>
      <c r="WNR42" s="80"/>
      <c r="WNS42" s="80"/>
      <c r="WNT42" s="80"/>
      <c r="WNU42" s="80"/>
      <c r="WNV42" s="80"/>
      <c r="WNW42" s="80"/>
      <c r="WNX42" s="80"/>
      <c r="WNY42" s="80"/>
      <c r="WNZ42" s="80"/>
      <c r="WOA42" s="80"/>
      <c r="WOB42" s="80"/>
      <c r="WOC42" s="80"/>
      <c r="WOD42" s="80"/>
      <c r="WOE42" s="80"/>
      <c r="WOF42" s="80"/>
      <c r="WOG42" s="80"/>
      <c r="WOH42" s="80"/>
      <c r="WOI42" s="80"/>
      <c r="WOJ42" s="80"/>
      <c r="WOK42" s="80"/>
      <c r="WOL42" s="80"/>
      <c r="WOM42" s="80"/>
      <c r="WON42" s="80"/>
      <c r="WOO42" s="80"/>
      <c r="WOP42" s="80"/>
      <c r="WOQ42" s="80"/>
      <c r="WOR42" s="80"/>
      <c r="WOS42" s="80"/>
      <c r="WOT42" s="80"/>
      <c r="WOU42" s="80"/>
      <c r="WOV42" s="80"/>
      <c r="WOW42" s="80"/>
      <c r="WOX42" s="80"/>
      <c r="WOY42" s="80"/>
      <c r="WOZ42" s="80"/>
      <c r="WPA42" s="80"/>
      <c r="WPB42" s="80"/>
      <c r="WPC42" s="80"/>
      <c r="WPD42" s="80"/>
      <c r="WPE42" s="80"/>
      <c r="WPF42" s="80"/>
      <c r="WPG42" s="80"/>
      <c r="WPH42" s="80"/>
      <c r="WPI42" s="80"/>
      <c r="WPJ42" s="80"/>
      <c r="WPK42" s="80"/>
      <c r="WPL42" s="80"/>
      <c r="WPM42" s="80"/>
      <c r="WPN42" s="80"/>
      <c r="WPO42" s="80"/>
      <c r="WPP42" s="80"/>
      <c r="WPQ42" s="80"/>
      <c r="WPR42" s="80"/>
      <c r="WPS42" s="80"/>
      <c r="WPT42" s="80"/>
      <c r="WPU42" s="80"/>
      <c r="WPV42" s="80"/>
      <c r="WPW42" s="80"/>
      <c r="WPX42" s="80"/>
      <c r="WPY42" s="80"/>
      <c r="WPZ42" s="80"/>
      <c r="WQA42" s="80"/>
      <c r="WQB42" s="80"/>
      <c r="WQC42" s="80"/>
      <c r="WQD42" s="80"/>
      <c r="WQE42" s="80"/>
      <c r="WQF42" s="80"/>
      <c r="WQG42" s="80"/>
      <c r="WQH42" s="80"/>
      <c r="WQI42" s="80"/>
      <c r="WQJ42" s="80"/>
      <c r="WQK42" s="80"/>
      <c r="WQL42" s="80"/>
      <c r="WQM42" s="80"/>
      <c r="WQN42" s="80"/>
      <c r="WQO42" s="80"/>
      <c r="WQP42" s="80"/>
      <c r="WQQ42" s="80"/>
      <c r="WQR42" s="80"/>
      <c r="WQS42" s="80"/>
      <c r="WQT42" s="80"/>
      <c r="WQU42" s="80"/>
      <c r="WQV42" s="80"/>
      <c r="WQW42" s="80"/>
      <c r="WQX42" s="80"/>
      <c r="WQY42" s="80"/>
      <c r="WQZ42" s="80"/>
      <c r="WRA42" s="80"/>
      <c r="WRB42" s="80"/>
      <c r="WRC42" s="80"/>
      <c r="WRD42" s="80"/>
      <c r="WRE42" s="80"/>
      <c r="WRF42" s="80"/>
      <c r="WRG42" s="80"/>
      <c r="WRH42" s="80"/>
      <c r="WRI42" s="80"/>
      <c r="WRJ42" s="80"/>
      <c r="WRK42" s="80"/>
      <c r="WRL42" s="80"/>
      <c r="WRM42" s="80"/>
      <c r="WRN42" s="80"/>
      <c r="WRO42" s="80"/>
      <c r="WRP42" s="80"/>
      <c r="WRQ42" s="80"/>
      <c r="WRR42" s="80"/>
      <c r="WRS42" s="80"/>
      <c r="WRT42" s="80"/>
      <c r="WRU42" s="80"/>
      <c r="WRV42" s="80"/>
      <c r="WRW42" s="80"/>
      <c r="WRX42" s="80"/>
      <c r="WRY42" s="80"/>
      <c r="WRZ42" s="80"/>
      <c r="WSA42" s="80"/>
      <c r="WSB42" s="80"/>
      <c r="WSC42" s="80"/>
      <c r="WSD42" s="80"/>
      <c r="WSE42" s="80"/>
      <c r="WSF42" s="80"/>
      <c r="WSG42" s="80"/>
      <c r="WSH42" s="80"/>
      <c r="WSI42" s="80"/>
      <c r="WSJ42" s="80"/>
      <c r="WSK42" s="80"/>
      <c r="WSL42" s="80"/>
      <c r="WSM42" s="80"/>
      <c r="WSN42" s="80"/>
      <c r="WSO42" s="80"/>
      <c r="WSP42" s="80"/>
      <c r="WSQ42" s="80"/>
      <c r="WSR42" s="80"/>
      <c r="WSS42" s="80"/>
      <c r="WST42" s="80"/>
      <c r="WSU42" s="80"/>
      <c r="WSV42" s="80"/>
      <c r="WSW42" s="80"/>
      <c r="WSX42" s="80"/>
      <c r="WSY42" s="80"/>
      <c r="WSZ42" s="80"/>
      <c r="WTA42" s="80"/>
      <c r="WTB42" s="80"/>
      <c r="WTC42" s="80"/>
      <c r="WTD42" s="80"/>
      <c r="WTE42" s="80"/>
      <c r="WTF42" s="80"/>
      <c r="WTG42" s="80"/>
      <c r="WTH42" s="80"/>
      <c r="WTI42" s="80"/>
      <c r="WTJ42" s="80"/>
      <c r="WTK42" s="80"/>
      <c r="WTL42" s="80"/>
      <c r="WTM42" s="80"/>
      <c r="WTN42" s="80"/>
      <c r="WTO42" s="80"/>
      <c r="WTP42" s="80"/>
      <c r="WTQ42" s="80"/>
      <c r="WTR42" s="80"/>
      <c r="WTS42" s="80"/>
      <c r="WTT42" s="80"/>
      <c r="WTU42" s="80"/>
      <c r="WTV42" s="80"/>
      <c r="WTW42" s="80"/>
      <c r="WTX42" s="80"/>
      <c r="WTY42" s="80"/>
      <c r="WTZ42" s="80"/>
      <c r="WUA42" s="80"/>
      <c r="WUB42" s="80"/>
      <c r="WUC42" s="80"/>
      <c r="WUD42" s="80"/>
      <c r="WUE42" s="80"/>
      <c r="WUF42" s="80"/>
      <c r="WUG42" s="80"/>
      <c r="WUH42" s="80"/>
      <c r="WUI42" s="80"/>
      <c r="WUJ42" s="80"/>
      <c r="WUK42" s="80"/>
      <c r="WUL42" s="80"/>
      <c r="WUM42" s="80"/>
      <c r="WUN42" s="80"/>
      <c r="WUO42" s="80"/>
      <c r="WUP42" s="80"/>
      <c r="WUQ42" s="80"/>
      <c r="WUR42" s="80"/>
      <c r="WUS42" s="80"/>
      <c r="WUT42" s="80"/>
      <c r="WUU42" s="80"/>
      <c r="WUV42" s="80"/>
      <c r="WUW42" s="80"/>
      <c r="WUX42" s="80"/>
      <c r="WUY42" s="80"/>
      <c r="WUZ42" s="80"/>
      <c r="WVA42" s="80"/>
      <c r="WVB42" s="80"/>
      <c r="WVC42" s="80"/>
      <c r="WVD42" s="80"/>
      <c r="WVE42" s="80"/>
      <c r="WVF42" s="80"/>
      <c r="WVG42" s="80"/>
      <c r="WVH42" s="80"/>
      <c r="WVI42" s="80"/>
      <c r="WVJ42" s="80"/>
      <c r="WVK42" s="80"/>
      <c r="WVL42" s="80"/>
      <c r="WVM42" s="80"/>
      <c r="WVN42" s="80"/>
      <c r="WVO42" s="80"/>
      <c r="WVP42" s="80"/>
      <c r="WVQ42" s="80"/>
      <c r="WVR42" s="80"/>
      <c r="WVS42" s="80"/>
      <c r="WVT42" s="80"/>
      <c r="WVU42" s="80"/>
      <c r="WVV42" s="80"/>
      <c r="WVW42" s="80"/>
      <c r="WVX42" s="80"/>
      <c r="WVY42" s="80"/>
      <c r="WVZ42" s="80"/>
      <c r="WWA42" s="80"/>
      <c r="WWB42" s="80"/>
      <c r="WWC42" s="80"/>
      <c r="WWD42" s="80"/>
      <c r="WWE42" s="80"/>
      <c r="WWF42" s="80"/>
      <c r="WWG42" s="80"/>
      <c r="WWH42" s="80"/>
      <c r="WWI42" s="80"/>
      <c r="WWJ42" s="80"/>
      <c r="WWK42" s="80"/>
      <c r="WWL42" s="80"/>
      <c r="WWM42" s="80"/>
      <c r="WWN42" s="80"/>
      <c r="WWO42" s="80"/>
      <c r="WWP42" s="80"/>
      <c r="WWQ42" s="80"/>
      <c r="WWR42" s="80"/>
      <c r="WWS42" s="80"/>
      <c r="WWT42" s="80"/>
      <c r="WWU42" s="80"/>
      <c r="WWV42" s="80"/>
      <c r="WWW42" s="80"/>
      <c r="WWX42" s="80"/>
      <c r="WWY42" s="80"/>
      <c r="WWZ42" s="80"/>
      <c r="WXA42" s="80"/>
      <c r="WXB42" s="80"/>
      <c r="WXC42" s="80"/>
      <c r="WXD42" s="80"/>
      <c r="WXE42" s="80"/>
      <c r="WXF42" s="80"/>
      <c r="WXG42" s="80"/>
      <c r="WXH42" s="80"/>
      <c r="WXI42" s="80"/>
      <c r="WXJ42" s="80"/>
      <c r="WXK42" s="80"/>
      <c r="WXL42" s="80"/>
      <c r="WXM42" s="80"/>
      <c r="WXN42" s="80"/>
      <c r="WXO42" s="80"/>
      <c r="WXP42" s="80"/>
      <c r="WXQ42" s="80"/>
      <c r="WXR42" s="80"/>
      <c r="WXS42" s="80"/>
      <c r="WXT42" s="80"/>
      <c r="WXU42" s="80"/>
      <c r="WXV42" s="80"/>
      <c r="WXW42" s="80"/>
      <c r="WXX42" s="80"/>
      <c r="WXY42" s="80"/>
      <c r="WXZ42" s="80"/>
      <c r="WYA42" s="80"/>
      <c r="WYB42" s="80"/>
      <c r="WYC42" s="80"/>
      <c r="WYD42" s="80"/>
      <c r="WYE42" s="80"/>
      <c r="WYF42" s="80"/>
      <c r="WYG42" s="80"/>
      <c r="WYH42" s="80"/>
      <c r="WYI42" s="80"/>
      <c r="WYJ42" s="80"/>
      <c r="WYK42" s="80"/>
      <c r="WYL42" s="80"/>
      <c r="WYM42" s="80"/>
      <c r="WYN42" s="80"/>
      <c r="WYO42" s="80"/>
      <c r="WYP42" s="80"/>
      <c r="WYQ42" s="80"/>
      <c r="WYR42" s="80"/>
      <c r="WYS42" s="80"/>
      <c r="WYT42" s="80"/>
      <c r="WYU42" s="80"/>
      <c r="WYV42" s="80"/>
      <c r="WYW42" s="80"/>
      <c r="WYX42" s="80"/>
      <c r="WYY42" s="80"/>
      <c r="WYZ42" s="80"/>
      <c r="WZA42" s="80"/>
      <c r="WZB42" s="80"/>
      <c r="WZC42" s="80"/>
      <c r="WZD42" s="80"/>
      <c r="WZE42" s="80"/>
      <c r="WZF42" s="80"/>
      <c r="WZG42" s="80"/>
      <c r="WZH42" s="80"/>
      <c r="WZI42" s="80"/>
      <c r="WZJ42" s="80"/>
      <c r="WZK42" s="80"/>
      <c r="WZL42" s="80"/>
      <c r="WZM42" s="80"/>
      <c r="WZN42" s="80"/>
      <c r="WZO42" s="80"/>
      <c r="WZP42" s="80"/>
      <c r="WZQ42" s="80"/>
      <c r="WZR42" s="80"/>
      <c r="WZS42" s="80"/>
      <c r="WZT42" s="80"/>
      <c r="WZU42" s="80"/>
      <c r="WZV42" s="80"/>
      <c r="WZW42" s="80"/>
      <c r="WZX42" s="80"/>
      <c r="WZY42" s="80"/>
      <c r="WZZ42" s="80"/>
      <c r="XAA42" s="80"/>
      <c r="XAB42" s="80"/>
      <c r="XAC42" s="80"/>
      <c r="XAD42" s="80"/>
      <c r="XAE42" s="80"/>
      <c r="XAF42" s="80"/>
      <c r="XAG42" s="80"/>
      <c r="XAH42" s="80"/>
      <c r="XAI42" s="80"/>
      <c r="XAJ42" s="80"/>
      <c r="XAK42" s="80"/>
      <c r="XAL42" s="80"/>
      <c r="XAM42" s="80"/>
      <c r="XAN42" s="80"/>
      <c r="XAO42" s="80"/>
      <c r="XAP42" s="80"/>
      <c r="XAQ42" s="80"/>
      <c r="XAR42" s="80"/>
      <c r="XAS42" s="80"/>
      <c r="XAT42" s="80"/>
      <c r="XAU42" s="80"/>
      <c r="XAV42" s="80"/>
      <c r="XAW42" s="80"/>
      <c r="XAX42" s="80"/>
      <c r="XAY42" s="80"/>
      <c r="XAZ42" s="80"/>
      <c r="XBA42" s="80"/>
      <c r="XBB42" s="80"/>
      <c r="XBC42" s="80"/>
      <c r="XBD42" s="80"/>
      <c r="XBE42" s="80"/>
      <c r="XBF42" s="80"/>
      <c r="XBG42" s="80"/>
      <c r="XBH42" s="80"/>
      <c r="XBI42" s="80"/>
      <c r="XBJ42" s="80"/>
      <c r="XBK42" s="80"/>
      <c r="XBL42" s="80"/>
      <c r="XBM42" s="80"/>
      <c r="XBN42" s="80"/>
      <c r="XBO42" s="80"/>
      <c r="XBP42" s="80"/>
      <c r="XBQ42" s="80"/>
      <c r="XBR42" s="80"/>
      <c r="XBS42" s="80"/>
      <c r="XBT42" s="80"/>
      <c r="XBU42" s="80"/>
      <c r="XBV42" s="80"/>
      <c r="XBW42" s="80"/>
      <c r="XBX42" s="80"/>
      <c r="XBY42" s="80"/>
      <c r="XBZ42" s="80"/>
      <c r="XCA42" s="80"/>
      <c r="XCB42" s="80"/>
      <c r="XCC42" s="80"/>
      <c r="XCD42" s="80"/>
      <c r="XCE42" s="80"/>
      <c r="XCF42" s="80"/>
      <c r="XCG42" s="80"/>
      <c r="XCH42" s="80"/>
      <c r="XCI42" s="80"/>
      <c r="XCJ42" s="80"/>
      <c r="XCK42" s="80"/>
      <c r="XCL42" s="80"/>
      <c r="XCM42" s="80"/>
      <c r="XCN42" s="80"/>
      <c r="XCO42" s="80"/>
      <c r="XCP42" s="80"/>
      <c r="XCQ42" s="80"/>
      <c r="XCR42" s="80"/>
      <c r="XCS42" s="80"/>
      <c r="XCT42" s="80"/>
      <c r="XCU42" s="80"/>
      <c r="XCV42" s="80"/>
      <c r="XCW42" s="80"/>
      <c r="XCX42" s="80"/>
      <c r="XCY42" s="80"/>
      <c r="XCZ42" s="80"/>
      <c r="XDA42" s="80"/>
      <c r="XDB42" s="80"/>
      <c r="XDC42" s="80"/>
      <c r="XDD42" s="80"/>
      <c r="XDE42" s="80"/>
      <c r="XDF42" s="80"/>
      <c r="XDG42" s="80"/>
      <c r="XDH42" s="80"/>
      <c r="XDI42" s="80"/>
      <c r="XDJ42" s="80"/>
      <c r="XDK42" s="80"/>
      <c r="XDL42" s="80"/>
      <c r="XDM42" s="80"/>
      <c r="XDN42" s="80"/>
    </row>
    <row r="43" spans="2:16342" ht="15">
      <c r="B43" s="211" t="s">
        <v>90</v>
      </c>
      <c r="C43" s="212"/>
      <c r="D43" s="212"/>
      <c r="E43" s="212"/>
      <c r="F43" s="212"/>
      <c r="G43" s="212"/>
      <c r="H43" s="212"/>
      <c r="I43" s="212"/>
      <c r="J43" s="212"/>
      <c r="K43" s="212"/>
      <c r="L43" s="212"/>
      <c r="M43" s="212"/>
      <c r="N43" s="212"/>
      <c r="O43" s="212"/>
      <c r="P43" s="212"/>
      <c r="Q43" s="212"/>
      <c r="R43" s="212"/>
      <c r="S43" s="212"/>
      <c r="T43" s="212"/>
      <c r="U43" s="212"/>
      <c r="V43" s="212"/>
      <c r="W43" s="212"/>
      <c r="X43" s="212"/>
      <c r="Y43" s="212"/>
      <c r="Z43" s="212"/>
      <c r="AA43" s="212"/>
      <c r="AB43" s="212"/>
      <c r="AC43" s="212"/>
      <c r="AD43" s="212"/>
      <c r="AE43" s="212"/>
      <c r="AF43" s="212"/>
      <c r="AG43" s="212"/>
      <c r="AH43" s="212"/>
      <c r="AI43" s="212"/>
      <c r="AJ43" s="212"/>
      <c r="AK43" s="212"/>
      <c r="AL43" s="212"/>
      <c r="AM43" s="212"/>
      <c r="AN43" s="212"/>
      <c r="AO43" s="212"/>
      <c r="AP43" s="212"/>
      <c r="AQ43" s="212"/>
      <c r="AR43" s="212"/>
      <c r="AS43" s="212"/>
      <c r="AT43" s="212"/>
      <c r="AU43" s="212"/>
      <c r="AV43" s="212"/>
      <c r="AW43" s="212"/>
      <c r="AX43" s="212"/>
      <c r="AY43" s="212"/>
      <c r="AZ43" s="212"/>
      <c r="BA43" s="212"/>
      <c r="BB43" s="212"/>
      <c r="BC43" s="212"/>
      <c r="BD43" s="212"/>
      <c r="BE43" s="212"/>
      <c r="BF43" s="212"/>
      <c r="BG43" s="212"/>
      <c r="BH43" s="212"/>
      <c r="BI43" s="212"/>
      <c r="BJ43" s="212"/>
      <c r="BK43" s="212"/>
      <c r="BL43" s="212"/>
      <c r="BM43" s="212"/>
      <c r="BN43" s="212"/>
      <c r="BO43" s="212"/>
      <c r="BP43" s="212"/>
      <c r="BQ43" s="212"/>
      <c r="BR43" s="212"/>
      <c r="BS43" s="212"/>
      <c r="BT43" s="212"/>
      <c r="BU43" s="212"/>
      <c r="BV43" s="212"/>
      <c r="BW43" s="212"/>
      <c r="BX43" s="212"/>
      <c r="BY43" s="212"/>
      <c r="BZ43" s="212"/>
      <c r="CA43" s="212"/>
      <c r="CB43" s="212"/>
      <c r="CC43" s="212"/>
      <c r="CD43" s="212"/>
      <c r="CE43" s="212"/>
      <c r="CF43" s="212"/>
      <c r="CG43" s="212"/>
      <c r="CH43" s="212"/>
      <c r="CI43" s="212"/>
      <c r="CJ43" s="212"/>
      <c r="CK43" s="212"/>
      <c r="CL43" s="212"/>
      <c r="CM43" s="212"/>
      <c r="CN43" s="212"/>
      <c r="CO43" s="212"/>
      <c r="CP43" s="212"/>
      <c r="CQ43" s="212"/>
      <c r="CR43" s="212"/>
      <c r="CS43" s="212"/>
      <c r="CT43" s="212"/>
      <c r="CU43" s="212"/>
      <c r="CV43" s="212"/>
      <c r="CW43" s="212"/>
      <c r="CX43" s="212"/>
      <c r="CY43" s="212"/>
      <c r="CZ43" s="212"/>
      <c r="DA43" s="212"/>
      <c r="DB43" s="212"/>
      <c r="DC43" s="212"/>
      <c r="DD43" s="212"/>
      <c r="DE43" s="212"/>
      <c r="DF43" s="212"/>
      <c r="DG43" s="212"/>
      <c r="DH43" s="212"/>
      <c r="DI43" s="212"/>
      <c r="DJ43" s="212"/>
      <c r="DK43" s="212"/>
      <c r="DL43" s="212"/>
    </row>
    <row r="44" spans="2:16342" s="107" customFormat="1">
      <c r="B44" s="23" t="str">
        <f>B7</f>
        <v>Company</v>
      </c>
      <c r="C44" s="342" t="s">
        <v>246</v>
      </c>
      <c r="D44" s="343"/>
      <c r="E44" s="343"/>
      <c r="F44" s="343"/>
      <c r="G44" s="343"/>
      <c r="H44" s="344"/>
      <c r="I44" s="342" t="s">
        <v>248</v>
      </c>
      <c r="J44" s="343"/>
      <c r="K44" s="343"/>
      <c r="L44" s="343"/>
      <c r="M44" s="343"/>
      <c r="N44" s="344"/>
      <c r="O44" s="342" t="s">
        <v>249</v>
      </c>
      <c r="P44" s="343"/>
      <c r="Q44" s="343"/>
      <c r="R44" s="343"/>
      <c r="S44" s="343"/>
      <c r="T44" s="344"/>
      <c r="U44" s="342" t="s">
        <v>251</v>
      </c>
      <c r="V44" s="343"/>
      <c r="W44" s="343"/>
      <c r="X44" s="343"/>
      <c r="Y44" s="343"/>
      <c r="Z44" s="344"/>
      <c r="AA44" s="342" t="s">
        <v>91</v>
      </c>
      <c r="AB44" s="343"/>
      <c r="AC44" s="343"/>
      <c r="AD44" s="343"/>
      <c r="AE44" s="343"/>
      <c r="AF44" s="344"/>
      <c r="AG44" s="342" t="s">
        <v>92</v>
      </c>
      <c r="AH44" s="343"/>
      <c r="AI44" s="343"/>
      <c r="AJ44" s="343"/>
      <c r="AK44" s="343"/>
      <c r="AL44" s="344"/>
      <c r="AM44" s="342"/>
      <c r="AN44" s="343"/>
      <c r="AO44" s="343"/>
      <c r="AP44" s="343"/>
      <c r="AQ44" s="343"/>
      <c r="AR44" s="344"/>
      <c r="AS44" s="342" t="s">
        <v>93</v>
      </c>
      <c r="AT44" s="343"/>
      <c r="AU44" s="343"/>
      <c r="AV44" s="343"/>
      <c r="AW44" s="343"/>
      <c r="AX44" s="344"/>
      <c r="AY44" s="342" t="s">
        <v>94</v>
      </c>
      <c r="AZ44" s="343"/>
      <c r="BA44" s="343"/>
      <c r="BB44" s="343"/>
      <c r="BC44" s="343"/>
      <c r="BD44" s="344"/>
      <c r="BE44" s="342" t="s">
        <v>258</v>
      </c>
      <c r="BF44" s="343"/>
      <c r="BG44" s="343"/>
      <c r="BH44" s="343"/>
      <c r="BI44" s="343"/>
      <c r="BJ44" s="344"/>
      <c r="BK44" s="342" t="s">
        <v>95</v>
      </c>
      <c r="BL44" s="343"/>
      <c r="BM44" s="343"/>
      <c r="BN44" s="343"/>
      <c r="BO44" s="343"/>
      <c r="BP44" s="344"/>
      <c r="BQ44" s="342" t="s">
        <v>255</v>
      </c>
      <c r="BR44" s="343"/>
      <c r="BS44" s="343"/>
      <c r="BT44" s="343"/>
      <c r="BU44" s="343"/>
      <c r="BV44" s="344"/>
      <c r="BW44" s="342" t="s">
        <v>261</v>
      </c>
      <c r="BX44" s="343"/>
      <c r="BY44" s="343"/>
      <c r="BZ44" s="343"/>
      <c r="CA44" s="343"/>
      <c r="CB44" s="344"/>
      <c r="CC44" s="342" t="s">
        <v>96</v>
      </c>
      <c r="CD44" s="343"/>
      <c r="CE44" s="343"/>
      <c r="CF44" s="343"/>
      <c r="CG44" s="343"/>
      <c r="CH44" s="344"/>
      <c r="CI44" s="342" t="s">
        <v>97</v>
      </c>
      <c r="CJ44" s="343"/>
      <c r="CK44" s="343"/>
      <c r="CL44" s="343"/>
      <c r="CM44" s="343"/>
      <c r="CN44" s="344"/>
      <c r="CO44" s="342" t="s">
        <v>98</v>
      </c>
      <c r="CP44" s="343"/>
      <c r="CQ44" s="343"/>
      <c r="CR44" s="343"/>
      <c r="CS44" s="343"/>
      <c r="CT44" s="344"/>
      <c r="CU44" s="342"/>
      <c r="CV44" s="343"/>
      <c r="CW44" s="343"/>
      <c r="CX44" s="343"/>
      <c r="CY44" s="343"/>
      <c r="CZ44" s="344"/>
      <c r="DA44" s="342"/>
      <c r="DB44" s="343"/>
      <c r="DC44" s="343"/>
      <c r="DD44" s="343"/>
      <c r="DE44" s="343"/>
      <c r="DF44" s="344"/>
      <c r="DG44" s="342"/>
      <c r="DH44" s="343"/>
      <c r="DI44" s="343"/>
      <c r="DJ44" s="343"/>
      <c r="DK44" s="343"/>
      <c r="DL44" s="344"/>
    </row>
    <row r="45" spans="2:16342" s="111" customFormat="1" ht="12" hidden="1" customHeight="1">
      <c r="B45" s="23" t="str">
        <f>B8</f>
        <v>BBG Code</v>
      </c>
      <c r="C45" s="108" t="s">
        <v>134</v>
      </c>
      <c r="D45" s="109" t="str">
        <f>C45</f>
        <v>APNT IN</v>
      </c>
      <c r="E45" s="109" t="str">
        <f t="shared" ref="E45:H45" si="97">D45</f>
        <v>APNT IN</v>
      </c>
      <c r="F45" s="109" t="str">
        <f t="shared" si="97"/>
        <v>APNT IN</v>
      </c>
      <c r="G45" s="109" t="str">
        <f t="shared" si="97"/>
        <v>APNT IN</v>
      </c>
      <c r="H45" s="110" t="str">
        <f t="shared" si="97"/>
        <v>APNT IN</v>
      </c>
      <c r="I45" s="108" t="s">
        <v>135</v>
      </c>
      <c r="J45" s="109" t="str">
        <f>I45</f>
        <v>BRIT IN</v>
      </c>
      <c r="K45" s="109" t="str">
        <f t="shared" ref="K45:N45" si="98">J45</f>
        <v>BRIT IN</v>
      </c>
      <c r="L45" s="109" t="str">
        <f t="shared" si="98"/>
        <v>BRIT IN</v>
      </c>
      <c r="M45" s="109" t="str">
        <f t="shared" si="98"/>
        <v>BRIT IN</v>
      </c>
      <c r="N45" s="110" t="str">
        <f t="shared" si="98"/>
        <v>BRIT IN</v>
      </c>
      <c r="O45" s="108" t="s">
        <v>136</v>
      </c>
      <c r="P45" s="109" t="str">
        <f>O45</f>
        <v>CLGT IN</v>
      </c>
      <c r="Q45" s="109" t="str">
        <f t="shared" ref="Q45:T45" si="99">P45</f>
        <v>CLGT IN</v>
      </c>
      <c r="R45" s="109" t="str">
        <f t="shared" si="99"/>
        <v>CLGT IN</v>
      </c>
      <c r="S45" s="109" t="str">
        <f t="shared" si="99"/>
        <v>CLGT IN</v>
      </c>
      <c r="T45" s="110" t="str">
        <f t="shared" si="99"/>
        <v>CLGT IN</v>
      </c>
      <c r="U45" s="108" t="s">
        <v>137</v>
      </c>
      <c r="V45" s="109" t="str">
        <f>U45</f>
        <v>DABUR IN</v>
      </c>
      <c r="W45" s="109" t="str">
        <f t="shared" ref="W45:Z45" si="100">V45</f>
        <v>DABUR IN</v>
      </c>
      <c r="X45" s="109" t="str">
        <f t="shared" si="100"/>
        <v>DABUR IN</v>
      </c>
      <c r="Y45" s="109" t="str">
        <f t="shared" si="100"/>
        <v>DABUR IN</v>
      </c>
      <c r="Z45" s="110" t="str">
        <f t="shared" si="100"/>
        <v>DABUR IN</v>
      </c>
      <c r="AA45" s="108" t="s">
        <v>138</v>
      </c>
      <c r="AB45" s="109" t="str">
        <f>AA45</f>
        <v>HMN IN</v>
      </c>
      <c r="AC45" s="109" t="str">
        <f t="shared" ref="AC45:AF45" si="101">AB45</f>
        <v>HMN IN</v>
      </c>
      <c r="AD45" s="109" t="str">
        <f t="shared" si="101"/>
        <v>HMN IN</v>
      </c>
      <c r="AE45" s="109" t="str">
        <f t="shared" si="101"/>
        <v>HMN IN</v>
      </c>
      <c r="AF45" s="110" t="str">
        <f t="shared" si="101"/>
        <v>HMN IN</v>
      </c>
      <c r="AG45" s="108" t="s">
        <v>139</v>
      </c>
      <c r="AH45" s="109" t="str">
        <f>AG45</f>
        <v>GCPL IN</v>
      </c>
      <c r="AI45" s="109" t="str">
        <f t="shared" ref="AI45:AL45" si="102">AH45</f>
        <v>GCPL IN</v>
      </c>
      <c r="AJ45" s="109" t="str">
        <f t="shared" si="102"/>
        <v>GCPL IN</v>
      </c>
      <c r="AK45" s="109" t="str">
        <f t="shared" si="102"/>
        <v>GCPL IN</v>
      </c>
      <c r="AL45" s="110" t="str">
        <f t="shared" si="102"/>
        <v>GCPL IN</v>
      </c>
      <c r="AM45" s="108" t="s">
        <v>140</v>
      </c>
      <c r="AN45" s="109" t="str">
        <f>AM45</f>
        <v>SKB IN</v>
      </c>
      <c r="AO45" s="109" t="str">
        <f t="shared" ref="AO45" si="103">AN45</f>
        <v>SKB IN</v>
      </c>
      <c r="AP45" s="109"/>
      <c r="AQ45" s="109"/>
      <c r="AR45" s="110"/>
      <c r="AS45" s="108" t="s">
        <v>141</v>
      </c>
      <c r="AT45" s="109" t="str">
        <f>AS45</f>
        <v>HUVR IN</v>
      </c>
      <c r="AU45" s="109" t="str">
        <f t="shared" ref="AU45:AX45" si="104">AT45</f>
        <v>HUVR IN</v>
      </c>
      <c r="AV45" s="109" t="str">
        <f t="shared" si="104"/>
        <v>HUVR IN</v>
      </c>
      <c r="AW45" s="109" t="str">
        <f t="shared" si="104"/>
        <v>HUVR IN</v>
      </c>
      <c r="AX45" s="110" t="str">
        <f t="shared" si="104"/>
        <v>HUVR IN</v>
      </c>
      <c r="AY45" s="108" t="s">
        <v>142</v>
      </c>
      <c r="AZ45" s="109" t="str">
        <f>AY45</f>
        <v>ITC IN</v>
      </c>
      <c r="BA45" s="109" t="str">
        <f t="shared" ref="BA45:BD45" si="105">AZ45</f>
        <v>ITC IN</v>
      </c>
      <c r="BB45" s="109" t="str">
        <f t="shared" si="105"/>
        <v>ITC IN</v>
      </c>
      <c r="BC45" s="109" t="str">
        <f t="shared" si="105"/>
        <v>ITC IN</v>
      </c>
      <c r="BD45" s="110" t="str">
        <f t="shared" si="105"/>
        <v>ITC IN</v>
      </c>
      <c r="BE45" s="108" t="s">
        <v>143</v>
      </c>
      <c r="BF45" s="109" t="str">
        <f>BE45</f>
        <v>JYL IN</v>
      </c>
      <c r="BG45" s="109" t="str">
        <f t="shared" ref="BG45:BJ45" si="106">BF45</f>
        <v>JYL IN</v>
      </c>
      <c r="BH45" s="109" t="str">
        <f t="shared" si="106"/>
        <v>JYL IN</v>
      </c>
      <c r="BI45" s="109" t="str">
        <f t="shared" si="106"/>
        <v>JYL IN</v>
      </c>
      <c r="BJ45" s="110" t="str">
        <f t="shared" si="106"/>
        <v>JYL IN</v>
      </c>
      <c r="BK45" s="108" t="s">
        <v>144</v>
      </c>
      <c r="BL45" s="109" t="str">
        <f>BK45</f>
        <v>MRCO IN</v>
      </c>
      <c r="BM45" s="109" t="str">
        <f t="shared" ref="BM45:BP45" si="107">BL45</f>
        <v>MRCO IN</v>
      </c>
      <c r="BN45" s="109" t="str">
        <f t="shared" si="107"/>
        <v>MRCO IN</v>
      </c>
      <c r="BO45" s="109" t="str">
        <f t="shared" si="107"/>
        <v>MRCO IN</v>
      </c>
      <c r="BP45" s="110" t="str">
        <f t="shared" si="107"/>
        <v>MRCO IN</v>
      </c>
      <c r="BQ45" s="108" t="s">
        <v>145</v>
      </c>
      <c r="BR45" s="109" t="str">
        <f>BQ45</f>
        <v>NEST IN</v>
      </c>
      <c r="BS45" s="109" t="str">
        <f t="shared" ref="BS45:BV45" si="108">BR45</f>
        <v>NEST IN</v>
      </c>
      <c r="BT45" s="109" t="str">
        <f t="shared" si="108"/>
        <v>NEST IN</v>
      </c>
      <c r="BU45" s="109" t="str">
        <f t="shared" si="108"/>
        <v>NEST IN</v>
      </c>
      <c r="BV45" s="110" t="str">
        <f t="shared" si="108"/>
        <v>NEST IN</v>
      </c>
      <c r="BW45" s="108" t="s">
        <v>146</v>
      </c>
      <c r="BX45" s="109" t="str">
        <f>BW45</f>
        <v>PG IN</v>
      </c>
      <c r="BY45" s="109" t="str">
        <f t="shared" ref="BY45:CB45" si="109">BX45</f>
        <v>PG IN</v>
      </c>
      <c r="BZ45" s="109" t="str">
        <f t="shared" si="109"/>
        <v>PG IN</v>
      </c>
      <c r="CA45" s="109" t="str">
        <f t="shared" si="109"/>
        <v>PG IN</v>
      </c>
      <c r="CB45" s="110" t="str">
        <f t="shared" si="109"/>
        <v>PG IN</v>
      </c>
      <c r="CC45" s="108" t="s">
        <v>147</v>
      </c>
      <c r="CD45" s="109" t="str">
        <f>CC45</f>
        <v>PAG IN</v>
      </c>
      <c r="CE45" s="109" t="str">
        <f t="shared" ref="CE45:CH45" si="110">CD45</f>
        <v>PAG IN</v>
      </c>
      <c r="CF45" s="109" t="str">
        <f t="shared" si="110"/>
        <v>PAG IN</v>
      </c>
      <c r="CG45" s="109" t="str">
        <f t="shared" si="110"/>
        <v>PAG IN</v>
      </c>
      <c r="CH45" s="110" t="str">
        <f t="shared" si="110"/>
        <v>PAG IN</v>
      </c>
      <c r="CI45" s="108" t="s">
        <v>148</v>
      </c>
      <c r="CJ45" s="109" t="s">
        <v>148</v>
      </c>
      <c r="CK45" s="109" t="s">
        <v>148</v>
      </c>
      <c r="CL45" s="109" t="s">
        <v>148</v>
      </c>
      <c r="CM45" s="109" t="s">
        <v>148</v>
      </c>
      <c r="CN45" s="110" t="s">
        <v>148</v>
      </c>
      <c r="CO45" s="108" t="s">
        <v>748</v>
      </c>
      <c r="CP45" s="109" t="s">
        <v>150</v>
      </c>
      <c r="CQ45" s="109" t="s">
        <v>150</v>
      </c>
      <c r="CR45" s="109" t="s">
        <v>150</v>
      </c>
      <c r="CS45" s="109" t="s">
        <v>150</v>
      </c>
      <c r="CT45" s="110" t="s">
        <v>150</v>
      </c>
      <c r="CU45" s="108"/>
      <c r="CV45" s="109"/>
      <c r="CW45" s="109"/>
      <c r="CX45" s="109"/>
      <c r="CY45" s="109"/>
      <c r="CZ45" s="110"/>
      <c r="DA45" s="108"/>
      <c r="DB45" s="109"/>
      <c r="DC45" s="109"/>
      <c r="DD45" s="109"/>
      <c r="DE45" s="109"/>
      <c r="DF45" s="110"/>
      <c r="DG45" s="108"/>
      <c r="DH45" s="109"/>
      <c r="DI45" s="109"/>
      <c r="DJ45" s="109"/>
      <c r="DK45" s="109"/>
      <c r="DL45" s="110"/>
    </row>
    <row r="46" spans="2:16342" s="115" customFormat="1">
      <c r="B46" s="23" t="str">
        <f t="shared" ref="B46:AG46" si="111">B36</f>
        <v>YE</v>
      </c>
      <c r="C46" s="214" t="str">
        <f t="shared" si="111"/>
        <v>FY21</v>
      </c>
      <c r="D46" s="214" t="str">
        <f t="shared" si="111"/>
        <v>FY22</v>
      </c>
      <c r="E46" s="214" t="str">
        <f t="shared" si="111"/>
        <v>FY23</v>
      </c>
      <c r="F46" s="214" t="str">
        <f t="shared" si="111"/>
        <v>FY24</v>
      </c>
      <c r="G46" s="214" t="str">
        <f t="shared" si="111"/>
        <v>FY25E</v>
      </c>
      <c r="H46" s="214" t="str">
        <f t="shared" si="111"/>
        <v>FY26E</v>
      </c>
      <c r="I46" s="214" t="str">
        <f t="shared" si="111"/>
        <v>FY21</v>
      </c>
      <c r="J46" s="214" t="str">
        <f t="shared" si="111"/>
        <v>FY22</v>
      </c>
      <c r="K46" s="214" t="str">
        <f t="shared" si="111"/>
        <v>FY23</v>
      </c>
      <c r="L46" s="214" t="str">
        <f t="shared" si="111"/>
        <v>FY24</v>
      </c>
      <c r="M46" s="214" t="str">
        <f t="shared" si="111"/>
        <v>FY25E</v>
      </c>
      <c r="N46" s="214" t="str">
        <f t="shared" si="111"/>
        <v>FY26E</v>
      </c>
      <c r="O46" s="214" t="str">
        <f t="shared" si="111"/>
        <v>FY21</v>
      </c>
      <c r="P46" s="214" t="str">
        <f t="shared" si="111"/>
        <v>FY22</v>
      </c>
      <c r="Q46" s="214" t="str">
        <f t="shared" si="111"/>
        <v>FY23</v>
      </c>
      <c r="R46" s="214" t="str">
        <f t="shared" si="111"/>
        <v>FY24</v>
      </c>
      <c r="S46" s="214" t="str">
        <f t="shared" si="111"/>
        <v>FY25E</v>
      </c>
      <c r="T46" s="214" t="str">
        <f t="shared" si="111"/>
        <v>FY26E</v>
      </c>
      <c r="U46" s="214" t="str">
        <f t="shared" si="111"/>
        <v>FY21</v>
      </c>
      <c r="V46" s="214" t="str">
        <f t="shared" si="111"/>
        <v>FY22</v>
      </c>
      <c r="W46" s="214" t="str">
        <f t="shared" si="111"/>
        <v>FY23</v>
      </c>
      <c r="X46" s="214" t="str">
        <f t="shared" si="111"/>
        <v>FY24</v>
      </c>
      <c r="Y46" s="214" t="str">
        <f t="shared" si="111"/>
        <v>FY25E</v>
      </c>
      <c r="Z46" s="214" t="str">
        <f t="shared" si="111"/>
        <v>FY26E</v>
      </c>
      <c r="AA46" s="214" t="str">
        <f t="shared" si="111"/>
        <v>FY21</v>
      </c>
      <c r="AB46" s="214" t="str">
        <f t="shared" si="111"/>
        <v>FY22</v>
      </c>
      <c r="AC46" s="214" t="str">
        <f t="shared" si="111"/>
        <v>FY23</v>
      </c>
      <c r="AD46" s="214" t="str">
        <f t="shared" si="111"/>
        <v>FY24</v>
      </c>
      <c r="AE46" s="214" t="str">
        <f t="shared" si="111"/>
        <v>FY25E</v>
      </c>
      <c r="AF46" s="214" t="str">
        <f t="shared" si="111"/>
        <v>FY26E</v>
      </c>
      <c r="AG46" s="214" t="str">
        <f t="shared" si="111"/>
        <v>FY21</v>
      </c>
      <c r="AH46" s="214" t="str">
        <f t="shared" ref="AH46:BM46" si="112">AH36</f>
        <v>FY22</v>
      </c>
      <c r="AI46" s="214" t="str">
        <f t="shared" si="112"/>
        <v>FY23</v>
      </c>
      <c r="AJ46" s="214" t="str">
        <f t="shared" si="112"/>
        <v>FY24</v>
      </c>
      <c r="AK46" s="214" t="str">
        <f t="shared" si="112"/>
        <v>FY25E</v>
      </c>
      <c r="AL46" s="214" t="str">
        <f t="shared" si="112"/>
        <v>FY26E</v>
      </c>
      <c r="AM46" s="214" t="str">
        <f t="shared" si="112"/>
        <v>FY21</v>
      </c>
      <c r="AN46" s="214" t="str">
        <f t="shared" si="112"/>
        <v>FY22</v>
      </c>
      <c r="AO46" s="214" t="str">
        <f t="shared" si="112"/>
        <v>FY23</v>
      </c>
      <c r="AP46" s="214" t="str">
        <f t="shared" si="112"/>
        <v>FY24</v>
      </c>
      <c r="AQ46" s="214" t="str">
        <f t="shared" si="112"/>
        <v>FY25E</v>
      </c>
      <c r="AR46" s="214" t="str">
        <f t="shared" si="112"/>
        <v>FY26E</v>
      </c>
      <c r="AS46" s="214" t="str">
        <f t="shared" si="112"/>
        <v>FY21</v>
      </c>
      <c r="AT46" s="214" t="str">
        <f t="shared" si="112"/>
        <v>FY22</v>
      </c>
      <c r="AU46" s="214" t="str">
        <f t="shared" si="112"/>
        <v>FY23</v>
      </c>
      <c r="AV46" s="214" t="str">
        <f t="shared" si="112"/>
        <v>FY24</v>
      </c>
      <c r="AW46" s="214" t="str">
        <f t="shared" si="112"/>
        <v>FY25E</v>
      </c>
      <c r="AX46" s="214" t="str">
        <f t="shared" si="112"/>
        <v>FY26E</v>
      </c>
      <c r="AY46" s="214" t="str">
        <f t="shared" si="112"/>
        <v>FY21</v>
      </c>
      <c r="AZ46" s="214" t="str">
        <f t="shared" si="112"/>
        <v>FY22</v>
      </c>
      <c r="BA46" s="214" t="str">
        <f t="shared" si="112"/>
        <v>FY23</v>
      </c>
      <c r="BB46" s="214" t="str">
        <f t="shared" si="112"/>
        <v>FY24</v>
      </c>
      <c r="BC46" s="214" t="str">
        <f t="shared" si="112"/>
        <v>FY25E</v>
      </c>
      <c r="BD46" s="214" t="str">
        <f t="shared" si="112"/>
        <v>FY26E</v>
      </c>
      <c r="BE46" s="214" t="str">
        <f t="shared" si="112"/>
        <v>FY21</v>
      </c>
      <c r="BF46" s="214" t="str">
        <f t="shared" si="112"/>
        <v>FY22</v>
      </c>
      <c r="BG46" s="214" t="str">
        <f t="shared" si="112"/>
        <v>FY23</v>
      </c>
      <c r="BH46" s="214" t="str">
        <f t="shared" si="112"/>
        <v>FY24</v>
      </c>
      <c r="BI46" s="214" t="str">
        <f t="shared" si="112"/>
        <v>FY25E</v>
      </c>
      <c r="BJ46" s="214" t="str">
        <f t="shared" si="112"/>
        <v>FY26E</v>
      </c>
      <c r="BK46" s="214" t="str">
        <f t="shared" si="112"/>
        <v>FY21</v>
      </c>
      <c r="BL46" s="214" t="str">
        <f t="shared" si="112"/>
        <v>FY22</v>
      </c>
      <c r="BM46" s="214" t="str">
        <f t="shared" si="112"/>
        <v>FY23</v>
      </c>
      <c r="BN46" s="214" t="str">
        <f t="shared" ref="BN46:CS46" si="113">BN36</f>
        <v>FY24</v>
      </c>
      <c r="BO46" s="214" t="str">
        <f t="shared" si="113"/>
        <v>FY25E</v>
      </c>
      <c r="BP46" s="214" t="str">
        <f t="shared" si="113"/>
        <v>FY26E</v>
      </c>
      <c r="BQ46" s="214" t="str">
        <f t="shared" si="113"/>
        <v>FY21</v>
      </c>
      <c r="BR46" s="214" t="str">
        <f t="shared" si="113"/>
        <v>FY22</v>
      </c>
      <c r="BS46" s="214" t="str">
        <f t="shared" si="113"/>
        <v>FY23</v>
      </c>
      <c r="BT46" s="214" t="str">
        <f t="shared" si="113"/>
        <v>FY24</v>
      </c>
      <c r="BU46" s="214" t="str">
        <f t="shared" si="113"/>
        <v>FY25E</v>
      </c>
      <c r="BV46" s="214" t="str">
        <f t="shared" si="113"/>
        <v>FY26E</v>
      </c>
      <c r="BW46" s="214" t="str">
        <f t="shared" si="113"/>
        <v>FY21</v>
      </c>
      <c r="BX46" s="214" t="str">
        <f t="shared" si="113"/>
        <v>FY22</v>
      </c>
      <c r="BY46" s="214" t="str">
        <f t="shared" si="113"/>
        <v>FY23</v>
      </c>
      <c r="BZ46" s="214" t="str">
        <f t="shared" si="113"/>
        <v>FY24</v>
      </c>
      <c r="CA46" s="214" t="str">
        <f t="shared" si="113"/>
        <v>FY25E</v>
      </c>
      <c r="CB46" s="214" t="str">
        <f t="shared" si="113"/>
        <v>FY26E</v>
      </c>
      <c r="CC46" s="214" t="str">
        <f t="shared" si="113"/>
        <v>FY21</v>
      </c>
      <c r="CD46" s="214" t="str">
        <f t="shared" si="113"/>
        <v>FY22</v>
      </c>
      <c r="CE46" s="214" t="str">
        <f t="shared" si="113"/>
        <v>FY23</v>
      </c>
      <c r="CF46" s="214" t="str">
        <f t="shared" si="113"/>
        <v>FY24</v>
      </c>
      <c r="CG46" s="214" t="str">
        <f t="shared" si="113"/>
        <v>FY25E</v>
      </c>
      <c r="CH46" s="214" t="str">
        <f t="shared" si="113"/>
        <v>FY26E</v>
      </c>
      <c r="CI46" s="214" t="str">
        <f t="shared" si="113"/>
        <v>FY21</v>
      </c>
      <c r="CJ46" s="214" t="str">
        <f t="shared" si="113"/>
        <v>FY22</v>
      </c>
      <c r="CK46" s="214" t="str">
        <f t="shared" si="113"/>
        <v>FY23</v>
      </c>
      <c r="CL46" s="214" t="str">
        <f t="shared" si="113"/>
        <v>FY24</v>
      </c>
      <c r="CM46" s="214" t="str">
        <f t="shared" si="113"/>
        <v>FY25E</v>
      </c>
      <c r="CN46" s="214" t="str">
        <f t="shared" si="113"/>
        <v>FY26E</v>
      </c>
      <c r="CO46" s="214" t="str">
        <f t="shared" si="113"/>
        <v>FY21</v>
      </c>
      <c r="CP46" s="214" t="str">
        <f t="shared" si="113"/>
        <v>FY22</v>
      </c>
      <c r="CQ46" s="214" t="str">
        <f t="shared" si="113"/>
        <v>FY23</v>
      </c>
      <c r="CR46" s="214" t="str">
        <f t="shared" si="113"/>
        <v>FY24</v>
      </c>
      <c r="CS46" s="214" t="str">
        <f t="shared" si="113"/>
        <v>FY25E</v>
      </c>
      <c r="CT46" s="214" t="str">
        <f t="shared" ref="CT46:DL46" si="114">CT36</f>
        <v>FY26E</v>
      </c>
      <c r="CU46" s="214" t="str">
        <f t="shared" si="114"/>
        <v>FY21</v>
      </c>
      <c r="CV46" s="214" t="str">
        <f t="shared" si="114"/>
        <v>FY22</v>
      </c>
      <c r="CW46" s="214" t="str">
        <f t="shared" si="114"/>
        <v>FY23</v>
      </c>
      <c r="CX46" s="214" t="str">
        <f t="shared" si="114"/>
        <v>FY24</v>
      </c>
      <c r="CY46" s="214" t="str">
        <f t="shared" si="114"/>
        <v>FY25E</v>
      </c>
      <c r="CZ46" s="214" t="str">
        <f t="shared" si="114"/>
        <v>FY26E</v>
      </c>
      <c r="DA46" s="214" t="str">
        <f t="shared" si="114"/>
        <v>FY21</v>
      </c>
      <c r="DB46" s="214" t="str">
        <f t="shared" si="114"/>
        <v>FY22</v>
      </c>
      <c r="DC46" s="214" t="str">
        <f t="shared" si="114"/>
        <v>FY23</v>
      </c>
      <c r="DD46" s="214" t="str">
        <f t="shared" si="114"/>
        <v>FY24</v>
      </c>
      <c r="DE46" s="214" t="str">
        <f t="shared" si="114"/>
        <v>FY25E</v>
      </c>
      <c r="DF46" s="214" t="str">
        <f t="shared" si="114"/>
        <v>FY26E</v>
      </c>
      <c r="DG46" s="214" t="str">
        <f t="shared" si="114"/>
        <v>FY21</v>
      </c>
      <c r="DH46" s="214" t="str">
        <f t="shared" si="114"/>
        <v>FY22</v>
      </c>
      <c r="DI46" s="214" t="str">
        <f t="shared" si="114"/>
        <v>FY23</v>
      </c>
      <c r="DJ46" s="214" t="str">
        <f t="shared" si="114"/>
        <v>FY24</v>
      </c>
      <c r="DK46" s="214" t="str">
        <f t="shared" si="114"/>
        <v>FY25E</v>
      </c>
      <c r="DL46" s="214" t="str">
        <f t="shared" si="114"/>
        <v>FY26E</v>
      </c>
    </row>
    <row r="47" spans="2:16342" s="80" customFormat="1" ht="12" hidden="1" customHeight="1">
      <c r="B47" s="28" t="s">
        <v>339</v>
      </c>
      <c r="C47" s="86" t="s">
        <v>1429</v>
      </c>
      <c r="D47" s="86" t="s">
        <v>1429</v>
      </c>
      <c r="E47" s="86" t="s">
        <v>1429</v>
      </c>
      <c r="F47" s="86" t="s">
        <v>1429</v>
      </c>
      <c r="G47" s="86" t="s">
        <v>1429</v>
      </c>
      <c r="H47" s="87" t="s">
        <v>1429</v>
      </c>
      <c r="I47" s="83" t="s">
        <v>1429</v>
      </c>
      <c r="J47" s="86" t="s">
        <v>1429</v>
      </c>
      <c r="K47" s="86" t="s">
        <v>1429</v>
      </c>
      <c r="L47" s="86" t="s">
        <v>1429</v>
      </c>
      <c r="M47" s="86" t="s">
        <v>1429</v>
      </c>
      <c r="N47" s="87" t="s">
        <v>1429</v>
      </c>
      <c r="O47" s="83" t="s">
        <v>1429</v>
      </c>
      <c r="P47" s="86" t="s">
        <v>1429</v>
      </c>
      <c r="Q47" s="86" t="s">
        <v>1429</v>
      </c>
      <c r="R47" s="86" t="s">
        <v>1429</v>
      </c>
      <c r="S47" s="86" t="s">
        <v>1429</v>
      </c>
      <c r="T47" s="87" t="s">
        <v>1429</v>
      </c>
      <c r="U47" s="83" t="s">
        <v>1429</v>
      </c>
      <c r="V47" s="86" t="s">
        <v>1429</v>
      </c>
      <c r="W47" s="86" t="s">
        <v>1429</v>
      </c>
      <c r="X47" s="86" t="s">
        <v>1429</v>
      </c>
      <c r="Y47" s="86" t="s">
        <v>1429</v>
      </c>
      <c r="Z47" s="87" t="s">
        <v>1429</v>
      </c>
      <c r="AA47" s="83" t="s">
        <v>1429</v>
      </c>
      <c r="AB47" s="86" t="s">
        <v>1429</v>
      </c>
      <c r="AC47" s="86" t="s">
        <v>1429</v>
      </c>
      <c r="AD47" s="86" t="s">
        <v>1429</v>
      </c>
      <c r="AE47" s="86" t="s">
        <v>1429</v>
      </c>
      <c r="AF47" s="87" t="s">
        <v>1429</v>
      </c>
      <c r="AG47" s="83" t="s">
        <v>1429</v>
      </c>
      <c r="AH47" s="86" t="s">
        <v>1429</v>
      </c>
      <c r="AI47" s="86" t="s">
        <v>1429</v>
      </c>
      <c r="AJ47" s="86" t="s">
        <v>1429</v>
      </c>
      <c r="AK47" s="86" t="s">
        <v>1429</v>
      </c>
      <c r="AL47" s="87" t="s">
        <v>1429</v>
      </c>
      <c r="AM47" s="83" t="s">
        <v>1429</v>
      </c>
      <c r="AN47" s="86" t="s">
        <v>1429</v>
      </c>
      <c r="AO47" s="86" t="s">
        <v>1429</v>
      </c>
      <c r="AP47" s="86" t="s">
        <v>1429</v>
      </c>
      <c r="AQ47" s="86" t="s">
        <v>1429</v>
      </c>
      <c r="AR47" s="87" t="s">
        <v>1429</v>
      </c>
      <c r="AS47" s="83" t="s">
        <v>1429</v>
      </c>
      <c r="AT47" s="86" t="s">
        <v>1429</v>
      </c>
      <c r="AU47" s="86" t="s">
        <v>1429</v>
      </c>
      <c r="AV47" s="86" t="s">
        <v>1429</v>
      </c>
      <c r="AW47" s="86" t="s">
        <v>1429</v>
      </c>
      <c r="AX47" s="87" t="s">
        <v>1429</v>
      </c>
      <c r="AY47" s="83" t="s">
        <v>1429</v>
      </c>
      <c r="AZ47" s="86" t="s">
        <v>1429</v>
      </c>
      <c r="BA47" s="86" t="s">
        <v>1429</v>
      </c>
      <c r="BB47" s="86" t="s">
        <v>1429</v>
      </c>
      <c r="BC47" s="86" t="s">
        <v>1429</v>
      </c>
      <c r="BD47" s="87" t="s">
        <v>1429</v>
      </c>
      <c r="BE47" s="83" t="s">
        <v>1429</v>
      </c>
      <c r="BF47" s="86" t="s">
        <v>1429</v>
      </c>
      <c r="BG47" s="86" t="s">
        <v>1429</v>
      </c>
      <c r="BH47" s="86" t="s">
        <v>1429</v>
      </c>
      <c r="BI47" s="86" t="s">
        <v>1429</v>
      </c>
      <c r="BJ47" s="87" t="s">
        <v>1429</v>
      </c>
      <c r="BK47" s="83" t="s">
        <v>1429</v>
      </c>
      <c r="BL47" s="86" t="s">
        <v>1429</v>
      </c>
      <c r="BM47" s="86" t="s">
        <v>1429</v>
      </c>
      <c r="BN47" s="86" t="s">
        <v>1429</v>
      </c>
      <c r="BO47" s="86" t="s">
        <v>1429</v>
      </c>
      <c r="BP47" s="87" t="s">
        <v>1429</v>
      </c>
      <c r="BQ47" s="83" t="s">
        <v>1429</v>
      </c>
      <c r="BR47" s="86" t="s">
        <v>1429</v>
      </c>
      <c r="BS47" s="86" t="s">
        <v>1429</v>
      </c>
      <c r="BT47" s="86" t="s">
        <v>1429</v>
      </c>
      <c r="BU47" s="86" t="s">
        <v>1429</v>
      </c>
      <c r="BV47" s="87" t="s">
        <v>1429</v>
      </c>
      <c r="BW47" s="83" t="s">
        <v>1429</v>
      </c>
      <c r="BX47" s="86" t="s">
        <v>1429</v>
      </c>
      <c r="BY47" s="86" t="s">
        <v>1429</v>
      </c>
      <c r="BZ47" s="86" t="s">
        <v>1429</v>
      </c>
      <c r="CA47" s="86" t="s">
        <v>1429</v>
      </c>
      <c r="CB47" s="87" t="s">
        <v>1429</v>
      </c>
      <c r="CC47" s="86" t="s">
        <v>1429</v>
      </c>
      <c r="CD47" s="86" t="s">
        <v>1429</v>
      </c>
      <c r="CE47" s="86" t="s">
        <v>1429</v>
      </c>
      <c r="CF47" s="86" t="s">
        <v>1429</v>
      </c>
      <c r="CG47" s="86" t="s">
        <v>1429</v>
      </c>
      <c r="CH47" s="87" t="s">
        <v>1429</v>
      </c>
      <c r="CI47" s="86"/>
      <c r="CJ47" s="86"/>
      <c r="CK47" s="86"/>
      <c r="CL47" s="86"/>
      <c r="CM47" s="86"/>
      <c r="CN47" s="87"/>
      <c r="CO47" s="86" t="s">
        <v>1429</v>
      </c>
      <c r="CP47" s="86" t="s">
        <v>1429</v>
      </c>
      <c r="CQ47" s="86" t="s">
        <v>1429</v>
      </c>
      <c r="CR47" s="86" t="s">
        <v>1429</v>
      </c>
      <c r="CS47" s="86" t="s">
        <v>1429</v>
      </c>
      <c r="CT47" s="87" t="s">
        <v>1429</v>
      </c>
      <c r="CU47" s="86" t="s">
        <v>1429</v>
      </c>
      <c r="CV47" s="86" t="s">
        <v>1429</v>
      </c>
      <c r="CW47" s="86" t="s">
        <v>1429</v>
      </c>
      <c r="CX47" s="86" t="s">
        <v>1429</v>
      </c>
      <c r="CY47" s="86" t="s">
        <v>1429</v>
      </c>
      <c r="CZ47" s="87" t="s">
        <v>1429</v>
      </c>
      <c r="DA47" s="86"/>
      <c r="DB47" s="86"/>
      <c r="DC47" s="86"/>
      <c r="DD47" s="86"/>
      <c r="DE47" s="86"/>
      <c r="DF47" s="87"/>
      <c r="DG47" s="86"/>
      <c r="DH47" s="86"/>
      <c r="DI47" s="86"/>
      <c r="DJ47" s="86"/>
      <c r="DK47" s="86"/>
      <c r="DL47" s="87"/>
    </row>
    <row r="48" spans="2:16342" s="80" customFormat="1" ht="12" hidden="1" customHeight="1">
      <c r="B48" s="28" t="s">
        <v>340</v>
      </c>
      <c r="C48" s="86" t="s">
        <v>1429</v>
      </c>
      <c r="D48" s="86" t="s">
        <v>1429</v>
      </c>
      <c r="E48" s="86" t="s">
        <v>1429</v>
      </c>
      <c r="F48" s="86" t="s">
        <v>1429</v>
      </c>
      <c r="G48" s="86" t="s">
        <v>1429</v>
      </c>
      <c r="H48" s="87" t="s">
        <v>1429</v>
      </c>
      <c r="I48" s="83" t="s">
        <v>1429</v>
      </c>
      <c r="J48" s="86" t="s">
        <v>1429</v>
      </c>
      <c r="K48" s="86" t="s">
        <v>1429</v>
      </c>
      <c r="L48" s="86" t="s">
        <v>1429</v>
      </c>
      <c r="M48" s="86" t="s">
        <v>1429</v>
      </c>
      <c r="N48" s="87" t="s">
        <v>1429</v>
      </c>
      <c r="O48" s="83" t="s">
        <v>1429</v>
      </c>
      <c r="P48" s="86" t="s">
        <v>1429</v>
      </c>
      <c r="Q48" s="86" t="s">
        <v>1429</v>
      </c>
      <c r="R48" s="86" t="s">
        <v>1429</v>
      </c>
      <c r="S48" s="86" t="s">
        <v>1429</v>
      </c>
      <c r="T48" s="87" t="s">
        <v>1429</v>
      </c>
      <c r="U48" s="83" t="s">
        <v>1429</v>
      </c>
      <c r="V48" s="86" t="s">
        <v>1429</v>
      </c>
      <c r="W48" s="86" t="s">
        <v>1429</v>
      </c>
      <c r="X48" s="86" t="s">
        <v>1429</v>
      </c>
      <c r="Y48" s="86" t="s">
        <v>1429</v>
      </c>
      <c r="Z48" s="87" t="s">
        <v>1429</v>
      </c>
      <c r="AA48" s="83" t="s">
        <v>1429</v>
      </c>
      <c r="AB48" s="86" t="s">
        <v>1429</v>
      </c>
      <c r="AC48" s="86" t="s">
        <v>1429</v>
      </c>
      <c r="AD48" s="86" t="s">
        <v>1429</v>
      </c>
      <c r="AE48" s="86" t="s">
        <v>1429</v>
      </c>
      <c r="AF48" s="87" t="s">
        <v>1429</v>
      </c>
      <c r="AG48" s="83" t="s">
        <v>1429</v>
      </c>
      <c r="AH48" s="86" t="s">
        <v>1429</v>
      </c>
      <c r="AI48" s="86" t="s">
        <v>1429</v>
      </c>
      <c r="AJ48" s="86" t="s">
        <v>1429</v>
      </c>
      <c r="AK48" s="86" t="s">
        <v>1429</v>
      </c>
      <c r="AL48" s="87" t="s">
        <v>1429</v>
      </c>
      <c r="AM48" s="83" t="s">
        <v>1429</v>
      </c>
      <c r="AN48" s="86" t="s">
        <v>1429</v>
      </c>
      <c r="AO48" s="86" t="s">
        <v>1429</v>
      </c>
      <c r="AP48" s="86" t="s">
        <v>1429</v>
      </c>
      <c r="AQ48" s="86" t="s">
        <v>1429</v>
      </c>
      <c r="AR48" s="87" t="s">
        <v>1429</v>
      </c>
      <c r="AS48" s="83" t="s">
        <v>1429</v>
      </c>
      <c r="AT48" s="86" t="s">
        <v>1429</v>
      </c>
      <c r="AU48" s="86" t="s">
        <v>1429</v>
      </c>
      <c r="AV48" s="86" t="s">
        <v>1429</v>
      </c>
      <c r="AW48" s="86" t="s">
        <v>1429</v>
      </c>
      <c r="AX48" s="87" t="s">
        <v>1429</v>
      </c>
      <c r="AY48" s="83" t="s">
        <v>1429</v>
      </c>
      <c r="AZ48" s="86" t="s">
        <v>1429</v>
      </c>
      <c r="BA48" s="86" t="s">
        <v>1429</v>
      </c>
      <c r="BB48" s="86" t="s">
        <v>1429</v>
      </c>
      <c r="BC48" s="86" t="s">
        <v>1429</v>
      </c>
      <c r="BD48" s="87" t="s">
        <v>1429</v>
      </c>
      <c r="BE48" s="83" t="s">
        <v>1429</v>
      </c>
      <c r="BF48" s="86" t="s">
        <v>1429</v>
      </c>
      <c r="BG48" s="86" t="s">
        <v>1429</v>
      </c>
      <c r="BH48" s="86" t="s">
        <v>1429</v>
      </c>
      <c r="BI48" s="86" t="s">
        <v>1429</v>
      </c>
      <c r="BJ48" s="87" t="s">
        <v>1429</v>
      </c>
      <c r="BK48" s="83" t="s">
        <v>1429</v>
      </c>
      <c r="BL48" s="86" t="s">
        <v>1429</v>
      </c>
      <c r="BM48" s="86" t="s">
        <v>1429</v>
      </c>
      <c r="BN48" s="86" t="s">
        <v>1429</v>
      </c>
      <c r="BO48" s="86" t="s">
        <v>1429</v>
      </c>
      <c r="BP48" s="87" t="s">
        <v>1429</v>
      </c>
      <c r="BQ48" s="83" t="s">
        <v>1429</v>
      </c>
      <c r="BR48" s="86" t="s">
        <v>1429</v>
      </c>
      <c r="BS48" s="86" t="s">
        <v>1429</v>
      </c>
      <c r="BT48" s="86" t="s">
        <v>1429</v>
      </c>
      <c r="BU48" s="86" t="s">
        <v>1429</v>
      </c>
      <c r="BV48" s="87" t="s">
        <v>1429</v>
      </c>
      <c r="BW48" s="83" t="s">
        <v>1429</v>
      </c>
      <c r="BX48" s="86" t="s">
        <v>1429</v>
      </c>
      <c r="BY48" s="86" t="s">
        <v>1429</v>
      </c>
      <c r="BZ48" s="86" t="s">
        <v>1429</v>
      </c>
      <c r="CA48" s="86" t="s">
        <v>1429</v>
      </c>
      <c r="CB48" s="87" t="s">
        <v>1429</v>
      </c>
      <c r="CC48" s="86" t="s">
        <v>1429</v>
      </c>
      <c r="CD48" s="86" t="s">
        <v>1429</v>
      </c>
      <c r="CE48" s="86" t="s">
        <v>1429</v>
      </c>
      <c r="CF48" s="86" t="s">
        <v>1429</v>
      </c>
      <c r="CG48" s="86" t="s">
        <v>1429</v>
      </c>
      <c r="CH48" s="87" t="s">
        <v>1429</v>
      </c>
      <c r="CI48" s="86"/>
      <c r="CJ48" s="86"/>
      <c r="CK48" s="86"/>
      <c r="CL48" s="86"/>
      <c r="CM48" s="86"/>
      <c r="CN48" s="87"/>
      <c r="CO48" s="86" t="s">
        <v>1429</v>
      </c>
      <c r="CP48" s="86" t="s">
        <v>1429</v>
      </c>
      <c r="CQ48" s="86" t="s">
        <v>1429</v>
      </c>
      <c r="CR48" s="86" t="s">
        <v>1429</v>
      </c>
      <c r="CS48" s="86" t="s">
        <v>1429</v>
      </c>
      <c r="CT48" s="87" t="s">
        <v>1429</v>
      </c>
      <c r="CU48" s="86" t="s">
        <v>1429</v>
      </c>
      <c r="CV48" s="86" t="s">
        <v>1429</v>
      </c>
      <c r="CW48" s="86" t="s">
        <v>1429</v>
      </c>
      <c r="CX48" s="86" t="s">
        <v>1429</v>
      </c>
      <c r="CY48" s="86" t="s">
        <v>1429</v>
      </c>
      <c r="CZ48" s="87" t="s">
        <v>1429</v>
      </c>
      <c r="DA48" s="86"/>
      <c r="DB48" s="86"/>
      <c r="DC48" s="86"/>
      <c r="DD48" s="86"/>
      <c r="DE48" s="86"/>
      <c r="DF48" s="87"/>
      <c r="DG48" s="86"/>
      <c r="DH48" s="86"/>
      <c r="DI48" s="86"/>
      <c r="DJ48" s="86"/>
      <c r="DK48" s="86"/>
      <c r="DL48" s="87"/>
    </row>
    <row r="49" spans="2:16342" s="80" customFormat="1">
      <c r="B49" s="28" t="s">
        <v>341</v>
      </c>
      <c r="C49" s="86">
        <v>44.285234647412885</v>
      </c>
      <c r="D49" s="86">
        <v>37.113590879851337</v>
      </c>
      <c r="E49" s="86">
        <v>38.656523795260966</v>
      </c>
      <c r="F49" s="86">
        <v>42.856867332798132</v>
      </c>
      <c r="G49" s="86">
        <v>43.32049092211696</v>
      </c>
      <c r="H49" s="87">
        <v>43.664926319802142</v>
      </c>
      <c r="I49" s="83">
        <v>41.945655268594884</v>
      </c>
      <c r="J49" s="86">
        <v>38.029577837419524</v>
      </c>
      <c r="K49" s="86">
        <v>41.159654122100179</v>
      </c>
      <c r="L49" s="86">
        <v>42.407317489530996</v>
      </c>
      <c r="M49" s="86">
        <v>42.460667918244532</v>
      </c>
      <c r="N49" s="87">
        <v>42.590862873389682</v>
      </c>
      <c r="O49" s="83">
        <v>67.996225989191643</v>
      </c>
      <c r="P49" s="86">
        <v>67.302129179204101</v>
      </c>
      <c r="Q49" s="86">
        <v>65.66924473806796</v>
      </c>
      <c r="R49" s="86">
        <v>68.442851546937163</v>
      </c>
      <c r="S49" s="86">
        <v>68.112524932999307</v>
      </c>
      <c r="T49" s="87">
        <v>67.847774241919453</v>
      </c>
      <c r="U49" s="83">
        <v>49.993610290574665</v>
      </c>
      <c r="V49" s="86">
        <v>48.205934970997404</v>
      </c>
      <c r="W49" s="86">
        <v>45.631137851271795</v>
      </c>
      <c r="X49" s="86">
        <v>47.8</v>
      </c>
      <c r="Y49" s="86">
        <v>48.4</v>
      </c>
      <c r="Z49" s="87">
        <v>48.9</v>
      </c>
      <c r="AA49" s="83">
        <v>67.740658837089015</v>
      </c>
      <c r="AB49" s="86">
        <v>66.332101329685429</v>
      </c>
      <c r="AC49" s="86">
        <v>64.725330545874172</v>
      </c>
      <c r="AD49" s="86">
        <v>67.141622145984897</v>
      </c>
      <c r="AE49" s="86">
        <v>67.412881792364061</v>
      </c>
      <c r="AF49" s="87">
        <v>67.693597798481093</v>
      </c>
      <c r="AG49" s="83">
        <v>55.303383378881485</v>
      </c>
      <c r="AH49" s="86">
        <v>50.51447888241762</v>
      </c>
      <c r="AI49" s="86">
        <v>49.663524324551631</v>
      </c>
      <c r="AJ49" s="86">
        <v>54.130773200946614</v>
      </c>
      <c r="AK49" s="86">
        <v>54.367270822318339</v>
      </c>
      <c r="AL49" s="87">
        <v>54.828476307890227</v>
      </c>
      <c r="AM49" s="83" t="s">
        <v>1429</v>
      </c>
      <c r="AN49" s="86" t="s">
        <v>1429</v>
      </c>
      <c r="AO49" s="86" t="s">
        <v>1429</v>
      </c>
      <c r="AP49" s="86" t="s">
        <v>1429</v>
      </c>
      <c r="AQ49" s="86" t="s">
        <v>1429</v>
      </c>
      <c r="AR49" s="87" t="s">
        <v>1429</v>
      </c>
      <c r="AS49" s="83">
        <v>52.871988868597271</v>
      </c>
      <c r="AT49" s="86">
        <v>50.922977750864376</v>
      </c>
      <c r="AU49" s="86">
        <v>47.342080346273505</v>
      </c>
      <c r="AV49" s="86">
        <v>51.246101518963769</v>
      </c>
      <c r="AW49" s="86">
        <v>51.808939078754491</v>
      </c>
      <c r="AX49" s="87">
        <v>51.703263940177735</v>
      </c>
      <c r="AY49" s="83">
        <v>51.897008787720992</v>
      </c>
      <c r="AZ49" s="86">
        <v>49.404902974677178</v>
      </c>
      <c r="BA49" s="86">
        <v>54.190928912589733</v>
      </c>
      <c r="BB49" s="86">
        <v>57.589995746876689</v>
      </c>
      <c r="BC49" s="86">
        <v>58.644525771282829</v>
      </c>
      <c r="BD49" s="87">
        <v>58.880785574375473</v>
      </c>
      <c r="BE49" s="83">
        <v>47.075590106898453</v>
      </c>
      <c r="BF49" s="86">
        <v>41.590168860318045</v>
      </c>
      <c r="BG49" s="86">
        <v>42.281937615408111</v>
      </c>
      <c r="BH49" s="86">
        <v>47.897780025749739</v>
      </c>
      <c r="BI49" s="86">
        <v>48.329029618479474</v>
      </c>
      <c r="BJ49" s="87">
        <v>48.517446313858564</v>
      </c>
      <c r="BK49" s="83">
        <v>46.942915930770027</v>
      </c>
      <c r="BL49" s="86">
        <v>42.850724429608832</v>
      </c>
      <c r="BM49" s="86">
        <v>45.196706394213557</v>
      </c>
      <c r="BN49" s="86">
        <v>49.237049901966415</v>
      </c>
      <c r="BO49" s="86">
        <v>49.454642006753858</v>
      </c>
      <c r="BP49" s="87">
        <v>49.944892048325862</v>
      </c>
      <c r="BQ49" s="83">
        <v>57.498897006223949</v>
      </c>
      <c r="BR49" s="86">
        <v>56.934016888062153</v>
      </c>
      <c r="BS49" s="86">
        <v>54.134589890725891</v>
      </c>
      <c r="BT49" s="86">
        <v>55.164807824962359</v>
      </c>
      <c r="BU49" s="86">
        <v>57.043122705469443</v>
      </c>
      <c r="BV49" s="87">
        <v>57.883433205187188</v>
      </c>
      <c r="BW49" s="83">
        <v>63.132788583572896</v>
      </c>
      <c r="BX49" s="86">
        <v>67.564225240197658</v>
      </c>
      <c r="BY49" s="86">
        <v>61.624761172897657</v>
      </c>
      <c r="BZ49" s="86">
        <v>57.634856044495329</v>
      </c>
      <c r="CA49" s="86">
        <v>59.599999999999994</v>
      </c>
      <c r="CB49" s="87">
        <v>61</v>
      </c>
      <c r="CC49" s="86">
        <v>55.384791606805884</v>
      </c>
      <c r="CD49" s="86">
        <v>56.027690152441103</v>
      </c>
      <c r="CE49" s="86">
        <v>54.726620061363562</v>
      </c>
      <c r="CF49" s="86">
        <v>55.3</v>
      </c>
      <c r="CG49" s="86">
        <v>56.100000000000009</v>
      </c>
      <c r="CH49" s="87">
        <v>57.199999999999996</v>
      </c>
      <c r="CI49" s="86">
        <v>53.698008010739485</v>
      </c>
      <c r="CJ49" s="86">
        <v>45.124463761571462</v>
      </c>
      <c r="CK49" s="86">
        <v>42.712579773033539</v>
      </c>
      <c r="CL49" s="86">
        <v>51.073566392654989</v>
      </c>
      <c r="CM49" s="86">
        <v>51.909786895879094</v>
      </c>
      <c r="CN49" s="87">
        <v>52.392974628930112</v>
      </c>
      <c r="CO49" s="86" t="s">
        <v>1429</v>
      </c>
      <c r="CP49" s="86">
        <v>43.929666691426931</v>
      </c>
      <c r="CQ49" s="86">
        <v>41.469292537860163</v>
      </c>
      <c r="CR49" s="86">
        <v>43.400000000000013</v>
      </c>
      <c r="CS49" s="86">
        <v>45.2</v>
      </c>
      <c r="CT49" s="87">
        <v>46.099999999999994</v>
      </c>
      <c r="CU49" s="86" t="s">
        <v>1429</v>
      </c>
      <c r="CV49" s="86" t="s">
        <v>1429</v>
      </c>
      <c r="CW49" s="86" t="s">
        <v>1429</v>
      </c>
      <c r="CX49" s="86" t="s">
        <v>1429</v>
      </c>
      <c r="CY49" s="86" t="s">
        <v>1429</v>
      </c>
      <c r="CZ49" s="87" t="s">
        <v>1429</v>
      </c>
      <c r="DA49" s="86"/>
      <c r="DB49" s="86"/>
      <c r="DC49" s="86"/>
      <c r="DD49" s="86"/>
      <c r="DE49" s="86"/>
      <c r="DF49" s="87"/>
      <c r="DG49" s="86"/>
      <c r="DH49" s="86"/>
      <c r="DI49" s="86"/>
      <c r="DJ49" s="86"/>
      <c r="DK49" s="86"/>
      <c r="DL49" s="87"/>
    </row>
    <row r="50" spans="2:16342" s="80" customFormat="1">
      <c r="B50" s="28" t="s">
        <v>342</v>
      </c>
      <c r="C50" s="86">
        <v>4.5397489022202979</v>
      </c>
      <c r="D50" s="86">
        <v>3.6151963888565222</v>
      </c>
      <c r="E50" s="86">
        <v>3.241644353787875</v>
      </c>
      <c r="F50" s="86">
        <v>3.3429316768241324</v>
      </c>
      <c r="G50" s="86" t="s">
        <v>1429</v>
      </c>
      <c r="H50" s="87" t="s">
        <v>1429</v>
      </c>
      <c r="I50" s="83">
        <v>3.436778231657093</v>
      </c>
      <c r="J50" s="86">
        <v>2.9522660166125974</v>
      </c>
      <c r="K50" s="86">
        <v>4.1412713067963969</v>
      </c>
      <c r="L50" s="86">
        <v>4.6175250460430082</v>
      </c>
      <c r="M50" s="86">
        <v>4.8134565672146206</v>
      </c>
      <c r="N50" s="87">
        <v>4.812700100261921</v>
      </c>
      <c r="O50" s="83">
        <v>13.003446184594408</v>
      </c>
      <c r="P50" s="86">
        <v>12.693675663086257</v>
      </c>
      <c r="Q50" s="86">
        <v>12.222272767576611</v>
      </c>
      <c r="R50" s="86">
        <v>13.100000000000001</v>
      </c>
      <c r="S50" s="86">
        <v>13.5</v>
      </c>
      <c r="T50" s="87">
        <v>13.700000000000001</v>
      </c>
      <c r="U50" s="83">
        <v>8.2627181135939392</v>
      </c>
      <c r="V50" s="86">
        <v>7.1977964531926713</v>
      </c>
      <c r="W50" s="86">
        <v>5.6033732084424726</v>
      </c>
      <c r="X50" s="86">
        <v>7.07</v>
      </c>
      <c r="Y50" s="86">
        <v>7.2700000000000005</v>
      </c>
      <c r="Z50" s="87">
        <v>7.5</v>
      </c>
      <c r="AA50" s="83" t="s">
        <v>1429</v>
      </c>
      <c r="AB50" s="86" t="s">
        <v>1429</v>
      </c>
      <c r="AC50" s="86" t="s">
        <v>1429</v>
      </c>
      <c r="AD50" s="86" t="s">
        <v>1429</v>
      </c>
      <c r="AE50" s="86" t="s">
        <v>1429</v>
      </c>
      <c r="AF50" s="87" t="s">
        <v>1429</v>
      </c>
      <c r="AG50" s="83">
        <v>11.016330150779986</v>
      </c>
      <c r="AH50" s="86">
        <v>9.5</v>
      </c>
      <c r="AI50" s="86">
        <v>8.4500000000000011</v>
      </c>
      <c r="AJ50" s="86">
        <v>11.25</v>
      </c>
      <c r="AK50" s="86">
        <v>12.5</v>
      </c>
      <c r="AL50" s="87">
        <v>13</v>
      </c>
      <c r="AM50" s="83" t="s">
        <v>1429</v>
      </c>
      <c r="AN50" s="86" t="s">
        <v>1429</v>
      </c>
      <c r="AO50" s="86" t="s">
        <v>1429</v>
      </c>
      <c r="AP50" s="86" t="s">
        <v>1429</v>
      </c>
      <c r="AQ50" s="86" t="s">
        <v>1429</v>
      </c>
      <c r="AR50" s="87" t="s">
        <v>1429</v>
      </c>
      <c r="AS50" s="83">
        <v>10.454415042704863</v>
      </c>
      <c r="AT50" s="86">
        <v>9.3730133502860777</v>
      </c>
      <c r="AU50" s="86">
        <v>8.3554011761873639</v>
      </c>
      <c r="AV50" s="86">
        <v>10.8</v>
      </c>
      <c r="AW50" s="86">
        <v>10.75</v>
      </c>
      <c r="AX50" s="87">
        <v>10.9</v>
      </c>
      <c r="AY50" s="83">
        <v>2.382120214725215</v>
      </c>
      <c r="AZ50" s="86">
        <v>1.7405180962374471</v>
      </c>
      <c r="BA50" s="86">
        <v>1.7499284938495629</v>
      </c>
      <c r="BB50" s="86">
        <v>4.9408132072554887</v>
      </c>
      <c r="BC50" s="86">
        <v>3.1639020381637843</v>
      </c>
      <c r="BD50" s="87">
        <v>3.164673176989218</v>
      </c>
      <c r="BE50" s="83">
        <v>6.4751187484161576</v>
      </c>
      <c r="BF50" s="86">
        <v>7.3330632053867761</v>
      </c>
      <c r="BG50" s="86">
        <v>7.012428929919758</v>
      </c>
      <c r="BH50" s="86">
        <v>7.8</v>
      </c>
      <c r="BI50" s="86">
        <v>7.8</v>
      </c>
      <c r="BJ50" s="87">
        <v>7.6</v>
      </c>
      <c r="BK50" s="83">
        <v>8.07</v>
      </c>
      <c r="BL50" s="86">
        <v>8.9</v>
      </c>
      <c r="BM50" s="86">
        <v>9</v>
      </c>
      <c r="BN50" s="86">
        <v>9.4</v>
      </c>
      <c r="BO50" s="86">
        <v>9.1999999999999993</v>
      </c>
      <c r="BP50" s="87">
        <v>9.8000000000000007</v>
      </c>
      <c r="BQ50" s="83">
        <v>6.0394201587152185</v>
      </c>
      <c r="BR50" s="86">
        <v>5.5079630924905167</v>
      </c>
      <c r="BS50" s="86">
        <v>4.3210789185965615</v>
      </c>
      <c r="BT50" s="86">
        <v>5.2</v>
      </c>
      <c r="BU50" s="86">
        <v>5.4</v>
      </c>
      <c r="BV50" s="87">
        <v>5.6000000000000005</v>
      </c>
      <c r="BW50" s="83" t="s">
        <v>1429</v>
      </c>
      <c r="BX50" s="86" t="s">
        <v>1429</v>
      </c>
      <c r="BY50" s="86" t="s">
        <v>1429</v>
      </c>
      <c r="BZ50" s="86" t="s">
        <v>1429</v>
      </c>
      <c r="CA50" s="86" t="s">
        <v>1429</v>
      </c>
      <c r="CB50" s="87" t="s">
        <v>1429</v>
      </c>
      <c r="CC50" s="86">
        <v>1.2482320273127139</v>
      </c>
      <c r="CD50" s="86">
        <v>2.3433147546857702</v>
      </c>
      <c r="CE50" s="86">
        <v>4.877372003061021</v>
      </c>
      <c r="CF50" s="86">
        <v>6.654634163255742</v>
      </c>
      <c r="CG50" s="86">
        <v>5.5559342244552976</v>
      </c>
      <c r="CH50" s="87">
        <v>5.1718569420907041</v>
      </c>
      <c r="CI50" s="86">
        <v>3.3</v>
      </c>
      <c r="CJ50" s="86">
        <v>3.3</v>
      </c>
      <c r="CK50" s="86">
        <v>4</v>
      </c>
      <c r="CL50" s="86">
        <v>4.9000000000000004</v>
      </c>
      <c r="CM50" s="86">
        <v>4.3</v>
      </c>
      <c r="CN50" s="87">
        <v>4.3</v>
      </c>
      <c r="CO50" s="86" t="s">
        <v>1429</v>
      </c>
      <c r="CP50" s="86">
        <v>7.3134755987563276</v>
      </c>
      <c r="CQ50" s="86">
        <v>8.8676171472088079</v>
      </c>
      <c r="CR50" s="86">
        <v>8.6499999999999986</v>
      </c>
      <c r="CS50" s="86">
        <v>8.5</v>
      </c>
      <c r="CT50" s="87">
        <v>8.7999999999999989</v>
      </c>
      <c r="CU50" s="86" t="s">
        <v>1429</v>
      </c>
      <c r="CV50" s="86" t="s">
        <v>1429</v>
      </c>
      <c r="CW50" s="86" t="s">
        <v>1429</v>
      </c>
      <c r="CX50" s="86" t="s">
        <v>1429</v>
      </c>
      <c r="CY50" s="86" t="s">
        <v>1429</v>
      </c>
      <c r="CZ50" s="87" t="s">
        <v>1429</v>
      </c>
      <c r="DA50" s="86"/>
      <c r="DB50" s="86"/>
      <c r="DC50" s="86"/>
      <c r="DD50" s="86"/>
      <c r="DE50" s="86"/>
      <c r="DF50" s="87"/>
      <c r="DG50" s="86"/>
      <c r="DH50" s="86"/>
      <c r="DI50" s="86"/>
      <c r="DJ50" s="86"/>
      <c r="DK50" s="86"/>
      <c r="DL50" s="87"/>
    </row>
    <row r="51" spans="2:16342" s="80" customFormat="1">
      <c r="B51" s="28" t="s">
        <v>303</v>
      </c>
      <c r="C51" s="86">
        <v>22.362856178317024</v>
      </c>
      <c r="D51" s="86">
        <v>16.506524798909197</v>
      </c>
      <c r="E51" s="86">
        <v>18.150466574597555</v>
      </c>
      <c r="F51" s="86">
        <v>20.698786690073661</v>
      </c>
      <c r="G51" s="86">
        <v>21.246504809037809</v>
      </c>
      <c r="H51" s="87">
        <v>21.743685060041436</v>
      </c>
      <c r="I51" s="83">
        <v>19.102186791553681</v>
      </c>
      <c r="J51" s="86">
        <v>15.573496808915527</v>
      </c>
      <c r="K51" s="86">
        <v>17.366960010551789</v>
      </c>
      <c r="L51" s="86">
        <v>18.698565150150053</v>
      </c>
      <c r="M51" s="86">
        <v>18.617937529964159</v>
      </c>
      <c r="N51" s="87">
        <v>18.843434593375576</v>
      </c>
      <c r="O51" s="83">
        <v>31.182697172173036</v>
      </c>
      <c r="P51" s="86">
        <v>30.706113047706214</v>
      </c>
      <c r="Q51" s="86">
        <v>29.601037542907662</v>
      </c>
      <c r="R51" s="86">
        <v>31.90649327718436</v>
      </c>
      <c r="S51" s="86">
        <v>31.376993907010011</v>
      </c>
      <c r="T51" s="87">
        <v>30.930690378971509</v>
      </c>
      <c r="U51" s="83">
        <v>20.977939790082338</v>
      </c>
      <c r="V51" s="86">
        <v>20.698652178225466</v>
      </c>
      <c r="W51" s="86">
        <v>18.769389820718168</v>
      </c>
      <c r="X51" s="86">
        <v>20.342307692307688</v>
      </c>
      <c r="Y51" s="86">
        <v>20.492307692307694</v>
      </c>
      <c r="Z51" s="87">
        <v>20.862307692307695</v>
      </c>
      <c r="AA51" s="83">
        <v>30.655552971154627</v>
      </c>
      <c r="AB51" s="86">
        <v>29.880852278788417</v>
      </c>
      <c r="AC51" s="86">
        <v>25.332474975996348</v>
      </c>
      <c r="AD51" s="86">
        <v>26.889981435149213</v>
      </c>
      <c r="AE51" s="86">
        <v>27.359537122526522</v>
      </c>
      <c r="AF51" s="87">
        <v>28.254242387967988</v>
      </c>
      <c r="AG51" s="83">
        <v>21.655021208455821</v>
      </c>
      <c r="AH51" s="86">
        <v>19.509713680609291</v>
      </c>
      <c r="AI51" s="86">
        <v>18.252218952130399</v>
      </c>
      <c r="AJ51" s="86">
        <v>20.352136391351884</v>
      </c>
      <c r="AK51" s="86">
        <v>21.371463978136298</v>
      </c>
      <c r="AL51" s="87">
        <v>21.517902742100304</v>
      </c>
      <c r="AM51" s="83" t="s">
        <v>1429</v>
      </c>
      <c r="AN51" s="86" t="s">
        <v>1429</v>
      </c>
      <c r="AO51" s="86" t="s">
        <v>1429</v>
      </c>
      <c r="AP51" s="86" t="s">
        <v>1429</v>
      </c>
      <c r="AQ51" s="86" t="s">
        <v>1429</v>
      </c>
      <c r="AR51" s="87" t="s">
        <v>1429</v>
      </c>
      <c r="AS51" s="83">
        <v>24.619532133228976</v>
      </c>
      <c r="AT51" s="86">
        <v>24.423260992713846</v>
      </c>
      <c r="AU51" s="86">
        <v>23.048829974300013</v>
      </c>
      <c r="AV51" s="86">
        <v>24.024087605269102</v>
      </c>
      <c r="AW51" s="86">
        <v>24.394391946677235</v>
      </c>
      <c r="AX51" s="87">
        <v>24.276758936706958</v>
      </c>
      <c r="AY51" s="83">
        <v>34.151681726173678</v>
      </c>
      <c r="AZ51" s="86">
        <v>33.638290368676451</v>
      </c>
      <c r="BA51" s="86">
        <v>36.303835349158206</v>
      </c>
      <c r="BB51" s="86">
        <v>37.835905572364858</v>
      </c>
      <c r="BC51" s="86">
        <v>38.306306911039975</v>
      </c>
      <c r="BD51" s="87">
        <v>38.528526644761143</v>
      </c>
      <c r="BE51" s="83">
        <v>16.473965337541337</v>
      </c>
      <c r="BF51" s="86">
        <v>11.301335312248167</v>
      </c>
      <c r="BG51" s="86">
        <v>12.705609721906267</v>
      </c>
      <c r="BH51" s="86">
        <v>17.697780025749729</v>
      </c>
      <c r="BI51" s="86">
        <v>18.129029618479471</v>
      </c>
      <c r="BJ51" s="87">
        <v>18.317446313858564</v>
      </c>
      <c r="BK51" s="83">
        <v>19.768462650451934</v>
      </c>
      <c r="BL51" s="86">
        <v>17.672002814806479</v>
      </c>
      <c r="BM51" s="86">
        <v>18.537550310641254</v>
      </c>
      <c r="BN51" s="86">
        <v>20.799112337137622</v>
      </c>
      <c r="BO51" s="86">
        <v>20.857042383179628</v>
      </c>
      <c r="BP51" s="87">
        <v>21.171565005224384</v>
      </c>
      <c r="BQ51" s="83">
        <v>24.08586347746034</v>
      </c>
      <c r="BR51" s="86">
        <v>24.194214749884509</v>
      </c>
      <c r="BS51" s="86">
        <v>21.971703785769733</v>
      </c>
      <c r="BT51" s="86">
        <v>23.613820213726825</v>
      </c>
      <c r="BU51" s="86">
        <v>23.986413746658535</v>
      </c>
      <c r="BV51" s="87">
        <v>24.272325696204305</v>
      </c>
      <c r="BW51" s="83">
        <v>20.707264181426329</v>
      </c>
      <c r="BX51" s="86">
        <v>19.505671294353334</v>
      </c>
      <c r="BY51" s="86">
        <v>21.840245064239873</v>
      </c>
      <c r="BZ51" s="86">
        <v>22.202171601504975</v>
      </c>
      <c r="CA51" s="86">
        <v>25.55</v>
      </c>
      <c r="CB51" s="87">
        <v>25.45</v>
      </c>
      <c r="CC51" s="86">
        <v>18.588389113585006</v>
      </c>
      <c r="CD51" s="86">
        <v>20.210238883682639</v>
      </c>
      <c r="CE51" s="86">
        <v>18.016467557926049</v>
      </c>
      <c r="CF51" s="86">
        <v>20.092370148536968</v>
      </c>
      <c r="CG51" s="86">
        <v>20.49223342135063</v>
      </c>
      <c r="CH51" s="87">
        <v>21.261349291170632</v>
      </c>
      <c r="CI51" s="86">
        <v>23.045205417464835</v>
      </c>
      <c r="CJ51" s="86">
        <v>18.620073057446053</v>
      </c>
      <c r="CK51" s="86">
        <v>16.817977642362553</v>
      </c>
      <c r="CL51" s="86">
        <v>22.600251470053948</v>
      </c>
      <c r="CM51" s="86">
        <v>23.322796775478217</v>
      </c>
      <c r="CN51" s="87">
        <v>23.870175069053349</v>
      </c>
      <c r="CO51" s="86" t="s">
        <v>1429</v>
      </c>
      <c r="CP51" s="86">
        <v>16.027565790661882</v>
      </c>
      <c r="CQ51" s="86">
        <v>13.675843909093539</v>
      </c>
      <c r="CR51" s="86">
        <v>15.649900371324863</v>
      </c>
      <c r="CS51" s="86">
        <v>16.299903666161764</v>
      </c>
      <c r="CT51" s="87">
        <v>16.699912983362584</v>
      </c>
      <c r="CU51" s="86" t="s">
        <v>1429</v>
      </c>
      <c r="CV51" s="86" t="s">
        <v>1429</v>
      </c>
      <c r="CW51" s="86" t="s">
        <v>1429</v>
      </c>
      <c r="CX51" s="86" t="s">
        <v>1429</v>
      </c>
      <c r="CY51" s="86" t="s">
        <v>1429</v>
      </c>
      <c r="CZ51" s="87" t="s">
        <v>1429</v>
      </c>
      <c r="DA51" s="86"/>
      <c r="DB51" s="86"/>
      <c r="DC51" s="86"/>
      <c r="DD51" s="86"/>
      <c r="DE51" s="86"/>
      <c r="DF51" s="87"/>
      <c r="DG51" s="86"/>
      <c r="DH51" s="86"/>
      <c r="DI51" s="86"/>
      <c r="DJ51" s="86"/>
      <c r="DK51" s="86"/>
      <c r="DL51" s="87"/>
    </row>
    <row r="52" spans="2:16342" s="80" customFormat="1">
      <c r="B52" s="28" t="s">
        <v>343</v>
      </c>
      <c r="C52" s="86">
        <v>16.96396455729549</v>
      </c>
      <c r="D52" s="86">
        <v>3.3898508931565901</v>
      </c>
      <c r="E52" s="86">
        <v>12.158890809975125</v>
      </c>
      <c r="F52" s="86">
        <v>19.06178833608579</v>
      </c>
      <c r="G52" s="86">
        <v>15.984414644699148</v>
      </c>
      <c r="H52" s="87">
        <v>14.289515062136388</v>
      </c>
      <c r="I52" s="83">
        <v>14.278014698381719</v>
      </c>
      <c r="J52" s="86">
        <v>9.1928133749662209</v>
      </c>
      <c r="K52" s="86">
        <v>15.497697930437928</v>
      </c>
      <c r="L52" s="86">
        <v>14.26342594686855</v>
      </c>
      <c r="M52" s="86">
        <v>12.112287743504261</v>
      </c>
      <c r="N52" s="87">
        <v>12.584308039853912</v>
      </c>
      <c r="O52" s="83">
        <v>16.191181404934746</v>
      </c>
      <c r="P52" s="86">
        <v>31.87858755193453</v>
      </c>
      <c r="Q52" s="86">
        <v>22.506438003108762</v>
      </c>
      <c r="R52" s="86">
        <v>23.607184645279116</v>
      </c>
      <c r="S52" s="86">
        <v>24.974823041270639</v>
      </c>
      <c r="T52" s="87">
        <v>24.148522185664799</v>
      </c>
      <c r="U52" s="83">
        <v>4.0680451679131844</v>
      </c>
      <c r="V52" s="86">
        <v>-0.88881296906512075</v>
      </c>
      <c r="W52" s="86">
        <v>-1.388304658587376</v>
      </c>
      <c r="X52" s="86">
        <v>-1.8815648558169498</v>
      </c>
      <c r="Y52" s="86">
        <v>-1.1283392893993205</v>
      </c>
      <c r="Z52" s="87">
        <v>-0.31417035757304757</v>
      </c>
      <c r="AA52" s="83">
        <v>31.991334927947289</v>
      </c>
      <c r="AB52" s="86">
        <v>20.201303957680995</v>
      </c>
      <c r="AC52" s="86">
        <v>21.988824715993342</v>
      </c>
      <c r="AD52" s="86">
        <v>22.580247353155297</v>
      </c>
      <c r="AE52" s="86">
        <v>26.844675755607923</v>
      </c>
      <c r="AF52" s="87">
        <v>26.234417365854974</v>
      </c>
      <c r="AG52" s="83">
        <v>18.403299778213409</v>
      </c>
      <c r="AH52" s="86">
        <v>11.81582698651896</v>
      </c>
      <c r="AI52" s="86">
        <v>16.15090751931703</v>
      </c>
      <c r="AJ52" s="86">
        <v>19.880285961903098</v>
      </c>
      <c r="AK52" s="86">
        <v>16.37886883666722</v>
      </c>
      <c r="AL52" s="87">
        <v>16.702621603018901</v>
      </c>
      <c r="AM52" s="83" t="s">
        <v>1429</v>
      </c>
      <c r="AN52" s="86" t="s">
        <v>1429</v>
      </c>
      <c r="AO52" s="86" t="s">
        <v>1429</v>
      </c>
      <c r="AP52" s="86" t="s">
        <v>1429</v>
      </c>
      <c r="AQ52" s="86" t="s">
        <v>1429</v>
      </c>
      <c r="AR52" s="87" t="s">
        <v>1429</v>
      </c>
      <c r="AS52" s="83">
        <v>19.767826797025005</v>
      </c>
      <c r="AT52" s="86">
        <v>17.808328035600763</v>
      </c>
      <c r="AU52" s="86">
        <v>16.552601712693882</v>
      </c>
      <c r="AV52" s="86">
        <v>19.831328276889916</v>
      </c>
      <c r="AW52" s="86">
        <v>19.756615314366847</v>
      </c>
      <c r="AX52" s="87">
        <v>19.668315899334953</v>
      </c>
      <c r="AY52" s="83">
        <v>25.478804774182191</v>
      </c>
      <c r="AZ52" s="86">
        <v>26.58642866376525</v>
      </c>
      <c r="BA52" s="86">
        <v>27.441258911817592</v>
      </c>
      <c r="BB52" s="86">
        <v>28.133567624289118</v>
      </c>
      <c r="BC52" s="86">
        <v>27.908413837868935</v>
      </c>
      <c r="BD52" s="87">
        <v>28.498399625612947</v>
      </c>
      <c r="BE52" s="83">
        <v>21.064922994371965</v>
      </c>
      <c r="BF52" s="86">
        <v>9.2210754430932997</v>
      </c>
      <c r="BG52" s="86">
        <v>13.217943821325258</v>
      </c>
      <c r="BH52" s="86">
        <v>9.6052892647341359</v>
      </c>
      <c r="BI52" s="86">
        <v>14.879501110515783</v>
      </c>
      <c r="BJ52" s="87">
        <v>15.216898541870854</v>
      </c>
      <c r="BK52" s="83">
        <v>25.695825049701789</v>
      </c>
      <c r="BL52" s="86">
        <v>10.681244743481917</v>
      </c>
      <c r="BM52" s="86">
        <v>14.532978287587053</v>
      </c>
      <c r="BN52" s="86">
        <v>14.288539496019162</v>
      </c>
      <c r="BO52" s="86">
        <v>14.617952164441938</v>
      </c>
      <c r="BP52" s="87">
        <v>14.703641056729937</v>
      </c>
      <c r="BQ52" s="83">
        <v>18.385576661625482</v>
      </c>
      <c r="BR52" s="86">
        <v>15.408949031212456</v>
      </c>
      <c r="BS52" s="86">
        <v>16.200724864117575</v>
      </c>
      <c r="BT52" s="86">
        <v>17.362127676305963</v>
      </c>
      <c r="BU52" s="86">
        <v>20.922591409411879</v>
      </c>
      <c r="BV52" s="87">
        <v>20.139400722347936</v>
      </c>
      <c r="BW52" s="83">
        <v>15.791191842744311</v>
      </c>
      <c r="BX52" s="86">
        <v>24.149026059415693</v>
      </c>
      <c r="BY52" s="86">
        <v>15.082293371791291</v>
      </c>
      <c r="BZ52" s="86">
        <v>21.106913544904305</v>
      </c>
      <c r="CA52" s="86">
        <v>11.931697485882932</v>
      </c>
      <c r="CB52" s="87">
        <v>20.177907513394448</v>
      </c>
      <c r="CC52" s="86">
        <v>24.563958146985378</v>
      </c>
      <c r="CD52" s="86">
        <v>8.4115262902040531</v>
      </c>
      <c r="CE52" s="86">
        <v>-3.3552326635733695E-2</v>
      </c>
      <c r="CF52" s="86">
        <v>29.25516620355398</v>
      </c>
      <c r="CG52" s="86">
        <v>17.177119251853629</v>
      </c>
      <c r="CH52" s="87">
        <v>15.505378535803557</v>
      </c>
      <c r="CI52" s="86">
        <v>19.089337159985796</v>
      </c>
      <c r="CJ52" s="86">
        <v>9.6298140502531986</v>
      </c>
      <c r="CK52" s="86">
        <v>13.200752599774562</v>
      </c>
      <c r="CL52" s="86">
        <v>16.388735199895528</v>
      </c>
      <c r="CM52" s="86">
        <v>17.157975426096485</v>
      </c>
      <c r="CN52" s="87">
        <v>18.485073000486523</v>
      </c>
      <c r="CO52" s="86" t="s">
        <v>1429</v>
      </c>
      <c r="CP52" s="86">
        <v>9.6702993516347071</v>
      </c>
      <c r="CQ52" s="86">
        <v>5.5582868214812464</v>
      </c>
      <c r="CR52" s="86">
        <v>9.8077766535130984</v>
      </c>
      <c r="CS52" s="86">
        <v>13.102377281423832</v>
      </c>
      <c r="CT52" s="87">
        <v>11.861827521352524</v>
      </c>
      <c r="CU52" s="86" t="s">
        <v>1429</v>
      </c>
      <c r="CV52" s="86" t="s">
        <v>1429</v>
      </c>
      <c r="CW52" s="86" t="s">
        <v>1429</v>
      </c>
      <c r="CX52" s="86" t="s">
        <v>1429</v>
      </c>
      <c r="CY52" s="86" t="s">
        <v>1429</v>
      </c>
      <c r="CZ52" s="87" t="s">
        <v>1429</v>
      </c>
      <c r="DA52" s="86"/>
      <c r="DB52" s="86"/>
      <c r="DC52" s="86"/>
      <c r="DD52" s="86"/>
      <c r="DE52" s="86"/>
      <c r="DF52" s="87"/>
      <c r="DG52" s="86"/>
      <c r="DH52" s="86"/>
      <c r="DI52" s="86"/>
      <c r="DJ52" s="86"/>
      <c r="DK52" s="86"/>
      <c r="DL52" s="87"/>
    </row>
    <row r="53" spans="2:16342" s="80" customFormat="1">
      <c r="B53" s="28" t="s">
        <v>344</v>
      </c>
      <c r="C53" s="86">
        <v>39.950757820425594</v>
      </c>
      <c r="D53" s="86">
        <v>-73.217587250736415</v>
      </c>
      <c r="E53" s="86">
        <v>325.08591065292086</v>
      </c>
      <c r="F53" s="86">
        <v>67.855127328537776</v>
      </c>
      <c r="G53" s="86">
        <v>-6.0635014702741756</v>
      </c>
      <c r="H53" s="87">
        <v>-1.0180268406733433</v>
      </c>
      <c r="I53" s="83">
        <v>26.341670427677471</v>
      </c>
      <c r="J53" s="86">
        <v>-30.713699229038497</v>
      </c>
      <c r="K53" s="86">
        <v>94.395622999261263</v>
      </c>
      <c r="L53" s="86">
        <v>-3.6122957272956171</v>
      </c>
      <c r="M53" s="86">
        <v>-6.7492228428448158</v>
      </c>
      <c r="N53" s="87">
        <v>14.949313308534499</v>
      </c>
      <c r="O53" s="83">
        <v>-11.917128722016827</v>
      </c>
      <c r="P53" s="86">
        <v>107.40447789755692</v>
      </c>
      <c r="Q53" s="86">
        <v>-27.649562660696063</v>
      </c>
      <c r="R53" s="86">
        <v>12.725304920163879</v>
      </c>
      <c r="S53" s="86">
        <v>14.71137726136871</v>
      </c>
      <c r="T53" s="87">
        <v>3.7353107345689693</v>
      </c>
      <c r="U53" s="83">
        <v>31.058610623911505</v>
      </c>
      <c r="V53" s="86">
        <v>-14.770153262684005</v>
      </c>
      <c r="W53" s="86">
        <v>-17.416344398639566</v>
      </c>
      <c r="X53" s="86">
        <v>18.26173739100112</v>
      </c>
      <c r="Y53" s="86">
        <v>16.903830394527233</v>
      </c>
      <c r="Z53" s="87">
        <v>17.07759372158128</v>
      </c>
      <c r="AA53" s="83">
        <v>74.728858551384207</v>
      </c>
      <c r="AB53" s="86">
        <v>-30.130653702578343</v>
      </c>
      <c r="AC53" s="86">
        <v>16.31099928555895</v>
      </c>
      <c r="AD53" s="86">
        <v>8.853319679550637</v>
      </c>
      <c r="AE53" s="86">
        <v>30.074261455495332</v>
      </c>
      <c r="AF53" s="87">
        <v>7.0937905361416966</v>
      </c>
      <c r="AG53" s="83">
        <v>27.801600644791606</v>
      </c>
      <c r="AH53" s="86">
        <v>-28.530323260889915</v>
      </c>
      <c r="AI53" s="86">
        <v>48.262407191655683</v>
      </c>
      <c r="AJ53" s="86">
        <v>29.72808178365699</v>
      </c>
      <c r="AK53" s="86">
        <v>-9.8494745562600201</v>
      </c>
      <c r="AL53" s="87">
        <v>13.004337568407294</v>
      </c>
      <c r="AM53" s="83" t="s">
        <v>1429</v>
      </c>
      <c r="AN53" s="86" t="s">
        <v>1429</v>
      </c>
      <c r="AO53" s="86" t="s">
        <v>1429</v>
      </c>
      <c r="AP53" s="86" t="s">
        <v>1429</v>
      </c>
      <c r="AQ53" s="86" t="s">
        <v>1429</v>
      </c>
      <c r="AR53" s="87" t="s">
        <v>1429</v>
      </c>
      <c r="AS53" s="83">
        <v>22.614647501711161</v>
      </c>
      <c r="AT53" s="86">
        <v>7.8151166685273665E-2</v>
      </c>
      <c r="AU53" s="86">
        <v>7.3850959393128051</v>
      </c>
      <c r="AV53" s="86">
        <v>26.120745283213907</v>
      </c>
      <c r="AW53" s="86">
        <v>10.48941757407546</v>
      </c>
      <c r="AX53" s="87">
        <v>8.6559520056288761</v>
      </c>
      <c r="AY53" s="83">
        <v>-16.747789757920003</v>
      </c>
      <c r="AZ53" s="86">
        <v>28.831167701268953</v>
      </c>
      <c r="BA53" s="86">
        <v>20.961331839524973</v>
      </c>
      <c r="BB53" s="86">
        <v>5.0523099906118318</v>
      </c>
      <c r="BC53" s="86">
        <v>9.3619796159218396</v>
      </c>
      <c r="BD53" s="87">
        <v>9.5868777981234388</v>
      </c>
      <c r="BE53" s="83">
        <v>134.52686078254015</v>
      </c>
      <c r="BF53" s="86">
        <v>-49.636296678865122</v>
      </c>
      <c r="BG53" s="86">
        <v>62.239557618248256</v>
      </c>
      <c r="BH53" s="86">
        <v>-18.427100036284855</v>
      </c>
      <c r="BI53" s="86">
        <v>72.029110972305148</v>
      </c>
      <c r="BJ53" s="87">
        <v>13.136409617476573</v>
      </c>
      <c r="BK53" s="83">
        <v>69.786535303776674</v>
      </c>
      <c r="BL53" s="86">
        <v>-50.870406189555126</v>
      </c>
      <c r="BM53" s="86">
        <v>39.665354330708652</v>
      </c>
      <c r="BN53" s="86">
        <v>-1.7682115702582593</v>
      </c>
      <c r="BO53" s="86">
        <v>12.960427197417175</v>
      </c>
      <c r="BP53" s="87">
        <v>10.007661090272663</v>
      </c>
      <c r="BQ53" s="83">
        <v>6.9373706567911881</v>
      </c>
      <c r="BR53" s="86">
        <v>-7.4602359766630855</v>
      </c>
      <c r="BS53" s="86">
        <v>20.518893883427182</v>
      </c>
      <c r="BT53" s="86">
        <v>54.881014385857611</v>
      </c>
      <c r="BU53" s="86">
        <v>9.130779107932895</v>
      </c>
      <c r="BV53" s="87">
        <v>7.9223096215245192</v>
      </c>
      <c r="BW53" s="83">
        <v>14.79042061166669</v>
      </c>
      <c r="BX53" s="86">
        <v>82.073620926062688</v>
      </c>
      <c r="BY53" s="86">
        <v>-33.601353230141839</v>
      </c>
      <c r="BZ53" s="86">
        <v>44.088291746641119</v>
      </c>
      <c r="CA53" s="86">
        <v>-36.97986247877013</v>
      </c>
      <c r="CB53" s="87">
        <v>96.672331251455262</v>
      </c>
      <c r="CC53" s="86">
        <v>34.681058191227635</v>
      </c>
      <c r="CD53" s="86">
        <v>-53.022442130022135</v>
      </c>
      <c r="CE53" s="86">
        <v>-100.49147933229536</v>
      </c>
      <c r="CF53" s="86">
        <v>-85916.879617056606</v>
      </c>
      <c r="CG53" s="86">
        <v>-35.180370513685816</v>
      </c>
      <c r="CH53" s="87">
        <v>3.5330183764879877</v>
      </c>
      <c r="CI53" s="86">
        <v>8.7984056895002141</v>
      </c>
      <c r="CJ53" s="86">
        <v>-31.373506784567553</v>
      </c>
      <c r="CK53" s="86">
        <v>63.033170394716223</v>
      </c>
      <c r="CL53" s="86">
        <v>32.609635550928459</v>
      </c>
      <c r="CM53" s="86">
        <v>18.516678767150879</v>
      </c>
      <c r="CN53" s="87">
        <v>20.780349896041244</v>
      </c>
      <c r="CO53" s="86" t="s">
        <v>1429</v>
      </c>
      <c r="CP53" s="86">
        <v>-47.265783230137146</v>
      </c>
      <c r="CQ53" s="86">
        <v>-36.72775156370021</v>
      </c>
      <c r="CR53" s="86">
        <v>81.657445230552867</v>
      </c>
      <c r="CS53" s="86">
        <v>49.847397665587948</v>
      </c>
      <c r="CT53" s="87">
        <v>0.22546307859015258</v>
      </c>
      <c r="CU53" s="86" t="s">
        <v>1429</v>
      </c>
      <c r="CV53" s="86" t="s">
        <v>1429</v>
      </c>
      <c r="CW53" s="86" t="s">
        <v>1429</v>
      </c>
      <c r="CX53" s="86" t="s">
        <v>1429</v>
      </c>
      <c r="CY53" s="86" t="s">
        <v>1429</v>
      </c>
      <c r="CZ53" s="87" t="s">
        <v>1429</v>
      </c>
      <c r="DA53" s="86"/>
      <c r="DB53" s="86"/>
      <c r="DC53" s="86"/>
      <c r="DD53" s="86"/>
      <c r="DE53" s="86"/>
      <c r="DF53" s="87"/>
      <c r="DG53" s="86"/>
      <c r="DH53" s="86"/>
      <c r="DI53" s="86"/>
      <c r="DJ53" s="86"/>
      <c r="DK53" s="86"/>
      <c r="DL53" s="87"/>
    </row>
    <row r="54" spans="2:16342" s="80" customFormat="1">
      <c r="B54" s="28" t="s">
        <v>345</v>
      </c>
      <c r="C54" s="86">
        <v>15.792949685415827</v>
      </c>
      <c r="D54" s="86">
        <v>1.6763180176267167</v>
      </c>
      <c r="E54" s="86">
        <v>8.5418974797172051</v>
      </c>
      <c r="F54" s="86">
        <v>13.104037806062269</v>
      </c>
      <c r="G54" s="86">
        <v>12.358232472499569</v>
      </c>
      <c r="H54" s="87">
        <v>9.9228186262783229</v>
      </c>
      <c r="I54" s="83">
        <v>12.463630868733132</v>
      </c>
      <c r="J54" s="86">
        <v>5.3231901507187898</v>
      </c>
      <c r="K54" s="86">
        <v>11.605313931125023</v>
      </c>
      <c r="L54" s="86">
        <v>11.07093799120196</v>
      </c>
      <c r="M54" s="86">
        <v>9.9785422129359489</v>
      </c>
      <c r="N54" s="87">
        <v>10.65572028862745</v>
      </c>
      <c r="O54" s="83">
        <v>15.006768134846135</v>
      </c>
      <c r="P54" s="86">
        <v>30.912272646378085</v>
      </c>
      <c r="Q54" s="86">
        <v>21.176789569693508</v>
      </c>
      <c r="R54" s="86">
        <v>21.826731594305873</v>
      </c>
      <c r="S54" s="86">
        <v>20.869737005878594</v>
      </c>
      <c r="T54" s="87">
        <v>21.087448548495594</v>
      </c>
      <c r="U54" s="83">
        <v>-3.2087863742065235</v>
      </c>
      <c r="V54" s="86">
        <v>-3.3906772905439411</v>
      </c>
      <c r="W54" s="86">
        <v>-4.2126160787310196</v>
      </c>
      <c r="X54" s="86">
        <v>-7.5544255370976305</v>
      </c>
      <c r="Y54" s="86">
        <v>-1.2452549512323436</v>
      </c>
      <c r="Z54" s="87">
        <v>-1.1314602929029125</v>
      </c>
      <c r="AA54" s="83">
        <v>30.879386779516278</v>
      </c>
      <c r="AB54" s="86">
        <v>5.1339411775779578</v>
      </c>
      <c r="AC54" s="86">
        <v>21.105313691925083</v>
      </c>
      <c r="AD54" s="86">
        <v>20.846086596339113</v>
      </c>
      <c r="AE54" s="86">
        <v>24.312972013304218</v>
      </c>
      <c r="AF54" s="87">
        <v>23.924152072301734</v>
      </c>
      <c r="AG54" s="83">
        <v>16.917529119690407</v>
      </c>
      <c r="AH54" s="86">
        <v>9.5633934753390619</v>
      </c>
      <c r="AI54" s="86">
        <v>14.500708547706251</v>
      </c>
      <c r="AJ54" s="86">
        <v>16.851923723009364</v>
      </c>
      <c r="AK54" s="86">
        <v>13.481045411509267</v>
      </c>
      <c r="AL54" s="87">
        <v>14.087586384096081</v>
      </c>
      <c r="AM54" s="83" t="s">
        <v>1429</v>
      </c>
      <c r="AN54" s="86" t="s">
        <v>1429</v>
      </c>
      <c r="AO54" s="86" t="s">
        <v>1429</v>
      </c>
      <c r="AP54" s="86" t="s">
        <v>1429</v>
      </c>
      <c r="AQ54" s="86" t="s">
        <v>1429</v>
      </c>
      <c r="AR54" s="87" t="s">
        <v>1429</v>
      </c>
      <c r="AS54" s="83">
        <v>11.041468958972436</v>
      </c>
      <c r="AT54" s="86">
        <v>16.330260648442465</v>
      </c>
      <c r="AU54" s="86">
        <v>15.072050073941604</v>
      </c>
      <c r="AV54" s="86">
        <v>18.655207521161177</v>
      </c>
      <c r="AW54" s="86">
        <v>18.931817501550459</v>
      </c>
      <c r="AX54" s="87">
        <v>18.791165752713383</v>
      </c>
      <c r="AY54" s="83">
        <v>25.919110760574672</v>
      </c>
      <c r="AZ54" s="86">
        <v>17.800879045115696</v>
      </c>
      <c r="BA54" s="86">
        <v>20.120117267692191</v>
      </c>
      <c r="BB54" s="86">
        <v>24.075132767530626</v>
      </c>
      <c r="BC54" s="86">
        <v>21.450677274313971</v>
      </c>
      <c r="BD54" s="87">
        <v>22.214123073093774</v>
      </c>
      <c r="BE54" s="83">
        <v>19.721372179708752</v>
      </c>
      <c r="BF54" s="86">
        <v>8.2477042918474499</v>
      </c>
      <c r="BG54" s="86">
        <v>12.728405244619454</v>
      </c>
      <c r="BH54" s="86">
        <v>9.002917369891108</v>
      </c>
      <c r="BI54" s="86">
        <v>14.234139749610916</v>
      </c>
      <c r="BJ54" s="87">
        <v>14.633536264651742</v>
      </c>
      <c r="BK54" s="83">
        <v>22.353379721669981</v>
      </c>
      <c r="BL54" s="86">
        <v>8.7468460891505462</v>
      </c>
      <c r="BM54" s="86">
        <v>9.4326095862351487</v>
      </c>
      <c r="BN54" s="86">
        <v>16.072160760756983</v>
      </c>
      <c r="BO54" s="86">
        <v>13.578166593476009</v>
      </c>
      <c r="BP54" s="87">
        <v>13.277539446385777</v>
      </c>
      <c r="BQ54" s="83">
        <v>14.834123968260748</v>
      </c>
      <c r="BR54" s="86">
        <v>10.451074210733763</v>
      </c>
      <c r="BS54" s="86">
        <v>13.000740961687788</v>
      </c>
      <c r="BT54" s="86">
        <v>12.038531664187165</v>
      </c>
      <c r="BU54" s="86">
        <v>12.330861573349541</v>
      </c>
      <c r="BV54" s="87">
        <v>13.283006644105043</v>
      </c>
      <c r="BW54" s="83">
        <v>14.114304178228442</v>
      </c>
      <c r="BX54" s="86">
        <v>23.268814316171163</v>
      </c>
      <c r="BY54" s="86">
        <v>13.773547168023745</v>
      </c>
      <c r="BZ54" s="86">
        <v>19.971525846556524</v>
      </c>
      <c r="CA54" s="86">
        <v>11.53963084063075</v>
      </c>
      <c r="CB54" s="87">
        <v>19.787552641465382</v>
      </c>
      <c r="CC54" s="86">
        <v>24.086115521493053</v>
      </c>
      <c r="CD54" s="86">
        <v>5.8929777491610844</v>
      </c>
      <c r="CE54" s="86">
        <v>-3.454131315290466</v>
      </c>
      <c r="CF54" s="86">
        <v>22.88990380271937</v>
      </c>
      <c r="CG54" s="86">
        <v>11.41134640706273</v>
      </c>
      <c r="CH54" s="87">
        <v>10.478357583181431</v>
      </c>
      <c r="CI54" s="86">
        <v>-13.941730851768405</v>
      </c>
      <c r="CJ54" s="86">
        <v>3.2173297745379461</v>
      </c>
      <c r="CK54" s="86">
        <v>8.9824647642616835</v>
      </c>
      <c r="CL54" s="86">
        <v>12.818183739224123</v>
      </c>
      <c r="CM54" s="86">
        <v>14.354324726075049</v>
      </c>
      <c r="CN54" s="87">
        <v>16.296853907361204</v>
      </c>
      <c r="CO54" s="86" t="s">
        <v>1429</v>
      </c>
      <c r="CP54" s="86">
        <v>8.8288039729617882</v>
      </c>
      <c r="CQ54" s="86">
        <v>4.6637168994669214</v>
      </c>
      <c r="CR54" s="86">
        <v>9.8996897244946407</v>
      </c>
      <c r="CS54" s="86">
        <v>11.652264181487396</v>
      </c>
      <c r="CT54" s="87">
        <v>10.317784852881145</v>
      </c>
      <c r="CU54" s="86" t="s">
        <v>1429</v>
      </c>
      <c r="CV54" s="86" t="s">
        <v>1429</v>
      </c>
      <c r="CW54" s="86" t="s">
        <v>1429</v>
      </c>
      <c r="CX54" s="86" t="s">
        <v>1429</v>
      </c>
      <c r="CY54" s="86" t="s">
        <v>1429</v>
      </c>
      <c r="CZ54" s="87" t="s">
        <v>1429</v>
      </c>
      <c r="DA54" s="86"/>
      <c r="DB54" s="86"/>
      <c r="DC54" s="86"/>
      <c r="DD54" s="86"/>
      <c r="DE54" s="86"/>
      <c r="DF54" s="87"/>
      <c r="DG54" s="86"/>
      <c r="DH54" s="86"/>
      <c r="DI54" s="86"/>
      <c r="DJ54" s="86"/>
      <c r="DK54" s="86"/>
      <c r="DL54" s="87"/>
    </row>
    <row r="55" spans="2:16342" s="80" customFormat="1">
      <c r="B55" s="28" t="s">
        <v>346</v>
      </c>
      <c r="C55" s="84">
        <v>60.419910338560832</v>
      </c>
      <c r="D55" s="84">
        <v>62.408366573566511</v>
      </c>
      <c r="E55" s="84">
        <v>65.423395099654698</v>
      </c>
      <c r="F55" s="84">
        <v>60.694379475912775</v>
      </c>
      <c r="G55" s="84">
        <v>56.280580148956254</v>
      </c>
      <c r="H55" s="72">
        <v>56.143217040790816</v>
      </c>
      <c r="I55" s="83">
        <v>25.458173024952536</v>
      </c>
      <c r="J55" s="84">
        <v>31.745585466028494</v>
      </c>
      <c r="K55" s="84">
        <v>28.670006533521875</v>
      </c>
      <c r="L55" s="84">
        <v>25.217687395705031</v>
      </c>
      <c r="M55" s="84">
        <v>23.805601620729867</v>
      </c>
      <c r="N55" s="72">
        <v>23.715915299872872</v>
      </c>
      <c r="O55" s="83">
        <v>23.852611315224213</v>
      </c>
      <c r="P55" s="84">
        <v>24.799891781750567</v>
      </c>
      <c r="Q55" s="84">
        <v>24.187069853039311</v>
      </c>
      <c r="R55" s="84">
        <v>22.08215767236268</v>
      </c>
      <c r="S55" s="84">
        <v>19.488540020146349</v>
      </c>
      <c r="T55" s="72">
        <v>17.71851951430823</v>
      </c>
      <c r="U55" s="83">
        <v>59.526320889112355</v>
      </c>
      <c r="V55" s="84">
        <v>61.103010190399573</v>
      </c>
      <c r="W55" s="84">
        <v>62.29387487651659</v>
      </c>
      <c r="X55" s="84">
        <v>59.341908566497246</v>
      </c>
      <c r="Y55" s="84">
        <v>58.1749731248172</v>
      </c>
      <c r="Z55" s="72">
        <v>59.190694004916438</v>
      </c>
      <c r="AA55" s="83">
        <v>34.535185104824464</v>
      </c>
      <c r="AB55" s="84">
        <v>37.680516563023573</v>
      </c>
      <c r="AC55" s="84">
        <v>36.741544984482033</v>
      </c>
      <c r="AD55" s="84">
        <v>36.464602525019295</v>
      </c>
      <c r="AE55" s="84">
        <v>35.077407098579862</v>
      </c>
      <c r="AF55" s="72">
        <v>32.285978250142982</v>
      </c>
      <c r="AG55" s="83">
        <v>56.583237522010897</v>
      </c>
      <c r="AH55" s="84">
        <v>57.175355353724598</v>
      </c>
      <c r="AI55" s="84">
        <v>50.257510342843972</v>
      </c>
      <c r="AJ55" s="84">
        <v>41.056494891318565</v>
      </c>
      <c r="AK55" s="84">
        <v>40.253040560936427</v>
      </c>
      <c r="AL55" s="72">
        <v>39.950685235207459</v>
      </c>
      <c r="AM55" s="83" t="s">
        <v>1429</v>
      </c>
      <c r="AN55" s="84" t="s">
        <v>1429</v>
      </c>
      <c r="AO55" s="84" t="s">
        <v>1429</v>
      </c>
      <c r="AP55" s="84" t="s">
        <v>1429</v>
      </c>
      <c r="AQ55" s="84" t="s">
        <v>1429</v>
      </c>
      <c r="AR55" s="72" t="s">
        <v>1429</v>
      </c>
      <c r="AS55" s="83">
        <v>23.881804939559963</v>
      </c>
      <c r="AT55" s="84">
        <v>25.927812396226045</v>
      </c>
      <c r="AU55" s="84">
        <v>24.441743879345328</v>
      </c>
      <c r="AV55" s="84">
        <v>24.634389342532995</v>
      </c>
      <c r="AW55" s="84">
        <v>23.954821160028519</v>
      </c>
      <c r="AX55" s="72">
        <v>23.337510761344468</v>
      </c>
      <c r="AY55" s="83">
        <v>70.251155817805</v>
      </c>
      <c r="AZ55" s="84">
        <v>63.062596920516704</v>
      </c>
      <c r="BA55" s="84">
        <v>56.901782346634263</v>
      </c>
      <c r="BB55" s="84">
        <v>60.371587512025847</v>
      </c>
      <c r="BC55" s="84">
        <v>60.221103636201505</v>
      </c>
      <c r="BD55" s="72">
        <v>60.555098333144883</v>
      </c>
      <c r="BE55" s="83">
        <v>53.272458695895651</v>
      </c>
      <c r="BF55" s="84">
        <v>49.391380110995279</v>
      </c>
      <c r="BG55" s="84">
        <v>44.319873838225803</v>
      </c>
      <c r="BH55" s="84">
        <v>51.1</v>
      </c>
      <c r="BI55" s="84">
        <v>51.1</v>
      </c>
      <c r="BJ55" s="72">
        <v>51.1</v>
      </c>
      <c r="BK55" s="83">
        <v>56.827162027833005</v>
      </c>
      <c r="BL55" s="84">
        <v>48.694806560134566</v>
      </c>
      <c r="BM55" s="84">
        <v>49.288457599344532</v>
      </c>
      <c r="BN55" s="84">
        <v>44.816714310226956</v>
      </c>
      <c r="BO55" s="84">
        <v>43.559282081946186</v>
      </c>
      <c r="BP55" s="72">
        <v>45.418101379216218</v>
      </c>
      <c r="BQ55" s="83">
        <v>36.903877744094963</v>
      </c>
      <c r="BR55" s="84">
        <v>37.101483047829156</v>
      </c>
      <c r="BS55" s="84">
        <v>37.899756820161741</v>
      </c>
      <c r="BT55" s="84">
        <v>27.302305322455204</v>
      </c>
      <c r="BU55" s="84">
        <v>30.459784043385071</v>
      </c>
      <c r="BV55" s="72">
        <v>30.521045834501873</v>
      </c>
      <c r="BW55" s="83">
        <v>24.832119693936352</v>
      </c>
      <c r="BX55" s="84">
        <v>23.199671809162485</v>
      </c>
      <c r="BY55" s="84">
        <v>23.213178518982478</v>
      </c>
      <c r="BZ55" s="84">
        <v>21.169574574676918</v>
      </c>
      <c r="CA55" s="84">
        <v>22</v>
      </c>
      <c r="CB55" s="72">
        <v>22</v>
      </c>
      <c r="CC55" s="84">
        <v>82.039160073449636</v>
      </c>
      <c r="CD55" s="84">
        <v>71.836409063486414</v>
      </c>
      <c r="CE55" s="84">
        <v>97.950578855422734</v>
      </c>
      <c r="CF55" s="84">
        <v>101.77184486478443</v>
      </c>
      <c r="CG55" s="84">
        <v>73.732742543558899</v>
      </c>
      <c r="CH55" s="72">
        <v>70.195232850465544</v>
      </c>
      <c r="CI55" s="84">
        <v>54.144570399755366</v>
      </c>
      <c r="CJ55" s="84">
        <v>53.884533351611132</v>
      </c>
      <c r="CK55" s="84">
        <v>54.323721724538302</v>
      </c>
      <c r="CL55" s="84">
        <v>53.312353795302542</v>
      </c>
      <c r="CM55" s="84">
        <v>49.850906772013765</v>
      </c>
      <c r="CN55" s="72">
        <v>47.441679098285597</v>
      </c>
      <c r="CO55" s="84" t="s">
        <v>1429</v>
      </c>
      <c r="CP55" s="84">
        <v>83.827955049502847</v>
      </c>
      <c r="CQ55" s="84">
        <v>78.462843537021513</v>
      </c>
      <c r="CR55" s="84">
        <v>73</v>
      </c>
      <c r="CS55" s="84">
        <v>58.400000000000006</v>
      </c>
      <c r="CT55" s="72">
        <v>54.749999999999993</v>
      </c>
      <c r="CU55" s="84" t="s">
        <v>1429</v>
      </c>
      <c r="CV55" s="84" t="s">
        <v>1429</v>
      </c>
      <c r="CW55" s="84" t="s">
        <v>1429</v>
      </c>
      <c r="CX55" s="84" t="s">
        <v>1429</v>
      </c>
      <c r="CY55" s="84" t="s">
        <v>1429</v>
      </c>
      <c r="CZ55" s="72" t="s">
        <v>1429</v>
      </c>
      <c r="DA55" s="84"/>
      <c r="DB55" s="84"/>
      <c r="DC55" s="84"/>
      <c r="DD55" s="84"/>
      <c r="DE55" s="84"/>
      <c r="DF55" s="72"/>
      <c r="DG55" s="84"/>
      <c r="DH55" s="84"/>
      <c r="DI55" s="84"/>
      <c r="DJ55" s="84"/>
      <c r="DK55" s="84"/>
      <c r="DL55" s="72"/>
    </row>
    <row r="56" spans="2:16342" s="80" customFormat="1">
      <c r="B56" s="28" t="s">
        <v>347</v>
      </c>
      <c r="C56" s="84">
        <v>37.020549869454825</v>
      </c>
      <c r="D56" s="84">
        <v>40.63048944926134</v>
      </c>
      <c r="E56" s="84">
        <v>45.04716994809008</v>
      </c>
      <c r="F56" s="84">
        <v>44.927524823609438</v>
      </c>
      <c r="G56" s="84">
        <v>37.639092109234596</v>
      </c>
      <c r="H56" s="72">
        <v>34.256878194380839</v>
      </c>
      <c r="I56" s="83">
        <v>8.0249963078956217</v>
      </c>
      <c r="J56" s="84">
        <v>7.606608820154694</v>
      </c>
      <c r="K56" s="84">
        <v>7.3990616881025497</v>
      </c>
      <c r="L56" s="84">
        <v>7.5517220334896704</v>
      </c>
      <c r="M56" s="84">
        <v>8.0756806604634637</v>
      </c>
      <c r="N56" s="72">
        <v>8.3654544939053057</v>
      </c>
      <c r="O56" s="83">
        <v>9.4110391406654124</v>
      </c>
      <c r="P56" s="84">
        <v>12.230312206384786</v>
      </c>
      <c r="Q56" s="84">
        <v>13.341282713699751</v>
      </c>
      <c r="R56" s="84">
        <v>13.053404736141832</v>
      </c>
      <c r="S56" s="84">
        <v>15.261729843537056</v>
      </c>
      <c r="T56" s="72">
        <v>15.337517078863261</v>
      </c>
      <c r="U56" s="83">
        <v>26.294521086041104</v>
      </c>
      <c r="V56" s="84">
        <v>20.2421895950657</v>
      </c>
      <c r="W56" s="84">
        <v>23.662039273575029</v>
      </c>
      <c r="X56" s="84">
        <v>23.240250393074302</v>
      </c>
      <c r="Y56" s="84">
        <v>22.405339405058847</v>
      </c>
      <c r="Z56" s="72">
        <v>23.857717266885672</v>
      </c>
      <c r="AA56" s="83">
        <v>34.197337121987964</v>
      </c>
      <c r="AB56" s="84">
        <v>31.645949604984907</v>
      </c>
      <c r="AC56" s="84">
        <v>39.413817228611776</v>
      </c>
      <c r="AD56" s="84">
        <v>43.459007939797203</v>
      </c>
      <c r="AE56" s="84">
        <v>43.064616598293441</v>
      </c>
      <c r="AF56" s="72">
        <v>43.032011007594491</v>
      </c>
      <c r="AG56" s="83">
        <v>35.772324642611672</v>
      </c>
      <c r="AH56" s="84">
        <v>31.527687044353033</v>
      </c>
      <c r="AI56" s="84">
        <v>32.36654933887656</v>
      </c>
      <c r="AJ56" s="84">
        <v>32.693800106236502</v>
      </c>
      <c r="AK56" s="84">
        <v>31.57915341833203</v>
      </c>
      <c r="AL56" s="72">
        <v>31.389824113377284</v>
      </c>
      <c r="AM56" s="83" t="s">
        <v>1429</v>
      </c>
      <c r="AN56" s="84" t="s">
        <v>1429</v>
      </c>
      <c r="AO56" s="84" t="s">
        <v>1429</v>
      </c>
      <c r="AP56" s="84" t="s">
        <v>1429</v>
      </c>
      <c r="AQ56" s="84" t="s">
        <v>1429</v>
      </c>
      <c r="AR56" s="72" t="s">
        <v>1429</v>
      </c>
      <c r="AS56" s="83">
        <v>10.68908165927472</v>
      </c>
      <c r="AT56" s="84">
        <v>12.762487058777568</v>
      </c>
      <c r="AU56" s="84">
        <v>14.400911335046667</v>
      </c>
      <c r="AV56" s="84">
        <v>14.900403817817006</v>
      </c>
      <c r="AW56" s="84">
        <v>12.608881887503152</v>
      </c>
      <c r="AX56" s="72">
        <v>12.26575253850128</v>
      </c>
      <c r="AY56" s="83">
        <v>16.780851469854642</v>
      </c>
      <c r="AZ56" s="84">
        <v>13.09555366785307</v>
      </c>
      <c r="BA56" s="84">
        <v>11.8100447630773</v>
      </c>
      <c r="BB56" s="84">
        <v>14.65846355768238</v>
      </c>
      <c r="BC56" s="84">
        <v>16.027290992484481</v>
      </c>
      <c r="BD56" s="72">
        <v>16.239099117818871</v>
      </c>
      <c r="BE56" s="83">
        <v>18.038544665757559</v>
      </c>
      <c r="BF56" s="84">
        <v>23.776854663576888</v>
      </c>
      <c r="BG56" s="84">
        <v>20.2341840725386</v>
      </c>
      <c r="BH56" s="84">
        <v>18.25</v>
      </c>
      <c r="BI56" s="84">
        <v>18.25</v>
      </c>
      <c r="BJ56" s="72">
        <v>18.25</v>
      </c>
      <c r="BK56" s="83">
        <v>21.021061133200796</v>
      </c>
      <c r="BL56" s="84">
        <v>19.953742640874683</v>
      </c>
      <c r="BM56" s="84">
        <v>31.158080704629249</v>
      </c>
      <c r="BN56" s="84">
        <v>39.975634714188054</v>
      </c>
      <c r="BO56" s="84">
        <v>37.257853661865099</v>
      </c>
      <c r="BP56" s="72">
        <v>34.937001060935557</v>
      </c>
      <c r="BQ56" s="83">
        <v>3.9542944847314954</v>
      </c>
      <c r="BR56" s="84">
        <v>4.0881335143301589</v>
      </c>
      <c r="BS56" s="84">
        <v>3.8575992367857901</v>
      </c>
      <c r="BT56" s="84">
        <v>2.6145182289701578</v>
      </c>
      <c r="BU56" s="84">
        <v>2.7935472055503885</v>
      </c>
      <c r="BV56" s="72">
        <v>2.8192148584446111</v>
      </c>
      <c r="BW56" s="83">
        <v>21.138336570075186</v>
      </c>
      <c r="BX56" s="84">
        <v>15.762092419435165</v>
      </c>
      <c r="BY56" s="84">
        <v>16.062201630603557</v>
      </c>
      <c r="BZ56" s="84">
        <v>19.048978611156553</v>
      </c>
      <c r="CA56" s="84">
        <v>22</v>
      </c>
      <c r="CB56" s="72">
        <v>22</v>
      </c>
      <c r="CC56" s="84">
        <v>13.585815923404549</v>
      </c>
      <c r="CD56" s="84">
        <v>14.190542821603398</v>
      </c>
      <c r="CE56" s="84">
        <v>11.858118222135571</v>
      </c>
      <c r="CF56" s="84">
        <v>14.156019880478691</v>
      </c>
      <c r="CG56" s="84">
        <v>16.199457790506266</v>
      </c>
      <c r="CH56" s="72">
        <v>15.910919446105527</v>
      </c>
      <c r="CI56" s="84">
        <v>60.298215615319954</v>
      </c>
      <c r="CJ56" s="84">
        <v>50.616039173628359</v>
      </c>
      <c r="CK56" s="84">
        <v>45.873017857294201</v>
      </c>
      <c r="CL56" s="84">
        <v>46.231584416379107</v>
      </c>
      <c r="CM56" s="84">
        <v>44.800806019567794</v>
      </c>
      <c r="CN56" s="72">
        <v>42.30090871998231</v>
      </c>
      <c r="CO56" s="84" t="s">
        <v>1429</v>
      </c>
      <c r="CP56" s="84">
        <v>89.165242951282409</v>
      </c>
      <c r="CQ56" s="84">
        <v>83.839131650230868</v>
      </c>
      <c r="CR56" s="84">
        <v>85.000000000000014</v>
      </c>
      <c r="CS56" s="84">
        <v>77.000000000000014</v>
      </c>
      <c r="CT56" s="72">
        <v>70</v>
      </c>
      <c r="CU56" s="84" t="s">
        <v>1429</v>
      </c>
      <c r="CV56" s="84" t="s">
        <v>1429</v>
      </c>
      <c r="CW56" s="84" t="s">
        <v>1429</v>
      </c>
      <c r="CX56" s="84" t="s">
        <v>1429</v>
      </c>
      <c r="CY56" s="84" t="s">
        <v>1429</v>
      </c>
      <c r="CZ56" s="72" t="s">
        <v>1429</v>
      </c>
      <c r="DA56" s="84"/>
      <c r="DB56" s="84"/>
      <c r="DC56" s="84"/>
      <c r="DD56" s="84"/>
      <c r="DE56" s="84"/>
      <c r="DF56" s="72"/>
      <c r="DG56" s="84"/>
      <c r="DH56" s="84"/>
      <c r="DI56" s="84"/>
      <c r="DJ56" s="84"/>
      <c r="DK56" s="84"/>
      <c r="DL56" s="72"/>
    </row>
    <row r="57" spans="2:16342" s="80" customFormat="1">
      <c r="B57" s="28" t="s">
        <v>348</v>
      </c>
      <c r="C57" s="84">
        <v>46.357028507160997</v>
      </c>
      <c r="D57" s="84">
        <v>47.303800726291087</v>
      </c>
      <c r="E57" s="84">
        <v>41.273144248576124</v>
      </c>
      <c r="F57" s="84">
        <v>40.824415053715008</v>
      </c>
      <c r="G57" s="84">
        <v>43.076153555905755</v>
      </c>
      <c r="H57" s="72">
        <v>43.010293365333531</v>
      </c>
      <c r="I57" s="83">
        <v>33.752554022718996</v>
      </c>
      <c r="J57" s="84">
        <v>33.545635479256887</v>
      </c>
      <c r="K57" s="84">
        <v>30.610039231805068</v>
      </c>
      <c r="L57" s="84">
        <v>31.881619972607925</v>
      </c>
      <c r="M57" s="84">
        <v>31.294958634595304</v>
      </c>
      <c r="N57" s="72">
        <v>31.106903236462198</v>
      </c>
      <c r="O57" s="83">
        <v>51.756421568996018</v>
      </c>
      <c r="P57" s="84">
        <v>54.817776892163423</v>
      </c>
      <c r="Q57" s="84">
        <v>53.515637145850036</v>
      </c>
      <c r="R57" s="84">
        <v>49.892877765058188</v>
      </c>
      <c r="S57" s="84">
        <v>47.188835520796005</v>
      </c>
      <c r="T57" s="72">
        <v>46.625887400952358</v>
      </c>
      <c r="U57" s="83">
        <v>65.737927639159494</v>
      </c>
      <c r="V57" s="84">
        <v>66.915057656208091</v>
      </c>
      <c r="W57" s="84">
        <v>67.886057455882053</v>
      </c>
      <c r="X57" s="84">
        <v>66.480966822026772</v>
      </c>
      <c r="Y57" s="84">
        <v>65.8901143871594</v>
      </c>
      <c r="Z57" s="72">
        <v>66.875433703392218</v>
      </c>
      <c r="AA57" s="83">
        <v>42.774380322371229</v>
      </c>
      <c r="AB57" s="84">
        <v>43.484022518056491</v>
      </c>
      <c r="AC57" s="84">
        <v>44.210185995366622</v>
      </c>
      <c r="AD57" s="84">
        <v>40.497206677730382</v>
      </c>
      <c r="AE57" s="84">
        <v>37.472988474942575</v>
      </c>
      <c r="AF57" s="72">
        <v>37.664628274617236</v>
      </c>
      <c r="AG57" s="83">
        <v>76.78419648151808</v>
      </c>
      <c r="AH57" s="84">
        <v>64.260395878304081</v>
      </c>
      <c r="AI57" s="84">
        <v>54.632668517577031</v>
      </c>
      <c r="AJ57" s="84">
        <v>56.208764727360283</v>
      </c>
      <c r="AK57" s="84">
        <v>61.201362793684304</v>
      </c>
      <c r="AL57" s="72">
        <v>58.926027852811174</v>
      </c>
      <c r="AM57" s="83" t="s">
        <v>1429</v>
      </c>
      <c r="AN57" s="84" t="s">
        <v>1429</v>
      </c>
      <c r="AO57" s="84" t="s">
        <v>1429</v>
      </c>
      <c r="AP57" s="84" t="s">
        <v>1429</v>
      </c>
      <c r="AQ57" s="84" t="s">
        <v>1429</v>
      </c>
      <c r="AR57" s="72" t="s">
        <v>1429</v>
      </c>
      <c r="AS57" s="83">
        <v>63.586942342812421</v>
      </c>
      <c r="AT57" s="84">
        <v>62.35437462153029</v>
      </c>
      <c r="AU57" s="84">
        <v>56.329255714865411</v>
      </c>
      <c r="AV57" s="84">
        <v>57.868219590791803</v>
      </c>
      <c r="AW57" s="84">
        <v>57.948571346813189</v>
      </c>
      <c r="AX57" s="72">
        <v>59.266132708214144</v>
      </c>
      <c r="AY57" s="83">
        <v>30.358160615638834</v>
      </c>
      <c r="AZ57" s="84">
        <v>27.024323821596496</v>
      </c>
      <c r="BA57" s="84">
        <v>23.694699702180106</v>
      </c>
      <c r="BB57" s="84">
        <v>27.294970170266403</v>
      </c>
      <c r="BC57" s="84">
        <v>29.27952514818281</v>
      </c>
      <c r="BD57" s="72">
        <v>29.205758860848324</v>
      </c>
      <c r="BE57" s="83">
        <v>77.427934800660267</v>
      </c>
      <c r="BF57" s="84">
        <v>67.265246135498046</v>
      </c>
      <c r="BG57" s="84">
        <v>54.525255572001385</v>
      </c>
      <c r="BH57" s="84">
        <v>70.054596556612893</v>
      </c>
      <c r="BI57" s="84">
        <v>70.639277200518322</v>
      </c>
      <c r="BJ57" s="72">
        <v>70.897803987189207</v>
      </c>
      <c r="BK57" s="83">
        <v>47.892644135188867</v>
      </c>
      <c r="BL57" s="84">
        <v>47.543629100084104</v>
      </c>
      <c r="BM57" s="84">
        <v>52.260344121261781</v>
      </c>
      <c r="BN57" s="84">
        <v>51.664734407126275</v>
      </c>
      <c r="BO57" s="84">
        <v>44.780242600257075</v>
      </c>
      <c r="BP57" s="72">
        <v>41.715850295361705</v>
      </c>
      <c r="BQ57" s="83">
        <v>41.12201058724213</v>
      </c>
      <c r="BR57" s="84">
        <v>40.255239105083319</v>
      </c>
      <c r="BS57" s="84">
        <v>39.624314077798616</v>
      </c>
      <c r="BT57" s="84">
        <v>32.038420153015629</v>
      </c>
      <c r="BU57" s="84">
        <v>40.682979000533038</v>
      </c>
      <c r="BV57" s="72">
        <v>39.812914258390251</v>
      </c>
      <c r="BW57" s="83">
        <v>65.595654882261428</v>
      </c>
      <c r="BX57" s="84">
        <v>65.635642420274522</v>
      </c>
      <c r="BY57" s="84">
        <v>73.66913432741552</v>
      </c>
      <c r="BZ57" s="84">
        <v>81.671866053901539</v>
      </c>
      <c r="CA57" s="84">
        <v>60</v>
      </c>
      <c r="CB57" s="72">
        <v>60</v>
      </c>
      <c r="CC57" s="84">
        <v>20.055453620627457</v>
      </c>
      <c r="CD57" s="84">
        <v>27.249800763660609</v>
      </c>
      <c r="CE57" s="84">
        <v>24.78887907956155</v>
      </c>
      <c r="CF57" s="84">
        <v>25.137589348267259</v>
      </c>
      <c r="CG57" s="84">
        <v>26.681459890245613</v>
      </c>
      <c r="CH57" s="72">
        <v>26.206220264173812</v>
      </c>
      <c r="CI57" s="84">
        <v>40.734428628040874</v>
      </c>
      <c r="CJ57" s="84">
        <v>37.821488545463339</v>
      </c>
      <c r="CK57" s="84">
        <v>32.680509530387909</v>
      </c>
      <c r="CL57" s="84">
        <v>29.59005499324401</v>
      </c>
      <c r="CM57" s="84">
        <v>26.359734190775985</v>
      </c>
      <c r="CN57" s="72">
        <v>24.996033254385189</v>
      </c>
      <c r="CO57" s="84" t="s">
        <v>1429</v>
      </c>
      <c r="CP57" s="84">
        <v>59.178825726625426</v>
      </c>
      <c r="CQ57" s="84">
        <v>61.162314314082728</v>
      </c>
      <c r="CR57" s="84">
        <v>59.585084684373868</v>
      </c>
      <c r="CS57" s="84">
        <v>58.044080920424115</v>
      </c>
      <c r="CT57" s="72">
        <v>54.560069613309928</v>
      </c>
      <c r="CU57" s="84" t="s">
        <v>1429</v>
      </c>
      <c r="CV57" s="84" t="s">
        <v>1429</v>
      </c>
      <c r="CW57" s="84" t="s">
        <v>1429</v>
      </c>
      <c r="CX57" s="84" t="s">
        <v>1429</v>
      </c>
      <c r="CY57" s="84" t="s">
        <v>1429</v>
      </c>
      <c r="CZ57" s="72" t="s">
        <v>1429</v>
      </c>
      <c r="DA57" s="84"/>
      <c r="DB57" s="84"/>
      <c r="DC57" s="84"/>
      <c r="DD57" s="84"/>
      <c r="DE57" s="84"/>
      <c r="DF57" s="72"/>
      <c r="DG57" s="84"/>
      <c r="DH57" s="84"/>
      <c r="DI57" s="84"/>
      <c r="DJ57" s="84"/>
      <c r="DK57" s="84"/>
      <c r="DL57" s="72"/>
    </row>
    <row r="58" spans="2:16342" s="80" customFormat="1">
      <c r="B58" s="28" t="s">
        <v>349</v>
      </c>
      <c r="C58" s="86">
        <v>4.60960143004539</v>
      </c>
      <c r="D58" s="86">
        <v>6.6586461348373724</v>
      </c>
      <c r="E58" s="86">
        <v>7.9594074395461858</v>
      </c>
      <c r="F58" s="86">
        <v>6.5000601284953969</v>
      </c>
      <c r="G58" s="86">
        <v>6.7823421693194508</v>
      </c>
      <c r="H58" s="87">
        <v>6.645182568958103</v>
      </c>
      <c r="I58" s="83">
        <v>7.9274252436558941</v>
      </c>
      <c r="J58" s="86">
        <v>8.7606965790778393</v>
      </c>
      <c r="K58" s="86">
        <v>6.4504008610796744</v>
      </c>
      <c r="L58" s="86">
        <v>6.3482953639422579</v>
      </c>
      <c r="M58" s="86">
        <v>6.7856310381515446</v>
      </c>
      <c r="N58" s="87">
        <v>7.38677663080448</v>
      </c>
      <c r="O58" s="83">
        <v>4.5469544416582046</v>
      </c>
      <c r="P58" s="86">
        <v>5.2958860460445649</v>
      </c>
      <c r="Q58" s="86">
        <v>6.0642821436826582</v>
      </c>
      <c r="R58" s="86">
        <v>7.2263985603562464</v>
      </c>
      <c r="S58" s="86">
        <v>7.315572873138195</v>
      </c>
      <c r="T58" s="87">
        <v>7.8539054264275538</v>
      </c>
      <c r="U58" s="83">
        <v>5.0063191236083489</v>
      </c>
      <c r="V58" s="86">
        <v>5.2941193630728094</v>
      </c>
      <c r="W58" s="86">
        <v>3.6332923678073992</v>
      </c>
      <c r="X58" s="86">
        <v>3.3410714098504095</v>
      </c>
      <c r="Y58" s="86">
        <v>3.9350438265273988</v>
      </c>
      <c r="Z58" s="87">
        <v>4.6251257675428219</v>
      </c>
      <c r="AA58" s="83">
        <v>2.6701489631902406</v>
      </c>
      <c r="AB58" s="86">
        <v>2.5177164063678745</v>
      </c>
      <c r="AC58" s="86">
        <v>3.0306279645735472</v>
      </c>
      <c r="AD58" s="86">
        <v>3.3223072967202301</v>
      </c>
      <c r="AE58" s="86">
        <v>3.6741510216766295</v>
      </c>
      <c r="AF58" s="87">
        <v>4.0963726716387319</v>
      </c>
      <c r="AG58" s="83">
        <v>2.9215506553781272</v>
      </c>
      <c r="AH58" s="86">
        <v>3.1949168642371784</v>
      </c>
      <c r="AI58" s="86">
        <v>3.2387842613604572</v>
      </c>
      <c r="AJ58" s="86">
        <v>3.2914707632938005</v>
      </c>
      <c r="AK58" s="86">
        <v>3.5024301976143315</v>
      </c>
      <c r="AL58" s="87">
        <v>3.7959109126385417</v>
      </c>
      <c r="AM58" s="83" t="s">
        <v>1429</v>
      </c>
      <c r="AN58" s="86" t="s">
        <v>1429</v>
      </c>
      <c r="AO58" s="86" t="s">
        <v>1429</v>
      </c>
      <c r="AP58" s="86" t="s">
        <v>1429</v>
      </c>
      <c r="AQ58" s="86" t="s">
        <v>1429</v>
      </c>
      <c r="AR58" s="87" t="s">
        <v>1429</v>
      </c>
      <c r="AS58" s="83">
        <v>0.90140513845611148</v>
      </c>
      <c r="AT58" s="86">
        <v>1.0031155700121488</v>
      </c>
      <c r="AU58" s="86">
        <v>1.1505495574360471</v>
      </c>
      <c r="AV58" s="86">
        <v>1.2195196859567687</v>
      </c>
      <c r="AW58" s="86">
        <v>1.3669541833527663</v>
      </c>
      <c r="AX58" s="87">
        <v>1.5085301589031976</v>
      </c>
      <c r="AY58" s="83">
        <v>2.1060232071759724</v>
      </c>
      <c r="AZ58" s="86">
        <v>2.4881972282443323</v>
      </c>
      <c r="BA58" s="86">
        <v>2.7988100984408542</v>
      </c>
      <c r="BB58" s="86">
        <v>2.7189278099142888</v>
      </c>
      <c r="BC58" s="86">
        <v>2.856295472591905</v>
      </c>
      <c r="BD58" s="87">
        <v>2.9376178410980409</v>
      </c>
      <c r="BE58" s="83">
        <v>1.4083010319858211</v>
      </c>
      <c r="BF58" s="86">
        <v>1.5957824364326814</v>
      </c>
      <c r="BG58" s="86">
        <v>1.7599755020768082</v>
      </c>
      <c r="BH58" s="86">
        <v>1.9480492114673646</v>
      </c>
      <c r="BI58" s="86">
        <v>2.1335486629069229</v>
      </c>
      <c r="BJ58" s="87">
        <v>2.3282420101151224</v>
      </c>
      <c r="BK58" s="83">
        <v>8.0560560560560557</v>
      </c>
      <c r="BL58" s="86">
        <v>8.6003616636528033</v>
      </c>
      <c r="BM58" s="86">
        <v>7.0549132947976876</v>
      </c>
      <c r="BN58" s="86">
        <v>9.2798599987704762</v>
      </c>
      <c r="BO58" s="86">
        <v>10.878601519654941</v>
      </c>
      <c r="BP58" s="87">
        <v>12.092170630176579</v>
      </c>
      <c r="BQ58" s="83">
        <v>6.1255247979957854</v>
      </c>
      <c r="BR58" s="86">
        <v>4.9234260864337305</v>
      </c>
      <c r="BS58" s="86">
        <v>5.5514538226500632</v>
      </c>
      <c r="BT58" s="86">
        <v>6.336527772732226</v>
      </c>
      <c r="BU58" s="86">
        <v>4.2801110397304223</v>
      </c>
      <c r="BV58" s="87">
        <v>4.0299961732400602</v>
      </c>
      <c r="BW58" s="83">
        <v>6.6791038134650478</v>
      </c>
      <c r="BX58" s="86">
        <v>7.5745772051032096</v>
      </c>
      <c r="BY58" s="86">
        <v>7.5808395179953711</v>
      </c>
      <c r="BZ58" s="86">
        <v>7.0091907483383196</v>
      </c>
      <c r="CA58" s="86">
        <v>7.5816631911044166</v>
      </c>
      <c r="CB58" s="87">
        <v>8.5238839834927536</v>
      </c>
      <c r="CC58" s="86">
        <v>7.3337319954852784</v>
      </c>
      <c r="CD58" s="86">
        <v>9.6579244654731955</v>
      </c>
      <c r="CE58" s="86">
        <v>9.8699630853324489</v>
      </c>
      <c r="CF58" s="86">
        <v>6.8014668688816515</v>
      </c>
      <c r="CG58" s="86">
        <v>5.8841286880499144</v>
      </c>
      <c r="CH58" s="87">
        <v>5.6511023295557941</v>
      </c>
      <c r="CI58" s="86">
        <v>2.3269878141781835</v>
      </c>
      <c r="CJ58" s="86">
        <v>2.9038967577266335</v>
      </c>
      <c r="CK58" s="86">
        <v>3.2555348313614694</v>
      </c>
      <c r="CL58" s="86">
        <v>3.3466028973481747</v>
      </c>
      <c r="CM58" s="86">
        <v>3.7153690772177979</v>
      </c>
      <c r="CN58" s="87">
        <v>4.1604265745061477</v>
      </c>
      <c r="CO58" s="86" t="s">
        <v>1429</v>
      </c>
      <c r="CP58" s="86">
        <v>6.3390959235840176</v>
      </c>
      <c r="CQ58" s="86">
        <v>8.7756534980120122</v>
      </c>
      <c r="CR58" s="86">
        <v>10.586558026459437</v>
      </c>
      <c r="CS58" s="86">
        <v>11.63002087841773</v>
      </c>
      <c r="CT58" s="87">
        <v>12.134682353342907</v>
      </c>
      <c r="CU58" s="86" t="s">
        <v>1429</v>
      </c>
      <c r="CV58" s="86" t="s">
        <v>1429</v>
      </c>
      <c r="CW58" s="86" t="s">
        <v>1429</v>
      </c>
      <c r="CX58" s="86" t="s">
        <v>1429</v>
      </c>
      <c r="CY58" s="86" t="s">
        <v>1429</v>
      </c>
      <c r="CZ58" s="87" t="s">
        <v>1429</v>
      </c>
      <c r="DA58" s="86"/>
      <c r="DB58" s="86"/>
      <c r="DC58" s="86"/>
      <c r="DD58" s="86"/>
      <c r="DE58" s="86"/>
      <c r="DF58" s="87"/>
      <c r="DG58" s="86"/>
      <c r="DH58" s="86"/>
      <c r="DI58" s="86"/>
      <c r="DJ58" s="86"/>
      <c r="DK58" s="86"/>
      <c r="DL58" s="87"/>
    </row>
    <row r="59" spans="2:16342" s="76" customFormat="1">
      <c r="B59" s="27"/>
      <c r="C59" s="83"/>
      <c r="D59" s="84"/>
      <c r="E59" s="84"/>
      <c r="F59" s="84"/>
      <c r="G59" s="84"/>
      <c r="H59" s="72"/>
      <c r="I59" s="83"/>
      <c r="J59" s="84"/>
      <c r="K59" s="84"/>
      <c r="L59" s="84"/>
      <c r="M59" s="84"/>
      <c r="N59" s="72"/>
      <c r="O59" s="83"/>
      <c r="P59" s="84"/>
      <c r="Q59" s="84"/>
      <c r="R59" s="84"/>
      <c r="S59" s="84"/>
      <c r="T59" s="72"/>
      <c r="U59" s="83"/>
      <c r="V59" s="84"/>
      <c r="W59" s="84"/>
      <c r="X59" s="84"/>
      <c r="Y59" s="84"/>
      <c r="Z59" s="72"/>
      <c r="AA59" s="83"/>
      <c r="AB59" s="84"/>
      <c r="AC59" s="84"/>
      <c r="AD59" s="84"/>
      <c r="AE59" s="84"/>
      <c r="AF59" s="72"/>
      <c r="AG59" s="83"/>
      <c r="AH59" s="84"/>
      <c r="AI59" s="84"/>
      <c r="AJ59" s="84"/>
      <c r="AK59" s="84"/>
      <c r="AL59" s="72"/>
      <c r="AM59" s="83"/>
      <c r="AN59" s="84"/>
      <c r="AO59" s="84"/>
      <c r="AP59" s="84"/>
      <c r="AQ59" s="84"/>
      <c r="AR59" s="72"/>
      <c r="AS59" s="83"/>
      <c r="AT59" s="84"/>
      <c r="AU59" s="84"/>
      <c r="AV59" s="84"/>
      <c r="AW59" s="84"/>
      <c r="AX59" s="72"/>
      <c r="AY59" s="83"/>
      <c r="AZ59" s="84"/>
      <c r="BA59" s="84"/>
      <c r="BB59" s="84"/>
      <c r="BC59" s="84"/>
      <c r="BD59" s="72"/>
      <c r="BE59" s="83"/>
      <c r="BF59" s="84"/>
      <c r="BG59" s="84"/>
      <c r="BH59" s="84"/>
      <c r="BI59" s="84"/>
      <c r="BJ59" s="72"/>
      <c r="BK59" s="83"/>
      <c r="BL59" s="84"/>
      <c r="BM59" s="84"/>
      <c r="BN59" s="84"/>
      <c r="BO59" s="84"/>
      <c r="BP59" s="72"/>
      <c r="BQ59" s="83"/>
      <c r="BR59" s="84"/>
      <c r="BS59" s="84"/>
      <c r="BT59" s="84"/>
      <c r="BU59" s="84"/>
      <c r="BV59" s="72"/>
      <c r="BW59" s="83"/>
      <c r="BX59" s="84"/>
      <c r="BY59" s="84"/>
      <c r="BZ59" s="84"/>
      <c r="CA59" s="84"/>
      <c r="CB59" s="72"/>
      <c r="CC59" s="83"/>
      <c r="CD59" s="84"/>
      <c r="CE59" s="84"/>
      <c r="CF59" s="84"/>
      <c r="CG59" s="84"/>
      <c r="CH59" s="72"/>
      <c r="CI59" s="83"/>
      <c r="CJ59" s="84"/>
      <c r="CK59" s="84"/>
      <c r="CL59" s="84"/>
      <c r="CM59" s="84"/>
      <c r="CN59" s="72"/>
      <c r="CO59" s="83"/>
      <c r="CP59" s="84"/>
      <c r="CQ59" s="84"/>
      <c r="CR59" s="84"/>
      <c r="CS59" s="84"/>
      <c r="CT59" s="72"/>
      <c r="CU59" s="83"/>
      <c r="CV59" s="84"/>
      <c r="CW59" s="84"/>
      <c r="CX59" s="84"/>
      <c r="CY59" s="84"/>
      <c r="CZ59" s="72"/>
      <c r="DA59" s="83"/>
      <c r="DB59" s="84"/>
      <c r="DC59" s="84"/>
      <c r="DD59" s="84"/>
      <c r="DE59" s="84"/>
      <c r="DF59" s="72"/>
      <c r="DG59" s="83"/>
      <c r="DH59" s="84"/>
      <c r="DI59" s="84"/>
      <c r="DJ59" s="84"/>
      <c r="DK59" s="84"/>
      <c r="DL59" s="72"/>
      <c r="DM59" s="80"/>
      <c r="DN59" s="80"/>
      <c r="DO59" s="80"/>
      <c r="DP59" s="80"/>
      <c r="DQ59" s="80"/>
      <c r="DR59" s="80"/>
      <c r="DS59" s="80"/>
      <c r="DT59" s="80"/>
      <c r="DU59" s="80"/>
      <c r="DV59" s="80"/>
      <c r="DW59" s="80"/>
      <c r="DX59" s="80"/>
      <c r="DY59" s="80"/>
      <c r="DZ59" s="80"/>
      <c r="EA59" s="80"/>
      <c r="EB59" s="80"/>
      <c r="EC59" s="80"/>
      <c r="ED59" s="80"/>
      <c r="EE59" s="80"/>
      <c r="EF59" s="80"/>
      <c r="EG59" s="80"/>
      <c r="EH59" s="80"/>
      <c r="EI59" s="80"/>
      <c r="EJ59" s="80"/>
      <c r="EK59" s="80"/>
      <c r="EL59" s="80"/>
      <c r="EM59" s="80"/>
      <c r="EN59" s="80"/>
      <c r="EO59" s="80"/>
      <c r="EP59" s="80"/>
      <c r="EQ59" s="80"/>
      <c r="ER59" s="80"/>
      <c r="ES59" s="80"/>
      <c r="ET59" s="80"/>
      <c r="EU59" s="80"/>
      <c r="EV59" s="80"/>
      <c r="EW59" s="80"/>
      <c r="EX59" s="80"/>
      <c r="EY59" s="80"/>
      <c r="EZ59" s="80"/>
      <c r="FA59" s="80"/>
      <c r="FB59" s="80"/>
      <c r="FC59" s="80"/>
      <c r="FD59" s="80"/>
      <c r="FE59" s="80"/>
      <c r="FF59" s="80"/>
      <c r="FG59" s="80"/>
      <c r="FH59" s="80"/>
      <c r="FI59" s="80"/>
      <c r="FJ59" s="80"/>
      <c r="FK59" s="80"/>
      <c r="FL59" s="80"/>
      <c r="FM59" s="80"/>
      <c r="FN59" s="80"/>
      <c r="FO59" s="80"/>
      <c r="FP59" s="80"/>
      <c r="FQ59" s="80"/>
      <c r="FR59" s="80"/>
      <c r="FS59" s="80"/>
      <c r="FT59" s="80"/>
      <c r="FU59" s="80"/>
      <c r="FV59" s="80"/>
      <c r="FW59" s="80"/>
      <c r="FX59" s="80"/>
      <c r="FY59" s="80"/>
      <c r="FZ59" s="80"/>
      <c r="GA59" s="80"/>
      <c r="GB59" s="80"/>
      <c r="GC59" s="80"/>
      <c r="GD59" s="80"/>
      <c r="GE59" s="80"/>
      <c r="GF59" s="80"/>
      <c r="GG59" s="80"/>
      <c r="GH59" s="80"/>
      <c r="GI59" s="80"/>
      <c r="GJ59" s="80"/>
      <c r="GK59" s="80"/>
      <c r="GL59" s="80"/>
      <c r="GM59" s="80"/>
      <c r="GN59" s="80"/>
      <c r="GO59" s="80"/>
      <c r="GP59" s="80"/>
      <c r="GQ59" s="80"/>
      <c r="GR59" s="80"/>
      <c r="GS59" s="80"/>
      <c r="GT59" s="80"/>
      <c r="GU59" s="80"/>
      <c r="GV59" s="80"/>
      <c r="GW59" s="80"/>
      <c r="GX59" s="80"/>
      <c r="GY59" s="80"/>
      <c r="GZ59" s="80"/>
      <c r="HA59" s="80"/>
      <c r="HB59" s="80"/>
      <c r="HC59" s="80"/>
      <c r="HD59" s="80"/>
      <c r="HE59" s="80"/>
      <c r="HF59" s="80"/>
      <c r="HG59" s="80"/>
      <c r="HH59" s="80"/>
      <c r="HI59" s="80"/>
      <c r="HJ59" s="80"/>
      <c r="HK59" s="80"/>
      <c r="HL59" s="80"/>
      <c r="HM59" s="80"/>
      <c r="HN59" s="80"/>
      <c r="HO59" s="80"/>
      <c r="HP59" s="80"/>
      <c r="HQ59" s="80"/>
      <c r="HR59" s="80"/>
      <c r="HS59" s="80"/>
      <c r="HT59" s="80"/>
      <c r="HU59" s="80"/>
      <c r="HV59" s="80"/>
      <c r="HW59" s="80"/>
      <c r="HX59" s="80"/>
      <c r="HY59" s="80"/>
      <c r="HZ59" s="80"/>
      <c r="IA59" s="80"/>
      <c r="IB59" s="80"/>
      <c r="IC59" s="80"/>
      <c r="ID59" s="80"/>
      <c r="IE59" s="80"/>
      <c r="IF59" s="80"/>
      <c r="IG59" s="80"/>
      <c r="IH59" s="80"/>
      <c r="II59" s="80"/>
      <c r="IJ59" s="80"/>
      <c r="IK59" s="80"/>
      <c r="IL59" s="80"/>
      <c r="IM59" s="80"/>
      <c r="IN59" s="80"/>
      <c r="IO59" s="80"/>
      <c r="IP59" s="80"/>
      <c r="IQ59" s="80"/>
      <c r="IR59" s="80"/>
      <c r="IS59" s="80"/>
      <c r="IT59" s="80"/>
      <c r="IU59" s="80"/>
      <c r="IV59" s="80"/>
      <c r="IW59" s="80"/>
      <c r="IX59" s="80"/>
      <c r="IY59" s="80"/>
      <c r="IZ59" s="80"/>
      <c r="JA59" s="80"/>
      <c r="JB59" s="80"/>
      <c r="JC59" s="80"/>
      <c r="JD59" s="80"/>
      <c r="JE59" s="80"/>
      <c r="JF59" s="80"/>
      <c r="JG59" s="80"/>
      <c r="JH59" s="80"/>
      <c r="JI59" s="80"/>
      <c r="JJ59" s="80"/>
      <c r="JK59" s="80"/>
      <c r="JL59" s="80"/>
      <c r="JM59" s="80"/>
      <c r="JN59" s="80"/>
      <c r="JO59" s="80"/>
      <c r="JP59" s="80"/>
      <c r="JQ59" s="80"/>
      <c r="JR59" s="80"/>
      <c r="JS59" s="80"/>
      <c r="JT59" s="80"/>
      <c r="JU59" s="80"/>
      <c r="JV59" s="80"/>
      <c r="JW59" s="80"/>
      <c r="JX59" s="80"/>
      <c r="JY59" s="80"/>
      <c r="JZ59" s="80"/>
      <c r="KA59" s="80"/>
      <c r="KB59" s="80"/>
      <c r="KC59" s="80"/>
      <c r="KD59" s="80"/>
      <c r="KE59" s="80"/>
      <c r="KF59" s="80"/>
      <c r="KG59" s="80"/>
      <c r="KH59" s="80"/>
      <c r="KI59" s="80"/>
      <c r="KJ59" s="80"/>
      <c r="KK59" s="80"/>
      <c r="KL59" s="80"/>
      <c r="KM59" s="80"/>
      <c r="KN59" s="80"/>
      <c r="KO59" s="80"/>
      <c r="KP59" s="80"/>
      <c r="KQ59" s="80"/>
      <c r="KR59" s="80"/>
      <c r="KS59" s="80"/>
      <c r="KT59" s="80"/>
      <c r="KU59" s="80"/>
      <c r="KV59" s="80"/>
      <c r="KW59" s="80"/>
      <c r="KX59" s="80"/>
      <c r="KY59" s="80"/>
      <c r="KZ59" s="80"/>
      <c r="LA59" s="80"/>
      <c r="LB59" s="80"/>
      <c r="LC59" s="80"/>
      <c r="LD59" s="80"/>
      <c r="LE59" s="80"/>
      <c r="LF59" s="80"/>
      <c r="LG59" s="80"/>
      <c r="LH59" s="80"/>
      <c r="LI59" s="80"/>
      <c r="LJ59" s="80"/>
      <c r="LK59" s="80"/>
      <c r="LL59" s="80"/>
      <c r="LM59" s="80"/>
      <c r="LN59" s="80"/>
      <c r="LO59" s="80"/>
      <c r="LP59" s="80"/>
      <c r="LQ59" s="80"/>
      <c r="LR59" s="80"/>
      <c r="LS59" s="80"/>
      <c r="LT59" s="80"/>
      <c r="LU59" s="80"/>
      <c r="LV59" s="80"/>
      <c r="LW59" s="80"/>
      <c r="LX59" s="80"/>
      <c r="LY59" s="80"/>
      <c r="LZ59" s="80"/>
      <c r="MA59" s="80"/>
      <c r="MB59" s="80"/>
      <c r="MC59" s="80"/>
      <c r="MD59" s="80"/>
      <c r="ME59" s="80"/>
      <c r="MF59" s="80"/>
      <c r="MG59" s="80"/>
      <c r="MH59" s="80"/>
      <c r="MI59" s="80"/>
      <c r="MJ59" s="80"/>
      <c r="MK59" s="80"/>
      <c r="ML59" s="80"/>
      <c r="MM59" s="80"/>
      <c r="MN59" s="80"/>
      <c r="MO59" s="80"/>
      <c r="MP59" s="80"/>
      <c r="MQ59" s="80"/>
      <c r="MR59" s="80"/>
      <c r="MS59" s="80"/>
      <c r="MT59" s="80"/>
      <c r="MU59" s="80"/>
      <c r="MV59" s="80"/>
      <c r="MW59" s="80"/>
      <c r="MX59" s="80"/>
      <c r="MY59" s="80"/>
      <c r="MZ59" s="80"/>
      <c r="NA59" s="80"/>
      <c r="NB59" s="80"/>
      <c r="NC59" s="80"/>
      <c r="ND59" s="80"/>
      <c r="NE59" s="80"/>
      <c r="NF59" s="80"/>
      <c r="NG59" s="80"/>
      <c r="NH59" s="80"/>
      <c r="NI59" s="80"/>
      <c r="NJ59" s="80"/>
      <c r="NK59" s="80"/>
      <c r="NL59" s="80"/>
      <c r="NM59" s="80"/>
      <c r="NN59" s="80"/>
      <c r="NO59" s="80"/>
      <c r="NP59" s="80"/>
      <c r="NQ59" s="80"/>
      <c r="NR59" s="80"/>
      <c r="NS59" s="80"/>
      <c r="NT59" s="80"/>
      <c r="NU59" s="80"/>
      <c r="NV59" s="80"/>
      <c r="NW59" s="80"/>
      <c r="NX59" s="80"/>
      <c r="NY59" s="80"/>
      <c r="NZ59" s="80"/>
      <c r="OA59" s="80"/>
      <c r="OB59" s="80"/>
      <c r="OC59" s="80"/>
      <c r="OD59" s="80"/>
      <c r="OE59" s="80"/>
      <c r="OF59" s="80"/>
      <c r="OG59" s="80"/>
      <c r="OH59" s="80"/>
      <c r="OI59" s="80"/>
      <c r="OJ59" s="80"/>
      <c r="OK59" s="80"/>
      <c r="OL59" s="80"/>
      <c r="OM59" s="80"/>
      <c r="ON59" s="80"/>
      <c r="OO59" s="80"/>
      <c r="OP59" s="80"/>
      <c r="OQ59" s="80"/>
      <c r="OR59" s="80"/>
      <c r="OS59" s="80"/>
      <c r="OT59" s="80"/>
      <c r="OU59" s="80"/>
      <c r="OV59" s="80"/>
      <c r="OW59" s="80"/>
      <c r="OX59" s="80"/>
      <c r="OY59" s="80"/>
      <c r="OZ59" s="80"/>
      <c r="PA59" s="80"/>
      <c r="PB59" s="80"/>
      <c r="PC59" s="80"/>
      <c r="PD59" s="80"/>
      <c r="PE59" s="80"/>
      <c r="PF59" s="80"/>
      <c r="PG59" s="80"/>
      <c r="PH59" s="80"/>
      <c r="PI59" s="80"/>
      <c r="PJ59" s="80"/>
      <c r="PK59" s="80"/>
      <c r="PL59" s="80"/>
      <c r="PM59" s="80"/>
      <c r="PN59" s="80"/>
      <c r="PO59" s="80"/>
      <c r="PP59" s="80"/>
      <c r="PQ59" s="80"/>
      <c r="PR59" s="80"/>
      <c r="PS59" s="80"/>
      <c r="PT59" s="80"/>
      <c r="PU59" s="80"/>
      <c r="PV59" s="80"/>
      <c r="PW59" s="80"/>
      <c r="PX59" s="80"/>
      <c r="PY59" s="80"/>
      <c r="PZ59" s="80"/>
      <c r="QA59" s="80"/>
      <c r="QB59" s="80"/>
      <c r="QC59" s="80"/>
      <c r="QD59" s="80"/>
      <c r="QE59" s="80"/>
      <c r="QF59" s="80"/>
      <c r="QG59" s="80"/>
      <c r="QH59" s="80"/>
      <c r="QI59" s="80"/>
      <c r="QJ59" s="80"/>
      <c r="QK59" s="80"/>
      <c r="QL59" s="80"/>
      <c r="QM59" s="80"/>
      <c r="QN59" s="80"/>
      <c r="QO59" s="80"/>
      <c r="QP59" s="80"/>
      <c r="QQ59" s="80"/>
      <c r="QR59" s="80"/>
      <c r="QS59" s="80"/>
      <c r="QT59" s="80"/>
      <c r="QU59" s="80"/>
      <c r="QV59" s="80"/>
      <c r="QW59" s="80"/>
      <c r="QX59" s="80"/>
      <c r="QY59" s="80"/>
      <c r="QZ59" s="80"/>
      <c r="RA59" s="80"/>
      <c r="RB59" s="80"/>
      <c r="RC59" s="80"/>
      <c r="RD59" s="80"/>
      <c r="RE59" s="80"/>
      <c r="RF59" s="80"/>
      <c r="RG59" s="80"/>
      <c r="RH59" s="80"/>
      <c r="RI59" s="80"/>
      <c r="RJ59" s="80"/>
      <c r="RK59" s="80"/>
      <c r="RL59" s="80"/>
      <c r="RM59" s="80"/>
      <c r="RN59" s="80"/>
      <c r="RO59" s="80"/>
      <c r="RP59" s="80"/>
      <c r="RQ59" s="80"/>
      <c r="RR59" s="80"/>
      <c r="RS59" s="80"/>
      <c r="RT59" s="80"/>
      <c r="RU59" s="80"/>
      <c r="RV59" s="80"/>
      <c r="RW59" s="80"/>
      <c r="RX59" s="80"/>
      <c r="RY59" s="80"/>
      <c r="RZ59" s="80"/>
      <c r="SA59" s="80"/>
      <c r="SB59" s="80"/>
      <c r="SC59" s="80"/>
      <c r="SD59" s="80"/>
      <c r="SE59" s="80"/>
      <c r="SF59" s="80"/>
      <c r="SG59" s="80"/>
      <c r="SH59" s="80"/>
      <c r="SI59" s="80"/>
      <c r="SJ59" s="80"/>
      <c r="SK59" s="80"/>
      <c r="SL59" s="80"/>
      <c r="SM59" s="80"/>
      <c r="SN59" s="80"/>
      <c r="SO59" s="80"/>
      <c r="SP59" s="80"/>
      <c r="SQ59" s="80"/>
      <c r="SR59" s="80"/>
      <c r="SS59" s="80"/>
      <c r="ST59" s="80"/>
      <c r="SU59" s="80"/>
      <c r="SV59" s="80"/>
      <c r="SW59" s="80"/>
      <c r="SX59" s="80"/>
      <c r="SY59" s="80"/>
      <c r="SZ59" s="80"/>
      <c r="TA59" s="80"/>
      <c r="TB59" s="80"/>
      <c r="TC59" s="80"/>
      <c r="TD59" s="80"/>
      <c r="TE59" s="80"/>
      <c r="TF59" s="80"/>
      <c r="TG59" s="80"/>
      <c r="TH59" s="80"/>
      <c r="TI59" s="80"/>
      <c r="TJ59" s="80"/>
      <c r="TK59" s="80"/>
      <c r="TL59" s="80"/>
      <c r="TM59" s="80"/>
      <c r="TN59" s="80"/>
      <c r="TO59" s="80"/>
      <c r="TP59" s="80"/>
      <c r="TQ59" s="80"/>
      <c r="TR59" s="80"/>
      <c r="TS59" s="80"/>
      <c r="TT59" s="80"/>
      <c r="TU59" s="80"/>
      <c r="TV59" s="80"/>
      <c r="TW59" s="80"/>
      <c r="TX59" s="80"/>
      <c r="TY59" s="80"/>
      <c r="TZ59" s="80"/>
      <c r="UA59" s="80"/>
      <c r="UB59" s="80"/>
      <c r="UC59" s="80"/>
      <c r="UD59" s="80"/>
      <c r="UE59" s="80"/>
      <c r="UF59" s="80"/>
      <c r="UG59" s="80"/>
      <c r="UH59" s="80"/>
      <c r="UI59" s="80"/>
      <c r="UJ59" s="80"/>
      <c r="UK59" s="80"/>
      <c r="UL59" s="80"/>
      <c r="UM59" s="80"/>
      <c r="UN59" s="80"/>
      <c r="UO59" s="80"/>
      <c r="UP59" s="80"/>
      <c r="UQ59" s="80"/>
      <c r="UR59" s="80"/>
      <c r="US59" s="80"/>
      <c r="UT59" s="80"/>
      <c r="UU59" s="80"/>
      <c r="UV59" s="80"/>
      <c r="UW59" s="80"/>
      <c r="UX59" s="80"/>
      <c r="UY59" s="80"/>
      <c r="UZ59" s="80"/>
      <c r="VA59" s="80"/>
      <c r="VB59" s="80"/>
      <c r="VC59" s="80"/>
      <c r="VD59" s="80"/>
      <c r="VE59" s="80"/>
      <c r="VF59" s="80"/>
      <c r="VG59" s="80"/>
      <c r="VH59" s="80"/>
      <c r="VI59" s="80"/>
      <c r="VJ59" s="80"/>
      <c r="VK59" s="80"/>
      <c r="VL59" s="80"/>
      <c r="VM59" s="80"/>
      <c r="VN59" s="80"/>
      <c r="VO59" s="80"/>
      <c r="VP59" s="80"/>
      <c r="VQ59" s="80"/>
      <c r="VR59" s="80"/>
      <c r="VS59" s="80"/>
      <c r="VT59" s="80"/>
      <c r="VU59" s="80"/>
      <c r="VV59" s="80"/>
      <c r="VW59" s="80"/>
      <c r="VX59" s="80"/>
      <c r="VY59" s="80"/>
      <c r="VZ59" s="80"/>
      <c r="WA59" s="80"/>
      <c r="WB59" s="80"/>
      <c r="WC59" s="80"/>
      <c r="WD59" s="80"/>
      <c r="WE59" s="80"/>
      <c r="WF59" s="80"/>
      <c r="WG59" s="80"/>
      <c r="WH59" s="80"/>
      <c r="WI59" s="80"/>
      <c r="WJ59" s="80"/>
      <c r="WK59" s="80"/>
      <c r="WL59" s="80"/>
      <c r="WM59" s="80"/>
      <c r="WN59" s="80"/>
      <c r="WO59" s="80"/>
      <c r="WP59" s="80"/>
      <c r="WQ59" s="80"/>
      <c r="WR59" s="80"/>
      <c r="WS59" s="80"/>
      <c r="WT59" s="80"/>
      <c r="WU59" s="80"/>
      <c r="WV59" s="80"/>
      <c r="WW59" s="80"/>
      <c r="WX59" s="80"/>
      <c r="WY59" s="80"/>
      <c r="WZ59" s="80"/>
      <c r="XA59" s="80"/>
      <c r="XB59" s="80"/>
      <c r="XC59" s="80"/>
      <c r="XD59" s="80"/>
      <c r="XE59" s="80"/>
      <c r="XF59" s="80"/>
      <c r="XG59" s="80"/>
      <c r="XH59" s="80"/>
      <c r="XI59" s="80"/>
      <c r="XJ59" s="80"/>
      <c r="XK59" s="80"/>
      <c r="XL59" s="80"/>
      <c r="XM59" s="80"/>
      <c r="XN59" s="80"/>
      <c r="XO59" s="80"/>
      <c r="XP59" s="80"/>
      <c r="XQ59" s="80"/>
      <c r="XR59" s="80"/>
      <c r="XS59" s="80"/>
      <c r="XT59" s="80"/>
      <c r="XU59" s="80"/>
      <c r="XV59" s="80"/>
      <c r="XW59" s="80"/>
      <c r="XX59" s="80"/>
      <c r="XY59" s="80"/>
      <c r="XZ59" s="80"/>
      <c r="YA59" s="80"/>
      <c r="YB59" s="80"/>
      <c r="YC59" s="80"/>
      <c r="YD59" s="80"/>
      <c r="YE59" s="80"/>
      <c r="YF59" s="80"/>
      <c r="YG59" s="80"/>
      <c r="YH59" s="80"/>
      <c r="YI59" s="80"/>
      <c r="YJ59" s="80"/>
      <c r="YK59" s="80"/>
      <c r="YL59" s="80"/>
      <c r="YM59" s="80"/>
      <c r="YN59" s="80"/>
      <c r="YO59" s="80"/>
      <c r="YP59" s="80"/>
      <c r="YQ59" s="80"/>
      <c r="YR59" s="80"/>
      <c r="YS59" s="80"/>
      <c r="YT59" s="80"/>
      <c r="YU59" s="80"/>
      <c r="YV59" s="80"/>
      <c r="YW59" s="80"/>
      <c r="YX59" s="80"/>
      <c r="YY59" s="80"/>
      <c r="YZ59" s="80"/>
      <c r="ZA59" s="80"/>
      <c r="ZB59" s="80"/>
      <c r="ZC59" s="80"/>
      <c r="ZD59" s="80"/>
      <c r="ZE59" s="80"/>
      <c r="ZF59" s="80"/>
      <c r="ZG59" s="80"/>
      <c r="ZH59" s="80"/>
      <c r="ZI59" s="80"/>
      <c r="ZJ59" s="80"/>
      <c r="ZK59" s="80"/>
      <c r="ZL59" s="80"/>
      <c r="ZM59" s="80"/>
      <c r="ZN59" s="80"/>
      <c r="ZO59" s="80"/>
      <c r="ZP59" s="80"/>
      <c r="ZQ59" s="80"/>
      <c r="ZR59" s="80"/>
      <c r="ZS59" s="80"/>
      <c r="ZT59" s="80"/>
      <c r="ZU59" s="80"/>
      <c r="ZV59" s="80"/>
      <c r="ZW59" s="80"/>
      <c r="ZX59" s="80"/>
      <c r="ZY59" s="80"/>
      <c r="ZZ59" s="80"/>
      <c r="AAA59" s="80"/>
      <c r="AAB59" s="80"/>
      <c r="AAC59" s="80"/>
      <c r="AAD59" s="80"/>
      <c r="AAE59" s="80"/>
      <c r="AAF59" s="80"/>
      <c r="AAG59" s="80"/>
      <c r="AAH59" s="80"/>
      <c r="AAI59" s="80"/>
      <c r="AAJ59" s="80"/>
      <c r="AAK59" s="80"/>
      <c r="AAL59" s="80"/>
      <c r="AAM59" s="80"/>
      <c r="AAN59" s="80"/>
      <c r="AAO59" s="80"/>
      <c r="AAP59" s="80"/>
      <c r="AAQ59" s="80"/>
      <c r="AAR59" s="80"/>
      <c r="AAS59" s="80"/>
      <c r="AAT59" s="80"/>
      <c r="AAU59" s="80"/>
      <c r="AAV59" s="80"/>
      <c r="AAW59" s="80"/>
      <c r="AAX59" s="80"/>
      <c r="AAY59" s="80"/>
      <c r="AAZ59" s="80"/>
      <c r="ABA59" s="80"/>
      <c r="ABB59" s="80"/>
      <c r="ABC59" s="80"/>
      <c r="ABD59" s="80"/>
      <c r="ABE59" s="80"/>
      <c r="ABF59" s="80"/>
      <c r="ABG59" s="80"/>
      <c r="ABH59" s="80"/>
      <c r="ABI59" s="80"/>
      <c r="ABJ59" s="80"/>
      <c r="ABK59" s="80"/>
      <c r="ABL59" s="80"/>
      <c r="ABM59" s="80"/>
      <c r="ABN59" s="80"/>
      <c r="ABO59" s="80"/>
      <c r="ABP59" s="80"/>
      <c r="ABQ59" s="80"/>
      <c r="ABR59" s="80"/>
      <c r="ABS59" s="80"/>
      <c r="ABT59" s="80"/>
      <c r="ABU59" s="80"/>
      <c r="ABV59" s="80"/>
      <c r="ABW59" s="80"/>
      <c r="ABX59" s="80"/>
      <c r="ABY59" s="80"/>
      <c r="ABZ59" s="80"/>
      <c r="ACA59" s="80"/>
      <c r="ACB59" s="80"/>
      <c r="ACC59" s="80"/>
      <c r="ACD59" s="80"/>
      <c r="ACE59" s="80"/>
      <c r="ACF59" s="80"/>
      <c r="ACG59" s="80"/>
      <c r="ACH59" s="80"/>
      <c r="ACI59" s="80"/>
      <c r="ACJ59" s="80"/>
      <c r="ACK59" s="80"/>
      <c r="ACL59" s="80"/>
      <c r="ACM59" s="80"/>
      <c r="ACN59" s="80"/>
      <c r="ACO59" s="80"/>
      <c r="ACP59" s="80"/>
      <c r="ACQ59" s="80"/>
      <c r="ACR59" s="80"/>
      <c r="ACS59" s="80"/>
      <c r="ACT59" s="80"/>
      <c r="ACU59" s="80"/>
      <c r="ACV59" s="80"/>
      <c r="ACW59" s="80"/>
      <c r="ACX59" s="80"/>
      <c r="ACY59" s="80"/>
      <c r="ACZ59" s="80"/>
      <c r="ADA59" s="80"/>
      <c r="ADB59" s="80"/>
      <c r="ADC59" s="80"/>
      <c r="ADD59" s="80"/>
      <c r="ADE59" s="80"/>
      <c r="ADF59" s="80"/>
      <c r="ADG59" s="80"/>
      <c r="ADH59" s="80"/>
      <c r="ADI59" s="80"/>
      <c r="ADJ59" s="80"/>
      <c r="ADK59" s="80"/>
      <c r="ADL59" s="80"/>
      <c r="ADM59" s="80"/>
      <c r="ADN59" s="80"/>
      <c r="ADO59" s="80"/>
      <c r="ADP59" s="80"/>
      <c r="ADQ59" s="80"/>
      <c r="ADR59" s="80"/>
      <c r="ADS59" s="80"/>
      <c r="ADT59" s="80"/>
      <c r="ADU59" s="80"/>
      <c r="ADV59" s="80"/>
      <c r="ADW59" s="80"/>
      <c r="ADX59" s="80"/>
      <c r="ADY59" s="80"/>
      <c r="ADZ59" s="80"/>
      <c r="AEA59" s="80"/>
      <c r="AEB59" s="80"/>
      <c r="AEC59" s="80"/>
      <c r="AED59" s="80"/>
      <c r="AEE59" s="80"/>
      <c r="AEF59" s="80"/>
      <c r="AEG59" s="80"/>
      <c r="AEH59" s="80"/>
      <c r="AEI59" s="80"/>
      <c r="AEJ59" s="80"/>
      <c r="AEK59" s="80"/>
      <c r="AEL59" s="80"/>
      <c r="AEM59" s="80"/>
      <c r="AEN59" s="80"/>
      <c r="AEO59" s="80"/>
      <c r="AEP59" s="80"/>
      <c r="AEQ59" s="80"/>
      <c r="AER59" s="80"/>
      <c r="AES59" s="80"/>
      <c r="AET59" s="80"/>
      <c r="AEU59" s="80"/>
      <c r="AEV59" s="80"/>
      <c r="AEW59" s="80"/>
      <c r="AEX59" s="80"/>
      <c r="AEY59" s="80"/>
      <c r="AEZ59" s="80"/>
      <c r="AFA59" s="80"/>
      <c r="AFB59" s="80"/>
      <c r="AFC59" s="80"/>
      <c r="AFD59" s="80"/>
      <c r="AFE59" s="80"/>
      <c r="AFF59" s="80"/>
      <c r="AFG59" s="80"/>
      <c r="AFH59" s="80"/>
      <c r="AFI59" s="80"/>
      <c r="AFJ59" s="80"/>
      <c r="AFK59" s="80"/>
      <c r="AFL59" s="80"/>
      <c r="AFM59" s="80"/>
      <c r="AFN59" s="80"/>
      <c r="AFO59" s="80"/>
      <c r="AFP59" s="80"/>
      <c r="AFQ59" s="80"/>
      <c r="AFR59" s="80"/>
      <c r="AFS59" s="80"/>
      <c r="AFT59" s="80"/>
      <c r="AFU59" s="80"/>
      <c r="AFV59" s="80"/>
      <c r="AFW59" s="80"/>
      <c r="AFX59" s="80"/>
      <c r="AFY59" s="80"/>
      <c r="AFZ59" s="80"/>
      <c r="AGA59" s="80"/>
      <c r="AGB59" s="80"/>
      <c r="AGC59" s="80"/>
      <c r="AGD59" s="80"/>
      <c r="AGE59" s="80"/>
      <c r="AGF59" s="80"/>
      <c r="AGG59" s="80"/>
      <c r="AGH59" s="80"/>
      <c r="AGI59" s="80"/>
      <c r="AGJ59" s="80"/>
      <c r="AGK59" s="80"/>
      <c r="AGL59" s="80"/>
      <c r="AGM59" s="80"/>
      <c r="AGN59" s="80"/>
      <c r="AGO59" s="80"/>
      <c r="AGP59" s="80"/>
      <c r="AGQ59" s="80"/>
      <c r="AGR59" s="80"/>
      <c r="AGS59" s="80"/>
      <c r="AGT59" s="80"/>
      <c r="AGU59" s="80"/>
      <c r="AGV59" s="80"/>
      <c r="AGW59" s="80"/>
      <c r="AGX59" s="80"/>
      <c r="AGY59" s="80"/>
      <c r="AGZ59" s="80"/>
      <c r="AHA59" s="80"/>
      <c r="AHB59" s="80"/>
      <c r="AHC59" s="80"/>
      <c r="AHD59" s="80"/>
      <c r="AHE59" s="80"/>
      <c r="AHF59" s="80"/>
      <c r="AHG59" s="80"/>
      <c r="AHH59" s="80"/>
      <c r="AHI59" s="80"/>
      <c r="AHJ59" s="80"/>
      <c r="AHK59" s="80"/>
      <c r="AHL59" s="80"/>
      <c r="AHM59" s="80"/>
      <c r="AHN59" s="80"/>
      <c r="AHO59" s="80"/>
      <c r="AHP59" s="80"/>
      <c r="AHQ59" s="80"/>
      <c r="AHR59" s="80"/>
      <c r="AHS59" s="80"/>
      <c r="AHT59" s="80"/>
      <c r="AHU59" s="80"/>
      <c r="AHV59" s="80"/>
      <c r="AHW59" s="80"/>
      <c r="AHX59" s="80"/>
      <c r="AHY59" s="80"/>
      <c r="AHZ59" s="80"/>
      <c r="AIA59" s="80"/>
      <c r="AIB59" s="80"/>
      <c r="AIC59" s="80"/>
      <c r="AID59" s="80"/>
      <c r="AIE59" s="80"/>
      <c r="AIF59" s="80"/>
      <c r="AIG59" s="80"/>
      <c r="AIH59" s="80"/>
      <c r="AII59" s="80"/>
      <c r="AIJ59" s="80"/>
      <c r="AIK59" s="80"/>
      <c r="AIL59" s="80"/>
      <c r="AIM59" s="80"/>
      <c r="AIN59" s="80"/>
      <c r="AIO59" s="80"/>
      <c r="AIP59" s="80"/>
      <c r="AIQ59" s="80"/>
      <c r="AIR59" s="80"/>
      <c r="AIS59" s="80"/>
      <c r="AIT59" s="80"/>
      <c r="AIU59" s="80"/>
      <c r="AIV59" s="80"/>
      <c r="AIW59" s="80"/>
      <c r="AIX59" s="80"/>
      <c r="AIY59" s="80"/>
      <c r="AIZ59" s="80"/>
      <c r="AJA59" s="80"/>
      <c r="AJB59" s="80"/>
      <c r="AJC59" s="80"/>
      <c r="AJD59" s="80"/>
      <c r="AJE59" s="80"/>
      <c r="AJF59" s="80"/>
      <c r="AJG59" s="80"/>
      <c r="AJH59" s="80"/>
      <c r="AJI59" s="80"/>
      <c r="AJJ59" s="80"/>
      <c r="AJK59" s="80"/>
      <c r="AJL59" s="80"/>
      <c r="AJM59" s="80"/>
      <c r="AJN59" s="80"/>
      <c r="AJO59" s="80"/>
      <c r="AJP59" s="80"/>
      <c r="AJQ59" s="80"/>
      <c r="AJR59" s="80"/>
      <c r="AJS59" s="80"/>
      <c r="AJT59" s="80"/>
      <c r="AJU59" s="80"/>
      <c r="AJV59" s="80"/>
      <c r="AJW59" s="80"/>
      <c r="AJX59" s="80"/>
      <c r="AJY59" s="80"/>
      <c r="AJZ59" s="80"/>
      <c r="AKA59" s="80"/>
      <c r="AKB59" s="80"/>
      <c r="AKC59" s="80"/>
      <c r="AKD59" s="80"/>
      <c r="AKE59" s="80"/>
      <c r="AKF59" s="80"/>
      <c r="AKG59" s="80"/>
      <c r="AKH59" s="80"/>
      <c r="AKI59" s="80"/>
      <c r="AKJ59" s="80"/>
      <c r="AKK59" s="80"/>
      <c r="AKL59" s="80"/>
      <c r="AKM59" s="80"/>
      <c r="AKN59" s="80"/>
      <c r="AKO59" s="80"/>
      <c r="AKP59" s="80"/>
      <c r="AKQ59" s="80"/>
      <c r="AKR59" s="80"/>
      <c r="AKS59" s="80"/>
      <c r="AKT59" s="80"/>
      <c r="AKU59" s="80"/>
      <c r="AKV59" s="80"/>
      <c r="AKW59" s="80"/>
      <c r="AKX59" s="80"/>
      <c r="AKY59" s="80"/>
      <c r="AKZ59" s="80"/>
      <c r="ALA59" s="80"/>
      <c r="ALB59" s="80"/>
      <c r="ALC59" s="80"/>
      <c r="ALD59" s="80"/>
      <c r="ALE59" s="80"/>
      <c r="ALF59" s="80"/>
      <c r="ALG59" s="80"/>
      <c r="ALH59" s="80"/>
      <c r="ALI59" s="80"/>
      <c r="ALJ59" s="80"/>
      <c r="ALK59" s="80"/>
      <c r="ALL59" s="80"/>
      <c r="ALM59" s="80"/>
      <c r="ALN59" s="80"/>
      <c r="ALO59" s="80"/>
      <c r="ALP59" s="80"/>
      <c r="ALQ59" s="80"/>
      <c r="ALR59" s="80"/>
      <c r="ALS59" s="80"/>
      <c r="ALT59" s="80"/>
      <c r="ALU59" s="80"/>
      <c r="ALV59" s="80"/>
      <c r="ALW59" s="80"/>
      <c r="ALX59" s="80"/>
      <c r="ALY59" s="80"/>
      <c r="ALZ59" s="80"/>
      <c r="AMA59" s="80"/>
      <c r="AMB59" s="80"/>
      <c r="AMC59" s="80"/>
      <c r="AMD59" s="80"/>
      <c r="AME59" s="80"/>
      <c r="AMF59" s="80"/>
      <c r="AMG59" s="80"/>
      <c r="AMH59" s="80"/>
      <c r="AMI59" s="80"/>
      <c r="AMJ59" s="80"/>
      <c r="AMK59" s="80"/>
      <c r="AML59" s="80"/>
      <c r="AMM59" s="80"/>
      <c r="AMN59" s="80"/>
      <c r="AMO59" s="80"/>
      <c r="AMP59" s="80"/>
      <c r="AMQ59" s="80"/>
      <c r="AMR59" s="80"/>
      <c r="AMS59" s="80"/>
      <c r="AMT59" s="80"/>
      <c r="AMU59" s="80"/>
      <c r="AMV59" s="80"/>
      <c r="AMW59" s="80"/>
      <c r="AMX59" s="80"/>
      <c r="AMY59" s="80"/>
      <c r="AMZ59" s="80"/>
      <c r="ANA59" s="80"/>
      <c r="ANB59" s="80"/>
      <c r="ANC59" s="80"/>
      <c r="AND59" s="80"/>
      <c r="ANE59" s="80"/>
      <c r="ANF59" s="80"/>
      <c r="ANG59" s="80"/>
      <c r="ANH59" s="80"/>
      <c r="ANI59" s="80"/>
      <c r="ANJ59" s="80"/>
      <c r="ANK59" s="80"/>
      <c r="ANL59" s="80"/>
      <c r="ANM59" s="80"/>
      <c r="ANN59" s="80"/>
      <c r="ANO59" s="80"/>
      <c r="ANP59" s="80"/>
      <c r="ANQ59" s="80"/>
      <c r="ANR59" s="80"/>
      <c r="ANS59" s="80"/>
      <c r="ANT59" s="80"/>
      <c r="ANU59" s="80"/>
      <c r="ANV59" s="80"/>
      <c r="ANW59" s="80"/>
      <c r="ANX59" s="80"/>
      <c r="ANY59" s="80"/>
      <c r="ANZ59" s="80"/>
      <c r="AOA59" s="80"/>
      <c r="AOB59" s="80"/>
      <c r="AOC59" s="80"/>
      <c r="AOD59" s="80"/>
      <c r="AOE59" s="80"/>
      <c r="AOF59" s="80"/>
      <c r="AOG59" s="80"/>
      <c r="AOH59" s="80"/>
      <c r="AOI59" s="80"/>
      <c r="AOJ59" s="80"/>
      <c r="AOK59" s="80"/>
      <c r="AOL59" s="80"/>
      <c r="AOM59" s="80"/>
      <c r="AON59" s="80"/>
      <c r="AOO59" s="80"/>
      <c r="AOP59" s="80"/>
      <c r="AOQ59" s="80"/>
      <c r="AOR59" s="80"/>
      <c r="AOS59" s="80"/>
      <c r="AOT59" s="80"/>
      <c r="AOU59" s="80"/>
      <c r="AOV59" s="80"/>
      <c r="AOW59" s="80"/>
      <c r="AOX59" s="80"/>
      <c r="AOY59" s="80"/>
      <c r="AOZ59" s="80"/>
      <c r="APA59" s="80"/>
      <c r="APB59" s="80"/>
      <c r="APC59" s="80"/>
      <c r="APD59" s="80"/>
      <c r="APE59" s="80"/>
      <c r="APF59" s="80"/>
      <c r="APG59" s="80"/>
      <c r="APH59" s="80"/>
      <c r="API59" s="80"/>
      <c r="APJ59" s="80"/>
      <c r="APK59" s="80"/>
      <c r="APL59" s="80"/>
      <c r="APM59" s="80"/>
      <c r="APN59" s="80"/>
      <c r="APO59" s="80"/>
      <c r="APP59" s="80"/>
      <c r="APQ59" s="80"/>
      <c r="APR59" s="80"/>
      <c r="APS59" s="80"/>
      <c r="APT59" s="80"/>
      <c r="APU59" s="80"/>
      <c r="APV59" s="80"/>
      <c r="APW59" s="80"/>
      <c r="APX59" s="80"/>
      <c r="APY59" s="80"/>
      <c r="APZ59" s="80"/>
      <c r="AQA59" s="80"/>
      <c r="AQB59" s="80"/>
      <c r="AQC59" s="80"/>
      <c r="AQD59" s="80"/>
      <c r="AQE59" s="80"/>
      <c r="AQF59" s="80"/>
      <c r="AQG59" s="80"/>
      <c r="AQH59" s="80"/>
      <c r="AQI59" s="80"/>
      <c r="AQJ59" s="80"/>
      <c r="AQK59" s="80"/>
      <c r="AQL59" s="80"/>
      <c r="AQM59" s="80"/>
      <c r="AQN59" s="80"/>
      <c r="AQO59" s="80"/>
      <c r="AQP59" s="80"/>
      <c r="AQQ59" s="80"/>
      <c r="AQR59" s="80"/>
      <c r="AQS59" s="80"/>
      <c r="AQT59" s="80"/>
      <c r="AQU59" s="80"/>
      <c r="AQV59" s="80"/>
      <c r="AQW59" s="80"/>
      <c r="AQX59" s="80"/>
      <c r="AQY59" s="80"/>
      <c r="AQZ59" s="80"/>
      <c r="ARA59" s="80"/>
      <c r="ARB59" s="80"/>
      <c r="ARC59" s="80"/>
      <c r="ARD59" s="80"/>
      <c r="ARE59" s="80"/>
      <c r="ARF59" s="80"/>
      <c r="ARG59" s="80"/>
      <c r="ARH59" s="80"/>
      <c r="ARI59" s="80"/>
      <c r="ARJ59" s="80"/>
      <c r="ARK59" s="80"/>
      <c r="ARL59" s="80"/>
      <c r="ARM59" s="80"/>
      <c r="ARN59" s="80"/>
      <c r="ARO59" s="80"/>
      <c r="ARP59" s="80"/>
      <c r="ARQ59" s="80"/>
      <c r="ARR59" s="80"/>
      <c r="ARS59" s="80"/>
      <c r="ART59" s="80"/>
      <c r="ARU59" s="80"/>
      <c r="ARV59" s="80"/>
      <c r="ARW59" s="80"/>
      <c r="ARX59" s="80"/>
      <c r="ARY59" s="80"/>
      <c r="ARZ59" s="80"/>
      <c r="ASA59" s="80"/>
      <c r="ASB59" s="80"/>
      <c r="ASC59" s="80"/>
      <c r="ASD59" s="80"/>
      <c r="ASE59" s="80"/>
      <c r="ASF59" s="80"/>
      <c r="ASG59" s="80"/>
      <c r="ASH59" s="80"/>
      <c r="ASI59" s="80"/>
      <c r="ASJ59" s="80"/>
      <c r="ASK59" s="80"/>
      <c r="ASL59" s="80"/>
      <c r="ASM59" s="80"/>
      <c r="ASN59" s="80"/>
      <c r="ASO59" s="80"/>
      <c r="ASP59" s="80"/>
      <c r="ASQ59" s="80"/>
      <c r="ASR59" s="80"/>
      <c r="ASS59" s="80"/>
      <c r="AST59" s="80"/>
      <c r="ASU59" s="80"/>
      <c r="ASV59" s="80"/>
      <c r="ASW59" s="80"/>
      <c r="ASX59" s="80"/>
      <c r="ASY59" s="80"/>
      <c r="ASZ59" s="80"/>
      <c r="ATA59" s="80"/>
      <c r="ATB59" s="80"/>
      <c r="ATC59" s="80"/>
      <c r="ATD59" s="80"/>
      <c r="ATE59" s="80"/>
      <c r="ATF59" s="80"/>
      <c r="ATG59" s="80"/>
      <c r="ATH59" s="80"/>
      <c r="ATI59" s="80"/>
      <c r="ATJ59" s="80"/>
      <c r="ATK59" s="80"/>
      <c r="ATL59" s="80"/>
      <c r="ATM59" s="80"/>
      <c r="ATN59" s="80"/>
      <c r="ATO59" s="80"/>
      <c r="ATP59" s="80"/>
      <c r="ATQ59" s="80"/>
      <c r="ATR59" s="80"/>
      <c r="ATS59" s="80"/>
      <c r="ATT59" s="80"/>
      <c r="ATU59" s="80"/>
      <c r="ATV59" s="80"/>
      <c r="ATW59" s="80"/>
      <c r="ATX59" s="80"/>
      <c r="ATY59" s="80"/>
      <c r="ATZ59" s="80"/>
      <c r="AUA59" s="80"/>
      <c r="AUB59" s="80"/>
      <c r="AUC59" s="80"/>
      <c r="AUD59" s="80"/>
      <c r="AUE59" s="80"/>
      <c r="AUF59" s="80"/>
      <c r="AUG59" s="80"/>
      <c r="AUH59" s="80"/>
      <c r="AUI59" s="80"/>
      <c r="AUJ59" s="80"/>
      <c r="AUK59" s="80"/>
      <c r="AUL59" s="80"/>
      <c r="AUM59" s="80"/>
      <c r="AUN59" s="80"/>
      <c r="AUO59" s="80"/>
      <c r="AUP59" s="80"/>
      <c r="AUQ59" s="80"/>
      <c r="AUR59" s="80"/>
      <c r="AUS59" s="80"/>
      <c r="AUT59" s="80"/>
      <c r="AUU59" s="80"/>
      <c r="AUV59" s="80"/>
      <c r="AUW59" s="80"/>
      <c r="AUX59" s="80"/>
      <c r="AUY59" s="80"/>
      <c r="AUZ59" s="80"/>
      <c r="AVA59" s="80"/>
      <c r="AVB59" s="80"/>
      <c r="AVC59" s="80"/>
      <c r="AVD59" s="80"/>
      <c r="AVE59" s="80"/>
      <c r="AVF59" s="80"/>
      <c r="AVG59" s="80"/>
      <c r="AVH59" s="80"/>
      <c r="AVI59" s="80"/>
      <c r="AVJ59" s="80"/>
      <c r="AVK59" s="80"/>
      <c r="AVL59" s="80"/>
      <c r="AVM59" s="80"/>
      <c r="AVN59" s="80"/>
      <c r="AVO59" s="80"/>
      <c r="AVP59" s="80"/>
      <c r="AVQ59" s="80"/>
      <c r="AVR59" s="80"/>
      <c r="AVS59" s="80"/>
      <c r="AVT59" s="80"/>
      <c r="AVU59" s="80"/>
      <c r="AVV59" s="80"/>
      <c r="AVW59" s="80"/>
      <c r="AVX59" s="80"/>
      <c r="AVY59" s="80"/>
      <c r="AVZ59" s="80"/>
      <c r="AWA59" s="80"/>
      <c r="AWB59" s="80"/>
      <c r="AWC59" s="80"/>
      <c r="AWD59" s="80"/>
      <c r="AWE59" s="80"/>
      <c r="AWF59" s="80"/>
      <c r="AWG59" s="80"/>
      <c r="AWH59" s="80"/>
      <c r="AWI59" s="80"/>
      <c r="AWJ59" s="80"/>
      <c r="AWK59" s="80"/>
      <c r="AWL59" s="80"/>
      <c r="AWM59" s="80"/>
      <c r="AWN59" s="80"/>
      <c r="AWO59" s="80"/>
      <c r="AWP59" s="80"/>
      <c r="AWQ59" s="80"/>
      <c r="AWR59" s="80"/>
      <c r="AWS59" s="80"/>
      <c r="AWT59" s="80"/>
      <c r="AWU59" s="80"/>
      <c r="AWV59" s="80"/>
      <c r="AWW59" s="80"/>
      <c r="AWX59" s="80"/>
      <c r="AWY59" s="80"/>
      <c r="AWZ59" s="80"/>
      <c r="AXA59" s="80"/>
      <c r="AXB59" s="80"/>
      <c r="AXC59" s="80"/>
      <c r="AXD59" s="80"/>
      <c r="AXE59" s="80"/>
      <c r="AXF59" s="80"/>
      <c r="AXG59" s="80"/>
      <c r="AXH59" s="80"/>
      <c r="AXI59" s="80"/>
      <c r="AXJ59" s="80"/>
      <c r="AXK59" s="80"/>
      <c r="AXL59" s="80"/>
      <c r="AXM59" s="80"/>
      <c r="AXN59" s="80"/>
      <c r="AXO59" s="80"/>
      <c r="AXP59" s="80"/>
      <c r="AXQ59" s="80"/>
      <c r="AXR59" s="80"/>
      <c r="AXS59" s="80"/>
      <c r="AXT59" s="80"/>
      <c r="AXU59" s="80"/>
      <c r="AXV59" s="80"/>
      <c r="AXW59" s="80"/>
      <c r="AXX59" s="80"/>
      <c r="AXY59" s="80"/>
      <c r="AXZ59" s="80"/>
      <c r="AYA59" s="80"/>
      <c r="AYB59" s="80"/>
      <c r="AYC59" s="80"/>
      <c r="AYD59" s="80"/>
      <c r="AYE59" s="80"/>
      <c r="AYF59" s="80"/>
      <c r="AYG59" s="80"/>
      <c r="AYH59" s="80"/>
      <c r="AYI59" s="80"/>
      <c r="AYJ59" s="80"/>
      <c r="AYK59" s="80"/>
      <c r="AYL59" s="80"/>
      <c r="AYM59" s="80"/>
      <c r="AYN59" s="80"/>
      <c r="AYO59" s="80"/>
      <c r="AYP59" s="80"/>
      <c r="AYQ59" s="80"/>
      <c r="AYR59" s="80"/>
      <c r="AYS59" s="80"/>
      <c r="AYT59" s="80"/>
      <c r="AYU59" s="80"/>
      <c r="AYV59" s="80"/>
      <c r="AYW59" s="80"/>
      <c r="AYX59" s="80"/>
      <c r="AYY59" s="80"/>
      <c r="AYZ59" s="80"/>
      <c r="AZA59" s="80"/>
      <c r="AZB59" s="80"/>
      <c r="AZC59" s="80"/>
      <c r="AZD59" s="80"/>
      <c r="AZE59" s="80"/>
      <c r="AZF59" s="80"/>
      <c r="AZG59" s="80"/>
      <c r="AZH59" s="80"/>
      <c r="AZI59" s="80"/>
      <c r="AZJ59" s="80"/>
      <c r="AZK59" s="80"/>
      <c r="AZL59" s="80"/>
      <c r="AZM59" s="80"/>
      <c r="AZN59" s="80"/>
      <c r="AZO59" s="80"/>
      <c r="AZP59" s="80"/>
      <c r="AZQ59" s="80"/>
      <c r="AZR59" s="80"/>
      <c r="AZS59" s="80"/>
      <c r="AZT59" s="80"/>
      <c r="AZU59" s="80"/>
      <c r="AZV59" s="80"/>
      <c r="AZW59" s="80"/>
      <c r="AZX59" s="80"/>
      <c r="AZY59" s="80"/>
      <c r="AZZ59" s="80"/>
      <c r="BAA59" s="80"/>
      <c r="BAB59" s="80"/>
      <c r="BAC59" s="80"/>
      <c r="BAD59" s="80"/>
      <c r="BAE59" s="80"/>
      <c r="BAF59" s="80"/>
      <c r="BAG59" s="80"/>
      <c r="BAH59" s="80"/>
      <c r="BAI59" s="80"/>
      <c r="BAJ59" s="80"/>
      <c r="BAK59" s="80"/>
      <c r="BAL59" s="80"/>
      <c r="BAM59" s="80"/>
      <c r="BAN59" s="80"/>
      <c r="BAO59" s="80"/>
      <c r="BAP59" s="80"/>
      <c r="BAQ59" s="80"/>
      <c r="BAR59" s="80"/>
      <c r="BAS59" s="80"/>
      <c r="BAT59" s="80"/>
      <c r="BAU59" s="80"/>
      <c r="BAV59" s="80"/>
      <c r="BAW59" s="80"/>
      <c r="BAX59" s="80"/>
      <c r="BAY59" s="80"/>
      <c r="BAZ59" s="80"/>
      <c r="BBA59" s="80"/>
      <c r="BBB59" s="80"/>
      <c r="BBC59" s="80"/>
      <c r="BBD59" s="80"/>
      <c r="BBE59" s="80"/>
      <c r="BBF59" s="80"/>
      <c r="BBG59" s="80"/>
      <c r="BBH59" s="80"/>
      <c r="BBI59" s="80"/>
      <c r="BBJ59" s="80"/>
      <c r="BBK59" s="80"/>
      <c r="BBL59" s="80"/>
      <c r="BBM59" s="80"/>
      <c r="BBN59" s="80"/>
      <c r="BBO59" s="80"/>
      <c r="BBP59" s="80"/>
      <c r="BBQ59" s="80"/>
      <c r="BBR59" s="80"/>
      <c r="BBS59" s="80"/>
      <c r="BBT59" s="80"/>
      <c r="BBU59" s="80"/>
      <c r="BBV59" s="80"/>
      <c r="BBW59" s="80"/>
      <c r="BBX59" s="80"/>
      <c r="BBY59" s="80"/>
      <c r="BBZ59" s="80"/>
      <c r="BCA59" s="80"/>
      <c r="BCB59" s="80"/>
      <c r="BCC59" s="80"/>
      <c r="BCD59" s="80"/>
      <c r="BCE59" s="80"/>
      <c r="BCF59" s="80"/>
      <c r="BCG59" s="80"/>
      <c r="BCH59" s="80"/>
      <c r="BCI59" s="80"/>
      <c r="BCJ59" s="80"/>
      <c r="BCK59" s="80"/>
      <c r="BCL59" s="80"/>
      <c r="BCM59" s="80"/>
      <c r="BCN59" s="80"/>
      <c r="BCO59" s="80"/>
      <c r="BCP59" s="80"/>
      <c r="BCQ59" s="80"/>
      <c r="BCR59" s="80"/>
      <c r="BCS59" s="80"/>
      <c r="BCT59" s="80"/>
      <c r="BCU59" s="80"/>
      <c r="BCV59" s="80"/>
      <c r="BCW59" s="80"/>
      <c r="BCX59" s="80"/>
      <c r="BCY59" s="80"/>
      <c r="BCZ59" s="80"/>
      <c r="BDA59" s="80"/>
      <c r="BDB59" s="80"/>
      <c r="BDC59" s="80"/>
      <c r="BDD59" s="80"/>
      <c r="BDE59" s="80"/>
      <c r="BDF59" s="80"/>
      <c r="BDG59" s="80"/>
      <c r="BDH59" s="80"/>
      <c r="BDI59" s="80"/>
      <c r="BDJ59" s="80"/>
      <c r="BDK59" s="80"/>
      <c r="BDL59" s="80"/>
      <c r="BDM59" s="80"/>
      <c r="BDN59" s="80"/>
      <c r="BDO59" s="80"/>
      <c r="BDP59" s="80"/>
      <c r="BDQ59" s="80"/>
      <c r="BDR59" s="80"/>
      <c r="BDS59" s="80"/>
      <c r="BDT59" s="80"/>
      <c r="BDU59" s="80"/>
      <c r="BDV59" s="80"/>
      <c r="BDW59" s="80"/>
      <c r="BDX59" s="80"/>
      <c r="BDY59" s="80"/>
      <c r="BDZ59" s="80"/>
      <c r="BEA59" s="80"/>
      <c r="BEB59" s="80"/>
      <c r="BEC59" s="80"/>
      <c r="BED59" s="80"/>
      <c r="BEE59" s="80"/>
      <c r="BEF59" s="80"/>
      <c r="BEG59" s="80"/>
      <c r="BEH59" s="80"/>
      <c r="BEI59" s="80"/>
      <c r="BEJ59" s="80"/>
      <c r="BEK59" s="80"/>
      <c r="BEL59" s="80"/>
      <c r="BEM59" s="80"/>
      <c r="BEN59" s="80"/>
      <c r="BEO59" s="80"/>
      <c r="BEP59" s="80"/>
      <c r="BEQ59" s="80"/>
      <c r="BER59" s="80"/>
      <c r="BES59" s="80"/>
      <c r="BET59" s="80"/>
      <c r="BEU59" s="80"/>
      <c r="BEV59" s="80"/>
      <c r="BEW59" s="80"/>
      <c r="BEX59" s="80"/>
      <c r="BEY59" s="80"/>
      <c r="BEZ59" s="80"/>
      <c r="BFA59" s="80"/>
      <c r="BFB59" s="80"/>
      <c r="BFC59" s="80"/>
      <c r="BFD59" s="80"/>
      <c r="BFE59" s="80"/>
      <c r="BFF59" s="80"/>
      <c r="BFG59" s="80"/>
      <c r="BFH59" s="80"/>
      <c r="BFI59" s="80"/>
      <c r="BFJ59" s="80"/>
      <c r="BFK59" s="80"/>
      <c r="BFL59" s="80"/>
      <c r="BFM59" s="80"/>
      <c r="BFN59" s="80"/>
      <c r="BFO59" s="80"/>
      <c r="BFP59" s="80"/>
      <c r="BFQ59" s="80"/>
      <c r="BFR59" s="80"/>
      <c r="BFS59" s="80"/>
      <c r="BFT59" s="80"/>
      <c r="BFU59" s="80"/>
      <c r="BFV59" s="80"/>
      <c r="BFW59" s="80"/>
      <c r="BFX59" s="80"/>
      <c r="BFY59" s="80"/>
      <c r="BFZ59" s="80"/>
      <c r="BGA59" s="80"/>
      <c r="BGB59" s="80"/>
      <c r="BGC59" s="80"/>
      <c r="BGD59" s="80"/>
      <c r="BGE59" s="80"/>
      <c r="BGF59" s="80"/>
      <c r="BGG59" s="80"/>
      <c r="BGH59" s="80"/>
      <c r="BGI59" s="80"/>
      <c r="BGJ59" s="80"/>
      <c r="BGK59" s="80"/>
      <c r="BGL59" s="80"/>
      <c r="BGM59" s="80"/>
      <c r="BGN59" s="80"/>
      <c r="BGO59" s="80"/>
      <c r="BGP59" s="80"/>
      <c r="BGQ59" s="80"/>
      <c r="BGR59" s="80"/>
      <c r="BGS59" s="80"/>
      <c r="BGT59" s="80"/>
      <c r="BGU59" s="80"/>
      <c r="BGV59" s="80"/>
      <c r="BGW59" s="80"/>
      <c r="BGX59" s="80"/>
      <c r="BGY59" s="80"/>
      <c r="BGZ59" s="80"/>
      <c r="BHA59" s="80"/>
      <c r="BHB59" s="80"/>
      <c r="BHC59" s="80"/>
      <c r="BHD59" s="80"/>
      <c r="BHE59" s="80"/>
      <c r="BHF59" s="80"/>
      <c r="BHG59" s="80"/>
      <c r="BHH59" s="80"/>
      <c r="BHI59" s="80"/>
      <c r="BHJ59" s="80"/>
      <c r="BHK59" s="80"/>
      <c r="BHL59" s="80"/>
      <c r="BHM59" s="80"/>
      <c r="BHN59" s="80"/>
      <c r="BHO59" s="80"/>
      <c r="BHP59" s="80"/>
      <c r="BHQ59" s="80"/>
      <c r="BHR59" s="80"/>
      <c r="BHS59" s="80"/>
      <c r="BHT59" s="80"/>
      <c r="BHU59" s="80"/>
      <c r="BHV59" s="80"/>
      <c r="BHW59" s="80"/>
      <c r="BHX59" s="80"/>
      <c r="BHY59" s="80"/>
      <c r="BHZ59" s="80"/>
      <c r="BIA59" s="80"/>
      <c r="BIB59" s="80"/>
      <c r="BIC59" s="80"/>
      <c r="BID59" s="80"/>
      <c r="BIE59" s="80"/>
      <c r="BIF59" s="80"/>
      <c r="BIG59" s="80"/>
      <c r="BIH59" s="80"/>
      <c r="BII59" s="80"/>
      <c r="BIJ59" s="80"/>
      <c r="BIK59" s="80"/>
      <c r="BIL59" s="80"/>
      <c r="BIM59" s="80"/>
      <c r="BIN59" s="80"/>
      <c r="BIO59" s="80"/>
      <c r="BIP59" s="80"/>
      <c r="BIQ59" s="80"/>
      <c r="BIR59" s="80"/>
      <c r="BIS59" s="80"/>
      <c r="BIT59" s="80"/>
      <c r="BIU59" s="80"/>
      <c r="BIV59" s="80"/>
      <c r="BIW59" s="80"/>
      <c r="BIX59" s="80"/>
      <c r="BIY59" s="80"/>
      <c r="BIZ59" s="80"/>
      <c r="BJA59" s="80"/>
      <c r="BJB59" s="80"/>
      <c r="BJC59" s="80"/>
      <c r="BJD59" s="80"/>
      <c r="BJE59" s="80"/>
      <c r="BJF59" s="80"/>
      <c r="BJG59" s="80"/>
      <c r="BJH59" s="80"/>
      <c r="BJI59" s="80"/>
      <c r="BJJ59" s="80"/>
      <c r="BJK59" s="80"/>
      <c r="BJL59" s="80"/>
      <c r="BJM59" s="80"/>
      <c r="BJN59" s="80"/>
      <c r="BJO59" s="80"/>
      <c r="BJP59" s="80"/>
      <c r="BJQ59" s="80"/>
      <c r="BJR59" s="80"/>
      <c r="BJS59" s="80"/>
      <c r="BJT59" s="80"/>
      <c r="BJU59" s="80"/>
      <c r="BJV59" s="80"/>
      <c r="BJW59" s="80"/>
      <c r="BJX59" s="80"/>
      <c r="BJY59" s="80"/>
      <c r="BJZ59" s="80"/>
      <c r="BKA59" s="80"/>
      <c r="BKB59" s="80"/>
      <c r="BKC59" s="80"/>
      <c r="BKD59" s="80"/>
      <c r="BKE59" s="80"/>
      <c r="BKF59" s="80"/>
      <c r="BKG59" s="80"/>
      <c r="BKH59" s="80"/>
      <c r="BKI59" s="80"/>
      <c r="BKJ59" s="80"/>
      <c r="BKK59" s="80"/>
      <c r="BKL59" s="80"/>
      <c r="BKM59" s="80"/>
      <c r="BKN59" s="80"/>
      <c r="BKO59" s="80"/>
      <c r="BKP59" s="80"/>
      <c r="BKQ59" s="80"/>
      <c r="BKR59" s="80"/>
      <c r="BKS59" s="80"/>
      <c r="BKT59" s="80"/>
      <c r="BKU59" s="80"/>
      <c r="BKV59" s="80"/>
      <c r="BKW59" s="80"/>
      <c r="BKX59" s="80"/>
      <c r="BKY59" s="80"/>
      <c r="BKZ59" s="80"/>
      <c r="BLA59" s="80"/>
      <c r="BLB59" s="80"/>
      <c r="BLC59" s="80"/>
      <c r="BLD59" s="80"/>
      <c r="BLE59" s="80"/>
      <c r="BLF59" s="80"/>
      <c r="BLG59" s="80"/>
      <c r="BLH59" s="80"/>
      <c r="BLI59" s="80"/>
      <c r="BLJ59" s="80"/>
      <c r="BLK59" s="80"/>
      <c r="BLL59" s="80"/>
      <c r="BLM59" s="80"/>
      <c r="BLN59" s="80"/>
      <c r="BLO59" s="80"/>
      <c r="BLP59" s="80"/>
      <c r="BLQ59" s="80"/>
      <c r="BLR59" s="80"/>
      <c r="BLS59" s="80"/>
      <c r="BLT59" s="80"/>
      <c r="BLU59" s="80"/>
      <c r="BLV59" s="80"/>
      <c r="BLW59" s="80"/>
      <c r="BLX59" s="80"/>
      <c r="BLY59" s="80"/>
      <c r="BLZ59" s="80"/>
      <c r="BMA59" s="80"/>
      <c r="BMB59" s="80"/>
      <c r="BMC59" s="80"/>
      <c r="BMD59" s="80"/>
      <c r="BME59" s="80"/>
      <c r="BMF59" s="80"/>
      <c r="BMG59" s="80"/>
      <c r="BMH59" s="80"/>
      <c r="BMI59" s="80"/>
      <c r="BMJ59" s="80"/>
      <c r="BMK59" s="80"/>
      <c r="BML59" s="80"/>
      <c r="BMM59" s="80"/>
      <c r="BMN59" s="80"/>
      <c r="BMO59" s="80"/>
      <c r="BMP59" s="80"/>
      <c r="BMQ59" s="80"/>
      <c r="BMR59" s="80"/>
      <c r="BMS59" s="80"/>
      <c r="BMT59" s="80"/>
      <c r="BMU59" s="80"/>
      <c r="BMV59" s="80"/>
      <c r="BMW59" s="80"/>
      <c r="BMX59" s="80"/>
      <c r="BMY59" s="80"/>
      <c r="BMZ59" s="80"/>
      <c r="BNA59" s="80"/>
      <c r="BNB59" s="80"/>
      <c r="BNC59" s="80"/>
      <c r="BND59" s="80"/>
      <c r="BNE59" s="80"/>
      <c r="BNF59" s="80"/>
      <c r="BNG59" s="80"/>
      <c r="BNH59" s="80"/>
      <c r="BNI59" s="80"/>
      <c r="BNJ59" s="80"/>
      <c r="BNK59" s="80"/>
      <c r="BNL59" s="80"/>
      <c r="BNM59" s="80"/>
      <c r="BNN59" s="80"/>
      <c r="BNO59" s="80"/>
      <c r="BNP59" s="80"/>
      <c r="BNQ59" s="80"/>
      <c r="BNR59" s="80"/>
      <c r="BNS59" s="80"/>
      <c r="BNT59" s="80"/>
      <c r="BNU59" s="80"/>
      <c r="BNV59" s="80"/>
      <c r="BNW59" s="80"/>
      <c r="BNX59" s="80"/>
      <c r="BNY59" s="80"/>
      <c r="BNZ59" s="80"/>
      <c r="BOA59" s="80"/>
      <c r="BOB59" s="80"/>
      <c r="BOC59" s="80"/>
      <c r="BOD59" s="80"/>
      <c r="BOE59" s="80"/>
      <c r="BOF59" s="80"/>
      <c r="BOG59" s="80"/>
      <c r="BOH59" s="80"/>
      <c r="BOI59" s="80"/>
      <c r="BOJ59" s="80"/>
      <c r="BOK59" s="80"/>
      <c r="BOL59" s="80"/>
      <c r="BOM59" s="80"/>
      <c r="BON59" s="80"/>
      <c r="BOO59" s="80"/>
      <c r="BOP59" s="80"/>
      <c r="BOQ59" s="80"/>
      <c r="BOR59" s="80"/>
      <c r="BOS59" s="80"/>
      <c r="BOT59" s="80"/>
      <c r="BOU59" s="80"/>
      <c r="BOV59" s="80"/>
      <c r="BOW59" s="80"/>
      <c r="BOX59" s="80"/>
      <c r="BOY59" s="80"/>
      <c r="BOZ59" s="80"/>
      <c r="BPA59" s="80"/>
      <c r="BPB59" s="80"/>
      <c r="BPC59" s="80"/>
      <c r="BPD59" s="80"/>
      <c r="BPE59" s="80"/>
      <c r="BPF59" s="80"/>
      <c r="BPG59" s="80"/>
      <c r="BPH59" s="80"/>
      <c r="BPI59" s="80"/>
      <c r="BPJ59" s="80"/>
      <c r="BPK59" s="80"/>
      <c r="BPL59" s="80"/>
      <c r="BPM59" s="80"/>
      <c r="BPN59" s="80"/>
      <c r="BPO59" s="80"/>
      <c r="BPP59" s="80"/>
      <c r="BPQ59" s="80"/>
      <c r="BPR59" s="80"/>
      <c r="BPS59" s="80"/>
      <c r="BPT59" s="80"/>
      <c r="BPU59" s="80"/>
      <c r="BPV59" s="80"/>
      <c r="BPW59" s="80"/>
      <c r="BPX59" s="80"/>
      <c r="BPY59" s="80"/>
      <c r="BPZ59" s="80"/>
      <c r="BQA59" s="80"/>
      <c r="BQB59" s="80"/>
      <c r="BQC59" s="80"/>
      <c r="BQD59" s="80"/>
      <c r="BQE59" s="80"/>
      <c r="BQF59" s="80"/>
      <c r="BQG59" s="80"/>
      <c r="BQH59" s="80"/>
      <c r="BQI59" s="80"/>
      <c r="BQJ59" s="80"/>
      <c r="BQK59" s="80"/>
      <c r="BQL59" s="80"/>
      <c r="BQM59" s="80"/>
      <c r="BQN59" s="80"/>
      <c r="BQO59" s="80"/>
      <c r="BQP59" s="80"/>
      <c r="BQQ59" s="80"/>
      <c r="BQR59" s="80"/>
      <c r="BQS59" s="80"/>
      <c r="BQT59" s="80"/>
      <c r="BQU59" s="80"/>
      <c r="BQV59" s="80"/>
      <c r="BQW59" s="80"/>
      <c r="BQX59" s="80"/>
      <c r="BQY59" s="80"/>
      <c r="BQZ59" s="80"/>
      <c r="BRA59" s="80"/>
      <c r="BRB59" s="80"/>
      <c r="BRC59" s="80"/>
      <c r="BRD59" s="80"/>
      <c r="BRE59" s="80"/>
      <c r="BRF59" s="80"/>
      <c r="BRG59" s="80"/>
      <c r="BRH59" s="80"/>
      <c r="BRI59" s="80"/>
      <c r="BRJ59" s="80"/>
      <c r="BRK59" s="80"/>
      <c r="BRL59" s="80"/>
      <c r="BRM59" s="80"/>
      <c r="BRN59" s="80"/>
      <c r="BRO59" s="80"/>
      <c r="BRP59" s="80"/>
      <c r="BRQ59" s="80"/>
      <c r="BRR59" s="80"/>
      <c r="BRS59" s="80"/>
      <c r="BRT59" s="80"/>
      <c r="BRU59" s="80"/>
      <c r="BRV59" s="80"/>
      <c r="BRW59" s="80"/>
      <c r="BRX59" s="80"/>
      <c r="BRY59" s="80"/>
      <c r="BRZ59" s="80"/>
      <c r="BSA59" s="80"/>
      <c r="BSB59" s="80"/>
      <c r="BSC59" s="80"/>
      <c r="BSD59" s="80"/>
      <c r="BSE59" s="80"/>
      <c r="BSF59" s="80"/>
      <c r="BSG59" s="80"/>
      <c r="BSH59" s="80"/>
      <c r="BSI59" s="80"/>
      <c r="BSJ59" s="80"/>
      <c r="BSK59" s="80"/>
      <c r="BSL59" s="80"/>
      <c r="BSM59" s="80"/>
      <c r="BSN59" s="80"/>
      <c r="BSO59" s="80"/>
      <c r="BSP59" s="80"/>
      <c r="BSQ59" s="80"/>
      <c r="BSR59" s="80"/>
      <c r="BSS59" s="80"/>
      <c r="BST59" s="80"/>
      <c r="BSU59" s="80"/>
      <c r="BSV59" s="80"/>
      <c r="BSW59" s="80"/>
      <c r="BSX59" s="80"/>
      <c r="BSY59" s="80"/>
      <c r="BSZ59" s="80"/>
      <c r="BTA59" s="80"/>
      <c r="BTB59" s="80"/>
      <c r="BTC59" s="80"/>
      <c r="BTD59" s="80"/>
      <c r="BTE59" s="80"/>
      <c r="BTF59" s="80"/>
      <c r="BTG59" s="80"/>
      <c r="BTH59" s="80"/>
      <c r="BTI59" s="80"/>
      <c r="BTJ59" s="80"/>
      <c r="BTK59" s="80"/>
      <c r="BTL59" s="80"/>
      <c r="BTM59" s="80"/>
      <c r="BTN59" s="80"/>
      <c r="BTO59" s="80"/>
      <c r="BTP59" s="80"/>
      <c r="BTQ59" s="80"/>
      <c r="BTR59" s="80"/>
      <c r="BTS59" s="80"/>
      <c r="BTT59" s="80"/>
      <c r="BTU59" s="80"/>
      <c r="BTV59" s="80"/>
      <c r="BTW59" s="80"/>
      <c r="BTX59" s="80"/>
      <c r="BTY59" s="80"/>
      <c r="BTZ59" s="80"/>
      <c r="BUA59" s="80"/>
      <c r="BUB59" s="80"/>
      <c r="BUC59" s="80"/>
      <c r="BUD59" s="80"/>
      <c r="BUE59" s="80"/>
      <c r="BUF59" s="80"/>
      <c r="BUG59" s="80"/>
      <c r="BUH59" s="80"/>
      <c r="BUI59" s="80"/>
      <c r="BUJ59" s="80"/>
      <c r="BUK59" s="80"/>
      <c r="BUL59" s="80"/>
      <c r="BUM59" s="80"/>
      <c r="BUN59" s="80"/>
      <c r="BUO59" s="80"/>
      <c r="BUP59" s="80"/>
      <c r="BUQ59" s="80"/>
      <c r="BUR59" s="80"/>
      <c r="BUS59" s="80"/>
      <c r="BUT59" s="80"/>
      <c r="BUU59" s="80"/>
      <c r="BUV59" s="80"/>
      <c r="BUW59" s="80"/>
      <c r="BUX59" s="80"/>
      <c r="BUY59" s="80"/>
      <c r="BUZ59" s="80"/>
      <c r="BVA59" s="80"/>
      <c r="BVB59" s="80"/>
      <c r="BVC59" s="80"/>
      <c r="BVD59" s="80"/>
      <c r="BVE59" s="80"/>
      <c r="BVF59" s="80"/>
      <c r="BVG59" s="80"/>
      <c r="BVH59" s="80"/>
      <c r="BVI59" s="80"/>
      <c r="BVJ59" s="80"/>
      <c r="BVK59" s="80"/>
      <c r="BVL59" s="80"/>
      <c r="BVM59" s="80"/>
      <c r="BVN59" s="80"/>
      <c r="BVO59" s="80"/>
      <c r="BVP59" s="80"/>
      <c r="BVQ59" s="80"/>
      <c r="BVR59" s="80"/>
      <c r="BVS59" s="80"/>
      <c r="BVT59" s="80"/>
      <c r="BVU59" s="80"/>
      <c r="BVV59" s="80"/>
      <c r="BVW59" s="80"/>
      <c r="BVX59" s="80"/>
      <c r="BVY59" s="80"/>
      <c r="BVZ59" s="80"/>
      <c r="BWA59" s="80"/>
      <c r="BWB59" s="80"/>
      <c r="BWC59" s="80"/>
      <c r="BWD59" s="80"/>
      <c r="BWE59" s="80"/>
      <c r="BWF59" s="80"/>
      <c r="BWG59" s="80"/>
      <c r="BWH59" s="80"/>
      <c r="BWI59" s="80"/>
      <c r="BWJ59" s="80"/>
      <c r="BWK59" s="80"/>
      <c r="BWL59" s="80"/>
      <c r="BWM59" s="80"/>
      <c r="BWN59" s="80"/>
      <c r="BWO59" s="80"/>
      <c r="BWP59" s="80"/>
      <c r="BWQ59" s="80"/>
      <c r="BWR59" s="80"/>
      <c r="BWS59" s="80"/>
      <c r="BWT59" s="80"/>
      <c r="BWU59" s="80"/>
      <c r="BWV59" s="80"/>
      <c r="BWW59" s="80"/>
      <c r="BWX59" s="80"/>
      <c r="BWY59" s="80"/>
      <c r="BWZ59" s="80"/>
      <c r="BXA59" s="80"/>
      <c r="BXB59" s="80"/>
      <c r="BXC59" s="80"/>
      <c r="BXD59" s="80"/>
      <c r="BXE59" s="80"/>
      <c r="BXF59" s="80"/>
      <c r="BXG59" s="80"/>
      <c r="BXH59" s="80"/>
      <c r="BXI59" s="80"/>
      <c r="BXJ59" s="80"/>
      <c r="BXK59" s="80"/>
      <c r="BXL59" s="80"/>
      <c r="BXM59" s="80"/>
      <c r="BXN59" s="80"/>
      <c r="BXO59" s="80"/>
      <c r="BXP59" s="80"/>
      <c r="BXQ59" s="80"/>
      <c r="BXR59" s="80"/>
      <c r="BXS59" s="80"/>
      <c r="BXT59" s="80"/>
      <c r="BXU59" s="80"/>
      <c r="BXV59" s="80"/>
      <c r="BXW59" s="80"/>
      <c r="BXX59" s="80"/>
      <c r="BXY59" s="80"/>
      <c r="BXZ59" s="80"/>
      <c r="BYA59" s="80"/>
      <c r="BYB59" s="80"/>
      <c r="BYC59" s="80"/>
      <c r="BYD59" s="80"/>
      <c r="BYE59" s="80"/>
      <c r="BYF59" s="80"/>
      <c r="BYG59" s="80"/>
      <c r="BYH59" s="80"/>
      <c r="BYI59" s="80"/>
      <c r="BYJ59" s="80"/>
      <c r="BYK59" s="80"/>
      <c r="BYL59" s="80"/>
      <c r="BYM59" s="80"/>
      <c r="BYN59" s="80"/>
      <c r="BYO59" s="80"/>
      <c r="BYP59" s="80"/>
      <c r="BYQ59" s="80"/>
      <c r="BYR59" s="80"/>
      <c r="BYS59" s="80"/>
      <c r="BYT59" s="80"/>
      <c r="BYU59" s="80"/>
      <c r="BYV59" s="80"/>
      <c r="BYW59" s="80"/>
      <c r="BYX59" s="80"/>
      <c r="BYY59" s="80"/>
      <c r="BYZ59" s="80"/>
      <c r="BZA59" s="80"/>
      <c r="BZB59" s="80"/>
      <c r="BZC59" s="80"/>
      <c r="BZD59" s="80"/>
      <c r="BZE59" s="80"/>
      <c r="BZF59" s="80"/>
      <c r="BZG59" s="80"/>
      <c r="BZH59" s="80"/>
      <c r="BZI59" s="80"/>
      <c r="BZJ59" s="80"/>
      <c r="BZK59" s="80"/>
      <c r="BZL59" s="80"/>
      <c r="BZM59" s="80"/>
      <c r="BZN59" s="80"/>
      <c r="BZO59" s="80"/>
      <c r="BZP59" s="80"/>
      <c r="BZQ59" s="80"/>
      <c r="BZR59" s="80"/>
      <c r="BZS59" s="80"/>
      <c r="BZT59" s="80"/>
      <c r="BZU59" s="80"/>
      <c r="BZV59" s="80"/>
      <c r="BZW59" s="80"/>
      <c r="BZX59" s="80"/>
      <c r="BZY59" s="80"/>
      <c r="BZZ59" s="80"/>
      <c r="CAA59" s="80"/>
      <c r="CAB59" s="80"/>
      <c r="CAC59" s="80"/>
      <c r="CAD59" s="80"/>
      <c r="CAE59" s="80"/>
      <c r="CAF59" s="80"/>
      <c r="CAG59" s="80"/>
      <c r="CAH59" s="80"/>
      <c r="CAI59" s="80"/>
      <c r="CAJ59" s="80"/>
      <c r="CAK59" s="80"/>
      <c r="CAL59" s="80"/>
      <c r="CAM59" s="80"/>
      <c r="CAN59" s="80"/>
      <c r="CAO59" s="80"/>
      <c r="CAP59" s="80"/>
      <c r="CAQ59" s="80"/>
      <c r="CAR59" s="80"/>
      <c r="CAS59" s="80"/>
      <c r="CAT59" s="80"/>
      <c r="CAU59" s="80"/>
      <c r="CAV59" s="80"/>
      <c r="CAW59" s="80"/>
      <c r="CAX59" s="80"/>
      <c r="CAY59" s="80"/>
      <c r="CAZ59" s="80"/>
      <c r="CBA59" s="80"/>
      <c r="CBB59" s="80"/>
      <c r="CBC59" s="80"/>
      <c r="CBD59" s="80"/>
      <c r="CBE59" s="80"/>
      <c r="CBF59" s="80"/>
      <c r="CBG59" s="80"/>
      <c r="CBH59" s="80"/>
      <c r="CBI59" s="80"/>
      <c r="CBJ59" s="80"/>
      <c r="CBK59" s="80"/>
      <c r="CBL59" s="80"/>
      <c r="CBM59" s="80"/>
      <c r="CBN59" s="80"/>
      <c r="CBO59" s="80"/>
      <c r="CBP59" s="80"/>
      <c r="CBQ59" s="80"/>
      <c r="CBR59" s="80"/>
      <c r="CBS59" s="80"/>
      <c r="CBT59" s="80"/>
      <c r="CBU59" s="80"/>
      <c r="CBV59" s="80"/>
      <c r="CBW59" s="80"/>
      <c r="CBX59" s="80"/>
      <c r="CBY59" s="80"/>
      <c r="CBZ59" s="80"/>
      <c r="CCA59" s="80"/>
      <c r="CCB59" s="80"/>
      <c r="CCC59" s="80"/>
      <c r="CCD59" s="80"/>
      <c r="CCE59" s="80"/>
      <c r="CCF59" s="80"/>
      <c r="CCG59" s="80"/>
      <c r="CCH59" s="80"/>
      <c r="CCI59" s="80"/>
      <c r="CCJ59" s="80"/>
      <c r="CCK59" s="80"/>
      <c r="CCL59" s="80"/>
      <c r="CCM59" s="80"/>
      <c r="CCN59" s="80"/>
      <c r="CCO59" s="80"/>
      <c r="CCP59" s="80"/>
      <c r="CCQ59" s="80"/>
      <c r="CCR59" s="80"/>
      <c r="CCS59" s="80"/>
      <c r="CCT59" s="80"/>
      <c r="CCU59" s="80"/>
      <c r="CCV59" s="80"/>
      <c r="CCW59" s="80"/>
      <c r="CCX59" s="80"/>
      <c r="CCY59" s="80"/>
      <c r="CCZ59" s="80"/>
      <c r="CDA59" s="80"/>
      <c r="CDB59" s="80"/>
      <c r="CDC59" s="80"/>
      <c r="CDD59" s="80"/>
      <c r="CDE59" s="80"/>
      <c r="CDF59" s="80"/>
      <c r="CDG59" s="80"/>
      <c r="CDH59" s="80"/>
      <c r="CDI59" s="80"/>
      <c r="CDJ59" s="80"/>
      <c r="CDK59" s="80"/>
      <c r="CDL59" s="80"/>
      <c r="CDM59" s="80"/>
      <c r="CDN59" s="80"/>
      <c r="CDO59" s="80"/>
      <c r="CDP59" s="80"/>
      <c r="CDQ59" s="80"/>
      <c r="CDR59" s="80"/>
      <c r="CDS59" s="80"/>
      <c r="CDT59" s="80"/>
      <c r="CDU59" s="80"/>
      <c r="CDV59" s="80"/>
      <c r="CDW59" s="80"/>
      <c r="CDX59" s="80"/>
      <c r="CDY59" s="80"/>
      <c r="CDZ59" s="80"/>
      <c r="CEA59" s="80"/>
      <c r="CEB59" s="80"/>
      <c r="CEC59" s="80"/>
      <c r="CED59" s="80"/>
      <c r="CEE59" s="80"/>
      <c r="CEF59" s="80"/>
      <c r="CEG59" s="80"/>
      <c r="CEH59" s="80"/>
      <c r="CEI59" s="80"/>
      <c r="CEJ59" s="80"/>
      <c r="CEK59" s="80"/>
      <c r="CEL59" s="80"/>
      <c r="CEM59" s="80"/>
      <c r="CEN59" s="80"/>
      <c r="CEO59" s="80"/>
      <c r="CEP59" s="80"/>
      <c r="CEQ59" s="80"/>
      <c r="CER59" s="80"/>
      <c r="CES59" s="80"/>
      <c r="CET59" s="80"/>
      <c r="CEU59" s="80"/>
      <c r="CEV59" s="80"/>
      <c r="CEW59" s="80"/>
      <c r="CEX59" s="80"/>
      <c r="CEY59" s="80"/>
      <c r="CEZ59" s="80"/>
      <c r="CFA59" s="80"/>
      <c r="CFB59" s="80"/>
      <c r="CFC59" s="80"/>
      <c r="CFD59" s="80"/>
      <c r="CFE59" s="80"/>
      <c r="CFF59" s="80"/>
      <c r="CFG59" s="80"/>
      <c r="CFH59" s="80"/>
      <c r="CFI59" s="80"/>
      <c r="CFJ59" s="80"/>
      <c r="CFK59" s="80"/>
      <c r="CFL59" s="80"/>
      <c r="CFM59" s="80"/>
      <c r="CFN59" s="80"/>
      <c r="CFO59" s="80"/>
      <c r="CFP59" s="80"/>
      <c r="CFQ59" s="80"/>
      <c r="CFR59" s="80"/>
      <c r="CFS59" s="80"/>
      <c r="CFT59" s="80"/>
      <c r="CFU59" s="80"/>
      <c r="CFV59" s="80"/>
      <c r="CFW59" s="80"/>
      <c r="CFX59" s="80"/>
      <c r="CFY59" s="80"/>
      <c r="CFZ59" s="80"/>
      <c r="CGA59" s="80"/>
      <c r="CGB59" s="80"/>
      <c r="CGC59" s="80"/>
      <c r="CGD59" s="80"/>
      <c r="CGE59" s="80"/>
      <c r="CGF59" s="80"/>
      <c r="CGG59" s="80"/>
      <c r="CGH59" s="80"/>
      <c r="CGI59" s="80"/>
      <c r="CGJ59" s="80"/>
      <c r="CGK59" s="80"/>
      <c r="CGL59" s="80"/>
      <c r="CGM59" s="80"/>
      <c r="CGN59" s="80"/>
      <c r="CGO59" s="80"/>
      <c r="CGP59" s="80"/>
      <c r="CGQ59" s="80"/>
      <c r="CGR59" s="80"/>
      <c r="CGS59" s="80"/>
      <c r="CGT59" s="80"/>
      <c r="CGU59" s="80"/>
      <c r="CGV59" s="80"/>
      <c r="CGW59" s="80"/>
      <c r="CGX59" s="80"/>
      <c r="CGY59" s="80"/>
      <c r="CGZ59" s="80"/>
      <c r="CHA59" s="80"/>
      <c r="CHB59" s="80"/>
      <c r="CHC59" s="80"/>
      <c r="CHD59" s="80"/>
      <c r="CHE59" s="80"/>
      <c r="CHF59" s="80"/>
      <c r="CHG59" s="80"/>
      <c r="CHH59" s="80"/>
      <c r="CHI59" s="80"/>
      <c r="CHJ59" s="80"/>
      <c r="CHK59" s="80"/>
      <c r="CHL59" s="80"/>
      <c r="CHM59" s="80"/>
      <c r="CHN59" s="80"/>
      <c r="CHO59" s="80"/>
      <c r="CHP59" s="80"/>
      <c r="CHQ59" s="80"/>
      <c r="CHR59" s="80"/>
      <c r="CHS59" s="80"/>
      <c r="CHT59" s="80"/>
      <c r="CHU59" s="80"/>
      <c r="CHV59" s="80"/>
      <c r="CHW59" s="80"/>
      <c r="CHX59" s="80"/>
      <c r="CHY59" s="80"/>
      <c r="CHZ59" s="80"/>
      <c r="CIA59" s="80"/>
      <c r="CIB59" s="80"/>
      <c r="CIC59" s="80"/>
      <c r="CID59" s="80"/>
      <c r="CIE59" s="80"/>
      <c r="CIF59" s="80"/>
      <c r="CIG59" s="80"/>
      <c r="CIH59" s="80"/>
      <c r="CII59" s="80"/>
      <c r="CIJ59" s="80"/>
      <c r="CIK59" s="80"/>
      <c r="CIL59" s="80"/>
      <c r="CIM59" s="80"/>
      <c r="CIN59" s="80"/>
      <c r="CIO59" s="80"/>
      <c r="CIP59" s="80"/>
      <c r="CIQ59" s="80"/>
      <c r="CIR59" s="80"/>
      <c r="CIS59" s="80"/>
      <c r="CIT59" s="80"/>
      <c r="CIU59" s="80"/>
      <c r="CIV59" s="80"/>
      <c r="CIW59" s="80"/>
      <c r="CIX59" s="80"/>
      <c r="CIY59" s="80"/>
      <c r="CIZ59" s="80"/>
      <c r="CJA59" s="80"/>
      <c r="CJB59" s="80"/>
      <c r="CJC59" s="80"/>
      <c r="CJD59" s="80"/>
      <c r="CJE59" s="80"/>
      <c r="CJF59" s="80"/>
      <c r="CJG59" s="80"/>
      <c r="CJH59" s="80"/>
      <c r="CJI59" s="80"/>
      <c r="CJJ59" s="80"/>
      <c r="CJK59" s="80"/>
      <c r="CJL59" s="80"/>
      <c r="CJM59" s="80"/>
      <c r="CJN59" s="80"/>
      <c r="CJO59" s="80"/>
      <c r="CJP59" s="80"/>
      <c r="CJQ59" s="80"/>
      <c r="CJR59" s="80"/>
      <c r="CJS59" s="80"/>
      <c r="CJT59" s="80"/>
      <c r="CJU59" s="80"/>
      <c r="CJV59" s="80"/>
      <c r="CJW59" s="80"/>
      <c r="CJX59" s="80"/>
      <c r="CJY59" s="80"/>
      <c r="CJZ59" s="80"/>
      <c r="CKA59" s="80"/>
      <c r="CKB59" s="80"/>
      <c r="CKC59" s="80"/>
      <c r="CKD59" s="80"/>
      <c r="CKE59" s="80"/>
      <c r="CKF59" s="80"/>
      <c r="CKG59" s="80"/>
      <c r="CKH59" s="80"/>
      <c r="CKI59" s="80"/>
      <c r="CKJ59" s="80"/>
      <c r="CKK59" s="80"/>
      <c r="CKL59" s="80"/>
      <c r="CKM59" s="80"/>
      <c r="CKN59" s="80"/>
      <c r="CKO59" s="80"/>
      <c r="CKP59" s="80"/>
      <c r="CKQ59" s="80"/>
      <c r="CKR59" s="80"/>
      <c r="CKS59" s="80"/>
      <c r="CKT59" s="80"/>
      <c r="CKU59" s="80"/>
      <c r="CKV59" s="80"/>
      <c r="CKW59" s="80"/>
      <c r="CKX59" s="80"/>
      <c r="CKY59" s="80"/>
      <c r="CKZ59" s="80"/>
      <c r="CLA59" s="80"/>
      <c r="CLB59" s="80"/>
      <c r="CLC59" s="80"/>
      <c r="CLD59" s="80"/>
      <c r="CLE59" s="80"/>
      <c r="CLF59" s="80"/>
      <c r="CLG59" s="80"/>
      <c r="CLH59" s="80"/>
      <c r="CLI59" s="80"/>
      <c r="CLJ59" s="80"/>
      <c r="CLK59" s="80"/>
      <c r="CLL59" s="80"/>
      <c r="CLM59" s="80"/>
      <c r="CLN59" s="80"/>
      <c r="CLO59" s="80"/>
      <c r="CLP59" s="80"/>
      <c r="CLQ59" s="80"/>
      <c r="CLR59" s="80"/>
      <c r="CLS59" s="80"/>
      <c r="CLT59" s="80"/>
      <c r="CLU59" s="80"/>
      <c r="CLV59" s="80"/>
      <c r="CLW59" s="80"/>
      <c r="CLX59" s="80"/>
      <c r="CLY59" s="80"/>
      <c r="CLZ59" s="80"/>
      <c r="CMA59" s="80"/>
      <c r="CMB59" s="80"/>
      <c r="CMC59" s="80"/>
      <c r="CMD59" s="80"/>
      <c r="CME59" s="80"/>
      <c r="CMF59" s="80"/>
      <c r="CMG59" s="80"/>
      <c r="CMH59" s="80"/>
      <c r="CMI59" s="80"/>
      <c r="CMJ59" s="80"/>
      <c r="CMK59" s="80"/>
      <c r="CML59" s="80"/>
      <c r="CMM59" s="80"/>
      <c r="CMN59" s="80"/>
      <c r="CMO59" s="80"/>
      <c r="CMP59" s="80"/>
      <c r="CMQ59" s="80"/>
      <c r="CMR59" s="80"/>
      <c r="CMS59" s="80"/>
      <c r="CMT59" s="80"/>
      <c r="CMU59" s="80"/>
      <c r="CMV59" s="80"/>
      <c r="CMW59" s="80"/>
      <c r="CMX59" s="80"/>
      <c r="CMY59" s="80"/>
      <c r="CMZ59" s="80"/>
      <c r="CNA59" s="80"/>
      <c r="CNB59" s="80"/>
      <c r="CNC59" s="80"/>
      <c r="CND59" s="80"/>
      <c r="CNE59" s="80"/>
      <c r="CNF59" s="80"/>
      <c r="CNG59" s="80"/>
      <c r="CNH59" s="80"/>
      <c r="CNI59" s="80"/>
      <c r="CNJ59" s="80"/>
      <c r="CNK59" s="80"/>
      <c r="CNL59" s="80"/>
      <c r="CNM59" s="80"/>
      <c r="CNN59" s="80"/>
      <c r="CNO59" s="80"/>
      <c r="CNP59" s="80"/>
      <c r="CNQ59" s="80"/>
      <c r="CNR59" s="80"/>
      <c r="CNS59" s="80"/>
      <c r="CNT59" s="80"/>
      <c r="CNU59" s="80"/>
      <c r="CNV59" s="80"/>
      <c r="CNW59" s="80"/>
      <c r="CNX59" s="80"/>
      <c r="CNY59" s="80"/>
      <c r="CNZ59" s="80"/>
      <c r="COA59" s="80"/>
      <c r="COB59" s="80"/>
      <c r="COC59" s="80"/>
      <c r="COD59" s="80"/>
      <c r="COE59" s="80"/>
      <c r="COF59" s="80"/>
      <c r="COG59" s="80"/>
      <c r="COH59" s="80"/>
      <c r="COI59" s="80"/>
      <c r="COJ59" s="80"/>
      <c r="COK59" s="80"/>
      <c r="COL59" s="80"/>
      <c r="COM59" s="80"/>
      <c r="CON59" s="80"/>
      <c r="COO59" s="80"/>
      <c r="COP59" s="80"/>
      <c r="COQ59" s="80"/>
      <c r="COR59" s="80"/>
      <c r="COS59" s="80"/>
      <c r="COT59" s="80"/>
      <c r="COU59" s="80"/>
      <c r="COV59" s="80"/>
      <c r="COW59" s="80"/>
      <c r="COX59" s="80"/>
      <c r="COY59" s="80"/>
      <c r="COZ59" s="80"/>
      <c r="CPA59" s="80"/>
      <c r="CPB59" s="80"/>
      <c r="CPC59" s="80"/>
      <c r="CPD59" s="80"/>
      <c r="CPE59" s="80"/>
      <c r="CPF59" s="80"/>
      <c r="CPG59" s="80"/>
      <c r="CPH59" s="80"/>
      <c r="CPI59" s="80"/>
      <c r="CPJ59" s="80"/>
      <c r="CPK59" s="80"/>
      <c r="CPL59" s="80"/>
      <c r="CPM59" s="80"/>
      <c r="CPN59" s="80"/>
      <c r="CPO59" s="80"/>
      <c r="CPP59" s="80"/>
      <c r="CPQ59" s="80"/>
      <c r="CPR59" s="80"/>
      <c r="CPS59" s="80"/>
      <c r="CPT59" s="80"/>
      <c r="CPU59" s="80"/>
      <c r="CPV59" s="80"/>
      <c r="CPW59" s="80"/>
      <c r="CPX59" s="80"/>
      <c r="CPY59" s="80"/>
      <c r="CPZ59" s="80"/>
      <c r="CQA59" s="80"/>
      <c r="CQB59" s="80"/>
      <c r="CQC59" s="80"/>
      <c r="CQD59" s="80"/>
      <c r="CQE59" s="80"/>
      <c r="CQF59" s="80"/>
      <c r="CQG59" s="80"/>
      <c r="CQH59" s="80"/>
      <c r="CQI59" s="80"/>
      <c r="CQJ59" s="80"/>
      <c r="CQK59" s="80"/>
      <c r="CQL59" s="80"/>
      <c r="CQM59" s="80"/>
      <c r="CQN59" s="80"/>
      <c r="CQO59" s="80"/>
      <c r="CQP59" s="80"/>
      <c r="CQQ59" s="80"/>
      <c r="CQR59" s="80"/>
      <c r="CQS59" s="80"/>
      <c r="CQT59" s="80"/>
      <c r="CQU59" s="80"/>
      <c r="CQV59" s="80"/>
      <c r="CQW59" s="80"/>
      <c r="CQX59" s="80"/>
      <c r="CQY59" s="80"/>
      <c r="CQZ59" s="80"/>
      <c r="CRA59" s="80"/>
      <c r="CRB59" s="80"/>
      <c r="CRC59" s="80"/>
      <c r="CRD59" s="80"/>
      <c r="CRE59" s="80"/>
      <c r="CRF59" s="80"/>
      <c r="CRG59" s="80"/>
      <c r="CRH59" s="80"/>
      <c r="CRI59" s="80"/>
      <c r="CRJ59" s="80"/>
      <c r="CRK59" s="80"/>
      <c r="CRL59" s="80"/>
      <c r="CRM59" s="80"/>
      <c r="CRN59" s="80"/>
      <c r="CRO59" s="80"/>
      <c r="CRP59" s="80"/>
      <c r="CRQ59" s="80"/>
      <c r="CRR59" s="80"/>
      <c r="CRS59" s="80"/>
      <c r="CRT59" s="80"/>
      <c r="CRU59" s="80"/>
      <c r="CRV59" s="80"/>
      <c r="CRW59" s="80"/>
      <c r="CRX59" s="80"/>
      <c r="CRY59" s="80"/>
      <c r="CRZ59" s="80"/>
      <c r="CSA59" s="80"/>
      <c r="CSB59" s="80"/>
      <c r="CSC59" s="80"/>
      <c r="CSD59" s="80"/>
      <c r="CSE59" s="80"/>
      <c r="CSF59" s="80"/>
      <c r="CSG59" s="80"/>
      <c r="CSH59" s="80"/>
      <c r="CSI59" s="80"/>
      <c r="CSJ59" s="80"/>
      <c r="CSK59" s="80"/>
      <c r="CSL59" s="80"/>
      <c r="CSM59" s="80"/>
      <c r="CSN59" s="80"/>
      <c r="CSO59" s="80"/>
      <c r="CSP59" s="80"/>
      <c r="CSQ59" s="80"/>
      <c r="CSR59" s="80"/>
      <c r="CSS59" s="80"/>
      <c r="CST59" s="80"/>
      <c r="CSU59" s="80"/>
      <c r="CSV59" s="80"/>
      <c r="CSW59" s="80"/>
      <c r="CSX59" s="80"/>
      <c r="CSY59" s="80"/>
      <c r="CSZ59" s="80"/>
      <c r="CTA59" s="80"/>
      <c r="CTB59" s="80"/>
      <c r="CTC59" s="80"/>
      <c r="CTD59" s="80"/>
      <c r="CTE59" s="80"/>
      <c r="CTF59" s="80"/>
      <c r="CTG59" s="80"/>
      <c r="CTH59" s="80"/>
      <c r="CTI59" s="80"/>
      <c r="CTJ59" s="80"/>
      <c r="CTK59" s="80"/>
      <c r="CTL59" s="80"/>
      <c r="CTM59" s="80"/>
      <c r="CTN59" s="80"/>
      <c r="CTO59" s="80"/>
      <c r="CTP59" s="80"/>
      <c r="CTQ59" s="80"/>
      <c r="CTR59" s="80"/>
      <c r="CTS59" s="80"/>
      <c r="CTT59" s="80"/>
      <c r="CTU59" s="80"/>
      <c r="CTV59" s="80"/>
      <c r="CTW59" s="80"/>
      <c r="CTX59" s="80"/>
      <c r="CTY59" s="80"/>
      <c r="CTZ59" s="80"/>
      <c r="CUA59" s="80"/>
      <c r="CUB59" s="80"/>
      <c r="CUC59" s="80"/>
      <c r="CUD59" s="80"/>
      <c r="CUE59" s="80"/>
      <c r="CUF59" s="80"/>
      <c r="CUG59" s="80"/>
      <c r="CUH59" s="80"/>
      <c r="CUI59" s="80"/>
      <c r="CUJ59" s="80"/>
      <c r="CUK59" s="80"/>
      <c r="CUL59" s="80"/>
      <c r="CUM59" s="80"/>
      <c r="CUN59" s="80"/>
      <c r="CUO59" s="80"/>
      <c r="CUP59" s="80"/>
      <c r="CUQ59" s="80"/>
      <c r="CUR59" s="80"/>
      <c r="CUS59" s="80"/>
      <c r="CUT59" s="80"/>
      <c r="CUU59" s="80"/>
      <c r="CUV59" s="80"/>
      <c r="CUW59" s="80"/>
      <c r="CUX59" s="80"/>
      <c r="CUY59" s="80"/>
      <c r="CUZ59" s="80"/>
      <c r="CVA59" s="80"/>
      <c r="CVB59" s="80"/>
      <c r="CVC59" s="80"/>
      <c r="CVD59" s="80"/>
      <c r="CVE59" s="80"/>
      <c r="CVF59" s="80"/>
      <c r="CVG59" s="80"/>
      <c r="CVH59" s="80"/>
      <c r="CVI59" s="80"/>
      <c r="CVJ59" s="80"/>
      <c r="CVK59" s="80"/>
      <c r="CVL59" s="80"/>
      <c r="CVM59" s="80"/>
      <c r="CVN59" s="80"/>
      <c r="CVO59" s="80"/>
      <c r="CVP59" s="80"/>
      <c r="CVQ59" s="80"/>
      <c r="CVR59" s="80"/>
      <c r="CVS59" s="80"/>
      <c r="CVT59" s="80"/>
      <c r="CVU59" s="80"/>
      <c r="CVV59" s="80"/>
      <c r="CVW59" s="80"/>
      <c r="CVX59" s="80"/>
      <c r="CVY59" s="80"/>
      <c r="CVZ59" s="80"/>
      <c r="CWA59" s="80"/>
      <c r="CWB59" s="80"/>
      <c r="CWC59" s="80"/>
      <c r="CWD59" s="80"/>
      <c r="CWE59" s="80"/>
      <c r="CWF59" s="80"/>
      <c r="CWG59" s="80"/>
      <c r="CWH59" s="80"/>
      <c r="CWI59" s="80"/>
      <c r="CWJ59" s="80"/>
      <c r="CWK59" s="80"/>
      <c r="CWL59" s="80"/>
      <c r="CWM59" s="80"/>
      <c r="CWN59" s="80"/>
      <c r="CWO59" s="80"/>
      <c r="CWP59" s="80"/>
      <c r="CWQ59" s="80"/>
      <c r="CWR59" s="80"/>
      <c r="CWS59" s="80"/>
      <c r="CWT59" s="80"/>
      <c r="CWU59" s="80"/>
      <c r="CWV59" s="80"/>
      <c r="CWW59" s="80"/>
      <c r="CWX59" s="80"/>
      <c r="CWY59" s="80"/>
      <c r="CWZ59" s="80"/>
      <c r="CXA59" s="80"/>
      <c r="CXB59" s="80"/>
      <c r="CXC59" s="80"/>
      <c r="CXD59" s="80"/>
      <c r="CXE59" s="80"/>
      <c r="CXF59" s="80"/>
      <c r="CXG59" s="80"/>
      <c r="CXH59" s="80"/>
      <c r="CXI59" s="80"/>
      <c r="CXJ59" s="80"/>
      <c r="CXK59" s="80"/>
      <c r="CXL59" s="80"/>
      <c r="CXM59" s="80"/>
      <c r="CXN59" s="80"/>
      <c r="CXO59" s="80"/>
      <c r="CXP59" s="80"/>
      <c r="CXQ59" s="80"/>
      <c r="CXR59" s="80"/>
      <c r="CXS59" s="80"/>
      <c r="CXT59" s="80"/>
      <c r="CXU59" s="80"/>
      <c r="CXV59" s="80"/>
      <c r="CXW59" s="80"/>
      <c r="CXX59" s="80"/>
      <c r="CXY59" s="80"/>
      <c r="CXZ59" s="80"/>
      <c r="CYA59" s="80"/>
      <c r="CYB59" s="80"/>
      <c r="CYC59" s="80"/>
      <c r="CYD59" s="80"/>
      <c r="CYE59" s="80"/>
      <c r="CYF59" s="80"/>
      <c r="CYG59" s="80"/>
      <c r="CYH59" s="80"/>
      <c r="CYI59" s="80"/>
      <c r="CYJ59" s="80"/>
      <c r="CYK59" s="80"/>
      <c r="CYL59" s="80"/>
      <c r="CYM59" s="80"/>
      <c r="CYN59" s="80"/>
      <c r="CYO59" s="80"/>
      <c r="CYP59" s="80"/>
      <c r="CYQ59" s="80"/>
      <c r="CYR59" s="80"/>
      <c r="CYS59" s="80"/>
      <c r="CYT59" s="80"/>
      <c r="CYU59" s="80"/>
      <c r="CYV59" s="80"/>
      <c r="CYW59" s="80"/>
      <c r="CYX59" s="80"/>
      <c r="CYY59" s="80"/>
      <c r="CYZ59" s="80"/>
      <c r="CZA59" s="80"/>
      <c r="CZB59" s="80"/>
      <c r="CZC59" s="80"/>
      <c r="CZD59" s="80"/>
      <c r="CZE59" s="80"/>
      <c r="CZF59" s="80"/>
      <c r="CZG59" s="80"/>
      <c r="CZH59" s="80"/>
      <c r="CZI59" s="80"/>
      <c r="CZJ59" s="80"/>
      <c r="CZK59" s="80"/>
      <c r="CZL59" s="80"/>
      <c r="CZM59" s="80"/>
      <c r="CZN59" s="80"/>
      <c r="CZO59" s="80"/>
      <c r="CZP59" s="80"/>
      <c r="CZQ59" s="80"/>
      <c r="CZR59" s="80"/>
      <c r="CZS59" s="80"/>
      <c r="CZT59" s="80"/>
      <c r="CZU59" s="80"/>
      <c r="CZV59" s="80"/>
      <c r="CZW59" s="80"/>
      <c r="CZX59" s="80"/>
      <c r="CZY59" s="80"/>
      <c r="CZZ59" s="80"/>
      <c r="DAA59" s="80"/>
      <c r="DAB59" s="80"/>
      <c r="DAC59" s="80"/>
      <c r="DAD59" s="80"/>
      <c r="DAE59" s="80"/>
      <c r="DAF59" s="80"/>
      <c r="DAG59" s="80"/>
      <c r="DAH59" s="80"/>
      <c r="DAI59" s="80"/>
      <c r="DAJ59" s="80"/>
      <c r="DAK59" s="80"/>
      <c r="DAL59" s="80"/>
      <c r="DAM59" s="80"/>
      <c r="DAN59" s="80"/>
      <c r="DAO59" s="80"/>
      <c r="DAP59" s="80"/>
      <c r="DAQ59" s="80"/>
      <c r="DAR59" s="80"/>
      <c r="DAS59" s="80"/>
      <c r="DAT59" s="80"/>
      <c r="DAU59" s="80"/>
      <c r="DAV59" s="80"/>
      <c r="DAW59" s="80"/>
      <c r="DAX59" s="80"/>
      <c r="DAY59" s="80"/>
      <c r="DAZ59" s="80"/>
      <c r="DBA59" s="80"/>
      <c r="DBB59" s="80"/>
      <c r="DBC59" s="80"/>
      <c r="DBD59" s="80"/>
      <c r="DBE59" s="80"/>
      <c r="DBF59" s="80"/>
      <c r="DBG59" s="80"/>
      <c r="DBH59" s="80"/>
      <c r="DBI59" s="80"/>
      <c r="DBJ59" s="80"/>
      <c r="DBK59" s="80"/>
      <c r="DBL59" s="80"/>
      <c r="DBM59" s="80"/>
      <c r="DBN59" s="80"/>
      <c r="DBO59" s="80"/>
      <c r="DBP59" s="80"/>
      <c r="DBQ59" s="80"/>
      <c r="DBR59" s="80"/>
      <c r="DBS59" s="80"/>
      <c r="DBT59" s="80"/>
      <c r="DBU59" s="80"/>
      <c r="DBV59" s="80"/>
      <c r="DBW59" s="80"/>
      <c r="DBX59" s="80"/>
      <c r="DBY59" s="80"/>
      <c r="DBZ59" s="80"/>
      <c r="DCA59" s="80"/>
      <c r="DCB59" s="80"/>
      <c r="DCC59" s="80"/>
      <c r="DCD59" s="80"/>
      <c r="DCE59" s="80"/>
      <c r="DCF59" s="80"/>
      <c r="DCG59" s="80"/>
      <c r="DCH59" s="80"/>
      <c r="DCI59" s="80"/>
      <c r="DCJ59" s="80"/>
      <c r="DCK59" s="80"/>
      <c r="DCL59" s="80"/>
      <c r="DCM59" s="80"/>
      <c r="DCN59" s="80"/>
      <c r="DCO59" s="80"/>
      <c r="DCP59" s="80"/>
      <c r="DCQ59" s="80"/>
      <c r="DCR59" s="80"/>
      <c r="DCS59" s="80"/>
      <c r="DCT59" s="80"/>
      <c r="DCU59" s="80"/>
      <c r="DCV59" s="80"/>
      <c r="DCW59" s="80"/>
      <c r="DCX59" s="80"/>
      <c r="DCY59" s="80"/>
      <c r="DCZ59" s="80"/>
      <c r="DDA59" s="80"/>
      <c r="DDB59" s="80"/>
      <c r="DDC59" s="80"/>
      <c r="DDD59" s="80"/>
      <c r="DDE59" s="80"/>
      <c r="DDF59" s="80"/>
      <c r="DDG59" s="80"/>
      <c r="DDH59" s="80"/>
      <c r="DDI59" s="80"/>
      <c r="DDJ59" s="80"/>
      <c r="DDK59" s="80"/>
      <c r="DDL59" s="80"/>
      <c r="DDM59" s="80"/>
      <c r="DDN59" s="80"/>
      <c r="DDO59" s="80"/>
      <c r="DDP59" s="80"/>
      <c r="DDQ59" s="80"/>
      <c r="DDR59" s="80"/>
      <c r="DDS59" s="80"/>
      <c r="DDT59" s="80"/>
      <c r="DDU59" s="80"/>
      <c r="DDV59" s="80"/>
      <c r="DDW59" s="80"/>
      <c r="DDX59" s="80"/>
      <c r="DDY59" s="80"/>
      <c r="DDZ59" s="80"/>
      <c r="DEA59" s="80"/>
      <c r="DEB59" s="80"/>
      <c r="DEC59" s="80"/>
      <c r="DED59" s="80"/>
      <c r="DEE59" s="80"/>
      <c r="DEF59" s="80"/>
      <c r="DEG59" s="80"/>
      <c r="DEH59" s="80"/>
      <c r="DEI59" s="80"/>
      <c r="DEJ59" s="80"/>
      <c r="DEK59" s="80"/>
      <c r="DEL59" s="80"/>
      <c r="DEM59" s="80"/>
      <c r="DEN59" s="80"/>
      <c r="DEO59" s="80"/>
      <c r="DEP59" s="80"/>
      <c r="DEQ59" s="80"/>
      <c r="DER59" s="80"/>
      <c r="DES59" s="80"/>
      <c r="DET59" s="80"/>
      <c r="DEU59" s="80"/>
      <c r="DEV59" s="80"/>
      <c r="DEW59" s="80"/>
      <c r="DEX59" s="80"/>
      <c r="DEY59" s="80"/>
      <c r="DEZ59" s="80"/>
      <c r="DFA59" s="80"/>
      <c r="DFB59" s="80"/>
      <c r="DFC59" s="80"/>
      <c r="DFD59" s="80"/>
      <c r="DFE59" s="80"/>
      <c r="DFF59" s="80"/>
      <c r="DFG59" s="80"/>
      <c r="DFH59" s="80"/>
      <c r="DFI59" s="80"/>
      <c r="DFJ59" s="80"/>
      <c r="DFK59" s="80"/>
      <c r="DFL59" s="80"/>
      <c r="DFM59" s="80"/>
      <c r="DFN59" s="80"/>
      <c r="DFO59" s="80"/>
      <c r="DFP59" s="80"/>
      <c r="DFQ59" s="80"/>
      <c r="DFR59" s="80"/>
      <c r="DFS59" s="80"/>
      <c r="DFT59" s="80"/>
      <c r="DFU59" s="80"/>
      <c r="DFV59" s="80"/>
      <c r="DFW59" s="80"/>
      <c r="DFX59" s="80"/>
      <c r="DFY59" s="80"/>
      <c r="DFZ59" s="80"/>
      <c r="DGA59" s="80"/>
      <c r="DGB59" s="80"/>
      <c r="DGC59" s="80"/>
      <c r="DGD59" s="80"/>
      <c r="DGE59" s="80"/>
      <c r="DGF59" s="80"/>
      <c r="DGG59" s="80"/>
      <c r="DGH59" s="80"/>
      <c r="DGI59" s="80"/>
      <c r="DGJ59" s="80"/>
      <c r="DGK59" s="80"/>
      <c r="DGL59" s="80"/>
      <c r="DGM59" s="80"/>
      <c r="DGN59" s="80"/>
      <c r="DGO59" s="80"/>
      <c r="DGP59" s="80"/>
      <c r="DGQ59" s="80"/>
      <c r="DGR59" s="80"/>
      <c r="DGS59" s="80"/>
      <c r="DGT59" s="80"/>
      <c r="DGU59" s="80"/>
      <c r="DGV59" s="80"/>
      <c r="DGW59" s="80"/>
      <c r="DGX59" s="80"/>
      <c r="DGY59" s="80"/>
      <c r="DGZ59" s="80"/>
      <c r="DHA59" s="80"/>
      <c r="DHB59" s="80"/>
      <c r="DHC59" s="80"/>
      <c r="DHD59" s="80"/>
      <c r="DHE59" s="80"/>
      <c r="DHF59" s="80"/>
      <c r="DHG59" s="80"/>
      <c r="DHH59" s="80"/>
      <c r="DHI59" s="80"/>
      <c r="DHJ59" s="80"/>
      <c r="DHK59" s="80"/>
      <c r="DHL59" s="80"/>
      <c r="DHM59" s="80"/>
      <c r="DHN59" s="80"/>
      <c r="DHO59" s="80"/>
      <c r="DHP59" s="80"/>
      <c r="DHQ59" s="80"/>
      <c r="DHR59" s="80"/>
      <c r="DHS59" s="80"/>
      <c r="DHT59" s="80"/>
      <c r="DHU59" s="80"/>
      <c r="DHV59" s="80"/>
      <c r="DHW59" s="80"/>
      <c r="DHX59" s="80"/>
      <c r="DHY59" s="80"/>
      <c r="DHZ59" s="80"/>
      <c r="DIA59" s="80"/>
      <c r="DIB59" s="80"/>
      <c r="DIC59" s="80"/>
      <c r="DID59" s="80"/>
      <c r="DIE59" s="80"/>
      <c r="DIF59" s="80"/>
      <c r="DIG59" s="80"/>
      <c r="DIH59" s="80"/>
      <c r="DII59" s="80"/>
      <c r="DIJ59" s="80"/>
      <c r="DIK59" s="80"/>
      <c r="DIL59" s="80"/>
      <c r="DIM59" s="80"/>
      <c r="DIN59" s="80"/>
      <c r="DIO59" s="80"/>
      <c r="DIP59" s="80"/>
      <c r="DIQ59" s="80"/>
      <c r="DIR59" s="80"/>
      <c r="DIS59" s="80"/>
      <c r="DIT59" s="80"/>
      <c r="DIU59" s="80"/>
      <c r="DIV59" s="80"/>
      <c r="DIW59" s="80"/>
      <c r="DIX59" s="80"/>
      <c r="DIY59" s="80"/>
      <c r="DIZ59" s="80"/>
      <c r="DJA59" s="80"/>
      <c r="DJB59" s="80"/>
      <c r="DJC59" s="80"/>
      <c r="DJD59" s="80"/>
      <c r="DJE59" s="80"/>
      <c r="DJF59" s="80"/>
      <c r="DJG59" s="80"/>
      <c r="DJH59" s="80"/>
      <c r="DJI59" s="80"/>
      <c r="DJJ59" s="80"/>
      <c r="DJK59" s="80"/>
      <c r="DJL59" s="80"/>
      <c r="DJM59" s="80"/>
      <c r="DJN59" s="80"/>
      <c r="DJO59" s="80"/>
      <c r="DJP59" s="80"/>
      <c r="DJQ59" s="80"/>
      <c r="DJR59" s="80"/>
      <c r="DJS59" s="80"/>
      <c r="DJT59" s="80"/>
      <c r="DJU59" s="80"/>
      <c r="DJV59" s="80"/>
      <c r="DJW59" s="80"/>
      <c r="DJX59" s="80"/>
      <c r="DJY59" s="80"/>
      <c r="DJZ59" s="80"/>
      <c r="DKA59" s="80"/>
      <c r="DKB59" s="80"/>
      <c r="DKC59" s="80"/>
      <c r="DKD59" s="80"/>
      <c r="DKE59" s="80"/>
      <c r="DKF59" s="80"/>
      <c r="DKG59" s="80"/>
      <c r="DKH59" s="80"/>
      <c r="DKI59" s="80"/>
      <c r="DKJ59" s="80"/>
      <c r="DKK59" s="80"/>
      <c r="DKL59" s="80"/>
      <c r="DKM59" s="80"/>
      <c r="DKN59" s="80"/>
      <c r="DKO59" s="80"/>
      <c r="DKP59" s="80"/>
      <c r="DKQ59" s="80"/>
      <c r="DKR59" s="80"/>
      <c r="DKS59" s="80"/>
      <c r="DKT59" s="80"/>
      <c r="DKU59" s="80"/>
      <c r="DKV59" s="80"/>
      <c r="DKW59" s="80"/>
      <c r="DKX59" s="80"/>
      <c r="DKY59" s="80"/>
      <c r="DKZ59" s="80"/>
      <c r="DLA59" s="80"/>
      <c r="DLB59" s="80"/>
      <c r="DLC59" s="80"/>
      <c r="DLD59" s="80"/>
      <c r="DLE59" s="80"/>
      <c r="DLF59" s="80"/>
      <c r="DLG59" s="80"/>
      <c r="DLH59" s="80"/>
      <c r="DLI59" s="80"/>
      <c r="DLJ59" s="80"/>
      <c r="DLK59" s="80"/>
      <c r="DLL59" s="80"/>
      <c r="DLM59" s="80"/>
      <c r="DLN59" s="80"/>
      <c r="DLO59" s="80"/>
      <c r="DLP59" s="80"/>
      <c r="DLQ59" s="80"/>
      <c r="DLR59" s="80"/>
      <c r="DLS59" s="80"/>
      <c r="DLT59" s="80"/>
      <c r="DLU59" s="80"/>
      <c r="DLV59" s="80"/>
      <c r="DLW59" s="80"/>
      <c r="DLX59" s="80"/>
      <c r="DLY59" s="80"/>
      <c r="DLZ59" s="80"/>
      <c r="DMA59" s="80"/>
      <c r="DMB59" s="80"/>
      <c r="DMC59" s="80"/>
      <c r="DMD59" s="80"/>
      <c r="DME59" s="80"/>
      <c r="DMF59" s="80"/>
      <c r="DMG59" s="80"/>
      <c r="DMH59" s="80"/>
      <c r="DMI59" s="80"/>
      <c r="DMJ59" s="80"/>
      <c r="DMK59" s="80"/>
      <c r="DML59" s="80"/>
      <c r="DMM59" s="80"/>
      <c r="DMN59" s="80"/>
      <c r="DMO59" s="80"/>
      <c r="DMP59" s="80"/>
      <c r="DMQ59" s="80"/>
      <c r="DMR59" s="80"/>
      <c r="DMS59" s="80"/>
      <c r="DMT59" s="80"/>
      <c r="DMU59" s="80"/>
      <c r="DMV59" s="80"/>
      <c r="DMW59" s="80"/>
      <c r="DMX59" s="80"/>
      <c r="DMY59" s="80"/>
      <c r="DMZ59" s="80"/>
      <c r="DNA59" s="80"/>
      <c r="DNB59" s="80"/>
      <c r="DNC59" s="80"/>
      <c r="DND59" s="80"/>
      <c r="DNE59" s="80"/>
      <c r="DNF59" s="80"/>
      <c r="DNG59" s="80"/>
      <c r="DNH59" s="80"/>
      <c r="DNI59" s="80"/>
      <c r="DNJ59" s="80"/>
      <c r="DNK59" s="80"/>
      <c r="DNL59" s="80"/>
      <c r="DNM59" s="80"/>
      <c r="DNN59" s="80"/>
      <c r="DNO59" s="80"/>
      <c r="DNP59" s="80"/>
      <c r="DNQ59" s="80"/>
      <c r="DNR59" s="80"/>
      <c r="DNS59" s="80"/>
      <c r="DNT59" s="80"/>
      <c r="DNU59" s="80"/>
      <c r="DNV59" s="80"/>
      <c r="DNW59" s="80"/>
      <c r="DNX59" s="80"/>
      <c r="DNY59" s="80"/>
      <c r="DNZ59" s="80"/>
      <c r="DOA59" s="80"/>
      <c r="DOB59" s="80"/>
      <c r="DOC59" s="80"/>
      <c r="DOD59" s="80"/>
      <c r="DOE59" s="80"/>
      <c r="DOF59" s="80"/>
      <c r="DOG59" s="80"/>
      <c r="DOH59" s="80"/>
      <c r="DOI59" s="80"/>
      <c r="DOJ59" s="80"/>
      <c r="DOK59" s="80"/>
      <c r="DOL59" s="80"/>
      <c r="DOM59" s="80"/>
      <c r="DON59" s="80"/>
      <c r="DOO59" s="80"/>
      <c r="DOP59" s="80"/>
      <c r="DOQ59" s="80"/>
      <c r="DOR59" s="80"/>
      <c r="DOS59" s="80"/>
      <c r="DOT59" s="80"/>
      <c r="DOU59" s="80"/>
      <c r="DOV59" s="80"/>
      <c r="DOW59" s="80"/>
      <c r="DOX59" s="80"/>
      <c r="DOY59" s="80"/>
      <c r="DOZ59" s="80"/>
      <c r="DPA59" s="80"/>
      <c r="DPB59" s="80"/>
      <c r="DPC59" s="80"/>
      <c r="DPD59" s="80"/>
      <c r="DPE59" s="80"/>
      <c r="DPF59" s="80"/>
      <c r="DPG59" s="80"/>
      <c r="DPH59" s="80"/>
      <c r="DPI59" s="80"/>
      <c r="DPJ59" s="80"/>
      <c r="DPK59" s="80"/>
      <c r="DPL59" s="80"/>
      <c r="DPM59" s="80"/>
      <c r="DPN59" s="80"/>
      <c r="DPO59" s="80"/>
      <c r="DPP59" s="80"/>
      <c r="DPQ59" s="80"/>
      <c r="DPR59" s="80"/>
      <c r="DPS59" s="80"/>
      <c r="DPT59" s="80"/>
      <c r="DPU59" s="80"/>
      <c r="DPV59" s="80"/>
      <c r="DPW59" s="80"/>
      <c r="DPX59" s="80"/>
      <c r="DPY59" s="80"/>
      <c r="DPZ59" s="80"/>
      <c r="DQA59" s="80"/>
      <c r="DQB59" s="80"/>
      <c r="DQC59" s="80"/>
      <c r="DQD59" s="80"/>
      <c r="DQE59" s="80"/>
      <c r="DQF59" s="80"/>
      <c r="DQG59" s="80"/>
      <c r="DQH59" s="80"/>
      <c r="DQI59" s="80"/>
      <c r="DQJ59" s="80"/>
      <c r="DQK59" s="80"/>
      <c r="DQL59" s="80"/>
      <c r="DQM59" s="80"/>
      <c r="DQN59" s="80"/>
      <c r="DQO59" s="80"/>
      <c r="DQP59" s="80"/>
      <c r="DQQ59" s="80"/>
      <c r="DQR59" s="80"/>
      <c r="DQS59" s="80"/>
      <c r="DQT59" s="80"/>
      <c r="DQU59" s="80"/>
      <c r="DQV59" s="80"/>
      <c r="DQW59" s="80"/>
      <c r="DQX59" s="80"/>
      <c r="DQY59" s="80"/>
      <c r="DQZ59" s="80"/>
      <c r="DRA59" s="80"/>
      <c r="DRB59" s="80"/>
      <c r="DRC59" s="80"/>
      <c r="DRD59" s="80"/>
      <c r="DRE59" s="80"/>
      <c r="DRF59" s="80"/>
      <c r="DRG59" s="80"/>
      <c r="DRH59" s="80"/>
      <c r="DRI59" s="80"/>
      <c r="DRJ59" s="80"/>
      <c r="DRK59" s="80"/>
      <c r="DRL59" s="80"/>
      <c r="DRM59" s="80"/>
      <c r="DRN59" s="80"/>
      <c r="DRO59" s="80"/>
      <c r="DRP59" s="80"/>
      <c r="DRQ59" s="80"/>
      <c r="DRR59" s="80"/>
      <c r="DRS59" s="80"/>
      <c r="DRT59" s="80"/>
      <c r="DRU59" s="80"/>
      <c r="DRV59" s="80"/>
      <c r="DRW59" s="80"/>
      <c r="DRX59" s="80"/>
      <c r="DRY59" s="80"/>
      <c r="DRZ59" s="80"/>
      <c r="DSA59" s="80"/>
      <c r="DSB59" s="80"/>
      <c r="DSC59" s="80"/>
      <c r="DSD59" s="80"/>
      <c r="DSE59" s="80"/>
      <c r="DSF59" s="80"/>
      <c r="DSG59" s="80"/>
      <c r="DSH59" s="80"/>
      <c r="DSI59" s="80"/>
      <c r="DSJ59" s="80"/>
      <c r="DSK59" s="80"/>
      <c r="DSL59" s="80"/>
      <c r="DSM59" s="80"/>
      <c r="DSN59" s="80"/>
      <c r="DSO59" s="80"/>
      <c r="DSP59" s="80"/>
      <c r="DSQ59" s="80"/>
      <c r="DSR59" s="80"/>
      <c r="DSS59" s="80"/>
      <c r="DST59" s="80"/>
      <c r="DSU59" s="80"/>
      <c r="DSV59" s="80"/>
      <c r="DSW59" s="80"/>
      <c r="DSX59" s="80"/>
      <c r="DSY59" s="80"/>
      <c r="DSZ59" s="80"/>
      <c r="DTA59" s="80"/>
      <c r="DTB59" s="80"/>
      <c r="DTC59" s="80"/>
      <c r="DTD59" s="80"/>
      <c r="DTE59" s="80"/>
      <c r="DTF59" s="80"/>
      <c r="DTG59" s="80"/>
      <c r="DTH59" s="80"/>
      <c r="DTI59" s="80"/>
      <c r="DTJ59" s="80"/>
      <c r="DTK59" s="80"/>
      <c r="DTL59" s="80"/>
      <c r="DTM59" s="80"/>
      <c r="DTN59" s="80"/>
      <c r="DTO59" s="80"/>
      <c r="DTP59" s="80"/>
      <c r="DTQ59" s="80"/>
      <c r="DTR59" s="80"/>
      <c r="DTS59" s="80"/>
      <c r="DTT59" s="80"/>
      <c r="DTU59" s="80"/>
      <c r="DTV59" s="80"/>
      <c r="DTW59" s="80"/>
      <c r="DTX59" s="80"/>
      <c r="DTY59" s="80"/>
      <c r="DTZ59" s="80"/>
      <c r="DUA59" s="80"/>
      <c r="DUB59" s="80"/>
      <c r="DUC59" s="80"/>
      <c r="DUD59" s="80"/>
      <c r="DUE59" s="80"/>
      <c r="DUF59" s="80"/>
      <c r="DUG59" s="80"/>
      <c r="DUH59" s="80"/>
      <c r="DUI59" s="80"/>
      <c r="DUJ59" s="80"/>
      <c r="DUK59" s="80"/>
      <c r="DUL59" s="80"/>
      <c r="DUM59" s="80"/>
      <c r="DUN59" s="80"/>
      <c r="DUO59" s="80"/>
      <c r="DUP59" s="80"/>
      <c r="DUQ59" s="80"/>
      <c r="DUR59" s="80"/>
      <c r="DUS59" s="80"/>
      <c r="DUT59" s="80"/>
      <c r="DUU59" s="80"/>
      <c r="DUV59" s="80"/>
      <c r="DUW59" s="80"/>
      <c r="DUX59" s="80"/>
      <c r="DUY59" s="80"/>
      <c r="DUZ59" s="80"/>
      <c r="DVA59" s="80"/>
      <c r="DVB59" s="80"/>
      <c r="DVC59" s="80"/>
      <c r="DVD59" s="80"/>
      <c r="DVE59" s="80"/>
      <c r="DVF59" s="80"/>
      <c r="DVG59" s="80"/>
      <c r="DVH59" s="80"/>
      <c r="DVI59" s="80"/>
      <c r="DVJ59" s="80"/>
      <c r="DVK59" s="80"/>
      <c r="DVL59" s="80"/>
      <c r="DVM59" s="80"/>
      <c r="DVN59" s="80"/>
      <c r="DVO59" s="80"/>
      <c r="DVP59" s="80"/>
      <c r="DVQ59" s="80"/>
      <c r="DVR59" s="80"/>
      <c r="DVS59" s="80"/>
      <c r="DVT59" s="80"/>
      <c r="DVU59" s="80"/>
      <c r="DVV59" s="80"/>
      <c r="DVW59" s="80"/>
      <c r="DVX59" s="80"/>
      <c r="DVY59" s="80"/>
      <c r="DVZ59" s="80"/>
      <c r="DWA59" s="80"/>
      <c r="DWB59" s="80"/>
      <c r="DWC59" s="80"/>
      <c r="DWD59" s="80"/>
      <c r="DWE59" s="80"/>
      <c r="DWF59" s="80"/>
      <c r="DWG59" s="80"/>
      <c r="DWH59" s="80"/>
      <c r="DWI59" s="80"/>
      <c r="DWJ59" s="80"/>
      <c r="DWK59" s="80"/>
      <c r="DWL59" s="80"/>
      <c r="DWM59" s="80"/>
      <c r="DWN59" s="80"/>
      <c r="DWO59" s="80"/>
      <c r="DWP59" s="80"/>
      <c r="DWQ59" s="80"/>
      <c r="DWR59" s="80"/>
      <c r="DWS59" s="80"/>
      <c r="DWT59" s="80"/>
      <c r="DWU59" s="80"/>
      <c r="DWV59" s="80"/>
      <c r="DWW59" s="80"/>
      <c r="DWX59" s="80"/>
      <c r="DWY59" s="80"/>
      <c r="DWZ59" s="80"/>
      <c r="DXA59" s="80"/>
      <c r="DXB59" s="80"/>
      <c r="DXC59" s="80"/>
      <c r="DXD59" s="80"/>
      <c r="DXE59" s="80"/>
      <c r="DXF59" s="80"/>
      <c r="DXG59" s="80"/>
      <c r="DXH59" s="80"/>
      <c r="DXI59" s="80"/>
      <c r="DXJ59" s="80"/>
      <c r="DXK59" s="80"/>
      <c r="DXL59" s="80"/>
      <c r="DXM59" s="80"/>
      <c r="DXN59" s="80"/>
      <c r="DXO59" s="80"/>
      <c r="DXP59" s="80"/>
      <c r="DXQ59" s="80"/>
      <c r="DXR59" s="80"/>
      <c r="DXS59" s="80"/>
      <c r="DXT59" s="80"/>
      <c r="DXU59" s="80"/>
      <c r="DXV59" s="80"/>
      <c r="DXW59" s="80"/>
      <c r="DXX59" s="80"/>
      <c r="DXY59" s="80"/>
      <c r="DXZ59" s="80"/>
      <c r="DYA59" s="80"/>
      <c r="DYB59" s="80"/>
      <c r="DYC59" s="80"/>
      <c r="DYD59" s="80"/>
      <c r="DYE59" s="80"/>
      <c r="DYF59" s="80"/>
      <c r="DYG59" s="80"/>
      <c r="DYH59" s="80"/>
      <c r="DYI59" s="80"/>
      <c r="DYJ59" s="80"/>
      <c r="DYK59" s="80"/>
      <c r="DYL59" s="80"/>
      <c r="DYM59" s="80"/>
      <c r="DYN59" s="80"/>
      <c r="DYO59" s="80"/>
      <c r="DYP59" s="80"/>
      <c r="DYQ59" s="80"/>
      <c r="DYR59" s="80"/>
      <c r="DYS59" s="80"/>
      <c r="DYT59" s="80"/>
      <c r="DYU59" s="80"/>
      <c r="DYV59" s="80"/>
      <c r="DYW59" s="80"/>
      <c r="DYX59" s="80"/>
      <c r="DYY59" s="80"/>
      <c r="DYZ59" s="80"/>
      <c r="DZA59" s="80"/>
      <c r="DZB59" s="80"/>
      <c r="DZC59" s="80"/>
      <c r="DZD59" s="80"/>
      <c r="DZE59" s="80"/>
      <c r="DZF59" s="80"/>
      <c r="DZG59" s="80"/>
      <c r="DZH59" s="80"/>
      <c r="DZI59" s="80"/>
      <c r="DZJ59" s="80"/>
      <c r="DZK59" s="80"/>
      <c r="DZL59" s="80"/>
      <c r="DZM59" s="80"/>
      <c r="DZN59" s="80"/>
      <c r="DZO59" s="80"/>
      <c r="DZP59" s="80"/>
      <c r="DZQ59" s="80"/>
      <c r="DZR59" s="80"/>
      <c r="DZS59" s="80"/>
      <c r="DZT59" s="80"/>
      <c r="DZU59" s="80"/>
      <c r="DZV59" s="80"/>
      <c r="DZW59" s="80"/>
      <c r="DZX59" s="80"/>
      <c r="DZY59" s="80"/>
      <c r="DZZ59" s="80"/>
      <c r="EAA59" s="80"/>
      <c r="EAB59" s="80"/>
      <c r="EAC59" s="80"/>
      <c r="EAD59" s="80"/>
      <c r="EAE59" s="80"/>
      <c r="EAF59" s="80"/>
      <c r="EAG59" s="80"/>
      <c r="EAH59" s="80"/>
      <c r="EAI59" s="80"/>
      <c r="EAJ59" s="80"/>
      <c r="EAK59" s="80"/>
      <c r="EAL59" s="80"/>
      <c r="EAM59" s="80"/>
      <c r="EAN59" s="80"/>
      <c r="EAO59" s="80"/>
      <c r="EAP59" s="80"/>
      <c r="EAQ59" s="80"/>
      <c r="EAR59" s="80"/>
      <c r="EAS59" s="80"/>
      <c r="EAT59" s="80"/>
      <c r="EAU59" s="80"/>
      <c r="EAV59" s="80"/>
      <c r="EAW59" s="80"/>
      <c r="EAX59" s="80"/>
      <c r="EAY59" s="80"/>
      <c r="EAZ59" s="80"/>
      <c r="EBA59" s="80"/>
      <c r="EBB59" s="80"/>
      <c r="EBC59" s="80"/>
      <c r="EBD59" s="80"/>
      <c r="EBE59" s="80"/>
      <c r="EBF59" s="80"/>
      <c r="EBG59" s="80"/>
      <c r="EBH59" s="80"/>
      <c r="EBI59" s="80"/>
      <c r="EBJ59" s="80"/>
      <c r="EBK59" s="80"/>
      <c r="EBL59" s="80"/>
      <c r="EBM59" s="80"/>
      <c r="EBN59" s="80"/>
      <c r="EBO59" s="80"/>
      <c r="EBP59" s="80"/>
      <c r="EBQ59" s="80"/>
      <c r="EBR59" s="80"/>
      <c r="EBS59" s="80"/>
      <c r="EBT59" s="80"/>
      <c r="EBU59" s="80"/>
      <c r="EBV59" s="80"/>
      <c r="EBW59" s="80"/>
      <c r="EBX59" s="80"/>
      <c r="EBY59" s="80"/>
      <c r="EBZ59" s="80"/>
      <c r="ECA59" s="80"/>
      <c r="ECB59" s="80"/>
      <c r="ECC59" s="80"/>
      <c r="ECD59" s="80"/>
      <c r="ECE59" s="80"/>
      <c r="ECF59" s="80"/>
      <c r="ECG59" s="80"/>
      <c r="ECH59" s="80"/>
      <c r="ECI59" s="80"/>
      <c r="ECJ59" s="80"/>
      <c r="ECK59" s="80"/>
      <c r="ECL59" s="80"/>
      <c r="ECM59" s="80"/>
      <c r="ECN59" s="80"/>
      <c r="ECO59" s="80"/>
      <c r="ECP59" s="80"/>
      <c r="ECQ59" s="80"/>
      <c r="ECR59" s="80"/>
      <c r="ECS59" s="80"/>
      <c r="ECT59" s="80"/>
      <c r="ECU59" s="80"/>
      <c r="ECV59" s="80"/>
      <c r="ECW59" s="80"/>
      <c r="ECX59" s="80"/>
      <c r="ECY59" s="80"/>
      <c r="ECZ59" s="80"/>
      <c r="EDA59" s="80"/>
      <c r="EDB59" s="80"/>
      <c r="EDC59" s="80"/>
      <c r="EDD59" s="80"/>
      <c r="EDE59" s="80"/>
      <c r="EDF59" s="80"/>
      <c r="EDG59" s="80"/>
      <c r="EDH59" s="80"/>
      <c r="EDI59" s="80"/>
      <c r="EDJ59" s="80"/>
      <c r="EDK59" s="80"/>
      <c r="EDL59" s="80"/>
      <c r="EDM59" s="80"/>
      <c r="EDN59" s="80"/>
      <c r="EDO59" s="80"/>
      <c r="EDP59" s="80"/>
      <c r="EDQ59" s="80"/>
      <c r="EDR59" s="80"/>
      <c r="EDS59" s="80"/>
      <c r="EDT59" s="80"/>
      <c r="EDU59" s="80"/>
      <c r="EDV59" s="80"/>
      <c r="EDW59" s="80"/>
      <c r="EDX59" s="80"/>
      <c r="EDY59" s="80"/>
      <c r="EDZ59" s="80"/>
      <c r="EEA59" s="80"/>
      <c r="EEB59" s="80"/>
      <c r="EEC59" s="80"/>
      <c r="EED59" s="80"/>
      <c r="EEE59" s="80"/>
      <c r="EEF59" s="80"/>
      <c r="EEG59" s="80"/>
      <c r="EEH59" s="80"/>
      <c r="EEI59" s="80"/>
      <c r="EEJ59" s="80"/>
      <c r="EEK59" s="80"/>
      <c r="EEL59" s="80"/>
      <c r="EEM59" s="80"/>
      <c r="EEN59" s="80"/>
      <c r="EEO59" s="80"/>
      <c r="EEP59" s="80"/>
      <c r="EEQ59" s="80"/>
      <c r="EER59" s="80"/>
      <c r="EES59" s="80"/>
      <c r="EET59" s="80"/>
      <c r="EEU59" s="80"/>
      <c r="EEV59" s="80"/>
      <c r="EEW59" s="80"/>
      <c r="EEX59" s="80"/>
      <c r="EEY59" s="80"/>
      <c r="EEZ59" s="80"/>
      <c r="EFA59" s="80"/>
      <c r="EFB59" s="80"/>
      <c r="EFC59" s="80"/>
      <c r="EFD59" s="80"/>
      <c r="EFE59" s="80"/>
      <c r="EFF59" s="80"/>
      <c r="EFG59" s="80"/>
      <c r="EFH59" s="80"/>
      <c r="EFI59" s="80"/>
      <c r="EFJ59" s="80"/>
      <c r="EFK59" s="80"/>
      <c r="EFL59" s="80"/>
      <c r="EFM59" s="80"/>
      <c r="EFN59" s="80"/>
      <c r="EFO59" s="80"/>
      <c r="EFP59" s="80"/>
      <c r="EFQ59" s="80"/>
      <c r="EFR59" s="80"/>
      <c r="EFS59" s="80"/>
      <c r="EFT59" s="80"/>
      <c r="EFU59" s="80"/>
      <c r="EFV59" s="80"/>
      <c r="EFW59" s="80"/>
      <c r="EFX59" s="80"/>
      <c r="EFY59" s="80"/>
      <c r="EFZ59" s="80"/>
      <c r="EGA59" s="80"/>
      <c r="EGB59" s="80"/>
      <c r="EGC59" s="80"/>
      <c r="EGD59" s="80"/>
      <c r="EGE59" s="80"/>
      <c r="EGF59" s="80"/>
      <c r="EGG59" s="80"/>
      <c r="EGH59" s="80"/>
      <c r="EGI59" s="80"/>
      <c r="EGJ59" s="80"/>
      <c r="EGK59" s="80"/>
      <c r="EGL59" s="80"/>
      <c r="EGM59" s="80"/>
      <c r="EGN59" s="80"/>
      <c r="EGO59" s="80"/>
      <c r="EGP59" s="80"/>
      <c r="EGQ59" s="80"/>
      <c r="EGR59" s="80"/>
      <c r="EGS59" s="80"/>
      <c r="EGT59" s="80"/>
      <c r="EGU59" s="80"/>
      <c r="EGV59" s="80"/>
      <c r="EGW59" s="80"/>
      <c r="EGX59" s="80"/>
      <c r="EGY59" s="80"/>
      <c r="EGZ59" s="80"/>
      <c r="EHA59" s="80"/>
      <c r="EHB59" s="80"/>
      <c r="EHC59" s="80"/>
      <c r="EHD59" s="80"/>
      <c r="EHE59" s="80"/>
      <c r="EHF59" s="80"/>
      <c r="EHG59" s="80"/>
      <c r="EHH59" s="80"/>
      <c r="EHI59" s="80"/>
      <c r="EHJ59" s="80"/>
      <c r="EHK59" s="80"/>
      <c r="EHL59" s="80"/>
      <c r="EHM59" s="80"/>
      <c r="EHN59" s="80"/>
      <c r="EHO59" s="80"/>
      <c r="EHP59" s="80"/>
      <c r="EHQ59" s="80"/>
      <c r="EHR59" s="80"/>
      <c r="EHS59" s="80"/>
      <c r="EHT59" s="80"/>
      <c r="EHU59" s="80"/>
      <c r="EHV59" s="80"/>
      <c r="EHW59" s="80"/>
      <c r="EHX59" s="80"/>
      <c r="EHY59" s="80"/>
      <c r="EHZ59" s="80"/>
      <c r="EIA59" s="80"/>
      <c r="EIB59" s="80"/>
      <c r="EIC59" s="80"/>
      <c r="EID59" s="80"/>
      <c r="EIE59" s="80"/>
      <c r="EIF59" s="80"/>
      <c r="EIG59" s="80"/>
      <c r="EIH59" s="80"/>
      <c r="EII59" s="80"/>
      <c r="EIJ59" s="80"/>
      <c r="EIK59" s="80"/>
      <c r="EIL59" s="80"/>
      <c r="EIM59" s="80"/>
      <c r="EIN59" s="80"/>
      <c r="EIO59" s="80"/>
      <c r="EIP59" s="80"/>
      <c r="EIQ59" s="80"/>
      <c r="EIR59" s="80"/>
      <c r="EIS59" s="80"/>
      <c r="EIT59" s="80"/>
      <c r="EIU59" s="80"/>
      <c r="EIV59" s="80"/>
      <c r="EIW59" s="80"/>
      <c r="EIX59" s="80"/>
      <c r="EIY59" s="80"/>
      <c r="EIZ59" s="80"/>
      <c r="EJA59" s="80"/>
      <c r="EJB59" s="80"/>
      <c r="EJC59" s="80"/>
      <c r="EJD59" s="80"/>
      <c r="EJE59" s="80"/>
      <c r="EJF59" s="80"/>
      <c r="EJG59" s="80"/>
      <c r="EJH59" s="80"/>
      <c r="EJI59" s="80"/>
      <c r="EJJ59" s="80"/>
      <c r="EJK59" s="80"/>
      <c r="EJL59" s="80"/>
      <c r="EJM59" s="80"/>
      <c r="EJN59" s="80"/>
      <c r="EJO59" s="80"/>
      <c r="EJP59" s="80"/>
      <c r="EJQ59" s="80"/>
      <c r="EJR59" s="80"/>
      <c r="EJS59" s="80"/>
      <c r="EJT59" s="80"/>
      <c r="EJU59" s="80"/>
      <c r="EJV59" s="80"/>
      <c r="EJW59" s="80"/>
      <c r="EJX59" s="80"/>
      <c r="EJY59" s="80"/>
      <c r="EJZ59" s="80"/>
      <c r="EKA59" s="80"/>
      <c r="EKB59" s="80"/>
      <c r="EKC59" s="80"/>
      <c r="EKD59" s="80"/>
      <c r="EKE59" s="80"/>
      <c r="EKF59" s="80"/>
      <c r="EKG59" s="80"/>
      <c r="EKH59" s="80"/>
      <c r="EKI59" s="80"/>
      <c r="EKJ59" s="80"/>
      <c r="EKK59" s="80"/>
      <c r="EKL59" s="80"/>
      <c r="EKM59" s="80"/>
      <c r="EKN59" s="80"/>
      <c r="EKO59" s="80"/>
      <c r="EKP59" s="80"/>
      <c r="EKQ59" s="80"/>
      <c r="EKR59" s="80"/>
      <c r="EKS59" s="80"/>
      <c r="EKT59" s="80"/>
      <c r="EKU59" s="80"/>
      <c r="EKV59" s="80"/>
      <c r="EKW59" s="80"/>
      <c r="EKX59" s="80"/>
      <c r="EKY59" s="80"/>
      <c r="EKZ59" s="80"/>
      <c r="ELA59" s="80"/>
      <c r="ELB59" s="80"/>
      <c r="ELC59" s="80"/>
      <c r="ELD59" s="80"/>
      <c r="ELE59" s="80"/>
      <c r="ELF59" s="80"/>
      <c r="ELG59" s="80"/>
      <c r="ELH59" s="80"/>
      <c r="ELI59" s="80"/>
      <c r="ELJ59" s="80"/>
      <c r="ELK59" s="80"/>
      <c r="ELL59" s="80"/>
      <c r="ELM59" s="80"/>
      <c r="ELN59" s="80"/>
      <c r="ELO59" s="80"/>
      <c r="ELP59" s="80"/>
      <c r="ELQ59" s="80"/>
      <c r="ELR59" s="80"/>
      <c r="ELS59" s="80"/>
      <c r="ELT59" s="80"/>
      <c r="ELU59" s="80"/>
      <c r="ELV59" s="80"/>
      <c r="ELW59" s="80"/>
      <c r="ELX59" s="80"/>
      <c r="ELY59" s="80"/>
      <c r="ELZ59" s="80"/>
      <c r="EMA59" s="80"/>
      <c r="EMB59" s="80"/>
      <c r="EMC59" s="80"/>
      <c r="EMD59" s="80"/>
      <c r="EME59" s="80"/>
      <c r="EMF59" s="80"/>
      <c r="EMG59" s="80"/>
      <c r="EMH59" s="80"/>
      <c r="EMI59" s="80"/>
      <c r="EMJ59" s="80"/>
      <c r="EMK59" s="80"/>
      <c r="EML59" s="80"/>
      <c r="EMM59" s="80"/>
      <c r="EMN59" s="80"/>
      <c r="EMO59" s="80"/>
      <c r="EMP59" s="80"/>
      <c r="EMQ59" s="80"/>
      <c r="EMR59" s="80"/>
      <c r="EMS59" s="80"/>
      <c r="EMT59" s="80"/>
      <c r="EMU59" s="80"/>
      <c r="EMV59" s="80"/>
      <c r="EMW59" s="80"/>
      <c r="EMX59" s="80"/>
      <c r="EMY59" s="80"/>
      <c r="EMZ59" s="80"/>
      <c r="ENA59" s="80"/>
      <c r="ENB59" s="80"/>
      <c r="ENC59" s="80"/>
      <c r="END59" s="80"/>
      <c r="ENE59" s="80"/>
      <c r="ENF59" s="80"/>
      <c r="ENG59" s="80"/>
      <c r="ENH59" s="80"/>
      <c r="ENI59" s="80"/>
      <c r="ENJ59" s="80"/>
      <c r="ENK59" s="80"/>
      <c r="ENL59" s="80"/>
      <c r="ENM59" s="80"/>
      <c r="ENN59" s="80"/>
      <c r="ENO59" s="80"/>
      <c r="ENP59" s="80"/>
      <c r="ENQ59" s="80"/>
      <c r="ENR59" s="80"/>
      <c r="ENS59" s="80"/>
      <c r="ENT59" s="80"/>
      <c r="ENU59" s="80"/>
      <c r="ENV59" s="80"/>
      <c r="ENW59" s="80"/>
      <c r="ENX59" s="80"/>
      <c r="ENY59" s="80"/>
      <c r="ENZ59" s="80"/>
      <c r="EOA59" s="80"/>
      <c r="EOB59" s="80"/>
      <c r="EOC59" s="80"/>
      <c r="EOD59" s="80"/>
      <c r="EOE59" s="80"/>
      <c r="EOF59" s="80"/>
      <c r="EOG59" s="80"/>
      <c r="EOH59" s="80"/>
      <c r="EOI59" s="80"/>
      <c r="EOJ59" s="80"/>
      <c r="EOK59" s="80"/>
      <c r="EOL59" s="80"/>
      <c r="EOM59" s="80"/>
      <c r="EON59" s="80"/>
      <c r="EOO59" s="80"/>
      <c r="EOP59" s="80"/>
      <c r="EOQ59" s="80"/>
      <c r="EOR59" s="80"/>
      <c r="EOS59" s="80"/>
      <c r="EOT59" s="80"/>
      <c r="EOU59" s="80"/>
      <c r="EOV59" s="80"/>
      <c r="EOW59" s="80"/>
      <c r="EOX59" s="80"/>
      <c r="EOY59" s="80"/>
      <c r="EOZ59" s="80"/>
      <c r="EPA59" s="80"/>
      <c r="EPB59" s="80"/>
      <c r="EPC59" s="80"/>
      <c r="EPD59" s="80"/>
      <c r="EPE59" s="80"/>
      <c r="EPF59" s="80"/>
      <c r="EPG59" s="80"/>
      <c r="EPH59" s="80"/>
      <c r="EPI59" s="80"/>
      <c r="EPJ59" s="80"/>
      <c r="EPK59" s="80"/>
      <c r="EPL59" s="80"/>
      <c r="EPM59" s="80"/>
      <c r="EPN59" s="80"/>
      <c r="EPO59" s="80"/>
      <c r="EPP59" s="80"/>
      <c r="EPQ59" s="80"/>
      <c r="EPR59" s="80"/>
      <c r="EPS59" s="80"/>
      <c r="EPT59" s="80"/>
      <c r="EPU59" s="80"/>
      <c r="EPV59" s="80"/>
      <c r="EPW59" s="80"/>
      <c r="EPX59" s="80"/>
      <c r="EPY59" s="80"/>
      <c r="EPZ59" s="80"/>
      <c r="EQA59" s="80"/>
      <c r="EQB59" s="80"/>
      <c r="EQC59" s="80"/>
      <c r="EQD59" s="80"/>
      <c r="EQE59" s="80"/>
      <c r="EQF59" s="80"/>
      <c r="EQG59" s="80"/>
      <c r="EQH59" s="80"/>
      <c r="EQI59" s="80"/>
      <c r="EQJ59" s="80"/>
      <c r="EQK59" s="80"/>
      <c r="EQL59" s="80"/>
      <c r="EQM59" s="80"/>
      <c r="EQN59" s="80"/>
      <c r="EQO59" s="80"/>
      <c r="EQP59" s="80"/>
      <c r="EQQ59" s="80"/>
      <c r="EQR59" s="80"/>
      <c r="EQS59" s="80"/>
      <c r="EQT59" s="80"/>
      <c r="EQU59" s="80"/>
      <c r="EQV59" s="80"/>
      <c r="EQW59" s="80"/>
      <c r="EQX59" s="80"/>
      <c r="EQY59" s="80"/>
      <c r="EQZ59" s="80"/>
      <c r="ERA59" s="80"/>
      <c r="ERB59" s="80"/>
      <c r="ERC59" s="80"/>
      <c r="ERD59" s="80"/>
      <c r="ERE59" s="80"/>
      <c r="ERF59" s="80"/>
      <c r="ERG59" s="80"/>
      <c r="ERH59" s="80"/>
      <c r="ERI59" s="80"/>
      <c r="ERJ59" s="80"/>
      <c r="ERK59" s="80"/>
      <c r="ERL59" s="80"/>
      <c r="ERM59" s="80"/>
      <c r="ERN59" s="80"/>
      <c r="ERO59" s="80"/>
      <c r="ERP59" s="80"/>
      <c r="ERQ59" s="80"/>
      <c r="ERR59" s="80"/>
      <c r="ERS59" s="80"/>
      <c r="ERT59" s="80"/>
      <c r="ERU59" s="80"/>
      <c r="ERV59" s="80"/>
      <c r="ERW59" s="80"/>
      <c r="ERX59" s="80"/>
      <c r="ERY59" s="80"/>
      <c r="ERZ59" s="80"/>
      <c r="ESA59" s="80"/>
      <c r="ESB59" s="80"/>
      <c r="ESC59" s="80"/>
      <c r="ESD59" s="80"/>
      <c r="ESE59" s="80"/>
      <c r="ESF59" s="80"/>
      <c r="ESG59" s="80"/>
      <c r="ESH59" s="80"/>
      <c r="ESI59" s="80"/>
      <c r="ESJ59" s="80"/>
      <c r="ESK59" s="80"/>
      <c r="ESL59" s="80"/>
      <c r="ESM59" s="80"/>
      <c r="ESN59" s="80"/>
      <c r="ESO59" s="80"/>
      <c r="ESP59" s="80"/>
      <c r="ESQ59" s="80"/>
      <c r="ESR59" s="80"/>
      <c r="ESS59" s="80"/>
      <c r="EST59" s="80"/>
      <c r="ESU59" s="80"/>
      <c r="ESV59" s="80"/>
      <c r="ESW59" s="80"/>
      <c r="ESX59" s="80"/>
      <c r="ESY59" s="80"/>
      <c r="ESZ59" s="80"/>
      <c r="ETA59" s="80"/>
      <c r="ETB59" s="80"/>
      <c r="ETC59" s="80"/>
      <c r="ETD59" s="80"/>
      <c r="ETE59" s="80"/>
      <c r="ETF59" s="80"/>
      <c r="ETG59" s="80"/>
      <c r="ETH59" s="80"/>
      <c r="ETI59" s="80"/>
      <c r="ETJ59" s="80"/>
      <c r="ETK59" s="80"/>
      <c r="ETL59" s="80"/>
      <c r="ETM59" s="80"/>
      <c r="ETN59" s="80"/>
      <c r="ETO59" s="80"/>
      <c r="ETP59" s="80"/>
      <c r="ETQ59" s="80"/>
      <c r="ETR59" s="80"/>
      <c r="ETS59" s="80"/>
      <c r="ETT59" s="80"/>
      <c r="ETU59" s="80"/>
      <c r="ETV59" s="80"/>
      <c r="ETW59" s="80"/>
      <c r="ETX59" s="80"/>
      <c r="ETY59" s="80"/>
      <c r="ETZ59" s="80"/>
      <c r="EUA59" s="80"/>
      <c r="EUB59" s="80"/>
      <c r="EUC59" s="80"/>
      <c r="EUD59" s="80"/>
      <c r="EUE59" s="80"/>
      <c r="EUF59" s="80"/>
      <c r="EUG59" s="80"/>
      <c r="EUH59" s="80"/>
      <c r="EUI59" s="80"/>
      <c r="EUJ59" s="80"/>
      <c r="EUK59" s="80"/>
      <c r="EUL59" s="80"/>
      <c r="EUM59" s="80"/>
      <c r="EUN59" s="80"/>
      <c r="EUO59" s="80"/>
      <c r="EUP59" s="80"/>
      <c r="EUQ59" s="80"/>
      <c r="EUR59" s="80"/>
      <c r="EUS59" s="80"/>
      <c r="EUT59" s="80"/>
      <c r="EUU59" s="80"/>
      <c r="EUV59" s="80"/>
      <c r="EUW59" s="80"/>
      <c r="EUX59" s="80"/>
      <c r="EUY59" s="80"/>
      <c r="EUZ59" s="80"/>
      <c r="EVA59" s="80"/>
      <c r="EVB59" s="80"/>
      <c r="EVC59" s="80"/>
      <c r="EVD59" s="80"/>
      <c r="EVE59" s="80"/>
      <c r="EVF59" s="80"/>
      <c r="EVG59" s="80"/>
      <c r="EVH59" s="80"/>
      <c r="EVI59" s="80"/>
      <c r="EVJ59" s="80"/>
      <c r="EVK59" s="80"/>
      <c r="EVL59" s="80"/>
      <c r="EVM59" s="80"/>
      <c r="EVN59" s="80"/>
      <c r="EVO59" s="80"/>
      <c r="EVP59" s="80"/>
      <c r="EVQ59" s="80"/>
      <c r="EVR59" s="80"/>
      <c r="EVS59" s="80"/>
      <c r="EVT59" s="80"/>
      <c r="EVU59" s="80"/>
      <c r="EVV59" s="80"/>
      <c r="EVW59" s="80"/>
      <c r="EVX59" s="80"/>
      <c r="EVY59" s="80"/>
      <c r="EVZ59" s="80"/>
      <c r="EWA59" s="80"/>
      <c r="EWB59" s="80"/>
      <c r="EWC59" s="80"/>
      <c r="EWD59" s="80"/>
      <c r="EWE59" s="80"/>
      <c r="EWF59" s="80"/>
      <c r="EWG59" s="80"/>
      <c r="EWH59" s="80"/>
      <c r="EWI59" s="80"/>
      <c r="EWJ59" s="80"/>
      <c r="EWK59" s="80"/>
      <c r="EWL59" s="80"/>
      <c r="EWM59" s="80"/>
      <c r="EWN59" s="80"/>
      <c r="EWO59" s="80"/>
      <c r="EWP59" s="80"/>
      <c r="EWQ59" s="80"/>
      <c r="EWR59" s="80"/>
      <c r="EWS59" s="80"/>
      <c r="EWT59" s="80"/>
      <c r="EWU59" s="80"/>
      <c r="EWV59" s="80"/>
      <c r="EWW59" s="80"/>
      <c r="EWX59" s="80"/>
      <c r="EWY59" s="80"/>
      <c r="EWZ59" s="80"/>
      <c r="EXA59" s="80"/>
      <c r="EXB59" s="80"/>
      <c r="EXC59" s="80"/>
      <c r="EXD59" s="80"/>
      <c r="EXE59" s="80"/>
      <c r="EXF59" s="80"/>
      <c r="EXG59" s="80"/>
      <c r="EXH59" s="80"/>
      <c r="EXI59" s="80"/>
      <c r="EXJ59" s="80"/>
      <c r="EXK59" s="80"/>
      <c r="EXL59" s="80"/>
      <c r="EXM59" s="80"/>
      <c r="EXN59" s="80"/>
      <c r="EXO59" s="80"/>
      <c r="EXP59" s="80"/>
      <c r="EXQ59" s="80"/>
      <c r="EXR59" s="80"/>
      <c r="EXS59" s="80"/>
      <c r="EXT59" s="80"/>
      <c r="EXU59" s="80"/>
      <c r="EXV59" s="80"/>
      <c r="EXW59" s="80"/>
      <c r="EXX59" s="80"/>
      <c r="EXY59" s="80"/>
      <c r="EXZ59" s="80"/>
      <c r="EYA59" s="80"/>
      <c r="EYB59" s="80"/>
      <c r="EYC59" s="80"/>
      <c r="EYD59" s="80"/>
      <c r="EYE59" s="80"/>
      <c r="EYF59" s="80"/>
      <c r="EYG59" s="80"/>
      <c r="EYH59" s="80"/>
      <c r="EYI59" s="80"/>
      <c r="EYJ59" s="80"/>
      <c r="EYK59" s="80"/>
      <c r="EYL59" s="80"/>
      <c r="EYM59" s="80"/>
      <c r="EYN59" s="80"/>
      <c r="EYO59" s="80"/>
      <c r="EYP59" s="80"/>
      <c r="EYQ59" s="80"/>
      <c r="EYR59" s="80"/>
      <c r="EYS59" s="80"/>
      <c r="EYT59" s="80"/>
      <c r="EYU59" s="80"/>
      <c r="EYV59" s="80"/>
      <c r="EYW59" s="80"/>
      <c r="EYX59" s="80"/>
      <c r="EYY59" s="80"/>
      <c r="EYZ59" s="80"/>
      <c r="EZA59" s="80"/>
      <c r="EZB59" s="80"/>
      <c r="EZC59" s="80"/>
      <c r="EZD59" s="80"/>
      <c r="EZE59" s="80"/>
      <c r="EZF59" s="80"/>
      <c r="EZG59" s="80"/>
      <c r="EZH59" s="80"/>
      <c r="EZI59" s="80"/>
      <c r="EZJ59" s="80"/>
      <c r="EZK59" s="80"/>
      <c r="EZL59" s="80"/>
      <c r="EZM59" s="80"/>
      <c r="EZN59" s="80"/>
      <c r="EZO59" s="80"/>
      <c r="EZP59" s="80"/>
      <c r="EZQ59" s="80"/>
      <c r="EZR59" s="80"/>
      <c r="EZS59" s="80"/>
      <c r="EZT59" s="80"/>
      <c r="EZU59" s="80"/>
      <c r="EZV59" s="80"/>
      <c r="EZW59" s="80"/>
      <c r="EZX59" s="80"/>
      <c r="EZY59" s="80"/>
      <c r="EZZ59" s="80"/>
      <c r="FAA59" s="80"/>
      <c r="FAB59" s="80"/>
      <c r="FAC59" s="80"/>
      <c r="FAD59" s="80"/>
      <c r="FAE59" s="80"/>
      <c r="FAF59" s="80"/>
      <c r="FAG59" s="80"/>
      <c r="FAH59" s="80"/>
      <c r="FAI59" s="80"/>
      <c r="FAJ59" s="80"/>
      <c r="FAK59" s="80"/>
      <c r="FAL59" s="80"/>
      <c r="FAM59" s="80"/>
      <c r="FAN59" s="80"/>
      <c r="FAO59" s="80"/>
      <c r="FAP59" s="80"/>
      <c r="FAQ59" s="80"/>
      <c r="FAR59" s="80"/>
      <c r="FAS59" s="80"/>
      <c r="FAT59" s="80"/>
      <c r="FAU59" s="80"/>
      <c r="FAV59" s="80"/>
      <c r="FAW59" s="80"/>
      <c r="FAX59" s="80"/>
      <c r="FAY59" s="80"/>
      <c r="FAZ59" s="80"/>
      <c r="FBA59" s="80"/>
      <c r="FBB59" s="80"/>
      <c r="FBC59" s="80"/>
      <c r="FBD59" s="80"/>
      <c r="FBE59" s="80"/>
      <c r="FBF59" s="80"/>
      <c r="FBG59" s="80"/>
      <c r="FBH59" s="80"/>
      <c r="FBI59" s="80"/>
      <c r="FBJ59" s="80"/>
      <c r="FBK59" s="80"/>
      <c r="FBL59" s="80"/>
      <c r="FBM59" s="80"/>
      <c r="FBN59" s="80"/>
      <c r="FBO59" s="80"/>
      <c r="FBP59" s="80"/>
      <c r="FBQ59" s="80"/>
      <c r="FBR59" s="80"/>
      <c r="FBS59" s="80"/>
      <c r="FBT59" s="80"/>
      <c r="FBU59" s="80"/>
      <c r="FBV59" s="80"/>
      <c r="FBW59" s="80"/>
      <c r="FBX59" s="80"/>
      <c r="FBY59" s="80"/>
      <c r="FBZ59" s="80"/>
      <c r="FCA59" s="80"/>
      <c r="FCB59" s="80"/>
      <c r="FCC59" s="80"/>
      <c r="FCD59" s="80"/>
      <c r="FCE59" s="80"/>
      <c r="FCF59" s="80"/>
      <c r="FCG59" s="80"/>
      <c r="FCH59" s="80"/>
      <c r="FCI59" s="80"/>
      <c r="FCJ59" s="80"/>
      <c r="FCK59" s="80"/>
      <c r="FCL59" s="80"/>
      <c r="FCM59" s="80"/>
      <c r="FCN59" s="80"/>
      <c r="FCO59" s="80"/>
      <c r="FCP59" s="80"/>
      <c r="FCQ59" s="80"/>
      <c r="FCR59" s="80"/>
      <c r="FCS59" s="80"/>
      <c r="FCT59" s="80"/>
      <c r="FCU59" s="80"/>
      <c r="FCV59" s="80"/>
      <c r="FCW59" s="80"/>
      <c r="FCX59" s="80"/>
      <c r="FCY59" s="80"/>
      <c r="FCZ59" s="80"/>
      <c r="FDA59" s="80"/>
      <c r="FDB59" s="80"/>
      <c r="FDC59" s="80"/>
      <c r="FDD59" s="80"/>
      <c r="FDE59" s="80"/>
      <c r="FDF59" s="80"/>
      <c r="FDG59" s="80"/>
      <c r="FDH59" s="80"/>
      <c r="FDI59" s="80"/>
      <c r="FDJ59" s="80"/>
      <c r="FDK59" s="80"/>
      <c r="FDL59" s="80"/>
      <c r="FDM59" s="80"/>
      <c r="FDN59" s="80"/>
      <c r="FDO59" s="80"/>
      <c r="FDP59" s="80"/>
      <c r="FDQ59" s="80"/>
      <c r="FDR59" s="80"/>
      <c r="FDS59" s="80"/>
      <c r="FDT59" s="80"/>
      <c r="FDU59" s="80"/>
      <c r="FDV59" s="80"/>
      <c r="FDW59" s="80"/>
      <c r="FDX59" s="80"/>
      <c r="FDY59" s="80"/>
      <c r="FDZ59" s="80"/>
      <c r="FEA59" s="80"/>
      <c r="FEB59" s="80"/>
      <c r="FEC59" s="80"/>
      <c r="FED59" s="80"/>
      <c r="FEE59" s="80"/>
      <c r="FEF59" s="80"/>
      <c r="FEG59" s="80"/>
      <c r="FEH59" s="80"/>
      <c r="FEI59" s="80"/>
      <c r="FEJ59" s="80"/>
      <c r="FEK59" s="80"/>
      <c r="FEL59" s="80"/>
      <c r="FEM59" s="80"/>
      <c r="FEN59" s="80"/>
      <c r="FEO59" s="80"/>
      <c r="FEP59" s="80"/>
      <c r="FEQ59" s="80"/>
      <c r="FER59" s="80"/>
      <c r="FES59" s="80"/>
      <c r="FET59" s="80"/>
      <c r="FEU59" s="80"/>
      <c r="FEV59" s="80"/>
      <c r="FEW59" s="80"/>
      <c r="FEX59" s="80"/>
      <c r="FEY59" s="80"/>
      <c r="FEZ59" s="80"/>
      <c r="FFA59" s="80"/>
      <c r="FFB59" s="80"/>
      <c r="FFC59" s="80"/>
      <c r="FFD59" s="80"/>
      <c r="FFE59" s="80"/>
      <c r="FFF59" s="80"/>
      <c r="FFG59" s="80"/>
      <c r="FFH59" s="80"/>
      <c r="FFI59" s="80"/>
      <c r="FFJ59" s="80"/>
      <c r="FFK59" s="80"/>
      <c r="FFL59" s="80"/>
      <c r="FFM59" s="80"/>
      <c r="FFN59" s="80"/>
      <c r="FFO59" s="80"/>
      <c r="FFP59" s="80"/>
      <c r="FFQ59" s="80"/>
      <c r="FFR59" s="80"/>
      <c r="FFS59" s="80"/>
      <c r="FFT59" s="80"/>
      <c r="FFU59" s="80"/>
      <c r="FFV59" s="80"/>
      <c r="FFW59" s="80"/>
      <c r="FFX59" s="80"/>
      <c r="FFY59" s="80"/>
      <c r="FFZ59" s="80"/>
      <c r="FGA59" s="80"/>
      <c r="FGB59" s="80"/>
      <c r="FGC59" s="80"/>
      <c r="FGD59" s="80"/>
      <c r="FGE59" s="80"/>
      <c r="FGF59" s="80"/>
      <c r="FGG59" s="80"/>
      <c r="FGH59" s="80"/>
      <c r="FGI59" s="80"/>
      <c r="FGJ59" s="80"/>
      <c r="FGK59" s="80"/>
      <c r="FGL59" s="80"/>
      <c r="FGM59" s="80"/>
      <c r="FGN59" s="80"/>
      <c r="FGO59" s="80"/>
      <c r="FGP59" s="80"/>
      <c r="FGQ59" s="80"/>
      <c r="FGR59" s="80"/>
      <c r="FGS59" s="80"/>
      <c r="FGT59" s="80"/>
      <c r="FGU59" s="80"/>
      <c r="FGV59" s="80"/>
      <c r="FGW59" s="80"/>
      <c r="FGX59" s="80"/>
      <c r="FGY59" s="80"/>
      <c r="FGZ59" s="80"/>
      <c r="FHA59" s="80"/>
      <c r="FHB59" s="80"/>
      <c r="FHC59" s="80"/>
      <c r="FHD59" s="80"/>
      <c r="FHE59" s="80"/>
      <c r="FHF59" s="80"/>
      <c r="FHG59" s="80"/>
      <c r="FHH59" s="80"/>
      <c r="FHI59" s="80"/>
      <c r="FHJ59" s="80"/>
      <c r="FHK59" s="80"/>
      <c r="FHL59" s="80"/>
      <c r="FHM59" s="80"/>
      <c r="FHN59" s="80"/>
      <c r="FHO59" s="80"/>
      <c r="FHP59" s="80"/>
      <c r="FHQ59" s="80"/>
      <c r="FHR59" s="80"/>
      <c r="FHS59" s="80"/>
      <c r="FHT59" s="80"/>
      <c r="FHU59" s="80"/>
      <c r="FHV59" s="80"/>
      <c r="FHW59" s="80"/>
      <c r="FHX59" s="80"/>
      <c r="FHY59" s="80"/>
      <c r="FHZ59" s="80"/>
      <c r="FIA59" s="80"/>
      <c r="FIB59" s="80"/>
      <c r="FIC59" s="80"/>
      <c r="FID59" s="80"/>
      <c r="FIE59" s="80"/>
      <c r="FIF59" s="80"/>
      <c r="FIG59" s="80"/>
      <c r="FIH59" s="80"/>
      <c r="FII59" s="80"/>
      <c r="FIJ59" s="80"/>
      <c r="FIK59" s="80"/>
      <c r="FIL59" s="80"/>
      <c r="FIM59" s="80"/>
      <c r="FIN59" s="80"/>
      <c r="FIO59" s="80"/>
      <c r="FIP59" s="80"/>
      <c r="FIQ59" s="80"/>
      <c r="FIR59" s="80"/>
      <c r="FIS59" s="80"/>
      <c r="FIT59" s="80"/>
      <c r="FIU59" s="80"/>
      <c r="FIV59" s="80"/>
      <c r="FIW59" s="80"/>
      <c r="FIX59" s="80"/>
      <c r="FIY59" s="80"/>
      <c r="FIZ59" s="80"/>
      <c r="FJA59" s="80"/>
      <c r="FJB59" s="80"/>
      <c r="FJC59" s="80"/>
      <c r="FJD59" s="80"/>
      <c r="FJE59" s="80"/>
      <c r="FJF59" s="80"/>
      <c r="FJG59" s="80"/>
      <c r="FJH59" s="80"/>
      <c r="FJI59" s="80"/>
      <c r="FJJ59" s="80"/>
      <c r="FJK59" s="80"/>
      <c r="FJL59" s="80"/>
      <c r="FJM59" s="80"/>
      <c r="FJN59" s="80"/>
      <c r="FJO59" s="80"/>
      <c r="FJP59" s="80"/>
      <c r="FJQ59" s="80"/>
      <c r="FJR59" s="80"/>
      <c r="FJS59" s="80"/>
      <c r="FJT59" s="80"/>
      <c r="FJU59" s="80"/>
      <c r="FJV59" s="80"/>
      <c r="FJW59" s="80"/>
      <c r="FJX59" s="80"/>
      <c r="FJY59" s="80"/>
      <c r="FJZ59" s="80"/>
      <c r="FKA59" s="80"/>
      <c r="FKB59" s="80"/>
      <c r="FKC59" s="80"/>
      <c r="FKD59" s="80"/>
      <c r="FKE59" s="80"/>
      <c r="FKF59" s="80"/>
      <c r="FKG59" s="80"/>
      <c r="FKH59" s="80"/>
      <c r="FKI59" s="80"/>
      <c r="FKJ59" s="80"/>
      <c r="FKK59" s="80"/>
      <c r="FKL59" s="80"/>
      <c r="FKM59" s="80"/>
      <c r="FKN59" s="80"/>
      <c r="FKO59" s="80"/>
      <c r="FKP59" s="80"/>
      <c r="FKQ59" s="80"/>
      <c r="FKR59" s="80"/>
      <c r="FKS59" s="80"/>
      <c r="FKT59" s="80"/>
      <c r="FKU59" s="80"/>
      <c r="FKV59" s="80"/>
      <c r="FKW59" s="80"/>
      <c r="FKX59" s="80"/>
      <c r="FKY59" s="80"/>
      <c r="FKZ59" s="80"/>
      <c r="FLA59" s="80"/>
      <c r="FLB59" s="80"/>
      <c r="FLC59" s="80"/>
      <c r="FLD59" s="80"/>
      <c r="FLE59" s="80"/>
      <c r="FLF59" s="80"/>
      <c r="FLG59" s="80"/>
      <c r="FLH59" s="80"/>
      <c r="FLI59" s="80"/>
      <c r="FLJ59" s="80"/>
      <c r="FLK59" s="80"/>
      <c r="FLL59" s="80"/>
      <c r="FLM59" s="80"/>
      <c r="FLN59" s="80"/>
      <c r="FLO59" s="80"/>
      <c r="FLP59" s="80"/>
      <c r="FLQ59" s="80"/>
      <c r="FLR59" s="80"/>
      <c r="FLS59" s="80"/>
      <c r="FLT59" s="80"/>
      <c r="FLU59" s="80"/>
      <c r="FLV59" s="80"/>
      <c r="FLW59" s="80"/>
      <c r="FLX59" s="80"/>
      <c r="FLY59" s="80"/>
      <c r="FLZ59" s="80"/>
      <c r="FMA59" s="80"/>
      <c r="FMB59" s="80"/>
      <c r="FMC59" s="80"/>
      <c r="FMD59" s="80"/>
      <c r="FME59" s="80"/>
      <c r="FMF59" s="80"/>
      <c r="FMG59" s="80"/>
      <c r="FMH59" s="80"/>
      <c r="FMI59" s="80"/>
      <c r="FMJ59" s="80"/>
      <c r="FMK59" s="80"/>
      <c r="FML59" s="80"/>
      <c r="FMM59" s="80"/>
      <c r="FMN59" s="80"/>
      <c r="FMO59" s="80"/>
      <c r="FMP59" s="80"/>
      <c r="FMQ59" s="80"/>
      <c r="FMR59" s="80"/>
      <c r="FMS59" s="80"/>
      <c r="FMT59" s="80"/>
      <c r="FMU59" s="80"/>
      <c r="FMV59" s="80"/>
      <c r="FMW59" s="80"/>
      <c r="FMX59" s="80"/>
      <c r="FMY59" s="80"/>
      <c r="FMZ59" s="80"/>
      <c r="FNA59" s="80"/>
      <c r="FNB59" s="80"/>
      <c r="FNC59" s="80"/>
      <c r="FND59" s="80"/>
      <c r="FNE59" s="80"/>
      <c r="FNF59" s="80"/>
      <c r="FNG59" s="80"/>
      <c r="FNH59" s="80"/>
      <c r="FNI59" s="80"/>
      <c r="FNJ59" s="80"/>
      <c r="FNK59" s="80"/>
      <c r="FNL59" s="80"/>
      <c r="FNM59" s="80"/>
      <c r="FNN59" s="80"/>
      <c r="FNO59" s="80"/>
      <c r="FNP59" s="80"/>
      <c r="FNQ59" s="80"/>
      <c r="FNR59" s="80"/>
      <c r="FNS59" s="80"/>
      <c r="FNT59" s="80"/>
      <c r="FNU59" s="80"/>
      <c r="FNV59" s="80"/>
      <c r="FNW59" s="80"/>
      <c r="FNX59" s="80"/>
      <c r="FNY59" s="80"/>
      <c r="FNZ59" s="80"/>
      <c r="FOA59" s="80"/>
      <c r="FOB59" s="80"/>
      <c r="FOC59" s="80"/>
      <c r="FOD59" s="80"/>
      <c r="FOE59" s="80"/>
      <c r="FOF59" s="80"/>
      <c r="FOG59" s="80"/>
      <c r="FOH59" s="80"/>
      <c r="FOI59" s="80"/>
      <c r="FOJ59" s="80"/>
      <c r="FOK59" s="80"/>
      <c r="FOL59" s="80"/>
      <c r="FOM59" s="80"/>
      <c r="FON59" s="80"/>
      <c r="FOO59" s="80"/>
      <c r="FOP59" s="80"/>
      <c r="FOQ59" s="80"/>
      <c r="FOR59" s="80"/>
      <c r="FOS59" s="80"/>
      <c r="FOT59" s="80"/>
      <c r="FOU59" s="80"/>
      <c r="FOV59" s="80"/>
      <c r="FOW59" s="80"/>
      <c r="FOX59" s="80"/>
      <c r="FOY59" s="80"/>
      <c r="FOZ59" s="80"/>
      <c r="FPA59" s="80"/>
      <c r="FPB59" s="80"/>
      <c r="FPC59" s="80"/>
      <c r="FPD59" s="80"/>
      <c r="FPE59" s="80"/>
      <c r="FPF59" s="80"/>
      <c r="FPG59" s="80"/>
      <c r="FPH59" s="80"/>
      <c r="FPI59" s="80"/>
      <c r="FPJ59" s="80"/>
      <c r="FPK59" s="80"/>
      <c r="FPL59" s="80"/>
      <c r="FPM59" s="80"/>
      <c r="FPN59" s="80"/>
      <c r="FPO59" s="80"/>
      <c r="FPP59" s="80"/>
      <c r="FPQ59" s="80"/>
      <c r="FPR59" s="80"/>
      <c r="FPS59" s="80"/>
      <c r="FPT59" s="80"/>
      <c r="FPU59" s="80"/>
      <c r="FPV59" s="80"/>
      <c r="FPW59" s="80"/>
      <c r="FPX59" s="80"/>
      <c r="FPY59" s="80"/>
      <c r="FPZ59" s="80"/>
      <c r="FQA59" s="80"/>
      <c r="FQB59" s="80"/>
      <c r="FQC59" s="80"/>
      <c r="FQD59" s="80"/>
      <c r="FQE59" s="80"/>
      <c r="FQF59" s="80"/>
      <c r="FQG59" s="80"/>
      <c r="FQH59" s="80"/>
      <c r="FQI59" s="80"/>
      <c r="FQJ59" s="80"/>
      <c r="FQK59" s="80"/>
      <c r="FQL59" s="80"/>
      <c r="FQM59" s="80"/>
      <c r="FQN59" s="80"/>
      <c r="FQO59" s="80"/>
      <c r="FQP59" s="80"/>
      <c r="FQQ59" s="80"/>
      <c r="FQR59" s="80"/>
      <c r="FQS59" s="80"/>
      <c r="FQT59" s="80"/>
      <c r="FQU59" s="80"/>
      <c r="FQV59" s="80"/>
      <c r="FQW59" s="80"/>
      <c r="FQX59" s="80"/>
      <c r="FQY59" s="80"/>
      <c r="FQZ59" s="80"/>
      <c r="FRA59" s="80"/>
      <c r="FRB59" s="80"/>
      <c r="FRC59" s="80"/>
      <c r="FRD59" s="80"/>
      <c r="FRE59" s="80"/>
      <c r="FRF59" s="80"/>
      <c r="FRG59" s="80"/>
      <c r="FRH59" s="80"/>
      <c r="FRI59" s="80"/>
      <c r="FRJ59" s="80"/>
      <c r="FRK59" s="80"/>
      <c r="FRL59" s="80"/>
      <c r="FRM59" s="80"/>
      <c r="FRN59" s="80"/>
      <c r="FRO59" s="80"/>
      <c r="FRP59" s="80"/>
      <c r="FRQ59" s="80"/>
      <c r="FRR59" s="80"/>
      <c r="FRS59" s="80"/>
      <c r="FRT59" s="80"/>
      <c r="FRU59" s="80"/>
      <c r="FRV59" s="80"/>
      <c r="FRW59" s="80"/>
      <c r="FRX59" s="80"/>
      <c r="FRY59" s="80"/>
      <c r="FRZ59" s="80"/>
      <c r="FSA59" s="80"/>
      <c r="FSB59" s="80"/>
      <c r="FSC59" s="80"/>
      <c r="FSD59" s="80"/>
      <c r="FSE59" s="80"/>
      <c r="FSF59" s="80"/>
      <c r="FSG59" s="80"/>
      <c r="FSH59" s="80"/>
      <c r="FSI59" s="80"/>
      <c r="FSJ59" s="80"/>
      <c r="FSK59" s="80"/>
      <c r="FSL59" s="80"/>
      <c r="FSM59" s="80"/>
      <c r="FSN59" s="80"/>
      <c r="FSO59" s="80"/>
      <c r="FSP59" s="80"/>
      <c r="FSQ59" s="80"/>
      <c r="FSR59" s="80"/>
      <c r="FSS59" s="80"/>
      <c r="FST59" s="80"/>
      <c r="FSU59" s="80"/>
      <c r="FSV59" s="80"/>
      <c r="FSW59" s="80"/>
      <c r="FSX59" s="80"/>
      <c r="FSY59" s="80"/>
      <c r="FSZ59" s="80"/>
      <c r="FTA59" s="80"/>
      <c r="FTB59" s="80"/>
      <c r="FTC59" s="80"/>
      <c r="FTD59" s="80"/>
      <c r="FTE59" s="80"/>
      <c r="FTF59" s="80"/>
      <c r="FTG59" s="80"/>
      <c r="FTH59" s="80"/>
      <c r="FTI59" s="80"/>
      <c r="FTJ59" s="80"/>
      <c r="FTK59" s="80"/>
      <c r="FTL59" s="80"/>
      <c r="FTM59" s="80"/>
      <c r="FTN59" s="80"/>
      <c r="FTO59" s="80"/>
      <c r="FTP59" s="80"/>
      <c r="FTQ59" s="80"/>
      <c r="FTR59" s="80"/>
      <c r="FTS59" s="80"/>
      <c r="FTT59" s="80"/>
      <c r="FTU59" s="80"/>
      <c r="FTV59" s="80"/>
      <c r="FTW59" s="80"/>
      <c r="FTX59" s="80"/>
      <c r="FTY59" s="80"/>
      <c r="FTZ59" s="80"/>
      <c r="FUA59" s="80"/>
      <c r="FUB59" s="80"/>
      <c r="FUC59" s="80"/>
      <c r="FUD59" s="80"/>
      <c r="FUE59" s="80"/>
      <c r="FUF59" s="80"/>
      <c r="FUG59" s="80"/>
      <c r="FUH59" s="80"/>
      <c r="FUI59" s="80"/>
      <c r="FUJ59" s="80"/>
      <c r="FUK59" s="80"/>
      <c r="FUL59" s="80"/>
      <c r="FUM59" s="80"/>
      <c r="FUN59" s="80"/>
      <c r="FUO59" s="80"/>
      <c r="FUP59" s="80"/>
      <c r="FUQ59" s="80"/>
      <c r="FUR59" s="80"/>
      <c r="FUS59" s="80"/>
      <c r="FUT59" s="80"/>
      <c r="FUU59" s="80"/>
      <c r="FUV59" s="80"/>
      <c r="FUW59" s="80"/>
      <c r="FUX59" s="80"/>
      <c r="FUY59" s="80"/>
      <c r="FUZ59" s="80"/>
      <c r="FVA59" s="80"/>
      <c r="FVB59" s="80"/>
      <c r="FVC59" s="80"/>
      <c r="FVD59" s="80"/>
      <c r="FVE59" s="80"/>
      <c r="FVF59" s="80"/>
      <c r="FVG59" s="80"/>
      <c r="FVH59" s="80"/>
      <c r="FVI59" s="80"/>
      <c r="FVJ59" s="80"/>
      <c r="FVK59" s="80"/>
      <c r="FVL59" s="80"/>
      <c r="FVM59" s="80"/>
      <c r="FVN59" s="80"/>
      <c r="FVO59" s="80"/>
      <c r="FVP59" s="80"/>
      <c r="FVQ59" s="80"/>
      <c r="FVR59" s="80"/>
      <c r="FVS59" s="80"/>
      <c r="FVT59" s="80"/>
      <c r="FVU59" s="80"/>
      <c r="FVV59" s="80"/>
      <c r="FVW59" s="80"/>
      <c r="FVX59" s="80"/>
      <c r="FVY59" s="80"/>
      <c r="FVZ59" s="80"/>
      <c r="FWA59" s="80"/>
      <c r="FWB59" s="80"/>
      <c r="FWC59" s="80"/>
      <c r="FWD59" s="80"/>
      <c r="FWE59" s="80"/>
      <c r="FWF59" s="80"/>
      <c r="FWG59" s="80"/>
      <c r="FWH59" s="80"/>
      <c r="FWI59" s="80"/>
      <c r="FWJ59" s="80"/>
      <c r="FWK59" s="80"/>
      <c r="FWL59" s="80"/>
      <c r="FWM59" s="80"/>
      <c r="FWN59" s="80"/>
      <c r="FWO59" s="80"/>
      <c r="FWP59" s="80"/>
      <c r="FWQ59" s="80"/>
      <c r="FWR59" s="80"/>
      <c r="FWS59" s="80"/>
      <c r="FWT59" s="80"/>
      <c r="FWU59" s="80"/>
      <c r="FWV59" s="80"/>
      <c r="FWW59" s="80"/>
      <c r="FWX59" s="80"/>
      <c r="FWY59" s="80"/>
      <c r="FWZ59" s="80"/>
      <c r="FXA59" s="80"/>
      <c r="FXB59" s="80"/>
      <c r="FXC59" s="80"/>
      <c r="FXD59" s="80"/>
      <c r="FXE59" s="80"/>
      <c r="FXF59" s="80"/>
      <c r="FXG59" s="80"/>
      <c r="FXH59" s="80"/>
      <c r="FXI59" s="80"/>
      <c r="FXJ59" s="80"/>
      <c r="FXK59" s="80"/>
      <c r="FXL59" s="80"/>
      <c r="FXM59" s="80"/>
      <c r="FXN59" s="80"/>
      <c r="FXO59" s="80"/>
      <c r="FXP59" s="80"/>
      <c r="FXQ59" s="80"/>
      <c r="FXR59" s="80"/>
      <c r="FXS59" s="80"/>
      <c r="FXT59" s="80"/>
      <c r="FXU59" s="80"/>
      <c r="FXV59" s="80"/>
      <c r="FXW59" s="80"/>
      <c r="FXX59" s="80"/>
      <c r="FXY59" s="80"/>
      <c r="FXZ59" s="80"/>
      <c r="FYA59" s="80"/>
      <c r="FYB59" s="80"/>
      <c r="FYC59" s="80"/>
      <c r="FYD59" s="80"/>
      <c r="FYE59" s="80"/>
      <c r="FYF59" s="80"/>
      <c r="FYG59" s="80"/>
      <c r="FYH59" s="80"/>
      <c r="FYI59" s="80"/>
      <c r="FYJ59" s="80"/>
      <c r="FYK59" s="80"/>
      <c r="FYL59" s="80"/>
      <c r="FYM59" s="80"/>
      <c r="FYN59" s="80"/>
      <c r="FYO59" s="80"/>
      <c r="FYP59" s="80"/>
      <c r="FYQ59" s="80"/>
      <c r="FYR59" s="80"/>
      <c r="FYS59" s="80"/>
      <c r="FYT59" s="80"/>
      <c r="FYU59" s="80"/>
      <c r="FYV59" s="80"/>
      <c r="FYW59" s="80"/>
      <c r="FYX59" s="80"/>
      <c r="FYY59" s="80"/>
      <c r="FYZ59" s="80"/>
      <c r="FZA59" s="80"/>
      <c r="FZB59" s="80"/>
      <c r="FZC59" s="80"/>
      <c r="FZD59" s="80"/>
      <c r="FZE59" s="80"/>
      <c r="FZF59" s="80"/>
      <c r="FZG59" s="80"/>
      <c r="FZH59" s="80"/>
      <c r="FZI59" s="80"/>
      <c r="FZJ59" s="80"/>
      <c r="FZK59" s="80"/>
      <c r="FZL59" s="80"/>
      <c r="FZM59" s="80"/>
      <c r="FZN59" s="80"/>
      <c r="FZO59" s="80"/>
      <c r="FZP59" s="80"/>
      <c r="FZQ59" s="80"/>
      <c r="FZR59" s="80"/>
      <c r="FZS59" s="80"/>
      <c r="FZT59" s="80"/>
      <c r="FZU59" s="80"/>
      <c r="FZV59" s="80"/>
      <c r="FZW59" s="80"/>
      <c r="FZX59" s="80"/>
      <c r="FZY59" s="80"/>
      <c r="FZZ59" s="80"/>
      <c r="GAA59" s="80"/>
      <c r="GAB59" s="80"/>
      <c r="GAC59" s="80"/>
      <c r="GAD59" s="80"/>
      <c r="GAE59" s="80"/>
      <c r="GAF59" s="80"/>
      <c r="GAG59" s="80"/>
      <c r="GAH59" s="80"/>
      <c r="GAI59" s="80"/>
      <c r="GAJ59" s="80"/>
      <c r="GAK59" s="80"/>
      <c r="GAL59" s="80"/>
      <c r="GAM59" s="80"/>
      <c r="GAN59" s="80"/>
      <c r="GAO59" s="80"/>
      <c r="GAP59" s="80"/>
      <c r="GAQ59" s="80"/>
      <c r="GAR59" s="80"/>
      <c r="GAS59" s="80"/>
      <c r="GAT59" s="80"/>
      <c r="GAU59" s="80"/>
      <c r="GAV59" s="80"/>
      <c r="GAW59" s="80"/>
      <c r="GAX59" s="80"/>
      <c r="GAY59" s="80"/>
      <c r="GAZ59" s="80"/>
      <c r="GBA59" s="80"/>
      <c r="GBB59" s="80"/>
      <c r="GBC59" s="80"/>
      <c r="GBD59" s="80"/>
      <c r="GBE59" s="80"/>
      <c r="GBF59" s="80"/>
      <c r="GBG59" s="80"/>
      <c r="GBH59" s="80"/>
      <c r="GBI59" s="80"/>
      <c r="GBJ59" s="80"/>
      <c r="GBK59" s="80"/>
      <c r="GBL59" s="80"/>
      <c r="GBM59" s="80"/>
      <c r="GBN59" s="80"/>
      <c r="GBO59" s="80"/>
      <c r="GBP59" s="80"/>
      <c r="GBQ59" s="80"/>
      <c r="GBR59" s="80"/>
      <c r="GBS59" s="80"/>
      <c r="GBT59" s="80"/>
      <c r="GBU59" s="80"/>
      <c r="GBV59" s="80"/>
      <c r="GBW59" s="80"/>
      <c r="GBX59" s="80"/>
      <c r="GBY59" s="80"/>
      <c r="GBZ59" s="80"/>
      <c r="GCA59" s="80"/>
      <c r="GCB59" s="80"/>
      <c r="GCC59" s="80"/>
      <c r="GCD59" s="80"/>
      <c r="GCE59" s="80"/>
      <c r="GCF59" s="80"/>
      <c r="GCG59" s="80"/>
      <c r="GCH59" s="80"/>
      <c r="GCI59" s="80"/>
      <c r="GCJ59" s="80"/>
      <c r="GCK59" s="80"/>
      <c r="GCL59" s="80"/>
      <c r="GCM59" s="80"/>
      <c r="GCN59" s="80"/>
      <c r="GCO59" s="80"/>
      <c r="GCP59" s="80"/>
      <c r="GCQ59" s="80"/>
      <c r="GCR59" s="80"/>
      <c r="GCS59" s="80"/>
      <c r="GCT59" s="80"/>
      <c r="GCU59" s="80"/>
      <c r="GCV59" s="80"/>
      <c r="GCW59" s="80"/>
      <c r="GCX59" s="80"/>
      <c r="GCY59" s="80"/>
      <c r="GCZ59" s="80"/>
      <c r="GDA59" s="80"/>
      <c r="GDB59" s="80"/>
      <c r="GDC59" s="80"/>
      <c r="GDD59" s="80"/>
      <c r="GDE59" s="80"/>
      <c r="GDF59" s="80"/>
      <c r="GDG59" s="80"/>
      <c r="GDH59" s="80"/>
      <c r="GDI59" s="80"/>
      <c r="GDJ59" s="80"/>
      <c r="GDK59" s="80"/>
      <c r="GDL59" s="80"/>
      <c r="GDM59" s="80"/>
      <c r="GDN59" s="80"/>
      <c r="GDO59" s="80"/>
      <c r="GDP59" s="80"/>
      <c r="GDQ59" s="80"/>
      <c r="GDR59" s="80"/>
      <c r="GDS59" s="80"/>
      <c r="GDT59" s="80"/>
      <c r="GDU59" s="80"/>
      <c r="GDV59" s="80"/>
      <c r="GDW59" s="80"/>
      <c r="GDX59" s="80"/>
      <c r="GDY59" s="80"/>
      <c r="GDZ59" s="80"/>
      <c r="GEA59" s="80"/>
      <c r="GEB59" s="80"/>
      <c r="GEC59" s="80"/>
      <c r="GED59" s="80"/>
      <c r="GEE59" s="80"/>
      <c r="GEF59" s="80"/>
      <c r="GEG59" s="80"/>
      <c r="GEH59" s="80"/>
      <c r="GEI59" s="80"/>
      <c r="GEJ59" s="80"/>
      <c r="GEK59" s="80"/>
      <c r="GEL59" s="80"/>
      <c r="GEM59" s="80"/>
      <c r="GEN59" s="80"/>
      <c r="GEO59" s="80"/>
      <c r="GEP59" s="80"/>
      <c r="GEQ59" s="80"/>
      <c r="GER59" s="80"/>
      <c r="GES59" s="80"/>
      <c r="GET59" s="80"/>
      <c r="GEU59" s="80"/>
      <c r="GEV59" s="80"/>
      <c r="GEW59" s="80"/>
      <c r="GEX59" s="80"/>
      <c r="GEY59" s="80"/>
      <c r="GEZ59" s="80"/>
      <c r="GFA59" s="80"/>
      <c r="GFB59" s="80"/>
      <c r="GFC59" s="80"/>
      <c r="GFD59" s="80"/>
      <c r="GFE59" s="80"/>
      <c r="GFF59" s="80"/>
      <c r="GFG59" s="80"/>
      <c r="GFH59" s="80"/>
      <c r="GFI59" s="80"/>
      <c r="GFJ59" s="80"/>
      <c r="GFK59" s="80"/>
      <c r="GFL59" s="80"/>
      <c r="GFM59" s="80"/>
      <c r="GFN59" s="80"/>
      <c r="GFO59" s="80"/>
      <c r="GFP59" s="80"/>
      <c r="GFQ59" s="80"/>
      <c r="GFR59" s="80"/>
      <c r="GFS59" s="80"/>
      <c r="GFT59" s="80"/>
      <c r="GFU59" s="80"/>
      <c r="GFV59" s="80"/>
      <c r="GFW59" s="80"/>
      <c r="GFX59" s="80"/>
      <c r="GFY59" s="80"/>
      <c r="GFZ59" s="80"/>
      <c r="GGA59" s="80"/>
      <c r="GGB59" s="80"/>
      <c r="GGC59" s="80"/>
      <c r="GGD59" s="80"/>
      <c r="GGE59" s="80"/>
      <c r="GGF59" s="80"/>
      <c r="GGG59" s="80"/>
      <c r="GGH59" s="80"/>
      <c r="GGI59" s="80"/>
      <c r="GGJ59" s="80"/>
      <c r="GGK59" s="80"/>
      <c r="GGL59" s="80"/>
      <c r="GGM59" s="80"/>
      <c r="GGN59" s="80"/>
      <c r="GGO59" s="80"/>
      <c r="GGP59" s="80"/>
      <c r="GGQ59" s="80"/>
      <c r="GGR59" s="80"/>
      <c r="GGS59" s="80"/>
      <c r="GGT59" s="80"/>
      <c r="GGU59" s="80"/>
      <c r="GGV59" s="80"/>
      <c r="GGW59" s="80"/>
      <c r="GGX59" s="80"/>
      <c r="GGY59" s="80"/>
      <c r="GGZ59" s="80"/>
      <c r="GHA59" s="80"/>
      <c r="GHB59" s="80"/>
      <c r="GHC59" s="80"/>
      <c r="GHD59" s="80"/>
      <c r="GHE59" s="80"/>
      <c r="GHF59" s="80"/>
      <c r="GHG59" s="80"/>
      <c r="GHH59" s="80"/>
      <c r="GHI59" s="80"/>
      <c r="GHJ59" s="80"/>
      <c r="GHK59" s="80"/>
      <c r="GHL59" s="80"/>
      <c r="GHM59" s="80"/>
      <c r="GHN59" s="80"/>
      <c r="GHO59" s="80"/>
      <c r="GHP59" s="80"/>
      <c r="GHQ59" s="80"/>
      <c r="GHR59" s="80"/>
      <c r="GHS59" s="80"/>
      <c r="GHT59" s="80"/>
      <c r="GHU59" s="80"/>
      <c r="GHV59" s="80"/>
      <c r="GHW59" s="80"/>
      <c r="GHX59" s="80"/>
      <c r="GHY59" s="80"/>
      <c r="GHZ59" s="80"/>
      <c r="GIA59" s="80"/>
      <c r="GIB59" s="80"/>
      <c r="GIC59" s="80"/>
      <c r="GID59" s="80"/>
      <c r="GIE59" s="80"/>
      <c r="GIF59" s="80"/>
      <c r="GIG59" s="80"/>
      <c r="GIH59" s="80"/>
      <c r="GII59" s="80"/>
      <c r="GIJ59" s="80"/>
      <c r="GIK59" s="80"/>
      <c r="GIL59" s="80"/>
      <c r="GIM59" s="80"/>
      <c r="GIN59" s="80"/>
      <c r="GIO59" s="80"/>
      <c r="GIP59" s="80"/>
      <c r="GIQ59" s="80"/>
      <c r="GIR59" s="80"/>
      <c r="GIS59" s="80"/>
      <c r="GIT59" s="80"/>
      <c r="GIU59" s="80"/>
      <c r="GIV59" s="80"/>
      <c r="GIW59" s="80"/>
      <c r="GIX59" s="80"/>
      <c r="GIY59" s="80"/>
      <c r="GIZ59" s="80"/>
      <c r="GJA59" s="80"/>
      <c r="GJB59" s="80"/>
      <c r="GJC59" s="80"/>
      <c r="GJD59" s="80"/>
      <c r="GJE59" s="80"/>
      <c r="GJF59" s="80"/>
      <c r="GJG59" s="80"/>
      <c r="GJH59" s="80"/>
      <c r="GJI59" s="80"/>
      <c r="GJJ59" s="80"/>
      <c r="GJK59" s="80"/>
      <c r="GJL59" s="80"/>
      <c r="GJM59" s="80"/>
      <c r="GJN59" s="80"/>
      <c r="GJO59" s="80"/>
      <c r="GJP59" s="80"/>
      <c r="GJQ59" s="80"/>
      <c r="GJR59" s="80"/>
      <c r="GJS59" s="80"/>
      <c r="GJT59" s="80"/>
      <c r="GJU59" s="80"/>
      <c r="GJV59" s="80"/>
      <c r="GJW59" s="80"/>
      <c r="GJX59" s="80"/>
      <c r="GJY59" s="80"/>
      <c r="GJZ59" s="80"/>
      <c r="GKA59" s="80"/>
      <c r="GKB59" s="80"/>
      <c r="GKC59" s="80"/>
      <c r="GKD59" s="80"/>
      <c r="GKE59" s="80"/>
      <c r="GKF59" s="80"/>
      <c r="GKG59" s="80"/>
      <c r="GKH59" s="80"/>
      <c r="GKI59" s="80"/>
      <c r="GKJ59" s="80"/>
      <c r="GKK59" s="80"/>
      <c r="GKL59" s="80"/>
      <c r="GKM59" s="80"/>
      <c r="GKN59" s="80"/>
      <c r="GKO59" s="80"/>
      <c r="GKP59" s="80"/>
      <c r="GKQ59" s="80"/>
      <c r="GKR59" s="80"/>
      <c r="GKS59" s="80"/>
      <c r="GKT59" s="80"/>
      <c r="GKU59" s="80"/>
      <c r="GKV59" s="80"/>
      <c r="GKW59" s="80"/>
      <c r="GKX59" s="80"/>
      <c r="GKY59" s="80"/>
      <c r="GKZ59" s="80"/>
      <c r="GLA59" s="80"/>
      <c r="GLB59" s="80"/>
      <c r="GLC59" s="80"/>
      <c r="GLD59" s="80"/>
      <c r="GLE59" s="80"/>
      <c r="GLF59" s="80"/>
      <c r="GLG59" s="80"/>
      <c r="GLH59" s="80"/>
      <c r="GLI59" s="80"/>
      <c r="GLJ59" s="80"/>
      <c r="GLK59" s="80"/>
      <c r="GLL59" s="80"/>
      <c r="GLM59" s="80"/>
      <c r="GLN59" s="80"/>
      <c r="GLO59" s="80"/>
      <c r="GLP59" s="80"/>
      <c r="GLQ59" s="80"/>
      <c r="GLR59" s="80"/>
      <c r="GLS59" s="80"/>
      <c r="GLT59" s="80"/>
      <c r="GLU59" s="80"/>
      <c r="GLV59" s="80"/>
      <c r="GLW59" s="80"/>
      <c r="GLX59" s="80"/>
      <c r="GLY59" s="80"/>
      <c r="GLZ59" s="80"/>
      <c r="GMA59" s="80"/>
      <c r="GMB59" s="80"/>
      <c r="GMC59" s="80"/>
      <c r="GMD59" s="80"/>
      <c r="GME59" s="80"/>
      <c r="GMF59" s="80"/>
      <c r="GMG59" s="80"/>
      <c r="GMH59" s="80"/>
      <c r="GMI59" s="80"/>
      <c r="GMJ59" s="80"/>
      <c r="GMK59" s="80"/>
      <c r="GML59" s="80"/>
      <c r="GMM59" s="80"/>
      <c r="GMN59" s="80"/>
      <c r="GMO59" s="80"/>
      <c r="GMP59" s="80"/>
      <c r="GMQ59" s="80"/>
      <c r="GMR59" s="80"/>
      <c r="GMS59" s="80"/>
      <c r="GMT59" s="80"/>
      <c r="GMU59" s="80"/>
      <c r="GMV59" s="80"/>
      <c r="GMW59" s="80"/>
      <c r="GMX59" s="80"/>
      <c r="GMY59" s="80"/>
      <c r="GMZ59" s="80"/>
      <c r="GNA59" s="80"/>
      <c r="GNB59" s="80"/>
      <c r="GNC59" s="80"/>
      <c r="GND59" s="80"/>
      <c r="GNE59" s="80"/>
      <c r="GNF59" s="80"/>
      <c r="GNG59" s="80"/>
      <c r="GNH59" s="80"/>
      <c r="GNI59" s="80"/>
      <c r="GNJ59" s="80"/>
      <c r="GNK59" s="80"/>
      <c r="GNL59" s="80"/>
      <c r="GNM59" s="80"/>
      <c r="GNN59" s="80"/>
      <c r="GNO59" s="80"/>
      <c r="GNP59" s="80"/>
      <c r="GNQ59" s="80"/>
      <c r="GNR59" s="80"/>
      <c r="GNS59" s="80"/>
      <c r="GNT59" s="80"/>
      <c r="GNU59" s="80"/>
      <c r="GNV59" s="80"/>
      <c r="GNW59" s="80"/>
      <c r="GNX59" s="80"/>
      <c r="GNY59" s="80"/>
      <c r="GNZ59" s="80"/>
      <c r="GOA59" s="80"/>
      <c r="GOB59" s="80"/>
      <c r="GOC59" s="80"/>
      <c r="GOD59" s="80"/>
      <c r="GOE59" s="80"/>
      <c r="GOF59" s="80"/>
      <c r="GOG59" s="80"/>
      <c r="GOH59" s="80"/>
      <c r="GOI59" s="80"/>
      <c r="GOJ59" s="80"/>
      <c r="GOK59" s="80"/>
      <c r="GOL59" s="80"/>
      <c r="GOM59" s="80"/>
      <c r="GON59" s="80"/>
      <c r="GOO59" s="80"/>
      <c r="GOP59" s="80"/>
      <c r="GOQ59" s="80"/>
      <c r="GOR59" s="80"/>
      <c r="GOS59" s="80"/>
      <c r="GOT59" s="80"/>
      <c r="GOU59" s="80"/>
      <c r="GOV59" s="80"/>
      <c r="GOW59" s="80"/>
      <c r="GOX59" s="80"/>
      <c r="GOY59" s="80"/>
      <c r="GOZ59" s="80"/>
      <c r="GPA59" s="80"/>
      <c r="GPB59" s="80"/>
      <c r="GPC59" s="80"/>
      <c r="GPD59" s="80"/>
      <c r="GPE59" s="80"/>
      <c r="GPF59" s="80"/>
      <c r="GPG59" s="80"/>
      <c r="GPH59" s="80"/>
      <c r="GPI59" s="80"/>
      <c r="GPJ59" s="80"/>
      <c r="GPK59" s="80"/>
      <c r="GPL59" s="80"/>
      <c r="GPM59" s="80"/>
      <c r="GPN59" s="80"/>
      <c r="GPO59" s="80"/>
      <c r="GPP59" s="80"/>
      <c r="GPQ59" s="80"/>
      <c r="GPR59" s="80"/>
      <c r="GPS59" s="80"/>
      <c r="GPT59" s="80"/>
      <c r="GPU59" s="80"/>
      <c r="GPV59" s="80"/>
      <c r="GPW59" s="80"/>
      <c r="GPX59" s="80"/>
      <c r="GPY59" s="80"/>
      <c r="GPZ59" s="80"/>
      <c r="GQA59" s="80"/>
      <c r="GQB59" s="80"/>
      <c r="GQC59" s="80"/>
      <c r="GQD59" s="80"/>
      <c r="GQE59" s="80"/>
      <c r="GQF59" s="80"/>
      <c r="GQG59" s="80"/>
      <c r="GQH59" s="80"/>
      <c r="GQI59" s="80"/>
      <c r="GQJ59" s="80"/>
      <c r="GQK59" s="80"/>
      <c r="GQL59" s="80"/>
      <c r="GQM59" s="80"/>
      <c r="GQN59" s="80"/>
      <c r="GQO59" s="80"/>
      <c r="GQP59" s="80"/>
      <c r="GQQ59" s="80"/>
      <c r="GQR59" s="80"/>
      <c r="GQS59" s="80"/>
      <c r="GQT59" s="80"/>
      <c r="GQU59" s="80"/>
      <c r="GQV59" s="80"/>
      <c r="GQW59" s="80"/>
      <c r="GQX59" s="80"/>
      <c r="GQY59" s="80"/>
      <c r="GQZ59" s="80"/>
      <c r="GRA59" s="80"/>
      <c r="GRB59" s="80"/>
      <c r="GRC59" s="80"/>
      <c r="GRD59" s="80"/>
      <c r="GRE59" s="80"/>
      <c r="GRF59" s="80"/>
      <c r="GRG59" s="80"/>
      <c r="GRH59" s="80"/>
      <c r="GRI59" s="80"/>
      <c r="GRJ59" s="80"/>
      <c r="GRK59" s="80"/>
      <c r="GRL59" s="80"/>
      <c r="GRM59" s="80"/>
      <c r="GRN59" s="80"/>
      <c r="GRO59" s="80"/>
      <c r="GRP59" s="80"/>
      <c r="GRQ59" s="80"/>
      <c r="GRR59" s="80"/>
      <c r="GRS59" s="80"/>
      <c r="GRT59" s="80"/>
      <c r="GRU59" s="80"/>
      <c r="GRV59" s="80"/>
      <c r="GRW59" s="80"/>
      <c r="GRX59" s="80"/>
      <c r="GRY59" s="80"/>
      <c r="GRZ59" s="80"/>
      <c r="GSA59" s="80"/>
      <c r="GSB59" s="80"/>
      <c r="GSC59" s="80"/>
      <c r="GSD59" s="80"/>
      <c r="GSE59" s="80"/>
      <c r="GSF59" s="80"/>
      <c r="GSG59" s="80"/>
      <c r="GSH59" s="80"/>
      <c r="GSI59" s="80"/>
      <c r="GSJ59" s="80"/>
      <c r="GSK59" s="80"/>
      <c r="GSL59" s="80"/>
      <c r="GSM59" s="80"/>
      <c r="GSN59" s="80"/>
      <c r="GSO59" s="80"/>
      <c r="GSP59" s="80"/>
      <c r="GSQ59" s="80"/>
      <c r="GSR59" s="80"/>
      <c r="GSS59" s="80"/>
      <c r="GST59" s="80"/>
      <c r="GSU59" s="80"/>
      <c r="GSV59" s="80"/>
      <c r="GSW59" s="80"/>
      <c r="GSX59" s="80"/>
      <c r="GSY59" s="80"/>
      <c r="GSZ59" s="80"/>
      <c r="GTA59" s="80"/>
      <c r="GTB59" s="80"/>
      <c r="GTC59" s="80"/>
      <c r="GTD59" s="80"/>
      <c r="GTE59" s="80"/>
      <c r="GTF59" s="80"/>
      <c r="GTG59" s="80"/>
      <c r="GTH59" s="80"/>
      <c r="GTI59" s="80"/>
      <c r="GTJ59" s="80"/>
      <c r="GTK59" s="80"/>
      <c r="GTL59" s="80"/>
      <c r="GTM59" s="80"/>
      <c r="GTN59" s="80"/>
      <c r="GTO59" s="80"/>
      <c r="GTP59" s="80"/>
      <c r="GTQ59" s="80"/>
      <c r="GTR59" s="80"/>
      <c r="GTS59" s="80"/>
      <c r="GTT59" s="80"/>
      <c r="GTU59" s="80"/>
      <c r="GTV59" s="80"/>
      <c r="GTW59" s="80"/>
      <c r="GTX59" s="80"/>
      <c r="GTY59" s="80"/>
      <c r="GTZ59" s="80"/>
      <c r="GUA59" s="80"/>
      <c r="GUB59" s="80"/>
      <c r="GUC59" s="80"/>
      <c r="GUD59" s="80"/>
      <c r="GUE59" s="80"/>
      <c r="GUF59" s="80"/>
      <c r="GUG59" s="80"/>
      <c r="GUH59" s="80"/>
      <c r="GUI59" s="80"/>
      <c r="GUJ59" s="80"/>
      <c r="GUK59" s="80"/>
      <c r="GUL59" s="80"/>
      <c r="GUM59" s="80"/>
      <c r="GUN59" s="80"/>
      <c r="GUO59" s="80"/>
      <c r="GUP59" s="80"/>
      <c r="GUQ59" s="80"/>
      <c r="GUR59" s="80"/>
      <c r="GUS59" s="80"/>
      <c r="GUT59" s="80"/>
      <c r="GUU59" s="80"/>
      <c r="GUV59" s="80"/>
      <c r="GUW59" s="80"/>
      <c r="GUX59" s="80"/>
      <c r="GUY59" s="80"/>
      <c r="GUZ59" s="80"/>
      <c r="GVA59" s="80"/>
      <c r="GVB59" s="80"/>
      <c r="GVC59" s="80"/>
      <c r="GVD59" s="80"/>
      <c r="GVE59" s="80"/>
      <c r="GVF59" s="80"/>
      <c r="GVG59" s="80"/>
      <c r="GVH59" s="80"/>
      <c r="GVI59" s="80"/>
      <c r="GVJ59" s="80"/>
      <c r="GVK59" s="80"/>
      <c r="GVL59" s="80"/>
      <c r="GVM59" s="80"/>
      <c r="GVN59" s="80"/>
      <c r="GVO59" s="80"/>
      <c r="GVP59" s="80"/>
      <c r="GVQ59" s="80"/>
      <c r="GVR59" s="80"/>
      <c r="GVS59" s="80"/>
      <c r="GVT59" s="80"/>
      <c r="GVU59" s="80"/>
      <c r="GVV59" s="80"/>
      <c r="GVW59" s="80"/>
      <c r="GVX59" s="80"/>
      <c r="GVY59" s="80"/>
      <c r="GVZ59" s="80"/>
      <c r="GWA59" s="80"/>
      <c r="GWB59" s="80"/>
      <c r="GWC59" s="80"/>
      <c r="GWD59" s="80"/>
      <c r="GWE59" s="80"/>
      <c r="GWF59" s="80"/>
      <c r="GWG59" s="80"/>
      <c r="GWH59" s="80"/>
      <c r="GWI59" s="80"/>
      <c r="GWJ59" s="80"/>
      <c r="GWK59" s="80"/>
      <c r="GWL59" s="80"/>
      <c r="GWM59" s="80"/>
      <c r="GWN59" s="80"/>
      <c r="GWO59" s="80"/>
      <c r="GWP59" s="80"/>
      <c r="GWQ59" s="80"/>
      <c r="GWR59" s="80"/>
      <c r="GWS59" s="80"/>
      <c r="GWT59" s="80"/>
      <c r="GWU59" s="80"/>
      <c r="GWV59" s="80"/>
      <c r="GWW59" s="80"/>
      <c r="GWX59" s="80"/>
      <c r="GWY59" s="80"/>
      <c r="GWZ59" s="80"/>
      <c r="GXA59" s="80"/>
      <c r="GXB59" s="80"/>
      <c r="GXC59" s="80"/>
      <c r="GXD59" s="80"/>
      <c r="GXE59" s="80"/>
      <c r="GXF59" s="80"/>
      <c r="GXG59" s="80"/>
      <c r="GXH59" s="80"/>
      <c r="GXI59" s="80"/>
      <c r="GXJ59" s="80"/>
      <c r="GXK59" s="80"/>
      <c r="GXL59" s="80"/>
      <c r="GXM59" s="80"/>
      <c r="GXN59" s="80"/>
      <c r="GXO59" s="80"/>
      <c r="GXP59" s="80"/>
      <c r="GXQ59" s="80"/>
      <c r="GXR59" s="80"/>
      <c r="GXS59" s="80"/>
      <c r="GXT59" s="80"/>
      <c r="GXU59" s="80"/>
      <c r="GXV59" s="80"/>
      <c r="GXW59" s="80"/>
      <c r="GXX59" s="80"/>
      <c r="GXY59" s="80"/>
      <c r="GXZ59" s="80"/>
      <c r="GYA59" s="80"/>
      <c r="GYB59" s="80"/>
      <c r="GYC59" s="80"/>
      <c r="GYD59" s="80"/>
      <c r="GYE59" s="80"/>
      <c r="GYF59" s="80"/>
      <c r="GYG59" s="80"/>
      <c r="GYH59" s="80"/>
      <c r="GYI59" s="80"/>
      <c r="GYJ59" s="80"/>
      <c r="GYK59" s="80"/>
      <c r="GYL59" s="80"/>
      <c r="GYM59" s="80"/>
      <c r="GYN59" s="80"/>
      <c r="GYO59" s="80"/>
      <c r="GYP59" s="80"/>
      <c r="GYQ59" s="80"/>
      <c r="GYR59" s="80"/>
      <c r="GYS59" s="80"/>
      <c r="GYT59" s="80"/>
      <c r="GYU59" s="80"/>
      <c r="GYV59" s="80"/>
      <c r="GYW59" s="80"/>
      <c r="GYX59" s="80"/>
      <c r="GYY59" s="80"/>
      <c r="GYZ59" s="80"/>
      <c r="GZA59" s="80"/>
      <c r="GZB59" s="80"/>
      <c r="GZC59" s="80"/>
      <c r="GZD59" s="80"/>
      <c r="GZE59" s="80"/>
      <c r="GZF59" s="80"/>
      <c r="GZG59" s="80"/>
      <c r="GZH59" s="80"/>
      <c r="GZI59" s="80"/>
      <c r="GZJ59" s="80"/>
      <c r="GZK59" s="80"/>
      <c r="GZL59" s="80"/>
      <c r="GZM59" s="80"/>
      <c r="GZN59" s="80"/>
      <c r="GZO59" s="80"/>
      <c r="GZP59" s="80"/>
      <c r="GZQ59" s="80"/>
      <c r="GZR59" s="80"/>
      <c r="GZS59" s="80"/>
      <c r="GZT59" s="80"/>
      <c r="GZU59" s="80"/>
      <c r="GZV59" s="80"/>
      <c r="GZW59" s="80"/>
      <c r="GZX59" s="80"/>
      <c r="GZY59" s="80"/>
      <c r="GZZ59" s="80"/>
      <c r="HAA59" s="80"/>
      <c r="HAB59" s="80"/>
      <c r="HAC59" s="80"/>
      <c r="HAD59" s="80"/>
      <c r="HAE59" s="80"/>
      <c r="HAF59" s="80"/>
      <c r="HAG59" s="80"/>
      <c r="HAH59" s="80"/>
      <c r="HAI59" s="80"/>
      <c r="HAJ59" s="80"/>
      <c r="HAK59" s="80"/>
      <c r="HAL59" s="80"/>
      <c r="HAM59" s="80"/>
      <c r="HAN59" s="80"/>
      <c r="HAO59" s="80"/>
      <c r="HAP59" s="80"/>
      <c r="HAQ59" s="80"/>
      <c r="HAR59" s="80"/>
      <c r="HAS59" s="80"/>
      <c r="HAT59" s="80"/>
      <c r="HAU59" s="80"/>
      <c r="HAV59" s="80"/>
      <c r="HAW59" s="80"/>
      <c r="HAX59" s="80"/>
      <c r="HAY59" s="80"/>
      <c r="HAZ59" s="80"/>
      <c r="HBA59" s="80"/>
      <c r="HBB59" s="80"/>
      <c r="HBC59" s="80"/>
      <c r="HBD59" s="80"/>
      <c r="HBE59" s="80"/>
      <c r="HBF59" s="80"/>
      <c r="HBG59" s="80"/>
      <c r="HBH59" s="80"/>
      <c r="HBI59" s="80"/>
      <c r="HBJ59" s="80"/>
      <c r="HBK59" s="80"/>
      <c r="HBL59" s="80"/>
      <c r="HBM59" s="80"/>
      <c r="HBN59" s="80"/>
      <c r="HBO59" s="80"/>
      <c r="HBP59" s="80"/>
      <c r="HBQ59" s="80"/>
      <c r="HBR59" s="80"/>
      <c r="HBS59" s="80"/>
      <c r="HBT59" s="80"/>
      <c r="HBU59" s="80"/>
      <c r="HBV59" s="80"/>
      <c r="HBW59" s="80"/>
      <c r="HBX59" s="80"/>
      <c r="HBY59" s="80"/>
      <c r="HBZ59" s="80"/>
      <c r="HCA59" s="80"/>
      <c r="HCB59" s="80"/>
      <c r="HCC59" s="80"/>
      <c r="HCD59" s="80"/>
      <c r="HCE59" s="80"/>
      <c r="HCF59" s="80"/>
      <c r="HCG59" s="80"/>
      <c r="HCH59" s="80"/>
      <c r="HCI59" s="80"/>
      <c r="HCJ59" s="80"/>
      <c r="HCK59" s="80"/>
      <c r="HCL59" s="80"/>
      <c r="HCM59" s="80"/>
      <c r="HCN59" s="80"/>
      <c r="HCO59" s="80"/>
      <c r="HCP59" s="80"/>
      <c r="HCQ59" s="80"/>
      <c r="HCR59" s="80"/>
      <c r="HCS59" s="80"/>
      <c r="HCT59" s="80"/>
      <c r="HCU59" s="80"/>
      <c r="HCV59" s="80"/>
      <c r="HCW59" s="80"/>
      <c r="HCX59" s="80"/>
      <c r="HCY59" s="80"/>
      <c r="HCZ59" s="80"/>
      <c r="HDA59" s="80"/>
      <c r="HDB59" s="80"/>
      <c r="HDC59" s="80"/>
      <c r="HDD59" s="80"/>
      <c r="HDE59" s="80"/>
      <c r="HDF59" s="80"/>
      <c r="HDG59" s="80"/>
      <c r="HDH59" s="80"/>
      <c r="HDI59" s="80"/>
      <c r="HDJ59" s="80"/>
      <c r="HDK59" s="80"/>
      <c r="HDL59" s="80"/>
      <c r="HDM59" s="80"/>
      <c r="HDN59" s="80"/>
      <c r="HDO59" s="80"/>
      <c r="HDP59" s="80"/>
      <c r="HDQ59" s="80"/>
      <c r="HDR59" s="80"/>
      <c r="HDS59" s="80"/>
      <c r="HDT59" s="80"/>
      <c r="HDU59" s="80"/>
      <c r="HDV59" s="80"/>
      <c r="HDW59" s="80"/>
      <c r="HDX59" s="80"/>
      <c r="HDY59" s="80"/>
      <c r="HDZ59" s="80"/>
      <c r="HEA59" s="80"/>
      <c r="HEB59" s="80"/>
      <c r="HEC59" s="80"/>
      <c r="HED59" s="80"/>
      <c r="HEE59" s="80"/>
      <c r="HEF59" s="80"/>
      <c r="HEG59" s="80"/>
      <c r="HEH59" s="80"/>
      <c r="HEI59" s="80"/>
      <c r="HEJ59" s="80"/>
      <c r="HEK59" s="80"/>
      <c r="HEL59" s="80"/>
      <c r="HEM59" s="80"/>
      <c r="HEN59" s="80"/>
      <c r="HEO59" s="80"/>
      <c r="HEP59" s="80"/>
      <c r="HEQ59" s="80"/>
      <c r="HER59" s="80"/>
      <c r="HES59" s="80"/>
      <c r="HET59" s="80"/>
      <c r="HEU59" s="80"/>
      <c r="HEV59" s="80"/>
      <c r="HEW59" s="80"/>
      <c r="HEX59" s="80"/>
      <c r="HEY59" s="80"/>
      <c r="HEZ59" s="80"/>
      <c r="HFA59" s="80"/>
      <c r="HFB59" s="80"/>
      <c r="HFC59" s="80"/>
      <c r="HFD59" s="80"/>
      <c r="HFE59" s="80"/>
      <c r="HFF59" s="80"/>
      <c r="HFG59" s="80"/>
      <c r="HFH59" s="80"/>
      <c r="HFI59" s="80"/>
      <c r="HFJ59" s="80"/>
      <c r="HFK59" s="80"/>
      <c r="HFL59" s="80"/>
      <c r="HFM59" s="80"/>
      <c r="HFN59" s="80"/>
      <c r="HFO59" s="80"/>
      <c r="HFP59" s="80"/>
      <c r="HFQ59" s="80"/>
      <c r="HFR59" s="80"/>
      <c r="HFS59" s="80"/>
      <c r="HFT59" s="80"/>
      <c r="HFU59" s="80"/>
      <c r="HFV59" s="80"/>
      <c r="HFW59" s="80"/>
      <c r="HFX59" s="80"/>
      <c r="HFY59" s="80"/>
      <c r="HFZ59" s="80"/>
      <c r="HGA59" s="80"/>
      <c r="HGB59" s="80"/>
      <c r="HGC59" s="80"/>
      <c r="HGD59" s="80"/>
      <c r="HGE59" s="80"/>
      <c r="HGF59" s="80"/>
      <c r="HGG59" s="80"/>
      <c r="HGH59" s="80"/>
      <c r="HGI59" s="80"/>
      <c r="HGJ59" s="80"/>
      <c r="HGK59" s="80"/>
      <c r="HGL59" s="80"/>
      <c r="HGM59" s="80"/>
      <c r="HGN59" s="80"/>
      <c r="HGO59" s="80"/>
      <c r="HGP59" s="80"/>
      <c r="HGQ59" s="80"/>
      <c r="HGR59" s="80"/>
      <c r="HGS59" s="80"/>
      <c r="HGT59" s="80"/>
      <c r="HGU59" s="80"/>
      <c r="HGV59" s="80"/>
      <c r="HGW59" s="80"/>
      <c r="HGX59" s="80"/>
      <c r="HGY59" s="80"/>
      <c r="HGZ59" s="80"/>
      <c r="HHA59" s="80"/>
      <c r="HHB59" s="80"/>
      <c r="HHC59" s="80"/>
      <c r="HHD59" s="80"/>
      <c r="HHE59" s="80"/>
      <c r="HHF59" s="80"/>
      <c r="HHG59" s="80"/>
      <c r="HHH59" s="80"/>
      <c r="HHI59" s="80"/>
      <c r="HHJ59" s="80"/>
      <c r="HHK59" s="80"/>
      <c r="HHL59" s="80"/>
      <c r="HHM59" s="80"/>
      <c r="HHN59" s="80"/>
      <c r="HHO59" s="80"/>
      <c r="HHP59" s="80"/>
      <c r="HHQ59" s="80"/>
      <c r="HHR59" s="80"/>
      <c r="HHS59" s="80"/>
      <c r="HHT59" s="80"/>
      <c r="HHU59" s="80"/>
      <c r="HHV59" s="80"/>
      <c r="HHW59" s="80"/>
      <c r="HHX59" s="80"/>
      <c r="HHY59" s="80"/>
      <c r="HHZ59" s="80"/>
      <c r="HIA59" s="80"/>
      <c r="HIB59" s="80"/>
      <c r="HIC59" s="80"/>
      <c r="HID59" s="80"/>
      <c r="HIE59" s="80"/>
      <c r="HIF59" s="80"/>
      <c r="HIG59" s="80"/>
      <c r="HIH59" s="80"/>
      <c r="HII59" s="80"/>
      <c r="HIJ59" s="80"/>
      <c r="HIK59" s="80"/>
      <c r="HIL59" s="80"/>
      <c r="HIM59" s="80"/>
      <c r="HIN59" s="80"/>
      <c r="HIO59" s="80"/>
      <c r="HIP59" s="80"/>
      <c r="HIQ59" s="80"/>
      <c r="HIR59" s="80"/>
      <c r="HIS59" s="80"/>
      <c r="HIT59" s="80"/>
      <c r="HIU59" s="80"/>
      <c r="HIV59" s="80"/>
      <c r="HIW59" s="80"/>
      <c r="HIX59" s="80"/>
      <c r="HIY59" s="80"/>
      <c r="HIZ59" s="80"/>
      <c r="HJA59" s="80"/>
      <c r="HJB59" s="80"/>
      <c r="HJC59" s="80"/>
      <c r="HJD59" s="80"/>
      <c r="HJE59" s="80"/>
      <c r="HJF59" s="80"/>
      <c r="HJG59" s="80"/>
      <c r="HJH59" s="80"/>
      <c r="HJI59" s="80"/>
      <c r="HJJ59" s="80"/>
      <c r="HJK59" s="80"/>
      <c r="HJL59" s="80"/>
      <c r="HJM59" s="80"/>
      <c r="HJN59" s="80"/>
      <c r="HJO59" s="80"/>
      <c r="HJP59" s="80"/>
      <c r="HJQ59" s="80"/>
      <c r="HJR59" s="80"/>
      <c r="HJS59" s="80"/>
      <c r="HJT59" s="80"/>
      <c r="HJU59" s="80"/>
      <c r="HJV59" s="80"/>
      <c r="HJW59" s="80"/>
      <c r="HJX59" s="80"/>
      <c r="HJY59" s="80"/>
      <c r="HJZ59" s="80"/>
      <c r="HKA59" s="80"/>
      <c r="HKB59" s="80"/>
      <c r="HKC59" s="80"/>
      <c r="HKD59" s="80"/>
      <c r="HKE59" s="80"/>
      <c r="HKF59" s="80"/>
      <c r="HKG59" s="80"/>
      <c r="HKH59" s="80"/>
      <c r="HKI59" s="80"/>
      <c r="HKJ59" s="80"/>
      <c r="HKK59" s="80"/>
      <c r="HKL59" s="80"/>
      <c r="HKM59" s="80"/>
      <c r="HKN59" s="80"/>
      <c r="HKO59" s="80"/>
      <c r="HKP59" s="80"/>
      <c r="HKQ59" s="80"/>
      <c r="HKR59" s="80"/>
      <c r="HKS59" s="80"/>
      <c r="HKT59" s="80"/>
      <c r="HKU59" s="80"/>
      <c r="HKV59" s="80"/>
      <c r="HKW59" s="80"/>
      <c r="HKX59" s="80"/>
      <c r="HKY59" s="80"/>
      <c r="HKZ59" s="80"/>
      <c r="HLA59" s="80"/>
      <c r="HLB59" s="80"/>
      <c r="HLC59" s="80"/>
      <c r="HLD59" s="80"/>
      <c r="HLE59" s="80"/>
      <c r="HLF59" s="80"/>
      <c r="HLG59" s="80"/>
      <c r="HLH59" s="80"/>
      <c r="HLI59" s="80"/>
      <c r="HLJ59" s="80"/>
      <c r="HLK59" s="80"/>
      <c r="HLL59" s="80"/>
      <c r="HLM59" s="80"/>
      <c r="HLN59" s="80"/>
      <c r="HLO59" s="80"/>
      <c r="HLP59" s="80"/>
      <c r="HLQ59" s="80"/>
      <c r="HLR59" s="80"/>
      <c r="HLS59" s="80"/>
      <c r="HLT59" s="80"/>
      <c r="HLU59" s="80"/>
      <c r="HLV59" s="80"/>
      <c r="HLW59" s="80"/>
      <c r="HLX59" s="80"/>
      <c r="HLY59" s="80"/>
      <c r="HLZ59" s="80"/>
      <c r="HMA59" s="80"/>
      <c r="HMB59" s="80"/>
      <c r="HMC59" s="80"/>
      <c r="HMD59" s="80"/>
      <c r="HME59" s="80"/>
      <c r="HMF59" s="80"/>
      <c r="HMG59" s="80"/>
      <c r="HMH59" s="80"/>
      <c r="HMI59" s="80"/>
      <c r="HMJ59" s="80"/>
      <c r="HMK59" s="80"/>
      <c r="HML59" s="80"/>
      <c r="HMM59" s="80"/>
      <c r="HMN59" s="80"/>
      <c r="HMO59" s="80"/>
      <c r="HMP59" s="80"/>
      <c r="HMQ59" s="80"/>
      <c r="HMR59" s="80"/>
      <c r="HMS59" s="80"/>
      <c r="HMT59" s="80"/>
      <c r="HMU59" s="80"/>
      <c r="HMV59" s="80"/>
      <c r="HMW59" s="80"/>
      <c r="HMX59" s="80"/>
      <c r="HMY59" s="80"/>
      <c r="HMZ59" s="80"/>
      <c r="HNA59" s="80"/>
      <c r="HNB59" s="80"/>
      <c r="HNC59" s="80"/>
      <c r="HND59" s="80"/>
      <c r="HNE59" s="80"/>
      <c r="HNF59" s="80"/>
      <c r="HNG59" s="80"/>
      <c r="HNH59" s="80"/>
      <c r="HNI59" s="80"/>
      <c r="HNJ59" s="80"/>
      <c r="HNK59" s="80"/>
      <c r="HNL59" s="80"/>
      <c r="HNM59" s="80"/>
      <c r="HNN59" s="80"/>
      <c r="HNO59" s="80"/>
      <c r="HNP59" s="80"/>
      <c r="HNQ59" s="80"/>
      <c r="HNR59" s="80"/>
      <c r="HNS59" s="80"/>
      <c r="HNT59" s="80"/>
      <c r="HNU59" s="80"/>
      <c r="HNV59" s="80"/>
      <c r="HNW59" s="80"/>
      <c r="HNX59" s="80"/>
      <c r="HNY59" s="80"/>
      <c r="HNZ59" s="80"/>
      <c r="HOA59" s="80"/>
      <c r="HOB59" s="80"/>
      <c r="HOC59" s="80"/>
      <c r="HOD59" s="80"/>
      <c r="HOE59" s="80"/>
      <c r="HOF59" s="80"/>
      <c r="HOG59" s="80"/>
      <c r="HOH59" s="80"/>
      <c r="HOI59" s="80"/>
      <c r="HOJ59" s="80"/>
      <c r="HOK59" s="80"/>
      <c r="HOL59" s="80"/>
      <c r="HOM59" s="80"/>
      <c r="HON59" s="80"/>
      <c r="HOO59" s="80"/>
      <c r="HOP59" s="80"/>
      <c r="HOQ59" s="80"/>
      <c r="HOR59" s="80"/>
      <c r="HOS59" s="80"/>
      <c r="HOT59" s="80"/>
      <c r="HOU59" s="80"/>
      <c r="HOV59" s="80"/>
      <c r="HOW59" s="80"/>
      <c r="HOX59" s="80"/>
      <c r="HOY59" s="80"/>
      <c r="HOZ59" s="80"/>
      <c r="HPA59" s="80"/>
      <c r="HPB59" s="80"/>
      <c r="HPC59" s="80"/>
      <c r="HPD59" s="80"/>
      <c r="HPE59" s="80"/>
      <c r="HPF59" s="80"/>
      <c r="HPG59" s="80"/>
      <c r="HPH59" s="80"/>
      <c r="HPI59" s="80"/>
      <c r="HPJ59" s="80"/>
      <c r="HPK59" s="80"/>
      <c r="HPL59" s="80"/>
      <c r="HPM59" s="80"/>
      <c r="HPN59" s="80"/>
      <c r="HPO59" s="80"/>
      <c r="HPP59" s="80"/>
      <c r="HPQ59" s="80"/>
      <c r="HPR59" s="80"/>
      <c r="HPS59" s="80"/>
      <c r="HPT59" s="80"/>
      <c r="HPU59" s="80"/>
      <c r="HPV59" s="80"/>
      <c r="HPW59" s="80"/>
      <c r="HPX59" s="80"/>
      <c r="HPY59" s="80"/>
      <c r="HPZ59" s="80"/>
      <c r="HQA59" s="80"/>
      <c r="HQB59" s="80"/>
      <c r="HQC59" s="80"/>
      <c r="HQD59" s="80"/>
      <c r="HQE59" s="80"/>
      <c r="HQF59" s="80"/>
      <c r="HQG59" s="80"/>
      <c r="HQH59" s="80"/>
      <c r="HQI59" s="80"/>
      <c r="HQJ59" s="80"/>
      <c r="HQK59" s="80"/>
      <c r="HQL59" s="80"/>
      <c r="HQM59" s="80"/>
      <c r="HQN59" s="80"/>
      <c r="HQO59" s="80"/>
      <c r="HQP59" s="80"/>
      <c r="HQQ59" s="80"/>
      <c r="HQR59" s="80"/>
      <c r="HQS59" s="80"/>
      <c r="HQT59" s="80"/>
      <c r="HQU59" s="80"/>
      <c r="HQV59" s="80"/>
      <c r="HQW59" s="80"/>
      <c r="HQX59" s="80"/>
      <c r="HQY59" s="80"/>
      <c r="HQZ59" s="80"/>
      <c r="HRA59" s="80"/>
      <c r="HRB59" s="80"/>
      <c r="HRC59" s="80"/>
      <c r="HRD59" s="80"/>
      <c r="HRE59" s="80"/>
      <c r="HRF59" s="80"/>
      <c r="HRG59" s="80"/>
      <c r="HRH59" s="80"/>
      <c r="HRI59" s="80"/>
      <c r="HRJ59" s="80"/>
      <c r="HRK59" s="80"/>
      <c r="HRL59" s="80"/>
      <c r="HRM59" s="80"/>
      <c r="HRN59" s="80"/>
      <c r="HRO59" s="80"/>
      <c r="HRP59" s="80"/>
      <c r="HRQ59" s="80"/>
      <c r="HRR59" s="80"/>
      <c r="HRS59" s="80"/>
      <c r="HRT59" s="80"/>
      <c r="HRU59" s="80"/>
      <c r="HRV59" s="80"/>
      <c r="HRW59" s="80"/>
      <c r="HRX59" s="80"/>
      <c r="HRY59" s="80"/>
      <c r="HRZ59" s="80"/>
      <c r="HSA59" s="80"/>
      <c r="HSB59" s="80"/>
      <c r="HSC59" s="80"/>
      <c r="HSD59" s="80"/>
      <c r="HSE59" s="80"/>
      <c r="HSF59" s="80"/>
      <c r="HSG59" s="80"/>
      <c r="HSH59" s="80"/>
      <c r="HSI59" s="80"/>
      <c r="HSJ59" s="80"/>
      <c r="HSK59" s="80"/>
      <c r="HSL59" s="80"/>
      <c r="HSM59" s="80"/>
      <c r="HSN59" s="80"/>
      <c r="HSO59" s="80"/>
      <c r="HSP59" s="80"/>
      <c r="HSQ59" s="80"/>
      <c r="HSR59" s="80"/>
      <c r="HSS59" s="80"/>
      <c r="HST59" s="80"/>
      <c r="HSU59" s="80"/>
      <c r="HSV59" s="80"/>
      <c r="HSW59" s="80"/>
      <c r="HSX59" s="80"/>
      <c r="HSY59" s="80"/>
      <c r="HSZ59" s="80"/>
      <c r="HTA59" s="80"/>
      <c r="HTB59" s="80"/>
      <c r="HTC59" s="80"/>
      <c r="HTD59" s="80"/>
      <c r="HTE59" s="80"/>
      <c r="HTF59" s="80"/>
      <c r="HTG59" s="80"/>
      <c r="HTH59" s="80"/>
      <c r="HTI59" s="80"/>
      <c r="HTJ59" s="80"/>
      <c r="HTK59" s="80"/>
      <c r="HTL59" s="80"/>
      <c r="HTM59" s="80"/>
      <c r="HTN59" s="80"/>
      <c r="HTO59" s="80"/>
      <c r="HTP59" s="80"/>
      <c r="HTQ59" s="80"/>
      <c r="HTR59" s="80"/>
      <c r="HTS59" s="80"/>
      <c r="HTT59" s="80"/>
      <c r="HTU59" s="80"/>
      <c r="HTV59" s="80"/>
      <c r="HTW59" s="80"/>
      <c r="HTX59" s="80"/>
      <c r="HTY59" s="80"/>
      <c r="HTZ59" s="80"/>
      <c r="HUA59" s="80"/>
      <c r="HUB59" s="80"/>
      <c r="HUC59" s="80"/>
      <c r="HUD59" s="80"/>
      <c r="HUE59" s="80"/>
      <c r="HUF59" s="80"/>
      <c r="HUG59" s="80"/>
      <c r="HUH59" s="80"/>
      <c r="HUI59" s="80"/>
      <c r="HUJ59" s="80"/>
      <c r="HUK59" s="80"/>
      <c r="HUL59" s="80"/>
      <c r="HUM59" s="80"/>
      <c r="HUN59" s="80"/>
      <c r="HUO59" s="80"/>
      <c r="HUP59" s="80"/>
      <c r="HUQ59" s="80"/>
      <c r="HUR59" s="80"/>
      <c r="HUS59" s="80"/>
      <c r="HUT59" s="80"/>
      <c r="HUU59" s="80"/>
      <c r="HUV59" s="80"/>
      <c r="HUW59" s="80"/>
      <c r="HUX59" s="80"/>
      <c r="HUY59" s="80"/>
      <c r="HUZ59" s="80"/>
      <c r="HVA59" s="80"/>
      <c r="HVB59" s="80"/>
      <c r="HVC59" s="80"/>
      <c r="HVD59" s="80"/>
      <c r="HVE59" s="80"/>
      <c r="HVF59" s="80"/>
      <c r="HVG59" s="80"/>
      <c r="HVH59" s="80"/>
      <c r="HVI59" s="80"/>
      <c r="HVJ59" s="80"/>
      <c r="HVK59" s="80"/>
      <c r="HVL59" s="80"/>
      <c r="HVM59" s="80"/>
      <c r="HVN59" s="80"/>
      <c r="HVO59" s="80"/>
      <c r="HVP59" s="80"/>
      <c r="HVQ59" s="80"/>
      <c r="HVR59" s="80"/>
      <c r="HVS59" s="80"/>
      <c r="HVT59" s="80"/>
      <c r="HVU59" s="80"/>
      <c r="HVV59" s="80"/>
      <c r="HVW59" s="80"/>
      <c r="HVX59" s="80"/>
      <c r="HVY59" s="80"/>
      <c r="HVZ59" s="80"/>
      <c r="HWA59" s="80"/>
      <c r="HWB59" s="80"/>
      <c r="HWC59" s="80"/>
      <c r="HWD59" s="80"/>
      <c r="HWE59" s="80"/>
      <c r="HWF59" s="80"/>
      <c r="HWG59" s="80"/>
      <c r="HWH59" s="80"/>
      <c r="HWI59" s="80"/>
      <c r="HWJ59" s="80"/>
      <c r="HWK59" s="80"/>
      <c r="HWL59" s="80"/>
      <c r="HWM59" s="80"/>
      <c r="HWN59" s="80"/>
      <c r="HWO59" s="80"/>
      <c r="HWP59" s="80"/>
      <c r="HWQ59" s="80"/>
      <c r="HWR59" s="80"/>
      <c r="HWS59" s="80"/>
      <c r="HWT59" s="80"/>
      <c r="HWU59" s="80"/>
      <c r="HWV59" s="80"/>
      <c r="HWW59" s="80"/>
      <c r="HWX59" s="80"/>
      <c r="HWY59" s="80"/>
      <c r="HWZ59" s="80"/>
      <c r="HXA59" s="80"/>
      <c r="HXB59" s="80"/>
      <c r="HXC59" s="80"/>
      <c r="HXD59" s="80"/>
      <c r="HXE59" s="80"/>
      <c r="HXF59" s="80"/>
      <c r="HXG59" s="80"/>
      <c r="HXH59" s="80"/>
      <c r="HXI59" s="80"/>
      <c r="HXJ59" s="80"/>
      <c r="HXK59" s="80"/>
      <c r="HXL59" s="80"/>
      <c r="HXM59" s="80"/>
      <c r="HXN59" s="80"/>
      <c r="HXO59" s="80"/>
      <c r="HXP59" s="80"/>
      <c r="HXQ59" s="80"/>
      <c r="HXR59" s="80"/>
      <c r="HXS59" s="80"/>
      <c r="HXT59" s="80"/>
      <c r="HXU59" s="80"/>
      <c r="HXV59" s="80"/>
      <c r="HXW59" s="80"/>
      <c r="HXX59" s="80"/>
      <c r="HXY59" s="80"/>
      <c r="HXZ59" s="80"/>
      <c r="HYA59" s="80"/>
      <c r="HYB59" s="80"/>
      <c r="HYC59" s="80"/>
      <c r="HYD59" s="80"/>
      <c r="HYE59" s="80"/>
      <c r="HYF59" s="80"/>
      <c r="HYG59" s="80"/>
      <c r="HYH59" s="80"/>
      <c r="HYI59" s="80"/>
      <c r="HYJ59" s="80"/>
      <c r="HYK59" s="80"/>
      <c r="HYL59" s="80"/>
      <c r="HYM59" s="80"/>
      <c r="HYN59" s="80"/>
      <c r="HYO59" s="80"/>
      <c r="HYP59" s="80"/>
      <c r="HYQ59" s="80"/>
      <c r="HYR59" s="80"/>
      <c r="HYS59" s="80"/>
      <c r="HYT59" s="80"/>
      <c r="HYU59" s="80"/>
      <c r="HYV59" s="80"/>
      <c r="HYW59" s="80"/>
      <c r="HYX59" s="80"/>
      <c r="HYY59" s="80"/>
      <c r="HYZ59" s="80"/>
      <c r="HZA59" s="80"/>
      <c r="HZB59" s="80"/>
      <c r="HZC59" s="80"/>
      <c r="HZD59" s="80"/>
      <c r="HZE59" s="80"/>
      <c r="HZF59" s="80"/>
      <c r="HZG59" s="80"/>
      <c r="HZH59" s="80"/>
      <c r="HZI59" s="80"/>
      <c r="HZJ59" s="80"/>
      <c r="HZK59" s="80"/>
      <c r="HZL59" s="80"/>
      <c r="HZM59" s="80"/>
      <c r="HZN59" s="80"/>
      <c r="HZO59" s="80"/>
      <c r="HZP59" s="80"/>
      <c r="HZQ59" s="80"/>
      <c r="HZR59" s="80"/>
      <c r="HZS59" s="80"/>
      <c r="HZT59" s="80"/>
      <c r="HZU59" s="80"/>
      <c r="HZV59" s="80"/>
      <c r="HZW59" s="80"/>
      <c r="HZX59" s="80"/>
      <c r="HZY59" s="80"/>
      <c r="HZZ59" s="80"/>
      <c r="IAA59" s="80"/>
      <c r="IAB59" s="80"/>
      <c r="IAC59" s="80"/>
      <c r="IAD59" s="80"/>
      <c r="IAE59" s="80"/>
      <c r="IAF59" s="80"/>
      <c r="IAG59" s="80"/>
      <c r="IAH59" s="80"/>
      <c r="IAI59" s="80"/>
      <c r="IAJ59" s="80"/>
      <c r="IAK59" s="80"/>
      <c r="IAL59" s="80"/>
      <c r="IAM59" s="80"/>
      <c r="IAN59" s="80"/>
      <c r="IAO59" s="80"/>
      <c r="IAP59" s="80"/>
      <c r="IAQ59" s="80"/>
      <c r="IAR59" s="80"/>
      <c r="IAS59" s="80"/>
      <c r="IAT59" s="80"/>
      <c r="IAU59" s="80"/>
      <c r="IAV59" s="80"/>
      <c r="IAW59" s="80"/>
      <c r="IAX59" s="80"/>
      <c r="IAY59" s="80"/>
      <c r="IAZ59" s="80"/>
      <c r="IBA59" s="80"/>
      <c r="IBB59" s="80"/>
      <c r="IBC59" s="80"/>
      <c r="IBD59" s="80"/>
      <c r="IBE59" s="80"/>
      <c r="IBF59" s="80"/>
      <c r="IBG59" s="80"/>
      <c r="IBH59" s="80"/>
      <c r="IBI59" s="80"/>
      <c r="IBJ59" s="80"/>
      <c r="IBK59" s="80"/>
      <c r="IBL59" s="80"/>
      <c r="IBM59" s="80"/>
      <c r="IBN59" s="80"/>
      <c r="IBO59" s="80"/>
      <c r="IBP59" s="80"/>
      <c r="IBQ59" s="80"/>
      <c r="IBR59" s="80"/>
      <c r="IBS59" s="80"/>
      <c r="IBT59" s="80"/>
      <c r="IBU59" s="80"/>
      <c r="IBV59" s="80"/>
      <c r="IBW59" s="80"/>
      <c r="IBX59" s="80"/>
      <c r="IBY59" s="80"/>
      <c r="IBZ59" s="80"/>
      <c r="ICA59" s="80"/>
      <c r="ICB59" s="80"/>
      <c r="ICC59" s="80"/>
      <c r="ICD59" s="80"/>
      <c r="ICE59" s="80"/>
      <c r="ICF59" s="80"/>
      <c r="ICG59" s="80"/>
      <c r="ICH59" s="80"/>
      <c r="ICI59" s="80"/>
      <c r="ICJ59" s="80"/>
      <c r="ICK59" s="80"/>
      <c r="ICL59" s="80"/>
      <c r="ICM59" s="80"/>
      <c r="ICN59" s="80"/>
      <c r="ICO59" s="80"/>
      <c r="ICP59" s="80"/>
      <c r="ICQ59" s="80"/>
      <c r="ICR59" s="80"/>
      <c r="ICS59" s="80"/>
      <c r="ICT59" s="80"/>
      <c r="ICU59" s="80"/>
      <c r="ICV59" s="80"/>
      <c r="ICW59" s="80"/>
      <c r="ICX59" s="80"/>
      <c r="ICY59" s="80"/>
      <c r="ICZ59" s="80"/>
      <c r="IDA59" s="80"/>
      <c r="IDB59" s="80"/>
      <c r="IDC59" s="80"/>
      <c r="IDD59" s="80"/>
      <c r="IDE59" s="80"/>
      <c r="IDF59" s="80"/>
      <c r="IDG59" s="80"/>
      <c r="IDH59" s="80"/>
      <c r="IDI59" s="80"/>
      <c r="IDJ59" s="80"/>
      <c r="IDK59" s="80"/>
      <c r="IDL59" s="80"/>
      <c r="IDM59" s="80"/>
      <c r="IDN59" s="80"/>
      <c r="IDO59" s="80"/>
      <c r="IDP59" s="80"/>
      <c r="IDQ59" s="80"/>
      <c r="IDR59" s="80"/>
      <c r="IDS59" s="80"/>
      <c r="IDT59" s="80"/>
      <c r="IDU59" s="80"/>
      <c r="IDV59" s="80"/>
      <c r="IDW59" s="80"/>
      <c r="IDX59" s="80"/>
      <c r="IDY59" s="80"/>
      <c r="IDZ59" s="80"/>
      <c r="IEA59" s="80"/>
      <c r="IEB59" s="80"/>
      <c r="IEC59" s="80"/>
      <c r="IED59" s="80"/>
      <c r="IEE59" s="80"/>
      <c r="IEF59" s="80"/>
      <c r="IEG59" s="80"/>
      <c r="IEH59" s="80"/>
      <c r="IEI59" s="80"/>
      <c r="IEJ59" s="80"/>
      <c r="IEK59" s="80"/>
      <c r="IEL59" s="80"/>
      <c r="IEM59" s="80"/>
      <c r="IEN59" s="80"/>
      <c r="IEO59" s="80"/>
      <c r="IEP59" s="80"/>
      <c r="IEQ59" s="80"/>
      <c r="IER59" s="80"/>
      <c r="IES59" s="80"/>
      <c r="IET59" s="80"/>
      <c r="IEU59" s="80"/>
      <c r="IEV59" s="80"/>
      <c r="IEW59" s="80"/>
      <c r="IEX59" s="80"/>
      <c r="IEY59" s="80"/>
      <c r="IEZ59" s="80"/>
      <c r="IFA59" s="80"/>
      <c r="IFB59" s="80"/>
      <c r="IFC59" s="80"/>
      <c r="IFD59" s="80"/>
      <c r="IFE59" s="80"/>
      <c r="IFF59" s="80"/>
      <c r="IFG59" s="80"/>
      <c r="IFH59" s="80"/>
      <c r="IFI59" s="80"/>
      <c r="IFJ59" s="80"/>
      <c r="IFK59" s="80"/>
      <c r="IFL59" s="80"/>
      <c r="IFM59" s="80"/>
      <c r="IFN59" s="80"/>
      <c r="IFO59" s="80"/>
      <c r="IFP59" s="80"/>
      <c r="IFQ59" s="80"/>
      <c r="IFR59" s="80"/>
      <c r="IFS59" s="80"/>
      <c r="IFT59" s="80"/>
      <c r="IFU59" s="80"/>
      <c r="IFV59" s="80"/>
      <c r="IFW59" s="80"/>
      <c r="IFX59" s="80"/>
      <c r="IFY59" s="80"/>
      <c r="IFZ59" s="80"/>
      <c r="IGA59" s="80"/>
      <c r="IGB59" s="80"/>
      <c r="IGC59" s="80"/>
      <c r="IGD59" s="80"/>
      <c r="IGE59" s="80"/>
      <c r="IGF59" s="80"/>
      <c r="IGG59" s="80"/>
      <c r="IGH59" s="80"/>
      <c r="IGI59" s="80"/>
      <c r="IGJ59" s="80"/>
      <c r="IGK59" s="80"/>
      <c r="IGL59" s="80"/>
      <c r="IGM59" s="80"/>
      <c r="IGN59" s="80"/>
      <c r="IGO59" s="80"/>
      <c r="IGP59" s="80"/>
      <c r="IGQ59" s="80"/>
      <c r="IGR59" s="80"/>
      <c r="IGS59" s="80"/>
      <c r="IGT59" s="80"/>
      <c r="IGU59" s="80"/>
      <c r="IGV59" s="80"/>
      <c r="IGW59" s="80"/>
      <c r="IGX59" s="80"/>
      <c r="IGY59" s="80"/>
      <c r="IGZ59" s="80"/>
      <c r="IHA59" s="80"/>
      <c r="IHB59" s="80"/>
      <c r="IHC59" s="80"/>
      <c r="IHD59" s="80"/>
      <c r="IHE59" s="80"/>
      <c r="IHF59" s="80"/>
      <c r="IHG59" s="80"/>
      <c r="IHH59" s="80"/>
      <c r="IHI59" s="80"/>
      <c r="IHJ59" s="80"/>
      <c r="IHK59" s="80"/>
      <c r="IHL59" s="80"/>
      <c r="IHM59" s="80"/>
      <c r="IHN59" s="80"/>
      <c r="IHO59" s="80"/>
      <c r="IHP59" s="80"/>
      <c r="IHQ59" s="80"/>
      <c r="IHR59" s="80"/>
      <c r="IHS59" s="80"/>
      <c r="IHT59" s="80"/>
      <c r="IHU59" s="80"/>
      <c r="IHV59" s="80"/>
      <c r="IHW59" s="80"/>
      <c r="IHX59" s="80"/>
      <c r="IHY59" s="80"/>
      <c r="IHZ59" s="80"/>
      <c r="IIA59" s="80"/>
      <c r="IIB59" s="80"/>
      <c r="IIC59" s="80"/>
      <c r="IID59" s="80"/>
      <c r="IIE59" s="80"/>
      <c r="IIF59" s="80"/>
      <c r="IIG59" s="80"/>
      <c r="IIH59" s="80"/>
      <c r="III59" s="80"/>
      <c r="IIJ59" s="80"/>
      <c r="IIK59" s="80"/>
      <c r="IIL59" s="80"/>
      <c r="IIM59" s="80"/>
      <c r="IIN59" s="80"/>
      <c r="IIO59" s="80"/>
      <c r="IIP59" s="80"/>
      <c r="IIQ59" s="80"/>
      <c r="IIR59" s="80"/>
      <c r="IIS59" s="80"/>
      <c r="IIT59" s="80"/>
      <c r="IIU59" s="80"/>
      <c r="IIV59" s="80"/>
      <c r="IIW59" s="80"/>
      <c r="IIX59" s="80"/>
      <c r="IIY59" s="80"/>
      <c r="IIZ59" s="80"/>
      <c r="IJA59" s="80"/>
      <c r="IJB59" s="80"/>
      <c r="IJC59" s="80"/>
      <c r="IJD59" s="80"/>
      <c r="IJE59" s="80"/>
      <c r="IJF59" s="80"/>
      <c r="IJG59" s="80"/>
      <c r="IJH59" s="80"/>
      <c r="IJI59" s="80"/>
      <c r="IJJ59" s="80"/>
      <c r="IJK59" s="80"/>
      <c r="IJL59" s="80"/>
      <c r="IJM59" s="80"/>
      <c r="IJN59" s="80"/>
      <c r="IJO59" s="80"/>
      <c r="IJP59" s="80"/>
      <c r="IJQ59" s="80"/>
      <c r="IJR59" s="80"/>
      <c r="IJS59" s="80"/>
      <c r="IJT59" s="80"/>
      <c r="IJU59" s="80"/>
      <c r="IJV59" s="80"/>
      <c r="IJW59" s="80"/>
      <c r="IJX59" s="80"/>
      <c r="IJY59" s="80"/>
      <c r="IJZ59" s="80"/>
      <c r="IKA59" s="80"/>
      <c r="IKB59" s="80"/>
      <c r="IKC59" s="80"/>
      <c r="IKD59" s="80"/>
      <c r="IKE59" s="80"/>
      <c r="IKF59" s="80"/>
      <c r="IKG59" s="80"/>
      <c r="IKH59" s="80"/>
      <c r="IKI59" s="80"/>
      <c r="IKJ59" s="80"/>
      <c r="IKK59" s="80"/>
      <c r="IKL59" s="80"/>
      <c r="IKM59" s="80"/>
      <c r="IKN59" s="80"/>
      <c r="IKO59" s="80"/>
      <c r="IKP59" s="80"/>
      <c r="IKQ59" s="80"/>
      <c r="IKR59" s="80"/>
      <c r="IKS59" s="80"/>
      <c r="IKT59" s="80"/>
      <c r="IKU59" s="80"/>
      <c r="IKV59" s="80"/>
      <c r="IKW59" s="80"/>
      <c r="IKX59" s="80"/>
      <c r="IKY59" s="80"/>
      <c r="IKZ59" s="80"/>
      <c r="ILA59" s="80"/>
      <c r="ILB59" s="80"/>
      <c r="ILC59" s="80"/>
      <c r="ILD59" s="80"/>
      <c r="ILE59" s="80"/>
      <c r="ILF59" s="80"/>
      <c r="ILG59" s="80"/>
      <c r="ILH59" s="80"/>
      <c r="ILI59" s="80"/>
      <c r="ILJ59" s="80"/>
      <c r="ILK59" s="80"/>
      <c r="ILL59" s="80"/>
      <c r="ILM59" s="80"/>
      <c r="ILN59" s="80"/>
      <c r="ILO59" s="80"/>
      <c r="ILP59" s="80"/>
      <c r="ILQ59" s="80"/>
      <c r="ILR59" s="80"/>
      <c r="ILS59" s="80"/>
      <c r="ILT59" s="80"/>
      <c r="ILU59" s="80"/>
      <c r="ILV59" s="80"/>
      <c r="ILW59" s="80"/>
      <c r="ILX59" s="80"/>
      <c r="ILY59" s="80"/>
      <c r="ILZ59" s="80"/>
      <c r="IMA59" s="80"/>
      <c r="IMB59" s="80"/>
      <c r="IMC59" s="80"/>
      <c r="IMD59" s="80"/>
      <c r="IME59" s="80"/>
      <c r="IMF59" s="80"/>
      <c r="IMG59" s="80"/>
      <c r="IMH59" s="80"/>
      <c r="IMI59" s="80"/>
      <c r="IMJ59" s="80"/>
      <c r="IMK59" s="80"/>
      <c r="IML59" s="80"/>
      <c r="IMM59" s="80"/>
      <c r="IMN59" s="80"/>
      <c r="IMO59" s="80"/>
      <c r="IMP59" s="80"/>
      <c r="IMQ59" s="80"/>
      <c r="IMR59" s="80"/>
      <c r="IMS59" s="80"/>
      <c r="IMT59" s="80"/>
      <c r="IMU59" s="80"/>
      <c r="IMV59" s="80"/>
      <c r="IMW59" s="80"/>
      <c r="IMX59" s="80"/>
      <c r="IMY59" s="80"/>
      <c r="IMZ59" s="80"/>
      <c r="INA59" s="80"/>
      <c r="INB59" s="80"/>
      <c r="INC59" s="80"/>
      <c r="IND59" s="80"/>
      <c r="INE59" s="80"/>
      <c r="INF59" s="80"/>
      <c r="ING59" s="80"/>
      <c r="INH59" s="80"/>
      <c r="INI59" s="80"/>
      <c r="INJ59" s="80"/>
      <c r="INK59" s="80"/>
      <c r="INL59" s="80"/>
      <c r="INM59" s="80"/>
      <c r="INN59" s="80"/>
      <c r="INO59" s="80"/>
      <c r="INP59" s="80"/>
      <c r="INQ59" s="80"/>
      <c r="INR59" s="80"/>
      <c r="INS59" s="80"/>
      <c r="INT59" s="80"/>
      <c r="INU59" s="80"/>
      <c r="INV59" s="80"/>
      <c r="INW59" s="80"/>
      <c r="INX59" s="80"/>
      <c r="INY59" s="80"/>
      <c r="INZ59" s="80"/>
      <c r="IOA59" s="80"/>
      <c r="IOB59" s="80"/>
      <c r="IOC59" s="80"/>
      <c r="IOD59" s="80"/>
      <c r="IOE59" s="80"/>
      <c r="IOF59" s="80"/>
      <c r="IOG59" s="80"/>
      <c r="IOH59" s="80"/>
      <c r="IOI59" s="80"/>
      <c r="IOJ59" s="80"/>
      <c r="IOK59" s="80"/>
      <c r="IOL59" s="80"/>
      <c r="IOM59" s="80"/>
      <c r="ION59" s="80"/>
      <c r="IOO59" s="80"/>
      <c r="IOP59" s="80"/>
      <c r="IOQ59" s="80"/>
      <c r="IOR59" s="80"/>
      <c r="IOS59" s="80"/>
      <c r="IOT59" s="80"/>
      <c r="IOU59" s="80"/>
      <c r="IOV59" s="80"/>
      <c r="IOW59" s="80"/>
      <c r="IOX59" s="80"/>
      <c r="IOY59" s="80"/>
      <c r="IOZ59" s="80"/>
      <c r="IPA59" s="80"/>
      <c r="IPB59" s="80"/>
      <c r="IPC59" s="80"/>
      <c r="IPD59" s="80"/>
      <c r="IPE59" s="80"/>
      <c r="IPF59" s="80"/>
      <c r="IPG59" s="80"/>
      <c r="IPH59" s="80"/>
      <c r="IPI59" s="80"/>
      <c r="IPJ59" s="80"/>
      <c r="IPK59" s="80"/>
      <c r="IPL59" s="80"/>
      <c r="IPM59" s="80"/>
      <c r="IPN59" s="80"/>
      <c r="IPO59" s="80"/>
      <c r="IPP59" s="80"/>
      <c r="IPQ59" s="80"/>
      <c r="IPR59" s="80"/>
      <c r="IPS59" s="80"/>
      <c r="IPT59" s="80"/>
      <c r="IPU59" s="80"/>
      <c r="IPV59" s="80"/>
      <c r="IPW59" s="80"/>
      <c r="IPX59" s="80"/>
      <c r="IPY59" s="80"/>
      <c r="IPZ59" s="80"/>
      <c r="IQA59" s="80"/>
      <c r="IQB59" s="80"/>
      <c r="IQC59" s="80"/>
      <c r="IQD59" s="80"/>
      <c r="IQE59" s="80"/>
      <c r="IQF59" s="80"/>
      <c r="IQG59" s="80"/>
      <c r="IQH59" s="80"/>
      <c r="IQI59" s="80"/>
      <c r="IQJ59" s="80"/>
      <c r="IQK59" s="80"/>
      <c r="IQL59" s="80"/>
      <c r="IQM59" s="80"/>
      <c r="IQN59" s="80"/>
      <c r="IQO59" s="80"/>
      <c r="IQP59" s="80"/>
      <c r="IQQ59" s="80"/>
      <c r="IQR59" s="80"/>
      <c r="IQS59" s="80"/>
      <c r="IQT59" s="80"/>
      <c r="IQU59" s="80"/>
      <c r="IQV59" s="80"/>
      <c r="IQW59" s="80"/>
      <c r="IQX59" s="80"/>
      <c r="IQY59" s="80"/>
      <c r="IQZ59" s="80"/>
      <c r="IRA59" s="80"/>
      <c r="IRB59" s="80"/>
      <c r="IRC59" s="80"/>
      <c r="IRD59" s="80"/>
      <c r="IRE59" s="80"/>
      <c r="IRF59" s="80"/>
      <c r="IRG59" s="80"/>
      <c r="IRH59" s="80"/>
      <c r="IRI59" s="80"/>
      <c r="IRJ59" s="80"/>
      <c r="IRK59" s="80"/>
      <c r="IRL59" s="80"/>
      <c r="IRM59" s="80"/>
      <c r="IRN59" s="80"/>
      <c r="IRO59" s="80"/>
      <c r="IRP59" s="80"/>
      <c r="IRQ59" s="80"/>
      <c r="IRR59" s="80"/>
      <c r="IRS59" s="80"/>
      <c r="IRT59" s="80"/>
      <c r="IRU59" s="80"/>
      <c r="IRV59" s="80"/>
      <c r="IRW59" s="80"/>
      <c r="IRX59" s="80"/>
      <c r="IRY59" s="80"/>
      <c r="IRZ59" s="80"/>
      <c r="ISA59" s="80"/>
      <c r="ISB59" s="80"/>
      <c r="ISC59" s="80"/>
      <c r="ISD59" s="80"/>
      <c r="ISE59" s="80"/>
      <c r="ISF59" s="80"/>
      <c r="ISG59" s="80"/>
      <c r="ISH59" s="80"/>
      <c r="ISI59" s="80"/>
      <c r="ISJ59" s="80"/>
      <c r="ISK59" s="80"/>
      <c r="ISL59" s="80"/>
      <c r="ISM59" s="80"/>
      <c r="ISN59" s="80"/>
      <c r="ISO59" s="80"/>
      <c r="ISP59" s="80"/>
      <c r="ISQ59" s="80"/>
      <c r="ISR59" s="80"/>
      <c r="ISS59" s="80"/>
      <c r="IST59" s="80"/>
      <c r="ISU59" s="80"/>
      <c r="ISV59" s="80"/>
      <c r="ISW59" s="80"/>
      <c r="ISX59" s="80"/>
      <c r="ISY59" s="80"/>
      <c r="ISZ59" s="80"/>
      <c r="ITA59" s="80"/>
      <c r="ITB59" s="80"/>
      <c r="ITC59" s="80"/>
      <c r="ITD59" s="80"/>
      <c r="ITE59" s="80"/>
      <c r="ITF59" s="80"/>
      <c r="ITG59" s="80"/>
      <c r="ITH59" s="80"/>
      <c r="ITI59" s="80"/>
      <c r="ITJ59" s="80"/>
      <c r="ITK59" s="80"/>
      <c r="ITL59" s="80"/>
      <c r="ITM59" s="80"/>
      <c r="ITN59" s="80"/>
      <c r="ITO59" s="80"/>
      <c r="ITP59" s="80"/>
      <c r="ITQ59" s="80"/>
      <c r="ITR59" s="80"/>
      <c r="ITS59" s="80"/>
      <c r="ITT59" s="80"/>
      <c r="ITU59" s="80"/>
      <c r="ITV59" s="80"/>
      <c r="ITW59" s="80"/>
      <c r="ITX59" s="80"/>
      <c r="ITY59" s="80"/>
      <c r="ITZ59" s="80"/>
      <c r="IUA59" s="80"/>
      <c r="IUB59" s="80"/>
      <c r="IUC59" s="80"/>
      <c r="IUD59" s="80"/>
      <c r="IUE59" s="80"/>
      <c r="IUF59" s="80"/>
      <c r="IUG59" s="80"/>
      <c r="IUH59" s="80"/>
      <c r="IUI59" s="80"/>
      <c r="IUJ59" s="80"/>
      <c r="IUK59" s="80"/>
      <c r="IUL59" s="80"/>
      <c r="IUM59" s="80"/>
      <c r="IUN59" s="80"/>
      <c r="IUO59" s="80"/>
      <c r="IUP59" s="80"/>
      <c r="IUQ59" s="80"/>
      <c r="IUR59" s="80"/>
      <c r="IUS59" s="80"/>
      <c r="IUT59" s="80"/>
      <c r="IUU59" s="80"/>
      <c r="IUV59" s="80"/>
      <c r="IUW59" s="80"/>
      <c r="IUX59" s="80"/>
      <c r="IUY59" s="80"/>
      <c r="IUZ59" s="80"/>
      <c r="IVA59" s="80"/>
      <c r="IVB59" s="80"/>
      <c r="IVC59" s="80"/>
      <c r="IVD59" s="80"/>
      <c r="IVE59" s="80"/>
      <c r="IVF59" s="80"/>
      <c r="IVG59" s="80"/>
      <c r="IVH59" s="80"/>
      <c r="IVI59" s="80"/>
      <c r="IVJ59" s="80"/>
      <c r="IVK59" s="80"/>
      <c r="IVL59" s="80"/>
      <c r="IVM59" s="80"/>
      <c r="IVN59" s="80"/>
      <c r="IVO59" s="80"/>
      <c r="IVP59" s="80"/>
      <c r="IVQ59" s="80"/>
      <c r="IVR59" s="80"/>
      <c r="IVS59" s="80"/>
      <c r="IVT59" s="80"/>
      <c r="IVU59" s="80"/>
      <c r="IVV59" s="80"/>
      <c r="IVW59" s="80"/>
      <c r="IVX59" s="80"/>
      <c r="IVY59" s="80"/>
      <c r="IVZ59" s="80"/>
      <c r="IWA59" s="80"/>
      <c r="IWB59" s="80"/>
      <c r="IWC59" s="80"/>
      <c r="IWD59" s="80"/>
      <c r="IWE59" s="80"/>
      <c r="IWF59" s="80"/>
      <c r="IWG59" s="80"/>
      <c r="IWH59" s="80"/>
      <c r="IWI59" s="80"/>
      <c r="IWJ59" s="80"/>
      <c r="IWK59" s="80"/>
      <c r="IWL59" s="80"/>
      <c r="IWM59" s="80"/>
      <c r="IWN59" s="80"/>
      <c r="IWO59" s="80"/>
      <c r="IWP59" s="80"/>
      <c r="IWQ59" s="80"/>
      <c r="IWR59" s="80"/>
      <c r="IWS59" s="80"/>
      <c r="IWT59" s="80"/>
      <c r="IWU59" s="80"/>
      <c r="IWV59" s="80"/>
      <c r="IWW59" s="80"/>
      <c r="IWX59" s="80"/>
      <c r="IWY59" s="80"/>
      <c r="IWZ59" s="80"/>
      <c r="IXA59" s="80"/>
      <c r="IXB59" s="80"/>
      <c r="IXC59" s="80"/>
      <c r="IXD59" s="80"/>
      <c r="IXE59" s="80"/>
      <c r="IXF59" s="80"/>
      <c r="IXG59" s="80"/>
      <c r="IXH59" s="80"/>
      <c r="IXI59" s="80"/>
      <c r="IXJ59" s="80"/>
      <c r="IXK59" s="80"/>
      <c r="IXL59" s="80"/>
      <c r="IXM59" s="80"/>
      <c r="IXN59" s="80"/>
      <c r="IXO59" s="80"/>
      <c r="IXP59" s="80"/>
      <c r="IXQ59" s="80"/>
      <c r="IXR59" s="80"/>
      <c r="IXS59" s="80"/>
      <c r="IXT59" s="80"/>
      <c r="IXU59" s="80"/>
      <c r="IXV59" s="80"/>
      <c r="IXW59" s="80"/>
      <c r="IXX59" s="80"/>
      <c r="IXY59" s="80"/>
      <c r="IXZ59" s="80"/>
      <c r="IYA59" s="80"/>
      <c r="IYB59" s="80"/>
      <c r="IYC59" s="80"/>
      <c r="IYD59" s="80"/>
      <c r="IYE59" s="80"/>
      <c r="IYF59" s="80"/>
      <c r="IYG59" s="80"/>
      <c r="IYH59" s="80"/>
      <c r="IYI59" s="80"/>
      <c r="IYJ59" s="80"/>
      <c r="IYK59" s="80"/>
      <c r="IYL59" s="80"/>
      <c r="IYM59" s="80"/>
      <c r="IYN59" s="80"/>
      <c r="IYO59" s="80"/>
      <c r="IYP59" s="80"/>
      <c r="IYQ59" s="80"/>
      <c r="IYR59" s="80"/>
      <c r="IYS59" s="80"/>
      <c r="IYT59" s="80"/>
      <c r="IYU59" s="80"/>
      <c r="IYV59" s="80"/>
      <c r="IYW59" s="80"/>
      <c r="IYX59" s="80"/>
      <c r="IYY59" s="80"/>
      <c r="IYZ59" s="80"/>
      <c r="IZA59" s="80"/>
      <c r="IZB59" s="80"/>
      <c r="IZC59" s="80"/>
      <c r="IZD59" s="80"/>
      <c r="IZE59" s="80"/>
      <c r="IZF59" s="80"/>
      <c r="IZG59" s="80"/>
      <c r="IZH59" s="80"/>
      <c r="IZI59" s="80"/>
      <c r="IZJ59" s="80"/>
      <c r="IZK59" s="80"/>
      <c r="IZL59" s="80"/>
      <c r="IZM59" s="80"/>
      <c r="IZN59" s="80"/>
      <c r="IZO59" s="80"/>
      <c r="IZP59" s="80"/>
      <c r="IZQ59" s="80"/>
      <c r="IZR59" s="80"/>
      <c r="IZS59" s="80"/>
      <c r="IZT59" s="80"/>
      <c r="IZU59" s="80"/>
      <c r="IZV59" s="80"/>
      <c r="IZW59" s="80"/>
      <c r="IZX59" s="80"/>
      <c r="IZY59" s="80"/>
      <c r="IZZ59" s="80"/>
      <c r="JAA59" s="80"/>
      <c r="JAB59" s="80"/>
      <c r="JAC59" s="80"/>
      <c r="JAD59" s="80"/>
      <c r="JAE59" s="80"/>
      <c r="JAF59" s="80"/>
      <c r="JAG59" s="80"/>
      <c r="JAH59" s="80"/>
      <c r="JAI59" s="80"/>
      <c r="JAJ59" s="80"/>
      <c r="JAK59" s="80"/>
      <c r="JAL59" s="80"/>
      <c r="JAM59" s="80"/>
      <c r="JAN59" s="80"/>
      <c r="JAO59" s="80"/>
      <c r="JAP59" s="80"/>
      <c r="JAQ59" s="80"/>
      <c r="JAR59" s="80"/>
      <c r="JAS59" s="80"/>
      <c r="JAT59" s="80"/>
      <c r="JAU59" s="80"/>
      <c r="JAV59" s="80"/>
      <c r="JAW59" s="80"/>
      <c r="JAX59" s="80"/>
      <c r="JAY59" s="80"/>
      <c r="JAZ59" s="80"/>
      <c r="JBA59" s="80"/>
      <c r="JBB59" s="80"/>
      <c r="JBC59" s="80"/>
      <c r="JBD59" s="80"/>
      <c r="JBE59" s="80"/>
      <c r="JBF59" s="80"/>
      <c r="JBG59" s="80"/>
      <c r="JBH59" s="80"/>
      <c r="JBI59" s="80"/>
      <c r="JBJ59" s="80"/>
      <c r="JBK59" s="80"/>
      <c r="JBL59" s="80"/>
      <c r="JBM59" s="80"/>
      <c r="JBN59" s="80"/>
      <c r="JBO59" s="80"/>
      <c r="JBP59" s="80"/>
      <c r="JBQ59" s="80"/>
      <c r="JBR59" s="80"/>
      <c r="JBS59" s="80"/>
      <c r="JBT59" s="80"/>
      <c r="JBU59" s="80"/>
      <c r="JBV59" s="80"/>
      <c r="JBW59" s="80"/>
      <c r="JBX59" s="80"/>
      <c r="JBY59" s="80"/>
      <c r="JBZ59" s="80"/>
      <c r="JCA59" s="80"/>
      <c r="JCB59" s="80"/>
      <c r="JCC59" s="80"/>
      <c r="JCD59" s="80"/>
      <c r="JCE59" s="80"/>
      <c r="JCF59" s="80"/>
      <c r="JCG59" s="80"/>
      <c r="JCH59" s="80"/>
      <c r="JCI59" s="80"/>
      <c r="JCJ59" s="80"/>
      <c r="JCK59" s="80"/>
      <c r="JCL59" s="80"/>
      <c r="JCM59" s="80"/>
      <c r="JCN59" s="80"/>
      <c r="JCO59" s="80"/>
      <c r="JCP59" s="80"/>
      <c r="JCQ59" s="80"/>
      <c r="JCR59" s="80"/>
      <c r="JCS59" s="80"/>
      <c r="JCT59" s="80"/>
      <c r="JCU59" s="80"/>
      <c r="JCV59" s="80"/>
      <c r="JCW59" s="80"/>
      <c r="JCX59" s="80"/>
      <c r="JCY59" s="80"/>
      <c r="JCZ59" s="80"/>
      <c r="JDA59" s="80"/>
      <c r="JDB59" s="80"/>
      <c r="JDC59" s="80"/>
      <c r="JDD59" s="80"/>
      <c r="JDE59" s="80"/>
      <c r="JDF59" s="80"/>
      <c r="JDG59" s="80"/>
      <c r="JDH59" s="80"/>
      <c r="JDI59" s="80"/>
      <c r="JDJ59" s="80"/>
      <c r="JDK59" s="80"/>
      <c r="JDL59" s="80"/>
      <c r="JDM59" s="80"/>
      <c r="JDN59" s="80"/>
      <c r="JDO59" s="80"/>
      <c r="JDP59" s="80"/>
      <c r="JDQ59" s="80"/>
      <c r="JDR59" s="80"/>
      <c r="JDS59" s="80"/>
      <c r="JDT59" s="80"/>
      <c r="JDU59" s="80"/>
      <c r="JDV59" s="80"/>
      <c r="JDW59" s="80"/>
      <c r="JDX59" s="80"/>
      <c r="JDY59" s="80"/>
      <c r="JDZ59" s="80"/>
      <c r="JEA59" s="80"/>
      <c r="JEB59" s="80"/>
      <c r="JEC59" s="80"/>
      <c r="JED59" s="80"/>
      <c r="JEE59" s="80"/>
      <c r="JEF59" s="80"/>
      <c r="JEG59" s="80"/>
      <c r="JEH59" s="80"/>
      <c r="JEI59" s="80"/>
      <c r="JEJ59" s="80"/>
      <c r="JEK59" s="80"/>
      <c r="JEL59" s="80"/>
      <c r="JEM59" s="80"/>
      <c r="JEN59" s="80"/>
      <c r="JEO59" s="80"/>
      <c r="JEP59" s="80"/>
      <c r="JEQ59" s="80"/>
      <c r="JER59" s="80"/>
      <c r="JES59" s="80"/>
      <c r="JET59" s="80"/>
      <c r="JEU59" s="80"/>
      <c r="JEV59" s="80"/>
      <c r="JEW59" s="80"/>
      <c r="JEX59" s="80"/>
      <c r="JEY59" s="80"/>
      <c r="JEZ59" s="80"/>
      <c r="JFA59" s="80"/>
      <c r="JFB59" s="80"/>
      <c r="JFC59" s="80"/>
      <c r="JFD59" s="80"/>
      <c r="JFE59" s="80"/>
      <c r="JFF59" s="80"/>
      <c r="JFG59" s="80"/>
      <c r="JFH59" s="80"/>
      <c r="JFI59" s="80"/>
      <c r="JFJ59" s="80"/>
      <c r="JFK59" s="80"/>
      <c r="JFL59" s="80"/>
      <c r="JFM59" s="80"/>
      <c r="JFN59" s="80"/>
      <c r="JFO59" s="80"/>
      <c r="JFP59" s="80"/>
      <c r="JFQ59" s="80"/>
      <c r="JFR59" s="80"/>
      <c r="JFS59" s="80"/>
      <c r="JFT59" s="80"/>
      <c r="JFU59" s="80"/>
      <c r="JFV59" s="80"/>
      <c r="JFW59" s="80"/>
      <c r="JFX59" s="80"/>
      <c r="JFY59" s="80"/>
      <c r="JFZ59" s="80"/>
      <c r="JGA59" s="80"/>
      <c r="JGB59" s="80"/>
      <c r="JGC59" s="80"/>
      <c r="JGD59" s="80"/>
      <c r="JGE59" s="80"/>
      <c r="JGF59" s="80"/>
      <c r="JGG59" s="80"/>
      <c r="JGH59" s="80"/>
      <c r="JGI59" s="80"/>
      <c r="JGJ59" s="80"/>
      <c r="JGK59" s="80"/>
      <c r="JGL59" s="80"/>
      <c r="JGM59" s="80"/>
      <c r="JGN59" s="80"/>
      <c r="JGO59" s="80"/>
      <c r="JGP59" s="80"/>
      <c r="JGQ59" s="80"/>
      <c r="JGR59" s="80"/>
      <c r="JGS59" s="80"/>
      <c r="JGT59" s="80"/>
      <c r="JGU59" s="80"/>
      <c r="JGV59" s="80"/>
      <c r="JGW59" s="80"/>
      <c r="JGX59" s="80"/>
      <c r="JGY59" s="80"/>
      <c r="JGZ59" s="80"/>
      <c r="JHA59" s="80"/>
      <c r="JHB59" s="80"/>
      <c r="JHC59" s="80"/>
      <c r="JHD59" s="80"/>
      <c r="JHE59" s="80"/>
      <c r="JHF59" s="80"/>
      <c r="JHG59" s="80"/>
      <c r="JHH59" s="80"/>
      <c r="JHI59" s="80"/>
      <c r="JHJ59" s="80"/>
      <c r="JHK59" s="80"/>
      <c r="JHL59" s="80"/>
      <c r="JHM59" s="80"/>
      <c r="JHN59" s="80"/>
      <c r="JHO59" s="80"/>
      <c r="JHP59" s="80"/>
      <c r="JHQ59" s="80"/>
      <c r="JHR59" s="80"/>
      <c r="JHS59" s="80"/>
      <c r="JHT59" s="80"/>
      <c r="JHU59" s="80"/>
      <c r="JHV59" s="80"/>
      <c r="JHW59" s="80"/>
      <c r="JHX59" s="80"/>
      <c r="JHY59" s="80"/>
      <c r="JHZ59" s="80"/>
      <c r="JIA59" s="80"/>
      <c r="JIB59" s="80"/>
      <c r="JIC59" s="80"/>
      <c r="JID59" s="80"/>
      <c r="JIE59" s="80"/>
      <c r="JIF59" s="80"/>
      <c r="JIG59" s="80"/>
      <c r="JIH59" s="80"/>
      <c r="JII59" s="80"/>
      <c r="JIJ59" s="80"/>
      <c r="JIK59" s="80"/>
      <c r="JIL59" s="80"/>
      <c r="JIM59" s="80"/>
      <c r="JIN59" s="80"/>
      <c r="JIO59" s="80"/>
      <c r="JIP59" s="80"/>
      <c r="JIQ59" s="80"/>
      <c r="JIR59" s="80"/>
      <c r="JIS59" s="80"/>
      <c r="JIT59" s="80"/>
      <c r="JIU59" s="80"/>
      <c r="JIV59" s="80"/>
      <c r="JIW59" s="80"/>
      <c r="JIX59" s="80"/>
      <c r="JIY59" s="80"/>
      <c r="JIZ59" s="80"/>
      <c r="JJA59" s="80"/>
      <c r="JJB59" s="80"/>
      <c r="JJC59" s="80"/>
      <c r="JJD59" s="80"/>
      <c r="JJE59" s="80"/>
      <c r="JJF59" s="80"/>
      <c r="JJG59" s="80"/>
      <c r="JJH59" s="80"/>
      <c r="JJI59" s="80"/>
      <c r="JJJ59" s="80"/>
      <c r="JJK59" s="80"/>
      <c r="JJL59" s="80"/>
      <c r="JJM59" s="80"/>
      <c r="JJN59" s="80"/>
      <c r="JJO59" s="80"/>
      <c r="JJP59" s="80"/>
      <c r="JJQ59" s="80"/>
      <c r="JJR59" s="80"/>
      <c r="JJS59" s="80"/>
      <c r="JJT59" s="80"/>
      <c r="JJU59" s="80"/>
      <c r="JJV59" s="80"/>
      <c r="JJW59" s="80"/>
      <c r="JJX59" s="80"/>
      <c r="JJY59" s="80"/>
      <c r="JJZ59" s="80"/>
      <c r="JKA59" s="80"/>
      <c r="JKB59" s="80"/>
      <c r="JKC59" s="80"/>
      <c r="JKD59" s="80"/>
      <c r="JKE59" s="80"/>
      <c r="JKF59" s="80"/>
      <c r="JKG59" s="80"/>
      <c r="JKH59" s="80"/>
      <c r="JKI59" s="80"/>
      <c r="JKJ59" s="80"/>
      <c r="JKK59" s="80"/>
      <c r="JKL59" s="80"/>
      <c r="JKM59" s="80"/>
      <c r="JKN59" s="80"/>
      <c r="JKO59" s="80"/>
      <c r="JKP59" s="80"/>
      <c r="JKQ59" s="80"/>
      <c r="JKR59" s="80"/>
      <c r="JKS59" s="80"/>
      <c r="JKT59" s="80"/>
      <c r="JKU59" s="80"/>
      <c r="JKV59" s="80"/>
      <c r="JKW59" s="80"/>
      <c r="JKX59" s="80"/>
      <c r="JKY59" s="80"/>
      <c r="JKZ59" s="80"/>
      <c r="JLA59" s="80"/>
      <c r="JLB59" s="80"/>
      <c r="JLC59" s="80"/>
      <c r="JLD59" s="80"/>
      <c r="JLE59" s="80"/>
      <c r="JLF59" s="80"/>
      <c r="JLG59" s="80"/>
      <c r="JLH59" s="80"/>
      <c r="JLI59" s="80"/>
      <c r="JLJ59" s="80"/>
      <c r="JLK59" s="80"/>
      <c r="JLL59" s="80"/>
      <c r="JLM59" s="80"/>
      <c r="JLN59" s="80"/>
      <c r="JLO59" s="80"/>
      <c r="JLP59" s="80"/>
      <c r="JLQ59" s="80"/>
      <c r="JLR59" s="80"/>
      <c r="JLS59" s="80"/>
      <c r="JLT59" s="80"/>
      <c r="JLU59" s="80"/>
      <c r="JLV59" s="80"/>
      <c r="JLW59" s="80"/>
      <c r="JLX59" s="80"/>
      <c r="JLY59" s="80"/>
      <c r="JLZ59" s="80"/>
      <c r="JMA59" s="80"/>
      <c r="JMB59" s="80"/>
      <c r="JMC59" s="80"/>
      <c r="JMD59" s="80"/>
      <c r="JME59" s="80"/>
      <c r="JMF59" s="80"/>
      <c r="JMG59" s="80"/>
      <c r="JMH59" s="80"/>
      <c r="JMI59" s="80"/>
      <c r="JMJ59" s="80"/>
      <c r="JMK59" s="80"/>
      <c r="JML59" s="80"/>
      <c r="JMM59" s="80"/>
      <c r="JMN59" s="80"/>
      <c r="JMO59" s="80"/>
      <c r="JMP59" s="80"/>
      <c r="JMQ59" s="80"/>
      <c r="JMR59" s="80"/>
      <c r="JMS59" s="80"/>
      <c r="JMT59" s="80"/>
      <c r="JMU59" s="80"/>
      <c r="JMV59" s="80"/>
      <c r="JMW59" s="80"/>
      <c r="JMX59" s="80"/>
      <c r="JMY59" s="80"/>
      <c r="JMZ59" s="80"/>
      <c r="JNA59" s="80"/>
      <c r="JNB59" s="80"/>
      <c r="JNC59" s="80"/>
      <c r="JND59" s="80"/>
      <c r="JNE59" s="80"/>
      <c r="JNF59" s="80"/>
      <c r="JNG59" s="80"/>
      <c r="JNH59" s="80"/>
      <c r="JNI59" s="80"/>
      <c r="JNJ59" s="80"/>
      <c r="JNK59" s="80"/>
      <c r="JNL59" s="80"/>
      <c r="JNM59" s="80"/>
      <c r="JNN59" s="80"/>
      <c r="JNO59" s="80"/>
      <c r="JNP59" s="80"/>
      <c r="JNQ59" s="80"/>
      <c r="JNR59" s="80"/>
      <c r="JNS59" s="80"/>
      <c r="JNT59" s="80"/>
      <c r="JNU59" s="80"/>
      <c r="JNV59" s="80"/>
      <c r="JNW59" s="80"/>
      <c r="JNX59" s="80"/>
      <c r="JNY59" s="80"/>
      <c r="JNZ59" s="80"/>
      <c r="JOA59" s="80"/>
      <c r="JOB59" s="80"/>
      <c r="JOC59" s="80"/>
      <c r="JOD59" s="80"/>
      <c r="JOE59" s="80"/>
      <c r="JOF59" s="80"/>
      <c r="JOG59" s="80"/>
      <c r="JOH59" s="80"/>
      <c r="JOI59" s="80"/>
      <c r="JOJ59" s="80"/>
      <c r="JOK59" s="80"/>
      <c r="JOL59" s="80"/>
      <c r="JOM59" s="80"/>
      <c r="JON59" s="80"/>
      <c r="JOO59" s="80"/>
      <c r="JOP59" s="80"/>
      <c r="JOQ59" s="80"/>
      <c r="JOR59" s="80"/>
      <c r="JOS59" s="80"/>
      <c r="JOT59" s="80"/>
      <c r="JOU59" s="80"/>
      <c r="JOV59" s="80"/>
      <c r="JOW59" s="80"/>
      <c r="JOX59" s="80"/>
      <c r="JOY59" s="80"/>
      <c r="JOZ59" s="80"/>
      <c r="JPA59" s="80"/>
      <c r="JPB59" s="80"/>
      <c r="JPC59" s="80"/>
      <c r="JPD59" s="80"/>
      <c r="JPE59" s="80"/>
      <c r="JPF59" s="80"/>
      <c r="JPG59" s="80"/>
      <c r="JPH59" s="80"/>
      <c r="JPI59" s="80"/>
      <c r="JPJ59" s="80"/>
      <c r="JPK59" s="80"/>
      <c r="JPL59" s="80"/>
      <c r="JPM59" s="80"/>
      <c r="JPN59" s="80"/>
      <c r="JPO59" s="80"/>
      <c r="JPP59" s="80"/>
      <c r="JPQ59" s="80"/>
      <c r="JPR59" s="80"/>
      <c r="JPS59" s="80"/>
      <c r="JPT59" s="80"/>
      <c r="JPU59" s="80"/>
      <c r="JPV59" s="80"/>
      <c r="JPW59" s="80"/>
      <c r="JPX59" s="80"/>
      <c r="JPY59" s="80"/>
      <c r="JPZ59" s="80"/>
      <c r="JQA59" s="80"/>
      <c r="JQB59" s="80"/>
      <c r="JQC59" s="80"/>
      <c r="JQD59" s="80"/>
      <c r="JQE59" s="80"/>
      <c r="JQF59" s="80"/>
      <c r="JQG59" s="80"/>
      <c r="JQH59" s="80"/>
      <c r="JQI59" s="80"/>
      <c r="JQJ59" s="80"/>
      <c r="JQK59" s="80"/>
      <c r="JQL59" s="80"/>
      <c r="JQM59" s="80"/>
      <c r="JQN59" s="80"/>
      <c r="JQO59" s="80"/>
      <c r="JQP59" s="80"/>
      <c r="JQQ59" s="80"/>
      <c r="JQR59" s="80"/>
      <c r="JQS59" s="80"/>
      <c r="JQT59" s="80"/>
      <c r="JQU59" s="80"/>
      <c r="JQV59" s="80"/>
      <c r="JQW59" s="80"/>
      <c r="JQX59" s="80"/>
      <c r="JQY59" s="80"/>
      <c r="JQZ59" s="80"/>
      <c r="JRA59" s="80"/>
      <c r="JRB59" s="80"/>
      <c r="JRC59" s="80"/>
      <c r="JRD59" s="80"/>
      <c r="JRE59" s="80"/>
      <c r="JRF59" s="80"/>
      <c r="JRG59" s="80"/>
      <c r="JRH59" s="80"/>
      <c r="JRI59" s="80"/>
      <c r="JRJ59" s="80"/>
      <c r="JRK59" s="80"/>
      <c r="JRL59" s="80"/>
      <c r="JRM59" s="80"/>
      <c r="JRN59" s="80"/>
      <c r="JRO59" s="80"/>
      <c r="JRP59" s="80"/>
      <c r="JRQ59" s="80"/>
      <c r="JRR59" s="80"/>
      <c r="JRS59" s="80"/>
      <c r="JRT59" s="80"/>
      <c r="JRU59" s="80"/>
      <c r="JRV59" s="80"/>
      <c r="JRW59" s="80"/>
      <c r="JRX59" s="80"/>
      <c r="JRY59" s="80"/>
      <c r="JRZ59" s="80"/>
      <c r="JSA59" s="80"/>
      <c r="JSB59" s="80"/>
      <c r="JSC59" s="80"/>
      <c r="JSD59" s="80"/>
      <c r="JSE59" s="80"/>
      <c r="JSF59" s="80"/>
      <c r="JSG59" s="80"/>
      <c r="JSH59" s="80"/>
      <c r="JSI59" s="80"/>
      <c r="JSJ59" s="80"/>
      <c r="JSK59" s="80"/>
      <c r="JSL59" s="80"/>
      <c r="JSM59" s="80"/>
      <c r="JSN59" s="80"/>
      <c r="JSO59" s="80"/>
      <c r="JSP59" s="80"/>
      <c r="JSQ59" s="80"/>
      <c r="JSR59" s="80"/>
      <c r="JSS59" s="80"/>
      <c r="JST59" s="80"/>
      <c r="JSU59" s="80"/>
      <c r="JSV59" s="80"/>
      <c r="JSW59" s="80"/>
      <c r="JSX59" s="80"/>
      <c r="JSY59" s="80"/>
      <c r="JSZ59" s="80"/>
      <c r="JTA59" s="80"/>
      <c r="JTB59" s="80"/>
      <c r="JTC59" s="80"/>
      <c r="JTD59" s="80"/>
      <c r="JTE59" s="80"/>
      <c r="JTF59" s="80"/>
      <c r="JTG59" s="80"/>
      <c r="JTH59" s="80"/>
      <c r="JTI59" s="80"/>
      <c r="JTJ59" s="80"/>
      <c r="JTK59" s="80"/>
      <c r="JTL59" s="80"/>
      <c r="JTM59" s="80"/>
      <c r="JTN59" s="80"/>
      <c r="JTO59" s="80"/>
      <c r="JTP59" s="80"/>
      <c r="JTQ59" s="80"/>
      <c r="JTR59" s="80"/>
      <c r="JTS59" s="80"/>
      <c r="JTT59" s="80"/>
      <c r="JTU59" s="80"/>
      <c r="JTV59" s="80"/>
      <c r="JTW59" s="80"/>
      <c r="JTX59" s="80"/>
      <c r="JTY59" s="80"/>
      <c r="JTZ59" s="80"/>
      <c r="JUA59" s="80"/>
      <c r="JUB59" s="80"/>
      <c r="JUC59" s="80"/>
      <c r="JUD59" s="80"/>
      <c r="JUE59" s="80"/>
      <c r="JUF59" s="80"/>
      <c r="JUG59" s="80"/>
      <c r="JUH59" s="80"/>
      <c r="JUI59" s="80"/>
      <c r="JUJ59" s="80"/>
      <c r="JUK59" s="80"/>
      <c r="JUL59" s="80"/>
      <c r="JUM59" s="80"/>
      <c r="JUN59" s="80"/>
      <c r="JUO59" s="80"/>
      <c r="JUP59" s="80"/>
      <c r="JUQ59" s="80"/>
      <c r="JUR59" s="80"/>
      <c r="JUS59" s="80"/>
      <c r="JUT59" s="80"/>
      <c r="JUU59" s="80"/>
      <c r="JUV59" s="80"/>
      <c r="JUW59" s="80"/>
      <c r="JUX59" s="80"/>
      <c r="JUY59" s="80"/>
      <c r="JUZ59" s="80"/>
      <c r="JVA59" s="80"/>
      <c r="JVB59" s="80"/>
      <c r="JVC59" s="80"/>
      <c r="JVD59" s="80"/>
      <c r="JVE59" s="80"/>
      <c r="JVF59" s="80"/>
      <c r="JVG59" s="80"/>
      <c r="JVH59" s="80"/>
      <c r="JVI59" s="80"/>
      <c r="JVJ59" s="80"/>
      <c r="JVK59" s="80"/>
      <c r="JVL59" s="80"/>
      <c r="JVM59" s="80"/>
      <c r="JVN59" s="80"/>
      <c r="JVO59" s="80"/>
      <c r="JVP59" s="80"/>
      <c r="JVQ59" s="80"/>
      <c r="JVR59" s="80"/>
      <c r="JVS59" s="80"/>
      <c r="JVT59" s="80"/>
      <c r="JVU59" s="80"/>
      <c r="JVV59" s="80"/>
      <c r="JVW59" s="80"/>
      <c r="JVX59" s="80"/>
      <c r="JVY59" s="80"/>
      <c r="JVZ59" s="80"/>
      <c r="JWA59" s="80"/>
      <c r="JWB59" s="80"/>
      <c r="JWC59" s="80"/>
      <c r="JWD59" s="80"/>
      <c r="JWE59" s="80"/>
      <c r="JWF59" s="80"/>
      <c r="JWG59" s="80"/>
      <c r="JWH59" s="80"/>
      <c r="JWI59" s="80"/>
      <c r="JWJ59" s="80"/>
      <c r="JWK59" s="80"/>
      <c r="JWL59" s="80"/>
      <c r="JWM59" s="80"/>
      <c r="JWN59" s="80"/>
      <c r="JWO59" s="80"/>
      <c r="JWP59" s="80"/>
      <c r="JWQ59" s="80"/>
      <c r="JWR59" s="80"/>
      <c r="JWS59" s="80"/>
      <c r="JWT59" s="80"/>
      <c r="JWU59" s="80"/>
      <c r="JWV59" s="80"/>
      <c r="JWW59" s="80"/>
      <c r="JWX59" s="80"/>
      <c r="JWY59" s="80"/>
      <c r="JWZ59" s="80"/>
      <c r="JXA59" s="80"/>
      <c r="JXB59" s="80"/>
      <c r="JXC59" s="80"/>
      <c r="JXD59" s="80"/>
      <c r="JXE59" s="80"/>
      <c r="JXF59" s="80"/>
      <c r="JXG59" s="80"/>
      <c r="JXH59" s="80"/>
      <c r="JXI59" s="80"/>
      <c r="JXJ59" s="80"/>
      <c r="JXK59" s="80"/>
      <c r="JXL59" s="80"/>
      <c r="JXM59" s="80"/>
      <c r="JXN59" s="80"/>
      <c r="JXO59" s="80"/>
      <c r="JXP59" s="80"/>
      <c r="JXQ59" s="80"/>
      <c r="JXR59" s="80"/>
      <c r="JXS59" s="80"/>
      <c r="JXT59" s="80"/>
      <c r="JXU59" s="80"/>
      <c r="JXV59" s="80"/>
      <c r="JXW59" s="80"/>
      <c r="JXX59" s="80"/>
      <c r="JXY59" s="80"/>
      <c r="JXZ59" s="80"/>
      <c r="JYA59" s="80"/>
      <c r="JYB59" s="80"/>
      <c r="JYC59" s="80"/>
      <c r="JYD59" s="80"/>
      <c r="JYE59" s="80"/>
      <c r="JYF59" s="80"/>
      <c r="JYG59" s="80"/>
      <c r="JYH59" s="80"/>
      <c r="JYI59" s="80"/>
      <c r="JYJ59" s="80"/>
      <c r="JYK59" s="80"/>
      <c r="JYL59" s="80"/>
      <c r="JYM59" s="80"/>
      <c r="JYN59" s="80"/>
      <c r="JYO59" s="80"/>
      <c r="JYP59" s="80"/>
      <c r="JYQ59" s="80"/>
      <c r="JYR59" s="80"/>
      <c r="JYS59" s="80"/>
      <c r="JYT59" s="80"/>
      <c r="JYU59" s="80"/>
      <c r="JYV59" s="80"/>
      <c r="JYW59" s="80"/>
      <c r="JYX59" s="80"/>
      <c r="JYY59" s="80"/>
      <c r="JYZ59" s="80"/>
      <c r="JZA59" s="80"/>
      <c r="JZB59" s="80"/>
      <c r="JZC59" s="80"/>
      <c r="JZD59" s="80"/>
      <c r="JZE59" s="80"/>
      <c r="JZF59" s="80"/>
      <c r="JZG59" s="80"/>
      <c r="JZH59" s="80"/>
      <c r="JZI59" s="80"/>
      <c r="JZJ59" s="80"/>
      <c r="JZK59" s="80"/>
      <c r="JZL59" s="80"/>
      <c r="JZM59" s="80"/>
      <c r="JZN59" s="80"/>
      <c r="JZO59" s="80"/>
      <c r="JZP59" s="80"/>
      <c r="JZQ59" s="80"/>
      <c r="JZR59" s="80"/>
      <c r="JZS59" s="80"/>
      <c r="JZT59" s="80"/>
      <c r="JZU59" s="80"/>
      <c r="JZV59" s="80"/>
      <c r="JZW59" s="80"/>
      <c r="JZX59" s="80"/>
      <c r="JZY59" s="80"/>
      <c r="JZZ59" s="80"/>
      <c r="KAA59" s="80"/>
      <c r="KAB59" s="80"/>
      <c r="KAC59" s="80"/>
      <c r="KAD59" s="80"/>
      <c r="KAE59" s="80"/>
      <c r="KAF59" s="80"/>
      <c r="KAG59" s="80"/>
      <c r="KAH59" s="80"/>
      <c r="KAI59" s="80"/>
      <c r="KAJ59" s="80"/>
      <c r="KAK59" s="80"/>
      <c r="KAL59" s="80"/>
      <c r="KAM59" s="80"/>
      <c r="KAN59" s="80"/>
      <c r="KAO59" s="80"/>
      <c r="KAP59" s="80"/>
      <c r="KAQ59" s="80"/>
      <c r="KAR59" s="80"/>
      <c r="KAS59" s="80"/>
      <c r="KAT59" s="80"/>
      <c r="KAU59" s="80"/>
      <c r="KAV59" s="80"/>
      <c r="KAW59" s="80"/>
      <c r="KAX59" s="80"/>
      <c r="KAY59" s="80"/>
      <c r="KAZ59" s="80"/>
      <c r="KBA59" s="80"/>
      <c r="KBB59" s="80"/>
      <c r="KBC59" s="80"/>
      <c r="KBD59" s="80"/>
      <c r="KBE59" s="80"/>
      <c r="KBF59" s="80"/>
      <c r="KBG59" s="80"/>
      <c r="KBH59" s="80"/>
      <c r="KBI59" s="80"/>
      <c r="KBJ59" s="80"/>
      <c r="KBK59" s="80"/>
      <c r="KBL59" s="80"/>
      <c r="KBM59" s="80"/>
      <c r="KBN59" s="80"/>
      <c r="KBO59" s="80"/>
      <c r="KBP59" s="80"/>
      <c r="KBQ59" s="80"/>
      <c r="KBR59" s="80"/>
      <c r="KBS59" s="80"/>
      <c r="KBT59" s="80"/>
      <c r="KBU59" s="80"/>
      <c r="KBV59" s="80"/>
      <c r="KBW59" s="80"/>
      <c r="KBX59" s="80"/>
      <c r="KBY59" s="80"/>
      <c r="KBZ59" s="80"/>
      <c r="KCA59" s="80"/>
      <c r="KCB59" s="80"/>
      <c r="KCC59" s="80"/>
      <c r="KCD59" s="80"/>
      <c r="KCE59" s="80"/>
      <c r="KCF59" s="80"/>
      <c r="KCG59" s="80"/>
      <c r="KCH59" s="80"/>
      <c r="KCI59" s="80"/>
      <c r="KCJ59" s="80"/>
      <c r="KCK59" s="80"/>
      <c r="KCL59" s="80"/>
      <c r="KCM59" s="80"/>
      <c r="KCN59" s="80"/>
      <c r="KCO59" s="80"/>
      <c r="KCP59" s="80"/>
      <c r="KCQ59" s="80"/>
      <c r="KCR59" s="80"/>
      <c r="KCS59" s="80"/>
      <c r="KCT59" s="80"/>
      <c r="KCU59" s="80"/>
      <c r="KCV59" s="80"/>
      <c r="KCW59" s="80"/>
      <c r="KCX59" s="80"/>
      <c r="KCY59" s="80"/>
      <c r="KCZ59" s="80"/>
      <c r="KDA59" s="80"/>
      <c r="KDB59" s="80"/>
      <c r="KDC59" s="80"/>
      <c r="KDD59" s="80"/>
      <c r="KDE59" s="80"/>
      <c r="KDF59" s="80"/>
      <c r="KDG59" s="80"/>
      <c r="KDH59" s="80"/>
      <c r="KDI59" s="80"/>
      <c r="KDJ59" s="80"/>
      <c r="KDK59" s="80"/>
      <c r="KDL59" s="80"/>
      <c r="KDM59" s="80"/>
      <c r="KDN59" s="80"/>
      <c r="KDO59" s="80"/>
      <c r="KDP59" s="80"/>
      <c r="KDQ59" s="80"/>
      <c r="KDR59" s="80"/>
      <c r="KDS59" s="80"/>
      <c r="KDT59" s="80"/>
      <c r="KDU59" s="80"/>
      <c r="KDV59" s="80"/>
      <c r="KDW59" s="80"/>
      <c r="KDX59" s="80"/>
      <c r="KDY59" s="80"/>
      <c r="KDZ59" s="80"/>
      <c r="KEA59" s="80"/>
      <c r="KEB59" s="80"/>
      <c r="KEC59" s="80"/>
      <c r="KED59" s="80"/>
      <c r="KEE59" s="80"/>
      <c r="KEF59" s="80"/>
      <c r="KEG59" s="80"/>
      <c r="KEH59" s="80"/>
      <c r="KEI59" s="80"/>
      <c r="KEJ59" s="80"/>
      <c r="KEK59" s="80"/>
      <c r="KEL59" s="80"/>
      <c r="KEM59" s="80"/>
      <c r="KEN59" s="80"/>
      <c r="KEO59" s="80"/>
      <c r="KEP59" s="80"/>
      <c r="KEQ59" s="80"/>
      <c r="KER59" s="80"/>
      <c r="KES59" s="80"/>
      <c r="KET59" s="80"/>
      <c r="KEU59" s="80"/>
      <c r="KEV59" s="80"/>
      <c r="KEW59" s="80"/>
      <c r="KEX59" s="80"/>
      <c r="KEY59" s="80"/>
      <c r="KEZ59" s="80"/>
      <c r="KFA59" s="80"/>
      <c r="KFB59" s="80"/>
      <c r="KFC59" s="80"/>
      <c r="KFD59" s="80"/>
      <c r="KFE59" s="80"/>
      <c r="KFF59" s="80"/>
      <c r="KFG59" s="80"/>
      <c r="KFH59" s="80"/>
      <c r="KFI59" s="80"/>
      <c r="KFJ59" s="80"/>
      <c r="KFK59" s="80"/>
      <c r="KFL59" s="80"/>
      <c r="KFM59" s="80"/>
      <c r="KFN59" s="80"/>
      <c r="KFO59" s="80"/>
      <c r="KFP59" s="80"/>
      <c r="KFQ59" s="80"/>
      <c r="KFR59" s="80"/>
      <c r="KFS59" s="80"/>
      <c r="KFT59" s="80"/>
      <c r="KFU59" s="80"/>
      <c r="KFV59" s="80"/>
      <c r="KFW59" s="80"/>
      <c r="KFX59" s="80"/>
      <c r="KFY59" s="80"/>
      <c r="KFZ59" s="80"/>
      <c r="KGA59" s="80"/>
      <c r="KGB59" s="80"/>
      <c r="KGC59" s="80"/>
      <c r="KGD59" s="80"/>
      <c r="KGE59" s="80"/>
      <c r="KGF59" s="80"/>
      <c r="KGG59" s="80"/>
      <c r="KGH59" s="80"/>
      <c r="KGI59" s="80"/>
      <c r="KGJ59" s="80"/>
      <c r="KGK59" s="80"/>
      <c r="KGL59" s="80"/>
      <c r="KGM59" s="80"/>
      <c r="KGN59" s="80"/>
      <c r="KGO59" s="80"/>
      <c r="KGP59" s="80"/>
      <c r="KGQ59" s="80"/>
      <c r="KGR59" s="80"/>
      <c r="KGS59" s="80"/>
      <c r="KGT59" s="80"/>
      <c r="KGU59" s="80"/>
      <c r="KGV59" s="80"/>
      <c r="KGW59" s="80"/>
      <c r="KGX59" s="80"/>
      <c r="KGY59" s="80"/>
      <c r="KGZ59" s="80"/>
      <c r="KHA59" s="80"/>
      <c r="KHB59" s="80"/>
      <c r="KHC59" s="80"/>
      <c r="KHD59" s="80"/>
      <c r="KHE59" s="80"/>
      <c r="KHF59" s="80"/>
      <c r="KHG59" s="80"/>
      <c r="KHH59" s="80"/>
      <c r="KHI59" s="80"/>
      <c r="KHJ59" s="80"/>
      <c r="KHK59" s="80"/>
      <c r="KHL59" s="80"/>
      <c r="KHM59" s="80"/>
      <c r="KHN59" s="80"/>
      <c r="KHO59" s="80"/>
      <c r="KHP59" s="80"/>
      <c r="KHQ59" s="80"/>
      <c r="KHR59" s="80"/>
      <c r="KHS59" s="80"/>
      <c r="KHT59" s="80"/>
      <c r="KHU59" s="80"/>
      <c r="KHV59" s="80"/>
      <c r="KHW59" s="80"/>
      <c r="KHX59" s="80"/>
      <c r="KHY59" s="80"/>
      <c r="KHZ59" s="80"/>
      <c r="KIA59" s="80"/>
      <c r="KIB59" s="80"/>
      <c r="KIC59" s="80"/>
      <c r="KID59" s="80"/>
      <c r="KIE59" s="80"/>
      <c r="KIF59" s="80"/>
      <c r="KIG59" s="80"/>
      <c r="KIH59" s="80"/>
      <c r="KII59" s="80"/>
      <c r="KIJ59" s="80"/>
      <c r="KIK59" s="80"/>
      <c r="KIL59" s="80"/>
      <c r="KIM59" s="80"/>
      <c r="KIN59" s="80"/>
      <c r="KIO59" s="80"/>
      <c r="KIP59" s="80"/>
      <c r="KIQ59" s="80"/>
      <c r="KIR59" s="80"/>
      <c r="KIS59" s="80"/>
      <c r="KIT59" s="80"/>
      <c r="KIU59" s="80"/>
      <c r="KIV59" s="80"/>
      <c r="KIW59" s="80"/>
      <c r="KIX59" s="80"/>
      <c r="KIY59" s="80"/>
      <c r="KIZ59" s="80"/>
      <c r="KJA59" s="80"/>
      <c r="KJB59" s="80"/>
      <c r="KJC59" s="80"/>
      <c r="KJD59" s="80"/>
      <c r="KJE59" s="80"/>
      <c r="KJF59" s="80"/>
      <c r="KJG59" s="80"/>
      <c r="KJH59" s="80"/>
      <c r="KJI59" s="80"/>
      <c r="KJJ59" s="80"/>
      <c r="KJK59" s="80"/>
      <c r="KJL59" s="80"/>
      <c r="KJM59" s="80"/>
      <c r="KJN59" s="80"/>
      <c r="KJO59" s="80"/>
      <c r="KJP59" s="80"/>
      <c r="KJQ59" s="80"/>
      <c r="KJR59" s="80"/>
      <c r="KJS59" s="80"/>
      <c r="KJT59" s="80"/>
      <c r="KJU59" s="80"/>
      <c r="KJV59" s="80"/>
      <c r="KJW59" s="80"/>
      <c r="KJX59" s="80"/>
      <c r="KJY59" s="80"/>
      <c r="KJZ59" s="80"/>
      <c r="KKA59" s="80"/>
      <c r="KKB59" s="80"/>
      <c r="KKC59" s="80"/>
      <c r="KKD59" s="80"/>
      <c r="KKE59" s="80"/>
      <c r="KKF59" s="80"/>
      <c r="KKG59" s="80"/>
      <c r="KKH59" s="80"/>
      <c r="KKI59" s="80"/>
      <c r="KKJ59" s="80"/>
      <c r="KKK59" s="80"/>
      <c r="KKL59" s="80"/>
      <c r="KKM59" s="80"/>
      <c r="KKN59" s="80"/>
      <c r="KKO59" s="80"/>
      <c r="KKP59" s="80"/>
      <c r="KKQ59" s="80"/>
      <c r="KKR59" s="80"/>
      <c r="KKS59" s="80"/>
      <c r="KKT59" s="80"/>
      <c r="KKU59" s="80"/>
      <c r="KKV59" s="80"/>
      <c r="KKW59" s="80"/>
      <c r="KKX59" s="80"/>
      <c r="KKY59" s="80"/>
      <c r="KKZ59" s="80"/>
      <c r="KLA59" s="80"/>
      <c r="KLB59" s="80"/>
      <c r="KLC59" s="80"/>
      <c r="KLD59" s="80"/>
      <c r="KLE59" s="80"/>
      <c r="KLF59" s="80"/>
      <c r="KLG59" s="80"/>
      <c r="KLH59" s="80"/>
      <c r="KLI59" s="80"/>
      <c r="KLJ59" s="80"/>
      <c r="KLK59" s="80"/>
      <c r="KLL59" s="80"/>
      <c r="KLM59" s="80"/>
      <c r="KLN59" s="80"/>
      <c r="KLO59" s="80"/>
      <c r="KLP59" s="80"/>
      <c r="KLQ59" s="80"/>
      <c r="KLR59" s="80"/>
      <c r="KLS59" s="80"/>
      <c r="KLT59" s="80"/>
      <c r="KLU59" s="80"/>
      <c r="KLV59" s="80"/>
      <c r="KLW59" s="80"/>
      <c r="KLX59" s="80"/>
      <c r="KLY59" s="80"/>
      <c r="KLZ59" s="80"/>
      <c r="KMA59" s="80"/>
      <c r="KMB59" s="80"/>
      <c r="KMC59" s="80"/>
      <c r="KMD59" s="80"/>
      <c r="KME59" s="80"/>
      <c r="KMF59" s="80"/>
      <c r="KMG59" s="80"/>
      <c r="KMH59" s="80"/>
      <c r="KMI59" s="80"/>
      <c r="KMJ59" s="80"/>
      <c r="KMK59" s="80"/>
      <c r="KML59" s="80"/>
      <c r="KMM59" s="80"/>
      <c r="KMN59" s="80"/>
      <c r="KMO59" s="80"/>
      <c r="KMP59" s="80"/>
      <c r="KMQ59" s="80"/>
      <c r="KMR59" s="80"/>
      <c r="KMS59" s="80"/>
      <c r="KMT59" s="80"/>
      <c r="KMU59" s="80"/>
      <c r="KMV59" s="80"/>
      <c r="KMW59" s="80"/>
      <c r="KMX59" s="80"/>
      <c r="KMY59" s="80"/>
      <c r="KMZ59" s="80"/>
      <c r="KNA59" s="80"/>
      <c r="KNB59" s="80"/>
      <c r="KNC59" s="80"/>
      <c r="KND59" s="80"/>
      <c r="KNE59" s="80"/>
      <c r="KNF59" s="80"/>
      <c r="KNG59" s="80"/>
      <c r="KNH59" s="80"/>
      <c r="KNI59" s="80"/>
      <c r="KNJ59" s="80"/>
      <c r="KNK59" s="80"/>
      <c r="KNL59" s="80"/>
      <c r="KNM59" s="80"/>
      <c r="KNN59" s="80"/>
      <c r="KNO59" s="80"/>
      <c r="KNP59" s="80"/>
      <c r="KNQ59" s="80"/>
      <c r="KNR59" s="80"/>
      <c r="KNS59" s="80"/>
      <c r="KNT59" s="80"/>
      <c r="KNU59" s="80"/>
      <c r="KNV59" s="80"/>
      <c r="KNW59" s="80"/>
      <c r="KNX59" s="80"/>
      <c r="KNY59" s="80"/>
      <c r="KNZ59" s="80"/>
      <c r="KOA59" s="80"/>
      <c r="KOB59" s="80"/>
      <c r="KOC59" s="80"/>
      <c r="KOD59" s="80"/>
      <c r="KOE59" s="80"/>
      <c r="KOF59" s="80"/>
      <c r="KOG59" s="80"/>
      <c r="KOH59" s="80"/>
      <c r="KOI59" s="80"/>
      <c r="KOJ59" s="80"/>
      <c r="KOK59" s="80"/>
      <c r="KOL59" s="80"/>
      <c r="KOM59" s="80"/>
      <c r="KON59" s="80"/>
      <c r="KOO59" s="80"/>
      <c r="KOP59" s="80"/>
      <c r="KOQ59" s="80"/>
      <c r="KOR59" s="80"/>
      <c r="KOS59" s="80"/>
      <c r="KOT59" s="80"/>
      <c r="KOU59" s="80"/>
      <c r="KOV59" s="80"/>
      <c r="KOW59" s="80"/>
      <c r="KOX59" s="80"/>
      <c r="KOY59" s="80"/>
      <c r="KOZ59" s="80"/>
      <c r="KPA59" s="80"/>
      <c r="KPB59" s="80"/>
      <c r="KPC59" s="80"/>
      <c r="KPD59" s="80"/>
      <c r="KPE59" s="80"/>
      <c r="KPF59" s="80"/>
      <c r="KPG59" s="80"/>
      <c r="KPH59" s="80"/>
      <c r="KPI59" s="80"/>
      <c r="KPJ59" s="80"/>
      <c r="KPK59" s="80"/>
      <c r="KPL59" s="80"/>
      <c r="KPM59" s="80"/>
      <c r="KPN59" s="80"/>
      <c r="KPO59" s="80"/>
      <c r="KPP59" s="80"/>
      <c r="KPQ59" s="80"/>
      <c r="KPR59" s="80"/>
      <c r="KPS59" s="80"/>
      <c r="KPT59" s="80"/>
      <c r="KPU59" s="80"/>
      <c r="KPV59" s="80"/>
      <c r="KPW59" s="80"/>
      <c r="KPX59" s="80"/>
      <c r="KPY59" s="80"/>
      <c r="KPZ59" s="80"/>
      <c r="KQA59" s="80"/>
      <c r="KQB59" s="80"/>
      <c r="KQC59" s="80"/>
      <c r="KQD59" s="80"/>
      <c r="KQE59" s="80"/>
      <c r="KQF59" s="80"/>
      <c r="KQG59" s="80"/>
      <c r="KQH59" s="80"/>
      <c r="KQI59" s="80"/>
      <c r="KQJ59" s="80"/>
      <c r="KQK59" s="80"/>
      <c r="KQL59" s="80"/>
      <c r="KQM59" s="80"/>
      <c r="KQN59" s="80"/>
      <c r="KQO59" s="80"/>
      <c r="KQP59" s="80"/>
      <c r="KQQ59" s="80"/>
      <c r="KQR59" s="80"/>
      <c r="KQS59" s="80"/>
      <c r="KQT59" s="80"/>
      <c r="KQU59" s="80"/>
      <c r="KQV59" s="80"/>
      <c r="KQW59" s="80"/>
      <c r="KQX59" s="80"/>
      <c r="KQY59" s="80"/>
      <c r="KQZ59" s="80"/>
      <c r="KRA59" s="80"/>
      <c r="KRB59" s="80"/>
      <c r="KRC59" s="80"/>
      <c r="KRD59" s="80"/>
      <c r="KRE59" s="80"/>
      <c r="KRF59" s="80"/>
      <c r="KRG59" s="80"/>
      <c r="KRH59" s="80"/>
      <c r="KRI59" s="80"/>
      <c r="KRJ59" s="80"/>
      <c r="KRK59" s="80"/>
      <c r="KRL59" s="80"/>
      <c r="KRM59" s="80"/>
      <c r="KRN59" s="80"/>
      <c r="KRO59" s="80"/>
      <c r="KRP59" s="80"/>
      <c r="KRQ59" s="80"/>
      <c r="KRR59" s="80"/>
      <c r="KRS59" s="80"/>
      <c r="KRT59" s="80"/>
      <c r="KRU59" s="80"/>
      <c r="KRV59" s="80"/>
      <c r="KRW59" s="80"/>
      <c r="KRX59" s="80"/>
      <c r="KRY59" s="80"/>
      <c r="KRZ59" s="80"/>
      <c r="KSA59" s="80"/>
      <c r="KSB59" s="80"/>
      <c r="KSC59" s="80"/>
      <c r="KSD59" s="80"/>
      <c r="KSE59" s="80"/>
      <c r="KSF59" s="80"/>
      <c r="KSG59" s="80"/>
      <c r="KSH59" s="80"/>
      <c r="KSI59" s="80"/>
      <c r="KSJ59" s="80"/>
      <c r="KSK59" s="80"/>
      <c r="KSL59" s="80"/>
      <c r="KSM59" s="80"/>
      <c r="KSN59" s="80"/>
      <c r="KSO59" s="80"/>
      <c r="KSP59" s="80"/>
      <c r="KSQ59" s="80"/>
      <c r="KSR59" s="80"/>
      <c r="KSS59" s="80"/>
      <c r="KST59" s="80"/>
      <c r="KSU59" s="80"/>
      <c r="KSV59" s="80"/>
      <c r="KSW59" s="80"/>
      <c r="KSX59" s="80"/>
      <c r="KSY59" s="80"/>
      <c r="KSZ59" s="80"/>
      <c r="KTA59" s="80"/>
      <c r="KTB59" s="80"/>
      <c r="KTC59" s="80"/>
      <c r="KTD59" s="80"/>
      <c r="KTE59" s="80"/>
      <c r="KTF59" s="80"/>
      <c r="KTG59" s="80"/>
      <c r="KTH59" s="80"/>
      <c r="KTI59" s="80"/>
      <c r="KTJ59" s="80"/>
      <c r="KTK59" s="80"/>
      <c r="KTL59" s="80"/>
      <c r="KTM59" s="80"/>
      <c r="KTN59" s="80"/>
      <c r="KTO59" s="80"/>
      <c r="KTP59" s="80"/>
      <c r="KTQ59" s="80"/>
      <c r="KTR59" s="80"/>
      <c r="KTS59" s="80"/>
      <c r="KTT59" s="80"/>
      <c r="KTU59" s="80"/>
      <c r="KTV59" s="80"/>
      <c r="KTW59" s="80"/>
      <c r="KTX59" s="80"/>
      <c r="KTY59" s="80"/>
      <c r="KTZ59" s="80"/>
      <c r="KUA59" s="80"/>
      <c r="KUB59" s="80"/>
      <c r="KUC59" s="80"/>
      <c r="KUD59" s="80"/>
      <c r="KUE59" s="80"/>
      <c r="KUF59" s="80"/>
      <c r="KUG59" s="80"/>
      <c r="KUH59" s="80"/>
      <c r="KUI59" s="80"/>
      <c r="KUJ59" s="80"/>
      <c r="KUK59" s="80"/>
      <c r="KUL59" s="80"/>
      <c r="KUM59" s="80"/>
      <c r="KUN59" s="80"/>
      <c r="KUO59" s="80"/>
      <c r="KUP59" s="80"/>
      <c r="KUQ59" s="80"/>
      <c r="KUR59" s="80"/>
      <c r="KUS59" s="80"/>
      <c r="KUT59" s="80"/>
      <c r="KUU59" s="80"/>
      <c r="KUV59" s="80"/>
      <c r="KUW59" s="80"/>
      <c r="KUX59" s="80"/>
      <c r="KUY59" s="80"/>
      <c r="KUZ59" s="80"/>
      <c r="KVA59" s="80"/>
      <c r="KVB59" s="80"/>
      <c r="KVC59" s="80"/>
      <c r="KVD59" s="80"/>
      <c r="KVE59" s="80"/>
      <c r="KVF59" s="80"/>
      <c r="KVG59" s="80"/>
      <c r="KVH59" s="80"/>
      <c r="KVI59" s="80"/>
      <c r="KVJ59" s="80"/>
      <c r="KVK59" s="80"/>
      <c r="KVL59" s="80"/>
      <c r="KVM59" s="80"/>
      <c r="KVN59" s="80"/>
      <c r="KVO59" s="80"/>
      <c r="KVP59" s="80"/>
      <c r="KVQ59" s="80"/>
      <c r="KVR59" s="80"/>
      <c r="KVS59" s="80"/>
      <c r="KVT59" s="80"/>
      <c r="KVU59" s="80"/>
      <c r="KVV59" s="80"/>
      <c r="KVW59" s="80"/>
      <c r="KVX59" s="80"/>
      <c r="KVY59" s="80"/>
      <c r="KVZ59" s="80"/>
      <c r="KWA59" s="80"/>
      <c r="KWB59" s="80"/>
      <c r="KWC59" s="80"/>
      <c r="KWD59" s="80"/>
      <c r="KWE59" s="80"/>
      <c r="KWF59" s="80"/>
      <c r="KWG59" s="80"/>
      <c r="KWH59" s="80"/>
      <c r="KWI59" s="80"/>
      <c r="KWJ59" s="80"/>
      <c r="KWK59" s="80"/>
      <c r="KWL59" s="80"/>
      <c r="KWM59" s="80"/>
      <c r="KWN59" s="80"/>
      <c r="KWO59" s="80"/>
      <c r="KWP59" s="80"/>
      <c r="KWQ59" s="80"/>
      <c r="KWR59" s="80"/>
      <c r="KWS59" s="80"/>
      <c r="KWT59" s="80"/>
      <c r="KWU59" s="80"/>
      <c r="KWV59" s="80"/>
      <c r="KWW59" s="80"/>
      <c r="KWX59" s="80"/>
      <c r="KWY59" s="80"/>
      <c r="KWZ59" s="80"/>
      <c r="KXA59" s="80"/>
      <c r="KXB59" s="80"/>
      <c r="KXC59" s="80"/>
      <c r="KXD59" s="80"/>
      <c r="KXE59" s="80"/>
      <c r="KXF59" s="80"/>
      <c r="KXG59" s="80"/>
      <c r="KXH59" s="80"/>
      <c r="KXI59" s="80"/>
      <c r="KXJ59" s="80"/>
      <c r="KXK59" s="80"/>
      <c r="KXL59" s="80"/>
      <c r="KXM59" s="80"/>
      <c r="KXN59" s="80"/>
      <c r="KXO59" s="80"/>
      <c r="KXP59" s="80"/>
      <c r="KXQ59" s="80"/>
      <c r="KXR59" s="80"/>
      <c r="KXS59" s="80"/>
      <c r="KXT59" s="80"/>
      <c r="KXU59" s="80"/>
      <c r="KXV59" s="80"/>
      <c r="KXW59" s="80"/>
      <c r="KXX59" s="80"/>
      <c r="KXY59" s="80"/>
      <c r="KXZ59" s="80"/>
      <c r="KYA59" s="80"/>
      <c r="KYB59" s="80"/>
      <c r="KYC59" s="80"/>
      <c r="KYD59" s="80"/>
      <c r="KYE59" s="80"/>
      <c r="KYF59" s="80"/>
      <c r="KYG59" s="80"/>
      <c r="KYH59" s="80"/>
      <c r="KYI59" s="80"/>
      <c r="KYJ59" s="80"/>
      <c r="KYK59" s="80"/>
      <c r="KYL59" s="80"/>
      <c r="KYM59" s="80"/>
      <c r="KYN59" s="80"/>
      <c r="KYO59" s="80"/>
      <c r="KYP59" s="80"/>
      <c r="KYQ59" s="80"/>
      <c r="KYR59" s="80"/>
      <c r="KYS59" s="80"/>
      <c r="KYT59" s="80"/>
      <c r="KYU59" s="80"/>
      <c r="KYV59" s="80"/>
      <c r="KYW59" s="80"/>
      <c r="KYX59" s="80"/>
      <c r="KYY59" s="80"/>
      <c r="KYZ59" s="80"/>
      <c r="KZA59" s="80"/>
      <c r="KZB59" s="80"/>
      <c r="KZC59" s="80"/>
      <c r="KZD59" s="80"/>
      <c r="KZE59" s="80"/>
      <c r="KZF59" s="80"/>
      <c r="KZG59" s="80"/>
      <c r="KZH59" s="80"/>
      <c r="KZI59" s="80"/>
      <c r="KZJ59" s="80"/>
      <c r="KZK59" s="80"/>
      <c r="KZL59" s="80"/>
      <c r="KZM59" s="80"/>
      <c r="KZN59" s="80"/>
      <c r="KZO59" s="80"/>
      <c r="KZP59" s="80"/>
      <c r="KZQ59" s="80"/>
      <c r="KZR59" s="80"/>
      <c r="KZS59" s="80"/>
      <c r="KZT59" s="80"/>
      <c r="KZU59" s="80"/>
      <c r="KZV59" s="80"/>
      <c r="KZW59" s="80"/>
      <c r="KZX59" s="80"/>
      <c r="KZY59" s="80"/>
      <c r="KZZ59" s="80"/>
      <c r="LAA59" s="80"/>
      <c r="LAB59" s="80"/>
      <c r="LAC59" s="80"/>
      <c r="LAD59" s="80"/>
      <c r="LAE59" s="80"/>
      <c r="LAF59" s="80"/>
      <c r="LAG59" s="80"/>
      <c r="LAH59" s="80"/>
      <c r="LAI59" s="80"/>
      <c r="LAJ59" s="80"/>
      <c r="LAK59" s="80"/>
      <c r="LAL59" s="80"/>
      <c r="LAM59" s="80"/>
      <c r="LAN59" s="80"/>
      <c r="LAO59" s="80"/>
      <c r="LAP59" s="80"/>
      <c r="LAQ59" s="80"/>
      <c r="LAR59" s="80"/>
      <c r="LAS59" s="80"/>
      <c r="LAT59" s="80"/>
      <c r="LAU59" s="80"/>
      <c r="LAV59" s="80"/>
      <c r="LAW59" s="80"/>
      <c r="LAX59" s="80"/>
      <c r="LAY59" s="80"/>
      <c r="LAZ59" s="80"/>
      <c r="LBA59" s="80"/>
      <c r="LBB59" s="80"/>
      <c r="LBC59" s="80"/>
      <c r="LBD59" s="80"/>
      <c r="LBE59" s="80"/>
      <c r="LBF59" s="80"/>
      <c r="LBG59" s="80"/>
      <c r="LBH59" s="80"/>
      <c r="LBI59" s="80"/>
      <c r="LBJ59" s="80"/>
      <c r="LBK59" s="80"/>
      <c r="LBL59" s="80"/>
      <c r="LBM59" s="80"/>
      <c r="LBN59" s="80"/>
      <c r="LBO59" s="80"/>
      <c r="LBP59" s="80"/>
      <c r="LBQ59" s="80"/>
      <c r="LBR59" s="80"/>
      <c r="LBS59" s="80"/>
      <c r="LBT59" s="80"/>
      <c r="LBU59" s="80"/>
      <c r="LBV59" s="80"/>
      <c r="LBW59" s="80"/>
      <c r="LBX59" s="80"/>
      <c r="LBY59" s="80"/>
      <c r="LBZ59" s="80"/>
      <c r="LCA59" s="80"/>
      <c r="LCB59" s="80"/>
      <c r="LCC59" s="80"/>
      <c r="LCD59" s="80"/>
      <c r="LCE59" s="80"/>
      <c r="LCF59" s="80"/>
      <c r="LCG59" s="80"/>
      <c r="LCH59" s="80"/>
      <c r="LCI59" s="80"/>
      <c r="LCJ59" s="80"/>
      <c r="LCK59" s="80"/>
      <c r="LCL59" s="80"/>
      <c r="LCM59" s="80"/>
      <c r="LCN59" s="80"/>
      <c r="LCO59" s="80"/>
      <c r="LCP59" s="80"/>
      <c r="LCQ59" s="80"/>
      <c r="LCR59" s="80"/>
      <c r="LCS59" s="80"/>
      <c r="LCT59" s="80"/>
      <c r="LCU59" s="80"/>
      <c r="LCV59" s="80"/>
      <c r="LCW59" s="80"/>
      <c r="LCX59" s="80"/>
      <c r="LCY59" s="80"/>
      <c r="LCZ59" s="80"/>
      <c r="LDA59" s="80"/>
      <c r="LDB59" s="80"/>
      <c r="LDC59" s="80"/>
      <c r="LDD59" s="80"/>
      <c r="LDE59" s="80"/>
      <c r="LDF59" s="80"/>
      <c r="LDG59" s="80"/>
      <c r="LDH59" s="80"/>
      <c r="LDI59" s="80"/>
      <c r="LDJ59" s="80"/>
      <c r="LDK59" s="80"/>
      <c r="LDL59" s="80"/>
      <c r="LDM59" s="80"/>
      <c r="LDN59" s="80"/>
      <c r="LDO59" s="80"/>
      <c r="LDP59" s="80"/>
      <c r="LDQ59" s="80"/>
      <c r="LDR59" s="80"/>
      <c r="LDS59" s="80"/>
      <c r="LDT59" s="80"/>
      <c r="LDU59" s="80"/>
      <c r="LDV59" s="80"/>
      <c r="LDW59" s="80"/>
      <c r="LDX59" s="80"/>
      <c r="LDY59" s="80"/>
      <c r="LDZ59" s="80"/>
      <c r="LEA59" s="80"/>
      <c r="LEB59" s="80"/>
      <c r="LEC59" s="80"/>
      <c r="LED59" s="80"/>
      <c r="LEE59" s="80"/>
      <c r="LEF59" s="80"/>
      <c r="LEG59" s="80"/>
      <c r="LEH59" s="80"/>
      <c r="LEI59" s="80"/>
      <c r="LEJ59" s="80"/>
      <c r="LEK59" s="80"/>
      <c r="LEL59" s="80"/>
      <c r="LEM59" s="80"/>
      <c r="LEN59" s="80"/>
      <c r="LEO59" s="80"/>
      <c r="LEP59" s="80"/>
      <c r="LEQ59" s="80"/>
      <c r="LER59" s="80"/>
      <c r="LES59" s="80"/>
      <c r="LET59" s="80"/>
      <c r="LEU59" s="80"/>
      <c r="LEV59" s="80"/>
      <c r="LEW59" s="80"/>
      <c r="LEX59" s="80"/>
      <c r="LEY59" s="80"/>
      <c r="LEZ59" s="80"/>
      <c r="LFA59" s="80"/>
      <c r="LFB59" s="80"/>
      <c r="LFC59" s="80"/>
      <c r="LFD59" s="80"/>
      <c r="LFE59" s="80"/>
      <c r="LFF59" s="80"/>
      <c r="LFG59" s="80"/>
      <c r="LFH59" s="80"/>
      <c r="LFI59" s="80"/>
      <c r="LFJ59" s="80"/>
      <c r="LFK59" s="80"/>
      <c r="LFL59" s="80"/>
      <c r="LFM59" s="80"/>
      <c r="LFN59" s="80"/>
      <c r="LFO59" s="80"/>
      <c r="LFP59" s="80"/>
      <c r="LFQ59" s="80"/>
      <c r="LFR59" s="80"/>
      <c r="LFS59" s="80"/>
      <c r="LFT59" s="80"/>
      <c r="LFU59" s="80"/>
      <c r="LFV59" s="80"/>
      <c r="LFW59" s="80"/>
      <c r="LFX59" s="80"/>
      <c r="LFY59" s="80"/>
      <c r="LFZ59" s="80"/>
      <c r="LGA59" s="80"/>
      <c r="LGB59" s="80"/>
      <c r="LGC59" s="80"/>
      <c r="LGD59" s="80"/>
      <c r="LGE59" s="80"/>
      <c r="LGF59" s="80"/>
      <c r="LGG59" s="80"/>
      <c r="LGH59" s="80"/>
      <c r="LGI59" s="80"/>
      <c r="LGJ59" s="80"/>
      <c r="LGK59" s="80"/>
      <c r="LGL59" s="80"/>
      <c r="LGM59" s="80"/>
      <c r="LGN59" s="80"/>
      <c r="LGO59" s="80"/>
      <c r="LGP59" s="80"/>
      <c r="LGQ59" s="80"/>
      <c r="LGR59" s="80"/>
      <c r="LGS59" s="80"/>
      <c r="LGT59" s="80"/>
      <c r="LGU59" s="80"/>
      <c r="LGV59" s="80"/>
      <c r="LGW59" s="80"/>
      <c r="LGX59" s="80"/>
      <c r="LGY59" s="80"/>
      <c r="LGZ59" s="80"/>
      <c r="LHA59" s="80"/>
      <c r="LHB59" s="80"/>
      <c r="LHC59" s="80"/>
      <c r="LHD59" s="80"/>
      <c r="LHE59" s="80"/>
      <c r="LHF59" s="80"/>
      <c r="LHG59" s="80"/>
      <c r="LHH59" s="80"/>
      <c r="LHI59" s="80"/>
      <c r="LHJ59" s="80"/>
      <c r="LHK59" s="80"/>
      <c r="LHL59" s="80"/>
      <c r="LHM59" s="80"/>
      <c r="LHN59" s="80"/>
      <c r="LHO59" s="80"/>
      <c r="LHP59" s="80"/>
      <c r="LHQ59" s="80"/>
      <c r="LHR59" s="80"/>
      <c r="LHS59" s="80"/>
      <c r="LHT59" s="80"/>
      <c r="LHU59" s="80"/>
      <c r="LHV59" s="80"/>
      <c r="LHW59" s="80"/>
      <c r="LHX59" s="80"/>
      <c r="LHY59" s="80"/>
      <c r="LHZ59" s="80"/>
      <c r="LIA59" s="80"/>
      <c r="LIB59" s="80"/>
      <c r="LIC59" s="80"/>
      <c r="LID59" s="80"/>
      <c r="LIE59" s="80"/>
      <c r="LIF59" s="80"/>
      <c r="LIG59" s="80"/>
      <c r="LIH59" s="80"/>
      <c r="LII59" s="80"/>
      <c r="LIJ59" s="80"/>
      <c r="LIK59" s="80"/>
      <c r="LIL59" s="80"/>
      <c r="LIM59" s="80"/>
      <c r="LIN59" s="80"/>
      <c r="LIO59" s="80"/>
      <c r="LIP59" s="80"/>
      <c r="LIQ59" s="80"/>
      <c r="LIR59" s="80"/>
      <c r="LIS59" s="80"/>
      <c r="LIT59" s="80"/>
      <c r="LIU59" s="80"/>
      <c r="LIV59" s="80"/>
      <c r="LIW59" s="80"/>
      <c r="LIX59" s="80"/>
      <c r="LIY59" s="80"/>
      <c r="LIZ59" s="80"/>
      <c r="LJA59" s="80"/>
      <c r="LJB59" s="80"/>
      <c r="LJC59" s="80"/>
      <c r="LJD59" s="80"/>
      <c r="LJE59" s="80"/>
      <c r="LJF59" s="80"/>
      <c r="LJG59" s="80"/>
      <c r="LJH59" s="80"/>
      <c r="LJI59" s="80"/>
      <c r="LJJ59" s="80"/>
      <c r="LJK59" s="80"/>
      <c r="LJL59" s="80"/>
      <c r="LJM59" s="80"/>
      <c r="LJN59" s="80"/>
      <c r="LJO59" s="80"/>
      <c r="LJP59" s="80"/>
      <c r="LJQ59" s="80"/>
      <c r="LJR59" s="80"/>
      <c r="LJS59" s="80"/>
      <c r="LJT59" s="80"/>
      <c r="LJU59" s="80"/>
      <c r="LJV59" s="80"/>
      <c r="LJW59" s="80"/>
      <c r="LJX59" s="80"/>
      <c r="LJY59" s="80"/>
      <c r="LJZ59" s="80"/>
      <c r="LKA59" s="80"/>
      <c r="LKB59" s="80"/>
      <c r="LKC59" s="80"/>
      <c r="LKD59" s="80"/>
      <c r="LKE59" s="80"/>
      <c r="LKF59" s="80"/>
      <c r="LKG59" s="80"/>
      <c r="LKH59" s="80"/>
      <c r="LKI59" s="80"/>
      <c r="LKJ59" s="80"/>
      <c r="LKK59" s="80"/>
      <c r="LKL59" s="80"/>
      <c r="LKM59" s="80"/>
      <c r="LKN59" s="80"/>
      <c r="LKO59" s="80"/>
      <c r="LKP59" s="80"/>
      <c r="LKQ59" s="80"/>
      <c r="LKR59" s="80"/>
      <c r="LKS59" s="80"/>
      <c r="LKT59" s="80"/>
      <c r="LKU59" s="80"/>
      <c r="LKV59" s="80"/>
      <c r="LKW59" s="80"/>
      <c r="LKX59" s="80"/>
      <c r="LKY59" s="80"/>
      <c r="LKZ59" s="80"/>
      <c r="LLA59" s="80"/>
      <c r="LLB59" s="80"/>
      <c r="LLC59" s="80"/>
      <c r="LLD59" s="80"/>
      <c r="LLE59" s="80"/>
      <c r="LLF59" s="80"/>
      <c r="LLG59" s="80"/>
      <c r="LLH59" s="80"/>
      <c r="LLI59" s="80"/>
      <c r="LLJ59" s="80"/>
      <c r="LLK59" s="80"/>
      <c r="LLL59" s="80"/>
      <c r="LLM59" s="80"/>
      <c r="LLN59" s="80"/>
      <c r="LLO59" s="80"/>
      <c r="LLP59" s="80"/>
      <c r="LLQ59" s="80"/>
      <c r="LLR59" s="80"/>
      <c r="LLS59" s="80"/>
      <c r="LLT59" s="80"/>
      <c r="LLU59" s="80"/>
      <c r="LLV59" s="80"/>
      <c r="LLW59" s="80"/>
      <c r="LLX59" s="80"/>
      <c r="LLY59" s="80"/>
      <c r="LLZ59" s="80"/>
      <c r="LMA59" s="80"/>
      <c r="LMB59" s="80"/>
      <c r="LMC59" s="80"/>
      <c r="LMD59" s="80"/>
      <c r="LME59" s="80"/>
      <c r="LMF59" s="80"/>
      <c r="LMG59" s="80"/>
      <c r="LMH59" s="80"/>
      <c r="LMI59" s="80"/>
      <c r="LMJ59" s="80"/>
      <c r="LMK59" s="80"/>
      <c r="LML59" s="80"/>
      <c r="LMM59" s="80"/>
      <c r="LMN59" s="80"/>
      <c r="LMO59" s="80"/>
      <c r="LMP59" s="80"/>
      <c r="LMQ59" s="80"/>
      <c r="LMR59" s="80"/>
      <c r="LMS59" s="80"/>
      <c r="LMT59" s="80"/>
      <c r="LMU59" s="80"/>
      <c r="LMV59" s="80"/>
      <c r="LMW59" s="80"/>
      <c r="LMX59" s="80"/>
      <c r="LMY59" s="80"/>
      <c r="LMZ59" s="80"/>
      <c r="LNA59" s="80"/>
      <c r="LNB59" s="80"/>
      <c r="LNC59" s="80"/>
      <c r="LND59" s="80"/>
      <c r="LNE59" s="80"/>
      <c r="LNF59" s="80"/>
      <c r="LNG59" s="80"/>
      <c r="LNH59" s="80"/>
      <c r="LNI59" s="80"/>
      <c r="LNJ59" s="80"/>
      <c r="LNK59" s="80"/>
      <c r="LNL59" s="80"/>
      <c r="LNM59" s="80"/>
      <c r="LNN59" s="80"/>
      <c r="LNO59" s="80"/>
      <c r="LNP59" s="80"/>
      <c r="LNQ59" s="80"/>
      <c r="LNR59" s="80"/>
      <c r="LNS59" s="80"/>
      <c r="LNT59" s="80"/>
      <c r="LNU59" s="80"/>
      <c r="LNV59" s="80"/>
      <c r="LNW59" s="80"/>
      <c r="LNX59" s="80"/>
      <c r="LNY59" s="80"/>
      <c r="LNZ59" s="80"/>
      <c r="LOA59" s="80"/>
      <c r="LOB59" s="80"/>
      <c r="LOC59" s="80"/>
      <c r="LOD59" s="80"/>
      <c r="LOE59" s="80"/>
      <c r="LOF59" s="80"/>
      <c r="LOG59" s="80"/>
      <c r="LOH59" s="80"/>
      <c r="LOI59" s="80"/>
      <c r="LOJ59" s="80"/>
      <c r="LOK59" s="80"/>
      <c r="LOL59" s="80"/>
      <c r="LOM59" s="80"/>
      <c r="LON59" s="80"/>
      <c r="LOO59" s="80"/>
      <c r="LOP59" s="80"/>
      <c r="LOQ59" s="80"/>
      <c r="LOR59" s="80"/>
      <c r="LOS59" s="80"/>
      <c r="LOT59" s="80"/>
      <c r="LOU59" s="80"/>
      <c r="LOV59" s="80"/>
      <c r="LOW59" s="80"/>
      <c r="LOX59" s="80"/>
      <c r="LOY59" s="80"/>
      <c r="LOZ59" s="80"/>
      <c r="LPA59" s="80"/>
      <c r="LPB59" s="80"/>
      <c r="LPC59" s="80"/>
      <c r="LPD59" s="80"/>
      <c r="LPE59" s="80"/>
      <c r="LPF59" s="80"/>
      <c r="LPG59" s="80"/>
      <c r="LPH59" s="80"/>
      <c r="LPI59" s="80"/>
      <c r="LPJ59" s="80"/>
      <c r="LPK59" s="80"/>
      <c r="LPL59" s="80"/>
      <c r="LPM59" s="80"/>
      <c r="LPN59" s="80"/>
      <c r="LPO59" s="80"/>
      <c r="LPP59" s="80"/>
      <c r="LPQ59" s="80"/>
      <c r="LPR59" s="80"/>
      <c r="LPS59" s="80"/>
      <c r="LPT59" s="80"/>
      <c r="LPU59" s="80"/>
      <c r="LPV59" s="80"/>
      <c r="LPW59" s="80"/>
      <c r="LPX59" s="80"/>
      <c r="LPY59" s="80"/>
      <c r="LPZ59" s="80"/>
      <c r="LQA59" s="80"/>
      <c r="LQB59" s="80"/>
      <c r="LQC59" s="80"/>
      <c r="LQD59" s="80"/>
      <c r="LQE59" s="80"/>
      <c r="LQF59" s="80"/>
      <c r="LQG59" s="80"/>
      <c r="LQH59" s="80"/>
      <c r="LQI59" s="80"/>
      <c r="LQJ59" s="80"/>
      <c r="LQK59" s="80"/>
      <c r="LQL59" s="80"/>
      <c r="LQM59" s="80"/>
      <c r="LQN59" s="80"/>
      <c r="LQO59" s="80"/>
      <c r="LQP59" s="80"/>
      <c r="LQQ59" s="80"/>
      <c r="LQR59" s="80"/>
      <c r="LQS59" s="80"/>
      <c r="LQT59" s="80"/>
      <c r="LQU59" s="80"/>
      <c r="LQV59" s="80"/>
      <c r="LQW59" s="80"/>
      <c r="LQX59" s="80"/>
      <c r="LQY59" s="80"/>
      <c r="LQZ59" s="80"/>
      <c r="LRA59" s="80"/>
      <c r="LRB59" s="80"/>
      <c r="LRC59" s="80"/>
      <c r="LRD59" s="80"/>
      <c r="LRE59" s="80"/>
      <c r="LRF59" s="80"/>
      <c r="LRG59" s="80"/>
      <c r="LRH59" s="80"/>
      <c r="LRI59" s="80"/>
      <c r="LRJ59" s="80"/>
      <c r="LRK59" s="80"/>
      <c r="LRL59" s="80"/>
      <c r="LRM59" s="80"/>
      <c r="LRN59" s="80"/>
      <c r="LRO59" s="80"/>
      <c r="LRP59" s="80"/>
      <c r="LRQ59" s="80"/>
      <c r="LRR59" s="80"/>
      <c r="LRS59" s="80"/>
      <c r="LRT59" s="80"/>
      <c r="LRU59" s="80"/>
      <c r="LRV59" s="80"/>
      <c r="LRW59" s="80"/>
      <c r="LRX59" s="80"/>
      <c r="LRY59" s="80"/>
      <c r="LRZ59" s="80"/>
      <c r="LSA59" s="80"/>
      <c r="LSB59" s="80"/>
      <c r="LSC59" s="80"/>
      <c r="LSD59" s="80"/>
      <c r="LSE59" s="80"/>
      <c r="LSF59" s="80"/>
      <c r="LSG59" s="80"/>
      <c r="LSH59" s="80"/>
      <c r="LSI59" s="80"/>
      <c r="LSJ59" s="80"/>
      <c r="LSK59" s="80"/>
      <c r="LSL59" s="80"/>
      <c r="LSM59" s="80"/>
      <c r="LSN59" s="80"/>
      <c r="LSO59" s="80"/>
      <c r="LSP59" s="80"/>
      <c r="LSQ59" s="80"/>
      <c r="LSR59" s="80"/>
      <c r="LSS59" s="80"/>
      <c r="LST59" s="80"/>
      <c r="LSU59" s="80"/>
      <c r="LSV59" s="80"/>
      <c r="LSW59" s="80"/>
      <c r="LSX59" s="80"/>
      <c r="LSY59" s="80"/>
      <c r="LSZ59" s="80"/>
      <c r="LTA59" s="80"/>
      <c r="LTB59" s="80"/>
      <c r="LTC59" s="80"/>
      <c r="LTD59" s="80"/>
      <c r="LTE59" s="80"/>
      <c r="LTF59" s="80"/>
      <c r="LTG59" s="80"/>
      <c r="LTH59" s="80"/>
      <c r="LTI59" s="80"/>
      <c r="LTJ59" s="80"/>
      <c r="LTK59" s="80"/>
      <c r="LTL59" s="80"/>
      <c r="LTM59" s="80"/>
      <c r="LTN59" s="80"/>
      <c r="LTO59" s="80"/>
      <c r="LTP59" s="80"/>
      <c r="LTQ59" s="80"/>
      <c r="LTR59" s="80"/>
      <c r="LTS59" s="80"/>
      <c r="LTT59" s="80"/>
      <c r="LTU59" s="80"/>
      <c r="LTV59" s="80"/>
      <c r="LTW59" s="80"/>
      <c r="LTX59" s="80"/>
      <c r="LTY59" s="80"/>
      <c r="LTZ59" s="80"/>
      <c r="LUA59" s="80"/>
      <c r="LUB59" s="80"/>
      <c r="LUC59" s="80"/>
      <c r="LUD59" s="80"/>
      <c r="LUE59" s="80"/>
      <c r="LUF59" s="80"/>
      <c r="LUG59" s="80"/>
      <c r="LUH59" s="80"/>
      <c r="LUI59" s="80"/>
      <c r="LUJ59" s="80"/>
      <c r="LUK59" s="80"/>
      <c r="LUL59" s="80"/>
      <c r="LUM59" s="80"/>
      <c r="LUN59" s="80"/>
      <c r="LUO59" s="80"/>
      <c r="LUP59" s="80"/>
      <c r="LUQ59" s="80"/>
      <c r="LUR59" s="80"/>
      <c r="LUS59" s="80"/>
      <c r="LUT59" s="80"/>
      <c r="LUU59" s="80"/>
      <c r="LUV59" s="80"/>
      <c r="LUW59" s="80"/>
      <c r="LUX59" s="80"/>
      <c r="LUY59" s="80"/>
      <c r="LUZ59" s="80"/>
      <c r="LVA59" s="80"/>
      <c r="LVB59" s="80"/>
      <c r="LVC59" s="80"/>
      <c r="LVD59" s="80"/>
      <c r="LVE59" s="80"/>
      <c r="LVF59" s="80"/>
      <c r="LVG59" s="80"/>
      <c r="LVH59" s="80"/>
      <c r="LVI59" s="80"/>
      <c r="LVJ59" s="80"/>
      <c r="LVK59" s="80"/>
      <c r="LVL59" s="80"/>
      <c r="LVM59" s="80"/>
      <c r="LVN59" s="80"/>
      <c r="LVO59" s="80"/>
      <c r="LVP59" s="80"/>
      <c r="LVQ59" s="80"/>
      <c r="LVR59" s="80"/>
      <c r="LVS59" s="80"/>
      <c r="LVT59" s="80"/>
      <c r="LVU59" s="80"/>
      <c r="LVV59" s="80"/>
      <c r="LVW59" s="80"/>
      <c r="LVX59" s="80"/>
      <c r="LVY59" s="80"/>
      <c r="LVZ59" s="80"/>
      <c r="LWA59" s="80"/>
      <c r="LWB59" s="80"/>
      <c r="LWC59" s="80"/>
      <c r="LWD59" s="80"/>
      <c r="LWE59" s="80"/>
      <c r="LWF59" s="80"/>
      <c r="LWG59" s="80"/>
      <c r="LWH59" s="80"/>
      <c r="LWI59" s="80"/>
      <c r="LWJ59" s="80"/>
      <c r="LWK59" s="80"/>
      <c r="LWL59" s="80"/>
      <c r="LWM59" s="80"/>
      <c r="LWN59" s="80"/>
      <c r="LWO59" s="80"/>
      <c r="LWP59" s="80"/>
      <c r="LWQ59" s="80"/>
      <c r="LWR59" s="80"/>
      <c r="LWS59" s="80"/>
      <c r="LWT59" s="80"/>
      <c r="LWU59" s="80"/>
      <c r="LWV59" s="80"/>
      <c r="LWW59" s="80"/>
      <c r="LWX59" s="80"/>
      <c r="LWY59" s="80"/>
      <c r="LWZ59" s="80"/>
      <c r="LXA59" s="80"/>
      <c r="LXB59" s="80"/>
      <c r="LXC59" s="80"/>
      <c r="LXD59" s="80"/>
      <c r="LXE59" s="80"/>
      <c r="LXF59" s="80"/>
      <c r="LXG59" s="80"/>
      <c r="LXH59" s="80"/>
      <c r="LXI59" s="80"/>
      <c r="LXJ59" s="80"/>
      <c r="LXK59" s="80"/>
      <c r="LXL59" s="80"/>
      <c r="LXM59" s="80"/>
      <c r="LXN59" s="80"/>
      <c r="LXO59" s="80"/>
      <c r="LXP59" s="80"/>
      <c r="LXQ59" s="80"/>
      <c r="LXR59" s="80"/>
      <c r="LXS59" s="80"/>
      <c r="LXT59" s="80"/>
      <c r="LXU59" s="80"/>
      <c r="LXV59" s="80"/>
      <c r="LXW59" s="80"/>
      <c r="LXX59" s="80"/>
      <c r="LXY59" s="80"/>
      <c r="LXZ59" s="80"/>
      <c r="LYA59" s="80"/>
      <c r="LYB59" s="80"/>
      <c r="LYC59" s="80"/>
      <c r="LYD59" s="80"/>
      <c r="LYE59" s="80"/>
      <c r="LYF59" s="80"/>
      <c r="LYG59" s="80"/>
      <c r="LYH59" s="80"/>
      <c r="LYI59" s="80"/>
      <c r="LYJ59" s="80"/>
      <c r="LYK59" s="80"/>
      <c r="LYL59" s="80"/>
      <c r="LYM59" s="80"/>
      <c r="LYN59" s="80"/>
      <c r="LYO59" s="80"/>
      <c r="LYP59" s="80"/>
      <c r="LYQ59" s="80"/>
      <c r="LYR59" s="80"/>
      <c r="LYS59" s="80"/>
      <c r="LYT59" s="80"/>
      <c r="LYU59" s="80"/>
      <c r="LYV59" s="80"/>
      <c r="LYW59" s="80"/>
      <c r="LYX59" s="80"/>
      <c r="LYY59" s="80"/>
      <c r="LYZ59" s="80"/>
      <c r="LZA59" s="80"/>
      <c r="LZB59" s="80"/>
      <c r="LZC59" s="80"/>
      <c r="LZD59" s="80"/>
      <c r="LZE59" s="80"/>
      <c r="LZF59" s="80"/>
      <c r="LZG59" s="80"/>
      <c r="LZH59" s="80"/>
      <c r="LZI59" s="80"/>
      <c r="LZJ59" s="80"/>
      <c r="LZK59" s="80"/>
      <c r="LZL59" s="80"/>
      <c r="LZM59" s="80"/>
      <c r="LZN59" s="80"/>
      <c r="LZO59" s="80"/>
      <c r="LZP59" s="80"/>
      <c r="LZQ59" s="80"/>
      <c r="LZR59" s="80"/>
      <c r="LZS59" s="80"/>
      <c r="LZT59" s="80"/>
      <c r="LZU59" s="80"/>
      <c r="LZV59" s="80"/>
      <c r="LZW59" s="80"/>
      <c r="LZX59" s="80"/>
      <c r="LZY59" s="80"/>
      <c r="LZZ59" s="80"/>
      <c r="MAA59" s="80"/>
      <c r="MAB59" s="80"/>
      <c r="MAC59" s="80"/>
      <c r="MAD59" s="80"/>
      <c r="MAE59" s="80"/>
      <c r="MAF59" s="80"/>
      <c r="MAG59" s="80"/>
      <c r="MAH59" s="80"/>
      <c r="MAI59" s="80"/>
      <c r="MAJ59" s="80"/>
      <c r="MAK59" s="80"/>
      <c r="MAL59" s="80"/>
      <c r="MAM59" s="80"/>
      <c r="MAN59" s="80"/>
      <c r="MAO59" s="80"/>
      <c r="MAP59" s="80"/>
      <c r="MAQ59" s="80"/>
      <c r="MAR59" s="80"/>
      <c r="MAS59" s="80"/>
      <c r="MAT59" s="80"/>
      <c r="MAU59" s="80"/>
      <c r="MAV59" s="80"/>
      <c r="MAW59" s="80"/>
      <c r="MAX59" s="80"/>
      <c r="MAY59" s="80"/>
      <c r="MAZ59" s="80"/>
      <c r="MBA59" s="80"/>
      <c r="MBB59" s="80"/>
      <c r="MBC59" s="80"/>
      <c r="MBD59" s="80"/>
      <c r="MBE59" s="80"/>
      <c r="MBF59" s="80"/>
      <c r="MBG59" s="80"/>
      <c r="MBH59" s="80"/>
      <c r="MBI59" s="80"/>
      <c r="MBJ59" s="80"/>
      <c r="MBK59" s="80"/>
      <c r="MBL59" s="80"/>
      <c r="MBM59" s="80"/>
      <c r="MBN59" s="80"/>
      <c r="MBO59" s="80"/>
      <c r="MBP59" s="80"/>
      <c r="MBQ59" s="80"/>
      <c r="MBR59" s="80"/>
      <c r="MBS59" s="80"/>
      <c r="MBT59" s="80"/>
      <c r="MBU59" s="80"/>
      <c r="MBV59" s="80"/>
      <c r="MBW59" s="80"/>
      <c r="MBX59" s="80"/>
      <c r="MBY59" s="80"/>
      <c r="MBZ59" s="80"/>
      <c r="MCA59" s="80"/>
      <c r="MCB59" s="80"/>
      <c r="MCC59" s="80"/>
      <c r="MCD59" s="80"/>
      <c r="MCE59" s="80"/>
      <c r="MCF59" s="80"/>
      <c r="MCG59" s="80"/>
      <c r="MCH59" s="80"/>
      <c r="MCI59" s="80"/>
      <c r="MCJ59" s="80"/>
      <c r="MCK59" s="80"/>
      <c r="MCL59" s="80"/>
      <c r="MCM59" s="80"/>
      <c r="MCN59" s="80"/>
      <c r="MCO59" s="80"/>
      <c r="MCP59" s="80"/>
      <c r="MCQ59" s="80"/>
      <c r="MCR59" s="80"/>
      <c r="MCS59" s="80"/>
      <c r="MCT59" s="80"/>
      <c r="MCU59" s="80"/>
      <c r="MCV59" s="80"/>
      <c r="MCW59" s="80"/>
      <c r="MCX59" s="80"/>
      <c r="MCY59" s="80"/>
      <c r="MCZ59" s="80"/>
      <c r="MDA59" s="80"/>
      <c r="MDB59" s="80"/>
      <c r="MDC59" s="80"/>
      <c r="MDD59" s="80"/>
      <c r="MDE59" s="80"/>
      <c r="MDF59" s="80"/>
      <c r="MDG59" s="80"/>
      <c r="MDH59" s="80"/>
      <c r="MDI59" s="80"/>
      <c r="MDJ59" s="80"/>
      <c r="MDK59" s="80"/>
      <c r="MDL59" s="80"/>
      <c r="MDM59" s="80"/>
      <c r="MDN59" s="80"/>
      <c r="MDO59" s="80"/>
      <c r="MDP59" s="80"/>
      <c r="MDQ59" s="80"/>
      <c r="MDR59" s="80"/>
      <c r="MDS59" s="80"/>
      <c r="MDT59" s="80"/>
      <c r="MDU59" s="80"/>
      <c r="MDV59" s="80"/>
      <c r="MDW59" s="80"/>
      <c r="MDX59" s="80"/>
      <c r="MDY59" s="80"/>
      <c r="MDZ59" s="80"/>
      <c r="MEA59" s="80"/>
      <c r="MEB59" s="80"/>
      <c r="MEC59" s="80"/>
      <c r="MED59" s="80"/>
      <c r="MEE59" s="80"/>
      <c r="MEF59" s="80"/>
      <c r="MEG59" s="80"/>
      <c r="MEH59" s="80"/>
      <c r="MEI59" s="80"/>
      <c r="MEJ59" s="80"/>
      <c r="MEK59" s="80"/>
      <c r="MEL59" s="80"/>
      <c r="MEM59" s="80"/>
      <c r="MEN59" s="80"/>
      <c r="MEO59" s="80"/>
      <c r="MEP59" s="80"/>
      <c r="MEQ59" s="80"/>
      <c r="MER59" s="80"/>
      <c r="MES59" s="80"/>
      <c r="MET59" s="80"/>
      <c r="MEU59" s="80"/>
      <c r="MEV59" s="80"/>
      <c r="MEW59" s="80"/>
      <c r="MEX59" s="80"/>
      <c r="MEY59" s="80"/>
      <c r="MEZ59" s="80"/>
      <c r="MFA59" s="80"/>
      <c r="MFB59" s="80"/>
      <c r="MFC59" s="80"/>
      <c r="MFD59" s="80"/>
      <c r="MFE59" s="80"/>
      <c r="MFF59" s="80"/>
      <c r="MFG59" s="80"/>
      <c r="MFH59" s="80"/>
      <c r="MFI59" s="80"/>
      <c r="MFJ59" s="80"/>
      <c r="MFK59" s="80"/>
      <c r="MFL59" s="80"/>
      <c r="MFM59" s="80"/>
      <c r="MFN59" s="80"/>
      <c r="MFO59" s="80"/>
      <c r="MFP59" s="80"/>
      <c r="MFQ59" s="80"/>
      <c r="MFR59" s="80"/>
      <c r="MFS59" s="80"/>
      <c r="MFT59" s="80"/>
      <c r="MFU59" s="80"/>
      <c r="MFV59" s="80"/>
      <c r="MFW59" s="80"/>
      <c r="MFX59" s="80"/>
      <c r="MFY59" s="80"/>
      <c r="MFZ59" s="80"/>
      <c r="MGA59" s="80"/>
      <c r="MGB59" s="80"/>
      <c r="MGC59" s="80"/>
      <c r="MGD59" s="80"/>
      <c r="MGE59" s="80"/>
      <c r="MGF59" s="80"/>
      <c r="MGG59" s="80"/>
      <c r="MGH59" s="80"/>
      <c r="MGI59" s="80"/>
      <c r="MGJ59" s="80"/>
      <c r="MGK59" s="80"/>
      <c r="MGL59" s="80"/>
      <c r="MGM59" s="80"/>
      <c r="MGN59" s="80"/>
      <c r="MGO59" s="80"/>
      <c r="MGP59" s="80"/>
      <c r="MGQ59" s="80"/>
      <c r="MGR59" s="80"/>
      <c r="MGS59" s="80"/>
      <c r="MGT59" s="80"/>
      <c r="MGU59" s="80"/>
      <c r="MGV59" s="80"/>
      <c r="MGW59" s="80"/>
      <c r="MGX59" s="80"/>
      <c r="MGY59" s="80"/>
      <c r="MGZ59" s="80"/>
      <c r="MHA59" s="80"/>
      <c r="MHB59" s="80"/>
      <c r="MHC59" s="80"/>
      <c r="MHD59" s="80"/>
      <c r="MHE59" s="80"/>
      <c r="MHF59" s="80"/>
      <c r="MHG59" s="80"/>
      <c r="MHH59" s="80"/>
      <c r="MHI59" s="80"/>
      <c r="MHJ59" s="80"/>
      <c r="MHK59" s="80"/>
      <c r="MHL59" s="80"/>
      <c r="MHM59" s="80"/>
      <c r="MHN59" s="80"/>
      <c r="MHO59" s="80"/>
      <c r="MHP59" s="80"/>
      <c r="MHQ59" s="80"/>
      <c r="MHR59" s="80"/>
      <c r="MHS59" s="80"/>
      <c r="MHT59" s="80"/>
      <c r="MHU59" s="80"/>
      <c r="MHV59" s="80"/>
      <c r="MHW59" s="80"/>
      <c r="MHX59" s="80"/>
      <c r="MHY59" s="80"/>
      <c r="MHZ59" s="80"/>
      <c r="MIA59" s="80"/>
      <c r="MIB59" s="80"/>
      <c r="MIC59" s="80"/>
      <c r="MID59" s="80"/>
      <c r="MIE59" s="80"/>
      <c r="MIF59" s="80"/>
      <c r="MIG59" s="80"/>
      <c r="MIH59" s="80"/>
      <c r="MII59" s="80"/>
      <c r="MIJ59" s="80"/>
      <c r="MIK59" s="80"/>
      <c r="MIL59" s="80"/>
      <c r="MIM59" s="80"/>
      <c r="MIN59" s="80"/>
      <c r="MIO59" s="80"/>
      <c r="MIP59" s="80"/>
      <c r="MIQ59" s="80"/>
      <c r="MIR59" s="80"/>
      <c r="MIS59" s="80"/>
      <c r="MIT59" s="80"/>
      <c r="MIU59" s="80"/>
      <c r="MIV59" s="80"/>
      <c r="MIW59" s="80"/>
      <c r="MIX59" s="80"/>
      <c r="MIY59" s="80"/>
      <c r="MIZ59" s="80"/>
      <c r="MJA59" s="80"/>
      <c r="MJB59" s="80"/>
      <c r="MJC59" s="80"/>
      <c r="MJD59" s="80"/>
      <c r="MJE59" s="80"/>
      <c r="MJF59" s="80"/>
      <c r="MJG59" s="80"/>
      <c r="MJH59" s="80"/>
      <c r="MJI59" s="80"/>
      <c r="MJJ59" s="80"/>
      <c r="MJK59" s="80"/>
      <c r="MJL59" s="80"/>
      <c r="MJM59" s="80"/>
      <c r="MJN59" s="80"/>
      <c r="MJO59" s="80"/>
      <c r="MJP59" s="80"/>
      <c r="MJQ59" s="80"/>
      <c r="MJR59" s="80"/>
      <c r="MJS59" s="80"/>
      <c r="MJT59" s="80"/>
      <c r="MJU59" s="80"/>
      <c r="MJV59" s="80"/>
      <c r="MJW59" s="80"/>
      <c r="MJX59" s="80"/>
      <c r="MJY59" s="80"/>
      <c r="MJZ59" s="80"/>
      <c r="MKA59" s="80"/>
      <c r="MKB59" s="80"/>
      <c r="MKC59" s="80"/>
      <c r="MKD59" s="80"/>
      <c r="MKE59" s="80"/>
      <c r="MKF59" s="80"/>
      <c r="MKG59" s="80"/>
      <c r="MKH59" s="80"/>
      <c r="MKI59" s="80"/>
      <c r="MKJ59" s="80"/>
      <c r="MKK59" s="80"/>
      <c r="MKL59" s="80"/>
      <c r="MKM59" s="80"/>
      <c r="MKN59" s="80"/>
      <c r="MKO59" s="80"/>
      <c r="MKP59" s="80"/>
      <c r="MKQ59" s="80"/>
      <c r="MKR59" s="80"/>
      <c r="MKS59" s="80"/>
      <c r="MKT59" s="80"/>
      <c r="MKU59" s="80"/>
      <c r="MKV59" s="80"/>
      <c r="MKW59" s="80"/>
      <c r="MKX59" s="80"/>
      <c r="MKY59" s="80"/>
      <c r="MKZ59" s="80"/>
      <c r="MLA59" s="80"/>
      <c r="MLB59" s="80"/>
      <c r="MLC59" s="80"/>
      <c r="MLD59" s="80"/>
      <c r="MLE59" s="80"/>
      <c r="MLF59" s="80"/>
      <c r="MLG59" s="80"/>
      <c r="MLH59" s="80"/>
      <c r="MLI59" s="80"/>
      <c r="MLJ59" s="80"/>
      <c r="MLK59" s="80"/>
      <c r="MLL59" s="80"/>
      <c r="MLM59" s="80"/>
      <c r="MLN59" s="80"/>
      <c r="MLO59" s="80"/>
      <c r="MLP59" s="80"/>
      <c r="MLQ59" s="80"/>
      <c r="MLR59" s="80"/>
      <c r="MLS59" s="80"/>
      <c r="MLT59" s="80"/>
      <c r="MLU59" s="80"/>
      <c r="MLV59" s="80"/>
      <c r="MLW59" s="80"/>
      <c r="MLX59" s="80"/>
      <c r="MLY59" s="80"/>
      <c r="MLZ59" s="80"/>
      <c r="MMA59" s="80"/>
      <c r="MMB59" s="80"/>
      <c r="MMC59" s="80"/>
      <c r="MMD59" s="80"/>
      <c r="MME59" s="80"/>
      <c r="MMF59" s="80"/>
      <c r="MMG59" s="80"/>
      <c r="MMH59" s="80"/>
      <c r="MMI59" s="80"/>
      <c r="MMJ59" s="80"/>
      <c r="MMK59" s="80"/>
      <c r="MML59" s="80"/>
      <c r="MMM59" s="80"/>
      <c r="MMN59" s="80"/>
      <c r="MMO59" s="80"/>
      <c r="MMP59" s="80"/>
      <c r="MMQ59" s="80"/>
      <c r="MMR59" s="80"/>
      <c r="MMS59" s="80"/>
      <c r="MMT59" s="80"/>
      <c r="MMU59" s="80"/>
      <c r="MMV59" s="80"/>
      <c r="MMW59" s="80"/>
      <c r="MMX59" s="80"/>
      <c r="MMY59" s="80"/>
      <c r="MMZ59" s="80"/>
      <c r="MNA59" s="80"/>
      <c r="MNB59" s="80"/>
      <c r="MNC59" s="80"/>
      <c r="MND59" s="80"/>
      <c r="MNE59" s="80"/>
      <c r="MNF59" s="80"/>
      <c r="MNG59" s="80"/>
      <c r="MNH59" s="80"/>
      <c r="MNI59" s="80"/>
      <c r="MNJ59" s="80"/>
      <c r="MNK59" s="80"/>
      <c r="MNL59" s="80"/>
      <c r="MNM59" s="80"/>
      <c r="MNN59" s="80"/>
      <c r="MNO59" s="80"/>
      <c r="MNP59" s="80"/>
      <c r="MNQ59" s="80"/>
      <c r="MNR59" s="80"/>
      <c r="MNS59" s="80"/>
      <c r="MNT59" s="80"/>
      <c r="MNU59" s="80"/>
      <c r="MNV59" s="80"/>
      <c r="MNW59" s="80"/>
      <c r="MNX59" s="80"/>
      <c r="MNY59" s="80"/>
      <c r="MNZ59" s="80"/>
      <c r="MOA59" s="80"/>
      <c r="MOB59" s="80"/>
      <c r="MOC59" s="80"/>
      <c r="MOD59" s="80"/>
      <c r="MOE59" s="80"/>
      <c r="MOF59" s="80"/>
      <c r="MOG59" s="80"/>
      <c r="MOH59" s="80"/>
      <c r="MOI59" s="80"/>
      <c r="MOJ59" s="80"/>
      <c r="MOK59" s="80"/>
      <c r="MOL59" s="80"/>
      <c r="MOM59" s="80"/>
      <c r="MON59" s="80"/>
      <c r="MOO59" s="80"/>
      <c r="MOP59" s="80"/>
      <c r="MOQ59" s="80"/>
      <c r="MOR59" s="80"/>
      <c r="MOS59" s="80"/>
      <c r="MOT59" s="80"/>
      <c r="MOU59" s="80"/>
      <c r="MOV59" s="80"/>
      <c r="MOW59" s="80"/>
      <c r="MOX59" s="80"/>
      <c r="MOY59" s="80"/>
      <c r="MOZ59" s="80"/>
      <c r="MPA59" s="80"/>
      <c r="MPB59" s="80"/>
      <c r="MPC59" s="80"/>
      <c r="MPD59" s="80"/>
      <c r="MPE59" s="80"/>
      <c r="MPF59" s="80"/>
      <c r="MPG59" s="80"/>
      <c r="MPH59" s="80"/>
      <c r="MPI59" s="80"/>
      <c r="MPJ59" s="80"/>
      <c r="MPK59" s="80"/>
      <c r="MPL59" s="80"/>
      <c r="MPM59" s="80"/>
      <c r="MPN59" s="80"/>
      <c r="MPO59" s="80"/>
      <c r="MPP59" s="80"/>
      <c r="MPQ59" s="80"/>
      <c r="MPR59" s="80"/>
      <c r="MPS59" s="80"/>
      <c r="MPT59" s="80"/>
      <c r="MPU59" s="80"/>
      <c r="MPV59" s="80"/>
      <c r="MPW59" s="80"/>
      <c r="MPX59" s="80"/>
      <c r="MPY59" s="80"/>
      <c r="MPZ59" s="80"/>
      <c r="MQA59" s="80"/>
      <c r="MQB59" s="80"/>
      <c r="MQC59" s="80"/>
      <c r="MQD59" s="80"/>
      <c r="MQE59" s="80"/>
      <c r="MQF59" s="80"/>
      <c r="MQG59" s="80"/>
      <c r="MQH59" s="80"/>
      <c r="MQI59" s="80"/>
      <c r="MQJ59" s="80"/>
      <c r="MQK59" s="80"/>
      <c r="MQL59" s="80"/>
      <c r="MQM59" s="80"/>
      <c r="MQN59" s="80"/>
      <c r="MQO59" s="80"/>
      <c r="MQP59" s="80"/>
      <c r="MQQ59" s="80"/>
      <c r="MQR59" s="80"/>
      <c r="MQS59" s="80"/>
      <c r="MQT59" s="80"/>
      <c r="MQU59" s="80"/>
      <c r="MQV59" s="80"/>
      <c r="MQW59" s="80"/>
      <c r="MQX59" s="80"/>
      <c r="MQY59" s="80"/>
      <c r="MQZ59" s="80"/>
      <c r="MRA59" s="80"/>
      <c r="MRB59" s="80"/>
      <c r="MRC59" s="80"/>
      <c r="MRD59" s="80"/>
      <c r="MRE59" s="80"/>
      <c r="MRF59" s="80"/>
      <c r="MRG59" s="80"/>
      <c r="MRH59" s="80"/>
      <c r="MRI59" s="80"/>
      <c r="MRJ59" s="80"/>
      <c r="MRK59" s="80"/>
      <c r="MRL59" s="80"/>
      <c r="MRM59" s="80"/>
      <c r="MRN59" s="80"/>
      <c r="MRO59" s="80"/>
      <c r="MRP59" s="80"/>
      <c r="MRQ59" s="80"/>
      <c r="MRR59" s="80"/>
      <c r="MRS59" s="80"/>
      <c r="MRT59" s="80"/>
      <c r="MRU59" s="80"/>
      <c r="MRV59" s="80"/>
      <c r="MRW59" s="80"/>
      <c r="MRX59" s="80"/>
      <c r="MRY59" s="80"/>
      <c r="MRZ59" s="80"/>
      <c r="MSA59" s="80"/>
      <c r="MSB59" s="80"/>
      <c r="MSC59" s="80"/>
      <c r="MSD59" s="80"/>
      <c r="MSE59" s="80"/>
      <c r="MSF59" s="80"/>
      <c r="MSG59" s="80"/>
      <c r="MSH59" s="80"/>
      <c r="MSI59" s="80"/>
      <c r="MSJ59" s="80"/>
      <c r="MSK59" s="80"/>
      <c r="MSL59" s="80"/>
      <c r="MSM59" s="80"/>
      <c r="MSN59" s="80"/>
      <c r="MSO59" s="80"/>
      <c r="MSP59" s="80"/>
      <c r="MSQ59" s="80"/>
      <c r="MSR59" s="80"/>
      <c r="MSS59" s="80"/>
      <c r="MST59" s="80"/>
      <c r="MSU59" s="80"/>
      <c r="MSV59" s="80"/>
      <c r="MSW59" s="80"/>
      <c r="MSX59" s="80"/>
      <c r="MSY59" s="80"/>
      <c r="MSZ59" s="80"/>
      <c r="MTA59" s="80"/>
      <c r="MTB59" s="80"/>
      <c r="MTC59" s="80"/>
      <c r="MTD59" s="80"/>
      <c r="MTE59" s="80"/>
      <c r="MTF59" s="80"/>
      <c r="MTG59" s="80"/>
      <c r="MTH59" s="80"/>
      <c r="MTI59" s="80"/>
      <c r="MTJ59" s="80"/>
      <c r="MTK59" s="80"/>
      <c r="MTL59" s="80"/>
      <c r="MTM59" s="80"/>
      <c r="MTN59" s="80"/>
      <c r="MTO59" s="80"/>
      <c r="MTP59" s="80"/>
      <c r="MTQ59" s="80"/>
      <c r="MTR59" s="80"/>
      <c r="MTS59" s="80"/>
      <c r="MTT59" s="80"/>
      <c r="MTU59" s="80"/>
      <c r="MTV59" s="80"/>
      <c r="MTW59" s="80"/>
      <c r="MTX59" s="80"/>
      <c r="MTY59" s="80"/>
      <c r="MTZ59" s="80"/>
      <c r="MUA59" s="80"/>
      <c r="MUB59" s="80"/>
      <c r="MUC59" s="80"/>
      <c r="MUD59" s="80"/>
      <c r="MUE59" s="80"/>
      <c r="MUF59" s="80"/>
      <c r="MUG59" s="80"/>
      <c r="MUH59" s="80"/>
      <c r="MUI59" s="80"/>
      <c r="MUJ59" s="80"/>
      <c r="MUK59" s="80"/>
      <c r="MUL59" s="80"/>
      <c r="MUM59" s="80"/>
      <c r="MUN59" s="80"/>
      <c r="MUO59" s="80"/>
      <c r="MUP59" s="80"/>
      <c r="MUQ59" s="80"/>
      <c r="MUR59" s="80"/>
      <c r="MUS59" s="80"/>
      <c r="MUT59" s="80"/>
      <c r="MUU59" s="80"/>
      <c r="MUV59" s="80"/>
      <c r="MUW59" s="80"/>
      <c r="MUX59" s="80"/>
      <c r="MUY59" s="80"/>
      <c r="MUZ59" s="80"/>
      <c r="MVA59" s="80"/>
      <c r="MVB59" s="80"/>
      <c r="MVC59" s="80"/>
      <c r="MVD59" s="80"/>
      <c r="MVE59" s="80"/>
      <c r="MVF59" s="80"/>
      <c r="MVG59" s="80"/>
      <c r="MVH59" s="80"/>
      <c r="MVI59" s="80"/>
      <c r="MVJ59" s="80"/>
      <c r="MVK59" s="80"/>
      <c r="MVL59" s="80"/>
      <c r="MVM59" s="80"/>
      <c r="MVN59" s="80"/>
      <c r="MVO59" s="80"/>
      <c r="MVP59" s="80"/>
      <c r="MVQ59" s="80"/>
      <c r="MVR59" s="80"/>
      <c r="MVS59" s="80"/>
      <c r="MVT59" s="80"/>
      <c r="MVU59" s="80"/>
      <c r="MVV59" s="80"/>
      <c r="MVW59" s="80"/>
      <c r="MVX59" s="80"/>
      <c r="MVY59" s="80"/>
      <c r="MVZ59" s="80"/>
      <c r="MWA59" s="80"/>
      <c r="MWB59" s="80"/>
      <c r="MWC59" s="80"/>
      <c r="MWD59" s="80"/>
      <c r="MWE59" s="80"/>
      <c r="MWF59" s="80"/>
      <c r="MWG59" s="80"/>
      <c r="MWH59" s="80"/>
      <c r="MWI59" s="80"/>
      <c r="MWJ59" s="80"/>
      <c r="MWK59" s="80"/>
      <c r="MWL59" s="80"/>
      <c r="MWM59" s="80"/>
      <c r="MWN59" s="80"/>
      <c r="MWO59" s="80"/>
      <c r="MWP59" s="80"/>
      <c r="MWQ59" s="80"/>
      <c r="MWR59" s="80"/>
      <c r="MWS59" s="80"/>
      <c r="MWT59" s="80"/>
      <c r="MWU59" s="80"/>
      <c r="MWV59" s="80"/>
      <c r="MWW59" s="80"/>
      <c r="MWX59" s="80"/>
      <c r="MWY59" s="80"/>
      <c r="MWZ59" s="80"/>
      <c r="MXA59" s="80"/>
      <c r="MXB59" s="80"/>
      <c r="MXC59" s="80"/>
      <c r="MXD59" s="80"/>
      <c r="MXE59" s="80"/>
      <c r="MXF59" s="80"/>
      <c r="MXG59" s="80"/>
      <c r="MXH59" s="80"/>
      <c r="MXI59" s="80"/>
      <c r="MXJ59" s="80"/>
      <c r="MXK59" s="80"/>
      <c r="MXL59" s="80"/>
      <c r="MXM59" s="80"/>
      <c r="MXN59" s="80"/>
      <c r="MXO59" s="80"/>
      <c r="MXP59" s="80"/>
      <c r="MXQ59" s="80"/>
      <c r="MXR59" s="80"/>
      <c r="MXS59" s="80"/>
      <c r="MXT59" s="80"/>
      <c r="MXU59" s="80"/>
      <c r="MXV59" s="80"/>
      <c r="MXW59" s="80"/>
      <c r="MXX59" s="80"/>
      <c r="MXY59" s="80"/>
      <c r="MXZ59" s="80"/>
      <c r="MYA59" s="80"/>
      <c r="MYB59" s="80"/>
      <c r="MYC59" s="80"/>
      <c r="MYD59" s="80"/>
      <c r="MYE59" s="80"/>
      <c r="MYF59" s="80"/>
      <c r="MYG59" s="80"/>
      <c r="MYH59" s="80"/>
      <c r="MYI59" s="80"/>
      <c r="MYJ59" s="80"/>
      <c r="MYK59" s="80"/>
      <c r="MYL59" s="80"/>
      <c r="MYM59" s="80"/>
      <c r="MYN59" s="80"/>
      <c r="MYO59" s="80"/>
      <c r="MYP59" s="80"/>
      <c r="MYQ59" s="80"/>
      <c r="MYR59" s="80"/>
      <c r="MYS59" s="80"/>
      <c r="MYT59" s="80"/>
      <c r="MYU59" s="80"/>
      <c r="MYV59" s="80"/>
      <c r="MYW59" s="80"/>
      <c r="MYX59" s="80"/>
      <c r="MYY59" s="80"/>
      <c r="MYZ59" s="80"/>
      <c r="MZA59" s="80"/>
      <c r="MZB59" s="80"/>
      <c r="MZC59" s="80"/>
      <c r="MZD59" s="80"/>
      <c r="MZE59" s="80"/>
      <c r="MZF59" s="80"/>
      <c r="MZG59" s="80"/>
      <c r="MZH59" s="80"/>
      <c r="MZI59" s="80"/>
      <c r="MZJ59" s="80"/>
      <c r="MZK59" s="80"/>
      <c r="MZL59" s="80"/>
      <c r="MZM59" s="80"/>
      <c r="MZN59" s="80"/>
      <c r="MZO59" s="80"/>
      <c r="MZP59" s="80"/>
      <c r="MZQ59" s="80"/>
      <c r="MZR59" s="80"/>
      <c r="MZS59" s="80"/>
      <c r="MZT59" s="80"/>
      <c r="MZU59" s="80"/>
      <c r="MZV59" s="80"/>
      <c r="MZW59" s="80"/>
      <c r="MZX59" s="80"/>
      <c r="MZY59" s="80"/>
      <c r="MZZ59" s="80"/>
      <c r="NAA59" s="80"/>
      <c r="NAB59" s="80"/>
      <c r="NAC59" s="80"/>
      <c r="NAD59" s="80"/>
      <c r="NAE59" s="80"/>
      <c r="NAF59" s="80"/>
      <c r="NAG59" s="80"/>
      <c r="NAH59" s="80"/>
      <c r="NAI59" s="80"/>
      <c r="NAJ59" s="80"/>
      <c r="NAK59" s="80"/>
      <c r="NAL59" s="80"/>
      <c r="NAM59" s="80"/>
      <c r="NAN59" s="80"/>
      <c r="NAO59" s="80"/>
      <c r="NAP59" s="80"/>
      <c r="NAQ59" s="80"/>
      <c r="NAR59" s="80"/>
      <c r="NAS59" s="80"/>
      <c r="NAT59" s="80"/>
      <c r="NAU59" s="80"/>
      <c r="NAV59" s="80"/>
      <c r="NAW59" s="80"/>
      <c r="NAX59" s="80"/>
      <c r="NAY59" s="80"/>
      <c r="NAZ59" s="80"/>
      <c r="NBA59" s="80"/>
      <c r="NBB59" s="80"/>
      <c r="NBC59" s="80"/>
      <c r="NBD59" s="80"/>
      <c r="NBE59" s="80"/>
      <c r="NBF59" s="80"/>
      <c r="NBG59" s="80"/>
      <c r="NBH59" s="80"/>
      <c r="NBI59" s="80"/>
      <c r="NBJ59" s="80"/>
      <c r="NBK59" s="80"/>
      <c r="NBL59" s="80"/>
      <c r="NBM59" s="80"/>
      <c r="NBN59" s="80"/>
      <c r="NBO59" s="80"/>
      <c r="NBP59" s="80"/>
      <c r="NBQ59" s="80"/>
      <c r="NBR59" s="80"/>
      <c r="NBS59" s="80"/>
      <c r="NBT59" s="80"/>
      <c r="NBU59" s="80"/>
      <c r="NBV59" s="80"/>
      <c r="NBW59" s="80"/>
      <c r="NBX59" s="80"/>
      <c r="NBY59" s="80"/>
      <c r="NBZ59" s="80"/>
      <c r="NCA59" s="80"/>
      <c r="NCB59" s="80"/>
      <c r="NCC59" s="80"/>
      <c r="NCD59" s="80"/>
      <c r="NCE59" s="80"/>
      <c r="NCF59" s="80"/>
      <c r="NCG59" s="80"/>
      <c r="NCH59" s="80"/>
      <c r="NCI59" s="80"/>
      <c r="NCJ59" s="80"/>
      <c r="NCK59" s="80"/>
      <c r="NCL59" s="80"/>
      <c r="NCM59" s="80"/>
      <c r="NCN59" s="80"/>
      <c r="NCO59" s="80"/>
      <c r="NCP59" s="80"/>
      <c r="NCQ59" s="80"/>
      <c r="NCR59" s="80"/>
      <c r="NCS59" s="80"/>
      <c r="NCT59" s="80"/>
      <c r="NCU59" s="80"/>
      <c r="NCV59" s="80"/>
      <c r="NCW59" s="80"/>
      <c r="NCX59" s="80"/>
      <c r="NCY59" s="80"/>
      <c r="NCZ59" s="80"/>
      <c r="NDA59" s="80"/>
      <c r="NDB59" s="80"/>
      <c r="NDC59" s="80"/>
      <c r="NDD59" s="80"/>
      <c r="NDE59" s="80"/>
      <c r="NDF59" s="80"/>
      <c r="NDG59" s="80"/>
      <c r="NDH59" s="80"/>
      <c r="NDI59" s="80"/>
      <c r="NDJ59" s="80"/>
      <c r="NDK59" s="80"/>
      <c r="NDL59" s="80"/>
      <c r="NDM59" s="80"/>
      <c r="NDN59" s="80"/>
      <c r="NDO59" s="80"/>
      <c r="NDP59" s="80"/>
      <c r="NDQ59" s="80"/>
      <c r="NDR59" s="80"/>
      <c r="NDS59" s="80"/>
      <c r="NDT59" s="80"/>
      <c r="NDU59" s="80"/>
      <c r="NDV59" s="80"/>
      <c r="NDW59" s="80"/>
      <c r="NDX59" s="80"/>
      <c r="NDY59" s="80"/>
      <c r="NDZ59" s="80"/>
      <c r="NEA59" s="80"/>
      <c r="NEB59" s="80"/>
      <c r="NEC59" s="80"/>
      <c r="NED59" s="80"/>
      <c r="NEE59" s="80"/>
      <c r="NEF59" s="80"/>
      <c r="NEG59" s="80"/>
      <c r="NEH59" s="80"/>
      <c r="NEI59" s="80"/>
      <c r="NEJ59" s="80"/>
      <c r="NEK59" s="80"/>
      <c r="NEL59" s="80"/>
      <c r="NEM59" s="80"/>
      <c r="NEN59" s="80"/>
      <c r="NEO59" s="80"/>
      <c r="NEP59" s="80"/>
      <c r="NEQ59" s="80"/>
      <c r="NER59" s="80"/>
      <c r="NES59" s="80"/>
      <c r="NET59" s="80"/>
      <c r="NEU59" s="80"/>
      <c r="NEV59" s="80"/>
      <c r="NEW59" s="80"/>
      <c r="NEX59" s="80"/>
      <c r="NEY59" s="80"/>
      <c r="NEZ59" s="80"/>
      <c r="NFA59" s="80"/>
      <c r="NFB59" s="80"/>
      <c r="NFC59" s="80"/>
      <c r="NFD59" s="80"/>
      <c r="NFE59" s="80"/>
      <c r="NFF59" s="80"/>
      <c r="NFG59" s="80"/>
      <c r="NFH59" s="80"/>
      <c r="NFI59" s="80"/>
      <c r="NFJ59" s="80"/>
      <c r="NFK59" s="80"/>
      <c r="NFL59" s="80"/>
      <c r="NFM59" s="80"/>
      <c r="NFN59" s="80"/>
      <c r="NFO59" s="80"/>
      <c r="NFP59" s="80"/>
      <c r="NFQ59" s="80"/>
      <c r="NFR59" s="80"/>
      <c r="NFS59" s="80"/>
      <c r="NFT59" s="80"/>
      <c r="NFU59" s="80"/>
      <c r="NFV59" s="80"/>
      <c r="NFW59" s="80"/>
      <c r="NFX59" s="80"/>
      <c r="NFY59" s="80"/>
      <c r="NFZ59" s="80"/>
      <c r="NGA59" s="80"/>
      <c r="NGB59" s="80"/>
      <c r="NGC59" s="80"/>
      <c r="NGD59" s="80"/>
      <c r="NGE59" s="80"/>
      <c r="NGF59" s="80"/>
      <c r="NGG59" s="80"/>
      <c r="NGH59" s="80"/>
      <c r="NGI59" s="80"/>
      <c r="NGJ59" s="80"/>
      <c r="NGK59" s="80"/>
      <c r="NGL59" s="80"/>
      <c r="NGM59" s="80"/>
      <c r="NGN59" s="80"/>
      <c r="NGO59" s="80"/>
      <c r="NGP59" s="80"/>
      <c r="NGQ59" s="80"/>
      <c r="NGR59" s="80"/>
      <c r="NGS59" s="80"/>
      <c r="NGT59" s="80"/>
      <c r="NGU59" s="80"/>
      <c r="NGV59" s="80"/>
      <c r="NGW59" s="80"/>
      <c r="NGX59" s="80"/>
      <c r="NGY59" s="80"/>
      <c r="NGZ59" s="80"/>
      <c r="NHA59" s="80"/>
      <c r="NHB59" s="80"/>
      <c r="NHC59" s="80"/>
      <c r="NHD59" s="80"/>
      <c r="NHE59" s="80"/>
      <c r="NHF59" s="80"/>
      <c r="NHG59" s="80"/>
      <c r="NHH59" s="80"/>
      <c r="NHI59" s="80"/>
      <c r="NHJ59" s="80"/>
      <c r="NHK59" s="80"/>
      <c r="NHL59" s="80"/>
      <c r="NHM59" s="80"/>
      <c r="NHN59" s="80"/>
      <c r="NHO59" s="80"/>
      <c r="NHP59" s="80"/>
      <c r="NHQ59" s="80"/>
      <c r="NHR59" s="80"/>
      <c r="NHS59" s="80"/>
      <c r="NHT59" s="80"/>
      <c r="NHU59" s="80"/>
      <c r="NHV59" s="80"/>
      <c r="NHW59" s="80"/>
      <c r="NHX59" s="80"/>
      <c r="NHY59" s="80"/>
      <c r="NHZ59" s="80"/>
      <c r="NIA59" s="80"/>
      <c r="NIB59" s="80"/>
      <c r="NIC59" s="80"/>
      <c r="NID59" s="80"/>
      <c r="NIE59" s="80"/>
      <c r="NIF59" s="80"/>
      <c r="NIG59" s="80"/>
      <c r="NIH59" s="80"/>
      <c r="NII59" s="80"/>
      <c r="NIJ59" s="80"/>
      <c r="NIK59" s="80"/>
      <c r="NIL59" s="80"/>
      <c r="NIM59" s="80"/>
      <c r="NIN59" s="80"/>
      <c r="NIO59" s="80"/>
      <c r="NIP59" s="80"/>
      <c r="NIQ59" s="80"/>
      <c r="NIR59" s="80"/>
      <c r="NIS59" s="80"/>
      <c r="NIT59" s="80"/>
      <c r="NIU59" s="80"/>
      <c r="NIV59" s="80"/>
      <c r="NIW59" s="80"/>
      <c r="NIX59" s="80"/>
      <c r="NIY59" s="80"/>
      <c r="NIZ59" s="80"/>
      <c r="NJA59" s="80"/>
      <c r="NJB59" s="80"/>
      <c r="NJC59" s="80"/>
      <c r="NJD59" s="80"/>
      <c r="NJE59" s="80"/>
      <c r="NJF59" s="80"/>
      <c r="NJG59" s="80"/>
      <c r="NJH59" s="80"/>
      <c r="NJI59" s="80"/>
      <c r="NJJ59" s="80"/>
      <c r="NJK59" s="80"/>
      <c r="NJL59" s="80"/>
      <c r="NJM59" s="80"/>
      <c r="NJN59" s="80"/>
      <c r="NJO59" s="80"/>
      <c r="NJP59" s="80"/>
      <c r="NJQ59" s="80"/>
      <c r="NJR59" s="80"/>
      <c r="NJS59" s="80"/>
      <c r="NJT59" s="80"/>
      <c r="NJU59" s="80"/>
      <c r="NJV59" s="80"/>
      <c r="NJW59" s="80"/>
      <c r="NJX59" s="80"/>
      <c r="NJY59" s="80"/>
      <c r="NJZ59" s="80"/>
      <c r="NKA59" s="80"/>
      <c r="NKB59" s="80"/>
      <c r="NKC59" s="80"/>
      <c r="NKD59" s="80"/>
      <c r="NKE59" s="80"/>
      <c r="NKF59" s="80"/>
      <c r="NKG59" s="80"/>
      <c r="NKH59" s="80"/>
      <c r="NKI59" s="80"/>
      <c r="NKJ59" s="80"/>
      <c r="NKK59" s="80"/>
      <c r="NKL59" s="80"/>
      <c r="NKM59" s="80"/>
      <c r="NKN59" s="80"/>
      <c r="NKO59" s="80"/>
      <c r="NKP59" s="80"/>
      <c r="NKQ59" s="80"/>
      <c r="NKR59" s="80"/>
      <c r="NKS59" s="80"/>
      <c r="NKT59" s="80"/>
      <c r="NKU59" s="80"/>
      <c r="NKV59" s="80"/>
      <c r="NKW59" s="80"/>
      <c r="NKX59" s="80"/>
      <c r="NKY59" s="80"/>
      <c r="NKZ59" s="80"/>
      <c r="NLA59" s="80"/>
      <c r="NLB59" s="80"/>
      <c r="NLC59" s="80"/>
      <c r="NLD59" s="80"/>
      <c r="NLE59" s="80"/>
      <c r="NLF59" s="80"/>
      <c r="NLG59" s="80"/>
      <c r="NLH59" s="80"/>
      <c r="NLI59" s="80"/>
      <c r="NLJ59" s="80"/>
      <c r="NLK59" s="80"/>
      <c r="NLL59" s="80"/>
      <c r="NLM59" s="80"/>
      <c r="NLN59" s="80"/>
      <c r="NLO59" s="80"/>
      <c r="NLP59" s="80"/>
      <c r="NLQ59" s="80"/>
      <c r="NLR59" s="80"/>
      <c r="NLS59" s="80"/>
      <c r="NLT59" s="80"/>
      <c r="NLU59" s="80"/>
      <c r="NLV59" s="80"/>
      <c r="NLW59" s="80"/>
      <c r="NLX59" s="80"/>
      <c r="NLY59" s="80"/>
      <c r="NLZ59" s="80"/>
      <c r="NMA59" s="80"/>
      <c r="NMB59" s="80"/>
      <c r="NMC59" s="80"/>
      <c r="NMD59" s="80"/>
      <c r="NME59" s="80"/>
      <c r="NMF59" s="80"/>
      <c r="NMG59" s="80"/>
      <c r="NMH59" s="80"/>
      <c r="NMI59" s="80"/>
      <c r="NMJ59" s="80"/>
      <c r="NMK59" s="80"/>
      <c r="NML59" s="80"/>
      <c r="NMM59" s="80"/>
      <c r="NMN59" s="80"/>
      <c r="NMO59" s="80"/>
      <c r="NMP59" s="80"/>
      <c r="NMQ59" s="80"/>
      <c r="NMR59" s="80"/>
      <c r="NMS59" s="80"/>
      <c r="NMT59" s="80"/>
      <c r="NMU59" s="80"/>
      <c r="NMV59" s="80"/>
      <c r="NMW59" s="80"/>
      <c r="NMX59" s="80"/>
      <c r="NMY59" s="80"/>
      <c r="NMZ59" s="80"/>
      <c r="NNA59" s="80"/>
      <c r="NNB59" s="80"/>
      <c r="NNC59" s="80"/>
      <c r="NND59" s="80"/>
      <c r="NNE59" s="80"/>
      <c r="NNF59" s="80"/>
      <c r="NNG59" s="80"/>
      <c r="NNH59" s="80"/>
      <c r="NNI59" s="80"/>
      <c r="NNJ59" s="80"/>
      <c r="NNK59" s="80"/>
      <c r="NNL59" s="80"/>
      <c r="NNM59" s="80"/>
      <c r="NNN59" s="80"/>
      <c r="NNO59" s="80"/>
      <c r="NNP59" s="80"/>
      <c r="NNQ59" s="80"/>
      <c r="NNR59" s="80"/>
      <c r="NNS59" s="80"/>
      <c r="NNT59" s="80"/>
      <c r="NNU59" s="80"/>
      <c r="NNV59" s="80"/>
      <c r="NNW59" s="80"/>
      <c r="NNX59" s="80"/>
      <c r="NNY59" s="80"/>
      <c r="NNZ59" s="80"/>
      <c r="NOA59" s="80"/>
      <c r="NOB59" s="80"/>
      <c r="NOC59" s="80"/>
      <c r="NOD59" s="80"/>
      <c r="NOE59" s="80"/>
      <c r="NOF59" s="80"/>
      <c r="NOG59" s="80"/>
      <c r="NOH59" s="80"/>
      <c r="NOI59" s="80"/>
      <c r="NOJ59" s="80"/>
      <c r="NOK59" s="80"/>
      <c r="NOL59" s="80"/>
      <c r="NOM59" s="80"/>
      <c r="NON59" s="80"/>
      <c r="NOO59" s="80"/>
      <c r="NOP59" s="80"/>
      <c r="NOQ59" s="80"/>
      <c r="NOR59" s="80"/>
      <c r="NOS59" s="80"/>
      <c r="NOT59" s="80"/>
      <c r="NOU59" s="80"/>
      <c r="NOV59" s="80"/>
      <c r="NOW59" s="80"/>
      <c r="NOX59" s="80"/>
      <c r="NOY59" s="80"/>
      <c r="NOZ59" s="80"/>
      <c r="NPA59" s="80"/>
      <c r="NPB59" s="80"/>
      <c r="NPC59" s="80"/>
      <c r="NPD59" s="80"/>
      <c r="NPE59" s="80"/>
      <c r="NPF59" s="80"/>
      <c r="NPG59" s="80"/>
      <c r="NPH59" s="80"/>
      <c r="NPI59" s="80"/>
      <c r="NPJ59" s="80"/>
      <c r="NPK59" s="80"/>
      <c r="NPL59" s="80"/>
      <c r="NPM59" s="80"/>
      <c r="NPN59" s="80"/>
      <c r="NPO59" s="80"/>
      <c r="NPP59" s="80"/>
      <c r="NPQ59" s="80"/>
      <c r="NPR59" s="80"/>
      <c r="NPS59" s="80"/>
      <c r="NPT59" s="80"/>
      <c r="NPU59" s="80"/>
      <c r="NPV59" s="80"/>
      <c r="NPW59" s="80"/>
      <c r="NPX59" s="80"/>
      <c r="NPY59" s="80"/>
      <c r="NPZ59" s="80"/>
      <c r="NQA59" s="80"/>
      <c r="NQB59" s="80"/>
      <c r="NQC59" s="80"/>
      <c r="NQD59" s="80"/>
      <c r="NQE59" s="80"/>
      <c r="NQF59" s="80"/>
      <c r="NQG59" s="80"/>
      <c r="NQH59" s="80"/>
      <c r="NQI59" s="80"/>
      <c r="NQJ59" s="80"/>
      <c r="NQK59" s="80"/>
      <c r="NQL59" s="80"/>
      <c r="NQM59" s="80"/>
      <c r="NQN59" s="80"/>
      <c r="NQO59" s="80"/>
      <c r="NQP59" s="80"/>
      <c r="NQQ59" s="80"/>
      <c r="NQR59" s="80"/>
      <c r="NQS59" s="80"/>
      <c r="NQT59" s="80"/>
      <c r="NQU59" s="80"/>
      <c r="NQV59" s="80"/>
      <c r="NQW59" s="80"/>
      <c r="NQX59" s="80"/>
      <c r="NQY59" s="80"/>
      <c r="NQZ59" s="80"/>
      <c r="NRA59" s="80"/>
      <c r="NRB59" s="80"/>
      <c r="NRC59" s="80"/>
      <c r="NRD59" s="80"/>
      <c r="NRE59" s="80"/>
      <c r="NRF59" s="80"/>
      <c r="NRG59" s="80"/>
      <c r="NRH59" s="80"/>
      <c r="NRI59" s="80"/>
      <c r="NRJ59" s="80"/>
      <c r="NRK59" s="80"/>
      <c r="NRL59" s="80"/>
      <c r="NRM59" s="80"/>
      <c r="NRN59" s="80"/>
      <c r="NRO59" s="80"/>
      <c r="NRP59" s="80"/>
      <c r="NRQ59" s="80"/>
      <c r="NRR59" s="80"/>
      <c r="NRS59" s="80"/>
      <c r="NRT59" s="80"/>
      <c r="NRU59" s="80"/>
      <c r="NRV59" s="80"/>
      <c r="NRW59" s="80"/>
      <c r="NRX59" s="80"/>
      <c r="NRY59" s="80"/>
      <c r="NRZ59" s="80"/>
      <c r="NSA59" s="80"/>
      <c r="NSB59" s="80"/>
      <c r="NSC59" s="80"/>
      <c r="NSD59" s="80"/>
      <c r="NSE59" s="80"/>
      <c r="NSF59" s="80"/>
      <c r="NSG59" s="80"/>
      <c r="NSH59" s="80"/>
      <c r="NSI59" s="80"/>
      <c r="NSJ59" s="80"/>
      <c r="NSK59" s="80"/>
      <c r="NSL59" s="80"/>
      <c r="NSM59" s="80"/>
      <c r="NSN59" s="80"/>
      <c r="NSO59" s="80"/>
      <c r="NSP59" s="80"/>
      <c r="NSQ59" s="80"/>
      <c r="NSR59" s="80"/>
      <c r="NSS59" s="80"/>
      <c r="NST59" s="80"/>
      <c r="NSU59" s="80"/>
      <c r="NSV59" s="80"/>
      <c r="NSW59" s="80"/>
      <c r="NSX59" s="80"/>
      <c r="NSY59" s="80"/>
      <c r="NSZ59" s="80"/>
      <c r="NTA59" s="80"/>
      <c r="NTB59" s="80"/>
      <c r="NTC59" s="80"/>
      <c r="NTD59" s="80"/>
      <c r="NTE59" s="80"/>
      <c r="NTF59" s="80"/>
      <c r="NTG59" s="80"/>
      <c r="NTH59" s="80"/>
      <c r="NTI59" s="80"/>
      <c r="NTJ59" s="80"/>
      <c r="NTK59" s="80"/>
      <c r="NTL59" s="80"/>
      <c r="NTM59" s="80"/>
      <c r="NTN59" s="80"/>
      <c r="NTO59" s="80"/>
      <c r="NTP59" s="80"/>
      <c r="NTQ59" s="80"/>
      <c r="NTR59" s="80"/>
      <c r="NTS59" s="80"/>
      <c r="NTT59" s="80"/>
      <c r="NTU59" s="80"/>
      <c r="NTV59" s="80"/>
      <c r="NTW59" s="80"/>
      <c r="NTX59" s="80"/>
      <c r="NTY59" s="80"/>
      <c r="NTZ59" s="80"/>
      <c r="NUA59" s="80"/>
      <c r="NUB59" s="80"/>
      <c r="NUC59" s="80"/>
      <c r="NUD59" s="80"/>
      <c r="NUE59" s="80"/>
      <c r="NUF59" s="80"/>
      <c r="NUG59" s="80"/>
      <c r="NUH59" s="80"/>
      <c r="NUI59" s="80"/>
      <c r="NUJ59" s="80"/>
      <c r="NUK59" s="80"/>
      <c r="NUL59" s="80"/>
      <c r="NUM59" s="80"/>
      <c r="NUN59" s="80"/>
      <c r="NUO59" s="80"/>
      <c r="NUP59" s="80"/>
      <c r="NUQ59" s="80"/>
      <c r="NUR59" s="80"/>
      <c r="NUS59" s="80"/>
      <c r="NUT59" s="80"/>
      <c r="NUU59" s="80"/>
      <c r="NUV59" s="80"/>
      <c r="NUW59" s="80"/>
      <c r="NUX59" s="80"/>
      <c r="NUY59" s="80"/>
      <c r="NUZ59" s="80"/>
      <c r="NVA59" s="80"/>
      <c r="NVB59" s="80"/>
      <c r="NVC59" s="80"/>
      <c r="NVD59" s="80"/>
      <c r="NVE59" s="80"/>
      <c r="NVF59" s="80"/>
      <c r="NVG59" s="80"/>
      <c r="NVH59" s="80"/>
      <c r="NVI59" s="80"/>
      <c r="NVJ59" s="80"/>
      <c r="NVK59" s="80"/>
      <c r="NVL59" s="80"/>
      <c r="NVM59" s="80"/>
      <c r="NVN59" s="80"/>
      <c r="NVO59" s="80"/>
      <c r="NVP59" s="80"/>
      <c r="NVQ59" s="80"/>
      <c r="NVR59" s="80"/>
      <c r="NVS59" s="80"/>
      <c r="NVT59" s="80"/>
      <c r="NVU59" s="80"/>
      <c r="NVV59" s="80"/>
      <c r="NVW59" s="80"/>
      <c r="NVX59" s="80"/>
      <c r="NVY59" s="80"/>
      <c r="NVZ59" s="80"/>
      <c r="NWA59" s="80"/>
      <c r="NWB59" s="80"/>
      <c r="NWC59" s="80"/>
      <c r="NWD59" s="80"/>
      <c r="NWE59" s="80"/>
      <c r="NWF59" s="80"/>
      <c r="NWG59" s="80"/>
      <c r="NWH59" s="80"/>
      <c r="NWI59" s="80"/>
      <c r="NWJ59" s="80"/>
      <c r="NWK59" s="80"/>
      <c r="NWL59" s="80"/>
      <c r="NWM59" s="80"/>
      <c r="NWN59" s="80"/>
      <c r="NWO59" s="80"/>
      <c r="NWP59" s="80"/>
      <c r="NWQ59" s="80"/>
      <c r="NWR59" s="80"/>
      <c r="NWS59" s="80"/>
      <c r="NWT59" s="80"/>
      <c r="NWU59" s="80"/>
      <c r="NWV59" s="80"/>
      <c r="NWW59" s="80"/>
      <c r="NWX59" s="80"/>
      <c r="NWY59" s="80"/>
      <c r="NWZ59" s="80"/>
      <c r="NXA59" s="80"/>
      <c r="NXB59" s="80"/>
      <c r="NXC59" s="80"/>
      <c r="NXD59" s="80"/>
      <c r="NXE59" s="80"/>
      <c r="NXF59" s="80"/>
      <c r="NXG59" s="80"/>
      <c r="NXH59" s="80"/>
      <c r="NXI59" s="80"/>
      <c r="NXJ59" s="80"/>
      <c r="NXK59" s="80"/>
      <c r="NXL59" s="80"/>
      <c r="NXM59" s="80"/>
      <c r="NXN59" s="80"/>
      <c r="NXO59" s="80"/>
      <c r="NXP59" s="80"/>
      <c r="NXQ59" s="80"/>
      <c r="NXR59" s="80"/>
      <c r="NXS59" s="80"/>
      <c r="NXT59" s="80"/>
      <c r="NXU59" s="80"/>
      <c r="NXV59" s="80"/>
      <c r="NXW59" s="80"/>
      <c r="NXX59" s="80"/>
      <c r="NXY59" s="80"/>
      <c r="NXZ59" s="80"/>
      <c r="NYA59" s="80"/>
      <c r="NYB59" s="80"/>
      <c r="NYC59" s="80"/>
      <c r="NYD59" s="80"/>
      <c r="NYE59" s="80"/>
      <c r="NYF59" s="80"/>
      <c r="NYG59" s="80"/>
      <c r="NYH59" s="80"/>
      <c r="NYI59" s="80"/>
      <c r="NYJ59" s="80"/>
      <c r="NYK59" s="80"/>
      <c r="NYL59" s="80"/>
      <c r="NYM59" s="80"/>
      <c r="NYN59" s="80"/>
      <c r="NYO59" s="80"/>
      <c r="NYP59" s="80"/>
      <c r="NYQ59" s="80"/>
      <c r="NYR59" s="80"/>
      <c r="NYS59" s="80"/>
      <c r="NYT59" s="80"/>
      <c r="NYU59" s="80"/>
      <c r="NYV59" s="80"/>
      <c r="NYW59" s="80"/>
      <c r="NYX59" s="80"/>
      <c r="NYY59" s="80"/>
      <c r="NYZ59" s="80"/>
      <c r="NZA59" s="80"/>
      <c r="NZB59" s="80"/>
      <c r="NZC59" s="80"/>
      <c r="NZD59" s="80"/>
      <c r="NZE59" s="80"/>
      <c r="NZF59" s="80"/>
      <c r="NZG59" s="80"/>
      <c r="NZH59" s="80"/>
      <c r="NZI59" s="80"/>
      <c r="NZJ59" s="80"/>
      <c r="NZK59" s="80"/>
      <c r="NZL59" s="80"/>
      <c r="NZM59" s="80"/>
      <c r="NZN59" s="80"/>
      <c r="NZO59" s="80"/>
      <c r="NZP59" s="80"/>
      <c r="NZQ59" s="80"/>
      <c r="NZR59" s="80"/>
      <c r="NZS59" s="80"/>
      <c r="NZT59" s="80"/>
      <c r="NZU59" s="80"/>
      <c r="NZV59" s="80"/>
      <c r="NZW59" s="80"/>
      <c r="NZX59" s="80"/>
      <c r="NZY59" s="80"/>
      <c r="NZZ59" s="80"/>
      <c r="OAA59" s="80"/>
      <c r="OAB59" s="80"/>
      <c r="OAC59" s="80"/>
      <c r="OAD59" s="80"/>
      <c r="OAE59" s="80"/>
      <c r="OAF59" s="80"/>
      <c r="OAG59" s="80"/>
      <c r="OAH59" s="80"/>
      <c r="OAI59" s="80"/>
      <c r="OAJ59" s="80"/>
      <c r="OAK59" s="80"/>
      <c r="OAL59" s="80"/>
      <c r="OAM59" s="80"/>
      <c r="OAN59" s="80"/>
      <c r="OAO59" s="80"/>
      <c r="OAP59" s="80"/>
      <c r="OAQ59" s="80"/>
      <c r="OAR59" s="80"/>
      <c r="OAS59" s="80"/>
      <c r="OAT59" s="80"/>
      <c r="OAU59" s="80"/>
      <c r="OAV59" s="80"/>
      <c r="OAW59" s="80"/>
      <c r="OAX59" s="80"/>
      <c r="OAY59" s="80"/>
      <c r="OAZ59" s="80"/>
      <c r="OBA59" s="80"/>
      <c r="OBB59" s="80"/>
      <c r="OBC59" s="80"/>
      <c r="OBD59" s="80"/>
      <c r="OBE59" s="80"/>
      <c r="OBF59" s="80"/>
      <c r="OBG59" s="80"/>
      <c r="OBH59" s="80"/>
      <c r="OBI59" s="80"/>
      <c r="OBJ59" s="80"/>
      <c r="OBK59" s="80"/>
      <c r="OBL59" s="80"/>
      <c r="OBM59" s="80"/>
      <c r="OBN59" s="80"/>
      <c r="OBO59" s="80"/>
      <c r="OBP59" s="80"/>
      <c r="OBQ59" s="80"/>
      <c r="OBR59" s="80"/>
      <c r="OBS59" s="80"/>
      <c r="OBT59" s="80"/>
      <c r="OBU59" s="80"/>
      <c r="OBV59" s="80"/>
      <c r="OBW59" s="80"/>
      <c r="OBX59" s="80"/>
      <c r="OBY59" s="80"/>
      <c r="OBZ59" s="80"/>
      <c r="OCA59" s="80"/>
      <c r="OCB59" s="80"/>
      <c r="OCC59" s="80"/>
      <c r="OCD59" s="80"/>
      <c r="OCE59" s="80"/>
      <c r="OCF59" s="80"/>
      <c r="OCG59" s="80"/>
      <c r="OCH59" s="80"/>
      <c r="OCI59" s="80"/>
      <c r="OCJ59" s="80"/>
      <c r="OCK59" s="80"/>
      <c r="OCL59" s="80"/>
      <c r="OCM59" s="80"/>
      <c r="OCN59" s="80"/>
      <c r="OCO59" s="80"/>
      <c r="OCP59" s="80"/>
      <c r="OCQ59" s="80"/>
      <c r="OCR59" s="80"/>
      <c r="OCS59" s="80"/>
      <c r="OCT59" s="80"/>
      <c r="OCU59" s="80"/>
      <c r="OCV59" s="80"/>
      <c r="OCW59" s="80"/>
      <c r="OCX59" s="80"/>
      <c r="OCY59" s="80"/>
      <c r="OCZ59" s="80"/>
      <c r="ODA59" s="80"/>
      <c r="ODB59" s="80"/>
      <c r="ODC59" s="80"/>
      <c r="ODD59" s="80"/>
      <c r="ODE59" s="80"/>
      <c r="ODF59" s="80"/>
      <c r="ODG59" s="80"/>
      <c r="ODH59" s="80"/>
      <c r="ODI59" s="80"/>
      <c r="ODJ59" s="80"/>
      <c r="ODK59" s="80"/>
      <c r="ODL59" s="80"/>
      <c r="ODM59" s="80"/>
      <c r="ODN59" s="80"/>
      <c r="ODO59" s="80"/>
      <c r="ODP59" s="80"/>
      <c r="ODQ59" s="80"/>
      <c r="ODR59" s="80"/>
      <c r="ODS59" s="80"/>
      <c r="ODT59" s="80"/>
      <c r="ODU59" s="80"/>
      <c r="ODV59" s="80"/>
      <c r="ODW59" s="80"/>
      <c r="ODX59" s="80"/>
      <c r="ODY59" s="80"/>
      <c r="ODZ59" s="80"/>
      <c r="OEA59" s="80"/>
      <c r="OEB59" s="80"/>
      <c r="OEC59" s="80"/>
      <c r="OED59" s="80"/>
      <c r="OEE59" s="80"/>
      <c r="OEF59" s="80"/>
      <c r="OEG59" s="80"/>
      <c r="OEH59" s="80"/>
      <c r="OEI59" s="80"/>
      <c r="OEJ59" s="80"/>
      <c r="OEK59" s="80"/>
      <c r="OEL59" s="80"/>
      <c r="OEM59" s="80"/>
      <c r="OEN59" s="80"/>
      <c r="OEO59" s="80"/>
      <c r="OEP59" s="80"/>
      <c r="OEQ59" s="80"/>
      <c r="OER59" s="80"/>
      <c r="OES59" s="80"/>
      <c r="OET59" s="80"/>
      <c r="OEU59" s="80"/>
      <c r="OEV59" s="80"/>
      <c r="OEW59" s="80"/>
      <c r="OEX59" s="80"/>
      <c r="OEY59" s="80"/>
      <c r="OEZ59" s="80"/>
      <c r="OFA59" s="80"/>
      <c r="OFB59" s="80"/>
      <c r="OFC59" s="80"/>
      <c r="OFD59" s="80"/>
      <c r="OFE59" s="80"/>
      <c r="OFF59" s="80"/>
      <c r="OFG59" s="80"/>
      <c r="OFH59" s="80"/>
      <c r="OFI59" s="80"/>
      <c r="OFJ59" s="80"/>
      <c r="OFK59" s="80"/>
      <c r="OFL59" s="80"/>
      <c r="OFM59" s="80"/>
      <c r="OFN59" s="80"/>
      <c r="OFO59" s="80"/>
      <c r="OFP59" s="80"/>
      <c r="OFQ59" s="80"/>
      <c r="OFR59" s="80"/>
      <c r="OFS59" s="80"/>
      <c r="OFT59" s="80"/>
      <c r="OFU59" s="80"/>
      <c r="OFV59" s="80"/>
      <c r="OFW59" s="80"/>
      <c r="OFX59" s="80"/>
      <c r="OFY59" s="80"/>
      <c r="OFZ59" s="80"/>
      <c r="OGA59" s="80"/>
      <c r="OGB59" s="80"/>
      <c r="OGC59" s="80"/>
      <c r="OGD59" s="80"/>
      <c r="OGE59" s="80"/>
      <c r="OGF59" s="80"/>
      <c r="OGG59" s="80"/>
      <c r="OGH59" s="80"/>
      <c r="OGI59" s="80"/>
      <c r="OGJ59" s="80"/>
      <c r="OGK59" s="80"/>
      <c r="OGL59" s="80"/>
      <c r="OGM59" s="80"/>
      <c r="OGN59" s="80"/>
      <c r="OGO59" s="80"/>
      <c r="OGP59" s="80"/>
      <c r="OGQ59" s="80"/>
      <c r="OGR59" s="80"/>
      <c r="OGS59" s="80"/>
      <c r="OGT59" s="80"/>
      <c r="OGU59" s="80"/>
      <c r="OGV59" s="80"/>
      <c r="OGW59" s="80"/>
      <c r="OGX59" s="80"/>
      <c r="OGY59" s="80"/>
      <c r="OGZ59" s="80"/>
      <c r="OHA59" s="80"/>
      <c r="OHB59" s="80"/>
      <c r="OHC59" s="80"/>
      <c r="OHD59" s="80"/>
      <c r="OHE59" s="80"/>
      <c r="OHF59" s="80"/>
      <c r="OHG59" s="80"/>
      <c r="OHH59" s="80"/>
      <c r="OHI59" s="80"/>
      <c r="OHJ59" s="80"/>
      <c r="OHK59" s="80"/>
      <c r="OHL59" s="80"/>
      <c r="OHM59" s="80"/>
      <c r="OHN59" s="80"/>
      <c r="OHO59" s="80"/>
      <c r="OHP59" s="80"/>
      <c r="OHQ59" s="80"/>
      <c r="OHR59" s="80"/>
      <c r="OHS59" s="80"/>
      <c r="OHT59" s="80"/>
      <c r="OHU59" s="80"/>
      <c r="OHV59" s="80"/>
      <c r="OHW59" s="80"/>
      <c r="OHX59" s="80"/>
      <c r="OHY59" s="80"/>
      <c r="OHZ59" s="80"/>
      <c r="OIA59" s="80"/>
      <c r="OIB59" s="80"/>
      <c r="OIC59" s="80"/>
      <c r="OID59" s="80"/>
      <c r="OIE59" s="80"/>
      <c r="OIF59" s="80"/>
      <c r="OIG59" s="80"/>
      <c r="OIH59" s="80"/>
      <c r="OII59" s="80"/>
      <c r="OIJ59" s="80"/>
      <c r="OIK59" s="80"/>
      <c r="OIL59" s="80"/>
      <c r="OIM59" s="80"/>
      <c r="OIN59" s="80"/>
      <c r="OIO59" s="80"/>
      <c r="OIP59" s="80"/>
      <c r="OIQ59" s="80"/>
      <c r="OIR59" s="80"/>
      <c r="OIS59" s="80"/>
      <c r="OIT59" s="80"/>
      <c r="OIU59" s="80"/>
      <c r="OIV59" s="80"/>
      <c r="OIW59" s="80"/>
      <c r="OIX59" s="80"/>
      <c r="OIY59" s="80"/>
      <c r="OIZ59" s="80"/>
      <c r="OJA59" s="80"/>
      <c r="OJB59" s="80"/>
      <c r="OJC59" s="80"/>
      <c r="OJD59" s="80"/>
      <c r="OJE59" s="80"/>
      <c r="OJF59" s="80"/>
      <c r="OJG59" s="80"/>
      <c r="OJH59" s="80"/>
      <c r="OJI59" s="80"/>
      <c r="OJJ59" s="80"/>
      <c r="OJK59" s="80"/>
      <c r="OJL59" s="80"/>
      <c r="OJM59" s="80"/>
      <c r="OJN59" s="80"/>
      <c r="OJO59" s="80"/>
      <c r="OJP59" s="80"/>
      <c r="OJQ59" s="80"/>
      <c r="OJR59" s="80"/>
      <c r="OJS59" s="80"/>
      <c r="OJT59" s="80"/>
      <c r="OJU59" s="80"/>
      <c r="OJV59" s="80"/>
      <c r="OJW59" s="80"/>
      <c r="OJX59" s="80"/>
      <c r="OJY59" s="80"/>
      <c r="OJZ59" s="80"/>
      <c r="OKA59" s="80"/>
      <c r="OKB59" s="80"/>
      <c r="OKC59" s="80"/>
      <c r="OKD59" s="80"/>
      <c r="OKE59" s="80"/>
      <c r="OKF59" s="80"/>
      <c r="OKG59" s="80"/>
      <c r="OKH59" s="80"/>
      <c r="OKI59" s="80"/>
      <c r="OKJ59" s="80"/>
      <c r="OKK59" s="80"/>
      <c r="OKL59" s="80"/>
      <c r="OKM59" s="80"/>
      <c r="OKN59" s="80"/>
      <c r="OKO59" s="80"/>
      <c r="OKP59" s="80"/>
      <c r="OKQ59" s="80"/>
      <c r="OKR59" s="80"/>
      <c r="OKS59" s="80"/>
      <c r="OKT59" s="80"/>
      <c r="OKU59" s="80"/>
      <c r="OKV59" s="80"/>
      <c r="OKW59" s="80"/>
      <c r="OKX59" s="80"/>
      <c r="OKY59" s="80"/>
      <c r="OKZ59" s="80"/>
      <c r="OLA59" s="80"/>
      <c r="OLB59" s="80"/>
      <c r="OLC59" s="80"/>
      <c r="OLD59" s="80"/>
      <c r="OLE59" s="80"/>
      <c r="OLF59" s="80"/>
      <c r="OLG59" s="80"/>
      <c r="OLH59" s="80"/>
      <c r="OLI59" s="80"/>
      <c r="OLJ59" s="80"/>
      <c r="OLK59" s="80"/>
      <c r="OLL59" s="80"/>
      <c r="OLM59" s="80"/>
      <c r="OLN59" s="80"/>
      <c r="OLO59" s="80"/>
      <c r="OLP59" s="80"/>
      <c r="OLQ59" s="80"/>
      <c r="OLR59" s="80"/>
      <c r="OLS59" s="80"/>
      <c r="OLT59" s="80"/>
      <c r="OLU59" s="80"/>
      <c r="OLV59" s="80"/>
      <c r="OLW59" s="80"/>
      <c r="OLX59" s="80"/>
      <c r="OLY59" s="80"/>
      <c r="OLZ59" s="80"/>
      <c r="OMA59" s="80"/>
      <c r="OMB59" s="80"/>
      <c r="OMC59" s="80"/>
      <c r="OMD59" s="80"/>
      <c r="OME59" s="80"/>
      <c r="OMF59" s="80"/>
      <c r="OMG59" s="80"/>
      <c r="OMH59" s="80"/>
      <c r="OMI59" s="80"/>
      <c r="OMJ59" s="80"/>
      <c r="OMK59" s="80"/>
      <c r="OML59" s="80"/>
      <c r="OMM59" s="80"/>
      <c r="OMN59" s="80"/>
      <c r="OMO59" s="80"/>
      <c r="OMP59" s="80"/>
      <c r="OMQ59" s="80"/>
      <c r="OMR59" s="80"/>
      <c r="OMS59" s="80"/>
      <c r="OMT59" s="80"/>
      <c r="OMU59" s="80"/>
      <c r="OMV59" s="80"/>
      <c r="OMW59" s="80"/>
      <c r="OMX59" s="80"/>
      <c r="OMY59" s="80"/>
      <c r="OMZ59" s="80"/>
      <c r="ONA59" s="80"/>
      <c r="ONB59" s="80"/>
      <c r="ONC59" s="80"/>
      <c r="OND59" s="80"/>
      <c r="ONE59" s="80"/>
      <c r="ONF59" s="80"/>
      <c r="ONG59" s="80"/>
      <c r="ONH59" s="80"/>
      <c r="ONI59" s="80"/>
      <c r="ONJ59" s="80"/>
      <c r="ONK59" s="80"/>
      <c r="ONL59" s="80"/>
      <c r="ONM59" s="80"/>
      <c r="ONN59" s="80"/>
      <c r="ONO59" s="80"/>
      <c r="ONP59" s="80"/>
      <c r="ONQ59" s="80"/>
      <c r="ONR59" s="80"/>
      <c r="ONS59" s="80"/>
      <c r="ONT59" s="80"/>
      <c r="ONU59" s="80"/>
      <c r="ONV59" s="80"/>
      <c r="ONW59" s="80"/>
      <c r="ONX59" s="80"/>
      <c r="ONY59" s="80"/>
      <c r="ONZ59" s="80"/>
      <c r="OOA59" s="80"/>
      <c r="OOB59" s="80"/>
      <c r="OOC59" s="80"/>
      <c r="OOD59" s="80"/>
      <c r="OOE59" s="80"/>
      <c r="OOF59" s="80"/>
      <c r="OOG59" s="80"/>
      <c r="OOH59" s="80"/>
      <c r="OOI59" s="80"/>
      <c r="OOJ59" s="80"/>
      <c r="OOK59" s="80"/>
      <c r="OOL59" s="80"/>
      <c r="OOM59" s="80"/>
      <c r="OON59" s="80"/>
      <c r="OOO59" s="80"/>
      <c r="OOP59" s="80"/>
      <c r="OOQ59" s="80"/>
      <c r="OOR59" s="80"/>
      <c r="OOS59" s="80"/>
      <c r="OOT59" s="80"/>
      <c r="OOU59" s="80"/>
      <c r="OOV59" s="80"/>
      <c r="OOW59" s="80"/>
      <c r="OOX59" s="80"/>
      <c r="OOY59" s="80"/>
      <c r="OOZ59" s="80"/>
      <c r="OPA59" s="80"/>
      <c r="OPB59" s="80"/>
      <c r="OPC59" s="80"/>
      <c r="OPD59" s="80"/>
      <c r="OPE59" s="80"/>
      <c r="OPF59" s="80"/>
      <c r="OPG59" s="80"/>
      <c r="OPH59" s="80"/>
      <c r="OPI59" s="80"/>
      <c r="OPJ59" s="80"/>
      <c r="OPK59" s="80"/>
      <c r="OPL59" s="80"/>
      <c r="OPM59" s="80"/>
      <c r="OPN59" s="80"/>
      <c r="OPO59" s="80"/>
      <c r="OPP59" s="80"/>
      <c r="OPQ59" s="80"/>
      <c r="OPR59" s="80"/>
      <c r="OPS59" s="80"/>
      <c r="OPT59" s="80"/>
      <c r="OPU59" s="80"/>
      <c r="OPV59" s="80"/>
      <c r="OPW59" s="80"/>
      <c r="OPX59" s="80"/>
      <c r="OPY59" s="80"/>
      <c r="OPZ59" s="80"/>
      <c r="OQA59" s="80"/>
      <c r="OQB59" s="80"/>
      <c r="OQC59" s="80"/>
      <c r="OQD59" s="80"/>
      <c r="OQE59" s="80"/>
      <c r="OQF59" s="80"/>
      <c r="OQG59" s="80"/>
      <c r="OQH59" s="80"/>
      <c r="OQI59" s="80"/>
      <c r="OQJ59" s="80"/>
      <c r="OQK59" s="80"/>
      <c r="OQL59" s="80"/>
      <c r="OQM59" s="80"/>
      <c r="OQN59" s="80"/>
      <c r="OQO59" s="80"/>
      <c r="OQP59" s="80"/>
      <c r="OQQ59" s="80"/>
      <c r="OQR59" s="80"/>
      <c r="OQS59" s="80"/>
      <c r="OQT59" s="80"/>
      <c r="OQU59" s="80"/>
      <c r="OQV59" s="80"/>
      <c r="OQW59" s="80"/>
      <c r="OQX59" s="80"/>
      <c r="OQY59" s="80"/>
      <c r="OQZ59" s="80"/>
      <c r="ORA59" s="80"/>
      <c r="ORB59" s="80"/>
      <c r="ORC59" s="80"/>
      <c r="ORD59" s="80"/>
      <c r="ORE59" s="80"/>
      <c r="ORF59" s="80"/>
      <c r="ORG59" s="80"/>
      <c r="ORH59" s="80"/>
      <c r="ORI59" s="80"/>
      <c r="ORJ59" s="80"/>
      <c r="ORK59" s="80"/>
      <c r="ORL59" s="80"/>
      <c r="ORM59" s="80"/>
      <c r="ORN59" s="80"/>
      <c r="ORO59" s="80"/>
      <c r="ORP59" s="80"/>
      <c r="ORQ59" s="80"/>
      <c r="ORR59" s="80"/>
      <c r="ORS59" s="80"/>
      <c r="ORT59" s="80"/>
      <c r="ORU59" s="80"/>
      <c r="ORV59" s="80"/>
      <c r="ORW59" s="80"/>
      <c r="ORX59" s="80"/>
      <c r="ORY59" s="80"/>
      <c r="ORZ59" s="80"/>
      <c r="OSA59" s="80"/>
      <c r="OSB59" s="80"/>
      <c r="OSC59" s="80"/>
      <c r="OSD59" s="80"/>
      <c r="OSE59" s="80"/>
      <c r="OSF59" s="80"/>
      <c r="OSG59" s="80"/>
      <c r="OSH59" s="80"/>
      <c r="OSI59" s="80"/>
      <c r="OSJ59" s="80"/>
      <c r="OSK59" s="80"/>
      <c r="OSL59" s="80"/>
      <c r="OSM59" s="80"/>
      <c r="OSN59" s="80"/>
      <c r="OSO59" s="80"/>
      <c r="OSP59" s="80"/>
      <c r="OSQ59" s="80"/>
      <c r="OSR59" s="80"/>
      <c r="OSS59" s="80"/>
      <c r="OST59" s="80"/>
      <c r="OSU59" s="80"/>
      <c r="OSV59" s="80"/>
      <c r="OSW59" s="80"/>
      <c r="OSX59" s="80"/>
      <c r="OSY59" s="80"/>
      <c r="OSZ59" s="80"/>
      <c r="OTA59" s="80"/>
      <c r="OTB59" s="80"/>
      <c r="OTC59" s="80"/>
      <c r="OTD59" s="80"/>
      <c r="OTE59" s="80"/>
      <c r="OTF59" s="80"/>
      <c r="OTG59" s="80"/>
      <c r="OTH59" s="80"/>
      <c r="OTI59" s="80"/>
      <c r="OTJ59" s="80"/>
      <c r="OTK59" s="80"/>
      <c r="OTL59" s="80"/>
      <c r="OTM59" s="80"/>
      <c r="OTN59" s="80"/>
      <c r="OTO59" s="80"/>
      <c r="OTP59" s="80"/>
      <c r="OTQ59" s="80"/>
      <c r="OTR59" s="80"/>
      <c r="OTS59" s="80"/>
      <c r="OTT59" s="80"/>
      <c r="OTU59" s="80"/>
      <c r="OTV59" s="80"/>
      <c r="OTW59" s="80"/>
      <c r="OTX59" s="80"/>
      <c r="OTY59" s="80"/>
      <c r="OTZ59" s="80"/>
      <c r="OUA59" s="80"/>
      <c r="OUB59" s="80"/>
      <c r="OUC59" s="80"/>
      <c r="OUD59" s="80"/>
      <c r="OUE59" s="80"/>
      <c r="OUF59" s="80"/>
      <c r="OUG59" s="80"/>
      <c r="OUH59" s="80"/>
      <c r="OUI59" s="80"/>
      <c r="OUJ59" s="80"/>
      <c r="OUK59" s="80"/>
      <c r="OUL59" s="80"/>
      <c r="OUM59" s="80"/>
      <c r="OUN59" s="80"/>
      <c r="OUO59" s="80"/>
      <c r="OUP59" s="80"/>
      <c r="OUQ59" s="80"/>
      <c r="OUR59" s="80"/>
      <c r="OUS59" s="80"/>
      <c r="OUT59" s="80"/>
      <c r="OUU59" s="80"/>
      <c r="OUV59" s="80"/>
      <c r="OUW59" s="80"/>
      <c r="OUX59" s="80"/>
      <c r="OUY59" s="80"/>
      <c r="OUZ59" s="80"/>
      <c r="OVA59" s="80"/>
      <c r="OVB59" s="80"/>
      <c r="OVC59" s="80"/>
      <c r="OVD59" s="80"/>
      <c r="OVE59" s="80"/>
      <c r="OVF59" s="80"/>
      <c r="OVG59" s="80"/>
      <c r="OVH59" s="80"/>
      <c r="OVI59" s="80"/>
      <c r="OVJ59" s="80"/>
      <c r="OVK59" s="80"/>
      <c r="OVL59" s="80"/>
      <c r="OVM59" s="80"/>
      <c r="OVN59" s="80"/>
      <c r="OVO59" s="80"/>
      <c r="OVP59" s="80"/>
      <c r="OVQ59" s="80"/>
      <c r="OVR59" s="80"/>
      <c r="OVS59" s="80"/>
      <c r="OVT59" s="80"/>
      <c r="OVU59" s="80"/>
      <c r="OVV59" s="80"/>
      <c r="OVW59" s="80"/>
      <c r="OVX59" s="80"/>
      <c r="OVY59" s="80"/>
      <c r="OVZ59" s="80"/>
      <c r="OWA59" s="80"/>
      <c r="OWB59" s="80"/>
      <c r="OWC59" s="80"/>
      <c r="OWD59" s="80"/>
      <c r="OWE59" s="80"/>
      <c r="OWF59" s="80"/>
      <c r="OWG59" s="80"/>
      <c r="OWH59" s="80"/>
      <c r="OWI59" s="80"/>
      <c r="OWJ59" s="80"/>
      <c r="OWK59" s="80"/>
      <c r="OWL59" s="80"/>
      <c r="OWM59" s="80"/>
      <c r="OWN59" s="80"/>
      <c r="OWO59" s="80"/>
      <c r="OWP59" s="80"/>
      <c r="OWQ59" s="80"/>
      <c r="OWR59" s="80"/>
      <c r="OWS59" s="80"/>
      <c r="OWT59" s="80"/>
      <c r="OWU59" s="80"/>
      <c r="OWV59" s="80"/>
      <c r="OWW59" s="80"/>
      <c r="OWX59" s="80"/>
      <c r="OWY59" s="80"/>
      <c r="OWZ59" s="80"/>
      <c r="OXA59" s="80"/>
      <c r="OXB59" s="80"/>
      <c r="OXC59" s="80"/>
      <c r="OXD59" s="80"/>
      <c r="OXE59" s="80"/>
      <c r="OXF59" s="80"/>
      <c r="OXG59" s="80"/>
      <c r="OXH59" s="80"/>
      <c r="OXI59" s="80"/>
      <c r="OXJ59" s="80"/>
      <c r="OXK59" s="80"/>
      <c r="OXL59" s="80"/>
      <c r="OXM59" s="80"/>
      <c r="OXN59" s="80"/>
      <c r="OXO59" s="80"/>
      <c r="OXP59" s="80"/>
      <c r="OXQ59" s="80"/>
      <c r="OXR59" s="80"/>
      <c r="OXS59" s="80"/>
      <c r="OXT59" s="80"/>
      <c r="OXU59" s="80"/>
      <c r="OXV59" s="80"/>
      <c r="OXW59" s="80"/>
      <c r="OXX59" s="80"/>
      <c r="OXY59" s="80"/>
      <c r="OXZ59" s="80"/>
      <c r="OYA59" s="80"/>
      <c r="OYB59" s="80"/>
      <c r="OYC59" s="80"/>
      <c r="OYD59" s="80"/>
      <c r="OYE59" s="80"/>
      <c r="OYF59" s="80"/>
      <c r="OYG59" s="80"/>
      <c r="OYH59" s="80"/>
      <c r="OYI59" s="80"/>
      <c r="OYJ59" s="80"/>
      <c r="OYK59" s="80"/>
      <c r="OYL59" s="80"/>
      <c r="OYM59" s="80"/>
      <c r="OYN59" s="80"/>
      <c r="OYO59" s="80"/>
      <c r="OYP59" s="80"/>
      <c r="OYQ59" s="80"/>
      <c r="OYR59" s="80"/>
      <c r="OYS59" s="80"/>
      <c r="OYT59" s="80"/>
      <c r="OYU59" s="80"/>
      <c r="OYV59" s="80"/>
      <c r="OYW59" s="80"/>
      <c r="OYX59" s="80"/>
      <c r="OYY59" s="80"/>
      <c r="OYZ59" s="80"/>
      <c r="OZA59" s="80"/>
      <c r="OZB59" s="80"/>
      <c r="OZC59" s="80"/>
      <c r="OZD59" s="80"/>
      <c r="OZE59" s="80"/>
      <c r="OZF59" s="80"/>
      <c r="OZG59" s="80"/>
      <c r="OZH59" s="80"/>
      <c r="OZI59" s="80"/>
      <c r="OZJ59" s="80"/>
      <c r="OZK59" s="80"/>
      <c r="OZL59" s="80"/>
      <c r="OZM59" s="80"/>
      <c r="OZN59" s="80"/>
      <c r="OZO59" s="80"/>
      <c r="OZP59" s="80"/>
      <c r="OZQ59" s="80"/>
      <c r="OZR59" s="80"/>
      <c r="OZS59" s="80"/>
      <c r="OZT59" s="80"/>
      <c r="OZU59" s="80"/>
      <c r="OZV59" s="80"/>
      <c r="OZW59" s="80"/>
      <c r="OZX59" s="80"/>
      <c r="OZY59" s="80"/>
      <c r="OZZ59" s="80"/>
      <c r="PAA59" s="80"/>
      <c r="PAB59" s="80"/>
      <c r="PAC59" s="80"/>
      <c r="PAD59" s="80"/>
      <c r="PAE59" s="80"/>
      <c r="PAF59" s="80"/>
      <c r="PAG59" s="80"/>
      <c r="PAH59" s="80"/>
      <c r="PAI59" s="80"/>
      <c r="PAJ59" s="80"/>
      <c r="PAK59" s="80"/>
      <c r="PAL59" s="80"/>
      <c r="PAM59" s="80"/>
      <c r="PAN59" s="80"/>
      <c r="PAO59" s="80"/>
      <c r="PAP59" s="80"/>
      <c r="PAQ59" s="80"/>
      <c r="PAR59" s="80"/>
      <c r="PAS59" s="80"/>
      <c r="PAT59" s="80"/>
      <c r="PAU59" s="80"/>
      <c r="PAV59" s="80"/>
      <c r="PAW59" s="80"/>
      <c r="PAX59" s="80"/>
      <c r="PAY59" s="80"/>
      <c r="PAZ59" s="80"/>
      <c r="PBA59" s="80"/>
      <c r="PBB59" s="80"/>
      <c r="PBC59" s="80"/>
      <c r="PBD59" s="80"/>
      <c r="PBE59" s="80"/>
      <c r="PBF59" s="80"/>
      <c r="PBG59" s="80"/>
      <c r="PBH59" s="80"/>
      <c r="PBI59" s="80"/>
      <c r="PBJ59" s="80"/>
      <c r="PBK59" s="80"/>
      <c r="PBL59" s="80"/>
      <c r="PBM59" s="80"/>
      <c r="PBN59" s="80"/>
      <c r="PBO59" s="80"/>
      <c r="PBP59" s="80"/>
      <c r="PBQ59" s="80"/>
      <c r="PBR59" s="80"/>
      <c r="PBS59" s="80"/>
      <c r="PBT59" s="80"/>
      <c r="PBU59" s="80"/>
      <c r="PBV59" s="80"/>
      <c r="PBW59" s="80"/>
      <c r="PBX59" s="80"/>
      <c r="PBY59" s="80"/>
      <c r="PBZ59" s="80"/>
      <c r="PCA59" s="80"/>
      <c r="PCB59" s="80"/>
      <c r="PCC59" s="80"/>
      <c r="PCD59" s="80"/>
      <c r="PCE59" s="80"/>
      <c r="PCF59" s="80"/>
      <c r="PCG59" s="80"/>
      <c r="PCH59" s="80"/>
      <c r="PCI59" s="80"/>
      <c r="PCJ59" s="80"/>
      <c r="PCK59" s="80"/>
      <c r="PCL59" s="80"/>
      <c r="PCM59" s="80"/>
      <c r="PCN59" s="80"/>
      <c r="PCO59" s="80"/>
      <c r="PCP59" s="80"/>
      <c r="PCQ59" s="80"/>
      <c r="PCR59" s="80"/>
      <c r="PCS59" s="80"/>
      <c r="PCT59" s="80"/>
      <c r="PCU59" s="80"/>
      <c r="PCV59" s="80"/>
      <c r="PCW59" s="80"/>
      <c r="PCX59" s="80"/>
      <c r="PCY59" s="80"/>
      <c r="PCZ59" s="80"/>
      <c r="PDA59" s="80"/>
      <c r="PDB59" s="80"/>
      <c r="PDC59" s="80"/>
      <c r="PDD59" s="80"/>
      <c r="PDE59" s="80"/>
      <c r="PDF59" s="80"/>
      <c r="PDG59" s="80"/>
      <c r="PDH59" s="80"/>
      <c r="PDI59" s="80"/>
      <c r="PDJ59" s="80"/>
      <c r="PDK59" s="80"/>
      <c r="PDL59" s="80"/>
      <c r="PDM59" s="80"/>
      <c r="PDN59" s="80"/>
      <c r="PDO59" s="80"/>
      <c r="PDP59" s="80"/>
      <c r="PDQ59" s="80"/>
      <c r="PDR59" s="80"/>
      <c r="PDS59" s="80"/>
      <c r="PDT59" s="80"/>
      <c r="PDU59" s="80"/>
      <c r="PDV59" s="80"/>
      <c r="PDW59" s="80"/>
      <c r="PDX59" s="80"/>
      <c r="PDY59" s="80"/>
      <c r="PDZ59" s="80"/>
      <c r="PEA59" s="80"/>
      <c r="PEB59" s="80"/>
      <c r="PEC59" s="80"/>
      <c r="PED59" s="80"/>
      <c r="PEE59" s="80"/>
      <c r="PEF59" s="80"/>
      <c r="PEG59" s="80"/>
      <c r="PEH59" s="80"/>
      <c r="PEI59" s="80"/>
      <c r="PEJ59" s="80"/>
      <c r="PEK59" s="80"/>
      <c r="PEL59" s="80"/>
      <c r="PEM59" s="80"/>
      <c r="PEN59" s="80"/>
      <c r="PEO59" s="80"/>
      <c r="PEP59" s="80"/>
      <c r="PEQ59" s="80"/>
      <c r="PER59" s="80"/>
      <c r="PES59" s="80"/>
      <c r="PET59" s="80"/>
      <c r="PEU59" s="80"/>
      <c r="PEV59" s="80"/>
      <c r="PEW59" s="80"/>
      <c r="PEX59" s="80"/>
      <c r="PEY59" s="80"/>
      <c r="PEZ59" s="80"/>
      <c r="PFA59" s="80"/>
      <c r="PFB59" s="80"/>
      <c r="PFC59" s="80"/>
      <c r="PFD59" s="80"/>
      <c r="PFE59" s="80"/>
      <c r="PFF59" s="80"/>
      <c r="PFG59" s="80"/>
      <c r="PFH59" s="80"/>
      <c r="PFI59" s="80"/>
      <c r="PFJ59" s="80"/>
      <c r="PFK59" s="80"/>
      <c r="PFL59" s="80"/>
      <c r="PFM59" s="80"/>
      <c r="PFN59" s="80"/>
      <c r="PFO59" s="80"/>
      <c r="PFP59" s="80"/>
      <c r="PFQ59" s="80"/>
      <c r="PFR59" s="80"/>
      <c r="PFS59" s="80"/>
      <c r="PFT59" s="80"/>
      <c r="PFU59" s="80"/>
      <c r="PFV59" s="80"/>
      <c r="PFW59" s="80"/>
      <c r="PFX59" s="80"/>
      <c r="PFY59" s="80"/>
      <c r="PFZ59" s="80"/>
      <c r="PGA59" s="80"/>
      <c r="PGB59" s="80"/>
      <c r="PGC59" s="80"/>
      <c r="PGD59" s="80"/>
      <c r="PGE59" s="80"/>
      <c r="PGF59" s="80"/>
      <c r="PGG59" s="80"/>
      <c r="PGH59" s="80"/>
      <c r="PGI59" s="80"/>
      <c r="PGJ59" s="80"/>
      <c r="PGK59" s="80"/>
      <c r="PGL59" s="80"/>
      <c r="PGM59" s="80"/>
      <c r="PGN59" s="80"/>
      <c r="PGO59" s="80"/>
      <c r="PGP59" s="80"/>
      <c r="PGQ59" s="80"/>
      <c r="PGR59" s="80"/>
      <c r="PGS59" s="80"/>
      <c r="PGT59" s="80"/>
      <c r="PGU59" s="80"/>
      <c r="PGV59" s="80"/>
      <c r="PGW59" s="80"/>
      <c r="PGX59" s="80"/>
      <c r="PGY59" s="80"/>
      <c r="PGZ59" s="80"/>
      <c r="PHA59" s="80"/>
      <c r="PHB59" s="80"/>
      <c r="PHC59" s="80"/>
      <c r="PHD59" s="80"/>
      <c r="PHE59" s="80"/>
      <c r="PHF59" s="80"/>
      <c r="PHG59" s="80"/>
      <c r="PHH59" s="80"/>
      <c r="PHI59" s="80"/>
      <c r="PHJ59" s="80"/>
      <c r="PHK59" s="80"/>
      <c r="PHL59" s="80"/>
      <c r="PHM59" s="80"/>
      <c r="PHN59" s="80"/>
      <c r="PHO59" s="80"/>
      <c r="PHP59" s="80"/>
      <c r="PHQ59" s="80"/>
      <c r="PHR59" s="80"/>
      <c r="PHS59" s="80"/>
      <c r="PHT59" s="80"/>
      <c r="PHU59" s="80"/>
      <c r="PHV59" s="80"/>
      <c r="PHW59" s="80"/>
      <c r="PHX59" s="80"/>
      <c r="PHY59" s="80"/>
      <c r="PHZ59" s="80"/>
      <c r="PIA59" s="80"/>
      <c r="PIB59" s="80"/>
      <c r="PIC59" s="80"/>
      <c r="PID59" s="80"/>
      <c r="PIE59" s="80"/>
      <c r="PIF59" s="80"/>
      <c r="PIG59" s="80"/>
      <c r="PIH59" s="80"/>
      <c r="PII59" s="80"/>
      <c r="PIJ59" s="80"/>
      <c r="PIK59" s="80"/>
      <c r="PIL59" s="80"/>
      <c r="PIM59" s="80"/>
      <c r="PIN59" s="80"/>
      <c r="PIO59" s="80"/>
      <c r="PIP59" s="80"/>
      <c r="PIQ59" s="80"/>
      <c r="PIR59" s="80"/>
      <c r="PIS59" s="80"/>
      <c r="PIT59" s="80"/>
      <c r="PIU59" s="80"/>
      <c r="PIV59" s="80"/>
      <c r="PIW59" s="80"/>
      <c r="PIX59" s="80"/>
      <c r="PIY59" s="80"/>
      <c r="PIZ59" s="80"/>
      <c r="PJA59" s="80"/>
      <c r="PJB59" s="80"/>
      <c r="PJC59" s="80"/>
      <c r="PJD59" s="80"/>
      <c r="PJE59" s="80"/>
      <c r="PJF59" s="80"/>
      <c r="PJG59" s="80"/>
      <c r="PJH59" s="80"/>
      <c r="PJI59" s="80"/>
      <c r="PJJ59" s="80"/>
      <c r="PJK59" s="80"/>
      <c r="PJL59" s="80"/>
      <c r="PJM59" s="80"/>
      <c r="PJN59" s="80"/>
      <c r="PJO59" s="80"/>
      <c r="PJP59" s="80"/>
      <c r="PJQ59" s="80"/>
      <c r="PJR59" s="80"/>
      <c r="PJS59" s="80"/>
      <c r="PJT59" s="80"/>
      <c r="PJU59" s="80"/>
      <c r="PJV59" s="80"/>
      <c r="PJW59" s="80"/>
      <c r="PJX59" s="80"/>
      <c r="PJY59" s="80"/>
      <c r="PJZ59" s="80"/>
      <c r="PKA59" s="80"/>
      <c r="PKB59" s="80"/>
      <c r="PKC59" s="80"/>
      <c r="PKD59" s="80"/>
      <c r="PKE59" s="80"/>
      <c r="PKF59" s="80"/>
      <c r="PKG59" s="80"/>
      <c r="PKH59" s="80"/>
      <c r="PKI59" s="80"/>
      <c r="PKJ59" s="80"/>
      <c r="PKK59" s="80"/>
      <c r="PKL59" s="80"/>
      <c r="PKM59" s="80"/>
      <c r="PKN59" s="80"/>
      <c r="PKO59" s="80"/>
      <c r="PKP59" s="80"/>
      <c r="PKQ59" s="80"/>
      <c r="PKR59" s="80"/>
      <c r="PKS59" s="80"/>
      <c r="PKT59" s="80"/>
      <c r="PKU59" s="80"/>
      <c r="PKV59" s="80"/>
      <c r="PKW59" s="80"/>
      <c r="PKX59" s="80"/>
      <c r="PKY59" s="80"/>
      <c r="PKZ59" s="80"/>
      <c r="PLA59" s="80"/>
      <c r="PLB59" s="80"/>
      <c r="PLC59" s="80"/>
      <c r="PLD59" s="80"/>
      <c r="PLE59" s="80"/>
      <c r="PLF59" s="80"/>
      <c r="PLG59" s="80"/>
      <c r="PLH59" s="80"/>
      <c r="PLI59" s="80"/>
      <c r="PLJ59" s="80"/>
      <c r="PLK59" s="80"/>
      <c r="PLL59" s="80"/>
      <c r="PLM59" s="80"/>
      <c r="PLN59" s="80"/>
      <c r="PLO59" s="80"/>
      <c r="PLP59" s="80"/>
      <c r="PLQ59" s="80"/>
      <c r="PLR59" s="80"/>
      <c r="PLS59" s="80"/>
      <c r="PLT59" s="80"/>
      <c r="PLU59" s="80"/>
      <c r="PLV59" s="80"/>
      <c r="PLW59" s="80"/>
      <c r="PLX59" s="80"/>
      <c r="PLY59" s="80"/>
      <c r="PLZ59" s="80"/>
      <c r="PMA59" s="80"/>
      <c r="PMB59" s="80"/>
      <c r="PMC59" s="80"/>
      <c r="PMD59" s="80"/>
      <c r="PME59" s="80"/>
      <c r="PMF59" s="80"/>
      <c r="PMG59" s="80"/>
      <c r="PMH59" s="80"/>
      <c r="PMI59" s="80"/>
      <c r="PMJ59" s="80"/>
      <c r="PMK59" s="80"/>
      <c r="PML59" s="80"/>
      <c r="PMM59" s="80"/>
      <c r="PMN59" s="80"/>
      <c r="PMO59" s="80"/>
      <c r="PMP59" s="80"/>
      <c r="PMQ59" s="80"/>
      <c r="PMR59" s="80"/>
      <c r="PMS59" s="80"/>
      <c r="PMT59" s="80"/>
      <c r="PMU59" s="80"/>
      <c r="PMV59" s="80"/>
      <c r="PMW59" s="80"/>
      <c r="PMX59" s="80"/>
      <c r="PMY59" s="80"/>
      <c r="PMZ59" s="80"/>
      <c r="PNA59" s="80"/>
      <c r="PNB59" s="80"/>
      <c r="PNC59" s="80"/>
      <c r="PND59" s="80"/>
      <c r="PNE59" s="80"/>
      <c r="PNF59" s="80"/>
      <c r="PNG59" s="80"/>
      <c r="PNH59" s="80"/>
      <c r="PNI59" s="80"/>
      <c r="PNJ59" s="80"/>
      <c r="PNK59" s="80"/>
      <c r="PNL59" s="80"/>
      <c r="PNM59" s="80"/>
      <c r="PNN59" s="80"/>
      <c r="PNO59" s="80"/>
      <c r="PNP59" s="80"/>
      <c r="PNQ59" s="80"/>
      <c r="PNR59" s="80"/>
      <c r="PNS59" s="80"/>
      <c r="PNT59" s="80"/>
      <c r="PNU59" s="80"/>
      <c r="PNV59" s="80"/>
      <c r="PNW59" s="80"/>
      <c r="PNX59" s="80"/>
      <c r="PNY59" s="80"/>
      <c r="PNZ59" s="80"/>
      <c r="POA59" s="80"/>
      <c r="POB59" s="80"/>
      <c r="POC59" s="80"/>
      <c r="POD59" s="80"/>
      <c r="POE59" s="80"/>
      <c r="POF59" s="80"/>
      <c r="POG59" s="80"/>
      <c r="POH59" s="80"/>
      <c r="POI59" s="80"/>
      <c r="POJ59" s="80"/>
      <c r="POK59" s="80"/>
      <c r="POL59" s="80"/>
      <c r="POM59" s="80"/>
      <c r="PON59" s="80"/>
      <c r="POO59" s="80"/>
      <c r="POP59" s="80"/>
      <c r="POQ59" s="80"/>
      <c r="POR59" s="80"/>
      <c r="POS59" s="80"/>
      <c r="POT59" s="80"/>
      <c r="POU59" s="80"/>
      <c r="POV59" s="80"/>
      <c r="POW59" s="80"/>
      <c r="POX59" s="80"/>
      <c r="POY59" s="80"/>
      <c r="POZ59" s="80"/>
      <c r="PPA59" s="80"/>
      <c r="PPB59" s="80"/>
      <c r="PPC59" s="80"/>
      <c r="PPD59" s="80"/>
      <c r="PPE59" s="80"/>
      <c r="PPF59" s="80"/>
      <c r="PPG59" s="80"/>
      <c r="PPH59" s="80"/>
      <c r="PPI59" s="80"/>
      <c r="PPJ59" s="80"/>
      <c r="PPK59" s="80"/>
      <c r="PPL59" s="80"/>
      <c r="PPM59" s="80"/>
      <c r="PPN59" s="80"/>
      <c r="PPO59" s="80"/>
      <c r="PPP59" s="80"/>
      <c r="PPQ59" s="80"/>
      <c r="PPR59" s="80"/>
      <c r="PPS59" s="80"/>
      <c r="PPT59" s="80"/>
      <c r="PPU59" s="80"/>
      <c r="PPV59" s="80"/>
      <c r="PPW59" s="80"/>
      <c r="PPX59" s="80"/>
      <c r="PPY59" s="80"/>
      <c r="PPZ59" s="80"/>
      <c r="PQA59" s="80"/>
      <c r="PQB59" s="80"/>
      <c r="PQC59" s="80"/>
      <c r="PQD59" s="80"/>
      <c r="PQE59" s="80"/>
      <c r="PQF59" s="80"/>
      <c r="PQG59" s="80"/>
      <c r="PQH59" s="80"/>
      <c r="PQI59" s="80"/>
      <c r="PQJ59" s="80"/>
      <c r="PQK59" s="80"/>
      <c r="PQL59" s="80"/>
      <c r="PQM59" s="80"/>
      <c r="PQN59" s="80"/>
      <c r="PQO59" s="80"/>
      <c r="PQP59" s="80"/>
      <c r="PQQ59" s="80"/>
      <c r="PQR59" s="80"/>
      <c r="PQS59" s="80"/>
      <c r="PQT59" s="80"/>
      <c r="PQU59" s="80"/>
      <c r="PQV59" s="80"/>
      <c r="PQW59" s="80"/>
      <c r="PQX59" s="80"/>
      <c r="PQY59" s="80"/>
      <c r="PQZ59" s="80"/>
      <c r="PRA59" s="80"/>
      <c r="PRB59" s="80"/>
      <c r="PRC59" s="80"/>
      <c r="PRD59" s="80"/>
      <c r="PRE59" s="80"/>
      <c r="PRF59" s="80"/>
      <c r="PRG59" s="80"/>
      <c r="PRH59" s="80"/>
      <c r="PRI59" s="80"/>
      <c r="PRJ59" s="80"/>
      <c r="PRK59" s="80"/>
      <c r="PRL59" s="80"/>
      <c r="PRM59" s="80"/>
      <c r="PRN59" s="80"/>
      <c r="PRO59" s="80"/>
      <c r="PRP59" s="80"/>
      <c r="PRQ59" s="80"/>
      <c r="PRR59" s="80"/>
      <c r="PRS59" s="80"/>
      <c r="PRT59" s="80"/>
      <c r="PRU59" s="80"/>
      <c r="PRV59" s="80"/>
      <c r="PRW59" s="80"/>
      <c r="PRX59" s="80"/>
      <c r="PRY59" s="80"/>
      <c r="PRZ59" s="80"/>
      <c r="PSA59" s="80"/>
      <c r="PSB59" s="80"/>
      <c r="PSC59" s="80"/>
      <c r="PSD59" s="80"/>
      <c r="PSE59" s="80"/>
      <c r="PSF59" s="80"/>
      <c r="PSG59" s="80"/>
      <c r="PSH59" s="80"/>
      <c r="PSI59" s="80"/>
      <c r="PSJ59" s="80"/>
      <c r="PSK59" s="80"/>
      <c r="PSL59" s="80"/>
      <c r="PSM59" s="80"/>
      <c r="PSN59" s="80"/>
      <c r="PSO59" s="80"/>
      <c r="PSP59" s="80"/>
      <c r="PSQ59" s="80"/>
      <c r="PSR59" s="80"/>
      <c r="PSS59" s="80"/>
      <c r="PST59" s="80"/>
      <c r="PSU59" s="80"/>
      <c r="PSV59" s="80"/>
      <c r="PSW59" s="80"/>
      <c r="PSX59" s="80"/>
      <c r="PSY59" s="80"/>
      <c r="PSZ59" s="80"/>
      <c r="PTA59" s="80"/>
      <c r="PTB59" s="80"/>
      <c r="PTC59" s="80"/>
      <c r="PTD59" s="80"/>
      <c r="PTE59" s="80"/>
      <c r="PTF59" s="80"/>
      <c r="PTG59" s="80"/>
      <c r="PTH59" s="80"/>
      <c r="PTI59" s="80"/>
      <c r="PTJ59" s="80"/>
      <c r="PTK59" s="80"/>
      <c r="PTL59" s="80"/>
      <c r="PTM59" s="80"/>
      <c r="PTN59" s="80"/>
      <c r="PTO59" s="80"/>
      <c r="PTP59" s="80"/>
      <c r="PTQ59" s="80"/>
      <c r="PTR59" s="80"/>
      <c r="PTS59" s="80"/>
      <c r="PTT59" s="80"/>
      <c r="PTU59" s="80"/>
      <c r="PTV59" s="80"/>
      <c r="PTW59" s="80"/>
      <c r="PTX59" s="80"/>
      <c r="PTY59" s="80"/>
      <c r="PTZ59" s="80"/>
      <c r="PUA59" s="80"/>
      <c r="PUB59" s="80"/>
      <c r="PUC59" s="80"/>
      <c r="PUD59" s="80"/>
      <c r="PUE59" s="80"/>
      <c r="PUF59" s="80"/>
      <c r="PUG59" s="80"/>
      <c r="PUH59" s="80"/>
      <c r="PUI59" s="80"/>
      <c r="PUJ59" s="80"/>
      <c r="PUK59" s="80"/>
      <c r="PUL59" s="80"/>
      <c r="PUM59" s="80"/>
      <c r="PUN59" s="80"/>
      <c r="PUO59" s="80"/>
      <c r="PUP59" s="80"/>
      <c r="PUQ59" s="80"/>
      <c r="PUR59" s="80"/>
      <c r="PUS59" s="80"/>
      <c r="PUT59" s="80"/>
      <c r="PUU59" s="80"/>
      <c r="PUV59" s="80"/>
      <c r="PUW59" s="80"/>
      <c r="PUX59" s="80"/>
      <c r="PUY59" s="80"/>
      <c r="PUZ59" s="80"/>
      <c r="PVA59" s="80"/>
      <c r="PVB59" s="80"/>
      <c r="PVC59" s="80"/>
      <c r="PVD59" s="80"/>
      <c r="PVE59" s="80"/>
      <c r="PVF59" s="80"/>
      <c r="PVG59" s="80"/>
      <c r="PVH59" s="80"/>
      <c r="PVI59" s="80"/>
      <c r="PVJ59" s="80"/>
      <c r="PVK59" s="80"/>
      <c r="PVL59" s="80"/>
      <c r="PVM59" s="80"/>
      <c r="PVN59" s="80"/>
      <c r="PVO59" s="80"/>
      <c r="PVP59" s="80"/>
      <c r="PVQ59" s="80"/>
      <c r="PVR59" s="80"/>
      <c r="PVS59" s="80"/>
      <c r="PVT59" s="80"/>
      <c r="PVU59" s="80"/>
      <c r="PVV59" s="80"/>
      <c r="PVW59" s="80"/>
      <c r="PVX59" s="80"/>
      <c r="PVY59" s="80"/>
      <c r="PVZ59" s="80"/>
      <c r="PWA59" s="80"/>
      <c r="PWB59" s="80"/>
      <c r="PWC59" s="80"/>
      <c r="PWD59" s="80"/>
      <c r="PWE59" s="80"/>
      <c r="PWF59" s="80"/>
      <c r="PWG59" s="80"/>
      <c r="PWH59" s="80"/>
      <c r="PWI59" s="80"/>
      <c r="PWJ59" s="80"/>
      <c r="PWK59" s="80"/>
      <c r="PWL59" s="80"/>
      <c r="PWM59" s="80"/>
      <c r="PWN59" s="80"/>
      <c r="PWO59" s="80"/>
      <c r="PWP59" s="80"/>
      <c r="PWQ59" s="80"/>
      <c r="PWR59" s="80"/>
      <c r="PWS59" s="80"/>
      <c r="PWT59" s="80"/>
      <c r="PWU59" s="80"/>
      <c r="PWV59" s="80"/>
      <c r="PWW59" s="80"/>
      <c r="PWX59" s="80"/>
      <c r="PWY59" s="80"/>
      <c r="PWZ59" s="80"/>
      <c r="PXA59" s="80"/>
      <c r="PXB59" s="80"/>
      <c r="PXC59" s="80"/>
      <c r="PXD59" s="80"/>
      <c r="PXE59" s="80"/>
      <c r="PXF59" s="80"/>
      <c r="PXG59" s="80"/>
      <c r="PXH59" s="80"/>
      <c r="PXI59" s="80"/>
      <c r="PXJ59" s="80"/>
      <c r="PXK59" s="80"/>
      <c r="PXL59" s="80"/>
      <c r="PXM59" s="80"/>
      <c r="PXN59" s="80"/>
      <c r="PXO59" s="80"/>
      <c r="PXP59" s="80"/>
      <c r="PXQ59" s="80"/>
      <c r="PXR59" s="80"/>
      <c r="PXS59" s="80"/>
      <c r="PXT59" s="80"/>
      <c r="PXU59" s="80"/>
      <c r="PXV59" s="80"/>
      <c r="PXW59" s="80"/>
      <c r="PXX59" s="80"/>
      <c r="PXY59" s="80"/>
      <c r="PXZ59" s="80"/>
      <c r="PYA59" s="80"/>
      <c r="PYB59" s="80"/>
      <c r="PYC59" s="80"/>
      <c r="PYD59" s="80"/>
      <c r="PYE59" s="80"/>
      <c r="PYF59" s="80"/>
      <c r="PYG59" s="80"/>
      <c r="PYH59" s="80"/>
      <c r="PYI59" s="80"/>
      <c r="PYJ59" s="80"/>
      <c r="PYK59" s="80"/>
      <c r="PYL59" s="80"/>
      <c r="PYM59" s="80"/>
      <c r="PYN59" s="80"/>
      <c r="PYO59" s="80"/>
      <c r="PYP59" s="80"/>
      <c r="PYQ59" s="80"/>
      <c r="PYR59" s="80"/>
      <c r="PYS59" s="80"/>
      <c r="PYT59" s="80"/>
      <c r="PYU59" s="80"/>
      <c r="PYV59" s="80"/>
      <c r="PYW59" s="80"/>
      <c r="PYX59" s="80"/>
      <c r="PYY59" s="80"/>
      <c r="PYZ59" s="80"/>
      <c r="PZA59" s="80"/>
      <c r="PZB59" s="80"/>
      <c r="PZC59" s="80"/>
      <c r="PZD59" s="80"/>
      <c r="PZE59" s="80"/>
      <c r="PZF59" s="80"/>
      <c r="PZG59" s="80"/>
      <c r="PZH59" s="80"/>
      <c r="PZI59" s="80"/>
      <c r="PZJ59" s="80"/>
      <c r="PZK59" s="80"/>
      <c r="PZL59" s="80"/>
      <c r="PZM59" s="80"/>
      <c r="PZN59" s="80"/>
      <c r="PZO59" s="80"/>
      <c r="PZP59" s="80"/>
      <c r="PZQ59" s="80"/>
      <c r="PZR59" s="80"/>
      <c r="PZS59" s="80"/>
      <c r="PZT59" s="80"/>
      <c r="PZU59" s="80"/>
      <c r="PZV59" s="80"/>
      <c r="PZW59" s="80"/>
      <c r="PZX59" s="80"/>
      <c r="PZY59" s="80"/>
      <c r="PZZ59" s="80"/>
      <c r="QAA59" s="80"/>
      <c r="QAB59" s="80"/>
      <c r="QAC59" s="80"/>
      <c r="QAD59" s="80"/>
      <c r="QAE59" s="80"/>
      <c r="QAF59" s="80"/>
      <c r="QAG59" s="80"/>
      <c r="QAH59" s="80"/>
      <c r="QAI59" s="80"/>
      <c r="QAJ59" s="80"/>
      <c r="QAK59" s="80"/>
      <c r="QAL59" s="80"/>
      <c r="QAM59" s="80"/>
      <c r="QAN59" s="80"/>
      <c r="QAO59" s="80"/>
      <c r="QAP59" s="80"/>
      <c r="QAQ59" s="80"/>
      <c r="QAR59" s="80"/>
      <c r="QAS59" s="80"/>
      <c r="QAT59" s="80"/>
      <c r="QAU59" s="80"/>
      <c r="QAV59" s="80"/>
      <c r="QAW59" s="80"/>
      <c r="QAX59" s="80"/>
      <c r="QAY59" s="80"/>
      <c r="QAZ59" s="80"/>
      <c r="QBA59" s="80"/>
      <c r="QBB59" s="80"/>
      <c r="QBC59" s="80"/>
      <c r="QBD59" s="80"/>
      <c r="QBE59" s="80"/>
      <c r="QBF59" s="80"/>
      <c r="QBG59" s="80"/>
      <c r="QBH59" s="80"/>
      <c r="QBI59" s="80"/>
      <c r="QBJ59" s="80"/>
      <c r="QBK59" s="80"/>
      <c r="QBL59" s="80"/>
      <c r="QBM59" s="80"/>
      <c r="QBN59" s="80"/>
      <c r="QBO59" s="80"/>
      <c r="QBP59" s="80"/>
      <c r="QBQ59" s="80"/>
      <c r="QBR59" s="80"/>
      <c r="QBS59" s="80"/>
      <c r="QBT59" s="80"/>
      <c r="QBU59" s="80"/>
      <c r="QBV59" s="80"/>
      <c r="QBW59" s="80"/>
      <c r="QBX59" s="80"/>
      <c r="QBY59" s="80"/>
      <c r="QBZ59" s="80"/>
      <c r="QCA59" s="80"/>
      <c r="QCB59" s="80"/>
      <c r="QCC59" s="80"/>
      <c r="QCD59" s="80"/>
      <c r="QCE59" s="80"/>
      <c r="QCF59" s="80"/>
      <c r="QCG59" s="80"/>
      <c r="QCH59" s="80"/>
      <c r="QCI59" s="80"/>
      <c r="QCJ59" s="80"/>
      <c r="QCK59" s="80"/>
      <c r="QCL59" s="80"/>
      <c r="QCM59" s="80"/>
      <c r="QCN59" s="80"/>
      <c r="QCO59" s="80"/>
      <c r="QCP59" s="80"/>
      <c r="QCQ59" s="80"/>
      <c r="QCR59" s="80"/>
      <c r="QCS59" s="80"/>
      <c r="QCT59" s="80"/>
      <c r="QCU59" s="80"/>
      <c r="QCV59" s="80"/>
      <c r="QCW59" s="80"/>
      <c r="QCX59" s="80"/>
      <c r="QCY59" s="80"/>
      <c r="QCZ59" s="80"/>
      <c r="QDA59" s="80"/>
      <c r="QDB59" s="80"/>
      <c r="QDC59" s="80"/>
      <c r="QDD59" s="80"/>
      <c r="QDE59" s="80"/>
      <c r="QDF59" s="80"/>
      <c r="QDG59" s="80"/>
      <c r="QDH59" s="80"/>
      <c r="QDI59" s="80"/>
      <c r="QDJ59" s="80"/>
      <c r="QDK59" s="80"/>
      <c r="QDL59" s="80"/>
      <c r="QDM59" s="80"/>
      <c r="QDN59" s="80"/>
      <c r="QDO59" s="80"/>
      <c r="QDP59" s="80"/>
      <c r="QDQ59" s="80"/>
      <c r="QDR59" s="80"/>
      <c r="QDS59" s="80"/>
      <c r="QDT59" s="80"/>
      <c r="QDU59" s="80"/>
      <c r="QDV59" s="80"/>
      <c r="QDW59" s="80"/>
      <c r="QDX59" s="80"/>
      <c r="QDY59" s="80"/>
      <c r="QDZ59" s="80"/>
      <c r="QEA59" s="80"/>
      <c r="QEB59" s="80"/>
      <c r="QEC59" s="80"/>
      <c r="QED59" s="80"/>
      <c r="QEE59" s="80"/>
      <c r="QEF59" s="80"/>
      <c r="QEG59" s="80"/>
      <c r="QEH59" s="80"/>
      <c r="QEI59" s="80"/>
      <c r="QEJ59" s="80"/>
      <c r="QEK59" s="80"/>
      <c r="QEL59" s="80"/>
      <c r="QEM59" s="80"/>
      <c r="QEN59" s="80"/>
      <c r="QEO59" s="80"/>
      <c r="QEP59" s="80"/>
      <c r="QEQ59" s="80"/>
      <c r="QER59" s="80"/>
      <c r="QES59" s="80"/>
      <c r="QET59" s="80"/>
      <c r="QEU59" s="80"/>
      <c r="QEV59" s="80"/>
      <c r="QEW59" s="80"/>
      <c r="QEX59" s="80"/>
      <c r="QEY59" s="80"/>
      <c r="QEZ59" s="80"/>
      <c r="QFA59" s="80"/>
      <c r="QFB59" s="80"/>
      <c r="QFC59" s="80"/>
      <c r="QFD59" s="80"/>
      <c r="QFE59" s="80"/>
      <c r="QFF59" s="80"/>
      <c r="QFG59" s="80"/>
      <c r="QFH59" s="80"/>
      <c r="QFI59" s="80"/>
      <c r="QFJ59" s="80"/>
      <c r="QFK59" s="80"/>
      <c r="QFL59" s="80"/>
      <c r="QFM59" s="80"/>
      <c r="QFN59" s="80"/>
      <c r="QFO59" s="80"/>
      <c r="QFP59" s="80"/>
      <c r="QFQ59" s="80"/>
      <c r="QFR59" s="80"/>
      <c r="QFS59" s="80"/>
      <c r="QFT59" s="80"/>
      <c r="QFU59" s="80"/>
      <c r="QFV59" s="80"/>
      <c r="QFW59" s="80"/>
      <c r="QFX59" s="80"/>
      <c r="QFY59" s="80"/>
      <c r="QFZ59" s="80"/>
      <c r="QGA59" s="80"/>
      <c r="QGB59" s="80"/>
      <c r="QGC59" s="80"/>
      <c r="QGD59" s="80"/>
      <c r="QGE59" s="80"/>
      <c r="QGF59" s="80"/>
      <c r="QGG59" s="80"/>
      <c r="QGH59" s="80"/>
      <c r="QGI59" s="80"/>
      <c r="QGJ59" s="80"/>
      <c r="QGK59" s="80"/>
      <c r="QGL59" s="80"/>
      <c r="QGM59" s="80"/>
      <c r="QGN59" s="80"/>
      <c r="QGO59" s="80"/>
      <c r="QGP59" s="80"/>
      <c r="QGQ59" s="80"/>
      <c r="QGR59" s="80"/>
      <c r="QGS59" s="80"/>
      <c r="QGT59" s="80"/>
      <c r="QGU59" s="80"/>
      <c r="QGV59" s="80"/>
      <c r="QGW59" s="80"/>
      <c r="QGX59" s="80"/>
      <c r="QGY59" s="80"/>
      <c r="QGZ59" s="80"/>
      <c r="QHA59" s="80"/>
      <c r="QHB59" s="80"/>
      <c r="QHC59" s="80"/>
      <c r="QHD59" s="80"/>
      <c r="QHE59" s="80"/>
      <c r="QHF59" s="80"/>
      <c r="QHG59" s="80"/>
      <c r="QHH59" s="80"/>
      <c r="QHI59" s="80"/>
      <c r="QHJ59" s="80"/>
      <c r="QHK59" s="80"/>
      <c r="QHL59" s="80"/>
      <c r="QHM59" s="80"/>
      <c r="QHN59" s="80"/>
      <c r="QHO59" s="80"/>
      <c r="QHP59" s="80"/>
      <c r="QHQ59" s="80"/>
      <c r="QHR59" s="80"/>
      <c r="QHS59" s="80"/>
      <c r="QHT59" s="80"/>
      <c r="QHU59" s="80"/>
      <c r="QHV59" s="80"/>
      <c r="QHW59" s="80"/>
      <c r="QHX59" s="80"/>
      <c r="QHY59" s="80"/>
      <c r="QHZ59" s="80"/>
      <c r="QIA59" s="80"/>
      <c r="QIB59" s="80"/>
      <c r="QIC59" s="80"/>
      <c r="QID59" s="80"/>
      <c r="QIE59" s="80"/>
      <c r="QIF59" s="80"/>
      <c r="QIG59" s="80"/>
      <c r="QIH59" s="80"/>
      <c r="QII59" s="80"/>
      <c r="QIJ59" s="80"/>
      <c r="QIK59" s="80"/>
      <c r="QIL59" s="80"/>
      <c r="QIM59" s="80"/>
      <c r="QIN59" s="80"/>
      <c r="QIO59" s="80"/>
      <c r="QIP59" s="80"/>
      <c r="QIQ59" s="80"/>
      <c r="QIR59" s="80"/>
      <c r="QIS59" s="80"/>
      <c r="QIT59" s="80"/>
      <c r="QIU59" s="80"/>
      <c r="QIV59" s="80"/>
      <c r="QIW59" s="80"/>
      <c r="QIX59" s="80"/>
      <c r="QIY59" s="80"/>
      <c r="QIZ59" s="80"/>
      <c r="QJA59" s="80"/>
      <c r="QJB59" s="80"/>
      <c r="QJC59" s="80"/>
      <c r="QJD59" s="80"/>
      <c r="QJE59" s="80"/>
      <c r="QJF59" s="80"/>
      <c r="QJG59" s="80"/>
      <c r="QJH59" s="80"/>
      <c r="QJI59" s="80"/>
      <c r="QJJ59" s="80"/>
      <c r="QJK59" s="80"/>
      <c r="QJL59" s="80"/>
      <c r="QJM59" s="80"/>
      <c r="QJN59" s="80"/>
      <c r="QJO59" s="80"/>
      <c r="QJP59" s="80"/>
      <c r="QJQ59" s="80"/>
      <c r="QJR59" s="80"/>
      <c r="QJS59" s="80"/>
      <c r="QJT59" s="80"/>
      <c r="QJU59" s="80"/>
      <c r="QJV59" s="80"/>
      <c r="QJW59" s="80"/>
      <c r="QJX59" s="80"/>
      <c r="QJY59" s="80"/>
      <c r="QJZ59" s="80"/>
      <c r="QKA59" s="80"/>
      <c r="QKB59" s="80"/>
      <c r="QKC59" s="80"/>
      <c r="QKD59" s="80"/>
      <c r="QKE59" s="80"/>
      <c r="QKF59" s="80"/>
      <c r="QKG59" s="80"/>
      <c r="QKH59" s="80"/>
      <c r="QKI59" s="80"/>
      <c r="QKJ59" s="80"/>
      <c r="QKK59" s="80"/>
      <c r="QKL59" s="80"/>
      <c r="QKM59" s="80"/>
      <c r="QKN59" s="80"/>
      <c r="QKO59" s="80"/>
      <c r="QKP59" s="80"/>
      <c r="QKQ59" s="80"/>
      <c r="QKR59" s="80"/>
      <c r="QKS59" s="80"/>
      <c r="QKT59" s="80"/>
      <c r="QKU59" s="80"/>
      <c r="QKV59" s="80"/>
      <c r="QKW59" s="80"/>
      <c r="QKX59" s="80"/>
      <c r="QKY59" s="80"/>
      <c r="QKZ59" s="80"/>
      <c r="QLA59" s="80"/>
      <c r="QLB59" s="80"/>
      <c r="QLC59" s="80"/>
      <c r="QLD59" s="80"/>
      <c r="QLE59" s="80"/>
      <c r="QLF59" s="80"/>
      <c r="QLG59" s="80"/>
      <c r="QLH59" s="80"/>
      <c r="QLI59" s="80"/>
      <c r="QLJ59" s="80"/>
      <c r="QLK59" s="80"/>
      <c r="QLL59" s="80"/>
      <c r="QLM59" s="80"/>
      <c r="QLN59" s="80"/>
      <c r="QLO59" s="80"/>
      <c r="QLP59" s="80"/>
      <c r="QLQ59" s="80"/>
      <c r="QLR59" s="80"/>
      <c r="QLS59" s="80"/>
      <c r="QLT59" s="80"/>
      <c r="QLU59" s="80"/>
      <c r="QLV59" s="80"/>
      <c r="QLW59" s="80"/>
      <c r="QLX59" s="80"/>
      <c r="QLY59" s="80"/>
      <c r="QLZ59" s="80"/>
      <c r="QMA59" s="80"/>
      <c r="QMB59" s="80"/>
      <c r="QMC59" s="80"/>
      <c r="QMD59" s="80"/>
      <c r="QME59" s="80"/>
      <c r="QMF59" s="80"/>
      <c r="QMG59" s="80"/>
      <c r="QMH59" s="80"/>
      <c r="QMI59" s="80"/>
      <c r="QMJ59" s="80"/>
      <c r="QMK59" s="80"/>
      <c r="QML59" s="80"/>
      <c r="QMM59" s="80"/>
      <c r="QMN59" s="80"/>
      <c r="QMO59" s="80"/>
      <c r="QMP59" s="80"/>
      <c r="QMQ59" s="80"/>
      <c r="QMR59" s="80"/>
      <c r="QMS59" s="80"/>
      <c r="QMT59" s="80"/>
      <c r="QMU59" s="80"/>
      <c r="QMV59" s="80"/>
      <c r="QMW59" s="80"/>
      <c r="QMX59" s="80"/>
      <c r="QMY59" s="80"/>
      <c r="QMZ59" s="80"/>
      <c r="QNA59" s="80"/>
      <c r="QNB59" s="80"/>
      <c r="QNC59" s="80"/>
      <c r="QND59" s="80"/>
      <c r="QNE59" s="80"/>
      <c r="QNF59" s="80"/>
      <c r="QNG59" s="80"/>
      <c r="QNH59" s="80"/>
      <c r="QNI59" s="80"/>
      <c r="QNJ59" s="80"/>
      <c r="QNK59" s="80"/>
      <c r="QNL59" s="80"/>
      <c r="QNM59" s="80"/>
      <c r="QNN59" s="80"/>
      <c r="QNO59" s="80"/>
      <c r="QNP59" s="80"/>
      <c r="QNQ59" s="80"/>
      <c r="QNR59" s="80"/>
      <c r="QNS59" s="80"/>
      <c r="QNT59" s="80"/>
      <c r="QNU59" s="80"/>
      <c r="QNV59" s="80"/>
      <c r="QNW59" s="80"/>
      <c r="QNX59" s="80"/>
      <c r="QNY59" s="80"/>
      <c r="QNZ59" s="80"/>
      <c r="QOA59" s="80"/>
      <c r="QOB59" s="80"/>
      <c r="QOC59" s="80"/>
      <c r="QOD59" s="80"/>
      <c r="QOE59" s="80"/>
      <c r="QOF59" s="80"/>
      <c r="QOG59" s="80"/>
      <c r="QOH59" s="80"/>
      <c r="QOI59" s="80"/>
      <c r="QOJ59" s="80"/>
      <c r="QOK59" s="80"/>
      <c r="QOL59" s="80"/>
      <c r="QOM59" s="80"/>
      <c r="QON59" s="80"/>
      <c r="QOO59" s="80"/>
      <c r="QOP59" s="80"/>
      <c r="QOQ59" s="80"/>
      <c r="QOR59" s="80"/>
      <c r="QOS59" s="80"/>
      <c r="QOT59" s="80"/>
      <c r="QOU59" s="80"/>
      <c r="QOV59" s="80"/>
      <c r="QOW59" s="80"/>
      <c r="QOX59" s="80"/>
      <c r="QOY59" s="80"/>
      <c r="QOZ59" s="80"/>
      <c r="QPA59" s="80"/>
      <c r="QPB59" s="80"/>
      <c r="QPC59" s="80"/>
      <c r="QPD59" s="80"/>
      <c r="QPE59" s="80"/>
      <c r="QPF59" s="80"/>
      <c r="QPG59" s="80"/>
      <c r="QPH59" s="80"/>
      <c r="QPI59" s="80"/>
      <c r="QPJ59" s="80"/>
      <c r="QPK59" s="80"/>
      <c r="QPL59" s="80"/>
      <c r="QPM59" s="80"/>
      <c r="QPN59" s="80"/>
      <c r="QPO59" s="80"/>
      <c r="QPP59" s="80"/>
      <c r="QPQ59" s="80"/>
      <c r="QPR59" s="80"/>
      <c r="QPS59" s="80"/>
      <c r="QPT59" s="80"/>
      <c r="QPU59" s="80"/>
      <c r="QPV59" s="80"/>
      <c r="QPW59" s="80"/>
      <c r="QPX59" s="80"/>
      <c r="QPY59" s="80"/>
      <c r="QPZ59" s="80"/>
      <c r="QQA59" s="80"/>
      <c r="QQB59" s="80"/>
      <c r="QQC59" s="80"/>
      <c r="QQD59" s="80"/>
      <c r="QQE59" s="80"/>
      <c r="QQF59" s="80"/>
      <c r="QQG59" s="80"/>
      <c r="QQH59" s="80"/>
      <c r="QQI59" s="80"/>
      <c r="QQJ59" s="80"/>
      <c r="QQK59" s="80"/>
      <c r="QQL59" s="80"/>
      <c r="QQM59" s="80"/>
      <c r="QQN59" s="80"/>
      <c r="QQO59" s="80"/>
      <c r="QQP59" s="80"/>
      <c r="QQQ59" s="80"/>
      <c r="QQR59" s="80"/>
      <c r="QQS59" s="80"/>
      <c r="QQT59" s="80"/>
      <c r="QQU59" s="80"/>
      <c r="QQV59" s="80"/>
      <c r="QQW59" s="80"/>
      <c r="QQX59" s="80"/>
      <c r="QQY59" s="80"/>
      <c r="QQZ59" s="80"/>
      <c r="QRA59" s="80"/>
      <c r="QRB59" s="80"/>
      <c r="QRC59" s="80"/>
      <c r="QRD59" s="80"/>
      <c r="QRE59" s="80"/>
      <c r="QRF59" s="80"/>
      <c r="QRG59" s="80"/>
      <c r="QRH59" s="80"/>
      <c r="QRI59" s="80"/>
      <c r="QRJ59" s="80"/>
      <c r="QRK59" s="80"/>
      <c r="QRL59" s="80"/>
      <c r="QRM59" s="80"/>
      <c r="QRN59" s="80"/>
      <c r="QRO59" s="80"/>
      <c r="QRP59" s="80"/>
      <c r="QRQ59" s="80"/>
      <c r="QRR59" s="80"/>
      <c r="QRS59" s="80"/>
      <c r="QRT59" s="80"/>
      <c r="QRU59" s="80"/>
      <c r="QRV59" s="80"/>
      <c r="QRW59" s="80"/>
      <c r="QRX59" s="80"/>
      <c r="QRY59" s="80"/>
      <c r="QRZ59" s="80"/>
      <c r="QSA59" s="80"/>
      <c r="QSB59" s="80"/>
      <c r="QSC59" s="80"/>
      <c r="QSD59" s="80"/>
      <c r="QSE59" s="80"/>
      <c r="QSF59" s="80"/>
      <c r="QSG59" s="80"/>
      <c r="QSH59" s="80"/>
      <c r="QSI59" s="80"/>
      <c r="QSJ59" s="80"/>
      <c r="QSK59" s="80"/>
      <c r="QSL59" s="80"/>
      <c r="QSM59" s="80"/>
      <c r="QSN59" s="80"/>
      <c r="QSO59" s="80"/>
      <c r="QSP59" s="80"/>
      <c r="QSQ59" s="80"/>
      <c r="QSR59" s="80"/>
      <c r="QSS59" s="80"/>
      <c r="QST59" s="80"/>
      <c r="QSU59" s="80"/>
      <c r="QSV59" s="80"/>
      <c r="QSW59" s="80"/>
      <c r="QSX59" s="80"/>
      <c r="QSY59" s="80"/>
      <c r="QSZ59" s="80"/>
      <c r="QTA59" s="80"/>
      <c r="QTB59" s="80"/>
      <c r="QTC59" s="80"/>
      <c r="QTD59" s="80"/>
      <c r="QTE59" s="80"/>
      <c r="QTF59" s="80"/>
      <c r="QTG59" s="80"/>
      <c r="QTH59" s="80"/>
      <c r="QTI59" s="80"/>
      <c r="QTJ59" s="80"/>
      <c r="QTK59" s="80"/>
      <c r="QTL59" s="80"/>
      <c r="QTM59" s="80"/>
      <c r="QTN59" s="80"/>
      <c r="QTO59" s="80"/>
      <c r="QTP59" s="80"/>
      <c r="QTQ59" s="80"/>
      <c r="QTR59" s="80"/>
      <c r="QTS59" s="80"/>
      <c r="QTT59" s="80"/>
      <c r="QTU59" s="80"/>
      <c r="QTV59" s="80"/>
      <c r="QTW59" s="80"/>
      <c r="QTX59" s="80"/>
      <c r="QTY59" s="80"/>
      <c r="QTZ59" s="80"/>
      <c r="QUA59" s="80"/>
      <c r="QUB59" s="80"/>
      <c r="QUC59" s="80"/>
      <c r="QUD59" s="80"/>
      <c r="QUE59" s="80"/>
      <c r="QUF59" s="80"/>
      <c r="QUG59" s="80"/>
      <c r="QUH59" s="80"/>
      <c r="QUI59" s="80"/>
      <c r="QUJ59" s="80"/>
      <c r="QUK59" s="80"/>
      <c r="QUL59" s="80"/>
      <c r="QUM59" s="80"/>
      <c r="QUN59" s="80"/>
      <c r="QUO59" s="80"/>
      <c r="QUP59" s="80"/>
      <c r="QUQ59" s="80"/>
      <c r="QUR59" s="80"/>
      <c r="QUS59" s="80"/>
      <c r="QUT59" s="80"/>
      <c r="QUU59" s="80"/>
      <c r="QUV59" s="80"/>
      <c r="QUW59" s="80"/>
      <c r="QUX59" s="80"/>
      <c r="QUY59" s="80"/>
      <c r="QUZ59" s="80"/>
      <c r="QVA59" s="80"/>
      <c r="QVB59" s="80"/>
      <c r="QVC59" s="80"/>
      <c r="QVD59" s="80"/>
      <c r="QVE59" s="80"/>
      <c r="QVF59" s="80"/>
      <c r="QVG59" s="80"/>
      <c r="QVH59" s="80"/>
      <c r="QVI59" s="80"/>
      <c r="QVJ59" s="80"/>
      <c r="QVK59" s="80"/>
      <c r="QVL59" s="80"/>
      <c r="QVM59" s="80"/>
      <c r="QVN59" s="80"/>
      <c r="QVO59" s="80"/>
      <c r="QVP59" s="80"/>
      <c r="QVQ59" s="80"/>
      <c r="QVR59" s="80"/>
      <c r="QVS59" s="80"/>
      <c r="QVT59" s="80"/>
      <c r="QVU59" s="80"/>
      <c r="QVV59" s="80"/>
      <c r="QVW59" s="80"/>
      <c r="QVX59" s="80"/>
      <c r="QVY59" s="80"/>
      <c r="QVZ59" s="80"/>
      <c r="QWA59" s="80"/>
      <c r="QWB59" s="80"/>
      <c r="QWC59" s="80"/>
      <c r="QWD59" s="80"/>
      <c r="QWE59" s="80"/>
      <c r="QWF59" s="80"/>
      <c r="QWG59" s="80"/>
      <c r="QWH59" s="80"/>
      <c r="QWI59" s="80"/>
      <c r="QWJ59" s="80"/>
      <c r="QWK59" s="80"/>
      <c r="QWL59" s="80"/>
      <c r="QWM59" s="80"/>
      <c r="QWN59" s="80"/>
      <c r="QWO59" s="80"/>
      <c r="QWP59" s="80"/>
      <c r="QWQ59" s="80"/>
      <c r="QWR59" s="80"/>
      <c r="QWS59" s="80"/>
      <c r="QWT59" s="80"/>
      <c r="QWU59" s="80"/>
      <c r="QWV59" s="80"/>
      <c r="QWW59" s="80"/>
      <c r="QWX59" s="80"/>
      <c r="QWY59" s="80"/>
      <c r="QWZ59" s="80"/>
      <c r="QXA59" s="80"/>
      <c r="QXB59" s="80"/>
      <c r="QXC59" s="80"/>
      <c r="QXD59" s="80"/>
      <c r="QXE59" s="80"/>
      <c r="QXF59" s="80"/>
      <c r="QXG59" s="80"/>
      <c r="QXH59" s="80"/>
      <c r="QXI59" s="80"/>
      <c r="QXJ59" s="80"/>
      <c r="QXK59" s="80"/>
      <c r="QXL59" s="80"/>
      <c r="QXM59" s="80"/>
      <c r="QXN59" s="80"/>
      <c r="QXO59" s="80"/>
      <c r="QXP59" s="80"/>
      <c r="QXQ59" s="80"/>
      <c r="QXR59" s="80"/>
      <c r="QXS59" s="80"/>
      <c r="QXT59" s="80"/>
      <c r="QXU59" s="80"/>
      <c r="QXV59" s="80"/>
      <c r="QXW59" s="80"/>
      <c r="QXX59" s="80"/>
      <c r="QXY59" s="80"/>
      <c r="QXZ59" s="80"/>
      <c r="QYA59" s="80"/>
      <c r="QYB59" s="80"/>
      <c r="QYC59" s="80"/>
      <c r="QYD59" s="80"/>
      <c r="QYE59" s="80"/>
      <c r="QYF59" s="80"/>
      <c r="QYG59" s="80"/>
      <c r="QYH59" s="80"/>
      <c r="QYI59" s="80"/>
      <c r="QYJ59" s="80"/>
      <c r="QYK59" s="80"/>
      <c r="QYL59" s="80"/>
      <c r="QYM59" s="80"/>
      <c r="QYN59" s="80"/>
      <c r="QYO59" s="80"/>
      <c r="QYP59" s="80"/>
      <c r="QYQ59" s="80"/>
      <c r="QYR59" s="80"/>
      <c r="QYS59" s="80"/>
      <c r="QYT59" s="80"/>
      <c r="QYU59" s="80"/>
      <c r="QYV59" s="80"/>
      <c r="QYW59" s="80"/>
      <c r="QYX59" s="80"/>
      <c r="QYY59" s="80"/>
      <c r="QYZ59" s="80"/>
      <c r="QZA59" s="80"/>
      <c r="QZB59" s="80"/>
      <c r="QZC59" s="80"/>
      <c r="QZD59" s="80"/>
      <c r="QZE59" s="80"/>
      <c r="QZF59" s="80"/>
      <c r="QZG59" s="80"/>
      <c r="QZH59" s="80"/>
      <c r="QZI59" s="80"/>
      <c r="QZJ59" s="80"/>
      <c r="QZK59" s="80"/>
      <c r="QZL59" s="80"/>
      <c r="QZM59" s="80"/>
      <c r="QZN59" s="80"/>
      <c r="QZO59" s="80"/>
      <c r="QZP59" s="80"/>
      <c r="QZQ59" s="80"/>
      <c r="QZR59" s="80"/>
      <c r="QZS59" s="80"/>
      <c r="QZT59" s="80"/>
      <c r="QZU59" s="80"/>
      <c r="QZV59" s="80"/>
      <c r="QZW59" s="80"/>
      <c r="QZX59" s="80"/>
      <c r="QZY59" s="80"/>
      <c r="QZZ59" s="80"/>
      <c r="RAA59" s="80"/>
      <c r="RAB59" s="80"/>
      <c r="RAC59" s="80"/>
      <c r="RAD59" s="80"/>
      <c r="RAE59" s="80"/>
      <c r="RAF59" s="80"/>
      <c r="RAG59" s="80"/>
      <c r="RAH59" s="80"/>
      <c r="RAI59" s="80"/>
      <c r="RAJ59" s="80"/>
      <c r="RAK59" s="80"/>
      <c r="RAL59" s="80"/>
      <c r="RAM59" s="80"/>
      <c r="RAN59" s="80"/>
      <c r="RAO59" s="80"/>
      <c r="RAP59" s="80"/>
      <c r="RAQ59" s="80"/>
      <c r="RAR59" s="80"/>
      <c r="RAS59" s="80"/>
      <c r="RAT59" s="80"/>
      <c r="RAU59" s="80"/>
      <c r="RAV59" s="80"/>
      <c r="RAW59" s="80"/>
      <c r="RAX59" s="80"/>
      <c r="RAY59" s="80"/>
      <c r="RAZ59" s="80"/>
      <c r="RBA59" s="80"/>
      <c r="RBB59" s="80"/>
      <c r="RBC59" s="80"/>
      <c r="RBD59" s="80"/>
      <c r="RBE59" s="80"/>
      <c r="RBF59" s="80"/>
      <c r="RBG59" s="80"/>
      <c r="RBH59" s="80"/>
      <c r="RBI59" s="80"/>
      <c r="RBJ59" s="80"/>
      <c r="RBK59" s="80"/>
      <c r="RBL59" s="80"/>
      <c r="RBM59" s="80"/>
      <c r="RBN59" s="80"/>
      <c r="RBO59" s="80"/>
      <c r="RBP59" s="80"/>
      <c r="RBQ59" s="80"/>
      <c r="RBR59" s="80"/>
      <c r="RBS59" s="80"/>
      <c r="RBT59" s="80"/>
      <c r="RBU59" s="80"/>
      <c r="RBV59" s="80"/>
      <c r="RBW59" s="80"/>
      <c r="RBX59" s="80"/>
      <c r="RBY59" s="80"/>
      <c r="RBZ59" s="80"/>
      <c r="RCA59" s="80"/>
      <c r="RCB59" s="80"/>
      <c r="RCC59" s="80"/>
      <c r="RCD59" s="80"/>
      <c r="RCE59" s="80"/>
      <c r="RCF59" s="80"/>
      <c r="RCG59" s="80"/>
      <c r="RCH59" s="80"/>
      <c r="RCI59" s="80"/>
      <c r="RCJ59" s="80"/>
      <c r="RCK59" s="80"/>
      <c r="RCL59" s="80"/>
      <c r="RCM59" s="80"/>
      <c r="RCN59" s="80"/>
      <c r="RCO59" s="80"/>
      <c r="RCP59" s="80"/>
      <c r="RCQ59" s="80"/>
      <c r="RCR59" s="80"/>
      <c r="RCS59" s="80"/>
      <c r="RCT59" s="80"/>
      <c r="RCU59" s="80"/>
      <c r="RCV59" s="80"/>
      <c r="RCW59" s="80"/>
      <c r="RCX59" s="80"/>
      <c r="RCY59" s="80"/>
      <c r="RCZ59" s="80"/>
      <c r="RDA59" s="80"/>
      <c r="RDB59" s="80"/>
      <c r="RDC59" s="80"/>
      <c r="RDD59" s="80"/>
      <c r="RDE59" s="80"/>
      <c r="RDF59" s="80"/>
      <c r="RDG59" s="80"/>
      <c r="RDH59" s="80"/>
      <c r="RDI59" s="80"/>
      <c r="RDJ59" s="80"/>
      <c r="RDK59" s="80"/>
      <c r="RDL59" s="80"/>
      <c r="RDM59" s="80"/>
      <c r="RDN59" s="80"/>
      <c r="RDO59" s="80"/>
      <c r="RDP59" s="80"/>
      <c r="RDQ59" s="80"/>
      <c r="RDR59" s="80"/>
      <c r="RDS59" s="80"/>
      <c r="RDT59" s="80"/>
      <c r="RDU59" s="80"/>
      <c r="RDV59" s="80"/>
      <c r="RDW59" s="80"/>
      <c r="RDX59" s="80"/>
      <c r="RDY59" s="80"/>
      <c r="RDZ59" s="80"/>
      <c r="REA59" s="80"/>
      <c r="REB59" s="80"/>
      <c r="REC59" s="80"/>
      <c r="RED59" s="80"/>
      <c r="REE59" s="80"/>
      <c r="REF59" s="80"/>
      <c r="REG59" s="80"/>
      <c r="REH59" s="80"/>
      <c r="REI59" s="80"/>
      <c r="REJ59" s="80"/>
      <c r="REK59" s="80"/>
      <c r="REL59" s="80"/>
      <c r="REM59" s="80"/>
      <c r="REN59" s="80"/>
      <c r="REO59" s="80"/>
      <c r="REP59" s="80"/>
      <c r="REQ59" s="80"/>
      <c r="RER59" s="80"/>
      <c r="RES59" s="80"/>
      <c r="RET59" s="80"/>
      <c r="REU59" s="80"/>
      <c r="REV59" s="80"/>
      <c r="REW59" s="80"/>
      <c r="REX59" s="80"/>
      <c r="REY59" s="80"/>
      <c r="REZ59" s="80"/>
      <c r="RFA59" s="80"/>
      <c r="RFB59" s="80"/>
      <c r="RFC59" s="80"/>
      <c r="RFD59" s="80"/>
      <c r="RFE59" s="80"/>
      <c r="RFF59" s="80"/>
      <c r="RFG59" s="80"/>
      <c r="RFH59" s="80"/>
      <c r="RFI59" s="80"/>
      <c r="RFJ59" s="80"/>
      <c r="RFK59" s="80"/>
      <c r="RFL59" s="80"/>
      <c r="RFM59" s="80"/>
      <c r="RFN59" s="80"/>
      <c r="RFO59" s="80"/>
      <c r="RFP59" s="80"/>
      <c r="RFQ59" s="80"/>
      <c r="RFR59" s="80"/>
      <c r="RFS59" s="80"/>
      <c r="RFT59" s="80"/>
      <c r="RFU59" s="80"/>
      <c r="RFV59" s="80"/>
      <c r="RFW59" s="80"/>
      <c r="RFX59" s="80"/>
      <c r="RFY59" s="80"/>
      <c r="RFZ59" s="80"/>
      <c r="RGA59" s="80"/>
      <c r="RGB59" s="80"/>
      <c r="RGC59" s="80"/>
      <c r="RGD59" s="80"/>
      <c r="RGE59" s="80"/>
      <c r="RGF59" s="80"/>
      <c r="RGG59" s="80"/>
      <c r="RGH59" s="80"/>
      <c r="RGI59" s="80"/>
      <c r="RGJ59" s="80"/>
      <c r="RGK59" s="80"/>
      <c r="RGL59" s="80"/>
      <c r="RGM59" s="80"/>
      <c r="RGN59" s="80"/>
      <c r="RGO59" s="80"/>
      <c r="RGP59" s="80"/>
      <c r="RGQ59" s="80"/>
      <c r="RGR59" s="80"/>
      <c r="RGS59" s="80"/>
      <c r="RGT59" s="80"/>
      <c r="RGU59" s="80"/>
      <c r="RGV59" s="80"/>
      <c r="RGW59" s="80"/>
      <c r="RGX59" s="80"/>
      <c r="RGY59" s="80"/>
      <c r="RGZ59" s="80"/>
      <c r="RHA59" s="80"/>
      <c r="RHB59" s="80"/>
      <c r="RHC59" s="80"/>
      <c r="RHD59" s="80"/>
      <c r="RHE59" s="80"/>
      <c r="RHF59" s="80"/>
      <c r="RHG59" s="80"/>
      <c r="RHH59" s="80"/>
      <c r="RHI59" s="80"/>
      <c r="RHJ59" s="80"/>
      <c r="RHK59" s="80"/>
      <c r="RHL59" s="80"/>
      <c r="RHM59" s="80"/>
      <c r="RHN59" s="80"/>
      <c r="RHO59" s="80"/>
      <c r="RHP59" s="80"/>
      <c r="RHQ59" s="80"/>
      <c r="RHR59" s="80"/>
      <c r="RHS59" s="80"/>
      <c r="RHT59" s="80"/>
      <c r="RHU59" s="80"/>
      <c r="RHV59" s="80"/>
      <c r="RHW59" s="80"/>
      <c r="RHX59" s="80"/>
      <c r="RHY59" s="80"/>
      <c r="RHZ59" s="80"/>
      <c r="RIA59" s="80"/>
      <c r="RIB59" s="80"/>
      <c r="RIC59" s="80"/>
      <c r="RID59" s="80"/>
      <c r="RIE59" s="80"/>
      <c r="RIF59" s="80"/>
      <c r="RIG59" s="80"/>
      <c r="RIH59" s="80"/>
      <c r="RII59" s="80"/>
      <c r="RIJ59" s="80"/>
      <c r="RIK59" s="80"/>
      <c r="RIL59" s="80"/>
      <c r="RIM59" s="80"/>
      <c r="RIN59" s="80"/>
      <c r="RIO59" s="80"/>
      <c r="RIP59" s="80"/>
      <c r="RIQ59" s="80"/>
      <c r="RIR59" s="80"/>
      <c r="RIS59" s="80"/>
      <c r="RIT59" s="80"/>
      <c r="RIU59" s="80"/>
      <c r="RIV59" s="80"/>
      <c r="RIW59" s="80"/>
      <c r="RIX59" s="80"/>
      <c r="RIY59" s="80"/>
      <c r="RIZ59" s="80"/>
      <c r="RJA59" s="80"/>
      <c r="RJB59" s="80"/>
      <c r="RJC59" s="80"/>
      <c r="RJD59" s="80"/>
      <c r="RJE59" s="80"/>
      <c r="RJF59" s="80"/>
      <c r="RJG59" s="80"/>
      <c r="RJH59" s="80"/>
      <c r="RJI59" s="80"/>
      <c r="RJJ59" s="80"/>
      <c r="RJK59" s="80"/>
      <c r="RJL59" s="80"/>
      <c r="RJM59" s="80"/>
      <c r="RJN59" s="80"/>
      <c r="RJO59" s="80"/>
      <c r="RJP59" s="80"/>
      <c r="RJQ59" s="80"/>
      <c r="RJR59" s="80"/>
      <c r="RJS59" s="80"/>
      <c r="RJT59" s="80"/>
      <c r="RJU59" s="80"/>
      <c r="RJV59" s="80"/>
      <c r="RJW59" s="80"/>
      <c r="RJX59" s="80"/>
      <c r="RJY59" s="80"/>
      <c r="RJZ59" s="80"/>
      <c r="RKA59" s="80"/>
      <c r="RKB59" s="80"/>
      <c r="RKC59" s="80"/>
      <c r="RKD59" s="80"/>
      <c r="RKE59" s="80"/>
      <c r="RKF59" s="80"/>
      <c r="RKG59" s="80"/>
      <c r="RKH59" s="80"/>
      <c r="RKI59" s="80"/>
      <c r="RKJ59" s="80"/>
      <c r="RKK59" s="80"/>
      <c r="RKL59" s="80"/>
      <c r="RKM59" s="80"/>
      <c r="RKN59" s="80"/>
      <c r="RKO59" s="80"/>
      <c r="RKP59" s="80"/>
      <c r="RKQ59" s="80"/>
      <c r="RKR59" s="80"/>
      <c r="RKS59" s="80"/>
      <c r="RKT59" s="80"/>
      <c r="RKU59" s="80"/>
      <c r="RKV59" s="80"/>
      <c r="RKW59" s="80"/>
      <c r="RKX59" s="80"/>
      <c r="RKY59" s="80"/>
      <c r="RKZ59" s="80"/>
      <c r="RLA59" s="80"/>
      <c r="RLB59" s="80"/>
      <c r="RLC59" s="80"/>
      <c r="RLD59" s="80"/>
      <c r="RLE59" s="80"/>
      <c r="RLF59" s="80"/>
      <c r="RLG59" s="80"/>
      <c r="RLH59" s="80"/>
      <c r="RLI59" s="80"/>
      <c r="RLJ59" s="80"/>
      <c r="RLK59" s="80"/>
      <c r="RLL59" s="80"/>
      <c r="RLM59" s="80"/>
      <c r="RLN59" s="80"/>
      <c r="RLO59" s="80"/>
      <c r="RLP59" s="80"/>
      <c r="RLQ59" s="80"/>
      <c r="RLR59" s="80"/>
      <c r="RLS59" s="80"/>
      <c r="RLT59" s="80"/>
      <c r="RLU59" s="80"/>
      <c r="RLV59" s="80"/>
      <c r="RLW59" s="80"/>
      <c r="RLX59" s="80"/>
      <c r="RLY59" s="80"/>
      <c r="RLZ59" s="80"/>
      <c r="RMA59" s="80"/>
      <c r="RMB59" s="80"/>
      <c r="RMC59" s="80"/>
      <c r="RMD59" s="80"/>
      <c r="RME59" s="80"/>
      <c r="RMF59" s="80"/>
      <c r="RMG59" s="80"/>
      <c r="RMH59" s="80"/>
      <c r="RMI59" s="80"/>
      <c r="RMJ59" s="80"/>
      <c r="RMK59" s="80"/>
      <c r="RML59" s="80"/>
      <c r="RMM59" s="80"/>
      <c r="RMN59" s="80"/>
      <c r="RMO59" s="80"/>
      <c r="RMP59" s="80"/>
      <c r="RMQ59" s="80"/>
      <c r="RMR59" s="80"/>
      <c r="RMS59" s="80"/>
      <c r="RMT59" s="80"/>
      <c r="RMU59" s="80"/>
      <c r="RMV59" s="80"/>
      <c r="RMW59" s="80"/>
      <c r="RMX59" s="80"/>
      <c r="RMY59" s="80"/>
      <c r="RMZ59" s="80"/>
      <c r="RNA59" s="80"/>
      <c r="RNB59" s="80"/>
      <c r="RNC59" s="80"/>
      <c r="RND59" s="80"/>
      <c r="RNE59" s="80"/>
      <c r="RNF59" s="80"/>
      <c r="RNG59" s="80"/>
      <c r="RNH59" s="80"/>
      <c r="RNI59" s="80"/>
      <c r="RNJ59" s="80"/>
      <c r="RNK59" s="80"/>
      <c r="RNL59" s="80"/>
      <c r="RNM59" s="80"/>
      <c r="RNN59" s="80"/>
      <c r="RNO59" s="80"/>
      <c r="RNP59" s="80"/>
      <c r="RNQ59" s="80"/>
      <c r="RNR59" s="80"/>
      <c r="RNS59" s="80"/>
      <c r="RNT59" s="80"/>
      <c r="RNU59" s="80"/>
      <c r="RNV59" s="80"/>
      <c r="RNW59" s="80"/>
      <c r="RNX59" s="80"/>
      <c r="RNY59" s="80"/>
      <c r="RNZ59" s="80"/>
      <c r="ROA59" s="80"/>
      <c r="ROB59" s="80"/>
      <c r="ROC59" s="80"/>
      <c r="ROD59" s="80"/>
      <c r="ROE59" s="80"/>
      <c r="ROF59" s="80"/>
      <c r="ROG59" s="80"/>
      <c r="ROH59" s="80"/>
      <c r="ROI59" s="80"/>
      <c r="ROJ59" s="80"/>
      <c r="ROK59" s="80"/>
      <c r="ROL59" s="80"/>
      <c r="ROM59" s="80"/>
      <c r="RON59" s="80"/>
      <c r="ROO59" s="80"/>
      <c r="ROP59" s="80"/>
      <c r="ROQ59" s="80"/>
      <c r="ROR59" s="80"/>
      <c r="ROS59" s="80"/>
      <c r="ROT59" s="80"/>
      <c r="ROU59" s="80"/>
      <c r="ROV59" s="80"/>
      <c r="ROW59" s="80"/>
      <c r="ROX59" s="80"/>
      <c r="ROY59" s="80"/>
      <c r="ROZ59" s="80"/>
      <c r="RPA59" s="80"/>
      <c r="RPB59" s="80"/>
      <c r="RPC59" s="80"/>
      <c r="RPD59" s="80"/>
      <c r="RPE59" s="80"/>
      <c r="RPF59" s="80"/>
      <c r="RPG59" s="80"/>
      <c r="RPH59" s="80"/>
      <c r="RPI59" s="80"/>
      <c r="RPJ59" s="80"/>
      <c r="RPK59" s="80"/>
      <c r="RPL59" s="80"/>
      <c r="RPM59" s="80"/>
      <c r="RPN59" s="80"/>
      <c r="RPO59" s="80"/>
      <c r="RPP59" s="80"/>
      <c r="RPQ59" s="80"/>
      <c r="RPR59" s="80"/>
      <c r="RPS59" s="80"/>
      <c r="RPT59" s="80"/>
      <c r="RPU59" s="80"/>
      <c r="RPV59" s="80"/>
      <c r="RPW59" s="80"/>
      <c r="RPX59" s="80"/>
      <c r="RPY59" s="80"/>
      <c r="RPZ59" s="80"/>
      <c r="RQA59" s="80"/>
      <c r="RQB59" s="80"/>
      <c r="RQC59" s="80"/>
      <c r="RQD59" s="80"/>
      <c r="RQE59" s="80"/>
      <c r="RQF59" s="80"/>
      <c r="RQG59" s="80"/>
      <c r="RQH59" s="80"/>
      <c r="RQI59" s="80"/>
      <c r="RQJ59" s="80"/>
      <c r="RQK59" s="80"/>
      <c r="RQL59" s="80"/>
      <c r="RQM59" s="80"/>
      <c r="RQN59" s="80"/>
      <c r="RQO59" s="80"/>
      <c r="RQP59" s="80"/>
      <c r="RQQ59" s="80"/>
      <c r="RQR59" s="80"/>
      <c r="RQS59" s="80"/>
      <c r="RQT59" s="80"/>
      <c r="RQU59" s="80"/>
      <c r="RQV59" s="80"/>
      <c r="RQW59" s="80"/>
      <c r="RQX59" s="80"/>
      <c r="RQY59" s="80"/>
      <c r="RQZ59" s="80"/>
      <c r="RRA59" s="80"/>
      <c r="RRB59" s="80"/>
      <c r="RRC59" s="80"/>
      <c r="RRD59" s="80"/>
      <c r="RRE59" s="80"/>
      <c r="RRF59" s="80"/>
      <c r="RRG59" s="80"/>
      <c r="RRH59" s="80"/>
      <c r="RRI59" s="80"/>
      <c r="RRJ59" s="80"/>
      <c r="RRK59" s="80"/>
      <c r="RRL59" s="80"/>
      <c r="RRM59" s="80"/>
      <c r="RRN59" s="80"/>
      <c r="RRO59" s="80"/>
      <c r="RRP59" s="80"/>
      <c r="RRQ59" s="80"/>
      <c r="RRR59" s="80"/>
      <c r="RRS59" s="80"/>
      <c r="RRT59" s="80"/>
      <c r="RRU59" s="80"/>
      <c r="RRV59" s="80"/>
      <c r="RRW59" s="80"/>
      <c r="RRX59" s="80"/>
      <c r="RRY59" s="80"/>
      <c r="RRZ59" s="80"/>
      <c r="RSA59" s="80"/>
      <c r="RSB59" s="80"/>
      <c r="RSC59" s="80"/>
      <c r="RSD59" s="80"/>
      <c r="RSE59" s="80"/>
      <c r="RSF59" s="80"/>
      <c r="RSG59" s="80"/>
      <c r="RSH59" s="80"/>
      <c r="RSI59" s="80"/>
      <c r="RSJ59" s="80"/>
      <c r="RSK59" s="80"/>
      <c r="RSL59" s="80"/>
      <c r="RSM59" s="80"/>
      <c r="RSN59" s="80"/>
      <c r="RSO59" s="80"/>
      <c r="RSP59" s="80"/>
      <c r="RSQ59" s="80"/>
      <c r="RSR59" s="80"/>
      <c r="RSS59" s="80"/>
      <c r="RST59" s="80"/>
      <c r="RSU59" s="80"/>
      <c r="RSV59" s="80"/>
      <c r="RSW59" s="80"/>
      <c r="RSX59" s="80"/>
      <c r="RSY59" s="80"/>
      <c r="RSZ59" s="80"/>
      <c r="RTA59" s="80"/>
      <c r="RTB59" s="80"/>
      <c r="RTC59" s="80"/>
      <c r="RTD59" s="80"/>
      <c r="RTE59" s="80"/>
      <c r="RTF59" s="80"/>
      <c r="RTG59" s="80"/>
      <c r="RTH59" s="80"/>
      <c r="RTI59" s="80"/>
      <c r="RTJ59" s="80"/>
      <c r="RTK59" s="80"/>
      <c r="RTL59" s="80"/>
      <c r="RTM59" s="80"/>
      <c r="RTN59" s="80"/>
      <c r="RTO59" s="80"/>
      <c r="RTP59" s="80"/>
      <c r="RTQ59" s="80"/>
      <c r="RTR59" s="80"/>
      <c r="RTS59" s="80"/>
      <c r="RTT59" s="80"/>
      <c r="RTU59" s="80"/>
      <c r="RTV59" s="80"/>
      <c r="RTW59" s="80"/>
      <c r="RTX59" s="80"/>
      <c r="RTY59" s="80"/>
      <c r="RTZ59" s="80"/>
      <c r="RUA59" s="80"/>
      <c r="RUB59" s="80"/>
      <c r="RUC59" s="80"/>
      <c r="RUD59" s="80"/>
      <c r="RUE59" s="80"/>
      <c r="RUF59" s="80"/>
      <c r="RUG59" s="80"/>
      <c r="RUH59" s="80"/>
      <c r="RUI59" s="80"/>
      <c r="RUJ59" s="80"/>
      <c r="RUK59" s="80"/>
      <c r="RUL59" s="80"/>
      <c r="RUM59" s="80"/>
      <c r="RUN59" s="80"/>
      <c r="RUO59" s="80"/>
      <c r="RUP59" s="80"/>
      <c r="RUQ59" s="80"/>
      <c r="RUR59" s="80"/>
      <c r="RUS59" s="80"/>
      <c r="RUT59" s="80"/>
      <c r="RUU59" s="80"/>
      <c r="RUV59" s="80"/>
      <c r="RUW59" s="80"/>
      <c r="RUX59" s="80"/>
      <c r="RUY59" s="80"/>
      <c r="RUZ59" s="80"/>
      <c r="RVA59" s="80"/>
      <c r="RVB59" s="80"/>
      <c r="RVC59" s="80"/>
      <c r="RVD59" s="80"/>
      <c r="RVE59" s="80"/>
      <c r="RVF59" s="80"/>
      <c r="RVG59" s="80"/>
      <c r="RVH59" s="80"/>
      <c r="RVI59" s="80"/>
      <c r="RVJ59" s="80"/>
      <c r="RVK59" s="80"/>
      <c r="RVL59" s="80"/>
      <c r="RVM59" s="80"/>
      <c r="RVN59" s="80"/>
      <c r="RVO59" s="80"/>
      <c r="RVP59" s="80"/>
      <c r="RVQ59" s="80"/>
      <c r="RVR59" s="80"/>
      <c r="RVS59" s="80"/>
      <c r="RVT59" s="80"/>
      <c r="RVU59" s="80"/>
      <c r="RVV59" s="80"/>
      <c r="RVW59" s="80"/>
      <c r="RVX59" s="80"/>
      <c r="RVY59" s="80"/>
      <c r="RVZ59" s="80"/>
      <c r="RWA59" s="80"/>
      <c r="RWB59" s="80"/>
      <c r="RWC59" s="80"/>
      <c r="RWD59" s="80"/>
      <c r="RWE59" s="80"/>
      <c r="RWF59" s="80"/>
      <c r="RWG59" s="80"/>
      <c r="RWH59" s="80"/>
      <c r="RWI59" s="80"/>
      <c r="RWJ59" s="80"/>
      <c r="RWK59" s="80"/>
      <c r="RWL59" s="80"/>
      <c r="RWM59" s="80"/>
      <c r="RWN59" s="80"/>
      <c r="RWO59" s="80"/>
      <c r="RWP59" s="80"/>
      <c r="RWQ59" s="80"/>
      <c r="RWR59" s="80"/>
      <c r="RWS59" s="80"/>
      <c r="RWT59" s="80"/>
      <c r="RWU59" s="80"/>
      <c r="RWV59" s="80"/>
      <c r="RWW59" s="80"/>
      <c r="RWX59" s="80"/>
      <c r="RWY59" s="80"/>
      <c r="RWZ59" s="80"/>
      <c r="RXA59" s="80"/>
      <c r="RXB59" s="80"/>
      <c r="RXC59" s="80"/>
      <c r="RXD59" s="80"/>
      <c r="RXE59" s="80"/>
      <c r="RXF59" s="80"/>
      <c r="RXG59" s="80"/>
      <c r="RXH59" s="80"/>
      <c r="RXI59" s="80"/>
      <c r="RXJ59" s="80"/>
      <c r="RXK59" s="80"/>
      <c r="RXL59" s="80"/>
      <c r="RXM59" s="80"/>
      <c r="RXN59" s="80"/>
      <c r="RXO59" s="80"/>
      <c r="RXP59" s="80"/>
      <c r="RXQ59" s="80"/>
      <c r="RXR59" s="80"/>
      <c r="RXS59" s="80"/>
      <c r="RXT59" s="80"/>
      <c r="RXU59" s="80"/>
      <c r="RXV59" s="80"/>
      <c r="RXW59" s="80"/>
      <c r="RXX59" s="80"/>
      <c r="RXY59" s="80"/>
      <c r="RXZ59" s="80"/>
      <c r="RYA59" s="80"/>
      <c r="RYB59" s="80"/>
      <c r="RYC59" s="80"/>
      <c r="RYD59" s="80"/>
      <c r="RYE59" s="80"/>
      <c r="RYF59" s="80"/>
      <c r="RYG59" s="80"/>
      <c r="RYH59" s="80"/>
      <c r="RYI59" s="80"/>
      <c r="RYJ59" s="80"/>
      <c r="RYK59" s="80"/>
      <c r="RYL59" s="80"/>
      <c r="RYM59" s="80"/>
      <c r="RYN59" s="80"/>
      <c r="RYO59" s="80"/>
      <c r="RYP59" s="80"/>
      <c r="RYQ59" s="80"/>
      <c r="RYR59" s="80"/>
      <c r="RYS59" s="80"/>
      <c r="RYT59" s="80"/>
      <c r="RYU59" s="80"/>
      <c r="RYV59" s="80"/>
      <c r="RYW59" s="80"/>
      <c r="RYX59" s="80"/>
      <c r="RYY59" s="80"/>
      <c r="RYZ59" s="80"/>
      <c r="RZA59" s="80"/>
      <c r="RZB59" s="80"/>
      <c r="RZC59" s="80"/>
      <c r="RZD59" s="80"/>
      <c r="RZE59" s="80"/>
      <c r="RZF59" s="80"/>
      <c r="RZG59" s="80"/>
      <c r="RZH59" s="80"/>
      <c r="RZI59" s="80"/>
      <c r="RZJ59" s="80"/>
      <c r="RZK59" s="80"/>
      <c r="RZL59" s="80"/>
      <c r="RZM59" s="80"/>
      <c r="RZN59" s="80"/>
      <c r="RZO59" s="80"/>
      <c r="RZP59" s="80"/>
      <c r="RZQ59" s="80"/>
      <c r="RZR59" s="80"/>
      <c r="RZS59" s="80"/>
      <c r="RZT59" s="80"/>
      <c r="RZU59" s="80"/>
      <c r="RZV59" s="80"/>
      <c r="RZW59" s="80"/>
      <c r="RZX59" s="80"/>
      <c r="RZY59" s="80"/>
      <c r="RZZ59" s="80"/>
      <c r="SAA59" s="80"/>
      <c r="SAB59" s="80"/>
      <c r="SAC59" s="80"/>
      <c r="SAD59" s="80"/>
      <c r="SAE59" s="80"/>
      <c r="SAF59" s="80"/>
      <c r="SAG59" s="80"/>
      <c r="SAH59" s="80"/>
      <c r="SAI59" s="80"/>
      <c r="SAJ59" s="80"/>
      <c r="SAK59" s="80"/>
      <c r="SAL59" s="80"/>
      <c r="SAM59" s="80"/>
      <c r="SAN59" s="80"/>
      <c r="SAO59" s="80"/>
      <c r="SAP59" s="80"/>
      <c r="SAQ59" s="80"/>
      <c r="SAR59" s="80"/>
      <c r="SAS59" s="80"/>
      <c r="SAT59" s="80"/>
      <c r="SAU59" s="80"/>
      <c r="SAV59" s="80"/>
      <c r="SAW59" s="80"/>
      <c r="SAX59" s="80"/>
      <c r="SAY59" s="80"/>
      <c r="SAZ59" s="80"/>
      <c r="SBA59" s="80"/>
      <c r="SBB59" s="80"/>
      <c r="SBC59" s="80"/>
      <c r="SBD59" s="80"/>
      <c r="SBE59" s="80"/>
      <c r="SBF59" s="80"/>
      <c r="SBG59" s="80"/>
      <c r="SBH59" s="80"/>
      <c r="SBI59" s="80"/>
      <c r="SBJ59" s="80"/>
      <c r="SBK59" s="80"/>
      <c r="SBL59" s="80"/>
      <c r="SBM59" s="80"/>
      <c r="SBN59" s="80"/>
      <c r="SBO59" s="80"/>
      <c r="SBP59" s="80"/>
      <c r="SBQ59" s="80"/>
      <c r="SBR59" s="80"/>
      <c r="SBS59" s="80"/>
      <c r="SBT59" s="80"/>
      <c r="SBU59" s="80"/>
      <c r="SBV59" s="80"/>
      <c r="SBW59" s="80"/>
      <c r="SBX59" s="80"/>
      <c r="SBY59" s="80"/>
      <c r="SBZ59" s="80"/>
      <c r="SCA59" s="80"/>
      <c r="SCB59" s="80"/>
      <c r="SCC59" s="80"/>
      <c r="SCD59" s="80"/>
      <c r="SCE59" s="80"/>
      <c r="SCF59" s="80"/>
      <c r="SCG59" s="80"/>
      <c r="SCH59" s="80"/>
      <c r="SCI59" s="80"/>
      <c r="SCJ59" s="80"/>
      <c r="SCK59" s="80"/>
      <c r="SCL59" s="80"/>
      <c r="SCM59" s="80"/>
      <c r="SCN59" s="80"/>
      <c r="SCO59" s="80"/>
      <c r="SCP59" s="80"/>
      <c r="SCQ59" s="80"/>
      <c r="SCR59" s="80"/>
      <c r="SCS59" s="80"/>
      <c r="SCT59" s="80"/>
      <c r="SCU59" s="80"/>
      <c r="SCV59" s="80"/>
      <c r="SCW59" s="80"/>
      <c r="SCX59" s="80"/>
      <c r="SCY59" s="80"/>
      <c r="SCZ59" s="80"/>
      <c r="SDA59" s="80"/>
      <c r="SDB59" s="80"/>
      <c r="SDC59" s="80"/>
      <c r="SDD59" s="80"/>
      <c r="SDE59" s="80"/>
      <c r="SDF59" s="80"/>
      <c r="SDG59" s="80"/>
      <c r="SDH59" s="80"/>
      <c r="SDI59" s="80"/>
      <c r="SDJ59" s="80"/>
      <c r="SDK59" s="80"/>
      <c r="SDL59" s="80"/>
      <c r="SDM59" s="80"/>
      <c r="SDN59" s="80"/>
      <c r="SDO59" s="80"/>
      <c r="SDP59" s="80"/>
      <c r="SDQ59" s="80"/>
      <c r="SDR59" s="80"/>
      <c r="SDS59" s="80"/>
      <c r="SDT59" s="80"/>
      <c r="SDU59" s="80"/>
      <c r="SDV59" s="80"/>
      <c r="SDW59" s="80"/>
      <c r="SDX59" s="80"/>
      <c r="SDY59" s="80"/>
      <c r="SDZ59" s="80"/>
      <c r="SEA59" s="80"/>
      <c r="SEB59" s="80"/>
      <c r="SEC59" s="80"/>
      <c r="SED59" s="80"/>
      <c r="SEE59" s="80"/>
      <c r="SEF59" s="80"/>
      <c r="SEG59" s="80"/>
      <c r="SEH59" s="80"/>
      <c r="SEI59" s="80"/>
      <c r="SEJ59" s="80"/>
      <c r="SEK59" s="80"/>
      <c r="SEL59" s="80"/>
      <c r="SEM59" s="80"/>
      <c r="SEN59" s="80"/>
      <c r="SEO59" s="80"/>
      <c r="SEP59" s="80"/>
      <c r="SEQ59" s="80"/>
      <c r="SER59" s="80"/>
      <c r="SES59" s="80"/>
      <c r="SET59" s="80"/>
      <c r="SEU59" s="80"/>
      <c r="SEV59" s="80"/>
      <c r="SEW59" s="80"/>
      <c r="SEX59" s="80"/>
      <c r="SEY59" s="80"/>
      <c r="SEZ59" s="80"/>
      <c r="SFA59" s="80"/>
      <c r="SFB59" s="80"/>
      <c r="SFC59" s="80"/>
      <c r="SFD59" s="80"/>
      <c r="SFE59" s="80"/>
      <c r="SFF59" s="80"/>
      <c r="SFG59" s="80"/>
      <c r="SFH59" s="80"/>
      <c r="SFI59" s="80"/>
      <c r="SFJ59" s="80"/>
      <c r="SFK59" s="80"/>
      <c r="SFL59" s="80"/>
      <c r="SFM59" s="80"/>
      <c r="SFN59" s="80"/>
      <c r="SFO59" s="80"/>
      <c r="SFP59" s="80"/>
      <c r="SFQ59" s="80"/>
      <c r="SFR59" s="80"/>
      <c r="SFS59" s="80"/>
      <c r="SFT59" s="80"/>
      <c r="SFU59" s="80"/>
      <c r="SFV59" s="80"/>
      <c r="SFW59" s="80"/>
      <c r="SFX59" s="80"/>
      <c r="SFY59" s="80"/>
      <c r="SFZ59" s="80"/>
      <c r="SGA59" s="80"/>
      <c r="SGB59" s="80"/>
      <c r="SGC59" s="80"/>
      <c r="SGD59" s="80"/>
      <c r="SGE59" s="80"/>
      <c r="SGF59" s="80"/>
      <c r="SGG59" s="80"/>
      <c r="SGH59" s="80"/>
      <c r="SGI59" s="80"/>
      <c r="SGJ59" s="80"/>
      <c r="SGK59" s="80"/>
      <c r="SGL59" s="80"/>
      <c r="SGM59" s="80"/>
      <c r="SGN59" s="80"/>
      <c r="SGO59" s="80"/>
      <c r="SGP59" s="80"/>
      <c r="SGQ59" s="80"/>
      <c r="SGR59" s="80"/>
      <c r="SGS59" s="80"/>
      <c r="SGT59" s="80"/>
      <c r="SGU59" s="80"/>
      <c r="SGV59" s="80"/>
      <c r="SGW59" s="80"/>
      <c r="SGX59" s="80"/>
      <c r="SGY59" s="80"/>
      <c r="SGZ59" s="80"/>
      <c r="SHA59" s="80"/>
      <c r="SHB59" s="80"/>
      <c r="SHC59" s="80"/>
      <c r="SHD59" s="80"/>
      <c r="SHE59" s="80"/>
      <c r="SHF59" s="80"/>
      <c r="SHG59" s="80"/>
      <c r="SHH59" s="80"/>
      <c r="SHI59" s="80"/>
      <c r="SHJ59" s="80"/>
      <c r="SHK59" s="80"/>
      <c r="SHL59" s="80"/>
      <c r="SHM59" s="80"/>
      <c r="SHN59" s="80"/>
      <c r="SHO59" s="80"/>
      <c r="SHP59" s="80"/>
      <c r="SHQ59" s="80"/>
      <c r="SHR59" s="80"/>
      <c r="SHS59" s="80"/>
      <c r="SHT59" s="80"/>
      <c r="SHU59" s="80"/>
      <c r="SHV59" s="80"/>
      <c r="SHW59" s="80"/>
      <c r="SHX59" s="80"/>
      <c r="SHY59" s="80"/>
      <c r="SHZ59" s="80"/>
      <c r="SIA59" s="80"/>
      <c r="SIB59" s="80"/>
      <c r="SIC59" s="80"/>
      <c r="SID59" s="80"/>
      <c r="SIE59" s="80"/>
      <c r="SIF59" s="80"/>
      <c r="SIG59" s="80"/>
      <c r="SIH59" s="80"/>
      <c r="SII59" s="80"/>
      <c r="SIJ59" s="80"/>
      <c r="SIK59" s="80"/>
      <c r="SIL59" s="80"/>
      <c r="SIM59" s="80"/>
      <c r="SIN59" s="80"/>
      <c r="SIO59" s="80"/>
      <c r="SIP59" s="80"/>
      <c r="SIQ59" s="80"/>
      <c r="SIR59" s="80"/>
      <c r="SIS59" s="80"/>
      <c r="SIT59" s="80"/>
      <c r="SIU59" s="80"/>
      <c r="SIV59" s="80"/>
      <c r="SIW59" s="80"/>
      <c r="SIX59" s="80"/>
      <c r="SIY59" s="80"/>
      <c r="SIZ59" s="80"/>
      <c r="SJA59" s="80"/>
      <c r="SJB59" s="80"/>
      <c r="SJC59" s="80"/>
      <c r="SJD59" s="80"/>
      <c r="SJE59" s="80"/>
      <c r="SJF59" s="80"/>
      <c r="SJG59" s="80"/>
      <c r="SJH59" s="80"/>
      <c r="SJI59" s="80"/>
      <c r="SJJ59" s="80"/>
      <c r="SJK59" s="80"/>
      <c r="SJL59" s="80"/>
      <c r="SJM59" s="80"/>
      <c r="SJN59" s="80"/>
      <c r="SJO59" s="80"/>
      <c r="SJP59" s="80"/>
      <c r="SJQ59" s="80"/>
      <c r="SJR59" s="80"/>
      <c r="SJS59" s="80"/>
      <c r="SJT59" s="80"/>
      <c r="SJU59" s="80"/>
      <c r="SJV59" s="80"/>
      <c r="SJW59" s="80"/>
      <c r="SJX59" s="80"/>
      <c r="SJY59" s="80"/>
      <c r="SJZ59" s="80"/>
      <c r="SKA59" s="80"/>
      <c r="SKB59" s="80"/>
      <c r="SKC59" s="80"/>
      <c r="SKD59" s="80"/>
      <c r="SKE59" s="80"/>
      <c r="SKF59" s="80"/>
      <c r="SKG59" s="80"/>
      <c r="SKH59" s="80"/>
      <c r="SKI59" s="80"/>
      <c r="SKJ59" s="80"/>
      <c r="SKK59" s="80"/>
      <c r="SKL59" s="80"/>
      <c r="SKM59" s="80"/>
      <c r="SKN59" s="80"/>
      <c r="SKO59" s="80"/>
      <c r="SKP59" s="80"/>
      <c r="SKQ59" s="80"/>
      <c r="SKR59" s="80"/>
      <c r="SKS59" s="80"/>
      <c r="SKT59" s="80"/>
      <c r="SKU59" s="80"/>
      <c r="SKV59" s="80"/>
      <c r="SKW59" s="80"/>
      <c r="SKX59" s="80"/>
      <c r="SKY59" s="80"/>
      <c r="SKZ59" s="80"/>
      <c r="SLA59" s="80"/>
      <c r="SLB59" s="80"/>
      <c r="SLC59" s="80"/>
      <c r="SLD59" s="80"/>
      <c r="SLE59" s="80"/>
      <c r="SLF59" s="80"/>
      <c r="SLG59" s="80"/>
      <c r="SLH59" s="80"/>
      <c r="SLI59" s="80"/>
      <c r="SLJ59" s="80"/>
      <c r="SLK59" s="80"/>
      <c r="SLL59" s="80"/>
      <c r="SLM59" s="80"/>
      <c r="SLN59" s="80"/>
      <c r="SLO59" s="80"/>
      <c r="SLP59" s="80"/>
      <c r="SLQ59" s="80"/>
      <c r="SLR59" s="80"/>
      <c r="SLS59" s="80"/>
      <c r="SLT59" s="80"/>
      <c r="SLU59" s="80"/>
      <c r="SLV59" s="80"/>
      <c r="SLW59" s="80"/>
      <c r="SLX59" s="80"/>
      <c r="SLY59" s="80"/>
      <c r="SLZ59" s="80"/>
      <c r="SMA59" s="80"/>
      <c r="SMB59" s="80"/>
      <c r="SMC59" s="80"/>
      <c r="SMD59" s="80"/>
      <c r="SME59" s="80"/>
      <c r="SMF59" s="80"/>
      <c r="SMG59" s="80"/>
      <c r="SMH59" s="80"/>
      <c r="SMI59" s="80"/>
      <c r="SMJ59" s="80"/>
      <c r="SMK59" s="80"/>
      <c r="SML59" s="80"/>
      <c r="SMM59" s="80"/>
      <c r="SMN59" s="80"/>
      <c r="SMO59" s="80"/>
      <c r="SMP59" s="80"/>
      <c r="SMQ59" s="80"/>
      <c r="SMR59" s="80"/>
      <c r="SMS59" s="80"/>
      <c r="SMT59" s="80"/>
      <c r="SMU59" s="80"/>
      <c r="SMV59" s="80"/>
      <c r="SMW59" s="80"/>
      <c r="SMX59" s="80"/>
      <c r="SMY59" s="80"/>
      <c r="SMZ59" s="80"/>
      <c r="SNA59" s="80"/>
      <c r="SNB59" s="80"/>
      <c r="SNC59" s="80"/>
      <c r="SND59" s="80"/>
      <c r="SNE59" s="80"/>
      <c r="SNF59" s="80"/>
      <c r="SNG59" s="80"/>
      <c r="SNH59" s="80"/>
      <c r="SNI59" s="80"/>
      <c r="SNJ59" s="80"/>
      <c r="SNK59" s="80"/>
      <c r="SNL59" s="80"/>
      <c r="SNM59" s="80"/>
      <c r="SNN59" s="80"/>
      <c r="SNO59" s="80"/>
      <c r="SNP59" s="80"/>
      <c r="SNQ59" s="80"/>
      <c r="SNR59" s="80"/>
      <c r="SNS59" s="80"/>
      <c r="SNT59" s="80"/>
      <c r="SNU59" s="80"/>
      <c r="SNV59" s="80"/>
      <c r="SNW59" s="80"/>
      <c r="SNX59" s="80"/>
      <c r="SNY59" s="80"/>
      <c r="SNZ59" s="80"/>
      <c r="SOA59" s="80"/>
      <c r="SOB59" s="80"/>
      <c r="SOC59" s="80"/>
      <c r="SOD59" s="80"/>
      <c r="SOE59" s="80"/>
      <c r="SOF59" s="80"/>
      <c r="SOG59" s="80"/>
      <c r="SOH59" s="80"/>
      <c r="SOI59" s="80"/>
      <c r="SOJ59" s="80"/>
      <c r="SOK59" s="80"/>
      <c r="SOL59" s="80"/>
      <c r="SOM59" s="80"/>
      <c r="SON59" s="80"/>
      <c r="SOO59" s="80"/>
      <c r="SOP59" s="80"/>
      <c r="SOQ59" s="80"/>
      <c r="SOR59" s="80"/>
      <c r="SOS59" s="80"/>
      <c r="SOT59" s="80"/>
      <c r="SOU59" s="80"/>
      <c r="SOV59" s="80"/>
      <c r="SOW59" s="80"/>
      <c r="SOX59" s="80"/>
      <c r="SOY59" s="80"/>
      <c r="SOZ59" s="80"/>
      <c r="SPA59" s="80"/>
      <c r="SPB59" s="80"/>
      <c r="SPC59" s="80"/>
      <c r="SPD59" s="80"/>
      <c r="SPE59" s="80"/>
      <c r="SPF59" s="80"/>
      <c r="SPG59" s="80"/>
      <c r="SPH59" s="80"/>
      <c r="SPI59" s="80"/>
      <c r="SPJ59" s="80"/>
      <c r="SPK59" s="80"/>
      <c r="SPL59" s="80"/>
      <c r="SPM59" s="80"/>
      <c r="SPN59" s="80"/>
      <c r="SPO59" s="80"/>
      <c r="SPP59" s="80"/>
      <c r="SPQ59" s="80"/>
      <c r="SPR59" s="80"/>
      <c r="SPS59" s="80"/>
      <c r="SPT59" s="80"/>
      <c r="SPU59" s="80"/>
      <c r="SPV59" s="80"/>
      <c r="SPW59" s="80"/>
      <c r="SPX59" s="80"/>
      <c r="SPY59" s="80"/>
      <c r="SPZ59" s="80"/>
      <c r="SQA59" s="80"/>
      <c r="SQB59" s="80"/>
      <c r="SQC59" s="80"/>
      <c r="SQD59" s="80"/>
      <c r="SQE59" s="80"/>
      <c r="SQF59" s="80"/>
      <c r="SQG59" s="80"/>
      <c r="SQH59" s="80"/>
      <c r="SQI59" s="80"/>
      <c r="SQJ59" s="80"/>
      <c r="SQK59" s="80"/>
      <c r="SQL59" s="80"/>
      <c r="SQM59" s="80"/>
      <c r="SQN59" s="80"/>
      <c r="SQO59" s="80"/>
      <c r="SQP59" s="80"/>
      <c r="SQQ59" s="80"/>
      <c r="SQR59" s="80"/>
      <c r="SQS59" s="80"/>
      <c r="SQT59" s="80"/>
      <c r="SQU59" s="80"/>
      <c r="SQV59" s="80"/>
      <c r="SQW59" s="80"/>
      <c r="SQX59" s="80"/>
      <c r="SQY59" s="80"/>
      <c r="SQZ59" s="80"/>
      <c r="SRA59" s="80"/>
      <c r="SRB59" s="80"/>
      <c r="SRC59" s="80"/>
      <c r="SRD59" s="80"/>
      <c r="SRE59" s="80"/>
      <c r="SRF59" s="80"/>
      <c r="SRG59" s="80"/>
      <c r="SRH59" s="80"/>
      <c r="SRI59" s="80"/>
      <c r="SRJ59" s="80"/>
      <c r="SRK59" s="80"/>
      <c r="SRL59" s="80"/>
      <c r="SRM59" s="80"/>
      <c r="SRN59" s="80"/>
      <c r="SRO59" s="80"/>
      <c r="SRP59" s="80"/>
      <c r="SRQ59" s="80"/>
      <c r="SRR59" s="80"/>
      <c r="SRS59" s="80"/>
      <c r="SRT59" s="80"/>
      <c r="SRU59" s="80"/>
      <c r="SRV59" s="80"/>
      <c r="SRW59" s="80"/>
      <c r="SRX59" s="80"/>
      <c r="SRY59" s="80"/>
      <c r="SRZ59" s="80"/>
      <c r="SSA59" s="80"/>
      <c r="SSB59" s="80"/>
      <c r="SSC59" s="80"/>
      <c r="SSD59" s="80"/>
      <c r="SSE59" s="80"/>
      <c r="SSF59" s="80"/>
      <c r="SSG59" s="80"/>
      <c r="SSH59" s="80"/>
      <c r="SSI59" s="80"/>
      <c r="SSJ59" s="80"/>
      <c r="SSK59" s="80"/>
      <c r="SSL59" s="80"/>
      <c r="SSM59" s="80"/>
      <c r="SSN59" s="80"/>
      <c r="SSO59" s="80"/>
      <c r="SSP59" s="80"/>
      <c r="SSQ59" s="80"/>
      <c r="SSR59" s="80"/>
      <c r="SSS59" s="80"/>
      <c r="SST59" s="80"/>
      <c r="SSU59" s="80"/>
      <c r="SSV59" s="80"/>
      <c r="SSW59" s="80"/>
      <c r="SSX59" s="80"/>
      <c r="SSY59" s="80"/>
      <c r="SSZ59" s="80"/>
      <c r="STA59" s="80"/>
      <c r="STB59" s="80"/>
      <c r="STC59" s="80"/>
      <c r="STD59" s="80"/>
      <c r="STE59" s="80"/>
      <c r="STF59" s="80"/>
      <c r="STG59" s="80"/>
      <c r="STH59" s="80"/>
      <c r="STI59" s="80"/>
      <c r="STJ59" s="80"/>
      <c r="STK59" s="80"/>
      <c r="STL59" s="80"/>
      <c r="STM59" s="80"/>
      <c r="STN59" s="80"/>
      <c r="STO59" s="80"/>
      <c r="STP59" s="80"/>
      <c r="STQ59" s="80"/>
      <c r="STR59" s="80"/>
      <c r="STS59" s="80"/>
      <c r="STT59" s="80"/>
      <c r="STU59" s="80"/>
      <c r="STV59" s="80"/>
      <c r="STW59" s="80"/>
      <c r="STX59" s="80"/>
      <c r="STY59" s="80"/>
      <c r="STZ59" s="80"/>
      <c r="SUA59" s="80"/>
      <c r="SUB59" s="80"/>
      <c r="SUC59" s="80"/>
      <c r="SUD59" s="80"/>
      <c r="SUE59" s="80"/>
      <c r="SUF59" s="80"/>
      <c r="SUG59" s="80"/>
      <c r="SUH59" s="80"/>
      <c r="SUI59" s="80"/>
      <c r="SUJ59" s="80"/>
      <c r="SUK59" s="80"/>
      <c r="SUL59" s="80"/>
      <c r="SUM59" s="80"/>
      <c r="SUN59" s="80"/>
      <c r="SUO59" s="80"/>
      <c r="SUP59" s="80"/>
      <c r="SUQ59" s="80"/>
      <c r="SUR59" s="80"/>
      <c r="SUS59" s="80"/>
      <c r="SUT59" s="80"/>
      <c r="SUU59" s="80"/>
      <c r="SUV59" s="80"/>
      <c r="SUW59" s="80"/>
      <c r="SUX59" s="80"/>
      <c r="SUY59" s="80"/>
      <c r="SUZ59" s="80"/>
      <c r="SVA59" s="80"/>
      <c r="SVB59" s="80"/>
      <c r="SVC59" s="80"/>
      <c r="SVD59" s="80"/>
      <c r="SVE59" s="80"/>
      <c r="SVF59" s="80"/>
      <c r="SVG59" s="80"/>
      <c r="SVH59" s="80"/>
      <c r="SVI59" s="80"/>
      <c r="SVJ59" s="80"/>
      <c r="SVK59" s="80"/>
      <c r="SVL59" s="80"/>
      <c r="SVM59" s="80"/>
      <c r="SVN59" s="80"/>
      <c r="SVO59" s="80"/>
      <c r="SVP59" s="80"/>
      <c r="SVQ59" s="80"/>
      <c r="SVR59" s="80"/>
      <c r="SVS59" s="80"/>
      <c r="SVT59" s="80"/>
      <c r="SVU59" s="80"/>
      <c r="SVV59" s="80"/>
      <c r="SVW59" s="80"/>
      <c r="SVX59" s="80"/>
      <c r="SVY59" s="80"/>
      <c r="SVZ59" s="80"/>
      <c r="SWA59" s="80"/>
      <c r="SWB59" s="80"/>
      <c r="SWC59" s="80"/>
      <c r="SWD59" s="80"/>
      <c r="SWE59" s="80"/>
      <c r="SWF59" s="80"/>
      <c r="SWG59" s="80"/>
      <c r="SWH59" s="80"/>
      <c r="SWI59" s="80"/>
      <c r="SWJ59" s="80"/>
      <c r="SWK59" s="80"/>
      <c r="SWL59" s="80"/>
      <c r="SWM59" s="80"/>
      <c r="SWN59" s="80"/>
      <c r="SWO59" s="80"/>
      <c r="SWP59" s="80"/>
      <c r="SWQ59" s="80"/>
      <c r="SWR59" s="80"/>
      <c r="SWS59" s="80"/>
      <c r="SWT59" s="80"/>
      <c r="SWU59" s="80"/>
      <c r="SWV59" s="80"/>
      <c r="SWW59" s="80"/>
      <c r="SWX59" s="80"/>
      <c r="SWY59" s="80"/>
      <c r="SWZ59" s="80"/>
      <c r="SXA59" s="80"/>
      <c r="SXB59" s="80"/>
      <c r="SXC59" s="80"/>
      <c r="SXD59" s="80"/>
      <c r="SXE59" s="80"/>
      <c r="SXF59" s="80"/>
      <c r="SXG59" s="80"/>
      <c r="SXH59" s="80"/>
      <c r="SXI59" s="80"/>
      <c r="SXJ59" s="80"/>
      <c r="SXK59" s="80"/>
      <c r="SXL59" s="80"/>
      <c r="SXM59" s="80"/>
      <c r="SXN59" s="80"/>
      <c r="SXO59" s="80"/>
      <c r="SXP59" s="80"/>
      <c r="SXQ59" s="80"/>
      <c r="SXR59" s="80"/>
      <c r="SXS59" s="80"/>
      <c r="SXT59" s="80"/>
      <c r="SXU59" s="80"/>
      <c r="SXV59" s="80"/>
      <c r="SXW59" s="80"/>
      <c r="SXX59" s="80"/>
      <c r="SXY59" s="80"/>
      <c r="SXZ59" s="80"/>
      <c r="SYA59" s="80"/>
      <c r="SYB59" s="80"/>
      <c r="SYC59" s="80"/>
      <c r="SYD59" s="80"/>
      <c r="SYE59" s="80"/>
      <c r="SYF59" s="80"/>
      <c r="SYG59" s="80"/>
      <c r="SYH59" s="80"/>
      <c r="SYI59" s="80"/>
      <c r="SYJ59" s="80"/>
      <c r="SYK59" s="80"/>
      <c r="SYL59" s="80"/>
      <c r="SYM59" s="80"/>
      <c r="SYN59" s="80"/>
      <c r="SYO59" s="80"/>
      <c r="SYP59" s="80"/>
      <c r="SYQ59" s="80"/>
      <c r="SYR59" s="80"/>
      <c r="SYS59" s="80"/>
      <c r="SYT59" s="80"/>
      <c r="SYU59" s="80"/>
      <c r="SYV59" s="80"/>
      <c r="SYW59" s="80"/>
      <c r="SYX59" s="80"/>
      <c r="SYY59" s="80"/>
      <c r="SYZ59" s="80"/>
      <c r="SZA59" s="80"/>
      <c r="SZB59" s="80"/>
      <c r="SZC59" s="80"/>
      <c r="SZD59" s="80"/>
      <c r="SZE59" s="80"/>
      <c r="SZF59" s="80"/>
      <c r="SZG59" s="80"/>
      <c r="SZH59" s="80"/>
      <c r="SZI59" s="80"/>
      <c r="SZJ59" s="80"/>
      <c r="SZK59" s="80"/>
      <c r="SZL59" s="80"/>
      <c r="SZM59" s="80"/>
      <c r="SZN59" s="80"/>
      <c r="SZO59" s="80"/>
      <c r="SZP59" s="80"/>
      <c r="SZQ59" s="80"/>
      <c r="SZR59" s="80"/>
      <c r="SZS59" s="80"/>
      <c r="SZT59" s="80"/>
      <c r="SZU59" s="80"/>
      <c r="SZV59" s="80"/>
      <c r="SZW59" s="80"/>
      <c r="SZX59" s="80"/>
      <c r="SZY59" s="80"/>
      <c r="SZZ59" s="80"/>
      <c r="TAA59" s="80"/>
      <c r="TAB59" s="80"/>
      <c r="TAC59" s="80"/>
      <c r="TAD59" s="80"/>
      <c r="TAE59" s="80"/>
      <c r="TAF59" s="80"/>
      <c r="TAG59" s="80"/>
      <c r="TAH59" s="80"/>
      <c r="TAI59" s="80"/>
      <c r="TAJ59" s="80"/>
      <c r="TAK59" s="80"/>
      <c r="TAL59" s="80"/>
      <c r="TAM59" s="80"/>
      <c r="TAN59" s="80"/>
      <c r="TAO59" s="80"/>
      <c r="TAP59" s="80"/>
      <c r="TAQ59" s="80"/>
      <c r="TAR59" s="80"/>
      <c r="TAS59" s="80"/>
      <c r="TAT59" s="80"/>
      <c r="TAU59" s="80"/>
      <c r="TAV59" s="80"/>
      <c r="TAW59" s="80"/>
      <c r="TAX59" s="80"/>
      <c r="TAY59" s="80"/>
      <c r="TAZ59" s="80"/>
      <c r="TBA59" s="80"/>
      <c r="TBB59" s="80"/>
      <c r="TBC59" s="80"/>
      <c r="TBD59" s="80"/>
      <c r="TBE59" s="80"/>
      <c r="TBF59" s="80"/>
      <c r="TBG59" s="80"/>
      <c r="TBH59" s="80"/>
      <c r="TBI59" s="80"/>
      <c r="TBJ59" s="80"/>
      <c r="TBK59" s="80"/>
      <c r="TBL59" s="80"/>
      <c r="TBM59" s="80"/>
      <c r="TBN59" s="80"/>
      <c r="TBO59" s="80"/>
      <c r="TBP59" s="80"/>
      <c r="TBQ59" s="80"/>
      <c r="TBR59" s="80"/>
      <c r="TBS59" s="80"/>
      <c r="TBT59" s="80"/>
      <c r="TBU59" s="80"/>
      <c r="TBV59" s="80"/>
      <c r="TBW59" s="80"/>
      <c r="TBX59" s="80"/>
      <c r="TBY59" s="80"/>
      <c r="TBZ59" s="80"/>
      <c r="TCA59" s="80"/>
      <c r="TCB59" s="80"/>
      <c r="TCC59" s="80"/>
      <c r="TCD59" s="80"/>
      <c r="TCE59" s="80"/>
      <c r="TCF59" s="80"/>
      <c r="TCG59" s="80"/>
      <c r="TCH59" s="80"/>
      <c r="TCI59" s="80"/>
      <c r="TCJ59" s="80"/>
      <c r="TCK59" s="80"/>
      <c r="TCL59" s="80"/>
      <c r="TCM59" s="80"/>
      <c r="TCN59" s="80"/>
      <c r="TCO59" s="80"/>
      <c r="TCP59" s="80"/>
      <c r="TCQ59" s="80"/>
      <c r="TCR59" s="80"/>
      <c r="TCS59" s="80"/>
      <c r="TCT59" s="80"/>
      <c r="TCU59" s="80"/>
      <c r="TCV59" s="80"/>
      <c r="TCW59" s="80"/>
      <c r="TCX59" s="80"/>
      <c r="TCY59" s="80"/>
      <c r="TCZ59" s="80"/>
      <c r="TDA59" s="80"/>
      <c r="TDB59" s="80"/>
      <c r="TDC59" s="80"/>
      <c r="TDD59" s="80"/>
      <c r="TDE59" s="80"/>
      <c r="TDF59" s="80"/>
      <c r="TDG59" s="80"/>
      <c r="TDH59" s="80"/>
      <c r="TDI59" s="80"/>
      <c r="TDJ59" s="80"/>
      <c r="TDK59" s="80"/>
      <c r="TDL59" s="80"/>
      <c r="TDM59" s="80"/>
      <c r="TDN59" s="80"/>
      <c r="TDO59" s="80"/>
      <c r="TDP59" s="80"/>
      <c r="TDQ59" s="80"/>
      <c r="TDR59" s="80"/>
      <c r="TDS59" s="80"/>
      <c r="TDT59" s="80"/>
      <c r="TDU59" s="80"/>
      <c r="TDV59" s="80"/>
      <c r="TDW59" s="80"/>
      <c r="TDX59" s="80"/>
      <c r="TDY59" s="80"/>
      <c r="TDZ59" s="80"/>
      <c r="TEA59" s="80"/>
      <c r="TEB59" s="80"/>
      <c r="TEC59" s="80"/>
      <c r="TED59" s="80"/>
      <c r="TEE59" s="80"/>
      <c r="TEF59" s="80"/>
      <c r="TEG59" s="80"/>
      <c r="TEH59" s="80"/>
      <c r="TEI59" s="80"/>
      <c r="TEJ59" s="80"/>
      <c r="TEK59" s="80"/>
      <c r="TEL59" s="80"/>
      <c r="TEM59" s="80"/>
      <c r="TEN59" s="80"/>
      <c r="TEO59" s="80"/>
      <c r="TEP59" s="80"/>
      <c r="TEQ59" s="80"/>
      <c r="TER59" s="80"/>
      <c r="TES59" s="80"/>
      <c r="TET59" s="80"/>
      <c r="TEU59" s="80"/>
      <c r="TEV59" s="80"/>
      <c r="TEW59" s="80"/>
      <c r="TEX59" s="80"/>
      <c r="TEY59" s="80"/>
      <c r="TEZ59" s="80"/>
      <c r="TFA59" s="80"/>
      <c r="TFB59" s="80"/>
      <c r="TFC59" s="80"/>
      <c r="TFD59" s="80"/>
      <c r="TFE59" s="80"/>
      <c r="TFF59" s="80"/>
      <c r="TFG59" s="80"/>
      <c r="TFH59" s="80"/>
      <c r="TFI59" s="80"/>
      <c r="TFJ59" s="80"/>
      <c r="TFK59" s="80"/>
      <c r="TFL59" s="80"/>
      <c r="TFM59" s="80"/>
      <c r="TFN59" s="80"/>
      <c r="TFO59" s="80"/>
      <c r="TFP59" s="80"/>
      <c r="TFQ59" s="80"/>
      <c r="TFR59" s="80"/>
      <c r="TFS59" s="80"/>
      <c r="TFT59" s="80"/>
      <c r="TFU59" s="80"/>
      <c r="TFV59" s="80"/>
      <c r="TFW59" s="80"/>
      <c r="TFX59" s="80"/>
      <c r="TFY59" s="80"/>
      <c r="TFZ59" s="80"/>
      <c r="TGA59" s="80"/>
      <c r="TGB59" s="80"/>
      <c r="TGC59" s="80"/>
      <c r="TGD59" s="80"/>
      <c r="TGE59" s="80"/>
      <c r="TGF59" s="80"/>
      <c r="TGG59" s="80"/>
      <c r="TGH59" s="80"/>
      <c r="TGI59" s="80"/>
      <c r="TGJ59" s="80"/>
      <c r="TGK59" s="80"/>
      <c r="TGL59" s="80"/>
      <c r="TGM59" s="80"/>
      <c r="TGN59" s="80"/>
      <c r="TGO59" s="80"/>
      <c r="TGP59" s="80"/>
      <c r="TGQ59" s="80"/>
      <c r="TGR59" s="80"/>
      <c r="TGS59" s="80"/>
      <c r="TGT59" s="80"/>
      <c r="TGU59" s="80"/>
      <c r="TGV59" s="80"/>
      <c r="TGW59" s="80"/>
      <c r="TGX59" s="80"/>
      <c r="TGY59" s="80"/>
      <c r="TGZ59" s="80"/>
      <c r="THA59" s="80"/>
      <c r="THB59" s="80"/>
      <c r="THC59" s="80"/>
      <c r="THD59" s="80"/>
      <c r="THE59" s="80"/>
      <c r="THF59" s="80"/>
      <c r="THG59" s="80"/>
      <c r="THH59" s="80"/>
      <c r="THI59" s="80"/>
      <c r="THJ59" s="80"/>
      <c r="THK59" s="80"/>
      <c r="THL59" s="80"/>
      <c r="THM59" s="80"/>
      <c r="THN59" s="80"/>
      <c r="THO59" s="80"/>
      <c r="THP59" s="80"/>
      <c r="THQ59" s="80"/>
      <c r="THR59" s="80"/>
      <c r="THS59" s="80"/>
      <c r="THT59" s="80"/>
      <c r="THU59" s="80"/>
      <c r="THV59" s="80"/>
      <c r="THW59" s="80"/>
      <c r="THX59" s="80"/>
      <c r="THY59" s="80"/>
      <c r="THZ59" s="80"/>
      <c r="TIA59" s="80"/>
      <c r="TIB59" s="80"/>
      <c r="TIC59" s="80"/>
      <c r="TID59" s="80"/>
      <c r="TIE59" s="80"/>
      <c r="TIF59" s="80"/>
      <c r="TIG59" s="80"/>
      <c r="TIH59" s="80"/>
      <c r="TII59" s="80"/>
      <c r="TIJ59" s="80"/>
      <c r="TIK59" s="80"/>
      <c r="TIL59" s="80"/>
      <c r="TIM59" s="80"/>
      <c r="TIN59" s="80"/>
      <c r="TIO59" s="80"/>
      <c r="TIP59" s="80"/>
      <c r="TIQ59" s="80"/>
      <c r="TIR59" s="80"/>
      <c r="TIS59" s="80"/>
      <c r="TIT59" s="80"/>
      <c r="TIU59" s="80"/>
      <c r="TIV59" s="80"/>
      <c r="TIW59" s="80"/>
      <c r="TIX59" s="80"/>
      <c r="TIY59" s="80"/>
      <c r="TIZ59" s="80"/>
      <c r="TJA59" s="80"/>
      <c r="TJB59" s="80"/>
      <c r="TJC59" s="80"/>
      <c r="TJD59" s="80"/>
      <c r="TJE59" s="80"/>
      <c r="TJF59" s="80"/>
      <c r="TJG59" s="80"/>
      <c r="TJH59" s="80"/>
      <c r="TJI59" s="80"/>
      <c r="TJJ59" s="80"/>
      <c r="TJK59" s="80"/>
      <c r="TJL59" s="80"/>
      <c r="TJM59" s="80"/>
      <c r="TJN59" s="80"/>
      <c r="TJO59" s="80"/>
      <c r="TJP59" s="80"/>
      <c r="TJQ59" s="80"/>
      <c r="TJR59" s="80"/>
      <c r="TJS59" s="80"/>
      <c r="TJT59" s="80"/>
      <c r="TJU59" s="80"/>
      <c r="TJV59" s="80"/>
      <c r="TJW59" s="80"/>
      <c r="TJX59" s="80"/>
      <c r="TJY59" s="80"/>
      <c r="TJZ59" s="80"/>
      <c r="TKA59" s="80"/>
      <c r="TKB59" s="80"/>
      <c r="TKC59" s="80"/>
      <c r="TKD59" s="80"/>
      <c r="TKE59" s="80"/>
      <c r="TKF59" s="80"/>
      <c r="TKG59" s="80"/>
      <c r="TKH59" s="80"/>
      <c r="TKI59" s="80"/>
      <c r="TKJ59" s="80"/>
      <c r="TKK59" s="80"/>
      <c r="TKL59" s="80"/>
      <c r="TKM59" s="80"/>
      <c r="TKN59" s="80"/>
      <c r="TKO59" s="80"/>
      <c r="TKP59" s="80"/>
      <c r="TKQ59" s="80"/>
      <c r="TKR59" s="80"/>
      <c r="TKS59" s="80"/>
      <c r="TKT59" s="80"/>
      <c r="TKU59" s="80"/>
      <c r="TKV59" s="80"/>
      <c r="TKW59" s="80"/>
      <c r="TKX59" s="80"/>
      <c r="TKY59" s="80"/>
      <c r="TKZ59" s="80"/>
      <c r="TLA59" s="80"/>
      <c r="TLB59" s="80"/>
      <c r="TLC59" s="80"/>
      <c r="TLD59" s="80"/>
      <c r="TLE59" s="80"/>
      <c r="TLF59" s="80"/>
      <c r="TLG59" s="80"/>
      <c r="TLH59" s="80"/>
      <c r="TLI59" s="80"/>
      <c r="TLJ59" s="80"/>
      <c r="TLK59" s="80"/>
      <c r="TLL59" s="80"/>
      <c r="TLM59" s="80"/>
      <c r="TLN59" s="80"/>
      <c r="TLO59" s="80"/>
      <c r="TLP59" s="80"/>
      <c r="TLQ59" s="80"/>
      <c r="TLR59" s="80"/>
      <c r="TLS59" s="80"/>
      <c r="TLT59" s="80"/>
      <c r="TLU59" s="80"/>
      <c r="TLV59" s="80"/>
      <c r="TLW59" s="80"/>
      <c r="TLX59" s="80"/>
      <c r="TLY59" s="80"/>
      <c r="TLZ59" s="80"/>
      <c r="TMA59" s="80"/>
      <c r="TMB59" s="80"/>
      <c r="TMC59" s="80"/>
      <c r="TMD59" s="80"/>
      <c r="TME59" s="80"/>
      <c r="TMF59" s="80"/>
      <c r="TMG59" s="80"/>
      <c r="TMH59" s="80"/>
      <c r="TMI59" s="80"/>
      <c r="TMJ59" s="80"/>
      <c r="TMK59" s="80"/>
      <c r="TML59" s="80"/>
      <c r="TMM59" s="80"/>
      <c r="TMN59" s="80"/>
      <c r="TMO59" s="80"/>
      <c r="TMP59" s="80"/>
      <c r="TMQ59" s="80"/>
      <c r="TMR59" s="80"/>
      <c r="TMS59" s="80"/>
      <c r="TMT59" s="80"/>
      <c r="TMU59" s="80"/>
      <c r="TMV59" s="80"/>
      <c r="TMW59" s="80"/>
      <c r="TMX59" s="80"/>
      <c r="TMY59" s="80"/>
      <c r="TMZ59" s="80"/>
      <c r="TNA59" s="80"/>
      <c r="TNB59" s="80"/>
      <c r="TNC59" s="80"/>
      <c r="TND59" s="80"/>
      <c r="TNE59" s="80"/>
      <c r="TNF59" s="80"/>
      <c r="TNG59" s="80"/>
      <c r="TNH59" s="80"/>
      <c r="TNI59" s="80"/>
      <c r="TNJ59" s="80"/>
      <c r="TNK59" s="80"/>
      <c r="TNL59" s="80"/>
      <c r="TNM59" s="80"/>
      <c r="TNN59" s="80"/>
      <c r="TNO59" s="80"/>
      <c r="TNP59" s="80"/>
      <c r="TNQ59" s="80"/>
      <c r="TNR59" s="80"/>
      <c r="TNS59" s="80"/>
      <c r="TNT59" s="80"/>
      <c r="TNU59" s="80"/>
      <c r="TNV59" s="80"/>
      <c r="TNW59" s="80"/>
      <c r="TNX59" s="80"/>
      <c r="TNY59" s="80"/>
      <c r="TNZ59" s="80"/>
      <c r="TOA59" s="80"/>
      <c r="TOB59" s="80"/>
      <c r="TOC59" s="80"/>
      <c r="TOD59" s="80"/>
      <c r="TOE59" s="80"/>
      <c r="TOF59" s="80"/>
      <c r="TOG59" s="80"/>
      <c r="TOH59" s="80"/>
      <c r="TOI59" s="80"/>
      <c r="TOJ59" s="80"/>
      <c r="TOK59" s="80"/>
      <c r="TOL59" s="80"/>
      <c r="TOM59" s="80"/>
      <c r="TON59" s="80"/>
      <c r="TOO59" s="80"/>
      <c r="TOP59" s="80"/>
      <c r="TOQ59" s="80"/>
      <c r="TOR59" s="80"/>
      <c r="TOS59" s="80"/>
      <c r="TOT59" s="80"/>
      <c r="TOU59" s="80"/>
      <c r="TOV59" s="80"/>
      <c r="TOW59" s="80"/>
      <c r="TOX59" s="80"/>
      <c r="TOY59" s="80"/>
      <c r="TOZ59" s="80"/>
      <c r="TPA59" s="80"/>
      <c r="TPB59" s="80"/>
      <c r="TPC59" s="80"/>
      <c r="TPD59" s="80"/>
      <c r="TPE59" s="80"/>
      <c r="TPF59" s="80"/>
      <c r="TPG59" s="80"/>
      <c r="TPH59" s="80"/>
      <c r="TPI59" s="80"/>
      <c r="TPJ59" s="80"/>
      <c r="TPK59" s="80"/>
      <c r="TPL59" s="80"/>
      <c r="TPM59" s="80"/>
      <c r="TPN59" s="80"/>
      <c r="TPO59" s="80"/>
      <c r="TPP59" s="80"/>
      <c r="TPQ59" s="80"/>
      <c r="TPR59" s="80"/>
      <c r="TPS59" s="80"/>
      <c r="TPT59" s="80"/>
      <c r="TPU59" s="80"/>
      <c r="TPV59" s="80"/>
      <c r="TPW59" s="80"/>
      <c r="TPX59" s="80"/>
      <c r="TPY59" s="80"/>
      <c r="TPZ59" s="80"/>
      <c r="TQA59" s="80"/>
      <c r="TQB59" s="80"/>
      <c r="TQC59" s="80"/>
      <c r="TQD59" s="80"/>
      <c r="TQE59" s="80"/>
      <c r="TQF59" s="80"/>
      <c r="TQG59" s="80"/>
      <c r="TQH59" s="80"/>
      <c r="TQI59" s="80"/>
      <c r="TQJ59" s="80"/>
      <c r="TQK59" s="80"/>
      <c r="TQL59" s="80"/>
      <c r="TQM59" s="80"/>
      <c r="TQN59" s="80"/>
      <c r="TQO59" s="80"/>
      <c r="TQP59" s="80"/>
      <c r="TQQ59" s="80"/>
      <c r="TQR59" s="80"/>
      <c r="TQS59" s="80"/>
      <c r="TQT59" s="80"/>
      <c r="TQU59" s="80"/>
      <c r="TQV59" s="80"/>
      <c r="TQW59" s="80"/>
      <c r="TQX59" s="80"/>
      <c r="TQY59" s="80"/>
      <c r="TQZ59" s="80"/>
      <c r="TRA59" s="80"/>
      <c r="TRB59" s="80"/>
      <c r="TRC59" s="80"/>
      <c r="TRD59" s="80"/>
      <c r="TRE59" s="80"/>
      <c r="TRF59" s="80"/>
      <c r="TRG59" s="80"/>
      <c r="TRH59" s="80"/>
      <c r="TRI59" s="80"/>
      <c r="TRJ59" s="80"/>
      <c r="TRK59" s="80"/>
      <c r="TRL59" s="80"/>
      <c r="TRM59" s="80"/>
      <c r="TRN59" s="80"/>
      <c r="TRO59" s="80"/>
      <c r="TRP59" s="80"/>
      <c r="TRQ59" s="80"/>
      <c r="TRR59" s="80"/>
      <c r="TRS59" s="80"/>
      <c r="TRT59" s="80"/>
      <c r="TRU59" s="80"/>
      <c r="TRV59" s="80"/>
      <c r="TRW59" s="80"/>
      <c r="TRX59" s="80"/>
      <c r="TRY59" s="80"/>
      <c r="TRZ59" s="80"/>
      <c r="TSA59" s="80"/>
      <c r="TSB59" s="80"/>
      <c r="TSC59" s="80"/>
      <c r="TSD59" s="80"/>
      <c r="TSE59" s="80"/>
      <c r="TSF59" s="80"/>
      <c r="TSG59" s="80"/>
      <c r="TSH59" s="80"/>
      <c r="TSI59" s="80"/>
      <c r="TSJ59" s="80"/>
      <c r="TSK59" s="80"/>
      <c r="TSL59" s="80"/>
      <c r="TSM59" s="80"/>
      <c r="TSN59" s="80"/>
      <c r="TSO59" s="80"/>
      <c r="TSP59" s="80"/>
      <c r="TSQ59" s="80"/>
      <c r="TSR59" s="80"/>
      <c r="TSS59" s="80"/>
      <c r="TST59" s="80"/>
      <c r="TSU59" s="80"/>
      <c r="TSV59" s="80"/>
      <c r="TSW59" s="80"/>
      <c r="TSX59" s="80"/>
      <c r="TSY59" s="80"/>
      <c r="TSZ59" s="80"/>
      <c r="TTA59" s="80"/>
      <c r="TTB59" s="80"/>
      <c r="TTC59" s="80"/>
      <c r="TTD59" s="80"/>
      <c r="TTE59" s="80"/>
      <c r="TTF59" s="80"/>
      <c r="TTG59" s="80"/>
      <c r="TTH59" s="80"/>
      <c r="TTI59" s="80"/>
      <c r="TTJ59" s="80"/>
      <c r="TTK59" s="80"/>
      <c r="TTL59" s="80"/>
      <c r="TTM59" s="80"/>
      <c r="TTN59" s="80"/>
      <c r="TTO59" s="80"/>
      <c r="TTP59" s="80"/>
      <c r="TTQ59" s="80"/>
      <c r="TTR59" s="80"/>
      <c r="TTS59" s="80"/>
      <c r="TTT59" s="80"/>
      <c r="TTU59" s="80"/>
      <c r="TTV59" s="80"/>
      <c r="TTW59" s="80"/>
      <c r="TTX59" s="80"/>
      <c r="TTY59" s="80"/>
      <c r="TTZ59" s="80"/>
      <c r="TUA59" s="80"/>
      <c r="TUB59" s="80"/>
      <c r="TUC59" s="80"/>
      <c r="TUD59" s="80"/>
      <c r="TUE59" s="80"/>
      <c r="TUF59" s="80"/>
      <c r="TUG59" s="80"/>
      <c r="TUH59" s="80"/>
      <c r="TUI59" s="80"/>
      <c r="TUJ59" s="80"/>
      <c r="TUK59" s="80"/>
      <c r="TUL59" s="80"/>
      <c r="TUM59" s="80"/>
      <c r="TUN59" s="80"/>
      <c r="TUO59" s="80"/>
      <c r="TUP59" s="80"/>
      <c r="TUQ59" s="80"/>
      <c r="TUR59" s="80"/>
      <c r="TUS59" s="80"/>
      <c r="TUT59" s="80"/>
      <c r="TUU59" s="80"/>
      <c r="TUV59" s="80"/>
      <c r="TUW59" s="80"/>
      <c r="TUX59" s="80"/>
      <c r="TUY59" s="80"/>
      <c r="TUZ59" s="80"/>
      <c r="TVA59" s="80"/>
      <c r="TVB59" s="80"/>
      <c r="TVC59" s="80"/>
      <c r="TVD59" s="80"/>
      <c r="TVE59" s="80"/>
      <c r="TVF59" s="80"/>
      <c r="TVG59" s="80"/>
      <c r="TVH59" s="80"/>
      <c r="TVI59" s="80"/>
      <c r="TVJ59" s="80"/>
      <c r="TVK59" s="80"/>
      <c r="TVL59" s="80"/>
      <c r="TVM59" s="80"/>
      <c r="TVN59" s="80"/>
      <c r="TVO59" s="80"/>
      <c r="TVP59" s="80"/>
      <c r="TVQ59" s="80"/>
      <c r="TVR59" s="80"/>
      <c r="TVS59" s="80"/>
      <c r="TVT59" s="80"/>
      <c r="TVU59" s="80"/>
      <c r="TVV59" s="80"/>
      <c r="TVW59" s="80"/>
      <c r="TVX59" s="80"/>
      <c r="TVY59" s="80"/>
      <c r="TVZ59" s="80"/>
      <c r="TWA59" s="80"/>
      <c r="TWB59" s="80"/>
      <c r="TWC59" s="80"/>
      <c r="TWD59" s="80"/>
      <c r="TWE59" s="80"/>
      <c r="TWF59" s="80"/>
      <c r="TWG59" s="80"/>
      <c r="TWH59" s="80"/>
      <c r="TWI59" s="80"/>
      <c r="TWJ59" s="80"/>
      <c r="TWK59" s="80"/>
      <c r="TWL59" s="80"/>
      <c r="TWM59" s="80"/>
      <c r="TWN59" s="80"/>
      <c r="TWO59" s="80"/>
      <c r="TWP59" s="80"/>
      <c r="TWQ59" s="80"/>
      <c r="TWR59" s="80"/>
      <c r="TWS59" s="80"/>
      <c r="TWT59" s="80"/>
      <c r="TWU59" s="80"/>
      <c r="TWV59" s="80"/>
      <c r="TWW59" s="80"/>
      <c r="TWX59" s="80"/>
      <c r="TWY59" s="80"/>
      <c r="TWZ59" s="80"/>
      <c r="TXA59" s="80"/>
      <c r="TXB59" s="80"/>
      <c r="TXC59" s="80"/>
      <c r="TXD59" s="80"/>
      <c r="TXE59" s="80"/>
      <c r="TXF59" s="80"/>
      <c r="TXG59" s="80"/>
      <c r="TXH59" s="80"/>
      <c r="TXI59" s="80"/>
      <c r="TXJ59" s="80"/>
      <c r="TXK59" s="80"/>
      <c r="TXL59" s="80"/>
      <c r="TXM59" s="80"/>
      <c r="TXN59" s="80"/>
      <c r="TXO59" s="80"/>
      <c r="TXP59" s="80"/>
      <c r="TXQ59" s="80"/>
      <c r="TXR59" s="80"/>
      <c r="TXS59" s="80"/>
      <c r="TXT59" s="80"/>
      <c r="TXU59" s="80"/>
      <c r="TXV59" s="80"/>
      <c r="TXW59" s="80"/>
      <c r="TXX59" s="80"/>
      <c r="TXY59" s="80"/>
      <c r="TXZ59" s="80"/>
      <c r="TYA59" s="80"/>
      <c r="TYB59" s="80"/>
      <c r="TYC59" s="80"/>
      <c r="TYD59" s="80"/>
      <c r="TYE59" s="80"/>
      <c r="TYF59" s="80"/>
      <c r="TYG59" s="80"/>
      <c r="TYH59" s="80"/>
      <c r="TYI59" s="80"/>
      <c r="TYJ59" s="80"/>
      <c r="TYK59" s="80"/>
      <c r="TYL59" s="80"/>
      <c r="TYM59" s="80"/>
      <c r="TYN59" s="80"/>
      <c r="TYO59" s="80"/>
      <c r="TYP59" s="80"/>
      <c r="TYQ59" s="80"/>
      <c r="TYR59" s="80"/>
      <c r="TYS59" s="80"/>
      <c r="TYT59" s="80"/>
      <c r="TYU59" s="80"/>
      <c r="TYV59" s="80"/>
      <c r="TYW59" s="80"/>
      <c r="TYX59" s="80"/>
      <c r="TYY59" s="80"/>
      <c r="TYZ59" s="80"/>
      <c r="TZA59" s="80"/>
      <c r="TZB59" s="80"/>
      <c r="TZC59" s="80"/>
      <c r="TZD59" s="80"/>
      <c r="TZE59" s="80"/>
      <c r="TZF59" s="80"/>
      <c r="TZG59" s="80"/>
      <c r="TZH59" s="80"/>
      <c r="TZI59" s="80"/>
      <c r="TZJ59" s="80"/>
      <c r="TZK59" s="80"/>
      <c r="TZL59" s="80"/>
      <c r="TZM59" s="80"/>
      <c r="TZN59" s="80"/>
      <c r="TZO59" s="80"/>
      <c r="TZP59" s="80"/>
      <c r="TZQ59" s="80"/>
      <c r="TZR59" s="80"/>
      <c r="TZS59" s="80"/>
      <c r="TZT59" s="80"/>
      <c r="TZU59" s="80"/>
      <c r="TZV59" s="80"/>
      <c r="TZW59" s="80"/>
      <c r="TZX59" s="80"/>
      <c r="TZY59" s="80"/>
      <c r="TZZ59" s="80"/>
      <c r="UAA59" s="80"/>
      <c r="UAB59" s="80"/>
      <c r="UAC59" s="80"/>
      <c r="UAD59" s="80"/>
      <c r="UAE59" s="80"/>
      <c r="UAF59" s="80"/>
      <c r="UAG59" s="80"/>
      <c r="UAH59" s="80"/>
      <c r="UAI59" s="80"/>
      <c r="UAJ59" s="80"/>
      <c r="UAK59" s="80"/>
      <c r="UAL59" s="80"/>
      <c r="UAM59" s="80"/>
      <c r="UAN59" s="80"/>
      <c r="UAO59" s="80"/>
      <c r="UAP59" s="80"/>
      <c r="UAQ59" s="80"/>
      <c r="UAR59" s="80"/>
      <c r="UAS59" s="80"/>
      <c r="UAT59" s="80"/>
      <c r="UAU59" s="80"/>
      <c r="UAV59" s="80"/>
      <c r="UAW59" s="80"/>
      <c r="UAX59" s="80"/>
      <c r="UAY59" s="80"/>
      <c r="UAZ59" s="80"/>
      <c r="UBA59" s="80"/>
      <c r="UBB59" s="80"/>
      <c r="UBC59" s="80"/>
      <c r="UBD59" s="80"/>
      <c r="UBE59" s="80"/>
      <c r="UBF59" s="80"/>
      <c r="UBG59" s="80"/>
      <c r="UBH59" s="80"/>
      <c r="UBI59" s="80"/>
      <c r="UBJ59" s="80"/>
      <c r="UBK59" s="80"/>
      <c r="UBL59" s="80"/>
      <c r="UBM59" s="80"/>
      <c r="UBN59" s="80"/>
      <c r="UBO59" s="80"/>
      <c r="UBP59" s="80"/>
      <c r="UBQ59" s="80"/>
      <c r="UBR59" s="80"/>
      <c r="UBS59" s="80"/>
      <c r="UBT59" s="80"/>
      <c r="UBU59" s="80"/>
      <c r="UBV59" s="80"/>
      <c r="UBW59" s="80"/>
      <c r="UBX59" s="80"/>
      <c r="UBY59" s="80"/>
      <c r="UBZ59" s="80"/>
      <c r="UCA59" s="80"/>
      <c r="UCB59" s="80"/>
      <c r="UCC59" s="80"/>
      <c r="UCD59" s="80"/>
      <c r="UCE59" s="80"/>
      <c r="UCF59" s="80"/>
      <c r="UCG59" s="80"/>
      <c r="UCH59" s="80"/>
      <c r="UCI59" s="80"/>
      <c r="UCJ59" s="80"/>
      <c r="UCK59" s="80"/>
      <c r="UCL59" s="80"/>
      <c r="UCM59" s="80"/>
      <c r="UCN59" s="80"/>
      <c r="UCO59" s="80"/>
      <c r="UCP59" s="80"/>
      <c r="UCQ59" s="80"/>
      <c r="UCR59" s="80"/>
      <c r="UCS59" s="80"/>
      <c r="UCT59" s="80"/>
      <c r="UCU59" s="80"/>
      <c r="UCV59" s="80"/>
      <c r="UCW59" s="80"/>
      <c r="UCX59" s="80"/>
      <c r="UCY59" s="80"/>
      <c r="UCZ59" s="80"/>
      <c r="UDA59" s="80"/>
      <c r="UDB59" s="80"/>
      <c r="UDC59" s="80"/>
      <c r="UDD59" s="80"/>
      <c r="UDE59" s="80"/>
      <c r="UDF59" s="80"/>
      <c r="UDG59" s="80"/>
      <c r="UDH59" s="80"/>
      <c r="UDI59" s="80"/>
      <c r="UDJ59" s="80"/>
      <c r="UDK59" s="80"/>
      <c r="UDL59" s="80"/>
      <c r="UDM59" s="80"/>
      <c r="UDN59" s="80"/>
      <c r="UDO59" s="80"/>
      <c r="UDP59" s="80"/>
      <c r="UDQ59" s="80"/>
      <c r="UDR59" s="80"/>
      <c r="UDS59" s="80"/>
      <c r="UDT59" s="80"/>
      <c r="UDU59" s="80"/>
      <c r="UDV59" s="80"/>
      <c r="UDW59" s="80"/>
      <c r="UDX59" s="80"/>
      <c r="UDY59" s="80"/>
      <c r="UDZ59" s="80"/>
      <c r="UEA59" s="80"/>
      <c r="UEB59" s="80"/>
      <c r="UEC59" s="80"/>
      <c r="UED59" s="80"/>
      <c r="UEE59" s="80"/>
      <c r="UEF59" s="80"/>
      <c r="UEG59" s="80"/>
      <c r="UEH59" s="80"/>
      <c r="UEI59" s="80"/>
      <c r="UEJ59" s="80"/>
      <c r="UEK59" s="80"/>
      <c r="UEL59" s="80"/>
      <c r="UEM59" s="80"/>
      <c r="UEN59" s="80"/>
      <c r="UEO59" s="80"/>
      <c r="UEP59" s="80"/>
      <c r="UEQ59" s="80"/>
      <c r="UER59" s="80"/>
      <c r="UES59" s="80"/>
      <c r="UET59" s="80"/>
      <c r="UEU59" s="80"/>
      <c r="UEV59" s="80"/>
      <c r="UEW59" s="80"/>
      <c r="UEX59" s="80"/>
      <c r="UEY59" s="80"/>
      <c r="UEZ59" s="80"/>
      <c r="UFA59" s="80"/>
      <c r="UFB59" s="80"/>
      <c r="UFC59" s="80"/>
      <c r="UFD59" s="80"/>
      <c r="UFE59" s="80"/>
      <c r="UFF59" s="80"/>
      <c r="UFG59" s="80"/>
      <c r="UFH59" s="80"/>
      <c r="UFI59" s="80"/>
      <c r="UFJ59" s="80"/>
      <c r="UFK59" s="80"/>
      <c r="UFL59" s="80"/>
      <c r="UFM59" s="80"/>
      <c r="UFN59" s="80"/>
      <c r="UFO59" s="80"/>
      <c r="UFP59" s="80"/>
      <c r="UFQ59" s="80"/>
      <c r="UFR59" s="80"/>
      <c r="UFS59" s="80"/>
      <c r="UFT59" s="80"/>
      <c r="UFU59" s="80"/>
      <c r="UFV59" s="80"/>
      <c r="UFW59" s="80"/>
      <c r="UFX59" s="80"/>
      <c r="UFY59" s="80"/>
      <c r="UFZ59" s="80"/>
      <c r="UGA59" s="80"/>
      <c r="UGB59" s="80"/>
      <c r="UGC59" s="80"/>
      <c r="UGD59" s="80"/>
      <c r="UGE59" s="80"/>
      <c r="UGF59" s="80"/>
      <c r="UGG59" s="80"/>
      <c r="UGH59" s="80"/>
      <c r="UGI59" s="80"/>
      <c r="UGJ59" s="80"/>
      <c r="UGK59" s="80"/>
      <c r="UGL59" s="80"/>
      <c r="UGM59" s="80"/>
      <c r="UGN59" s="80"/>
      <c r="UGO59" s="80"/>
      <c r="UGP59" s="80"/>
      <c r="UGQ59" s="80"/>
      <c r="UGR59" s="80"/>
      <c r="UGS59" s="80"/>
      <c r="UGT59" s="80"/>
      <c r="UGU59" s="80"/>
      <c r="UGV59" s="80"/>
      <c r="UGW59" s="80"/>
      <c r="UGX59" s="80"/>
      <c r="UGY59" s="80"/>
      <c r="UGZ59" s="80"/>
      <c r="UHA59" s="80"/>
      <c r="UHB59" s="80"/>
      <c r="UHC59" s="80"/>
      <c r="UHD59" s="80"/>
      <c r="UHE59" s="80"/>
      <c r="UHF59" s="80"/>
      <c r="UHG59" s="80"/>
      <c r="UHH59" s="80"/>
      <c r="UHI59" s="80"/>
      <c r="UHJ59" s="80"/>
      <c r="UHK59" s="80"/>
      <c r="UHL59" s="80"/>
      <c r="UHM59" s="80"/>
      <c r="UHN59" s="80"/>
      <c r="UHO59" s="80"/>
      <c r="UHP59" s="80"/>
      <c r="UHQ59" s="80"/>
      <c r="UHR59" s="80"/>
      <c r="UHS59" s="80"/>
      <c r="UHT59" s="80"/>
      <c r="UHU59" s="80"/>
      <c r="UHV59" s="80"/>
      <c r="UHW59" s="80"/>
      <c r="UHX59" s="80"/>
      <c r="UHY59" s="80"/>
      <c r="UHZ59" s="80"/>
      <c r="UIA59" s="80"/>
      <c r="UIB59" s="80"/>
      <c r="UIC59" s="80"/>
      <c r="UID59" s="80"/>
      <c r="UIE59" s="80"/>
      <c r="UIF59" s="80"/>
      <c r="UIG59" s="80"/>
      <c r="UIH59" s="80"/>
      <c r="UII59" s="80"/>
      <c r="UIJ59" s="80"/>
      <c r="UIK59" s="80"/>
      <c r="UIL59" s="80"/>
      <c r="UIM59" s="80"/>
      <c r="UIN59" s="80"/>
      <c r="UIO59" s="80"/>
      <c r="UIP59" s="80"/>
      <c r="UIQ59" s="80"/>
      <c r="UIR59" s="80"/>
      <c r="UIS59" s="80"/>
      <c r="UIT59" s="80"/>
      <c r="UIU59" s="80"/>
      <c r="UIV59" s="80"/>
      <c r="UIW59" s="80"/>
      <c r="UIX59" s="80"/>
      <c r="UIY59" s="80"/>
      <c r="UIZ59" s="80"/>
      <c r="UJA59" s="80"/>
      <c r="UJB59" s="80"/>
      <c r="UJC59" s="80"/>
      <c r="UJD59" s="80"/>
      <c r="UJE59" s="80"/>
      <c r="UJF59" s="80"/>
      <c r="UJG59" s="80"/>
      <c r="UJH59" s="80"/>
      <c r="UJI59" s="80"/>
      <c r="UJJ59" s="80"/>
      <c r="UJK59" s="80"/>
      <c r="UJL59" s="80"/>
      <c r="UJM59" s="80"/>
      <c r="UJN59" s="80"/>
      <c r="UJO59" s="80"/>
      <c r="UJP59" s="80"/>
      <c r="UJQ59" s="80"/>
      <c r="UJR59" s="80"/>
      <c r="UJS59" s="80"/>
      <c r="UJT59" s="80"/>
      <c r="UJU59" s="80"/>
      <c r="UJV59" s="80"/>
      <c r="UJW59" s="80"/>
      <c r="UJX59" s="80"/>
      <c r="UJY59" s="80"/>
      <c r="UJZ59" s="80"/>
      <c r="UKA59" s="80"/>
      <c r="UKB59" s="80"/>
      <c r="UKC59" s="80"/>
      <c r="UKD59" s="80"/>
      <c r="UKE59" s="80"/>
      <c r="UKF59" s="80"/>
      <c r="UKG59" s="80"/>
      <c r="UKH59" s="80"/>
      <c r="UKI59" s="80"/>
      <c r="UKJ59" s="80"/>
      <c r="UKK59" s="80"/>
      <c r="UKL59" s="80"/>
      <c r="UKM59" s="80"/>
      <c r="UKN59" s="80"/>
      <c r="UKO59" s="80"/>
      <c r="UKP59" s="80"/>
      <c r="UKQ59" s="80"/>
      <c r="UKR59" s="80"/>
      <c r="UKS59" s="80"/>
      <c r="UKT59" s="80"/>
      <c r="UKU59" s="80"/>
      <c r="UKV59" s="80"/>
      <c r="UKW59" s="80"/>
      <c r="UKX59" s="80"/>
      <c r="UKY59" s="80"/>
      <c r="UKZ59" s="80"/>
      <c r="ULA59" s="80"/>
      <c r="ULB59" s="80"/>
      <c r="ULC59" s="80"/>
      <c r="ULD59" s="80"/>
      <c r="ULE59" s="80"/>
      <c r="ULF59" s="80"/>
      <c r="ULG59" s="80"/>
      <c r="ULH59" s="80"/>
      <c r="ULI59" s="80"/>
      <c r="ULJ59" s="80"/>
      <c r="ULK59" s="80"/>
      <c r="ULL59" s="80"/>
      <c r="ULM59" s="80"/>
      <c r="ULN59" s="80"/>
      <c r="ULO59" s="80"/>
      <c r="ULP59" s="80"/>
      <c r="ULQ59" s="80"/>
      <c r="ULR59" s="80"/>
      <c r="ULS59" s="80"/>
      <c r="ULT59" s="80"/>
      <c r="ULU59" s="80"/>
      <c r="ULV59" s="80"/>
      <c r="ULW59" s="80"/>
      <c r="ULX59" s="80"/>
      <c r="ULY59" s="80"/>
      <c r="ULZ59" s="80"/>
      <c r="UMA59" s="80"/>
      <c r="UMB59" s="80"/>
      <c r="UMC59" s="80"/>
      <c r="UMD59" s="80"/>
      <c r="UME59" s="80"/>
      <c r="UMF59" s="80"/>
      <c r="UMG59" s="80"/>
      <c r="UMH59" s="80"/>
      <c r="UMI59" s="80"/>
      <c r="UMJ59" s="80"/>
      <c r="UMK59" s="80"/>
      <c r="UML59" s="80"/>
      <c r="UMM59" s="80"/>
      <c r="UMN59" s="80"/>
      <c r="UMO59" s="80"/>
      <c r="UMP59" s="80"/>
      <c r="UMQ59" s="80"/>
      <c r="UMR59" s="80"/>
      <c r="UMS59" s="80"/>
      <c r="UMT59" s="80"/>
      <c r="UMU59" s="80"/>
      <c r="UMV59" s="80"/>
      <c r="UMW59" s="80"/>
      <c r="UMX59" s="80"/>
      <c r="UMY59" s="80"/>
      <c r="UMZ59" s="80"/>
      <c r="UNA59" s="80"/>
      <c r="UNB59" s="80"/>
      <c r="UNC59" s="80"/>
      <c r="UND59" s="80"/>
      <c r="UNE59" s="80"/>
      <c r="UNF59" s="80"/>
      <c r="UNG59" s="80"/>
      <c r="UNH59" s="80"/>
      <c r="UNI59" s="80"/>
      <c r="UNJ59" s="80"/>
      <c r="UNK59" s="80"/>
      <c r="UNL59" s="80"/>
      <c r="UNM59" s="80"/>
      <c r="UNN59" s="80"/>
      <c r="UNO59" s="80"/>
      <c r="UNP59" s="80"/>
      <c r="UNQ59" s="80"/>
      <c r="UNR59" s="80"/>
      <c r="UNS59" s="80"/>
      <c r="UNT59" s="80"/>
      <c r="UNU59" s="80"/>
      <c r="UNV59" s="80"/>
      <c r="UNW59" s="80"/>
      <c r="UNX59" s="80"/>
      <c r="UNY59" s="80"/>
      <c r="UNZ59" s="80"/>
      <c r="UOA59" s="80"/>
      <c r="UOB59" s="80"/>
      <c r="UOC59" s="80"/>
      <c r="UOD59" s="80"/>
      <c r="UOE59" s="80"/>
      <c r="UOF59" s="80"/>
      <c r="UOG59" s="80"/>
      <c r="UOH59" s="80"/>
      <c r="UOI59" s="80"/>
      <c r="UOJ59" s="80"/>
      <c r="UOK59" s="80"/>
      <c r="UOL59" s="80"/>
      <c r="UOM59" s="80"/>
      <c r="UON59" s="80"/>
      <c r="UOO59" s="80"/>
      <c r="UOP59" s="80"/>
      <c r="UOQ59" s="80"/>
      <c r="UOR59" s="80"/>
      <c r="UOS59" s="80"/>
      <c r="UOT59" s="80"/>
      <c r="UOU59" s="80"/>
      <c r="UOV59" s="80"/>
      <c r="UOW59" s="80"/>
      <c r="UOX59" s="80"/>
      <c r="UOY59" s="80"/>
      <c r="UOZ59" s="80"/>
      <c r="UPA59" s="80"/>
      <c r="UPB59" s="80"/>
      <c r="UPC59" s="80"/>
      <c r="UPD59" s="80"/>
      <c r="UPE59" s="80"/>
      <c r="UPF59" s="80"/>
      <c r="UPG59" s="80"/>
      <c r="UPH59" s="80"/>
      <c r="UPI59" s="80"/>
      <c r="UPJ59" s="80"/>
      <c r="UPK59" s="80"/>
      <c r="UPL59" s="80"/>
      <c r="UPM59" s="80"/>
      <c r="UPN59" s="80"/>
      <c r="UPO59" s="80"/>
      <c r="UPP59" s="80"/>
      <c r="UPQ59" s="80"/>
      <c r="UPR59" s="80"/>
      <c r="UPS59" s="80"/>
      <c r="UPT59" s="80"/>
      <c r="UPU59" s="80"/>
      <c r="UPV59" s="80"/>
      <c r="UPW59" s="80"/>
      <c r="UPX59" s="80"/>
      <c r="UPY59" s="80"/>
      <c r="UPZ59" s="80"/>
      <c r="UQA59" s="80"/>
      <c r="UQB59" s="80"/>
      <c r="UQC59" s="80"/>
      <c r="UQD59" s="80"/>
      <c r="UQE59" s="80"/>
      <c r="UQF59" s="80"/>
      <c r="UQG59" s="80"/>
      <c r="UQH59" s="80"/>
      <c r="UQI59" s="80"/>
      <c r="UQJ59" s="80"/>
      <c r="UQK59" s="80"/>
      <c r="UQL59" s="80"/>
      <c r="UQM59" s="80"/>
      <c r="UQN59" s="80"/>
      <c r="UQO59" s="80"/>
      <c r="UQP59" s="80"/>
      <c r="UQQ59" s="80"/>
      <c r="UQR59" s="80"/>
      <c r="UQS59" s="80"/>
      <c r="UQT59" s="80"/>
      <c r="UQU59" s="80"/>
      <c r="UQV59" s="80"/>
      <c r="UQW59" s="80"/>
      <c r="UQX59" s="80"/>
      <c r="UQY59" s="80"/>
      <c r="UQZ59" s="80"/>
      <c r="URA59" s="80"/>
      <c r="URB59" s="80"/>
      <c r="URC59" s="80"/>
      <c r="URD59" s="80"/>
      <c r="URE59" s="80"/>
      <c r="URF59" s="80"/>
      <c r="URG59" s="80"/>
      <c r="URH59" s="80"/>
      <c r="URI59" s="80"/>
      <c r="URJ59" s="80"/>
      <c r="URK59" s="80"/>
      <c r="URL59" s="80"/>
      <c r="URM59" s="80"/>
      <c r="URN59" s="80"/>
      <c r="URO59" s="80"/>
      <c r="URP59" s="80"/>
      <c r="URQ59" s="80"/>
      <c r="URR59" s="80"/>
      <c r="URS59" s="80"/>
      <c r="URT59" s="80"/>
      <c r="URU59" s="80"/>
      <c r="URV59" s="80"/>
      <c r="URW59" s="80"/>
      <c r="URX59" s="80"/>
      <c r="URY59" s="80"/>
      <c r="URZ59" s="80"/>
      <c r="USA59" s="80"/>
      <c r="USB59" s="80"/>
      <c r="USC59" s="80"/>
      <c r="USD59" s="80"/>
      <c r="USE59" s="80"/>
      <c r="USF59" s="80"/>
      <c r="USG59" s="80"/>
      <c r="USH59" s="80"/>
      <c r="USI59" s="80"/>
      <c r="USJ59" s="80"/>
      <c r="USK59" s="80"/>
      <c r="USL59" s="80"/>
      <c r="USM59" s="80"/>
      <c r="USN59" s="80"/>
      <c r="USO59" s="80"/>
      <c r="USP59" s="80"/>
      <c r="USQ59" s="80"/>
      <c r="USR59" s="80"/>
      <c r="USS59" s="80"/>
      <c r="UST59" s="80"/>
      <c r="USU59" s="80"/>
      <c r="USV59" s="80"/>
      <c r="USW59" s="80"/>
      <c r="USX59" s="80"/>
      <c r="USY59" s="80"/>
      <c r="USZ59" s="80"/>
      <c r="UTA59" s="80"/>
      <c r="UTB59" s="80"/>
      <c r="UTC59" s="80"/>
      <c r="UTD59" s="80"/>
      <c r="UTE59" s="80"/>
      <c r="UTF59" s="80"/>
      <c r="UTG59" s="80"/>
      <c r="UTH59" s="80"/>
      <c r="UTI59" s="80"/>
      <c r="UTJ59" s="80"/>
      <c r="UTK59" s="80"/>
      <c r="UTL59" s="80"/>
      <c r="UTM59" s="80"/>
      <c r="UTN59" s="80"/>
      <c r="UTO59" s="80"/>
      <c r="UTP59" s="80"/>
      <c r="UTQ59" s="80"/>
      <c r="UTR59" s="80"/>
      <c r="UTS59" s="80"/>
      <c r="UTT59" s="80"/>
      <c r="UTU59" s="80"/>
      <c r="UTV59" s="80"/>
      <c r="UTW59" s="80"/>
      <c r="UTX59" s="80"/>
      <c r="UTY59" s="80"/>
      <c r="UTZ59" s="80"/>
      <c r="UUA59" s="80"/>
      <c r="UUB59" s="80"/>
      <c r="UUC59" s="80"/>
      <c r="UUD59" s="80"/>
      <c r="UUE59" s="80"/>
      <c r="UUF59" s="80"/>
      <c r="UUG59" s="80"/>
      <c r="UUH59" s="80"/>
      <c r="UUI59" s="80"/>
      <c r="UUJ59" s="80"/>
      <c r="UUK59" s="80"/>
      <c r="UUL59" s="80"/>
      <c r="UUM59" s="80"/>
      <c r="UUN59" s="80"/>
      <c r="UUO59" s="80"/>
      <c r="UUP59" s="80"/>
      <c r="UUQ59" s="80"/>
      <c r="UUR59" s="80"/>
      <c r="UUS59" s="80"/>
      <c r="UUT59" s="80"/>
      <c r="UUU59" s="80"/>
      <c r="UUV59" s="80"/>
      <c r="UUW59" s="80"/>
      <c r="UUX59" s="80"/>
      <c r="UUY59" s="80"/>
      <c r="UUZ59" s="80"/>
      <c r="UVA59" s="80"/>
      <c r="UVB59" s="80"/>
      <c r="UVC59" s="80"/>
      <c r="UVD59" s="80"/>
      <c r="UVE59" s="80"/>
      <c r="UVF59" s="80"/>
      <c r="UVG59" s="80"/>
      <c r="UVH59" s="80"/>
      <c r="UVI59" s="80"/>
      <c r="UVJ59" s="80"/>
      <c r="UVK59" s="80"/>
      <c r="UVL59" s="80"/>
      <c r="UVM59" s="80"/>
      <c r="UVN59" s="80"/>
      <c r="UVO59" s="80"/>
      <c r="UVP59" s="80"/>
      <c r="UVQ59" s="80"/>
      <c r="UVR59" s="80"/>
      <c r="UVS59" s="80"/>
      <c r="UVT59" s="80"/>
      <c r="UVU59" s="80"/>
      <c r="UVV59" s="80"/>
      <c r="UVW59" s="80"/>
      <c r="UVX59" s="80"/>
      <c r="UVY59" s="80"/>
      <c r="UVZ59" s="80"/>
      <c r="UWA59" s="80"/>
      <c r="UWB59" s="80"/>
      <c r="UWC59" s="80"/>
      <c r="UWD59" s="80"/>
      <c r="UWE59" s="80"/>
      <c r="UWF59" s="80"/>
      <c r="UWG59" s="80"/>
      <c r="UWH59" s="80"/>
      <c r="UWI59" s="80"/>
      <c r="UWJ59" s="80"/>
      <c r="UWK59" s="80"/>
      <c r="UWL59" s="80"/>
      <c r="UWM59" s="80"/>
      <c r="UWN59" s="80"/>
      <c r="UWO59" s="80"/>
      <c r="UWP59" s="80"/>
      <c r="UWQ59" s="80"/>
      <c r="UWR59" s="80"/>
      <c r="UWS59" s="80"/>
      <c r="UWT59" s="80"/>
      <c r="UWU59" s="80"/>
      <c r="UWV59" s="80"/>
      <c r="UWW59" s="80"/>
      <c r="UWX59" s="80"/>
      <c r="UWY59" s="80"/>
      <c r="UWZ59" s="80"/>
      <c r="UXA59" s="80"/>
      <c r="UXB59" s="80"/>
      <c r="UXC59" s="80"/>
      <c r="UXD59" s="80"/>
      <c r="UXE59" s="80"/>
      <c r="UXF59" s="80"/>
      <c r="UXG59" s="80"/>
      <c r="UXH59" s="80"/>
      <c r="UXI59" s="80"/>
      <c r="UXJ59" s="80"/>
      <c r="UXK59" s="80"/>
      <c r="UXL59" s="80"/>
      <c r="UXM59" s="80"/>
      <c r="UXN59" s="80"/>
      <c r="UXO59" s="80"/>
      <c r="UXP59" s="80"/>
      <c r="UXQ59" s="80"/>
      <c r="UXR59" s="80"/>
      <c r="UXS59" s="80"/>
      <c r="UXT59" s="80"/>
      <c r="UXU59" s="80"/>
      <c r="UXV59" s="80"/>
      <c r="UXW59" s="80"/>
      <c r="UXX59" s="80"/>
      <c r="UXY59" s="80"/>
      <c r="UXZ59" s="80"/>
      <c r="UYA59" s="80"/>
      <c r="UYB59" s="80"/>
      <c r="UYC59" s="80"/>
      <c r="UYD59" s="80"/>
      <c r="UYE59" s="80"/>
      <c r="UYF59" s="80"/>
      <c r="UYG59" s="80"/>
      <c r="UYH59" s="80"/>
      <c r="UYI59" s="80"/>
      <c r="UYJ59" s="80"/>
      <c r="UYK59" s="80"/>
      <c r="UYL59" s="80"/>
      <c r="UYM59" s="80"/>
      <c r="UYN59" s="80"/>
      <c r="UYO59" s="80"/>
      <c r="UYP59" s="80"/>
      <c r="UYQ59" s="80"/>
      <c r="UYR59" s="80"/>
      <c r="UYS59" s="80"/>
      <c r="UYT59" s="80"/>
      <c r="UYU59" s="80"/>
      <c r="UYV59" s="80"/>
      <c r="UYW59" s="80"/>
      <c r="UYX59" s="80"/>
      <c r="UYY59" s="80"/>
      <c r="UYZ59" s="80"/>
      <c r="UZA59" s="80"/>
      <c r="UZB59" s="80"/>
      <c r="UZC59" s="80"/>
      <c r="UZD59" s="80"/>
      <c r="UZE59" s="80"/>
      <c r="UZF59" s="80"/>
      <c r="UZG59" s="80"/>
      <c r="UZH59" s="80"/>
      <c r="UZI59" s="80"/>
      <c r="UZJ59" s="80"/>
      <c r="UZK59" s="80"/>
      <c r="UZL59" s="80"/>
      <c r="UZM59" s="80"/>
      <c r="UZN59" s="80"/>
      <c r="UZO59" s="80"/>
      <c r="UZP59" s="80"/>
      <c r="UZQ59" s="80"/>
      <c r="UZR59" s="80"/>
      <c r="UZS59" s="80"/>
      <c r="UZT59" s="80"/>
      <c r="UZU59" s="80"/>
      <c r="UZV59" s="80"/>
      <c r="UZW59" s="80"/>
      <c r="UZX59" s="80"/>
      <c r="UZY59" s="80"/>
      <c r="UZZ59" s="80"/>
      <c r="VAA59" s="80"/>
      <c r="VAB59" s="80"/>
      <c r="VAC59" s="80"/>
      <c r="VAD59" s="80"/>
      <c r="VAE59" s="80"/>
      <c r="VAF59" s="80"/>
      <c r="VAG59" s="80"/>
      <c r="VAH59" s="80"/>
      <c r="VAI59" s="80"/>
      <c r="VAJ59" s="80"/>
      <c r="VAK59" s="80"/>
      <c r="VAL59" s="80"/>
      <c r="VAM59" s="80"/>
      <c r="VAN59" s="80"/>
      <c r="VAO59" s="80"/>
      <c r="VAP59" s="80"/>
      <c r="VAQ59" s="80"/>
      <c r="VAR59" s="80"/>
      <c r="VAS59" s="80"/>
      <c r="VAT59" s="80"/>
      <c r="VAU59" s="80"/>
      <c r="VAV59" s="80"/>
      <c r="VAW59" s="80"/>
      <c r="VAX59" s="80"/>
      <c r="VAY59" s="80"/>
      <c r="VAZ59" s="80"/>
      <c r="VBA59" s="80"/>
      <c r="VBB59" s="80"/>
      <c r="VBC59" s="80"/>
      <c r="VBD59" s="80"/>
      <c r="VBE59" s="80"/>
      <c r="VBF59" s="80"/>
      <c r="VBG59" s="80"/>
      <c r="VBH59" s="80"/>
      <c r="VBI59" s="80"/>
      <c r="VBJ59" s="80"/>
      <c r="VBK59" s="80"/>
      <c r="VBL59" s="80"/>
      <c r="VBM59" s="80"/>
      <c r="VBN59" s="80"/>
      <c r="VBO59" s="80"/>
      <c r="VBP59" s="80"/>
      <c r="VBQ59" s="80"/>
      <c r="VBR59" s="80"/>
      <c r="VBS59" s="80"/>
      <c r="VBT59" s="80"/>
      <c r="VBU59" s="80"/>
      <c r="VBV59" s="80"/>
      <c r="VBW59" s="80"/>
      <c r="VBX59" s="80"/>
      <c r="VBY59" s="80"/>
      <c r="VBZ59" s="80"/>
      <c r="VCA59" s="80"/>
      <c r="VCB59" s="80"/>
      <c r="VCC59" s="80"/>
      <c r="VCD59" s="80"/>
      <c r="VCE59" s="80"/>
      <c r="VCF59" s="80"/>
      <c r="VCG59" s="80"/>
      <c r="VCH59" s="80"/>
      <c r="VCI59" s="80"/>
      <c r="VCJ59" s="80"/>
      <c r="VCK59" s="80"/>
      <c r="VCL59" s="80"/>
      <c r="VCM59" s="80"/>
      <c r="VCN59" s="80"/>
      <c r="VCO59" s="80"/>
      <c r="VCP59" s="80"/>
      <c r="VCQ59" s="80"/>
      <c r="VCR59" s="80"/>
      <c r="VCS59" s="80"/>
      <c r="VCT59" s="80"/>
      <c r="VCU59" s="80"/>
      <c r="VCV59" s="80"/>
      <c r="VCW59" s="80"/>
      <c r="VCX59" s="80"/>
      <c r="VCY59" s="80"/>
      <c r="VCZ59" s="80"/>
      <c r="VDA59" s="80"/>
      <c r="VDB59" s="80"/>
      <c r="VDC59" s="80"/>
      <c r="VDD59" s="80"/>
      <c r="VDE59" s="80"/>
      <c r="VDF59" s="80"/>
      <c r="VDG59" s="80"/>
      <c r="VDH59" s="80"/>
      <c r="VDI59" s="80"/>
      <c r="VDJ59" s="80"/>
      <c r="VDK59" s="80"/>
      <c r="VDL59" s="80"/>
      <c r="VDM59" s="80"/>
      <c r="VDN59" s="80"/>
      <c r="VDO59" s="80"/>
      <c r="VDP59" s="80"/>
      <c r="VDQ59" s="80"/>
      <c r="VDR59" s="80"/>
      <c r="VDS59" s="80"/>
      <c r="VDT59" s="80"/>
      <c r="VDU59" s="80"/>
      <c r="VDV59" s="80"/>
      <c r="VDW59" s="80"/>
      <c r="VDX59" s="80"/>
      <c r="VDY59" s="80"/>
      <c r="VDZ59" s="80"/>
      <c r="VEA59" s="80"/>
      <c r="VEB59" s="80"/>
      <c r="VEC59" s="80"/>
      <c r="VED59" s="80"/>
      <c r="VEE59" s="80"/>
      <c r="VEF59" s="80"/>
      <c r="VEG59" s="80"/>
      <c r="VEH59" s="80"/>
      <c r="VEI59" s="80"/>
      <c r="VEJ59" s="80"/>
      <c r="VEK59" s="80"/>
      <c r="VEL59" s="80"/>
      <c r="VEM59" s="80"/>
      <c r="VEN59" s="80"/>
      <c r="VEO59" s="80"/>
      <c r="VEP59" s="80"/>
      <c r="VEQ59" s="80"/>
      <c r="VER59" s="80"/>
      <c r="VES59" s="80"/>
      <c r="VET59" s="80"/>
      <c r="VEU59" s="80"/>
      <c r="VEV59" s="80"/>
      <c r="VEW59" s="80"/>
      <c r="VEX59" s="80"/>
      <c r="VEY59" s="80"/>
      <c r="VEZ59" s="80"/>
      <c r="VFA59" s="80"/>
      <c r="VFB59" s="80"/>
      <c r="VFC59" s="80"/>
      <c r="VFD59" s="80"/>
      <c r="VFE59" s="80"/>
      <c r="VFF59" s="80"/>
      <c r="VFG59" s="80"/>
      <c r="VFH59" s="80"/>
      <c r="VFI59" s="80"/>
      <c r="VFJ59" s="80"/>
      <c r="VFK59" s="80"/>
      <c r="VFL59" s="80"/>
      <c r="VFM59" s="80"/>
      <c r="VFN59" s="80"/>
      <c r="VFO59" s="80"/>
      <c r="VFP59" s="80"/>
      <c r="VFQ59" s="80"/>
      <c r="VFR59" s="80"/>
      <c r="VFS59" s="80"/>
      <c r="VFT59" s="80"/>
      <c r="VFU59" s="80"/>
      <c r="VFV59" s="80"/>
      <c r="VFW59" s="80"/>
      <c r="VFX59" s="80"/>
      <c r="VFY59" s="80"/>
      <c r="VFZ59" s="80"/>
      <c r="VGA59" s="80"/>
      <c r="VGB59" s="80"/>
      <c r="VGC59" s="80"/>
      <c r="VGD59" s="80"/>
      <c r="VGE59" s="80"/>
      <c r="VGF59" s="80"/>
      <c r="VGG59" s="80"/>
      <c r="VGH59" s="80"/>
      <c r="VGI59" s="80"/>
      <c r="VGJ59" s="80"/>
      <c r="VGK59" s="80"/>
      <c r="VGL59" s="80"/>
      <c r="VGM59" s="80"/>
      <c r="VGN59" s="80"/>
      <c r="VGO59" s="80"/>
      <c r="VGP59" s="80"/>
      <c r="VGQ59" s="80"/>
      <c r="VGR59" s="80"/>
      <c r="VGS59" s="80"/>
      <c r="VGT59" s="80"/>
      <c r="VGU59" s="80"/>
      <c r="VGV59" s="80"/>
      <c r="VGW59" s="80"/>
      <c r="VGX59" s="80"/>
      <c r="VGY59" s="80"/>
      <c r="VGZ59" s="80"/>
      <c r="VHA59" s="80"/>
      <c r="VHB59" s="80"/>
      <c r="VHC59" s="80"/>
      <c r="VHD59" s="80"/>
      <c r="VHE59" s="80"/>
      <c r="VHF59" s="80"/>
      <c r="VHG59" s="80"/>
      <c r="VHH59" s="80"/>
      <c r="VHI59" s="80"/>
      <c r="VHJ59" s="80"/>
      <c r="VHK59" s="80"/>
      <c r="VHL59" s="80"/>
      <c r="VHM59" s="80"/>
      <c r="VHN59" s="80"/>
      <c r="VHO59" s="80"/>
      <c r="VHP59" s="80"/>
      <c r="VHQ59" s="80"/>
      <c r="VHR59" s="80"/>
      <c r="VHS59" s="80"/>
      <c r="VHT59" s="80"/>
      <c r="VHU59" s="80"/>
      <c r="VHV59" s="80"/>
      <c r="VHW59" s="80"/>
      <c r="VHX59" s="80"/>
      <c r="VHY59" s="80"/>
      <c r="VHZ59" s="80"/>
      <c r="VIA59" s="80"/>
      <c r="VIB59" s="80"/>
      <c r="VIC59" s="80"/>
      <c r="VID59" s="80"/>
      <c r="VIE59" s="80"/>
      <c r="VIF59" s="80"/>
      <c r="VIG59" s="80"/>
      <c r="VIH59" s="80"/>
      <c r="VII59" s="80"/>
      <c r="VIJ59" s="80"/>
      <c r="VIK59" s="80"/>
      <c r="VIL59" s="80"/>
      <c r="VIM59" s="80"/>
      <c r="VIN59" s="80"/>
      <c r="VIO59" s="80"/>
      <c r="VIP59" s="80"/>
      <c r="VIQ59" s="80"/>
      <c r="VIR59" s="80"/>
      <c r="VIS59" s="80"/>
      <c r="VIT59" s="80"/>
      <c r="VIU59" s="80"/>
      <c r="VIV59" s="80"/>
      <c r="VIW59" s="80"/>
      <c r="VIX59" s="80"/>
      <c r="VIY59" s="80"/>
      <c r="VIZ59" s="80"/>
      <c r="VJA59" s="80"/>
      <c r="VJB59" s="80"/>
      <c r="VJC59" s="80"/>
      <c r="VJD59" s="80"/>
      <c r="VJE59" s="80"/>
      <c r="VJF59" s="80"/>
      <c r="VJG59" s="80"/>
      <c r="VJH59" s="80"/>
      <c r="VJI59" s="80"/>
      <c r="VJJ59" s="80"/>
      <c r="VJK59" s="80"/>
      <c r="VJL59" s="80"/>
      <c r="VJM59" s="80"/>
      <c r="VJN59" s="80"/>
      <c r="VJO59" s="80"/>
      <c r="VJP59" s="80"/>
      <c r="VJQ59" s="80"/>
      <c r="VJR59" s="80"/>
      <c r="VJS59" s="80"/>
      <c r="VJT59" s="80"/>
      <c r="VJU59" s="80"/>
      <c r="VJV59" s="80"/>
      <c r="VJW59" s="80"/>
      <c r="VJX59" s="80"/>
      <c r="VJY59" s="80"/>
      <c r="VJZ59" s="80"/>
      <c r="VKA59" s="80"/>
      <c r="VKB59" s="80"/>
      <c r="VKC59" s="80"/>
      <c r="VKD59" s="80"/>
      <c r="VKE59" s="80"/>
      <c r="VKF59" s="80"/>
      <c r="VKG59" s="80"/>
      <c r="VKH59" s="80"/>
      <c r="VKI59" s="80"/>
      <c r="VKJ59" s="80"/>
      <c r="VKK59" s="80"/>
      <c r="VKL59" s="80"/>
      <c r="VKM59" s="80"/>
      <c r="VKN59" s="80"/>
      <c r="VKO59" s="80"/>
      <c r="VKP59" s="80"/>
      <c r="VKQ59" s="80"/>
      <c r="VKR59" s="80"/>
      <c r="VKS59" s="80"/>
      <c r="VKT59" s="80"/>
      <c r="VKU59" s="80"/>
      <c r="VKV59" s="80"/>
      <c r="VKW59" s="80"/>
      <c r="VKX59" s="80"/>
      <c r="VKY59" s="80"/>
      <c r="VKZ59" s="80"/>
      <c r="VLA59" s="80"/>
      <c r="VLB59" s="80"/>
      <c r="VLC59" s="80"/>
      <c r="VLD59" s="80"/>
      <c r="VLE59" s="80"/>
      <c r="VLF59" s="80"/>
      <c r="VLG59" s="80"/>
      <c r="VLH59" s="80"/>
      <c r="VLI59" s="80"/>
      <c r="VLJ59" s="80"/>
      <c r="VLK59" s="80"/>
      <c r="VLL59" s="80"/>
      <c r="VLM59" s="80"/>
      <c r="VLN59" s="80"/>
      <c r="VLO59" s="80"/>
      <c r="VLP59" s="80"/>
      <c r="VLQ59" s="80"/>
      <c r="VLR59" s="80"/>
      <c r="VLS59" s="80"/>
      <c r="VLT59" s="80"/>
      <c r="VLU59" s="80"/>
      <c r="VLV59" s="80"/>
      <c r="VLW59" s="80"/>
      <c r="VLX59" s="80"/>
      <c r="VLY59" s="80"/>
      <c r="VLZ59" s="80"/>
      <c r="VMA59" s="80"/>
      <c r="VMB59" s="80"/>
      <c r="VMC59" s="80"/>
      <c r="VMD59" s="80"/>
      <c r="VME59" s="80"/>
      <c r="VMF59" s="80"/>
      <c r="VMG59" s="80"/>
      <c r="VMH59" s="80"/>
      <c r="VMI59" s="80"/>
      <c r="VMJ59" s="80"/>
      <c r="VMK59" s="80"/>
      <c r="VML59" s="80"/>
      <c r="VMM59" s="80"/>
      <c r="VMN59" s="80"/>
      <c r="VMO59" s="80"/>
      <c r="VMP59" s="80"/>
      <c r="VMQ59" s="80"/>
      <c r="VMR59" s="80"/>
      <c r="VMS59" s="80"/>
      <c r="VMT59" s="80"/>
      <c r="VMU59" s="80"/>
      <c r="VMV59" s="80"/>
      <c r="VMW59" s="80"/>
      <c r="VMX59" s="80"/>
      <c r="VMY59" s="80"/>
      <c r="VMZ59" s="80"/>
      <c r="VNA59" s="80"/>
      <c r="VNB59" s="80"/>
      <c r="VNC59" s="80"/>
      <c r="VND59" s="80"/>
      <c r="VNE59" s="80"/>
      <c r="VNF59" s="80"/>
      <c r="VNG59" s="80"/>
      <c r="VNH59" s="80"/>
      <c r="VNI59" s="80"/>
      <c r="VNJ59" s="80"/>
      <c r="VNK59" s="80"/>
      <c r="VNL59" s="80"/>
      <c r="VNM59" s="80"/>
      <c r="VNN59" s="80"/>
      <c r="VNO59" s="80"/>
      <c r="VNP59" s="80"/>
      <c r="VNQ59" s="80"/>
      <c r="VNR59" s="80"/>
      <c r="VNS59" s="80"/>
      <c r="VNT59" s="80"/>
      <c r="VNU59" s="80"/>
      <c r="VNV59" s="80"/>
      <c r="VNW59" s="80"/>
      <c r="VNX59" s="80"/>
      <c r="VNY59" s="80"/>
      <c r="VNZ59" s="80"/>
      <c r="VOA59" s="80"/>
      <c r="VOB59" s="80"/>
      <c r="VOC59" s="80"/>
      <c r="VOD59" s="80"/>
      <c r="VOE59" s="80"/>
      <c r="VOF59" s="80"/>
      <c r="VOG59" s="80"/>
      <c r="VOH59" s="80"/>
      <c r="VOI59" s="80"/>
      <c r="VOJ59" s="80"/>
      <c r="VOK59" s="80"/>
      <c r="VOL59" s="80"/>
      <c r="VOM59" s="80"/>
      <c r="VON59" s="80"/>
      <c r="VOO59" s="80"/>
      <c r="VOP59" s="80"/>
      <c r="VOQ59" s="80"/>
      <c r="VOR59" s="80"/>
      <c r="VOS59" s="80"/>
      <c r="VOT59" s="80"/>
      <c r="VOU59" s="80"/>
      <c r="VOV59" s="80"/>
      <c r="VOW59" s="80"/>
      <c r="VOX59" s="80"/>
      <c r="VOY59" s="80"/>
      <c r="VOZ59" s="80"/>
      <c r="VPA59" s="80"/>
      <c r="VPB59" s="80"/>
      <c r="VPC59" s="80"/>
      <c r="VPD59" s="80"/>
      <c r="VPE59" s="80"/>
      <c r="VPF59" s="80"/>
      <c r="VPG59" s="80"/>
      <c r="VPH59" s="80"/>
      <c r="VPI59" s="80"/>
      <c r="VPJ59" s="80"/>
      <c r="VPK59" s="80"/>
      <c r="VPL59" s="80"/>
      <c r="VPM59" s="80"/>
      <c r="VPN59" s="80"/>
      <c r="VPO59" s="80"/>
      <c r="VPP59" s="80"/>
      <c r="VPQ59" s="80"/>
      <c r="VPR59" s="80"/>
      <c r="VPS59" s="80"/>
      <c r="VPT59" s="80"/>
      <c r="VPU59" s="80"/>
      <c r="VPV59" s="80"/>
      <c r="VPW59" s="80"/>
      <c r="VPX59" s="80"/>
      <c r="VPY59" s="80"/>
      <c r="VPZ59" s="80"/>
      <c r="VQA59" s="80"/>
      <c r="VQB59" s="80"/>
      <c r="VQC59" s="80"/>
      <c r="VQD59" s="80"/>
      <c r="VQE59" s="80"/>
      <c r="VQF59" s="80"/>
      <c r="VQG59" s="80"/>
      <c r="VQH59" s="80"/>
      <c r="VQI59" s="80"/>
      <c r="VQJ59" s="80"/>
      <c r="VQK59" s="80"/>
      <c r="VQL59" s="80"/>
      <c r="VQM59" s="80"/>
      <c r="VQN59" s="80"/>
      <c r="VQO59" s="80"/>
      <c r="VQP59" s="80"/>
      <c r="VQQ59" s="80"/>
      <c r="VQR59" s="80"/>
      <c r="VQS59" s="80"/>
      <c r="VQT59" s="80"/>
      <c r="VQU59" s="80"/>
      <c r="VQV59" s="80"/>
      <c r="VQW59" s="80"/>
      <c r="VQX59" s="80"/>
      <c r="VQY59" s="80"/>
      <c r="VQZ59" s="80"/>
      <c r="VRA59" s="80"/>
      <c r="VRB59" s="80"/>
      <c r="VRC59" s="80"/>
      <c r="VRD59" s="80"/>
      <c r="VRE59" s="80"/>
      <c r="VRF59" s="80"/>
      <c r="VRG59" s="80"/>
      <c r="VRH59" s="80"/>
      <c r="VRI59" s="80"/>
      <c r="VRJ59" s="80"/>
      <c r="VRK59" s="80"/>
      <c r="VRL59" s="80"/>
      <c r="VRM59" s="80"/>
      <c r="VRN59" s="80"/>
      <c r="VRO59" s="80"/>
      <c r="VRP59" s="80"/>
      <c r="VRQ59" s="80"/>
      <c r="VRR59" s="80"/>
      <c r="VRS59" s="80"/>
      <c r="VRT59" s="80"/>
      <c r="VRU59" s="80"/>
      <c r="VRV59" s="80"/>
      <c r="VRW59" s="80"/>
      <c r="VRX59" s="80"/>
      <c r="VRY59" s="80"/>
      <c r="VRZ59" s="80"/>
      <c r="VSA59" s="80"/>
      <c r="VSB59" s="80"/>
      <c r="VSC59" s="80"/>
      <c r="VSD59" s="80"/>
      <c r="VSE59" s="80"/>
      <c r="VSF59" s="80"/>
      <c r="VSG59" s="80"/>
      <c r="VSH59" s="80"/>
      <c r="VSI59" s="80"/>
      <c r="VSJ59" s="80"/>
      <c r="VSK59" s="80"/>
      <c r="VSL59" s="80"/>
      <c r="VSM59" s="80"/>
      <c r="VSN59" s="80"/>
      <c r="VSO59" s="80"/>
      <c r="VSP59" s="80"/>
      <c r="VSQ59" s="80"/>
      <c r="VSR59" s="80"/>
      <c r="VSS59" s="80"/>
      <c r="VST59" s="80"/>
      <c r="VSU59" s="80"/>
      <c r="VSV59" s="80"/>
      <c r="VSW59" s="80"/>
      <c r="VSX59" s="80"/>
      <c r="VSY59" s="80"/>
      <c r="VSZ59" s="80"/>
      <c r="VTA59" s="80"/>
      <c r="VTB59" s="80"/>
      <c r="VTC59" s="80"/>
      <c r="VTD59" s="80"/>
      <c r="VTE59" s="80"/>
      <c r="VTF59" s="80"/>
      <c r="VTG59" s="80"/>
      <c r="VTH59" s="80"/>
      <c r="VTI59" s="80"/>
      <c r="VTJ59" s="80"/>
      <c r="VTK59" s="80"/>
      <c r="VTL59" s="80"/>
      <c r="VTM59" s="80"/>
      <c r="VTN59" s="80"/>
      <c r="VTO59" s="80"/>
      <c r="VTP59" s="80"/>
      <c r="VTQ59" s="80"/>
      <c r="VTR59" s="80"/>
      <c r="VTS59" s="80"/>
      <c r="VTT59" s="80"/>
      <c r="VTU59" s="80"/>
      <c r="VTV59" s="80"/>
      <c r="VTW59" s="80"/>
      <c r="VTX59" s="80"/>
      <c r="VTY59" s="80"/>
      <c r="VTZ59" s="80"/>
      <c r="VUA59" s="80"/>
      <c r="VUB59" s="80"/>
      <c r="VUC59" s="80"/>
      <c r="VUD59" s="80"/>
      <c r="VUE59" s="80"/>
      <c r="VUF59" s="80"/>
      <c r="VUG59" s="80"/>
      <c r="VUH59" s="80"/>
      <c r="VUI59" s="80"/>
      <c r="VUJ59" s="80"/>
      <c r="VUK59" s="80"/>
      <c r="VUL59" s="80"/>
      <c r="VUM59" s="80"/>
      <c r="VUN59" s="80"/>
      <c r="VUO59" s="80"/>
      <c r="VUP59" s="80"/>
      <c r="VUQ59" s="80"/>
      <c r="VUR59" s="80"/>
      <c r="VUS59" s="80"/>
      <c r="VUT59" s="80"/>
      <c r="VUU59" s="80"/>
      <c r="VUV59" s="80"/>
      <c r="VUW59" s="80"/>
      <c r="VUX59" s="80"/>
      <c r="VUY59" s="80"/>
      <c r="VUZ59" s="80"/>
      <c r="VVA59" s="80"/>
      <c r="VVB59" s="80"/>
      <c r="VVC59" s="80"/>
      <c r="VVD59" s="80"/>
      <c r="VVE59" s="80"/>
      <c r="VVF59" s="80"/>
      <c r="VVG59" s="80"/>
      <c r="VVH59" s="80"/>
      <c r="VVI59" s="80"/>
      <c r="VVJ59" s="80"/>
      <c r="VVK59" s="80"/>
      <c r="VVL59" s="80"/>
      <c r="VVM59" s="80"/>
      <c r="VVN59" s="80"/>
      <c r="VVO59" s="80"/>
      <c r="VVP59" s="80"/>
      <c r="VVQ59" s="80"/>
      <c r="VVR59" s="80"/>
      <c r="VVS59" s="80"/>
      <c r="VVT59" s="80"/>
      <c r="VVU59" s="80"/>
      <c r="VVV59" s="80"/>
      <c r="VVW59" s="80"/>
      <c r="VVX59" s="80"/>
      <c r="VVY59" s="80"/>
      <c r="VVZ59" s="80"/>
      <c r="VWA59" s="80"/>
      <c r="VWB59" s="80"/>
      <c r="VWC59" s="80"/>
      <c r="VWD59" s="80"/>
      <c r="VWE59" s="80"/>
      <c r="VWF59" s="80"/>
      <c r="VWG59" s="80"/>
      <c r="VWH59" s="80"/>
      <c r="VWI59" s="80"/>
      <c r="VWJ59" s="80"/>
      <c r="VWK59" s="80"/>
      <c r="VWL59" s="80"/>
      <c r="VWM59" s="80"/>
      <c r="VWN59" s="80"/>
      <c r="VWO59" s="80"/>
      <c r="VWP59" s="80"/>
      <c r="VWQ59" s="80"/>
      <c r="VWR59" s="80"/>
      <c r="VWS59" s="80"/>
      <c r="VWT59" s="80"/>
      <c r="VWU59" s="80"/>
      <c r="VWV59" s="80"/>
      <c r="VWW59" s="80"/>
      <c r="VWX59" s="80"/>
      <c r="VWY59" s="80"/>
      <c r="VWZ59" s="80"/>
      <c r="VXA59" s="80"/>
      <c r="VXB59" s="80"/>
      <c r="VXC59" s="80"/>
      <c r="VXD59" s="80"/>
      <c r="VXE59" s="80"/>
      <c r="VXF59" s="80"/>
      <c r="VXG59" s="80"/>
      <c r="VXH59" s="80"/>
      <c r="VXI59" s="80"/>
      <c r="VXJ59" s="80"/>
      <c r="VXK59" s="80"/>
      <c r="VXL59" s="80"/>
      <c r="VXM59" s="80"/>
      <c r="VXN59" s="80"/>
      <c r="VXO59" s="80"/>
      <c r="VXP59" s="80"/>
      <c r="VXQ59" s="80"/>
      <c r="VXR59" s="80"/>
      <c r="VXS59" s="80"/>
      <c r="VXT59" s="80"/>
      <c r="VXU59" s="80"/>
      <c r="VXV59" s="80"/>
      <c r="VXW59" s="80"/>
      <c r="VXX59" s="80"/>
      <c r="VXY59" s="80"/>
      <c r="VXZ59" s="80"/>
      <c r="VYA59" s="80"/>
      <c r="VYB59" s="80"/>
      <c r="VYC59" s="80"/>
      <c r="VYD59" s="80"/>
      <c r="VYE59" s="80"/>
      <c r="VYF59" s="80"/>
      <c r="VYG59" s="80"/>
      <c r="VYH59" s="80"/>
      <c r="VYI59" s="80"/>
      <c r="VYJ59" s="80"/>
      <c r="VYK59" s="80"/>
      <c r="VYL59" s="80"/>
      <c r="VYM59" s="80"/>
      <c r="VYN59" s="80"/>
      <c r="VYO59" s="80"/>
      <c r="VYP59" s="80"/>
      <c r="VYQ59" s="80"/>
      <c r="VYR59" s="80"/>
      <c r="VYS59" s="80"/>
      <c r="VYT59" s="80"/>
      <c r="VYU59" s="80"/>
      <c r="VYV59" s="80"/>
      <c r="VYW59" s="80"/>
      <c r="VYX59" s="80"/>
      <c r="VYY59" s="80"/>
      <c r="VYZ59" s="80"/>
      <c r="VZA59" s="80"/>
      <c r="VZB59" s="80"/>
      <c r="VZC59" s="80"/>
      <c r="VZD59" s="80"/>
      <c r="VZE59" s="80"/>
      <c r="VZF59" s="80"/>
      <c r="VZG59" s="80"/>
      <c r="VZH59" s="80"/>
      <c r="VZI59" s="80"/>
      <c r="VZJ59" s="80"/>
      <c r="VZK59" s="80"/>
      <c r="VZL59" s="80"/>
      <c r="VZM59" s="80"/>
      <c r="VZN59" s="80"/>
      <c r="VZO59" s="80"/>
      <c r="VZP59" s="80"/>
      <c r="VZQ59" s="80"/>
      <c r="VZR59" s="80"/>
      <c r="VZS59" s="80"/>
      <c r="VZT59" s="80"/>
      <c r="VZU59" s="80"/>
      <c r="VZV59" s="80"/>
      <c r="VZW59" s="80"/>
      <c r="VZX59" s="80"/>
      <c r="VZY59" s="80"/>
      <c r="VZZ59" s="80"/>
      <c r="WAA59" s="80"/>
      <c r="WAB59" s="80"/>
      <c r="WAC59" s="80"/>
      <c r="WAD59" s="80"/>
      <c r="WAE59" s="80"/>
      <c r="WAF59" s="80"/>
      <c r="WAG59" s="80"/>
      <c r="WAH59" s="80"/>
      <c r="WAI59" s="80"/>
      <c r="WAJ59" s="80"/>
      <c r="WAK59" s="80"/>
      <c r="WAL59" s="80"/>
      <c r="WAM59" s="80"/>
      <c r="WAN59" s="80"/>
      <c r="WAO59" s="80"/>
      <c r="WAP59" s="80"/>
      <c r="WAQ59" s="80"/>
      <c r="WAR59" s="80"/>
      <c r="WAS59" s="80"/>
      <c r="WAT59" s="80"/>
      <c r="WAU59" s="80"/>
      <c r="WAV59" s="80"/>
      <c r="WAW59" s="80"/>
      <c r="WAX59" s="80"/>
      <c r="WAY59" s="80"/>
      <c r="WAZ59" s="80"/>
      <c r="WBA59" s="80"/>
      <c r="WBB59" s="80"/>
      <c r="WBC59" s="80"/>
      <c r="WBD59" s="80"/>
      <c r="WBE59" s="80"/>
      <c r="WBF59" s="80"/>
      <c r="WBG59" s="80"/>
      <c r="WBH59" s="80"/>
      <c r="WBI59" s="80"/>
      <c r="WBJ59" s="80"/>
      <c r="WBK59" s="80"/>
      <c r="WBL59" s="80"/>
      <c r="WBM59" s="80"/>
      <c r="WBN59" s="80"/>
      <c r="WBO59" s="80"/>
      <c r="WBP59" s="80"/>
      <c r="WBQ59" s="80"/>
      <c r="WBR59" s="80"/>
      <c r="WBS59" s="80"/>
      <c r="WBT59" s="80"/>
      <c r="WBU59" s="80"/>
      <c r="WBV59" s="80"/>
      <c r="WBW59" s="80"/>
      <c r="WBX59" s="80"/>
      <c r="WBY59" s="80"/>
      <c r="WBZ59" s="80"/>
      <c r="WCA59" s="80"/>
      <c r="WCB59" s="80"/>
      <c r="WCC59" s="80"/>
      <c r="WCD59" s="80"/>
      <c r="WCE59" s="80"/>
      <c r="WCF59" s="80"/>
      <c r="WCG59" s="80"/>
      <c r="WCH59" s="80"/>
      <c r="WCI59" s="80"/>
      <c r="WCJ59" s="80"/>
      <c r="WCK59" s="80"/>
      <c r="WCL59" s="80"/>
      <c r="WCM59" s="80"/>
      <c r="WCN59" s="80"/>
      <c r="WCO59" s="80"/>
      <c r="WCP59" s="80"/>
      <c r="WCQ59" s="80"/>
      <c r="WCR59" s="80"/>
      <c r="WCS59" s="80"/>
      <c r="WCT59" s="80"/>
      <c r="WCU59" s="80"/>
      <c r="WCV59" s="80"/>
      <c r="WCW59" s="80"/>
      <c r="WCX59" s="80"/>
      <c r="WCY59" s="80"/>
      <c r="WCZ59" s="80"/>
      <c r="WDA59" s="80"/>
      <c r="WDB59" s="80"/>
      <c r="WDC59" s="80"/>
      <c r="WDD59" s="80"/>
      <c r="WDE59" s="80"/>
      <c r="WDF59" s="80"/>
      <c r="WDG59" s="80"/>
      <c r="WDH59" s="80"/>
      <c r="WDI59" s="80"/>
      <c r="WDJ59" s="80"/>
      <c r="WDK59" s="80"/>
      <c r="WDL59" s="80"/>
      <c r="WDM59" s="80"/>
      <c r="WDN59" s="80"/>
      <c r="WDO59" s="80"/>
      <c r="WDP59" s="80"/>
      <c r="WDQ59" s="80"/>
      <c r="WDR59" s="80"/>
      <c r="WDS59" s="80"/>
      <c r="WDT59" s="80"/>
      <c r="WDU59" s="80"/>
      <c r="WDV59" s="80"/>
      <c r="WDW59" s="80"/>
      <c r="WDX59" s="80"/>
      <c r="WDY59" s="80"/>
      <c r="WDZ59" s="80"/>
      <c r="WEA59" s="80"/>
      <c r="WEB59" s="80"/>
      <c r="WEC59" s="80"/>
      <c r="WED59" s="80"/>
      <c r="WEE59" s="80"/>
      <c r="WEF59" s="80"/>
      <c r="WEG59" s="80"/>
      <c r="WEH59" s="80"/>
      <c r="WEI59" s="80"/>
      <c r="WEJ59" s="80"/>
      <c r="WEK59" s="80"/>
      <c r="WEL59" s="80"/>
      <c r="WEM59" s="80"/>
      <c r="WEN59" s="80"/>
      <c r="WEO59" s="80"/>
      <c r="WEP59" s="80"/>
      <c r="WEQ59" s="80"/>
      <c r="WER59" s="80"/>
      <c r="WES59" s="80"/>
      <c r="WET59" s="80"/>
      <c r="WEU59" s="80"/>
      <c r="WEV59" s="80"/>
      <c r="WEW59" s="80"/>
      <c r="WEX59" s="80"/>
      <c r="WEY59" s="80"/>
      <c r="WEZ59" s="80"/>
      <c r="WFA59" s="80"/>
      <c r="WFB59" s="80"/>
      <c r="WFC59" s="80"/>
      <c r="WFD59" s="80"/>
      <c r="WFE59" s="80"/>
      <c r="WFF59" s="80"/>
      <c r="WFG59" s="80"/>
      <c r="WFH59" s="80"/>
      <c r="WFI59" s="80"/>
      <c r="WFJ59" s="80"/>
      <c r="WFK59" s="80"/>
      <c r="WFL59" s="80"/>
      <c r="WFM59" s="80"/>
      <c r="WFN59" s="80"/>
      <c r="WFO59" s="80"/>
      <c r="WFP59" s="80"/>
      <c r="WFQ59" s="80"/>
      <c r="WFR59" s="80"/>
      <c r="WFS59" s="80"/>
      <c r="WFT59" s="80"/>
      <c r="WFU59" s="80"/>
      <c r="WFV59" s="80"/>
      <c r="WFW59" s="80"/>
      <c r="WFX59" s="80"/>
      <c r="WFY59" s="80"/>
      <c r="WFZ59" s="80"/>
      <c r="WGA59" s="80"/>
      <c r="WGB59" s="80"/>
      <c r="WGC59" s="80"/>
      <c r="WGD59" s="80"/>
      <c r="WGE59" s="80"/>
      <c r="WGF59" s="80"/>
      <c r="WGG59" s="80"/>
      <c r="WGH59" s="80"/>
      <c r="WGI59" s="80"/>
      <c r="WGJ59" s="80"/>
      <c r="WGK59" s="80"/>
      <c r="WGL59" s="80"/>
      <c r="WGM59" s="80"/>
      <c r="WGN59" s="80"/>
      <c r="WGO59" s="80"/>
      <c r="WGP59" s="80"/>
      <c r="WGQ59" s="80"/>
      <c r="WGR59" s="80"/>
      <c r="WGS59" s="80"/>
      <c r="WGT59" s="80"/>
      <c r="WGU59" s="80"/>
      <c r="WGV59" s="80"/>
      <c r="WGW59" s="80"/>
      <c r="WGX59" s="80"/>
      <c r="WGY59" s="80"/>
      <c r="WGZ59" s="80"/>
      <c r="WHA59" s="80"/>
      <c r="WHB59" s="80"/>
      <c r="WHC59" s="80"/>
      <c r="WHD59" s="80"/>
      <c r="WHE59" s="80"/>
      <c r="WHF59" s="80"/>
      <c r="WHG59" s="80"/>
      <c r="WHH59" s="80"/>
      <c r="WHI59" s="80"/>
      <c r="WHJ59" s="80"/>
      <c r="WHK59" s="80"/>
      <c r="WHL59" s="80"/>
      <c r="WHM59" s="80"/>
      <c r="WHN59" s="80"/>
      <c r="WHO59" s="80"/>
      <c r="WHP59" s="80"/>
      <c r="WHQ59" s="80"/>
      <c r="WHR59" s="80"/>
      <c r="WHS59" s="80"/>
      <c r="WHT59" s="80"/>
      <c r="WHU59" s="80"/>
      <c r="WHV59" s="80"/>
      <c r="WHW59" s="80"/>
      <c r="WHX59" s="80"/>
      <c r="WHY59" s="80"/>
      <c r="WHZ59" s="80"/>
      <c r="WIA59" s="80"/>
      <c r="WIB59" s="80"/>
      <c r="WIC59" s="80"/>
      <c r="WID59" s="80"/>
      <c r="WIE59" s="80"/>
      <c r="WIF59" s="80"/>
      <c r="WIG59" s="80"/>
      <c r="WIH59" s="80"/>
      <c r="WII59" s="80"/>
      <c r="WIJ59" s="80"/>
      <c r="WIK59" s="80"/>
      <c r="WIL59" s="80"/>
      <c r="WIM59" s="80"/>
      <c r="WIN59" s="80"/>
      <c r="WIO59" s="80"/>
      <c r="WIP59" s="80"/>
      <c r="WIQ59" s="80"/>
      <c r="WIR59" s="80"/>
      <c r="WIS59" s="80"/>
      <c r="WIT59" s="80"/>
      <c r="WIU59" s="80"/>
      <c r="WIV59" s="80"/>
      <c r="WIW59" s="80"/>
      <c r="WIX59" s="80"/>
      <c r="WIY59" s="80"/>
      <c r="WIZ59" s="80"/>
      <c r="WJA59" s="80"/>
      <c r="WJB59" s="80"/>
      <c r="WJC59" s="80"/>
      <c r="WJD59" s="80"/>
      <c r="WJE59" s="80"/>
      <c r="WJF59" s="80"/>
      <c r="WJG59" s="80"/>
      <c r="WJH59" s="80"/>
      <c r="WJI59" s="80"/>
      <c r="WJJ59" s="80"/>
      <c r="WJK59" s="80"/>
      <c r="WJL59" s="80"/>
      <c r="WJM59" s="80"/>
      <c r="WJN59" s="80"/>
      <c r="WJO59" s="80"/>
      <c r="WJP59" s="80"/>
      <c r="WJQ59" s="80"/>
      <c r="WJR59" s="80"/>
      <c r="WJS59" s="80"/>
      <c r="WJT59" s="80"/>
      <c r="WJU59" s="80"/>
      <c r="WJV59" s="80"/>
      <c r="WJW59" s="80"/>
      <c r="WJX59" s="80"/>
      <c r="WJY59" s="80"/>
      <c r="WJZ59" s="80"/>
      <c r="WKA59" s="80"/>
      <c r="WKB59" s="80"/>
      <c r="WKC59" s="80"/>
      <c r="WKD59" s="80"/>
      <c r="WKE59" s="80"/>
      <c r="WKF59" s="80"/>
      <c r="WKG59" s="80"/>
      <c r="WKH59" s="80"/>
      <c r="WKI59" s="80"/>
      <c r="WKJ59" s="80"/>
      <c r="WKK59" s="80"/>
      <c r="WKL59" s="80"/>
      <c r="WKM59" s="80"/>
      <c r="WKN59" s="80"/>
      <c r="WKO59" s="80"/>
      <c r="WKP59" s="80"/>
      <c r="WKQ59" s="80"/>
      <c r="WKR59" s="80"/>
      <c r="WKS59" s="80"/>
      <c r="WKT59" s="80"/>
      <c r="WKU59" s="80"/>
      <c r="WKV59" s="80"/>
      <c r="WKW59" s="80"/>
      <c r="WKX59" s="80"/>
      <c r="WKY59" s="80"/>
      <c r="WKZ59" s="80"/>
      <c r="WLA59" s="80"/>
      <c r="WLB59" s="80"/>
      <c r="WLC59" s="80"/>
      <c r="WLD59" s="80"/>
      <c r="WLE59" s="80"/>
      <c r="WLF59" s="80"/>
      <c r="WLG59" s="80"/>
      <c r="WLH59" s="80"/>
      <c r="WLI59" s="80"/>
      <c r="WLJ59" s="80"/>
      <c r="WLK59" s="80"/>
      <c r="WLL59" s="80"/>
      <c r="WLM59" s="80"/>
      <c r="WLN59" s="80"/>
      <c r="WLO59" s="80"/>
      <c r="WLP59" s="80"/>
      <c r="WLQ59" s="80"/>
      <c r="WLR59" s="80"/>
      <c r="WLS59" s="80"/>
      <c r="WLT59" s="80"/>
      <c r="WLU59" s="80"/>
      <c r="WLV59" s="80"/>
      <c r="WLW59" s="80"/>
      <c r="WLX59" s="80"/>
      <c r="WLY59" s="80"/>
      <c r="WLZ59" s="80"/>
      <c r="WMA59" s="80"/>
      <c r="WMB59" s="80"/>
      <c r="WMC59" s="80"/>
      <c r="WMD59" s="80"/>
      <c r="WME59" s="80"/>
      <c r="WMF59" s="80"/>
      <c r="WMG59" s="80"/>
      <c r="WMH59" s="80"/>
      <c r="WMI59" s="80"/>
      <c r="WMJ59" s="80"/>
      <c r="WMK59" s="80"/>
      <c r="WML59" s="80"/>
      <c r="WMM59" s="80"/>
      <c r="WMN59" s="80"/>
      <c r="WMO59" s="80"/>
      <c r="WMP59" s="80"/>
      <c r="WMQ59" s="80"/>
      <c r="WMR59" s="80"/>
      <c r="WMS59" s="80"/>
      <c r="WMT59" s="80"/>
      <c r="WMU59" s="80"/>
      <c r="WMV59" s="80"/>
      <c r="WMW59" s="80"/>
      <c r="WMX59" s="80"/>
      <c r="WMY59" s="80"/>
      <c r="WMZ59" s="80"/>
      <c r="WNA59" s="80"/>
      <c r="WNB59" s="80"/>
      <c r="WNC59" s="80"/>
      <c r="WND59" s="80"/>
      <c r="WNE59" s="80"/>
      <c r="WNF59" s="80"/>
      <c r="WNG59" s="80"/>
      <c r="WNH59" s="80"/>
      <c r="WNI59" s="80"/>
      <c r="WNJ59" s="80"/>
      <c r="WNK59" s="80"/>
      <c r="WNL59" s="80"/>
      <c r="WNM59" s="80"/>
      <c r="WNN59" s="80"/>
      <c r="WNO59" s="80"/>
      <c r="WNP59" s="80"/>
      <c r="WNQ59" s="80"/>
      <c r="WNR59" s="80"/>
      <c r="WNS59" s="80"/>
      <c r="WNT59" s="80"/>
      <c r="WNU59" s="80"/>
      <c r="WNV59" s="80"/>
      <c r="WNW59" s="80"/>
      <c r="WNX59" s="80"/>
      <c r="WNY59" s="80"/>
      <c r="WNZ59" s="80"/>
      <c r="WOA59" s="80"/>
      <c r="WOB59" s="80"/>
      <c r="WOC59" s="80"/>
      <c r="WOD59" s="80"/>
      <c r="WOE59" s="80"/>
      <c r="WOF59" s="80"/>
      <c r="WOG59" s="80"/>
      <c r="WOH59" s="80"/>
      <c r="WOI59" s="80"/>
      <c r="WOJ59" s="80"/>
      <c r="WOK59" s="80"/>
      <c r="WOL59" s="80"/>
      <c r="WOM59" s="80"/>
      <c r="WON59" s="80"/>
      <c r="WOO59" s="80"/>
      <c r="WOP59" s="80"/>
      <c r="WOQ59" s="80"/>
      <c r="WOR59" s="80"/>
      <c r="WOS59" s="80"/>
      <c r="WOT59" s="80"/>
      <c r="WOU59" s="80"/>
      <c r="WOV59" s="80"/>
      <c r="WOW59" s="80"/>
      <c r="WOX59" s="80"/>
      <c r="WOY59" s="80"/>
      <c r="WOZ59" s="80"/>
      <c r="WPA59" s="80"/>
      <c r="WPB59" s="80"/>
      <c r="WPC59" s="80"/>
      <c r="WPD59" s="80"/>
      <c r="WPE59" s="80"/>
      <c r="WPF59" s="80"/>
      <c r="WPG59" s="80"/>
      <c r="WPH59" s="80"/>
      <c r="WPI59" s="80"/>
      <c r="WPJ59" s="80"/>
      <c r="WPK59" s="80"/>
      <c r="WPL59" s="80"/>
      <c r="WPM59" s="80"/>
      <c r="WPN59" s="80"/>
      <c r="WPO59" s="80"/>
      <c r="WPP59" s="80"/>
      <c r="WPQ59" s="80"/>
      <c r="WPR59" s="80"/>
      <c r="WPS59" s="80"/>
      <c r="WPT59" s="80"/>
      <c r="WPU59" s="80"/>
      <c r="WPV59" s="80"/>
      <c r="WPW59" s="80"/>
      <c r="WPX59" s="80"/>
      <c r="WPY59" s="80"/>
      <c r="WPZ59" s="80"/>
      <c r="WQA59" s="80"/>
      <c r="WQB59" s="80"/>
      <c r="WQC59" s="80"/>
      <c r="WQD59" s="80"/>
      <c r="WQE59" s="80"/>
      <c r="WQF59" s="80"/>
      <c r="WQG59" s="80"/>
      <c r="WQH59" s="80"/>
      <c r="WQI59" s="80"/>
      <c r="WQJ59" s="80"/>
      <c r="WQK59" s="80"/>
      <c r="WQL59" s="80"/>
      <c r="WQM59" s="80"/>
      <c r="WQN59" s="80"/>
      <c r="WQO59" s="80"/>
      <c r="WQP59" s="80"/>
      <c r="WQQ59" s="80"/>
      <c r="WQR59" s="80"/>
      <c r="WQS59" s="80"/>
      <c r="WQT59" s="80"/>
      <c r="WQU59" s="80"/>
      <c r="WQV59" s="80"/>
      <c r="WQW59" s="80"/>
      <c r="WQX59" s="80"/>
      <c r="WQY59" s="80"/>
      <c r="WQZ59" s="80"/>
      <c r="WRA59" s="80"/>
      <c r="WRB59" s="80"/>
      <c r="WRC59" s="80"/>
      <c r="WRD59" s="80"/>
      <c r="WRE59" s="80"/>
      <c r="WRF59" s="80"/>
      <c r="WRG59" s="80"/>
      <c r="WRH59" s="80"/>
      <c r="WRI59" s="80"/>
      <c r="WRJ59" s="80"/>
      <c r="WRK59" s="80"/>
      <c r="WRL59" s="80"/>
      <c r="WRM59" s="80"/>
      <c r="WRN59" s="80"/>
      <c r="WRO59" s="80"/>
      <c r="WRP59" s="80"/>
      <c r="WRQ59" s="80"/>
      <c r="WRR59" s="80"/>
      <c r="WRS59" s="80"/>
      <c r="WRT59" s="80"/>
      <c r="WRU59" s="80"/>
      <c r="WRV59" s="80"/>
      <c r="WRW59" s="80"/>
      <c r="WRX59" s="80"/>
      <c r="WRY59" s="80"/>
      <c r="WRZ59" s="80"/>
      <c r="WSA59" s="80"/>
      <c r="WSB59" s="80"/>
      <c r="WSC59" s="80"/>
      <c r="WSD59" s="80"/>
      <c r="WSE59" s="80"/>
      <c r="WSF59" s="80"/>
      <c r="WSG59" s="80"/>
      <c r="WSH59" s="80"/>
      <c r="WSI59" s="80"/>
      <c r="WSJ59" s="80"/>
      <c r="WSK59" s="80"/>
      <c r="WSL59" s="80"/>
      <c r="WSM59" s="80"/>
      <c r="WSN59" s="80"/>
      <c r="WSO59" s="80"/>
      <c r="WSP59" s="80"/>
      <c r="WSQ59" s="80"/>
      <c r="WSR59" s="80"/>
      <c r="WSS59" s="80"/>
      <c r="WST59" s="80"/>
      <c r="WSU59" s="80"/>
      <c r="WSV59" s="80"/>
      <c r="WSW59" s="80"/>
      <c r="WSX59" s="80"/>
      <c r="WSY59" s="80"/>
      <c r="WSZ59" s="80"/>
      <c r="WTA59" s="80"/>
      <c r="WTB59" s="80"/>
      <c r="WTC59" s="80"/>
      <c r="WTD59" s="80"/>
      <c r="WTE59" s="80"/>
      <c r="WTF59" s="80"/>
      <c r="WTG59" s="80"/>
      <c r="WTH59" s="80"/>
      <c r="WTI59" s="80"/>
      <c r="WTJ59" s="80"/>
      <c r="WTK59" s="80"/>
      <c r="WTL59" s="80"/>
      <c r="WTM59" s="80"/>
      <c r="WTN59" s="80"/>
      <c r="WTO59" s="80"/>
      <c r="WTP59" s="80"/>
      <c r="WTQ59" s="80"/>
      <c r="WTR59" s="80"/>
      <c r="WTS59" s="80"/>
      <c r="WTT59" s="80"/>
      <c r="WTU59" s="80"/>
      <c r="WTV59" s="80"/>
      <c r="WTW59" s="80"/>
      <c r="WTX59" s="80"/>
      <c r="WTY59" s="80"/>
      <c r="WTZ59" s="80"/>
      <c r="WUA59" s="80"/>
      <c r="WUB59" s="80"/>
      <c r="WUC59" s="80"/>
      <c r="WUD59" s="80"/>
      <c r="WUE59" s="80"/>
      <c r="WUF59" s="80"/>
      <c r="WUG59" s="80"/>
      <c r="WUH59" s="80"/>
      <c r="WUI59" s="80"/>
      <c r="WUJ59" s="80"/>
      <c r="WUK59" s="80"/>
      <c r="WUL59" s="80"/>
      <c r="WUM59" s="80"/>
      <c r="WUN59" s="80"/>
      <c r="WUO59" s="80"/>
      <c r="WUP59" s="80"/>
      <c r="WUQ59" s="80"/>
      <c r="WUR59" s="80"/>
      <c r="WUS59" s="80"/>
      <c r="WUT59" s="80"/>
      <c r="WUU59" s="80"/>
      <c r="WUV59" s="80"/>
      <c r="WUW59" s="80"/>
      <c r="WUX59" s="80"/>
      <c r="WUY59" s="80"/>
      <c r="WUZ59" s="80"/>
      <c r="WVA59" s="80"/>
      <c r="WVB59" s="80"/>
      <c r="WVC59" s="80"/>
      <c r="WVD59" s="80"/>
      <c r="WVE59" s="80"/>
      <c r="WVF59" s="80"/>
      <c r="WVG59" s="80"/>
      <c r="WVH59" s="80"/>
      <c r="WVI59" s="80"/>
      <c r="WVJ59" s="80"/>
      <c r="WVK59" s="80"/>
      <c r="WVL59" s="80"/>
      <c r="WVM59" s="80"/>
      <c r="WVN59" s="80"/>
      <c r="WVO59" s="80"/>
      <c r="WVP59" s="80"/>
      <c r="WVQ59" s="80"/>
      <c r="WVR59" s="80"/>
      <c r="WVS59" s="80"/>
      <c r="WVT59" s="80"/>
      <c r="WVU59" s="80"/>
      <c r="WVV59" s="80"/>
      <c r="WVW59" s="80"/>
      <c r="WVX59" s="80"/>
      <c r="WVY59" s="80"/>
      <c r="WVZ59" s="80"/>
      <c r="WWA59" s="80"/>
      <c r="WWB59" s="80"/>
      <c r="WWC59" s="80"/>
      <c r="WWD59" s="80"/>
      <c r="WWE59" s="80"/>
      <c r="WWF59" s="80"/>
      <c r="WWG59" s="80"/>
      <c r="WWH59" s="80"/>
      <c r="WWI59" s="80"/>
      <c r="WWJ59" s="80"/>
      <c r="WWK59" s="80"/>
      <c r="WWL59" s="80"/>
      <c r="WWM59" s="80"/>
      <c r="WWN59" s="80"/>
      <c r="WWO59" s="80"/>
      <c r="WWP59" s="80"/>
      <c r="WWQ59" s="80"/>
      <c r="WWR59" s="80"/>
      <c r="WWS59" s="80"/>
      <c r="WWT59" s="80"/>
      <c r="WWU59" s="80"/>
      <c r="WWV59" s="80"/>
      <c r="WWW59" s="80"/>
      <c r="WWX59" s="80"/>
      <c r="WWY59" s="80"/>
      <c r="WWZ59" s="80"/>
      <c r="WXA59" s="80"/>
      <c r="WXB59" s="80"/>
      <c r="WXC59" s="80"/>
      <c r="WXD59" s="80"/>
      <c r="WXE59" s="80"/>
      <c r="WXF59" s="80"/>
      <c r="WXG59" s="80"/>
      <c r="WXH59" s="80"/>
      <c r="WXI59" s="80"/>
      <c r="WXJ59" s="80"/>
      <c r="WXK59" s="80"/>
      <c r="WXL59" s="80"/>
      <c r="WXM59" s="80"/>
      <c r="WXN59" s="80"/>
      <c r="WXO59" s="80"/>
      <c r="WXP59" s="80"/>
      <c r="WXQ59" s="80"/>
      <c r="WXR59" s="80"/>
      <c r="WXS59" s="80"/>
      <c r="WXT59" s="80"/>
      <c r="WXU59" s="80"/>
      <c r="WXV59" s="80"/>
      <c r="WXW59" s="80"/>
      <c r="WXX59" s="80"/>
      <c r="WXY59" s="80"/>
      <c r="WXZ59" s="80"/>
      <c r="WYA59" s="80"/>
      <c r="WYB59" s="80"/>
      <c r="WYC59" s="80"/>
      <c r="WYD59" s="80"/>
      <c r="WYE59" s="80"/>
      <c r="WYF59" s="80"/>
      <c r="WYG59" s="80"/>
      <c r="WYH59" s="80"/>
      <c r="WYI59" s="80"/>
      <c r="WYJ59" s="80"/>
      <c r="WYK59" s="80"/>
      <c r="WYL59" s="80"/>
      <c r="WYM59" s="80"/>
      <c r="WYN59" s="80"/>
      <c r="WYO59" s="80"/>
      <c r="WYP59" s="80"/>
      <c r="WYQ59" s="80"/>
      <c r="WYR59" s="80"/>
      <c r="WYS59" s="80"/>
      <c r="WYT59" s="80"/>
      <c r="WYU59" s="80"/>
      <c r="WYV59" s="80"/>
      <c r="WYW59" s="80"/>
      <c r="WYX59" s="80"/>
      <c r="WYY59" s="80"/>
      <c r="WYZ59" s="80"/>
      <c r="WZA59" s="80"/>
      <c r="WZB59" s="80"/>
      <c r="WZC59" s="80"/>
      <c r="WZD59" s="80"/>
      <c r="WZE59" s="80"/>
      <c r="WZF59" s="80"/>
      <c r="WZG59" s="80"/>
      <c r="WZH59" s="80"/>
      <c r="WZI59" s="80"/>
      <c r="WZJ59" s="80"/>
      <c r="WZK59" s="80"/>
      <c r="WZL59" s="80"/>
      <c r="WZM59" s="80"/>
      <c r="WZN59" s="80"/>
      <c r="WZO59" s="80"/>
      <c r="WZP59" s="80"/>
      <c r="WZQ59" s="80"/>
      <c r="WZR59" s="80"/>
      <c r="WZS59" s="80"/>
      <c r="WZT59" s="80"/>
      <c r="WZU59" s="80"/>
      <c r="WZV59" s="80"/>
      <c r="WZW59" s="80"/>
      <c r="WZX59" s="80"/>
      <c r="WZY59" s="80"/>
      <c r="WZZ59" s="80"/>
      <c r="XAA59" s="80"/>
      <c r="XAB59" s="80"/>
      <c r="XAC59" s="80"/>
      <c r="XAD59" s="80"/>
      <c r="XAE59" s="80"/>
      <c r="XAF59" s="80"/>
      <c r="XAG59" s="80"/>
      <c r="XAH59" s="80"/>
      <c r="XAI59" s="80"/>
      <c r="XAJ59" s="80"/>
      <c r="XAK59" s="80"/>
      <c r="XAL59" s="80"/>
      <c r="XAM59" s="80"/>
      <c r="XAN59" s="80"/>
      <c r="XAO59" s="80"/>
      <c r="XAP59" s="80"/>
      <c r="XAQ59" s="80"/>
      <c r="XAR59" s="80"/>
      <c r="XAS59" s="80"/>
      <c r="XAT59" s="80"/>
      <c r="XAU59" s="80"/>
      <c r="XAV59" s="80"/>
      <c r="XAW59" s="80"/>
      <c r="XAX59" s="80"/>
      <c r="XAY59" s="80"/>
      <c r="XAZ59" s="80"/>
      <c r="XBA59" s="80"/>
      <c r="XBB59" s="80"/>
      <c r="XBC59" s="80"/>
      <c r="XBD59" s="80"/>
      <c r="XBE59" s="80"/>
      <c r="XBF59" s="80"/>
      <c r="XBG59" s="80"/>
      <c r="XBH59" s="80"/>
      <c r="XBI59" s="80"/>
      <c r="XBJ59" s="80"/>
      <c r="XBK59" s="80"/>
      <c r="XBL59" s="80"/>
      <c r="XBM59" s="80"/>
      <c r="XBN59" s="80"/>
      <c r="XBO59" s="80"/>
      <c r="XBP59" s="80"/>
      <c r="XBQ59" s="80"/>
      <c r="XBR59" s="80"/>
      <c r="XBS59" s="80"/>
      <c r="XBT59" s="80"/>
      <c r="XBU59" s="80"/>
      <c r="XBV59" s="80"/>
      <c r="XBW59" s="80"/>
      <c r="XBX59" s="80"/>
      <c r="XBY59" s="80"/>
      <c r="XBZ59" s="80"/>
      <c r="XCA59" s="80"/>
      <c r="XCB59" s="80"/>
      <c r="XCC59" s="80"/>
      <c r="XCD59" s="80"/>
      <c r="XCE59" s="80"/>
      <c r="XCF59" s="80"/>
      <c r="XCG59" s="80"/>
      <c r="XCH59" s="80"/>
      <c r="XCI59" s="80"/>
      <c r="XCJ59" s="80"/>
      <c r="XCK59" s="80"/>
      <c r="XCL59" s="80"/>
      <c r="XCM59" s="80"/>
      <c r="XCN59" s="80"/>
      <c r="XCO59" s="80"/>
      <c r="XCP59" s="80"/>
      <c r="XCQ59" s="80"/>
      <c r="XCR59" s="80"/>
      <c r="XCS59" s="80"/>
      <c r="XCT59" s="80"/>
      <c r="XCU59" s="80"/>
      <c r="XCV59" s="80"/>
      <c r="XCW59" s="80"/>
      <c r="XCX59" s="80"/>
      <c r="XCY59" s="80"/>
      <c r="XCZ59" s="80"/>
      <c r="XDA59" s="80"/>
      <c r="XDB59" s="80"/>
      <c r="XDC59" s="80"/>
      <c r="XDD59" s="80"/>
      <c r="XDE59" s="80"/>
      <c r="XDF59" s="80"/>
      <c r="XDG59" s="80"/>
      <c r="XDH59" s="80"/>
      <c r="XDI59" s="80"/>
      <c r="XDJ59" s="80"/>
      <c r="XDK59" s="80"/>
      <c r="XDL59" s="80"/>
      <c r="XDM59" s="80"/>
      <c r="XDN59" s="80"/>
    </row>
    <row r="60" spans="2:16342" ht="15">
      <c r="B60" s="211" t="s">
        <v>99</v>
      </c>
      <c r="C60" s="212"/>
      <c r="D60" s="212"/>
      <c r="E60" s="212"/>
      <c r="F60" s="212"/>
      <c r="G60" s="212"/>
      <c r="H60" s="212"/>
      <c r="I60" s="212"/>
      <c r="J60" s="212"/>
      <c r="K60" s="212"/>
      <c r="L60" s="212"/>
      <c r="M60" s="212"/>
      <c r="N60" s="212"/>
      <c r="O60" s="212"/>
      <c r="P60" s="212"/>
      <c r="Q60" s="212"/>
      <c r="R60" s="212"/>
      <c r="S60" s="212"/>
      <c r="T60" s="212"/>
      <c r="U60" s="212"/>
      <c r="V60" s="212"/>
      <c r="W60" s="212"/>
      <c r="X60" s="212"/>
      <c r="Y60" s="212"/>
      <c r="Z60" s="212"/>
      <c r="AA60" s="212"/>
      <c r="AB60" s="212"/>
      <c r="AC60" s="212"/>
      <c r="AD60" s="212"/>
      <c r="AE60" s="212"/>
      <c r="AF60" s="212"/>
      <c r="AG60" s="212"/>
      <c r="AH60" s="212"/>
      <c r="AI60" s="212"/>
      <c r="AJ60" s="212"/>
      <c r="AK60" s="212"/>
      <c r="AL60" s="212"/>
      <c r="AM60" s="212"/>
      <c r="AN60" s="212"/>
      <c r="AO60" s="212"/>
      <c r="AP60" s="212"/>
      <c r="AQ60" s="212"/>
      <c r="AR60" s="212"/>
      <c r="AS60" s="212"/>
      <c r="AT60" s="212"/>
      <c r="AU60" s="212"/>
      <c r="AV60" s="212"/>
      <c r="AW60" s="212"/>
      <c r="AX60" s="212"/>
      <c r="AY60" s="212"/>
      <c r="AZ60" s="212"/>
      <c r="BA60" s="212"/>
      <c r="BB60" s="212"/>
      <c r="BC60" s="212"/>
      <c r="BD60" s="212"/>
      <c r="BE60" s="212"/>
      <c r="BF60" s="212"/>
      <c r="BG60" s="212"/>
      <c r="BH60" s="212"/>
      <c r="BI60" s="212"/>
      <c r="BJ60" s="212"/>
      <c r="BK60" s="212"/>
      <c r="BL60" s="212"/>
      <c r="BM60" s="212"/>
      <c r="BN60" s="212"/>
      <c r="BO60" s="212"/>
      <c r="BP60" s="212"/>
      <c r="BQ60" s="212"/>
      <c r="BR60" s="212"/>
      <c r="BS60" s="212"/>
      <c r="BT60" s="212"/>
      <c r="BU60" s="212"/>
      <c r="BV60" s="212"/>
      <c r="BW60" s="212"/>
      <c r="BX60" s="212"/>
      <c r="BY60" s="212"/>
      <c r="BZ60" s="212"/>
      <c r="CA60" s="212"/>
      <c r="CB60" s="212"/>
      <c r="CC60" s="212"/>
      <c r="CD60" s="212"/>
      <c r="CE60" s="212"/>
      <c r="CF60" s="212"/>
      <c r="CG60" s="212"/>
      <c r="CH60" s="212"/>
      <c r="CI60" s="212"/>
      <c r="CJ60" s="212"/>
      <c r="CK60" s="212"/>
      <c r="CL60" s="212"/>
      <c r="CM60" s="212"/>
      <c r="CN60" s="212"/>
      <c r="CO60" s="212"/>
      <c r="CP60" s="212"/>
      <c r="CQ60" s="212"/>
      <c r="CR60" s="212"/>
      <c r="CS60" s="212"/>
      <c r="CT60" s="212"/>
      <c r="CU60" s="212"/>
      <c r="CV60" s="212"/>
      <c r="CW60" s="212"/>
      <c r="CX60" s="212"/>
      <c r="CY60" s="212"/>
      <c r="CZ60" s="212"/>
      <c r="DA60" s="212"/>
      <c r="DB60" s="212"/>
      <c r="DC60" s="212"/>
      <c r="DD60" s="212"/>
      <c r="DE60" s="212"/>
      <c r="DF60" s="212"/>
      <c r="DG60" s="212"/>
      <c r="DH60" s="212"/>
      <c r="DI60" s="212"/>
      <c r="DJ60" s="212"/>
      <c r="DK60" s="212"/>
      <c r="DL60" s="212"/>
    </row>
    <row r="61" spans="2:16342" s="107" customFormat="1">
      <c r="B61" s="23" t="s">
        <v>68</v>
      </c>
      <c r="C61" s="342" t="s">
        <v>366</v>
      </c>
      <c r="D61" s="343"/>
      <c r="E61" s="343"/>
      <c r="F61" s="343"/>
      <c r="G61" s="343"/>
      <c r="H61" s="344"/>
      <c r="I61" s="342" t="s">
        <v>367</v>
      </c>
      <c r="J61" s="343"/>
      <c r="K61" s="343"/>
      <c r="L61" s="343"/>
      <c r="M61" s="343"/>
      <c r="N61" s="344"/>
      <c r="O61" s="342" t="s">
        <v>368</v>
      </c>
      <c r="P61" s="343"/>
      <c r="Q61" s="343"/>
      <c r="R61" s="343"/>
      <c r="S61" s="343"/>
      <c r="T61" s="344"/>
      <c r="U61" s="342" t="s">
        <v>369</v>
      </c>
      <c r="V61" s="343"/>
      <c r="W61" s="343"/>
      <c r="X61" s="343"/>
      <c r="Y61" s="343"/>
      <c r="Z61" s="344"/>
      <c r="AA61" s="342" t="s">
        <v>677</v>
      </c>
      <c r="AB61" s="343"/>
      <c r="AC61" s="343"/>
      <c r="AD61" s="343"/>
      <c r="AE61" s="343"/>
      <c r="AF61" s="344"/>
      <c r="AG61" s="342" t="s">
        <v>370</v>
      </c>
      <c r="AH61" s="343"/>
      <c r="AI61" s="343"/>
      <c r="AJ61" s="343"/>
      <c r="AK61" s="343"/>
      <c r="AL61" s="344"/>
      <c r="AM61" s="342" t="s">
        <v>371</v>
      </c>
      <c r="AN61" s="343"/>
      <c r="AO61" s="343"/>
      <c r="AP61" s="343"/>
      <c r="AQ61" s="343"/>
      <c r="AR61" s="344"/>
      <c r="AS61" s="342" t="s">
        <v>372</v>
      </c>
      <c r="AT61" s="343"/>
      <c r="AU61" s="343"/>
      <c r="AV61" s="343"/>
      <c r="AW61" s="343"/>
      <c r="AX61" s="344"/>
      <c r="AY61" s="342" t="s">
        <v>373</v>
      </c>
      <c r="AZ61" s="343"/>
      <c r="BA61" s="343"/>
      <c r="BB61" s="343"/>
      <c r="BC61" s="343"/>
      <c r="BD61" s="344"/>
      <c r="BE61" s="342" t="s">
        <v>374</v>
      </c>
      <c r="BF61" s="343"/>
      <c r="BG61" s="343"/>
      <c r="BH61" s="343"/>
      <c r="BI61" s="343"/>
      <c r="BJ61" s="344"/>
      <c r="BK61" s="342" t="s">
        <v>375</v>
      </c>
      <c r="BL61" s="343"/>
      <c r="BM61" s="343"/>
      <c r="BN61" s="343"/>
      <c r="BO61" s="343"/>
      <c r="BP61" s="344"/>
      <c r="BQ61" s="342" t="s">
        <v>376</v>
      </c>
      <c r="BR61" s="343"/>
      <c r="BS61" s="343"/>
      <c r="BT61" s="343"/>
      <c r="BU61" s="343"/>
      <c r="BV61" s="344"/>
      <c r="BW61" s="342" t="s">
        <v>377</v>
      </c>
      <c r="BX61" s="343"/>
      <c r="BY61" s="343"/>
      <c r="BZ61" s="343"/>
      <c r="CA61" s="343"/>
      <c r="CB61" s="344"/>
      <c r="CC61" s="342" t="s">
        <v>378</v>
      </c>
      <c r="CD61" s="343"/>
      <c r="CE61" s="343"/>
      <c r="CF61" s="343"/>
      <c r="CG61" s="343"/>
      <c r="CH61" s="344"/>
      <c r="CI61" s="342" t="s">
        <v>510</v>
      </c>
      <c r="CJ61" s="343"/>
      <c r="CK61" s="343"/>
      <c r="CL61" s="343"/>
      <c r="CM61" s="343"/>
      <c r="CN61" s="344"/>
      <c r="CO61" s="342" t="s">
        <v>754</v>
      </c>
      <c r="CP61" s="343"/>
      <c r="CQ61" s="343"/>
      <c r="CR61" s="343"/>
      <c r="CS61" s="343"/>
      <c r="CT61" s="344"/>
      <c r="CU61" s="342"/>
      <c r="CV61" s="343"/>
      <c r="CW61" s="343"/>
      <c r="CX61" s="343"/>
      <c r="CY61" s="343"/>
      <c r="CZ61" s="344"/>
      <c r="DA61" s="342" t="s">
        <v>604</v>
      </c>
      <c r="DB61" s="343"/>
      <c r="DC61" s="343"/>
      <c r="DD61" s="343"/>
      <c r="DE61" s="343"/>
      <c r="DF61" s="344"/>
      <c r="DG61" s="342" t="s">
        <v>632</v>
      </c>
      <c r="DH61" s="343"/>
      <c r="DI61" s="343"/>
      <c r="DJ61" s="343"/>
      <c r="DK61" s="343"/>
      <c r="DL61" s="344"/>
    </row>
    <row r="62" spans="2:16342" s="111" customFormat="1">
      <c r="B62" s="23" t="s">
        <v>7</v>
      </c>
      <c r="C62" s="108" t="s">
        <v>151</v>
      </c>
      <c r="D62" s="109" t="str">
        <f>C62</f>
        <v>ALPM IN</v>
      </c>
      <c r="E62" s="109" t="str">
        <f t="shared" ref="E62" si="115">D62</f>
        <v>ALPM IN</v>
      </c>
      <c r="F62" s="109" t="str">
        <f t="shared" ref="F62" si="116">E62</f>
        <v>ALPM IN</v>
      </c>
      <c r="G62" s="109" t="str">
        <f t="shared" ref="G62" si="117">F62</f>
        <v>ALPM IN</v>
      </c>
      <c r="H62" s="110" t="str">
        <f t="shared" ref="H62" si="118">G62</f>
        <v>ALPM IN</v>
      </c>
      <c r="I62" s="108" t="s">
        <v>152</v>
      </c>
      <c r="J62" s="109" t="str">
        <f>I62</f>
        <v>ALKEM IN</v>
      </c>
      <c r="K62" s="109" t="str">
        <f t="shared" ref="K62:N62" si="119">J62</f>
        <v>ALKEM IN</v>
      </c>
      <c r="L62" s="109" t="str">
        <f t="shared" si="119"/>
        <v>ALKEM IN</v>
      </c>
      <c r="M62" s="109" t="str">
        <f t="shared" si="119"/>
        <v>ALKEM IN</v>
      </c>
      <c r="N62" s="110" t="str">
        <f t="shared" si="119"/>
        <v>ALKEM IN</v>
      </c>
      <c r="O62" s="108" t="s">
        <v>153</v>
      </c>
      <c r="P62" s="109" t="str">
        <f>O62</f>
        <v>ARBP IN</v>
      </c>
      <c r="Q62" s="109" t="str">
        <f t="shared" ref="Q62:T62" si="120">P62</f>
        <v>ARBP IN</v>
      </c>
      <c r="R62" s="109" t="str">
        <f t="shared" si="120"/>
        <v>ARBP IN</v>
      </c>
      <c r="S62" s="109" t="str">
        <f t="shared" si="120"/>
        <v>ARBP IN</v>
      </c>
      <c r="T62" s="110" t="str">
        <f t="shared" si="120"/>
        <v>ARBP IN</v>
      </c>
      <c r="U62" s="108" t="s">
        <v>154</v>
      </c>
      <c r="V62" s="109" t="str">
        <f>U62</f>
        <v>BIOS IN</v>
      </c>
      <c r="W62" s="109" t="str">
        <f t="shared" ref="W62:Z62" si="121">V62</f>
        <v>BIOS IN</v>
      </c>
      <c r="X62" s="109" t="str">
        <f t="shared" si="121"/>
        <v>BIOS IN</v>
      </c>
      <c r="Y62" s="109" t="str">
        <f t="shared" si="121"/>
        <v>BIOS IN</v>
      </c>
      <c r="Z62" s="110" t="str">
        <f t="shared" si="121"/>
        <v>BIOS IN</v>
      </c>
      <c r="AA62" s="108" t="s">
        <v>650</v>
      </c>
      <c r="AB62" s="109" t="str">
        <f>AA62</f>
        <v>ZYDUSLIF IN</v>
      </c>
      <c r="AC62" s="109" t="str">
        <f t="shared" ref="AC62:AF62" si="122">AB62</f>
        <v>ZYDUSLIF IN</v>
      </c>
      <c r="AD62" s="109" t="str">
        <f t="shared" si="122"/>
        <v>ZYDUSLIF IN</v>
      </c>
      <c r="AE62" s="109" t="str">
        <f t="shared" si="122"/>
        <v>ZYDUSLIF IN</v>
      </c>
      <c r="AF62" s="110" t="str">
        <f t="shared" si="122"/>
        <v>ZYDUSLIF IN</v>
      </c>
      <c r="AG62" s="108" t="s">
        <v>155</v>
      </c>
      <c r="AH62" s="109" t="str">
        <f>AG62</f>
        <v>CIPLA IN</v>
      </c>
      <c r="AI62" s="109" t="str">
        <f t="shared" ref="AI62:AL62" si="123">AH62</f>
        <v>CIPLA IN</v>
      </c>
      <c r="AJ62" s="109" t="str">
        <f t="shared" si="123"/>
        <v>CIPLA IN</v>
      </c>
      <c r="AK62" s="109" t="str">
        <f t="shared" si="123"/>
        <v>CIPLA IN</v>
      </c>
      <c r="AL62" s="110" t="str">
        <f t="shared" si="123"/>
        <v>CIPLA IN</v>
      </c>
      <c r="AM62" s="108" t="s">
        <v>156</v>
      </c>
      <c r="AN62" s="109" t="str">
        <f>AM62</f>
        <v>DIVI IN</v>
      </c>
      <c r="AO62" s="109" t="str">
        <f t="shared" ref="AO62:AR62" si="124">AN62</f>
        <v>DIVI IN</v>
      </c>
      <c r="AP62" s="109" t="str">
        <f t="shared" si="124"/>
        <v>DIVI IN</v>
      </c>
      <c r="AQ62" s="109" t="str">
        <f t="shared" si="124"/>
        <v>DIVI IN</v>
      </c>
      <c r="AR62" s="110" t="str">
        <f t="shared" si="124"/>
        <v>DIVI IN</v>
      </c>
      <c r="AS62" s="108" t="s">
        <v>157</v>
      </c>
      <c r="AT62" s="109" t="str">
        <f>AS62</f>
        <v>DRRD IN</v>
      </c>
      <c r="AU62" s="109" t="str">
        <f t="shared" ref="AU62:AX62" si="125">AT62</f>
        <v>DRRD IN</v>
      </c>
      <c r="AV62" s="109" t="str">
        <f t="shared" si="125"/>
        <v>DRRD IN</v>
      </c>
      <c r="AW62" s="109" t="str">
        <f t="shared" si="125"/>
        <v>DRRD IN</v>
      </c>
      <c r="AX62" s="110" t="str">
        <f t="shared" si="125"/>
        <v>DRRD IN</v>
      </c>
      <c r="AY62" s="108" t="s">
        <v>158</v>
      </c>
      <c r="AZ62" s="109" t="str">
        <f>AY62</f>
        <v>GNP IN</v>
      </c>
      <c r="BA62" s="109" t="str">
        <f t="shared" ref="BA62:BD62" si="126">AZ62</f>
        <v>GNP IN</v>
      </c>
      <c r="BB62" s="109" t="str">
        <f t="shared" si="126"/>
        <v>GNP IN</v>
      </c>
      <c r="BC62" s="109" t="str">
        <f t="shared" si="126"/>
        <v>GNP IN</v>
      </c>
      <c r="BD62" s="110" t="str">
        <f t="shared" si="126"/>
        <v>GNP IN</v>
      </c>
      <c r="BE62" s="108" t="s">
        <v>159</v>
      </c>
      <c r="BF62" s="109" t="s">
        <v>159</v>
      </c>
      <c r="BG62" s="109" t="s">
        <v>159</v>
      </c>
      <c r="BH62" s="109" t="s">
        <v>159</v>
      </c>
      <c r="BI62" s="109" t="s">
        <v>159</v>
      </c>
      <c r="BJ62" s="110" t="s">
        <v>159</v>
      </c>
      <c r="BK62" s="108" t="s">
        <v>160</v>
      </c>
      <c r="BL62" s="109" t="s">
        <v>160</v>
      </c>
      <c r="BM62" s="109" t="s">
        <v>160</v>
      </c>
      <c r="BN62" s="109" t="s">
        <v>160</v>
      </c>
      <c r="BO62" s="109" t="s">
        <v>160</v>
      </c>
      <c r="BP62" s="110" t="s">
        <v>160</v>
      </c>
      <c r="BQ62" s="108" t="s">
        <v>161</v>
      </c>
      <c r="BR62" s="109" t="s">
        <v>161</v>
      </c>
      <c r="BS62" s="109" t="s">
        <v>161</v>
      </c>
      <c r="BT62" s="109" t="s">
        <v>161</v>
      </c>
      <c r="BU62" s="109" t="s">
        <v>161</v>
      </c>
      <c r="BV62" s="110" t="s">
        <v>161</v>
      </c>
      <c r="BW62" s="108" t="s">
        <v>162</v>
      </c>
      <c r="BX62" s="109" t="s">
        <v>162</v>
      </c>
      <c r="BY62" s="109" t="s">
        <v>162</v>
      </c>
      <c r="BZ62" s="109" t="s">
        <v>162</v>
      </c>
      <c r="CA62" s="109" t="s">
        <v>162</v>
      </c>
      <c r="CB62" s="110" t="s">
        <v>162</v>
      </c>
      <c r="CC62" s="108" t="s">
        <v>163</v>
      </c>
      <c r="CD62" s="109" t="s">
        <v>163</v>
      </c>
      <c r="CE62" s="109" t="s">
        <v>163</v>
      </c>
      <c r="CF62" s="109" t="s">
        <v>163</v>
      </c>
      <c r="CG62" s="109" t="s">
        <v>163</v>
      </c>
      <c r="CH62" s="110" t="s">
        <v>163</v>
      </c>
      <c r="CI62" s="108" t="s">
        <v>500</v>
      </c>
      <c r="CJ62" s="109" t="s">
        <v>500</v>
      </c>
      <c r="CK62" s="109" t="s">
        <v>500</v>
      </c>
      <c r="CL62" s="109" t="s">
        <v>500</v>
      </c>
      <c r="CM62" s="109" t="s">
        <v>500</v>
      </c>
      <c r="CN62" s="110" t="s">
        <v>500</v>
      </c>
      <c r="CO62" s="108" t="s">
        <v>751</v>
      </c>
      <c r="CP62" s="109" t="str">
        <f>CO62</f>
        <v>MANKIND IN</v>
      </c>
      <c r="CQ62" s="109" t="str">
        <f t="shared" ref="CQ62:CT62" si="127">CP62</f>
        <v>MANKIND IN</v>
      </c>
      <c r="CR62" s="109" t="str">
        <f t="shared" si="127"/>
        <v>MANKIND IN</v>
      </c>
      <c r="CS62" s="109" t="str">
        <f t="shared" si="127"/>
        <v>MANKIND IN</v>
      </c>
      <c r="CT62" s="110" t="str">
        <f t="shared" si="127"/>
        <v>MANKIND IN</v>
      </c>
      <c r="CU62" s="108"/>
      <c r="CV62" s="109"/>
      <c r="CW62" s="109"/>
      <c r="CX62" s="109"/>
      <c r="CY62" s="109"/>
      <c r="CZ62" s="110"/>
      <c r="DA62" s="108" t="s">
        <v>603</v>
      </c>
      <c r="DB62" s="109" t="s">
        <v>603</v>
      </c>
      <c r="DC62" s="109" t="s">
        <v>603</v>
      </c>
      <c r="DD62" s="109" t="s">
        <v>603</v>
      </c>
      <c r="DE62" s="109" t="s">
        <v>603</v>
      </c>
      <c r="DF62" s="110" t="s">
        <v>603</v>
      </c>
      <c r="DG62" s="109" t="s">
        <v>631</v>
      </c>
      <c r="DH62" s="109" t="s">
        <v>631</v>
      </c>
      <c r="DI62" s="109" t="s">
        <v>631</v>
      </c>
      <c r="DJ62" s="109" t="s">
        <v>631</v>
      </c>
      <c r="DK62" s="109" t="s">
        <v>631</v>
      </c>
      <c r="DL62" s="110" t="s">
        <v>631</v>
      </c>
    </row>
    <row r="63" spans="2:16342" s="115" customFormat="1">
      <c r="B63" s="23" t="str">
        <f t="shared" ref="B63:AG63" si="128">B36</f>
        <v>YE</v>
      </c>
      <c r="C63" s="214" t="str">
        <f t="shared" si="128"/>
        <v>FY21</v>
      </c>
      <c r="D63" s="214" t="str">
        <f t="shared" si="128"/>
        <v>FY22</v>
      </c>
      <c r="E63" s="214" t="str">
        <f t="shared" si="128"/>
        <v>FY23</v>
      </c>
      <c r="F63" s="214" t="str">
        <f t="shared" si="128"/>
        <v>FY24</v>
      </c>
      <c r="G63" s="214" t="str">
        <f t="shared" si="128"/>
        <v>FY25E</v>
      </c>
      <c r="H63" s="214" t="str">
        <f t="shared" si="128"/>
        <v>FY26E</v>
      </c>
      <c r="I63" s="214" t="str">
        <f t="shared" si="128"/>
        <v>FY21</v>
      </c>
      <c r="J63" s="214" t="str">
        <f t="shared" si="128"/>
        <v>FY22</v>
      </c>
      <c r="K63" s="214" t="str">
        <f t="shared" si="128"/>
        <v>FY23</v>
      </c>
      <c r="L63" s="214" t="str">
        <f t="shared" si="128"/>
        <v>FY24</v>
      </c>
      <c r="M63" s="214" t="str">
        <f t="shared" si="128"/>
        <v>FY25E</v>
      </c>
      <c r="N63" s="214" t="str">
        <f t="shared" si="128"/>
        <v>FY26E</v>
      </c>
      <c r="O63" s="214" t="str">
        <f t="shared" si="128"/>
        <v>FY21</v>
      </c>
      <c r="P63" s="214" t="str">
        <f t="shared" si="128"/>
        <v>FY22</v>
      </c>
      <c r="Q63" s="214" t="str">
        <f t="shared" si="128"/>
        <v>FY23</v>
      </c>
      <c r="R63" s="214" t="str">
        <f t="shared" si="128"/>
        <v>FY24</v>
      </c>
      <c r="S63" s="214" t="str">
        <f t="shared" si="128"/>
        <v>FY25E</v>
      </c>
      <c r="T63" s="214" t="str">
        <f t="shared" si="128"/>
        <v>FY26E</v>
      </c>
      <c r="U63" s="214" t="str">
        <f t="shared" si="128"/>
        <v>FY21</v>
      </c>
      <c r="V63" s="214" t="str">
        <f t="shared" si="128"/>
        <v>FY22</v>
      </c>
      <c r="W63" s="214" t="str">
        <f t="shared" si="128"/>
        <v>FY23</v>
      </c>
      <c r="X63" s="214" t="str">
        <f t="shared" si="128"/>
        <v>FY24</v>
      </c>
      <c r="Y63" s="214" t="str">
        <f t="shared" si="128"/>
        <v>FY25E</v>
      </c>
      <c r="Z63" s="214" t="str">
        <f t="shared" si="128"/>
        <v>FY26E</v>
      </c>
      <c r="AA63" s="214" t="str">
        <f t="shared" si="128"/>
        <v>FY21</v>
      </c>
      <c r="AB63" s="214" t="str">
        <f t="shared" si="128"/>
        <v>FY22</v>
      </c>
      <c r="AC63" s="214" t="str">
        <f t="shared" si="128"/>
        <v>FY23</v>
      </c>
      <c r="AD63" s="214" t="str">
        <f t="shared" si="128"/>
        <v>FY24</v>
      </c>
      <c r="AE63" s="214" t="str">
        <f t="shared" si="128"/>
        <v>FY25E</v>
      </c>
      <c r="AF63" s="214" t="str">
        <f t="shared" si="128"/>
        <v>FY26E</v>
      </c>
      <c r="AG63" s="214" t="str">
        <f t="shared" si="128"/>
        <v>FY21</v>
      </c>
      <c r="AH63" s="214" t="str">
        <f t="shared" ref="AH63:BM63" si="129">AH36</f>
        <v>FY22</v>
      </c>
      <c r="AI63" s="214" t="str">
        <f t="shared" si="129"/>
        <v>FY23</v>
      </c>
      <c r="AJ63" s="214" t="str">
        <f t="shared" si="129"/>
        <v>FY24</v>
      </c>
      <c r="AK63" s="214" t="str">
        <f t="shared" si="129"/>
        <v>FY25E</v>
      </c>
      <c r="AL63" s="214" t="str">
        <f t="shared" si="129"/>
        <v>FY26E</v>
      </c>
      <c r="AM63" s="214" t="str">
        <f t="shared" si="129"/>
        <v>FY21</v>
      </c>
      <c r="AN63" s="214" t="str">
        <f t="shared" si="129"/>
        <v>FY22</v>
      </c>
      <c r="AO63" s="214" t="str">
        <f t="shared" si="129"/>
        <v>FY23</v>
      </c>
      <c r="AP63" s="214" t="str">
        <f t="shared" si="129"/>
        <v>FY24</v>
      </c>
      <c r="AQ63" s="214" t="str">
        <f t="shared" si="129"/>
        <v>FY25E</v>
      </c>
      <c r="AR63" s="214" t="str">
        <f t="shared" si="129"/>
        <v>FY26E</v>
      </c>
      <c r="AS63" s="214" t="str">
        <f t="shared" si="129"/>
        <v>FY21</v>
      </c>
      <c r="AT63" s="214" t="str">
        <f t="shared" si="129"/>
        <v>FY22</v>
      </c>
      <c r="AU63" s="214" t="str">
        <f t="shared" si="129"/>
        <v>FY23</v>
      </c>
      <c r="AV63" s="214" t="str">
        <f t="shared" si="129"/>
        <v>FY24</v>
      </c>
      <c r="AW63" s="214" t="str">
        <f t="shared" si="129"/>
        <v>FY25E</v>
      </c>
      <c r="AX63" s="214" t="str">
        <f t="shared" si="129"/>
        <v>FY26E</v>
      </c>
      <c r="AY63" s="214" t="str">
        <f t="shared" si="129"/>
        <v>FY21</v>
      </c>
      <c r="AZ63" s="214" t="str">
        <f t="shared" si="129"/>
        <v>FY22</v>
      </c>
      <c r="BA63" s="214" t="str">
        <f t="shared" si="129"/>
        <v>FY23</v>
      </c>
      <c r="BB63" s="214" t="str">
        <f t="shared" si="129"/>
        <v>FY24</v>
      </c>
      <c r="BC63" s="214" t="str">
        <f t="shared" si="129"/>
        <v>FY25E</v>
      </c>
      <c r="BD63" s="214" t="str">
        <f t="shared" si="129"/>
        <v>FY26E</v>
      </c>
      <c r="BE63" s="214" t="str">
        <f t="shared" si="129"/>
        <v>FY21</v>
      </c>
      <c r="BF63" s="214" t="str">
        <f t="shared" si="129"/>
        <v>FY22</v>
      </c>
      <c r="BG63" s="214" t="str">
        <f t="shared" si="129"/>
        <v>FY23</v>
      </c>
      <c r="BH63" s="214" t="str">
        <f t="shared" si="129"/>
        <v>FY24</v>
      </c>
      <c r="BI63" s="214" t="str">
        <f t="shared" si="129"/>
        <v>FY25E</v>
      </c>
      <c r="BJ63" s="214" t="str">
        <f t="shared" si="129"/>
        <v>FY26E</v>
      </c>
      <c r="BK63" s="214" t="str">
        <f t="shared" si="129"/>
        <v>FY21</v>
      </c>
      <c r="BL63" s="214" t="str">
        <f t="shared" si="129"/>
        <v>FY22</v>
      </c>
      <c r="BM63" s="214" t="str">
        <f t="shared" si="129"/>
        <v>FY23</v>
      </c>
      <c r="BN63" s="214" t="str">
        <f t="shared" ref="BN63:CS63" si="130">BN36</f>
        <v>FY24</v>
      </c>
      <c r="BO63" s="214" t="str">
        <f t="shared" si="130"/>
        <v>FY25E</v>
      </c>
      <c r="BP63" s="214" t="str">
        <f t="shared" si="130"/>
        <v>FY26E</v>
      </c>
      <c r="BQ63" s="214" t="str">
        <f t="shared" si="130"/>
        <v>FY21</v>
      </c>
      <c r="BR63" s="214" t="str">
        <f t="shared" si="130"/>
        <v>FY22</v>
      </c>
      <c r="BS63" s="214" t="str">
        <f t="shared" si="130"/>
        <v>FY23</v>
      </c>
      <c r="BT63" s="214" t="str">
        <f t="shared" si="130"/>
        <v>FY24</v>
      </c>
      <c r="BU63" s="214" t="str">
        <f t="shared" si="130"/>
        <v>FY25E</v>
      </c>
      <c r="BV63" s="214" t="str">
        <f t="shared" si="130"/>
        <v>FY26E</v>
      </c>
      <c r="BW63" s="214" t="str">
        <f t="shared" si="130"/>
        <v>FY21</v>
      </c>
      <c r="BX63" s="214" t="str">
        <f t="shared" si="130"/>
        <v>FY22</v>
      </c>
      <c r="BY63" s="214" t="str">
        <f t="shared" si="130"/>
        <v>FY23</v>
      </c>
      <c r="BZ63" s="214" t="str">
        <f t="shared" si="130"/>
        <v>FY24</v>
      </c>
      <c r="CA63" s="214" t="str">
        <f t="shared" si="130"/>
        <v>FY25E</v>
      </c>
      <c r="CB63" s="214" t="str">
        <f t="shared" si="130"/>
        <v>FY26E</v>
      </c>
      <c r="CC63" s="214" t="str">
        <f t="shared" si="130"/>
        <v>FY21</v>
      </c>
      <c r="CD63" s="214" t="str">
        <f t="shared" si="130"/>
        <v>FY22</v>
      </c>
      <c r="CE63" s="214" t="str">
        <f t="shared" si="130"/>
        <v>FY23</v>
      </c>
      <c r="CF63" s="214" t="str">
        <f t="shared" si="130"/>
        <v>FY24</v>
      </c>
      <c r="CG63" s="214" t="str">
        <f t="shared" si="130"/>
        <v>FY25E</v>
      </c>
      <c r="CH63" s="214" t="str">
        <f t="shared" si="130"/>
        <v>FY26E</v>
      </c>
      <c r="CI63" s="214" t="str">
        <f t="shared" si="130"/>
        <v>FY21</v>
      </c>
      <c r="CJ63" s="214" t="str">
        <f t="shared" si="130"/>
        <v>FY22</v>
      </c>
      <c r="CK63" s="214" t="str">
        <f t="shared" si="130"/>
        <v>FY23</v>
      </c>
      <c r="CL63" s="214" t="str">
        <f t="shared" si="130"/>
        <v>FY24</v>
      </c>
      <c r="CM63" s="214" t="str">
        <f t="shared" si="130"/>
        <v>FY25E</v>
      </c>
      <c r="CN63" s="214" t="str">
        <f t="shared" si="130"/>
        <v>FY26E</v>
      </c>
      <c r="CO63" s="214" t="str">
        <f t="shared" si="130"/>
        <v>FY21</v>
      </c>
      <c r="CP63" s="214" t="str">
        <f t="shared" si="130"/>
        <v>FY22</v>
      </c>
      <c r="CQ63" s="214" t="str">
        <f t="shared" si="130"/>
        <v>FY23</v>
      </c>
      <c r="CR63" s="214" t="str">
        <f t="shared" si="130"/>
        <v>FY24</v>
      </c>
      <c r="CS63" s="214" t="str">
        <f t="shared" si="130"/>
        <v>FY25E</v>
      </c>
      <c r="CT63" s="214" t="str">
        <f t="shared" ref="CT63:DL63" si="131">CT36</f>
        <v>FY26E</v>
      </c>
      <c r="CU63" s="214" t="str">
        <f t="shared" si="131"/>
        <v>FY21</v>
      </c>
      <c r="CV63" s="214" t="str">
        <f t="shared" si="131"/>
        <v>FY22</v>
      </c>
      <c r="CW63" s="214" t="str">
        <f t="shared" si="131"/>
        <v>FY23</v>
      </c>
      <c r="CX63" s="214" t="str">
        <f t="shared" si="131"/>
        <v>FY24</v>
      </c>
      <c r="CY63" s="214" t="str">
        <f t="shared" si="131"/>
        <v>FY25E</v>
      </c>
      <c r="CZ63" s="214" t="str">
        <f t="shared" si="131"/>
        <v>FY26E</v>
      </c>
      <c r="DA63" s="214" t="str">
        <f t="shared" si="131"/>
        <v>FY21</v>
      </c>
      <c r="DB63" s="214" t="str">
        <f t="shared" si="131"/>
        <v>FY22</v>
      </c>
      <c r="DC63" s="214" t="str">
        <f t="shared" si="131"/>
        <v>FY23</v>
      </c>
      <c r="DD63" s="214" t="str">
        <f t="shared" si="131"/>
        <v>FY24</v>
      </c>
      <c r="DE63" s="214" t="str">
        <f t="shared" si="131"/>
        <v>FY25E</v>
      </c>
      <c r="DF63" s="214" t="str">
        <f t="shared" si="131"/>
        <v>FY26E</v>
      </c>
      <c r="DG63" s="214" t="str">
        <f t="shared" si="131"/>
        <v>FY21</v>
      </c>
      <c r="DH63" s="214" t="str">
        <f t="shared" si="131"/>
        <v>FY22</v>
      </c>
      <c r="DI63" s="214" t="str">
        <f t="shared" si="131"/>
        <v>FY23</v>
      </c>
      <c r="DJ63" s="214" t="str">
        <f t="shared" si="131"/>
        <v>FY24</v>
      </c>
      <c r="DK63" s="214" t="str">
        <f t="shared" si="131"/>
        <v>FY25E</v>
      </c>
      <c r="DL63" s="214" t="str">
        <f t="shared" si="131"/>
        <v>FY26E</v>
      </c>
    </row>
    <row r="64" spans="2:16342" s="80" customFormat="1">
      <c r="B64" s="28" t="s">
        <v>361</v>
      </c>
      <c r="C64" s="83">
        <v>53931</v>
      </c>
      <c r="D64" s="84">
        <v>53058</v>
      </c>
      <c r="E64" s="84">
        <v>56526</v>
      </c>
      <c r="F64" s="84">
        <v>61696.295819683612</v>
      </c>
      <c r="G64" s="84">
        <v>66396.130576237803</v>
      </c>
      <c r="H64" s="72">
        <v>73209.985985104504</v>
      </c>
      <c r="I64" s="83">
        <v>88505</v>
      </c>
      <c r="J64" s="84">
        <v>106341.9</v>
      </c>
      <c r="K64" s="84">
        <v>115992.6</v>
      </c>
      <c r="L64" s="84">
        <v>127872.86481481482</v>
      </c>
      <c r="M64" s="84">
        <v>143167.10940000002</v>
      </c>
      <c r="N64" s="72">
        <v>160900.37228100002</v>
      </c>
      <c r="O64" s="83">
        <v>247746</v>
      </c>
      <c r="P64" s="84">
        <v>234554.9</v>
      </c>
      <c r="Q64" s="84">
        <v>248554</v>
      </c>
      <c r="R64" s="84">
        <v>285567.07164742216</v>
      </c>
      <c r="S64" s="84">
        <v>295853.9363692702</v>
      </c>
      <c r="T64" s="72">
        <v>324787.00139008311</v>
      </c>
      <c r="U64" s="83">
        <v>71058</v>
      </c>
      <c r="V64" s="84">
        <v>81845</v>
      </c>
      <c r="W64" s="84">
        <v>110774</v>
      </c>
      <c r="X64" s="84">
        <v>146374.58919120001</v>
      </c>
      <c r="Y64" s="84">
        <v>169242.44943427999</v>
      </c>
      <c r="Z64" s="72">
        <v>196586.09474730058</v>
      </c>
      <c r="AA64" s="83">
        <v>144988</v>
      </c>
      <c r="AB64" s="84">
        <v>152652</v>
      </c>
      <c r="AC64" s="84">
        <v>172374</v>
      </c>
      <c r="AD64" s="84">
        <v>192811.57897960002</v>
      </c>
      <c r="AE64" s="84">
        <v>213811.34334978802</v>
      </c>
      <c r="AF64" s="72">
        <v>232261.73236565237</v>
      </c>
      <c r="AG64" s="83">
        <v>191596</v>
      </c>
      <c r="AH64" s="84">
        <v>217121.4</v>
      </c>
      <c r="AI64" s="84">
        <v>227531</v>
      </c>
      <c r="AJ64" s="84">
        <v>256657.52280000004</v>
      </c>
      <c r="AK64" s="84">
        <v>281339.08862200007</v>
      </c>
      <c r="AL64" s="72">
        <v>305577.33025978011</v>
      </c>
      <c r="AM64" s="83">
        <v>69694</v>
      </c>
      <c r="AN64" s="84">
        <v>89598.3</v>
      </c>
      <c r="AO64" s="84">
        <v>77675.100000000006</v>
      </c>
      <c r="AP64" s="84">
        <v>78247.998706666651</v>
      </c>
      <c r="AQ64" s="84">
        <v>91120.160762600004</v>
      </c>
      <c r="AR64" s="72">
        <v>104855.34432001799</v>
      </c>
      <c r="AS64" s="83">
        <v>189722</v>
      </c>
      <c r="AT64" s="84">
        <v>212227</v>
      </c>
      <c r="AU64" s="84">
        <v>240936</v>
      </c>
      <c r="AV64" s="84">
        <v>272321.40053341509</v>
      </c>
      <c r="AW64" s="84">
        <v>298904.88828344212</v>
      </c>
      <c r="AX64" s="72">
        <v>332409.67536030622</v>
      </c>
      <c r="AY64" s="83">
        <v>109439</v>
      </c>
      <c r="AZ64" s="84">
        <v>121339.03</v>
      </c>
      <c r="BA64" s="84">
        <v>114889.8</v>
      </c>
      <c r="BB64" s="84">
        <v>128679.41067200001</v>
      </c>
      <c r="BC64" s="84">
        <v>141373.7638457983</v>
      </c>
      <c r="BD64" s="72">
        <v>154286.25627459236</v>
      </c>
      <c r="BE64" s="83">
        <v>29256</v>
      </c>
      <c r="BF64" s="84">
        <v>32780.300000000003</v>
      </c>
      <c r="BG64" s="84">
        <v>32517.200000000001</v>
      </c>
      <c r="BH64" s="84">
        <v>34773.342240000005</v>
      </c>
      <c r="BI64" s="84">
        <v>37555.20961920001</v>
      </c>
      <c r="BJ64" s="72">
        <v>40559.626388736011</v>
      </c>
      <c r="BK64" s="83">
        <v>54199.899999999994</v>
      </c>
      <c r="BL64" s="84">
        <v>58297.9</v>
      </c>
      <c r="BM64" s="84">
        <v>62568.800000000003</v>
      </c>
      <c r="BN64" s="84">
        <v>78674.959118975297</v>
      </c>
      <c r="BO64" s="84">
        <v>92340.281324085227</v>
      </c>
      <c r="BP64" s="72">
        <v>111173.2302594558</v>
      </c>
      <c r="BQ64" s="83">
        <v>150930.20000000001</v>
      </c>
      <c r="BR64" s="84">
        <v>160321</v>
      </c>
      <c r="BS64" s="84">
        <v>166417</v>
      </c>
      <c r="BT64" s="84">
        <v>193624.04255289963</v>
      </c>
      <c r="BU64" s="84">
        <v>211810.06674429396</v>
      </c>
      <c r="BV64" s="72">
        <v>234474.48076581344</v>
      </c>
      <c r="BW64" s="83">
        <v>331582</v>
      </c>
      <c r="BX64" s="84">
        <v>383094.9</v>
      </c>
      <c r="BY64" s="84">
        <v>432269.614</v>
      </c>
      <c r="BZ64" s="84">
        <v>487531.52785618562</v>
      </c>
      <c r="CA64" s="84">
        <v>544392.38205615687</v>
      </c>
      <c r="CB64" s="72">
        <v>607828.25409063871</v>
      </c>
      <c r="CC64" s="83">
        <v>80050</v>
      </c>
      <c r="CD64" s="84">
        <v>85080</v>
      </c>
      <c r="CE64" s="84">
        <v>95820</v>
      </c>
      <c r="CF64" s="84">
        <v>108356.0279303291</v>
      </c>
      <c r="CG64" s="84">
        <v>124570.03948801011</v>
      </c>
      <c r="CH64" s="72">
        <v>141796.29931378999</v>
      </c>
      <c r="CI64" s="83">
        <v>28896.9</v>
      </c>
      <c r="CJ64" s="84">
        <v>33409.9</v>
      </c>
      <c r="CK64" s="84">
        <v>37426</v>
      </c>
      <c r="CL64" s="84">
        <v>41226.719596499999</v>
      </c>
      <c r="CM64" s="84">
        <v>47928.963798879995</v>
      </c>
      <c r="CN64" s="72">
        <v>54758.367608231201</v>
      </c>
      <c r="CO64" s="83">
        <v>62144.31</v>
      </c>
      <c r="CP64" s="84">
        <v>77815.55</v>
      </c>
      <c r="CQ64" s="84">
        <v>87490</v>
      </c>
      <c r="CR64" s="84">
        <v>103347.7</v>
      </c>
      <c r="CS64" s="84">
        <v>114222.12045184402</v>
      </c>
      <c r="CT64" s="72">
        <v>127718.10886552217</v>
      </c>
      <c r="CU64" s="83"/>
      <c r="CV64" s="84"/>
      <c r="CW64" s="84"/>
      <c r="CX64" s="84"/>
      <c r="CY64" s="84"/>
      <c r="CZ64" s="72"/>
      <c r="DA64" s="83">
        <v>34628.76</v>
      </c>
      <c r="DB64" s="84">
        <v>44007.08</v>
      </c>
      <c r="DC64" s="84">
        <v>36246.01</v>
      </c>
      <c r="DD64" s="84">
        <v>54607.536218145207</v>
      </c>
      <c r="DE64" s="84">
        <v>61011.980125655216</v>
      </c>
      <c r="DF64" s="72">
        <v>67608.195190446655</v>
      </c>
      <c r="DG64" s="83">
        <v>12118.63</v>
      </c>
      <c r="DH64" s="84">
        <v>13470.43</v>
      </c>
      <c r="DI64" s="84">
        <v>16851.490000000002</v>
      </c>
      <c r="DJ64" s="84">
        <v>20091.43</v>
      </c>
      <c r="DK64" s="84">
        <v>31046.733383950785</v>
      </c>
      <c r="DL64" s="72">
        <v>35513.797301615246</v>
      </c>
    </row>
    <row r="65" spans="2:16342" s="80" customFormat="1">
      <c r="B65" s="28" t="s">
        <v>362</v>
      </c>
      <c r="C65" s="83"/>
      <c r="D65" s="84"/>
      <c r="E65" s="84"/>
      <c r="F65" s="84"/>
      <c r="G65" s="84"/>
      <c r="H65" s="72"/>
      <c r="I65" s="83"/>
      <c r="J65" s="84"/>
      <c r="K65" s="84"/>
      <c r="L65" s="84"/>
      <c r="M65" s="84"/>
      <c r="N65" s="72"/>
      <c r="O65" s="83"/>
      <c r="P65" s="84"/>
      <c r="Q65" s="84"/>
      <c r="R65" s="84"/>
      <c r="S65" s="84"/>
      <c r="T65" s="72"/>
      <c r="U65" s="83"/>
      <c r="V65" s="84"/>
      <c r="W65" s="84"/>
      <c r="X65" s="84"/>
      <c r="Y65" s="84"/>
      <c r="Z65" s="72"/>
      <c r="AA65" s="83"/>
      <c r="AB65" s="84"/>
      <c r="AC65" s="84"/>
      <c r="AD65" s="84"/>
      <c r="AE65" s="84"/>
      <c r="AF65" s="72"/>
      <c r="AG65" s="83"/>
      <c r="AH65" s="84"/>
      <c r="AI65" s="84"/>
      <c r="AJ65" s="84"/>
      <c r="AK65" s="84"/>
      <c r="AL65" s="72"/>
      <c r="AM65" s="83"/>
      <c r="AN65" s="84"/>
      <c r="AO65" s="84"/>
      <c r="AP65" s="84"/>
      <c r="AQ65" s="84"/>
      <c r="AR65" s="72"/>
      <c r="AS65" s="83"/>
      <c r="AT65" s="84"/>
      <c r="AU65" s="84"/>
      <c r="AV65" s="84"/>
      <c r="AW65" s="84"/>
      <c r="AX65" s="72"/>
      <c r="AY65" s="83"/>
      <c r="AZ65" s="84"/>
      <c r="BA65" s="84"/>
      <c r="BB65" s="84"/>
      <c r="BC65" s="84"/>
      <c r="BD65" s="72"/>
      <c r="BE65" s="83"/>
      <c r="BF65" s="84"/>
      <c r="BG65" s="84"/>
      <c r="BH65" s="84"/>
      <c r="BI65" s="84"/>
      <c r="BJ65" s="72"/>
      <c r="BK65" s="83"/>
      <c r="BL65" s="84"/>
      <c r="BM65" s="84"/>
      <c r="BN65" s="84"/>
      <c r="BO65" s="84"/>
      <c r="BP65" s="72"/>
      <c r="BQ65" s="83"/>
      <c r="BR65" s="84"/>
      <c r="BS65" s="84"/>
      <c r="BT65" s="84"/>
      <c r="BU65" s="84"/>
      <c r="BV65" s="72"/>
      <c r="BW65" s="83"/>
      <c r="BX65" s="84"/>
      <c r="BY65" s="84"/>
      <c r="BZ65" s="84"/>
      <c r="CA65" s="84"/>
      <c r="CB65" s="72"/>
      <c r="CC65" s="83"/>
      <c r="CD65" s="84"/>
      <c r="CE65" s="84"/>
      <c r="CF65" s="84"/>
      <c r="CG65" s="84"/>
      <c r="CH65" s="72"/>
      <c r="CI65" s="83"/>
      <c r="CJ65" s="84"/>
      <c r="CK65" s="84"/>
      <c r="CL65" s="84"/>
      <c r="CM65" s="84"/>
      <c r="CN65" s="72"/>
      <c r="CO65" s="83"/>
      <c r="CP65" s="84"/>
      <c r="CQ65" s="84"/>
      <c r="CR65" s="84"/>
      <c r="CS65" s="84"/>
      <c r="CT65" s="72"/>
      <c r="CU65" s="83"/>
      <c r="CV65" s="84"/>
      <c r="CW65" s="84"/>
      <c r="CX65" s="84"/>
      <c r="CY65" s="84"/>
      <c r="CZ65" s="72"/>
      <c r="DA65" s="83"/>
      <c r="DB65" s="84"/>
      <c r="DC65" s="84"/>
      <c r="DD65" s="84"/>
      <c r="DE65" s="84"/>
      <c r="DF65" s="72"/>
      <c r="DG65" s="83"/>
      <c r="DH65" s="84"/>
      <c r="DI65" s="84"/>
      <c r="DJ65" s="84"/>
      <c r="DK65" s="84"/>
      <c r="DL65" s="72"/>
    </row>
    <row r="66" spans="2:16342" s="80" customFormat="1">
      <c r="B66" s="28" t="s">
        <v>363</v>
      </c>
      <c r="C66" s="83">
        <v>14966</v>
      </c>
      <c r="D66" s="84">
        <v>19260</v>
      </c>
      <c r="E66" s="84">
        <v>20630</v>
      </c>
      <c r="F66" s="84">
        <v>22029.9</v>
      </c>
      <c r="G66" s="84">
        <v>24142.408800000001</v>
      </c>
      <c r="H66" s="72">
        <v>26469.906185600004</v>
      </c>
      <c r="I66" s="83">
        <v>56996</v>
      </c>
      <c r="J66" s="84">
        <v>74045</v>
      </c>
      <c r="K66" s="84">
        <v>80011</v>
      </c>
      <c r="L66" s="84">
        <v>86411.88</v>
      </c>
      <c r="M66" s="84">
        <v>98941.602600000013</v>
      </c>
      <c r="N66" s="72">
        <v>113288.13497700002</v>
      </c>
      <c r="O66" s="83" t="s">
        <v>1429</v>
      </c>
      <c r="P66" s="84" t="s">
        <v>1429</v>
      </c>
      <c r="Q66" s="84" t="s">
        <v>1429</v>
      </c>
      <c r="R66" s="84" t="s">
        <v>1429</v>
      </c>
      <c r="S66" s="84" t="s">
        <v>1429</v>
      </c>
      <c r="T66" s="72" t="s">
        <v>1429</v>
      </c>
      <c r="U66" s="83">
        <v>53417.187727642959</v>
      </c>
      <c r="V66" s="84">
        <v>62646.503999314569</v>
      </c>
      <c r="W66" s="84">
        <v>73681.619439239177</v>
      </c>
      <c r="X66" s="84">
        <v>87091.8218691441</v>
      </c>
      <c r="Y66" s="84">
        <v>100871.92227474996</v>
      </c>
      <c r="Z66" s="72">
        <v>116167.83372497246</v>
      </c>
      <c r="AA66" s="83">
        <v>64423.928</v>
      </c>
      <c r="AB66" s="84">
        <v>67913</v>
      </c>
      <c r="AC66" s="84">
        <v>71449</v>
      </c>
      <c r="AD66" s="84">
        <v>77120.570000000007</v>
      </c>
      <c r="AE66" s="84">
        <v>84307.13930000001</v>
      </c>
      <c r="AF66" s="72">
        <v>93310.634823000029</v>
      </c>
      <c r="AG66" s="83">
        <v>77362</v>
      </c>
      <c r="AH66" s="84">
        <v>98280</v>
      </c>
      <c r="AI66" s="84" t="s">
        <v>1429</v>
      </c>
      <c r="AJ66" s="84" t="s">
        <v>1429</v>
      </c>
      <c r="AK66" s="84" t="s">
        <v>1429</v>
      </c>
      <c r="AL66" s="72" t="s">
        <v>1429</v>
      </c>
      <c r="AM66" s="83" t="s">
        <v>1429</v>
      </c>
      <c r="AN66" s="84" t="s">
        <v>1429</v>
      </c>
      <c r="AO66" s="84" t="s">
        <v>1429</v>
      </c>
      <c r="AP66" s="84" t="s">
        <v>1429</v>
      </c>
      <c r="AQ66" s="84" t="s">
        <v>1429</v>
      </c>
      <c r="AR66" s="72" t="s">
        <v>1429</v>
      </c>
      <c r="AS66" s="83">
        <v>38968.46125</v>
      </c>
      <c r="AT66" s="84">
        <v>41957</v>
      </c>
      <c r="AU66" s="84">
        <v>49032.514165624998</v>
      </c>
      <c r="AV66" s="84">
        <v>50986.755015562499</v>
      </c>
      <c r="AW66" s="84">
        <v>56490.595816496258</v>
      </c>
      <c r="AX66" s="72">
        <v>62593.576970486036</v>
      </c>
      <c r="AY66" s="83">
        <v>35365</v>
      </c>
      <c r="AZ66" s="84">
        <v>40855</v>
      </c>
      <c r="BA66" s="84">
        <v>40298</v>
      </c>
      <c r="BB66" s="84">
        <v>43924.82</v>
      </c>
      <c r="BC66" s="84">
        <v>49635.046599999994</v>
      </c>
      <c r="BD66" s="72">
        <v>56087.602657999989</v>
      </c>
      <c r="BE66" s="83">
        <v>29256</v>
      </c>
      <c r="BF66" s="84">
        <v>32780.300000000003</v>
      </c>
      <c r="BG66" s="84">
        <v>32517.200000000001</v>
      </c>
      <c r="BH66" s="84">
        <v>34773.342240000005</v>
      </c>
      <c r="BI66" s="84">
        <v>37555.20961920001</v>
      </c>
      <c r="BJ66" s="72">
        <v>40559.626388736011</v>
      </c>
      <c r="BK66" s="83">
        <v>19816.7</v>
      </c>
      <c r="BL66" s="84">
        <v>25082.7</v>
      </c>
      <c r="BM66" s="84">
        <v>27607.1</v>
      </c>
      <c r="BN66" s="84">
        <v>30643.881000000001</v>
      </c>
      <c r="BO66" s="84">
        <v>35240.463149999996</v>
      </c>
      <c r="BP66" s="72">
        <v>40526.532622499995</v>
      </c>
      <c r="BQ66" s="83">
        <v>52712</v>
      </c>
      <c r="BR66" s="84">
        <v>60042</v>
      </c>
      <c r="BS66" s="84">
        <v>60759</v>
      </c>
      <c r="BT66" s="84">
        <v>65923.514999999999</v>
      </c>
      <c r="BU66" s="84">
        <v>72515.866500000004</v>
      </c>
      <c r="BV66" s="72">
        <v>80492.611815000011</v>
      </c>
      <c r="BW66" s="83">
        <v>103432.1</v>
      </c>
      <c r="BX66" s="84">
        <v>127593.4</v>
      </c>
      <c r="BY66" s="84">
        <v>136031.20000000001</v>
      </c>
      <c r="BZ66" s="84">
        <v>146913.69600000003</v>
      </c>
      <c r="CA66" s="84">
        <v>164543.33952000004</v>
      </c>
      <c r="CB66" s="72">
        <v>184288.54026240006</v>
      </c>
      <c r="CC66" s="83">
        <v>37390</v>
      </c>
      <c r="CD66" s="84">
        <v>42860</v>
      </c>
      <c r="CE66" s="84">
        <v>49840</v>
      </c>
      <c r="CF66" s="84">
        <v>58312.799999999996</v>
      </c>
      <c r="CG66" s="84">
        <v>67642.847999999984</v>
      </c>
      <c r="CH66" s="72">
        <v>77112.846719999987</v>
      </c>
      <c r="CI66" s="83">
        <v>8125</v>
      </c>
      <c r="CJ66" s="84">
        <v>9781.15</v>
      </c>
      <c r="CK66" s="84">
        <v>11740.000000000002</v>
      </c>
      <c r="CL66" s="84">
        <v>13294.492410000001</v>
      </c>
      <c r="CM66" s="84">
        <v>15452.648021630001</v>
      </c>
      <c r="CN66" s="72">
        <v>18073.839832330701</v>
      </c>
      <c r="CO66" s="83">
        <v>60285.34</v>
      </c>
      <c r="CP66" s="84">
        <v>75947.48</v>
      </c>
      <c r="CQ66" s="84" t="s">
        <v>1429</v>
      </c>
      <c r="CR66" s="84" t="s">
        <v>1429</v>
      </c>
      <c r="CS66" s="84" t="s">
        <v>1429</v>
      </c>
      <c r="CT66" s="72" t="s">
        <v>1429</v>
      </c>
      <c r="CU66" s="83" t="s">
        <v>1429</v>
      </c>
      <c r="CV66" s="84" t="s">
        <v>1429</v>
      </c>
      <c r="CW66" s="84" t="s">
        <v>1429</v>
      </c>
      <c r="CX66" s="84" t="s">
        <v>1429</v>
      </c>
      <c r="CY66" s="84" t="s">
        <v>1429</v>
      </c>
      <c r="CZ66" s="72" t="s">
        <v>1429</v>
      </c>
      <c r="DA66" s="83">
        <v>3924</v>
      </c>
      <c r="DB66" s="84">
        <v>6278</v>
      </c>
      <c r="DC66" s="84">
        <v>2501</v>
      </c>
      <c r="DD66" s="84">
        <v>2951.18</v>
      </c>
      <c r="DE66" s="84">
        <v>3328.5194276605357</v>
      </c>
      <c r="DF66" s="72">
        <v>3783.7307167762269</v>
      </c>
      <c r="DG66" s="83" t="s">
        <v>1429</v>
      </c>
      <c r="DH66" s="84" t="s">
        <v>1429</v>
      </c>
      <c r="DI66" s="84" t="s">
        <v>1429</v>
      </c>
      <c r="DJ66" s="84" t="s">
        <v>1429</v>
      </c>
      <c r="DK66" s="84" t="s">
        <v>1429</v>
      </c>
      <c r="DL66" s="72" t="s">
        <v>1429</v>
      </c>
    </row>
    <row r="67" spans="2:16342" s="80" customFormat="1">
      <c r="B67" s="28" t="s">
        <v>364</v>
      </c>
      <c r="C67" s="83">
        <v>29420</v>
      </c>
      <c r="D67" s="84">
        <v>24410</v>
      </c>
      <c r="E67" s="84">
        <v>24240</v>
      </c>
      <c r="F67" s="84">
        <v>26882.160000000003</v>
      </c>
      <c r="G67" s="84">
        <v>28431.851199999997</v>
      </c>
      <c r="H67" s="72">
        <v>31796.223055999995</v>
      </c>
      <c r="I67" s="83">
        <v>30288</v>
      </c>
      <c r="J67" s="84">
        <v>31076</v>
      </c>
      <c r="K67" s="84">
        <v>34393</v>
      </c>
      <c r="L67" s="84">
        <v>40510.984814814816</v>
      </c>
      <c r="M67" s="84">
        <v>43275.506800000003</v>
      </c>
      <c r="N67" s="72">
        <v>46662.237303999995</v>
      </c>
      <c r="O67" s="83">
        <v>216860</v>
      </c>
      <c r="P67" s="84">
        <v>199393</v>
      </c>
      <c r="Q67" s="84">
        <v>210070</v>
      </c>
      <c r="R67" s="84">
        <v>245037.87435322584</v>
      </c>
      <c r="S67" s="84">
        <v>252460.49181216536</v>
      </c>
      <c r="T67" s="72">
        <v>278288.52710165037</v>
      </c>
      <c r="U67" s="83">
        <v>11858.4</v>
      </c>
      <c r="V67" s="84">
        <v>14230.08</v>
      </c>
      <c r="W67" s="84">
        <v>17076.095999999998</v>
      </c>
      <c r="X67" s="84">
        <v>20491.315199999997</v>
      </c>
      <c r="Y67" s="84">
        <v>24589.578239999995</v>
      </c>
      <c r="Z67" s="72">
        <v>29507.493887999994</v>
      </c>
      <c r="AA67" s="83">
        <v>83791.072</v>
      </c>
      <c r="AB67" s="84">
        <v>80363</v>
      </c>
      <c r="AC67" s="84">
        <v>97329</v>
      </c>
      <c r="AD67" s="84">
        <v>111735.4089796</v>
      </c>
      <c r="AE67" s="84">
        <v>125311.26804978802</v>
      </c>
      <c r="AF67" s="72">
        <v>134506.58538265232</v>
      </c>
      <c r="AG67" s="83">
        <v>111778</v>
      </c>
      <c r="AH67" s="84">
        <v>117240</v>
      </c>
      <c r="AI67" s="84" t="s">
        <v>1429</v>
      </c>
      <c r="AJ67" s="84" t="s">
        <v>1429</v>
      </c>
      <c r="AK67" s="84" t="s">
        <v>1429</v>
      </c>
      <c r="AL67" s="72" t="s">
        <v>1429</v>
      </c>
      <c r="AM67" s="83" t="s">
        <v>1429</v>
      </c>
      <c r="AN67" s="84" t="s">
        <v>1429</v>
      </c>
      <c r="AO67" s="84" t="s">
        <v>1429</v>
      </c>
      <c r="AP67" s="84" t="s">
        <v>1429</v>
      </c>
      <c r="AQ67" s="84" t="s">
        <v>1429</v>
      </c>
      <c r="AR67" s="72" t="s">
        <v>1429</v>
      </c>
      <c r="AS67" s="83">
        <v>150753.53875000001</v>
      </c>
      <c r="AT67" s="84">
        <v>170270</v>
      </c>
      <c r="AU67" s="84">
        <v>191903.48583437499</v>
      </c>
      <c r="AV67" s="84">
        <v>221334.64551785259</v>
      </c>
      <c r="AW67" s="84">
        <v>242414.29246694586</v>
      </c>
      <c r="AX67" s="72">
        <v>269816.0983898202</v>
      </c>
      <c r="AY67" s="83">
        <v>30764</v>
      </c>
      <c r="AZ67" s="84">
        <v>30366</v>
      </c>
      <c r="BA67" s="84">
        <v>31041</v>
      </c>
      <c r="BB67" s="84">
        <v>34385.007600000004</v>
      </c>
      <c r="BC67" s="84">
        <v>36276.183018000003</v>
      </c>
      <c r="BD67" s="72">
        <v>38271.373083990002</v>
      </c>
      <c r="BE67" s="83" t="s">
        <v>1429</v>
      </c>
      <c r="BF67" s="84" t="s">
        <v>1429</v>
      </c>
      <c r="BG67" s="84" t="s">
        <v>1429</v>
      </c>
      <c r="BH67" s="84" t="s">
        <v>1429</v>
      </c>
      <c r="BI67" s="84" t="s">
        <v>1429</v>
      </c>
      <c r="BJ67" s="72" t="s">
        <v>1429</v>
      </c>
      <c r="BK67" s="83">
        <v>15971.9</v>
      </c>
      <c r="BL67" s="84">
        <v>14867.4</v>
      </c>
      <c r="BM67" s="84">
        <v>16391.900000000001</v>
      </c>
      <c r="BN67" s="84">
        <v>20251.718681110706</v>
      </c>
      <c r="BO67" s="84">
        <v>27077.361726162293</v>
      </c>
      <c r="BP67" s="72">
        <v>38009.490347365208</v>
      </c>
      <c r="BQ67" s="83">
        <v>96558</v>
      </c>
      <c r="BR67" s="84">
        <v>102026.93186666665</v>
      </c>
      <c r="BS67" s="84">
        <v>101941</v>
      </c>
      <c r="BT67" s="84">
        <v>125199.52755289963</v>
      </c>
      <c r="BU67" s="84">
        <v>136792.20024429396</v>
      </c>
      <c r="BV67" s="72">
        <v>151479.86895081343</v>
      </c>
      <c r="BW67" s="83">
        <v>228899.20000000004</v>
      </c>
      <c r="BX67" s="84">
        <v>256670.80000000002</v>
      </c>
      <c r="BY67" s="84">
        <v>296757.5</v>
      </c>
      <c r="BZ67" s="84">
        <v>337618.13185618562</v>
      </c>
      <c r="CA67" s="84">
        <v>376449.04253615683</v>
      </c>
      <c r="CB67" s="72">
        <v>420139.71382823866</v>
      </c>
      <c r="CC67" s="83">
        <v>37498</v>
      </c>
      <c r="CD67" s="84">
        <v>36496</v>
      </c>
      <c r="CE67" s="84">
        <v>40447.06</v>
      </c>
      <c r="CF67" s="84">
        <v>44426.954512607597</v>
      </c>
      <c r="CG67" s="84">
        <v>50861.616196870884</v>
      </c>
      <c r="CH67" s="72">
        <v>58132.631279359608</v>
      </c>
      <c r="CI67" s="83">
        <v>20306</v>
      </c>
      <c r="CJ67" s="84">
        <v>23116.799999999999</v>
      </c>
      <c r="CK67" s="84">
        <v>25448.416000000001</v>
      </c>
      <c r="CL67" s="84">
        <v>27482.2271865</v>
      </c>
      <c r="CM67" s="84">
        <v>32026.315777249998</v>
      </c>
      <c r="CN67" s="72">
        <v>36234.527775900497</v>
      </c>
      <c r="CO67" s="83">
        <v>1858.97</v>
      </c>
      <c r="CP67" s="84">
        <v>1868.07</v>
      </c>
      <c r="CQ67" s="84" t="s">
        <v>1429</v>
      </c>
      <c r="CR67" s="84" t="s">
        <v>1429</v>
      </c>
      <c r="CS67" s="84" t="s">
        <v>1429</v>
      </c>
      <c r="CT67" s="72" t="s">
        <v>1429</v>
      </c>
      <c r="CU67" s="83" t="s">
        <v>1429</v>
      </c>
      <c r="CV67" s="84" t="s">
        <v>1429</v>
      </c>
      <c r="CW67" s="84" t="s">
        <v>1429</v>
      </c>
      <c r="CX67" s="84" t="s">
        <v>1429</v>
      </c>
      <c r="CY67" s="84" t="s">
        <v>1429</v>
      </c>
      <c r="CZ67" s="72" t="s">
        <v>1429</v>
      </c>
      <c r="DA67" s="83">
        <v>23610</v>
      </c>
      <c r="DB67" s="84">
        <v>29248</v>
      </c>
      <c r="DC67" s="84">
        <v>26851</v>
      </c>
      <c r="DD67" s="84">
        <v>28562.516218145203</v>
      </c>
      <c r="DE67" s="84">
        <v>32735.190297994686</v>
      </c>
      <c r="DF67" s="72">
        <v>35667.742809670424</v>
      </c>
      <c r="DG67" s="83" t="s">
        <v>1429</v>
      </c>
      <c r="DH67" s="84" t="s">
        <v>1429</v>
      </c>
      <c r="DI67" s="84" t="s">
        <v>1429</v>
      </c>
      <c r="DJ67" s="84" t="s">
        <v>1429</v>
      </c>
      <c r="DK67" s="84" t="s">
        <v>1429</v>
      </c>
      <c r="DL67" s="72" t="s">
        <v>1429</v>
      </c>
    </row>
    <row r="68" spans="2:16342" s="80" customFormat="1">
      <c r="B68" s="28" t="s">
        <v>365</v>
      </c>
      <c r="C68" s="83">
        <v>8219.9102000000003</v>
      </c>
      <c r="D68" s="84">
        <v>8023.1575059999996</v>
      </c>
      <c r="E68" s="84">
        <v>10267.860656119999</v>
      </c>
      <c r="F68" s="84">
        <v>11294.646721732001</v>
      </c>
      <c r="G68" s="84">
        <v>12198.218459470561</v>
      </c>
      <c r="H68" s="72">
        <v>13174.075936228208</v>
      </c>
      <c r="I68" s="83" t="s">
        <v>1429</v>
      </c>
      <c r="J68" s="84" t="s">
        <v>1429</v>
      </c>
      <c r="K68" s="84" t="s">
        <v>1429</v>
      </c>
      <c r="L68" s="84" t="s">
        <v>1429</v>
      </c>
      <c r="M68" s="84" t="s">
        <v>1429</v>
      </c>
      <c r="N68" s="72" t="s">
        <v>1429</v>
      </c>
      <c r="O68" s="83">
        <v>30859</v>
      </c>
      <c r="P68" s="84">
        <v>35156</v>
      </c>
      <c r="Q68" s="84">
        <v>38480</v>
      </c>
      <c r="R68" s="84">
        <v>40529.197294196318</v>
      </c>
      <c r="S68" s="84">
        <v>43393.444557104871</v>
      </c>
      <c r="T68" s="72">
        <v>46498.474288432713</v>
      </c>
      <c r="U68" s="83" t="s">
        <v>1429</v>
      </c>
      <c r="V68" s="84" t="s">
        <v>1429</v>
      </c>
      <c r="W68" s="84" t="s">
        <v>1429</v>
      </c>
      <c r="X68" s="84" t="s">
        <v>1429</v>
      </c>
      <c r="Y68" s="84" t="s">
        <v>1429</v>
      </c>
      <c r="Z68" s="72" t="s">
        <v>1429</v>
      </c>
      <c r="AA68" s="83" t="s">
        <v>1429</v>
      </c>
      <c r="AB68" s="84" t="s">
        <v>1429</v>
      </c>
      <c r="AC68" s="84" t="s">
        <v>1429</v>
      </c>
      <c r="AD68" s="84" t="s">
        <v>1429</v>
      </c>
      <c r="AE68" s="84" t="s">
        <v>1429</v>
      </c>
      <c r="AF68" s="72" t="s">
        <v>1429</v>
      </c>
      <c r="AG68" s="83" t="s">
        <v>1429</v>
      </c>
      <c r="AH68" s="84" t="s">
        <v>1429</v>
      </c>
      <c r="AI68" s="84" t="s">
        <v>1429</v>
      </c>
      <c r="AJ68" s="84" t="s">
        <v>1429</v>
      </c>
      <c r="AK68" s="84" t="s">
        <v>1429</v>
      </c>
      <c r="AL68" s="72" t="s">
        <v>1429</v>
      </c>
      <c r="AM68" s="83" t="s">
        <v>1429</v>
      </c>
      <c r="AN68" s="84" t="s">
        <v>1429</v>
      </c>
      <c r="AO68" s="84" t="s">
        <v>1429</v>
      </c>
      <c r="AP68" s="84" t="s">
        <v>1429</v>
      </c>
      <c r="AQ68" s="84" t="s">
        <v>1429</v>
      </c>
      <c r="AR68" s="72" t="s">
        <v>1429</v>
      </c>
      <c r="AS68" s="83" t="s">
        <v>1429</v>
      </c>
      <c r="AT68" s="84" t="s">
        <v>1429</v>
      </c>
      <c r="AU68" s="84" t="s">
        <v>1429</v>
      </c>
      <c r="AV68" s="84" t="s">
        <v>1429</v>
      </c>
      <c r="AW68" s="84" t="s">
        <v>1429</v>
      </c>
      <c r="AX68" s="72" t="s">
        <v>1429</v>
      </c>
      <c r="AY68" s="83">
        <v>12074</v>
      </c>
      <c r="AZ68" s="84">
        <v>12709</v>
      </c>
      <c r="BA68" s="84">
        <v>14582</v>
      </c>
      <c r="BB68" s="84">
        <v>15894.380000000001</v>
      </c>
      <c r="BC68" s="84">
        <v>18358.008900000001</v>
      </c>
      <c r="BD68" s="72">
        <v>21203.5002795</v>
      </c>
      <c r="BE68" s="83" t="s">
        <v>1429</v>
      </c>
      <c r="BF68" s="84" t="s">
        <v>1429</v>
      </c>
      <c r="BG68" s="84" t="s">
        <v>1429</v>
      </c>
      <c r="BH68" s="84" t="s">
        <v>1429</v>
      </c>
      <c r="BI68" s="84" t="s">
        <v>1429</v>
      </c>
      <c r="BJ68" s="72" t="s">
        <v>1429</v>
      </c>
      <c r="BK68" s="83">
        <v>15063.3</v>
      </c>
      <c r="BL68" s="84">
        <v>13413.7</v>
      </c>
      <c r="BM68" s="84">
        <v>13772.8</v>
      </c>
      <c r="BN68" s="84">
        <v>13576.359437864598</v>
      </c>
      <c r="BO68" s="84">
        <v>15819.45644792293</v>
      </c>
      <c r="BP68" s="72">
        <v>18434.207289590595</v>
      </c>
      <c r="BQ68" s="83">
        <v>13823</v>
      </c>
      <c r="BR68" s="84">
        <v>9904</v>
      </c>
      <c r="BS68" s="84">
        <v>11092</v>
      </c>
      <c r="BT68" s="84">
        <v>11834.255353016688</v>
      </c>
      <c r="BU68" s="84">
        <v>12226.835495763802</v>
      </c>
      <c r="BV68" s="72">
        <v>13771.055755255458</v>
      </c>
      <c r="BW68" s="83">
        <v>19503.5</v>
      </c>
      <c r="BX68" s="84">
        <v>18354.3</v>
      </c>
      <c r="BY68" s="84">
        <v>19723.5</v>
      </c>
      <c r="BZ68" s="84">
        <v>25571.390686185492</v>
      </c>
      <c r="CA68" s="84">
        <v>29689.639056156786</v>
      </c>
      <c r="CB68" s="72">
        <v>34474.800882254567</v>
      </c>
      <c r="CC68" s="83" t="s">
        <v>1429</v>
      </c>
      <c r="CD68" s="84" t="s">
        <v>1429</v>
      </c>
      <c r="CE68" s="84" t="s">
        <v>1429</v>
      </c>
      <c r="CF68" s="84" t="s">
        <v>1429</v>
      </c>
      <c r="CG68" s="84" t="s">
        <v>1429</v>
      </c>
      <c r="CH68" s="72" t="s">
        <v>1429</v>
      </c>
      <c r="CI68" s="83" t="s">
        <v>1429</v>
      </c>
      <c r="CJ68" s="84" t="s">
        <v>1429</v>
      </c>
      <c r="CK68" s="84" t="s">
        <v>1429</v>
      </c>
      <c r="CL68" s="84" t="s">
        <v>1429</v>
      </c>
      <c r="CM68" s="84" t="s">
        <v>1429</v>
      </c>
      <c r="CN68" s="72" t="s">
        <v>1429</v>
      </c>
      <c r="CO68" s="83"/>
      <c r="CP68" s="84"/>
      <c r="CQ68" s="84"/>
      <c r="CR68" s="84"/>
      <c r="CS68" s="84"/>
      <c r="CT68" s="72"/>
      <c r="CU68" s="83"/>
      <c r="CV68" s="84"/>
      <c r="CW68" s="84"/>
      <c r="CX68" s="84" t="s">
        <v>1429</v>
      </c>
      <c r="CY68" s="84" t="s">
        <v>1429</v>
      </c>
      <c r="CZ68" s="72" t="s">
        <v>1429</v>
      </c>
      <c r="DA68" s="83"/>
      <c r="DB68" s="84"/>
      <c r="DC68" s="84"/>
      <c r="DD68" s="84"/>
      <c r="DE68" s="84"/>
      <c r="DF68" s="72"/>
      <c r="DG68" s="83"/>
      <c r="DH68" s="84"/>
      <c r="DI68" s="84"/>
      <c r="DJ68" s="84"/>
      <c r="DK68" s="84"/>
      <c r="DL68" s="72"/>
    </row>
    <row r="69" spans="2:16342" s="76" customFormat="1">
      <c r="B69" s="27"/>
      <c r="C69" s="83"/>
      <c r="D69" s="84"/>
      <c r="E69" s="84"/>
      <c r="F69" s="84"/>
      <c r="G69" s="84"/>
      <c r="H69" s="72"/>
      <c r="I69" s="83"/>
      <c r="J69" s="84"/>
      <c r="K69" s="84"/>
      <c r="L69" s="84"/>
      <c r="M69" s="84"/>
      <c r="N69" s="72"/>
      <c r="O69" s="83"/>
      <c r="P69" s="84"/>
      <c r="Q69" s="84"/>
      <c r="R69" s="84"/>
      <c r="S69" s="84"/>
      <c r="T69" s="72"/>
      <c r="U69" s="83"/>
      <c r="V69" s="84"/>
      <c r="W69" s="84"/>
      <c r="X69" s="84"/>
      <c r="Y69" s="84"/>
      <c r="Z69" s="72"/>
      <c r="AA69" s="83"/>
      <c r="AB69" s="84"/>
      <c r="AC69" s="84"/>
      <c r="AD69" s="84"/>
      <c r="AE69" s="84"/>
      <c r="AF69" s="72"/>
      <c r="AG69" s="83"/>
      <c r="AH69" s="84"/>
      <c r="AI69" s="84"/>
      <c r="AJ69" s="84"/>
      <c r="AK69" s="84"/>
      <c r="AL69" s="72"/>
      <c r="AM69" s="83"/>
      <c r="AN69" s="84"/>
      <c r="AO69" s="84"/>
      <c r="AP69" s="84"/>
      <c r="AQ69" s="84"/>
      <c r="AR69" s="72"/>
      <c r="AS69" s="83"/>
      <c r="AT69" s="84"/>
      <c r="AU69" s="84"/>
      <c r="AV69" s="84"/>
      <c r="AW69" s="84"/>
      <c r="AX69" s="72"/>
      <c r="AY69" s="83"/>
      <c r="AZ69" s="84"/>
      <c r="BA69" s="84"/>
      <c r="BB69" s="84"/>
      <c r="BC69" s="84"/>
      <c r="BD69" s="72"/>
      <c r="BE69" s="83"/>
      <c r="BF69" s="84"/>
      <c r="BG69" s="84"/>
      <c r="BH69" s="84"/>
      <c r="BI69" s="84"/>
      <c r="BJ69" s="72"/>
      <c r="BK69" s="83"/>
      <c r="BL69" s="84"/>
      <c r="BM69" s="84"/>
      <c r="BN69" s="84"/>
      <c r="BO69" s="84"/>
      <c r="BP69" s="72"/>
      <c r="BQ69" s="83"/>
      <c r="BR69" s="84"/>
      <c r="BS69" s="84"/>
      <c r="BT69" s="84"/>
      <c r="BU69" s="84"/>
      <c r="BV69" s="72"/>
      <c r="BW69" s="83"/>
      <c r="BX69" s="84"/>
      <c r="BY69" s="84"/>
      <c r="BZ69" s="84"/>
      <c r="CA69" s="84"/>
      <c r="CB69" s="72"/>
      <c r="CC69" s="83"/>
      <c r="CD69" s="84"/>
      <c r="CE69" s="84"/>
      <c r="CF69" s="84"/>
      <c r="CG69" s="84"/>
      <c r="CH69" s="72"/>
      <c r="CI69" s="83"/>
      <c r="CJ69" s="84"/>
      <c r="CK69" s="84"/>
      <c r="CL69" s="84"/>
      <c r="CM69" s="84"/>
      <c r="CN69" s="72"/>
      <c r="CO69" s="83"/>
      <c r="CP69" s="84"/>
      <c r="CQ69" s="84"/>
      <c r="CR69" s="84"/>
      <c r="CS69" s="84"/>
      <c r="CT69" s="72"/>
      <c r="CU69" s="83"/>
      <c r="CV69" s="84"/>
      <c r="CW69" s="84"/>
      <c r="CX69" s="84"/>
      <c r="CY69" s="84"/>
      <c r="CZ69" s="72"/>
      <c r="DA69" s="83"/>
      <c r="DB69" s="84"/>
      <c r="DC69" s="84"/>
      <c r="DD69" s="84"/>
      <c r="DE69" s="84"/>
      <c r="DF69" s="72"/>
      <c r="DG69" s="83"/>
      <c r="DH69" s="84"/>
      <c r="DI69" s="84"/>
      <c r="DJ69" s="84"/>
      <c r="DK69" s="84"/>
      <c r="DL69" s="72"/>
      <c r="DM69" s="80"/>
      <c r="DN69" s="80"/>
      <c r="DO69" s="80"/>
      <c r="DP69" s="80"/>
      <c r="DQ69" s="80"/>
      <c r="DR69" s="80"/>
      <c r="DS69" s="80"/>
      <c r="DT69" s="80"/>
      <c r="DU69" s="80"/>
      <c r="DV69" s="80"/>
      <c r="DW69" s="80"/>
      <c r="DX69" s="80"/>
      <c r="DY69" s="80"/>
      <c r="DZ69" s="80"/>
      <c r="EA69" s="80"/>
      <c r="EB69" s="80"/>
      <c r="EC69" s="80"/>
      <c r="ED69" s="80"/>
      <c r="EE69" s="80"/>
      <c r="EF69" s="80"/>
      <c r="EG69" s="80"/>
      <c r="EH69" s="80"/>
      <c r="EI69" s="80"/>
      <c r="EJ69" s="80"/>
      <c r="EK69" s="80"/>
      <c r="EL69" s="80"/>
      <c r="EM69" s="80"/>
      <c r="EN69" s="80"/>
      <c r="EO69" s="80"/>
      <c r="EP69" s="80"/>
      <c r="EQ69" s="80"/>
      <c r="ER69" s="80"/>
      <c r="ES69" s="80"/>
      <c r="ET69" s="80"/>
      <c r="EU69" s="80"/>
      <c r="EV69" s="80"/>
      <c r="EW69" s="80"/>
      <c r="EX69" s="80"/>
      <c r="EY69" s="80"/>
      <c r="EZ69" s="80"/>
      <c r="FA69" s="80"/>
      <c r="FB69" s="80"/>
      <c r="FC69" s="80"/>
      <c r="FD69" s="80"/>
      <c r="FE69" s="80"/>
      <c r="FF69" s="80"/>
      <c r="FG69" s="80"/>
      <c r="FH69" s="80"/>
      <c r="FI69" s="80"/>
      <c r="FJ69" s="80"/>
      <c r="FK69" s="80"/>
      <c r="FL69" s="80"/>
      <c r="FM69" s="80"/>
      <c r="FN69" s="80"/>
      <c r="FO69" s="80"/>
      <c r="FP69" s="80"/>
      <c r="FQ69" s="80"/>
      <c r="FR69" s="80"/>
      <c r="FS69" s="80"/>
      <c r="FT69" s="80"/>
      <c r="FU69" s="80"/>
      <c r="FV69" s="80"/>
      <c r="FW69" s="80"/>
      <c r="FX69" s="80"/>
      <c r="FY69" s="80"/>
      <c r="FZ69" s="80"/>
      <c r="GA69" s="80"/>
      <c r="GB69" s="80"/>
      <c r="GC69" s="80"/>
      <c r="GD69" s="80"/>
      <c r="GE69" s="80"/>
      <c r="GF69" s="80"/>
      <c r="GG69" s="80"/>
      <c r="GH69" s="80"/>
      <c r="GI69" s="80"/>
      <c r="GJ69" s="80"/>
      <c r="GK69" s="80"/>
      <c r="GL69" s="80"/>
      <c r="GM69" s="80"/>
      <c r="GN69" s="80"/>
      <c r="GO69" s="80"/>
      <c r="GP69" s="80"/>
      <c r="GQ69" s="80"/>
      <c r="GR69" s="80"/>
      <c r="GS69" s="80"/>
      <c r="GT69" s="80"/>
      <c r="GU69" s="80"/>
      <c r="GV69" s="80"/>
      <c r="GW69" s="80"/>
      <c r="GX69" s="80"/>
      <c r="GY69" s="80"/>
      <c r="GZ69" s="80"/>
      <c r="HA69" s="80"/>
      <c r="HB69" s="80"/>
      <c r="HC69" s="80"/>
      <c r="HD69" s="80"/>
      <c r="HE69" s="80"/>
      <c r="HF69" s="80"/>
      <c r="HG69" s="80"/>
      <c r="HH69" s="80"/>
      <c r="HI69" s="80"/>
      <c r="HJ69" s="80"/>
      <c r="HK69" s="80"/>
      <c r="HL69" s="80"/>
      <c r="HM69" s="80"/>
      <c r="HN69" s="80"/>
      <c r="HO69" s="80"/>
      <c r="HP69" s="80"/>
      <c r="HQ69" s="80"/>
      <c r="HR69" s="80"/>
      <c r="HS69" s="80"/>
      <c r="HT69" s="80"/>
      <c r="HU69" s="80"/>
      <c r="HV69" s="80"/>
      <c r="HW69" s="80"/>
      <c r="HX69" s="80"/>
      <c r="HY69" s="80"/>
      <c r="HZ69" s="80"/>
      <c r="IA69" s="80"/>
      <c r="IB69" s="80"/>
      <c r="IC69" s="80"/>
      <c r="ID69" s="80"/>
      <c r="IE69" s="80"/>
      <c r="IF69" s="80"/>
      <c r="IG69" s="80"/>
      <c r="IH69" s="80"/>
      <c r="II69" s="80"/>
      <c r="IJ69" s="80"/>
      <c r="IK69" s="80"/>
      <c r="IL69" s="80"/>
      <c r="IM69" s="80"/>
      <c r="IN69" s="80"/>
      <c r="IO69" s="80"/>
      <c r="IP69" s="80"/>
      <c r="IQ69" s="80"/>
      <c r="IR69" s="80"/>
      <c r="IS69" s="80"/>
      <c r="IT69" s="80"/>
      <c r="IU69" s="80"/>
      <c r="IV69" s="80"/>
      <c r="IW69" s="80"/>
      <c r="IX69" s="80"/>
      <c r="IY69" s="80"/>
      <c r="IZ69" s="80"/>
      <c r="JA69" s="80"/>
      <c r="JB69" s="80"/>
      <c r="JC69" s="80"/>
      <c r="JD69" s="80"/>
      <c r="JE69" s="80"/>
      <c r="JF69" s="80"/>
      <c r="JG69" s="80"/>
      <c r="JH69" s="80"/>
      <c r="JI69" s="80"/>
      <c r="JJ69" s="80"/>
      <c r="JK69" s="80"/>
      <c r="JL69" s="80"/>
      <c r="JM69" s="80"/>
      <c r="JN69" s="80"/>
      <c r="JO69" s="80"/>
      <c r="JP69" s="80"/>
      <c r="JQ69" s="80"/>
      <c r="JR69" s="80"/>
      <c r="JS69" s="80"/>
      <c r="JT69" s="80"/>
      <c r="JU69" s="80"/>
      <c r="JV69" s="80"/>
      <c r="JW69" s="80"/>
      <c r="JX69" s="80"/>
      <c r="JY69" s="80"/>
      <c r="JZ69" s="80"/>
      <c r="KA69" s="80"/>
      <c r="KB69" s="80"/>
      <c r="KC69" s="80"/>
      <c r="KD69" s="80"/>
      <c r="KE69" s="80"/>
      <c r="KF69" s="80"/>
      <c r="KG69" s="80"/>
      <c r="KH69" s="80"/>
      <c r="KI69" s="80"/>
      <c r="KJ69" s="80"/>
      <c r="KK69" s="80"/>
      <c r="KL69" s="80"/>
      <c r="KM69" s="80"/>
      <c r="KN69" s="80"/>
      <c r="KO69" s="80"/>
      <c r="KP69" s="80"/>
      <c r="KQ69" s="80"/>
      <c r="KR69" s="80"/>
      <c r="KS69" s="80"/>
      <c r="KT69" s="80"/>
      <c r="KU69" s="80"/>
      <c r="KV69" s="80"/>
      <c r="KW69" s="80"/>
      <c r="KX69" s="80"/>
      <c r="KY69" s="80"/>
      <c r="KZ69" s="80"/>
      <c r="LA69" s="80"/>
      <c r="LB69" s="80"/>
      <c r="LC69" s="80"/>
      <c r="LD69" s="80"/>
      <c r="LE69" s="80"/>
      <c r="LF69" s="80"/>
      <c r="LG69" s="80"/>
      <c r="LH69" s="80"/>
      <c r="LI69" s="80"/>
      <c r="LJ69" s="80"/>
      <c r="LK69" s="80"/>
      <c r="LL69" s="80"/>
      <c r="LM69" s="80"/>
      <c r="LN69" s="80"/>
      <c r="LO69" s="80"/>
      <c r="LP69" s="80"/>
      <c r="LQ69" s="80"/>
      <c r="LR69" s="80"/>
      <c r="LS69" s="80"/>
      <c r="LT69" s="80"/>
      <c r="LU69" s="80"/>
      <c r="LV69" s="80"/>
      <c r="LW69" s="80"/>
      <c r="LX69" s="80"/>
      <c r="LY69" s="80"/>
      <c r="LZ69" s="80"/>
      <c r="MA69" s="80"/>
      <c r="MB69" s="80"/>
      <c r="MC69" s="80"/>
      <c r="MD69" s="80"/>
      <c r="ME69" s="80"/>
      <c r="MF69" s="80"/>
      <c r="MG69" s="80"/>
      <c r="MH69" s="80"/>
      <c r="MI69" s="80"/>
      <c r="MJ69" s="80"/>
      <c r="MK69" s="80"/>
      <c r="ML69" s="80"/>
      <c r="MM69" s="80"/>
      <c r="MN69" s="80"/>
      <c r="MO69" s="80"/>
      <c r="MP69" s="80"/>
      <c r="MQ69" s="80"/>
      <c r="MR69" s="80"/>
      <c r="MS69" s="80"/>
      <c r="MT69" s="80"/>
      <c r="MU69" s="80"/>
      <c r="MV69" s="80"/>
      <c r="MW69" s="80"/>
      <c r="MX69" s="80"/>
      <c r="MY69" s="80"/>
      <c r="MZ69" s="80"/>
      <c r="NA69" s="80"/>
      <c r="NB69" s="80"/>
      <c r="NC69" s="80"/>
      <c r="ND69" s="80"/>
      <c r="NE69" s="80"/>
      <c r="NF69" s="80"/>
      <c r="NG69" s="80"/>
      <c r="NH69" s="80"/>
      <c r="NI69" s="80"/>
      <c r="NJ69" s="80"/>
      <c r="NK69" s="80"/>
      <c r="NL69" s="80"/>
      <c r="NM69" s="80"/>
      <c r="NN69" s="80"/>
      <c r="NO69" s="80"/>
      <c r="NP69" s="80"/>
      <c r="NQ69" s="80"/>
      <c r="NR69" s="80"/>
      <c r="NS69" s="80"/>
      <c r="NT69" s="80"/>
      <c r="NU69" s="80"/>
      <c r="NV69" s="80"/>
      <c r="NW69" s="80"/>
      <c r="NX69" s="80"/>
      <c r="NY69" s="80"/>
      <c r="NZ69" s="80"/>
      <c r="OA69" s="80"/>
      <c r="OB69" s="80"/>
      <c r="OC69" s="80"/>
      <c r="OD69" s="80"/>
      <c r="OE69" s="80"/>
      <c r="OF69" s="80"/>
      <c r="OG69" s="80"/>
      <c r="OH69" s="80"/>
      <c r="OI69" s="80"/>
      <c r="OJ69" s="80"/>
      <c r="OK69" s="80"/>
      <c r="OL69" s="80"/>
      <c r="OM69" s="80"/>
      <c r="ON69" s="80"/>
      <c r="OO69" s="80"/>
      <c r="OP69" s="80"/>
      <c r="OQ69" s="80"/>
      <c r="OR69" s="80"/>
      <c r="OS69" s="80"/>
      <c r="OT69" s="80"/>
      <c r="OU69" s="80"/>
      <c r="OV69" s="80"/>
      <c r="OW69" s="80"/>
      <c r="OX69" s="80"/>
      <c r="OY69" s="80"/>
      <c r="OZ69" s="80"/>
      <c r="PA69" s="80"/>
      <c r="PB69" s="80"/>
      <c r="PC69" s="80"/>
      <c r="PD69" s="80"/>
      <c r="PE69" s="80"/>
      <c r="PF69" s="80"/>
      <c r="PG69" s="80"/>
      <c r="PH69" s="80"/>
      <c r="PI69" s="80"/>
      <c r="PJ69" s="80"/>
      <c r="PK69" s="80"/>
      <c r="PL69" s="80"/>
      <c r="PM69" s="80"/>
      <c r="PN69" s="80"/>
      <c r="PO69" s="80"/>
      <c r="PP69" s="80"/>
      <c r="PQ69" s="80"/>
      <c r="PR69" s="80"/>
      <c r="PS69" s="80"/>
      <c r="PT69" s="80"/>
      <c r="PU69" s="80"/>
      <c r="PV69" s="80"/>
      <c r="PW69" s="80"/>
      <c r="PX69" s="80"/>
      <c r="PY69" s="80"/>
      <c r="PZ69" s="80"/>
      <c r="QA69" s="80"/>
      <c r="QB69" s="80"/>
      <c r="QC69" s="80"/>
      <c r="QD69" s="80"/>
      <c r="QE69" s="80"/>
      <c r="QF69" s="80"/>
      <c r="QG69" s="80"/>
      <c r="QH69" s="80"/>
      <c r="QI69" s="80"/>
      <c r="QJ69" s="80"/>
      <c r="QK69" s="80"/>
      <c r="QL69" s="80"/>
      <c r="QM69" s="80"/>
      <c r="QN69" s="80"/>
      <c r="QO69" s="80"/>
      <c r="QP69" s="80"/>
      <c r="QQ69" s="80"/>
      <c r="QR69" s="80"/>
      <c r="QS69" s="80"/>
      <c r="QT69" s="80"/>
      <c r="QU69" s="80"/>
      <c r="QV69" s="80"/>
      <c r="QW69" s="80"/>
      <c r="QX69" s="80"/>
      <c r="QY69" s="80"/>
      <c r="QZ69" s="80"/>
      <c r="RA69" s="80"/>
      <c r="RB69" s="80"/>
      <c r="RC69" s="80"/>
      <c r="RD69" s="80"/>
      <c r="RE69" s="80"/>
      <c r="RF69" s="80"/>
      <c r="RG69" s="80"/>
      <c r="RH69" s="80"/>
      <c r="RI69" s="80"/>
      <c r="RJ69" s="80"/>
      <c r="RK69" s="80"/>
      <c r="RL69" s="80"/>
      <c r="RM69" s="80"/>
      <c r="RN69" s="80"/>
      <c r="RO69" s="80"/>
      <c r="RP69" s="80"/>
      <c r="RQ69" s="80"/>
      <c r="RR69" s="80"/>
      <c r="RS69" s="80"/>
      <c r="RT69" s="80"/>
      <c r="RU69" s="80"/>
      <c r="RV69" s="80"/>
      <c r="RW69" s="80"/>
      <c r="RX69" s="80"/>
      <c r="RY69" s="80"/>
      <c r="RZ69" s="80"/>
      <c r="SA69" s="80"/>
      <c r="SB69" s="80"/>
      <c r="SC69" s="80"/>
      <c r="SD69" s="80"/>
      <c r="SE69" s="80"/>
      <c r="SF69" s="80"/>
      <c r="SG69" s="80"/>
      <c r="SH69" s="80"/>
      <c r="SI69" s="80"/>
      <c r="SJ69" s="80"/>
      <c r="SK69" s="80"/>
      <c r="SL69" s="80"/>
      <c r="SM69" s="80"/>
      <c r="SN69" s="80"/>
      <c r="SO69" s="80"/>
      <c r="SP69" s="80"/>
      <c r="SQ69" s="80"/>
      <c r="SR69" s="80"/>
      <c r="SS69" s="80"/>
      <c r="ST69" s="80"/>
      <c r="SU69" s="80"/>
      <c r="SV69" s="80"/>
      <c r="SW69" s="80"/>
      <c r="SX69" s="80"/>
      <c r="SY69" s="80"/>
      <c r="SZ69" s="80"/>
      <c r="TA69" s="80"/>
      <c r="TB69" s="80"/>
      <c r="TC69" s="80"/>
      <c r="TD69" s="80"/>
      <c r="TE69" s="80"/>
      <c r="TF69" s="80"/>
      <c r="TG69" s="80"/>
      <c r="TH69" s="80"/>
      <c r="TI69" s="80"/>
      <c r="TJ69" s="80"/>
      <c r="TK69" s="80"/>
      <c r="TL69" s="80"/>
      <c r="TM69" s="80"/>
      <c r="TN69" s="80"/>
      <c r="TO69" s="80"/>
      <c r="TP69" s="80"/>
      <c r="TQ69" s="80"/>
      <c r="TR69" s="80"/>
      <c r="TS69" s="80"/>
      <c r="TT69" s="80"/>
      <c r="TU69" s="80"/>
      <c r="TV69" s="80"/>
      <c r="TW69" s="80"/>
      <c r="TX69" s="80"/>
      <c r="TY69" s="80"/>
      <c r="TZ69" s="80"/>
      <c r="UA69" s="80"/>
      <c r="UB69" s="80"/>
      <c r="UC69" s="80"/>
      <c r="UD69" s="80"/>
      <c r="UE69" s="80"/>
      <c r="UF69" s="80"/>
      <c r="UG69" s="80"/>
      <c r="UH69" s="80"/>
      <c r="UI69" s="80"/>
      <c r="UJ69" s="80"/>
      <c r="UK69" s="80"/>
      <c r="UL69" s="80"/>
      <c r="UM69" s="80"/>
      <c r="UN69" s="80"/>
      <c r="UO69" s="80"/>
      <c r="UP69" s="80"/>
      <c r="UQ69" s="80"/>
      <c r="UR69" s="80"/>
      <c r="US69" s="80"/>
      <c r="UT69" s="80"/>
      <c r="UU69" s="80"/>
      <c r="UV69" s="80"/>
      <c r="UW69" s="80"/>
      <c r="UX69" s="80"/>
      <c r="UY69" s="80"/>
      <c r="UZ69" s="80"/>
      <c r="VA69" s="80"/>
      <c r="VB69" s="80"/>
      <c r="VC69" s="80"/>
      <c r="VD69" s="80"/>
      <c r="VE69" s="80"/>
      <c r="VF69" s="80"/>
      <c r="VG69" s="80"/>
      <c r="VH69" s="80"/>
      <c r="VI69" s="80"/>
      <c r="VJ69" s="80"/>
      <c r="VK69" s="80"/>
      <c r="VL69" s="80"/>
      <c r="VM69" s="80"/>
      <c r="VN69" s="80"/>
      <c r="VO69" s="80"/>
      <c r="VP69" s="80"/>
      <c r="VQ69" s="80"/>
      <c r="VR69" s="80"/>
      <c r="VS69" s="80"/>
      <c r="VT69" s="80"/>
      <c r="VU69" s="80"/>
      <c r="VV69" s="80"/>
      <c r="VW69" s="80"/>
      <c r="VX69" s="80"/>
      <c r="VY69" s="80"/>
      <c r="VZ69" s="80"/>
      <c r="WA69" s="80"/>
      <c r="WB69" s="80"/>
      <c r="WC69" s="80"/>
      <c r="WD69" s="80"/>
      <c r="WE69" s="80"/>
      <c r="WF69" s="80"/>
      <c r="WG69" s="80"/>
      <c r="WH69" s="80"/>
      <c r="WI69" s="80"/>
      <c r="WJ69" s="80"/>
      <c r="WK69" s="80"/>
      <c r="WL69" s="80"/>
      <c r="WM69" s="80"/>
      <c r="WN69" s="80"/>
      <c r="WO69" s="80"/>
      <c r="WP69" s="80"/>
      <c r="WQ69" s="80"/>
      <c r="WR69" s="80"/>
      <c r="WS69" s="80"/>
      <c r="WT69" s="80"/>
      <c r="WU69" s="80"/>
      <c r="WV69" s="80"/>
      <c r="WW69" s="80"/>
      <c r="WX69" s="80"/>
      <c r="WY69" s="80"/>
      <c r="WZ69" s="80"/>
      <c r="XA69" s="80"/>
      <c r="XB69" s="80"/>
      <c r="XC69" s="80"/>
      <c r="XD69" s="80"/>
      <c r="XE69" s="80"/>
      <c r="XF69" s="80"/>
      <c r="XG69" s="80"/>
      <c r="XH69" s="80"/>
      <c r="XI69" s="80"/>
      <c r="XJ69" s="80"/>
      <c r="XK69" s="80"/>
      <c r="XL69" s="80"/>
      <c r="XM69" s="80"/>
      <c r="XN69" s="80"/>
      <c r="XO69" s="80"/>
      <c r="XP69" s="80"/>
      <c r="XQ69" s="80"/>
      <c r="XR69" s="80"/>
      <c r="XS69" s="80"/>
      <c r="XT69" s="80"/>
      <c r="XU69" s="80"/>
      <c r="XV69" s="80"/>
      <c r="XW69" s="80"/>
      <c r="XX69" s="80"/>
      <c r="XY69" s="80"/>
      <c r="XZ69" s="80"/>
      <c r="YA69" s="80"/>
      <c r="YB69" s="80"/>
      <c r="YC69" s="80"/>
      <c r="YD69" s="80"/>
      <c r="YE69" s="80"/>
      <c r="YF69" s="80"/>
      <c r="YG69" s="80"/>
      <c r="YH69" s="80"/>
      <c r="YI69" s="80"/>
      <c r="YJ69" s="80"/>
      <c r="YK69" s="80"/>
      <c r="YL69" s="80"/>
      <c r="YM69" s="80"/>
      <c r="YN69" s="80"/>
      <c r="YO69" s="80"/>
      <c r="YP69" s="80"/>
      <c r="YQ69" s="80"/>
      <c r="YR69" s="80"/>
      <c r="YS69" s="80"/>
      <c r="YT69" s="80"/>
      <c r="YU69" s="80"/>
      <c r="YV69" s="80"/>
      <c r="YW69" s="80"/>
      <c r="YX69" s="80"/>
      <c r="YY69" s="80"/>
      <c r="YZ69" s="80"/>
      <c r="ZA69" s="80"/>
      <c r="ZB69" s="80"/>
      <c r="ZC69" s="80"/>
      <c r="ZD69" s="80"/>
      <c r="ZE69" s="80"/>
      <c r="ZF69" s="80"/>
      <c r="ZG69" s="80"/>
      <c r="ZH69" s="80"/>
      <c r="ZI69" s="80"/>
      <c r="ZJ69" s="80"/>
      <c r="ZK69" s="80"/>
      <c r="ZL69" s="80"/>
      <c r="ZM69" s="80"/>
      <c r="ZN69" s="80"/>
      <c r="ZO69" s="80"/>
      <c r="ZP69" s="80"/>
      <c r="ZQ69" s="80"/>
      <c r="ZR69" s="80"/>
      <c r="ZS69" s="80"/>
      <c r="ZT69" s="80"/>
      <c r="ZU69" s="80"/>
      <c r="ZV69" s="80"/>
      <c r="ZW69" s="80"/>
      <c r="ZX69" s="80"/>
      <c r="ZY69" s="80"/>
      <c r="ZZ69" s="80"/>
      <c r="AAA69" s="80"/>
      <c r="AAB69" s="80"/>
      <c r="AAC69" s="80"/>
      <c r="AAD69" s="80"/>
      <c r="AAE69" s="80"/>
      <c r="AAF69" s="80"/>
      <c r="AAG69" s="80"/>
      <c r="AAH69" s="80"/>
      <c r="AAI69" s="80"/>
      <c r="AAJ69" s="80"/>
      <c r="AAK69" s="80"/>
      <c r="AAL69" s="80"/>
      <c r="AAM69" s="80"/>
      <c r="AAN69" s="80"/>
      <c r="AAO69" s="80"/>
      <c r="AAP69" s="80"/>
      <c r="AAQ69" s="80"/>
      <c r="AAR69" s="80"/>
      <c r="AAS69" s="80"/>
      <c r="AAT69" s="80"/>
      <c r="AAU69" s="80"/>
      <c r="AAV69" s="80"/>
      <c r="AAW69" s="80"/>
      <c r="AAX69" s="80"/>
      <c r="AAY69" s="80"/>
      <c r="AAZ69" s="80"/>
      <c r="ABA69" s="80"/>
      <c r="ABB69" s="80"/>
      <c r="ABC69" s="80"/>
      <c r="ABD69" s="80"/>
      <c r="ABE69" s="80"/>
      <c r="ABF69" s="80"/>
      <c r="ABG69" s="80"/>
      <c r="ABH69" s="80"/>
      <c r="ABI69" s="80"/>
      <c r="ABJ69" s="80"/>
      <c r="ABK69" s="80"/>
      <c r="ABL69" s="80"/>
      <c r="ABM69" s="80"/>
      <c r="ABN69" s="80"/>
      <c r="ABO69" s="80"/>
      <c r="ABP69" s="80"/>
      <c r="ABQ69" s="80"/>
      <c r="ABR69" s="80"/>
      <c r="ABS69" s="80"/>
      <c r="ABT69" s="80"/>
      <c r="ABU69" s="80"/>
      <c r="ABV69" s="80"/>
      <c r="ABW69" s="80"/>
      <c r="ABX69" s="80"/>
      <c r="ABY69" s="80"/>
      <c r="ABZ69" s="80"/>
      <c r="ACA69" s="80"/>
      <c r="ACB69" s="80"/>
      <c r="ACC69" s="80"/>
      <c r="ACD69" s="80"/>
      <c r="ACE69" s="80"/>
      <c r="ACF69" s="80"/>
      <c r="ACG69" s="80"/>
      <c r="ACH69" s="80"/>
      <c r="ACI69" s="80"/>
      <c r="ACJ69" s="80"/>
      <c r="ACK69" s="80"/>
      <c r="ACL69" s="80"/>
      <c r="ACM69" s="80"/>
      <c r="ACN69" s="80"/>
      <c r="ACO69" s="80"/>
      <c r="ACP69" s="80"/>
      <c r="ACQ69" s="80"/>
      <c r="ACR69" s="80"/>
      <c r="ACS69" s="80"/>
      <c r="ACT69" s="80"/>
      <c r="ACU69" s="80"/>
      <c r="ACV69" s="80"/>
      <c r="ACW69" s="80"/>
      <c r="ACX69" s="80"/>
      <c r="ACY69" s="80"/>
      <c r="ACZ69" s="80"/>
      <c r="ADA69" s="80"/>
      <c r="ADB69" s="80"/>
      <c r="ADC69" s="80"/>
      <c r="ADD69" s="80"/>
      <c r="ADE69" s="80"/>
      <c r="ADF69" s="80"/>
      <c r="ADG69" s="80"/>
      <c r="ADH69" s="80"/>
      <c r="ADI69" s="80"/>
      <c r="ADJ69" s="80"/>
      <c r="ADK69" s="80"/>
      <c r="ADL69" s="80"/>
      <c r="ADM69" s="80"/>
      <c r="ADN69" s="80"/>
      <c r="ADO69" s="80"/>
      <c r="ADP69" s="80"/>
      <c r="ADQ69" s="80"/>
      <c r="ADR69" s="80"/>
      <c r="ADS69" s="80"/>
      <c r="ADT69" s="80"/>
      <c r="ADU69" s="80"/>
      <c r="ADV69" s="80"/>
      <c r="ADW69" s="80"/>
      <c r="ADX69" s="80"/>
      <c r="ADY69" s="80"/>
      <c r="ADZ69" s="80"/>
      <c r="AEA69" s="80"/>
      <c r="AEB69" s="80"/>
      <c r="AEC69" s="80"/>
      <c r="AED69" s="80"/>
      <c r="AEE69" s="80"/>
      <c r="AEF69" s="80"/>
      <c r="AEG69" s="80"/>
      <c r="AEH69" s="80"/>
      <c r="AEI69" s="80"/>
      <c r="AEJ69" s="80"/>
      <c r="AEK69" s="80"/>
      <c r="AEL69" s="80"/>
      <c r="AEM69" s="80"/>
      <c r="AEN69" s="80"/>
      <c r="AEO69" s="80"/>
      <c r="AEP69" s="80"/>
      <c r="AEQ69" s="80"/>
      <c r="AER69" s="80"/>
      <c r="AES69" s="80"/>
      <c r="AET69" s="80"/>
      <c r="AEU69" s="80"/>
      <c r="AEV69" s="80"/>
      <c r="AEW69" s="80"/>
      <c r="AEX69" s="80"/>
      <c r="AEY69" s="80"/>
      <c r="AEZ69" s="80"/>
      <c r="AFA69" s="80"/>
      <c r="AFB69" s="80"/>
      <c r="AFC69" s="80"/>
      <c r="AFD69" s="80"/>
      <c r="AFE69" s="80"/>
      <c r="AFF69" s="80"/>
      <c r="AFG69" s="80"/>
      <c r="AFH69" s="80"/>
      <c r="AFI69" s="80"/>
      <c r="AFJ69" s="80"/>
      <c r="AFK69" s="80"/>
      <c r="AFL69" s="80"/>
      <c r="AFM69" s="80"/>
      <c r="AFN69" s="80"/>
      <c r="AFO69" s="80"/>
      <c r="AFP69" s="80"/>
      <c r="AFQ69" s="80"/>
      <c r="AFR69" s="80"/>
      <c r="AFS69" s="80"/>
      <c r="AFT69" s="80"/>
      <c r="AFU69" s="80"/>
      <c r="AFV69" s="80"/>
      <c r="AFW69" s="80"/>
      <c r="AFX69" s="80"/>
      <c r="AFY69" s="80"/>
      <c r="AFZ69" s="80"/>
      <c r="AGA69" s="80"/>
      <c r="AGB69" s="80"/>
      <c r="AGC69" s="80"/>
      <c r="AGD69" s="80"/>
      <c r="AGE69" s="80"/>
      <c r="AGF69" s="80"/>
      <c r="AGG69" s="80"/>
      <c r="AGH69" s="80"/>
      <c r="AGI69" s="80"/>
      <c r="AGJ69" s="80"/>
      <c r="AGK69" s="80"/>
      <c r="AGL69" s="80"/>
      <c r="AGM69" s="80"/>
      <c r="AGN69" s="80"/>
      <c r="AGO69" s="80"/>
      <c r="AGP69" s="80"/>
      <c r="AGQ69" s="80"/>
      <c r="AGR69" s="80"/>
      <c r="AGS69" s="80"/>
      <c r="AGT69" s="80"/>
      <c r="AGU69" s="80"/>
      <c r="AGV69" s="80"/>
      <c r="AGW69" s="80"/>
      <c r="AGX69" s="80"/>
      <c r="AGY69" s="80"/>
      <c r="AGZ69" s="80"/>
      <c r="AHA69" s="80"/>
      <c r="AHB69" s="80"/>
      <c r="AHC69" s="80"/>
      <c r="AHD69" s="80"/>
      <c r="AHE69" s="80"/>
      <c r="AHF69" s="80"/>
      <c r="AHG69" s="80"/>
      <c r="AHH69" s="80"/>
      <c r="AHI69" s="80"/>
      <c r="AHJ69" s="80"/>
      <c r="AHK69" s="80"/>
      <c r="AHL69" s="80"/>
      <c r="AHM69" s="80"/>
      <c r="AHN69" s="80"/>
      <c r="AHO69" s="80"/>
      <c r="AHP69" s="80"/>
      <c r="AHQ69" s="80"/>
      <c r="AHR69" s="80"/>
      <c r="AHS69" s="80"/>
      <c r="AHT69" s="80"/>
      <c r="AHU69" s="80"/>
      <c r="AHV69" s="80"/>
      <c r="AHW69" s="80"/>
      <c r="AHX69" s="80"/>
      <c r="AHY69" s="80"/>
      <c r="AHZ69" s="80"/>
      <c r="AIA69" s="80"/>
      <c r="AIB69" s="80"/>
      <c r="AIC69" s="80"/>
      <c r="AID69" s="80"/>
      <c r="AIE69" s="80"/>
      <c r="AIF69" s="80"/>
      <c r="AIG69" s="80"/>
      <c r="AIH69" s="80"/>
      <c r="AII69" s="80"/>
      <c r="AIJ69" s="80"/>
      <c r="AIK69" s="80"/>
      <c r="AIL69" s="80"/>
      <c r="AIM69" s="80"/>
      <c r="AIN69" s="80"/>
      <c r="AIO69" s="80"/>
      <c r="AIP69" s="80"/>
      <c r="AIQ69" s="80"/>
      <c r="AIR69" s="80"/>
      <c r="AIS69" s="80"/>
      <c r="AIT69" s="80"/>
      <c r="AIU69" s="80"/>
      <c r="AIV69" s="80"/>
      <c r="AIW69" s="80"/>
      <c r="AIX69" s="80"/>
      <c r="AIY69" s="80"/>
      <c r="AIZ69" s="80"/>
      <c r="AJA69" s="80"/>
      <c r="AJB69" s="80"/>
      <c r="AJC69" s="80"/>
      <c r="AJD69" s="80"/>
      <c r="AJE69" s="80"/>
      <c r="AJF69" s="80"/>
      <c r="AJG69" s="80"/>
      <c r="AJH69" s="80"/>
      <c r="AJI69" s="80"/>
      <c r="AJJ69" s="80"/>
      <c r="AJK69" s="80"/>
      <c r="AJL69" s="80"/>
      <c r="AJM69" s="80"/>
      <c r="AJN69" s="80"/>
      <c r="AJO69" s="80"/>
      <c r="AJP69" s="80"/>
      <c r="AJQ69" s="80"/>
      <c r="AJR69" s="80"/>
      <c r="AJS69" s="80"/>
      <c r="AJT69" s="80"/>
      <c r="AJU69" s="80"/>
      <c r="AJV69" s="80"/>
      <c r="AJW69" s="80"/>
      <c r="AJX69" s="80"/>
      <c r="AJY69" s="80"/>
      <c r="AJZ69" s="80"/>
      <c r="AKA69" s="80"/>
      <c r="AKB69" s="80"/>
      <c r="AKC69" s="80"/>
      <c r="AKD69" s="80"/>
      <c r="AKE69" s="80"/>
      <c r="AKF69" s="80"/>
      <c r="AKG69" s="80"/>
      <c r="AKH69" s="80"/>
      <c r="AKI69" s="80"/>
      <c r="AKJ69" s="80"/>
      <c r="AKK69" s="80"/>
      <c r="AKL69" s="80"/>
      <c r="AKM69" s="80"/>
      <c r="AKN69" s="80"/>
      <c r="AKO69" s="80"/>
      <c r="AKP69" s="80"/>
      <c r="AKQ69" s="80"/>
      <c r="AKR69" s="80"/>
      <c r="AKS69" s="80"/>
      <c r="AKT69" s="80"/>
      <c r="AKU69" s="80"/>
      <c r="AKV69" s="80"/>
      <c r="AKW69" s="80"/>
      <c r="AKX69" s="80"/>
      <c r="AKY69" s="80"/>
      <c r="AKZ69" s="80"/>
      <c r="ALA69" s="80"/>
      <c r="ALB69" s="80"/>
      <c r="ALC69" s="80"/>
      <c r="ALD69" s="80"/>
      <c r="ALE69" s="80"/>
      <c r="ALF69" s="80"/>
      <c r="ALG69" s="80"/>
      <c r="ALH69" s="80"/>
      <c r="ALI69" s="80"/>
      <c r="ALJ69" s="80"/>
      <c r="ALK69" s="80"/>
      <c r="ALL69" s="80"/>
      <c r="ALM69" s="80"/>
      <c r="ALN69" s="80"/>
      <c r="ALO69" s="80"/>
      <c r="ALP69" s="80"/>
      <c r="ALQ69" s="80"/>
      <c r="ALR69" s="80"/>
      <c r="ALS69" s="80"/>
      <c r="ALT69" s="80"/>
      <c r="ALU69" s="80"/>
      <c r="ALV69" s="80"/>
      <c r="ALW69" s="80"/>
      <c r="ALX69" s="80"/>
      <c r="ALY69" s="80"/>
      <c r="ALZ69" s="80"/>
      <c r="AMA69" s="80"/>
      <c r="AMB69" s="80"/>
      <c r="AMC69" s="80"/>
      <c r="AMD69" s="80"/>
      <c r="AME69" s="80"/>
      <c r="AMF69" s="80"/>
      <c r="AMG69" s="80"/>
      <c r="AMH69" s="80"/>
      <c r="AMI69" s="80"/>
      <c r="AMJ69" s="80"/>
      <c r="AMK69" s="80"/>
      <c r="AML69" s="80"/>
      <c r="AMM69" s="80"/>
      <c r="AMN69" s="80"/>
      <c r="AMO69" s="80"/>
      <c r="AMP69" s="80"/>
      <c r="AMQ69" s="80"/>
      <c r="AMR69" s="80"/>
      <c r="AMS69" s="80"/>
      <c r="AMT69" s="80"/>
      <c r="AMU69" s="80"/>
      <c r="AMV69" s="80"/>
      <c r="AMW69" s="80"/>
      <c r="AMX69" s="80"/>
      <c r="AMY69" s="80"/>
      <c r="AMZ69" s="80"/>
      <c r="ANA69" s="80"/>
      <c r="ANB69" s="80"/>
      <c r="ANC69" s="80"/>
      <c r="AND69" s="80"/>
      <c r="ANE69" s="80"/>
      <c r="ANF69" s="80"/>
      <c r="ANG69" s="80"/>
      <c r="ANH69" s="80"/>
      <c r="ANI69" s="80"/>
      <c r="ANJ69" s="80"/>
      <c r="ANK69" s="80"/>
      <c r="ANL69" s="80"/>
      <c r="ANM69" s="80"/>
      <c r="ANN69" s="80"/>
      <c r="ANO69" s="80"/>
      <c r="ANP69" s="80"/>
      <c r="ANQ69" s="80"/>
      <c r="ANR69" s="80"/>
      <c r="ANS69" s="80"/>
      <c r="ANT69" s="80"/>
      <c r="ANU69" s="80"/>
      <c r="ANV69" s="80"/>
      <c r="ANW69" s="80"/>
      <c r="ANX69" s="80"/>
      <c r="ANY69" s="80"/>
      <c r="ANZ69" s="80"/>
      <c r="AOA69" s="80"/>
      <c r="AOB69" s="80"/>
      <c r="AOC69" s="80"/>
      <c r="AOD69" s="80"/>
      <c r="AOE69" s="80"/>
      <c r="AOF69" s="80"/>
      <c r="AOG69" s="80"/>
      <c r="AOH69" s="80"/>
      <c r="AOI69" s="80"/>
      <c r="AOJ69" s="80"/>
      <c r="AOK69" s="80"/>
      <c r="AOL69" s="80"/>
      <c r="AOM69" s="80"/>
      <c r="AON69" s="80"/>
      <c r="AOO69" s="80"/>
      <c r="AOP69" s="80"/>
      <c r="AOQ69" s="80"/>
      <c r="AOR69" s="80"/>
      <c r="AOS69" s="80"/>
      <c r="AOT69" s="80"/>
      <c r="AOU69" s="80"/>
      <c r="AOV69" s="80"/>
      <c r="AOW69" s="80"/>
      <c r="AOX69" s="80"/>
      <c r="AOY69" s="80"/>
      <c r="AOZ69" s="80"/>
      <c r="APA69" s="80"/>
      <c r="APB69" s="80"/>
      <c r="APC69" s="80"/>
      <c r="APD69" s="80"/>
      <c r="APE69" s="80"/>
      <c r="APF69" s="80"/>
      <c r="APG69" s="80"/>
      <c r="APH69" s="80"/>
      <c r="API69" s="80"/>
      <c r="APJ69" s="80"/>
      <c r="APK69" s="80"/>
      <c r="APL69" s="80"/>
      <c r="APM69" s="80"/>
      <c r="APN69" s="80"/>
      <c r="APO69" s="80"/>
      <c r="APP69" s="80"/>
      <c r="APQ69" s="80"/>
      <c r="APR69" s="80"/>
      <c r="APS69" s="80"/>
      <c r="APT69" s="80"/>
      <c r="APU69" s="80"/>
      <c r="APV69" s="80"/>
      <c r="APW69" s="80"/>
      <c r="APX69" s="80"/>
      <c r="APY69" s="80"/>
      <c r="APZ69" s="80"/>
      <c r="AQA69" s="80"/>
      <c r="AQB69" s="80"/>
      <c r="AQC69" s="80"/>
      <c r="AQD69" s="80"/>
      <c r="AQE69" s="80"/>
      <c r="AQF69" s="80"/>
      <c r="AQG69" s="80"/>
      <c r="AQH69" s="80"/>
      <c r="AQI69" s="80"/>
      <c r="AQJ69" s="80"/>
      <c r="AQK69" s="80"/>
      <c r="AQL69" s="80"/>
      <c r="AQM69" s="80"/>
      <c r="AQN69" s="80"/>
      <c r="AQO69" s="80"/>
      <c r="AQP69" s="80"/>
      <c r="AQQ69" s="80"/>
      <c r="AQR69" s="80"/>
      <c r="AQS69" s="80"/>
      <c r="AQT69" s="80"/>
      <c r="AQU69" s="80"/>
      <c r="AQV69" s="80"/>
      <c r="AQW69" s="80"/>
      <c r="AQX69" s="80"/>
      <c r="AQY69" s="80"/>
      <c r="AQZ69" s="80"/>
      <c r="ARA69" s="80"/>
      <c r="ARB69" s="80"/>
      <c r="ARC69" s="80"/>
      <c r="ARD69" s="80"/>
      <c r="ARE69" s="80"/>
      <c r="ARF69" s="80"/>
      <c r="ARG69" s="80"/>
      <c r="ARH69" s="80"/>
      <c r="ARI69" s="80"/>
      <c r="ARJ69" s="80"/>
      <c r="ARK69" s="80"/>
      <c r="ARL69" s="80"/>
      <c r="ARM69" s="80"/>
      <c r="ARN69" s="80"/>
      <c r="ARO69" s="80"/>
      <c r="ARP69" s="80"/>
      <c r="ARQ69" s="80"/>
      <c r="ARR69" s="80"/>
      <c r="ARS69" s="80"/>
      <c r="ART69" s="80"/>
      <c r="ARU69" s="80"/>
      <c r="ARV69" s="80"/>
      <c r="ARW69" s="80"/>
      <c r="ARX69" s="80"/>
      <c r="ARY69" s="80"/>
      <c r="ARZ69" s="80"/>
      <c r="ASA69" s="80"/>
      <c r="ASB69" s="80"/>
      <c r="ASC69" s="80"/>
      <c r="ASD69" s="80"/>
      <c r="ASE69" s="80"/>
      <c r="ASF69" s="80"/>
      <c r="ASG69" s="80"/>
      <c r="ASH69" s="80"/>
      <c r="ASI69" s="80"/>
      <c r="ASJ69" s="80"/>
      <c r="ASK69" s="80"/>
      <c r="ASL69" s="80"/>
      <c r="ASM69" s="80"/>
      <c r="ASN69" s="80"/>
      <c r="ASO69" s="80"/>
      <c r="ASP69" s="80"/>
      <c r="ASQ69" s="80"/>
      <c r="ASR69" s="80"/>
      <c r="ASS69" s="80"/>
      <c r="AST69" s="80"/>
      <c r="ASU69" s="80"/>
      <c r="ASV69" s="80"/>
      <c r="ASW69" s="80"/>
      <c r="ASX69" s="80"/>
      <c r="ASY69" s="80"/>
      <c r="ASZ69" s="80"/>
      <c r="ATA69" s="80"/>
      <c r="ATB69" s="80"/>
      <c r="ATC69" s="80"/>
      <c r="ATD69" s="80"/>
      <c r="ATE69" s="80"/>
      <c r="ATF69" s="80"/>
      <c r="ATG69" s="80"/>
      <c r="ATH69" s="80"/>
      <c r="ATI69" s="80"/>
      <c r="ATJ69" s="80"/>
      <c r="ATK69" s="80"/>
      <c r="ATL69" s="80"/>
      <c r="ATM69" s="80"/>
      <c r="ATN69" s="80"/>
      <c r="ATO69" s="80"/>
      <c r="ATP69" s="80"/>
      <c r="ATQ69" s="80"/>
      <c r="ATR69" s="80"/>
      <c r="ATS69" s="80"/>
      <c r="ATT69" s="80"/>
      <c r="ATU69" s="80"/>
      <c r="ATV69" s="80"/>
      <c r="ATW69" s="80"/>
      <c r="ATX69" s="80"/>
      <c r="ATY69" s="80"/>
      <c r="ATZ69" s="80"/>
      <c r="AUA69" s="80"/>
      <c r="AUB69" s="80"/>
      <c r="AUC69" s="80"/>
      <c r="AUD69" s="80"/>
      <c r="AUE69" s="80"/>
      <c r="AUF69" s="80"/>
      <c r="AUG69" s="80"/>
      <c r="AUH69" s="80"/>
      <c r="AUI69" s="80"/>
      <c r="AUJ69" s="80"/>
      <c r="AUK69" s="80"/>
      <c r="AUL69" s="80"/>
      <c r="AUM69" s="80"/>
      <c r="AUN69" s="80"/>
      <c r="AUO69" s="80"/>
      <c r="AUP69" s="80"/>
      <c r="AUQ69" s="80"/>
      <c r="AUR69" s="80"/>
      <c r="AUS69" s="80"/>
      <c r="AUT69" s="80"/>
      <c r="AUU69" s="80"/>
      <c r="AUV69" s="80"/>
      <c r="AUW69" s="80"/>
      <c r="AUX69" s="80"/>
      <c r="AUY69" s="80"/>
      <c r="AUZ69" s="80"/>
      <c r="AVA69" s="80"/>
      <c r="AVB69" s="80"/>
      <c r="AVC69" s="80"/>
      <c r="AVD69" s="80"/>
      <c r="AVE69" s="80"/>
      <c r="AVF69" s="80"/>
      <c r="AVG69" s="80"/>
      <c r="AVH69" s="80"/>
      <c r="AVI69" s="80"/>
      <c r="AVJ69" s="80"/>
      <c r="AVK69" s="80"/>
      <c r="AVL69" s="80"/>
      <c r="AVM69" s="80"/>
      <c r="AVN69" s="80"/>
      <c r="AVO69" s="80"/>
      <c r="AVP69" s="80"/>
      <c r="AVQ69" s="80"/>
      <c r="AVR69" s="80"/>
      <c r="AVS69" s="80"/>
      <c r="AVT69" s="80"/>
      <c r="AVU69" s="80"/>
      <c r="AVV69" s="80"/>
      <c r="AVW69" s="80"/>
      <c r="AVX69" s="80"/>
      <c r="AVY69" s="80"/>
      <c r="AVZ69" s="80"/>
      <c r="AWA69" s="80"/>
      <c r="AWB69" s="80"/>
      <c r="AWC69" s="80"/>
      <c r="AWD69" s="80"/>
      <c r="AWE69" s="80"/>
      <c r="AWF69" s="80"/>
      <c r="AWG69" s="80"/>
      <c r="AWH69" s="80"/>
      <c r="AWI69" s="80"/>
      <c r="AWJ69" s="80"/>
      <c r="AWK69" s="80"/>
      <c r="AWL69" s="80"/>
      <c r="AWM69" s="80"/>
      <c r="AWN69" s="80"/>
      <c r="AWO69" s="80"/>
      <c r="AWP69" s="80"/>
      <c r="AWQ69" s="80"/>
      <c r="AWR69" s="80"/>
      <c r="AWS69" s="80"/>
      <c r="AWT69" s="80"/>
      <c r="AWU69" s="80"/>
      <c r="AWV69" s="80"/>
      <c r="AWW69" s="80"/>
      <c r="AWX69" s="80"/>
      <c r="AWY69" s="80"/>
      <c r="AWZ69" s="80"/>
      <c r="AXA69" s="80"/>
      <c r="AXB69" s="80"/>
      <c r="AXC69" s="80"/>
      <c r="AXD69" s="80"/>
      <c r="AXE69" s="80"/>
      <c r="AXF69" s="80"/>
      <c r="AXG69" s="80"/>
      <c r="AXH69" s="80"/>
      <c r="AXI69" s="80"/>
      <c r="AXJ69" s="80"/>
      <c r="AXK69" s="80"/>
      <c r="AXL69" s="80"/>
      <c r="AXM69" s="80"/>
      <c r="AXN69" s="80"/>
      <c r="AXO69" s="80"/>
      <c r="AXP69" s="80"/>
      <c r="AXQ69" s="80"/>
      <c r="AXR69" s="80"/>
      <c r="AXS69" s="80"/>
      <c r="AXT69" s="80"/>
      <c r="AXU69" s="80"/>
      <c r="AXV69" s="80"/>
      <c r="AXW69" s="80"/>
      <c r="AXX69" s="80"/>
      <c r="AXY69" s="80"/>
      <c r="AXZ69" s="80"/>
      <c r="AYA69" s="80"/>
      <c r="AYB69" s="80"/>
      <c r="AYC69" s="80"/>
      <c r="AYD69" s="80"/>
      <c r="AYE69" s="80"/>
      <c r="AYF69" s="80"/>
      <c r="AYG69" s="80"/>
      <c r="AYH69" s="80"/>
      <c r="AYI69" s="80"/>
      <c r="AYJ69" s="80"/>
      <c r="AYK69" s="80"/>
      <c r="AYL69" s="80"/>
      <c r="AYM69" s="80"/>
      <c r="AYN69" s="80"/>
      <c r="AYO69" s="80"/>
      <c r="AYP69" s="80"/>
      <c r="AYQ69" s="80"/>
      <c r="AYR69" s="80"/>
      <c r="AYS69" s="80"/>
      <c r="AYT69" s="80"/>
      <c r="AYU69" s="80"/>
      <c r="AYV69" s="80"/>
      <c r="AYW69" s="80"/>
      <c r="AYX69" s="80"/>
      <c r="AYY69" s="80"/>
      <c r="AYZ69" s="80"/>
      <c r="AZA69" s="80"/>
      <c r="AZB69" s="80"/>
      <c r="AZC69" s="80"/>
      <c r="AZD69" s="80"/>
      <c r="AZE69" s="80"/>
      <c r="AZF69" s="80"/>
      <c r="AZG69" s="80"/>
      <c r="AZH69" s="80"/>
      <c r="AZI69" s="80"/>
      <c r="AZJ69" s="80"/>
      <c r="AZK69" s="80"/>
      <c r="AZL69" s="80"/>
      <c r="AZM69" s="80"/>
      <c r="AZN69" s="80"/>
      <c r="AZO69" s="80"/>
      <c r="AZP69" s="80"/>
      <c r="AZQ69" s="80"/>
      <c r="AZR69" s="80"/>
      <c r="AZS69" s="80"/>
      <c r="AZT69" s="80"/>
      <c r="AZU69" s="80"/>
      <c r="AZV69" s="80"/>
      <c r="AZW69" s="80"/>
      <c r="AZX69" s="80"/>
      <c r="AZY69" s="80"/>
      <c r="AZZ69" s="80"/>
      <c r="BAA69" s="80"/>
      <c r="BAB69" s="80"/>
      <c r="BAC69" s="80"/>
      <c r="BAD69" s="80"/>
      <c r="BAE69" s="80"/>
      <c r="BAF69" s="80"/>
      <c r="BAG69" s="80"/>
      <c r="BAH69" s="80"/>
      <c r="BAI69" s="80"/>
      <c r="BAJ69" s="80"/>
      <c r="BAK69" s="80"/>
      <c r="BAL69" s="80"/>
      <c r="BAM69" s="80"/>
      <c r="BAN69" s="80"/>
      <c r="BAO69" s="80"/>
      <c r="BAP69" s="80"/>
      <c r="BAQ69" s="80"/>
      <c r="BAR69" s="80"/>
      <c r="BAS69" s="80"/>
      <c r="BAT69" s="80"/>
      <c r="BAU69" s="80"/>
      <c r="BAV69" s="80"/>
      <c r="BAW69" s="80"/>
      <c r="BAX69" s="80"/>
      <c r="BAY69" s="80"/>
      <c r="BAZ69" s="80"/>
      <c r="BBA69" s="80"/>
      <c r="BBB69" s="80"/>
      <c r="BBC69" s="80"/>
      <c r="BBD69" s="80"/>
      <c r="BBE69" s="80"/>
      <c r="BBF69" s="80"/>
      <c r="BBG69" s="80"/>
      <c r="BBH69" s="80"/>
      <c r="BBI69" s="80"/>
      <c r="BBJ69" s="80"/>
      <c r="BBK69" s="80"/>
      <c r="BBL69" s="80"/>
      <c r="BBM69" s="80"/>
      <c r="BBN69" s="80"/>
      <c r="BBO69" s="80"/>
      <c r="BBP69" s="80"/>
      <c r="BBQ69" s="80"/>
      <c r="BBR69" s="80"/>
      <c r="BBS69" s="80"/>
      <c r="BBT69" s="80"/>
      <c r="BBU69" s="80"/>
      <c r="BBV69" s="80"/>
      <c r="BBW69" s="80"/>
      <c r="BBX69" s="80"/>
      <c r="BBY69" s="80"/>
      <c r="BBZ69" s="80"/>
      <c r="BCA69" s="80"/>
      <c r="BCB69" s="80"/>
      <c r="BCC69" s="80"/>
      <c r="BCD69" s="80"/>
      <c r="BCE69" s="80"/>
      <c r="BCF69" s="80"/>
      <c r="BCG69" s="80"/>
      <c r="BCH69" s="80"/>
      <c r="BCI69" s="80"/>
      <c r="BCJ69" s="80"/>
      <c r="BCK69" s="80"/>
      <c r="BCL69" s="80"/>
      <c r="BCM69" s="80"/>
      <c r="BCN69" s="80"/>
      <c r="BCO69" s="80"/>
      <c r="BCP69" s="80"/>
      <c r="BCQ69" s="80"/>
      <c r="BCR69" s="80"/>
      <c r="BCS69" s="80"/>
      <c r="BCT69" s="80"/>
      <c r="BCU69" s="80"/>
      <c r="BCV69" s="80"/>
      <c r="BCW69" s="80"/>
      <c r="BCX69" s="80"/>
      <c r="BCY69" s="80"/>
      <c r="BCZ69" s="80"/>
      <c r="BDA69" s="80"/>
      <c r="BDB69" s="80"/>
      <c r="BDC69" s="80"/>
      <c r="BDD69" s="80"/>
      <c r="BDE69" s="80"/>
      <c r="BDF69" s="80"/>
      <c r="BDG69" s="80"/>
      <c r="BDH69" s="80"/>
      <c r="BDI69" s="80"/>
      <c r="BDJ69" s="80"/>
      <c r="BDK69" s="80"/>
      <c r="BDL69" s="80"/>
      <c r="BDM69" s="80"/>
      <c r="BDN69" s="80"/>
      <c r="BDO69" s="80"/>
      <c r="BDP69" s="80"/>
      <c r="BDQ69" s="80"/>
      <c r="BDR69" s="80"/>
      <c r="BDS69" s="80"/>
      <c r="BDT69" s="80"/>
      <c r="BDU69" s="80"/>
      <c r="BDV69" s="80"/>
      <c r="BDW69" s="80"/>
      <c r="BDX69" s="80"/>
      <c r="BDY69" s="80"/>
      <c r="BDZ69" s="80"/>
      <c r="BEA69" s="80"/>
      <c r="BEB69" s="80"/>
      <c r="BEC69" s="80"/>
      <c r="BED69" s="80"/>
      <c r="BEE69" s="80"/>
      <c r="BEF69" s="80"/>
      <c r="BEG69" s="80"/>
      <c r="BEH69" s="80"/>
      <c r="BEI69" s="80"/>
      <c r="BEJ69" s="80"/>
      <c r="BEK69" s="80"/>
      <c r="BEL69" s="80"/>
      <c r="BEM69" s="80"/>
      <c r="BEN69" s="80"/>
      <c r="BEO69" s="80"/>
      <c r="BEP69" s="80"/>
      <c r="BEQ69" s="80"/>
      <c r="BER69" s="80"/>
      <c r="BES69" s="80"/>
      <c r="BET69" s="80"/>
      <c r="BEU69" s="80"/>
      <c r="BEV69" s="80"/>
      <c r="BEW69" s="80"/>
      <c r="BEX69" s="80"/>
      <c r="BEY69" s="80"/>
      <c r="BEZ69" s="80"/>
      <c r="BFA69" s="80"/>
      <c r="BFB69" s="80"/>
      <c r="BFC69" s="80"/>
      <c r="BFD69" s="80"/>
      <c r="BFE69" s="80"/>
      <c r="BFF69" s="80"/>
      <c r="BFG69" s="80"/>
      <c r="BFH69" s="80"/>
      <c r="BFI69" s="80"/>
      <c r="BFJ69" s="80"/>
      <c r="BFK69" s="80"/>
      <c r="BFL69" s="80"/>
      <c r="BFM69" s="80"/>
      <c r="BFN69" s="80"/>
      <c r="BFO69" s="80"/>
      <c r="BFP69" s="80"/>
      <c r="BFQ69" s="80"/>
      <c r="BFR69" s="80"/>
      <c r="BFS69" s="80"/>
      <c r="BFT69" s="80"/>
      <c r="BFU69" s="80"/>
      <c r="BFV69" s="80"/>
      <c r="BFW69" s="80"/>
      <c r="BFX69" s="80"/>
      <c r="BFY69" s="80"/>
      <c r="BFZ69" s="80"/>
      <c r="BGA69" s="80"/>
      <c r="BGB69" s="80"/>
      <c r="BGC69" s="80"/>
      <c r="BGD69" s="80"/>
      <c r="BGE69" s="80"/>
      <c r="BGF69" s="80"/>
      <c r="BGG69" s="80"/>
      <c r="BGH69" s="80"/>
      <c r="BGI69" s="80"/>
      <c r="BGJ69" s="80"/>
      <c r="BGK69" s="80"/>
      <c r="BGL69" s="80"/>
      <c r="BGM69" s="80"/>
      <c r="BGN69" s="80"/>
      <c r="BGO69" s="80"/>
      <c r="BGP69" s="80"/>
      <c r="BGQ69" s="80"/>
      <c r="BGR69" s="80"/>
      <c r="BGS69" s="80"/>
      <c r="BGT69" s="80"/>
      <c r="BGU69" s="80"/>
      <c r="BGV69" s="80"/>
      <c r="BGW69" s="80"/>
      <c r="BGX69" s="80"/>
      <c r="BGY69" s="80"/>
      <c r="BGZ69" s="80"/>
      <c r="BHA69" s="80"/>
      <c r="BHB69" s="80"/>
      <c r="BHC69" s="80"/>
      <c r="BHD69" s="80"/>
      <c r="BHE69" s="80"/>
      <c r="BHF69" s="80"/>
      <c r="BHG69" s="80"/>
      <c r="BHH69" s="80"/>
      <c r="BHI69" s="80"/>
      <c r="BHJ69" s="80"/>
      <c r="BHK69" s="80"/>
      <c r="BHL69" s="80"/>
      <c r="BHM69" s="80"/>
      <c r="BHN69" s="80"/>
      <c r="BHO69" s="80"/>
      <c r="BHP69" s="80"/>
      <c r="BHQ69" s="80"/>
      <c r="BHR69" s="80"/>
      <c r="BHS69" s="80"/>
      <c r="BHT69" s="80"/>
      <c r="BHU69" s="80"/>
      <c r="BHV69" s="80"/>
      <c r="BHW69" s="80"/>
      <c r="BHX69" s="80"/>
      <c r="BHY69" s="80"/>
      <c r="BHZ69" s="80"/>
      <c r="BIA69" s="80"/>
      <c r="BIB69" s="80"/>
      <c r="BIC69" s="80"/>
      <c r="BID69" s="80"/>
      <c r="BIE69" s="80"/>
      <c r="BIF69" s="80"/>
      <c r="BIG69" s="80"/>
      <c r="BIH69" s="80"/>
      <c r="BII69" s="80"/>
      <c r="BIJ69" s="80"/>
      <c r="BIK69" s="80"/>
      <c r="BIL69" s="80"/>
      <c r="BIM69" s="80"/>
      <c r="BIN69" s="80"/>
      <c r="BIO69" s="80"/>
      <c r="BIP69" s="80"/>
      <c r="BIQ69" s="80"/>
      <c r="BIR69" s="80"/>
      <c r="BIS69" s="80"/>
      <c r="BIT69" s="80"/>
      <c r="BIU69" s="80"/>
      <c r="BIV69" s="80"/>
      <c r="BIW69" s="80"/>
      <c r="BIX69" s="80"/>
      <c r="BIY69" s="80"/>
      <c r="BIZ69" s="80"/>
      <c r="BJA69" s="80"/>
      <c r="BJB69" s="80"/>
      <c r="BJC69" s="80"/>
      <c r="BJD69" s="80"/>
      <c r="BJE69" s="80"/>
      <c r="BJF69" s="80"/>
      <c r="BJG69" s="80"/>
      <c r="BJH69" s="80"/>
      <c r="BJI69" s="80"/>
      <c r="BJJ69" s="80"/>
      <c r="BJK69" s="80"/>
      <c r="BJL69" s="80"/>
      <c r="BJM69" s="80"/>
      <c r="BJN69" s="80"/>
      <c r="BJO69" s="80"/>
      <c r="BJP69" s="80"/>
      <c r="BJQ69" s="80"/>
      <c r="BJR69" s="80"/>
      <c r="BJS69" s="80"/>
      <c r="BJT69" s="80"/>
      <c r="BJU69" s="80"/>
      <c r="BJV69" s="80"/>
      <c r="BJW69" s="80"/>
      <c r="BJX69" s="80"/>
      <c r="BJY69" s="80"/>
      <c r="BJZ69" s="80"/>
      <c r="BKA69" s="80"/>
      <c r="BKB69" s="80"/>
      <c r="BKC69" s="80"/>
      <c r="BKD69" s="80"/>
      <c r="BKE69" s="80"/>
      <c r="BKF69" s="80"/>
      <c r="BKG69" s="80"/>
      <c r="BKH69" s="80"/>
      <c r="BKI69" s="80"/>
      <c r="BKJ69" s="80"/>
      <c r="BKK69" s="80"/>
      <c r="BKL69" s="80"/>
      <c r="BKM69" s="80"/>
      <c r="BKN69" s="80"/>
      <c r="BKO69" s="80"/>
      <c r="BKP69" s="80"/>
      <c r="BKQ69" s="80"/>
      <c r="BKR69" s="80"/>
      <c r="BKS69" s="80"/>
      <c r="BKT69" s="80"/>
      <c r="BKU69" s="80"/>
      <c r="BKV69" s="80"/>
      <c r="BKW69" s="80"/>
      <c r="BKX69" s="80"/>
      <c r="BKY69" s="80"/>
      <c r="BKZ69" s="80"/>
      <c r="BLA69" s="80"/>
      <c r="BLB69" s="80"/>
      <c r="BLC69" s="80"/>
      <c r="BLD69" s="80"/>
      <c r="BLE69" s="80"/>
      <c r="BLF69" s="80"/>
      <c r="BLG69" s="80"/>
      <c r="BLH69" s="80"/>
      <c r="BLI69" s="80"/>
      <c r="BLJ69" s="80"/>
      <c r="BLK69" s="80"/>
      <c r="BLL69" s="80"/>
      <c r="BLM69" s="80"/>
      <c r="BLN69" s="80"/>
      <c r="BLO69" s="80"/>
      <c r="BLP69" s="80"/>
      <c r="BLQ69" s="80"/>
      <c r="BLR69" s="80"/>
      <c r="BLS69" s="80"/>
      <c r="BLT69" s="80"/>
      <c r="BLU69" s="80"/>
      <c r="BLV69" s="80"/>
      <c r="BLW69" s="80"/>
      <c r="BLX69" s="80"/>
      <c r="BLY69" s="80"/>
      <c r="BLZ69" s="80"/>
      <c r="BMA69" s="80"/>
      <c r="BMB69" s="80"/>
      <c r="BMC69" s="80"/>
      <c r="BMD69" s="80"/>
      <c r="BME69" s="80"/>
      <c r="BMF69" s="80"/>
      <c r="BMG69" s="80"/>
      <c r="BMH69" s="80"/>
      <c r="BMI69" s="80"/>
      <c r="BMJ69" s="80"/>
      <c r="BMK69" s="80"/>
      <c r="BML69" s="80"/>
      <c r="BMM69" s="80"/>
      <c r="BMN69" s="80"/>
      <c r="BMO69" s="80"/>
      <c r="BMP69" s="80"/>
      <c r="BMQ69" s="80"/>
      <c r="BMR69" s="80"/>
      <c r="BMS69" s="80"/>
      <c r="BMT69" s="80"/>
      <c r="BMU69" s="80"/>
      <c r="BMV69" s="80"/>
      <c r="BMW69" s="80"/>
      <c r="BMX69" s="80"/>
      <c r="BMY69" s="80"/>
      <c r="BMZ69" s="80"/>
      <c r="BNA69" s="80"/>
      <c r="BNB69" s="80"/>
      <c r="BNC69" s="80"/>
      <c r="BND69" s="80"/>
      <c r="BNE69" s="80"/>
      <c r="BNF69" s="80"/>
      <c r="BNG69" s="80"/>
      <c r="BNH69" s="80"/>
      <c r="BNI69" s="80"/>
      <c r="BNJ69" s="80"/>
      <c r="BNK69" s="80"/>
      <c r="BNL69" s="80"/>
      <c r="BNM69" s="80"/>
      <c r="BNN69" s="80"/>
      <c r="BNO69" s="80"/>
      <c r="BNP69" s="80"/>
      <c r="BNQ69" s="80"/>
      <c r="BNR69" s="80"/>
      <c r="BNS69" s="80"/>
      <c r="BNT69" s="80"/>
      <c r="BNU69" s="80"/>
      <c r="BNV69" s="80"/>
      <c r="BNW69" s="80"/>
      <c r="BNX69" s="80"/>
      <c r="BNY69" s="80"/>
      <c r="BNZ69" s="80"/>
      <c r="BOA69" s="80"/>
      <c r="BOB69" s="80"/>
      <c r="BOC69" s="80"/>
      <c r="BOD69" s="80"/>
      <c r="BOE69" s="80"/>
      <c r="BOF69" s="80"/>
      <c r="BOG69" s="80"/>
      <c r="BOH69" s="80"/>
      <c r="BOI69" s="80"/>
      <c r="BOJ69" s="80"/>
      <c r="BOK69" s="80"/>
      <c r="BOL69" s="80"/>
      <c r="BOM69" s="80"/>
      <c r="BON69" s="80"/>
      <c r="BOO69" s="80"/>
      <c r="BOP69" s="80"/>
      <c r="BOQ69" s="80"/>
      <c r="BOR69" s="80"/>
      <c r="BOS69" s="80"/>
      <c r="BOT69" s="80"/>
      <c r="BOU69" s="80"/>
      <c r="BOV69" s="80"/>
      <c r="BOW69" s="80"/>
      <c r="BOX69" s="80"/>
      <c r="BOY69" s="80"/>
      <c r="BOZ69" s="80"/>
      <c r="BPA69" s="80"/>
      <c r="BPB69" s="80"/>
      <c r="BPC69" s="80"/>
      <c r="BPD69" s="80"/>
      <c r="BPE69" s="80"/>
      <c r="BPF69" s="80"/>
      <c r="BPG69" s="80"/>
      <c r="BPH69" s="80"/>
      <c r="BPI69" s="80"/>
      <c r="BPJ69" s="80"/>
      <c r="BPK69" s="80"/>
      <c r="BPL69" s="80"/>
      <c r="BPM69" s="80"/>
      <c r="BPN69" s="80"/>
      <c r="BPO69" s="80"/>
      <c r="BPP69" s="80"/>
      <c r="BPQ69" s="80"/>
      <c r="BPR69" s="80"/>
      <c r="BPS69" s="80"/>
      <c r="BPT69" s="80"/>
      <c r="BPU69" s="80"/>
      <c r="BPV69" s="80"/>
      <c r="BPW69" s="80"/>
      <c r="BPX69" s="80"/>
      <c r="BPY69" s="80"/>
      <c r="BPZ69" s="80"/>
      <c r="BQA69" s="80"/>
      <c r="BQB69" s="80"/>
      <c r="BQC69" s="80"/>
      <c r="BQD69" s="80"/>
      <c r="BQE69" s="80"/>
      <c r="BQF69" s="80"/>
      <c r="BQG69" s="80"/>
      <c r="BQH69" s="80"/>
      <c r="BQI69" s="80"/>
      <c r="BQJ69" s="80"/>
      <c r="BQK69" s="80"/>
      <c r="BQL69" s="80"/>
      <c r="BQM69" s="80"/>
      <c r="BQN69" s="80"/>
      <c r="BQO69" s="80"/>
      <c r="BQP69" s="80"/>
      <c r="BQQ69" s="80"/>
      <c r="BQR69" s="80"/>
      <c r="BQS69" s="80"/>
      <c r="BQT69" s="80"/>
      <c r="BQU69" s="80"/>
      <c r="BQV69" s="80"/>
      <c r="BQW69" s="80"/>
      <c r="BQX69" s="80"/>
      <c r="BQY69" s="80"/>
      <c r="BQZ69" s="80"/>
      <c r="BRA69" s="80"/>
      <c r="BRB69" s="80"/>
      <c r="BRC69" s="80"/>
      <c r="BRD69" s="80"/>
      <c r="BRE69" s="80"/>
      <c r="BRF69" s="80"/>
      <c r="BRG69" s="80"/>
      <c r="BRH69" s="80"/>
      <c r="BRI69" s="80"/>
      <c r="BRJ69" s="80"/>
      <c r="BRK69" s="80"/>
      <c r="BRL69" s="80"/>
      <c r="BRM69" s="80"/>
      <c r="BRN69" s="80"/>
      <c r="BRO69" s="80"/>
      <c r="BRP69" s="80"/>
      <c r="BRQ69" s="80"/>
      <c r="BRR69" s="80"/>
      <c r="BRS69" s="80"/>
      <c r="BRT69" s="80"/>
      <c r="BRU69" s="80"/>
      <c r="BRV69" s="80"/>
      <c r="BRW69" s="80"/>
      <c r="BRX69" s="80"/>
      <c r="BRY69" s="80"/>
      <c r="BRZ69" s="80"/>
      <c r="BSA69" s="80"/>
      <c r="BSB69" s="80"/>
      <c r="BSC69" s="80"/>
      <c r="BSD69" s="80"/>
      <c r="BSE69" s="80"/>
      <c r="BSF69" s="80"/>
      <c r="BSG69" s="80"/>
      <c r="BSH69" s="80"/>
      <c r="BSI69" s="80"/>
      <c r="BSJ69" s="80"/>
      <c r="BSK69" s="80"/>
      <c r="BSL69" s="80"/>
      <c r="BSM69" s="80"/>
      <c r="BSN69" s="80"/>
      <c r="BSO69" s="80"/>
      <c r="BSP69" s="80"/>
      <c r="BSQ69" s="80"/>
      <c r="BSR69" s="80"/>
      <c r="BSS69" s="80"/>
      <c r="BST69" s="80"/>
      <c r="BSU69" s="80"/>
      <c r="BSV69" s="80"/>
      <c r="BSW69" s="80"/>
      <c r="BSX69" s="80"/>
      <c r="BSY69" s="80"/>
      <c r="BSZ69" s="80"/>
      <c r="BTA69" s="80"/>
      <c r="BTB69" s="80"/>
      <c r="BTC69" s="80"/>
      <c r="BTD69" s="80"/>
      <c r="BTE69" s="80"/>
      <c r="BTF69" s="80"/>
      <c r="BTG69" s="80"/>
      <c r="BTH69" s="80"/>
      <c r="BTI69" s="80"/>
      <c r="BTJ69" s="80"/>
      <c r="BTK69" s="80"/>
      <c r="BTL69" s="80"/>
      <c r="BTM69" s="80"/>
      <c r="BTN69" s="80"/>
      <c r="BTO69" s="80"/>
      <c r="BTP69" s="80"/>
      <c r="BTQ69" s="80"/>
      <c r="BTR69" s="80"/>
      <c r="BTS69" s="80"/>
      <c r="BTT69" s="80"/>
      <c r="BTU69" s="80"/>
      <c r="BTV69" s="80"/>
      <c r="BTW69" s="80"/>
      <c r="BTX69" s="80"/>
      <c r="BTY69" s="80"/>
      <c r="BTZ69" s="80"/>
      <c r="BUA69" s="80"/>
      <c r="BUB69" s="80"/>
      <c r="BUC69" s="80"/>
      <c r="BUD69" s="80"/>
      <c r="BUE69" s="80"/>
      <c r="BUF69" s="80"/>
      <c r="BUG69" s="80"/>
      <c r="BUH69" s="80"/>
      <c r="BUI69" s="80"/>
      <c r="BUJ69" s="80"/>
      <c r="BUK69" s="80"/>
      <c r="BUL69" s="80"/>
      <c r="BUM69" s="80"/>
      <c r="BUN69" s="80"/>
      <c r="BUO69" s="80"/>
      <c r="BUP69" s="80"/>
      <c r="BUQ69" s="80"/>
      <c r="BUR69" s="80"/>
      <c r="BUS69" s="80"/>
      <c r="BUT69" s="80"/>
      <c r="BUU69" s="80"/>
      <c r="BUV69" s="80"/>
      <c r="BUW69" s="80"/>
      <c r="BUX69" s="80"/>
      <c r="BUY69" s="80"/>
      <c r="BUZ69" s="80"/>
      <c r="BVA69" s="80"/>
      <c r="BVB69" s="80"/>
      <c r="BVC69" s="80"/>
      <c r="BVD69" s="80"/>
      <c r="BVE69" s="80"/>
      <c r="BVF69" s="80"/>
      <c r="BVG69" s="80"/>
      <c r="BVH69" s="80"/>
      <c r="BVI69" s="80"/>
      <c r="BVJ69" s="80"/>
      <c r="BVK69" s="80"/>
      <c r="BVL69" s="80"/>
      <c r="BVM69" s="80"/>
      <c r="BVN69" s="80"/>
      <c r="BVO69" s="80"/>
      <c r="BVP69" s="80"/>
      <c r="BVQ69" s="80"/>
      <c r="BVR69" s="80"/>
      <c r="BVS69" s="80"/>
      <c r="BVT69" s="80"/>
      <c r="BVU69" s="80"/>
      <c r="BVV69" s="80"/>
      <c r="BVW69" s="80"/>
      <c r="BVX69" s="80"/>
      <c r="BVY69" s="80"/>
      <c r="BVZ69" s="80"/>
      <c r="BWA69" s="80"/>
      <c r="BWB69" s="80"/>
      <c r="BWC69" s="80"/>
      <c r="BWD69" s="80"/>
      <c r="BWE69" s="80"/>
      <c r="BWF69" s="80"/>
      <c r="BWG69" s="80"/>
      <c r="BWH69" s="80"/>
      <c r="BWI69" s="80"/>
      <c r="BWJ69" s="80"/>
      <c r="BWK69" s="80"/>
      <c r="BWL69" s="80"/>
      <c r="BWM69" s="80"/>
      <c r="BWN69" s="80"/>
      <c r="BWO69" s="80"/>
      <c r="BWP69" s="80"/>
      <c r="BWQ69" s="80"/>
      <c r="BWR69" s="80"/>
      <c r="BWS69" s="80"/>
      <c r="BWT69" s="80"/>
      <c r="BWU69" s="80"/>
      <c r="BWV69" s="80"/>
      <c r="BWW69" s="80"/>
      <c r="BWX69" s="80"/>
      <c r="BWY69" s="80"/>
      <c r="BWZ69" s="80"/>
      <c r="BXA69" s="80"/>
      <c r="BXB69" s="80"/>
      <c r="BXC69" s="80"/>
      <c r="BXD69" s="80"/>
      <c r="BXE69" s="80"/>
      <c r="BXF69" s="80"/>
      <c r="BXG69" s="80"/>
      <c r="BXH69" s="80"/>
      <c r="BXI69" s="80"/>
      <c r="BXJ69" s="80"/>
      <c r="BXK69" s="80"/>
      <c r="BXL69" s="80"/>
      <c r="BXM69" s="80"/>
      <c r="BXN69" s="80"/>
      <c r="BXO69" s="80"/>
      <c r="BXP69" s="80"/>
      <c r="BXQ69" s="80"/>
      <c r="BXR69" s="80"/>
      <c r="BXS69" s="80"/>
      <c r="BXT69" s="80"/>
      <c r="BXU69" s="80"/>
      <c r="BXV69" s="80"/>
      <c r="BXW69" s="80"/>
      <c r="BXX69" s="80"/>
      <c r="BXY69" s="80"/>
      <c r="BXZ69" s="80"/>
      <c r="BYA69" s="80"/>
      <c r="BYB69" s="80"/>
      <c r="BYC69" s="80"/>
      <c r="BYD69" s="80"/>
      <c r="BYE69" s="80"/>
      <c r="BYF69" s="80"/>
      <c r="BYG69" s="80"/>
      <c r="BYH69" s="80"/>
      <c r="BYI69" s="80"/>
      <c r="BYJ69" s="80"/>
      <c r="BYK69" s="80"/>
      <c r="BYL69" s="80"/>
      <c r="BYM69" s="80"/>
      <c r="BYN69" s="80"/>
      <c r="BYO69" s="80"/>
      <c r="BYP69" s="80"/>
      <c r="BYQ69" s="80"/>
      <c r="BYR69" s="80"/>
      <c r="BYS69" s="80"/>
      <c r="BYT69" s="80"/>
      <c r="BYU69" s="80"/>
      <c r="BYV69" s="80"/>
      <c r="BYW69" s="80"/>
      <c r="BYX69" s="80"/>
      <c r="BYY69" s="80"/>
      <c r="BYZ69" s="80"/>
      <c r="BZA69" s="80"/>
      <c r="BZB69" s="80"/>
      <c r="BZC69" s="80"/>
      <c r="BZD69" s="80"/>
      <c r="BZE69" s="80"/>
      <c r="BZF69" s="80"/>
      <c r="BZG69" s="80"/>
      <c r="BZH69" s="80"/>
      <c r="BZI69" s="80"/>
      <c r="BZJ69" s="80"/>
      <c r="BZK69" s="80"/>
      <c r="BZL69" s="80"/>
      <c r="BZM69" s="80"/>
      <c r="BZN69" s="80"/>
      <c r="BZO69" s="80"/>
      <c r="BZP69" s="80"/>
      <c r="BZQ69" s="80"/>
      <c r="BZR69" s="80"/>
      <c r="BZS69" s="80"/>
      <c r="BZT69" s="80"/>
      <c r="BZU69" s="80"/>
      <c r="BZV69" s="80"/>
      <c r="BZW69" s="80"/>
      <c r="BZX69" s="80"/>
      <c r="BZY69" s="80"/>
      <c r="BZZ69" s="80"/>
      <c r="CAA69" s="80"/>
      <c r="CAB69" s="80"/>
      <c r="CAC69" s="80"/>
      <c r="CAD69" s="80"/>
      <c r="CAE69" s="80"/>
      <c r="CAF69" s="80"/>
      <c r="CAG69" s="80"/>
      <c r="CAH69" s="80"/>
      <c r="CAI69" s="80"/>
      <c r="CAJ69" s="80"/>
      <c r="CAK69" s="80"/>
      <c r="CAL69" s="80"/>
      <c r="CAM69" s="80"/>
      <c r="CAN69" s="80"/>
      <c r="CAO69" s="80"/>
      <c r="CAP69" s="80"/>
      <c r="CAQ69" s="80"/>
      <c r="CAR69" s="80"/>
      <c r="CAS69" s="80"/>
      <c r="CAT69" s="80"/>
      <c r="CAU69" s="80"/>
      <c r="CAV69" s="80"/>
      <c r="CAW69" s="80"/>
      <c r="CAX69" s="80"/>
      <c r="CAY69" s="80"/>
      <c r="CAZ69" s="80"/>
      <c r="CBA69" s="80"/>
      <c r="CBB69" s="80"/>
      <c r="CBC69" s="80"/>
      <c r="CBD69" s="80"/>
      <c r="CBE69" s="80"/>
      <c r="CBF69" s="80"/>
      <c r="CBG69" s="80"/>
      <c r="CBH69" s="80"/>
      <c r="CBI69" s="80"/>
      <c r="CBJ69" s="80"/>
      <c r="CBK69" s="80"/>
      <c r="CBL69" s="80"/>
      <c r="CBM69" s="80"/>
      <c r="CBN69" s="80"/>
      <c r="CBO69" s="80"/>
      <c r="CBP69" s="80"/>
      <c r="CBQ69" s="80"/>
      <c r="CBR69" s="80"/>
      <c r="CBS69" s="80"/>
      <c r="CBT69" s="80"/>
      <c r="CBU69" s="80"/>
      <c r="CBV69" s="80"/>
      <c r="CBW69" s="80"/>
      <c r="CBX69" s="80"/>
      <c r="CBY69" s="80"/>
      <c r="CBZ69" s="80"/>
      <c r="CCA69" s="80"/>
      <c r="CCB69" s="80"/>
      <c r="CCC69" s="80"/>
      <c r="CCD69" s="80"/>
      <c r="CCE69" s="80"/>
      <c r="CCF69" s="80"/>
      <c r="CCG69" s="80"/>
      <c r="CCH69" s="80"/>
      <c r="CCI69" s="80"/>
      <c r="CCJ69" s="80"/>
      <c r="CCK69" s="80"/>
      <c r="CCL69" s="80"/>
      <c r="CCM69" s="80"/>
      <c r="CCN69" s="80"/>
      <c r="CCO69" s="80"/>
      <c r="CCP69" s="80"/>
      <c r="CCQ69" s="80"/>
      <c r="CCR69" s="80"/>
      <c r="CCS69" s="80"/>
      <c r="CCT69" s="80"/>
      <c r="CCU69" s="80"/>
      <c r="CCV69" s="80"/>
      <c r="CCW69" s="80"/>
      <c r="CCX69" s="80"/>
      <c r="CCY69" s="80"/>
      <c r="CCZ69" s="80"/>
      <c r="CDA69" s="80"/>
      <c r="CDB69" s="80"/>
      <c r="CDC69" s="80"/>
      <c r="CDD69" s="80"/>
      <c r="CDE69" s="80"/>
      <c r="CDF69" s="80"/>
      <c r="CDG69" s="80"/>
      <c r="CDH69" s="80"/>
      <c r="CDI69" s="80"/>
      <c r="CDJ69" s="80"/>
      <c r="CDK69" s="80"/>
      <c r="CDL69" s="80"/>
      <c r="CDM69" s="80"/>
      <c r="CDN69" s="80"/>
      <c r="CDO69" s="80"/>
      <c r="CDP69" s="80"/>
      <c r="CDQ69" s="80"/>
      <c r="CDR69" s="80"/>
      <c r="CDS69" s="80"/>
      <c r="CDT69" s="80"/>
      <c r="CDU69" s="80"/>
      <c r="CDV69" s="80"/>
      <c r="CDW69" s="80"/>
      <c r="CDX69" s="80"/>
      <c r="CDY69" s="80"/>
      <c r="CDZ69" s="80"/>
      <c r="CEA69" s="80"/>
      <c r="CEB69" s="80"/>
      <c r="CEC69" s="80"/>
      <c r="CED69" s="80"/>
      <c r="CEE69" s="80"/>
      <c r="CEF69" s="80"/>
      <c r="CEG69" s="80"/>
      <c r="CEH69" s="80"/>
      <c r="CEI69" s="80"/>
      <c r="CEJ69" s="80"/>
      <c r="CEK69" s="80"/>
      <c r="CEL69" s="80"/>
      <c r="CEM69" s="80"/>
      <c r="CEN69" s="80"/>
      <c r="CEO69" s="80"/>
      <c r="CEP69" s="80"/>
      <c r="CEQ69" s="80"/>
      <c r="CER69" s="80"/>
      <c r="CES69" s="80"/>
      <c r="CET69" s="80"/>
      <c r="CEU69" s="80"/>
      <c r="CEV69" s="80"/>
      <c r="CEW69" s="80"/>
      <c r="CEX69" s="80"/>
      <c r="CEY69" s="80"/>
      <c r="CEZ69" s="80"/>
      <c r="CFA69" s="80"/>
      <c r="CFB69" s="80"/>
      <c r="CFC69" s="80"/>
      <c r="CFD69" s="80"/>
      <c r="CFE69" s="80"/>
      <c r="CFF69" s="80"/>
      <c r="CFG69" s="80"/>
      <c r="CFH69" s="80"/>
      <c r="CFI69" s="80"/>
      <c r="CFJ69" s="80"/>
      <c r="CFK69" s="80"/>
      <c r="CFL69" s="80"/>
      <c r="CFM69" s="80"/>
      <c r="CFN69" s="80"/>
      <c r="CFO69" s="80"/>
      <c r="CFP69" s="80"/>
      <c r="CFQ69" s="80"/>
      <c r="CFR69" s="80"/>
      <c r="CFS69" s="80"/>
      <c r="CFT69" s="80"/>
      <c r="CFU69" s="80"/>
      <c r="CFV69" s="80"/>
      <c r="CFW69" s="80"/>
      <c r="CFX69" s="80"/>
      <c r="CFY69" s="80"/>
      <c r="CFZ69" s="80"/>
      <c r="CGA69" s="80"/>
      <c r="CGB69" s="80"/>
      <c r="CGC69" s="80"/>
      <c r="CGD69" s="80"/>
      <c r="CGE69" s="80"/>
      <c r="CGF69" s="80"/>
      <c r="CGG69" s="80"/>
      <c r="CGH69" s="80"/>
      <c r="CGI69" s="80"/>
      <c r="CGJ69" s="80"/>
      <c r="CGK69" s="80"/>
      <c r="CGL69" s="80"/>
      <c r="CGM69" s="80"/>
      <c r="CGN69" s="80"/>
      <c r="CGO69" s="80"/>
      <c r="CGP69" s="80"/>
      <c r="CGQ69" s="80"/>
      <c r="CGR69" s="80"/>
      <c r="CGS69" s="80"/>
      <c r="CGT69" s="80"/>
      <c r="CGU69" s="80"/>
      <c r="CGV69" s="80"/>
      <c r="CGW69" s="80"/>
      <c r="CGX69" s="80"/>
      <c r="CGY69" s="80"/>
      <c r="CGZ69" s="80"/>
      <c r="CHA69" s="80"/>
      <c r="CHB69" s="80"/>
      <c r="CHC69" s="80"/>
      <c r="CHD69" s="80"/>
      <c r="CHE69" s="80"/>
      <c r="CHF69" s="80"/>
      <c r="CHG69" s="80"/>
      <c r="CHH69" s="80"/>
      <c r="CHI69" s="80"/>
      <c r="CHJ69" s="80"/>
      <c r="CHK69" s="80"/>
      <c r="CHL69" s="80"/>
      <c r="CHM69" s="80"/>
      <c r="CHN69" s="80"/>
      <c r="CHO69" s="80"/>
      <c r="CHP69" s="80"/>
      <c r="CHQ69" s="80"/>
      <c r="CHR69" s="80"/>
      <c r="CHS69" s="80"/>
      <c r="CHT69" s="80"/>
      <c r="CHU69" s="80"/>
      <c r="CHV69" s="80"/>
      <c r="CHW69" s="80"/>
      <c r="CHX69" s="80"/>
      <c r="CHY69" s="80"/>
      <c r="CHZ69" s="80"/>
      <c r="CIA69" s="80"/>
      <c r="CIB69" s="80"/>
      <c r="CIC69" s="80"/>
      <c r="CID69" s="80"/>
      <c r="CIE69" s="80"/>
      <c r="CIF69" s="80"/>
      <c r="CIG69" s="80"/>
      <c r="CIH69" s="80"/>
      <c r="CII69" s="80"/>
      <c r="CIJ69" s="80"/>
      <c r="CIK69" s="80"/>
      <c r="CIL69" s="80"/>
      <c r="CIM69" s="80"/>
      <c r="CIN69" s="80"/>
      <c r="CIO69" s="80"/>
      <c r="CIP69" s="80"/>
      <c r="CIQ69" s="80"/>
      <c r="CIR69" s="80"/>
      <c r="CIS69" s="80"/>
      <c r="CIT69" s="80"/>
      <c r="CIU69" s="80"/>
      <c r="CIV69" s="80"/>
      <c r="CIW69" s="80"/>
      <c r="CIX69" s="80"/>
      <c r="CIY69" s="80"/>
      <c r="CIZ69" s="80"/>
      <c r="CJA69" s="80"/>
      <c r="CJB69" s="80"/>
      <c r="CJC69" s="80"/>
      <c r="CJD69" s="80"/>
      <c r="CJE69" s="80"/>
      <c r="CJF69" s="80"/>
      <c r="CJG69" s="80"/>
      <c r="CJH69" s="80"/>
      <c r="CJI69" s="80"/>
      <c r="CJJ69" s="80"/>
      <c r="CJK69" s="80"/>
      <c r="CJL69" s="80"/>
      <c r="CJM69" s="80"/>
      <c r="CJN69" s="80"/>
      <c r="CJO69" s="80"/>
      <c r="CJP69" s="80"/>
      <c r="CJQ69" s="80"/>
      <c r="CJR69" s="80"/>
      <c r="CJS69" s="80"/>
      <c r="CJT69" s="80"/>
      <c r="CJU69" s="80"/>
      <c r="CJV69" s="80"/>
      <c r="CJW69" s="80"/>
      <c r="CJX69" s="80"/>
      <c r="CJY69" s="80"/>
      <c r="CJZ69" s="80"/>
      <c r="CKA69" s="80"/>
      <c r="CKB69" s="80"/>
      <c r="CKC69" s="80"/>
      <c r="CKD69" s="80"/>
      <c r="CKE69" s="80"/>
      <c r="CKF69" s="80"/>
      <c r="CKG69" s="80"/>
      <c r="CKH69" s="80"/>
      <c r="CKI69" s="80"/>
      <c r="CKJ69" s="80"/>
      <c r="CKK69" s="80"/>
      <c r="CKL69" s="80"/>
      <c r="CKM69" s="80"/>
      <c r="CKN69" s="80"/>
      <c r="CKO69" s="80"/>
      <c r="CKP69" s="80"/>
      <c r="CKQ69" s="80"/>
      <c r="CKR69" s="80"/>
      <c r="CKS69" s="80"/>
      <c r="CKT69" s="80"/>
      <c r="CKU69" s="80"/>
      <c r="CKV69" s="80"/>
      <c r="CKW69" s="80"/>
      <c r="CKX69" s="80"/>
      <c r="CKY69" s="80"/>
      <c r="CKZ69" s="80"/>
      <c r="CLA69" s="80"/>
      <c r="CLB69" s="80"/>
      <c r="CLC69" s="80"/>
      <c r="CLD69" s="80"/>
      <c r="CLE69" s="80"/>
      <c r="CLF69" s="80"/>
      <c r="CLG69" s="80"/>
      <c r="CLH69" s="80"/>
      <c r="CLI69" s="80"/>
      <c r="CLJ69" s="80"/>
      <c r="CLK69" s="80"/>
      <c r="CLL69" s="80"/>
      <c r="CLM69" s="80"/>
      <c r="CLN69" s="80"/>
      <c r="CLO69" s="80"/>
      <c r="CLP69" s="80"/>
      <c r="CLQ69" s="80"/>
      <c r="CLR69" s="80"/>
      <c r="CLS69" s="80"/>
      <c r="CLT69" s="80"/>
      <c r="CLU69" s="80"/>
      <c r="CLV69" s="80"/>
      <c r="CLW69" s="80"/>
      <c r="CLX69" s="80"/>
      <c r="CLY69" s="80"/>
      <c r="CLZ69" s="80"/>
      <c r="CMA69" s="80"/>
      <c r="CMB69" s="80"/>
      <c r="CMC69" s="80"/>
      <c r="CMD69" s="80"/>
      <c r="CME69" s="80"/>
      <c r="CMF69" s="80"/>
      <c r="CMG69" s="80"/>
      <c r="CMH69" s="80"/>
      <c r="CMI69" s="80"/>
      <c r="CMJ69" s="80"/>
      <c r="CMK69" s="80"/>
      <c r="CML69" s="80"/>
      <c r="CMM69" s="80"/>
      <c r="CMN69" s="80"/>
      <c r="CMO69" s="80"/>
      <c r="CMP69" s="80"/>
      <c r="CMQ69" s="80"/>
      <c r="CMR69" s="80"/>
      <c r="CMS69" s="80"/>
      <c r="CMT69" s="80"/>
      <c r="CMU69" s="80"/>
      <c r="CMV69" s="80"/>
      <c r="CMW69" s="80"/>
      <c r="CMX69" s="80"/>
      <c r="CMY69" s="80"/>
      <c r="CMZ69" s="80"/>
      <c r="CNA69" s="80"/>
      <c r="CNB69" s="80"/>
      <c r="CNC69" s="80"/>
      <c r="CND69" s="80"/>
      <c r="CNE69" s="80"/>
      <c r="CNF69" s="80"/>
      <c r="CNG69" s="80"/>
      <c r="CNH69" s="80"/>
      <c r="CNI69" s="80"/>
      <c r="CNJ69" s="80"/>
      <c r="CNK69" s="80"/>
      <c r="CNL69" s="80"/>
      <c r="CNM69" s="80"/>
      <c r="CNN69" s="80"/>
      <c r="CNO69" s="80"/>
      <c r="CNP69" s="80"/>
      <c r="CNQ69" s="80"/>
      <c r="CNR69" s="80"/>
      <c r="CNS69" s="80"/>
      <c r="CNT69" s="80"/>
      <c r="CNU69" s="80"/>
      <c r="CNV69" s="80"/>
      <c r="CNW69" s="80"/>
      <c r="CNX69" s="80"/>
      <c r="CNY69" s="80"/>
      <c r="CNZ69" s="80"/>
      <c r="COA69" s="80"/>
      <c r="COB69" s="80"/>
      <c r="COC69" s="80"/>
      <c r="COD69" s="80"/>
      <c r="COE69" s="80"/>
      <c r="COF69" s="80"/>
      <c r="COG69" s="80"/>
      <c r="COH69" s="80"/>
      <c r="COI69" s="80"/>
      <c r="COJ69" s="80"/>
      <c r="COK69" s="80"/>
      <c r="COL69" s="80"/>
      <c r="COM69" s="80"/>
      <c r="CON69" s="80"/>
      <c r="COO69" s="80"/>
      <c r="COP69" s="80"/>
      <c r="COQ69" s="80"/>
      <c r="COR69" s="80"/>
      <c r="COS69" s="80"/>
      <c r="COT69" s="80"/>
      <c r="COU69" s="80"/>
      <c r="COV69" s="80"/>
      <c r="COW69" s="80"/>
      <c r="COX69" s="80"/>
      <c r="COY69" s="80"/>
      <c r="COZ69" s="80"/>
      <c r="CPA69" s="80"/>
      <c r="CPB69" s="80"/>
      <c r="CPC69" s="80"/>
      <c r="CPD69" s="80"/>
      <c r="CPE69" s="80"/>
      <c r="CPF69" s="80"/>
      <c r="CPG69" s="80"/>
      <c r="CPH69" s="80"/>
      <c r="CPI69" s="80"/>
      <c r="CPJ69" s="80"/>
      <c r="CPK69" s="80"/>
      <c r="CPL69" s="80"/>
      <c r="CPM69" s="80"/>
      <c r="CPN69" s="80"/>
      <c r="CPO69" s="80"/>
      <c r="CPP69" s="80"/>
      <c r="CPQ69" s="80"/>
      <c r="CPR69" s="80"/>
      <c r="CPS69" s="80"/>
      <c r="CPT69" s="80"/>
      <c r="CPU69" s="80"/>
      <c r="CPV69" s="80"/>
      <c r="CPW69" s="80"/>
      <c r="CPX69" s="80"/>
      <c r="CPY69" s="80"/>
      <c r="CPZ69" s="80"/>
      <c r="CQA69" s="80"/>
      <c r="CQB69" s="80"/>
      <c r="CQC69" s="80"/>
      <c r="CQD69" s="80"/>
      <c r="CQE69" s="80"/>
      <c r="CQF69" s="80"/>
      <c r="CQG69" s="80"/>
      <c r="CQH69" s="80"/>
      <c r="CQI69" s="80"/>
      <c r="CQJ69" s="80"/>
      <c r="CQK69" s="80"/>
      <c r="CQL69" s="80"/>
      <c r="CQM69" s="80"/>
      <c r="CQN69" s="80"/>
      <c r="CQO69" s="80"/>
      <c r="CQP69" s="80"/>
      <c r="CQQ69" s="80"/>
      <c r="CQR69" s="80"/>
      <c r="CQS69" s="80"/>
      <c r="CQT69" s="80"/>
      <c r="CQU69" s="80"/>
      <c r="CQV69" s="80"/>
      <c r="CQW69" s="80"/>
      <c r="CQX69" s="80"/>
      <c r="CQY69" s="80"/>
      <c r="CQZ69" s="80"/>
      <c r="CRA69" s="80"/>
      <c r="CRB69" s="80"/>
      <c r="CRC69" s="80"/>
      <c r="CRD69" s="80"/>
      <c r="CRE69" s="80"/>
      <c r="CRF69" s="80"/>
      <c r="CRG69" s="80"/>
      <c r="CRH69" s="80"/>
      <c r="CRI69" s="80"/>
      <c r="CRJ69" s="80"/>
      <c r="CRK69" s="80"/>
      <c r="CRL69" s="80"/>
      <c r="CRM69" s="80"/>
      <c r="CRN69" s="80"/>
      <c r="CRO69" s="80"/>
      <c r="CRP69" s="80"/>
      <c r="CRQ69" s="80"/>
      <c r="CRR69" s="80"/>
      <c r="CRS69" s="80"/>
      <c r="CRT69" s="80"/>
      <c r="CRU69" s="80"/>
      <c r="CRV69" s="80"/>
      <c r="CRW69" s="80"/>
      <c r="CRX69" s="80"/>
      <c r="CRY69" s="80"/>
      <c r="CRZ69" s="80"/>
      <c r="CSA69" s="80"/>
      <c r="CSB69" s="80"/>
      <c r="CSC69" s="80"/>
      <c r="CSD69" s="80"/>
      <c r="CSE69" s="80"/>
      <c r="CSF69" s="80"/>
      <c r="CSG69" s="80"/>
      <c r="CSH69" s="80"/>
      <c r="CSI69" s="80"/>
      <c r="CSJ69" s="80"/>
      <c r="CSK69" s="80"/>
      <c r="CSL69" s="80"/>
      <c r="CSM69" s="80"/>
      <c r="CSN69" s="80"/>
      <c r="CSO69" s="80"/>
      <c r="CSP69" s="80"/>
      <c r="CSQ69" s="80"/>
      <c r="CSR69" s="80"/>
      <c r="CSS69" s="80"/>
      <c r="CST69" s="80"/>
      <c r="CSU69" s="80"/>
      <c r="CSV69" s="80"/>
      <c r="CSW69" s="80"/>
      <c r="CSX69" s="80"/>
      <c r="CSY69" s="80"/>
      <c r="CSZ69" s="80"/>
      <c r="CTA69" s="80"/>
      <c r="CTB69" s="80"/>
      <c r="CTC69" s="80"/>
      <c r="CTD69" s="80"/>
      <c r="CTE69" s="80"/>
      <c r="CTF69" s="80"/>
      <c r="CTG69" s="80"/>
      <c r="CTH69" s="80"/>
      <c r="CTI69" s="80"/>
      <c r="CTJ69" s="80"/>
      <c r="CTK69" s="80"/>
      <c r="CTL69" s="80"/>
      <c r="CTM69" s="80"/>
      <c r="CTN69" s="80"/>
      <c r="CTO69" s="80"/>
      <c r="CTP69" s="80"/>
      <c r="CTQ69" s="80"/>
      <c r="CTR69" s="80"/>
      <c r="CTS69" s="80"/>
      <c r="CTT69" s="80"/>
      <c r="CTU69" s="80"/>
      <c r="CTV69" s="80"/>
      <c r="CTW69" s="80"/>
      <c r="CTX69" s="80"/>
      <c r="CTY69" s="80"/>
      <c r="CTZ69" s="80"/>
      <c r="CUA69" s="80"/>
      <c r="CUB69" s="80"/>
      <c r="CUC69" s="80"/>
      <c r="CUD69" s="80"/>
      <c r="CUE69" s="80"/>
      <c r="CUF69" s="80"/>
      <c r="CUG69" s="80"/>
      <c r="CUH69" s="80"/>
      <c r="CUI69" s="80"/>
      <c r="CUJ69" s="80"/>
      <c r="CUK69" s="80"/>
      <c r="CUL69" s="80"/>
      <c r="CUM69" s="80"/>
      <c r="CUN69" s="80"/>
      <c r="CUO69" s="80"/>
      <c r="CUP69" s="80"/>
      <c r="CUQ69" s="80"/>
      <c r="CUR69" s="80"/>
      <c r="CUS69" s="80"/>
      <c r="CUT69" s="80"/>
      <c r="CUU69" s="80"/>
      <c r="CUV69" s="80"/>
      <c r="CUW69" s="80"/>
      <c r="CUX69" s="80"/>
      <c r="CUY69" s="80"/>
      <c r="CUZ69" s="80"/>
      <c r="CVA69" s="80"/>
      <c r="CVB69" s="80"/>
      <c r="CVC69" s="80"/>
      <c r="CVD69" s="80"/>
      <c r="CVE69" s="80"/>
      <c r="CVF69" s="80"/>
      <c r="CVG69" s="80"/>
      <c r="CVH69" s="80"/>
      <c r="CVI69" s="80"/>
      <c r="CVJ69" s="80"/>
      <c r="CVK69" s="80"/>
      <c r="CVL69" s="80"/>
      <c r="CVM69" s="80"/>
      <c r="CVN69" s="80"/>
      <c r="CVO69" s="80"/>
      <c r="CVP69" s="80"/>
      <c r="CVQ69" s="80"/>
      <c r="CVR69" s="80"/>
      <c r="CVS69" s="80"/>
      <c r="CVT69" s="80"/>
      <c r="CVU69" s="80"/>
      <c r="CVV69" s="80"/>
      <c r="CVW69" s="80"/>
      <c r="CVX69" s="80"/>
      <c r="CVY69" s="80"/>
      <c r="CVZ69" s="80"/>
      <c r="CWA69" s="80"/>
      <c r="CWB69" s="80"/>
      <c r="CWC69" s="80"/>
      <c r="CWD69" s="80"/>
      <c r="CWE69" s="80"/>
      <c r="CWF69" s="80"/>
      <c r="CWG69" s="80"/>
      <c r="CWH69" s="80"/>
      <c r="CWI69" s="80"/>
      <c r="CWJ69" s="80"/>
      <c r="CWK69" s="80"/>
      <c r="CWL69" s="80"/>
      <c r="CWM69" s="80"/>
      <c r="CWN69" s="80"/>
      <c r="CWO69" s="80"/>
      <c r="CWP69" s="80"/>
      <c r="CWQ69" s="80"/>
      <c r="CWR69" s="80"/>
      <c r="CWS69" s="80"/>
      <c r="CWT69" s="80"/>
      <c r="CWU69" s="80"/>
      <c r="CWV69" s="80"/>
      <c r="CWW69" s="80"/>
      <c r="CWX69" s="80"/>
      <c r="CWY69" s="80"/>
      <c r="CWZ69" s="80"/>
      <c r="CXA69" s="80"/>
      <c r="CXB69" s="80"/>
      <c r="CXC69" s="80"/>
      <c r="CXD69" s="80"/>
      <c r="CXE69" s="80"/>
      <c r="CXF69" s="80"/>
      <c r="CXG69" s="80"/>
      <c r="CXH69" s="80"/>
      <c r="CXI69" s="80"/>
      <c r="CXJ69" s="80"/>
      <c r="CXK69" s="80"/>
      <c r="CXL69" s="80"/>
      <c r="CXM69" s="80"/>
      <c r="CXN69" s="80"/>
      <c r="CXO69" s="80"/>
      <c r="CXP69" s="80"/>
      <c r="CXQ69" s="80"/>
      <c r="CXR69" s="80"/>
      <c r="CXS69" s="80"/>
      <c r="CXT69" s="80"/>
      <c r="CXU69" s="80"/>
      <c r="CXV69" s="80"/>
      <c r="CXW69" s="80"/>
      <c r="CXX69" s="80"/>
      <c r="CXY69" s="80"/>
      <c r="CXZ69" s="80"/>
      <c r="CYA69" s="80"/>
      <c r="CYB69" s="80"/>
      <c r="CYC69" s="80"/>
      <c r="CYD69" s="80"/>
      <c r="CYE69" s="80"/>
      <c r="CYF69" s="80"/>
      <c r="CYG69" s="80"/>
      <c r="CYH69" s="80"/>
      <c r="CYI69" s="80"/>
      <c r="CYJ69" s="80"/>
      <c r="CYK69" s="80"/>
      <c r="CYL69" s="80"/>
      <c r="CYM69" s="80"/>
      <c r="CYN69" s="80"/>
      <c r="CYO69" s="80"/>
      <c r="CYP69" s="80"/>
      <c r="CYQ69" s="80"/>
      <c r="CYR69" s="80"/>
      <c r="CYS69" s="80"/>
      <c r="CYT69" s="80"/>
      <c r="CYU69" s="80"/>
      <c r="CYV69" s="80"/>
      <c r="CYW69" s="80"/>
      <c r="CYX69" s="80"/>
      <c r="CYY69" s="80"/>
      <c r="CYZ69" s="80"/>
      <c r="CZA69" s="80"/>
      <c r="CZB69" s="80"/>
      <c r="CZC69" s="80"/>
      <c r="CZD69" s="80"/>
      <c r="CZE69" s="80"/>
      <c r="CZF69" s="80"/>
      <c r="CZG69" s="80"/>
      <c r="CZH69" s="80"/>
      <c r="CZI69" s="80"/>
      <c r="CZJ69" s="80"/>
      <c r="CZK69" s="80"/>
      <c r="CZL69" s="80"/>
      <c r="CZM69" s="80"/>
      <c r="CZN69" s="80"/>
      <c r="CZO69" s="80"/>
      <c r="CZP69" s="80"/>
      <c r="CZQ69" s="80"/>
      <c r="CZR69" s="80"/>
      <c r="CZS69" s="80"/>
      <c r="CZT69" s="80"/>
      <c r="CZU69" s="80"/>
      <c r="CZV69" s="80"/>
      <c r="CZW69" s="80"/>
      <c r="CZX69" s="80"/>
      <c r="CZY69" s="80"/>
      <c r="CZZ69" s="80"/>
      <c r="DAA69" s="80"/>
      <c r="DAB69" s="80"/>
      <c r="DAC69" s="80"/>
      <c r="DAD69" s="80"/>
      <c r="DAE69" s="80"/>
      <c r="DAF69" s="80"/>
      <c r="DAG69" s="80"/>
      <c r="DAH69" s="80"/>
      <c r="DAI69" s="80"/>
      <c r="DAJ69" s="80"/>
      <c r="DAK69" s="80"/>
      <c r="DAL69" s="80"/>
      <c r="DAM69" s="80"/>
      <c r="DAN69" s="80"/>
      <c r="DAO69" s="80"/>
      <c r="DAP69" s="80"/>
      <c r="DAQ69" s="80"/>
      <c r="DAR69" s="80"/>
      <c r="DAS69" s="80"/>
      <c r="DAT69" s="80"/>
      <c r="DAU69" s="80"/>
      <c r="DAV69" s="80"/>
      <c r="DAW69" s="80"/>
      <c r="DAX69" s="80"/>
      <c r="DAY69" s="80"/>
      <c r="DAZ69" s="80"/>
      <c r="DBA69" s="80"/>
      <c r="DBB69" s="80"/>
      <c r="DBC69" s="80"/>
      <c r="DBD69" s="80"/>
      <c r="DBE69" s="80"/>
      <c r="DBF69" s="80"/>
      <c r="DBG69" s="80"/>
      <c r="DBH69" s="80"/>
      <c r="DBI69" s="80"/>
      <c r="DBJ69" s="80"/>
      <c r="DBK69" s="80"/>
      <c r="DBL69" s="80"/>
      <c r="DBM69" s="80"/>
      <c r="DBN69" s="80"/>
      <c r="DBO69" s="80"/>
      <c r="DBP69" s="80"/>
      <c r="DBQ69" s="80"/>
      <c r="DBR69" s="80"/>
      <c r="DBS69" s="80"/>
      <c r="DBT69" s="80"/>
      <c r="DBU69" s="80"/>
      <c r="DBV69" s="80"/>
      <c r="DBW69" s="80"/>
      <c r="DBX69" s="80"/>
      <c r="DBY69" s="80"/>
      <c r="DBZ69" s="80"/>
      <c r="DCA69" s="80"/>
      <c r="DCB69" s="80"/>
      <c r="DCC69" s="80"/>
      <c r="DCD69" s="80"/>
      <c r="DCE69" s="80"/>
      <c r="DCF69" s="80"/>
      <c r="DCG69" s="80"/>
      <c r="DCH69" s="80"/>
      <c r="DCI69" s="80"/>
      <c r="DCJ69" s="80"/>
      <c r="DCK69" s="80"/>
      <c r="DCL69" s="80"/>
      <c r="DCM69" s="80"/>
      <c r="DCN69" s="80"/>
      <c r="DCO69" s="80"/>
      <c r="DCP69" s="80"/>
      <c r="DCQ69" s="80"/>
      <c r="DCR69" s="80"/>
      <c r="DCS69" s="80"/>
      <c r="DCT69" s="80"/>
      <c r="DCU69" s="80"/>
      <c r="DCV69" s="80"/>
      <c r="DCW69" s="80"/>
      <c r="DCX69" s="80"/>
      <c r="DCY69" s="80"/>
      <c r="DCZ69" s="80"/>
      <c r="DDA69" s="80"/>
      <c r="DDB69" s="80"/>
      <c r="DDC69" s="80"/>
      <c r="DDD69" s="80"/>
      <c r="DDE69" s="80"/>
      <c r="DDF69" s="80"/>
      <c r="DDG69" s="80"/>
      <c r="DDH69" s="80"/>
      <c r="DDI69" s="80"/>
      <c r="DDJ69" s="80"/>
      <c r="DDK69" s="80"/>
      <c r="DDL69" s="80"/>
      <c r="DDM69" s="80"/>
      <c r="DDN69" s="80"/>
      <c r="DDO69" s="80"/>
      <c r="DDP69" s="80"/>
      <c r="DDQ69" s="80"/>
      <c r="DDR69" s="80"/>
      <c r="DDS69" s="80"/>
      <c r="DDT69" s="80"/>
      <c r="DDU69" s="80"/>
      <c r="DDV69" s="80"/>
      <c r="DDW69" s="80"/>
      <c r="DDX69" s="80"/>
      <c r="DDY69" s="80"/>
      <c r="DDZ69" s="80"/>
      <c r="DEA69" s="80"/>
      <c r="DEB69" s="80"/>
      <c r="DEC69" s="80"/>
      <c r="DED69" s="80"/>
      <c r="DEE69" s="80"/>
      <c r="DEF69" s="80"/>
      <c r="DEG69" s="80"/>
      <c r="DEH69" s="80"/>
      <c r="DEI69" s="80"/>
      <c r="DEJ69" s="80"/>
      <c r="DEK69" s="80"/>
      <c r="DEL69" s="80"/>
      <c r="DEM69" s="80"/>
      <c r="DEN69" s="80"/>
      <c r="DEO69" s="80"/>
      <c r="DEP69" s="80"/>
      <c r="DEQ69" s="80"/>
      <c r="DER69" s="80"/>
      <c r="DES69" s="80"/>
      <c r="DET69" s="80"/>
      <c r="DEU69" s="80"/>
      <c r="DEV69" s="80"/>
      <c r="DEW69" s="80"/>
      <c r="DEX69" s="80"/>
      <c r="DEY69" s="80"/>
      <c r="DEZ69" s="80"/>
      <c r="DFA69" s="80"/>
      <c r="DFB69" s="80"/>
      <c r="DFC69" s="80"/>
      <c r="DFD69" s="80"/>
      <c r="DFE69" s="80"/>
      <c r="DFF69" s="80"/>
      <c r="DFG69" s="80"/>
      <c r="DFH69" s="80"/>
      <c r="DFI69" s="80"/>
      <c r="DFJ69" s="80"/>
      <c r="DFK69" s="80"/>
      <c r="DFL69" s="80"/>
      <c r="DFM69" s="80"/>
      <c r="DFN69" s="80"/>
      <c r="DFO69" s="80"/>
      <c r="DFP69" s="80"/>
      <c r="DFQ69" s="80"/>
      <c r="DFR69" s="80"/>
      <c r="DFS69" s="80"/>
      <c r="DFT69" s="80"/>
      <c r="DFU69" s="80"/>
      <c r="DFV69" s="80"/>
      <c r="DFW69" s="80"/>
      <c r="DFX69" s="80"/>
      <c r="DFY69" s="80"/>
      <c r="DFZ69" s="80"/>
      <c r="DGA69" s="80"/>
      <c r="DGB69" s="80"/>
      <c r="DGC69" s="80"/>
      <c r="DGD69" s="80"/>
      <c r="DGE69" s="80"/>
      <c r="DGF69" s="80"/>
      <c r="DGG69" s="80"/>
      <c r="DGH69" s="80"/>
      <c r="DGI69" s="80"/>
      <c r="DGJ69" s="80"/>
      <c r="DGK69" s="80"/>
      <c r="DGL69" s="80"/>
      <c r="DGM69" s="80"/>
      <c r="DGN69" s="80"/>
      <c r="DGO69" s="80"/>
      <c r="DGP69" s="80"/>
      <c r="DGQ69" s="80"/>
      <c r="DGR69" s="80"/>
      <c r="DGS69" s="80"/>
      <c r="DGT69" s="80"/>
      <c r="DGU69" s="80"/>
      <c r="DGV69" s="80"/>
      <c r="DGW69" s="80"/>
      <c r="DGX69" s="80"/>
      <c r="DGY69" s="80"/>
      <c r="DGZ69" s="80"/>
      <c r="DHA69" s="80"/>
      <c r="DHB69" s="80"/>
      <c r="DHC69" s="80"/>
      <c r="DHD69" s="80"/>
      <c r="DHE69" s="80"/>
      <c r="DHF69" s="80"/>
      <c r="DHG69" s="80"/>
      <c r="DHH69" s="80"/>
      <c r="DHI69" s="80"/>
      <c r="DHJ69" s="80"/>
      <c r="DHK69" s="80"/>
      <c r="DHL69" s="80"/>
      <c r="DHM69" s="80"/>
      <c r="DHN69" s="80"/>
      <c r="DHO69" s="80"/>
      <c r="DHP69" s="80"/>
      <c r="DHQ69" s="80"/>
      <c r="DHR69" s="80"/>
      <c r="DHS69" s="80"/>
      <c r="DHT69" s="80"/>
      <c r="DHU69" s="80"/>
      <c r="DHV69" s="80"/>
      <c r="DHW69" s="80"/>
      <c r="DHX69" s="80"/>
      <c r="DHY69" s="80"/>
      <c r="DHZ69" s="80"/>
      <c r="DIA69" s="80"/>
      <c r="DIB69" s="80"/>
      <c r="DIC69" s="80"/>
      <c r="DID69" s="80"/>
      <c r="DIE69" s="80"/>
      <c r="DIF69" s="80"/>
      <c r="DIG69" s="80"/>
      <c r="DIH69" s="80"/>
      <c r="DII69" s="80"/>
      <c r="DIJ69" s="80"/>
      <c r="DIK69" s="80"/>
      <c r="DIL69" s="80"/>
      <c r="DIM69" s="80"/>
      <c r="DIN69" s="80"/>
      <c r="DIO69" s="80"/>
      <c r="DIP69" s="80"/>
      <c r="DIQ69" s="80"/>
      <c r="DIR69" s="80"/>
      <c r="DIS69" s="80"/>
      <c r="DIT69" s="80"/>
      <c r="DIU69" s="80"/>
      <c r="DIV69" s="80"/>
      <c r="DIW69" s="80"/>
      <c r="DIX69" s="80"/>
      <c r="DIY69" s="80"/>
      <c r="DIZ69" s="80"/>
      <c r="DJA69" s="80"/>
      <c r="DJB69" s="80"/>
      <c r="DJC69" s="80"/>
      <c r="DJD69" s="80"/>
      <c r="DJE69" s="80"/>
      <c r="DJF69" s="80"/>
      <c r="DJG69" s="80"/>
      <c r="DJH69" s="80"/>
      <c r="DJI69" s="80"/>
      <c r="DJJ69" s="80"/>
      <c r="DJK69" s="80"/>
      <c r="DJL69" s="80"/>
      <c r="DJM69" s="80"/>
      <c r="DJN69" s="80"/>
      <c r="DJO69" s="80"/>
      <c r="DJP69" s="80"/>
      <c r="DJQ69" s="80"/>
      <c r="DJR69" s="80"/>
      <c r="DJS69" s="80"/>
      <c r="DJT69" s="80"/>
      <c r="DJU69" s="80"/>
      <c r="DJV69" s="80"/>
      <c r="DJW69" s="80"/>
      <c r="DJX69" s="80"/>
      <c r="DJY69" s="80"/>
      <c r="DJZ69" s="80"/>
      <c r="DKA69" s="80"/>
      <c r="DKB69" s="80"/>
      <c r="DKC69" s="80"/>
      <c r="DKD69" s="80"/>
      <c r="DKE69" s="80"/>
      <c r="DKF69" s="80"/>
      <c r="DKG69" s="80"/>
      <c r="DKH69" s="80"/>
      <c r="DKI69" s="80"/>
      <c r="DKJ69" s="80"/>
      <c r="DKK69" s="80"/>
      <c r="DKL69" s="80"/>
      <c r="DKM69" s="80"/>
      <c r="DKN69" s="80"/>
      <c r="DKO69" s="80"/>
      <c r="DKP69" s="80"/>
      <c r="DKQ69" s="80"/>
      <c r="DKR69" s="80"/>
      <c r="DKS69" s="80"/>
      <c r="DKT69" s="80"/>
      <c r="DKU69" s="80"/>
      <c r="DKV69" s="80"/>
      <c r="DKW69" s="80"/>
      <c r="DKX69" s="80"/>
      <c r="DKY69" s="80"/>
      <c r="DKZ69" s="80"/>
      <c r="DLA69" s="80"/>
      <c r="DLB69" s="80"/>
      <c r="DLC69" s="80"/>
      <c r="DLD69" s="80"/>
      <c r="DLE69" s="80"/>
      <c r="DLF69" s="80"/>
      <c r="DLG69" s="80"/>
      <c r="DLH69" s="80"/>
      <c r="DLI69" s="80"/>
      <c r="DLJ69" s="80"/>
      <c r="DLK69" s="80"/>
      <c r="DLL69" s="80"/>
      <c r="DLM69" s="80"/>
      <c r="DLN69" s="80"/>
      <c r="DLO69" s="80"/>
      <c r="DLP69" s="80"/>
      <c r="DLQ69" s="80"/>
      <c r="DLR69" s="80"/>
      <c r="DLS69" s="80"/>
      <c r="DLT69" s="80"/>
      <c r="DLU69" s="80"/>
      <c r="DLV69" s="80"/>
      <c r="DLW69" s="80"/>
      <c r="DLX69" s="80"/>
      <c r="DLY69" s="80"/>
      <c r="DLZ69" s="80"/>
      <c r="DMA69" s="80"/>
      <c r="DMB69" s="80"/>
      <c r="DMC69" s="80"/>
      <c r="DMD69" s="80"/>
      <c r="DME69" s="80"/>
      <c r="DMF69" s="80"/>
      <c r="DMG69" s="80"/>
      <c r="DMH69" s="80"/>
      <c r="DMI69" s="80"/>
      <c r="DMJ69" s="80"/>
      <c r="DMK69" s="80"/>
      <c r="DML69" s="80"/>
      <c r="DMM69" s="80"/>
      <c r="DMN69" s="80"/>
      <c r="DMO69" s="80"/>
      <c r="DMP69" s="80"/>
      <c r="DMQ69" s="80"/>
      <c r="DMR69" s="80"/>
      <c r="DMS69" s="80"/>
      <c r="DMT69" s="80"/>
      <c r="DMU69" s="80"/>
      <c r="DMV69" s="80"/>
      <c r="DMW69" s="80"/>
      <c r="DMX69" s="80"/>
      <c r="DMY69" s="80"/>
      <c r="DMZ69" s="80"/>
      <c r="DNA69" s="80"/>
      <c r="DNB69" s="80"/>
      <c r="DNC69" s="80"/>
      <c r="DND69" s="80"/>
      <c r="DNE69" s="80"/>
      <c r="DNF69" s="80"/>
      <c r="DNG69" s="80"/>
      <c r="DNH69" s="80"/>
      <c r="DNI69" s="80"/>
      <c r="DNJ69" s="80"/>
      <c r="DNK69" s="80"/>
      <c r="DNL69" s="80"/>
      <c r="DNM69" s="80"/>
      <c r="DNN69" s="80"/>
      <c r="DNO69" s="80"/>
      <c r="DNP69" s="80"/>
      <c r="DNQ69" s="80"/>
      <c r="DNR69" s="80"/>
      <c r="DNS69" s="80"/>
      <c r="DNT69" s="80"/>
      <c r="DNU69" s="80"/>
      <c r="DNV69" s="80"/>
      <c r="DNW69" s="80"/>
      <c r="DNX69" s="80"/>
      <c r="DNY69" s="80"/>
      <c r="DNZ69" s="80"/>
      <c r="DOA69" s="80"/>
      <c r="DOB69" s="80"/>
      <c r="DOC69" s="80"/>
      <c r="DOD69" s="80"/>
      <c r="DOE69" s="80"/>
      <c r="DOF69" s="80"/>
      <c r="DOG69" s="80"/>
      <c r="DOH69" s="80"/>
      <c r="DOI69" s="80"/>
      <c r="DOJ69" s="80"/>
      <c r="DOK69" s="80"/>
      <c r="DOL69" s="80"/>
      <c r="DOM69" s="80"/>
      <c r="DON69" s="80"/>
      <c r="DOO69" s="80"/>
      <c r="DOP69" s="80"/>
      <c r="DOQ69" s="80"/>
      <c r="DOR69" s="80"/>
      <c r="DOS69" s="80"/>
      <c r="DOT69" s="80"/>
      <c r="DOU69" s="80"/>
      <c r="DOV69" s="80"/>
      <c r="DOW69" s="80"/>
      <c r="DOX69" s="80"/>
      <c r="DOY69" s="80"/>
      <c r="DOZ69" s="80"/>
      <c r="DPA69" s="80"/>
      <c r="DPB69" s="80"/>
      <c r="DPC69" s="80"/>
      <c r="DPD69" s="80"/>
      <c r="DPE69" s="80"/>
      <c r="DPF69" s="80"/>
      <c r="DPG69" s="80"/>
      <c r="DPH69" s="80"/>
      <c r="DPI69" s="80"/>
      <c r="DPJ69" s="80"/>
      <c r="DPK69" s="80"/>
      <c r="DPL69" s="80"/>
      <c r="DPM69" s="80"/>
      <c r="DPN69" s="80"/>
      <c r="DPO69" s="80"/>
      <c r="DPP69" s="80"/>
      <c r="DPQ69" s="80"/>
      <c r="DPR69" s="80"/>
      <c r="DPS69" s="80"/>
      <c r="DPT69" s="80"/>
      <c r="DPU69" s="80"/>
      <c r="DPV69" s="80"/>
      <c r="DPW69" s="80"/>
      <c r="DPX69" s="80"/>
      <c r="DPY69" s="80"/>
      <c r="DPZ69" s="80"/>
      <c r="DQA69" s="80"/>
      <c r="DQB69" s="80"/>
      <c r="DQC69" s="80"/>
      <c r="DQD69" s="80"/>
      <c r="DQE69" s="80"/>
      <c r="DQF69" s="80"/>
      <c r="DQG69" s="80"/>
      <c r="DQH69" s="80"/>
      <c r="DQI69" s="80"/>
      <c r="DQJ69" s="80"/>
      <c r="DQK69" s="80"/>
      <c r="DQL69" s="80"/>
      <c r="DQM69" s="80"/>
      <c r="DQN69" s="80"/>
      <c r="DQO69" s="80"/>
      <c r="DQP69" s="80"/>
      <c r="DQQ69" s="80"/>
      <c r="DQR69" s="80"/>
      <c r="DQS69" s="80"/>
      <c r="DQT69" s="80"/>
      <c r="DQU69" s="80"/>
      <c r="DQV69" s="80"/>
      <c r="DQW69" s="80"/>
      <c r="DQX69" s="80"/>
      <c r="DQY69" s="80"/>
      <c r="DQZ69" s="80"/>
      <c r="DRA69" s="80"/>
      <c r="DRB69" s="80"/>
      <c r="DRC69" s="80"/>
      <c r="DRD69" s="80"/>
      <c r="DRE69" s="80"/>
      <c r="DRF69" s="80"/>
      <c r="DRG69" s="80"/>
      <c r="DRH69" s="80"/>
      <c r="DRI69" s="80"/>
      <c r="DRJ69" s="80"/>
      <c r="DRK69" s="80"/>
      <c r="DRL69" s="80"/>
      <c r="DRM69" s="80"/>
      <c r="DRN69" s="80"/>
      <c r="DRO69" s="80"/>
      <c r="DRP69" s="80"/>
      <c r="DRQ69" s="80"/>
      <c r="DRR69" s="80"/>
      <c r="DRS69" s="80"/>
      <c r="DRT69" s="80"/>
      <c r="DRU69" s="80"/>
      <c r="DRV69" s="80"/>
      <c r="DRW69" s="80"/>
      <c r="DRX69" s="80"/>
      <c r="DRY69" s="80"/>
      <c r="DRZ69" s="80"/>
      <c r="DSA69" s="80"/>
      <c r="DSB69" s="80"/>
      <c r="DSC69" s="80"/>
      <c r="DSD69" s="80"/>
      <c r="DSE69" s="80"/>
      <c r="DSF69" s="80"/>
      <c r="DSG69" s="80"/>
      <c r="DSH69" s="80"/>
      <c r="DSI69" s="80"/>
      <c r="DSJ69" s="80"/>
      <c r="DSK69" s="80"/>
      <c r="DSL69" s="80"/>
      <c r="DSM69" s="80"/>
      <c r="DSN69" s="80"/>
      <c r="DSO69" s="80"/>
      <c r="DSP69" s="80"/>
      <c r="DSQ69" s="80"/>
      <c r="DSR69" s="80"/>
      <c r="DSS69" s="80"/>
      <c r="DST69" s="80"/>
      <c r="DSU69" s="80"/>
      <c r="DSV69" s="80"/>
      <c r="DSW69" s="80"/>
      <c r="DSX69" s="80"/>
      <c r="DSY69" s="80"/>
      <c r="DSZ69" s="80"/>
      <c r="DTA69" s="80"/>
      <c r="DTB69" s="80"/>
      <c r="DTC69" s="80"/>
      <c r="DTD69" s="80"/>
      <c r="DTE69" s="80"/>
      <c r="DTF69" s="80"/>
      <c r="DTG69" s="80"/>
      <c r="DTH69" s="80"/>
      <c r="DTI69" s="80"/>
      <c r="DTJ69" s="80"/>
      <c r="DTK69" s="80"/>
      <c r="DTL69" s="80"/>
      <c r="DTM69" s="80"/>
      <c r="DTN69" s="80"/>
      <c r="DTO69" s="80"/>
      <c r="DTP69" s="80"/>
      <c r="DTQ69" s="80"/>
      <c r="DTR69" s="80"/>
      <c r="DTS69" s="80"/>
      <c r="DTT69" s="80"/>
      <c r="DTU69" s="80"/>
      <c r="DTV69" s="80"/>
      <c r="DTW69" s="80"/>
      <c r="DTX69" s="80"/>
      <c r="DTY69" s="80"/>
      <c r="DTZ69" s="80"/>
      <c r="DUA69" s="80"/>
      <c r="DUB69" s="80"/>
      <c r="DUC69" s="80"/>
      <c r="DUD69" s="80"/>
      <c r="DUE69" s="80"/>
      <c r="DUF69" s="80"/>
      <c r="DUG69" s="80"/>
      <c r="DUH69" s="80"/>
      <c r="DUI69" s="80"/>
      <c r="DUJ69" s="80"/>
      <c r="DUK69" s="80"/>
      <c r="DUL69" s="80"/>
      <c r="DUM69" s="80"/>
      <c r="DUN69" s="80"/>
      <c r="DUO69" s="80"/>
      <c r="DUP69" s="80"/>
      <c r="DUQ69" s="80"/>
      <c r="DUR69" s="80"/>
      <c r="DUS69" s="80"/>
      <c r="DUT69" s="80"/>
      <c r="DUU69" s="80"/>
      <c r="DUV69" s="80"/>
      <c r="DUW69" s="80"/>
      <c r="DUX69" s="80"/>
      <c r="DUY69" s="80"/>
      <c r="DUZ69" s="80"/>
      <c r="DVA69" s="80"/>
      <c r="DVB69" s="80"/>
      <c r="DVC69" s="80"/>
      <c r="DVD69" s="80"/>
      <c r="DVE69" s="80"/>
      <c r="DVF69" s="80"/>
      <c r="DVG69" s="80"/>
      <c r="DVH69" s="80"/>
      <c r="DVI69" s="80"/>
      <c r="DVJ69" s="80"/>
      <c r="DVK69" s="80"/>
      <c r="DVL69" s="80"/>
      <c r="DVM69" s="80"/>
      <c r="DVN69" s="80"/>
      <c r="DVO69" s="80"/>
      <c r="DVP69" s="80"/>
      <c r="DVQ69" s="80"/>
      <c r="DVR69" s="80"/>
      <c r="DVS69" s="80"/>
      <c r="DVT69" s="80"/>
      <c r="DVU69" s="80"/>
      <c r="DVV69" s="80"/>
      <c r="DVW69" s="80"/>
      <c r="DVX69" s="80"/>
      <c r="DVY69" s="80"/>
      <c r="DVZ69" s="80"/>
      <c r="DWA69" s="80"/>
      <c r="DWB69" s="80"/>
      <c r="DWC69" s="80"/>
      <c r="DWD69" s="80"/>
      <c r="DWE69" s="80"/>
      <c r="DWF69" s="80"/>
      <c r="DWG69" s="80"/>
      <c r="DWH69" s="80"/>
      <c r="DWI69" s="80"/>
      <c r="DWJ69" s="80"/>
      <c r="DWK69" s="80"/>
      <c r="DWL69" s="80"/>
      <c r="DWM69" s="80"/>
      <c r="DWN69" s="80"/>
      <c r="DWO69" s="80"/>
      <c r="DWP69" s="80"/>
      <c r="DWQ69" s="80"/>
      <c r="DWR69" s="80"/>
      <c r="DWS69" s="80"/>
      <c r="DWT69" s="80"/>
      <c r="DWU69" s="80"/>
      <c r="DWV69" s="80"/>
      <c r="DWW69" s="80"/>
      <c r="DWX69" s="80"/>
      <c r="DWY69" s="80"/>
      <c r="DWZ69" s="80"/>
      <c r="DXA69" s="80"/>
      <c r="DXB69" s="80"/>
      <c r="DXC69" s="80"/>
      <c r="DXD69" s="80"/>
      <c r="DXE69" s="80"/>
      <c r="DXF69" s="80"/>
      <c r="DXG69" s="80"/>
      <c r="DXH69" s="80"/>
      <c r="DXI69" s="80"/>
      <c r="DXJ69" s="80"/>
      <c r="DXK69" s="80"/>
      <c r="DXL69" s="80"/>
      <c r="DXM69" s="80"/>
      <c r="DXN69" s="80"/>
      <c r="DXO69" s="80"/>
      <c r="DXP69" s="80"/>
      <c r="DXQ69" s="80"/>
      <c r="DXR69" s="80"/>
      <c r="DXS69" s="80"/>
      <c r="DXT69" s="80"/>
      <c r="DXU69" s="80"/>
      <c r="DXV69" s="80"/>
      <c r="DXW69" s="80"/>
      <c r="DXX69" s="80"/>
      <c r="DXY69" s="80"/>
      <c r="DXZ69" s="80"/>
      <c r="DYA69" s="80"/>
      <c r="DYB69" s="80"/>
      <c r="DYC69" s="80"/>
      <c r="DYD69" s="80"/>
      <c r="DYE69" s="80"/>
      <c r="DYF69" s="80"/>
      <c r="DYG69" s="80"/>
      <c r="DYH69" s="80"/>
      <c r="DYI69" s="80"/>
      <c r="DYJ69" s="80"/>
      <c r="DYK69" s="80"/>
      <c r="DYL69" s="80"/>
      <c r="DYM69" s="80"/>
      <c r="DYN69" s="80"/>
      <c r="DYO69" s="80"/>
      <c r="DYP69" s="80"/>
      <c r="DYQ69" s="80"/>
      <c r="DYR69" s="80"/>
      <c r="DYS69" s="80"/>
      <c r="DYT69" s="80"/>
      <c r="DYU69" s="80"/>
      <c r="DYV69" s="80"/>
      <c r="DYW69" s="80"/>
      <c r="DYX69" s="80"/>
      <c r="DYY69" s="80"/>
      <c r="DYZ69" s="80"/>
      <c r="DZA69" s="80"/>
      <c r="DZB69" s="80"/>
      <c r="DZC69" s="80"/>
      <c r="DZD69" s="80"/>
      <c r="DZE69" s="80"/>
      <c r="DZF69" s="80"/>
      <c r="DZG69" s="80"/>
      <c r="DZH69" s="80"/>
      <c r="DZI69" s="80"/>
      <c r="DZJ69" s="80"/>
      <c r="DZK69" s="80"/>
      <c r="DZL69" s="80"/>
      <c r="DZM69" s="80"/>
      <c r="DZN69" s="80"/>
      <c r="DZO69" s="80"/>
      <c r="DZP69" s="80"/>
      <c r="DZQ69" s="80"/>
      <c r="DZR69" s="80"/>
      <c r="DZS69" s="80"/>
      <c r="DZT69" s="80"/>
      <c r="DZU69" s="80"/>
      <c r="DZV69" s="80"/>
      <c r="DZW69" s="80"/>
      <c r="DZX69" s="80"/>
      <c r="DZY69" s="80"/>
      <c r="DZZ69" s="80"/>
      <c r="EAA69" s="80"/>
      <c r="EAB69" s="80"/>
      <c r="EAC69" s="80"/>
      <c r="EAD69" s="80"/>
      <c r="EAE69" s="80"/>
      <c r="EAF69" s="80"/>
      <c r="EAG69" s="80"/>
      <c r="EAH69" s="80"/>
      <c r="EAI69" s="80"/>
      <c r="EAJ69" s="80"/>
      <c r="EAK69" s="80"/>
      <c r="EAL69" s="80"/>
      <c r="EAM69" s="80"/>
      <c r="EAN69" s="80"/>
      <c r="EAO69" s="80"/>
      <c r="EAP69" s="80"/>
      <c r="EAQ69" s="80"/>
      <c r="EAR69" s="80"/>
      <c r="EAS69" s="80"/>
      <c r="EAT69" s="80"/>
      <c r="EAU69" s="80"/>
      <c r="EAV69" s="80"/>
      <c r="EAW69" s="80"/>
      <c r="EAX69" s="80"/>
      <c r="EAY69" s="80"/>
      <c r="EAZ69" s="80"/>
      <c r="EBA69" s="80"/>
      <c r="EBB69" s="80"/>
      <c r="EBC69" s="80"/>
      <c r="EBD69" s="80"/>
      <c r="EBE69" s="80"/>
      <c r="EBF69" s="80"/>
      <c r="EBG69" s="80"/>
      <c r="EBH69" s="80"/>
      <c r="EBI69" s="80"/>
      <c r="EBJ69" s="80"/>
      <c r="EBK69" s="80"/>
      <c r="EBL69" s="80"/>
      <c r="EBM69" s="80"/>
      <c r="EBN69" s="80"/>
      <c r="EBO69" s="80"/>
      <c r="EBP69" s="80"/>
      <c r="EBQ69" s="80"/>
      <c r="EBR69" s="80"/>
      <c r="EBS69" s="80"/>
      <c r="EBT69" s="80"/>
      <c r="EBU69" s="80"/>
      <c r="EBV69" s="80"/>
      <c r="EBW69" s="80"/>
      <c r="EBX69" s="80"/>
      <c r="EBY69" s="80"/>
      <c r="EBZ69" s="80"/>
      <c r="ECA69" s="80"/>
      <c r="ECB69" s="80"/>
      <c r="ECC69" s="80"/>
      <c r="ECD69" s="80"/>
      <c r="ECE69" s="80"/>
      <c r="ECF69" s="80"/>
      <c r="ECG69" s="80"/>
      <c r="ECH69" s="80"/>
      <c r="ECI69" s="80"/>
      <c r="ECJ69" s="80"/>
      <c r="ECK69" s="80"/>
      <c r="ECL69" s="80"/>
      <c r="ECM69" s="80"/>
      <c r="ECN69" s="80"/>
      <c r="ECO69" s="80"/>
      <c r="ECP69" s="80"/>
      <c r="ECQ69" s="80"/>
      <c r="ECR69" s="80"/>
      <c r="ECS69" s="80"/>
      <c r="ECT69" s="80"/>
      <c r="ECU69" s="80"/>
      <c r="ECV69" s="80"/>
      <c r="ECW69" s="80"/>
      <c r="ECX69" s="80"/>
      <c r="ECY69" s="80"/>
      <c r="ECZ69" s="80"/>
      <c r="EDA69" s="80"/>
      <c r="EDB69" s="80"/>
      <c r="EDC69" s="80"/>
      <c r="EDD69" s="80"/>
      <c r="EDE69" s="80"/>
      <c r="EDF69" s="80"/>
      <c r="EDG69" s="80"/>
      <c r="EDH69" s="80"/>
      <c r="EDI69" s="80"/>
      <c r="EDJ69" s="80"/>
      <c r="EDK69" s="80"/>
      <c r="EDL69" s="80"/>
      <c r="EDM69" s="80"/>
      <c r="EDN69" s="80"/>
      <c r="EDO69" s="80"/>
      <c r="EDP69" s="80"/>
      <c r="EDQ69" s="80"/>
      <c r="EDR69" s="80"/>
      <c r="EDS69" s="80"/>
      <c r="EDT69" s="80"/>
      <c r="EDU69" s="80"/>
      <c r="EDV69" s="80"/>
      <c r="EDW69" s="80"/>
      <c r="EDX69" s="80"/>
      <c r="EDY69" s="80"/>
      <c r="EDZ69" s="80"/>
      <c r="EEA69" s="80"/>
      <c r="EEB69" s="80"/>
      <c r="EEC69" s="80"/>
      <c r="EED69" s="80"/>
      <c r="EEE69" s="80"/>
      <c r="EEF69" s="80"/>
      <c r="EEG69" s="80"/>
      <c r="EEH69" s="80"/>
      <c r="EEI69" s="80"/>
      <c r="EEJ69" s="80"/>
      <c r="EEK69" s="80"/>
      <c r="EEL69" s="80"/>
      <c r="EEM69" s="80"/>
      <c r="EEN69" s="80"/>
      <c r="EEO69" s="80"/>
      <c r="EEP69" s="80"/>
      <c r="EEQ69" s="80"/>
      <c r="EER69" s="80"/>
      <c r="EES69" s="80"/>
      <c r="EET69" s="80"/>
      <c r="EEU69" s="80"/>
      <c r="EEV69" s="80"/>
      <c r="EEW69" s="80"/>
      <c r="EEX69" s="80"/>
      <c r="EEY69" s="80"/>
      <c r="EEZ69" s="80"/>
      <c r="EFA69" s="80"/>
      <c r="EFB69" s="80"/>
      <c r="EFC69" s="80"/>
      <c r="EFD69" s="80"/>
      <c r="EFE69" s="80"/>
      <c r="EFF69" s="80"/>
      <c r="EFG69" s="80"/>
      <c r="EFH69" s="80"/>
      <c r="EFI69" s="80"/>
      <c r="EFJ69" s="80"/>
      <c r="EFK69" s="80"/>
      <c r="EFL69" s="80"/>
      <c r="EFM69" s="80"/>
      <c r="EFN69" s="80"/>
      <c r="EFO69" s="80"/>
      <c r="EFP69" s="80"/>
      <c r="EFQ69" s="80"/>
      <c r="EFR69" s="80"/>
      <c r="EFS69" s="80"/>
      <c r="EFT69" s="80"/>
      <c r="EFU69" s="80"/>
      <c r="EFV69" s="80"/>
      <c r="EFW69" s="80"/>
      <c r="EFX69" s="80"/>
      <c r="EFY69" s="80"/>
      <c r="EFZ69" s="80"/>
      <c r="EGA69" s="80"/>
      <c r="EGB69" s="80"/>
      <c r="EGC69" s="80"/>
      <c r="EGD69" s="80"/>
      <c r="EGE69" s="80"/>
      <c r="EGF69" s="80"/>
      <c r="EGG69" s="80"/>
      <c r="EGH69" s="80"/>
      <c r="EGI69" s="80"/>
      <c r="EGJ69" s="80"/>
      <c r="EGK69" s="80"/>
      <c r="EGL69" s="80"/>
      <c r="EGM69" s="80"/>
      <c r="EGN69" s="80"/>
      <c r="EGO69" s="80"/>
      <c r="EGP69" s="80"/>
      <c r="EGQ69" s="80"/>
      <c r="EGR69" s="80"/>
      <c r="EGS69" s="80"/>
      <c r="EGT69" s="80"/>
      <c r="EGU69" s="80"/>
      <c r="EGV69" s="80"/>
      <c r="EGW69" s="80"/>
      <c r="EGX69" s="80"/>
      <c r="EGY69" s="80"/>
      <c r="EGZ69" s="80"/>
      <c r="EHA69" s="80"/>
      <c r="EHB69" s="80"/>
      <c r="EHC69" s="80"/>
      <c r="EHD69" s="80"/>
      <c r="EHE69" s="80"/>
      <c r="EHF69" s="80"/>
      <c r="EHG69" s="80"/>
      <c r="EHH69" s="80"/>
      <c r="EHI69" s="80"/>
      <c r="EHJ69" s="80"/>
      <c r="EHK69" s="80"/>
      <c r="EHL69" s="80"/>
      <c r="EHM69" s="80"/>
      <c r="EHN69" s="80"/>
      <c r="EHO69" s="80"/>
      <c r="EHP69" s="80"/>
      <c r="EHQ69" s="80"/>
      <c r="EHR69" s="80"/>
      <c r="EHS69" s="80"/>
      <c r="EHT69" s="80"/>
      <c r="EHU69" s="80"/>
      <c r="EHV69" s="80"/>
      <c r="EHW69" s="80"/>
      <c r="EHX69" s="80"/>
      <c r="EHY69" s="80"/>
      <c r="EHZ69" s="80"/>
      <c r="EIA69" s="80"/>
      <c r="EIB69" s="80"/>
      <c r="EIC69" s="80"/>
      <c r="EID69" s="80"/>
      <c r="EIE69" s="80"/>
      <c r="EIF69" s="80"/>
      <c r="EIG69" s="80"/>
      <c r="EIH69" s="80"/>
      <c r="EII69" s="80"/>
      <c r="EIJ69" s="80"/>
      <c r="EIK69" s="80"/>
      <c r="EIL69" s="80"/>
      <c r="EIM69" s="80"/>
      <c r="EIN69" s="80"/>
      <c r="EIO69" s="80"/>
      <c r="EIP69" s="80"/>
      <c r="EIQ69" s="80"/>
      <c r="EIR69" s="80"/>
      <c r="EIS69" s="80"/>
      <c r="EIT69" s="80"/>
      <c r="EIU69" s="80"/>
      <c r="EIV69" s="80"/>
      <c r="EIW69" s="80"/>
      <c r="EIX69" s="80"/>
      <c r="EIY69" s="80"/>
      <c r="EIZ69" s="80"/>
      <c r="EJA69" s="80"/>
      <c r="EJB69" s="80"/>
      <c r="EJC69" s="80"/>
      <c r="EJD69" s="80"/>
      <c r="EJE69" s="80"/>
      <c r="EJF69" s="80"/>
      <c r="EJG69" s="80"/>
      <c r="EJH69" s="80"/>
      <c r="EJI69" s="80"/>
      <c r="EJJ69" s="80"/>
      <c r="EJK69" s="80"/>
      <c r="EJL69" s="80"/>
      <c r="EJM69" s="80"/>
      <c r="EJN69" s="80"/>
      <c r="EJO69" s="80"/>
      <c r="EJP69" s="80"/>
      <c r="EJQ69" s="80"/>
      <c r="EJR69" s="80"/>
      <c r="EJS69" s="80"/>
      <c r="EJT69" s="80"/>
      <c r="EJU69" s="80"/>
      <c r="EJV69" s="80"/>
      <c r="EJW69" s="80"/>
      <c r="EJX69" s="80"/>
      <c r="EJY69" s="80"/>
      <c r="EJZ69" s="80"/>
      <c r="EKA69" s="80"/>
      <c r="EKB69" s="80"/>
      <c r="EKC69" s="80"/>
      <c r="EKD69" s="80"/>
      <c r="EKE69" s="80"/>
      <c r="EKF69" s="80"/>
      <c r="EKG69" s="80"/>
      <c r="EKH69" s="80"/>
      <c r="EKI69" s="80"/>
      <c r="EKJ69" s="80"/>
      <c r="EKK69" s="80"/>
      <c r="EKL69" s="80"/>
      <c r="EKM69" s="80"/>
      <c r="EKN69" s="80"/>
      <c r="EKO69" s="80"/>
      <c r="EKP69" s="80"/>
      <c r="EKQ69" s="80"/>
      <c r="EKR69" s="80"/>
      <c r="EKS69" s="80"/>
      <c r="EKT69" s="80"/>
      <c r="EKU69" s="80"/>
      <c r="EKV69" s="80"/>
      <c r="EKW69" s="80"/>
      <c r="EKX69" s="80"/>
      <c r="EKY69" s="80"/>
      <c r="EKZ69" s="80"/>
      <c r="ELA69" s="80"/>
      <c r="ELB69" s="80"/>
      <c r="ELC69" s="80"/>
      <c r="ELD69" s="80"/>
      <c r="ELE69" s="80"/>
      <c r="ELF69" s="80"/>
      <c r="ELG69" s="80"/>
      <c r="ELH69" s="80"/>
      <c r="ELI69" s="80"/>
      <c r="ELJ69" s="80"/>
      <c r="ELK69" s="80"/>
      <c r="ELL69" s="80"/>
      <c r="ELM69" s="80"/>
      <c r="ELN69" s="80"/>
      <c r="ELO69" s="80"/>
      <c r="ELP69" s="80"/>
      <c r="ELQ69" s="80"/>
      <c r="ELR69" s="80"/>
      <c r="ELS69" s="80"/>
      <c r="ELT69" s="80"/>
      <c r="ELU69" s="80"/>
      <c r="ELV69" s="80"/>
      <c r="ELW69" s="80"/>
      <c r="ELX69" s="80"/>
      <c r="ELY69" s="80"/>
      <c r="ELZ69" s="80"/>
      <c r="EMA69" s="80"/>
      <c r="EMB69" s="80"/>
      <c r="EMC69" s="80"/>
      <c r="EMD69" s="80"/>
      <c r="EME69" s="80"/>
      <c r="EMF69" s="80"/>
      <c r="EMG69" s="80"/>
      <c r="EMH69" s="80"/>
      <c r="EMI69" s="80"/>
      <c r="EMJ69" s="80"/>
      <c r="EMK69" s="80"/>
      <c r="EML69" s="80"/>
      <c r="EMM69" s="80"/>
      <c r="EMN69" s="80"/>
      <c r="EMO69" s="80"/>
      <c r="EMP69" s="80"/>
      <c r="EMQ69" s="80"/>
      <c r="EMR69" s="80"/>
      <c r="EMS69" s="80"/>
      <c r="EMT69" s="80"/>
      <c r="EMU69" s="80"/>
      <c r="EMV69" s="80"/>
      <c r="EMW69" s="80"/>
      <c r="EMX69" s="80"/>
      <c r="EMY69" s="80"/>
      <c r="EMZ69" s="80"/>
      <c r="ENA69" s="80"/>
      <c r="ENB69" s="80"/>
      <c r="ENC69" s="80"/>
      <c r="END69" s="80"/>
      <c r="ENE69" s="80"/>
      <c r="ENF69" s="80"/>
      <c r="ENG69" s="80"/>
      <c r="ENH69" s="80"/>
      <c r="ENI69" s="80"/>
      <c r="ENJ69" s="80"/>
      <c r="ENK69" s="80"/>
      <c r="ENL69" s="80"/>
      <c r="ENM69" s="80"/>
      <c r="ENN69" s="80"/>
      <c r="ENO69" s="80"/>
      <c r="ENP69" s="80"/>
      <c r="ENQ69" s="80"/>
      <c r="ENR69" s="80"/>
      <c r="ENS69" s="80"/>
      <c r="ENT69" s="80"/>
      <c r="ENU69" s="80"/>
      <c r="ENV69" s="80"/>
      <c r="ENW69" s="80"/>
      <c r="ENX69" s="80"/>
      <c r="ENY69" s="80"/>
      <c r="ENZ69" s="80"/>
      <c r="EOA69" s="80"/>
      <c r="EOB69" s="80"/>
      <c r="EOC69" s="80"/>
      <c r="EOD69" s="80"/>
      <c r="EOE69" s="80"/>
      <c r="EOF69" s="80"/>
      <c r="EOG69" s="80"/>
      <c r="EOH69" s="80"/>
      <c r="EOI69" s="80"/>
      <c r="EOJ69" s="80"/>
      <c r="EOK69" s="80"/>
      <c r="EOL69" s="80"/>
      <c r="EOM69" s="80"/>
      <c r="EON69" s="80"/>
      <c r="EOO69" s="80"/>
      <c r="EOP69" s="80"/>
      <c r="EOQ69" s="80"/>
      <c r="EOR69" s="80"/>
      <c r="EOS69" s="80"/>
      <c r="EOT69" s="80"/>
      <c r="EOU69" s="80"/>
      <c r="EOV69" s="80"/>
      <c r="EOW69" s="80"/>
      <c r="EOX69" s="80"/>
      <c r="EOY69" s="80"/>
      <c r="EOZ69" s="80"/>
      <c r="EPA69" s="80"/>
      <c r="EPB69" s="80"/>
      <c r="EPC69" s="80"/>
      <c r="EPD69" s="80"/>
      <c r="EPE69" s="80"/>
      <c r="EPF69" s="80"/>
      <c r="EPG69" s="80"/>
      <c r="EPH69" s="80"/>
      <c r="EPI69" s="80"/>
      <c r="EPJ69" s="80"/>
      <c r="EPK69" s="80"/>
      <c r="EPL69" s="80"/>
      <c r="EPM69" s="80"/>
      <c r="EPN69" s="80"/>
      <c r="EPO69" s="80"/>
      <c r="EPP69" s="80"/>
      <c r="EPQ69" s="80"/>
      <c r="EPR69" s="80"/>
      <c r="EPS69" s="80"/>
      <c r="EPT69" s="80"/>
      <c r="EPU69" s="80"/>
      <c r="EPV69" s="80"/>
      <c r="EPW69" s="80"/>
      <c r="EPX69" s="80"/>
      <c r="EPY69" s="80"/>
      <c r="EPZ69" s="80"/>
      <c r="EQA69" s="80"/>
      <c r="EQB69" s="80"/>
      <c r="EQC69" s="80"/>
      <c r="EQD69" s="80"/>
      <c r="EQE69" s="80"/>
      <c r="EQF69" s="80"/>
      <c r="EQG69" s="80"/>
      <c r="EQH69" s="80"/>
      <c r="EQI69" s="80"/>
      <c r="EQJ69" s="80"/>
      <c r="EQK69" s="80"/>
      <c r="EQL69" s="80"/>
      <c r="EQM69" s="80"/>
      <c r="EQN69" s="80"/>
      <c r="EQO69" s="80"/>
      <c r="EQP69" s="80"/>
      <c r="EQQ69" s="80"/>
      <c r="EQR69" s="80"/>
      <c r="EQS69" s="80"/>
      <c r="EQT69" s="80"/>
      <c r="EQU69" s="80"/>
      <c r="EQV69" s="80"/>
      <c r="EQW69" s="80"/>
      <c r="EQX69" s="80"/>
      <c r="EQY69" s="80"/>
      <c r="EQZ69" s="80"/>
      <c r="ERA69" s="80"/>
      <c r="ERB69" s="80"/>
      <c r="ERC69" s="80"/>
      <c r="ERD69" s="80"/>
      <c r="ERE69" s="80"/>
      <c r="ERF69" s="80"/>
      <c r="ERG69" s="80"/>
      <c r="ERH69" s="80"/>
      <c r="ERI69" s="80"/>
      <c r="ERJ69" s="80"/>
      <c r="ERK69" s="80"/>
      <c r="ERL69" s="80"/>
      <c r="ERM69" s="80"/>
      <c r="ERN69" s="80"/>
      <c r="ERO69" s="80"/>
      <c r="ERP69" s="80"/>
      <c r="ERQ69" s="80"/>
      <c r="ERR69" s="80"/>
      <c r="ERS69" s="80"/>
      <c r="ERT69" s="80"/>
      <c r="ERU69" s="80"/>
      <c r="ERV69" s="80"/>
      <c r="ERW69" s="80"/>
      <c r="ERX69" s="80"/>
      <c r="ERY69" s="80"/>
      <c r="ERZ69" s="80"/>
      <c r="ESA69" s="80"/>
      <c r="ESB69" s="80"/>
      <c r="ESC69" s="80"/>
      <c r="ESD69" s="80"/>
      <c r="ESE69" s="80"/>
      <c r="ESF69" s="80"/>
      <c r="ESG69" s="80"/>
      <c r="ESH69" s="80"/>
      <c r="ESI69" s="80"/>
      <c r="ESJ69" s="80"/>
      <c r="ESK69" s="80"/>
      <c r="ESL69" s="80"/>
      <c r="ESM69" s="80"/>
      <c r="ESN69" s="80"/>
      <c r="ESO69" s="80"/>
      <c r="ESP69" s="80"/>
      <c r="ESQ69" s="80"/>
      <c r="ESR69" s="80"/>
      <c r="ESS69" s="80"/>
      <c r="EST69" s="80"/>
      <c r="ESU69" s="80"/>
      <c r="ESV69" s="80"/>
      <c r="ESW69" s="80"/>
      <c r="ESX69" s="80"/>
      <c r="ESY69" s="80"/>
      <c r="ESZ69" s="80"/>
      <c r="ETA69" s="80"/>
      <c r="ETB69" s="80"/>
      <c r="ETC69" s="80"/>
      <c r="ETD69" s="80"/>
      <c r="ETE69" s="80"/>
      <c r="ETF69" s="80"/>
      <c r="ETG69" s="80"/>
      <c r="ETH69" s="80"/>
      <c r="ETI69" s="80"/>
      <c r="ETJ69" s="80"/>
      <c r="ETK69" s="80"/>
      <c r="ETL69" s="80"/>
      <c r="ETM69" s="80"/>
      <c r="ETN69" s="80"/>
      <c r="ETO69" s="80"/>
      <c r="ETP69" s="80"/>
      <c r="ETQ69" s="80"/>
      <c r="ETR69" s="80"/>
      <c r="ETS69" s="80"/>
      <c r="ETT69" s="80"/>
      <c r="ETU69" s="80"/>
      <c r="ETV69" s="80"/>
      <c r="ETW69" s="80"/>
      <c r="ETX69" s="80"/>
      <c r="ETY69" s="80"/>
      <c r="ETZ69" s="80"/>
      <c r="EUA69" s="80"/>
      <c r="EUB69" s="80"/>
      <c r="EUC69" s="80"/>
      <c r="EUD69" s="80"/>
      <c r="EUE69" s="80"/>
      <c r="EUF69" s="80"/>
      <c r="EUG69" s="80"/>
      <c r="EUH69" s="80"/>
      <c r="EUI69" s="80"/>
      <c r="EUJ69" s="80"/>
      <c r="EUK69" s="80"/>
      <c r="EUL69" s="80"/>
      <c r="EUM69" s="80"/>
      <c r="EUN69" s="80"/>
      <c r="EUO69" s="80"/>
      <c r="EUP69" s="80"/>
      <c r="EUQ69" s="80"/>
      <c r="EUR69" s="80"/>
      <c r="EUS69" s="80"/>
      <c r="EUT69" s="80"/>
      <c r="EUU69" s="80"/>
      <c r="EUV69" s="80"/>
      <c r="EUW69" s="80"/>
      <c r="EUX69" s="80"/>
      <c r="EUY69" s="80"/>
      <c r="EUZ69" s="80"/>
      <c r="EVA69" s="80"/>
      <c r="EVB69" s="80"/>
      <c r="EVC69" s="80"/>
      <c r="EVD69" s="80"/>
      <c r="EVE69" s="80"/>
      <c r="EVF69" s="80"/>
      <c r="EVG69" s="80"/>
      <c r="EVH69" s="80"/>
      <c r="EVI69" s="80"/>
      <c r="EVJ69" s="80"/>
      <c r="EVK69" s="80"/>
      <c r="EVL69" s="80"/>
      <c r="EVM69" s="80"/>
      <c r="EVN69" s="80"/>
      <c r="EVO69" s="80"/>
      <c r="EVP69" s="80"/>
      <c r="EVQ69" s="80"/>
      <c r="EVR69" s="80"/>
      <c r="EVS69" s="80"/>
      <c r="EVT69" s="80"/>
      <c r="EVU69" s="80"/>
      <c r="EVV69" s="80"/>
      <c r="EVW69" s="80"/>
      <c r="EVX69" s="80"/>
      <c r="EVY69" s="80"/>
      <c r="EVZ69" s="80"/>
      <c r="EWA69" s="80"/>
      <c r="EWB69" s="80"/>
      <c r="EWC69" s="80"/>
      <c r="EWD69" s="80"/>
      <c r="EWE69" s="80"/>
      <c r="EWF69" s="80"/>
      <c r="EWG69" s="80"/>
      <c r="EWH69" s="80"/>
      <c r="EWI69" s="80"/>
      <c r="EWJ69" s="80"/>
      <c r="EWK69" s="80"/>
      <c r="EWL69" s="80"/>
      <c r="EWM69" s="80"/>
      <c r="EWN69" s="80"/>
      <c r="EWO69" s="80"/>
      <c r="EWP69" s="80"/>
      <c r="EWQ69" s="80"/>
      <c r="EWR69" s="80"/>
      <c r="EWS69" s="80"/>
      <c r="EWT69" s="80"/>
      <c r="EWU69" s="80"/>
      <c r="EWV69" s="80"/>
      <c r="EWW69" s="80"/>
      <c r="EWX69" s="80"/>
      <c r="EWY69" s="80"/>
      <c r="EWZ69" s="80"/>
      <c r="EXA69" s="80"/>
      <c r="EXB69" s="80"/>
      <c r="EXC69" s="80"/>
      <c r="EXD69" s="80"/>
      <c r="EXE69" s="80"/>
      <c r="EXF69" s="80"/>
      <c r="EXG69" s="80"/>
      <c r="EXH69" s="80"/>
      <c r="EXI69" s="80"/>
      <c r="EXJ69" s="80"/>
      <c r="EXK69" s="80"/>
      <c r="EXL69" s="80"/>
      <c r="EXM69" s="80"/>
      <c r="EXN69" s="80"/>
      <c r="EXO69" s="80"/>
      <c r="EXP69" s="80"/>
      <c r="EXQ69" s="80"/>
      <c r="EXR69" s="80"/>
      <c r="EXS69" s="80"/>
      <c r="EXT69" s="80"/>
      <c r="EXU69" s="80"/>
      <c r="EXV69" s="80"/>
      <c r="EXW69" s="80"/>
      <c r="EXX69" s="80"/>
      <c r="EXY69" s="80"/>
      <c r="EXZ69" s="80"/>
      <c r="EYA69" s="80"/>
      <c r="EYB69" s="80"/>
      <c r="EYC69" s="80"/>
      <c r="EYD69" s="80"/>
      <c r="EYE69" s="80"/>
      <c r="EYF69" s="80"/>
      <c r="EYG69" s="80"/>
      <c r="EYH69" s="80"/>
      <c r="EYI69" s="80"/>
      <c r="EYJ69" s="80"/>
      <c r="EYK69" s="80"/>
      <c r="EYL69" s="80"/>
      <c r="EYM69" s="80"/>
      <c r="EYN69" s="80"/>
      <c r="EYO69" s="80"/>
      <c r="EYP69" s="80"/>
      <c r="EYQ69" s="80"/>
      <c r="EYR69" s="80"/>
      <c r="EYS69" s="80"/>
      <c r="EYT69" s="80"/>
      <c r="EYU69" s="80"/>
      <c r="EYV69" s="80"/>
      <c r="EYW69" s="80"/>
      <c r="EYX69" s="80"/>
      <c r="EYY69" s="80"/>
      <c r="EYZ69" s="80"/>
      <c r="EZA69" s="80"/>
      <c r="EZB69" s="80"/>
      <c r="EZC69" s="80"/>
      <c r="EZD69" s="80"/>
      <c r="EZE69" s="80"/>
      <c r="EZF69" s="80"/>
      <c r="EZG69" s="80"/>
      <c r="EZH69" s="80"/>
      <c r="EZI69" s="80"/>
      <c r="EZJ69" s="80"/>
      <c r="EZK69" s="80"/>
      <c r="EZL69" s="80"/>
      <c r="EZM69" s="80"/>
      <c r="EZN69" s="80"/>
      <c r="EZO69" s="80"/>
      <c r="EZP69" s="80"/>
      <c r="EZQ69" s="80"/>
      <c r="EZR69" s="80"/>
      <c r="EZS69" s="80"/>
      <c r="EZT69" s="80"/>
      <c r="EZU69" s="80"/>
      <c r="EZV69" s="80"/>
      <c r="EZW69" s="80"/>
      <c r="EZX69" s="80"/>
      <c r="EZY69" s="80"/>
      <c r="EZZ69" s="80"/>
      <c r="FAA69" s="80"/>
      <c r="FAB69" s="80"/>
      <c r="FAC69" s="80"/>
      <c r="FAD69" s="80"/>
      <c r="FAE69" s="80"/>
      <c r="FAF69" s="80"/>
      <c r="FAG69" s="80"/>
      <c r="FAH69" s="80"/>
      <c r="FAI69" s="80"/>
      <c r="FAJ69" s="80"/>
      <c r="FAK69" s="80"/>
      <c r="FAL69" s="80"/>
      <c r="FAM69" s="80"/>
      <c r="FAN69" s="80"/>
      <c r="FAO69" s="80"/>
      <c r="FAP69" s="80"/>
      <c r="FAQ69" s="80"/>
      <c r="FAR69" s="80"/>
      <c r="FAS69" s="80"/>
      <c r="FAT69" s="80"/>
      <c r="FAU69" s="80"/>
      <c r="FAV69" s="80"/>
      <c r="FAW69" s="80"/>
      <c r="FAX69" s="80"/>
      <c r="FAY69" s="80"/>
      <c r="FAZ69" s="80"/>
      <c r="FBA69" s="80"/>
      <c r="FBB69" s="80"/>
      <c r="FBC69" s="80"/>
      <c r="FBD69" s="80"/>
      <c r="FBE69" s="80"/>
      <c r="FBF69" s="80"/>
      <c r="FBG69" s="80"/>
      <c r="FBH69" s="80"/>
      <c r="FBI69" s="80"/>
      <c r="FBJ69" s="80"/>
      <c r="FBK69" s="80"/>
      <c r="FBL69" s="80"/>
      <c r="FBM69" s="80"/>
      <c r="FBN69" s="80"/>
      <c r="FBO69" s="80"/>
      <c r="FBP69" s="80"/>
      <c r="FBQ69" s="80"/>
      <c r="FBR69" s="80"/>
      <c r="FBS69" s="80"/>
      <c r="FBT69" s="80"/>
      <c r="FBU69" s="80"/>
      <c r="FBV69" s="80"/>
      <c r="FBW69" s="80"/>
      <c r="FBX69" s="80"/>
      <c r="FBY69" s="80"/>
      <c r="FBZ69" s="80"/>
      <c r="FCA69" s="80"/>
      <c r="FCB69" s="80"/>
      <c r="FCC69" s="80"/>
      <c r="FCD69" s="80"/>
      <c r="FCE69" s="80"/>
      <c r="FCF69" s="80"/>
      <c r="FCG69" s="80"/>
      <c r="FCH69" s="80"/>
      <c r="FCI69" s="80"/>
      <c r="FCJ69" s="80"/>
      <c r="FCK69" s="80"/>
      <c r="FCL69" s="80"/>
      <c r="FCM69" s="80"/>
      <c r="FCN69" s="80"/>
      <c r="FCO69" s="80"/>
      <c r="FCP69" s="80"/>
      <c r="FCQ69" s="80"/>
      <c r="FCR69" s="80"/>
      <c r="FCS69" s="80"/>
      <c r="FCT69" s="80"/>
      <c r="FCU69" s="80"/>
      <c r="FCV69" s="80"/>
      <c r="FCW69" s="80"/>
      <c r="FCX69" s="80"/>
      <c r="FCY69" s="80"/>
      <c r="FCZ69" s="80"/>
      <c r="FDA69" s="80"/>
      <c r="FDB69" s="80"/>
      <c r="FDC69" s="80"/>
      <c r="FDD69" s="80"/>
      <c r="FDE69" s="80"/>
      <c r="FDF69" s="80"/>
      <c r="FDG69" s="80"/>
      <c r="FDH69" s="80"/>
      <c r="FDI69" s="80"/>
      <c r="FDJ69" s="80"/>
      <c r="FDK69" s="80"/>
      <c r="FDL69" s="80"/>
      <c r="FDM69" s="80"/>
      <c r="FDN69" s="80"/>
      <c r="FDO69" s="80"/>
      <c r="FDP69" s="80"/>
      <c r="FDQ69" s="80"/>
      <c r="FDR69" s="80"/>
      <c r="FDS69" s="80"/>
      <c r="FDT69" s="80"/>
      <c r="FDU69" s="80"/>
      <c r="FDV69" s="80"/>
      <c r="FDW69" s="80"/>
      <c r="FDX69" s="80"/>
      <c r="FDY69" s="80"/>
      <c r="FDZ69" s="80"/>
      <c r="FEA69" s="80"/>
      <c r="FEB69" s="80"/>
      <c r="FEC69" s="80"/>
      <c r="FED69" s="80"/>
      <c r="FEE69" s="80"/>
      <c r="FEF69" s="80"/>
      <c r="FEG69" s="80"/>
      <c r="FEH69" s="80"/>
      <c r="FEI69" s="80"/>
      <c r="FEJ69" s="80"/>
      <c r="FEK69" s="80"/>
      <c r="FEL69" s="80"/>
      <c r="FEM69" s="80"/>
      <c r="FEN69" s="80"/>
      <c r="FEO69" s="80"/>
      <c r="FEP69" s="80"/>
      <c r="FEQ69" s="80"/>
      <c r="FER69" s="80"/>
      <c r="FES69" s="80"/>
      <c r="FET69" s="80"/>
      <c r="FEU69" s="80"/>
      <c r="FEV69" s="80"/>
      <c r="FEW69" s="80"/>
      <c r="FEX69" s="80"/>
      <c r="FEY69" s="80"/>
      <c r="FEZ69" s="80"/>
      <c r="FFA69" s="80"/>
      <c r="FFB69" s="80"/>
      <c r="FFC69" s="80"/>
      <c r="FFD69" s="80"/>
      <c r="FFE69" s="80"/>
      <c r="FFF69" s="80"/>
      <c r="FFG69" s="80"/>
      <c r="FFH69" s="80"/>
      <c r="FFI69" s="80"/>
      <c r="FFJ69" s="80"/>
      <c r="FFK69" s="80"/>
      <c r="FFL69" s="80"/>
      <c r="FFM69" s="80"/>
      <c r="FFN69" s="80"/>
      <c r="FFO69" s="80"/>
      <c r="FFP69" s="80"/>
      <c r="FFQ69" s="80"/>
      <c r="FFR69" s="80"/>
      <c r="FFS69" s="80"/>
      <c r="FFT69" s="80"/>
      <c r="FFU69" s="80"/>
      <c r="FFV69" s="80"/>
      <c r="FFW69" s="80"/>
      <c r="FFX69" s="80"/>
      <c r="FFY69" s="80"/>
      <c r="FFZ69" s="80"/>
      <c r="FGA69" s="80"/>
      <c r="FGB69" s="80"/>
      <c r="FGC69" s="80"/>
      <c r="FGD69" s="80"/>
      <c r="FGE69" s="80"/>
      <c r="FGF69" s="80"/>
      <c r="FGG69" s="80"/>
      <c r="FGH69" s="80"/>
      <c r="FGI69" s="80"/>
      <c r="FGJ69" s="80"/>
      <c r="FGK69" s="80"/>
      <c r="FGL69" s="80"/>
      <c r="FGM69" s="80"/>
      <c r="FGN69" s="80"/>
      <c r="FGO69" s="80"/>
      <c r="FGP69" s="80"/>
      <c r="FGQ69" s="80"/>
      <c r="FGR69" s="80"/>
      <c r="FGS69" s="80"/>
      <c r="FGT69" s="80"/>
      <c r="FGU69" s="80"/>
      <c r="FGV69" s="80"/>
      <c r="FGW69" s="80"/>
      <c r="FGX69" s="80"/>
      <c r="FGY69" s="80"/>
      <c r="FGZ69" s="80"/>
      <c r="FHA69" s="80"/>
      <c r="FHB69" s="80"/>
      <c r="FHC69" s="80"/>
      <c r="FHD69" s="80"/>
      <c r="FHE69" s="80"/>
      <c r="FHF69" s="80"/>
      <c r="FHG69" s="80"/>
      <c r="FHH69" s="80"/>
      <c r="FHI69" s="80"/>
      <c r="FHJ69" s="80"/>
      <c r="FHK69" s="80"/>
      <c r="FHL69" s="80"/>
      <c r="FHM69" s="80"/>
      <c r="FHN69" s="80"/>
      <c r="FHO69" s="80"/>
      <c r="FHP69" s="80"/>
      <c r="FHQ69" s="80"/>
      <c r="FHR69" s="80"/>
      <c r="FHS69" s="80"/>
      <c r="FHT69" s="80"/>
      <c r="FHU69" s="80"/>
      <c r="FHV69" s="80"/>
      <c r="FHW69" s="80"/>
      <c r="FHX69" s="80"/>
      <c r="FHY69" s="80"/>
      <c r="FHZ69" s="80"/>
      <c r="FIA69" s="80"/>
      <c r="FIB69" s="80"/>
      <c r="FIC69" s="80"/>
      <c r="FID69" s="80"/>
      <c r="FIE69" s="80"/>
      <c r="FIF69" s="80"/>
      <c r="FIG69" s="80"/>
      <c r="FIH69" s="80"/>
      <c r="FII69" s="80"/>
      <c r="FIJ69" s="80"/>
      <c r="FIK69" s="80"/>
      <c r="FIL69" s="80"/>
      <c r="FIM69" s="80"/>
      <c r="FIN69" s="80"/>
      <c r="FIO69" s="80"/>
      <c r="FIP69" s="80"/>
      <c r="FIQ69" s="80"/>
      <c r="FIR69" s="80"/>
      <c r="FIS69" s="80"/>
      <c r="FIT69" s="80"/>
      <c r="FIU69" s="80"/>
      <c r="FIV69" s="80"/>
      <c r="FIW69" s="80"/>
      <c r="FIX69" s="80"/>
      <c r="FIY69" s="80"/>
      <c r="FIZ69" s="80"/>
      <c r="FJA69" s="80"/>
      <c r="FJB69" s="80"/>
      <c r="FJC69" s="80"/>
      <c r="FJD69" s="80"/>
      <c r="FJE69" s="80"/>
      <c r="FJF69" s="80"/>
      <c r="FJG69" s="80"/>
      <c r="FJH69" s="80"/>
      <c r="FJI69" s="80"/>
      <c r="FJJ69" s="80"/>
      <c r="FJK69" s="80"/>
      <c r="FJL69" s="80"/>
      <c r="FJM69" s="80"/>
      <c r="FJN69" s="80"/>
      <c r="FJO69" s="80"/>
      <c r="FJP69" s="80"/>
      <c r="FJQ69" s="80"/>
      <c r="FJR69" s="80"/>
      <c r="FJS69" s="80"/>
      <c r="FJT69" s="80"/>
      <c r="FJU69" s="80"/>
      <c r="FJV69" s="80"/>
      <c r="FJW69" s="80"/>
      <c r="FJX69" s="80"/>
      <c r="FJY69" s="80"/>
      <c r="FJZ69" s="80"/>
      <c r="FKA69" s="80"/>
      <c r="FKB69" s="80"/>
      <c r="FKC69" s="80"/>
      <c r="FKD69" s="80"/>
      <c r="FKE69" s="80"/>
      <c r="FKF69" s="80"/>
      <c r="FKG69" s="80"/>
      <c r="FKH69" s="80"/>
      <c r="FKI69" s="80"/>
      <c r="FKJ69" s="80"/>
      <c r="FKK69" s="80"/>
      <c r="FKL69" s="80"/>
      <c r="FKM69" s="80"/>
      <c r="FKN69" s="80"/>
      <c r="FKO69" s="80"/>
      <c r="FKP69" s="80"/>
      <c r="FKQ69" s="80"/>
      <c r="FKR69" s="80"/>
      <c r="FKS69" s="80"/>
      <c r="FKT69" s="80"/>
      <c r="FKU69" s="80"/>
      <c r="FKV69" s="80"/>
      <c r="FKW69" s="80"/>
      <c r="FKX69" s="80"/>
      <c r="FKY69" s="80"/>
      <c r="FKZ69" s="80"/>
      <c r="FLA69" s="80"/>
      <c r="FLB69" s="80"/>
      <c r="FLC69" s="80"/>
      <c r="FLD69" s="80"/>
      <c r="FLE69" s="80"/>
      <c r="FLF69" s="80"/>
      <c r="FLG69" s="80"/>
      <c r="FLH69" s="80"/>
      <c r="FLI69" s="80"/>
      <c r="FLJ69" s="80"/>
      <c r="FLK69" s="80"/>
      <c r="FLL69" s="80"/>
      <c r="FLM69" s="80"/>
      <c r="FLN69" s="80"/>
      <c r="FLO69" s="80"/>
      <c r="FLP69" s="80"/>
      <c r="FLQ69" s="80"/>
      <c r="FLR69" s="80"/>
      <c r="FLS69" s="80"/>
      <c r="FLT69" s="80"/>
      <c r="FLU69" s="80"/>
      <c r="FLV69" s="80"/>
      <c r="FLW69" s="80"/>
      <c r="FLX69" s="80"/>
      <c r="FLY69" s="80"/>
      <c r="FLZ69" s="80"/>
      <c r="FMA69" s="80"/>
      <c r="FMB69" s="80"/>
      <c r="FMC69" s="80"/>
      <c r="FMD69" s="80"/>
      <c r="FME69" s="80"/>
      <c r="FMF69" s="80"/>
      <c r="FMG69" s="80"/>
      <c r="FMH69" s="80"/>
      <c r="FMI69" s="80"/>
      <c r="FMJ69" s="80"/>
      <c r="FMK69" s="80"/>
      <c r="FML69" s="80"/>
      <c r="FMM69" s="80"/>
      <c r="FMN69" s="80"/>
      <c r="FMO69" s="80"/>
      <c r="FMP69" s="80"/>
      <c r="FMQ69" s="80"/>
      <c r="FMR69" s="80"/>
      <c r="FMS69" s="80"/>
      <c r="FMT69" s="80"/>
      <c r="FMU69" s="80"/>
      <c r="FMV69" s="80"/>
      <c r="FMW69" s="80"/>
      <c r="FMX69" s="80"/>
      <c r="FMY69" s="80"/>
      <c r="FMZ69" s="80"/>
      <c r="FNA69" s="80"/>
      <c r="FNB69" s="80"/>
      <c r="FNC69" s="80"/>
      <c r="FND69" s="80"/>
      <c r="FNE69" s="80"/>
      <c r="FNF69" s="80"/>
      <c r="FNG69" s="80"/>
      <c r="FNH69" s="80"/>
      <c r="FNI69" s="80"/>
      <c r="FNJ69" s="80"/>
      <c r="FNK69" s="80"/>
      <c r="FNL69" s="80"/>
      <c r="FNM69" s="80"/>
      <c r="FNN69" s="80"/>
      <c r="FNO69" s="80"/>
      <c r="FNP69" s="80"/>
      <c r="FNQ69" s="80"/>
      <c r="FNR69" s="80"/>
      <c r="FNS69" s="80"/>
      <c r="FNT69" s="80"/>
      <c r="FNU69" s="80"/>
      <c r="FNV69" s="80"/>
      <c r="FNW69" s="80"/>
      <c r="FNX69" s="80"/>
      <c r="FNY69" s="80"/>
      <c r="FNZ69" s="80"/>
      <c r="FOA69" s="80"/>
      <c r="FOB69" s="80"/>
      <c r="FOC69" s="80"/>
      <c r="FOD69" s="80"/>
      <c r="FOE69" s="80"/>
      <c r="FOF69" s="80"/>
      <c r="FOG69" s="80"/>
      <c r="FOH69" s="80"/>
      <c r="FOI69" s="80"/>
      <c r="FOJ69" s="80"/>
      <c r="FOK69" s="80"/>
      <c r="FOL69" s="80"/>
      <c r="FOM69" s="80"/>
      <c r="FON69" s="80"/>
      <c r="FOO69" s="80"/>
      <c r="FOP69" s="80"/>
      <c r="FOQ69" s="80"/>
      <c r="FOR69" s="80"/>
      <c r="FOS69" s="80"/>
      <c r="FOT69" s="80"/>
      <c r="FOU69" s="80"/>
      <c r="FOV69" s="80"/>
      <c r="FOW69" s="80"/>
      <c r="FOX69" s="80"/>
      <c r="FOY69" s="80"/>
      <c r="FOZ69" s="80"/>
      <c r="FPA69" s="80"/>
      <c r="FPB69" s="80"/>
      <c r="FPC69" s="80"/>
      <c r="FPD69" s="80"/>
      <c r="FPE69" s="80"/>
      <c r="FPF69" s="80"/>
      <c r="FPG69" s="80"/>
      <c r="FPH69" s="80"/>
      <c r="FPI69" s="80"/>
      <c r="FPJ69" s="80"/>
      <c r="FPK69" s="80"/>
      <c r="FPL69" s="80"/>
      <c r="FPM69" s="80"/>
      <c r="FPN69" s="80"/>
      <c r="FPO69" s="80"/>
      <c r="FPP69" s="80"/>
      <c r="FPQ69" s="80"/>
      <c r="FPR69" s="80"/>
      <c r="FPS69" s="80"/>
      <c r="FPT69" s="80"/>
      <c r="FPU69" s="80"/>
      <c r="FPV69" s="80"/>
      <c r="FPW69" s="80"/>
      <c r="FPX69" s="80"/>
      <c r="FPY69" s="80"/>
      <c r="FPZ69" s="80"/>
      <c r="FQA69" s="80"/>
      <c r="FQB69" s="80"/>
      <c r="FQC69" s="80"/>
      <c r="FQD69" s="80"/>
      <c r="FQE69" s="80"/>
      <c r="FQF69" s="80"/>
      <c r="FQG69" s="80"/>
      <c r="FQH69" s="80"/>
      <c r="FQI69" s="80"/>
      <c r="FQJ69" s="80"/>
      <c r="FQK69" s="80"/>
      <c r="FQL69" s="80"/>
      <c r="FQM69" s="80"/>
      <c r="FQN69" s="80"/>
      <c r="FQO69" s="80"/>
      <c r="FQP69" s="80"/>
      <c r="FQQ69" s="80"/>
      <c r="FQR69" s="80"/>
      <c r="FQS69" s="80"/>
      <c r="FQT69" s="80"/>
      <c r="FQU69" s="80"/>
      <c r="FQV69" s="80"/>
      <c r="FQW69" s="80"/>
      <c r="FQX69" s="80"/>
      <c r="FQY69" s="80"/>
      <c r="FQZ69" s="80"/>
      <c r="FRA69" s="80"/>
      <c r="FRB69" s="80"/>
      <c r="FRC69" s="80"/>
      <c r="FRD69" s="80"/>
      <c r="FRE69" s="80"/>
      <c r="FRF69" s="80"/>
      <c r="FRG69" s="80"/>
      <c r="FRH69" s="80"/>
      <c r="FRI69" s="80"/>
      <c r="FRJ69" s="80"/>
      <c r="FRK69" s="80"/>
      <c r="FRL69" s="80"/>
      <c r="FRM69" s="80"/>
      <c r="FRN69" s="80"/>
      <c r="FRO69" s="80"/>
      <c r="FRP69" s="80"/>
      <c r="FRQ69" s="80"/>
      <c r="FRR69" s="80"/>
      <c r="FRS69" s="80"/>
      <c r="FRT69" s="80"/>
      <c r="FRU69" s="80"/>
      <c r="FRV69" s="80"/>
      <c r="FRW69" s="80"/>
      <c r="FRX69" s="80"/>
      <c r="FRY69" s="80"/>
      <c r="FRZ69" s="80"/>
      <c r="FSA69" s="80"/>
      <c r="FSB69" s="80"/>
      <c r="FSC69" s="80"/>
      <c r="FSD69" s="80"/>
      <c r="FSE69" s="80"/>
      <c r="FSF69" s="80"/>
      <c r="FSG69" s="80"/>
      <c r="FSH69" s="80"/>
      <c r="FSI69" s="80"/>
      <c r="FSJ69" s="80"/>
      <c r="FSK69" s="80"/>
      <c r="FSL69" s="80"/>
      <c r="FSM69" s="80"/>
      <c r="FSN69" s="80"/>
      <c r="FSO69" s="80"/>
      <c r="FSP69" s="80"/>
      <c r="FSQ69" s="80"/>
      <c r="FSR69" s="80"/>
      <c r="FSS69" s="80"/>
      <c r="FST69" s="80"/>
      <c r="FSU69" s="80"/>
      <c r="FSV69" s="80"/>
      <c r="FSW69" s="80"/>
      <c r="FSX69" s="80"/>
      <c r="FSY69" s="80"/>
      <c r="FSZ69" s="80"/>
      <c r="FTA69" s="80"/>
      <c r="FTB69" s="80"/>
      <c r="FTC69" s="80"/>
      <c r="FTD69" s="80"/>
      <c r="FTE69" s="80"/>
      <c r="FTF69" s="80"/>
      <c r="FTG69" s="80"/>
      <c r="FTH69" s="80"/>
      <c r="FTI69" s="80"/>
      <c r="FTJ69" s="80"/>
      <c r="FTK69" s="80"/>
      <c r="FTL69" s="80"/>
      <c r="FTM69" s="80"/>
      <c r="FTN69" s="80"/>
      <c r="FTO69" s="80"/>
      <c r="FTP69" s="80"/>
      <c r="FTQ69" s="80"/>
      <c r="FTR69" s="80"/>
      <c r="FTS69" s="80"/>
      <c r="FTT69" s="80"/>
      <c r="FTU69" s="80"/>
      <c r="FTV69" s="80"/>
      <c r="FTW69" s="80"/>
      <c r="FTX69" s="80"/>
      <c r="FTY69" s="80"/>
      <c r="FTZ69" s="80"/>
      <c r="FUA69" s="80"/>
      <c r="FUB69" s="80"/>
      <c r="FUC69" s="80"/>
      <c r="FUD69" s="80"/>
      <c r="FUE69" s="80"/>
      <c r="FUF69" s="80"/>
      <c r="FUG69" s="80"/>
      <c r="FUH69" s="80"/>
      <c r="FUI69" s="80"/>
      <c r="FUJ69" s="80"/>
      <c r="FUK69" s="80"/>
      <c r="FUL69" s="80"/>
      <c r="FUM69" s="80"/>
      <c r="FUN69" s="80"/>
      <c r="FUO69" s="80"/>
      <c r="FUP69" s="80"/>
      <c r="FUQ69" s="80"/>
      <c r="FUR69" s="80"/>
      <c r="FUS69" s="80"/>
      <c r="FUT69" s="80"/>
      <c r="FUU69" s="80"/>
      <c r="FUV69" s="80"/>
      <c r="FUW69" s="80"/>
      <c r="FUX69" s="80"/>
      <c r="FUY69" s="80"/>
      <c r="FUZ69" s="80"/>
      <c r="FVA69" s="80"/>
      <c r="FVB69" s="80"/>
      <c r="FVC69" s="80"/>
      <c r="FVD69" s="80"/>
      <c r="FVE69" s="80"/>
      <c r="FVF69" s="80"/>
      <c r="FVG69" s="80"/>
      <c r="FVH69" s="80"/>
      <c r="FVI69" s="80"/>
      <c r="FVJ69" s="80"/>
      <c r="FVK69" s="80"/>
      <c r="FVL69" s="80"/>
      <c r="FVM69" s="80"/>
      <c r="FVN69" s="80"/>
      <c r="FVO69" s="80"/>
      <c r="FVP69" s="80"/>
      <c r="FVQ69" s="80"/>
      <c r="FVR69" s="80"/>
      <c r="FVS69" s="80"/>
      <c r="FVT69" s="80"/>
      <c r="FVU69" s="80"/>
      <c r="FVV69" s="80"/>
      <c r="FVW69" s="80"/>
      <c r="FVX69" s="80"/>
      <c r="FVY69" s="80"/>
      <c r="FVZ69" s="80"/>
      <c r="FWA69" s="80"/>
      <c r="FWB69" s="80"/>
      <c r="FWC69" s="80"/>
      <c r="FWD69" s="80"/>
      <c r="FWE69" s="80"/>
      <c r="FWF69" s="80"/>
      <c r="FWG69" s="80"/>
      <c r="FWH69" s="80"/>
      <c r="FWI69" s="80"/>
      <c r="FWJ69" s="80"/>
      <c r="FWK69" s="80"/>
      <c r="FWL69" s="80"/>
      <c r="FWM69" s="80"/>
      <c r="FWN69" s="80"/>
      <c r="FWO69" s="80"/>
      <c r="FWP69" s="80"/>
      <c r="FWQ69" s="80"/>
      <c r="FWR69" s="80"/>
      <c r="FWS69" s="80"/>
      <c r="FWT69" s="80"/>
      <c r="FWU69" s="80"/>
      <c r="FWV69" s="80"/>
      <c r="FWW69" s="80"/>
      <c r="FWX69" s="80"/>
      <c r="FWY69" s="80"/>
      <c r="FWZ69" s="80"/>
      <c r="FXA69" s="80"/>
      <c r="FXB69" s="80"/>
      <c r="FXC69" s="80"/>
      <c r="FXD69" s="80"/>
      <c r="FXE69" s="80"/>
      <c r="FXF69" s="80"/>
      <c r="FXG69" s="80"/>
      <c r="FXH69" s="80"/>
      <c r="FXI69" s="80"/>
      <c r="FXJ69" s="80"/>
      <c r="FXK69" s="80"/>
      <c r="FXL69" s="80"/>
      <c r="FXM69" s="80"/>
      <c r="FXN69" s="80"/>
      <c r="FXO69" s="80"/>
      <c r="FXP69" s="80"/>
      <c r="FXQ69" s="80"/>
      <c r="FXR69" s="80"/>
      <c r="FXS69" s="80"/>
      <c r="FXT69" s="80"/>
      <c r="FXU69" s="80"/>
      <c r="FXV69" s="80"/>
      <c r="FXW69" s="80"/>
      <c r="FXX69" s="80"/>
      <c r="FXY69" s="80"/>
      <c r="FXZ69" s="80"/>
      <c r="FYA69" s="80"/>
      <c r="FYB69" s="80"/>
      <c r="FYC69" s="80"/>
      <c r="FYD69" s="80"/>
      <c r="FYE69" s="80"/>
      <c r="FYF69" s="80"/>
      <c r="FYG69" s="80"/>
      <c r="FYH69" s="80"/>
      <c r="FYI69" s="80"/>
      <c r="FYJ69" s="80"/>
      <c r="FYK69" s="80"/>
      <c r="FYL69" s="80"/>
      <c r="FYM69" s="80"/>
      <c r="FYN69" s="80"/>
      <c r="FYO69" s="80"/>
      <c r="FYP69" s="80"/>
      <c r="FYQ69" s="80"/>
      <c r="FYR69" s="80"/>
      <c r="FYS69" s="80"/>
      <c r="FYT69" s="80"/>
      <c r="FYU69" s="80"/>
      <c r="FYV69" s="80"/>
      <c r="FYW69" s="80"/>
      <c r="FYX69" s="80"/>
      <c r="FYY69" s="80"/>
      <c r="FYZ69" s="80"/>
      <c r="FZA69" s="80"/>
      <c r="FZB69" s="80"/>
      <c r="FZC69" s="80"/>
      <c r="FZD69" s="80"/>
      <c r="FZE69" s="80"/>
      <c r="FZF69" s="80"/>
      <c r="FZG69" s="80"/>
      <c r="FZH69" s="80"/>
      <c r="FZI69" s="80"/>
      <c r="FZJ69" s="80"/>
      <c r="FZK69" s="80"/>
      <c r="FZL69" s="80"/>
      <c r="FZM69" s="80"/>
      <c r="FZN69" s="80"/>
      <c r="FZO69" s="80"/>
      <c r="FZP69" s="80"/>
      <c r="FZQ69" s="80"/>
      <c r="FZR69" s="80"/>
      <c r="FZS69" s="80"/>
      <c r="FZT69" s="80"/>
      <c r="FZU69" s="80"/>
      <c r="FZV69" s="80"/>
      <c r="FZW69" s="80"/>
      <c r="FZX69" s="80"/>
      <c r="FZY69" s="80"/>
      <c r="FZZ69" s="80"/>
      <c r="GAA69" s="80"/>
      <c r="GAB69" s="80"/>
      <c r="GAC69" s="80"/>
      <c r="GAD69" s="80"/>
      <c r="GAE69" s="80"/>
      <c r="GAF69" s="80"/>
      <c r="GAG69" s="80"/>
      <c r="GAH69" s="80"/>
      <c r="GAI69" s="80"/>
      <c r="GAJ69" s="80"/>
      <c r="GAK69" s="80"/>
      <c r="GAL69" s="80"/>
      <c r="GAM69" s="80"/>
      <c r="GAN69" s="80"/>
      <c r="GAO69" s="80"/>
      <c r="GAP69" s="80"/>
      <c r="GAQ69" s="80"/>
      <c r="GAR69" s="80"/>
      <c r="GAS69" s="80"/>
      <c r="GAT69" s="80"/>
      <c r="GAU69" s="80"/>
      <c r="GAV69" s="80"/>
      <c r="GAW69" s="80"/>
      <c r="GAX69" s="80"/>
      <c r="GAY69" s="80"/>
      <c r="GAZ69" s="80"/>
      <c r="GBA69" s="80"/>
      <c r="GBB69" s="80"/>
      <c r="GBC69" s="80"/>
      <c r="GBD69" s="80"/>
      <c r="GBE69" s="80"/>
      <c r="GBF69" s="80"/>
      <c r="GBG69" s="80"/>
      <c r="GBH69" s="80"/>
      <c r="GBI69" s="80"/>
      <c r="GBJ69" s="80"/>
      <c r="GBK69" s="80"/>
      <c r="GBL69" s="80"/>
      <c r="GBM69" s="80"/>
      <c r="GBN69" s="80"/>
      <c r="GBO69" s="80"/>
      <c r="GBP69" s="80"/>
      <c r="GBQ69" s="80"/>
      <c r="GBR69" s="80"/>
      <c r="GBS69" s="80"/>
      <c r="GBT69" s="80"/>
      <c r="GBU69" s="80"/>
      <c r="GBV69" s="80"/>
      <c r="GBW69" s="80"/>
      <c r="GBX69" s="80"/>
      <c r="GBY69" s="80"/>
      <c r="GBZ69" s="80"/>
      <c r="GCA69" s="80"/>
      <c r="GCB69" s="80"/>
      <c r="GCC69" s="80"/>
      <c r="GCD69" s="80"/>
      <c r="GCE69" s="80"/>
      <c r="GCF69" s="80"/>
      <c r="GCG69" s="80"/>
      <c r="GCH69" s="80"/>
      <c r="GCI69" s="80"/>
      <c r="GCJ69" s="80"/>
      <c r="GCK69" s="80"/>
      <c r="GCL69" s="80"/>
      <c r="GCM69" s="80"/>
      <c r="GCN69" s="80"/>
      <c r="GCO69" s="80"/>
      <c r="GCP69" s="80"/>
      <c r="GCQ69" s="80"/>
      <c r="GCR69" s="80"/>
      <c r="GCS69" s="80"/>
      <c r="GCT69" s="80"/>
      <c r="GCU69" s="80"/>
      <c r="GCV69" s="80"/>
      <c r="GCW69" s="80"/>
      <c r="GCX69" s="80"/>
      <c r="GCY69" s="80"/>
      <c r="GCZ69" s="80"/>
      <c r="GDA69" s="80"/>
      <c r="GDB69" s="80"/>
      <c r="GDC69" s="80"/>
      <c r="GDD69" s="80"/>
      <c r="GDE69" s="80"/>
      <c r="GDF69" s="80"/>
      <c r="GDG69" s="80"/>
      <c r="GDH69" s="80"/>
      <c r="GDI69" s="80"/>
      <c r="GDJ69" s="80"/>
      <c r="GDK69" s="80"/>
      <c r="GDL69" s="80"/>
      <c r="GDM69" s="80"/>
      <c r="GDN69" s="80"/>
      <c r="GDO69" s="80"/>
      <c r="GDP69" s="80"/>
      <c r="GDQ69" s="80"/>
      <c r="GDR69" s="80"/>
      <c r="GDS69" s="80"/>
      <c r="GDT69" s="80"/>
      <c r="GDU69" s="80"/>
      <c r="GDV69" s="80"/>
      <c r="GDW69" s="80"/>
      <c r="GDX69" s="80"/>
      <c r="GDY69" s="80"/>
      <c r="GDZ69" s="80"/>
      <c r="GEA69" s="80"/>
      <c r="GEB69" s="80"/>
      <c r="GEC69" s="80"/>
      <c r="GED69" s="80"/>
      <c r="GEE69" s="80"/>
      <c r="GEF69" s="80"/>
      <c r="GEG69" s="80"/>
      <c r="GEH69" s="80"/>
      <c r="GEI69" s="80"/>
      <c r="GEJ69" s="80"/>
      <c r="GEK69" s="80"/>
      <c r="GEL69" s="80"/>
      <c r="GEM69" s="80"/>
      <c r="GEN69" s="80"/>
      <c r="GEO69" s="80"/>
      <c r="GEP69" s="80"/>
      <c r="GEQ69" s="80"/>
      <c r="GER69" s="80"/>
      <c r="GES69" s="80"/>
      <c r="GET69" s="80"/>
      <c r="GEU69" s="80"/>
      <c r="GEV69" s="80"/>
      <c r="GEW69" s="80"/>
      <c r="GEX69" s="80"/>
      <c r="GEY69" s="80"/>
      <c r="GEZ69" s="80"/>
      <c r="GFA69" s="80"/>
      <c r="GFB69" s="80"/>
      <c r="GFC69" s="80"/>
      <c r="GFD69" s="80"/>
      <c r="GFE69" s="80"/>
      <c r="GFF69" s="80"/>
      <c r="GFG69" s="80"/>
      <c r="GFH69" s="80"/>
      <c r="GFI69" s="80"/>
      <c r="GFJ69" s="80"/>
      <c r="GFK69" s="80"/>
      <c r="GFL69" s="80"/>
      <c r="GFM69" s="80"/>
      <c r="GFN69" s="80"/>
      <c r="GFO69" s="80"/>
      <c r="GFP69" s="80"/>
      <c r="GFQ69" s="80"/>
      <c r="GFR69" s="80"/>
      <c r="GFS69" s="80"/>
      <c r="GFT69" s="80"/>
      <c r="GFU69" s="80"/>
      <c r="GFV69" s="80"/>
      <c r="GFW69" s="80"/>
      <c r="GFX69" s="80"/>
      <c r="GFY69" s="80"/>
      <c r="GFZ69" s="80"/>
      <c r="GGA69" s="80"/>
      <c r="GGB69" s="80"/>
      <c r="GGC69" s="80"/>
      <c r="GGD69" s="80"/>
      <c r="GGE69" s="80"/>
      <c r="GGF69" s="80"/>
      <c r="GGG69" s="80"/>
      <c r="GGH69" s="80"/>
      <c r="GGI69" s="80"/>
      <c r="GGJ69" s="80"/>
      <c r="GGK69" s="80"/>
      <c r="GGL69" s="80"/>
      <c r="GGM69" s="80"/>
      <c r="GGN69" s="80"/>
      <c r="GGO69" s="80"/>
      <c r="GGP69" s="80"/>
      <c r="GGQ69" s="80"/>
      <c r="GGR69" s="80"/>
      <c r="GGS69" s="80"/>
      <c r="GGT69" s="80"/>
      <c r="GGU69" s="80"/>
      <c r="GGV69" s="80"/>
      <c r="GGW69" s="80"/>
      <c r="GGX69" s="80"/>
      <c r="GGY69" s="80"/>
      <c r="GGZ69" s="80"/>
      <c r="GHA69" s="80"/>
      <c r="GHB69" s="80"/>
      <c r="GHC69" s="80"/>
      <c r="GHD69" s="80"/>
      <c r="GHE69" s="80"/>
      <c r="GHF69" s="80"/>
      <c r="GHG69" s="80"/>
      <c r="GHH69" s="80"/>
      <c r="GHI69" s="80"/>
      <c r="GHJ69" s="80"/>
      <c r="GHK69" s="80"/>
      <c r="GHL69" s="80"/>
      <c r="GHM69" s="80"/>
      <c r="GHN69" s="80"/>
      <c r="GHO69" s="80"/>
      <c r="GHP69" s="80"/>
      <c r="GHQ69" s="80"/>
      <c r="GHR69" s="80"/>
      <c r="GHS69" s="80"/>
      <c r="GHT69" s="80"/>
      <c r="GHU69" s="80"/>
      <c r="GHV69" s="80"/>
      <c r="GHW69" s="80"/>
      <c r="GHX69" s="80"/>
      <c r="GHY69" s="80"/>
      <c r="GHZ69" s="80"/>
      <c r="GIA69" s="80"/>
      <c r="GIB69" s="80"/>
      <c r="GIC69" s="80"/>
      <c r="GID69" s="80"/>
      <c r="GIE69" s="80"/>
      <c r="GIF69" s="80"/>
      <c r="GIG69" s="80"/>
      <c r="GIH69" s="80"/>
      <c r="GII69" s="80"/>
      <c r="GIJ69" s="80"/>
      <c r="GIK69" s="80"/>
      <c r="GIL69" s="80"/>
      <c r="GIM69" s="80"/>
      <c r="GIN69" s="80"/>
      <c r="GIO69" s="80"/>
      <c r="GIP69" s="80"/>
      <c r="GIQ69" s="80"/>
      <c r="GIR69" s="80"/>
      <c r="GIS69" s="80"/>
      <c r="GIT69" s="80"/>
      <c r="GIU69" s="80"/>
      <c r="GIV69" s="80"/>
      <c r="GIW69" s="80"/>
      <c r="GIX69" s="80"/>
      <c r="GIY69" s="80"/>
      <c r="GIZ69" s="80"/>
      <c r="GJA69" s="80"/>
      <c r="GJB69" s="80"/>
      <c r="GJC69" s="80"/>
      <c r="GJD69" s="80"/>
      <c r="GJE69" s="80"/>
      <c r="GJF69" s="80"/>
      <c r="GJG69" s="80"/>
      <c r="GJH69" s="80"/>
      <c r="GJI69" s="80"/>
      <c r="GJJ69" s="80"/>
      <c r="GJK69" s="80"/>
      <c r="GJL69" s="80"/>
      <c r="GJM69" s="80"/>
      <c r="GJN69" s="80"/>
      <c r="GJO69" s="80"/>
      <c r="GJP69" s="80"/>
      <c r="GJQ69" s="80"/>
      <c r="GJR69" s="80"/>
      <c r="GJS69" s="80"/>
      <c r="GJT69" s="80"/>
      <c r="GJU69" s="80"/>
      <c r="GJV69" s="80"/>
      <c r="GJW69" s="80"/>
      <c r="GJX69" s="80"/>
      <c r="GJY69" s="80"/>
      <c r="GJZ69" s="80"/>
      <c r="GKA69" s="80"/>
      <c r="GKB69" s="80"/>
      <c r="GKC69" s="80"/>
      <c r="GKD69" s="80"/>
      <c r="GKE69" s="80"/>
      <c r="GKF69" s="80"/>
      <c r="GKG69" s="80"/>
      <c r="GKH69" s="80"/>
      <c r="GKI69" s="80"/>
      <c r="GKJ69" s="80"/>
      <c r="GKK69" s="80"/>
      <c r="GKL69" s="80"/>
      <c r="GKM69" s="80"/>
      <c r="GKN69" s="80"/>
      <c r="GKO69" s="80"/>
      <c r="GKP69" s="80"/>
      <c r="GKQ69" s="80"/>
      <c r="GKR69" s="80"/>
      <c r="GKS69" s="80"/>
      <c r="GKT69" s="80"/>
      <c r="GKU69" s="80"/>
      <c r="GKV69" s="80"/>
      <c r="GKW69" s="80"/>
      <c r="GKX69" s="80"/>
      <c r="GKY69" s="80"/>
      <c r="GKZ69" s="80"/>
      <c r="GLA69" s="80"/>
      <c r="GLB69" s="80"/>
      <c r="GLC69" s="80"/>
      <c r="GLD69" s="80"/>
      <c r="GLE69" s="80"/>
      <c r="GLF69" s="80"/>
      <c r="GLG69" s="80"/>
      <c r="GLH69" s="80"/>
      <c r="GLI69" s="80"/>
      <c r="GLJ69" s="80"/>
      <c r="GLK69" s="80"/>
      <c r="GLL69" s="80"/>
      <c r="GLM69" s="80"/>
      <c r="GLN69" s="80"/>
      <c r="GLO69" s="80"/>
      <c r="GLP69" s="80"/>
      <c r="GLQ69" s="80"/>
      <c r="GLR69" s="80"/>
      <c r="GLS69" s="80"/>
      <c r="GLT69" s="80"/>
      <c r="GLU69" s="80"/>
      <c r="GLV69" s="80"/>
      <c r="GLW69" s="80"/>
      <c r="GLX69" s="80"/>
      <c r="GLY69" s="80"/>
      <c r="GLZ69" s="80"/>
      <c r="GMA69" s="80"/>
      <c r="GMB69" s="80"/>
      <c r="GMC69" s="80"/>
      <c r="GMD69" s="80"/>
      <c r="GME69" s="80"/>
      <c r="GMF69" s="80"/>
      <c r="GMG69" s="80"/>
      <c r="GMH69" s="80"/>
      <c r="GMI69" s="80"/>
      <c r="GMJ69" s="80"/>
      <c r="GMK69" s="80"/>
      <c r="GML69" s="80"/>
      <c r="GMM69" s="80"/>
      <c r="GMN69" s="80"/>
      <c r="GMO69" s="80"/>
      <c r="GMP69" s="80"/>
      <c r="GMQ69" s="80"/>
      <c r="GMR69" s="80"/>
      <c r="GMS69" s="80"/>
      <c r="GMT69" s="80"/>
      <c r="GMU69" s="80"/>
      <c r="GMV69" s="80"/>
      <c r="GMW69" s="80"/>
      <c r="GMX69" s="80"/>
      <c r="GMY69" s="80"/>
      <c r="GMZ69" s="80"/>
      <c r="GNA69" s="80"/>
      <c r="GNB69" s="80"/>
      <c r="GNC69" s="80"/>
      <c r="GND69" s="80"/>
      <c r="GNE69" s="80"/>
      <c r="GNF69" s="80"/>
      <c r="GNG69" s="80"/>
      <c r="GNH69" s="80"/>
      <c r="GNI69" s="80"/>
      <c r="GNJ69" s="80"/>
      <c r="GNK69" s="80"/>
      <c r="GNL69" s="80"/>
      <c r="GNM69" s="80"/>
      <c r="GNN69" s="80"/>
      <c r="GNO69" s="80"/>
      <c r="GNP69" s="80"/>
      <c r="GNQ69" s="80"/>
      <c r="GNR69" s="80"/>
      <c r="GNS69" s="80"/>
      <c r="GNT69" s="80"/>
      <c r="GNU69" s="80"/>
      <c r="GNV69" s="80"/>
      <c r="GNW69" s="80"/>
      <c r="GNX69" s="80"/>
      <c r="GNY69" s="80"/>
      <c r="GNZ69" s="80"/>
      <c r="GOA69" s="80"/>
      <c r="GOB69" s="80"/>
      <c r="GOC69" s="80"/>
      <c r="GOD69" s="80"/>
      <c r="GOE69" s="80"/>
      <c r="GOF69" s="80"/>
      <c r="GOG69" s="80"/>
      <c r="GOH69" s="80"/>
      <c r="GOI69" s="80"/>
      <c r="GOJ69" s="80"/>
      <c r="GOK69" s="80"/>
      <c r="GOL69" s="80"/>
      <c r="GOM69" s="80"/>
      <c r="GON69" s="80"/>
      <c r="GOO69" s="80"/>
      <c r="GOP69" s="80"/>
      <c r="GOQ69" s="80"/>
      <c r="GOR69" s="80"/>
      <c r="GOS69" s="80"/>
      <c r="GOT69" s="80"/>
      <c r="GOU69" s="80"/>
      <c r="GOV69" s="80"/>
      <c r="GOW69" s="80"/>
      <c r="GOX69" s="80"/>
      <c r="GOY69" s="80"/>
      <c r="GOZ69" s="80"/>
      <c r="GPA69" s="80"/>
      <c r="GPB69" s="80"/>
      <c r="GPC69" s="80"/>
      <c r="GPD69" s="80"/>
      <c r="GPE69" s="80"/>
      <c r="GPF69" s="80"/>
      <c r="GPG69" s="80"/>
      <c r="GPH69" s="80"/>
      <c r="GPI69" s="80"/>
      <c r="GPJ69" s="80"/>
      <c r="GPK69" s="80"/>
      <c r="GPL69" s="80"/>
      <c r="GPM69" s="80"/>
      <c r="GPN69" s="80"/>
      <c r="GPO69" s="80"/>
      <c r="GPP69" s="80"/>
      <c r="GPQ69" s="80"/>
      <c r="GPR69" s="80"/>
      <c r="GPS69" s="80"/>
      <c r="GPT69" s="80"/>
      <c r="GPU69" s="80"/>
      <c r="GPV69" s="80"/>
      <c r="GPW69" s="80"/>
      <c r="GPX69" s="80"/>
      <c r="GPY69" s="80"/>
      <c r="GPZ69" s="80"/>
      <c r="GQA69" s="80"/>
      <c r="GQB69" s="80"/>
      <c r="GQC69" s="80"/>
      <c r="GQD69" s="80"/>
      <c r="GQE69" s="80"/>
      <c r="GQF69" s="80"/>
      <c r="GQG69" s="80"/>
      <c r="GQH69" s="80"/>
      <c r="GQI69" s="80"/>
      <c r="GQJ69" s="80"/>
      <c r="GQK69" s="80"/>
      <c r="GQL69" s="80"/>
      <c r="GQM69" s="80"/>
      <c r="GQN69" s="80"/>
      <c r="GQO69" s="80"/>
      <c r="GQP69" s="80"/>
      <c r="GQQ69" s="80"/>
      <c r="GQR69" s="80"/>
      <c r="GQS69" s="80"/>
      <c r="GQT69" s="80"/>
      <c r="GQU69" s="80"/>
      <c r="GQV69" s="80"/>
      <c r="GQW69" s="80"/>
      <c r="GQX69" s="80"/>
      <c r="GQY69" s="80"/>
      <c r="GQZ69" s="80"/>
      <c r="GRA69" s="80"/>
      <c r="GRB69" s="80"/>
      <c r="GRC69" s="80"/>
      <c r="GRD69" s="80"/>
      <c r="GRE69" s="80"/>
      <c r="GRF69" s="80"/>
      <c r="GRG69" s="80"/>
      <c r="GRH69" s="80"/>
      <c r="GRI69" s="80"/>
      <c r="GRJ69" s="80"/>
      <c r="GRK69" s="80"/>
      <c r="GRL69" s="80"/>
      <c r="GRM69" s="80"/>
      <c r="GRN69" s="80"/>
      <c r="GRO69" s="80"/>
      <c r="GRP69" s="80"/>
      <c r="GRQ69" s="80"/>
      <c r="GRR69" s="80"/>
      <c r="GRS69" s="80"/>
      <c r="GRT69" s="80"/>
      <c r="GRU69" s="80"/>
      <c r="GRV69" s="80"/>
      <c r="GRW69" s="80"/>
      <c r="GRX69" s="80"/>
      <c r="GRY69" s="80"/>
      <c r="GRZ69" s="80"/>
      <c r="GSA69" s="80"/>
      <c r="GSB69" s="80"/>
      <c r="GSC69" s="80"/>
      <c r="GSD69" s="80"/>
      <c r="GSE69" s="80"/>
      <c r="GSF69" s="80"/>
      <c r="GSG69" s="80"/>
      <c r="GSH69" s="80"/>
      <c r="GSI69" s="80"/>
      <c r="GSJ69" s="80"/>
      <c r="GSK69" s="80"/>
      <c r="GSL69" s="80"/>
      <c r="GSM69" s="80"/>
      <c r="GSN69" s="80"/>
      <c r="GSO69" s="80"/>
      <c r="GSP69" s="80"/>
      <c r="GSQ69" s="80"/>
      <c r="GSR69" s="80"/>
      <c r="GSS69" s="80"/>
      <c r="GST69" s="80"/>
      <c r="GSU69" s="80"/>
      <c r="GSV69" s="80"/>
      <c r="GSW69" s="80"/>
      <c r="GSX69" s="80"/>
      <c r="GSY69" s="80"/>
      <c r="GSZ69" s="80"/>
      <c r="GTA69" s="80"/>
      <c r="GTB69" s="80"/>
      <c r="GTC69" s="80"/>
      <c r="GTD69" s="80"/>
      <c r="GTE69" s="80"/>
      <c r="GTF69" s="80"/>
      <c r="GTG69" s="80"/>
      <c r="GTH69" s="80"/>
      <c r="GTI69" s="80"/>
      <c r="GTJ69" s="80"/>
      <c r="GTK69" s="80"/>
      <c r="GTL69" s="80"/>
      <c r="GTM69" s="80"/>
      <c r="GTN69" s="80"/>
      <c r="GTO69" s="80"/>
      <c r="GTP69" s="80"/>
      <c r="GTQ69" s="80"/>
      <c r="GTR69" s="80"/>
      <c r="GTS69" s="80"/>
      <c r="GTT69" s="80"/>
      <c r="GTU69" s="80"/>
      <c r="GTV69" s="80"/>
      <c r="GTW69" s="80"/>
      <c r="GTX69" s="80"/>
      <c r="GTY69" s="80"/>
      <c r="GTZ69" s="80"/>
      <c r="GUA69" s="80"/>
      <c r="GUB69" s="80"/>
      <c r="GUC69" s="80"/>
      <c r="GUD69" s="80"/>
      <c r="GUE69" s="80"/>
      <c r="GUF69" s="80"/>
      <c r="GUG69" s="80"/>
      <c r="GUH69" s="80"/>
      <c r="GUI69" s="80"/>
      <c r="GUJ69" s="80"/>
      <c r="GUK69" s="80"/>
      <c r="GUL69" s="80"/>
      <c r="GUM69" s="80"/>
      <c r="GUN69" s="80"/>
      <c r="GUO69" s="80"/>
      <c r="GUP69" s="80"/>
      <c r="GUQ69" s="80"/>
      <c r="GUR69" s="80"/>
      <c r="GUS69" s="80"/>
      <c r="GUT69" s="80"/>
      <c r="GUU69" s="80"/>
      <c r="GUV69" s="80"/>
      <c r="GUW69" s="80"/>
      <c r="GUX69" s="80"/>
      <c r="GUY69" s="80"/>
      <c r="GUZ69" s="80"/>
      <c r="GVA69" s="80"/>
      <c r="GVB69" s="80"/>
      <c r="GVC69" s="80"/>
      <c r="GVD69" s="80"/>
      <c r="GVE69" s="80"/>
      <c r="GVF69" s="80"/>
      <c r="GVG69" s="80"/>
      <c r="GVH69" s="80"/>
      <c r="GVI69" s="80"/>
      <c r="GVJ69" s="80"/>
      <c r="GVK69" s="80"/>
      <c r="GVL69" s="80"/>
      <c r="GVM69" s="80"/>
      <c r="GVN69" s="80"/>
      <c r="GVO69" s="80"/>
      <c r="GVP69" s="80"/>
      <c r="GVQ69" s="80"/>
      <c r="GVR69" s="80"/>
      <c r="GVS69" s="80"/>
      <c r="GVT69" s="80"/>
      <c r="GVU69" s="80"/>
      <c r="GVV69" s="80"/>
      <c r="GVW69" s="80"/>
      <c r="GVX69" s="80"/>
      <c r="GVY69" s="80"/>
      <c r="GVZ69" s="80"/>
      <c r="GWA69" s="80"/>
      <c r="GWB69" s="80"/>
      <c r="GWC69" s="80"/>
      <c r="GWD69" s="80"/>
      <c r="GWE69" s="80"/>
      <c r="GWF69" s="80"/>
      <c r="GWG69" s="80"/>
      <c r="GWH69" s="80"/>
      <c r="GWI69" s="80"/>
      <c r="GWJ69" s="80"/>
      <c r="GWK69" s="80"/>
      <c r="GWL69" s="80"/>
      <c r="GWM69" s="80"/>
      <c r="GWN69" s="80"/>
      <c r="GWO69" s="80"/>
      <c r="GWP69" s="80"/>
      <c r="GWQ69" s="80"/>
      <c r="GWR69" s="80"/>
      <c r="GWS69" s="80"/>
      <c r="GWT69" s="80"/>
      <c r="GWU69" s="80"/>
      <c r="GWV69" s="80"/>
      <c r="GWW69" s="80"/>
      <c r="GWX69" s="80"/>
      <c r="GWY69" s="80"/>
      <c r="GWZ69" s="80"/>
      <c r="GXA69" s="80"/>
      <c r="GXB69" s="80"/>
      <c r="GXC69" s="80"/>
      <c r="GXD69" s="80"/>
      <c r="GXE69" s="80"/>
      <c r="GXF69" s="80"/>
      <c r="GXG69" s="80"/>
      <c r="GXH69" s="80"/>
      <c r="GXI69" s="80"/>
      <c r="GXJ69" s="80"/>
      <c r="GXK69" s="80"/>
      <c r="GXL69" s="80"/>
      <c r="GXM69" s="80"/>
      <c r="GXN69" s="80"/>
      <c r="GXO69" s="80"/>
      <c r="GXP69" s="80"/>
      <c r="GXQ69" s="80"/>
      <c r="GXR69" s="80"/>
      <c r="GXS69" s="80"/>
      <c r="GXT69" s="80"/>
      <c r="GXU69" s="80"/>
      <c r="GXV69" s="80"/>
      <c r="GXW69" s="80"/>
      <c r="GXX69" s="80"/>
      <c r="GXY69" s="80"/>
      <c r="GXZ69" s="80"/>
      <c r="GYA69" s="80"/>
      <c r="GYB69" s="80"/>
      <c r="GYC69" s="80"/>
      <c r="GYD69" s="80"/>
      <c r="GYE69" s="80"/>
      <c r="GYF69" s="80"/>
      <c r="GYG69" s="80"/>
      <c r="GYH69" s="80"/>
      <c r="GYI69" s="80"/>
      <c r="GYJ69" s="80"/>
      <c r="GYK69" s="80"/>
      <c r="GYL69" s="80"/>
      <c r="GYM69" s="80"/>
      <c r="GYN69" s="80"/>
      <c r="GYO69" s="80"/>
      <c r="GYP69" s="80"/>
      <c r="GYQ69" s="80"/>
      <c r="GYR69" s="80"/>
      <c r="GYS69" s="80"/>
      <c r="GYT69" s="80"/>
      <c r="GYU69" s="80"/>
      <c r="GYV69" s="80"/>
      <c r="GYW69" s="80"/>
      <c r="GYX69" s="80"/>
      <c r="GYY69" s="80"/>
      <c r="GYZ69" s="80"/>
      <c r="GZA69" s="80"/>
      <c r="GZB69" s="80"/>
      <c r="GZC69" s="80"/>
      <c r="GZD69" s="80"/>
      <c r="GZE69" s="80"/>
      <c r="GZF69" s="80"/>
      <c r="GZG69" s="80"/>
      <c r="GZH69" s="80"/>
      <c r="GZI69" s="80"/>
      <c r="GZJ69" s="80"/>
      <c r="GZK69" s="80"/>
      <c r="GZL69" s="80"/>
      <c r="GZM69" s="80"/>
      <c r="GZN69" s="80"/>
      <c r="GZO69" s="80"/>
      <c r="GZP69" s="80"/>
      <c r="GZQ69" s="80"/>
      <c r="GZR69" s="80"/>
      <c r="GZS69" s="80"/>
      <c r="GZT69" s="80"/>
      <c r="GZU69" s="80"/>
      <c r="GZV69" s="80"/>
      <c r="GZW69" s="80"/>
      <c r="GZX69" s="80"/>
      <c r="GZY69" s="80"/>
      <c r="GZZ69" s="80"/>
      <c r="HAA69" s="80"/>
      <c r="HAB69" s="80"/>
      <c r="HAC69" s="80"/>
      <c r="HAD69" s="80"/>
      <c r="HAE69" s="80"/>
      <c r="HAF69" s="80"/>
      <c r="HAG69" s="80"/>
      <c r="HAH69" s="80"/>
      <c r="HAI69" s="80"/>
      <c r="HAJ69" s="80"/>
      <c r="HAK69" s="80"/>
      <c r="HAL69" s="80"/>
      <c r="HAM69" s="80"/>
      <c r="HAN69" s="80"/>
      <c r="HAO69" s="80"/>
      <c r="HAP69" s="80"/>
      <c r="HAQ69" s="80"/>
      <c r="HAR69" s="80"/>
      <c r="HAS69" s="80"/>
      <c r="HAT69" s="80"/>
      <c r="HAU69" s="80"/>
      <c r="HAV69" s="80"/>
      <c r="HAW69" s="80"/>
      <c r="HAX69" s="80"/>
      <c r="HAY69" s="80"/>
      <c r="HAZ69" s="80"/>
      <c r="HBA69" s="80"/>
      <c r="HBB69" s="80"/>
      <c r="HBC69" s="80"/>
      <c r="HBD69" s="80"/>
      <c r="HBE69" s="80"/>
      <c r="HBF69" s="80"/>
      <c r="HBG69" s="80"/>
      <c r="HBH69" s="80"/>
      <c r="HBI69" s="80"/>
      <c r="HBJ69" s="80"/>
      <c r="HBK69" s="80"/>
      <c r="HBL69" s="80"/>
      <c r="HBM69" s="80"/>
      <c r="HBN69" s="80"/>
      <c r="HBO69" s="80"/>
      <c r="HBP69" s="80"/>
      <c r="HBQ69" s="80"/>
      <c r="HBR69" s="80"/>
      <c r="HBS69" s="80"/>
      <c r="HBT69" s="80"/>
      <c r="HBU69" s="80"/>
      <c r="HBV69" s="80"/>
      <c r="HBW69" s="80"/>
      <c r="HBX69" s="80"/>
      <c r="HBY69" s="80"/>
      <c r="HBZ69" s="80"/>
      <c r="HCA69" s="80"/>
      <c r="HCB69" s="80"/>
      <c r="HCC69" s="80"/>
      <c r="HCD69" s="80"/>
      <c r="HCE69" s="80"/>
      <c r="HCF69" s="80"/>
      <c r="HCG69" s="80"/>
      <c r="HCH69" s="80"/>
      <c r="HCI69" s="80"/>
      <c r="HCJ69" s="80"/>
      <c r="HCK69" s="80"/>
      <c r="HCL69" s="80"/>
      <c r="HCM69" s="80"/>
      <c r="HCN69" s="80"/>
      <c r="HCO69" s="80"/>
      <c r="HCP69" s="80"/>
      <c r="HCQ69" s="80"/>
      <c r="HCR69" s="80"/>
      <c r="HCS69" s="80"/>
      <c r="HCT69" s="80"/>
      <c r="HCU69" s="80"/>
      <c r="HCV69" s="80"/>
      <c r="HCW69" s="80"/>
      <c r="HCX69" s="80"/>
      <c r="HCY69" s="80"/>
      <c r="HCZ69" s="80"/>
      <c r="HDA69" s="80"/>
      <c r="HDB69" s="80"/>
      <c r="HDC69" s="80"/>
      <c r="HDD69" s="80"/>
      <c r="HDE69" s="80"/>
      <c r="HDF69" s="80"/>
      <c r="HDG69" s="80"/>
      <c r="HDH69" s="80"/>
      <c r="HDI69" s="80"/>
      <c r="HDJ69" s="80"/>
      <c r="HDK69" s="80"/>
      <c r="HDL69" s="80"/>
      <c r="HDM69" s="80"/>
      <c r="HDN69" s="80"/>
      <c r="HDO69" s="80"/>
      <c r="HDP69" s="80"/>
      <c r="HDQ69" s="80"/>
      <c r="HDR69" s="80"/>
      <c r="HDS69" s="80"/>
      <c r="HDT69" s="80"/>
      <c r="HDU69" s="80"/>
      <c r="HDV69" s="80"/>
      <c r="HDW69" s="80"/>
      <c r="HDX69" s="80"/>
      <c r="HDY69" s="80"/>
      <c r="HDZ69" s="80"/>
      <c r="HEA69" s="80"/>
      <c r="HEB69" s="80"/>
      <c r="HEC69" s="80"/>
      <c r="HED69" s="80"/>
      <c r="HEE69" s="80"/>
      <c r="HEF69" s="80"/>
      <c r="HEG69" s="80"/>
      <c r="HEH69" s="80"/>
      <c r="HEI69" s="80"/>
      <c r="HEJ69" s="80"/>
      <c r="HEK69" s="80"/>
      <c r="HEL69" s="80"/>
      <c r="HEM69" s="80"/>
      <c r="HEN69" s="80"/>
      <c r="HEO69" s="80"/>
      <c r="HEP69" s="80"/>
      <c r="HEQ69" s="80"/>
      <c r="HER69" s="80"/>
      <c r="HES69" s="80"/>
      <c r="HET69" s="80"/>
      <c r="HEU69" s="80"/>
      <c r="HEV69" s="80"/>
      <c r="HEW69" s="80"/>
      <c r="HEX69" s="80"/>
      <c r="HEY69" s="80"/>
      <c r="HEZ69" s="80"/>
      <c r="HFA69" s="80"/>
      <c r="HFB69" s="80"/>
      <c r="HFC69" s="80"/>
      <c r="HFD69" s="80"/>
      <c r="HFE69" s="80"/>
      <c r="HFF69" s="80"/>
      <c r="HFG69" s="80"/>
      <c r="HFH69" s="80"/>
      <c r="HFI69" s="80"/>
      <c r="HFJ69" s="80"/>
      <c r="HFK69" s="80"/>
      <c r="HFL69" s="80"/>
      <c r="HFM69" s="80"/>
      <c r="HFN69" s="80"/>
      <c r="HFO69" s="80"/>
      <c r="HFP69" s="80"/>
      <c r="HFQ69" s="80"/>
      <c r="HFR69" s="80"/>
      <c r="HFS69" s="80"/>
      <c r="HFT69" s="80"/>
      <c r="HFU69" s="80"/>
      <c r="HFV69" s="80"/>
      <c r="HFW69" s="80"/>
      <c r="HFX69" s="80"/>
      <c r="HFY69" s="80"/>
      <c r="HFZ69" s="80"/>
      <c r="HGA69" s="80"/>
      <c r="HGB69" s="80"/>
      <c r="HGC69" s="80"/>
      <c r="HGD69" s="80"/>
      <c r="HGE69" s="80"/>
      <c r="HGF69" s="80"/>
      <c r="HGG69" s="80"/>
      <c r="HGH69" s="80"/>
      <c r="HGI69" s="80"/>
      <c r="HGJ69" s="80"/>
      <c r="HGK69" s="80"/>
      <c r="HGL69" s="80"/>
      <c r="HGM69" s="80"/>
      <c r="HGN69" s="80"/>
      <c r="HGO69" s="80"/>
      <c r="HGP69" s="80"/>
      <c r="HGQ69" s="80"/>
      <c r="HGR69" s="80"/>
      <c r="HGS69" s="80"/>
      <c r="HGT69" s="80"/>
      <c r="HGU69" s="80"/>
      <c r="HGV69" s="80"/>
      <c r="HGW69" s="80"/>
      <c r="HGX69" s="80"/>
      <c r="HGY69" s="80"/>
      <c r="HGZ69" s="80"/>
      <c r="HHA69" s="80"/>
      <c r="HHB69" s="80"/>
      <c r="HHC69" s="80"/>
      <c r="HHD69" s="80"/>
      <c r="HHE69" s="80"/>
      <c r="HHF69" s="80"/>
      <c r="HHG69" s="80"/>
      <c r="HHH69" s="80"/>
      <c r="HHI69" s="80"/>
      <c r="HHJ69" s="80"/>
      <c r="HHK69" s="80"/>
      <c r="HHL69" s="80"/>
      <c r="HHM69" s="80"/>
      <c r="HHN69" s="80"/>
      <c r="HHO69" s="80"/>
      <c r="HHP69" s="80"/>
      <c r="HHQ69" s="80"/>
      <c r="HHR69" s="80"/>
      <c r="HHS69" s="80"/>
      <c r="HHT69" s="80"/>
      <c r="HHU69" s="80"/>
      <c r="HHV69" s="80"/>
      <c r="HHW69" s="80"/>
      <c r="HHX69" s="80"/>
      <c r="HHY69" s="80"/>
      <c r="HHZ69" s="80"/>
      <c r="HIA69" s="80"/>
      <c r="HIB69" s="80"/>
      <c r="HIC69" s="80"/>
      <c r="HID69" s="80"/>
      <c r="HIE69" s="80"/>
      <c r="HIF69" s="80"/>
      <c r="HIG69" s="80"/>
      <c r="HIH69" s="80"/>
      <c r="HII69" s="80"/>
      <c r="HIJ69" s="80"/>
      <c r="HIK69" s="80"/>
      <c r="HIL69" s="80"/>
      <c r="HIM69" s="80"/>
      <c r="HIN69" s="80"/>
      <c r="HIO69" s="80"/>
      <c r="HIP69" s="80"/>
      <c r="HIQ69" s="80"/>
      <c r="HIR69" s="80"/>
      <c r="HIS69" s="80"/>
      <c r="HIT69" s="80"/>
      <c r="HIU69" s="80"/>
      <c r="HIV69" s="80"/>
      <c r="HIW69" s="80"/>
      <c r="HIX69" s="80"/>
      <c r="HIY69" s="80"/>
      <c r="HIZ69" s="80"/>
      <c r="HJA69" s="80"/>
      <c r="HJB69" s="80"/>
      <c r="HJC69" s="80"/>
      <c r="HJD69" s="80"/>
      <c r="HJE69" s="80"/>
      <c r="HJF69" s="80"/>
      <c r="HJG69" s="80"/>
      <c r="HJH69" s="80"/>
      <c r="HJI69" s="80"/>
      <c r="HJJ69" s="80"/>
      <c r="HJK69" s="80"/>
      <c r="HJL69" s="80"/>
      <c r="HJM69" s="80"/>
      <c r="HJN69" s="80"/>
      <c r="HJO69" s="80"/>
      <c r="HJP69" s="80"/>
      <c r="HJQ69" s="80"/>
      <c r="HJR69" s="80"/>
      <c r="HJS69" s="80"/>
      <c r="HJT69" s="80"/>
      <c r="HJU69" s="80"/>
      <c r="HJV69" s="80"/>
      <c r="HJW69" s="80"/>
      <c r="HJX69" s="80"/>
      <c r="HJY69" s="80"/>
      <c r="HJZ69" s="80"/>
      <c r="HKA69" s="80"/>
      <c r="HKB69" s="80"/>
      <c r="HKC69" s="80"/>
      <c r="HKD69" s="80"/>
      <c r="HKE69" s="80"/>
      <c r="HKF69" s="80"/>
      <c r="HKG69" s="80"/>
      <c r="HKH69" s="80"/>
      <c r="HKI69" s="80"/>
      <c r="HKJ69" s="80"/>
      <c r="HKK69" s="80"/>
      <c r="HKL69" s="80"/>
      <c r="HKM69" s="80"/>
      <c r="HKN69" s="80"/>
      <c r="HKO69" s="80"/>
      <c r="HKP69" s="80"/>
      <c r="HKQ69" s="80"/>
      <c r="HKR69" s="80"/>
      <c r="HKS69" s="80"/>
      <c r="HKT69" s="80"/>
      <c r="HKU69" s="80"/>
      <c r="HKV69" s="80"/>
      <c r="HKW69" s="80"/>
      <c r="HKX69" s="80"/>
      <c r="HKY69" s="80"/>
      <c r="HKZ69" s="80"/>
      <c r="HLA69" s="80"/>
      <c r="HLB69" s="80"/>
      <c r="HLC69" s="80"/>
      <c r="HLD69" s="80"/>
      <c r="HLE69" s="80"/>
      <c r="HLF69" s="80"/>
      <c r="HLG69" s="80"/>
      <c r="HLH69" s="80"/>
      <c r="HLI69" s="80"/>
      <c r="HLJ69" s="80"/>
      <c r="HLK69" s="80"/>
      <c r="HLL69" s="80"/>
      <c r="HLM69" s="80"/>
      <c r="HLN69" s="80"/>
      <c r="HLO69" s="80"/>
      <c r="HLP69" s="80"/>
      <c r="HLQ69" s="80"/>
      <c r="HLR69" s="80"/>
      <c r="HLS69" s="80"/>
      <c r="HLT69" s="80"/>
      <c r="HLU69" s="80"/>
      <c r="HLV69" s="80"/>
      <c r="HLW69" s="80"/>
      <c r="HLX69" s="80"/>
      <c r="HLY69" s="80"/>
      <c r="HLZ69" s="80"/>
      <c r="HMA69" s="80"/>
      <c r="HMB69" s="80"/>
      <c r="HMC69" s="80"/>
      <c r="HMD69" s="80"/>
      <c r="HME69" s="80"/>
      <c r="HMF69" s="80"/>
      <c r="HMG69" s="80"/>
      <c r="HMH69" s="80"/>
      <c r="HMI69" s="80"/>
      <c r="HMJ69" s="80"/>
      <c r="HMK69" s="80"/>
      <c r="HML69" s="80"/>
      <c r="HMM69" s="80"/>
      <c r="HMN69" s="80"/>
      <c r="HMO69" s="80"/>
      <c r="HMP69" s="80"/>
      <c r="HMQ69" s="80"/>
      <c r="HMR69" s="80"/>
      <c r="HMS69" s="80"/>
      <c r="HMT69" s="80"/>
      <c r="HMU69" s="80"/>
      <c r="HMV69" s="80"/>
      <c r="HMW69" s="80"/>
      <c r="HMX69" s="80"/>
      <c r="HMY69" s="80"/>
      <c r="HMZ69" s="80"/>
      <c r="HNA69" s="80"/>
      <c r="HNB69" s="80"/>
      <c r="HNC69" s="80"/>
      <c r="HND69" s="80"/>
      <c r="HNE69" s="80"/>
      <c r="HNF69" s="80"/>
      <c r="HNG69" s="80"/>
      <c r="HNH69" s="80"/>
      <c r="HNI69" s="80"/>
      <c r="HNJ69" s="80"/>
      <c r="HNK69" s="80"/>
      <c r="HNL69" s="80"/>
      <c r="HNM69" s="80"/>
      <c r="HNN69" s="80"/>
      <c r="HNO69" s="80"/>
      <c r="HNP69" s="80"/>
      <c r="HNQ69" s="80"/>
      <c r="HNR69" s="80"/>
      <c r="HNS69" s="80"/>
      <c r="HNT69" s="80"/>
      <c r="HNU69" s="80"/>
      <c r="HNV69" s="80"/>
      <c r="HNW69" s="80"/>
      <c r="HNX69" s="80"/>
      <c r="HNY69" s="80"/>
      <c r="HNZ69" s="80"/>
      <c r="HOA69" s="80"/>
      <c r="HOB69" s="80"/>
      <c r="HOC69" s="80"/>
      <c r="HOD69" s="80"/>
      <c r="HOE69" s="80"/>
      <c r="HOF69" s="80"/>
      <c r="HOG69" s="80"/>
      <c r="HOH69" s="80"/>
      <c r="HOI69" s="80"/>
      <c r="HOJ69" s="80"/>
      <c r="HOK69" s="80"/>
      <c r="HOL69" s="80"/>
      <c r="HOM69" s="80"/>
      <c r="HON69" s="80"/>
      <c r="HOO69" s="80"/>
      <c r="HOP69" s="80"/>
      <c r="HOQ69" s="80"/>
      <c r="HOR69" s="80"/>
      <c r="HOS69" s="80"/>
      <c r="HOT69" s="80"/>
      <c r="HOU69" s="80"/>
      <c r="HOV69" s="80"/>
      <c r="HOW69" s="80"/>
      <c r="HOX69" s="80"/>
      <c r="HOY69" s="80"/>
      <c r="HOZ69" s="80"/>
      <c r="HPA69" s="80"/>
      <c r="HPB69" s="80"/>
      <c r="HPC69" s="80"/>
      <c r="HPD69" s="80"/>
      <c r="HPE69" s="80"/>
      <c r="HPF69" s="80"/>
      <c r="HPG69" s="80"/>
      <c r="HPH69" s="80"/>
      <c r="HPI69" s="80"/>
      <c r="HPJ69" s="80"/>
      <c r="HPK69" s="80"/>
      <c r="HPL69" s="80"/>
      <c r="HPM69" s="80"/>
      <c r="HPN69" s="80"/>
      <c r="HPO69" s="80"/>
      <c r="HPP69" s="80"/>
      <c r="HPQ69" s="80"/>
      <c r="HPR69" s="80"/>
      <c r="HPS69" s="80"/>
      <c r="HPT69" s="80"/>
      <c r="HPU69" s="80"/>
      <c r="HPV69" s="80"/>
      <c r="HPW69" s="80"/>
      <c r="HPX69" s="80"/>
      <c r="HPY69" s="80"/>
      <c r="HPZ69" s="80"/>
      <c r="HQA69" s="80"/>
      <c r="HQB69" s="80"/>
      <c r="HQC69" s="80"/>
      <c r="HQD69" s="80"/>
      <c r="HQE69" s="80"/>
      <c r="HQF69" s="80"/>
      <c r="HQG69" s="80"/>
      <c r="HQH69" s="80"/>
      <c r="HQI69" s="80"/>
      <c r="HQJ69" s="80"/>
      <c r="HQK69" s="80"/>
      <c r="HQL69" s="80"/>
      <c r="HQM69" s="80"/>
      <c r="HQN69" s="80"/>
      <c r="HQO69" s="80"/>
      <c r="HQP69" s="80"/>
      <c r="HQQ69" s="80"/>
      <c r="HQR69" s="80"/>
      <c r="HQS69" s="80"/>
      <c r="HQT69" s="80"/>
      <c r="HQU69" s="80"/>
      <c r="HQV69" s="80"/>
      <c r="HQW69" s="80"/>
      <c r="HQX69" s="80"/>
      <c r="HQY69" s="80"/>
      <c r="HQZ69" s="80"/>
      <c r="HRA69" s="80"/>
      <c r="HRB69" s="80"/>
      <c r="HRC69" s="80"/>
      <c r="HRD69" s="80"/>
      <c r="HRE69" s="80"/>
      <c r="HRF69" s="80"/>
      <c r="HRG69" s="80"/>
      <c r="HRH69" s="80"/>
      <c r="HRI69" s="80"/>
      <c r="HRJ69" s="80"/>
      <c r="HRK69" s="80"/>
      <c r="HRL69" s="80"/>
      <c r="HRM69" s="80"/>
      <c r="HRN69" s="80"/>
      <c r="HRO69" s="80"/>
      <c r="HRP69" s="80"/>
      <c r="HRQ69" s="80"/>
      <c r="HRR69" s="80"/>
      <c r="HRS69" s="80"/>
      <c r="HRT69" s="80"/>
      <c r="HRU69" s="80"/>
      <c r="HRV69" s="80"/>
      <c r="HRW69" s="80"/>
      <c r="HRX69" s="80"/>
      <c r="HRY69" s="80"/>
      <c r="HRZ69" s="80"/>
      <c r="HSA69" s="80"/>
      <c r="HSB69" s="80"/>
      <c r="HSC69" s="80"/>
      <c r="HSD69" s="80"/>
      <c r="HSE69" s="80"/>
      <c r="HSF69" s="80"/>
      <c r="HSG69" s="80"/>
      <c r="HSH69" s="80"/>
      <c r="HSI69" s="80"/>
      <c r="HSJ69" s="80"/>
      <c r="HSK69" s="80"/>
      <c r="HSL69" s="80"/>
      <c r="HSM69" s="80"/>
      <c r="HSN69" s="80"/>
      <c r="HSO69" s="80"/>
      <c r="HSP69" s="80"/>
      <c r="HSQ69" s="80"/>
      <c r="HSR69" s="80"/>
      <c r="HSS69" s="80"/>
      <c r="HST69" s="80"/>
      <c r="HSU69" s="80"/>
      <c r="HSV69" s="80"/>
      <c r="HSW69" s="80"/>
      <c r="HSX69" s="80"/>
      <c r="HSY69" s="80"/>
      <c r="HSZ69" s="80"/>
      <c r="HTA69" s="80"/>
      <c r="HTB69" s="80"/>
      <c r="HTC69" s="80"/>
      <c r="HTD69" s="80"/>
      <c r="HTE69" s="80"/>
      <c r="HTF69" s="80"/>
      <c r="HTG69" s="80"/>
      <c r="HTH69" s="80"/>
      <c r="HTI69" s="80"/>
      <c r="HTJ69" s="80"/>
      <c r="HTK69" s="80"/>
      <c r="HTL69" s="80"/>
      <c r="HTM69" s="80"/>
      <c r="HTN69" s="80"/>
      <c r="HTO69" s="80"/>
      <c r="HTP69" s="80"/>
      <c r="HTQ69" s="80"/>
      <c r="HTR69" s="80"/>
      <c r="HTS69" s="80"/>
      <c r="HTT69" s="80"/>
      <c r="HTU69" s="80"/>
      <c r="HTV69" s="80"/>
      <c r="HTW69" s="80"/>
      <c r="HTX69" s="80"/>
      <c r="HTY69" s="80"/>
      <c r="HTZ69" s="80"/>
      <c r="HUA69" s="80"/>
      <c r="HUB69" s="80"/>
      <c r="HUC69" s="80"/>
      <c r="HUD69" s="80"/>
      <c r="HUE69" s="80"/>
      <c r="HUF69" s="80"/>
      <c r="HUG69" s="80"/>
      <c r="HUH69" s="80"/>
      <c r="HUI69" s="80"/>
      <c r="HUJ69" s="80"/>
      <c r="HUK69" s="80"/>
      <c r="HUL69" s="80"/>
      <c r="HUM69" s="80"/>
      <c r="HUN69" s="80"/>
      <c r="HUO69" s="80"/>
      <c r="HUP69" s="80"/>
      <c r="HUQ69" s="80"/>
      <c r="HUR69" s="80"/>
      <c r="HUS69" s="80"/>
      <c r="HUT69" s="80"/>
      <c r="HUU69" s="80"/>
      <c r="HUV69" s="80"/>
      <c r="HUW69" s="80"/>
      <c r="HUX69" s="80"/>
      <c r="HUY69" s="80"/>
      <c r="HUZ69" s="80"/>
      <c r="HVA69" s="80"/>
      <c r="HVB69" s="80"/>
      <c r="HVC69" s="80"/>
      <c r="HVD69" s="80"/>
      <c r="HVE69" s="80"/>
      <c r="HVF69" s="80"/>
      <c r="HVG69" s="80"/>
      <c r="HVH69" s="80"/>
      <c r="HVI69" s="80"/>
      <c r="HVJ69" s="80"/>
      <c r="HVK69" s="80"/>
      <c r="HVL69" s="80"/>
      <c r="HVM69" s="80"/>
      <c r="HVN69" s="80"/>
      <c r="HVO69" s="80"/>
      <c r="HVP69" s="80"/>
      <c r="HVQ69" s="80"/>
      <c r="HVR69" s="80"/>
      <c r="HVS69" s="80"/>
      <c r="HVT69" s="80"/>
      <c r="HVU69" s="80"/>
      <c r="HVV69" s="80"/>
      <c r="HVW69" s="80"/>
      <c r="HVX69" s="80"/>
      <c r="HVY69" s="80"/>
      <c r="HVZ69" s="80"/>
      <c r="HWA69" s="80"/>
      <c r="HWB69" s="80"/>
      <c r="HWC69" s="80"/>
      <c r="HWD69" s="80"/>
      <c r="HWE69" s="80"/>
      <c r="HWF69" s="80"/>
      <c r="HWG69" s="80"/>
      <c r="HWH69" s="80"/>
      <c r="HWI69" s="80"/>
      <c r="HWJ69" s="80"/>
      <c r="HWK69" s="80"/>
      <c r="HWL69" s="80"/>
      <c r="HWM69" s="80"/>
      <c r="HWN69" s="80"/>
      <c r="HWO69" s="80"/>
      <c r="HWP69" s="80"/>
      <c r="HWQ69" s="80"/>
      <c r="HWR69" s="80"/>
      <c r="HWS69" s="80"/>
      <c r="HWT69" s="80"/>
      <c r="HWU69" s="80"/>
      <c r="HWV69" s="80"/>
      <c r="HWW69" s="80"/>
      <c r="HWX69" s="80"/>
      <c r="HWY69" s="80"/>
      <c r="HWZ69" s="80"/>
      <c r="HXA69" s="80"/>
      <c r="HXB69" s="80"/>
      <c r="HXC69" s="80"/>
      <c r="HXD69" s="80"/>
      <c r="HXE69" s="80"/>
      <c r="HXF69" s="80"/>
      <c r="HXG69" s="80"/>
      <c r="HXH69" s="80"/>
      <c r="HXI69" s="80"/>
      <c r="HXJ69" s="80"/>
      <c r="HXK69" s="80"/>
      <c r="HXL69" s="80"/>
      <c r="HXM69" s="80"/>
      <c r="HXN69" s="80"/>
      <c r="HXO69" s="80"/>
      <c r="HXP69" s="80"/>
      <c r="HXQ69" s="80"/>
      <c r="HXR69" s="80"/>
      <c r="HXS69" s="80"/>
      <c r="HXT69" s="80"/>
      <c r="HXU69" s="80"/>
      <c r="HXV69" s="80"/>
      <c r="HXW69" s="80"/>
      <c r="HXX69" s="80"/>
      <c r="HXY69" s="80"/>
      <c r="HXZ69" s="80"/>
      <c r="HYA69" s="80"/>
      <c r="HYB69" s="80"/>
      <c r="HYC69" s="80"/>
      <c r="HYD69" s="80"/>
      <c r="HYE69" s="80"/>
      <c r="HYF69" s="80"/>
      <c r="HYG69" s="80"/>
      <c r="HYH69" s="80"/>
      <c r="HYI69" s="80"/>
      <c r="HYJ69" s="80"/>
      <c r="HYK69" s="80"/>
      <c r="HYL69" s="80"/>
      <c r="HYM69" s="80"/>
      <c r="HYN69" s="80"/>
      <c r="HYO69" s="80"/>
      <c r="HYP69" s="80"/>
      <c r="HYQ69" s="80"/>
      <c r="HYR69" s="80"/>
      <c r="HYS69" s="80"/>
      <c r="HYT69" s="80"/>
      <c r="HYU69" s="80"/>
      <c r="HYV69" s="80"/>
      <c r="HYW69" s="80"/>
      <c r="HYX69" s="80"/>
      <c r="HYY69" s="80"/>
      <c r="HYZ69" s="80"/>
      <c r="HZA69" s="80"/>
      <c r="HZB69" s="80"/>
      <c r="HZC69" s="80"/>
      <c r="HZD69" s="80"/>
      <c r="HZE69" s="80"/>
      <c r="HZF69" s="80"/>
      <c r="HZG69" s="80"/>
      <c r="HZH69" s="80"/>
      <c r="HZI69" s="80"/>
      <c r="HZJ69" s="80"/>
      <c r="HZK69" s="80"/>
      <c r="HZL69" s="80"/>
      <c r="HZM69" s="80"/>
      <c r="HZN69" s="80"/>
      <c r="HZO69" s="80"/>
      <c r="HZP69" s="80"/>
      <c r="HZQ69" s="80"/>
      <c r="HZR69" s="80"/>
      <c r="HZS69" s="80"/>
      <c r="HZT69" s="80"/>
      <c r="HZU69" s="80"/>
      <c r="HZV69" s="80"/>
      <c r="HZW69" s="80"/>
      <c r="HZX69" s="80"/>
      <c r="HZY69" s="80"/>
      <c r="HZZ69" s="80"/>
      <c r="IAA69" s="80"/>
      <c r="IAB69" s="80"/>
      <c r="IAC69" s="80"/>
      <c r="IAD69" s="80"/>
      <c r="IAE69" s="80"/>
      <c r="IAF69" s="80"/>
      <c r="IAG69" s="80"/>
      <c r="IAH69" s="80"/>
      <c r="IAI69" s="80"/>
      <c r="IAJ69" s="80"/>
      <c r="IAK69" s="80"/>
      <c r="IAL69" s="80"/>
      <c r="IAM69" s="80"/>
      <c r="IAN69" s="80"/>
      <c r="IAO69" s="80"/>
      <c r="IAP69" s="80"/>
      <c r="IAQ69" s="80"/>
      <c r="IAR69" s="80"/>
      <c r="IAS69" s="80"/>
      <c r="IAT69" s="80"/>
      <c r="IAU69" s="80"/>
      <c r="IAV69" s="80"/>
      <c r="IAW69" s="80"/>
      <c r="IAX69" s="80"/>
      <c r="IAY69" s="80"/>
      <c r="IAZ69" s="80"/>
      <c r="IBA69" s="80"/>
      <c r="IBB69" s="80"/>
      <c r="IBC69" s="80"/>
      <c r="IBD69" s="80"/>
      <c r="IBE69" s="80"/>
      <c r="IBF69" s="80"/>
      <c r="IBG69" s="80"/>
      <c r="IBH69" s="80"/>
      <c r="IBI69" s="80"/>
      <c r="IBJ69" s="80"/>
      <c r="IBK69" s="80"/>
      <c r="IBL69" s="80"/>
      <c r="IBM69" s="80"/>
      <c r="IBN69" s="80"/>
      <c r="IBO69" s="80"/>
      <c r="IBP69" s="80"/>
      <c r="IBQ69" s="80"/>
      <c r="IBR69" s="80"/>
      <c r="IBS69" s="80"/>
      <c r="IBT69" s="80"/>
      <c r="IBU69" s="80"/>
      <c r="IBV69" s="80"/>
      <c r="IBW69" s="80"/>
      <c r="IBX69" s="80"/>
      <c r="IBY69" s="80"/>
      <c r="IBZ69" s="80"/>
      <c r="ICA69" s="80"/>
      <c r="ICB69" s="80"/>
      <c r="ICC69" s="80"/>
      <c r="ICD69" s="80"/>
      <c r="ICE69" s="80"/>
      <c r="ICF69" s="80"/>
      <c r="ICG69" s="80"/>
      <c r="ICH69" s="80"/>
      <c r="ICI69" s="80"/>
      <c r="ICJ69" s="80"/>
      <c r="ICK69" s="80"/>
      <c r="ICL69" s="80"/>
      <c r="ICM69" s="80"/>
      <c r="ICN69" s="80"/>
      <c r="ICO69" s="80"/>
      <c r="ICP69" s="80"/>
      <c r="ICQ69" s="80"/>
      <c r="ICR69" s="80"/>
      <c r="ICS69" s="80"/>
      <c r="ICT69" s="80"/>
      <c r="ICU69" s="80"/>
      <c r="ICV69" s="80"/>
      <c r="ICW69" s="80"/>
      <c r="ICX69" s="80"/>
      <c r="ICY69" s="80"/>
      <c r="ICZ69" s="80"/>
      <c r="IDA69" s="80"/>
      <c r="IDB69" s="80"/>
      <c r="IDC69" s="80"/>
      <c r="IDD69" s="80"/>
      <c r="IDE69" s="80"/>
      <c r="IDF69" s="80"/>
      <c r="IDG69" s="80"/>
      <c r="IDH69" s="80"/>
      <c r="IDI69" s="80"/>
      <c r="IDJ69" s="80"/>
      <c r="IDK69" s="80"/>
      <c r="IDL69" s="80"/>
      <c r="IDM69" s="80"/>
      <c r="IDN69" s="80"/>
      <c r="IDO69" s="80"/>
      <c r="IDP69" s="80"/>
      <c r="IDQ69" s="80"/>
      <c r="IDR69" s="80"/>
      <c r="IDS69" s="80"/>
      <c r="IDT69" s="80"/>
      <c r="IDU69" s="80"/>
      <c r="IDV69" s="80"/>
      <c r="IDW69" s="80"/>
      <c r="IDX69" s="80"/>
      <c r="IDY69" s="80"/>
      <c r="IDZ69" s="80"/>
      <c r="IEA69" s="80"/>
      <c r="IEB69" s="80"/>
      <c r="IEC69" s="80"/>
      <c r="IED69" s="80"/>
      <c r="IEE69" s="80"/>
      <c r="IEF69" s="80"/>
      <c r="IEG69" s="80"/>
      <c r="IEH69" s="80"/>
      <c r="IEI69" s="80"/>
      <c r="IEJ69" s="80"/>
      <c r="IEK69" s="80"/>
      <c r="IEL69" s="80"/>
      <c r="IEM69" s="80"/>
      <c r="IEN69" s="80"/>
      <c r="IEO69" s="80"/>
      <c r="IEP69" s="80"/>
      <c r="IEQ69" s="80"/>
      <c r="IER69" s="80"/>
      <c r="IES69" s="80"/>
      <c r="IET69" s="80"/>
      <c r="IEU69" s="80"/>
      <c r="IEV69" s="80"/>
      <c r="IEW69" s="80"/>
      <c r="IEX69" s="80"/>
      <c r="IEY69" s="80"/>
      <c r="IEZ69" s="80"/>
      <c r="IFA69" s="80"/>
      <c r="IFB69" s="80"/>
      <c r="IFC69" s="80"/>
      <c r="IFD69" s="80"/>
      <c r="IFE69" s="80"/>
      <c r="IFF69" s="80"/>
      <c r="IFG69" s="80"/>
      <c r="IFH69" s="80"/>
      <c r="IFI69" s="80"/>
      <c r="IFJ69" s="80"/>
      <c r="IFK69" s="80"/>
      <c r="IFL69" s="80"/>
      <c r="IFM69" s="80"/>
      <c r="IFN69" s="80"/>
      <c r="IFO69" s="80"/>
      <c r="IFP69" s="80"/>
      <c r="IFQ69" s="80"/>
      <c r="IFR69" s="80"/>
      <c r="IFS69" s="80"/>
      <c r="IFT69" s="80"/>
      <c r="IFU69" s="80"/>
      <c r="IFV69" s="80"/>
      <c r="IFW69" s="80"/>
      <c r="IFX69" s="80"/>
      <c r="IFY69" s="80"/>
      <c r="IFZ69" s="80"/>
      <c r="IGA69" s="80"/>
      <c r="IGB69" s="80"/>
      <c r="IGC69" s="80"/>
      <c r="IGD69" s="80"/>
      <c r="IGE69" s="80"/>
      <c r="IGF69" s="80"/>
      <c r="IGG69" s="80"/>
      <c r="IGH69" s="80"/>
      <c r="IGI69" s="80"/>
      <c r="IGJ69" s="80"/>
      <c r="IGK69" s="80"/>
      <c r="IGL69" s="80"/>
      <c r="IGM69" s="80"/>
      <c r="IGN69" s="80"/>
      <c r="IGO69" s="80"/>
      <c r="IGP69" s="80"/>
      <c r="IGQ69" s="80"/>
      <c r="IGR69" s="80"/>
      <c r="IGS69" s="80"/>
      <c r="IGT69" s="80"/>
      <c r="IGU69" s="80"/>
      <c r="IGV69" s="80"/>
      <c r="IGW69" s="80"/>
      <c r="IGX69" s="80"/>
      <c r="IGY69" s="80"/>
      <c r="IGZ69" s="80"/>
      <c r="IHA69" s="80"/>
      <c r="IHB69" s="80"/>
      <c r="IHC69" s="80"/>
      <c r="IHD69" s="80"/>
      <c r="IHE69" s="80"/>
      <c r="IHF69" s="80"/>
      <c r="IHG69" s="80"/>
      <c r="IHH69" s="80"/>
      <c r="IHI69" s="80"/>
      <c r="IHJ69" s="80"/>
      <c r="IHK69" s="80"/>
      <c r="IHL69" s="80"/>
      <c r="IHM69" s="80"/>
      <c r="IHN69" s="80"/>
      <c r="IHO69" s="80"/>
      <c r="IHP69" s="80"/>
      <c r="IHQ69" s="80"/>
      <c r="IHR69" s="80"/>
      <c r="IHS69" s="80"/>
      <c r="IHT69" s="80"/>
      <c r="IHU69" s="80"/>
      <c r="IHV69" s="80"/>
      <c r="IHW69" s="80"/>
      <c r="IHX69" s="80"/>
      <c r="IHY69" s="80"/>
      <c r="IHZ69" s="80"/>
      <c r="IIA69" s="80"/>
      <c r="IIB69" s="80"/>
      <c r="IIC69" s="80"/>
      <c r="IID69" s="80"/>
      <c r="IIE69" s="80"/>
      <c r="IIF69" s="80"/>
      <c r="IIG69" s="80"/>
      <c r="IIH69" s="80"/>
      <c r="III69" s="80"/>
      <c r="IIJ69" s="80"/>
      <c r="IIK69" s="80"/>
      <c r="IIL69" s="80"/>
      <c r="IIM69" s="80"/>
      <c r="IIN69" s="80"/>
      <c r="IIO69" s="80"/>
      <c r="IIP69" s="80"/>
      <c r="IIQ69" s="80"/>
      <c r="IIR69" s="80"/>
      <c r="IIS69" s="80"/>
      <c r="IIT69" s="80"/>
      <c r="IIU69" s="80"/>
      <c r="IIV69" s="80"/>
      <c r="IIW69" s="80"/>
      <c r="IIX69" s="80"/>
      <c r="IIY69" s="80"/>
      <c r="IIZ69" s="80"/>
      <c r="IJA69" s="80"/>
      <c r="IJB69" s="80"/>
      <c r="IJC69" s="80"/>
      <c r="IJD69" s="80"/>
      <c r="IJE69" s="80"/>
      <c r="IJF69" s="80"/>
      <c r="IJG69" s="80"/>
      <c r="IJH69" s="80"/>
      <c r="IJI69" s="80"/>
      <c r="IJJ69" s="80"/>
      <c r="IJK69" s="80"/>
      <c r="IJL69" s="80"/>
      <c r="IJM69" s="80"/>
      <c r="IJN69" s="80"/>
      <c r="IJO69" s="80"/>
      <c r="IJP69" s="80"/>
      <c r="IJQ69" s="80"/>
      <c r="IJR69" s="80"/>
      <c r="IJS69" s="80"/>
      <c r="IJT69" s="80"/>
      <c r="IJU69" s="80"/>
      <c r="IJV69" s="80"/>
      <c r="IJW69" s="80"/>
      <c r="IJX69" s="80"/>
      <c r="IJY69" s="80"/>
      <c r="IJZ69" s="80"/>
      <c r="IKA69" s="80"/>
      <c r="IKB69" s="80"/>
      <c r="IKC69" s="80"/>
      <c r="IKD69" s="80"/>
      <c r="IKE69" s="80"/>
      <c r="IKF69" s="80"/>
      <c r="IKG69" s="80"/>
      <c r="IKH69" s="80"/>
      <c r="IKI69" s="80"/>
      <c r="IKJ69" s="80"/>
      <c r="IKK69" s="80"/>
      <c r="IKL69" s="80"/>
      <c r="IKM69" s="80"/>
      <c r="IKN69" s="80"/>
      <c r="IKO69" s="80"/>
      <c r="IKP69" s="80"/>
      <c r="IKQ69" s="80"/>
      <c r="IKR69" s="80"/>
      <c r="IKS69" s="80"/>
      <c r="IKT69" s="80"/>
      <c r="IKU69" s="80"/>
      <c r="IKV69" s="80"/>
      <c r="IKW69" s="80"/>
      <c r="IKX69" s="80"/>
      <c r="IKY69" s="80"/>
      <c r="IKZ69" s="80"/>
      <c r="ILA69" s="80"/>
      <c r="ILB69" s="80"/>
      <c r="ILC69" s="80"/>
      <c r="ILD69" s="80"/>
      <c r="ILE69" s="80"/>
      <c r="ILF69" s="80"/>
      <c r="ILG69" s="80"/>
      <c r="ILH69" s="80"/>
      <c r="ILI69" s="80"/>
      <c r="ILJ69" s="80"/>
      <c r="ILK69" s="80"/>
      <c r="ILL69" s="80"/>
      <c r="ILM69" s="80"/>
      <c r="ILN69" s="80"/>
      <c r="ILO69" s="80"/>
      <c r="ILP69" s="80"/>
      <c r="ILQ69" s="80"/>
      <c r="ILR69" s="80"/>
      <c r="ILS69" s="80"/>
      <c r="ILT69" s="80"/>
      <c r="ILU69" s="80"/>
      <c r="ILV69" s="80"/>
      <c r="ILW69" s="80"/>
      <c r="ILX69" s="80"/>
      <c r="ILY69" s="80"/>
      <c r="ILZ69" s="80"/>
      <c r="IMA69" s="80"/>
      <c r="IMB69" s="80"/>
      <c r="IMC69" s="80"/>
      <c r="IMD69" s="80"/>
      <c r="IME69" s="80"/>
      <c r="IMF69" s="80"/>
      <c r="IMG69" s="80"/>
      <c r="IMH69" s="80"/>
      <c r="IMI69" s="80"/>
      <c r="IMJ69" s="80"/>
      <c r="IMK69" s="80"/>
      <c r="IML69" s="80"/>
      <c r="IMM69" s="80"/>
      <c r="IMN69" s="80"/>
      <c r="IMO69" s="80"/>
      <c r="IMP69" s="80"/>
      <c r="IMQ69" s="80"/>
      <c r="IMR69" s="80"/>
      <c r="IMS69" s="80"/>
      <c r="IMT69" s="80"/>
      <c r="IMU69" s="80"/>
      <c r="IMV69" s="80"/>
      <c r="IMW69" s="80"/>
      <c r="IMX69" s="80"/>
      <c r="IMY69" s="80"/>
      <c r="IMZ69" s="80"/>
      <c r="INA69" s="80"/>
      <c r="INB69" s="80"/>
      <c r="INC69" s="80"/>
      <c r="IND69" s="80"/>
      <c r="INE69" s="80"/>
      <c r="INF69" s="80"/>
      <c r="ING69" s="80"/>
      <c r="INH69" s="80"/>
      <c r="INI69" s="80"/>
      <c r="INJ69" s="80"/>
      <c r="INK69" s="80"/>
      <c r="INL69" s="80"/>
      <c r="INM69" s="80"/>
      <c r="INN69" s="80"/>
      <c r="INO69" s="80"/>
      <c r="INP69" s="80"/>
      <c r="INQ69" s="80"/>
      <c r="INR69" s="80"/>
      <c r="INS69" s="80"/>
      <c r="INT69" s="80"/>
      <c r="INU69" s="80"/>
      <c r="INV69" s="80"/>
      <c r="INW69" s="80"/>
      <c r="INX69" s="80"/>
      <c r="INY69" s="80"/>
      <c r="INZ69" s="80"/>
      <c r="IOA69" s="80"/>
      <c r="IOB69" s="80"/>
      <c r="IOC69" s="80"/>
      <c r="IOD69" s="80"/>
      <c r="IOE69" s="80"/>
      <c r="IOF69" s="80"/>
      <c r="IOG69" s="80"/>
      <c r="IOH69" s="80"/>
      <c r="IOI69" s="80"/>
      <c r="IOJ69" s="80"/>
      <c r="IOK69" s="80"/>
      <c r="IOL69" s="80"/>
      <c r="IOM69" s="80"/>
      <c r="ION69" s="80"/>
      <c r="IOO69" s="80"/>
      <c r="IOP69" s="80"/>
      <c r="IOQ69" s="80"/>
      <c r="IOR69" s="80"/>
      <c r="IOS69" s="80"/>
      <c r="IOT69" s="80"/>
      <c r="IOU69" s="80"/>
      <c r="IOV69" s="80"/>
      <c r="IOW69" s="80"/>
      <c r="IOX69" s="80"/>
      <c r="IOY69" s="80"/>
      <c r="IOZ69" s="80"/>
      <c r="IPA69" s="80"/>
      <c r="IPB69" s="80"/>
      <c r="IPC69" s="80"/>
      <c r="IPD69" s="80"/>
      <c r="IPE69" s="80"/>
      <c r="IPF69" s="80"/>
      <c r="IPG69" s="80"/>
      <c r="IPH69" s="80"/>
      <c r="IPI69" s="80"/>
      <c r="IPJ69" s="80"/>
      <c r="IPK69" s="80"/>
      <c r="IPL69" s="80"/>
      <c r="IPM69" s="80"/>
      <c r="IPN69" s="80"/>
      <c r="IPO69" s="80"/>
      <c r="IPP69" s="80"/>
      <c r="IPQ69" s="80"/>
      <c r="IPR69" s="80"/>
      <c r="IPS69" s="80"/>
      <c r="IPT69" s="80"/>
      <c r="IPU69" s="80"/>
      <c r="IPV69" s="80"/>
      <c r="IPW69" s="80"/>
      <c r="IPX69" s="80"/>
      <c r="IPY69" s="80"/>
      <c r="IPZ69" s="80"/>
      <c r="IQA69" s="80"/>
      <c r="IQB69" s="80"/>
      <c r="IQC69" s="80"/>
      <c r="IQD69" s="80"/>
      <c r="IQE69" s="80"/>
      <c r="IQF69" s="80"/>
      <c r="IQG69" s="80"/>
      <c r="IQH69" s="80"/>
      <c r="IQI69" s="80"/>
      <c r="IQJ69" s="80"/>
      <c r="IQK69" s="80"/>
      <c r="IQL69" s="80"/>
      <c r="IQM69" s="80"/>
      <c r="IQN69" s="80"/>
      <c r="IQO69" s="80"/>
      <c r="IQP69" s="80"/>
      <c r="IQQ69" s="80"/>
      <c r="IQR69" s="80"/>
      <c r="IQS69" s="80"/>
      <c r="IQT69" s="80"/>
      <c r="IQU69" s="80"/>
      <c r="IQV69" s="80"/>
      <c r="IQW69" s="80"/>
      <c r="IQX69" s="80"/>
      <c r="IQY69" s="80"/>
      <c r="IQZ69" s="80"/>
      <c r="IRA69" s="80"/>
      <c r="IRB69" s="80"/>
      <c r="IRC69" s="80"/>
      <c r="IRD69" s="80"/>
      <c r="IRE69" s="80"/>
      <c r="IRF69" s="80"/>
      <c r="IRG69" s="80"/>
      <c r="IRH69" s="80"/>
      <c r="IRI69" s="80"/>
      <c r="IRJ69" s="80"/>
      <c r="IRK69" s="80"/>
      <c r="IRL69" s="80"/>
      <c r="IRM69" s="80"/>
      <c r="IRN69" s="80"/>
      <c r="IRO69" s="80"/>
      <c r="IRP69" s="80"/>
      <c r="IRQ69" s="80"/>
      <c r="IRR69" s="80"/>
      <c r="IRS69" s="80"/>
      <c r="IRT69" s="80"/>
      <c r="IRU69" s="80"/>
      <c r="IRV69" s="80"/>
      <c r="IRW69" s="80"/>
      <c r="IRX69" s="80"/>
      <c r="IRY69" s="80"/>
      <c r="IRZ69" s="80"/>
      <c r="ISA69" s="80"/>
      <c r="ISB69" s="80"/>
      <c r="ISC69" s="80"/>
      <c r="ISD69" s="80"/>
      <c r="ISE69" s="80"/>
      <c r="ISF69" s="80"/>
      <c r="ISG69" s="80"/>
      <c r="ISH69" s="80"/>
      <c r="ISI69" s="80"/>
      <c r="ISJ69" s="80"/>
      <c r="ISK69" s="80"/>
      <c r="ISL69" s="80"/>
      <c r="ISM69" s="80"/>
      <c r="ISN69" s="80"/>
      <c r="ISO69" s="80"/>
      <c r="ISP69" s="80"/>
      <c r="ISQ69" s="80"/>
      <c r="ISR69" s="80"/>
      <c r="ISS69" s="80"/>
      <c r="IST69" s="80"/>
      <c r="ISU69" s="80"/>
      <c r="ISV69" s="80"/>
      <c r="ISW69" s="80"/>
      <c r="ISX69" s="80"/>
      <c r="ISY69" s="80"/>
      <c r="ISZ69" s="80"/>
      <c r="ITA69" s="80"/>
      <c r="ITB69" s="80"/>
      <c r="ITC69" s="80"/>
      <c r="ITD69" s="80"/>
      <c r="ITE69" s="80"/>
      <c r="ITF69" s="80"/>
      <c r="ITG69" s="80"/>
      <c r="ITH69" s="80"/>
      <c r="ITI69" s="80"/>
      <c r="ITJ69" s="80"/>
      <c r="ITK69" s="80"/>
      <c r="ITL69" s="80"/>
      <c r="ITM69" s="80"/>
      <c r="ITN69" s="80"/>
      <c r="ITO69" s="80"/>
      <c r="ITP69" s="80"/>
      <c r="ITQ69" s="80"/>
      <c r="ITR69" s="80"/>
      <c r="ITS69" s="80"/>
      <c r="ITT69" s="80"/>
      <c r="ITU69" s="80"/>
      <c r="ITV69" s="80"/>
      <c r="ITW69" s="80"/>
      <c r="ITX69" s="80"/>
      <c r="ITY69" s="80"/>
      <c r="ITZ69" s="80"/>
      <c r="IUA69" s="80"/>
      <c r="IUB69" s="80"/>
      <c r="IUC69" s="80"/>
      <c r="IUD69" s="80"/>
      <c r="IUE69" s="80"/>
      <c r="IUF69" s="80"/>
      <c r="IUG69" s="80"/>
      <c r="IUH69" s="80"/>
      <c r="IUI69" s="80"/>
      <c r="IUJ69" s="80"/>
      <c r="IUK69" s="80"/>
      <c r="IUL69" s="80"/>
      <c r="IUM69" s="80"/>
      <c r="IUN69" s="80"/>
      <c r="IUO69" s="80"/>
      <c r="IUP69" s="80"/>
      <c r="IUQ69" s="80"/>
      <c r="IUR69" s="80"/>
      <c r="IUS69" s="80"/>
      <c r="IUT69" s="80"/>
      <c r="IUU69" s="80"/>
      <c r="IUV69" s="80"/>
      <c r="IUW69" s="80"/>
      <c r="IUX69" s="80"/>
      <c r="IUY69" s="80"/>
      <c r="IUZ69" s="80"/>
      <c r="IVA69" s="80"/>
      <c r="IVB69" s="80"/>
      <c r="IVC69" s="80"/>
      <c r="IVD69" s="80"/>
      <c r="IVE69" s="80"/>
      <c r="IVF69" s="80"/>
      <c r="IVG69" s="80"/>
      <c r="IVH69" s="80"/>
      <c r="IVI69" s="80"/>
      <c r="IVJ69" s="80"/>
      <c r="IVK69" s="80"/>
      <c r="IVL69" s="80"/>
      <c r="IVM69" s="80"/>
      <c r="IVN69" s="80"/>
      <c r="IVO69" s="80"/>
      <c r="IVP69" s="80"/>
      <c r="IVQ69" s="80"/>
      <c r="IVR69" s="80"/>
      <c r="IVS69" s="80"/>
      <c r="IVT69" s="80"/>
      <c r="IVU69" s="80"/>
      <c r="IVV69" s="80"/>
      <c r="IVW69" s="80"/>
      <c r="IVX69" s="80"/>
      <c r="IVY69" s="80"/>
      <c r="IVZ69" s="80"/>
      <c r="IWA69" s="80"/>
      <c r="IWB69" s="80"/>
      <c r="IWC69" s="80"/>
      <c r="IWD69" s="80"/>
      <c r="IWE69" s="80"/>
      <c r="IWF69" s="80"/>
      <c r="IWG69" s="80"/>
      <c r="IWH69" s="80"/>
      <c r="IWI69" s="80"/>
      <c r="IWJ69" s="80"/>
      <c r="IWK69" s="80"/>
      <c r="IWL69" s="80"/>
      <c r="IWM69" s="80"/>
      <c r="IWN69" s="80"/>
      <c r="IWO69" s="80"/>
      <c r="IWP69" s="80"/>
      <c r="IWQ69" s="80"/>
      <c r="IWR69" s="80"/>
      <c r="IWS69" s="80"/>
      <c r="IWT69" s="80"/>
      <c r="IWU69" s="80"/>
      <c r="IWV69" s="80"/>
      <c r="IWW69" s="80"/>
      <c r="IWX69" s="80"/>
      <c r="IWY69" s="80"/>
      <c r="IWZ69" s="80"/>
      <c r="IXA69" s="80"/>
      <c r="IXB69" s="80"/>
      <c r="IXC69" s="80"/>
      <c r="IXD69" s="80"/>
      <c r="IXE69" s="80"/>
      <c r="IXF69" s="80"/>
      <c r="IXG69" s="80"/>
      <c r="IXH69" s="80"/>
      <c r="IXI69" s="80"/>
      <c r="IXJ69" s="80"/>
      <c r="IXK69" s="80"/>
      <c r="IXL69" s="80"/>
      <c r="IXM69" s="80"/>
      <c r="IXN69" s="80"/>
      <c r="IXO69" s="80"/>
      <c r="IXP69" s="80"/>
      <c r="IXQ69" s="80"/>
      <c r="IXR69" s="80"/>
      <c r="IXS69" s="80"/>
      <c r="IXT69" s="80"/>
      <c r="IXU69" s="80"/>
      <c r="IXV69" s="80"/>
      <c r="IXW69" s="80"/>
      <c r="IXX69" s="80"/>
      <c r="IXY69" s="80"/>
      <c r="IXZ69" s="80"/>
      <c r="IYA69" s="80"/>
      <c r="IYB69" s="80"/>
      <c r="IYC69" s="80"/>
      <c r="IYD69" s="80"/>
      <c r="IYE69" s="80"/>
      <c r="IYF69" s="80"/>
      <c r="IYG69" s="80"/>
      <c r="IYH69" s="80"/>
      <c r="IYI69" s="80"/>
      <c r="IYJ69" s="80"/>
      <c r="IYK69" s="80"/>
      <c r="IYL69" s="80"/>
      <c r="IYM69" s="80"/>
      <c r="IYN69" s="80"/>
      <c r="IYO69" s="80"/>
      <c r="IYP69" s="80"/>
      <c r="IYQ69" s="80"/>
      <c r="IYR69" s="80"/>
      <c r="IYS69" s="80"/>
      <c r="IYT69" s="80"/>
      <c r="IYU69" s="80"/>
      <c r="IYV69" s="80"/>
      <c r="IYW69" s="80"/>
      <c r="IYX69" s="80"/>
      <c r="IYY69" s="80"/>
      <c r="IYZ69" s="80"/>
      <c r="IZA69" s="80"/>
      <c r="IZB69" s="80"/>
      <c r="IZC69" s="80"/>
      <c r="IZD69" s="80"/>
      <c r="IZE69" s="80"/>
      <c r="IZF69" s="80"/>
      <c r="IZG69" s="80"/>
      <c r="IZH69" s="80"/>
      <c r="IZI69" s="80"/>
      <c r="IZJ69" s="80"/>
      <c r="IZK69" s="80"/>
      <c r="IZL69" s="80"/>
      <c r="IZM69" s="80"/>
      <c r="IZN69" s="80"/>
      <c r="IZO69" s="80"/>
      <c r="IZP69" s="80"/>
      <c r="IZQ69" s="80"/>
      <c r="IZR69" s="80"/>
      <c r="IZS69" s="80"/>
      <c r="IZT69" s="80"/>
      <c r="IZU69" s="80"/>
      <c r="IZV69" s="80"/>
      <c r="IZW69" s="80"/>
      <c r="IZX69" s="80"/>
      <c r="IZY69" s="80"/>
      <c r="IZZ69" s="80"/>
      <c r="JAA69" s="80"/>
      <c r="JAB69" s="80"/>
      <c r="JAC69" s="80"/>
      <c r="JAD69" s="80"/>
      <c r="JAE69" s="80"/>
      <c r="JAF69" s="80"/>
      <c r="JAG69" s="80"/>
      <c r="JAH69" s="80"/>
      <c r="JAI69" s="80"/>
      <c r="JAJ69" s="80"/>
      <c r="JAK69" s="80"/>
      <c r="JAL69" s="80"/>
      <c r="JAM69" s="80"/>
      <c r="JAN69" s="80"/>
      <c r="JAO69" s="80"/>
      <c r="JAP69" s="80"/>
      <c r="JAQ69" s="80"/>
      <c r="JAR69" s="80"/>
      <c r="JAS69" s="80"/>
      <c r="JAT69" s="80"/>
      <c r="JAU69" s="80"/>
      <c r="JAV69" s="80"/>
      <c r="JAW69" s="80"/>
      <c r="JAX69" s="80"/>
      <c r="JAY69" s="80"/>
      <c r="JAZ69" s="80"/>
      <c r="JBA69" s="80"/>
      <c r="JBB69" s="80"/>
      <c r="JBC69" s="80"/>
      <c r="JBD69" s="80"/>
      <c r="JBE69" s="80"/>
      <c r="JBF69" s="80"/>
      <c r="JBG69" s="80"/>
      <c r="JBH69" s="80"/>
      <c r="JBI69" s="80"/>
      <c r="JBJ69" s="80"/>
      <c r="JBK69" s="80"/>
      <c r="JBL69" s="80"/>
      <c r="JBM69" s="80"/>
      <c r="JBN69" s="80"/>
      <c r="JBO69" s="80"/>
      <c r="JBP69" s="80"/>
      <c r="JBQ69" s="80"/>
      <c r="JBR69" s="80"/>
      <c r="JBS69" s="80"/>
      <c r="JBT69" s="80"/>
      <c r="JBU69" s="80"/>
      <c r="JBV69" s="80"/>
      <c r="JBW69" s="80"/>
      <c r="JBX69" s="80"/>
      <c r="JBY69" s="80"/>
      <c r="JBZ69" s="80"/>
      <c r="JCA69" s="80"/>
      <c r="JCB69" s="80"/>
      <c r="JCC69" s="80"/>
      <c r="JCD69" s="80"/>
      <c r="JCE69" s="80"/>
      <c r="JCF69" s="80"/>
      <c r="JCG69" s="80"/>
      <c r="JCH69" s="80"/>
      <c r="JCI69" s="80"/>
      <c r="JCJ69" s="80"/>
      <c r="JCK69" s="80"/>
      <c r="JCL69" s="80"/>
      <c r="JCM69" s="80"/>
      <c r="JCN69" s="80"/>
      <c r="JCO69" s="80"/>
      <c r="JCP69" s="80"/>
      <c r="JCQ69" s="80"/>
      <c r="JCR69" s="80"/>
      <c r="JCS69" s="80"/>
      <c r="JCT69" s="80"/>
      <c r="JCU69" s="80"/>
      <c r="JCV69" s="80"/>
      <c r="JCW69" s="80"/>
      <c r="JCX69" s="80"/>
      <c r="JCY69" s="80"/>
      <c r="JCZ69" s="80"/>
      <c r="JDA69" s="80"/>
      <c r="JDB69" s="80"/>
      <c r="JDC69" s="80"/>
      <c r="JDD69" s="80"/>
      <c r="JDE69" s="80"/>
      <c r="JDF69" s="80"/>
      <c r="JDG69" s="80"/>
      <c r="JDH69" s="80"/>
      <c r="JDI69" s="80"/>
      <c r="JDJ69" s="80"/>
      <c r="JDK69" s="80"/>
      <c r="JDL69" s="80"/>
      <c r="JDM69" s="80"/>
      <c r="JDN69" s="80"/>
      <c r="JDO69" s="80"/>
      <c r="JDP69" s="80"/>
      <c r="JDQ69" s="80"/>
      <c r="JDR69" s="80"/>
      <c r="JDS69" s="80"/>
      <c r="JDT69" s="80"/>
      <c r="JDU69" s="80"/>
      <c r="JDV69" s="80"/>
      <c r="JDW69" s="80"/>
      <c r="JDX69" s="80"/>
      <c r="JDY69" s="80"/>
      <c r="JDZ69" s="80"/>
      <c r="JEA69" s="80"/>
      <c r="JEB69" s="80"/>
      <c r="JEC69" s="80"/>
      <c r="JED69" s="80"/>
      <c r="JEE69" s="80"/>
      <c r="JEF69" s="80"/>
      <c r="JEG69" s="80"/>
      <c r="JEH69" s="80"/>
      <c r="JEI69" s="80"/>
      <c r="JEJ69" s="80"/>
      <c r="JEK69" s="80"/>
      <c r="JEL69" s="80"/>
      <c r="JEM69" s="80"/>
      <c r="JEN69" s="80"/>
      <c r="JEO69" s="80"/>
      <c r="JEP69" s="80"/>
      <c r="JEQ69" s="80"/>
      <c r="JER69" s="80"/>
      <c r="JES69" s="80"/>
      <c r="JET69" s="80"/>
      <c r="JEU69" s="80"/>
      <c r="JEV69" s="80"/>
      <c r="JEW69" s="80"/>
      <c r="JEX69" s="80"/>
      <c r="JEY69" s="80"/>
      <c r="JEZ69" s="80"/>
      <c r="JFA69" s="80"/>
      <c r="JFB69" s="80"/>
      <c r="JFC69" s="80"/>
      <c r="JFD69" s="80"/>
      <c r="JFE69" s="80"/>
      <c r="JFF69" s="80"/>
      <c r="JFG69" s="80"/>
      <c r="JFH69" s="80"/>
      <c r="JFI69" s="80"/>
      <c r="JFJ69" s="80"/>
      <c r="JFK69" s="80"/>
      <c r="JFL69" s="80"/>
      <c r="JFM69" s="80"/>
      <c r="JFN69" s="80"/>
      <c r="JFO69" s="80"/>
      <c r="JFP69" s="80"/>
      <c r="JFQ69" s="80"/>
      <c r="JFR69" s="80"/>
      <c r="JFS69" s="80"/>
      <c r="JFT69" s="80"/>
      <c r="JFU69" s="80"/>
      <c r="JFV69" s="80"/>
      <c r="JFW69" s="80"/>
      <c r="JFX69" s="80"/>
      <c r="JFY69" s="80"/>
      <c r="JFZ69" s="80"/>
      <c r="JGA69" s="80"/>
      <c r="JGB69" s="80"/>
      <c r="JGC69" s="80"/>
      <c r="JGD69" s="80"/>
      <c r="JGE69" s="80"/>
      <c r="JGF69" s="80"/>
      <c r="JGG69" s="80"/>
      <c r="JGH69" s="80"/>
      <c r="JGI69" s="80"/>
      <c r="JGJ69" s="80"/>
      <c r="JGK69" s="80"/>
      <c r="JGL69" s="80"/>
      <c r="JGM69" s="80"/>
      <c r="JGN69" s="80"/>
      <c r="JGO69" s="80"/>
      <c r="JGP69" s="80"/>
      <c r="JGQ69" s="80"/>
      <c r="JGR69" s="80"/>
      <c r="JGS69" s="80"/>
      <c r="JGT69" s="80"/>
      <c r="JGU69" s="80"/>
      <c r="JGV69" s="80"/>
      <c r="JGW69" s="80"/>
      <c r="JGX69" s="80"/>
      <c r="JGY69" s="80"/>
      <c r="JGZ69" s="80"/>
      <c r="JHA69" s="80"/>
      <c r="JHB69" s="80"/>
      <c r="JHC69" s="80"/>
      <c r="JHD69" s="80"/>
      <c r="JHE69" s="80"/>
      <c r="JHF69" s="80"/>
      <c r="JHG69" s="80"/>
      <c r="JHH69" s="80"/>
      <c r="JHI69" s="80"/>
      <c r="JHJ69" s="80"/>
      <c r="JHK69" s="80"/>
      <c r="JHL69" s="80"/>
      <c r="JHM69" s="80"/>
      <c r="JHN69" s="80"/>
      <c r="JHO69" s="80"/>
      <c r="JHP69" s="80"/>
      <c r="JHQ69" s="80"/>
      <c r="JHR69" s="80"/>
      <c r="JHS69" s="80"/>
      <c r="JHT69" s="80"/>
      <c r="JHU69" s="80"/>
      <c r="JHV69" s="80"/>
      <c r="JHW69" s="80"/>
      <c r="JHX69" s="80"/>
      <c r="JHY69" s="80"/>
      <c r="JHZ69" s="80"/>
      <c r="JIA69" s="80"/>
      <c r="JIB69" s="80"/>
      <c r="JIC69" s="80"/>
      <c r="JID69" s="80"/>
      <c r="JIE69" s="80"/>
      <c r="JIF69" s="80"/>
      <c r="JIG69" s="80"/>
      <c r="JIH69" s="80"/>
      <c r="JII69" s="80"/>
      <c r="JIJ69" s="80"/>
      <c r="JIK69" s="80"/>
      <c r="JIL69" s="80"/>
      <c r="JIM69" s="80"/>
      <c r="JIN69" s="80"/>
      <c r="JIO69" s="80"/>
      <c r="JIP69" s="80"/>
      <c r="JIQ69" s="80"/>
      <c r="JIR69" s="80"/>
      <c r="JIS69" s="80"/>
      <c r="JIT69" s="80"/>
      <c r="JIU69" s="80"/>
      <c r="JIV69" s="80"/>
      <c r="JIW69" s="80"/>
      <c r="JIX69" s="80"/>
      <c r="JIY69" s="80"/>
      <c r="JIZ69" s="80"/>
      <c r="JJA69" s="80"/>
      <c r="JJB69" s="80"/>
      <c r="JJC69" s="80"/>
      <c r="JJD69" s="80"/>
      <c r="JJE69" s="80"/>
      <c r="JJF69" s="80"/>
      <c r="JJG69" s="80"/>
      <c r="JJH69" s="80"/>
      <c r="JJI69" s="80"/>
      <c r="JJJ69" s="80"/>
      <c r="JJK69" s="80"/>
      <c r="JJL69" s="80"/>
      <c r="JJM69" s="80"/>
      <c r="JJN69" s="80"/>
      <c r="JJO69" s="80"/>
      <c r="JJP69" s="80"/>
      <c r="JJQ69" s="80"/>
      <c r="JJR69" s="80"/>
      <c r="JJS69" s="80"/>
      <c r="JJT69" s="80"/>
      <c r="JJU69" s="80"/>
      <c r="JJV69" s="80"/>
      <c r="JJW69" s="80"/>
      <c r="JJX69" s="80"/>
      <c r="JJY69" s="80"/>
      <c r="JJZ69" s="80"/>
      <c r="JKA69" s="80"/>
      <c r="JKB69" s="80"/>
      <c r="JKC69" s="80"/>
      <c r="JKD69" s="80"/>
      <c r="JKE69" s="80"/>
      <c r="JKF69" s="80"/>
      <c r="JKG69" s="80"/>
      <c r="JKH69" s="80"/>
      <c r="JKI69" s="80"/>
      <c r="JKJ69" s="80"/>
      <c r="JKK69" s="80"/>
      <c r="JKL69" s="80"/>
      <c r="JKM69" s="80"/>
      <c r="JKN69" s="80"/>
      <c r="JKO69" s="80"/>
      <c r="JKP69" s="80"/>
      <c r="JKQ69" s="80"/>
      <c r="JKR69" s="80"/>
      <c r="JKS69" s="80"/>
      <c r="JKT69" s="80"/>
      <c r="JKU69" s="80"/>
      <c r="JKV69" s="80"/>
      <c r="JKW69" s="80"/>
      <c r="JKX69" s="80"/>
      <c r="JKY69" s="80"/>
      <c r="JKZ69" s="80"/>
      <c r="JLA69" s="80"/>
      <c r="JLB69" s="80"/>
      <c r="JLC69" s="80"/>
      <c r="JLD69" s="80"/>
      <c r="JLE69" s="80"/>
      <c r="JLF69" s="80"/>
      <c r="JLG69" s="80"/>
      <c r="JLH69" s="80"/>
      <c r="JLI69" s="80"/>
      <c r="JLJ69" s="80"/>
      <c r="JLK69" s="80"/>
      <c r="JLL69" s="80"/>
      <c r="JLM69" s="80"/>
      <c r="JLN69" s="80"/>
      <c r="JLO69" s="80"/>
      <c r="JLP69" s="80"/>
      <c r="JLQ69" s="80"/>
      <c r="JLR69" s="80"/>
      <c r="JLS69" s="80"/>
      <c r="JLT69" s="80"/>
      <c r="JLU69" s="80"/>
      <c r="JLV69" s="80"/>
      <c r="JLW69" s="80"/>
      <c r="JLX69" s="80"/>
      <c r="JLY69" s="80"/>
      <c r="JLZ69" s="80"/>
      <c r="JMA69" s="80"/>
      <c r="JMB69" s="80"/>
      <c r="JMC69" s="80"/>
      <c r="JMD69" s="80"/>
      <c r="JME69" s="80"/>
      <c r="JMF69" s="80"/>
      <c r="JMG69" s="80"/>
      <c r="JMH69" s="80"/>
      <c r="JMI69" s="80"/>
      <c r="JMJ69" s="80"/>
      <c r="JMK69" s="80"/>
      <c r="JML69" s="80"/>
      <c r="JMM69" s="80"/>
      <c r="JMN69" s="80"/>
      <c r="JMO69" s="80"/>
      <c r="JMP69" s="80"/>
      <c r="JMQ69" s="80"/>
      <c r="JMR69" s="80"/>
      <c r="JMS69" s="80"/>
      <c r="JMT69" s="80"/>
      <c r="JMU69" s="80"/>
      <c r="JMV69" s="80"/>
      <c r="JMW69" s="80"/>
      <c r="JMX69" s="80"/>
      <c r="JMY69" s="80"/>
      <c r="JMZ69" s="80"/>
      <c r="JNA69" s="80"/>
      <c r="JNB69" s="80"/>
      <c r="JNC69" s="80"/>
      <c r="JND69" s="80"/>
      <c r="JNE69" s="80"/>
      <c r="JNF69" s="80"/>
      <c r="JNG69" s="80"/>
      <c r="JNH69" s="80"/>
      <c r="JNI69" s="80"/>
      <c r="JNJ69" s="80"/>
      <c r="JNK69" s="80"/>
      <c r="JNL69" s="80"/>
      <c r="JNM69" s="80"/>
      <c r="JNN69" s="80"/>
      <c r="JNO69" s="80"/>
      <c r="JNP69" s="80"/>
      <c r="JNQ69" s="80"/>
      <c r="JNR69" s="80"/>
      <c r="JNS69" s="80"/>
      <c r="JNT69" s="80"/>
      <c r="JNU69" s="80"/>
      <c r="JNV69" s="80"/>
      <c r="JNW69" s="80"/>
      <c r="JNX69" s="80"/>
      <c r="JNY69" s="80"/>
      <c r="JNZ69" s="80"/>
      <c r="JOA69" s="80"/>
      <c r="JOB69" s="80"/>
      <c r="JOC69" s="80"/>
      <c r="JOD69" s="80"/>
      <c r="JOE69" s="80"/>
      <c r="JOF69" s="80"/>
      <c r="JOG69" s="80"/>
      <c r="JOH69" s="80"/>
      <c r="JOI69" s="80"/>
      <c r="JOJ69" s="80"/>
      <c r="JOK69" s="80"/>
      <c r="JOL69" s="80"/>
      <c r="JOM69" s="80"/>
      <c r="JON69" s="80"/>
      <c r="JOO69" s="80"/>
      <c r="JOP69" s="80"/>
      <c r="JOQ69" s="80"/>
      <c r="JOR69" s="80"/>
      <c r="JOS69" s="80"/>
      <c r="JOT69" s="80"/>
      <c r="JOU69" s="80"/>
      <c r="JOV69" s="80"/>
      <c r="JOW69" s="80"/>
      <c r="JOX69" s="80"/>
      <c r="JOY69" s="80"/>
      <c r="JOZ69" s="80"/>
      <c r="JPA69" s="80"/>
      <c r="JPB69" s="80"/>
      <c r="JPC69" s="80"/>
      <c r="JPD69" s="80"/>
      <c r="JPE69" s="80"/>
      <c r="JPF69" s="80"/>
      <c r="JPG69" s="80"/>
      <c r="JPH69" s="80"/>
      <c r="JPI69" s="80"/>
      <c r="JPJ69" s="80"/>
      <c r="JPK69" s="80"/>
      <c r="JPL69" s="80"/>
      <c r="JPM69" s="80"/>
      <c r="JPN69" s="80"/>
      <c r="JPO69" s="80"/>
      <c r="JPP69" s="80"/>
      <c r="JPQ69" s="80"/>
      <c r="JPR69" s="80"/>
      <c r="JPS69" s="80"/>
      <c r="JPT69" s="80"/>
      <c r="JPU69" s="80"/>
      <c r="JPV69" s="80"/>
      <c r="JPW69" s="80"/>
      <c r="JPX69" s="80"/>
      <c r="JPY69" s="80"/>
      <c r="JPZ69" s="80"/>
      <c r="JQA69" s="80"/>
      <c r="JQB69" s="80"/>
      <c r="JQC69" s="80"/>
      <c r="JQD69" s="80"/>
      <c r="JQE69" s="80"/>
      <c r="JQF69" s="80"/>
      <c r="JQG69" s="80"/>
      <c r="JQH69" s="80"/>
      <c r="JQI69" s="80"/>
      <c r="JQJ69" s="80"/>
      <c r="JQK69" s="80"/>
      <c r="JQL69" s="80"/>
      <c r="JQM69" s="80"/>
      <c r="JQN69" s="80"/>
      <c r="JQO69" s="80"/>
      <c r="JQP69" s="80"/>
      <c r="JQQ69" s="80"/>
      <c r="JQR69" s="80"/>
      <c r="JQS69" s="80"/>
      <c r="JQT69" s="80"/>
      <c r="JQU69" s="80"/>
      <c r="JQV69" s="80"/>
      <c r="JQW69" s="80"/>
      <c r="JQX69" s="80"/>
      <c r="JQY69" s="80"/>
      <c r="JQZ69" s="80"/>
      <c r="JRA69" s="80"/>
      <c r="JRB69" s="80"/>
      <c r="JRC69" s="80"/>
      <c r="JRD69" s="80"/>
      <c r="JRE69" s="80"/>
      <c r="JRF69" s="80"/>
      <c r="JRG69" s="80"/>
      <c r="JRH69" s="80"/>
      <c r="JRI69" s="80"/>
      <c r="JRJ69" s="80"/>
      <c r="JRK69" s="80"/>
      <c r="JRL69" s="80"/>
      <c r="JRM69" s="80"/>
      <c r="JRN69" s="80"/>
      <c r="JRO69" s="80"/>
      <c r="JRP69" s="80"/>
      <c r="JRQ69" s="80"/>
      <c r="JRR69" s="80"/>
      <c r="JRS69" s="80"/>
      <c r="JRT69" s="80"/>
      <c r="JRU69" s="80"/>
      <c r="JRV69" s="80"/>
      <c r="JRW69" s="80"/>
      <c r="JRX69" s="80"/>
      <c r="JRY69" s="80"/>
      <c r="JRZ69" s="80"/>
      <c r="JSA69" s="80"/>
      <c r="JSB69" s="80"/>
      <c r="JSC69" s="80"/>
      <c r="JSD69" s="80"/>
      <c r="JSE69" s="80"/>
      <c r="JSF69" s="80"/>
      <c r="JSG69" s="80"/>
      <c r="JSH69" s="80"/>
      <c r="JSI69" s="80"/>
      <c r="JSJ69" s="80"/>
      <c r="JSK69" s="80"/>
      <c r="JSL69" s="80"/>
      <c r="JSM69" s="80"/>
      <c r="JSN69" s="80"/>
      <c r="JSO69" s="80"/>
      <c r="JSP69" s="80"/>
      <c r="JSQ69" s="80"/>
      <c r="JSR69" s="80"/>
      <c r="JSS69" s="80"/>
      <c r="JST69" s="80"/>
      <c r="JSU69" s="80"/>
      <c r="JSV69" s="80"/>
      <c r="JSW69" s="80"/>
      <c r="JSX69" s="80"/>
      <c r="JSY69" s="80"/>
      <c r="JSZ69" s="80"/>
      <c r="JTA69" s="80"/>
      <c r="JTB69" s="80"/>
      <c r="JTC69" s="80"/>
      <c r="JTD69" s="80"/>
      <c r="JTE69" s="80"/>
      <c r="JTF69" s="80"/>
      <c r="JTG69" s="80"/>
      <c r="JTH69" s="80"/>
      <c r="JTI69" s="80"/>
      <c r="JTJ69" s="80"/>
      <c r="JTK69" s="80"/>
      <c r="JTL69" s="80"/>
      <c r="JTM69" s="80"/>
      <c r="JTN69" s="80"/>
      <c r="JTO69" s="80"/>
      <c r="JTP69" s="80"/>
      <c r="JTQ69" s="80"/>
      <c r="JTR69" s="80"/>
      <c r="JTS69" s="80"/>
      <c r="JTT69" s="80"/>
      <c r="JTU69" s="80"/>
      <c r="JTV69" s="80"/>
      <c r="JTW69" s="80"/>
      <c r="JTX69" s="80"/>
      <c r="JTY69" s="80"/>
      <c r="JTZ69" s="80"/>
      <c r="JUA69" s="80"/>
      <c r="JUB69" s="80"/>
      <c r="JUC69" s="80"/>
      <c r="JUD69" s="80"/>
      <c r="JUE69" s="80"/>
      <c r="JUF69" s="80"/>
      <c r="JUG69" s="80"/>
      <c r="JUH69" s="80"/>
      <c r="JUI69" s="80"/>
      <c r="JUJ69" s="80"/>
      <c r="JUK69" s="80"/>
      <c r="JUL69" s="80"/>
      <c r="JUM69" s="80"/>
      <c r="JUN69" s="80"/>
      <c r="JUO69" s="80"/>
      <c r="JUP69" s="80"/>
      <c r="JUQ69" s="80"/>
      <c r="JUR69" s="80"/>
      <c r="JUS69" s="80"/>
      <c r="JUT69" s="80"/>
      <c r="JUU69" s="80"/>
      <c r="JUV69" s="80"/>
      <c r="JUW69" s="80"/>
      <c r="JUX69" s="80"/>
      <c r="JUY69" s="80"/>
      <c r="JUZ69" s="80"/>
      <c r="JVA69" s="80"/>
      <c r="JVB69" s="80"/>
      <c r="JVC69" s="80"/>
      <c r="JVD69" s="80"/>
      <c r="JVE69" s="80"/>
      <c r="JVF69" s="80"/>
      <c r="JVG69" s="80"/>
      <c r="JVH69" s="80"/>
      <c r="JVI69" s="80"/>
      <c r="JVJ69" s="80"/>
      <c r="JVK69" s="80"/>
      <c r="JVL69" s="80"/>
      <c r="JVM69" s="80"/>
      <c r="JVN69" s="80"/>
      <c r="JVO69" s="80"/>
      <c r="JVP69" s="80"/>
      <c r="JVQ69" s="80"/>
      <c r="JVR69" s="80"/>
      <c r="JVS69" s="80"/>
      <c r="JVT69" s="80"/>
      <c r="JVU69" s="80"/>
      <c r="JVV69" s="80"/>
      <c r="JVW69" s="80"/>
      <c r="JVX69" s="80"/>
      <c r="JVY69" s="80"/>
      <c r="JVZ69" s="80"/>
      <c r="JWA69" s="80"/>
      <c r="JWB69" s="80"/>
      <c r="JWC69" s="80"/>
      <c r="JWD69" s="80"/>
      <c r="JWE69" s="80"/>
      <c r="JWF69" s="80"/>
      <c r="JWG69" s="80"/>
      <c r="JWH69" s="80"/>
      <c r="JWI69" s="80"/>
      <c r="JWJ69" s="80"/>
      <c r="JWK69" s="80"/>
      <c r="JWL69" s="80"/>
      <c r="JWM69" s="80"/>
      <c r="JWN69" s="80"/>
      <c r="JWO69" s="80"/>
      <c r="JWP69" s="80"/>
      <c r="JWQ69" s="80"/>
      <c r="JWR69" s="80"/>
      <c r="JWS69" s="80"/>
      <c r="JWT69" s="80"/>
      <c r="JWU69" s="80"/>
      <c r="JWV69" s="80"/>
      <c r="JWW69" s="80"/>
      <c r="JWX69" s="80"/>
      <c r="JWY69" s="80"/>
      <c r="JWZ69" s="80"/>
      <c r="JXA69" s="80"/>
      <c r="JXB69" s="80"/>
      <c r="JXC69" s="80"/>
      <c r="JXD69" s="80"/>
      <c r="JXE69" s="80"/>
      <c r="JXF69" s="80"/>
      <c r="JXG69" s="80"/>
      <c r="JXH69" s="80"/>
      <c r="JXI69" s="80"/>
      <c r="JXJ69" s="80"/>
      <c r="JXK69" s="80"/>
      <c r="JXL69" s="80"/>
      <c r="JXM69" s="80"/>
      <c r="JXN69" s="80"/>
      <c r="JXO69" s="80"/>
      <c r="JXP69" s="80"/>
      <c r="JXQ69" s="80"/>
      <c r="JXR69" s="80"/>
      <c r="JXS69" s="80"/>
      <c r="JXT69" s="80"/>
      <c r="JXU69" s="80"/>
      <c r="JXV69" s="80"/>
      <c r="JXW69" s="80"/>
      <c r="JXX69" s="80"/>
      <c r="JXY69" s="80"/>
      <c r="JXZ69" s="80"/>
      <c r="JYA69" s="80"/>
      <c r="JYB69" s="80"/>
      <c r="JYC69" s="80"/>
      <c r="JYD69" s="80"/>
      <c r="JYE69" s="80"/>
      <c r="JYF69" s="80"/>
      <c r="JYG69" s="80"/>
      <c r="JYH69" s="80"/>
      <c r="JYI69" s="80"/>
      <c r="JYJ69" s="80"/>
      <c r="JYK69" s="80"/>
      <c r="JYL69" s="80"/>
      <c r="JYM69" s="80"/>
      <c r="JYN69" s="80"/>
      <c r="JYO69" s="80"/>
      <c r="JYP69" s="80"/>
      <c r="JYQ69" s="80"/>
      <c r="JYR69" s="80"/>
      <c r="JYS69" s="80"/>
      <c r="JYT69" s="80"/>
      <c r="JYU69" s="80"/>
      <c r="JYV69" s="80"/>
      <c r="JYW69" s="80"/>
      <c r="JYX69" s="80"/>
      <c r="JYY69" s="80"/>
      <c r="JYZ69" s="80"/>
      <c r="JZA69" s="80"/>
      <c r="JZB69" s="80"/>
      <c r="JZC69" s="80"/>
      <c r="JZD69" s="80"/>
      <c r="JZE69" s="80"/>
      <c r="JZF69" s="80"/>
      <c r="JZG69" s="80"/>
      <c r="JZH69" s="80"/>
      <c r="JZI69" s="80"/>
      <c r="JZJ69" s="80"/>
      <c r="JZK69" s="80"/>
      <c r="JZL69" s="80"/>
      <c r="JZM69" s="80"/>
      <c r="JZN69" s="80"/>
      <c r="JZO69" s="80"/>
      <c r="JZP69" s="80"/>
      <c r="JZQ69" s="80"/>
      <c r="JZR69" s="80"/>
      <c r="JZS69" s="80"/>
      <c r="JZT69" s="80"/>
      <c r="JZU69" s="80"/>
      <c r="JZV69" s="80"/>
      <c r="JZW69" s="80"/>
      <c r="JZX69" s="80"/>
      <c r="JZY69" s="80"/>
      <c r="JZZ69" s="80"/>
      <c r="KAA69" s="80"/>
      <c r="KAB69" s="80"/>
      <c r="KAC69" s="80"/>
      <c r="KAD69" s="80"/>
      <c r="KAE69" s="80"/>
      <c r="KAF69" s="80"/>
      <c r="KAG69" s="80"/>
      <c r="KAH69" s="80"/>
      <c r="KAI69" s="80"/>
      <c r="KAJ69" s="80"/>
      <c r="KAK69" s="80"/>
      <c r="KAL69" s="80"/>
      <c r="KAM69" s="80"/>
      <c r="KAN69" s="80"/>
      <c r="KAO69" s="80"/>
      <c r="KAP69" s="80"/>
      <c r="KAQ69" s="80"/>
      <c r="KAR69" s="80"/>
      <c r="KAS69" s="80"/>
      <c r="KAT69" s="80"/>
      <c r="KAU69" s="80"/>
      <c r="KAV69" s="80"/>
      <c r="KAW69" s="80"/>
      <c r="KAX69" s="80"/>
      <c r="KAY69" s="80"/>
      <c r="KAZ69" s="80"/>
      <c r="KBA69" s="80"/>
      <c r="KBB69" s="80"/>
      <c r="KBC69" s="80"/>
      <c r="KBD69" s="80"/>
      <c r="KBE69" s="80"/>
      <c r="KBF69" s="80"/>
      <c r="KBG69" s="80"/>
      <c r="KBH69" s="80"/>
      <c r="KBI69" s="80"/>
      <c r="KBJ69" s="80"/>
      <c r="KBK69" s="80"/>
      <c r="KBL69" s="80"/>
      <c r="KBM69" s="80"/>
      <c r="KBN69" s="80"/>
      <c r="KBO69" s="80"/>
      <c r="KBP69" s="80"/>
      <c r="KBQ69" s="80"/>
      <c r="KBR69" s="80"/>
      <c r="KBS69" s="80"/>
      <c r="KBT69" s="80"/>
      <c r="KBU69" s="80"/>
      <c r="KBV69" s="80"/>
      <c r="KBW69" s="80"/>
      <c r="KBX69" s="80"/>
      <c r="KBY69" s="80"/>
      <c r="KBZ69" s="80"/>
      <c r="KCA69" s="80"/>
      <c r="KCB69" s="80"/>
      <c r="KCC69" s="80"/>
      <c r="KCD69" s="80"/>
      <c r="KCE69" s="80"/>
      <c r="KCF69" s="80"/>
      <c r="KCG69" s="80"/>
      <c r="KCH69" s="80"/>
      <c r="KCI69" s="80"/>
      <c r="KCJ69" s="80"/>
      <c r="KCK69" s="80"/>
      <c r="KCL69" s="80"/>
      <c r="KCM69" s="80"/>
      <c r="KCN69" s="80"/>
      <c r="KCO69" s="80"/>
      <c r="KCP69" s="80"/>
      <c r="KCQ69" s="80"/>
      <c r="KCR69" s="80"/>
      <c r="KCS69" s="80"/>
      <c r="KCT69" s="80"/>
      <c r="KCU69" s="80"/>
      <c r="KCV69" s="80"/>
      <c r="KCW69" s="80"/>
      <c r="KCX69" s="80"/>
      <c r="KCY69" s="80"/>
      <c r="KCZ69" s="80"/>
      <c r="KDA69" s="80"/>
      <c r="KDB69" s="80"/>
      <c r="KDC69" s="80"/>
      <c r="KDD69" s="80"/>
      <c r="KDE69" s="80"/>
      <c r="KDF69" s="80"/>
      <c r="KDG69" s="80"/>
      <c r="KDH69" s="80"/>
      <c r="KDI69" s="80"/>
      <c r="KDJ69" s="80"/>
      <c r="KDK69" s="80"/>
      <c r="KDL69" s="80"/>
      <c r="KDM69" s="80"/>
      <c r="KDN69" s="80"/>
      <c r="KDO69" s="80"/>
      <c r="KDP69" s="80"/>
      <c r="KDQ69" s="80"/>
      <c r="KDR69" s="80"/>
      <c r="KDS69" s="80"/>
      <c r="KDT69" s="80"/>
      <c r="KDU69" s="80"/>
      <c r="KDV69" s="80"/>
      <c r="KDW69" s="80"/>
      <c r="KDX69" s="80"/>
      <c r="KDY69" s="80"/>
      <c r="KDZ69" s="80"/>
      <c r="KEA69" s="80"/>
      <c r="KEB69" s="80"/>
      <c r="KEC69" s="80"/>
      <c r="KED69" s="80"/>
      <c r="KEE69" s="80"/>
      <c r="KEF69" s="80"/>
      <c r="KEG69" s="80"/>
      <c r="KEH69" s="80"/>
      <c r="KEI69" s="80"/>
      <c r="KEJ69" s="80"/>
      <c r="KEK69" s="80"/>
      <c r="KEL69" s="80"/>
      <c r="KEM69" s="80"/>
      <c r="KEN69" s="80"/>
      <c r="KEO69" s="80"/>
      <c r="KEP69" s="80"/>
      <c r="KEQ69" s="80"/>
      <c r="KER69" s="80"/>
      <c r="KES69" s="80"/>
      <c r="KET69" s="80"/>
      <c r="KEU69" s="80"/>
      <c r="KEV69" s="80"/>
      <c r="KEW69" s="80"/>
      <c r="KEX69" s="80"/>
      <c r="KEY69" s="80"/>
      <c r="KEZ69" s="80"/>
      <c r="KFA69" s="80"/>
      <c r="KFB69" s="80"/>
      <c r="KFC69" s="80"/>
      <c r="KFD69" s="80"/>
      <c r="KFE69" s="80"/>
      <c r="KFF69" s="80"/>
      <c r="KFG69" s="80"/>
      <c r="KFH69" s="80"/>
      <c r="KFI69" s="80"/>
      <c r="KFJ69" s="80"/>
      <c r="KFK69" s="80"/>
      <c r="KFL69" s="80"/>
      <c r="KFM69" s="80"/>
      <c r="KFN69" s="80"/>
      <c r="KFO69" s="80"/>
      <c r="KFP69" s="80"/>
      <c r="KFQ69" s="80"/>
      <c r="KFR69" s="80"/>
      <c r="KFS69" s="80"/>
      <c r="KFT69" s="80"/>
      <c r="KFU69" s="80"/>
      <c r="KFV69" s="80"/>
      <c r="KFW69" s="80"/>
      <c r="KFX69" s="80"/>
      <c r="KFY69" s="80"/>
      <c r="KFZ69" s="80"/>
      <c r="KGA69" s="80"/>
      <c r="KGB69" s="80"/>
      <c r="KGC69" s="80"/>
      <c r="KGD69" s="80"/>
      <c r="KGE69" s="80"/>
      <c r="KGF69" s="80"/>
      <c r="KGG69" s="80"/>
      <c r="KGH69" s="80"/>
      <c r="KGI69" s="80"/>
      <c r="KGJ69" s="80"/>
      <c r="KGK69" s="80"/>
      <c r="KGL69" s="80"/>
      <c r="KGM69" s="80"/>
      <c r="KGN69" s="80"/>
      <c r="KGO69" s="80"/>
      <c r="KGP69" s="80"/>
      <c r="KGQ69" s="80"/>
      <c r="KGR69" s="80"/>
      <c r="KGS69" s="80"/>
      <c r="KGT69" s="80"/>
      <c r="KGU69" s="80"/>
      <c r="KGV69" s="80"/>
      <c r="KGW69" s="80"/>
      <c r="KGX69" s="80"/>
      <c r="KGY69" s="80"/>
      <c r="KGZ69" s="80"/>
      <c r="KHA69" s="80"/>
      <c r="KHB69" s="80"/>
      <c r="KHC69" s="80"/>
      <c r="KHD69" s="80"/>
      <c r="KHE69" s="80"/>
      <c r="KHF69" s="80"/>
      <c r="KHG69" s="80"/>
      <c r="KHH69" s="80"/>
      <c r="KHI69" s="80"/>
      <c r="KHJ69" s="80"/>
      <c r="KHK69" s="80"/>
      <c r="KHL69" s="80"/>
      <c r="KHM69" s="80"/>
      <c r="KHN69" s="80"/>
      <c r="KHO69" s="80"/>
      <c r="KHP69" s="80"/>
      <c r="KHQ69" s="80"/>
      <c r="KHR69" s="80"/>
      <c r="KHS69" s="80"/>
      <c r="KHT69" s="80"/>
      <c r="KHU69" s="80"/>
      <c r="KHV69" s="80"/>
      <c r="KHW69" s="80"/>
      <c r="KHX69" s="80"/>
      <c r="KHY69" s="80"/>
      <c r="KHZ69" s="80"/>
      <c r="KIA69" s="80"/>
      <c r="KIB69" s="80"/>
      <c r="KIC69" s="80"/>
      <c r="KID69" s="80"/>
      <c r="KIE69" s="80"/>
      <c r="KIF69" s="80"/>
      <c r="KIG69" s="80"/>
      <c r="KIH69" s="80"/>
      <c r="KII69" s="80"/>
      <c r="KIJ69" s="80"/>
      <c r="KIK69" s="80"/>
      <c r="KIL69" s="80"/>
      <c r="KIM69" s="80"/>
      <c r="KIN69" s="80"/>
      <c r="KIO69" s="80"/>
      <c r="KIP69" s="80"/>
      <c r="KIQ69" s="80"/>
      <c r="KIR69" s="80"/>
      <c r="KIS69" s="80"/>
      <c r="KIT69" s="80"/>
      <c r="KIU69" s="80"/>
      <c r="KIV69" s="80"/>
      <c r="KIW69" s="80"/>
      <c r="KIX69" s="80"/>
      <c r="KIY69" s="80"/>
      <c r="KIZ69" s="80"/>
      <c r="KJA69" s="80"/>
      <c r="KJB69" s="80"/>
      <c r="KJC69" s="80"/>
      <c r="KJD69" s="80"/>
      <c r="KJE69" s="80"/>
      <c r="KJF69" s="80"/>
      <c r="KJG69" s="80"/>
      <c r="KJH69" s="80"/>
      <c r="KJI69" s="80"/>
      <c r="KJJ69" s="80"/>
      <c r="KJK69" s="80"/>
      <c r="KJL69" s="80"/>
      <c r="KJM69" s="80"/>
      <c r="KJN69" s="80"/>
      <c r="KJO69" s="80"/>
      <c r="KJP69" s="80"/>
      <c r="KJQ69" s="80"/>
      <c r="KJR69" s="80"/>
      <c r="KJS69" s="80"/>
      <c r="KJT69" s="80"/>
      <c r="KJU69" s="80"/>
      <c r="KJV69" s="80"/>
      <c r="KJW69" s="80"/>
      <c r="KJX69" s="80"/>
      <c r="KJY69" s="80"/>
      <c r="KJZ69" s="80"/>
      <c r="KKA69" s="80"/>
      <c r="KKB69" s="80"/>
      <c r="KKC69" s="80"/>
      <c r="KKD69" s="80"/>
      <c r="KKE69" s="80"/>
      <c r="KKF69" s="80"/>
      <c r="KKG69" s="80"/>
      <c r="KKH69" s="80"/>
      <c r="KKI69" s="80"/>
      <c r="KKJ69" s="80"/>
      <c r="KKK69" s="80"/>
      <c r="KKL69" s="80"/>
      <c r="KKM69" s="80"/>
      <c r="KKN69" s="80"/>
      <c r="KKO69" s="80"/>
      <c r="KKP69" s="80"/>
      <c r="KKQ69" s="80"/>
      <c r="KKR69" s="80"/>
      <c r="KKS69" s="80"/>
      <c r="KKT69" s="80"/>
      <c r="KKU69" s="80"/>
      <c r="KKV69" s="80"/>
      <c r="KKW69" s="80"/>
      <c r="KKX69" s="80"/>
      <c r="KKY69" s="80"/>
      <c r="KKZ69" s="80"/>
      <c r="KLA69" s="80"/>
      <c r="KLB69" s="80"/>
      <c r="KLC69" s="80"/>
      <c r="KLD69" s="80"/>
      <c r="KLE69" s="80"/>
      <c r="KLF69" s="80"/>
      <c r="KLG69" s="80"/>
      <c r="KLH69" s="80"/>
      <c r="KLI69" s="80"/>
      <c r="KLJ69" s="80"/>
      <c r="KLK69" s="80"/>
      <c r="KLL69" s="80"/>
      <c r="KLM69" s="80"/>
      <c r="KLN69" s="80"/>
      <c r="KLO69" s="80"/>
      <c r="KLP69" s="80"/>
      <c r="KLQ69" s="80"/>
      <c r="KLR69" s="80"/>
      <c r="KLS69" s="80"/>
      <c r="KLT69" s="80"/>
      <c r="KLU69" s="80"/>
      <c r="KLV69" s="80"/>
      <c r="KLW69" s="80"/>
      <c r="KLX69" s="80"/>
      <c r="KLY69" s="80"/>
      <c r="KLZ69" s="80"/>
      <c r="KMA69" s="80"/>
      <c r="KMB69" s="80"/>
      <c r="KMC69" s="80"/>
      <c r="KMD69" s="80"/>
      <c r="KME69" s="80"/>
      <c r="KMF69" s="80"/>
      <c r="KMG69" s="80"/>
      <c r="KMH69" s="80"/>
      <c r="KMI69" s="80"/>
      <c r="KMJ69" s="80"/>
      <c r="KMK69" s="80"/>
      <c r="KML69" s="80"/>
      <c r="KMM69" s="80"/>
      <c r="KMN69" s="80"/>
      <c r="KMO69" s="80"/>
      <c r="KMP69" s="80"/>
      <c r="KMQ69" s="80"/>
      <c r="KMR69" s="80"/>
      <c r="KMS69" s="80"/>
      <c r="KMT69" s="80"/>
      <c r="KMU69" s="80"/>
      <c r="KMV69" s="80"/>
      <c r="KMW69" s="80"/>
      <c r="KMX69" s="80"/>
      <c r="KMY69" s="80"/>
      <c r="KMZ69" s="80"/>
      <c r="KNA69" s="80"/>
      <c r="KNB69" s="80"/>
      <c r="KNC69" s="80"/>
      <c r="KND69" s="80"/>
      <c r="KNE69" s="80"/>
      <c r="KNF69" s="80"/>
      <c r="KNG69" s="80"/>
      <c r="KNH69" s="80"/>
      <c r="KNI69" s="80"/>
      <c r="KNJ69" s="80"/>
      <c r="KNK69" s="80"/>
      <c r="KNL69" s="80"/>
      <c r="KNM69" s="80"/>
      <c r="KNN69" s="80"/>
      <c r="KNO69" s="80"/>
      <c r="KNP69" s="80"/>
      <c r="KNQ69" s="80"/>
      <c r="KNR69" s="80"/>
      <c r="KNS69" s="80"/>
      <c r="KNT69" s="80"/>
      <c r="KNU69" s="80"/>
      <c r="KNV69" s="80"/>
      <c r="KNW69" s="80"/>
      <c r="KNX69" s="80"/>
      <c r="KNY69" s="80"/>
      <c r="KNZ69" s="80"/>
      <c r="KOA69" s="80"/>
      <c r="KOB69" s="80"/>
      <c r="KOC69" s="80"/>
      <c r="KOD69" s="80"/>
      <c r="KOE69" s="80"/>
      <c r="KOF69" s="80"/>
      <c r="KOG69" s="80"/>
      <c r="KOH69" s="80"/>
      <c r="KOI69" s="80"/>
      <c r="KOJ69" s="80"/>
      <c r="KOK69" s="80"/>
      <c r="KOL69" s="80"/>
      <c r="KOM69" s="80"/>
      <c r="KON69" s="80"/>
      <c r="KOO69" s="80"/>
      <c r="KOP69" s="80"/>
      <c r="KOQ69" s="80"/>
      <c r="KOR69" s="80"/>
      <c r="KOS69" s="80"/>
      <c r="KOT69" s="80"/>
      <c r="KOU69" s="80"/>
      <c r="KOV69" s="80"/>
      <c r="KOW69" s="80"/>
      <c r="KOX69" s="80"/>
      <c r="KOY69" s="80"/>
      <c r="KOZ69" s="80"/>
      <c r="KPA69" s="80"/>
      <c r="KPB69" s="80"/>
      <c r="KPC69" s="80"/>
      <c r="KPD69" s="80"/>
      <c r="KPE69" s="80"/>
      <c r="KPF69" s="80"/>
      <c r="KPG69" s="80"/>
      <c r="KPH69" s="80"/>
      <c r="KPI69" s="80"/>
      <c r="KPJ69" s="80"/>
      <c r="KPK69" s="80"/>
      <c r="KPL69" s="80"/>
      <c r="KPM69" s="80"/>
      <c r="KPN69" s="80"/>
      <c r="KPO69" s="80"/>
      <c r="KPP69" s="80"/>
      <c r="KPQ69" s="80"/>
      <c r="KPR69" s="80"/>
      <c r="KPS69" s="80"/>
      <c r="KPT69" s="80"/>
      <c r="KPU69" s="80"/>
      <c r="KPV69" s="80"/>
      <c r="KPW69" s="80"/>
      <c r="KPX69" s="80"/>
      <c r="KPY69" s="80"/>
      <c r="KPZ69" s="80"/>
      <c r="KQA69" s="80"/>
      <c r="KQB69" s="80"/>
      <c r="KQC69" s="80"/>
      <c r="KQD69" s="80"/>
      <c r="KQE69" s="80"/>
      <c r="KQF69" s="80"/>
      <c r="KQG69" s="80"/>
      <c r="KQH69" s="80"/>
      <c r="KQI69" s="80"/>
      <c r="KQJ69" s="80"/>
      <c r="KQK69" s="80"/>
      <c r="KQL69" s="80"/>
      <c r="KQM69" s="80"/>
      <c r="KQN69" s="80"/>
      <c r="KQO69" s="80"/>
      <c r="KQP69" s="80"/>
      <c r="KQQ69" s="80"/>
      <c r="KQR69" s="80"/>
      <c r="KQS69" s="80"/>
      <c r="KQT69" s="80"/>
      <c r="KQU69" s="80"/>
      <c r="KQV69" s="80"/>
      <c r="KQW69" s="80"/>
      <c r="KQX69" s="80"/>
      <c r="KQY69" s="80"/>
      <c r="KQZ69" s="80"/>
      <c r="KRA69" s="80"/>
      <c r="KRB69" s="80"/>
      <c r="KRC69" s="80"/>
      <c r="KRD69" s="80"/>
      <c r="KRE69" s="80"/>
      <c r="KRF69" s="80"/>
      <c r="KRG69" s="80"/>
      <c r="KRH69" s="80"/>
      <c r="KRI69" s="80"/>
      <c r="KRJ69" s="80"/>
      <c r="KRK69" s="80"/>
      <c r="KRL69" s="80"/>
      <c r="KRM69" s="80"/>
      <c r="KRN69" s="80"/>
      <c r="KRO69" s="80"/>
      <c r="KRP69" s="80"/>
      <c r="KRQ69" s="80"/>
      <c r="KRR69" s="80"/>
      <c r="KRS69" s="80"/>
      <c r="KRT69" s="80"/>
      <c r="KRU69" s="80"/>
      <c r="KRV69" s="80"/>
      <c r="KRW69" s="80"/>
      <c r="KRX69" s="80"/>
      <c r="KRY69" s="80"/>
      <c r="KRZ69" s="80"/>
      <c r="KSA69" s="80"/>
      <c r="KSB69" s="80"/>
      <c r="KSC69" s="80"/>
      <c r="KSD69" s="80"/>
      <c r="KSE69" s="80"/>
      <c r="KSF69" s="80"/>
      <c r="KSG69" s="80"/>
      <c r="KSH69" s="80"/>
      <c r="KSI69" s="80"/>
      <c r="KSJ69" s="80"/>
      <c r="KSK69" s="80"/>
      <c r="KSL69" s="80"/>
      <c r="KSM69" s="80"/>
      <c r="KSN69" s="80"/>
      <c r="KSO69" s="80"/>
      <c r="KSP69" s="80"/>
      <c r="KSQ69" s="80"/>
      <c r="KSR69" s="80"/>
      <c r="KSS69" s="80"/>
      <c r="KST69" s="80"/>
      <c r="KSU69" s="80"/>
      <c r="KSV69" s="80"/>
      <c r="KSW69" s="80"/>
      <c r="KSX69" s="80"/>
      <c r="KSY69" s="80"/>
      <c r="KSZ69" s="80"/>
      <c r="KTA69" s="80"/>
      <c r="KTB69" s="80"/>
      <c r="KTC69" s="80"/>
      <c r="KTD69" s="80"/>
      <c r="KTE69" s="80"/>
      <c r="KTF69" s="80"/>
      <c r="KTG69" s="80"/>
      <c r="KTH69" s="80"/>
      <c r="KTI69" s="80"/>
      <c r="KTJ69" s="80"/>
      <c r="KTK69" s="80"/>
      <c r="KTL69" s="80"/>
      <c r="KTM69" s="80"/>
      <c r="KTN69" s="80"/>
      <c r="KTO69" s="80"/>
      <c r="KTP69" s="80"/>
      <c r="KTQ69" s="80"/>
      <c r="KTR69" s="80"/>
      <c r="KTS69" s="80"/>
      <c r="KTT69" s="80"/>
      <c r="KTU69" s="80"/>
      <c r="KTV69" s="80"/>
      <c r="KTW69" s="80"/>
      <c r="KTX69" s="80"/>
      <c r="KTY69" s="80"/>
      <c r="KTZ69" s="80"/>
      <c r="KUA69" s="80"/>
      <c r="KUB69" s="80"/>
      <c r="KUC69" s="80"/>
      <c r="KUD69" s="80"/>
      <c r="KUE69" s="80"/>
      <c r="KUF69" s="80"/>
      <c r="KUG69" s="80"/>
      <c r="KUH69" s="80"/>
      <c r="KUI69" s="80"/>
      <c r="KUJ69" s="80"/>
      <c r="KUK69" s="80"/>
      <c r="KUL69" s="80"/>
      <c r="KUM69" s="80"/>
      <c r="KUN69" s="80"/>
      <c r="KUO69" s="80"/>
      <c r="KUP69" s="80"/>
      <c r="KUQ69" s="80"/>
      <c r="KUR69" s="80"/>
      <c r="KUS69" s="80"/>
      <c r="KUT69" s="80"/>
      <c r="KUU69" s="80"/>
      <c r="KUV69" s="80"/>
      <c r="KUW69" s="80"/>
      <c r="KUX69" s="80"/>
      <c r="KUY69" s="80"/>
      <c r="KUZ69" s="80"/>
      <c r="KVA69" s="80"/>
      <c r="KVB69" s="80"/>
      <c r="KVC69" s="80"/>
      <c r="KVD69" s="80"/>
      <c r="KVE69" s="80"/>
      <c r="KVF69" s="80"/>
      <c r="KVG69" s="80"/>
      <c r="KVH69" s="80"/>
      <c r="KVI69" s="80"/>
      <c r="KVJ69" s="80"/>
      <c r="KVK69" s="80"/>
      <c r="KVL69" s="80"/>
      <c r="KVM69" s="80"/>
      <c r="KVN69" s="80"/>
      <c r="KVO69" s="80"/>
      <c r="KVP69" s="80"/>
      <c r="KVQ69" s="80"/>
      <c r="KVR69" s="80"/>
      <c r="KVS69" s="80"/>
      <c r="KVT69" s="80"/>
      <c r="KVU69" s="80"/>
      <c r="KVV69" s="80"/>
      <c r="KVW69" s="80"/>
      <c r="KVX69" s="80"/>
      <c r="KVY69" s="80"/>
      <c r="KVZ69" s="80"/>
      <c r="KWA69" s="80"/>
      <c r="KWB69" s="80"/>
      <c r="KWC69" s="80"/>
      <c r="KWD69" s="80"/>
      <c r="KWE69" s="80"/>
      <c r="KWF69" s="80"/>
      <c r="KWG69" s="80"/>
      <c r="KWH69" s="80"/>
      <c r="KWI69" s="80"/>
      <c r="KWJ69" s="80"/>
      <c r="KWK69" s="80"/>
      <c r="KWL69" s="80"/>
      <c r="KWM69" s="80"/>
      <c r="KWN69" s="80"/>
      <c r="KWO69" s="80"/>
      <c r="KWP69" s="80"/>
      <c r="KWQ69" s="80"/>
      <c r="KWR69" s="80"/>
      <c r="KWS69" s="80"/>
      <c r="KWT69" s="80"/>
      <c r="KWU69" s="80"/>
      <c r="KWV69" s="80"/>
      <c r="KWW69" s="80"/>
      <c r="KWX69" s="80"/>
      <c r="KWY69" s="80"/>
      <c r="KWZ69" s="80"/>
      <c r="KXA69" s="80"/>
      <c r="KXB69" s="80"/>
      <c r="KXC69" s="80"/>
      <c r="KXD69" s="80"/>
      <c r="KXE69" s="80"/>
      <c r="KXF69" s="80"/>
      <c r="KXG69" s="80"/>
      <c r="KXH69" s="80"/>
      <c r="KXI69" s="80"/>
      <c r="KXJ69" s="80"/>
      <c r="KXK69" s="80"/>
      <c r="KXL69" s="80"/>
      <c r="KXM69" s="80"/>
      <c r="KXN69" s="80"/>
      <c r="KXO69" s="80"/>
      <c r="KXP69" s="80"/>
      <c r="KXQ69" s="80"/>
      <c r="KXR69" s="80"/>
      <c r="KXS69" s="80"/>
      <c r="KXT69" s="80"/>
      <c r="KXU69" s="80"/>
      <c r="KXV69" s="80"/>
      <c r="KXW69" s="80"/>
      <c r="KXX69" s="80"/>
      <c r="KXY69" s="80"/>
      <c r="KXZ69" s="80"/>
      <c r="KYA69" s="80"/>
      <c r="KYB69" s="80"/>
      <c r="KYC69" s="80"/>
      <c r="KYD69" s="80"/>
      <c r="KYE69" s="80"/>
      <c r="KYF69" s="80"/>
      <c r="KYG69" s="80"/>
      <c r="KYH69" s="80"/>
      <c r="KYI69" s="80"/>
      <c r="KYJ69" s="80"/>
      <c r="KYK69" s="80"/>
      <c r="KYL69" s="80"/>
      <c r="KYM69" s="80"/>
      <c r="KYN69" s="80"/>
      <c r="KYO69" s="80"/>
      <c r="KYP69" s="80"/>
      <c r="KYQ69" s="80"/>
      <c r="KYR69" s="80"/>
      <c r="KYS69" s="80"/>
      <c r="KYT69" s="80"/>
      <c r="KYU69" s="80"/>
      <c r="KYV69" s="80"/>
      <c r="KYW69" s="80"/>
      <c r="KYX69" s="80"/>
      <c r="KYY69" s="80"/>
      <c r="KYZ69" s="80"/>
      <c r="KZA69" s="80"/>
      <c r="KZB69" s="80"/>
      <c r="KZC69" s="80"/>
      <c r="KZD69" s="80"/>
      <c r="KZE69" s="80"/>
      <c r="KZF69" s="80"/>
      <c r="KZG69" s="80"/>
      <c r="KZH69" s="80"/>
      <c r="KZI69" s="80"/>
      <c r="KZJ69" s="80"/>
      <c r="KZK69" s="80"/>
      <c r="KZL69" s="80"/>
      <c r="KZM69" s="80"/>
      <c r="KZN69" s="80"/>
      <c r="KZO69" s="80"/>
      <c r="KZP69" s="80"/>
      <c r="KZQ69" s="80"/>
      <c r="KZR69" s="80"/>
      <c r="KZS69" s="80"/>
      <c r="KZT69" s="80"/>
      <c r="KZU69" s="80"/>
      <c r="KZV69" s="80"/>
      <c r="KZW69" s="80"/>
      <c r="KZX69" s="80"/>
      <c r="KZY69" s="80"/>
      <c r="KZZ69" s="80"/>
      <c r="LAA69" s="80"/>
      <c r="LAB69" s="80"/>
      <c r="LAC69" s="80"/>
      <c r="LAD69" s="80"/>
      <c r="LAE69" s="80"/>
      <c r="LAF69" s="80"/>
      <c r="LAG69" s="80"/>
      <c r="LAH69" s="80"/>
      <c r="LAI69" s="80"/>
      <c r="LAJ69" s="80"/>
      <c r="LAK69" s="80"/>
      <c r="LAL69" s="80"/>
      <c r="LAM69" s="80"/>
      <c r="LAN69" s="80"/>
      <c r="LAO69" s="80"/>
      <c r="LAP69" s="80"/>
      <c r="LAQ69" s="80"/>
      <c r="LAR69" s="80"/>
      <c r="LAS69" s="80"/>
      <c r="LAT69" s="80"/>
      <c r="LAU69" s="80"/>
      <c r="LAV69" s="80"/>
      <c r="LAW69" s="80"/>
      <c r="LAX69" s="80"/>
      <c r="LAY69" s="80"/>
      <c r="LAZ69" s="80"/>
      <c r="LBA69" s="80"/>
      <c r="LBB69" s="80"/>
      <c r="LBC69" s="80"/>
      <c r="LBD69" s="80"/>
      <c r="LBE69" s="80"/>
      <c r="LBF69" s="80"/>
      <c r="LBG69" s="80"/>
      <c r="LBH69" s="80"/>
      <c r="LBI69" s="80"/>
      <c r="LBJ69" s="80"/>
      <c r="LBK69" s="80"/>
      <c r="LBL69" s="80"/>
      <c r="LBM69" s="80"/>
      <c r="LBN69" s="80"/>
      <c r="LBO69" s="80"/>
      <c r="LBP69" s="80"/>
      <c r="LBQ69" s="80"/>
      <c r="LBR69" s="80"/>
      <c r="LBS69" s="80"/>
      <c r="LBT69" s="80"/>
      <c r="LBU69" s="80"/>
      <c r="LBV69" s="80"/>
      <c r="LBW69" s="80"/>
      <c r="LBX69" s="80"/>
      <c r="LBY69" s="80"/>
      <c r="LBZ69" s="80"/>
      <c r="LCA69" s="80"/>
      <c r="LCB69" s="80"/>
      <c r="LCC69" s="80"/>
      <c r="LCD69" s="80"/>
      <c r="LCE69" s="80"/>
      <c r="LCF69" s="80"/>
      <c r="LCG69" s="80"/>
      <c r="LCH69" s="80"/>
      <c r="LCI69" s="80"/>
      <c r="LCJ69" s="80"/>
      <c r="LCK69" s="80"/>
      <c r="LCL69" s="80"/>
      <c r="LCM69" s="80"/>
      <c r="LCN69" s="80"/>
      <c r="LCO69" s="80"/>
      <c r="LCP69" s="80"/>
      <c r="LCQ69" s="80"/>
      <c r="LCR69" s="80"/>
      <c r="LCS69" s="80"/>
      <c r="LCT69" s="80"/>
      <c r="LCU69" s="80"/>
      <c r="LCV69" s="80"/>
      <c r="LCW69" s="80"/>
      <c r="LCX69" s="80"/>
      <c r="LCY69" s="80"/>
      <c r="LCZ69" s="80"/>
      <c r="LDA69" s="80"/>
      <c r="LDB69" s="80"/>
      <c r="LDC69" s="80"/>
      <c r="LDD69" s="80"/>
      <c r="LDE69" s="80"/>
      <c r="LDF69" s="80"/>
      <c r="LDG69" s="80"/>
      <c r="LDH69" s="80"/>
      <c r="LDI69" s="80"/>
      <c r="LDJ69" s="80"/>
      <c r="LDK69" s="80"/>
      <c r="LDL69" s="80"/>
      <c r="LDM69" s="80"/>
      <c r="LDN69" s="80"/>
      <c r="LDO69" s="80"/>
      <c r="LDP69" s="80"/>
      <c r="LDQ69" s="80"/>
      <c r="LDR69" s="80"/>
      <c r="LDS69" s="80"/>
      <c r="LDT69" s="80"/>
      <c r="LDU69" s="80"/>
      <c r="LDV69" s="80"/>
      <c r="LDW69" s="80"/>
      <c r="LDX69" s="80"/>
      <c r="LDY69" s="80"/>
      <c r="LDZ69" s="80"/>
      <c r="LEA69" s="80"/>
      <c r="LEB69" s="80"/>
      <c r="LEC69" s="80"/>
      <c r="LED69" s="80"/>
      <c r="LEE69" s="80"/>
      <c r="LEF69" s="80"/>
      <c r="LEG69" s="80"/>
      <c r="LEH69" s="80"/>
      <c r="LEI69" s="80"/>
      <c r="LEJ69" s="80"/>
      <c r="LEK69" s="80"/>
      <c r="LEL69" s="80"/>
      <c r="LEM69" s="80"/>
      <c r="LEN69" s="80"/>
      <c r="LEO69" s="80"/>
      <c r="LEP69" s="80"/>
      <c r="LEQ69" s="80"/>
      <c r="LER69" s="80"/>
      <c r="LES69" s="80"/>
      <c r="LET69" s="80"/>
      <c r="LEU69" s="80"/>
      <c r="LEV69" s="80"/>
      <c r="LEW69" s="80"/>
      <c r="LEX69" s="80"/>
      <c r="LEY69" s="80"/>
      <c r="LEZ69" s="80"/>
      <c r="LFA69" s="80"/>
      <c r="LFB69" s="80"/>
      <c r="LFC69" s="80"/>
      <c r="LFD69" s="80"/>
      <c r="LFE69" s="80"/>
      <c r="LFF69" s="80"/>
      <c r="LFG69" s="80"/>
      <c r="LFH69" s="80"/>
      <c r="LFI69" s="80"/>
      <c r="LFJ69" s="80"/>
      <c r="LFK69" s="80"/>
      <c r="LFL69" s="80"/>
      <c r="LFM69" s="80"/>
      <c r="LFN69" s="80"/>
      <c r="LFO69" s="80"/>
      <c r="LFP69" s="80"/>
      <c r="LFQ69" s="80"/>
      <c r="LFR69" s="80"/>
      <c r="LFS69" s="80"/>
      <c r="LFT69" s="80"/>
      <c r="LFU69" s="80"/>
      <c r="LFV69" s="80"/>
      <c r="LFW69" s="80"/>
      <c r="LFX69" s="80"/>
      <c r="LFY69" s="80"/>
      <c r="LFZ69" s="80"/>
      <c r="LGA69" s="80"/>
      <c r="LGB69" s="80"/>
      <c r="LGC69" s="80"/>
      <c r="LGD69" s="80"/>
      <c r="LGE69" s="80"/>
      <c r="LGF69" s="80"/>
      <c r="LGG69" s="80"/>
      <c r="LGH69" s="80"/>
      <c r="LGI69" s="80"/>
      <c r="LGJ69" s="80"/>
      <c r="LGK69" s="80"/>
      <c r="LGL69" s="80"/>
      <c r="LGM69" s="80"/>
      <c r="LGN69" s="80"/>
      <c r="LGO69" s="80"/>
      <c r="LGP69" s="80"/>
      <c r="LGQ69" s="80"/>
      <c r="LGR69" s="80"/>
      <c r="LGS69" s="80"/>
      <c r="LGT69" s="80"/>
      <c r="LGU69" s="80"/>
      <c r="LGV69" s="80"/>
      <c r="LGW69" s="80"/>
      <c r="LGX69" s="80"/>
      <c r="LGY69" s="80"/>
      <c r="LGZ69" s="80"/>
      <c r="LHA69" s="80"/>
      <c r="LHB69" s="80"/>
      <c r="LHC69" s="80"/>
      <c r="LHD69" s="80"/>
      <c r="LHE69" s="80"/>
      <c r="LHF69" s="80"/>
      <c r="LHG69" s="80"/>
      <c r="LHH69" s="80"/>
      <c r="LHI69" s="80"/>
      <c r="LHJ69" s="80"/>
      <c r="LHK69" s="80"/>
      <c r="LHL69" s="80"/>
      <c r="LHM69" s="80"/>
      <c r="LHN69" s="80"/>
      <c r="LHO69" s="80"/>
      <c r="LHP69" s="80"/>
      <c r="LHQ69" s="80"/>
      <c r="LHR69" s="80"/>
      <c r="LHS69" s="80"/>
      <c r="LHT69" s="80"/>
      <c r="LHU69" s="80"/>
      <c r="LHV69" s="80"/>
      <c r="LHW69" s="80"/>
      <c r="LHX69" s="80"/>
      <c r="LHY69" s="80"/>
      <c r="LHZ69" s="80"/>
      <c r="LIA69" s="80"/>
      <c r="LIB69" s="80"/>
      <c r="LIC69" s="80"/>
      <c r="LID69" s="80"/>
      <c r="LIE69" s="80"/>
      <c r="LIF69" s="80"/>
      <c r="LIG69" s="80"/>
      <c r="LIH69" s="80"/>
      <c r="LII69" s="80"/>
      <c r="LIJ69" s="80"/>
      <c r="LIK69" s="80"/>
      <c r="LIL69" s="80"/>
      <c r="LIM69" s="80"/>
      <c r="LIN69" s="80"/>
      <c r="LIO69" s="80"/>
      <c r="LIP69" s="80"/>
      <c r="LIQ69" s="80"/>
      <c r="LIR69" s="80"/>
      <c r="LIS69" s="80"/>
      <c r="LIT69" s="80"/>
      <c r="LIU69" s="80"/>
      <c r="LIV69" s="80"/>
      <c r="LIW69" s="80"/>
      <c r="LIX69" s="80"/>
      <c r="LIY69" s="80"/>
      <c r="LIZ69" s="80"/>
      <c r="LJA69" s="80"/>
      <c r="LJB69" s="80"/>
      <c r="LJC69" s="80"/>
      <c r="LJD69" s="80"/>
      <c r="LJE69" s="80"/>
      <c r="LJF69" s="80"/>
      <c r="LJG69" s="80"/>
      <c r="LJH69" s="80"/>
      <c r="LJI69" s="80"/>
      <c r="LJJ69" s="80"/>
      <c r="LJK69" s="80"/>
      <c r="LJL69" s="80"/>
      <c r="LJM69" s="80"/>
      <c r="LJN69" s="80"/>
      <c r="LJO69" s="80"/>
      <c r="LJP69" s="80"/>
      <c r="LJQ69" s="80"/>
      <c r="LJR69" s="80"/>
      <c r="LJS69" s="80"/>
      <c r="LJT69" s="80"/>
      <c r="LJU69" s="80"/>
      <c r="LJV69" s="80"/>
      <c r="LJW69" s="80"/>
      <c r="LJX69" s="80"/>
      <c r="LJY69" s="80"/>
      <c r="LJZ69" s="80"/>
      <c r="LKA69" s="80"/>
      <c r="LKB69" s="80"/>
      <c r="LKC69" s="80"/>
      <c r="LKD69" s="80"/>
      <c r="LKE69" s="80"/>
      <c r="LKF69" s="80"/>
      <c r="LKG69" s="80"/>
      <c r="LKH69" s="80"/>
      <c r="LKI69" s="80"/>
      <c r="LKJ69" s="80"/>
      <c r="LKK69" s="80"/>
      <c r="LKL69" s="80"/>
      <c r="LKM69" s="80"/>
      <c r="LKN69" s="80"/>
      <c r="LKO69" s="80"/>
      <c r="LKP69" s="80"/>
      <c r="LKQ69" s="80"/>
      <c r="LKR69" s="80"/>
      <c r="LKS69" s="80"/>
      <c r="LKT69" s="80"/>
      <c r="LKU69" s="80"/>
      <c r="LKV69" s="80"/>
      <c r="LKW69" s="80"/>
      <c r="LKX69" s="80"/>
      <c r="LKY69" s="80"/>
      <c r="LKZ69" s="80"/>
      <c r="LLA69" s="80"/>
      <c r="LLB69" s="80"/>
      <c r="LLC69" s="80"/>
      <c r="LLD69" s="80"/>
      <c r="LLE69" s="80"/>
      <c r="LLF69" s="80"/>
      <c r="LLG69" s="80"/>
      <c r="LLH69" s="80"/>
      <c r="LLI69" s="80"/>
      <c r="LLJ69" s="80"/>
      <c r="LLK69" s="80"/>
      <c r="LLL69" s="80"/>
      <c r="LLM69" s="80"/>
      <c r="LLN69" s="80"/>
      <c r="LLO69" s="80"/>
      <c r="LLP69" s="80"/>
      <c r="LLQ69" s="80"/>
      <c r="LLR69" s="80"/>
      <c r="LLS69" s="80"/>
      <c r="LLT69" s="80"/>
      <c r="LLU69" s="80"/>
      <c r="LLV69" s="80"/>
      <c r="LLW69" s="80"/>
      <c r="LLX69" s="80"/>
      <c r="LLY69" s="80"/>
      <c r="LLZ69" s="80"/>
      <c r="LMA69" s="80"/>
      <c r="LMB69" s="80"/>
      <c r="LMC69" s="80"/>
      <c r="LMD69" s="80"/>
      <c r="LME69" s="80"/>
      <c r="LMF69" s="80"/>
      <c r="LMG69" s="80"/>
      <c r="LMH69" s="80"/>
      <c r="LMI69" s="80"/>
      <c r="LMJ69" s="80"/>
      <c r="LMK69" s="80"/>
      <c r="LML69" s="80"/>
      <c r="LMM69" s="80"/>
      <c r="LMN69" s="80"/>
      <c r="LMO69" s="80"/>
      <c r="LMP69" s="80"/>
      <c r="LMQ69" s="80"/>
      <c r="LMR69" s="80"/>
      <c r="LMS69" s="80"/>
      <c r="LMT69" s="80"/>
      <c r="LMU69" s="80"/>
      <c r="LMV69" s="80"/>
      <c r="LMW69" s="80"/>
      <c r="LMX69" s="80"/>
      <c r="LMY69" s="80"/>
      <c r="LMZ69" s="80"/>
      <c r="LNA69" s="80"/>
      <c r="LNB69" s="80"/>
      <c r="LNC69" s="80"/>
      <c r="LND69" s="80"/>
      <c r="LNE69" s="80"/>
      <c r="LNF69" s="80"/>
      <c r="LNG69" s="80"/>
      <c r="LNH69" s="80"/>
      <c r="LNI69" s="80"/>
      <c r="LNJ69" s="80"/>
      <c r="LNK69" s="80"/>
      <c r="LNL69" s="80"/>
      <c r="LNM69" s="80"/>
      <c r="LNN69" s="80"/>
      <c r="LNO69" s="80"/>
      <c r="LNP69" s="80"/>
      <c r="LNQ69" s="80"/>
      <c r="LNR69" s="80"/>
      <c r="LNS69" s="80"/>
      <c r="LNT69" s="80"/>
      <c r="LNU69" s="80"/>
      <c r="LNV69" s="80"/>
      <c r="LNW69" s="80"/>
      <c r="LNX69" s="80"/>
      <c r="LNY69" s="80"/>
      <c r="LNZ69" s="80"/>
      <c r="LOA69" s="80"/>
      <c r="LOB69" s="80"/>
      <c r="LOC69" s="80"/>
      <c r="LOD69" s="80"/>
      <c r="LOE69" s="80"/>
      <c r="LOF69" s="80"/>
      <c r="LOG69" s="80"/>
      <c r="LOH69" s="80"/>
      <c r="LOI69" s="80"/>
      <c r="LOJ69" s="80"/>
      <c r="LOK69" s="80"/>
      <c r="LOL69" s="80"/>
      <c r="LOM69" s="80"/>
      <c r="LON69" s="80"/>
      <c r="LOO69" s="80"/>
      <c r="LOP69" s="80"/>
      <c r="LOQ69" s="80"/>
      <c r="LOR69" s="80"/>
      <c r="LOS69" s="80"/>
      <c r="LOT69" s="80"/>
      <c r="LOU69" s="80"/>
      <c r="LOV69" s="80"/>
      <c r="LOW69" s="80"/>
      <c r="LOX69" s="80"/>
      <c r="LOY69" s="80"/>
      <c r="LOZ69" s="80"/>
      <c r="LPA69" s="80"/>
      <c r="LPB69" s="80"/>
      <c r="LPC69" s="80"/>
      <c r="LPD69" s="80"/>
      <c r="LPE69" s="80"/>
      <c r="LPF69" s="80"/>
      <c r="LPG69" s="80"/>
      <c r="LPH69" s="80"/>
      <c r="LPI69" s="80"/>
      <c r="LPJ69" s="80"/>
      <c r="LPK69" s="80"/>
      <c r="LPL69" s="80"/>
      <c r="LPM69" s="80"/>
      <c r="LPN69" s="80"/>
      <c r="LPO69" s="80"/>
      <c r="LPP69" s="80"/>
      <c r="LPQ69" s="80"/>
      <c r="LPR69" s="80"/>
      <c r="LPS69" s="80"/>
      <c r="LPT69" s="80"/>
      <c r="LPU69" s="80"/>
      <c r="LPV69" s="80"/>
      <c r="LPW69" s="80"/>
      <c r="LPX69" s="80"/>
      <c r="LPY69" s="80"/>
      <c r="LPZ69" s="80"/>
      <c r="LQA69" s="80"/>
      <c r="LQB69" s="80"/>
      <c r="LQC69" s="80"/>
      <c r="LQD69" s="80"/>
      <c r="LQE69" s="80"/>
      <c r="LQF69" s="80"/>
      <c r="LQG69" s="80"/>
      <c r="LQH69" s="80"/>
      <c r="LQI69" s="80"/>
      <c r="LQJ69" s="80"/>
      <c r="LQK69" s="80"/>
      <c r="LQL69" s="80"/>
      <c r="LQM69" s="80"/>
      <c r="LQN69" s="80"/>
      <c r="LQO69" s="80"/>
      <c r="LQP69" s="80"/>
      <c r="LQQ69" s="80"/>
      <c r="LQR69" s="80"/>
      <c r="LQS69" s="80"/>
      <c r="LQT69" s="80"/>
      <c r="LQU69" s="80"/>
      <c r="LQV69" s="80"/>
      <c r="LQW69" s="80"/>
      <c r="LQX69" s="80"/>
      <c r="LQY69" s="80"/>
      <c r="LQZ69" s="80"/>
      <c r="LRA69" s="80"/>
      <c r="LRB69" s="80"/>
      <c r="LRC69" s="80"/>
      <c r="LRD69" s="80"/>
      <c r="LRE69" s="80"/>
      <c r="LRF69" s="80"/>
      <c r="LRG69" s="80"/>
      <c r="LRH69" s="80"/>
      <c r="LRI69" s="80"/>
      <c r="LRJ69" s="80"/>
      <c r="LRK69" s="80"/>
      <c r="LRL69" s="80"/>
      <c r="LRM69" s="80"/>
      <c r="LRN69" s="80"/>
      <c r="LRO69" s="80"/>
      <c r="LRP69" s="80"/>
      <c r="LRQ69" s="80"/>
      <c r="LRR69" s="80"/>
      <c r="LRS69" s="80"/>
      <c r="LRT69" s="80"/>
      <c r="LRU69" s="80"/>
      <c r="LRV69" s="80"/>
      <c r="LRW69" s="80"/>
      <c r="LRX69" s="80"/>
      <c r="LRY69" s="80"/>
      <c r="LRZ69" s="80"/>
      <c r="LSA69" s="80"/>
      <c r="LSB69" s="80"/>
      <c r="LSC69" s="80"/>
      <c r="LSD69" s="80"/>
      <c r="LSE69" s="80"/>
      <c r="LSF69" s="80"/>
      <c r="LSG69" s="80"/>
      <c r="LSH69" s="80"/>
      <c r="LSI69" s="80"/>
      <c r="LSJ69" s="80"/>
      <c r="LSK69" s="80"/>
      <c r="LSL69" s="80"/>
      <c r="LSM69" s="80"/>
      <c r="LSN69" s="80"/>
      <c r="LSO69" s="80"/>
      <c r="LSP69" s="80"/>
      <c r="LSQ69" s="80"/>
      <c r="LSR69" s="80"/>
      <c r="LSS69" s="80"/>
      <c r="LST69" s="80"/>
      <c r="LSU69" s="80"/>
      <c r="LSV69" s="80"/>
      <c r="LSW69" s="80"/>
      <c r="LSX69" s="80"/>
      <c r="LSY69" s="80"/>
      <c r="LSZ69" s="80"/>
      <c r="LTA69" s="80"/>
      <c r="LTB69" s="80"/>
      <c r="LTC69" s="80"/>
      <c r="LTD69" s="80"/>
      <c r="LTE69" s="80"/>
      <c r="LTF69" s="80"/>
      <c r="LTG69" s="80"/>
      <c r="LTH69" s="80"/>
      <c r="LTI69" s="80"/>
      <c r="LTJ69" s="80"/>
      <c r="LTK69" s="80"/>
      <c r="LTL69" s="80"/>
      <c r="LTM69" s="80"/>
      <c r="LTN69" s="80"/>
      <c r="LTO69" s="80"/>
      <c r="LTP69" s="80"/>
      <c r="LTQ69" s="80"/>
      <c r="LTR69" s="80"/>
      <c r="LTS69" s="80"/>
      <c r="LTT69" s="80"/>
      <c r="LTU69" s="80"/>
      <c r="LTV69" s="80"/>
      <c r="LTW69" s="80"/>
      <c r="LTX69" s="80"/>
      <c r="LTY69" s="80"/>
      <c r="LTZ69" s="80"/>
      <c r="LUA69" s="80"/>
      <c r="LUB69" s="80"/>
      <c r="LUC69" s="80"/>
      <c r="LUD69" s="80"/>
      <c r="LUE69" s="80"/>
      <c r="LUF69" s="80"/>
      <c r="LUG69" s="80"/>
      <c r="LUH69" s="80"/>
      <c r="LUI69" s="80"/>
      <c r="LUJ69" s="80"/>
      <c r="LUK69" s="80"/>
      <c r="LUL69" s="80"/>
      <c r="LUM69" s="80"/>
      <c r="LUN69" s="80"/>
      <c r="LUO69" s="80"/>
      <c r="LUP69" s="80"/>
      <c r="LUQ69" s="80"/>
      <c r="LUR69" s="80"/>
      <c r="LUS69" s="80"/>
      <c r="LUT69" s="80"/>
      <c r="LUU69" s="80"/>
      <c r="LUV69" s="80"/>
      <c r="LUW69" s="80"/>
      <c r="LUX69" s="80"/>
      <c r="LUY69" s="80"/>
      <c r="LUZ69" s="80"/>
      <c r="LVA69" s="80"/>
      <c r="LVB69" s="80"/>
      <c r="LVC69" s="80"/>
      <c r="LVD69" s="80"/>
      <c r="LVE69" s="80"/>
      <c r="LVF69" s="80"/>
      <c r="LVG69" s="80"/>
      <c r="LVH69" s="80"/>
      <c r="LVI69" s="80"/>
      <c r="LVJ69" s="80"/>
      <c r="LVK69" s="80"/>
      <c r="LVL69" s="80"/>
      <c r="LVM69" s="80"/>
      <c r="LVN69" s="80"/>
      <c r="LVO69" s="80"/>
      <c r="LVP69" s="80"/>
      <c r="LVQ69" s="80"/>
      <c r="LVR69" s="80"/>
      <c r="LVS69" s="80"/>
      <c r="LVT69" s="80"/>
      <c r="LVU69" s="80"/>
      <c r="LVV69" s="80"/>
      <c r="LVW69" s="80"/>
      <c r="LVX69" s="80"/>
      <c r="LVY69" s="80"/>
      <c r="LVZ69" s="80"/>
      <c r="LWA69" s="80"/>
      <c r="LWB69" s="80"/>
      <c r="LWC69" s="80"/>
      <c r="LWD69" s="80"/>
      <c r="LWE69" s="80"/>
      <c r="LWF69" s="80"/>
      <c r="LWG69" s="80"/>
      <c r="LWH69" s="80"/>
      <c r="LWI69" s="80"/>
      <c r="LWJ69" s="80"/>
      <c r="LWK69" s="80"/>
      <c r="LWL69" s="80"/>
      <c r="LWM69" s="80"/>
      <c r="LWN69" s="80"/>
      <c r="LWO69" s="80"/>
      <c r="LWP69" s="80"/>
      <c r="LWQ69" s="80"/>
      <c r="LWR69" s="80"/>
      <c r="LWS69" s="80"/>
      <c r="LWT69" s="80"/>
      <c r="LWU69" s="80"/>
      <c r="LWV69" s="80"/>
      <c r="LWW69" s="80"/>
      <c r="LWX69" s="80"/>
      <c r="LWY69" s="80"/>
      <c r="LWZ69" s="80"/>
      <c r="LXA69" s="80"/>
      <c r="LXB69" s="80"/>
      <c r="LXC69" s="80"/>
      <c r="LXD69" s="80"/>
      <c r="LXE69" s="80"/>
      <c r="LXF69" s="80"/>
      <c r="LXG69" s="80"/>
      <c r="LXH69" s="80"/>
      <c r="LXI69" s="80"/>
      <c r="LXJ69" s="80"/>
      <c r="LXK69" s="80"/>
      <c r="LXL69" s="80"/>
      <c r="LXM69" s="80"/>
      <c r="LXN69" s="80"/>
      <c r="LXO69" s="80"/>
      <c r="LXP69" s="80"/>
      <c r="LXQ69" s="80"/>
      <c r="LXR69" s="80"/>
      <c r="LXS69" s="80"/>
      <c r="LXT69" s="80"/>
      <c r="LXU69" s="80"/>
      <c r="LXV69" s="80"/>
      <c r="LXW69" s="80"/>
      <c r="LXX69" s="80"/>
      <c r="LXY69" s="80"/>
      <c r="LXZ69" s="80"/>
      <c r="LYA69" s="80"/>
      <c r="LYB69" s="80"/>
      <c r="LYC69" s="80"/>
      <c r="LYD69" s="80"/>
      <c r="LYE69" s="80"/>
      <c r="LYF69" s="80"/>
      <c r="LYG69" s="80"/>
      <c r="LYH69" s="80"/>
      <c r="LYI69" s="80"/>
      <c r="LYJ69" s="80"/>
      <c r="LYK69" s="80"/>
      <c r="LYL69" s="80"/>
      <c r="LYM69" s="80"/>
      <c r="LYN69" s="80"/>
      <c r="LYO69" s="80"/>
      <c r="LYP69" s="80"/>
      <c r="LYQ69" s="80"/>
      <c r="LYR69" s="80"/>
      <c r="LYS69" s="80"/>
      <c r="LYT69" s="80"/>
      <c r="LYU69" s="80"/>
      <c r="LYV69" s="80"/>
      <c r="LYW69" s="80"/>
      <c r="LYX69" s="80"/>
      <c r="LYY69" s="80"/>
      <c r="LYZ69" s="80"/>
      <c r="LZA69" s="80"/>
      <c r="LZB69" s="80"/>
      <c r="LZC69" s="80"/>
      <c r="LZD69" s="80"/>
      <c r="LZE69" s="80"/>
      <c r="LZF69" s="80"/>
      <c r="LZG69" s="80"/>
      <c r="LZH69" s="80"/>
      <c r="LZI69" s="80"/>
      <c r="LZJ69" s="80"/>
      <c r="LZK69" s="80"/>
      <c r="LZL69" s="80"/>
      <c r="LZM69" s="80"/>
      <c r="LZN69" s="80"/>
      <c r="LZO69" s="80"/>
      <c r="LZP69" s="80"/>
      <c r="LZQ69" s="80"/>
      <c r="LZR69" s="80"/>
      <c r="LZS69" s="80"/>
      <c r="LZT69" s="80"/>
      <c r="LZU69" s="80"/>
      <c r="LZV69" s="80"/>
      <c r="LZW69" s="80"/>
      <c r="LZX69" s="80"/>
      <c r="LZY69" s="80"/>
      <c r="LZZ69" s="80"/>
      <c r="MAA69" s="80"/>
      <c r="MAB69" s="80"/>
      <c r="MAC69" s="80"/>
      <c r="MAD69" s="80"/>
      <c r="MAE69" s="80"/>
      <c r="MAF69" s="80"/>
      <c r="MAG69" s="80"/>
      <c r="MAH69" s="80"/>
      <c r="MAI69" s="80"/>
      <c r="MAJ69" s="80"/>
      <c r="MAK69" s="80"/>
      <c r="MAL69" s="80"/>
      <c r="MAM69" s="80"/>
      <c r="MAN69" s="80"/>
      <c r="MAO69" s="80"/>
      <c r="MAP69" s="80"/>
      <c r="MAQ69" s="80"/>
      <c r="MAR69" s="80"/>
      <c r="MAS69" s="80"/>
      <c r="MAT69" s="80"/>
      <c r="MAU69" s="80"/>
      <c r="MAV69" s="80"/>
      <c r="MAW69" s="80"/>
      <c r="MAX69" s="80"/>
      <c r="MAY69" s="80"/>
      <c r="MAZ69" s="80"/>
      <c r="MBA69" s="80"/>
      <c r="MBB69" s="80"/>
      <c r="MBC69" s="80"/>
      <c r="MBD69" s="80"/>
      <c r="MBE69" s="80"/>
      <c r="MBF69" s="80"/>
      <c r="MBG69" s="80"/>
      <c r="MBH69" s="80"/>
      <c r="MBI69" s="80"/>
      <c r="MBJ69" s="80"/>
      <c r="MBK69" s="80"/>
      <c r="MBL69" s="80"/>
      <c r="MBM69" s="80"/>
      <c r="MBN69" s="80"/>
      <c r="MBO69" s="80"/>
      <c r="MBP69" s="80"/>
      <c r="MBQ69" s="80"/>
      <c r="MBR69" s="80"/>
      <c r="MBS69" s="80"/>
      <c r="MBT69" s="80"/>
      <c r="MBU69" s="80"/>
      <c r="MBV69" s="80"/>
      <c r="MBW69" s="80"/>
      <c r="MBX69" s="80"/>
      <c r="MBY69" s="80"/>
      <c r="MBZ69" s="80"/>
      <c r="MCA69" s="80"/>
      <c r="MCB69" s="80"/>
      <c r="MCC69" s="80"/>
      <c r="MCD69" s="80"/>
      <c r="MCE69" s="80"/>
      <c r="MCF69" s="80"/>
      <c r="MCG69" s="80"/>
      <c r="MCH69" s="80"/>
      <c r="MCI69" s="80"/>
      <c r="MCJ69" s="80"/>
      <c r="MCK69" s="80"/>
      <c r="MCL69" s="80"/>
      <c r="MCM69" s="80"/>
      <c r="MCN69" s="80"/>
      <c r="MCO69" s="80"/>
      <c r="MCP69" s="80"/>
      <c r="MCQ69" s="80"/>
      <c r="MCR69" s="80"/>
      <c r="MCS69" s="80"/>
      <c r="MCT69" s="80"/>
      <c r="MCU69" s="80"/>
      <c r="MCV69" s="80"/>
      <c r="MCW69" s="80"/>
      <c r="MCX69" s="80"/>
      <c r="MCY69" s="80"/>
      <c r="MCZ69" s="80"/>
      <c r="MDA69" s="80"/>
      <c r="MDB69" s="80"/>
      <c r="MDC69" s="80"/>
      <c r="MDD69" s="80"/>
      <c r="MDE69" s="80"/>
      <c r="MDF69" s="80"/>
      <c r="MDG69" s="80"/>
      <c r="MDH69" s="80"/>
      <c r="MDI69" s="80"/>
      <c r="MDJ69" s="80"/>
      <c r="MDK69" s="80"/>
      <c r="MDL69" s="80"/>
      <c r="MDM69" s="80"/>
      <c r="MDN69" s="80"/>
      <c r="MDO69" s="80"/>
      <c r="MDP69" s="80"/>
      <c r="MDQ69" s="80"/>
      <c r="MDR69" s="80"/>
      <c r="MDS69" s="80"/>
      <c r="MDT69" s="80"/>
      <c r="MDU69" s="80"/>
      <c r="MDV69" s="80"/>
      <c r="MDW69" s="80"/>
      <c r="MDX69" s="80"/>
      <c r="MDY69" s="80"/>
      <c r="MDZ69" s="80"/>
      <c r="MEA69" s="80"/>
      <c r="MEB69" s="80"/>
      <c r="MEC69" s="80"/>
      <c r="MED69" s="80"/>
      <c r="MEE69" s="80"/>
      <c r="MEF69" s="80"/>
      <c r="MEG69" s="80"/>
      <c r="MEH69" s="80"/>
      <c r="MEI69" s="80"/>
      <c r="MEJ69" s="80"/>
      <c r="MEK69" s="80"/>
      <c r="MEL69" s="80"/>
      <c r="MEM69" s="80"/>
      <c r="MEN69" s="80"/>
      <c r="MEO69" s="80"/>
      <c r="MEP69" s="80"/>
      <c r="MEQ69" s="80"/>
      <c r="MER69" s="80"/>
      <c r="MES69" s="80"/>
      <c r="MET69" s="80"/>
      <c r="MEU69" s="80"/>
      <c r="MEV69" s="80"/>
      <c r="MEW69" s="80"/>
      <c r="MEX69" s="80"/>
      <c r="MEY69" s="80"/>
      <c r="MEZ69" s="80"/>
      <c r="MFA69" s="80"/>
      <c r="MFB69" s="80"/>
      <c r="MFC69" s="80"/>
      <c r="MFD69" s="80"/>
      <c r="MFE69" s="80"/>
      <c r="MFF69" s="80"/>
      <c r="MFG69" s="80"/>
      <c r="MFH69" s="80"/>
      <c r="MFI69" s="80"/>
      <c r="MFJ69" s="80"/>
      <c r="MFK69" s="80"/>
      <c r="MFL69" s="80"/>
      <c r="MFM69" s="80"/>
      <c r="MFN69" s="80"/>
      <c r="MFO69" s="80"/>
      <c r="MFP69" s="80"/>
      <c r="MFQ69" s="80"/>
      <c r="MFR69" s="80"/>
      <c r="MFS69" s="80"/>
      <c r="MFT69" s="80"/>
      <c r="MFU69" s="80"/>
      <c r="MFV69" s="80"/>
      <c r="MFW69" s="80"/>
      <c r="MFX69" s="80"/>
      <c r="MFY69" s="80"/>
      <c r="MFZ69" s="80"/>
      <c r="MGA69" s="80"/>
      <c r="MGB69" s="80"/>
      <c r="MGC69" s="80"/>
      <c r="MGD69" s="80"/>
      <c r="MGE69" s="80"/>
      <c r="MGF69" s="80"/>
      <c r="MGG69" s="80"/>
      <c r="MGH69" s="80"/>
      <c r="MGI69" s="80"/>
      <c r="MGJ69" s="80"/>
      <c r="MGK69" s="80"/>
      <c r="MGL69" s="80"/>
      <c r="MGM69" s="80"/>
      <c r="MGN69" s="80"/>
      <c r="MGO69" s="80"/>
      <c r="MGP69" s="80"/>
      <c r="MGQ69" s="80"/>
      <c r="MGR69" s="80"/>
      <c r="MGS69" s="80"/>
      <c r="MGT69" s="80"/>
      <c r="MGU69" s="80"/>
      <c r="MGV69" s="80"/>
      <c r="MGW69" s="80"/>
      <c r="MGX69" s="80"/>
      <c r="MGY69" s="80"/>
      <c r="MGZ69" s="80"/>
      <c r="MHA69" s="80"/>
      <c r="MHB69" s="80"/>
      <c r="MHC69" s="80"/>
      <c r="MHD69" s="80"/>
      <c r="MHE69" s="80"/>
      <c r="MHF69" s="80"/>
      <c r="MHG69" s="80"/>
      <c r="MHH69" s="80"/>
      <c r="MHI69" s="80"/>
      <c r="MHJ69" s="80"/>
      <c r="MHK69" s="80"/>
      <c r="MHL69" s="80"/>
      <c r="MHM69" s="80"/>
      <c r="MHN69" s="80"/>
      <c r="MHO69" s="80"/>
      <c r="MHP69" s="80"/>
      <c r="MHQ69" s="80"/>
      <c r="MHR69" s="80"/>
      <c r="MHS69" s="80"/>
      <c r="MHT69" s="80"/>
      <c r="MHU69" s="80"/>
      <c r="MHV69" s="80"/>
      <c r="MHW69" s="80"/>
      <c r="MHX69" s="80"/>
      <c r="MHY69" s="80"/>
      <c r="MHZ69" s="80"/>
      <c r="MIA69" s="80"/>
      <c r="MIB69" s="80"/>
      <c r="MIC69" s="80"/>
      <c r="MID69" s="80"/>
      <c r="MIE69" s="80"/>
      <c r="MIF69" s="80"/>
      <c r="MIG69" s="80"/>
      <c r="MIH69" s="80"/>
      <c r="MII69" s="80"/>
      <c r="MIJ69" s="80"/>
      <c r="MIK69" s="80"/>
      <c r="MIL69" s="80"/>
      <c r="MIM69" s="80"/>
      <c r="MIN69" s="80"/>
      <c r="MIO69" s="80"/>
      <c r="MIP69" s="80"/>
      <c r="MIQ69" s="80"/>
      <c r="MIR69" s="80"/>
      <c r="MIS69" s="80"/>
      <c r="MIT69" s="80"/>
      <c r="MIU69" s="80"/>
      <c r="MIV69" s="80"/>
      <c r="MIW69" s="80"/>
      <c r="MIX69" s="80"/>
      <c r="MIY69" s="80"/>
      <c r="MIZ69" s="80"/>
      <c r="MJA69" s="80"/>
      <c r="MJB69" s="80"/>
      <c r="MJC69" s="80"/>
      <c r="MJD69" s="80"/>
      <c r="MJE69" s="80"/>
      <c r="MJF69" s="80"/>
      <c r="MJG69" s="80"/>
      <c r="MJH69" s="80"/>
      <c r="MJI69" s="80"/>
      <c r="MJJ69" s="80"/>
      <c r="MJK69" s="80"/>
      <c r="MJL69" s="80"/>
      <c r="MJM69" s="80"/>
      <c r="MJN69" s="80"/>
      <c r="MJO69" s="80"/>
      <c r="MJP69" s="80"/>
      <c r="MJQ69" s="80"/>
      <c r="MJR69" s="80"/>
      <c r="MJS69" s="80"/>
      <c r="MJT69" s="80"/>
      <c r="MJU69" s="80"/>
      <c r="MJV69" s="80"/>
      <c r="MJW69" s="80"/>
      <c r="MJX69" s="80"/>
      <c r="MJY69" s="80"/>
      <c r="MJZ69" s="80"/>
      <c r="MKA69" s="80"/>
      <c r="MKB69" s="80"/>
      <c r="MKC69" s="80"/>
      <c r="MKD69" s="80"/>
      <c r="MKE69" s="80"/>
      <c r="MKF69" s="80"/>
      <c r="MKG69" s="80"/>
      <c r="MKH69" s="80"/>
      <c r="MKI69" s="80"/>
      <c r="MKJ69" s="80"/>
      <c r="MKK69" s="80"/>
      <c r="MKL69" s="80"/>
      <c r="MKM69" s="80"/>
      <c r="MKN69" s="80"/>
      <c r="MKO69" s="80"/>
      <c r="MKP69" s="80"/>
      <c r="MKQ69" s="80"/>
      <c r="MKR69" s="80"/>
      <c r="MKS69" s="80"/>
      <c r="MKT69" s="80"/>
      <c r="MKU69" s="80"/>
      <c r="MKV69" s="80"/>
      <c r="MKW69" s="80"/>
      <c r="MKX69" s="80"/>
      <c r="MKY69" s="80"/>
      <c r="MKZ69" s="80"/>
      <c r="MLA69" s="80"/>
      <c r="MLB69" s="80"/>
      <c r="MLC69" s="80"/>
      <c r="MLD69" s="80"/>
      <c r="MLE69" s="80"/>
      <c r="MLF69" s="80"/>
      <c r="MLG69" s="80"/>
      <c r="MLH69" s="80"/>
      <c r="MLI69" s="80"/>
      <c r="MLJ69" s="80"/>
      <c r="MLK69" s="80"/>
      <c r="MLL69" s="80"/>
      <c r="MLM69" s="80"/>
      <c r="MLN69" s="80"/>
      <c r="MLO69" s="80"/>
      <c r="MLP69" s="80"/>
      <c r="MLQ69" s="80"/>
      <c r="MLR69" s="80"/>
      <c r="MLS69" s="80"/>
      <c r="MLT69" s="80"/>
      <c r="MLU69" s="80"/>
      <c r="MLV69" s="80"/>
      <c r="MLW69" s="80"/>
      <c r="MLX69" s="80"/>
      <c r="MLY69" s="80"/>
      <c r="MLZ69" s="80"/>
      <c r="MMA69" s="80"/>
      <c r="MMB69" s="80"/>
      <c r="MMC69" s="80"/>
      <c r="MMD69" s="80"/>
      <c r="MME69" s="80"/>
      <c r="MMF69" s="80"/>
      <c r="MMG69" s="80"/>
      <c r="MMH69" s="80"/>
      <c r="MMI69" s="80"/>
      <c r="MMJ69" s="80"/>
      <c r="MMK69" s="80"/>
      <c r="MML69" s="80"/>
      <c r="MMM69" s="80"/>
      <c r="MMN69" s="80"/>
      <c r="MMO69" s="80"/>
      <c r="MMP69" s="80"/>
      <c r="MMQ69" s="80"/>
      <c r="MMR69" s="80"/>
      <c r="MMS69" s="80"/>
      <c r="MMT69" s="80"/>
      <c r="MMU69" s="80"/>
      <c r="MMV69" s="80"/>
      <c r="MMW69" s="80"/>
      <c r="MMX69" s="80"/>
      <c r="MMY69" s="80"/>
      <c r="MMZ69" s="80"/>
      <c r="MNA69" s="80"/>
      <c r="MNB69" s="80"/>
      <c r="MNC69" s="80"/>
      <c r="MND69" s="80"/>
      <c r="MNE69" s="80"/>
      <c r="MNF69" s="80"/>
      <c r="MNG69" s="80"/>
      <c r="MNH69" s="80"/>
      <c r="MNI69" s="80"/>
      <c r="MNJ69" s="80"/>
      <c r="MNK69" s="80"/>
      <c r="MNL69" s="80"/>
      <c r="MNM69" s="80"/>
      <c r="MNN69" s="80"/>
      <c r="MNO69" s="80"/>
      <c r="MNP69" s="80"/>
      <c r="MNQ69" s="80"/>
      <c r="MNR69" s="80"/>
      <c r="MNS69" s="80"/>
      <c r="MNT69" s="80"/>
      <c r="MNU69" s="80"/>
      <c r="MNV69" s="80"/>
      <c r="MNW69" s="80"/>
      <c r="MNX69" s="80"/>
      <c r="MNY69" s="80"/>
      <c r="MNZ69" s="80"/>
      <c r="MOA69" s="80"/>
      <c r="MOB69" s="80"/>
      <c r="MOC69" s="80"/>
      <c r="MOD69" s="80"/>
      <c r="MOE69" s="80"/>
      <c r="MOF69" s="80"/>
      <c r="MOG69" s="80"/>
      <c r="MOH69" s="80"/>
      <c r="MOI69" s="80"/>
      <c r="MOJ69" s="80"/>
      <c r="MOK69" s="80"/>
      <c r="MOL69" s="80"/>
      <c r="MOM69" s="80"/>
      <c r="MON69" s="80"/>
      <c r="MOO69" s="80"/>
      <c r="MOP69" s="80"/>
      <c r="MOQ69" s="80"/>
      <c r="MOR69" s="80"/>
      <c r="MOS69" s="80"/>
      <c r="MOT69" s="80"/>
      <c r="MOU69" s="80"/>
      <c r="MOV69" s="80"/>
      <c r="MOW69" s="80"/>
      <c r="MOX69" s="80"/>
      <c r="MOY69" s="80"/>
      <c r="MOZ69" s="80"/>
      <c r="MPA69" s="80"/>
      <c r="MPB69" s="80"/>
      <c r="MPC69" s="80"/>
      <c r="MPD69" s="80"/>
      <c r="MPE69" s="80"/>
      <c r="MPF69" s="80"/>
      <c r="MPG69" s="80"/>
      <c r="MPH69" s="80"/>
      <c r="MPI69" s="80"/>
      <c r="MPJ69" s="80"/>
      <c r="MPK69" s="80"/>
      <c r="MPL69" s="80"/>
      <c r="MPM69" s="80"/>
      <c r="MPN69" s="80"/>
      <c r="MPO69" s="80"/>
      <c r="MPP69" s="80"/>
      <c r="MPQ69" s="80"/>
      <c r="MPR69" s="80"/>
      <c r="MPS69" s="80"/>
      <c r="MPT69" s="80"/>
      <c r="MPU69" s="80"/>
      <c r="MPV69" s="80"/>
      <c r="MPW69" s="80"/>
      <c r="MPX69" s="80"/>
      <c r="MPY69" s="80"/>
      <c r="MPZ69" s="80"/>
      <c r="MQA69" s="80"/>
      <c r="MQB69" s="80"/>
      <c r="MQC69" s="80"/>
      <c r="MQD69" s="80"/>
      <c r="MQE69" s="80"/>
      <c r="MQF69" s="80"/>
      <c r="MQG69" s="80"/>
      <c r="MQH69" s="80"/>
      <c r="MQI69" s="80"/>
      <c r="MQJ69" s="80"/>
      <c r="MQK69" s="80"/>
      <c r="MQL69" s="80"/>
      <c r="MQM69" s="80"/>
      <c r="MQN69" s="80"/>
      <c r="MQO69" s="80"/>
      <c r="MQP69" s="80"/>
      <c r="MQQ69" s="80"/>
      <c r="MQR69" s="80"/>
      <c r="MQS69" s="80"/>
      <c r="MQT69" s="80"/>
      <c r="MQU69" s="80"/>
      <c r="MQV69" s="80"/>
      <c r="MQW69" s="80"/>
      <c r="MQX69" s="80"/>
      <c r="MQY69" s="80"/>
      <c r="MQZ69" s="80"/>
      <c r="MRA69" s="80"/>
      <c r="MRB69" s="80"/>
      <c r="MRC69" s="80"/>
      <c r="MRD69" s="80"/>
      <c r="MRE69" s="80"/>
      <c r="MRF69" s="80"/>
      <c r="MRG69" s="80"/>
      <c r="MRH69" s="80"/>
      <c r="MRI69" s="80"/>
      <c r="MRJ69" s="80"/>
      <c r="MRK69" s="80"/>
      <c r="MRL69" s="80"/>
      <c r="MRM69" s="80"/>
      <c r="MRN69" s="80"/>
      <c r="MRO69" s="80"/>
      <c r="MRP69" s="80"/>
      <c r="MRQ69" s="80"/>
      <c r="MRR69" s="80"/>
      <c r="MRS69" s="80"/>
      <c r="MRT69" s="80"/>
      <c r="MRU69" s="80"/>
      <c r="MRV69" s="80"/>
      <c r="MRW69" s="80"/>
      <c r="MRX69" s="80"/>
      <c r="MRY69" s="80"/>
      <c r="MRZ69" s="80"/>
      <c r="MSA69" s="80"/>
      <c r="MSB69" s="80"/>
      <c r="MSC69" s="80"/>
      <c r="MSD69" s="80"/>
      <c r="MSE69" s="80"/>
      <c r="MSF69" s="80"/>
      <c r="MSG69" s="80"/>
      <c r="MSH69" s="80"/>
      <c r="MSI69" s="80"/>
      <c r="MSJ69" s="80"/>
      <c r="MSK69" s="80"/>
      <c r="MSL69" s="80"/>
      <c r="MSM69" s="80"/>
      <c r="MSN69" s="80"/>
      <c r="MSO69" s="80"/>
      <c r="MSP69" s="80"/>
      <c r="MSQ69" s="80"/>
      <c r="MSR69" s="80"/>
      <c r="MSS69" s="80"/>
      <c r="MST69" s="80"/>
      <c r="MSU69" s="80"/>
      <c r="MSV69" s="80"/>
      <c r="MSW69" s="80"/>
      <c r="MSX69" s="80"/>
      <c r="MSY69" s="80"/>
      <c r="MSZ69" s="80"/>
      <c r="MTA69" s="80"/>
      <c r="MTB69" s="80"/>
      <c r="MTC69" s="80"/>
      <c r="MTD69" s="80"/>
      <c r="MTE69" s="80"/>
      <c r="MTF69" s="80"/>
      <c r="MTG69" s="80"/>
      <c r="MTH69" s="80"/>
      <c r="MTI69" s="80"/>
      <c r="MTJ69" s="80"/>
      <c r="MTK69" s="80"/>
      <c r="MTL69" s="80"/>
      <c r="MTM69" s="80"/>
      <c r="MTN69" s="80"/>
      <c r="MTO69" s="80"/>
      <c r="MTP69" s="80"/>
      <c r="MTQ69" s="80"/>
      <c r="MTR69" s="80"/>
      <c r="MTS69" s="80"/>
      <c r="MTT69" s="80"/>
      <c r="MTU69" s="80"/>
      <c r="MTV69" s="80"/>
      <c r="MTW69" s="80"/>
      <c r="MTX69" s="80"/>
      <c r="MTY69" s="80"/>
      <c r="MTZ69" s="80"/>
      <c r="MUA69" s="80"/>
      <c r="MUB69" s="80"/>
      <c r="MUC69" s="80"/>
      <c r="MUD69" s="80"/>
      <c r="MUE69" s="80"/>
      <c r="MUF69" s="80"/>
      <c r="MUG69" s="80"/>
      <c r="MUH69" s="80"/>
      <c r="MUI69" s="80"/>
      <c r="MUJ69" s="80"/>
      <c r="MUK69" s="80"/>
      <c r="MUL69" s="80"/>
      <c r="MUM69" s="80"/>
      <c r="MUN69" s="80"/>
      <c r="MUO69" s="80"/>
      <c r="MUP69" s="80"/>
      <c r="MUQ69" s="80"/>
      <c r="MUR69" s="80"/>
      <c r="MUS69" s="80"/>
      <c r="MUT69" s="80"/>
      <c r="MUU69" s="80"/>
      <c r="MUV69" s="80"/>
      <c r="MUW69" s="80"/>
      <c r="MUX69" s="80"/>
      <c r="MUY69" s="80"/>
      <c r="MUZ69" s="80"/>
      <c r="MVA69" s="80"/>
      <c r="MVB69" s="80"/>
      <c r="MVC69" s="80"/>
      <c r="MVD69" s="80"/>
      <c r="MVE69" s="80"/>
      <c r="MVF69" s="80"/>
      <c r="MVG69" s="80"/>
      <c r="MVH69" s="80"/>
      <c r="MVI69" s="80"/>
      <c r="MVJ69" s="80"/>
      <c r="MVK69" s="80"/>
      <c r="MVL69" s="80"/>
      <c r="MVM69" s="80"/>
      <c r="MVN69" s="80"/>
      <c r="MVO69" s="80"/>
      <c r="MVP69" s="80"/>
      <c r="MVQ69" s="80"/>
      <c r="MVR69" s="80"/>
      <c r="MVS69" s="80"/>
      <c r="MVT69" s="80"/>
      <c r="MVU69" s="80"/>
      <c r="MVV69" s="80"/>
      <c r="MVW69" s="80"/>
      <c r="MVX69" s="80"/>
      <c r="MVY69" s="80"/>
      <c r="MVZ69" s="80"/>
      <c r="MWA69" s="80"/>
      <c r="MWB69" s="80"/>
      <c r="MWC69" s="80"/>
      <c r="MWD69" s="80"/>
      <c r="MWE69" s="80"/>
      <c r="MWF69" s="80"/>
      <c r="MWG69" s="80"/>
      <c r="MWH69" s="80"/>
      <c r="MWI69" s="80"/>
      <c r="MWJ69" s="80"/>
      <c r="MWK69" s="80"/>
      <c r="MWL69" s="80"/>
      <c r="MWM69" s="80"/>
      <c r="MWN69" s="80"/>
      <c r="MWO69" s="80"/>
      <c r="MWP69" s="80"/>
      <c r="MWQ69" s="80"/>
      <c r="MWR69" s="80"/>
      <c r="MWS69" s="80"/>
      <c r="MWT69" s="80"/>
      <c r="MWU69" s="80"/>
      <c r="MWV69" s="80"/>
      <c r="MWW69" s="80"/>
      <c r="MWX69" s="80"/>
      <c r="MWY69" s="80"/>
      <c r="MWZ69" s="80"/>
      <c r="MXA69" s="80"/>
      <c r="MXB69" s="80"/>
      <c r="MXC69" s="80"/>
      <c r="MXD69" s="80"/>
      <c r="MXE69" s="80"/>
      <c r="MXF69" s="80"/>
      <c r="MXG69" s="80"/>
      <c r="MXH69" s="80"/>
      <c r="MXI69" s="80"/>
      <c r="MXJ69" s="80"/>
      <c r="MXK69" s="80"/>
      <c r="MXL69" s="80"/>
      <c r="MXM69" s="80"/>
      <c r="MXN69" s="80"/>
      <c r="MXO69" s="80"/>
      <c r="MXP69" s="80"/>
      <c r="MXQ69" s="80"/>
      <c r="MXR69" s="80"/>
      <c r="MXS69" s="80"/>
      <c r="MXT69" s="80"/>
      <c r="MXU69" s="80"/>
      <c r="MXV69" s="80"/>
      <c r="MXW69" s="80"/>
      <c r="MXX69" s="80"/>
      <c r="MXY69" s="80"/>
      <c r="MXZ69" s="80"/>
      <c r="MYA69" s="80"/>
      <c r="MYB69" s="80"/>
      <c r="MYC69" s="80"/>
      <c r="MYD69" s="80"/>
      <c r="MYE69" s="80"/>
      <c r="MYF69" s="80"/>
      <c r="MYG69" s="80"/>
      <c r="MYH69" s="80"/>
      <c r="MYI69" s="80"/>
      <c r="MYJ69" s="80"/>
      <c r="MYK69" s="80"/>
      <c r="MYL69" s="80"/>
      <c r="MYM69" s="80"/>
      <c r="MYN69" s="80"/>
      <c r="MYO69" s="80"/>
      <c r="MYP69" s="80"/>
      <c r="MYQ69" s="80"/>
      <c r="MYR69" s="80"/>
      <c r="MYS69" s="80"/>
      <c r="MYT69" s="80"/>
      <c r="MYU69" s="80"/>
      <c r="MYV69" s="80"/>
      <c r="MYW69" s="80"/>
      <c r="MYX69" s="80"/>
      <c r="MYY69" s="80"/>
      <c r="MYZ69" s="80"/>
      <c r="MZA69" s="80"/>
      <c r="MZB69" s="80"/>
      <c r="MZC69" s="80"/>
      <c r="MZD69" s="80"/>
      <c r="MZE69" s="80"/>
      <c r="MZF69" s="80"/>
      <c r="MZG69" s="80"/>
      <c r="MZH69" s="80"/>
      <c r="MZI69" s="80"/>
      <c r="MZJ69" s="80"/>
      <c r="MZK69" s="80"/>
      <c r="MZL69" s="80"/>
      <c r="MZM69" s="80"/>
      <c r="MZN69" s="80"/>
      <c r="MZO69" s="80"/>
      <c r="MZP69" s="80"/>
      <c r="MZQ69" s="80"/>
      <c r="MZR69" s="80"/>
      <c r="MZS69" s="80"/>
      <c r="MZT69" s="80"/>
      <c r="MZU69" s="80"/>
      <c r="MZV69" s="80"/>
      <c r="MZW69" s="80"/>
      <c r="MZX69" s="80"/>
      <c r="MZY69" s="80"/>
      <c r="MZZ69" s="80"/>
      <c r="NAA69" s="80"/>
      <c r="NAB69" s="80"/>
      <c r="NAC69" s="80"/>
      <c r="NAD69" s="80"/>
      <c r="NAE69" s="80"/>
      <c r="NAF69" s="80"/>
      <c r="NAG69" s="80"/>
      <c r="NAH69" s="80"/>
      <c r="NAI69" s="80"/>
      <c r="NAJ69" s="80"/>
      <c r="NAK69" s="80"/>
      <c r="NAL69" s="80"/>
      <c r="NAM69" s="80"/>
      <c r="NAN69" s="80"/>
      <c r="NAO69" s="80"/>
      <c r="NAP69" s="80"/>
      <c r="NAQ69" s="80"/>
      <c r="NAR69" s="80"/>
      <c r="NAS69" s="80"/>
      <c r="NAT69" s="80"/>
      <c r="NAU69" s="80"/>
      <c r="NAV69" s="80"/>
      <c r="NAW69" s="80"/>
      <c r="NAX69" s="80"/>
      <c r="NAY69" s="80"/>
      <c r="NAZ69" s="80"/>
      <c r="NBA69" s="80"/>
      <c r="NBB69" s="80"/>
      <c r="NBC69" s="80"/>
      <c r="NBD69" s="80"/>
      <c r="NBE69" s="80"/>
      <c r="NBF69" s="80"/>
      <c r="NBG69" s="80"/>
      <c r="NBH69" s="80"/>
      <c r="NBI69" s="80"/>
      <c r="NBJ69" s="80"/>
      <c r="NBK69" s="80"/>
      <c r="NBL69" s="80"/>
      <c r="NBM69" s="80"/>
      <c r="NBN69" s="80"/>
      <c r="NBO69" s="80"/>
      <c r="NBP69" s="80"/>
      <c r="NBQ69" s="80"/>
      <c r="NBR69" s="80"/>
      <c r="NBS69" s="80"/>
      <c r="NBT69" s="80"/>
      <c r="NBU69" s="80"/>
      <c r="NBV69" s="80"/>
      <c r="NBW69" s="80"/>
      <c r="NBX69" s="80"/>
      <c r="NBY69" s="80"/>
      <c r="NBZ69" s="80"/>
      <c r="NCA69" s="80"/>
      <c r="NCB69" s="80"/>
      <c r="NCC69" s="80"/>
      <c r="NCD69" s="80"/>
      <c r="NCE69" s="80"/>
      <c r="NCF69" s="80"/>
      <c r="NCG69" s="80"/>
      <c r="NCH69" s="80"/>
      <c r="NCI69" s="80"/>
      <c r="NCJ69" s="80"/>
      <c r="NCK69" s="80"/>
      <c r="NCL69" s="80"/>
      <c r="NCM69" s="80"/>
      <c r="NCN69" s="80"/>
      <c r="NCO69" s="80"/>
      <c r="NCP69" s="80"/>
      <c r="NCQ69" s="80"/>
      <c r="NCR69" s="80"/>
      <c r="NCS69" s="80"/>
      <c r="NCT69" s="80"/>
      <c r="NCU69" s="80"/>
      <c r="NCV69" s="80"/>
      <c r="NCW69" s="80"/>
      <c r="NCX69" s="80"/>
      <c r="NCY69" s="80"/>
      <c r="NCZ69" s="80"/>
      <c r="NDA69" s="80"/>
      <c r="NDB69" s="80"/>
      <c r="NDC69" s="80"/>
      <c r="NDD69" s="80"/>
      <c r="NDE69" s="80"/>
      <c r="NDF69" s="80"/>
      <c r="NDG69" s="80"/>
      <c r="NDH69" s="80"/>
      <c r="NDI69" s="80"/>
      <c r="NDJ69" s="80"/>
      <c r="NDK69" s="80"/>
      <c r="NDL69" s="80"/>
      <c r="NDM69" s="80"/>
      <c r="NDN69" s="80"/>
      <c r="NDO69" s="80"/>
      <c r="NDP69" s="80"/>
      <c r="NDQ69" s="80"/>
      <c r="NDR69" s="80"/>
      <c r="NDS69" s="80"/>
      <c r="NDT69" s="80"/>
      <c r="NDU69" s="80"/>
      <c r="NDV69" s="80"/>
      <c r="NDW69" s="80"/>
      <c r="NDX69" s="80"/>
      <c r="NDY69" s="80"/>
      <c r="NDZ69" s="80"/>
      <c r="NEA69" s="80"/>
      <c r="NEB69" s="80"/>
      <c r="NEC69" s="80"/>
      <c r="NED69" s="80"/>
      <c r="NEE69" s="80"/>
      <c r="NEF69" s="80"/>
      <c r="NEG69" s="80"/>
      <c r="NEH69" s="80"/>
      <c r="NEI69" s="80"/>
      <c r="NEJ69" s="80"/>
      <c r="NEK69" s="80"/>
      <c r="NEL69" s="80"/>
      <c r="NEM69" s="80"/>
      <c r="NEN69" s="80"/>
      <c r="NEO69" s="80"/>
      <c r="NEP69" s="80"/>
      <c r="NEQ69" s="80"/>
      <c r="NER69" s="80"/>
      <c r="NES69" s="80"/>
      <c r="NET69" s="80"/>
      <c r="NEU69" s="80"/>
      <c r="NEV69" s="80"/>
      <c r="NEW69" s="80"/>
      <c r="NEX69" s="80"/>
      <c r="NEY69" s="80"/>
      <c r="NEZ69" s="80"/>
      <c r="NFA69" s="80"/>
      <c r="NFB69" s="80"/>
      <c r="NFC69" s="80"/>
      <c r="NFD69" s="80"/>
      <c r="NFE69" s="80"/>
      <c r="NFF69" s="80"/>
      <c r="NFG69" s="80"/>
      <c r="NFH69" s="80"/>
      <c r="NFI69" s="80"/>
      <c r="NFJ69" s="80"/>
      <c r="NFK69" s="80"/>
      <c r="NFL69" s="80"/>
      <c r="NFM69" s="80"/>
      <c r="NFN69" s="80"/>
      <c r="NFO69" s="80"/>
      <c r="NFP69" s="80"/>
      <c r="NFQ69" s="80"/>
      <c r="NFR69" s="80"/>
      <c r="NFS69" s="80"/>
      <c r="NFT69" s="80"/>
      <c r="NFU69" s="80"/>
      <c r="NFV69" s="80"/>
      <c r="NFW69" s="80"/>
      <c r="NFX69" s="80"/>
      <c r="NFY69" s="80"/>
      <c r="NFZ69" s="80"/>
      <c r="NGA69" s="80"/>
      <c r="NGB69" s="80"/>
      <c r="NGC69" s="80"/>
      <c r="NGD69" s="80"/>
      <c r="NGE69" s="80"/>
      <c r="NGF69" s="80"/>
      <c r="NGG69" s="80"/>
      <c r="NGH69" s="80"/>
      <c r="NGI69" s="80"/>
      <c r="NGJ69" s="80"/>
      <c r="NGK69" s="80"/>
      <c r="NGL69" s="80"/>
      <c r="NGM69" s="80"/>
      <c r="NGN69" s="80"/>
      <c r="NGO69" s="80"/>
      <c r="NGP69" s="80"/>
      <c r="NGQ69" s="80"/>
      <c r="NGR69" s="80"/>
      <c r="NGS69" s="80"/>
      <c r="NGT69" s="80"/>
      <c r="NGU69" s="80"/>
      <c r="NGV69" s="80"/>
      <c r="NGW69" s="80"/>
      <c r="NGX69" s="80"/>
      <c r="NGY69" s="80"/>
      <c r="NGZ69" s="80"/>
      <c r="NHA69" s="80"/>
      <c r="NHB69" s="80"/>
      <c r="NHC69" s="80"/>
      <c r="NHD69" s="80"/>
      <c r="NHE69" s="80"/>
      <c r="NHF69" s="80"/>
      <c r="NHG69" s="80"/>
      <c r="NHH69" s="80"/>
      <c r="NHI69" s="80"/>
      <c r="NHJ69" s="80"/>
      <c r="NHK69" s="80"/>
      <c r="NHL69" s="80"/>
      <c r="NHM69" s="80"/>
      <c r="NHN69" s="80"/>
      <c r="NHO69" s="80"/>
      <c r="NHP69" s="80"/>
      <c r="NHQ69" s="80"/>
      <c r="NHR69" s="80"/>
      <c r="NHS69" s="80"/>
      <c r="NHT69" s="80"/>
      <c r="NHU69" s="80"/>
      <c r="NHV69" s="80"/>
      <c r="NHW69" s="80"/>
      <c r="NHX69" s="80"/>
      <c r="NHY69" s="80"/>
      <c r="NHZ69" s="80"/>
      <c r="NIA69" s="80"/>
      <c r="NIB69" s="80"/>
      <c r="NIC69" s="80"/>
      <c r="NID69" s="80"/>
      <c r="NIE69" s="80"/>
      <c r="NIF69" s="80"/>
      <c r="NIG69" s="80"/>
      <c r="NIH69" s="80"/>
      <c r="NII69" s="80"/>
      <c r="NIJ69" s="80"/>
      <c r="NIK69" s="80"/>
      <c r="NIL69" s="80"/>
      <c r="NIM69" s="80"/>
      <c r="NIN69" s="80"/>
      <c r="NIO69" s="80"/>
      <c r="NIP69" s="80"/>
      <c r="NIQ69" s="80"/>
      <c r="NIR69" s="80"/>
      <c r="NIS69" s="80"/>
      <c r="NIT69" s="80"/>
      <c r="NIU69" s="80"/>
      <c r="NIV69" s="80"/>
      <c r="NIW69" s="80"/>
      <c r="NIX69" s="80"/>
      <c r="NIY69" s="80"/>
      <c r="NIZ69" s="80"/>
      <c r="NJA69" s="80"/>
      <c r="NJB69" s="80"/>
      <c r="NJC69" s="80"/>
      <c r="NJD69" s="80"/>
      <c r="NJE69" s="80"/>
      <c r="NJF69" s="80"/>
      <c r="NJG69" s="80"/>
      <c r="NJH69" s="80"/>
      <c r="NJI69" s="80"/>
      <c r="NJJ69" s="80"/>
      <c r="NJK69" s="80"/>
      <c r="NJL69" s="80"/>
      <c r="NJM69" s="80"/>
      <c r="NJN69" s="80"/>
      <c r="NJO69" s="80"/>
      <c r="NJP69" s="80"/>
      <c r="NJQ69" s="80"/>
      <c r="NJR69" s="80"/>
      <c r="NJS69" s="80"/>
      <c r="NJT69" s="80"/>
      <c r="NJU69" s="80"/>
      <c r="NJV69" s="80"/>
      <c r="NJW69" s="80"/>
      <c r="NJX69" s="80"/>
      <c r="NJY69" s="80"/>
      <c r="NJZ69" s="80"/>
      <c r="NKA69" s="80"/>
      <c r="NKB69" s="80"/>
      <c r="NKC69" s="80"/>
      <c r="NKD69" s="80"/>
      <c r="NKE69" s="80"/>
      <c r="NKF69" s="80"/>
      <c r="NKG69" s="80"/>
      <c r="NKH69" s="80"/>
      <c r="NKI69" s="80"/>
      <c r="NKJ69" s="80"/>
      <c r="NKK69" s="80"/>
      <c r="NKL69" s="80"/>
      <c r="NKM69" s="80"/>
      <c r="NKN69" s="80"/>
      <c r="NKO69" s="80"/>
      <c r="NKP69" s="80"/>
      <c r="NKQ69" s="80"/>
      <c r="NKR69" s="80"/>
      <c r="NKS69" s="80"/>
      <c r="NKT69" s="80"/>
      <c r="NKU69" s="80"/>
      <c r="NKV69" s="80"/>
      <c r="NKW69" s="80"/>
      <c r="NKX69" s="80"/>
      <c r="NKY69" s="80"/>
      <c r="NKZ69" s="80"/>
      <c r="NLA69" s="80"/>
      <c r="NLB69" s="80"/>
      <c r="NLC69" s="80"/>
      <c r="NLD69" s="80"/>
      <c r="NLE69" s="80"/>
      <c r="NLF69" s="80"/>
      <c r="NLG69" s="80"/>
      <c r="NLH69" s="80"/>
      <c r="NLI69" s="80"/>
      <c r="NLJ69" s="80"/>
      <c r="NLK69" s="80"/>
      <c r="NLL69" s="80"/>
      <c r="NLM69" s="80"/>
      <c r="NLN69" s="80"/>
      <c r="NLO69" s="80"/>
      <c r="NLP69" s="80"/>
      <c r="NLQ69" s="80"/>
      <c r="NLR69" s="80"/>
      <c r="NLS69" s="80"/>
      <c r="NLT69" s="80"/>
      <c r="NLU69" s="80"/>
      <c r="NLV69" s="80"/>
      <c r="NLW69" s="80"/>
      <c r="NLX69" s="80"/>
      <c r="NLY69" s="80"/>
      <c r="NLZ69" s="80"/>
      <c r="NMA69" s="80"/>
      <c r="NMB69" s="80"/>
      <c r="NMC69" s="80"/>
      <c r="NMD69" s="80"/>
      <c r="NME69" s="80"/>
      <c r="NMF69" s="80"/>
      <c r="NMG69" s="80"/>
      <c r="NMH69" s="80"/>
      <c r="NMI69" s="80"/>
      <c r="NMJ69" s="80"/>
      <c r="NMK69" s="80"/>
      <c r="NML69" s="80"/>
      <c r="NMM69" s="80"/>
      <c r="NMN69" s="80"/>
      <c r="NMO69" s="80"/>
      <c r="NMP69" s="80"/>
      <c r="NMQ69" s="80"/>
      <c r="NMR69" s="80"/>
      <c r="NMS69" s="80"/>
      <c r="NMT69" s="80"/>
      <c r="NMU69" s="80"/>
      <c r="NMV69" s="80"/>
      <c r="NMW69" s="80"/>
      <c r="NMX69" s="80"/>
      <c r="NMY69" s="80"/>
      <c r="NMZ69" s="80"/>
      <c r="NNA69" s="80"/>
      <c r="NNB69" s="80"/>
      <c r="NNC69" s="80"/>
      <c r="NND69" s="80"/>
      <c r="NNE69" s="80"/>
      <c r="NNF69" s="80"/>
      <c r="NNG69" s="80"/>
      <c r="NNH69" s="80"/>
      <c r="NNI69" s="80"/>
      <c r="NNJ69" s="80"/>
      <c r="NNK69" s="80"/>
      <c r="NNL69" s="80"/>
      <c r="NNM69" s="80"/>
      <c r="NNN69" s="80"/>
      <c r="NNO69" s="80"/>
      <c r="NNP69" s="80"/>
      <c r="NNQ69" s="80"/>
      <c r="NNR69" s="80"/>
      <c r="NNS69" s="80"/>
      <c r="NNT69" s="80"/>
      <c r="NNU69" s="80"/>
      <c r="NNV69" s="80"/>
      <c r="NNW69" s="80"/>
      <c r="NNX69" s="80"/>
      <c r="NNY69" s="80"/>
      <c r="NNZ69" s="80"/>
      <c r="NOA69" s="80"/>
      <c r="NOB69" s="80"/>
      <c r="NOC69" s="80"/>
      <c r="NOD69" s="80"/>
      <c r="NOE69" s="80"/>
      <c r="NOF69" s="80"/>
      <c r="NOG69" s="80"/>
      <c r="NOH69" s="80"/>
      <c r="NOI69" s="80"/>
      <c r="NOJ69" s="80"/>
      <c r="NOK69" s="80"/>
      <c r="NOL69" s="80"/>
      <c r="NOM69" s="80"/>
      <c r="NON69" s="80"/>
      <c r="NOO69" s="80"/>
      <c r="NOP69" s="80"/>
      <c r="NOQ69" s="80"/>
      <c r="NOR69" s="80"/>
      <c r="NOS69" s="80"/>
      <c r="NOT69" s="80"/>
      <c r="NOU69" s="80"/>
      <c r="NOV69" s="80"/>
      <c r="NOW69" s="80"/>
      <c r="NOX69" s="80"/>
      <c r="NOY69" s="80"/>
      <c r="NOZ69" s="80"/>
      <c r="NPA69" s="80"/>
      <c r="NPB69" s="80"/>
      <c r="NPC69" s="80"/>
      <c r="NPD69" s="80"/>
      <c r="NPE69" s="80"/>
      <c r="NPF69" s="80"/>
      <c r="NPG69" s="80"/>
      <c r="NPH69" s="80"/>
      <c r="NPI69" s="80"/>
      <c r="NPJ69" s="80"/>
      <c r="NPK69" s="80"/>
      <c r="NPL69" s="80"/>
      <c r="NPM69" s="80"/>
      <c r="NPN69" s="80"/>
      <c r="NPO69" s="80"/>
      <c r="NPP69" s="80"/>
      <c r="NPQ69" s="80"/>
      <c r="NPR69" s="80"/>
      <c r="NPS69" s="80"/>
      <c r="NPT69" s="80"/>
      <c r="NPU69" s="80"/>
      <c r="NPV69" s="80"/>
      <c r="NPW69" s="80"/>
      <c r="NPX69" s="80"/>
      <c r="NPY69" s="80"/>
      <c r="NPZ69" s="80"/>
      <c r="NQA69" s="80"/>
      <c r="NQB69" s="80"/>
      <c r="NQC69" s="80"/>
      <c r="NQD69" s="80"/>
      <c r="NQE69" s="80"/>
      <c r="NQF69" s="80"/>
      <c r="NQG69" s="80"/>
      <c r="NQH69" s="80"/>
      <c r="NQI69" s="80"/>
      <c r="NQJ69" s="80"/>
      <c r="NQK69" s="80"/>
      <c r="NQL69" s="80"/>
      <c r="NQM69" s="80"/>
      <c r="NQN69" s="80"/>
      <c r="NQO69" s="80"/>
      <c r="NQP69" s="80"/>
      <c r="NQQ69" s="80"/>
      <c r="NQR69" s="80"/>
      <c r="NQS69" s="80"/>
      <c r="NQT69" s="80"/>
      <c r="NQU69" s="80"/>
      <c r="NQV69" s="80"/>
      <c r="NQW69" s="80"/>
      <c r="NQX69" s="80"/>
      <c r="NQY69" s="80"/>
      <c r="NQZ69" s="80"/>
      <c r="NRA69" s="80"/>
      <c r="NRB69" s="80"/>
      <c r="NRC69" s="80"/>
      <c r="NRD69" s="80"/>
      <c r="NRE69" s="80"/>
      <c r="NRF69" s="80"/>
      <c r="NRG69" s="80"/>
      <c r="NRH69" s="80"/>
      <c r="NRI69" s="80"/>
      <c r="NRJ69" s="80"/>
      <c r="NRK69" s="80"/>
      <c r="NRL69" s="80"/>
      <c r="NRM69" s="80"/>
      <c r="NRN69" s="80"/>
      <c r="NRO69" s="80"/>
      <c r="NRP69" s="80"/>
      <c r="NRQ69" s="80"/>
      <c r="NRR69" s="80"/>
      <c r="NRS69" s="80"/>
      <c r="NRT69" s="80"/>
      <c r="NRU69" s="80"/>
      <c r="NRV69" s="80"/>
      <c r="NRW69" s="80"/>
      <c r="NRX69" s="80"/>
      <c r="NRY69" s="80"/>
      <c r="NRZ69" s="80"/>
      <c r="NSA69" s="80"/>
      <c r="NSB69" s="80"/>
      <c r="NSC69" s="80"/>
      <c r="NSD69" s="80"/>
      <c r="NSE69" s="80"/>
      <c r="NSF69" s="80"/>
      <c r="NSG69" s="80"/>
      <c r="NSH69" s="80"/>
      <c r="NSI69" s="80"/>
      <c r="NSJ69" s="80"/>
      <c r="NSK69" s="80"/>
      <c r="NSL69" s="80"/>
      <c r="NSM69" s="80"/>
      <c r="NSN69" s="80"/>
      <c r="NSO69" s="80"/>
      <c r="NSP69" s="80"/>
      <c r="NSQ69" s="80"/>
      <c r="NSR69" s="80"/>
      <c r="NSS69" s="80"/>
      <c r="NST69" s="80"/>
      <c r="NSU69" s="80"/>
      <c r="NSV69" s="80"/>
      <c r="NSW69" s="80"/>
      <c r="NSX69" s="80"/>
      <c r="NSY69" s="80"/>
      <c r="NSZ69" s="80"/>
      <c r="NTA69" s="80"/>
      <c r="NTB69" s="80"/>
      <c r="NTC69" s="80"/>
      <c r="NTD69" s="80"/>
      <c r="NTE69" s="80"/>
      <c r="NTF69" s="80"/>
      <c r="NTG69" s="80"/>
      <c r="NTH69" s="80"/>
      <c r="NTI69" s="80"/>
      <c r="NTJ69" s="80"/>
      <c r="NTK69" s="80"/>
      <c r="NTL69" s="80"/>
      <c r="NTM69" s="80"/>
      <c r="NTN69" s="80"/>
      <c r="NTO69" s="80"/>
      <c r="NTP69" s="80"/>
      <c r="NTQ69" s="80"/>
      <c r="NTR69" s="80"/>
      <c r="NTS69" s="80"/>
      <c r="NTT69" s="80"/>
      <c r="NTU69" s="80"/>
      <c r="NTV69" s="80"/>
      <c r="NTW69" s="80"/>
      <c r="NTX69" s="80"/>
      <c r="NTY69" s="80"/>
      <c r="NTZ69" s="80"/>
      <c r="NUA69" s="80"/>
      <c r="NUB69" s="80"/>
      <c r="NUC69" s="80"/>
      <c r="NUD69" s="80"/>
      <c r="NUE69" s="80"/>
      <c r="NUF69" s="80"/>
      <c r="NUG69" s="80"/>
      <c r="NUH69" s="80"/>
      <c r="NUI69" s="80"/>
      <c r="NUJ69" s="80"/>
      <c r="NUK69" s="80"/>
      <c r="NUL69" s="80"/>
      <c r="NUM69" s="80"/>
      <c r="NUN69" s="80"/>
      <c r="NUO69" s="80"/>
      <c r="NUP69" s="80"/>
      <c r="NUQ69" s="80"/>
      <c r="NUR69" s="80"/>
      <c r="NUS69" s="80"/>
      <c r="NUT69" s="80"/>
      <c r="NUU69" s="80"/>
      <c r="NUV69" s="80"/>
      <c r="NUW69" s="80"/>
      <c r="NUX69" s="80"/>
      <c r="NUY69" s="80"/>
      <c r="NUZ69" s="80"/>
      <c r="NVA69" s="80"/>
      <c r="NVB69" s="80"/>
      <c r="NVC69" s="80"/>
      <c r="NVD69" s="80"/>
      <c r="NVE69" s="80"/>
      <c r="NVF69" s="80"/>
      <c r="NVG69" s="80"/>
      <c r="NVH69" s="80"/>
      <c r="NVI69" s="80"/>
      <c r="NVJ69" s="80"/>
      <c r="NVK69" s="80"/>
      <c r="NVL69" s="80"/>
      <c r="NVM69" s="80"/>
      <c r="NVN69" s="80"/>
      <c r="NVO69" s="80"/>
      <c r="NVP69" s="80"/>
      <c r="NVQ69" s="80"/>
      <c r="NVR69" s="80"/>
      <c r="NVS69" s="80"/>
      <c r="NVT69" s="80"/>
      <c r="NVU69" s="80"/>
      <c r="NVV69" s="80"/>
      <c r="NVW69" s="80"/>
      <c r="NVX69" s="80"/>
      <c r="NVY69" s="80"/>
      <c r="NVZ69" s="80"/>
      <c r="NWA69" s="80"/>
      <c r="NWB69" s="80"/>
      <c r="NWC69" s="80"/>
      <c r="NWD69" s="80"/>
      <c r="NWE69" s="80"/>
      <c r="NWF69" s="80"/>
      <c r="NWG69" s="80"/>
      <c r="NWH69" s="80"/>
      <c r="NWI69" s="80"/>
      <c r="NWJ69" s="80"/>
      <c r="NWK69" s="80"/>
      <c r="NWL69" s="80"/>
      <c r="NWM69" s="80"/>
      <c r="NWN69" s="80"/>
      <c r="NWO69" s="80"/>
      <c r="NWP69" s="80"/>
      <c r="NWQ69" s="80"/>
      <c r="NWR69" s="80"/>
      <c r="NWS69" s="80"/>
      <c r="NWT69" s="80"/>
      <c r="NWU69" s="80"/>
      <c r="NWV69" s="80"/>
      <c r="NWW69" s="80"/>
      <c r="NWX69" s="80"/>
      <c r="NWY69" s="80"/>
      <c r="NWZ69" s="80"/>
      <c r="NXA69" s="80"/>
      <c r="NXB69" s="80"/>
      <c r="NXC69" s="80"/>
      <c r="NXD69" s="80"/>
      <c r="NXE69" s="80"/>
      <c r="NXF69" s="80"/>
      <c r="NXG69" s="80"/>
      <c r="NXH69" s="80"/>
      <c r="NXI69" s="80"/>
      <c r="NXJ69" s="80"/>
      <c r="NXK69" s="80"/>
      <c r="NXL69" s="80"/>
      <c r="NXM69" s="80"/>
      <c r="NXN69" s="80"/>
      <c r="NXO69" s="80"/>
      <c r="NXP69" s="80"/>
      <c r="NXQ69" s="80"/>
      <c r="NXR69" s="80"/>
      <c r="NXS69" s="80"/>
      <c r="NXT69" s="80"/>
      <c r="NXU69" s="80"/>
      <c r="NXV69" s="80"/>
      <c r="NXW69" s="80"/>
      <c r="NXX69" s="80"/>
      <c r="NXY69" s="80"/>
      <c r="NXZ69" s="80"/>
      <c r="NYA69" s="80"/>
      <c r="NYB69" s="80"/>
      <c r="NYC69" s="80"/>
      <c r="NYD69" s="80"/>
      <c r="NYE69" s="80"/>
      <c r="NYF69" s="80"/>
      <c r="NYG69" s="80"/>
      <c r="NYH69" s="80"/>
      <c r="NYI69" s="80"/>
      <c r="NYJ69" s="80"/>
      <c r="NYK69" s="80"/>
      <c r="NYL69" s="80"/>
      <c r="NYM69" s="80"/>
      <c r="NYN69" s="80"/>
      <c r="NYO69" s="80"/>
      <c r="NYP69" s="80"/>
      <c r="NYQ69" s="80"/>
      <c r="NYR69" s="80"/>
      <c r="NYS69" s="80"/>
      <c r="NYT69" s="80"/>
      <c r="NYU69" s="80"/>
      <c r="NYV69" s="80"/>
      <c r="NYW69" s="80"/>
      <c r="NYX69" s="80"/>
      <c r="NYY69" s="80"/>
      <c r="NYZ69" s="80"/>
      <c r="NZA69" s="80"/>
      <c r="NZB69" s="80"/>
      <c r="NZC69" s="80"/>
      <c r="NZD69" s="80"/>
      <c r="NZE69" s="80"/>
      <c r="NZF69" s="80"/>
      <c r="NZG69" s="80"/>
      <c r="NZH69" s="80"/>
      <c r="NZI69" s="80"/>
      <c r="NZJ69" s="80"/>
      <c r="NZK69" s="80"/>
      <c r="NZL69" s="80"/>
      <c r="NZM69" s="80"/>
      <c r="NZN69" s="80"/>
      <c r="NZO69" s="80"/>
      <c r="NZP69" s="80"/>
      <c r="NZQ69" s="80"/>
      <c r="NZR69" s="80"/>
      <c r="NZS69" s="80"/>
      <c r="NZT69" s="80"/>
      <c r="NZU69" s="80"/>
      <c r="NZV69" s="80"/>
      <c r="NZW69" s="80"/>
      <c r="NZX69" s="80"/>
      <c r="NZY69" s="80"/>
      <c r="NZZ69" s="80"/>
      <c r="OAA69" s="80"/>
      <c r="OAB69" s="80"/>
      <c r="OAC69" s="80"/>
      <c r="OAD69" s="80"/>
      <c r="OAE69" s="80"/>
      <c r="OAF69" s="80"/>
      <c r="OAG69" s="80"/>
      <c r="OAH69" s="80"/>
      <c r="OAI69" s="80"/>
      <c r="OAJ69" s="80"/>
      <c r="OAK69" s="80"/>
      <c r="OAL69" s="80"/>
      <c r="OAM69" s="80"/>
      <c r="OAN69" s="80"/>
      <c r="OAO69" s="80"/>
      <c r="OAP69" s="80"/>
      <c r="OAQ69" s="80"/>
      <c r="OAR69" s="80"/>
      <c r="OAS69" s="80"/>
      <c r="OAT69" s="80"/>
      <c r="OAU69" s="80"/>
      <c r="OAV69" s="80"/>
      <c r="OAW69" s="80"/>
      <c r="OAX69" s="80"/>
      <c r="OAY69" s="80"/>
      <c r="OAZ69" s="80"/>
      <c r="OBA69" s="80"/>
      <c r="OBB69" s="80"/>
      <c r="OBC69" s="80"/>
      <c r="OBD69" s="80"/>
      <c r="OBE69" s="80"/>
      <c r="OBF69" s="80"/>
      <c r="OBG69" s="80"/>
      <c r="OBH69" s="80"/>
      <c r="OBI69" s="80"/>
      <c r="OBJ69" s="80"/>
      <c r="OBK69" s="80"/>
      <c r="OBL69" s="80"/>
      <c r="OBM69" s="80"/>
      <c r="OBN69" s="80"/>
      <c r="OBO69" s="80"/>
      <c r="OBP69" s="80"/>
      <c r="OBQ69" s="80"/>
      <c r="OBR69" s="80"/>
      <c r="OBS69" s="80"/>
      <c r="OBT69" s="80"/>
      <c r="OBU69" s="80"/>
      <c r="OBV69" s="80"/>
      <c r="OBW69" s="80"/>
      <c r="OBX69" s="80"/>
      <c r="OBY69" s="80"/>
      <c r="OBZ69" s="80"/>
      <c r="OCA69" s="80"/>
      <c r="OCB69" s="80"/>
      <c r="OCC69" s="80"/>
      <c r="OCD69" s="80"/>
      <c r="OCE69" s="80"/>
      <c r="OCF69" s="80"/>
      <c r="OCG69" s="80"/>
      <c r="OCH69" s="80"/>
      <c r="OCI69" s="80"/>
      <c r="OCJ69" s="80"/>
      <c r="OCK69" s="80"/>
      <c r="OCL69" s="80"/>
      <c r="OCM69" s="80"/>
      <c r="OCN69" s="80"/>
      <c r="OCO69" s="80"/>
      <c r="OCP69" s="80"/>
      <c r="OCQ69" s="80"/>
      <c r="OCR69" s="80"/>
      <c r="OCS69" s="80"/>
      <c r="OCT69" s="80"/>
      <c r="OCU69" s="80"/>
      <c r="OCV69" s="80"/>
      <c r="OCW69" s="80"/>
      <c r="OCX69" s="80"/>
      <c r="OCY69" s="80"/>
      <c r="OCZ69" s="80"/>
      <c r="ODA69" s="80"/>
      <c r="ODB69" s="80"/>
      <c r="ODC69" s="80"/>
      <c r="ODD69" s="80"/>
      <c r="ODE69" s="80"/>
      <c r="ODF69" s="80"/>
      <c r="ODG69" s="80"/>
      <c r="ODH69" s="80"/>
      <c r="ODI69" s="80"/>
      <c r="ODJ69" s="80"/>
      <c r="ODK69" s="80"/>
      <c r="ODL69" s="80"/>
      <c r="ODM69" s="80"/>
      <c r="ODN69" s="80"/>
      <c r="ODO69" s="80"/>
      <c r="ODP69" s="80"/>
      <c r="ODQ69" s="80"/>
      <c r="ODR69" s="80"/>
      <c r="ODS69" s="80"/>
      <c r="ODT69" s="80"/>
      <c r="ODU69" s="80"/>
      <c r="ODV69" s="80"/>
      <c r="ODW69" s="80"/>
      <c r="ODX69" s="80"/>
      <c r="ODY69" s="80"/>
      <c r="ODZ69" s="80"/>
      <c r="OEA69" s="80"/>
      <c r="OEB69" s="80"/>
      <c r="OEC69" s="80"/>
      <c r="OED69" s="80"/>
      <c r="OEE69" s="80"/>
      <c r="OEF69" s="80"/>
      <c r="OEG69" s="80"/>
      <c r="OEH69" s="80"/>
      <c r="OEI69" s="80"/>
      <c r="OEJ69" s="80"/>
      <c r="OEK69" s="80"/>
      <c r="OEL69" s="80"/>
      <c r="OEM69" s="80"/>
      <c r="OEN69" s="80"/>
      <c r="OEO69" s="80"/>
      <c r="OEP69" s="80"/>
      <c r="OEQ69" s="80"/>
      <c r="OER69" s="80"/>
      <c r="OES69" s="80"/>
      <c r="OET69" s="80"/>
      <c r="OEU69" s="80"/>
      <c r="OEV69" s="80"/>
      <c r="OEW69" s="80"/>
      <c r="OEX69" s="80"/>
      <c r="OEY69" s="80"/>
      <c r="OEZ69" s="80"/>
      <c r="OFA69" s="80"/>
      <c r="OFB69" s="80"/>
      <c r="OFC69" s="80"/>
      <c r="OFD69" s="80"/>
      <c r="OFE69" s="80"/>
      <c r="OFF69" s="80"/>
      <c r="OFG69" s="80"/>
      <c r="OFH69" s="80"/>
      <c r="OFI69" s="80"/>
      <c r="OFJ69" s="80"/>
      <c r="OFK69" s="80"/>
      <c r="OFL69" s="80"/>
      <c r="OFM69" s="80"/>
      <c r="OFN69" s="80"/>
      <c r="OFO69" s="80"/>
      <c r="OFP69" s="80"/>
      <c r="OFQ69" s="80"/>
      <c r="OFR69" s="80"/>
      <c r="OFS69" s="80"/>
      <c r="OFT69" s="80"/>
      <c r="OFU69" s="80"/>
      <c r="OFV69" s="80"/>
      <c r="OFW69" s="80"/>
      <c r="OFX69" s="80"/>
      <c r="OFY69" s="80"/>
      <c r="OFZ69" s="80"/>
      <c r="OGA69" s="80"/>
      <c r="OGB69" s="80"/>
      <c r="OGC69" s="80"/>
      <c r="OGD69" s="80"/>
      <c r="OGE69" s="80"/>
      <c r="OGF69" s="80"/>
      <c r="OGG69" s="80"/>
      <c r="OGH69" s="80"/>
      <c r="OGI69" s="80"/>
      <c r="OGJ69" s="80"/>
      <c r="OGK69" s="80"/>
      <c r="OGL69" s="80"/>
      <c r="OGM69" s="80"/>
      <c r="OGN69" s="80"/>
      <c r="OGO69" s="80"/>
      <c r="OGP69" s="80"/>
      <c r="OGQ69" s="80"/>
      <c r="OGR69" s="80"/>
      <c r="OGS69" s="80"/>
      <c r="OGT69" s="80"/>
      <c r="OGU69" s="80"/>
      <c r="OGV69" s="80"/>
      <c r="OGW69" s="80"/>
      <c r="OGX69" s="80"/>
      <c r="OGY69" s="80"/>
      <c r="OGZ69" s="80"/>
      <c r="OHA69" s="80"/>
      <c r="OHB69" s="80"/>
      <c r="OHC69" s="80"/>
      <c r="OHD69" s="80"/>
      <c r="OHE69" s="80"/>
      <c r="OHF69" s="80"/>
      <c r="OHG69" s="80"/>
      <c r="OHH69" s="80"/>
      <c r="OHI69" s="80"/>
      <c r="OHJ69" s="80"/>
      <c r="OHK69" s="80"/>
      <c r="OHL69" s="80"/>
      <c r="OHM69" s="80"/>
      <c r="OHN69" s="80"/>
      <c r="OHO69" s="80"/>
      <c r="OHP69" s="80"/>
      <c r="OHQ69" s="80"/>
      <c r="OHR69" s="80"/>
      <c r="OHS69" s="80"/>
      <c r="OHT69" s="80"/>
      <c r="OHU69" s="80"/>
      <c r="OHV69" s="80"/>
      <c r="OHW69" s="80"/>
      <c r="OHX69" s="80"/>
      <c r="OHY69" s="80"/>
      <c r="OHZ69" s="80"/>
      <c r="OIA69" s="80"/>
      <c r="OIB69" s="80"/>
      <c r="OIC69" s="80"/>
      <c r="OID69" s="80"/>
      <c r="OIE69" s="80"/>
      <c r="OIF69" s="80"/>
      <c r="OIG69" s="80"/>
      <c r="OIH69" s="80"/>
      <c r="OII69" s="80"/>
      <c r="OIJ69" s="80"/>
      <c r="OIK69" s="80"/>
      <c r="OIL69" s="80"/>
      <c r="OIM69" s="80"/>
      <c r="OIN69" s="80"/>
      <c r="OIO69" s="80"/>
      <c r="OIP69" s="80"/>
      <c r="OIQ69" s="80"/>
      <c r="OIR69" s="80"/>
      <c r="OIS69" s="80"/>
      <c r="OIT69" s="80"/>
      <c r="OIU69" s="80"/>
      <c r="OIV69" s="80"/>
      <c r="OIW69" s="80"/>
      <c r="OIX69" s="80"/>
      <c r="OIY69" s="80"/>
      <c r="OIZ69" s="80"/>
      <c r="OJA69" s="80"/>
      <c r="OJB69" s="80"/>
      <c r="OJC69" s="80"/>
      <c r="OJD69" s="80"/>
      <c r="OJE69" s="80"/>
      <c r="OJF69" s="80"/>
      <c r="OJG69" s="80"/>
      <c r="OJH69" s="80"/>
      <c r="OJI69" s="80"/>
      <c r="OJJ69" s="80"/>
      <c r="OJK69" s="80"/>
      <c r="OJL69" s="80"/>
      <c r="OJM69" s="80"/>
      <c r="OJN69" s="80"/>
      <c r="OJO69" s="80"/>
      <c r="OJP69" s="80"/>
      <c r="OJQ69" s="80"/>
      <c r="OJR69" s="80"/>
      <c r="OJS69" s="80"/>
      <c r="OJT69" s="80"/>
      <c r="OJU69" s="80"/>
      <c r="OJV69" s="80"/>
      <c r="OJW69" s="80"/>
      <c r="OJX69" s="80"/>
      <c r="OJY69" s="80"/>
      <c r="OJZ69" s="80"/>
      <c r="OKA69" s="80"/>
      <c r="OKB69" s="80"/>
      <c r="OKC69" s="80"/>
      <c r="OKD69" s="80"/>
      <c r="OKE69" s="80"/>
      <c r="OKF69" s="80"/>
      <c r="OKG69" s="80"/>
      <c r="OKH69" s="80"/>
      <c r="OKI69" s="80"/>
      <c r="OKJ69" s="80"/>
      <c r="OKK69" s="80"/>
      <c r="OKL69" s="80"/>
      <c r="OKM69" s="80"/>
      <c r="OKN69" s="80"/>
      <c r="OKO69" s="80"/>
      <c r="OKP69" s="80"/>
      <c r="OKQ69" s="80"/>
      <c r="OKR69" s="80"/>
      <c r="OKS69" s="80"/>
      <c r="OKT69" s="80"/>
      <c r="OKU69" s="80"/>
      <c r="OKV69" s="80"/>
      <c r="OKW69" s="80"/>
      <c r="OKX69" s="80"/>
      <c r="OKY69" s="80"/>
      <c r="OKZ69" s="80"/>
      <c r="OLA69" s="80"/>
      <c r="OLB69" s="80"/>
      <c r="OLC69" s="80"/>
      <c r="OLD69" s="80"/>
      <c r="OLE69" s="80"/>
      <c r="OLF69" s="80"/>
      <c r="OLG69" s="80"/>
      <c r="OLH69" s="80"/>
      <c r="OLI69" s="80"/>
      <c r="OLJ69" s="80"/>
      <c r="OLK69" s="80"/>
      <c r="OLL69" s="80"/>
      <c r="OLM69" s="80"/>
      <c r="OLN69" s="80"/>
      <c r="OLO69" s="80"/>
      <c r="OLP69" s="80"/>
      <c r="OLQ69" s="80"/>
      <c r="OLR69" s="80"/>
      <c r="OLS69" s="80"/>
      <c r="OLT69" s="80"/>
      <c r="OLU69" s="80"/>
      <c r="OLV69" s="80"/>
      <c r="OLW69" s="80"/>
      <c r="OLX69" s="80"/>
      <c r="OLY69" s="80"/>
      <c r="OLZ69" s="80"/>
      <c r="OMA69" s="80"/>
      <c r="OMB69" s="80"/>
      <c r="OMC69" s="80"/>
      <c r="OMD69" s="80"/>
      <c r="OME69" s="80"/>
      <c r="OMF69" s="80"/>
      <c r="OMG69" s="80"/>
      <c r="OMH69" s="80"/>
      <c r="OMI69" s="80"/>
      <c r="OMJ69" s="80"/>
      <c r="OMK69" s="80"/>
      <c r="OML69" s="80"/>
      <c r="OMM69" s="80"/>
      <c r="OMN69" s="80"/>
      <c r="OMO69" s="80"/>
      <c r="OMP69" s="80"/>
      <c r="OMQ69" s="80"/>
      <c r="OMR69" s="80"/>
      <c r="OMS69" s="80"/>
      <c r="OMT69" s="80"/>
      <c r="OMU69" s="80"/>
      <c r="OMV69" s="80"/>
      <c r="OMW69" s="80"/>
      <c r="OMX69" s="80"/>
      <c r="OMY69" s="80"/>
      <c r="OMZ69" s="80"/>
      <c r="ONA69" s="80"/>
      <c r="ONB69" s="80"/>
      <c r="ONC69" s="80"/>
      <c r="OND69" s="80"/>
      <c r="ONE69" s="80"/>
      <c r="ONF69" s="80"/>
      <c r="ONG69" s="80"/>
      <c r="ONH69" s="80"/>
      <c r="ONI69" s="80"/>
      <c r="ONJ69" s="80"/>
      <c r="ONK69" s="80"/>
      <c r="ONL69" s="80"/>
      <c r="ONM69" s="80"/>
      <c r="ONN69" s="80"/>
      <c r="ONO69" s="80"/>
      <c r="ONP69" s="80"/>
      <c r="ONQ69" s="80"/>
      <c r="ONR69" s="80"/>
      <c r="ONS69" s="80"/>
      <c r="ONT69" s="80"/>
      <c r="ONU69" s="80"/>
      <c r="ONV69" s="80"/>
      <c r="ONW69" s="80"/>
      <c r="ONX69" s="80"/>
      <c r="ONY69" s="80"/>
      <c r="ONZ69" s="80"/>
      <c r="OOA69" s="80"/>
      <c r="OOB69" s="80"/>
      <c r="OOC69" s="80"/>
      <c r="OOD69" s="80"/>
      <c r="OOE69" s="80"/>
      <c r="OOF69" s="80"/>
      <c r="OOG69" s="80"/>
      <c r="OOH69" s="80"/>
      <c r="OOI69" s="80"/>
      <c r="OOJ69" s="80"/>
      <c r="OOK69" s="80"/>
      <c r="OOL69" s="80"/>
      <c r="OOM69" s="80"/>
      <c r="OON69" s="80"/>
      <c r="OOO69" s="80"/>
      <c r="OOP69" s="80"/>
      <c r="OOQ69" s="80"/>
      <c r="OOR69" s="80"/>
      <c r="OOS69" s="80"/>
      <c r="OOT69" s="80"/>
      <c r="OOU69" s="80"/>
      <c r="OOV69" s="80"/>
      <c r="OOW69" s="80"/>
      <c r="OOX69" s="80"/>
      <c r="OOY69" s="80"/>
      <c r="OOZ69" s="80"/>
      <c r="OPA69" s="80"/>
      <c r="OPB69" s="80"/>
      <c r="OPC69" s="80"/>
      <c r="OPD69" s="80"/>
      <c r="OPE69" s="80"/>
      <c r="OPF69" s="80"/>
      <c r="OPG69" s="80"/>
      <c r="OPH69" s="80"/>
      <c r="OPI69" s="80"/>
      <c r="OPJ69" s="80"/>
      <c r="OPK69" s="80"/>
      <c r="OPL69" s="80"/>
      <c r="OPM69" s="80"/>
      <c r="OPN69" s="80"/>
      <c r="OPO69" s="80"/>
      <c r="OPP69" s="80"/>
      <c r="OPQ69" s="80"/>
      <c r="OPR69" s="80"/>
      <c r="OPS69" s="80"/>
      <c r="OPT69" s="80"/>
      <c r="OPU69" s="80"/>
      <c r="OPV69" s="80"/>
      <c r="OPW69" s="80"/>
      <c r="OPX69" s="80"/>
      <c r="OPY69" s="80"/>
      <c r="OPZ69" s="80"/>
      <c r="OQA69" s="80"/>
      <c r="OQB69" s="80"/>
      <c r="OQC69" s="80"/>
      <c r="OQD69" s="80"/>
      <c r="OQE69" s="80"/>
      <c r="OQF69" s="80"/>
      <c r="OQG69" s="80"/>
      <c r="OQH69" s="80"/>
      <c r="OQI69" s="80"/>
      <c r="OQJ69" s="80"/>
      <c r="OQK69" s="80"/>
      <c r="OQL69" s="80"/>
      <c r="OQM69" s="80"/>
      <c r="OQN69" s="80"/>
      <c r="OQO69" s="80"/>
      <c r="OQP69" s="80"/>
      <c r="OQQ69" s="80"/>
      <c r="OQR69" s="80"/>
      <c r="OQS69" s="80"/>
      <c r="OQT69" s="80"/>
      <c r="OQU69" s="80"/>
      <c r="OQV69" s="80"/>
      <c r="OQW69" s="80"/>
      <c r="OQX69" s="80"/>
      <c r="OQY69" s="80"/>
      <c r="OQZ69" s="80"/>
      <c r="ORA69" s="80"/>
      <c r="ORB69" s="80"/>
      <c r="ORC69" s="80"/>
      <c r="ORD69" s="80"/>
      <c r="ORE69" s="80"/>
      <c r="ORF69" s="80"/>
      <c r="ORG69" s="80"/>
      <c r="ORH69" s="80"/>
      <c r="ORI69" s="80"/>
      <c r="ORJ69" s="80"/>
      <c r="ORK69" s="80"/>
      <c r="ORL69" s="80"/>
      <c r="ORM69" s="80"/>
      <c r="ORN69" s="80"/>
      <c r="ORO69" s="80"/>
      <c r="ORP69" s="80"/>
      <c r="ORQ69" s="80"/>
      <c r="ORR69" s="80"/>
      <c r="ORS69" s="80"/>
      <c r="ORT69" s="80"/>
      <c r="ORU69" s="80"/>
      <c r="ORV69" s="80"/>
      <c r="ORW69" s="80"/>
      <c r="ORX69" s="80"/>
      <c r="ORY69" s="80"/>
      <c r="ORZ69" s="80"/>
      <c r="OSA69" s="80"/>
      <c r="OSB69" s="80"/>
      <c r="OSC69" s="80"/>
      <c r="OSD69" s="80"/>
      <c r="OSE69" s="80"/>
      <c r="OSF69" s="80"/>
      <c r="OSG69" s="80"/>
      <c r="OSH69" s="80"/>
      <c r="OSI69" s="80"/>
      <c r="OSJ69" s="80"/>
      <c r="OSK69" s="80"/>
      <c r="OSL69" s="80"/>
      <c r="OSM69" s="80"/>
      <c r="OSN69" s="80"/>
      <c r="OSO69" s="80"/>
      <c r="OSP69" s="80"/>
      <c r="OSQ69" s="80"/>
      <c r="OSR69" s="80"/>
      <c r="OSS69" s="80"/>
      <c r="OST69" s="80"/>
      <c r="OSU69" s="80"/>
      <c r="OSV69" s="80"/>
      <c r="OSW69" s="80"/>
      <c r="OSX69" s="80"/>
      <c r="OSY69" s="80"/>
      <c r="OSZ69" s="80"/>
      <c r="OTA69" s="80"/>
      <c r="OTB69" s="80"/>
      <c r="OTC69" s="80"/>
      <c r="OTD69" s="80"/>
      <c r="OTE69" s="80"/>
      <c r="OTF69" s="80"/>
      <c r="OTG69" s="80"/>
      <c r="OTH69" s="80"/>
      <c r="OTI69" s="80"/>
      <c r="OTJ69" s="80"/>
      <c r="OTK69" s="80"/>
      <c r="OTL69" s="80"/>
      <c r="OTM69" s="80"/>
      <c r="OTN69" s="80"/>
      <c r="OTO69" s="80"/>
      <c r="OTP69" s="80"/>
      <c r="OTQ69" s="80"/>
      <c r="OTR69" s="80"/>
      <c r="OTS69" s="80"/>
      <c r="OTT69" s="80"/>
      <c r="OTU69" s="80"/>
      <c r="OTV69" s="80"/>
      <c r="OTW69" s="80"/>
      <c r="OTX69" s="80"/>
      <c r="OTY69" s="80"/>
      <c r="OTZ69" s="80"/>
      <c r="OUA69" s="80"/>
      <c r="OUB69" s="80"/>
      <c r="OUC69" s="80"/>
      <c r="OUD69" s="80"/>
      <c r="OUE69" s="80"/>
      <c r="OUF69" s="80"/>
      <c r="OUG69" s="80"/>
      <c r="OUH69" s="80"/>
      <c r="OUI69" s="80"/>
      <c r="OUJ69" s="80"/>
      <c r="OUK69" s="80"/>
      <c r="OUL69" s="80"/>
      <c r="OUM69" s="80"/>
      <c r="OUN69" s="80"/>
      <c r="OUO69" s="80"/>
      <c r="OUP69" s="80"/>
      <c r="OUQ69" s="80"/>
      <c r="OUR69" s="80"/>
      <c r="OUS69" s="80"/>
      <c r="OUT69" s="80"/>
      <c r="OUU69" s="80"/>
      <c r="OUV69" s="80"/>
      <c r="OUW69" s="80"/>
      <c r="OUX69" s="80"/>
      <c r="OUY69" s="80"/>
      <c r="OUZ69" s="80"/>
      <c r="OVA69" s="80"/>
      <c r="OVB69" s="80"/>
      <c r="OVC69" s="80"/>
      <c r="OVD69" s="80"/>
      <c r="OVE69" s="80"/>
      <c r="OVF69" s="80"/>
      <c r="OVG69" s="80"/>
      <c r="OVH69" s="80"/>
      <c r="OVI69" s="80"/>
      <c r="OVJ69" s="80"/>
      <c r="OVK69" s="80"/>
      <c r="OVL69" s="80"/>
      <c r="OVM69" s="80"/>
      <c r="OVN69" s="80"/>
      <c r="OVO69" s="80"/>
      <c r="OVP69" s="80"/>
      <c r="OVQ69" s="80"/>
      <c r="OVR69" s="80"/>
      <c r="OVS69" s="80"/>
      <c r="OVT69" s="80"/>
      <c r="OVU69" s="80"/>
      <c r="OVV69" s="80"/>
      <c r="OVW69" s="80"/>
      <c r="OVX69" s="80"/>
      <c r="OVY69" s="80"/>
      <c r="OVZ69" s="80"/>
      <c r="OWA69" s="80"/>
      <c r="OWB69" s="80"/>
      <c r="OWC69" s="80"/>
      <c r="OWD69" s="80"/>
      <c r="OWE69" s="80"/>
      <c r="OWF69" s="80"/>
      <c r="OWG69" s="80"/>
      <c r="OWH69" s="80"/>
      <c r="OWI69" s="80"/>
      <c r="OWJ69" s="80"/>
      <c r="OWK69" s="80"/>
      <c r="OWL69" s="80"/>
      <c r="OWM69" s="80"/>
      <c r="OWN69" s="80"/>
      <c r="OWO69" s="80"/>
      <c r="OWP69" s="80"/>
      <c r="OWQ69" s="80"/>
      <c r="OWR69" s="80"/>
      <c r="OWS69" s="80"/>
      <c r="OWT69" s="80"/>
      <c r="OWU69" s="80"/>
      <c r="OWV69" s="80"/>
      <c r="OWW69" s="80"/>
      <c r="OWX69" s="80"/>
      <c r="OWY69" s="80"/>
      <c r="OWZ69" s="80"/>
      <c r="OXA69" s="80"/>
      <c r="OXB69" s="80"/>
      <c r="OXC69" s="80"/>
      <c r="OXD69" s="80"/>
      <c r="OXE69" s="80"/>
      <c r="OXF69" s="80"/>
      <c r="OXG69" s="80"/>
      <c r="OXH69" s="80"/>
      <c r="OXI69" s="80"/>
      <c r="OXJ69" s="80"/>
      <c r="OXK69" s="80"/>
      <c r="OXL69" s="80"/>
      <c r="OXM69" s="80"/>
      <c r="OXN69" s="80"/>
      <c r="OXO69" s="80"/>
      <c r="OXP69" s="80"/>
      <c r="OXQ69" s="80"/>
      <c r="OXR69" s="80"/>
      <c r="OXS69" s="80"/>
      <c r="OXT69" s="80"/>
      <c r="OXU69" s="80"/>
      <c r="OXV69" s="80"/>
      <c r="OXW69" s="80"/>
      <c r="OXX69" s="80"/>
      <c r="OXY69" s="80"/>
      <c r="OXZ69" s="80"/>
      <c r="OYA69" s="80"/>
      <c r="OYB69" s="80"/>
      <c r="OYC69" s="80"/>
      <c r="OYD69" s="80"/>
      <c r="OYE69" s="80"/>
      <c r="OYF69" s="80"/>
      <c r="OYG69" s="80"/>
      <c r="OYH69" s="80"/>
      <c r="OYI69" s="80"/>
      <c r="OYJ69" s="80"/>
      <c r="OYK69" s="80"/>
      <c r="OYL69" s="80"/>
      <c r="OYM69" s="80"/>
      <c r="OYN69" s="80"/>
      <c r="OYO69" s="80"/>
      <c r="OYP69" s="80"/>
      <c r="OYQ69" s="80"/>
      <c r="OYR69" s="80"/>
      <c r="OYS69" s="80"/>
      <c r="OYT69" s="80"/>
      <c r="OYU69" s="80"/>
      <c r="OYV69" s="80"/>
      <c r="OYW69" s="80"/>
      <c r="OYX69" s="80"/>
      <c r="OYY69" s="80"/>
      <c r="OYZ69" s="80"/>
      <c r="OZA69" s="80"/>
      <c r="OZB69" s="80"/>
      <c r="OZC69" s="80"/>
      <c r="OZD69" s="80"/>
      <c r="OZE69" s="80"/>
      <c r="OZF69" s="80"/>
      <c r="OZG69" s="80"/>
      <c r="OZH69" s="80"/>
      <c r="OZI69" s="80"/>
      <c r="OZJ69" s="80"/>
      <c r="OZK69" s="80"/>
      <c r="OZL69" s="80"/>
      <c r="OZM69" s="80"/>
      <c r="OZN69" s="80"/>
      <c r="OZO69" s="80"/>
      <c r="OZP69" s="80"/>
      <c r="OZQ69" s="80"/>
      <c r="OZR69" s="80"/>
      <c r="OZS69" s="80"/>
      <c r="OZT69" s="80"/>
      <c r="OZU69" s="80"/>
      <c r="OZV69" s="80"/>
      <c r="OZW69" s="80"/>
      <c r="OZX69" s="80"/>
      <c r="OZY69" s="80"/>
      <c r="OZZ69" s="80"/>
      <c r="PAA69" s="80"/>
      <c r="PAB69" s="80"/>
      <c r="PAC69" s="80"/>
      <c r="PAD69" s="80"/>
      <c r="PAE69" s="80"/>
      <c r="PAF69" s="80"/>
      <c r="PAG69" s="80"/>
      <c r="PAH69" s="80"/>
      <c r="PAI69" s="80"/>
      <c r="PAJ69" s="80"/>
      <c r="PAK69" s="80"/>
      <c r="PAL69" s="80"/>
      <c r="PAM69" s="80"/>
      <c r="PAN69" s="80"/>
      <c r="PAO69" s="80"/>
      <c r="PAP69" s="80"/>
      <c r="PAQ69" s="80"/>
      <c r="PAR69" s="80"/>
      <c r="PAS69" s="80"/>
      <c r="PAT69" s="80"/>
      <c r="PAU69" s="80"/>
      <c r="PAV69" s="80"/>
      <c r="PAW69" s="80"/>
      <c r="PAX69" s="80"/>
      <c r="PAY69" s="80"/>
      <c r="PAZ69" s="80"/>
      <c r="PBA69" s="80"/>
      <c r="PBB69" s="80"/>
      <c r="PBC69" s="80"/>
      <c r="PBD69" s="80"/>
      <c r="PBE69" s="80"/>
      <c r="PBF69" s="80"/>
      <c r="PBG69" s="80"/>
      <c r="PBH69" s="80"/>
      <c r="PBI69" s="80"/>
      <c r="PBJ69" s="80"/>
      <c r="PBK69" s="80"/>
      <c r="PBL69" s="80"/>
      <c r="PBM69" s="80"/>
      <c r="PBN69" s="80"/>
      <c r="PBO69" s="80"/>
      <c r="PBP69" s="80"/>
      <c r="PBQ69" s="80"/>
      <c r="PBR69" s="80"/>
      <c r="PBS69" s="80"/>
      <c r="PBT69" s="80"/>
      <c r="PBU69" s="80"/>
      <c r="PBV69" s="80"/>
      <c r="PBW69" s="80"/>
      <c r="PBX69" s="80"/>
      <c r="PBY69" s="80"/>
      <c r="PBZ69" s="80"/>
      <c r="PCA69" s="80"/>
      <c r="PCB69" s="80"/>
      <c r="PCC69" s="80"/>
      <c r="PCD69" s="80"/>
      <c r="PCE69" s="80"/>
      <c r="PCF69" s="80"/>
      <c r="PCG69" s="80"/>
      <c r="PCH69" s="80"/>
      <c r="PCI69" s="80"/>
      <c r="PCJ69" s="80"/>
      <c r="PCK69" s="80"/>
      <c r="PCL69" s="80"/>
      <c r="PCM69" s="80"/>
      <c r="PCN69" s="80"/>
      <c r="PCO69" s="80"/>
      <c r="PCP69" s="80"/>
      <c r="PCQ69" s="80"/>
      <c r="PCR69" s="80"/>
      <c r="PCS69" s="80"/>
      <c r="PCT69" s="80"/>
      <c r="PCU69" s="80"/>
      <c r="PCV69" s="80"/>
      <c r="PCW69" s="80"/>
      <c r="PCX69" s="80"/>
      <c r="PCY69" s="80"/>
      <c r="PCZ69" s="80"/>
      <c r="PDA69" s="80"/>
      <c r="PDB69" s="80"/>
      <c r="PDC69" s="80"/>
      <c r="PDD69" s="80"/>
      <c r="PDE69" s="80"/>
      <c r="PDF69" s="80"/>
      <c r="PDG69" s="80"/>
      <c r="PDH69" s="80"/>
      <c r="PDI69" s="80"/>
      <c r="PDJ69" s="80"/>
      <c r="PDK69" s="80"/>
      <c r="PDL69" s="80"/>
      <c r="PDM69" s="80"/>
      <c r="PDN69" s="80"/>
      <c r="PDO69" s="80"/>
      <c r="PDP69" s="80"/>
      <c r="PDQ69" s="80"/>
      <c r="PDR69" s="80"/>
      <c r="PDS69" s="80"/>
      <c r="PDT69" s="80"/>
      <c r="PDU69" s="80"/>
      <c r="PDV69" s="80"/>
      <c r="PDW69" s="80"/>
      <c r="PDX69" s="80"/>
      <c r="PDY69" s="80"/>
      <c r="PDZ69" s="80"/>
      <c r="PEA69" s="80"/>
      <c r="PEB69" s="80"/>
      <c r="PEC69" s="80"/>
      <c r="PED69" s="80"/>
      <c r="PEE69" s="80"/>
      <c r="PEF69" s="80"/>
      <c r="PEG69" s="80"/>
      <c r="PEH69" s="80"/>
      <c r="PEI69" s="80"/>
      <c r="PEJ69" s="80"/>
      <c r="PEK69" s="80"/>
      <c r="PEL69" s="80"/>
      <c r="PEM69" s="80"/>
      <c r="PEN69" s="80"/>
      <c r="PEO69" s="80"/>
      <c r="PEP69" s="80"/>
      <c r="PEQ69" s="80"/>
      <c r="PER69" s="80"/>
      <c r="PES69" s="80"/>
      <c r="PET69" s="80"/>
      <c r="PEU69" s="80"/>
      <c r="PEV69" s="80"/>
      <c r="PEW69" s="80"/>
      <c r="PEX69" s="80"/>
      <c r="PEY69" s="80"/>
      <c r="PEZ69" s="80"/>
      <c r="PFA69" s="80"/>
      <c r="PFB69" s="80"/>
      <c r="PFC69" s="80"/>
      <c r="PFD69" s="80"/>
      <c r="PFE69" s="80"/>
      <c r="PFF69" s="80"/>
      <c r="PFG69" s="80"/>
      <c r="PFH69" s="80"/>
      <c r="PFI69" s="80"/>
      <c r="PFJ69" s="80"/>
      <c r="PFK69" s="80"/>
      <c r="PFL69" s="80"/>
      <c r="PFM69" s="80"/>
      <c r="PFN69" s="80"/>
      <c r="PFO69" s="80"/>
      <c r="PFP69" s="80"/>
      <c r="PFQ69" s="80"/>
      <c r="PFR69" s="80"/>
      <c r="PFS69" s="80"/>
      <c r="PFT69" s="80"/>
      <c r="PFU69" s="80"/>
      <c r="PFV69" s="80"/>
      <c r="PFW69" s="80"/>
      <c r="PFX69" s="80"/>
      <c r="PFY69" s="80"/>
      <c r="PFZ69" s="80"/>
      <c r="PGA69" s="80"/>
      <c r="PGB69" s="80"/>
      <c r="PGC69" s="80"/>
      <c r="PGD69" s="80"/>
      <c r="PGE69" s="80"/>
      <c r="PGF69" s="80"/>
      <c r="PGG69" s="80"/>
      <c r="PGH69" s="80"/>
      <c r="PGI69" s="80"/>
      <c r="PGJ69" s="80"/>
      <c r="PGK69" s="80"/>
      <c r="PGL69" s="80"/>
      <c r="PGM69" s="80"/>
      <c r="PGN69" s="80"/>
      <c r="PGO69" s="80"/>
      <c r="PGP69" s="80"/>
      <c r="PGQ69" s="80"/>
      <c r="PGR69" s="80"/>
      <c r="PGS69" s="80"/>
      <c r="PGT69" s="80"/>
      <c r="PGU69" s="80"/>
      <c r="PGV69" s="80"/>
      <c r="PGW69" s="80"/>
      <c r="PGX69" s="80"/>
      <c r="PGY69" s="80"/>
      <c r="PGZ69" s="80"/>
      <c r="PHA69" s="80"/>
      <c r="PHB69" s="80"/>
      <c r="PHC69" s="80"/>
      <c r="PHD69" s="80"/>
      <c r="PHE69" s="80"/>
      <c r="PHF69" s="80"/>
      <c r="PHG69" s="80"/>
      <c r="PHH69" s="80"/>
      <c r="PHI69" s="80"/>
      <c r="PHJ69" s="80"/>
      <c r="PHK69" s="80"/>
      <c r="PHL69" s="80"/>
      <c r="PHM69" s="80"/>
      <c r="PHN69" s="80"/>
      <c r="PHO69" s="80"/>
      <c r="PHP69" s="80"/>
      <c r="PHQ69" s="80"/>
      <c r="PHR69" s="80"/>
      <c r="PHS69" s="80"/>
      <c r="PHT69" s="80"/>
      <c r="PHU69" s="80"/>
      <c r="PHV69" s="80"/>
      <c r="PHW69" s="80"/>
      <c r="PHX69" s="80"/>
      <c r="PHY69" s="80"/>
      <c r="PHZ69" s="80"/>
      <c r="PIA69" s="80"/>
      <c r="PIB69" s="80"/>
      <c r="PIC69" s="80"/>
      <c r="PID69" s="80"/>
      <c r="PIE69" s="80"/>
      <c r="PIF69" s="80"/>
      <c r="PIG69" s="80"/>
      <c r="PIH69" s="80"/>
      <c r="PII69" s="80"/>
      <c r="PIJ69" s="80"/>
      <c r="PIK69" s="80"/>
      <c r="PIL69" s="80"/>
      <c r="PIM69" s="80"/>
      <c r="PIN69" s="80"/>
      <c r="PIO69" s="80"/>
      <c r="PIP69" s="80"/>
      <c r="PIQ69" s="80"/>
      <c r="PIR69" s="80"/>
      <c r="PIS69" s="80"/>
      <c r="PIT69" s="80"/>
      <c r="PIU69" s="80"/>
      <c r="PIV69" s="80"/>
      <c r="PIW69" s="80"/>
      <c r="PIX69" s="80"/>
      <c r="PIY69" s="80"/>
      <c r="PIZ69" s="80"/>
      <c r="PJA69" s="80"/>
      <c r="PJB69" s="80"/>
      <c r="PJC69" s="80"/>
      <c r="PJD69" s="80"/>
      <c r="PJE69" s="80"/>
      <c r="PJF69" s="80"/>
      <c r="PJG69" s="80"/>
      <c r="PJH69" s="80"/>
      <c r="PJI69" s="80"/>
      <c r="PJJ69" s="80"/>
      <c r="PJK69" s="80"/>
      <c r="PJL69" s="80"/>
      <c r="PJM69" s="80"/>
      <c r="PJN69" s="80"/>
      <c r="PJO69" s="80"/>
      <c r="PJP69" s="80"/>
      <c r="PJQ69" s="80"/>
      <c r="PJR69" s="80"/>
      <c r="PJS69" s="80"/>
      <c r="PJT69" s="80"/>
      <c r="PJU69" s="80"/>
      <c r="PJV69" s="80"/>
      <c r="PJW69" s="80"/>
      <c r="PJX69" s="80"/>
      <c r="PJY69" s="80"/>
      <c r="PJZ69" s="80"/>
      <c r="PKA69" s="80"/>
      <c r="PKB69" s="80"/>
      <c r="PKC69" s="80"/>
      <c r="PKD69" s="80"/>
      <c r="PKE69" s="80"/>
      <c r="PKF69" s="80"/>
      <c r="PKG69" s="80"/>
      <c r="PKH69" s="80"/>
      <c r="PKI69" s="80"/>
      <c r="PKJ69" s="80"/>
      <c r="PKK69" s="80"/>
      <c r="PKL69" s="80"/>
      <c r="PKM69" s="80"/>
      <c r="PKN69" s="80"/>
      <c r="PKO69" s="80"/>
      <c r="PKP69" s="80"/>
      <c r="PKQ69" s="80"/>
      <c r="PKR69" s="80"/>
      <c r="PKS69" s="80"/>
      <c r="PKT69" s="80"/>
      <c r="PKU69" s="80"/>
      <c r="PKV69" s="80"/>
      <c r="PKW69" s="80"/>
      <c r="PKX69" s="80"/>
      <c r="PKY69" s="80"/>
      <c r="PKZ69" s="80"/>
      <c r="PLA69" s="80"/>
      <c r="PLB69" s="80"/>
      <c r="PLC69" s="80"/>
      <c r="PLD69" s="80"/>
      <c r="PLE69" s="80"/>
      <c r="PLF69" s="80"/>
      <c r="PLG69" s="80"/>
      <c r="PLH69" s="80"/>
      <c r="PLI69" s="80"/>
      <c r="PLJ69" s="80"/>
      <c r="PLK69" s="80"/>
      <c r="PLL69" s="80"/>
      <c r="PLM69" s="80"/>
      <c r="PLN69" s="80"/>
      <c r="PLO69" s="80"/>
      <c r="PLP69" s="80"/>
      <c r="PLQ69" s="80"/>
      <c r="PLR69" s="80"/>
      <c r="PLS69" s="80"/>
      <c r="PLT69" s="80"/>
      <c r="PLU69" s="80"/>
      <c r="PLV69" s="80"/>
      <c r="PLW69" s="80"/>
      <c r="PLX69" s="80"/>
      <c r="PLY69" s="80"/>
      <c r="PLZ69" s="80"/>
      <c r="PMA69" s="80"/>
      <c r="PMB69" s="80"/>
      <c r="PMC69" s="80"/>
      <c r="PMD69" s="80"/>
      <c r="PME69" s="80"/>
      <c r="PMF69" s="80"/>
      <c r="PMG69" s="80"/>
      <c r="PMH69" s="80"/>
      <c r="PMI69" s="80"/>
      <c r="PMJ69" s="80"/>
      <c r="PMK69" s="80"/>
      <c r="PML69" s="80"/>
      <c r="PMM69" s="80"/>
      <c r="PMN69" s="80"/>
      <c r="PMO69" s="80"/>
      <c r="PMP69" s="80"/>
      <c r="PMQ69" s="80"/>
      <c r="PMR69" s="80"/>
      <c r="PMS69" s="80"/>
      <c r="PMT69" s="80"/>
      <c r="PMU69" s="80"/>
      <c r="PMV69" s="80"/>
      <c r="PMW69" s="80"/>
      <c r="PMX69" s="80"/>
      <c r="PMY69" s="80"/>
      <c r="PMZ69" s="80"/>
      <c r="PNA69" s="80"/>
      <c r="PNB69" s="80"/>
      <c r="PNC69" s="80"/>
      <c r="PND69" s="80"/>
      <c r="PNE69" s="80"/>
      <c r="PNF69" s="80"/>
      <c r="PNG69" s="80"/>
      <c r="PNH69" s="80"/>
      <c r="PNI69" s="80"/>
      <c r="PNJ69" s="80"/>
      <c r="PNK69" s="80"/>
      <c r="PNL69" s="80"/>
      <c r="PNM69" s="80"/>
      <c r="PNN69" s="80"/>
      <c r="PNO69" s="80"/>
      <c r="PNP69" s="80"/>
      <c r="PNQ69" s="80"/>
      <c r="PNR69" s="80"/>
      <c r="PNS69" s="80"/>
      <c r="PNT69" s="80"/>
      <c r="PNU69" s="80"/>
      <c r="PNV69" s="80"/>
      <c r="PNW69" s="80"/>
      <c r="PNX69" s="80"/>
      <c r="PNY69" s="80"/>
      <c r="PNZ69" s="80"/>
      <c r="POA69" s="80"/>
      <c r="POB69" s="80"/>
      <c r="POC69" s="80"/>
      <c r="POD69" s="80"/>
      <c r="POE69" s="80"/>
      <c r="POF69" s="80"/>
      <c r="POG69" s="80"/>
      <c r="POH69" s="80"/>
      <c r="POI69" s="80"/>
      <c r="POJ69" s="80"/>
      <c r="POK69" s="80"/>
      <c r="POL69" s="80"/>
      <c r="POM69" s="80"/>
      <c r="PON69" s="80"/>
      <c r="POO69" s="80"/>
      <c r="POP69" s="80"/>
      <c r="POQ69" s="80"/>
      <c r="POR69" s="80"/>
      <c r="POS69" s="80"/>
      <c r="POT69" s="80"/>
      <c r="POU69" s="80"/>
      <c r="POV69" s="80"/>
      <c r="POW69" s="80"/>
      <c r="POX69" s="80"/>
      <c r="POY69" s="80"/>
      <c r="POZ69" s="80"/>
      <c r="PPA69" s="80"/>
      <c r="PPB69" s="80"/>
      <c r="PPC69" s="80"/>
      <c r="PPD69" s="80"/>
      <c r="PPE69" s="80"/>
      <c r="PPF69" s="80"/>
      <c r="PPG69" s="80"/>
      <c r="PPH69" s="80"/>
      <c r="PPI69" s="80"/>
      <c r="PPJ69" s="80"/>
      <c r="PPK69" s="80"/>
      <c r="PPL69" s="80"/>
      <c r="PPM69" s="80"/>
      <c r="PPN69" s="80"/>
      <c r="PPO69" s="80"/>
      <c r="PPP69" s="80"/>
      <c r="PPQ69" s="80"/>
      <c r="PPR69" s="80"/>
      <c r="PPS69" s="80"/>
      <c r="PPT69" s="80"/>
      <c r="PPU69" s="80"/>
      <c r="PPV69" s="80"/>
      <c r="PPW69" s="80"/>
      <c r="PPX69" s="80"/>
      <c r="PPY69" s="80"/>
      <c r="PPZ69" s="80"/>
      <c r="PQA69" s="80"/>
      <c r="PQB69" s="80"/>
      <c r="PQC69" s="80"/>
      <c r="PQD69" s="80"/>
      <c r="PQE69" s="80"/>
      <c r="PQF69" s="80"/>
      <c r="PQG69" s="80"/>
      <c r="PQH69" s="80"/>
      <c r="PQI69" s="80"/>
      <c r="PQJ69" s="80"/>
      <c r="PQK69" s="80"/>
      <c r="PQL69" s="80"/>
      <c r="PQM69" s="80"/>
      <c r="PQN69" s="80"/>
      <c r="PQO69" s="80"/>
      <c r="PQP69" s="80"/>
      <c r="PQQ69" s="80"/>
      <c r="PQR69" s="80"/>
      <c r="PQS69" s="80"/>
      <c r="PQT69" s="80"/>
      <c r="PQU69" s="80"/>
      <c r="PQV69" s="80"/>
      <c r="PQW69" s="80"/>
      <c r="PQX69" s="80"/>
      <c r="PQY69" s="80"/>
      <c r="PQZ69" s="80"/>
      <c r="PRA69" s="80"/>
      <c r="PRB69" s="80"/>
      <c r="PRC69" s="80"/>
      <c r="PRD69" s="80"/>
      <c r="PRE69" s="80"/>
      <c r="PRF69" s="80"/>
      <c r="PRG69" s="80"/>
      <c r="PRH69" s="80"/>
      <c r="PRI69" s="80"/>
      <c r="PRJ69" s="80"/>
      <c r="PRK69" s="80"/>
      <c r="PRL69" s="80"/>
      <c r="PRM69" s="80"/>
      <c r="PRN69" s="80"/>
      <c r="PRO69" s="80"/>
      <c r="PRP69" s="80"/>
      <c r="PRQ69" s="80"/>
      <c r="PRR69" s="80"/>
      <c r="PRS69" s="80"/>
      <c r="PRT69" s="80"/>
      <c r="PRU69" s="80"/>
      <c r="PRV69" s="80"/>
      <c r="PRW69" s="80"/>
      <c r="PRX69" s="80"/>
      <c r="PRY69" s="80"/>
      <c r="PRZ69" s="80"/>
      <c r="PSA69" s="80"/>
      <c r="PSB69" s="80"/>
      <c r="PSC69" s="80"/>
      <c r="PSD69" s="80"/>
      <c r="PSE69" s="80"/>
      <c r="PSF69" s="80"/>
      <c r="PSG69" s="80"/>
      <c r="PSH69" s="80"/>
      <c r="PSI69" s="80"/>
      <c r="PSJ69" s="80"/>
      <c r="PSK69" s="80"/>
      <c r="PSL69" s="80"/>
      <c r="PSM69" s="80"/>
      <c r="PSN69" s="80"/>
      <c r="PSO69" s="80"/>
      <c r="PSP69" s="80"/>
      <c r="PSQ69" s="80"/>
      <c r="PSR69" s="80"/>
      <c r="PSS69" s="80"/>
      <c r="PST69" s="80"/>
      <c r="PSU69" s="80"/>
      <c r="PSV69" s="80"/>
      <c r="PSW69" s="80"/>
      <c r="PSX69" s="80"/>
      <c r="PSY69" s="80"/>
      <c r="PSZ69" s="80"/>
      <c r="PTA69" s="80"/>
      <c r="PTB69" s="80"/>
      <c r="PTC69" s="80"/>
      <c r="PTD69" s="80"/>
      <c r="PTE69" s="80"/>
      <c r="PTF69" s="80"/>
      <c r="PTG69" s="80"/>
      <c r="PTH69" s="80"/>
      <c r="PTI69" s="80"/>
      <c r="PTJ69" s="80"/>
      <c r="PTK69" s="80"/>
      <c r="PTL69" s="80"/>
      <c r="PTM69" s="80"/>
      <c r="PTN69" s="80"/>
      <c r="PTO69" s="80"/>
      <c r="PTP69" s="80"/>
      <c r="PTQ69" s="80"/>
      <c r="PTR69" s="80"/>
      <c r="PTS69" s="80"/>
      <c r="PTT69" s="80"/>
      <c r="PTU69" s="80"/>
      <c r="PTV69" s="80"/>
      <c r="PTW69" s="80"/>
      <c r="PTX69" s="80"/>
      <c r="PTY69" s="80"/>
      <c r="PTZ69" s="80"/>
      <c r="PUA69" s="80"/>
      <c r="PUB69" s="80"/>
      <c r="PUC69" s="80"/>
      <c r="PUD69" s="80"/>
      <c r="PUE69" s="80"/>
      <c r="PUF69" s="80"/>
      <c r="PUG69" s="80"/>
      <c r="PUH69" s="80"/>
      <c r="PUI69" s="80"/>
      <c r="PUJ69" s="80"/>
      <c r="PUK69" s="80"/>
      <c r="PUL69" s="80"/>
      <c r="PUM69" s="80"/>
      <c r="PUN69" s="80"/>
      <c r="PUO69" s="80"/>
      <c r="PUP69" s="80"/>
      <c r="PUQ69" s="80"/>
      <c r="PUR69" s="80"/>
      <c r="PUS69" s="80"/>
      <c r="PUT69" s="80"/>
      <c r="PUU69" s="80"/>
      <c r="PUV69" s="80"/>
      <c r="PUW69" s="80"/>
      <c r="PUX69" s="80"/>
      <c r="PUY69" s="80"/>
      <c r="PUZ69" s="80"/>
      <c r="PVA69" s="80"/>
      <c r="PVB69" s="80"/>
      <c r="PVC69" s="80"/>
      <c r="PVD69" s="80"/>
      <c r="PVE69" s="80"/>
      <c r="PVF69" s="80"/>
      <c r="PVG69" s="80"/>
      <c r="PVH69" s="80"/>
      <c r="PVI69" s="80"/>
      <c r="PVJ69" s="80"/>
      <c r="PVK69" s="80"/>
      <c r="PVL69" s="80"/>
      <c r="PVM69" s="80"/>
      <c r="PVN69" s="80"/>
      <c r="PVO69" s="80"/>
      <c r="PVP69" s="80"/>
      <c r="PVQ69" s="80"/>
      <c r="PVR69" s="80"/>
      <c r="PVS69" s="80"/>
      <c r="PVT69" s="80"/>
      <c r="PVU69" s="80"/>
      <c r="PVV69" s="80"/>
      <c r="PVW69" s="80"/>
      <c r="PVX69" s="80"/>
      <c r="PVY69" s="80"/>
      <c r="PVZ69" s="80"/>
      <c r="PWA69" s="80"/>
      <c r="PWB69" s="80"/>
      <c r="PWC69" s="80"/>
      <c r="PWD69" s="80"/>
      <c r="PWE69" s="80"/>
      <c r="PWF69" s="80"/>
      <c r="PWG69" s="80"/>
      <c r="PWH69" s="80"/>
      <c r="PWI69" s="80"/>
      <c r="PWJ69" s="80"/>
      <c r="PWK69" s="80"/>
      <c r="PWL69" s="80"/>
      <c r="PWM69" s="80"/>
      <c r="PWN69" s="80"/>
      <c r="PWO69" s="80"/>
      <c r="PWP69" s="80"/>
      <c r="PWQ69" s="80"/>
      <c r="PWR69" s="80"/>
      <c r="PWS69" s="80"/>
      <c r="PWT69" s="80"/>
      <c r="PWU69" s="80"/>
      <c r="PWV69" s="80"/>
      <c r="PWW69" s="80"/>
      <c r="PWX69" s="80"/>
      <c r="PWY69" s="80"/>
      <c r="PWZ69" s="80"/>
      <c r="PXA69" s="80"/>
      <c r="PXB69" s="80"/>
      <c r="PXC69" s="80"/>
      <c r="PXD69" s="80"/>
      <c r="PXE69" s="80"/>
      <c r="PXF69" s="80"/>
      <c r="PXG69" s="80"/>
      <c r="PXH69" s="80"/>
      <c r="PXI69" s="80"/>
      <c r="PXJ69" s="80"/>
      <c r="PXK69" s="80"/>
      <c r="PXL69" s="80"/>
      <c r="PXM69" s="80"/>
      <c r="PXN69" s="80"/>
      <c r="PXO69" s="80"/>
      <c r="PXP69" s="80"/>
      <c r="PXQ69" s="80"/>
      <c r="PXR69" s="80"/>
      <c r="PXS69" s="80"/>
      <c r="PXT69" s="80"/>
      <c r="PXU69" s="80"/>
      <c r="PXV69" s="80"/>
      <c r="PXW69" s="80"/>
      <c r="PXX69" s="80"/>
      <c r="PXY69" s="80"/>
      <c r="PXZ69" s="80"/>
      <c r="PYA69" s="80"/>
      <c r="PYB69" s="80"/>
      <c r="PYC69" s="80"/>
      <c r="PYD69" s="80"/>
      <c r="PYE69" s="80"/>
      <c r="PYF69" s="80"/>
      <c r="PYG69" s="80"/>
      <c r="PYH69" s="80"/>
      <c r="PYI69" s="80"/>
      <c r="PYJ69" s="80"/>
      <c r="PYK69" s="80"/>
      <c r="PYL69" s="80"/>
      <c r="PYM69" s="80"/>
      <c r="PYN69" s="80"/>
      <c r="PYO69" s="80"/>
      <c r="PYP69" s="80"/>
      <c r="PYQ69" s="80"/>
      <c r="PYR69" s="80"/>
      <c r="PYS69" s="80"/>
      <c r="PYT69" s="80"/>
      <c r="PYU69" s="80"/>
      <c r="PYV69" s="80"/>
      <c r="PYW69" s="80"/>
      <c r="PYX69" s="80"/>
      <c r="PYY69" s="80"/>
      <c r="PYZ69" s="80"/>
      <c r="PZA69" s="80"/>
      <c r="PZB69" s="80"/>
      <c r="PZC69" s="80"/>
      <c r="PZD69" s="80"/>
      <c r="PZE69" s="80"/>
      <c r="PZF69" s="80"/>
      <c r="PZG69" s="80"/>
      <c r="PZH69" s="80"/>
      <c r="PZI69" s="80"/>
      <c r="PZJ69" s="80"/>
      <c r="PZK69" s="80"/>
      <c r="PZL69" s="80"/>
      <c r="PZM69" s="80"/>
      <c r="PZN69" s="80"/>
      <c r="PZO69" s="80"/>
      <c r="PZP69" s="80"/>
      <c r="PZQ69" s="80"/>
      <c r="PZR69" s="80"/>
      <c r="PZS69" s="80"/>
      <c r="PZT69" s="80"/>
      <c r="PZU69" s="80"/>
      <c r="PZV69" s="80"/>
      <c r="PZW69" s="80"/>
      <c r="PZX69" s="80"/>
      <c r="PZY69" s="80"/>
      <c r="PZZ69" s="80"/>
      <c r="QAA69" s="80"/>
      <c r="QAB69" s="80"/>
      <c r="QAC69" s="80"/>
      <c r="QAD69" s="80"/>
      <c r="QAE69" s="80"/>
      <c r="QAF69" s="80"/>
      <c r="QAG69" s="80"/>
      <c r="QAH69" s="80"/>
      <c r="QAI69" s="80"/>
      <c r="QAJ69" s="80"/>
      <c r="QAK69" s="80"/>
      <c r="QAL69" s="80"/>
      <c r="QAM69" s="80"/>
      <c r="QAN69" s="80"/>
      <c r="QAO69" s="80"/>
      <c r="QAP69" s="80"/>
      <c r="QAQ69" s="80"/>
      <c r="QAR69" s="80"/>
      <c r="QAS69" s="80"/>
      <c r="QAT69" s="80"/>
      <c r="QAU69" s="80"/>
      <c r="QAV69" s="80"/>
      <c r="QAW69" s="80"/>
      <c r="QAX69" s="80"/>
      <c r="QAY69" s="80"/>
      <c r="QAZ69" s="80"/>
      <c r="QBA69" s="80"/>
      <c r="QBB69" s="80"/>
      <c r="QBC69" s="80"/>
      <c r="QBD69" s="80"/>
      <c r="QBE69" s="80"/>
      <c r="QBF69" s="80"/>
      <c r="QBG69" s="80"/>
      <c r="QBH69" s="80"/>
      <c r="QBI69" s="80"/>
      <c r="QBJ69" s="80"/>
      <c r="QBK69" s="80"/>
      <c r="QBL69" s="80"/>
      <c r="QBM69" s="80"/>
      <c r="QBN69" s="80"/>
      <c r="QBO69" s="80"/>
      <c r="QBP69" s="80"/>
      <c r="QBQ69" s="80"/>
      <c r="QBR69" s="80"/>
      <c r="QBS69" s="80"/>
      <c r="QBT69" s="80"/>
      <c r="QBU69" s="80"/>
      <c r="QBV69" s="80"/>
      <c r="QBW69" s="80"/>
      <c r="QBX69" s="80"/>
      <c r="QBY69" s="80"/>
      <c r="QBZ69" s="80"/>
      <c r="QCA69" s="80"/>
      <c r="QCB69" s="80"/>
      <c r="QCC69" s="80"/>
      <c r="QCD69" s="80"/>
      <c r="QCE69" s="80"/>
      <c r="QCF69" s="80"/>
      <c r="QCG69" s="80"/>
      <c r="QCH69" s="80"/>
      <c r="QCI69" s="80"/>
      <c r="QCJ69" s="80"/>
      <c r="QCK69" s="80"/>
      <c r="QCL69" s="80"/>
      <c r="QCM69" s="80"/>
      <c r="QCN69" s="80"/>
      <c r="QCO69" s="80"/>
      <c r="QCP69" s="80"/>
      <c r="QCQ69" s="80"/>
      <c r="QCR69" s="80"/>
      <c r="QCS69" s="80"/>
      <c r="QCT69" s="80"/>
      <c r="QCU69" s="80"/>
      <c r="QCV69" s="80"/>
      <c r="QCW69" s="80"/>
      <c r="QCX69" s="80"/>
      <c r="QCY69" s="80"/>
      <c r="QCZ69" s="80"/>
      <c r="QDA69" s="80"/>
      <c r="QDB69" s="80"/>
      <c r="QDC69" s="80"/>
      <c r="QDD69" s="80"/>
      <c r="QDE69" s="80"/>
      <c r="QDF69" s="80"/>
      <c r="QDG69" s="80"/>
      <c r="QDH69" s="80"/>
      <c r="QDI69" s="80"/>
      <c r="QDJ69" s="80"/>
      <c r="QDK69" s="80"/>
      <c r="QDL69" s="80"/>
      <c r="QDM69" s="80"/>
      <c r="QDN69" s="80"/>
      <c r="QDO69" s="80"/>
      <c r="QDP69" s="80"/>
      <c r="QDQ69" s="80"/>
      <c r="QDR69" s="80"/>
      <c r="QDS69" s="80"/>
      <c r="QDT69" s="80"/>
      <c r="QDU69" s="80"/>
      <c r="QDV69" s="80"/>
      <c r="QDW69" s="80"/>
      <c r="QDX69" s="80"/>
      <c r="QDY69" s="80"/>
      <c r="QDZ69" s="80"/>
      <c r="QEA69" s="80"/>
      <c r="QEB69" s="80"/>
      <c r="QEC69" s="80"/>
      <c r="QED69" s="80"/>
      <c r="QEE69" s="80"/>
      <c r="QEF69" s="80"/>
      <c r="QEG69" s="80"/>
      <c r="QEH69" s="80"/>
      <c r="QEI69" s="80"/>
      <c r="QEJ69" s="80"/>
      <c r="QEK69" s="80"/>
      <c r="QEL69" s="80"/>
      <c r="QEM69" s="80"/>
      <c r="QEN69" s="80"/>
      <c r="QEO69" s="80"/>
      <c r="QEP69" s="80"/>
      <c r="QEQ69" s="80"/>
      <c r="QER69" s="80"/>
      <c r="QES69" s="80"/>
      <c r="QET69" s="80"/>
      <c r="QEU69" s="80"/>
      <c r="QEV69" s="80"/>
      <c r="QEW69" s="80"/>
      <c r="QEX69" s="80"/>
      <c r="QEY69" s="80"/>
      <c r="QEZ69" s="80"/>
      <c r="QFA69" s="80"/>
      <c r="QFB69" s="80"/>
      <c r="QFC69" s="80"/>
      <c r="QFD69" s="80"/>
      <c r="QFE69" s="80"/>
      <c r="QFF69" s="80"/>
      <c r="QFG69" s="80"/>
      <c r="QFH69" s="80"/>
      <c r="QFI69" s="80"/>
      <c r="QFJ69" s="80"/>
      <c r="QFK69" s="80"/>
      <c r="QFL69" s="80"/>
      <c r="QFM69" s="80"/>
      <c r="QFN69" s="80"/>
      <c r="QFO69" s="80"/>
      <c r="QFP69" s="80"/>
      <c r="QFQ69" s="80"/>
      <c r="QFR69" s="80"/>
      <c r="QFS69" s="80"/>
      <c r="QFT69" s="80"/>
      <c r="QFU69" s="80"/>
      <c r="QFV69" s="80"/>
      <c r="QFW69" s="80"/>
      <c r="QFX69" s="80"/>
      <c r="QFY69" s="80"/>
      <c r="QFZ69" s="80"/>
      <c r="QGA69" s="80"/>
      <c r="QGB69" s="80"/>
      <c r="QGC69" s="80"/>
      <c r="QGD69" s="80"/>
      <c r="QGE69" s="80"/>
      <c r="QGF69" s="80"/>
      <c r="QGG69" s="80"/>
      <c r="QGH69" s="80"/>
      <c r="QGI69" s="80"/>
      <c r="QGJ69" s="80"/>
      <c r="QGK69" s="80"/>
      <c r="QGL69" s="80"/>
      <c r="QGM69" s="80"/>
      <c r="QGN69" s="80"/>
      <c r="QGO69" s="80"/>
      <c r="QGP69" s="80"/>
      <c r="QGQ69" s="80"/>
      <c r="QGR69" s="80"/>
      <c r="QGS69" s="80"/>
      <c r="QGT69" s="80"/>
      <c r="QGU69" s="80"/>
      <c r="QGV69" s="80"/>
      <c r="QGW69" s="80"/>
      <c r="QGX69" s="80"/>
      <c r="QGY69" s="80"/>
      <c r="QGZ69" s="80"/>
      <c r="QHA69" s="80"/>
      <c r="QHB69" s="80"/>
      <c r="QHC69" s="80"/>
      <c r="QHD69" s="80"/>
      <c r="QHE69" s="80"/>
      <c r="QHF69" s="80"/>
      <c r="QHG69" s="80"/>
      <c r="QHH69" s="80"/>
      <c r="QHI69" s="80"/>
      <c r="QHJ69" s="80"/>
      <c r="QHK69" s="80"/>
      <c r="QHL69" s="80"/>
      <c r="QHM69" s="80"/>
      <c r="QHN69" s="80"/>
      <c r="QHO69" s="80"/>
      <c r="QHP69" s="80"/>
      <c r="QHQ69" s="80"/>
      <c r="QHR69" s="80"/>
      <c r="QHS69" s="80"/>
      <c r="QHT69" s="80"/>
      <c r="QHU69" s="80"/>
      <c r="QHV69" s="80"/>
      <c r="QHW69" s="80"/>
      <c r="QHX69" s="80"/>
      <c r="QHY69" s="80"/>
      <c r="QHZ69" s="80"/>
      <c r="QIA69" s="80"/>
      <c r="QIB69" s="80"/>
      <c r="QIC69" s="80"/>
      <c r="QID69" s="80"/>
      <c r="QIE69" s="80"/>
      <c r="QIF69" s="80"/>
      <c r="QIG69" s="80"/>
      <c r="QIH69" s="80"/>
      <c r="QII69" s="80"/>
      <c r="QIJ69" s="80"/>
      <c r="QIK69" s="80"/>
      <c r="QIL69" s="80"/>
      <c r="QIM69" s="80"/>
      <c r="QIN69" s="80"/>
      <c r="QIO69" s="80"/>
      <c r="QIP69" s="80"/>
      <c r="QIQ69" s="80"/>
      <c r="QIR69" s="80"/>
      <c r="QIS69" s="80"/>
      <c r="QIT69" s="80"/>
      <c r="QIU69" s="80"/>
      <c r="QIV69" s="80"/>
      <c r="QIW69" s="80"/>
      <c r="QIX69" s="80"/>
      <c r="QIY69" s="80"/>
      <c r="QIZ69" s="80"/>
      <c r="QJA69" s="80"/>
      <c r="QJB69" s="80"/>
      <c r="QJC69" s="80"/>
      <c r="QJD69" s="80"/>
      <c r="QJE69" s="80"/>
      <c r="QJF69" s="80"/>
      <c r="QJG69" s="80"/>
      <c r="QJH69" s="80"/>
      <c r="QJI69" s="80"/>
      <c r="QJJ69" s="80"/>
      <c r="QJK69" s="80"/>
      <c r="QJL69" s="80"/>
      <c r="QJM69" s="80"/>
      <c r="QJN69" s="80"/>
      <c r="QJO69" s="80"/>
      <c r="QJP69" s="80"/>
      <c r="QJQ69" s="80"/>
      <c r="QJR69" s="80"/>
      <c r="QJS69" s="80"/>
      <c r="QJT69" s="80"/>
      <c r="QJU69" s="80"/>
      <c r="QJV69" s="80"/>
      <c r="QJW69" s="80"/>
      <c r="QJX69" s="80"/>
      <c r="QJY69" s="80"/>
      <c r="QJZ69" s="80"/>
      <c r="QKA69" s="80"/>
      <c r="QKB69" s="80"/>
      <c r="QKC69" s="80"/>
      <c r="QKD69" s="80"/>
      <c r="QKE69" s="80"/>
      <c r="QKF69" s="80"/>
      <c r="QKG69" s="80"/>
      <c r="QKH69" s="80"/>
      <c r="QKI69" s="80"/>
      <c r="QKJ69" s="80"/>
      <c r="QKK69" s="80"/>
      <c r="QKL69" s="80"/>
      <c r="QKM69" s="80"/>
      <c r="QKN69" s="80"/>
      <c r="QKO69" s="80"/>
      <c r="QKP69" s="80"/>
      <c r="QKQ69" s="80"/>
      <c r="QKR69" s="80"/>
      <c r="QKS69" s="80"/>
      <c r="QKT69" s="80"/>
      <c r="QKU69" s="80"/>
      <c r="QKV69" s="80"/>
      <c r="QKW69" s="80"/>
      <c r="QKX69" s="80"/>
      <c r="QKY69" s="80"/>
      <c r="QKZ69" s="80"/>
      <c r="QLA69" s="80"/>
      <c r="QLB69" s="80"/>
      <c r="QLC69" s="80"/>
      <c r="QLD69" s="80"/>
      <c r="QLE69" s="80"/>
      <c r="QLF69" s="80"/>
      <c r="QLG69" s="80"/>
      <c r="QLH69" s="80"/>
      <c r="QLI69" s="80"/>
      <c r="QLJ69" s="80"/>
      <c r="QLK69" s="80"/>
      <c r="QLL69" s="80"/>
      <c r="QLM69" s="80"/>
      <c r="QLN69" s="80"/>
      <c r="QLO69" s="80"/>
      <c r="QLP69" s="80"/>
      <c r="QLQ69" s="80"/>
      <c r="QLR69" s="80"/>
      <c r="QLS69" s="80"/>
      <c r="QLT69" s="80"/>
      <c r="QLU69" s="80"/>
      <c r="QLV69" s="80"/>
      <c r="QLW69" s="80"/>
      <c r="QLX69" s="80"/>
      <c r="QLY69" s="80"/>
      <c r="QLZ69" s="80"/>
      <c r="QMA69" s="80"/>
      <c r="QMB69" s="80"/>
      <c r="QMC69" s="80"/>
      <c r="QMD69" s="80"/>
      <c r="QME69" s="80"/>
      <c r="QMF69" s="80"/>
      <c r="QMG69" s="80"/>
      <c r="QMH69" s="80"/>
      <c r="QMI69" s="80"/>
      <c r="QMJ69" s="80"/>
      <c r="QMK69" s="80"/>
      <c r="QML69" s="80"/>
      <c r="QMM69" s="80"/>
      <c r="QMN69" s="80"/>
      <c r="QMO69" s="80"/>
      <c r="QMP69" s="80"/>
      <c r="QMQ69" s="80"/>
      <c r="QMR69" s="80"/>
      <c r="QMS69" s="80"/>
      <c r="QMT69" s="80"/>
      <c r="QMU69" s="80"/>
      <c r="QMV69" s="80"/>
      <c r="QMW69" s="80"/>
      <c r="QMX69" s="80"/>
      <c r="QMY69" s="80"/>
      <c r="QMZ69" s="80"/>
      <c r="QNA69" s="80"/>
      <c r="QNB69" s="80"/>
      <c r="QNC69" s="80"/>
      <c r="QND69" s="80"/>
      <c r="QNE69" s="80"/>
      <c r="QNF69" s="80"/>
      <c r="QNG69" s="80"/>
      <c r="QNH69" s="80"/>
      <c r="QNI69" s="80"/>
      <c r="QNJ69" s="80"/>
      <c r="QNK69" s="80"/>
      <c r="QNL69" s="80"/>
      <c r="QNM69" s="80"/>
      <c r="QNN69" s="80"/>
      <c r="QNO69" s="80"/>
      <c r="QNP69" s="80"/>
      <c r="QNQ69" s="80"/>
      <c r="QNR69" s="80"/>
      <c r="QNS69" s="80"/>
      <c r="QNT69" s="80"/>
      <c r="QNU69" s="80"/>
      <c r="QNV69" s="80"/>
      <c r="QNW69" s="80"/>
      <c r="QNX69" s="80"/>
      <c r="QNY69" s="80"/>
      <c r="QNZ69" s="80"/>
      <c r="QOA69" s="80"/>
      <c r="QOB69" s="80"/>
      <c r="QOC69" s="80"/>
      <c r="QOD69" s="80"/>
      <c r="QOE69" s="80"/>
      <c r="QOF69" s="80"/>
      <c r="QOG69" s="80"/>
      <c r="QOH69" s="80"/>
      <c r="QOI69" s="80"/>
      <c r="QOJ69" s="80"/>
      <c r="QOK69" s="80"/>
      <c r="QOL69" s="80"/>
      <c r="QOM69" s="80"/>
      <c r="QON69" s="80"/>
      <c r="QOO69" s="80"/>
      <c r="QOP69" s="80"/>
      <c r="QOQ69" s="80"/>
      <c r="QOR69" s="80"/>
      <c r="QOS69" s="80"/>
      <c r="QOT69" s="80"/>
      <c r="QOU69" s="80"/>
      <c r="QOV69" s="80"/>
      <c r="QOW69" s="80"/>
      <c r="QOX69" s="80"/>
      <c r="QOY69" s="80"/>
      <c r="QOZ69" s="80"/>
      <c r="QPA69" s="80"/>
      <c r="QPB69" s="80"/>
      <c r="QPC69" s="80"/>
      <c r="QPD69" s="80"/>
      <c r="QPE69" s="80"/>
      <c r="QPF69" s="80"/>
      <c r="QPG69" s="80"/>
      <c r="QPH69" s="80"/>
      <c r="QPI69" s="80"/>
      <c r="QPJ69" s="80"/>
      <c r="QPK69" s="80"/>
      <c r="QPL69" s="80"/>
      <c r="QPM69" s="80"/>
      <c r="QPN69" s="80"/>
      <c r="QPO69" s="80"/>
      <c r="QPP69" s="80"/>
      <c r="QPQ69" s="80"/>
      <c r="QPR69" s="80"/>
      <c r="QPS69" s="80"/>
      <c r="QPT69" s="80"/>
      <c r="QPU69" s="80"/>
      <c r="QPV69" s="80"/>
      <c r="QPW69" s="80"/>
      <c r="QPX69" s="80"/>
      <c r="QPY69" s="80"/>
      <c r="QPZ69" s="80"/>
      <c r="QQA69" s="80"/>
      <c r="QQB69" s="80"/>
      <c r="QQC69" s="80"/>
      <c r="QQD69" s="80"/>
      <c r="QQE69" s="80"/>
      <c r="QQF69" s="80"/>
      <c r="QQG69" s="80"/>
      <c r="QQH69" s="80"/>
      <c r="QQI69" s="80"/>
      <c r="QQJ69" s="80"/>
      <c r="QQK69" s="80"/>
      <c r="QQL69" s="80"/>
      <c r="QQM69" s="80"/>
      <c r="QQN69" s="80"/>
      <c r="QQO69" s="80"/>
      <c r="QQP69" s="80"/>
      <c r="QQQ69" s="80"/>
      <c r="QQR69" s="80"/>
      <c r="QQS69" s="80"/>
      <c r="QQT69" s="80"/>
      <c r="QQU69" s="80"/>
      <c r="QQV69" s="80"/>
      <c r="QQW69" s="80"/>
      <c r="QQX69" s="80"/>
      <c r="QQY69" s="80"/>
      <c r="QQZ69" s="80"/>
      <c r="QRA69" s="80"/>
      <c r="QRB69" s="80"/>
      <c r="QRC69" s="80"/>
      <c r="QRD69" s="80"/>
      <c r="QRE69" s="80"/>
      <c r="QRF69" s="80"/>
      <c r="QRG69" s="80"/>
      <c r="QRH69" s="80"/>
      <c r="QRI69" s="80"/>
      <c r="QRJ69" s="80"/>
      <c r="QRK69" s="80"/>
      <c r="QRL69" s="80"/>
      <c r="QRM69" s="80"/>
      <c r="QRN69" s="80"/>
      <c r="QRO69" s="80"/>
      <c r="QRP69" s="80"/>
      <c r="QRQ69" s="80"/>
      <c r="QRR69" s="80"/>
      <c r="QRS69" s="80"/>
      <c r="QRT69" s="80"/>
      <c r="QRU69" s="80"/>
      <c r="QRV69" s="80"/>
      <c r="QRW69" s="80"/>
      <c r="QRX69" s="80"/>
      <c r="QRY69" s="80"/>
      <c r="QRZ69" s="80"/>
      <c r="QSA69" s="80"/>
      <c r="QSB69" s="80"/>
      <c r="QSC69" s="80"/>
      <c r="QSD69" s="80"/>
      <c r="QSE69" s="80"/>
      <c r="QSF69" s="80"/>
      <c r="QSG69" s="80"/>
      <c r="QSH69" s="80"/>
      <c r="QSI69" s="80"/>
      <c r="QSJ69" s="80"/>
      <c r="QSK69" s="80"/>
      <c r="QSL69" s="80"/>
      <c r="QSM69" s="80"/>
      <c r="QSN69" s="80"/>
      <c r="QSO69" s="80"/>
      <c r="QSP69" s="80"/>
      <c r="QSQ69" s="80"/>
      <c r="QSR69" s="80"/>
      <c r="QSS69" s="80"/>
      <c r="QST69" s="80"/>
      <c r="QSU69" s="80"/>
      <c r="QSV69" s="80"/>
      <c r="QSW69" s="80"/>
      <c r="QSX69" s="80"/>
      <c r="QSY69" s="80"/>
      <c r="QSZ69" s="80"/>
      <c r="QTA69" s="80"/>
      <c r="QTB69" s="80"/>
      <c r="QTC69" s="80"/>
      <c r="QTD69" s="80"/>
      <c r="QTE69" s="80"/>
      <c r="QTF69" s="80"/>
      <c r="QTG69" s="80"/>
      <c r="QTH69" s="80"/>
      <c r="QTI69" s="80"/>
      <c r="QTJ69" s="80"/>
      <c r="QTK69" s="80"/>
      <c r="QTL69" s="80"/>
      <c r="QTM69" s="80"/>
      <c r="QTN69" s="80"/>
      <c r="QTO69" s="80"/>
      <c r="QTP69" s="80"/>
      <c r="QTQ69" s="80"/>
      <c r="QTR69" s="80"/>
      <c r="QTS69" s="80"/>
      <c r="QTT69" s="80"/>
      <c r="QTU69" s="80"/>
      <c r="QTV69" s="80"/>
      <c r="QTW69" s="80"/>
      <c r="QTX69" s="80"/>
      <c r="QTY69" s="80"/>
      <c r="QTZ69" s="80"/>
      <c r="QUA69" s="80"/>
      <c r="QUB69" s="80"/>
      <c r="QUC69" s="80"/>
      <c r="QUD69" s="80"/>
      <c r="QUE69" s="80"/>
      <c r="QUF69" s="80"/>
      <c r="QUG69" s="80"/>
      <c r="QUH69" s="80"/>
      <c r="QUI69" s="80"/>
      <c r="QUJ69" s="80"/>
      <c r="QUK69" s="80"/>
      <c r="QUL69" s="80"/>
      <c r="QUM69" s="80"/>
      <c r="QUN69" s="80"/>
      <c r="QUO69" s="80"/>
      <c r="QUP69" s="80"/>
      <c r="QUQ69" s="80"/>
      <c r="QUR69" s="80"/>
      <c r="QUS69" s="80"/>
      <c r="QUT69" s="80"/>
      <c r="QUU69" s="80"/>
      <c r="QUV69" s="80"/>
      <c r="QUW69" s="80"/>
      <c r="QUX69" s="80"/>
      <c r="QUY69" s="80"/>
      <c r="QUZ69" s="80"/>
      <c r="QVA69" s="80"/>
      <c r="QVB69" s="80"/>
      <c r="QVC69" s="80"/>
      <c r="QVD69" s="80"/>
      <c r="QVE69" s="80"/>
      <c r="QVF69" s="80"/>
      <c r="QVG69" s="80"/>
      <c r="QVH69" s="80"/>
      <c r="QVI69" s="80"/>
      <c r="QVJ69" s="80"/>
      <c r="QVK69" s="80"/>
      <c r="QVL69" s="80"/>
      <c r="QVM69" s="80"/>
      <c r="QVN69" s="80"/>
      <c r="QVO69" s="80"/>
      <c r="QVP69" s="80"/>
      <c r="QVQ69" s="80"/>
      <c r="QVR69" s="80"/>
      <c r="QVS69" s="80"/>
      <c r="QVT69" s="80"/>
      <c r="QVU69" s="80"/>
      <c r="QVV69" s="80"/>
      <c r="QVW69" s="80"/>
      <c r="QVX69" s="80"/>
      <c r="QVY69" s="80"/>
      <c r="QVZ69" s="80"/>
      <c r="QWA69" s="80"/>
      <c r="QWB69" s="80"/>
      <c r="QWC69" s="80"/>
      <c r="QWD69" s="80"/>
      <c r="QWE69" s="80"/>
      <c r="QWF69" s="80"/>
      <c r="QWG69" s="80"/>
      <c r="QWH69" s="80"/>
      <c r="QWI69" s="80"/>
      <c r="QWJ69" s="80"/>
      <c r="QWK69" s="80"/>
      <c r="QWL69" s="80"/>
      <c r="QWM69" s="80"/>
      <c r="QWN69" s="80"/>
      <c r="QWO69" s="80"/>
      <c r="QWP69" s="80"/>
      <c r="QWQ69" s="80"/>
      <c r="QWR69" s="80"/>
      <c r="QWS69" s="80"/>
      <c r="QWT69" s="80"/>
      <c r="QWU69" s="80"/>
      <c r="QWV69" s="80"/>
      <c r="QWW69" s="80"/>
      <c r="QWX69" s="80"/>
      <c r="QWY69" s="80"/>
      <c r="QWZ69" s="80"/>
      <c r="QXA69" s="80"/>
      <c r="QXB69" s="80"/>
      <c r="QXC69" s="80"/>
      <c r="QXD69" s="80"/>
      <c r="QXE69" s="80"/>
      <c r="QXF69" s="80"/>
      <c r="QXG69" s="80"/>
      <c r="QXH69" s="80"/>
      <c r="QXI69" s="80"/>
      <c r="QXJ69" s="80"/>
      <c r="QXK69" s="80"/>
      <c r="QXL69" s="80"/>
      <c r="QXM69" s="80"/>
      <c r="QXN69" s="80"/>
      <c r="QXO69" s="80"/>
      <c r="QXP69" s="80"/>
      <c r="QXQ69" s="80"/>
      <c r="QXR69" s="80"/>
      <c r="QXS69" s="80"/>
      <c r="QXT69" s="80"/>
      <c r="QXU69" s="80"/>
      <c r="QXV69" s="80"/>
      <c r="QXW69" s="80"/>
      <c r="QXX69" s="80"/>
      <c r="QXY69" s="80"/>
      <c r="QXZ69" s="80"/>
      <c r="QYA69" s="80"/>
      <c r="QYB69" s="80"/>
      <c r="QYC69" s="80"/>
      <c r="QYD69" s="80"/>
      <c r="QYE69" s="80"/>
      <c r="QYF69" s="80"/>
      <c r="QYG69" s="80"/>
      <c r="QYH69" s="80"/>
      <c r="QYI69" s="80"/>
      <c r="QYJ69" s="80"/>
      <c r="QYK69" s="80"/>
      <c r="QYL69" s="80"/>
      <c r="QYM69" s="80"/>
      <c r="QYN69" s="80"/>
      <c r="QYO69" s="80"/>
      <c r="QYP69" s="80"/>
      <c r="QYQ69" s="80"/>
      <c r="QYR69" s="80"/>
      <c r="QYS69" s="80"/>
      <c r="QYT69" s="80"/>
      <c r="QYU69" s="80"/>
      <c r="QYV69" s="80"/>
      <c r="QYW69" s="80"/>
      <c r="QYX69" s="80"/>
      <c r="QYY69" s="80"/>
      <c r="QYZ69" s="80"/>
      <c r="QZA69" s="80"/>
      <c r="QZB69" s="80"/>
      <c r="QZC69" s="80"/>
      <c r="QZD69" s="80"/>
      <c r="QZE69" s="80"/>
      <c r="QZF69" s="80"/>
      <c r="QZG69" s="80"/>
      <c r="QZH69" s="80"/>
      <c r="QZI69" s="80"/>
      <c r="QZJ69" s="80"/>
      <c r="QZK69" s="80"/>
      <c r="QZL69" s="80"/>
      <c r="QZM69" s="80"/>
      <c r="QZN69" s="80"/>
      <c r="QZO69" s="80"/>
      <c r="QZP69" s="80"/>
      <c r="QZQ69" s="80"/>
      <c r="QZR69" s="80"/>
      <c r="QZS69" s="80"/>
      <c r="QZT69" s="80"/>
      <c r="QZU69" s="80"/>
      <c r="QZV69" s="80"/>
      <c r="QZW69" s="80"/>
      <c r="QZX69" s="80"/>
      <c r="QZY69" s="80"/>
      <c r="QZZ69" s="80"/>
      <c r="RAA69" s="80"/>
      <c r="RAB69" s="80"/>
      <c r="RAC69" s="80"/>
      <c r="RAD69" s="80"/>
      <c r="RAE69" s="80"/>
      <c r="RAF69" s="80"/>
      <c r="RAG69" s="80"/>
      <c r="RAH69" s="80"/>
      <c r="RAI69" s="80"/>
      <c r="RAJ69" s="80"/>
      <c r="RAK69" s="80"/>
      <c r="RAL69" s="80"/>
      <c r="RAM69" s="80"/>
      <c r="RAN69" s="80"/>
      <c r="RAO69" s="80"/>
      <c r="RAP69" s="80"/>
      <c r="RAQ69" s="80"/>
      <c r="RAR69" s="80"/>
      <c r="RAS69" s="80"/>
      <c r="RAT69" s="80"/>
      <c r="RAU69" s="80"/>
      <c r="RAV69" s="80"/>
      <c r="RAW69" s="80"/>
      <c r="RAX69" s="80"/>
      <c r="RAY69" s="80"/>
      <c r="RAZ69" s="80"/>
      <c r="RBA69" s="80"/>
      <c r="RBB69" s="80"/>
      <c r="RBC69" s="80"/>
      <c r="RBD69" s="80"/>
      <c r="RBE69" s="80"/>
      <c r="RBF69" s="80"/>
      <c r="RBG69" s="80"/>
      <c r="RBH69" s="80"/>
      <c r="RBI69" s="80"/>
      <c r="RBJ69" s="80"/>
      <c r="RBK69" s="80"/>
      <c r="RBL69" s="80"/>
      <c r="RBM69" s="80"/>
      <c r="RBN69" s="80"/>
      <c r="RBO69" s="80"/>
      <c r="RBP69" s="80"/>
      <c r="RBQ69" s="80"/>
      <c r="RBR69" s="80"/>
      <c r="RBS69" s="80"/>
      <c r="RBT69" s="80"/>
      <c r="RBU69" s="80"/>
      <c r="RBV69" s="80"/>
      <c r="RBW69" s="80"/>
      <c r="RBX69" s="80"/>
      <c r="RBY69" s="80"/>
      <c r="RBZ69" s="80"/>
      <c r="RCA69" s="80"/>
      <c r="RCB69" s="80"/>
      <c r="RCC69" s="80"/>
      <c r="RCD69" s="80"/>
      <c r="RCE69" s="80"/>
      <c r="RCF69" s="80"/>
      <c r="RCG69" s="80"/>
      <c r="RCH69" s="80"/>
      <c r="RCI69" s="80"/>
      <c r="RCJ69" s="80"/>
      <c r="RCK69" s="80"/>
      <c r="RCL69" s="80"/>
      <c r="RCM69" s="80"/>
      <c r="RCN69" s="80"/>
      <c r="RCO69" s="80"/>
      <c r="RCP69" s="80"/>
      <c r="RCQ69" s="80"/>
      <c r="RCR69" s="80"/>
      <c r="RCS69" s="80"/>
      <c r="RCT69" s="80"/>
      <c r="RCU69" s="80"/>
      <c r="RCV69" s="80"/>
      <c r="RCW69" s="80"/>
      <c r="RCX69" s="80"/>
      <c r="RCY69" s="80"/>
      <c r="RCZ69" s="80"/>
      <c r="RDA69" s="80"/>
      <c r="RDB69" s="80"/>
      <c r="RDC69" s="80"/>
      <c r="RDD69" s="80"/>
      <c r="RDE69" s="80"/>
      <c r="RDF69" s="80"/>
      <c r="RDG69" s="80"/>
      <c r="RDH69" s="80"/>
      <c r="RDI69" s="80"/>
      <c r="RDJ69" s="80"/>
      <c r="RDK69" s="80"/>
      <c r="RDL69" s="80"/>
      <c r="RDM69" s="80"/>
      <c r="RDN69" s="80"/>
      <c r="RDO69" s="80"/>
      <c r="RDP69" s="80"/>
      <c r="RDQ69" s="80"/>
      <c r="RDR69" s="80"/>
      <c r="RDS69" s="80"/>
      <c r="RDT69" s="80"/>
      <c r="RDU69" s="80"/>
      <c r="RDV69" s="80"/>
      <c r="RDW69" s="80"/>
      <c r="RDX69" s="80"/>
      <c r="RDY69" s="80"/>
      <c r="RDZ69" s="80"/>
      <c r="REA69" s="80"/>
      <c r="REB69" s="80"/>
      <c r="REC69" s="80"/>
      <c r="RED69" s="80"/>
      <c r="REE69" s="80"/>
      <c r="REF69" s="80"/>
      <c r="REG69" s="80"/>
      <c r="REH69" s="80"/>
      <c r="REI69" s="80"/>
      <c r="REJ69" s="80"/>
      <c r="REK69" s="80"/>
      <c r="REL69" s="80"/>
      <c r="REM69" s="80"/>
      <c r="REN69" s="80"/>
      <c r="REO69" s="80"/>
      <c r="REP69" s="80"/>
      <c r="REQ69" s="80"/>
      <c r="RER69" s="80"/>
      <c r="RES69" s="80"/>
      <c r="RET69" s="80"/>
      <c r="REU69" s="80"/>
      <c r="REV69" s="80"/>
      <c r="REW69" s="80"/>
      <c r="REX69" s="80"/>
      <c r="REY69" s="80"/>
      <c r="REZ69" s="80"/>
      <c r="RFA69" s="80"/>
      <c r="RFB69" s="80"/>
      <c r="RFC69" s="80"/>
      <c r="RFD69" s="80"/>
      <c r="RFE69" s="80"/>
      <c r="RFF69" s="80"/>
      <c r="RFG69" s="80"/>
      <c r="RFH69" s="80"/>
      <c r="RFI69" s="80"/>
      <c r="RFJ69" s="80"/>
      <c r="RFK69" s="80"/>
      <c r="RFL69" s="80"/>
      <c r="RFM69" s="80"/>
      <c r="RFN69" s="80"/>
      <c r="RFO69" s="80"/>
      <c r="RFP69" s="80"/>
      <c r="RFQ69" s="80"/>
      <c r="RFR69" s="80"/>
      <c r="RFS69" s="80"/>
      <c r="RFT69" s="80"/>
      <c r="RFU69" s="80"/>
      <c r="RFV69" s="80"/>
      <c r="RFW69" s="80"/>
      <c r="RFX69" s="80"/>
      <c r="RFY69" s="80"/>
      <c r="RFZ69" s="80"/>
      <c r="RGA69" s="80"/>
      <c r="RGB69" s="80"/>
      <c r="RGC69" s="80"/>
      <c r="RGD69" s="80"/>
      <c r="RGE69" s="80"/>
      <c r="RGF69" s="80"/>
      <c r="RGG69" s="80"/>
      <c r="RGH69" s="80"/>
      <c r="RGI69" s="80"/>
      <c r="RGJ69" s="80"/>
      <c r="RGK69" s="80"/>
      <c r="RGL69" s="80"/>
      <c r="RGM69" s="80"/>
      <c r="RGN69" s="80"/>
      <c r="RGO69" s="80"/>
      <c r="RGP69" s="80"/>
      <c r="RGQ69" s="80"/>
      <c r="RGR69" s="80"/>
      <c r="RGS69" s="80"/>
      <c r="RGT69" s="80"/>
      <c r="RGU69" s="80"/>
      <c r="RGV69" s="80"/>
      <c r="RGW69" s="80"/>
      <c r="RGX69" s="80"/>
      <c r="RGY69" s="80"/>
      <c r="RGZ69" s="80"/>
      <c r="RHA69" s="80"/>
      <c r="RHB69" s="80"/>
      <c r="RHC69" s="80"/>
      <c r="RHD69" s="80"/>
      <c r="RHE69" s="80"/>
      <c r="RHF69" s="80"/>
      <c r="RHG69" s="80"/>
      <c r="RHH69" s="80"/>
      <c r="RHI69" s="80"/>
      <c r="RHJ69" s="80"/>
      <c r="RHK69" s="80"/>
      <c r="RHL69" s="80"/>
      <c r="RHM69" s="80"/>
      <c r="RHN69" s="80"/>
      <c r="RHO69" s="80"/>
      <c r="RHP69" s="80"/>
      <c r="RHQ69" s="80"/>
      <c r="RHR69" s="80"/>
      <c r="RHS69" s="80"/>
      <c r="RHT69" s="80"/>
      <c r="RHU69" s="80"/>
      <c r="RHV69" s="80"/>
      <c r="RHW69" s="80"/>
      <c r="RHX69" s="80"/>
      <c r="RHY69" s="80"/>
      <c r="RHZ69" s="80"/>
      <c r="RIA69" s="80"/>
      <c r="RIB69" s="80"/>
      <c r="RIC69" s="80"/>
      <c r="RID69" s="80"/>
      <c r="RIE69" s="80"/>
      <c r="RIF69" s="80"/>
      <c r="RIG69" s="80"/>
      <c r="RIH69" s="80"/>
      <c r="RII69" s="80"/>
      <c r="RIJ69" s="80"/>
      <c r="RIK69" s="80"/>
      <c r="RIL69" s="80"/>
      <c r="RIM69" s="80"/>
      <c r="RIN69" s="80"/>
      <c r="RIO69" s="80"/>
      <c r="RIP69" s="80"/>
      <c r="RIQ69" s="80"/>
      <c r="RIR69" s="80"/>
      <c r="RIS69" s="80"/>
      <c r="RIT69" s="80"/>
      <c r="RIU69" s="80"/>
      <c r="RIV69" s="80"/>
      <c r="RIW69" s="80"/>
      <c r="RIX69" s="80"/>
      <c r="RIY69" s="80"/>
      <c r="RIZ69" s="80"/>
      <c r="RJA69" s="80"/>
      <c r="RJB69" s="80"/>
      <c r="RJC69" s="80"/>
      <c r="RJD69" s="80"/>
      <c r="RJE69" s="80"/>
      <c r="RJF69" s="80"/>
      <c r="RJG69" s="80"/>
      <c r="RJH69" s="80"/>
      <c r="RJI69" s="80"/>
      <c r="RJJ69" s="80"/>
      <c r="RJK69" s="80"/>
      <c r="RJL69" s="80"/>
      <c r="RJM69" s="80"/>
      <c r="RJN69" s="80"/>
      <c r="RJO69" s="80"/>
      <c r="RJP69" s="80"/>
      <c r="RJQ69" s="80"/>
      <c r="RJR69" s="80"/>
      <c r="RJS69" s="80"/>
      <c r="RJT69" s="80"/>
      <c r="RJU69" s="80"/>
      <c r="RJV69" s="80"/>
      <c r="RJW69" s="80"/>
      <c r="RJX69" s="80"/>
      <c r="RJY69" s="80"/>
      <c r="RJZ69" s="80"/>
      <c r="RKA69" s="80"/>
      <c r="RKB69" s="80"/>
      <c r="RKC69" s="80"/>
      <c r="RKD69" s="80"/>
      <c r="RKE69" s="80"/>
      <c r="RKF69" s="80"/>
      <c r="RKG69" s="80"/>
      <c r="RKH69" s="80"/>
      <c r="RKI69" s="80"/>
      <c r="RKJ69" s="80"/>
      <c r="RKK69" s="80"/>
      <c r="RKL69" s="80"/>
      <c r="RKM69" s="80"/>
      <c r="RKN69" s="80"/>
      <c r="RKO69" s="80"/>
      <c r="RKP69" s="80"/>
      <c r="RKQ69" s="80"/>
      <c r="RKR69" s="80"/>
      <c r="RKS69" s="80"/>
      <c r="RKT69" s="80"/>
      <c r="RKU69" s="80"/>
      <c r="RKV69" s="80"/>
      <c r="RKW69" s="80"/>
      <c r="RKX69" s="80"/>
      <c r="RKY69" s="80"/>
      <c r="RKZ69" s="80"/>
      <c r="RLA69" s="80"/>
      <c r="RLB69" s="80"/>
      <c r="RLC69" s="80"/>
      <c r="RLD69" s="80"/>
      <c r="RLE69" s="80"/>
      <c r="RLF69" s="80"/>
      <c r="RLG69" s="80"/>
      <c r="RLH69" s="80"/>
      <c r="RLI69" s="80"/>
      <c r="RLJ69" s="80"/>
      <c r="RLK69" s="80"/>
      <c r="RLL69" s="80"/>
      <c r="RLM69" s="80"/>
      <c r="RLN69" s="80"/>
      <c r="RLO69" s="80"/>
      <c r="RLP69" s="80"/>
      <c r="RLQ69" s="80"/>
      <c r="RLR69" s="80"/>
      <c r="RLS69" s="80"/>
      <c r="RLT69" s="80"/>
      <c r="RLU69" s="80"/>
      <c r="RLV69" s="80"/>
      <c r="RLW69" s="80"/>
      <c r="RLX69" s="80"/>
      <c r="RLY69" s="80"/>
      <c r="RLZ69" s="80"/>
      <c r="RMA69" s="80"/>
      <c r="RMB69" s="80"/>
      <c r="RMC69" s="80"/>
      <c r="RMD69" s="80"/>
      <c r="RME69" s="80"/>
      <c r="RMF69" s="80"/>
      <c r="RMG69" s="80"/>
      <c r="RMH69" s="80"/>
      <c r="RMI69" s="80"/>
      <c r="RMJ69" s="80"/>
      <c r="RMK69" s="80"/>
      <c r="RML69" s="80"/>
      <c r="RMM69" s="80"/>
      <c r="RMN69" s="80"/>
      <c r="RMO69" s="80"/>
      <c r="RMP69" s="80"/>
      <c r="RMQ69" s="80"/>
      <c r="RMR69" s="80"/>
      <c r="RMS69" s="80"/>
      <c r="RMT69" s="80"/>
      <c r="RMU69" s="80"/>
      <c r="RMV69" s="80"/>
      <c r="RMW69" s="80"/>
      <c r="RMX69" s="80"/>
      <c r="RMY69" s="80"/>
      <c r="RMZ69" s="80"/>
      <c r="RNA69" s="80"/>
      <c r="RNB69" s="80"/>
      <c r="RNC69" s="80"/>
      <c r="RND69" s="80"/>
      <c r="RNE69" s="80"/>
      <c r="RNF69" s="80"/>
      <c r="RNG69" s="80"/>
      <c r="RNH69" s="80"/>
      <c r="RNI69" s="80"/>
      <c r="RNJ69" s="80"/>
      <c r="RNK69" s="80"/>
      <c r="RNL69" s="80"/>
      <c r="RNM69" s="80"/>
      <c r="RNN69" s="80"/>
      <c r="RNO69" s="80"/>
      <c r="RNP69" s="80"/>
      <c r="RNQ69" s="80"/>
      <c r="RNR69" s="80"/>
      <c r="RNS69" s="80"/>
      <c r="RNT69" s="80"/>
      <c r="RNU69" s="80"/>
      <c r="RNV69" s="80"/>
      <c r="RNW69" s="80"/>
      <c r="RNX69" s="80"/>
      <c r="RNY69" s="80"/>
      <c r="RNZ69" s="80"/>
      <c r="ROA69" s="80"/>
      <c r="ROB69" s="80"/>
      <c r="ROC69" s="80"/>
      <c r="ROD69" s="80"/>
      <c r="ROE69" s="80"/>
      <c r="ROF69" s="80"/>
      <c r="ROG69" s="80"/>
      <c r="ROH69" s="80"/>
      <c r="ROI69" s="80"/>
      <c r="ROJ69" s="80"/>
      <c r="ROK69" s="80"/>
      <c r="ROL69" s="80"/>
      <c r="ROM69" s="80"/>
      <c r="RON69" s="80"/>
      <c r="ROO69" s="80"/>
      <c r="ROP69" s="80"/>
      <c r="ROQ69" s="80"/>
      <c r="ROR69" s="80"/>
      <c r="ROS69" s="80"/>
      <c r="ROT69" s="80"/>
      <c r="ROU69" s="80"/>
      <c r="ROV69" s="80"/>
      <c r="ROW69" s="80"/>
      <c r="ROX69" s="80"/>
      <c r="ROY69" s="80"/>
      <c r="ROZ69" s="80"/>
      <c r="RPA69" s="80"/>
      <c r="RPB69" s="80"/>
      <c r="RPC69" s="80"/>
      <c r="RPD69" s="80"/>
      <c r="RPE69" s="80"/>
      <c r="RPF69" s="80"/>
      <c r="RPG69" s="80"/>
      <c r="RPH69" s="80"/>
      <c r="RPI69" s="80"/>
      <c r="RPJ69" s="80"/>
      <c r="RPK69" s="80"/>
      <c r="RPL69" s="80"/>
      <c r="RPM69" s="80"/>
      <c r="RPN69" s="80"/>
      <c r="RPO69" s="80"/>
      <c r="RPP69" s="80"/>
      <c r="RPQ69" s="80"/>
      <c r="RPR69" s="80"/>
      <c r="RPS69" s="80"/>
      <c r="RPT69" s="80"/>
      <c r="RPU69" s="80"/>
      <c r="RPV69" s="80"/>
      <c r="RPW69" s="80"/>
      <c r="RPX69" s="80"/>
      <c r="RPY69" s="80"/>
      <c r="RPZ69" s="80"/>
      <c r="RQA69" s="80"/>
      <c r="RQB69" s="80"/>
      <c r="RQC69" s="80"/>
      <c r="RQD69" s="80"/>
      <c r="RQE69" s="80"/>
      <c r="RQF69" s="80"/>
      <c r="RQG69" s="80"/>
      <c r="RQH69" s="80"/>
      <c r="RQI69" s="80"/>
      <c r="RQJ69" s="80"/>
      <c r="RQK69" s="80"/>
      <c r="RQL69" s="80"/>
      <c r="RQM69" s="80"/>
      <c r="RQN69" s="80"/>
      <c r="RQO69" s="80"/>
      <c r="RQP69" s="80"/>
      <c r="RQQ69" s="80"/>
      <c r="RQR69" s="80"/>
      <c r="RQS69" s="80"/>
      <c r="RQT69" s="80"/>
      <c r="RQU69" s="80"/>
      <c r="RQV69" s="80"/>
      <c r="RQW69" s="80"/>
      <c r="RQX69" s="80"/>
      <c r="RQY69" s="80"/>
      <c r="RQZ69" s="80"/>
      <c r="RRA69" s="80"/>
      <c r="RRB69" s="80"/>
      <c r="RRC69" s="80"/>
      <c r="RRD69" s="80"/>
      <c r="RRE69" s="80"/>
      <c r="RRF69" s="80"/>
      <c r="RRG69" s="80"/>
      <c r="RRH69" s="80"/>
      <c r="RRI69" s="80"/>
      <c r="RRJ69" s="80"/>
      <c r="RRK69" s="80"/>
      <c r="RRL69" s="80"/>
      <c r="RRM69" s="80"/>
      <c r="RRN69" s="80"/>
      <c r="RRO69" s="80"/>
      <c r="RRP69" s="80"/>
      <c r="RRQ69" s="80"/>
      <c r="RRR69" s="80"/>
      <c r="RRS69" s="80"/>
      <c r="RRT69" s="80"/>
      <c r="RRU69" s="80"/>
      <c r="RRV69" s="80"/>
      <c r="RRW69" s="80"/>
      <c r="RRX69" s="80"/>
      <c r="RRY69" s="80"/>
      <c r="RRZ69" s="80"/>
      <c r="RSA69" s="80"/>
      <c r="RSB69" s="80"/>
      <c r="RSC69" s="80"/>
      <c r="RSD69" s="80"/>
      <c r="RSE69" s="80"/>
      <c r="RSF69" s="80"/>
      <c r="RSG69" s="80"/>
      <c r="RSH69" s="80"/>
      <c r="RSI69" s="80"/>
      <c r="RSJ69" s="80"/>
      <c r="RSK69" s="80"/>
      <c r="RSL69" s="80"/>
      <c r="RSM69" s="80"/>
      <c r="RSN69" s="80"/>
      <c r="RSO69" s="80"/>
      <c r="RSP69" s="80"/>
      <c r="RSQ69" s="80"/>
      <c r="RSR69" s="80"/>
      <c r="RSS69" s="80"/>
      <c r="RST69" s="80"/>
      <c r="RSU69" s="80"/>
      <c r="RSV69" s="80"/>
      <c r="RSW69" s="80"/>
      <c r="RSX69" s="80"/>
      <c r="RSY69" s="80"/>
      <c r="RSZ69" s="80"/>
      <c r="RTA69" s="80"/>
      <c r="RTB69" s="80"/>
      <c r="RTC69" s="80"/>
      <c r="RTD69" s="80"/>
      <c r="RTE69" s="80"/>
      <c r="RTF69" s="80"/>
      <c r="RTG69" s="80"/>
      <c r="RTH69" s="80"/>
      <c r="RTI69" s="80"/>
      <c r="RTJ69" s="80"/>
      <c r="RTK69" s="80"/>
      <c r="RTL69" s="80"/>
      <c r="RTM69" s="80"/>
      <c r="RTN69" s="80"/>
      <c r="RTO69" s="80"/>
      <c r="RTP69" s="80"/>
      <c r="RTQ69" s="80"/>
      <c r="RTR69" s="80"/>
      <c r="RTS69" s="80"/>
      <c r="RTT69" s="80"/>
      <c r="RTU69" s="80"/>
      <c r="RTV69" s="80"/>
      <c r="RTW69" s="80"/>
      <c r="RTX69" s="80"/>
      <c r="RTY69" s="80"/>
      <c r="RTZ69" s="80"/>
      <c r="RUA69" s="80"/>
      <c r="RUB69" s="80"/>
      <c r="RUC69" s="80"/>
      <c r="RUD69" s="80"/>
      <c r="RUE69" s="80"/>
      <c r="RUF69" s="80"/>
      <c r="RUG69" s="80"/>
      <c r="RUH69" s="80"/>
      <c r="RUI69" s="80"/>
      <c r="RUJ69" s="80"/>
      <c r="RUK69" s="80"/>
      <c r="RUL69" s="80"/>
      <c r="RUM69" s="80"/>
      <c r="RUN69" s="80"/>
      <c r="RUO69" s="80"/>
      <c r="RUP69" s="80"/>
      <c r="RUQ69" s="80"/>
      <c r="RUR69" s="80"/>
      <c r="RUS69" s="80"/>
      <c r="RUT69" s="80"/>
      <c r="RUU69" s="80"/>
      <c r="RUV69" s="80"/>
      <c r="RUW69" s="80"/>
      <c r="RUX69" s="80"/>
      <c r="RUY69" s="80"/>
      <c r="RUZ69" s="80"/>
      <c r="RVA69" s="80"/>
      <c r="RVB69" s="80"/>
      <c r="RVC69" s="80"/>
      <c r="RVD69" s="80"/>
      <c r="RVE69" s="80"/>
      <c r="RVF69" s="80"/>
      <c r="RVG69" s="80"/>
      <c r="RVH69" s="80"/>
      <c r="RVI69" s="80"/>
      <c r="RVJ69" s="80"/>
      <c r="RVK69" s="80"/>
      <c r="RVL69" s="80"/>
      <c r="RVM69" s="80"/>
      <c r="RVN69" s="80"/>
      <c r="RVO69" s="80"/>
      <c r="RVP69" s="80"/>
      <c r="RVQ69" s="80"/>
      <c r="RVR69" s="80"/>
      <c r="RVS69" s="80"/>
      <c r="RVT69" s="80"/>
      <c r="RVU69" s="80"/>
      <c r="RVV69" s="80"/>
      <c r="RVW69" s="80"/>
      <c r="RVX69" s="80"/>
      <c r="RVY69" s="80"/>
      <c r="RVZ69" s="80"/>
      <c r="RWA69" s="80"/>
      <c r="RWB69" s="80"/>
      <c r="RWC69" s="80"/>
      <c r="RWD69" s="80"/>
      <c r="RWE69" s="80"/>
      <c r="RWF69" s="80"/>
      <c r="RWG69" s="80"/>
      <c r="RWH69" s="80"/>
      <c r="RWI69" s="80"/>
      <c r="RWJ69" s="80"/>
      <c r="RWK69" s="80"/>
      <c r="RWL69" s="80"/>
      <c r="RWM69" s="80"/>
      <c r="RWN69" s="80"/>
      <c r="RWO69" s="80"/>
      <c r="RWP69" s="80"/>
      <c r="RWQ69" s="80"/>
      <c r="RWR69" s="80"/>
      <c r="RWS69" s="80"/>
      <c r="RWT69" s="80"/>
      <c r="RWU69" s="80"/>
      <c r="RWV69" s="80"/>
      <c r="RWW69" s="80"/>
      <c r="RWX69" s="80"/>
      <c r="RWY69" s="80"/>
      <c r="RWZ69" s="80"/>
      <c r="RXA69" s="80"/>
      <c r="RXB69" s="80"/>
      <c r="RXC69" s="80"/>
      <c r="RXD69" s="80"/>
      <c r="RXE69" s="80"/>
      <c r="RXF69" s="80"/>
      <c r="RXG69" s="80"/>
      <c r="RXH69" s="80"/>
      <c r="RXI69" s="80"/>
      <c r="RXJ69" s="80"/>
      <c r="RXK69" s="80"/>
      <c r="RXL69" s="80"/>
      <c r="RXM69" s="80"/>
      <c r="RXN69" s="80"/>
      <c r="RXO69" s="80"/>
      <c r="RXP69" s="80"/>
      <c r="RXQ69" s="80"/>
      <c r="RXR69" s="80"/>
      <c r="RXS69" s="80"/>
      <c r="RXT69" s="80"/>
      <c r="RXU69" s="80"/>
      <c r="RXV69" s="80"/>
      <c r="RXW69" s="80"/>
      <c r="RXX69" s="80"/>
      <c r="RXY69" s="80"/>
      <c r="RXZ69" s="80"/>
      <c r="RYA69" s="80"/>
      <c r="RYB69" s="80"/>
      <c r="RYC69" s="80"/>
      <c r="RYD69" s="80"/>
      <c r="RYE69" s="80"/>
      <c r="RYF69" s="80"/>
      <c r="RYG69" s="80"/>
      <c r="RYH69" s="80"/>
      <c r="RYI69" s="80"/>
      <c r="RYJ69" s="80"/>
      <c r="RYK69" s="80"/>
      <c r="RYL69" s="80"/>
      <c r="RYM69" s="80"/>
      <c r="RYN69" s="80"/>
      <c r="RYO69" s="80"/>
      <c r="RYP69" s="80"/>
      <c r="RYQ69" s="80"/>
      <c r="RYR69" s="80"/>
      <c r="RYS69" s="80"/>
      <c r="RYT69" s="80"/>
      <c r="RYU69" s="80"/>
      <c r="RYV69" s="80"/>
      <c r="RYW69" s="80"/>
      <c r="RYX69" s="80"/>
      <c r="RYY69" s="80"/>
      <c r="RYZ69" s="80"/>
      <c r="RZA69" s="80"/>
      <c r="RZB69" s="80"/>
      <c r="RZC69" s="80"/>
      <c r="RZD69" s="80"/>
      <c r="RZE69" s="80"/>
      <c r="RZF69" s="80"/>
      <c r="RZG69" s="80"/>
      <c r="RZH69" s="80"/>
      <c r="RZI69" s="80"/>
      <c r="RZJ69" s="80"/>
      <c r="RZK69" s="80"/>
      <c r="RZL69" s="80"/>
      <c r="RZM69" s="80"/>
      <c r="RZN69" s="80"/>
      <c r="RZO69" s="80"/>
      <c r="RZP69" s="80"/>
      <c r="RZQ69" s="80"/>
      <c r="RZR69" s="80"/>
      <c r="RZS69" s="80"/>
      <c r="RZT69" s="80"/>
      <c r="RZU69" s="80"/>
      <c r="RZV69" s="80"/>
      <c r="RZW69" s="80"/>
      <c r="RZX69" s="80"/>
      <c r="RZY69" s="80"/>
      <c r="RZZ69" s="80"/>
      <c r="SAA69" s="80"/>
      <c r="SAB69" s="80"/>
      <c r="SAC69" s="80"/>
      <c r="SAD69" s="80"/>
      <c r="SAE69" s="80"/>
      <c r="SAF69" s="80"/>
      <c r="SAG69" s="80"/>
      <c r="SAH69" s="80"/>
      <c r="SAI69" s="80"/>
      <c r="SAJ69" s="80"/>
      <c r="SAK69" s="80"/>
      <c r="SAL69" s="80"/>
      <c r="SAM69" s="80"/>
      <c r="SAN69" s="80"/>
      <c r="SAO69" s="80"/>
      <c r="SAP69" s="80"/>
      <c r="SAQ69" s="80"/>
      <c r="SAR69" s="80"/>
      <c r="SAS69" s="80"/>
      <c r="SAT69" s="80"/>
      <c r="SAU69" s="80"/>
      <c r="SAV69" s="80"/>
      <c r="SAW69" s="80"/>
      <c r="SAX69" s="80"/>
      <c r="SAY69" s="80"/>
      <c r="SAZ69" s="80"/>
      <c r="SBA69" s="80"/>
      <c r="SBB69" s="80"/>
      <c r="SBC69" s="80"/>
      <c r="SBD69" s="80"/>
      <c r="SBE69" s="80"/>
      <c r="SBF69" s="80"/>
      <c r="SBG69" s="80"/>
      <c r="SBH69" s="80"/>
      <c r="SBI69" s="80"/>
      <c r="SBJ69" s="80"/>
      <c r="SBK69" s="80"/>
      <c r="SBL69" s="80"/>
      <c r="SBM69" s="80"/>
      <c r="SBN69" s="80"/>
      <c r="SBO69" s="80"/>
      <c r="SBP69" s="80"/>
      <c r="SBQ69" s="80"/>
      <c r="SBR69" s="80"/>
      <c r="SBS69" s="80"/>
      <c r="SBT69" s="80"/>
      <c r="SBU69" s="80"/>
      <c r="SBV69" s="80"/>
      <c r="SBW69" s="80"/>
      <c r="SBX69" s="80"/>
      <c r="SBY69" s="80"/>
      <c r="SBZ69" s="80"/>
      <c r="SCA69" s="80"/>
      <c r="SCB69" s="80"/>
      <c r="SCC69" s="80"/>
      <c r="SCD69" s="80"/>
      <c r="SCE69" s="80"/>
      <c r="SCF69" s="80"/>
      <c r="SCG69" s="80"/>
      <c r="SCH69" s="80"/>
      <c r="SCI69" s="80"/>
      <c r="SCJ69" s="80"/>
      <c r="SCK69" s="80"/>
      <c r="SCL69" s="80"/>
      <c r="SCM69" s="80"/>
      <c r="SCN69" s="80"/>
      <c r="SCO69" s="80"/>
      <c r="SCP69" s="80"/>
      <c r="SCQ69" s="80"/>
      <c r="SCR69" s="80"/>
      <c r="SCS69" s="80"/>
      <c r="SCT69" s="80"/>
      <c r="SCU69" s="80"/>
      <c r="SCV69" s="80"/>
      <c r="SCW69" s="80"/>
      <c r="SCX69" s="80"/>
      <c r="SCY69" s="80"/>
      <c r="SCZ69" s="80"/>
      <c r="SDA69" s="80"/>
      <c r="SDB69" s="80"/>
      <c r="SDC69" s="80"/>
      <c r="SDD69" s="80"/>
      <c r="SDE69" s="80"/>
      <c r="SDF69" s="80"/>
      <c r="SDG69" s="80"/>
      <c r="SDH69" s="80"/>
      <c r="SDI69" s="80"/>
      <c r="SDJ69" s="80"/>
      <c r="SDK69" s="80"/>
      <c r="SDL69" s="80"/>
      <c r="SDM69" s="80"/>
      <c r="SDN69" s="80"/>
      <c r="SDO69" s="80"/>
      <c r="SDP69" s="80"/>
      <c r="SDQ69" s="80"/>
      <c r="SDR69" s="80"/>
      <c r="SDS69" s="80"/>
      <c r="SDT69" s="80"/>
      <c r="SDU69" s="80"/>
      <c r="SDV69" s="80"/>
      <c r="SDW69" s="80"/>
      <c r="SDX69" s="80"/>
      <c r="SDY69" s="80"/>
      <c r="SDZ69" s="80"/>
      <c r="SEA69" s="80"/>
      <c r="SEB69" s="80"/>
      <c r="SEC69" s="80"/>
      <c r="SED69" s="80"/>
      <c r="SEE69" s="80"/>
      <c r="SEF69" s="80"/>
      <c r="SEG69" s="80"/>
      <c r="SEH69" s="80"/>
      <c r="SEI69" s="80"/>
      <c r="SEJ69" s="80"/>
      <c r="SEK69" s="80"/>
      <c r="SEL69" s="80"/>
      <c r="SEM69" s="80"/>
      <c r="SEN69" s="80"/>
      <c r="SEO69" s="80"/>
      <c r="SEP69" s="80"/>
      <c r="SEQ69" s="80"/>
      <c r="SER69" s="80"/>
      <c r="SES69" s="80"/>
      <c r="SET69" s="80"/>
      <c r="SEU69" s="80"/>
      <c r="SEV69" s="80"/>
      <c r="SEW69" s="80"/>
      <c r="SEX69" s="80"/>
      <c r="SEY69" s="80"/>
      <c r="SEZ69" s="80"/>
      <c r="SFA69" s="80"/>
      <c r="SFB69" s="80"/>
      <c r="SFC69" s="80"/>
      <c r="SFD69" s="80"/>
      <c r="SFE69" s="80"/>
      <c r="SFF69" s="80"/>
      <c r="SFG69" s="80"/>
      <c r="SFH69" s="80"/>
      <c r="SFI69" s="80"/>
      <c r="SFJ69" s="80"/>
      <c r="SFK69" s="80"/>
      <c r="SFL69" s="80"/>
      <c r="SFM69" s="80"/>
      <c r="SFN69" s="80"/>
      <c r="SFO69" s="80"/>
      <c r="SFP69" s="80"/>
      <c r="SFQ69" s="80"/>
      <c r="SFR69" s="80"/>
      <c r="SFS69" s="80"/>
      <c r="SFT69" s="80"/>
      <c r="SFU69" s="80"/>
      <c r="SFV69" s="80"/>
      <c r="SFW69" s="80"/>
      <c r="SFX69" s="80"/>
      <c r="SFY69" s="80"/>
      <c r="SFZ69" s="80"/>
      <c r="SGA69" s="80"/>
      <c r="SGB69" s="80"/>
      <c r="SGC69" s="80"/>
      <c r="SGD69" s="80"/>
      <c r="SGE69" s="80"/>
      <c r="SGF69" s="80"/>
      <c r="SGG69" s="80"/>
      <c r="SGH69" s="80"/>
      <c r="SGI69" s="80"/>
      <c r="SGJ69" s="80"/>
      <c r="SGK69" s="80"/>
      <c r="SGL69" s="80"/>
      <c r="SGM69" s="80"/>
      <c r="SGN69" s="80"/>
      <c r="SGO69" s="80"/>
      <c r="SGP69" s="80"/>
      <c r="SGQ69" s="80"/>
      <c r="SGR69" s="80"/>
      <c r="SGS69" s="80"/>
      <c r="SGT69" s="80"/>
      <c r="SGU69" s="80"/>
      <c r="SGV69" s="80"/>
      <c r="SGW69" s="80"/>
      <c r="SGX69" s="80"/>
      <c r="SGY69" s="80"/>
      <c r="SGZ69" s="80"/>
      <c r="SHA69" s="80"/>
      <c r="SHB69" s="80"/>
      <c r="SHC69" s="80"/>
      <c r="SHD69" s="80"/>
      <c r="SHE69" s="80"/>
      <c r="SHF69" s="80"/>
      <c r="SHG69" s="80"/>
      <c r="SHH69" s="80"/>
      <c r="SHI69" s="80"/>
      <c r="SHJ69" s="80"/>
      <c r="SHK69" s="80"/>
      <c r="SHL69" s="80"/>
      <c r="SHM69" s="80"/>
      <c r="SHN69" s="80"/>
      <c r="SHO69" s="80"/>
      <c r="SHP69" s="80"/>
      <c r="SHQ69" s="80"/>
      <c r="SHR69" s="80"/>
      <c r="SHS69" s="80"/>
      <c r="SHT69" s="80"/>
      <c r="SHU69" s="80"/>
      <c r="SHV69" s="80"/>
      <c r="SHW69" s="80"/>
      <c r="SHX69" s="80"/>
      <c r="SHY69" s="80"/>
      <c r="SHZ69" s="80"/>
      <c r="SIA69" s="80"/>
      <c r="SIB69" s="80"/>
      <c r="SIC69" s="80"/>
      <c r="SID69" s="80"/>
      <c r="SIE69" s="80"/>
      <c r="SIF69" s="80"/>
      <c r="SIG69" s="80"/>
      <c r="SIH69" s="80"/>
      <c r="SII69" s="80"/>
      <c r="SIJ69" s="80"/>
      <c r="SIK69" s="80"/>
      <c r="SIL69" s="80"/>
      <c r="SIM69" s="80"/>
      <c r="SIN69" s="80"/>
      <c r="SIO69" s="80"/>
      <c r="SIP69" s="80"/>
      <c r="SIQ69" s="80"/>
      <c r="SIR69" s="80"/>
      <c r="SIS69" s="80"/>
      <c r="SIT69" s="80"/>
      <c r="SIU69" s="80"/>
      <c r="SIV69" s="80"/>
      <c r="SIW69" s="80"/>
      <c r="SIX69" s="80"/>
      <c r="SIY69" s="80"/>
      <c r="SIZ69" s="80"/>
      <c r="SJA69" s="80"/>
      <c r="SJB69" s="80"/>
      <c r="SJC69" s="80"/>
      <c r="SJD69" s="80"/>
      <c r="SJE69" s="80"/>
      <c r="SJF69" s="80"/>
      <c r="SJG69" s="80"/>
      <c r="SJH69" s="80"/>
      <c r="SJI69" s="80"/>
      <c r="SJJ69" s="80"/>
      <c r="SJK69" s="80"/>
      <c r="SJL69" s="80"/>
      <c r="SJM69" s="80"/>
      <c r="SJN69" s="80"/>
      <c r="SJO69" s="80"/>
      <c r="SJP69" s="80"/>
      <c r="SJQ69" s="80"/>
      <c r="SJR69" s="80"/>
      <c r="SJS69" s="80"/>
      <c r="SJT69" s="80"/>
      <c r="SJU69" s="80"/>
      <c r="SJV69" s="80"/>
      <c r="SJW69" s="80"/>
      <c r="SJX69" s="80"/>
      <c r="SJY69" s="80"/>
      <c r="SJZ69" s="80"/>
      <c r="SKA69" s="80"/>
      <c r="SKB69" s="80"/>
      <c r="SKC69" s="80"/>
      <c r="SKD69" s="80"/>
      <c r="SKE69" s="80"/>
      <c r="SKF69" s="80"/>
      <c r="SKG69" s="80"/>
      <c r="SKH69" s="80"/>
      <c r="SKI69" s="80"/>
      <c r="SKJ69" s="80"/>
      <c r="SKK69" s="80"/>
      <c r="SKL69" s="80"/>
      <c r="SKM69" s="80"/>
      <c r="SKN69" s="80"/>
      <c r="SKO69" s="80"/>
      <c r="SKP69" s="80"/>
      <c r="SKQ69" s="80"/>
      <c r="SKR69" s="80"/>
      <c r="SKS69" s="80"/>
      <c r="SKT69" s="80"/>
      <c r="SKU69" s="80"/>
      <c r="SKV69" s="80"/>
      <c r="SKW69" s="80"/>
      <c r="SKX69" s="80"/>
      <c r="SKY69" s="80"/>
      <c r="SKZ69" s="80"/>
      <c r="SLA69" s="80"/>
      <c r="SLB69" s="80"/>
      <c r="SLC69" s="80"/>
      <c r="SLD69" s="80"/>
      <c r="SLE69" s="80"/>
      <c r="SLF69" s="80"/>
      <c r="SLG69" s="80"/>
      <c r="SLH69" s="80"/>
      <c r="SLI69" s="80"/>
      <c r="SLJ69" s="80"/>
      <c r="SLK69" s="80"/>
      <c r="SLL69" s="80"/>
      <c r="SLM69" s="80"/>
      <c r="SLN69" s="80"/>
      <c r="SLO69" s="80"/>
      <c r="SLP69" s="80"/>
      <c r="SLQ69" s="80"/>
      <c r="SLR69" s="80"/>
      <c r="SLS69" s="80"/>
      <c r="SLT69" s="80"/>
      <c r="SLU69" s="80"/>
      <c r="SLV69" s="80"/>
      <c r="SLW69" s="80"/>
      <c r="SLX69" s="80"/>
      <c r="SLY69" s="80"/>
      <c r="SLZ69" s="80"/>
      <c r="SMA69" s="80"/>
      <c r="SMB69" s="80"/>
      <c r="SMC69" s="80"/>
      <c r="SMD69" s="80"/>
      <c r="SME69" s="80"/>
      <c r="SMF69" s="80"/>
      <c r="SMG69" s="80"/>
      <c r="SMH69" s="80"/>
      <c r="SMI69" s="80"/>
      <c r="SMJ69" s="80"/>
      <c r="SMK69" s="80"/>
      <c r="SML69" s="80"/>
      <c r="SMM69" s="80"/>
      <c r="SMN69" s="80"/>
      <c r="SMO69" s="80"/>
      <c r="SMP69" s="80"/>
      <c r="SMQ69" s="80"/>
      <c r="SMR69" s="80"/>
      <c r="SMS69" s="80"/>
      <c r="SMT69" s="80"/>
      <c r="SMU69" s="80"/>
      <c r="SMV69" s="80"/>
      <c r="SMW69" s="80"/>
      <c r="SMX69" s="80"/>
      <c r="SMY69" s="80"/>
      <c r="SMZ69" s="80"/>
      <c r="SNA69" s="80"/>
      <c r="SNB69" s="80"/>
      <c r="SNC69" s="80"/>
      <c r="SND69" s="80"/>
      <c r="SNE69" s="80"/>
      <c r="SNF69" s="80"/>
      <c r="SNG69" s="80"/>
      <c r="SNH69" s="80"/>
      <c r="SNI69" s="80"/>
      <c r="SNJ69" s="80"/>
      <c r="SNK69" s="80"/>
      <c r="SNL69" s="80"/>
      <c r="SNM69" s="80"/>
      <c r="SNN69" s="80"/>
      <c r="SNO69" s="80"/>
      <c r="SNP69" s="80"/>
      <c r="SNQ69" s="80"/>
      <c r="SNR69" s="80"/>
      <c r="SNS69" s="80"/>
      <c r="SNT69" s="80"/>
      <c r="SNU69" s="80"/>
      <c r="SNV69" s="80"/>
      <c r="SNW69" s="80"/>
      <c r="SNX69" s="80"/>
      <c r="SNY69" s="80"/>
      <c r="SNZ69" s="80"/>
      <c r="SOA69" s="80"/>
      <c r="SOB69" s="80"/>
      <c r="SOC69" s="80"/>
      <c r="SOD69" s="80"/>
      <c r="SOE69" s="80"/>
      <c r="SOF69" s="80"/>
      <c r="SOG69" s="80"/>
      <c r="SOH69" s="80"/>
      <c r="SOI69" s="80"/>
      <c r="SOJ69" s="80"/>
      <c r="SOK69" s="80"/>
      <c r="SOL69" s="80"/>
      <c r="SOM69" s="80"/>
      <c r="SON69" s="80"/>
      <c r="SOO69" s="80"/>
      <c r="SOP69" s="80"/>
      <c r="SOQ69" s="80"/>
      <c r="SOR69" s="80"/>
      <c r="SOS69" s="80"/>
      <c r="SOT69" s="80"/>
      <c r="SOU69" s="80"/>
      <c r="SOV69" s="80"/>
      <c r="SOW69" s="80"/>
      <c r="SOX69" s="80"/>
      <c r="SOY69" s="80"/>
      <c r="SOZ69" s="80"/>
      <c r="SPA69" s="80"/>
      <c r="SPB69" s="80"/>
      <c r="SPC69" s="80"/>
      <c r="SPD69" s="80"/>
      <c r="SPE69" s="80"/>
      <c r="SPF69" s="80"/>
      <c r="SPG69" s="80"/>
      <c r="SPH69" s="80"/>
      <c r="SPI69" s="80"/>
      <c r="SPJ69" s="80"/>
      <c r="SPK69" s="80"/>
      <c r="SPL69" s="80"/>
      <c r="SPM69" s="80"/>
      <c r="SPN69" s="80"/>
      <c r="SPO69" s="80"/>
      <c r="SPP69" s="80"/>
      <c r="SPQ69" s="80"/>
      <c r="SPR69" s="80"/>
      <c r="SPS69" s="80"/>
      <c r="SPT69" s="80"/>
      <c r="SPU69" s="80"/>
      <c r="SPV69" s="80"/>
      <c r="SPW69" s="80"/>
      <c r="SPX69" s="80"/>
      <c r="SPY69" s="80"/>
      <c r="SPZ69" s="80"/>
      <c r="SQA69" s="80"/>
      <c r="SQB69" s="80"/>
      <c r="SQC69" s="80"/>
      <c r="SQD69" s="80"/>
      <c r="SQE69" s="80"/>
      <c r="SQF69" s="80"/>
      <c r="SQG69" s="80"/>
      <c r="SQH69" s="80"/>
      <c r="SQI69" s="80"/>
      <c r="SQJ69" s="80"/>
      <c r="SQK69" s="80"/>
      <c r="SQL69" s="80"/>
      <c r="SQM69" s="80"/>
      <c r="SQN69" s="80"/>
      <c r="SQO69" s="80"/>
      <c r="SQP69" s="80"/>
      <c r="SQQ69" s="80"/>
      <c r="SQR69" s="80"/>
      <c r="SQS69" s="80"/>
      <c r="SQT69" s="80"/>
      <c r="SQU69" s="80"/>
      <c r="SQV69" s="80"/>
      <c r="SQW69" s="80"/>
      <c r="SQX69" s="80"/>
      <c r="SQY69" s="80"/>
      <c r="SQZ69" s="80"/>
      <c r="SRA69" s="80"/>
      <c r="SRB69" s="80"/>
      <c r="SRC69" s="80"/>
      <c r="SRD69" s="80"/>
      <c r="SRE69" s="80"/>
      <c r="SRF69" s="80"/>
      <c r="SRG69" s="80"/>
      <c r="SRH69" s="80"/>
      <c r="SRI69" s="80"/>
      <c r="SRJ69" s="80"/>
      <c r="SRK69" s="80"/>
      <c r="SRL69" s="80"/>
      <c r="SRM69" s="80"/>
      <c r="SRN69" s="80"/>
      <c r="SRO69" s="80"/>
      <c r="SRP69" s="80"/>
      <c r="SRQ69" s="80"/>
      <c r="SRR69" s="80"/>
      <c r="SRS69" s="80"/>
      <c r="SRT69" s="80"/>
      <c r="SRU69" s="80"/>
      <c r="SRV69" s="80"/>
      <c r="SRW69" s="80"/>
      <c r="SRX69" s="80"/>
      <c r="SRY69" s="80"/>
      <c r="SRZ69" s="80"/>
      <c r="SSA69" s="80"/>
      <c r="SSB69" s="80"/>
      <c r="SSC69" s="80"/>
      <c r="SSD69" s="80"/>
      <c r="SSE69" s="80"/>
      <c r="SSF69" s="80"/>
      <c r="SSG69" s="80"/>
      <c r="SSH69" s="80"/>
      <c r="SSI69" s="80"/>
      <c r="SSJ69" s="80"/>
      <c r="SSK69" s="80"/>
      <c r="SSL69" s="80"/>
      <c r="SSM69" s="80"/>
      <c r="SSN69" s="80"/>
      <c r="SSO69" s="80"/>
      <c r="SSP69" s="80"/>
      <c r="SSQ69" s="80"/>
      <c r="SSR69" s="80"/>
      <c r="SSS69" s="80"/>
      <c r="SST69" s="80"/>
      <c r="SSU69" s="80"/>
      <c r="SSV69" s="80"/>
      <c r="SSW69" s="80"/>
      <c r="SSX69" s="80"/>
      <c r="SSY69" s="80"/>
      <c r="SSZ69" s="80"/>
      <c r="STA69" s="80"/>
      <c r="STB69" s="80"/>
      <c r="STC69" s="80"/>
      <c r="STD69" s="80"/>
      <c r="STE69" s="80"/>
      <c r="STF69" s="80"/>
      <c r="STG69" s="80"/>
      <c r="STH69" s="80"/>
      <c r="STI69" s="80"/>
      <c r="STJ69" s="80"/>
      <c r="STK69" s="80"/>
      <c r="STL69" s="80"/>
      <c r="STM69" s="80"/>
      <c r="STN69" s="80"/>
      <c r="STO69" s="80"/>
      <c r="STP69" s="80"/>
      <c r="STQ69" s="80"/>
      <c r="STR69" s="80"/>
      <c r="STS69" s="80"/>
      <c r="STT69" s="80"/>
      <c r="STU69" s="80"/>
      <c r="STV69" s="80"/>
      <c r="STW69" s="80"/>
      <c r="STX69" s="80"/>
      <c r="STY69" s="80"/>
      <c r="STZ69" s="80"/>
      <c r="SUA69" s="80"/>
      <c r="SUB69" s="80"/>
      <c r="SUC69" s="80"/>
      <c r="SUD69" s="80"/>
      <c r="SUE69" s="80"/>
      <c r="SUF69" s="80"/>
      <c r="SUG69" s="80"/>
      <c r="SUH69" s="80"/>
      <c r="SUI69" s="80"/>
      <c r="SUJ69" s="80"/>
      <c r="SUK69" s="80"/>
      <c r="SUL69" s="80"/>
      <c r="SUM69" s="80"/>
      <c r="SUN69" s="80"/>
      <c r="SUO69" s="80"/>
      <c r="SUP69" s="80"/>
      <c r="SUQ69" s="80"/>
      <c r="SUR69" s="80"/>
      <c r="SUS69" s="80"/>
      <c r="SUT69" s="80"/>
      <c r="SUU69" s="80"/>
      <c r="SUV69" s="80"/>
      <c r="SUW69" s="80"/>
      <c r="SUX69" s="80"/>
      <c r="SUY69" s="80"/>
      <c r="SUZ69" s="80"/>
      <c r="SVA69" s="80"/>
      <c r="SVB69" s="80"/>
      <c r="SVC69" s="80"/>
      <c r="SVD69" s="80"/>
      <c r="SVE69" s="80"/>
      <c r="SVF69" s="80"/>
      <c r="SVG69" s="80"/>
      <c r="SVH69" s="80"/>
      <c r="SVI69" s="80"/>
      <c r="SVJ69" s="80"/>
      <c r="SVK69" s="80"/>
      <c r="SVL69" s="80"/>
      <c r="SVM69" s="80"/>
      <c r="SVN69" s="80"/>
      <c r="SVO69" s="80"/>
      <c r="SVP69" s="80"/>
      <c r="SVQ69" s="80"/>
      <c r="SVR69" s="80"/>
      <c r="SVS69" s="80"/>
      <c r="SVT69" s="80"/>
      <c r="SVU69" s="80"/>
      <c r="SVV69" s="80"/>
      <c r="SVW69" s="80"/>
      <c r="SVX69" s="80"/>
      <c r="SVY69" s="80"/>
      <c r="SVZ69" s="80"/>
      <c r="SWA69" s="80"/>
      <c r="SWB69" s="80"/>
      <c r="SWC69" s="80"/>
      <c r="SWD69" s="80"/>
      <c r="SWE69" s="80"/>
      <c r="SWF69" s="80"/>
      <c r="SWG69" s="80"/>
      <c r="SWH69" s="80"/>
      <c r="SWI69" s="80"/>
      <c r="SWJ69" s="80"/>
      <c r="SWK69" s="80"/>
      <c r="SWL69" s="80"/>
      <c r="SWM69" s="80"/>
      <c r="SWN69" s="80"/>
      <c r="SWO69" s="80"/>
      <c r="SWP69" s="80"/>
      <c r="SWQ69" s="80"/>
      <c r="SWR69" s="80"/>
      <c r="SWS69" s="80"/>
      <c r="SWT69" s="80"/>
      <c r="SWU69" s="80"/>
      <c r="SWV69" s="80"/>
      <c r="SWW69" s="80"/>
      <c r="SWX69" s="80"/>
      <c r="SWY69" s="80"/>
      <c r="SWZ69" s="80"/>
      <c r="SXA69" s="80"/>
      <c r="SXB69" s="80"/>
      <c r="SXC69" s="80"/>
      <c r="SXD69" s="80"/>
      <c r="SXE69" s="80"/>
      <c r="SXF69" s="80"/>
      <c r="SXG69" s="80"/>
      <c r="SXH69" s="80"/>
      <c r="SXI69" s="80"/>
      <c r="SXJ69" s="80"/>
      <c r="SXK69" s="80"/>
      <c r="SXL69" s="80"/>
      <c r="SXM69" s="80"/>
      <c r="SXN69" s="80"/>
      <c r="SXO69" s="80"/>
      <c r="SXP69" s="80"/>
      <c r="SXQ69" s="80"/>
      <c r="SXR69" s="80"/>
      <c r="SXS69" s="80"/>
      <c r="SXT69" s="80"/>
      <c r="SXU69" s="80"/>
      <c r="SXV69" s="80"/>
      <c r="SXW69" s="80"/>
      <c r="SXX69" s="80"/>
      <c r="SXY69" s="80"/>
      <c r="SXZ69" s="80"/>
      <c r="SYA69" s="80"/>
      <c r="SYB69" s="80"/>
      <c r="SYC69" s="80"/>
      <c r="SYD69" s="80"/>
      <c r="SYE69" s="80"/>
      <c r="SYF69" s="80"/>
      <c r="SYG69" s="80"/>
      <c r="SYH69" s="80"/>
      <c r="SYI69" s="80"/>
      <c r="SYJ69" s="80"/>
      <c r="SYK69" s="80"/>
      <c r="SYL69" s="80"/>
      <c r="SYM69" s="80"/>
      <c r="SYN69" s="80"/>
      <c r="SYO69" s="80"/>
      <c r="SYP69" s="80"/>
      <c r="SYQ69" s="80"/>
      <c r="SYR69" s="80"/>
      <c r="SYS69" s="80"/>
      <c r="SYT69" s="80"/>
      <c r="SYU69" s="80"/>
      <c r="SYV69" s="80"/>
      <c r="SYW69" s="80"/>
      <c r="SYX69" s="80"/>
      <c r="SYY69" s="80"/>
      <c r="SYZ69" s="80"/>
      <c r="SZA69" s="80"/>
      <c r="SZB69" s="80"/>
      <c r="SZC69" s="80"/>
      <c r="SZD69" s="80"/>
      <c r="SZE69" s="80"/>
      <c r="SZF69" s="80"/>
      <c r="SZG69" s="80"/>
      <c r="SZH69" s="80"/>
      <c r="SZI69" s="80"/>
      <c r="SZJ69" s="80"/>
      <c r="SZK69" s="80"/>
      <c r="SZL69" s="80"/>
      <c r="SZM69" s="80"/>
      <c r="SZN69" s="80"/>
      <c r="SZO69" s="80"/>
      <c r="SZP69" s="80"/>
      <c r="SZQ69" s="80"/>
      <c r="SZR69" s="80"/>
      <c r="SZS69" s="80"/>
      <c r="SZT69" s="80"/>
      <c r="SZU69" s="80"/>
      <c r="SZV69" s="80"/>
      <c r="SZW69" s="80"/>
      <c r="SZX69" s="80"/>
      <c r="SZY69" s="80"/>
      <c r="SZZ69" s="80"/>
      <c r="TAA69" s="80"/>
      <c r="TAB69" s="80"/>
      <c r="TAC69" s="80"/>
      <c r="TAD69" s="80"/>
      <c r="TAE69" s="80"/>
      <c r="TAF69" s="80"/>
      <c r="TAG69" s="80"/>
      <c r="TAH69" s="80"/>
      <c r="TAI69" s="80"/>
      <c r="TAJ69" s="80"/>
      <c r="TAK69" s="80"/>
      <c r="TAL69" s="80"/>
      <c r="TAM69" s="80"/>
      <c r="TAN69" s="80"/>
      <c r="TAO69" s="80"/>
      <c r="TAP69" s="80"/>
      <c r="TAQ69" s="80"/>
      <c r="TAR69" s="80"/>
      <c r="TAS69" s="80"/>
      <c r="TAT69" s="80"/>
      <c r="TAU69" s="80"/>
      <c r="TAV69" s="80"/>
      <c r="TAW69" s="80"/>
      <c r="TAX69" s="80"/>
      <c r="TAY69" s="80"/>
      <c r="TAZ69" s="80"/>
      <c r="TBA69" s="80"/>
      <c r="TBB69" s="80"/>
      <c r="TBC69" s="80"/>
      <c r="TBD69" s="80"/>
      <c r="TBE69" s="80"/>
      <c r="TBF69" s="80"/>
      <c r="TBG69" s="80"/>
      <c r="TBH69" s="80"/>
      <c r="TBI69" s="80"/>
      <c r="TBJ69" s="80"/>
      <c r="TBK69" s="80"/>
      <c r="TBL69" s="80"/>
      <c r="TBM69" s="80"/>
      <c r="TBN69" s="80"/>
      <c r="TBO69" s="80"/>
      <c r="TBP69" s="80"/>
      <c r="TBQ69" s="80"/>
      <c r="TBR69" s="80"/>
      <c r="TBS69" s="80"/>
      <c r="TBT69" s="80"/>
      <c r="TBU69" s="80"/>
      <c r="TBV69" s="80"/>
      <c r="TBW69" s="80"/>
      <c r="TBX69" s="80"/>
      <c r="TBY69" s="80"/>
      <c r="TBZ69" s="80"/>
      <c r="TCA69" s="80"/>
      <c r="TCB69" s="80"/>
      <c r="TCC69" s="80"/>
      <c r="TCD69" s="80"/>
      <c r="TCE69" s="80"/>
      <c r="TCF69" s="80"/>
      <c r="TCG69" s="80"/>
      <c r="TCH69" s="80"/>
      <c r="TCI69" s="80"/>
      <c r="TCJ69" s="80"/>
      <c r="TCK69" s="80"/>
      <c r="TCL69" s="80"/>
      <c r="TCM69" s="80"/>
      <c r="TCN69" s="80"/>
      <c r="TCO69" s="80"/>
      <c r="TCP69" s="80"/>
      <c r="TCQ69" s="80"/>
      <c r="TCR69" s="80"/>
      <c r="TCS69" s="80"/>
      <c r="TCT69" s="80"/>
      <c r="TCU69" s="80"/>
      <c r="TCV69" s="80"/>
      <c r="TCW69" s="80"/>
      <c r="TCX69" s="80"/>
      <c r="TCY69" s="80"/>
      <c r="TCZ69" s="80"/>
      <c r="TDA69" s="80"/>
      <c r="TDB69" s="80"/>
      <c r="TDC69" s="80"/>
      <c r="TDD69" s="80"/>
      <c r="TDE69" s="80"/>
      <c r="TDF69" s="80"/>
      <c r="TDG69" s="80"/>
      <c r="TDH69" s="80"/>
      <c r="TDI69" s="80"/>
      <c r="TDJ69" s="80"/>
      <c r="TDK69" s="80"/>
      <c r="TDL69" s="80"/>
      <c r="TDM69" s="80"/>
      <c r="TDN69" s="80"/>
      <c r="TDO69" s="80"/>
      <c r="TDP69" s="80"/>
      <c r="TDQ69" s="80"/>
      <c r="TDR69" s="80"/>
      <c r="TDS69" s="80"/>
      <c r="TDT69" s="80"/>
      <c r="TDU69" s="80"/>
      <c r="TDV69" s="80"/>
      <c r="TDW69" s="80"/>
      <c r="TDX69" s="80"/>
      <c r="TDY69" s="80"/>
      <c r="TDZ69" s="80"/>
      <c r="TEA69" s="80"/>
      <c r="TEB69" s="80"/>
      <c r="TEC69" s="80"/>
      <c r="TED69" s="80"/>
      <c r="TEE69" s="80"/>
      <c r="TEF69" s="80"/>
      <c r="TEG69" s="80"/>
      <c r="TEH69" s="80"/>
      <c r="TEI69" s="80"/>
      <c r="TEJ69" s="80"/>
      <c r="TEK69" s="80"/>
      <c r="TEL69" s="80"/>
      <c r="TEM69" s="80"/>
      <c r="TEN69" s="80"/>
      <c r="TEO69" s="80"/>
      <c r="TEP69" s="80"/>
      <c r="TEQ69" s="80"/>
      <c r="TER69" s="80"/>
      <c r="TES69" s="80"/>
      <c r="TET69" s="80"/>
      <c r="TEU69" s="80"/>
      <c r="TEV69" s="80"/>
      <c r="TEW69" s="80"/>
      <c r="TEX69" s="80"/>
      <c r="TEY69" s="80"/>
      <c r="TEZ69" s="80"/>
      <c r="TFA69" s="80"/>
      <c r="TFB69" s="80"/>
      <c r="TFC69" s="80"/>
      <c r="TFD69" s="80"/>
      <c r="TFE69" s="80"/>
      <c r="TFF69" s="80"/>
      <c r="TFG69" s="80"/>
      <c r="TFH69" s="80"/>
      <c r="TFI69" s="80"/>
      <c r="TFJ69" s="80"/>
      <c r="TFK69" s="80"/>
      <c r="TFL69" s="80"/>
      <c r="TFM69" s="80"/>
      <c r="TFN69" s="80"/>
      <c r="TFO69" s="80"/>
      <c r="TFP69" s="80"/>
      <c r="TFQ69" s="80"/>
      <c r="TFR69" s="80"/>
      <c r="TFS69" s="80"/>
      <c r="TFT69" s="80"/>
      <c r="TFU69" s="80"/>
      <c r="TFV69" s="80"/>
      <c r="TFW69" s="80"/>
      <c r="TFX69" s="80"/>
      <c r="TFY69" s="80"/>
      <c r="TFZ69" s="80"/>
      <c r="TGA69" s="80"/>
      <c r="TGB69" s="80"/>
      <c r="TGC69" s="80"/>
      <c r="TGD69" s="80"/>
      <c r="TGE69" s="80"/>
      <c r="TGF69" s="80"/>
      <c r="TGG69" s="80"/>
      <c r="TGH69" s="80"/>
      <c r="TGI69" s="80"/>
      <c r="TGJ69" s="80"/>
      <c r="TGK69" s="80"/>
      <c r="TGL69" s="80"/>
      <c r="TGM69" s="80"/>
      <c r="TGN69" s="80"/>
      <c r="TGO69" s="80"/>
      <c r="TGP69" s="80"/>
      <c r="TGQ69" s="80"/>
      <c r="TGR69" s="80"/>
      <c r="TGS69" s="80"/>
      <c r="TGT69" s="80"/>
      <c r="TGU69" s="80"/>
      <c r="TGV69" s="80"/>
      <c r="TGW69" s="80"/>
      <c r="TGX69" s="80"/>
      <c r="TGY69" s="80"/>
      <c r="TGZ69" s="80"/>
      <c r="THA69" s="80"/>
      <c r="THB69" s="80"/>
      <c r="THC69" s="80"/>
      <c r="THD69" s="80"/>
      <c r="THE69" s="80"/>
      <c r="THF69" s="80"/>
      <c r="THG69" s="80"/>
      <c r="THH69" s="80"/>
      <c r="THI69" s="80"/>
      <c r="THJ69" s="80"/>
      <c r="THK69" s="80"/>
      <c r="THL69" s="80"/>
      <c r="THM69" s="80"/>
      <c r="THN69" s="80"/>
      <c r="THO69" s="80"/>
      <c r="THP69" s="80"/>
      <c r="THQ69" s="80"/>
      <c r="THR69" s="80"/>
      <c r="THS69" s="80"/>
      <c r="THT69" s="80"/>
      <c r="THU69" s="80"/>
      <c r="THV69" s="80"/>
      <c r="THW69" s="80"/>
      <c r="THX69" s="80"/>
      <c r="THY69" s="80"/>
      <c r="THZ69" s="80"/>
      <c r="TIA69" s="80"/>
      <c r="TIB69" s="80"/>
      <c r="TIC69" s="80"/>
      <c r="TID69" s="80"/>
      <c r="TIE69" s="80"/>
      <c r="TIF69" s="80"/>
      <c r="TIG69" s="80"/>
      <c r="TIH69" s="80"/>
      <c r="TII69" s="80"/>
      <c r="TIJ69" s="80"/>
      <c r="TIK69" s="80"/>
      <c r="TIL69" s="80"/>
      <c r="TIM69" s="80"/>
      <c r="TIN69" s="80"/>
      <c r="TIO69" s="80"/>
      <c r="TIP69" s="80"/>
      <c r="TIQ69" s="80"/>
      <c r="TIR69" s="80"/>
      <c r="TIS69" s="80"/>
      <c r="TIT69" s="80"/>
      <c r="TIU69" s="80"/>
      <c r="TIV69" s="80"/>
      <c r="TIW69" s="80"/>
      <c r="TIX69" s="80"/>
      <c r="TIY69" s="80"/>
      <c r="TIZ69" s="80"/>
      <c r="TJA69" s="80"/>
      <c r="TJB69" s="80"/>
      <c r="TJC69" s="80"/>
      <c r="TJD69" s="80"/>
      <c r="TJE69" s="80"/>
      <c r="TJF69" s="80"/>
      <c r="TJG69" s="80"/>
      <c r="TJH69" s="80"/>
      <c r="TJI69" s="80"/>
      <c r="TJJ69" s="80"/>
      <c r="TJK69" s="80"/>
      <c r="TJL69" s="80"/>
      <c r="TJM69" s="80"/>
      <c r="TJN69" s="80"/>
      <c r="TJO69" s="80"/>
      <c r="TJP69" s="80"/>
      <c r="TJQ69" s="80"/>
      <c r="TJR69" s="80"/>
      <c r="TJS69" s="80"/>
      <c r="TJT69" s="80"/>
      <c r="TJU69" s="80"/>
      <c r="TJV69" s="80"/>
      <c r="TJW69" s="80"/>
      <c r="TJX69" s="80"/>
      <c r="TJY69" s="80"/>
      <c r="TJZ69" s="80"/>
      <c r="TKA69" s="80"/>
      <c r="TKB69" s="80"/>
      <c r="TKC69" s="80"/>
      <c r="TKD69" s="80"/>
      <c r="TKE69" s="80"/>
      <c r="TKF69" s="80"/>
      <c r="TKG69" s="80"/>
      <c r="TKH69" s="80"/>
      <c r="TKI69" s="80"/>
      <c r="TKJ69" s="80"/>
      <c r="TKK69" s="80"/>
      <c r="TKL69" s="80"/>
      <c r="TKM69" s="80"/>
      <c r="TKN69" s="80"/>
      <c r="TKO69" s="80"/>
      <c r="TKP69" s="80"/>
      <c r="TKQ69" s="80"/>
      <c r="TKR69" s="80"/>
      <c r="TKS69" s="80"/>
      <c r="TKT69" s="80"/>
      <c r="TKU69" s="80"/>
      <c r="TKV69" s="80"/>
      <c r="TKW69" s="80"/>
      <c r="TKX69" s="80"/>
      <c r="TKY69" s="80"/>
      <c r="TKZ69" s="80"/>
      <c r="TLA69" s="80"/>
      <c r="TLB69" s="80"/>
      <c r="TLC69" s="80"/>
      <c r="TLD69" s="80"/>
      <c r="TLE69" s="80"/>
      <c r="TLF69" s="80"/>
      <c r="TLG69" s="80"/>
      <c r="TLH69" s="80"/>
      <c r="TLI69" s="80"/>
      <c r="TLJ69" s="80"/>
      <c r="TLK69" s="80"/>
      <c r="TLL69" s="80"/>
      <c r="TLM69" s="80"/>
      <c r="TLN69" s="80"/>
      <c r="TLO69" s="80"/>
      <c r="TLP69" s="80"/>
      <c r="TLQ69" s="80"/>
      <c r="TLR69" s="80"/>
      <c r="TLS69" s="80"/>
      <c r="TLT69" s="80"/>
      <c r="TLU69" s="80"/>
      <c r="TLV69" s="80"/>
      <c r="TLW69" s="80"/>
      <c r="TLX69" s="80"/>
      <c r="TLY69" s="80"/>
      <c r="TLZ69" s="80"/>
      <c r="TMA69" s="80"/>
      <c r="TMB69" s="80"/>
      <c r="TMC69" s="80"/>
      <c r="TMD69" s="80"/>
      <c r="TME69" s="80"/>
      <c r="TMF69" s="80"/>
      <c r="TMG69" s="80"/>
      <c r="TMH69" s="80"/>
      <c r="TMI69" s="80"/>
      <c r="TMJ69" s="80"/>
      <c r="TMK69" s="80"/>
      <c r="TML69" s="80"/>
      <c r="TMM69" s="80"/>
      <c r="TMN69" s="80"/>
      <c r="TMO69" s="80"/>
      <c r="TMP69" s="80"/>
      <c r="TMQ69" s="80"/>
      <c r="TMR69" s="80"/>
      <c r="TMS69" s="80"/>
      <c r="TMT69" s="80"/>
      <c r="TMU69" s="80"/>
      <c r="TMV69" s="80"/>
      <c r="TMW69" s="80"/>
      <c r="TMX69" s="80"/>
      <c r="TMY69" s="80"/>
      <c r="TMZ69" s="80"/>
      <c r="TNA69" s="80"/>
      <c r="TNB69" s="80"/>
      <c r="TNC69" s="80"/>
      <c r="TND69" s="80"/>
      <c r="TNE69" s="80"/>
      <c r="TNF69" s="80"/>
      <c r="TNG69" s="80"/>
      <c r="TNH69" s="80"/>
      <c r="TNI69" s="80"/>
      <c r="TNJ69" s="80"/>
      <c r="TNK69" s="80"/>
      <c r="TNL69" s="80"/>
      <c r="TNM69" s="80"/>
      <c r="TNN69" s="80"/>
      <c r="TNO69" s="80"/>
      <c r="TNP69" s="80"/>
      <c r="TNQ69" s="80"/>
      <c r="TNR69" s="80"/>
      <c r="TNS69" s="80"/>
      <c r="TNT69" s="80"/>
      <c r="TNU69" s="80"/>
      <c r="TNV69" s="80"/>
      <c r="TNW69" s="80"/>
      <c r="TNX69" s="80"/>
      <c r="TNY69" s="80"/>
      <c r="TNZ69" s="80"/>
      <c r="TOA69" s="80"/>
      <c r="TOB69" s="80"/>
      <c r="TOC69" s="80"/>
      <c r="TOD69" s="80"/>
      <c r="TOE69" s="80"/>
      <c r="TOF69" s="80"/>
      <c r="TOG69" s="80"/>
      <c r="TOH69" s="80"/>
      <c r="TOI69" s="80"/>
      <c r="TOJ69" s="80"/>
      <c r="TOK69" s="80"/>
      <c r="TOL69" s="80"/>
      <c r="TOM69" s="80"/>
      <c r="TON69" s="80"/>
      <c r="TOO69" s="80"/>
      <c r="TOP69" s="80"/>
      <c r="TOQ69" s="80"/>
      <c r="TOR69" s="80"/>
      <c r="TOS69" s="80"/>
      <c r="TOT69" s="80"/>
      <c r="TOU69" s="80"/>
      <c r="TOV69" s="80"/>
      <c r="TOW69" s="80"/>
      <c r="TOX69" s="80"/>
      <c r="TOY69" s="80"/>
      <c r="TOZ69" s="80"/>
      <c r="TPA69" s="80"/>
      <c r="TPB69" s="80"/>
      <c r="TPC69" s="80"/>
      <c r="TPD69" s="80"/>
      <c r="TPE69" s="80"/>
      <c r="TPF69" s="80"/>
      <c r="TPG69" s="80"/>
      <c r="TPH69" s="80"/>
      <c r="TPI69" s="80"/>
      <c r="TPJ69" s="80"/>
      <c r="TPK69" s="80"/>
      <c r="TPL69" s="80"/>
      <c r="TPM69" s="80"/>
      <c r="TPN69" s="80"/>
      <c r="TPO69" s="80"/>
      <c r="TPP69" s="80"/>
      <c r="TPQ69" s="80"/>
      <c r="TPR69" s="80"/>
      <c r="TPS69" s="80"/>
      <c r="TPT69" s="80"/>
      <c r="TPU69" s="80"/>
      <c r="TPV69" s="80"/>
      <c r="TPW69" s="80"/>
      <c r="TPX69" s="80"/>
      <c r="TPY69" s="80"/>
      <c r="TPZ69" s="80"/>
      <c r="TQA69" s="80"/>
      <c r="TQB69" s="80"/>
      <c r="TQC69" s="80"/>
      <c r="TQD69" s="80"/>
      <c r="TQE69" s="80"/>
      <c r="TQF69" s="80"/>
      <c r="TQG69" s="80"/>
      <c r="TQH69" s="80"/>
      <c r="TQI69" s="80"/>
      <c r="TQJ69" s="80"/>
      <c r="TQK69" s="80"/>
      <c r="TQL69" s="80"/>
      <c r="TQM69" s="80"/>
      <c r="TQN69" s="80"/>
      <c r="TQO69" s="80"/>
      <c r="TQP69" s="80"/>
      <c r="TQQ69" s="80"/>
      <c r="TQR69" s="80"/>
      <c r="TQS69" s="80"/>
      <c r="TQT69" s="80"/>
      <c r="TQU69" s="80"/>
      <c r="TQV69" s="80"/>
      <c r="TQW69" s="80"/>
      <c r="TQX69" s="80"/>
      <c r="TQY69" s="80"/>
      <c r="TQZ69" s="80"/>
      <c r="TRA69" s="80"/>
      <c r="TRB69" s="80"/>
      <c r="TRC69" s="80"/>
      <c r="TRD69" s="80"/>
      <c r="TRE69" s="80"/>
      <c r="TRF69" s="80"/>
      <c r="TRG69" s="80"/>
      <c r="TRH69" s="80"/>
      <c r="TRI69" s="80"/>
      <c r="TRJ69" s="80"/>
      <c r="TRK69" s="80"/>
      <c r="TRL69" s="80"/>
      <c r="TRM69" s="80"/>
      <c r="TRN69" s="80"/>
      <c r="TRO69" s="80"/>
      <c r="TRP69" s="80"/>
      <c r="TRQ69" s="80"/>
      <c r="TRR69" s="80"/>
      <c r="TRS69" s="80"/>
      <c r="TRT69" s="80"/>
      <c r="TRU69" s="80"/>
      <c r="TRV69" s="80"/>
      <c r="TRW69" s="80"/>
      <c r="TRX69" s="80"/>
      <c r="TRY69" s="80"/>
      <c r="TRZ69" s="80"/>
      <c r="TSA69" s="80"/>
      <c r="TSB69" s="80"/>
      <c r="TSC69" s="80"/>
      <c r="TSD69" s="80"/>
      <c r="TSE69" s="80"/>
      <c r="TSF69" s="80"/>
      <c r="TSG69" s="80"/>
      <c r="TSH69" s="80"/>
      <c r="TSI69" s="80"/>
      <c r="TSJ69" s="80"/>
      <c r="TSK69" s="80"/>
      <c r="TSL69" s="80"/>
      <c r="TSM69" s="80"/>
      <c r="TSN69" s="80"/>
      <c r="TSO69" s="80"/>
      <c r="TSP69" s="80"/>
      <c r="TSQ69" s="80"/>
      <c r="TSR69" s="80"/>
      <c r="TSS69" s="80"/>
      <c r="TST69" s="80"/>
      <c r="TSU69" s="80"/>
      <c r="TSV69" s="80"/>
      <c r="TSW69" s="80"/>
      <c r="TSX69" s="80"/>
      <c r="TSY69" s="80"/>
      <c r="TSZ69" s="80"/>
      <c r="TTA69" s="80"/>
      <c r="TTB69" s="80"/>
      <c r="TTC69" s="80"/>
      <c r="TTD69" s="80"/>
      <c r="TTE69" s="80"/>
      <c r="TTF69" s="80"/>
      <c r="TTG69" s="80"/>
      <c r="TTH69" s="80"/>
      <c r="TTI69" s="80"/>
      <c r="TTJ69" s="80"/>
      <c r="TTK69" s="80"/>
      <c r="TTL69" s="80"/>
      <c r="TTM69" s="80"/>
      <c r="TTN69" s="80"/>
      <c r="TTO69" s="80"/>
      <c r="TTP69" s="80"/>
      <c r="TTQ69" s="80"/>
      <c r="TTR69" s="80"/>
      <c r="TTS69" s="80"/>
      <c r="TTT69" s="80"/>
      <c r="TTU69" s="80"/>
      <c r="TTV69" s="80"/>
      <c r="TTW69" s="80"/>
      <c r="TTX69" s="80"/>
      <c r="TTY69" s="80"/>
      <c r="TTZ69" s="80"/>
      <c r="TUA69" s="80"/>
      <c r="TUB69" s="80"/>
      <c r="TUC69" s="80"/>
      <c r="TUD69" s="80"/>
      <c r="TUE69" s="80"/>
      <c r="TUF69" s="80"/>
      <c r="TUG69" s="80"/>
      <c r="TUH69" s="80"/>
      <c r="TUI69" s="80"/>
      <c r="TUJ69" s="80"/>
      <c r="TUK69" s="80"/>
      <c r="TUL69" s="80"/>
      <c r="TUM69" s="80"/>
      <c r="TUN69" s="80"/>
      <c r="TUO69" s="80"/>
      <c r="TUP69" s="80"/>
      <c r="TUQ69" s="80"/>
      <c r="TUR69" s="80"/>
      <c r="TUS69" s="80"/>
      <c r="TUT69" s="80"/>
      <c r="TUU69" s="80"/>
      <c r="TUV69" s="80"/>
      <c r="TUW69" s="80"/>
      <c r="TUX69" s="80"/>
      <c r="TUY69" s="80"/>
      <c r="TUZ69" s="80"/>
      <c r="TVA69" s="80"/>
      <c r="TVB69" s="80"/>
      <c r="TVC69" s="80"/>
      <c r="TVD69" s="80"/>
      <c r="TVE69" s="80"/>
      <c r="TVF69" s="80"/>
      <c r="TVG69" s="80"/>
      <c r="TVH69" s="80"/>
      <c r="TVI69" s="80"/>
      <c r="TVJ69" s="80"/>
      <c r="TVK69" s="80"/>
      <c r="TVL69" s="80"/>
      <c r="TVM69" s="80"/>
      <c r="TVN69" s="80"/>
      <c r="TVO69" s="80"/>
      <c r="TVP69" s="80"/>
      <c r="TVQ69" s="80"/>
      <c r="TVR69" s="80"/>
      <c r="TVS69" s="80"/>
      <c r="TVT69" s="80"/>
      <c r="TVU69" s="80"/>
      <c r="TVV69" s="80"/>
      <c r="TVW69" s="80"/>
      <c r="TVX69" s="80"/>
      <c r="TVY69" s="80"/>
      <c r="TVZ69" s="80"/>
      <c r="TWA69" s="80"/>
      <c r="TWB69" s="80"/>
      <c r="TWC69" s="80"/>
      <c r="TWD69" s="80"/>
      <c r="TWE69" s="80"/>
      <c r="TWF69" s="80"/>
      <c r="TWG69" s="80"/>
      <c r="TWH69" s="80"/>
      <c r="TWI69" s="80"/>
      <c r="TWJ69" s="80"/>
      <c r="TWK69" s="80"/>
      <c r="TWL69" s="80"/>
      <c r="TWM69" s="80"/>
      <c r="TWN69" s="80"/>
      <c r="TWO69" s="80"/>
      <c r="TWP69" s="80"/>
      <c r="TWQ69" s="80"/>
      <c r="TWR69" s="80"/>
      <c r="TWS69" s="80"/>
      <c r="TWT69" s="80"/>
      <c r="TWU69" s="80"/>
      <c r="TWV69" s="80"/>
      <c r="TWW69" s="80"/>
      <c r="TWX69" s="80"/>
      <c r="TWY69" s="80"/>
      <c r="TWZ69" s="80"/>
      <c r="TXA69" s="80"/>
      <c r="TXB69" s="80"/>
      <c r="TXC69" s="80"/>
      <c r="TXD69" s="80"/>
      <c r="TXE69" s="80"/>
      <c r="TXF69" s="80"/>
      <c r="TXG69" s="80"/>
      <c r="TXH69" s="80"/>
      <c r="TXI69" s="80"/>
      <c r="TXJ69" s="80"/>
      <c r="TXK69" s="80"/>
      <c r="TXL69" s="80"/>
      <c r="TXM69" s="80"/>
      <c r="TXN69" s="80"/>
      <c r="TXO69" s="80"/>
      <c r="TXP69" s="80"/>
      <c r="TXQ69" s="80"/>
      <c r="TXR69" s="80"/>
      <c r="TXS69" s="80"/>
      <c r="TXT69" s="80"/>
      <c r="TXU69" s="80"/>
      <c r="TXV69" s="80"/>
      <c r="TXW69" s="80"/>
      <c r="TXX69" s="80"/>
      <c r="TXY69" s="80"/>
      <c r="TXZ69" s="80"/>
      <c r="TYA69" s="80"/>
      <c r="TYB69" s="80"/>
      <c r="TYC69" s="80"/>
      <c r="TYD69" s="80"/>
      <c r="TYE69" s="80"/>
      <c r="TYF69" s="80"/>
      <c r="TYG69" s="80"/>
      <c r="TYH69" s="80"/>
      <c r="TYI69" s="80"/>
      <c r="TYJ69" s="80"/>
      <c r="TYK69" s="80"/>
      <c r="TYL69" s="80"/>
      <c r="TYM69" s="80"/>
      <c r="TYN69" s="80"/>
      <c r="TYO69" s="80"/>
      <c r="TYP69" s="80"/>
      <c r="TYQ69" s="80"/>
      <c r="TYR69" s="80"/>
      <c r="TYS69" s="80"/>
      <c r="TYT69" s="80"/>
      <c r="TYU69" s="80"/>
      <c r="TYV69" s="80"/>
      <c r="TYW69" s="80"/>
      <c r="TYX69" s="80"/>
      <c r="TYY69" s="80"/>
      <c r="TYZ69" s="80"/>
      <c r="TZA69" s="80"/>
      <c r="TZB69" s="80"/>
      <c r="TZC69" s="80"/>
      <c r="TZD69" s="80"/>
      <c r="TZE69" s="80"/>
      <c r="TZF69" s="80"/>
      <c r="TZG69" s="80"/>
      <c r="TZH69" s="80"/>
      <c r="TZI69" s="80"/>
      <c r="TZJ69" s="80"/>
      <c r="TZK69" s="80"/>
      <c r="TZL69" s="80"/>
      <c r="TZM69" s="80"/>
      <c r="TZN69" s="80"/>
      <c r="TZO69" s="80"/>
      <c r="TZP69" s="80"/>
      <c r="TZQ69" s="80"/>
      <c r="TZR69" s="80"/>
      <c r="TZS69" s="80"/>
      <c r="TZT69" s="80"/>
      <c r="TZU69" s="80"/>
      <c r="TZV69" s="80"/>
      <c r="TZW69" s="80"/>
      <c r="TZX69" s="80"/>
      <c r="TZY69" s="80"/>
      <c r="TZZ69" s="80"/>
      <c r="UAA69" s="80"/>
      <c r="UAB69" s="80"/>
      <c r="UAC69" s="80"/>
      <c r="UAD69" s="80"/>
      <c r="UAE69" s="80"/>
      <c r="UAF69" s="80"/>
      <c r="UAG69" s="80"/>
      <c r="UAH69" s="80"/>
      <c r="UAI69" s="80"/>
      <c r="UAJ69" s="80"/>
      <c r="UAK69" s="80"/>
      <c r="UAL69" s="80"/>
      <c r="UAM69" s="80"/>
      <c r="UAN69" s="80"/>
      <c r="UAO69" s="80"/>
      <c r="UAP69" s="80"/>
      <c r="UAQ69" s="80"/>
      <c r="UAR69" s="80"/>
      <c r="UAS69" s="80"/>
      <c r="UAT69" s="80"/>
      <c r="UAU69" s="80"/>
      <c r="UAV69" s="80"/>
      <c r="UAW69" s="80"/>
      <c r="UAX69" s="80"/>
      <c r="UAY69" s="80"/>
      <c r="UAZ69" s="80"/>
      <c r="UBA69" s="80"/>
      <c r="UBB69" s="80"/>
      <c r="UBC69" s="80"/>
      <c r="UBD69" s="80"/>
      <c r="UBE69" s="80"/>
      <c r="UBF69" s="80"/>
      <c r="UBG69" s="80"/>
      <c r="UBH69" s="80"/>
      <c r="UBI69" s="80"/>
      <c r="UBJ69" s="80"/>
      <c r="UBK69" s="80"/>
      <c r="UBL69" s="80"/>
      <c r="UBM69" s="80"/>
      <c r="UBN69" s="80"/>
      <c r="UBO69" s="80"/>
      <c r="UBP69" s="80"/>
      <c r="UBQ69" s="80"/>
      <c r="UBR69" s="80"/>
      <c r="UBS69" s="80"/>
      <c r="UBT69" s="80"/>
      <c r="UBU69" s="80"/>
      <c r="UBV69" s="80"/>
      <c r="UBW69" s="80"/>
      <c r="UBX69" s="80"/>
      <c r="UBY69" s="80"/>
      <c r="UBZ69" s="80"/>
      <c r="UCA69" s="80"/>
      <c r="UCB69" s="80"/>
      <c r="UCC69" s="80"/>
      <c r="UCD69" s="80"/>
      <c r="UCE69" s="80"/>
      <c r="UCF69" s="80"/>
      <c r="UCG69" s="80"/>
      <c r="UCH69" s="80"/>
      <c r="UCI69" s="80"/>
      <c r="UCJ69" s="80"/>
      <c r="UCK69" s="80"/>
      <c r="UCL69" s="80"/>
      <c r="UCM69" s="80"/>
      <c r="UCN69" s="80"/>
      <c r="UCO69" s="80"/>
      <c r="UCP69" s="80"/>
      <c r="UCQ69" s="80"/>
      <c r="UCR69" s="80"/>
      <c r="UCS69" s="80"/>
      <c r="UCT69" s="80"/>
      <c r="UCU69" s="80"/>
      <c r="UCV69" s="80"/>
      <c r="UCW69" s="80"/>
      <c r="UCX69" s="80"/>
      <c r="UCY69" s="80"/>
      <c r="UCZ69" s="80"/>
      <c r="UDA69" s="80"/>
      <c r="UDB69" s="80"/>
      <c r="UDC69" s="80"/>
      <c r="UDD69" s="80"/>
      <c r="UDE69" s="80"/>
      <c r="UDF69" s="80"/>
      <c r="UDG69" s="80"/>
      <c r="UDH69" s="80"/>
      <c r="UDI69" s="80"/>
      <c r="UDJ69" s="80"/>
      <c r="UDK69" s="80"/>
      <c r="UDL69" s="80"/>
      <c r="UDM69" s="80"/>
      <c r="UDN69" s="80"/>
      <c r="UDO69" s="80"/>
      <c r="UDP69" s="80"/>
      <c r="UDQ69" s="80"/>
      <c r="UDR69" s="80"/>
      <c r="UDS69" s="80"/>
      <c r="UDT69" s="80"/>
      <c r="UDU69" s="80"/>
      <c r="UDV69" s="80"/>
      <c r="UDW69" s="80"/>
      <c r="UDX69" s="80"/>
      <c r="UDY69" s="80"/>
      <c r="UDZ69" s="80"/>
      <c r="UEA69" s="80"/>
      <c r="UEB69" s="80"/>
      <c r="UEC69" s="80"/>
      <c r="UED69" s="80"/>
      <c r="UEE69" s="80"/>
      <c r="UEF69" s="80"/>
      <c r="UEG69" s="80"/>
      <c r="UEH69" s="80"/>
      <c r="UEI69" s="80"/>
      <c r="UEJ69" s="80"/>
      <c r="UEK69" s="80"/>
      <c r="UEL69" s="80"/>
      <c r="UEM69" s="80"/>
      <c r="UEN69" s="80"/>
      <c r="UEO69" s="80"/>
      <c r="UEP69" s="80"/>
      <c r="UEQ69" s="80"/>
      <c r="UER69" s="80"/>
      <c r="UES69" s="80"/>
      <c r="UET69" s="80"/>
      <c r="UEU69" s="80"/>
      <c r="UEV69" s="80"/>
      <c r="UEW69" s="80"/>
      <c r="UEX69" s="80"/>
      <c r="UEY69" s="80"/>
      <c r="UEZ69" s="80"/>
      <c r="UFA69" s="80"/>
      <c r="UFB69" s="80"/>
      <c r="UFC69" s="80"/>
      <c r="UFD69" s="80"/>
      <c r="UFE69" s="80"/>
      <c r="UFF69" s="80"/>
      <c r="UFG69" s="80"/>
      <c r="UFH69" s="80"/>
      <c r="UFI69" s="80"/>
      <c r="UFJ69" s="80"/>
      <c r="UFK69" s="80"/>
      <c r="UFL69" s="80"/>
      <c r="UFM69" s="80"/>
      <c r="UFN69" s="80"/>
      <c r="UFO69" s="80"/>
      <c r="UFP69" s="80"/>
      <c r="UFQ69" s="80"/>
      <c r="UFR69" s="80"/>
      <c r="UFS69" s="80"/>
      <c r="UFT69" s="80"/>
      <c r="UFU69" s="80"/>
      <c r="UFV69" s="80"/>
      <c r="UFW69" s="80"/>
      <c r="UFX69" s="80"/>
      <c r="UFY69" s="80"/>
      <c r="UFZ69" s="80"/>
      <c r="UGA69" s="80"/>
      <c r="UGB69" s="80"/>
      <c r="UGC69" s="80"/>
      <c r="UGD69" s="80"/>
      <c r="UGE69" s="80"/>
      <c r="UGF69" s="80"/>
      <c r="UGG69" s="80"/>
      <c r="UGH69" s="80"/>
      <c r="UGI69" s="80"/>
      <c r="UGJ69" s="80"/>
      <c r="UGK69" s="80"/>
      <c r="UGL69" s="80"/>
      <c r="UGM69" s="80"/>
      <c r="UGN69" s="80"/>
      <c r="UGO69" s="80"/>
      <c r="UGP69" s="80"/>
      <c r="UGQ69" s="80"/>
      <c r="UGR69" s="80"/>
      <c r="UGS69" s="80"/>
      <c r="UGT69" s="80"/>
      <c r="UGU69" s="80"/>
      <c r="UGV69" s="80"/>
      <c r="UGW69" s="80"/>
      <c r="UGX69" s="80"/>
      <c r="UGY69" s="80"/>
      <c r="UGZ69" s="80"/>
      <c r="UHA69" s="80"/>
      <c r="UHB69" s="80"/>
      <c r="UHC69" s="80"/>
      <c r="UHD69" s="80"/>
      <c r="UHE69" s="80"/>
      <c r="UHF69" s="80"/>
      <c r="UHG69" s="80"/>
      <c r="UHH69" s="80"/>
      <c r="UHI69" s="80"/>
      <c r="UHJ69" s="80"/>
      <c r="UHK69" s="80"/>
      <c r="UHL69" s="80"/>
      <c r="UHM69" s="80"/>
      <c r="UHN69" s="80"/>
      <c r="UHO69" s="80"/>
      <c r="UHP69" s="80"/>
      <c r="UHQ69" s="80"/>
      <c r="UHR69" s="80"/>
      <c r="UHS69" s="80"/>
      <c r="UHT69" s="80"/>
      <c r="UHU69" s="80"/>
      <c r="UHV69" s="80"/>
      <c r="UHW69" s="80"/>
      <c r="UHX69" s="80"/>
      <c r="UHY69" s="80"/>
      <c r="UHZ69" s="80"/>
      <c r="UIA69" s="80"/>
      <c r="UIB69" s="80"/>
      <c r="UIC69" s="80"/>
      <c r="UID69" s="80"/>
      <c r="UIE69" s="80"/>
      <c r="UIF69" s="80"/>
      <c r="UIG69" s="80"/>
      <c r="UIH69" s="80"/>
      <c r="UII69" s="80"/>
      <c r="UIJ69" s="80"/>
      <c r="UIK69" s="80"/>
      <c r="UIL69" s="80"/>
      <c r="UIM69" s="80"/>
      <c r="UIN69" s="80"/>
      <c r="UIO69" s="80"/>
      <c r="UIP69" s="80"/>
      <c r="UIQ69" s="80"/>
      <c r="UIR69" s="80"/>
      <c r="UIS69" s="80"/>
      <c r="UIT69" s="80"/>
      <c r="UIU69" s="80"/>
      <c r="UIV69" s="80"/>
      <c r="UIW69" s="80"/>
      <c r="UIX69" s="80"/>
      <c r="UIY69" s="80"/>
      <c r="UIZ69" s="80"/>
      <c r="UJA69" s="80"/>
      <c r="UJB69" s="80"/>
      <c r="UJC69" s="80"/>
      <c r="UJD69" s="80"/>
      <c r="UJE69" s="80"/>
      <c r="UJF69" s="80"/>
      <c r="UJG69" s="80"/>
      <c r="UJH69" s="80"/>
      <c r="UJI69" s="80"/>
      <c r="UJJ69" s="80"/>
      <c r="UJK69" s="80"/>
      <c r="UJL69" s="80"/>
      <c r="UJM69" s="80"/>
      <c r="UJN69" s="80"/>
      <c r="UJO69" s="80"/>
      <c r="UJP69" s="80"/>
      <c r="UJQ69" s="80"/>
      <c r="UJR69" s="80"/>
      <c r="UJS69" s="80"/>
      <c r="UJT69" s="80"/>
      <c r="UJU69" s="80"/>
      <c r="UJV69" s="80"/>
      <c r="UJW69" s="80"/>
      <c r="UJX69" s="80"/>
      <c r="UJY69" s="80"/>
      <c r="UJZ69" s="80"/>
      <c r="UKA69" s="80"/>
      <c r="UKB69" s="80"/>
      <c r="UKC69" s="80"/>
      <c r="UKD69" s="80"/>
      <c r="UKE69" s="80"/>
      <c r="UKF69" s="80"/>
      <c r="UKG69" s="80"/>
      <c r="UKH69" s="80"/>
      <c r="UKI69" s="80"/>
      <c r="UKJ69" s="80"/>
      <c r="UKK69" s="80"/>
      <c r="UKL69" s="80"/>
      <c r="UKM69" s="80"/>
      <c r="UKN69" s="80"/>
      <c r="UKO69" s="80"/>
      <c r="UKP69" s="80"/>
      <c r="UKQ69" s="80"/>
      <c r="UKR69" s="80"/>
      <c r="UKS69" s="80"/>
      <c r="UKT69" s="80"/>
      <c r="UKU69" s="80"/>
      <c r="UKV69" s="80"/>
      <c r="UKW69" s="80"/>
      <c r="UKX69" s="80"/>
      <c r="UKY69" s="80"/>
      <c r="UKZ69" s="80"/>
      <c r="ULA69" s="80"/>
      <c r="ULB69" s="80"/>
      <c r="ULC69" s="80"/>
      <c r="ULD69" s="80"/>
      <c r="ULE69" s="80"/>
      <c r="ULF69" s="80"/>
      <c r="ULG69" s="80"/>
      <c r="ULH69" s="80"/>
      <c r="ULI69" s="80"/>
      <c r="ULJ69" s="80"/>
      <c r="ULK69" s="80"/>
      <c r="ULL69" s="80"/>
      <c r="ULM69" s="80"/>
      <c r="ULN69" s="80"/>
      <c r="ULO69" s="80"/>
      <c r="ULP69" s="80"/>
      <c r="ULQ69" s="80"/>
      <c r="ULR69" s="80"/>
      <c r="ULS69" s="80"/>
      <c r="ULT69" s="80"/>
      <c r="ULU69" s="80"/>
      <c r="ULV69" s="80"/>
      <c r="ULW69" s="80"/>
      <c r="ULX69" s="80"/>
      <c r="ULY69" s="80"/>
      <c r="ULZ69" s="80"/>
      <c r="UMA69" s="80"/>
      <c r="UMB69" s="80"/>
      <c r="UMC69" s="80"/>
      <c r="UMD69" s="80"/>
      <c r="UME69" s="80"/>
      <c r="UMF69" s="80"/>
      <c r="UMG69" s="80"/>
      <c r="UMH69" s="80"/>
      <c r="UMI69" s="80"/>
      <c r="UMJ69" s="80"/>
      <c r="UMK69" s="80"/>
      <c r="UML69" s="80"/>
      <c r="UMM69" s="80"/>
      <c r="UMN69" s="80"/>
      <c r="UMO69" s="80"/>
      <c r="UMP69" s="80"/>
      <c r="UMQ69" s="80"/>
      <c r="UMR69" s="80"/>
      <c r="UMS69" s="80"/>
      <c r="UMT69" s="80"/>
      <c r="UMU69" s="80"/>
      <c r="UMV69" s="80"/>
      <c r="UMW69" s="80"/>
      <c r="UMX69" s="80"/>
      <c r="UMY69" s="80"/>
      <c r="UMZ69" s="80"/>
      <c r="UNA69" s="80"/>
      <c r="UNB69" s="80"/>
      <c r="UNC69" s="80"/>
      <c r="UND69" s="80"/>
      <c r="UNE69" s="80"/>
      <c r="UNF69" s="80"/>
      <c r="UNG69" s="80"/>
      <c r="UNH69" s="80"/>
      <c r="UNI69" s="80"/>
      <c r="UNJ69" s="80"/>
      <c r="UNK69" s="80"/>
      <c r="UNL69" s="80"/>
      <c r="UNM69" s="80"/>
      <c r="UNN69" s="80"/>
      <c r="UNO69" s="80"/>
      <c r="UNP69" s="80"/>
      <c r="UNQ69" s="80"/>
      <c r="UNR69" s="80"/>
      <c r="UNS69" s="80"/>
      <c r="UNT69" s="80"/>
      <c r="UNU69" s="80"/>
      <c r="UNV69" s="80"/>
      <c r="UNW69" s="80"/>
      <c r="UNX69" s="80"/>
      <c r="UNY69" s="80"/>
      <c r="UNZ69" s="80"/>
      <c r="UOA69" s="80"/>
      <c r="UOB69" s="80"/>
      <c r="UOC69" s="80"/>
      <c r="UOD69" s="80"/>
      <c r="UOE69" s="80"/>
      <c r="UOF69" s="80"/>
      <c r="UOG69" s="80"/>
      <c r="UOH69" s="80"/>
      <c r="UOI69" s="80"/>
      <c r="UOJ69" s="80"/>
      <c r="UOK69" s="80"/>
      <c r="UOL69" s="80"/>
      <c r="UOM69" s="80"/>
      <c r="UON69" s="80"/>
      <c r="UOO69" s="80"/>
      <c r="UOP69" s="80"/>
      <c r="UOQ69" s="80"/>
      <c r="UOR69" s="80"/>
      <c r="UOS69" s="80"/>
      <c r="UOT69" s="80"/>
      <c r="UOU69" s="80"/>
      <c r="UOV69" s="80"/>
      <c r="UOW69" s="80"/>
      <c r="UOX69" s="80"/>
      <c r="UOY69" s="80"/>
      <c r="UOZ69" s="80"/>
      <c r="UPA69" s="80"/>
      <c r="UPB69" s="80"/>
      <c r="UPC69" s="80"/>
      <c r="UPD69" s="80"/>
      <c r="UPE69" s="80"/>
      <c r="UPF69" s="80"/>
      <c r="UPG69" s="80"/>
      <c r="UPH69" s="80"/>
      <c r="UPI69" s="80"/>
      <c r="UPJ69" s="80"/>
      <c r="UPK69" s="80"/>
      <c r="UPL69" s="80"/>
      <c r="UPM69" s="80"/>
      <c r="UPN69" s="80"/>
      <c r="UPO69" s="80"/>
      <c r="UPP69" s="80"/>
      <c r="UPQ69" s="80"/>
      <c r="UPR69" s="80"/>
      <c r="UPS69" s="80"/>
      <c r="UPT69" s="80"/>
      <c r="UPU69" s="80"/>
      <c r="UPV69" s="80"/>
      <c r="UPW69" s="80"/>
      <c r="UPX69" s="80"/>
      <c r="UPY69" s="80"/>
      <c r="UPZ69" s="80"/>
      <c r="UQA69" s="80"/>
      <c r="UQB69" s="80"/>
      <c r="UQC69" s="80"/>
      <c r="UQD69" s="80"/>
      <c r="UQE69" s="80"/>
      <c r="UQF69" s="80"/>
      <c r="UQG69" s="80"/>
      <c r="UQH69" s="80"/>
      <c r="UQI69" s="80"/>
      <c r="UQJ69" s="80"/>
      <c r="UQK69" s="80"/>
      <c r="UQL69" s="80"/>
      <c r="UQM69" s="80"/>
      <c r="UQN69" s="80"/>
      <c r="UQO69" s="80"/>
      <c r="UQP69" s="80"/>
      <c r="UQQ69" s="80"/>
      <c r="UQR69" s="80"/>
      <c r="UQS69" s="80"/>
      <c r="UQT69" s="80"/>
      <c r="UQU69" s="80"/>
      <c r="UQV69" s="80"/>
      <c r="UQW69" s="80"/>
      <c r="UQX69" s="80"/>
      <c r="UQY69" s="80"/>
      <c r="UQZ69" s="80"/>
      <c r="URA69" s="80"/>
      <c r="URB69" s="80"/>
      <c r="URC69" s="80"/>
      <c r="URD69" s="80"/>
      <c r="URE69" s="80"/>
      <c r="URF69" s="80"/>
      <c r="URG69" s="80"/>
      <c r="URH69" s="80"/>
      <c r="URI69" s="80"/>
      <c r="URJ69" s="80"/>
      <c r="URK69" s="80"/>
      <c r="URL69" s="80"/>
      <c r="URM69" s="80"/>
      <c r="URN69" s="80"/>
      <c r="URO69" s="80"/>
      <c r="URP69" s="80"/>
      <c r="URQ69" s="80"/>
      <c r="URR69" s="80"/>
      <c r="URS69" s="80"/>
      <c r="URT69" s="80"/>
      <c r="URU69" s="80"/>
      <c r="URV69" s="80"/>
      <c r="URW69" s="80"/>
      <c r="URX69" s="80"/>
      <c r="URY69" s="80"/>
      <c r="URZ69" s="80"/>
      <c r="USA69" s="80"/>
      <c r="USB69" s="80"/>
      <c r="USC69" s="80"/>
      <c r="USD69" s="80"/>
      <c r="USE69" s="80"/>
      <c r="USF69" s="80"/>
      <c r="USG69" s="80"/>
      <c r="USH69" s="80"/>
      <c r="USI69" s="80"/>
      <c r="USJ69" s="80"/>
      <c r="USK69" s="80"/>
      <c r="USL69" s="80"/>
      <c r="USM69" s="80"/>
      <c r="USN69" s="80"/>
      <c r="USO69" s="80"/>
      <c r="USP69" s="80"/>
      <c r="USQ69" s="80"/>
      <c r="USR69" s="80"/>
      <c r="USS69" s="80"/>
      <c r="UST69" s="80"/>
      <c r="USU69" s="80"/>
      <c r="USV69" s="80"/>
      <c r="USW69" s="80"/>
      <c r="USX69" s="80"/>
      <c r="USY69" s="80"/>
      <c r="USZ69" s="80"/>
      <c r="UTA69" s="80"/>
      <c r="UTB69" s="80"/>
      <c r="UTC69" s="80"/>
      <c r="UTD69" s="80"/>
      <c r="UTE69" s="80"/>
      <c r="UTF69" s="80"/>
      <c r="UTG69" s="80"/>
      <c r="UTH69" s="80"/>
      <c r="UTI69" s="80"/>
      <c r="UTJ69" s="80"/>
      <c r="UTK69" s="80"/>
      <c r="UTL69" s="80"/>
      <c r="UTM69" s="80"/>
      <c r="UTN69" s="80"/>
      <c r="UTO69" s="80"/>
      <c r="UTP69" s="80"/>
      <c r="UTQ69" s="80"/>
      <c r="UTR69" s="80"/>
      <c r="UTS69" s="80"/>
      <c r="UTT69" s="80"/>
      <c r="UTU69" s="80"/>
      <c r="UTV69" s="80"/>
      <c r="UTW69" s="80"/>
      <c r="UTX69" s="80"/>
      <c r="UTY69" s="80"/>
      <c r="UTZ69" s="80"/>
      <c r="UUA69" s="80"/>
      <c r="UUB69" s="80"/>
      <c r="UUC69" s="80"/>
      <c r="UUD69" s="80"/>
      <c r="UUE69" s="80"/>
      <c r="UUF69" s="80"/>
      <c r="UUG69" s="80"/>
      <c r="UUH69" s="80"/>
      <c r="UUI69" s="80"/>
      <c r="UUJ69" s="80"/>
      <c r="UUK69" s="80"/>
      <c r="UUL69" s="80"/>
      <c r="UUM69" s="80"/>
      <c r="UUN69" s="80"/>
      <c r="UUO69" s="80"/>
      <c r="UUP69" s="80"/>
      <c r="UUQ69" s="80"/>
      <c r="UUR69" s="80"/>
      <c r="UUS69" s="80"/>
      <c r="UUT69" s="80"/>
      <c r="UUU69" s="80"/>
      <c r="UUV69" s="80"/>
      <c r="UUW69" s="80"/>
      <c r="UUX69" s="80"/>
      <c r="UUY69" s="80"/>
      <c r="UUZ69" s="80"/>
      <c r="UVA69" s="80"/>
      <c r="UVB69" s="80"/>
      <c r="UVC69" s="80"/>
      <c r="UVD69" s="80"/>
      <c r="UVE69" s="80"/>
      <c r="UVF69" s="80"/>
      <c r="UVG69" s="80"/>
      <c r="UVH69" s="80"/>
      <c r="UVI69" s="80"/>
      <c r="UVJ69" s="80"/>
      <c r="UVK69" s="80"/>
      <c r="UVL69" s="80"/>
      <c r="UVM69" s="80"/>
      <c r="UVN69" s="80"/>
      <c r="UVO69" s="80"/>
      <c r="UVP69" s="80"/>
      <c r="UVQ69" s="80"/>
      <c r="UVR69" s="80"/>
      <c r="UVS69" s="80"/>
      <c r="UVT69" s="80"/>
      <c r="UVU69" s="80"/>
      <c r="UVV69" s="80"/>
      <c r="UVW69" s="80"/>
      <c r="UVX69" s="80"/>
      <c r="UVY69" s="80"/>
      <c r="UVZ69" s="80"/>
      <c r="UWA69" s="80"/>
      <c r="UWB69" s="80"/>
      <c r="UWC69" s="80"/>
      <c r="UWD69" s="80"/>
      <c r="UWE69" s="80"/>
      <c r="UWF69" s="80"/>
      <c r="UWG69" s="80"/>
      <c r="UWH69" s="80"/>
      <c r="UWI69" s="80"/>
      <c r="UWJ69" s="80"/>
      <c r="UWK69" s="80"/>
      <c r="UWL69" s="80"/>
      <c r="UWM69" s="80"/>
      <c r="UWN69" s="80"/>
      <c r="UWO69" s="80"/>
      <c r="UWP69" s="80"/>
      <c r="UWQ69" s="80"/>
      <c r="UWR69" s="80"/>
      <c r="UWS69" s="80"/>
      <c r="UWT69" s="80"/>
      <c r="UWU69" s="80"/>
      <c r="UWV69" s="80"/>
      <c r="UWW69" s="80"/>
      <c r="UWX69" s="80"/>
      <c r="UWY69" s="80"/>
      <c r="UWZ69" s="80"/>
      <c r="UXA69" s="80"/>
      <c r="UXB69" s="80"/>
      <c r="UXC69" s="80"/>
      <c r="UXD69" s="80"/>
      <c r="UXE69" s="80"/>
      <c r="UXF69" s="80"/>
      <c r="UXG69" s="80"/>
      <c r="UXH69" s="80"/>
      <c r="UXI69" s="80"/>
      <c r="UXJ69" s="80"/>
      <c r="UXK69" s="80"/>
      <c r="UXL69" s="80"/>
      <c r="UXM69" s="80"/>
      <c r="UXN69" s="80"/>
      <c r="UXO69" s="80"/>
      <c r="UXP69" s="80"/>
      <c r="UXQ69" s="80"/>
      <c r="UXR69" s="80"/>
      <c r="UXS69" s="80"/>
      <c r="UXT69" s="80"/>
      <c r="UXU69" s="80"/>
      <c r="UXV69" s="80"/>
      <c r="UXW69" s="80"/>
      <c r="UXX69" s="80"/>
      <c r="UXY69" s="80"/>
      <c r="UXZ69" s="80"/>
      <c r="UYA69" s="80"/>
      <c r="UYB69" s="80"/>
      <c r="UYC69" s="80"/>
      <c r="UYD69" s="80"/>
      <c r="UYE69" s="80"/>
      <c r="UYF69" s="80"/>
      <c r="UYG69" s="80"/>
      <c r="UYH69" s="80"/>
      <c r="UYI69" s="80"/>
      <c r="UYJ69" s="80"/>
      <c r="UYK69" s="80"/>
      <c r="UYL69" s="80"/>
      <c r="UYM69" s="80"/>
      <c r="UYN69" s="80"/>
      <c r="UYO69" s="80"/>
      <c r="UYP69" s="80"/>
      <c r="UYQ69" s="80"/>
      <c r="UYR69" s="80"/>
      <c r="UYS69" s="80"/>
      <c r="UYT69" s="80"/>
      <c r="UYU69" s="80"/>
      <c r="UYV69" s="80"/>
      <c r="UYW69" s="80"/>
      <c r="UYX69" s="80"/>
      <c r="UYY69" s="80"/>
      <c r="UYZ69" s="80"/>
      <c r="UZA69" s="80"/>
      <c r="UZB69" s="80"/>
      <c r="UZC69" s="80"/>
      <c r="UZD69" s="80"/>
      <c r="UZE69" s="80"/>
      <c r="UZF69" s="80"/>
      <c r="UZG69" s="80"/>
      <c r="UZH69" s="80"/>
      <c r="UZI69" s="80"/>
      <c r="UZJ69" s="80"/>
      <c r="UZK69" s="80"/>
      <c r="UZL69" s="80"/>
      <c r="UZM69" s="80"/>
      <c r="UZN69" s="80"/>
      <c r="UZO69" s="80"/>
      <c r="UZP69" s="80"/>
      <c r="UZQ69" s="80"/>
      <c r="UZR69" s="80"/>
      <c r="UZS69" s="80"/>
      <c r="UZT69" s="80"/>
      <c r="UZU69" s="80"/>
      <c r="UZV69" s="80"/>
      <c r="UZW69" s="80"/>
      <c r="UZX69" s="80"/>
      <c r="UZY69" s="80"/>
      <c r="UZZ69" s="80"/>
      <c r="VAA69" s="80"/>
      <c r="VAB69" s="80"/>
      <c r="VAC69" s="80"/>
      <c r="VAD69" s="80"/>
      <c r="VAE69" s="80"/>
      <c r="VAF69" s="80"/>
      <c r="VAG69" s="80"/>
      <c r="VAH69" s="80"/>
      <c r="VAI69" s="80"/>
      <c r="VAJ69" s="80"/>
      <c r="VAK69" s="80"/>
      <c r="VAL69" s="80"/>
      <c r="VAM69" s="80"/>
      <c r="VAN69" s="80"/>
      <c r="VAO69" s="80"/>
      <c r="VAP69" s="80"/>
      <c r="VAQ69" s="80"/>
      <c r="VAR69" s="80"/>
      <c r="VAS69" s="80"/>
      <c r="VAT69" s="80"/>
      <c r="VAU69" s="80"/>
      <c r="VAV69" s="80"/>
      <c r="VAW69" s="80"/>
      <c r="VAX69" s="80"/>
      <c r="VAY69" s="80"/>
      <c r="VAZ69" s="80"/>
      <c r="VBA69" s="80"/>
      <c r="VBB69" s="80"/>
      <c r="VBC69" s="80"/>
      <c r="VBD69" s="80"/>
      <c r="VBE69" s="80"/>
      <c r="VBF69" s="80"/>
      <c r="VBG69" s="80"/>
      <c r="VBH69" s="80"/>
      <c r="VBI69" s="80"/>
      <c r="VBJ69" s="80"/>
      <c r="VBK69" s="80"/>
      <c r="VBL69" s="80"/>
      <c r="VBM69" s="80"/>
      <c r="VBN69" s="80"/>
      <c r="VBO69" s="80"/>
      <c r="VBP69" s="80"/>
      <c r="VBQ69" s="80"/>
      <c r="VBR69" s="80"/>
      <c r="VBS69" s="80"/>
      <c r="VBT69" s="80"/>
      <c r="VBU69" s="80"/>
      <c r="VBV69" s="80"/>
      <c r="VBW69" s="80"/>
      <c r="VBX69" s="80"/>
      <c r="VBY69" s="80"/>
      <c r="VBZ69" s="80"/>
      <c r="VCA69" s="80"/>
      <c r="VCB69" s="80"/>
      <c r="VCC69" s="80"/>
      <c r="VCD69" s="80"/>
      <c r="VCE69" s="80"/>
      <c r="VCF69" s="80"/>
      <c r="VCG69" s="80"/>
      <c r="VCH69" s="80"/>
      <c r="VCI69" s="80"/>
      <c r="VCJ69" s="80"/>
      <c r="VCK69" s="80"/>
      <c r="VCL69" s="80"/>
      <c r="VCM69" s="80"/>
      <c r="VCN69" s="80"/>
      <c r="VCO69" s="80"/>
      <c r="VCP69" s="80"/>
      <c r="VCQ69" s="80"/>
      <c r="VCR69" s="80"/>
      <c r="VCS69" s="80"/>
      <c r="VCT69" s="80"/>
      <c r="VCU69" s="80"/>
      <c r="VCV69" s="80"/>
      <c r="VCW69" s="80"/>
      <c r="VCX69" s="80"/>
      <c r="VCY69" s="80"/>
      <c r="VCZ69" s="80"/>
      <c r="VDA69" s="80"/>
      <c r="VDB69" s="80"/>
      <c r="VDC69" s="80"/>
      <c r="VDD69" s="80"/>
      <c r="VDE69" s="80"/>
      <c r="VDF69" s="80"/>
      <c r="VDG69" s="80"/>
      <c r="VDH69" s="80"/>
      <c r="VDI69" s="80"/>
      <c r="VDJ69" s="80"/>
      <c r="VDK69" s="80"/>
      <c r="VDL69" s="80"/>
      <c r="VDM69" s="80"/>
      <c r="VDN69" s="80"/>
      <c r="VDO69" s="80"/>
      <c r="VDP69" s="80"/>
      <c r="VDQ69" s="80"/>
      <c r="VDR69" s="80"/>
      <c r="VDS69" s="80"/>
      <c r="VDT69" s="80"/>
      <c r="VDU69" s="80"/>
      <c r="VDV69" s="80"/>
      <c r="VDW69" s="80"/>
      <c r="VDX69" s="80"/>
      <c r="VDY69" s="80"/>
      <c r="VDZ69" s="80"/>
      <c r="VEA69" s="80"/>
      <c r="VEB69" s="80"/>
      <c r="VEC69" s="80"/>
      <c r="VED69" s="80"/>
      <c r="VEE69" s="80"/>
      <c r="VEF69" s="80"/>
      <c r="VEG69" s="80"/>
      <c r="VEH69" s="80"/>
      <c r="VEI69" s="80"/>
      <c r="VEJ69" s="80"/>
      <c r="VEK69" s="80"/>
      <c r="VEL69" s="80"/>
      <c r="VEM69" s="80"/>
      <c r="VEN69" s="80"/>
      <c r="VEO69" s="80"/>
      <c r="VEP69" s="80"/>
      <c r="VEQ69" s="80"/>
      <c r="VER69" s="80"/>
      <c r="VES69" s="80"/>
      <c r="VET69" s="80"/>
      <c r="VEU69" s="80"/>
      <c r="VEV69" s="80"/>
      <c r="VEW69" s="80"/>
      <c r="VEX69" s="80"/>
      <c r="VEY69" s="80"/>
      <c r="VEZ69" s="80"/>
      <c r="VFA69" s="80"/>
      <c r="VFB69" s="80"/>
      <c r="VFC69" s="80"/>
      <c r="VFD69" s="80"/>
      <c r="VFE69" s="80"/>
      <c r="VFF69" s="80"/>
      <c r="VFG69" s="80"/>
      <c r="VFH69" s="80"/>
      <c r="VFI69" s="80"/>
      <c r="VFJ69" s="80"/>
      <c r="VFK69" s="80"/>
      <c r="VFL69" s="80"/>
      <c r="VFM69" s="80"/>
      <c r="VFN69" s="80"/>
      <c r="VFO69" s="80"/>
      <c r="VFP69" s="80"/>
      <c r="VFQ69" s="80"/>
      <c r="VFR69" s="80"/>
      <c r="VFS69" s="80"/>
      <c r="VFT69" s="80"/>
      <c r="VFU69" s="80"/>
      <c r="VFV69" s="80"/>
      <c r="VFW69" s="80"/>
      <c r="VFX69" s="80"/>
      <c r="VFY69" s="80"/>
      <c r="VFZ69" s="80"/>
      <c r="VGA69" s="80"/>
      <c r="VGB69" s="80"/>
      <c r="VGC69" s="80"/>
      <c r="VGD69" s="80"/>
      <c r="VGE69" s="80"/>
      <c r="VGF69" s="80"/>
      <c r="VGG69" s="80"/>
      <c r="VGH69" s="80"/>
      <c r="VGI69" s="80"/>
      <c r="VGJ69" s="80"/>
      <c r="VGK69" s="80"/>
      <c r="VGL69" s="80"/>
      <c r="VGM69" s="80"/>
      <c r="VGN69" s="80"/>
      <c r="VGO69" s="80"/>
      <c r="VGP69" s="80"/>
      <c r="VGQ69" s="80"/>
      <c r="VGR69" s="80"/>
      <c r="VGS69" s="80"/>
      <c r="VGT69" s="80"/>
      <c r="VGU69" s="80"/>
      <c r="VGV69" s="80"/>
      <c r="VGW69" s="80"/>
      <c r="VGX69" s="80"/>
      <c r="VGY69" s="80"/>
      <c r="VGZ69" s="80"/>
      <c r="VHA69" s="80"/>
      <c r="VHB69" s="80"/>
      <c r="VHC69" s="80"/>
      <c r="VHD69" s="80"/>
      <c r="VHE69" s="80"/>
      <c r="VHF69" s="80"/>
      <c r="VHG69" s="80"/>
      <c r="VHH69" s="80"/>
      <c r="VHI69" s="80"/>
      <c r="VHJ69" s="80"/>
      <c r="VHK69" s="80"/>
      <c r="VHL69" s="80"/>
      <c r="VHM69" s="80"/>
      <c r="VHN69" s="80"/>
      <c r="VHO69" s="80"/>
      <c r="VHP69" s="80"/>
      <c r="VHQ69" s="80"/>
      <c r="VHR69" s="80"/>
      <c r="VHS69" s="80"/>
      <c r="VHT69" s="80"/>
      <c r="VHU69" s="80"/>
      <c r="VHV69" s="80"/>
      <c r="VHW69" s="80"/>
      <c r="VHX69" s="80"/>
      <c r="VHY69" s="80"/>
      <c r="VHZ69" s="80"/>
      <c r="VIA69" s="80"/>
      <c r="VIB69" s="80"/>
      <c r="VIC69" s="80"/>
      <c r="VID69" s="80"/>
      <c r="VIE69" s="80"/>
      <c r="VIF69" s="80"/>
      <c r="VIG69" s="80"/>
      <c r="VIH69" s="80"/>
      <c r="VII69" s="80"/>
      <c r="VIJ69" s="80"/>
      <c r="VIK69" s="80"/>
      <c r="VIL69" s="80"/>
      <c r="VIM69" s="80"/>
      <c r="VIN69" s="80"/>
      <c r="VIO69" s="80"/>
      <c r="VIP69" s="80"/>
      <c r="VIQ69" s="80"/>
      <c r="VIR69" s="80"/>
      <c r="VIS69" s="80"/>
      <c r="VIT69" s="80"/>
      <c r="VIU69" s="80"/>
      <c r="VIV69" s="80"/>
      <c r="VIW69" s="80"/>
      <c r="VIX69" s="80"/>
      <c r="VIY69" s="80"/>
      <c r="VIZ69" s="80"/>
      <c r="VJA69" s="80"/>
      <c r="VJB69" s="80"/>
      <c r="VJC69" s="80"/>
      <c r="VJD69" s="80"/>
      <c r="VJE69" s="80"/>
      <c r="VJF69" s="80"/>
      <c r="VJG69" s="80"/>
      <c r="VJH69" s="80"/>
      <c r="VJI69" s="80"/>
      <c r="VJJ69" s="80"/>
      <c r="VJK69" s="80"/>
      <c r="VJL69" s="80"/>
      <c r="VJM69" s="80"/>
      <c r="VJN69" s="80"/>
      <c r="VJO69" s="80"/>
      <c r="VJP69" s="80"/>
      <c r="VJQ69" s="80"/>
      <c r="VJR69" s="80"/>
      <c r="VJS69" s="80"/>
      <c r="VJT69" s="80"/>
      <c r="VJU69" s="80"/>
      <c r="VJV69" s="80"/>
      <c r="VJW69" s="80"/>
      <c r="VJX69" s="80"/>
      <c r="VJY69" s="80"/>
      <c r="VJZ69" s="80"/>
      <c r="VKA69" s="80"/>
      <c r="VKB69" s="80"/>
      <c r="VKC69" s="80"/>
      <c r="VKD69" s="80"/>
      <c r="VKE69" s="80"/>
      <c r="VKF69" s="80"/>
      <c r="VKG69" s="80"/>
      <c r="VKH69" s="80"/>
      <c r="VKI69" s="80"/>
      <c r="VKJ69" s="80"/>
      <c r="VKK69" s="80"/>
      <c r="VKL69" s="80"/>
      <c r="VKM69" s="80"/>
      <c r="VKN69" s="80"/>
      <c r="VKO69" s="80"/>
      <c r="VKP69" s="80"/>
      <c r="VKQ69" s="80"/>
      <c r="VKR69" s="80"/>
      <c r="VKS69" s="80"/>
      <c r="VKT69" s="80"/>
      <c r="VKU69" s="80"/>
      <c r="VKV69" s="80"/>
      <c r="VKW69" s="80"/>
      <c r="VKX69" s="80"/>
      <c r="VKY69" s="80"/>
      <c r="VKZ69" s="80"/>
      <c r="VLA69" s="80"/>
      <c r="VLB69" s="80"/>
      <c r="VLC69" s="80"/>
      <c r="VLD69" s="80"/>
      <c r="VLE69" s="80"/>
      <c r="VLF69" s="80"/>
      <c r="VLG69" s="80"/>
      <c r="VLH69" s="80"/>
      <c r="VLI69" s="80"/>
      <c r="VLJ69" s="80"/>
      <c r="VLK69" s="80"/>
      <c r="VLL69" s="80"/>
      <c r="VLM69" s="80"/>
      <c r="VLN69" s="80"/>
      <c r="VLO69" s="80"/>
      <c r="VLP69" s="80"/>
      <c r="VLQ69" s="80"/>
      <c r="VLR69" s="80"/>
      <c r="VLS69" s="80"/>
      <c r="VLT69" s="80"/>
      <c r="VLU69" s="80"/>
      <c r="VLV69" s="80"/>
      <c r="VLW69" s="80"/>
      <c r="VLX69" s="80"/>
      <c r="VLY69" s="80"/>
      <c r="VLZ69" s="80"/>
      <c r="VMA69" s="80"/>
      <c r="VMB69" s="80"/>
      <c r="VMC69" s="80"/>
      <c r="VMD69" s="80"/>
      <c r="VME69" s="80"/>
      <c r="VMF69" s="80"/>
      <c r="VMG69" s="80"/>
      <c r="VMH69" s="80"/>
      <c r="VMI69" s="80"/>
      <c r="VMJ69" s="80"/>
      <c r="VMK69" s="80"/>
      <c r="VML69" s="80"/>
      <c r="VMM69" s="80"/>
      <c r="VMN69" s="80"/>
      <c r="VMO69" s="80"/>
      <c r="VMP69" s="80"/>
      <c r="VMQ69" s="80"/>
      <c r="VMR69" s="80"/>
      <c r="VMS69" s="80"/>
      <c r="VMT69" s="80"/>
      <c r="VMU69" s="80"/>
      <c r="VMV69" s="80"/>
      <c r="VMW69" s="80"/>
      <c r="VMX69" s="80"/>
      <c r="VMY69" s="80"/>
      <c r="VMZ69" s="80"/>
      <c r="VNA69" s="80"/>
      <c r="VNB69" s="80"/>
      <c r="VNC69" s="80"/>
      <c r="VND69" s="80"/>
      <c r="VNE69" s="80"/>
      <c r="VNF69" s="80"/>
      <c r="VNG69" s="80"/>
      <c r="VNH69" s="80"/>
      <c r="VNI69" s="80"/>
      <c r="VNJ69" s="80"/>
      <c r="VNK69" s="80"/>
      <c r="VNL69" s="80"/>
      <c r="VNM69" s="80"/>
      <c r="VNN69" s="80"/>
      <c r="VNO69" s="80"/>
      <c r="VNP69" s="80"/>
      <c r="VNQ69" s="80"/>
      <c r="VNR69" s="80"/>
      <c r="VNS69" s="80"/>
      <c r="VNT69" s="80"/>
      <c r="VNU69" s="80"/>
      <c r="VNV69" s="80"/>
      <c r="VNW69" s="80"/>
      <c r="VNX69" s="80"/>
      <c r="VNY69" s="80"/>
      <c r="VNZ69" s="80"/>
      <c r="VOA69" s="80"/>
      <c r="VOB69" s="80"/>
      <c r="VOC69" s="80"/>
      <c r="VOD69" s="80"/>
      <c r="VOE69" s="80"/>
      <c r="VOF69" s="80"/>
      <c r="VOG69" s="80"/>
      <c r="VOH69" s="80"/>
      <c r="VOI69" s="80"/>
      <c r="VOJ69" s="80"/>
      <c r="VOK69" s="80"/>
      <c r="VOL69" s="80"/>
      <c r="VOM69" s="80"/>
      <c r="VON69" s="80"/>
      <c r="VOO69" s="80"/>
      <c r="VOP69" s="80"/>
      <c r="VOQ69" s="80"/>
      <c r="VOR69" s="80"/>
      <c r="VOS69" s="80"/>
      <c r="VOT69" s="80"/>
      <c r="VOU69" s="80"/>
      <c r="VOV69" s="80"/>
      <c r="VOW69" s="80"/>
      <c r="VOX69" s="80"/>
      <c r="VOY69" s="80"/>
      <c r="VOZ69" s="80"/>
      <c r="VPA69" s="80"/>
      <c r="VPB69" s="80"/>
      <c r="VPC69" s="80"/>
      <c r="VPD69" s="80"/>
      <c r="VPE69" s="80"/>
      <c r="VPF69" s="80"/>
      <c r="VPG69" s="80"/>
      <c r="VPH69" s="80"/>
      <c r="VPI69" s="80"/>
      <c r="VPJ69" s="80"/>
      <c r="VPK69" s="80"/>
      <c r="VPL69" s="80"/>
      <c r="VPM69" s="80"/>
      <c r="VPN69" s="80"/>
      <c r="VPO69" s="80"/>
      <c r="VPP69" s="80"/>
      <c r="VPQ69" s="80"/>
      <c r="VPR69" s="80"/>
      <c r="VPS69" s="80"/>
      <c r="VPT69" s="80"/>
      <c r="VPU69" s="80"/>
      <c r="VPV69" s="80"/>
      <c r="VPW69" s="80"/>
      <c r="VPX69" s="80"/>
      <c r="VPY69" s="80"/>
      <c r="VPZ69" s="80"/>
      <c r="VQA69" s="80"/>
      <c r="VQB69" s="80"/>
      <c r="VQC69" s="80"/>
      <c r="VQD69" s="80"/>
      <c r="VQE69" s="80"/>
      <c r="VQF69" s="80"/>
      <c r="VQG69" s="80"/>
      <c r="VQH69" s="80"/>
      <c r="VQI69" s="80"/>
      <c r="VQJ69" s="80"/>
      <c r="VQK69" s="80"/>
      <c r="VQL69" s="80"/>
      <c r="VQM69" s="80"/>
      <c r="VQN69" s="80"/>
      <c r="VQO69" s="80"/>
      <c r="VQP69" s="80"/>
      <c r="VQQ69" s="80"/>
      <c r="VQR69" s="80"/>
      <c r="VQS69" s="80"/>
      <c r="VQT69" s="80"/>
      <c r="VQU69" s="80"/>
      <c r="VQV69" s="80"/>
      <c r="VQW69" s="80"/>
      <c r="VQX69" s="80"/>
      <c r="VQY69" s="80"/>
      <c r="VQZ69" s="80"/>
      <c r="VRA69" s="80"/>
      <c r="VRB69" s="80"/>
      <c r="VRC69" s="80"/>
      <c r="VRD69" s="80"/>
      <c r="VRE69" s="80"/>
      <c r="VRF69" s="80"/>
      <c r="VRG69" s="80"/>
      <c r="VRH69" s="80"/>
      <c r="VRI69" s="80"/>
      <c r="VRJ69" s="80"/>
      <c r="VRK69" s="80"/>
      <c r="VRL69" s="80"/>
      <c r="VRM69" s="80"/>
      <c r="VRN69" s="80"/>
      <c r="VRO69" s="80"/>
      <c r="VRP69" s="80"/>
      <c r="VRQ69" s="80"/>
      <c r="VRR69" s="80"/>
      <c r="VRS69" s="80"/>
      <c r="VRT69" s="80"/>
      <c r="VRU69" s="80"/>
      <c r="VRV69" s="80"/>
      <c r="VRW69" s="80"/>
      <c r="VRX69" s="80"/>
      <c r="VRY69" s="80"/>
      <c r="VRZ69" s="80"/>
      <c r="VSA69" s="80"/>
      <c r="VSB69" s="80"/>
      <c r="VSC69" s="80"/>
      <c r="VSD69" s="80"/>
      <c r="VSE69" s="80"/>
      <c r="VSF69" s="80"/>
      <c r="VSG69" s="80"/>
      <c r="VSH69" s="80"/>
      <c r="VSI69" s="80"/>
      <c r="VSJ69" s="80"/>
      <c r="VSK69" s="80"/>
      <c r="VSL69" s="80"/>
      <c r="VSM69" s="80"/>
      <c r="VSN69" s="80"/>
      <c r="VSO69" s="80"/>
      <c r="VSP69" s="80"/>
      <c r="VSQ69" s="80"/>
      <c r="VSR69" s="80"/>
      <c r="VSS69" s="80"/>
      <c r="VST69" s="80"/>
      <c r="VSU69" s="80"/>
      <c r="VSV69" s="80"/>
      <c r="VSW69" s="80"/>
      <c r="VSX69" s="80"/>
      <c r="VSY69" s="80"/>
      <c r="VSZ69" s="80"/>
      <c r="VTA69" s="80"/>
      <c r="VTB69" s="80"/>
      <c r="VTC69" s="80"/>
      <c r="VTD69" s="80"/>
      <c r="VTE69" s="80"/>
      <c r="VTF69" s="80"/>
      <c r="VTG69" s="80"/>
      <c r="VTH69" s="80"/>
      <c r="VTI69" s="80"/>
      <c r="VTJ69" s="80"/>
      <c r="VTK69" s="80"/>
      <c r="VTL69" s="80"/>
      <c r="VTM69" s="80"/>
      <c r="VTN69" s="80"/>
      <c r="VTO69" s="80"/>
      <c r="VTP69" s="80"/>
      <c r="VTQ69" s="80"/>
      <c r="VTR69" s="80"/>
      <c r="VTS69" s="80"/>
      <c r="VTT69" s="80"/>
      <c r="VTU69" s="80"/>
      <c r="VTV69" s="80"/>
      <c r="VTW69" s="80"/>
      <c r="VTX69" s="80"/>
      <c r="VTY69" s="80"/>
      <c r="VTZ69" s="80"/>
      <c r="VUA69" s="80"/>
      <c r="VUB69" s="80"/>
      <c r="VUC69" s="80"/>
      <c r="VUD69" s="80"/>
      <c r="VUE69" s="80"/>
      <c r="VUF69" s="80"/>
      <c r="VUG69" s="80"/>
      <c r="VUH69" s="80"/>
      <c r="VUI69" s="80"/>
      <c r="VUJ69" s="80"/>
      <c r="VUK69" s="80"/>
      <c r="VUL69" s="80"/>
      <c r="VUM69" s="80"/>
      <c r="VUN69" s="80"/>
      <c r="VUO69" s="80"/>
      <c r="VUP69" s="80"/>
      <c r="VUQ69" s="80"/>
      <c r="VUR69" s="80"/>
      <c r="VUS69" s="80"/>
      <c r="VUT69" s="80"/>
      <c r="VUU69" s="80"/>
      <c r="VUV69" s="80"/>
      <c r="VUW69" s="80"/>
      <c r="VUX69" s="80"/>
      <c r="VUY69" s="80"/>
      <c r="VUZ69" s="80"/>
      <c r="VVA69" s="80"/>
      <c r="VVB69" s="80"/>
      <c r="VVC69" s="80"/>
      <c r="VVD69" s="80"/>
      <c r="VVE69" s="80"/>
      <c r="VVF69" s="80"/>
      <c r="VVG69" s="80"/>
      <c r="VVH69" s="80"/>
      <c r="VVI69" s="80"/>
      <c r="VVJ69" s="80"/>
      <c r="VVK69" s="80"/>
      <c r="VVL69" s="80"/>
      <c r="VVM69" s="80"/>
      <c r="VVN69" s="80"/>
      <c r="VVO69" s="80"/>
      <c r="VVP69" s="80"/>
      <c r="VVQ69" s="80"/>
      <c r="VVR69" s="80"/>
      <c r="VVS69" s="80"/>
      <c r="VVT69" s="80"/>
      <c r="VVU69" s="80"/>
      <c r="VVV69" s="80"/>
      <c r="VVW69" s="80"/>
      <c r="VVX69" s="80"/>
      <c r="VVY69" s="80"/>
      <c r="VVZ69" s="80"/>
      <c r="VWA69" s="80"/>
      <c r="VWB69" s="80"/>
      <c r="VWC69" s="80"/>
      <c r="VWD69" s="80"/>
      <c r="VWE69" s="80"/>
      <c r="VWF69" s="80"/>
      <c r="VWG69" s="80"/>
      <c r="VWH69" s="80"/>
      <c r="VWI69" s="80"/>
      <c r="VWJ69" s="80"/>
      <c r="VWK69" s="80"/>
      <c r="VWL69" s="80"/>
      <c r="VWM69" s="80"/>
      <c r="VWN69" s="80"/>
      <c r="VWO69" s="80"/>
      <c r="VWP69" s="80"/>
      <c r="VWQ69" s="80"/>
      <c r="VWR69" s="80"/>
      <c r="VWS69" s="80"/>
      <c r="VWT69" s="80"/>
      <c r="VWU69" s="80"/>
      <c r="VWV69" s="80"/>
      <c r="VWW69" s="80"/>
      <c r="VWX69" s="80"/>
      <c r="VWY69" s="80"/>
      <c r="VWZ69" s="80"/>
      <c r="VXA69" s="80"/>
      <c r="VXB69" s="80"/>
      <c r="VXC69" s="80"/>
      <c r="VXD69" s="80"/>
      <c r="VXE69" s="80"/>
      <c r="VXF69" s="80"/>
      <c r="VXG69" s="80"/>
      <c r="VXH69" s="80"/>
      <c r="VXI69" s="80"/>
      <c r="VXJ69" s="80"/>
      <c r="VXK69" s="80"/>
      <c r="VXL69" s="80"/>
      <c r="VXM69" s="80"/>
      <c r="VXN69" s="80"/>
      <c r="VXO69" s="80"/>
      <c r="VXP69" s="80"/>
      <c r="VXQ69" s="80"/>
      <c r="VXR69" s="80"/>
      <c r="VXS69" s="80"/>
      <c r="VXT69" s="80"/>
      <c r="VXU69" s="80"/>
      <c r="VXV69" s="80"/>
      <c r="VXW69" s="80"/>
      <c r="VXX69" s="80"/>
      <c r="VXY69" s="80"/>
      <c r="VXZ69" s="80"/>
      <c r="VYA69" s="80"/>
      <c r="VYB69" s="80"/>
      <c r="VYC69" s="80"/>
      <c r="VYD69" s="80"/>
      <c r="VYE69" s="80"/>
      <c r="VYF69" s="80"/>
      <c r="VYG69" s="80"/>
      <c r="VYH69" s="80"/>
      <c r="VYI69" s="80"/>
      <c r="VYJ69" s="80"/>
      <c r="VYK69" s="80"/>
      <c r="VYL69" s="80"/>
      <c r="VYM69" s="80"/>
      <c r="VYN69" s="80"/>
      <c r="VYO69" s="80"/>
      <c r="VYP69" s="80"/>
      <c r="VYQ69" s="80"/>
      <c r="VYR69" s="80"/>
      <c r="VYS69" s="80"/>
      <c r="VYT69" s="80"/>
      <c r="VYU69" s="80"/>
      <c r="VYV69" s="80"/>
      <c r="VYW69" s="80"/>
      <c r="VYX69" s="80"/>
      <c r="VYY69" s="80"/>
      <c r="VYZ69" s="80"/>
      <c r="VZA69" s="80"/>
      <c r="VZB69" s="80"/>
      <c r="VZC69" s="80"/>
      <c r="VZD69" s="80"/>
      <c r="VZE69" s="80"/>
      <c r="VZF69" s="80"/>
      <c r="VZG69" s="80"/>
      <c r="VZH69" s="80"/>
      <c r="VZI69" s="80"/>
      <c r="VZJ69" s="80"/>
      <c r="VZK69" s="80"/>
      <c r="VZL69" s="80"/>
      <c r="VZM69" s="80"/>
      <c r="VZN69" s="80"/>
      <c r="VZO69" s="80"/>
      <c r="VZP69" s="80"/>
      <c r="VZQ69" s="80"/>
      <c r="VZR69" s="80"/>
      <c r="VZS69" s="80"/>
      <c r="VZT69" s="80"/>
      <c r="VZU69" s="80"/>
      <c r="VZV69" s="80"/>
      <c r="VZW69" s="80"/>
      <c r="VZX69" s="80"/>
      <c r="VZY69" s="80"/>
      <c r="VZZ69" s="80"/>
      <c r="WAA69" s="80"/>
      <c r="WAB69" s="80"/>
      <c r="WAC69" s="80"/>
      <c r="WAD69" s="80"/>
      <c r="WAE69" s="80"/>
      <c r="WAF69" s="80"/>
      <c r="WAG69" s="80"/>
      <c r="WAH69" s="80"/>
      <c r="WAI69" s="80"/>
      <c r="WAJ69" s="80"/>
      <c r="WAK69" s="80"/>
      <c r="WAL69" s="80"/>
      <c r="WAM69" s="80"/>
      <c r="WAN69" s="80"/>
      <c r="WAO69" s="80"/>
      <c r="WAP69" s="80"/>
      <c r="WAQ69" s="80"/>
      <c r="WAR69" s="80"/>
      <c r="WAS69" s="80"/>
      <c r="WAT69" s="80"/>
      <c r="WAU69" s="80"/>
      <c r="WAV69" s="80"/>
      <c r="WAW69" s="80"/>
      <c r="WAX69" s="80"/>
      <c r="WAY69" s="80"/>
      <c r="WAZ69" s="80"/>
      <c r="WBA69" s="80"/>
      <c r="WBB69" s="80"/>
      <c r="WBC69" s="80"/>
      <c r="WBD69" s="80"/>
      <c r="WBE69" s="80"/>
      <c r="WBF69" s="80"/>
      <c r="WBG69" s="80"/>
      <c r="WBH69" s="80"/>
      <c r="WBI69" s="80"/>
      <c r="WBJ69" s="80"/>
      <c r="WBK69" s="80"/>
      <c r="WBL69" s="80"/>
      <c r="WBM69" s="80"/>
      <c r="WBN69" s="80"/>
      <c r="WBO69" s="80"/>
      <c r="WBP69" s="80"/>
      <c r="WBQ69" s="80"/>
      <c r="WBR69" s="80"/>
      <c r="WBS69" s="80"/>
      <c r="WBT69" s="80"/>
      <c r="WBU69" s="80"/>
      <c r="WBV69" s="80"/>
      <c r="WBW69" s="80"/>
      <c r="WBX69" s="80"/>
      <c r="WBY69" s="80"/>
      <c r="WBZ69" s="80"/>
      <c r="WCA69" s="80"/>
      <c r="WCB69" s="80"/>
      <c r="WCC69" s="80"/>
      <c r="WCD69" s="80"/>
      <c r="WCE69" s="80"/>
      <c r="WCF69" s="80"/>
      <c r="WCG69" s="80"/>
      <c r="WCH69" s="80"/>
      <c r="WCI69" s="80"/>
      <c r="WCJ69" s="80"/>
      <c r="WCK69" s="80"/>
      <c r="WCL69" s="80"/>
      <c r="WCM69" s="80"/>
      <c r="WCN69" s="80"/>
      <c r="WCO69" s="80"/>
      <c r="WCP69" s="80"/>
      <c r="WCQ69" s="80"/>
      <c r="WCR69" s="80"/>
      <c r="WCS69" s="80"/>
      <c r="WCT69" s="80"/>
      <c r="WCU69" s="80"/>
      <c r="WCV69" s="80"/>
      <c r="WCW69" s="80"/>
      <c r="WCX69" s="80"/>
      <c r="WCY69" s="80"/>
      <c r="WCZ69" s="80"/>
      <c r="WDA69" s="80"/>
      <c r="WDB69" s="80"/>
      <c r="WDC69" s="80"/>
      <c r="WDD69" s="80"/>
      <c r="WDE69" s="80"/>
      <c r="WDF69" s="80"/>
      <c r="WDG69" s="80"/>
      <c r="WDH69" s="80"/>
      <c r="WDI69" s="80"/>
      <c r="WDJ69" s="80"/>
      <c r="WDK69" s="80"/>
      <c r="WDL69" s="80"/>
      <c r="WDM69" s="80"/>
      <c r="WDN69" s="80"/>
      <c r="WDO69" s="80"/>
      <c r="WDP69" s="80"/>
      <c r="WDQ69" s="80"/>
      <c r="WDR69" s="80"/>
      <c r="WDS69" s="80"/>
      <c r="WDT69" s="80"/>
      <c r="WDU69" s="80"/>
      <c r="WDV69" s="80"/>
      <c r="WDW69" s="80"/>
      <c r="WDX69" s="80"/>
      <c r="WDY69" s="80"/>
      <c r="WDZ69" s="80"/>
      <c r="WEA69" s="80"/>
      <c r="WEB69" s="80"/>
      <c r="WEC69" s="80"/>
      <c r="WED69" s="80"/>
      <c r="WEE69" s="80"/>
      <c r="WEF69" s="80"/>
      <c r="WEG69" s="80"/>
      <c r="WEH69" s="80"/>
      <c r="WEI69" s="80"/>
      <c r="WEJ69" s="80"/>
      <c r="WEK69" s="80"/>
      <c r="WEL69" s="80"/>
      <c r="WEM69" s="80"/>
      <c r="WEN69" s="80"/>
      <c r="WEO69" s="80"/>
      <c r="WEP69" s="80"/>
      <c r="WEQ69" s="80"/>
      <c r="WER69" s="80"/>
      <c r="WES69" s="80"/>
      <c r="WET69" s="80"/>
      <c r="WEU69" s="80"/>
      <c r="WEV69" s="80"/>
      <c r="WEW69" s="80"/>
      <c r="WEX69" s="80"/>
      <c r="WEY69" s="80"/>
      <c r="WEZ69" s="80"/>
      <c r="WFA69" s="80"/>
      <c r="WFB69" s="80"/>
      <c r="WFC69" s="80"/>
      <c r="WFD69" s="80"/>
      <c r="WFE69" s="80"/>
      <c r="WFF69" s="80"/>
      <c r="WFG69" s="80"/>
      <c r="WFH69" s="80"/>
      <c r="WFI69" s="80"/>
      <c r="WFJ69" s="80"/>
      <c r="WFK69" s="80"/>
      <c r="WFL69" s="80"/>
      <c r="WFM69" s="80"/>
      <c r="WFN69" s="80"/>
      <c r="WFO69" s="80"/>
      <c r="WFP69" s="80"/>
      <c r="WFQ69" s="80"/>
      <c r="WFR69" s="80"/>
      <c r="WFS69" s="80"/>
      <c r="WFT69" s="80"/>
      <c r="WFU69" s="80"/>
      <c r="WFV69" s="80"/>
      <c r="WFW69" s="80"/>
      <c r="WFX69" s="80"/>
      <c r="WFY69" s="80"/>
      <c r="WFZ69" s="80"/>
      <c r="WGA69" s="80"/>
      <c r="WGB69" s="80"/>
      <c r="WGC69" s="80"/>
      <c r="WGD69" s="80"/>
      <c r="WGE69" s="80"/>
      <c r="WGF69" s="80"/>
      <c r="WGG69" s="80"/>
      <c r="WGH69" s="80"/>
      <c r="WGI69" s="80"/>
      <c r="WGJ69" s="80"/>
      <c r="WGK69" s="80"/>
      <c r="WGL69" s="80"/>
      <c r="WGM69" s="80"/>
      <c r="WGN69" s="80"/>
      <c r="WGO69" s="80"/>
      <c r="WGP69" s="80"/>
      <c r="WGQ69" s="80"/>
      <c r="WGR69" s="80"/>
      <c r="WGS69" s="80"/>
      <c r="WGT69" s="80"/>
      <c r="WGU69" s="80"/>
      <c r="WGV69" s="80"/>
      <c r="WGW69" s="80"/>
      <c r="WGX69" s="80"/>
      <c r="WGY69" s="80"/>
      <c r="WGZ69" s="80"/>
      <c r="WHA69" s="80"/>
      <c r="WHB69" s="80"/>
      <c r="WHC69" s="80"/>
      <c r="WHD69" s="80"/>
      <c r="WHE69" s="80"/>
      <c r="WHF69" s="80"/>
      <c r="WHG69" s="80"/>
      <c r="WHH69" s="80"/>
      <c r="WHI69" s="80"/>
      <c r="WHJ69" s="80"/>
      <c r="WHK69" s="80"/>
      <c r="WHL69" s="80"/>
      <c r="WHM69" s="80"/>
      <c r="WHN69" s="80"/>
      <c r="WHO69" s="80"/>
      <c r="WHP69" s="80"/>
      <c r="WHQ69" s="80"/>
      <c r="WHR69" s="80"/>
      <c r="WHS69" s="80"/>
      <c r="WHT69" s="80"/>
      <c r="WHU69" s="80"/>
      <c r="WHV69" s="80"/>
      <c r="WHW69" s="80"/>
      <c r="WHX69" s="80"/>
      <c r="WHY69" s="80"/>
      <c r="WHZ69" s="80"/>
      <c r="WIA69" s="80"/>
      <c r="WIB69" s="80"/>
      <c r="WIC69" s="80"/>
      <c r="WID69" s="80"/>
      <c r="WIE69" s="80"/>
      <c r="WIF69" s="80"/>
      <c r="WIG69" s="80"/>
      <c r="WIH69" s="80"/>
      <c r="WII69" s="80"/>
      <c r="WIJ69" s="80"/>
      <c r="WIK69" s="80"/>
      <c r="WIL69" s="80"/>
      <c r="WIM69" s="80"/>
      <c r="WIN69" s="80"/>
      <c r="WIO69" s="80"/>
      <c r="WIP69" s="80"/>
      <c r="WIQ69" s="80"/>
      <c r="WIR69" s="80"/>
      <c r="WIS69" s="80"/>
      <c r="WIT69" s="80"/>
      <c r="WIU69" s="80"/>
      <c r="WIV69" s="80"/>
      <c r="WIW69" s="80"/>
      <c r="WIX69" s="80"/>
      <c r="WIY69" s="80"/>
      <c r="WIZ69" s="80"/>
      <c r="WJA69" s="80"/>
      <c r="WJB69" s="80"/>
      <c r="WJC69" s="80"/>
      <c r="WJD69" s="80"/>
      <c r="WJE69" s="80"/>
      <c r="WJF69" s="80"/>
      <c r="WJG69" s="80"/>
      <c r="WJH69" s="80"/>
      <c r="WJI69" s="80"/>
      <c r="WJJ69" s="80"/>
      <c r="WJK69" s="80"/>
      <c r="WJL69" s="80"/>
      <c r="WJM69" s="80"/>
      <c r="WJN69" s="80"/>
      <c r="WJO69" s="80"/>
      <c r="WJP69" s="80"/>
      <c r="WJQ69" s="80"/>
      <c r="WJR69" s="80"/>
      <c r="WJS69" s="80"/>
      <c r="WJT69" s="80"/>
      <c r="WJU69" s="80"/>
      <c r="WJV69" s="80"/>
      <c r="WJW69" s="80"/>
      <c r="WJX69" s="80"/>
      <c r="WJY69" s="80"/>
      <c r="WJZ69" s="80"/>
      <c r="WKA69" s="80"/>
      <c r="WKB69" s="80"/>
      <c r="WKC69" s="80"/>
      <c r="WKD69" s="80"/>
      <c r="WKE69" s="80"/>
      <c r="WKF69" s="80"/>
      <c r="WKG69" s="80"/>
      <c r="WKH69" s="80"/>
      <c r="WKI69" s="80"/>
      <c r="WKJ69" s="80"/>
      <c r="WKK69" s="80"/>
      <c r="WKL69" s="80"/>
      <c r="WKM69" s="80"/>
      <c r="WKN69" s="80"/>
      <c r="WKO69" s="80"/>
      <c r="WKP69" s="80"/>
      <c r="WKQ69" s="80"/>
      <c r="WKR69" s="80"/>
      <c r="WKS69" s="80"/>
      <c r="WKT69" s="80"/>
      <c r="WKU69" s="80"/>
      <c r="WKV69" s="80"/>
      <c r="WKW69" s="80"/>
      <c r="WKX69" s="80"/>
      <c r="WKY69" s="80"/>
      <c r="WKZ69" s="80"/>
      <c r="WLA69" s="80"/>
      <c r="WLB69" s="80"/>
      <c r="WLC69" s="80"/>
      <c r="WLD69" s="80"/>
      <c r="WLE69" s="80"/>
      <c r="WLF69" s="80"/>
      <c r="WLG69" s="80"/>
      <c r="WLH69" s="80"/>
      <c r="WLI69" s="80"/>
      <c r="WLJ69" s="80"/>
      <c r="WLK69" s="80"/>
      <c r="WLL69" s="80"/>
      <c r="WLM69" s="80"/>
      <c r="WLN69" s="80"/>
      <c r="WLO69" s="80"/>
      <c r="WLP69" s="80"/>
      <c r="WLQ69" s="80"/>
      <c r="WLR69" s="80"/>
      <c r="WLS69" s="80"/>
      <c r="WLT69" s="80"/>
      <c r="WLU69" s="80"/>
      <c r="WLV69" s="80"/>
      <c r="WLW69" s="80"/>
      <c r="WLX69" s="80"/>
      <c r="WLY69" s="80"/>
      <c r="WLZ69" s="80"/>
      <c r="WMA69" s="80"/>
      <c r="WMB69" s="80"/>
      <c r="WMC69" s="80"/>
      <c r="WMD69" s="80"/>
      <c r="WME69" s="80"/>
      <c r="WMF69" s="80"/>
      <c r="WMG69" s="80"/>
      <c r="WMH69" s="80"/>
      <c r="WMI69" s="80"/>
      <c r="WMJ69" s="80"/>
      <c r="WMK69" s="80"/>
      <c r="WML69" s="80"/>
      <c r="WMM69" s="80"/>
      <c r="WMN69" s="80"/>
      <c r="WMO69" s="80"/>
      <c r="WMP69" s="80"/>
      <c r="WMQ69" s="80"/>
      <c r="WMR69" s="80"/>
      <c r="WMS69" s="80"/>
      <c r="WMT69" s="80"/>
      <c r="WMU69" s="80"/>
      <c r="WMV69" s="80"/>
      <c r="WMW69" s="80"/>
      <c r="WMX69" s="80"/>
      <c r="WMY69" s="80"/>
      <c r="WMZ69" s="80"/>
      <c r="WNA69" s="80"/>
      <c r="WNB69" s="80"/>
      <c r="WNC69" s="80"/>
      <c r="WND69" s="80"/>
      <c r="WNE69" s="80"/>
      <c r="WNF69" s="80"/>
      <c r="WNG69" s="80"/>
      <c r="WNH69" s="80"/>
      <c r="WNI69" s="80"/>
      <c r="WNJ69" s="80"/>
      <c r="WNK69" s="80"/>
      <c r="WNL69" s="80"/>
      <c r="WNM69" s="80"/>
      <c r="WNN69" s="80"/>
      <c r="WNO69" s="80"/>
      <c r="WNP69" s="80"/>
      <c r="WNQ69" s="80"/>
      <c r="WNR69" s="80"/>
      <c r="WNS69" s="80"/>
      <c r="WNT69" s="80"/>
      <c r="WNU69" s="80"/>
      <c r="WNV69" s="80"/>
      <c r="WNW69" s="80"/>
      <c r="WNX69" s="80"/>
      <c r="WNY69" s="80"/>
      <c r="WNZ69" s="80"/>
      <c r="WOA69" s="80"/>
      <c r="WOB69" s="80"/>
      <c r="WOC69" s="80"/>
      <c r="WOD69" s="80"/>
      <c r="WOE69" s="80"/>
      <c r="WOF69" s="80"/>
      <c r="WOG69" s="80"/>
      <c r="WOH69" s="80"/>
      <c r="WOI69" s="80"/>
      <c r="WOJ69" s="80"/>
      <c r="WOK69" s="80"/>
      <c r="WOL69" s="80"/>
      <c r="WOM69" s="80"/>
      <c r="WON69" s="80"/>
      <c r="WOO69" s="80"/>
      <c r="WOP69" s="80"/>
      <c r="WOQ69" s="80"/>
      <c r="WOR69" s="80"/>
      <c r="WOS69" s="80"/>
      <c r="WOT69" s="80"/>
      <c r="WOU69" s="80"/>
      <c r="WOV69" s="80"/>
      <c r="WOW69" s="80"/>
      <c r="WOX69" s="80"/>
      <c r="WOY69" s="80"/>
      <c r="WOZ69" s="80"/>
      <c r="WPA69" s="80"/>
      <c r="WPB69" s="80"/>
      <c r="WPC69" s="80"/>
      <c r="WPD69" s="80"/>
      <c r="WPE69" s="80"/>
      <c r="WPF69" s="80"/>
      <c r="WPG69" s="80"/>
      <c r="WPH69" s="80"/>
      <c r="WPI69" s="80"/>
      <c r="WPJ69" s="80"/>
      <c r="WPK69" s="80"/>
      <c r="WPL69" s="80"/>
      <c r="WPM69" s="80"/>
      <c r="WPN69" s="80"/>
      <c r="WPO69" s="80"/>
      <c r="WPP69" s="80"/>
      <c r="WPQ69" s="80"/>
      <c r="WPR69" s="80"/>
      <c r="WPS69" s="80"/>
      <c r="WPT69" s="80"/>
      <c r="WPU69" s="80"/>
      <c r="WPV69" s="80"/>
      <c r="WPW69" s="80"/>
      <c r="WPX69" s="80"/>
      <c r="WPY69" s="80"/>
      <c r="WPZ69" s="80"/>
      <c r="WQA69" s="80"/>
      <c r="WQB69" s="80"/>
      <c r="WQC69" s="80"/>
      <c r="WQD69" s="80"/>
      <c r="WQE69" s="80"/>
      <c r="WQF69" s="80"/>
      <c r="WQG69" s="80"/>
      <c r="WQH69" s="80"/>
      <c r="WQI69" s="80"/>
      <c r="WQJ69" s="80"/>
      <c r="WQK69" s="80"/>
      <c r="WQL69" s="80"/>
      <c r="WQM69" s="80"/>
      <c r="WQN69" s="80"/>
      <c r="WQO69" s="80"/>
      <c r="WQP69" s="80"/>
      <c r="WQQ69" s="80"/>
      <c r="WQR69" s="80"/>
      <c r="WQS69" s="80"/>
      <c r="WQT69" s="80"/>
      <c r="WQU69" s="80"/>
      <c r="WQV69" s="80"/>
      <c r="WQW69" s="80"/>
      <c r="WQX69" s="80"/>
      <c r="WQY69" s="80"/>
      <c r="WQZ69" s="80"/>
      <c r="WRA69" s="80"/>
      <c r="WRB69" s="80"/>
      <c r="WRC69" s="80"/>
      <c r="WRD69" s="80"/>
      <c r="WRE69" s="80"/>
      <c r="WRF69" s="80"/>
      <c r="WRG69" s="80"/>
      <c r="WRH69" s="80"/>
      <c r="WRI69" s="80"/>
      <c r="WRJ69" s="80"/>
      <c r="WRK69" s="80"/>
      <c r="WRL69" s="80"/>
      <c r="WRM69" s="80"/>
      <c r="WRN69" s="80"/>
      <c r="WRO69" s="80"/>
      <c r="WRP69" s="80"/>
      <c r="WRQ69" s="80"/>
      <c r="WRR69" s="80"/>
      <c r="WRS69" s="80"/>
      <c r="WRT69" s="80"/>
      <c r="WRU69" s="80"/>
      <c r="WRV69" s="80"/>
      <c r="WRW69" s="80"/>
      <c r="WRX69" s="80"/>
      <c r="WRY69" s="80"/>
      <c r="WRZ69" s="80"/>
      <c r="WSA69" s="80"/>
      <c r="WSB69" s="80"/>
      <c r="WSC69" s="80"/>
      <c r="WSD69" s="80"/>
      <c r="WSE69" s="80"/>
      <c r="WSF69" s="80"/>
      <c r="WSG69" s="80"/>
      <c r="WSH69" s="80"/>
      <c r="WSI69" s="80"/>
      <c r="WSJ69" s="80"/>
      <c r="WSK69" s="80"/>
      <c r="WSL69" s="80"/>
      <c r="WSM69" s="80"/>
      <c r="WSN69" s="80"/>
      <c r="WSO69" s="80"/>
      <c r="WSP69" s="80"/>
      <c r="WSQ69" s="80"/>
      <c r="WSR69" s="80"/>
      <c r="WSS69" s="80"/>
      <c r="WST69" s="80"/>
      <c r="WSU69" s="80"/>
      <c r="WSV69" s="80"/>
      <c r="WSW69" s="80"/>
      <c r="WSX69" s="80"/>
      <c r="WSY69" s="80"/>
      <c r="WSZ69" s="80"/>
      <c r="WTA69" s="80"/>
      <c r="WTB69" s="80"/>
      <c r="WTC69" s="80"/>
      <c r="WTD69" s="80"/>
      <c r="WTE69" s="80"/>
      <c r="WTF69" s="80"/>
      <c r="WTG69" s="80"/>
      <c r="WTH69" s="80"/>
      <c r="WTI69" s="80"/>
      <c r="WTJ69" s="80"/>
      <c r="WTK69" s="80"/>
      <c r="WTL69" s="80"/>
      <c r="WTM69" s="80"/>
      <c r="WTN69" s="80"/>
      <c r="WTO69" s="80"/>
      <c r="WTP69" s="80"/>
      <c r="WTQ69" s="80"/>
      <c r="WTR69" s="80"/>
      <c r="WTS69" s="80"/>
      <c r="WTT69" s="80"/>
      <c r="WTU69" s="80"/>
      <c r="WTV69" s="80"/>
      <c r="WTW69" s="80"/>
      <c r="WTX69" s="80"/>
      <c r="WTY69" s="80"/>
      <c r="WTZ69" s="80"/>
      <c r="WUA69" s="80"/>
      <c r="WUB69" s="80"/>
      <c r="WUC69" s="80"/>
      <c r="WUD69" s="80"/>
      <c r="WUE69" s="80"/>
      <c r="WUF69" s="80"/>
      <c r="WUG69" s="80"/>
      <c r="WUH69" s="80"/>
      <c r="WUI69" s="80"/>
      <c r="WUJ69" s="80"/>
      <c r="WUK69" s="80"/>
      <c r="WUL69" s="80"/>
      <c r="WUM69" s="80"/>
      <c r="WUN69" s="80"/>
      <c r="WUO69" s="80"/>
      <c r="WUP69" s="80"/>
      <c r="WUQ69" s="80"/>
      <c r="WUR69" s="80"/>
      <c r="WUS69" s="80"/>
      <c r="WUT69" s="80"/>
      <c r="WUU69" s="80"/>
      <c r="WUV69" s="80"/>
      <c r="WUW69" s="80"/>
      <c r="WUX69" s="80"/>
      <c r="WUY69" s="80"/>
      <c r="WUZ69" s="80"/>
      <c r="WVA69" s="80"/>
      <c r="WVB69" s="80"/>
      <c r="WVC69" s="80"/>
      <c r="WVD69" s="80"/>
      <c r="WVE69" s="80"/>
      <c r="WVF69" s="80"/>
      <c r="WVG69" s="80"/>
      <c r="WVH69" s="80"/>
      <c r="WVI69" s="80"/>
      <c r="WVJ69" s="80"/>
      <c r="WVK69" s="80"/>
      <c r="WVL69" s="80"/>
      <c r="WVM69" s="80"/>
      <c r="WVN69" s="80"/>
      <c r="WVO69" s="80"/>
      <c r="WVP69" s="80"/>
      <c r="WVQ69" s="80"/>
      <c r="WVR69" s="80"/>
      <c r="WVS69" s="80"/>
      <c r="WVT69" s="80"/>
      <c r="WVU69" s="80"/>
      <c r="WVV69" s="80"/>
      <c r="WVW69" s="80"/>
      <c r="WVX69" s="80"/>
      <c r="WVY69" s="80"/>
      <c r="WVZ69" s="80"/>
      <c r="WWA69" s="80"/>
      <c r="WWB69" s="80"/>
      <c r="WWC69" s="80"/>
      <c r="WWD69" s="80"/>
      <c r="WWE69" s="80"/>
      <c r="WWF69" s="80"/>
      <c r="WWG69" s="80"/>
      <c r="WWH69" s="80"/>
      <c r="WWI69" s="80"/>
      <c r="WWJ69" s="80"/>
      <c r="WWK69" s="80"/>
      <c r="WWL69" s="80"/>
      <c r="WWM69" s="80"/>
      <c r="WWN69" s="80"/>
      <c r="WWO69" s="80"/>
      <c r="WWP69" s="80"/>
      <c r="WWQ69" s="80"/>
      <c r="WWR69" s="80"/>
      <c r="WWS69" s="80"/>
      <c r="WWT69" s="80"/>
      <c r="WWU69" s="80"/>
      <c r="WWV69" s="80"/>
      <c r="WWW69" s="80"/>
      <c r="WWX69" s="80"/>
      <c r="WWY69" s="80"/>
      <c r="WWZ69" s="80"/>
      <c r="WXA69" s="80"/>
      <c r="WXB69" s="80"/>
      <c r="WXC69" s="80"/>
      <c r="WXD69" s="80"/>
      <c r="WXE69" s="80"/>
      <c r="WXF69" s="80"/>
      <c r="WXG69" s="80"/>
      <c r="WXH69" s="80"/>
      <c r="WXI69" s="80"/>
      <c r="WXJ69" s="80"/>
      <c r="WXK69" s="80"/>
      <c r="WXL69" s="80"/>
      <c r="WXM69" s="80"/>
      <c r="WXN69" s="80"/>
      <c r="WXO69" s="80"/>
      <c r="WXP69" s="80"/>
      <c r="WXQ69" s="80"/>
      <c r="WXR69" s="80"/>
      <c r="WXS69" s="80"/>
      <c r="WXT69" s="80"/>
      <c r="WXU69" s="80"/>
      <c r="WXV69" s="80"/>
      <c r="WXW69" s="80"/>
      <c r="WXX69" s="80"/>
      <c r="WXY69" s="80"/>
      <c r="WXZ69" s="80"/>
      <c r="WYA69" s="80"/>
      <c r="WYB69" s="80"/>
      <c r="WYC69" s="80"/>
      <c r="WYD69" s="80"/>
      <c r="WYE69" s="80"/>
      <c r="WYF69" s="80"/>
      <c r="WYG69" s="80"/>
      <c r="WYH69" s="80"/>
      <c r="WYI69" s="80"/>
      <c r="WYJ69" s="80"/>
      <c r="WYK69" s="80"/>
      <c r="WYL69" s="80"/>
      <c r="WYM69" s="80"/>
      <c r="WYN69" s="80"/>
      <c r="WYO69" s="80"/>
      <c r="WYP69" s="80"/>
      <c r="WYQ69" s="80"/>
      <c r="WYR69" s="80"/>
      <c r="WYS69" s="80"/>
      <c r="WYT69" s="80"/>
      <c r="WYU69" s="80"/>
      <c r="WYV69" s="80"/>
      <c r="WYW69" s="80"/>
      <c r="WYX69" s="80"/>
      <c r="WYY69" s="80"/>
      <c r="WYZ69" s="80"/>
      <c r="WZA69" s="80"/>
      <c r="WZB69" s="80"/>
      <c r="WZC69" s="80"/>
      <c r="WZD69" s="80"/>
      <c r="WZE69" s="80"/>
      <c r="WZF69" s="80"/>
      <c r="WZG69" s="80"/>
      <c r="WZH69" s="80"/>
      <c r="WZI69" s="80"/>
      <c r="WZJ69" s="80"/>
      <c r="WZK69" s="80"/>
      <c r="WZL69" s="80"/>
      <c r="WZM69" s="80"/>
      <c r="WZN69" s="80"/>
      <c r="WZO69" s="80"/>
      <c r="WZP69" s="80"/>
      <c r="WZQ69" s="80"/>
      <c r="WZR69" s="80"/>
      <c r="WZS69" s="80"/>
      <c r="WZT69" s="80"/>
      <c r="WZU69" s="80"/>
      <c r="WZV69" s="80"/>
      <c r="WZW69" s="80"/>
      <c r="WZX69" s="80"/>
      <c r="WZY69" s="80"/>
      <c r="WZZ69" s="80"/>
      <c r="XAA69" s="80"/>
      <c r="XAB69" s="80"/>
      <c r="XAC69" s="80"/>
      <c r="XAD69" s="80"/>
      <c r="XAE69" s="80"/>
      <c r="XAF69" s="80"/>
      <c r="XAG69" s="80"/>
      <c r="XAH69" s="80"/>
      <c r="XAI69" s="80"/>
      <c r="XAJ69" s="80"/>
      <c r="XAK69" s="80"/>
      <c r="XAL69" s="80"/>
      <c r="XAM69" s="80"/>
      <c r="XAN69" s="80"/>
      <c r="XAO69" s="80"/>
      <c r="XAP69" s="80"/>
      <c r="XAQ69" s="80"/>
      <c r="XAR69" s="80"/>
      <c r="XAS69" s="80"/>
      <c r="XAT69" s="80"/>
      <c r="XAU69" s="80"/>
      <c r="XAV69" s="80"/>
      <c r="XAW69" s="80"/>
      <c r="XAX69" s="80"/>
      <c r="XAY69" s="80"/>
      <c r="XAZ69" s="80"/>
      <c r="XBA69" s="80"/>
      <c r="XBB69" s="80"/>
      <c r="XBC69" s="80"/>
      <c r="XBD69" s="80"/>
      <c r="XBE69" s="80"/>
      <c r="XBF69" s="80"/>
      <c r="XBG69" s="80"/>
      <c r="XBH69" s="80"/>
      <c r="XBI69" s="80"/>
      <c r="XBJ69" s="80"/>
      <c r="XBK69" s="80"/>
      <c r="XBL69" s="80"/>
      <c r="XBM69" s="80"/>
      <c r="XBN69" s="80"/>
      <c r="XBO69" s="80"/>
      <c r="XBP69" s="80"/>
      <c r="XBQ69" s="80"/>
      <c r="XBR69" s="80"/>
      <c r="XBS69" s="80"/>
      <c r="XBT69" s="80"/>
      <c r="XBU69" s="80"/>
      <c r="XBV69" s="80"/>
      <c r="XBW69" s="80"/>
      <c r="XBX69" s="80"/>
      <c r="XBY69" s="80"/>
      <c r="XBZ69" s="80"/>
      <c r="XCA69" s="80"/>
      <c r="XCB69" s="80"/>
      <c r="XCC69" s="80"/>
      <c r="XCD69" s="80"/>
      <c r="XCE69" s="80"/>
      <c r="XCF69" s="80"/>
      <c r="XCG69" s="80"/>
      <c r="XCH69" s="80"/>
      <c r="XCI69" s="80"/>
      <c r="XCJ69" s="80"/>
      <c r="XCK69" s="80"/>
      <c r="XCL69" s="80"/>
      <c r="XCM69" s="80"/>
      <c r="XCN69" s="80"/>
      <c r="XCO69" s="80"/>
      <c r="XCP69" s="80"/>
      <c r="XCQ69" s="80"/>
      <c r="XCR69" s="80"/>
      <c r="XCS69" s="80"/>
      <c r="XCT69" s="80"/>
      <c r="XCU69" s="80"/>
      <c r="XCV69" s="80"/>
      <c r="XCW69" s="80"/>
      <c r="XCX69" s="80"/>
      <c r="XCY69" s="80"/>
      <c r="XCZ69" s="80"/>
      <c r="XDA69" s="80"/>
      <c r="XDB69" s="80"/>
      <c r="XDC69" s="80"/>
      <c r="XDD69" s="80"/>
      <c r="XDE69" s="80"/>
      <c r="XDF69" s="80"/>
      <c r="XDG69" s="80"/>
      <c r="XDH69" s="80"/>
      <c r="XDI69" s="80"/>
      <c r="XDJ69" s="80"/>
      <c r="XDK69" s="80"/>
      <c r="XDL69" s="80"/>
      <c r="XDM69" s="80"/>
      <c r="XDN69" s="80"/>
    </row>
    <row r="70" spans="2:16342" ht="15">
      <c r="B70" s="211" t="s">
        <v>101</v>
      </c>
      <c r="C70" s="212"/>
      <c r="D70" s="212"/>
      <c r="E70" s="212"/>
      <c r="F70" s="212"/>
      <c r="G70" s="212"/>
      <c r="H70" s="212"/>
      <c r="I70" s="212"/>
      <c r="J70" s="212"/>
      <c r="K70" s="212"/>
      <c r="L70" s="212"/>
      <c r="M70" s="212"/>
      <c r="N70" s="212"/>
      <c r="O70" s="212"/>
      <c r="P70" s="212"/>
      <c r="Q70" s="212"/>
      <c r="R70" s="212"/>
      <c r="S70" s="212"/>
      <c r="T70" s="212"/>
      <c r="U70" s="212"/>
      <c r="V70" s="212"/>
      <c r="W70" s="212"/>
      <c r="X70" s="212"/>
      <c r="Y70" s="212"/>
      <c r="Z70" s="212"/>
      <c r="AA70" s="212"/>
      <c r="AB70" s="212"/>
      <c r="AC70" s="212"/>
      <c r="AD70" s="212"/>
      <c r="AE70" s="212"/>
      <c r="AF70" s="212"/>
      <c r="AG70" s="212"/>
      <c r="AH70" s="212"/>
      <c r="AI70" s="212"/>
      <c r="AJ70" s="212"/>
      <c r="AK70" s="212"/>
      <c r="AL70" s="212"/>
      <c r="AM70" s="212"/>
      <c r="AN70" s="212"/>
      <c r="AO70" s="212"/>
      <c r="AP70" s="212"/>
      <c r="AQ70" s="212"/>
      <c r="AR70" s="212"/>
      <c r="AS70" s="212"/>
      <c r="AT70" s="212"/>
      <c r="AU70" s="212"/>
      <c r="AV70" s="212"/>
      <c r="AW70" s="212"/>
      <c r="AX70" s="212"/>
      <c r="AY70" s="212"/>
      <c r="AZ70" s="212"/>
      <c r="BA70" s="212"/>
      <c r="BB70" s="212"/>
      <c r="BC70" s="212"/>
      <c r="BD70" s="212"/>
      <c r="BE70" s="212"/>
      <c r="BF70" s="212"/>
      <c r="BG70" s="212"/>
      <c r="BH70" s="212"/>
      <c r="BI70" s="212"/>
      <c r="BJ70" s="212"/>
      <c r="BK70" s="212"/>
      <c r="BL70" s="212"/>
      <c r="BM70" s="212"/>
      <c r="BN70" s="212"/>
      <c r="BO70" s="212"/>
      <c r="BP70" s="212"/>
      <c r="BQ70" s="212"/>
      <c r="BR70" s="212"/>
      <c r="BS70" s="212"/>
      <c r="BT70" s="212"/>
      <c r="BU70" s="212"/>
      <c r="BV70" s="212"/>
      <c r="BW70" s="212"/>
      <c r="BX70" s="212"/>
      <c r="BY70" s="212"/>
      <c r="BZ70" s="212"/>
      <c r="CA70" s="212"/>
      <c r="CB70" s="212"/>
      <c r="CC70" s="212"/>
      <c r="CD70" s="212"/>
      <c r="CE70" s="212"/>
      <c r="CF70" s="212"/>
      <c r="CG70" s="212"/>
      <c r="CH70" s="212"/>
      <c r="CI70" s="212"/>
      <c r="CJ70" s="212"/>
      <c r="CK70" s="212"/>
      <c r="CL70" s="212"/>
      <c r="CM70" s="212"/>
      <c r="CN70" s="212"/>
      <c r="CO70" s="212"/>
      <c r="CP70" s="212"/>
      <c r="CQ70" s="212"/>
      <c r="CR70" s="212"/>
      <c r="CS70" s="212"/>
      <c r="CT70" s="212"/>
      <c r="CU70" s="212"/>
      <c r="CV70" s="212"/>
      <c r="CW70" s="212"/>
      <c r="CX70" s="212"/>
      <c r="CY70" s="212"/>
      <c r="CZ70" s="212"/>
      <c r="DA70" s="212"/>
      <c r="DB70" s="212"/>
      <c r="DC70" s="212"/>
      <c r="DD70" s="212"/>
      <c r="DE70" s="212"/>
      <c r="DF70" s="212"/>
      <c r="DG70" s="212"/>
      <c r="DH70" s="212"/>
      <c r="DI70" s="212"/>
      <c r="DJ70" s="212"/>
      <c r="DK70" s="212"/>
      <c r="DL70" s="212"/>
    </row>
    <row r="71" spans="2:16342" s="107" customFormat="1">
      <c r="B71" s="23" t="str">
        <f>B34</f>
        <v>Company</v>
      </c>
      <c r="C71" s="342" t="s">
        <v>379</v>
      </c>
      <c r="D71" s="343"/>
      <c r="E71" s="343"/>
      <c r="F71" s="343"/>
      <c r="G71" s="343"/>
      <c r="H71" s="344"/>
      <c r="I71" s="342" t="s">
        <v>577</v>
      </c>
      <c r="J71" s="343"/>
      <c r="K71" s="343"/>
      <c r="L71" s="343"/>
      <c r="M71" s="343"/>
      <c r="N71" s="344"/>
      <c r="O71" s="342"/>
      <c r="P71" s="343"/>
      <c r="Q71" s="343"/>
      <c r="R71" s="343"/>
      <c r="S71" s="343"/>
      <c r="T71" s="344"/>
      <c r="U71" s="342"/>
      <c r="V71" s="343"/>
      <c r="W71" s="343"/>
      <c r="X71" s="343"/>
      <c r="Y71" s="343"/>
      <c r="Z71" s="344"/>
      <c r="AA71" s="342"/>
      <c r="AB71" s="343"/>
      <c r="AC71" s="343"/>
      <c r="AD71" s="343"/>
      <c r="AE71" s="343"/>
      <c r="AF71" s="344"/>
      <c r="AG71" s="342"/>
      <c r="AH71" s="343"/>
      <c r="AI71" s="343"/>
      <c r="AJ71" s="343"/>
      <c r="AK71" s="343"/>
      <c r="AL71" s="344"/>
      <c r="AM71" s="342"/>
      <c r="AN71" s="343"/>
      <c r="AO71" s="343"/>
      <c r="AP71" s="343"/>
      <c r="AQ71" s="343"/>
      <c r="AR71" s="344"/>
      <c r="AS71" s="342"/>
      <c r="AT71" s="343"/>
      <c r="AU71" s="343"/>
      <c r="AV71" s="343"/>
      <c r="AW71" s="343"/>
      <c r="AX71" s="344"/>
      <c r="AY71" s="342"/>
      <c r="AZ71" s="343"/>
      <c r="BA71" s="343"/>
      <c r="BB71" s="343"/>
      <c r="BC71" s="343"/>
      <c r="BD71" s="344"/>
      <c r="BE71" s="342"/>
      <c r="BF71" s="343"/>
      <c r="BG71" s="343"/>
      <c r="BH71" s="343"/>
      <c r="BI71" s="343"/>
      <c r="BJ71" s="344"/>
      <c r="BK71" s="342"/>
      <c r="BL71" s="343"/>
      <c r="BM71" s="343"/>
      <c r="BN71" s="343"/>
      <c r="BO71" s="343"/>
      <c r="BP71" s="344"/>
      <c r="BQ71" s="342"/>
      <c r="BR71" s="343"/>
      <c r="BS71" s="343"/>
      <c r="BT71" s="343"/>
      <c r="BU71" s="343"/>
      <c r="BV71" s="344"/>
      <c r="BW71" s="342"/>
      <c r="BX71" s="343"/>
      <c r="BY71" s="343"/>
      <c r="BZ71" s="343"/>
      <c r="CA71" s="343"/>
      <c r="CB71" s="344"/>
      <c r="CC71" s="342"/>
      <c r="CD71" s="343"/>
      <c r="CE71" s="343"/>
      <c r="CF71" s="343"/>
      <c r="CG71" s="343"/>
      <c r="CH71" s="344"/>
      <c r="CI71" s="342"/>
      <c r="CJ71" s="343"/>
      <c r="CK71" s="343"/>
      <c r="CL71" s="343"/>
      <c r="CM71" s="343"/>
      <c r="CN71" s="344"/>
      <c r="CO71" s="342"/>
      <c r="CP71" s="343"/>
      <c r="CQ71" s="343"/>
      <c r="CR71" s="343"/>
      <c r="CS71" s="343"/>
      <c r="CT71" s="344"/>
      <c r="CU71" s="342"/>
      <c r="CV71" s="343"/>
      <c r="CW71" s="343"/>
      <c r="CX71" s="343"/>
      <c r="CY71" s="343"/>
      <c r="CZ71" s="344"/>
      <c r="DA71" s="342"/>
      <c r="DB71" s="343"/>
      <c r="DC71" s="343"/>
      <c r="DD71" s="343"/>
      <c r="DE71" s="343"/>
      <c r="DF71" s="344"/>
      <c r="DG71" s="342"/>
      <c r="DH71" s="343"/>
      <c r="DI71" s="343"/>
      <c r="DJ71" s="343"/>
      <c r="DK71" s="343"/>
      <c r="DL71" s="344"/>
    </row>
    <row r="72" spans="2:16342" s="111" customFormat="1" hidden="1">
      <c r="B72" s="23" t="str">
        <f>B35</f>
        <v>BBG Code</v>
      </c>
      <c r="C72" s="108" t="s">
        <v>165</v>
      </c>
      <c r="D72" s="109" t="str">
        <f>C72</f>
        <v>DBCL IN</v>
      </c>
      <c r="E72" s="109" t="str">
        <f t="shared" ref="E72" si="132">D72</f>
        <v>DBCL IN</v>
      </c>
      <c r="F72" s="109" t="s">
        <v>167</v>
      </c>
      <c r="G72" s="109" t="s">
        <v>167</v>
      </c>
      <c r="H72" s="110" t="s">
        <v>167</v>
      </c>
      <c r="I72" s="108" t="s">
        <v>166</v>
      </c>
      <c r="J72" s="109" t="s">
        <v>166</v>
      </c>
      <c r="K72" s="109" t="s">
        <v>166</v>
      </c>
      <c r="L72" s="109" t="s">
        <v>168</v>
      </c>
      <c r="M72" s="109" t="s">
        <v>168</v>
      </c>
      <c r="N72" s="110" t="s">
        <v>168</v>
      </c>
      <c r="O72" s="108"/>
      <c r="P72" s="109"/>
      <c r="Q72" s="109"/>
      <c r="R72" s="109"/>
      <c r="S72" s="109"/>
      <c r="T72" s="110"/>
      <c r="U72" s="108"/>
      <c r="V72" s="109"/>
      <c r="W72" s="109"/>
      <c r="X72" s="109"/>
      <c r="Y72" s="109"/>
      <c r="Z72" s="110"/>
      <c r="AA72" s="108"/>
      <c r="AB72" s="109"/>
      <c r="AC72" s="109"/>
      <c r="AD72" s="109"/>
      <c r="AE72" s="109"/>
      <c r="AF72" s="110"/>
      <c r="AG72" s="108"/>
      <c r="AH72" s="109"/>
      <c r="AI72" s="109"/>
      <c r="AJ72" s="109"/>
      <c r="AK72" s="109"/>
      <c r="AL72" s="110"/>
      <c r="AM72" s="108"/>
      <c r="AN72" s="109"/>
      <c r="AO72" s="109"/>
      <c r="AP72" s="109"/>
      <c r="AQ72" s="109"/>
      <c r="AR72" s="110"/>
      <c r="AS72" s="108"/>
      <c r="AT72" s="109"/>
      <c r="AU72" s="109"/>
      <c r="AV72" s="109"/>
      <c r="AW72" s="109"/>
      <c r="AX72" s="110"/>
      <c r="AY72" s="108"/>
      <c r="AZ72" s="109"/>
      <c r="BA72" s="109"/>
      <c r="BB72" s="109"/>
      <c r="BC72" s="109"/>
      <c r="BD72" s="110"/>
      <c r="BE72" s="108"/>
      <c r="BF72" s="109"/>
      <c r="BG72" s="109"/>
      <c r="BH72" s="109"/>
      <c r="BI72" s="109"/>
      <c r="BJ72" s="110"/>
      <c r="BK72" s="108"/>
      <c r="BL72" s="109"/>
      <c r="BM72" s="109"/>
      <c r="BN72" s="109"/>
      <c r="BO72" s="109"/>
      <c r="BP72" s="110"/>
      <c r="BQ72" s="108"/>
      <c r="BR72" s="109"/>
      <c r="BS72" s="109"/>
      <c r="BT72" s="109"/>
      <c r="BU72" s="109"/>
      <c r="BV72" s="110"/>
      <c r="BW72" s="108"/>
      <c r="BX72" s="109"/>
      <c r="BY72" s="109"/>
      <c r="BZ72" s="109"/>
      <c r="CA72" s="109"/>
      <c r="CB72" s="110"/>
      <c r="CC72" s="108"/>
      <c r="CD72" s="109"/>
      <c r="CE72" s="109"/>
      <c r="CF72" s="109"/>
      <c r="CG72" s="109"/>
      <c r="CH72" s="110"/>
      <c r="CI72" s="108"/>
      <c r="CJ72" s="109"/>
      <c r="CK72" s="109"/>
      <c r="CL72" s="109"/>
      <c r="CM72" s="109"/>
      <c r="CN72" s="110"/>
      <c r="CO72" s="108"/>
      <c r="CP72" s="109"/>
      <c r="CQ72" s="109"/>
      <c r="CR72" s="109"/>
      <c r="CS72" s="109"/>
      <c r="CT72" s="110"/>
      <c r="CU72" s="108"/>
      <c r="CV72" s="109"/>
      <c r="CW72" s="109"/>
      <c r="CX72" s="109"/>
      <c r="CY72" s="109"/>
      <c r="CZ72" s="110"/>
      <c r="DA72" s="108"/>
      <c r="DB72" s="109"/>
      <c r="DC72" s="109"/>
      <c r="DD72" s="109"/>
      <c r="DE72" s="109"/>
      <c r="DF72" s="110"/>
      <c r="DG72" s="108"/>
      <c r="DH72" s="109"/>
      <c r="DI72" s="109"/>
      <c r="DJ72" s="109"/>
      <c r="DK72" s="109"/>
      <c r="DL72" s="110"/>
    </row>
    <row r="73" spans="2:16342" s="115" customFormat="1">
      <c r="B73" s="23" t="str">
        <f>B36</f>
        <v>YE</v>
      </c>
      <c r="C73" s="214" t="str">
        <f t="shared" ref="C73:AH73" si="133">C36</f>
        <v>FY21</v>
      </c>
      <c r="D73" s="214" t="str">
        <f t="shared" si="133"/>
        <v>FY22</v>
      </c>
      <c r="E73" s="214" t="str">
        <f t="shared" si="133"/>
        <v>FY23</v>
      </c>
      <c r="F73" s="214" t="str">
        <f t="shared" si="133"/>
        <v>FY24</v>
      </c>
      <c r="G73" s="214" t="str">
        <f t="shared" si="133"/>
        <v>FY25E</v>
      </c>
      <c r="H73" s="214" t="str">
        <f t="shared" si="133"/>
        <v>FY26E</v>
      </c>
      <c r="I73" s="214" t="str">
        <f t="shared" si="133"/>
        <v>FY21</v>
      </c>
      <c r="J73" s="214" t="str">
        <f t="shared" si="133"/>
        <v>FY22</v>
      </c>
      <c r="K73" s="214" t="str">
        <f t="shared" si="133"/>
        <v>FY23</v>
      </c>
      <c r="L73" s="214" t="str">
        <f t="shared" si="133"/>
        <v>FY24</v>
      </c>
      <c r="M73" s="214" t="str">
        <f t="shared" si="133"/>
        <v>FY25E</v>
      </c>
      <c r="N73" s="214" t="str">
        <f t="shared" si="133"/>
        <v>FY26E</v>
      </c>
      <c r="O73" s="214" t="str">
        <f t="shared" si="133"/>
        <v>FY21</v>
      </c>
      <c r="P73" s="214" t="str">
        <f t="shared" si="133"/>
        <v>FY22</v>
      </c>
      <c r="Q73" s="214" t="str">
        <f t="shared" si="133"/>
        <v>FY23</v>
      </c>
      <c r="R73" s="214" t="str">
        <f t="shared" si="133"/>
        <v>FY24</v>
      </c>
      <c r="S73" s="214" t="str">
        <f t="shared" si="133"/>
        <v>FY25E</v>
      </c>
      <c r="T73" s="214" t="str">
        <f t="shared" si="133"/>
        <v>FY26E</v>
      </c>
      <c r="U73" s="214" t="str">
        <f t="shared" si="133"/>
        <v>FY21</v>
      </c>
      <c r="V73" s="214" t="str">
        <f t="shared" si="133"/>
        <v>FY22</v>
      </c>
      <c r="W73" s="214" t="str">
        <f t="shared" si="133"/>
        <v>FY23</v>
      </c>
      <c r="X73" s="214" t="str">
        <f t="shared" si="133"/>
        <v>FY24</v>
      </c>
      <c r="Y73" s="214" t="str">
        <f t="shared" si="133"/>
        <v>FY25E</v>
      </c>
      <c r="Z73" s="214" t="str">
        <f t="shared" si="133"/>
        <v>FY26E</v>
      </c>
      <c r="AA73" s="214" t="str">
        <f t="shared" si="133"/>
        <v>FY21</v>
      </c>
      <c r="AB73" s="214" t="str">
        <f t="shared" si="133"/>
        <v>FY22</v>
      </c>
      <c r="AC73" s="214" t="str">
        <f t="shared" si="133"/>
        <v>FY23</v>
      </c>
      <c r="AD73" s="214" t="str">
        <f t="shared" si="133"/>
        <v>FY24</v>
      </c>
      <c r="AE73" s="214" t="str">
        <f t="shared" si="133"/>
        <v>FY25E</v>
      </c>
      <c r="AF73" s="214" t="str">
        <f t="shared" si="133"/>
        <v>FY26E</v>
      </c>
      <c r="AG73" s="214" t="str">
        <f t="shared" si="133"/>
        <v>FY21</v>
      </c>
      <c r="AH73" s="214" t="str">
        <f t="shared" si="133"/>
        <v>FY22</v>
      </c>
      <c r="AI73" s="214" t="str">
        <f t="shared" ref="AI73:BN73" si="134">AI36</f>
        <v>FY23</v>
      </c>
      <c r="AJ73" s="214" t="str">
        <f t="shared" si="134"/>
        <v>FY24</v>
      </c>
      <c r="AK73" s="214" t="str">
        <f t="shared" si="134"/>
        <v>FY25E</v>
      </c>
      <c r="AL73" s="214" t="str">
        <f t="shared" si="134"/>
        <v>FY26E</v>
      </c>
      <c r="AM73" s="214" t="str">
        <f t="shared" si="134"/>
        <v>FY21</v>
      </c>
      <c r="AN73" s="214" t="str">
        <f t="shared" si="134"/>
        <v>FY22</v>
      </c>
      <c r="AO73" s="214" t="str">
        <f t="shared" si="134"/>
        <v>FY23</v>
      </c>
      <c r="AP73" s="214" t="str">
        <f t="shared" si="134"/>
        <v>FY24</v>
      </c>
      <c r="AQ73" s="214" t="str">
        <f t="shared" si="134"/>
        <v>FY25E</v>
      </c>
      <c r="AR73" s="214" t="str">
        <f t="shared" si="134"/>
        <v>FY26E</v>
      </c>
      <c r="AS73" s="214" t="str">
        <f t="shared" si="134"/>
        <v>FY21</v>
      </c>
      <c r="AT73" s="214" t="str">
        <f t="shared" si="134"/>
        <v>FY22</v>
      </c>
      <c r="AU73" s="214" t="str">
        <f t="shared" si="134"/>
        <v>FY23</v>
      </c>
      <c r="AV73" s="214" t="str">
        <f t="shared" si="134"/>
        <v>FY24</v>
      </c>
      <c r="AW73" s="214" t="str">
        <f t="shared" si="134"/>
        <v>FY25E</v>
      </c>
      <c r="AX73" s="214" t="str">
        <f t="shared" si="134"/>
        <v>FY26E</v>
      </c>
      <c r="AY73" s="214" t="str">
        <f t="shared" si="134"/>
        <v>FY21</v>
      </c>
      <c r="AZ73" s="214" t="str">
        <f t="shared" si="134"/>
        <v>FY22</v>
      </c>
      <c r="BA73" s="214" t="str">
        <f t="shared" si="134"/>
        <v>FY23</v>
      </c>
      <c r="BB73" s="214" t="str">
        <f t="shared" si="134"/>
        <v>FY24</v>
      </c>
      <c r="BC73" s="214" t="str">
        <f t="shared" si="134"/>
        <v>FY25E</v>
      </c>
      <c r="BD73" s="214" t="str">
        <f t="shared" si="134"/>
        <v>FY26E</v>
      </c>
      <c r="BE73" s="214" t="str">
        <f t="shared" si="134"/>
        <v>FY21</v>
      </c>
      <c r="BF73" s="214" t="str">
        <f t="shared" si="134"/>
        <v>FY22</v>
      </c>
      <c r="BG73" s="214" t="str">
        <f t="shared" si="134"/>
        <v>FY23</v>
      </c>
      <c r="BH73" s="214" t="str">
        <f t="shared" si="134"/>
        <v>FY24</v>
      </c>
      <c r="BI73" s="214" t="str">
        <f t="shared" si="134"/>
        <v>FY25E</v>
      </c>
      <c r="BJ73" s="214" t="str">
        <f t="shared" si="134"/>
        <v>FY26E</v>
      </c>
      <c r="BK73" s="214" t="str">
        <f t="shared" si="134"/>
        <v>FY21</v>
      </c>
      <c r="BL73" s="214" t="str">
        <f t="shared" si="134"/>
        <v>FY22</v>
      </c>
      <c r="BM73" s="214" t="str">
        <f t="shared" si="134"/>
        <v>FY23</v>
      </c>
      <c r="BN73" s="214" t="str">
        <f t="shared" si="134"/>
        <v>FY24</v>
      </c>
      <c r="BO73" s="214" t="str">
        <f t="shared" ref="BO73:CT73" si="135">BO36</f>
        <v>FY25E</v>
      </c>
      <c r="BP73" s="214" t="str">
        <f t="shared" si="135"/>
        <v>FY26E</v>
      </c>
      <c r="BQ73" s="214" t="str">
        <f t="shared" si="135"/>
        <v>FY21</v>
      </c>
      <c r="BR73" s="214" t="str">
        <f t="shared" si="135"/>
        <v>FY22</v>
      </c>
      <c r="BS73" s="214" t="str">
        <f t="shared" si="135"/>
        <v>FY23</v>
      </c>
      <c r="BT73" s="214" t="str">
        <f t="shared" si="135"/>
        <v>FY24</v>
      </c>
      <c r="BU73" s="214" t="str">
        <f t="shared" si="135"/>
        <v>FY25E</v>
      </c>
      <c r="BV73" s="214" t="str">
        <f t="shared" si="135"/>
        <v>FY26E</v>
      </c>
      <c r="BW73" s="214" t="str">
        <f t="shared" si="135"/>
        <v>FY21</v>
      </c>
      <c r="BX73" s="214" t="str">
        <f t="shared" si="135"/>
        <v>FY22</v>
      </c>
      <c r="BY73" s="214" t="str">
        <f t="shared" si="135"/>
        <v>FY23</v>
      </c>
      <c r="BZ73" s="214" t="str">
        <f t="shared" si="135"/>
        <v>FY24</v>
      </c>
      <c r="CA73" s="214" t="str">
        <f t="shared" si="135"/>
        <v>FY25E</v>
      </c>
      <c r="CB73" s="214" t="str">
        <f t="shared" si="135"/>
        <v>FY26E</v>
      </c>
      <c r="CC73" s="214" t="str">
        <f t="shared" si="135"/>
        <v>FY21</v>
      </c>
      <c r="CD73" s="214" t="str">
        <f t="shared" si="135"/>
        <v>FY22</v>
      </c>
      <c r="CE73" s="214" t="str">
        <f t="shared" si="135"/>
        <v>FY23</v>
      </c>
      <c r="CF73" s="214" t="str">
        <f t="shared" si="135"/>
        <v>FY24</v>
      </c>
      <c r="CG73" s="214" t="str">
        <f t="shared" si="135"/>
        <v>FY25E</v>
      </c>
      <c r="CH73" s="214" t="str">
        <f t="shared" si="135"/>
        <v>FY26E</v>
      </c>
      <c r="CI73" s="214" t="str">
        <f t="shared" si="135"/>
        <v>FY21</v>
      </c>
      <c r="CJ73" s="214" t="str">
        <f t="shared" si="135"/>
        <v>FY22</v>
      </c>
      <c r="CK73" s="214" t="str">
        <f t="shared" si="135"/>
        <v>FY23</v>
      </c>
      <c r="CL73" s="214" t="str">
        <f t="shared" si="135"/>
        <v>FY24</v>
      </c>
      <c r="CM73" s="214" t="str">
        <f t="shared" si="135"/>
        <v>FY25E</v>
      </c>
      <c r="CN73" s="214" t="str">
        <f t="shared" si="135"/>
        <v>FY26E</v>
      </c>
      <c r="CO73" s="214" t="str">
        <f t="shared" si="135"/>
        <v>FY21</v>
      </c>
      <c r="CP73" s="214" t="str">
        <f t="shared" si="135"/>
        <v>FY22</v>
      </c>
      <c r="CQ73" s="214" t="str">
        <f t="shared" si="135"/>
        <v>FY23</v>
      </c>
      <c r="CR73" s="214" t="str">
        <f t="shared" si="135"/>
        <v>FY24</v>
      </c>
      <c r="CS73" s="214" t="str">
        <f t="shared" si="135"/>
        <v>FY25E</v>
      </c>
      <c r="CT73" s="214" t="str">
        <f t="shared" si="135"/>
        <v>FY26E</v>
      </c>
      <c r="CU73" s="214" t="str">
        <f t="shared" ref="CU73:DL73" si="136">CU36</f>
        <v>FY21</v>
      </c>
      <c r="CV73" s="214" t="str">
        <f t="shared" si="136"/>
        <v>FY22</v>
      </c>
      <c r="CW73" s="214" t="str">
        <f t="shared" si="136"/>
        <v>FY23</v>
      </c>
      <c r="CX73" s="214" t="str">
        <f t="shared" si="136"/>
        <v>FY24</v>
      </c>
      <c r="CY73" s="214" t="str">
        <f t="shared" si="136"/>
        <v>FY25E</v>
      </c>
      <c r="CZ73" s="214" t="str">
        <f t="shared" si="136"/>
        <v>FY26E</v>
      </c>
      <c r="DA73" s="214" t="str">
        <f t="shared" si="136"/>
        <v>FY21</v>
      </c>
      <c r="DB73" s="214" t="str">
        <f t="shared" si="136"/>
        <v>FY22</v>
      </c>
      <c r="DC73" s="214" t="str">
        <f t="shared" si="136"/>
        <v>FY23</v>
      </c>
      <c r="DD73" s="214" t="str">
        <f t="shared" si="136"/>
        <v>FY24</v>
      </c>
      <c r="DE73" s="214" t="str">
        <f t="shared" si="136"/>
        <v>FY25E</v>
      </c>
      <c r="DF73" s="214" t="str">
        <f t="shared" si="136"/>
        <v>FY26E</v>
      </c>
      <c r="DG73" s="214" t="str">
        <f t="shared" si="136"/>
        <v>FY21</v>
      </c>
      <c r="DH73" s="214" t="str">
        <f t="shared" si="136"/>
        <v>FY22</v>
      </c>
      <c r="DI73" s="214" t="str">
        <f t="shared" si="136"/>
        <v>FY23</v>
      </c>
      <c r="DJ73" s="214" t="str">
        <f t="shared" si="136"/>
        <v>FY24</v>
      </c>
      <c r="DK73" s="214" t="str">
        <f t="shared" si="136"/>
        <v>FY25E</v>
      </c>
      <c r="DL73" s="214" t="str">
        <f t="shared" si="136"/>
        <v>FY26E</v>
      </c>
    </row>
    <row r="74" spans="2:16342" s="80" customFormat="1">
      <c r="B74" s="28" t="s">
        <v>380</v>
      </c>
      <c r="C74" s="83" t="s">
        <v>1429</v>
      </c>
      <c r="D74" s="84" t="s">
        <v>1429</v>
      </c>
      <c r="E74" s="84" t="s">
        <v>1429</v>
      </c>
      <c r="F74" s="84">
        <v>87.873660000000001</v>
      </c>
      <c r="G74" s="84">
        <v>92.267343000000011</v>
      </c>
      <c r="H74" s="72">
        <v>96.880710150000013</v>
      </c>
      <c r="I74" s="83" t="s">
        <v>1429</v>
      </c>
      <c r="J74" s="84" t="s">
        <v>1429</v>
      </c>
      <c r="K74" s="84" t="s">
        <v>1429</v>
      </c>
      <c r="L74" s="84" t="s">
        <v>1429</v>
      </c>
      <c r="M74" s="84" t="s">
        <v>1429</v>
      </c>
      <c r="N74" s="72" t="s">
        <v>1429</v>
      </c>
      <c r="O74" s="83" t="s">
        <v>1429</v>
      </c>
      <c r="P74" s="84" t="s">
        <v>1429</v>
      </c>
      <c r="Q74" s="84" t="s">
        <v>1429</v>
      </c>
      <c r="R74" s="84" t="s">
        <v>1429</v>
      </c>
      <c r="S74" s="84" t="s">
        <v>1429</v>
      </c>
      <c r="T74" s="72" t="s">
        <v>1429</v>
      </c>
      <c r="U74" s="83" t="s">
        <v>1429</v>
      </c>
      <c r="V74" s="84" t="s">
        <v>1429</v>
      </c>
      <c r="W74" s="84" t="s">
        <v>1429</v>
      </c>
      <c r="X74" s="84" t="s">
        <v>1429</v>
      </c>
      <c r="Y74" s="84" t="s">
        <v>1429</v>
      </c>
      <c r="Z74" s="72" t="s">
        <v>1429</v>
      </c>
      <c r="AA74" s="83"/>
      <c r="AB74" s="84"/>
      <c r="AC74" s="84"/>
      <c r="AD74" s="84"/>
      <c r="AE74" s="84"/>
      <c r="AF74" s="72"/>
      <c r="AG74" s="83"/>
      <c r="AH74" s="84"/>
      <c r="AI74" s="84"/>
      <c r="AJ74" s="84"/>
      <c r="AK74" s="84"/>
      <c r="AL74" s="72"/>
      <c r="AM74" s="83" t="s">
        <v>1429</v>
      </c>
      <c r="AN74" s="84" t="s">
        <v>1429</v>
      </c>
      <c r="AO74" s="84" t="s">
        <v>1429</v>
      </c>
      <c r="AP74" s="84" t="s">
        <v>1429</v>
      </c>
      <c r="AQ74" s="84" t="s">
        <v>1429</v>
      </c>
      <c r="AR74" s="72" t="s">
        <v>1429</v>
      </c>
      <c r="AS74" s="83"/>
      <c r="AT74" s="84"/>
      <c r="AU74" s="84"/>
      <c r="AV74" s="84"/>
      <c r="AW74" s="84"/>
      <c r="AX74" s="72"/>
      <c r="AY74" s="83" t="s">
        <v>1429</v>
      </c>
      <c r="AZ74" s="84" t="s">
        <v>1429</v>
      </c>
      <c r="BA74" s="84" t="s">
        <v>1429</v>
      </c>
      <c r="BB74" s="84" t="s">
        <v>1429</v>
      </c>
      <c r="BC74" s="84" t="s">
        <v>1429</v>
      </c>
      <c r="BD74" s="72" t="s">
        <v>1429</v>
      </c>
      <c r="BE74" s="83" t="s">
        <v>1429</v>
      </c>
      <c r="BF74" s="84" t="s">
        <v>1429</v>
      </c>
      <c r="BG74" s="84" t="s">
        <v>1429</v>
      </c>
      <c r="BH74" s="84" t="s">
        <v>1429</v>
      </c>
      <c r="BI74" s="84" t="s">
        <v>1429</v>
      </c>
      <c r="BJ74" s="72" t="s">
        <v>1429</v>
      </c>
      <c r="BK74" s="83"/>
      <c r="BL74" s="84"/>
      <c r="BM74" s="84"/>
      <c r="BN74" s="84"/>
      <c r="BO74" s="84"/>
      <c r="BP74" s="72"/>
      <c r="BQ74" s="83"/>
      <c r="BR74" s="84"/>
      <c r="BS74" s="84"/>
      <c r="BT74" s="84"/>
      <c r="BU74" s="84"/>
      <c r="BV74" s="72"/>
      <c r="BW74" s="83"/>
      <c r="BX74" s="84"/>
      <c r="BY74" s="84"/>
      <c r="BZ74" s="84"/>
      <c r="CA74" s="84"/>
      <c r="CB74" s="72"/>
      <c r="CC74" s="83"/>
      <c r="CD74" s="84"/>
      <c r="CE74" s="84"/>
      <c r="CF74" s="84"/>
      <c r="CG74" s="84"/>
      <c r="CH74" s="72"/>
      <c r="CI74" s="83"/>
      <c r="CJ74" s="84"/>
      <c r="CK74" s="84"/>
      <c r="CL74" s="84"/>
      <c r="CM74" s="84"/>
      <c r="CN74" s="72"/>
      <c r="CO74" s="83"/>
      <c r="CP74" s="84"/>
      <c r="CQ74" s="84"/>
      <c r="CR74" s="84"/>
      <c r="CS74" s="84"/>
      <c r="CT74" s="72"/>
      <c r="CU74" s="83"/>
      <c r="CV74" s="84"/>
      <c r="CW74" s="84"/>
      <c r="CX74" s="84"/>
      <c r="CY74" s="84"/>
      <c r="CZ74" s="72"/>
      <c r="DA74" s="83"/>
      <c r="DB74" s="84"/>
      <c r="DC74" s="84"/>
      <c r="DD74" s="84"/>
      <c r="DE74" s="84"/>
      <c r="DF74" s="72"/>
      <c r="DG74" s="83"/>
      <c r="DH74" s="84"/>
      <c r="DI74" s="84"/>
      <c r="DJ74" s="84"/>
      <c r="DK74" s="84"/>
      <c r="DL74" s="72"/>
    </row>
    <row r="75" spans="2:16342" s="80" customFormat="1">
      <c r="B75" s="28" t="s">
        <v>381</v>
      </c>
      <c r="C75" s="83" t="s">
        <v>1429</v>
      </c>
      <c r="D75" s="84" t="s">
        <v>1429</v>
      </c>
      <c r="E75" s="84" t="s">
        <v>1429</v>
      </c>
      <c r="F75" s="84" t="s">
        <v>1429</v>
      </c>
      <c r="G75" s="84" t="s">
        <v>1429</v>
      </c>
      <c r="H75" s="72" t="s">
        <v>1429</v>
      </c>
      <c r="I75" s="83" t="s">
        <v>1429</v>
      </c>
      <c r="J75" s="84" t="s">
        <v>1429</v>
      </c>
      <c r="K75" s="84" t="s">
        <v>1429</v>
      </c>
      <c r="L75" s="84" t="s">
        <v>1429</v>
      </c>
      <c r="M75" s="84" t="s">
        <v>1429</v>
      </c>
      <c r="N75" s="72" t="s">
        <v>1429</v>
      </c>
      <c r="O75" s="83" t="s">
        <v>1429</v>
      </c>
      <c r="P75" s="84" t="s">
        <v>1429</v>
      </c>
      <c r="Q75" s="84" t="s">
        <v>1429</v>
      </c>
      <c r="R75" s="84" t="s">
        <v>1429</v>
      </c>
      <c r="S75" s="84" t="s">
        <v>1429</v>
      </c>
      <c r="T75" s="72" t="s">
        <v>1429</v>
      </c>
      <c r="U75" s="83" t="s">
        <v>1429</v>
      </c>
      <c r="V75" s="84" t="s">
        <v>1429</v>
      </c>
      <c r="W75" s="84" t="s">
        <v>1429</v>
      </c>
      <c r="X75" s="84" t="s">
        <v>1429</v>
      </c>
      <c r="Y75" s="84" t="s">
        <v>1429</v>
      </c>
      <c r="Z75" s="72" t="s">
        <v>1429</v>
      </c>
      <c r="AA75" s="83"/>
      <c r="AB75" s="84"/>
      <c r="AC75" s="84"/>
      <c r="AD75" s="84"/>
      <c r="AE75" s="84"/>
      <c r="AF75" s="72"/>
      <c r="AG75" s="83"/>
      <c r="AH75" s="84"/>
      <c r="AI75" s="84"/>
      <c r="AJ75" s="84"/>
      <c r="AK75" s="84"/>
      <c r="AL75" s="72"/>
      <c r="AM75" s="83" t="s">
        <v>1429</v>
      </c>
      <c r="AN75" s="84" t="s">
        <v>1429</v>
      </c>
      <c r="AO75" s="84" t="s">
        <v>1429</v>
      </c>
      <c r="AP75" s="84" t="s">
        <v>1429</v>
      </c>
      <c r="AQ75" s="84" t="s">
        <v>1429</v>
      </c>
      <c r="AR75" s="72" t="s">
        <v>1429</v>
      </c>
      <c r="AS75" s="83"/>
      <c r="AT75" s="84"/>
      <c r="AU75" s="84"/>
      <c r="AV75" s="84"/>
      <c r="AW75" s="84"/>
      <c r="AX75" s="72"/>
      <c r="AY75" s="83" t="s">
        <v>1429</v>
      </c>
      <c r="AZ75" s="84" t="s">
        <v>1429</v>
      </c>
      <c r="BA75" s="84" t="s">
        <v>1429</v>
      </c>
      <c r="BB75" s="84" t="s">
        <v>1429</v>
      </c>
      <c r="BC75" s="84" t="s">
        <v>1429</v>
      </c>
      <c r="BD75" s="72" t="s">
        <v>1429</v>
      </c>
      <c r="BE75" s="83" t="s">
        <v>1429</v>
      </c>
      <c r="BF75" s="84" t="s">
        <v>1429</v>
      </c>
      <c r="BG75" s="84" t="s">
        <v>1429</v>
      </c>
      <c r="BH75" s="84" t="s">
        <v>1429</v>
      </c>
      <c r="BI75" s="84" t="s">
        <v>1429</v>
      </c>
      <c r="BJ75" s="72" t="s">
        <v>1429</v>
      </c>
      <c r="BK75" s="83"/>
      <c r="BL75" s="84"/>
      <c r="BM75" s="84"/>
      <c r="BN75" s="84"/>
      <c r="BO75" s="84"/>
      <c r="BP75" s="72"/>
      <c r="BQ75" s="83"/>
      <c r="BR75" s="84"/>
      <c r="BS75" s="84"/>
      <c r="BT75" s="84"/>
      <c r="BU75" s="84"/>
      <c r="BV75" s="72"/>
      <c r="BW75" s="83"/>
      <c r="BX75" s="84"/>
      <c r="BY75" s="84"/>
      <c r="BZ75" s="84"/>
      <c r="CA75" s="84"/>
      <c r="CB75" s="72"/>
      <c r="CC75" s="83"/>
      <c r="CD75" s="84"/>
      <c r="CE75" s="84"/>
      <c r="CF75" s="84"/>
      <c r="CG75" s="84"/>
      <c r="CH75" s="72"/>
      <c r="CI75" s="83"/>
      <c r="CJ75" s="84"/>
      <c r="CK75" s="84"/>
      <c r="CL75" s="84"/>
      <c r="CM75" s="84"/>
      <c r="CN75" s="72"/>
      <c r="CO75" s="83"/>
      <c r="CP75" s="84"/>
      <c r="CQ75" s="84"/>
      <c r="CR75" s="84"/>
      <c r="CS75" s="84"/>
      <c r="CT75" s="72"/>
      <c r="CU75" s="83"/>
      <c r="CV75" s="84"/>
      <c r="CW75" s="84"/>
      <c r="CX75" s="84"/>
      <c r="CY75" s="84"/>
      <c r="CZ75" s="72"/>
      <c r="DA75" s="83"/>
      <c r="DB75" s="84"/>
      <c r="DC75" s="84"/>
      <c r="DD75" s="84"/>
      <c r="DE75" s="84"/>
      <c r="DF75" s="72"/>
      <c r="DG75" s="83"/>
      <c r="DH75" s="84"/>
      <c r="DI75" s="84"/>
      <c r="DJ75" s="84"/>
      <c r="DK75" s="84"/>
      <c r="DL75" s="72"/>
    </row>
    <row r="76" spans="2:16342" s="80" customFormat="1">
      <c r="B76" s="28" t="s">
        <v>382</v>
      </c>
      <c r="C76" s="83" t="s">
        <v>1429</v>
      </c>
      <c r="D76" s="84" t="s">
        <v>1429</v>
      </c>
      <c r="E76" s="84" t="s">
        <v>1429</v>
      </c>
      <c r="F76" s="84" t="s">
        <v>1429</v>
      </c>
      <c r="G76" s="84" t="s">
        <v>1429</v>
      </c>
      <c r="H76" s="72" t="s">
        <v>1429</v>
      </c>
      <c r="I76" s="83" t="s">
        <v>1429</v>
      </c>
      <c r="J76" s="84" t="s">
        <v>1429</v>
      </c>
      <c r="K76" s="84" t="s">
        <v>1429</v>
      </c>
      <c r="L76" s="84" t="s">
        <v>1429</v>
      </c>
      <c r="M76" s="84" t="s">
        <v>1429</v>
      </c>
      <c r="N76" s="72" t="s">
        <v>1429</v>
      </c>
      <c r="O76" s="83" t="s">
        <v>1429</v>
      </c>
      <c r="P76" s="84" t="s">
        <v>1429</v>
      </c>
      <c r="Q76" s="84" t="s">
        <v>1429</v>
      </c>
      <c r="R76" s="84" t="s">
        <v>1429</v>
      </c>
      <c r="S76" s="84" t="s">
        <v>1429</v>
      </c>
      <c r="T76" s="72" t="s">
        <v>1429</v>
      </c>
      <c r="U76" s="83" t="s">
        <v>1429</v>
      </c>
      <c r="V76" s="84" t="s">
        <v>1429</v>
      </c>
      <c r="W76" s="84" t="s">
        <v>1429</v>
      </c>
      <c r="X76" s="84" t="s">
        <v>1429</v>
      </c>
      <c r="Y76" s="84" t="s">
        <v>1429</v>
      </c>
      <c r="Z76" s="72" t="s">
        <v>1429</v>
      </c>
      <c r="AA76" s="83"/>
      <c r="AB76" s="84"/>
      <c r="AC76" s="84"/>
      <c r="AD76" s="84"/>
      <c r="AE76" s="84"/>
      <c r="AF76" s="72"/>
      <c r="AG76" s="83"/>
      <c r="AH76" s="84"/>
      <c r="AI76" s="84"/>
      <c r="AJ76" s="84"/>
      <c r="AK76" s="84"/>
      <c r="AL76" s="72"/>
      <c r="AM76" s="83" t="s">
        <v>1429</v>
      </c>
      <c r="AN76" s="84" t="s">
        <v>1429</v>
      </c>
      <c r="AO76" s="84" t="s">
        <v>1429</v>
      </c>
      <c r="AP76" s="84" t="s">
        <v>1429</v>
      </c>
      <c r="AQ76" s="84" t="s">
        <v>1429</v>
      </c>
      <c r="AR76" s="72" t="s">
        <v>1429</v>
      </c>
      <c r="AS76" s="83"/>
      <c r="AT76" s="84"/>
      <c r="AU76" s="84"/>
      <c r="AV76" s="84"/>
      <c r="AW76" s="84"/>
      <c r="AX76" s="72"/>
      <c r="AY76" s="83" t="s">
        <v>1429</v>
      </c>
      <c r="AZ76" s="84" t="s">
        <v>1429</v>
      </c>
      <c r="BA76" s="84" t="s">
        <v>1429</v>
      </c>
      <c r="BB76" s="84" t="s">
        <v>1429</v>
      </c>
      <c r="BC76" s="84" t="s">
        <v>1429</v>
      </c>
      <c r="BD76" s="72" t="s">
        <v>1429</v>
      </c>
      <c r="BE76" s="83" t="s">
        <v>1429</v>
      </c>
      <c r="BF76" s="84" t="s">
        <v>1429</v>
      </c>
      <c r="BG76" s="84" t="s">
        <v>1429</v>
      </c>
      <c r="BH76" s="84" t="s">
        <v>1429</v>
      </c>
      <c r="BI76" s="84" t="s">
        <v>1429</v>
      </c>
      <c r="BJ76" s="72" t="s">
        <v>1429</v>
      </c>
      <c r="BK76" s="83"/>
      <c r="BL76" s="84"/>
      <c r="BM76" s="84"/>
      <c r="BN76" s="84"/>
      <c r="BO76" s="84"/>
      <c r="BP76" s="72"/>
      <c r="BQ76" s="83"/>
      <c r="BR76" s="84"/>
      <c r="BS76" s="84"/>
      <c r="BT76" s="84"/>
      <c r="BU76" s="84"/>
      <c r="BV76" s="72"/>
      <c r="BW76" s="83"/>
      <c r="BX76" s="84"/>
      <c r="BY76" s="84"/>
      <c r="BZ76" s="84"/>
      <c r="CA76" s="84"/>
      <c r="CB76" s="72"/>
      <c r="CC76" s="83"/>
      <c r="CD76" s="84"/>
      <c r="CE76" s="84"/>
      <c r="CF76" s="84"/>
      <c r="CG76" s="84"/>
      <c r="CH76" s="72"/>
      <c r="CI76" s="83"/>
      <c r="CJ76" s="84"/>
      <c r="CK76" s="84"/>
      <c r="CL76" s="84"/>
      <c r="CM76" s="84"/>
      <c r="CN76" s="72"/>
      <c r="CO76" s="83"/>
      <c r="CP76" s="84"/>
      <c r="CQ76" s="84"/>
      <c r="CR76" s="84"/>
      <c r="CS76" s="84"/>
      <c r="CT76" s="72"/>
      <c r="CU76" s="83"/>
      <c r="CV76" s="84"/>
      <c r="CW76" s="84"/>
      <c r="CX76" s="84"/>
      <c r="CY76" s="84"/>
      <c r="CZ76" s="72"/>
      <c r="DA76" s="83"/>
      <c r="DB76" s="84"/>
      <c r="DC76" s="84"/>
      <c r="DD76" s="84"/>
      <c r="DE76" s="84"/>
      <c r="DF76" s="72"/>
      <c r="DG76" s="83"/>
      <c r="DH76" s="84"/>
      <c r="DI76" s="84"/>
      <c r="DJ76" s="84"/>
      <c r="DK76" s="84"/>
      <c r="DL76" s="72"/>
    </row>
    <row r="77" spans="2:16342" s="80" customFormat="1">
      <c r="B77" s="28" t="s">
        <v>383</v>
      </c>
      <c r="C77" s="83" t="s">
        <v>1429</v>
      </c>
      <c r="D77" s="84" t="s">
        <v>1429</v>
      </c>
      <c r="E77" s="84" t="s">
        <v>1429</v>
      </c>
      <c r="F77" s="84">
        <v>14165.249461999998</v>
      </c>
      <c r="G77" s="84">
        <v>15440.121913579998</v>
      </c>
      <c r="H77" s="72">
        <v>16829.732885802201</v>
      </c>
      <c r="I77" s="83" t="s">
        <v>1429</v>
      </c>
      <c r="J77" s="84" t="s">
        <v>1429</v>
      </c>
      <c r="K77" s="84" t="s">
        <v>1429</v>
      </c>
      <c r="L77" s="84">
        <v>40308.351000000002</v>
      </c>
      <c r="M77" s="84">
        <v>46552.89516</v>
      </c>
      <c r="N77" s="72">
        <v>53784.27886559999</v>
      </c>
      <c r="O77" s="83" t="s">
        <v>1429</v>
      </c>
      <c r="P77" s="84" t="s">
        <v>1429</v>
      </c>
      <c r="Q77" s="84" t="s">
        <v>1429</v>
      </c>
      <c r="R77" s="84" t="s">
        <v>1429</v>
      </c>
      <c r="S77" s="84" t="s">
        <v>1429</v>
      </c>
      <c r="T77" s="72" t="s">
        <v>1429</v>
      </c>
      <c r="U77" s="83" t="s">
        <v>1429</v>
      </c>
      <c r="V77" s="84" t="s">
        <v>1429</v>
      </c>
      <c r="W77" s="84" t="s">
        <v>1429</v>
      </c>
      <c r="X77" s="84" t="s">
        <v>1429</v>
      </c>
      <c r="Y77" s="84" t="s">
        <v>1429</v>
      </c>
      <c r="Z77" s="72" t="s">
        <v>1429</v>
      </c>
      <c r="AA77" s="83"/>
      <c r="AB77" s="84"/>
      <c r="AC77" s="84"/>
      <c r="AD77" s="84"/>
      <c r="AE77" s="84"/>
      <c r="AF77" s="72"/>
      <c r="AG77" s="83"/>
      <c r="AH77" s="84"/>
      <c r="AI77" s="84"/>
      <c r="AJ77" s="84"/>
      <c r="AK77" s="84"/>
      <c r="AL77" s="72"/>
      <c r="AM77" s="83" t="s">
        <v>1429</v>
      </c>
      <c r="AN77" s="84" t="s">
        <v>1429</v>
      </c>
      <c r="AO77" s="84" t="s">
        <v>1429</v>
      </c>
      <c r="AP77" s="84" t="s">
        <v>1429</v>
      </c>
      <c r="AQ77" s="84" t="s">
        <v>1429</v>
      </c>
      <c r="AR77" s="72" t="s">
        <v>1429</v>
      </c>
      <c r="AS77" s="83"/>
      <c r="AT77" s="84"/>
      <c r="AU77" s="84"/>
      <c r="AV77" s="84"/>
      <c r="AW77" s="84"/>
      <c r="AX77" s="72"/>
      <c r="AY77" s="83" t="s">
        <v>1429</v>
      </c>
      <c r="AZ77" s="84" t="s">
        <v>1429</v>
      </c>
      <c r="BA77" s="84" t="s">
        <v>1429</v>
      </c>
      <c r="BB77" s="84" t="s">
        <v>1429</v>
      </c>
      <c r="BC77" s="84" t="s">
        <v>1429</v>
      </c>
      <c r="BD77" s="72" t="s">
        <v>1429</v>
      </c>
      <c r="BE77" s="83" t="s">
        <v>1429</v>
      </c>
      <c r="BF77" s="84" t="s">
        <v>1429</v>
      </c>
      <c r="BG77" s="84" t="s">
        <v>1429</v>
      </c>
      <c r="BH77" s="84" t="s">
        <v>1429</v>
      </c>
      <c r="BI77" s="84" t="s">
        <v>1429</v>
      </c>
      <c r="BJ77" s="72" t="s">
        <v>1429</v>
      </c>
      <c r="BK77" s="83"/>
      <c r="BL77" s="84"/>
      <c r="BM77" s="84"/>
      <c r="BN77" s="84"/>
      <c r="BO77" s="84"/>
      <c r="BP77" s="72"/>
      <c r="BQ77" s="83"/>
      <c r="BR77" s="84"/>
      <c r="BS77" s="84"/>
      <c r="BT77" s="84"/>
      <c r="BU77" s="84"/>
      <c r="BV77" s="72"/>
      <c r="BW77" s="83"/>
      <c r="BX77" s="84"/>
      <c r="BY77" s="84"/>
      <c r="BZ77" s="84"/>
      <c r="CA77" s="84"/>
      <c r="CB77" s="72"/>
      <c r="CC77" s="83"/>
      <c r="CD77" s="84"/>
      <c r="CE77" s="84"/>
      <c r="CF77" s="84"/>
      <c r="CG77" s="84"/>
      <c r="CH77" s="72"/>
      <c r="CI77" s="83"/>
      <c r="CJ77" s="84"/>
      <c r="CK77" s="84"/>
      <c r="CL77" s="84"/>
      <c r="CM77" s="84"/>
      <c r="CN77" s="72"/>
      <c r="CO77" s="83"/>
      <c r="CP77" s="84"/>
      <c r="CQ77" s="84"/>
      <c r="CR77" s="84"/>
      <c r="CS77" s="84"/>
      <c r="CT77" s="72"/>
      <c r="CU77" s="83"/>
      <c r="CV77" s="84"/>
      <c r="CW77" s="84"/>
      <c r="CX77" s="84"/>
      <c r="CY77" s="84"/>
      <c r="CZ77" s="72"/>
      <c r="DA77" s="83"/>
      <c r="DB77" s="84"/>
      <c r="DC77" s="84"/>
      <c r="DD77" s="84"/>
      <c r="DE77" s="84"/>
      <c r="DF77" s="72"/>
      <c r="DG77" s="83"/>
      <c r="DH77" s="84"/>
      <c r="DI77" s="84"/>
      <c r="DJ77" s="84"/>
      <c r="DK77" s="84"/>
      <c r="DL77" s="72"/>
    </row>
    <row r="78" spans="2:16342" s="80" customFormat="1">
      <c r="B78" s="28" t="s">
        <v>384</v>
      </c>
      <c r="C78" s="83" t="s">
        <v>1429</v>
      </c>
      <c r="D78" s="84" t="s">
        <v>1429</v>
      </c>
      <c r="E78" s="84" t="s">
        <v>1429</v>
      </c>
      <c r="F78" s="84">
        <v>18133.778075000002</v>
      </c>
      <c r="G78" s="84">
        <v>19333.142540250003</v>
      </c>
      <c r="H78" s="72">
        <v>20616.462518067503</v>
      </c>
      <c r="I78" s="83" t="s">
        <v>1429</v>
      </c>
      <c r="J78" s="84" t="s">
        <v>1429</v>
      </c>
      <c r="K78" s="84" t="s">
        <v>1429</v>
      </c>
      <c r="L78" s="84">
        <v>36204.7215</v>
      </c>
      <c r="M78" s="84">
        <v>39159.767834999999</v>
      </c>
      <c r="N78" s="72">
        <v>42374.700768150004</v>
      </c>
      <c r="O78" s="83" t="s">
        <v>1429</v>
      </c>
      <c r="P78" s="84" t="s">
        <v>1429</v>
      </c>
      <c r="Q78" s="84" t="s">
        <v>1429</v>
      </c>
      <c r="R78" s="84" t="s">
        <v>1429</v>
      </c>
      <c r="S78" s="84" t="s">
        <v>1429</v>
      </c>
      <c r="T78" s="72" t="s">
        <v>1429</v>
      </c>
      <c r="U78" s="83" t="s">
        <v>1429</v>
      </c>
      <c r="V78" s="84" t="s">
        <v>1429</v>
      </c>
      <c r="W78" s="84" t="s">
        <v>1429</v>
      </c>
      <c r="X78" s="84" t="s">
        <v>1429</v>
      </c>
      <c r="Y78" s="84" t="s">
        <v>1429</v>
      </c>
      <c r="Z78" s="72" t="s">
        <v>1429</v>
      </c>
      <c r="AA78" s="83"/>
      <c r="AB78" s="84"/>
      <c r="AC78" s="84"/>
      <c r="AD78" s="84"/>
      <c r="AE78" s="84"/>
      <c r="AF78" s="72"/>
      <c r="AG78" s="83"/>
      <c r="AH78" s="84"/>
      <c r="AI78" s="84"/>
      <c r="AJ78" s="84"/>
      <c r="AK78" s="84"/>
      <c r="AL78" s="72"/>
      <c r="AM78" s="83" t="s">
        <v>1429</v>
      </c>
      <c r="AN78" s="84" t="s">
        <v>1429</v>
      </c>
      <c r="AO78" s="84" t="s">
        <v>1429</v>
      </c>
      <c r="AP78" s="84" t="s">
        <v>1429</v>
      </c>
      <c r="AQ78" s="84" t="s">
        <v>1429</v>
      </c>
      <c r="AR78" s="72" t="s">
        <v>1429</v>
      </c>
      <c r="AS78" s="83"/>
      <c r="AT78" s="84"/>
      <c r="AU78" s="84"/>
      <c r="AV78" s="84"/>
      <c r="AW78" s="84"/>
      <c r="AX78" s="72"/>
      <c r="AY78" s="83" t="s">
        <v>1429</v>
      </c>
      <c r="AZ78" s="84" t="s">
        <v>1429</v>
      </c>
      <c r="BA78" s="84" t="s">
        <v>1429</v>
      </c>
      <c r="BB78" s="84" t="s">
        <v>1429</v>
      </c>
      <c r="BC78" s="84" t="s">
        <v>1429</v>
      </c>
      <c r="BD78" s="72" t="s">
        <v>1429</v>
      </c>
      <c r="BE78" s="83" t="s">
        <v>1429</v>
      </c>
      <c r="BF78" s="84" t="s">
        <v>1429</v>
      </c>
      <c r="BG78" s="84" t="s">
        <v>1429</v>
      </c>
      <c r="BH78" s="84" t="s">
        <v>1429</v>
      </c>
      <c r="BI78" s="84" t="s">
        <v>1429</v>
      </c>
      <c r="BJ78" s="72" t="s">
        <v>1429</v>
      </c>
      <c r="BK78" s="83"/>
      <c r="BL78" s="84"/>
      <c r="BM78" s="84"/>
      <c r="BN78" s="84"/>
      <c r="BO78" s="84"/>
      <c r="BP78" s="72"/>
      <c r="BQ78" s="83"/>
      <c r="BR78" s="84"/>
      <c r="BS78" s="84"/>
      <c r="BT78" s="84"/>
      <c r="BU78" s="84"/>
      <c r="BV78" s="72"/>
      <c r="BW78" s="83"/>
      <c r="BX78" s="84"/>
      <c r="BY78" s="84"/>
      <c r="BZ78" s="84"/>
      <c r="CA78" s="84"/>
      <c r="CB78" s="72"/>
      <c r="CC78" s="83"/>
      <c r="CD78" s="84"/>
      <c r="CE78" s="84"/>
      <c r="CF78" s="84"/>
      <c r="CG78" s="84"/>
      <c r="CH78" s="72"/>
      <c r="CI78" s="83"/>
      <c r="CJ78" s="84"/>
      <c r="CK78" s="84"/>
      <c r="CL78" s="84"/>
      <c r="CM78" s="84"/>
      <c r="CN78" s="72"/>
      <c r="CO78" s="83"/>
      <c r="CP78" s="84"/>
      <c r="CQ78" s="84"/>
      <c r="CR78" s="84"/>
      <c r="CS78" s="84"/>
      <c r="CT78" s="72"/>
      <c r="CU78" s="83"/>
      <c r="CV78" s="84"/>
      <c r="CW78" s="84"/>
      <c r="CX78" s="84"/>
      <c r="CY78" s="84"/>
      <c r="CZ78" s="72"/>
      <c r="DA78" s="83"/>
      <c r="DB78" s="84"/>
      <c r="DC78" s="84"/>
      <c r="DD78" s="84"/>
      <c r="DE78" s="84"/>
      <c r="DF78" s="72"/>
      <c r="DG78" s="83"/>
      <c r="DH78" s="84"/>
      <c r="DI78" s="84"/>
      <c r="DJ78" s="84"/>
      <c r="DK78" s="84"/>
      <c r="DL78" s="72"/>
    </row>
    <row r="79" spans="2:16342" s="80" customFormat="1">
      <c r="B79" s="28" t="s">
        <v>385</v>
      </c>
      <c r="C79" s="83" t="s">
        <v>1429</v>
      </c>
      <c r="D79" s="84" t="s">
        <v>1429</v>
      </c>
      <c r="E79" s="84" t="s">
        <v>1429</v>
      </c>
      <c r="F79" s="84" t="s">
        <v>1429</v>
      </c>
      <c r="G79" s="84" t="s">
        <v>1429</v>
      </c>
      <c r="H79" s="72" t="s">
        <v>1429</v>
      </c>
      <c r="I79" s="83" t="s">
        <v>1429</v>
      </c>
      <c r="J79" s="84" t="s">
        <v>1429</v>
      </c>
      <c r="K79" s="84" t="s">
        <v>1429</v>
      </c>
      <c r="L79" s="84" t="s">
        <v>1429</v>
      </c>
      <c r="M79" s="84" t="s">
        <v>1429</v>
      </c>
      <c r="N79" s="72" t="s">
        <v>1429</v>
      </c>
      <c r="O79" s="83" t="s">
        <v>1429</v>
      </c>
      <c r="P79" s="84" t="s">
        <v>1429</v>
      </c>
      <c r="Q79" s="84" t="s">
        <v>1429</v>
      </c>
      <c r="R79" s="84" t="s">
        <v>1429</v>
      </c>
      <c r="S79" s="84" t="s">
        <v>1429</v>
      </c>
      <c r="T79" s="72" t="s">
        <v>1429</v>
      </c>
      <c r="U79" s="83" t="s">
        <v>1429</v>
      </c>
      <c r="V79" s="84" t="s">
        <v>1429</v>
      </c>
      <c r="W79" s="84" t="s">
        <v>1429</v>
      </c>
      <c r="X79" s="84" t="s">
        <v>1429</v>
      </c>
      <c r="Y79" s="84" t="s">
        <v>1429</v>
      </c>
      <c r="Z79" s="72" t="s">
        <v>1429</v>
      </c>
      <c r="AA79" s="83"/>
      <c r="AB79" s="84"/>
      <c r="AC79" s="84"/>
      <c r="AD79" s="84"/>
      <c r="AE79" s="84"/>
      <c r="AF79" s="72"/>
      <c r="AG79" s="83"/>
      <c r="AH79" s="84"/>
      <c r="AI79" s="84"/>
      <c r="AJ79" s="84"/>
      <c r="AK79" s="84"/>
      <c r="AL79" s="72"/>
      <c r="AM79" s="83" t="s">
        <v>1429</v>
      </c>
      <c r="AN79" s="84" t="s">
        <v>1429</v>
      </c>
      <c r="AO79" s="84" t="s">
        <v>1429</v>
      </c>
      <c r="AP79" s="84" t="s">
        <v>1429</v>
      </c>
      <c r="AQ79" s="84" t="s">
        <v>1429</v>
      </c>
      <c r="AR79" s="72" t="s">
        <v>1429</v>
      </c>
      <c r="AS79" s="83"/>
      <c r="AT79" s="84"/>
      <c r="AU79" s="84"/>
      <c r="AV79" s="84"/>
      <c r="AW79" s="84"/>
      <c r="AX79" s="72"/>
      <c r="AY79" s="83" t="s">
        <v>1429</v>
      </c>
      <c r="AZ79" s="84" t="s">
        <v>1429</v>
      </c>
      <c r="BA79" s="84" t="s">
        <v>1429</v>
      </c>
      <c r="BB79" s="84" t="s">
        <v>1429</v>
      </c>
      <c r="BC79" s="84" t="s">
        <v>1429</v>
      </c>
      <c r="BD79" s="72" t="s">
        <v>1429</v>
      </c>
      <c r="BE79" s="83" t="s">
        <v>1429</v>
      </c>
      <c r="BF79" s="84" t="s">
        <v>1429</v>
      </c>
      <c r="BG79" s="84" t="s">
        <v>1429</v>
      </c>
      <c r="BH79" s="84" t="s">
        <v>1429</v>
      </c>
      <c r="BI79" s="84" t="s">
        <v>1429</v>
      </c>
      <c r="BJ79" s="72" t="s">
        <v>1429</v>
      </c>
      <c r="BK79" s="83"/>
      <c r="BL79" s="84"/>
      <c r="BM79" s="84"/>
      <c r="BN79" s="84"/>
      <c r="BO79" s="84"/>
      <c r="BP79" s="72"/>
      <c r="BQ79" s="83"/>
      <c r="BR79" s="84"/>
      <c r="BS79" s="84"/>
      <c r="BT79" s="84"/>
      <c r="BU79" s="84"/>
      <c r="BV79" s="72"/>
      <c r="BW79" s="83"/>
      <c r="BX79" s="84"/>
      <c r="BY79" s="84"/>
      <c r="BZ79" s="84"/>
      <c r="CA79" s="84"/>
      <c r="CB79" s="72"/>
      <c r="CC79" s="83"/>
      <c r="CD79" s="84"/>
      <c r="CE79" s="84"/>
      <c r="CF79" s="84"/>
      <c r="CG79" s="84"/>
      <c r="CH79" s="72"/>
      <c r="CI79" s="83"/>
      <c r="CJ79" s="84"/>
      <c r="CK79" s="84"/>
      <c r="CL79" s="84"/>
      <c r="CM79" s="84"/>
      <c r="CN79" s="72"/>
      <c r="CO79" s="83"/>
      <c r="CP79" s="84"/>
      <c r="CQ79" s="84"/>
      <c r="CR79" s="84"/>
      <c r="CS79" s="84"/>
      <c r="CT79" s="72"/>
      <c r="CU79" s="83"/>
      <c r="CV79" s="84"/>
      <c r="CW79" s="84"/>
      <c r="CX79" s="84"/>
      <c r="CY79" s="84"/>
      <c r="CZ79" s="72"/>
      <c r="DA79" s="83"/>
      <c r="DB79" s="84"/>
      <c r="DC79" s="84"/>
      <c r="DD79" s="84"/>
      <c r="DE79" s="84"/>
      <c r="DF79" s="72"/>
      <c r="DG79" s="83"/>
      <c r="DH79" s="84"/>
      <c r="DI79" s="84"/>
      <c r="DJ79" s="84"/>
      <c r="DK79" s="84"/>
      <c r="DL79" s="72"/>
    </row>
    <row r="80" spans="2:16342" s="80" customFormat="1">
      <c r="B80" s="28" t="s">
        <v>386</v>
      </c>
      <c r="C80" s="83" t="s">
        <v>1429</v>
      </c>
      <c r="D80" s="84" t="s">
        <v>1429</v>
      </c>
      <c r="E80" s="84" t="s">
        <v>1429</v>
      </c>
      <c r="F80" s="84" t="s">
        <v>1429</v>
      </c>
      <c r="G80" s="84" t="s">
        <v>1429</v>
      </c>
      <c r="H80" s="72" t="s">
        <v>1429</v>
      </c>
      <c r="I80" s="83" t="s">
        <v>1429</v>
      </c>
      <c r="J80" s="84" t="s">
        <v>1429</v>
      </c>
      <c r="K80" s="84" t="s">
        <v>1429</v>
      </c>
      <c r="L80" s="84" t="s">
        <v>1429</v>
      </c>
      <c r="M80" s="84" t="s">
        <v>1429</v>
      </c>
      <c r="N80" s="72" t="s">
        <v>1429</v>
      </c>
      <c r="O80" s="83" t="s">
        <v>1429</v>
      </c>
      <c r="P80" s="84" t="s">
        <v>1429</v>
      </c>
      <c r="Q80" s="84" t="s">
        <v>1429</v>
      </c>
      <c r="R80" s="84" t="s">
        <v>1429</v>
      </c>
      <c r="S80" s="84" t="s">
        <v>1429</v>
      </c>
      <c r="T80" s="72" t="s">
        <v>1429</v>
      </c>
      <c r="U80" s="83" t="s">
        <v>1429</v>
      </c>
      <c r="V80" s="84" t="s">
        <v>1429</v>
      </c>
      <c r="W80" s="84" t="s">
        <v>1429</v>
      </c>
      <c r="X80" s="84" t="s">
        <v>1429</v>
      </c>
      <c r="Y80" s="84" t="s">
        <v>1429</v>
      </c>
      <c r="Z80" s="72" t="s">
        <v>1429</v>
      </c>
      <c r="AA80" s="83"/>
      <c r="AB80" s="84"/>
      <c r="AC80" s="84"/>
      <c r="AD80" s="84"/>
      <c r="AE80" s="84"/>
      <c r="AF80" s="72"/>
      <c r="AG80" s="83"/>
      <c r="AH80" s="84"/>
      <c r="AI80" s="84"/>
      <c r="AJ80" s="84"/>
      <c r="AK80" s="84"/>
      <c r="AL80" s="72"/>
      <c r="AM80" s="83" t="s">
        <v>1429</v>
      </c>
      <c r="AN80" s="84" t="s">
        <v>1429</v>
      </c>
      <c r="AO80" s="84" t="s">
        <v>1429</v>
      </c>
      <c r="AP80" s="84" t="s">
        <v>1429</v>
      </c>
      <c r="AQ80" s="84" t="s">
        <v>1429</v>
      </c>
      <c r="AR80" s="72" t="s">
        <v>1429</v>
      </c>
      <c r="AS80" s="83"/>
      <c r="AT80" s="84"/>
      <c r="AU80" s="84"/>
      <c r="AV80" s="84"/>
      <c r="AW80" s="84"/>
      <c r="AX80" s="72"/>
      <c r="AY80" s="83" t="s">
        <v>1429</v>
      </c>
      <c r="AZ80" s="84" t="s">
        <v>1429</v>
      </c>
      <c r="BA80" s="84" t="s">
        <v>1429</v>
      </c>
      <c r="BB80" s="84" t="s">
        <v>1429</v>
      </c>
      <c r="BC80" s="84" t="s">
        <v>1429</v>
      </c>
      <c r="BD80" s="72" t="s">
        <v>1429</v>
      </c>
      <c r="BE80" s="83" t="s">
        <v>1429</v>
      </c>
      <c r="BF80" s="84" t="s">
        <v>1429</v>
      </c>
      <c r="BG80" s="84" t="s">
        <v>1429</v>
      </c>
      <c r="BH80" s="84" t="s">
        <v>1429</v>
      </c>
      <c r="BI80" s="84" t="s">
        <v>1429</v>
      </c>
      <c r="BJ80" s="72" t="s">
        <v>1429</v>
      </c>
      <c r="BK80" s="83"/>
      <c r="BL80" s="84"/>
      <c r="BM80" s="84"/>
      <c r="BN80" s="84"/>
      <c r="BO80" s="84"/>
      <c r="BP80" s="72"/>
      <c r="BQ80" s="83"/>
      <c r="BR80" s="84"/>
      <c r="BS80" s="84"/>
      <c r="BT80" s="84"/>
      <c r="BU80" s="84"/>
      <c r="BV80" s="72"/>
      <c r="BW80" s="83"/>
      <c r="BX80" s="84"/>
      <c r="BY80" s="84"/>
      <c r="BZ80" s="84"/>
      <c r="CA80" s="84"/>
      <c r="CB80" s="72"/>
      <c r="CC80" s="83"/>
      <c r="CD80" s="84"/>
      <c r="CE80" s="84"/>
      <c r="CF80" s="84"/>
      <c r="CG80" s="84"/>
      <c r="CH80" s="72"/>
      <c r="CI80" s="83"/>
      <c r="CJ80" s="84"/>
      <c r="CK80" s="84"/>
      <c r="CL80" s="84"/>
      <c r="CM80" s="84"/>
      <c r="CN80" s="72"/>
      <c r="CO80" s="83"/>
      <c r="CP80" s="84"/>
      <c r="CQ80" s="84"/>
      <c r="CR80" s="84"/>
      <c r="CS80" s="84"/>
      <c r="CT80" s="72"/>
      <c r="CU80" s="83"/>
      <c r="CV80" s="84"/>
      <c r="CW80" s="84"/>
      <c r="CX80" s="84"/>
      <c r="CY80" s="84"/>
      <c r="CZ80" s="72"/>
      <c r="DA80" s="83"/>
      <c r="DB80" s="84"/>
      <c r="DC80" s="84"/>
      <c r="DD80" s="84"/>
      <c r="DE80" s="84"/>
      <c r="DF80" s="72"/>
      <c r="DG80" s="83"/>
      <c r="DH80" s="84"/>
      <c r="DI80" s="84"/>
      <c r="DJ80" s="84"/>
      <c r="DK80" s="84"/>
      <c r="DL80" s="72"/>
    </row>
    <row r="81" spans="2:16342" s="80" customFormat="1">
      <c r="B81" s="28" t="s">
        <v>109</v>
      </c>
      <c r="C81" s="83" t="s">
        <v>1429</v>
      </c>
      <c r="D81" s="84" t="s">
        <v>1429</v>
      </c>
      <c r="E81" s="84" t="s">
        <v>1429</v>
      </c>
      <c r="F81" s="84">
        <v>8139.9890000000059</v>
      </c>
      <c r="G81" s="84">
        <v>8249.1851000000061</v>
      </c>
      <c r="H81" s="72">
        <v>8360.5651220000072</v>
      </c>
      <c r="I81" s="83" t="s">
        <v>1429</v>
      </c>
      <c r="J81" s="84" t="s">
        <v>1429</v>
      </c>
      <c r="K81" s="84" t="s">
        <v>1429</v>
      </c>
      <c r="L81" s="84">
        <v>10112.899999999998</v>
      </c>
      <c r="M81" s="84">
        <v>11629.834999999997</v>
      </c>
      <c r="N81" s="72">
        <v>13374.310249999997</v>
      </c>
      <c r="O81" s="83" t="s">
        <v>1429</v>
      </c>
      <c r="P81" s="84" t="s">
        <v>1429</v>
      </c>
      <c r="Q81" s="84" t="s">
        <v>1429</v>
      </c>
      <c r="R81" s="84" t="s">
        <v>1429</v>
      </c>
      <c r="S81" s="84" t="s">
        <v>1429</v>
      </c>
      <c r="T81" s="72" t="s">
        <v>1429</v>
      </c>
      <c r="U81" s="83" t="s">
        <v>1429</v>
      </c>
      <c r="V81" s="84" t="s">
        <v>1429</v>
      </c>
      <c r="W81" s="84" t="s">
        <v>1429</v>
      </c>
      <c r="X81" s="84" t="s">
        <v>1429</v>
      </c>
      <c r="Y81" s="84" t="s">
        <v>1429</v>
      </c>
      <c r="Z81" s="72" t="s">
        <v>1429</v>
      </c>
      <c r="AA81" s="83"/>
      <c r="AB81" s="84"/>
      <c r="AC81" s="84"/>
      <c r="AD81" s="84"/>
      <c r="AE81" s="84"/>
      <c r="AF81" s="72"/>
      <c r="AG81" s="83"/>
      <c r="AH81" s="84"/>
      <c r="AI81" s="84"/>
      <c r="AJ81" s="84"/>
      <c r="AK81" s="84"/>
      <c r="AL81" s="72"/>
      <c r="AM81" s="83" t="s">
        <v>1429</v>
      </c>
      <c r="AN81" s="84" t="s">
        <v>1429</v>
      </c>
      <c r="AO81" s="84" t="s">
        <v>1429</v>
      </c>
      <c r="AP81" s="84" t="s">
        <v>1429</v>
      </c>
      <c r="AQ81" s="84" t="s">
        <v>1429</v>
      </c>
      <c r="AR81" s="72" t="s">
        <v>1429</v>
      </c>
      <c r="AS81" s="83"/>
      <c r="AT81" s="84"/>
      <c r="AU81" s="84"/>
      <c r="AV81" s="84"/>
      <c r="AW81" s="84"/>
      <c r="AX81" s="72"/>
      <c r="AY81" s="83" t="s">
        <v>1429</v>
      </c>
      <c r="AZ81" s="84" t="s">
        <v>1429</v>
      </c>
      <c r="BA81" s="84" t="s">
        <v>1429</v>
      </c>
      <c r="BB81" s="84" t="s">
        <v>1429</v>
      </c>
      <c r="BC81" s="84" t="s">
        <v>1429</v>
      </c>
      <c r="BD81" s="72" t="s">
        <v>1429</v>
      </c>
      <c r="BE81" s="83" t="s">
        <v>1429</v>
      </c>
      <c r="BF81" s="84" t="s">
        <v>1429</v>
      </c>
      <c r="BG81" s="84" t="s">
        <v>1429</v>
      </c>
      <c r="BH81" s="84" t="s">
        <v>1429</v>
      </c>
      <c r="BI81" s="84" t="s">
        <v>1429</v>
      </c>
      <c r="BJ81" s="72" t="s">
        <v>1429</v>
      </c>
      <c r="BK81" s="83"/>
      <c r="BL81" s="84"/>
      <c r="BM81" s="84"/>
      <c r="BN81" s="84"/>
      <c r="BO81" s="84"/>
      <c r="BP81" s="72"/>
      <c r="BQ81" s="83"/>
      <c r="BR81" s="84"/>
      <c r="BS81" s="84"/>
      <c r="BT81" s="84"/>
      <c r="BU81" s="84"/>
      <c r="BV81" s="72"/>
      <c r="BW81" s="83"/>
      <c r="BX81" s="84"/>
      <c r="BY81" s="84"/>
      <c r="BZ81" s="84"/>
      <c r="CA81" s="84"/>
      <c r="CB81" s="72"/>
      <c r="CC81" s="83"/>
      <c r="CD81" s="84"/>
      <c r="CE81" s="84"/>
      <c r="CF81" s="84"/>
      <c r="CG81" s="84"/>
      <c r="CH81" s="72"/>
      <c r="CI81" s="83"/>
      <c r="CJ81" s="84"/>
      <c r="CK81" s="84"/>
      <c r="CL81" s="84"/>
      <c r="CM81" s="84"/>
      <c r="CN81" s="72"/>
      <c r="CO81" s="83"/>
      <c r="CP81" s="84"/>
      <c r="CQ81" s="84"/>
      <c r="CR81" s="84"/>
      <c r="CS81" s="84"/>
      <c r="CT81" s="72"/>
      <c r="CU81" s="83"/>
      <c r="CV81" s="84"/>
      <c r="CW81" s="84"/>
      <c r="CX81" s="84"/>
      <c r="CY81" s="84"/>
      <c r="CZ81" s="72"/>
      <c r="DA81" s="83"/>
      <c r="DB81" s="84"/>
      <c r="DC81" s="84"/>
      <c r="DD81" s="84"/>
      <c r="DE81" s="84"/>
      <c r="DF81" s="72"/>
      <c r="DG81" s="83"/>
      <c r="DH81" s="84"/>
      <c r="DI81" s="84"/>
      <c r="DJ81" s="84"/>
      <c r="DK81" s="84"/>
      <c r="DL81" s="72"/>
    </row>
    <row r="82" spans="2:16342" s="80" customFormat="1">
      <c r="B82" s="28" t="s">
        <v>387</v>
      </c>
      <c r="C82" s="83" t="s">
        <v>1429</v>
      </c>
      <c r="D82" s="84" t="s">
        <v>1429</v>
      </c>
      <c r="E82" s="84" t="s">
        <v>1429</v>
      </c>
      <c r="F82" s="84" t="s">
        <v>1429</v>
      </c>
      <c r="G82" s="84" t="s">
        <v>1429</v>
      </c>
      <c r="H82" s="72" t="s">
        <v>1429</v>
      </c>
      <c r="I82" s="83" t="s">
        <v>1429</v>
      </c>
      <c r="J82" s="84" t="s">
        <v>1429</v>
      </c>
      <c r="K82" s="84" t="s">
        <v>1429</v>
      </c>
      <c r="L82" s="84" t="s">
        <v>1429</v>
      </c>
      <c r="M82" s="84" t="s">
        <v>1429</v>
      </c>
      <c r="N82" s="72" t="s">
        <v>1429</v>
      </c>
      <c r="O82" s="83" t="s">
        <v>1429</v>
      </c>
      <c r="P82" s="84" t="s">
        <v>1429</v>
      </c>
      <c r="Q82" s="84" t="s">
        <v>1429</v>
      </c>
      <c r="R82" s="84" t="s">
        <v>1429</v>
      </c>
      <c r="S82" s="84" t="s">
        <v>1429</v>
      </c>
      <c r="T82" s="72" t="s">
        <v>1429</v>
      </c>
      <c r="U82" s="83" t="s">
        <v>1429</v>
      </c>
      <c r="V82" s="84" t="s">
        <v>1429</v>
      </c>
      <c r="W82" s="84" t="s">
        <v>1429</v>
      </c>
      <c r="X82" s="84" t="s">
        <v>1429</v>
      </c>
      <c r="Y82" s="84" t="s">
        <v>1429</v>
      </c>
      <c r="Z82" s="72" t="s">
        <v>1429</v>
      </c>
      <c r="AA82" s="83"/>
      <c r="AB82" s="84"/>
      <c r="AC82" s="84"/>
      <c r="AD82" s="84"/>
      <c r="AE82" s="84"/>
      <c r="AF82" s="72"/>
      <c r="AG82" s="83"/>
      <c r="AH82" s="84"/>
      <c r="AI82" s="84"/>
      <c r="AJ82" s="84"/>
      <c r="AK82" s="84"/>
      <c r="AL82" s="72"/>
      <c r="AM82" s="83" t="s">
        <v>1429</v>
      </c>
      <c r="AN82" s="84" t="s">
        <v>1429</v>
      </c>
      <c r="AO82" s="84" t="s">
        <v>1429</v>
      </c>
      <c r="AP82" s="84" t="s">
        <v>1429</v>
      </c>
      <c r="AQ82" s="84" t="s">
        <v>1429</v>
      </c>
      <c r="AR82" s="72" t="s">
        <v>1429</v>
      </c>
      <c r="AS82" s="83"/>
      <c r="AT82" s="84"/>
      <c r="AU82" s="84"/>
      <c r="AV82" s="84"/>
      <c r="AW82" s="84"/>
      <c r="AX82" s="72"/>
      <c r="AY82" s="83" t="s">
        <v>1429</v>
      </c>
      <c r="AZ82" s="84" t="s">
        <v>1429</v>
      </c>
      <c r="BA82" s="84" t="s">
        <v>1429</v>
      </c>
      <c r="BB82" s="84" t="s">
        <v>1429</v>
      </c>
      <c r="BC82" s="84" t="s">
        <v>1429</v>
      </c>
      <c r="BD82" s="72" t="s">
        <v>1429</v>
      </c>
      <c r="BE82" s="83" t="s">
        <v>1429</v>
      </c>
      <c r="BF82" s="84" t="s">
        <v>1429</v>
      </c>
      <c r="BG82" s="84" t="s">
        <v>1429</v>
      </c>
      <c r="BH82" s="84" t="s">
        <v>1429</v>
      </c>
      <c r="BI82" s="84" t="s">
        <v>1429</v>
      </c>
      <c r="BJ82" s="72" t="s">
        <v>1429</v>
      </c>
      <c r="BK82" s="83"/>
      <c r="BL82" s="84"/>
      <c r="BM82" s="84"/>
      <c r="BN82" s="84"/>
      <c r="BO82" s="84"/>
      <c r="BP82" s="72"/>
      <c r="BQ82" s="83"/>
      <c r="BR82" s="84"/>
      <c r="BS82" s="84"/>
      <c r="BT82" s="84"/>
      <c r="BU82" s="84"/>
      <c r="BV82" s="72"/>
      <c r="BW82" s="83"/>
      <c r="BX82" s="84"/>
      <c r="BY82" s="84"/>
      <c r="BZ82" s="84"/>
      <c r="CA82" s="84"/>
      <c r="CB82" s="72"/>
      <c r="CC82" s="83"/>
      <c r="CD82" s="84"/>
      <c r="CE82" s="84"/>
      <c r="CF82" s="84"/>
      <c r="CG82" s="84"/>
      <c r="CH82" s="72"/>
      <c r="CI82" s="83"/>
      <c r="CJ82" s="84"/>
      <c r="CK82" s="84"/>
      <c r="CL82" s="84"/>
      <c r="CM82" s="84"/>
      <c r="CN82" s="72"/>
      <c r="CO82" s="83"/>
      <c r="CP82" s="84"/>
      <c r="CQ82" s="84"/>
      <c r="CR82" s="84"/>
      <c r="CS82" s="84"/>
      <c r="CT82" s="72"/>
      <c r="CU82" s="83"/>
      <c r="CV82" s="84"/>
      <c r="CW82" s="84"/>
      <c r="CX82" s="84"/>
      <c r="CY82" s="84"/>
      <c r="CZ82" s="72"/>
      <c r="DA82" s="83"/>
      <c r="DB82" s="84"/>
      <c r="DC82" s="84"/>
      <c r="DD82" s="84"/>
      <c r="DE82" s="84"/>
      <c r="DF82" s="72"/>
      <c r="DG82" s="83"/>
      <c r="DH82" s="84"/>
      <c r="DI82" s="84"/>
      <c r="DJ82" s="84"/>
      <c r="DK82" s="84"/>
      <c r="DL82" s="72"/>
    </row>
    <row r="83" spans="2:16342" s="80" customFormat="1">
      <c r="B83" s="28" t="s">
        <v>388</v>
      </c>
      <c r="C83" s="83" t="s">
        <v>1429</v>
      </c>
      <c r="D83" s="84" t="s">
        <v>1429</v>
      </c>
      <c r="E83" s="84" t="s">
        <v>1429</v>
      </c>
      <c r="F83" s="84" t="s">
        <v>1429</v>
      </c>
      <c r="G83" s="84" t="s">
        <v>1429</v>
      </c>
      <c r="H83" s="72" t="s">
        <v>1429</v>
      </c>
      <c r="I83" s="83" t="s">
        <v>1429</v>
      </c>
      <c r="J83" s="84" t="s">
        <v>1429</v>
      </c>
      <c r="K83" s="84" t="s">
        <v>1429</v>
      </c>
      <c r="L83" s="84" t="s">
        <v>1429</v>
      </c>
      <c r="M83" s="84" t="s">
        <v>1429</v>
      </c>
      <c r="N83" s="72" t="s">
        <v>1429</v>
      </c>
      <c r="O83" s="83" t="s">
        <v>1429</v>
      </c>
      <c r="P83" s="84" t="s">
        <v>1429</v>
      </c>
      <c r="Q83" s="84" t="s">
        <v>1429</v>
      </c>
      <c r="R83" s="84" t="s">
        <v>1429</v>
      </c>
      <c r="S83" s="84" t="s">
        <v>1429</v>
      </c>
      <c r="T83" s="72" t="s">
        <v>1429</v>
      </c>
      <c r="U83" s="83" t="s">
        <v>1429</v>
      </c>
      <c r="V83" s="84" t="s">
        <v>1429</v>
      </c>
      <c r="W83" s="84" t="s">
        <v>1429</v>
      </c>
      <c r="X83" s="84" t="s">
        <v>1429</v>
      </c>
      <c r="Y83" s="84" t="s">
        <v>1429</v>
      </c>
      <c r="Z83" s="72" t="s">
        <v>1429</v>
      </c>
      <c r="AA83" s="83"/>
      <c r="AB83" s="84"/>
      <c r="AC83" s="84"/>
      <c r="AD83" s="84"/>
      <c r="AE83" s="84"/>
      <c r="AF83" s="72"/>
      <c r="AG83" s="83"/>
      <c r="AH83" s="84"/>
      <c r="AI83" s="84"/>
      <c r="AJ83" s="84"/>
      <c r="AK83" s="84"/>
      <c r="AL83" s="72"/>
      <c r="AM83" s="83" t="s">
        <v>1429</v>
      </c>
      <c r="AN83" s="84" t="s">
        <v>1429</v>
      </c>
      <c r="AO83" s="84" t="s">
        <v>1429</v>
      </c>
      <c r="AP83" s="84" t="s">
        <v>1429</v>
      </c>
      <c r="AQ83" s="84" t="s">
        <v>1429</v>
      </c>
      <c r="AR83" s="72" t="s">
        <v>1429</v>
      </c>
      <c r="AS83" s="83"/>
      <c r="AT83" s="84"/>
      <c r="AU83" s="84"/>
      <c r="AV83" s="84"/>
      <c r="AW83" s="84"/>
      <c r="AX83" s="72"/>
      <c r="AY83" s="83" t="s">
        <v>1429</v>
      </c>
      <c r="AZ83" s="84" t="s">
        <v>1429</v>
      </c>
      <c r="BA83" s="84" t="s">
        <v>1429</v>
      </c>
      <c r="BB83" s="84" t="s">
        <v>1429</v>
      </c>
      <c r="BC83" s="84" t="s">
        <v>1429</v>
      </c>
      <c r="BD83" s="72" t="s">
        <v>1429</v>
      </c>
      <c r="BE83" s="83" t="s">
        <v>1429</v>
      </c>
      <c r="BF83" s="84" t="s">
        <v>1429</v>
      </c>
      <c r="BG83" s="84" t="s">
        <v>1429</v>
      </c>
      <c r="BH83" s="84" t="s">
        <v>1429</v>
      </c>
      <c r="BI83" s="84" t="s">
        <v>1429</v>
      </c>
      <c r="BJ83" s="72" t="s">
        <v>1429</v>
      </c>
      <c r="BK83" s="83"/>
      <c r="BL83" s="84"/>
      <c r="BM83" s="84"/>
      <c r="BN83" s="84"/>
      <c r="BO83" s="84"/>
      <c r="BP83" s="72"/>
      <c r="BQ83" s="83"/>
      <c r="BR83" s="84"/>
      <c r="BS83" s="84"/>
      <c r="BT83" s="84"/>
      <c r="BU83" s="84"/>
      <c r="BV83" s="72"/>
      <c r="BW83" s="83"/>
      <c r="BX83" s="84"/>
      <c r="BY83" s="84"/>
      <c r="BZ83" s="84"/>
      <c r="CA83" s="84"/>
      <c r="CB83" s="72"/>
      <c r="CC83" s="83"/>
      <c r="CD83" s="84"/>
      <c r="CE83" s="84"/>
      <c r="CF83" s="84"/>
      <c r="CG83" s="84"/>
      <c r="CH83" s="72"/>
      <c r="CI83" s="83"/>
      <c r="CJ83" s="84"/>
      <c r="CK83" s="84"/>
      <c r="CL83" s="84"/>
      <c r="CM83" s="84"/>
      <c r="CN83" s="72"/>
      <c r="CO83" s="83"/>
      <c r="CP83" s="84"/>
      <c r="CQ83" s="84"/>
      <c r="CR83" s="84"/>
      <c r="CS83" s="84"/>
      <c r="CT83" s="72"/>
      <c r="CU83" s="83"/>
      <c r="CV83" s="84"/>
      <c r="CW83" s="84"/>
      <c r="CX83" s="84"/>
      <c r="CY83" s="84"/>
      <c r="CZ83" s="72"/>
      <c r="DA83" s="83"/>
      <c r="DB83" s="84"/>
      <c r="DC83" s="84"/>
      <c r="DD83" s="84"/>
      <c r="DE83" s="84"/>
      <c r="DF83" s="72"/>
      <c r="DG83" s="83"/>
      <c r="DH83" s="84"/>
      <c r="DI83" s="84"/>
      <c r="DJ83" s="84"/>
      <c r="DK83" s="84"/>
      <c r="DL83" s="72"/>
    </row>
    <row r="84" spans="2:16342" s="80" customFormat="1">
      <c r="B84" s="28" t="s">
        <v>389</v>
      </c>
      <c r="C84" s="83" t="s">
        <v>1429</v>
      </c>
      <c r="D84" s="84" t="s">
        <v>1429</v>
      </c>
      <c r="E84" s="84" t="s">
        <v>1429</v>
      </c>
      <c r="F84" s="84" t="s">
        <v>1429</v>
      </c>
      <c r="G84" s="84" t="s">
        <v>1429</v>
      </c>
      <c r="H84" s="72" t="s">
        <v>1429</v>
      </c>
      <c r="I84" s="83" t="s">
        <v>1429</v>
      </c>
      <c r="J84" s="84" t="s">
        <v>1429</v>
      </c>
      <c r="K84" s="84" t="s">
        <v>1429</v>
      </c>
      <c r="L84" s="84" t="s">
        <v>1429</v>
      </c>
      <c r="M84" s="84" t="s">
        <v>1429</v>
      </c>
      <c r="N84" s="72" t="s">
        <v>1429</v>
      </c>
      <c r="O84" s="83" t="s">
        <v>1429</v>
      </c>
      <c r="P84" s="84" t="s">
        <v>1429</v>
      </c>
      <c r="Q84" s="84" t="s">
        <v>1429</v>
      </c>
      <c r="R84" s="84" t="s">
        <v>1429</v>
      </c>
      <c r="S84" s="84" t="s">
        <v>1429</v>
      </c>
      <c r="T84" s="72" t="s">
        <v>1429</v>
      </c>
      <c r="U84" s="83" t="s">
        <v>1429</v>
      </c>
      <c r="V84" s="84" t="s">
        <v>1429</v>
      </c>
      <c r="W84" s="84" t="s">
        <v>1429</v>
      </c>
      <c r="X84" s="84" t="s">
        <v>1429</v>
      </c>
      <c r="Y84" s="84" t="s">
        <v>1429</v>
      </c>
      <c r="Z84" s="72" t="s">
        <v>1429</v>
      </c>
      <c r="AA84" s="83"/>
      <c r="AB84" s="84"/>
      <c r="AC84" s="84"/>
      <c r="AD84" s="84"/>
      <c r="AE84" s="84"/>
      <c r="AF84" s="72"/>
      <c r="AG84" s="83"/>
      <c r="AH84" s="84"/>
      <c r="AI84" s="84"/>
      <c r="AJ84" s="84"/>
      <c r="AK84" s="84"/>
      <c r="AL84" s="72"/>
      <c r="AM84" s="83" t="s">
        <v>1429</v>
      </c>
      <c r="AN84" s="84" t="s">
        <v>1429</v>
      </c>
      <c r="AO84" s="84" t="s">
        <v>1429</v>
      </c>
      <c r="AP84" s="84" t="s">
        <v>1429</v>
      </c>
      <c r="AQ84" s="84" t="s">
        <v>1429</v>
      </c>
      <c r="AR84" s="72" t="s">
        <v>1429</v>
      </c>
      <c r="AS84" s="83"/>
      <c r="AT84" s="84"/>
      <c r="AU84" s="84"/>
      <c r="AV84" s="84"/>
      <c r="AW84" s="84"/>
      <c r="AX84" s="72"/>
      <c r="AY84" s="83" t="s">
        <v>1429</v>
      </c>
      <c r="AZ84" s="84" t="s">
        <v>1429</v>
      </c>
      <c r="BA84" s="84" t="s">
        <v>1429</v>
      </c>
      <c r="BB84" s="84" t="s">
        <v>1429</v>
      </c>
      <c r="BC84" s="84" t="s">
        <v>1429</v>
      </c>
      <c r="BD84" s="72" t="s">
        <v>1429</v>
      </c>
      <c r="BE84" s="83" t="s">
        <v>1429</v>
      </c>
      <c r="BF84" s="84" t="s">
        <v>1429</v>
      </c>
      <c r="BG84" s="84" t="s">
        <v>1429</v>
      </c>
      <c r="BH84" s="84" t="s">
        <v>1429</v>
      </c>
      <c r="BI84" s="84" t="s">
        <v>1429</v>
      </c>
      <c r="BJ84" s="72" t="s">
        <v>1429</v>
      </c>
      <c r="BK84" s="83"/>
      <c r="BL84" s="84"/>
      <c r="BM84" s="84"/>
      <c r="BN84" s="84"/>
      <c r="BO84" s="84"/>
      <c r="BP84" s="72"/>
      <c r="BQ84" s="83"/>
      <c r="BR84" s="84"/>
      <c r="BS84" s="84"/>
      <c r="BT84" s="84"/>
      <c r="BU84" s="84"/>
      <c r="BV84" s="72"/>
      <c r="BW84" s="83"/>
      <c r="BX84" s="84"/>
      <c r="BY84" s="84"/>
      <c r="BZ84" s="84"/>
      <c r="CA84" s="84"/>
      <c r="CB84" s="72"/>
      <c r="CC84" s="83"/>
      <c r="CD84" s="84"/>
      <c r="CE84" s="84"/>
      <c r="CF84" s="84"/>
      <c r="CG84" s="84"/>
      <c r="CH84" s="72"/>
      <c r="CI84" s="83"/>
      <c r="CJ84" s="84"/>
      <c r="CK84" s="84"/>
      <c r="CL84" s="84"/>
      <c r="CM84" s="84"/>
      <c r="CN84" s="72"/>
      <c r="CO84" s="83"/>
      <c r="CP84" s="84"/>
      <c r="CQ84" s="84"/>
      <c r="CR84" s="84"/>
      <c r="CS84" s="84"/>
      <c r="CT84" s="72"/>
      <c r="CU84" s="83"/>
      <c r="CV84" s="84"/>
      <c r="CW84" s="84"/>
      <c r="CX84" s="84"/>
      <c r="CY84" s="84"/>
      <c r="CZ84" s="72"/>
      <c r="DA84" s="83"/>
      <c r="DB84" s="84"/>
      <c r="DC84" s="84"/>
      <c r="DD84" s="84"/>
      <c r="DE84" s="84"/>
      <c r="DF84" s="72"/>
      <c r="DG84" s="83"/>
      <c r="DH84" s="84"/>
      <c r="DI84" s="84"/>
      <c r="DJ84" s="84"/>
      <c r="DK84" s="84"/>
      <c r="DL84" s="72"/>
    </row>
    <row r="85" spans="2:16342" s="80" customFormat="1">
      <c r="B85" s="28" t="s">
        <v>511</v>
      </c>
      <c r="C85" s="83"/>
      <c r="D85" s="84"/>
      <c r="E85" s="84"/>
      <c r="F85" s="84"/>
      <c r="G85" s="84"/>
      <c r="H85" s="72"/>
      <c r="I85" s="83"/>
      <c r="J85" s="84"/>
      <c r="K85" s="84"/>
      <c r="L85" s="84"/>
      <c r="M85" s="84"/>
      <c r="N85" s="72"/>
      <c r="O85" s="83"/>
      <c r="P85" s="84"/>
      <c r="Q85" s="84"/>
      <c r="R85" s="84"/>
      <c r="S85" s="84"/>
      <c r="T85" s="72"/>
      <c r="U85" s="83"/>
      <c r="V85" s="84"/>
      <c r="W85" s="84"/>
      <c r="X85" s="84"/>
      <c r="Y85" s="84"/>
      <c r="Z85" s="72"/>
      <c r="AA85" s="83"/>
      <c r="AB85" s="84"/>
      <c r="AC85" s="84"/>
      <c r="AD85" s="84"/>
      <c r="AE85" s="84"/>
      <c r="AF85" s="72"/>
      <c r="AG85" s="83"/>
      <c r="AH85" s="84"/>
      <c r="AI85" s="84"/>
      <c r="AJ85" s="84"/>
      <c r="AK85" s="84"/>
      <c r="AL85" s="72"/>
      <c r="AM85" s="83"/>
      <c r="AN85" s="84"/>
      <c r="AO85" s="84"/>
      <c r="AP85" s="84"/>
      <c r="AQ85" s="84"/>
      <c r="AR85" s="72"/>
      <c r="AS85" s="83"/>
      <c r="AT85" s="84"/>
      <c r="AU85" s="84"/>
      <c r="AV85" s="84"/>
      <c r="AW85" s="84"/>
      <c r="AX85" s="72"/>
      <c r="AY85" s="83"/>
      <c r="AZ85" s="84"/>
      <c r="BA85" s="84"/>
      <c r="BB85" s="84"/>
      <c r="BC85" s="84"/>
      <c r="BD85" s="72"/>
      <c r="BE85" s="83"/>
      <c r="BF85" s="84"/>
      <c r="BG85" s="84"/>
      <c r="BH85" s="84"/>
      <c r="BI85" s="84"/>
      <c r="BJ85" s="72"/>
      <c r="BK85" s="83"/>
      <c r="BL85" s="84"/>
      <c r="BM85" s="84"/>
      <c r="BN85" s="84"/>
      <c r="BO85" s="84"/>
      <c r="BP85" s="72"/>
      <c r="BQ85" s="83"/>
      <c r="BR85" s="84"/>
      <c r="BS85" s="84"/>
      <c r="BT85" s="84"/>
      <c r="BU85" s="84"/>
      <c r="BV85" s="72"/>
      <c r="BW85" s="83"/>
      <c r="BX85" s="84"/>
      <c r="BY85" s="84"/>
      <c r="BZ85" s="84"/>
      <c r="CA85" s="84"/>
      <c r="CB85" s="72"/>
      <c r="CC85" s="83"/>
      <c r="CD85" s="84"/>
      <c r="CE85" s="84"/>
      <c r="CF85" s="84"/>
      <c r="CG85" s="84"/>
      <c r="CH85" s="72"/>
      <c r="CI85" s="83"/>
      <c r="CJ85" s="84"/>
      <c r="CK85" s="84"/>
      <c r="CL85" s="84"/>
      <c r="CM85" s="84"/>
      <c r="CN85" s="72"/>
      <c r="CO85" s="83"/>
      <c r="CP85" s="84"/>
      <c r="CQ85" s="84"/>
      <c r="CR85" s="84"/>
      <c r="CS85" s="84"/>
      <c r="CT85" s="72"/>
      <c r="CU85" s="83"/>
      <c r="CV85" s="84"/>
      <c r="CW85" s="84"/>
      <c r="CX85" s="84"/>
      <c r="CY85" s="84"/>
      <c r="CZ85" s="72"/>
      <c r="DA85" s="83"/>
      <c r="DB85" s="84"/>
      <c r="DC85" s="84"/>
      <c r="DD85" s="84"/>
      <c r="DE85" s="84"/>
      <c r="DF85" s="72"/>
      <c r="DG85" s="83"/>
      <c r="DH85" s="84"/>
      <c r="DI85" s="84"/>
      <c r="DJ85" s="84"/>
      <c r="DK85" s="84"/>
      <c r="DL85" s="72"/>
    </row>
    <row r="86" spans="2:16342" s="80" customFormat="1">
      <c r="B86" s="28" t="s">
        <v>512</v>
      </c>
      <c r="C86" s="83"/>
      <c r="D86" s="84"/>
      <c r="E86" s="84"/>
      <c r="F86" s="84"/>
      <c r="G86" s="84"/>
      <c r="H86" s="72"/>
      <c r="I86" s="83"/>
      <c r="J86" s="84"/>
      <c r="K86" s="84"/>
      <c r="L86" s="84"/>
      <c r="M86" s="84"/>
      <c r="N86" s="72"/>
      <c r="O86" s="83"/>
      <c r="P86" s="84"/>
      <c r="Q86" s="84"/>
      <c r="R86" s="84"/>
      <c r="S86" s="84"/>
      <c r="T86" s="72"/>
      <c r="U86" s="83"/>
      <c r="V86" s="84"/>
      <c r="W86" s="84"/>
      <c r="X86" s="84"/>
      <c r="Y86" s="84"/>
      <c r="Z86" s="72"/>
      <c r="AA86" s="83"/>
      <c r="AB86" s="84"/>
      <c r="AC86" s="84"/>
      <c r="AD86" s="84"/>
      <c r="AE86" s="84"/>
      <c r="AF86" s="72"/>
      <c r="AG86" s="83"/>
      <c r="AH86" s="84"/>
      <c r="AI86" s="84"/>
      <c r="AJ86" s="84"/>
      <c r="AK86" s="84"/>
      <c r="AL86" s="72"/>
      <c r="AM86" s="83"/>
      <c r="AN86" s="84"/>
      <c r="AO86" s="84"/>
      <c r="AP86" s="84"/>
      <c r="AQ86" s="84"/>
      <c r="AR86" s="72"/>
      <c r="AS86" s="83"/>
      <c r="AT86" s="84"/>
      <c r="AU86" s="84"/>
      <c r="AV86" s="84"/>
      <c r="AW86" s="84"/>
      <c r="AX86" s="72"/>
      <c r="AY86" s="83"/>
      <c r="AZ86" s="84"/>
      <c r="BA86" s="84"/>
      <c r="BB86" s="84"/>
      <c r="BC86" s="84"/>
      <c r="BD86" s="72"/>
      <c r="BE86" s="83"/>
      <c r="BF86" s="84"/>
      <c r="BG86" s="84"/>
      <c r="BH86" s="84"/>
      <c r="BI86" s="84"/>
      <c r="BJ86" s="72"/>
      <c r="BK86" s="83"/>
      <c r="BL86" s="84"/>
      <c r="BM86" s="84"/>
      <c r="BN86" s="84"/>
      <c r="BO86" s="84"/>
      <c r="BP86" s="72"/>
      <c r="BQ86" s="83"/>
      <c r="BR86" s="84"/>
      <c r="BS86" s="84"/>
      <c r="BT86" s="84"/>
      <c r="BU86" s="84"/>
      <c r="BV86" s="72"/>
      <c r="BW86" s="83"/>
      <c r="BX86" s="84"/>
      <c r="BY86" s="84"/>
      <c r="BZ86" s="84"/>
      <c r="CA86" s="84"/>
      <c r="CB86" s="72"/>
      <c r="CC86" s="83"/>
      <c r="CD86" s="84"/>
      <c r="CE86" s="84"/>
      <c r="CF86" s="84"/>
      <c r="CG86" s="84"/>
      <c r="CH86" s="72"/>
      <c r="CI86" s="83"/>
      <c r="CJ86" s="84"/>
      <c r="CK86" s="84"/>
      <c r="CL86" s="84"/>
      <c r="CM86" s="84"/>
      <c r="CN86" s="72"/>
      <c r="CO86" s="83"/>
      <c r="CP86" s="84"/>
      <c r="CQ86" s="84"/>
      <c r="CR86" s="84"/>
      <c r="CS86" s="84"/>
      <c r="CT86" s="72"/>
      <c r="CU86" s="83"/>
      <c r="CV86" s="84"/>
      <c r="CW86" s="84"/>
      <c r="CX86" s="84"/>
      <c r="CY86" s="84"/>
      <c r="CZ86" s="72"/>
      <c r="DA86" s="83"/>
      <c r="DB86" s="84"/>
      <c r="DC86" s="84"/>
      <c r="DD86" s="84"/>
      <c r="DE86" s="84"/>
      <c r="DF86" s="72"/>
      <c r="DG86" s="83"/>
      <c r="DH86" s="84"/>
      <c r="DI86" s="84"/>
      <c r="DJ86" s="84"/>
      <c r="DK86" s="84"/>
      <c r="DL86" s="72"/>
    </row>
    <row r="87" spans="2:16342" s="76" customFormat="1">
      <c r="B87" s="27"/>
      <c r="C87" s="83"/>
      <c r="D87" s="84"/>
      <c r="E87" s="84"/>
      <c r="F87" s="84"/>
      <c r="G87" s="84"/>
      <c r="H87" s="72"/>
      <c r="I87" s="83"/>
      <c r="J87" s="84"/>
      <c r="K87" s="84"/>
      <c r="L87" s="84"/>
      <c r="M87" s="84"/>
      <c r="N87" s="72"/>
      <c r="O87" s="83"/>
      <c r="P87" s="84"/>
      <c r="Q87" s="84"/>
      <c r="R87" s="84"/>
      <c r="S87" s="84"/>
      <c r="T87" s="72"/>
      <c r="U87" s="83"/>
      <c r="V87" s="84"/>
      <c r="W87" s="84"/>
      <c r="X87" s="84"/>
      <c r="Y87" s="84"/>
      <c r="Z87" s="72"/>
      <c r="AA87" s="83"/>
      <c r="AB87" s="84"/>
      <c r="AC87" s="84"/>
      <c r="AD87" s="84"/>
      <c r="AE87" s="84"/>
      <c r="AF87" s="72"/>
      <c r="AG87" s="83"/>
      <c r="AH87" s="84"/>
      <c r="AI87" s="84"/>
      <c r="AJ87" s="84"/>
      <c r="AK87" s="84"/>
      <c r="AL87" s="72"/>
      <c r="AM87" s="83"/>
      <c r="AN87" s="84"/>
      <c r="AO87" s="84"/>
      <c r="AP87" s="84"/>
      <c r="AQ87" s="84"/>
      <c r="AR87" s="72"/>
      <c r="AS87" s="83"/>
      <c r="AT87" s="84"/>
      <c r="AU87" s="84"/>
      <c r="AV87" s="84"/>
      <c r="AW87" s="84"/>
      <c r="AX87" s="72"/>
      <c r="AY87" s="83"/>
      <c r="AZ87" s="84"/>
      <c r="BA87" s="84"/>
      <c r="BB87" s="84"/>
      <c r="BC87" s="84"/>
      <c r="BD87" s="72"/>
      <c r="BE87" s="83"/>
      <c r="BF87" s="84"/>
      <c r="BG87" s="84"/>
      <c r="BH87" s="84"/>
      <c r="BI87" s="84"/>
      <c r="BJ87" s="72"/>
      <c r="BK87" s="83"/>
      <c r="BL87" s="84"/>
      <c r="BM87" s="84"/>
      <c r="BN87" s="84"/>
      <c r="BO87" s="84"/>
      <c r="BP87" s="72"/>
      <c r="BQ87" s="83"/>
      <c r="BR87" s="84"/>
      <c r="BS87" s="84"/>
      <c r="BT87" s="84"/>
      <c r="BU87" s="84"/>
      <c r="BV87" s="72"/>
      <c r="BW87" s="83"/>
      <c r="BX87" s="84"/>
      <c r="BY87" s="84"/>
      <c r="BZ87" s="84"/>
      <c r="CA87" s="84"/>
      <c r="CB87" s="72"/>
      <c r="CC87" s="83"/>
      <c r="CD87" s="84"/>
      <c r="CE87" s="84"/>
      <c r="CF87" s="84"/>
      <c r="CG87" s="84"/>
      <c r="CH87" s="72"/>
      <c r="CI87" s="83"/>
      <c r="CJ87" s="84"/>
      <c r="CK87" s="84"/>
      <c r="CL87" s="84"/>
      <c r="CM87" s="84"/>
      <c r="CN87" s="72"/>
      <c r="CO87" s="83"/>
      <c r="CP87" s="84"/>
      <c r="CQ87" s="84"/>
      <c r="CR87" s="84"/>
      <c r="CS87" s="84"/>
      <c r="CT87" s="72"/>
      <c r="CU87" s="83"/>
      <c r="CV87" s="84"/>
      <c r="CW87" s="84"/>
      <c r="CX87" s="84"/>
      <c r="CY87" s="84"/>
      <c r="CZ87" s="72"/>
      <c r="DA87" s="83"/>
      <c r="DB87" s="84"/>
      <c r="DC87" s="84"/>
      <c r="DD87" s="84"/>
      <c r="DE87" s="84"/>
      <c r="DF87" s="72"/>
      <c r="DG87" s="83"/>
      <c r="DH87" s="84"/>
      <c r="DI87" s="84"/>
      <c r="DJ87" s="84"/>
      <c r="DK87" s="84"/>
      <c r="DL87" s="72"/>
      <c r="DM87" s="80"/>
      <c r="DN87" s="80"/>
      <c r="DO87" s="80"/>
      <c r="DP87" s="80"/>
      <c r="DQ87" s="80"/>
      <c r="DR87" s="80"/>
      <c r="DS87" s="80"/>
      <c r="DT87" s="80"/>
      <c r="DU87" s="80"/>
      <c r="DV87" s="80"/>
      <c r="DW87" s="80"/>
      <c r="DX87" s="80"/>
      <c r="DY87" s="80"/>
      <c r="DZ87" s="80"/>
      <c r="EA87" s="80"/>
      <c r="EB87" s="80"/>
      <c r="EC87" s="80"/>
      <c r="ED87" s="80"/>
      <c r="EE87" s="80"/>
      <c r="EF87" s="80"/>
      <c r="EG87" s="80"/>
      <c r="EH87" s="80"/>
      <c r="EI87" s="80"/>
      <c r="EJ87" s="80"/>
      <c r="EK87" s="80"/>
      <c r="EL87" s="80"/>
      <c r="EM87" s="80"/>
      <c r="EN87" s="80"/>
      <c r="EO87" s="80"/>
      <c r="EP87" s="80"/>
      <c r="EQ87" s="80"/>
      <c r="ER87" s="80"/>
      <c r="ES87" s="80"/>
      <c r="ET87" s="80"/>
      <c r="EU87" s="80"/>
      <c r="EV87" s="80"/>
      <c r="EW87" s="80"/>
      <c r="EX87" s="80"/>
      <c r="EY87" s="80"/>
      <c r="EZ87" s="80"/>
      <c r="FA87" s="80"/>
      <c r="FB87" s="80"/>
      <c r="FC87" s="80"/>
      <c r="FD87" s="80"/>
      <c r="FE87" s="80"/>
      <c r="FF87" s="80"/>
      <c r="FG87" s="80"/>
      <c r="FH87" s="80"/>
      <c r="FI87" s="80"/>
      <c r="FJ87" s="80"/>
      <c r="FK87" s="80"/>
      <c r="FL87" s="80"/>
      <c r="FM87" s="80"/>
      <c r="FN87" s="80"/>
      <c r="FO87" s="80"/>
      <c r="FP87" s="80"/>
      <c r="FQ87" s="80"/>
      <c r="FR87" s="80"/>
      <c r="FS87" s="80"/>
      <c r="FT87" s="80"/>
      <c r="FU87" s="80"/>
      <c r="FV87" s="80"/>
      <c r="FW87" s="80"/>
      <c r="FX87" s="80"/>
      <c r="FY87" s="80"/>
      <c r="FZ87" s="80"/>
      <c r="GA87" s="80"/>
      <c r="GB87" s="80"/>
      <c r="GC87" s="80"/>
      <c r="GD87" s="80"/>
      <c r="GE87" s="80"/>
      <c r="GF87" s="80"/>
      <c r="GG87" s="80"/>
      <c r="GH87" s="80"/>
      <c r="GI87" s="80"/>
      <c r="GJ87" s="80"/>
      <c r="GK87" s="80"/>
      <c r="GL87" s="80"/>
      <c r="GM87" s="80"/>
      <c r="GN87" s="80"/>
      <c r="GO87" s="80"/>
      <c r="GP87" s="80"/>
      <c r="GQ87" s="80"/>
      <c r="GR87" s="80"/>
      <c r="GS87" s="80"/>
      <c r="GT87" s="80"/>
      <c r="GU87" s="80"/>
      <c r="GV87" s="80"/>
      <c r="GW87" s="80"/>
      <c r="GX87" s="80"/>
      <c r="GY87" s="80"/>
      <c r="GZ87" s="80"/>
      <c r="HA87" s="80"/>
      <c r="HB87" s="80"/>
      <c r="HC87" s="80"/>
      <c r="HD87" s="80"/>
      <c r="HE87" s="80"/>
      <c r="HF87" s="80"/>
      <c r="HG87" s="80"/>
      <c r="HH87" s="80"/>
      <c r="HI87" s="80"/>
      <c r="HJ87" s="80"/>
      <c r="HK87" s="80"/>
      <c r="HL87" s="80"/>
      <c r="HM87" s="80"/>
      <c r="HN87" s="80"/>
      <c r="HO87" s="80"/>
      <c r="HP87" s="80"/>
      <c r="HQ87" s="80"/>
      <c r="HR87" s="80"/>
      <c r="HS87" s="80"/>
      <c r="HT87" s="80"/>
      <c r="HU87" s="80"/>
      <c r="HV87" s="80"/>
      <c r="HW87" s="80"/>
      <c r="HX87" s="80"/>
      <c r="HY87" s="80"/>
      <c r="HZ87" s="80"/>
      <c r="IA87" s="80"/>
      <c r="IB87" s="80"/>
      <c r="IC87" s="80"/>
      <c r="ID87" s="80"/>
      <c r="IE87" s="80"/>
      <c r="IF87" s="80"/>
      <c r="IG87" s="80"/>
      <c r="IH87" s="80"/>
      <c r="II87" s="80"/>
      <c r="IJ87" s="80"/>
      <c r="IK87" s="80"/>
      <c r="IL87" s="80"/>
      <c r="IM87" s="80"/>
      <c r="IN87" s="80"/>
      <c r="IO87" s="80"/>
      <c r="IP87" s="80"/>
      <c r="IQ87" s="80"/>
      <c r="IR87" s="80"/>
      <c r="IS87" s="80"/>
      <c r="IT87" s="80"/>
      <c r="IU87" s="80"/>
      <c r="IV87" s="80"/>
      <c r="IW87" s="80"/>
      <c r="IX87" s="80"/>
      <c r="IY87" s="80"/>
      <c r="IZ87" s="80"/>
      <c r="JA87" s="80"/>
      <c r="JB87" s="80"/>
      <c r="JC87" s="80"/>
      <c r="JD87" s="80"/>
      <c r="JE87" s="80"/>
      <c r="JF87" s="80"/>
      <c r="JG87" s="80"/>
      <c r="JH87" s="80"/>
      <c r="JI87" s="80"/>
      <c r="JJ87" s="80"/>
      <c r="JK87" s="80"/>
      <c r="JL87" s="80"/>
      <c r="JM87" s="80"/>
      <c r="JN87" s="80"/>
      <c r="JO87" s="80"/>
      <c r="JP87" s="80"/>
      <c r="JQ87" s="80"/>
      <c r="JR87" s="80"/>
      <c r="JS87" s="80"/>
      <c r="JT87" s="80"/>
      <c r="JU87" s="80"/>
      <c r="JV87" s="80"/>
      <c r="JW87" s="80"/>
      <c r="JX87" s="80"/>
      <c r="JY87" s="80"/>
      <c r="JZ87" s="80"/>
      <c r="KA87" s="80"/>
      <c r="KB87" s="80"/>
      <c r="KC87" s="80"/>
      <c r="KD87" s="80"/>
      <c r="KE87" s="80"/>
      <c r="KF87" s="80"/>
      <c r="KG87" s="80"/>
      <c r="KH87" s="80"/>
      <c r="KI87" s="80"/>
      <c r="KJ87" s="80"/>
      <c r="KK87" s="80"/>
      <c r="KL87" s="80"/>
      <c r="KM87" s="80"/>
      <c r="KN87" s="80"/>
      <c r="KO87" s="80"/>
      <c r="KP87" s="80"/>
      <c r="KQ87" s="80"/>
      <c r="KR87" s="80"/>
      <c r="KS87" s="80"/>
      <c r="KT87" s="80"/>
      <c r="KU87" s="80"/>
      <c r="KV87" s="80"/>
      <c r="KW87" s="80"/>
      <c r="KX87" s="80"/>
      <c r="KY87" s="80"/>
      <c r="KZ87" s="80"/>
      <c r="LA87" s="80"/>
      <c r="LB87" s="80"/>
      <c r="LC87" s="80"/>
      <c r="LD87" s="80"/>
      <c r="LE87" s="80"/>
      <c r="LF87" s="80"/>
      <c r="LG87" s="80"/>
      <c r="LH87" s="80"/>
      <c r="LI87" s="80"/>
      <c r="LJ87" s="80"/>
      <c r="LK87" s="80"/>
      <c r="LL87" s="80"/>
      <c r="LM87" s="80"/>
      <c r="LN87" s="80"/>
      <c r="LO87" s="80"/>
      <c r="LP87" s="80"/>
      <c r="LQ87" s="80"/>
      <c r="LR87" s="80"/>
      <c r="LS87" s="80"/>
      <c r="LT87" s="80"/>
      <c r="LU87" s="80"/>
      <c r="LV87" s="80"/>
      <c r="LW87" s="80"/>
      <c r="LX87" s="80"/>
      <c r="LY87" s="80"/>
      <c r="LZ87" s="80"/>
      <c r="MA87" s="80"/>
      <c r="MB87" s="80"/>
      <c r="MC87" s="80"/>
      <c r="MD87" s="80"/>
      <c r="ME87" s="80"/>
      <c r="MF87" s="80"/>
      <c r="MG87" s="80"/>
      <c r="MH87" s="80"/>
      <c r="MI87" s="80"/>
      <c r="MJ87" s="80"/>
      <c r="MK87" s="80"/>
      <c r="ML87" s="80"/>
      <c r="MM87" s="80"/>
      <c r="MN87" s="80"/>
      <c r="MO87" s="80"/>
      <c r="MP87" s="80"/>
      <c r="MQ87" s="80"/>
      <c r="MR87" s="80"/>
      <c r="MS87" s="80"/>
      <c r="MT87" s="80"/>
      <c r="MU87" s="80"/>
      <c r="MV87" s="80"/>
      <c r="MW87" s="80"/>
      <c r="MX87" s="80"/>
      <c r="MY87" s="80"/>
      <c r="MZ87" s="80"/>
      <c r="NA87" s="80"/>
      <c r="NB87" s="80"/>
      <c r="NC87" s="80"/>
      <c r="ND87" s="80"/>
      <c r="NE87" s="80"/>
      <c r="NF87" s="80"/>
      <c r="NG87" s="80"/>
      <c r="NH87" s="80"/>
      <c r="NI87" s="80"/>
      <c r="NJ87" s="80"/>
      <c r="NK87" s="80"/>
      <c r="NL87" s="80"/>
      <c r="NM87" s="80"/>
      <c r="NN87" s="80"/>
      <c r="NO87" s="80"/>
      <c r="NP87" s="80"/>
      <c r="NQ87" s="80"/>
      <c r="NR87" s="80"/>
      <c r="NS87" s="80"/>
      <c r="NT87" s="80"/>
      <c r="NU87" s="80"/>
      <c r="NV87" s="80"/>
      <c r="NW87" s="80"/>
      <c r="NX87" s="80"/>
      <c r="NY87" s="80"/>
      <c r="NZ87" s="80"/>
      <c r="OA87" s="80"/>
      <c r="OB87" s="80"/>
      <c r="OC87" s="80"/>
      <c r="OD87" s="80"/>
      <c r="OE87" s="80"/>
      <c r="OF87" s="80"/>
      <c r="OG87" s="80"/>
      <c r="OH87" s="80"/>
      <c r="OI87" s="80"/>
      <c r="OJ87" s="80"/>
      <c r="OK87" s="80"/>
      <c r="OL87" s="80"/>
      <c r="OM87" s="80"/>
      <c r="ON87" s="80"/>
      <c r="OO87" s="80"/>
      <c r="OP87" s="80"/>
      <c r="OQ87" s="80"/>
      <c r="OR87" s="80"/>
      <c r="OS87" s="80"/>
      <c r="OT87" s="80"/>
      <c r="OU87" s="80"/>
      <c r="OV87" s="80"/>
      <c r="OW87" s="80"/>
      <c r="OX87" s="80"/>
      <c r="OY87" s="80"/>
      <c r="OZ87" s="80"/>
      <c r="PA87" s="80"/>
      <c r="PB87" s="80"/>
      <c r="PC87" s="80"/>
      <c r="PD87" s="80"/>
      <c r="PE87" s="80"/>
      <c r="PF87" s="80"/>
      <c r="PG87" s="80"/>
      <c r="PH87" s="80"/>
      <c r="PI87" s="80"/>
      <c r="PJ87" s="80"/>
      <c r="PK87" s="80"/>
      <c r="PL87" s="80"/>
      <c r="PM87" s="80"/>
      <c r="PN87" s="80"/>
      <c r="PO87" s="80"/>
      <c r="PP87" s="80"/>
      <c r="PQ87" s="80"/>
      <c r="PR87" s="80"/>
      <c r="PS87" s="80"/>
      <c r="PT87" s="80"/>
      <c r="PU87" s="80"/>
      <c r="PV87" s="80"/>
      <c r="PW87" s="80"/>
      <c r="PX87" s="80"/>
      <c r="PY87" s="80"/>
      <c r="PZ87" s="80"/>
      <c r="QA87" s="80"/>
      <c r="QB87" s="80"/>
      <c r="QC87" s="80"/>
      <c r="QD87" s="80"/>
      <c r="QE87" s="80"/>
      <c r="QF87" s="80"/>
      <c r="QG87" s="80"/>
      <c r="QH87" s="80"/>
      <c r="QI87" s="80"/>
      <c r="QJ87" s="80"/>
      <c r="QK87" s="80"/>
      <c r="QL87" s="80"/>
      <c r="QM87" s="80"/>
      <c r="QN87" s="80"/>
      <c r="QO87" s="80"/>
      <c r="QP87" s="80"/>
      <c r="QQ87" s="80"/>
      <c r="QR87" s="80"/>
      <c r="QS87" s="80"/>
      <c r="QT87" s="80"/>
      <c r="QU87" s="80"/>
      <c r="QV87" s="80"/>
      <c r="QW87" s="80"/>
      <c r="QX87" s="80"/>
      <c r="QY87" s="80"/>
      <c r="QZ87" s="80"/>
      <c r="RA87" s="80"/>
      <c r="RB87" s="80"/>
      <c r="RC87" s="80"/>
      <c r="RD87" s="80"/>
      <c r="RE87" s="80"/>
      <c r="RF87" s="80"/>
      <c r="RG87" s="80"/>
      <c r="RH87" s="80"/>
      <c r="RI87" s="80"/>
      <c r="RJ87" s="80"/>
      <c r="RK87" s="80"/>
      <c r="RL87" s="80"/>
      <c r="RM87" s="80"/>
      <c r="RN87" s="80"/>
      <c r="RO87" s="80"/>
      <c r="RP87" s="80"/>
      <c r="RQ87" s="80"/>
      <c r="RR87" s="80"/>
      <c r="RS87" s="80"/>
      <c r="RT87" s="80"/>
      <c r="RU87" s="80"/>
      <c r="RV87" s="80"/>
      <c r="RW87" s="80"/>
      <c r="RX87" s="80"/>
      <c r="RY87" s="80"/>
      <c r="RZ87" s="80"/>
      <c r="SA87" s="80"/>
      <c r="SB87" s="80"/>
      <c r="SC87" s="80"/>
      <c r="SD87" s="80"/>
      <c r="SE87" s="80"/>
      <c r="SF87" s="80"/>
      <c r="SG87" s="80"/>
      <c r="SH87" s="80"/>
      <c r="SI87" s="80"/>
      <c r="SJ87" s="80"/>
      <c r="SK87" s="80"/>
      <c r="SL87" s="80"/>
      <c r="SM87" s="80"/>
      <c r="SN87" s="80"/>
      <c r="SO87" s="80"/>
      <c r="SP87" s="80"/>
      <c r="SQ87" s="80"/>
      <c r="SR87" s="80"/>
      <c r="SS87" s="80"/>
      <c r="ST87" s="80"/>
      <c r="SU87" s="80"/>
      <c r="SV87" s="80"/>
      <c r="SW87" s="80"/>
      <c r="SX87" s="80"/>
      <c r="SY87" s="80"/>
      <c r="SZ87" s="80"/>
      <c r="TA87" s="80"/>
      <c r="TB87" s="80"/>
      <c r="TC87" s="80"/>
      <c r="TD87" s="80"/>
      <c r="TE87" s="80"/>
      <c r="TF87" s="80"/>
      <c r="TG87" s="80"/>
      <c r="TH87" s="80"/>
      <c r="TI87" s="80"/>
      <c r="TJ87" s="80"/>
      <c r="TK87" s="80"/>
      <c r="TL87" s="80"/>
      <c r="TM87" s="80"/>
      <c r="TN87" s="80"/>
      <c r="TO87" s="80"/>
      <c r="TP87" s="80"/>
      <c r="TQ87" s="80"/>
      <c r="TR87" s="80"/>
      <c r="TS87" s="80"/>
      <c r="TT87" s="80"/>
      <c r="TU87" s="80"/>
      <c r="TV87" s="80"/>
      <c r="TW87" s="80"/>
      <c r="TX87" s="80"/>
      <c r="TY87" s="80"/>
      <c r="TZ87" s="80"/>
      <c r="UA87" s="80"/>
      <c r="UB87" s="80"/>
      <c r="UC87" s="80"/>
      <c r="UD87" s="80"/>
      <c r="UE87" s="80"/>
      <c r="UF87" s="80"/>
      <c r="UG87" s="80"/>
      <c r="UH87" s="80"/>
      <c r="UI87" s="80"/>
      <c r="UJ87" s="80"/>
      <c r="UK87" s="80"/>
      <c r="UL87" s="80"/>
      <c r="UM87" s="80"/>
      <c r="UN87" s="80"/>
      <c r="UO87" s="80"/>
      <c r="UP87" s="80"/>
      <c r="UQ87" s="80"/>
      <c r="UR87" s="80"/>
      <c r="US87" s="80"/>
      <c r="UT87" s="80"/>
      <c r="UU87" s="80"/>
      <c r="UV87" s="80"/>
      <c r="UW87" s="80"/>
      <c r="UX87" s="80"/>
      <c r="UY87" s="80"/>
      <c r="UZ87" s="80"/>
      <c r="VA87" s="80"/>
      <c r="VB87" s="80"/>
      <c r="VC87" s="80"/>
      <c r="VD87" s="80"/>
      <c r="VE87" s="80"/>
      <c r="VF87" s="80"/>
      <c r="VG87" s="80"/>
      <c r="VH87" s="80"/>
      <c r="VI87" s="80"/>
      <c r="VJ87" s="80"/>
      <c r="VK87" s="80"/>
      <c r="VL87" s="80"/>
      <c r="VM87" s="80"/>
      <c r="VN87" s="80"/>
      <c r="VO87" s="80"/>
      <c r="VP87" s="80"/>
      <c r="VQ87" s="80"/>
      <c r="VR87" s="80"/>
      <c r="VS87" s="80"/>
      <c r="VT87" s="80"/>
      <c r="VU87" s="80"/>
      <c r="VV87" s="80"/>
      <c r="VW87" s="80"/>
      <c r="VX87" s="80"/>
      <c r="VY87" s="80"/>
      <c r="VZ87" s="80"/>
      <c r="WA87" s="80"/>
      <c r="WB87" s="80"/>
      <c r="WC87" s="80"/>
      <c r="WD87" s="80"/>
      <c r="WE87" s="80"/>
      <c r="WF87" s="80"/>
      <c r="WG87" s="80"/>
      <c r="WH87" s="80"/>
      <c r="WI87" s="80"/>
      <c r="WJ87" s="80"/>
      <c r="WK87" s="80"/>
      <c r="WL87" s="80"/>
      <c r="WM87" s="80"/>
      <c r="WN87" s="80"/>
      <c r="WO87" s="80"/>
      <c r="WP87" s="80"/>
      <c r="WQ87" s="80"/>
      <c r="WR87" s="80"/>
      <c r="WS87" s="80"/>
      <c r="WT87" s="80"/>
      <c r="WU87" s="80"/>
      <c r="WV87" s="80"/>
      <c r="WW87" s="80"/>
      <c r="WX87" s="80"/>
      <c r="WY87" s="80"/>
      <c r="WZ87" s="80"/>
      <c r="XA87" s="80"/>
      <c r="XB87" s="80"/>
      <c r="XC87" s="80"/>
      <c r="XD87" s="80"/>
      <c r="XE87" s="80"/>
      <c r="XF87" s="80"/>
      <c r="XG87" s="80"/>
      <c r="XH87" s="80"/>
      <c r="XI87" s="80"/>
      <c r="XJ87" s="80"/>
      <c r="XK87" s="80"/>
      <c r="XL87" s="80"/>
      <c r="XM87" s="80"/>
      <c r="XN87" s="80"/>
      <c r="XO87" s="80"/>
      <c r="XP87" s="80"/>
      <c r="XQ87" s="80"/>
      <c r="XR87" s="80"/>
      <c r="XS87" s="80"/>
      <c r="XT87" s="80"/>
      <c r="XU87" s="80"/>
      <c r="XV87" s="80"/>
      <c r="XW87" s="80"/>
      <c r="XX87" s="80"/>
      <c r="XY87" s="80"/>
      <c r="XZ87" s="80"/>
      <c r="YA87" s="80"/>
      <c r="YB87" s="80"/>
      <c r="YC87" s="80"/>
      <c r="YD87" s="80"/>
      <c r="YE87" s="80"/>
      <c r="YF87" s="80"/>
      <c r="YG87" s="80"/>
      <c r="YH87" s="80"/>
      <c r="YI87" s="80"/>
      <c r="YJ87" s="80"/>
      <c r="YK87" s="80"/>
      <c r="YL87" s="80"/>
      <c r="YM87" s="80"/>
      <c r="YN87" s="80"/>
      <c r="YO87" s="80"/>
      <c r="YP87" s="80"/>
      <c r="YQ87" s="80"/>
      <c r="YR87" s="80"/>
      <c r="YS87" s="80"/>
      <c r="YT87" s="80"/>
      <c r="YU87" s="80"/>
      <c r="YV87" s="80"/>
      <c r="YW87" s="80"/>
      <c r="YX87" s="80"/>
      <c r="YY87" s="80"/>
      <c r="YZ87" s="80"/>
      <c r="ZA87" s="80"/>
      <c r="ZB87" s="80"/>
      <c r="ZC87" s="80"/>
      <c r="ZD87" s="80"/>
      <c r="ZE87" s="80"/>
      <c r="ZF87" s="80"/>
      <c r="ZG87" s="80"/>
      <c r="ZH87" s="80"/>
      <c r="ZI87" s="80"/>
      <c r="ZJ87" s="80"/>
      <c r="ZK87" s="80"/>
      <c r="ZL87" s="80"/>
      <c r="ZM87" s="80"/>
      <c r="ZN87" s="80"/>
      <c r="ZO87" s="80"/>
      <c r="ZP87" s="80"/>
      <c r="ZQ87" s="80"/>
      <c r="ZR87" s="80"/>
      <c r="ZS87" s="80"/>
      <c r="ZT87" s="80"/>
      <c r="ZU87" s="80"/>
      <c r="ZV87" s="80"/>
      <c r="ZW87" s="80"/>
      <c r="ZX87" s="80"/>
      <c r="ZY87" s="80"/>
      <c r="ZZ87" s="80"/>
      <c r="AAA87" s="80"/>
      <c r="AAB87" s="80"/>
      <c r="AAC87" s="80"/>
      <c r="AAD87" s="80"/>
      <c r="AAE87" s="80"/>
      <c r="AAF87" s="80"/>
      <c r="AAG87" s="80"/>
      <c r="AAH87" s="80"/>
      <c r="AAI87" s="80"/>
      <c r="AAJ87" s="80"/>
      <c r="AAK87" s="80"/>
      <c r="AAL87" s="80"/>
      <c r="AAM87" s="80"/>
      <c r="AAN87" s="80"/>
      <c r="AAO87" s="80"/>
      <c r="AAP87" s="80"/>
      <c r="AAQ87" s="80"/>
      <c r="AAR87" s="80"/>
      <c r="AAS87" s="80"/>
      <c r="AAT87" s="80"/>
      <c r="AAU87" s="80"/>
      <c r="AAV87" s="80"/>
      <c r="AAW87" s="80"/>
      <c r="AAX87" s="80"/>
      <c r="AAY87" s="80"/>
      <c r="AAZ87" s="80"/>
      <c r="ABA87" s="80"/>
      <c r="ABB87" s="80"/>
      <c r="ABC87" s="80"/>
      <c r="ABD87" s="80"/>
      <c r="ABE87" s="80"/>
      <c r="ABF87" s="80"/>
      <c r="ABG87" s="80"/>
      <c r="ABH87" s="80"/>
      <c r="ABI87" s="80"/>
      <c r="ABJ87" s="80"/>
      <c r="ABK87" s="80"/>
      <c r="ABL87" s="80"/>
      <c r="ABM87" s="80"/>
      <c r="ABN87" s="80"/>
      <c r="ABO87" s="80"/>
      <c r="ABP87" s="80"/>
      <c r="ABQ87" s="80"/>
      <c r="ABR87" s="80"/>
      <c r="ABS87" s="80"/>
      <c r="ABT87" s="80"/>
      <c r="ABU87" s="80"/>
      <c r="ABV87" s="80"/>
      <c r="ABW87" s="80"/>
      <c r="ABX87" s="80"/>
      <c r="ABY87" s="80"/>
      <c r="ABZ87" s="80"/>
      <c r="ACA87" s="80"/>
      <c r="ACB87" s="80"/>
      <c r="ACC87" s="80"/>
      <c r="ACD87" s="80"/>
      <c r="ACE87" s="80"/>
      <c r="ACF87" s="80"/>
      <c r="ACG87" s="80"/>
      <c r="ACH87" s="80"/>
      <c r="ACI87" s="80"/>
      <c r="ACJ87" s="80"/>
      <c r="ACK87" s="80"/>
      <c r="ACL87" s="80"/>
      <c r="ACM87" s="80"/>
      <c r="ACN87" s="80"/>
      <c r="ACO87" s="80"/>
      <c r="ACP87" s="80"/>
      <c r="ACQ87" s="80"/>
      <c r="ACR87" s="80"/>
      <c r="ACS87" s="80"/>
      <c r="ACT87" s="80"/>
      <c r="ACU87" s="80"/>
      <c r="ACV87" s="80"/>
      <c r="ACW87" s="80"/>
      <c r="ACX87" s="80"/>
      <c r="ACY87" s="80"/>
      <c r="ACZ87" s="80"/>
      <c r="ADA87" s="80"/>
      <c r="ADB87" s="80"/>
      <c r="ADC87" s="80"/>
      <c r="ADD87" s="80"/>
      <c r="ADE87" s="80"/>
      <c r="ADF87" s="80"/>
      <c r="ADG87" s="80"/>
      <c r="ADH87" s="80"/>
      <c r="ADI87" s="80"/>
      <c r="ADJ87" s="80"/>
      <c r="ADK87" s="80"/>
      <c r="ADL87" s="80"/>
      <c r="ADM87" s="80"/>
      <c r="ADN87" s="80"/>
      <c r="ADO87" s="80"/>
      <c r="ADP87" s="80"/>
      <c r="ADQ87" s="80"/>
      <c r="ADR87" s="80"/>
      <c r="ADS87" s="80"/>
      <c r="ADT87" s="80"/>
      <c r="ADU87" s="80"/>
      <c r="ADV87" s="80"/>
      <c r="ADW87" s="80"/>
      <c r="ADX87" s="80"/>
      <c r="ADY87" s="80"/>
      <c r="ADZ87" s="80"/>
      <c r="AEA87" s="80"/>
      <c r="AEB87" s="80"/>
      <c r="AEC87" s="80"/>
      <c r="AED87" s="80"/>
      <c r="AEE87" s="80"/>
      <c r="AEF87" s="80"/>
      <c r="AEG87" s="80"/>
      <c r="AEH87" s="80"/>
      <c r="AEI87" s="80"/>
      <c r="AEJ87" s="80"/>
      <c r="AEK87" s="80"/>
      <c r="AEL87" s="80"/>
      <c r="AEM87" s="80"/>
      <c r="AEN87" s="80"/>
      <c r="AEO87" s="80"/>
      <c r="AEP87" s="80"/>
      <c r="AEQ87" s="80"/>
      <c r="AER87" s="80"/>
      <c r="AES87" s="80"/>
      <c r="AET87" s="80"/>
      <c r="AEU87" s="80"/>
      <c r="AEV87" s="80"/>
      <c r="AEW87" s="80"/>
      <c r="AEX87" s="80"/>
      <c r="AEY87" s="80"/>
      <c r="AEZ87" s="80"/>
      <c r="AFA87" s="80"/>
      <c r="AFB87" s="80"/>
      <c r="AFC87" s="80"/>
      <c r="AFD87" s="80"/>
      <c r="AFE87" s="80"/>
      <c r="AFF87" s="80"/>
      <c r="AFG87" s="80"/>
      <c r="AFH87" s="80"/>
      <c r="AFI87" s="80"/>
      <c r="AFJ87" s="80"/>
      <c r="AFK87" s="80"/>
      <c r="AFL87" s="80"/>
      <c r="AFM87" s="80"/>
      <c r="AFN87" s="80"/>
      <c r="AFO87" s="80"/>
      <c r="AFP87" s="80"/>
      <c r="AFQ87" s="80"/>
      <c r="AFR87" s="80"/>
      <c r="AFS87" s="80"/>
      <c r="AFT87" s="80"/>
      <c r="AFU87" s="80"/>
      <c r="AFV87" s="80"/>
      <c r="AFW87" s="80"/>
      <c r="AFX87" s="80"/>
      <c r="AFY87" s="80"/>
      <c r="AFZ87" s="80"/>
      <c r="AGA87" s="80"/>
      <c r="AGB87" s="80"/>
      <c r="AGC87" s="80"/>
      <c r="AGD87" s="80"/>
      <c r="AGE87" s="80"/>
      <c r="AGF87" s="80"/>
      <c r="AGG87" s="80"/>
      <c r="AGH87" s="80"/>
      <c r="AGI87" s="80"/>
      <c r="AGJ87" s="80"/>
      <c r="AGK87" s="80"/>
      <c r="AGL87" s="80"/>
      <c r="AGM87" s="80"/>
      <c r="AGN87" s="80"/>
      <c r="AGO87" s="80"/>
      <c r="AGP87" s="80"/>
      <c r="AGQ87" s="80"/>
      <c r="AGR87" s="80"/>
      <c r="AGS87" s="80"/>
      <c r="AGT87" s="80"/>
      <c r="AGU87" s="80"/>
      <c r="AGV87" s="80"/>
      <c r="AGW87" s="80"/>
      <c r="AGX87" s="80"/>
      <c r="AGY87" s="80"/>
      <c r="AGZ87" s="80"/>
      <c r="AHA87" s="80"/>
      <c r="AHB87" s="80"/>
      <c r="AHC87" s="80"/>
      <c r="AHD87" s="80"/>
      <c r="AHE87" s="80"/>
      <c r="AHF87" s="80"/>
      <c r="AHG87" s="80"/>
      <c r="AHH87" s="80"/>
      <c r="AHI87" s="80"/>
      <c r="AHJ87" s="80"/>
      <c r="AHK87" s="80"/>
      <c r="AHL87" s="80"/>
      <c r="AHM87" s="80"/>
      <c r="AHN87" s="80"/>
      <c r="AHO87" s="80"/>
      <c r="AHP87" s="80"/>
      <c r="AHQ87" s="80"/>
      <c r="AHR87" s="80"/>
      <c r="AHS87" s="80"/>
      <c r="AHT87" s="80"/>
      <c r="AHU87" s="80"/>
      <c r="AHV87" s="80"/>
      <c r="AHW87" s="80"/>
      <c r="AHX87" s="80"/>
      <c r="AHY87" s="80"/>
      <c r="AHZ87" s="80"/>
      <c r="AIA87" s="80"/>
      <c r="AIB87" s="80"/>
      <c r="AIC87" s="80"/>
      <c r="AID87" s="80"/>
      <c r="AIE87" s="80"/>
      <c r="AIF87" s="80"/>
      <c r="AIG87" s="80"/>
      <c r="AIH87" s="80"/>
      <c r="AII87" s="80"/>
      <c r="AIJ87" s="80"/>
      <c r="AIK87" s="80"/>
      <c r="AIL87" s="80"/>
      <c r="AIM87" s="80"/>
      <c r="AIN87" s="80"/>
      <c r="AIO87" s="80"/>
      <c r="AIP87" s="80"/>
      <c r="AIQ87" s="80"/>
      <c r="AIR87" s="80"/>
      <c r="AIS87" s="80"/>
      <c r="AIT87" s="80"/>
      <c r="AIU87" s="80"/>
      <c r="AIV87" s="80"/>
      <c r="AIW87" s="80"/>
      <c r="AIX87" s="80"/>
      <c r="AIY87" s="80"/>
      <c r="AIZ87" s="80"/>
      <c r="AJA87" s="80"/>
      <c r="AJB87" s="80"/>
      <c r="AJC87" s="80"/>
      <c r="AJD87" s="80"/>
      <c r="AJE87" s="80"/>
      <c r="AJF87" s="80"/>
      <c r="AJG87" s="80"/>
      <c r="AJH87" s="80"/>
      <c r="AJI87" s="80"/>
      <c r="AJJ87" s="80"/>
      <c r="AJK87" s="80"/>
      <c r="AJL87" s="80"/>
      <c r="AJM87" s="80"/>
      <c r="AJN87" s="80"/>
      <c r="AJO87" s="80"/>
      <c r="AJP87" s="80"/>
      <c r="AJQ87" s="80"/>
      <c r="AJR87" s="80"/>
      <c r="AJS87" s="80"/>
      <c r="AJT87" s="80"/>
      <c r="AJU87" s="80"/>
      <c r="AJV87" s="80"/>
      <c r="AJW87" s="80"/>
      <c r="AJX87" s="80"/>
      <c r="AJY87" s="80"/>
      <c r="AJZ87" s="80"/>
      <c r="AKA87" s="80"/>
      <c r="AKB87" s="80"/>
      <c r="AKC87" s="80"/>
      <c r="AKD87" s="80"/>
      <c r="AKE87" s="80"/>
      <c r="AKF87" s="80"/>
      <c r="AKG87" s="80"/>
      <c r="AKH87" s="80"/>
      <c r="AKI87" s="80"/>
      <c r="AKJ87" s="80"/>
      <c r="AKK87" s="80"/>
      <c r="AKL87" s="80"/>
      <c r="AKM87" s="80"/>
      <c r="AKN87" s="80"/>
      <c r="AKO87" s="80"/>
      <c r="AKP87" s="80"/>
      <c r="AKQ87" s="80"/>
      <c r="AKR87" s="80"/>
      <c r="AKS87" s="80"/>
      <c r="AKT87" s="80"/>
      <c r="AKU87" s="80"/>
      <c r="AKV87" s="80"/>
      <c r="AKW87" s="80"/>
      <c r="AKX87" s="80"/>
      <c r="AKY87" s="80"/>
      <c r="AKZ87" s="80"/>
      <c r="ALA87" s="80"/>
      <c r="ALB87" s="80"/>
      <c r="ALC87" s="80"/>
      <c r="ALD87" s="80"/>
      <c r="ALE87" s="80"/>
      <c r="ALF87" s="80"/>
      <c r="ALG87" s="80"/>
      <c r="ALH87" s="80"/>
      <c r="ALI87" s="80"/>
      <c r="ALJ87" s="80"/>
      <c r="ALK87" s="80"/>
      <c r="ALL87" s="80"/>
      <c r="ALM87" s="80"/>
      <c r="ALN87" s="80"/>
      <c r="ALO87" s="80"/>
      <c r="ALP87" s="80"/>
      <c r="ALQ87" s="80"/>
      <c r="ALR87" s="80"/>
      <c r="ALS87" s="80"/>
      <c r="ALT87" s="80"/>
      <c r="ALU87" s="80"/>
      <c r="ALV87" s="80"/>
      <c r="ALW87" s="80"/>
      <c r="ALX87" s="80"/>
      <c r="ALY87" s="80"/>
      <c r="ALZ87" s="80"/>
      <c r="AMA87" s="80"/>
      <c r="AMB87" s="80"/>
      <c r="AMC87" s="80"/>
      <c r="AMD87" s="80"/>
      <c r="AME87" s="80"/>
      <c r="AMF87" s="80"/>
      <c r="AMG87" s="80"/>
      <c r="AMH87" s="80"/>
      <c r="AMI87" s="80"/>
      <c r="AMJ87" s="80"/>
      <c r="AMK87" s="80"/>
      <c r="AML87" s="80"/>
      <c r="AMM87" s="80"/>
      <c r="AMN87" s="80"/>
      <c r="AMO87" s="80"/>
      <c r="AMP87" s="80"/>
      <c r="AMQ87" s="80"/>
      <c r="AMR87" s="80"/>
      <c r="AMS87" s="80"/>
      <c r="AMT87" s="80"/>
      <c r="AMU87" s="80"/>
      <c r="AMV87" s="80"/>
      <c r="AMW87" s="80"/>
      <c r="AMX87" s="80"/>
      <c r="AMY87" s="80"/>
      <c r="AMZ87" s="80"/>
      <c r="ANA87" s="80"/>
      <c r="ANB87" s="80"/>
      <c r="ANC87" s="80"/>
      <c r="AND87" s="80"/>
      <c r="ANE87" s="80"/>
      <c r="ANF87" s="80"/>
      <c r="ANG87" s="80"/>
      <c r="ANH87" s="80"/>
      <c r="ANI87" s="80"/>
      <c r="ANJ87" s="80"/>
      <c r="ANK87" s="80"/>
      <c r="ANL87" s="80"/>
      <c r="ANM87" s="80"/>
      <c r="ANN87" s="80"/>
      <c r="ANO87" s="80"/>
      <c r="ANP87" s="80"/>
      <c r="ANQ87" s="80"/>
      <c r="ANR87" s="80"/>
      <c r="ANS87" s="80"/>
      <c r="ANT87" s="80"/>
      <c r="ANU87" s="80"/>
      <c r="ANV87" s="80"/>
      <c r="ANW87" s="80"/>
      <c r="ANX87" s="80"/>
      <c r="ANY87" s="80"/>
      <c r="ANZ87" s="80"/>
      <c r="AOA87" s="80"/>
      <c r="AOB87" s="80"/>
      <c r="AOC87" s="80"/>
      <c r="AOD87" s="80"/>
      <c r="AOE87" s="80"/>
      <c r="AOF87" s="80"/>
      <c r="AOG87" s="80"/>
      <c r="AOH87" s="80"/>
      <c r="AOI87" s="80"/>
      <c r="AOJ87" s="80"/>
      <c r="AOK87" s="80"/>
      <c r="AOL87" s="80"/>
      <c r="AOM87" s="80"/>
      <c r="AON87" s="80"/>
      <c r="AOO87" s="80"/>
      <c r="AOP87" s="80"/>
      <c r="AOQ87" s="80"/>
      <c r="AOR87" s="80"/>
      <c r="AOS87" s="80"/>
      <c r="AOT87" s="80"/>
      <c r="AOU87" s="80"/>
      <c r="AOV87" s="80"/>
      <c r="AOW87" s="80"/>
      <c r="AOX87" s="80"/>
      <c r="AOY87" s="80"/>
      <c r="AOZ87" s="80"/>
      <c r="APA87" s="80"/>
      <c r="APB87" s="80"/>
      <c r="APC87" s="80"/>
      <c r="APD87" s="80"/>
      <c r="APE87" s="80"/>
      <c r="APF87" s="80"/>
      <c r="APG87" s="80"/>
      <c r="APH87" s="80"/>
      <c r="API87" s="80"/>
      <c r="APJ87" s="80"/>
      <c r="APK87" s="80"/>
      <c r="APL87" s="80"/>
      <c r="APM87" s="80"/>
      <c r="APN87" s="80"/>
      <c r="APO87" s="80"/>
      <c r="APP87" s="80"/>
      <c r="APQ87" s="80"/>
      <c r="APR87" s="80"/>
      <c r="APS87" s="80"/>
      <c r="APT87" s="80"/>
      <c r="APU87" s="80"/>
      <c r="APV87" s="80"/>
      <c r="APW87" s="80"/>
      <c r="APX87" s="80"/>
      <c r="APY87" s="80"/>
      <c r="APZ87" s="80"/>
      <c r="AQA87" s="80"/>
      <c r="AQB87" s="80"/>
      <c r="AQC87" s="80"/>
      <c r="AQD87" s="80"/>
      <c r="AQE87" s="80"/>
      <c r="AQF87" s="80"/>
      <c r="AQG87" s="80"/>
      <c r="AQH87" s="80"/>
      <c r="AQI87" s="80"/>
      <c r="AQJ87" s="80"/>
      <c r="AQK87" s="80"/>
      <c r="AQL87" s="80"/>
      <c r="AQM87" s="80"/>
      <c r="AQN87" s="80"/>
      <c r="AQO87" s="80"/>
      <c r="AQP87" s="80"/>
      <c r="AQQ87" s="80"/>
      <c r="AQR87" s="80"/>
      <c r="AQS87" s="80"/>
      <c r="AQT87" s="80"/>
      <c r="AQU87" s="80"/>
      <c r="AQV87" s="80"/>
      <c r="AQW87" s="80"/>
      <c r="AQX87" s="80"/>
      <c r="AQY87" s="80"/>
      <c r="AQZ87" s="80"/>
      <c r="ARA87" s="80"/>
      <c r="ARB87" s="80"/>
      <c r="ARC87" s="80"/>
      <c r="ARD87" s="80"/>
      <c r="ARE87" s="80"/>
      <c r="ARF87" s="80"/>
      <c r="ARG87" s="80"/>
      <c r="ARH87" s="80"/>
      <c r="ARI87" s="80"/>
      <c r="ARJ87" s="80"/>
      <c r="ARK87" s="80"/>
      <c r="ARL87" s="80"/>
      <c r="ARM87" s="80"/>
      <c r="ARN87" s="80"/>
      <c r="ARO87" s="80"/>
      <c r="ARP87" s="80"/>
      <c r="ARQ87" s="80"/>
      <c r="ARR87" s="80"/>
      <c r="ARS87" s="80"/>
      <c r="ART87" s="80"/>
      <c r="ARU87" s="80"/>
      <c r="ARV87" s="80"/>
      <c r="ARW87" s="80"/>
      <c r="ARX87" s="80"/>
      <c r="ARY87" s="80"/>
      <c r="ARZ87" s="80"/>
      <c r="ASA87" s="80"/>
      <c r="ASB87" s="80"/>
      <c r="ASC87" s="80"/>
      <c r="ASD87" s="80"/>
      <c r="ASE87" s="80"/>
      <c r="ASF87" s="80"/>
      <c r="ASG87" s="80"/>
      <c r="ASH87" s="80"/>
      <c r="ASI87" s="80"/>
      <c r="ASJ87" s="80"/>
      <c r="ASK87" s="80"/>
      <c r="ASL87" s="80"/>
      <c r="ASM87" s="80"/>
      <c r="ASN87" s="80"/>
      <c r="ASO87" s="80"/>
      <c r="ASP87" s="80"/>
      <c r="ASQ87" s="80"/>
      <c r="ASR87" s="80"/>
      <c r="ASS87" s="80"/>
      <c r="AST87" s="80"/>
      <c r="ASU87" s="80"/>
      <c r="ASV87" s="80"/>
      <c r="ASW87" s="80"/>
      <c r="ASX87" s="80"/>
      <c r="ASY87" s="80"/>
      <c r="ASZ87" s="80"/>
      <c r="ATA87" s="80"/>
      <c r="ATB87" s="80"/>
      <c r="ATC87" s="80"/>
      <c r="ATD87" s="80"/>
      <c r="ATE87" s="80"/>
      <c r="ATF87" s="80"/>
      <c r="ATG87" s="80"/>
      <c r="ATH87" s="80"/>
      <c r="ATI87" s="80"/>
      <c r="ATJ87" s="80"/>
      <c r="ATK87" s="80"/>
      <c r="ATL87" s="80"/>
      <c r="ATM87" s="80"/>
      <c r="ATN87" s="80"/>
      <c r="ATO87" s="80"/>
      <c r="ATP87" s="80"/>
      <c r="ATQ87" s="80"/>
      <c r="ATR87" s="80"/>
      <c r="ATS87" s="80"/>
      <c r="ATT87" s="80"/>
      <c r="ATU87" s="80"/>
      <c r="ATV87" s="80"/>
      <c r="ATW87" s="80"/>
      <c r="ATX87" s="80"/>
      <c r="ATY87" s="80"/>
      <c r="ATZ87" s="80"/>
      <c r="AUA87" s="80"/>
      <c r="AUB87" s="80"/>
      <c r="AUC87" s="80"/>
      <c r="AUD87" s="80"/>
      <c r="AUE87" s="80"/>
      <c r="AUF87" s="80"/>
      <c r="AUG87" s="80"/>
      <c r="AUH87" s="80"/>
      <c r="AUI87" s="80"/>
      <c r="AUJ87" s="80"/>
      <c r="AUK87" s="80"/>
      <c r="AUL87" s="80"/>
      <c r="AUM87" s="80"/>
      <c r="AUN87" s="80"/>
      <c r="AUO87" s="80"/>
      <c r="AUP87" s="80"/>
      <c r="AUQ87" s="80"/>
      <c r="AUR87" s="80"/>
      <c r="AUS87" s="80"/>
      <c r="AUT87" s="80"/>
      <c r="AUU87" s="80"/>
      <c r="AUV87" s="80"/>
      <c r="AUW87" s="80"/>
      <c r="AUX87" s="80"/>
      <c r="AUY87" s="80"/>
      <c r="AUZ87" s="80"/>
      <c r="AVA87" s="80"/>
      <c r="AVB87" s="80"/>
      <c r="AVC87" s="80"/>
      <c r="AVD87" s="80"/>
      <c r="AVE87" s="80"/>
      <c r="AVF87" s="80"/>
      <c r="AVG87" s="80"/>
      <c r="AVH87" s="80"/>
      <c r="AVI87" s="80"/>
      <c r="AVJ87" s="80"/>
      <c r="AVK87" s="80"/>
      <c r="AVL87" s="80"/>
      <c r="AVM87" s="80"/>
      <c r="AVN87" s="80"/>
      <c r="AVO87" s="80"/>
      <c r="AVP87" s="80"/>
      <c r="AVQ87" s="80"/>
      <c r="AVR87" s="80"/>
      <c r="AVS87" s="80"/>
      <c r="AVT87" s="80"/>
      <c r="AVU87" s="80"/>
      <c r="AVV87" s="80"/>
      <c r="AVW87" s="80"/>
      <c r="AVX87" s="80"/>
      <c r="AVY87" s="80"/>
      <c r="AVZ87" s="80"/>
      <c r="AWA87" s="80"/>
      <c r="AWB87" s="80"/>
      <c r="AWC87" s="80"/>
      <c r="AWD87" s="80"/>
      <c r="AWE87" s="80"/>
      <c r="AWF87" s="80"/>
      <c r="AWG87" s="80"/>
      <c r="AWH87" s="80"/>
      <c r="AWI87" s="80"/>
      <c r="AWJ87" s="80"/>
      <c r="AWK87" s="80"/>
      <c r="AWL87" s="80"/>
      <c r="AWM87" s="80"/>
      <c r="AWN87" s="80"/>
      <c r="AWO87" s="80"/>
      <c r="AWP87" s="80"/>
      <c r="AWQ87" s="80"/>
      <c r="AWR87" s="80"/>
      <c r="AWS87" s="80"/>
      <c r="AWT87" s="80"/>
      <c r="AWU87" s="80"/>
      <c r="AWV87" s="80"/>
      <c r="AWW87" s="80"/>
      <c r="AWX87" s="80"/>
      <c r="AWY87" s="80"/>
      <c r="AWZ87" s="80"/>
      <c r="AXA87" s="80"/>
      <c r="AXB87" s="80"/>
      <c r="AXC87" s="80"/>
      <c r="AXD87" s="80"/>
      <c r="AXE87" s="80"/>
      <c r="AXF87" s="80"/>
      <c r="AXG87" s="80"/>
      <c r="AXH87" s="80"/>
      <c r="AXI87" s="80"/>
      <c r="AXJ87" s="80"/>
      <c r="AXK87" s="80"/>
      <c r="AXL87" s="80"/>
      <c r="AXM87" s="80"/>
      <c r="AXN87" s="80"/>
      <c r="AXO87" s="80"/>
      <c r="AXP87" s="80"/>
      <c r="AXQ87" s="80"/>
      <c r="AXR87" s="80"/>
      <c r="AXS87" s="80"/>
      <c r="AXT87" s="80"/>
      <c r="AXU87" s="80"/>
      <c r="AXV87" s="80"/>
      <c r="AXW87" s="80"/>
      <c r="AXX87" s="80"/>
      <c r="AXY87" s="80"/>
      <c r="AXZ87" s="80"/>
      <c r="AYA87" s="80"/>
      <c r="AYB87" s="80"/>
      <c r="AYC87" s="80"/>
      <c r="AYD87" s="80"/>
      <c r="AYE87" s="80"/>
      <c r="AYF87" s="80"/>
      <c r="AYG87" s="80"/>
      <c r="AYH87" s="80"/>
      <c r="AYI87" s="80"/>
      <c r="AYJ87" s="80"/>
      <c r="AYK87" s="80"/>
      <c r="AYL87" s="80"/>
      <c r="AYM87" s="80"/>
      <c r="AYN87" s="80"/>
      <c r="AYO87" s="80"/>
      <c r="AYP87" s="80"/>
      <c r="AYQ87" s="80"/>
      <c r="AYR87" s="80"/>
      <c r="AYS87" s="80"/>
      <c r="AYT87" s="80"/>
      <c r="AYU87" s="80"/>
      <c r="AYV87" s="80"/>
      <c r="AYW87" s="80"/>
      <c r="AYX87" s="80"/>
      <c r="AYY87" s="80"/>
      <c r="AYZ87" s="80"/>
      <c r="AZA87" s="80"/>
      <c r="AZB87" s="80"/>
      <c r="AZC87" s="80"/>
      <c r="AZD87" s="80"/>
      <c r="AZE87" s="80"/>
      <c r="AZF87" s="80"/>
      <c r="AZG87" s="80"/>
      <c r="AZH87" s="80"/>
      <c r="AZI87" s="80"/>
      <c r="AZJ87" s="80"/>
      <c r="AZK87" s="80"/>
      <c r="AZL87" s="80"/>
      <c r="AZM87" s="80"/>
      <c r="AZN87" s="80"/>
      <c r="AZO87" s="80"/>
      <c r="AZP87" s="80"/>
      <c r="AZQ87" s="80"/>
      <c r="AZR87" s="80"/>
      <c r="AZS87" s="80"/>
      <c r="AZT87" s="80"/>
      <c r="AZU87" s="80"/>
      <c r="AZV87" s="80"/>
      <c r="AZW87" s="80"/>
      <c r="AZX87" s="80"/>
      <c r="AZY87" s="80"/>
      <c r="AZZ87" s="80"/>
      <c r="BAA87" s="80"/>
      <c r="BAB87" s="80"/>
      <c r="BAC87" s="80"/>
      <c r="BAD87" s="80"/>
      <c r="BAE87" s="80"/>
      <c r="BAF87" s="80"/>
      <c r="BAG87" s="80"/>
      <c r="BAH87" s="80"/>
      <c r="BAI87" s="80"/>
      <c r="BAJ87" s="80"/>
      <c r="BAK87" s="80"/>
      <c r="BAL87" s="80"/>
      <c r="BAM87" s="80"/>
      <c r="BAN87" s="80"/>
      <c r="BAO87" s="80"/>
      <c r="BAP87" s="80"/>
      <c r="BAQ87" s="80"/>
      <c r="BAR87" s="80"/>
      <c r="BAS87" s="80"/>
      <c r="BAT87" s="80"/>
      <c r="BAU87" s="80"/>
      <c r="BAV87" s="80"/>
      <c r="BAW87" s="80"/>
      <c r="BAX87" s="80"/>
      <c r="BAY87" s="80"/>
      <c r="BAZ87" s="80"/>
      <c r="BBA87" s="80"/>
      <c r="BBB87" s="80"/>
      <c r="BBC87" s="80"/>
      <c r="BBD87" s="80"/>
      <c r="BBE87" s="80"/>
      <c r="BBF87" s="80"/>
      <c r="BBG87" s="80"/>
      <c r="BBH87" s="80"/>
      <c r="BBI87" s="80"/>
      <c r="BBJ87" s="80"/>
      <c r="BBK87" s="80"/>
      <c r="BBL87" s="80"/>
      <c r="BBM87" s="80"/>
      <c r="BBN87" s="80"/>
      <c r="BBO87" s="80"/>
      <c r="BBP87" s="80"/>
      <c r="BBQ87" s="80"/>
      <c r="BBR87" s="80"/>
      <c r="BBS87" s="80"/>
      <c r="BBT87" s="80"/>
      <c r="BBU87" s="80"/>
      <c r="BBV87" s="80"/>
      <c r="BBW87" s="80"/>
      <c r="BBX87" s="80"/>
      <c r="BBY87" s="80"/>
      <c r="BBZ87" s="80"/>
      <c r="BCA87" s="80"/>
      <c r="BCB87" s="80"/>
      <c r="BCC87" s="80"/>
      <c r="BCD87" s="80"/>
      <c r="BCE87" s="80"/>
      <c r="BCF87" s="80"/>
      <c r="BCG87" s="80"/>
      <c r="BCH87" s="80"/>
      <c r="BCI87" s="80"/>
      <c r="BCJ87" s="80"/>
      <c r="BCK87" s="80"/>
      <c r="BCL87" s="80"/>
      <c r="BCM87" s="80"/>
      <c r="BCN87" s="80"/>
      <c r="BCO87" s="80"/>
      <c r="BCP87" s="80"/>
      <c r="BCQ87" s="80"/>
      <c r="BCR87" s="80"/>
      <c r="BCS87" s="80"/>
      <c r="BCT87" s="80"/>
      <c r="BCU87" s="80"/>
      <c r="BCV87" s="80"/>
      <c r="BCW87" s="80"/>
      <c r="BCX87" s="80"/>
      <c r="BCY87" s="80"/>
      <c r="BCZ87" s="80"/>
      <c r="BDA87" s="80"/>
      <c r="BDB87" s="80"/>
      <c r="BDC87" s="80"/>
      <c r="BDD87" s="80"/>
      <c r="BDE87" s="80"/>
      <c r="BDF87" s="80"/>
      <c r="BDG87" s="80"/>
      <c r="BDH87" s="80"/>
      <c r="BDI87" s="80"/>
      <c r="BDJ87" s="80"/>
      <c r="BDK87" s="80"/>
      <c r="BDL87" s="80"/>
      <c r="BDM87" s="80"/>
      <c r="BDN87" s="80"/>
      <c r="BDO87" s="80"/>
      <c r="BDP87" s="80"/>
      <c r="BDQ87" s="80"/>
      <c r="BDR87" s="80"/>
      <c r="BDS87" s="80"/>
      <c r="BDT87" s="80"/>
      <c r="BDU87" s="80"/>
      <c r="BDV87" s="80"/>
      <c r="BDW87" s="80"/>
      <c r="BDX87" s="80"/>
      <c r="BDY87" s="80"/>
      <c r="BDZ87" s="80"/>
      <c r="BEA87" s="80"/>
      <c r="BEB87" s="80"/>
      <c r="BEC87" s="80"/>
      <c r="BED87" s="80"/>
      <c r="BEE87" s="80"/>
      <c r="BEF87" s="80"/>
      <c r="BEG87" s="80"/>
      <c r="BEH87" s="80"/>
      <c r="BEI87" s="80"/>
      <c r="BEJ87" s="80"/>
      <c r="BEK87" s="80"/>
      <c r="BEL87" s="80"/>
      <c r="BEM87" s="80"/>
      <c r="BEN87" s="80"/>
      <c r="BEO87" s="80"/>
      <c r="BEP87" s="80"/>
      <c r="BEQ87" s="80"/>
      <c r="BER87" s="80"/>
      <c r="BES87" s="80"/>
      <c r="BET87" s="80"/>
      <c r="BEU87" s="80"/>
      <c r="BEV87" s="80"/>
      <c r="BEW87" s="80"/>
      <c r="BEX87" s="80"/>
      <c r="BEY87" s="80"/>
      <c r="BEZ87" s="80"/>
      <c r="BFA87" s="80"/>
      <c r="BFB87" s="80"/>
      <c r="BFC87" s="80"/>
      <c r="BFD87" s="80"/>
      <c r="BFE87" s="80"/>
      <c r="BFF87" s="80"/>
      <c r="BFG87" s="80"/>
      <c r="BFH87" s="80"/>
      <c r="BFI87" s="80"/>
      <c r="BFJ87" s="80"/>
      <c r="BFK87" s="80"/>
      <c r="BFL87" s="80"/>
      <c r="BFM87" s="80"/>
      <c r="BFN87" s="80"/>
      <c r="BFO87" s="80"/>
      <c r="BFP87" s="80"/>
      <c r="BFQ87" s="80"/>
      <c r="BFR87" s="80"/>
      <c r="BFS87" s="80"/>
      <c r="BFT87" s="80"/>
      <c r="BFU87" s="80"/>
      <c r="BFV87" s="80"/>
      <c r="BFW87" s="80"/>
      <c r="BFX87" s="80"/>
      <c r="BFY87" s="80"/>
      <c r="BFZ87" s="80"/>
      <c r="BGA87" s="80"/>
      <c r="BGB87" s="80"/>
      <c r="BGC87" s="80"/>
      <c r="BGD87" s="80"/>
      <c r="BGE87" s="80"/>
      <c r="BGF87" s="80"/>
      <c r="BGG87" s="80"/>
      <c r="BGH87" s="80"/>
      <c r="BGI87" s="80"/>
      <c r="BGJ87" s="80"/>
      <c r="BGK87" s="80"/>
      <c r="BGL87" s="80"/>
      <c r="BGM87" s="80"/>
      <c r="BGN87" s="80"/>
      <c r="BGO87" s="80"/>
      <c r="BGP87" s="80"/>
      <c r="BGQ87" s="80"/>
      <c r="BGR87" s="80"/>
      <c r="BGS87" s="80"/>
      <c r="BGT87" s="80"/>
      <c r="BGU87" s="80"/>
      <c r="BGV87" s="80"/>
      <c r="BGW87" s="80"/>
      <c r="BGX87" s="80"/>
      <c r="BGY87" s="80"/>
      <c r="BGZ87" s="80"/>
      <c r="BHA87" s="80"/>
      <c r="BHB87" s="80"/>
      <c r="BHC87" s="80"/>
      <c r="BHD87" s="80"/>
      <c r="BHE87" s="80"/>
      <c r="BHF87" s="80"/>
      <c r="BHG87" s="80"/>
      <c r="BHH87" s="80"/>
      <c r="BHI87" s="80"/>
      <c r="BHJ87" s="80"/>
      <c r="BHK87" s="80"/>
      <c r="BHL87" s="80"/>
      <c r="BHM87" s="80"/>
      <c r="BHN87" s="80"/>
      <c r="BHO87" s="80"/>
      <c r="BHP87" s="80"/>
      <c r="BHQ87" s="80"/>
      <c r="BHR87" s="80"/>
      <c r="BHS87" s="80"/>
      <c r="BHT87" s="80"/>
      <c r="BHU87" s="80"/>
      <c r="BHV87" s="80"/>
      <c r="BHW87" s="80"/>
      <c r="BHX87" s="80"/>
      <c r="BHY87" s="80"/>
      <c r="BHZ87" s="80"/>
      <c r="BIA87" s="80"/>
      <c r="BIB87" s="80"/>
      <c r="BIC87" s="80"/>
      <c r="BID87" s="80"/>
      <c r="BIE87" s="80"/>
      <c r="BIF87" s="80"/>
      <c r="BIG87" s="80"/>
      <c r="BIH87" s="80"/>
      <c r="BII87" s="80"/>
      <c r="BIJ87" s="80"/>
      <c r="BIK87" s="80"/>
      <c r="BIL87" s="80"/>
      <c r="BIM87" s="80"/>
      <c r="BIN87" s="80"/>
      <c r="BIO87" s="80"/>
      <c r="BIP87" s="80"/>
      <c r="BIQ87" s="80"/>
      <c r="BIR87" s="80"/>
      <c r="BIS87" s="80"/>
      <c r="BIT87" s="80"/>
      <c r="BIU87" s="80"/>
      <c r="BIV87" s="80"/>
      <c r="BIW87" s="80"/>
      <c r="BIX87" s="80"/>
      <c r="BIY87" s="80"/>
      <c r="BIZ87" s="80"/>
      <c r="BJA87" s="80"/>
      <c r="BJB87" s="80"/>
      <c r="BJC87" s="80"/>
      <c r="BJD87" s="80"/>
      <c r="BJE87" s="80"/>
      <c r="BJF87" s="80"/>
      <c r="BJG87" s="80"/>
      <c r="BJH87" s="80"/>
      <c r="BJI87" s="80"/>
      <c r="BJJ87" s="80"/>
      <c r="BJK87" s="80"/>
      <c r="BJL87" s="80"/>
      <c r="BJM87" s="80"/>
      <c r="BJN87" s="80"/>
      <c r="BJO87" s="80"/>
      <c r="BJP87" s="80"/>
      <c r="BJQ87" s="80"/>
      <c r="BJR87" s="80"/>
      <c r="BJS87" s="80"/>
      <c r="BJT87" s="80"/>
      <c r="BJU87" s="80"/>
      <c r="BJV87" s="80"/>
      <c r="BJW87" s="80"/>
      <c r="BJX87" s="80"/>
      <c r="BJY87" s="80"/>
      <c r="BJZ87" s="80"/>
      <c r="BKA87" s="80"/>
      <c r="BKB87" s="80"/>
      <c r="BKC87" s="80"/>
      <c r="BKD87" s="80"/>
      <c r="BKE87" s="80"/>
      <c r="BKF87" s="80"/>
      <c r="BKG87" s="80"/>
      <c r="BKH87" s="80"/>
      <c r="BKI87" s="80"/>
      <c r="BKJ87" s="80"/>
      <c r="BKK87" s="80"/>
      <c r="BKL87" s="80"/>
      <c r="BKM87" s="80"/>
      <c r="BKN87" s="80"/>
      <c r="BKO87" s="80"/>
      <c r="BKP87" s="80"/>
      <c r="BKQ87" s="80"/>
      <c r="BKR87" s="80"/>
      <c r="BKS87" s="80"/>
      <c r="BKT87" s="80"/>
      <c r="BKU87" s="80"/>
      <c r="BKV87" s="80"/>
      <c r="BKW87" s="80"/>
      <c r="BKX87" s="80"/>
      <c r="BKY87" s="80"/>
      <c r="BKZ87" s="80"/>
      <c r="BLA87" s="80"/>
      <c r="BLB87" s="80"/>
      <c r="BLC87" s="80"/>
      <c r="BLD87" s="80"/>
      <c r="BLE87" s="80"/>
      <c r="BLF87" s="80"/>
      <c r="BLG87" s="80"/>
      <c r="BLH87" s="80"/>
      <c r="BLI87" s="80"/>
      <c r="BLJ87" s="80"/>
      <c r="BLK87" s="80"/>
      <c r="BLL87" s="80"/>
      <c r="BLM87" s="80"/>
      <c r="BLN87" s="80"/>
      <c r="BLO87" s="80"/>
      <c r="BLP87" s="80"/>
      <c r="BLQ87" s="80"/>
      <c r="BLR87" s="80"/>
      <c r="BLS87" s="80"/>
      <c r="BLT87" s="80"/>
      <c r="BLU87" s="80"/>
      <c r="BLV87" s="80"/>
      <c r="BLW87" s="80"/>
      <c r="BLX87" s="80"/>
      <c r="BLY87" s="80"/>
      <c r="BLZ87" s="80"/>
      <c r="BMA87" s="80"/>
      <c r="BMB87" s="80"/>
      <c r="BMC87" s="80"/>
      <c r="BMD87" s="80"/>
      <c r="BME87" s="80"/>
      <c r="BMF87" s="80"/>
      <c r="BMG87" s="80"/>
      <c r="BMH87" s="80"/>
      <c r="BMI87" s="80"/>
      <c r="BMJ87" s="80"/>
      <c r="BMK87" s="80"/>
      <c r="BML87" s="80"/>
      <c r="BMM87" s="80"/>
      <c r="BMN87" s="80"/>
      <c r="BMO87" s="80"/>
      <c r="BMP87" s="80"/>
      <c r="BMQ87" s="80"/>
      <c r="BMR87" s="80"/>
      <c r="BMS87" s="80"/>
      <c r="BMT87" s="80"/>
      <c r="BMU87" s="80"/>
      <c r="BMV87" s="80"/>
      <c r="BMW87" s="80"/>
      <c r="BMX87" s="80"/>
      <c r="BMY87" s="80"/>
      <c r="BMZ87" s="80"/>
      <c r="BNA87" s="80"/>
      <c r="BNB87" s="80"/>
      <c r="BNC87" s="80"/>
      <c r="BND87" s="80"/>
      <c r="BNE87" s="80"/>
      <c r="BNF87" s="80"/>
      <c r="BNG87" s="80"/>
      <c r="BNH87" s="80"/>
      <c r="BNI87" s="80"/>
      <c r="BNJ87" s="80"/>
      <c r="BNK87" s="80"/>
      <c r="BNL87" s="80"/>
      <c r="BNM87" s="80"/>
      <c r="BNN87" s="80"/>
      <c r="BNO87" s="80"/>
      <c r="BNP87" s="80"/>
      <c r="BNQ87" s="80"/>
      <c r="BNR87" s="80"/>
      <c r="BNS87" s="80"/>
      <c r="BNT87" s="80"/>
      <c r="BNU87" s="80"/>
      <c r="BNV87" s="80"/>
      <c r="BNW87" s="80"/>
      <c r="BNX87" s="80"/>
      <c r="BNY87" s="80"/>
      <c r="BNZ87" s="80"/>
      <c r="BOA87" s="80"/>
      <c r="BOB87" s="80"/>
      <c r="BOC87" s="80"/>
      <c r="BOD87" s="80"/>
      <c r="BOE87" s="80"/>
      <c r="BOF87" s="80"/>
      <c r="BOG87" s="80"/>
      <c r="BOH87" s="80"/>
      <c r="BOI87" s="80"/>
      <c r="BOJ87" s="80"/>
      <c r="BOK87" s="80"/>
      <c r="BOL87" s="80"/>
      <c r="BOM87" s="80"/>
      <c r="BON87" s="80"/>
      <c r="BOO87" s="80"/>
      <c r="BOP87" s="80"/>
      <c r="BOQ87" s="80"/>
      <c r="BOR87" s="80"/>
      <c r="BOS87" s="80"/>
      <c r="BOT87" s="80"/>
      <c r="BOU87" s="80"/>
      <c r="BOV87" s="80"/>
      <c r="BOW87" s="80"/>
      <c r="BOX87" s="80"/>
      <c r="BOY87" s="80"/>
      <c r="BOZ87" s="80"/>
      <c r="BPA87" s="80"/>
      <c r="BPB87" s="80"/>
      <c r="BPC87" s="80"/>
      <c r="BPD87" s="80"/>
      <c r="BPE87" s="80"/>
      <c r="BPF87" s="80"/>
      <c r="BPG87" s="80"/>
      <c r="BPH87" s="80"/>
      <c r="BPI87" s="80"/>
      <c r="BPJ87" s="80"/>
      <c r="BPK87" s="80"/>
      <c r="BPL87" s="80"/>
      <c r="BPM87" s="80"/>
      <c r="BPN87" s="80"/>
      <c r="BPO87" s="80"/>
      <c r="BPP87" s="80"/>
      <c r="BPQ87" s="80"/>
      <c r="BPR87" s="80"/>
      <c r="BPS87" s="80"/>
      <c r="BPT87" s="80"/>
      <c r="BPU87" s="80"/>
      <c r="BPV87" s="80"/>
      <c r="BPW87" s="80"/>
      <c r="BPX87" s="80"/>
      <c r="BPY87" s="80"/>
      <c r="BPZ87" s="80"/>
      <c r="BQA87" s="80"/>
      <c r="BQB87" s="80"/>
      <c r="BQC87" s="80"/>
      <c r="BQD87" s="80"/>
      <c r="BQE87" s="80"/>
      <c r="BQF87" s="80"/>
      <c r="BQG87" s="80"/>
      <c r="BQH87" s="80"/>
      <c r="BQI87" s="80"/>
      <c r="BQJ87" s="80"/>
      <c r="BQK87" s="80"/>
      <c r="BQL87" s="80"/>
      <c r="BQM87" s="80"/>
      <c r="BQN87" s="80"/>
      <c r="BQO87" s="80"/>
      <c r="BQP87" s="80"/>
      <c r="BQQ87" s="80"/>
      <c r="BQR87" s="80"/>
      <c r="BQS87" s="80"/>
      <c r="BQT87" s="80"/>
      <c r="BQU87" s="80"/>
      <c r="BQV87" s="80"/>
      <c r="BQW87" s="80"/>
      <c r="BQX87" s="80"/>
      <c r="BQY87" s="80"/>
      <c r="BQZ87" s="80"/>
      <c r="BRA87" s="80"/>
      <c r="BRB87" s="80"/>
      <c r="BRC87" s="80"/>
      <c r="BRD87" s="80"/>
      <c r="BRE87" s="80"/>
      <c r="BRF87" s="80"/>
      <c r="BRG87" s="80"/>
      <c r="BRH87" s="80"/>
      <c r="BRI87" s="80"/>
      <c r="BRJ87" s="80"/>
      <c r="BRK87" s="80"/>
      <c r="BRL87" s="80"/>
      <c r="BRM87" s="80"/>
      <c r="BRN87" s="80"/>
      <c r="BRO87" s="80"/>
      <c r="BRP87" s="80"/>
      <c r="BRQ87" s="80"/>
      <c r="BRR87" s="80"/>
      <c r="BRS87" s="80"/>
      <c r="BRT87" s="80"/>
      <c r="BRU87" s="80"/>
      <c r="BRV87" s="80"/>
      <c r="BRW87" s="80"/>
      <c r="BRX87" s="80"/>
      <c r="BRY87" s="80"/>
      <c r="BRZ87" s="80"/>
      <c r="BSA87" s="80"/>
      <c r="BSB87" s="80"/>
      <c r="BSC87" s="80"/>
      <c r="BSD87" s="80"/>
      <c r="BSE87" s="80"/>
      <c r="BSF87" s="80"/>
      <c r="BSG87" s="80"/>
      <c r="BSH87" s="80"/>
      <c r="BSI87" s="80"/>
      <c r="BSJ87" s="80"/>
      <c r="BSK87" s="80"/>
      <c r="BSL87" s="80"/>
      <c r="BSM87" s="80"/>
      <c r="BSN87" s="80"/>
      <c r="BSO87" s="80"/>
      <c r="BSP87" s="80"/>
      <c r="BSQ87" s="80"/>
      <c r="BSR87" s="80"/>
      <c r="BSS87" s="80"/>
      <c r="BST87" s="80"/>
      <c r="BSU87" s="80"/>
      <c r="BSV87" s="80"/>
      <c r="BSW87" s="80"/>
      <c r="BSX87" s="80"/>
      <c r="BSY87" s="80"/>
      <c r="BSZ87" s="80"/>
      <c r="BTA87" s="80"/>
      <c r="BTB87" s="80"/>
      <c r="BTC87" s="80"/>
      <c r="BTD87" s="80"/>
      <c r="BTE87" s="80"/>
      <c r="BTF87" s="80"/>
      <c r="BTG87" s="80"/>
      <c r="BTH87" s="80"/>
      <c r="BTI87" s="80"/>
      <c r="BTJ87" s="80"/>
      <c r="BTK87" s="80"/>
      <c r="BTL87" s="80"/>
      <c r="BTM87" s="80"/>
      <c r="BTN87" s="80"/>
      <c r="BTO87" s="80"/>
      <c r="BTP87" s="80"/>
      <c r="BTQ87" s="80"/>
      <c r="BTR87" s="80"/>
      <c r="BTS87" s="80"/>
      <c r="BTT87" s="80"/>
      <c r="BTU87" s="80"/>
      <c r="BTV87" s="80"/>
      <c r="BTW87" s="80"/>
      <c r="BTX87" s="80"/>
      <c r="BTY87" s="80"/>
      <c r="BTZ87" s="80"/>
      <c r="BUA87" s="80"/>
      <c r="BUB87" s="80"/>
      <c r="BUC87" s="80"/>
      <c r="BUD87" s="80"/>
      <c r="BUE87" s="80"/>
      <c r="BUF87" s="80"/>
      <c r="BUG87" s="80"/>
      <c r="BUH87" s="80"/>
      <c r="BUI87" s="80"/>
      <c r="BUJ87" s="80"/>
      <c r="BUK87" s="80"/>
      <c r="BUL87" s="80"/>
      <c r="BUM87" s="80"/>
      <c r="BUN87" s="80"/>
      <c r="BUO87" s="80"/>
      <c r="BUP87" s="80"/>
      <c r="BUQ87" s="80"/>
      <c r="BUR87" s="80"/>
      <c r="BUS87" s="80"/>
      <c r="BUT87" s="80"/>
      <c r="BUU87" s="80"/>
      <c r="BUV87" s="80"/>
      <c r="BUW87" s="80"/>
      <c r="BUX87" s="80"/>
      <c r="BUY87" s="80"/>
      <c r="BUZ87" s="80"/>
      <c r="BVA87" s="80"/>
      <c r="BVB87" s="80"/>
      <c r="BVC87" s="80"/>
      <c r="BVD87" s="80"/>
      <c r="BVE87" s="80"/>
      <c r="BVF87" s="80"/>
      <c r="BVG87" s="80"/>
      <c r="BVH87" s="80"/>
      <c r="BVI87" s="80"/>
      <c r="BVJ87" s="80"/>
      <c r="BVK87" s="80"/>
      <c r="BVL87" s="80"/>
      <c r="BVM87" s="80"/>
      <c r="BVN87" s="80"/>
      <c r="BVO87" s="80"/>
      <c r="BVP87" s="80"/>
      <c r="BVQ87" s="80"/>
      <c r="BVR87" s="80"/>
      <c r="BVS87" s="80"/>
      <c r="BVT87" s="80"/>
      <c r="BVU87" s="80"/>
      <c r="BVV87" s="80"/>
      <c r="BVW87" s="80"/>
      <c r="BVX87" s="80"/>
      <c r="BVY87" s="80"/>
      <c r="BVZ87" s="80"/>
      <c r="BWA87" s="80"/>
      <c r="BWB87" s="80"/>
      <c r="BWC87" s="80"/>
      <c r="BWD87" s="80"/>
      <c r="BWE87" s="80"/>
      <c r="BWF87" s="80"/>
      <c r="BWG87" s="80"/>
      <c r="BWH87" s="80"/>
      <c r="BWI87" s="80"/>
      <c r="BWJ87" s="80"/>
      <c r="BWK87" s="80"/>
      <c r="BWL87" s="80"/>
      <c r="BWM87" s="80"/>
      <c r="BWN87" s="80"/>
      <c r="BWO87" s="80"/>
      <c r="BWP87" s="80"/>
      <c r="BWQ87" s="80"/>
      <c r="BWR87" s="80"/>
      <c r="BWS87" s="80"/>
      <c r="BWT87" s="80"/>
      <c r="BWU87" s="80"/>
      <c r="BWV87" s="80"/>
      <c r="BWW87" s="80"/>
      <c r="BWX87" s="80"/>
      <c r="BWY87" s="80"/>
      <c r="BWZ87" s="80"/>
      <c r="BXA87" s="80"/>
      <c r="BXB87" s="80"/>
      <c r="BXC87" s="80"/>
      <c r="BXD87" s="80"/>
      <c r="BXE87" s="80"/>
      <c r="BXF87" s="80"/>
      <c r="BXG87" s="80"/>
      <c r="BXH87" s="80"/>
      <c r="BXI87" s="80"/>
      <c r="BXJ87" s="80"/>
      <c r="BXK87" s="80"/>
      <c r="BXL87" s="80"/>
      <c r="BXM87" s="80"/>
      <c r="BXN87" s="80"/>
      <c r="BXO87" s="80"/>
      <c r="BXP87" s="80"/>
      <c r="BXQ87" s="80"/>
      <c r="BXR87" s="80"/>
      <c r="BXS87" s="80"/>
      <c r="BXT87" s="80"/>
      <c r="BXU87" s="80"/>
      <c r="BXV87" s="80"/>
      <c r="BXW87" s="80"/>
      <c r="BXX87" s="80"/>
      <c r="BXY87" s="80"/>
      <c r="BXZ87" s="80"/>
      <c r="BYA87" s="80"/>
      <c r="BYB87" s="80"/>
      <c r="BYC87" s="80"/>
      <c r="BYD87" s="80"/>
      <c r="BYE87" s="80"/>
      <c r="BYF87" s="80"/>
      <c r="BYG87" s="80"/>
      <c r="BYH87" s="80"/>
      <c r="BYI87" s="80"/>
      <c r="BYJ87" s="80"/>
      <c r="BYK87" s="80"/>
      <c r="BYL87" s="80"/>
      <c r="BYM87" s="80"/>
      <c r="BYN87" s="80"/>
      <c r="BYO87" s="80"/>
      <c r="BYP87" s="80"/>
      <c r="BYQ87" s="80"/>
      <c r="BYR87" s="80"/>
      <c r="BYS87" s="80"/>
      <c r="BYT87" s="80"/>
      <c r="BYU87" s="80"/>
      <c r="BYV87" s="80"/>
      <c r="BYW87" s="80"/>
      <c r="BYX87" s="80"/>
      <c r="BYY87" s="80"/>
      <c r="BYZ87" s="80"/>
      <c r="BZA87" s="80"/>
      <c r="BZB87" s="80"/>
      <c r="BZC87" s="80"/>
      <c r="BZD87" s="80"/>
      <c r="BZE87" s="80"/>
      <c r="BZF87" s="80"/>
      <c r="BZG87" s="80"/>
      <c r="BZH87" s="80"/>
      <c r="BZI87" s="80"/>
      <c r="BZJ87" s="80"/>
      <c r="BZK87" s="80"/>
      <c r="BZL87" s="80"/>
      <c r="BZM87" s="80"/>
      <c r="BZN87" s="80"/>
      <c r="BZO87" s="80"/>
      <c r="BZP87" s="80"/>
      <c r="BZQ87" s="80"/>
      <c r="BZR87" s="80"/>
      <c r="BZS87" s="80"/>
      <c r="BZT87" s="80"/>
      <c r="BZU87" s="80"/>
      <c r="BZV87" s="80"/>
      <c r="BZW87" s="80"/>
      <c r="BZX87" s="80"/>
      <c r="BZY87" s="80"/>
      <c r="BZZ87" s="80"/>
      <c r="CAA87" s="80"/>
      <c r="CAB87" s="80"/>
      <c r="CAC87" s="80"/>
      <c r="CAD87" s="80"/>
      <c r="CAE87" s="80"/>
      <c r="CAF87" s="80"/>
      <c r="CAG87" s="80"/>
      <c r="CAH87" s="80"/>
      <c r="CAI87" s="80"/>
      <c r="CAJ87" s="80"/>
      <c r="CAK87" s="80"/>
      <c r="CAL87" s="80"/>
      <c r="CAM87" s="80"/>
      <c r="CAN87" s="80"/>
      <c r="CAO87" s="80"/>
      <c r="CAP87" s="80"/>
      <c r="CAQ87" s="80"/>
      <c r="CAR87" s="80"/>
      <c r="CAS87" s="80"/>
      <c r="CAT87" s="80"/>
      <c r="CAU87" s="80"/>
      <c r="CAV87" s="80"/>
      <c r="CAW87" s="80"/>
      <c r="CAX87" s="80"/>
      <c r="CAY87" s="80"/>
      <c r="CAZ87" s="80"/>
      <c r="CBA87" s="80"/>
      <c r="CBB87" s="80"/>
      <c r="CBC87" s="80"/>
      <c r="CBD87" s="80"/>
      <c r="CBE87" s="80"/>
      <c r="CBF87" s="80"/>
      <c r="CBG87" s="80"/>
      <c r="CBH87" s="80"/>
      <c r="CBI87" s="80"/>
      <c r="CBJ87" s="80"/>
      <c r="CBK87" s="80"/>
      <c r="CBL87" s="80"/>
      <c r="CBM87" s="80"/>
      <c r="CBN87" s="80"/>
      <c r="CBO87" s="80"/>
      <c r="CBP87" s="80"/>
      <c r="CBQ87" s="80"/>
      <c r="CBR87" s="80"/>
      <c r="CBS87" s="80"/>
      <c r="CBT87" s="80"/>
      <c r="CBU87" s="80"/>
      <c r="CBV87" s="80"/>
      <c r="CBW87" s="80"/>
      <c r="CBX87" s="80"/>
      <c r="CBY87" s="80"/>
      <c r="CBZ87" s="80"/>
      <c r="CCA87" s="80"/>
      <c r="CCB87" s="80"/>
      <c r="CCC87" s="80"/>
      <c r="CCD87" s="80"/>
      <c r="CCE87" s="80"/>
      <c r="CCF87" s="80"/>
      <c r="CCG87" s="80"/>
      <c r="CCH87" s="80"/>
      <c r="CCI87" s="80"/>
      <c r="CCJ87" s="80"/>
      <c r="CCK87" s="80"/>
      <c r="CCL87" s="80"/>
      <c r="CCM87" s="80"/>
      <c r="CCN87" s="80"/>
      <c r="CCO87" s="80"/>
      <c r="CCP87" s="80"/>
      <c r="CCQ87" s="80"/>
      <c r="CCR87" s="80"/>
      <c r="CCS87" s="80"/>
      <c r="CCT87" s="80"/>
      <c r="CCU87" s="80"/>
      <c r="CCV87" s="80"/>
      <c r="CCW87" s="80"/>
      <c r="CCX87" s="80"/>
      <c r="CCY87" s="80"/>
      <c r="CCZ87" s="80"/>
      <c r="CDA87" s="80"/>
      <c r="CDB87" s="80"/>
      <c r="CDC87" s="80"/>
      <c r="CDD87" s="80"/>
      <c r="CDE87" s="80"/>
      <c r="CDF87" s="80"/>
      <c r="CDG87" s="80"/>
      <c r="CDH87" s="80"/>
      <c r="CDI87" s="80"/>
      <c r="CDJ87" s="80"/>
      <c r="CDK87" s="80"/>
      <c r="CDL87" s="80"/>
      <c r="CDM87" s="80"/>
      <c r="CDN87" s="80"/>
      <c r="CDO87" s="80"/>
      <c r="CDP87" s="80"/>
      <c r="CDQ87" s="80"/>
      <c r="CDR87" s="80"/>
      <c r="CDS87" s="80"/>
      <c r="CDT87" s="80"/>
      <c r="CDU87" s="80"/>
      <c r="CDV87" s="80"/>
      <c r="CDW87" s="80"/>
      <c r="CDX87" s="80"/>
      <c r="CDY87" s="80"/>
      <c r="CDZ87" s="80"/>
      <c r="CEA87" s="80"/>
      <c r="CEB87" s="80"/>
      <c r="CEC87" s="80"/>
      <c r="CED87" s="80"/>
      <c r="CEE87" s="80"/>
      <c r="CEF87" s="80"/>
      <c r="CEG87" s="80"/>
      <c r="CEH87" s="80"/>
      <c r="CEI87" s="80"/>
      <c r="CEJ87" s="80"/>
      <c r="CEK87" s="80"/>
      <c r="CEL87" s="80"/>
      <c r="CEM87" s="80"/>
      <c r="CEN87" s="80"/>
      <c r="CEO87" s="80"/>
      <c r="CEP87" s="80"/>
      <c r="CEQ87" s="80"/>
      <c r="CER87" s="80"/>
      <c r="CES87" s="80"/>
      <c r="CET87" s="80"/>
      <c r="CEU87" s="80"/>
      <c r="CEV87" s="80"/>
      <c r="CEW87" s="80"/>
      <c r="CEX87" s="80"/>
      <c r="CEY87" s="80"/>
      <c r="CEZ87" s="80"/>
      <c r="CFA87" s="80"/>
      <c r="CFB87" s="80"/>
      <c r="CFC87" s="80"/>
      <c r="CFD87" s="80"/>
      <c r="CFE87" s="80"/>
      <c r="CFF87" s="80"/>
      <c r="CFG87" s="80"/>
      <c r="CFH87" s="80"/>
      <c r="CFI87" s="80"/>
      <c r="CFJ87" s="80"/>
      <c r="CFK87" s="80"/>
      <c r="CFL87" s="80"/>
      <c r="CFM87" s="80"/>
      <c r="CFN87" s="80"/>
      <c r="CFO87" s="80"/>
      <c r="CFP87" s="80"/>
      <c r="CFQ87" s="80"/>
      <c r="CFR87" s="80"/>
      <c r="CFS87" s="80"/>
      <c r="CFT87" s="80"/>
      <c r="CFU87" s="80"/>
      <c r="CFV87" s="80"/>
      <c r="CFW87" s="80"/>
      <c r="CFX87" s="80"/>
      <c r="CFY87" s="80"/>
      <c r="CFZ87" s="80"/>
      <c r="CGA87" s="80"/>
      <c r="CGB87" s="80"/>
      <c r="CGC87" s="80"/>
      <c r="CGD87" s="80"/>
      <c r="CGE87" s="80"/>
      <c r="CGF87" s="80"/>
      <c r="CGG87" s="80"/>
      <c r="CGH87" s="80"/>
      <c r="CGI87" s="80"/>
      <c r="CGJ87" s="80"/>
      <c r="CGK87" s="80"/>
      <c r="CGL87" s="80"/>
      <c r="CGM87" s="80"/>
      <c r="CGN87" s="80"/>
      <c r="CGO87" s="80"/>
      <c r="CGP87" s="80"/>
      <c r="CGQ87" s="80"/>
      <c r="CGR87" s="80"/>
      <c r="CGS87" s="80"/>
      <c r="CGT87" s="80"/>
      <c r="CGU87" s="80"/>
      <c r="CGV87" s="80"/>
      <c r="CGW87" s="80"/>
      <c r="CGX87" s="80"/>
      <c r="CGY87" s="80"/>
      <c r="CGZ87" s="80"/>
      <c r="CHA87" s="80"/>
      <c r="CHB87" s="80"/>
      <c r="CHC87" s="80"/>
      <c r="CHD87" s="80"/>
      <c r="CHE87" s="80"/>
      <c r="CHF87" s="80"/>
      <c r="CHG87" s="80"/>
      <c r="CHH87" s="80"/>
      <c r="CHI87" s="80"/>
      <c r="CHJ87" s="80"/>
      <c r="CHK87" s="80"/>
      <c r="CHL87" s="80"/>
      <c r="CHM87" s="80"/>
      <c r="CHN87" s="80"/>
      <c r="CHO87" s="80"/>
      <c r="CHP87" s="80"/>
      <c r="CHQ87" s="80"/>
      <c r="CHR87" s="80"/>
      <c r="CHS87" s="80"/>
      <c r="CHT87" s="80"/>
      <c r="CHU87" s="80"/>
      <c r="CHV87" s="80"/>
      <c r="CHW87" s="80"/>
      <c r="CHX87" s="80"/>
      <c r="CHY87" s="80"/>
      <c r="CHZ87" s="80"/>
      <c r="CIA87" s="80"/>
      <c r="CIB87" s="80"/>
      <c r="CIC87" s="80"/>
      <c r="CID87" s="80"/>
      <c r="CIE87" s="80"/>
      <c r="CIF87" s="80"/>
      <c r="CIG87" s="80"/>
      <c r="CIH87" s="80"/>
      <c r="CII87" s="80"/>
      <c r="CIJ87" s="80"/>
      <c r="CIK87" s="80"/>
      <c r="CIL87" s="80"/>
      <c r="CIM87" s="80"/>
      <c r="CIN87" s="80"/>
      <c r="CIO87" s="80"/>
      <c r="CIP87" s="80"/>
      <c r="CIQ87" s="80"/>
      <c r="CIR87" s="80"/>
      <c r="CIS87" s="80"/>
      <c r="CIT87" s="80"/>
      <c r="CIU87" s="80"/>
      <c r="CIV87" s="80"/>
      <c r="CIW87" s="80"/>
      <c r="CIX87" s="80"/>
      <c r="CIY87" s="80"/>
      <c r="CIZ87" s="80"/>
      <c r="CJA87" s="80"/>
      <c r="CJB87" s="80"/>
      <c r="CJC87" s="80"/>
      <c r="CJD87" s="80"/>
      <c r="CJE87" s="80"/>
      <c r="CJF87" s="80"/>
      <c r="CJG87" s="80"/>
      <c r="CJH87" s="80"/>
      <c r="CJI87" s="80"/>
      <c r="CJJ87" s="80"/>
      <c r="CJK87" s="80"/>
      <c r="CJL87" s="80"/>
      <c r="CJM87" s="80"/>
      <c r="CJN87" s="80"/>
      <c r="CJO87" s="80"/>
      <c r="CJP87" s="80"/>
      <c r="CJQ87" s="80"/>
      <c r="CJR87" s="80"/>
      <c r="CJS87" s="80"/>
      <c r="CJT87" s="80"/>
      <c r="CJU87" s="80"/>
      <c r="CJV87" s="80"/>
      <c r="CJW87" s="80"/>
      <c r="CJX87" s="80"/>
      <c r="CJY87" s="80"/>
      <c r="CJZ87" s="80"/>
      <c r="CKA87" s="80"/>
      <c r="CKB87" s="80"/>
      <c r="CKC87" s="80"/>
      <c r="CKD87" s="80"/>
      <c r="CKE87" s="80"/>
      <c r="CKF87" s="80"/>
      <c r="CKG87" s="80"/>
      <c r="CKH87" s="80"/>
      <c r="CKI87" s="80"/>
      <c r="CKJ87" s="80"/>
      <c r="CKK87" s="80"/>
      <c r="CKL87" s="80"/>
      <c r="CKM87" s="80"/>
      <c r="CKN87" s="80"/>
      <c r="CKO87" s="80"/>
      <c r="CKP87" s="80"/>
      <c r="CKQ87" s="80"/>
      <c r="CKR87" s="80"/>
      <c r="CKS87" s="80"/>
      <c r="CKT87" s="80"/>
      <c r="CKU87" s="80"/>
      <c r="CKV87" s="80"/>
      <c r="CKW87" s="80"/>
      <c r="CKX87" s="80"/>
      <c r="CKY87" s="80"/>
      <c r="CKZ87" s="80"/>
      <c r="CLA87" s="80"/>
      <c r="CLB87" s="80"/>
      <c r="CLC87" s="80"/>
      <c r="CLD87" s="80"/>
      <c r="CLE87" s="80"/>
      <c r="CLF87" s="80"/>
      <c r="CLG87" s="80"/>
      <c r="CLH87" s="80"/>
      <c r="CLI87" s="80"/>
      <c r="CLJ87" s="80"/>
      <c r="CLK87" s="80"/>
      <c r="CLL87" s="80"/>
      <c r="CLM87" s="80"/>
      <c r="CLN87" s="80"/>
      <c r="CLO87" s="80"/>
      <c r="CLP87" s="80"/>
      <c r="CLQ87" s="80"/>
      <c r="CLR87" s="80"/>
      <c r="CLS87" s="80"/>
      <c r="CLT87" s="80"/>
      <c r="CLU87" s="80"/>
      <c r="CLV87" s="80"/>
      <c r="CLW87" s="80"/>
      <c r="CLX87" s="80"/>
      <c r="CLY87" s="80"/>
      <c r="CLZ87" s="80"/>
      <c r="CMA87" s="80"/>
      <c r="CMB87" s="80"/>
      <c r="CMC87" s="80"/>
      <c r="CMD87" s="80"/>
      <c r="CME87" s="80"/>
      <c r="CMF87" s="80"/>
      <c r="CMG87" s="80"/>
      <c r="CMH87" s="80"/>
      <c r="CMI87" s="80"/>
      <c r="CMJ87" s="80"/>
      <c r="CMK87" s="80"/>
      <c r="CML87" s="80"/>
      <c r="CMM87" s="80"/>
      <c r="CMN87" s="80"/>
      <c r="CMO87" s="80"/>
      <c r="CMP87" s="80"/>
      <c r="CMQ87" s="80"/>
      <c r="CMR87" s="80"/>
      <c r="CMS87" s="80"/>
      <c r="CMT87" s="80"/>
      <c r="CMU87" s="80"/>
      <c r="CMV87" s="80"/>
      <c r="CMW87" s="80"/>
      <c r="CMX87" s="80"/>
      <c r="CMY87" s="80"/>
      <c r="CMZ87" s="80"/>
      <c r="CNA87" s="80"/>
      <c r="CNB87" s="80"/>
      <c r="CNC87" s="80"/>
      <c r="CND87" s="80"/>
      <c r="CNE87" s="80"/>
      <c r="CNF87" s="80"/>
      <c r="CNG87" s="80"/>
      <c r="CNH87" s="80"/>
      <c r="CNI87" s="80"/>
      <c r="CNJ87" s="80"/>
      <c r="CNK87" s="80"/>
      <c r="CNL87" s="80"/>
      <c r="CNM87" s="80"/>
      <c r="CNN87" s="80"/>
      <c r="CNO87" s="80"/>
      <c r="CNP87" s="80"/>
      <c r="CNQ87" s="80"/>
      <c r="CNR87" s="80"/>
      <c r="CNS87" s="80"/>
      <c r="CNT87" s="80"/>
      <c r="CNU87" s="80"/>
      <c r="CNV87" s="80"/>
      <c r="CNW87" s="80"/>
      <c r="CNX87" s="80"/>
      <c r="CNY87" s="80"/>
      <c r="CNZ87" s="80"/>
      <c r="COA87" s="80"/>
      <c r="COB87" s="80"/>
      <c r="COC87" s="80"/>
      <c r="COD87" s="80"/>
      <c r="COE87" s="80"/>
      <c r="COF87" s="80"/>
      <c r="COG87" s="80"/>
      <c r="COH87" s="80"/>
      <c r="COI87" s="80"/>
      <c r="COJ87" s="80"/>
      <c r="COK87" s="80"/>
      <c r="COL87" s="80"/>
      <c r="COM87" s="80"/>
      <c r="CON87" s="80"/>
      <c r="COO87" s="80"/>
      <c r="COP87" s="80"/>
      <c r="COQ87" s="80"/>
      <c r="COR87" s="80"/>
      <c r="COS87" s="80"/>
      <c r="COT87" s="80"/>
      <c r="COU87" s="80"/>
      <c r="COV87" s="80"/>
      <c r="COW87" s="80"/>
      <c r="COX87" s="80"/>
      <c r="COY87" s="80"/>
      <c r="COZ87" s="80"/>
      <c r="CPA87" s="80"/>
      <c r="CPB87" s="80"/>
      <c r="CPC87" s="80"/>
      <c r="CPD87" s="80"/>
      <c r="CPE87" s="80"/>
      <c r="CPF87" s="80"/>
      <c r="CPG87" s="80"/>
      <c r="CPH87" s="80"/>
      <c r="CPI87" s="80"/>
      <c r="CPJ87" s="80"/>
      <c r="CPK87" s="80"/>
      <c r="CPL87" s="80"/>
      <c r="CPM87" s="80"/>
      <c r="CPN87" s="80"/>
      <c r="CPO87" s="80"/>
      <c r="CPP87" s="80"/>
      <c r="CPQ87" s="80"/>
      <c r="CPR87" s="80"/>
      <c r="CPS87" s="80"/>
      <c r="CPT87" s="80"/>
      <c r="CPU87" s="80"/>
      <c r="CPV87" s="80"/>
      <c r="CPW87" s="80"/>
      <c r="CPX87" s="80"/>
      <c r="CPY87" s="80"/>
      <c r="CPZ87" s="80"/>
      <c r="CQA87" s="80"/>
      <c r="CQB87" s="80"/>
      <c r="CQC87" s="80"/>
      <c r="CQD87" s="80"/>
      <c r="CQE87" s="80"/>
      <c r="CQF87" s="80"/>
      <c r="CQG87" s="80"/>
      <c r="CQH87" s="80"/>
      <c r="CQI87" s="80"/>
      <c r="CQJ87" s="80"/>
      <c r="CQK87" s="80"/>
      <c r="CQL87" s="80"/>
      <c r="CQM87" s="80"/>
      <c r="CQN87" s="80"/>
      <c r="CQO87" s="80"/>
      <c r="CQP87" s="80"/>
      <c r="CQQ87" s="80"/>
      <c r="CQR87" s="80"/>
      <c r="CQS87" s="80"/>
      <c r="CQT87" s="80"/>
      <c r="CQU87" s="80"/>
      <c r="CQV87" s="80"/>
      <c r="CQW87" s="80"/>
      <c r="CQX87" s="80"/>
      <c r="CQY87" s="80"/>
      <c r="CQZ87" s="80"/>
      <c r="CRA87" s="80"/>
      <c r="CRB87" s="80"/>
      <c r="CRC87" s="80"/>
      <c r="CRD87" s="80"/>
      <c r="CRE87" s="80"/>
      <c r="CRF87" s="80"/>
      <c r="CRG87" s="80"/>
      <c r="CRH87" s="80"/>
      <c r="CRI87" s="80"/>
      <c r="CRJ87" s="80"/>
      <c r="CRK87" s="80"/>
      <c r="CRL87" s="80"/>
      <c r="CRM87" s="80"/>
      <c r="CRN87" s="80"/>
      <c r="CRO87" s="80"/>
      <c r="CRP87" s="80"/>
      <c r="CRQ87" s="80"/>
      <c r="CRR87" s="80"/>
      <c r="CRS87" s="80"/>
      <c r="CRT87" s="80"/>
      <c r="CRU87" s="80"/>
      <c r="CRV87" s="80"/>
      <c r="CRW87" s="80"/>
      <c r="CRX87" s="80"/>
      <c r="CRY87" s="80"/>
      <c r="CRZ87" s="80"/>
      <c r="CSA87" s="80"/>
      <c r="CSB87" s="80"/>
      <c r="CSC87" s="80"/>
      <c r="CSD87" s="80"/>
      <c r="CSE87" s="80"/>
      <c r="CSF87" s="80"/>
      <c r="CSG87" s="80"/>
      <c r="CSH87" s="80"/>
      <c r="CSI87" s="80"/>
      <c r="CSJ87" s="80"/>
      <c r="CSK87" s="80"/>
      <c r="CSL87" s="80"/>
      <c r="CSM87" s="80"/>
      <c r="CSN87" s="80"/>
      <c r="CSO87" s="80"/>
      <c r="CSP87" s="80"/>
      <c r="CSQ87" s="80"/>
      <c r="CSR87" s="80"/>
      <c r="CSS87" s="80"/>
      <c r="CST87" s="80"/>
      <c r="CSU87" s="80"/>
      <c r="CSV87" s="80"/>
      <c r="CSW87" s="80"/>
      <c r="CSX87" s="80"/>
      <c r="CSY87" s="80"/>
      <c r="CSZ87" s="80"/>
      <c r="CTA87" s="80"/>
      <c r="CTB87" s="80"/>
      <c r="CTC87" s="80"/>
      <c r="CTD87" s="80"/>
      <c r="CTE87" s="80"/>
      <c r="CTF87" s="80"/>
      <c r="CTG87" s="80"/>
      <c r="CTH87" s="80"/>
      <c r="CTI87" s="80"/>
      <c r="CTJ87" s="80"/>
      <c r="CTK87" s="80"/>
      <c r="CTL87" s="80"/>
      <c r="CTM87" s="80"/>
      <c r="CTN87" s="80"/>
      <c r="CTO87" s="80"/>
      <c r="CTP87" s="80"/>
      <c r="CTQ87" s="80"/>
      <c r="CTR87" s="80"/>
      <c r="CTS87" s="80"/>
      <c r="CTT87" s="80"/>
      <c r="CTU87" s="80"/>
      <c r="CTV87" s="80"/>
      <c r="CTW87" s="80"/>
      <c r="CTX87" s="80"/>
      <c r="CTY87" s="80"/>
      <c r="CTZ87" s="80"/>
      <c r="CUA87" s="80"/>
      <c r="CUB87" s="80"/>
      <c r="CUC87" s="80"/>
      <c r="CUD87" s="80"/>
      <c r="CUE87" s="80"/>
      <c r="CUF87" s="80"/>
      <c r="CUG87" s="80"/>
      <c r="CUH87" s="80"/>
      <c r="CUI87" s="80"/>
      <c r="CUJ87" s="80"/>
      <c r="CUK87" s="80"/>
      <c r="CUL87" s="80"/>
      <c r="CUM87" s="80"/>
      <c r="CUN87" s="80"/>
      <c r="CUO87" s="80"/>
      <c r="CUP87" s="80"/>
      <c r="CUQ87" s="80"/>
      <c r="CUR87" s="80"/>
      <c r="CUS87" s="80"/>
      <c r="CUT87" s="80"/>
      <c r="CUU87" s="80"/>
      <c r="CUV87" s="80"/>
      <c r="CUW87" s="80"/>
      <c r="CUX87" s="80"/>
      <c r="CUY87" s="80"/>
      <c r="CUZ87" s="80"/>
      <c r="CVA87" s="80"/>
      <c r="CVB87" s="80"/>
      <c r="CVC87" s="80"/>
      <c r="CVD87" s="80"/>
      <c r="CVE87" s="80"/>
      <c r="CVF87" s="80"/>
      <c r="CVG87" s="80"/>
      <c r="CVH87" s="80"/>
      <c r="CVI87" s="80"/>
      <c r="CVJ87" s="80"/>
      <c r="CVK87" s="80"/>
      <c r="CVL87" s="80"/>
      <c r="CVM87" s="80"/>
      <c r="CVN87" s="80"/>
      <c r="CVO87" s="80"/>
      <c r="CVP87" s="80"/>
      <c r="CVQ87" s="80"/>
      <c r="CVR87" s="80"/>
      <c r="CVS87" s="80"/>
      <c r="CVT87" s="80"/>
      <c r="CVU87" s="80"/>
      <c r="CVV87" s="80"/>
      <c r="CVW87" s="80"/>
      <c r="CVX87" s="80"/>
      <c r="CVY87" s="80"/>
      <c r="CVZ87" s="80"/>
      <c r="CWA87" s="80"/>
      <c r="CWB87" s="80"/>
      <c r="CWC87" s="80"/>
      <c r="CWD87" s="80"/>
      <c r="CWE87" s="80"/>
      <c r="CWF87" s="80"/>
      <c r="CWG87" s="80"/>
      <c r="CWH87" s="80"/>
      <c r="CWI87" s="80"/>
      <c r="CWJ87" s="80"/>
      <c r="CWK87" s="80"/>
      <c r="CWL87" s="80"/>
      <c r="CWM87" s="80"/>
      <c r="CWN87" s="80"/>
      <c r="CWO87" s="80"/>
      <c r="CWP87" s="80"/>
      <c r="CWQ87" s="80"/>
      <c r="CWR87" s="80"/>
      <c r="CWS87" s="80"/>
      <c r="CWT87" s="80"/>
      <c r="CWU87" s="80"/>
      <c r="CWV87" s="80"/>
      <c r="CWW87" s="80"/>
      <c r="CWX87" s="80"/>
      <c r="CWY87" s="80"/>
      <c r="CWZ87" s="80"/>
      <c r="CXA87" s="80"/>
      <c r="CXB87" s="80"/>
      <c r="CXC87" s="80"/>
      <c r="CXD87" s="80"/>
      <c r="CXE87" s="80"/>
      <c r="CXF87" s="80"/>
      <c r="CXG87" s="80"/>
      <c r="CXH87" s="80"/>
      <c r="CXI87" s="80"/>
      <c r="CXJ87" s="80"/>
      <c r="CXK87" s="80"/>
      <c r="CXL87" s="80"/>
      <c r="CXM87" s="80"/>
      <c r="CXN87" s="80"/>
      <c r="CXO87" s="80"/>
      <c r="CXP87" s="80"/>
      <c r="CXQ87" s="80"/>
      <c r="CXR87" s="80"/>
      <c r="CXS87" s="80"/>
      <c r="CXT87" s="80"/>
      <c r="CXU87" s="80"/>
      <c r="CXV87" s="80"/>
      <c r="CXW87" s="80"/>
      <c r="CXX87" s="80"/>
      <c r="CXY87" s="80"/>
      <c r="CXZ87" s="80"/>
      <c r="CYA87" s="80"/>
      <c r="CYB87" s="80"/>
      <c r="CYC87" s="80"/>
      <c r="CYD87" s="80"/>
      <c r="CYE87" s="80"/>
      <c r="CYF87" s="80"/>
      <c r="CYG87" s="80"/>
      <c r="CYH87" s="80"/>
      <c r="CYI87" s="80"/>
      <c r="CYJ87" s="80"/>
      <c r="CYK87" s="80"/>
      <c r="CYL87" s="80"/>
      <c r="CYM87" s="80"/>
      <c r="CYN87" s="80"/>
      <c r="CYO87" s="80"/>
      <c r="CYP87" s="80"/>
      <c r="CYQ87" s="80"/>
      <c r="CYR87" s="80"/>
      <c r="CYS87" s="80"/>
      <c r="CYT87" s="80"/>
      <c r="CYU87" s="80"/>
      <c r="CYV87" s="80"/>
      <c r="CYW87" s="80"/>
      <c r="CYX87" s="80"/>
      <c r="CYY87" s="80"/>
      <c r="CYZ87" s="80"/>
      <c r="CZA87" s="80"/>
      <c r="CZB87" s="80"/>
      <c r="CZC87" s="80"/>
      <c r="CZD87" s="80"/>
      <c r="CZE87" s="80"/>
      <c r="CZF87" s="80"/>
      <c r="CZG87" s="80"/>
      <c r="CZH87" s="80"/>
      <c r="CZI87" s="80"/>
      <c r="CZJ87" s="80"/>
      <c r="CZK87" s="80"/>
      <c r="CZL87" s="80"/>
      <c r="CZM87" s="80"/>
      <c r="CZN87" s="80"/>
      <c r="CZO87" s="80"/>
      <c r="CZP87" s="80"/>
      <c r="CZQ87" s="80"/>
      <c r="CZR87" s="80"/>
      <c r="CZS87" s="80"/>
      <c r="CZT87" s="80"/>
      <c r="CZU87" s="80"/>
      <c r="CZV87" s="80"/>
      <c r="CZW87" s="80"/>
      <c r="CZX87" s="80"/>
      <c r="CZY87" s="80"/>
      <c r="CZZ87" s="80"/>
      <c r="DAA87" s="80"/>
      <c r="DAB87" s="80"/>
      <c r="DAC87" s="80"/>
      <c r="DAD87" s="80"/>
      <c r="DAE87" s="80"/>
      <c r="DAF87" s="80"/>
      <c r="DAG87" s="80"/>
      <c r="DAH87" s="80"/>
      <c r="DAI87" s="80"/>
      <c r="DAJ87" s="80"/>
      <c r="DAK87" s="80"/>
      <c r="DAL87" s="80"/>
      <c r="DAM87" s="80"/>
      <c r="DAN87" s="80"/>
      <c r="DAO87" s="80"/>
      <c r="DAP87" s="80"/>
      <c r="DAQ87" s="80"/>
      <c r="DAR87" s="80"/>
      <c r="DAS87" s="80"/>
      <c r="DAT87" s="80"/>
      <c r="DAU87" s="80"/>
      <c r="DAV87" s="80"/>
      <c r="DAW87" s="80"/>
      <c r="DAX87" s="80"/>
      <c r="DAY87" s="80"/>
      <c r="DAZ87" s="80"/>
      <c r="DBA87" s="80"/>
      <c r="DBB87" s="80"/>
      <c r="DBC87" s="80"/>
      <c r="DBD87" s="80"/>
      <c r="DBE87" s="80"/>
      <c r="DBF87" s="80"/>
      <c r="DBG87" s="80"/>
      <c r="DBH87" s="80"/>
      <c r="DBI87" s="80"/>
      <c r="DBJ87" s="80"/>
      <c r="DBK87" s="80"/>
      <c r="DBL87" s="80"/>
      <c r="DBM87" s="80"/>
      <c r="DBN87" s="80"/>
      <c r="DBO87" s="80"/>
      <c r="DBP87" s="80"/>
      <c r="DBQ87" s="80"/>
      <c r="DBR87" s="80"/>
      <c r="DBS87" s="80"/>
      <c r="DBT87" s="80"/>
      <c r="DBU87" s="80"/>
      <c r="DBV87" s="80"/>
      <c r="DBW87" s="80"/>
      <c r="DBX87" s="80"/>
      <c r="DBY87" s="80"/>
      <c r="DBZ87" s="80"/>
      <c r="DCA87" s="80"/>
      <c r="DCB87" s="80"/>
      <c r="DCC87" s="80"/>
      <c r="DCD87" s="80"/>
      <c r="DCE87" s="80"/>
      <c r="DCF87" s="80"/>
      <c r="DCG87" s="80"/>
      <c r="DCH87" s="80"/>
      <c r="DCI87" s="80"/>
      <c r="DCJ87" s="80"/>
      <c r="DCK87" s="80"/>
      <c r="DCL87" s="80"/>
      <c r="DCM87" s="80"/>
      <c r="DCN87" s="80"/>
      <c r="DCO87" s="80"/>
      <c r="DCP87" s="80"/>
      <c r="DCQ87" s="80"/>
      <c r="DCR87" s="80"/>
      <c r="DCS87" s="80"/>
      <c r="DCT87" s="80"/>
      <c r="DCU87" s="80"/>
      <c r="DCV87" s="80"/>
      <c r="DCW87" s="80"/>
      <c r="DCX87" s="80"/>
      <c r="DCY87" s="80"/>
      <c r="DCZ87" s="80"/>
      <c r="DDA87" s="80"/>
      <c r="DDB87" s="80"/>
      <c r="DDC87" s="80"/>
      <c r="DDD87" s="80"/>
      <c r="DDE87" s="80"/>
      <c r="DDF87" s="80"/>
      <c r="DDG87" s="80"/>
      <c r="DDH87" s="80"/>
      <c r="DDI87" s="80"/>
      <c r="DDJ87" s="80"/>
      <c r="DDK87" s="80"/>
      <c r="DDL87" s="80"/>
      <c r="DDM87" s="80"/>
      <c r="DDN87" s="80"/>
      <c r="DDO87" s="80"/>
      <c r="DDP87" s="80"/>
      <c r="DDQ87" s="80"/>
      <c r="DDR87" s="80"/>
      <c r="DDS87" s="80"/>
      <c r="DDT87" s="80"/>
      <c r="DDU87" s="80"/>
      <c r="DDV87" s="80"/>
      <c r="DDW87" s="80"/>
      <c r="DDX87" s="80"/>
      <c r="DDY87" s="80"/>
      <c r="DDZ87" s="80"/>
      <c r="DEA87" s="80"/>
      <c r="DEB87" s="80"/>
      <c r="DEC87" s="80"/>
      <c r="DED87" s="80"/>
      <c r="DEE87" s="80"/>
      <c r="DEF87" s="80"/>
      <c r="DEG87" s="80"/>
      <c r="DEH87" s="80"/>
      <c r="DEI87" s="80"/>
      <c r="DEJ87" s="80"/>
      <c r="DEK87" s="80"/>
      <c r="DEL87" s="80"/>
      <c r="DEM87" s="80"/>
      <c r="DEN87" s="80"/>
      <c r="DEO87" s="80"/>
      <c r="DEP87" s="80"/>
      <c r="DEQ87" s="80"/>
      <c r="DER87" s="80"/>
      <c r="DES87" s="80"/>
      <c r="DET87" s="80"/>
      <c r="DEU87" s="80"/>
      <c r="DEV87" s="80"/>
      <c r="DEW87" s="80"/>
      <c r="DEX87" s="80"/>
      <c r="DEY87" s="80"/>
      <c r="DEZ87" s="80"/>
      <c r="DFA87" s="80"/>
      <c r="DFB87" s="80"/>
      <c r="DFC87" s="80"/>
      <c r="DFD87" s="80"/>
      <c r="DFE87" s="80"/>
      <c r="DFF87" s="80"/>
      <c r="DFG87" s="80"/>
      <c r="DFH87" s="80"/>
      <c r="DFI87" s="80"/>
      <c r="DFJ87" s="80"/>
      <c r="DFK87" s="80"/>
      <c r="DFL87" s="80"/>
      <c r="DFM87" s="80"/>
      <c r="DFN87" s="80"/>
      <c r="DFO87" s="80"/>
      <c r="DFP87" s="80"/>
      <c r="DFQ87" s="80"/>
      <c r="DFR87" s="80"/>
      <c r="DFS87" s="80"/>
      <c r="DFT87" s="80"/>
      <c r="DFU87" s="80"/>
      <c r="DFV87" s="80"/>
      <c r="DFW87" s="80"/>
      <c r="DFX87" s="80"/>
      <c r="DFY87" s="80"/>
      <c r="DFZ87" s="80"/>
      <c r="DGA87" s="80"/>
      <c r="DGB87" s="80"/>
      <c r="DGC87" s="80"/>
      <c r="DGD87" s="80"/>
      <c r="DGE87" s="80"/>
      <c r="DGF87" s="80"/>
      <c r="DGG87" s="80"/>
      <c r="DGH87" s="80"/>
      <c r="DGI87" s="80"/>
      <c r="DGJ87" s="80"/>
      <c r="DGK87" s="80"/>
      <c r="DGL87" s="80"/>
      <c r="DGM87" s="80"/>
      <c r="DGN87" s="80"/>
      <c r="DGO87" s="80"/>
      <c r="DGP87" s="80"/>
      <c r="DGQ87" s="80"/>
      <c r="DGR87" s="80"/>
      <c r="DGS87" s="80"/>
      <c r="DGT87" s="80"/>
      <c r="DGU87" s="80"/>
      <c r="DGV87" s="80"/>
      <c r="DGW87" s="80"/>
      <c r="DGX87" s="80"/>
      <c r="DGY87" s="80"/>
      <c r="DGZ87" s="80"/>
      <c r="DHA87" s="80"/>
      <c r="DHB87" s="80"/>
      <c r="DHC87" s="80"/>
      <c r="DHD87" s="80"/>
      <c r="DHE87" s="80"/>
      <c r="DHF87" s="80"/>
      <c r="DHG87" s="80"/>
      <c r="DHH87" s="80"/>
      <c r="DHI87" s="80"/>
      <c r="DHJ87" s="80"/>
      <c r="DHK87" s="80"/>
      <c r="DHL87" s="80"/>
      <c r="DHM87" s="80"/>
      <c r="DHN87" s="80"/>
      <c r="DHO87" s="80"/>
      <c r="DHP87" s="80"/>
      <c r="DHQ87" s="80"/>
      <c r="DHR87" s="80"/>
      <c r="DHS87" s="80"/>
      <c r="DHT87" s="80"/>
      <c r="DHU87" s="80"/>
      <c r="DHV87" s="80"/>
      <c r="DHW87" s="80"/>
      <c r="DHX87" s="80"/>
      <c r="DHY87" s="80"/>
      <c r="DHZ87" s="80"/>
      <c r="DIA87" s="80"/>
      <c r="DIB87" s="80"/>
      <c r="DIC87" s="80"/>
      <c r="DID87" s="80"/>
      <c r="DIE87" s="80"/>
      <c r="DIF87" s="80"/>
      <c r="DIG87" s="80"/>
      <c r="DIH87" s="80"/>
      <c r="DII87" s="80"/>
      <c r="DIJ87" s="80"/>
      <c r="DIK87" s="80"/>
      <c r="DIL87" s="80"/>
      <c r="DIM87" s="80"/>
      <c r="DIN87" s="80"/>
      <c r="DIO87" s="80"/>
      <c r="DIP87" s="80"/>
      <c r="DIQ87" s="80"/>
      <c r="DIR87" s="80"/>
      <c r="DIS87" s="80"/>
      <c r="DIT87" s="80"/>
      <c r="DIU87" s="80"/>
      <c r="DIV87" s="80"/>
      <c r="DIW87" s="80"/>
      <c r="DIX87" s="80"/>
      <c r="DIY87" s="80"/>
      <c r="DIZ87" s="80"/>
      <c r="DJA87" s="80"/>
      <c r="DJB87" s="80"/>
      <c r="DJC87" s="80"/>
      <c r="DJD87" s="80"/>
      <c r="DJE87" s="80"/>
      <c r="DJF87" s="80"/>
      <c r="DJG87" s="80"/>
      <c r="DJH87" s="80"/>
      <c r="DJI87" s="80"/>
      <c r="DJJ87" s="80"/>
      <c r="DJK87" s="80"/>
      <c r="DJL87" s="80"/>
      <c r="DJM87" s="80"/>
      <c r="DJN87" s="80"/>
      <c r="DJO87" s="80"/>
      <c r="DJP87" s="80"/>
      <c r="DJQ87" s="80"/>
      <c r="DJR87" s="80"/>
      <c r="DJS87" s="80"/>
      <c r="DJT87" s="80"/>
      <c r="DJU87" s="80"/>
      <c r="DJV87" s="80"/>
      <c r="DJW87" s="80"/>
      <c r="DJX87" s="80"/>
      <c r="DJY87" s="80"/>
      <c r="DJZ87" s="80"/>
      <c r="DKA87" s="80"/>
      <c r="DKB87" s="80"/>
      <c r="DKC87" s="80"/>
      <c r="DKD87" s="80"/>
      <c r="DKE87" s="80"/>
      <c r="DKF87" s="80"/>
      <c r="DKG87" s="80"/>
      <c r="DKH87" s="80"/>
      <c r="DKI87" s="80"/>
      <c r="DKJ87" s="80"/>
      <c r="DKK87" s="80"/>
      <c r="DKL87" s="80"/>
      <c r="DKM87" s="80"/>
      <c r="DKN87" s="80"/>
      <c r="DKO87" s="80"/>
      <c r="DKP87" s="80"/>
      <c r="DKQ87" s="80"/>
      <c r="DKR87" s="80"/>
      <c r="DKS87" s="80"/>
      <c r="DKT87" s="80"/>
      <c r="DKU87" s="80"/>
      <c r="DKV87" s="80"/>
      <c r="DKW87" s="80"/>
      <c r="DKX87" s="80"/>
      <c r="DKY87" s="80"/>
      <c r="DKZ87" s="80"/>
      <c r="DLA87" s="80"/>
      <c r="DLB87" s="80"/>
      <c r="DLC87" s="80"/>
      <c r="DLD87" s="80"/>
      <c r="DLE87" s="80"/>
      <c r="DLF87" s="80"/>
      <c r="DLG87" s="80"/>
      <c r="DLH87" s="80"/>
      <c r="DLI87" s="80"/>
      <c r="DLJ87" s="80"/>
      <c r="DLK87" s="80"/>
      <c r="DLL87" s="80"/>
      <c r="DLM87" s="80"/>
      <c r="DLN87" s="80"/>
      <c r="DLO87" s="80"/>
      <c r="DLP87" s="80"/>
      <c r="DLQ87" s="80"/>
      <c r="DLR87" s="80"/>
      <c r="DLS87" s="80"/>
      <c r="DLT87" s="80"/>
      <c r="DLU87" s="80"/>
      <c r="DLV87" s="80"/>
      <c r="DLW87" s="80"/>
      <c r="DLX87" s="80"/>
      <c r="DLY87" s="80"/>
      <c r="DLZ87" s="80"/>
      <c r="DMA87" s="80"/>
      <c r="DMB87" s="80"/>
      <c r="DMC87" s="80"/>
      <c r="DMD87" s="80"/>
      <c r="DME87" s="80"/>
      <c r="DMF87" s="80"/>
      <c r="DMG87" s="80"/>
      <c r="DMH87" s="80"/>
      <c r="DMI87" s="80"/>
      <c r="DMJ87" s="80"/>
      <c r="DMK87" s="80"/>
      <c r="DML87" s="80"/>
      <c r="DMM87" s="80"/>
      <c r="DMN87" s="80"/>
      <c r="DMO87" s="80"/>
      <c r="DMP87" s="80"/>
      <c r="DMQ87" s="80"/>
      <c r="DMR87" s="80"/>
      <c r="DMS87" s="80"/>
      <c r="DMT87" s="80"/>
      <c r="DMU87" s="80"/>
      <c r="DMV87" s="80"/>
      <c r="DMW87" s="80"/>
      <c r="DMX87" s="80"/>
      <c r="DMY87" s="80"/>
      <c r="DMZ87" s="80"/>
      <c r="DNA87" s="80"/>
      <c r="DNB87" s="80"/>
      <c r="DNC87" s="80"/>
      <c r="DND87" s="80"/>
      <c r="DNE87" s="80"/>
      <c r="DNF87" s="80"/>
      <c r="DNG87" s="80"/>
      <c r="DNH87" s="80"/>
      <c r="DNI87" s="80"/>
      <c r="DNJ87" s="80"/>
      <c r="DNK87" s="80"/>
      <c r="DNL87" s="80"/>
      <c r="DNM87" s="80"/>
      <c r="DNN87" s="80"/>
      <c r="DNO87" s="80"/>
      <c r="DNP87" s="80"/>
      <c r="DNQ87" s="80"/>
      <c r="DNR87" s="80"/>
      <c r="DNS87" s="80"/>
      <c r="DNT87" s="80"/>
      <c r="DNU87" s="80"/>
      <c r="DNV87" s="80"/>
      <c r="DNW87" s="80"/>
      <c r="DNX87" s="80"/>
      <c r="DNY87" s="80"/>
      <c r="DNZ87" s="80"/>
      <c r="DOA87" s="80"/>
      <c r="DOB87" s="80"/>
      <c r="DOC87" s="80"/>
      <c r="DOD87" s="80"/>
      <c r="DOE87" s="80"/>
      <c r="DOF87" s="80"/>
      <c r="DOG87" s="80"/>
      <c r="DOH87" s="80"/>
      <c r="DOI87" s="80"/>
      <c r="DOJ87" s="80"/>
      <c r="DOK87" s="80"/>
      <c r="DOL87" s="80"/>
      <c r="DOM87" s="80"/>
      <c r="DON87" s="80"/>
      <c r="DOO87" s="80"/>
      <c r="DOP87" s="80"/>
      <c r="DOQ87" s="80"/>
      <c r="DOR87" s="80"/>
      <c r="DOS87" s="80"/>
      <c r="DOT87" s="80"/>
      <c r="DOU87" s="80"/>
      <c r="DOV87" s="80"/>
      <c r="DOW87" s="80"/>
      <c r="DOX87" s="80"/>
      <c r="DOY87" s="80"/>
      <c r="DOZ87" s="80"/>
      <c r="DPA87" s="80"/>
      <c r="DPB87" s="80"/>
      <c r="DPC87" s="80"/>
      <c r="DPD87" s="80"/>
      <c r="DPE87" s="80"/>
      <c r="DPF87" s="80"/>
      <c r="DPG87" s="80"/>
      <c r="DPH87" s="80"/>
      <c r="DPI87" s="80"/>
      <c r="DPJ87" s="80"/>
      <c r="DPK87" s="80"/>
      <c r="DPL87" s="80"/>
      <c r="DPM87" s="80"/>
      <c r="DPN87" s="80"/>
      <c r="DPO87" s="80"/>
      <c r="DPP87" s="80"/>
      <c r="DPQ87" s="80"/>
      <c r="DPR87" s="80"/>
      <c r="DPS87" s="80"/>
      <c r="DPT87" s="80"/>
      <c r="DPU87" s="80"/>
      <c r="DPV87" s="80"/>
      <c r="DPW87" s="80"/>
      <c r="DPX87" s="80"/>
      <c r="DPY87" s="80"/>
      <c r="DPZ87" s="80"/>
      <c r="DQA87" s="80"/>
      <c r="DQB87" s="80"/>
      <c r="DQC87" s="80"/>
      <c r="DQD87" s="80"/>
      <c r="DQE87" s="80"/>
      <c r="DQF87" s="80"/>
      <c r="DQG87" s="80"/>
      <c r="DQH87" s="80"/>
      <c r="DQI87" s="80"/>
      <c r="DQJ87" s="80"/>
      <c r="DQK87" s="80"/>
      <c r="DQL87" s="80"/>
      <c r="DQM87" s="80"/>
      <c r="DQN87" s="80"/>
      <c r="DQO87" s="80"/>
      <c r="DQP87" s="80"/>
      <c r="DQQ87" s="80"/>
      <c r="DQR87" s="80"/>
      <c r="DQS87" s="80"/>
      <c r="DQT87" s="80"/>
      <c r="DQU87" s="80"/>
      <c r="DQV87" s="80"/>
      <c r="DQW87" s="80"/>
      <c r="DQX87" s="80"/>
      <c r="DQY87" s="80"/>
      <c r="DQZ87" s="80"/>
      <c r="DRA87" s="80"/>
      <c r="DRB87" s="80"/>
      <c r="DRC87" s="80"/>
      <c r="DRD87" s="80"/>
      <c r="DRE87" s="80"/>
      <c r="DRF87" s="80"/>
      <c r="DRG87" s="80"/>
      <c r="DRH87" s="80"/>
      <c r="DRI87" s="80"/>
      <c r="DRJ87" s="80"/>
      <c r="DRK87" s="80"/>
      <c r="DRL87" s="80"/>
      <c r="DRM87" s="80"/>
      <c r="DRN87" s="80"/>
      <c r="DRO87" s="80"/>
      <c r="DRP87" s="80"/>
      <c r="DRQ87" s="80"/>
      <c r="DRR87" s="80"/>
      <c r="DRS87" s="80"/>
      <c r="DRT87" s="80"/>
      <c r="DRU87" s="80"/>
      <c r="DRV87" s="80"/>
      <c r="DRW87" s="80"/>
      <c r="DRX87" s="80"/>
      <c r="DRY87" s="80"/>
      <c r="DRZ87" s="80"/>
      <c r="DSA87" s="80"/>
      <c r="DSB87" s="80"/>
      <c r="DSC87" s="80"/>
      <c r="DSD87" s="80"/>
      <c r="DSE87" s="80"/>
      <c r="DSF87" s="80"/>
      <c r="DSG87" s="80"/>
      <c r="DSH87" s="80"/>
      <c r="DSI87" s="80"/>
      <c r="DSJ87" s="80"/>
      <c r="DSK87" s="80"/>
      <c r="DSL87" s="80"/>
      <c r="DSM87" s="80"/>
      <c r="DSN87" s="80"/>
      <c r="DSO87" s="80"/>
      <c r="DSP87" s="80"/>
      <c r="DSQ87" s="80"/>
      <c r="DSR87" s="80"/>
      <c r="DSS87" s="80"/>
      <c r="DST87" s="80"/>
      <c r="DSU87" s="80"/>
      <c r="DSV87" s="80"/>
      <c r="DSW87" s="80"/>
      <c r="DSX87" s="80"/>
      <c r="DSY87" s="80"/>
      <c r="DSZ87" s="80"/>
      <c r="DTA87" s="80"/>
      <c r="DTB87" s="80"/>
      <c r="DTC87" s="80"/>
      <c r="DTD87" s="80"/>
      <c r="DTE87" s="80"/>
      <c r="DTF87" s="80"/>
      <c r="DTG87" s="80"/>
      <c r="DTH87" s="80"/>
      <c r="DTI87" s="80"/>
      <c r="DTJ87" s="80"/>
      <c r="DTK87" s="80"/>
      <c r="DTL87" s="80"/>
      <c r="DTM87" s="80"/>
      <c r="DTN87" s="80"/>
      <c r="DTO87" s="80"/>
      <c r="DTP87" s="80"/>
      <c r="DTQ87" s="80"/>
      <c r="DTR87" s="80"/>
      <c r="DTS87" s="80"/>
      <c r="DTT87" s="80"/>
      <c r="DTU87" s="80"/>
      <c r="DTV87" s="80"/>
      <c r="DTW87" s="80"/>
      <c r="DTX87" s="80"/>
      <c r="DTY87" s="80"/>
      <c r="DTZ87" s="80"/>
      <c r="DUA87" s="80"/>
      <c r="DUB87" s="80"/>
      <c r="DUC87" s="80"/>
      <c r="DUD87" s="80"/>
      <c r="DUE87" s="80"/>
      <c r="DUF87" s="80"/>
      <c r="DUG87" s="80"/>
      <c r="DUH87" s="80"/>
      <c r="DUI87" s="80"/>
      <c r="DUJ87" s="80"/>
      <c r="DUK87" s="80"/>
      <c r="DUL87" s="80"/>
      <c r="DUM87" s="80"/>
      <c r="DUN87" s="80"/>
      <c r="DUO87" s="80"/>
      <c r="DUP87" s="80"/>
      <c r="DUQ87" s="80"/>
      <c r="DUR87" s="80"/>
      <c r="DUS87" s="80"/>
      <c r="DUT87" s="80"/>
      <c r="DUU87" s="80"/>
      <c r="DUV87" s="80"/>
      <c r="DUW87" s="80"/>
      <c r="DUX87" s="80"/>
      <c r="DUY87" s="80"/>
      <c r="DUZ87" s="80"/>
      <c r="DVA87" s="80"/>
      <c r="DVB87" s="80"/>
      <c r="DVC87" s="80"/>
      <c r="DVD87" s="80"/>
      <c r="DVE87" s="80"/>
      <c r="DVF87" s="80"/>
      <c r="DVG87" s="80"/>
      <c r="DVH87" s="80"/>
      <c r="DVI87" s="80"/>
      <c r="DVJ87" s="80"/>
      <c r="DVK87" s="80"/>
      <c r="DVL87" s="80"/>
      <c r="DVM87" s="80"/>
      <c r="DVN87" s="80"/>
      <c r="DVO87" s="80"/>
      <c r="DVP87" s="80"/>
      <c r="DVQ87" s="80"/>
      <c r="DVR87" s="80"/>
      <c r="DVS87" s="80"/>
      <c r="DVT87" s="80"/>
      <c r="DVU87" s="80"/>
      <c r="DVV87" s="80"/>
      <c r="DVW87" s="80"/>
      <c r="DVX87" s="80"/>
      <c r="DVY87" s="80"/>
      <c r="DVZ87" s="80"/>
      <c r="DWA87" s="80"/>
      <c r="DWB87" s="80"/>
      <c r="DWC87" s="80"/>
      <c r="DWD87" s="80"/>
      <c r="DWE87" s="80"/>
      <c r="DWF87" s="80"/>
      <c r="DWG87" s="80"/>
      <c r="DWH87" s="80"/>
      <c r="DWI87" s="80"/>
      <c r="DWJ87" s="80"/>
      <c r="DWK87" s="80"/>
      <c r="DWL87" s="80"/>
      <c r="DWM87" s="80"/>
      <c r="DWN87" s="80"/>
      <c r="DWO87" s="80"/>
      <c r="DWP87" s="80"/>
      <c r="DWQ87" s="80"/>
      <c r="DWR87" s="80"/>
      <c r="DWS87" s="80"/>
      <c r="DWT87" s="80"/>
      <c r="DWU87" s="80"/>
      <c r="DWV87" s="80"/>
      <c r="DWW87" s="80"/>
      <c r="DWX87" s="80"/>
      <c r="DWY87" s="80"/>
      <c r="DWZ87" s="80"/>
      <c r="DXA87" s="80"/>
      <c r="DXB87" s="80"/>
      <c r="DXC87" s="80"/>
      <c r="DXD87" s="80"/>
      <c r="DXE87" s="80"/>
      <c r="DXF87" s="80"/>
      <c r="DXG87" s="80"/>
      <c r="DXH87" s="80"/>
      <c r="DXI87" s="80"/>
      <c r="DXJ87" s="80"/>
      <c r="DXK87" s="80"/>
      <c r="DXL87" s="80"/>
      <c r="DXM87" s="80"/>
      <c r="DXN87" s="80"/>
      <c r="DXO87" s="80"/>
      <c r="DXP87" s="80"/>
      <c r="DXQ87" s="80"/>
      <c r="DXR87" s="80"/>
      <c r="DXS87" s="80"/>
      <c r="DXT87" s="80"/>
      <c r="DXU87" s="80"/>
      <c r="DXV87" s="80"/>
      <c r="DXW87" s="80"/>
      <c r="DXX87" s="80"/>
      <c r="DXY87" s="80"/>
      <c r="DXZ87" s="80"/>
      <c r="DYA87" s="80"/>
      <c r="DYB87" s="80"/>
      <c r="DYC87" s="80"/>
      <c r="DYD87" s="80"/>
      <c r="DYE87" s="80"/>
      <c r="DYF87" s="80"/>
      <c r="DYG87" s="80"/>
      <c r="DYH87" s="80"/>
      <c r="DYI87" s="80"/>
      <c r="DYJ87" s="80"/>
      <c r="DYK87" s="80"/>
      <c r="DYL87" s="80"/>
      <c r="DYM87" s="80"/>
      <c r="DYN87" s="80"/>
      <c r="DYO87" s="80"/>
      <c r="DYP87" s="80"/>
      <c r="DYQ87" s="80"/>
      <c r="DYR87" s="80"/>
      <c r="DYS87" s="80"/>
      <c r="DYT87" s="80"/>
      <c r="DYU87" s="80"/>
      <c r="DYV87" s="80"/>
      <c r="DYW87" s="80"/>
      <c r="DYX87" s="80"/>
      <c r="DYY87" s="80"/>
      <c r="DYZ87" s="80"/>
      <c r="DZA87" s="80"/>
      <c r="DZB87" s="80"/>
      <c r="DZC87" s="80"/>
      <c r="DZD87" s="80"/>
      <c r="DZE87" s="80"/>
      <c r="DZF87" s="80"/>
      <c r="DZG87" s="80"/>
      <c r="DZH87" s="80"/>
      <c r="DZI87" s="80"/>
      <c r="DZJ87" s="80"/>
      <c r="DZK87" s="80"/>
      <c r="DZL87" s="80"/>
      <c r="DZM87" s="80"/>
      <c r="DZN87" s="80"/>
      <c r="DZO87" s="80"/>
      <c r="DZP87" s="80"/>
      <c r="DZQ87" s="80"/>
      <c r="DZR87" s="80"/>
      <c r="DZS87" s="80"/>
      <c r="DZT87" s="80"/>
      <c r="DZU87" s="80"/>
      <c r="DZV87" s="80"/>
      <c r="DZW87" s="80"/>
      <c r="DZX87" s="80"/>
      <c r="DZY87" s="80"/>
      <c r="DZZ87" s="80"/>
      <c r="EAA87" s="80"/>
      <c r="EAB87" s="80"/>
      <c r="EAC87" s="80"/>
      <c r="EAD87" s="80"/>
      <c r="EAE87" s="80"/>
      <c r="EAF87" s="80"/>
      <c r="EAG87" s="80"/>
      <c r="EAH87" s="80"/>
      <c r="EAI87" s="80"/>
      <c r="EAJ87" s="80"/>
      <c r="EAK87" s="80"/>
      <c r="EAL87" s="80"/>
      <c r="EAM87" s="80"/>
      <c r="EAN87" s="80"/>
      <c r="EAO87" s="80"/>
      <c r="EAP87" s="80"/>
      <c r="EAQ87" s="80"/>
      <c r="EAR87" s="80"/>
      <c r="EAS87" s="80"/>
      <c r="EAT87" s="80"/>
      <c r="EAU87" s="80"/>
      <c r="EAV87" s="80"/>
      <c r="EAW87" s="80"/>
      <c r="EAX87" s="80"/>
      <c r="EAY87" s="80"/>
      <c r="EAZ87" s="80"/>
      <c r="EBA87" s="80"/>
      <c r="EBB87" s="80"/>
      <c r="EBC87" s="80"/>
      <c r="EBD87" s="80"/>
      <c r="EBE87" s="80"/>
      <c r="EBF87" s="80"/>
      <c r="EBG87" s="80"/>
      <c r="EBH87" s="80"/>
      <c r="EBI87" s="80"/>
      <c r="EBJ87" s="80"/>
      <c r="EBK87" s="80"/>
      <c r="EBL87" s="80"/>
      <c r="EBM87" s="80"/>
      <c r="EBN87" s="80"/>
      <c r="EBO87" s="80"/>
      <c r="EBP87" s="80"/>
      <c r="EBQ87" s="80"/>
      <c r="EBR87" s="80"/>
      <c r="EBS87" s="80"/>
      <c r="EBT87" s="80"/>
      <c r="EBU87" s="80"/>
      <c r="EBV87" s="80"/>
      <c r="EBW87" s="80"/>
      <c r="EBX87" s="80"/>
      <c r="EBY87" s="80"/>
      <c r="EBZ87" s="80"/>
      <c r="ECA87" s="80"/>
      <c r="ECB87" s="80"/>
      <c r="ECC87" s="80"/>
      <c r="ECD87" s="80"/>
      <c r="ECE87" s="80"/>
      <c r="ECF87" s="80"/>
      <c r="ECG87" s="80"/>
      <c r="ECH87" s="80"/>
      <c r="ECI87" s="80"/>
      <c r="ECJ87" s="80"/>
      <c r="ECK87" s="80"/>
      <c r="ECL87" s="80"/>
      <c r="ECM87" s="80"/>
      <c r="ECN87" s="80"/>
      <c r="ECO87" s="80"/>
      <c r="ECP87" s="80"/>
      <c r="ECQ87" s="80"/>
      <c r="ECR87" s="80"/>
      <c r="ECS87" s="80"/>
      <c r="ECT87" s="80"/>
      <c r="ECU87" s="80"/>
      <c r="ECV87" s="80"/>
      <c r="ECW87" s="80"/>
      <c r="ECX87" s="80"/>
      <c r="ECY87" s="80"/>
      <c r="ECZ87" s="80"/>
      <c r="EDA87" s="80"/>
      <c r="EDB87" s="80"/>
      <c r="EDC87" s="80"/>
      <c r="EDD87" s="80"/>
      <c r="EDE87" s="80"/>
      <c r="EDF87" s="80"/>
      <c r="EDG87" s="80"/>
      <c r="EDH87" s="80"/>
      <c r="EDI87" s="80"/>
      <c r="EDJ87" s="80"/>
      <c r="EDK87" s="80"/>
      <c r="EDL87" s="80"/>
      <c r="EDM87" s="80"/>
      <c r="EDN87" s="80"/>
      <c r="EDO87" s="80"/>
      <c r="EDP87" s="80"/>
      <c r="EDQ87" s="80"/>
      <c r="EDR87" s="80"/>
      <c r="EDS87" s="80"/>
      <c r="EDT87" s="80"/>
      <c r="EDU87" s="80"/>
      <c r="EDV87" s="80"/>
      <c r="EDW87" s="80"/>
      <c r="EDX87" s="80"/>
      <c r="EDY87" s="80"/>
      <c r="EDZ87" s="80"/>
      <c r="EEA87" s="80"/>
      <c r="EEB87" s="80"/>
      <c r="EEC87" s="80"/>
      <c r="EED87" s="80"/>
      <c r="EEE87" s="80"/>
      <c r="EEF87" s="80"/>
      <c r="EEG87" s="80"/>
      <c r="EEH87" s="80"/>
      <c r="EEI87" s="80"/>
      <c r="EEJ87" s="80"/>
      <c r="EEK87" s="80"/>
      <c r="EEL87" s="80"/>
      <c r="EEM87" s="80"/>
      <c r="EEN87" s="80"/>
      <c r="EEO87" s="80"/>
      <c r="EEP87" s="80"/>
      <c r="EEQ87" s="80"/>
      <c r="EER87" s="80"/>
      <c r="EES87" s="80"/>
      <c r="EET87" s="80"/>
      <c r="EEU87" s="80"/>
      <c r="EEV87" s="80"/>
      <c r="EEW87" s="80"/>
      <c r="EEX87" s="80"/>
      <c r="EEY87" s="80"/>
      <c r="EEZ87" s="80"/>
      <c r="EFA87" s="80"/>
      <c r="EFB87" s="80"/>
      <c r="EFC87" s="80"/>
      <c r="EFD87" s="80"/>
      <c r="EFE87" s="80"/>
      <c r="EFF87" s="80"/>
      <c r="EFG87" s="80"/>
      <c r="EFH87" s="80"/>
      <c r="EFI87" s="80"/>
      <c r="EFJ87" s="80"/>
      <c r="EFK87" s="80"/>
      <c r="EFL87" s="80"/>
      <c r="EFM87" s="80"/>
      <c r="EFN87" s="80"/>
      <c r="EFO87" s="80"/>
      <c r="EFP87" s="80"/>
      <c r="EFQ87" s="80"/>
      <c r="EFR87" s="80"/>
      <c r="EFS87" s="80"/>
      <c r="EFT87" s="80"/>
      <c r="EFU87" s="80"/>
      <c r="EFV87" s="80"/>
      <c r="EFW87" s="80"/>
      <c r="EFX87" s="80"/>
      <c r="EFY87" s="80"/>
      <c r="EFZ87" s="80"/>
      <c r="EGA87" s="80"/>
      <c r="EGB87" s="80"/>
      <c r="EGC87" s="80"/>
      <c r="EGD87" s="80"/>
      <c r="EGE87" s="80"/>
      <c r="EGF87" s="80"/>
      <c r="EGG87" s="80"/>
      <c r="EGH87" s="80"/>
      <c r="EGI87" s="80"/>
      <c r="EGJ87" s="80"/>
      <c r="EGK87" s="80"/>
      <c r="EGL87" s="80"/>
      <c r="EGM87" s="80"/>
      <c r="EGN87" s="80"/>
      <c r="EGO87" s="80"/>
      <c r="EGP87" s="80"/>
      <c r="EGQ87" s="80"/>
      <c r="EGR87" s="80"/>
      <c r="EGS87" s="80"/>
      <c r="EGT87" s="80"/>
      <c r="EGU87" s="80"/>
      <c r="EGV87" s="80"/>
      <c r="EGW87" s="80"/>
      <c r="EGX87" s="80"/>
      <c r="EGY87" s="80"/>
      <c r="EGZ87" s="80"/>
      <c r="EHA87" s="80"/>
      <c r="EHB87" s="80"/>
      <c r="EHC87" s="80"/>
      <c r="EHD87" s="80"/>
      <c r="EHE87" s="80"/>
      <c r="EHF87" s="80"/>
      <c r="EHG87" s="80"/>
      <c r="EHH87" s="80"/>
      <c r="EHI87" s="80"/>
      <c r="EHJ87" s="80"/>
      <c r="EHK87" s="80"/>
      <c r="EHL87" s="80"/>
      <c r="EHM87" s="80"/>
      <c r="EHN87" s="80"/>
      <c r="EHO87" s="80"/>
      <c r="EHP87" s="80"/>
      <c r="EHQ87" s="80"/>
      <c r="EHR87" s="80"/>
      <c r="EHS87" s="80"/>
      <c r="EHT87" s="80"/>
      <c r="EHU87" s="80"/>
      <c r="EHV87" s="80"/>
      <c r="EHW87" s="80"/>
      <c r="EHX87" s="80"/>
      <c r="EHY87" s="80"/>
      <c r="EHZ87" s="80"/>
      <c r="EIA87" s="80"/>
      <c r="EIB87" s="80"/>
      <c r="EIC87" s="80"/>
      <c r="EID87" s="80"/>
      <c r="EIE87" s="80"/>
      <c r="EIF87" s="80"/>
      <c r="EIG87" s="80"/>
      <c r="EIH87" s="80"/>
      <c r="EII87" s="80"/>
      <c r="EIJ87" s="80"/>
      <c r="EIK87" s="80"/>
      <c r="EIL87" s="80"/>
      <c r="EIM87" s="80"/>
      <c r="EIN87" s="80"/>
      <c r="EIO87" s="80"/>
      <c r="EIP87" s="80"/>
      <c r="EIQ87" s="80"/>
      <c r="EIR87" s="80"/>
      <c r="EIS87" s="80"/>
      <c r="EIT87" s="80"/>
      <c r="EIU87" s="80"/>
      <c r="EIV87" s="80"/>
      <c r="EIW87" s="80"/>
      <c r="EIX87" s="80"/>
      <c r="EIY87" s="80"/>
      <c r="EIZ87" s="80"/>
      <c r="EJA87" s="80"/>
      <c r="EJB87" s="80"/>
      <c r="EJC87" s="80"/>
      <c r="EJD87" s="80"/>
      <c r="EJE87" s="80"/>
      <c r="EJF87" s="80"/>
      <c r="EJG87" s="80"/>
      <c r="EJH87" s="80"/>
      <c r="EJI87" s="80"/>
      <c r="EJJ87" s="80"/>
      <c r="EJK87" s="80"/>
      <c r="EJL87" s="80"/>
      <c r="EJM87" s="80"/>
      <c r="EJN87" s="80"/>
      <c r="EJO87" s="80"/>
      <c r="EJP87" s="80"/>
      <c r="EJQ87" s="80"/>
      <c r="EJR87" s="80"/>
      <c r="EJS87" s="80"/>
      <c r="EJT87" s="80"/>
      <c r="EJU87" s="80"/>
      <c r="EJV87" s="80"/>
      <c r="EJW87" s="80"/>
      <c r="EJX87" s="80"/>
      <c r="EJY87" s="80"/>
      <c r="EJZ87" s="80"/>
      <c r="EKA87" s="80"/>
      <c r="EKB87" s="80"/>
      <c r="EKC87" s="80"/>
      <c r="EKD87" s="80"/>
      <c r="EKE87" s="80"/>
      <c r="EKF87" s="80"/>
      <c r="EKG87" s="80"/>
      <c r="EKH87" s="80"/>
      <c r="EKI87" s="80"/>
      <c r="EKJ87" s="80"/>
      <c r="EKK87" s="80"/>
      <c r="EKL87" s="80"/>
      <c r="EKM87" s="80"/>
      <c r="EKN87" s="80"/>
      <c r="EKO87" s="80"/>
      <c r="EKP87" s="80"/>
      <c r="EKQ87" s="80"/>
      <c r="EKR87" s="80"/>
      <c r="EKS87" s="80"/>
      <c r="EKT87" s="80"/>
      <c r="EKU87" s="80"/>
      <c r="EKV87" s="80"/>
      <c r="EKW87" s="80"/>
      <c r="EKX87" s="80"/>
      <c r="EKY87" s="80"/>
      <c r="EKZ87" s="80"/>
      <c r="ELA87" s="80"/>
      <c r="ELB87" s="80"/>
      <c r="ELC87" s="80"/>
      <c r="ELD87" s="80"/>
      <c r="ELE87" s="80"/>
      <c r="ELF87" s="80"/>
      <c r="ELG87" s="80"/>
      <c r="ELH87" s="80"/>
      <c r="ELI87" s="80"/>
      <c r="ELJ87" s="80"/>
      <c r="ELK87" s="80"/>
      <c r="ELL87" s="80"/>
      <c r="ELM87" s="80"/>
      <c r="ELN87" s="80"/>
      <c r="ELO87" s="80"/>
      <c r="ELP87" s="80"/>
      <c r="ELQ87" s="80"/>
      <c r="ELR87" s="80"/>
      <c r="ELS87" s="80"/>
      <c r="ELT87" s="80"/>
      <c r="ELU87" s="80"/>
      <c r="ELV87" s="80"/>
      <c r="ELW87" s="80"/>
      <c r="ELX87" s="80"/>
      <c r="ELY87" s="80"/>
      <c r="ELZ87" s="80"/>
      <c r="EMA87" s="80"/>
      <c r="EMB87" s="80"/>
      <c r="EMC87" s="80"/>
      <c r="EMD87" s="80"/>
      <c r="EME87" s="80"/>
      <c r="EMF87" s="80"/>
      <c r="EMG87" s="80"/>
      <c r="EMH87" s="80"/>
      <c r="EMI87" s="80"/>
      <c r="EMJ87" s="80"/>
      <c r="EMK87" s="80"/>
      <c r="EML87" s="80"/>
      <c r="EMM87" s="80"/>
      <c r="EMN87" s="80"/>
      <c r="EMO87" s="80"/>
      <c r="EMP87" s="80"/>
      <c r="EMQ87" s="80"/>
      <c r="EMR87" s="80"/>
      <c r="EMS87" s="80"/>
      <c r="EMT87" s="80"/>
      <c r="EMU87" s="80"/>
      <c r="EMV87" s="80"/>
      <c r="EMW87" s="80"/>
      <c r="EMX87" s="80"/>
      <c r="EMY87" s="80"/>
      <c r="EMZ87" s="80"/>
      <c r="ENA87" s="80"/>
      <c r="ENB87" s="80"/>
      <c r="ENC87" s="80"/>
      <c r="END87" s="80"/>
      <c r="ENE87" s="80"/>
      <c r="ENF87" s="80"/>
      <c r="ENG87" s="80"/>
      <c r="ENH87" s="80"/>
      <c r="ENI87" s="80"/>
      <c r="ENJ87" s="80"/>
      <c r="ENK87" s="80"/>
      <c r="ENL87" s="80"/>
      <c r="ENM87" s="80"/>
      <c r="ENN87" s="80"/>
      <c r="ENO87" s="80"/>
      <c r="ENP87" s="80"/>
      <c r="ENQ87" s="80"/>
      <c r="ENR87" s="80"/>
      <c r="ENS87" s="80"/>
      <c r="ENT87" s="80"/>
      <c r="ENU87" s="80"/>
      <c r="ENV87" s="80"/>
      <c r="ENW87" s="80"/>
      <c r="ENX87" s="80"/>
      <c r="ENY87" s="80"/>
      <c r="ENZ87" s="80"/>
      <c r="EOA87" s="80"/>
      <c r="EOB87" s="80"/>
      <c r="EOC87" s="80"/>
      <c r="EOD87" s="80"/>
      <c r="EOE87" s="80"/>
      <c r="EOF87" s="80"/>
      <c r="EOG87" s="80"/>
      <c r="EOH87" s="80"/>
      <c r="EOI87" s="80"/>
      <c r="EOJ87" s="80"/>
      <c r="EOK87" s="80"/>
      <c r="EOL87" s="80"/>
      <c r="EOM87" s="80"/>
      <c r="EON87" s="80"/>
      <c r="EOO87" s="80"/>
      <c r="EOP87" s="80"/>
      <c r="EOQ87" s="80"/>
      <c r="EOR87" s="80"/>
      <c r="EOS87" s="80"/>
      <c r="EOT87" s="80"/>
      <c r="EOU87" s="80"/>
      <c r="EOV87" s="80"/>
      <c r="EOW87" s="80"/>
      <c r="EOX87" s="80"/>
      <c r="EOY87" s="80"/>
      <c r="EOZ87" s="80"/>
      <c r="EPA87" s="80"/>
      <c r="EPB87" s="80"/>
      <c r="EPC87" s="80"/>
      <c r="EPD87" s="80"/>
      <c r="EPE87" s="80"/>
      <c r="EPF87" s="80"/>
      <c r="EPG87" s="80"/>
      <c r="EPH87" s="80"/>
      <c r="EPI87" s="80"/>
      <c r="EPJ87" s="80"/>
      <c r="EPK87" s="80"/>
      <c r="EPL87" s="80"/>
      <c r="EPM87" s="80"/>
      <c r="EPN87" s="80"/>
      <c r="EPO87" s="80"/>
      <c r="EPP87" s="80"/>
      <c r="EPQ87" s="80"/>
      <c r="EPR87" s="80"/>
      <c r="EPS87" s="80"/>
      <c r="EPT87" s="80"/>
      <c r="EPU87" s="80"/>
      <c r="EPV87" s="80"/>
      <c r="EPW87" s="80"/>
      <c r="EPX87" s="80"/>
      <c r="EPY87" s="80"/>
      <c r="EPZ87" s="80"/>
      <c r="EQA87" s="80"/>
      <c r="EQB87" s="80"/>
      <c r="EQC87" s="80"/>
      <c r="EQD87" s="80"/>
      <c r="EQE87" s="80"/>
      <c r="EQF87" s="80"/>
      <c r="EQG87" s="80"/>
      <c r="EQH87" s="80"/>
      <c r="EQI87" s="80"/>
      <c r="EQJ87" s="80"/>
      <c r="EQK87" s="80"/>
      <c r="EQL87" s="80"/>
      <c r="EQM87" s="80"/>
      <c r="EQN87" s="80"/>
      <c r="EQO87" s="80"/>
      <c r="EQP87" s="80"/>
      <c r="EQQ87" s="80"/>
      <c r="EQR87" s="80"/>
      <c r="EQS87" s="80"/>
      <c r="EQT87" s="80"/>
      <c r="EQU87" s="80"/>
      <c r="EQV87" s="80"/>
      <c r="EQW87" s="80"/>
      <c r="EQX87" s="80"/>
      <c r="EQY87" s="80"/>
      <c r="EQZ87" s="80"/>
      <c r="ERA87" s="80"/>
      <c r="ERB87" s="80"/>
      <c r="ERC87" s="80"/>
      <c r="ERD87" s="80"/>
      <c r="ERE87" s="80"/>
      <c r="ERF87" s="80"/>
      <c r="ERG87" s="80"/>
      <c r="ERH87" s="80"/>
      <c r="ERI87" s="80"/>
      <c r="ERJ87" s="80"/>
      <c r="ERK87" s="80"/>
      <c r="ERL87" s="80"/>
      <c r="ERM87" s="80"/>
      <c r="ERN87" s="80"/>
      <c r="ERO87" s="80"/>
      <c r="ERP87" s="80"/>
      <c r="ERQ87" s="80"/>
      <c r="ERR87" s="80"/>
      <c r="ERS87" s="80"/>
      <c r="ERT87" s="80"/>
      <c r="ERU87" s="80"/>
      <c r="ERV87" s="80"/>
      <c r="ERW87" s="80"/>
      <c r="ERX87" s="80"/>
      <c r="ERY87" s="80"/>
      <c r="ERZ87" s="80"/>
      <c r="ESA87" s="80"/>
      <c r="ESB87" s="80"/>
      <c r="ESC87" s="80"/>
      <c r="ESD87" s="80"/>
      <c r="ESE87" s="80"/>
      <c r="ESF87" s="80"/>
      <c r="ESG87" s="80"/>
      <c r="ESH87" s="80"/>
      <c r="ESI87" s="80"/>
      <c r="ESJ87" s="80"/>
      <c r="ESK87" s="80"/>
      <c r="ESL87" s="80"/>
      <c r="ESM87" s="80"/>
      <c r="ESN87" s="80"/>
      <c r="ESO87" s="80"/>
      <c r="ESP87" s="80"/>
      <c r="ESQ87" s="80"/>
      <c r="ESR87" s="80"/>
      <c r="ESS87" s="80"/>
      <c r="EST87" s="80"/>
      <c r="ESU87" s="80"/>
      <c r="ESV87" s="80"/>
      <c r="ESW87" s="80"/>
      <c r="ESX87" s="80"/>
      <c r="ESY87" s="80"/>
      <c r="ESZ87" s="80"/>
      <c r="ETA87" s="80"/>
      <c r="ETB87" s="80"/>
      <c r="ETC87" s="80"/>
      <c r="ETD87" s="80"/>
      <c r="ETE87" s="80"/>
      <c r="ETF87" s="80"/>
      <c r="ETG87" s="80"/>
      <c r="ETH87" s="80"/>
      <c r="ETI87" s="80"/>
      <c r="ETJ87" s="80"/>
      <c r="ETK87" s="80"/>
      <c r="ETL87" s="80"/>
      <c r="ETM87" s="80"/>
      <c r="ETN87" s="80"/>
      <c r="ETO87" s="80"/>
      <c r="ETP87" s="80"/>
      <c r="ETQ87" s="80"/>
      <c r="ETR87" s="80"/>
      <c r="ETS87" s="80"/>
      <c r="ETT87" s="80"/>
      <c r="ETU87" s="80"/>
      <c r="ETV87" s="80"/>
      <c r="ETW87" s="80"/>
      <c r="ETX87" s="80"/>
      <c r="ETY87" s="80"/>
      <c r="ETZ87" s="80"/>
      <c r="EUA87" s="80"/>
      <c r="EUB87" s="80"/>
      <c r="EUC87" s="80"/>
      <c r="EUD87" s="80"/>
      <c r="EUE87" s="80"/>
      <c r="EUF87" s="80"/>
      <c r="EUG87" s="80"/>
      <c r="EUH87" s="80"/>
      <c r="EUI87" s="80"/>
      <c r="EUJ87" s="80"/>
      <c r="EUK87" s="80"/>
      <c r="EUL87" s="80"/>
      <c r="EUM87" s="80"/>
      <c r="EUN87" s="80"/>
      <c r="EUO87" s="80"/>
      <c r="EUP87" s="80"/>
      <c r="EUQ87" s="80"/>
      <c r="EUR87" s="80"/>
      <c r="EUS87" s="80"/>
      <c r="EUT87" s="80"/>
      <c r="EUU87" s="80"/>
      <c r="EUV87" s="80"/>
      <c r="EUW87" s="80"/>
      <c r="EUX87" s="80"/>
      <c r="EUY87" s="80"/>
      <c r="EUZ87" s="80"/>
      <c r="EVA87" s="80"/>
      <c r="EVB87" s="80"/>
      <c r="EVC87" s="80"/>
      <c r="EVD87" s="80"/>
      <c r="EVE87" s="80"/>
      <c r="EVF87" s="80"/>
      <c r="EVG87" s="80"/>
      <c r="EVH87" s="80"/>
      <c r="EVI87" s="80"/>
      <c r="EVJ87" s="80"/>
      <c r="EVK87" s="80"/>
      <c r="EVL87" s="80"/>
      <c r="EVM87" s="80"/>
      <c r="EVN87" s="80"/>
      <c r="EVO87" s="80"/>
      <c r="EVP87" s="80"/>
      <c r="EVQ87" s="80"/>
      <c r="EVR87" s="80"/>
      <c r="EVS87" s="80"/>
      <c r="EVT87" s="80"/>
      <c r="EVU87" s="80"/>
      <c r="EVV87" s="80"/>
      <c r="EVW87" s="80"/>
      <c r="EVX87" s="80"/>
      <c r="EVY87" s="80"/>
      <c r="EVZ87" s="80"/>
      <c r="EWA87" s="80"/>
      <c r="EWB87" s="80"/>
      <c r="EWC87" s="80"/>
      <c r="EWD87" s="80"/>
      <c r="EWE87" s="80"/>
      <c r="EWF87" s="80"/>
      <c r="EWG87" s="80"/>
      <c r="EWH87" s="80"/>
      <c r="EWI87" s="80"/>
      <c r="EWJ87" s="80"/>
      <c r="EWK87" s="80"/>
      <c r="EWL87" s="80"/>
      <c r="EWM87" s="80"/>
      <c r="EWN87" s="80"/>
      <c r="EWO87" s="80"/>
      <c r="EWP87" s="80"/>
      <c r="EWQ87" s="80"/>
      <c r="EWR87" s="80"/>
      <c r="EWS87" s="80"/>
      <c r="EWT87" s="80"/>
      <c r="EWU87" s="80"/>
      <c r="EWV87" s="80"/>
      <c r="EWW87" s="80"/>
      <c r="EWX87" s="80"/>
      <c r="EWY87" s="80"/>
      <c r="EWZ87" s="80"/>
      <c r="EXA87" s="80"/>
      <c r="EXB87" s="80"/>
      <c r="EXC87" s="80"/>
      <c r="EXD87" s="80"/>
      <c r="EXE87" s="80"/>
      <c r="EXF87" s="80"/>
      <c r="EXG87" s="80"/>
      <c r="EXH87" s="80"/>
      <c r="EXI87" s="80"/>
      <c r="EXJ87" s="80"/>
      <c r="EXK87" s="80"/>
      <c r="EXL87" s="80"/>
      <c r="EXM87" s="80"/>
      <c r="EXN87" s="80"/>
      <c r="EXO87" s="80"/>
      <c r="EXP87" s="80"/>
      <c r="EXQ87" s="80"/>
      <c r="EXR87" s="80"/>
      <c r="EXS87" s="80"/>
      <c r="EXT87" s="80"/>
      <c r="EXU87" s="80"/>
      <c r="EXV87" s="80"/>
      <c r="EXW87" s="80"/>
      <c r="EXX87" s="80"/>
      <c r="EXY87" s="80"/>
      <c r="EXZ87" s="80"/>
      <c r="EYA87" s="80"/>
      <c r="EYB87" s="80"/>
      <c r="EYC87" s="80"/>
      <c r="EYD87" s="80"/>
      <c r="EYE87" s="80"/>
      <c r="EYF87" s="80"/>
      <c r="EYG87" s="80"/>
      <c r="EYH87" s="80"/>
      <c r="EYI87" s="80"/>
      <c r="EYJ87" s="80"/>
      <c r="EYK87" s="80"/>
      <c r="EYL87" s="80"/>
      <c r="EYM87" s="80"/>
      <c r="EYN87" s="80"/>
      <c r="EYO87" s="80"/>
      <c r="EYP87" s="80"/>
      <c r="EYQ87" s="80"/>
      <c r="EYR87" s="80"/>
      <c r="EYS87" s="80"/>
      <c r="EYT87" s="80"/>
      <c r="EYU87" s="80"/>
      <c r="EYV87" s="80"/>
      <c r="EYW87" s="80"/>
      <c r="EYX87" s="80"/>
      <c r="EYY87" s="80"/>
      <c r="EYZ87" s="80"/>
      <c r="EZA87" s="80"/>
      <c r="EZB87" s="80"/>
      <c r="EZC87" s="80"/>
      <c r="EZD87" s="80"/>
      <c r="EZE87" s="80"/>
      <c r="EZF87" s="80"/>
      <c r="EZG87" s="80"/>
      <c r="EZH87" s="80"/>
      <c r="EZI87" s="80"/>
      <c r="EZJ87" s="80"/>
      <c r="EZK87" s="80"/>
      <c r="EZL87" s="80"/>
      <c r="EZM87" s="80"/>
      <c r="EZN87" s="80"/>
      <c r="EZO87" s="80"/>
      <c r="EZP87" s="80"/>
      <c r="EZQ87" s="80"/>
      <c r="EZR87" s="80"/>
      <c r="EZS87" s="80"/>
      <c r="EZT87" s="80"/>
      <c r="EZU87" s="80"/>
      <c r="EZV87" s="80"/>
      <c r="EZW87" s="80"/>
      <c r="EZX87" s="80"/>
      <c r="EZY87" s="80"/>
      <c r="EZZ87" s="80"/>
      <c r="FAA87" s="80"/>
      <c r="FAB87" s="80"/>
      <c r="FAC87" s="80"/>
      <c r="FAD87" s="80"/>
      <c r="FAE87" s="80"/>
      <c r="FAF87" s="80"/>
      <c r="FAG87" s="80"/>
      <c r="FAH87" s="80"/>
      <c r="FAI87" s="80"/>
      <c r="FAJ87" s="80"/>
      <c r="FAK87" s="80"/>
      <c r="FAL87" s="80"/>
      <c r="FAM87" s="80"/>
      <c r="FAN87" s="80"/>
      <c r="FAO87" s="80"/>
      <c r="FAP87" s="80"/>
      <c r="FAQ87" s="80"/>
      <c r="FAR87" s="80"/>
      <c r="FAS87" s="80"/>
      <c r="FAT87" s="80"/>
      <c r="FAU87" s="80"/>
      <c r="FAV87" s="80"/>
      <c r="FAW87" s="80"/>
      <c r="FAX87" s="80"/>
      <c r="FAY87" s="80"/>
      <c r="FAZ87" s="80"/>
      <c r="FBA87" s="80"/>
      <c r="FBB87" s="80"/>
      <c r="FBC87" s="80"/>
      <c r="FBD87" s="80"/>
      <c r="FBE87" s="80"/>
      <c r="FBF87" s="80"/>
      <c r="FBG87" s="80"/>
      <c r="FBH87" s="80"/>
      <c r="FBI87" s="80"/>
      <c r="FBJ87" s="80"/>
      <c r="FBK87" s="80"/>
      <c r="FBL87" s="80"/>
      <c r="FBM87" s="80"/>
      <c r="FBN87" s="80"/>
      <c r="FBO87" s="80"/>
      <c r="FBP87" s="80"/>
      <c r="FBQ87" s="80"/>
      <c r="FBR87" s="80"/>
      <c r="FBS87" s="80"/>
      <c r="FBT87" s="80"/>
      <c r="FBU87" s="80"/>
      <c r="FBV87" s="80"/>
      <c r="FBW87" s="80"/>
      <c r="FBX87" s="80"/>
      <c r="FBY87" s="80"/>
      <c r="FBZ87" s="80"/>
      <c r="FCA87" s="80"/>
      <c r="FCB87" s="80"/>
      <c r="FCC87" s="80"/>
      <c r="FCD87" s="80"/>
      <c r="FCE87" s="80"/>
      <c r="FCF87" s="80"/>
      <c r="FCG87" s="80"/>
      <c r="FCH87" s="80"/>
      <c r="FCI87" s="80"/>
      <c r="FCJ87" s="80"/>
      <c r="FCK87" s="80"/>
      <c r="FCL87" s="80"/>
      <c r="FCM87" s="80"/>
      <c r="FCN87" s="80"/>
      <c r="FCO87" s="80"/>
      <c r="FCP87" s="80"/>
      <c r="FCQ87" s="80"/>
      <c r="FCR87" s="80"/>
      <c r="FCS87" s="80"/>
      <c r="FCT87" s="80"/>
      <c r="FCU87" s="80"/>
      <c r="FCV87" s="80"/>
      <c r="FCW87" s="80"/>
      <c r="FCX87" s="80"/>
      <c r="FCY87" s="80"/>
      <c r="FCZ87" s="80"/>
      <c r="FDA87" s="80"/>
      <c r="FDB87" s="80"/>
      <c r="FDC87" s="80"/>
      <c r="FDD87" s="80"/>
      <c r="FDE87" s="80"/>
      <c r="FDF87" s="80"/>
      <c r="FDG87" s="80"/>
      <c r="FDH87" s="80"/>
      <c r="FDI87" s="80"/>
      <c r="FDJ87" s="80"/>
      <c r="FDK87" s="80"/>
      <c r="FDL87" s="80"/>
      <c r="FDM87" s="80"/>
      <c r="FDN87" s="80"/>
      <c r="FDO87" s="80"/>
      <c r="FDP87" s="80"/>
      <c r="FDQ87" s="80"/>
      <c r="FDR87" s="80"/>
      <c r="FDS87" s="80"/>
      <c r="FDT87" s="80"/>
      <c r="FDU87" s="80"/>
      <c r="FDV87" s="80"/>
      <c r="FDW87" s="80"/>
      <c r="FDX87" s="80"/>
      <c r="FDY87" s="80"/>
      <c r="FDZ87" s="80"/>
      <c r="FEA87" s="80"/>
      <c r="FEB87" s="80"/>
      <c r="FEC87" s="80"/>
      <c r="FED87" s="80"/>
      <c r="FEE87" s="80"/>
      <c r="FEF87" s="80"/>
      <c r="FEG87" s="80"/>
      <c r="FEH87" s="80"/>
      <c r="FEI87" s="80"/>
      <c r="FEJ87" s="80"/>
      <c r="FEK87" s="80"/>
      <c r="FEL87" s="80"/>
      <c r="FEM87" s="80"/>
      <c r="FEN87" s="80"/>
      <c r="FEO87" s="80"/>
      <c r="FEP87" s="80"/>
      <c r="FEQ87" s="80"/>
      <c r="FER87" s="80"/>
      <c r="FES87" s="80"/>
      <c r="FET87" s="80"/>
      <c r="FEU87" s="80"/>
      <c r="FEV87" s="80"/>
      <c r="FEW87" s="80"/>
      <c r="FEX87" s="80"/>
      <c r="FEY87" s="80"/>
      <c r="FEZ87" s="80"/>
      <c r="FFA87" s="80"/>
      <c r="FFB87" s="80"/>
      <c r="FFC87" s="80"/>
      <c r="FFD87" s="80"/>
      <c r="FFE87" s="80"/>
      <c r="FFF87" s="80"/>
      <c r="FFG87" s="80"/>
      <c r="FFH87" s="80"/>
      <c r="FFI87" s="80"/>
      <c r="FFJ87" s="80"/>
      <c r="FFK87" s="80"/>
      <c r="FFL87" s="80"/>
      <c r="FFM87" s="80"/>
      <c r="FFN87" s="80"/>
      <c r="FFO87" s="80"/>
      <c r="FFP87" s="80"/>
      <c r="FFQ87" s="80"/>
      <c r="FFR87" s="80"/>
      <c r="FFS87" s="80"/>
      <c r="FFT87" s="80"/>
      <c r="FFU87" s="80"/>
      <c r="FFV87" s="80"/>
      <c r="FFW87" s="80"/>
      <c r="FFX87" s="80"/>
      <c r="FFY87" s="80"/>
      <c r="FFZ87" s="80"/>
      <c r="FGA87" s="80"/>
      <c r="FGB87" s="80"/>
      <c r="FGC87" s="80"/>
      <c r="FGD87" s="80"/>
      <c r="FGE87" s="80"/>
      <c r="FGF87" s="80"/>
      <c r="FGG87" s="80"/>
      <c r="FGH87" s="80"/>
      <c r="FGI87" s="80"/>
      <c r="FGJ87" s="80"/>
      <c r="FGK87" s="80"/>
      <c r="FGL87" s="80"/>
      <c r="FGM87" s="80"/>
      <c r="FGN87" s="80"/>
      <c r="FGO87" s="80"/>
      <c r="FGP87" s="80"/>
      <c r="FGQ87" s="80"/>
      <c r="FGR87" s="80"/>
      <c r="FGS87" s="80"/>
      <c r="FGT87" s="80"/>
      <c r="FGU87" s="80"/>
      <c r="FGV87" s="80"/>
      <c r="FGW87" s="80"/>
      <c r="FGX87" s="80"/>
      <c r="FGY87" s="80"/>
      <c r="FGZ87" s="80"/>
      <c r="FHA87" s="80"/>
      <c r="FHB87" s="80"/>
      <c r="FHC87" s="80"/>
      <c r="FHD87" s="80"/>
      <c r="FHE87" s="80"/>
      <c r="FHF87" s="80"/>
      <c r="FHG87" s="80"/>
      <c r="FHH87" s="80"/>
      <c r="FHI87" s="80"/>
      <c r="FHJ87" s="80"/>
      <c r="FHK87" s="80"/>
      <c r="FHL87" s="80"/>
      <c r="FHM87" s="80"/>
      <c r="FHN87" s="80"/>
      <c r="FHO87" s="80"/>
      <c r="FHP87" s="80"/>
      <c r="FHQ87" s="80"/>
      <c r="FHR87" s="80"/>
      <c r="FHS87" s="80"/>
      <c r="FHT87" s="80"/>
      <c r="FHU87" s="80"/>
      <c r="FHV87" s="80"/>
      <c r="FHW87" s="80"/>
      <c r="FHX87" s="80"/>
      <c r="FHY87" s="80"/>
      <c r="FHZ87" s="80"/>
      <c r="FIA87" s="80"/>
      <c r="FIB87" s="80"/>
      <c r="FIC87" s="80"/>
      <c r="FID87" s="80"/>
      <c r="FIE87" s="80"/>
      <c r="FIF87" s="80"/>
      <c r="FIG87" s="80"/>
      <c r="FIH87" s="80"/>
      <c r="FII87" s="80"/>
      <c r="FIJ87" s="80"/>
      <c r="FIK87" s="80"/>
      <c r="FIL87" s="80"/>
      <c r="FIM87" s="80"/>
      <c r="FIN87" s="80"/>
      <c r="FIO87" s="80"/>
      <c r="FIP87" s="80"/>
      <c r="FIQ87" s="80"/>
      <c r="FIR87" s="80"/>
      <c r="FIS87" s="80"/>
      <c r="FIT87" s="80"/>
      <c r="FIU87" s="80"/>
      <c r="FIV87" s="80"/>
      <c r="FIW87" s="80"/>
      <c r="FIX87" s="80"/>
      <c r="FIY87" s="80"/>
      <c r="FIZ87" s="80"/>
      <c r="FJA87" s="80"/>
      <c r="FJB87" s="80"/>
      <c r="FJC87" s="80"/>
      <c r="FJD87" s="80"/>
      <c r="FJE87" s="80"/>
      <c r="FJF87" s="80"/>
      <c r="FJG87" s="80"/>
      <c r="FJH87" s="80"/>
      <c r="FJI87" s="80"/>
      <c r="FJJ87" s="80"/>
      <c r="FJK87" s="80"/>
      <c r="FJL87" s="80"/>
      <c r="FJM87" s="80"/>
      <c r="FJN87" s="80"/>
      <c r="FJO87" s="80"/>
      <c r="FJP87" s="80"/>
      <c r="FJQ87" s="80"/>
      <c r="FJR87" s="80"/>
      <c r="FJS87" s="80"/>
      <c r="FJT87" s="80"/>
      <c r="FJU87" s="80"/>
      <c r="FJV87" s="80"/>
      <c r="FJW87" s="80"/>
      <c r="FJX87" s="80"/>
      <c r="FJY87" s="80"/>
      <c r="FJZ87" s="80"/>
      <c r="FKA87" s="80"/>
      <c r="FKB87" s="80"/>
      <c r="FKC87" s="80"/>
      <c r="FKD87" s="80"/>
      <c r="FKE87" s="80"/>
      <c r="FKF87" s="80"/>
      <c r="FKG87" s="80"/>
      <c r="FKH87" s="80"/>
      <c r="FKI87" s="80"/>
      <c r="FKJ87" s="80"/>
      <c r="FKK87" s="80"/>
      <c r="FKL87" s="80"/>
      <c r="FKM87" s="80"/>
      <c r="FKN87" s="80"/>
      <c r="FKO87" s="80"/>
      <c r="FKP87" s="80"/>
      <c r="FKQ87" s="80"/>
      <c r="FKR87" s="80"/>
      <c r="FKS87" s="80"/>
      <c r="FKT87" s="80"/>
      <c r="FKU87" s="80"/>
      <c r="FKV87" s="80"/>
      <c r="FKW87" s="80"/>
      <c r="FKX87" s="80"/>
      <c r="FKY87" s="80"/>
      <c r="FKZ87" s="80"/>
      <c r="FLA87" s="80"/>
      <c r="FLB87" s="80"/>
      <c r="FLC87" s="80"/>
      <c r="FLD87" s="80"/>
      <c r="FLE87" s="80"/>
      <c r="FLF87" s="80"/>
      <c r="FLG87" s="80"/>
      <c r="FLH87" s="80"/>
      <c r="FLI87" s="80"/>
      <c r="FLJ87" s="80"/>
      <c r="FLK87" s="80"/>
      <c r="FLL87" s="80"/>
      <c r="FLM87" s="80"/>
      <c r="FLN87" s="80"/>
      <c r="FLO87" s="80"/>
      <c r="FLP87" s="80"/>
      <c r="FLQ87" s="80"/>
      <c r="FLR87" s="80"/>
      <c r="FLS87" s="80"/>
      <c r="FLT87" s="80"/>
      <c r="FLU87" s="80"/>
      <c r="FLV87" s="80"/>
      <c r="FLW87" s="80"/>
      <c r="FLX87" s="80"/>
      <c r="FLY87" s="80"/>
      <c r="FLZ87" s="80"/>
      <c r="FMA87" s="80"/>
      <c r="FMB87" s="80"/>
      <c r="FMC87" s="80"/>
      <c r="FMD87" s="80"/>
      <c r="FME87" s="80"/>
      <c r="FMF87" s="80"/>
      <c r="FMG87" s="80"/>
      <c r="FMH87" s="80"/>
      <c r="FMI87" s="80"/>
      <c r="FMJ87" s="80"/>
      <c r="FMK87" s="80"/>
      <c r="FML87" s="80"/>
      <c r="FMM87" s="80"/>
      <c r="FMN87" s="80"/>
      <c r="FMO87" s="80"/>
      <c r="FMP87" s="80"/>
      <c r="FMQ87" s="80"/>
      <c r="FMR87" s="80"/>
      <c r="FMS87" s="80"/>
      <c r="FMT87" s="80"/>
      <c r="FMU87" s="80"/>
      <c r="FMV87" s="80"/>
      <c r="FMW87" s="80"/>
      <c r="FMX87" s="80"/>
      <c r="FMY87" s="80"/>
      <c r="FMZ87" s="80"/>
      <c r="FNA87" s="80"/>
      <c r="FNB87" s="80"/>
      <c r="FNC87" s="80"/>
      <c r="FND87" s="80"/>
      <c r="FNE87" s="80"/>
      <c r="FNF87" s="80"/>
      <c r="FNG87" s="80"/>
      <c r="FNH87" s="80"/>
      <c r="FNI87" s="80"/>
      <c r="FNJ87" s="80"/>
      <c r="FNK87" s="80"/>
      <c r="FNL87" s="80"/>
      <c r="FNM87" s="80"/>
      <c r="FNN87" s="80"/>
      <c r="FNO87" s="80"/>
      <c r="FNP87" s="80"/>
      <c r="FNQ87" s="80"/>
      <c r="FNR87" s="80"/>
      <c r="FNS87" s="80"/>
      <c r="FNT87" s="80"/>
      <c r="FNU87" s="80"/>
      <c r="FNV87" s="80"/>
      <c r="FNW87" s="80"/>
      <c r="FNX87" s="80"/>
      <c r="FNY87" s="80"/>
      <c r="FNZ87" s="80"/>
      <c r="FOA87" s="80"/>
      <c r="FOB87" s="80"/>
      <c r="FOC87" s="80"/>
      <c r="FOD87" s="80"/>
      <c r="FOE87" s="80"/>
      <c r="FOF87" s="80"/>
      <c r="FOG87" s="80"/>
      <c r="FOH87" s="80"/>
      <c r="FOI87" s="80"/>
      <c r="FOJ87" s="80"/>
      <c r="FOK87" s="80"/>
      <c r="FOL87" s="80"/>
      <c r="FOM87" s="80"/>
      <c r="FON87" s="80"/>
      <c r="FOO87" s="80"/>
      <c r="FOP87" s="80"/>
      <c r="FOQ87" s="80"/>
      <c r="FOR87" s="80"/>
      <c r="FOS87" s="80"/>
      <c r="FOT87" s="80"/>
      <c r="FOU87" s="80"/>
      <c r="FOV87" s="80"/>
      <c r="FOW87" s="80"/>
      <c r="FOX87" s="80"/>
      <c r="FOY87" s="80"/>
      <c r="FOZ87" s="80"/>
      <c r="FPA87" s="80"/>
      <c r="FPB87" s="80"/>
      <c r="FPC87" s="80"/>
      <c r="FPD87" s="80"/>
      <c r="FPE87" s="80"/>
      <c r="FPF87" s="80"/>
      <c r="FPG87" s="80"/>
      <c r="FPH87" s="80"/>
      <c r="FPI87" s="80"/>
      <c r="FPJ87" s="80"/>
      <c r="FPK87" s="80"/>
      <c r="FPL87" s="80"/>
      <c r="FPM87" s="80"/>
      <c r="FPN87" s="80"/>
      <c r="FPO87" s="80"/>
      <c r="FPP87" s="80"/>
      <c r="FPQ87" s="80"/>
      <c r="FPR87" s="80"/>
      <c r="FPS87" s="80"/>
      <c r="FPT87" s="80"/>
      <c r="FPU87" s="80"/>
      <c r="FPV87" s="80"/>
      <c r="FPW87" s="80"/>
      <c r="FPX87" s="80"/>
      <c r="FPY87" s="80"/>
      <c r="FPZ87" s="80"/>
      <c r="FQA87" s="80"/>
      <c r="FQB87" s="80"/>
      <c r="FQC87" s="80"/>
      <c r="FQD87" s="80"/>
      <c r="FQE87" s="80"/>
      <c r="FQF87" s="80"/>
      <c r="FQG87" s="80"/>
      <c r="FQH87" s="80"/>
      <c r="FQI87" s="80"/>
      <c r="FQJ87" s="80"/>
      <c r="FQK87" s="80"/>
      <c r="FQL87" s="80"/>
      <c r="FQM87" s="80"/>
      <c r="FQN87" s="80"/>
      <c r="FQO87" s="80"/>
      <c r="FQP87" s="80"/>
      <c r="FQQ87" s="80"/>
      <c r="FQR87" s="80"/>
      <c r="FQS87" s="80"/>
      <c r="FQT87" s="80"/>
      <c r="FQU87" s="80"/>
      <c r="FQV87" s="80"/>
      <c r="FQW87" s="80"/>
      <c r="FQX87" s="80"/>
      <c r="FQY87" s="80"/>
      <c r="FQZ87" s="80"/>
      <c r="FRA87" s="80"/>
      <c r="FRB87" s="80"/>
      <c r="FRC87" s="80"/>
      <c r="FRD87" s="80"/>
      <c r="FRE87" s="80"/>
      <c r="FRF87" s="80"/>
      <c r="FRG87" s="80"/>
      <c r="FRH87" s="80"/>
      <c r="FRI87" s="80"/>
      <c r="FRJ87" s="80"/>
      <c r="FRK87" s="80"/>
      <c r="FRL87" s="80"/>
      <c r="FRM87" s="80"/>
      <c r="FRN87" s="80"/>
      <c r="FRO87" s="80"/>
      <c r="FRP87" s="80"/>
      <c r="FRQ87" s="80"/>
      <c r="FRR87" s="80"/>
      <c r="FRS87" s="80"/>
      <c r="FRT87" s="80"/>
      <c r="FRU87" s="80"/>
      <c r="FRV87" s="80"/>
      <c r="FRW87" s="80"/>
      <c r="FRX87" s="80"/>
      <c r="FRY87" s="80"/>
      <c r="FRZ87" s="80"/>
      <c r="FSA87" s="80"/>
      <c r="FSB87" s="80"/>
      <c r="FSC87" s="80"/>
      <c r="FSD87" s="80"/>
      <c r="FSE87" s="80"/>
      <c r="FSF87" s="80"/>
      <c r="FSG87" s="80"/>
      <c r="FSH87" s="80"/>
      <c r="FSI87" s="80"/>
      <c r="FSJ87" s="80"/>
      <c r="FSK87" s="80"/>
      <c r="FSL87" s="80"/>
      <c r="FSM87" s="80"/>
      <c r="FSN87" s="80"/>
      <c r="FSO87" s="80"/>
      <c r="FSP87" s="80"/>
      <c r="FSQ87" s="80"/>
      <c r="FSR87" s="80"/>
      <c r="FSS87" s="80"/>
      <c r="FST87" s="80"/>
      <c r="FSU87" s="80"/>
      <c r="FSV87" s="80"/>
      <c r="FSW87" s="80"/>
      <c r="FSX87" s="80"/>
      <c r="FSY87" s="80"/>
      <c r="FSZ87" s="80"/>
      <c r="FTA87" s="80"/>
      <c r="FTB87" s="80"/>
      <c r="FTC87" s="80"/>
      <c r="FTD87" s="80"/>
      <c r="FTE87" s="80"/>
      <c r="FTF87" s="80"/>
      <c r="FTG87" s="80"/>
      <c r="FTH87" s="80"/>
      <c r="FTI87" s="80"/>
      <c r="FTJ87" s="80"/>
      <c r="FTK87" s="80"/>
      <c r="FTL87" s="80"/>
      <c r="FTM87" s="80"/>
      <c r="FTN87" s="80"/>
      <c r="FTO87" s="80"/>
      <c r="FTP87" s="80"/>
      <c r="FTQ87" s="80"/>
      <c r="FTR87" s="80"/>
      <c r="FTS87" s="80"/>
      <c r="FTT87" s="80"/>
      <c r="FTU87" s="80"/>
      <c r="FTV87" s="80"/>
      <c r="FTW87" s="80"/>
      <c r="FTX87" s="80"/>
      <c r="FTY87" s="80"/>
      <c r="FTZ87" s="80"/>
      <c r="FUA87" s="80"/>
      <c r="FUB87" s="80"/>
      <c r="FUC87" s="80"/>
      <c r="FUD87" s="80"/>
      <c r="FUE87" s="80"/>
      <c r="FUF87" s="80"/>
      <c r="FUG87" s="80"/>
      <c r="FUH87" s="80"/>
      <c r="FUI87" s="80"/>
      <c r="FUJ87" s="80"/>
      <c r="FUK87" s="80"/>
      <c r="FUL87" s="80"/>
      <c r="FUM87" s="80"/>
      <c r="FUN87" s="80"/>
      <c r="FUO87" s="80"/>
      <c r="FUP87" s="80"/>
      <c r="FUQ87" s="80"/>
      <c r="FUR87" s="80"/>
      <c r="FUS87" s="80"/>
      <c r="FUT87" s="80"/>
      <c r="FUU87" s="80"/>
      <c r="FUV87" s="80"/>
      <c r="FUW87" s="80"/>
      <c r="FUX87" s="80"/>
      <c r="FUY87" s="80"/>
      <c r="FUZ87" s="80"/>
      <c r="FVA87" s="80"/>
      <c r="FVB87" s="80"/>
      <c r="FVC87" s="80"/>
      <c r="FVD87" s="80"/>
      <c r="FVE87" s="80"/>
      <c r="FVF87" s="80"/>
      <c r="FVG87" s="80"/>
      <c r="FVH87" s="80"/>
      <c r="FVI87" s="80"/>
      <c r="FVJ87" s="80"/>
      <c r="FVK87" s="80"/>
      <c r="FVL87" s="80"/>
      <c r="FVM87" s="80"/>
      <c r="FVN87" s="80"/>
      <c r="FVO87" s="80"/>
      <c r="FVP87" s="80"/>
      <c r="FVQ87" s="80"/>
      <c r="FVR87" s="80"/>
      <c r="FVS87" s="80"/>
      <c r="FVT87" s="80"/>
      <c r="FVU87" s="80"/>
      <c r="FVV87" s="80"/>
      <c r="FVW87" s="80"/>
      <c r="FVX87" s="80"/>
      <c r="FVY87" s="80"/>
      <c r="FVZ87" s="80"/>
      <c r="FWA87" s="80"/>
      <c r="FWB87" s="80"/>
      <c r="FWC87" s="80"/>
      <c r="FWD87" s="80"/>
      <c r="FWE87" s="80"/>
      <c r="FWF87" s="80"/>
      <c r="FWG87" s="80"/>
      <c r="FWH87" s="80"/>
      <c r="FWI87" s="80"/>
      <c r="FWJ87" s="80"/>
      <c r="FWK87" s="80"/>
      <c r="FWL87" s="80"/>
      <c r="FWM87" s="80"/>
      <c r="FWN87" s="80"/>
      <c r="FWO87" s="80"/>
      <c r="FWP87" s="80"/>
      <c r="FWQ87" s="80"/>
      <c r="FWR87" s="80"/>
      <c r="FWS87" s="80"/>
      <c r="FWT87" s="80"/>
      <c r="FWU87" s="80"/>
      <c r="FWV87" s="80"/>
      <c r="FWW87" s="80"/>
      <c r="FWX87" s="80"/>
      <c r="FWY87" s="80"/>
      <c r="FWZ87" s="80"/>
      <c r="FXA87" s="80"/>
      <c r="FXB87" s="80"/>
      <c r="FXC87" s="80"/>
      <c r="FXD87" s="80"/>
      <c r="FXE87" s="80"/>
      <c r="FXF87" s="80"/>
      <c r="FXG87" s="80"/>
      <c r="FXH87" s="80"/>
      <c r="FXI87" s="80"/>
      <c r="FXJ87" s="80"/>
      <c r="FXK87" s="80"/>
      <c r="FXL87" s="80"/>
      <c r="FXM87" s="80"/>
      <c r="FXN87" s="80"/>
      <c r="FXO87" s="80"/>
      <c r="FXP87" s="80"/>
      <c r="FXQ87" s="80"/>
      <c r="FXR87" s="80"/>
      <c r="FXS87" s="80"/>
      <c r="FXT87" s="80"/>
      <c r="FXU87" s="80"/>
      <c r="FXV87" s="80"/>
      <c r="FXW87" s="80"/>
      <c r="FXX87" s="80"/>
      <c r="FXY87" s="80"/>
      <c r="FXZ87" s="80"/>
      <c r="FYA87" s="80"/>
      <c r="FYB87" s="80"/>
      <c r="FYC87" s="80"/>
      <c r="FYD87" s="80"/>
      <c r="FYE87" s="80"/>
      <c r="FYF87" s="80"/>
      <c r="FYG87" s="80"/>
      <c r="FYH87" s="80"/>
      <c r="FYI87" s="80"/>
      <c r="FYJ87" s="80"/>
      <c r="FYK87" s="80"/>
      <c r="FYL87" s="80"/>
      <c r="FYM87" s="80"/>
      <c r="FYN87" s="80"/>
      <c r="FYO87" s="80"/>
      <c r="FYP87" s="80"/>
      <c r="FYQ87" s="80"/>
      <c r="FYR87" s="80"/>
      <c r="FYS87" s="80"/>
      <c r="FYT87" s="80"/>
      <c r="FYU87" s="80"/>
      <c r="FYV87" s="80"/>
      <c r="FYW87" s="80"/>
      <c r="FYX87" s="80"/>
      <c r="FYY87" s="80"/>
      <c r="FYZ87" s="80"/>
      <c r="FZA87" s="80"/>
      <c r="FZB87" s="80"/>
      <c r="FZC87" s="80"/>
      <c r="FZD87" s="80"/>
      <c r="FZE87" s="80"/>
      <c r="FZF87" s="80"/>
      <c r="FZG87" s="80"/>
      <c r="FZH87" s="80"/>
      <c r="FZI87" s="80"/>
      <c r="FZJ87" s="80"/>
      <c r="FZK87" s="80"/>
      <c r="FZL87" s="80"/>
      <c r="FZM87" s="80"/>
      <c r="FZN87" s="80"/>
      <c r="FZO87" s="80"/>
      <c r="FZP87" s="80"/>
      <c r="FZQ87" s="80"/>
      <c r="FZR87" s="80"/>
      <c r="FZS87" s="80"/>
      <c r="FZT87" s="80"/>
      <c r="FZU87" s="80"/>
      <c r="FZV87" s="80"/>
      <c r="FZW87" s="80"/>
      <c r="FZX87" s="80"/>
      <c r="FZY87" s="80"/>
      <c r="FZZ87" s="80"/>
      <c r="GAA87" s="80"/>
      <c r="GAB87" s="80"/>
      <c r="GAC87" s="80"/>
      <c r="GAD87" s="80"/>
      <c r="GAE87" s="80"/>
      <c r="GAF87" s="80"/>
      <c r="GAG87" s="80"/>
      <c r="GAH87" s="80"/>
      <c r="GAI87" s="80"/>
      <c r="GAJ87" s="80"/>
      <c r="GAK87" s="80"/>
      <c r="GAL87" s="80"/>
      <c r="GAM87" s="80"/>
      <c r="GAN87" s="80"/>
      <c r="GAO87" s="80"/>
      <c r="GAP87" s="80"/>
      <c r="GAQ87" s="80"/>
      <c r="GAR87" s="80"/>
      <c r="GAS87" s="80"/>
      <c r="GAT87" s="80"/>
      <c r="GAU87" s="80"/>
      <c r="GAV87" s="80"/>
      <c r="GAW87" s="80"/>
      <c r="GAX87" s="80"/>
      <c r="GAY87" s="80"/>
      <c r="GAZ87" s="80"/>
      <c r="GBA87" s="80"/>
      <c r="GBB87" s="80"/>
      <c r="GBC87" s="80"/>
      <c r="GBD87" s="80"/>
      <c r="GBE87" s="80"/>
      <c r="GBF87" s="80"/>
      <c r="GBG87" s="80"/>
      <c r="GBH87" s="80"/>
      <c r="GBI87" s="80"/>
      <c r="GBJ87" s="80"/>
      <c r="GBK87" s="80"/>
      <c r="GBL87" s="80"/>
      <c r="GBM87" s="80"/>
      <c r="GBN87" s="80"/>
      <c r="GBO87" s="80"/>
      <c r="GBP87" s="80"/>
      <c r="GBQ87" s="80"/>
      <c r="GBR87" s="80"/>
      <c r="GBS87" s="80"/>
      <c r="GBT87" s="80"/>
      <c r="GBU87" s="80"/>
      <c r="GBV87" s="80"/>
      <c r="GBW87" s="80"/>
      <c r="GBX87" s="80"/>
      <c r="GBY87" s="80"/>
      <c r="GBZ87" s="80"/>
      <c r="GCA87" s="80"/>
      <c r="GCB87" s="80"/>
      <c r="GCC87" s="80"/>
      <c r="GCD87" s="80"/>
      <c r="GCE87" s="80"/>
      <c r="GCF87" s="80"/>
      <c r="GCG87" s="80"/>
      <c r="GCH87" s="80"/>
      <c r="GCI87" s="80"/>
      <c r="GCJ87" s="80"/>
      <c r="GCK87" s="80"/>
      <c r="GCL87" s="80"/>
      <c r="GCM87" s="80"/>
      <c r="GCN87" s="80"/>
      <c r="GCO87" s="80"/>
      <c r="GCP87" s="80"/>
      <c r="GCQ87" s="80"/>
      <c r="GCR87" s="80"/>
      <c r="GCS87" s="80"/>
      <c r="GCT87" s="80"/>
      <c r="GCU87" s="80"/>
      <c r="GCV87" s="80"/>
      <c r="GCW87" s="80"/>
      <c r="GCX87" s="80"/>
      <c r="GCY87" s="80"/>
      <c r="GCZ87" s="80"/>
      <c r="GDA87" s="80"/>
      <c r="GDB87" s="80"/>
      <c r="GDC87" s="80"/>
      <c r="GDD87" s="80"/>
      <c r="GDE87" s="80"/>
      <c r="GDF87" s="80"/>
      <c r="GDG87" s="80"/>
      <c r="GDH87" s="80"/>
      <c r="GDI87" s="80"/>
      <c r="GDJ87" s="80"/>
      <c r="GDK87" s="80"/>
      <c r="GDL87" s="80"/>
      <c r="GDM87" s="80"/>
      <c r="GDN87" s="80"/>
      <c r="GDO87" s="80"/>
      <c r="GDP87" s="80"/>
      <c r="GDQ87" s="80"/>
      <c r="GDR87" s="80"/>
      <c r="GDS87" s="80"/>
      <c r="GDT87" s="80"/>
      <c r="GDU87" s="80"/>
      <c r="GDV87" s="80"/>
      <c r="GDW87" s="80"/>
      <c r="GDX87" s="80"/>
      <c r="GDY87" s="80"/>
      <c r="GDZ87" s="80"/>
      <c r="GEA87" s="80"/>
      <c r="GEB87" s="80"/>
      <c r="GEC87" s="80"/>
      <c r="GED87" s="80"/>
      <c r="GEE87" s="80"/>
      <c r="GEF87" s="80"/>
      <c r="GEG87" s="80"/>
      <c r="GEH87" s="80"/>
      <c r="GEI87" s="80"/>
      <c r="GEJ87" s="80"/>
      <c r="GEK87" s="80"/>
      <c r="GEL87" s="80"/>
      <c r="GEM87" s="80"/>
      <c r="GEN87" s="80"/>
      <c r="GEO87" s="80"/>
      <c r="GEP87" s="80"/>
      <c r="GEQ87" s="80"/>
      <c r="GER87" s="80"/>
      <c r="GES87" s="80"/>
      <c r="GET87" s="80"/>
      <c r="GEU87" s="80"/>
      <c r="GEV87" s="80"/>
      <c r="GEW87" s="80"/>
      <c r="GEX87" s="80"/>
      <c r="GEY87" s="80"/>
      <c r="GEZ87" s="80"/>
      <c r="GFA87" s="80"/>
      <c r="GFB87" s="80"/>
      <c r="GFC87" s="80"/>
      <c r="GFD87" s="80"/>
      <c r="GFE87" s="80"/>
      <c r="GFF87" s="80"/>
      <c r="GFG87" s="80"/>
      <c r="GFH87" s="80"/>
      <c r="GFI87" s="80"/>
      <c r="GFJ87" s="80"/>
      <c r="GFK87" s="80"/>
      <c r="GFL87" s="80"/>
      <c r="GFM87" s="80"/>
      <c r="GFN87" s="80"/>
      <c r="GFO87" s="80"/>
      <c r="GFP87" s="80"/>
      <c r="GFQ87" s="80"/>
      <c r="GFR87" s="80"/>
      <c r="GFS87" s="80"/>
      <c r="GFT87" s="80"/>
      <c r="GFU87" s="80"/>
      <c r="GFV87" s="80"/>
      <c r="GFW87" s="80"/>
      <c r="GFX87" s="80"/>
      <c r="GFY87" s="80"/>
      <c r="GFZ87" s="80"/>
      <c r="GGA87" s="80"/>
      <c r="GGB87" s="80"/>
      <c r="GGC87" s="80"/>
      <c r="GGD87" s="80"/>
      <c r="GGE87" s="80"/>
      <c r="GGF87" s="80"/>
      <c r="GGG87" s="80"/>
      <c r="GGH87" s="80"/>
      <c r="GGI87" s="80"/>
      <c r="GGJ87" s="80"/>
      <c r="GGK87" s="80"/>
      <c r="GGL87" s="80"/>
      <c r="GGM87" s="80"/>
      <c r="GGN87" s="80"/>
      <c r="GGO87" s="80"/>
      <c r="GGP87" s="80"/>
      <c r="GGQ87" s="80"/>
      <c r="GGR87" s="80"/>
      <c r="GGS87" s="80"/>
      <c r="GGT87" s="80"/>
      <c r="GGU87" s="80"/>
      <c r="GGV87" s="80"/>
      <c r="GGW87" s="80"/>
      <c r="GGX87" s="80"/>
      <c r="GGY87" s="80"/>
      <c r="GGZ87" s="80"/>
      <c r="GHA87" s="80"/>
      <c r="GHB87" s="80"/>
      <c r="GHC87" s="80"/>
      <c r="GHD87" s="80"/>
      <c r="GHE87" s="80"/>
      <c r="GHF87" s="80"/>
      <c r="GHG87" s="80"/>
      <c r="GHH87" s="80"/>
      <c r="GHI87" s="80"/>
      <c r="GHJ87" s="80"/>
      <c r="GHK87" s="80"/>
      <c r="GHL87" s="80"/>
      <c r="GHM87" s="80"/>
      <c r="GHN87" s="80"/>
      <c r="GHO87" s="80"/>
      <c r="GHP87" s="80"/>
      <c r="GHQ87" s="80"/>
      <c r="GHR87" s="80"/>
      <c r="GHS87" s="80"/>
      <c r="GHT87" s="80"/>
      <c r="GHU87" s="80"/>
      <c r="GHV87" s="80"/>
      <c r="GHW87" s="80"/>
      <c r="GHX87" s="80"/>
      <c r="GHY87" s="80"/>
      <c r="GHZ87" s="80"/>
      <c r="GIA87" s="80"/>
      <c r="GIB87" s="80"/>
      <c r="GIC87" s="80"/>
      <c r="GID87" s="80"/>
      <c r="GIE87" s="80"/>
      <c r="GIF87" s="80"/>
      <c r="GIG87" s="80"/>
      <c r="GIH87" s="80"/>
      <c r="GII87" s="80"/>
      <c r="GIJ87" s="80"/>
      <c r="GIK87" s="80"/>
      <c r="GIL87" s="80"/>
      <c r="GIM87" s="80"/>
      <c r="GIN87" s="80"/>
      <c r="GIO87" s="80"/>
      <c r="GIP87" s="80"/>
      <c r="GIQ87" s="80"/>
      <c r="GIR87" s="80"/>
      <c r="GIS87" s="80"/>
      <c r="GIT87" s="80"/>
      <c r="GIU87" s="80"/>
      <c r="GIV87" s="80"/>
      <c r="GIW87" s="80"/>
      <c r="GIX87" s="80"/>
      <c r="GIY87" s="80"/>
      <c r="GIZ87" s="80"/>
      <c r="GJA87" s="80"/>
      <c r="GJB87" s="80"/>
      <c r="GJC87" s="80"/>
      <c r="GJD87" s="80"/>
      <c r="GJE87" s="80"/>
      <c r="GJF87" s="80"/>
      <c r="GJG87" s="80"/>
      <c r="GJH87" s="80"/>
      <c r="GJI87" s="80"/>
      <c r="GJJ87" s="80"/>
      <c r="GJK87" s="80"/>
      <c r="GJL87" s="80"/>
      <c r="GJM87" s="80"/>
      <c r="GJN87" s="80"/>
      <c r="GJO87" s="80"/>
      <c r="GJP87" s="80"/>
      <c r="GJQ87" s="80"/>
      <c r="GJR87" s="80"/>
      <c r="GJS87" s="80"/>
      <c r="GJT87" s="80"/>
      <c r="GJU87" s="80"/>
      <c r="GJV87" s="80"/>
      <c r="GJW87" s="80"/>
      <c r="GJX87" s="80"/>
      <c r="GJY87" s="80"/>
      <c r="GJZ87" s="80"/>
      <c r="GKA87" s="80"/>
      <c r="GKB87" s="80"/>
      <c r="GKC87" s="80"/>
      <c r="GKD87" s="80"/>
      <c r="GKE87" s="80"/>
      <c r="GKF87" s="80"/>
      <c r="GKG87" s="80"/>
      <c r="GKH87" s="80"/>
      <c r="GKI87" s="80"/>
      <c r="GKJ87" s="80"/>
      <c r="GKK87" s="80"/>
      <c r="GKL87" s="80"/>
      <c r="GKM87" s="80"/>
      <c r="GKN87" s="80"/>
      <c r="GKO87" s="80"/>
      <c r="GKP87" s="80"/>
      <c r="GKQ87" s="80"/>
      <c r="GKR87" s="80"/>
      <c r="GKS87" s="80"/>
      <c r="GKT87" s="80"/>
      <c r="GKU87" s="80"/>
      <c r="GKV87" s="80"/>
      <c r="GKW87" s="80"/>
      <c r="GKX87" s="80"/>
      <c r="GKY87" s="80"/>
      <c r="GKZ87" s="80"/>
      <c r="GLA87" s="80"/>
      <c r="GLB87" s="80"/>
      <c r="GLC87" s="80"/>
      <c r="GLD87" s="80"/>
      <c r="GLE87" s="80"/>
      <c r="GLF87" s="80"/>
      <c r="GLG87" s="80"/>
      <c r="GLH87" s="80"/>
      <c r="GLI87" s="80"/>
      <c r="GLJ87" s="80"/>
      <c r="GLK87" s="80"/>
      <c r="GLL87" s="80"/>
      <c r="GLM87" s="80"/>
      <c r="GLN87" s="80"/>
      <c r="GLO87" s="80"/>
      <c r="GLP87" s="80"/>
      <c r="GLQ87" s="80"/>
      <c r="GLR87" s="80"/>
      <c r="GLS87" s="80"/>
      <c r="GLT87" s="80"/>
      <c r="GLU87" s="80"/>
      <c r="GLV87" s="80"/>
      <c r="GLW87" s="80"/>
      <c r="GLX87" s="80"/>
      <c r="GLY87" s="80"/>
      <c r="GLZ87" s="80"/>
      <c r="GMA87" s="80"/>
      <c r="GMB87" s="80"/>
      <c r="GMC87" s="80"/>
      <c r="GMD87" s="80"/>
      <c r="GME87" s="80"/>
      <c r="GMF87" s="80"/>
      <c r="GMG87" s="80"/>
      <c r="GMH87" s="80"/>
      <c r="GMI87" s="80"/>
      <c r="GMJ87" s="80"/>
      <c r="GMK87" s="80"/>
      <c r="GML87" s="80"/>
      <c r="GMM87" s="80"/>
      <c r="GMN87" s="80"/>
      <c r="GMO87" s="80"/>
      <c r="GMP87" s="80"/>
      <c r="GMQ87" s="80"/>
      <c r="GMR87" s="80"/>
      <c r="GMS87" s="80"/>
      <c r="GMT87" s="80"/>
      <c r="GMU87" s="80"/>
      <c r="GMV87" s="80"/>
      <c r="GMW87" s="80"/>
      <c r="GMX87" s="80"/>
      <c r="GMY87" s="80"/>
      <c r="GMZ87" s="80"/>
      <c r="GNA87" s="80"/>
      <c r="GNB87" s="80"/>
      <c r="GNC87" s="80"/>
      <c r="GND87" s="80"/>
      <c r="GNE87" s="80"/>
      <c r="GNF87" s="80"/>
      <c r="GNG87" s="80"/>
      <c r="GNH87" s="80"/>
      <c r="GNI87" s="80"/>
      <c r="GNJ87" s="80"/>
      <c r="GNK87" s="80"/>
      <c r="GNL87" s="80"/>
      <c r="GNM87" s="80"/>
      <c r="GNN87" s="80"/>
      <c r="GNO87" s="80"/>
      <c r="GNP87" s="80"/>
      <c r="GNQ87" s="80"/>
      <c r="GNR87" s="80"/>
      <c r="GNS87" s="80"/>
      <c r="GNT87" s="80"/>
      <c r="GNU87" s="80"/>
      <c r="GNV87" s="80"/>
      <c r="GNW87" s="80"/>
      <c r="GNX87" s="80"/>
      <c r="GNY87" s="80"/>
      <c r="GNZ87" s="80"/>
      <c r="GOA87" s="80"/>
      <c r="GOB87" s="80"/>
      <c r="GOC87" s="80"/>
      <c r="GOD87" s="80"/>
      <c r="GOE87" s="80"/>
      <c r="GOF87" s="80"/>
      <c r="GOG87" s="80"/>
      <c r="GOH87" s="80"/>
      <c r="GOI87" s="80"/>
      <c r="GOJ87" s="80"/>
      <c r="GOK87" s="80"/>
      <c r="GOL87" s="80"/>
      <c r="GOM87" s="80"/>
      <c r="GON87" s="80"/>
      <c r="GOO87" s="80"/>
      <c r="GOP87" s="80"/>
      <c r="GOQ87" s="80"/>
      <c r="GOR87" s="80"/>
      <c r="GOS87" s="80"/>
      <c r="GOT87" s="80"/>
      <c r="GOU87" s="80"/>
      <c r="GOV87" s="80"/>
      <c r="GOW87" s="80"/>
      <c r="GOX87" s="80"/>
      <c r="GOY87" s="80"/>
      <c r="GOZ87" s="80"/>
      <c r="GPA87" s="80"/>
      <c r="GPB87" s="80"/>
      <c r="GPC87" s="80"/>
      <c r="GPD87" s="80"/>
      <c r="GPE87" s="80"/>
      <c r="GPF87" s="80"/>
      <c r="GPG87" s="80"/>
      <c r="GPH87" s="80"/>
      <c r="GPI87" s="80"/>
      <c r="GPJ87" s="80"/>
      <c r="GPK87" s="80"/>
      <c r="GPL87" s="80"/>
      <c r="GPM87" s="80"/>
      <c r="GPN87" s="80"/>
      <c r="GPO87" s="80"/>
      <c r="GPP87" s="80"/>
      <c r="GPQ87" s="80"/>
      <c r="GPR87" s="80"/>
      <c r="GPS87" s="80"/>
      <c r="GPT87" s="80"/>
      <c r="GPU87" s="80"/>
      <c r="GPV87" s="80"/>
      <c r="GPW87" s="80"/>
      <c r="GPX87" s="80"/>
      <c r="GPY87" s="80"/>
      <c r="GPZ87" s="80"/>
      <c r="GQA87" s="80"/>
      <c r="GQB87" s="80"/>
      <c r="GQC87" s="80"/>
      <c r="GQD87" s="80"/>
      <c r="GQE87" s="80"/>
      <c r="GQF87" s="80"/>
      <c r="GQG87" s="80"/>
      <c r="GQH87" s="80"/>
      <c r="GQI87" s="80"/>
      <c r="GQJ87" s="80"/>
      <c r="GQK87" s="80"/>
      <c r="GQL87" s="80"/>
      <c r="GQM87" s="80"/>
      <c r="GQN87" s="80"/>
      <c r="GQO87" s="80"/>
      <c r="GQP87" s="80"/>
      <c r="GQQ87" s="80"/>
      <c r="GQR87" s="80"/>
      <c r="GQS87" s="80"/>
      <c r="GQT87" s="80"/>
      <c r="GQU87" s="80"/>
      <c r="GQV87" s="80"/>
      <c r="GQW87" s="80"/>
      <c r="GQX87" s="80"/>
      <c r="GQY87" s="80"/>
      <c r="GQZ87" s="80"/>
      <c r="GRA87" s="80"/>
      <c r="GRB87" s="80"/>
      <c r="GRC87" s="80"/>
      <c r="GRD87" s="80"/>
      <c r="GRE87" s="80"/>
      <c r="GRF87" s="80"/>
      <c r="GRG87" s="80"/>
      <c r="GRH87" s="80"/>
      <c r="GRI87" s="80"/>
      <c r="GRJ87" s="80"/>
      <c r="GRK87" s="80"/>
      <c r="GRL87" s="80"/>
      <c r="GRM87" s="80"/>
      <c r="GRN87" s="80"/>
      <c r="GRO87" s="80"/>
      <c r="GRP87" s="80"/>
      <c r="GRQ87" s="80"/>
      <c r="GRR87" s="80"/>
      <c r="GRS87" s="80"/>
      <c r="GRT87" s="80"/>
      <c r="GRU87" s="80"/>
      <c r="GRV87" s="80"/>
      <c r="GRW87" s="80"/>
      <c r="GRX87" s="80"/>
      <c r="GRY87" s="80"/>
      <c r="GRZ87" s="80"/>
      <c r="GSA87" s="80"/>
      <c r="GSB87" s="80"/>
      <c r="GSC87" s="80"/>
      <c r="GSD87" s="80"/>
      <c r="GSE87" s="80"/>
      <c r="GSF87" s="80"/>
      <c r="GSG87" s="80"/>
      <c r="GSH87" s="80"/>
      <c r="GSI87" s="80"/>
      <c r="GSJ87" s="80"/>
      <c r="GSK87" s="80"/>
      <c r="GSL87" s="80"/>
      <c r="GSM87" s="80"/>
      <c r="GSN87" s="80"/>
      <c r="GSO87" s="80"/>
      <c r="GSP87" s="80"/>
      <c r="GSQ87" s="80"/>
      <c r="GSR87" s="80"/>
      <c r="GSS87" s="80"/>
      <c r="GST87" s="80"/>
      <c r="GSU87" s="80"/>
      <c r="GSV87" s="80"/>
      <c r="GSW87" s="80"/>
      <c r="GSX87" s="80"/>
      <c r="GSY87" s="80"/>
      <c r="GSZ87" s="80"/>
      <c r="GTA87" s="80"/>
      <c r="GTB87" s="80"/>
      <c r="GTC87" s="80"/>
      <c r="GTD87" s="80"/>
      <c r="GTE87" s="80"/>
      <c r="GTF87" s="80"/>
      <c r="GTG87" s="80"/>
      <c r="GTH87" s="80"/>
      <c r="GTI87" s="80"/>
      <c r="GTJ87" s="80"/>
      <c r="GTK87" s="80"/>
      <c r="GTL87" s="80"/>
      <c r="GTM87" s="80"/>
      <c r="GTN87" s="80"/>
      <c r="GTO87" s="80"/>
      <c r="GTP87" s="80"/>
      <c r="GTQ87" s="80"/>
      <c r="GTR87" s="80"/>
      <c r="GTS87" s="80"/>
      <c r="GTT87" s="80"/>
      <c r="GTU87" s="80"/>
      <c r="GTV87" s="80"/>
      <c r="GTW87" s="80"/>
      <c r="GTX87" s="80"/>
      <c r="GTY87" s="80"/>
      <c r="GTZ87" s="80"/>
      <c r="GUA87" s="80"/>
      <c r="GUB87" s="80"/>
      <c r="GUC87" s="80"/>
      <c r="GUD87" s="80"/>
      <c r="GUE87" s="80"/>
      <c r="GUF87" s="80"/>
      <c r="GUG87" s="80"/>
      <c r="GUH87" s="80"/>
      <c r="GUI87" s="80"/>
      <c r="GUJ87" s="80"/>
      <c r="GUK87" s="80"/>
      <c r="GUL87" s="80"/>
      <c r="GUM87" s="80"/>
      <c r="GUN87" s="80"/>
      <c r="GUO87" s="80"/>
      <c r="GUP87" s="80"/>
      <c r="GUQ87" s="80"/>
      <c r="GUR87" s="80"/>
      <c r="GUS87" s="80"/>
      <c r="GUT87" s="80"/>
      <c r="GUU87" s="80"/>
      <c r="GUV87" s="80"/>
      <c r="GUW87" s="80"/>
      <c r="GUX87" s="80"/>
      <c r="GUY87" s="80"/>
      <c r="GUZ87" s="80"/>
      <c r="GVA87" s="80"/>
      <c r="GVB87" s="80"/>
      <c r="GVC87" s="80"/>
      <c r="GVD87" s="80"/>
      <c r="GVE87" s="80"/>
      <c r="GVF87" s="80"/>
      <c r="GVG87" s="80"/>
      <c r="GVH87" s="80"/>
      <c r="GVI87" s="80"/>
      <c r="GVJ87" s="80"/>
      <c r="GVK87" s="80"/>
      <c r="GVL87" s="80"/>
      <c r="GVM87" s="80"/>
      <c r="GVN87" s="80"/>
      <c r="GVO87" s="80"/>
      <c r="GVP87" s="80"/>
      <c r="GVQ87" s="80"/>
      <c r="GVR87" s="80"/>
      <c r="GVS87" s="80"/>
      <c r="GVT87" s="80"/>
      <c r="GVU87" s="80"/>
      <c r="GVV87" s="80"/>
      <c r="GVW87" s="80"/>
      <c r="GVX87" s="80"/>
      <c r="GVY87" s="80"/>
      <c r="GVZ87" s="80"/>
      <c r="GWA87" s="80"/>
      <c r="GWB87" s="80"/>
      <c r="GWC87" s="80"/>
      <c r="GWD87" s="80"/>
      <c r="GWE87" s="80"/>
      <c r="GWF87" s="80"/>
      <c r="GWG87" s="80"/>
      <c r="GWH87" s="80"/>
      <c r="GWI87" s="80"/>
      <c r="GWJ87" s="80"/>
      <c r="GWK87" s="80"/>
      <c r="GWL87" s="80"/>
      <c r="GWM87" s="80"/>
      <c r="GWN87" s="80"/>
      <c r="GWO87" s="80"/>
      <c r="GWP87" s="80"/>
      <c r="GWQ87" s="80"/>
      <c r="GWR87" s="80"/>
      <c r="GWS87" s="80"/>
      <c r="GWT87" s="80"/>
      <c r="GWU87" s="80"/>
      <c r="GWV87" s="80"/>
      <c r="GWW87" s="80"/>
      <c r="GWX87" s="80"/>
      <c r="GWY87" s="80"/>
      <c r="GWZ87" s="80"/>
      <c r="GXA87" s="80"/>
      <c r="GXB87" s="80"/>
      <c r="GXC87" s="80"/>
      <c r="GXD87" s="80"/>
      <c r="GXE87" s="80"/>
      <c r="GXF87" s="80"/>
      <c r="GXG87" s="80"/>
      <c r="GXH87" s="80"/>
      <c r="GXI87" s="80"/>
      <c r="GXJ87" s="80"/>
      <c r="GXK87" s="80"/>
      <c r="GXL87" s="80"/>
      <c r="GXM87" s="80"/>
      <c r="GXN87" s="80"/>
      <c r="GXO87" s="80"/>
      <c r="GXP87" s="80"/>
      <c r="GXQ87" s="80"/>
      <c r="GXR87" s="80"/>
      <c r="GXS87" s="80"/>
      <c r="GXT87" s="80"/>
      <c r="GXU87" s="80"/>
      <c r="GXV87" s="80"/>
      <c r="GXW87" s="80"/>
      <c r="GXX87" s="80"/>
      <c r="GXY87" s="80"/>
      <c r="GXZ87" s="80"/>
      <c r="GYA87" s="80"/>
      <c r="GYB87" s="80"/>
      <c r="GYC87" s="80"/>
      <c r="GYD87" s="80"/>
      <c r="GYE87" s="80"/>
      <c r="GYF87" s="80"/>
      <c r="GYG87" s="80"/>
      <c r="GYH87" s="80"/>
      <c r="GYI87" s="80"/>
      <c r="GYJ87" s="80"/>
      <c r="GYK87" s="80"/>
      <c r="GYL87" s="80"/>
      <c r="GYM87" s="80"/>
      <c r="GYN87" s="80"/>
      <c r="GYO87" s="80"/>
      <c r="GYP87" s="80"/>
      <c r="GYQ87" s="80"/>
      <c r="GYR87" s="80"/>
      <c r="GYS87" s="80"/>
      <c r="GYT87" s="80"/>
      <c r="GYU87" s="80"/>
      <c r="GYV87" s="80"/>
      <c r="GYW87" s="80"/>
      <c r="GYX87" s="80"/>
      <c r="GYY87" s="80"/>
      <c r="GYZ87" s="80"/>
      <c r="GZA87" s="80"/>
      <c r="GZB87" s="80"/>
      <c r="GZC87" s="80"/>
      <c r="GZD87" s="80"/>
      <c r="GZE87" s="80"/>
      <c r="GZF87" s="80"/>
      <c r="GZG87" s="80"/>
      <c r="GZH87" s="80"/>
      <c r="GZI87" s="80"/>
      <c r="GZJ87" s="80"/>
      <c r="GZK87" s="80"/>
      <c r="GZL87" s="80"/>
      <c r="GZM87" s="80"/>
      <c r="GZN87" s="80"/>
      <c r="GZO87" s="80"/>
      <c r="GZP87" s="80"/>
      <c r="GZQ87" s="80"/>
      <c r="GZR87" s="80"/>
      <c r="GZS87" s="80"/>
      <c r="GZT87" s="80"/>
      <c r="GZU87" s="80"/>
      <c r="GZV87" s="80"/>
      <c r="GZW87" s="80"/>
      <c r="GZX87" s="80"/>
      <c r="GZY87" s="80"/>
      <c r="GZZ87" s="80"/>
      <c r="HAA87" s="80"/>
      <c r="HAB87" s="80"/>
      <c r="HAC87" s="80"/>
      <c r="HAD87" s="80"/>
      <c r="HAE87" s="80"/>
      <c r="HAF87" s="80"/>
      <c r="HAG87" s="80"/>
      <c r="HAH87" s="80"/>
      <c r="HAI87" s="80"/>
      <c r="HAJ87" s="80"/>
      <c r="HAK87" s="80"/>
      <c r="HAL87" s="80"/>
      <c r="HAM87" s="80"/>
      <c r="HAN87" s="80"/>
      <c r="HAO87" s="80"/>
      <c r="HAP87" s="80"/>
      <c r="HAQ87" s="80"/>
      <c r="HAR87" s="80"/>
      <c r="HAS87" s="80"/>
      <c r="HAT87" s="80"/>
      <c r="HAU87" s="80"/>
      <c r="HAV87" s="80"/>
      <c r="HAW87" s="80"/>
      <c r="HAX87" s="80"/>
      <c r="HAY87" s="80"/>
      <c r="HAZ87" s="80"/>
      <c r="HBA87" s="80"/>
      <c r="HBB87" s="80"/>
      <c r="HBC87" s="80"/>
      <c r="HBD87" s="80"/>
      <c r="HBE87" s="80"/>
      <c r="HBF87" s="80"/>
      <c r="HBG87" s="80"/>
      <c r="HBH87" s="80"/>
      <c r="HBI87" s="80"/>
      <c r="HBJ87" s="80"/>
      <c r="HBK87" s="80"/>
      <c r="HBL87" s="80"/>
      <c r="HBM87" s="80"/>
      <c r="HBN87" s="80"/>
      <c r="HBO87" s="80"/>
      <c r="HBP87" s="80"/>
      <c r="HBQ87" s="80"/>
      <c r="HBR87" s="80"/>
      <c r="HBS87" s="80"/>
      <c r="HBT87" s="80"/>
      <c r="HBU87" s="80"/>
      <c r="HBV87" s="80"/>
      <c r="HBW87" s="80"/>
      <c r="HBX87" s="80"/>
      <c r="HBY87" s="80"/>
      <c r="HBZ87" s="80"/>
      <c r="HCA87" s="80"/>
      <c r="HCB87" s="80"/>
      <c r="HCC87" s="80"/>
      <c r="HCD87" s="80"/>
      <c r="HCE87" s="80"/>
      <c r="HCF87" s="80"/>
      <c r="HCG87" s="80"/>
      <c r="HCH87" s="80"/>
      <c r="HCI87" s="80"/>
      <c r="HCJ87" s="80"/>
      <c r="HCK87" s="80"/>
      <c r="HCL87" s="80"/>
      <c r="HCM87" s="80"/>
      <c r="HCN87" s="80"/>
      <c r="HCO87" s="80"/>
      <c r="HCP87" s="80"/>
      <c r="HCQ87" s="80"/>
      <c r="HCR87" s="80"/>
      <c r="HCS87" s="80"/>
      <c r="HCT87" s="80"/>
      <c r="HCU87" s="80"/>
      <c r="HCV87" s="80"/>
      <c r="HCW87" s="80"/>
      <c r="HCX87" s="80"/>
      <c r="HCY87" s="80"/>
      <c r="HCZ87" s="80"/>
      <c r="HDA87" s="80"/>
      <c r="HDB87" s="80"/>
      <c r="HDC87" s="80"/>
      <c r="HDD87" s="80"/>
      <c r="HDE87" s="80"/>
      <c r="HDF87" s="80"/>
      <c r="HDG87" s="80"/>
      <c r="HDH87" s="80"/>
      <c r="HDI87" s="80"/>
      <c r="HDJ87" s="80"/>
      <c r="HDK87" s="80"/>
      <c r="HDL87" s="80"/>
      <c r="HDM87" s="80"/>
      <c r="HDN87" s="80"/>
      <c r="HDO87" s="80"/>
      <c r="HDP87" s="80"/>
      <c r="HDQ87" s="80"/>
      <c r="HDR87" s="80"/>
      <c r="HDS87" s="80"/>
      <c r="HDT87" s="80"/>
      <c r="HDU87" s="80"/>
      <c r="HDV87" s="80"/>
      <c r="HDW87" s="80"/>
      <c r="HDX87" s="80"/>
      <c r="HDY87" s="80"/>
      <c r="HDZ87" s="80"/>
      <c r="HEA87" s="80"/>
      <c r="HEB87" s="80"/>
      <c r="HEC87" s="80"/>
      <c r="HED87" s="80"/>
      <c r="HEE87" s="80"/>
      <c r="HEF87" s="80"/>
      <c r="HEG87" s="80"/>
      <c r="HEH87" s="80"/>
      <c r="HEI87" s="80"/>
      <c r="HEJ87" s="80"/>
      <c r="HEK87" s="80"/>
      <c r="HEL87" s="80"/>
      <c r="HEM87" s="80"/>
      <c r="HEN87" s="80"/>
      <c r="HEO87" s="80"/>
      <c r="HEP87" s="80"/>
      <c r="HEQ87" s="80"/>
      <c r="HER87" s="80"/>
      <c r="HES87" s="80"/>
      <c r="HET87" s="80"/>
      <c r="HEU87" s="80"/>
      <c r="HEV87" s="80"/>
      <c r="HEW87" s="80"/>
      <c r="HEX87" s="80"/>
      <c r="HEY87" s="80"/>
      <c r="HEZ87" s="80"/>
      <c r="HFA87" s="80"/>
      <c r="HFB87" s="80"/>
      <c r="HFC87" s="80"/>
      <c r="HFD87" s="80"/>
      <c r="HFE87" s="80"/>
      <c r="HFF87" s="80"/>
      <c r="HFG87" s="80"/>
      <c r="HFH87" s="80"/>
      <c r="HFI87" s="80"/>
      <c r="HFJ87" s="80"/>
      <c r="HFK87" s="80"/>
      <c r="HFL87" s="80"/>
      <c r="HFM87" s="80"/>
      <c r="HFN87" s="80"/>
      <c r="HFO87" s="80"/>
      <c r="HFP87" s="80"/>
      <c r="HFQ87" s="80"/>
      <c r="HFR87" s="80"/>
      <c r="HFS87" s="80"/>
      <c r="HFT87" s="80"/>
      <c r="HFU87" s="80"/>
      <c r="HFV87" s="80"/>
      <c r="HFW87" s="80"/>
      <c r="HFX87" s="80"/>
      <c r="HFY87" s="80"/>
      <c r="HFZ87" s="80"/>
      <c r="HGA87" s="80"/>
      <c r="HGB87" s="80"/>
      <c r="HGC87" s="80"/>
      <c r="HGD87" s="80"/>
      <c r="HGE87" s="80"/>
      <c r="HGF87" s="80"/>
      <c r="HGG87" s="80"/>
      <c r="HGH87" s="80"/>
      <c r="HGI87" s="80"/>
      <c r="HGJ87" s="80"/>
      <c r="HGK87" s="80"/>
      <c r="HGL87" s="80"/>
      <c r="HGM87" s="80"/>
      <c r="HGN87" s="80"/>
      <c r="HGO87" s="80"/>
      <c r="HGP87" s="80"/>
      <c r="HGQ87" s="80"/>
      <c r="HGR87" s="80"/>
      <c r="HGS87" s="80"/>
      <c r="HGT87" s="80"/>
      <c r="HGU87" s="80"/>
      <c r="HGV87" s="80"/>
      <c r="HGW87" s="80"/>
      <c r="HGX87" s="80"/>
      <c r="HGY87" s="80"/>
      <c r="HGZ87" s="80"/>
      <c r="HHA87" s="80"/>
      <c r="HHB87" s="80"/>
      <c r="HHC87" s="80"/>
      <c r="HHD87" s="80"/>
      <c r="HHE87" s="80"/>
      <c r="HHF87" s="80"/>
      <c r="HHG87" s="80"/>
      <c r="HHH87" s="80"/>
      <c r="HHI87" s="80"/>
      <c r="HHJ87" s="80"/>
      <c r="HHK87" s="80"/>
      <c r="HHL87" s="80"/>
      <c r="HHM87" s="80"/>
      <c r="HHN87" s="80"/>
      <c r="HHO87" s="80"/>
      <c r="HHP87" s="80"/>
      <c r="HHQ87" s="80"/>
      <c r="HHR87" s="80"/>
      <c r="HHS87" s="80"/>
      <c r="HHT87" s="80"/>
      <c r="HHU87" s="80"/>
      <c r="HHV87" s="80"/>
      <c r="HHW87" s="80"/>
      <c r="HHX87" s="80"/>
      <c r="HHY87" s="80"/>
      <c r="HHZ87" s="80"/>
      <c r="HIA87" s="80"/>
      <c r="HIB87" s="80"/>
      <c r="HIC87" s="80"/>
      <c r="HID87" s="80"/>
      <c r="HIE87" s="80"/>
      <c r="HIF87" s="80"/>
      <c r="HIG87" s="80"/>
      <c r="HIH87" s="80"/>
      <c r="HII87" s="80"/>
      <c r="HIJ87" s="80"/>
      <c r="HIK87" s="80"/>
      <c r="HIL87" s="80"/>
      <c r="HIM87" s="80"/>
      <c r="HIN87" s="80"/>
      <c r="HIO87" s="80"/>
      <c r="HIP87" s="80"/>
      <c r="HIQ87" s="80"/>
      <c r="HIR87" s="80"/>
      <c r="HIS87" s="80"/>
      <c r="HIT87" s="80"/>
      <c r="HIU87" s="80"/>
      <c r="HIV87" s="80"/>
      <c r="HIW87" s="80"/>
      <c r="HIX87" s="80"/>
      <c r="HIY87" s="80"/>
      <c r="HIZ87" s="80"/>
      <c r="HJA87" s="80"/>
      <c r="HJB87" s="80"/>
      <c r="HJC87" s="80"/>
      <c r="HJD87" s="80"/>
      <c r="HJE87" s="80"/>
      <c r="HJF87" s="80"/>
      <c r="HJG87" s="80"/>
      <c r="HJH87" s="80"/>
      <c r="HJI87" s="80"/>
      <c r="HJJ87" s="80"/>
      <c r="HJK87" s="80"/>
      <c r="HJL87" s="80"/>
      <c r="HJM87" s="80"/>
      <c r="HJN87" s="80"/>
      <c r="HJO87" s="80"/>
      <c r="HJP87" s="80"/>
      <c r="HJQ87" s="80"/>
      <c r="HJR87" s="80"/>
      <c r="HJS87" s="80"/>
      <c r="HJT87" s="80"/>
      <c r="HJU87" s="80"/>
      <c r="HJV87" s="80"/>
      <c r="HJW87" s="80"/>
      <c r="HJX87" s="80"/>
      <c r="HJY87" s="80"/>
      <c r="HJZ87" s="80"/>
      <c r="HKA87" s="80"/>
      <c r="HKB87" s="80"/>
      <c r="HKC87" s="80"/>
      <c r="HKD87" s="80"/>
      <c r="HKE87" s="80"/>
      <c r="HKF87" s="80"/>
      <c r="HKG87" s="80"/>
      <c r="HKH87" s="80"/>
      <c r="HKI87" s="80"/>
      <c r="HKJ87" s="80"/>
      <c r="HKK87" s="80"/>
      <c r="HKL87" s="80"/>
      <c r="HKM87" s="80"/>
      <c r="HKN87" s="80"/>
      <c r="HKO87" s="80"/>
      <c r="HKP87" s="80"/>
      <c r="HKQ87" s="80"/>
      <c r="HKR87" s="80"/>
      <c r="HKS87" s="80"/>
      <c r="HKT87" s="80"/>
      <c r="HKU87" s="80"/>
      <c r="HKV87" s="80"/>
      <c r="HKW87" s="80"/>
      <c r="HKX87" s="80"/>
      <c r="HKY87" s="80"/>
      <c r="HKZ87" s="80"/>
      <c r="HLA87" s="80"/>
      <c r="HLB87" s="80"/>
      <c r="HLC87" s="80"/>
      <c r="HLD87" s="80"/>
      <c r="HLE87" s="80"/>
      <c r="HLF87" s="80"/>
      <c r="HLG87" s="80"/>
      <c r="HLH87" s="80"/>
      <c r="HLI87" s="80"/>
      <c r="HLJ87" s="80"/>
      <c r="HLK87" s="80"/>
      <c r="HLL87" s="80"/>
      <c r="HLM87" s="80"/>
      <c r="HLN87" s="80"/>
      <c r="HLO87" s="80"/>
      <c r="HLP87" s="80"/>
      <c r="HLQ87" s="80"/>
      <c r="HLR87" s="80"/>
      <c r="HLS87" s="80"/>
      <c r="HLT87" s="80"/>
      <c r="HLU87" s="80"/>
      <c r="HLV87" s="80"/>
      <c r="HLW87" s="80"/>
      <c r="HLX87" s="80"/>
      <c r="HLY87" s="80"/>
      <c r="HLZ87" s="80"/>
      <c r="HMA87" s="80"/>
      <c r="HMB87" s="80"/>
      <c r="HMC87" s="80"/>
      <c r="HMD87" s="80"/>
      <c r="HME87" s="80"/>
      <c r="HMF87" s="80"/>
      <c r="HMG87" s="80"/>
      <c r="HMH87" s="80"/>
      <c r="HMI87" s="80"/>
      <c r="HMJ87" s="80"/>
      <c r="HMK87" s="80"/>
      <c r="HML87" s="80"/>
      <c r="HMM87" s="80"/>
      <c r="HMN87" s="80"/>
      <c r="HMO87" s="80"/>
      <c r="HMP87" s="80"/>
      <c r="HMQ87" s="80"/>
      <c r="HMR87" s="80"/>
      <c r="HMS87" s="80"/>
      <c r="HMT87" s="80"/>
      <c r="HMU87" s="80"/>
      <c r="HMV87" s="80"/>
      <c r="HMW87" s="80"/>
      <c r="HMX87" s="80"/>
      <c r="HMY87" s="80"/>
      <c r="HMZ87" s="80"/>
      <c r="HNA87" s="80"/>
      <c r="HNB87" s="80"/>
      <c r="HNC87" s="80"/>
      <c r="HND87" s="80"/>
      <c r="HNE87" s="80"/>
      <c r="HNF87" s="80"/>
      <c r="HNG87" s="80"/>
      <c r="HNH87" s="80"/>
      <c r="HNI87" s="80"/>
      <c r="HNJ87" s="80"/>
      <c r="HNK87" s="80"/>
      <c r="HNL87" s="80"/>
      <c r="HNM87" s="80"/>
      <c r="HNN87" s="80"/>
      <c r="HNO87" s="80"/>
      <c r="HNP87" s="80"/>
      <c r="HNQ87" s="80"/>
      <c r="HNR87" s="80"/>
      <c r="HNS87" s="80"/>
      <c r="HNT87" s="80"/>
      <c r="HNU87" s="80"/>
      <c r="HNV87" s="80"/>
      <c r="HNW87" s="80"/>
      <c r="HNX87" s="80"/>
      <c r="HNY87" s="80"/>
      <c r="HNZ87" s="80"/>
      <c r="HOA87" s="80"/>
      <c r="HOB87" s="80"/>
      <c r="HOC87" s="80"/>
      <c r="HOD87" s="80"/>
      <c r="HOE87" s="80"/>
      <c r="HOF87" s="80"/>
      <c r="HOG87" s="80"/>
      <c r="HOH87" s="80"/>
      <c r="HOI87" s="80"/>
      <c r="HOJ87" s="80"/>
      <c r="HOK87" s="80"/>
      <c r="HOL87" s="80"/>
      <c r="HOM87" s="80"/>
      <c r="HON87" s="80"/>
      <c r="HOO87" s="80"/>
      <c r="HOP87" s="80"/>
      <c r="HOQ87" s="80"/>
      <c r="HOR87" s="80"/>
      <c r="HOS87" s="80"/>
      <c r="HOT87" s="80"/>
      <c r="HOU87" s="80"/>
      <c r="HOV87" s="80"/>
      <c r="HOW87" s="80"/>
      <c r="HOX87" s="80"/>
      <c r="HOY87" s="80"/>
      <c r="HOZ87" s="80"/>
      <c r="HPA87" s="80"/>
      <c r="HPB87" s="80"/>
      <c r="HPC87" s="80"/>
      <c r="HPD87" s="80"/>
      <c r="HPE87" s="80"/>
      <c r="HPF87" s="80"/>
      <c r="HPG87" s="80"/>
      <c r="HPH87" s="80"/>
      <c r="HPI87" s="80"/>
      <c r="HPJ87" s="80"/>
      <c r="HPK87" s="80"/>
      <c r="HPL87" s="80"/>
      <c r="HPM87" s="80"/>
      <c r="HPN87" s="80"/>
      <c r="HPO87" s="80"/>
      <c r="HPP87" s="80"/>
      <c r="HPQ87" s="80"/>
      <c r="HPR87" s="80"/>
      <c r="HPS87" s="80"/>
      <c r="HPT87" s="80"/>
      <c r="HPU87" s="80"/>
      <c r="HPV87" s="80"/>
      <c r="HPW87" s="80"/>
      <c r="HPX87" s="80"/>
      <c r="HPY87" s="80"/>
      <c r="HPZ87" s="80"/>
      <c r="HQA87" s="80"/>
      <c r="HQB87" s="80"/>
      <c r="HQC87" s="80"/>
      <c r="HQD87" s="80"/>
      <c r="HQE87" s="80"/>
      <c r="HQF87" s="80"/>
      <c r="HQG87" s="80"/>
      <c r="HQH87" s="80"/>
      <c r="HQI87" s="80"/>
      <c r="HQJ87" s="80"/>
      <c r="HQK87" s="80"/>
      <c r="HQL87" s="80"/>
      <c r="HQM87" s="80"/>
      <c r="HQN87" s="80"/>
      <c r="HQO87" s="80"/>
      <c r="HQP87" s="80"/>
      <c r="HQQ87" s="80"/>
      <c r="HQR87" s="80"/>
      <c r="HQS87" s="80"/>
      <c r="HQT87" s="80"/>
      <c r="HQU87" s="80"/>
      <c r="HQV87" s="80"/>
      <c r="HQW87" s="80"/>
      <c r="HQX87" s="80"/>
      <c r="HQY87" s="80"/>
      <c r="HQZ87" s="80"/>
      <c r="HRA87" s="80"/>
      <c r="HRB87" s="80"/>
      <c r="HRC87" s="80"/>
      <c r="HRD87" s="80"/>
      <c r="HRE87" s="80"/>
      <c r="HRF87" s="80"/>
      <c r="HRG87" s="80"/>
      <c r="HRH87" s="80"/>
      <c r="HRI87" s="80"/>
      <c r="HRJ87" s="80"/>
      <c r="HRK87" s="80"/>
      <c r="HRL87" s="80"/>
      <c r="HRM87" s="80"/>
      <c r="HRN87" s="80"/>
      <c r="HRO87" s="80"/>
      <c r="HRP87" s="80"/>
      <c r="HRQ87" s="80"/>
      <c r="HRR87" s="80"/>
      <c r="HRS87" s="80"/>
      <c r="HRT87" s="80"/>
      <c r="HRU87" s="80"/>
      <c r="HRV87" s="80"/>
      <c r="HRW87" s="80"/>
      <c r="HRX87" s="80"/>
      <c r="HRY87" s="80"/>
      <c r="HRZ87" s="80"/>
      <c r="HSA87" s="80"/>
      <c r="HSB87" s="80"/>
      <c r="HSC87" s="80"/>
      <c r="HSD87" s="80"/>
      <c r="HSE87" s="80"/>
      <c r="HSF87" s="80"/>
      <c r="HSG87" s="80"/>
      <c r="HSH87" s="80"/>
      <c r="HSI87" s="80"/>
      <c r="HSJ87" s="80"/>
      <c r="HSK87" s="80"/>
      <c r="HSL87" s="80"/>
      <c r="HSM87" s="80"/>
      <c r="HSN87" s="80"/>
      <c r="HSO87" s="80"/>
      <c r="HSP87" s="80"/>
      <c r="HSQ87" s="80"/>
      <c r="HSR87" s="80"/>
      <c r="HSS87" s="80"/>
      <c r="HST87" s="80"/>
      <c r="HSU87" s="80"/>
      <c r="HSV87" s="80"/>
      <c r="HSW87" s="80"/>
      <c r="HSX87" s="80"/>
      <c r="HSY87" s="80"/>
      <c r="HSZ87" s="80"/>
      <c r="HTA87" s="80"/>
      <c r="HTB87" s="80"/>
      <c r="HTC87" s="80"/>
      <c r="HTD87" s="80"/>
      <c r="HTE87" s="80"/>
      <c r="HTF87" s="80"/>
      <c r="HTG87" s="80"/>
      <c r="HTH87" s="80"/>
      <c r="HTI87" s="80"/>
      <c r="HTJ87" s="80"/>
      <c r="HTK87" s="80"/>
      <c r="HTL87" s="80"/>
      <c r="HTM87" s="80"/>
      <c r="HTN87" s="80"/>
      <c r="HTO87" s="80"/>
      <c r="HTP87" s="80"/>
      <c r="HTQ87" s="80"/>
      <c r="HTR87" s="80"/>
      <c r="HTS87" s="80"/>
      <c r="HTT87" s="80"/>
      <c r="HTU87" s="80"/>
      <c r="HTV87" s="80"/>
      <c r="HTW87" s="80"/>
      <c r="HTX87" s="80"/>
      <c r="HTY87" s="80"/>
      <c r="HTZ87" s="80"/>
      <c r="HUA87" s="80"/>
      <c r="HUB87" s="80"/>
      <c r="HUC87" s="80"/>
      <c r="HUD87" s="80"/>
      <c r="HUE87" s="80"/>
      <c r="HUF87" s="80"/>
      <c r="HUG87" s="80"/>
      <c r="HUH87" s="80"/>
      <c r="HUI87" s="80"/>
      <c r="HUJ87" s="80"/>
      <c r="HUK87" s="80"/>
      <c r="HUL87" s="80"/>
      <c r="HUM87" s="80"/>
      <c r="HUN87" s="80"/>
      <c r="HUO87" s="80"/>
      <c r="HUP87" s="80"/>
      <c r="HUQ87" s="80"/>
      <c r="HUR87" s="80"/>
      <c r="HUS87" s="80"/>
      <c r="HUT87" s="80"/>
      <c r="HUU87" s="80"/>
      <c r="HUV87" s="80"/>
      <c r="HUW87" s="80"/>
      <c r="HUX87" s="80"/>
      <c r="HUY87" s="80"/>
      <c r="HUZ87" s="80"/>
      <c r="HVA87" s="80"/>
      <c r="HVB87" s="80"/>
      <c r="HVC87" s="80"/>
      <c r="HVD87" s="80"/>
      <c r="HVE87" s="80"/>
      <c r="HVF87" s="80"/>
      <c r="HVG87" s="80"/>
      <c r="HVH87" s="80"/>
      <c r="HVI87" s="80"/>
      <c r="HVJ87" s="80"/>
      <c r="HVK87" s="80"/>
      <c r="HVL87" s="80"/>
      <c r="HVM87" s="80"/>
      <c r="HVN87" s="80"/>
      <c r="HVO87" s="80"/>
      <c r="HVP87" s="80"/>
      <c r="HVQ87" s="80"/>
      <c r="HVR87" s="80"/>
      <c r="HVS87" s="80"/>
      <c r="HVT87" s="80"/>
      <c r="HVU87" s="80"/>
      <c r="HVV87" s="80"/>
      <c r="HVW87" s="80"/>
      <c r="HVX87" s="80"/>
      <c r="HVY87" s="80"/>
      <c r="HVZ87" s="80"/>
      <c r="HWA87" s="80"/>
      <c r="HWB87" s="80"/>
      <c r="HWC87" s="80"/>
      <c r="HWD87" s="80"/>
      <c r="HWE87" s="80"/>
      <c r="HWF87" s="80"/>
      <c r="HWG87" s="80"/>
      <c r="HWH87" s="80"/>
      <c r="HWI87" s="80"/>
      <c r="HWJ87" s="80"/>
      <c r="HWK87" s="80"/>
      <c r="HWL87" s="80"/>
      <c r="HWM87" s="80"/>
      <c r="HWN87" s="80"/>
      <c r="HWO87" s="80"/>
      <c r="HWP87" s="80"/>
      <c r="HWQ87" s="80"/>
      <c r="HWR87" s="80"/>
      <c r="HWS87" s="80"/>
      <c r="HWT87" s="80"/>
      <c r="HWU87" s="80"/>
      <c r="HWV87" s="80"/>
      <c r="HWW87" s="80"/>
      <c r="HWX87" s="80"/>
      <c r="HWY87" s="80"/>
      <c r="HWZ87" s="80"/>
      <c r="HXA87" s="80"/>
      <c r="HXB87" s="80"/>
      <c r="HXC87" s="80"/>
      <c r="HXD87" s="80"/>
      <c r="HXE87" s="80"/>
      <c r="HXF87" s="80"/>
      <c r="HXG87" s="80"/>
      <c r="HXH87" s="80"/>
      <c r="HXI87" s="80"/>
      <c r="HXJ87" s="80"/>
      <c r="HXK87" s="80"/>
      <c r="HXL87" s="80"/>
      <c r="HXM87" s="80"/>
      <c r="HXN87" s="80"/>
      <c r="HXO87" s="80"/>
      <c r="HXP87" s="80"/>
      <c r="HXQ87" s="80"/>
      <c r="HXR87" s="80"/>
      <c r="HXS87" s="80"/>
      <c r="HXT87" s="80"/>
      <c r="HXU87" s="80"/>
      <c r="HXV87" s="80"/>
      <c r="HXW87" s="80"/>
      <c r="HXX87" s="80"/>
      <c r="HXY87" s="80"/>
      <c r="HXZ87" s="80"/>
      <c r="HYA87" s="80"/>
      <c r="HYB87" s="80"/>
      <c r="HYC87" s="80"/>
      <c r="HYD87" s="80"/>
      <c r="HYE87" s="80"/>
      <c r="HYF87" s="80"/>
      <c r="HYG87" s="80"/>
      <c r="HYH87" s="80"/>
      <c r="HYI87" s="80"/>
      <c r="HYJ87" s="80"/>
      <c r="HYK87" s="80"/>
      <c r="HYL87" s="80"/>
      <c r="HYM87" s="80"/>
      <c r="HYN87" s="80"/>
      <c r="HYO87" s="80"/>
      <c r="HYP87" s="80"/>
      <c r="HYQ87" s="80"/>
      <c r="HYR87" s="80"/>
      <c r="HYS87" s="80"/>
      <c r="HYT87" s="80"/>
      <c r="HYU87" s="80"/>
      <c r="HYV87" s="80"/>
      <c r="HYW87" s="80"/>
      <c r="HYX87" s="80"/>
      <c r="HYY87" s="80"/>
      <c r="HYZ87" s="80"/>
      <c r="HZA87" s="80"/>
      <c r="HZB87" s="80"/>
      <c r="HZC87" s="80"/>
      <c r="HZD87" s="80"/>
      <c r="HZE87" s="80"/>
      <c r="HZF87" s="80"/>
      <c r="HZG87" s="80"/>
      <c r="HZH87" s="80"/>
      <c r="HZI87" s="80"/>
      <c r="HZJ87" s="80"/>
      <c r="HZK87" s="80"/>
      <c r="HZL87" s="80"/>
      <c r="HZM87" s="80"/>
      <c r="HZN87" s="80"/>
      <c r="HZO87" s="80"/>
      <c r="HZP87" s="80"/>
      <c r="HZQ87" s="80"/>
      <c r="HZR87" s="80"/>
      <c r="HZS87" s="80"/>
      <c r="HZT87" s="80"/>
      <c r="HZU87" s="80"/>
      <c r="HZV87" s="80"/>
      <c r="HZW87" s="80"/>
      <c r="HZX87" s="80"/>
      <c r="HZY87" s="80"/>
      <c r="HZZ87" s="80"/>
      <c r="IAA87" s="80"/>
      <c r="IAB87" s="80"/>
      <c r="IAC87" s="80"/>
      <c r="IAD87" s="80"/>
      <c r="IAE87" s="80"/>
      <c r="IAF87" s="80"/>
      <c r="IAG87" s="80"/>
      <c r="IAH87" s="80"/>
      <c r="IAI87" s="80"/>
      <c r="IAJ87" s="80"/>
      <c r="IAK87" s="80"/>
      <c r="IAL87" s="80"/>
      <c r="IAM87" s="80"/>
      <c r="IAN87" s="80"/>
      <c r="IAO87" s="80"/>
      <c r="IAP87" s="80"/>
      <c r="IAQ87" s="80"/>
      <c r="IAR87" s="80"/>
      <c r="IAS87" s="80"/>
      <c r="IAT87" s="80"/>
      <c r="IAU87" s="80"/>
      <c r="IAV87" s="80"/>
      <c r="IAW87" s="80"/>
      <c r="IAX87" s="80"/>
      <c r="IAY87" s="80"/>
      <c r="IAZ87" s="80"/>
      <c r="IBA87" s="80"/>
      <c r="IBB87" s="80"/>
      <c r="IBC87" s="80"/>
      <c r="IBD87" s="80"/>
      <c r="IBE87" s="80"/>
      <c r="IBF87" s="80"/>
      <c r="IBG87" s="80"/>
      <c r="IBH87" s="80"/>
      <c r="IBI87" s="80"/>
      <c r="IBJ87" s="80"/>
      <c r="IBK87" s="80"/>
      <c r="IBL87" s="80"/>
      <c r="IBM87" s="80"/>
      <c r="IBN87" s="80"/>
      <c r="IBO87" s="80"/>
      <c r="IBP87" s="80"/>
      <c r="IBQ87" s="80"/>
      <c r="IBR87" s="80"/>
      <c r="IBS87" s="80"/>
      <c r="IBT87" s="80"/>
      <c r="IBU87" s="80"/>
      <c r="IBV87" s="80"/>
      <c r="IBW87" s="80"/>
      <c r="IBX87" s="80"/>
      <c r="IBY87" s="80"/>
      <c r="IBZ87" s="80"/>
      <c r="ICA87" s="80"/>
      <c r="ICB87" s="80"/>
      <c r="ICC87" s="80"/>
      <c r="ICD87" s="80"/>
      <c r="ICE87" s="80"/>
      <c r="ICF87" s="80"/>
      <c r="ICG87" s="80"/>
      <c r="ICH87" s="80"/>
      <c r="ICI87" s="80"/>
      <c r="ICJ87" s="80"/>
      <c r="ICK87" s="80"/>
      <c r="ICL87" s="80"/>
      <c r="ICM87" s="80"/>
      <c r="ICN87" s="80"/>
      <c r="ICO87" s="80"/>
      <c r="ICP87" s="80"/>
      <c r="ICQ87" s="80"/>
      <c r="ICR87" s="80"/>
      <c r="ICS87" s="80"/>
      <c r="ICT87" s="80"/>
      <c r="ICU87" s="80"/>
      <c r="ICV87" s="80"/>
      <c r="ICW87" s="80"/>
      <c r="ICX87" s="80"/>
      <c r="ICY87" s="80"/>
      <c r="ICZ87" s="80"/>
      <c r="IDA87" s="80"/>
      <c r="IDB87" s="80"/>
      <c r="IDC87" s="80"/>
      <c r="IDD87" s="80"/>
      <c r="IDE87" s="80"/>
      <c r="IDF87" s="80"/>
      <c r="IDG87" s="80"/>
      <c r="IDH87" s="80"/>
      <c r="IDI87" s="80"/>
      <c r="IDJ87" s="80"/>
      <c r="IDK87" s="80"/>
      <c r="IDL87" s="80"/>
      <c r="IDM87" s="80"/>
      <c r="IDN87" s="80"/>
      <c r="IDO87" s="80"/>
      <c r="IDP87" s="80"/>
      <c r="IDQ87" s="80"/>
      <c r="IDR87" s="80"/>
      <c r="IDS87" s="80"/>
      <c r="IDT87" s="80"/>
      <c r="IDU87" s="80"/>
      <c r="IDV87" s="80"/>
      <c r="IDW87" s="80"/>
      <c r="IDX87" s="80"/>
      <c r="IDY87" s="80"/>
      <c r="IDZ87" s="80"/>
      <c r="IEA87" s="80"/>
      <c r="IEB87" s="80"/>
      <c r="IEC87" s="80"/>
      <c r="IED87" s="80"/>
      <c r="IEE87" s="80"/>
      <c r="IEF87" s="80"/>
      <c r="IEG87" s="80"/>
      <c r="IEH87" s="80"/>
      <c r="IEI87" s="80"/>
      <c r="IEJ87" s="80"/>
      <c r="IEK87" s="80"/>
      <c r="IEL87" s="80"/>
      <c r="IEM87" s="80"/>
      <c r="IEN87" s="80"/>
      <c r="IEO87" s="80"/>
      <c r="IEP87" s="80"/>
      <c r="IEQ87" s="80"/>
      <c r="IER87" s="80"/>
      <c r="IES87" s="80"/>
      <c r="IET87" s="80"/>
      <c r="IEU87" s="80"/>
      <c r="IEV87" s="80"/>
      <c r="IEW87" s="80"/>
      <c r="IEX87" s="80"/>
      <c r="IEY87" s="80"/>
      <c r="IEZ87" s="80"/>
      <c r="IFA87" s="80"/>
      <c r="IFB87" s="80"/>
      <c r="IFC87" s="80"/>
      <c r="IFD87" s="80"/>
      <c r="IFE87" s="80"/>
      <c r="IFF87" s="80"/>
      <c r="IFG87" s="80"/>
      <c r="IFH87" s="80"/>
      <c r="IFI87" s="80"/>
      <c r="IFJ87" s="80"/>
      <c r="IFK87" s="80"/>
      <c r="IFL87" s="80"/>
      <c r="IFM87" s="80"/>
      <c r="IFN87" s="80"/>
      <c r="IFO87" s="80"/>
      <c r="IFP87" s="80"/>
      <c r="IFQ87" s="80"/>
      <c r="IFR87" s="80"/>
      <c r="IFS87" s="80"/>
      <c r="IFT87" s="80"/>
      <c r="IFU87" s="80"/>
      <c r="IFV87" s="80"/>
      <c r="IFW87" s="80"/>
      <c r="IFX87" s="80"/>
      <c r="IFY87" s="80"/>
      <c r="IFZ87" s="80"/>
      <c r="IGA87" s="80"/>
      <c r="IGB87" s="80"/>
      <c r="IGC87" s="80"/>
      <c r="IGD87" s="80"/>
      <c r="IGE87" s="80"/>
      <c r="IGF87" s="80"/>
      <c r="IGG87" s="80"/>
      <c r="IGH87" s="80"/>
      <c r="IGI87" s="80"/>
      <c r="IGJ87" s="80"/>
      <c r="IGK87" s="80"/>
      <c r="IGL87" s="80"/>
      <c r="IGM87" s="80"/>
      <c r="IGN87" s="80"/>
      <c r="IGO87" s="80"/>
      <c r="IGP87" s="80"/>
      <c r="IGQ87" s="80"/>
      <c r="IGR87" s="80"/>
      <c r="IGS87" s="80"/>
      <c r="IGT87" s="80"/>
      <c r="IGU87" s="80"/>
      <c r="IGV87" s="80"/>
      <c r="IGW87" s="80"/>
      <c r="IGX87" s="80"/>
      <c r="IGY87" s="80"/>
      <c r="IGZ87" s="80"/>
      <c r="IHA87" s="80"/>
      <c r="IHB87" s="80"/>
      <c r="IHC87" s="80"/>
      <c r="IHD87" s="80"/>
      <c r="IHE87" s="80"/>
      <c r="IHF87" s="80"/>
      <c r="IHG87" s="80"/>
      <c r="IHH87" s="80"/>
      <c r="IHI87" s="80"/>
      <c r="IHJ87" s="80"/>
      <c r="IHK87" s="80"/>
      <c r="IHL87" s="80"/>
      <c r="IHM87" s="80"/>
      <c r="IHN87" s="80"/>
      <c r="IHO87" s="80"/>
      <c r="IHP87" s="80"/>
      <c r="IHQ87" s="80"/>
      <c r="IHR87" s="80"/>
      <c r="IHS87" s="80"/>
      <c r="IHT87" s="80"/>
      <c r="IHU87" s="80"/>
      <c r="IHV87" s="80"/>
      <c r="IHW87" s="80"/>
      <c r="IHX87" s="80"/>
      <c r="IHY87" s="80"/>
      <c r="IHZ87" s="80"/>
      <c r="IIA87" s="80"/>
      <c r="IIB87" s="80"/>
      <c r="IIC87" s="80"/>
      <c r="IID87" s="80"/>
      <c r="IIE87" s="80"/>
      <c r="IIF87" s="80"/>
      <c r="IIG87" s="80"/>
      <c r="IIH87" s="80"/>
      <c r="III87" s="80"/>
      <c r="IIJ87" s="80"/>
      <c r="IIK87" s="80"/>
      <c r="IIL87" s="80"/>
      <c r="IIM87" s="80"/>
      <c r="IIN87" s="80"/>
      <c r="IIO87" s="80"/>
      <c r="IIP87" s="80"/>
      <c r="IIQ87" s="80"/>
      <c r="IIR87" s="80"/>
      <c r="IIS87" s="80"/>
      <c r="IIT87" s="80"/>
      <c r="IIU87" s="80"/>
      <c r="IIV87" s="80"/>
      <c r="IIW87" s="80"/>
      <c r="IIX87" s="80"/>
      <c r="IIY87" s="80"/>
      <c r="IIZ87" s="80"/>
      <c r="IJA87" s="80"/>
      <c r="IJB87" s="80"/>
      <c r="IJC87" s="80"/>
      <c r="IJD87" s="80"/>
      <c r="IJE87" s="80"/>
      <c r="IJF87" s="80"/>
      <c r="IJG87" s="80"/>
      <c r="IJH87" s="80"/>
      <c r="IJI87" s="80"/>
      <c r="IJJ87" s="80"/>
      <c r="IJK87" s="80"/>
      <c r="IJL87" s="80"/>
      <c r="IJM87" s="80"/>
      <c r="IJN87" s="80"/>
      <c r="IJO87" s="80"/>
      <c r="IJP87" s="80"/>
      <c r="IJQ87" s="80"/>
      <c r="IJR87" s="80"/>
      <c r="IJS87" s="80"/>
      <c r="IJT87" s="80"/>
      <c r="IJU87" s="80"/>
      <c r="IJV87" s="80"/>
      <c r="IJW87" s="80"/>
      <c r="IJX87" s="80"/>
      <c r="IJY87" s="80"/>
      <c r="IJZ87" s="80"/>
      <c r="IKA87" s="80"/>
      <c r="IKB87" s="80"/>
      <c r="IKC87" s="80"/>
      <c r="IKD87" s="80"/>
      <c r="IKE87" s="80"/>
      <c r="IKF87" s="80"/>
      <c r="IKG87" s="80"/>
      <c r="IKH87" s="80"/>
      <c r="IKI87" s="80"/>
      <c r="IKJ87" s="80"/>
      <c r="IKK87" s="80"/>
      <c r="IKL87" s="80"/>
      <c r="IKM87" s="80"/>
      <c r="IKN87" s="80"/>
      <c r="IKO87" s="80"/>
      <c r="IKP87" s="80"/>
      <c r="IKQ87" s="80"/>
      <c r="IKR87" s="80"/>
      <c r="IKS87" s="80"/>
      <c r="IKT87" s="80"/>
      <c r="IKU87" s="80"/>
      <c r="IKV87" s="80"/>
      <c r="IKW87" s="80"/>
      <c r="IKX87" s="80"/>
      <c r="IKY87" s="80"/>
      <c r="IKZ87" s="80"/>
      <c r="ILA87" s="80"/>
      <c r="ILB87" s="80"/>
      <c r="ILC87" s="80"/>
      <c r="ILD87" s="80"/>
      <c r="ILE87" s="80"/>
      <c r="ILF87" s="80"/>
      <c r="ILG87" s="80"/>
      <c r="ILH87" s="80"/>
      <c r="ILI87" s="80"/>
      <c r="ILJ87" s="80"/>
      <c r="ILK87" s="80"/>
      <c r="ILL87" s="80"/>
      <c r="ILM87" s="80"/>
      <c r="ILN87" s="80"/>
      <c r="ILO87" s="80"/>
      <c r="ILP87" s="80"/>
      <c r="ILQ87" s="80"/>
      <c r="ILR87" s="80"/>
      <c r="ILS87" s="80"/>
      <c r="ILT87" s="80"/>
      <c r="ILU87" s="80"/>
      <c r="ILV87" s="80"/>
      <c r="ILW87" s="80"/>
      <c r="ILX87" s="80"/>
      <c r="ILY87" s="80"/>
      <c r="ILZ87" s="80"/>
      <c r="IMA87" s="80"/>
      <c r="IMB87" s="80"/>
      <c r="IMC87" s="80"/>
      <c r="IMD87" s="80"/>
      <c r="IME87" s="80"/>
      <c r="IMF87" s="80"/>
      <c r="IMG87" s="80"/>
      <c r="IMH87" s="80"/>
      <c r="IMI87" s="80"/>
      <c r="IMJ87" s="80"/>
      <c r="IMK87" s="80"/>
      <c r="IML87" s="80"/>
      <c r="IMM87" s="80"/>
      <c r="IMN87" s="80"/>
      <c r="IMO87" s="80"/>
      <c r="IMP87" s="80"/>
      <c r="IMQ87" s="80"/>
      <c r="IMR87" s="80"/>
      <c r="IMS87" s="80"/>
      <c r="IMT87" s="80"/>
      <c r="IMU87" s="80"/>
      <c r="IMV87" s="80"/>
      <c r="IMW87" s="80"/>
      <c r="IMX87" s="80"/>
      <c r="IMY87" s="80"/>
      <c r="IMZ87" s="80"/>
      <c r="INA87" s="80"/>
      <c r="INB87" s="80"/>
      <c r="INC87" s="80"/>
      <c r="IND87" s="80"/>
      <c r="INE87" s="80"/>
      <c r="INF87" s="80"/>
      <c r="ING87" s="80"/>
      <c r="INH87" s="80"/>
      <c r="INI87" s="80"/>
      <c r="INJ87" s="80"/>
      <c r="INK87" s="80"/>
      <c r="INL87" s="80"/>
      <c r="INM87" s="80"/>
      <c r="INN87" s="80"/>
      <c r="INO87" s="80"/>
      <c r="INP87" s="80"/>
      <c r="INQ87" s="80"/>
      <c r="INR87" s="80"/>
      <c r="INS87" s="80"/>
      <c r="INT87" s="80"/>
      <c r="INU87" s="80"/>
      <c r="INV87" s="80"/>
      <c r="INW87" s="80"/>
      <c r="INX87" s="80"/>
      <c r="INY87" s="80"/>
      <c r="INZ87" s="80"/>
      <c r="IOA87" s="80"/>
      <c r="IOB87" s="80"/>
      <c r="IOC87" s="80"/>
      <c r="IOD87" s="80"/>
      <c r="IOE87" s="80"/>
      <c r="IOF87" s="80"/>
      <c r="IOG87" s="80"/>
      <c r="IOH87" s="80"/>
      <c r="IOI87" s="80"/>
      <c r="IOJ87" s="80"/>
      <c r="IOK87" s="80"/>
      <c r="IOL87" s="80"/>
      <c r="IOM87" s="80"/>
      <c r="ION87" s="80"/>
      <c r="IOO87" s="80"/>
      <c r="IOP87" s="80"/>
      <c r="IOQ87" s="80"/>
      <c r="IOR87" s="80"/>
      <c r="IOS87" s="80"/>
      <c r="IOT87" s="80"/>
      <c r="IOU87" s="80"/>
      <c r="IOV87" s="80"/>
      <c r="IOW87" s="80"/>
      <c r="IOX87" s="80"/>
      <c r="IOY87" s="80"/>
      <c r="IOZ87" s="80"/>
      <c r="IPA87" s="80"/>
      <c r="IPB87" s="80"/>
      <c r="IPC87" s="80"/>
      <c r="IPD87" s="80"/>
      <c r="IPE87" s="80"/>
      <c r="IPF87" s="80"/>
      <c r="IPG87" s="80"/>
      <c r="IPH87" s="80"/>
      <c r="IPI87" s="80"/>
      <c r="IPJ87" s="80"/>
      <c r="IPK87" s="80"/>
      <c r="IPL87" s="80"/>
      <c r="IPM87" s="80"/>
      <c r="IPN87" s="80"/>
      <c r="IPO87" s="80"/>
      <c r="IPP87" s="80"/>
      <c r="IPQ87" s="80"/>
      <c r="IPR87" s="80"/>
      <c r="IPS87" s="80"/>
      <c r="IPT87" s="80"/>
      <c r="IPU87" s="80"/>
      <c r="IPV87" s="80"/>
      <c r="IPW87" s="80"/>
      <c r="IPX87" s="80"/>
      <c r="IPY87" s="80"/>
      <c r="IPZ87" s="80"/>
      <c r="IQA87" s="80"/>
      <c r="IQB87" s="80"/>
      <c r="IQC87" s="80"/>
      <c r="IQD87" s="80"/>
      <c r="IQE87" s="80"/>
      <c r="IQF87" s="80"/>
      <c r="IQG87" s="80"/>
      <c r="IQH87" s="80"/>
      <c r="IQI87" s="80"/>
      <c r="IQJ87" s="80"/>
      <c r="IQK87" s="80"/>
      <c r="IQL87" s="80"/>
      <c r="IQM87" s="80"/>
      <c r="IQN87" s="80"/>
      <c r="IQO87" s="80"/>
      <c r="IQP87" s="80"/>
      <c r="IQQ87" s="80"/>
      <c r="IQR87" s="80"/>
      <c r="IQS87" s="80"/>
      <c r="IQT87" s="80"/>
      <c r="IQU87" s="80"/>
      <c r="IQV87" s="80"/>
      <c r="IQW87" s="80"/>
      <c r="IQX87" s="80"/>
      <c r="IQY87" s="80"/>
      <c r="IQZ87" s="80"/>
      <c r="IRA87" s="80"/>
      <c r="IRB87" s="80"/>
      <c r="IRC87" s="80"/>
      <c r="IRD87" s="80"/>
      <c r="IRE87" s="80"/>
      <c r="IRF87" s="80"/>
      <c r="IRG87" s="80"/>
      <c r="IRH87" s="80"/>
      <c r="IRI87" s="80"/>
      <c r="IRJ87" s="80"/>
      <c r="IRK87" s="80"/>
      <c r="IRL87" s="80"/>
      <c r="IRM87" s="80"/>
      <c r="IRN87" s="80"/>
      <c r="IRO87" s="80"/>
      <c r="IRP87" s="80"/>
      <c r="IRQ87" s="80"/>
      <c r="IRR87" s="80"/>
      <c r="IRS87" s="80"/>
      <c r="IRT87" s="80"/>
      <c r="IRU87" s="80"/>
      <c r="IRV87" s="80"/>
      <c r="IRW87" s="80"/>
      <c r="IRX87" s="80"/>
      <c r="IRY87" s="80"/>
      <c r="IRZ87" s="80"/>
      <c r="ISA87" s="80"/>
      <c r="ISB87" s="80"/>
      <c r="ISC87" s="80"/>
      <c r="ISD87" s="80"/>
      <c r="ISE87" s="80"/>
      <c r="ISF87" s="80"/>
      <c r="ISG87" s="80"/>
      <c r="ISH87" s="80"/>
      <c r="ISI87" s="80"/>
      <c r="ISJ87" s="80"/>
      <c r="ISK87" s="80"/>
      <c r="ISL87" s="80"/>
      <c r="ISM87" s="80"/>
      <c r="ISN87" s="80"/>
      <c r="ISO87" s="80"/>
      <c r="ISP87" s="80"/>
      <c r="ISQ87" s="80"/>
      <c r="ISR87" s="80"/>
      <c r="ISS87" s="80"/>
      <c r="IST87" s="80"/>
      <c r="ISU87" s="80"/>
      <c r="ISV87" s="80"/>
      <c r="ISW87" s="80"/>
      <c r="ISX87" s="80"/>
      <c r="ISY87" s="80"/>
      <c r="ISZ87" s="80"/>
      <c r="ITA87" s="80"/>
      <c r="ITB87" s="80"/>
      <c r="ITC87" s="80"/>
      <c r="ITD87" s="80"/>
      <c r="ITE87" s="80"/>
      <c r="ITF87" s="80"/>
      <c r="ITG87" s="80"/>
      <c r="ITH87" s="80"/>
      <c r="ITI87" s="80"/>
      <c r="ITJ87" s="80"/>
      <c r="ITK87" s="80"/>
      <c r="ITL87" s="80"/>
      <c r="ITM87" s="80"/>
      <c r="ITN87" s="80"/>
      <c r="ITO87" s="80"/>
      <c r="ITP87" s="80"/>
      <c r="ITQ87" s="80"/>
      <c r="ITR87" s="80"/>
      <c r="ITS87" s="80"/>
      <c r="ITT87" s="80"/>
      <c r="ITU87" s="80"/>
      <c r="ITV87" s="80"/>
      <c r="ITW87" s="80"/>
      <c r="ITX87" s="80"/>
      <c r="ITY87" s="80"/>
      <c r="ITZ87" s="80"/>
      <c r="IUA87" s="80"/>
      <c r="IUB87" s="80"/>
      <c r="IUC87" s="80"/>
      <c r="IUD87" s="80"/>
      <c r="IUE87" s="80"/>
      <c r="IUF87" s="80"/>
      <c r="IUG87" s="80"/>
      <c r="IUH87" s="80"/>
      <c r="IUI87" s="80"/>
      <c r="IUJ87" s="80"/>
      <c r="IUK87" s="80"/>
      <c r="IUL87" s="80"/>
      <c r="IUM87" s="80"/>
      <c r="IUN87" s="80"/>
      <c r="IUO87" s="80"/>
      <c r="IUP87" s="80"/>
      <c r="IUQ87" s="80"/>
      <c r="IUR87" s="80"/>
      <c r="IUS87" s="80"/>
      <c r="IUT87" s="80"/>
      <c r="IUU87" s="80"/>
      <c r="IUV87" s="80"/>
      <c r="IUW87" s="80"/>
      <c r="IUX87" s="80"/>
      <c r="IUY87" s="80"/>
      <c r="IUZ87" s="80"/>
      <c r="IVA87" s="80"/>
      <c r="IVB87" s="80"/>
      <c r="IVC87" s="80"/>
      <c r="IVD87" s="80"/>
      <c r="IVE87" s="80"/>
      <c r="IVF87" s="80"/>
      <c r="IVG87" s="80"/>
      <c r="IVH87" s="80"/>
      <c r="IVI87" s="80"/>
      <c r="IVJ87" s="80"/>
      <c r="IVK87" s="80"/>
      <c r="IVL87" s="80"/>
      <c r="IVM87" s="80"/>
      <c r="IVN87" s="80"/>
      <c r="IVO87" s="80"/>
      <c r="IVP87" s="80"/>
      <c r="IVQ87" s="80"/>
      <c r="IVR87" s="80"/>
      <c r="IVS87" s="80"/>
      <c r="IVT87" s="80"/>
      <c r="IVU87" s="80"/>
      <c r="IVV87" s="80"/>
      <c r="IVW87" s="80"/>
      <c r="IVX87" s="80"/>
      <c r="IVY87" s="80"/>
      <c r="IVZ87" s="80"/>
      <c r="IWA87" s="80"/>
      <c r="IWB87" s="80"/>
      <c r="IWC87" s="80"/>
      <c r="IWD87" s="80"/>
      <c r="IWE87" s="80"/>
      <c r="IWF87" s="80"/>
      <c r="IWG87" s="80"/>
      <c r="IWH87" s="80"/>
      <c r="IWI87" s="80"/>
      <c r="IWJ87" s="80"/>
      <c r="IWK87" s="80"/>
      <c r="IWL87" s="80"/>
      <c r="IWM87" s="80"/>
      <c r="IWN87" s="80"/>
      <c r="IWO87" s="80"/>
      <c r="IWP87" s="80"/>
      <c r="IWQ87" s="80"/>
      <c r="IWR87" s="80"/>
      <c r="IWS87" s="80"/>
      <c r="IWT87" s="80"/>
      <c r="IWU87" s="80"/>
      <c r="IWV87" s="80"/>
      <c r="IWW87" s="80"/>
      <c r="IWX87" s="80"/>
      <c r="IWY87" s="80"/>
      <c r="IWZ87" s="80"/>
      <c r="IXA87" s="80"/>
      <c r="IXB87" s="80"/>
      <c r="IXC87" s="80"/>
      <c r="IXD87" s="80"/>
      <c r="IXE87" s="80"/>
      <c r="IXF87" s="80"/>
      <c r="IXG87" s="80"/>
      <c r="IXH87" s="80"/>
      <c r="IXI87" s="80"/>
      <c r="IXJ87" s="80"/>
      <c r="IXK87" s="80"/>
      <c r="IXL87" s="80"/>
      <c r="IXM87" s="80"/>
      <c r="IXN87" s="80"/>
      <c r="IXO87" s="80"/>
      <c r="IXP87" s="80"/>
      <c r="IXQ87" s="80"/>
      <c r="IXR87" s="80"/>
      <c r="IXS87" s="80"/>
      <c r="IXT87" s="80"/>
      <c r="IXU87" s="80"/>
      <c r="IXV87" s="80"/>
      <c r="IXW87" s="80"/>
      <c r="IXX87" s="80"/>
      <c r="IXY87" s="80"/>
      <c r="IXZ87" s="80"/>
      <c r="IYA87" s="80"/>
      <c r="IYB87" s="80"/>
      <c r="IYC87" s="80"/>
      <c r="IYD87" s="80"/>
      <c r="IYE87" s="80"/>
      <c r="IYF87" s="80"/>
      <c r="IYG87" s="80"/>
      <c r="IYH87" s="80"/>
      <c r="IYI87" s="80"/>
      <c r="IYJ87" s="80"/>
      <c r="IYK87" s="80"/>
      <c r="IYL87" s="80"/>
      <c r="IYM87" s="80"/>
      <c r="IYN87" s="80"/>
      <c r="IYO87" s="80"/>
      <c r="IYP87" s="80"/>
      <c r="IYQ87" s="80"/>
      <c r="IYR87" s="80"/>
      <c r="IYS87" s="80"/>
      <c r="IYT87" s="80"/>
      <c r="IYU87" s="80"/>
      <c r="IYV87" s="80"/>
      <c r="IYW87" s="80"/>
      <c r="IYX87" s="80"/>
      <c r="IYY87" s="80"/>
      <c r="IYZ87" s="80"/>
      <c r="IZA87" s="80"/>
      <c r="IZB87" s="80"/>
      <c r="IZC87" s="80"/>
      <c r="IZD87" s="80"/>
      <c r="IZE87" s="80"/>
      <c r="IZF87" s="80"/>
      <c r="IZG87" s="80"/>
      <c r="IZH87" s="80"/>
      <c r="IZI87" s="80"/>
      <c r="IZJ87" s="80"/>
      <c r="IZK87" s="80"/>
      <c r="IZL87" s="80"/>
      <c r="IZM87" s="80"/>
      <c r="IZN87" s="80"/>
      <c r="IZO87" s="80"/>
      <c r="IZP87" s="80"/>
      <c r="IZQ87" s="80"/>
      <c r="IZR87" s="80"/>
      <c r="IZS87" s="80"/>
      <c r="IZT87" s="80"/>
      <c r="IZU87" s="80"/>
      <c r="IZV87" s="80"/>
      <c r="IZW87" s="80"/>
      <c r="IZX87" s="80"/>
      <c r="IZY87" s="80"/>
      <c r="IZZ87" s="80"/>
      <c r="JAA87" s="80"/>
      <c r="JAB87" s="80"/>
      <c r="JAC87" s="80"/>
      <c r="JAD87" s="80"/>
      <c r="JAE87" s="80"/>
      <c r="JAF87" s="80"/>
      <c r="JAG87" s="80"/>
      <c r="JAH87" s="80"/>
      <c r="JAI87" s="80"/>
      <c r="JAJ87" s="80"/>
      <c r="JAK87" s="80"/>
      <c r="JAL87" s="80"/>
      <c r="JAM87" s="80"/>
      <c r="JAN87" s="80"/>
      <c r="JAO87" s="80"/>
      <c r="JAP87" s="80"/>
      <c r="JAQ87" s="80"/>
      <c r="JAR87" s="80"/>
      <c r="JAS87" s="80"/>
      <c r="JAT87" s="80"/>
      <c r="JAU87" s="80"/>
      <c r="JAV87" s="80"/>
      <c r="JAW87" s="80"/>
      <c r="JAX87" s="80"/>
      <c r="JAY87" s="80"/>
      <c r="JAZ87" s="80"/>
      <c r="JBA87" s="80"/>
      <c r="JBB87" s="80"/>
      <c r="JBC87" s="80"/>
      <c r="JBD87" s="80"/>
      <c r="JBE87" s="80"/>
      <c r="JBF87" s="80"/>
      <c r="JBG87" s="80"/>
      <c r="JBH87" s="80"/>
      <c r="JBI87" s="80"/>
      <c r="JBJ87" s="80"/>
      <c r="JBK87" s="80"/>
      <c r="JBL87" s="80"/>
      <c r="JBM87" s="80"/>
      <c r="JBN87" s="80"/>
      <c r="JBO87" s="80"/>
      <c r="JBP87" s="80"/>
      <c r="JBQ87" s="80"/>
      <c r="JBR87" s="80"/>
      <c r="JBS87" s="80"/>
      <c r="JBT87" s="80"/>
      <c r="JBU87" s="80"/>
      <c r="JBV87" s="80"/>
      <c r="JBW87" s="80"/>
      <c r="JBX87" s="80"/>
      <c r="JBY87" s="80"/>
      <c r="JBZ87" s="80"/>
      <c r="JCA87" s="80"/>
      <c r="JCB87" s="80"/>
      <c r="JCC87" s="80"/>
      <c r="JCD87" s="80"/>
      <c r="JCE87" s="80"/>
      <c r="JCF87" s="80"/>
      <c r="JCG87" s="80"/>
      <c r="JCH87" s="80"/>
      <c r="JCI87" s="80"/>
      <c r="JCJ87" s="80"/>
      <c r="JCK87" s="80"/>
      <c r="JCL87" s="80"/>
      <c r="JCM87" s="80"/>
      <c r="JCN87" s="80"/>
      <c r="JCO87" s="80"/>
      <c r="JCP87" s="80"/>
      <c r="JCQ87" s="80"/>
      <c r="JCR87" s="80"/>
      <c r="JCS87" s="80"/>
      <c r="JCT87" s="80"/>
      <c r="JCU87" s="80"/>
      <c r="JCV87" s="80"/>
      <c r="JCW87" s="80"/>
      <c r="JCX87" s="80"/>
      <c r="JCY87" s="80"/>
      <c r="JCZ87" s="80"/>
      <c r="JDA87" s="80"/>
      <c r="JDB87" s="80"/>
      <c r="JDC87" s="80"/>
      <c r="JDD87" s="80"/>
      <c r="JDE87" s="80"/>
      <c r="JDF87" s="80"/>
      <c r="JDG87" s="80"/>
      <c r="JDH87" s="80"/>
      <c r="JDI87" s="80"/>
      <c r="JDJ87" s="80"/>
      <c r="JDK87" s="80"/>
      <c r="JDL87" s="80"/>
      <c r="JDM87" s="80"/>
      <c r="JDN87" s="80"/>
      <c r="JDO87" s="80"/>
      <c r="JDP87" s="80"/>
      <c r="JDQ87" s="80"/>
      <c r="JDR87" s="80"/>
      <c r="JDS87" s="80"/>
      <c r="JDT87" s="80"/>
      <c r="JDU87" s="80"/>
      <c r="JDV87" s="80"/>
      <c r="JDW87" s="80"/>
      <c r="JDX87" s="80"/>
      <c r="JDY87" s="80"/>
      <c r="JDZ87" s="80"/>
      <c r="JEA87" s="80"/>
      <c r="JEB87" s="80"/>
      <c r="JEC87" s="80"/>
      <c r="JED87" s="80"/>
      <c r="JEE87" s="80"/>
      <c r="JEF87" s="80"/>
      <c r="JEG87" s="80"/>
      <c r="JEH87" s="80"/>
      <c r="JEI87" s="80"/>
      <c r="JEJ87" s="80"/>
      <c r="JEK87" s="80"/>
      <c r="JEL87" s="80"/>
      <c r="JEM87" s="80"/>
      <c r="JEN87" s="80"/>
      <c r="JEO87" s="80"/>
      <c r="JEP87" s="80"/>
      <c r="JEQ87" s="80"/>
      <c r="JER87" s="80"/>
      <c r="JES87" s="80"/>
      <c r="JET87" s="80"/>
      <c r="JEU87" s="80"/>
      <c r="JEV87" s="80"/>
      <c r="JEW87" s="80"/>
      <c r="JEX87" s="80"/>
      <c r="JEY87" s="80"/>
      <c r="JEZ87" s="80"/>
      <c r="JFA87" s="80"/>
      <c r="JFB87" s="80"/>
      <c r="JFC87" s="80"/>
      <c r="JFD87" s="80"/>
      <c r="JFE87" s="80"/>
      <c r="JFF87" s="80"/>
      <c r="JFG87" s="80"/>
      <c r="JFH87" s="80"/>
      <c r="JFI87" s="80"/>
      <c r="JFJ87" s="80"/>
      <c r="JFK87" s="80"/>
      <c r="JFL87" s="80"/>
      <c r="JFM87" s="80"/>
      <c r="JFN87" s="80"/>
      <c r="JFO87" s="80"/>
      <c r="JFP87" s="80"/>
      <c r="JFQ87" s="80"/>
      <c r="JFR87" s="80"/>
      <c r="JFS87" s="80"/>
      <c r="JFT87" s="80"/>
      <c r="JFU87" s="80"/>
      <c r="JFV87" s="80"/>
      <c r="JFW87" s="80"/>
      <c r="JFX87" s="80"/>
      <c r="JFY87" s="80"/>
      <c r="JFZ87" s="80"/>
      <c r="JGA87" s="80"/>
      <c r="JGB87" s="80"/>
      <c r="JGC87" s="80"/>
      <c r="JGD87" s="80"/>
      <c r="JGE87" s="80"/>
      <c r="JGF87" s="80"/>
      <c r="JGG87" s="80"/>
      <c r="JGH87" s="80"/>
      <c r="JGI87" s="80"/>
      <c r="JGJ87" s="80"/>
      <c r="JGK87" s="80"/>
      <c r="JGL87" s="80"/>
      <c r="JGM87" s="80"/>
      <c r="JGN87" s="80"/>
      <c r="JGO87" s="80"/>
      <c r="JGP87" s="80"/>
      <c r="JGQ87" s="80"/>
      <c r="JGR87" s="80"/>
      <c r="JGS87" s="80"/>
      <c r="JGT87" s="80"/>
      <c r="JGU87" s="80"/>
      <c r="JGV87" s="80"/>
      <c r="JGW87" s="80"/>
      <c r="JGX87" s="80"/>
      <c r="JGY87" s="80"/>
      <c r="JGZ87" s="80"/>
      <c r="JHA87" s="80"/>
      <c r="JHB87" s="80"/>
      <c r="JHC87" s="80"/>
      <c r="JHD87" s="80"/>
      <c r="JHE87" s="80"/>
      <c r="JHF87" s="80"/>
      <c r="JHG87" s="80"/>
      <c r="JHH87" s="80"/>
      <c r="JHI87" s="80"/>
      <c r="JHJ87" s="80"/>
      <c r="JHK87" s="80"/>
      <c r="JHL87" s="80"/>
      <c r="JHM87" s="80"/>
      <c r="JHN87" s="80"/>
      <c r="JHO87" s="80"/>
      <c r="JHP87" s="80"/>
      <c r="JHQ87" s="80"/>
      <c r="JHR87" s="80"/>
      <c r="JHS87" s="80"/>
      <c r="JHT87" s="80"/>
      <c r="JHU87" s="80"/>
      <c r="JHV87" s="80"/>
      <c r="JHW87" s="80"/>
      <c r="JHX87" s="80"/>
      <c r="JHY87" s="80"/>
      <c r="JHZ87" s="80"/>
      <c r="JIA87" s="80"/>
      <c r="JIB87" s="80"/>
      <c r="JIC87" s="80"/>
      <c r="JID87" s="80"/>
      <c r="JIE87" s="80"/>
      <c r="JIF87" s="80"/>
      <c r="JIG87" s="80"/>
      <c r="JIH87" s="80"/>
      <c r="JII87" s="80"/>
      <c r="JIJ87" s="80"/>
      <c r="JIK87" s="80"/>
      <c r="JIL87" s="80"/>
      <c r="JIM87" s="80"/>
      <c r="JIN87" s="80"/>
      <c r="JIO87" s="80"/>
      <c r="JIP87" s="80"/>
      <c r="JIQ87" s="80"/>
      <c r="JIR87" s="80"/>
      <c r="JIS87" s="80"/>
      <c r="JIT87" s="80"/>
      <c r="JIU87" s="80"/>
      <c r="JIV87" s="80"/>
      <c r="JIW87" s="80"/>
      <c r="JIX87" s="80"/>
      <c r="JIY87" s="80"/>
      <c r="JIZ87" s="80"/>
      <c r="JJA87" s="80"/>
      <c r="JJB87" s="80"/>
      <c r="JJC87" s="80"/>
      <c r="JJD87" s="80"/>
      <c r="JJE87" s="80"/>
      <c r="JJF87" s="80"/>
      <c r="JJG87" s="80"/>
      <c r="JJH87" s="80"/>
      <c r="JJI87" s="80"/>
      <c r="JJJ87" s="80"/>
      <c r="JJK87" s="80"/>
      <c r="JJL87" s="80"/>
      <c r="JJM87" s="80"/>
      <c r="JJN87" s="80"/>
      <c r="JJO87" s="80"/>
      <c r="JJP87" s="80"/>
      <c r="JJQ87" s="80"/>
      <c r="JJR87" s="80"/>
      <c r="JJS87" s="80"/>
      <c r="JJT87" s="80"/>
      <c r="JJU87" s="80"/>
      <c r="JJV87" s="80"/>
      <c r="JJW87" s="80"/>
      <c r="JJX87" s="80"/>
      <c r="JJY87" s="80"/>
      <c r="JJZ87" s="80"/>
      <c r="JKA87" s="80"/>
      <c r="JKB87" s="80"/>
      <c r="JKC87" s="80"/>
      <c r="JKD87" s="80"/>
      <c r="JKE87" s="80"/>
      <c r="JKF87" s="80"/>
      <c r="JKG87" s="80"/>
      <c r="JKH87" s="80"/>
      <c r="JKI87" s="80"/>
      <c r="JKJ87" s="80"/>
      <c r="JKK87" s="80"/>
      <c r="JKL87" s="80"/>
      <c r="JKM87" s="80"/>
      <c r="JKN87" s="80"/>
      <c r="JKO87" s="80"/>
      <c r="JKP87" s="80"/>
      <c r="JKQ87" s="80"/>
      <c r="JKR87" s="80"/>
      <c r="JKS87" s="80"/>
      <c r="JKT87" s="80"/>
      <c r="JKU87" s="80"/>
      <c r="JKV87" s="80"/>
      <c r="JKW87" s="80"/>
      <c r="JKX87" s="80"/>
      <c r="JKY87" s="80"/>
      <c r="JKZ87" s="80"/>
      <c r="JLA87" s="80"/>
      <c r="JLB87" s="80"/>
      <c r="JLC87" s="80"/>
      <c r="JLD87" s="80"/>
      <c r="JLE87" s="80"/>
      <c r="JLF87" s="80"/>
      <c r="JLG87" s="80"/>
      <c r="JLH87" s="80"/>
      <c r="JLI87" s="80"/>
      <c r="JLJ87" s="80"/>
      <c r="JLK87" s="80"/>
      <c r="JLL87" s="80"/>
      <c r="JLM87" s="80"/>
      <c r="JLN87" s="80"/>
      <c r="JLO87" s="80"/>
      <c r="JLP87" s="80"/>
      <c r="JLQ87" s="80"/>
      <c r="JLR87" s="80"/>
      <c r="JLS87" s="80"/>
      <c r="JLT87" s="80"/>
      <c r="JLU87" s="80"/>
      <c r="JLV87" s="80"/>
      <c r="JLW87" s="80"/>
      <c r="JLX87" s="80"/>
      <c r="JLY87" s="80"/>
      <c r="JLZ87" s="80"/>
      <c r="JMA87" s="80"/>
      <c r="JMB87" s="80"/>
      <c r="JMC87" s="80"/>
      <c r="JMD87" s="80"/>
      <c r="JME87" s="80"/>
      <c r="JMF87" s="80"/>
      <c r="JMG87" s="80"/>
      <c r="JMH87" s="80"/>
      <c r="JMI87" s="80"/>
      <c r="JMJ87" s="80"/>
      <c r="JMK87" s="80"/>
      <c r="JML87" s="80"/>
      <c r="JMM87" s="80"/>
      <c r="JMN87" s="80"/>
      <c r="JMO87" s="80"/>
      <c r="JMP87" s="80"/>
      <c r="JMQ87" s="80"/>
      <c r="JMR87" s="80"/>
      <c r="JMS87" s="80"/>
      <c r="JMT87" s="80"/>
      <c r="JMU87" s="80"/>
      <c r="JMV87" s="80"/>
      <c r="JMW87" s="80"/>
      <c r="JMX87" s="80"/>
      <c r="JMY87" s="80"/>
      <c r="JMZ87" s="80"/>
      <c r="JNA87" s="80"/>
      <c r="JNB87" s="80"/>
      <c r="JNC87" s="80"/>
      <c r="JND87" s="80"/>
      <c r="JNE87" s="80"/>
      <c r="JNF87" s="80"/>
      <c r="JNG87" s="80"/>
      <c r="JNH87" s="80"/>
      <c r="JNI87" s="80"/>
      <c r="JNJ87" s="80"/>
      <c r="JNK87" s="80"/>
      <c r="JNL87" s="80"/>
      <c r="JNM87" s="80"/>
      <c r="JNN87" s="80"/>
      <c r="JNO87" s="80"/>
      <c r="JNP87" s="80"/>
      <c r="JNQ87" s="80"/>
      <c r="JNR87" s="80"/>
      <c r="JNS87" s="80"/>
      <c r="JNT87" s="80"/>
      <c r="JNU87" s="80"/>
      <c r="JNV87" s="80"/>
      <c r="JNW87" s="80"/>
      <c r="JNX87" s="80"/>
      <c r="JNY87" s="80"/>
      <c r="JNZ87" s="80"/>
      <c r="JOA87" s="80"/>
      <c r="JOB87" s="80"/>
      <c r="JOC87" s="80"/>
      <c r="JOD87" s="80"/>
      <c r="JOE87" s="80"/>
      <c r="JOF87" s="80"/>
      <c r="JOG87" s="80"/>
      <c r="JOH87" s="80"/>
      <c r="JOI87" s="80"/>
      <c r="JOJ87" s="80"/>
      <c r="JOK87" s="80"/>
      <c r="JOL87" s="80"/>
      <c r="JOM87" s="80"/>
      <c r="JON87" s="80"/>
      <c r="JOO87" s="80"/>
      <c r="JOP87" s="80"/>
      <c r="JOQ87" s="80"/>
      <c r="JOR87" s="80"/>
      <c r="JOS87" s="80"/>
      <c r="JOT87" s="80"/>
      <c r="JOU87" s="80"/>
      <c r="JOV87" s="80"/>
      <c r="JOW87" s="80"/>
      <c r="JOX87" s="80"/>
      <c r="JOY87" s="80"/>
      <c r="JOZ87" s="80"/>
      <c r="JPA87" s="80"/>
      <c r="JPB87" s="80"/>
      <c r="JPC87" s="80"/>
      <c r="JPD87" s="80"/>
      <c r="JPE87" s="80"/>
      <c r="JPF87" s="80"/>
      <c r="JPG87" s="80"/>
      <c r="JPH87" s="80"/>
      <c r="JPI87" s="80"/>
      <c r="JPJ87" s="80"/>
      <c r="JPK87" s="80"/>
      <c r="JPL87" s="80"/>
      <c r="JPM87" s="80"/>
      <c r="JPN87" s="80"/>
      <c r="JPO87" s="80"/>
      <c r="JPP87" s="80"/>
      <c r="JPQ87" s="80"/>
      <c r="JPR87" s="80"/>
      <c r="JPS87" s="80"/>
      <c r="JPT87" s="80"/>
      <c r="JPU87" s="80"/>
      <c r="JPV87" s="80"/>
      <c r="JPW87" s="80"/>
      <c r="JPX87" s="80"/>
      <c r="JPY87" s="80"/>
      <c r="JPZ87" s="80"/>
      <c r="JQA87" s="80"/>
      <c r="JQB87" s="80"/>
      <c r="JQC87" s="80"/>
      <c r="JQD87" s="80"/>
      <c r="JQE87" s="80"/>
      <c r="JQF87" s="80"/>
      <c r="JQG87" s="80"/>
      <c r="JQH87" s="80"/>
      <c r="JQI87" s="80"/>
      <c r="JQJ87" s="80"/>
      <c r="JQK87" s="80"/>
      <c r="JQL87" s="80"/>
      <c r="JQM87" s="80"/>
      <c r="JQN87" s="80"/>
      <c r="JQO87" s="80"/>
      <c r="JQP87" s="80"/>
      <c r="JQQ87" s="80"/>
      <c r="JQR87" s="80"/>
      <c r="JQS87" s="80"/>
      <c r="JQT87" s="80"/>
      <c r="JQU87" s="80"/>
      <c r="JQV87" s="80"/>
      <c r="JQW87" s="80"/>
      <c r="JQX87" s="80"/>
      <c r="JQY87" s="80"/>
      <c r="JQZ87" s="80"/>
      <c r="JRA87" s="80"/>
      <c r="JRB87" s="80"/>
      <c r="JRC87" s="80"/>
      <c r="JRD87" s="80"/>
      <c r="JRE87" s="80"/>
      <c r="JRF87" s="80"/>
      <c r="JRG87" s="80"/>
      <c r="JRH87" s="80"/>
      <c r="JRI87" s="80"/>
      <c r="JRJ87" s="80"/>
      <c r="JRK87" s="80"/>
      <c r="JRL87" s="80"/>
      <c r="JRM87" s="80"/>
      <c r="JRN87" s="80"/>
      <c r="JRO87" s="80"/>
      <c r="JRP87" s="80"/>
      <c r="JRQ87" s="80"/>
      <c r="JRR87" s="80"/>
      <c r="JRS87" s="80"/>
      <c r="JRT87" s="80"/>
      <c r="JRU87" s="80"/>
      <c r="JRV87" s="80"/>
      <c r="JRW87" s="80"/>
      <c r="JRX87" s="80"/>
      <c r="JRY87" s="80"/>
      <c r="JRZ87" s="80"/>
      <c r="JSA87" s="80"/>
      <c r="JSB87" s="80"/>
      <c r="JSC87" s="80"/>
      <c r="JSD87" s="80"/>
      <c r="JSE87" s="80"/>
      <c r="JSF87" s="80"/>
      <c r="JSG87" s="80"/>
      <c r="JSH87" s="80"/>
      <c r="JSI87" s="80"/>
      <c r="JSJ87" s="80"/>
      <c r="JSK87" s="80"/>
      <c r="JSL87" s="80"/>
      <c r="JSM87" s="80"/>
      <c r="JSN87" s="80"/>
      <c r="JSO87" s="80"/>
      <c r="JSP87" s="80"/>
      <c r="JSQ87" s="80"/>
      <c r="JSR87" s="80"/>
      <c r="JSS87" s="80"/>
      <c r="JST87" s="80"/>
      <c r="JSU87" s="80"/>
      <c r="JSV87" s="80"/>
      <c r="JSW87" s="80"/>
      <c r="JSX87" s="80"/>
      <c r="JSY87" s="80"/>
      <c r="JSZ87" s="80"/>
      <c r="JTA87" s="80"/>
      <c r="JTB87" s="80"/>
      <c r="JTC87" s="80"/>
      <c r="JTD87" s="80"/>
      <c r="JTE87" s="80"/>
      <c r="JTF87" s="80"/>
      <c r="JTG87" s="80"/>
      <c r="JTH87" s="80"/>
      <c r="JTI87" s="80"/>
      <c r="JTJ87" s="80"/>
      <c r="JTK87" s="80"/>
      <c r="JTL87" s="80"/>
      <c r="JTM87" s="80"/>
      <c r="JTN87" s="80"/>
      <c r="JTO87" s="80"/>
      <c r="JTP87" s="80"/>
      <c r="JTQ87" s="80"/>
      <c r="JTR87" s="80"/>
      <c r="JTS87" s="80"/>
      <c r="JTT87" s="80"/>
      <c r="JTU87" s="80"/>
      <c r="JTV87" s="80"/>
      <c r="JTW87" s="80"/>
      <c r="JTX87" s="80"/>
      <c r="JTY87" s="80"/>
      <c r="JTZ87" s="80"/>
      <c r="JUA87" s="80"/>
      <c r="JUB87" s="80"/>
      <c r="JUC87" s="80"/>
      <c r="JUD87" s="80"/>
      <c r="JUE87" s="80"/>
      <c r="JUF87" s="80"/>
      <c r="JUG87" s="80"/>
      <c r="JUH87" s="80"/>
      <c r="JUI87" s="80"/>
      <c r="JUJ87" s="80"/>
      <c r="JUK87" s="80"/>
      <c r="JUL87" s="80"/>
      <c r="JUM87" s="80"/>
      <c r="JUN87" s="80"/>
      <c r="JUO87" s="80"/>
      <c r="JUP87" s="80"/>
      <c r="JUQ87" s="80"/>
      <c r="JUR87" s="80"/>
      <c r="JUS87" s="80"/>
      <c r="JUT87" s="80"/>
      <c r="JUU87" s="80"/>
      <c r="JUV87" s="80"/>
      <c r="JUW87" s="80"/>
      <c r="JUX87" s="80"/>
      <c r="JUY87" s="80"/>
      <c r="JUZ87" s="80"/>
      <c r="JVA87" s="80"/>
      <c r="JVB87" s="80"/>
      <c r="JVC87" s="80"/>
      <c r="JVD87" s="80"/>
      <c r="JVE87" s="80"/>
      <c r="JVF87" s="80"/>
      <c r="JVG87" s="80"/>
      <c r="JVH87" s="80"/>
      <c r="JVI87" s="80"/>
      <c r="JVJ87" s="80"/>
      <c r="JVK87" s="80"/>
      <c r="JVL87" s="80"/>
      <c r="JVM87" s="80"/>
      <c r="JVN87" s="80"/>
      <c r="JVO87" s="80"/>
      <c r="JVP87" s="80"/>
      <c r="JVQ87" s="80"/>
      <c r="JVR87" s="80"/>
      <c r="JVS87" s="80"/>
      <c r="JVT87" s="80"/>
      <c r="JVU87" s="80"/>
      <c r="JVV87" s="80"/>
      <c r="JVW87" s="80"/>
      <c r="JVX87" s="80"/>
      <c r="JVY87" s="80"/>
      <c r="JVZ87" s="80"/>
      <c r="JWA87" s="80"/>
      <c r="JWB87" s="80"/>
      <c r="JWC87" s="80"/>
      <c r="JWD87" s="80"/>
      <c r="JWE87" s="80"/>
      <c r="JWF87" s="80"/>
      <c r="JWG87" s="80"/>
      <c r="JWH87" s="80"/>
      <c r="JWI87" s="80"/>
      <c r="JWJ87" s="80"/>
      <c r="JWK87" s="80"/>
      <c r="JWL87" s="80"/>
      <c r="JWM87" s="80"/>
      <c r="JWN87" s="80"/>
      <c r="JWO87" s="80"/>
      <c r="JWP87" s="80"/>
      <c r="JWQ87" s="80"/>
      <c r="JWR87" s="80"/>
      <c r="JWS87" s="80"/>
      <c r="JWT87" s="80"/>
      <c r="JWU87" s="80"/>
      <c r="JWV87" s="80"/>
      <c r="JWW87" s="80"/>
      <c r="JWX87" s="80"/>
      <c r="JWY87" s="80"/>
      <c r="JWZ87" s="80"/>
      <c r="JXA87" s="80"/>
      <c r="JXB87" s="80"/>
      <c r="JXC87" s="80"/>
      <c r="JXD87" s="80"/>
      <c r="JXE87" s="80"/>
      <c r="JXF87" s="80"/>
      <c r="JXG87" s="80"/>
      <c r="JXH87" s="80"/>
      <c r="JXI87" s="80"/>
      <c r="JXJ87" s="80"/>
      <c r="JXK87" s="80"/>
      <c r="JXL87" s="80"/>
      <c r="JXM87" s="80"/>
      <c r="JXN87" s="80"/>
      <c r="JXO87" s="80"/>
      <c r="JXP87" s="80"/>
      <c r="JXQ87" s="80"/>
      <c r="JXR87" s="80"/>
      <c r="JXS87" s="80"/>
      <c r="JXT87" s="80"/>
      <c r="JXU87" s="80"/>
      <c r="JXV87" s="80"/>
      <c r="JXW87" s="80"/>
      <c r="JXX87" s="80"/>
      <c r="JXY87" s="80"/>
      <c r="JXZ87" s="80"/>
      <c r="JYA87" s="80"/>
      <c r="JYB87" s="80"/>
      <c r="JYC87" s="80"/>
      <c r="JYD87" s="80"/>
      <c r="JYE87" s="80"/>
      <c r="JYF87" s="80"/>
      <c r="JYG87" s="80"/>
      <c r="JYH87" s="80"/>
      <c r="JYI87" s="80"/>
      <c r="JYJ87" s="80"/>
      <c r="JYK87" s="80"/>
      <c r="JYL87" s="80"/>
      <c r="JYM87" s="80"/>
      <c r="JYN87" s="80"/>
      <c r="JYO87" s="80"/>
      <c r="JYP87" s="80"/>
      <c r="JYQ87" s="80"/>
      <c r="JYR87" s="80"/>
      <c r="JYS87" s="80"/>
      <c r="JYT87" s="80"/>
      <c r="JYU87" s="80"/>
      <c r="JYV87" s="80"/>
      <c r="JYW87" s="80"/>
      <c r="JYX87" s="80"/>
      <c r="JYY87" s="80"/>
      <c r="JYZ87" s="80"/>
      <c r="JZA87" s="80"/>
      <c r="JZB87" s="80"/>
      <c r="JZC87" s="80"/>
      <c r="JZD87" s="80"/>
      <c r="JZE87" s="80"/>
      <c r="JZF87" s="80"/>
      <c r="JZG87" s="80"/>
      <c r="JZH87" s="80"/>
      <c r="JZI87" s="80"/>
      <c r="JZJ87" s="80"/>
      <c r="JZK87" s="80"/>
      <c r="JZL87" s="80"/>
      <c r="JZM87" s="80"/>
      <c r="JZN87" s="80"/>
      <c r="JZO87" s="80"/>
      <c r="JZP87" s="80"/>
      <c r="JZQ87" s="80"/>
      <c r="JZR87" s="80"/>
      <c r="JZS87" s="80"/>
      <c r="JZT87" s="80"/>
      <c r="JZU87" s="80"/>
      <c r="JZV87" s="80"/>
      <c r="JZW87" s="80"/>
      <c r="JZX87" s="80"/>
      <c r="JZY87" s="80"/>
      <c r="JZZ87" s="80"/>
      <c r="KAA87" s="80"/>
      <c r="KAB87" s="80"/>
      <c r="KAC87" s="80"/>
      <c r="KAD87" s="80"/>
      <c r="KAE87" s="80"/>
      <c r="KAF87" s="80"/>
      <c r="KAG87" s="80"/>
      <c r="KAH87" s="80"/>
      <c r="KAI87" s="80"/>
      <c r="KAJ87" s="80"/>
      <c r="KAK87" s="80"/>
      <c r="KAL87" s="80"/>
      <c r="KAM87" s="80"/>
      <c r="KAN87" s="80"/>
      <c r="KAO87" s="80"/>
      <c r="KAP87" s="80"/>
      <c r="KAQ87" s="80"/>
      <c r="KAR87" s="80"/>
      <c r="KAS87" s="80"/>
      <c r="KAT87" s="80"/>
      <c r="KAU87" s="80"/>
      <c r="KAV87" s="80"/>
      <c r="KAW87" s="80"/>
      <c r="KAX87" s="80"/>
      <c r="KAY87" s="80"/>
      <c r="KAZ87" s="80"/>
      <c r="KBA87" s="80"/>
      <c r="KBB87" s="80"/>
      <c r="KBC87" s="80"/>
      <c r="KBD87" s="80"/>
      <c r="KBE87" s="80"/>
      <c r="KBF87" s="80"/>
      <c r="KBG87" s="80"/>
      <c r="KBH87" s="80"/>
      <c r="KBI87" s="80"/>
      <c r="KBJ87" s="80"/>
      <c r="KBK87" s="80"/>
      <c r="KBL87" s="80"/>
      <c r="KBM87" s="80"/>
      <c r="KBN87" s="80"/>
      <c r="KBO87" s="80"/>
      <c r="KBP87" s="80"/>
      <c r="KBQ87" s="80"/>
      <c r="KBR87" s="80"/>
      <c r="KBS87" s="80"/>
      <c r="KBT87" s="80"/>
      <c r="KBU87" s="80"/>
      <c r="KBV87" s="80"/>
      <c r="KBW87" s="80"/>
      <c r="KBX87" s="80"/>
      <c r="KBY87" s="80"/>
      <c r="KBZ87" s="80"/>
      <c r="KCA87" s="80"/>
      <c r="KCB87" s="80"/>
      <c r="KCC87" s="80"/>
      <c r="KCD87" s="80"/>
      <c r="KCE87" s="80"/>
      <c r="KCF87" s="80"/>
      <c r="KCG87" s="80"/>
      <c r="KCH87" s="80"/>
      <c r="KCI87" s="80"/>
      <c r="KCJ87" s="80"/>
      <c r="KCK87" s="80"/>
      <c r="KCL87" s="80"/>
      <c r="KCM87" s="80"/>
      <c r="KCN87" s="80"/>
      <c r="KCO87" s="80"/>
      <c r="KCP87" s="80"/>
      <c r="KCQ87" s="80"/>
      <c r="KCR87" s="80"/>
      <c r="KCS87" s="80"/>
      <c r="KCT87" s="80"/>
      <c r="KCU87" s="80"/>
      <c r="KCV87" s="80"/>
      <c r="KCW87" s="80"/>
      <c r="KCX87" s="80"/>
      <c r="KCY87" s="80"/>
      <c r="KCZ87" s="80"/>
      <c r="KDA87" s="80"/>
      <c r="KDB87" s="80"/>
      <c r="KDC87" s="80"/>
      <c r="KDD87" s="80"/>
      <c r="KDE87" s="80"/>
      <c r="KDF87" s="80"/>
      <c r="KDG87" s="80"/>
      <c r="KDH87" s="80"/>
      <c r="KDI87" s="80"/>
      <c r="KDJ87" s="80"/>
      <c r="KDK87" s="80"/>
      <c r="KDL87" s="80"/>
      <c r="KDM87" s="80"/>
      <c r="KDN87" s="80"/>
      <c r="KDO87" s="80"/>
      <c r="KDP87" s="80"/>
      <c r="KDQ87" s="80"/>
      <c r="KDR87" s="80"/>
      <c r="KDS87" s="80"/>
      <c r="KDT87" s="80"/>
      <c r="KDU87" s="80"/>
      <c r="KDV87" s="80"/>
      <c r="KDW87" s="80"/>
      <c r="KDX87" s="80"/>
      <c r="KDY87" s="80"/>
      <c r="KDZ87" s="80"/>
      <c r="KEA87" s="80"/>
      <c r="KEB87" s="80"/>
      <c r="KEC87" s="80"/>
      <c r="KED87" s="80"/>
      <c r="KEE87" s="80"/>
      <c r="KEF87" s="80"/>
      <c r="KEG87" s="80"/>
      <c r="KEH87" s="80"/>
      <c r="KEI87" s="80"/>
      <c r="KEJ87" s="80"/>
      <c r="KEK87" s="80"/>
      <c r="KEL87" s="80"/>
      <c r="KEM87" s="80"/>
      <c r="KEN87" s="80"/>
      <c r="KEO87" s="80"/>
      <c r="KEP87" s="80"/>
      <c r="KEQ87" s="80"/>
      <c r="KER87" s="80"/>
      <c r="KES87" s="80"/>
      <c r="KET87" s="80"/>
      <c r="KEU87" s="80"/>
      <c r="KEV87" s="80"/>
      <c r="KEW87" s="80"/>
      <c r="KEX87" s="80"/>
      <c r="KEY87" s="80"/>
      <c r="KEZ87" s="80"/>
      <c r="KFA87" s="80"/>
      <c r="KFB87" s="80"/>
      <c r="KFC87" s="80"/>
      <c r="KFD87" s="80"/>
      <c r="KFE87" s="80"/>
      <c r="KFF87" s="80"/>
      <c r="KFG87" s="80"/>
      <c r="KFH87" s="80"/>
      <c r="KFI87" s="80"/>
      <c r="KFJ87" s="80"/>
      <c r="KFK87" s="80"/>
      <c r="KFL87" s="80"/>
      <c r="KFM87" s="80"/>
      <c r="KFN87" s="80"/>
      <c r="KFO87" s="80"/>
      <c r="KFP87" s="80"/>
      <c r="KFQ87" s="80"/>
      <c r="KFR87" s="80"/>
      <c r="KFS87" s="80"/>
      <c r="KFT87" s="80"/>
      <c r="KFU87" s="80"/>
      <c r="KFV87" s="80"/>
      <c r="KFW87" s="80"/>
      <c r="KFX87" s="80"/>
      <c r="KFY87" s="80"/>
      <c r="KFZ87" s="80"/>
      <c r="KGA87" s="80"/>
      <c r="KGB87" s="80"/>
      <c r="KGC87" s="80"/>
      <c r="KGD87" s="80"/>
      <c r="KGE87" s="80"/>
      <c r="KGF87" s="80"/>
      <c r="KGG87" s="80"/>
      <c r="KGH87" s="80"/>
      <c r="KGI87" s="80"/>
      <c r="KGJ87" s="80"/>
      <c r="KGK87" s="80"/>
      <c r="KGL87" s="80"/>
      <c r="KGM87" s="80"/>
      <c r="KGN87" s="80"/>
      <c r="KGO87" s="80"/>
      <c r="KGP87" s="80"/>
      <c r="KGQ87" s="80"/>
      <c r="KGR87" s="80"/>
      <c r="KGS87" s="80"/>
      <c r="KGT87" s="80"/>
      <c r="KGU87" s="80"/>
      <c r="KGV87" s="80"/>
      <c r="KGW87" s="80"/>
      <c r="KGX87" s="80"/>
      <c r="KGY87" s="80"/>
      <c r="KGZ87" s="80"/>
      <c r="KHA87" s="80"/>
      <c r="KHB87" s="80"/>
      <c r="KHC87" s="80"/>
      <c r="KHD87" s="80"/>
      <c r="KHE87" s="80"/>
      <c r="KHF87" s="80"/>
      <c r="KHG87" s="80"/>
      <c r="KHH87" s="80"/>
      <c r="KHI87" s="80"/>
      <c r="KHJ87" s="80"/>
      <c r="KHK87" s="80"/>
      <c r="KHL87" s="80"/>
      <c r="KHM87" s="80"/>
      <c r="KHN87" s="80"/>
      <c r="KHO87" s="80"/>
      <c r="KHP87" s="80"/>
      <c r="KHQ87" s="80"/>
      <c r="KHR87" s="80"/>
      <c r="KHS87" s="80"/>
      <c r="KHT87" s="80"/>
      <c r="KHU87" s="80"/>
      <c r="KHV87" s="80"/>
      <c r="KHW87" s="80"/>
      <c r="KHX87" s="80"/>
      <c r="KHY87" s="80"/>
      <c r="KHZ87" s="80"/>
      <c r="KIA87" s="80"/>
      <c r="KIB87" s="80"/>
      <c r="KIC87" s="80"/>
      <c r="KID87" s="80"/>
      <c r="KIE87" s="80"/>
      <c r="KIF87" s="80"/>
      <c r="KIG87" s="80"/>
      <c r="KIH87" s="80"/>
      <c r="KII87" s="80"/>
      <c r="KIJ87" s="80"/>
      <c r="KIK87" s="80"/>
      <c r="KIL87" s="80"/>
      <c r="KIM87" s="80"/>
      <c r="KIN87" s="80"/>
      <c r="KIO87" s="80"/>
      <c r="KIP87" s="80"/>
      <c r="KIQ87" s="80"/>
      <c r="KIR87" s="80"/>
      <c r="KIS87" s="80"/>
      <c r="KIT87" s="80"/>
      <c r="KIU87" s="80"/>
      <c r="KIV87" s="80"/>
      <c r="KIW87" s="80"/>
      <c r="KIX87" s="80"/>
      <c r="KIY87" s="80"/>
      <c r="KIZ87" s="80"/>
      <c r="KJA87" s="80"/>
      <c r="KJB87" s="80"/>
      <c r="KJC87" s="80"/>
      <c r="KJD87" s="80"/>
      <c r="KJE87" s="80"/>
      <c r="KJF87" s="80"/>
      <c r="KJG87" s="80"/>
      <c r="KJH87" s="80"/>
      <c r="KJI87" s="80"/>
      <c r="KJJ87" s="80"/>
      <c r="KJK87" s="80"/>
      <c r="KJL87" s="80"/>
      <c r="KJM87" s="80"/>
      <c r="KJN87" s="80"/>
      <c r="KJO87" s="80"/>
      <c r="KJP87" s="80"/>
      <c r="KJQ87" s="80"/>
      <c r="KJR87" s="80"/>
      <c r="KJS87" s="80"/>
      <c r="KJT87" s="80"/>
      <c r="KJU87" s="80"/>
      <c r="KJV87" s="80"/>
      <c r="KJW87" s="80"/>
      <c r="KJX87" s="80"/>
      <c r="KJY87" s="80"/>
      <c r="KJZ87" s="80"/>
      <c r="KKA87" s="80"/>
      <c r="KKB87" s="80"/>
      <c r="KKC87" s="80"/>
      <c r="KKD87" s="80"/>
      <c r="KKE87" s="80"/>
      <c r="KKF87" s="80"/>
      <c r="KKG87" s="80"/>
      <c r="KKH87" s="80"/>
      <c r="KKI87" s="80"/>
      <c r="KKJ87" s="80"/>
      <c r="KKK87" s="80"/>
      <c r="KKL87" s="80"/>
      <c r="KKM87" s="80"/>
      <c r="KKN87" s="80"/>
      <c r="KKO87" s="80"/>
      <c r="KKP87" s="80"/>
      <c r="KKQ87" s="80"/>
      <c r="KKR87" s="80"/>
      <c r="KKS87" s="80"/>
      <c r="KKT87" s="80"/>
      <c r="KKU87" s="80"/>
      <c r="KKV87" s="80"/>
      <c r="KKW87" s="80"/>
      <c r="KKX87" s="80"/>
      <c r="KKY87" s="80"/>
      <c r="KKZ87" s="80"/>
      <c r="KLA87" s="80"/>
      <c r="KLB87" s="80"/>
      <c r="KLC87" s="80"/>
      <c r="KLD87" s="80"/>
      <c r="KLE87" s="80"/>
      <c r="KLF87" s="80"/>
      <c r="KLG87" s="80"/>
      <c r="KLH87" s="80"/>
      <c r="KLI87" s="80"/>
      <c r="KLJ87" s="80"/>
      <c r="KLK87" s="80"/>
      <c r="KLL87" s="80"/>
      <c r="KLM87" s="80"/>
      <c r="KLN87" s="80"/>
      <c r="KLO87" s="80"/>
      <c r="KLP87" s="80"/>
      <c r="KLQ87" s="80"/>
      <c r="KLR87" s="80"/>
      <c r="KLS87" s="80"/>
      <c r="KLT87" s="80"/>
      <c r="KLU87" s="80"/>
      <c r="KLV87" s="80"/>
      <c r="KLW87" s="80"/>
      <c r="KLX87" s="80"/>
      <c r="KLY87" s="80"/>
      <c r="KLZ87" s="80"/>
      <c r="KMA87" s="80"/>
      <c r="KMB87" s="80"/>
      <c r="KMC87" s="80"/>
      <c r="KMD87" s="80"/>
      <c r="KME87" s="80"/>
      <c r="KMF87" s="80"/>
      <c r="KMG87" s="80"/>
      <c r="KMH87" s="80"/>
      <c r="KMI87" s="80"/>
      <c r="KMJ87" s="80"/>
      <c r="KMK87" s="80"/>
      <c r="KML87" s="80"/>
      <c r="KMM87" s="80"/>
      <c r="KMN87" s="80"/>
      <c r="KMO87" s="80"/>
      <c r="KMP87" s="80"/>
      <c r="KMQ87" s="80"/>
      <c r="KMR87" s="80"/>
      <c r="KMS87" s="80"/>
      <c r="KMT87" s="80"/>
      <c r="KMU87" s="80"/>
      <c r="KMV87" s="80"/>
      <c r="KMW87" s="80"/>
      <c r="KMX87" s="80"/>
      <c r="KMY87" s="80"/>
      <c r="KMZ87" s="80"/>
      <c r="KNA87" s="80"/>
      <c r="KNB87" s="80"/>
      <c r="KNC87" s="80"/>
      <c r="KND87" s="80"/>
      <c r="KNE87" s="80"/>
      <c r="KNF87" s="80"/>
      <c r="KNG87" s="80"/>
      <c r="KNH87" s="80"/>
      <c r="KNI87" s="80"/>
      <c r="KNJ87" s="80"/>
      <c r="KNK87" s="80"/>
      <c r="KNL87" s="80"/>
      <c r="KNM87" s="80"/>
      <c r="KNN87" s="80"/>
      <c r="KNO87" s="80"/>
      <c r="KNP87" s="80"/>
      <c r="KNQ87" s="80"/>
      <c r="KNR87" s="80"/>
      <c r="KNS87" s="80"/>
      <c r="KNT87" s="80"/>
      <c r="KNU87" s="80"/>
      <c r="KNV87" s="80"/>
      <c r="KNW87" s="80"/>
      <c r="KNX87" s="80"/>
      <c r="KNY87" s="80"/>
      <c r="KNZ87" s="80"/>
      <c r="KOA87" s="80"/>
      <c r="KOB87" s="80"/>
      <c r="KOC87" s="80"/>
      <c r="KOD87" s="80"/>
      <c r="KOE87" s="80"/>
      <c r="KOF87" s="80"/>
      <c r="KOG87" s="80"/>
      <c r="KOH87" s="80"/>
      <c r="KOI87" s="80"/>
      <c r="KOJ87" s="80"/>
      <c r="KOK87" s="80"/>
      <c r="KOL87" s="80"/>
      <c r="KOM87" s="80"/>
      <c r="KON87" s="80"/>
      <c r="KOO87" s="80"/>
      <c r="KOP87" s="80"/>
      <c r="KOQ87" s="80"/>
      <c r="KOR87" s="80"/>
      <c r="KOS87" s="80"/>
      <c r="KOT87" s="80"/>
      <c r="KOU87" s="80"/>
      <c r="KOV87" s="80"/>
      <c r="KOW87" s="80"/>
      <c r="KOX87" s="80"/>
      <c r="KOY87" s="80"/>
      <c r="KOZ87" s="80"/>
      <c r="KPA87" s="80"/>
      <c r="KPB87" s="80"/>
      <c r="KPC87" s="80"/>
      <c r="KPD87" s="80"/>
      <c r="KPE87" s="80"/>
      <c r="KPF87" s="80"/>
      <c r="KPG87" s="80"/>
      <c r="KPH87" s="80"/>
      <c r="KPI87" s="80"/>
      <c r="KPJ87" s="80"/>
      <c r="KPK87" s="80"/>
      <c r="KPL87" s="80"/>
      <c r="KPM87" s="80"/>
      <c r="KPN87" s="80"/>
      <c r="KPO87" s="80"/>
      <c r="KPP87" s="80"/>
      <c r="KPQ87" s="80"/>
      <c r="KPR87" s="80"/>
      <c r="KPS87" s="80"/>
      <c r="KPT87" s="80"/>
      <c r="KPU87" s="80"/>
      <c r="KPV87" s="80"/>
      <c r="KPW87" s="80"/>
      <c r="KPX87" s="80"/>
      <c r="KPY87" s="80"/>
      <c r="KPZ87" s="80"/>
      <c r="KQA87" s="80"/>
      <c r="KQB87" s="80"/>
      <c r="KQC87" s="80"/>
      <c r="KQD87" s="80"/>
      <c r="KQE87" s="80"/>
      <c r="KQF87" s="80"/>
      <c r="KQG87" s="80"/>
      <c r="KQH87" s="80"/>
      <c r="KQI87" s="80"/>
      <c r="KQJ87" s="80"/>
      <c r="KQK87" s="80"/>
      <c r="KQL87" s="80"/>
      <c r="KQM87" s="80"/>
      <c r="KQN87" s="80"/>
      <c r="KQO87" s="80"/>
      <c r="KQP87" s="80"/>
      <c r="KQQ87" s="80"/>
      <c r="KQR87" s="80"/>
      <c r="KQS87" s="80"/>
      <c r="KQT87" s="80"/>
      <c r="KQU87" s="80"/>
      <c r="KQV87" s="80"/>
      <c r="KQW87" s="80"/>
      <c r="KQX87" s="80"/>
      <c r="KQY87" s="80"/>
      <c r="KQZ87" s="80"/>
      <c r="KRA87" s="80"/>
      <c r="KRB87" s="80"/>
      <c r="KRC87" s="80"/>
      <c r="KRD87" s="80"/>
      <c r="KRE87" s="80"/>
      <c r="KRF87" s="80"/>
      <c r="KRG87" s="80"/>
      <c r="KRH87" s="80"/>
      <c r="KRI87" s="80"/>
      <c r="KRJ87" s="80"/>
      <c r="KRK87" s="80"/>
      <c r="KRL87" s="80"/>
      <c r="KRM87" s="80"/>
      <c r="KRN87" s="80"/>
      <c r="KRO87" s="80"/>
      <c r="KRP87" s="80"/>
      <c r="KRQ87" s="80"/>
      <c r="KRR87" s="80"/>
      <c r="KRS87" s="80"/>
      <c r="KRT87" s="80"/>
      <c r="KRU87" s="80"/>
      <c r="KRV87" s="80"/>
      <c r="KRW87" s="80"/>
      <c r="KRX87" s="80"/>
      <c r="KRY87" s="80"/>
      <c r="KRZ87" s="80"/>
      <c r="KSA87" s="80"/>
      <c r="KSB87" s="80"/>
      <c r="KSC87" s="80"/>
      <c r="KSD87" s="80"/>
      <c r="KSE87" s="80"/>
      <c r="KSF87" s="80"/>
      <c r="KSG87" s="80"/>
      <c r="KSH87" s="80"/>
      <c r="KSI87" s="80"/>
      <c r="KSJ87" s="80"/>
      <c r="KSK87" s="80"/>
      <c r="KSL87" s="80"/>
      <c r="KSM87" s="80"/>
      <c r="KSN87" s="80"/>
      <c r="KSO87" s="80"/>
      <c r="KSP87" s="80"/>
      <c r="KSQ87" s="80"/>
      <c r="KSR87" s="80"/>
      <c r="KSS87" s="80"/>
      <c r="KST87" s="80"/>
      <c r="KSU87" s="80"/>
      <c r="KSV87" s="80"/>
      <c r="KSW87" s="80"/>
      <c r="KSX87" s="80"/>
      <c r="KSY87" s="80"/>
      <c r="KSZ87" s="80"/>
      <c r="KTA87" s="80"/>
      <c r="KTB87" s="80"/>
      <c r="KTC87" s="80"/>
      <c r="KTD87" s="80"/>
      <c r="KTE87" s="80"/>
      <c r="KTF87" s="80"/>
      <c r="KTG87" s="80"/>
      <c r="KTH87" s="80"/>
      <c r="KTI87" s="80"/>
      <c r="KTJ87" s="80"/>
      <c r="KTK87" s="80"/>
      <c r="KTL87" s="80"/>
      <c r="KTM87" s="80"/>
      <c r="KTN87" s="80"/>
      <c r="KTO87" s="80"/>
      <c r="KTP87" s="80"/>
      <c r="KTQ87" s="80"/>
      <c r="KTR87" s="80"/>
      <c r="KTS87" s="80"/>
      <c r="KTT87" s="80"/>
      <c r="KTU87" s="80"/>
      <c r="KTV87" s="80"/>
      <c r="KTW87" s="80"/>
      <c r="KTX87" s="80"/>
      <c r="KTY87" s="80"/>
      <c r="KTZ87" s="80"/>
      <c r="KUA87" s="80"/>
      <c r="KUB87" s="80"/>
      <c r="KUC87" s="80"/>
      <c r="KUD87" s="80"/>
      <c r="KUE87" s="80"/>
      <c r="KUF87" s="80"/>
      <c r="KUG87" s="80"/>
      <c r="KUH87" s="80"/>
      <c r="KUI87" s="80"/>
      <c r="KUJ87" s="80"/>
      <c r="KUK87" s="80"/>
      <c r="KUL87" s="80"/>
      <c r="KUM87" s="80"/>
      <c r="KUN87" s="80"/>
      <c r="KUO87" s="80"/>
      <c r="KUP87" s="80"/>
      <c r="KUQ87" s="80"/>
      <c r="KUR87" s="80"/>
      <c r="KUS87" s="80"/>
      <c r="KUT87" s="80"/>
      <c r="KUU87" s="80"/>
      <c r="KUV87" s="80"/>
      <c r="KUW87" s="80"/>
      <c r="KUX87" s="80"/>
      <c r="KUY87" s="80"/>
      <c r="KUZ87" s="80"/>
      <c r="KVA87" s="80"/>
      <c r="KVB87" s="80"/>
      <c r="KVC87" s="80"/>
      <c r="KVD87" s="80"/>
      <c r="KVE87" s="80"/>
      <c r="KVF87" s="80"/>
      <c r="KVG87" s="80"/>
      <c r="KVH87" s="80"/>
      <c r="KVI87" s="80"/>
      <c r="KVJ87" s="80"/>
      <c r="KVK87" s="80"/>
      <c r="KVL87" s="80"/>
      <c r="KVM87" s="80"/>
      <c r="KVN87" s="80"/>
      <c r="KVO87" s="80"/>
      <c r="KVP87" s="80"/>
      <c r="KVQ87" s="80"/>
      <c r="KVR87" s="80"/>
      <c r="KVS87" s="80"/>
      <c r="KVT87" s="80"/>
      <c r="KVU87" s="80"/>
      <c r="KVV87" s="80"/>
      <c r="KVW87" s="80"/>
      <c r="KVX87" s="80"/>
      <c r="KVY87" s="80"/>
      <c r="KVZ87" s="80"/>
      <c r="KWA87" s="80"/>
      <c r="KWB87" s="80"/>
      <c r="KWC87" s="80"/>
      <c r="KWD87" s="80"/>
      <c r="KWE87" s="80"/>
      <c r="KWF87" s="80"/>
      <c r="KWG87" s="80"/>
      <c r="KWH87" s="80"/>
      <c r="KWI87" s="80"/>
      <c r="KWJ87" s="80"/>
      <c r="KWK87" s="80"/>
      <c r="KWL87" s="80"/>
      <c r="KWM87" s="80"/>
      <c r="KWN87" s="80"/>
      <c r="KWO87" s="80"/>
      <c r="KWP87" s="80"/>
      <c r="KWQ87" s="80"/>
      <c r="KWR87" s="80"/>
      <c r="KWS87" s="80"/>
      <c r="KWT87" s="80"/>
      <c r="KWU87" s="80"/>
      <c r="KWV87" s="80"/>
      <c r="KWW87" s="80"/>
      <c r="KWX87" s="80"/>
      <c r="KWY87" s="80"/>
      <c r="KWZ87" s="80"/>
      <c r="KXA87" s="80"/>
      <c r="KXB87" s="80"/>
      <c r="KXC87" s="80"/>
      <c r="KXD87" s="80"/>
      <c r="KXE87" s="80"/>
      <c r="KXF87" s="80"/>
      <c r="KXG87" s="80"/>
      <c r="KXH87" s="80"/>
      <c r="KXI87" s="80"/>
      <c r="KXJ87" s="80"/>
      <c r="KXK87" s="80"/>
      <c r="KXL87" s="80"/>
      <c r="KXM87" s="80"/>
      <c r="KXN87" s="80"/>
      <c r="KXO87" s="80"/>
      <c r="KXP87" s="80"/>
      <c r="KXQ87" s="80"/>
      <c r="KXR87" s="80"/>
      <c r="KXS87" s="80"/>
      <c r="KXT87" s="80"/>
      <c r="KXU87" s="80"/>
      <c r="KXV87" s="80"/>
      <c r="KXW87" s="80"/>
      <c r="KXX87" s="80"/>
      <c r="KXY87" s="80"/>
      <c r="KXZ87" s="80"/>
      <c r="KYA87" s="80"/>
      <c r="KYB87" s="80"/>
      <c r="KYC87" s="80"/>
      <c r="KYD87" s="80"/>
      <c r="KYE87" s="80"/>
      <c r="KYF87" s="80"/>
      <c r="KYG87" s="80"/>
      <c r="KYH87" s="80"/>
      <c r="KYI87" s="80"/>
      <c r="KYJ87" s="80"/>
      <c r="KYK87" s="80"/>
      <c r="KYL87" s="80"/>
      <c r="KYM87" s="80"/>
      <c r="KYN87" s="80"/>
      <c r="KYO87" s="80"/>
      <c r="KYP87" s="80"/>
      <c r="KYQ87" s="80"/>
      <c r="KYR87" s="80"/>
      <c r="KYS87" s="80"/>
      <c r="KYT87" s="80"/>
      <c r="KYU87" s="80"/>
      <c r="KYV87" s="80"/>
      <c r="KYW87" s="80"/>
      <c r="KYX87" s="80"/>
      <c r="KYY87" s="80"/>
      <c r="KYZ87" s="80"/>
      <c r="KZA87" s="80"/>
      <c r="KZB87" s="80"/>
      <c r="KZC87" s="80"/>
      <c r="KZD87" s="80"/>
      <c r="KZE87" s="80"/>
      <c r="KZF87" s="80"/>
      <c r="KZG87" s="80"/>
      <c r="KZH87" s="80"/>
      <c r="KZI87" s="80"/>
      <c r="KZJ87" s="80"/>
      <c r="KZK87" s="80"/>
      <c r="KZL87" s="80"/>
      <c r="KZM87" s="80"/>
      <c r="KZN87" s="80"/>
      <c r="KZO87" s="80"/>
      <c r="KZP87" s="80"/>
      <c r="KZQ87" s="80"/>
      <c r="KZR87" s="80"/>
      <c r="KZS87" s="80"/>
      <c r="KZT87" s="80"/>
      <c r="KZU87" s="80"/>
      <c r="KZV87" s="80"/>
      <c r="KZW87" s="80"/>
      <c r="KZX87" s="80"/>
      <c r="KZY87" s="80"/>
      <c r="KZZ87" s="80"/>
      <c r="LAA87" s="80"/>
      <c r="LAB87" s="80"/>
      <c r="LAC87" s="80"/>
      <c r="LAD87" s="80"/>
      <c r="LAE87" s="80"/>
      <c r="LAF87" s="80"/>
      <c r="LAG87" s="80"/>
      <c r="LAH87" s="80"/>
      <c r="LAI87" s="80"/>
      <c r="LAJ87" s="80"/>
      <c r="LAK87" s="80"/>
      <c r="LAL87" s="80"/>
      <c r="LAM87" s="80"/>
      <c r="LAN87" s="80"/>
      <c r="LAO87" s="80"/>
      <c r="LAP87" s="80"/>
      <c r="LAQ87" s="80"/>
      <c r="LAR87" s="80"/>
      <c r="LAS87" s="80"/>
      <c r="LAT87" s="80"/>
      <c r="LAU87" s="80"/>
      <c r="LAV87" s="80"/>
      <c r="LAW87" s="80"/>
      <c r="LAX87" s="80"/>
      <c r="LAY87" s="80"/>
      <c r="LAZ87" s="80"/>
      <c r="LBA87" s="80"/>
      <c r="LBB87" s="80"/>
      <c r="LBC87" s="80"/>
      <c r="LBD87" s="80"/>
      <c r="LBE87" s="80"/>
      <c r="LBF87" s="80"/>
      <c r="LBG87" s="80"/>
      <c r="LBH87" s="80"/>
      <c r="LBI87" s="80"/>
      <c r="LBJ87" s="80"/>
      <c r="LBK87" s="80"/>
      <c r="LBL87" s="80"/>
      <c r="LBM87" s="80"/>
      <c r="LBN87" s="80"/>
      <c r="LBO87" s="80"/>
      <c r="LBP87" s="80"/>
      <c r="LBQ87" s="80"/>
      <c r="LBR87" s="80"/>
      <c r="LBS87" s="80"/>
      <c r="LBT87" s="80"/>
      <c r="LBU87" s="80"/>
      <c r="LBV87" s="80"/>
      <c r="LBW87" s="80"/>
      <c r="LBX87" s="80"/>
      <c r="LBY87" s="80"/>
      <c r="LBZ87" s="80"/>
      <c r="LCA87" s="80"/>
      <c r="LCB87" s="80"/>
      <c r="LCC87" s="80"/>
      <c r="LCD87" s="80"/>
      <c r="LCE87" s="80"/>
      <c r="LCF87" s="80"/>
      <c r="LCG87" s="80"/>
      <c r="LCH87" s="80"/>
      <c r="LCI87" s="80"/>
      <c r="LCJ87" s="80"/>
      <c r="LCK87" s="80"/>
      <c r="LCL87" s="80"/>
      <c r="LCM87" s="80"/>
      <c r="LCN87" s="80"/>
      <c r="LCO87" s="80"/>
      <c r="LCP87" s="80"/>
      <c r="LCQ87" s="80"/>
      <c r="LCR87" s="80"/>
      <c r="LCS87" s="80"/>
      <c r="LCT87" s="80"/>
      <c r="LCU87" s="80"/>
      <c r="LCV87" s="80"/>
      <c r="LCW87" s="80"/>
      <c r="LCX87" s="80"/>
      <c r="LCY87" s="80"/>
      <c r="LCZ87" s="80"/>
      <c r="LDA87" s="80"/>
      <c r="LDB87" s="80"/>
      <c r="LDC87" s="80"/>
      <c r="LDD87" s="80"/>
      <c r="LDE87" s="80"/>
      <c r="LDF87" s="80"/>
      <c r="LDG87" s="80"/>
      <c r="LDH87" s="80"/>
      <c r="LDI87" s="80"/>
      <c r="LDJ87" s="80"/>
      <c r="LDK87" s="80"/>
      <c r="LDL87" s="80"/>
      <c r="LDM87" s="80"/>
      <c r="LDN87" s="80"/>
      <c r="LDO87" s="80"/>
      <c r="LDP87" s="80"/>
      <c r="LDQ87" s="80"/>
      <c r="LDR87" s="80"/>
      <c r="LDS87" s="80"/>
      <c r="LDT87" s="80"/>
      <c r="LDU87" s="80"/>
      <c r="LDV87" s="80"/>
      <c r="LDW87" s="80"/>
      <c r="LDX87" s="80"/>
      <c r="LDY87" s="80"/>
      <c r="LDZ87" s="80"/>
      <c r="LEA87" s="80"/>
      <c r="LEB87" s="80"/>
      <c r="LEC87" s="80"/>
      <c r="LED87" s="80"/>
      <c r="LEE87" s="80"/>
      <c r="LEF87" s="80"/>
      <c r="LEG87" s="80"/>
      <c r="LEH87" s="80"/>
      <c r="LEI87" s="80"/>
      <c r="LEJ87" s="80"/>
      <c r="LEK87" s="80"/>
      <c r="LEL87" s="80"/>
      <c r="LEM87" s="80"/>
      <c r="LEN87" s="80"/>
      <c r="LEO87" s="80"/>
      <c r="LEP87" s="80"/>
      <c r="LEQ87" s="80"/>
      <c r="LER87" s="80"/>
      <c r="LES87" s="80"/>
      <c r="LET87" s="80"/>
      <c r="LEU87" s="80"/>
      <c r="LEV87" s="80"/>
      <c r="LEW87" s="80"/>
      <c r="LEX87" s="80"/>
      <c r="LEY87" s="80"/>
      <c r="LEZ87" s="80"/>
      <c r="LFA87" s="80"/>
      <c r="LFB87" s="80"/>
      <c r="LFC87" s="80"/>
      <c r="LFD87" s="80"/>
      <c r="LFE87" s="80"/>
      <c r="LFF87" s="80"/>
      <c r="LFG87" s="80"/>
      <c r="LFH87" s="80"/>
      <c r="LFI87" s="80"/>
      <c r="LFJ87" s="80"/>
      <c r="LFK87" s="80"/>
      <c r="LFL87" s="80"/>
      <c r="LFM87" s="80"/>
      <c r="LFN87" s="80"/>
      <c r="LFO87" s="80"/>
      <c r="LFP87" s="80"/>
      <c r="LFQ87" s="80"/>
      <c r="LFR87" s="80"/>
      <c r="LFS87" s="80"/>
      <c r="LFT87" s="80"/>
      <c r="LFU87" s="80"/>
      <c r="LFV87" s="80"/>
      <c r="LFW87" s="80"/>
      <c r="LFX87" s="80"/>
      <c r="LFY87" s="80"/>
      <c r="LFZ87" s="80"/>
      <c r="LGA87" s="80"/>
      <c r="LGB87" s="80"/>
      <c r="LGC87" s="80"/>
      <c r="LGD87" s="80"/>
      <c r="LGE87" s="80"/>
      <c r="LGF87" s="80"/>
      <c r="LGG87" s="80"/>
      <c r="LGH87" s="80"/>
      <c r="LGI87" s="80"/>
      <c r="LGJ87" s="80"/>
      <c r="LGK87" s="80"/>
      <c r="LGL87" s="80"/>
      <c r="LGM87" s="80"/>
      <c r="LGN87" s="80"/>
      <c r="LGO87" s="80"/>
      <c r="LGP87" s="80"/>
      <c r="LGQ87" s="80"/>
      <c r="LGR87" s="80"/>
      <c r="LGS87" s="80"/>
      <c r="LGT87" s="80"/>
      <c r="LGU87" s="80"/>
      <c r="LGV87" s="80"/>
      <c r="LGW87" s="80"/>
      <c r="LGX87" s="80"/>
      <c r="LGY87" s="80"/>
      <c r="LGZ87" s="80"/>
      <c r="LHA87" s="80"/>
      <c r="LHB87" s="80"/>
      <c r="LHC87" s="80"/>
      <c r="LHD87" s="80"/>
      <c r="LHE87" s="80"/>
      <c r="LHF87" s="80"/>
      <c r="LHG87" s="80"/>
      <c r="LHH87" s="80"/>
      <c r="LHI87" s="80"/>
      <c r="LHJ87" s="80"/>
      <c r="LHK87" s="80"/>
      <c r="LHL87" s="80"/>
      <c r="LHM87" s="80"/>
      <c r="LHN87" s="80"/>
      <c r="LHO87" s="80"/>
      <c r="LHP87" s="80"/>
      <c r="LHQ87" s="80"/>
      <c r="LHR87" s="80"/>
      <c r="LHS87" s="80"/>
      <c r="LHT87" s="80"/>
      <c r="LHU87" s="80"/>
      <c r="LHV87" s="80"/>
      <c r="LHW87" s="80"/>
      <c r="LHX87" s="80"/>
      <c r="LHY87" s="80"/>
      <c r="LHZ87" s="80"/>
      <c r="LIA87" s="80"/>
      <c r="LIB87" s="80"/>
      <c r="LIC87" s="80"/>
      <c r="LID87" s="80"/>
      <c r="LIE87" s="80"/>
      <c r="LIF87" s="80"/>
      <c r="LIG87" s="80"/>
      <c r="LIH87" s="80"/>
      <c r="LII87" s="80"/>
      <c r="LIJ87" s="80"/>
      <c r="LIK87" s="80"/>
      <c r="LIL87" s="80"/>
      <c r="LIM87" s="80"/>
      <c r="LIN87" s="80"/>
      <c r="LIO87" s="80"/>
      <c r="LIP87" s="80"/>
      <c r="LIQ87" s="80"/>
      <c r="LIR87" s="80"/>
      <c r="LIS87" s="80"/>
      <c r="LIT87" s="80"/>
      <c r="LIU87" s="80"/>
      <c r="LIV87" s="80"/>
      <c r="LIW87" s="80"/>
      <c r="LIX87" s="80"/>
      <c r="LIY87" s="80"/>
      <c r="LIZ87" s="80"/>
      <c r="LJA87" s="80"/>
      <c r="LJB87" s="80"/>
      <c r="LJC87" s="80"/>
      <c r="LJD87" s="80"/>
      <c r="LJE87" s="80"/>
      <c r="LJF87" s="80"/>
      <c r="LJG87" s="80"/>
      <c r="LJH87" s="80"/>
      <c r="LJI87" s="80"/>
      <c r="LJJ87" s="80"/>
      <c r="LJK87" s="80"/>
      <c r="LJL87" s="80"/>
      <c r="LJM87" s="80"/>
      <c r="LJN87" s="80"/>
      <c r="LJO87" s="80"/>
      <c r="LJP87" s="80"/>
      <c r="LJQ87" s="80"/>
      <c r="LJR87" s="80"/>
      <c r="LJS87" s="80"/>
      <c r="LJT87" s="80"/>
      <c r="LJU87" s="80"/>
      <c r="LJV87" s="80"/>
      <c r="LJW87" s="80"/>
      <c r="LJX87" s="80"/>
      <c r="LJY87" s="80"/>
      <c r="LJZ87" s="80"/>
      <c r="LKA87" s="80"/>
      <c r="LKB87" s="80"/>
      <c r="LKC87" s="80"/>
      <c r="LKD87" s="80"/>
      <c r="LKE87" s="80"/>
      <c r="LKF87" s="80"/>
      <c r="LKG87" s="80"/>
      <c r="LKH87" s="80"/>
      <c r="LKI87" s="80"/>
      <c r="LKJ87" s="80"/>
      <c r="LKK87" s="80"/>
      <c r="LKL87" s="80"/>
      <c r="LKM87" s="80"/>
      <c r="LKN87" s="80"/>
      <c r="LKO87" s="80"/>
      <c r="LKP87" s="80"/>
      <c r="LKQ87" s="80"/>
      <c r="LKR87" s="80"/>
      <c r="LKS87" s="80"/>
      <c r="LKT87" s="80"/>
      <c r="LKU87" s="80"/>
      <c r="LKV87" s="80"/>
      <c r="LKW87" s="80"/>
      <c r="LKX87" s="80"/>
      <c r="LKY87" s="80"/>
      <c r="LKZ87" s="80"/>
      <c r="LLA87" s="80"/>
      <c r="LLB87" s="80"/>
      <c r="LLC87" s="80"/>
      <c r="LLD87" s="80"/>
      <c r="LLE87" s="80"/>
      <c r="LLF87" s="80"/>
      <c r="LLG87" s="80"/>
      <c r="LLH87" s="80"/>
      <c r="LLI87" s="80"/>
      <c r="LLJ87" s="80"/>
      <c r="LLK87" s="80"/>
      <c r="LLL87" s="80"/>
      <c r="LLM87" s="80"/>
      <c r="LLN87" s="80"/>
      <c r="LLO87" s="80"/>
      <c r="LLP87" s="80"/>
      <c r="LLQ87" s="80"/>
      <c r="LLR87" s="80"/>
      <c r="LLS87" s="80"/>
      <c r="LLT87" s="80"/>
      <c r="LLU87" s="80"/>
      <c r="LLV87" s="80"/>
      <c r="LLW87" s="80"/>
      <c r="LLX87" s="80"/>
      <c r="LLY87" s="80"/>
      <c r="LLZ87" s="80"/>
      <c r="LMA87" s="80"/>
      <c r="LMB87" s="80"/>
      <c r="LMC87" s="80"/>
      <c r="LMD87" s="80"/>
      <c r="LME87" s="80"/>
      <c r="LMF87" s="80"/>
      <c r="LMG87" s="80"/>
      <c r="LMH87" s="80"/>
      <c r="LMI87" s="80"/>
      <c r="LMJ87" s="80"/>
      <c r="LMK87" s="80"/>
      <c r="LML87" s="80"/>
      <c r="LMM87" s="80"/>
      <c r="LMN87" s="80"/>
      <c r="LMO87" s="80"/>
      <c r="LMP87" s="80"/>
      <c r="LMQ87" s="80"/>
      <c r="LMR87" s="80"/>
      <c r="LMS87" s="80"/>
      <c r="LMT87" s="80"/>
      <c r="LMU87" s="80"/>
      <c r="LMV87" s="80"/>
      <c r="LMW87" s="80"/>
      <c r="LMX87" s="80"/>
      <c r="LMY87" s="80"/>
      <c r="LMZ87" s="80"/>
      <c r="LNA87" s="80"/>
      <c r="LNB87" s="80"/>
      <c r="LNC87" s="80"/>
      <c r="LND87" s="80"/>
      <c r="LNE87" s="80"/>
      <c r="LNF87" s="80"/>
      <c r="LNG87" s="80"/>
      <c r="LNH87" s="80"/>
      <c r="LNI87" s="80"/>
      <c r="LNJ87" s="80"/>
      <c r="LNK87" s="80"/>
      <c r="LNL87" s="80"/>
      <c r="LNM87" s="80"/>
      <c r="LNN87" s="80"/>
      <c r="LNO87" s="80"/>
      <c r="LNP87" s="80"/>
      <c r="LNQ87" s="80"/>
      <c r="LNR87" s="80"/>
      <c r="LNS87" s="80"/>
      <c r="LNT87" s="80"/>
      <c r="LNU87" s="80"/>
      <c r="LNV87" s="80"/>
      <c r="LNW87" s="80"/>
      <c r="LNX87" s="80"/>
      <c r="LNY87" s="80"/>
      <c r="LNZ87" s="80"/>
      <c r="LOA87" s="80"/>
      <c r="LOB87" s="80"/>
      <c r="LOC87" s="80"/>
      <c r="LOD87" s="80"/>
      <c r="LOE87" s="80"/>
      <c r="LOF87" s="80"/>
      <c r="LOG87" s="80"/>
      <c r="LOH87" s="80"/>
      <c r="LOI87" s="80"/>
      <c r="LOJ87" s="80"/>
      <c r="LOK87" s="80"/>
      <c r="LOL87" s="80"/>
      <c r="LOM87" s="80"/>
      <c r="LON87" s="80"/>
      <c r="LOO87" s="80"/>
      <c r="LOP87" s="80"/>
      <c r="LOQ87" s="80"/>
      <c r="LOR87" s="80"/>
      <c r="LOS87" s="80"/>
      <c r="LOT87" s="80"/>
      <c r="LOU87" s="80"/>
      <c r="LOV87" s="80"/>
      <c r="LOW87" s="80"/>
      <c r="LOX87" s="80"/>
      <c r="LOY87" s="80"/>
      <c r="LOZ87" s="80"/>
      <c r="LPA87" s="80"/>
      <c r="LPB87" s="80"/>
      <c r="LPC87" s="80"/>
      <c r="LPD87" s="80"/>
      <c r="LPE87" s="80"/>
      <c r="LPF87" s="80"/>
      <c r="LPG87" s="80"/>
      <c r="LPH87" s="80"/>
      <c r="LPI87" s="80"/>
      <c r="LPJ87" s="80"/>
      <c r="LPK87" s="80"/>
      <c r="LPL87" s="80"/>
      <c r="LPM87" s="80"/>
      <c r="LPN87" s="80"/>
      <c r="LPO87" s="80"/>
      <c r="LPP87" s="80"/>
      <c r="LPQ87" s="80"/>
      <c r="LPR87" s="80"/>
      <c r="LPS87" s="80"/>
      <c r="LPT87" s="80"/>
      <c r="LPU87" s="80"/>
      <c r="LPV87" s="80"/>
      <c r="LPW87" s="80"/>
      <c r="LPX87" s="80"/>
      <c r="LPY87" s="80"/>
      <c r="LPZ87" s="80"/>
      <c r="LQA87" s="80"/>
      <c r="LQB87" s="80"/>
      <c r="LQC87" s="80"/>
      <c r="LQD87" s="80"/>
      <c r="LQE87" s="80"/>
      <c r="LQF87" s="80"/>
      <c r="LQG87" s="80"/>
      <c r="LQH87" s="80"/>
      <c r="LQI87" s="80"/>
      <c r="LQJ87" s="80"/>
      <c r="LQK87" s="80"/>
      <c r="LQL87" s="80"/>
      <c r="LQM87" s="80"/>
      <c r="LQN87" s="80"/>
      <c r="LQO87" s="80"/>
      <c r="LQP87" s="80"/>
      <c r="LQQ87" s="80"/>
      <c r="LQR87" s="80"/>
      <c r="LQS87" s="80"/>
      <c r="LQT87" s="80"/>
      <c r="LQU87" s="80"/>
      <c r="LQV87" s="80"/>
      <c r="LQW87" s="80"/>
      <c r="LQX87" s="80"/>
      <c r="LQY87" s="80"/>
      <c r="LQZ87" s="80"/>
      <c r="LRA87" s="80"/>
      <c r="LRB87" s="80"/>
      <c r="LRC87" s="80"/>
      <c r="LRD87" s="80"/>
      <c r="LRE87" s="80"/>
      <c r="LRF87" s="80"/>
      <c r="LRG87" s="80"/>
      <c r="LRH87" s="80"/>
      <c r="LRI87" s="80"/>
      <c r="LRJ87" s="80"/>
      <c r="LRK87" s="80"/>
      <c r="LRL87" s="80"/>
      <c r="LRM87" s="80"/>
      <c r="LRN87" s="80"/>
      <c r="LRO87" s="80"/>
      <c r="LRP87" s="80"/>
      <c r="LRQ87" s="80"/>
      <c r="LRR87" s="80"/>
      <c r="LRS87" s="80"/>
      <c r="LRT87" s="80"/>
      <c r="LRU87" s="80"/>
      <c r="LRV87" s="80"/>
      <c r="LRW87" s="80"/>
      <c r="LRX87" s="80"/>
      <c r="LRY87" s="80"/>
      <c r="LRZ87" s="80"/>
      <c r="LSA87" s="80"/>
      <c r="LSB87" s="80"/>
      <c r="LSC87" s="80"/>
      <c r="LSD87" s="80"/>
      <c r="LSE87" s="80"/>
      <c r="LSF87" s="80"/>
      <c r="LSG87" s="80"/>
      <c r="LSH87" s="80"/>
      <c r="LSI87" s="80"/>
      <c r="LSJ87" s="80"/>
      <c r="LSK87" s="80"/>
      <c r="LSL87" s="80"/>
      <c r="LSM87" s="80"/>
      <c r="LSN87" s="80"/>
      <c r="LSO87" s="80"/>
      <c r="LSP87" s="80"/>
      <c r="LSQ87" s="80"/>
      <c r="LSR87" s="80"/>
      <c r="LSS87" s="80"/>
      <c r="LST87" s="80"/>
      <c r="LSU87" s="80"/>
      <c r="LSV87" s="80"/>
      <c r="LSW87" s="80"/>
      <c r="LSX87" s="80"/>
      <c r="LSY87" s="80"/>
      <c r="LSZ87" s="80"/>
      <c r="LTA87" s="80"/>
      <c r="LTB87" s="80"/>
      <c r="LTC87" s="80"/>
      <c r="LTD87" s="80"/>
      <c r="LTE87" s="80"/>
      <c r="LTF87" s="80"/>
      <c r="LTG87" s="80"/>
      <c r="LTH87" s="80"/>
      <c r="LTI87" s="80"/>
      <c r="LTJ87" s="80"/>
      <c r="LTK87" s="80"/>
      <c r="LTL87" s="80"/>
      <c r="LTM87" s="80"/>
      <c r="LTN87" s="80"/>
      <c r="LTO87" s="80"/>
      <c r="LTP87" s="80"/>
      <c r="LTQ87" s="80"/>
      <c r="LTR87" s="80"/>
      <c r="LTS87" s="80"/>
      <c r="LTT87" s="80"/>
      <c r="LTU87" s="80"/>
      <c r="LTV87" s="80"/>
      <c r="LTW87" s="80"/>
      <c r="LTX87" s="80"/>
      <c r="LTY87" s="80"/>
      <c r="LTZ87" s="80"/>
      <c r="LUA87" s="80"/>
      <c r="LUB87" s="80"/>
      <c r="LUC87" s="80"/>
      <c r="LUD87" s="80"/>
      <c r="LUE87" s="80"/>
      <c r="LUF87" s="80"/>
      <c r="LUG87" s="80"/>
      <c r="LUH87" s="80"/>
      <c r="LUI87" s="80"/>
      <c r="LUJ87" s="80"/>
      <c r="LUK87" s="80"/>
      <c r="LUL87" s="80"/>
      <c r="LUM87" s="80"/>
      <c r="LUN87" s="80"/>
      <c r="LUO87" s="80"/>
      <c r="LUP87" s="80"/>
      <c r="LUQ87" s="80"/>
      <c r="LUR87" s="80"/>
      <c r="LUS87" s="80"/>
      <c r="LUT87" s="80"/>
      <c r="LUU87" s="80"/>
      <c r="LUV87" s="80"/>
      <c r="LUW87" s="80"/>
      <c r="LUX87" s="80"/>
      <c r="LUY87" s="80"/>
      <c r="LUZ87" s="80"/>
      <c r="LVA87" s="80"/>
      <c r="LVB87" s="80"/>
      <c r="LVC87" s="80"/>
      <c r="LVD87" s="80"/>
      <c r="LVE87" s="80"/>
      <c r="LVF87" s="80"/>
      <c r="LVG87" s="80"/>
      <c r="LVH87" s="80"/>
      <c r="LVI87" s="80"/>
      <c r="LVJ87" s="80"/>
      <c r="LVK87" s="80"/>
      <c r="LVL87" s="80"/>
      <c r="LVM87" s="80"/>
      <c r="LVN87" s="80"/>
      <c r="LVO87" s="80"/>
      <c r="LVP87" s="80"/>
      <c r="LVQ87" s="80"/>
      <c r="LVR87" s="80"/>
      <c r="LVS87" s="80"/>
      <c r="LVT87" s="80"/>
      <c r="LVU87" s="80"/>
      <c r="LVV87" s="80"/>
      <c r="LVW87" s="80"/>
      <c r="LVX87" s="80"/>
      <c r="LVY87" s="80"/>
      <c r="LVZ87" s="80"/>
      <c r="LWA87" s="80"/>
      <c r="LWB87" s="80"/>
      <c r="LWC87" s="80"/>
      <c r="LWD87" s="80"/>
      <c r="LWE87" s="80"/>
      <c r="LWF87" s="80"/>
      <c r="LWG87" s="80"/>
      <c r="LWH87" s="80"/>
      <c r="LWI87" s="80"/>
      <c r="LWJ87" s="80"/>
      <c r="LWK87" s="80"/>
      <c r="LWL87" s="80"/>
      <c r="LWM87" s="80"/>
      <c r="LWN87" s="80"/>
      <c r="LWO87" s="80"/>
      <c r="LWP87" s="80"/>
      <c r="LWQ87" s="80"/>
      <c r="LWR87" s="80"/>
      <c r="LWS87" s="80"/>
      <c r="LWT87" s="80"/>
      <c r="LWU87" s="80"/>
      <c r="LWV87" s="80"/>
      <c r="LWW87" s="80"/>
      <c r="LWX87" s="80"/>
      <c r="LWY87" s="80"/>
      <c r="LWZ87" s="80"/>
      <c r="LXA87" s="80"/>
      <c r="LXB87" s="80"/>
      <c r="LXC87" s="80"/>
      <c r="LXD87" s="80"/>
      <c r="LXE87" s="80"/>
      <c r="LXF87" s="80"/>
      <c r="LXG87" s="80"/>
      <c r="LXH87" s="80"/>
      <c r="LXI87" s="80"/>
      <c r="LXJ87" s="80"/>
      <c r="LXK87" s="80"/>
      <c r="LXL87" s="80"/>
      <c r="LXM87" s="80"/>
      <c r="LXN87" s="80"/>
      <c r="LXO87" s="80"/>
      <c r="LXP87" s="80"/>
      <c r="LXQ87" s="80"/>
      <c r="LXR87" s="80"/>
      <c r="LXS87" s="80"/>
      <c r="LXT87" s="80"/>
      <c r="LXU87" s="80"/>
      <c r="LXV87" s="80"/>
      <c r="LXW87" s="80"/>
      <c r="LXX87" s="80"/>
      <c r="LXY87" s="80"/>
      <c r="LXZ87" s="80"/>
      <c r="LYA87" s="80"/>
      <c r="LYB87" s="80"/>
      <c r="LYC87" s="80"/>
      <c r="LYD87" s="80"/>
      <c r="LYE87" s="80"/>
      <c r="LYF87" s="80"/>
      <c r="LYG87" s="80"/>
      <c r="LYH87" s="80"/>
      <c r="LYI87" s="80"/>
      <c r="LYJ87" s="80"/>
      <c r="LYK87" s="80"/>
      <c r="LYL87" s="80"/>
      <c r="LYM87" s="80"/>
      <c r="LYN87" s="80"/>
      <c r="LYO87" s="80"/>
      <c r="LYP87" s="80"/>
      <c r="LYQ87" s="80"/>
      <c r="LYR87" s="80"/>
      <c r="LYS87" s="80"/>
      <c r="LYT87" s="80"/>
      <c r="LYU87" s="80"/>
      <c r="LYV87" s="80"/>
      <c r="LYW87" s="80"/>
      <c r="LYX87" s="80"/>
      <c r="LYY87" s="80"/>
      <c r="LYZ87" s="80"/>
      <c r="LZA87" s="80"/>
      <c r="LZB87" s="80"/>
      <c r="LZC87" s="80"/>
      <c r="LZD87" s="80"/>
      <c r="LZE87" s="80"/>
      <c r="LZF87" s="80"/>
      <c r="LZG87" s="80"/>
      <c r="LZH87" s="80"/>
      <c r="LZI87" s="80"/>
      <c r="LZJ87" s="80"/>
      <c r="LZK87" s="80"/>
      <c r="LZL87" s="80"/>
      <c r="LZM87" s="80"/>
      <c r="LZN87" s="80"/>
      <c r="LZO87" s="80"/>
      <c r="LZP87" s="80"/>
      <c r="LZQ87" s="80"/>
      <c r="LZR87" s="80"/>
      <c r="LZS87" s="80"/>
      <c r="LZT87" s="80"/>
      <c r="LZU87" s="80"/>
      <c r="LZV87" s="80"/>
      <c r="LZW87" s="80"/>
      <c r="LZX87" s="80"/>
      <c r="LZY87" s="80"/>
      <c r="LZZ87" s="80"/>
      <c r="MAA87" s="80"/>
      <c r="MAB87" s="80"/>
      <c r="MAC87" s="80"/>
      <c r="MAD87" s="80"/>
      <c r="MAE87" s="80"/>
      <c r="MAF87" s="80"/>
      <c r="MAG87" s="80"/>
      <c r="MAH87" s="80"/>
      <c r="MAI87" s="80"/>
      <c r="MAJ87" s="80"/>
      <c r="MAK87" s="80"/>
      <c r="MAL87" s="80"/>
      <c r="MAM87" s="80"/>
      <c r="MAN87" s="80"/>
      <c r="MAO87" s="80"/>
      <c r="MAP87" s="80"/>
      <c r="MAQ87" s="80"/>
      <c r="MAR87" s="80"/>
      <c r="MAS87" s="80"/>
      <c r="MAT87" s="80"/>
      <c r="MAU87" s="80"/>
      <c r="MAV87" s="80"/>
      <c r="MAW87" s="80"/>
      <c r="MAX87" s="80"/>
      <c r="MAY87" s="80"/>
      <c r="MAZ87" s="80"/>
      <c r="MBA87" s="80"/>
      <c r="MBB87" s="80"/>
      <c r="MBC87" s="80"/>
      <c r="MBD87" s="80"/>
      <c r="MBE87" s="80"/>
      <c r="MBF87" s="80"/>
      <c r="MBG87" s="80"/>
      <c r="MBH87" s="80"/>
      <c r="MBI87" s="80"/>
      <c r="MBJ87" s="80"/>
      <c r="MBK87" s="80"/>
      <c r="MBL87" s="80"/>
      <c r="MBM87" s="80"/>
      <c r="MBN87" s="80"/>
      <c r="MBO87" s="80"/>
      <c r="MBP87" s="80"/>
      <c r="MBQ87" s="80"/>
      <c r="MBR87" s="80"/>
      <c r="MBS87" s="80"/>
      <c r="MBT87" s="80"/>
      <c r="MBU87" s="80"/>
      <c r="MBV87" s="80"/>
      <c r="MBW87" s="80"/>
      <c r="MBX87" s="80"/>
      <c r="MBY87" s="80"/>
      <c r="MBZ87" s="80"/>
      <c r="MCA87" s="80"/>
      <c r="MCB87" s="80"/>
      <c r="MCC87" s="80"/>
      <c r="MCD87" s="80"/>
      <c r="MCE87" s="80"/>
      <c r="MCF87" s="80"/>
      <c r="MCG87" s="80"/>
      <c r="MCH87" s="80"/>
      <c r="MCI87" s="80"/>
      <c r="MCJ87" s="80"/>
      <c r="MCK87" s="80"/>
      <c r="MCL87" s="80"/>
      <c r="MCM87" s="80"/>
      <c r="MCN87" s="80"/>
      <c r="MCO87" s="80"/>
      <c r="MCP87" s="80"/>
      <c r="MCQ87" s="80"/>
      <c r="MCR87" s="80"/>
      <c r="MCS87" s="80"/>
      <c r="MCT87" s="80"/>
      <c r="MCU87" s="80"/>
      <c r="MCV87" s="80"/>
      <c r="MCW87" s="80"/>
      <c r="MCX87" s="80"/>
      <c r="MCY87" s="80"/>
      <c r="MCZ87" s="80"/>
      <c r="MDA87" s="80"/>
      <c r="MDB87" s="80"/>
      <c r="MDC87" s="80"/>
      <c r="MDD87" s="80"/>
      <c r="MDE87" s="80"/>
      <c r="MDF87" s="80"/>
      <c r="MDG87" s="80"/>
      <c r="MDH87" s="80"/>
      <c r="MDI87" s="80"/>
      <c r="MDJ87" s="80"/>
      <c r="MDK87" s="80"/>
      <c r="MDL87" s="80"/>
      <c r="MDM87" s="80"/>
      <c r="MDN87" s="80"/>
      <c r="MDO87" s="80"/>
      <c r="MDP87" s="80"/>
      <c r="MDQ87" s="80"/>
      <c r="MDR87" s="80"/>
      <c r="MDS87" s="80"/>
      <c r="MDT87" s="80"/>
      <c r="MDU87" s="80"/>
      <c r="MDV87" s="80"/>
      <c r="MDW87" s="80"/>
      <c r="MDX87" s="80"/>
      <c r="MDY87" s="80"/>
      <c r="MDZ87" s="80"/>
      <c r="MEA87" s="80"/>
      <c r="MEB87" s="80"/>
      <c r="MEC87" s="80"/>
      <c r="MED87" s="80"/>
      <c r="MEE87" s="80"/>
      <c r="MEF87" s="80"/>
      <c r="MEG87" s="80"/>
      <c r="MEH87" s="80"/>
      <c r="MEI87" s="80"/>
      <c r="MEJ87" s="80"/>
      <c r="MEK87" s="80"/>
      <c r="MEL87" s="80"/>
      <c r="MEM87" s="80"/>
      <c r="MEN87" s="80"/>
      <c r="MEO87" s="80"/>
      <c r="MEP87" s="80"/>
      <c r="MEQ87" s="80"/>
      <c r="MER87" s="80"/>
      <c r="MES87" s="80"/>
      <c r="MET87" s="80"/>
      <c r="MEU87" s="80"/>
      <c r="MEV87" s="80"/>
      <c r="MEW87" s="80"/>
      <c r="MEX87" s="80"/>
      <c r="MEY87" s="80"/>
      <c r="MEZ87" s="80"/>
      <c r="MFA87" s="80"/>
      <c r="MFB87" s="80"/>
      <c r="MFC87" s="80"/>
      <c r="MFD87" s="80"/>
      <c r="MFE87" s="80"/>
      <c r="MFF87" s="80"/>
      <c r="MFG87" s="80"/>
      <c r="MFH87" s="80"/>
      <c r="MFI87" s="80"/>
      <c r="MFJ87" s="80"/>
      <c r="MFK87" s="80"/>
      <c r="MFL87" s="80"/>
      <c r="MFM87" s="80"/>
      <c r="MFN87" s="80"/>
      <c r="MFO87" s="80"/>
      <c r="MFP87" s="80"/>
      <c r="MFQ87" s="80"/>
      <c r="MFR87" s="80"/>
      <c r="MFS87" s="80"/>
      <c r="MFT87" s="80"/>
      <c r="MFU87" s="80"/>
      <c r="MFV87" s="80"/>
      <c r="MFW87" s="80"/>
      <c r="MFX87" s="80"/>
      <c r="MFY87" s="80"/>
      <c r="MFZ87" s="80"/>
      <c r="MGA87" s="80"/>
      <c r="MGB87" s="80"/>
      <c r="MGC87" s="80"/>
      <c r="MGD87" s="80"/>
      <c r="MGE87" s="80"/>
      <c r="MGF87" s="80"/>
      <c r="MGG87" s="80"/>
      <c r="MGH87" s="80"/>
      <c r="MGI87" s="80"/>
      <c r="MGJ87" s="80"/>
      <c r="MGK87" s="80"/>
      <c r="MGL87" s="80"/>
      <c r="MGM87" s="80"/>
      <c r="MGN87" s="80"/>
      <c r="MGO87" s="80"/>
      <c r="MGP87" s="80"/>
      <c r="MGQ87" s="80"/>
      <c r="MGR87" s="80"/>
      <c r="MGS87" s="80"/>
      <c r="MGT87" s="80"/>
      <c r="MGU87" s="80"/>
      <c r="MGV87" s="80"/>
      <c r="MGW87" s="80"/>
      <c r="MGX87" s="80"/>
      <c r="MGY87" s="80"/>
      <c r="MGZ87" s="80"/>
      <c r="MHA87" s="80"/>
      <c r="MHB87" s="80"/>
      <c r="MHC87" s="80"/>
      <c r="MHD87" s="80"/>
      <c r="MHE87" s="80"/>
      <c r="MHF87" s="80"/>
      <c r="MHG87" s="80"/>
      <c r="MHH87" s="80"/>
      <c r="MHI87" s="80"/>
      <c r="MHJ87" s="80"/>
      <c r="MHK87" s="80"/>
      <c r="MHL87" s="80"/>
      <c r="MHM87" s="80"/>
      <c r="MHN87" s="80"/>
      <c r="MHO87" s="80"/>
      <c r="MHP87" s="80"/>
      <c r="MHQ87" s="80"/>
      <c r="MHR87" s="80"/>
      <c r="MHS87" s="80"/>
      <c r="MHT87" s="80"/>
      <c r="MHU87" s="80"/>
      <c r="MHV87" s="80"/>
      <c r="MHW87" s="80"/>
      <c r="MHX87" s="80"/>
      <c r="MHY87" s="80"/>
      <c r="MHZ87" s="80"/>
      <c r="MIA87" s="80"/>
      <c r="MIB87" s="80"/>
      <c r="MIC87" s="80"/>
      <c r="MID87" s="80"/>
      <c r="MIE87" s="80"/>
      <c r="MIF87" s="80"/>
      <c r="MIG87" s="80"/>
      <c r="MIH87" s="80"/>
      <c r="MII87" s="80"/>
      <c r="MIJ87" s="80"/>
      <c r="MIK87" s="80"/>
      <c r="MIL87" s="80"/>
      <c r="MIM87" s="80"/>
      <c r="MIN87" s="80"/>
      <c r="MIO87" s="80"/>
      <c r="MIP87" s="80"/>
      <c r="MIQ87" s="80"/>
      <c r="MIR87" s="80"/>
      <c r="MIS87" s="80"/>
      <c r="MIT87" s="80"/>
      <c r="MIU87" s="80"/>
      <c r="MIV87" s="80"/>
      <c r="MIW87" s="80"/>
      <c r="MIX87" s="80"/>
      <c r="MIY87" s="80"/>
      <c r="MIZ87" s="80"/>
      <c r="MJA87" s="80"/>
      <c r="MJB87" s="80"/>
      <c r="MJC87" s="80"/>
      <c r="MJD87" s="80"/>
      <c r="MJE87" s="80"/>
      <c r="MJF87" s="80"/>
      <c r="MJG87" s="80"/>
      <c r="MJH87" s="80"/>
      <c r="MJI87" s="80"/>
      <c r="MJJ87" s="80"/>
      <c r="MJK87" s="80"/>
      <c r="MJL87" s="80"/>
      <c r="MJM87" s="80"/>
      <c r="MJN87" s="80"/>
      <c r="MJO87" s="80"/>
      <c r="MJP87" s="80"/>
      <c r="MJQ87" s="80"/>
      <c r="MJR87" s="80"/>
      <c r="MJS87" s="80"/>
      <c r="MJT87" s="80"/>
      <c r="MJU87" s="80"/>
      <c r="MJV87" s="80"/>
      <c r="MJW87" s="80"/>
      <c r="MJX87" s="80"/>
      <c r="MJY87" s="80"/>
      <c r="MJZ87" s="80"/>
      <c r="MKA87" s="80"/>
      <c r="MKB87" s="80"/>
      <c r="MKC87" s="80"/>
      <c r="MKD87" s="80"/>
      <c r="MKE87" s="80"/>
      <c r="MKF87" s="80"/>
      <c r="MKG87" s="80"/>
      <c r="MKH87" s="80"/>
      <c r="MKI87" s="80"/>
      <c r="MKJ87" s="80"/>
      <c r="MKK87" s="80"/>
      <c r="MKL87" s="80"/>
      <c r="MKM87" s="80"/>
      <c r="MKN87" s="80"/>
      <c r="MKO87" s="80"/>
      <c r="MKP87" s="80"/>
      <c r="MKQ87" s="80"/>
      <c r="MKR87" s="80"/>
      <c r="MKS87" s="80"/>
      <c r="MKT87" s="80"/>
      <c r="MKU87" s="80"/>
      <c r="MKV87" s="80"/>
      <c r="MKW87" s="80"/>
      <c r="MKX87" s="80"/>
      <c r="MKY87" s="80"/>
      <c r="MKZ87" s="80"/>
      <c r="MLA87" s="80"/>
      <c r="MLB87" s="80"/>
      <c r="MLC87" s="80"/>
      <c r="MLD87" s="80"/>
      <c r="MLE87" s="80"/>
      <c r="MLF87" s="80"/>
      <c r="MLG87" s="80"/>
      <c r="MLH87" s="80"/>
      <c r="MLI87" s="80"/>
      <c r="MLJ87" s="80"/>
      <c r="MLK87" s="80"/>
      <c r="MLL87" s="80"/>
      <c r="MLM87" s="80"/>
      <c r="MLN87" s="80"/>
      <c r="MLO87" s="80"/>
      <c r="MLP87" s="80"/>
      <c r="MLQ87" s="80"/>
      <c r="MLR87" s="80"/>
      <c r="MLS87" s="80"/>
      <c r="MLT87" s="80"/>
      <c r="MLU87" s="80"/>
      <c r="MLV87" s="80"/>
      <c r="MLW87" s="80"/>
      <c r="MLX87" s="80"/>
      <c r="MLY87" s="80"/>
      <c r="MLZ87" s="80"/>
      <c r="MMA87" s="80"/>
      <c r="MMB87" s="80"/>
      <c r="MMC87" s="80"/>
      <c r="MMD87" s="80"/>
      <c r="MME87" s="80"/>
      <c r="MMF87" s="80"/>
      <c r="MMG87" s="80"/>
      <c r="MMH87" s="80"/>
      <c r="MMI87" s="80"/>
      <c r="MMJ87" s="80"/>
      <c r="MMK87" s="80"/>
      <c r="MML87" s="80"/>
      <c r="MMM87" s="80"/>
      <c r="MMN87" s="80"/>
      <c r="MMO87" s="80"/>
      <c r="MMP87" s="80"/>
      <c r="MMQ87" s="80"/>
      <c r="MMR87" s="80"/>
      <c r="MMS87" s="80"/>
      <c r="MMT87" s="80"/>
      <c r="MMU87" s="80"/>
      <c r="MMV87" s="80"/>
      <c r="MMW87" s="80"/>
      <c r="MMX87" s="80"/>
      <c r="MMY87" s="80"/>
      <c r="MMZ87" s="80"/>
      <c r="MNA87" s="80"/>
      <c r="MNB87" s="80"/>
      <c r="MNC87" s="80"/>
      <c r="MND87" s="80"/>
      <c r="MNE87" s="80"/>
      <c r="MNF87" s="80"/>
      <c r="MNG87" s="80"/>
      <c r="MNH87" s="80"/>
      <c r="MNI87" s="80"/>
      <c r="MNJ87" s="80"/>
      <c r="MNK87" s="80"/>
      <c r="MNL87" s="80"/>
      <c r="MNM87" s="80"/>
      <c r="MNN87" s="80"/>
      <c r="MNO87" s="80"/>
      <c r="MNP87" s="80"/>
      <c r="MNQ87" s="80"/>
      <c r="MNR87" s="80"/>
      <c r="MNS87" s="80"/>
      <c r="MNT87" s="80"/>
      <c r="MNU87" s="80"/>
      <c r="MNV87" s="80"/>
      <c r="MNW87" s="80"/>
      <c r="MNX87" s="80"/>
      <c r="MNY87" s="80"/>
      <c r="MNZ87" s="80"/>
      <c r="MOA87" s="80"/>
      <c r="MOB87" s="80"/>
      <c r="MOC87" s="80"/>
      <c r="MOD87" s="80"/>
      <c r="MOE87" s="80"/>
      <c r="MOF87" s="80"/>
      <c r="MOG87" s="80"/>
      <c r="MOH87" s="80"/>
      <c r="MOI87" s="80"/>
      <c r="MOJ87" s="80"/>
      <c r="MOK87" s="80"/>
      <c r="MOL87" s="80"/>
      <c r="MOM87" s="80"/>
      <c r="MON87" s="80"/>
      <c r="MOO87" s="80"/>
      <c r="MOP87" s="80"/>
      <c r="MOQ87" s="80"/>
      <c r="MOR87" s="80"/>
      <c r="MOS87" s="80"/>
      <c r="MOT87" s="80"/>
      <c r="MOU87" s="80"/>
      <c r="MOV87" s="80"/>
      <c r="MOW87" s="80"/>
      <c r="MOX87" s="80"/>
      <c r="MOY87" s="80"/>
      <c r="MOZ87" s="80"/>
      <c r="MPA87" s="80"/>
      <c r="MPB87" s="80"/>
      <c r="MPC87" s="80"/>
      <c r="MPD87" s="80"/>
      <c r="MPE87" s="80"/>
      <c r="MPF87" s="80"/>
      <c r="MPG87" s="80"/>
      <c r="MPH87" s="80"/>
      <c r="MPI87" s="80"/>
      <c r="MPJ87" s="80"/>
      <c r="MPK87" s="80"/>
      <c r="MPL87" s="80"/>
      <c r="MPM87" s="80"/>
      <c r="MPN87" s="80"/>
      <c r="MPO87" s="80"/>
      <c r="MPP87" s="80"/>
      <c r="MPQ87" s="80"/>
      <c r="MPR87" s="80"/>
      <c r="MPS87" s="80"/>
      <c r="MPT87" s="80"/>
      <c r="MPU87" s="80"/>
      <c r="MPV87" s="80"/>
      <c r="MPW87" s="80"/>
      <c r="MPX87" s="80"/>
      <c r="MPY87" s="80"/>
      <c r="MPZ87" s="80"/>
      <c r="MQA87" s="80"/>
      <c r="MQB87" s="80"/>
      <c r="MQC87" s="80"/>
      <c r="MQD87" s="80"/>
      <c r="MQE87" s="80"/>
      <c r="MQF87" s="80"/>
      <c r="MQG87" s="80"/>
      <c r="MQH87" s="80"/>
      <c r="MQI87" s="80"/>
      <c r="MQJ87" s="80"/>
      <c r="MQK87" s="80"/>
      <c r="MQL87" s="80"/>
      <c r="MQM87" s="80"/>
      <c r="MQN87" s="80"/>
      <c r="MQO87" s="80"/>
      <c r="MQP87" s="80"/>
      <c r="MQQ87" s="80"/>
      <c r="MQR87" s="80"/>
      <c r="MQS87" s="80"/>
      <c r="MQT87" s="80"/>
      <c r="MQU87" s="80"/>
      <c r="MQV87" s="80"/>
      <c r="MQW87" s="80"/>
      <c r="MQX87" s="80"/>
      <c r="MQY87" s="80"/>
      <c r="MQZ87" s="80"/>
      <c r="MRA87" s="80"/>
      <c r="MRB87" s="80"/>
      <c r="MRC87" s="80"/>
      <c r="MRD87" s="80"/>
      <c r="MRE87" s="80"/>
      <c r="MRF87" s="80"/>
      <c r="MRG87" s="80"/>
      <c r="MRH87" s="80"/>
      <c r="MRI87" s="80"/>
      <c r="MRJ87" s="80"/>
      <c r="MRK87" s="80"/>
      <c r="MRL87" s="80"/>
      <c r="MRM87" s="80"/>
      <c r="MRN87" s="80"/>
      <c r="MRO87" s="80"/>
      <c r="MRP87" s="80"/>
      <c r="MRQ87" s="80"/>
      <c r="MRR87" s="80"/>
      <c r="MRS87" s="80"/>
      <c r="MRT87" s="80"/>
      <c r="MRU87" s="80"/>
      <c r="MRV87" s="80"/>
      <c r="MRW87" s="80"/>
      <c r="MRX87" s="80"/>
      <c r="MRY87" s="80"/>
      <c r="MRZ87" s="80"/>
      <c r="MSA87" s="80"/>
      <c r="MSB87" s="80"/>
      <c r="MSC87" s="80"/>
      <c r="MSD87" s="80"/>
      <c r="MSE87" s="80"/>
      <c r="MSF87" s="80"/>
      <c r="MSG87" s="80"/>
      <c r="MSH87" s="80"/>
      <c r="MSI87" s="80"/>
      <c r="MSJ87" s="80"/>
      <c r="MSK87" s="80"/>
      <c r="MSL87" s="80"/>
      <c r="MSM87" s="80"/>
      <c r="MSN87" s="80"/>
      <c r="MSO87" s="80"/>
      <c r="MSP87" s="80"/>
      <c r="MSQ87" s="80"/>
      <c r="MSR87" s="80"/>
      <c r="MSS87" s="80"/>
      <c r="MST87" s="80"/>
      <c r="MSU87" s="80"/>
      <c r="MSV87" s="80"/>
      <c r="MSW87" s="80"/>
      <c r="MSX87" s="80"/>
      <c r="MSY87" s="80"/>
      <c r="MSZ87" s="80"/>
      <c r="MTA87" s="80"/>
      <c r="MTB87" s="80"/>
      <c r="MTC87" s="80"/>
      <c r="MTD87" s="80"/>
      <c r="MTE87" s="80"/>
      <c r="MTF87" s="80"/>
      <c r="MTG87" s="80"/>
      <c r="MTH87" s="80"/>
      <c r="MTI87" s="80"/>
      <c r="MTJ87" s="80"/>
      <c r="MTK87" s="80"/>
      <c r="MTL87" s="80"/>
      <c r="MTM87" s="80"/>
      <c r="MTN87" s="80"/>
      <c r="MTO87" s="80"/>
      <c r="MTP87" s="80"/>
      <c r="MTQ87" s="80"/>
      <c r="MTR87" s="80"/>
      <c r="MTS87" s="80"/>
      <c r="MTT87" s="80"/>
      <c r="MTU87" s="80"/>
      <c r="MTV87" s="80"/>
      <c r="MTW87" s="80"/>
      <c r="MTX87" s="80"/>
      <c r="MTY87" s="80"/>
      <c r="MTZ87" s="80"/>
      <c r="MUA87" s="80"/>
      <c r="MUB87" s="80"/>
      <c r="MUC87" s="80"/>
      <c r="MUD87" s="80"/>
      <c r="MUE87" s="80"/>
      <c r="MUF87" s="80"/>
      <c r="MUG87" s="80"/>
      <c r="MUH87" s="80"/>
      <c r="MUI87" s="80"/>
      <c r="MUJ87" s="80"/>
      <c r="MUK87" s="80"/>
      <c r="MUL87" s="80"/>
      <c r="MUM87" s="80"/>
      <c r="MUN87" s="80"/>
      <c r="MUO87" s="80"/>
      <c r="MUP87" s="80"/>
      <c r="MUQ87" s="80"/>
      <c r="MUR87" s="80"/>
      <c r="MUS87" s="80"/>
      <c r="MUT87" s="80"/>
      <c r="MUU87" s="80"/>
      <c r="MUV87" s="80"/>
      <c r="MUW87" s="80"/>
      <c r="MUX87" s="80"/>
      <c r="MUY87" s="80"/>
      <c r="MUZ87" s="80"/>
      <c r="MVA87" s="80"/>
      <c r="MVB87" s="80"/>
      <c r="MVC87" s="80"/>
      <c r="MVD87" s="80"/>
      <c r="MVE87" s="80"/>
      <c r="MVF87" s="80"/>
      <c r="MVG87" s="80"/>
      <c r="MVH87" s="80"/>
      <c r="MVI87" s="80"/>
      <c r="MVJ87" s="80"/>
      <c r="MVK87" s="80"/>
      <c r="MVL87" s="80"/>
      <c r="MVM87" s="80"/>
      <c r="MVN87" s="80"/>
      <c r="MVO87" s="80"/>
      <c r="MVP87" s="80"/>
      <c r="MVQ87" s="80"/>
      <c r="MVR87" s="80"/>
      <c r="MVS87" s="80"/>
      <c r="MVT87" s="80"/>
      <c r="MVU87" s="80"/>
      <c r="MVV87" s="80"/>
      <c r="MVW87" s="80"/>
      <c r="MVX87" s="80"/>
      <c r="MVY87" s="80"/>
      <c r="MVZ87" s="80"/>
      <c r="MWA87" s="80"/>
      <c r="MWB87" s="80"/>
      <c r="MWC87" s="80"/>
      <c r="MWD87" s="80"/>
      <c r="MWE87" s="80"/>
      <c r="MWF87" s="80"/>
      <c r="MWG87" s="80"/>
      <c r="MWH87" s="80"/>
      <c r="MWI87" s="80"/>
      <c r="MWJ87" s="80"/>
      <c r="MWK87" s="80"/>
      <c r="MWL87" s="80"/>
      <c r="MWM87" s="80"/>
      <c r="MWN87" s="80"/>
      <c r="MWO87" s="80"/>
      <c r="MWP87" s="80"/>
      <c r="MWQ87" s="80"/>
      <c r="MWR87" s="80"/>
      <c r="MWS87" s="80"/>
      <c r="MWT87" s="80"/>
      <c r="MWU87" s="80"/>
      <c r="MWV87" s="80"/>
      <c r="MWW87" s="80"/>
      <c r="MWX87" s="80"/>
      <c r="MWY87" s="80"/>
      <c r="MWZ87" s="80"/>
      <c r="MXA87" s="80"/>
      <c r="MXB87" s="80"/>
      <c r="MXC87" s="80"/>
      <c r="MXD87" s="80"/>
      <c r="MXE87" s="80"/>
      <c r="MXF87" s="80"/>
      <c r="MXG87" s="80"/>
      <c r="MXH87" s="80"/>
      <c r="MXI87" s="80"/>
      <c r="MXJ87" s="80"/>
      <c r="MXK87" s="80"/>
      <c r="MXL87" s="80"/>
      <c r="MXM87" s="80"/>
      <c r="MXN87" s="80"/>
      <c r="MXO87" s="80"/>
      <c r="MXP87" s="80"/>
      <c r="MXQ87" s="80"/>
      <c r="MXR87" s="80"/>
      <c r="MXS87" s="80"/>
      <c r="MXT87" s="80"/>
      <c r="MXU87" s="80"/>
      <c r="MXV87" s="80"/>
      <c r="MXW87" s="80"/>
      <c r="MXX87" s="80"/>
      <c r="MXY87" s="80"/>
      <c r="MXZ87" s="80"/>
      <c r="MYA87" s="80"/>
      <c r="MYB87" s="80"/>
      <c r="MYC87" s="80"/>
      <c r="MYD87" s="80"/>
      <c r="MYE87" s="80"/>
      <c r="MYF87" s="80"/>
      <c r="MYG87" s="80"/>
      <c r="MYH87" s="80"/>
      <c r="MYI87" s="80"/>
      <c r="MYJ87" s="80"/>
      <c r="MYK87" s="80"/>
      <c r="MYL87" s="80"/>
      <c r="MYM87" s="80"/>
      <c r="MYN87" s="80"/>
      <c r="MYO87" s="80"/>
      <c r="MYP87" s="80"/>
      <c r="MYQ87" s="80"/>
      <c r="MYR87" s="80"/>
      <c r="MYS87" s="80"/>
      <c r="MYT87" s="80"/>
      <c r="MYU87" s="80"/>
      <c r="MYV87" s="80"/>
      <c r="MYW87" s="80"/>
      <c r="MYX87" s="80"/>
      <c r="MYY87" s="80"/>
      <c r="MYZ87" s="80"/>
      <c r="MZA87" s="80"/>
      <c r="MZB87" s="80"/>
      <c r="MZC87" s="80"/>
      <c r="MZD87" s="80"/>
      <c r="MZE87" s="80"/>
      <c r="MZF87" s="80"/>
      <c r="MZG87" s="80"/>
      <c r="MZH87" s="80"/>
      <c r="MZI87" s="80"/>
      <c r="MZJ87" s="80"/>
      <c r="MZK87" s="80"/>
      <c r="MZL87" s="80"/>
      <c r="MZM87" s="80"/>
      <c r="MZN87" s="80"/>
      <c r="MZO87" s="80"/>
      <c r="MZP87" s="80"/>
      <c r="MZQ87" s="80"/>
      <c r="MZR87" s="80"/>
      <c r="MZS87" s="80"/>
      <c r="MZT87" s="80"/>
      <c r="MZU87" s="80"/>
      <c r="MZV87" s="80"/>
      <c r="MZW87" s="80"/>
      <c r="MZX87" s="80"/>
      <c r="MZY87" s="80"/>
      <c r="MZZ87" s="80"/>
      <c r="NAA87" s="80"/>
      <c r="NAB87" s="80"/>
      <c r="NAC87" s="80"/>
      <c r="NAD87" s="80"/>
      <c r="NAE87" s="80"/>
      <c r="NAF87" s="80"/>
      <c r="NAG87" s="80"/>
      <c r="NAH87" s="80"/>
      <c r="NAI87" s="80"/>
      <c r="NAJ87" s="80"/>
      <c r="NAK87" s="80"/>
      <c r="NAL87" s="80"/>
      <c r="NAM87" s="80"/>
      <c r="NAN87" s="80"/>
      <c r="NAO87" s="80"/>
      <c r="NAP87" s="80"/>
      <c r="NAQ87" s="80"/>
      <c r="NAR87" s="80"/>
      <c r="NAS87" s="80"/>
      <c r="NAT87" s="80"/>
      <c r="NAU87" s="80"/>
      <c r="NAV87" s="80"/>
      <c r="NAW87" s="80"/>
      <c r="NAX87" s="80"/>
      <c r="NAY87" s="80"/>
      <c r="NAZ87" s="80"/>
      <c r="NBA87" s="80"/>
      <c r="NBB87" s="80"/>
      <c r="NBC87" s="80"/>
      <c r="NBD87" s="80"/>
      <c r="NBE87" s="80"/>
      <c r="NBF87" s="80"/>
      <c r="NBG87" s="80"/>
      <c r="NBH87" s="80"/>
      <c r="NBI87" s="80"/>
      <c r="NBJ87" s="80"/>
      <c r="NBK87" s="80"/>
      <c r="NBL87" s="80"/>
      <c r="NBM87" s="80"/>
      <c r="NBN87" s="80"/>
      <c r="NBO87" s="80"/>
      <c r="NBP87" s="80"/>
      <c r="NBQ87" s="80"/>
      <c r="NBR87" s="80"/>
      <c r="NBS87" s="80"/>
      <c r="NBT87" s="80"/>
      <c r="NBU87" s="80"/>
      <c r="NBV87" s="80"/>
      <c r="NBW87" s="80"/>
      <c r="NBX87" s="80"/>
      <c r="NBY87" s="80"/>
      <c r="NBZ87" s="80"/>
      <c r="NCA87" s="80"/>
      <c r="NCB87" s="80"/>
      <c r="NCC87" s="80"/>
      <c r="NCD87" s="80"/>
      <c r="NCE87" s="80"/>
      <c r="NCF87" s="80"/>
      <c r="NCG87" s="80"/>
      <c r="NCH87" s="80"/>
      <c r="NCI87" s="80"/>
      <c r="NCJ87" s="80"/>
      <c r="NCK87" s="80"/>
      <c r="NCL87" s="80"/>
      <c r="NCM87" s="80"/>
      <c r="NCN87" s="80"/>
      <c r="NCO87" s="80"/>
      <c r="NCP87" s="80"/>
      <c r="NCQ87" s="80"/>
      <c r="NCR87" s="80"/>
      <c r="NCS87" s="80"/>
      <c r="NCT87" s="80"/>
      <c r="NCU87" s="80"/>
      <c r="NCV87" s="80"/>
      <c r="NCW87" s="80"/>
      <c r="NCX87" s="80"/>
      <c r="NCY87" s="80"/>
      <c r="NCZ87" s="80"/>
      <c r="NDA87" s="80"/>
      <c r="NDB87" s="80"/>
      <c r="NDC87" s="80"/>
      <c r="NDD87" s="80"/>
      <c r="NDE87" s="80"/>
      <c r="NDF87" s="80"/>
      <c r="NDG87" s="80"/>
      <c r="NDH87" s="80"/>
      <c r="NDI87" s="80"/>
      <c r="NDJ87" s="80"/>
      <c r="NDK87" s="80"/>
      <c r="NDL87" s="80"/>
      <c r="NDM87" s="80"/>
      <c r="NDN87" s="80"/>
      <c r="NDO87" s="80"/>
      <c r="NDP87" s="80"/>
      <c r="NDQ87" s="80"/>
      <c r="NDR87" s="80"/>
      <c r="NDS87" s="80"/>
      <c r="NDT87" s="80"/>
      <c r="NDU87" s="80"/>
      <c r="NDV87" s="80"/>
      <c r="NDW87" s="80"/>
      <c r="NDX87" s="80"/>
      <c r="NDY87" s="80"/>
      <c r="NDZ87" s="80"/>
      <c r="NEA87" s="80"/>
      <c r="NEB87" s="80"/>
      <c r="NEC87" s="80"/>
      <c r="NED87" s="80"/>
      <c r="NEE87" s="80"/>
      <c r="NEF87" s="80"/>
      <c r="NEG87" s="80"/>
      <c r="NEH87" s="80"/>
      <c r="NEI87" s="80"/>
      <c r="NEJ87" s="80"/>
      <c r="NEK87" s="80"/>
      <c r="NEL87" s="80"/>
      <c r="NEM87" s="80"/>
      <c r="NEN87" s="80"/>
      <c r="NEO87" s="80"/>
      <c r="NEP87" s="80"/>
      <c r="NEQ87" s="80"/>
      <c r="NER87" s="80"/>
      <c r="NES87" s="80"/>
      <c r="NET87" s="80"/>
      <c r="NEU87" s="80"/>
      <c r="NEV87" s="80"/>
      <c r="NEW87" s="80"/>
      <c r="NEX87" s="80"/>
      <c r="NEY87" s="80"/>
      <c r="NEZ87" s="80"/>
      <c r="NFA87" s="80"/>
      <c r="NFB87" s="80"/>
      <c r="NFC87" s="80"/>
      <c r="NFD87" s="80"/>
      <c r="NFE87" s="80"/>
      <c r="NFF87" s="80"/>
      <c r="NFG87" s="80"/>
      <c r="NFH87" s="80"/>
      <c r="NFI87" s="80"/>
      <c r="NFJ87" s="80"/>
      <c r="NFK87" s="80"/>
      <c r="NFL87" s="80"/>
      <c r="NFM87" s="80"/>
      <c r="NFN87" s="80"/>
      <c r="NFO87" s="80"/>
      <c r="NFP87" s="80"/>
      <c r="NFQ87" s="80"/>
      <c r="NFR87" s="80"/>
      <c r="NFS87" s="80"/>
      <c r="NFT87" s="80"/>
      <c r="NFU87" s="80"/>
      <c r="NFV87" s="80"/>
      <c r="NFW87" s="80"/>
      <c r="NFX87" s="80"/>
      <c r="NFY87" s="80"/>
      <c r="NFZ87" s="80"/>
      <c r="NGA87" s="80"/>
      <c r="NGB87" s="80"/>
      <c r="NGC87" s="80"/>
      <c r="NGD87" s="80"/>
      <c r="NGE87" s="80"/>
      <c r="NGF87" s="80"/>
      <c r="NGG87" s="80"/>
      <c r="NGH87" s="80"/>
      <c r="NGI87" s="80"/>
      <c r="NGJ87" s="80"/>
      <c r="NGK87" s="80"/>
      <c r="NGL87" s="80"/>
      <c r="NGM87" s="80"/>
      <c r="NGN87" s="80"/>
      <c r="NGO87" s="80"/>
      <c r="NGP87" s="80"/>
      <c r="NGQ87" s="80"/>
      <c r="NGR87" s="80"/>
      <c r="NGS87" s="80"/>
      <c r="NGT87" s="80"/>
      <c r="NGU87" s="80"/>
      <c r="NGV87" s="80"/>
      <c r="NGW87" s="80"/>
      <c r="NGX87" s="80"/>
      <c r="NGY87" s="80"/>
      <c r="NGZ87" s="80"/>
      <c r="NHA87" s="80"/>
      <c r="NHB87" s="80"/>
      <c r="NHC87" s="80"/>
      <c r="NHD87" s="80"/>
      <c r="NHE87" s="80"/>
      <c r="NHF87" s="80"/>
      <c r="NHG87" s="80"/>
      <c r="NHH87" s="80"/>
      <c r="NHI87" s="80"/>
      <c r="NHJ87" s="80"/>
      <c r="NHK87" s="80"/>
      <c r="NHL87" s="80"/>
      <c r="NHM87" s="80"/>
      <c r="NHN87" s="80"/>
      <c r="NHO87" s="80"/>
      <c r="NHP87" s="80"/>
      <c r="NHQ87" s="80"/>
      <c r="NHR87" s="80"/>
      <c r="NHS87" s="80"/>
      <c r="NHT87" s="80"/>
      <c r="NHU87" s="80"/>
      <c r="NHV87" s="80"/>
      <c r="NHW87" s="80"/>
      <c r="NHX87" s="80"/>
      <c r="NHY87" s="80"/>
      <c r="NHZ87" s="80"/>
      <c r="NIA87" s="80"/>
      <c r="NIB87" s="80"/>
      <c r="NIC87" s="80"/>
      <c r="NID87" s="80"/>
      <c r="NIE87" s="80"/>
      <c r="NIF87" s="80"/>
      <c r="NIG87" s="80"/>
      <c r="NIH87" s="80"/>
      <c r="NII87" s="80"/>
      <c r="NIJ87" s="80"/>
      <c r="NIK87" s="80"/>
      <c r="NIL87" s="80"/>
      <c r="NIM87" s="80"/>
      <c r="NIN87" s="80"/>
      <c r="NIO87" s="80"/>
      <c r="NIP87" s="80"/>
      <c r="NIQ87" s="80"/>
      <c r="NIR87" s="80"/>
      <c r="NIS87" s="80"/>
      <c r="NIT87" s="80"/>
      <c r="NIU87" s="80"/>
      <c r="NIV87" s="80"/>
      <c r="NIW87" s="80"/>
      <c r="NIX87" s="80"/>
      <c r="NIY87" s="80"/>
      <c r="NIZ87" s="80"/>
      <c r="NJA87" s="80"/>
      <c r="NJB87" s="80"/>
      <c r="NJC87" s="80"/>
      <c r="NJD87" s="80"/>
      <c r="NJE87" s="80"/>
      <c r="NJF87" s="80"/>
      <c r="NJG87" s="80"/>
      <c r="NJH87" s="80"/>
      <c r="NJI87" s="80"/>
      <c r="NJJ87" s="80"/>
      <c r="NJK87" s="80"/>
      <c r="NJL87" s="80"/>
      <c r="NJM87" s="80"/>
      <c r="NJN87" s="80"/>
      <c r="NJO87" s="80"/>
      <c r="NJP87" s="80"/>
      <c r="NJQ87" s="80"/>
      <c r="NJR87" s="80"/>
      <c r="NJS87" s="80"/>
      <c r="NJT87" s="80"/>
      <c r="NJU87" s="80"/>
      <c r="NJV87" s="80"/>
      <c r="NJW87" s="80"/>
      <c r="NJX87" s="80"/>
      <c r="NJY87" s="80"/>
      <c r="NJZ87" s="80"/>
      <c r="NKA87" s="80"/>
      <c r="NKB87" s="80"/>
      <c r="NKC87" s="80"/>
      <c r="NKD87" s="80"/>
      <c r="NKE87" s="80"/>
      <c r="NKF87" s="80"/>
      <c r="NKG87" s="80"/>
      <c r="NKH87" s="80"/>
      <c r="NKI87" s="80"/>
      <c r="NKJ87" s="80"/>
      <c r="NKK87" s="80"/>
      <c r="NKL87" s="80"/>
      <c r="NKM87" s="80"/>
      <c r="NKN87" s="80"/>
      <c r="NKO87" s="80"/>
      <c r="NKP87" s="80"/>
      <c r="NKQ87" s="80"/>
      <c r="NKR87" s="80"/>
      <c r="NKS87" s="80"/>
      <c r="NKT87" s="80"/>
      <c r="NKU87" s="80"/>
      <c r="NKV87" s="80"/>
      <c r="NKW87" s="80"/>
      <c r="NKX87" s="80"/>
      <c r="NKY87" s="80"/>
      <c r="NKZ87" s="80"/>
      <c r="NLA87" s="80"/>
      <c r="NLB87" s="80"/>
      <c r="NLC87" s="80"/>
      <c r="NLD87" s="80"/>
      <c r="NLE87" s="80"/>
      <c r="NLF87" s="80"/>
      <c r="NLG87" s="80"/>
      <c r="NLH87" s="80"/>
      <c r="NLI87" s="80"/>
      <c r="NLJ87" s="80"/>
      <c r="NLK87" s="80"/>
      <c r="NLL87" s="80"/>
      <c r="NLM87" s="80"/>
      <c r="NLN87" s="80"/>
      <c r="NLO87" s="80"/>
      <c r="NLP87" s="80"/>
      <c r="NLQ87" s="80"/>
      <c r="NLR87" s="80"/>
      <c r="NLS87" s="80"/>
      <c r="NLT87" s="80"/>
      <c r="NLU87" s="80"/>
      <c r="NLV87" s="80"/>
      <c r="NLW87" s="80"/>
      <c r="NLX87" s="80"/>
      <c r="NLY87" s="80"/>
      <c r="NLZ87" s="80"/>
      <c r="NMA87" s="80"/>
      <c r="NMB87" s="80"/>
      <c r="NMC87" s="80"/>
      <c r="NMD87" s="80"/>
      <c r="NME87" s="80"/>
      <c r="NMF87" s="80"/>
      <c r="NMG87" s="80"/>
      <c r="NMH87" s="80"/>
      <c r="NMI87" s="80"/>
      <c r="NMJ87" s="80"/>
      <c r="NMK87" s="80"/>
      <c r="NML87" s="80"/>
      <c r="NMM87" s="80"/>
      <c r="NMN87" s="80"/>
      <c r="NMO87" s="80"/>
      <c r="NMP87" s="80"/>
      <c r="NMQ87" s="80"/>
      <c r="NMR87" s="80"/>
      <c r="NMS87" s="80"/>
      <c r="NMT87" s="80"/>
      <c r="NMU87" s="80"/>
      <c r="NMV87" s="80"/>
      <c r="NMW87" s="80"/>
      <c r="NMX87" s="80"/>
      <c r="NMY87" s="80"/>
      <c r="NMZ87" s="80"/>
      <c r="NNA87" s="80"/>
      <c r="NNB87" s="80"/>
      <c r="NNC87" s="80"/>
      <c r="NND87" s="80"/>
      <c r="NNE87" s="80"/>
      <c r="NNF87" s="80"/>
      <c r="NNG87" s="80"/>
      <c r="NNH87" s="80"/>
      <c r="NNI87" s="80"/>
      <c r="NNJ87" s="80"/>
      <c r="NNK87" s="80"/>
      <c r="NNL87" s="80"/>
      <c r="NNM87" s="80"/>
      <c r="NNN87" s="80"/>
      <c r="NNO87" s="80"/>
      <c r="NNP87" s="80"/>
      <c r="NNQ87" s="80"/>
      <c r="NNR87" s="80"/>
      <c r="NNS87" s="80"/>
      <c r="NNT87" s="80"/>
      <c r="NNU87" s="80"/>
      <c r="NNV87" s="80"/>
      <c r="NNW87" s="80"/>
      <c r="NNX87" s="80"/>
      <c r="NNY87" s="80"/>
      <c r="NNZ87" s="80"/>
      <c r="NOA87" s="80"/>
      <c r="NOB87" s="80"/>
      <c r="NOC87" s="80"/>
      <c r="NOD87" s="80"/>
      <c r="NOE87" s="80"/>
      <c r="NOF87" s="80"/>
      <c r="NOG87" s="80"/>
      <c r="NOH87" s="80"/>
      <c r="NOI87" s="80"/>
      <c r="NOJ87" s="80"/>
      <c r="NOK87" s="80"/>
      <c r="NOL87" s="80"/>
      <c r="NOM87" s="80"/>
      <c r="NON87" s="80"/>
      <c r="NOO87" s="80"/>
      <c r="NOP87" s="80"/>
      <c r="NOQ87" s="80"/>
      <c r="NOR87" s="80"/>
      <c r="NOS87" s="80"/>
      <c r="NOT87" s="80"/>
      <c r="NOU87" s="80"/>
      <c r="NOV87" s="80"/>
      <c r="NOW87" s="80"/>
      <c r="NOX87" s="80"/>
      <c r="NOY87" s="80"/>
      <c r="NOZ87" s="80"/>
      <c r="NPA87" s="80"/>
      <c r="NPB87" s="80"/>
      <c r="NPC87" s="80"/>
      <c r="NPD87" s="80"/>
      <c r="NPE87" s="80"/>
      <c r="NPF87" s="80"/>
      <c r="NPG87" s="80"/>
      <c r="NPH87" s="80"/>
      <c r="NPI87" s="80"/>
      <c r="NPJ87" s="80"/>
      <c r="NPK87" s="80"/>
      <c r="NPL87" s="80"/>
      <c r="NPM87" s="80"/>
      <c r="NPN87" s="80"/>
      <c r="NPO87" s="80"/>
      <c r="NPP87" s="80"/>
      <c r="NPQ87" s="80"/>
      <c r="NPR87" s="80"/>
      <c r="NPS87" s="80"/>
      <c r="NPT87" s="80"/>
      <c r="NPU87" s="80"/>
      <c r="NPV87" s="80"/>
      <c r="NPW87" s="80"/>
      <c r="NPX87" s="80"/>
      <c r="NPY87" s="80"/>
      <c r="NPZ87" s="80"/>
      <c r="NQA87" s="80"/>
      <c r="NQB87" s="80"/>
      <c r="NQC87" s="80"/>
      <c r="NQD87" s="80"/>
      <c r="NQE87" s="80"/>
      <c r="NQF87" s="80"/>
      <c r="NQG87" s="80"/>
      <c r="NQH87" s="80"/>
      <c r="NQI87" s="80"/>
      <c r="NQJ87" s="80"/>
      <c r="NQK87" s="80"/>
      <c r="NQL87" s="80"/>
      <c r="NQM87" s="80"/>
      <c r="NQN87" s="80"/>
      <c r="NQO87" s="80"/>
      <c r="NQP87" s="80"/>
      <c r="NQQ87" s="80"/>
      <c r="NQR87" s="80"/>
      <c r="NQS87" s="80"/>
      <c r="NQT87" s="80"/>
      <c r="NQU87" s="80"/>
      <c r="NQV87" s="80"/>
      <c r="NQW87" s="80"/>
      <c r="NQX87" s="80"/>
      <c r="NQY87" s="80"/>
      <c r="NQZ87" s="80"/>
      <c r="NRA87" s="80"/>
      <c r="NRB87" s="80"/>
      <c r="NRC87" s="80"/>
      <c r="NRD87" s="80"/>
      <c r="NRE87" s="80"/>
      <c r="NRF87" s="80"/>
      <c r="NRG87" s="80"/>
      <c r="NRH87" s="80"/>
      <c r="NRI87" s="80"/>
      <c r="NRJ87" s="80"/>
      <c r="NRK87" s="80"/>
      <c r="NRL87" s="80"/>
      <c r="NRM87" s="80"/>
      <c r="NRN87" s="80"/>
      <c r="NRO87" s="80"/>
      <c r="NRP87" s="80"/>
      <c r="NRQ87" s="80"/>
      <c r="NRR87" s="80"/>
      <c r="NRS87" s="80"/>
      <c r="NRT87" s="80"/>
      <c r="NRU87" s="80"/>
      <c r="NRV87" s="80"/>
      <c r="NRW87" s="80"/>
      <c r="NRX87" s="80"/>
      <c r="NRY87" s="80"/>
      <c r="NRZ87" s="80"/>
      <c r="NSA87" s="80"/>
      <c r="NSB87" s="80"/>
      <c r="NSC87" s="80"/>
      <c r="NSD87" s="80"/>
      <c r="NSE87" s="80"/>
      <c r="NSF87" s="80"/>
      <c r="NSG87" s="80"/>
      <c r="NSH87" s="80"/>
      <c r="NSI87" s="80"/>
      <c r="NSJ87" s="80"/>
      <c r="NSK87" s="80"/>
      <c r="NSL87" s="80"/>
      <c r="NSM87" s="80"/>
      <c r="NSN87" s="80"/>
      <c r="NSO87" s="80"/>
      <c r="NSP87" s="80"/>
      <c r="NSQ87" s="80"/>
      <c r="NSR87" s="80"/>
      <c r="NSS87" s="80"/>
      <c r="NST87" s="80"/>
      <c r="NSU87" s="80"/>
      <c r="NSV87" s="80"/>
      <c r="NSW87" s="80"/>
      <c r="NSX87" s="80"/>
      <c r="NSY87" s="80"/>
      <c r="NSZ87" s="80"/>
      <c r="NTA87" s="80"/>
      <c r="NTB87" s="80"/>
      <c r="NTC87" s="80"/>
      <c r="NTD87" s="80"/>
      <c r="NTE87" s="80"/>
      <c r="NTF87" s="80"/>
      <c r="NTG87" s="80"/>
      <c r="NTH87" s="80"/>
      <c r="NTI87" s="80"/>
      <c r="NTJ87" s="80"/>
      <c r="NTK87" s="80"/>
      <c r="NTL87" s="80"/>
      <c r="NTM87" s="80"/>
      <c r="NTN87" s="80"/>
      <c r="NTO87" s="80"/>
      <c r="NTP87" s="80"/>
      <c r="NTQ87" s="80"/>
      <c r="NTR87" s="80"/>
      <c r="NTS87" s="80"/>
      <c r="NTT87" s="80"/>
      <c r="NTU87" s="80"/>
      <c r="NTV87" s="80"/>
      <c r="NTW87" s="80"/>
      <c r="NTX87" s="80"/>
      <c r="NTY87" s="80"/>
      <c r="NTZ87" s="80"/>
      <c r="NUA87" s="80"/>
      <c r="NUB87" s="80"/>
      <c r="NUC87" s="80"/>
      <c r="NUD87" s="80"/>
      <c r="NUE87" s="80"/>
      <c r="NUF87" s="80"/>
      <c r="NUG87" s="80"/>
      <c r="NUH87" s="80"/>
      <c r="NUI87" s="80"/>
      <c r="NUJ87" s="80"/>
      <c r="NUK87" s="80"/>
      <c r="NUL87" s="80"/>
      <c r="NUM87" s="80"/>
      <c r="NUN87" s="80"/>
      <c r="NUO87" s="80"/>
      <c r="NUP87" s="80"/>
      <c r="NUQ87" s="80"/>
      <c r="NUR87" s="80"/>
      <c r="NUS87" s="80"/>
      <c r="NUT87" s="80"/>
      <c r="NUU87" s="80"/>
      <c r="NUV87" s="80"/>
      <c r="NUW87" s="80"/>
      <c r="NUX87" s="80"/>
      <c r="NUY87" s="80"/>
      <c r="NUZ87" s="80"/>
      <c r="NVA87" s="80"/>
      <c r="NVB87" s="80"/>
      <c r="NVC87" s="80"/>
      <c r="NVD87" s="80"/>
      <c r="NVE87" s="80"/>
      <c r="NVF87" s="80"/>
      <c r="NVG87" s="80"/>
      <c r="NVH87" s="80"/>
      <c r="NVI87" s="80"/>
      <c r="NVJ87" s="80"/>
      <c r="NVK87" s="80"/>
      <c r="NVL87" s="80"/>
      <c r="NVM87" s="80"/>
      <c r="NVN87" s="80"/>
      <c r="NVO87" s="80"/>
      <c r="NVP87" s="80"/>
      <c r="NVQ87" s="80"/>
      <c r="NVR87" s="80"/>
      <c r="NVS87" s="80"/>
      <c r="NVT87" s="80"/>
      <c r="NVU87" s="80"/>
      <c r="NVV87" s="80"/>
      <c r="NVW87" s="80"/>
      <c r="NVX87" s="80"/>
      <c r="NVY87" s="80"/>
      <c r="NVZ87" s="80"/>
      <c r="NWA87" s="80"/>
      <c r="NWB87" s="80"/>
      <c r="NWC87" s="80"/>
      <c r="NWD87" s="80"/>
      <c r="NWE87" s="80"/>
      <c r="NWF87" s="80"/>
      <c r="NWG87" s="80"/>
      <c r="NWH87" s="80"/>
      <c r="NWI87" s="80"/>
      <c r="NWJ87" s="80"/>
      <c r="NWK87" s="80"/>
      <c r="NWL87" s="80"/>
      <c r="NWM87" s="80"/>
      <c r="NWN87" s="80"/>
      <c r="NWO87" s="80"/>
      <c r="NWP87" s="80"/>
      <c r="NWQ87" s="80"/>
      <c r="NWR87" s="80"/>
      <c r="NWS87" s="80"/>
      <c r="NWT87" s="80"/>
      <c r="NWU87" s="80"/>
      <c r="NWV87" s="80"/>
      <c r="NWW87" s="80"/>
      <c r="NWX87" s="80"/>
      <c r="NWY87" s="80"/>
      <c r="NWZ87" s="80"/>
      <c r="NXA87" s="80"/>
      <c r="NXB87" s="80"/>
      <c r="NXC87" s="80"/>
      <c r="NXD87" s="80"/>
      <c r="NXE87" s="80"/>
      <c r="NXF87" s="80"/>
      <c r="NXG87" s="80"/>
      <c r="NXH87" s="80"/>
      <c r="NXI87" s="80"/>
      <c r="NXJ87" s="80"/>
      <c r="NXK87" s="80"/>
      <c r="NXL87" s="80"/>
      <c r="NXM87" s="80"/>
      <c r="NXN87" s="80"/>
      <c r="NXO87" s="80"/>
      <c r="NXP87" s="80"/>
      <c r="NXQ87" s="80"/>
      <c r="NXR87" s="80"/>
      <c r="NXS87" s="80"/>
      <c r="NXT87" s="80"/>
      <c r="NXU87" s="80"/>
      <c r="NXV87" s="80"/>
      <c r="NXW87" s="80"/>
      <c r="NXX87" s="80"/>
      <c r="NXY87" s="80"/>
      <c r="NXZ87" s="80"/>
      <c r="NYA87" s="80"/>
      <c r="NYB87" s="80"/>
      <c r="NYC87" s="80"/>
      <c r="NYD87" s="80"/>
      <c r="NYE87" s="80"/>
      <c r="NYF87" s="80"/>
      <c r="NYG87" s="80"/>
      <c r="NYH87" s="80"/>
      <c r="NYI87" s="80"/>
      <c r="NYJ87" s="80"/>
      <c r="NYK87" s="80"/>
      <c r="NYL87" s="80"/>
      <c r="NYM87" s="80"/>
      <c r="NYN87" s="80"/>
      <c r="NYO87" s="80"/>
      <c r="NYP87" s="80"/>
      <c r="NYQ87" s="80"/>
      <c r="NYR87" s="80"/>
      <c r="NYS87" s="80"/>
      <c r="NYT87" s="80"/>
      <c r="NYU87" s="80"/>
      <c r="NYV87" s="80"/>
      <c r="NYW87" s="80"/>
      <c r="NYX87" s="80"/>
      <c r="NYY87" s="80"/>
      <c r="NYZ87" s="80"/>
      <c r="NZA87" s="80"/>
      <c r="NZB87" s="80"/>
      <c r="NZC87" s="80"/>
      <c r="NZD87" s="80"/>
      <c r="NZE87" s="80"/>
      <c r="NZF87" s="80"/>
      <c r="NZG87" s="80"/>
      <c r="NZH87" s="80"/>
      <c r="NZI87" s="80"/>
      <c r="NZJ87" s="80"/>
      <c r="NZK87" s="80"/>
      <c r="NZL87" s="80"/>
      <c r="NZM87" s="80"/>
      <c r="NZN87" s="80"/>
      <c r="NZO87" s="80"/>
      <c r="NZP87" s="80"/>
      <c r="NZQ87" s="80"/>
      <c r="NZR87" s="80"/>
      <c r="NZS87" s="80"/>
      <c r="NZT87" s="80"/>
      <c r="NZU87" s="80"/>
      <c r="NZV87" s="80"/>
      <c r="NZW87" s="80"/>
      <c r="NZX87" s="80"/>
      <c r="NZY87" s="80"/>
      <c r="NZZ87" s="80"/>
      <c r="OAA87" s="80"/>
      <c r="OAB87" s="80"/>
      <c r="OAC87" s="80"/>
      <c r="OAD87" s="80"/>
      <c r="OAE87" s="80"/>
      <c r="OAF87" s="80"/>
      <c r="OAG87" s="80"/>
      <c r="OAH87" s="80"/>
      <c r="OAI87" s="80"/>
      <c r="OAJ87" s="80"/>
      <c r="OAK87" s="80"/>
      <c r="OAL87" s="80"/>
      <c r="OAM87" s="80"/>
      <c r="OAN87" s="80"/>
      <c r="OAO87" s="80"/>
      <c r="OAP87" s="80"/>
      <c r="OAQ87" s="80"/>
      <c r="OAR87" s="80"/>
      <c r="OAS87" s="80"/>
      <c r="OAT87" s="80"/>
      <c r="OAU87" s="80"/>
      <c r="OAV87" s="80"/>
      <c r="OAW87" s="80"/>
      <c r="OAX87" s="80"/>
      <c r="OAY87" s="80"/>
      <c r="OAZ87" s="80"/>
      <c r="OBA87" s="80"/>
      <c r="OBB87" s="80"/>
      <c r="OBC87" s="80"/>
      <c r="OBD87" s="80"/>
      <c r="OBE87" s="80"/>
      <c r="OBF87" s="80"/>
      <c r="OBG87" s="80"/>
      <c r="OBH87" s="80"/>
      <c r="OBI87" s="80"/>
      <c r="OBJ87" s="80"/>
      <c r="OBK87" s="80"/>
      <c r="OBL87" s="80"/>
      <c r="OBM87" s="80"/>
      <c r="OBN87" s="80"/>
      <c r="OBO87" s="80"/>
      <c r="OBP87" s="80"/>
      <c r="OBQ87" s="80"/>
      <c r="OBR87" s="80"/>
      <c r="OBS87" s="80"/>
      <c r="OBT87" s="80"/>
      <c r="OBU87" s="80"/>
      <c r="OBV87" s="80"/>
      <c r="OBW87" s="80"/>
      <c r="OBX87" s="80"/>
      <c r="OBY87" s="80"/>
      <c r="OBZ87" s="80"/>
      <c r="OCA87" s="80"/>
      <c r="OCB87" s="80"/>
      <c r="OCC87" s="80"/>
      <c r="OCD87" s="80"/>
      <c r="OCE87" s="80"/>
      <c r="OCF87" s="80"/>
      <c r="OCG87" s="80"/>
      <c r="OCH87" s="80"/>
      <c r="OCI87" s="80"/>
      <c r="OCJ87" s="80"/>
      <c r="OCK87" s="80"/>
      <c r="OCL87" s="80"/>
      <c r="OCM87" s="80"/>
      <c r="OCN87" s="80"/>
      <c r="OCO87" s="80"/>
      <c r="OCP87" s="80"/>
      <c r="OCQ87" s="80"/>
      <c r="OCR87" s="80"/>
      <c r="OCS87" s="80"/>
      <c r="OCT87" s="80"/>
      <c r="OCU87" s="80"/>
      <c r="OCV87" s="80"/>
      <c r="OCW87" s="80"/>
      <c r="OCX87" s="80"/>
      <c r="OCY87" s="80"/>
      <c r="OCZ87" s="80"/>
      <c r="ODA87" s="80"/>
      <c r="ODB87" s="80"/>
      <c r="ODC87" s="80"/>
      <c r="ODD87" s="80"/>
      <c r="ODE87" s="80"/>
      <c r="ODF87" s="80"/>
      <c r="ODG87" s="80"/>
      <c r="ODH87" s="80"/>
      <c r="ODI87" s="80"/>
      <c r="ODJ87" s="80"/>
      <c r="ODK87" s="80"/>
      <c r="ODL87" s="80"/>
      <c r="ODM87" s="80"/>
      <c r="ODN87" s="80"/>
      <c r="ODO87" s="80"/>
      <c r="ODP87" s="80"/>
      <c r="ODQ87" s="80"/>
      <c r="ODR87" s="80"/>
      <c r="ODS87" s="80"/>
      <c r="ODT87" s="80"/>
      <c r="ODU87" s="80"/>
      <c r="ODV87" s="80"/>
      <c r="ODW87" s="80"/>
      <c r="ODX87" s="80"/>
      <c r="ODY87" s="80"/>
      <c r="ODZ87" s="80"/>
      <c r="OEA87" s="80"/>
      <c r="OEB87" s="80"/>
      <c r="OEC87" s="80"/>
      <c r="OED87" s="80"/>
      <c r="OEE87" s="80"/>
      <c r="OEF87" s="80"/>
      <c r="OEG87" s="80"/>
      <c r="OEH87" s="80"/>
      <c r="OEI87" s="80"/>
      <c r="OEJ87" s="80"/>
      <c r="OEK87" s="80"/>
      <c r="OEL87" s="80"/>
      <c r="OEM87" s="80"/>
      <c r="OEN87" s="80"/>
      <c r="OEO87" s="80"/>
      <c r="OEP87" s="80"/>
      <c r="OEQ87" s="80"/>
      <c r="OER87" s="80"/>
      <c r="OES87" s="80"/>
      <c r="OET87" s="80"/>
      <c r="OEU87" s="80"/>
      <c r="OEV87" s="80"/>
      <c r="OEW87" s="80"/>
      <c r="OEX87" s="80"/>
      <c r="OEY87" s="80"/>
      <c r="OEZ87" s="80"/>
      <c r="OFA87" s="80"/>
      <c r="OFB87" s="80"/>
      <c r="OFC87" s="80"/>
      <c r="OFD87" s="80"/>
      <c r="OFE87" s="80"/>
      <c r="OFF87" s="80"/>
      <c r="OFG87" s="80"/>
      <c r="OFH87" s="80"/>
      <c r="OFI87" s="80"/>
      <c r="OFJ87" s="80"/>
      <c r="OFK87" s="80"/>
      <c r="OFL87" s="80"/>
      <c r="OFM87" s="80"/>
      <c r="OFN87" s="80"/>
      <c r="OFO87" s="80"/>
      <c r="OFP87" s="80"/>
      <c r="OFQ87" s="80"/>
      <c r="OFR87" s="80"/>
      <c r="OFS87" s="80"/>
      <c r="OFT87" s="80"/>
      <c r="OFU87" s="80"/>
      <c r="OFV87" s="80"/>
      <c r="OFW87" s="80"/>
      <c r="OFX87" s="80"/>
      <c r="OFY87" s="80"/>
      <c r="OFZ87" s="80"/>
      <c r="OGA87" s="80"/>
      <c r="OGB87" s="80"/>
      <c r="OGC87" s="80"/>
      <c r="OGD87" s="80"/>
      <c r="OGE87" s="80"/>
      <c r="OGF87" s="80"/>
      <c r="OGG87" s="80"/>
      <c r="OGH87" s="80"/>
      <c r="OGI87" s="80"/>
      <c r="OGJ87" s="80"/>
      <c r="OGK87" s="80"/>
      <c r="OGL87" s="80"/>
      <c r="OGM87" s="80"/>
      <c r="OGN87" s="80"/>
      <c r="OGO87" s="80"/>
      <c r="OGP87" s="80"/>
      <c r="OGQ87" s="80"/>
      <c r="OGR87" s="80"/>
      <c r="OGS87" s="80"/>
      <c r="OGT87" s="80"/>
      <c r="OGU87" s="80"/>
      <c r="OGV87" s="80"/>
      <c r="OGW87" s="80"/>
      <c r="OGX87" s="80"/>
      <c r="OGY87" s="80"/>
      <c r="OGZ87" s="80"/>
      <c r="OHA87" s="80"/>
      <c r="OHB87" s="80"/>
      <c r="OHC87" s="80"/>
      <c r="OHD87" s="80"/>
      <c r="OHE87" s="80"/>
      <c r="OHF87" s="80"/>
      <c r="OHG87" s="80"/>
      <c r="OHH87" s="80"/>
      <c r="OHI87" s="80"/>
      <c r="OHJ87" s="80"/>
      <c r="OHK87" s="80"/>
      <c r="OHL87" s="80"/>
      <c r="OHM87" s="80"/>
      <c r="OHN87" s="80"/>
      <c r="OHO87" s="80"/>
      <c r="OHP87" s="80"/>
      <c r="OHQ87" s="80"/>
      <c r="OHR87" s="80"/>
      <c r="OHS87" s="80"/>
      <c r="OHT87" s="80"/>
      <c r="OHU87" s="80"/>
      <c r="OHV87" s="80"/>
      <c r="OHW87" s="80"/>
      <c r="OHX87" s="80"/>
      <c r="OHY87" s="80"/>
      <c r="OHZ87" s="80"/>
      <c r="OIA87" s="80"/>
      <c r="OIB87" s="80"/>
      <c r="OIC87" s="80"/>
      <c r="OID87" s="80"/>
      <c r="OIE87" s="80"/>
      <c r="OIF87" s="80"/>
      <c r="OIG87" s="80"/>
      <c r="OIH87" s="80"/>
      <c r="OII87" s="80"/>
      <c r="OIJ87" s="80"/>
      <c r="OIK87" s="80"/>
      <c r="OIL87" s="80"/>
      <c r="OIM87" s="80"/>
      <c r="OIN87" s="80"/>
      <c r="OIO87" s="80"/>
      <c r="OIP87" s="80"/>
      <c r="OIQ87" s="80"/>
      <c r="OIR87" s="80"/>
      <c r="OIS87" s="80"/>
      <c r="OIT87" s="80"/>
      <c r="OIU87" s="80"/>
      <c r="OIV87" s="80"/>
      <c r="OIW87" s="80"/>
      <c r="OIX87" s="80"/>
      <c r="OIY87" s="80"/>
      <c r="OIZ87" s="80"/>
      <c r="OJA87" s="80"/>
      <c r="OJB87" s="80"/>
      <c r="OJC87" s="80"/>
      <c r="OJD87" s="80"/>
      <c r="OJE87" s="80"/>
      <c r="OJF87" s="80"/>
      <c r="OJG87" s="80"/>
      <c r="OJH87" s="80"/>
      <c r="OJI87" s="80"/>
      <c r="OJJ87" s="80"/>
      <c r="OJK87" s="80"/>
      <c r="OJL87" s="80"/>
      <c r="OJM87" s="80"/>
      <c r="OJN87" s="80"/>
      <c r="OJO87" s="80"/>
      <c r="OJP87" s="80"/>
      <c r="OJQ87" s="80"/>
      <c r="OJR87" s="80"/>
      <c r="OJS87" s="80"/>
      <c r="OJT87" s="80"/>
      <c r="OJU87" s="80"/>
      <c r="OJV87" s="80"/>
      <c r="OJW87" s="80"/>
      <c r="OJX87" s="80"/>
      <c r="OJY87" s="80"/>
      <c r="OJZ87" s="80"/>
      <c r="OKA87" s="80"/>
      <c r="OKB87" s="80"/>
      <c r="OKC87" s="80"/>
      <c r="OKD87" s="80"/>
      <c r="OKE87" s="80"/>
      <c r="OKF87" s="80"/>
      <c r="OKG87" s="80"/>
      <c r="OKH87" s="80"/>
      <c r="OKI87" s="80"/>
      <c r="OKJ87" s="80"/>
      <c r="OKK87" s="80"/>
      <c r="OKL87" s="80"/>
      <c r="OKM87" s="80"/>
      <c r="OKN87" s="80"/>
      <c r="OKO87" s="80"/>
      <c r="OKP87" s="80"/>
      <c r="OKQ87" s="80"/>
      <c r="OKR87" s="80"/>
      <c r="OKS87" s="80"/>
      <c r="OKT87" s="80"/>
      <c r="OKU87" s="80"/>
      <c r="OKV87" s="80"/>
      <c r="OKW87" s="80"/>
      <c r="OKX87" s="80"/>
      <c r="OKY87" s="80"/>
      <c r="OKZ87" s="80"/>
      <c r="OLA87" s="80"/>
      <c r="OLB87" s="80"/>
      <c r="OLC87" s="80"/>
      <c r="OLD87" s="80"/>
      <c r="OLE87" s="80"/>
      <c r="OLF87" s="80"/>
      <c r="OLG87" s="80"/>
      <c r="OLH87" s="80"/>
      <c r="OLI87" s="80"/>
      <c r="OLJ87" s="80"/>
      <c r="OLK87" s="80"/>
      <c r="OLL87" s="80"/>
      <c r="OLM87" s="80"/>
      <c r="OLN87" s="80"/>
      <c r="OLO87" s="80"/>
      <c r="OLP87" s="80"/>
      <c r="OLQ87" s="80"/>
      <c r="OLR87" s="80"/>
      <c r="OLS87" s="80"/>
      <c r="OLT87" s="80"/>
      <c r="OLU87" s="80"/>
      <c r="OLV87" s="80"/>
      <c r="OLW87" s="80"/>
      <c r="OLX87" s="80"/>
      <c r="OLY87" s="80"/>
      <c r="OLZ87" s="80"/>
      <c r="OMA87" s="80"/>
      <c r="OMB87" s="80"/>
      <c r="OMC87" s="80"/>
      <c r="OMD87" s="80"/>
      <c r="OME87" s="80"/>
      <c r="OMF87" s="80"/>
      <c r="OMG87" s="80"/>
      <c r="OMH87" s="80"/>
      <c r="OMI87" s="80"/>
      <c r="OMJ87" s="80"/>
      <c r="OMK87" s="80"/>
      <c r="OML87" s="80"/>
      <c r="OMM87" s="80"/>
      <c r="OMN87" s="80"/>
      <c r="OMO87" s="80"/>
      <c r="OMP87" s="80"/>
      <c r="OMQ87" s="80"/>
      <c r="OMR87" s="80"/>
      <c r="OMS87" s="80"/>
      <c r="OMT87" s="80"/>
      <c r="OMU87" s="80"/>
      <c r="OMV87" s="80"/>
      <c r="OMW87" s="80"/>
      <c r="OMX87" s="80"/>
      <c r="OMY87" s="80"/>
      <c r="OMZ87" s="80"/>
      <c r="ONA87" s="80"/>
      <c r="ONB87" s="80"/>
      <c r="ONC87" s="80"/>
      <c r="OND87" s="80"/>
      <c r="ONE87" s="80"/>
      <c r="ONF87" s="80"/>
      <c r="ONG87" s="80"/>
      <c r="ONH87" s="80"/>
      <c r="ONI87" s="80"/>
      <c r="ONJ87" s="80"/>
      <c r="ONK87" s="80"/>
      <c r="ONL87" s="80"/>
      <c r="ONM87" s="80"/>
      <c r="ONN87" s="80"/>
      <c r="ONO87" s="80"/>
      <c r="ONP87" s="80"/>
      <c r="ONQ87" s="80"/>
      <c r="ONR87" s="80"/>
      <c r="ONS87" s="80"/>
      <c r="ONT87" s="80"/>
      <c r="ONU87" s="80"/>
      <c r="ONV87" s="80"/>
      <c r="ONW87" s="80"/>
      <c r="ONX87" s="80"/>
      <c r="ONY87" s="80"/>
      <c r="ONZ87" s="80"/>
      <c r="OOA87" s="80"/>
      <c r="OOB87" s="80"/>
      <c r="OOC87" s="80"/>
      <c r="OOD87" s="80"/>
      <c r="OOE87" s="80"/>
      <c r="OOF87" s="80"/>
      <c r="OOG87" s="80"/>
      <c r="OOH87" s="80"/>
      <c r="OOI87" s="80"/>
      <c r="OOJ87" s="80"/>
      <c r="OOK87" s="80"/>
      <c r="OOL87" s="80"/>
      <c r="OOM87" s="80"/>
      <c r="OON87" s="80"/>
      <c r="OOO87" s="80"/>
      <c r="OOP87" s="80"/>
      <c r="OOQ87" s="80"/>
      <c r="OOR87" s="80"/>
      <c r="OOS87" s="80"/>
      <c r="OOT87" s="80"/>
      <c r="OOU87" s="80"/>
      <c r="OOV87" s="80"/>
      <c r="OOW87" s="80"/>
      <c r="OOX87" s="80"/>
      <c r="OOY87" s="80"/>
      <c r="OOZ87" s="80"/>
      <c r="OPA87" s="80"/>
      <c r="OPB87" s="80"/>
      <c r="OPC87" s="80"/>
      <c r="OPD87" s="80"/>
      <c r="OPE87" s="80"/>
      <c r="OPF87" s="80"/>
      <c r="OPG87" s="80"/>
      <c r="OPH87" s="80"/>
      <c r="OPI87" s="80"/>
      <c r="OPJ87" s="80"/>
      <c r="OPK87" s="80"/>
      <c r="OPL87" s="80"/>
      <c r="OPM87" s="80"/>
      <c r="OPN87" s="80"/>
      <c r="OPO87" s="80"/>
      <c r="OPP87" s="80"/>
      <c r="OPQ87" s="80"/>
      <c r="OPR87" s="80"/>
      <c r="OPS87" s="80"/>
      <c r="OPT87" s="80"/>
      <c r="OPU87" s="80"/>
      <c r="OPV87" s="80"/>
      <c r="OPW87" s="80"/>
      <c r="OPX87" s="80"/>
      <c r="OPY87" s="80"/>
      <c r="OPZ87" s="80"/>
      <c r="OQA87" s="80"/>
      <c r="OQB87" s="80"/>
      <c r="OQC87" s="80"/>
      <c r="OQD87" s="80"/>
      <c r="OQE87" s="80"/>
      <c r="OQF87" s="80"/>
      <c r="OQG87" s="80"/>
      <c r="OQH87" s="80"/>
      <c r="OQI87" s="80"/>
      <c r="OQJ87" s="80"/>
      <c r="OQK87" s="80"/>
      <c r="OQL87" s="80"/>
      <c r="OQM87" s="80"/>
      <c r="OQN87" s="80"/>
      <c r="OQO87" s="80"/>
      <c r="OQP87" s="80"/>
      <c r="OQQ87" s="80"/>
      <c r="OQR87" s="80"/>
      <c r="OQS87" s="80"/>
      <c r="OQT87" s="80"/>
      <c r="OQU87" s="80"/>
      <c r="OQV87" s="80"/>
      <c r="OQW87" s="80"/>
      <c r="OQX87" s="80"/>
      <c r="OQY87" s="80"/>
      <c r="OQZ87" s="80"/>
      <c r="ORA87" s="80"/>
      <c r="ORB87" s="80"/>
      <c r="ORC87" s="80"/>
      <c r="ORD87" s="80"/>
      <c r="ORE87" s="80"/>
      <c r="ORF87" s="80"/>
      <c r="ORG87" s="80"/>
      <c r="ORH87" s="80"/>
      <c r="ORI87" s="80"/>
      <c r="ORJ87" s="80"/>
      <c r="ORK87" s="80"/>
      <c r="ORL87" s="80"/>
      <c r="ORM87" s="80"/>
      <c r="ORN87" s="80"/>
      <c r="ORO87" s="80"/>
      <c r="ORP87" s="80"/>
      <c r="ORQ87" s="80"/>
      <c r="ORR87" s="80"/>
      <c r="ORS87" s="80"/>
      <c r="ORT87" s="80"/>
      <c r="ORU87" s="80"/>
      <c r="ORV87" s="80"/>
      <c r="ORW87" s="80"/>
      <c r="ORX87" s="80"/>
      <c r="ORY87" s="80"/>
      <c r="ORZ87" s="80"/>
      <c r="OSA87" s="80"/>
      <c r="OSB87" s="80"/>
      <c r="OSC87" s="80"/>
      <c r="OSD87" s="80"/>
      <c r="OSE87" s="80"/>
      <c r="OSF87" s="80"/>
      <c r="OSG87" s="80"/>
      <c r="OSH87" s="80"/>
      <c r="OSI87" s="80"/>
      <c r="OSJ87" s="80"/>
      <c r="OSK87" s="80"/>
      <c r="OSL87" s="80"/>
      <c r="OSM87" s="80"/>
      <c r="OSN87" s="80"/>
      <c r="OSO87" s="80"/>
      <c r="OSP87" s="80"/>
      <c r="OSQ87" s="80"/>
      <c r="OSR87" s="80"/>
      <c r="OSS87" s="80"/>
      <c r="OST87" s="80"/>
      <c r="OSU87" s="80"/>
      <c r="OSV87" s="80"/>
      <c r="OSW87" s="80"/>
      <c r="OSX87" s="80"/>
      <c r="OSY87" s="80"/>
      <c r="OSZ87" s="80"/>
      <c r="OTA87" s="80"/>
      <c r="OTB87" s="80"/>
      <c r="OTC87" s="80"/>
      <c r="OTD87" s="80"/>
      <c r="OTE87" s="80"/>
      <c r="OTF87" s="80"/>
      <c r="OTG87" s="80"/>
      <c r="OTH87" s="80"/>
      <c r="OTI87" s="80"/>
      <c r="OTJ87" s="80"/>
      <c r="OTK87" s="80"/>
      <c r="OTL87" s="80"/>
      <c r="OTM87" s="80"/>
      <c r="OTN87" s="80"/>
      <c r="OTO87" s="80"/>
      <c r="OTP87" s="80"/>
      <c r="OTQ87" s="80"/>
      <c r="OTR87" s="80"/>
      <c r="OTS87" s="80"/>
      <c r="OTT87" s="80"/>
      <c r="OTU87" s="80"/>
      <c r="OTV87" s="80"/>
      <c r="OTW87" s="80"/>
      <c r="OTX87" s="80"/>
      <c r="OTY87" s="80"/>
      <c r="OTZ87" s="80"/>
      <c r="OUA87" s="80"/>
      <c r="OUB87" s="80"/>
      <c r="OUC87" s="80"/>
      <c r="OUD87" s="80"/>
      <c r="OUE87" s="80"/>
      <c r="OUF87" s="80"/>
      <c r="OUG87" s="80"/>
      <c r="OUH87" s="80"/>
      <c r="OUI87" s="80"/>
      <c r="OUJ87" s="80"/>
      <c r="OUK87" s="80"/>
      <c r="OUL87" s="80"/>
      <c r="OUM87" s="80"/>
      <c r="OUN87" s="80"/>
      <c r="OUO87" s="80"/>
      <c r="OUP87" s="80"/>
      <c r="OUQ87" s="80"/>
      <c r="OUR87" s="80"/>
      <c r="OUS87" s="80"/>
      <c r="OUT87" s="80"/>
      <c r="OUU87" s="80"/>
      <c r="OUV87" s="80"/>
      <c r="OUW87" s="80"/>
      <c r="OUX87" s="80"/>
      <c r="OUY87" s="80"/>
      <c r="OUZ87" s="80"/>
      <c r="OVA87" s="80"/>
      <c r="OVB87" s="80"/>
      <c r="OVC87" s="80"/>
      <c r="OVD87" s="80"/>
      <c r="OVE87" s="80"/>
      <c r="OVF87" s="80"/>
      <c r="OVG87" s="80"/>
      <c r="OVH87" s="80"/>
      <c r="OVI87" s="80"/>
      <c r="OVJ87" s="80"/>
      <c r="OVK87" s="80"/>
      <c r="OVL87" s="80"/>
      <c r="OVM87" s="80"/>
      <c r="OVN87" s="80"/>
      <c r="OVO87" s="80"/>
      <c r="OVP87" s="80"/>
      <c r="OVQ87" s="80"/>
      <c r="OVR87" s="80"/>
      <c r="OVS87" s="80"/>
      <c r="OVT87" s="80"/>
      <c r="OVU87" s="80"/>
      <c r="OVV87" s="80"/>
      <c r="OVW87" s="80"/>
      <c r="OVX87" s="80"/>
      <c r="OVY87" s="80"/>
      <c r="OVZ87" s="80"/>
      <c r="OWA87" s="80"/>
      <c r="OWB87" s="80"/>
      <c r="OWC87" s="80"/>
      <c r="OWD87" s="80"/>
      <c r="OWE87" s="80"/>
      <c r="OWF87" s="80"/>
      <c r="OWG87" s="80"/>
      <c r="OWH87" s="80"/>
      <c r="OWI87" s="80"/>
      <c r="OWJ87" s="80"/>
      <c r="OWK87" s="80"/>
      <c r="OWL87" s="80"/>
      <c r="OWM87" s="80"/>
      <c r="OWN87" s="80"/>
      <c r="OWO87" s="80"/>
      <c r="OWP87" s="80"/>
      <c r="OWQ87" s="80"/>
      <c r="OWR87" s="80"/>
      <c r="OWS87" s="80"/>
      <c r="OWT87" s="80"/>
      <c r="OWU87" s="80"/>
      <c r="OWV87" s="80"/>
      <c r="OWW87" s="80"/>
      <c r="OWX87" s="80"/>
      <c r="OWY87" s="80"/>
      <c r="OWZ87" s="80"/>
      <c r="OXA87" s="80"/>
      <c r="OXB87" s="80"/>
      <c r="OXC87" s="80"/>
      <c r="OXD87" s="80"/>
      <c r="OXE87" s="80"/>
      <c r="OXF87" s="80"/>
      <c r="OXG87" s="80"/>
      <c r="OXH87" s="80"/>
      <c r="OXI87" s="80"/>
      <c r="OXJ87" s="80"/>
      <c r="OXK87" s="80"/>
      <c r="OXL87" s="80"/>
      <c r="OXM87" s="80"/>
      <c r="OXN87" s="80"/>
      <c r="OXO87" s="80"/>
      <c r="OXP87" s="80"/>
      <c r="OXQ87" s="80"/>
      <c r="OXR87" s="80"/>
      <c r="OXS87" s="80"/>
      <c r="OXT87" s="80"/>
      <c r="OXU87" s="80"/>
      <c r="OXV87" s="80"/>
      <c r="OXW87" s="80"/>
      <c r="OXX87" s="80"/>
      <c r="OXY87" s="80"/>
      <c r="OXZ87" s="80"/>
      <c r="OYA87" s="80"/>
      <c r="OYB87" s="80"/>
      <c r="OYC87" s="80"/>
      <c r="OYD87" s="80"/>
      <c r="OYE87" s="80"/>
      <c r="OYF87" s="80"/>
      <c r="OYG87" s="80"/>
      <c r="OYH87" s="80"/>
      <c r="OYI87" s="80"/>
      <c r="OYJ87" s="80"/>
      <c r="OYK87" s="80"/>
      <c r="OYL87" s="80"/>
      <c r="OYM87" s="80"/>
      <c r="OYN87" s="80"/>
      <c r="OYO87" s="80"/>
      <c r="OYP87" s="80"/>
      <c r="OYQ87" s="80"/>
      <c r="OYR87" s="80"/>
      <c r="OYS87" s="80"/>
      <c r="OYT87" s="80"/>
      <c r="OYU87" s="80"/>
      <c r="OYV87" s="80"/>
      <c r="OYW87" s="80"/>
      <c r="OYX87" s="80"/>
      <c r="OYY87" s="80"/>
      <c r="OYZ87" s="80"/>
      <c r="OZA87" s="80"/>
      <c r="OZB87" s="80"/>
      <c r="OZC87" s="80"/>
      <c r="OZD87" s="80"/>
      <c r="OZE87" s="80"/>
      <c r="OZF87" s="80"/>
      <c r="OZG87" s="80"/>
      <c r="OZH87" s="80"/>
      <c r="OZI87" s="80"/>
      <c r="OZJ87" s="80"/>
      <c r="OZK87" s="80"/>
      <c r="OZL87" s="80"/>
      <c r="OZM87" s="80"/>
      <c r="OZN87" s="80"/>
      <c r="OZO87" s="80"/>
      <c r="OZP87" s="80"/>
      <c r="OZQ87" s="80"/>
      <c r="OZR87" s="80"/>
      <c r="OZS87" s="80"/>
      <c r="OZT87" s="80"/>
      <c r="OZU87" s="80"/>
      <c r="OZV87" s="80"/>
      <c r="OZW87" s="80"/>
      <c r="OZX87" s="80"/>
      <c r="OZY87" s="80"/>
      <c r="OZZ87" s="80"/>
      <c r="PAA87" s="80"/>
      <c r="PAB87" s="80"/>
      <c r="PAC87" s="80"/>
      <c r="PAD87" s="80"/>
      <c r="PAE87" s="80"/>
      <c r="PAF87" s="80"/>
      <c r="PAG87" s="80"/>
      <c r="PAH87" s="80"/>
      <c r="PAI87" s="80"/>
      <c r="PAJ87" s="80"/>
      <c r="PAK87" s="80"/>
      <c r="PAL87" s="80"/>
      <c r="PAM87" s="80"/>
      <c r="PAN87" s="80"/>
      <c r="PAO87" s="80"/>
      <c r="PAP87" s="80"/>
      <c r="PAQ87" s="80"/>
      <c r="PAR87" s="80"/>
      <c r="PAS87" s="80"/>
      <c r="PAT87" s="80"/>
      <c r="PAU87" s="80"/>
      <c r="PAV87" s="80"/>
      <c r="PAW87" s="80"/>
      <c r="PAX87" s="80"/>
      <c r="PAY87" s="80"/>
      <c r="PAZ87" s="80"/>
      <c r="PBA87" s="80"/>
      <c r="PBB87" s="80"/>
      <c r="PBC87" s="80"/>
      <c r="PBD87" s="80"/>
      <c r="PBE87" s="80"/>
      <c r="PBF87" s="80"/>
      <c r="PBG87" s="80"/>
      <c r="PBH87" s="80"/>
      <c r="PBI87" s="80"/>
      <c r="PBJ87" s="80"/>
      <c r="PBK87" s="80"/>
      <c r="PBL87" s="80"/>
      <c r="PBM87" s="80"/>
      <c r="PBN87" s="80"/>
      <c r="PBO87" s="80"/>
      <c r="PBP87" s="80"/>
      <c r="PBQ87" s="80"/>
      <c r="PBR87" s="80"/>
      <c r="PBS87" s="80"/>
      <c r="PBT87" s="80"/>
      <c r="PBU87" s="80"/>
      <c r="PBV87" s="80"/>
      <c r="PBW87" s="80"/>
      <c r="PBX87" s="80"/>
      <c r="PBY87" s="80"/>
      <c r="PBZ87" s="80"/>
      <c r="PCA87" s="80"/>
      <c r="PCB87" s="80"/>
      <c r="PCC87" s="80"/>
      <c r="PCD87" s="80"/>
      <c r="PCE87" s="80"/>
      <c r="PCF87" s="80"/>
      <c r="PCG87" s="80"/>
      <c r="PCH87" s="80"/>
      <c r="PCI87" s="80"/>
      <c r="PCJ87" s="80"/>
      <c r="PCK87" s="80"/>
      <c r="PCL87" s="80"/>
      <c r="PCM87" s="80"/>
      <c r="PCN87" s="80"/>
      <c r="PCO87" s="80"/>
      <c r="PCP87" s="80"/>
      <c r="PCQ87" s="80"/>
      <c r="PCR87" s="80"/>
      <c r="PCS87" s="80"/>
      <c r="PCT87" s="80"/>
      <c r="PCU87" s="80"/>
      <c r="PCV87" s="80"/>
      <c r="PCW87" s="80"/>
      <c r="PCX87" s="80"/>
      <c r="PCY87" s="80"/>
      <c r="PCZ87" s="80"/>
      <c r="PDA87" s="80"/>
      <c r="PDB87" s="80"/>
      <c r="PDC87" s="80"/>
      <c r="PDD87" s="80"/>
      <c r="PDE87" s="80"/>
      <c r="PDF87" s="80"/>
      <c r="PDG87" s="80"/>
      <c r="PDH87" s="80"/>
      <c r="PDI87" s="80"/>
      <c r="PDJ87" s="80"/>
      <c r="PDK87" s="80"/>
      <c r="PDL87" s="80"/>
      <c r="PDM87" s="80"/>
      <c r="PDN87" s="80"/>
      <c r="PDO87" s="80"/>
      <c r="PDP87" s="80"/>
      <c r="PDQ87" s="80"/>
      <c r="PDR87" s="80"/>
      <c r="PDS87" s="80"/>
      <c r="PDT87" s="80"/>
      <c r="PDU87" s="80"/>
      <c r="PDV87" s="80"/>
      <c r="PDW87" s="80"/>
      <c r="PDX87" s="80"/>
      <c r="PDY87" s="80"/>
      <c r="PDZ87" s="80"/>
      <c r="PEA87" s="80"/>
      <c r="PEB87" s="80"/>
      <c r="PEC87" s="80"/>
      <c r="PED87" s="80"/>
      <c r="PEE87" s="80"/>
      <c r="PEF87" s="80"/>
      <c r="PEG87" s="80"/>
      <c r="PEH87" s="80"/>
      <c r="PEI87" s="80"/>
      <c r="PEJ87" s="80"/>
      <c r="PEK87" s="80"/>
      <c r="PEL87" s="80"/>
      <c r="PEM87" s="80"/>
      <c r="PEN87" s="80"/>
      <c r="PEO87" s="80"/>
      <c r="PEP87" s="80"/>
      <c r="PEQ87" s="80"/>
      <c r="PER87" s="80"/>
      <c r="PES87" s="80"/>
      <c r="PET87" s="80"/>
      <c r="PEU87" s="80"/>
      <c r="PEV87" s="80"/>
      <c r="PEW87" s="80"/>
      <c r="PEX87" s="80"/>
      <c r="PEY87" s="80"/>
      <c r="PEZ87" s="80"/>
      <c r="PFA87" s="80"/>
      <c r="PFB87" s="80"/>
      <c r="PFC87" s="80"/>
      <c r="PFD87" s="80"/>
      <c r="PFE87" s="80"/>
      <c r="PFF87" s="80"/>
      <c r="PFG87" s="80"/>
      <c r="PFH87" s="80"/>
      <c r="PFI87" s="80"/>
      <c r="PFJ87" s="80"/>
      <c r="PFK87" s="80"/>
      <c r="PFL87" s="80"/>
      <c r="PFM87" s="80"/>
      <c r="PFN87" s="80"/>
      <c r="PFO87" s="80"/>
      <c r="PFP87" s="80"/>
      <c r="PFQ87" s="80"/>
      <c r="PFR87" s="80"/>
      <c r="PFS87" s="80"/>
      <c r="PFT87" s="80"/>
      <c r="PFU87" s="80"/>
      <c r="PFV87" s="80"/>
      <c r="PFW87" s="80"/>
      <c r="PFX87" s="80"/>
      <c r="PFY87" s="80"/>
      <c r="PFZ87" s="80"/>
      <c r="PGA87" s="80"/>
      <c r="PGB87" s="80"/>
      <c r="PGC87" s="80"/>
      <c r="PGD87" s="80"/>
      <c r="PGE87" s="80"/>
      <c r="PGF87" s="80"/>
      <c r="PGG87" s="80"/>
      <c r="PGH87" s="80"/>
      <c r="PGI87" s="80"/>
      <c r="PGJ87" s="80"/>
      <c r="PGK87" s="80"/>
      <c r="PGL87" s="80"/>
      <c r="PGM87" s="80"/>
      <c r="PGN87" s="80"/>
      <c r="PGO87" s="80"/>
      <c r="PGP87" s="80"/>
      <c r="PGQ87" s="80"/>
      <c r="PGR87" s="80"/>
      <c r="PGS87" s="80"/>
      <c r="PGT87" s="80"/>
      <c r="PGU87" s="80"/>
      <c r="PGV87" s="80"/>
      <c r="PGW87" s="80"/>
      <c r="PGX87" s="80"/>
      <c r="PGY87" s="80"/>
      <c r="PGZ87" s="80"/>
      <c r="PHA87" s="80"/>
      <c r="PHB87" s="80"/>
      <c r="PHC87" s="80"/>
      <c r="PHD87" s="80"/>
      <c r="PHE87" s="80"/>
      <c r="PHF87" s="80"/>
      <c r="PHG87" s="80"/>
      <c r="PHH87" s="80"/>
      <c r="PHI87" s="80"/>
      <c r="PHJ87" s="80"/>
      <c r="PHK87" s="80"/>
      <c r="PHL87" s="80"/>
      <c r="PHM87" s="80"/>
      <c r="PHN87" s="80"/>
      <c r="PHO87" s="80"/>
      <c r="PHP87" s="80"/>
      <c r="PHQ87" s="80"/>
      <c r="PHR87" s="80"/>
      <c r="PHS87" s="80"/>
      <c r="PHT87" s="80"/>
      <c r="PHU87" s="80"/>
      <c r="PHV87" s="80"/>
      <c r="PHW87" s="80"/>
      <c r="PHX87" s="80"/>
      <c r="PHY87" s="80"/>
      <c r="PHZ87" s="80"/>
      <c r="PIA87" s="80"/>
      <c r="PIB87" s="80"/>
      <c r="PIC87" s="80"/>
      <c r="PID87" s="80"/>
      <c r="PIE87" s="80"/>
      <c r="PIF87" s="80"/>
      <c r="PIG87" s="80"/>
      <c r="PIH87" s="80"/>
      <c r="PII87" s="80"/>
      <c r="PIJ87" s="80"/>
      <c r="PIK87" s="80"/>
      <c r="PIL87" s="80"/>
      <c r="PIM87" s="80"/>
      <c r="PIN87" s="80"/>
      <c r="PIO87" s="80"/>
      <c r="PIP87" s="80"/>
      <c r="PIQ87" s="80"/>
      <c r="PIR87" s="80"/>
      <c r="PIS87" s="80"/>
      <c r="PIT87" s="80"/>
      <c r="PIU87" s="80"/>
      <c r="PIV87" s="80"/>
      <c r="PIW87" s="80"/>
      <c r="PIX87" s="80"/>
      <c r="PIY87" s="80"/>
      <c r="PIZ87" s="80"/>
      <c r="PJA87" s="80"/>
      <c r="PJB87" s="80"/>
      <c r="PJC87" s="80"/>
      <c r="PJD87" s="80"/>
      <c r="PJE87" s="80"/>
      <c r="PJF87" s="80"/>
      <c r="PJG87" s="80"/>
      <c r="PJH87" s="80"/>
      <c r="PJI87" s="80"/>
      <c r="PJJ87" s="80"/>
      <c r="PJK87" s="80"/>
      <c r="PJL87" s="80"/>
      <c r="PJM87" s="80"/>
      <c r="PJN87" s="80"/>
      <c r="PJO87" s="80"/>
      <c r="PJP87" s="80"/>
      <c r="PJQ87" s="80"/>
      <c r="PJR87" s="80"/>
      <c r="PJS87" s="80"/>
      <c r="PJT87" s="80"/>
      <c r="PJU87" s="80"/>
      <c r="PJV87" s="80"/>
      <c r="PJW87" s="80"/>
      <c r="PJX87" s="80"/>
      <c r="PJY87" s="80"/>
      <c r="PJZ87" s="80"/>
      <c r="PKA87" s="80"/>
      <c r="PKB87" s="80"/>
      <c r="PKC87" s="80"/>
      <c r="PKD87" s="80"/>
      <c r="PKE87" s="80"/>
      <c r="PKF87" s="80"/>
      <c r="PKG87" s="80"/>
      <c r="PKH87" s="80"/>
      <c r="PKI87" s="80"/>
      <c r="PKJ87" s="80"/>
      <c r="PKK87" s="80"/>
      <c r="PKL87" s="80"/>
      <c r="PKM87" s="80"/>
      <c r="PKN87" s="80"/>
      <c r="PKO87" s="80"/>
      <c r="PKP87" s="80"/>
      <c r="PKQ87" s="80"/>
      <c r="PKR87" s="80"/>
      <c r="PKS87" s="80"/>
      <c r="PKT87" s="80"/>
      <c r="PKU87" s="80"/>
      <c r="PKV87" s="80"/>
      <c r="PKW87" s="80"/>
      <c r="PKX87" s="80"/>
      <c r="PKY87" s="80"/>
      <c r="PKZ87" s="80"/>
      <c r="PLA87" s="80"/>
      <c r="PLB87" s="80"/>
      <c r="PLC87" s="80"/>
      <c r="PLD87" s="80"/>
      <c r="PLE87" s="80"/>
      <c r="PLF87" s="80"/>
      <c r="PLG87" s="80"/>
      <c r="PLH87" s="80"/>
      <c r="PLI87" s="80"/>
      <c r="PLJ87" s="80"/>
      <c r="PLK87" s="80"/>
      <c r="PLL87" s="80"/>
      <c r="PLM87" s="80"/>
      <c r="PLN87" s="80"/>
      <c r="PLO87" s="80"/>
      <c r="PLP87" s="80"/>
      <c r="PLQ87" s="80"/>
      <c r="PLR87" s="80"/>
      <c r="PLS87" s="80"/>
      <c r="PLT87" s="80"/>
      <c r="PLU87" s="80"/>
      <c r="PLV87" s="80"/>
      <c r="PLW87" s="80"/>
      <c r="PLX87" s="80"/>
      <c r="PLY87" s="80"/>
      <c r="PLZ87" s="80"/>
      <c r="PMA87" s="80"/>
      <c r="PMB87" s="80"/>
      <c r="PMC87" s="80"/>
      <c r="PMD87" s="80"/>
      <c r="PME87" s="80"/>
      <c r="PMF87" s="80"/>
      <c r="PMG87" s="80"/>
      <c r="PMH87" s="80"/>
      <c r="PMI87" s="80"/>
      <c r="PMJ87" s="80"/>
      <c r="PMK87" s="80"/>
      <c r="PML87" s="80"/>
      <c r="PMM87" s="80"/>
      <c r="PMN87" s="80"/>
      <c r="PMO87" s="80"/>
      <c r="PMP87" s="80"/>
      <c r="PMQ87" s="80"/>
      <c r="PMR87" s="80"/>
      <c r="PMS87" s="80"/>
      <c r="PMT87" s="80"/>
      <c r="PMU87" s="80"/>
      <c r="PMV87" s="80"/>
      <c r="PMW87" s="80"/>
      <c r="PMX87" s="80"/>
      <c r="PMY87" s="80"/>
      <c r="PMZ87" s="80"/>
      <c r="PNA87" s="80"/>
      <c r="PNB87" s="80"/>
      <c r="PNC87" s="80"/>
      <c r="PND87" s="80"/>
      <c r="PNE87" s="80"/>
      <c r="PNF87" s="80"/>
      <c r="PNG87" s="80"/>
      <c r="PNH87" s="80"/>
      <c r="PNI87" s="80"/>
      <c r="PNJ87" s="80"/>
      <c r="PNK87" s="80"/>
      <c r="PNL87" s="80"/>
      <c r="PNM87" s="80"/>
      <c r="PNN87" s="80"/>
      <c r="PNO87" s="80"/>
      <c r="PNP87" s="80"/>
      <c r="PNQ87" s="80"/>
      <c r="PNR87" s="80"/>
      <c r="PNS87" s="80"/>
      <c r="PNT87" s="80"/>
      <c r="PNU87" s="80"/>
      <c r="PNV87" s="80"/>
      <c r="PNW87" s="80"/>
      <c r="PNX87" s="80"/>
      <c r="PNY87" s="80"/>
      <c r="PNZ87" s="80"/>
      <c r="POA87" s="80"/>
      <c r="POB87" s="80"/>
      <c r="POC87" s="80"/>
      <c r="POD87" s="80"/>
      <c r="POE87" s="80"/>
      <c r="POF87" s="80"/>
      <c r="POG87" s="80"/>
      <c r="POH87" s="80"/>
      <c r="POI87" s="80"/>
      <c r="POJ87" s="80"/>
      <c r="POK87" s="80"/>
      <c r="POL87" s="80"/>
      <c r="POM87" s="80"/>
      <c r="PON87" s="80"/>
      <c r="POO87" s="80"/>
      <c r="POP87" s="80"/>
      <c r="POQ87" s="80"/>
      <c r="POR87" s="80"/>
      <c r="POS87" s="80"/>
      <c r="POT87" s="80"/>
      <c r="POU87" s="80"/>
      <c r="POV87" s="80"/>
      <c r="POW87" s="80"/>
      <c r="POX87" s="80"/>
      <c r="POY87" s="80"/>
      <c r="POZ87" s="80"/>
      <c r="PPA87" s="80"/>
      <c r="PPB87" s="80"/>
      <c r="PPC87" s="80"/>
      <c r="PPD87" s="80"/>
      <c r="PPE87" s="80"/>
      <c r="PPF87" s="80"/>
      <c r="PPG87" s="80"/>
      <c r="PPH87" s="80"/>
      <c r="PPI87" s="80"/>
      <c r="PPJ87" s="80"/>
      <c r="PPK87" s="80"/>
      <c r="PPL87" s="80"/>
      <c r="PPM87" s="80"/>
      <c r="PPN87" s="80"/>
      <c r="PPO87" s="80"/>
      <c r="PPP87" s="80"/>
      <c r="PPQ87" s="80"/>
      <c r="PPR87" s="80"/>
      <c r="PPS87" s="80"/>
      <c r="PPT87" s="80"/>
      <c r="PPU87" s="80"/>
      <c r="PPV87" s="80"/>
      <c r="PPW87" s="80"/>
      <c r="PPX87" s="80"/>
      <c r="PPY87" s="80"/>
      <c r="PPZ87" s="80"/>
      <c r="PQA87" s="80"/>
      <c r="PQB87" s="80"/>
      <c r="PQC87" s="80"/>
      <c r="PQD87" s="80"/>
      <c r="PQE87" s="80"/>
      <c r="PQF87" s="80"/>
      <c r="PQG87" s="80"/>
      <c r="PQH87" s="80"/>
      <c r="PQI87" s="80"/>
      <c r="PQJ87" s="80"/>
      <c r="PQK87" s="80"/>
      <c r="PQL87" s="80"/>
      <c r="PQM87" s="80"/>
      <c r="PQN87" s="80"/>
      <c r="PQO87" s="80"/>
      <c r="PQP87" s="80"/>
      <c r="PQQ87" s="80"/>
      <c r="PQR87" s="80"/>
      <c r="PQS87" s="80"/>
      <c r="PQT87" s="80"/>
      <c r="PQU87" s="80"/>
      <c r="PQV87" s="80"/>
      <c r="PQW87" s="80"/>
      <c r="PQX87" s="80"/>
      <c r="PQY87" s="80"/>
      <c r="PQZ87" s="80"/>
      <c r="PRA87" s="80"/>
      <c r="PRB87" s="80"/>
      <c r="PRC87" s="80"/>
      <c r="PRD87" s="80"/>
      <c r="PRE87" s="80"/>
      <c r="PRF87" s="80"/>
      <c r="PRG87" s="80"/>
      <c r="PRH87" s="80"/>
      <c r="PRI87" s="80"/>
      <c r="PRJ87" s="80"/>
      <c r="PRK87" s="80"/>
      <c r="PRL87" s="80"/>
      <c r="PRM87" s="80"/>
      <c r="PRN87" s="80"/>
      <c r="PRO87" s="80"/>
      <c r="PRP87" s="80"/>
      <c r="PRQ87" s="80"/>
      <c r="PRR87" s="80"/>
      <c r="PRS87" s="80"/>
      <c r="PRT87" s="80"/>
      <c r="PRU87" s="80"/>
      <c r="PRV87" s="80"/>
      <c r="PRW87" s="80"/>
      <c r="PRX87" s="80"/>
      <c r="PRY87" s="80"/>
      <c r="PRZ87" s="80"/>
      <c r="PSA87" s="80"/>
      <c r="PSB87" s="80"/>
      <c r="PSC87" s="80"/>
      <c r="PSD87" s="80"/>
      <c r="PSE87" s="80"/>
      <c r="PSF87" s="80"/>
      <c r="PSG87" s="80"/>
      <c r="PSH87" s="80"/>
      <c r="PSI87" s="80"/>
      <c r="PSJ87" s="80"/>
      <c r="PSK87" s="80"/>
      <c r="PSL87" s="80"/>
      <c r="PSM87" s="80"/>
      <c r="PSN87" s="80"/>
      <c r="PSO87" s="80"/>
      <c r="PSP87" s="80"/>
      <c r="PSQ87" s="80"/>
      <c r="PSR87" s="80"/>
      <c r="PSS87" s="80"/>
      <c r="PST87" s="80"/>
      <c r="PSU87" s="80"/>
      <c r="PSV87" s="80"/>
      <c r="PSW87" s="80"/>
      <c r="PSX87" s="80"/>
      <c r="PSY87" s="80"/>
      <c r="PSZ87" s="80"/>
      <c r="PTA87" s="80"/>
      <c r="PTB87" s="80"/>
      <c r="PTC87" s="80"/>
      <c r="PTD87" s="80"/>
      <c r="PTE87" s="80"/>
      <c r="PTF87" s="80"/>
      <c r="PTG87" s="80"/>
      <c r="PTH87" s="80"/>
      <c r="PTI87" s="80"/>
      <c r="PTJ87" s="80"/>
      <c r="PTK87" s="80"/>
      <c r="PTL87" s="80"/>
      <c r="PTM87" s="80"/>
      <c r="PTN87" s="80"/>
      <c r="PTO87" s="80"/>
      <c r="PTP87" s="80"/>
      <c r="PTQ87" s="80"/>
      <c r="PTR87" s="80"/>
      <c r="PTS87" s="80"/>
      <c r="PTT87" s="80"/>
      <c r="PTU87" s="80"/>
      <c r="PTV87" s="80"/>
      <c r="PTW87" s="80"/>
      <c r="PTX87" s="80"/>
      <c r="PTY87" s="80"/>
      <c r="PTZ87" s="80"/>
      <c r="PUA87" s="80"/>
      <c r="PUB87" s="80"/>
      <c r="PUC87" s="80"/>
      <c r="PUD87" s="80"/>
      <c r="PUE87" s="80"/>
      <c r="PUF87" s="80"/>
      <c r="PUG87" s="80"/>
      <c r="PUH87" s="80"/>
      <c r="PUI87" s="80"/>
      <c r="PUJ87" s="80"/>
      <c r="PUK87" s="80"/>
      <c r="PUL87" s="80"/>
      <c r="PUM87" s="80"/>
      <c r="PUN87" s="80"/>
      <c r="PUO87" s="80"/>
      <c r="PUP87" s="80"/>
      <c r="PUQ87" s="80"/>
      <c r="PUR87" s="80"/>
      <c r="PUS87" s="80"/>
      <c r="PUT87" s="80"/>
      <c r="PUU87" s="80"/>
      <c r="PUV87" s="80"/>
      <c r="PUW87" s="80"/>
      <c r="PUX87" s="80"/>
      <c r="PUY87" s="80"/>
      <c r="PUZ87" s="80"/>
      <c r="PVA87" s="80"/>
      <c r="PVB87" s="80"/>
      <c r="PVC87" s="80"/>
      <c r="PVD87" s="80"/>
      <c r="PVE87" s="80"/>
      <c r="PVF87" s="80"/>
      <c r="PVG87" s="80"/>
      <c r="PVH87" s="80"/>
      <c r="PVI87" s="80"/>
      <c r="PVJ87" s="80"/>
      <c r="PVK87" s="80"/>
      <c r="PVL87" s="80"/>
      <c r="PVM87" s="80"/>
      <c r="PVN87" s="80"/>
      <c r="PVO87" s="80"/>
      <c r="PVP87" s="80"/>
      <c r="PVQ87" s="80"/>
      <c r="PVR87" s="80"/>
      <c r="PVS87" s="80"/>
      <c r="PVT87" s="80"/>
      <c r="PVU87" s="80"/>
      <c r="PVV87" s="80"/>
      <c r="PVW87" s="80"/>
      <c r="PVX87" s="80"/>
      <c r="PVY87" s="80"/>
      <c r="PVZ87" s="80"/>
      <c r="PWA87" s="80"/>
      <c r="PWB87" s="80"/>
      <c r="PWC87" s="80"/>
      <c r="PWD87" s="80"/>
      <c r="PWE87" s="80"/>
      <c r="PWF87" s="80"/>
      <c r="PWG87" s="80"/>
      <c r="PWH87" s="80"/>
      <c r="PWI87" s="80"/>
      <c r="PWJ87" s="80"/>
      <c r="PWK87" s="80"/>
      <c r="PWL87" s="80"/>
      <c r="PWM87" s="80"/>
      <c r="PWN87" s="80"/>
      <c r="PWO87" s="80"/>
      <c r="PWP87" s="80"/>
      <c r="PWQ87" s="80"/>
      <c r="PWR87" s="80"/>
      <c r="PWS87" s="80"/>
      <c r="PWT87" s="80"/>
      <c r="PWU87" s="80"/>
      <c r="PWV87" s="80"/>
      <c r="PWW87" s="80"/>
      <c r="PWX87" s="80"/>
      <c r="PWY87" s="80"/>
      <c r="PWZ87" s="80"/>
      <c r="PXA87" s="80"/>
      <c r="PXB87" s="80"/>
      <c r="PXC87" s="80"/>
      <c r="PXD87" s="80"/>
      <c r="PXE87" s="80"/>
      <c r="PXF87" s="80"/>
      <c r="PXG87" s="80"/>
      <c r="PXH87" s="80"/>
      <c r="PXI87" s="80"/>
      <c r="PXJ87" s="80"/>
      <c r="PXK87" s="80"/>
      <c r="PXL87" s="80"/>
      <c r="PXM87" s="80"/>
      <c r="PXN87" s="80"/>
      <c r="PXO87" s="80"/>
      <c r="PXP87" s="80"/>
      <c r="PXQ87" s="80"/>
      <c r="PXR87" s="80"/>
      <c r="PXS87" s="80"/>
      <c r="PXT87" s="80"/>
      <c r="PXU87" s="80"/>
      <c r="PXV87" s="80"/>
      <c r="PXW87" s="80"/>
      <c r="PXX87" s="80"/>
      <c r="PXY87" s="80"/>
      <c r="PXZ87" s="80"/>
      <c r="PYA87" s="80"/>
      <c r="PYB87" s="80"/>
      <c r="PYC87" s="80"/>
      <c r="PYD87" s="80"/>
      <c r="PYE87" s="80"/>
      <c r="PYF87" s="80"/>
      <c r="PYG87" s="80"/>
      <c r="PYH87" s="80"/>
      <c r="PYI87" s="80"/>
      <c r="PYJ87" s="80"/>
      <c r="PYK87" s="80"/>
      <c r="PYL87" s="80"/>
      <c r="PYM87" s="80"/>
      <c r="PYN87" s="80"/>
      <c r="PYO87" s="80"/>
      <c r="PYP87" s="80"/>
      <c r="PYQ87" s="80"/>
      <c r="PYR87" s="80"/>
      <c r="PYS87" s="80"/>
      <c r="PYT87" s="80"/>
      <c r="PYU87" s="80"/>
      <c r="PYV87" s="80"/>
      <c r="PYW87" s="80"/>
      <c r="PYX87" s="80"/>
      <c r="PYY87" s="80"/>
      <c r="PYZ87" s="80"/>
      <c r="PZA87" s="80"/>
      <c r="PZB87" s="80"/>
      <c r="PZC87" s="80"/>
      <c r="PZD87" s="80"/>
      <c r="PZE87" s="80"/>
      <c r="PZF87" s="80"/>
      <c r="PZG87" s="80"/>
      <c r="PZH87" s="80"/>
      <c r="PZI87" s="80"/>
      <c r="PZJ87" s="80"/>
      <c r="PZK87" s="80"/>
      <c r="PZL87" s="80"/>
      <c r="PZM87" s="80"/>
      <c r="PZN87" s="80"/>
      <c r="PZO87" s="80"/>
      <c r="PZP87" s="80"/>
      <c r="PZQ87" s="80"/>
      <c r="PZR87" s="80"/>
      <c r="PZS87" s="80"/>
      <c r="PZT87" s="80"/>
      <c r="PZU87" s="80"/>
      <c r="PZV87" s="80"/>
      <c r="PZW87" s="80"/>
      <c r="PZX87" s="80"/>
      <c r="PZY87" s="80"/>
      <c r="PZZ87" s="80"/>
      <c r="QAA87" s="80"/>
      <c r="QAB87" s="80"/>
      <c r="QAC87" s="80"/>
      <c r="QAD87" s="80"/>
      <c r="QAE87" s="80"/>
      <c r="QAF87" s="80"/>
      <c r="QAG87" s="80"/>
      <c r="QAH87" s="80"/>
      <c r="QAI87" s="80"/>
      <c r="QAJ87" s="80"/>
      <c r="QAK87" s="80"/>
      <c r="QAL87" s="80"/>
      <c r="QAM87" s="80"/>
      <c r="QAN87" s="80"/>
      <c r="QAO87" s="80"/>
      <c r="QAP87" s="80"/>
      <c r="QAQ87" s="80"/>
      <c r="QAR87" s="80"/>
      <c r="QAS87" s="80"/>
      <c r="QAT87" s="80"/>
      <c r="QAU87" s="80"/>
      <c r="QAV87" s="80"/>
      <c r="QAW87" s="80"/>
      <c r="QAX87" s="80"/>
      <c r="QAY87" s="80"/>
      <c r="QAZ87" s="80"/>
      <c r="QBA87" s="80"/>
      <c r="QBB87" s="80"/>
      <c r="QBC87" s="80"/>
      <c r="QBD87" s="80"/>
      <c r="QBE87" s="80"/>
      <c r="QBF87" s="80"/>
      <c r="QBG87" s="80"/>
      <c r="QBH87" s="80"/>
      <c r="QBI87" s="80"/>
      <c r="QBJ87" s="80"/>
      <c r="QBK87" s="80"/>
      <c r="QBL87" s="80"/>
      <c r="QBM87" s="80"/>
      <c r="QBN87" s="80"/>
      <c r="QBO87" s="80"/>
      <c r="QBP87" s="80"/>
      <c r="QBQ87" s="80"/>
      <c r="QBR87" s="80"/>
      <c r="QBS87" s="80"/>
      <c r="QBT87" s="80"/>
      <c r="QBU87" s="80"/>
      <c r="QBV87" s="80"/>
      <c r="QBW87" s="80"/>
      <c r="QBX87" s="80"/>
      <c r="QBY87" s="80"/>
      <c r="QBZ87" s="80"/>
      <c r="QCA87" s="80"/>
      <c r="QCB87" s="80"/>
      <c r="QCC87" s="80"/>
      <c r="QCD87" s="80"/>
      <c r="QCE87" s="80"/>
      <c r="QCF87" s="80"/>
      <c r="QCG87" s="80"/>
      <c r="QCH87" s="80"/>
      <c r="QCI87" s="80"/>
      <c r="QCJ87" s="80"/>
      <c r="QCK87" s="80"/>
      <c r="QCL87" s="80"/>
      <c r="QCM87" s="80"/>
      <c r="QCN87" s="80"/>
      <c r="QCO87" s="80"/>
      <c r="QCP87" s="80"/>
      <c r="QCQ87" s="80"/>
      <c r="QCR87" s="80"/>
      <c r="QCS87" s="80"/>
      <c r="QCT87" s="80"/>
      <c r="QCU87" s="80"/>
      <c r="QCV87" s="80"/>
      <c r="QCW87" s="80"/>
      <c r="QCX87" s="80"/>
      <c r="QCY87" s="80"/>
      <c r="QCZ87" s="80"/>
      <c r="QDA87" s="80"/>
      <c r="QDB87" s="80"/>
      <c r="QDC87" s="80"/>
      <c r="QDD87" s="80"/>
      <c r="QDE87" s="80"/>
      <c r="QDF87" s="80"/>
      <c r="QDG87" s="80"/>
      <c r="QDH87" s="80"/>
      <c r="QDI87" s="80"/>
      <c r="QDJ87" s="80"/>
      <c r="QDK87" s="80"/>
      <c r="QDL87" s="80"/>
      <c r="QDM87" s="80"/>
      <c r="QDN87" s="80"/>
      <c r="QDO87" s="80"/>
      <c r="QDP87" s="80"/>
      <c r="QDQ87" s="80"/>
      <c r="QDR87" s="80"/>
      <c r="QDS87" s="80"/>
      <c r="QDT87" s="80"/>
      <c r="QDU87" s="80"/>
      <c r="QDV87" s="80"/>
      <c r="QDW87" s="80"/>
      <c r="QDX87" s="80"/>
      <c r="QDY87" s="80"/>
      <c r="QDZ87" s="80"/>
      <c r="QEA87" s="80"/>
      <c r="QEB87" s="80"/>
      <c r="QEC87" s="80"/>
      <c r="QED87" s="80"/>
      <c r="QEE87" s="80"/>
      <c r="QEF87" s="80"/>
      <c r="QEG87" s="80"/>
      <c r="QEH87" s="80"/>
      <c r="QEI87" s="80"/>
      <c r="QEJ87" s="80"/>
      <c r="QEK87" s="80"/>
      <c r="QEL87" s="80"/>
      <c r="QEM87" s="80"/>
      <c r="QEN87" s="80"/>
      <c r="QEO87" s="80"/>
      <c r="QEP87" s="80"/>
      <c r="QEQ87" s="80"/>
      <c r="QER87" s="80"/>
      <c r="QES87" s="80"/>
      <c r="QET87" s="80"/>
      <c r="QEU87" s="80"/>
      <c r="QEV87" s="80"/>
      <c r="QEW87" s="80"/>
      <c r="QEX87" s="80"/>
      <c r="QEY87" s="80"/>
      <c r="QEZ87" s="80"/>
      <c r="QFA87" s="80"/>
      <c r="QFB87" s="80"/>
      <c r="QFC87" s="80"/>
      <c r="QFD87" s="80"/>
      <c r="QFE87" s="80"/>
      <c r="QFF87" s="80"/>
      <c r="QFG87" s="80"/>
      <c r="QFH87" s="80"/>
      <c r="QFI87" s="80"/>
      <c r="QFJ87" s="80"/>
      <c r="QFK87" s="80"/>
      <c r="QFL87" s="80"/>
      <c r="QFM87" s="80"/>
      <c r="QFN87" s="80"/>
      <c r="QFO87" s="80"/>
      <c r="QFP87" s="80"/>
      <c r="QFQ87" s="80"/>
      <c r="QFR87" s="80"/>
      <c r="QFS87" s="80"/>
      <c r="QFT87" s="80"/>
      <c r="QFU87" s="80"/>
      <c r="QFV87" s="80"/>
      <c r="QFW87" s="80"/>
      <c r="QFX87" s="80"/>
      <c r="QFY87" s="80"/>
      <c r="QFZ87" s="80"/>
      <c r="QGA87" s="80"/>
      <c r="QGB87" s="80"/>
      <c r="QGC87" s="80"/>
      <c r="QGD87" s="80"/>
      <c r="QGE87" s="80"/>
      <c r="QGF87" s="80"/>
      <c r="QGG87" s="80"/>
      <c r="QGH87" s="80"/>
      <c r="QGI87" s="80"/>
      <c r="QGJ87" s="80"/>
      <c r="QGK87" s="80"/>
      <c r="QGL87" s="80"/>
      <c r="QGM87" s="80"/>
      <c r="QGN87" s="80"/>
      <c r="QGO87" s="80"/>
      <c r="QGP87" s="80"/>
      <c r="QGQ87" s="80"/>
      <c r="QGR87" s="80"/>
      <c r="QGS87" s="80"/>
      <c r="QGT87" s="80"/>
      <c r="QGU87" s="80"/>
      <c r="QGV87" s="80"/>
      <c r="QGW87" s="80"/>
      <c r="QGX87" s="80"/>
      <c r="QGY87" s="80"/>
      <c r="QGZ87" s="80"/>
      <c r="QHA87" s="80"/>
      <c r="QHB87" s="80"/>
      <c r="QHC87" s="80"/>
      <c r="QHD87" s="80"/>
      <c r="QHE87" s="80"/>
      <c r="QHF87" s="80"/>
      <c r="QHG87" s="80"/>
      <c r="QHH87" s="80"/>
      <c r="QHI87" s="80"/>
      <c r="QHJ87" s="80"/>
      <c r="QHK87" s="80"/>
      <c r="QHL87" s="80"/>
      <c r="QHM87" s="80"/>
      <c r="QHN87" s="80"/>
      <c r="QHO87" s="80"/>
      <c r="QHP87" s="80"/>
      <c r="QHQ87" s="80"/>
      <c r="QHR87" s="80"/>
      <c r="QHS87" s="80"/>
      <c r="QHT87" s="80"/>
      <c r="QHU87" s="80"/>
      <c r="QHV87" s="80"/>
      <c r="QHW87" s="80"/>
      <c r="QHX87" s="80"/>
      <c r="QHY87" s="80"/>
      <c r="QHZ87" s="80"/>
      <c r="QIA87" s="80"/>
      <c r="QIB87" s="80"/>
      <c r="QIC87" s="80"/>
      <c r="QID87" s="80"/>
      <c r="QIE87" s="80"/>
      <c r="QIF87" s="80"/>
      <c r="QIG87" s="80"/>
      <c r="QIH87" s="80"/>
      <c r="QII87" s="80"/>
      <c r="QIJ87" s="80"/>
      <c r="QIK87" s="80"/>
      <c r="QIL87" s="80"/>
      <c r="QIM87" s="80"/>
      <c r="QIN87" s="80"/>
      <c r="QIO87" s="80"/>
      <c r="QIP87" s="80"/>
      <c r="QIQ87" s="80"/>
      <c r="QIR87" s="80"/>
      <c r="QIS87" s="80"/>
      <c r="QIT87" s="80"/>
      <c r="QIU87" s="80"/>
      <c r="QIV87" s="80"/>
      <c r="QIW87" s="80"/>
      <c r="QIX87" s="80"/>
      <c r="QIY87" s="80"/>
      <c r="QIZ87" s="80"/>
      <c r="QJA87" s="80"/>
      <c r="QJB87" s="80"/>
      <c r="QJC87" s="80"/>
      <c r="QJD87" s="80"/>
      <c r="QJE87" s="80"/>
      <c r="QJF87" s="80"/>
      <c r="QJG87" s="80"/>
      <c r="QJH87" s="80"/>
      <c r="QJI87" s="80"/>
      <c r="QJJ87" s="80"/>
      <c r="QJK87" s="80"/>
      <c r="QJL87" s="80"/>
      <c r="QJM87" s="80"/>
      <c r="QJN87" s="80"/>
      <c r="QJO87" s="80"/>
      <c r="QJP87" s="80"/>
      <c r="QJQ87" s="80"/>
      <c r="QJR87" s="80"/>
      <c r="QJS87" s="80"/>
      <c r="QJT87" s="80"/>
      <c r="QJU87" s="80"/>
      <c r="QJV87" s="80"/>
      <c r="QJW87" s="80"/>
      <c r="QJX87" s="80"/>
      <c r="QJY87" s="80"/>
      <c r="QJZ87" s="80"/>
      <c r="QKA87" s="80"/>
      <c r="QKB87" s="80"/>
      <c r="QKC87" s="80"/>
      <c r="QKD87" s="80"/>
      <c r="QKE87" s="80"/>
      <c r="QKF87" s="80"/>
      <c r="QKG87" s="80"/>
      <c r="QKH87" s="80"/>
      <c r="QKI87" s="80"/>
      <c r="QKJ87" s="80"/>
      <c r="QKK87" s="80"/>
      <c r="QKL87" s="80"/>
      <c r="QKM87" s="80"/>
      <c r="QKN87" s="80"/>
      <c r="QKO87" s="80"/>
      <c r="QKP87" s="80"/>
      <c r="QKQ87" s="80"/>
      <c r="QKR87" s="80"/>
      <c r="QKS87" s="80"/>
      <c r="QKT87" s="80"/>
      <c r="QKU87" s="80"/>
      <c r="QKV87" s="80"/>
      <c r="QKW87" s="80"/>
      <c r="QKX87" s="80"/>
      <c r="QKY87" s="80"/>
      <c r="QKZ87" s="80"/>
      <c r="QLA87" s="80"/>
      <c r="QLB87" s="80"/>
      <c r="QLC87" s="80"/>
      <c r="QLD87" s="80"/>
      <c r="QLE87" s="80"/>
      <c r="QLF87" s="80"/>
      <c r="QLG87" s="80"/>
      <c r="QLH87" s="80"/>
      <c r="QLI87" s="80"/>
      <c r="QLJ87" s="80"/>
      <c r="QLK87" s="80"/>
      <c r="QLL87" s="80"/>
      <c r="QLM87" s="80"/>
      <c r="QLN87" s="80"/>
      <c r="QLO87" s="80"/>
      <c r="QLP87" s="80"/>
      <c r="QLQ87" s="80"/>
      <c r="QLR87" s="80"/>
      <c r="QLS87" s="80"/>
      <c r="QLT87" s="80"/>
      <c r="QLU87" s="80"/>
      <c r="QLV87" s="80"/>
      <c r="QLW87" s="80"/>
      <c r="QLX87" s="80"/>
      <c r="QLY87" s="80"/>
      <c r="QLZ87" s="80"/>
      <c r="QMA87" s="80"/>
      <c r="QMB87" s="80"/>
      <c r="QMC87" s="80"/>
      <c r="QMD87" s="80"/>
      <c r="QME87" s="80"/>
      <c r="QMF87" s="80"/>
      <c r="QMG87" s="80"/>
      <c r="QMH87" s="80"/>
      <c r="QMI87" s="80"/>
      <c r="QMJ87" s="80"/>
      <c r="QMK87" s="80"/>
      <c r="QML87" s="80"/>
      <c r="QMM87" s="80"/>
      <c r="QMN87" s="80"/>
      <c r="QMO87" s="80"/>
      <c r="QMP87" s="80"/>
      <c r="QMQ87" s="80"/>
      <c r="QMR87" s="80"/>
      <c r="QMS87" s="80"/>
      <c r="QMT87" s="80"/>
      <c r="QMU87" s="80"/>
      <c r="QMV87" s="80"/>
      <c r="QMW87" s="80"/>
      <c r="QMX87" s="80"/>
      <c r="QMY87" s="80"/>
      <c r="QMZ87" s="80"/>
      <c r="QNA87" s="80"/>
      <c r="QNB87" s="80"/>
      <c r="QNC87" s="80"/>
      <c r="QND87" s="80"/>
      <c r="QNE87" s="80"/>
      <c r="QNF87" s="80"/>
      <c r="QNG87" s="80"/>
      <c r="QNH87" s="80"/>
      <c r="QNI87" s="80"/>
      <c r="QNJ87" s="80"/>
      <c r="QNK87" s="80"/>
      <c r="QNL87" s="80"/>
      <c r="QNM87" s="80"/>
      <c r="QNN87" s="80"/>
      <c r="QNO87" s="80"/>
      <c r="QNP87" s="80"/>
      <c r="QNQ87" s="80"/>
      <c r="QNR87" s="80"/>
      <c r="QNS87" s="80"/>
      <c r="QNT87" s="80"/>
      <c r="QNU87" s="80"/>
      <c r="QNV87" s="80"/>
      <c r="QNW87" s="80"/>
      <c r="QNX87" s="80"/>
      <c r="QNY87" s="80"/>
      <c r="QNZ87" s="80"/>
      <c r="QOA87" s="80"/>
      <c r="QOB87" s="80"/>
      <c r="QOC87" s="80"/>
      <c r="QOD87" s="80"/>
      <c r="QOE87" s="80"/>
      <c r="QOF87" s="80"/>
      <c r="QOG87" s="80"/>
      <c r="QOH87" s="80"/>
      <c r="QOI87" s="80"/>
      <c r="QOJ87" s="80"/>
      <c r="QOK87" s="80"/>
      <c r="QOL87" s="80"/>
      <c r="QOM87" s="80"/>
      <c r="QON87" s="80"/>
      <c r="QOO87" s="80"/>
      <c r="QOP87" s="80"/>
      <c r="QOQ87" s="80"/>
      <c r="QOR87" s="80"/>
      <c r="QOS87" s="80"/>
      <c r="QOT87" s="80"/>
      <c r="QOU87" s="80"/>
      <c r="QOV87" s="80"/>
      <c r="QOW87" s="80"/>
      <c r="QOX87" s="80"/>
      <c r="QOY87" s="80"/>
      <c r="QOZ87" s="80"/>
      <c r="QPA87" s="80"/>
      <c r="QPB87" s="80"/>
      <c r="QPC87" s="80"/>
      <c r="QPD87" s="80"/>
      <c r="QPE87" s="80"/>
      <c r="QPF87" s="80"/>
      <c r="QPG87" s="80"/>
      <c r="QPH87" s="80"/>
      <c r="QPI87" s="80"/>
      <c r="QPJ87" s="80"/>
      <c r="QPK87" s="80"/>
      <c r="QPL87" s="80"/>
      <c r="QPM87" s="80"/>
      <c r="QPN87" s="80"/>
      <c r="QPO87" s="80"/>
      <c r="QPP87" s="80"/>
      <c r="QPQ87" s="80"/>
      <c r="QPR87" s="80"/>
      <c r="QPS87" s="80"/>
      <c r="QPT87" s="80"/>
      <c r="QPU87" s="80"/>
      <c r="QPV87" s="80"/>
      <c r="QPW87" s="80"/>
      <c r="QPX87" s="80"/>
      <c r="QPY87" s="80"/>
      <c r="QPZ87" s="80"/>
      <c r="QQA87" s="80"/>
      <c r="QQB87" s="80"/>
      <c r="QQC87" s="80"/>
      <c r="QQD87" s="80"/>
      <c r="QQE87" s="80"/>
      <c r="QQF87" s="80"/>
      <c r="QQG87" s="80"/>
      <c r="QQH87" s="80"/>
      <c r="QQI87" s="80"/>
      <c r="QQJ87" s="80"/>
      <c r="QQK87" s="80"/>
      <c r="QQL87" s="80"/>
      <c r="QQM87" s="80"/>
      <c r="QQN87" s="80"/>
      <c r="QQO87" s="80"/>
      <c r="QQP87" s="80"/>
      <c r="QQQ87" s="80"/>
      <c r="QQR87" s="80"/>
      <c r="QQS87" s="80"/>
      <c r="QQT87" s="80"/>
      <c r="QQU87" s="80"/>
      <c r="QQV87" s="80"/>
      <c r="QQW87" s="80"/>
      <c r="QQX87" s="80"/>
      <c r="QQY87" s="80"/>
      <c r="QQZ87" s="80"/>
      <c r="QRA87" s="80"/>
      <c r="QRB87" s="80"/>
      <c r="QRC87" s="80"/>
      <c r="QRD87" s="80"/>
      <c r="QRE87" s="80"/>
      <c r="QRF87" s="80"/>
      <c r="QRG87" s="80"/>
      <c r="QRH87" s="80"/>
      <c r="QRI87" s="80"/>
      <c r="QRJ87" s="80"/>
      <c r="QRK87" s="80"/>
      <c r="QRL87" s="80"/>
      <c r="QRM87" s="80"/>
      <c r="QRN87" s="80"/>
      <c r="QRO87" s="80"/>
      <c r="QRP87" s="80"/>
      <c r="QRQ87" s="80"/>
      <c r="QRR87" s="80"/>
      <c r="QRS87" s="80"/>
      <c r="QRT87" s="80"/>
      <c r="QRU87" s="80"/>
      <c r="QRV87" s="80"/>
      <c r="QRW87" s="80"/>
      <c r="QRX87" s="80"/>
      <c r="QRY87" s="80"/>
      <c r="QRZ87" s="80"/>
      <c r="QSA87" s="80"/>
      <c r="QSB87" s="80"/>
      <c r="QSC87" s="80"/>
      <c r="QSD87" s="80"/>
      <c r="QSE87" s="80"/>
      <c r="QSF87" s="80"/>
      <c r="QSG87" s="80"/>
      <c r="QSH87" s="80"/>
      <c r="QSI87" s="80"/>
      <c r="QSJ87" s="80"/>
      <c r="QSK87" s="80"/>
      <c r="QSL87" s="80"/>
      <c r="QSM87" s="80"/>
      <c r="QSN87" s="80"/>
      <c r="QSO87" s="80"/>
      <c r="QSP87" s="80"/>
      <c r="QSQ87" s="80"/>
      <c r="QSR87" s="80"/>
      <c r="QSS87" s="80"/>
      <c r="QST87" s="80"/>
      <c r="QSU87" s="80"/>
      <c r="QSV87" s="80"/>
      <c r="QSW87" s="80"/>
      <c r="QSX87" s="80"/>
      <c r="QSY87" s="80"/>
      <c r="QSZ87" s="80"/>
      <c r="QTA87" s="80"/>
      <c r="QTB87" s="80"/>
      <c r="QTC87" s="80"/>
      <c r="QTD87" s="80"/>
      <c r="QTE87" s="80"/>
      <c r="QTF87" s="80"/>
      <c r="QTG87" s="80"/>
      <c r="QTH87" s="80"/>
      <c r="QTI87" s="80"/>
      <c r="QTJ87" s="80"/>
      <c r="QTK87" s="80"/>
      <c r="QTL87" s="80"/>
      <c r="QTM87" s="80"/>
      <c r="QTN87" s="80"/>
      <c r="QTO87" s="80"/>
      <c r="QTP87" s="80"/>
      <c r="QTQ87" s="80"/>
      <c r="QTR87" s="80"/>
      <c r="QTS87" s="80"/>
      <c r="QTT87" s="80"/>
      <c r="QTU87" s="80"/>
      <c r="QTV87" s="80"/>
      <c r="QTW87" s="80"/>
      <c r="QTX87" s="80"/>
      <c r="QTY87" s="80"/>
      <c r="QTZ87" s="80"/>
      <c r="QUA87" s="80"/>
      <c r="QUB87" s="80"/>
      <c r="QUC87" s="80"/>
      <c r="QUD87" s="80"/>
      <c r="QUE87" s="80"/>
      <c r="QUF87" s="80"/>
      <c r="QUG87" s="80"/>
      <c r="QUH87" s="80"/>
      <c r="QUI87" s="80"/>
      <c r="QUJ87" s="80"/>
      <c r="QUK87" s="80"/>
      <c r="QUL87" s="80"/>
      <c r="QUM87" s="80"/>
      <c r="QUN87" s="80"/>
      <c r="QUO87" s="80"/>
      <c r="QUP87" s="80"/>
      <c r="QUQ87" s="80"/>
      <c r="QUR87" s="80"/>
      <c r="QUS87" s="80"/>
      <c r="QUT87" s="80"/>
      <c r="QUU87" s="80"/>
      <c r="QUV87" s="80"/>
      <c r="QUW87" s="80"/>
      <c r="QUX87" s="80"/>
      <c r="QUY87" s="80"/>
      <c r="QUZ87" s="80"/>
      <c r="QVA87" s="80"/>
      <c r="QVB87" s="80"/>
      <c r="QVC87" s="80"/>
      <c r="QVD87" s="80"/>
      <c r="QVE87" s="80"/>
      <c r="QVF87" s="80"/>
      <c r="QVG87" s="80"/>
      <c r="QVH87" s="80"/>
      <c r="QVI87" s="80"/>
      <c r="QVJ87" s="80"/>
      <c r="QVK87" s="80"/>
      <c r="QVL87" s="80"/>
      <c r="QVM87" s="80"/>
      <c r="QVN87" s="80"/>
      <c r="QVO87" s="80"/>
      <c r="QVP87" s="80"/>
      <c r="QVQ87" s="80"/>
      <c r="QVR87" s="80"/>
      <c r="QVS87" s="80"/>
      <c r="QVT87" s="80"/>
      <c r="QVU87" s="80"/>
      <c r="QVV87" s="80"/>
      <c r="QVW87" s="80"/>
      <c r="QVX87" s="80"/>
      <c r="QVY87" s="80"/>
      <c r="QVZ87" s="80"/>
      <c r="QWA87" s="80"/>
      <c r="QWB87" s="80"/>
      <c r="QWC87" s="80"/>
      <c r="QWD87" s="80"/>
      <c r="QWE87" s="80"/>
      <c r="QWF87" s="80"/>
      <c r="QWG87" s="80"/>
      <c r="QWH87" s="80"/>
      <c r="QWI87" s="80"/>
      <c r="QWJ87" s="80"/>
      <c r="QWK87" s="80"/>
      <c r="QWL87" s="80"/>
      <c r="QWM87" s="80"/>
      <c r="QWN87" s="80"/>
      <c r="QWO87" s="80"/>
      <c r="QWP87" s="80"/>
      <c r="QWQ87" s="80"/>
      <c r="QWR87" s="80"/>
      <c r="QWS87" s="80"/>
      <c r="QWT87" s="80"/>
      <c r="QWU87" s="80"/>
      <c r="QWV87" s="80"/>
      <c r="QWW87" s="80"/>
      <c r="QWX87" s="80"/>
      <c r="QWY87" s="80"/>
      <c r="QWZ87" s="80"/>
      <c r="QXA87" s="80"/>
      <c r="QXB87" s="80"/>
      <c r="QXC87" s="80"/>
      <c r="QXD87" s="80"/>
      <c r="QXE87" s="80"/>
      <c r="QXF87" s="80"/>
      <c r="QXG87" s="80"/>
      <c r="QXH87" s="80"/>
      <c r="QXI87" s="80"/>
      <c r="QXJ87" s="80"/>
      <c r="QXK87" s="80"/>
      <c r="QXL87" s="80"/>
      <c r="QXM87" s="80"/>
      <c r="QXN87" s="80"/>
      <c r="QXO87" s="80"/>
      <c r="QXP87" s="80"/>
      <c r="QXQ87" s="80"/>
      <c r="QXR87" s="80"/>
      <c r="QXS87" s="80"/>
      <c r="QXT87" s="80"/>
      <c r="QXU87" s="80"/>
      <c r="QXV87" s="80"/>
      <c r="QXW87" s="80"/>
      <c r="QXX87" s="80"/>
      <c r="QXY87" s="80"/>
      <c r="QXZ87" s="80"/>
      <c r="QYA87" s="80"/>
      <c r="QYB87" s="80"/>
      <c r="QYC87" s="80"/>
      <c r="QYD87" s="80"/>
      <c r="QYE87" s="80"/>
      <c r="QYF87" s="80"/>
      <c r="QYG87" s="80"/>
      <c r="QYH87" s="80"/>
      <c r="QYI87" s="80"/>
      <c r="QYJ87" s="80"/>
      <c r="QYK87" s="80"/>
      <c r="QYL87" s="80"/>
      <c r="QYM87" s="80"/>
      <c r="QYN87" s="80"/>
      <c r="QYO87" s="80"/>
      <c r="QYP87" s="80"/>
      <c r="QYQ87" s="80"/>
      <c r="QYR87" s="80"/>
      <c r="QYS87" s="80"/>
      <c r="QYT87" s="80"/>
      <c r="QYU87" s="80"/>
      <c r="QYV87" s="80"/>
      <c r="QYW87" s="80"/>
      <c r="QYX87" s="80"/>
      <c r="QYY87" s="80"/>
      <c r="QYZ87" s="80"/>
      <c r="QZA87" s="80"/>
      <c r="QZB87" s="80"/>
      <c r="QZC87" s="80"/>
      <c r="QZD87" s="80"/>
      <c r="QZE87" s="80"/>
      <c r="QZF87" s="80"/>
      <c r="QZG87" s="80"/>
      <c r="QZH87" s="80"/>
      <c r="QZI87" s="80"/>
      <c r="QZJ87" s="80"/>
      <c r="QZK87" s="80"/>
      <c r="QZL87" s="80"/>
      <c r="QZM87" s="80"/>
      <c r="QZN87" s="80"/>
      <c r="QZO87" s="80"/>
      <c r="QZP87" s="80"/>
      <c r="QZQ87" s="80"/>
      <c r="QZR87" s="80"/>
      <c r="QZS87" s="80"/>
      <c r="QZT87" s="80"/>
      <c r="QZU87" s="80"/>
      <c r="QZV87" s="80"/>
      <c r="QZW87" s="80"/>
      <c r="QZX87" s="80"/>
      <c r="QZY87" s="80"/>
      <c r="QZZ87" s="80"/>
      <c r="RAA87" s="80"/>
      <c r="RAB87" s="80"/>
      <c r="RAC87" s="80"/>
      <c r="RAD87" s="80"/>
      <c r="RAE87" s="80"/>
      <c r="RAF87" s="80"/>
      <c r="RAG87" s="80"/>
      <c r="RAH87" s="80"/>
      <c r="RAI87" s="80"/>
      <c r="RAJ87" s="80"/>
      <c r="RAK87" s="80"/>
      <c r="RAL87" s="80"/>
      <c r="RAM87" s="80"/>
      <c r="RAN87" s="80"/>
      <c r="RAO87" s="80"/>
      <c r="RAP87" s="80"/>
      <c r="RAQ87" s="80"/>
      <c r="RAR87" s="80"/>
      <c r="RAS87" s="80"/>
      <c r="RAT87" s="80"/>
      <c r="RAU87" s="80"/>
      <c r="RAV87" s="80"/>
      <c r="RAW87" s="80"/>
      <c r="RAX87" s="80"/>
      <c r="RAY87" s="80"/>
      <c r="RAZ87" s="80"/>
      <c r="RBA87" s="80"/>
      <c r="RBB87" s="80"/>
      <c r="RBC87" s="80"/>
      <c r="RBD87" s="80"/>
      <c r="RBE87" s="80"/>
      <c r="RBF87" s="80"/>
      <c r="RBG87" s="80"/>
      <c r="RBH87" s="80"/>
      <c r="RBI87" s="80"/>
      <c r="RBJ87" s="80"/>
      <c r="RBK87" s="80"/>
      <c r="RBL87" s="80"/>
      <c r="RBM87" s="80"/>
      <c r="RBN87" s="80"/>
      <c r="RBO87" s="80"/>
      <c r="RBP87" s="80"/>
      <c r="RBQ87" s="80"/>
      <c r="RBR87" s="80"/>
      <c r="RBS87" s="80"/>
      <c r="RBT87" s="80"/>
      <c r="RBU87" s="80"/>
      <c r="RBV87" s="80"/>
      <c r="RBW87" s="80"/>
      <c r="RBX87" s="80"/>
      <c r="RBY87" s="80"/>
      <c r="RBZ87" s="80"/>
      <c r="RCA87" s="80"/>
      <c r="RCB87" s="80"/>
      <c r="RCC87" s="80"/>
      <c r="RCD87" s="80"/>
      <c r="RCE87" s="80"/>
      <c r="RCF87" s="80"/>
      <c r="RCG87" s="80"/>
      <c r="RCH87" s="80"/>
      <c r="RCI87" s="80"/>
      <c r="RCJ87" s="80"/>
      <c r="RCK87" s="80"/>
      <c r="RCL87" s="80"/>
      <c r="RCM87" s="80"/>
      <c r="RCN87" s="80"/>
      <c r="RCO87" s="80"/>
      <c r="RCP87" s="80"/>
      <c r="RCQ87" s="80"/>
      <c r="RCR87" s="80"/>
      <c r="RCS87" s="80"/>
      <c r="RCT87" s="80"/>
      <c r="RCU87" s="80"/>
      <c r="RCV87" s="80"/>
      <c r="RCW87" s="80"/>
      <c r="RCX87" s="80"/>
      <c r="RCY87" s="80"/>
      <c r="RCZ87" s="80"/>
      <c r="RDA87" s="80"/>
      <c r="RDB87" s="80"/>
      <c r="RDC87" s="80"/>
      <c r="RDD87" s="80"/>
      <c r="RDE87" s="80"/>
      <c r="RDF87" s="80"/>
      <c r="RDG87" s="80"/>
      <c r="RDH87" s="80"/>
      <c r="RDI87" s="80"/>
      <c r="RDJ87" s="80"/>
      <c r="RDK87" s="80"/>
      <c r="RDL87" s="80"/>
      <c r="RDM87" s="80"/>
      <c r="RDN87" s="80"/>
      <c r="RDO87" s="80"/>
      <c r="RDP87" s="80"/>
      <c r="RDQ87" s="80"/>
      <c r="RDR87" s="80"/>
      <c r="RDS87" s="80"/>
      <c r="RDT87" s="80"/>
      <c r="RDU87" s="80"/>
      <c r="RDV87" s="80"/>
      <c r="RDW87" s="80"/>
      <c r="RDX87" s="80"/>
      <c r="RDY87" s="80"/>
      <c r="RDZ87" s="80"/>
      <c r="REA87" s="80"/>
      <c r="REB87" s="80"/>
      <c r="REC87" s="80"/>
      <c r="RED87" s="80"/>
      <c r="REE87" s="80"/>
      <c r="REF87" s="80"/>
      <c r="REG87" s="80"/>
      <c r="REH87" s="80"/>
      <c r="REI87" s="80"/>
      <c r="REJ87" s="80"/>
      <c r="REK87" s="80"/>
      <c r="REL87" s="80"/>
      <c r="REM87" s="80"/>
      <c r="REN87" s="80"/>
      <c r="REO87" s="80"/>
      <c r="REP87" s="80"/>
      <c r="REQ87" s="80"/>
      <c r="RER87" s="80"/>
      <c r="RES87" s="80"/>
      <c r="RET87" s="80"/>
      <c r="REU87" s="80"/>
      <c r="REV87" s="80"/>
      <c r="REW87" s="80"/>
      <c r="REX87" s="80"/>
      <c r="REY87" s="80"/>
      <c r="REZ87" s="80"/>
      <c r="RFA87" s="80"/>
      <c r="RFB87" s="80"/>
      <c r="RFC87" s="80"/>
      <c r="RFD87" s="80"/>
      <c r="RFE87" s="80"/>
      <c r="RFF87" s="80"/>
      <c r="RFG87" s="80"/>
      <c r="RFH87" s="80"/>
      <c r="RFI87" s="80"/>
      <c r="RFJ87" s="80"/>
      <c r="RFK87" s="80"/>
      <c r="RFL87" s="80"/>
      <c r="RFM87" s="80"/>
      <c r="RFN87" s="80"/>
      <c r="RFO87" s="80"/>
      <c r="RFP87" s="80"/>
      <c r="RFQ87" s="80"/>
      <c r="RFR87" s="80"/>
      <c r="RFS87" s="80"/>
      <c r="RFT87" s="80"/>
      <c r="RFU87" s="80"/>
      <c r="RFV87" s="80"/>
      <c r="RFW87" s="80"/>
      <c r="RFX87" s="80"/>
      <c r="RFY87" s="80"/>
      <c r="RFZ87" s="80"/>
      <c r="RGA87" s="80"/>
      <c r="RGB87" s="80"/>
      <c r="RGC87" s="80"/>
      <c r="RGD87" s="80"/>
      <c r="RGE87" s="80"/>
      <c r="RGF87" s="80"/>
      <c r="RGG87" s="80"/>
      <c r="RGH87" s="80"/>
      <c r="RGI87" s="80"/>
      <c r="RGJ87" s="80"/>
      <c r="RGK87" s="80"/>
      <c r="RGL87" s="80"/>
      <c r="RGM87" s="80"/>
      <c r="RGN87" s="80"/>
      <c r="RGO87" s="80"/>
      <c r="RGP87" s="80"/>
      <c r="RGQ87" s="80"/>
      <c r="RGR87" s="80"/>
      <c r="RGS87" s="80"/>
      <c r="RGT87" s="80"/>
      <c r="RGU87" s="80"/>
      <c r="RGV87" s="80"/>
      <c r="RGW87" s="80"/>
      <c r="RGX87" s="80"/>
      <c r="RGY87" s="80"/>
      <c r="RGZ87" s="80"/>
      <c r="RHA87" s="80"/>
      <c r="RHB87" s="80"/>
      <c r="RHC87" s="80"/>
      <c r="RHD87" s="80"/>
      <c r="RHE87" s="80"/>
      <c r="RHF87" s="80"/>
      <c r="RHG87" s="80"/>
      <c r="RHH87" s="80"/>
      <c r="RHI87" s="80"/>
      <c r="RHJ87" s="80"/>
      <c r="RHK87" s="80"/>
      <c r="RHL87" s="80"/>
      <c r="RHM87" s="80"/>
      <c r="RHN87" s="80"/>
      <c r="RHO87" s="80"/>
      <c r="RHP87" s="80"/>
      <c r="RHQ87" s="80"/>
      <c r="RHR87" s="80"/>
      <c r="RHS87" s="80"/>
      <c r="RHT87" s="80"/>
      <c r="RHU87" s="80"/>
      <c r="RHV87" s="80"/>
      <c r="RHW87" s="80"/>
      <c r="RHX87" s="80"/>
      <c r="RHY87" s="80"/>
      <c r="RHZ87" s="80"/>
      <c r="RIA87" s="80"/>
      <c r="RIB87" s="80"/>
      <c r="RIC87" s="80"/>
      <c r="RID87" s="80"/>
      <c r="RIE87" s="80"/>
      <c r="RIF87" s="80"/>
      <c r="RIG87" s="80"/>
      <c r="RIH87" s="80"/>
      <c r="RII87" s="80"/>
      <c r="RIJ87" s="80"/>
      <c r="RIK87" s="80"/>
      <c r="RIL87" s="80"/>
      <c r="RIM87" s="80"/>
      <c r="RIN87" s="80"/>
      <c r="RIO87" s="80"/>
      <c r="RIP87" s="80"/>
      <c r="RIQ87" s="80"/>
      <c r="RIR87" s="80"/>
      <c r="RIS87" s="80"/>
      <c r="RIT87" s="80"/>
      <c r="RIU87" s="80"/>
      <c r="RIV87" s="80"/>
      <c r="RIW87" s="80"/>
      <c r="RIX87" s="80"/>
      <c r="RIY87" s="80"/>
      <c r="RIZ87" s="80"/>
      <c r="RJA87" s="80"/>
      <c r="RJB87" s="80"/>
      <c r="RJC87" s="80"/>
      <c r="RJD87" s="80"/>
      <c r="RJE87" s="80"/>
      <c r="RJF87" s="80"/>
      <c r="RJG87" s="80"/>
      <c r="RJH87" s="80"/>
      <c r="RJI87" s="80"/>
      <c r="RJJ87" s="80"/>
      <c r="RJK87" s="80"/>
      <c r="RJL87" s="80"/>
      <c r="RJM87" s="80"/>
      <c r="RJN87" s="80"/>
      <c r="RJO87" s="80"/>
      <c r="RJP87" s="80"/>
      <c r="RJQ87" s="80"/>
      <c r="RJR87" s="80"/>
      <c r="RJS87" s="80"/>
      <c r="RJT87" s="80"/>
      <c r="RJU87" s="80"/>
      <c r="RJV87" s="80"/>
      <c r="RJW87" s="80"/>
      <c r="RJX87" s="80"/>
      <c r="RJY87" s="80"/>
      <c r="RJZ87" s="80"/>
      <c r="RKA87" s="80"/>
      <c r="RKB87" s="80"/>
      <c r="RKC87" s="80"/>
      <c r="RKD87" s="80"/>
      <c r="RKE87" s="80"/>
      <c r="RKF87" s="80"/>
      <c r="RKG87" s="80"/>
      <c r="RKH87" s="80"/>
      <c r="RKI87" s="80"/>
      <c r="RKJ87" s="80"/>
      <c r="RKK87" s="80"/>
      <c r="RKL87" s="80"/>
      <c r="RKM87" s="80"/>
      <c r="RKN87" s="80"/>
      <c r="RKO87" s="80"/>
      <c r="RKP87" s="80"/>
      <c r="RKQ87" s="80"/>
      <c r="RKR87" s="80"/>
      <c r="RKS87" s="80"/>
      <c r="RKT87" s="80"/>
      <c r="RKU87" s="80"/>
      <c r="RKV87" s="80"/>
      <c r="RKW87" s="80"/>
      <c r="RKX87" s="80"/>
      <c r="RKY87" s="80"/>
      <c r="RKZ87" s="80"/>
      <c r="RLA87" s="80"/>
      <c r="RLB87" s="80"/>
      <c r="RLC87" s="80"/>
      <c r="RLD87" s="80"/>
      <c r="RLE87" s="80"/>
      <c r="RLF87" s="80"/>
      <c r="RLG87" s="80"/>
      <c r="RLH87" s="80"/>
      <c r="RLI87" s="80"/>
      <c r="RLJ87" s="80"/>
      <c r="RLK87" s="80"/>
      <c r="RLL87" s="80"/>
      <c r="RLM87" s="80"/>
      <c r="RLN87" s="80"/>
      <c r="RLO87" s="80"/>
      <c r="RLP87" s="80"/>
      <c r="RLQ87" s="80"/>
      <c r="RLR87" s="80"/>
      <c r="RLS87" s="80"/>
      <c r="RLT87" s="80"/>
      <c r="RLU87" s="80"/>
      <c r="RLV87" s="80"/>
      <c r="RLW87" s="80"/>
      <c r="RLX87" s="80"/>
      <c r="RLY87" s="80"/>
      <c r="RLZ87" s="80"/>
      <c r="RMA87" s="80"/>
      <c r="RMB87" s="80"/>
      <c r="RMC87" s="80"/>
      <c r="RMD87" s="80"/>
      <c r="RME87" s="80"/>
      <c r="RMF87" s="80"/>
      <c r="RMG87" s="80"/>
      <c r="RMH87" s="80"/>
      <c r="RMI87" s="80"/>
      <c r="RMJ87" s="80"/>
      <c r="RMK87" s="80"/>
      <c r="RML87" s="80"/>
      <c r="RMM87" s="80"/>
      <c r="RMN87" s="80"/>
      <c r="RMO87" s="80"/>
      <c r="RMP87" s="80"/>
      <c r="RMQ87" s="80"/>
      <c r="RMR87" s="80"/>
      <c r="RMS87" s="80"/>
      <c r="RMT87" s="80"/>
      <c r="RMU87" s="80"/>
      <c r="RMV87" s="80"/>
      <c r="RMW87" s="80"/>
      <c r="RMX87" s="80"/>
      <c r="RMY87" s="80"/>
      <c r="RMZ87" s="80"/>
      <c r="RNA87" s="80"/>
      <c r="RNB87" s="80"/>
      <c r="RNC87" s="80"/>
      <c r="RND87" s="80"/>
      <c r="RNE87" s="80"/>
      <c r="RNF87" s="80"/>
      <c r="RNG87" s="80"/>
      <c r="RNH87" s="80"/>
      <c r="RNI87" s="80"/>
      <c r="RNJ87" s="80"/>
      <c r="RNK87" s="80"/>
      <c r="RNL87" s="80"/>
      <c r="RNM87" s="80"/>
      <c r="RNN87" s="80"/>
      <c r="RNO87" s="80"/>
      <c r="RNP87" s="80"/>
      <c r="RNQ87" s="80"/>
      <c r="RNR87" s="80"/>
      <c r="RNS87" s="80"/>
      <c r="RNT87" s="80"/>
      <c r="RNU87" s="80"/>
      <c r="RNV87" s="80"/>
      <c r="RNW87" s="80"/>
      <c r="RNX87" s="80"/>
      <c r="RNY87" s="80"/>
      <c r="RNZ87" s="80"/>
      <c r="ROA87" s="80"/>
      <c r="ROB87" s="80"/>
      <c r="ROC87" s="80"/>
      <c r="ROD87" s="80"/>
      <c r="ROE87" s="80"/>
      <c r="ROF87" s="80"/>
      <c r="ROG87" s="80"/>
      <c r="ROH87" s="80"/>
      <c r="ROI87" s="80"/>
      <c r="ROJ87" s="80"/>
      <c r="ROK87" s="80"/>
      <c r="ROL87" s="80"/>
      <c r="ROM87" s="80"/>
      <c r="RON87" s="80"/>
      <c r="ROO87" s="80"/>
      <c r="ROP87" s="80"/>
      <c r="ROQ87" s="80"/>
      <c r="ROR87" s="80"/>
      <c r="ROS87" s="80"/>
      <c r="ROT87" s="80"/>
      <c r="ROU87" s="80"/>
      <c r="ROV87" s="80"/>
      <c r="ROW87" s="80"/>
      <c r="ROX87" s="80"/>
      <c r="ROY87" s="80"/>
      <c r="ROZ87" s="80"/>
      <c r="RPA87" s="80"/>
      <c r="RPB87" s="80"/>
      <c r="RPC87" s="80"/>
      <c r="RPD87" s="80"/>
      <c r="RPE87" s="80"/>
      <c r="RPF87" s="80"/>
      <c r="RPG87" s="80"/>
      <c r="RPH87" s="80"/>
      <c r="RPI87" s="80"/>
      <c r="RPJ87" s="80"/>
      <c r="RPK87" s="80"/>
      <c r="RPL87" s="80"/>
      <c r="RPM87" s="80"/>
      <c r="RPN87" s="80"/>
      <c r="RPO87" s="80"/>
      <c r="RPP87" s="80"/>
      <c r="RPQ87" s="80"/>
      <c r="RPR87" s="80"/>
      <c r="RPS87" s="80"/>
      <c r="RPT87" s="80"/>
      <c r="RPU87" s="80"/>
      <c r="RPV87" s="80"/>
      <c r="RPW87" s="80"/>
      <c r="RPX87" s="80"/>
      <c r="RPY87" s="80"/>
      <c r="RPZ87" s="80"/>
      <c r="RQA87" s="80"/>
      <c r="RQB87" s="80"/>
      <c r="RQC87" s="80"/>
      <c r="RQD87" s="80"/>
      <c r="RQE87" s="80"/>
      <c r="RQF87" s="80"/>
      <c r="RQG87" s="80"/>
      <c r="RQH87" s="80"/>
      <c r="RQI87" s="80"/>
      <c r="RQJ87" s="80"/>
      <c r="RQK87" s="80"/>
      <c r="RQL87" s="80"/>
      <c r="RQM87" s="80"/>
      <c r="RQN87" s="80"/>
      <c r="RQO87" s="80"/>
      <c r="RQP87" s="80"/>
      <c r="RQQ87" s="80"/>
      <c r="RQR87" s="80"/>
      <c r="RQS87" s="80"/>
      <c r="RQT87" s="80"/>
      <c r="RQU87" s="80"/>
      <c r="RQV87" s="80"/>
      <c r="RQW87" s="80"/>
      <c r="RQX87" s="80"/>
      <c r="RQY87" s="80"/>
      <c r="RQZ87" s="80"/>
      <c r="RRA87" s="80"/>
      <c r="RRB87" s="80"/>
      <c r="RRC87" s="80"/>
      <c r="RRD87" s="80"/>
      <c r="RRE87" s="80"/>
      <c r="RRF87" s="80"/>
      <c r="RRG87" s="80"/>
      <c r="RRH87" s="80"/>
      <c r="RRI87" s="80"/>
      <c r="RRJ87" s="80"/>
      <c r="RRK87" s="80"/>
      <c r="RRL87" s="80"/>
      <c r="RRM87" s="80"/>
      <c r="RRN87" s="80"/>
      <c r="RRO87" s="80"/>
      <c r="RRP87" s="80"/>
      <c r="RRQ87" s="80"/>
      <c r="RRR87" s="80"/>
      <c r="RRS87" s="80"/>
      <c r="RRT87" s="80"/>
      <c r="RRU87" s="80"/>
      <c r="RRV87" s="80"/>
      <c r="RRW87" s="80"/>
      <c r="RRX87" s="80"/>
      <c r="RRY87" s="80"/>
      <c r="RRZ87" s="80"/>
      <c r="RSA87" s="80"/>
      <c r="RSB87" s="80"/>
      <c r="RSC87" s="80"/>
      <c r="RSD87" s="80"/>
      <c r="RSE87" s="80"/>
      <c r="RSF87" s="80"/>
      <c r="RSG87" s="80"/>
      <c r="RSH87" s="80"/>
      <c r="RSI87" s="80"/>
      <c r="RSJ87" s="80"/>
      <c r="RSK87" s="80"/>
      <c r="RSL87" s="80"/>
      <c r="RSM87" s="80"/>
      <c r="RSN87" s="80"/>
      <c r="RSO87" s="80"/>
      <c r="RSP87" s="80"/>
      <c r="RSQ87" s="80"/>
      <c r="RSR87" s="80"/>
      <c r="RSS87" s="80"/>
      <c r="RST87" s="80"/>
      <c r="RSU87" s="80"/>
      <c r="RSV87" s="80"/>
      <c r="RSW87" s="80"/>
      <c r="RSX87" s="80"/>
      <c r="RSY87" s="80"/>
      <c r="RSZ87" s="80"/>
      <c r="RTA87" s="80"/>
      <c r="RTB87" s="80"/>
      <c r="RTC87" s="80"/>
      <c r="RTD87" s="80"/>
      <c r="RTE87" s="80"/>
      <c r="RTF87" s="80"/>
      <c r="RTG87" s="80"/>
      <c r="RTH87" s="80"/>
      <c r="RTI87" s="80"/>
      <c r="RTJ87" s="80"/>
      <c r="RTK87" s="80"/>
      <c r="RTL87" s="80"/>
      <c r="RTM87" s="80"/>
      <c r="RTN87" s="80"/>
      <c r="RTO87" s="80"/>
      <c r="RTP87" s="80"/>
      <c r="RTQ87" s="80"/>
      <c r="RTR87" s="80"/>
      <c r="RTS87" s="80"/>
      <c r="RTT87" s="80"/>
      <c r="RTU87" s="80"/>
      <c r="RTV87" s="80"/>
      <c r="RTW87" s="80"/>
      <c r="RTX87" s="80"/>
      <c r="RTY87" s="80"/>
      <c r="RTZ87" s="80"/>
      <c r="RUA87" s="80"/>
      <c r="RUB87" s="80"/>
      <c r="RUC87" s="80"/>
      <c r="RUD87" s="80"/>
      <c r="RUE87" s="80"/>
      <c r="RUF87" s="80"/>
      <c r="RUG87" s="80"/>
      <c r="RUH87" s="80"/>
      <c r="RUI87" s="80"/>
      <c r="RUJ87" s="80"/>
      <c r="RUK87" s="80"/>
      <c r="RUL87" s="80"/>
      <c r="RUM87" s="80"/>
      <c r="RUN87" s="80"/>
      <c r="RUO87" s="80"/>
      <c r="RUP87" s="80"/>
      <c r="RUQ87" s="80"/>
      <c r="RUR87" s="80"/>
      <c r="RUS87" s="80"/>
      <c r="RUT87" s="80"/>
      <c r="RUU87" s="80"/>
      <c r="RUV87" s="80"/>
      <c r="RUW87" s="80"/>
      <c r="RUX87" s="80"/>
      <c r="RUY87" s="80"/>
      <c r="RUZ87" s="80"/>
      <c r="RVA87" s="80"/>
      <c r="RVB87" s="80"/>
      <c r="RVC87" s="80"/>
      <c r="RVD87" s="80"/>
      <c r="RVE87" s="80"/>
      <c r="RVF87" s="80"/>
      <c r="RVG87" s="80"/>
      <c r="RVH87" s="80"/>
      <c r="RVI87" s="80"/>
      <c r="RVJ87" s="80"/>
      <c r="RVK87" s="80"/>
      <c r="RVL87" s="80"/>
      <c r="RVM87" s="80"/>
      <c r="RVN87" s="80"/>
      <c r="RVO87" s="80"/>
      <c r="RVP87" s="80"/>
      <c r="RVQ87" s="80"/>
      <c r="RVR87" s="80"/>
      <c r="RVS87" s="80"/>
      <c r="RVT87" s="80"/>
      <c r="RVU87" s="80"/>
      <c r="RVV87" s="80"/>
      <c r="RVW87" s="80"/>
      <c r="RVX87" s="80"/>
      <c r="RVY87" s="80"/>
      <c r="RVZ87" s="80"/>
      <c r="RWA87" s="80"/>
      <c r="RWB87" s="80"/>
      <c r="RWC87" s="80"/>
      <c r="RWD87" s="80"/>
      <c r="RWE87" s="80"/>
      <c r="RWF87" s="80"/>
      <c r="RWG87" s="80"/>
      <c r="RWH87" s="80"/>
      <c r="RWI87" s="80"/>
      <c r="RWJ87" s="80"/>
      <c r="RWK87" s="80"/>
      <c r="RWL87" s="80"/>
      <c r="RWM87" s="80"/>
      <c r="RWN87" s="80"/>
      <c r="RWO87" s="80"/>
      <c r="RWP87" s="80"/>
      <c r="RWQ87" s="80"/>
      <c r="RWR87" s="80"/>
      <c r="RWS87" s="80"/>
      <c r="RWT87" s="80"/>
      <c r="RWU87" s="80"/>
      <c r="RWV87" s="80"/>
      <c r="RWW87" s="80"/>
      <c r="RWX87" s="80"/>
      <c r="RWY87" s="80"/>
      <c r="RWZ87" s="80"/>
      <c r="RXA87" s="80"/>
      <c r="RXB87" s="80"/>
      <c r="RXC87" s="80"/>
      <c r="RXD87" s="80"/>
      <c r="RXE87" s="80"/>
      <c r="RXF87" s="80"/>
      <c r="RXG87" s="80"/>
      <c r="RXH87" s="80"/>
      <c r="RXI87" s="80"/>
      <c r="RXJ87" s="80"/>
      <c r="RXK87" s="80"/>
      <c r="RXL87" s="80"/>
      <c r="RXM87" s="80"/>
      <c r="RXN87" s="80"/>
      <c r="RXO87" s="80"/>
      <c r="RXP87" s="80"/>
      <c r="RXQ87" s="80"/>
      <c r="RXR87" s="80"/>
      <c r="RXS87" s="80"/>
      <c r="RXT87" s="80"/>
      <c r="RXU87" s="80"/>
      <c r="RXV87" s="80"/>
      <c r="RXW87" s="80"/>
      <c r="RXX87" s="80"/>
      <c r="RXY87" s="80"/>
      <c r="RXZ87" s="80"/>
      <c r="RYA87" s="80"/>
      <c r="RYB87" s="80"/>
      <c r="RYC87" s="80"/>
      <c r="RYD87" s="80"/>
      <c r="RYE87" s="80"/>
      <c r="RYF87" s="80"/>
      <c r="RYG87" s="80"/>
      <c r="RYH87" s="80"/>
      <c r="RYI87" s="80"/>
      <c r="RYJ87" s="80"/>
      <c r="RYK87" s="80"/>
      <c r="RYL87" s="80"/>
      <c r="RYM87" s="80"/>
      <c r="RYN87" s="80"/>
      <c r="RYO87" s="80"/>
      <c r="RYP87" s="80"/>
      <c r="RYQ87" s="80"/>
      <c r="RYR87" s="80"/>
      <c r="RYS87" s="80"/>
      <c r="RYT87" s="80"/>
      <c r="RYU87" s="80"/>
      <c r="RYV87" s="80"/>
      <c r="RYW87" s="80"/>
      <c r="RYX87" s="80"/>
      <c r="RYY87" s="80"/>
      <c r="RYZ87" s="80"/>
      <c r="RZA87" s="80"/>
      <c r="RZB87" s="80"/>
      <c r="RZC87" s="80"/>
      <c r="RZD87" s="80"/>
      <c r="RZE87" s="80"/>
      <c r="RZF87" s="80"/>
      <c r="RZG87" s="80"/>
      <c r="RZH87" s="80"/>
      <c r="RZI87" s="80"/>
      <c r="RZJ87" s="80"/>
      <c r="RZK87" s="80"/>
      <c r="RZL87" s="80"/>
      <c r="RZM87" s="80"/>
      <c r="RZN87" s="80"/>
      <c r="RZO87" s="80"/>
      <c r="RZP87" s="80"/>
      <c r="RZQ87" s="80"/>
      <c r="RZR87" s="80"/>
      <c r="RZS87" s="80"/>
      <c r="RZT87" s="80"/>
      <c r="RZU87" s="80"/>
      <c r="RZV87" s="80"/>
      <c r="RZW87" s="80"/>
      <c r="RZX87" s="80"/>
      <c r="RZY87" s="80"/>
      <c r="RZZ87" s="80"/>
      <c r="SAA87" s="80"/>
      <c r="SAB87" s="80"/>
      <c r="SAC87" s="80"/>
      <c r="SAD87" s="80"/>
      <c r="SAE87" s="80"/>
      <c r="SAF87" s="80"/>
      <c r="SAG87" s="80"/>
      <c r="SAH87" s="80"/>
      <c r="SAI87" s="80"/>
      <c r="SAJ87" s="80"/>
      <c r="SAK87" s="80"/>
      <c r="SAL87" s="80"/>
      <c r="SAM87" s="80"/>
      <c r="SAN87" s="80"/>
      <c r="SAO87" s="80"/>
      <c r="SAP87" s="80"/>
      <c r="SAQ87" s="80"/>
      <c r="SAR87" s="80"/>
      <c r="SAS87" s="80"/>
      <c r="SAT87" s="80"/>
      <c r="SAU87" s="80"/>
      <c r="SAV87" s="80"/>
      <c r="SAW87" s="80"/>
      <c r="SAX87" s="80"/>
      <c r="SAY87" s="80"/>
      <c r="SAZ87" s="80"/>
      <c r="SBA87" s="80"/>
      <c r="SBB87" s="80"/>
      <c r="SBC87" s="80"/>
      <c r="SBD87" s="80"/>
      <c r="SBE87" s="80"/>
      <c r="SBF87" s="80"/>
      <c r="SBG87" s="80"/>
      <c r="SBH87" s="80"/>
      <c r="SBI87" s="80"/>
      <c r="SBJ87" s="80"/>
      <c r="SBK87" s="80"/>
      <c r="SBL87" s="80"/>
      <c r="SBM87" s="80"/>
      <c r="SBN87" s="80"/>
      <c r="SBO87" s="80"/>
      <c r="SBP87" s="80"/>
      <c r="SBQ87" s="80"/>
      <c r="SBR87" s="80"/>
      <c r="SBS87" s="80"/>
      <c r="SBT87" s="80"/>
      <c r="SBU87" s="80"/>
      <c r="SBV87" s="80"/>
      <c r="SBW87" s="80"/>
      <c r="SBX87" s="80"/>
      <c r="SBY87" s="80"/>
      <c r="SBZ87" s="80"/>
      <c r="SCA87" s="80"/>
      <c r="SCB87" s="80"/>
      <c r="SCC87" s="80"/>
      <c r="SCD87" s="80"/>
      <c r="SCE87" s="80"/>
      <c r="SCF87" s="80"/>
      <c r="SCG87" s="80"/>
      <c r="SCH87" s="80"/>
      <c r="SCI87" s="80"/>
      <c r="SCJ87" s="80"/>
      <c r="SCK87" s="80"/>
      <c r="SCL87" s="80"/>
      <c r="SCM87" s="80"/>
      <c r="SCN87" s="80"/>
      <c r="SCO87" s="80"/>
      <c r="SCP87" s="80"/>
      <c r="SCQ87" s="80"/>
      <c r="SCR87" s="80"/>
      <c r="SCS87" s="80"/>
      <c r="SCT87" s="80"/>
      <c r="SCU87" s="80"/>
      <c r="SCV87" s="80"/>
      <c r="SCW87" s="80"/>
      <c r="SCX87" s="80"/>
      <c r="SCY87" s="80"/>
      <c r="SCZ87" s="80"/>
      <c r="SDA87" s="80"/>
      <c r="SDB87" s="80"/>
      <c r="SDC87" s="80"/>
      <c r="SDD87" s="80"/>
      <c r="SDE87" s="80"/>
      <c r="SDF87" s="80"/>
      <c r="SDG87" s="80"/>
      <c r="SDH87" s="80"/>
      <c r="SDI87" s="80"/>
      <c r="SDJ87" s="80"/>
      <c r="SDK87" s="80"/>
      <c r="SDL87" s="80"/>
      <c r="SDM87" s="80"/>
      <c r="SDN87" s="80"/>
      <c r="SDO87" s="80"/>
      <c r="SDP87" s="80"/>
      <c r="SDQ87" s="80"/>
      <c r="SDR87" s="80"/>
      <c r="SDS87" s="80"/>
      <c r="SDT87" s="80"/>
      <c r="SDU87" s="80"/>
      <c r="SDV87" s="80"/>
      <c r="SDW87" s="80"/>
      <c r="SDX87" s="80"/>
      <c r="SDY87" s="80"/>
      <c r="SDZ87" s="80"/>
      <c r="SEA87" s="80"/>
      <c r="SEB87" s="80"/>
      <c r="SEC87" s="80"/>
      <c r="SED87" s="80"/>
      <c r="SEE87" s="80"/>
      <c r="SEF87" s="80"/>
      <c r="SEG87" s="80"/>
      <c r="SEH87" s="80"/>
      <c r="SEI87" s="80"/>
      <c r="SEJ87" s="80"/>
      <c r="SEK87" s="80"/>
      <c r="SEL87" s="80"/>
      <c r="SEM87" s="80"/>
      <c r="SEN87" s="80"/>
      <c r="SEO87" s="80"/>
      <c r="SEP87" s="80"/>
      <c r="SEQ87" s="80"/>
      <c r="SER87" s="80"/>
      <c r="SES87" s="80"/>
      <c r="SET87" s="80"/>
      <c r="SEU87" s="80"/>
      <c r="SEV87" s="80"/>
      <c r="SEW87" s="80"/>
      <c r="SEX87" s="80"/>
      <c r="SEY87" s="80"/>
      <c r="SEZ87" s="80"/>
      <c r="SFA87" s="80"/>
      <c r="SFB87" s="80"/>
      <c r="SFC87" s="80"/>
      <c r="SFD87" s="80"/>
      <c r="SFE87" s="80"/>
      <c r="SFF87" s="80"/>
      <c r="SFG87" s="80"/>
      <c r="SFH87" s="80"/>
      <c r="SFI87" s="80"/>
      <c r="SFJ87" s="80"/>
      <c r="SFK87" s="80"/>
      <c r="SFL87" s="80"/>
      <c r="SFM87" s="80"/>
      <c r="SFN87" s="80"/>
      <c r="SFO87" s="80"/>
      <c r="SFP87" s="80"/>
      <c r="SFQ87" s="80"/>
      <c r="SFR87" s="80"/>
      <c r="SFS87" s="80"/>
      <c r="SFT87" s="80"/>
      <c r="SFU87" s="80"/>
      <c r="SFV87" s="80"/>
      <c r="SFW87" s="80"/>
      <c r="SFX87" s="80"/>
      <c r="SFY87" s="80"/>
      <c r="SFZ87" s="80"/>
      <c r="SGA87" s="80"/>
      <c r="SGB87" s="80"/>
      <c r="SGC87" s="80"/>
      <c r="SGD87" s="80"/>
      <c r="SGE87" s="80"/>
      <c r="SGF87" s="80"/>
      <c r="SGG87" s="80"/>
      <c r="SGH87" s="80"/>
      <c r="SGI87" s="80"/>
      <c r="SGJ87" s="80"/>
      <c r="SGK87" s="80"/>
      <c r="SGL87" s="80"/>
      <c r="SGM87" s="80"/>
      <c r="SGN87" s="80"/>
      <c r="SGO87" s="80"/>
      <c r="SGP87" s="80"/>
      <c r="SGQ87" s="80"/>
      <c r="SGR87" s="80"/>
      <c r="SGS87" s="80"/>
      <c r="SGT87" s="80"/>
      <c r="SGU87" s="80"/>
      <c r="SGV87" s="80"/>
      <c r="SGW87" s="80"/>
      <c r="SGX87" s="80"/>
      <c r="SGY87" s="80"/>
      <c r="SGZ87" s="80"/>
      <c r="SHA87" s="80"/>
      <c r="SHB87" s="80"/>
      <c r="SHC87" s="80"/>
      <c r="SHD87" s="80"/>
      <c r="SHE87" s="80"/>
      <c r="SHF87" s="80"/>
      <c r="SHG87" s="80"/>
      <c r="SHH87" s="80"/>
      <c r="SHI87" s="80"/>
      <c r="SHJ87" s="80"/>
      <c r="SHK87" s="80"/>
      <c r="SHL87" s="80"/>
      <c r="SHM87" s="80"/>
      <c r="SHN87" s="80"/>
      <c r="SHO87" s="80"/>
      <c r="SHP87" s="80"/>
      <c r="SHQ87" s="80"/>
      <c r="SHR87" s="80"/>
      <c r="SHS87" s="80"/>
      <c r="SHT87" s="80"/>
      <c r="SHU87" s="80"/>
      <c r="SHV87" s="80"/>
      <c r="SHW87" s="80"/>
      <c r="SHX87" s="80"/>
      <c r="SHY87" s="80"/>
      <c r="SHZ87" s="80"/>
      <c r="SIA87" s="80"/>
      <c r="SIB87" s="80"/>
      <c r="SIC87" s="80"/>
      <c r="SID87" s="80"/>
      <c r="SIE87" s="80"/>
      <c r="SIF87" s="80"/>
      <c r="SIG87" s="80"/>
      <c r="SIH87" s="80"/>
      <c r="SII87" s="80"/>
      <c r="SIJ87" s="80"/>
      <c r="SIK87" s="80"/>
      <c r="SIL87" s="80"/>
      <c r="SIM87" s="80"/>
      <c r="SIN87" s="80"/>
      <c r="SIO87" s="80"/>
      <c r="SIP87" s="80"/>
      <c r="SIQ87" s="80"/>
      <c r="SIR87" s="80"/>
      <c r="SIS87" s="80"/>
      <c r="SIT87" s="80"/>
      <c r="SIU87" s="80"/>
      <c r="SIV87" s="80"/>
      <c r="SIW87" s="80"/>
      <c r="SIX87" s="80"/>
      <c r="SIY87" s="80"/>
      <c r="SIZ87" s="80"/>
      <c r="SJA87" s="80"/>
      <c r="SJB87" s="80"/>
      <c r="SJC87" s="80"/>
      <c r="SJD87" s="80"/>
      <c r="SJE87" s="80"/>
      <c r="SJF87" s="80"/>
      <c r="SJG87" s="80"/>
      <c r="SJH87" s="80"/>
      <c r="SJI87" s="80"/>
      <c r="SJJ87" s="80"/>
      <c r="SJK87" s="80"/>
      <c r="SJL87" s="80"/>
      <c r="SJM87" s="80"/>
      <c r="SJN87" s="80"/>
      <c r="SJO87" s="80"/>
      <c r="SJP87" s="80"/>
      <c r="SJQ87" s="80"/>
      <c r="SJR87" s="80"/>
      <c r="SJS87" s="80"/>
      <c r="SJT87" s="80"/>
      <c r="SJU87" s="80"/>
      <c r="SJV87" s="80"/>
      <c r="SJW87" s="80"/>
      <c r="SJX87" s="80"/>
      <c r="SJY87" s="80"/>
      <c r="SJZ87" s="80"/>
      <c r="SKA87" s="80"/>
      <c r="SKB87" s="80"/>
      <c r="SKC87" s="80"/>
      <c r="SKD87" s="80"/>
      <c r="SKE87" s="80"/>
      <c r="SKF87" s="80"/>
      <c r="SKG87" s="80"/>
      <c r="SKH87" s="80"/>
      <c r="SKI87" s="80"/>
      <c r="SKJ87" s="80"/>
      <c r="SKK87" s="80"/>
      <c r="SKL87" s="80"/>
      <c r="SKM87" s="80"/>
      <c r="SKN87" s="80"/>
      <c r="SKO87" s="80"/>
      <c r="SKP87" s="80"/>
      <c r="SKQ87" s="80"/>
      <c r="SKR87" s="80"/>
      <c r="SKS87" s="80"/>
      <c r="SKT87" s="80"/>
      <c r="SKU87" s="80"/>
      <c r="SKV87" s="80"/>
      <c r="SKW87" s="80"/>
      <c r="SKX87" s="80"/>
      <c r="SKY87" s="80"/>
      <c r="SKZ87" s="80"/>
      <c r="SLA87" s="80"/>
      <c r="SLB87" s="80"/>
      <c r="SLC87" s="80"/>
      <c r="SLD87" s="80"/>
      <c r="SLE87" s="80"/>
      <c r="SLF87" s="80"/>
      <c r="SLG87" s="80"/>
      <c r="SLH87" s="80"/>
      <c r="SLI87" s="80"/>
      <c r="SLJ87" s="80"/>
      <c r="SLK87" s="80"/>
      <c r="SLL87" s="80"/>
      <c r="SLM87" s="80"/>
      <c r="SLN87" s="80"/>
      <c r="SLO87" s="80"/>
      <c r="SLP87" s="80"/>
      <c r="SLQ87" s="80"/>
      <c r="SLR87" s="80"/>
      <c r="SLS87" s="80"/>
      <c r="SLT87" s="80"/>
      <c r="SLU87" s="80"/>
      <c r="SLV87" s="80"/>
      <c r="SLW87" s="80"/>
      <c r="SLX87" s="80"/>
      <c r="SLY87" s="80"/>
      <c r="SLZ87" s="80"/>
      <c r="SMA87" s="80"/>
      <c r="SMB87" s="80"/>
      <c r="SMC87" s="80"/>
      <c r="SMD87" s="80"/>
      <c r="SME87" s="80"/>
      <c r="SMF87" s="80"/>
      <c r="SMG87" s="80"/>
      <c r="SMH87" s="80"/>
      <c r="SMI87" s="80"/>
      <c r="SMJ87" s="80"/>
      <c r="SMK87" s="80"/>
      <c r="SML87" s="80"/>
      <c r="SMM87" s="80"/>
      <c r="SMN87" s="80"/>
      <c r="SMO87" s="80"/>
      <c r="SMP87" s="80"/>
      <c r="SMQ87" s="80"/>
      <c r="SMR87" s="80"/>
      <c r="SMS87" s="80"/>
      <c r="SMT87" s="80"/>
      <c r="SMU87" s="80"/>
      <c r="SMV87" s="80"/>
      <c r="SMW87" s="80"/>
      <c r="SMX87" s="80"/>
      <c r="SMY87" s="80"/>
      <c r="SMZ87" s="80"/>
      <c r="SNA87" s="80"/>
      <c r="SNB87" s="80"/>
      <c r="SNC87" s="80"/>
      <c r="SND87" s="80"/>
      <c r="SNE87" s="80"/>
      <c r="SNF87" s="80"/>
      <c r="SNG87" s="80"/>
      <c r="SNH87" s="80"/>
      <c r="SNI87" s="80"/>
      <c r="SNJ87" s="80"/>
      <c r="SNK87" s="80"/>
      <c r="SNL87" s="80"/>
      <c r="SNM87" s="80"/>
      <c r="SNN87" s="80"/>
      <c r="SNO87" s="80"/>
      <c r="SNP87" s="80"/>
      <c r="SNQ87" s="80"/>
      <c r="SNR87" s="80"/>
      <c r="SNS87" s="80"/>
      <c r="SNT87" s="80"/>
      <c r="SNU87" s="80"/>
      <c r="SNV87" s="80"/>
      <c r="SNW87" s="80"/>
      <c r="SNX87" s="80"/>
      <c r="SNY87" s="80"/>
      <c r="SNZ87" s="80"/>
      <c r="SOA87" s="80"/>
      <c r="SOB87" s="80"/>
      <c r="SOC87" s="80"/>
      <c r="SOD87" s="80"/>
      <c r="SOE87" s="80"/>
      <c r="SOF87" s="80"/>
      <c r="SOG87" s="80"/>
      <c r="SOH87" s="80"/>
      <c r="SOI87" s="80"/>
      <c r="SOJ87" s="80"/>
      <c r="SOK87" s="80"/>
      <c r="SOL87" s="80"/>
      <c r="SOM87" s="80"/>
      <c r="SON87" s="80"/>
      <c r="SOO87" s="80"/>
      <c r="SOP87" s="80"/>
      <c r="SOQ87" s="80"/>
      <c r="SOR87" s="80"/>
      <c r="SOS87" s="80"/>
      <c r="SOT87" s="80"/>
      <c r="SOU87" s="80"/>
      <c r="SOV87" s="80"/>
      <c r="SOW87" s="80"/>
      <c r="SOX87" s="80"/>
      <c r="SOY87" s="80"/>
      <c r="SOZ87" s="80"/>
      <c r="SPA87" s="80"/>
      <c r="SPB87" s="80"/>
      <c r="SPC87" s="80"/>
      <c r="SPD87" s="80"/>
      <c r="SPE87" s="80"/>
      <c r="SPF87" s="80"/>
      <c r="SPG87" s="80"/>
      <c r="SPH87" s="80"/>
      <c r="SPI87" s="80"/>
      <c r="SPJ87" s="80"/>
      <c r="SPK87" s="80"/>
      <c r="SPL87" s="80"/>
      <c r="SPM87" s="80"/>
      <c r="SPN87" s="80"/>
      <c r="SPO87" s="80"/>
      <c r="SPP87" s="80"/>
      <c r="SPQ87" s="80"/>
      <c r="SPR87" s="80"/>
      <c r="SPS87" s="80"/>
      <c r="SPT87" s="80"/>
      <c r="SPU87" s="80"/>
      <c r="SPV87" s="80"/>
      <c r="SPW87" s="80"/>
      <c r="SPX87" s="80"/>
      <c r="SPY87" s="80"/>
      <c r="SPZ87" s="80"/>
      <c r="SQA87" s="80"/>
      <c r="SQB87" s="80"/>
      <c r="SQC87" s="80"/>
      <c r="SQD87" s="80"/>
      <c r="SQE87" s="80"/>
      <c r="SQF87" s="80"/>
      <c r="SQG87" s="80"/>
      <c r="SQH87" s="80"/>
      <c r="SQI87" s="80"/>
      <c r="SQJ87" s="80"/>
      <c r="SQK87" s="80"/>
      <c r="SQL87" s="80"/>
      <c r="SQM87" s="80"/>
      <c r="SQN87" s="80"/>
      <c r="SQO87" s="80"/>
      <c r="SQP87" s="80"/>
      <c r="SQQ87" s="80"/>
      <c r="SQR87" s="80"/>
      <c r="SQS87" s="80"/>
      <c r="SQT87" s="80"/>
      <c r="SQU87" s="80"/>
      <c r="SQV87" s="80"/>
      <c r="SQW87" s="80"/>
      <c r="SQX87" s="80"/>
      <c r="SQY87" s="80"/>
      <c r="SQZ87" s="80"/>
      <c r="SRA87" s="80"/>
      <c r="SRB87" s="80"/>
      <c r="SRC87" s="80"/>
      <c r="SRD87" s="80"/>
      <c r="SRE87" s="80"/>
      <c r="SRF87" s="80"/>
      <c r="SRG87" s="80"/>
      <c r="SRH87" s="80"/>
      <c r="SRI87" s="80"/>
      <c r="SRJ87" s="80"/>
      <c r="SRK87" s="80"/>
      <c r="SRL87" s="80"/>
      <c r="SRM87" s="80"/>
      <c r="SRN87" s="80"/>
      <c r="SRO87" s="80"/>
      <c r="SRP87" s="80"/>
      <c r="SRQ87" s="80"/>
      <c r="SRR87" s="80"/>
      <c r="SRS87" s="80"/>
      <c r="SRT87" s="80"/>
      <c r="SRU87" s="80"/>
      <c r="SRV87" s="80"/>
      <c r="SRW87" s="80"/>
      <c r="SRX87" s="80"/>
      <c r="SRY87" s="80"/>
      <c r="SRZ87" s="80"/>
      <c r="SSA87" s="80"/>
      <c r="SSB87" s="80"/>
      <c r="SSC87" s="80"/>
      <c r="SSD87" s="80"/>
      <c r="SSE87" s="80"/>
      <c r="SSF87" s="80"/>
      <c r="SSG87" s="80"/>
      <c r="SSH87" s="80"/>
      <c r="SSI87" s="80"/>
      <c r="SSJ87" s="80"/>
      <c r="SSK87" s="80"/>
      <c r="SSL87" s="80"/>
      <c r="SSM87" s="80"/>
      <c r="SSN87" s="80"/>
      <c r="SSO87" s="80"/>
      <c r="SSP87" s="80"/>
      <c r="SSQ87" s="80"/>
      <c r="SSR87" s="80"/>
      <c r="SSS87" s="80"/>
      <c r="SST87" s="80"/>
      <c r="SSU87" s="80"/>
      <c r="SSV87" s="80"/>
      <c r="SSW87" s="80"/>
      <c r="SSX87" s="80"/>
      <c r="SSY87" s="80"/>
      <c r="SSZ87" s="80"/>
      <c r="STA87" s="80"/>
      <c r="STB87" s="80"/>
      <c r="STC87" s="80"/>
      <c r="STD87" s="80"/>
      <c r="STE87" s="80"/>
      <c r="STF87" s="80"/>
      <c r="STG87" s="80"/>
      <c r="STH87" s="80"/>
      <c r="STI87" s="80"/>
      <c r="STJ87" s="80"/>
      <c r="STK87" s="80"/>
      <c r="STL87" s="80"/>
      <c r="STM87" s="80"/>
      <c r="STN87" s="80"/>
      <c r="STO87" s="80"/>
      <c r="STP87" s="80"/>
      <c r="STQ87" s="80"/>
      <c r="STR87" s="80"/>
      <c r="STS87" s="80"/>
      <c r="STT87" s="80"/>
      <c r="STU87" s="80"/>
      <c r="STV87" s="80"/>
      <c r="STW87" s="80"/>
      <c r="STX87" s="80"/>
      <c r="STY87" s="80"/>
      <c r="STZ87" s="80"/>
      <c r="SUA87" s="80"/>
      <c r="SUB87" s="80"/>
      <c r="SUC87" s="80"/>
      <c r="SUD87" s="80"/>
      <c r="SUE87" s="80"/>
      <c r="SUF87" s="80"/>
      <c r="SUG87" s="80"/>
      <c r="SUH87" s="80"/>
      <c r="SUI87" s="80"/>
      <c r="SUJ87" s="80"/>
      <c r="SUK87" s="80"/>
      <c r="SUL87" s="80"/>
      <c r="SUM87" s="80"/>
      <c r="SUN87" s="80"/>
      <c r="SUO87" s="80"/>
      <c r="SUP87" s="80"/>
      <c r="SUQ87" s="80"/>
      <c r="SUR87" s="80"/>
      <c r="SUS87" s="80"/>
      <c r="SUT87" s="80"/>
      <c r="SUU87" s="80"/>
      <c r="SUV87" s="80"/>
      <c r="SUW87" s="80"/>
      <c r="SUX87" s="80"/>
      <c r="SUY87" s="80"/>
      <c r="SUZ87" s="80"/>
      <c r="SVA87" s="80"/>
      <c r="SVB87" s="80"/>
      <c r="SVC87" s="80"/>
      <c r="SVD87" s="80"/>
      <c r="SVE87" s="80"/>
      <c r="SVF87" s="80"/>
      <c r="SVG87" s="80"/>
      <c r="SVH87" s="80"/>
      <c r="SVI87" s="80"/>
      <c r="SVJ87" s="80"/>
      <c r="SVK87" s="80"/>
      <c r="SVL87" s="80"/>
      <c r="SVM87" s="80"/>
      <c r="SVN87" s="80"/>
      <c r="SVO87" s="80"/>
      <c r="SVP87" s="80"/>
      <c r="SVQ87" s="80"/>
      <c r="SVR87" s="80"/>
      <c r="SVS87" s="80"/>
      <c r="SVT87" s="80"/>
      <c r="SVU87" s="80"/>
      <c r="SVV87" s="80"/>
      <c r="SVW87" s="80"/>
      <c r="SVX87" s="80"/>
      <c r="SVY87" s="80"/>
      <c r="SVZ87" s="80"/>
      <c r="SWA87" s="80"/>
      <c r="SWB87" s="80"/>
      <c r="SWC87" s="80"/>
      <c r="SWD87" s="80"/>
      <c r="SWE87" s="80"/>
      <c r="SWF87" s="80"/>
      <c r="SWG87" s="80"/>
      <c r="SWH87" s="80"/>
      <c r="SWI87" s="80"/>
      <c r="SWJ87" s="80"/>
      <c r="SWK87" s="80"/>
      <c r="SWL87" s="80"/>
      <c r="SWM87" s="80"/>
      <c r="SWN87" s="80"/>
      <c r="SWO87" s="80"/>
      <c r="SWP87" s="80"/>
      <c r="SWQ87" s="80"/>
      <c r="SWR87" s="80"/>
      <c r="SWS87" s="80"/>
      <c r="SWT87" s="80"/>
      <c r="SWU87" s="80"/>
      <c r="SWV87" s="80"/>
      <c r="SWW87" s="80"/>
      <c r="SWX87" s="80"/>
      <c r="SWY87" s="80"/>
      <c r="SWZ87" s="80"/>
      <c r="SXA87" s="80"/>
      <c r="SXB87" s="80"/>
      <c r="SXC87" s="80"/>
      <c r="SXD87" s="80"/>
      <c r="SXE87" s="80"/>
      <c r="SXF87" s="80"/>
      <c r="SXG87" s="80"/>
      <c r="SXH87" s="80"/>
      <c r="SXI87" s="80"/>
      <c r="SXJ87" s="80"/>
      <c r="SXK87" s="80"/>
      <c r="SXL87" s="80"/>
      <c r="SXM87" s="80"/>
      <c r="SXN87" s="80"/>
      <c r="SXO87" s="80"/>
      <c r="SXP87" s="80"/>
      <c r="SXQ87" s="80"/>
      <c r="SXR87" s="80"/>
      <c r="SXS87" s="80"/>
      <c r="SXT87" s="80"/>
      <c r="SXU87" s="80"/>
      <c r="SXV87" s="80"/>
      <c r="SXW87" s="80"/>
      <c r="SXX87" s="80"/>
      <c r="SXY87" s="80"/>
      <c r="SXZ87" s="80"/>
      <c r="SYA87" s="80"/>
      <c r="SYB87" s="80"/>
      <c r="SYC87" s="80"/>
      <c r="SYD87" s="80"/>
      <c r="SYE87" s="80"/>
      <c r="SYF87" s="80"/>
      <c r="SYG87" s="80"/>
      <c r="SYH87" s="80"/>
      <c r="SYI87" s="80"/>
      <c r="SYJ87" s="80"/>
      <c r="SYK87" s="80"/>
      <c r="SYL87" s="80"/>
      <c r="SYM87" s="80"/>
      <c r="SYN87" s="80"/>
      <c r="SYO87" s="80"/>
      <c r="SYP87" s="80"/>
      <c r="SYQ87" s="80"/>
      <c r="SYR87" s="80"/>
      <c r="SYS87" s="80"/>
      <c r="SYT87" s="80"/>
      <c r="SYU87" s="80"/>
      <c r="SYV87" s="80"/>
      <c r="SYW87" s="80"/>
      <c r="SYX87" s="80"/>
      <c r="SYY87" s="80"/>
      <c r="SYZ87" s="80"/>
      <c r="SZA87" s="80"/>
      <c r="SZB87" s="80"/>
      <c r="SZC87" s="80"/>
      <c r="SZD87" s="80"/>
      <c r="SZE87" s="80"/>
      <c r="SZF87" s="80"/>
      <c r="SZG87" s="80"/>
      <c r="SZH87" s="80"/>
      <c r="SZI87" s="80"/>
      <c r="SZJ87" s="80"/>
      <c r="SZK87" s="80"/>
      <c r="SZL87" s="80"/>
      <c r="SZM87" s="80"/>
      <c r="SZN87" s="80"/>
      <c r="SZO87" s="80"/>
      <c r="SZP87" s="80"/>
      <c r="SZQ87" s="80"/>
      <c r="SZR87" s="80"/>
      <c r="SZS87" s="80"/>
      <c r="SZT87" s="80"/>
      <c r="SZU87" s="80"/>
      <c r="SZV87" s="80"/>
      <c r="SZW87" s="80"/>
      <c r="SZX87" s="80"/>
      <c r="SZY87" s="80"/>
      <c r="SZZ87" s="80"/>
      <c r="TAA87" s="80"/>
      <c r="TAB87" s="80"/>
      <c r="TAC87" s="80"/>
      <c r="TAD87" s="80"/>
      <c r="TAE87" s="80"/>
      <c r="TAF87" s="80"/>
      <c r="TAG87" s="80"/>
      <c r="TAH87" s="80"/>
      <c r="TAI87" s="80"/>
      <c r="TAJ87" s="80"/>
      <c r="TAK87" s="80"/>
      <c r="TAL87" s="80"/>
      <c r="TAM87" s="80"/>
      <c r="TAN87" s="80"/>
      <c r="TAO87" s="80"/>
      <c r="TAP87" s="80"/>
      <c r="TAQ87" s="80"/>
      <c r="TAR87" s="80"/>
      <c r="TAS87" s="80"/>
      <c r="TAT87" s="80"/>
      <c r="TAU87" s="80"/>
      <c r="TAV87" s="80"/>
      <c r="TAW87" s="80"/>
      <c r="TAX87" s="80"/>
      <c r="TAY87" s="80"/>
      <c r="TAZ87" s="80"/>
      <c r="TBA87" s="80"/>
      <c r="TBB87" s="80"/>
      <c r="TBC87" s="80"/>
      <c r="TBD87" s="80"/>
      <c r="TBE87" s="80"/>
      <c r="TBF87" s="80"/>
      <c r="TBG87" s="80"/>
      <c r="TBH87" s="80"/>
      <c r="TBI87" s="80"/>
      <c r="TBJ87" s="80"/>
      <c r="TBK87" s="80"/>
      <c r="TBL87" s="80"/>
      <c r="TBM87" s="80"/>
      <c r="TBN87" s="80"/>
      <c r="TBO87" s="80"/>
      <c r="TBP87" s="80"/>
      <c r="TBQ87" s="80"/>
      <c r="TBR87" s="80"/>
      <c r="TBS87" s="80"/>
      <c r="TBT87" s="80"/>
      <c r="TBU87" s="80"/>
      <c r="TBV87" s="80"/>
      <c r="TBW87" s="80"/>
      <c r="TBX87" s="80"/>
      <c r="TBY87" s="80"/>
      <c r="TBZ87" s="80"/>
      <c r="TCA87" s="80"/>
      <c r="TCB87" s="80"/>
      <c r="TCC87" s="80"/>
      <c r="TCD87" s="80"/>
      <c r="TCE87" s="80"/>
      <c r="TCF87" s="80"/>
      <c r="TCG87" s="80"/>
      <c r="TCH87" s="80"/>
      <c r="TCI87" s="80"/>
      <c r="TCJ87" s="80"/>
      <c r="TCK87" s="80"/>
      <c r="TCL87" s="80"/>
      <c r="TCM87" s="80"/>
      <c r="TCN87" s="80"/>
      <c r="TCO87" s="80"/>
      <c r="TCP87" s="80"/>
      <c r="TCQ87" s="80"/>
      <c r="TCR87" s="80"/>
      <c r="TCS87" s="80"/>
      <c r="TCT87" s="80"/>
      <c r="TCU87" s="80"/>
      <c r="TCV87" s="80"/>
      <c r="TCW87" s="80"/>
      <c r="TCX87" s="80"/>
      <c r="TCY87" s="80"/>
      <c r="TCZ87" s="80"/>
      <c r="TDA87" s="80"/>
      <c r="TDB87" s="80"/>
      <c r="TDC87" s="80"/>
      <c r="TDD87" s="80"/>
      <c r="TDE87" s="80"/>
      <c r="TDF87" s="80"/>
      <c r="TDG87" s="80"/>
      <c r="TDH87" s="80"/>
      <c r="TDI87" s="80"/>
      <c r="TDJ87" s="80"/>
      <c r="TDK87" s="80"/>
      <c r="TDL87" s="80"/>
      <c r="TDM87" s="80"/>
      <c r="TDN87" s="80"/>
      <c r="TDO87" s="80"/>
      <c r="TDP87" s="80"/>
      <c r="TDQ87" s="80"/>
      <c r="TDR87" s="80"/>
      <c r="TDS87" s="80"/>
      <c r="TDT87" s="80"/>
      <c r="TDU87" s="80"/>
      <c r="TDV87" s="80"/>
      <c r="TDW87" s="80"/>
      <c r="TDX87" s="80"/>
      <c r="TDY87" s="80"/>
      <c r="TDZ87" s="80"/>
      <c r="TEA87" s="80"/>
      <c r="TEB87" s="80"/>
      <c r="TEC87" s="80"/>
      <c r="TED87" s="80"/>
      <c r="TEE87" s="80"/>
      <c r="TEF87" s="80"/>
      <c r="TEG87" s="80"/>
      <c r="TEH87" s="80"/>
      <c r="TEI87" s="80"/>
      <c r="TEJ87" s="80"/>
      <c r="TEK87" s="80"/>
      <c r="TEL87" s="80"/>
      <c r="TEM87" s="80"/>
      <c r="TEN87" s="80"/>
      <c r="TEO87" s="80"/>
      <c r="TEP87" s="80"/>
      <c r="TEQ87" s="80"/>
      <c r="TER87" s="80"/>
      <c r="TES87" s="80"/>
      <c r="TET87" s="80"/>
      <c r="TEU87" s="80"/>
      <c r="TEV87" s="80"/>
      <c r="TEW87" s="80"/>
      <c r="TEX87" s="80"/>
      <c r="TEY87" s="80"/>
      <c r="TEZ87" s="80"/>
      <c r="TFA87" s="80"/>
      <c r="TFB87" s="80"/>
      <c r="TFC87" s="80"/>
      <c r="TFD87" s="80"/>
      <c r="TFE87" s="80"/>
      <c r="TFF87" s="80"/>
      <c r="TFG87" s="80"/>
      <c r="TFH87" s="80"/>
      <c r="TFI87" s="80"/>
      <c r="TFJ87" s="80"/>
      <c r="TFK87" s="80"/>
      <c r="TFL87" s="80"/>
      <c r="TFM87" s="80"/>
      <c r="TFN87" s="80"/>
      <c r="TFO87" s="80"/>
      <c r="TFP87" s="80"/>
      <c r="TFQ87" s="80"/>
      <c r="TFR87" s="80"/>
      <c r="TFS87" s="80"/>
      <c r="TFT87" s="80"/>
      <c r="TFU87" s="80"/>
      <c r="TFV87" s="80"/>
      <c r="TFW87" s="80"/>
      <c r="TFX87" s="80"/>
      <c r="TFY87" s="80"/>
      <c r="TFZ87" s="80"/>
      <c r="TGA87" s="80"/>
      <c r="TGB87" s="80"/>
      <c r="TGC87" s="80"/>
      <c r="TGD87" s="80"/>
      <c r="TGE87" s="80"/>
      <c r="TGF87" s="80"/>
      <c r="TGG87" s="80"/>
      <c r="TGH87" s="80"/>
      <c r="TGI87" s="80"/>
      <c r="TGJ87" s="80"/>
      <c r="TGK87" s="80"/>
      <c r="TGL87" s="80"/>
      <c r="TGM87" s="80"/>
      <c r="TGN87" s="80"/>
      <c r="TGO87" s="80"/>
      <c r="TGP87" s="80"/>
      <c r="TGQ87" s="80"/>
      <c r="TGR87" s="80"/>
      <c r="TGS87" s="80"/>
      <c r="TGT87" s="80"/>
      <c r="TGU87" s="80"/>
      <c r="TGV87" s="80"/>
      <c r="TGW87" s="80"/>
      <c r="TGX87" s="80"/>
      <c r="TGY87" s="80"/>
      <c r="TGZ87" s="80"/>
      <c r="THA87" s="80"/>
      <c r="THB87" s="80"/>
      <c r="THC87" s="80"/>
      <c r="THD87" s="80"/>
      <c r="THE87" s="80"/>
      <c r="THF87" s="80"/>
      <c r="THG87" s="80"/>
      <c r="THH87" s="80"/>
      <c r="THI87" s="80"/>
      <c r="THJ87" s="80"/>
      <c r="THK87" s="80"/>
      <c r="THL87" s="80"/>
      <c r="THM87" s="80"/>
      <c r="THN87" s="80"/>
      <c r="THO87" s="80"/>
      <c r="THP87" s="80"/>
      <c r="THQ87" s="80"/>
      <c r="THR87" s="80"/>
      <c r="THS87" s="80"/>
      <c r="THT87" s="80"/>
      <c r="THU87" s="80"/>
      <c r="THV87" s="80"/>
      <c r="THW87" s="80"/>
      <c r="THX87" s="80"/>
      <c r="THY87" s="80"/>
      <c r="THZ87" s="80"/>
      <c r="TIA87" s="80"/>
      <c r="TIB87" s="80"/>
      <c r="TIC87" s="80"/>
      <c r="TID87" s="80"/>
      <c r="TIE87" s="80"/>
      <c r="TIF87" s="80"/>
      <c r="TIG87" s="80"/>
      <c r="TIH87" s="80"/>
      <c r="TII87" s="80"/>
      <c r="TIJ87" s="80"/>
      <c r="TIK87" s="80"/>
      <c r="TIL87" s="80"/>
      <c r="TIM87" s="80"/>
      <c r="TIN87" s="80"/>
      <c r="TIO87" s="80"/>
      <c r="TIP87" s="80"/>
      <c r="TIQ87" s="80"/>
      <c r="TIR87" s="80"/>
      <c r="TIS87" s="80"/>
      <c r="TIT87" s="80"/>
      <c r="TIU87" s="80"/>
      <c r="TIV87" s="80"/>
      <c r="TIW87" s="80"/>
      <c r="TIX87" s="80"/>
      <c r="TIY87" s="80"/>
      <c r="TIZ87" s="80"/>
      <c r="TJA87" s="80"/>
      <c r="TJB87" s="80"/>
      <c r="TJC87" s="80"/>
      <c r="TJD87" s="80"/>
      <c r="TJE87" s="80"/>
      <c r="TJF87" s="80"/>
      <c r="TJG87" s="80"/>
      <c r="TJH87" s="80"/>
      <c r="TJI87" s="80"/>
      <c r="TJJ87" s="80"/>
      <c r="TJK87" s="80"/>
      <c r="TJL87" s="80"/>
      <c r="TJM87" s="80"/>
      <c r="TJN87" s="80"/>
      <c r="TJO87" s="80"/>
      <c r="TJP87" s="80"/>
      <c r="TJQ87" s="80"/>
      <c r="TJR87" s="80"/>
      <c r="TJS87" s="80"/>
      <c r="TJT87" s="80"/>
      <c r="TJU87" s="80"/>
      <c r="TJV87" s="80"/>
      <c r="TJW87" s="80"/>
      <c r="TJX87" s="80"/>
      <c r="TJY87" s="80"/>
      <c r="TJZ87" s="80"/>
      <c r="TKA87" s="80"/>
      <c r="TKB87" s="80"/>
      <c r="TKC87" s="80"/>
      <c r="TKD87" s="80"/>
      <c r="TKE87" s="80"/>
      <c r="TKF87" s="80"/>
      <c r="TKG87" s="80"/>
      <c r="TKH87" s="80"/>
      <c r="TKI87" s="80"/>
      <c r="TKJ87" s="80"/>
      <c r="TKK87" s="80"/>
      <c r="TKL87" s="80"/>
      <c r="TKM87" s="80"/>
      <c r="TKN87" s="80"/>
      <c r="TKO87" s="80"/>
      <c r="TKP87" s="80"/>
      <c r="TKQ87" s="80"/>
      <c r="TKR87" s="80"/>
      <c r="TKS87" s="80"/>
      <c r="TKT87" s="80"/>
      <c r="TKU87" s="80"/>
      <c r="TKV87" s="80"/>
      <c r="TKW87" s="80"/>
      <c r="TKX87" s="80"/>
      <c r="TKY87" s="80"/>
      <c r="TKZ87" s="80"/>
      <c r="TLA87" s="80"/>
      <c r="TLB87" s="80"/>
      <c r="TLC87" s="80"/>
      <c r="TLD87" s="80"/>
      <c r="TLE87" s="80"/>
      <c r="TLF87" s="80"/>
      <c r="TLG87" s="80"/>
      <c r="TLH87" s="80"/>
      <c r="TLI87" s="80"/>
      <c r="TLJ87" s="80"/>
      <c r="TLK87" s="80"/>
      <c r="TLL87" s="80"/>
      <c r="TLM87" s="80"/>
      <c r="TLN87" s="80"/>
      <c r="TLO87" s="80"/>
      <c r="TLP87" s="80"/>
      <c r="TLQ87" s="80"/>
      <c r="TLR87" s="80"/>
      <c r="TLS87" s="80"/>
      <c r="TLT87" s="80"/>
      <c r="TLU87" s="80"/>
      <c r="TLV87" s="80"/>
      <c r="TLW87" s="80"/>
      <c r="TLX87" s="80"/>
      <c r="TLY87" s="80"/>
      <c r="TLZ87" s="80"/>
      <c r="TMA87" s="80"/>
      <c r="TMB87" s="80"/>
      <c r="TMC87" s="80"/>
      <c r="TMD87" s="80"/>
      <c r="TME87" s="80"/>
      <c r="TMF87" s="80"/>
      <c r="TMG87" s="80"/>
      <c r="TMH87" s="80"/>
      <c r="TMI87" s="80"/>
      <c r="TMJ87" s="80"/>
      <c r="TMK87" s="80"/>
      <c r="TML87" s="80"/>
      <c r="TMM87" s="80"/>
      <c r="TMN87" s="80"/>
      <c r="TMO87" s="80"/>
      <c r="TMP87" s="80"/>
      <c r="TMQ87" s="80"/>
      <c r="TMR87" s="80"/>
      <c r="TMS87" s="80"/>
      <c r="TMT87" s="80"/>
      <c r="TMU87" s="80"/>
      <c r="TMV87" s="80"/>
      <c r="TMW87" s="80"/>
      <c r="TMX87" s="80"/>
      <c r="TMY87" s="80"/>
      <c r="TMZ87" s="80"/>
      <c r="TNA87" s="80"/>
      <c r="TNB87" s="80"/>
      <c r="TNC87" s="80"/>
      <c r="TND87" s="80"/>
      <c r="TNE87" s="80"/>
      <c r="TNF87" s="80"/>
      <c r="TNG87" s="80"/>
      <c r="TNH87" s="80"/>
      <c r="TNI87" s="80"/>
      <c r="TNJ87" s="80"/>
      <c r="TNK87" s="80"/>
      <c r="TNL87" s="80"/>
      <c r="TNM87" s="80"/>
      <c r="TNN87" s="80"/>
      <c r="TNO87" s="80"/>
      <c r="TNP87" s="80"/>
      <c r="TNQ87" s="80"/>
      <c r="TNR87" s="80"/>
      <c r="TNS87" s="80"/>
      <c r="TNT87" s="80"/>
      <c r="TNU87" s="80"/>
      <c r="TNV87" s="80"/>
      <c r="TNW87" s="80"/>
      <c r="TNX87" s="80"/>
      <c r="TNY87" s="80"/>
      <c r="TNZ87" s="80"/>
      <c r="TOA87" s="80"/>
      <c r="TOB87" s="80"/>
      <c r="TOC87" s="80"/>
      <c r="TOD87" s="80"/>
      <c r="TOE87" s="80"/>
      <c r="TOF87" s="80"/>
      <c r="TOG87" s="80"/>
      <c r="TOH87" s="80"/>
      <c r="TOI87" s="80"/>
      <c r="TOJ87" s="80"/>
      <c r="TOK87" s="80"/>
      <c r="TOL87" s="80"/>
      <c r="TOM87" s="80"/>
      <c r="TON87" s="80"/>
      <c r="TOO87" s="80"/>
      <c r="TOP87" s="80"/>
      <c r="TOQ87" s="80"/>
      <c r="TOR87" s="80"/>
      <c r="TOS87" s="80"/>
      <c r="TOT87" s="80"/>
      <c r="TOU87" s="80"/>
      <c r="TOV87" s="80"/>
      <c r="TOW87" s="80"/>
      <c r="TOX87" s="80"/>
      <c r="TOY87" s="80"/>
      <c r="TOZ87" s="80"/>
      <c r="TPA87" s="80"/>
      <c r="TPB87" s="80"/>
      <c r="TPC87" s="80"/>
      <c r="TPD87" s="80"/>
      <c r="TPE87" s="80"/>
      <c r="TPF87" s="80"/>
      <c r="TPG87" s="80"/>
      <c r="TPH87" s="80"/>
      <c r="TPI87" s="80"/>
      <c r="TPJ87" s="80"/>
      <c r="TPK87" s="80"/>
      <c r="TPL87" s="80"/>
      <c r="TPM87" s="80"/>
      <c r="TPN87" s="80"/>
      <c r="TPO87" s="80"/>
      <c r="TPP87" s="80"/>
      <c r="TPQ87" s="80"/>
      <c r="TPR87" s="80"/>
      <c r="TPS87" s="80"/>
      <c r="TPT87" s="80"/>
      <c r="TPU87" s="80"/>
      <c r="TPV87" s="80"/>
      <c r="TPW87" s="80"/>
      <c r="TPX87" s="80"/>
      <c r="TPY87" s="80"/>
      <c r="TPZ87" s="80"/>
      <c r="TQA87" s="80"/>
      <c r="TQB87" s="80"/>
      <c r="TQC87" s="80"/>
      <c r="TQD87" s="80"/>
      <c r="TQE87" s="80"/>
      <c r="TQF87" s="80"/>
      <c r="TQG87" s="80"/>
      <c r="TQH87" s="80"/>
      <c r="TQI87" s="80"/>
      <c r="TQJ87" s="80"/>
      <c r="TQK87" s="80"/>
      <c r="TQL87" s="80"/>
      <c r="TQM87" s="80"/>
      <c r="TQN87" s="80"/>
      <c r="TQO87" s="80"/>
      <c r="TQP87" s="80"/>
      <c r="TQQ87" s="80"/>
      <c r="TQR87" s="80"/>
      <c r="TQS87" s="80"/>
      <c r="TQT87" s="80"/>
      <c r="TQU87" s="80"/>
      <c r="TQV87" s="80"/>
      <c r="TQW87" s="80"/>
      <c r="TQX87" s="80"/>
      <c r="TQY87" s="80"/>
      <c r="TQZ87" s="80"/>
      <c r="TRA87" s="80"/>
      <c r="TRB87" s="80"/>
      <c r="TRC87" s="80"/>
      <c r="TRD87" s="80"/>
      <c r="TRE87" s="80"/>
      <c r="TRF87" s="80"/>
      <c r="TRG87" s="80"/>
      <c r="TRH87" s="80"/>
      <c r="TRI87" s="80"/>
      <c r="TRJ87" s="80"/>
      <c r="TRK87" s="80"/>
      <c r="TRL87" s="80"/>
      <c r="TRM87" s="80"/>
      <c r="TRN87" s="80"/>
      <c r="TRO87" s="80"/>
      <c r="TRP87" s="80"/>
      <c r="TRQ87" s="80"/>
      <c r="TRR87" s="80"/>
      <c r="TRS87" s="80"/>
      <c r="TRT87" s="80"/>
      <c r="TRU87" s="80"/>
      <c r="TRV87" s="80"/>
      <c r="TRW87" s="80"/>
      <c r="TRX87" s="80"/>
      <c r="TRY87" s="80"/>
      <c r="TRZ87" s="80"/>
      <c r="TSA87" s="80"/>
      <c r="TSB87" s="80"/>
      <c r="TSC87" s="80"/>
      <c r="TSD87" s="80"/>
      <c r="TSE87" s="80"/>
      <c r="TSF87" s="80"/>
      <c r="TSG87" s="80"/>
      <c r="TSH87" s="80"/>
      <c r="TSI87" s="80"/>
      <c r="TSJ87" s="80"/>
      <c r="TSK87" s="80"/>
      <c r="TSL87" s="80"/>
      <c r="TSM87" s="80"/>
      <c r="TSN87" s="80"/>
      <c r="TSO87" s="80"/>
      <c r="TSP87" s="80"/>
      <c r="TSQ87" s="80"/>
      <c r="TSR87" s="80"/>
      <c r="TSS87" s="80"/>
      <c r="TST87" s="80"/>
      <c r="TSU87" s="80"/>
      <c r="TSV87" s="80"/>
      <c r="TSW87" s="80"/>
      <c r="TSX87" s="80"/>
      <c r="TSY87" s="80"/>
      <c r="TSZ87" s="80"/>
      <c r="TTA87" s="80"/>
      <c r="TTB87" s="80"/>
      <c r="TTC87" s="80"/>
      <c r="TTD87" s="80"/>
      <c r="TTE87" s="80"/>
      <c r="TTF87" s="80"/>
      <c r="TTG87" s="80"/>
      <c r="TTH87" s="80"/>
      <c r="TTI87" s="80"/>
      <c r="TTJ87" s="80"/>
      <c r="TTK87" s="80"/>
      <c r="TTL87" s="80"/>
      <c r="TTM87" s="80"/>
      <c r="TTN87" s="80"/>
      <c r="TTO87" s="80"/>
      <c r="TTP87" s="80"/>
      <c r="TTQ87" s="80"/>
      <c r="TTR87" s="80"/>
      <c r="TTS87" s="80"/>
      <c r="TTT87" s="80"/>
      <c r="TTU87" s="80"/>
      <c r="TTV87" s="80"/>
      <c r="TTW87" s="80"/>
      <c r="TTX87" s="80"/>
      <c r="TTY87" s="80"/>
      <c r="TTZ87" s="80"/>
      <c r="TUA87" s="80"/>
      <c r="TUB87" s="80"/>
      <c r="TUC87" s="80"/>
      <c r="TUD87" s="80"/>
      <c r="TUE87" s="80"/>
      <c r="TUF87" s="80"/>
      <c r="TUG87" s="80"/>
      <c r="TUH87" s="80"/>
      <c r="TUI87" s="80"/>
      <c r="TUJ87" s="80"/>
      <c r="TUK87" s="80"/>
      <c r="TUL87" s="80"/>
      <c r="TUM87" s="80"/>
      <c r="TUN87" s="80"/>
      <c r="TUO87" s="80"/>
      <c r="TUP87" s="80"/>
      <c r="TUQ87" s="80"/>
      <c r="TUR87" s="80"/>
      <c r="TUS87" s="80"/>
      <c r="TUT87" s="80"/>
      <c r="TUU87" s="80"/>
      <c r="TUV87" s="80"/>
      <c r="TUW87" s="80"/>
      <c r="TUX87" s="80"/>
      <c r="TUY87" s="80"/>
      <c r="TUZ87" s="80"/>
      <c r="TVA87" s="80"/>
      <c r="TVB87" s="80"/>
      <c r="TVC87" s="80"/>
      <c r="TVD87" s="80"/>
      <c r="TVE87" s="80"/>
      <c r="TVF87" s="80"/>
      <c r="TVG87" s="80"/>
      <c r="TVH87" s="80"/>
      <c r="TVI87" s="80"/>
      <c r="TVJ87" s="80"/>
      <c r="TVK87" s="80"/>
      <c r="TVL87" s="80"/>
      <c r="TVM87" s="80"/>
      <c r="TVN87" s="80"/>
      <c r="TVO87" s="80"/>
      <c r="TVP87" s="80"/>
      <c r="TVQ87" s="80"/>
      <c r="TVR87" s="80"/>
      <c r="TVS87" s="80"/>
      <c r="TVT87" s="80"/>
      <c r="TVU87" s="80"/>
      <c r="TVV87" s="80"/>
      <c r="TVW87" s="80"/>
      <c r="TVX87" s="80"/>
      <c r="TVY87" s="80"/>
      <c r="TVZ87" s="80"/>
      <c r="TWA87" s="80"/>
      <c r="TWB87" s="80"/>
      <c r="TWC87" s="80"/>
      <c r="TWD87" s="80"/>
      <c r="TWE87" s="80"/>
      <c r="TWF87" s="80"/>
      <c r="TWG87" s="80"/>
      <c r="TWH87" s="80"/>
      <c r="TWI87" s="80"/>
      <c r="TWJ87" s="80"/>
      <c r="TWK87" s="80"/>
      <c r="TWL87" s="80"/>
      <c r="TWM87" s="80"/>
      <c r="TWN87" s="80"/>
      <c r="TWO87" s="80"/>
      <c r="TWP87" s="80"/>
      <c r="TWQ87" s="80"/>
      <c r="TWR87" s="80"/>
      <c r="TWS87" s="80"/>
      <c r="TWT87" s="80"/>
      <c r="TWU87" s="80"/>
      <c r="TWV87" s="80"/>
      <c r="TWW87" s="80"/>
      <c r="TWX87" s="80"/>
      <c r="TWY87" s="80"/>
      <c r="TWZ87" s="80"/>
      <c r="TXA87" s="80"/>
      <c r="TXB87" s="80"/>
      <c r="TXC87" s="80"/>
      <c r="TXD87" s="80"/>
      <c r="TXE87" s="80"/>
      <c r="TXF87" s="80"/>
      <c r="TXG87" s="80"/>
      <c r="TXH87" s="80"/>
      <c r="TXI87" s="80"/>
      <c r="TXJ87" s="80"/>
      <c r="TXK87" s="80"/>
      <c r="TXL87" s="80"/>
      <c r="TXM87" s="80"/>
      <c r="TXN87" s="80"/>
      <c r="TXO87" s="80"/>
      <c r="TXP87" s="80"/>
      <c r="TXQ87" s="80"/>
      <c r="TXR87" s="80"/>
      <c r="TXS87" s="80"/>
      <c r="TXT87" s="80"/>
      <c r="TXU87" s="80"/>
      <c r="TXV87" s="80"/>
      <c r="TXW87" s="80"/>
      <c r="TXX87" s="80"/>
      <c r="TXY87" s="80"/>
      <c r="TXZ87" s="80"/>
      <c r="TYA87" s="80"/>
      <c r="TYB87" s="80"/>
      <c r="TYC87" s="80"/>
      <c r="TYD87" s="80"/>
      <c r="TYE87" s="80"/>
      <c r="TYF87" s="80"/>
      <c r="TYG87" s="80"/>
      <c r="TYH87" s="80"/>
      <c r="TYI87" s="80"/>
      <c r="TYJ87" s="80"/>
      <c r="TYK87" s="80"/>
      <c r="TYL87" s="80"/>
      <c r="TYM87" s="80"/>
      <c r="TYN87" s="80"/>
      <c r="TYO87" s="80"/>
      <c r="TYP87" s="80"/>
      <c r="TYQ87" s="80"/>
      <c r="TYR87" s="80"/>
      <c r="TYS87" s="80"/>
      <c r="TYT87" s="80"/>
      <c r="TYU87" s="80"/>
      <c r="TYV87" s="80"/>
      <c r="TYW87" s="80"/>
      <c r="TYX87" s="80"/>
      <c r="TYY87" s="80"/>
      <c r="TYZ87" s="80"/>
      <c r="TZA87" s="80"/>
      <c r="TZB87" s="80"/>
      <c r="TZC87" s="80"/>
      <c r="TZD87" s="80"/>
      <c r="TZE87" s="80"/>
      <c r="TZF87" s="80"/>
      <c r="TZG87" s="80"/>
      <c r="TZH87" s="80"/>
      <c r="TZI87" s="80"/>
      <c r="TZJ87" s="80"/>
      <c r="TZK87" s="80"/>
      <c r="TZL87" s="80"/>
      <c r="TZM87" s="80"/>
      <c r="TZN87" s="80"/>
      <c r="TZO87" s="80"/>
      <c r="TZP87" s="80"/>
      <c r="TZQ87" s="80"/>
      <c r="TZR87" s="80"/>
      <c r="TZS87" s="80"/>
      <c r="TZT87" s="80"/>
      <c r="TZU87" s="80"/>
      <c r="TZV87" s="80"/>
      <c r="TZW87" s="80"/>
      <c r="TZX87" s="80"/>
      <c r="TZY87" s="80"/>
      <c r="TZZ87" s="80"/>
      <c r="UAA87" s="80"/>
      <c r="UAB87" s="80"/>
      <c r="UAC87" s="80"/>
      <c r="UAD87" s="80"/>
      <c r="UAE87" s="80"/>
      <c r="UAF87" s="80"/>
      <c r="UAG87" s="80"/>
      <c r="UAH87" s="80"/>
      <c r="UAI87" s="80"/>
      <c r="UAJ87" s="80"/>
      <c r="UAK87" s="80"/>
      <c r="UAL87" s="80"/>
      <c r="UAM87" s="80"/>
      <c r="UAN87" s="80"/>
      <c r="UAO87" s="80"/>
      <c r="UAP87" s="80"/>
      <c r="UAQ87" s="80"/>
      <c r="UAR87" s="80"/>
      <c r="UAS87" s="80"/>
      <c r="UAT87" s="80"/>
      <c r="UAU87" s="80"/>
      <c r="UAV87" s="80"/>
      <c r="UAW87" s="80"/>
      <c r="UAX87" s="80"/>
      <c r="UAY87" s="80"/>
      <c r="UAZ87" s="80"/>
      <c r="UBA87" s="80"/>
      <c r="UBB87" s="80"/>
      <c r="UBC87" s="80"/>
      <c r="UBD87" s="80"/>
      <c r="UBE87" s="80"/>
      <c r="UBF87" s="80"/>
      <c r="UBG87" s="80"/>
      <c r="UBH87" s="80"/>
      <c r="UBI87" s="80"/>
      <c r="UBJ87" s="80"/>
      <c r="UBK87" s="80"/>
      <c r="UBL87" s="80"/>
      <c r="UBM87" s="80"/>
      <c r="UBN87" s="80"/>
      <c r="UBO87" s="80"/>
      <c r="UBP87" s="80"/>
      <c r="UBQ87" s="80"/>
      <c r="UBR87" s="80"/>
      <c r="UBS87" s="80"/>
      <c r="UBT87" s="80"/>
      <c r="UBU87" s="80"/>
      <c r="UBV87" s="80"/>
      <c r="UBW87" s="80"/>
      <c r="UBX87" s="80"/>
      <c r="UBY87" s="80"/>
      <c r="UBZ87" s="80"/>
      <c r="UCA87" s="80"/>
      <c r="UCB87" s="80"/>
      <c r="UCC87" s="80"/>
      <c r="UCD87" s="80"/>
      <c r="UCE87" s="80"/>
      <c r="UCF87" s="80"/>
      <c r="UCG87" s="80"/>
      <c r="UCH87" s="80"/>
      <c r="UCI87" s="80"/>
      <c r="UCJ87" s="80"/>
      <c r="UCK87" s="80"/>
      <c r="UCL87" s="80"/>
      <c r="UCM87" s="80"/>
      <c r="UCN87" s="80"/>
      <c r="UCO87" s="80"/>
      <c r="UCP87" s="80"/>
      <c r="UCQ87" s="80"/>
      <c r="UCR87" s="80"/>
      <c r="UCS87" s="80"/>
      <c r="UCT87" s="80"/>
      <c r="UCU87" s="80"/>
      <c r="UCV87" s="80"/>
      <c r="UCW87" s="80"/>
      <c r="UCX87" s="80"/>
      <c r="UCY87" s="80"/>
      <c r="UCZ87" s="80"/>
      <c r="UDA87" s="80"/>
      <c r="UDB87" s="80"/>
      <c r="UDC87" s="80"/>
      <c r="UDD87" s="80"/>
      <c r="UDE87" s="80"/>
      <c r="UDF87" s="80"/>
      <c r="UDG87" s="80"/>
      <c r="UDH87" s="80"/>
      <c r="UDI87" s="80"/>
      <c r="UDJ87" s="80"/>
      <c r="UDK87" s="80"/>
      <c r="UDL87" s="80"/>
      <c r="UDM87" s="80"/>
      <c r="UDN87" s="80"/>
      <c r="UDO87" s="80"/>
      <c r="UDP87" s="80"/>
      <c r="UDQ87" s="80"/>
      <c r="UDR87" s="80"/>
      <c r="UDS87" s="80"/>
      <c r="UDT87" s="80"/>
      <c r="UDU87" s="80"/>
      <c r="UDV87" s="80"/>
      <c r="UDW87" s="80"/>
      <c r="UDX87" s="80"/>
      <c r="UDY87" s="80"/>
      <c r="UDZ87" s="80"/>
      <c r="UEA87" s="80"/>
      <c r="UEB87" s="80"/>
      <c r="UEC87" s="80"/>
      <c r="UED87" s="80"/>
      <c r="UEE87" s="80"/>
      <c r="UEF87" s="80"/>
      <c r="UEG87" s="80"/>
      <c r="UEH87" s="80"/>
      <c r="UEI87" s="80"/>
      <c r="UEJ87" s="80"/>
      <c r="UEK87" s="80"/>
      <c r="UEL87" s="80"/>
      <c r="UEM87" s="80"/>
      <c r="UEN87" s="80"/>
      <c r="UEO87" s="80"/>
      <c r="UEP87" s="80"/>
      <c r="UEQ87" s="80"/>
      <c r="UER87" s="80"/>
      <c r="UES87" s="80"/>
      <c r="UET87" s="80"/>
      <c r="UEU87" s="80"/>
      <c r="UEV87" s="80"/>
      <c r="UEW87" s="80"/>
      <c r="UEX87" s="80"/>
      <c r="UEY87" s="80"/>
      <c r="UEZ87" s="80"/>
      <c r="UFA87" s="80"/>
      <c r="UFB87" s="80"/>
      <c r="UFC87" s="80"/>
      <c r="UFD87" s="80"/>
      <c r="UFE87" s="80"/>
      <c r="UFF87" s="80"/>
      <c r="UFG87" s="80"/>
      <c r="UFH87" s="80"/>
      <c r="UFI87" s="80"/>
      <c r="UFJ87" s="80"/>
      <c r="UFK87" s="80"/>
      <c r="UFL87" s="80"/>
      <c r="UFM87" s="80"/>
      <c r="UFN87" s="80"/>
      <c r="UFO87" s="80"/>
      <c r="UFP87" s="80"/>
      <c r="UFQ87" s="80"/>
      <c r="UFR87" s="80"/>
      <c r="UFS87" s="80"/>
      <c r="UFT87" s="80"/>
      <c r="UFU87" s="80"/>
      <c r="UFV87" s="80"/>
      <c r="UFW87" s="80"/>
      <c r="UFX87" s="80"/>
      <c r="UFY87" s="80"/>
      <c r="UFZ87" s="80"/>
      <c r="UGA87" s="80"/>
      <c r="UGB87" s="80"/>
      <c r="UGC87" s="80"/>
      <c r="UGD87" s="80"/>
      <c r="UGE87" s="80"/>
      <c r="UGF87" s="80"/>
      <c r="UGG87" s="80"/>
      <c r="UGH87" s="80"/>
      <c r="UGI87" s="80"/>
      <c r="UGJ87" s="80"/>
      <c r="UGK87" s="80"/>
      <c r="UGL87" s="80"/>
      <c r="UGM87" s="80"/>
      <c r="UGN87" s="80"/>
      <c r="UGO87" s="80"/>
      <c r="UGP87" s="80"/>
      <c r="UGQ87" s="80"/>
      <c r="UGR87" s="80"/>
      <c r="UGS87" s="80"/>
      <c r="UGT87" s="80"/>
      <c r="UGU87" s="80"/>
      <c r="UGV87" s="80"/>
      <c r="UGW87" s="80"/>
      <c r="UGX87" s="80"/>
      <c r="UGY87" s="80"/>
      <c r="UGZ87" s="80"/>
      <c r="UHA87" s="80"/>
      <c r="UHB87" s="80"/>
      <c r="UHC87" s="80"/>
      <c r="UHD87" s="80"/>
      <c r="UHE87" s="80"/>
      <c r="UHF87" s="80"/>
      <c r="UHG87" s="80"/>
      <c r="UHH87" s="80"/>
      <c r="UHI87" s="80"/>
      <c r="UHJ87" s="80"/>
      <c r="UHK87" s="80"/>
      <c r="UHL87" s="80"/>
      <c r="UHM87" s="80"/>
      <c r="UHN87" s="80"/>
      <c r="UHO87" s="80"/>
      <c r="UHP87" s="80"/>
      <c r="UHQ87" s="80"/>
      <c r="UHR87" s="80"/>
      <c r="UHS87" s="80"/>
      <c r="UHT87" s="80"/>
      <c r="UHU87" s="80"/>
      <c r="UHV87" s="80"/>
      <c r="UHW87" s="80"/>
      <c r="UHX87" s="80"/>
      <c r="UHY87" s="80"/>
      <c r="UHZ87" s="80"/>
      <c r="UIA87" s="80"/>
      <c r="UIB87" s="80"/>
      <c r="UIC87" s="80"/>
      <c r="UID87" s="80"/>
      <c r="UIE87" s="80"/>
      <c r="UIF87" s="80"/>
      <c r="UIG87" s="80"/>
      <c r="UIH87" s="80"/>
      <c r="UII87" s="80"/>
      <c r="UIJ87" s="80"/>
      <c r="UIK87" s="80"/>
      <c r="UIL87" s="80"/>
      <c r="UIM87" s="80"/>
      <c r="UIN87" s="80"/>
      <c r="UIO87" s="80"/>
      <c r="UIP87" s="80"/>
      <c r="UIQ87" s="80"/>
      <c r="UIR87" s="80"/>
      <c r="UIS87" s="80"/>
      <c r="UIT87" s="80"/>
      <c r="UIU87" s="80"/>
      <c r="UIV87" s="80"/>
      <c r="UIW87" s="80"/>
      <c r="UIX87" s="80"/>
      <c r="UIY87" s="80"/>
      <c r="UIZ87" s="80"/>
      <c r="UJA87" s="80"/>
      <c r="UJB87" s="80"/>
      <c r="UJC87" s="80"/>
      <c r="UJD87" s="80"/>
      <c r="UJE87" s="80"/>
      <c r="UJF87" s="80"/>
      <c r="UJG87" s="80"/>
      <c r="UJH87" s="80"/>
      <c r="UJI87" s="80"/>
      <c r="UJJ87" s="80"/>
      <c r="UJK87" s="80"/>
      <c r="UJL87" s="80"/>
      <c r="UJM87" s="80"/>
      <c r="UJN87" s="80"/>
      <c r="UJO87" s="80"/>
      <c r="UJP87" s="80"/>
      <c r="UJQ87" s="80"/>
      <c r="UJR87" s="80"/>
      <c r="UJS87" s="80"/>
      <c r="UJT87" s="80"/>
      <c r="UJU87" s="80"/>
      <c r="UJV87" s="80"/>
      <c r="UJW87" s="80"/>
      <c r="UJX87" s="80"/>
      <c r="UJY87" s="80"/>
      <c r="UJZ87" s="80"/>
      <c r="UKA87" s="80"/>
      <c r="UKB87" s="80"/>
      <c r="UKC87" s="80"/>
      <c r="UKD87" s="80"/>
      <c r="UKE87" s="80"/>
      <c r="UKF87" s="80"/>
      <c r="UKG87" s="80"/>
      <c r="UKH87" s="80"/>
      <c r="UKI87" s="80"/>
      <c r="UKJ87" s="80"/>
      <c r="UKK87" s="80"/>
      <c r="UKL87" s="80"/>
      <c r="UKM87" s="80"/>
      <c r="UKN87" s="80"/>
      <c r="UKO87" s="80"/>
      <c r="UKP87" s="80"/>
      <c r="UKQ87" s="80"/>
      <c r="UKR87" s="80"/>
      <c r="UKS87" s="80"/>
      <c r="UKT87" s="80"/>
      <c r="UKU87" s="80"/>
      <c r="UKV87" s="80"/>
      <c r="UKW87" s="80"/>
      <c r="UKX87" s="80"/>
      <c r="UKY87" s="80"/>
      <c r="UKZ87" s="80"/>
      <c r="ULA87" s="80"/>
      <c r="ULB87" s="80"/>
      <c r="ULC87" s="80"/>
      <c r="ULD87" s="80"/>
      <c r="ULE87" s="80"/>
      <c r="ULF87" s="80"/>
      <c r="ULG87" s="80"/>
      <c r="ULH87" s="80"/>
      <c r="ULI87" s="80"/>
      <c r="ULJ87" s="80"/>
      <c r="ULK87" s="80"/>
      <c r="ULL87" s="80"/>
      <c r="ULM87" s="80"/>
      <c r="ULN87" s="80"/>
      <c r="ULO87" s="80"/>
      <c r="ULP87" s="80"/>
      <c r="ULQ87" s="80"/>
      <c r="ULR87" s="80"/>
      <c r="ULS87" s="80"/>
      <c r="ULT87" s="80"/>
      <c r="ULU87" s="80"/>
      <c r="ULV87" s="80"/>
      <c r="ULW87" s="80"/>
      <c r="ULX87" s="80"/>
      <c r="ULY87" s="80"/>
      <c r="ULZ87" s="80"/>
      <c r="UMA87" s="80"/>
      <c r="UMB87" s="80"/>
      <c r="UMC87" s="80"/>
      <c r="UMD87" s="80"/>
      <c r="UME87" s="80"/>
      <c r="UMF87" s="80"/>
      <c r="UMG87" s="80"/>
      <c r="UMH87" s="80"/>
      <c r="UMI87" s="80"/>
      <c r="UMJ87" s="80"/>
      <c r="UMK87" s="80"/>
      <c r="UML87" s="80"/>
      <c r="UMM87" s="80"/>
      <c r="UMN87" s="80"/>
      <c r="UMO87" s="80"/>
      <c r="UMP87" s="80"/>
      <c r="UMQ87" s="80"/>
      <c r="UMR87" s="80"/>
      <c r="UMS87" s="80"/>
      <c r="UMT87" s="80"/>
      <c r="UMU87" s="80"/>
      <c r="UMV87" s="80"/>
      <c r="UMW87" s="80"/>
      <c r="UMX87" s="80"/>
      <c r="UMY87" s="80"/>
      <c r="UMZ87" s="80"/>
      <c r="UNA87" s="80"/>
      <c r="UNB87" s="80"/>
      <c r="UNC87" s="80"/>
      <c r="UND87" s="80"/>
      <c r="UNE87" s="80"/>
      <c r="UNF87" s="80"/>
      <c r="UNG87" s="80"/>
      <c r="UNH87" s="80"/>
      <c r="UNI87" s="80"/>
      <c r="UNJ87" s="80"/>
      <c r="UNK87" s="80"/>
      <c r="UNL87" s="80"/>
      <c r="UNM87" s="80"/>
      <c r="UNN87" s="80"/>
      <c r="UNO87" s="80"/>
      <c r="UNP87" s="80"/>
      <c r="UNQ87" s="80"/>
      <c r="UNR87" s="80"/>
      <c r="UNS87" s="80"/>
      <c r="UNT87" s="80"/>
      <c r="UNU87" s="80"/>
      <c r="UNV87" s="80"/>
      <c r="UNW87" s="80"/>
      <c r="UNX87" s="80"/>
      <c r="UNY87" s="80"/>
      <c r="UNZ87" s="80"/>
      <c r="UOA87" s="80"/>
      <c r="UOB87" s="80"/>
      <c r="UOC87" s="80"/>
      <c r="UOD87" s="80"/>
      <c r="UOE87" s="80"/>
      <c r="UOF87" s="80"/>
      <c r="UOG87" s="80"/>
      <c r="UOH87" s="80"/>
      <c r="UOI87" s="80"/>
      <c r="UOJ87" s="80"/>
      <c r="UOK87" s="80"/>
      <c r="UOL87" s="80"/>
      <c r="UOM87" s="80"/>
      <c r="UON87" s="80"/>
      <c r="UOO87" s="80"/>
      <c r="UOP87" s="80"/>
      <c r="UOQ87" s="80"/>
      <c r="UOR87" s="80"/>
      <c r="UOS87" s="80"/>
      <c r="UOT87" s="80"/>
      <c r="UOU87" s="80"/>
      <c r="UOV87" s="80"/>
      <c r="UOW87" s="80"/>
      <c r="UOX87" s="80"/>
      <c r="UOY87" s="80"/>
      <c r="UOZ87" s="80"/>
      <c r="UPA87" s="80"/>
      <c r="UPB87" s="80"/>
      <c r="UPC87" s="80"/>
      <c r="UPD87" s="80"/>
      <c r="UPE87" s="80"/>
      <c r="UPF87" s="80"/>
      <c r="UPG87" s="80"/>
      <c r="UPH87" s="80"/>
      <c r="UPI87" s="80"/>
      <c r="UPJ87" s="80"/>
      <c r="UPK87" s="80"/>
      <c r="UPL87" s="80"/>
      <c r="UPM87" s="80"/>
      <c r="UPN87" s="80"/>
      <c r="UPO87" s="80"/>
      <c r="UPP87" s="80"/>
      <c r="UPQ87" s="80"/>
      <c r="UPR87" s="80"/>
      <c r="UPS87" s="80"/>
      <c r="UPT87" s="80"/>
      <c r="UPU87" s="80"/>
      <c r="UPV87" s="80"/>
      <c r="UPW87" s="80"/>
      <c r="UPX87" s="80"/>
      <c r="UPY87" s="80"/>
      <c r="UPZ87" s="80"/>
      <c r="UQA87" s="80"/>
      <c r="UQB87" s="80"/>
      <c r="UQC87" s="80"/>
      <c r="UQD87" s="80"/>
      <c r="UQE87" s="80"/>
      <c r="UQF87" s="80"/>
      <c r="UQG87" s="80"/>
      <c r="UQH87" s="80"/>
      <c r="UQI87" s="80"/>
      <c r="UQJ87" s="80"/>
      <c r="UQK87" s="80"/>
      <c r="UQL87" s="80"/>
      <c r="UQM87" s="80"/>
      <c r="UQN87" s="80"/>
      <c r="UQO87" s="80"/>
      <c r="UQP87" s="80"/>
      <c r="UQQ87" s="80"/>
      <c r="UQR87" s="80"/>
      <c r="UQS87" s="80"/>
      <c r="UQT87" s="80"/>
      <c r="UQU87" s="80"/>
      <c r="UQV87" s="80"/>
      <c r="UQW87" s="80"/>
      <c r="UQX87" s="80"/>
      <c r="UQY87" s="80"/>
      <c r="UQZ87" s="80"/>
      <c r="URA87" s="80"/>
      <c r="URB87" s="80"/>
      <c r="URC87" s="80"/>
      <c r="URD87" s="80"/>
      <c r="URE87" s="80"/>
      <c r="URF87" s="80"/>
      <c r="URG87" s="80"/>
      <c r="URH87" s="80"/>
      <c r="URI87" s="80"/>
      <c r="URJ87" s="80"/>
      <c r="URK87" s="80"/>
      <c r="URL87" s="80"/>
      <c r="URM87" s="80"/>
      <c r="URN87" s="80"/>
      <c r="URO87" s="80"/>
      <c r="URP87" s="80"/>
      <c r="URQ87" s="80"/>
      <c r="URR87" s="80"/>
      <c r="URS87" s="80"/>
      <c r="URT87" s="80"/>
      <c r="URU87" s="80"/>
      <c r="URV87" s="80"/>
      <c r="URW87" s="80"/>
      <c r="URX87" s="80"/>
      <c r="URY87" s="80"/>
      <c r="URZ87" s="80"/>
      <c r="USA87" s="80"/>
      <c r="USB87" s="80"/>
      <c r="USC87" s="80"/>
      <c r="USD87" s="80"/>
      <c r="USE87" s="80"/>
      <c r="USF87" s="80"/>
      <c r="USG87" s="80"/>
      <c r="USH87" s="80"/>
      <c r="USI87" s="80"/>
      <c r="USJ87" s="80"/>
      <c r="USK87" s="80"/>
      <c r="USL87" s="80"/>
      <c r="USM87" s="80"/>
      <c r="USN87" s="80"/>
      <c r="USO87" s="80"/>
      <c r="USP87" s="80"/>
      <c r="USQ87" s="80"/>
      <c r="USR87" s="80"/>
      <c r="USS87" s="80"/>
      <c r="UST87" s="80"/>
      <c r="USU87" s="80"/>
      <c r="USV87" s="80"/>
      <c r="USW87" s="80"/>
      <c r="USX87" s="80"/>
      <c r="USY87" s="80"/>
      <c r="USZ87" s="80"/>
      <c r="UTA87" s="80"/>
      <c r="UTB87" s="80"/>
      <c r="UTC87" s="80"/>
      <c r="UTD87" s="80"/>
      <c r="UTE87" s="80"/>
      <c r="UTF87" s="80"/>
      <c r="UTG87" s="80"/>
      <c r="UTH87" s="80"/>
      <c r="UTI87" s="80"/>
      <c r="UTJ87" s="80"/>
      <c r="UTK87" s="80"/>
      <c r="UTL87" s="80"/>
      <c r="UTM87" s="80"/>
      <c r="UTN87" s="80"/>
      <c r="UTO87" s="80"/>
      <c r="UTP87" s="80"/>
      <c r="UTQ87" s="80"/>
      <c r="UTR87" s="80"/>
      <c r="UTS87" s="80"/>
      <c r="UTT87" s="80"/>
      <c r="UTU87" s="80"/>
      <c r="UTV87" s="80"/>
      <c r="UTW87" s="80"/>
      <c r="UTX87" s="80"/>
      <c r="UTY87" s="80"/>
      <c r="UTZ87" s="80"/>
      <c r="UUA87" s="80"/>
      <c r="UUB87" s="80"/>
      <c r="UUC87" s="80"/>
      <c r="UUD87" s="80"/>
      <c r="UUE87" s="80"/>
      <c r="UUF87" s="80"/>
      <c r="UUG87" s="80"/>
      <c r="UUH87" s="80"/>
      <c r="UUI87" s="80"/>
      <c r="UUJ87" s="80"/>
      <c r="UUK87" s="80"/>
      <c r="UUL87" s="80"/>
      <c r="UUM87" s="80"/>
      <c r="UUN87" s="80"/>
      <c r="UUO87" s="80"/>
      <c r="UUP87" s="80"/>
      <c r="UUQ87" s="80"/>
      <c r="UUR87" s="80"/>
      <c r="UUS87" s="80"/>
      <c r="UUT87" s="80"/>
      <c r="UUU87" s="80"/>
      <c r="UUV87" s="80"/>
      <c r="UUW87" s="80"/>
      <c r="UUX87" s="80"/>
      <c r="UUY87" s="80"/>
      <c r="UUZ87" s="80"/>
      <c r="UVA87" s="80"/>
      <c r="UVB87" s="80"/>
      <c r="UVC87" s="80"/>
      <c r="UVD87" s="80"/>
      <c r="UVE87" s="80"/>
      <c r="UVF87" s="80"/>
      <c r="UVG87" s="80"/>
      <c r="UVH87" s="80"/>
      <c r="UVI87" s="80"/>
      <c r="UVJ87" s="80"/>
      <c r="UVK87" s="80"/>
      <c r="UVL87" s="80"/>
      <c r="UVM87" s="80"/>
      <c r="UVN87" s="80"/>
      <c r="UVO87" s="80"/>
      <c r="UVP87" s="80"/>
      <c r="UVQ87" s="80"/>
      <c r="UVR87" s="80"/>
      <c r="UVS87" s="80"/>
      <c r="UVT87" s="80"/>
      <c r="UVU87" s="80"/>
      <c r="UVV87" s="80"/>
      <c r="UVW87" s="80"/>
      <c r="UVX87" s="80"/>
      <c r="UVY87" s="80"/>
      <c r="UVZ87" s="80"/>
      <c r="UWA87" s="80"/>
      <c r="UWB87" s="80"/>
      <c r="UWC87" s="80"/>
      <c r="UWD87" s="80"/>
      <c r="UWE87" s="80"/>
      <c r="UWF87" s="80"/>
      <c r="UWG87" s="80"/>
      <c r="UWH87" s="80"/>
      <c r="UWI87" s="80"/>
      <c r="UWJ87" s="80"/>
      <c r="UWK87" s="80"/>
      <c r="UWL87" s="80"/>
      <c r="UWM87" s="80"/>
      <c r="UWN87" s="80"/>
      <c r="UWO87" s="80"/>
      <c r="UWP87" s="80"/>
      <c r="UWQ87" s="80"/>
      <c r="UWR87" s="80"/>
      <c r="UWS87" s="80"/>
      <c r="UWT87" s="80"/>
      <c r="UWU87" s="80"/>
      <c r="UWV87" s="80"/>
      <c r="UWW87" s="80"/>
      <c r="UWX87" s="80"/>
      <c r="UWY87" s="80"/>
      <c r="UWZ87" s="80"/>
      <c r="UXA87" s="80"/>
      <c r="UXB87" s="80"/>
      <c r="UXC87" s="80"/>
      <c r="UXD87" s="80"/>
      <c r="UXE87" s="80"/>
      <c r="UXF87" s="80"/>
      <c r="UXG87" s="80"/>
      <c r="UXH87" s="80"/>
      <c r="UXI87" s="80"/>
      <c r="UXJ87" s="80"/>
      <c r="UXK87" s="80"/>
      <c r="UXL87" s="80"/>
      <c r="UXM87" s="80"/>
      <c r="UXN87" s="80"/>
      <c r="UXO87" s="80"/>
      <c r="UXP87" s="80"/>
      <c r="UXQ87" s="80"/>
      <c r="UXR87" s="80"/>
      <c r="UXS87" s="80"/>
      <c r="UXT87" s="80"/>
      <c r="UXU87" s="80"/>
      <c r="UXV87" s="80"/>
      <c r="UXW87" s="80"/>
      <c r="UXX87" s="80"/>
      <c r="UXY87" s="80"/>
      <c r="UXZ87" s="80"/>
      <c r="UYA87" s="80"/>
      <c r="UYB87" s="80"/>
      <c r="UYC87" s="80"/>
      <c r="UYD87" s="80"/>
      <c r="UYE87" s="80"/>
      <c r="UYF87" s="80"/>
      <c r="UYG87" s="80"/>
      <c r="UYH87" s="80"/>
      <c r="UYI87" s="80"/>
      <c r="UYJ87" s="80"/>
      <c r="UYK87" s="80"/>
      <c r="UYL87" s="80"/>
      <c r="UYM87" s="80"/>
      <c r="UYN87" s="80"/>
      <c r="UYO87" s="80"/>
      <c r="UYP87" s="80"/>
      <c r="UYQ87" s="80"/>
      <c r="UYR87" s="80"/>
      <c r="UYS87" s="80"/>
      <c r="UYT87" s="80"/>
      <c r="UYU87" s="80"/>
      <c r="UYV87" s="80"/>
      <c r="UYW87" s="80"/>
      <c r="UYX87" s="80"/>
      <c r="UYY87" s="80"/>
      <c r="UYZ87" s="80"/>
      <c r="UZA87" s="80"/>
      <c r="UZB87" s="80"/>
      <c r="UZC87" s="80"/>
      <c r="UZD87" s="80"/>
      <c r="UZE87" s="80"/>
      <c r="UZF87" s="80"/>
      <c r="UZG87" s="80"/>
      <c r="UZH87" s="80"/>
      <c r="UZI87" s="80"/>
      <c r="UZJ87" s="80"/>
      <c r="UZK87" s="80"/>
      <c r="UZL87" s="80"/>
      <c r="UZM87" s="80"/>
      <c r="UZN87" s="80"/>
      <c r="UZO87" s="80"/>
      <c r="UZP87" s="80"/>
      <c r="UZQ87" s="80"/>
      <c r="UZR87" s="80"/>
      <c r="UZS87" s="80"/>
      <c r="UZT87" s="80"/>
      <c r="UZU87" s="80"/>
      <c r="UZV87" s="80"/>
      <c r="UZW87" s="80"/>
      <c r="UZX87" s="80"/>
      <c r="UZY87" s="80"/>
      <c r="UZZ87" s="80"/>
      <c r="VAA87" s="80"/>
      <c r="VAB87" s="80"/>
      <c r="VAC87" s="80"/>
      <c r="VAD87" s="80"/>
      <c r="VAE87" s="80"/>
      <c r="VAF87" s="80"/>
      <c r="VAG87" s="80"/>
      <c r="VAH87" s="80"/>
      <c r="VAI87" s="80"/>
      <c r="VAJ87" s="80"/>
      <c r="VAK87" s="80"/>
      <c r="VAL87" s="80"/>
      <c r="VAM87" s="80"/>
      <c r="VAN87" s="80"/>
      <c r="VAO87" s="80"/>
      <c r="VAP87" s="80"/>
      <c r="VAQ87" s="80"/>
      <c r="VAR87" s="80"/>
      <c r="VAS87" s="80"/>
      <c r="VAT87" s="80"/>
      <c r="VAU87" s="80"/>
      <c r="VAV87" s="80"/>
      <c r="VAW87" s="80"/>
      <c r="VAX87" s="80"/>
      <c r="VAY87" s="80"/>
      <c r="VAZ87" s="80"/>
      <c r="VBA87" s="80"/>
      <c r="VBB87" s="80"/>
      <c r="VBC87" s="80"/>
      <c r="VBD87" s="80"/>
      <c r="VBE87" s="80"/>
      <c r="VBF87" s="80"/>
      <c r="VBG87" s="80"/>
      <c r="VBH87" s="80"/>
      <c r="VBI87" s="80"/>
      <c r="VBJ87" s="80"/>
      <c r="VBK87" s="80"/>
      <c r="VBL87" s="80"/>
      <c r="VBM87" s="80"/>
      <c r="VBN87" s="80"/>
      <c r="VBO87" s="80"/>
      <c r="VBP87" s="80"/>
      <c r="VBQ87" s="80"/>
      <c r="VBR87" s="80"/>
      <c r="VBS87" s="80"/>
      <c r="VBT87" s="80"/>
      <c r="VBU87" s="80"/>
      <c r="VBV87" s="80"/>
      <c r="VBW87" s="80"/>
      <c r="VBX87" s="80"/>
      <c r="VBY87" s="80"/>
      <c r="VBZ87" s="80"/>
      <c r="VCA87" s="80"/>
      <c r="VCB87" s="80"/>
      <c r="VCC87" s="80"/>
      <c r="VCD87" s="80"/>
      <c r="VCE87" s="80"/>
      <c r="VCF87" s="80"/>
      <c r="VCG87" s="80"/>
      <c r="VCH87" s="80"/>
      <c r="VCI87" s="80"/>
      <c r="VCJ87" s="80"/>
      <c r="VCK87" s="80"/>
      <c r="VCL87" s="80"/>
      <c r="VCM87" s="80"/>
      <c r="VCN87" s="80"/>
      <c r="VCO87" s="80"/>
      <c r="VCP87" s="80"/>
      <c r="VCQ87" s="80"/>
      <c r="VCR87" s="80"/>
      <c r="VCS87" s="80"/>
      <c r="VCT87" s="80"/>
      <c r="VCU87" s="80"/>
      <c r="VCV87" s="80"/>
      <c r="VCW87" s="80"/>
      <c r="VCX87" s="80"/>
      <c r="VCY87" s="80"/>
      <c r="VCZ87" s="80"/>
      <c r="VDA87" s="80"/>
      <c r="VDB87" s="80"/>
      <c r="VDC87" s="80"/>
      <c r="VDD87" s="80"/>
      <c r="VDE87" s="80"/>
      <c r="VDF87" s="80"/>
      <c r="VDG87" s="80"/>
      <c r="VDH87" s="80"/>
      <c r="VDI87" s="80"/>
      <c r="VDJ87" s="80"/>
      <c r="VDK87" s="80"/>
      <c r="VDL87" s="80"/>
      <c r="VDM87" s="80"/>
      <c r="VDN87" s="80"/>
      <c r="VDO87" s="80"/>
      <c r="VDP87" s="80"/>
      <c r="VDQ87" s="80"/>
      <c r="VDR87" s="80"/>
      <c r="VDS87" s="80"/>
      <c r="VDT87" s="80"/>
      <c r="VDU87" s="80"/>
      <c r="VDV87" s="80"/>
      <c r="VDW87" s="80"/>
      <c r="VDX87" s="80"/>
      <c r="VDY87" s="80"/>
      <c r="VDZ87" s="80"/>
      <c r="VEA87" s="80"/>
      <c r="VEB87" s="80"/>
      <c r="VEC87" s="80"/>
      <c r="VED87" s="80"/>
      <c r="VEE87" s="80"/>
      <c r="VEF87" s="80"/>
      <c r="VEG87" s="80"/>
      <c r="VEH87" s="80"/>
      <c r="VEI87" s="80"/>
      <c r="VEJ87" s="80"/>
      <c r="VEK87" s="80"/>
      <c r="VEL87" s="80"/>
      <c r="VEM87" s="80"/>
      <c r="VEN87" s="80"/>
      <c r="VEO87" s="80"/>
      <c r="VEP87" s="80"/>
      <c r="VEQ87" s="80"/>
      <c r="VER87" s="80"/>
      <c r="VES87" s="80"/>
      <c r="VET87" s="80"/>
      <c r="VEU87" s="80"/>
      <c r="VEV87" s="80"/>
      <c r="VEW87" s="80"/>
      <c r="VEX87" s="80"/>
      <c r="VEY87" s="80"/>
      <c r="VEZ87" s="80"/>
      <c r="VFA87" s="80"/>
      <c r="VFB87" s="80"/>
      <c r="VFC87" s="80"/>
      <c r="VFD87" s="80"/>
      <c r="VFE87" s="80"/>
      <c r="VFF87" s="80"/>
      <c r="VFG87" s="80"/>
      <c r="VFH87" s="80"/>
      <c r="VFI87" s="80"/>
      <c r="VFJ87" s="80"/>
      <c r="VFK87" s="80"/>
      <c r="VFL87" s="80"/>
      <c r="VFM87" s="80"/>
      <c r="VFN87" s="80"/>
      <c r="VFO87" s="80"/>
      <c r="VFP87" s="80"/>
      <c r="VFQ87" s="80"/>
      <c r="VFR87" s="80"/>
      <c r="VFS87" s="80"/>
      <c r="VFT87" s="80"/>
      <c r="VFU87" s="80"/>
      <c r="VFV87" s="80"/>
      <c r="VFW87" s="80"/>
      <c r="VFX87" s="80"/>
      <c r="VFY87" s="80"/>
      <c r="VFZ87" s="80"/>
      <c r="VGA87" s="80"/>
      <c r="VGB87" s="80"/>
      <c r="VGC87" s="80"/>
      <c r="VGD87" s="80"/>
      <c r="VGE87" s="80"/>
      <c r="VGF87" s="80"/>
      <c r="VGG87" s="80"/>
      <c r="VGH87" s="80"/>
      <c r="VGI87" s="80"/>
      <c r="VGJ87" s="80"/>
      <c r="VGK87" s="80"/>
      <c r="VGL87" s="80"/>
      <c r="VGM87" s="80"/>
      <c r="VGN87" s="80"/>
      <c r="VGO87" s="80"/>
      <c r="VGP87" s="80"/>
      <c r="VGQ87" s="80"/>
      <c r="VGR87" s="80"/>
      <c r="VGS87" s="80"/>
      <c r="VGT87" s="80"/>
      <c r="VGU87" s="80"/>
      <c r="VGV87" s="80"/>
      <c r="VGW87" s="80"/>
      <c r="VGX87" s="80"/>
      <c r="VGY87" s="80"/>
      <c r="VGZ87" s="80"/>
      <c r="VHA87" s="80"/>
      <c r="VHB87" s="80"/>
      <c r="VHC87" s="80"/>
      <c r="VHD87" s="80"/>
      <c r="VHE87" s="80"/>
      <c r="VHF87" s="80"/>
      <c r="VHG87" s="80"/>
      <c r="VHH87" s="80"/>
      <c r="VHI87" s="80"/>
      <c r="VHJ87" s="80"/>
      <c r="VHK87" s="80"/>
      <c r="VHL87" s="80"/>
      <c r="VHM87" s="80"/>
      <c r="VHN87" s="80"/>
      <c r="VHO87" s="80"/>
      <c r="VHP87" s="80"/>
      <c r="VHQ87" s="80"/>
      <c r="VHR87" s="80"/>
      <c r="VHS87" s="80"/>
      <c r="VHT87" s="80"/>
      <c r="VHU87" s="80"/>
      <c r="VHV87" s="80"/>
      <c r="VHW87" s="80"/>
      <c r="VHX87" s="80"/>
      <c r="VHY87" s="80"/>
      <c r="VHZ87" s="80"/>
      <c r="VIA87" s="80"/>
      <c r="VIB87" s="80"/>
      <c r="VIC87" s="80"/>
      <c r="VID87" s="80"/>
      <c r="VIE87" s="80"/>
      <c r="VIF87" s="80"/>
      <c r="VIG87" s="80"/>
      <c r="VIH87" s="80"/>
      <c r="VII87" s="80"/>
      <c r="VIJ87" s="80"/>
      <c r="VIK87" s="80"/>
      <c r="VIL87" s="80"/>
      <c r="VIM87" s="80"/>
      <c r="VIN87" s="80"/>
      <c r="VIO87" s="80"/>
      <c r="VIP87" s="80"/>
      <c r="VIQ87" s="80"/>
      <c r="VIR87" s="80"/>
      <c r="VIS87" s="80"/>
      <c r="VIT87" s="80"/>
      <c r="VIU87" s="80"/>
      <c r="VIV87" s="80"/>
      <c r="VIW87" s="80"/>
      <c r="VIX87" s="80"/>
      <c r="VIY87" s="80"/>
      <c r="VIZ87" s="80"/>
      <c r="VJA87" s="80"/>
      <c r="VJB87" s="80"/>
      <c r="VJC87" s="80"/>
      <c r="VJD87" s="80"/>
      <c r="VJE87" s="80"/>
      <c r="VJF87" s="80"/>
      <c r="VJG87" s="80"/>
      <c r="VJH87" s="80"/>
      <c r="VJI87" s="80"/>
      <c r="VJJ87" s="80"/>
      <c r="VJK87" s="80"/>
      <c r="VJL87" s="80"/>
      <c r="VJM87" s="80"/>
      <c r="VJN87" s="80"/>
      <c r="VJO87" s="80"/>
      <c r="VJP87" s="80"/>
      <c r="VJQ87" s="80"/>
      <c r="VJR87" s="80"/>
      <c r="VJS87" s="80"/>
      <c r="VJT87" s="80"/>
      <c r="VJU87" s="80"/>
      <c r="VJV87" s="80"/>
      <c r="VJW87" s="80"/>
      <c r="VJX87" s="80"/>
      <c r="VJY87" s="80"/>
      <c r="VJZ87" s="80"/>
      <c r="VKA87" s="80"/>
      <c r="VKB87" s="80"/>
      <c r="VKC87" s="80"/>
      <c r="VKD87" s="80"/>
      <c r="VKE87" s="80"/>
      <c r="VKF87" s="80"/>
      <c r="VKG87" s="80"/>
      <c r="VKH87" s="80"/>
      <c r="VKI87" s="80"/>
      <c r="VKJ87" s="80"/>
      <c r="VKK87" s="80"/>
      <c r="VKL87" s="80"/>
      <c r="VKM87" s="80"/>
      <c r="VKN87" s="80"/>
      <c r="VKO87" s="80"/>
      <c r="VKP87" s="80"/>
      <c r="VKQ87" s="80"/>
      <c r="VKR87" s="80"/>
      <c r="VKS87" s="80"/>
      <c r="VKT87" s="80"/>
      <c r="VKU87" s="80"/>
      <c r="VKV87" s="80"/>
      <c r="VKW87" s="80"/>
      <c r="VKX87" s="80"/>
      <c r="VKY87" s="80"/>
      <c r="VKZ87" s="80"/>
      <c r="VLA87" s="80"/>
      <c r="VLB87" s="80"/>
      <c r="VLC87" s="80"/>
      <c r="VLD87" s="80"/>
      <c r="VLE87" s="80"/>
      <c r="VLF87" s="80"/>
      <c r="VLG87" s="80"/>
      <c r="VLH87" s="80"/>
      <c r="VLI87" s="80"/>
      <c r="VLJ87" s="80"/>
      <c r="VLK87" s="80"/>
      <c r="VLL87" s="80"/>
      <c r="VLM87" s="80"/>
      <c r="VLN87" s="80"/>
      <c r="VLO87" s="80"/>
      <c r="VLP87" s="80"/>
      <c r="VLQ87" s="80"/>
      <c r="VLR87" s="80"/>
      <c r="VLS87" s="80"/>
      <c r="VLT87" s="80"/>
      <c r="VLU87" s="80"/>
      <c r="VLV87" s="80"/>
      <c r="VLW87" s="80"/>
      <c r="VLX87" s="80"/>
      <c r="VLY87" s="80"/>
      <c r="VLZ87" s="80"/>
      <c r="VMA87" s="80"/>
      <c r="VMB87" s="80"/>
      <c r="VMC87" s="80"/>
      <c r="VMD87" s="80"/>
      <c r="VME87" s="80"/>
      <c r="VMF87" s="80"/>
      <c r="VMG87" s="80"/>
      <c r="VMH87" s="80"/>
      <c r="VMI87" s="80"/>
      <c r="VMJ87" s="80"/>
      <c r="VMK87" s="80"/>
      <c r="VML87" s="80"/>
      <c r="VMM87" s="80"/>
      <c r="VMN87" s="80"/>
      <c r="VMO87" s="80"/>
      <c r="VMP87" s="80"/>
      <c r="VMQ87" s="80"/>
      <c r="VMR87" s="80"/>
      <c r="VMS87" s="80"/>
      <c r="VMT87" s="80"/>
      <c r="VMU87" s="80"/>
      <c r="VMV87" s="80"/>
      <c r="VMW87" s="80"/>
      <c r="VMX87" s="80"/>
      <c r="VMY87" s="80"/>
      <c r="VMZ87" s="80"/>
      <c r="VNA87" s="80"/>
      <c r="VNB87" s="80"/>
      <c r="VNC87" s="80"/>
      <c r="VND87" s="80"/>
      <c r="VNE87" s="80"/>
      <c r="VNF87" s="80"/>
      <c r="VNG87" s="80"/>
      <c r="VNH87" s="80"/>
      <c r="VNI87" s="80"/>
      <c r="VNJ87" s="80"/>
      <c r="VNK87" s="80"/>
      <c r="VNL87" s="80"/>
      <c r="VNM87" s="80"/>
      <c r="VNN87" s="80"/>
      <c r="VNO87" s="80"/>
      <c r="VNP87" s="80"/>
      <c r="VNQ87" s="80"/>
      <c r="VNR87" s="80"/>
      <c r="VNS87" s="80"/>
      <c r="VNT87" s="80"/>
      <c r="VNU87" s="80"/>
      <c r="VNV87" s="80"/>
      <c r="VNW87" s="80"/>
      <c r="VNX87" s="80"/>
      <c r="VNY87" s="80"/>
      <c r="VNZ87" s="80"/>
      <c r="VOA87" s="80"/>
      <c r="VOB87" s="80"/>
      <c r="VOC87" s="80"/>
      <c r="VOD87" s="80"/>
      <c r="VOE87" s="80"/>
      <c r="VOF87" s="80"/>
      <c r="VOG87" s="80"/>
      <c r="VOH87" s="80"/>
      <c r="VOI87" s="80"/>
      <c r="VOJ87" s="80"/>
      <c r="VOK87" s="80"/>
      <c r="VOL87" s="80"/>
      <c r="VOM87" s="80"/>
      <c r="VON87" s="80"/>
      <c r="VOO87" s="80"/>
      <c r="VOP87" s="80"/>
      <c r="VOQ87" s="80"/>
      <c r="VOR87" s="80"/>
      <c r="VOS87" s="80"/>
      <c r="VOT87" s="80"/>
      <c r="VOU87" s="80"/>
      <c r="VOV87" s="80"/>
      <c r="VOW87" s="80"/>
      <c r="VOX87" s="80"/>
      <c r="VOY87" s="80"/>
      <c r="VOZ87" s="80"/>
      <c r="VPA87" s="80"/>
      <c r="VPB87" s="80"/>
      <c r="VPC87" s="80"/>
      <c r="VPD87" s="80"/>
      <c r="VPE87" s="80"/>
      <c r="VPF87" s="80"/>
      <c r="VPG87" s="80"/>
      <c r="VPH87" s="80"/>
      <c r="VPI87" s="80"/>
      <c r="VPJ87" s="80"/>
      <c r="VPK87" s="80"/>
      <c r="VPL87" s="80"/>
      <c r="VPM87" s="80"/>
      <c r="VPN87" s="80"/>
      <c r="VPO87" s="80"/>
      <c r="VPP87" s="80"/>
      <c r="VPQ87" s="80"/>
      <c r="VPR87" s="80"/>
      <c r="VPS87" s="80"/>
      <c r="VPT87" s="80"/>
      <c r="VPU87" s="80"/>
      <c r="VPV87" s="80"/>
      <c r="VPW87" s="80"/>
      <c r="VPX87" s="80"/>
      <c r="VPY87" s="80"/>
      <c r="VPZ87" s="80"/>
      <c r="VQA87" s="80"/>
      <c r="VQB87" s="80"/>
      <c r="VQC87" s="80"/>
      <c r="VQD87" s="80"/>
      <c r="VQE87" s="80"/>
      <c r="VQF87" s="80"/>
      <c r="VQG87" s="80"/>
      <c r="VQH87" s="80"/>
      <c r="VQI87" s="80"/>
      <c r="VQJ87" s="80"/>
      <c r="VQK87" s="80"/>
      <c r="VQL87" s="80"/>
      <c r="VQM87" s="80"/>
      <c r="VQN87" s="80"/>
      <c r="VQO87" s="80"/>
      <c r="VQP87" s="80"/>
      <c r="VQQ87" s="80"/>
      <c r="VQR87" s="80"/>
      <c r="VQS87" s="80"/>
      <c r="VQT87" s="80"/>
      <c r="VQU87" s="80"/>
      <c r="VQV87" s="80"/>
      <c r="VQW87" s="80"/>
      <c r="VQX87" s="80"/>
      <c r="VQY87" s="80"/>
      <c r="VQZ87" s="80"/>
      <c r="VRA87" s="80"/>
      <c r="VRB87" s="80"/>
      <c r="VRC87" s="80"/>
      <c r="VRD87" s="80"/>
      <c r="VRE87" s="80"/>
      <c r="VRF87" s="80"/>
      <c r="VRG87" s="80"/>
      <c r="VRH87" s="80"/>
      <c r="VRI87" s="80"/>
      <c r="VRJ87" s="80"/>
      <c r="VRK87" s="80"/>
      <c r="VRL87" s="80"/>
      <c r="VRM87" s="80"/>
      <c r="VRN87" s="80"/>
      <c r="VRO87" s="80"/>
      <c r="VRP87" s="80"/>
      <c r="VRQ87" s="80"/>
      <c r="VRR87" s="80"/>
      <c r="VRS87" s="80"/>
      <c r="VRT87" s="80"/>
      <c r="VRU87" s="80"/>
      <c r="VRV87" s="80"/>
      <c r="VRW87" s="80"/>
      <c r="VRX87" s="80"/>
      <c r="VRY87" s="80"/>
      <c r="VRZ87" s="80"/>
      <c r="VSA87" s="80"/>
      <c r="VSB87" s="80"/>
      <c r="VSC87" s="80"/>
      <c r="VSD87" s="80"/>
      <c r="VSE87" s="80"/>
      <c r="VSF87" s="80"/>
      <c r="VSG87" s="80"/>
      <c r="VSH87" s="80"/>
      <c r="VSI87" s="80"/>
      <c r="VSJ87" s="80"/>
      <c r="VSK87" s="80"/>
      <c r="VSL87" s="80"/>
      <c r="VSM87" s="80"/>
      <c r="VSN87" s="80"/>
      <c r="VSO87" s="80"/>
      <c r="VSP87" s="80"/>
      <c r="VSQ87" s="80"/>
      <c r="VSR87" s="80"/>
      <c r="VSS87" s="80"/>
      <c r="VST87" s="80"/>
      <c r="VSU87" s="80"/>
      <c r="VSV87" s="80"/>
      <c r="VSW87" s="80"/>
      <c r="VSX87" s="80"/>
      <c r="VSY87" s="80"/>
      <c r="VSZ87" s="80"/>
      <c r="VTA87" s="80"/>
      <c r="VTB87" s="80"/>
      <c r="VTC87" s="80"/>
      <c r="VTD87" s="80"/>
      <c r="VTE87" s="80"/>
      <c r="VTF87" s="80"/>
      <c r="VTG87" s="80"/>
      <c r="VTH87" s="80"/>
      <c r="VTI87" s="80"/>
      <c r="VTJ87" s="80"/>
      <c r="VTK87" s="80"/>
      <c r="VTL87" s="80"/>
      <c r="VTM87" s="80"/>
      <c r="VTN87" s="80"/>
      <c r="VTO87" s="80"/>
      <c r="VTP87" s="80"/>
      <c r="VTQ87" s="80"/>
      <c r="VTR87" s="80"/>
      <c r="VTS87" s="80"/>
      <c r="VTT87" s="80"/>
      <c r="VTU87" s="80"/>
      <c r="VTV87" s="80"/>
      <c r="VTW87" s="80"/>
      <c r="VTX87" s="80"/>
      <c r="VTY87" s="80"/>
      <c r="VTZ87" s="80"/>
      <c r="VUA87" s="80"/>
      <c r="VUB87" s="80"/>
      <c r="VUC87" s="80"/>
      <c r="VUD87" s="80"/>
      <c r="VUE87" s="80"/>
      <c r="VUF87" s="80"/>
      <c r="VUG87" s="80"/>
      <c r="VUH87" s="80"/>
      <c r="VUI87" s="80"/>
      <c r="VUJ87" s="80"/>
      <c r="VUK87" s="80"/>
      <c r="VUL87" s="80"/>
      <c r="VUM87" s="80"/>
      <c r="VUN87" s="80"/>
      <c r="VUO87" s="80"/>
      <c r="VUP87" s="80"/>
      <c r="VUQ87" s="80"/>
      <c r="VUR87" s="80"/>
      <c r="VUS87" s="80"/>
      <c r="VUT87" s="80"/>
      <c r="VUU87" s="80"/>
      <c r="VUV87" s="80"/>
      <c r="VUW87" s="80"/>
      <c r="VUX87" s="80"/>
      <c r="VUY87" s="80"/>
      <c r="VUZ87" s="80"/>
      <c r="VVA87" s="80"/>
      <c r="VVB87" s="80"/>
      <c r="VVC87" s="80"/>
      <c r="VVD87" s="80"/>
      <c r="VVE87" s="80"/>
      <c r="VVF87" s="80"/>
      <c r="VVG87" s="80"/>
      <c r="VVH87" s="80"/>
      <c r="VVI87" s="80"/>
      <c r="VVJ87" s="80"/>
      <c r="VVK87" s="80"/>
      <c r="VVL87" s="80"/>
      <c r="VVM87" s="80"/>
      <c r="VVN87" s="80"/>
      <c r="VVO87" s="80"/>
      <c r="VVP87" s="80"/>
      <c r="VVQ87" s="80"/>
      <c r="VVR87" s="80"/>
      <c r="VVS87" s="80"/>
      <c r="VVT87" s="80"/>
      <c r="VVU87" s="80"/>
      <c r="VVV87" s="80"/>
      <c r="VVW87" s="80"/>
      <c r="VVX87" s="80"/>
      <c r="VVY87" s="80"/>
      <c r="VVZ87" s="80"/>
      <c r="VWA87" s="80"/>
      <c r="VWB87" s="80"/>
      <c r="VWC87" s="80"/>
      <c r="VWD87" s="80"/>
      <c r="VWE87" s="80"/>
      <c r="VWF87" s="80"/>
      <c r="VWG87" s="80"/>
      <c r="VWH87" s="80"/>
      <c r="VWI87" s="80"/>
      <c r="VWJ87" s="80"/>
      <c r="VWK87" s="80"/>
      <c r="VWL87" s="80"/>
      <c r="VWM87" s="80"/>
      <c r="VWN87" s="80"/>
      <c r="VWO87" s="80"/>
      <c r="VWP87" s="80"/>
      <c r="VWQ87" s="80"/>
      <c r="VWR87" s="80"/>
      <c r="VWS87" s="80"/>
      <c r="VWT87" s="80"/>
      <c r="VWU87" s="80"/>
      <c r="VWV87" s="80"/>
      <c r="VWW87" s="80"/>
      <c r="VWX87" s="80"/>
      <c r="VWY87" s="80"/>
      <c r="VWZ87" s="80"/>
      <c r="VXA87" s="80"/>
      <c r="VXB87" s="80"/>
      <c r="VXC87" s="80"/>
      <c r="VXD87" s="80"/>
      <c r="VXE87" s="80"/>
      <c r="VXF87" s="80"/>
      <c r="VXG87" s="80"/>
      <c r="VXH87" s="80"/>
      <c r="VXI87" s="80"/>
      <c r="VXJ87" s="80"/>
      <c r="VXK87" s="80"/>
      <c r="VXL87" s="80"/>
      <c r="VXM87" s="80"/>
      <c r="VXN87" s="80"/>
      <c r="VXO87" s="80"/>
      <c r="VXP87" s="80"/>
      <c r="VXQ87" s="80"/>
      <c r="VXR87" s="80"/>
      <c r="VXS87" s="80"/>
      <c r="VXT87" s="80"/>
      <c r="VXU87" s="80"/>
      <c r="VXV87" s="80"/>
      <c r="VXW87" s="80"/>
      <c r="VXX87" s="80"/>
      <c r="VXY87" s="80"/>
      <c r="VXZ87" s="80"/>
      <c r="VYA87" s="80"/>
      <c r="VYB87" s="80"/>
      <c r="VYC87" s="80"/>
      <c r="VYD87" s="80"/>
      <c r="VYE87" s="80"/>
      <c r="VYF87" s="80"/>
      <c r="VYG87" s="80"/>
      <c r="VYH87" s="80"/>
      <c r="VYI87" s="80"/>
      <c r="VYJ87" s="80"/>
      <c r="VYK87" s="80"/>
      <c r="VYL87" s="80"/>
      <c r="VYM87" s="80"/>
      <c r="VYN87" s="80"/>
      <c r="VYO87" s="80"/>
      <c r="VYP87" s="80"/>
      <c r="VYQ87" s="80"/>
      <c r="VYR87" s="80"/>
      <c r="VYS87" s="80"/>
      <c r="VYT87" s="80"/>
      <c r="VYU87" s="80"/>
      <c r="VYV87" s="80"/>
      <c r="VYW87" s="80"/>
      <c r="VYX87" s="80"/>
      <c r="VYY87" s="80"/>
      <c r="VYZ87" s="80"/>
      <c r="VZA87" s="80"/>
      <c r="VZB87" s="80"/>
      <c r="VZC87" s="80"/>
      <c r="VZD87" s="80"/>
      <c r="VZE87" s="80"/>
      <c r="VZF87" s="80"/>
      <c r="VZG87" s="80"/>
      <c r="VZH87" s="80"/>
      <c r="VZI87" s="80"/>
      <c r="VZJ87" s="80"/>
      <c r="VZK87" s="80"/>
      <c r="VZL87" s="80"/>
      <c r="VZM87" s="80"/>
      <c r="VZN87" s="80"/>
      <c r="VZO87" s="80"/>
      <c r="VZP87" s="80"/>
      <c r="VZQ87" s="80"/>
      <c r="VZR87" s="80"/>
      <c r="VZS87" s="80"/>
      <c r="VZT87" s="80"/>
      <c r="VZU87" s="80"/>
      <c r="VZV87" s="80"/>
      <c r="VZW87" s="80"/>
      <c r="VZX87" s="80"/>
      <c r="VZY87" s="80"/>
      <c r="VZZ87" s="80"/>
      <c r="WAA87" s="80"/>
      <c r="WAB87" s="80"/>
      <c r="WAC87" s="80"/>
      <c r="WAD87" s="80"/>
      <c r="WAE87" s="80"/>
      <c r="WAF87" s="80"/>
      <c r="WAG87" s="80"/>
      <c r="WAH87" s="80"/>
      <c r="WAI87" s="80"/>
      <c r="WAJ87" s="80"/>
      <c r="WAK87" s="80"/>
      <c r="WAL87" s="80"/>
      <c r="WAM87" s="80"/>
      <c r="WAN87" s="80"/>
      <c r="WAO87" s="80"/>
      <c r="WAP87" s="80"/>
      <c r="WAQ87" s="80"/>
      <c r="WAR87" s="80"/>
      <c r="WAS87" s="80"/>
      <c r="WAT87" s="80"/>
      <c r="WAU87" s="80"/>
      <c r="WAV87" s="80"/>
      <c r="WAW87" s="80"/>
      <c r="WAX87" s="80"/>
      <c r="WAY87" s="80"/>
      <c r="WAZ87" s="80"/>
      <c r="WBA87" s="80"/>
      <c r="WBB87" s="80"/>
      <c r="WBC87" s="80"/>
      <c r="WBD87" s="80"/>
      <c r="WBE87" s="80"/>
      <c r="WBF87" s="80"/>
      <c r="WBG87" s="80"/>
      <c r="WBH87" s="80"/>
      <c r="WBI87" s="80"/>
      <c r="WBJ87" s="80"/>
      <c r="WBK87" s="80"/>
      <c r="WBL87" s="80"/>
      <c r="WBM87" s="80"/>
      <c r="WBN87" s="80"/>
      <c r="WBO87" s="80"/>
      <c r="WBP87" s="80"/>
      <c r="WBQ87" s="80"/>
      <c r="WBR87" s="80"/>
      <c r="WBS87" s="80"/>
      <c r="WBT87" s="80"/>
      <c r="WBU87" s="80"/>
      <c r="WBV87" s="80"/>
      <c r="WBW87" s="80"/>
      <c r="WBX87" s="80"/>
      <c r="WBY87" s="80"/>
      <c r="WBZ87" s="80"/>
      <c r="WCA87" s="80"/>
      <c r="WCB87" s="80"/>
      <c r="WCC87" s="80"/>
      <c r="WCD87" s="80"/>
      <c r="WCE87" s="80"/>
      <c r="WCF87" s="80"/>
      <c r="WCG87" s="80"/>
      <c r="WCH87" s="80"/>
      <c r="WCI87" s="80"/>
      <c r="WCJ87" s="80"/>
      <c r="WCK87" s="80"/>
      <c r="WCL87" s="80"/>
      <c r="WCM87" s="80"/>
      <c r="WCN87" s="80"/>
      <c r="WCO87" s="80"/>
      <c r="WCP87" s="80"/>
      <c r="WCQ87" s="80"/>
      <c r="WCR87" s="80"/>
      <c r="WCS87" s="80"/>
      <c r="WCT87" s="80"/>
      <c r="WCU87" s="80"/>
      <c r="WCV87" s="80"/>
      <c r="WCW87" s="80"/>
      <c r="WCX87" s="80"/>
      <c r="WCY87" s="80"/>
      <c r="WCZ87" s="80"/>
      <c r="WDA87" s="80"/>
      <c r="WDB87" s="80"/>
      <c r="WDC87" s="80"/>
      <c r="WDD87" s="80"/>
      <c r="WDE87" s="80"/>
      <c r="WDF87" s="80"/>
      <c r="WDG87" s="80"/>
      <c r="WDH87" s="80"/>
      <c r="WDI87" s="80"/>
      <c r="WDJ87" s="80"/>
      <c r="WDK87" s="80"/>
      <c r="WDL87" s="80"/>
      <c r="WDM87" s="80"/>
      <c r="WDN87" s="80"/>
      <c r="WDO87" s="80"/>
      <c r="WDP87" s="80"/>
      <c r="WDQ87" s="80"/>
      <c r="WDR87" s="80"/>
      <c r="WDS87" s="80"/>
      <c r="WDT87" s="80"/>
      <c r="WDU87" s="80"/>
      <c r="WDV87" s="80"/>
      <c r="WDW87" s="80"/>
      <c r="WDX87" s="80"/>
      <c r="WDY87" s="80"/>
      <c r="WDZ87" s="80"/>
      <c r="WEA87" s="80"/>
      <c r="WEB87" s="80"/>
      <c r="WEC87" s="80"/>
      <c r="WED87" s="80"/>
      <c r="WEE87" s="80"/>
      <c r="WEF87" s="80"/>
      <c r="WEG87" s="80"/>
      <c r="WEH87" s="80"/>
      <c r="WEI87" s="80"/>
      <c r="WEJ87" s="80"/>
      <c r="WEK87" s="80"/>
      <c r="WEL87" s="80"/>
      <c r="WEM87" s="80"/>
      <c r="WEN87" s="80"/>
      <c r="WEO87" s="80"/>
      <c r="WEP87" s="80"/>
      <c r="WEQ87" s="80"/>
      <c r="WER87" s="80"/>
      <c r="WES87" s="80"/>
      <c r="WET87" s="80"/>
      <c r="WEU87" s="80"/>
      <c r="WEV87" s="80"/>
      <c r="WEW87" s="80"/>
      <c r="WEX87" s="80"/>
      <c r="WEY87" s="80"/>
      <c r="WEZ87" s="80"/>
      <c r="WFA87" s="80"/>
      <c r="WFB87" s="80"/>
      <c r="WFC87" s="80"/>
      <c r="WFD87" s="80"/>
      <c r="WFE87" s="80"/>
      <c r="WFF87" s="80"/>
      <c r="WFG87" s="80"/>
      <c r="WFH87" s="80"/>
      <c r="WFI87" s="80"/>
      <c r="WFJ87" s="80"/>
      <c r="WFK87" s="80"/>
      <c r="WFL87" s="80"/>
      <c r="WFM87" s="80"/>
      <c r="WFN87" s="80"/>
      <c r="WFO87" s="80"/>
      <c r="WFP87" s="80"/>
      <c r="WFQ87" s="80"/>
      <c r="WFR87" s="80"/>
      <c r="WFS87" s="80"/>
      <c r="WFT87" s="80"/>
      <c r="WFU87" s="80"/>
      <c r="WFV87" s="80"/>
      <c r="WFW87" s="80"/>
      <c r="WFX87" s="80"/>
      <c r="WFY87" s="80"/>
      <c r="WFZ87" s="80"/>
      <c r="WGA87" s="80"/>
      <c r="WGB87" s="80"/>
      <c r="WGC87" s="80"/>
      <c r="WGD87" s="80"/>
      <c r="WGE87" s="80"/>
      <c r="WGF87" s="80"/>
      <c r="WGG87" s="80"/>
      <c r="WGH87" s="80"/>
      <c r="WGI87" s="80"/>
      <c r="WGJ87" s="80"/>
      <c r="WGK87" s="80"/>
      <c r="WGL87" s="80"/>
      <c r="WGM87" s="80"/>
      <c r="WGN87" s="80"/>
      <c r="WGO87" s="80"/>
      <c r="WGP87" s="80"/>
      <c r="WGQ87" s="80"/>
      <c r="WGR87" s="80"/>
      <c r="WGS87" s="80"/>
      <c r="WGT87" s="80"/>
      <c r="WGU87" s="80"/>
      <c r="WGV87" s="80"/>
      <c r="WGW87" s="80"/>
      <c r="WGX87" s="80"/>
      <c r="WGY87" s="80"/>
      <c r="WGZ87" s="80"/>
      <c r="WHA87" s="80"/>
      <c r="WHB87" s="80"/>
      <c r="WHC87" s="80"/>
      <c r="WHD87" s="80"/>
      <c r="WHE87" s="80"/>
      <c r="WHF87" s="80"/>
      <c r="WHG87" s="80"/>
      <c r="WHH87" s="80"/>
      <c r="WHI87" s="80"/>
      <c r="WHJ87" s="80"/>
      <c r="WHK87" s="80"/>
      <c r="WHL87" s="80"/>
      <c r="WHM87" s="80"/>
      <c r="WHN87" s="80"/>
      <c r="WHO87" s="80"/>
      <c r="WHP87" s="80"/>
      <c r="WHQ87" s="80"/>
      <c r="WHR87" s="80"/>
      <c r="WHS87" s="80"/>
      <c r="WHT87" s="80"/>
      <c r="WHU87" s="80"/>
      <c r="WHV87" s="80"/>
      <c r="WHW87" s="80"/>
      <c r="WHX87" s="80"/>
      <c r="WHY87" s="80"/>
      <c r="WHZ87" s="80"/>
      <c r="WIA87" s="80"/>
      <c r="WIB87" s="80"/>
      <c r="WIC87" s="80"/>
      <c r="WID87" s="80"/>
      <c r="WIE87" s="80"/>
      <c r="WIF87" s="80"/>
      <c r="WIG87" s="80"/>
      <c r="WIH87" s="80"/>
      <c r="WII87" s="80"/>
      <c r="WIJ87" s="80"/>
      <c r="WIK87" s="80"/>
      <c r="WIL87" s="80"/>
      <c r="WIM87" s="80"/>
      <c r="WIN87" s="80"/>
      <c r="WIO87" s="80"/>
      <c r="WIP87" s="80"/>
      <c r="WIQ87" s="80"/>
      <c r="WIR87" s="80"/>
      <c r="WIS87" s="80"/>
      <c r="WIT87" s="80"/>
      <c r="WIU87" s="80"/>
      <c r="WIV87" s="80"/>
      <c r="WIW87" s="80"/>
      <c r="WIX87" s="80"/>
      <c r="WIY87" s="80"/>
      <c r="WIZ87" s="80"/>
      <c r="WJA87" s="80"/>
      <c r="WJB87" s="80"/>
      <c r="WJC87" s="80"/>
      <c r="WJD87" s="80"/>
      <c r="WJE87" s="80"/>
      <c r="WJF87" s="80"/>
      <c r="WJG87" s="80"/>
      <c r="WJH87" s="80"/>
      <c r="WJI87" s="80"/>
      <c r="WJJ87" s="80"/>
      <c r="WJK87" s="80"/>
      <c r="WJL87" s="80"/>
      <c r="WJM87" s="80"/>
      <c r="WJN87" s="80"/>
      <c r="WJO87" s="80"/>
      <c r="WJP87" s="80"/>
      <c r="WJQ87" s="80"/>
      <c r="WJR87" s="80"/>
      <c r="WJS87" s="80"/>
      <c r="WJT87" s="80"/>
      <c r="WJU87" s="80"/>
      <c r="WJV87" s="80"/>
      <c r="WJW87" s="80"/>
      <c r="WJX87" s="80"/>
      <c r="WJY87" s="80"/>
      <c r="WJZ87" s="80"/>
      <c r="WKA87" s="80"/>
      <c r="WKB87" s="80"/>
      <c r="WKC87" s="80"/>
      <c r="WKD87" s="80"/>
      <c r="WKE87" s="80"/>
      <c r="WKF87" s="80"/>
      <c r="WKG87" s="80"/>
      <c r="WKH87" s="80"/>
      <c r="WKI87" s="80"/>
      <c r="WKJ87" s="80"/>
      <c r="WKK87" s="80"/>
      <c r="WKL87" s="80"/>
      <c r="WKM87" s="80"/>
      <c r="WKN87" s="80"/>
      <c r="WKO87" s="80"/>
      <c r="WKP87" s="80"/>
      <c r="WKQ87" s="80"/>
      <c r="WKR87" s="80"/>
      <c r="WKS87" s="80"/>
      <c r="WKT87" s="80"/>
      <c r="WKU87" s="80"/>
      <c r="WKV87" s="80"/>
      <c r="WKW87" s="80"/>
      <c r="WKX87" s="80"/>
      <c r="WKY87" s="80"/>
      <c r="WKZ87" s="80"/>
      <c r="WLA87" s="80"/>
      <c r="WLB87" s="80"/>
      <c r="WLC87" s="80"/>
      <c r="WLD87" s="80"/>
      <c r="WLE87" s="80"/>
      <c r="WLF87" s="80"/>
      <c r="WLG87" s="80"/>
      <c r="WLH87" s="80"/>
      <c r="WLI87" s="80"/>
      <c r="WLJ87" s="80"/>
      <c r="WLK87" s="80"/>
      <c r="WLL87" s="80"/>
      <c r="WLM87" s="80"/>
      <c r="WLN87" s="80"/>
      <c r="WLO87" s="80"/>
      <c r="WLP87" s="80"/>
      <c r="WLQ87" s="80"/>
      <c r="WLR87" s="80"/>
      <c r="WLS87" s="80"/>
      <c r="WLT87" s="80"/>
      <c r="WLU87" s="80"/>
      <c r="WLV87" s="80"/>
      <c r="WLW87" s="80"/>
      <c r="WLX87" s="80"/>
      <c r="WLY87" s="80"/>
      <c r="WLZ87" s="80"/>
      <c r="WMA87" s="80"/>
      <c r="WMB87" s="80"/>
      <c r="WMC87" s="80"/>
      <c r="WMD87" s="80"/>
      <c r="WME87" s="80"/>
      <c r="WMF87" s="80"/>
      <c r="WMG87" s="80"/>
      <c r="WMH87" s="80"/>
      <c r="WMI87" s="80"/>
      <c r="WMJ87" s="80"/>
      <c r="WMK87" s="80"/>
      <c r="WML87" s="80"/>
      <c r="WMM87" s="80"/>
      <c r="WMN87" s="80"/>
      <c r="WMO87" s="80"/>
      <c r="WMP87" s="80"/>
      <c r="WMQ87" s="80"/>
      <c r="WMR87" s="80"/>
      <c r="WMS87" s="80"/>
      <c r="WMT87" s="80"/>
      <c r="WMU87" s="80"/>
      <c r="WMV87" s="80"/>
      <c r="WMW87" s="80"/>
      <c r="WMX87" s="80"/>
      <c r="WMY87" s="80"/>
      <c r="WMZ87" s="80"/>
      <c r="WNA87" s="80"/>
      <c r="WNB87" s="80"/>
      <c r="WNC87" s="80"/>
      <c r="WND87" s="80"/>
      <c r="WNE87" s="80"/>
      <c r="WNF87" s="80"/>
      <c r="WNG87" s="80"/>
      <c r="WNH87" s="80"/>
      <c r="WNI87" s="80"/>
      <c r="WNJ87" s="80"/>
      <c r="WNK87" s="80"/>
      <c r="WNL87" s="80"/>
      <c r="WNM87" s="80"/>
      <c r="WNN87" s="80"/>
      <c r="WNO87" s="80"/>
      <c r="WNP87" s="80"/>
      <c r="WNQ87" s="80"/>
      <c r="WNR87" s="80"/>
      <c r="WNS87" s="80"/>
      <c r="WNT87" s="80"/>
      <c r="WNU87" s="80"/>
      <c r="WNV87" s="80"/>
      <c r="WNW87" s="80"/>
      <c r="WNX87" s="80"/>
      <c r="WNY87" s="80"/>
      <c r="WNZ87" s="80"/>
      <c r="WOA87" s="80"/>
      <c r="WOB87" s="80"/>
      <c r="WOC87" s="80"/>
      <c r="WOD87" s="80"/>
      <c r="WOE87" s="80"/>
      <c r="WOF87" s="80"/>
      <c r="WOG87" s="80"/>
      <c r="WOH87" s="80"/>
      <c r="WOI87" s="80"/>
      <c r="WOJ87" s="80"/>
      <c r="WOK87" s="80"/>
      <c r="WOL87" s="80"/>
      <c r="WOM87" s="80"/>
      <c r="WON87" s="80"/>
      <c r="WOO87" s="80"/>
      <c r="WOP87" s="80"/>
      <c r="WOQ87" s="80"/>
      <c r="WOR87" s="80"/>
      <c r="WOS87" s="80"/>
      <c r="WOT87" s="80"/>
      <c r="WOU87" s="80"/>
      <c r="WOV87" s="80"/>
      <c r="WOW87" s="80"/>
      <c r="WOX87" s="80"/>
      <c r="WOY87" s="80"/>
      <c r="WOZ87" s="80"/>
      <c r="WPA87" s="80"/>
      <c r="WPB87" s="80"/>
      <c r="WPC87" s="80"/>
      <c r="WPD87" s="80"/>
      <c r="WPE87" s="80"/>
      <c r="WPF87" s="80"/>
      <c r="WPG87" s="80"/>
      <c r="WPH87" s="80"/>
      <c r="WPI87" s="80"/>
      <c r="WPJ87" s="80"/>
      <c r="WPK87" s="80"/>
      <c r="WPL87" s="80"/>
      <c r="WPM87" s="80"/>
      <c r="WPN87" s="80"/>
      <c r="WPO87" s="80"/>
      <c r="WPP87" s="80"/>
      <c r="WPQ87" s="80"/>
      <c r="WPR87" s="80"/>
      <c r="WPS87" s="80"/>
      <c r="WPT87" s="80"/>
      <c r="WPU87" s="80"/>
      <c r="WPV87" s="80"/>
      <c r="WPW87" s="80"/>
      <c r="WPX87" s="80"/>
      <c r="WPY87" s="80"/>
      <c r="WPZ87" s="80"/>
      <c r="WQA87" s="80"/>
      <c r="WQB87" s="80"/>
      <c r="WQC87" s="80"/>
      <c r="WQD87" s="80"/>
      <c r="WQE87" s="80"/>
      <c r="WQF87" s="80"/>
      <c r="WQG87" s="80"/>
      <c r="WQH87" s="80"/>
      <c r="WQI87" s="80"/>
      <c r="WQJ87" s="80"/>
      <c r="WQK87" s="80"/>
      <c r="WQL87" s="80"/>
      <c r="WQM87" s="80"/>
      <c r="WQN87" s="80"/>
      <c r="WQO87" s="80"/>
      <c r="WQP87" s="80"/>
      <c r="WQQ87" s="80"/>
      <c r="WQR87" s="80"/>
      <c r="WQS87" s="80"/>
      <c r="WQT87" s="80"/>
      <c r="WQU87" s="80"/>
      <c r="WQV87" s="80"/>
      <c r="WQW87" s="80"/>
      <c r="WQX87" s="80"/>
      <c r="WQY87" s="80"/>
      <c r="WQZ87" s="80"/>
      <c r="WRA87" s="80"/>
      <c r="WRB87" s="80"/>
      <c r="WRC87" s="80"/>
      <c r="WRD87" s="80"/>
      <c r="WRE87" s="80"/>
      <c r="WRF87" s="80"/>
      <c r="WRG87" s="80"/>
      <c r="WRH87" s="80"/>
      <c r="WRI87" s="80"/>
      <c r="WRJ87" s="80"/>
      <c r="WRK87" s="80"/>
      <c r="WRL87" s="80"/>
      <c r="WRM87" s="80"/>
      <c r="WRN87" s="80"/>
      <c r="WRO87" s="80"/>
      <c r="WRP87" s="80"/>
      <c r="WRQ87" s="80"/>
      <c r="WRR87" s="80"/>
      <c r="WRS87" s="80"/>
      <c r="WRT87" s="80"/>
      <c r="WRU87" s="80"/>
      <c r="WRV87" s="80"/>
      <c r="WRW87" s="80"/>
      <c r="WRX87" s="80"/>
      <c r="WRY87" s="80"/>
      <c r="WRZ87" s="80"/>
      <c r="WSA87" s="80"/>
      <c r="WSB87" s="80"/>
      <c r="WSC87" s="80"/>
      <c r="WSD87" s="80"/>
      <c r="WSE87" s="80"/>
      <c r="WSF87" s="80"/>
      <c r="WSG87" s="80"/>
      <c r="WSH87" s="80"/>
      <c r="WSI87" s="80"/>
      <c r="WSJ87" s="80"/>
      <c r="WSK87" s="80"/>
      <c r="WSL87" s="80"/>
      <c r="WSM87" s="80"/>
      <c r="WSN87" s="80"/>
      <c r="WSO87" s="80"/>
      <c r="WSP87" s="80"/>
      <c r="WSQ87" s="80"/>
      <c r="WSR87" s="80"/>
      <c r="WSS87" s="80"/>
      <c r="WST87" s="80"/>
      <c r="WSU87" s="80"/>
      <c r="WSV87" s="80"/>
      <c r="WSW87" s="80"/>
      <c r="WSX87" s="80"/>
      <c r="WSY87" s="80"/>
      <c r="WSZ87" s="80"/>
      <c r="WTA87" s="80"/>
      <c r="WTB87" s="80"/>
      <c r="WTC87" s="80"/>
      <c r="WTD87" s="80"/>
      <c r="WTE87" s="80"/>
      <c r="WTF87" s="80"/>
      <c r="WTG87" s="80"/>
      <c r="WTH87" s="80"/>
      <c r="WTI87" s="80"/>
      <c r="WTJ87" s="80"/>
      <c r="WTK87" s="80"/>
      <c r="WTL87" s="80"/>
      <c r="WTM87" s="80"/>
      <c r="WTN87" s="80"/>
      <c r="WTO87" s="80"/>
      <c r="WTP87" s="80"/>
      <c r="WTQ87" s="80"/>
      <c r="WTR87" s="80"/>
      <c r="WTS87" s="80"/>
      <c r="WTT87" s="80"/>
      <c r="WTU87" s="80"/>
      <c r="WTV87" s="80"/>
      <c r="WTW87" s="80"/>
      <c r="WTX87" s="80"/>
      <c r="WTY87" s="80"/>
      <c r="WTZ87" s="80"/>
      <c r="WUA87" s="80"/>
      <c r="WUB87" s="80"/>
      <c r="WUC87" s="80"/>
      <c r="WUD87" s="80"/>
      <c r="WUE87" s="80"/>
      <c r="WUF87" s="80"/>
      <c r="WUG87" s="80"/>
      <c r="WUH87" s="80"/>
      <c r="WUI87" s="80"/>
      <c r="WUJ87" s="80"/>
      <c r="WUK87" s="80"/>
      <c r="WUL87" s="80"/>
      <c r="WUM87" s="80"/>
      <c r="WUN87" s="80"/>
      <c r="WUO87" s="80"/>
      <c r="WUP87" s="80"/>
      <c r="WUQ87" s="80"/>
      <c r="WUR87" s="80"/>
      <c r="WUS87" s="80"/>
      <c r="WUT87" s="80"/>
      <c r="WUU87" s="80"/>
      <c r="WUV87" s="80"/>
      <c r="WUW87" s="80"/>
      <c r="WUX87" s="80"/>
      <c r="WUY87" s="80"/>
      <c r="WUZ87" s="80"/>
      <c r="WVA87" s="80"/>
      <c r="WVB87" s="80"/>
      <c r="WVC87" s="80"/>
      <c r="WVD87" s="80"/>
      <c r="WVE87" s="80"/>
      <c r="WVF87" s="80"/>
      <c r="WVG87" s="80"/>
      <c r="WVH87" s="80"/>
      <c r="WVI87" s="80"/>
      <c r="WVJ87" s="80"/>
      <c r="WVK87" s="80"/>
      <c r="WVL87" s="80"/>
      <c r="WVM87" s="80"/>
      <c r="WVN87" s="80"/>
      <c r="WVO87" s="80"/>
      <c r="WVP87" s="80"/>
      <c r="WVQ87" s="80"/>
      <c r="WVR87" s="80"/>
      <c r="WVS87" s="80"/>
      <c r="WVT87" s="80"/>
      <c r="WVU87" s="80"/>
      <c r="WVV87" s="80"/>
      <c r="WVW87" s="80"/>
      <c r="WVX87" s="80"/>
      <c r="WVY87" s="80"/>
      <c r="WVZ87" s="80"/>
      <c r="WWA87" s="80"/>
      <c r="WWB87" s="80"/>
      <c r="WWC87" s="80"/>
      <c r="WWD87" s="80"/>
      <c r="WWE87" s="80"/>
      <c r="WWF87" s="80"/>
      <c r="WWG87" s="80"/>
      <c r="WWH87" s="80"/>
      <c r="WWI87" s="80"/>
      <c r="WWJ87" s="80"/>
      <c r="WWK87" s="80"/>
      <c r="WWL87" s="80"/>
      <c r="WWM87" s="80"/>
      <c r="WWN87" s="80"/>
      <c r="WWO87" s="80"/>
      <c r="WWP87" s="80"/>
      <c r="WWQ87" s="80"/>
      <c r="WWR87" s="80"/>
      <c r="WWS87" s="80"/>
      <c r="WWT87" s="80"/>
      <c r="WWU87" s="80"/>
      <c r="WWV87" s="80"/>
      <c r="WWW87" s="80"/>
      <c r="WWX87" s="80"/>
      <c r="WWY87" s="80"/>
      <c r="WWZ87" s="80"/>
      <c r="WXA87" s="80"/>
      <c r="WXB87" s="80"/>
      <c r="WXC87" s="80"/>
      <c r="WXD87" s="80"/>
      <c r="WXE87" s="80"/>
      <c r="WXF87" s="80"/>
      <c r="WXG87" s="80"/>
      <c r="WXH87" s="80"/>
      <c r="WXI87" s="80"/>
      <c r="WXJ87" s="80"/>
      <c r="WXK87" s="80"/>
      <c r="WXL87" s="80"/>
      <c r="WXM87" s="80"/>
      <c r="WXN87" s="80"/>
      <c r="WXO87" s="80"/>
      <c r="WXP87" s="80"/>
      <c r="WXQ87" s="80"/>
      <c r="WXR87" s="80"/>
      <c r="WXS87" s="80"/>
      <c r="WXT87" s="80"/>
      <c r="WXU87" s="80"/>
      <c r="WXV87" s="80"/>
      <c r="WXW87" s="80"/>
      <c r="WXX87" s="80"/>
      <c r="WXY87" s="80"/>
      <c r="WXZ87" s="80"/>
      <c r="WYA87" s="80"/>
      <c r="WYB87" s="80"/>
      <c r="WYC87" s="80"/>
      <c r="WYD87" s="80"/>
      <c r="WYE87" s="80"/>
      <c r="WYF87" s="80"/>
      <c r="WYG87" s="80"/>
      <c r="WYH87" s="80"/>
      <c r="WYI87" s="80"/>
      <c r="WYJ87" s="80"/>
      <c r="WYK87" s="80"/>
      <c r="WYL87" s="80"/>
      <c r="WYM87" s="80"/>
      <c r="WYN87" s="80"/>
      <c r="WYO87" s="80"/>
      <c r="WYP87" s="80"/>
      <c r="WYQ87" s="80"/>
      <c r="WYR87" s="80"/>
      <c r="WYS87" s="80"/>
      <c r="WYT87" s="80"/>
      <c r="WYU87" s="80"/>
      <c r="WYV87" s="80"/>
      <c r="WYW87" s="80"/>
      <c r="WYX87" s="80"/>
      <c r="WYY87" s="80"/>
      <c r="WYZ87" s="80"/>
      <c r="WZA87" s="80"/>
      <c r="WZB87" s="80"/>
      <c r="WZC87" s="80"/>
      <c r="WZD87" s="80"/>
      <c r="WZE87" s="80"/>
      <c r="WZF87" s="80"/>
      <c r="WZG87" s="80"/>
      <c r="WZH87" s="80"/>
      <c r="WZI87" s="80"/>
      <c r="WZJ87" s="80"/>
      <c r="WZK87" s="80"/>
      <c r="WZL87" s="80"/>
      <c r="WZM87" s="80"/>
      <c r="WZN87" s="80"/>
      <c r="WZO87" s="80"/>
      <c r="WZP87" s="80"/>
      <c r="WZQ87" s="80"/>
      <c r="WZR87" s="80"/>
      <c r="WZS87" s="80"/>
      <c r="WZT87" s="80"/>
      <c r="WZU87" s="80"/>
      <c r="WZV87" s="80"/>
      <c r="WZW87" s="80"/>
      <c r="WZX87" s="80"/>
      <c r="WZY87" s="80"/>
      <c r="WZZ87" s="80"/>
      <c r="XAA87" s="80"/>
      <c r="XAB87" s="80"/>
      <c r="XAC87" s="80"/>
      <c r="XAD87" s="80"/>
      <c r="XAE87" s="80"/>
      <c r="XAF87" s="80"/>
      <c r="XAG87" s="80"/>
      <c r="XAH87" s="80"/>
      <c r="XAI87" s="80"/>
      <c r="XAJ87" s="80"/>
      <c r="XAK87" s="80"/>
      <c r="XAL87" s="80"/>
      <c r="XAM87" s="80"/>
      <c r="XAN87" s="80"/>
      <c r="XAO87" s="80"/>
      <c r="XAP87" s="80"/>
      <c r="XAQ87" s="80"/>
      <c r="XAR87" s="80"/>
      <c r="XAS87" s="80"/>
      <c r="XAT87" s="80"/>
      <c r="XAU87" s="80"/>
      <c r="XAV87" s="80"/>
      <c r="XAW87" s="80"/>
      <c r="XAX87" s="80"/>
      <c r="XAY87" s="80"/>
      <c r="XAZ87" s="80"/>
      <c r="XBA87" s="80"/>
      <c r="XBB87" s="80"/>
      <c r="XBC87" s="80"/>
      <c r="XBD87" s="80"/>
      <c r="XBE87" s="80"/>
      <c r="XBF87" s="80"/>
      <c r="XBG87" s="80"/>
      <c r="XBH87" s="80"/>
      <c r="XBI87" s="80"/>
      <c r="XBJ87" s="80"/>
      <c r="XBK87" s="80"/>
      <c r="XBL87" s="80"/>
      <c r="XBM87" s="80"/>
      <c r="XBN87" s="80"/>
      <c r="XBO87" s="80"/>
      <c r="XBP87" s="80"/>
      <c r="XBQ87" s="80"/>
      <c r="XBR87" s="80"/>
      <c r="XBS87" s="80"/>
      <c r="XBT87" s="80"/>
      <c r="XBU87" s="80"/>
      <c r="XBV87" s="80"/>
      <c r="XBW87" s="80"/>
      <c r="XBX87" s="80"/>
      <c r="XBY87" s="80"/>
      <c r="XBZ87" s="80"/>
      <c r="XCA87" s="80"/>
      <c r="XCB87" s="80"/>
      <c r="XCC87" s="80"/>
      <c r="XCD87" s="80"/>
      <c r="XCE87" s="80"/>
      <c r="XCF87" s="80"/>
      <c r="XCG87" s="80"/>
      <c r="XCH87" s="80"/>
      <c r="XCI87" s="80"/>
      <c r="XCJ87" s="80"/>
      <c r="XCK87" s="80"/>
      <c r="XCL87" s="80"/>
      <c r="XCM87" s="80"/>
      <c r="XCN87" s="80"/>
      <c r="XCO87" s="80"/>
      <c r="XCP87" s="80"/>
      <c r="XCQ87" s="80"/>
      <c r="XCR87" s="80"/>
      <c r="XCS87" s="80"/>
      <c r="XCT87" s="80"/>
      <c r="XCU87" s="80"/>
      <c r="XCV87" s="80"/>
      <c r="XCW87" s="80"/>
      <c r="XCX87" s="80"/>
      <c r="XCY87" s="80"/>
      <c r="XCZ87" s="80"/>
      <c r="XDA87" s="80"/>
      <c r="XDB87" s="80"/>
      <c r="XDC87" s="80"/>
      <c r="XDD87" s="80"/>
      <c r="XDE87" s="80"/>
      <c r="XDF87" s="80"/>
      <c r="XDG87" s="80"/>
      <c r="XDH87" s="80"/>
      <c r="XDI87" s="80"/>
      <c r="XDJ87" s="80"/>
      <c r="XDK87" s="80"/>
      <c r="XDL87" s="80"/>
      <c r="XDM87" s="80"/>
      <c r="XDN87" s="80"/>
    </row>
    <row r="88" spans="2:16342" ht="15">
      <c r="B88" s="211" t="s">
        <v>102</v>
      </c>
      <c r="C88" s="212"/>
      <c r="D88" s="212"/>
      <c r="E88" s="212"/>
      <c r="F88" s="212"/>
      <c r="G88" s="212"/>
      <c r="H88" s="212"/>
      <c r="I88" s="212"/>
      <c r="J88" s="212"/>
      <c r="K88" s="212"/>
      <c r="L88" s="212"/>
      <c r="M88" s="212"/>
      <c r="N88" s="212"/>
      <c r="O88" s="212"/>
      <c r="P88" s="212"/>
      <c r="Q88" s="212"/>
      <c r="R88" s="212"/>
      <c r="S88" s="212"/>
      <c r="T88" s="212"/>
      <c r="U88" s="212"/>
      <c r="V88" s="212"/>
      <c r="W88" s="212"/>
      <c r="X88" s="212"/>
      <c r="Y88" s="212"/>
      <c r="Z88" s="212"/>
      <c r="AA88" s="212"/>
      <c r="AB88" s="212"/>
      <c r="AC88" s="212"/>
      <c r="AD88" s="212"/>
      <c r="AE88" s="212"/>
      <c r="AF88" s="212"/>
      <c r="AG88" s="212"/>
      <c r="AH88" s="212"/>
      <c r="AI88" s="212"/>
      <c r="AJ88" s="212"/>
      <c r="AK88" s="212"/>
      <c r="AL88" s="212"/>
      <c r="AM88" s="212"/>
      <c r="AN88" s="212"/>
      <c r="AO88" s="212"/>
      <c r="AP88" s="212"/>
      <c r="AQ88" s="212"/>
      <c r="AR88" s="212"/>
      <c r="AS88" s="212"/>
      <c r="AT88" s="212"/>
      <c r="AU88" s="212"/>
      <c r="AV88" s="212"/>
      <c r="AW88" s="212"/>
      <c r="AX88" s="212"/>
      <c r="AY88" s="212"/>
      <c r="AZ88" s="212"/>
      <c r="BA88" s="212"/>
      <c r="BB88" s="212"/>
      <c r="BC88" s="212"/>
      <c r="BD88" s="212"/>
      <c r="BE88" s="212"/>
      <c r="BF88" s="212"/>
      <c r="BG88" s="212"/>
      <c r="BH88" s="212"/>
      <c r="BI88" s="212"/>
      <c r="BJ88" s="212"/>
      <c r="BK88" s="212"/>
      <c r="BL88" s="212"/>
      <c r="BM88" s="212"/>
      <c r="BN88" s="212"/>
      <c r="BO88" s="212"/>
      <c r="BP88" s="212"/>
      <c r="BQ88" s="212"/>
      <c r="BR88" s="212"/>
      <c r="BS88" s="212"/>
      <c r="BT88" s="212"/>
      <c r="BU88" s="212"/>
      <c r="BV88" s="212"/>
      <c r="BW88" s="212"/>
      <c r="BX88" s="212"/>
      <c r="BY88" s="212"/>
      <c r="BZ88" s="212"/>
      <c r="CA88" s="212"/>
      <c r="CB88" s="212"/>
      <c r="CC88" s="212"/>
      <c r="CD88" s="212"/>
      <c r="CE88" s="212"/>
      <c r="CF88" s="212"/>
      <c r="CG88" s="212"/>
      <c r="CH88" s="212"/>
      <c r="CI88" s="212"/>
      <c r="CJ88" s="212"/>
      <c r="CK88" s="212"/>
      <c r="CL88" s="212"/>
      <c r="CM88" s="212"/>
      <c r="CN88" s="212"/>
      <c r="CO88" s="212"/>
      <c r="CP88" s="212"/>
      <c r="CQ88" s="212"/>
      <c r="CR88" s="212"/>
      <c r="CS88" s="212"/>
      <c r="CT88" s="212"/>
      <c r="CU88" s="212"/>
      <c r="CV88" s="212"/>
      <c r="CW88" s="212"/>
      <c r="CX88" s="212"/>
      <c r="CY88" s="212"/>
      <c r="CZ88" s="212"/>
      <c r="DA88" s="212"/>
      <c r="DB88" s="212"/>
      <c r="DC88" s="212"/>
      <c r="DD88" s="212"/>
      <c r="DE88" s="212"/>
      <c r="DF88" s="212"/>
      <c r="DG88" s="212"/>
      <c r="DH88" s="212"/>
      <c r="DI88" s="212"/>
      <c r="DJ88" s="212"/>
      <c r="DK88" s="212"/>
      <c r="DL88" s="212"/>
    </row>
    <row r="89" spans="2:16342" s="107" customFormat="1">
      <c r="B89" s="23" t="str">
        <f>B71</f>
        <v>Company</v>
      </c>
      <c r="C89" s="345" t="s">
        <v>394</v>
      </c>
      <c r="D89" s="346"/>
      <c r="E89" s="346"/>
      <c r="F89" s="346"/>
      <c r="G89" s="346"/>
      <c r="H89" s="347"/>
      <c r="I89" s="345" t="s">
        <v>395</v>
      </c>
      <c r="J89" s="346"/>
      <c r="K89" s="346"/>
      <c r="L89" s="346"/>
      <c r="M89" s="346"/>
      <c r="N89" s="347"/>
      <c r="O89" s="345" t="s">
        <v>396</v>
      </c>
      <c r="P89" s="346"/>
      <c r="Q89" s="346"/>
      <c r="R89" s="346"/>
      <c r="S89" s="346"/>
      <c r="T89" s="347"/>
      <c r="U89" s="345" t="s">
        <v>397</v>
      </c>
      <c r="V89" s="346"/>
      <c r="W89" s="346"/>
      <c r="X89" s="346"/>
      <c r="Y89" s="346"/>
      <c r="Z89" s="347"/>
      <c r="AA89" s="345" t="s">
        <v>398</v>
      </c>
      <c r="AB89" s="346"/>
      <c r="AC89" s="346"/>
      <c r="AD89" s="346"/>
      <c r="AE89" s="346"/>
      <c r="AF89" s="347"/>
      <c r="AG89" s="345" t="s">
        <v>399</v>
      </c>
      <c r="AH89" s="346"/>
      <c r="AI89" s="346"/>
      <c r="AJ89" s="346"/>
      <c r="AK89" s="346"/>
      <c r="AL89" s="347"/>
      <c r="AM89" s="345" t="s">
        <v>400</v>
      </c>
      <c r="AN89" s="346"/>
      <c r="AO89" s="346"/>
      <c r="AP89" s="346"/>
      <c r="AQ89" s="346"/>
      <c r="AR89" s="347"/>
      <c r="AS89" s="345" t="s">
        <v>401</v>
      </c>
      <c r="AT89" s="346"/>
      <c r="AU89" s="346"/>
      <c r="AV89" s="346"/>
      <c r="AW89" s="346"/>
      <c r="AX89" s="347"/>
      <c r="AY89" s="345" t="s">
        <v>648</v>
      </c>
      <c r="AZ89" s="346"/>
      <c r="BA89" s="346"/>
      <c r="BB89" s="346"/>
      <c r="BC89" s="346"/>
      <c r="BD89" s="347"/>
      <c r="BE89" s="342"/>
      <c r="BF89" s="343"/>
      <c r="BG89" s="343"/>
      <c r="BH89" s="343"/>
      <c r="BI89" s="343"/>
      <c r="BJ89" s="344"/>
      <c r="BK89" s="342"/>
      <c r="BL89" s="343"/>
      <c r="BM89" s="343"/>
      <c r="BN89" s="343"/>
      <c r="BO89" s="343"/>
      <c r="BP89" s="344"/>
      <c r="BQ89" s="342"/>
      <c r="BR89" s="343"/>
      <c r="BS89" s="343"/>
      <c r="BT89" s="343"/>
      <c r="BU89" s="343"/>
      <c r="BV89" s="344"/>
      <c r="BW89" s="342"/>
      <c r="BX89" s="343"/>
      <c r="BY89" s="343"/>
      <c r="BZ89" s="343"/>
      <c r="CA89" s="343"/>
      <c r="CB89" s="344"/>
      <c r="CC89" s="342"/>
      <c r="CD89" s="343"/>
      <c r="CE89" s="343"/>
      <c r="CF89" s="343"/>
      <c r="CG89" s="343"/>
      <c r="CH89" s="344"/>
      <c r="CI89" s="342"/>
      <c r="CJ89" s="343"/>
      <c r="CK89" s="343"/>
      <c r="CL89" s="343"/>
      <c r="CM89" s="343"/>
      <c r="CN89" s="344"/>
      <c r="CO89" s="342"/>
      <c r="CP89" s="343"/>
      <c r="CQ89" s="343"/>
      <c r="CR89" s="343"/>
      <c r="CS89" s="343"/>
      <c r="CT89" s="344"/>
      <c r="CU89" s="342"/>
      <c r="CV89" s="343"/>
      <c r="CW89" s="343"/>
      <c r="CX89" s="343"/>
      <c r="CY89" s="343"/>
      <c r="CZ89" s="344"/>
      <c r="DA89" s="342"/>
      <c r="DB89" s="343"/>
      <c r="DC89" s="343"/>
      <c r="DD89" s="343"/>
      <c r="DE89" s="343"/>
      <c r="DF89" s="344"/>
      <c r="DG89" s="342"/>
      <c r="DH89" s="343"/>
      <c r="DI89" s="343"/>
      <c r="DJ89" s="343"/>
      <c r="DK89" s="343"/>
      <c r="DL89" s="344"/>
    </row>
    <row r="90" spans="2:16342" s="111" customFormat="1" hidden="1">
      <c r="B90" s="23" t="str">
        <f>B72</f>
        <v>BBG Code</v>
      </c>
      <c r="C90" s="32" t="s">
        <v>169</v>
      </c>
      <c r="D90" s="33" t="s">
        <v>169</v>
      </c>
      <c r="E90" s="33" t="s">
        <v>169</v>
      </c>
      <c r="F90" s="33" t="s">
        <v>169</v>
      </c>
      <c r="G90" s="33" t="s">
        <v>169</v>
      </c>
      <c r="H90" s="34" t="s">
        <v>169</v>
      </c>
      <c r="I90" s="32" t="s">
        <v>170</v>
      </c>
      <c r="J90" s="33" t="s">
        <v>170</v>
      </c>
      <c r="K90" s="33" t="s">
        <v>170</v>
      </c>
      <c r="L90" s="33" t="s">
        <v>170</v>
      </c>
      <c r="M90" s="33" t="s">
        <v>170</v>
      </c>
      <c r="N90" s="34" t="s">
        <v>170</v>
      </c>
      <c r="O90" s="32" t="s">
        <v>171</v>
      </c>
      <c r="P90" s="33" t="s">
        <v>171</v>
      </c>
      <c r="Q90" s="33" t="s">
        <v>171</v>
      </c>
      <c r="R90" s="33" t="s">
        <v>171</v>
      </c>
      <c r="S90" s="33" t="s">
        <v>171</v>
      </c>
      <c r="T90" s="34" t="s">
        <v>171</v>
      </c>
      <c r="U90" s="32" t="s">
        <v>172</v>
      </c>
      <c r="V90" s="33" t="s">
        <v>172</v>
      </c>
      <c r="W90" s="33" t="s">
        <v>172</v>
      </c>
      <c r="X90" s="33" t="s">
        <v>172</v>
      </c>
      <c r="Y90" s="33" t="s">
        <v>172</v>
      </c>
      <c r="Z90" s="34" t="s">
        <v>172</v>
      </c>
      <c r="AA90" s="32" t="s">
        <v>173</v>
      </c>
      <c r="AB90" s="33" t="s">
        <v>173</v>
      </c>
      <c r="AC90" s="33" t="s">
        <v>173</v>
      </c>
      <c r="AD90" s="33" t="s">
        <v>173</v>
      </c>
      <c r="AE90" s="33" t="s">
        <v>173</v>
      </c>
      <c r="AF90" s="34" t="s">
        <v>173</v>
      </c>
      <c r="AG90" s="32" t="s">
        <v>174</v>
      </c>
      <c r="AH90" s="33" t="s">
        <v>174</v>
      </c>
      <c r="AI90" s="33" t="s">
        <v>174</v>
      </c>
      <c r="AJ90" s="33" t="s">
        <v>174</v>
      </c>
      <c r="AK90" s="33" t="s">
        <v>174</v>
      </c>
      <c r="AL90" s="34" t="s">
        <v>174</v>
      </c>
      <c r="AM90" s="32" t="s">
        <v>175</v>
      </c>
      <c r="AN90" s="33" t="s">
        <v>175</v>
      </c>
      <c r="AO90" s="33" t="s">
        <v>175</v>
      </c>
      <c r="AP90" s="33" t="s">
        <v>175</v>
      </c>
      <c r="AQ90" s="33" t="s">
        <v>175</v>
      </c>
      <c r="AR90" s="34" t="s">
        <v>175</v>
      </c>
      <c r="AS90" s="32" t="s">
        <v>176</v>
      </c>
      <c r="AT90" s="33" t="s">
        <v>176</v>
      </c>
      <c r="AU90" s="33" t="s">
        <v>176</v>
      </c>
      <c r="AV90" s="33" t="s">
        <v>176</v>
      </c>
      <c r="AW90" s="33" t="s">
        <v>176</v>
      </c>
      <c r="AX90" s="34" t="s">
        <v>176</v>
      </c>
      <c r="AY90" s="32" t="s">
        <v>177</v>
      </c>
      <c r="AZ90" s="33" t="s">
        <v>177</v>
      </c>
      <c r="BA90" s="33" t="s">
        <v>177</v>
      </c>
      <c r="BB90" s="33" t="s">
        <v>177</v>
      </c>
      <c r="BC90" s="33" t="s">
        <v>177</v>
      </c>
      <c r="BD90" s="34" t="s">
        <v>177</v>
      </c>
      <c r="BE90" s="108"/>
      <c r="BF90" s="109"/>
      <c r="BG90" s="109"/>
      <c r="BH90" s="109"/>
      <c r="BI90" s="109"/>
      <c r="BJ90" s="110"/>
      <c r="BK90" s="108"/>
      <c r="BL90" s="109"/>
      <c r="BM90" s="109"/>
      <c r="BN90" s="109"/>
      <c r="BO90" s="109"/>
      <c r="BP90" s="110"/>
      <c r="BQ90" s="108"/>
      <c r="BR90" s="109"/>
      <c r="BS90" s="109"/>
      <c r="BT90" s="109"/>
      <c r="BU90" s="109"/>
      <c r="BV90" s="110"/>
      <c r="BW90" s="108"/>
      <c r="BX90" s="109"/>
      <c r="BY90" s="109"/>
      <c r="BZ90" s="109"/>
      <c r="CA90" s="109"/>
      <c r="CB90" s="110"/>
      <c r="CC90" s="108"/>
      <c r="CD90" s="109"/>
      <c r="CE90" s="109"/>
      <c r="CF90" s="109"/>
      <c r="CG90" s="109"/>
      <c r="CH90" s="110"/>
      <c r="CI90" s="108"/>
      <c r="CJ90" s="109"/>
      <c r="CK90" s="109"/>
      <c r="CL90" s="109"/>
      <c r="CM90" s="109"/>
      <c r="CN90" s="110"/>
      <c r="CO90" s="108"/>
      <c r="CP90" s="109"/>
      <c r="CQ90" s="109"/>
      <c r="CR90" s="109"/>
      <c r="CS90" s="109"/>
      <c r="CT90" s="110"/>
      <c r="CU90" s="108"/>
      <c r="CV90" s="109"/>
      <c r="CW90" s="109"/>
      <c r="CX90" s="109"/>
      <c r="CY90" s="109"/>
      <c r="CZ90" s="110"/>
      <c r="DA90" s="108"/>
      <c r="DB90" s="109"/>
      <c r="DC90" s="109"/>
      <c r="DD90" s="109"/>
      <c r="DE90" s="109"/>
      <c r="DF90" s="110"/>
      <c r="DG90" s="108"/>
      <c r="DH90" s="109"/>
      <c r="DI90" s="109"/>
      <c r="DJ90" s="109"/>
      <c r="DK90" s="109"/>
      <c r="DL90" s="110"/>
    </row>
    <row r="91" spans="2:16342" s="115" customFormat="1">
      <c r="B91" s="23" t="str">
        <f t="shared" ref="B91:AG91" si="137">B36</f>
        <v>YE</v>
      </c>
      <c r="C91" s="214" t="str">
        <f t="shared" si="137"/>
        <v>FY21</v>
      </c>
      <c r="D91" s="214" t="str">
        <f t="shared" si="137"/>
        <v>FY22</v>
      </c>
      <c r="E91" s="214" t="str">
        <f t="shared" si="137"/>
        <v>FY23</v>
      </c>
      <c r="F91" s="214" t="str">
        <f t="shared" si="137"/>
        <v>FY24</v>
      </c>
      <c r="G91" s="214" t="str">
        <f t="shared" si="137"/>
        <v>FY25E</v>
      </c>
      <c r="H91" s="214" t="str">
        <f t="shared" si="137"/>
        <v>FY26E</v>
      </c>
      <c r="I91" s="214" t="str">
        <f t="shared" si="137"/>
        <v>FY21</v>
      </c>
      <c r="J91" s="214" t="str">
        <f t="shared" si="137"/>
        <v>FY22</v>
      </c>
      <c r="K91" s="214" t="str">
        <f t="shared" si="137"/>
        <v>FY23</v>
      </c>
      <c r="L91" s="214" t="str">
        <f t="shared" si="137"/>
        <v>FY24</v>
      </c>
      <c r="M91" s="214" t="str">
        <f t="shared" si="137"/>
        <v>FY25E</v>
      </c>
      <c r="N91" s="214" t="str">
        <f t="shared" si="137"/>
        <v>FY26E</v>
      </c>
      <c r="O91" s="214" t="str">
        <f t="shared" si="137"/>
        <v>FY21</v>
      </c>
      <c r="P91" s="214" t="str">
        <f t="shared" si="137"/>
        <v>FY22</v>
      </c>
      <c r="Q91" s="214" t="str">
        <f t="shared" si="137"/>
        <v>FY23</v>
      </c>
      <c r="R91" s="214" t="str">
        <f t="shared" si="137"/>
        <v>FY24</v>
      </c>
      <c r="S91" s="214" t="str">
        <f t="shared" si="137"/>
        <v>FY25E</v>
      </c>
      <c r="T91" s="214" t="str">
        <f t="shared" si="137"/>
        <v>FY26E</v>
      </c>
      <c r="U91" s="214" t="str">
        <f t="shared" si="137"/>
        <v>FY21</v>
      </c>
      <c r="V91" s="214" t="str">
        <f t="shared" si="137"/>
        <v>FY22</v>
      </c>
      <c r="W91" s="214" t="str">
        <f t="shared" si="137"/>
        <v>FY23</v>
      </c>
      <c r="X91" s="214" t="str">
        <f t="shared" si="137"/>
        <v>FY24</v>
      </c>
      <c r="Y91" s="214" t="str">
        <f t="shared" si="137"/>
        <v>FY25E</v>
      </c>
      <c r="Z91" s="214" t="str">
        <f t="shared" si="137"/>
        <v>FY26E</v>
      </c>
      <c r="AA91" s="214" t="str">
        <f t="shared" si="137"/>
        <v>FY21</v>
      </c>
      <c r="AB91" s="214" t="str">
        <f t="shared" si="137"/>
        <v>FY22</v>
      </c>
      <c r="AC91" s="214" t="str">
        <f t="shared" si="137"/>
        <v>FY23</v>
      </c>
      <c r="AD91" s="214" t="str">
        <f t="shared" si="137"/>
        <v>FY24</v>
      </c>
      <c r="AE91" s="214" t="str">
        <f t="shared" si="137"/>
        <v>FY25E</v>
      </c>
      <c r="AF91" s="214" t="str">
        <f t="shared" si="137"/>
        <v>FY26E</v>
      </c>
      <c r="AG91" s="214" t="str">
        <f t="shared" si="137"/>
        <v>FY21</v>
      </c>
      <c r="AH91" s="214" t="str">
        <f t="shared" ref="AH91:BM91" si="138">AH36</f>
        <v>FY22</v>
      </c>
      <c r="AI91" s="214" t="str">
        <f t="shared" si="138"/>
        <v>FY23</v>
      </c>
      <c r="AJ91" s="214" t="str">
        <f t="shared" si="138"/>
        <v>FY24</v>
      </c>
      <c r="AK91" s="214" t="str">
        <f t="shared" si="138"/>
        <v>FY25E</v>
      </c>
      <c r="AL91" s="214" t="str">
        <f t="shared" si="138"/>
        <v>FY26E</v>
      </c>
      <c r="AM91" s="214" t="str">
        <f t="shared" si="138"/>
        <v>FY21</v>
      </c>
      <c r="AN91" s="214" t="str">
        <f t="shared" si="138"/>
        <v>FY22</v>
      </c>
      <c r="AO91" s="214" t="str">
        <f t="shared" si="138"/>
        <v>FY23</v>
      </c>
      <c r="AP91" s="214" t="str">
        <f t="shared" si="138"/>
        <v>FY24</v>
      </c>
      <c r="AQ91" s="214" t="str">
        <f t="shared" si="138"/>
        <v>FY25E</v>
      </c>
      <c r="AR91" s="214" t="str">
        <f t="shared" si="138"/>
        <v>FY26E</v>
      </c>
      <c r="AS91" s="214" t="str">
        <f t="shared" si="138"/>
        <v>FY21</v>
      </c>
      <c r="AT91" s="214" t="str">
        <f t="shared" si="138"/>
        <v>FY22</v>
      </c>
      <c r="AU91" s="214" t="str">
        <f t="shared" si="138"/>
        <v>FY23</v>
      </c>
      <c r="AV91" s="214" t="str">
        <f t="shared" si="138"/>
        <v>FY24</v>
      </c>
      <c r="AW91" s="214" t="str">
        <f t="shared" si="138"/>
        <v>FY25E</v>
      </c>
      <c r="AX91" s="214" t="str">
        <f t="shared" si="138"/>
        <v>FY26E</v>
      </c>
      <c r="AY91" s="214" t="str">
        <f t="shared" si="138"/>
        <v>FY21</v>
      </c>
      <c r="AZ91" s="214" t="str">
        <f t="shared" si="138"/>
        <v>FY22</v>
      </c>
      <c r="BA91" s="214" t="str">
        <f t="shared" si="138"/>
        <v>FY23</v>
      </c>
      <c r="BB91" s="214" t="str">
        <f t="shared" si="138"/>
        <v>FY24</v>
      </c>
      <c r="BC91" s="214" t="str">
        <f t="shared" si="138"/>
        <v>FY25E</v>
      </c>
      <c r="BD91" s="214" t="str">
        <f t="shared" si="138"/>
        <v>FY26E</v>
      </c>
      <c r="BE91" s="214" t="str">
        <f t="shared" si="138"/>
        <v>FY21</v>
      </c>
      <c r="BF91" s="214" t="str">
        <f t="shared" si="138"/>
        <v>FY22</v>
      </c>
      <c r="BG91" s="214" t="str">
        <f t="shared" si="138"/>
        <v>FY23</v>
      </c>
      <c r="BH91" s="214" t="str">
        <f t="shared" si="138"/>
        <v>FY24</v>
      </c>
      <c r="BI91" s="214" t="str">
        <f t="shared" si="138"/>
        <v>FY25E</v>
      </c>
      <c r="BJ91" s="214" t="str">
        <f t="shared" si="138"/>
        <v>FY26E</v>
      </c>
      <c r="BK91" s="214" t="str">
        <f t="shared" si="138"/>
        <v>FY21</v>
      </c>
      <c r="BL91" s="214" t="str">
        <f t="shared" si="138"/>
        <v>FY22</v>
      </c>
      <c r="BM91" s="214" t="str">
        <f t="shared" si="138"/>
        <v>FY23</v>
      </c>
      <c r="BN91" s="214" t="str">
        <f t="shared" ref="BN91:CS91" si="139">BN36</f>
        <v>FY24</v>
      </c>
      <c r="BO91" s="214" t="str">
        <f t="shared" si="139"/>
        <v>FY25E</v>
      </c>
      <c r="BP91" s="214" t="str">
        <f t="shared" si="139"/>
        <v>FY26E</v>
      </c>
      <c r="BQ91" s="214" t="str">
        <f t="shared" si="139"/>
        <v>FY21</v>
      </c>
      <c r="BR91" s="214" t="str">
        <f t="shared" si="139"/>
        <v>FY22</v>
      </c>
      <c r="BS91" s="214" t="str">
        <f t="shared" si="139"/>
        <v>FY23</v>
      </c>
      <c r="BT91" s="214" t="str">
        <f t="shared" si="139"/>
        <v>FY24</v>
      </c>
      <c r="BU91" s="214" t="str">
        <f t="shared" si="139"/>
        <v>FY25E</v>
      </c>
      <c r="BV91" s="214" t="str">
        <f t="shared" si="139"/>
        <v>FY26E</v>
      </c>
      <c r="BW91" s="214" t="str">
        <f t="shared" si="139"/>
        <v>FY21</v>
      </c>
      <c r="BX91" s="214" t="str">
        <f t="shared" si="139"/>
        <v>FY22</v>
      </c>
      <c r="BY91" s="214" t="str">
        <f t="shared" si="139"/>
        <v>FY23</v>
      </c>
      <c r="BZ91" s="214" t="str">
        <f t="shared" si="139"/>
        <v>FY24</v>
      </c>
      <c r="CA91" s="214" t="str">
        <f t="shared" si="139"/>
        <v>FY25E</v>
      </c>
      <c r="CB91" s="214" t="str">
        <f t="shared" si="139"/>
        <v>FY26E</v>
      </c>
      <c r="CC91" s="214" t="str">
        <f t="shared" si="139"/>
        <v>FY21</v>
      </c>
      <c r="CD91" s="214" t="str">
        <f t="shared" si="139"/>
        <v>FY22</v>
      </c>
      <c r="CE91" s="214" t="str">
        <f t="shared" si="139"/>
        <v>FY23</v>
      </c>
      <c r="CF91" s="214" t="str">
        <f t="shared" si="139"/>
        <v>FY24</v>
      </c>
      <c r="CG91" s="214" t="str">
        <f t="shared" si="139"/>
        <v>FY25E</v>
      </c>
      <c r="CH91" s="214" t="str">
        <f t="shared" si="139"/>
        <v>FY26E</v>
      </c>
      <c r="CI91" s="214" t="str">
        <f t="shared" si="139"/>
        <v>FY21</v>
      </c>
      <c r="CJ91" s="214" t="str">
        <f t="shared" si="139"/>
        <v>FY22</v>
      </c>
      <c r="CK91" s="214" t="str">
        <f t="shared" si="139"/>
        <v>FY23</v>
      </c>
      <c r="CL91" s="214" t="str">
        <f t="shared" si="139"/>
        <v>FY24</v>
      </c>
      <c r="CM91" s="214" t="str">
        <f t="shared" si="139"/>
        <v>FY25E</v>
      </c>
      <c r="CN91" s="214" t="str">
        <f t="shared" si="139"/>
        <v>FY26E</v>
      </c>
      <c r="CO91" s="214" t="str">
        <f t="shared" si="139"/>
        <v>FY21</v>
      </c>
      <c r="CP91" s="214" t="str">
        <f t="shared" si="139"/>
        <v>FY22</v>
      </c>
      <c r="CQ91" s="214" t="str">
        <f t="shared" si="139"/>
        <v>FY23</v>
      </c>
      <c r="CR91" s="214" t="str">
        <f t="shared" si="139"/>
        <v>FY24</v>
      </c>
      <c r="CS91" s="214" t="str">
        <f t="shared" si="139"/>
        <v>FY25E</v>
      </c>
      <c r="CT91" s="214" t="str">
        <f t="shared" ref="CT91:DL91" si="140">CT36</f>
        <v>FY26E</v>
      </c>
      <c r="CU91" s="214" t="str">
        <f t="shared" si="140"/>
        <v>FY21</v>
      </c>
      <c r="CV91" s="214" t="str">
        <f t="shared" si="140"/>
        <v>FY22</v>
      </c>
      <c r="CW91" s="214" t="str">
        <f t="shared" si="140"/>
        <v>FY23</v>
      </c>
      <c r="CX91" s="214" t="str">
        <f t="shared" si="140"/>
        <v>FY24</v>
      </c>
      <c r="CY91" s="214" t="str">
        <f t="shared" si="140"/>
        <v>FY25E</v>
      </c>
      <c r="CZ91" s="214" t="str">
        <f t="shared" si="140"/>
        <v>FY26E</v>
      </c>
      <c r="DA91" s="214" t="str">
        <f t="shared" si="140"/>
        <v>FY21</v>
      </c>
      <c r="DB91" s="214" t="str">
        <f t="shared" si="140"/>
        <v>FY22</v>
      </c>
      <c r="DC91" s="214" t="str">
        <f t="shared" si="140"/>
        <v>FY23</v>
      </c>
      <c r="DD91" s="214" t="str">
        <f t="shared" si="140"/>
        <v>FY24</v>
      </c>
      <c r="DE91" s="214" t="str">
        <f t="shared" si="140"/>
        <v>FY25E</v>
      </c>
      <c r="DF91" s="214" t="str">
        <f t="shared" si="140"/>
        <v>FY26E</v>
      </c>
      <c r="DG91" s="214" t="str">
        <f t="shared" si="140"/>
        <v>FY21</v>
      </c>
      <c r="DH91" s="214" t="str">
        <f t="shared" si="140"/>
        <v>FY22</v>
      </c>
      <c r="DI91" s="214" t="str">
        <f t="shared" si="140"/>
        <v>FY23</v>
      </c>
      <c r="DJ91" s="214" t="str">
        <f t="shared" si="140"/>
        <v>FY24</v>
      </c>
      <c r="DK91" s="214" t="str">
        <f t="shared" si="140"/>
        <v>FY25E</v>
      </c>
      <c r="DL91" s="214" t="str">
        <f t="shared" si="140"/>
        <v>FY26E</v>
      </c>
    </row>
    <row r="92" spans="2:16342" s="80" customFormat="1">
      <c r="B92" s="28" t="s">
        <v>390</v>
      </c>
      <c r="C92" s="83">
        <v>1250</v>
      </c>
      <c r="D92" s="84">
        <v>1302</v>
      </c>
      <c r="E92" s="84">
        <v>1346</v>
      </c>
      <c r="F92" s="84">
        <v>1350</v>
      </c>
      <c r="G92" s="84">
        <v>1367</v>
      </c>
      <c r="H92" s="72" t="s">
        <v>1429</v>
      </c>
      <c r="I92" s="83">
        <v>724</v>
      </c>
      <c r="J92" s="84">
        <v>777</v>
      </c>
      <c r="K92" s="84">
        <v>821</v>
      </c>
      <c r="L92" s="84">
        <v>822.6958800000001</v>
      </c>
      <c r="M92" s="84">
        <v>834.42515520000006</v>
      </c>
      <c r="N92" s="72">
        <v>834.42515520000006</v>
      </c>
      <c r="O92" s="83">
        <v>5.3411957119296316</v>
      </c>
      <c r="P92" s="84">
        <v>6.686591623036648</v>
      </c>
      <c r="Q92" s="84">
        <v>6.8634348958333344</v>
      </c>
      <c r="R92" s="84">
        <v>6.2810049999999995</v>
      </c>
      <c r="S92" s="84">
        <v>6.5215500000000004</v>
      </c>
      <c r="T92" s="72">
        <v>6.6260000000000003</v>
      </c>
      <c r="U92" s="83">
        <v>14.879999999999999</v>
      </c>
      <c r="V92" s="84">
        <v>16.52</v>
      </c>
      <c r="W92" s="84">
        <v>19.669999999999995</v>
      </c>
      <c r="X92" s="84">
        <v>21.5</v>
      </c>
      <c r="Y92" s="84">
        <v>24</v>
      </c>
      <c r="Z92" s="72" t="s">
        <v>1429</v>
      </c>
      <c r="AA92" s="83">
        <v>0.41199999999999998</v>
      </c>
      <c r="AB92" s="84">
        <v>0.44283999999999996</v>
      </c>
      <c r="AC92" s="84">
        <v>0.46409</v>
      </c>
      <c r="AD92" s="84">
        <v>0.46</v>
      </c>
      <c r="AE92" s="84">
        <v>0.46</v>
      </c>
      <c r="AF92" s="72" t="s">
        <v>1429</v>
      </c>
      <c r="AG92" s="83">
        <v>32.960999999999999</v>
      </c>
      <c r="AH92" s="84">
        <v>40.097999999999999</v>
      </c>
      <c r="AI92" s="84">
        <v>38.216999999999999</v>
      </c>
      <c r="AJ92" s="84">
        <v>46.518499999999996</v>
      </c>
      <c r="AK92" s="84">
        <v>52.997</v>
      </c>
      <c r="AL92" s="72">
        <v>57.036999999999999</v>
      </c>
      <c r="AM92" s="83">
        <v>14.941000000000001</v>
      </c>
      <c r="AN92" s="84">
        <v>16.157</v>
      </c>
      <c r="AO92" s="84">
        <v>16.196999999999999</v>
      </c>
      <c r="AP92" s="84">
        <v>17.600000000000001</v>
      </c>
      <c r="AQ92" s="84">
        <v>18.3</v>
      </c>
      <c r="AR92" s="72">
        <v>19.8</v>
      </c>
      <c r="AS92" s="83">
        <v>15.965999999999999</v>
      </c>
      <c r="AT92" s="84">
        <v>17.63</v>
      </c>
      <c r="AU92" s="84">
        <v>18.366</v>
      </c>
      <c r="AV92" s="84">
        <v>19.7</v>
      </c>
      <c r="AW92" s="84">
        <v>21.05</v>
      </c>
      <c r="AX92" s="72">
        <v>23.265000000000001</v>
      </c>
      <c r="AY92" s="83">
        <v>1968</v>
      </c>
      <c r="AZ92" s="84">
        <v>2269</v>
      </c>
      <c r="BA92" s="84">
        <v>2291</v>
      </c>
      <c r="BB92" s="84">
        <v>2367</v>
      </c>
      <c r="BC92" s="84">
        <v>2367</v>
      </c>
      <c r="BD92" s="72">
        <v>2367</v>
      </c>
      <c r="BE92" s="83"/>
      <c r="BF92" s="84"/>
      <c r="BG92" s="84"/>
      <c r="BH92" s="84"/>
      <c r="BI92" s="84"/>
      <c r="BJ92" s="72"/>
      <c r="BK92" s="83"/>
      <c r="BL92" s="84"/>
      <c r="BM92" s="84"/>
      <c r="BN92" s="84"/>
      <c r="BO92" s="84"/>
      <c r="BP92" s="72"/>
      <c r="BQ92" s="83"/>
      <c r="BR92" s="84"/>
      <c r="BS92" s="84"/>
      <c r="BT92" s="84"/>
      <c r="BU92" s="84"/>
      <c r="BV92" s="72"/>
      <c r="BW92" s="83"/>
      <c r="BX92" s="84"/>
      <c r="BY92" s="84"/>
      <c r="BZ92" s="84"/>
      <c r="CA92" s="84"/>
      <c r="CB92" s="72"/>
      <c r="CC92" s="83"/>
      <c r="CD92" s="84"/>
      <c r="CE92" s="84"/>
      <c r="CF92" s="84"/>
      <c r="CG92" s="84"/>
      <c r="CH92" s="72"/>
      <c r="CI92" s="83"/>
      <c r="CJ92" s="84"/>
      <c r="CK92" s="84"/>
      <c r="CL92" s="84"/>
      <c r="CM92" s="84"/>
      <c r="CN92" s="72"/>
      <c r="CO92" s="83"/>
      <c r="CP92" s="84"/>
      <c r="CQ92" s="84"/>
      <c r="CR92" s="84"/>
      <c r="CS92" s="84"/>
      <c r="CT92" s="72"/>
      <c r="CU92" s="83"/>
      <c r="CV92" s="84"/>
      <c r="CW92" s="84"/>
      <c r="CX92" s="84"/>
      <c r="CY92" s="84"/>
      <c r="CZ92" s="72"/>
      <c r="DA92" s="83"/>
      <c r="DB92" s="84"/>
      <c r="DC92" s="84"/>
      <c r="DD92" s="84"/>
      <c r="DE92" s="84"/>
      <c r="DF92" s="72"/>
      <c r="DG92" s="83"/>
      <c r="DH92" s="84"/>
      <c r="DI92" s="84"/>
      <c r="DJ92" s="84"/>
      <c r="DK92" s="84"/>
      <c r="DL92" s="72"/>
    </row>
    <row r="93" spans="2:16342" s="80" customFormat="1">
      <c r="B93" s="28" t="s">
        <v>391</v>
      </c>
      <c r="C93" s="83">
        <v>204950</v>
      </c>
      <c r="D93" s="84">
        <v>321690</v>
      </c>
      <c r="E93" s="84">
        <v>363620</v>
      </c>
      <c r="F93" s="84">
        <v>361798.60312514723</v>
      </c>
      <c r="G93" s="84">
        <v>375517.91360354243</v>
      </c>
      <c r="H93" s="72">
        <v>391488.68399999995</v>
      </c>
      <c r="I93" s="83">
        <v>192831.49171270718</v>
      </c>
      <c r="J93" s="84">
        <v>261248.39124839124</v>
      </c>
      <c r="K93" s="84">
        <v>294531.05968331301</v>
      </c>
      <c r="L93" s="84">
        <v>232658.38</v>
      </c>
      <c r="M93" s="84">
        <v>269475.5</v>
      </c>
      <c r="N93" s="72">
        <v>288100</v>
      </c>
      <c r="O93" s="83">
        <v>45604.329301814185</v>
      </c>
      <c r="P93" s="84">
        <v>64700.824607329843</v>
      </c>
      <c r="Q93" s="84">
        <v>66640.729166666672</v>
      </c>
      <c r="R93" s="84">
        <v>60441.238673517044</v>
      </c>
      <c r="S93" s="84">
        <v>59562</v>
      </c>
      <c r="T93" s="72">
        <v>63662.700000000004</v>
      </c>
      <c r="U93" s="83">
        <v>47531.586021505384</v>
      </c>
      <c r="V93" s="84">
        <v>71924.939467312346</v>
      </c>
      <c r="W93" s="84">
        <v>66948.144382308092</v>
      </c>
      <c r="X93" s="84">
        <v>64017.55</v>
      </c>
      <c r="Y93" s="84">
        <v>66700</v>
      </c>
      <c r="Z93" s="72">
        <v>62749.412051755993</v>
      </c>
      <c r="AA93" s="83">
        <v>152025.9708737864</v>
      </c>
      <c r="AB93" s="84">
        <v>229368.1690904164</v>
      </c>
      <c r="AC93" s="84">
        <v>220740.37363442435</v>
      </c>
      <c r="AD93" s="84">
        <v>213462.92549999998</v>
      </c>
      <c r="AE93" s="84">
        <v>230122.95886139263</v>
      </c>
      <c r="AF93" s="72">
        <v>239832.5</v>
      </c>
      <c r="AG93" s="83" t="s">
        <v>1429</v>
      </c>
      <c r="AH93" s="84" t="s">
        <v>1429</v>
      </c>
      <c r="AI93" s="84" t="s">
        <v>1429</v>
      </c>
      <c r="AJ93" s="84" t="s">
        <v>1429</v>
      </c>
      <c r="AK93" s="84" t="s">
        <v>1429</v>
      </c>
      <c r="AL93" s="72" t="s">
        <v>1429</v>
      </c>
      <c r="AM93" s="83">
        <v>46255.284117528943</v>
      </c>
      <c r="AN93" s="84">
        <v>64044.575106764867</v>
      </c>
      <c r="AO93" s="84">
        <v>64485.843057356309</v>
      </c>
      <c r="AP93" s="84">
        <v>59960.358749999999</v>
      </c>
      <c r="AQ93" s="84">
        <v>62620</v>
      </c>
      <c r="AR93" s="72">
        <v>62375</v>
      </c>
      <c r="AS93" s="83">
        <v>43910.64136289616</v>
      </c>
      <c r="AT93" s="84">
        <v>73182.858763471377</v>
      </c>
      <c r="AU93" s="84">
        <v>70242.088642055969</v>
      </c>
      <c r="AV93" s="84">
        <v>70503.450000000012</v>
      </c>
      <c r="AW93" s="84">
        <v>74590</v>
      </c>
      <c r="AX93" s="72">
        <v>74715</v>
      </c>
      <c r="AY93" s="83" t="s">
        <v>1429</v>
      </c>
      <c r="AZ93" s="84" t="s">
        <v>1429</v>
      </c>
      <c r="BA93" s="84" t="s">
        <v>1429</v>
      </c>
      <c r="BB93" s="84" t="s">
        <v>1429</v>
      </c>
      <c r="BC93" s="84" t="s">
        <v>1429</v>
      </c>
      <c r="BD93" s="72" t="s">
        <v>1429</v>
      </c>
      <c r="BE93" s="83"/>
      <c r="BF93" s="84"/>
      <c r="BG93" s="84"/>
      <c r="BH93" s="82"/>
      <c r="BI93" s="82"/>
      <c r="BJ93" s="75"/>
      <c r="BK93" s="83"/>
      <c r="BL93" s="84"/>
      <c r="BM93" s="84"/>
      <c r="BN93" s="84"/>
      <c r="BO93" s="84"/>
      <c r="BP93" s="72"/>
      <c r="BQ93" s="83"/>
      <c r="BR93" s="84"/>
      <c r="BS93" s="84"/>
      <c r="BT93" s="84"/>
      <c r="BU93" s="84"/>
      <c r="BV93" s="72"/>
      <c r="BW93" s="83"/>
      <c r="BX93" s="84"/>
      <c r="BY93" s="84"/>
      <c r="BZ93" s="84"/>
      <c r="CA93" s="84"/>
      <c r="CB93" s="72"/>
      <c r="CC93" s="83"/>
      <c r="CD93" s="84"/>
      <c r="CE93" s="84"/>
      <c r="CF93" s="84"/>
      <c r="CG93" s="84"/>
      <c r="CH93" s="72"/>
      <c r="CI93" s="83"/>
      <c r="CJ93" s="84"/>
      <c r="CK93" s="84"/>
      <c r="CL93" s="84"/>
      <c r="CM93" s="84"/>
      <c r="CN93" s="72"/>
      <c r="CO93" s="83"/>
      <c r="CP93" s="84"/>
      <c r="CQ93" s="84"/>
      <c r="CR93" s="84"/>
      <c r="CS93" s="84"/>
      <c r="CT93" s="72"/>
      <c r="CU93" s="83"/>
      <c r="CV93" s="84"/>
      <c r="CW93" s="84"/>
      <c r="CX93" s="84"/>
      <c r="CY93" s="84"/>
      <c r="CZ93" s="72"/>
      <c r="DA93" s="83"/>
      <c r="DB93" s="84"/>
      <c r="DC93" s="84"/>
      <c r="DD93" s="84"/>
      <c r="DE93" s="84"/>
      <c r="DF93" s="72"/>
      <c r="DG93" s="83"/>
      <c r="DH93" s="84"/>
      <c r="DI93" s="84"/>
      <c r="DJ93" s="84"/>
      <c r="DK93" s="84"/>
      <c r="DL93" s="72"/>
    </row>
    <row r="94" spans="2:16342" s="80" customFormat="1">
      <c r="B94" s="28" t="s">
        <v>392</v>
      </c>
      <c r="C94" s="83">
        <v>54460</v>
      </c>
      <c r="D94" s="84">
        <v>130250</v>
      </c>
      <c r="E94" s="84">
        <v>90930</v>
      </c>
      <c r="F94" s="84">
        <v>87232.449816316192</v>
      </c>
      <c r="G94" s="84">
        <v>75053.402280643233</v>
      </c>
      <c r="H94" s="72">
        <v>75368.230632098159</v>
      </c>
      <c r="I94" s="83" t="s">
        <v>1429</v>
      </c>
      <c r="J94" s="84" t="s">
        <v>1429</v>
      </c>
      <c r="K94" s="84" t="s">
        <v>1429</v>
      </c>
      <c r="L94" s="84" t="s">
        <v>1429</v>
      </c>
      <c r="M94" s="84" t="s">
        <v>1429</v>
      </c>
      <c r="N94" s="72" t="s">
        <v>1429</v>
      </c>
      <c r="O94" s="83">
        <v>17769.07641561297</v>
      </c>
      <c r="P94" s="84">
        <v>19982.617801047123</v>
      </c>
      <c r="Q94" s="84">
        <v>12412.968750000002</v>
      </c>
      <c r="R94" s="84">
        <v>14915.723041831878</v>
      </c>
      <c r="S94" s="84">
        <v>11381.948046358882</v>
      </c>
      <c r="T94" s="72">
        <v>11561.811064379006</v>
      </c>
      <c r="U94" s="83">
        <v>12942.876344086024</v>
      </c>
      <c r="V94" s="84">
        <v>19290.556900726391</v>
      </c>
      <c r="W94" s="84">
        <v>7814.4382308083386</v>
      </c>
      <c r="X94" s="84">
        <v>10952.154825071706</v>
      </c>
      <c r="Y94" s="84">
        <v>12732.639827067469</v>
      </c>
      <c r="Z94" s="72" t="s">
        <v>1429</v>
      </c>
      <c r="AA94" s="83">
        <v>8676.7000000000007</v>
      </c>
      <c r="AB94" s="84">
        <v>32572</v>
      </c>
      <c r="AC94" s="84">
        <v>17787.300000000003</v>
      </c>
      <c r="AD94" s="84">
        <v>11482.945729999992</v>
      </c>
      <c r="AE94" s="84">
        <v>18279.461076240612</v>
      </c>
      <c r="AF94" s="72">
        <v>20118.536999999993</v>
      </c>
      <c r="AG94" s="83">
        <v>2668.5658808895355</v>
      </c>
      <c r="AH94" s="84">
        <v>3137.8397925083545</v>
      </c>
      <c r="AI94" s="84">
        <v>1583.7271371379231</v>
      </c>
      <c r="AJ94" s="84">
        <v>1418.9730382174207</v>
      </c>
      <c r="AK94" s="84">
        <v>1486.3934857042711</v>
      </c>
      <c r="AL94" s="72">
        <v>1597.1250675489237</v>
      </c>
      <c r="AM94" s="83">
        <v>13208.838274432139</v>
      </c>
      <c r="AN94" s="84">
        <v>13208.838274432139</v>
      </c>
      <c r="AO94" s="84">
        <v>4963.530283385815</v>
      </c>
      <c r="AP94" s="84">
        <v>4589.2678531869287</v>
      </c>
      <c r="AQ94" s="84">
        <v>5929.709077861753</v>
      </c>
      <c r="AR94" s="72">
        <v>6348.186156353313</v>
      </c>
      <c r="AS94" s="83">
        <v>16246.743079042972</v>
      </c>
      <c r="AT94" s="84">
        <v>29980.419739081131</v>
      </c>
      <c r="AU94" s="84">
        <v>15083.284329739734</v>
      </c>
      <c r="AV94" s="84">
        <v>14000.150677176407</v>
      </c>
      <c r="AW94" s="84">
        <v>16955.642099217257</v>
      </c>
      <c r="AX94" s="72">
        <v>15390.288103707009</v>
      </c>
      <c r="AY94" s="83" t="s">
        <v>1429</v>
      </c>
      <c r="AZ94" s="84" t="s">
        <v>1429</v>
      </c>
      <c r="BA94" s="84" t="s">
        <v>1429</v>
      </c>
      <c r="BB94" s="84" t="s">
        <v>1429</v>
      </c>
      <c r="BC94" s="84" t="s">
        <v>1429</v>
      </c>
      <c r="BD94" s="72" t="s">
        <v>1429</v>
      </c>
      <c r="BE94" s="83"/>
      <c r="BF94" s="84"/>
      <c r="BG94" s="84"/>
      <c r="BH94" s="82"/>
      <c r="BI94" s="82"/>
      <c r="BJ94" s="75"/>
      <c r="BK94" s="83"/>
      <c r="BL94" s="84"/>
      <c r="BM94" s="84"/>
      <c r="BN94" s="84"/>
      <c r="BO94" s="84"/>
      <c r="BP94" s="72"/>
      <c r="BQ94" s="83"/>
      <c r="BR94" s="84"/>
      <c r="BS94" s="84"/>
      <c r="BT94" s="84"/>
      <c r="BU94" s="84"/>
      <c r="BV94" s="72"/>
      <c r="BW94" s="83"/>
      <c r="BX94" s="84"/>
      <c r="BY94" s="84"/>
      <c r="BZ94" s="84"/>
      <c r="CA94" s="84"/>
      <c r="CB94" s="72"/>
      <c r="CC94" s="83"/>
      <c r="CD94" s="84"/>
      <c r="CE94" s="84"/>
      <c r="CF94" s="84"/>
      <c r="CG94" s="84"/>
      <c r="CH94" s="72"/>
      <c r="CI94" s="83"/>
      <c r="CJ94" s="84"/>
      <c r="CK94" s="84"/>
      <c r="CL94" s="84"/>
      <c r="CM94" s="84"/>
      <c r="CN94" s="72"/>
      <c r="CO94" s="83"/>
      <c r="CP94" s="84"/>
      <c r="CQ94" s="84"/>
      <c r="CR94" s="84"/>
      <c r="CS94" s="84"/>
      <c r="CT94" s="72"/>
      <c r="CU94" s="83"/>
      <c r="CV94" s="84"/>
      <c r="CW94" s="84"/>
      <c r="CX94" s="84"/>
      <c r="CY94" s="84"/>
      <c r="CZ94" s="72"/>
      <c r="DA94" s="83"/>
      <c r="DB94" s="84"/>
      <c r="DC94" s="84"/>
      <c r="DD94" s="84"/>
      <c r="DE94" s="84"/>
      <c r="DF94" s="72"/>
      <c r="DG94" s="83"/>
      <c r="DH94" s="84"/>
      <c r="DI94" s="84"/>
      <c r="DJ94" s="84"/>
      <c r="DK94" s="84"/>
      <c r="DL94" s="72"/>
    </row>
    <row r="95" spans="2:16342" s="80" customFormat="1">
      <c r="B95" s="28" t="s">
        <v>393</v>
      </c>
      <c r="C95" s="83">
        <v>43568</v>
      </c>
      <c r="D95" s="84">
        <v>100038.4024577573</v>
      </c>
      <c r="E95" s="84">
        <v>67555.720653789016</v>
      </c>
      <c r="F95" s="84">
        <v>64616.629493567547</v>
      </c>
      <c r="G95" s="84">
        <v>54903.732465722918</v>
      </c>
      <c r="H95" s="72">
        <v>54614.659878332001</v>
      </c>
      <c r="I95" s="83">
        <v>1003.4756811415772</v>
      </c>
      <c r="J95" s="84">
        <v>1605.7950838406716</v>
      </c>
      <c r="K95" s="84">
        <v>1537.276318208201</v>
      </c>
      <c r="L95" s="84">
        <v>920.02514661442513</v>
      </c>
      <c r="M95" s="84">
        <v>1296.3650689944832</v>
      </c>
      <c r="N95" s="72">
        <v>1412.0355721911742</v>
      </c>
      <c r="O95" s="83" t="s">
        <v>1429</v>
      </c>
      <c r="P95" s="84" t="s">
        <v>1429</v>
      </c>
      <c r="Q95" s="84" t="s">
        <v>1429</v>
      </c>
      <c r="R95" s="84" t="s">
        <v>1429</v>
      </c>
      <c r="S95" s="84" t="s">
        <v>1429</v>
      </c>
      <c r="T95" s="72" t="s">
        <v>1429</v>
      </c>
      <c r="U95" s="83">
        <v>174.84466523588009</v>
      </c>
      <c r="V95" s="84">
        <v>258.93364967417972</v>
      </c>
      <c r="W95" s="84">
        <v>96.893220468795278</v>
      </c>
      <c r="X95" s="84">
        <v>131.32080125985257</v>
      </c>
      <c r="Y95" s="84">
        <v>152.85281905243062</v>
      </c>
      <c r="Z95" s="72">
        <v>124.62318843842959</v>
      </c>
      <c r="AA95" s="83">
        <v>1769.2133659908911</v>
      </c>
      <c r="AB95" s="84">
        <v>2091.4851607592</v>
      </c>
      <c r="AC95" s="84">
        <v>2262.3478795258525</v>
      </c>
      <c r="AD95" s="84">
        <v>2260.1918465227818</v>
      </c>
      <c r="AE95" s="84">
        <v>2285.5342136854742</v>
      </c>
      <c r="AF95" s="72">
        <v>2280.1924418604654</v>
      </c>
      <c r="AG95" s="83">
        <v>35.96449974244657</v>
      </c>
      <c r="AH95" s="84">
        <v>42.118654932998048</v>
      </c>
      <c r="AI95" s="84">
        <v>19.624871587830523</v>
      </c>
      <c r="AJ95" s="84">
        <v>17.014065206443892</v>
      </c>
      <c r="AK95" s="84">
        <v>17.843859372200136</v>
      </c>
      <c r="AL95" s="72">
        <v>19.173170078618533</v>
      </c>
      <c r="AM95" s="83" t="s">
        <v>1429</v>
      </c>
      <c r="AN95" s="84" t="s">
        <v>1429</v>
      </c>
      <c r="AO95" s="84" t="s">
        <v>1429</v>
      </c>
      <c r="AP95" s="84" t="s">
        <v>1429</v>
      </c>
      <c r="AQ95" s="84" t="s">
        <v>1429</v>
      </c>
      <c r="AR95" s="72" t="s">
        <v>1429</v>
      </c>
      <c r="AS95" s="83">
        <v>218.73770554080068</v>
      </c>
      <c r="AT95" s="84">
        <v>402.42174146417625</v>
      </c>
      <c r="AU95" s="84">
        <v>188.36446243821084</v>
      </c>
      <c r="AV95" s="84">
        <v>167.86751411482496</v>
      </c>
      <c r="AW95" s="84">
        <v>203.54912484054339</v>
      </c>
      <c r="AX95" s="72" t="s">
        <v>1429</v>
      </c>
      <c r="AY95" s="83" t="s">
        <v>1429</v>
      </c>
      <c r="AZ95" s="84" t="s">
        <v>1429</v>
      </c>
      <c r="BA95" s="84" t="s">
        <v>1429</v>
      </c>
      <c r="BB95" s="84" t="s">
        <v>1429</v>
      </c>
      <c r="BC95" s="84" t="s">
        <v>1429</v>
      </c>
      <c r="BD95" s="72" t="s">
        <v>1429</v>
      </c>
      <c r="BE95" s="83"/>
      <c r="BF95" s="84"/>
      <c r="BG95" s="84"/>
      <c r="BH95" s="82"/>
      <c r="BI95" s="82"/>
      <c r="BJ95" s="75"/>
      <c r="BK95" s="83"/>
      <c r="BL95" s="84"/>
      <c r="BM95" s="84"/>
      <c r="BN95" s="84"/>
      <c r="BO95" s="84"/>
      <c r="BP95" s="72"/>
      <c r="BQ95" s="83"/>
      <c r="BR95" s="84"/>
      <c r="BS95" s="84"/>
      <c r="BT95" s="84"/>
      <c r="BU95" s="84"/>
      <c r="BV95" s="72"/>
      <c r="BW95" s="83"/>
      <c r="BX95" s="84"/>
      <c r="BY95" s="84"/>
      <c r="BZ95" s="84"/>
      <c r="CA95" s="84"/>
      <c r="CB95" s="72"/>
      <c r="CC95" s="83"/>
      <c r="CD95" s="84"/>
      <c r="CE95" s="84"/>
      <c r="CF95" s="84"/>
      <c r="CG95" s="84"/>
      <c r="CH95" s="72"/>
      <c r="CI95" s="83"/>
      <c r="CJ95" s="84"/>
      <c r="CK95" s="84"/>
      <c r="CL95" s="84"/>
      <c r="CM95" s="84"/>
      <c r="CN95" s="72"/>
      <c r="CO95" s="83"/>
      <c r="CP95" s="84"/>
      <c r="CQ95" s="84"/>
      <c r="CR95" s="84"/>
      <c r="CS95" s="84"/>
      <c r="CT95" s="72"/>
      <c r="CU95" s="83"/>
      <c r="CV95" s="84"/>
      <c r="CW95" s="84"/>
      <c r="CX95" s="84"/>
      <c r="CY95" s="84"/>
      <c r="CZ95" s="72"/>
      <c r="DA95" s="83"/>
      <c r="DB95" s="84"/>
      <c r="DC95" s="84"/>
      <c r="DD95" s="84"/>
      <c r="DE95" s="84"/>
      <c r="DF95" s="72"/>
      <c r="DG95" s="83"/>
      <c r="DH95" s="84"/>
      <c r="DI95" s="84"/>
      <c r="DJ95" s="84"/>
      <c r="DK95" s="84"/>
      <c r="DL95" s="72"/>
    </row>
    <row r="96" spans="2:16342" s="80" customFormat="1">
      <c r="B96" s="28" t="s">
        <v>522</v>
      </c>
      <c r="C96" s="83"/>
      <c r="D96" s="84"/>
      <c r="E96" s="84"/>
      <c r="F96" s="84"/>
      <c r="G96" s="84"/>
      <c r="H96" s="72"/>
      <c r="I96" s="83"/>
      <c r="J96" s="84"/>
      <c r="K96" s="84"/>
      <c r="L96" s="84"/>
      <c r="M96" s="84"/>
      <c r="N96" s="72"/>
      <c r="O96" s="83"/>
      <c r="P96" s="84"/>
      <c r="Q96" s="84"/>
      <c r="R96" s="84"/>
      <c r="S96" s="84"/>
      <c r="T96" s="72"/>
      <c r="U96" s="83"/>
      <c r="V96" s="84"/>
      <c r="W96" s="84"/>
      <c r="X96" s="84"/>
      <c r="Y96" s="84"/>
      <c r="Z96" s="72"/>
      <c r="AA96" s="83"/>
      <c r="AB96" s="84"/>
      <c r="AC96" s="84"/>
      <c r="AD96" s="84"/>
      <c r="AE96" s="84"/>
      <c r="AF96" s="72"/>
      <c r="AG96" s="83"/>
      <c r="AH96" s="84"/>
      <c r="AI96" s="84"/>
      <c r="AJ96" s="84"/>
      <c r="AK96" s="84"/>
      <c r="AL96" s="72"/>
      <c r="AM96" s="83"/>
      <c r="AN96" s="84"/>
      <c r="AO96" s="84"/>
      <c r="AP96" s="84"/>
      <c r="AQ96" s="84"/>
      <c r="AR96" s="72"/>
      <c r="AS96" s="83"/>
      <c r="AT96" s="84"/>
      <c r="AU96" s="84"/>
      <c r="AV96" s="84"/>
      <c r="AW96" s="84"/>
      <c r="AX96" s="72"/>
      <c r="AY96" s="83"/>
      <c r="AZ96" s="84"/>
      <c r="BA96" s="84"/>
      <c r="BB96" s="84"/>
      <c r="BC96" s="84"/>
      <c r="BD96" s="72"/>
      <c r="BE96" s="83"/>
      <c r="BF96" s="84"/>
      <c r="BG96" s="84"/>
      <c r="BH96" s="82"/>
      <c r="BI96" s="82"/>
      <c r="BJ96" s="75"/>
      <c r="BK96" s="83"/>
      <c r="BL96" s="84"/>
      <c r="BM96" s="84"/>
      <c r="BN96" s="84"/>
      <c r="BO96" s="84"/>
      <c r="BP96" s="72"/>
      <c r="BQ96" s="83"/>
      <c r="BR96" s="84"/>
      <c r="BS96" s="84"/>
      <c r="BT96" s="84"/>
      <c r="BU96" s="84"/>
      <c r="BV96" s="72"/>
      <c r="BW96" s="83"/>
      <c r="BX96" s="84"/>
      <c r="BY96" s="84"/>
      <c r="BZ96" s="84"/>
      <c r="CA96" s="84"/>
      <c r="CB96" s="72"/>
      <c r="CC96" s="83"/>
      <c r="CD96" s="84"/>
      <c r="CE96" s="84"/>
      <c r="CF96" s="84"/>
      <c r="CG96" s="84"/>
      <c r="CH96" s="72"/>
      <c r="CI96" s="83"/>
      <c r="CJ96" s="84"/>
      <c r="CK96" s="84"/>
      <c r="CL96" s="84"/>
      <c r="CM96" s="84"/>
      <c r="CN96" s="72"/>
      <c r="CO96" s="83"/>
      <c r="CP96" s="84"/>
      <c r="CQ96" s="84"/>
      <c r="CR96" s="84"/>
      <c r="CS96" s="84"/>
      <c r="CT96" s="72"/>
      <c r="CU96" s="83"/>
      <c r="CV96" s="84"/>
      <c r="CW96" s="84"/>
      <c r="CX96" s="84"/>
      <c r="CY96" s="84"/>
      <c r="CZ96" s="72"/>
      <c r="DA96" s="83"/>
      <c r="DB96" s="84"/>
      <c r="DC96" s="84"/>
      <c r="DD96" s="84"/>
      <c r="DE96" s="84"/>
      <c r="DF96" s="72"/>
      <c r="DG96" s="83"/>
      <c r="DH96" s="84"/>
      <c r="DI96" s="84"/>
      <c r="DJ96" s="84"/>
      <c r="DK96" s="84"/>
      <c r="DL96" s="72"/>
    </row>
    <row r="97" spans="2:16342" s="80" customFormat="1">
      <c r="B97" s="28" t="s">
        <v>523</v>
      </c>
      <c r="C97" s="83"/>
      <c r="D97" s="84"/>
      <c r="E97" s="84"/>
      <c r="F97" s="84"/>
      <c r="G97" s="84"/>
      <c r="H97" s="72"/>
      <c r="I97" s="83"/>
      <c r="J97" s="84"/>
      <c r="K97" s="84"/>
      <c r="L97" s="84"/>
      <c r="M97" s="84"/>
      <c r="N97" s="72"/>
      <c r="O97" s="83"/>
      <c r="P97" s="84"/>
      <c r="Q97" s="84"/>
      <c r="R97" s="84"/>
      <c r="S97" s="84"/>
      <c r="T97" s="72"/>
      <c r="U97" s="83"/>
      <c r="V97" s="84"/>
      <c r="W97" s="84"/>
      <c r="X97" s="84"/>
      <c r="Y97" s="84"/>
      <c r="Z97" s="72"/>
      <c r="AA97" s="83"/>
      <c r="AB97" s="84"/>
      <c r="AC97" s="84"/>
      <c r="AD97" s="84"/>
      <c r="AE97" s="84"/>
      <c r="AF97" s="72"/>
      <c r="AG97" s="83"/>
      <c r="AH97" s="84"/>
      <c r="AI97" s="84"/>
      <c r="AJ97" s="84"/>
      <c r="AK97" s="84"/>
      <c r="AL97" s="72"/>
      <c r="AM97" s="83"/>
      <c r="AN97" s="84"/>
      <c r="AO97" s="84"/>
      <c r="AP97" s="84"/>
      <c r="AQ97" s="84"/>
      <c r="AR97" s="72"/>
      <c r="AS97" s="83"/>
      <c r="AT97" s="84"/>
      <c r="AU97" s="84"/>
      <c r="AV97" s="84"/>
      <c r="AW97" s="84"/>
      <c r="AX97" s="72"/>
      <c r="AY97" s="83"/>
      <c r="AZ97" s="84"/>
      <c r="BA97" s="84"/>
      <c r="BB97" s="84"/>
      <c r="BC97" s="84"/>
      <c r="BD97" s="72"/>
      <c r="BE97" s="83"/>
      <c r="BF97" s="84"/>
      <c r="BG97" s="84"/>
      <c r="BH97" s="82"/>
      <c r="BI97" s="82"/>
      <c r="BJ97" s="75"/>
      <c r="BK97" s="83"/>
      <c r="BL97" s="84"/>
      <c r="BM97" s="84"/>
      <c r="BN97" s="84"/>
      <c r="BO97" s="84"/>
      <c r="BP97" s="72"/>
      <c r="BQ97" s="83"/>
      <c r="BR97" s="84"/>
      <c r="BS97" s="84"/>
      <c r="BT97" s="84"/>
      <c r="BU97" s="84"/>
      <c r="BV97" s="72"/>
      <c r="BW97" s="83"/>
      <c r="BX97" s="84"/>
      <c r="BY97" s="84"/>
      <c r="BZ97" s="84"/>
      <c r="CA97" s="84"/>
      <c r="CB97" s="72"/>
      <c r="CC97" s="83"/>
      <c r="CD97" s="84"/>
      <c r="CE97" s="84"/>
      <c r="CF97" s="84"/>
      <c r="CG97" s="84"/>
      <c r="CH97" s="72"/>
      <c r="CI97" s="83"/>
      <c r="CJ97" s="84"/>
      <c r="CK97" s="84"/>
      <c r="CL97" s="84"/>
      <c r="CM97" s="84"/>
      <c r="CN97" s="72"/>
      <c r="CO97" s="83"/>
      <c r="CP97" s="84"/>
      <c r="CQ97" s="84"/>
      <c r="CR97" s="84"/>
      <c r="CS97" s="84"/>
      <c r="CT97" s="72"/>
      <c r="CU97" s="83"/>
      <c r="CV97" s="84"/>
      <c r="CW97" s="84"/>
      <c r="CX97" s="84"/>
      <c r="CY97" s="84"/>
      <c r="CZ97" s="72"/>
      <c r="DA97" s="83"/>
      <c r="DB97" s="84"/>
      <c r="DC97" s="84"/>
      <c r="DD97" s="84"/>
      <c r="DE97" s="84"/>
      <c r="DF97" s="72"/>
      <c r="DG97" s="83"/>
      <c r="DH97" s="84"/>
      <c r="DI97" s="84"/>
      <c r="DJ97" s="84"/>
      <c r="DK97" s="84"/>
      <c r="DL97" s="72"/>
    </row>
    <row r="98" spans="2:16342" s="80" customFormat="1">
      <c r="B98" s="28" t="s">
        <v>524</v>
      </c>
      <c r="C98" s="83"/>
      <c r="D98" s="84"/>
      <c r="E98" s="84"/>
      <c r="F98" s="84"/>
      <c r="G98" s="84"/>
      <c r="H98" s="72"/>
      <c r="I98" s="83"/>
      <c r="J98" s="84"/>
      <c r="K98" s="84"/>
      <c r="L98" s="84"/>
      <c r="M98" s="84"/>
      <c r="N98" s="72"/>
      <c r="O98" s="83"/>
      <c r="P98" s="84"/>
      <c r="Q98" s="84"/>
      <c r="R98" s="84"/>
      <c r="S98" s="84"/>
      <c r="T98" s="72"/>
      <c r="U98" s="83"/>
      <c r="V98" s="84"/>
      <c r="W98" s="84"/>
      <c r="X98" s="84"/>
      <c r="Y98" s="84"/>
      <c r="Z98" s="72"/>
      <c r="AA98" s="83"/>
      <c r="AB98" s="84"/>
      <c r="AC98" s="84"/>
      <c r="AD98" s="84"/>
      <c r="AE98" s="84"/>
      <c r="AF98" s="72"/>
      <c r="AG98" s="83"/>
      <c r="AH98" s="84"/>
      <c r="AI98" s="84"/>
      <c r="AJ98" s="84"/>
      <c r="AK98" s="84"/>
      <c r="AL98" s="72"/>
      <c r="AM98" s="83"/>
      <c r="AN98" s="84"/>
      <c r="AO98" s="84"/>
      <c r="AP98" s="84"/>
      <c r="AQ98" s="84"/>
      <c r="AR98" s="72"/>
      <c r="AS98" s="83"/>
      <c r="AT98" s="84"/>
      <c r="AU98" s="84"/>
      <c r="AV98" s="84"/>
      <c r="AW98" s="84"/>
      <c r="AX98" s="72"/>
      <c r="AY98" s="83"/>
      <c r="AZ98" s="84"/>
      <c r="BA98" s="84"/>
      <c r="BB98" s="84"/>
      <c r="BC98" s="84"/>
      <c r="BD98" s="72"/>
      <c r="BE98" s="83"/>
      <c r="BF98" s="84"/>
      <c r="BG98" s="84"/>
      <c r="BH98" s="82"/>
      <c r="BI98" s="82"/>
      <c r="BJ98" s="75"/>
      <c r="BK98" s="83"/>
      <c r="BL98" s="84"/>
      <c r="BM98" s="84"/>
      <c r="BN98" s="84"/>
      <c r="BO98" s="84"/>
      <c r="BP98" s="72"/>
      <c r="BQ98" s="83"/>
      <c r="BR98" s="84"/>
      <c r="BS98" s="84"/>
      <c r="BT98" s="84"/>
      <c r="BU98" s="84"/>
      <c r="BV98" s="72"/>
      <c r="BW98" s="83"/>
      <c r="BX98" s="84"/>
      <c r="BY98" s="84"/>
      <c r="BZ98" s="84"/>
      <c r="CA98" s="84"/>
      <c r="CB98" s="72"/>
      <c r="CC98" s="83"/>
      <c r="CD98" s="84"/>
      <c r="CE98" s="84"/>
      <c r="CF98" s="84"/>
      <c r="CG98" s="84"/>
      <c r="CH98" s="72"/>
      <c r="CI98" s="83"/>
      <c r="CJ98" s="84"/>
      <c r="CK98" s="84"/>
      <c r="CL98" s="84"/>
      <c r="CM98" s="84"/>
      <c r="CN98" s="72"/>
      <c r="CO98" s="83"/>
      <c r="CP98" s="84"/>
      <c r="CQ98" s="84"/>
      <c r="CR98" s="84"/>
      <c r="CS98" s="84"/>
      <c r="CT98" s="72"/>
      <c r="CU98" s="83"/>
      <c r="CV98" s="84"/>
      <c r="CW98" s="84"/>
      <c r="CX98" s="84"/>
      <c r="CY98" s="84"/>
      <c r="CZ98" s="72"/>
      <c r="DA98" s="83"/>
      <c r="DB98" s="84"/>
      <c r="DC98" s="84"/>
      <c r="DD98" s="84"/>
      <c r="DE98" s="84"/>
      <c r="DF98" s="72"/>
      <c r="DG98" s="83"/>
      <c r="DH98" s="84"/>
      <c r="DI98" s="84"/>
      <c r="DJ98" s="84"/>
      <c r="DK98" s="84"/>
      <c r="DL98" s="72"/>
    </row>
    <row r="99" spans="2:16342" s="80" customFormat="1">
      <c r="B99" s="28" t="s">
        <v>525</v>
      </c>
      <c r="C99" s="83"/>
      <c r="D99" s="84"/>
      <c r="E99" s="84"/>
      <c r="F99" s="84"/>
      <c r="G99" s="84"/>
      <c r="H99" s="72"/>
      <c r="I99" s="83"/>
      <c r="J99" s="84"/>
      <c r="K99" s="84"/>
      <c r="L99" s="84"/>
      <c r="M99" s="84"/>
      <c r="N99" s="72"/>
      <c r="O99" s="83"/>
      <c r="P99" s="84"/>
      <c r="Q99" s="84"/>
      <c r="R99" s="84"/>
      <c r="S99" s="84"/>
      <c r="T99" s="72"/>
      <c r="U99" s="83"/>
      <c r="V99" s="84"/>
      <c r="W99" s="84"/>
      <c r="X99" s="84"/>
      <c r="Y99" s="84"/>
      <c r="Z99" s="72"/>
      <c r="AA99" s="83"/>
      <c r="AB99" s="84"/>
      <c r="AC99" s="84"/>
      <c r="AD99" s="84"/>
      <c r="AE99" s="84"/>
      <c r="AF99" s="72"/>
      <c r="AG99" s="83"/>
      <c r="AH99" s="84"/>
      <c r="AI99" s="84"/>
      <c r="AJ99" s="84"/>
      <c r="AK99" s="84"/>
      <c r="AL99" s="72"/>
      <c r="AM99" s="83"/>
      <c r="AN99" s="84"/>
      <c r="AO99" s="84"/>
      <c r="AP99" s="84"/>
      <c r="AQ99" s="84"/>
      <c r="AR99" s="72"/>
      <c r="AS99" s="83"/>
      <c r="AT99" s="84"/>
      <c r="AU99" s="84"/>
      <c r="AV99" s="84"/>
      <c r="AW99" s="84"/>
      <c r="AX99" s="72"/>
      <c r="AY99" s="83"/>
      <c r="AZ99" s="84"/>
      <c r="BA99" s="84"/>
      <c r="BB99" s="84"/>
      <c r="BC99" s="84"/>
      <c r="BD99" s="72"/>
      <c r="BE99" s="83"/>
      <c r="BF99" s="84"/>
      <c r="BG99" s="84"/>
      <c r="BH99" s="82"/>
      <c r="BI99" s="82"/>
      <c r="BJ99" s="75"/>
      <c r="BK99" s="83"/>
      <c r="BL99" s="84"/>
      <c r="BM99" s="84"/>
      <c r="BN99" s="84"/>
      <c r="BO99" s="84"/>
      <c r="BP99" s="72"/>
      <c r="BQ99" s="83"/>
      <c r="BR99" s="84"/>
      <c r="BS99" s="84"/>
      <c r="BT99" s="84"/>
      <c r="BU99" s="84"/>
      <c r="BV99" s="72"/>
      <c r="BW99" s="83"/>
      <c r="BX99" s="84"/>
      <c r="BY99" s="84"/>
      <c r="BZ99" s="84"/>
      <c r="CA99" s="84"/>
      <c r="CB99" s="72"/>
      <c r="CC99" s="83"/>
      <c r="CD99" s="84"/>
      <c r="CE99" s="84"/>
      <c r="CF99" s="84"/>
      <c r="CG99" s="84"/>
      <c r="CH99" s="72"/>
      <c r="CI99" s="83"/>
      <c r="CJ99" s="84"/>
      <c r="CK99" s="84"/>
      <c r="CL99" s="84"/>
      <c r="CM99" s="84"/>
      <c r="CN99" s="72"/>
      <c r="CO99" s="83"/>
      <c r="CP99" s="84"/>
      <c r="CQ99" s="84"/>
      <c r="CR99" s="84"/>
      <c r="CS99" s="84"/>
      <c r="CT99" s="72"/>
      <c r="CU99" s="83"/>
      <c r="CV99" s="84"/>
      <c r="CW99" s="84"/>
      <c r="CX99" s="84"/>
      <c r="CY99" s="84"/>
      <c r="CZ99" s="72"/>
      <c r="DA99" s="83"/>
      <c r="DB99" s="84"/>
      <c r="DC99" s="84"/>
      <c r="DD99" s="84"/>
      <c r="DE99" s="84"/>
      <c r="DF99" s="72"/>
      <c r="DG99" s="83"/>
      <c r="DH99" s="84"/>
      <c r="DI99" s="84"/>
      <c r="DJ99" s="84"/>
      <c r="DK99" s="84"/>
      <c r="DL99" s="72"/>
    </row>
    <row r="100" spans="2:16342" s="80" customFormat="1">
      <c r="B100" s="28" t="s">
        <v>526</v>
      </c>
      <c r="C100" s="83"/>
      <c r="D100" s="84"/>
      <c r="E100" s="84"/>
      <c r="F100" s="84"/>
      <c r="G100" s="84"/>
      <c r="H100" s="72"/>
      <c r="I100" s="83"/>
      <c r="J100" s="84"/>
      <c r="K100" s="84"/>
      <c r="L100" s="84"/>
      <c r="M100" s="84"/>
      <c r="N100" s="72"/>
      <c r="O100" s="83"/>
      <c r="P100" s="84"/>
      <c r="Q100" s="84"/>
      <c r="R100" s="84"/>
      <c r="S100" s="84"/>
      <c r="T100" s="72"/>
      <c r="U100" s="83"/>
      <c r="V100" s="84"/>
      <c r="W100" s="84"/>
      <c r="X100" s="84"/>
      <c r="Y100" s="84"/>
      <c r="Z100" s="72"/>
      <c r="AA100" s="83"/>
      <c r="AB100" s="84"/>
      <c r="AC100" s="84"/>
      <c r="AD100" s="84"/>
      <c r="AE100" s="84"/>
      <c r="AF100" s="72"/>
      <c r="AG100" s="83"/>
      <c r="AH100" s="84"/>
      <c r="AI100" s="84"/>
      <c r="AJ100" s="84"/>
      <c r="AK100" s="84"/>
      <c r="AL100" s="72"/>
      <c r="AM100" s="83"/>
      <c r="AN100" s="84"/>
      <c r="AO100" s="84"/>
      <c r="AP100" s="84"/>
      <c r="AQ100" s="84"/>
      <c r="AR100" s="72"/>
      <c r="AS100" s="83"/>
      <c r="AT100" s="84"/>
      <c r="AU100" s="84"/>
      <c r="AV100" s="84"/>
      <c r="AW100" s="84"/>
      <c r="AX100" s="72"/>
      <c r="AY100" s="83"/>
      <c r="AZ100" s="84"/>
      <c r="BA100" s="84"/>
      <c r="BB100" s="84"/>
      <c r="BC100" s="84"/>
      <c r="BD100" s="72"/>
      <c r="BE100" s="83"/>
      <c r="BF100" s="84"/>
      <c r="BG100" s="84"/>
      <c r="BH100" s="82"/>
      <c r="BI100" s="82"/>
      <c r="BJ100" s="75"/>
      <c r="BK100" s="83"/>
      <c r="BL100" s="84"/>
      <c r="BM100" s="84"/>
      <c r="BN100" s="84"/>
      <c r="BO100" s="84"/>
      <c r="BP100" s="72"/>
      <c r="BQ100" s="83"/>
      <c r="BR100" s="84"/>
      <c r="BS100" s="84"/>
      <c r="BT100" s="84"/>
      <c r="BU100" s="84"/>
      <c r="BV100" s="72"/>
      <c r="BW100" s="83"/>
      <c r="BX100" s="84"/>
      <c r="BY100" s="84"/>
      <c r="BZ100" s="84"/>
      <c r="CA100" s="84"/>
      <c r="CB100" s="72"/>
      <c r="CC100" s="83"/>
      <c r="CD100" s="84"/>
      <c r="CE100" s="84"/>
      <c r="CF100" s="84"/>
      <c r="CG100" s="84"/>
      <c r="CH100" s="72"/>
      <c r="CI100" s="83"/>
      <c r="CJ100" s="84"/>
      <c r="CK100" s="84"/>
      <c r="CL100" s="84"/>
      <c r="CM100" s="84"/>
      <c r="CN100" s="72"/>
      <c r="CO100" s="83"/>
      <c r="CP100" s="84"/>
      <c r="CQ100" s="84"/>
      <c r="CR100" s="84"/>
      <c r="CS100" s="84"/>
      <c r="CT100" s="72"/>
      <c r="CU100" s="83"/>
      <c r="CV100" s="84"/>
      <c r="CW100" s="84"/>
      <c r="CX100" s="84"/>
      <c r="CY100" s="84"/>
      <c r="CZ100" s="72"/>
      <c r="DA100" s="83"/>
      <c r="DB100" s="84"/>
      <c r="DC100" s="84"/>
      <c r="DD100" s="84"/>
      <c r="DE100" s="84"/>
      <c r="DF100" s="72"/>
      <c r="DG100" s="83"/>
      <c r="DH100" s="84"/>
      <c r="DI100" s="84"/>
      <c r="DJ100" s="84"/>
      <c r="DK100" s="84"/>
      <c r="DL100" s="72"/>
    </row>
    <row r="101" spans="2:16342" s="76" customFormat="1">
      <c r="B101" s="27"/>
      <c r="C101" s="83"/>
      <c r="D101" s="84"/>
      <c r="E101" s="84"/>
      <c r="F101" s="84"/>
      <c r="G101" s="84"/>
      <c r="H101" s="72"/>
      <c r="I101" s="83"/>
      <c r="J101" s="84"/>
      <c r="K101" s="84"/>
      <c r="L101" s="84"/>
      <c r="M101" s="84"/>
      <c r="N101" s="72"/>
      <c r="O101" s="83"/>
      <c r="P101" s="84"/>
      <c r="Q101" s="84"/>
      <c r="R101" s="84"/>
      <c r="S101" s="84"/>
      <c r="T101" s="72"/>
      <c r="U101" s="83"/>
      <c r="V101" s="84"/>
      <c r="W101" s="84"/>
      <c r="X101" s="84"/>
      <c r="Y101" s="84"/>
      <c r="Z101" s="72"/>
      <c r="AA101" s="83"/>
      <c r="AB101" s="84"/>
      <c r="AC101" s="84"/>
      <c r="AD101" s="84"/>
      <c r="AE101" s="84"/>
      <c r="AF101" s="72"/>
      <c r="AG101" s="83"/>
      <c r="AH101" s="84"/>
      <c r="AI101" s="84"/>
      <c r="AJ101" s="84"/>
      <c r="AK101" s="84"/>
      <c r="AL101" s="72"/>
      <c r="AM101" s="83"/>
      <c r="AN101" s="84"/>
      <c r="AO101" s="84"/>
      <c r="AP101" s="84"/>
      <c r="AQ101" s="84"/>
      <c r="AR101" s="72"/>
      <c r="AS101" s="83"/>
      <c r="AT101" s="84"/>
      <c r="AU101" s="84"/>
      <c r="AV101" s="84"/>
      <c r="AW101" s="84"/>
      <c r="AX101" s="72"/>
      <c r="AY101" s="83"/>
      <c r="AZ101" s="84"/>
      <c r="BA101" s="84"/>
      <c r="BB101" s="84"/>
      <c r="BC101" s="84"/>
      <c r="BD101" s="72"/>
      <c r="BE101" s="83"/>
      <c r="BF101" s="84"/>
      <c r="BG101" s="84"/>
      <c r="BH101" s="84"/>
      <c r="BI101" s="84"/>
      <c r="BJ101" s="72"/>
      <c r="BK101" s="83"/>
      <c r="BL101" s="84"/>
      <c r="BM101" s="84"/>
      <c r="BN101" s="84"/>
      <c r="BO101" s="84"/>
      <c r="BP101" s="72"/>
      <c r="BQ101" s="83"/>
      <c r="BR101" s="84"/>
      <c r="BS101" s="84"/>
      <c r="BT101" s="84"/>
      <c r="BU101" s="84"/>
      <c r="BV101" s="72"/>
      <c r="BW101" s="83"/>
      <c r="BX101" s="84"/>
      <c r="BY101" s="84"/>
      <c r="BZ101" s="84"/>
      <c r="CA101" s="84"/>
      <c r="CB101" s="72"/>
      <c r="CC101" s="83"/>
      <c r="CD101" s="84"/>
      <c r="CE101" s="84"/>
      <c r="CF101" s="84"/>
      <c r="CG101" s="84"/>
      <c r="CH101" s="72"/>
      <c r="CI101" s="83"/>
      <c r="CJ101" s="84"/>
      <c r="CK101" s="84"/>
      <c r="CL101" s="84"/>
      <c r="CM101" s="84"/>
      <c r="CN101" s="72"/>
      <c r="CO101" s="83"/>
      <c r="CP101" s="84"/>
      <c r="CQ101" s="84"/>
      <c r="CR101" s="84"/>
      <c r="CS101" s="84"/>
      <c r="CT101" s="72"/>
      <c r="CU101" s="83"/>
      <c r="CV101" s="84"/>
      <c r="CW101" s="84"/>
      <c r="CX101" s="84"/>
      <c r="CY101" s="84"/>
      <c r="CZ101" s="72"/>
      <c r="DA101" s="83"/>
      <c r="DB101" s="84"/>
      <c r="DC101" s="84"/>
      <c r="DD101" s="84"/>
      <c r="DE101" s="84"/>
      <c r="DF101" s="72"/>
      <c r="DG101" s="83"/>
      <c r="DH101" s="84"/>
      <c r="DI101" s="84"/>
      <c r="DJ101" s="84"/>
      <c r="DK101" s="84"/>
      <c r="DL101" s="72"/>
      <c r="DM101" s="80"/>
      <c r="DN101" s="80"/>
      <c r="DO101" s="80"/>
      <c r="DP101" s="80"/>
      <c r="DQ101" s="80"/>
      <c r="DR101" s="80"/>
      <c r="DS101" s="80"/>
      <c r="DT101" s="80"/>
      <c r="DU101" s="80"/>
      <c r="DV101" s="80"/>
      <c r="DW101" s="80"/>
      <c r="DX101" s="80"/>
      <c r="DY101" s="80"/>
      <c r="DZ101" s="80"/>
      <c r="EA101" s="80"/>
      <c r="EB101" s="80"/>
      <c r="EC101" s="80"/>
      <c r="ED101" s="80"/>
      <c r="EE101" s="80"/>
      <c r="EF101" s="80"/>
      <c r="EG101" s="80"/>
      <c r="EH101" s="80"/>
      <c r="EI101" s="80"/>
      <c r="EJ101" s="80"/>
      <c r="EK101" s="80"/>
      <c r="EL101" s="80"/>
      <c r="EM101" s="80"/>
      <c r="EN101" s="80"/>
      <c r="EO101" s="80"/>
      <c r="EP101" s="80"/>
      <c r="EQ101" s="80"/>
      <c r="ER101" s="80"/>
      <c r="ES101" s="80"/>
      <c r="ET101" s="80"/>
      <c r="EU101" s="80"/>
      <c r="EV101" s="80"/>
      <c r="EW101" s="80"/>
      <c r="EX101" s="80"/>
      <c r="EY101" s="80"/>
      <c r="EZ101" s="80"/>
      <c r="FA101" s="80"/>
      <c r="FB101" s="80"/>
      <c r="FC101" s="80"/>
      <c r="FD101" s="80"/>
      <c r="FE101" s="80"/>
      <c r="FF101" s="80"/>
      <c r="FG101" s="80"/>
      <c r="FH101" s="80"/>
      <c r="FI101" s="80"/>
      <c r="FJ101" s="80"/>
      <c r="FK101" s="80"/>
      <c r="FL101" s="80"/>
      <c r="FM101" s="80"/>
      <c r="FN101" s="80"/>
      <c r="FO101" s="80"/>
      <c r="FP101" s="80"/>
      <c r="FQ101" s="80"/>
      <c r="FR101" s="80"/>
      <c r="FS101" s="80"/>
      <c r="FT101" s="80"/>
      <c r="FU101" s="80"/>
      <c r="FV101" s="80"/>
      <c r="FW101" s="80"/>
      <c r="FX101" s="80"/>
      <c r="FY101" s="80"/>
      <c r="FZ101" s="80"/>
      <c r="GA101" s="80"/>
      <c r="GB101" s="80"/>
      <c r="GC101" s="80"/>
      <c r="GD101" s="80"/>
      <c r="GE101" s="80"/>
      <c r="GF101" s="80"/>
      <c r="GG101" s="80"/>
      <c r="GH101" s="80"/>
      <c r="GI101" s="80"/>
      <c r="GJ101" s="80"/>
      <c r="GK101" s="80"/>
      <c r="GL101" s="80"/>
      <c r="GM101" s="80"/>
      <c r="GN101" s="80"/>
      <c r="GO101" s="80"/>
      <c r="GP101" s="80"/>
      <c r="GQ101" s="80"/>
      <c r="GR101" s="80"/>
      <c r="GS101" s="80"/>
      <c r="GT101" s="80"/>
      <c r="GU101" s="80"/>
      <c r="GV101" s="80"/>
      <c r="GW101" s="80"/>
      <c r="GX101" s="80"/>
      <c r="GY101" s="80"/>
      <c r="GZ101" s="80"/>
      <c r="HA101" s="80"/>
      <c r="HB101" s="80"/>
      <c r="HC101" s="80"/>
      <c r="HD101" s="80"/>
      <c r="HE101" s="80"/>
      <c r="HF101" s="80"/>
      <c r="HG101" s="80"/>
      <c r="HH101" s="80"/>
      <c r="HI101" s="80"/>
      <c r="HJ101" s="80"/>
      <c r="HK101" s="80"/>
      <c r="HL101" s="80"/>
      <c r="HM101" s="80"/>
      <c r="HN101" s="80"/>
      <c r="HO101" s="80"/>
      <c r="HP101" s="80"/>
      <c r="HQ101" s="80"/>
      <c r="HR101" s="80"/>
      <c r="HS101" s="80"/>
      <c r="HT101" s="80"/>
      <c r="HU101" s="80"/>
      <c r="HV101" s="80"/>
      <c r="HW101" s="80"/>
      <c r="HX101" s="80"/>
      <c r="HY101" s="80"/>
      <c r="HZ101" s="80"/>
      <c r="IA101" s="80"/>
      <c r="IB101" s="80"/>
      <c r="IC101" s="80"/>
      <c r="ID101" s="80"/>
      <c r="IE101" s="80"/>
      <c r="IF101" s="80"/>
      <c r="IG101" s="80"/>
      <c r="IH101" s="80"/>
      <c r="II101" s="80"/>
      <c r="IJ101" s="80"/>
      <c r="IK101" s="80"/>
      <c r="IL101" s="80"/>
      <c r="IM101" s="80"/>
      <c r="IN101" s="80"/>
      <c r="IO101" s="80"/>
      <c r="IP101" s="80"/>
      <c r="IQ101" s="80"/>
      <c r="IR101" s="80"/>
      <c r="IS101" s="80"/>
      <c r="IT101" s="80"/>
      <c r="IU101" s="80"/>
      <c r="IV101" s="80"/>
      <c r="IW101" s="80"/>
      <c r="IX101" s="80"/>
      <c r="IY101" s="80"/>
      <c r="IZ101" s="80"/>
      <c r="JA101" s="80"/>
      <c r="JB101" s="80"/>
      <c r="JC101" s="80"/>
      <c r="JD101" s="80"/>
      <c r="JE101" s="80"/>
      <c r="JF101" s="80"/>
      <c r="JG101" s="80"/>
      <c r="JH101" s="80"/>
      <c r="JI101" s="80"/>
      <c r="JJ101" s="80"/>
      <c r="JK101" s="80"/>
      <c r="JL101" s="80"/>
      <c r="JM101" s="80"/>
      <c r="JN101" s="80"/>
      <c r="JO101" s="80"/>
      <c r="JP101" s="80"/>
      <c r="JQ101" s="80"/>
      <c r="JR101" s="80"/>
      <c r="JS101" s="80"/>
      <c r="JT101" s="80"/>
      <c r="JU101" s="80"/>
      <c r="JV101" s="80"/>
      <c r="JW101" s="80"/>
      <c r="JX101" s="80"/>
      <c r="JY101" s="80"/>
      <c r="JZ101" s="80"/>
      <c r="KA101" s="80"/>
      <c r="KB101" s="80"/>
      <c r="KC101" s="80"/>
      <c r="KD101" s="80"/>
      <c r="KE101" s="80"/>
      <c r="KF101" s="80"/>
      <c r="KG101" s="80"/>
      <c r="KH101" s="80"/>
      <c r="KI101" s="80"/>
      <c r="KJ101" s="80"/>
      <c r="KK101" s="80"/>
      <c r="KL101" s="80"/>
      <c r="KM101" s="80"/>
      <c r="KN101" s="80"/>
      <c r="KO101" s="80"/>
      <c r="KP101" s="80"/>
      <c r="KQ101" s="80"/>
      <c r="KR101" s="80"/>
      <c r="KS101" s="80"/>
      <c r="KT101" s="80"/>
      <c r="KU101" s="80"/>
      <c r="KV101" s="80"/>
      <c r="KW101" s="80"/>
      <c r="KX101" s="80"/>
      <c r="KY101" s="80"/>
      <c r="KZ101" s="80"/>
      <c r="LA101" s="80"/>
      <c r="LB101" s="80"/>
      <c r="LC101" s="80"/>
      <c r="LD101" s="80"/>
      <c r="LE101" s="80"/>
      <c r="LF101" s="80"/>
      <c r="LG101" s="80"/>
      <c r="LH101" s="80"/>
      <c r="LI101" s="80"/>
      <c r="LJ101" s="80"/>
      <c r="LK101" s="80"/>
      <c r="LL101" s="80"/>
      <c r="LM101" s="80"/>
      <c r="LN101" s="80"/>
      <c r="LO101" s="80"/>
      <c r="LP101" s="80"/>
      <c r="LQ101" s="80"/>
      <c r="LR101" s="80"/>
      <c r="LS101" s="80"/>
      <c r="LT101" s="80"/>
      <c r="LU101" s="80"/>
      <c r="LV101" s="80"/>
      <c r="LW101" s="80"/>
      <c r="LX101" s="80"/>
      <c r="LY101" s="80"/>
      <c r="LZ101" s="80"/>
      <c r="MA101" s="80"/>
      <c r="MB101" s="80"/>
      <c r="MC101" s="80"/>
      <c r="MD101" s="80"/>
      <c r="ME101" s="80"/>
      <c r="MF101" s="80"/>
      <c r="MG101" s="80"/>
      <c r="MH101" s="80"/>
      <c r="MI101" s="80"/>
      <c r="MJ101" s="80"/>
      <c r="MK101" s="80"/>
      <c r="ML101" s="80"/>
      <c r="MM101" s="80"/>
      <c r="MN101" s="80"/>
      <c r="MO101" s="80"/>
      <c r="MP101" s="80"/>
      <c r="MQ101" s="80"/>
      <c r="MR101" s="80"/>
      <c r="MS101" s="80"/>
      <c r="MT101" s="80"/>
      <c r="MU101" s="80"/>
      <c r="MV101" s="80"/>
      <c r="MW101" s="80"/>
      <c r="MX101" s="80"/>
      <c r="MY101" s="80"/>
      <c r="MZ101" s="80"/>
      <c r="NA101" s="80"/>
      <c r="NB101" s="80"/>
      <c r="NC101" s="80"/>
      <c r="ND101" s="80"/>
      <c r="NE101" s="80"/>
      <c r="NF101" s="80"/>
      <c r="NG101" s="80"/>
      <c r="NH101" s="80"/>
      <c r="NI101" s="80"/>
      <c r="NJ101" s="80"/>
      <c r="NK101" s="80"/>
      <c r="NL101" s="80"/>
      <c r="NM101" s="80"/>
      <c r="NN101" s="80"/>
      <c r="NO101" s="80"/>
      <c r="NP101" s="80"/>
      <c r="NQ101" s="80"/>
      <c r="NR101" s="80"/>
      <c r="NS101" s="80"/>
      <c r="NT101" s="80"/>
      <c r="NU101" s="80"/>
      <c r="NV101" s="80"/>
      <c r="NW101" s="80"/>
      <c r="NX101" s="80"/>
      <c r="NY101" s="80"/>
      <c r="NZ101" s="80"/>
      <c r="OA101" s="80"/>
      <c r="OB101" s="80"/>
      <c r="OC101" s="80"/>
      <c r="OD101" s="80"/>
      <c r="OE101" s="80"/>
      <c r="OF101" s="80"/>
      <c r="OG101" s="80"/>
      <c r="OH101" s="80"/>
      <c r="OI101" s="80"/>
      <c r="OJ101" s="80"/>
      <c r="OK101" s="80"/>
      <c r="OL101" s="80"/>
      <c r="OM101" s="80"/>
      <c r="ON101" s="80"/>
      <c r="OO101" s="80"/>
      <c r="OP101" s="80"/>
      <c r="OQ101" s="80"/>
      <c r="OR101" s="80"/>
      <c r="OS101" s="80"/>
      <c r="OT101" s="80"/>
      <c r="OU101" s="80"/>
      <c r="OV101" s="80"/>
      <c r="OW101" s="80"/>
      <c r="OX101" s="80"/>
      <c r="OY101" s="80"/>
      <c r="OZ101" s="80"/>
      <c r="PA101" s="80"/>
      <c r="PB101" s="80"/>
      <c r="PC101" s="80"/>
      <c r="PD101" s="80"/>
      <c r="PE101" s="80"/>
      <c r="PF101" s="80"/>
      <c r="PG101" s="80"/>
      <c r="PH101" s="80"/>
      <c r="PI101" s="80"/>
      <c r="PJ101" s="80"/>
      <c r="PK101" s="80"/>
      <c r="PL101" s="80"/>
      <c r="PM101" s="80"/>
      <c r="PN101" s="80"/>
      <c r="PO101" s="80"/>
      <c r="PP101" s="80"/>
      <c r="PQ101" s="80"/>
      <c r="PR101" s="80"/>
      <c r="PS101" s="80"/>
      <c r="PT101" s="80"/>
      <c r="PU101" s="80"/>
      <c r="PV101" s="80"/>
      <c r="PW101" s="80"/>
      <c r="PX101" s="80"/>
      <c r="PY101" s="80"/>
      <c r="PZ101" s="80"/>
      <c r="QA101" s="80"/>
      <c r="QB101" s="80"/>
      <c r="QC101" s="80"/>
      <c r="QD101" s="80"/>
      <c r="QE101" s="80"/>
      <c r="QF101" s="80"/>
      <c r="QG101" s="80"/>
      <c r="QH101" s="80"/>
      <c r="QI101" s="80"/>
      <c r="QJ101" s="80"/>
      <c r="QK101" s="80"/>
      <c r="QL101" s="80"/>
      <c r="QM101" s="80"/>
      <c r="QN101" s="80"/>
      <c r="QO101" s="80"/>
      <c r="QP101" s="80"/>
      <c r="QQ101" s="80"/>
      <c r="QR101" s="80"/>
      <c r="QS101" s="80"/>
      <c r="QT101" s="80"/>
      <c r="QU101" s="80"/>
      <c r="QV101" s="80"/>
      <c r="QW101" s="80"/>
      <c r="QX101" s="80"/>
      <c r="QY101" s="80"/>
      <c r="QZ101" s="80"/>
      <c r="RA101" s="80"/>
      <c r="RB101" s="80"/>
      <c r="RC101" s="80"/>
      <c r="RD101" s="80"/>
      <c r="RE101" s="80"/>
      <c r="RF101" s="80"/>
      <c r="RG101" s="80"/>
      <c r="RH101" s="80"/>
      <c r="RI101" s="80"/>
      <c r="RJ101" s="80"/>
      <c r="RK101" s="80"/>
      <c r="RL101" s="80"/>
      <c r="RM101" s="80"/>
      <c r="RN101" s="80"/>
      <c r="RO101" s="80"/>
      <c r="RP101" s="80"/>
      <c r="RQ101" s="80"/>
      <c r="RR101" s="80"/>
      <c r="RS101" s="80"/>
      <c r="RT101" s="80"/>
      <c r="RU101" s="80"/>
      <c r="RV101" s="80"/>
      <c r="RW101" s="80"/>
      <c r="RX101" s="80"/>
      <c r="RY101" s="80"/>
      <c r="RZ101" s="80"/>
      <c r="SA101" s="80"/>
      <c r="SB101" s="80"/>
      <c r="SC101" s="80"/>
      <c r="SD101" s="80"/>
      <c r="SE101" s="80"/>
      <c r="SF101" s="80"/>
      <c r="SG101" s="80"/>
      <c r="SH101" s="80"/>
      <c r="SI101" s="80"/>
      <c r="SJ101" s="80"/>
      <c r="SK101" s="80"/>
      <c r="SL101" s="80"/>
      <c r="SM101" s="80"/>
      <c r="SN101" s="80"/>
      <c r="SO101" s="80"/>
      <c r="SP101" s="80"/>
      <c r="SQ101" s="80"/>
      <c r="SR101" s="80"/>
      <c r="SS101" s="80"/>
      <c r="ST101" s="80"/>
      <c r="SU101" s="80"/>
      <c r="SV101" s="80"/>
      <c r="SW101" s="80"/>
      <c r="SX101" s="80"/>
      <c r="SY101" s="80"/>
      <c r="SZ101" s="80"/>
      <c r="TA101" s="80"/>
      <c r="TB101" s="80"/>
      <c r="TC101" s="80"/>
      <c r="TD101" s="80"/>
      <c r="TE101" s="80"/>
      <c r="TF101" s="80"/>
      <c r="TG101" s="80"/>
      <c r="TH101" s="80"/>
      <c r="TI101" s="80"/>
      <c r="TJ101" s="80"/>
      <c r="TK101" s="80"/>
      <c r="TL101" s="80"/>
      <c r="TM101" s="80"/>
      <c r="TN101" s="80"/>
      <c r="TO101" s="80"/>
      <c r="TP101" s="80"/>
      <c r="TQ101" s="80"/>
      <c r="TR101" s="80"/>
      <c r="TS101" s="80"/>
      <c r="TT101" s="80"/>
      <c r="TU101" s="80"/>
      <c r="TV101" s="80"/>
      <c r="TW101" s="80"/>
      <c r="TX101" s="80"/>
      <c r="TY101" s="80"/>
      <c r="TZ101" s="80"/>
      <c r="UA101" s="80"/>
      <c r="UB101" s="80"/>
      <c r="UC101" s="80"/>
      <c r="UD101" s="80"/>
      <c r="UE101" s="80"/>
      <c r="UF101" s="80"/>
      <c r="UG101" s="80"/>
      <c r="UH101" s="80"/>
      <c r="UI101" s="80"/>
      <c r="UJ101" s="80"/>
      <c r="UK101" s="80"/>
      <c r="UL101" s="80"/>
      <c r="UM101" s="80"/>
      <c r="UN101" s="80"/>
      <c r="UO101" s="80"/>
      <c r="UP101" s="80"/>
      <c r="UQ101" s="80"/>
      <c r="UR101" s="80"/>
      <c r="US101" s="80"/>
      <c r="UT101" s="80"/>
      <c r="UU101" s="80"/>
      <c r="UV101" s="80"/>
      <c r="UW101" s="80"/>
      <c r="UX101" s="80"/>
      <c r="UY101" s="80"/>
      <c r="UZ101" s="80"/>
      <c r="VA101" s="80"/>
      <c r="VB101" s="80"/>
      <c r="VC101" s="80"/>
      <c r="VD101" s="80"/>
      <c r="VE101" s="80"/>
      <c r="VF101" s="80"/>
      <c r="VG101" s="80"/>
      <c r="VH101" s="80"/>
      <c r="VI101" s="80"/>
      <c r="VJ101" s="80"/>
      <c r="VK101" s="80"/>
      <c r="VL101" s="80"/>
      <c r="VM101" s="80"/>
      <c r="VN101" s="80"/>
      <c r="VO101" s="80"/>
      <c r="VP101" s="80"/>
      <c r="VQ101" s="80"/>
      <c r="VR101" s="80"/>
      <c r="VS101" s="80"/>
      <c r="VT101" s="80"/>
      <c r="VU101" s="80"/>
      <c r="VV101" s="80"/>
      <c r="VW101" s="80"/>
      <c r="VX101" s="80"/>
      <c r="VY101" s="80"/>
      <c r="VZ101" s="80"/>
      <c r="WA101" s="80"/>
      <c r="WB101" s="80"/>
      <c r="WC101" s="80"/>
      <c r="WD101" s="80"/>
      <c r="WE101" s="80"/>
      <c r="WF101" s="80"/>
      <c r="WG101" s="80"/>
      <c r="WH101" s="80"/>
      <c r="WI101" s="80"/>
      <c r="WJ101" s="80"/>
      <c r="WK101" s="80"/>
      <c r="WL101" s="80"/>
      <c r="WM101" s="80"/>
      <c r="WN101" s="80"/>
      <c r="WO101" s="80"/>
      <c r="WP101" s="80"/>
      <c r="WQ101" s="80"/>
      <c r="WR101" s="80"/>
      <c r="WS101" s="80"/>
      <c r="WT101" s="80"/>
      <c r="WU101" s="80"/>
      <c r="WV101" s="80"/>
      <c r="WW101" s="80"/>
      <c r="WX101" s="80"/>
      <c r="WY101" s="80"/>
      <c r="WZ101" s="80"/>
      <c r="XA101" s="80"/>
      <c r="XB101" s="80"/>
      <c r="XC101" s="80"/>
      <c r="XD101" s="80"/>
      <c r="XE101" s="80"/>
      <c r="XF101" s="80"/>
      <c r="XG101" s="80"/>
      <c r="XH101" s="80"/>
      <c r="XI101" s="80"/>
      <c r="XJ101" s="80"/>
      <c r="XK101" s="80"/>
      <c r="XL101" s="80"/>
      <c r="XM101" s="80"/>
      <c r="XN101" s="80"/>
      <c r="XO101" s="80"/>
      <c r="XP101" s="80"/>
      <c r="XQ101" s="80"/>
      <c r="XR101" s="80"/>
      <c r="XS101" s="80"/>
      <c r="XT101" s="80"/>
      <c r="XU101" s="80"/>
      <c r="XV101" s="80"/>
      <c r="XW101" s="80"/>
      <c r="XX101" s="80"/>
      <c r="XY101" s="80"/>
      <c r="XZ101" s="80"/>
      <c r="YA101" s="80"/>
      <c r="YB101" s="80"/>
      <c r="YC101" s="80"/>
      <c r="YD101" s="80"/>
      <c r="YE101" s="80"/>
      <c r="YF101" s="80"/>
      <c r="YG101" s="80"/>
      <c r="YH101" s="80"/>
      <c r="YI101" s="80"/>
      <c r="YJ101" s="80"/>
      <c r="YK101" s="80"/>
      <c r="YL101" s="80"/>
      <c r="YM101" s="80"/>
      <c r="YN101" s="80"/>
      <c r="YO101" s="80"/>
      <c r="YP101" s="80"/>
      <c r="YQ101" s="80"/>
      <c r="YR101" s="80"/>
      <c r="YS101" s="80"/>
      <c r="YT101" s="80"/>
      <c r="YU101" s="80"/>
      <c r="YV101" s="80"/>
      <c r="YW101" s="80"/>
      <c r="YX101" s="80"/>
      <c r="YY101" s="80"/>
      <c r="YZ101" s="80"/>
      <c r="ZA101" s="80"/>
      <c r="ZB101" s="80"/>
      <c r="ZC101" s="80"/>
      <c r="ZD101" s="80"/>
      <c r="ZE101" s="80"/>
      <c r="ZF101" s="80"/>
      <c r="ZG101" s="80"/>
      <c r="ZH101" s="80"/>
      <c r="ZI101" s="80"/>
      <c r="ZJ101" s="80"/>
      <c r="ZK101" s="80"/>
      <c r="ZL101" s="80"/>
      <c r="ZM101" s="80"/>
      <c r="ZN101" s="80"/>
      <c r="ZO101" s="80"/>
      <c r="ZP101" s="80"/>
      <c r="ZQ101" s="80"/>
      <c r="ZR101" s="80"/>
      <c r="ZS101" s="80"/>
      <c r="ZT101" s="80"/>
      <c r="ZU101" s="80"/>
      <c r="ZV101" s="80"/>
      <c r="ZW101" s="80"/>
      <c r="ZX101" s="80"/>
      <c r="ZY101" s="80"/>
      <c r="ZZ101" s="80"/>
      <c r="AAA101" s="80"/>
      <c r="AAB101" s="80"/>
      <c r="AAC101" s="80"/>
      <c r="AAD101" s="80"/>
      <c r="AAE101" s="80"/>
      <c r="AAF101" s="80"/>
      <c r="AAG101" s="80"/>
      <c r="AAH101" s="80"/>
      <c r="AAI101" s="80"/>
      <c r="AAJ101" s="80"/>
      <c r="AAK101" s="80"/>
      <c r="AAL101" s="80"/>
      <c r="AAM101" s="80"/>
      <c r="AAN101" s="80"/>
      <c r="AAO101" s="80"/>
      <c r="AAP101" s="80"/>
      <c r="AAQ101" s="80"/>
      <c r="AAR101" s="80"/>
      <c r="AAS101" s="80"/>
      <c r="AAT101" s="80"/>
      <c r="AAU101" s="80"/>
      <c r="AAV101" s="80"/>
      <c r="AAW101" s="80"/>
      <c r="AAX101" s="80"/>
      <c r="AAY101" s="80"/>
      <c r="AAZ101" s="80"/>
      <c r="ABA101" s="80"/>
      <c r="ABB101" s="80"/>
      <c r="ABC101" s="80"/>
      <c r="ABD101" s="80"/>
      <c r="ABE101" s="80"/>
      <c r="ABF101" s="80"/>
      <c r="ABG101" s="80"/>
      <c r="ABH101" s="80"/>
      <c r="ABI101" s="80"/>
      <c r="ABJ101" s="80"/>
      <c r="ABK101" s="80"/>
      <c r="ABL101" s="80"/>
      <c r="ABM101" s="80"/>
      <c r="ABN101" s="80"/>
      <c r="ABO101" s="80"/>
      <c r="ABP101" s="80"/>
      <c r="ABQ101" s="80"/>
      <c r="ABR101" s="80"/>
      <c r="ABS101" s="80"/>
      <c r="ABT101" s="80"/>
      <c r="ABU101" s="80"/>
      <c r="ABV101" s="80"/>
      <c r="ABW101" s="80"/>
      <c r="ABX101" s="80"/>
      <c r="ABY101" s="80"/>
      <c r="ABZ101" s="80"/>
      <c r="ACA101" s="80"/>
      <c r="ACB101" s="80"/>
      <c r="ACC101" s="80"/>
      <c r="ACD101" s="80"/>
      <c r="ACE101" s="80"/>
      <c r="ACF101" s="80"/>
      <c r="ACG101" s="80"/>
      <c r="ACH101" s="80"/>
      <c r="ACI101" s="80"/>
      <c r="ACJ101" s="80"/>
      <c r="ACK101" s="80"/>
      <c r="ACL101" s="80"/>
      <c r="ACM101" s="80"/>
      <c r="ACN101" s="80"/>
      <c r="ACO101" s="80"/>
      <c r="ACP101" s="80"/>
      <c r="ACQ101" s="80"/>
      <c r="ACR101" s="80"/>
      <c r="ACS101" s="80"/>
      <c r="ACT101" s="80"/>
      <c r="ACU101" s="80"/>
      <c r="ACV101" s="80"/>
      <c r="ACW101" s="80"/>
      <c r="ACX101" s="80"/>
      <c r="ACY101" s="80"/>
      <c r="ACZ101" s="80"/>
      <c r="ADA101" s="80"/>
      <c r="ADB101" s="80"/>
      <c r="ADC101" s="80"/>
      <c r="ADD101" s="80"/>
      <c r="ADE101" s="80"/>
      <c r="ADF101" s="80"/>
      <c r="ADG101" s="80"/>
      <c r="ADH101" s="80"/>
      <c r="ADI101" s="80"/>
      <c r="ADJ101" s="80"/>
      <c r="ADK101" s="80"/>
      <c r="ADL101" s="80"/>
      <c r="ADM101" s="80"/>
      <c r="ADN101" s="80"/>
      <c r="ADO101" s="80"/>
      <c r="ADP101" s="80"/>
      <c r="ADQ101" s="80"/>
      <c r="ADR101" s="80"/>
      <c r="ADS101" s="80"/>
      <c r="ADT101" s="80"/>
      <c r="ADU101" s="80"/>
      <c r="ADV101" s="80"/>
      <c r="ADW101" s="80"/>
      <c r="ADX101" s="80"/>
      <c r="ADY101" s="80"/>
      <c r="ADZ101" s="80"/>
      <c r="AEA101" s="80"/>
      <c r="AEB101" s="80"/>
      <c r="AEC101" s="80"/>
      <c r="AED101" s="80"/>
      <c r="AEE101" s="80"/>
      <c r="AEF101" s="80"/>
      <c r="AEG101" s="80"/>
      <c r="AEH101" s="80"/>
      <c r="AEI101" s="80"/>
      <c r="AEJ101" s="80"/>
      <c r="AEK101" s="80"/>
      <c r="AEL101" s="80"/>
      <c r="AEM101" s="80"/>
      <c r="AEN101" s="80"/>
      <c r="AEO101" s="80"/>
      <c r="AEP101" s="80"/>
      <c r="AEQ101" s="80"/>
      <c r="AER101" s="80"/>
      <c r="AES101" s="80"/>
      <c r="AET101" s="80"/>
      <c r="AEU101" s="80"/>
      <c r="AEV101" s="80"/>
      <c r="AEW101" s="80"/>
      <c r="AEX101" s="80"/>
      <c r="AEY101" s="80"/>
      <c r="AEZ101" s="80"/>
      <c r="AFA101" s="80"/>
      <c r="AFB101" s="80"/>
      <c r="AFC101" s="80"/>
      <c r="AFD101" s="80"/>
      <c r="AFE101" s="80"/>
      <c r="AFF101" s="80"/>
      <c r="AFG101" s="80"/>
      <c r="AFH101" s="80"/>
      <c r="AFI101" s="80"/>
      <c r="AFJ101" s="80"/>
      <c r="AFK101" s="80"/>
      <c r="AFL101" s="80"/>
      <c r="AFM101" s="80"/>
      <c r="AFN101" s="80"/>
      <c r="AFO101" s="80"/>
      <c r="AFP101" s="80"/>
      <c r="AFQ101" s="80"/>
      <c r="AFR101" s="80"/>
      <c r="AFS101" s="80"/>
      <c r="AFT101" s="80"/>
      <c r="AFU101" s="80"/>
      <c r="AFV101" s="80"/>
      <c r="AFW101" s="80"/>
      <c r="AFX101" s="80"/>
      <c r="AFY101" s="80"/>
      <c r="AFZ101" s="80"/>
      <c r="AGA101" s="80"/>
      <c r="AGB101" s="80"/>
      <c r="AGC101" s="80"/>
      <c r="AGD101" s="80"/>
      <c r="AGE101" s="80"/>
      <c r="AGF101" s="80"/>
      <c r="AGG101" s="80"/>
      <c r="AGH101" s="80"/>
      <c r="AGI101" s="80"/>
      <c r="AGJ101" s="80"/>
      <c r="AGK101" s="80"/>
      <c r="AGL101" s="80"/>
      <c r="AGM101" s="80"/>
      <c r="AGN101" s="80"/>
      <c r="AGO101" s="80"/>
      <c r="AGP101" s="80"/>
      <c r="AGQ101" s="80"/>
      <c r="AGR101" s="80"/>
      <c r="AGS101" s="80"/>
      <c r="AGT101" s="80"/>
      <c r="AGU101" s="80"/>
      <c r="AGV101" s="80"/>
      <c r="AGW101" s="80"/>
      <c r="AGX101" s="80"/>
      <c r="AGY101" s="80"/>
      <c r="AGZ101" s="80"/>
      <c r="AHA101" s="80"/>
      <c r="AHB101" s="80"/>
      <c r="AHC101" s="80"/>
      <c r="AHD101" s="80"/>
      <c r="AHE101" s="80"/>
      <c r="AHF101" s="80"/>
      <c r="AHG101" s="80"/>
      <c r="AHH101" s="80"/>
      <c r="AHI101" s="80"/>
      <c r="AHJ101" s="80"/>
      <c r="AHK101" s="80"/>
      <c r="AHL101" s="80"/>
      <c r="AHM101" s="80"/>
      <c r="AHN101" s="80"/>
      <c r="AHO101" s="80"/>
      <c r="AHP101" s="80"/>
      <c r="AHQ101" s="80"/>
      <c r="AHR101" s="80"/>
      <c r="AHS101" s="80"/>
      <c r="AHT101" s="80"/>
      <c r="AHU101" s="80"/>
      <c r="AHV101" s="80"/>
      <c r="AHW101" s="80"/>
      <c r="AHX101" s="80"/>
      <c r="AHY101" s="80"/>
      <c r="AHZ101" s="80"/>
      <c r="AIA101" s="80"/>
      <c r="AIB101" s="80"/>
      <c r="AIC101" s="80"/>
      <c r="AID101" s="80"/>
      <c r="AIE101" s="80"/>
      <c r="AIF101" s="80"/>
      <c r="AIG101" s="80"/>
      <c r="AIH101" s="80"/>
      <c r="AII101" s="80"/>
      <c r="AIJ101" s="80"/>
      <c r="AIK101" s="80"/>
      <c r="AIL101" s="80"/>
      <c r="AIM101" s="80"/>
      <c r="AIN101" s="80"/>
      <c r="AIO101" s="80"/>
      <c r="AIP101" s="80"/>
      <c r="AIQ101" s="80"/>
      <c r="AIR101" s="80"/>
      <c r="AIS101" s="80"/>
      <c r="AIT101" s="80"/>
      <c r="AIU101" s="80"/>
      <c r="AIV101" s="80"/>
      <c r="AIW101" s="80"/>
      <c r="AIX101" s="80"/>
      <c r="AIY101" s="80"/>
      <c r="AIZ101" s="80"/>
      <c r="AJA101" s="80"/>
      <c r="AJB101" s="80"/>
      <c r="AJC101" s="80"/>
      <c r="AJD101" s="80"/>
      <c r="AJE101" s="80"/>
      <c r="AJF101" s="80"/>
      <c r="AJG101" s="80"/>
      <c r="AJH101" s="80"/>
      <c r="AJI101" s="80"/>
      <c r="AJJ101" s="80"/>
      <c r="AJK101" s="80"/>
      <c r="AJL101" s="80"/>
      <c r="AJM101" s="80"/>
      <c r="AJN101" s="80"/>
      <c r="AJO101" s="80"/>
      <c r="AJP101" s="80"/>
      <c r="AJQ101" s="80"/>
      <c r="AJR101" s="80"/>
      <c r="AJS101" s="80"/>
      <c r="AJT101" s="80"/>
      <c r="AJU101" s="80"/>
      <c r="AJV101" s="80"/>
      <c r="AJW101" s="80"/>
      <c r="AJX101" s="80"/>
      <c r="AJY101" s="80"/>
      <c r="AJZ101" s="80"/>
      <c r="AKA101" s="80"/>
      <c r="AKB101" s="80"/>
      <c r="AKC101" s="80"/>
      <c r="AKD101" s="80"/>
      <c r="AKE101" s="80"/>
      <c r="AKF101" s="80"/>
      <c r="AKG101" s="80"/>
      <c r="AKH101" s="80"/>
      <c r="AKI101" s="80"/>
      <c r="AKJ101" s="80"/>
      <c r="AKK101" s="80"/>
      <c r="AKL101" s="80"/>
      <c r="AKM101" s="80"/>
      <c r="AKN101" s="80"/>
      <c r="AKO101" s="80"/>
      <c r="AKP101" s="80"/>
      <c r="AKQ101" s="80"/>
      <c r="AKR101" s="80"/>
      <c r="AKS101" s="80"/>
      <c r="AKT101" s="80"/>
      <c r="AKU101" s="80"/>
      <c r="AKV101" s="80"/>
      <c r="AKW101" s="80"/>
      <c r="AKX101" s="80"/>
      <c r="AKY101" s="80"/>
      <c r="AKZ101" s="80"/>
      <c r="ALA101" s="80"/>
      <c r="ALB101" s="80"/>
      <c r="ALC101" s="80"/>
      <c r="ALD101" s="80"/>
      <c r="ALE101" s="80"/>
      <c r="ALF101" s="80"/>
      <c r="ALG101" s="80"/>
      <c r="ALH101" s="80"/>
      <c r="ALI101" s="80"/>
      <c r="ALJ101" s="80"/>
      <c r="ALK101" s="80"/>
      <c r="ALL101" s="80"/>
      <c r="ALM101" s="80"/>
      <c r="ALN101" s="80"/>
      <c r="ALO101" s="80"/>
      <c r="ALP101" s="80"/>
      <c r="ALQ101" s="80"/>
      <c r="ALR101" s="80"/>
      <c r="ALS101" s="80"/>
      <c r="ALT101" s="80"/>
      <c r="ALU101" s="80"/>
      <c r="ALV101" s="80"/>
      <c r="ALW101" s="80"/>
      <c r="ALX101" s="80"/>
      <c r="ALY101" s="80"/>
      <c r="ALZ101" s="80"/>
      <c r="AMA101" s="80"/>
      <c r="AMB101" s="80"/>
      <c r="AMC101" s="80"/>
      <c r="AMD101" s="80"/>
      <c r="AME101" s="80"/>
      <c r="AMF101" s="80"/>
      <c r="AMG101" s="80"/>
      <c r="AMH101" s="80"/>
      <c r="AMI101" s="80"/>
      <c r="AMJ101" s="80"/>
      <c r="AMK101" s="80"/>
      <c r="AML101" s="80"/>
      <c r="AMM101" s="80"/>
      <c r="AMN101" s="80"/>
      <c r="AMO101" s="80"/>
      <c r="AMP101" s="80"/>
      <c r="AMQ101" s="80"/>
      <c r="AMR101" s="80"/>
      <c r="AMS101" s="80"/>
      <c r="AMT101" s="80"/>
      <c r="AMU101" s="80"/>
      <c r="AMV101" s="80"/>
      <c r="AMW101" s="80"/>
      <c r="AMX101" s="80"/>
      <c r="AMY101" s="80"/>
      <c r="AMZ101" s="80"/>
      <c r="ANA101" s="80"/>
      <c r="ANB101" s="80"/>
      <c r="ANC101" s="80"/>
      <c r="AND101" s="80"/>
      <c r="ANE101" s="80"/>
      <c r="ANF101" s="80"/>
      <c r="ANG101" s="80"/>
      <c r="ANH101" s="80"/>
      <c r="ANI101" s="80"/>
      <c r="ANJ101" s="80"/>
      <c r="ANK101" s="80"/>
      <c r="ANL101" s="80"/>
      <c r="ANM101" s="80"/>
      <c r="ANN101" s="80"/>
      <c r="ANO101" s="80"/>
      <c r="ANP101" s="80"/>
      <c r="ANQ101" s="80"/>
      <c r="ANR101" s="80"/>
      <c r="ANS101" s="80"/>
      <c r="ANT101" s="80"/>
      <c r="ANU101" s="80"/>
      <c r="ANV101" s="80"/>
      <c r="ANW101" s="80"/>
      <c r="ANX101" s="80"/>
      <c r="ANY101" s="80"/>
      <c r="ANZ101" s="80"/>
      <c r="AOA101" s="80"/>
      <c r="AOB101" s="80"/>
      <c r="AOC101" s="80"/>
      <c r="AOD101" s="80"/>
      <c r="AOE101" s="80"/>
      <c r="AOF101" s="80"/>
      <c r="AOG101" s="80"/>
      <c r="AOH101" s="80"/>
      <c r="AOI101" s="80"/>
      <c r="AOJ101" s="80"/>
      <c r="AOK101" s="80"/>
      <c r="AOL101" s="80"/>
      <c r="AOM101" s="80"/>
      <c r="AON101" s="80"/>
      <c r="AOO101" s="80"/>
      <c r="AOP101" s="80"/>
      <c r="AOQ101" s="80"/>
      <c r="AOR101" s="80"/>
      <c r="AOS101" s="80"/>
      <c r="AOT101" s="80"/>
      <c r="AOU101" s="80"/>
      <c r="AOV101" s="80"/>
      <c r="AOW101" s="80"/>
      <c r="AOX101" s="80"/>
      <c r="AOY101" s="80"/>
      <c r="AOZ101" s="80"/>
      <c r="APA101" s="80"/>
      <c r="APB101" s="80"/>
      <c r="APC101" s="80"/>
      <c r="APD101" s="80"/>
      <c r="APE101" s="80"/>
      <c r="APF101" s="80"/>
      <c r="APG101" s="80"/>
      <c r="APH101" s="80"/>
      <c r="API101" s="80"/>
      <c r="APJ101" s="80"/>
      <c r="APK101" s="80"/>
      <c r="APL101" s="80"/>
      <c r="APM101" s="80"/>
      <c r="APN101" s="80"/>
      <c r="APO101" s="80"/>
      <c r="APP101" s="80"/>
      <c r="APQ101" s="80"/>
      <c r="APR101" s="80"/>
      <c r="APS101" s="80"/>
      <c r="APT101" s="80"/>
      <c r="APU101" s="80"/>
      <c r="APV101" s="80"/>
      <c r="APW101" s="80"/>
      <c r="APX101" s="80"/>
      <c r="APY101" s="80"/>
      <c r="APZ101" s="80"/>
      <c r="AQA101" s="80"/>
      <c r="AQB101" s="80"/>
      <c r="AQC101" s="80"/>
      <c r="AQD101" s="80"/>
      <c r="AQE101" s="80"/>
      <c r="AQF101" s="80"/>
      <c r="AQG101" s="80"/>
      <c r="AQH101" s="80"/>
      <c r="AQI101" s="80"/>
      <c r="AQJ101" s="80"/>
      <c r="AQK101" s="80"/>
      <c r="AQL101" s="80"/>
      <c r="AQM101" s="80"/>
      <c r="AQN101" s="80"/>
      <c r="AQO101" s="80"/>
      <c r="AQP101" s="80"/>
      <c r="AQQ101" s="80"/>
      <c r="AQR101" s="80"/>
      <c r="AQS101" s="80"/>
      <c r="AQT101" s="80"/>
      <c r="AQU101" s="80"/>
      <c r="AQV101" s="80"/>
      <c r="AQW101" s="80"/>
      <c r="AQX101" s="80"/>
      <c r="AQY101" s="80"/>
      <c r="AQZ101" s="80"/>
      <c r="ARA101" s="80"/>
      <c r="ARB101" s="80"/>
      <c r="ARC101" s="80"/>
      <c r="ARD101" s="80"/>
      <c r="ARE101" s="80"/>
      <c r="ARF101" s="80"/>
      <c r="ARG101" s="80"/>
      <c r="ARH101" s="80"/>
      <c r="ARI101" s="80"/>
      <c r="ARJ101" s="80"/>
      <c r="ARK101" s="80"/>
      <c r="ARL101" s="80"/>
      <c r="ARM101" s="80"/>
      <c r="ARN101" s="80"/>
      <c r="ARO101" s="80"/>
      <c r="ARP101" s="80"/>
      <c r="ARQ101" s="80"/>
      <c r="ARR101" s="80"/>
      <c r="ARS101" s="80"/>
      <c r="ART101" s="80"/>
      <c r="ARU101" s="80"/>
      <c r="ARV101" s="80"/>
      <c r="ARW101" s="80"/>
      <c r="ARX101" s="80"/>
      <c r="ARY101" s="80"/>
      <c r="ARZ101" s="80"/>
      <c r="ASA101" s="80"/>
      <c r="ASB101" s="80"/>
      <c r="ASC101" s="80"/>
      <c r="ASD101" s="80"/>
      <c r="ASE101" s="80"/>
      <c r="ASF101" s="80"/>
      <c r="ASG101" s="80"/>
      <c r="ASH101" s="80"/>
      <c r="ASI101" s="80"/>
      <c r="ASJ101" s="80"/>
      <c r="ASK101" s="80"/>
      <c r="ASL101" s="80"/>
      <c r="ASM101" s="80"/>
      <c r="ASN101" s="80"/>
      <c r="ASO101" s="80"/>
      <c r="ASP101" s="80"/>
      <c r="ASQ101" s="80"/>
      <c r="ASR101" s="80"/>
      <c r="ASS101" s="80"/>
      <c r="AST101" s="80"/>
      <c r="ASU101" s="80"/>
      <c r="ASV101" s="80"/>
      <c r="ASW101" s="80"/>
      <c r="ASX101" s="80"/>
      <c r="ASY101" s="80"/>
      <c r="ASZ101" s="80"/>
      <c r="ATA101" s="80"/>
      <c r="ATB101" s="80"/>
      <c r="ATC101" s="80"/>
      <c r="ATD101" s="80"/>
      <c r="ATE101" s="80"/>
      <c r="ATF101" s="80"/>
      <c r="ATG101" s="80"/>
      <c r="ATH101" s="80"/>
      <c r="ATI101" s="80"/>
      <c r="ATJ101" s="80"/>
      <c r="ATK101" s="80"/>
      <c r="ATL101" s="80"/>
      <c r="ATM101" s="80"/>
      <c r="ATN101" s="80"/>
      <c r="ATO101" s="80"/>
      <c r="ATP101" s="80"/>
      <c r="ATQ101" s="80"/>
      <c r="ATR101" s="80"/>
      <c r="ATS101" s="80"/>
      <c r="ATT101" s="80"/>
      <c r="ATU101" s="80"/>
      <c r="ATV101" s="80"/>
      <c r="ATW101" s="80"/>
      <c r="ATX101" s="80"/>
      <c r="ATY101" s="80"/>
      <c r="ATZ101" s="80"/>
      <c r="AUA101" s="80"/>
      <c r="AUB101" s="80"/>
      <c r="AUC101" s="80"/>
      <c r="AUD101" s="80"/>
      <c r="AUE101" s="80"/>
      <c r="AUF101" s="80"/>
      <c r="AUG101" s="80"/>
      <c r="AUH101" s="80"/>
      <c r="AUI101" s="80"/>
      <c r="AUJ101" s="80"/>
      <c r="AUK101" s="80"/>
      <c r="AUL101" s="80"/>
      <c r="AUM101" s="80"/>
      <c r="AUN101" s="80"/>
      <c r="AUO101" s="80"/>
      <c r="AUP101" s="80"/>
      <c r="AUQ101" s="80"/>
      <c r="AUR101" s="80"/>
      <c r="AUS101" s="80"/>
      <c r="AUT101" s="80"/>
      <c r="AUU101" s="80"/>
      <c r="AUV101" s="80"/>
      <c r="AUW101" s="80"/>
      <c r="AUX101" s="80"/>
      <c r="AUY101" s="80"/>
      <c r="AUZ101" s="80"/>
      <c r="AVA101" s="80"/>
      <c r="AVB101" s="80"/>
      <c r="AVC101" s="80"/>
      <c r="AVD101" s="80"/>
      <c r="AVE101" s="80"/>
      <c r="AVF101" s="80"/>
      <c r="AVG101" s="80"/>
      <c r="AVH101" s="80"/>
      <c r="AVI101" s="80"/>
      <c r="AVJ101" s="80"/>
      <c r="AVK101" s="80"/>
      <c r="AVL101" s="80"/>
      <c r="AVM101" s="80"/>
      <c r="AVN101" s="80"/>
      <c r="AVO101" s="80"/>
      <c r="AVP101" s="80"/>
      <c r="AVQ101" s="80"/>
      <c r="AVR101" s="80"/>
      <c r="AVS101" s="80"/>
      <c r="AVT101" s="80"/>
      <c r="AVU101" s="80"/>
      <c r="AVV101" s="80"/>
      <c r="AVW101" s="80"/>
      <c r="AVX101" s="80"/>
      <c r="AVY101" s="80"/>
      <c r="AVZ101" s="80"/>
      <c r="AWA101" s="80"/>
      <c r="AWB101" s="80"/>
      <c r="AWC101" s="80"/>
      <c r="AWD101" s="80"/>
      <c r="AWE101" s="80"/>
      <c r="AWF101" s="80"/>
      <c r="AWG101" s="80"/>
      <c r="AWH101" s="80"/>
      <c r="AWI101" s="80"/>
      <c r="AWJ101" s="80"/>
      <c r="AWK101" s="80"/>
      <c r="AWL101" s="80"/>
      <c r="AWM101" s="80"/>
      <c r="AWN101" s="80"/>
      <c r="AWO101" s="80"/>
      <c r="AWP101" s="80"/>
      <c r="AWQ101" s="80"/>
      <c r="AWR101" s="80"/>
      <c r="AWS101" s="80"/>
      <c r="AWT101" s="80"/>
      <c r="AWU101" s="80"/>
      <c r="AWV101" s="80"/>
      <c r="AWW101" s="80"/>
      <c r="AWX101" s="80"/>
      <c r="AWY101" s="80"/>
      <c r="AWZ101" s="80"/>
      <c r="AXA101" s="80"/>
      <c r="AXB101" s="80"/>
      <c r="AXC101" s="80"/>
      <c r="AXD101" s="80"/>
      <c r="AXE101" s="80"/>
      <c r="AXF101" s="80"/>
      <c r="AXG101" s="80"/>
      <c r="AXH101" s="80"/>
      <c r="AXI101" s="80"/>
      <c r="AXJ101" s="80"/>
      <c r="AXK101" s="80"/>
      <c r="AXL101" s="80"/>
      <c r="AXM101" s="80"/>
      <c r="AXN101" s="80"/>
      <c r="AXO101" s="80"/>
      <c r="AXP101" s="80"/>
      <c r="AXQ101" s="80"/>
      <c r="AXR101" s="80"/>
      <c r="AXS101" s="80"/>
      <c r="AXT101" s="80"/>
      <c r="AXU101" s="80"/>
      <c r="AXV101" s="80"/>
      <c r="AXW101" s="80"/>
      <c r="AXX101" s="80"/>
      <c r="AXY101" s="80"/>
      <c r="AXZ101" s="80"/>
      <c r="AYA101" s="80"/>
      <c r="AYB101" s="80"/>
      <c r="AYC101" s="80"/>
      <c r="AYD101" s="80"/>
      <c r="AYE101" s="80"/>
      <c r="AYF101" s="80"/>
      <c r="AYG101" s="80"/>
      <c r="AYH101" s="80"/>
      <c r="AYI101" s="80"/>
      <c r="AYJ101" s="80"/>
      <c r="AYK101" s="80"/>
      <c r="AYL101" s="80"/>
      <c r="AYM101" s="80"/>
      <c r="AYN101" s="80"/>
      <c r="AYO101" s="80"/>
      <c r="AYP101" s="80"/>
      <c r="AYQ101" s="80"/>
      <c r="AYR101" s="80"/>
      <c r="AYS101" s="80"/>
      <c r="AYT101" s="80"/>
      <c r="AYU101" s="80"/>
      <c r="AYV101" s="80"/>
      <c r="AYW101" s="80"/>
      <c r="AYX101" s="80"/>
      <c r="AYY101" s="80"/>
      <c r="AYZ101" s="80"/>
      <c r="AZA101" s="80"/>
      <c r="AZB101" s="80"/>
      <c r="AZC101" s="80"/>
      <c r="AZD101" s="80"/>
      <c r="AZE101" s="80"/>
      <c r="AZF101" s="80"/>
      <c r="AZG101" s="80"/>
      <c r="AZH101" s="80"/>
      <c r="AZI101" s="80"/>
      <c r="AZJ101" s="80"/>
      <c r="AZK101" s="80"/>
      <c r="AZL101" s="80"/>
      <c r="AZM101" s="80"/>
      <c r="AZN101" s="80"/>
      <c r="AZO101" s="80"/>
      <c r="AZP101" s="80"/>
      <c r="AZQ101" s="80"/>
      <c r="AZR101" s="80"/>
      <c r="AZS101" s="80"/>
      <c r="AZT101" s="80"/>
      <c r="AZU101" s="80"/>
      <c r="AZV101" s="80"/>
      <c r="AZW101" s="80"/>
      <c r="AZX101" s="80"/>
      <c r="AZY101" s="80"/>
      <c r="AZZ101" s="80"/>
      <c r="BAA101" s="80"/>
      <c r="BAB101" s="80"/>
      <c r="BAC101" s="80"/>
      <c r="BAD101" s="80"/>
      <c r="BAE101" s="80"/>
      <c r="BAF101" s="80"/>
      <c r="BAG101" s="80"/>
      <c r="BAH101" s="80"/>
      <c r="BAI101" s="80"/>
      <c r="BAJ101" s="80"/>
      <c r="BAK101" s="80"/>
      <c r="BAL101" s="80"/>
      <c r="BAM101" s="80"/>
      <c r="BAN101" s="80"/>
      <c r="BAO101" s="80"/>
      <c r="BAP101" s="80"/>
      <c r="BAQ101" s="80"/>
      <c r="BAR101" s="80"/>
      <c r="BAS101" s="80"/>
      <c r="BAT101" s="80"/>
      <c r="BAU101" s="80"/>
      <c r="BAV101" s="80"/>
      <c r="BAW101" s="80"/>
      <c r="BAX101" s="80"/>
      <c r="BAY101" s="80"/>
      <c r="BAZ101" s="80"/>
      <c r="BBA101" s="80"/>
      <c r="BBB101" s="80"/>
      <c r="BBC101" s="80"/>
      <c r="BBD101" s="80"/>
      <c r="BBE101" s="80"/>
      <c r="BBF101" s="80"/>
      <c r="BBG101" s="80"/>
      <c r="BBH101" s="80"/>
      <c r="BBI101" s="80"/>
      <c r="BBJ101" s="80"/>
      <c r="BBK101" s="80"/>
      <c r="BBL101" s="80"/>
      <c r="BBM101" s="80"/>
      <c r="BBN101" s="80"/>
      <c r="BBO101" s="80"/>
      <c r="BBP101" s="80"/>
      <c r="BBQ101" s="80"/>
      <c r="BBR101" s="80"/>
      <c r="BBS101" s="80"/>
      <c r="BBT101" s="80"/>
      <c r="BBU101" s="80"/>
      <c r="BBV101" s="80"/>
      <c r="BBW101" s="80"/>
      <c r="BBX101" s="80"/>
      <c r="BBY101" s="80"/>
      <c r="BBZ101" s="80"/>
      <c r="BCA101" s="80"/>
      <c r="BCB101" s="80"/>
      <c r="BCC101" s="80"/>
      <c r="BCD101" s="80"/>
      <c r="BCE101" s="80"/>
      <c r="BCF101" s="80"/>
      <c r="BCG101" s="80"/>
      <c r="BCH101" s="80"/>
      <c r="BCI101" s="80"/>
      <c r="BCJ101" s="80"/>
      <c r="BCK101" s="80"/>
      <c r="BCL101" s="80"/>
      <c r="BCM101" s="80"/>
      <c r="BCN101" s="80"/>
      <c r="BCO101" s="80"/>
      <c r="BCP101" s="80"/>
      <c r="BCQ101" s="80"/>
      <c r="BCR101" s="80"/>
      <c r="BCS101" s="80"/>
      <c r="BCT101" s="80"/>
      <c r="BCU101" s="80"/>
      <c r="BCV101" s="80"/>
      <c r="BCW101" s="80"/>
      <c r="BCX101" s="80"/>
      <c r="BCY101" s="80"/>
      <c r="BCZ101" s="80"/>
      <c r="BDA101" s="80"/>
      <c r="BDB101" s="80"/>
      <c r="BDC101" s="80"/>
      <c r="BDD101" s="80"/>
      <c r="BDE101" s="80"/>
      <c r="BDF101" s="80"/>
      <c r="BDG101" s="80"/>
      <c r="BDH101" s="80"/>
      <c r="BDI101" s="80"/>
      <c r="BDJ101" s="80"/>
      <c r="BDK101" s="80"/>
      <c r="BDL101" s="80"/>
      <c r="BDM101" s="80"/>
      <c r="BDN101" s="80"/>
      <c r="BDO101" s="80"/>
      <c r="BDP101" s="80"/>
      <c r="BDQ101" s="80"/>
      <c r="BDR101" s="80"/>
      <c r="BDS101" s="80"/>
      <c r="BDT101" s="80"/>
      <c r="BDU101" s="80"/>
      <c r="BDV101" s="80"/>
      <c r="BDW101" s="80"/>
      <c r="BDX101" s="80"/>
      <c r="BDY101" s="80"/>
      <c r="BDZ101" s="80"/>
      <c r="BEA101" s="80"/>
      <c r="BEB101" s="80"/>
      <c r="BEC101" s="80"/>
      <c r="BED101" s="80"/>
      <c r="BEE101" s="80"/>
      <c r="BEF101" s="80"/>
      <c r="BEG101" s="80"/>
      <c r="BEH101" s="80"/>
      <c r="BEI101" s="80"/>
      <c r="BEJ101" s="80"/>
      <c r="BEK101" s="80"/>
      <c r="BEL101" s="80"/>
      <c r="BEM101" s="80"/>
      <c r="BEN101" s="80"/>
      <c r="BEO101" s="80"/>
      <c r="BEP101" s="80"/>
      <c r="BEQ101" s="80"/>
      <c r="BER101" s="80"/>
      <c r="BES101" s="80"/>
      <c r="BET101" s="80"/>
      <c r="BEU101" s="80"/>
      <c r="BEV101" s="80"/>
      <c r="BEW101" s="80"/>
      <c r="BEX101" s="80"/>
      <c r="BEY101" s="80"/>
      <c r="BEZ101" s="80"/>
      <c r="BFA101" s="80"/>
      <c r="BFB101" s="80"/>
      <c r="BFC101" s="80"/>
      <c r="BFD101" s="80"/>
      <c r="BFE101" s="80"/>
      <c r="BFF101" s="80"/>
      <c r="BFG101" s="80"/>
      <c r="BFH101" s="80"/>
      <c r="BFI101" s="80"/>
      <c r="BFJ101" s="80"/>
      <c r="BFK101" s="80"/>
      <c r="BFL101" s="80"/>
      <c r="BFM101" s="80"/>
      <c r="BFN101" s="80"/>
      <c r="BFO101" s="80"/>
      <c r="BFP101" s="80"/>
      <c r="BFQ101" s="80"/>
      <c r="BFR101" s="80"/>
      <c r="BFS101" s="80"/>
      <c r="BFT101" s="80"/>
      <c r="BFU101" s="80"/>
      <c r="BFV101" s="80"/>
      <c r="BFW101" s="80"/>
      <c r="BFX101" s="80"/>
      <c r="BFY101" s="80"/>
      <c r="BFZ101" s="80"/>
      <c r="BGA101" s="80"/>
      <c r="BGB101" s="80"/>
      <c r="BGC101" s="80"/>
      <c r="BGD101" s="80"/>
      <c r="BGE101" s="80"/>
      <c r="BGF101" s="80"/>
      <c r="BGG101" s="80"/>
      <c r="BGH101" s="80"/>
      <c r="BGI101" s="80"/>
      <c r="BGJ101" s="80"/>
      <c r="BGK101" s="80"/>
      <c r="BGL101" s="80"/>
      <c r="BGM101" s="80"/>
      <c r="BGN101" s="80"/>
      <c r="BGO101" s="80"/>
      <c r="BGP101" s="80"/>
      <c r="BGQ101" s="80"/>
      <c r="BGR101" s="80"/>
      <c r="BGS101" s="80"/>
      <c r="BGT101" s="80"/>
      <c r="BGU101" s="80"/>
      <c r="BGV101" s="80"/>
      <c r="BGW101" s="80"/>
      <c r="BGX101" s="80"/>
      <c r="BGY101" s="80"/>
      <c r="BGZ101" s="80"/>
      <c r="BHA101" s="80"/>
      <c r="BHB101" s="80"/>
      <c r="BHC101" s="80"/>
      <c r="BHD101" s="80"/>
      <c r="BHE101" s="80"/>
      <c r="BHF101" s="80"/>
      <c r="BHG101" s="80"/>
      <c r="BHH101" s="80"/>
      <c r="BHI101" s="80"/>
      <c r="BHJ101" s="80"/>
      <c r="BHK101" s="80"/>
      <c r="BHL101" s="80"/>
      <c r="BHM101" s="80"/>
      <c r="BHN101" s="80"/>
      <c r="BHO101" s="80"/>
      <c r="BHP101" s="80"/>
      <c r="BHQ101" s="80"/>
      <c r="BHR101" s="80"/>
      <c r="BHS101" s="80"/>
      <c r="BHT101" s="80"/>
      <c r="BHU101" s="80"/>
      <c r="BHV101" s="80"/>
      <c r="BHW101" s="80"/>
      <c r="BHX101" s="80"/>
      <c r="BHY101" s="80"/>
      <c r="BHZ101" s="80"/>
      <c r="BIA101" s="80"/>
      <c r="BIB101" s="80"/>
      <c r="BIC101" s="80"/>
      <c r="BID101" s="80"/>
      <c r="BIE101" s="80"/>
      <c r="BIF101" s="80"/>
      <c r="BIG101" s="80"/>
      <c r="BIH101" s="80"/>
      <c r="BII101" s="80"/>
      <c r="BIJ101" s="80"/>
      <c r="BIK101" s="80"/>
      <c r="BIL101" s="80"/>
      <c r="BIM101" s="80"/>
      <c r="BIN101" s="80"/>
      <c r="BIO101" s="80"/>
      <c r="BIP101" s="80"/>
      <c r="BIQ101" s="80"/>
      <c r="BIR101" s="80"/>
      <c r="BIS101" s="80"/>
      <c r="BIT101" s="80"/>
      <c r="BIU101" s="80"/>
      <c r="BIV101" s="80"/>
      <c r="BIW101" s="80"/>
      <c r="BIX101" s="80"/>
      <c r="BIY101" s="80"/>
      <c r="BIZ101" s="80"/>
      <c r="BJA101" s="80"/>
      <c r="BJB101" s="80"/>
      <c r="BJC101" s="80"/>
      <c r="BJD101" s="80"/>
      <c r="BJE101" s="80"/>
      <c r="BJF101" s="80"/>
      <c r="BJG101" s="80"/>
      <c r="BJH101" s="80"/>
      <c r="BJI101" s="80"/>
      <c r="BJJ101" s="80"/>
      <c r="BJK101" s="80"/>
      <c r="BJL101" s="80"/>
      <c r="BJM101" s="80"/>
      <c r="BJN101" s="80"/>
      <c r="BJO101" s="80"/>
      <c r="BJP101" s="80"/>
      <c r="BJQ101" s="80"/>
      <c r="BJR101" s="80"/>
      <c r="BJS101" s="80"/>
      <c r="BJT101" s="80"/>
      <c r="BJU101" s="80"/>
      <c r="BJV101" s="80"/>
      <c r="BJW101" s="80"/>
      <c r="BJX101" s="80"/>
      <c r="BJY101" s="80"/>
      <c r="BJZ101" s="80"/>
      <c r="BKA101" s="80"/>
      <c r="BKB101" s="80"/>
      <c r="BKC101" s="80"/>
      <c r="BKD101" s="80"/>
      <c r="BKE101" s="80"/>
      <c r="BKF101" s="80"/>
      <c r="BKG101" s="80"/>
      <c r="BKH101" s="80"/>
      <c r="BKI101" s="80"/>
      <c r="BKJ101" s="80"/>
      <c r="BKK101" s="80"/>
      <c r="BKL101" s="80"/>
      <c r="BKM101" s="80"/>
      <c r="BKN101" s="80"/>
      <c r="BKO101" s="80"/>
      <c r="BKP101" s="80"/>
      <c r="BKQ101" s="80"/>
      <c r="BKR101" s="80"/>
      <c r="BKS101" s="80"/>
      <c r="BKT101" s="80"/>
      <c r="BKU101" s="80"/>
      <c r="BKV101" s="80"/>
      <c r="BKW101" s="80"/>
      <c r="BKX101" s="80"/>
      <c r="BKY101" s="80"/>
      <c r="BKZ101" s="80"/>
      <c r="BLA101" s="80"/>
      <c r="BLB101" s="80"/>
      <c r="BLC101" s="80"/>
      <c r="BLD101" s="80"/>
      <c r="BLE101" s="80"/>
      <c r="BLF101" s="80"/>
      <c r="BLG101" s="80"/>
      <c r="BLH101" s="80"/>
      <c r="BLI101" s="80"/>
      <c r="BLJ101" s="80"/>
      <c r="BLK101" s="80"/>
      <c r="BLL101" s="80"/>
      <c r="BLM101" s="80"/>
      <c r="BLN101" s="80"/>
      <c r="BLO101" s="80"/>
      <c r="BLP101" s="80"/>
      <c r="BLQ101" s="80"/>
      <c r="BLR101" s="80"/>
      <c r="BLS101" s="80"/>
      <c r="BLT101" s="80"/>
      <c r="BLU101" s="80"/>
      <c r="BLV101" s="80"/>
      <c r="BLW101" s="80"/>
      <c r="BLX101" s="80"/>
      <c r="BLY101" s="80"/>
      <c r="BLZ101" s="80"/>
      <c r="BMA101" s="80"/>
      <c r="BMB101" s="80"/>
      <c r="BMC101" s="80"/>
      <c r="BMD101" s="80"/>
      <c r="BME101" s="80"/>
      <c r="BMF101" s="80"/>
      <c r="BMG101" s="80"/>
      <c r="BMH101" s="80"/>
      <c r="BMI101" s="80"/>
      <c r="BMJ101" s="80"/>
      <c r="BMK101" s="80"/>
      <c r="BML101" s="80"/>
      <c r="BMM101" s="80"/>
      <c r="BMN101" s="80"/>
      <c r="BMO101" s="80"/>
      <c r="BMP101" s="80"/>
      <c r="BMQ101" s="80"/>
      <c r="BMR101" s="80"/>
      <c r="BMS101" s="80"/>
      <c r="BMT101" s="80"/>
      <c r="BMU101" s="80"/>
      <c r="BMV101" s="80"/>
      <c r="BMW101" s="80"/>
      <c r="BMX101" s="80"/>
      <c r="BMY101" s="80"/>
      <c r="BMZ101" s="80"/>
      <c r="BNA101" s="80"/>
      <c r="BNB101" s="80"/>
      <c r="BNC101" s="80"/>
      <c r="BND101" s="80"/>
      <c r="BNE101" s="80"/>
      <c r="BNF101" s="80"/>
      <c r="BNG101" s="80"/>
      <c r="BNH101" s="80"/>
      <c r="BNI101" s="80"/>
      <c r="BNJ101" s="80"/>
      <c r="BNK101" s="80"/>
      <c r="BNL101" s="80"/>
      <c r="BNM101" s="80"/>
      <c r="BNN101" s="80"/>
      <c r="BNO101" s="80"/>
      <c r="BNP101" s="80"/>
      <c r="BNQ101" s="80"/>
      <c r="BNR101" s="80"/>
      <c r="BNS101" s="80"/>
      <c r="BNT101" s="80"/>
      <c r="BNU101" s="80"/>
      <c r="BNV101" s="80"/>
      <c r="BNW101" s="80"/>
      <c r="BNX101" s="80"/>
      <c r="BNY101" s="80"/>
      <c r="BNZ101" s="80"/>
      <c r="BOA101" s="80"/>
      <c r="BOB101" s="80"/>
      <c r="BOC101" s="80"/>
      <c r="BOD101" s="80"/>
      <c r="BOE101" s="80"/>
      <c r="BOF101" s="80"/>
      <c r="BOG101" s="80"/>
      <c r="BOH101" s="80"/>
      <c r="BOI101" s="80"/>
      <c r="BOJ101" s="80"/>
      <c r="BOK101" s="80"/>
      <c r="BOL101" s="80"/>
      <c r="BOM101" s="80"/>
      <c r="BON101" s="80"/>
      <c r="BOO101" s="80"/>
      <c r="BOP101" s="80"/>
      <c r="BOQ101" s="80"/>
      <c r="BOR101" s="80"/>
      <c r="BOS101" s="80"/>
      <c r="BOT101" s="80"/>
      <c r="BOU101" s="80"/>
      <c r="BOV101" s="80"/>
      <c r="BOW101" s="80"/>
      <c r="BOX101" s="80"/>
      <c r="BOY101" s="80"/>
      <c r="BOZ101" s="80"/>
      <c r="BPA101" s="80"/>
      <c r="BPB101" s="80"/>
      <c r="BPC101" s="80"/>
      <c r="BPD101" s="80"/>
      <c r="BPE101" s="80"/>
      <c r="BPF101" s="80"/>
      <c r="BPG101" s="80"/>
      <c r="BPH101" s="80"/>
      <c r="BPI101" s="80"/>
      <c r="BPJ101" s="80"/>
      <c r="BPK101" s="80"/>
      <c r="BPL101" s="80"/>
      <c r="BPM101" s="80"/>
      <c r="BPN101" s="80"/>
      <c r="BPO101" s="80"/>
      <c r="BPP101" s="80"/>
      <c r="BPQ101" s="80"/>
      <c r="BPR101" s="80"/>
      <c r="BPS101" s="80"/>
      <c r="BPT101" s="80"/>
      <c r="BPU101" s="80"/>
      <c r="BPV101" s="80"/>
      <c r="BPW101" s="80"/>
      <c r="BPX101" s="80"/>
      <c r="BPY101" s="80"/>
      <c r="BPZ101" s="80"/>
      <c r="BQA101" s="80"/>
      <c r="BQB101" s="80"/>
      <c r="BQC101" s="80"/>
      <c r="BQD101" s="80"/>
      <c r="BQE101" s="80"/>
      <c r="BQF101" s="80"/>
      <c r="BQG101" s="80"/>
      <c r="BQH101" s="80"/>
      <c r="BQI101" s="80"/>
      <c r="BQJ101" s="80"/>
      <c r="BQK101" s="80"/>
      <c r="BQL101" s="80"/>
      <c r="BQM101" s="80"/>
      <c r="BQN101" s="80"/>
      <c r="BQO101" s="80"/>
      <c r="BQP101" s="80"/>
      <c r="BQQ101" s="80"/>
      <c r="BQR101" s="80"/>
      <c r="BQS101" s="80"/>
      <c r="BQT101" s="80"/>
      <c r="BQU101" s="80"/>
      <c r="BQV101" s="80"/>
      <c r="BQW101" s="80"/>
      <c r="BQX101" s="80"/>
      <c r="BQY101" s="80"/>
      <c r="BQZ101" s="80"/>
      <c r="BRA101" s="80"/>
      <c r="BRB101" s="80"/>
      <c r="BRC101" s="80"/>
      <c r="BRD101" s="80"/>
      <c r="BRE101" s="80"/>
      <c r="BRF101" s="80"/>
      <c r="BRG101" s="80"/>
      <c r="BRH101" s="80"/>
      <c r="BRI101" s="80"/>
      <c r="BRJ101" s="80"/>
      <c r="BRK101" s="80"/>
      <c r="BRL101" s="80"/>
      <c r="BRM101" s="80"/>
      <c r="BRN101" s="80"/>
      <c r="BRO101" s="80"/>
      <c r="BRP101" s="80"/>
      <c r="BRQ101" s="80"/>
      <c r="BRR101" s="80"/>
      <c r="BRS101" s="80"/>
      <c r="BRT101" s="80"/>
      <c r="BRU101" s="80"/>
      <c r="BRV101" s="80"/>
      <c r="BRW101" s="80"/>
      <c r="BRX101" s="80"/>
      <c r="BRY101" s="80"/>
      <c r="BRZ101" s="80"/>
      <c r="BSA101" s="80"/>
      <c r="BSB101" s="80"/>
      <c r="BSC101" s="80"/>
      <c r="BSD101" s="80"/>
      <c r="BSE101" s="80"/>
      <c r="BSF101" s="80"/>
      <c r="BSG101" s="80"/>
      <c r="BSH101" s="80"/>
      <c r="BSI101" s="80"/>
      <c r="BSJ101" s="80"/>
      <c r="BSK101" s="80"/>
      <c r="BSL101" s="80"/>
      <c r="BSM101" s="80"/>
      <c r="BSN101" s="80"/>
      <c r="BSO101" s="80"/>
      <c r="BSP101" s="80"/>
      <c r="BSQ101" s="80"/>
      <c r="BSR101" s="80"/>
      <c r="BSS101" s="80"/>
      <c r="BST101" s="80"/>
      <c r="BSU101" s="80"/>
      <c r="BSV101" s="80"/>
      <c r="BSW101" s="80"/>
      <c r="BSX101" s="80"/>
      <c r="BSY101" s="80"/>
      <c r="BSZ101" s="80"/>
      <c r="BTA101" s="80"/>
      <c r="BTB101" s="80"/>
      <c r="BTC101" s="80"/>
      <c r="BTD101" s="80"/>
      <c r="BTE101" s="80"/>
      <c r="BTF101" s="80"/>
      <c r="BTG101" s="80"/>
      <c r="BTH101" s="80"/>
      <c r="BTI101" s="80"/>
      <c r="BTJ101" s="80"/>
      <c r="BTK101" s="80"/>
      <c r="BTL101" s="80"/>
      <c r="BTM101" s="80"/>
      <c r="BTN101" s="80"/>
      <c r="BTO101" s="80"/>
      <c r="BTP101" s="80"/>
      <c r="BTQ101" s="80"/>
      <c r="BTR101" s="80"/>
      <c r="BTS101" s="80"/>
      <c r="BTT101" s="80"/>
      <c r="BTU101" s="80"/>
      <c r="BTV101" s="80"/>
      <c r="BTW101" s="80"/>
      <c r="BTX101" s="80"/>
      <c r="BTY101" s="80"/>
      <c r="BTZ101" s="80"/>
      <c r="BUA101" s="80"/>
      <c r="BUB101" s="80"/>
      <c r="BUC101" s="80"/>
      <c r="BUD101" s="80"/>
      <c r="BUE101" s="80"/>
      <c r="BUF101" s="80"/>
      <c r="BUG101" s="80"/>
      <c r="BUH101" s="80"/>
      <c r="BUI101" s="80"/>
      <c r="BUJ101" s="80"/>
      <c r="BUK101" s="80"/>
      <c r="BUL101" s="80"/>
      <c r="BUM101" s="80"/>
      <c r="BUN101" s="80"/>
      <c r="BUO101" s="80"/>
      <c r="BUP101" s="80"/>
      <c r="BUQ101" s="80"/>
      <c r="BUR101" s="80"/>
      <c r="BUS101" s="80"/>
      <c r="BUT101" s="80"/>
      <c r="BUU101" s="80"/>
      <c r="BUV101" s="80"/>
      <c r="BUW101" s="80"/>
      <c r="BUX101" s="80"/>
      <c r="BUY101" s="80"/>
      <c r="BUZ101" s="80"/>
      <c r="BVA101" s="80"/>
      <c r="BVB101" s="80"/>
      <c r="BVC101" s="80"/>
      <c r="BVD101" s="80"/>
      <c r="BVE101" s="80"/>
      <c r="BVF101" s="80"/>
      <c r="BVG101" s="80"/>
      <c r="BVH101" s="80"/>
      <c r="BVI101" s="80"/>
      <c r="BVJ101" s="80"/>
      <c r="BVK101" s="80"/>
      <c r="BVL101" s="80"/>
      <c r="BVM101" s="80"/>
      <c r="BVN101" s="80"/>
      <c r="BVO101" s="80"/>
      <c r="BVP101" s="80"/>
      <c r="BVQ101" s="80"/>
      <c r="BVR101" s="80"/>
      <c r="BVS101" s="80"/>
      <c r="BVT101" s="80"/>
      <c r="BVU101" s="80"/>
      <c r="BVV101" s="80"/>
      <c r="BVW101" s="80"/>
      <c r="BVX101" s="80"/>
      <c r="BVY101" s="80"/>
      <c r="BVZ101" s="80"/>
      <c r="BWA101" s="80"/>
      <c r="BWB101" s="80"/>
      <c r="BWC101" s="80"/>
      <c r="BWD101" s="80"/>
      <c r="BWE101" s="80"/>
      <c r="BWF101" s="80"/>
      <c r="BWG101" s="80"/>
      <c r="BWH101" s="80"/>
      <c r="BWI101" s="80"/>
      <c r="BWJ101" s="80"/>
      <c r="BWK101" s="80"/>
      <c r="BWL101" s="80"/>
      <c r="BWM101" s="80"/>
      <c r="BWN101" s="80"/>
      <c r="BWO101" s="80"/>
      <c r="BWP101" s="80"/>
      <c r="BWQ101" s="80"/>
      <c r="BWR101" s="80"/>
      <c r="BWS101" s="80"/>
      <c r="BWT101" s="80"/>
      <c r="BWU101" s="80"/>
      <c r="BWV101" s="80"/>
      <c r="BWW101" s="80"/>
      <c r="BWX101" s="80"/>
      <c r="BWY101" s="80"/>
      <c r="BWZ101" s="80"/>
      <c r="BXA101" s="80"/>
      <c r="BXB101" s="80"/>
      <c r="BXC101" s="80"/>
      <c r="BXD101" s="80"/>
      <c r="BXE101" s="80"/>
      <c r="BXF101" s="80"/>
      <c r="BXG101" s="80"/>
      <c r="BXH101" s="80"/>
      <c r="BXI101" s="80"/>
      <c r="BXJ101" s="80"/>
      <c r="BXK101" s="80"/>
      <c r="BXL101" s="80"/>
      <c r="BXM101" s="80"/>
      <c r="BXN101" s="80"/>
      <c r="BXO101" s="80"/>
      <c r="BXP101" s="80"/>
      <c r="BXQ101" s="80"/>
      <c r="BXR101" s="80"/>
      <c r="BXS101" s="80"/>
      <c r="BXT101" s="80"/>
      <c r="BXU101" s="80"/>
      <c r="BXV101" s="80"/>
      <c r="BXW101" s="80"/>
      <c r="BXX101" s="80"/>
      <c r="BXY101" s="80"/>
      <c r="BXZ101" s="80"/>
      <c r="BYA101" s="80"/>
      <c r="BYB101" s="80"/>
      <c r="BYC101" s="80"/>
      <c r="BYD101" s="80"/>
      <c r="BYE101" s="80"/>
      <c r="BYF101" s="80"/>
      <c r="BYG101" s="80"/>
      <c r="BYH101" s="80"/>
      <c r="BYI101" s="80"/>
      <c r="BYJ101" s="80"/>
      <c r="BYK101" s="80"/>
      <c r="BYL101" s="80"/>
      <c r="BYM101" s="80"/>
      <c r="BYN101" s="80"/>
      <c r="BYO101" s="80"/>
      <c r="BYP101" s="80"/>
      <c r="BYQ101" s="80"/>
      <c r="BYR101" s="80"/>
      <c r="BYS101" s="80"/>
      <c r="BYT101" s="80"/>
      <c r="BYU101" s="80"/>
      <c r="BYV101" s="80"/>
      <c r="BYW101" s="80"/>
      <c r="BYX101" s="80"/>
      <c r="BYY101" s="80"/>
      <c r="BYZ101" s="80"/>
      <c r="BZA101" s="80"/>
      <c r="BZB101" s="80"/>
      <c r="BZC101" s="80"/>
      <c r="BZD101" s="80"/>
      <c r="BZE101" s="80"/>
      <c r="BZF101" s="80"/>
      <c r="BZG101" s="80"/>
      <c r="BZH101" s="80"/>
      <c r="BZI101" s="80"/>
      <c r="BZJ101" s="80"/>
      <c r="BZK101" s="80"/>
      <c r="BZL101" s="80"/>
      <c r="BZM101" s="80"/>
      <c r="BZN101" s="80"/>
      <c r="BZO101" s="80"/>
      <c r="BZP101" s="80"/>
      <c r="BZQ101" s="80"/>
      <c r="BZR101" s="80"/>
      <c r="BZS101" s="80"/>
      <c r="BZT101" s="80"/>
      <c r="BZU101" s="80"/>
      <c r="BZV101" s="80"/>
      <c r="BZW101" s="80"/>
      <c r="BZX101" s="80"/>
      <c r="BZY101" s="80"/>
      <c r="BZZ101" s="80"/>
      <c r="CAA101" s="80"/>
      <c r="CAB101" s="80"/>
      <c r="CAC101" s="80"/>
      <c r="CAD101" s="80"/>
      <c r="CAE101" s="80"/>
      <c r="CAF101" s="80"/>
      <c r="CAG101" s="80"/>
      <c r="CAH101" s="80"/>
      <c r="CAI101" s="80"/>
      <c r="CAJ101" s="80"/>
      <c r="CAK101" s="80"/>
      <c r="CAL101" s="80"/>
      <c r="CAM101" s="80"/>
      <c r="CAN101" s="80"/>
      <c r="CAO101" s="80"/>
      <c r="CAP101" s="80"/>
      <c r="CAQ101" s="80"/>
      <c r="CAR101" s="80"/>
      <c r="CAS101" s="80"/>
      <c r="CAT101" s="80"/>
      <c r="CAU101" s="80"/>
      <c r="CAV101" s="80"/>
      <c r="CAW101" s="80"/>
      <c r="CAX101" s="80"/>
      <c r="CAY101" s="80"/>
      <c r="CAZ101" s="80"/>
      <c r="CBA101" s="80"/>
      <c r="CBB101" s="80"/>
      <c r="CBC101" s="80"/>
      <c r="CBD101" s="80"/>
      <c r="CBE101" s="80"/>
      <c r="CBF101" s="80"/>
      <c r="CBG101" s="80"/>
      <c r="CBH101" s="80"/>
      <c r="CBI101" s="80"/>
      <c r="CBJ101" s="80"/>
      <c r="CBK101" s="80"/>
      <c r="CBL101" s="80"/>
      <c r="CBM101" s="80"/>
      <c r="CBN101" s="80"/>
      <c r="CBO101" s="80"/>
      <c r="CBP101" s="80"/>
      <c r="CBQ101" s="80"/>
      <c r="CBR101" s="80"/>
      <c r="CBS101" s="80"/>
      <c r="CBT101" s="80"/>
      <c r="CBU101" s="80"/>
      <c r="CBV101" s="80"/>
      <c r="CBW101" s="80"/>
      <c r="CBX101" s="80"/>
      <c r="CBY101" s="80"/>
      <c r="CBZ101" s="80"/>
      <c r="CCA101" s="80"/>
      <c r="CCB101" s="80"/>
      <c r="CCC101" s="80"/>
      <c r="CCD101" s="80"/>
      <c r="CCE101" s="80"/>
      <c r="CCF101" s="80"/>
      <c r="CCG101" s="80"/>
      <c r="CCH101" s="80"/>
      <c r="CCI101" s="80"/>
      <c r="CCJ101" s="80"/>
      <c r="CCK101" s="80"/>
      <c r="CCL101" s="80"/>
      <c r="CCM101" s="80"/>
      <c r="CCN101" s="80"/>
      <c r="CCO101" s="80"/>
      <c r="CCP101" s="80"/>
      <c r="CCQ101" s="80"/>
      <c r="CCR101" s="80"/>
      <c r="CCS101" s="80"/>
      <c r="CCT101" s="80"/>
      <c r="CCU101" s="80"/>
      <c r="CCV101" s="80"/>
      <c r="CCW101" s="80"/>
      <c r="CCX101" s="80"/>
      <c r="CCY101" s="80"/>
      <c r="CCZ101" s="80"/>
      <c r="CDA101" s="80"/>
      <c r="CDB101" s="80"/>
      <c r="CDC101" s="80"/>
      <c r="CDD101" s="80"/>
      <c r="CDE101" s="80"/>
      <c r="CDF101" s="80"/>
      <c r="CDG101" s="80"/>
      <c r="CDH101" s="80"/>
      <c r="CDI101" s="80"/>
      <c r="CDJ101" s="80"/>
      <c r="CDK101" s="80"/>
      <c r="CDL101" s="80"/>
      <c r="CDM101" s="80"/>
      <c r="CDN101" s="80"/>
      <c r="CDO101" s="80"/>
      <c r="CDP101" s="80"/>
      <c r="CDQ101" s="80"/>
      <c r="CDR101" s="80"/>
      <c r="CDS101" s="80"/>
      <c r="CDT101" s="80"/>
      <c r="CDU101" s="80"/>
      <c r="CDV101" s="80"/>
      <c r="CDW101" s="80"/>
      <c r="CDX101" s="80"/>
      <c r="CDY101" s="80"/>
      <c r="CDZ101" s="80"/>
      <c r="CEA101" s="80"/>
      <c r="CEB101" s="80"/>
      <c r="CEC101" s="80"/>
      <c r="CED101" s="80"/>
      <c r="CEE101" s="80"/>
      <c r="CEF101" s="80"/>
      <c r="CEG101" s="80"/>
      <c r="CEH101" s="80"/>
      <c r="CEI101" s="80"/>
      <c r="CEJ101" s="80"/>
      <c r="CEK101" s="80"/>
      <c r="CEL101" s="80"/>
      <c r="CEM101" s="80"/>
      <c r="CEN101" s="80"/>
      <c r="CEO101" s="80"/>
      <c r="CEP101" s="80"/>
      <c r="CEQ101" s="80"/>
      <c r="CER101" s="80"/>
      <c r="CES101" s="80"/>
      <c r="CET101" s="80"/>
      <c r="CEU101" s="80"/>
      <c r="CEV101" s="80"/>
      <c r="CEW101" s="80"/>
      <c r="CEX101" s="80"/>
      <c r="CEY101" s="80"/>
      <c r="CEZ101" s="80"/>
      <c r="CFA101" s="80"/>
      <c r="CFB101" s="80"/>
      <c r="CFC101" s="80"/>
      <c r="CFD101" s="80"/>
      <c r="CFE101" s="80"/>
      <c r="CFF101" s="80"/>
      <c r="CFG101" s="80"/>
      <c r="CFH101" s="80"/>
      <c r="CFI101" s="80"/>
      <c r="CFJ101" s="80"/>
      <c r="CFK101" s="80"/>
      <c r="CFL101" s="80"/>
      <c r="CFM101" s="80"/>
      <c r="CFN101" s="80"/>
      <c r="CFO101" s="80"/>
      <c r="CFP101" s="80"/>
      <c r="CFQ101" s="80"/>
      <c r="CFR101" s="80"/>
      <c r="CFS101" s="80"/>
      <c r="CFT101" s="80"/>
      <c r="CFU101" s="80"/>
      <c r="CFV101" s="80"/>
      <c r="CFW101" s="80"/>
      <c r="CFX101" s="80"/>
      <c r="CFY101" s="80"/>
      <c r="CFZ101" s="80"/>
      <c r="CGA101" s="80"/>
      <c r="CGB101" s="80"/>
      <c r="CGC101" s="80"/>
      <c r="CGD101" s="80"/>
      <c r="CGE101" s="80"/>
      <c r="CGF101" s="80"/>
      <c r="CGG101" s="80"/>
      <c r="CGH101" s="80"/>
      <c r="CGI101" s="80"/>
      <c r="CGJ101" s="80"/>
      <c r="CGK101" s="80"/>
      <c r="CGL101" s="80"/>
      <c r="CGM101" s="80"/>
      <c r="CGN101" s="80"/>
      <c r="CGO101" s="80"/>
      <c r="CGP101" s="80"/>
      <c r="CGQ101" s="80"/>
      <c r="CGR101" s="80"/>
      <c r="CGS101" s="80"/>
      <c r="CGT101" s="80"/>
      <c r="CGU101" s="80"/>
      <c r="CGV101" s="80"/>
      <c r="CGW101" s="80"/>
      <c r="CGX101" s="80"/>
      <c r="CGY101" s="80"/>
      <c r="CGZ101" s="80"/>
      <c r="CHA101" s="80"/>
      <c r="CHB101" s="80"/>
      <c r="CHC101" s="80"/>
      <c r="CHD101" s="80"/>
      <c r="CHE101" s="80"/>
      <c r="CHF101" s="80"/>
      <c r="CHG101" s="80"/>
      <c r="CHH101" s="80"/>
      <c r="CHI101" s="80"/>
      <c r="CHJ101" s="80"/>
      <c r="CHK101" s="80"/>
      <c r="CHL101" s="80"/>
      <c r="CHM101" s="80"/>
      <c r="CHN101" s="80"/>
      <c r="CHO101" s="80"/>
      <c r="CHP101" s="80"/>
      <c r="CHQ101" s="80"/>
      <c r="CHR101" s="80"/>
      <c r="CHS101" s="80"/>
      <c r="CHT101" s="80"/>
      <c r="CHU101" s="80"/>
      <c r="CHV101" s="80"/>
      <c r="CHW101" s="80"/>
      <c r="CHX101" s="80"/>
      <c r="CHY101" s="80"/>
      <c r="CHZ101" s="80"/>
      <c r="CIA101" s="80"/>
      <c r="CIB101" s="80"/>
      <c r="CIC101" s="80"/>
      <c r="CID101" s="80"/>
      <c r="CIE101" s="80"/>
      <c r="CIF101" s="80"/>
      <c r="CIG101" s="80"/>
      <c r="CIH101" s="80"/>
      <c r="CII101" s="80"/>
      <c r="CIJ101" s="80"/>
      <c r="CIK101" s="80"/>
      <c r="CIL101" s="80"/>
      <c r="CIM101" s="80"/>
      <c r="CIN101" s="80"/>
      <c r="CIO101" s="80"/>
      <c r="CIP101" s="80"/>
      <c r="CIQ101" s="80"/>
      <c r="CIR101" s="80"/>
      <c r="CIS101" s="80"/>
      <c r="CIT101" s="80"/>
      <c r="CIU101" s="80"/>
      <c r="CIV101" s="80"/>
      <c r="CIW101" s="80"/>
      <c r="CIX101" s="80"/>
      <c r="CIY101" s="80"/>
      <c r="CIZ101" s="80"/>
      <c r="CJA101" s="80"/>
      <c r="CJB101" s="80"/>
      <c r="CJC101" s="80"/>
      <c r="CJD101" s="80"/>
      <c r="CJE101" s="80"/>
      <c r="CJF101" s="80"/>
      <c r="CJG101" s="80"/>
      <c r="CJH101" s="80"/>
      <c r="CJI101" s="80"/>
      <c r="CJJ101" s="80"/>
      <c r="CJK101" s="80"/>
      <c r="CJL101" s="80"/>
      <c r="CJM101" s="80"/>
      <c r="CJN101" s="80"/>
      <c r="CJO101" s="80"/>
      <c r="CJP101" s="80"/>
      <c r="CJQ101" s="80"/>
      <c r="CJR101" s="80"/>
      <c r="CJS101" s="80"/>
      <c r="CJT101" s="80"/>
      <c r="CJU101" s="80"/>
      <c r="CJV101" s="80"/>
      <c r="CJW101" s="80"/>
      <c r="CJX101" s="80"/>
      <c r="CJY101" s="80"/>
      <c r="CJZ101" s="80"/>
      <c r="CKA101" s="80"/>
      <c r="CKB101" s="80"/>
      <c r="CKC101" s="80"/>
      <c r="CKD101" s="80"/>
      <c r="CKE101" s="80"/>
      <c r="CKF101" s="80"/>
      <c r="CKG101" s="80"/>
      <c r="CKH101" s="80"/>
      <c r="CKI101" s="80"/>
      <c r="CKJ101" s="80"/>
      <c r="CKK101" s="80"/>
      <c r="CKL101" s="80"/>
      <c r="CKM101" s="80"/>
      <c r="CKN101" s="80"/>
      <c r="CKO101" s="80"/>
      <c r="CKP101" s="80"/>
      <c r="CKQ101" s="80"/>
      <c r="CKR101" s="80"/>
      <c r="CKS101" s="80"/>
      <c r="CKT101" s="80"/>
      <c r="CKU101" s="80"/>
      <c r="CKV101" s="80"/>
      <c r="CKW101" s="80"/>
      <c r="CKX101" s="80"/>
      <c r="CKY101" s="80"/>
      <c r="CKZ101" s="80"/>
      <c r="CLA101" s="80"/>
      <c r="CLB101" s="80"/>
      <c r="CLC101" s="80"/>
      <c r="CLD101" s="80"/>
      <c r="CLE101" s="80"/>
      <c r="CLF101" s="80"/>
      <c r="CLG101" s="80"/>
      <c r="CLH101" s="80"/>
      <c r="CLI101" s="80"/>
      <c r="CLJ101" s="80"/>
      <c r="CLK101" s="80"/>
      <c r="CLL101" s="80"/>
      <c r="CLM101" s="80"/>
      <c r="CLN101" s="80"/>
      <c r="CLO101" s="80"/>
      <c r="CLP101" s="80"/>
      <c r="CLQ101" s="80"/>
      <c r="CLR101" s="80"/>
      <c r="CLS101" s="80"/>
      <c r="CLT101" s="80"/>
      <c r="CLU101" s="80"/>
      <c r="CLV101" s="80"/>
      <c r="CLW101" s="80"/>
      <c r="CLX101" s="80"/>
      <c r="CLY101" s="80"/>
      <c r="CLZ101" s="80"/>
      <c r="CMA101" s="80"/>
      <c r="CMB101" s="80"/>
      <c r="CMC101" s="80"/>
      <c r="CMD101" s="80"/>
      <c r="CME101" s="80"/>
      <c r="CMF101" s="80"/>
      <c r="CMG101" s="80"/>
      <c r="CMH101" s="80"/>
      <c r="CMI101" s="80"/>
      <c r="CMJ101" s="80"/>
      <c r="CMK101" s="80"/>
      <c r="CML101" s="80"/>
      <c r="CMM101" s="80"/>
      <c r="CMN101" s="80"/>
      <c r="CMO101" s="80"/>
      <c r="CMP101" s="80"/>
      <c r="CMQ101" s="80"/>
      <c r="CMR101" s="80"/>
      <c r="CMS101" s="80"/>
      <c r="CMT101" s="80"/>
      <c r="CMU101" s="80"/>
      <c r="CMV101" s="80"/>
      <c r="CMW101" s="80"/>
      <c r="CMX101" s="80"/>
      <c r="CMY101" s="80"/>
      <c r="CMZ101" s="80"/>
      <c r="CNA101" s="80"/>
      <c r="CNB101" s="80"/>
      <c r="CNC101" s="80"/>
      <c r="CND101" s="80"/>
      <c r="CNE101" s="80"/>
      <c r="CNF101" s="80"/>
      <c r="CNG101" s="80"/>
      <c r="CNH101" s="80"/>
      <c r="CNI101" s="80"/>
      <c r="CNJ101" s="80"/>
      <c r="CNK101" s="80"/>
      <c r="CNL101" s="80"/>
      <c r="CNM101" s="80"/>
      <c r="CNN101" s="80"/>
      <c r="CNO101" s="80"/>
      <c r="CNP101" s="80"/>
      <c r="CNQ101" s="80"/>
      <c r="CNR101" s="80"/>
      <c r="CNS101" s="80"/>
      <c r="CNT101" s="80"/>
      <c r="CNU101" s="80"/>
      <c r="CNV101" s="80"/>
      <c r="CNW101" s="80"/>
      <c r="CNX101" s="80"/>
      <c r="CNY101" s="80"/>
      <c r="CNZ101" s="80"/>
      <c r="COA101" s="80"/>
      <c r="COB101" s="80"/>
      <c r="COC101" s="80"/>
      <c r="COD101" s="80"/>
      <c r="COE101" s="80"/>
      <c r="COF101" s="80"/>
      <c r="COG101" s="80"/>
      <c r="COH101" s="80"/>
      <c r="COI101" s="80"/>
      <c r="COJ101" s="80"/>
      <c r="COK101" s="80"/>
      <c r="COL101" s="80"/>
      <c r="COM101" s="80"/>
      <c r="CON101" s="80"/>
      <c r="COO101" s="80"/>
      <c r="COP101" s="80"/>
      <c r="COQ101" s="80"/>
      <c r="COR101" s="80"/>
      <c r="COS101" s="80"/>
      <c r="COT101" s="80"/>
      <c r="COU101" s="80"/>
      <c r="COV101" s="80"/>
      <c r="COW101" s="80"/>
      <c r="COX101" s="80"/>
      <c r="COY101" s="80"/>
      <c r="COZ101" s="80"/>
      <c r="CPA101" s="80"/>
      <c r="CPB101" s="80"/>
      <c r="CPC101" s="80"/>
      <c r="CPD101" s="80"/>
      <c r="CPE101" s="80"/>
      <c r="CPF101" s="80"/>
      <c r="CPG101" s="80"/>
      <c r="CPH101" s="80"/>
      <c r="CPI101" s="80"/>
      <c r="CPJ101" s="80"/>
      <c r="CPK101" s="80"/>
      <c r="CPL101" s="80"/>
      <c r="CPM101" s="80"/>
      <c r="CPN101" s="80"/>
      <c r="CPO101" s="80"/>
      <c r="CPP101" s="80"/>
      <c r="CPQ101" s="80"/>
      <c r="CPR101" s="80"/>
      <c r="CPS101" s="80"/>
      <c r="CPT101" s="80"/>
      <c r="CPU101" s="80"/>
      <c r="CPV101" s="80"/>
      <c r="CPW101" s="80"/>
      <c r="CPX101" s="80"/>
      <c r="CPY101" s="80"/>
      <c r="CPZ101" s="80"/>
      <c r="CQA101" s="80"/>
      <c r="CQB101" s="80"/>
      <c r="CQC101" s="80"/>
      <c r="CQD101" s="80"/>
      <c r="CQE101" s="80"/>
      <c r="CQF101" s="80"/>
      <c r="CQG101" s="80"/>
      <c r="CQH101" s="80"/>
      <c r="CQI101" s="80"/>
      <c r="CQJ101" s="80"/>
      <c r="CQK101" s="80"/>
      <c r="CQL101" s="80"/>
      <c r="CQM101" s="80"/>
      <c r="CQN101" s="80"/>
      <c r="CQO101" s="80"/>
      <c r="CQP101" s="80"/>
      <c r="CQQ101" s="80"/>
      <c r="CQR101" s="80"/>
      <c r="CQS101" s="80"/>
      <c r="CQT101" s="80"/>
      <c r="CQU101" s="80"/>
      <c r="CQV101" s="80"/>
      <c r="CQW101" s="80"/>
      <c r="CQX101" s="80"/>
      <c r="CQY101" s="80"/>
      <c r="CQZ101" s="80"/>
      <c r="CRA101" s="80"/>
      <c r="CRB101" s="80"/>
      <c r="CRC101" s="80"/>
      <c r="CRD101" s="80"/>
      <c r="CRE101" s="80"/>
      <c r="CRF101" s="80"/>
      <c r="CRG101" s="80"/>
      <c r="CRH101" s="80"/>
      <c r="CRI101" s="80"/>
      <c r="CRJ101" s="80"/>
      <c r="CRK101" s="80"/>
      <c r="CRL101" s="80"/>
      <c r="CRM101" s="80"/>
      <c r="CRN101" s="80"/>
      <c r="CRO101" s="80"/>
      <c r="CRP101" s="80"/>
      <c r="CRQ101" s="80"/>
      <c r="CRR101" s="80"/>
      <c r="CRS101" s="80"/>
      <c r="CRT101" s="80"/>
      <c r="CRU101" s="80"/>
      <c r="CRV101" s="80"/>
      <c r="CRW101" s="80"/>
      <c r="CRX101" s="80"/>
      <c r="CRY101" s="80"/>
      <c r="CRZ101" s="80"/>
      <c r="CSA101" s="80"/>
      <c r="CSB101" s="80"/>
      <c r="CSC101" s="80"/>
      <c r="CSD101" s="80"/>
      <c r="CSE101" s="80"/>
      <c r="CSF101" s="80"/>
      <c r="CSG101" s="80"/>
      <c r="CSH101" s="80"/>
      <c r="CSI101" s="80"/>
      <c r="CSJ101" s="80"/>
      <c r="CSK101" s="80"/>
      <c r="CSL101" s="80"/>
      <c r="CSM101" s="80"/>
      <c r="CSN101" s="80"/>
      <c r="CSO101" s="80"/>
      <c r="CSP101" s="80"/>
      <c r="CSQ101" s="80"/>
      <c r="CSR101" s="80"/>
      <c r="CSS101" s="80"/>
      <c r="CST101" s="80"/>
      <c r="CSU101" s="80"/>
      <c r="CSV101" s="80"/>
      <c r="CSW101" s="80"/>
      <c r="CSX101" s="80"/>
      <c r="CSY101" s="80"/>
      <c r="CSZ101" s="80"/>
      <c r="CTA101" s="80"/>
      <c r="CTB101" s="80"/>
      <c r="CTC101" s="80"/>
      <c r="CTD101" s="80"/>
      <c r="CTE101" s="80"/>
      <c r="CTF101" s="80"/>
      <c r="CTG101" s="80"/>
      <c r="CTH101" s="80"/>
      <c r="CTI101" s="80"/>
      <c r="CTJ101" s="80"/>
      <c r="CTK101" s="80"/>
      <c r="CTL101" s="80"/>
      <c r="CTM101" s="80"/>
      <c r="CTN101" s="80"/>
      <c r="CTO101" s="80"/>
      <c r="CTP101" s="80"/>
      <c r="CTQ101" s="80"/>
      <c r="CTR101" s="80"/>
      <c r="CTS101" s="80"/>
      <c r="CTT101" s="80"/>
      <c r="CTU101" s="80"/>
      <c r="CTV101" s="80"/>
      <c r="CTW101" s="80"/>
      <c r="CTX101" s="80"/>
      <c r="CTY101" s="80"/>
      <c r="CTZ101" s="80"/>
      <c r="CUA101" s="80"/>
      <c r="CUB101" s="80"/>
      <c r="CUC101" s="80"/>
      <c r="CUD101" s="80"/>
      <c r="CUE101" s="80"/>
      <c r="CUF101" s="80"/>
      <c r="CUG101" s="80"/>
      <c r="CUH101" s="80"/>
      <c r="CUI101" s="80"/>
      <c r="CUJ101" s="80"/>
      <c r="CUK101" s="80"/>
      <c r="CUL101" s="80"/>
      <c r="CUM101" s="80"/>
      <c r="CUN101" s="80"/>
      <c r="CUO101" s="80"/>
      <c r="CUP101" s="80"/>
      <c r="CUQ101" s="80"/>
      <c r="CUR101" s="80"/>
      <c r="CUS101" s="80"/>
      <c r="CUT101" s="80"/>
      <c r="CUU101" s="80"/>
      <c r="CUV101" s="80"/>
      <c r="CUW101" s="80"/>
      <c r="CUX101" s="80"/>
      <c r="CUY101" s="80"/>
      <c r="CUZ101" s="80"/>
      <c r="CVA101" s="80"/>
      <c r="CVB101" s="80"/>
      <c r="CVC101" s="80"/>
      <c r="CVD101" s="80"/>
      <c r="CVE101" s="80"/>
      <c r="CVF101" s="80"/>
      <c r="CVG101" s="80"/>
      <c r="CVH101" s="80"/>
      <c r="CVI101" s="80"/>
      <c r="CVJ101" s="80"/>
      <c r="CVK101" s="80"/>
      <c r="CVL101" s="80"/>
      <c r="CVM101" s="80"/>
      <c r="CVN101" s="80"/>
      <c r="CVO101" s="80"/>
      <c r="CVP101" s="80"/>
      <c r="CVQ101" s="80"/>
      <c r="CVR101" s="80"/>
      <c r="CVS101" s="80"/>
      <c r="CVT101" s="80"/>
      <c r="CVU101" s="80"/>
      <c r="CVV101" s="80"/>
      <c r="CVW101" s="80"/>
      <c r="CVX101" s="80"/>
      <c r="CVY101" s="80"/>
      <c r="CVZ101" s="80"/>
      <c r="CWA101" s="80"/>
      <c r="CWB101" s="80"/>
      <c r="CWC101" s="80"/>
      <c r="CWD101" s="80"/>
      <c r="CWE101" s="80"/>
      <c r="CWF101" s="80"/>
      <c r="CWG101" s="80"/>
      <c r="CWH101" s="80"/>
      <c r="CWI101" s="80"/>
      <c r="CWJ101" s="80"/>
      <c r="CWK101" s="80"/>
      <c r="CWL101" s="80"/>
      <c r="CWM101" s="80"/>
      <c r="CWN101" s="80"/>
      <c r="CWO101" s="80"/>
      <c r="CWP101" s="80"/>
      <c r="CWQ101" s="80"/>
      <c r="CWR101" s="80"/>
      <c r="CWS101" s="80"/>
      <c r="CWT101" s="80"/>
      <c r="CWU101" s="80"/>
      <c r="CWV101" s="80"/>
      <c r="CWW101" s="80"/>
      <c r="CWX101" s="80"/>
      <c r="CWY101" s="80"/>
      <c r="CWZ101" s="80"/>
      <c r="CXA101" s="80"/>
      <c r="CXB101" s="80"/>
      <c r="CXC101" s="80"/>
      <c r="CXD101" s="80"/>
      <c r="CXE101" s="80"/>
      <c r="CXF101" s="80"/>
      <c r="CXG101" s="80"/>
      <c r="CXH101" s="80"/>
      <c r="CXI101" s="80"/>
      <c r="CXJ101" s="80"/>
      <c r="CXK101" s="80"/>
      <c r="CXL101" s="80"/>
      <c r="CXM101" s="80"/>
      <c r="CXN101" s="80"/>
      <c r="CXO101" s="80"/>
      <c r="CXP101" s="80"/>
      <c r="CXQ101" s="80"/>
      <c r="CXR101" s="80"/>
      <c r="CXS101" s="80"/>
      <c r="CXT101" s="80"/>
      <c r="CXU101" s="80"/>
      <c r="CXV101" s="80"/>
      <c r="CXW101" s="80"/>
      <c r="CXX101" s="80"/>
      <c r="CXY101" s="80"/>
      <c r="CXZ101" s="80"/>
      <c r="CYA101" s="80"/>
      <c r="CYB101" s="80"/>
      <c r="CYC101" s="80"/>
      <c r="CYD101" s="80"/>
      <c r="CYE101" s="80"/>
      <c r="CYF101" s="80"/>
      <c r="CYG101" s="80"/>
      <c r="CYH101" s="80"/>
      <c r="CYI101" s="80"/>
      <c r="CYJ101" s="80"/>
      <c r="CYK101" s="80"/>
      <c r="CYL101" s="80"/>
      <c r="CYM101" s="80"/>
      <c r="CYN101" s="80"/>
      <c r="CYO101" s="80"/>
      <c r="CYP101" s="80"/>
      <c r="CYQ101" s="80"/>
      <c r="CYR101" s="80"/>
      <c r="CYS101" s="80"/>
      <c r="CYT101" s="80"/>
      <c r="CYU101" s="80"/>
      <c r="CYV101" s="80"/>
      <c r="CYW101" s="80"/>
      <c r="CYX101" s="80"/>
      <c r="CYY101" s="80"/>
      <c r="CYZ101" s="80"/>
      <c r="CZA101" s="80"/>
      <c r="CZB101" s="80"/>
      <c r="CZC101" s="80"/>
      <c r="CZD101" s="80"/>
      <c r="CZE101" s="80"/>
      <c r="CZF101" s="80"/>
      <c r="CZG101" s="80"/>
      <c r="CZH101" s="80"/>
      <c r="CZI101" s="80"/>
      <c r="CZJ101" s="80"/>
      <c r="CZK101" s="80"/>
      <c r="CZL101" s="80"/>
      <c r="CZM101" s="80"/>
      <c r="CZN101" s="80"/>
      <c r="CZO101" s="80"/>
      <c r="CZP101" s="80"/>
      <c r="CZQ101" s="80"/>
      <c r="CZR101" s="80"/>
      <c r="CZS101" s="80"/>
      <c r="CZT101" s="80"/>
      <c r="CZU101" s="80"/>
      <c r="CZV101" s="80"/>
      <c r="CZW101" s="80"/>
      <c r="CZX101" s="80"/>
      <c r="CZY101" s="80"/>
      <c r="CZZ101" s="80"/>
      <c r="DAA101" s="80"/>
      <c r="DAB101" s="80"/>
      <c r="DAC101" s="80"/>
      <c r="DAD101" s="80"/>
      <c r="DAE101" s="80"/>
      <c r="DAF101" s="80"/>
      <c r="DAG101" s="80"/>
      <c r="DAH101" s="80"/>
      <c r="DAI101" s="80"/>
      <c r="DAJ101" s="80"/>
      <c r="DAK101" s="80"/>
      <c r="DAL101" s="80"/>
      <c r="DAM101" s="80"/>
      <c r="DAN101" s="80"/>
      <c r="DAO101" s="80"/>
      <c r="DAP101" s="80"/>
      <c r="DAQ101" s="80"/>
      <c r="DAR101" s="80"/>
      <c r="DAS101" s="80"/>
      <c r="DAT101" s="80"/>
      <c r="DAU101" s="80"/>
      <c r="DAV101" s="80"/>
      <c r="DAW101" s="80"/>
      <c r="DAX101" s="80"/>
      <c r="DAY101" s="80"/>
      <c r="DAZ101" s="80"/>
      <c r="DBA101" s="80"/>
      <c r="DBB101" s="80"/>
      <c r="DBC101" s="80"/>
      <c r="DBD101" s="80"/>
      <c r="DBE101" s="80"/>
      <c r="DBF101" s="80"/>
      <c r="DBG101" s="80"/>
      <c r="DBH101" s="80"/>
      <c r="DBI101" s="80"/>
      <c r="DBJ101" s="80"/>
      <c r="DBK101" s="80"/>
      <c r="DBL101" s="80"/>
      <c r="DBM101" s="80"/>
      <c r="DBN101" s="80"/>
      <c r="DBO101" s="80"/>
      <c r="DBP101" s="80"/>
      <c r="DBQ101" s="80"/>
      <c r="DBR101" s="80"/>
      <c r="DBS101" s="80"/>
      <c r="DBT101" s="80"/>
      <c r="DBU101" s="80"/>
      <c r="DBV101" s="80"/>
      <c r="DBW101" s="80"/>
      <c r="DBX101" s="80"/>
      <c r="DBY101" s="80"/>
      <c r="DBZ101" s="80"/>
      <c r="DCA101" s="80"/>
      <c r="DCB101" s="80"/>
      <c r="DCC101" s="80"/>
      <c r="DCD101" s="80"/>
      <c r="DCE101" s="80"/>
      <c r="DCF101" s="80"/>
      <c r="DCG101" s="80"/>
      <c r="DCH101" s="80"/>
      <c r="DCI101" s="80"/>
      <c r="DCJ101" s="80"/>
      <c r="DCK101" s="80"/>
      <c r="DCL101" s="80"/>
      <c r="DCM101" s="80"/>
      <c r="DCN101" s="80"/>
      <c r="DCO101" s="80"/>
      <c r="DCP101" s="80"/>
      <c r="DCQ101" s="80"/>
      <c r="DCR101" s="80"/>
      <c r="DCS101" s="80"/>
      <c r="DCT101" s="80"/>
      <c r="DCU101" s="80"/>
      <c r="DCV101" s="80"/>
      <c r="DCW101" s="80"/>
      <c r="DCX101" s="80"/>
      <c r="DCY101" s="80"/>
      <c r="DCZ101" s="80"/>
      <c r="DDA101" s="80"/>
      <c r="DDB101" s="80"/>
      <c r="DDC101" s="80"/>
      <c r="DDD101" s="80"/>
      <c r="DDE101" s="80"/>
      <c r="DDF101" s="80"/>
      <c r="DDG101" s="80"/>
      <c r="DDH101" s="80"/>
      <c r="DDI101" s="80"/>
      <c r="DDJ101" s="80"/>
      <c r="DDK101" s="80"/>
      <c r="DDL101" s="80"/>
      <c r="DDM101" s="80"/>
      <c r="DDN101" s="80"/>
      <c r="DDO101" s="80"/>
      <c r="DDP101" s="80"/>
      <c r="DDQ101" s="80"/>
      <c r="DDR101" s="80"/>
      <c r="DDS101" s="80"/>
      <c r="DDT101" s="80"/>
      <c r="DDU101" s="80"/>
      <c r="DDV101" s="80"/>
      <c r="DDW101" s="80"/>
      <c r="DDX101" s="80"/>
      <c r="DDY101" s="80"/>
      <c r="DDZ101" s="80"/>
      <c r="DEA101" s="80"/>
      <c r="DEB101" s="80"/>
      <c r="DEC101" s="80"/>
      <c r="DED101" s="80"/>
      <c r="DEE101" s="80"/>
      <c r="DEF101" s="80"/>
      <c r="DEG101" s="80"/>
      <c r="DEH101" s="80"/>
      <c r="DEI101" s="80"/>
      <c r="DEJ101" s="80"/>
      <c r="DEK101" s="80"/>
      <c r="DEL101" s="80"/>
      <c r="DEM101" s="80"/>
      <c r="DEN101" s="80"/>
      <c r="DEO101" s="80"/>
      <c r="DEP101" s="80"/>
      <c r="DEQ101" s="80"/>
      <c r="DER101" s="80"/>
      <c r="DES101" s="80"/>
      <c r="DET101" s="80"/>
      <c r="DEU101" s="80"/>
      <c r="DEV101" s="80"/>
      <c r="DEW101" s="80"/>
      <c r="DEX101" s="80"/>
      <c r="DEY101" s="80"/>
      <c r="DEZ101" s="80"/>
      <c r="DFA101" s="80"/>
      <c r="DFB101" s="80"/>
      <c r="DFC101" s="80"/>
      <c r="DFD101" s="80"/>
      <c r="DFE101" s="80"/>
      <c r="DFF101" s="80"/>
      <c r="DFG101" s="80"/>
      <c r="DFH101" s="80"/>
      <c r="DFI101" s="80"/>
      <c r="DFJ101" s="80"/>
      <c r="DFK101" s="80"/>
      <c r="DFL101" s="80"/>
      <c r="DFM101" s="80"/>
      <c r="DFN101" s="80"/>
      <c r="DFO101" s="80"/>
      <c r="DFP101" s="80"/>
      <c r="DFQ101" s="80"/>
      <c r="DFR101" s="80"/>
      <c r="DFS101" s="80"/>
      <c r="DFT101" s="80"/>
      <c r="DFU101" s="80"/>
      <c r="DFV101" s="80"/>
      <c r="DFW101" s="80"/>
      <c r="DFX101" s="80"/>
      <c r="DFY101" s="80"/>
      <c r="DFZ101" s="80"/>
      <c r="DGA101" s="80"/>
      <c r="DGB101" s="80"/>
      <c r="DGC101" s="80"/>
      <c r="DGD101" s="80"/>
      <c r="DGE101" s="80"/>
      <c r="DGF101" s="80"/>
      <c r="DGG101" s="80"/>
      <c r="DGH101" s="80"/>
      <c r="DGI101" s="80"/>
      <c r="DGJ101" s="80"/>
      <c r="DGK101" s="80"/>
      <c r="DGL101" s="80"/>
      <c r="DGM101" s="80"/>
      <c r="DGN101" s="80"/>
      <c r="DGO101" s="80"/>
      <c r="DGP101" s="80"/>
      <c r="DGQ101" s="80"/>
      <c r="DGR101" s="80"/>
      <c r="DGS101" s="80"/>
      <c r="DGT101" s="80"/>
      <c r="DGU101" s="80"/>
      <c r="DGV101" s="80"/>
      <c r="DGW101" s="80"/>
      <c r="DGX101" s="80"/>
      <c r="DGY101" s="80"/>
      <c r="DGZ101" s="80"/>
      <c r="DHA101" s="80"/>
      <c r="DHB101" s="80"/>
      <c r="DHC101" s="80"/>
      <c r="DHD101" s="80"/>
      <c r="DHE101" s="80"/>
      <c r="DHF101" s="80"/>
      <c r="DHG101" s="80"/>
      <c r="DHH101" s="80"/>
      <c r="DHI101" s="80"/>
      <c r="DHJ101" s="80"/>
      <c r="DHK101" s="80"/>
      <c r="DHL101" s="80"/>
      <c r="DHM101" s="80"/>
      <c r="DHN101" s="80"/>
      <c r="DHO101" s="80"/>
      <c r="DHP101" s="80"/>
      <c r="DHQ101" s="80"/>
      <c r="DHR101" s="80"/>
      <c r="DHS101" s="80"/>
      <c r="DHT101" s="80"/>
      <c r="DHU101" s="80"/>
      <c r="DHV101" s="80"/>
      <c r="DHW101" s="80"/>
      <c r="DHX101" s="80"/>
      <c r="DHY101" s="80"/>
      <c r="DHZ101" s="80"/>
      <c r="DIA101" s="80"/>
      <c r="DIB101" s="80"/>
      <c r="DIC101" s="80"/>
      <c r="DID101" s="80"/>
      <c r="DIE101" s="80"/>
      <c r="DIF101" s="80"/>
      <c r="DIG101" s="80"/>
      <c r="DIH101" s="80"/>
      <c r="DII101" s="80"/>
      <c r="DIJ101" s="80"/>
      <c r="DIK101" s="80"/>
      <c r="DIL101" s="80"/>
      <c r="DIM101" s="80"/>
      <c r="DIN101" s="80"/>
      <c r="DIO101" s="80"/>
      <c r="DIP101" s="80"/>
      <c r="DIQ101" s="80"/>
      <c r="DIR101" s="80"/>
      <c r="DIS101" s="80"/>
      <c r="DIT101" s="80"/>
      <c r="DIU101" s="80"/>
      <c r="DIV101" s="80"/>
      <c r="DIW101" s="80"/>
      <c r="DIX101" s="80"/>
      <c r="DIY101" s="80"/>
      <c r="DIZ101" s="80"/>
      <c r="DJA101" s="80"/>
      <c r="DJB101" s="80"/>
      <c r="DJC101" s="80"/>
      <c r="DJD101" s="80"/>
      <c r="DJE101" s="80"/>
      <c r="DJF101" s="80"/>
      <c r="DJG101" s="80"/>
      <c r="DJH101" s="80"/>
      <c r="DJI101" s="80"/>
      <c r="DJJ101" s="80"/>
      <c r="DJK101" s="80"/>
      <c r="DJL101" s="80"/>
      <c r="DJM101" s="80"/>
      <c r="DJN101" s="80"/>
      <c r="DJO101" s="80"/>
      <c r="DJP101" s="80"/>
      <c r="DJQ101" s="80"/>
      <c r="DJR101" s="80"/>
      <c r="DJS101" s="80"/>
      <c r="DJT101" s="80"/>
      <c r="DJU101" s="80"/>
      <c r="DJV101" s="80"/>
      <c r="DJW101" s="80"/>
      <c r="DJX101" s="80"/>
      <c r="DJY101" s="80"/>
      <c r="DJZ101" s="80"/>
      <c r="DKA101" s="80"/>
      <c r="DKB101" s="80"/>
      <c r="DKC101" s="80"/>
      <c r="DKD101" s="80"/>
      <c r="DKE101" s="80"/>
      <c r="DKF101" s="80"/>
      <c r="DKG101" s="80"/>
      <c r="DKH101" s="80"/>
      <c r="DKI101" s="80"/>
      <c r="DKJ101" s="80"/>
      <c r="DKK101" s="80"/>
      <c r="DKL101" s="80"/>
      <c r="DKM101" s="80"/>
      <c r="DKN101" s="80"/>
      <c r="DKO101" s="80"/>
      <c r="DKP101" s="80"/>
      <c r="DKQ101" s="80"/>
      <c r="DKR101" s="80"/>
      <c r="DKS101" s="80"/>
      <c r="DKT101" s="80"/>
      <c r="DKU101" s="80"/>
      <c r="DKV101" s="80"/>
      <c r="DKW101" s="80"/>
      <c r="DKX101" s="80"/>
      <c r="DKY101" s="80"/>
      <c r="DKZ101" s="80"/>
      <c r="DLA101" s="80"/>
      <c r="DLB101" s="80"/>
      <c r="DLC101" s="80"/>
      <c r="DLD101" s="80"/>
      <c r="DLE101" s="80"/>
      <c r="DLF101" s="80"/>
      <c r="DLG101" s="80"/>
      <c r="DLH101" s="80"/>
      <c r="DLI101" s="80"/>
      <c r="DLJ101" s="80"/>
      <c r="DLK101" s="80"/>
      <c r="DLL101" s="80"/>
      <c r="DLM101" s="80"/>
      <c r="DLN101" s="80"/>
      <c r="DLO101" s="80"/>
      <c r="DLP101" s="80"/>
      <c r="DLQ101" s="80"/>
      <c r="DLR101" s="80"/>
      <c r="DLS101" s="80"/>
      <c r="DLT101" s="80"/>
      <c r="DLU101" s="80"/>
      <c r="DLV101" s="80"/>
      <c r="DLW101" s="80"/>
      <c r="DLX101" s="80"/>
      <c r="DLY101" s="80"/>
      <c r="DLZ101" s="80"/>
      <c r="DMA101" s="80"/>
      <c r="DMB101" s="80"/>
      <c r="DMC101" s="80"/>
      <c r="DMD101" s="80"/>
      <c r="DME101" s="80"/>
      <c r="DMF101" s="80"/>
      <c r="DMG101" s="80"/>
      <c r="DMH101" s="80"/>
      <c r="DMI101" s="80"/>
      <c r="DMJ101" s="80"/>
      <c r="DMK101" s="80"/>
      <c r="DML101" s="80"/>
      <c r="DMM101" s="80"/>
      <c r="DMN101" s="80"/>
      <c r="DMO101" s="80"/>
      <c r="DMP101" s="80"/>
      <c r="DMQ101" s="80"/>
      <c r="DMR101" s="80"/>
      <c r="DMS101" s="80"/>
      <c r="DMT101" s="80"/>
      <c r="DMU101" s="80"/>
      <c r="DMV101" s="80"/>
      <c r="DMW101" s="80"/>
      <c r="DMX101" s="80"/>
      <c r="DMY101" s="80"/>
      <c r="DMZ101" s="80"/>
      <c r="DNA101" s="80"/>
      <c r="DNB101" s="80"/>
      <c r="DNC101" s="80"/>
      <c r="DND101" s="80"/>
      <c r="DNE101" s="80"/>
      <c r="DNF101" s="80"/>
      <c r="DNG101" s="80"/>
      <c r="DNH101" s="80"/>
      <c r="DNI101" s="80"/>
      <c r="DNJ101" s="80"/>
      <c r="DNK101" s="80"/>
      <c r="DNL101" s="80"/>
      <c r="DNM101" s="80"/>
      <c r="DNN101" s="80"/>
      <c r="DNO101" s="80"/>
      <c r="DNP101" s="80"/>
      <c r="DNQ101" s="80"/>
      <c r="DNR101" s="80"/>
      <c r="DNS101" s="80"/>
      <c r="DNT101" s="80"/>
      <c r="DNU101" s="80"/>
      <c r="DNV101" s="80"/>
      <c r="DNW101" s="80"/>
      <c r="DNX101" s="80"/>
      <c r="DNY101" s="80"/>
      <c r="DNZ101" s="80"/>
      <c r="DOA101" s="80"/>
      <c r="DOB101" s="80"/>
      <c r="DOC101" s="80"/>
      <c r="DOD101" s="80"/>
      <c r="DOE101" s="80"/>
      <c r="DOF101" s="80"/>
      <c r="DOG101" s="80"/>
      <c r="DOH101" s="80"/>
      <c r="DOI101" s="80"/>
      <c r="DOJ101" s="80"/>
      <c r="DOK101" s="80"/>
      <c r="DOL101" s="80"/>
      <c r="DOM101" s="80"/>
      <c r="DON101" s="80"/>
      <c r="DOO101" s="80"/>
      <c r="DOP101" s="80"/>
      <c r="DOQ101" s="80"/>
      <c r="DOR101" s="80"/>
      <c r="DOS101" s="80"/>
      <c r="DOT101" s="80"/>
      <c r="DOU101" s="80"/>
      <c r="DOV101" s="80"/>
      <c r="DOW101" s="80"/>
      <c r="DOX101" s="80"/>
      <c r="DOY101" s="80"/>
      <c r="DOZ101" s="80"/>
      <c r="DPA101" s="80"/>
      <c r="DPB101" s="80"/>
      <c r="DPC101" s="80"/>
      <c r="DPD101" s="80"/>
      <c r="DPE101" s="80"/>
      <c r="DPF101" s="80"/>
      <c r="DPG101" s="80"/>
      <c r="DPH101" s="80"/>
      <c r="DPI101" s="80"/>
      <c r="DPJ101" s="80"/>
      <c r="DPK101" s="80"/>
      <c r="DPL101" s="80"/>
      <c r="DPM101" s="80"/>
      <c r="DPN101" s="80"/>
      <c r="DPO101" s="80"/>
      <c r="DPP101" s="80"/>
      <c r="DPQ101" s="80"/>
      <c r="DPR101" s="80"/>
      <c r="DPS101" s="80"/>
      <c r="DPT101" s="80"/>
      <c r="DPU101" s="80"/>
      <c r="DPV101" s="80"/>
      <c r="DPW101" s="80"/>
      <c r="DPX101" s="80"/>
      <c r="DPY101" s="80"/>
      <c r="DPZ101" s="80"/>
      <c r="DQA101" s="80"/>
      <c r="DQB101" s="80"/>
      <c r="DQC101" s="80"/>
      <c r="DQD101" s="80"/>
      <c r="DQE101" s="80"/>
      <c r="DQF101" s="80"/>
      <c r="DQG101" s="80"/>
      <c r="DQH101" s="80"/>
      <c r="DQI101" s="80"/>
      <c r="DQJ101" s="80"/>
      <c r="DQK101" s="80"/>
      <c r="DQL101" s="80"/>
      <c r="DQM101" s="80"/>
      <c r="DQN101" s="80"/>
      <c r="DQO101" s="80"/>
      <c r="DQP101" s="80"/>
      <c r="DQQ101" s="80"/>
      <c r="DQR101" s="80"/>
      <c r="DQS101" s="80"/>
      <c r="DQT101" s="80"/>
      <c r="DQU101" s="80"/>
      <c r="DQV101" s="80"/>
      <c r="DQW101" s="80"/>
      <c r="DQX101" s="80"/>
      <c r="DQY101" s="80"/>
      <c r="DQZ101" s="80"/>
      <c r="DRA101" s="80"/>
      <c r="DRB101" s="80"/>
      <c r="DRC101" s="80"/>
      <c r="DRD101" s="80"/>
      <c r="DRE101" s="80"/>
      <c r="DRF101" s="80"/>
      <c r="DRG101" s="80"/>
      <c r="DRH101" s="80"/>
      <c r="DRI101" s="80"/>
      <c r="DRJ101" s="80"/>
      <c r="DRK101" s="80"/>
      <c r="DRL101" s="80"/>
      <c r="DRM101" s="80"/>
      <c r="DRN101" s="80"/>
      <c r="DRO101" s="80"/>
      <c r="DRP101" s="80"/>
      <c r="DRQ101" s="80"/>
      <c r="DRR101" s="80"/>
      <c r="DRS101" s="80"/>
      <c r="DRT101" s="80"/>
      <c r="DRU101" s="80"/>
      <c r="DRV101" s="80"/>
      <c r="DRW101" s="80"/>
      <c r="DRX101" s="80"/>
      <c r="DRY101" s="80"/>
      <c r="DRZ101" s="80"/>
      <c r="DSA101" s="80"/>
      <c r="DSB101" s="80"/>
      <c r="DSC101" s="80"/>
      <c r="DSD101" s="80"/>
      <c r="DSE101" s="80"/>
      <c r="DSF101" s="80"/>
      <c r="DSG101" s="80"/>
      <c r="DSH101" s="80"/>
      <c r="DSI101" s="80"/>
      <c r="DSJ101" s="80"/>
      <c r="DSK101" s="80"/>
      <c r="DSL101" s="80"/>
      <c r="DSM101" s="80"/>
      <c r="DSN101" s="80"/>
      <c r="DSO101" s="80"/>
      <c r="DSP101" s="80"/>
      <c r="DSQ101" s="80"/>
      <c r="DSR101" s="80"/>
      <c r="DSS101" s="80"/>
      <c r="DST101" s="80"/>
      <c r="DSU101" s="80"/>
      <c r="DSV101" s="80"/>
      <c r="DSW101" s="80"/>
      <c r="DSX101" s="80"/>
      <c r="DSY101" s="80"/>
      <c r="DSZ101" s="80"/>
      <c r="DTA101" s="80"/>
      <c r="DTB101" s="80"/>
      <c r="DTC101" s="80"/>
      <c r="DTD101" s="80"/>
      <c r="DTE101" s="80"/>
      <c r="DTF101" s="80"/>
      <c r="DTG101" s="80"/>
      <c r="DTH101" s="80"/>
      <c r="DTI101" s="80"/>
      <c r="DTJ101" s="80"/>
      <c r="DTK101" s="80"/>
      <c r="DTL101" s="80"/>
      <c r="DTM101" s="80"/>
      <c r="DTN101" s="80"/>
      <c r="DTO101" s="80"/>
      <c r="DTP101" s="80"/>
      <c r="DTQ101" s="80"/>
      <c r="DTR101" s="80"/>
      <c r="DTS101" s="80"/>
      <c r="DTT101" s="80"/>
      <c r="DTU101" s="80"/>
      <c r="DTV101" s="80"/>
      <c r="DTW101" s="80"/>
      <c r="DTX101" s="80"/>
      <c r="DTY101" s="80"/>
      <c r="DTZ101" s="80"/>
      <c r="DUA101" s="80"/>
      <c r="DUB101" s="80"/>
      <c r="DUC101" s="80"/>
      <c r="DUD101" s="80"/>
      <c r="DUE101" s="80"/>
      <c r="DUF101" s="80"/>
      <c r="DUG101" s="80"/>
      <c r="DUH101" s="80"/>
      <c r="DUI101" s="80"/>
      <c r="DUJ101" s="80"/>
      <c r="DUK101" s="80"/>
      <c r="DUL101" s="80"/>
      <c r="DUM101" s="80"/>
      <c r="DUN101" s="80"/>
      <c r="DUO101" s="80"/>
      <c r="DUP101" s="80"/>
      <c r="DUQ101" s="80"/>
      <c r="DUR101" s="80"/>
      <c r="DUS101" s="80"/>
      <c r="DUT101" s="80"/>
      <c r="DUU101" s="80"/>
      <c r="DUV101" s="80"/>
      <c r="DUW101" s="80"/>
      <c r="DUX101" s="80"/>
      <c r="DUY101" s="80"/>
      <c r="DUZ101" s="80"/>
      <c r="DVA101" s="80"/>
      <c r="DVB101" s="80"/>
      <c r="DVC101" s="80"/>
      <c r="DVD101" s="80"/>
      <c r="DVE101" s="80"/>
      <c r="DVF101" s="80"/>
      <c r="DVG101" s="80"/>
      <c r="DVH101" s="80"/>
      <c r="DVI101" s="80"/>
      <c r="DVJ101" s="80"/>
      <c r="DVK101" s="80"/>
      <c r="DVL101" s="80"/>
      <c r="DVM101" s="80"/>
      <c r="DVN101" s="80"/>
      <c r="DVO101" s="80"/>
      <c r="DVP101" s="80"/>
      <c r="DVQ101" s="80"/>
      <c r="DVR101" s="80"/>
      <c r="DVS101" s="80"/>
      <c r="DVT101" s="80"/>
      <c r="DVU101" s="80"/>
      <c r="DVV101" s="80"/>
      <c r="DVW101" s="80"/>
      <c r="DVX101" s="80"/>
      <c r="DVY101" s="80"/>
      <c r="DVZ101" s="80"/>
      <c r="DWA101" s="80"/>
      <c r="DWB101" s="80"/>
      <c r="DWC101" s="80"/>
      <c r="DWD101" s="80"/>
      <c r="DWE101" s="80"/>
      <c r="DWF101" s="80"/>
      <c r="DWG101" s="80"/>
      <c r="DWH101" s="80"/>
      <c r="DWI101" s="80"/>
      <c r="DWJ101" s="80"/>
      <c r="DWK101" s="80"/>
      <c r="DWL101" s="80"/>
      <c r="DWM101" s="80"/>
      <c r="DWN101" s="80"/>
      <c r="DWO101" s="80"/>
      <c r="DWP101" s="80"/>
      <c r="DWQ101" s="80"/>
      <c r="DWR101" s="80"/>
      <c r="DWS101" s="80"/>
      <c r="DWT101" s="80"/>
      <c r="DWU101" s="80"/>
      <c r="DWV101" s="80"/>
      <c r="DWW101" s="80"/>
      <c r="DWX101" s="80"/>
      <c r="DWY101" s="80"/>
      <c r="DWZ101" s="80"/>
      <c r="DXA101" s="80"/>
      <c r="DXB101" s="80"/>
      <c r="DXC101" s="80"/>
      <c r="DXD101" s="80"/>
      <c r="DXE101" s="80"/>
      <c r="DXF101" s="80"/>
      <c r="DXG101" s="80"/>
      <c r="DXH101" s="80"/>
      <c r="DXI101" s="80"/>
      <c r="DXJ101" s="80"/>
      <c r="DXK101" s="80"/>
      <c r="DXL101" s="80"/>
      <c r="DXM101" s="80"/>
      <c r="DXN101" s="80"/>
      <c r="DXO101" s="80"/>
      <c r="DXP101" s="80"/>
      <c r="DXQ101" s="80"/>
      <c r="DXR101" s="80"/>
      <c r="DXS101" s="80"/>
      <c r="DXT101" s="80"/>
      <c r="DXU101" s="80"/>
      <c r="DXV101" s="80"/>
      <c r="DXW101" s="80"/>
      <c r="DXX101" s="80"/>
      <c r="DXY101" s="80"/>
      <c r="DXZ101" s="80"/>
      <c r="DYA101" s="80"/>
      <c r="DYB101" s="80"/>
      <c r="DYC101" s="80"/>
      <c r="DYD101" s="80"/>
      <c r="DYE101" s="80"/>
      <c r="DYF101" s="80"/>
      <c r="DYG101" s="80"/>
      <c r="DYH101" s="80"/>
      <c r="DYI101" s="80"/>
      <c r="DYJ101" s="80"/>
      <c r="DYK101" s="80"/>
      <c r="DYL101" s="80"/>
      <c r="DYM101" s="80"/>
      <c r="DYN101" s="80"/>
      <c r="DYO101" s="80"/>
      <c r="DYP101" s="80"/>
      <c r="DYQ101" s="80"/>
      <c r="DYR101" s="80"/>
      <c r="DYS101" s="80"/>
      <c r="DYT101" s="80"/>
      <c r="DYU101" s="80"/>
      <c r="DYV101" s="80"/>
      <c r="DYW101" s="80"/>
      <c r="DYX101" s="80"/>
      <c r="DYY101" s="80"/>
      <c r="DYZ101" s="80"/>
      <c r="DZA101" s="80"/>
      <c r="DZB101" s="80"/>
      <c r="DZC101" s="80"/>
      <c r="DZD101" s="80"/>
      <c r="DZE101" s="80"/>
      <c r="DZF101" s="80"/>
      <c r="DZG101" s="80"/>
      <c r="DZH101" s="80"/>
      <c r="DZI101" s="80"/>
      <c r="DZJ101" s="80"/>
      <c r="DZK101" s="80"/>
      <c r="DZL101" s="80"/>
      <c r="DZM101" s="80"/>
      <c r="DZN101" s="80"/>
      <c r="DZO101" s="80"/>
      <c r="DZP101" s="80"/>
      <c r="DZQ101" s="80"/>
      <c r="DZR101" s="80"/>
      <c r="DZS101" s="80"/>
      <c r="DZT101" s="80"/>
      <c r="DZU101" s="80"/>
      <c r="DZV101" s="80"/>
      <c r="DZW101" s="80"/>
      <c r="DZX101" s="80"/>
      <c r="DZY101" s="80"/>
      <c r="DZZ101" s="80"/>
      <c r="EAA101" s="80"/>
      <c r="EAB101" s="80"/>
      <c r="EAC101" s="80"/>
      <c r="EAD101" s="80"/>
      <c r="EAE101" s="80"/>
      <c r="EAF101" s="80"/>
      <c r="EAG101" s="80"/>
      <c r="EAH101" s="80"/>
      <c r="EAI101" s="80"/>
      <c r="EAJ101" s="80"/>
      <c r="EAK101" s="80"/>
      <c r="EAL101" s="80"/>
      <c r="EAM101" s="80"/>
      <c r="EAN101" s="80"/>
      <c r="EAO101" s="80"/>
      <c r="EAP101" s="80"/>
      <c r="EAQ101" s="80"/>
      <c r="EAR101" s="80"/>
      <c r="EAS101" s="80"/>
      <c r="EAT101" s="80"/>
      <c r="EAU101" s="80"/>
      <c r="EAV101" s="80"/>
      <c r="EAW101" s="80"/>
      <c r="EAX101" s="80"/>
      <c r="EAY101" s="80"/>
      <c r="EAZ101" s="80"/>
      <c r="EBA101" s="80"/>
      <c r="EBB101" s="80"/>
      <c r="EBC101" s="80"/>
      <c r="EBD101" s="80"/>
      <c r="EBE101" s="80"/>
      <c r="EBF101" s="80"/>
      <c r="EBG101" s="80"/>
      <c r="EBH101" s="80"/>
      <c r="EBI101" s="80"/>
      <c r="EBJ101" s="80"/>
      <c r="EBK101" s="80"/>
      <c r="EBL101" s="80"/>
      <c r="EBM101" s="80"/>
      <c r="EBN101" s="80"/>
      <c r="EBO101" s="80"/>
      <c r="EBP101" s="80"/>
      <c r="EBQ101" s="80"/>
      <c r="EBR101" s="80"/>
      <c r="EBS101" s="80"/>
      <c r="EBT101" s="80"/>
      <c r="EBU101" s="80"/>
      <c r="EBV101" s="80"/>
      <c r="EBW101" s="80"/>
      <c r="EBX101" s="80"/>
      <c r="EBY101" s="80"/>
      <c r="EBZ101" s="80"/>
      <c r="ECA101" s="80"/>
      <c r="ECB101" s="80"/>
      <c r="ECC101" s="80"/>
      <c r="ECD101" s="80"/>
      <c r="ECE101" s="80"/>
      <c r="ECF101" s="80"/>
      <c r="ECG101" s="80"/>
      <c r="ECH101" s="80"/>
      <c r="ECI101" s="80"/>
      <c r="ECJ101" s="80"/>
      <c r="ECK101" s="80"/>
      <c r="ECL101" s="80"/>
      <c r="ECM101" s="80"/>
      <c r="ECN101" s="80"/>
      <c r="ECO101" s="80"/>
      <c r="ECP101" s="80"/>
      <c r="ECQ101" s="80"/>
      <c r="ECR101" s="80"/>
      <c r="ECS101" s="80"/>
      <c r="ECT101" s="80"/>
      <c r="ECU101" s="80"/>
      <c r="ECV101" s="80"/>
      <c r="ECW101" s="80"/>
      <c r="ECX101" s="80"/>
      <c r="ECY101" s="80"/>
      <c r="ECZ101" s="80"/>
      <c r="EDA101" s="80"/>
      <c r="EDB101" s="80"/>
      <c r="EDC101" s="80"/>
      <c r="EDD101" s="80"/>
      <c r="EDE101" s="80"/>
      <c r="EDF101" s="80"/>
      <c r="EDG101" s="80"/>
      <c r="EDH101" s="80"/>
      <c r="EDI101" s="80"/>
      <c r="EDJ101" s="80"/>
      <c r="EDK101" s="80"/>
      <c r="EDL101" s="80"/>
      <c r="EDM101" s="80"/>
      <c r="EDN101" s="80"/>
      <c r="EDO101" s="80"/>
      <c r="EDP101" s="80"/>
      <c r="EDQ101" s="80"/>
      <c r="EDR101" s="80"/>
      <c r="EDS101" s="80"/>
      <c r="EDT101" s="80"/>
      <c r="EDU101" s="80"/>
      <c r="EDV101" s="80"/>
      <c r="EDW101" s="80"/>
      <c r="EDX101" s="80"/>
      <c r="EDY101" s="80"/>
      <c r="EDZ101" s="80"/>
      <c r="EEA101" s="80"/>
      <c r="EEB101" s="80"/>
      <c r="EEC101" s="80"/>
      <c r="EED101" s="80"/>
      <c r="EEE101" s="80"/>
      <c r="EEF101" s="80"/>
      <c r="EEG101" s="80"/>
      <c r="EEH101" s="80"/>
      <c r="EEI101" s="80"/>
      <c r="EEJ101" s="80"/>
      <c r="EEK101" s="80"/>
      <c r="EEL101" s="80"/>
      <c r="EEM101" s="80"/>
      <c r="EEN101" s="80"/>
      <c r="EEO101" s="80"/>
      <c r="EEP101" s="80"/>
      <c r="EEQ101" s="80"/>
      <c r="EER101" s="80"/>
      <c r="EES101" s="80"/>
      <c r="EET101" s="80"/>
      <c r="EEU101" s="80"/>
      <c r="EEV101" s="80"/>
      <c r="EEW101" s="80"/>
      <c r="EEX101" s="80"/>
      <c r="EEY101" s="80"/>
      <c r="EEZ101" s="80"/>
      <c r="EFA101" s="80"/>
      <c r="EFB101" s="80"/>
      <c r="EFC101" s="80"/>
      <c r="EFD101" s="80"/>
      <c r="EFE101" s="80"/>
      <c r="EFF101" s="80"/>
      <c r="EFG101" s="80"/>
      <c r="EFH101" s="80"/>
      <c r="EFI101" s="80"/>
      <c r="EFJ101" s="80"/>
      <c r="EFK101" s="80"/>
      <c r="EFL101" s="80"/>
      <c r="EFM101" s="80"/>
      <c r="EFN101" s="80"/>
      <c r="EFO101" s="80"/>
      <c r="EFP101" s="80"/>
      <c r="EFQ101" s="80"/>
      <c r="EFR101" s="80"/>
      <c r="EFS101" s="80"/>
      <c r="EFT101" s="80"/>
      <c r="EFU101" s="80"/>
      <c r="EFV101" s="80"/>
      <c r="EFW101" s="80"/>
      <c r="EFX101" s="80"/>
      <c r="EFY101" s="80"/>
      <c r="EFZ101" s="80"/>
      <c r="EGA101" s="80"/>
      <c r="EGB101" s="80"/>
      <c r="EGC101" s="80"/>
      <c r="EGD101" s="80"/>
      <c r="EGE101" s="80"/>
      <c r="EGF101" s="80"/>
      <c r="EGG101" s="80"/>
      <c r="EGH101" s="80"/>
      <c r="EGI101" s="80"/>
      <c r="EGJ101" s="80"/>
      <c r="EGK101" s="80"/>
      <c r="EGL101" s="80"/>
      <c r="EGM101" s="80"/>
      <c r="EGN101" s="80"/>
      <c r="EGO101" s="80"/>
      <c r="EGP101" s="80"/>
      <c r="EGQ101" s="80"/>
      <c r="EGR101" s="80"/>
      <c r="EGS101" s="80"/>
      <c r="EGT101" s="80"/>
      <c r="EGU101" s="80"/>
      <c r="EGV101" s="80"/>
      <c r="EGW101" s="80"/>
      <c r="EGX101" s="80"/>
      <c r="EGY101" s="80"/>
      <c r="EGZ101" s="80"/>
      <c r="EHA101" s="80"/>
      <c r="EHB101" s="80"/>
      <c r="EHC101" s="80"/>
      <c r="EHD101" s="80"/>
      <c r="EHE101" s="80"/>
      <c r="EHF101" s="80"/>
      <c r="EHG101" s="80"/>
      <c r="EHH101" s="80"/>
      <c r="EHI101" s="80"/>
      <c r="EHJ101" s="80"/>
      <c r="EHK101" s="80"/>
      <c r="EHL101" s="80"/>
      <c r="EHM101" s="80"/>
      <c r="EHN101" s="80"/>
      <c r="EHO101" s="80"/>
      <c r="EHP101" s="80"/>
      <c r="EHQ101" s="80"/>
      <c r="EHR101" s="80"/>
      <c r="EHS101" s="80"/>
      <c r="EHT101" s="80"/>
      <c r="EHU101" s="80"/>
      <c r="EHV101" s="80"/>
      <c r="EHW101" s="80"/>
      <c r="EHX101" s="80"/>
      <c r="EHY101" s="80"/>
      <c r="EHZ101" s="80"/>
      <c r="EIA101" s="80"/>
      <c r="EIB101" s="80"/>
      <c r="EIC101" s="80"/>
      <c r="EID101" s="80"/>
      <c r="EIE101" s="80"/>
      <c r="EIF101" s="80"/>
      <c r="EIG101" s="80"/>
      <c r="EIH101" s="80"/>
      <c r="EII101" s="80"/>
      <c r="EIJ101" s="80"/>
      <c r="EIK101" s="80"/>
      <c r="EIL101" s="80"/>
      <c r="EIM101" s="80"/>
      <c r="EIN101" s="80"/>
      <c r="EIO101" s="80"/>
      <c r="EIP101" s="80"/>
      <c r="EIQ101" s="80"/>
      <c r="EIR101" s="80"/>
      <c r="EIS101" s="80"/>
      <c r="EIT101" s="80"/>
      <c r="EIU101" s="80"/>
      <c r="EIV101" s="80"/>
      <c r="EIW101" s="80"/>
      <c r="EIX101" s="80"/>
      <c r="EIY101" s="80"/>
      <c r="EIZ101" s="80"/>
      <c r="EJA101" s="80"/>
      <c r="EJB101" s="80"/>
      <c r="EJC101" s="80"/>
      <c r="EJD101" s="80"/>
      <c r="EJE101" s="80"/>
      <c r="EJF101" s="80"/>
      <c r="EJG101" s="80"/>
      <c r="EJH101" s="80"/>
      <c r="EJI101" s="80"/>
      <c r="EJJ101" s="80"/>
      <c r="EJK101" s="80"/>
      <c r="EJL101" s="80"/>
      <c r="EJM101" s="80"/>
      <c r="EJN101" s="80"/>
      <c r="EJO101" s="80"/>
      <c r="EJP101" s="80"/>
      <c r="EJQ101" s="80"/>
      <c r="EJR101" s="80"/>
      <c r="EJS101" s="80"/>
      <c r="EJT101" s="80"/>
      <c r="EJU101" s="80"/>
      <c r="EJV101" s="80"/>
      <c r="EJW101" s="80"/>
      <c r="EJX101" s="80"/>
      <c r="EJY101" s="80"/>
      <c r="EJZ101" s="80"/>
      <c r="EKA101" s="80"/>
      <c r="EKB101" s="80"/>
      <c r="EKC101" s="80"/>
      <c r="EKD101" s="80"/>
      <c r="EKE101" s="80"/>
      <c r="EKF101" s="80"/>
      <c r="EKG101" s="80"/>
      <c r="EKH101" s="80"/>
      <c r="EKI101" s="80"/>
      <c r="EKJ101" s="80"/>
      <c r="EKK101" s="80"/>
      <c r="EKL101" s="80"/>
      <c r="EKM101" s="80"/>
      <c r="EKN101" s="80"/>
      <c r="EKO101" s="80"/>
      <c r="EKP101" s="80"/>
      <c r="EKQ101" s="80"/>
      <c r="EKR101" s="80"/>
      <c r="EKS101" s="80"/>
      <c r="EKT101" s="80"/>
      <c r="EKU101" s="80"/>
      <c r="EKV101" s="80"/>
      <c r="EKW101" s="80"/>
      <c r="EKX101" s="80"/>
      <c r="EKY101" s="80"/>
      <c r="EKZ101" s="80"/>
      <c r="ELA101" s="80"/>
      <c r="ELB101" s="80"/>
      <c r="ELC101" s="80"/>
      <c r="ELD101" s="80"/>
      <c r="ELE101" s="80"/>
      <c r="ELF101" s="80"/>
      <c r="ELG101" s="80"/>
      <c r="ELH101" s="80"/>
      <c r="ELI101" s="80"/>
      <c r="ELJ101" s="80"/>
      <c r="ELK101" s="80"/>
      <c r="ELL101" s="80"/>
      <c r="ELM101" s="80"/>
      <c r="ELN101" s="80"/>
      <c r="ELO101" s="80"/>
      <c r="ELP101" s="80"/>
      <c r="ELQ101" s="80"/>
      <c r="ELR101" s="80"/>
      <c r="ELS101" s="80"/>
      <c r="ELT101" s="80"/>
      <c r="ELU101" s="80"/>
      <c r="ELV101" s="80"/>
      <c r="ELW101" s="80"/>
      <c r="ELX101" s="80"/>
      <c r="ELY101" s="80"/>
      <c r="ELZ101" s="80"/>
      <c r="EMA101" s="80"/>
      <c r="EMB101" s="80"/>
      <c r="EMC101" s="80"/>
      <c r="EMD101" s="80"/>
      <c r="EME101" s="80"/>
      <c r="EMF101" s="80"/>
      <c r="EMG101" s="80"/>
      <c r="EMH101" s="80"/>
      <c r="EMI101" s="80"/>
      <c r="EMJ101" s="80"/>
      <c r="EMK101" s="80"/>
      <c r="EML101" s="80"/>
      <c r="EMM101" s="80"/>
      <c r="EMN101" s="80"/>
      <c r="EMO101" s="80"/>
      <c r="EMP101" s="80"/>
      <c r="EMQ101" s="80"/>
      <c r="EMR101" s="80"/>
      <c r="EMS101" s="80"/>
      <c r="EMT101" s="80"/>
      <c r="EMU101" s="80"/>
      <c r="EMV101" s="80"/>
      <c r="EMW101" s="80"/>
      <c r="EMX101" s="80"/>
      <c r="EMY101" s="80"/>
      <c r="EMZ101" s="80"/>
      <c r="ENA101" s="80"/>
      <c r="ENB101" s="80"/>
      <c r="ENC101" s="80"/>
      <c r="END101" s="80"/>
      <c r="ENE101" s="80"/>
      <c r="ENF101" s="80"/>
      <c r="ENG101" s="80"/>
      <c r="ENH101" s="80"/>
      <c r="ENI101" s="80"/>
      <c r="ENJ101" s="80"/>
      <c r="ENK101" s="80"/>
      <c r="ENL101" s="80"/>
      <c r="ENM101" s="80"/>
      <c r="ENN101" s="80"/>
      <c r="ENO101" s="80"/>
      <c r="ENP101" s="80"/>
      <c r="ENQ101" s="80"/>
      <c r="ENR101" s="80"/>
      <c r="ENS101" s="80"/>
      <c r="ENT101" s="80"/>
      <c r="ENU101" s="80"/>
      <c r="ENV101" s="80"/>
      <c r="ENW101" s="80"/>
      <c r="ENX101" s="80"/>
      <c r="ENY101" s="80"/>
      <c r="ENZ101" s="80"/>
      <c r="EOA101" s="80"/>
      <c r="EOB101" s="80"/>
      <c r="EOC101" s="80"/>
      <c r="EOD101" s="80"/>
      <c r="EOE101" s="80"/>
      <c r="EOF101" s="80"/>
      <c r="EOG101" s="80"/>
      <c r="EOH101" s="80"/>
      <c r="EOI101" s="80"/>
      <c r="EOJ101" s="80"/>
      <c r="EOK101" s="80"/>
      <c r="EOL101" s="80"/>
      <c r="EOM101" s="80"/>
      <c r="EON101" s="80"/>
      <c r="EOO101" s="80"/>
      <c r="EOP101" s="80"/>
      <c r="EOQ101" s="80"/>
      <c r="EOR101" s="80"/>
      <c r="EOS101" s="80"/>
      <c r="EOT101" s="80"/>
      <c r="EOU101" s="80"/>
      <c r="EOV101" s="80"/>
      <c r="EOW101" s="80"/>
      <c r="EOX101" s="80"/>
      <c r="EOY101" s="80"/>
      <c r="EOZ101" s="80"/>
      <c r="EPA101" s="80"/>
      <c r="EPB101" s="80"/>
      <c r="EPC101" s="80"/>
      <c r="EPD101" s="80"/>
      <c r="EPE101" s="80"/>
      <c r="EPF101" s="80"/>
      <c r="EPG101" s="80"/>
      <c r="EPH101" s="80"/>
      <c r="EPI101" s="80"/>
      <c r="EPJ101" s="80"/>
      <c r="EPK101" s="80"/>
      <c r="EPL101" s="80"/>
      <c r="EPM101" s="80"/>
      <c r="EPN101" s="80"/>
      <c r="EPO101" s="80"/>
      <c r="EPP101" s="80"/>
      <c r="EPQ101" s="80"/>
      <c r="EPR101" s="80"/>
      <c r="EPS101" s="80"/>
      <c r="EPT101" s="80"/>
      <c r="EPU101" s="80"/>
      <c r="EPV101" s="80"/>
      <c r="EPW101" s="80"/>
      <c r="EPX101" s="80"/>
      <c r="EPY101" s="80"/>
      <c r="EPZ101" s="80"/>
      <c r="EQA101" s="80"/>
      <c r="EQB101" s="80"/>
      <c r="EQC101" s="80"/>
      <c r="EQD101" s="80"/>
      <c r="EQE101" s="80"/>
      <c r="EQF101" s="80"/>
      <c r="EQG101" s="80"/>
      <c r="EQH101" s="80"/>
      <c r="EQI101" s="80"/>
      <c r="EQJ101" s="80"/>
      <c r="EQK101" s="80"/>
      <c r="EQL101" s="80"/>
      <c r="EQM101" s="80"/>
      <c r="EQN101" s="80"/>
      <c r="EQO101" s="80"/>
      <c r="EQP101" s="80"/>
      <c r="EQQ101" s="80"/>
      <c r="EQR101" s="80"/>
      <c r="EQS101" s="80"/>
      <c r="EQT101" s="80"/>
      <c r="EQU101" s="80"/>
      <c r="EQV101" s="80"/>
      <c r="EQW101" s="80"/>
      <c r="EQX101" s="80"/>
      <c r="EQY101" s="80"/>
      <c r="EQZ101" s="80"/>
      <c r="ERA101" s="80"/>
      <c r="ERB101" s="80"/>
      <c r="ERC101" s="80"/>
      <c r="ERD101" s="80"/>
      <c r="ERE101" s="80"/>
      <c r="ERF101" s="80"/>
      <c r="ERG101" s="80"/>
      <c r="ERH101" s="80"/>
      <c r="ERI101" s="80"/>
      <c r="ERJ101" s="80"/>
      <c r="ERK101" s="80"/>
      <c r="ERL101" s="80"/>
      <c r="ERM101" s="80"/>
      <c r="ERN101" s="80"/>
      <c r="ERO101" s="80"/>
      <c r="ERP101" s="80"/>
      <c r="ERQ101" s="80"/>
      <c r="ERR101" s="80"/>
      <c r="ERS101" s="80"/>
      <c r="ERT101" s="80"/>
      <c r="ERU101" s="80"/>
      <c r="ERV101" s="80"/>
      <c r="ERW101" s="80"/>
      <c r="ERX101" s="80"/>
      <c r="ERY101" s="80"/>
      <c r="ERZ101" s="80"/>
      <c r="ESA101" s="80"/>
      <c r="ESB101" s="80"/>
      <c r="ESC101" s="80"/>
      <c r="ESD101" s="80"/>
      <c r="ESE101" s="80"/>
      <c r="ESF101" s="80"/>
      <c r="ESG101" s="80"/>
      <c r="ESH101" s="80"/>
      <c r="ESI101" s="80"/>
      <c r="ESJ101" s="80"/>
      <c r="ESK101" s="80"/>
      <c r="ESL101" s="80"/>
      <c r="ESM101" s="80"/>
      <c r="ESN101" s="80"/>
      <c r="ESO101" s="80"/>
      <c r="ESP101" s="80"/>
      <c r="ESQ101" s="80"/>
      <c r="ESR101" s="80"/>
      <c r="ESS101" s="80"/>
      <c r="EST101" s="80"/>
      <c r="ESU101" s="80"/>
      <c r="ESV101" s="80"/>
      <c r="ESW101" s="80"/>
      <c r="ESX101" s="80"/>
      <c r="ESY101" s="80"/>
      <c r="ESZ101" s="80"/>
      <c r="ETA101" s="80"/>
      <c r="ETB101" s="80"/>
      <c r="ETC101" s="80"/>
      <c r="ETD101" s="80"/>
      <c r="ETE101" s="80"/>
      <c r="ETF101" s="80"/>
      <c r="ETG101" s="80"/>
      <c r="ETH101" s="80"/>
      <c r="ETI101" s="80"/>
      <c r="ETJ101" s="80"/>
      <c r="ETK101" s="80"/>
      <c r="ETL101" s="80"/>
      <c r="ETM101" s="80"/>
      <c r="ETN101" s="80"/>
      <c r="ETO101" s="80"/>
      <c r="ETP101" s="80"/>
      <c r="ETQ101" s="80"/>
      <c r="ETR101" s="80"/>
      <c r="ETS101" s="80"/>
      <c r="ETT101" s="80"/>
      <c r="ETU101" s="80"/>
      <c r="ETV101" s="80"/>
      <c r="ETW101" s="80"/>
      <c r="ETX101" s="80"/>
      <c r="ETY101" s="80"/>
      <c r="ETZ101" s="80"/>
      <c r="EUA101" s="80"/>
      <c r="EUB101" s="80"/>
      <c r="EUC101" s="80"/>
      <c r="EUD101" s="80"/>
      <c r="EUE101" s="80"/>
      <c r="EUF101" s="80"/>
      <c r="EUG101" s="80"/>
      <c r="EUH101" s="80"/>
      <c r="EUI101" s="80"/>
      <c r="EUJ101" s="80"/>
      <c r="EUK101" s="80"/>
      <c r="EUL101" s="80"/>
      <c r="EUM101" s="80"/>
      <c r="EUN101" s="80"/>
      <c r="EUO101" s="80"/>
      <c r="EUP101" s="80"/>
      <c r="EUQ101" s="80"/>
      <c r="EUR101" s="80"/>
      <c r="EUS101" s="80"/>
      <c r="EUT101" s="80"/>
      <c r="EUU101" s="80"/>
      <c r="EUV101" s="80"/>
      <c r="EUW101" s="80"/>
      <c r="EUX101" s="80"/>
      <c r="EUY101" s="80"/>
      <c r="EUZ101" s="80"/>
      <c r="EVA101" s="80"/>
      <c r="EVB101" s="80"/>
      <c r="EVC101" s="80"/>
      <c r="EVD101" s="80"/>
      <c r="EVE101" s="80"/>
      <c r="EVF101" s="80"/>
      <c r="EVG101" s="80"/>
      <c r="EVH101" s="80"/>
      <c r="EVI101" s="80"/>
      <c r="EVJ101" s="80"/>
      <c r="EVK101" s="80"/>
      <c r="EVL101" s="80"/>
      <c r="EVM101" s="80"/>
      <c r="EVN101" s="80"/>
      <c r="EVO101" s="80"/>
      <c r="EVP101" s="80"/>
      <c r="EVQ101" s="80"/>
      <c r="EVR101" s="80"/>
      <c r="EVS101" s="80"/>
      <c r="EVT101" s="80"/>
      <c r="EVU101" s="80"/>
      <c r="EVV101" s="80"/>
      <c r="EVW101" s="80"/>
      <c r="EVX101" s="80"/>
      <c r="EVY101" s="80"/>
      <c r="EVZ101" s="80"/>
      <c r="EWA101" s="80"/>
      <c r="EWB101" s="80"/>
      <c r="EWC101" s="80"/>
      <c r="EWD101" s="80"/>
      <c r="EWE101" s="80"/>
      <c r="EWF101" s="80"/>
      <c r="EWG101" s="80"/>
      <c r="EWH101" s="80"/>
      <c r="EWI101" s="80"/>
      <c r="EWJ101" s="80"/>
      <c r="EWK101" s="80"/>
      <c r="EWL101" s="80"/>
      <c r="EWM101" s="80"/>
      <c r="EWN101" s="80"/>
      <c r="EWO101" s="80"/>
      <c r="EWP101" s="80"/>
      <c r="EWQ101" s="80"/>
      <c r="EWR101" s="80"/>
      <c r="EWS101" s="80"/>
      <c r="EWT101" s="80"/>
      <c r="EWU101" s="80"/>
      <c r="EWV101" s="80"/>
      <c r="EWW101" s="80"/>
      <c r="EWX101" s="80"/>
      <c r="EWY101" s="80"/>
      <c r="EWZ101" s="80"/>
      <c r="EXA101" s="80"/>
      <c r="EXB101" s="80"/>
      <c r="EXC101" s="80"/>
      <c r="EXD101" s="80"/>
      <c r="EXE101" s="80"/>
      <c r="EXF101" s="80"/>
      <c r="EXG101" s="80"/>
      <c r="EXH101" s="80"/>
      <c r="EXI101" s="80"/>
      <c r="EXJ101" s="80"/>
      <c r="EXK101" s="80"/>
      <c r="EXL101" s="80"/>
      <c r="EXM101" s="80"/>
      <c r="EXN101" s="80"/>
      <c r="EXO101" s="80"/>
      <c r="EXP101" s="80"/>
      <c r="EXQ101" s="80"/>
      <c r="EXR101" s="80"/>
      <c r="EXS101" s="80"/>
      <c r="EXT101" s="80"/>
      <c r="EXU101" s="80"/>
      <c r="EXV101" s="80"/>
      <c r="EXW101" s="80"/>
      <c r="EXX101" s="80"/>
      <c r="EXY101" s="80"/>
      <c r="EXZ101" s="80"/>
      <c r="EYA101" s="80"/>
      <c r="EYB101" s="80"/>
      <c r="EYC101" s="80"/>
      <c r="EYD101" s="80"/>
      <c r="EYE101" s="80"/>
      <c r="EYF101" s="80"/>
      <c r="EYG101" s="80"/>
      <c r="EYH101" s="80"/>
      <c r="EYI101" s="80"/>
      <c r="EYJ101" s="80"/>
      <c r="EYK101" s="80"/>
      <c r="EYL101" s="80"/>
      <c r="EYM101" s="80"/>
      <c r="EYN101" s="80"/>
      <c r="EYO101" s="80"/>
      <c r="EYP101" s="80"/>
      <c r="EYQ101" s="80"/>
      <c r="EYR101" s="80"/>
      <c r="EYS101" s="80"/>
      <c r="EYT101" s="80"/>
      <c r="EYU101" s="80"/>
      <c r="EYV101" s="80"/>
      <c r="EYW101" s="80"/>
      <c r="EYX101" s="80"/>
      <c r="EYY101" s="80"/>
      <c r="EYZ101" s="80"/>
      <c r="EZA101" s="80"/>
      <c r="EZB101" s="80"/>
      <c r="EZC101" s="80"/>
      <c r="EZD101" s="80"/>
      <c r="EZE101" s="80"/>
      <c r="EZF101" s="80"/>
      <c r="EZG101" s="80"/>
      <c r="EZH101" s="80"/>
      <c r="EZI101" s="80"/>
      <c r="EZJ101" s="80"/>
      <c r="EZK101" s="80"/>
      <c r="EZL101" s="80"/>
      <c r="EZM101" s="80"/>
      <c r="EZN101" s="80"/>
      <c r="EZO101" s="80"/>
      <c r="EZP101" s="80"/>
      <c r="EZQ101" s="80"/>
      <c r="EZR101" s="80"/>
      <c r="EZS101" s="80"/>
      <c r="EZT101" s="80"/>
      <c r="EZU101" s="80"/>
      <c r="EZV101" s="80"/>
      <c r="EZW101" s="80"/>
      <c r="EZX101" s="80"/>
      <c r="EZY101" s="80"/>
      <c r="EZZ101" s="80"/>
      <c r="FAA101" s="80"/>
      <c r="FAB101" s="80"/>
      <c r="FAC101" s="80"/>
      <c r="FAD101" s="80"/>
      <c r="FAE101" s="80"/>
      <c r="FAF101" s="80"/>
      <c r="FAG101" s="80"/>
      <c r="FAH101" s="80"/>
      <c r="FAI101" s="80"/>
      <c r="FAJ101" s="80"/>
      <c r="FAK101" s="80"/>
      <c r="FAL101" s="80"/>
      <c r="FAM101" s="80"/>
      <c r="FAN101" s="80"/>
      <c r="FAO101" s="80"/>
      <c r="FAP101" s="80"/>
      <c r="FAQ101" s="80"/>
      <c r="FAR101" s="80"/>
      <c r="FAS101" s="80"/>
      <c r="FAT101" s="80"/>
      <c r="FAU101" s="80"/>
      <c r="FAV101" s="80"/>
      <c r="FAW101" s="80"/>
      <c r="FAX101" s="80"/>
      <c r="FAY101" s="80"/>
      <c r="FAZ101" s="80"/>
      <c r="FBA101" s="80"/>
      <c r="FBB101" s="80"/>
      <c r="FBC101" s="80"/>
      <c r="FBD101" s="80"/>
      <c r="FBE101" s="80"/>
      <c r="FBF101" s="80"/>
      <c r="FBG101" s="80"/>
      <c r="FBH101" s="80"/>
      <c r="FBI101" s="80"/>
      <c r="FBJ101" s="80"/>
      <c r="FBK101" s="80"/>
      <c r="FBL101" s="80"/>
      <c r="FBM101" s="80"/>
      <c r="FBN101" s="80"/>
      <c r="FBO101" s="80"/>
      <c r="FBP101" s="80"/>
      <c r="FBQ101" s="80"/>
      <c r="FBR101" s="80"/>
      <c r="FBS101" s="80"/>
      <c r="FBT101" s="80"/>
      <c r="FBU101" s="80"/>
      <c r="FBV101" s="80"/>
      <c r="FBW101" s="80"/>
      <c r="FBX101" s="80"/>
      <c r="FBY101" s="80"/>
      <c r="FBZ101" s="80"/>
      <c r="FCA101" s="80"/>
      <c r="FCB101" s="80"/>
      <c r="FCC101" s="80"/>
      <c r="FCD101" s="80"/>
      <c r="FCE101" s="80"/>
      <c r="FCF101" s="80"/>
      <c r="FCG101" s="80"/>
      <c r="FCH101" s="80"/>
      <c r="FCI101" s="80"/>
      <c r="FCJ101" s="80"/>
      <c r="FCK101" s="80"/>
      <c r="FCL101" s="80"/>
      <c r="FCM101" s="80"/>
      <c r="FCN101" s="80"/>
      <c r="FCO101" s="80"/>
      <c r="FCP101" s="80"/>
      <c r="FCQ101" s="80"/>
      <c r="FCR101" s="80"/>
      <c r="FCS101" s="80"/>
      <c r="FCT101" s="80"/>
      <c r="FCU101" s="80"/>
      <c r="FCV101" s="80"/>
      <c r="FCW101" s="80"/>
      <c r="FCX101" s="80"/>
      <c r="FCY101" s="80"/>
      <c r="FCZ101" s="80"/>
      <c r="FDA101" s="80"/>
      <c r="FDB101" s="80"/>
      <c r="FDC101" s="80"/>
      <c r="FDD101" s="80"/>
      <c r="FDE101" s="80"/>
      <c r="FDF101" s="80"/>
      <c r="FDG101" s="80"/>
      <c r="FDH101" s="80"/>
      <c r="FDI101" s="80"/>
      <c r="FDJ101" s="80"/>
      <c r="FDK101" s="80"/>
      <c r="FDL101" s="80"/>
      <c r="FDM101" s="80"/>
      <c r="FDN101" s="80"/>
      <c r="FDO101" s="80"/>
      <c r="FDP101" s="80"/>
      <c r="FDQ101" s="80"/>
      <c r="FDR101" s="80"/>
      <c r="FDS101" s="80"/>
      <c r="FDT101" s="80"/>
      <c r="FDU101" s="80"/>
      <c r="FDV101" s="80"/>
      <c r="FDW101" s="80"/>
      <c r="FDX101" s="80"/>
      <c r="FDY101" s="80"/>
      <c r="FDZ101" s="80"/>
      <c r="FEA101" s="80"/>
      <c r="FEB101" s="80"/>
      <c r="FEC101" s="80"/>
      <c r="FED101" s="80"/>
      <c r="FEE101" s="80"/>
      <c r="FEF101" s="80"/>
      <c r="FEG101" s="80"/>
      <c r="FEH101" s="80"/>
      <c r="FEI101" s="80"/>
      <c r="FEJ101" s="80"/>
      <c r="FEK101" s="80"/>
      <c r="FEL101" s="80"/>
      <c r="FEM101" s="80"/>
      <c r="FEN101" s="80"/>
      <c r="FEO101" s="80"/>
      <c r="FEP101" s="80"/>
      <c r="FEQ101" s="80"/>
      <c r="FER101" s="80"/>
      <c r="FES101" s="80"/>
      <c r="FET101" s="80"/>
      <c r="FEU101" s="80"/>
      <c r="FEV101" s="80"/>
      <c r="FEW101" s="80"/>
      <c r="FEX101" s="80"/>
      <c r="FEY101" s="80"/>
      <c r="FEZ101" s="80"/>
      <c r="FFA101" s="80"/>
      <c r="FFB101" s="80"/>
      <c r="FFC101" s="80"/>
      <c r="FFD101" s="80"/>
      <c r="FFE101" s="80"/>
      <c r="FFF101" s="80"/>
      <c r="FFG101" s="80"/>
      <c r="FFH101" s="80"/>
      <c r="FFI101" s="80"/>
      <c r="FFJ101" s="80"/>
      <c r="FFK101" s="80"/>
      <c r="FFL101" s="80"/>
      <c r="FFM101" s="80"/>
      <c r="FFN101" s="80"/>
      <c r="FFO101" s="80"/>
      <c r="FFP101" s="80"/>
      <c r="FFQ101" s="80"/>
      <c r="FFR101" s="80"/>
      <c r="FFS101" s="80"/>
      <c r="FFT101" s="80"/>
      <c r="FFU101" s="80"/>
      <c r="FFV101" s="80"/>
      <c r="FFW101" s="80"/>
      <c r="FFX101" s="80"/>
      <c r="FFY101" s="80"/>
      <c r="FFZ101" s="80"/>
      <c r="FGA101" s="80"/>
      <c r="FGB101" s="80"/>
      <c r="FGC101" s="80"/>
      <c r="FGD101" s="80"/>
      <c r="FGE101" s="80"/>
      <c r="FGF101" s="80"/>
      <c r="FGG101" s="80"/>
      <c r="FGH101" s="80"/>
      <c r="FGI101" s="80"/>
      <c r="FGJ101" s="80"/>
      <c r="FGK101" s="80"/>
      <c r="FGL101" s="80"/>
      <c r="FGM101" s="80"/>
      <c r="FGN101" s="80"/>
      <c r="FGO101" s="80"/>
      <c r="FGP101" s="80"/>
      <c r="FGQ101" s="80"/>
      <c r="FGR101" s="80"/>
      <c r="FGS101" s="80"/>
      <c r="FGT101" s="80"/>
      <c r="FGU101" s="80"/>
      <c r="FGV101" s="80"/>
      <c r="FGW101" s="80"/>
      <c r="FGX101" s="80"/>
      <c r="FGY101" s="80"/>
      <c r="FGZ101" s="80"/>
      <c r="FHA101" s="80"/>
      <c r="FHB101" s="80"/>
      <c r="FHC101" s="80"/>
      <c r="FHD101" s="80"/>
      <c r="FHE101" s="80"/>
      <c r="FHF101" s="80"/>
      <c r="FHG101" s="80"/>
      <c r="FHH101" s="80"/>
      <c r="FHI101" s="80"/>
      <c r="FHJ101" s="80"/>
      <c r="FHK101" s="80"/>
      <c r="FHL101" s="80"/>
      <c r="FHM101" s="80"/>
      <c r="FHN101" s="80"/>
      <c r="FHO101" s="80"/>
      <c r="FHP101" s="80"/>
      <c r="FHQ101" s="80"/>
      <c r="FHR101" s="80"/>
      <c r="FHS101" s="80"/>
      <c r="FHT101" s="80"/>
      <c r="FHU101" s="80"/>
      <c r="FHV101" s="80"/>
      <c r="FHW101" s="80"/>
      <c r="FHX101" s="80"/>
      <c r="FHY101" s="80"/>
      <c r="FHZ101" s="80"/>
      <c r="FIA101" s="80"/>
      <c r="FIB101" s="80"/>
      <c r="FIC101" s="80"/>
      <c r="FID101" s="80"/>
      <c r="FIE101" s="80"/>
      <c r="FIF101" s="80"/>
      <c r="FIG101" s="80"/>
      <c r="FIH101" s="80"/>
      <c r="FII101" s="80"/>
      <c r="FIJ101" s="80"/>
      <c r="FIK101" s="80"/>
      <c r="FIL101" s="80"/>
      <c r="FIM101" s="80"/>
      <c r="FIN101" s="80"/>
      <c r="FIO101" s="80"/>
      <c r="FIP101" s="80"/>
      <c r="FIQ101" s="80"/>
      <c r="FIR101" s="80"/>
      <c r="FIS101" s="80"/>
      <c r="FIT101" s="80"/>
      <c r="FIU101" s="80"/>
      <c r="FIV101" s="80"/>
      <c r="FIW101" s="80"/>
      <c r="FIX101" s="80"/>
      <c r="FIY101" s="80"/>
      <c r="FIZ101" s="80"/>
      <c r="FJA101" s="80"/>
      <c r="FJB101" s="80"/>
      <c r="FJC101" s="80"/>
      <c r="FJD101" s="80"/>
      <c r="FJE101" s="80"/>
      <c r="FJF101" s="80"/>
      <c r="FJG101" s="80"/>
      <c r="FJH101" s="80"/>
      <c r="FJI101" s="80"/>
      <c r="FJJ101" s="80"/>
      <c r="FJK101" s="80"/>
      <c r="FJL101" s="80"/>
      <c r="FJM101" s="80"/>
      <c r="FJN101" s="80"/>
      <c r="FJO101" s="80"/>
      <c r="FJP101" s="80"/>
      <c r="FJQ101" s="80"/>
      <c r="FJR101" s="80"/>
      <c r="FJS101" s="80"/>
      <c r="FJT101" s="80"/>
      <c r="FJU101" s="80"/>
      <c r="FJV101" s="80"/>
      <c r="FJW101" s="80"/>
      <c r="FJX101" s="80"/>
      <c r="FJY101" s="80"/>
      <c r="FJZ101" s="80"/>
      <c r="FKA101" s="80"/>
      <c r="FKB101" s="80"/>
      <c r="FKC101" s="80"/>
      <c r="FKD101" s="80"/>
      <c r="FKE101" s="80"/>
      <c r="FKF101" s="80"/>
      <c r="FKG101" s="80"/>
      <c r="FKH101" s="80"/>
      <c r="FKI101" s="80"/>
      <c r="FKJ101" s="80"/>
      <c r="FKK101" s="80"/>
      <c r="FKL101" s="80"/>
      <c r="FKM101" s="80"/>
      <c r="FKN101" s="80"/>
      <c r="FKO101" s="80"/>
      <c r="FKP101" s="80"/>
      <c r="FKQ101" s="80"/>
      <c r="FKR101" s="80"/>
      <c r="FKS101" s="80"/>
      <c r="FKT101" s="80"/>
      <c r="FKU101" s="80"/>
      <c r="FKV101" s="80"/>
      <c r="FKW101" s="80"/>
      <c r="FKX101" s="80"/>
      <c r="FKY101" s="80"/>
      <c r="FKZ101" s="80"/>
      <c r="FLA101" s="80"/>
      <c r="FLB101" s="80"/>
      <c r="FLC101" s="80"/>
      <c r="FLD101" s="80"/>
      <c r="FLE101" s="80"/>
      <c r="FLF101" s="80"/>
      <c r="FLG101" s="80"/>
      <c r="FLH101" s="80"/>
      <c r="FLI101" s="80"/>
      <c r="FLJ101" s="80"/>
      <c r="FLK101" s="80"/>
      <c r="FLL101" s="80"/>
      <c r="FLM101" s="80"/>
      <c r="FLN101" s="80"/>
      <c r="FLO101" s="80"/>
      <c r="FLP101" s="80"/>
      <c r="FLQ101" s="80"/>
      <c r="FLR101" s="80"/>
      <c r="FLS101" s="80"/>
      <c r="FLT101" s="80"/>
      <c r="FLU101" s="80"/>
      <c r="FLV101" s="80"/>
      <c r="FLW101" s="80"/>
      <c r="FLX101" s="80"/>
      <c r="FLY101" s="80"/>
      <c r="FLZ101" s="80"/>
      <c r="FMA101" s="80"/>
      <c r="FMB101" s="80"/>
      <c r="FMC101" s="80"/>
      <c r="FMD101" s="80"/>
      <c r="FME101" s="80"/>
      <c r="FMF101" s="80"/>
      <c r="FMG101" s="80"/>
      <c r="FMH101" s="80"/>
      <c r="FMI101" s="80"/>
      <c r="FMJ101" s="80"/>
      <c r="FMK101" s="80"/>
      <c r="FML101" s="80"/>
      <c r="FMM101" s="80"/>
      <c r="FMN101" s="80"/>
      <c r="FMO101" s="80"/>
      <c r="FMP101" s="80"/>
      <c r="FMQ101" s="80"/>
      <c r="FMR101" s="80"/>
      <c r="FMS101" s="80"/>
      <c r="FMT101" s="80"/>
      <c r="FMU101" s="80"/>
      <c r="FMV101" s="80"/>
      <c r="FMW101" s="80"/>
      <c r="FMX101" s="80"/>
      <c r="FMY101" s="80"/>
      <c r="FMZ101" s="80"/>
      <c r="FNA101" s="80"/>
      <c r="FNB101" s="80"/>
      <c r="FNC101" s="80"/>
      <c r="FND101" s="80"/>
      <c r="FNE101" s="80"/>
      <c r="FNF101" s="80"/>
      <c r="FNG101" s="80"/>
      <c r="FNH101" s="80"/>
      <c r="FNI101" s="80"/>
      <c r="FNJ101" s="80"/>
      <c r="FNK101" s="80"/>
      <c r="FNL101" s="80"/>
      <c r="FNM101" s="80"/>
      <c r="FNN101" s="80"/>
      <c r="FNO101" s="80"/>
      <c r="FNP101" s="80"/>
      <c r="FNQ101" s="80"/>
      <c r="FNR101" s="80"/>
      <c r="FNS101" s="80"/>
      <c r="FNT101" s="80"/>
      <c r="FNU101" s="80"/>
      <c r="FNV101" s="80"/>
      <c r="FNW101" s="80"/>
      <c r="FNX101" s="80"/>
      <c r="FNY101" s="80"/>
      <c r="FNZ101" s="80"/>
      <c r="FOA101" s="80"/>
      <c r="FOB101" s="80"/>
      <c r="FOC101" s="80"/>
      <c r="FOD101" s="80"/>
      <c r="FOE101" s="80"/>
      <c r="FOF101" s="80"/>
      <c r="FOG101" s="80"/>
      <c r="FOH101" s="80"/>
      <c r="FOI101" s="80"/>
      <c r="FOJ101" s="80"/>
      <c r="FOK101" s="80"/>
      <c r="FOL101" s="80"/>
      <c r="FOM101" s="80"/>
      <c r="FON101" s="80"/>
      <c r="FOO101" s="80"/>
      <c r="FOP101" s="80"/>
      <c r="FOQ101" s="80"/>
      <c r="FOR101" s="80"/>
      <c r="FOS101" s="80"/>
      <c r="FOT101" s="80"/>
      <c r="FOU101" s="80"/>
      <c r="FOV101" s="80"/>
      <c r="FOW101" s="80"/>
      <c r="FOX101" s="80"/>
      <c r="FOY101" s="80"/>
      <c r="FOZ101" s="80"/>
      <c r="FPA101" s="80"/>
      <c r="FPB101" s="80"/>
      <c r="FPC101" s="80"/>
      <c r="FPD101" s="80"/>
      <c r="FPE101" s="80"/>
      <c r="FPF101" s="80"/>
      <c r="FPG101" s="80"/>
      <c r="FPH101" s="80"/>
      <c r="FPI101" s="80"/>
      <c r="FPJ101" s="80"/>
      <c r="FPK101" s="80"/>
      <c r="FPL101" s="80"/>
      <c r="FPM101" s="80"/>
      <c r="FPN101" s="80"/>
      <c r="FPO101" s="80"/>
      <c r="FPP101" s="80"/>
      <c r="FPQ101" s="80"/>
      <c r="FPR101" s="80"/>
      <c r="FPS101" s="80"/>
      <c r="FPT101" s="80"/>
      <c r="FPU101" s="80"/>
      <c r="FPV101" s="80"/>
      <c r="FPW101" s="80"/>
      <c r="FPX101" s="80"/>
      <c r="FPY101" s="80"/>
      <c r="FPZ101" s="80"/>
      <c r="FQA101" s="80"/>
      <c r="FQB101" s="80"/>
      <c r="FQC101" s="80"/>
      <c r="FQD101" s="80"/>
      <c r="FQE101" s="80"/>
      <c r="FQF101" s="80"/>
      <c r="FQG101" s="80"/>
      <c r="FQH101" s="80"/>
      <c r="FQI101" s="80"/>
      <c r="FQJ101" s="80"/>
      <c r="FQK101" s="80"/>
      <c r="FQL101" s="80"/>
      <c r="FQM101" s="80"/>
      <c r="FQN101" s="80"/>
      <c r="FQO101" s="80"/>
      <c r="FQP101" s="80"/>
      <c r="FQQ101" s="80"/>
      <c r="FQR101" s="80"/>
      <c r="FQS101" s="80"/>
      <c r="FQT101" s="80"/>
      <c r="FQU101" s="80"/>
      <c r="FQV101" s="80"/>
      <c r="FQW101" s="80"/>
      <c r="FQX101" s="80"/>
      <c r="FQY101" s="80"/>
      <c r="FQZ101" s="80"/>
      <c r="FRA101" s="80"/>
      <c r="FRB101" s="80"/>
      <c r="FRC101" s="80"/>
      <c r="FRD101" s="80"/>
      <c r="FRE101" s="80"/>
      <c r="FRF101" s="80"/>
      <c r="FRG101" s="80"/>
      <c r="FRH101" s="80"/>
      <c r="FRI101" s="80"/>
      <c r="FRJ101" s="80"/>
      <c r="FRK101" s="80"/>
      <c r="FRL101" s="80"/>
      <c r="FRM101" s="80"/>
      <c r="FRN101" s="80"/>
      <c r="FRO101" s="80"/>
      <c r="FRP101" s="80"/>
      <c r="FRQ101" s="80"/>
      <c r="FRR101" s="80"/>
      <c r="FRS101" s="80"/>
      <c r="FRT101" s="80"/>
      <c r="FRU101" s="80"/>
      <c r="FRV101" s="80"/>
      <c r="FRW101" s="80"/>
      <c r="FRX101" s="80"/>
      <c r="FRY101" s="80"/>
      <c r="FRZ101" s="80"/>
      <c r="FSA101" s="80"/>
      <c r="FSB101" s="80"/>
      <c r="FSC101" s="80"/>
      <c r="FSD101" s="80"/>
      <c r="FSE101" s="80"/>
      <c r="FSF101" s="80"/>
      <c r="FSG101" s="80"/>
      <c r="FSH101" s="80"/>
      <c r="FSI101" s="80"/>
      <c r="FSJ101" s="80"/>
      <c r="FSK101" s="80"/>
      <c r="FSL101" s="80"/>
      <c r="FSM101" s="80"/>
      <c r="FSN101" s="80"/>
      <c r="FSO101" s="80"/>
      <c r="FSP101" s="80"/>
      <c r="FSQ101" s="80"/>
      <c r="FSR101" s="80"/>
      <c r="FSS101" s="80"/>
      <c r="FST101" s="80"/>
      <c r="FSU101" s="80"/>
      <c r="FSV101" s="80"/>
      <c r="FSW101" s="80"/>
      <c r="FSX101" s="80"/>
      <c r="FSY101" s="80"/>
      <c r="FSZ101" s="80"/>
      <c r="FTA101" s="80"/>
      <c r="FTB101" s="80"/>
      <c r="FTC101" s="80"/>
      <c r="FTD101" s="80"/>
      <c r="FTE101" s="80"/>
      <c r="FTF101" s="80"/>
      <c r="FTG101" s="80"/>
      <c r="FTH101" s="80"/>
      <c r="FTI101" s="80"/>
      <c r="FTJ101" s="80"/>
      <c r="FTK101" s="80"/>
      <c r="FTL101" s="80"/>
      <c r="FTM101" s="80"/>
      <c r="FTN101" s="80"/>
      <c r="FTO101" s="80"/>
      <c r="FTP101" s="80"/>
      <c r="FTQ101" s="80"/>
      <c r="FTR101" s="80"/>
      <c r="FTS101" s="80"/>
      <c r="FTT101" s="80"/>
      <c r="FTU101" s="80"/>
      <c r="FTV101" s="80"/>
      <c r="FTW101" s="80"/>
      <c r="FTX101" s="80"/>
      <c r="FTY101" s="80"/>
      <c r="FTZ101" s="80"/>
      <c r="FUA101" s="80"/>
      <c r="FUB101" s="80"/>
      <c r="FUC101" s="80"/>
      <c r="FUD101" s="80"/>
      <c r="FUE101" s="80"/>
      <c r="FUF101" s="80"/>
      <c r="FUG101" s="80"/>
      <c r="FUH101" s="80"/>
      <c r="FUI101" s="80"/>
      <c r="FUJ101" s="80"/>
      <c r="FUK101" s="80"/>
      <c r="FUL101" s="80"/>
      <c r="FUM101" s="80"/>
      <c r="FUN101" s="80"/>
      <c r="FUO101" s="80"/>
      <c r="FUP101" s="80"/>
      <c r="FUQ101" s="80"/>
      <c r="FUR101" s="80"/>
      <c r="FUS101" s="80"/>
      <c r="FUT101" s="80"/>
      <c r="FUU101" s="80"/>
      <c r="FUV101" s="80"/>
      <c r="FUW101" s="80"/>
      <c r="FUX101" s="80"/>
      <c r="FUY101" s="80"/>
      <c r="FUZ101" s="80"/>
      <c r="FVA101" s="80"/>
      <c r="FVB101" s="80"/>
      <c r="FVC101" s="80"/>
      <c r="FVD101" s="80"/>
      <c r="FVE101" s="80"/>
      <c r="FVF101" s="80"/>
      <c r="FVG101" s="80"/>
      <c r="FVH101" s="80"/>
      <c r="FVI101" s="80"/>
      <c r="FVJ101" s="80"/>
      <c r="FVK101" s="80"/>
      <c r="FVL101" s="80"/>
      <c r="FVM101" s="80"/>
      <c r="FVN101" s="80"/>
      <c r="FVO101" s="80"/>
      <c r="FVP101" s="80"/>
      <c r="FVQ101" s="80"/>
      <c r="FVR101" s="80"/>
      <c r="FVS101" s="80"/>
      <c r="FVT101" s="80"/>
      <c r="FVU101" s="80"/>
      <c r="FVV101" s="80"/>
      <c r="FVW101" s="80"/>
      <c r="FVX101" s="80"/>
      <c r="FVY101" s="80"/>
      <c r="FVZ101" s="80"/>
      <c r="FWA101" s="80"/>
      <c r="FWB101" s="80"/>
      <c r="FWC101" s="80"/>
      <c r="FWD101" s="80"/>
      <c r="FWE101" s="80"/>
      <c r="FWF101" s="80"/>
      <c r="FWG101" s="80"/>
      <c r="FWH101" s="80"/>
      <c r="FWI101" s="80"/>
      <c r="FWJ101" s="80"/>
      <c r="FWK101" s="80"/>
      <c r="FWL101" s="80"/>
      <c r="FWM101" s="80"/>
      <c r="FWN101" s="80"/>
      <c r="FWO101" s="80"/>
      <c r="FWP101" s="80"/>
      <c r="FWQ101" s="80"/>
      <c r="FWR101" s="80"/>
      <c r="FWS101" s="80"/>
      <c r="FWT101" s="80"/>
      <c r="FWU101" s="80"/>
      <c r="FWV101" s="80"/>
      <c r="FWW101" s="80"/>
      <c r="FWX101" s="80"/>
      <c r="FWY101" s="80"/>
      <c r="FWZ101" s="80"/>
      <c r="FXA101" s="80"/>
      <c r="FXB101" s="80"/>
      <c r="FXC101" s="80"/>
      <c r="FXD101" s="80"/>
      <c r="FXE101" s="80"/>
      <c r="FXF101" s="80"/>
      <c r="FXG101" s="80"/>
      <c r="FXH101" s="80"/>
      <c r="FXI101" s="80"/>
      <c r="FXJ101" s="80"/>
      <c r="FXK101" s="80"/>
      <c r="FXL101" s="80"/>
      <c r="FXM101" s="80"/>
      <c r="FXN101" s="80"/>
      <c r="FXO101" s="80"/>
      <c r="FXP101" s="80"/>
      <c r="FXQ101" s="80"/>
      <c r="FXR101" s="80"/>
      <c r="FXS101" s="80"/>
      <c r="FXT101" s="80"/>
      <c r="FXU101" s="80"/>
      <c r="FXV101" s="80"/>
      <c r="FXW101" s="80"/>
      <c r="FXX101" s="80"/>
      <c r="FXY101" s="80"/>
      <c r="FXZ101" s="80"/>
      <c r="FYA101" s="80"/>
      <c r="FYB101" s="80"/>
      <c r="FYC101" s="80"/>
      <c r="FYD101" s="80"/>
      <c r="FYE101" s="80"/>
      <c r="FYF101" s="80"/>
      <c r="FYG101" s="80"/>
      <c r="FYH101" s="80"/>
      <c r="FYI101" s="80"/>
      <c r="FYJ101" s="80"/>
      <c r="FYK101" s="80"/>
      <c r="FYL101" s="80"/>
      <c r="FYM101" s="80"/>
      <c r="FYN101" s="80"/>
      <c r="FYO101" s="80"/>
      <c r="FYP101" s="80"/>
      <c r="FYQ101" s="80"/>
      <c r="FYR101" s="80"/>
      <c r="FYS101" s="80"/>
      <c r="FYT101" s="80"/>
      <c r="FYU101" s="80"/>
      <c r="FYV101" s="80"/>
      <c r="FYW101" s="80"/>
      <c r="FYX101" s="80"/>
      <c r="FYY101" s="80"/>
      <c r="FYZ101" s="80"/>
      <c r="FZA101" s="80"/>
      <c r="FZB101" s="80"/>
      <c r="FZC101" s="80"/>
      <c r="FZD101" s="80"/>
      <c r="FZE101" s="80"/>
      <c r="FZF101" s="80"/>
      <c r="FZG101" s="80"/>
      <c r="FZH101" s="80"/>
      <c r="FZI101" s="80"/>
      <c r="FZJ101" s="80"/>
      <c r="FZK101" s="80"/>
      <c r="FZL101" s="80"/>
      <c r="FZM101" s="80"/>
      <c r="FZN101" s="80"/>
      <c r="FZO101" s="80"/>
      <c r="FZP101" s="80"/>
      <c r="FZQ101" s="80"/>
      <c r="FZR101" s="80"/>
      <c r="FZS101" s="80"/>
      <c r="FZT101" s="80"/>
      <c r="FZU101" s="80"/>
      <c r="FZV101" s="80"/>
      <c r="FZW101" s="80"/>
      <c r="FZX101" s="80"/>
      <c r="FZY101" s="80"/>
      <c r="FZZ101" s="80"/>
      <c r="GAA101" s="80"/>
      <c r="GAB101" s="80"/>
      <c r="GAC101" s="80"/>
      <c r="GAD101" s="80"/>
      <c r="GAE101" s="80"/>
      <c r="GAF101" s="80"/>
      <c r="GAG101" s="80"/>
      <c r="GAH101" s="80"/>
      <c r="GAI101" s="80"/>
      <c r="GAJ101" s="80"/>
      <c r="GAK101" s="80"/>
      <c r="GAL101" s="80"/>
      <c r="GAM101" s="80"/>
      <c r="GAN101" s="80"/>
      <c r="GAO101" s="80"/>
      <c r="GAP101" s="80"/>
      <c r="GAQ101" s="80"/>
      <c r="GAR101" s="80"/>
      <c r="GAS101" s="80"/>
      <c r="GAT101" s="80"/>
      <c r="GAU101" s="80"/>
      <c r="GAV101" s="80"/>
      <c r="GAW101" s="80"/>
      <c r="GAX101" s="80"/>
      <c r="GAY101" s="80"/>
      <c r="GAZ101" s="80"/>
      <c r="GBA101" s="80"/>
      <c r="GBB101" s="80"/>
      <c r="GBC101" s="80"/>
      <c r="GBD101" s="80"/>
      <c r="GBE101" s="80"/>
      <c r="GBF101" s="80"/>
      <c r="GBG101" s="80"/>
      <c r="GBH101" s="80"/>
      <c r="GBI101" s="80"/>
      <c r="GBJ101" s="80"/>
      <c r="GBK101" s="80"/>
      <c r="GBL101" s="80"/>
      <c r="GBM101" s="80"/>
      <c r="GBN101" s="80"/>
      <c r="GBO101" s="80"/>
      <c r="GBP101" s="80"/>
      <c r="GBQ101" s="80"/>
      <c r="GBR101" s="80"/>
      <c r="GBS101" s="80"/>
      <c r="GBT101" s="80"/>
      <c r="GBU101" s="80"/>
      <c r="GBV101" s="80"/>
      <c r="GBW101" s="80"/>
      <c r="GBX101" s="80"/>
      <c r="GBY101" s="80"/>
      <c r="GBZ101" s="80"/>
      <c r="GCA101" s="80"/>
      <c r="GCB101" s="80"/>
      <c r="GCC101" s="80"/>
      <c r="GCD101" s="80"/>
      <c r="GCE101" s="80"/>
      <c r="GCF101" s="80"/>
      <c r="GCG101" s="80"/>
      <c r="GCH101" s="80"/>
      <c r="GCI101" s="80"/>
      <c r="GCJ101" s="80"/>
      <c r="GCK101" s="80"/>
      <c r="GCL101" s="80"/>
      <c r="GCM101" s="80"/>
      <c r="GCN101" s="80"/>
      <c r="GCO101" s="80"/>
      <c r="GCP101" s="80"/>
      <c r="GCQ101" s="80"/>
      <c r="GCR101" s="80"/>
      <c r="GCS101" s="80"/>
      <c r="GCT101" s="80"/>
      <c r="GCU101" s="80"/>
      <c r="GCV101" s="80"/>
      <c r="GCW101" s="80"/>
      <c r="GCX101" s="80"/>
      <c r="GCY101" s="80"/>
      <c r="GCZ101" s="80"/>
      <c r="GDA101" s="80"/>
      <c r="GDB101" s="80"/>
      <c r="GDC101" s="80"/>
      <c r="GDD101" s="80"/>
      <c r="GDE101" s="80"/>
      <c r="GDF101" s="80"/>
      <c r="GDG101" s="80"/>
      <c r="GDH101" s="80"/>
      <c r="GDI101" s="80"/>
      <c r="GDJ101" s="80"/>
      <c r="GDK101" s="80"/>
      <c r="GDL101" s="80"/>
      <c r="GDM101" s="80"/>
      <c r="GDN101" s="80"/>
      <c r="GDO101" s="80"/>
      <c r="GDP101" s="80"/>
      <c r="GDQ101" s="80"/>
      <c r="GDR101" s="80"/>
      <c r="GDS101" s="80"/>
      <c r="GDT101" s="80"/>
      <c r="GDU101" s="80"/>
      <c r="GDV101" s="80"/>
      <c r="GDW101" s="80"/>
      <c r="GDX101" s="80"/>
      <c r="GDY101" s="80"/>
      <c r="GDZ101" s="80"/>
      <c r="GEA101" s="80"/>
      <c r="GEB101" s="80"/>
      <c r="GEC101" s="80"/>
      <c r="GED101" s="80"/>
      <c r="GEE101" s="80"/>
      <c r="GEF101" s="80"/>
      <c r="GEG101" s="80"/>
      <c r="GEH101" s="80"/>
      <c r="GEI101" s="80"/>
      <c r="GEJ101" s="80"/>
      <c r="GEK101" s="80"/>
      <c r="GEL101" s="80"/>
      <c r="GEM101" s="80"/>
      <c r="GEN101" s="80"/>
      <c r="GEO101" s="80"/>
      <c r="GEP101" s="80"/>
      <c r="GEQ101" s="80"/>
      <c r="GER101" s="80"/>
      <c r="GES101" s="80"/>
      <c r="GET101" s="80"/>
      <c r="GEU101" s="80"/>
      <c r="GEV101" s="80"/>
      <c r="GEW101" s="80"/>
      <c r="GEX101" s="80"/>
      <c r="GEY101" s="80"/>
      <c r="GEZ101" s="80"/>
      <c r="GFA101" s="80"/>
      <c r="GFB101" s="80"/>
      <c r="GFC101" s="80"/>
      <c r="GFD101" s="80"/>
      <c r="GFE101" s="80"/>
      <c r="GFF101" s="80"/>
      <c r="GFG101" s="80"/>
      <c r="GFH101" s="80"/>
      <c r="GFI101" s="80"/>
      <c r="GFJ101" s="80"/>
      <c r="GFK101" s="80"/>
      <c r="GFL101" s="80"/>
      <c r="GFM101" s="80"/>
      <c r="GFN101" s="80"/>
      <c r="GFO101" s="80"/>
      <c r="GFP101" s="80"/>
      <c r="GFQ101" s="80"/>
      <c r="GFR101" s="80"/>
      <c r="GFS101" s="80"/>
      <c r="GFT101" s="80"/>
      <c r="GFU101" s="80"/>
      <c r="GFV101" s="80"/>
      <c r="GFW101" s="80"/>
      <c r="GFX101" s="80"/>
      <c r="GFY101" s="80"/>
      <c r="GFZ101" s="80"/>
      <c r="GGA101" s="80"/>
      <c r="GGB101" s="80"/>
      <c r="GGC101" s="80"/>
      <c r="GGD101" s="80"/>
      <c r="GGE101" s="80"/>
      <c r="GGF101" s="80"/>
      <c r="GGG101" s="80"/>
      <c r="GGH101" s="80"/>
      <c r="GGI101" s="80"/>
      <c r="GGJ101" s="80"/>
      <c r="GGK101" s="80"/>
      <c r="GGL101" s="80"/>
      <c r="GGM101" s="80"/>
      <c r="GGN101" s="80"/>
      <c r="GGO101" s="80"/>
      <c r="GGP101" s="80"/>
      <c r="GGQ101" s="80"/>
      <c r="GGR101" s="80"/>
      <c r="GGS101" s="80"/>
      <c r="GGT101" s="80"/>
      <c r="GGU101" s="80"/>
      <c r="GGV101" s="80"/>
      <c r="GGW101" s="80"/>
      <c r="GGX101" s="80"/>
      <c r="GGY101" s="80"/>
      <c r="GGZ101" s="80"/>
      <c r="GHA101" s="80"/>
      <c r="GHB101" s="80"/>
      <c r="GHC101" s="80"/>
      <c r="GHD101" s="80"/>
      <c r="GHE101" s="80"/>
      <c r="GHF101" s="80"/>
      <c r="GHG101" s="80"/>
      <c r="GHH101" s="80"/>
      <c r="GHI101" s="80"/>
      <c r="GHJ101" s="80"/>
      <c r="GHK101" s="80"/>
      <c r="GHL101" s="80"/>
      <c r="GHM101" s="80"/>
      <c r="GHN101" s="80"/>
      <c r="GHO101" s="80"/>
      <c r="GHP101" s="80"/>
      <c r="GHQ101" s="80"/>
      <c r="GHR101" s="80"/>
      <c r="GHS101" s="80"/>
      <c r="GHT101" s="80"/>
      <c r="GHU101" s="80"/>
      <c r="GHV101" s="80"/>
      <c r="GHW101" s="80"/>
      <c r="GHX101" s="80"/>
      <c r="GHY101" s="80"/>
      <c r="GHZ101" s="80"/>
      <c r="GIA101" s="80"/>
      <c r="GIB101" s="80"/>
      <c r="GIC101" s="80"/>
      <c r="GID101" s="80"/>
      <c r="GIE101" s="80"/>
      <c r="GIF101" s="80"/>
      <c r="GIG101" s="80"/>
      <c r="GIH101" s="80"/>
      <c r="GII101" s="80"/>
      <c r="GIJ101" s="80"/>
      <c r="GIK101" s="80"/>
      <c r="GIL101" s="80"/>
      <c r="GIM101" s="80"/>
      <c r="GIN101" s="80"/>
      <c r="GIO101" s="80"/>
      <c r="GIP101" s="80"/>
      <c r="GIQ101" s="80"/>
      <c r="GIR101" s="80"/>
      <c r="GIS101" s="80"/>
      <c r="GIT101" s="80"/>
      <c r="GIU101" s="80"/>
      <c r="GIV101" s="80"/>
      <c r="GIW101" s="80"/>
      <c r="GIX101" s="80"/>
      <c r="GIY101" s="80"/>
      <c r="GIZ101" s="80"/>
      <c r="GJA101" s="80"/>
      <c r="GJB101" s="80"/>
      <c r="GJC101" s="80"/>
      <c r="GJD101" s="80"/>
      <c r="GJE101" s="80"/>
      <c r="GJF101" s="80"/>
      <c r="GJG101" s="80"/>
      <c r="GJH101" s="80"/>
      <c r="GJI101" s="80"/>
      <c r="GJJ101" s="80"/>
      <c r="GJK101" s="80"/>
      <c r="GJL101" s="80"/>
      <c r="GJM101" s="80"/>
      <c r="GJN101" s="80"/>
      <c r="GJO101" s="80"/>
      <c r="GJP101" s="80"/>
      <c r="GJQ101" s="80"/>
      <c r="GJR101" s="80"/>
      <c r="GJS101" s="80"/>
      <c r="GJT101" s="80"/>
      <c r="GJU101" s="80"/>
      <c r="GJV101" s="80"/>
      <c r="GJW101" s="80"/>
      <c r="GJX101" s="80"/>
      <c r="GJY101" s="80"/>
      <c r="GJZ101" s="80"/>
      <c r="GKA101" s="80"/>
      <c r="GKB101" s="80"/>
      <c r="GKC101" s="80"/>
      <c r="GKD101" s="80"/>
      <c r="GKE101" s="80"/>
      <c r="GKF101" s="80"/>
      <c r="GKG101" s="80"/>
      <c r="GKH101" s="80"/>
      <c r="GKI101" s="80"/>
      <c r="GKJ101" s="80"/>
      <c r="GKK101" s="80"/>
      <c r="GKL101" s="80"/>
      <c r="GKM101" s="80"/>
      <c r="GKN101" s="80"/>
      <c r="GKO101" s="80"/>
      <c r="GKP101" s="80"/>
      <c r="GKQ101" s="80"/>
      <c r="GKR101" s="80"/>
      <c r="GKS101" s="80"/>
      <c r="GKT101" s="80"/>
      <c r="GKU101" s="80"/>
      <c r="GKV101" s="80"/>
      <c r="GKW101" s="80"/>
      <c r="GKX101" s="80"/>
      <c r="GKY101" s="80"/>
      <c r="GKZ101" s="80"/>
      <c r="GLA101" s="80"/>
      <c r="GLB101" s="80"/>
      <c r="GLC101" s="80"/>
      <c r="GLD101" s="80"/>
      <c r="GLE101" s="80"/>
      <c r="GLF101" s="80"/>
      <c r="GLG101" s="80"/>
      <c r="GLH101" s="80"/>
      <c r="GLI101" s="80"/>
      <c r="GLJ101" s="80"/>
      <c r="GLK101" s="80"/>
      <c r="GLL101" s="80"/>
      <c r="GLM101" s="80"/>
      <c r="GLN101" s="80"/>
      <c r="GLO101" s="80"/>
      <c r="GLP101" s="80"/>
      <c r="GLQ101" s="80"/>
      <c r="GLR101" s="80"/>
      <c r="GLS101" s="80"/>
      <c r="GLT101" s="80"/>
      <c r="GLU101" s="80"/>
      <c r="GLV101" s="80"/>
      <c r="GLW101" s="80"/>
      <c r="GLX101" s="80"/>
      <c r="GLY101" s="80"/>
      <c r="GLZ101" s="80"/>
      <c r="GMA101" s="80"/>
      <c r="GMB101" s="80"/>
      <c r="GMC101" s="80"/>
      <c r="GMD101" s="80"/>
      <c r="GME101" s="80"/>
      <c r="GMF101" s="80"/>
      <c r="GMG101" s="80"/>
      <c r="GMH101" s="80"/>
      <c r="GMI101" s="80"/>
      <c r="GMJ101" s="80"/>
      <c r="GMK101" s="80"/>
      <c r="GML101" s="80"/>
      <c r="GMM101" s="80"/>
      <c r="GMN101" s="80"/>
      <c r="GMO101" s="80"/>
      <c r="GMP101" s="80"/>
      <c r="GMQ101" s="80"/>
      <c r="GMR101" s="80"/>
      <c r="GMS101" s="80"/>
      <c r="GMT101" s="80"/>
      <c r="GMU101" s="80"/>
      <c r="GMV101" s="80"/>
      <c r="GMW101" s="80"/>
      <c r="GMX101" s="80"/>
      <c r="GMY101" s="80"/>
      <c r="GMZ101" s="80"/>
      <c r="GNA101" s="80"/>
      <c r="GNB101" s="80"/>
      <c r="GNC101" s="80"/>
      <c r="GND101" s="80"/>
      <c r="GNE101" s="80"/>
      <c r="GNF101" s="80"/>
      <c r="GNG101" s="80"/>
      <c r="GNH101" s="80"/>
      <c r="GNI101" s="80"/>
      <c r="GNJ101" s="80"/>
      <c r="GNK101" s="80"/>
      <c r="GNL101" s="80"/>
      <c r="GNM101" s="80"/>
      <c r="GNN101" s="80"/>
      <c r="GNO101" s="80"/>
      <c r="GNP101" s="80"/>
      <c r="GNQ101" s="80"/>
      <c r="GNR101" s="80"/>
      <c r="GNS101" s="80"/>
      <c r="GNT101" s="80"/>
      <c r="GNU101" s="80"/>
      <c r="GNV101" s="80"/>
      <c r="GNW101" s="80"/>
      <c r="GNX101" s="80"/>
      <c r="GNY101" s="80"/>
      <c r="GNZ101" s="80"/>
      <c r="GOA101" s="80"/>
      <c r="GOB101" s="80"/>
      <c r="GOC101" s="80"/>
      <c r="GOD101" s="80"/>
      <c r="GOE101" s="80"/>
      <c r="GOF101" s="80"/>
      <c r="GOG101" s="80"/>
      <c r="GOH101" s="80"/>
      <c r="GOI101" s="80"/>
      <c r="GOJ101" s="80"/>
      <c r="GOK101" s="80"/>
      <c r="GOL101" s="80"/>
      <c r="GOM101" s="80"/>
      <c r="GON101" s="80"/>
      <c r="GOO101" s="80"/>
      <c r="GOP101" s="80"/>
      <c r="GOQ101" s="80"/>
      <c r="GOR101" s="80"/>
      <c r="GOS101" s="80"/>
      <c r="GOT101" s="80"/>
      <c r="GOU101" s="80"/>
      <c r="GOV101" s="80"/>
      <c r="GOW101" s="80"/>
      <c r="GOX101" s="80"/>
      <c r="GOY101" s="80"/>
      <c r="GOZ101" s="80"/>
      <c r="GPA101" s="80"/>
      <c r="GPB101" s="80"/>
      <c r="GPC101" s="80"/>
      <c r="GPD101" s="80"/>
      <c r="GPE101" s="80"/>
      <c r="GPF101" s="80"/>
      <c r="GPG101" s="80"/>
      <c r="GPH101" s="80"/>
      <c r="GPI101" s="80"/>
      <c r="GPJ101" s="80"/>
      <c r="GPK101" s="80"/>
      <c r="GPL101" s="80"/>
      <c r="GPM101" s="80"/>
      <c r="GPN101" s="80"/>
      <c r="GPO101" s="80"/>
      <c r="GPP101" s="80"/>
      <c r="GPQ101" s="80"/>
      <c r="GPR101" s="80"/>
      <c r="GPS101" s="80"/>
      <c r="GPT101" s="80"/>
      <c r="GPU101" s="80"/>
      <c r="GPV101" s="80"/>
      <c r="GPW101" s="80"/>
      <c r="GPX101" s="80"/>
      <c r="GPY101" s="80"/>
      <c r="GPZ101" s="80"/>
      <c r="GQA101" s="80"/>
      <c r="GQB101" s="80"/>
      <c r="GQC101" s="80"/>
      <c r="GQD101" s="80"/>
      <c r="GQE101" s="80"/>
      <c r="GQF101" s="80"/>
      <c r="GQG101" s="80"/>
      <c r="GQH101" s="80"/>
      <c r="GQI101" s="80"/>
      <c r="GQJ101" s="80"/>
      <c r="GQK101" s="80"/>
      <c r="GQL101" s="80"/>
      <c r="GQM101" s="80"/>
      <c r="GQN101" s="80"/>
      <c r="GQO101" s="80"/>
      <c r="GQP101" s="80"/>
      <c r="GQQ101" s="80"/>
      <c r="GQR101" s="80"/>
      <c r="GQS101" s="80"/>
      <c r="GQT101" s="80"/>
      <c r="GQU101" s="80"/>
      <c r="GQV101" s="80"/>
      <c r="GQW101" s="80"/>
      <c r="GQX101" s="80"/>
      <c r="GQY101" s="80"/>
      <c r="GQZ101" s="80"/>
      <c r="GRA101" s="80"/>
      <c r="GRB101" s="80"/>
      <c r="GRC101" s="80"/>
      <c r="GRD101" s="80"/>
      <c r="GRE101" s="80"/>
      <c r="GRF101" s="80"/>
      <c r="GRG101" s="80"/>
      <c r="GRH101" s="80"/>
      <c r="GRI101" s="80"/>
      <c r="GRJ101" s="80"/>
      <c r="GRK101" s="80"/>
      <c r="GRL101" s="80"/>
      <c r="GRM101" s="80"/>
      <c r="GRN101" s="80"/>
      <c r="GRO101" s="80"/>
      <c r="GRP101" s="80"/>
      <c r="GRQ101" s="80"/>
      <c r="GRR101" s="80"/>
      <c r="GRS101" s="80"/>
      <c r="GRT101" s="80"/>
      <c r="GRU101" s="80"/>
      <c r="GRV101" s="80"/>
      <c r="GRW101" s="80"/>
      <c r="GRX101" s="80"/>
      <c r="GRY101" s="80"/>
      <c r="GRZ101" s="80"/>
      <c r="GSA101" s="80"/>
      <c r="GSB101" s="80"/>
      <c r="GSC101" s="80"/>
      <c r="GSD101" s="80"/>
      <c r="GSE101" s="80"/>
      <c r="GSF101" s="80"/>
      <c r="GSG101" s="80"/>
      <c r="GSH101" s="80"/>
      <c r="GSI101" s="80"/>
      <c r="GSJ101" s="80"/>
      <c r="GSK101" s="80"/>
      <c r="GSL101" s="80"/>
      <c r="GSM101" s="80"/>
      <c r="GSN101" s="80"/>
      <c r="GSO101" s="80"/>
      <c r="GSP101" s="80"/>
      <c r="GSQ101" s="80"/>
      <c r="GSR101" s="80"/>
      <c r="GSS101" s="80"/>
      <c r="GST101" s="80"/>
      <c r="GSU101" s="80"/>
      <c r="GSV101" s="80"/>
      <c r="GSW101" s="80"/>
      <c r="GSX101" s="80"/>
      <c r="GSY101" s="80"/>
      <c r="GSZ101" s="80"/>
      <c r="GTA101" s="80"/>
      <c r="GTB101" s="80"/>
      <c r="GTC101" s="80"/>
      <c r="GTD101" s="80"/>
      <c r="GTE101" s="80"/>
      <c r="GTF101" s="80"/>
      <c r="GTG101" s="80"/>
      <c r="GTH101" s="80"/>
      <c r="GTI101" s="80"/>
      <c r="GTJ101" s="80"/>
      <c r="GTK101" s="80"/>
      <c r="GTL101" s="80"/>
      <c r="GTM101" s="80"/>
      <c r="GTN101" s="80"/>
      <c r="GTO101" s="80"/>
      <c r="GTP101" s="80"/>
      <c r="GTQ101" s="80"/>
      <c r="GTR101" s="80"/>
      <c r="GTS101" s="80"/>
      <c r="GTT101" s="80"/>
      <c r="GTU101" s="80"/>
      <c r="GTV101" s="80"/>
      <c r="GTW101" s="80"/>
      <c r="GTX101" s="80"/>
      <c r="GTY101" s="80"/>
      <c r="GTZ101" s="80"/>
      <c r="GUA101" s="80"/>
      <c r="GUB101" s="80"/>
      <c r="GUC101" s="80"/>
      <c r="GUD101" s="80"/>
      <c r="GUE101" s="80"/>
      <c r="GUF101" s="80"/>
      <c r="GUG101" s="80"/>
      <c r="GUH101" s="80"/>
      <c r="GUI101" s="80"/>
      <c r="GUJ101" s="80"/>
      <c r="GUK101" s="80"/>
      <c r="GUL101" s="80"/>
      <c r="GUM101" s="80"/>
      <c r="GUN101" s="80"/>
      <c r="GUO101" s="80"/>
      <c r="GUP101" s="80"/>
      <c r="GUQ101" s="80"/>
      <c r="GUR101" s="80"/>
      <c r="GUS101" s="80"/>
      <c r="GUT101" s="80"/>
      <c r="GUU101" s="80"/>
      <c r="GUV101" s="80"/>
      <c r="GUW101" s="80"/>
      <c r="GUX101" s="80"/>
      <c r="GUY101" s="80"/>
      <c r="GUZ101" s="80"/>
      <c r="GVA101" s="80"/>
      <c r="GVB101" s="80"/>
      <c r="GVC101" s="80"/>
      <c r="GVD101" s="80"/>
      <c r="GVE101" s="80"/>
      <c r="GVF101" s="80"/>
      <c r="GVG101" s="80"/>
      <c r="GVH101" s="80"/>
      <c r="GVI101" s="80"/>
      <c r="GVJ101" s="80"/>
      <c r="GVK101" s="80"/>
      <c r="GVL101" s="80"/>
      <c r="GVM101" s="80"/>
      <c r="GVN101" s="80"/>
      <c r="GVO101" s="80"/>
      <c r="GVP101" s="80"/>
      <c r="GVQ101" s="80"/>
      <c r="GVR101" s="80"/>
      <c r="GVS101" s="80"/>
      <c r="GVT101" s="80"/>
      <c r="GVU101" s="80"/>
      <c r="GVV101" s="80"/>
      <c r="GVW101" s="80"/>
      <c r="GVX101" s="80"/>
      <c r="GVY101" s="80"/>
      <c r="GVZ101" s="80"/>
      <c r="GWA101" s="80"/>
      <c r="GWB101" s="80"/>
      <c r="GWC101" s="80"/>
      <c r="GWD101" s="80"/>
      <c r="GWE101" s="80"/>
      <c r="GWF101" s="80"/>
      <c r="GWG101" s="80"/>
      <c r="GWH101" s="80"/>
      <c r="GWI101" s="80"/>
      <c r="GWJ101" s="80"/>
      <c r="GWK101" s="80"/>
      <c r="GWL101" s="80"/>
      <c r="GWM101" s="80"/>
      <c r="GWN101" s="80"/>
      <c r="GWO101" s="80"/>
      <c r="GWP101" s="80"/>
      <c r="GWQ101" s="80"/>
      <c r="GWR101" s="80"/>
      <c r="GWS101" s="80"/>
      <c r="GWT101" s="80"/>
      <c r="GWU101" s="80"/>
      <c r="GWV101" s="80"/>
      <c r="GWW101" s="80"/>
      <c r="GWX101" s="80"/>
      <c r="GWY101" s="80"/>
      <c r="GWZ101" s="80"/>
      <c r="GXA101" s="80"/>
      <c r="GXB101" s="80"/>
      <c r="GXC101" s="80"/>
      <c r="GXD101" s="80"/>
      <c r="GXE101" s="80"/>
      <c r="GXF101" s="80"/>
      <c r="GXG101" s="80"/>
      <c r="GXH101" s="80"/>
      <c r="GXI101" s="80"/>
      <c r="GXJ101" s="80"/>
      <c r="GXK101" s="80"/>
      <c r="GXL101" s="80"/>
      <c r="GXM101" s="80"/>
      <c r="GXN101" s="80"/>
      <c r="GXO101" s="80"/>
      <c r="GXP101" s="80"/>
      <c r="GXQ101" s="80"/>
      <c r="GXR101" s="80"/>
      <c r="GXS101" s="80"/>
      <c r="GXT101" s="80"/>
      <c r="GXU101" s="80"/>
      <c r="GXV101" s="80"/>
      <c r="GXW101" s="80"/>
      <c r="GXX101" s="80"/>
      <c r="GXY101" s="80"/>
      <c r="GXZ101" s="80"/>
      <c r="GYA101" s="80"/>
      <c r="GYB101" s="80"/>
      <c r="GYC101" s="80"/>
      <c r="GYD101" s="80"/>
      <c r="GYE101" s="80"/>
      <c r="GYF101" s="80"/>
      <c r="GYG101" s="80"/>
      <c r="GYH101" s="80"/>
      <c r="GYI101" s="80"/>
      <c r="GYJ101" s="80"/>
      <c r="GYK101" s="80"/>
      <c r="GYL101" s="80"/>
      <c r="GYM101" s="80"/>
      <c r="GYN101" s="80"/>
      <c r="GYO101" s="80"/>
      <c r="GYP101" s="80"/>
      <c r="GYQ101" s="80"/>
      <c r="GYR101" s="80"/>
      <c r="GYS101" s="80"/>
      <c r="GYT101" s="80"/>
      <c r="GYU101" s="80"/>
      <c r="GYV101" s="80"/>
      <c r="GYW101" s="80"/>
      <c r="GYX101" s="80"/>
      <c r="GYY101" s="80"/>
      <c r="GYZ101" s="80"/>
      <c r="GZA101" s="80"/>
      <c r="GZB101" s="80"/>
      <c r="GZC101" s="80"/>
      <c r="GZD101" s="80"/>
      <c r="GZE101" s="80"/>
      <c r="GZF101" s="80"/>
      <c r="GZG101" s="80"/>
      <c r="GZH101" s="80"/>
      <c r="GZI101" s="80"/>
      <c r="GZJ101" s="80"/>
      <c r="GZK101" s="80"/>
      <c r="GZL101" s="80"/>
      <c r="GZM101" s="80"/>
      <c r="GZN101" s="80"/>
      <c r="GZO101" s="80"/>
      <c r="GZP101" s="80"/>
      <c r="GZQ101" s="80"/>
      <c r="GZR101" s="80"/>
      <c r="GZS101" s="80"/>
      <c r="GZT101" s="80"/>
      <c r="GZU101" s="80"/>
      <c r="GZV101" s="80"/>
      <c r="GZW101" s="80"/>
      <c r="GZX101" s="80"/>
      <c r="GZY101" s="80"/>
      <c r="GZZ101" s="80"/>
      <c r="HAA101" s="80"/>
      <c r="HAB101" s="80"/>
      <c r="HAC101" s="80"/>
      <c r="HAD101" s="80"/>
      <c r="HAE101" s="80"/>
      <c r="HAF101" s="80"/>
      <c r="HAG101" s="80"/>
      <c r="HAH101" s="80"/>
      <c r="HAI101" s="80"/>
      <c r="HAJ101" s="80"/>
      <c r="HAK101" s="80"/>
      <c r="HAL101" s="80"/>
      <c r="HAM101" s="80"/>
      <c r="HAN101" s="80"/>
      <c r="HAO101" s="80"/>
      <c r="HAP101" s="80"/>
      <c r="HAQ101" s="80"/>
      <c r="HAR101" s="80"/>
      <c r="HAS101" s="80"/>
      <c r="HAT101" s="80"/>
      <c r="HAU101" s="80"/>
      <c r="HAV101" s="80"/>
      <c r="HAW101" s="80"/>
      <c r="HAX101" s="80"/>
      <c r="HAY101" s="80"/>
      <c r="HAZ101" s="80"/>
      <c r="HBA101" s="80"/>
      <c r="HBB101" s="80"/>
      <c r="HBC101" s="80"/>
      <c r="HBD101" s="80"/>
      <c r="HBE101" s="80"/>
      <c r="HBF101" s="80"/>
      <c r="HBG101" s="80"/>
      <c r="HBH101" s="80"/>
      <c r="HBI101" s="80"/>
      <c r="HBJ101" s="80"/>
      <c r="HBK101" s="80"/>
      <c r="HBL101" s="80"/>
      <c r="HBM101" s="80"/>
      <c r="HBN101" s="80"/>
      <c r="HBO101" s="80"/>
      <c r="HBP101" s="80"/>
      <c r="HBQ101" s="80"/>
      <c r="HBR101" s="80"/>
      <c r="HBS101" s="80"/>
      <c r="HBT101" s="80"/>
      <c r="HBU101" s="80"/>
      <c r="HBV101" s="80"/>
      <c r="HBW101" s="80"/>
      <c r="HBX101" s="80"/>
      <c r="HBY101" s="80"/>
      <c r="HBZ101" s="80"/>
      <c r="HCA101" s="80"/>
      <c r="HCB101" s="80"/>
      <c r="HCC101" s="80"/>
      <c r="HCD101" s="80"/>
      <c r="HCE101" s="80"/>
      <c r="HCF101" s="80"/>
      <c r="HCG101" s="80"/>
      <c r="HCH101" s="80"/>
      <c r="HCI101" s="80"/>
      <c r="HCJ101" s="80"/>
      <c r="HCK101" s="80"/>
      <c r="HCL101" s="80"/>
      <c r="HCM101" s="80"/>
      <c r="HCN101" s="80"/>
      <c r="HCO101" s="80"/>
      <c r="HCP101" s="80"/>
      <c r="HCQ101" s="80"/>
      <c r="HCR101" s="80"/>
      <c r="HCS101" s="80"/>
      <c r="HCT101" s="80"/>
      <c r="HCU101" s="80"/>
      <c r="HCV101" s="80"/>
      <c r="HCW101" s="80"/>
      <c r="HCX101" s="80"/>
      <c r="HCY101" s="80"/>
      <c r="HCZ101" s="80"/>
      <c r="HDA101" s="80"/>
      <c r="HDB101" s="80"/>
      <c r="HDC101" s="80"/>
      <c r="HDD101" s="80"/>
      <c r="HDE101" s="80"/>
      <c r="HDF101" s="80"/>
      <c r="HDG101" s="80"/>
      <c r="HDH101" s="80"/>
      <c r="HDI101" s="80"/>
      <c r="HDJ101" s="80"/>
      <c r="HDK101" s="80"/>
      <c r="HDL101" s="80"/>
      <c r="HDM101" s="80"/>
      <c r="HDN101" s="80"/>
      <c r="HDO101" s="80"/>
      <c r="HDP101" s="80"/>
      <c r="HDQ101" s="80"/>
      <c r="HDR101" s="80"/>
      <c r="HDS101" s="80"/>
      <c r="HDT101" s="80"/>
      <c r="HDU101" s="80"/>
      <c r="HDV101" s="80"/>
      <c r="HDW101" s="80"/>
      <c r="HDX101" s="80"/>
      <c r="HDY101" s="80"/>
      <c r="HDZ101" s="80"/>
      <c r="HEA101" s="80"/>
      <c r="HEB101" s="80"/>
      <c r="HEC101" s="80"/>
      <c r="HED101" s="80"/>
      <c r="HEE101" s="80"/>
      <c r="HEF101" s="80"/>
      <c r="HEG101" s="80"/>
      <c r="HEH101" s="80"/>
      <c r="HEI101" s="80"/>
      <c r="HEJ101" s="80"/>
      <c r="HEK101" s="80"/>
      <c r="HEL101" s="80"/>
      <c r="HEM101" s="80"/>
      <c r="HEN101" s="80"/>
      <c r="HEO101" s="80"/>
      <c r="HEP101" s="80"/>
      <c r="HEQ101" s="80"/>
      <c r="HER101" s="80"/>
      <c r="HES101" s="80"/>
      <c r="HET101" s="80"/>
      <c r="HEU101" s="80"/>
      <c r="HEV101" s="80"/>
      <c r="HEW101" s="80"/>
      <c r="HEX101" s="80"/>
      <c r="HEY101" s="80"/>
      <c r="HEZ101" s="80"/>
      <c r="HFA101" s="80"/>
      <c r="HFB101" s="80"/>
      <c r="HFC101" s="80"/>
      <c r="HFD101" s="80"/>
      <c r="HFE101" s="80"/>
      <c r="HFF101" s="80"/>
      <c r="HFG101" s="80"/>
      <c r="HFH101" s="80"/>
      <c r="HFI101" s="80"/>
      <c r="HFJ101" s="80"/>
      <c r="HFK101" s="80"/>
      <c r="HFL101" s="80"/>
      <c r="HFM101" s="80"/>
      <c r="HFN101" s="80"/>
      <c r="HFO101" s="80"/>
      <c r="HFP101" s="80"/>
      <c r="HFQ101" s="80"/>
      <c r="HFR101" s="80"/>
      <c r="HFS101" s="80"/>
      <c r="HFT101" s="80"/>
      <c r="HFU101" s="80"/>
      <c r="HFV101" s="80"/>
      <c r="HFW101" s="80"/>
      <c r="HFX101" s="80"/>
      <c r="HFY101" s="80"/>
      <c r="HFZ101" s="80"/>
      <c r="HGA101" s="80"/>
      <c r="HGB101" s="80"/>
      <c r="HGC101" s="80"/>
      <c r="HGD101" s="80"/>
      <c r="HGE101" s="80"/>
      <c r="HGF101" s="80"/>
      <c r="HGG101" s="80"/>
      <c r="HGH101" s="80"/>
      <c r="HGI101" s="80"/>
      <c r="HGJ101" s="80"/>
      <c r="HGK101" s="80"/>
      <c r="HGL101" s="80"/>
      <c r="HGM101" s="80"/>
      <c r="HGN101" s="80"/>
      <c r="HGO101" s="80"/>
      <c r="HGP101" s="80"/>
      <c r="HGQ101" s="80"/>
      <c r="HGR101" s="80"/>
      <c r="HGS101" s="80"/>
      <c r="HGT101" s="80"/>
      <c r="HGU101" s="80"/>
      <c r="HGV101" s="80"/>
      <c r="HGW101" s="80"/>
      <c r="HGX101" s="80"/>
      <c r="HGY101" s="80"/>
      <c r="HGZ101" s="80"/>
      <c r="HHA101" s="80"/>
      <c r="HHB101" s="80"/>
      <c r="HHC101" s="80"/>
      <c r="HHD101" s="80"/>
      <c r="HHE101" s="80"/>
      <c r="HHF101" s="80"/>
      <c r="HHG101" s="80"/>
      <c r="HHH101" s="80"/>
      <c r="HHI101" s="80"/>
      <c r="HHJ101" s="80"/>
      <c r="HHK101" s="80"/>
      <c r="HHL101" s="80"/>
      <c r="HHM101" s="80"/>
      <c r="HHN101" s="80"/>
      <c r="HHO101" s="80"/>
      <c r="HHP101" s="80"/>
      <c r="HHQ101" s="80"/>
      <c r="HHR101" s="80"/>
      <c r="HHS101" s="80"/>
      <c r="HHT101" s="80"/>
      <c r="HHU101" s="80"/>
      <c r="HHV101" s="80"/>
      <c r="HHW101" s="80"/>
      <c r="HHX101" s="80"/>
      <c r="HHY101" s="80"/>
      <c r="HHZ101" s="80"/>
      <c r="HIA101" s="80"/>
      <c r="HIB101" s="80"/>
      <c r="HIC101" s="80"/>
      <c r="HID101" s="80"/>
      <c r="HIE101" s="80"/>
      <c r="HIF101" s="80"/>
      <c r="HIG101" s="80"/>
      <c r="HIH101" s="80"/>
      <c r="HII101" s="80"/>
      <c r="HIJ101" s="80"/>
      <c r="HIK101" s="80"/>
      <c r="HIL101" s="80"/>
      <c r="HIM101" s="80"/>
      <c r="HIN101" s="80"/>
      <c r="HIO101" s="80"/>
      <c r="HIP101" s="80"/>
      <c r="HIQ101" s="80"/>
      <c r="HIR101" s="80"/>
      <c r="HIS101" s="80"/>
      <c r="HIT101" s="80"/>
      <c r="HIU101" s="80"/>
      <c r="HIV101" s="80"/>
      <c r="HIW101" s="80"/>
      <c r="HIX101" s="80"/>
      <c r="HIY101" s="80"/>
      <c r="HIZ101" s="80"/>
      <c r="HJA101" s="80"/>
      <c r="HJB101" s="80"/>
      <c r="HJC101" s="80"/>
      <c r="HJD101" s="80"/>
      <c r="HJE101" s="80"/>
      <c r="HJF101" s="80"/>
      <c r="HJG101" s="80"/>
      <c r="HJH101" s="80"/>
      <c r="HJI101" s="80"/>
      <c r="HJJ101" s="80"/>
      <c r="HJK101" s="80"/>
      <c r="HJL101" s="80"/>
      <c r="HJM101" s="80"/>
      <c r="HJN101" s="80"/>
      <c r="HJO101" s="80"/>
      <c r="HJP101" s="80"/>
      <c r="HJQ101" s="80"/>
      <c r="HJR101" s="80"/>
      <c r="HJS101" s="80"/>
      <c r="HJT101" s="80"/>
      <c r="HJU101" s="80"/>
      <c r="HJV101" s="80"/>
      <c r="HJW101" s="80"/>
      <c r="HJX101" s="80"/>
      <c r="HJY101" s="80"/>
      <c r="HJZ101" s="80"/>
      <c r="HKA101" s="80"/>
      <c r="HKB101" s="80"/>
      <c r="HKC101" s="80"/>
      <c r="HKD101" s="80"/>
      <c r="HKE101" s="80"/>
      <c r="HKF101" s="80"/>
      <c r="HKG101" s="80"/>
      <c r="HKH101" s="80"/>
      <c r="HKI101" s="80"/>
      <c r="HKJ101" s="80"/>
      <c r="HKK101" s="80"/>
      <c r="HKL101" s="80"/>
      <c r="HKM101" s="80"/>
      <c r="HKN101" s="80"/>
      <c r="HKO101" s="80"/>
      <c r="HKP101" s="80"/>
      <c r="HKQ101" s="80"/>
      <c r="HKR101" s="80"/>
      <c r="HKS101" s="80"/>
      <c r="HKT101" s="80"/>
      <c r="HKU101" s="80"/>
      <c r="HKV101" s="80"/>
      <c r="HKW101" s="80"/>
      <c r="HKX101" s="80"/>
      <c r="HKY101" s="80"/>
      <c r="HKZ101" s="80"/>
      <c r="HLA101" s="80"/>
      <c r="HLB101" s="80"/>
      <c r="HLC101" s="80"/>
      <c r="HLD101" s="80"/>
      <c r="HLE101" s="80"/>
      <c r="HLF101" s="80"/>
      <c r="HLG101" s="80"/>
      <c r="HLH101" s="80"/>
      <c r="HLI101" s="80"/>
      <c r="HLJ101" s="80"/>
      <c r="HLK101" s="80"/>
      <c r="HLL101" s="80"/>
      <c r="HLM101" s="80"/>
      <c r="HLN101" s="80"/>
      <c r="HLO101" s="80"/>
      <c r="HLP101" s="80"/>
      <c r="HLQ101" s="80"/>
      <c r="HLR101" s="80"/>
      <c r="HLS101" s="80"/>
      <c r="HLT101" s="80"/>
      <c r="HLU101" s="80"/>
      <c r="HLV101" s="80"/>
      <c r="HLW101" s="80"/>
      <c r="HLX101" s="80"/>
      <c r="HLY101" s="80"/>
      <c r="HLZ101" s="80"/>
      <c r="HMA101" s="80"/>
      <c r="HMB101" s="80"/>
      <c r="HMC101" s="80"/>
      <c r="HMD101" s="80"/>
      <c r="HME101" s="80"/>
      <c r="HMF101" s="80"/>
      <c r="HMG101" s="80"/>
      <c r="HMH101" s="80"/>
      <c r="HMI101" s="80"/>
      <c r="HMJ101" s="80"/>
      <c r="HMK101" s="80"/>
      <c r="HML101" s="80"/>
      <c r="HMM101" s="80"/>
      <c r="HMN101" s="80"/>
      <c r="HMO101" s="80"/>
      <c r="HMP101" s="80"/>
      <c r="HMQ101" s="80"/>
      <c r="HMR101" s="80"/>
      <c r="HMS101" s="80"/>
      <c r="HMT101" s="80"/>
      <c r="HMU101" s="80"/>
      <c r="HMV101" s="80"/>
      <c r="HMW101" s="80"/>
      <c r="HMX101" s="80"/>
      <c r="HMY101" s="80"/>
      <c r="HMZ101" s="80"/>
      <c r="HNA101" s="80"/>
      <c r="HNB101" s="80"/>
      <c r="HNC101" s="80"/>
      <c r="HND101" s="80"/>
      <c r="HNE101" s="80"/>
      <c r="HNF101" s="80"/>
      <c r="HNG101" s="80"/>
      <c r="HNH101" s="80"/>
      <c r="HNI101" s="80"/>
      <c r="HNJ101" s="80"/>
      <c r="HNK101" s="80"/>
      <c r="HNL101" s="80"/>
      <c r="HNM101" s="80"/>
      <c r="HNN101" s="80"/>
      <c r="HNO101" s="80"/>
      <c r="HNP101" s="80"/>
      <c r="HNQ101" s="80"/>
      <c r="HNR101" s="80"/>
      <c r="HNS101" s="80"/>
      <c r="HNT101" s="80"/>
      <c r="HNU101" s="80"/>
      <c r="HNV101" s="80"/>
      <c r="HNW101" s="80"/>
      <c r="HNX101" s="80"/>
      <c r="HNY101" s="80"/>
      <c r="HNZ101" s="80"/>
      <c r="HOA101" s="80"/>
      <c r="HOB101" s="80"/>
      <c r="HOC101" s="80"/>
      <c r="HOD101" s="80"/>
      <c r="HOE101" s="80"/>
      <c r="HOF101" s="80"/>
      <c r="HOG101" s="80"/>
      <c r="HOH101" s="80"/>
      <c r="HOI101" s="80"/>
      <c r="HOJ101" s="80"/>
      <c r="HOK101" s="80"/>
      <c r="HOL101" s="80"/>
      <c r="HOM101" s="80"/>
      <c r="HON101" s="80"/>
      <c r="HOO101" s="80"/>
      <c r="HOP101" s="80"/>
      <c r="HOQ101" s="80"/>
      <c r="HOR101" s="80"/>
      <c r="HOS101" s="80"/>
      <c r="HOT101" s="80"/>
      <c r="HOU101" s="80"/>
      <c r="HOV101" s="80"/>
      <c r="HOW101" s="80"/>
      <c r="HOX101" s="80"/>
      <c r="HOY101" s="80"/>
      <c r="HOZ101" s="80"/>
      <c r="HPA101" s="80"/>
      <c r="HPB101" s="80"/>
      <c r="HPC101" s="80"/>
      <c r="HPD101" s="80"/>
      <c r="HPE101" s="80"/>
      <c r="HPF101" s="80"/>
      <c r="HPG101" s="80"/>
      <c r="HPH101" s="80"/>
      <c r="HPI101" s="80"/>
      <c r="HPJ101" s="80"/>
      <c r="HPK101" s="80"/>
      <c r="HPL101" s="80"/>
      <c r="HPM101" s="80"/>
      <c r="HPN101" s="80"/>
      <c r="HPO101" s="80"/>
      <c r="HPP101" s="80"/>
      <c r="HPQ101" s="80"/>
      <c r="HPR101" s="80"/>
      <c r="HPS101" s="80"/>
      <c r="HPT101" s="80"/>
      <c r="HPU101" s="80"/>
      <c r="HPV101" s="80"/>
      <c r="HPW101" s="80"/>
      <c r="HPX101" s="80"/>
      <c r="HPY101" s="80"/>
      <c r="HPZ101" s="80"/>
      <c r="HQA101" s="80"/>
      <c r="HQB101" s="80"/>
      <c r="HQC101" s="80"/>
      <c r="HQD101" s="80"/>
      <c r="HQE101" s="80"/>
      <c r="HQF101" s="80"/>
      <c r="HQG101" s="80"/>
      <c r="HQH101" s="80"/>
      <c r="HQI101" s="80"/>
      <c r="HQJ101" s="80"/>
      <c r="HQK101" s="80"/>
      <c r="HQL101" s="80"/>
      <c r="HQM101" s="80"/>
      <c r="HQN101" s="80"/>
      <c r="HQO101" s="80"/>
      <c r="HQP101" s="80"/>
      <c r="HQQ101" s="80"/>
      <c r="HQR101" s="80"/>
      <c r="HQS101" s="80"/>
      <c r="HQT101" s="80"/>
      <c r="HQU101" s="80"/>
      <c r="HQV101" s="80"/>
      <c r="HQW101" s="80"/>
      <c r="HQX101" s="80"/>
      <c r="HQY101" s="80"/>
      <c r="HQZ101" s="80"/>
      <c r="HRA101" s="80"/>
      <c r="HRB101" s="80"/>
      <c r="HRC101" s="80"/>
      <c r="HRD101" s="80"/>
      <c r="HRE101" s="80"/>
      <c r="HRF101" s="80"/>
      <c r="HRG101" s="80"/>
      <c r="HRH101" s="80"/>
      <c r="HRI101" s="80"/>
      <c r="HRJ101" s="80"/>
      <c r="HRK101" s="80"/>
      <c r="HRL101" s="80"/>
      <c r="HRM101" s="80"/>
      <c r="HRN101" s="80"/>
      <c r="HRO101" s="80"/>
      <c r="HRP101" s="80"/>
      <c r="HRQ101" s="80"/>
      <c r="HRR101" s="80"/>
      <c r="HRS101" s="80"/>
      <c r="HRT101" s="80"/>
      <c r="HRU101" s="80"/>
      <c r="HRV101" s="80"/>
      <c r="HRW101" s="80"/>
      <c r="HRX101" s="80"/>
      <c r="HRY101" s="80"/>
      <c r="HRZ101" s="80"/>
      <c r="HSA101" s="80"/>
      <c r="HSB101" s="80"/>
      <c r="HSC101" s="80"/>
      <c r="HSD101" s="80"/>
      <c r="HSE101" s="80"/>
      <c r="HSF101" s="80"/>
      <c r="HSG101" s="80"/>
      <c r="HSH101" s="80"/>
      <c r="HSI101" s="80"/>
      <c r="HSJ101" s="80"/>
      <c r="HSK101" s="80"/>
      <c r="HSL101" s="80"/>
      <c r="HSM101" s="80"/>
      <c r="HSN101" s="80"/>
      <c r="HSO101" s="80"/>
      <c r="HSP101" s="80"/>
      <c r="HSQ101" s="80"/>
      <c r="HSR101" s="80"/>
      <c r="HSS101" s="80"/>
      <c r="HST101" s="80"/>
      <c r="HSU101" s="80"/>
      <c r="HSV101" s="80"/>
      <c r="HSW101" s="80"/>
      <c r="HSX101" s="80"/>
      <c r="HSY101" s="80"/>
      <c r="HSZ101" s="80"/>
      <c r="HTA101" s="80"/>
      <c r="HTB101" s="80"/>
      <c r="HTC101" s="80"/>
      <c r="HTD101" s="80"/>
      <c r="HTE101" s="80"/>
      <c r="HTF101" s="80"/>
      <c r="HTG101" s="80"/>
      <c r="HTH101" s="80"/>
      <c r="HTI101" s="80"/>
      <c r="HTJ101" s="80"/>
      <c r="HTK101" s="80"/>
      <c r="HTL101" s="80"/>
      <c r="HTM101" s="80"/>
      <c r="HTN101" s="80"/>
      <c r="HTO101" s="80"/>
      <c r="HTP101" s="80"/>
      <c r="HTQ101" s="80"/>
      <c r="HTR101" s="80"/>
      <c r="HTS101" s="80"/>
      <c r="HTT101" s="80"/>
      <c r="HTU101" s="80"/>
      <c r="HTV101" s="80"/>
      <c r="HTW101" s="80"/>
      <c r="HTX101" s="80"/>
      <c r="HTY101" s="80"/>
      <c r="HTZ101" s="80"/>
      <c r="HUA101" s="80"/>
      <c r="HUB101" s="80"/>
      <c r="HUC101" s="80"/>
      <c r="HUD101" s="80"/>
      <c r="HUE101" s="80"/>
      <c r="HUF101" s="80"/>
      <c r="HUG101" s="80"/>
      <c r="HUH101" s="80"/>
      <c r="HUI101" s="80"/>
      <c r="HUJ101" s="80"/>
      <c r="HUK101" s="80"/>
      <c r="HUL101" s="80"/>
      <c r="HUM101" s="80"/>
      <c r="HUN101" s="80"/>
      <c r="HUO101" s="80"/>
      <c r="HUP101" s="80"/>
      <c r="HUQ101" s="80"/>
      <c r="HUR101" s="80"/>
      <c r="HUS101" s="80"/>
      <c r="HUT101" s="80"/>
      <c r="HUU101" s="80"/>
      <c r="HUV101" s="80"/>
      <c r="HUW101" s="80"/>
      <c r="HUX101" s="80"/>
      <c r="HUY101" s="80"/>
      <c r="HUZ101" s="80"/>
      <c r="HVA101" s="80"/>
      <c r="HVB101" s="80"/>
      <c r="HVC101" s="80"/>
      <c r="HVD101" s="80"/>
      <c r="HVE101" s="80"/>
      <c r="HVF101" s="80"/>
      <c r="HVG101" s="80"/>
      <c r="HVH101" s="80"/>
      <c r="HVI101" s="80"/>
      <c r="HVJ101" s="80"/>
      <c r="HVK101" s="80"/>
      <c r="HVL101" s="80"/>
      <c r="HVM101" s="80"/>
      <c r="HVN101" s="80"/>
      <c r="HVO101" s="80"/>
      <c r="HVP101" s="80"/>
      <c r="HVQ101" s="80"/>
      <c r="HVR101" s="80"/>
      <c r="HVS101" s="80"/>
      <c r="HVT101" s="80"/>
      <c r="HVU101" s="80"/>
      <c r="HVV101" s="80"/>
      <c r="HVW101" s="80"/>
      <c r="HVX101" s="80"/>
      <c r="HVY101" s="80"/>
      <c r="HVZ101" s="80"/>
      <c r="HWA101" s="80"/>
      <c r="HWB101" s="80"/>
      <c r="HWC101" s="80"/>
      <c r="HWD101" s="80"/>
      <c r="HWE101" s="80"/>
      <c r="HWF101" s="80"/>
      <c r="HWG101" s="80"/>
      <c r="HWH101" s="80"/>
      <c r="HWI101" s="80"/>
      <c r="HWJ101" s="80"/>
      <c r="HWK101" s="80"/>
      <c r="HWL101" s="80"/>
      <c r="HWM101" s="80"/>
      <c r="HWN101" s="80"/>
      <c r="HWO101" s="80"/>
      <c r="HWP101" s="80"/>
      <c r="HWQ101" s="80"/>
      <c r="HWR101" s="80"/>
      <c r="HWS101" s="80"/>
      <c r="HWT101" s="80"/>
      <c r="HWU101" s="80"/>
      <c r="HWV101" s="80"/>
      <c r="HWW101" s="80"/>
      <c r="HWX101" s="80"/>
      <c r="HWY101" s="80"/>
      <c r="HWZ101" s="80"/>
      <c r="HXA101" s="80"/>
      <c r="HXB101" s="80"/>
      <c r="HXC101" s="80"/>
      <c r="HXD101" s="80"/>
      <c r="HXE101" s="80"/>
      <c r="HXF101" s="80"/>
      <c r="HXG101" s="80"/>
      <c r="HXH101" s="80"/>
      <c r="HXI101" s="80"/>
      <c r="HXJ101" s="80"/>
      <c r="HXK101" s="80"/>
      <c r="HXL101" s="80"/>
      <c r="HXM101" s="80"/>
      <c r="HXN101" s="80"/>
      <c r="HXO101" s="80"/>
      <c r="HXP101" s="80"/>
      <c r="HXQ101" s="80"/>
      <c r="HXR101" s="80"/>
      <c r="HXS101" s="80"/>
      <c r="HXT101" s="80"/>
      <c r="HXU101" s="80"/>
      <c r="HXV101" s="80"/>
      <c r="HXW101" s="80"/>
      <c r="HXX101" s="80"/>
      <c r="HXY101" s="80"/>
      <c r="HXZ101" s="80"/>
      <c r="HYA101" s="80"/>
      <c r="HYB101" s="80"/>
      <c r="HYC101" s="80"/>
      <c r="HYD101" s="80"/>
      <c r="HYE101" s="80"/>
      <c r="HYF101" s="80"/>
      <c r="HYG101" s="80"/>
      <c r="HYH101" s="80"/>
      <c r="HYI101" s="80"/>
      <c r="HYJ101" s="80"/>
      <c r="HYK101" s="80"/>
      <c r="HYL101" s="80"/>
      <c r="HYM101" s="80"/>
      <c r="HYN101" s="80"/>
      <c r="HYO101" s="80"/>
      <c r="HYP101" s="80"/>
      <c r="HYQ101" s="80"/>
      <c r="HYR101" s="80"/>
      <c r="HYS101" s="80"/>
      <c r="HYT101" s="80"/>
      <c r="HYU101" s="80"/>
      <c r="HYV101" s="80"/>
      <c r="HYW101" s="80"/>
      <c r="HYX101" s="80"/>
      <c r="HYY101" s="80"/>
      <c r="HYZ101" s="80"/>
      <c r="HZA101" s="80"/>
      <c r="HZB101" s="80"/>
      <c r="HZC101" s="80"/>
      <c r="HZD101" s="80"/>
      <c r="HZE101" s="80"/>
      <c r="HZF101" s="80"/>
      <c r="HZG101" s="80"/>
      <c r="HZH101" s="80"/>
      <c r="HZI101" s="80"/>
      <c r="HZJ101" s="80"/>
      <c r="HZK101" s="80"/>
      <c r="HZL101" s="80"/>
      <c r="HZM101" s="80"/>
      <c r="HZN101" s="80"/>
      <c r="HZO101" s="80"/>
      <c r="HZP101" s="80"/>
      <c r="HZQ101" s="80"/>
      <c r="HZR101" s="80"/>
      <c r="HZS101" s="80"/>
      <c r="HZT101" s="80"/>
      <c r="HZU101" s="80"/>
      <c r="HZV101" s="80"/>
      <c r="HZW101" s="80"/>
      <c r="HZX101" s="80"/>
      <c r="HZY101" s="80"/>
      <c r="HZZ101" s="80"/>
      <c r="IAA101" s="80"/>
      <c r="IAB101" s="80"/>
      <c r="IAC101" s="80"/>
      <c r="IAD101" s="80"/>
      <c r="IAE101" s="80"/>
      <c r="IAF101" s="80"/>
      <c r="IAG101" s="80"/>
      <c r="IAH101" s="80"/>
      <c r="IAI101" s="80"/>
      <c r="IAJ101" s="80"/>
      <c r="IAK101" s="80"/>
      <c r="IAL101" s="80"/>
      <c r="IAM101" s="80"/>
      <c r="IAN101" s="80"/>
      <c r="IAO101" s="80"/>
      <c r="IAP101" s="80"/>
      <c r="IAQ101" s="80"/>
      <c r="IAR101" s="80"/>
      <c r="IAS101" s="80"/>
      <c r="IAT101" s="80"/>
      <c r="IAU101" s="80"/>
      <c r="IAV101" s="80"/>
      <c r="IAW101" s="80"/>
      <c r="IAX101" s="80"/>
      <c r="IAY101" s="80"/>
      <c r="IAZ101" s="80"/>
      <c r="IBA101" s="80"/>
      <c r="IBB101" s="80"/>
      <c r="IBC101" s="80"/>
      <c r="IBD101" s="80"/>
      <c r="IBE101" s="80"/>
      <c r="IBF101" s="80"/>
      <c r="IBG101" s="80"/>
      <c r="IBH101" s="80"/>
      <c r="IBI101" s="80"/>
      <c r="IBJ101" s="80"/>
      <c r="IBK101" s="80"/>
      <c r="IBL101" s="80"/>
      <c r="IBM101" s="80"/>
      <c r="IBN101" s="80"/>
      <c r="IBO101" s="80"/>
      <c r="IBP101" s="80"/>
      <c r="IBQ101" s="80"/>
      <c r="IBR101" s="80"/>
      <c r="IBS101" s="80"/>
      <c r="IBT101" s="80"/>
      <c r="IBU101" s="80"/>
      <c r="IBV101" s="80"/>
      <c r="IBW101" s="80"/>
      <c r="IBX101" s="80"/>
      <c r="IBY101" s="80"/>
      <c r="IBZ101" s="80"/>
      <c r="ICA101" s="80"/>
      <c r="ICB101" s="80"/>
      <c r="ICC101" s="80"/>
      <c r="ICD101" s="80"/>
      <c r="ICE101" s="80"/>
      <c r="ICF101" s="80"/>
      <c r="ICG101" s="80"/>
      <c r="ICH101" s="80"/>
      <c r="ICI101" s="80"/>
      <c r="ICJ101" s="80"/>
      <c r="ICK101" s="80"/>
      <c r="ICL101" s="80"/>
      <c r="ICM101" s="80"/>
      <c r="ICN101" s="80"/>
      <c r="ICO101" s="80"/>
      <c r="ICP101" s="80"/>
      <c r="ICQ101" s="80"/>
      <c r="ICR101" s="80"/>
      <c r="ICS101" s="80"/>
      <c r="ICT101" s="80"/>
      <c r="ICU101" s="80"/>
      <c r="ICV101" s="80"/>
      <c r="ICW101" s="80"/>
      <c r="ICX101" s="80"/>
      <c r="ICY101" s="80"/>
      <c r="ICZ101" s="80"/>
      <c r="IDA101" s="80"/>
      <c r="IDB101" s="80"/>
      <c r="IDC101" s="80"/>
      <c r="IDD101" s="80"/>
      <c r="IDE101" s="80"/>
      <c r="IDF101" s="80"/>
      <c r="IDG101" s="80"/>
      <c r="IDH101" s="80"/>
      <c r="IDI101" s="80"/>
      <c r="IDJ101" s="80"/>
      <c r="IDK101" s="80"/>
      <c r="IDL101" s="80"/>
      <c r="IDM101" s="80"/>
      <c r="IDN101" s="80"/>
      <c r="IDO101" s="80"/>
      <c r="IDP101" s="80"/>
      <c r="IDQ101" s="80"/>
      <c r="IDR101" s="80"/>
      <c r="IDS101" s="80"/>
      <c r="IDT101" s="80"/>
      <c r="IDU101" s="80"/>
      <c r="IDV101" s="80"/>
      <c r="IDW101" s="80"/>
      <c r="IDX101" s="80"/>
      <c r="IDY101" s="80"/>
      <c r="IDZ101" s="80"/>
      <c r="IEA101" s="80"/>
      <c r="IEB101" s="80"/>
      <c r="IEC101" s="80"/>
      <c r="IED101" s="80"/>
      <c r="IEE101" s="80"/>
      <c r="IEF101" s="80"/>
      <c r="IEG101" s="80"/>
      <c r="IEH101" s="80"/>
      <c r="IEI101" s="80"/>
      <c r="IEJ101" s="80"/>
      <c r="IEK101" s="80"/>
      <c r="IEL101" s="80"/>
      <c r="IEM101" s="80"/>
      <c r="IEN101" s="80"/>
      <c r="IEO101" s="80"/>
      <c r="IEP101" s="80"/>
      <c r="IEQ101" s="80"/>
      <c r="IER101" s="80"/>
      <c r="IES101" s="80"/>
      <c r="IET101" s="80"/>
      <c r="IEU101" s="80"/>
      <c r="IEV101" s="80"/>
      <c r="IEW101" s="80"/>
      <c r="IEX101" s="80"/>
      <c r="IEY101" s="80"/>
      <c r="IEZ101" s="80"/>
      <c r="IFA101" s="80"/>
      <c r="IFB101" s="80"/>
      <c r="IFC101" s="80"/>
      <c r="IFD101" s="80"/>
      <c r="IFE101" s="80"/>
      <c r="IFF101" s="80"/>
      <c r="IFG101" s="80"/>
      <c r="IFH101" s="80"/>
      <c r="IFI101" s="80"/>
      <c r="IFJ101" s="80"/>
      <c r="IFK101" s="80"/>
      <c r="IFL101" s="80"/>
      <c r="IFM101" s="80"/>
      <c r="IFN101" s="80"/>
      <c r="IFO101" s="80"/>
      <c r="IFP101" s="80"/>
      <c r="IFQ101" s="80"/>
      <c r="IFR101" s="80"/>
      <c r="IFS101" s="80"/>
      <c r="IFT101" s="80"/>
      <c r="IFU101" s="80"/>
      <c r="IFV101" s="80"/>
      <c r="IFW101" s="80"/>
      <c r="IFX101" s="80"/>
      <c r="IFY101" s="80"/>
      <c r="IFZ101" s="80"/>
      <c r="IGA101" s="80"/>
      <c r="IGB101" s="80"/>
      <c r="IGC101" s="80"/>
      <c r="IGD101" s="80"/>
      <c r="IGE101" s="80"/>
      <c r="IGF101" s="80"/>
      <c r="IGG101" s="80"/>
      <c r="IGH101" s="80"/>
      <c r="IGI101" s="80"/>
      <c r="IGJ101" s="80"/>
      <c r="IGK101" s="80"/>
      <c r="IGL101" s="80"/>
      <c r="IGM101" s="80"/>
      <c r="IGN101" s="80"/>
      <c r="IGO101" s="80"/>
      <c r="IGP101" s="80"/>
      <c r="IGQ101" s="80"/>
      <c r="IGR101" s="80"/>
      <c r="IGS101" s="80"/>
      <c r="IGT101" s="80"/>
      <c r="IGU101" s="80"/>
      <c r="IGV101" s="80"/>
      <c r="IGW101" s="80"/>
      <c r="IGX101" s="80"/>
      <c r="IGY101" s="80"/>
      <c r="IGZ101" s="80"/>
      <c r="IHA101" s="80"/>
      <c r="IHB101" s="80"/>
      <c r="IHC101" s="80"/>
      <c r="IHD101" s="80"/>
      <c r="IHE101" s="80"/>
      <c r="IHF101" s="80"/>
      <c r="IHG101" s="80"/>
      <c r="IHH101" s="80"/>
      <c r="IHI101" s="80"/>
      <c r="IHJ101" s="80"/>
      <c r="IHK101" s="80"/>
      <c r="IHL101" s="80"/>
      <c r="IHM101" s="80"/>
      <c r="IHN101" s="80"/>
      <c r="IHO101" s="80"/>
      <c r="IHP101" s="80"/>
      <c r="IHQ101" s="80"/>
      <c r="IHR101" s="80"/>
      <c r="IHS101" s="80"/>
      <c r="IHT101" s="80"/>
      <c r="IHU101" s="80"/>
      <c r="IHV101" s="80"/>
      <c r="IHW101" s="80"/>
      <c r="IHX101" s="80"/>
      <c r="IHY101" s="80"/>
      <c r="IHZ101" s="80"/>
      <c r="IIA101" s="80"/>
      <c r="IIB101" s="80"/>
      <c r="IIC101" s="80"/>
      <c r="IID101" s="80"/>
      <c r="IIE101" s="80"/>
      <c r="IIF101" s="80"/>
      <c r="IIG101" s="80"/>
      <c r="IIH101" s="80"/>
      <c r="III101" s="80"/>
      <c r="IIJ101" s="80"/>
      <c r="IIK101" s="80"/>
      <c r="IIL101" s="80"/>
      <c r="IIM101" s="80"/>
      <c r="IIN101" s="80"/>
      <c r="IIO101" s="80"/>
      <c r="IIP101" s="80"/>
      <c r="IIQ101" s="80"/>
      <c r="IIR101" s="80"/>
      <c r="IIS101" s="80"/>
      <c r="IIT101" s="80"/>
      <c r="IIU101" s="80"/>
      <c r="IIV101" s="80"/>
      <c r="IIW101" s="80"/>
      <c r="IIX101" s="80"/>
      <c r="IIY101" s="80"/>
      <c r="IIZ101" s="80"/>
      <c r="IJA101" s="80"/>
      <c r="IJB101" s="80"/>
      <c r="IJC101" s="80"/>
      <c r="IJD101" s="80"/>
      <c r="IJE101" s="80"/>
      <c r="IJF101" s="80"/>
      <c r="IJG101" s="80"/>
      <c r="IJH101" s="80"/>
      <c r="IJI101" s="80"/>
      <c r="IJJ101" s="80"/>
      <c r="IJK101" s="80"/>
      <c r="IJL101" s="80"/>
      <c r="IJM101" s="80"/>
      <c r="IJN101" s="80"/>
      <c r="IJO101" s="80"/>
      <c r="IJP101" s="80"/>
      <c r="IJQ101" s="80"/>
      <c r="IJR101" s="80"/>
      <c r="IJS101" s="80"/>
      <c r="IJT101" s="80"/>
      <c r="IJU101" s="80"/>
      <c r="IJV101" s="80"/>
      <c r="IJW101" s="80"/>
      <c r="IJX101" s="80"/>
      <c r="IJY101" s="80"/>
      <c r="IJZ101" s="80"/>
      <c r="IKA101" s="80"/>
      <c r="IKB101" s="80"/>
      <c r="IKC101" s="80"/>
      <c r="IKD101" s="80"/>
      <c r="IKE101" s="80"/>
      <c r="IKF101" s="80"/>
      <c r="IKG101" s="80"/>
      <c r="IKH101" s="80"/>
      <c r="IKI101" s="80"/>
      <c r="IKJ101" s="80"/>
      <c r="IKK101" s="80"/>
      <c r="IKL101" s="80"/>
      <c r="IKM101" s="80"/>
      <c r="IKN101" s="80"/>
      <c r="IKO101" s="80"/>
      <c r="IKP101" s="80"/>
      <c r="IKQ101" s="80"/>
      <c r="IKR101" s="80"/>
      <c r="IKS101" s="80"/>
      <c r="IKT101" s="80"/>
      <c r="IKU101" s="80"/>
      <c r="IKV101" s="80"/>
      <c r="IKW101" s="80"/>
      <c r="IKX101" s="80"/>
      <c r="IKY101" s="80"/>
      <c r="IKZ101" s="80"/>
      <c r="ILA101" s="80"/>
      <c r="ILB101" s="80"/>
      <c r="ILC101" s="80"/>
      <c r="ILD101" s="80"/>
      <c r="ILE101" s="80"/>
      <c r="ILF101" s="80"/>
      <c r="ILG101" s="80"/>
      <c r="ILH101" s="80"/>
      <c r="ILI101" s="80"/>
      <c r="ILJ101" s="80"/>
      <c r="ILK101" s="80"/>
      <c r="ILL101" s="80"/>
      <c r="ILM101" s="80"/>
      <c r="ILN101" s="80"/>
      <c r="ILO101" s="80"/>
      <c r="ILP101" s="80"/>
      <c r="ILQ101" s="80"/>
      <c r="ILR101" s="80"/>
      <c r="ILS101" s="80"/>
      <c r="ILT101" s="80"/>
      <c r="ILU101" s="80"/>
      <c r="ILV101" s="80"/>
      <c r="ILW101" s="80"/>
      <c r="ILX101" s="80"/>
      <c r="ILY101" s="80"/>
      <c r="ILZ101" s="80"/>
      <c r="IMA101" s="80"/>
      <c r="IMB101" s="80"/>
      <c r="IMC101" s="80"/>
      <c r="IMD101" s="80"/>
      <c r="IME101" s="80"/>
      <c r="IMF101" s="80"/>
      <c r="IMG101" s="80"/>
      <c r="IMH101" s="80"/>
      <c r="IMI101" s="80"/>
      <c r="IMJ101" s="80"/>
      <c r="IMK101" s="80"/>
      <c r="IML101" s="80"/>
      <c r="IMM101" s="80"/>
      <c r="IMN101" s="80"/>
      <c r="IMO101" s="80"/>
      <c r="IMP101" s="80"/>
      <c r="IMQ101" s="80"/>
      <c r="IMR101" s="80"/>
      <c r="IMS101" s="80"/>
      <c r="IMT101" s="80"/>
      <c r="IMU101" s="80"/>
      <c r="IMV101" s="80"/>
      <c r="IMW101" s="80"/>
      <c r="IMX101" s="80"/>
      <c r="IMY101" s="80"/>
      <c r="IMZ101" s="80"/>
      <c r="INA101" s="80"/>
      <c r="INB101" s="80"/>
      <c r="INC101" s="80"/>
      <c r="IND101" s="80"/>
      <c r="INE101" s="80"/>
      <c r="INF101" s="80"/>
      <c r="ING101" s="80"/>
      <c r="INH101" s="80"/>
      <c r="INI101" s="80"/>
      <c r="INJ101" s="80"/>
      <c r="INK101" s="80"/>
      <c r="INL101" s="80"/>
      <c r="INM101" s="80"/>
      <c r="INN101" s="80"/>
      <c r="INO101" s="80"/>
      <c r="INP101" s="80"/>
      <c r="INQ101" s="80"/>
      <c r="INR101" s="80"/>
      <c r="INS101" s="80"/>
      <c r="INT101" s="80"/>
      <c r="INU101" s="80"/>
      <c r="INV101" s="80"/>
      <c r="INW101" s="80"/>
      <c r="INX101" s="80"/>
      <c r="INY101" s="80"/>
      <c r="INZ101" s="80"/>
      <c r="IOA101" s="80"/>
      <c r="IOB101" s="80"/>
      <c r="IOC101" s="80"/>
      <c r="IOD101" s="80"/>
      <c r="IOE101" s="80"/>
      <c r="IOF101" s="80"/>
      <c r="IOG101" s="80"/>
      <c r="IOH101" s="80"/>
      <c r="IOI101" s="80"/>
      <c r="IOJ101" s="80"/>
      <c r="IOK101" s="80"/>
      <c r="IOL101" s="80"/>
      <c r="IOM101" s="80"/>
      <c r="ION101" s="80"/>
      <c r="IOO101" s="80"/>
      <c r="IOP101" s="80"/>
      <c r="IOQ101" s="80"/>
      <c r="IOR101" s="80"/>
      <c r="IOS101" s="80"/>
      <c r="IOT101" s="80"/>
      <c r="IOU101" s="80"/>
      <c r="IOV101" s="80"/>
      <c r="IOW101" s="80"/>
      <c r="IOX101" s="80"/>
      <c r="IOY101" s="80"/>
      <c r="IOZ101" s="80"/>
      <c r="IPA101" s="80"/>
      <c r="IPB101" s="80"/>
      <c r="IPC101" s="80"/>
      <c r="IPD101" s="80"/>
      <c r="IPE101" s="80"/>
      <c r="IPF101" s="80"/>
      <c r="IPG101" s="80"/>
      <c r="IPH101" s="80"/>
      <c r="IPI101" s="80"/>
      <c r="IPJ101" s="80"/>
      <c r="IPK101" s="80"/>
      <c r="IPL101" s="80"/>
      <c r="IPM101" s="80"/>
      <c r="IPN101" s="80"/>
      <c r="IPO101" s="80"/>
      <c r="IPP101" s="80"/>
      <c r="IPQ101" s="80"/>
      <c r="IPR101" s="80"/>
      <c r="IPS101" s="80"/>
      <c r="IPT101" s="80"/>
      <c r="IPU101" s="80"/>
      <c r="IPV101" s="80"/>
      <c r="IPW101" s="80"/>
      <c r="IPX101" s="80"/>
      <c r="IPY101" s="80"/>
      <c r="IPZ101" s="80"/>
      <c r="IQA101" s="80"/>
      <c r="IQB101" s="80"/>
      <c r="IQC101" s="80"/>
      <c r="IQD101" s="80"/>
      <c r="IQE101" s="80"/>
      <c r="IQF101" s="80"/>
      <c r="IQG101" s="80"/>
      <c r="IQH101" s="80"/>
      <c r="IQI101" s="80"/>
      <c r="IQJ101" s="80"/>
      <c r="IQK101" s="80"/>
      <c r="IQL101" s="80"/>
      <c r="IQM101" s="80"/>
      <c r="IQN101" s="80"/>
      <c r="IQO101" s="80"/>
      <c r="IQP101" s="80"/>
      <c r="IQQ101" s="80"/>
      <c r="IQR101" s="80"/>
      <c r="IQS101" s="80"/>
      <c r="IQT101" s="80"/>
      <c r="IQU101" s="80"/>
      <c r="IQV101" s="80"/>
      <c r="IQW101" s="80"/>
      <c r="IQX101" s="80"/>
      <c r="IQY101" s="80"/>
      <c r="IQZ101" s="80"/>
      <c r="IRA101" s="80"/>
      <c r="IRB101" s="80"/>
      <c r="IRC101" s="80"/>
      <c r="IRD101" s="80"/>
      <c r="IRE101" s="80"/>
      <c r="IRF101" s="80"/>
      <c r="IRG101" s="80"/>
      <c r="IRH101" s="80"/>
      <c r="IRI101" s="80"/>
      <c r="IRJ101" s="80"/>
      <c r="IRK101" s="80"/>
      <c r="IRL101" s="80"/>
      <c r="IRM101" s="80"/>
      <c r="IRN101" s="80"/>
      <c r="IRO101" s="80"/>
      <c r="IRP101" s="80"/>
      <c r="IRQ101" s="80"/>
      <c r="IRR101" s="80"/>
      <c r="IRS101" s="80"/>
      <c r="IRT101" s="80"/>
      <c r="IRU101" s="80"/>
      <c r="IRV101" s="80"/>
      <c r="IRW101" s="80"/>
      <c r="IRX101" s="80"/>
      <c r="IRY101" s="80"/>
      <c r="IRZ101" s="80"/>
      <c r="ISA101" s="80"/>
      <c r="ISB101" s="80"/>
      <c r="ISC101" s="80"/>
      <c r="ISD101" s="80"/>
      <c r="ISE101" s="80"/>
      <c r="ISF101" s="80"/>
      <c r="ISG101" s="80"/>
      <c r="ISH101" s="80"/>
      <c r="ISI101" s="80"/>
      <c r="ISJ101" s="80"/>
      <c r="ISK101" s="80"/>
      <c r="ISL101" s="80"/>
      <c r="ISM101" s="80"/>
      <c r="ISN101" s="80"/>
      <c r="ISO101" s="80"/>
      <c r="ISP101" s="80"/>
      <c r="ISQ101" s="80"/>
      <c r="ISR101" s="80"/>
      <c r="ISS101" s="80"/>
      <c r="IST101" s="80"/>
      <c r="ISU101" s="80"/>
      <c r="ISV101" s="80"/>
      <c r="ISW101" s="80"/>
      <c r="ISX101" s="80"/>
      <c r="ISY101" s="80"/>
      <c r="ISZ101" s="80"/>
      <c r="ITA101" s="80"/>
      <c r="ITB101" s="80"/>
      <c r="ITC101" s="80"/>
      <c r="ITD101" s="80"/>
      <c r="ITE101" s="80"/>
      <c r="ITF101" s="80"/>
      <c r="ITG101" s="80"/>
      <c r="ITH101" s="80"/>
      <c r="ITI101" s="80"/>
      <c r="ITJ101" s="80"/>
      <c r="ITK101" s="80"/>
      <c r="ITL101" s="80"/>
      <c r="ITM101" s="80"/>
      <c r="ITN101" s="80"/>
      <c r="ITO101" s="80"/>
      <c r="ITP101" s="80"/>
      <c r="ITQ101" s="80"/>
      <c r="ITR101" s="80"/>
      <c r="ITS101" s="80"/>
      <c r="ITT101" s="80"/>
      <c r="ITU101" s="80"/>
      <c r="ITV101" s="80"/>
      <c r="ITW101" s="80"/>
      <c r="ITX101" s="80"/>
      <c r="ITY101" s="80"/>
      <c r="ITZ101" s="80"/>
      <c r="IUA101" s="80"/>
      <c r="IUB101" s="80"/>
      <c r="IUC101" s="80"/>
      <c r="IUD101" s="80"/>
      <c r="IUE101" s="80"/>
      <c r="IUF101" s="80"/>
      <c r="IUG101" s="80"/>
      <c r="IUH101" s="80"/>
      <c r="IUI101" s="80"/>
      <c r="IUJ101" s="80"/>
      <c r="IUK101" s="80"/>
      <c r="IUL101" s="80"/>
      <c r="IUM101" s="80"/>
      <c r="IUN101" s="80"/>
      <c r="IUO101" s="80"/>
      <c r="IUP101" s="80"/>
      <c r="IUQ101" s="80"/>
      <c r="IUR101" s="80"/>
      <c r="IUS101" s="80"/>
      <c r="IUT101" s="80"/>
      <c r="IUU101" s="80"/>
      <c r="IUV101" s="80"/>
      <c r="IUW101" s="80"/>
      <c r="IUX101" s="80"/>
      <c r="IUY101" s="80"/>
      <c r="IUZ101" s="80"/>
      <c r="IVA101" s="80"/>
      <c r="IVB101" s="80"/>
      <c r="IVC101" s="80"/>
      <c r="IVD101" s="80"/>
      <c r="IVE101" s="80"/>
      <c r="IVF101" s="80"/>
      <c r="IVG101" s="80"/>
      <c r="IVH101" s="80"/>
      <c r="IVI101" s="80"/>
      <c r="IVJ101" s="80"/>
      <c r="IVK101" s="80"/>
      <c r="IVL101" s="80"/>
      <c r="IVM101" s="80"/>
      <c r="IVN101" s="80"/>
      <c r="IVO101" s="80"/>
      <c r="IVP101" s="80"/>
      <c r="IVQ101" s="80"/>
      <c r="IVR101" s="80"/>
      <c r="IVS101" s="80"/>
      <c r="IVT101" s="80"/>
      <c r="IVU101" s="80"/>
      <c r="IVV101" s="80"/>
      <c r="IVW101" s="80"/>
      <c r="IVX101" s="80"/>
      <c r="IVY101" s="80"/>
      <c r="IVZ101" s="80"/>
      <c r="IWA101" s="80"/>
      <c r="IWB101" s="80"/>
      <c r="IWC101" s="80"/>
      <c r="IWD101" s="80"/>
      <c r="IWE101" s="80"/>
      <c r="IWF101" s="80"/>
      <c r="IWG101" s="80"/>
      <c r="IWH101" s="80"/>
      <c r="IWI101" s="80"/>
      <c r="IWJ101" s="80"/>
      <c r="IWK101" s="80"/>
      <c r="IWL101" s="80"/>
      <c r="IWM101" s="80"/>
      <c r="IWN101" s="80"/>
      <c r="IWO101" s="80"/>
      <c r="IWP101" s="80"/>
      <c r="IWQ101" s="80"/>
      <c r="IWR101" s="80"/>
      <c r="IWS101" s="80"/>
      <c r="IWT101" s="80"/>
      <c r="IWU101" s="80"/>
      <c r="IWV101" s="80"/>
      <c r="IWW101" s="80"/>
      <c r="IWX101" s="80"/>
      <c r="IWY101" s="80"/>
      <c r="IWZ101" s="80"/>
      <c r="IXA101" s="80"/>
      <c r="IXB101" s="80"/>
      <c r="IXC101" s="80"/>
      <c r="IXD101" s="80"/>
      <c r="IXE101" s="80"/>
      <c r="IXF101" s="80"/>
      <c r="IXG101" s="80"/>
      <c r="IXH101" s="80"/>
      <c r="IXI101" s="80"/>
      <c r="IXJ101" s="80"/>
      <c r="IXK101" s="80"/>
      <c r="IXL101" s="80"/>
      <c r="IXM101" s="80"/>
      <c r="IXN101" s="80"/>
      <c r="IXO101" s="80"/>
      <c r="IXP101" s="80"/>
      <c r="IXQ101" s="80"/>
      <c r="IXR101" s="80"/>
      <c r="IXS101" s="80"/>
      <c r="IXT101" s="80"/>
      <c r="IXU101" s="80"/>
      <c r="IXV101" s="80"/>
      <c r="IXW101" s="80"/>
      <c r="IXX101" s="80"/>
      <c r="IXY101" s="80"/>
      <c r="IXZ101" s="80"/>
      <c r="IYA101" s="80"/>
      <c r="IYB101" s="80"/>
      <c r="IYC101" s="80"/>
      <c r="IYD101" s="80"/>
      <c r="IYE101" s="80"/>
      <c r="IYF101" s="80"/>
      <c r="IYG101" s="80"/>
      <c r="IYH101" s="80"/>
      <c r="IYI101" s="80"/>
      <c r="IYJ101" s="80"/>
      <c r="IYK101" s="80"/>
      <c r="IYL101" s="80"/>
      <c r="IYM101" s="80"/>
      <c r="IYN101" s="80"/>
      <c r="IYO101" s="80"/>
      <c r="IYP101" s="80"/>
      <c r="IYQ101" s="80"/>
      <c r="IYR101" s="80"/>
      <c r="IYS101" s="80"/>
      <c r="IYT101" s="80"/>
      <c r="IYU101" s="80"/>
      <c r="IYV101" s="80"/>
      <c r="IYW101" s="80"/>
      <c r="IYX101" s="80"/>
      <c r="IYY101" s="80"/>
      <c r="IYZ101" s="80"/>
      <c r="IZA101" s="80"/>
      <c r="IZB101" s="80"/>
      <c r="IZC101" s="80"/>
      <c r="IZD101" s="80"/>
      <c r="IZE101" s="80"/>
      <c r="IZF101" s="80"/>
      <c r="IZG101" s="80"/>
      <c r="IZH101" s="80"/>
      <c r="IZI101" s="80"/>
      <c r="IZJ101" s="80"/>
      <c r="IZK101" s="80"/>
      <c r="IZL101" s="80"/>
      <c r="IZM101" s="80"/>
      <c r="IZN101" s="80"/>
      <c r="IZO101" s="80"/>
      <c r="IZP101" s="80"/>
      <c r="IZQ101" s="80"/>
      <c r="IZR101" s="80"/>
      <c r="IZS101" s="80"/>
      <c r="IZT101" s="80"/>
      <c r="IZU101" s="80"/>
      <c r="IZV101" s="80"/>
      <c r="IZW101" s="80"/>
      <c r="IZX101" s="80"/>
      <c r="IZY101" s="80"/>
      <c r="IZZ101" s="80"/>
      <c r="JAA101" s="80"/>
      <c r="JAB101" s="80"/>
      <c r="JAC101" s="80"/>
      <c r="JAD101" s="80"/>
      <c r="JAE101" s="80"/>
      <c r="JAF101" s="80"/>
      <c r="JAG101" s="80"/>
      <c r="JAH101" s="80"/>
      <c r="JAI101" s="80"/>
      <c r="JAJ101" s="80"/>
      <c r="JAK101" s="80"/>
      <c r="JAL101" s="80"/>
      <c r="JAM101" s="80"/>
      <c r="JAN101" s="80"/>
      <c r="JAO101" s="80"/>
      <c r="JAP101" s="80"/>
      <c r="JAQ101" s="80"/>
      <c r="JAR101" s="80"/>
      <c r="JAS101" s="80"/>
      <c r="JAT101" s="80"/>
      <c r="JAU101" s="80"/>
      <c r="JAV101" s="80"/>
      <c r="JAW101" s="80"/>
      <c r="JAX101" s="80"/>
      <c r="JAY101" s="80"/>
      <c r="JAZ101" s="80"/>
      <c r="JBA101" s="80"/>
      <c r="JBB101" s="80"/>
      <c r="JBC101" s="80"/>
      <c r="JBD101" s="80"/>
      <c r="JBE101" s="80"/>
      <c r="JBF101" s="80"/>
      <c r="JBG101" s="80"/>
      <c r="JBH101" s="80"/>
      <c r="JBI101" s="80"/>
      <c r="JBJ101" s="80"/>
      <c r="JBK101" s="80"/>
      <c r="JBL101" s="80"/>
      <c r="JBM101" s="80"/>
      <c r="JBN101" s="80"/>
      <c r="JBO101" s="80"/>
      <c r="JBP101" s="80"/>
      <c r="JBQ101" s="80"/>
      <c r="JBR101" s="80"/>
      <c r="JBS101" s="80"/>
      <c r="JBT101" s="80"/>
      <c r="JBU101" s="80"/>
      <c r="JBV101" s="80"/>
      <c r="JBW101" s="80"/>
      <c r="JBX101" s="80"/>
      <c r="JBY101" s="80"/>
      <c r="JBZ101" s="80"/>
      <c r="JCA101" s="80"/>
      <c r="JCB101" s="80"/>
      <c r="JCC101" s="80"/>
      <c r="JCD101" s="80"/>
      <c r="JCE101" s="80"/>
      <c r="JCF101" s="80"/>
      <c r="JCG101" s="80"/>
      <c r="JCH101" s="80"/>
      <c r="JCI101" s="80"/>
      <c r="JCJ101" s="80"/>
      <c r="JCK101" s="80"/>
      <c r="JCL101" s="80"/>
      <c r="JCM101" s="80"/>
      <c r="JCN101" s="80"/>
      <c r="JCO101" s="80"/>
      <c r="JCP101" s="80"/>
      <c r="JCQ101" s="80"/>
      <c r="JCR101" s="80"/>
      <c r="JCS101" s="80"/>
      <c r="JCT101" s="80"/>
      <c r="JCU101" s="80"/>
      <c r="JCV101" s="80"/>
      <c r="JCW101" s="80"/>
      <c r="JCX101" s="80"/>
      <c r="JCY101" s="80"/>
      <c r="JCZ101" s="80"/>
      <c r="JDA101" s="80"/>
      <c r="JDB101" s="80"/>
      <c r="JDC101" s="80"/>
      <c r="JDD101" s="80"/>
      <c r="JDE101" s="80"/>
      <c r="JDF101" s="80"/>
      <c r="JDG101" s="80"/>
      <c r="JDH101" s="80"/>
      <c r="JDI101" s="80"/>
      <c r="JDJ101" s="80"/>
      <c r="JDK101" s="80"/>
      <c r="JDL101" s="80"/>
      <c r="JDM101" s="80"/>
      <c r="JDN101" s="80"/>
      <c r="JDO101" s="80"/>
      <c r="JDP101" s="80"/>
      <c r="JDQ101" s="80"/>
      <c r="JDR101" s="80"/>
      <c r="JDS101" s="80"/>
      <c r="JDT101" s="80"/>
      <c r="JDU101" s="80"/>
      <c r="JDV101" s="80"/>
      <c r="JDW101" s="80"/>
      <c r="JDX101" s="80"/>
      <c r="JDY101" s="80"/>
      <c r="JDZ101" s="80"/>
      <c r="JEA101" s="80"/>
      <c r="JEB101" s="80"/>
      <c r="JEC101" s="80"/>
      <c r="JED101" s="80"/>
      <c r="JEE101" s="80"/>
      <c r="JEF101" s="80"/>
      <c r="JEG101" s="80"/>
      <c r="JEH101" s="80"/>
      <c r="JEI101" s="80"/>
      <c r="JEJ101" s="80"/>
      <c r="JEK101" s="80"/>
      <c r="JEL101" s="80"/>
      <c r="JEM101" s="80"/>
      <c r="JEN101" s="80"/>
      <c r="JEO101" s="80"/>
      <c r="JEP101" s="80"/>
      <c r="JEQ101" s="80"/>
      <c r="JER101" s="80"/>
      <c r="JES101" s="80"/>
      <c r="JET101" s="80"/>
      <c r="JEU101" s="80"/>
      <c r="JEV101" s="80"/>
      <c r="JEW101" s="80"/>
      <c r="JEX101" s="80"/>
      <c r="JEY101" s="80"/>
      <c r="JEZ101" s="80"/>
      <c r="JFA101" s="80"/>
      <c r="JFB101" s="80"/>
      <c r="JFC101" s="80"/>
      <c r="JFD101" s="80"/>
      <c r="JFE101" s="80"/>
      <c r="JFF101" s="80"/>
      <c r="JFG101" s="80"/>
      <c r="JFH101" s="80"/>
      <c r="JFI101" s="80"/>
      <c r="JFJ101" s="80"/>
      <c r="JFK101" s="80"/>
      <c r="JFL101" s="80"/>
      <c r="JFM101" s="80"/>
      <c r="JFN101" s="80"/>
      <c r="JFO101" s="80"/>
      <c r="JFP101" s="80"/>
      <c r="JFQ101" s="80"/>
      <c r="JFR101" s="80"/>
      <c r="JFS101" s="80"/>
      <c r="JFT101" s="80"/>
      <c r="JFU101" s="80"/>
      <c r="JFV101" s="80"/>
      <c r="JFW101" s="80"/>
      <c r="JFX101" s="80"/>
      <c r="JFY101" s="80"/>
      <c r="JFZ101" s="80"/>
      <c r="JGA101" s="80"/>
      <c r="JGB101" s="80"/>
      <c r="JGC101" s="80"/>
      <c r="JGD101" s="80"/>
      <c r="JGE101" s="80"/>
      <c r="JGF101" s="80"/>
      <c r="JGG101" s="80"/>
      <c r="JGH101" s="80"/>
      <c r="JGI101" s="80"/>
      <c r="JGJ101" s="80"/>
      <c r="JGK101" s="80"/>
      <c r="JGL101" s="80"/>
      <c r="JGM101" s="80"/>
      <c r="JGN101" s="80"/>
      <c r="JGO101" s="80"/>
      <c r="JGP101" s="80"/>
      <c r="JGQ101" s="80"/>
      <c r="JGR101" s="80"/>
      <c r="JGS101" s="80"/>
      <c r="JGT101" s="80"/>
      <c r="JGU101" s="80"/>
      <c r="JGV101" s="80"/>
      <c r="JGW101" s="80"/>
      <c r="JGX101" s="80"/>
      <c r="JGY101" s="80"/>
      <c r="JGZ101" s="80"/>
      <c r="JHA101" s="80"/>
      <c r="JHB101" s="80"/>
      <c r="JHC101" s="80"/>
      <c r="JHD101" s="80"/>
      <c r="JHE101" s="80"/>
      <c r="JHF101" s="80"/>
      <c r="JHG101" s="80"/>
      <c r="JHH101" s="80"/>
      <c r="JHI101" s="80"/>
      <c r="JHJ101" s="80"/>
      <c r="JHK101" s="80"/>
      <c r="JHL101" s="80"/>
      <c r="JHM101" s="80"/>
      <c r="JHN101" s="80"/>
      <c r="JHO101" s="80"/>
      <c r="JHP101" s="80"/>
      <c r="JHQ101" s="80"/>
      <c r="JHR101" s="80"/>
      <c r="JHS101" s="80"/>
      <c r="JHT101" s="80"/>
      <c r="JHU101" s="80"/>
      <c r="JHV101" s="80"/>
      <c r="JHW101" s="80"/>
      <c r="JHX101" s="80"/>
      <c r="JHY101" s="80"/>
      <c r="JHZ101" s="80"/>
      <c r="JIA101" s="80"/>
      <c r="JIB101" s="80"/>
      <c r="JIC101" s="80"/>
      <c r="JID101" s="80"/>
      <c r="JIE101" s="80"/>
      <c r="JIF101" s="80"/>
      <c r="JIG101" s="80"/>
      <c r="JIH101" s="80"/>
      <c r="JII101" s="80"/>
      <c r="JIJ101" s="80"/>
      <c r="JIK101" s="80"/>
      <c r="JIL101" s="80"/>
      <c r="JIM101" s="80"/>
      <c r="JIN101" s="80"/>
      <c r="JIO101" s="80"/>
      <c r="JIP101" s="80"/>
      <c r="JIQ101" s="80"/>
      <c r="JIR101" s="80"/>
      <c r="JIS101" s="80"/>
      <c r="JIT101" s="80"/>
      <c r="JIU101" s="80"/>
      <c r="JIV101" s="80"/>
      <c r="JIW101" s="80"/>
      <c r="JIX101" s="80"/>
      <c r="JIY101" s="80"/>
      <c r="JIZ101" s="80"/>
      <c r="JJA101" s="80"/>
      <c r="JJB101" s="80"/>
      <c r="JJC101" s="80"/>
      <c r="JJD101" s="80"/>
      <c r="JJE101" s="80"/>
      <c r="JJF101" s="80"/>
      <c r="JJG101" s="80"/>
      <c r="JJH101" s="80"/>
      <c r="JJI101" s="80"/>
      <c r="JJJ101" s="80"/>
      <c r="JJK101" s="80"/>
      <c r="JJL101" s="80"/>
      <c r="JJM101" s="80"/>
      <c r="JJN101" s="80"/>
      <c r="JJO101" s="80"/>
      <c r="JJP101" s="80"/>
      <c r="JJQ101" s="80"/>
      <c r="JJR101" s="80"/>
      <c r="JJS101" s="80"/>
      <c r="JJT101" s="80"/>
      <c r="JJU101" s="80"/>
      <c r="JJV101" s="80"/>
      <c r="JJW101" s="80"/>
      <c r="JJX101" s="80"/>
      <c r="JJY101" s="80"/>
      <c r="JJZ101" s="80"/>
      <c r="JKA101" s="80"/>
      <c r="JKB101" s="80"/>
      <c r="JKC101" s="80"/>
      <c r="JKD101" s="80"/>
      <c r="JKE101" s="80"/>
      <c r="JKF101" s="80"/>
      <c r="JKG101" s="80"/>
      <c r="JKH101" s="80"/>
      <c r="JKI101" s="80"/>
      <c r="JKJ101" s="80"/>
      <c r="JKK101" s="80"/>
      <c r="JKL101" s="80"/>
      <c r="JKM101" s="80"/>
      <c r="JKN101" s="80"/>
      <c r="JKO101" s="80"/>
      <c r="JKP101" s="80"/>
      <c r="JKQ101" s="80"/>
      <c r="JKR101" s="80"/>
      <c r="JKS101" s="80"/>
      <c r="JKT101" s="80"/>
      <c r="JKU101" s="80"/>
      <c r="JKV101" s="80"/>
      <c r="JKW101" s="80"/>
      <c r="JKX101" s="80"/>
      <c r="JKY101" s="80"/>
      <c r="JKZ101" s="80"/>
      <c r="JLA101" s="80"/>
      <c r="JLB101" s="80"/>
      <c r="JLC101" s="80"/>
      <c r="JLD101" s="80"/>
      <c r="JLE101" s="80"/>
      <c r="JLF101" s="80"/>
      <c r="JLG101" s="80"/>
      <c r="JLH101" s="80"/>
      <c r="JLI101" s="80"/>
      <c r="JLJ101" s="80"/>
      <c r="JLK101" s="80"/>
      <c r="JLL101" s="80"/>
      <c r="JLM101" s="80"/>
      <c r="JLN101" s="80"/>
      <c r="JLO101" s="80"/>
      <c r="JLP101" s="80"/>
      <c r="JLQ101" s="80"/>
      <c r="JLR101" s="80"/>
      <c r="JLS101" s="80"/>
      <c r="JLT101" s="80"/>
      <c r="JLU101" s="80"/>
      <c r="JLV101" s="80"/>
      <c r="JLW101" s="80"/>
      <c r="JLX101" s="80"/>
      <c r="JLY101" s="80"/>
      <c r="JLZ101" s="80"/>
      <c r="JMA101" s="80"/>
      <c r="JMB101" s="80"/>
      <c r="JMC101" s="80"/>
      <c r="JMD101" s="80"/>
      <c r="JME101" s="80"/>
      <c r="JMF101" s="80"/>
      <c r="JMG101" s="80"/>
      <c r="JMH101" s="80"/>
      <c r="JMI101" s="80"/>
      <c r="JMJ101" s="80"/>
      <c r="JMK101" s="80"/>
      <c r="JML101" s="80"/>
      <c r="JMM101" s="80"/>
      <c r="JMN101" s="80"/>
      <c r="JMO101" s="80"/>
      <c r="JMP101" s="80"/>
      <c r="JMQ101" s="80"/>
      <c r="JMR101" s="80"/>
      <c r="JMS101" s="80"/>
      <c r="JMT101" s="80"/>
      <c r="JMU101" s="80"/>
      <c r="JMV101" s="80"/>
      <c r="JMW101" s="80"/>
      <c r="JMX101" s="80"/>
      <c r="JMY101" s="80"/>
      <c r="JMZ101" s="80"/>
      <c r="JNA101" s="80"/>
      <c r="JNB101" s="80"/>
      <c r="JNC101" s="80"/>
      <c r="JND101" s="80"/>
      <c r="JNE101" s="80"/>
      <c r="JNF101" s="80"/>
      <c r="JNG101" s="80"/>
      <c r="JNH101" s="80"/>
      <c r="JNI101" s="80"/>
      <c r="JNJ101" s="80"/>
      <c r="JNK101" s="80"/>
      <c r="JNL101" s="80"/>
      <c r="JNM101" s="80"/>
      <c r="JNN101" s="80"/>
      <c r="JNO101" s="80"/>
      <c r="JNP101" s="80"/>
      <c r="JNQ101" s="80"/>
      <c r="JNR101" s="80"/>
      <c r="JNS101" s="80"/>
      <c r="JNT101" s="80"/>
      <c r="JNU101" s="80"/>
      <c r="JNV101" s="80"/>
      <c r="JNW101" s="80"/>
      <c r="JNX101" s="80"/>
      <c r="JNY101" s="80"/>
      <c r="JNZ101" s="80"/>
      <c r="JOA101" s="80"/>
      <c r="JOB101" s="80"/>
      <c r="JOC101" s="80"/>
      <c r="JOD101" s="80"/>
      <c r="JOE101" s="80"/>
      <c r="JOF101" s="80"/>
      <c r="JOG101" s="80"/>
      <c r="JOH101" s="80"/>
      <c r="JOI101" s="80"/>
      <c r="JOJ101" s="80"/>
      <c r="JOK101" s="80"/>
      <c r="JOL101" s="80"/>
      <c r="JOM101" s="80"/>
      <c r="JON101" s="80"/>
      <c r="JOO101" s="80"/>
      <c r="JOP101" s="80"/>
      <c r="JOQ101" s="80"/>
      <c r="JOR101" s="80"/>
      <c r="JOS101" s="80"/>
      <c r="JOT101" s="80"/>
      <c r="JOU101" s="80"/>
      <c r="JOV101" s="80"/>
      <c r="JOW101" s="80"/>
      <c r="JOX101" s="80"/>
      <c r="JOY101" s="80"/>
      <c r="JOZ101" s="80"/>
      <c r="JPA101" s="80"/>
      <c r="JPB101" s="80"/>
      <c r="JPC101" s="80"/>
      <c r="JPD101" s="80"/>
      <c r="JPE101" s="80"/>
      <c r="JPF101" s="80"/>
      <c r="JPG101" s="80"/>
      <c r="JPH101" s="80"/>
      <c r="JPI101" s="80"/>
      <c r="JPJ101" s="80"/>
      <c r="JPK101" s="80"/>
      <c r="JPL101" s="80"/>
      <c r="JPM101" s="80"/>
      <c r="JPN101" s="80"/>
      <c r="JPO101" s="80"/>
      <c r="JPP101" s="80"/>
      <c r="JPQ101" s="80"/>
      <c r="JPR101" s="80"/>
      <c r="JPS101" s="80"/>
      <c r="JPT101" s="80"/>
      <c r="JPU101" s="80"/>
      <c r="JPV101" s="80"/>
      <c r="JPW101" s="80"/>
      <c r="JPX101" s="80"/>
      <c r="JPY101" s="80"/>
      <c r="JPZ101" s="80"/>
      <c r="JQA101" s="80"/>
      <c r="JQB101" s="80"/>
      <c r="JQC101" s="80"/>
      <c r="JQD101" s="80"/>
      <c r="JQE101" s="80"/>
      <c r="JQF101" s="80"/>
      <c r="JQG101" s="80"/>
      <c r="JQH101" s="80"/>
      <c r="JQI101" s="80"/>
      <c r="JQJ101" s="80"/>
      <c r="JQK101" s="80"/>
      <c r="JQL101" s="80"/>
      <c r="JQM101" s="80"/>
      <c r="JQN101" s="80"/>
      <c r="JQO101" s="80"/>
      <c r="JQP101" s="80"/>
      <c r="JQQ101" s="80"/>
      <c r="JQR101" s="80"/>
      <c r="JQS101" s="80"/>
      <c r="JQT101" s="80"/>
      <c r="JQU101" s="80"/>
      <c r="JQV101" s="80"/>
      <c r="JQW101" s="80"/>
      <c r="JQX101" s="80"/>
      <c r="JQY101" s="80"/>
      <c r="JQZ101" s="80"/>
      <c r="JRA101" s="80"/>
      <c r="JRB101" s="80"/>
      <c r="JRC101" s="80"/>
      <c r="JRD101" s="80"/>
      <c r="JRE101" s="80"/>
      <c r="JRF101" s="80"/>
      <c r="JRG101" s="80"/>
      <c r="JRH101" s="80"/>
      <c r="JRI101" s="80"/>
      <c r="JRJ101" s="80"/>
      <c r="JRK101" s="80"/>
      <c r="JRL101" s="80"/>
      <c r="JRM101" s="80"/>
      <c r="JRN101" s="80"/>
      <c r="JRO101" s="80"/>
      <c r="JRP101" s="80"/>
      <c r="JRQ101" s="80"/>
      <c r="JRR101" s="80"/>
      <c r="JRS101" s="80"/>
      <c r="JRT101" s="80"/>
      <c r="JRU101" s="80"/>
      <c r="JRV101" s="80"/>
      <c r="JRW101" s="80"/>
      <c r="JRX101" s="80"/>
      <c r="JRY101" s="80"/>
      <c r="JRZ101" s="80"/>
      <c r="JSA101" s="80"/>
      <c r="JSB101" s="80"/>
      <c r="JSC101" s="80"/>
      <c r="JSD101" s="80"/>
      <c r="JSE101" s="80"/>
      <c r="JSF101" s="80"/>
      <c r="JSG101" s="80"/>
      <c r="JSH101" s="80"/>
      <c r="JSI101" s="80"/>
      <c r="JSJ101" s="80"/>
      <c r="JSK101" s="80"/>
      <c r="JSL101" s="80"/>
      <c r="JSM101" s="80"/>
      <c r="JSN101" s="80"/>
      <c r="JSO101" s="80"/>
      <c r="JSP101" s="80"/>
      <c r="JSQ101" s="80"/>
      <c r="JSR101" s="80"/>
      <c r="JSS101" s="80"/>
      <c r="JST101" s="80"/>
      <c r="JSU101" s="80"/>
      <c r="JSV101" s="80"/>
      <c r="JSW101" s="80"/>
      <c r="JSX101" s="80"/>
      <c r="JSY101" s="80"/>
      <c r="JSZ101" s="80"/>
      <c r="JTA101" s="80"/>
      <c r="JTB101" s="80"/>
      <c r="JTC101" s="80"/>
      <c r="JTD101" s="80"/>
      <c r="JTE101" s="80"/>
      <c r="JTF101" s="80"/>
      <c r="JTG101" s="80"/>
      <c r="JTH101" s="80"/>
      <c r="JTI101" s="80"/>
      <c r="JTJ101" s="80"/>
      <c r="JTK101" s="80"/>
      <c r="JTL101" s="80"/>
      <c r="JTM101" s="80"/>
      <c r="JTN101" s="80"/>
      <c r="JTO101" s="80"/>
      <c r="JTP101" s="80"/>
      <c r="JTQ101" s="80"/>
      <c r="JTR101" s="80"/>
      <c r="JTS101" s="80"/>
      <c r="JTT101" s="80"/>
      <c r="JTU101" s="80"/>
      <c r="JTV101" s="80"/>
      <c r="JTW101" s="80"/>
      <c r="JTX101" s="80"/>
      <c r="JTY101" s="80"/>
      <c r="JTZ101" s="80"/>
      <c r="JUA101" s="80"/>
      <c r="JUB101" s="80"/>
      <c r="JUC101" s="80"/>
      <c r="JUD101" s="80"/>
      <c r="JUE101" s="80"/>
      <c r="JUF101" s="80"/>
      <c r="JUG101" s="80"/>
      <c r="JUH101" s="80"/>
      <c r="JUI101" s="80"/>
      <c r="JUJ101" s="80"/>
      <c r="JUK101" s="80"/>
      <c r="JUL101" s="80"/>
      <c r="JUM101" s="80"/>
      <c r="JUN101" s="80"/>
      <c r="JUO101" s="80"/>
      <c r="JUP101" s="80"/>
      <c r="JUQ101" s="80"/>
      <c r="JUR101" s="80"/>
      <c r="JUS101" s="80"/>
      <c r="JUT101" s="80"/>
      <c r="JUU101" s="80"/>
      <c r="JUV101" s="80"/>
      <c r="JUW101" s="80"/>
      <c r="JUX101" s="80"/>
      <c r="JUY101" s="80"/>
      <c r="JUZ101" s="80"/>
      <c r="JVA101" s="80"/>
      <c r="JVB101" s="80"/>
      <c r="JVC101" s="80"/>
      <c r="JVD101" s="80"/>
      <c r="JVE101" s="80"/>
      <c r="JVF101" s="80"/>
      <c r="JVG101" s="80"/>
      <c r="JVH101" s="80"/>
      <c r="JVI101" s="80"/>
      <c r="JVJ101" s="80"/>
      <c r="JVK101" s="80"/>
      <c r="JVL101" s="80"/>
      <c r="JVM101" s="80"/>
      <c r="JVN101" s="80"/>
      <c r="JVO101" s="80"/>
      <c r="JVP101" s="80"/>
      <c r="JVQ101" s="80"/>
      <c r="JVR101" s="80"/>
      <c r="JVS101" s="80"/>
      <c r="JVT101" s="80"/>
      <c r="JVU101" s="80"/>
      <c r="JVV101" s="80"/>
      <c r="JVW101" s="80"/>
      <c r="JVX101" s="80"/>
      <c r="JVY101" s="80"/>
      <c r="JVZ101" s="80"/>
      <c r="JWA101" s="80"/>
      <c r="JWB101" s="80"/>
      <c r="JWC101" s="80"/>
      <c r="JWD101" s="80"/>
      <c r="JWE101" s="80"/>
      <c r="JWF101" s="80"/>
      <c r="JWG101" s="80"/>
      <c r="JWH101" s="80"/>
      <c r="JWI101" s="80"/>
      <c r="JWJ101" s="80"/>
      <c r="JWK101" s="80"/>
      <c r="JWL101" s="80"/>
      <c r="JWM101" s="80"/>
      <c r="JWN101" s="80"/>
      <c r="JWO101" s="80"/>
      <c r="JWP101" s="80"/>
      <c r="JWQ101" s="80"/>
      <c r="JWR101" s="80"/>
      <c r="JWS101" s="80"/>
      <c r="JWT101" s="80"/>
      <c r="JWU101" s="80"/>
      <c r="JWV101" s="80"/>
      <c r="JWW101" s="80"/>
      <c r="JWX101" s="80"/>
      <c r="JWY101" s="80"/>
      <c r="JWZ101" s="80"/>
      <c r="JXA101" s="80"/>
      <c r="JXB101" s="80"/>
      <c r="JXC101" s="80"/>
      <c r="JXD101" s="80"/>
      <c r="JXE101" s="80"/>
      <c r="JXF101" s="80"/>
      <c r="JXG101" s="80"/>
      <c r="JXH101" s="80"/>
      <c r="JXI101" s="80"/>
      <c r="JXJ101" s="80"/>
      <c r="JXK101" s="80"/>
      <c r="JXL101" s="80"/>
      <c r="JXM101" s="80"/>
      <c r="JXN101" s="80"/>
      <c r="JXO101" s="80"/>
      <c r="JXP101" s="80"/>
      <c r="JXQ101" s="80"/>
      <c r="JXR101" s="80"/>
      <c r="JXS101" s="80"/>
      <c r="JXT101" s="80"/>
      <c r="JXU101" s="80"/>
      <c r="JXV101" s="80"/>
      <c r="JXW101" s="80"/>
      <c r="JXX101" s="80"/>
      <c r="JXY101" s="80"/>
      <c r="JXZ101" s="80"/>
      <c r="JYA101" s="80"/>
      <c r="JYB101" s="80"/>
      <c r="JYC101" s="80"/>
      <c r="JYD101" s="80"/>
      <c r="JYE101" s="80"/>
      <c r="JYF101" s="80"/>
      <c r="JYG101" s="80"/>
      <c r="JYH101" s="80"/>
      <c r="JYI101" s="80"/>
      <c r="JYJ101" s="80"/>
      <c r="JYK101" s="80"/>
      <c r="JYL101" s="80"/>
      <c r="JYM101" s="80"/>
      <c r="JYN101" s="80"/>
      <c r="JYO101" s="80"/>
      <c r="JYP101" s="80"/>
      <c r="JYQ101" s="80"/>
      <c r="JYR101" s="80"/>
      <c r="JYS101" s="80"/>
      <c r="JYT101" s="80"/>
      <c r="JYU101" s="80"/>
      <c r="JYV101" s="80"/>
      <c r="JYW101" s="80"/>
      <c r="JYX101" s="80"/>
      <c r="JYY101" s="80"/>
      <c r="JYZ101" s="80"/>
      <c r="JZA101" s="80"/>
      <c r="JZB101" s="80"/>
      <c r="JZC101" s="80"/>
      <c r="JZD101" s="80"/>
      <c r="JZE101" s="80"/>
      <c r="JZF101" s="80"/>
      <c r="JZG101" s="80"/>
      <c r="JZH101" s="80"/>
      <c r="JZI101" s="80"/>
      <c r="JZJ101" s="80"/>
      <c r="JZK101" s="80"/>
      <c r="JZL101" s="80"/>
      <c r="JZM101" s="80"/>
      <c r="JZN101" s="80"/>
      <c r="JZO101" s="80"/>
      <c r="JZP101" s="80"/>
      <c r="JZQ101" s="80"/>
      <c r="JZR101" s="80"/>
      <c r="JZS101" s="80"/>
      <c r="JZT101" s="80"/>
      <c r="JZU101" s="80"/>
      <c r="JZV101" s="80"/>
      <c r="JZW101" s="80"/>
      <c r="JZX101" s="80"/>
      <c r="JZY101" s="80"/>
      <c r="JZZ101" s="80"/>
      <c r="KAA101" s="80"/>
      <c r="KAB101" s="80"/>
      <c r="KAC101" s="80"/>
      <c r="KAD101" s="80"/>
      <c r="KAE101" s="80"/>
      <c r="KAF101" s="80"/>
      <c r="KAG101" s="80"/>
      <c r="KAH101" s="80"/>
      <c r="KAI101" s="80"/>
      <c r="KAJ101" s="80"/>
      <c r="KAK101" s="80"/>
      <c r="KAL101" s="80"/>
      <c r="KAM101" s="80"/>
      <c r="KAN101" s="80"/>
      <c r="KAO101" s="80"/>
      <c r="KAP101" s="80"/>
      <c r="KAQ101" s="80"/>
      <c r="KAR101" s="80"/>
      <c r="KAS101" s="80"/>
      <c r="KAT101" s="80"/>
      <c r="KAU101" s="80"/>
      <c r="KAV101" s="80"/>
      <c r="KAW101" s="80"/>
      <c r="KAX101" s="80"/>
      <c r="KAY101" s="80"/>
      <c r="KAZ101" s="80"/>
      <c r="KBA101" s="80"/>
      <c r="KBB101" s="80"/>
      <c r="KBC101" s="80"/>
      <c r="KBD101" s="80"/>
      <c r="KBE101" s="80"/>
      <c r="KBF101" s="80"/>
      <c r="KBG101" s="80"/>
      <c r="KBH101" s="80"/>
      <c r="KBI101" s="80"/>
      <c r="KBJ101" s="80"/>
      <c r="KBK101" s="80"/>
      <c r="KBL101" s="80"/>
      <c r="KBM101" s="80"/>
      <c r="KBN101" s="80"/>
      <c r="KBO101" s="80"/>
      <c r="KBP101" s="80"/>
      <c r="KBQ101" s="80"/>
      <c r="KBR101" s="80"/>
      <c r="KBS101" s="80"/>
      <c r="KBT101" s="80"/>
      <c r="KBU101" s="80"/>
      <c r="KBV101" s="80"/>
      <c r="KBW101" s="80"/>
      <c r="KBX101" s="80"/>
      <c r="KBY101" s="80"/>
      <c r="KBZ101" s="80"/>
      <c r="KCA101" s="80"/>
      <c r="KCB101" s="80"/>
      <c r="KCC101" s="80"/>
      <c r="KCD101" s="80"/>
      <c r="KCE101" s="80"/>
      <c r="KCF101" s="80"/>
      <c r="KCG101" s="80"/>
      <c r="KCH101" s="80"/>
      <c r="KCI101" s="80"/>
      <c r="KCJ101" s="80"/>
      <c r="KCK101" s="80"/>
      <c r="KCL101" s="80"/>
      <c r="KCM101" s="80"/>
      <c r="KCN101" s="80"/>
      <c r="KCO101" s="80"/>
      <c r="KCP101" s="80"/>
      <c r="KCQ101" s="80"/>
      <c r="KCR101" s="80"/>
      <c r="KCS101" s="80"/>
      <c r="KCT101" s="80"/>
      <c r="KCU101" s="80"/>
      <c r="KCV101" s="80"/>
      <c r="KCW101" s="80"/>
      <c r="KCX101" s="80"/>
      <c r="KCY101" s="80"/>
      <c r="KCZ101" s="80"/>
      <c r="KDA101" s="80"/>
      <c r="KDB101" s="80"/>
      <c r="KDC101" s="80"/>
      <c r="KDD101" s="80"/>
      <c r="KDE101" s="80"/>
      <c r="KDF101" s="80"/>
      <c r="KDG101" s="80"/>
      <c r="KDH101" s="80"/>
      <c r="KDI101" s="80"/>
      <c r="KDJ101" s="80"/>
      <c r="KDK101" s="80"/>
      <c r="KDL101" s="80"/>
      <c r="KDM101" s="80"/>
      <c r="KDN101" s="80"/>
      <c r="KDO101" s="80"/>
      <c r="KDP101" s="80"/>
      <c r="KDQ101" s="80"/>
      <c r="KDR101" s="80"/>
      <c r="KDS101" s="80"/>
      <c r="KDT101" s="80"/>
      <c r="KDU101" s="80"/>
      <c r="KDV101" s="80"/>
      <c r="KDW101" s="80"/>
      <c r="KDX101" s="80"/>
      <c r="KDY101" s="80"/>
      <c r="KDZ101" s="80"/>
      <c r="KEA101" s="80"/>
      <c r="KEB101" s="80"/>
      <c r="KEC101" s="80"/>
      <c r="KED101" s="80"/>
      <c r="KEE101" s="80"/>
      <c r="KEF101" s="80"/>
      <c r="KEG101" s="80"/>
      <c r="KEH101" s="80"/>
      <c r="KEI101" s="80"/>
      <c r="KEJ101" s="80"/>
      <c r="KEK101" s="80"/>
      <c r="KEL101" s="80"/>
      <c r="KEM101" s="80"/>
      <c r="KEN101" s="80"/>
      <c r="KEO101" s="80"/>
      <c r="KEP101" s="80"/>
      <c r="KEQ101" s="80"/>
      <c r="KER101" s="80"/>
      <c r="KES101" s="80"/>
      <c r="KET101" s="80"/>
      <c r="KEU101" s="80"/>
      <c r="KEV101" s="80"/>
      <c r="KEW101" s="80"/>
      <c r="KEX101" s="80"/>
      <c r="KEY101" s="80"/>
      <c r="KEZ101" s="80"/>
      <c r="KFA101" s="80"/>
      <c r="KFB101" s="80"/>
      <c r="KFC101" s="80"/>
      <c r="KFD101" s="80"/>
      <c r="KFE101" s="80"/>
      <c r="KFF101" s="80"/>
      <c r="KFG101" s="80"/>
      <c r="KFH101" s="80"/>
      <c r="KFI101" s="80"/>
      <c r="KFJ101" s="80"/>
      <c r="KFK101" s="80"/>
      <c r="KFL101" s="80"/>
      <c r="KFM101" s="80"/>
      <c r="KFN101" s="80"/>
      <c r="KFO101" s="80"/>
      <c r="KFP101" s="80"/>
      <c r="KFQ101" s="80"/>
      <c r="KFR101" s="80"/>
      <c r="KFS101" s="80"/>
      <c r="KFT101" s="80"/>
      <c r="KFU101" s="80"/>
      <c r="KFV101" s="80"/>
      <c r="KFW101" s="80"/>
      <c r="KFX101" s="80"/>
      <c r="KFY101" s="80"/>
      <c r="KFZ101" s="80"/>
      <c r="KGA101" s="80"/>
      <c r="KGB101" s="80"/>
      <c r="KGC101" s="80"/>
      <c r="KGD101" s="80"/>
      <c r="KGE101" s="80"/>
      <c r="KGF101" s="80"/>
      <c r="KGG101" s="80"/>
      <c r="KGH101" s="80"/>
      <c r="KGI101" s="80"/>
      <c r="KGJ101" s="80"/>
      <c r="KGK101" s="80"/>
      <c r="KGL101" s="80"/>
      <c r="KGM101" s="80"/>
      <c r="KGN101" s="80"/>
      <c r="KGO101" s="80"/>
      <c r="KGP101" s="80"/>
      <c r="KGQ101" s="80"/>
      <c r="KGR101" s="80"/>
      <c r="KGS101" s="80"/>
      <c r="KGT101" s="80"/>
      <c r="KGU101" s="80"/>
      <c r="KGV101" s="80"/>
      <c r="KGW101" s="80"/>
      <c r="KGX101" s="80"/>
      <c r="KGY101" s="80"/>
      <c r="KGZ101" s="80"/>
      <c r="KHA101" s="80"/>
      <c r="KHB101" s="80"/>
      <c r="KHC101" s="80"/>
      <c r="KHD101" s="80"/>
      <c r="KHE101" s="80"/>
      <c r="KHF101" s="80"/>
      <c r="KHG101" s="80"/>
      <c r="KHH101" s="80"/>
      <c r="KHI101" s="80"/>
      <c r="KHJ101" s="80"/>
      <c r="KHK101" s="80"/>
      <c r="KHL101" s="80"/>
      <c r="KHM101" s="80"/>
      <c r="KHN101" s="80"/>
      <c r="KHO101" s="80"/>
      <c r="KHP101" s="80"/>
      <c r="KHQ101" s="80"/>
      <c r="KHR101" s="80"/>
      <c r="KHS101" s="80"/>
      <c r="KHT101" s="80"/>
      <c r="KHU101" s="80"/>
      <c r="KHV101" s="80"/>
      <c r="KHW101" s="80"/>
      <c r="KHX101" s="80"/>
      <c r="KHY101" s="80"/>
      <c r="KHZ101" s="80"/>
      <c r="KIA101" s="80"/>
      <c r="KIB101" s="80"/>
      <c r="KIC101" s="80"/>
      <c r="KID101" s="80"/>
      <c r="KIE101" s="80"/>
      <c r="KIF101" s="80"/>
      <c r="KIG101" s="80"/>
      <c r="KIH101" s="80"/>
      <c r="KII101" s="80"/>
      <c r="KIJ101" s="80"/>
      <c r="KIK101" s="80"/>
      <c r="KIL101" s="80"/>
      <c r="KIM101" s="80"/>
      <c r="KIN101" s="80"/>
      <c r="KIO101" s="80"/>
      <c r="KIP101" s="80"/>
      <c r="KIQ101" s="80"/>
      <c r="KIR101" s="80"/>
      <c r="KIS101" s="80"/>
      <c r="KIT101" s="80"/>
      <c r="KIU101" s="80"/>
      <c r="KIV101" s="80"/>
      <c r="KIW101" s="80"/>
      <c r="KIX101" s="80"/>
      <c r="KIY101" s="80"/>
      <c r="KIZ101" s="80"/>
      <c r="KJA101" s="80"/>
      <c r="KJB101" s="80"/>
      <c r="KJC101" s="80"/>
      <c r="KJD101" s="80"/>
      <c r="KJE101" s="80"/>
      <c r="KJF101" s="80"/>
      <c r="KJG101" s="80"/>
      <c r="KJH101" s="80"/>
      <c r="KJI101" s="80"/>
      <c r="KJJ101" s="80"/>
      <c r="KJK101" s="80"/>
      <c r="KJL101" s="80"/>
      <c r="KJM101" s="80"/>
      <c r="KJN101" s="80"/>
      <c r="KJO101" s="80"/>
      <c r="KJP101" s="80"/>
      <c r="KJQ101" s="80"/>
      <c r="KJR101" s="80"/>
      <c r="KJS101" s="80"/>
      <c r="KJT101" s="80"/>
      <c r="KJU101" s="80"/>
      <c r="KJV101" s="80"/>
      <c r="KJW101" s="80"/>
      <c r="KJX101" s="80"/>
      <c r="KJY101" s="80"/>
      <c r="KJZ101" s="80"/>
      <c r="KKA101" s="80"/>
      <c r="KKB101" s="80"/>
      <c r="KKC101" s="80"/>
      <c r="KKD101" s="80"/>
      <c r="KKE101" s="80"/>
      <c r="KKF101" s="80"/>
      <c r="KKG101" s="80"/>
      <c r="KKH101" s="80"/>
      <c r="KKI101" s="80"/>
      <c r="KKJ101" s="80"/>
      <c r="KKK101" s="80"/>
      <c r="KKL101" s="80"/>
      <c r="KKM101" s="80"/>
      <c r="KKN101" s="80"/>
      <c r="KKO101" s="80"/>
      <c r="KKP101" s="80"/>
      <c r="KKQ101" s="80"/>
      <c r="KKR101" s="80"/>
      <c r="KKS101" s="80"/>
      <c r="KKT101" s="80"/>
      <c r="KKU101" s="80"/>
      <c r="KKV101" s="80"/>
      <c r="KKW101" s="80"/>
      <c r="KKX101" s="80"/>
      <c r="KKY101" s="80"/>
      <c r="KKZ101" s="80"/>
      <c r="KLA101" s="80"/>
      <c r="KLB101" s="80"/>
      <c r="KLC101" s="80"/>
      <c r="KLD101" s="80"/>
      <c r="KLE101" s="80"/>
      <c r="KLF101" s="80"/>
      <c r="KLG101" s="80"/>
      <c r="KLH101" s="80"/>
      <c r="KLI101" s="80"/>
      <c r="KLJ101" s="80"/>
      <c r="KLK101" s="80"/>
      <c r="KLL101" s="80"/>
      <c r="KLM101" s="80"/>
      <c r="KLN101" s="80"/>
      <c r="KLO101" s="80"/>
      <c r="KLP101" s="80"/>
      <c r="KLQ101" s="80"/>
      <c r="KLR101" s="80"/>
      <c r="KLS101" s="80"/>
      <c r="KLT101" s="80"/>
      <c r="KLU101" s="80"/>
      <c r="KLV101" s="80"/>
      <c r="KLW101" s="80"/>
      <c r="KLX101" s="80"/>
      <c r="KLY101" s="80"/>
      <c r="KLZ101" s="80"/>
      <c r="KMA101" s="80"/>
      <c r="KMB101" s="80"/>
      <c r="KMC101" s="80"/>
      <c r="KMD101" s="80"/>
      <c r="KME101" s="80"/>
      <c r="KMF101" s="80"/>
      <c r="KMG101" s="80"/>
      <c r="KMH101" s="80"/>
      <c r="KMI101" s="80"/>
      <c r="KMJ101" s="80"/>
      <c r="KMK101" s="80"/>
      <c r="KML101" s="80"/>
      <c r="KMM101" s="80"/>
      <c r="KMN101" s="80"/>
      <c r="KMO101" s="80"/>
      <c r="KMP101" s="80"/>
      <c r="KMQ101" s="80"/>
      <c r="KMR101" s="80"/>
      <c r="KMS101" s="80"/>
      <c r="KMT101" s="80"/>
      <c r="KMU101" s="80"/>
      <c r="KMV101" s="80"/>
      <c r="KMW101" s="80"/>
      <c r="KMX101" s="80"/>
      <c r="KMY101" s="80"/>
      <c r="KMZ101" s="80"/>
      <c r="KNA101" s="80"/>
      <c r="KNB101" s="80"/>
      <c r="KNC101" s="80"/>
      <c r="KND101" s="80"/>
      <c r="KNE101" s="80"/>
      <c r="KNF101" s="80"/>
      <c r="KNG101" s="80"/>
      <c r="KNH101" s="80"/>
      <c r="KNI101" s="80"/>
      <c r="KNJ101" s="80"/>
      <c r="KNK101" s="80"/>
      <c r="KNL101" s="80"/>
      <c r="KNM101" s="80"/>
      <c r="KNN101" s="80"/>
      <c r="KNO101" s="80"/>
      <c r="KNP101" s="80"/>
      <c r="KNQ101" s="80"/>
      <c r="KNR101" s="80"/>
      <c r="KNS101" s="80"/>
      <c r="KNT101" s="80"/>
      <c r="KNU101" s="80"/>
      <c r="KNV101" s="80"/>
      <c r="KNW101" s="80"/>
      <c r="KNX101" s="80"/>
      <c r="KNY101" s="80"/>
      <c r="KNZ101" s="80"/>
      <c r="KOA101" s="80"/>
      <c r="KOB101" s="80"/>
      <c r="KOC101" s="80"/>
      <c r="KOD101" s="80"/>
      <c r="KOE101" s="80"/>
      <c r="KOF101" s="80"/>
      <c r="KOG101" s="80"/>
      <c r="KOH101" s="80"/>
      <c r="KOI101" s="80"/>
      <c r="KOJ101" s="80"/>
      <c r="KOK101" s="80"/>
      <c r="KOL101" s="80"/>
      <c r="KOM101" s="80"/>
      <c r="KON101" s="80"/>
      <c r="KOO101" s="80"/>
      <c r="KOP101" s="80"/>
      <c r="KOQ101" s="80"/>
      <c r="KOR101" s="80"/>
      <c r="KOS101" s="80"/>
      <c r="KOT101" s="80"/>
      <c r="KOU101" s="80"/>
      <c r="KOV101" s="80"/>
      <c r="KOW101" s="80"/>
      <c r="KOX101" s="80"/>
      <c r="KOY101" s="80"/>
      <c r="KOZ101" s="80"/>
      <c r="KPA101" s="80"/>
      <c r="KPB101" s="80"/>
      <c r="KPC101" s="80"/>
      <c r="KPD101" s="80"/>
      <c r="KPE101" s="80"/>
      <c r="KPF101" s="80"/>
      <c r="KPG101" s="80"/>
      <c r="KPH101" s="80"/>
      <c r="KPI101" s="80"/>
      <c r="KPJ101" s="80"/>
      <c r="KPK101" s="80"/>
      <c r="KPL101" s="80"/>
      <c r="KPM101" s="80"/>
      <c r="KPN101" s="80"/>
      <c r="KPO101" s="80"/>
      <c r="KPP101" s="80"/>
      <c r="KPQ101" s="80"/>
      <c r="KPR101" s="80"/>
      <c r="KPS101" s="80"/>
      <c r="KPT101" s="80"/>
      <c r="KPU101" s="80"/>
      <c r="KPV101" s="80"/>
      <c r="KPW101" s="80"/>
      <c r="KPX101" s="80"/>
      <c r="KPY101" s="80"/>
      <c r="KPZ101" s="80"/>
      <c r="KQA101" s="80"/>
      <c r="KQB101" s="80"/>
      <c r="KQC101" s="80"/>
      <c r="KQD101" s="80"/>
      <c r="KQE101" s="80"/>
      <c r="KQF101" s="80"/>
      <c r="KQG101" s="80"/>
      <c r="KQH101" s="80"/>
      <c r="KQI101" s="80"/>
      <c r="KQJ101" s="80"/>
      <c r="KQK101" s="80"/>
      <c r="KQL101" s="80"/>
      <c r="KQM101" s="80"/>
      <c r="KQN101" s="80"/>
      <c r="KQO101" s="80"/>
      <c r="KQP101" s="80"/>
      <c r="KQQ101" s="80"/>
      <c r="KQR101" s="80"/>
      <c r="KQS101" s="80"/>
      <c r="KQT101" s="80"/>
      <c r="KQU101" s="80"/>
      <c r="KQV101" s="80"/>
      <c r="KQW101" s="80"/>
      <c r="KQX101" s="80"/>
      <c r="KQY101" s="80"/>
      <c r="KQZ101" s="80"/>
      <c r="KRA101" s="80"/>
      <c r="KRB101" s="80"/>
      <c r="KRC101" s="80"/>
      <c r="KRD101" s="80"/>
      <c r="KRE101" s="80"/>
      <c r="KRF101" s="80"/>
      <c r="KRG101" s="80"/>
      <c r="KRH101" s="80"/>
      <c r="KRI101" s="80"/>
      <c r="KRJ101" s="80"/>
      <c r="KRK101" s="80"/>
      <c r="KRL101" s="80"/>
      <c r="KRM101" s="80"/>
      <c r="KRN101" s="80"/>
      <c r="KRO101" s="80"/>
      <c r="KRP101" s="80"/>
      <c r="KRQ101" s="80"/>
      <c r="KRR101" s="80"/>
      <c r="KRS101" s="80"/>
      <c r="KRT101" s="80"/>
      <c r="KRU101" s="80"/>
      <c r="KRV101" s="80"/>
      <c r="KRW101" s="80"/>
      <c r="KRX101" s="80"/>
      <c r="KRY101" s="80"/>
      <c r="KRZ101" s="80"/>
      <c r="KSA101" s="80"/>
      <c r="KSB101" s="80"/>
      <c r="KSC101" s="80"/>
      <c r="KSD101" s="80"/>
      <c r="KSE101" s="80"/>
      <c r="KSF101" s="80"/>
      <c r="KSG101" s="80"/>
      <c r="KSH101" s="80"/>
      <c r="KSI101" s="80"/>
      <c r="KSJ101" s="80"/>
      <c r="KSK101" s="80"/>
      <c r="KSL101" s="80"/>
      <c r="KSM101" s="80"/>
      <c r="KSN101" s="80"/>
      <c r="KSO101" s="80"/>
      <c r="KSP101" s="80"/>
      <c r="KSQ101" s="80"/>
      <c r="KSR101" s="80"/>
      <c r="KSS101" s="80"/>
      <c r="KST101" s="80"/>
      <c r="KSU101" s="80"/>
      <c r="KSV101" s="80"/>
      <c r="KSW101" s="80"/>
      <c r="KSX101" s="80"/>
      <c r="KSY101" s="80"/>
      <c r="KSZ101" s="80"/>
      <c r="KTA101" s="80"/>
      <c r="KTB101" s="80"/>
      <c r="KTC101" s="80"/>
      <c r="KTD101" s="80"/>
      <c r="KTE101" s="80"/>
      <c r="KTF101" s="80"/>
      <c r="KTG101" s="80"/>
      <c r="KTH101" s="80"/>
      <c r="KTI101" s="80"/>
      <c r="KTJ101" s="80"/>
      <c r="KTK101" s="80"/>
      <c r="KTL101" s="80"/>
      <c r="KTM101" s="80"/>
      <c r="KTN101" s="80"/>
      <c r="KTO101" s="80"/>
      <c r="KTP101" s="80"/>
      <c r="KTQ101" s="80"/>
      <c r="KTR101" s="80"/>
      <c r="KTS101" s="80"/>
      <c r="KTT101" s="80"/>
      <c r="KTU101" s="80"/>
      <c r="KTV101" s="80"/>
      <c r="KTW101" s="80"/>
      <c r="KTX101" s="80"/>
      <c r="KTY101" s="80"/>
      <c r="KTZ101" s="80"/>
      <c r="KUA101" s="80"/>
      <c r="KUB101" s="80"/>
      <c r="KUC101" s="80"/>
      <c r="KUD101" s="80"/>
      <c r="KUE101" s="80"/>
      <c r="KUF101" s="80"/>
      <c r="KUG101" s="80"/>
      <c r="KUH101" s="80"/>
      <c r="KUI101" s="80"/>
      <c r="KUJ101" s="80"/>
      <c r="KUK101" s="80"/>
      <c r="KUL101" s="80"/>
      <c r="KUM101" s="80"/>
      <c r="KUN101" s="80"/>
      <c r="KUO101" s="80"/>
      <c r="KUP101" s="80"/>
      <c r="KUQ101" s="80"/>
      <c r="KUR101" s="80"/>
      <c r="KUS101" s="80"/>
      <c r="KUT101" s="80"/>
      <c r="KUU101" s="80"/>
      <c r="KUV101" s="80"/>
      <c r="KUW101" s="80"/>
      <c r="KUX101" s="80"/>
      <c r="KUY101" s="80"/>
      <c r="KUZ101" s="80"/>
      <c r="KVA101" s="80"/>
      <c r="KVB101" s="80"/>
      <c r="KVC101" s="80"/>
      <c r="KVD101" s="80"/>
      <c r="KVE101" s="80"/>
      <c r="KVF101" s="80"/>
      <c r="KVG101" s="80"/>
      <c r="KVH101" s="80"/>
      <c r="KVI101" s="80"/>
      <c r="KVJ101" s="80"/>
      <c r="KVK101" s="80"/>
      <c r="KVL101" s="80"/>
      <c r="KVM101" s="80"/>
      <c r="KVN101" s="80"/>
      <c r="KVO101" s="80"/>
      <c r="KVP101" s="80"/>
      <c r="KVQ101" s="80"/>
      <c r="KVR101" s="80"/>
      <c r="KVS101" s="80"/>
      <c r="KVT101" s="80"/>
      <c r="KVU101" s="80"/>
      <c r="KVV101" s="80"/>
      <c r="KVW101" s="80"/>
      <c r="KVX101" s="80"/>
      <c r="KVY101" s="80"/>
      <c r="KVZ101" s="80"/>
      <c r="KWA101" s="80"/>
      <c r="KWB101" s="80"/>
      <c r="KWC101" s="80"/>
      <c r="KWD101" s="80"/>
      <c r="KWE101" s="80"/>
      <c r="KWF101" s="80"/>
      <c r="KWG101" s="80"/>
      <c r="KWH101" s="80"/>
      <c r="KWI101" s="80"/>
      <c r="KWJ101" s="80"/>
      <c r="KWK101" s="80"/>
      <c r="KWL101" s="80"/>
      <c r="KWM101" s="80"/>
      <c r="KWN101" s="80"/>
      <c r="KWO101" s="80"/>
      <c r="KWP101" s="80"/>
      <c r="KWQ101" s="80"/>
      <c r="KWR101" s="80"/>
      <c r="KWS101" s="80"/>
      <c r="KWT101" s="80"/>
      <c r="KWU101" s="80"/>
      <c r="KWV101" s="80"/>
      <c r="KWW101" s="80"/>
      <c r="KWX101" s="80"/>
      <c r="KWY101" s="80"/>
      <c r="KWZ101" s="80"/>
      <c r="KXA101" s="80"/>
      <c r="KXB101" s="80"/>
      <c r="KXC101" s="80"/>
      <c r="KXD101" s="80"/>
      <c r="KXE101" s="80"/>
      <c r="KXF101" s="80"/>
      <c r="KXG101" s="80"/>
      <c r="KXH101" s="80"/>
      <c r="KXI101" s="80"/>
      <c r="KXJ101" s="80"/>
      <c r="KXK101" s="80"/>
      <c r="KXL101" s="80"/>
      <c r="KXM101" s="80"/>
      <c r="KXN101" s="80"/>
      <c r="KXO101" s="80"/>
      <c r="KXP101" s="80"/>
      <c r="KXQ101" s="80"/>
      <c r="KXR101" s="80"/>
      <c r="KXS101" s="80"/>
      <c r="KXT101" s="80"/>
      <c r="KXU101" s="80"/>
      <c r="KXV101" s="80"/>
      <c r="KXW101" s="80"/>
      <c r="KXX101" s="80"/>
      <c r="KXY101" s="80"/>
      <c r="KXZ101" s="80"/>
      <c r="KYA101" s="80"/>
      <c r="KYB101" s="80"/>
      <c r="KYC101" s="80"/>
      <c r="KYD101" s="80"/>
      <c r="KYE101" s="80"/>
      <c r="KYF101" s="80"/>
      <c r="KYG101" s="80"/>
      <c r="KYH101" s="80"/>
      <c r="KYI101" s="80"/>
      <c r="KYJ101" s="80"/>
      <c r="KYK101" s="80"/>
      <c r="KYL101" s="80"/>
      <c r="KYM101" s="80"/>
      <c r="KYN101" s="80"/>
      <c r="KYO101" s="80"/>
      <c r="KYP101" s="80"/>
      <c r="KYQ101" s="80"/>
      <c r="KYR101" s="80"/>
      <c r="KYS101" s="80"/>
      <c r="KYT101" s="80"/>
      <c r="KYU101" s="80"/>
      <c r="KYV101" s="80"/>
      <c r="KYW101" s="80"/>
      <c r="KYX101" s="80"/>
      <c r="KYY101" s="80"/>
      <c r="KYZ101" s="80"/>
      <c r="KZA101" s="80"/>
      <c r="KZB101" s="80"/>
      <c r="KZC101" s="80"/>
      <c r="KZD101" s="80"/>
      <c r="KZE101" s="80"/>
      <c r="KZF101" s="80"/>
      <c r="KZG101" s="80"/>
      <c r="KZH101" s="80"/>
      <c r="KZI101" s="80"/>
      <c r="KZJ101" s="80"/>
      <c r="KZK101" s="80"/>
      <c r="KZL101" s="80"/>
      <c r="KZM101" s="80"/>
      <c r="KZN101" s="80"/>
      <c r="KZO101" s="80"/>
      <c r="KZP101" s="80"/>
      <c r="KZQ101" s="80"/>
      <c r="KZR101" s="80"/>
      <c r="KZS101" s="80"/>
      <c r="KZT101" s="80"/>
      <c r="KZU101" s="80"/>
      <c r="KZV101" s="80"/>
      <c r="KZW101" s="80"/>
      <c r="KZX101" s="80"/>
      <c r="KZY101" s="80"/>
      <c r="KZZ101" s="80"/>
      <c r="LAA101" s="80"/>
      <c r="LAB101" s="80"/>
      <c r="LAC101" s="80"/>
      <c r="LAD101" s="80"/>
      <c r="LAE101" s="80"/>
      <c r="LAF101" s="80"/>
      <c r="LAG101" s="80"/>
      <c r="LAH101" s="80"/>
      <c r="LAI101" s="80"/>
      <c r="LAJ101" s="80"/>
      <c r="LAK101" s="80"/>
      <c r="LAL101" s="80"/>
      <c r="LAM101" s="80"/>
      <c r="LAN101" s="80"/>
      <c r="LAO101" s="80"/>
      <c r="LAP101" s="80"/>
      <c r="LAQ101" s="80"/>
      <c r="LAR101" s="80"/>
      <c r="LAS101" s="80"/>
      <c r="LAT101" s="80"/>
      <c r="LAU101" s="80"/>
      <c r="LAV101" s="80"/>
      <c r="LAW101" s="80"/>
      <c r="LAX101" s="80"/>
      <c r="LAY101" s="80"/>
      <c r="LAZ101" s="80"/>
      <c r="LBA101" s="80"/>
      <c r="LBB101" s="80"/>
      <c r="LBC101" s="80"/>
      <c r="LBD101" s="80"/>
      <c r="LBE101" s="80"/>
      <c r="LBF101" s="80"/>
      <c r="LBG101" s="80"/>
      <c r="LBH101" s="80"/>
      <c r="LBI101" s="80"/>
      <c r="LBJ101" s="80"/>
      <c r="LBK101" s="80"/>
      <c r="LBL101" s="80"/>
      <c r="LBM101" s="80"/>
      <c r="LBN101" s="80"/>
      <c r="LBO101" s="80"/>
      <c r="LBP101" s="80"/>
      <c r="LBQ101" s="80"/>
      <c r="LBR101" s="80"/>
      <c r="LBS101" s="80"/>
      <c r="LBT101" s="80"/>
      <c r="LBU101" s="80"/>
      <c r="LBV101" s="80"/>
      <c r="LBW101" s="80"/>
      <c r="LBX101" s="80"/>
      <c r="LBY101" s="80"/>
      <c r="LBZ101" s="80"/>
      <c r="LCA101" s="80"/>
      <c r="LCB101" s="80"/>
      <c r="LCC101" s="80"/>
      <c r="LCD101" s="80"/>
      <c r="LCE101" s="80"/>
      <c r="LCF101" s="80"/>
      <c r="LCG101" s="80"/>
      <c r="LCH101" s="80"/>
      <c r="LCI101" s="80"/>
      <c r="LCJ101" s="80"/>
      <c r="LCK101" s="80"/>
      <c r="LCL101" s="80"/>
      <c r="LCM101" s="80"/>
      <c r="LCN101" s="80"/>
      <c r="LCO101" s="80"/>
      <c r="LCP101" s="80"/>
      <c r="LCQ101" s="80"/>
      <c r="LCR101" s="80"/>
      <c r="LCS101" s="80"/>
      <c r="LCT101" s="80"/>
      <c r="LCU101" s="80"/>
      <c r="LCV101" s="80"/>
      <c r="LCW101" s="80"/>
      <c r="LCX101" s="80"/>
      <c r="LCY101" s="80"/>
      <c r="LCZ101" s="80"/>
      <c r="LDA101" s="80"/>
      <c r="LDB101" s="80"/>
      <c r="LDC101" s="80"/>
      <c r="LDD101" s="80"/>
      <c r="LDE101" s="80"/>
      <c r="LDF101" s="80"/>
      <c r="LDG101" s="80"/>
      <c r="LDH101" s="80"/>
      <c r="LDI101" s="80"/>
      <c r="LDJ101" s="80"/>
      <c r="LDK101" s="80"/>
      <c r="LDL101" s="80"/>
      <c r="LDM101" s="80"/>
      <c r="LDN101" s="80"/>
      <c r="LDO101" s="80"/>
      <c r="LDP101" s="80"/>
      <c r="LDQ101" s="80"/>
      <c r="LDR101" s="80"/>
      <c r="LDS101" s="80"/>
      <c r="LDT101" s="80"/>
      <c r="LDU101" s="80"/>
      <c r="LDV101" s="80"/>
      <c r="LDW101" s="80"/>
      <c r="LDX101" s="80"/>
      <c r="LDY101" s="80"/>
      <c r="LDZ101" s="80"/>
      <c r="LEA101" s="80"/>
      <c r="LEB101" s="80"/>
      <c r="LEC101" s="80"/>
      <c r="LED101" s="80"/>
      <c r="LEE101" s="80"/>
      <c r="LEF101" s="80"/>
      <c r="LEG101" s="80"/>
      <c r="LEH101" s="80"/>
      <c r="LEI101" s="80"/>
      <c r="LEJ101" s="80"/>
      <c r="LEK101" s="80"/>
      <c r="LEL101" s="80"/>
      <c r="LEM101" s="80"/>
      <c r="LEN101" s="80"/>
      <c r="LEO101" s="80"/>
      <c r="LEP101" s="80"/>
      <c r="LEQ101" s="80"/>
      <c r="LER101" s="80"/>
      <c r="LES101" s="80"/>
      <c r="LET101" s="80"/>
      <c r="LEU101" s="80"/>
      <c r="LEV101" s="80"/>
      <c r="LEW101" s="80"/>
      <c r="LEX101" s="80"/>
      <c r="LEY101" s="80"/>
      <c r="LEZ101" s="80"/>
      <c r="LFA101" s="80"/>
      <c r="LFB101" s="80"/>
      <c r="LFC101" s="80"/>
      <c r="LFD101" s="80"/>
      <c r="LFE101" s="80"/>
      <c r="LFF101" s="80"/>
      <c r="LFG101" s="80"/>
      <c r="LFH101" s="80"/>
      <c r="LFI101" s="80"/>
      <c r="LFJ101" s="80"/>
      <c r="LFK101" s="80"/>
      <c r="LFL101" s="80"/>
      <c r="LFM101" s="80"/>
      <c r="LFN101" s="80"/>
      <c r="LFO101" s="80"/>
      <c r="LFP101" s="80"/>
      <c r="LFQ101" s="80"/>
      <c r="LFR101" s="80"/>
      <c r="LFS101" s="80"/>
      <c r="LFT101" s="80"/>
      <c r="LFU101" s="80"/>
      <c r="LFV101" s="80"/>
      <c r="LFW101" s="80"/>
      <c r="LFX101" s="80"/>
      <c r="LFY101" s="80"/>
      <c r="LFZ101" s="80"/>
      <c r="LGA101" s="80"/>
      <c r="LGB101" s="80"/>
      <c r="LGC101" s="80"/>
      <c r="LGD101" s="80"/>
      <c r="LGE101" s="80"/>
      <c r="LGF101" s="80"/>
      <c r="LGG101" s="80"/>
      <c r="LGH101" s="80"/>
      <c r="LGI101" s="80"/>
      <c r="LGJ101" s="80"/>
      <c r="LGK101" s="80"/>
      <c r="LGL101" s="80"/>
      <c r="LGM101" s="80"/>
      <c r="LGN101" s="80"/>
      <c r="LGO101" s="80"/>
      <c r="LGP101" s="80"/>
      <c r="LGQ101" s="80"/>
      <c r="LGR101" s="80"/>
      <c r="LGS101" s="80"/>
      <c r="LGT101" s="80"/>
      <c r="LGU101" s="80"/>
      <c r="LGV101" s="80"/>
      <c r="LGW101" s="80"/>
      <c r="LGX101" s="80"/>
      <c r="LGY101" s="80"/>
      <c r="LGZ101" s="80"/>
      <c r="LHA101" s="80"/>
      <c r="LHB101" s="80"/>
      <c r="LHC101" s="80"/>
      <c r="LHD101" s="80"/>
      <c r="LHE101" s="80"/>
      <c r="LHF101" s="80"/>
      <c r="LHG101" s="80"/>
      <c r="LHH101" s="80"/>
      <c r="LHI101" s="80"/>
      <c r="LHJ101" s="80"/>
      <c r="LHK101" s="80"/>
      <c r="LHL101" s="80"/>
      <c r="LHM101" s="80"/>
      <c r="LHN101" s="80"/>
      <c r="LHO101" s="80"/>
      <c r="LHP101" s="80"/>
      <c r="LHQ101" s="80"/>
      <c r="LHR101" s="80"/>
      <c r="LHS101" s="80"/>
      <c r="LHT101" s="80"/>
      <c r="LHU101" s="80"/>
      <c r="LHV101" s="80"/>
      <c r="LHW101" s="80"/>
      <c r="LHX101" s="80"/>
      <c r="LHY101" s="80"/>
      <c r="LHZ101" s="80"/>
      <c r="LIA101" s="80"/>
      <c r="LIB101" s="80"/>
      <c r="LIC101" s="80"/>
      <c r="LID101" s="80"/>
      <c r="LIE101" s="80"/>
      <c r="LIF101" s="80"/>
      <c r="LIG101" s="80"/>
      <c r="LIH101" s="80"/>
      <c r="LII101" s="80"/>
      <c r="LIJ101" s="80"/>
      <c r="LIK101" s="80"/>
      <c r="LIL101" s="80"/>
      <c r="LIM101" s="80"/>
      <c r="LIN101" s="80"/>
      <c r="LIO101" s="80"/>
      <c r="LIP101" s="80"/>
      <c r="LIQ101" s="80"/>
      <c r="LIR101" s="80"/>
      <c r="LIS101" s="80"/>
      <c r="LIT101" s="80"/>
      <c r="LIU101" s="80"/>
      <c r="LIV101" s="80"/>
      <c r="LIW101" s="80"/>
      <c r="LIX101" s="80"/>
      <c r="LIY101" s="80"/>
      <c r="LIZ101" s="80"/>
      <c r="LJA101" s="80"/>
      <c r="LJB101" s="80"/>
      <c r="LJC101" s="80"/>
      <c r="LJD101" s="80"/>
      <c r="LJE101" s="80"/>
      <c r="LJF101" s="80"/>
      <c r="LJG101" s="80"/>
      <c r="LJH101" s="80"/>
      <c r="LJI101" s="80"/>
      <c r="LJJ101" s="80"/>
      <c r="LJK101" s="80"/>
      <c r="LJL101" s="80"/>
      <c r="LJM101" s="80"/>
      <c r="LJN101" s="80"/>
      <c r="LJO101" s="80"/>
      <c r="LJP101" s="80"/>
      <c r="LJQ101" s="80"/>
      <c r="LJR101" s="80"/>
      <c r="LJS101" s="80"/>
      <c r="LJT101" s="80"/>
      <c r="LJU101" s="80"/>
      <c r="LJV101" s="80"/>
      <c r="LJW101" s="80"/>
      <c r="LJX101" s="80"/>
      <c r="LJY101" s="80"/>
      <c r="LJZ101" s="80"/>
      <c r="LKA101" s="80"/>
      <c r="LKB101" s="80"/>
      <c r="LKC101" s="80"/>
      <c r="LKD101" s="80"/>
      <c r="LKE101" s="80"/>
      <c r="LKF101" s="80"/>
      <c r="LKG101" s="80"/>
      <c r="LKH101" s="80"/>
      <c r="LKI101" s="80"/>
      <c r="LKJ101" s="80"/>
      <c r="LKK101" s="80"/>
      <c r="LKL101" s="80"/>
      <c r="LKM101" s="80"/>
      <c r="LKN101" s="80"/>
      <c r="LKO101" s="80"/>
      <c r="LKP101" s="80"/>
      <c r="LKQ101" s="80"/>
      <c r="LKR101" s="80"/>
      <c r="LKS101" s="80"/>
      <c r="LKT101" s="80"/>
      <c r="LKU101" s="80"/>
      <c r="LKV101" s="80"/>
      <c r="LKW101" s="80"/>
      <c r="LKX101" s="80"/>
      <c r="LKY101" s="80"/>
      <c r="LKZ101" s="80"/>
      <c r="LLA101" s="80"/>
      <c r="LLB101" s="80"/>
      <c r="LLC101" s="80"/>
      <c r="LLD101" s="80"/>
      <c r="LLE101" s="80"/>
      <c r="LLF101" s="80"/>
      <c r="LLG101" s="80"/>
      <c r="LLH101" s="80"/>
      <c r="LLI101" s="80"/>
      <c r="LLJ101" s="80"/>
      <c r="LLK101" s="80"/>
      <c r="LLL101" s="80"/>
      <c r="LLM101" s="80"/>
      <c r="LLN101" s="80"/>
      <c r="LLO101" s="80"/>
      <c r="LLP101" s="80"/>
      <c r="LLQ101" s="80"/>
      <c r="LLR101" s="80"/>
      <c r="LLS101" s="80"/>
      <c r="LLT101" s="80"/>
      <c r="LLU101" s="80"/>
      <c r="LLV101" s="80"/>
      <c r="LLW101" s="80"/>
      <c r="LLX101" s="80"/>
      <c r="LLY101" s="80"/>
      <c r="LLZ101" s="80"/>
      <c r="LMA101" s="80"/>
      <c r="LMB101" s="80"/>
      <c r="LMC101" s="80"/>
      <c r="LMD101" s="80"/>
      <c r="LME101" s="80"/>
      <c r="LMF101" s="80"/>
      <c r="LMG101" s="80"/>
      <c r="LMH101" s="80"/>
      <c r="LMI101" s="80"/>
      <c r="LMJ101" s="80"/>
      <c r="LMK101" s="80"/>
      <c r="LML101" s="80"/>
      <c r="LMM101" s="80"/>
      <c r="LMN101" s="80"/>
      <c r="LMO101" s="80"/>
      <c r="LMP101" s="80"/>
      <c r="LMQ101" s="80"/>
      <c r="LMR101" s="80"/>
      <c r="LMS101" s="80"/>
      <c r="LMT101" s="80"/>
      <c r="LMU101" s="80"/>
      <c r="LMV101" s="80"/>
      <c r="LMW101" s="80"/>
      <c r="LMX101" s="80"/>
      <c r="LMY101" s="80"/>
      <c r="LMZ101" s="80"/>
      <c r="LNA101" s="80"/>
      <c r="LNB101" s="80"/>
      <c r="LNC101" s="80"/>
      <c r="LND101" s="80"/>
      <c r="LNE101" s="80"/>
      <c r="LNF101" s="80"/>
      <c r="LNG101" s="80"/>
      <c r="LNH101" s="80"/>
      <c r="LNI101" s="80"/>
      <c r="LNJ101" s="80"/>
      <c r="LNK101" s="80"/>
      <c r="LNL101" s="80"/>
      <c r="LNM101" s="80"/>
      <c r="LNN101" s="80"/>
      <c r="LNO101" s="80"/>
      <c r="LNP101" s="80"/>
      <c r="LNQ101" s="80"/>
      <c r="LNR101" s="80"/>
      <c r="LNS101" s="80"/>
      <c r="LNT101" s="80"/>
      <c r="LNU101" s="80"/>
      <c r="LNV101" s="80"/>
      <c r="LNW101" s="80"/>
      <c r="LNX101" s="80"/>
      <c r="LNY101" s="80"/>
      <c r="LNZ101" s="80"/>
      <c r="LOA101" s="80"/>
      <c r="LOB101" s="80"/>
      <c r="LOC101" s="80"/>
      <c r="LOD101" s="80"/>
      <c r="LOE101" s="80"/>
      <c r="LOF101" s="80"/>
      <c r="LOG101" s="80"/>
      <c r="LOH101" s="80"/>
      <c r="LOI101" s="80"/>
      <c r="LOJ101" s="80"/>
      <c r="LOK101" s="80"/>
      <c r="LOL101" s="80"/>
      <c r="LOM101" s="80"/>
      <c r="LON101" s="80"/>
      <c r="LOO101" s="80"/>
      <c r="LOP101" s="80"/>
      <c r="LOQ101" s="80"/>
      <c r="LOR101" s="80"/>
      <c r="LOS101" s="80"/>
      <c r="LOT101" s="80"/>
      <c r="LOU101" s="80"/>
      <c r="LOV101" s="80"/>
      <c r="LOW101" s="80"/>
      <c r="LOX101" s="80"/>
      <c r="LOY101" s="80"/>
      <c r="LOZ101" s="80"/>
      <c r="LPA101" s="80"/>
      <c r="LPB101" s="80"/>
      <c r="LPC101" s="80"/>
      <c r="LPD101" s="80"/>
      <c r="LPE101" s="80"/>
      <c r="LPF101" s="80"/>
      <c r="LPG101" s="80"/>
      <c r="LPH101" s="80"/>
      <c r="LPI101" s="80"/>
      <c r="LPJ101" s="80"/>
      <c r="LPK101" s="80"/>
      <c r="LPL101" s="80"/>
      <c r="LPM101" s="80"/>
      <c r="LPN101" s="80"/>
      <c r="LPO101" s="80"/>
      <c r="LPP101" s="80"/>
      <c r="LPQ101" s="80"/>
      <c r="LPR101" s="80"/>
      <c r="LPS101" s="80"/>
      <c r="LPT101" s="80"/>
      <c r="LPU101" s="80"/>
      <c r="LPV101" s="80"/>
      <c r="LPW101" s="80"/>
      <c r="LPX101" s="80"/>
      <c r="LPY101" s="80"/>
      <c r="LPZ101" s="80"/>
      <c r="LQA101" s="80"/>
      <c r="LQB101" s="80"/>
      <c r="LQC101" s="80"/>
      <c r="LQD101" s="80"/>
      <c r="LQE101" s="80"/>
      <c r="LQF101" s="80"/>
      <c r="LQG101" s="80"/>
      <c r="LQH101" s="80"/>
      <c r="LQI101" s="80"/>
      <c r="LQJ101" s="80"/>
      <c r="LQK101" s="80"/>
      <c r="LQL101" s="80"/>
      <c r="LQM101" s="80"/>
      <c r="LQN101" s="80"/>
      <c r="LQO101" s="80"/>
      <c r="LQP101" s="80"/>
      <c r="LQQ101" s="80"/>
      <c r="LQR101" s="80"/>
      <c r="LQS101" s="80"/>
      <c r="LQT101" s="80"/>
      <c r="LQU101" s="80"/>
      <c r="LQV101" s="80"/>
      <c r="LQW101" s="80"/>
      <c r="LQX101" s="80"/>
      <c r="LQY101" s="80"/>
      <c r="LQZ101" s="80"/>
      <c r="LRA101" s="80"/>
      <c r="LRB101" s="80"/>
      <c r="LRC101" s="80"/>
      <c r="LRD101" s="80"/>
      <c r="LRE101" s="80"/>
      <c r="LRF101" s="80"/>
      <c r="LRG101" s="80"/>
      <c r="LRH101" s="80"/>
      <c r="LRI101" s="80"/>
      <c r="LRJ101" s="80"/>
      <c r="LRK101" s="80"/>
      <c r="LRL101" s="80"/>
      <c r="LRM101" s="80"/>
      <c r="LRN101" s="80"/>
      <c r="LRO101" s="80"/>
      <c r="LRP101" s="80"/>
      <c r="LRQ101" s="80"/>
      <c r="LRR101" s="80"/>
      <c r="LRS101" s="80"/>
      <c r="LRT101" s="80"/>
      <c r="LRU101" s="80"/>
      <c r="LRV101" s="80"/>
      <c r="LRW101" s="80"/>
      <c r="LRX101" s="80"/>
      <c r="LRY101" s="80"/>
      <c r="LRZ101" s="80"/>
      <c r="LSA101" s="80"/>
      <c r="LSB101" s="80"/>
      <c r="LSC101" s="80"/>
      <c r="LSD101" s="80"/>
      <c r="LSE101" s="80"/>
      <c r="LSF101" s="80"/>
      <c r="LSG101" s="80"/>
      <c r="LSH101" s="80"/>
      <c r="LSI101" s="80"/>
      <c r="LSJ101" s="80"/>
      <c r="LSK101" s="80"/>
      <c r="LSL101" s="80"/>
      <c r="LSM101" s="80"/>
      <c r="LSN101" s="80"/>
      <c r="LSO101" s="80"/>
      <c r="LSP101" s="80"/>
      <c r="LSQ101" s="80"/>
      <c r="LSR101" s="80"/>
      <c r="LSS101" s="80"/>
      <c r="LST101" s="80"/>
      <c r="LSU101" s="80"/>
      <c r="LSV101" s="80"/>
      <c r="LSW101" s="80"/>
      <c r="LSX101" s="80"/>
      <c r="LSY101" s="80"/>
      <c r="LSZ101" s="80"/>
      <c r="LTA101" s="80"/>
      <c r="LTB101" s="80"/>
      <c r="LTC101" s="80"/>
      <c r="LTD101" s="80"/>
      <c r="LTE101" s="80"/>
      <c r="LTF101" s="80"/>
      <c r="LTG101" s="80"/>
      <c r="LTH101" s="80"/>
      <c r="LTI101" s="80"/>
      <c r="LTJ101" s="80"/>
      <c r="LTK101" s="80"/>
      <c r="LTL101" s="80"/>
      <c r="LTM101" s="80"/>
      <c r="LTN101" s="80"/>
      <c r="LTO101" s="80"/>
      <c r="LTP101" s="80"/>
      <c r="LTQ101" s="80"/>
      <c r="LTR101" s="80"/>
      <c r="LTS101" s="80"/>
      <c r="LTT101" s="80"/>
      <c r="LTU101" s="80"/>
      <c r="LTV101" s="80"/>
      <c r="LTW101" s="80"/>
      <c r="LTX101" s="80"/>
      <c r="LTY101" s="80"/>
      <c r="LTZ101" s="80"/>
      <c r="LUA101" s="80"/>
      <c r="LUB101" s="80"/>
      <c r="LUC101" s="80"/>
      <c r="LUD101" s="80"/>
      <c r="LUE101" s="80"/>
      <c r="LUF101" s="80"/>
      <c r="LUG101" s="80"/>
      <c r="LUH101" s="80"/>
      <c r="LUI101" s="80"/>
      <c r="LUJ101" s="80"/>
      <c r="LUK101" s="80"/>
      <c r="LUL101" s="80"/>
      <c r="LUM101" s="80"/>
      <c r="LUN101" s="80"/>
      <c r="LUO101" s="80"/>
      <c r="LUP101" s="80"/>
      <c r="LUQ101" s="80"/>
      <c r="LUR101" s="80"/>
      <c r="LUS101" s="80"/>
      <c r="LUT101" s="80"/>
      <c r="LUU101" s="80"/>
      <c r="LUV101" s="80"/>
      <c r="LUW101" s="80"/>
      <c r="LUX101" s="80"/>
      <c r="LUY101" s="80"/>
      <c r="LUZ101" s="80"/>
      <c r="LVA101" s="80"/>
      <c r="LVB101" s="80"/>
      <c r="LVC101" s="80"/>
      <c r="LVD101" s="80"/>
      <c r="LVE101" s="80"/>
      <c r="LVF101" s="80"/>
      <c r="LVG101" s="80"/>
      <c r="LVH101" s="80"/>
      <c r="LVI101" s="80"/>
      <c r="LVJ101" s="80"/>
      <c r="LVK101" s="80"/>
      <c r="LVL101" s="80"/>
      <c r="LVM101" s="80"/>
      <c r="LVN101" s="80"/>
      <c r="LVO101" s="80"/>
      <c r="LVP101" s="80"/>
      <c r="LVQ101" s="80"/>
      <c r="LVR101" s="80"/>
      <c r="LVS101" s="80"/>
      <c r="LVT101" s="80"/>
      <c r="LVU101" s="80"/>
      <c r="LVV101" s="80"/>
      <c r="LVW101" s="80"/>
      <c r="LVX101" s="80"/>
      <c r="LVY101" s="80"/>
      <c r="LVZ101" s="80"/>
      <c r="LWA101" s="80"/>
      <c r="LWB101" s="80"/>
      <c r="LWC101" s="80"/>
      <c r="LWD101" s="80"/>
      <c r="LWE101" s="80"/>
      <c r="LWF101" s="80"/>
      <c r="LWG101" s="80"/>
      <c r="LWH101" s="80"/>
      <c r="LWI101" s="80"/>
      <c r="LWJ101" s="80"/>
      <c r="LWK101" s="80"/>
      <c r="LWL101" s="80"/>
      <c r="LWM101" s="80"/>
      <c r="LWN101" s="80"/>
      <c r="LWO101" s="80"/>
      <c r="LWP101" s="80"/>
      <c r="LWQ101" s="80"/>
      <c r="LWR101" s="80"/>
      <c r="LWS101" s="80"/>
      <c r="LWT101" s="80"/>
      <c r="LWU101" s="80"/>
      <c r="LWV101" s="80"/>
      <c r="LWW101" s="80"/>
      <c r="LWX101" s="80"/>
      <c r="LWY101" s="80"/>
      <c r="LWZ101" s="80"/>
      <c r="LXA101" s="80"/>
      <c r="LXB101" s="80"/>
      <c r="LXC101" s="80"/>
      <c r="LXD101" s="80"/>
      <c r="LXE101" s="80"/>
      <c r="LXF101" s="80"/>
      <c r="LXG101" s="80"/>
      <c r="LXH101" s="80"/>
      <c r="LXI101" s="80"/>
      <c r="LXJ101" s="80"/>
      <c r="LXK101" s="80"/>
      <c r="LXL101" s="80"/>
      <c r="LXM101" s="80"/>
      <c r="LXN101" s="80"/>
      <c r="LXO101" s="80"/>
      <c r="LXP101" s="80"/>
      <c r="LXQ101" s="80"/>
      <c r="LXR101" s="80"/>
      <c r="LXS101" s="80"/>
      <c r="LXT101" s="80"/>
      <c r="LXU101" s="80"/>
      <c r="LXV101" s="80"/>
      <c r="LXW101" s="80"/>
      <c r="LXX101" s="80"/>
      <c r="LXY101" s="80"/>
      <c r="LXZ101" s="80"/>
      <c r="LYA101" s="80"/>
      <c r="LYB101" s="80"/>
      <c r="LYC101" s="80"/>
      <c r="LYD101" s="80"/>
      <c r="LYE101" s="80"/>
      <c r="LYF101" s="80"/>
      <c r="LYG101" s="80"/>
      <c r="LYH101" s="80"/>
      <c r="LYI101" s="80"/>
      <c r="LYJ101" s="80"/>
      <c r="LYK101" s="80"/>
      <c r="LYL101" s="80"/>
      <c r="LYM101" s="80"/>
      <c r="LYN101" s="80"/>
      <c r="LYO101" s="80"/>
      <c r="LYP101" s="80"/>
      <c r="LYQ101" s="80"/>
      <c r="LYR101" s="80"/>
      <c r="LYS101" s="80"/>
      <c r="LYT101" s="80"/>
      <c r="LYU101" s="80"/>
      <c r="LYV101" s="80"/>
      <c r="LYW101" s="80"/>
      <c r="LYX101" s="80"/>
      <c r="LYY101" s="80"/>
      <c r="LYZ101" s="80"/>
      <c r="LZA101" s="80"/>
      <c r="LZB101" s="80"/>
      <c r="LZC101" s="80"/>
      <c r="LZD101" s="80"/>
      <c r="LZE101" s="80"/>
      <c r="LZF101" s="80"/>
      <c r="LZG101" s="80"/>
      <c r="LZH101" s="80"/>
      <c r="LZI101" s="80"/>
      <c r="LZJ101" s="80"/>
      <c r="LZK101" s="80"/>
      <c r="LZL101" s="80"/>
      <c r="LZM101" s="80"/>
      <c r="LZN101" s="80"/>
      <c r="LZO101" s="80"/>
      <c r="LZP101" s="80"/>
      <c r="LZQ101" s="80"/>
      <c r="LZR101" s="80"/>
      <c r="LZS101" s="80"/>
      <c r="LZT101" s="80"/>
      <c r="LZU101" s="80"/>
      <c r="LZV101" s="80"/>
      <c r="LZW101" s="80"/>
      <c r="LZX101" s="80"/>
      <c r="LZY101" s="80"/>
      <c r="LZZ101" s="80"/>
      <c r="MAA101" s="80"/>
      <c r="MAB101" s="80"/>
      <c r="MAC101" s="80"/>
      <c r="MAD101" s="80"/>
      <c r="MAE101" s="80"/>
      <c r="MAF101" s="80"/>
      <c r="MAG101" s="80"/>
      <c r="MAH101" s="80"/>
      <c r="MAI101" s="80"/>
      <c r="MAJ101" s="80"/>
      <c r="MAK101" s="80"/>
      <c r="MAL101" s="80"/>
      <c r="MAM101" s="80"/>
      <c r="MAN101" s="80"/>
      <c r="MAO101" s="80"/>
      <c r="MAP101" s="80"/>
      <c r="MAQ101" s="80"/>
      <c r="MAR101" s="80"/>
      <c r="MAS101" s="80"/>
      <c r="MAT101" s="80"/>
      <c r="MAU101" s="80"/>
      <c r="MAV101" s="80"/>
      <c r="MAW101" s="80"/>
      <c r="MAX101" s="80"/>
      <c r="MAY101" s="80"/>
      <c r="MAZ101" s="80"/>
      <c r="MBA101" s="80"/>
      <c r="MBB101" s="80"/>
      <c r="MBC101" s="80"/>
      <c r="MBD101" s="80"/>
      <c r="MBE101" s="80"/>
      <c r="MBF101" s="80"/>
      <c r="MBG101" s="80"/>
      <c r="MBH101" s="80"/>
      <c r="MBI101" s="80"/>
      <c r="MBJ101" s="80"/>
      <c r="MBK101" s="80"/>
      <c r="MBL101" s="80"/>
      <c r="MBM101" s="80"/>
      <c r="MBN101" s="80"/>
      <c r="MBO101" s="80"/>
      <c r="MBP101" s="80"/>
      <c r="MBQ101" s="80"/>
      <c r="MBR101" s="80"/>
      <c r="MBS101" s="80"/>
      <c r="MBT101" s="80"/>
      <c r="MBU101" s="80"/>
      <c r="MBV101" s="80"/>
      <c r="MBW101" s="80"/>
      <c r="MBX101" s="80"/>
      <c r="MBY101" s="80"/>
      <c r="MBZ101" s="80"/>
      <c r="MCA101" s="80"/>
      <c r="MCB101" s="80"/>
      <c r="MCC101" s="80"/>
      <c r="MCD101" s="80"/>
      <c r="MCE101" s="80"/>
      <c r="MCF101" s="80"/>
      <c r="MCG101" s="80"/>
      <c r="MCH101" s="80"/>
      <c r="MCI101" s="80"/>
      <c r="MCJ101" s="80"/>
      <c r="MCK101" s="80"/>
      <c r="MCL101" s="80"/>
      <c r="MCM101" s="80"/>
      <c r="MCN101" s="80"/>
      <c r="MCO101" s="80"/>
      <c r="MCP101" s="80"/>
      <c r="MCQ101" s="80"/>
      <c r="MCR101" s="80"/>
      <c r="MCS101" s="80"/>
      <c r="MCT101" s="80"/>
      <c r="MCU101" s="80"/>
      <c r="MCV101" s="80"/>
      <c r="MCW101" s="80"/>
      <c r="MCX101" s="80"/>
      <c r="MCY101" s="80"/>
      <c r="MCZ101" s="80"/>
      <c r="MDA101" s="80"/>
      <c r="MDB101" s="80"/>
      <c r="MDC101" s="80"/>
      <c r="MDD101" s="80"/>
      <c r="MDE101" s="80"/>
      <c r="MDF101" s="80"/>
      <c r="MDG101" s="80"/>
      <c r="MDH101" s="80"/>
      <c r="MDI101" s="80"/>
      <c r="MDJ101" s="80"/>
      <c r="MDK101" s="80"/>
      <c r="MDL101" s="80"/>
      <c r="MDM101" s="80"/>
      <c r="MDN101" s="80"/>
      <c r="MDO101" s="80"/>
      <c r="MDP101" s="80"/>
      <c r="MDQ101" s="80"/>
      <c r="MDR101" s="80"/>
      <c r="MDS101" s="80"/>
      <c r="MDT101" s="80"/>
      <c r="MDU101" s="80"/>
      <c r="MDV101" s="80"/>
      <c r="MDW101" s="80"/>
      <c r="MDX101" s="80"/>
      <c r="MDY101" s="80"/>
      <c r="MDZ101" s="80"/>
      <c r="MEA101" s="80"/>
      <c r="MEB101" s="80"/>
      <c r="MEC101" s="80"/>
      <c r="MED101" s="80"/>
      <c r="MEE101" s="80"/>
      <c r="MEF101" s="80"/>
      <c r="MEG101" s="80"/>
      <c r="MEH101" s="80"/>
      <c r="MEI101" s="80"/>
      <c r="MEJ101" s="80"/>
      <c r="MEK101" s="80"/>
      <c r="MEL101" s="80"/>
      <c r="MEM101" s="80"/>
      <c r="MEN101" s="80"/>
      <c r="MEO101" s="80"/>
      <c r="MEP101" s="80"/>
      <c r="MEQ101" s="80"/>
      <c r="MER101" s="80"/>
      <c r="MES101" s="80"/>
      <c r="MET101" s="80"/>
      <c r="MEU101" s="80"/>
      <c r="MEV101" s="80"/>
      <c r="MEW101" s="80"/>
      <c r="MEX101" s="80"/>
      <c r="MEY101" s="80"/>
      <c r="MEZ101" s="80"/>
      <c r="MFA101" s="80"/>
      <c r="MFB101" s="80"/>
      <c r="MFC101" s="80"/>
      <c r="MFD101" s="80"/>
      <c r="MFE101" s="80"/>
      <c r="MFF101" s="80"/>
      <c r="MFG101" s="80"/>
      <c r="MFH101" s="80"/>
      <c r="MFI101" s="80"/>
      <c r="MFJ101" s="80"/>
      <c r="MFK101" s="80"/>
      <c r="MFL101" s="80"/>
      <c r="MFM101" s="80"/>
      <c r="MFN101" s="80"/>
      <c r="MFO101" s="80"/>
      <c r="MFP101" s="80"/>
      <c r="MFQ101" s="80"/>
      <c r="MFR101" s="80"/>
      <c r="MFS101" s="80"/>
      <c r="MFT101" s="80"/>
      <c r="MFU101" s="80"/>
      <c r="MFV101" s="80"/>
      <c r="MFW101" s="80"/>
      <c r="MFX101" s="80"/>
      <c r="MFY101" s="80"/>
      <c r="MFZ101" s="80"/>
      <c r="MGA101" s="80"/>
      <c r="MGB101" s="80"/>
      <c r="MGC101" s="80"/>
      <c r="MGD101" s="80"/>
      <c r="MGE101" s="80"/>
      <c r="MGF101" s="80"/>
      <c r="MGG101" s="80"/>
      <c r="MGH101" s="80"/>
      <c r="MGI101" s="80"/>
      <c r="MGJ101" s="80"/>
      <c r="MGK101" s="80"/>
      <c r="MGL101" s="80"/>
      <c r="MGM101" s="80"/>
      <c r="MGN101" s="80"/>
      <c r="MGO101" s="80"/>
      <c r="MGP101" s="80"/>
      <c r="MGQ101" s="80"/>
      <c r="MGR101" s="80"/>
      <c r="MGS101" s="80"/>
      <c r="MGT101" s="80"/>
      <c r="MGU101" s="80"/>
      <c r="MGV101" s="80"/>
      <c r="MGW101" s="80"/>
      <c r="MGX101" s="80"/>
      <c r="MGY101" s="80"/>
      <c r="MGZ101" s="80"/>
      <c r="MHA101" s="80"/>
      <c r="MHB101" s="80"/>
      <c r="MHC101" s="80"/>
      <c r="MHD101" s="80"/>
      <c r="MHE101" s="80"/>
      <c r="MHF101" s="80"/>
      <c r="MHG101" s="80"/>
      <c r="MHH101" s="80"/>
      <c r="MHI101" s="80"/>
      <c r="MHJ101" s="80"/>
      <c r="MHK101" s="80"/>
      <c r="MHL101" s="80"/>
      <c r="MHM101" s="80"/>
      <c r="MHN101" s="80"/>
      <c r="MHO101" s="80"/>
      <c r="MHP101" s="80"/>
      <c r="MHQ101" s="80"/>
      <c r="MHR101" s="80"/>
      <c r="MHS101" s="80"/>
      <c r="MHT101" s="80"/>
      <c r="MHU101" s="80"/>
      <c r="MHV101" s="80"/>
      <c r="MHW101" s="80"/>
      <c r="MHX101" s="80"/>
      <c r="MHY101" s="80"/>
      <c r="MHZ101" s="80"/>
      <c r="MIA101" s="80"/>
      <c r="MIB101" s="80"/>
      <c r="MIC101" s="80"/>
      <c r="MID101" s="80"/>
      <c r="MIE101" s="80"/>
      <c r="MIF101" s="80"/>
      <c r="MIG101" s="80"/>
      <c r="MIH101" s="80"/>
      <c r="MII101" s="80"/>
      <c r="MIJ101" s="80"/>
      <c r="MIK101" s="80"/>
      <c r="MIL101" s="80"/>
      <c r="MIM101" s="80"/>
      <c r="MIN101" s="80"/>
      <c r="MIO101" s="80"/>
      <c r="MIP101" s="80"/>
      <c r="MIQ101" s="80"/>
      <c r="MIR101" s="80"/>
      <c r="MIS101" s="80"/>
      <c r="MIT101" s="80"/>
      <c r="MIU101" s="80"/>
      <c r="MIV101" s="80"/>
      <c r="MIW101" s="80"/>
      <c r="MIX101" s="80"/>
      <c r="MIY101" s="80"/>
      <c r="MIZ101" s="80"/>
      <c r="MJA101" s="80"/>
      <c r="MJB101" s="80"/>
      <c r="MJC101" s="80"/>
      <c r="MJD101" s="80"/>
      <c r="MJE101" s="80"/>
      <c r="MJF101" s="80"/>
      <c r="MJG101" s="80"/>
      <c r="MJH101" s="80"/>
      <c r="MJI101" s="80"/>
      <c r="MJJ101" s="80"/>
      <c r="MJK101" s="80"/>
      <c r="MJL101" s="80"/>
      <c r="MJM101" s="80"/>
      <c r="MJN101" s="80"/>
      <c r="MJO101" s="80"/>
      <c r="MJP101" s="80"/>
      <c r="MJQ101" s="80"/>
      <c r="MJR101" s="80"/>
      <c r="MJS101" s="80"/>
      <c r="MJT101" s="80"/>
      <c r="MJU101" s="80"/>
      <c r="MJV101" s="80"/>
      <c r="MJW101" s="80"/>
      <c r="MJX101" s="80"/>
      <c r="MJY101" s="80"/>
      <c r="MJZ101" s="80"/>
      <c r="MKA101" s="80"/>
      <c r="MKB101" s="80"/>
      <c r="MKC101" s="80"/>
      <c r="MKD101" s="80"/>
      <c r="MKE101" s="80"/>
      <c r="MKF101" s="80"/>
      <c r="MKG101" s="80"/>
      <c r="MKH101" s="80"/>
      <c r="MKI101" s="80"/>
      <c r="MKJ101" s="80"/>
      <c r="MKK101" s="80"/>
      <c r="MKL101" s="80"/>
      <c r="MKM101" s="80"/>
      <c r="MKN101" s="80"/>
      <c r="MKO101" s="80"/>
      <c r="MKP101" s="80"/>
      <c r="MKQ101" s="80"/>
      <c r="MKR101" s="80"/>
      <c r="MKS101" s="80"/>
      <c r="MKT101" s="80"/>
      <c r="MKU101" s="80"/>
      <c r="MKV101" s="80"/>
      <c r="MKW101" s="80"/>
      <c r="MKX101" s="80"/>
      <c r="MKY101" s="80"/>
      <c r="MKZ101" s="80"/>
      <c r="MLA101" s="80"/>
      <c r="MLB101" s="80"/>
      <c r="MLC101" s="80"/>
      <c r="MLD101" s="80"/>
      <c r="MLE101" s="80"/>
      <c r="MLF101" s="80"/>
      <c r="MLG101" s="80"/>
      <c r="MLH101" s="80"/>
      <c r="MLI101" s="80"/>
      <c r="MLJ101" s="80"/>
      <c r="MLK101" s="80"/>
      <c r="MLL101" s="80"/>
      <c r="MLM101" s="80"/>
      <c r="MLN101" s="80"/>
      <c r="MLO101" s="80"/>
      <c r="MLP101" s="80"/>
      <c r="MLQ101" s="80"/>
      <c r="MLR101" s="80"/>
      <c r="MLS101" s="80"/>
      <c r="MLT101" s="80"/>
      <c r="MLU101" s="80"/>
      <c r="MLV101" s="80"/>
      <c r="MLW101" s="80"/>
      <c r="MLX101" s="80"/>
      <c r="MLY101" s="80"/>
      <c r="MLZ101" s="80"/>
      <c r="MMA101" s="80"/>
      <c r="MMB101" s="80"/>
      <c r="MMC101" s="80"/>
      <c r="MMD101" s="80"/>
      <c r="MME101" s="80"/>
      <c r="MMF101" s="80"/>
      <c r="MMG101" s="80"/>
      <c r="MMH101" s="80"/>
      <c r="MMI101" s="80"/>
      <c r="MMJ101" s="80"/>
      <c r="MMK101" s="80"/>
      <c r="MML101" s="80"/>
      <c r="MMM101" s="80"/>
      <c r="MMN101" s="80"/>
      <c r="MMO101" s="80"/>
      <c r="MMP101" s="80"/>
      <c r="MMQ101" s="80"/>
      <c r="MMR101" s="80"/>
      <c r="MMS101" s="80"/>
      <c r="MMT101" s="80"/>
      <c r="MMU101" s="80"/>
      <c r="MMV101" s="80"/>
      <c r="MMW101" s="80"/>
      <c r="MMX101" s="80"/>
      <c r="MMY101" s="80"/>
      <c r="MMZ101" s="80"/>
      <c r="MNA101" s="80"/>
      <c r="MNB101" s="80"/>
      <c r="MNC101" s="80"/>
      <c r="MND101" s="80"/>
      <c r="MNE101" s="80"/>
      <c r="MNF101" s="80"/>
      <c r="MNG101" s="80"/>
      <c r="MNH101" s="80"/>
      <c r="MNI101" s="80"/>
      <c r="MNJ101" s="80"/>
      <c r="MNK101" s="80"/>
      <c r="MNL101" s="80"/>
      <c r="MNM101" s="80"/>
      <c r="MNN101" s="80"/>
      <c r="MNO101" s="80"/>
      <c r="MNP101" s="80"/>
      <c r="MNQ101" s="80"/>
      <c r="MNR101" s="80"/>
      <c r="MNS101" s="80"/>
      <c r="MNT101" s="80"/>
      <c r="MNU101" s="80"/>
      <c r="MNV101" s="80"/>
      <c r="MNW101" s="80"/>
      <c r="MNX101" s="80"/>
      <c r="MNY101" s="80"/>
      <c r="MNZ101" s="80"/>
      <c r="MOA101" s="80"/>
      <c r="MOB101" s="80"/>
      <c r="MOC101" s="80"/>
      <c r="MOD101" s="80"/>
      <c r="MOE101" s="80"/>
      <c r="MOF101" s="80"/>
      <c r="MOG101" s="80"/>
      <c r="MOH101" s="80"/>
      <c r="MOI101" s="80"/>
      <c r="MOJ101" s="80"/>
      <c r="MOK101" s="80"/>
      <c r="MOL101" s="80"/>
      <c r="MOM101" s="80"/>
      <c r="MON101" s="80"/>
      <c r="MOO101" s="80"/>
      <c r="MOP101" s="80"/>
      <c r="MOQ101" s="80"/>
      <c r="MOR101" s="80"/>
      <c r="MOS101" s="80"/>
      <c r="MOT101" s="80"/>
      <c r="MOU101" s="80"/>
      <c r="MOV101" s="80"/>
      <c r="MOW101" s="80"/>
      <c r="MOX101" s="80"/>
      <c r="MOY101" s="80"/>
      <c r="MOZ101" s="80"/>
      <c r="MPA101" s="80"/>
      <c r="MPB101" s="80"/>
      <c r="MPC101" s="80"/>
      <c r="MPD101" s="80"/>
      <c r="MPE101" s="80"/>
      <c r="MPF101" s="80"/>
      <c r="MPG101" s="80"/>
      <c r="MPH101" s="80"/>
      <c r="MPI101" s="80"/>
      <c r="MPJ101" s="80"/>
      <c r="MPK101" s="80"/>
      <c r="MPL101" s="80"/>
      <c r="MPM101" s="80"/>
      <c r="MPN101" s="80"/>
      <c r="MPO101" s="80"/>
      <c r="MPP101" s="80"/>
      <c r="MPQ101" s="80"/>
      <c r="MPR101" s="80"/>
      <c r="MPS101" s="80"/>
      <c r="MPT101" s="80"/>
      <c r="MPU101" s="80"/>
      <c r="MPV101" s="80"/>
      <c r="MPW101" s="80"/>
      <c r="MPX101" s="80"/>
      <c r="MPY101" s="80"/>
      <c r="MPZ101" s="80"/>
      <c r="MQA101" s="80"/>
      <c r="MQB101" s="80"/>
      <c r="MQC101" s="80"/>
      <c r="MQD101" s="80"/>
      <c r="MQE101" s="80"/>
      <c r="MQF101" s="80"/>
      <c r="MQG101" s="80"/>
      <c r="MQH101" s="80"/>
      <c r="MQI101" s="80"/>
      <c r="MQJ101" s="80"/>
      <c r="MQK101" s="80"/>
      <c r="MQL101" s="80"/>
      <c r="MQM101" s="80"/>
      <c r="MQN101" s="80"/>
      <c r="MQO101" s="80"/>
      <c r="MQP101" s="80"/>
      <c r="MQQ101" s="80"/>
      <c r="MQR101" s="80"/>
      <c r="MQS101" s="80"/>
      <c r="MQT101" s="80"/>
      <c r="MQU101" s="80"/>
      <c r="MQV101" s="80"/>
      <c r="MQW101" s="80"/>
      <c r="MQX101" s="80"/>
      <c r="MQY101" s="80"/>
      <c r="MQZ101" s="80"/>
      <c r="MRA101" s="80"/>
      <c r="MRB101" s="80"/>
      <c r="MRC101" s="80"/>
      <c r="MRD101" s="80"/>
      <c r="MRE101" s="80"/>
      <c r="MRF101" s="80"/>
      <c r="MRG101" s="80"/>
      <c r="MRH101" s="80"/>
      <c r="MRI101" s="80"/>
      <c r="MRJ101" s="80"/>
      <c r="MRK101" s="80"/>
      <c r="MRL101" s="80"/>
      <c r="MRM101" s="80"/>
      <c r="MRN101" s="80"/>
      <c r="MRO101" s="80"/>
      <c r="MRP101" s="80"/>
      <c r="MRQ101" s="80"/>
      <c r="MRR101" s="80"/>
      <c r="MRS101" s="80"/>
      <c r="MRT101" s="80"/>
      <c r="MRU101" s="80"/>
      <c r="MRV101" s="80"/>
      <c r="MRW101" s="80"/>
      <c r="MRX101" s="80"/>
      <c r="MRY101" s="80"/>
      <c r="MRZ101" s="80"/>
      <c r="MSA101" s="80"/>
      <c r="MSB101" s="80"/>
      <c r="MSC101" s="80"/>
      <c r="MSD101" s="80"/>
      <c r="MSE101" s="80"/>
      <c r="MSF101" s="80"/>
      <c r="MSG101" s="80"/>
      <c r="MSH101" s="80"/>
      <c r="MSI101" s="80"/>
      <c r="MSJ101" s="80"/>
      <c r="MSK101" s="80"/>
      <c r="MSL101" s="80"/>
      <c r="MSM101" s="80"/>
      <c r="MSN101" s="80"/>
      <c r="MSO101" s="80"/>
      <c r="MSP101" s="80"/>
      <c r="MSQ101" s="80"/>
      <c r="MSR101" s="80"/>
      <c r="MSS101" s="80"/>
      <c r="MST101" s="80"/>
      <c r="MSU101" s="80"/>
      <c r="MSV101" s="80"/>
      <c r="MSW101" s="80"/>
      <c r="MSX101" s="80"/>
      <c r="MSY101" s="80"/>
      <c r="MSZ101" s="80"/>
      <c r="MTA101" s="80"/>
      <c r="MTB101" s="80"/>
      <c r="MTC101" s="80"/>
      <c r="MTD101" s="80"/>
      <c r="MTE101" s="80"/>
      <c r="MTF101" s="80"/>
      <c r="MTG101" s="80"/>
      <c r="MTH101" s="80"/>
      <c r="MTI101" s="80"/>
      <c r="MTJ101" s="80"/>
      <c r="MTK101" s="80"/>
      <c r="MTL101" s="80"/>
      <c r="MTM101" s="80"/>
      <c r="MTN101" s="80"/>
      <c r="MTO101" s="80"/>
      <c r="MTP101" s="80"/>
      <c r="MTQ101" s="80"/>
      <c r="MTR101" s="80"/>
      <c r="MTS101" s="80"/>
      <c r="MTT101" s="80"/>
      <c r="MTU101" s="80"/>
      <c r="MTV101" s="80"/>
      <c r="MTW101" s="80"/>
      <c r="MTX101" s="80"/>
      <c r="MTY101" s="80"/>
      <c r="MTZ101" s="80"/>
      <c r="MUA101" s="80"/>
      <c r="MUB101" s="80"/>
      <c r="MUC101" s="80"/>
      <c r="MUD101" s="80"/>
      <c r="MUE101" s="80"/>
      <c r="MUF101" s="80"/>
      <c r="MUG101" s="80"/>
      <c r="MUH101" s="80"/>
      <c r="MUI101" s="80"/>
      <c r="MUJ101" s="80"/>
      <c r="MUK101" s="80"/>
      <c r="MUL101" s="80"/>
      <c r="MUM101" s="80"/>
      <c r="MUN101" s="80"/>
      <c r="MUO101" s="80"/>
      <c r="MUP101" s="80"/>
      <c r="MUQ101" s="80"/>
      <c r="MUR101" s="80"/>
      <c r="MUS101" s="80"/>
      <c r="MUT101" s="80"/>
      <c r="MUU101" s="80"/>
      <c r="MUV101" s="80"/>
      <c r="MUW101" s="80"/>
      <c r="MUX101" s="80"/>
      <c r="MUY101" s="80"/>
      <c r="MUZ101" s="80"/>
      <c r="MVA101" s="80"/>
      <c r="MVB101" s="80"/>
      <c r="MVC101" s="80"/>
      <c r="MVD101" s="80"/>
      <c r="MVE101" s="80"/>
      <c r="MVF101" s="80"/>
      <c r="MVG101" s="80"/>
      <c r="MVH101" s="80"/>
      <c r="MVI101" s="80"/>
      <c r="MVJ101" s="80"/>
      <c r="MVK101" s="80"/>
      <c r="MVL101" s="80"/>
      <c r="MVM101" s="80"/>
      <c r="MVN101" s="80"/>
      <c r="MVO101" s="80"/>
      <c r="MVP101" s="80"/>
      <c r="MVQ101" s="80"/>
      <c r="MVR101" s="80"/>
      <c r="MVS101" s="80"/>
      <c r="MVT101" s="80"/>
      <c r="MVU101" s="80"/>
      <c r="MVV101" s="80"/>
      <c r="MVW101" s="80"/>
      <c r="MVX101" s="80"/>
      <c r="MVY101" s="80"/>
      <c r="MVZ101" s="80"/>
      <c r="MWA101" s="80"/>
      <c r="MWB101" s="80"/>
      <c r="MWC101" s="80"/>
      <c r="MWD101" s="80"/>
      <c r="MWE101" s="80"/>
      <c r="MWF101" s="80"/>
      <c r="MWG101" s="80"/>
      <c r="MWH101" s="80"/>
      <c r="MWI101" s="80"/>
      <c r="MWJ101" s="80"/>
      <c r="MWK101" s="80"/>
      <c r="MWL101" s="80"/>
      <c r="MWM101" s="80"/>
      <c r="MWN101" s="80"/>
      <c r="MWO101" s="80"/>
      <c r="MWP101" s="80"/>
      <c r="MWQ101" s="80"/>
      <c r="MWR101" s="80"/>
      <c r="MWS101" s="80"/>
      <c r="MWT101" s="80"/>
      <c r="MWU101" s="80"/>
      <c r="MWV101" s="80"/>
      <c r="MWW101" s="80"/>
      <c r="MWX101" s="80"/>
      <c r="MWY101" s="80"/>
      <c r="MWZ101" s="80"/>
      <c r="MXA101" s="80"/>
      <c r="MXB101" s="80"/>
      <c r="MXC101" s="80"/>
      <c r="MXD101" s="80"/>
      <c r="MXE101" s="80"/>
      <c r="MXF101" s="80"/>
      <c r="MXG101" s="80"/>
      <c r="MXH101" s="80"/>
      <c r="MXI101" s="80"/>
      <c r="MXJ101" s="80"/>
      <c r="MXK101" s="80"/>
      <c r="MXL101" s="80"/>
      <c r="MXM101" s="80"/>
      <c r="MXN101" s="80"/>
      <c r="MXO101" s="80"/>
      <c r="MXP101" s="80"/>
      <c r="MXQ101" s="80"/>
      <c r="MXR101" s="80"/>
      <c r="MXS101" s="80"/>
      <c r="MXT101" s="80"/>
      <c r="MXU101" s="80"/>
      <c r="MXV101" s="80"/>
      <c r="MXW101" s="80"/>
      <c r="MXX101" s="80"/>
      <c r="MXY101" s="80"/>
      <c r="MXZ101" s="80"/>
      <c r="MYA101" s="80"/>
      <c r="MYB101" s="80"/>
      <c r="MYC101" s="80"/>
      <c r="MYD101" s="80"/>
      <c r="MYE101" s="80"/>
      <c r="MYF101" s="80"/>
      <c r="MYG101" s="80"/>
      <c r="MYH101" s="80"/>
      <c r="MYI101" s="80"/>
      <c r="MYJ101" s="80"/>
      <c r="MYK101" s="80"/>
      <c r="MYL101" s="80"/>
      <c r="MYM101" s="80"/>
      <c r="MYN101" s="80"/>
      <c r="MYO101" s="80"/>
      <c r="MYP101" s="80"/>
      <c r="MYQ101" s="80"/>
      <c r="MYR101" s="80"/>
      <c r="MYS101" s="80"/>
      <c r="MYT101" s="80"/>
      <c r="MYU101" s="80"/>
      <c r="MYV101" s="80"/>
      <c r="MYW101" s="80"/>
      <c r="MYX101" s="80"/>
      <c r="MYY101" s="80"/>
      <c r="MYZ101" s="80"/>
      <c r="MZA101" s="80"/>
      <c r="MZB101" s="80"/>
      <c r="MZC101" s="80"/>
      <c r="MZD101" s="80"/>
      <c r="MZE101" s="80"/>
      <c r="MZF101" s="80"/>
      <c r="MZG101" s="80"/>
      <c r="MZH101" s="80"/>
      <c r="MZI101" s="80"/>
      <c r="MZJ101" s="80"/>
      <c r="MZK101" s="80"/>
      <c r="MZL101" s="80"/>
      <c r="MZM101" s="80"/>
      <c r="MZN101" s="80"/>
      <c r="MZO101" s="80"/>
      <c r="MZP101" s="80"/>
      <c r="MZQ101" s="80"/>
      <c r="MZR101" s="80"/>
      <c r="MZS101" s="80"/>
      <c r="MZT101" s="80"/>
      <c r="MZU101" s="80"/>
      <c r="MZV101" s="80"/>
      <c r="MZW101" s="80"/>
      <c r="MZX101" s="80"/>
      <c r="MZY101" s="80"/>
      <c r="MZZ101" s="80"/>
      <c r="NAA101" s="80"/>
      <c r="NAB101" s="80"/>
      <c r="NAC101" s="80"/>
      <c r="NAD101" s="80"/>
      <c r="NAE101" s="80"/>
      <c r="NAF101" s="80"/>
      <c r="NAG101" s="80"/>
      <c r="NAH101" s="80"/>
      <c r="NAI101" s="80"/>
      <c r="NAJ101" s="80"/>
      <c r="NAK101" s="80"/>
      <c r="NAL101" s="80"/>
      <c r="NAM101" s="80"/>
      <c r="NAN101" s="80"/>
      <c r="NAO101" s="80"/>
      <c r="NAP101" s="80"/>
      <c r="NAQ101" s="80"/>
      <c r="NAR101" s="80"/>
      <c r="NAS101" s="80"/>
      <c r="NAT101" s="80"/>
      <c r="NAU101" s="80"/>
      <c r="NAV101" s="80"/>
      <c r="NAW101" s="80"/>
      <c r="NAX101" s="80"/>
      <c r="NAY101" s="80"/>
      <c r="NAZ101" s="80"/>
      <c r="NBA101" s="80"/>
      <c r="NBB101" s="80"/>
      <c r="NBC101" s="80"/>
      <c r="NBD101" s="80"/>
      <c r="NBE101" s="80"/>
      <c r="NBF101" s="80"/>
      <c r="NBG101" s="80"/>
      <c r="NBH101" s="80"/>
      <c r="NBI101" s="80"/>
      <c r="NBJ101" s="80"/>
      <c r="NBK101" s="80"/>
      <c r="NBL101" s="80"/>
      <c r="NBM101" s="80"/>
      <c r="NBN101" s="80"/>
      <c r="NBO101" s="80"/>
      <c r="NBP101" s="80"/>
      <c r="NBQ101" s="80"/>
      <c r="NBR101" s="80"/>
      <c r="NBS101" s="80"/>
      <c r="NBT101" s="80"/>
      <c r="NBU101" s="80"/>
      <c r="NBV101" s="80"/>
      <c r="NBW101" s="80"/>
      <c r="NBX101" s="80"/>
      <c r="NBY101" s="80"/>
      <c r="NBZ101" s="80"/>
      <c r="NCA101" s="80"/>
      <c r="NCB101" s="80"/>
      <c r="NCC101" s="80"/>
      <c r="NCD101" s="80"/>
      <c r="NCE101" s="80"/>
      <c r="NCF101" s="80"/>
      <c r="NCG101" s="80"/>
      <c r="NCH101" s="80"/>
      <c r="NCI101" s="80"/>
      <c r="NCJ101" s="80"/>
      <c r="NCK101" s="80"/>
      <c r="NCL101" s="80"/>
      <c r="NCM101" s="80"/>
      <c r="NCN101" s="80"/>
      <c r="NCO101" s="80"/>
      <c r="NCP101" s="80"/>
      <c r="NCQ101" s="80"/>
      <c r="NCR101" s="80"/>
      <c r="NCS101" s="80"/>
      <c r="NCT101" s="80"/>
      <c r="NCU101" s="80"/>
      <c r="NCV101" s="80"/>
      <c r="NCW101" s="80"/>
      <c r="NCX101" s="80"/>
      <c r="NCY101" s="80"/>
      <c r="NCZ101" s="80"/>
      <c r="NDA101" s="80"/>
      <c r="NDB101" s="80"/>
      <c r="NDC101" s="80"/>
      <c r="NDD101" s="80"/>
      <c r="NDE101" s="80"/>
      <c r="NDF101" s="80"/>
      <c r="NDG101" s="80"/>
      <c r="NDH101" s="80"/>
      <c r="NDI101" s="80"/>
      <c r="NDJ101" s="80"/>
      <c r="NDK101" s="80"/>
      <c r="NDL101" s="80"/>
      <c r="NDM101" s="80"/>
      <c r="NDN101" s="80"/>
      <c r="NDO101" s="80"/>
      <c r="NDP101" s="80"/>
      <c r="NDQ101" s="80"/>
      <c r="NDR101" s="80"/>
      <c r="NDS101" s="80"/>
      <c r="NDT101" s="80"/>
      <c r="NDU101" s="80"/>
      <c r="NDV101" s="80"/>
      <c r="NDW101" s="80"/>
      <c r="NDX101" s="80"/>
      <c r="NDY101" s="80"/>
      <c r="NDZ101" s="80"/>
      <c r="NEA101" s="80"/>
      <c r="NEB101" s="80"/>
      <c r="NEC101" s="80"/>
      <c r="NED101" s="80"/>
      <c r="NEE101" s="80"/>
      <c r="NEF101" s="80"/>
      <c r="NEG101" s="80"/>
      <c r="NEH101" s="80"/>
      <c r="NEI101" s="80"/>
      <c r="NEJ101" s="80"/>
      <c r="NEK101" s="80"/>
      <c r="NEL101" s="80"/>
      <c r="NEM101" s="80"/>
      <c r="NEN101" s="80"/>
      <c r="NEO101" s="80"/>
      <c r="NEP101" s="80"/>
      <c r="NEQ101" s="80"/>
      <c r="NER101" s="80"/>
      <c r="NES101" s="80"/>
      <c r="NET101" s="80"/>
      <c r="NEU101" s="80"/>
      <c r="NEV101" s="80"/>
      <c r="NEW101" s="80"/>
      <c r="NEX101" s="80"/>
      <c r="NEY101" s="80"/>
      <c r="NEZ101" s="80"/>
      <c r="NFA101" s="80"/>
      <c r="NFB101" s="80"/>
      <c r="NFC101" s="80"/>
      <c r="NFD101" s="80"/>
      <c r="NFE101" s="80"/>
      <c r="NFF101" s="80"/>
      <c r="NFG101" s="80"/>
      <c r="NFH101" s="80"/>
      <c r="NFI101" s="80"/>
      <c r="NFJ101" s="80"/>
      <c r="NFK101" s="80"/>
      <c r="NFL101" s="80"/>
      <c r="NFM101" s="80"/>
      <c r="NFN101" s="80"/>
      <c r="NFO101" s="80"/>
      <c r="NFP101" s="80"/>
      <c r="NFQ101" s="80"/>
      <c r="NFR101" s="80"/>
      <c r="NFS101" s="80"/>
      <c r="NFT101" s="80"/>
      <c r="NFU101" s="80"/>
      <c r="NFV101" s="80"/>
      <c r="NFW101" s="80"/>
      <c r="NFX101" s="80"/>
      <c r="NFY101" s="80"/>
      <c r="NFZ101" s="80"/>
      <c r="NGA101" s="80"/>
      <c r="NGB101" s="80"/>
      <c r="NGC101" s="80"/>
      <c r="NGD101" s="80"/>
      <c r="NGE101" s="80"/>
      <c r="NGF101" s="80"/>
      <c r="NGG101" s="80"/>
      <c r="NGH101" s="80"/>
      <c r="NGI101" s="80"/>
      <c r="NGJ101" s="80"/>
      <c r="NGK101" s="80"/>
      <c r="NGL101" s="80"/>
      <c r="NGM101" s="80"/>
      <c r="NGN101" s="80"/>
      <c r="NGO101" s="80"/>
      <c r="NGP101" s="80"/>
      <c r="NGQ101" s="80"/>
      <c r="NGR101" s="80"/>
      <c r="NGS101" s="80"/>
      <c r="NGT101" s="80"/>
      <c r="NGU101" s="80"/>
      <c r="NGV101" s="80"/>
      <c r="NGW101" s="80"/>
      <c r="NGX101" s="80"/>
      <c r="NGY101" s="80"/>
      <c r="NGZ101" s="80"/>
      <c r="NHA101" s="80"/>
      <c r="NHB101" s="80"/>
      <c r="NHC101" s="80"/>
      <c r="NHD101" s="80"/>
      <c r="NHE101" s="80"/>
      <c r="NHF101" s="80"/>
      <c r="NHG101" s="80"/>
      <c r="NHH101" s="80"/>
      <c r="NHI101" s="80"/>
      <c r="NHJ101" s="80"/>
      <c r="NHK101" s="80"/>
      <c r="NHL101" s="80"/>
      <c r="NHM101" s="80"/>
      <c r="NHN101" s="80"/>
      <c r="NHO101" s="80"/>
      <c r="NHP101" s="80"/>
      <c r="NHQ101" s="80"/>
      <c r="NHR101" s="80"/>
      <c r="NHS101" s="80"/>
      <c r="NHT101" s="80"/>
      <c r="NHU101" s="80"/>
      <c r="NHV101" s="80"/>
      <c r="NHW101" s="80"/>
      <c r="NHX101" s="80"/>
      <c r="NHY101" s="80"/>
      <c r="NHZ101" s="80"/>
      <c r="NIA101" s="80"/>
      <c r="NIB101" s="80"/>
      <c r="NIC101" s="80"/>
      <c r="NID101" s="80"/>
      <c r="NIE101" s="80"/>
      <c r="NIF101" s="80"/>
      <c r="NIG101" s="80"/>
      <c r="NIH101" s="80"/>
      <c r="NII101" s="80"/>
      <c r="NIJ101" s="80"/>
      <c r="NIK101" s="80"/>
      <c r="NIL101" s="80"/>
      <c r="NIM101" s="80"/>
      <c r="NIN101" s="80"/>
      <c r="NIO101" s="80"/>
      <c r="NIP101" s="80"/>
      <c r="NIQ101" s="80"/>
      <c r="NIR101" s="80"/>
      <c r="NIS101" s="80"/>
      <c r="NIT101" s="80"/>
      <c r="NIU101" s="80"/>
      <c r="NIV101" s="80"/>
      <c r="NIW101" s="80"/>
      <c r="NIX101" s="80"/>
      <c r="NIY101" s="80"/>
      <c r="NIZ101" s="80"/>
      <c r="NJA101" s="80"/>
      <c r="NJB101" s="80"/>
      <c r="NJC101" s="80"/>
      <c r="NJD101" s="80"/>
      <c r="NJE101" s="80"/>
      <c r="NJF101" s="80"/>
      <c r="NJG101" s="80"/>
      <c r="NJH101" s="80"/>
      <c r="NJI101" s="80"/>
      <c r="NJJ101" s="80"/>
      <c r="NJK101" s="80"/>
      <c r="NJL101" s="80"/>
      <c r="NJM101" s="80"/>
      <c r="NJN101" s="80"/>
      <c r="NJO101" s="80"/>
      <c r="NJP101" s="80"/>
      <c r="NJQ101" s="80"/>
      <c r="NJR101" s="80"/>
      <c r="NJS101" s="80"/>
      <c r="NJT101" s="80"/>
      <c r="NJU101" s="80"/>
      <c r="NJV101" s="80"/>
      <c r="NJW101" s="80"/>
      <c r="NJX101" s="80"/>
      <c r="NJY101" s="80"/>
      <c r="NJZ101" s="80"/>
      <c r="NKA101" s="80"/>
      <c r="NKB101" s="80"/>
      <c r="NKC101" s="80"/>
      <c r="NKD101" s="80"/>
      <c r="NKE101" s="80"/>
      <c r="NKF101" s="80"/>
      <c r="NKG101" s="80"/>
      <c r="NKH101" s="80"/>
      <c r="NKI101" s="80"/>
      <c r="NKJ101" s="80"/>
      <c r="NKK101" s="80"/>
      <c r="NKL101" s="80"/>
      <c r="NKM101" s="80"/>
      <c r="NKN101" s="80"/>
      <c r="NKO101" s="80"/>
      <c r="NKP101" s="80"/>
      <c r="NKQ101" s="80"/>
      <c r="NKR101" s="80"/>
      <c r="NKS101" s="80"/>
      <c r="NKT101" s="80"/>
      <c r="NKU101" s="80"/>
      <c r="NKV101" s="80"/>
      <c r="NKW101" s="80"/>
      <c r="NKX101" s="80"/>
      <c r="NKY101" s="80"/>
      <c r="NKZ101" s="80"/>
      <c r="NLA101" s="80"/>
      <c r="NLB101" s="80"/>
      <c r="NLC101" s="80"/>
      <c r="NLD101" s="80"/>
      <c r="NLE101" s="80"/>
      <c r="NLF101" s="80"/>
      <c r="NLG101" s="80"/>
      <c r="NLH101" s="80"/>
      <c r="NLI101" s="80"/>
      <c r="NLJ101" s="80"/>
      <c r="NLK101" s="80"/>
      <c r="NLL101" s="80"/>
      <c r="NLM101" s="80"/>
      <c r="NLN101" s="80"/>
      <c r="NLO101" s="80"/>
      <c r="NLP101" s="80"/>
      <c r="NLQ101" s="80"/>
      <c r="NLR101" s="80"/>
      <c r="NLS101" s="80"/>
      <c r="NLT101" s="80"/>
      <c r="NLU101" s="80"/>
      <c r="NLV101" s="80"/>
      <c r="NLW101" s="80"/>
      <c r="NLX101" s="80"/>
      <c r="NLY101" s="80"/>
      <c r="NLZ101" s="80"/>
      <c r="NMA101" s="80"/>
      <c r="NMB101" s="80"/>
      <c r="NMC101" s="80"/>
      <c r="NMD101" s="80"/>
      <c r="NME101" s="80"/>
      <c r="NMF101" s="80"/>
      <c r="NMG101" s="80"/>
      <c r="NMH101" s="80"/>
      <c r="NMI101" s="80"/>
      <c r="NMJ101" s="80"/>
      <c r="NMK101" s="80"/>
      <c r="NML101" s="80"/>
      <c r="NMM101" s="80"/>
      <c r="NMN101" s="80"/>
      <c r="NMO101" s="80"/>
      <c r="NMP101" s="80"/>
      <c r="NMQ101" s="80"/>
      <c r="NMR101" s="80"/>
      <c r="NMS101" s="80"/>
      <c r="NMT101" s="80"/>
      <c r="NMU101" s="80"/>
      <c r="NMV101" s="80"/>
      <c r="NMW101" s="80"/>
      <c r="NMX101" s="80"/>
      <c r="NMY101" s="80"/>
      <c r="NMZ101" s="80"/>
      <c r="NNA101" s="80"/>
      <c r="NNB101" s="80"/>
      <c r="NNC101" s="80"/>
      <c r="NND101" s="80"/>
      <c r="NNE101" s="80"/>
      <c r="NNF101" s="80"/>
      <c r="NNG101" s="80"/>
      <c r="NNH101" s="80"/>
      <c r="NNI101" s="80"/>
      <c r="NNJ101" s="80"/>
      <c r="NNK101" s="80"/>
      <c r="NNL101" s="80"/>
      <c r="NNM101" s="80"/>
      <c r="NNN101" s="80"/>
      <c r="NNO101" s="80"/>
      <c r="NNP101" s="80"/>
      <c r="NNQ101" s="80"/>
      <c r="NNR101" s="80"/>
      <c r="NNS101" s="80"/>
      <c r="NNT101" s="80"/>
      <c r="NNU101" s="80"/>
      <c r="NNV101" s="80"/>
      <c r="NNW101" s="80"/>
      <c r="NNX101" s="80"/>
      <c r="NNY101" s="80"/>
      <c r="NNZ101" s="80"/>
      <c r="NOA101" s="80"/>
      <c r="NOB101" s="80"/>
      <c r="NOC101" s="80"/>
      <c r="NOD101" s="80"/>
      <c r="NOE101" s="80"/>
      <c r="NOF101" s="80"/>
      <c r="NOG101" s="80"/>
      <c r="NOH101" s="80"/>
      <c r="NOI101" s="80"/>
      <c r="NOJ101" s="80"/>
      <c r="NOK101" s="80"/>
      <c r="NOL101" s="80"/>
      <c r="NOM101" s="80"/>
      <c r="NON101" s="80"/>
      <c r="NOO101" s="80"/>
      <c r="NOP101" s="80"/>
      <c r="NOQ101" s="80"/>
      <c r="NOR101" s="80"/>
      <c r="NOS101" s="80"/>
      <c r="NOT101" s="80"/>
      <c r="NOU101" s="80"/>
      <c r="NOV101" s="80"/>
      <c r="NOW101" s="80"/>
      <c r="NOX101" s="80"/>
      <c r="NOY101" s="80"/>
      <c r="NOZ101" s="80"/>
      <c r="NPA101" s="80"/>
      <c r="NPB101" s="80"/>
      <c r="NPC101" s="80"/>
      <c r="NPD101" s="80"/>
      <c r="NPE101" s="80"/>
      <c r="NPF101" s="80"/>
      <c r="NPG101" s="80"/>
      <c r="NPH101" s="80"/>
      <c r="NPI101" s="80"/>
      <c r="NPJ101" s="80"/>
      <c r="NPK101" s="80"/>
      <c r="NPL101" s="80"/>
      <c r="NPM101" s="80"/>
      <c r="NPN101" s="80"/>
      <c r="NPO101" s="80"/>
      <c r="NPP101" s="80"/>
      <c r="NPQ101" s="80"/>
      <c r="NPR101" s="80"/>
      <c r="NPS101" s="80"/>
      <c r="NPT101" s="80"/>
      <c r="NPU101" s="80"/>
      <c r="NPV101" s="80"/>
      <c r="NPW101" s="80"/>
      <c r="NPX101" s="80"/>
      <c r="NPY101" s="80"/>
      <c r="NPZ101" s="80"/>
      <c r="NQA101" s="80"/>
      <c r="NQB101" s="80"/>
      <c r="NQC101" s="80"/>
      <c r="NQD101" s="80"/>
      <c r="NQE101" s="80"/>
      <c r="NQF101" s="80"/>
      <c r="NQG101" s="80"/>
      <c r="NQH101" s="80"/>
      <c r="NQI101" s="80"/>
      <c r="NQJ101" s="80"/>
      <c r="NQK101" s="80"/>
      <c r="NQL101" s="80"/>
      <c r="NQM101" s="80"/>
      <c r="NQN101" s="80"/>
      <c r="NQO101" s="80"/>
      <c r="NQP101" s="80"/>
      <c r="NQQ101" s="80"/>
      <c r="NQR101" s="80"/>
      <c r="NQS101" s="80"/>
      <c r="NQT101" s="80"/>
      <c r="NQU101" s="80"/>
      <c r="NQV101" s="80"/>
      <c r="NQW101" s="80"/>
      <c r="NQX101" s="80"/>
      <c r="NQY101" s="80"/>
      <c r="NQZ101" s="80"/>
      <c r="NRA101" s="80"/>
      <c r="NRB101" s="80"/>
      <c r="NRC101" s="80"/>
      <c r="NRD101" s="80"/>
      <c r="NRE101" s="80"/>
      <c r="NRF101" s="80"/>
      <c r="NRG101" s="80"/>
      <c r="NRH101" s="80"/>
      <c r="NRI101" s="80"/>
      <c r="NRJ101" s="80"/>
      <c r="NRK101" s="80"/>
      <c r="NRL101" s="80"/>
      <c r="NRM101" s="80"/>
      <c r="NRN101" s="80"/>
      <c r="NRO101" s="80"/>
      <c r="NRP101" s="80"/>
      <c r="NRQ101" s="80"/>
      <c r="NRR101" s="80"/>
      <c r="NRS101" s="80"/>
      <c r="NRT101" s="80"/>
      <c r="NRU101" s="80"/>
      <c r="NRV101" s="80"/>
      <c r="NRW101" s="80"/>
      <c r="NRX101" s="80"/>
      <c r="NRY101" s="80"/>
      <c r="NRZ101" s="80"/>
      <c r="NSA101" s="80"/>
      <c r="NSB101" s="80"/>
      <c r="NSC101" s="80"/>
      <c r="NSD101" s="80"/>
      <c r="NSE101" s="80"/>
      <c r="NSF101" s="80"/>
      <c r="NSG101" s="80"/>
      <c r="NSH101" s="80"/>
      <c r="NSI101" s="80"/>
      <c r="NSJ101" s="80"/>
      <c r="NSK101" s="80"/>
      <c r="NSL101" s="80"/>
      <c r="NSM101" s="80"/>
      <c r="NSN101" s="80"/>
      <c r="NSO101" s="80"/>
      <c r="NSP101" s="80"/>
      <c r="NSQ101" s="80"/>
      <c r="NSR101" s="80"/>
      <c r="NSS101" s="80"/>
      <c r="NST101" s="80"/>
      <c r="NSU101" s="80"/>
      <c r="NSV101" s="80"/>
      <c r="NSW101" s="80"/>
      <c r="NSX101" s="80"/>
      <c r="NSY101" s="80"/>
      <c r="NSZ101" s="80"/>
      <c r="NTA101" s="80"/>
      <c r="NTB101" s="80"/>
      <c r="NTC101" s="80"/>
      <c r="NTD101" s="80"/>
      <c r="NTE101" s="80"/>
      <c r="NTF101" s="80"/>
      <c r="NTG101" s="80"/>
      <c r="NTH101" s="80"/>
      <c r="NTI101" s="80"/>
      <c r="NTJ101" s="80"/>
      <c r="NTK101" s="80"/>
      <c r="NTL101" s="80"/>
      <c r="NTM101" s="80"/>
      <c r="NTN101" s="80"/>
      <c r="NTO101" s="80"/>
      <c r="NTP101" s="80"/>
      <c r="NTQ101" s="80"/>
      <c r="NTR101" s="80"/>
      <c r="NTS101" s="80"/>
      <c r="NTT101" s="80"/>
      <c r="NTU101" s="80"/>
      <c r="NTV101" s="80"/>
      <c r="NTW101" s="80"/>
      <c r="NTX101" s="80"/>
      <c r="NTY101" s="80"/>
      <c r="NTZ101" s="80"/>
      <c r="NUA101" s="80"/>
      <c r="NUB101" s="80"/>
      <c r="NUC101" s="80"/>
      <c r="NUD101" s="80"/>
      <c r="NUE101" s="80"/>
      <c r="NUF101" s="80"/>
      <c r="NUG101" s="80"/>
      <c r="NUH101" s="80"/>
      <c r="NUI101" s="80"/>
      <c r="NUJ101" s="80"/>
      <c r="NUK101" s="80"/>
      <c r="NUL101" s="80"/>
      <c r="NUM101" s="80"/>
      <c r="NUN101" s="80"/>
      <c r="NUO101" s="80"/>
      <c r="NUP101" s="80"/>
      <c r="NUQ101" s="80"/>
      <c r="NUR101" s="80"/>
      <c r="NUS101" s="80"/>
      <c r="NUT101" s="80"/>
      <c r="NUU101" s="80"/>
      <c r="NUV101" s="80"/>
      <c r="NUW101" s="80"/>
      <c r="NUX101" s="80"/>
      <c r="NUY101" s="80"/>
      <c r="NUZ101" s="80"/>
      <c r="NVA101" s="80"/>
      <c r="NVB101" s="80"/>
      <c r="NVC101" s="80"/>
      <c r="NVD101" s="80"/>
      <c r="NVE101" s="80"/>
      <c r="NVF101" s="80"/>
      <c r="NVG101" s="80"/>
      <c r="NVH101" s="80"/>
      <c r="NVI101" s="80"/>
      <c r="NVJ101" s="80"/>
      <c r="NVK101" s="80"/>
      <c r="NVL101" s="80"/>
      <c r="NVM101" s="80"/>
      <c r="NVN101" s="80"/>
      <c r="NVO101" s="80"/>
      <c r="NVP101" s="80"/>
      <c r="NVQ101" s="80"/>
      <c r="NVR101" s="80"/>
      <c r="NVS101" s="80"/>
      <c r="NVT101" s="80"/>
      <c r="NVU101" s="80"/>
      <c r="NVV101" s="80"/>
      <c r="NVW101" s="80"/>
      <c r="NVX101" s="80"/>
      <c r="NVY101" s="80"/>
      <c r="NVZ101" s="80"/>
      <c r="NWA101" s="80"/>
      <c r="NWB101" s="80"/>
      <c r="NWC101" s="80"/>
      <c r="NWD101" s="80"/>
      <c r="NWE101" s="80"/>
      <c r="NWF101" s="80"/>
      <c r="NWG101" s="80"/>
      <c r="NWH101" s="80"/>
      <c r="NWI101" s="80"/>
      <c r="NWJ101" s="80"/>
      <c r="NWK101" s="80"/>
      <c r="NWL101" s="80"/>
      <c r="NWM101" s="80"/>
      <c r="NWN101" s="80"/>
      <c r="NWO101" s="80"/>
      <c r="NWP101" s="80"/>
      <c r="NWQ101" s="80"/>
      <c r="NWR101" s="80"/>
      <c r="NWS101" s="80"/>
      <c r="NWT101" s="80"/>
      <c r="NWU101" s="80"/>
      <c r="NWV101" s="80"/>
      <c r="NWW101" s="80"/>
      <c r="NWX101" s="80"/>
      <c r="NWY101" s="80"/>
      <c r="NWZ101" s="80"/>
      <c r="NXA101" s="80"/>
      <c r="NXB101" s="80"/>
      <c r="NXC101" s="80"/>
      <c r="NXD101" s="80"/>
      <c r="NXE101" s="80"/>
      <c r="NXF101" s="80"/>
      <c r="NXG101" s="80"/>
      <c r="NXH101" s="80"/>
      <c r="NXI101" s="80"/>
      <c r="NXJ101" s="80"/>
      <c r="NXK101" s="80"/>
      <c r="NXL101" s="80"/>
      <c r="NXM101" s="80"/>
      <c r="NXN101" s="80"/>
      <c r="NXO101" s="80"/>
      <c r="NXP101" s="80"/>
      <c r="NXQ101" s="80"/>
      <c r="NXR101" s="80"/>
      <c r="NXS101" s="80"/>
      <c r="NXT101" s="80"/>
      <c r="NXU101" s="80"/>
      <c r="NXV101" s="80"/>
      <c r="NXW101" s="80"/>
      <c r="NXX101" s="80"/>
      <c r="NXY101" s="80"/>
      <c r="NXZ101" s="80"/>
      <c r="NYA101" s="80"/>
      <c r="NYB101" s="80"/>
      <c r="NYC101" s="80"/>
      <c r="NYD101" s="80"/>
      <c r="NYE101" s="80"/>
      <c r="NYF101" s="80"/>
      <c r="NYG101" s="80"/>
      <c r="NYH101" s="80"/>
      <c r="NYI101" s="80"/>
      <c r="NYJ101" s="80"/>
      <c r="NYK101" s="80"/>
      <c r="NYL101" s="80"/>
      <c r="NYM101" s="80"/>
      <c r="NYN101" s="80"/>
      <c r="NYO101" s="80"/>
      <c r="NYP101" s="80"/>
      <c r="NYQ101" s="80"/>
      <c r="NYR101" s="80"/>
      <c r="NYS101" s="80"/>
      <c r="NYT101" s="80"/>
      <c r="NYU101" s="80"/>
      <c r="NYV101" s="80"/>
      <c r="NYW101" s="80"/>
      <c r="NYX101" s="80"/>
      <c r="NYY101" s="80"/>
      <c r="NYZ101" s="80"/>
      <c r="NZA101" s="80"/>
      <c r="NZB101" s="80"/>
      <c r="NZC101" s="80"/>
      <c r="NZD101" s="80"/>
      <c r="NZE101" s="80"/>
      <c r="NZF101" s="80"/>
      <c r="NZG101" s="80"/>
      <c r="NZH101" s="80"/>
      <c r="NZI101" s="80"/>
      <c r="NZJ101" s="80"/>
      <c r="NZK101" s="80"/>
      <c r="NZL101" s="80"/>
      <c r="NZM101" s="80"/>
      <c r="NZN101" s="80"/>
      <c r="NZO101" s="80"/>
      <c r="NZP101" s="80"/>
      <c r="NZQ101" s="80"/>
      <c r="NZR101" s="80"/>
      <c r="NZS101" s="80"/>
      <c r="NZT101" s="80"/>
      <c r="NZU101" s="80"/>
      <c r="NZV101" s="80"/>
      <c r="NZW101" s="80"/>
      <c r="NZX101" s="80"/>
      <c r="NZY101" s="80"/>
      <c r="NZZ101" s="80"/>
      <c r="OAA101" s="80"/>
      <c r="OAB101" s="80"/>
      <c r="OAC101" s="80"/>
      <c r="OAD101" s="80"/>
      <c r="OAE101" s="80"/>
      <c r="OAF101" s="80"/>
      <c r="OAG101" s="80"/>
      <c r="OAH101" s="80"/>
      <c r="OAI101" s="80"/>
      <c r="OAJ101" s="80"/>
      <c r="OAK101" s="80"/>
      <c r="OAL101" s="80"/>
      <c r="OAM101" s="80"/>
      <c r="OAN101" s="80"/>
      <c r="OAO101" s="80"/>
      <c r="OAP101" s="80"/>
      <c r="OAQ101" s="80"/>
      <c r="OAR101" s="80"/>
      <c r="OAS101" s="80"/>
      <c r="OAT101" s="80"/>
      <c r="OAU101" s="80"/>
      <c r="OAV101" s="80"/>
      <c r="OAW101" s="80"/>
      <c r="OAX101" s="80"/>
      <c r="OAY101" s="80"/>
      <c r="OAZ101" s="80"/>
      <c r="OBA101" s="80"/>
      <c r="OBB101" s="80"/>
      <c r="OBC101" s="80"/>
      <c r="OBD101" s="80"/>
      <c r="OBE101" s="80"/>
      <c r="OBF101" s="80"/>
      <c r="OBG101" s="80"/>
      <c r="OBH101" s="80"/>
      <c r="OBI101" s="80"/>
      <c r="OBJ101" s="80"/>
      <c r="OBK101" s="80"/>
      <c r="OBL101" s="80"/>
      <c r="OBM101" s="80"/>
      <c r="OBN101" s="80"/>
      <c r="OBO101" s="80"/>
      <c r="OBP101" s="80"/>
      <c r="OBQ101" s="80"/>
      <c r="OBR101" s="80"/>
      <c r="OBS101" s="80"/>
      <c r="OBT101" s="80"/>
      <c r="OBU101" s="80"/>
      <c r="OBV101" s="80"/>
      <c r="OBW101" s="80"/>
      <c r="OBX101" s="80"/>
      <c r="OBY101" s="80"/>
      <c r="OBZ101" s="80"/>
      <c r="OCA101" s="80"/>
      <c r="OCB101" s="80"/>
      <c r="OCC101" s="80"/>
      <c r="OCD101" s="80"/>
      <c r="OCE101" s="80"/>
      <c r="OCF101" s="80"/>
      <c r="OCG101" s="80"/>
      <c r="OCH101" s="80"/>
      <c r="OCI101" s="80"/>
      <c r="OCJ101" s="80"/>
      <c r="OCK101" s="80"/>
      <c r="OCL101" s="80"/>
      <c r="OCM101" s="80"/>
      <c r="OCN101" s="80"/>
      <c r="OCO101" s="80"/>
      <c r="OCP101" s="80"/>
      <c r="OCQ101" s="80"/>
      <c r="OCR101" s="80"/>
      <c r="OCS101" s="80"/>
      <c r="OCT101" s="80"/>
      <c r="OCU101" s="80"/>
      <c r="OCV101" s="80"/>
      <c r="OCW101" s="80"/>
      <c r="OCX101" s="80"/>
      <c r="OCY101" s="80"/>
      <c r="OCZ101" s="80"/>
      <c r="ODA101" s="80"/>
      <c r="ODB101" s="80"/>
      <c r="ODC101" s="80"/>
      <c r="ODD101" s="80"/>
      <c r="ODE101" s="80"/>
      <c r="ODF101" s="80"/>
      <c r="ODG101" s="80"/>
      <c r="ODH101" s="80"/>
      <c r="ODI101" s="80"/>
      <c r="ODJ101" s="80"/>
      <c r="ODK101" s="80"/>
      <c r="ODL101" s="80"/>
      <c r="ODM101" s="80"/>
      <c r="ODN101" s="80"/>
      <c r="ODO101" s="80"/>
      <c r="ODP101" s="80"/>
      <c r="ODQ101" s="80"/>
      <c r="ODR101" s="80"/>
      <c r="ODS101" s="80"/>
      <c r="ODT101" s="80"/>
      <c r="ODU101" s="80"/>
      <c r="ODV101" s="80"/>
      <c r="ODW101" s="80"/>
      <c r="ODX101" s="80"/>
      <c r="ODY101" s="80"/>
      <c r="ODZ101" s="80"/>
      <c r="OEA101" s="80"/>
      <c r="OEB101" s="80"/>
      <c r="OEC101" s="80"/>
      <c r="OED101" s="80"/>
      <c r="OEE101" s="80"/>
      <c r="OEF101" s="80"/>
      <c r="OEG101" s="80"/>
      <c r="OEH101" s="80"/>
      <c r="OEI101" s="80"/>
      <c r="OEJ101" s="80"/>
      <c r="OEK101" s="80"/>
      <c r="OEL101" s="80"/>
      <c r="OEM101" s="80"/>
      <c r="OEN101" s="80"/>
      <c r="OEO101" s="80"/>
      <c r="OEP101" s="80"/>
      <c r="OEQ101" s="80"/>
      <c r="OER101" s="80"/>
      <c r="OES101" s="80"/>
      <c r="OET101" s="80"/>
      <c r="OEU101" s="80"/>
      <c r="OEV101" s="80"/>
      <c r="OEW101" s="80"/>
      <c r="OEX101" s="80"/>
      <c r="OEY101" s="80"/>
      <c r="OEZ101" s="80"/>
      <c r="OFA101" s="80"/>
      <c r="OFB101" s="80"/>
      <c r="OFC101" s="80"/>
      <c r="OFD101" s="80"/>
      <c r="OFE101" s="80"/>
      <c r="OFF101" s="80"/>
      <c r="OFG101" s="80"/>
      <c r="OFH101" s="80"/>
      <c r="OFI101" s="80"/>
      <c r="OFJ101" s="80"/>
      <c r="OFK101" s="80"/>
      <c r="OFL101" s="80"/>
      <c r="OFM101" s="80"/>
      <c r="OFN101" s="80"/>
      <c r="OFO101" s="80"/>
      <c r="OFP101" s="80"/>
      <c r="OFQ101" s="80"/>
      <c r="OFR101" s="80"/>
      <c r="OFS101" s="80"/>
      <c r="OFT101" s="80"/>
      <c r="OFU101" s="80"/>
      <c r="OFV101" s="80"/>
      <c r="OFW101" s="80"/>
      <c r="OFX101" s="80"/>
      <c r="OFY101" s="80"/>
      <c r="OFZ101" s="80"/>
      <c r="OGA101" s="80"/>
      <c r="OGB101" s="80"/>
      <c r="OGC101" s="80"/>
      <c r="OGD101" s="80"/>
      <c r="OGE101" s="80"/>
      <c r="OGF101" s="80"/>
      <c r="OGG101" s="80"/>
      <c r="OGH101" s="80"/>
      <c r="OGI101" s="80"/>
      <c r="OGJ101" s="80"/>
      <c r="OGK101" s="80"/>
      <c r="OGL101" s="80"/>
      <c r="OGM101" s="80"/>
      <c r="OGN101" s="80"/>
      <c r="OGO101" s="80"/>
      <c r="OGP101" s="80"/>
      <c r="OGQ101" s="80"/>
      <c r="OGR101" s="80"/>
      <c r="OGS101" s="80"/>
      <c r="OGT101" s="80"/>
      <c r="OGU101" s="80"/>
      <c r="OGV101" s="80"/>
      <c r="OGW101" s="80"/>
      <c r="OGX101" s="80"/>
      <c r="OGY101" s="80"/>
      <c r="OGZ101" s="80"/>
      <c r="OHA101" s="80"/>
      <c r="OHB101" s="80"/>
      <c r="OHC101" s="80"/>
      <c r="OHD101" s="80"/>
      <c r="OHE101" s="80"/>
      <c r="OHF101" s="80"/>
      <c r="OHG101" s="80"/>
      <c r="OHH101" s="80"/>
      <c r="OHI101" s="80"/>
      <c r="OHJ101" s="80"/>
      <c r="OHK101" s="80"/>
      <c r="OHL101" s="80"/>
      <c r="OHM101" s="80"/>
      <c r="OHN101" s="80"/>
      <c r="OHO101" s="80"/>
      <c r="OHP101" s="80"/>
      <c r="OHQ101" s="80"/>
      <c r="OHR101" s="80"/>
      <c r="OHS101" s="80"/>
      <c r="OHT101" s="80"/>
      <c r="OHU101" s="80"/>
      <c r="OHV101" s="80"/>
      <c r="OHW101" s="80"/>
      <c r="OHX101" s="80"/>
      <c r="OHY101" s="80"/>
      <c r="OHZ101" s="80"/>
      <c r="OIA101" s="80"/>
      <c r="OIB101" s="80"/>
      <c r="OIC101" s="80"/>
      <c r="OID101" s="80"/>
      <c r="OIE101" s="80"/>
      <c r="OIF101" s="80"/>
      <c r="OIG101" s="80"/>
      <c r="OIH101" s="80"/>
      <c r="OII101" s="80"/>
      <c r="OIJ101" s="80"/>
      <c r="OIK101" s="80"/>
      <c r="OIL101" s="80"/>
      <c r="OIM101" s="80"/>
      <c r="OIN101" s="80"/>
      <c r="OIO101" s="80"/>
      <c r="OIP101" s="80"/>
      <c r="OIQ101" s="80"/>
      <c r="OIR101" s="80"/>
      <c r="OIS101" s="80"/>
      <c r="OIT101" s="80"/>
      <c r="OIU101" s="80"/>
      <c r="OIV101" s="80"/>
      <c r="OIW101" s="80"/>
      <c r="OIX101" s="80"/>
      <c r="OIY101" s="80"/>
      <c r="OIZ101" s="80"/>
      <c r="OJA101" s="80"/>
      <c r="OJB101" s="80"/>
      <c r="OJC101" s="80"/>
      <c r="OJD101" s="80"/>
      <c r="OJE101" s="80"/>
      <c r="OJF101" s="80"/>
      <c r="OJG101" s="80"/>
      <c r="OJH101" s="80"/>
      <c r="OJI101" s="80"/>
      <c r="OJJ101" s="80"/>
      <c r="OJK101" s="80"/>
      <c r="OJL101" s="80"/>
      <c r="OJM101" s="80"/>
      <c r="OJN101" s="80"/>
      <c r="OJO101" s="80"/>
      <c r="OJP101" s="80"/>
      <c r="OJQ101" s="80"/>
      <c r="OJR101" s="80"/>
      <c r="OJS101" s="80"/>
      <c r="OJT101" s="80"/>
      <c r="OJU101" s="80"/>
      <c r="OJV101" s="80"/>
      <c r="OJW101" s="80"/>
      <c r="OJX101" s="80"/>
      <c r="OJY101" s="80"/>
      <c r="OJZ101" s="80"/>
      <c r="OKA101" s="80"/>
      <c r="OKB101" s="80"/>
      <c r="OKC101" s="80"/>
      <c r="OKD101" s="80"/>
      <c r="OKE101" s="80"/>
      <c r="OKF101" s="80"/>
      <c r="OKG101" s="80"/>
      <c r="OKH101" s="80"/>
      <c r="OKI101" s="80"/>
      <c r="OKJ101" s="80"/>
      <c r="OKK101" s="80"/>
      <c r="OKL101" s="80"/>
      <c r="OKM101" s="80"/>
      <c r="OKN101" s="80"/>
      <c r="OKO101" s="80"/>
      <c r="OKP101" s="80"/>
      <c r="OKQ101" s="80"/>
      <c r="OKR101" s="80"/>
      <c r="OKS101" s="80"/>
      <c r="OKT101" s="80"/>
      <c r="OKU101" s="80"/>
      <c r="OKV101" s="80"/>
      <c r="OKW101" s="80"/>
      <c r="OKX101" s="80"/>
      <c r="OKY101" s="80"/>
      <c r="OKZ101" s="80"/>
      <c r="OLA101" s="80"/>
      <c r="OLB101" s="80"/>
      <c r="OLC101" s="80"/>
      <c r="OLD101" s="80"/>
      <c r="OLE101" s="80"/>
      <c r="OLF101" s="80"/>
      <c r="OLG101" s="80"/>
      <c r="OLH101" s="80"/>
      <c r="OLI101" s="80"/>
      <c r="OLJ101" s="80"/>
      <c r="OLK101" s="80"/>
      <c r="OLL101" s="80"/>
      <c r="OLM101" s="80"/>
      <c r="OLN101" s="80"/>
      <c r="OLO101" s="80"/>
      <c r="OLP101" s="80"/>
      <c r="OLQ101" s="80"/>
      <c r="OLR101" s="80"/>
      <c r="OLS101" s="80"/>
      <c r="OLT101" s="80"/>
      <c r="OLU101" s="80"/>
      <c r="OLV101" s="80"/>
      <c r="OLW101" s="80"/>
      <c r="OLX101" s="80"/>
      <c r="OLY101" s="80"/>
      <c r="OLZ101" s="80"/>
      <c r="OMA101" s="80"/>
      <c r="OMB101" s="80"/>
      <c r="OMC101" s="80"/>
      <c r="OMD101" s="80"/>
      <c r="OME101" s="80"/>
      <c r="OMF101" s="80"/>
      <c r="OMG101" s="80"/>
      <c r="OMH101" s="80"/>
      <c r="OMI101" s="80"/>
      <c r="OMJ101" s="80"/>
      <c r="OMK101" s="80"/>
      <c r="OML101" s="80"/>
      <c r="OMM101" s="80"/>
      <c r="OMN101" s="80"/>
      <c r="OMO101" s="80"/>
      <c r="OMP101" s="80"/>
      <c r="OMQ101" s="80"/>
      <c r="OMR101" s="80"/>
      <c r="OMS101" s="80"/>
      <c r="OMT101" s="80"/>
      <c r="OMU101" s="80"/>
      <c r="OMV101" s="80"/>
      <c r="OMW101" s="80"/>
      <c r="OMX101" s="80"/>
      <c r="OMY101" s="80"/>
      <c r="OMZ101" s="80"/>
      <c r="ONA101" s="80"/>
      <c r="ONB101" s="80"/>
      <c r="ONC101" s="80"/>
      <c r="OND101" s="80"/>
      <c r="ONE101" s="80"/>
      <c r="ONF101" s="80"/>
      <c r="ONG101" s="80"/>
      <c r="ONH101" s="80"/>
      <c r="ONI101" s="80"/>
      <c r="ONJ101" s="80"/>
      <c r="ONK101" s="80"/>
      <c r="ONL101" s="80"/>
      <c r="ONM101" s="80"/>
      <c r="ONN101" s="80"/>
      <c r="ONO101" s="80"/>
      <c r="ONP101" s="80"/>
      <c r="ONQ101" s="80"/>
      <c r="ONR101" s="80"/>
      <c r="ONS101" s="80"/>
      <c r="ONT101" s="80"/>
      <c r="ONU101" s="80"/>
      <c r="ONV101" s="80"/>
      <c r="ONW101" s="80"/>
      <c r="ONX101" s="80"/>
      <c r="ONY101" s="80"/>
      <c r="ONZ101" s="80"/>
      <c r="OOA101" s="80"/>
      <c r="OOB101" s="80"/>
      <c r="OOC101" s="80"/>
      <c r="OOD101" s="80"/>
      <c r="OOE101" s="80"/>
      <c r="OOF101" s="80"/>
      <c r="OOG101" s="80"/>
      <c r="OOH101" s="80"/>
      <c r="OOI101" s="80"/>
      <c r="OOJ101" s="80"/>
      <c r="OOK101" s="80"/>
      <c r="OOL101" s="80"/>
      <c r="OOM101" s="80"/>
      <c r="OON101" s="80"/>
      <c r="OOO101" s="80"/>
      <c r="OOP101" s="80"/>
      <c r="OOQ101" s="80"/>
      <c r="OOR101" s="80"/>
      <c r="OOS101" s="80"/>
      <c r="OOT101" s="80"/>
      <c r="OOU101" s="80"/>
      <c r="OOV101" s="80"/>
      <c r="OOW101" s="80"/>
      <c r="OOX101" s="80"/>
      <c r="OOY101" s="80"/>
      <c r="OOZ101" s="80"/>
      <c r="OPA101" s="80"/>
      <c r="OPB101" s="80"/>
      <c r="OPC101" s="80"/>
      <c r="OPD101" s="80"/>
      <c r="OPE101" s="80"/>
      <c r="OPF101" s="80"/>
      <c r="OPG101" s="80"/>
      <c r="OPH101" s="80"/>
      <c r="OPI101" s="80"/>
      <c r="OPJ101" s="80"/>
      <c r="OPK101" s="80"/>
      <c r="OPL101" s="80"/>
      <c r="OPM101" s="80"/>
      <c r="OPN101" s="80"/>
      <c r="OPO101" s="80"/>
      <c r="OPP101" s="80"/>
      <c r="OPQ101" s="80"/>
      <c r="OPR101" s="80"/>
      <c r="OPS101" s="80"/>
      <c r="OPT101" s="80"/>
      <c r="OPU101" s="80"/>
      <c r="OPV101" s="80"/>
      <c r="OPW101" s="80"/>
      <c r="OPX101" s="80"/>
      <c r="OPY101" s="80"/>
      <c r="OPZ101" s="80"/>
      <c r="OQA101" s="80"/>
      <c r="OQB101" s="80"/>
      <c r="OQC101" s="80"/>
      <c r="OQD101" s="80"/>
      <c r="OQE101" s="80"/>
      <c r="OQF101" s="80"/>
      <c r="OQG101" s="80"/>
      <c r="OQH101" s="80"/>
      <c r="OQI101" s="80"/>
      <c r="OQJ101" s="80"/>
      <c r="OQK101" s="80"/>
      <c r="OQL101" s="80"/>
      <c r="OQM101" s="80"/>
      <c r="OQN101" s="80"/>
      <c r="OQO101" s="80"/>
      <c r="OQP101" s="80"/>
      <c r="OQQ101" s="80"/>
      <c r="OQR101" s="80"/>
      <c r="OQS101" s="80"/>
      <c r="OQT101" s="80"/>
      <c r="OQU101" s="80"/>
      <c r="OQV101" s="80"/>
      <c r="OQW101" s="80"/>
      <c r="OQX101" s="80"/>
      <c r="OQY101" s="80"/>
      <c r="OQZ101" s="80"/>
      <c r="ORA101" s="80"/>
      <c r="ORB101" s="80"/>
      <c r="ORC101" s="80"/>
      <c r="ORD101" s="80"/>
      <c r="ORE101" s="80"/>
      <c r="ORF101" s="80"/>
      <c r="ORG101" s="80"/>
      <c r="ORH101" s="80"/>
      <c r="ORI101" s="80"/>
      <c r="ORJ101" s="80"/>
      <c r="ORK101" s="80"/>
      <c r="ORL101" s="80"/>
      <c r="ORM101" s="80"/>
      <c r="ORN101" s="80"/>
      <c r="ORO101" s="80"/>
      <c r="ORP101" s="80"/>
      <c r="ORQ101" s="80"/>
      <c r="ORR101" s="80"/>
      <c r="ORS101" s="80"/>
      <c r="ORT101" s="80"/>
      <c r="ORU101" s="80"/>
      <c r="ORV101" s="80"/>
      <c r="ORW101" s="80"/>
      <c r="ORX101" s="80"/>
      <c r="ORY101" s="80"/>
      <c r="ORZ101" s="80"/>
      <c r="OSA101" s="80"/>
      <c r="OSB101" s="80"/>
      <c r="OSC101" s="80"/>
      <c r="OSD101" s="80"/>
      <c r="OSE101" s="80"/>
      <c r="OSF101" s="80"/>
      <c r="OSG101" s="80"/>
      <c r="OSH101" s="80"/>
      <c r="OSI101" s="80"/>
      <c r="OSJ101" s="80"/>
      <c r="OSK101" s="80"/>
      <c r="OSL101" s="80"/>
      <c r="OSM101" s="80"/>
      <c r="OSN101" s="80"/>
      <c r="OSO101" s="80"/>
      <c r="OSP101" s="80"/>
      <c r="OSQ101" s="80"/>
      <c r="OSR101" s="80"/>
      <c r="OSS101" s="80"/>
      <c r="OST101" s="80"/>
      <c r="OSU101" s="80"/>
      <c r="OSV101" s="80"/>
      <c r="OSW101" s="80"/>
      <c r="OSX101" s="80"/>
      <c r="OSY101" s="80"/>
      <c r="OSZ101" s="80"/>
      <c r="OTA101" s="80"/>
      <c r="OTB101" s="80"/>
      <c r="OTC101" s="80"/>
      <c r="OTD101" s="80"/>
      <c r="OTE101" s="80"/>
      <c r="OTF101" s="80"/>
      <c r="OTG101" s="80"/>
      <c r="OTH101" s="80"/>
      <c r="OTI101" s="80"/>
      <c r="OTJ101" s="80"/>
      <c r="OTK101" s="80"/>
      <c r="OTL101" s="80"/>
      <c r="OTM101" s="80"/>
      <c r="OTN101" s="80"/>
      <c r="OTO101" s="80"/>
      <c r="OTP101" s="80"/>
      <c r="OTQ101" s="80"/>
      <c r="OTR101" s="80"/>
      <c r="OTS101" s="80"/>
      <c r="OTT101" s="80"/>
      <c r="OTU101" s="80"/>
      <c r="OTV101" s="80"/>
      <c r="OTW101" s="80"/>
      <c r="OTX101" s="80"/>
      <c r="OTY101" s="80"/>
      <c r="OTZ101" s="80"/>
      <c r="OUA101" s="80"/>
      <c r="OUB101" s="80"/>
      <c r="OUC101" s="80"/>
      <c r="OUD101" s="80"/>
      <c r="OUE101" s="80"/>
      <c r="OUF101" s="80"/>
      <c r="OUG101" s="80"/>
      <c r="OUH101" s="80"/>
      <c r="OUI101" s="80"/>
      <c r="OUJ101" s="80"/>
      <c r="OUK101" s="80"/>
      <c r="OUL101" s="80"/>
      <c r="OUM101" s="80"/>
      <c r="OUN101" s="80"/>
      <c r="OUO101" s="80"/>
      <c r="OUP101" s="80"/>
      <c r="OUQ101" s="80"/>
      <c r="OUR101" s="80"/>
      <c r="OUS101" s="80"/>
      <c r="OUT101" s="80"/>
      <c r="OUU101" s="80"/>
      <c r="OUV101" s="80"/>
      <c r="OUW101" s="80"/>
      <c r="OUX101" s="80"/>
      <c r="OUY101" s="80"/>
      <c r="OUZ101" s="80"/>
      <c r="OVA101" s="80"/>
      <c r="OVB101" s="80"/>
      <c r="OVC101" s="80"/>
      <c r="OVD101" s="80"/>
      <c r="OVE101" s="80"/>
      <c r="OVF101" s="80"/>
      <c r="OVG101" s="80"/>
      <c r="OVH101" s="80"/>
      <c r="OVI101" s="80"/>
      <c r="OVJ101" s="80"/>
      <c r="OVK101" s="80"/>
      <c r="OVL101" s="80"/>
      <c r="OVM101" s="80"/>
      <c r="OVN101" s="80"/>
      <c r="OVO101" s="80"/>
      <c r="OVP101" s="80"/>
      <c r="OVQ101" s="80"/>
      <c r="OVR101" s="80"/>
      <c r="OVS101" s="80"/>
      <c r="OVT101" s="80"/>
      <c r="OVU101" s="80"/>
      <c r="OVV101" s="80"/>
      <c r="OVW101" s="80"/>
      <c r="OVX101" s="80"/>
      <c r="OVY101" s="80"/>
      <c r="OVZ101" s="80"/>
      <c r="OWA101" s="80"/>
      <c r="OWB101" s="80"/>
      <c r="OWC101" s="80"/>
      <c r="OWD101" s="80"/>
      <c r="OWE101" s="80"/>
      <c r="OWF101" s="80"/>
      <c r="OWG101" s="80"/>
      <c r="OWH101" s="80"/>
      <c r="OWI101" s="80"/>
      <c r="OWJ101" s="80"/>
      <c r="OWK101" s="80"/>
      <c r="OWL101" s="80"/>
      <c r="OWM101" s="80"/>
      <c r="OWN101" s="80"/>
      <c r="OWO101" s="80"/>
      <c r="OWP101" s="80"/>
      <c r="OWQ101" s="80"/>
      <c r="OWR101" s="80"/>
      <c r="OWS101" s="80"/>
      <c r="OWT101" s="80"/>
      <c r="OWU101" s="80"/>
      <c r="OWV101" s="80"/>
      <c r="OWW101" s="80"/>
      <c r="OWX101" s="80"/>
      <c r="OWY101" s="80"/>
      <c r="OWZ101" s="80"/>
      <c r="OXA101" s="80"/>
      <c r="OXB101" s="80"/>
      <c r="OXC101" s="80"/>
      <c r="OXD101" s="80"/>
      <c r="OXE101" s="80"/>
      <c r="OXF101" s="80"/>
      <c r="OXG101" s="80"/>
      <c r="OXH101" s="80"/>
      <c r="OXI101" s="80"/>
      <c r="OXJ101" s="80"/>
      <c r="OXK101" s="80"/>
      <c r="OXL101" s="80"/>
      <c r="OXM101" s="80"/>
      <c r="OXN101" s="80"/>
      <c r="OXO101" s="80"/>
      <c r="OXP101" s="80"/>
      <c r="OXQ101" s="80"/>
      <c r="OXR101" s="80"/>
      <c r="OXS101" s="80"/>
      <c r="OXT101" s="80"/>
      <c r="OXU101" s="80"/>
      <c r="OXV101" s="80"/>
      <c r="OXW101" s="80"/>
      <c r="OXX101" s="80"/>
      <c r="OXY101" s="80"/>
      <c r="OXZ101" s="80"/>
      <c r="OYA101" s="80"/>
      <c r="OYB101" s="80"/>
      <c r="OYC101" s="80"/>
      <c r="OYD101" s="80"/>
      <c r="OYE101" s="80"/>
      <c r="OYF101" s="80"/>
      <c r="OYG101" s="80"/>
      <c r="OYH101" s="80"/>
      <c r="OYI101" s="80"/>
      <c r="OYJ101" s="80"/>
      <c r="OYK101" s="80"/>
      <c r="OYL101" s="80"/>
      <c r="OYM101" s="80"/>
      <c r="OYN101" s="80"/>
      <c r="OYO101" s="80"/>
      <c r="OYP101" s="80"/>
      <c r="OYQ101" s="80"/>
      <c r="OYR101" s="80"/>
      <c r="OYS101" s="80"/>
      <c r="OYT101" s="80"/>
      <c r="OYU101" s="80"/>
      <c r="OYV101" s="80"/>
      <c r="OYW101" s="80"/>
      <c r="OYX101" s="80"/>
      <c r="OYY101" s="80"/>
      <c r="OYZ101" s="80"/>
      <c r="OZA101" s="80"/>
      <c r="OZB101" s="80"/>
      <c r="OZC101" s="80"/>
      <c r="OZD101" s="80"/>
      <c r="OZE101" s="80"/>
      <c r="OZF101" s="80"/>
      <c r="OZG101" s="80"/>
      <c r="OZH101" s="80"/>
      <c r="OZI101" s="80"/>
      <c r="OZJ101" s="80"/>
      <c r="OZK101" s="80"/>
      <c r="OZL101" s="80"/>
      <c r="OZM101" s="80"/>
      <c r="OZN101" s="80"/>
      <c r="OZO101" s="80"/>
      <c r="OZP101" s="80"/>
      <c r="OZQ101" s="80"/>
      <c r="OZR101" s="80"/>
      <c r="OZS101" s="80"/>
      <c r="OZT101" s="80"/>
      <c r="OZU101" s="80"/>
      <c r="OZV101" s="80"/>
      <c r="OZW101" s="80"/>
      <c r="OZX101" s="80"/>
      <c r="OZY101" s="80"/>
      <c r="OZZ101" s="80"/>
      <c r="PAA101" s="80"/>
      <c r="PAB101" s="80"/>
      <c r="PAC101" s="80"/>
      <c r="PAD101" s="80"/>
      <c r="PAE101" s="80"/>
      <c r="PAF101" s="80"/>
      <c r="PAG101" s="80"/>
      <c r="PAH101" s="80"/>
      <c r="PAI101" s="80"/>
      <c r="PAJ101" s="80"/>
      <c r="PAK101" s="80"/>
      <c r="PAL101" s="80"/>
      <c r="PAM101" s="80"/>
      <c r="PAN101" s="80"/>
      <c r="PAO101" s="80"/>
      <c r="PAP101" s="80"/>
      <c r="PAQ101" s="80"/>
      <c r="PAR101" s="80"/>
      <c r="PAS101" s="80"/>
      <c r="PAT101" s="80"/>
      <c r="PAU101" s="80"/>
      <c r="PAV101" s="80"/>
      <c r="PAW101" s="80"/>
      <c r="PAX101" s="80"/>
      <c r="PAY101" s="80"/>
      <c r="PAZ101" s="80"/>
      <c r="PBA101" s="80"/>
      <c r="PBB101" s="80"/>
      <c r="PBC101" s="80"/>
      <c r="PBD101" s="80"/>
      <c r="PBE101" s="80"/>
      <c r="PBF101" s="80"/>
      <c r="PBG101" s="80"/>
      <c r="PBH101" s="80"/>
      <c r="PBI101" s="80"/>
      <c r="PBJ101" s="80"/>
      <c r="PBK101" s="80"/>
      <c r="PBL101" s="80"/>
      <c r="PBM101" s="80"/>
      <c r="PBN101" s="80"/>
      <c r="PBO101" s="80"/>
      <c r="PBP101" s="80"/>
      <c r="PBQ101" s="80"/>
      <c r="PBR101" s="80"/>
      <c r="PBS101" s="80"/>
      <c r="PBT101" s="80"/>
      <c r="PBU101" s="80"/>
      <c r="PBV101" s="80"/>
      <c r="PBW101" s="80"/>
      <c r="PBX101" s="80"/>
      <c r="PBY101" s="80"/>
      <c r="PBZ101" s="80"/>
      <c r="PCA101" s="80"/>
      <c r="PCB101" s="80"/>
      <c r="PCC101" s="80"/>
      <c r="PCD101" s="80"/>
      <c r="PCE101" s="80"/>
      <c r="PCF101" s="80"/>
      <c r="PCG101" s="80"/>
      <c r="PCH101" s="80"/>
      <c r="PCI101" s="80"/>
      <c r="PCJ101" s="80"/>
      <c r="PCK101" s="80"/>
      <c r="PCL101" s="80"/>
      <c r="PCM101" s="80"/>
      <c r="PCN101" s="80"/>
      <c r="PCO101" s="80"/>
      <c r="PCP101" s="80"/>
      <c r="PCQ101" s="80"/>
      <c r="PCR101" s="80"/>
      <c r="PCS101" s="80"/>
      <c r="PCT101" s="80"/>
      <c r="PCU101" s="80"/>
      <c r="PCV101" s="80"/>
      <c r="PCW101" s="80"/>
      <c r="PCX101" s="80"/>
      <c r="PCY101" s="80"/>
      <c r="PCZ101" s="80"/>
      <c r="PDA101" s="80"/>
      <c r="PDB101" s="80"/>
      <c r="PDC101" s="80"/>
      <c r="PDD101" s="80"/>
      <c r="PDE101" s="80"/>
      <c r="PDF101" s="80"/>
      <c r="PDG101" s="80"/>
      <c r="PDH101" s="80"/>
      <c r="PDI101" s="80"/>
      <c r="PDJ101" s="80"/>
      <c r="PDK101" s="80"/>
      <c r="PDL101" s="80"/>
      <c r="PDM101" s="80"/>
      <c r="PDN101" s="80"/>
      <c r="PDO101" s="80"/>
      <c r="PDP101" s="80"/>
      <c r="PDQ101" s="80"/>
      <c r="PDR101" s="80"/>
      <c r="PDS101" s="80"/>
      <c r="PDT101" s="80"/>
      <c r="PDU101" s="80"/>
      <c r="PDV101" s="80"/>
      <c r="PDW101" s="80"/>
      <c r="PDX101" s="80"/>
      <c r="PDY101" s="80"/>
      <c r="PDZ101" s="80"/>
      <c r="PEA101" s="80"/>
      <c r="PEB101" s="80"/>
      <c r="PEC101" s="80"/>
      <c r="PED101" s="80"/>
      <c r="PEE101" s="80"/>
      <c r="PEF101" s="80"/>
      <c r="PEG101" s="80"/>
      <c r="PEH101" s="80"/>
      <c r="PEI101" s="80"/>
      <c r="PEJ101" s="80"/>
      <c r="PEK101" s="80"/>
      <c r="PEL101" s="80"/>
      <c r="PEM101" s="80"/>
      <c r="PEN101" s="80"/>
      <c r="PEO101" s="80"/>
      <c r="PEP101" s="80"/>
      <c r="PEQ101" s="80"/>
      <c r="PER101" s="80"/>
      <c r="PES101" s="80"/>
      <c r="PET101" s="80"/>
      <c r="PEU101" s="80"/>
      <c r="PEV101" s="80"/>
      <c r="PEW101" s="80"/>
      <c r="PEX101" s="80"/>
      <c r="PEY101" s="80"/>
      <c r="PEZ101" s="80"/>
      <c r="PFA101" s="80"/>
      <c r="PFB101" s="80"/>
      <c r="PFC101" s="80"/>
      <c r="PFD101" s="80"/>
      <c r="PFE101" s="80"/>
      <c r="PFF101" s="80"/>
      <c r="PFG101" s="80"/>
      <c r="PFH101" s="80"/>
      <c r="PFI101" s="80"/>
      <c r="PFJ101" s="80"/>
      <c r="PFK101" s="80"/>
      <c r="PFL101" s="80"/>
      <c r="PFM101" s="80"/>
      <c r="PFN101" s="80"/>
      <c r="PFO101" s="80"/>
      <c r="PFP101" s="80"/>
      <c r="PFQ101" s="80"/>
      <c r="PFR101" s="80"/>
      <c r="PFS101" s="80"/>
      <c r="PFT101" s="80"/>
      <c r="PFU101" s="80"/>
      <c r="PFV101" s="80"/>
      <c r="PFW101" s="80"/>
      <c r="PFX101" s="80"/>
      <c r="PFY101" s="80"/>
      <c r="PFZ101" s="80"/>
      <c r="PGA101" s="80"/>
      <c r="PGB101" s="80"/>
      <c r="PGC101" s="80"/>
      <c r="PGD101" s="80"/>
      <c r="PGE101" s="80"/>
      <c r="PGF101" s="80"/>
      <c r="PGG101" s="80"/>
      <c r="PGH101" s="80"/>
      <c r="PGI101" s="80"/>
      <c r="PGJ101" s="80"/>
      <c r="PGK101" s="80"/>
      <c r="PGL101" s="80"/>
      <c r="PGM101" s="80"/>
      <c r="PGN101" s="80"/>
      <c r="PGO101" s="80"/>
      <c r="PGP101" s="80"/>
      <c r="PGQ101" s="80"/>
      <c r="PGR101" s="80"/>
      <c r="PGS101" s="80"/>
      <c r="PGT101" s="80"/>
      <c r="PGU101" s="80"/>
      <c r="PGV101" s="80"/>
      <c r="PGW101" s="80"/>
      <c r="PGX101" s="80"/>
      <c r="PGY101" s="80"/>
      <c r="PGZ101" s="80"/>
      <c r="PHA101" s="80"/>
      <c r="PHB101" s="80"/>
      <c r="PHC101" s="80"/>
      <c r="PHD101" s="80"/>
      <c r="PHE101" s="80"/>
      <c r="PHF101" s="80"/>
      <c r="PHG101" s="80"/>
      <c r="PHH101" s="80"/>
      <c r="PHI101" s="80"/>
      <c r="PHJ101" s="80"/>
      <c r="PHK101" s="80"/>
      <c r="PHL101" s="80"/>
      <c r="PHM101" s="80"/>
      <c r="PHN101" s="80"/>
      <c r="PHO101" s="80"/>
      <c r="PHP101" s="80"/>
      <c r="PHQ101" s="80"/>
      <c r="PHR101" s="80"/>
      <c r="PHS101" s="80"/>
      <c r="PHT101" s="80"/>
      <c r="PHU101" s="80"/>
      <c r="PHV101" s="80"/>
      <c r="PHW101" s="80"/>
      <c r="PHX101" s="80"/>
      <c r="PHY101" s="80"/>
      <c r="PHZ101" s="80"/>
      <c r="PIA101" s="80"/>
      <c r="PIB101" s="80"/>
      <c r="PIC101" s="80"/>
      <c r="PID101" s="80"/>
      <c r="PIE101" s="80"/>
      <c r="PIF101" s="80"/>
      <c r="PIG101" s="80"/>
      <c r="PIH101" s="80"/>
      <c r="PII101" s="80"/>
      <c r="PIJ101" s="80"/>
      <c r="PIK101" s="80"/>
      <c r="PIL101" s="80"/>
      <c r="PIM101" s="80"/>
      <c r="PIN101" s="80"/>
      <c r="PIO101" s="80"/>
      <c r="PIP101" s="80"/>
      <c r="PIQ101" s="80"/>
      <c r="PIR101" s="80"/>
      <c r="PIS101" s="80"/>
      <c r="PIT101" s="80"/>
      <c r="PIU101" s="80"/>
      <c r="PIV101" s="80"/>
      <c r="PIW101" s="80"/>
      <c r="PIX101" s="80"/>
      <c r="PIY101" s="80"/>
      <c r="PIZ101" s="80"/>
      <c r="PJA101" s="80"/>
      <c r="PJB101" s="80"/>
      <c r="PJC101" s="80"/>
      <c r="PJD101" s="80"/>
      <c r="PJE101" s="80"/>
      <c r="PJF101" s="80"/>
      <c r="PJG101" s="80"/>
      <c r="PJH101" s="80"/>
      <c r="PJI101" s="80"/>
      <c r="PJJ101" s="80"/>
      <c r="PJK101" s="80"/>
      <c r="PJL101" s="80"/>
      <c r="PJM101" s="80"/>
      <c r="PJN101" s="80"/>
      <c r="PJO101" s="80"/>
      <c r="PJP101" s="80"/>
      <c r="PJQ101" s="80"/>
      <c r="PJR101" s="80"/>
      <c r="PJS101" s="80"/>
      <c r="PJT101" s="80"/>
      <c r="PJU101" s="80"/>
      <c r="PJV101" s="80"/>
      <c r="PJW101" s="80"/>
      <c r="PJX101" s="80"/>
      <c r="PJY101" s="80"/>
      <c r="PJZ101" s="80"/>
      <c r="PKA101" s="80"/>
      <c r="PKB101" s="80"/>
      <c r="PKC101" s="80"/>
      <c r="PKD101" s="80"/>
      <c r="PKE101" s="80"/>
      <c r="PKF101" s="80"/>
      <c r="PKG101" s="80"/>
      <c r="PKH101" s="80"/>
      <c r="PKI101" s="80"/>
      <c r="PKJ101" s="80"/>
      <c r="PKK101" s="80"/>
      <c r="PKL101" s="80"/>
      <c r="PKM101" s="80"/>
      <c r="PKN101" s="80"/>
      <c r="PKO101" s="80"/>
      <c r="PKP101" s="80"/>
      <c r="PKQ101" s="80"/>
      <c r="PKR101" s="80"/>
      <c r="PKS101" s="80"/>
      <c r="PKT101" s="80"/>
      <c r="PKU101" s="80"/>
      <c r="PKV101" s="80"/>
      <c r="PKW101" s="80"/>
      <c r="PKX101" s="80"/>
      <c r="PKY101" s="80"/>
      <c r="PKZ101" s="80"/>
      <c r="PLA101" s="80"/>
      <c r="PLB101" s="80"/>
      <c r="PLC101" s="80"/>
      <c r="PLD101" s="80"/>
      <c r="PLE101" s="80"/>
      <c r="PLF101" s="80"/>
      <c r="PLG101" s="80"/>
      <c r="PLH101" s="80"/>
      <c r="PLI101" s="80"/>
      <c r="PLJ101" s="80"/>
      <c r="PLK101" s="80"/>
      <c r="PLL101" s="80"/>
      <c r="PLM101" s="80"/>
      <c r="PLN101" s="80"/>
      <c r="PLO101" s="80"/>
      <c r="PLP101" s="80"/>
      <c r="PLQ101" s="80"/>
      <c r="PLR101" s="80"/>
      <c r="PLS101" s="80"/>
      <c r="PLT101" s="80"/>
      <c r="PLU101" s="80"/>
      <c r="PLV101" s="80"/>
      <c r="PLW101" s="80"/>
      <c r="PLX101" s="80"/>
      <c r="PLY101" s="80"/>
      <c r="PLZ101" s="80"/>
      <c r="PMA101" s="80"/>
      <c r="PMB101" s="80"/>
      <c r="PMC101" s="80"/>
      <c r="PMD101" s="80"/>
      <c r="PME101" s="80"/>
      <c r="PMF101" s="80"/>
      <c r="PMG101" s="80"/>
      <c r="PMH101" s="80"/>
      <c r="PMI101" s="80"/>
      <c r="PMJ101" s="80"/>
      <c r="PMK101" s="80"/>
      <c r="PML101" s="80"/>
      <c r="PMM101" s="80"/>
      <c r="PMN101" s="80"/>
      <c r="PMO101" s="80"/>
      <c r="PMP101" s="80"/>
      <c r="PMQ101" s="80"/>
      <c r="PMR101" s="80"/>
      <c r="PMS101" s="80"/>
      <c r="PMT101" s="80"/>
      <c r="PMU101" s="80"/>
      <c r="PMV101" s="80"/>
      <c r="PMW101" s="80"/>
      <c r="PMX101" s="80"/>
      <c r="PMY101" s="80"/>
      <c r="PMZ101" s="80"/>
      <c r="PNA101" s="80"/>
      <c r="PNB101" s="80"/>
      <c r="PNC101" s="80"/>
      <c r="PND101" s="80"/>
      <c r="PNE101" s="80"/>
      <c r="PNF101" s="80"/>
      <c r="PNG101" s="80"/>
      <c r="PNH101" s="80"/>
      <c r="PNI101" s="80"/>
      <c r="PNJ101" s="80"/>
      <c r="PNK101" s="80"/>
      <c r="PNL101" s="80"/>
      <c r="PNM101" s="80"/>
      <c r="PNN101" s="80"/>
      <c r="PNO101" s="80"/>
      <c r="PNP101" s="80"/>
      <c r="PNQ101" s="80"/>
      <c r="PNR101" s="80"/>
      <c r="PNS101" s="80"/>
      <c r="PNT101" s="80"/>
      <c r="PNU101" s="80"/>
      <c r="PNV101" s="80"/>
      <c r="PNW101" s="80"/>
      <c r="PNX101" s="80"/>
      <c r="PNY101" s="80"/>
      <c r="PNZ101" s="80"/>
      <c r="POA101" s="80"/>
      <c r="POB101" s="80"/>
      <c r="POC101" s="80"/>
      <c r="POD101" s="80"/>
      <c r="POE101" s="80"/>
      <c r="POF101" s="80"/>
      <c r="POG101" s="80"/>
      <c r="POH101" s="80"/>
      <c r="POI101" s="80"/>
      <c r="POJ101" s="80"/>
      <c r="POK101" s="80"/>
      <c r="POL101" s="80"/>
      <c r="POM101" s="80"/>
      <c r="PON101" s="80"/>
      <c r="POO101" s="80"/>
      <c r="POP101" s="80"/>
      <c r="POQ101" s="80"/>
      <c r="POR101" s="80"/>
      <c r="POS101" s="80"/>
      <c r="POT101" s="80"/>
      <c r="POU101" s="80"/>
      <c r="POV101" s="80"/>
      <c r="POW101" s="80"/>
      <c r="POX101" s="80"/>
      <c r="POY101" s="80"/>
      <c r="POZ101" s="80"/>
      <c r="PPA101" s="80"/>
      <c r="PPB101" s="80"/>
      <c r="PPC101" s="80"/>
      <c r="PPD101" s="80"/>
      <c r="PPE101" s="80"/>
      <c r="PPF101" s="80"/>
      <c r="PPG101" s="80"/>
      <c r="PPH101" s="80"/>
      <c r="PPI101" s="80"/>
      <c r="PPJ101" s="80"/>
      <c r="PPK101" s="80"/>
      <c r="PPL101" s="80"/>
      <c r="PPM101" s="80"/>
      <c r="PPN101" s="80"/>
      <c r="PPO101" s="80"/>
      <c r="PPP101" s="80"/>
      <c r="PPQ101" s="80"/>
      <c r="PPR101" s="80"/>
      <c r="PPS101" s="80"/>
      <c r="PPT101" s="80"/>
      <c r="PPU101" s="80"/>
      <c r="PPV101" s="80"/>
      <c r="PPW101" s="80"/>
      <c r="PPX101" s="80"/>
      <c r="PPY101" s="80"/>
      <c r="PPZ101" s="80"/>
      <c r="PQA101" s="80"/>
      <c r="PQB101" s="80"/>
      <c r="PQC101" s="80"/>
      <c r="PQD101" s="80"/>
      <c r="PQE101" s="80"/>
      <c r="PQF101" s="80"/>
      <c r="PQG101" s="80"/>
      <c r="PQH101" s="80"/>
      <c r="PQI101" s="80"/>
      <c r="PQJ101" s="80"/>
      <c r="PQK101" s="80"/>
      <c r="PQL101" s="80"/>
      <c r="PQM101" s="80"/>
      <c r="PQN101" s="80"/>
      <c r="PQO101" s="80"/>
      <c r="PQP101" s="80"/>
      <c r="PQQ101" s="80"/>
      <c r="PQR101" s="80"/>
      <c r="PQS101" s="80"/>
      <c r="PQT101" s="80"/>
      <c r="PQU101" s="80"/>
      <c r="PQV101" s="80"/>
      <c r="PQW101" s="80"/>
      <c r="PQX101" s="80"/>
      <c r="PQY101" s="80"/>
      <c r="PQZ101" s="80"/>
      <c r="PRA101" s="80"/>
      <c r="PRB101" s="80"/>
      <c r="PRC101" s="80"/>
      <c r="PRD101" s="80"/>
      <c r="PRE101" s="80"/>
      <c r="PRF101" s="80"/>
      <c r="PRG101" s="80"/>
      <c r="PRH101" s="80"/>
      <c r="PRI101" s="80"/>
      <c r="PRJ101" s="80"/>
      <c r="PRK101" s="80"/>
      <c r="PRL101" s="80"/>
      <c r="PRM101" s="80"/>
      <c r="PRN101" s="80"/>
      <c r="PRO101" s="80"/>
      <c r="PRP101" s="80"/>
      <c r="PRQ101" s="80"/>
      <c r="PRR101" s="80"/>
      <c r="PRS101" s="80"/>
      <c r="PRT101" s="80"/>
      <c r="PRU101" s="80"/>
      <c r="PRV101" s="80"/>
      <c r="PRW101" s="80"/>
      <c r="PRX101" s="80"/>
      <c r="PRY101" s="80"/>
      <c r="PRZ101" s="80"/>
      <c r="PSA101" s="80"/>
      <c r="PSB101" s="80"/>
      <c r="PSC101" s="80"/>
      <c r="PSD101" s="80"/>
      <c r="PSE101" s="80"/>
      <c r="PSF101" s="80"/>
      <c r="PSG101" s="80"/>
      <c r="PSH101" s="80"/>
      <c r="PSI101" s="80"/>
      <c r="PSJ101" s="80"/>
      <c r="PSK101" s="80"/>
      <c r="PSL101" s="80"/>
      <c r="PSM101" s="80"/>
      <c r="PSN101" s="80"/>
      <c r="PSO101" s="80"/>
      <c r="PSP101" s="80"/>
      <c r="PSQ101" s="80"/>
      <c r="PSR101" s="80"/>
      <c r="PSS101" s="80"/>
      <c r="PST101" s="80"/>
      <c r="PSU101" s="80"/>
      <c r="PSV101" s="80"/>
      <c r="PSW101" s="80"/>
      <c r="PSX101" s="80"/>
      <c r="PSY101" s="80"/>
      <c r="PSZ101" s="80"/>
      <c r="PTA101" s="80"/>
      <c r="PTB101" s="80"/>
      <c r="PTC101" s="80"/>
      <c r="PTD101" s="80"/>
      <c r="PTE101" s="80"/>
      <c r="PTF101" s="80"/>
      <c r="PTG101" s="80"/>
      <c r="PTH101" s="80"/>
      <c r="PTI101" s="80"/>
      <c r="PTJ101" s="80"/>
      <c r="PTK101" s="80"/>
      <c r="PTL101" s="80"/>
      <c r="PTM101" s="80"/>
      <c r="PTN101" s="80"/>
      <c r="PTO101" s="80"/>
      <c r="PTP101" s="80"/>
      <c r="PTQ101" s="80"/>
      <c r="PTR101" s="80"/>
      <c r="PTS101" s="80"/>
      <c r="PTT101" s="80"/>
      <c r="PTU101" s="80"/>
      <c r="PTV101" s="80"/>
      <c r="PTW101" s="80"/>
      <c r="PTX101" s="80"/>
      <c r="PTY101" s="80"/>
      <c r="PTZ101" s="80"/>
      <c r="PUA101" s="80"/>
      <c r="PUB101" s="80"/>
      <c r="PUC101" s="80"/>
      <c r="PUD101" s="80"/>
      <c r="PUE101" s="80"/>
      <c r="PUF101" s="80"/>
      <c r="PUG101" s="80"/>
      <c r="PUH101" s="80"/>
      <c r="PUI101" s="80"/>
      <c r="PUJ101" s="80"/>
      <c r="PUK101" s="80"/>
      <c r="PUL101" s="80"/>
      <c r="PUM101" s="80"/>
      <c r="PUN101" s="80"/>
      <c r="PUO101" s="80"/>
      <c r="PUP101" s="80"/>
      <c r="PUQ101" s="80"/>
      <c r="PUR101" s="80"/>
      <c r="PUS101" s="80"/>
      <c r="PUT101" s="80"/>
      <c r="PUU101" s="80"/>
      <c r="PUV101" s="80"/>
      <c r="PUW101" s="80"/>
      <c r="PUX101" s="80"/>
      <c r="PUY101" s="80"/>
      <c r="PUZ101" s="80"/>
      <c r="PVA101" s="80"/>
      <c r="PVB101" s="80"/>
      <c r="PVC101" s="80"/>
      <c r="PVD101" s="80"/>
      <c r="PVE101" s="80"/>
      <c r="PVF101" s="80"/>
      <c r="PVG101" s="80"/>
      <c r="PVH101" s="80"/>
      <c r="PVI101" s="80"/>
      <c r="PVJ101" s="80"/>
      <c r="PVK101" s="80"/>
      <c r="PVL101" s="80"/>
      <c r="PVM101" s="80"/>
      <c r="PVN101" s="80"/>
      <c r="PVO101" s="80"/>
      <c r="PVP101" s="80"/>
      <c r="PVQ101" s="80"/>
      <c r="PVR101" s="80"/>
      <c r="PVS101" s="80"/>
      <c r="PVT101" s="80"/>
      <c r="PVU101" s="80"/>
      <c r="PVV101" s="80"/>
      <c r="PVW101" s="80"/>
      <c r="PVX101" s="80"/>
      <c r="PVY101" s="80"/>
      <c r="PVZ101" s="80"/>
      <c r="PWA101" s="80"/>
      <c r="PWB101" s="80"/>
      <c r="PWC101" s="80"/>
      <c r="PWD101" s="80"/>
      <c r="PWE101" s="80"/>
      <c r="PWF101" s="80"/>
      <c r="PWG101" s="80"/>
      <c r="PWH101" s="80"/>
      <c r="PWI101" s="80"/>
      <c r="PWJ101" s="80"/>
      <c r="PWK101" s="80"/>
      <c r="PWL101" s="80"/>
      <c r="PWM101" s="80"/>
      <c r="PWN101" s="80"/>
      <c r="PWO101" s="80"/>
      <c r="PWP101" s="80"/>
      <c r="PWQ101" s="80"/>
      <c r="PWR101" s="80"/>
      <c r="PWS101" s="80"/>
      <c r="PWT101" s="80"/>
      <c r="PWU101" s="80"/>
      <c r="PWV101" s="80"/>
      <c r="PWW101" s="80"/>
      <c r="PWX101" s="80"/>
      <c r="PWY101" s="80"/>
      <c r="PWZ101" s="80"/>
      <c r="PXA101" s="80"/>
      <c r="PXB101" s="80"/>
      <c r="PXC101" s="80"/>
      <c r="PXD101" s="80"/>
      <c r="PXE101" s="80"/>
      <c r="PXF101" s="80"/>
      <c r="PXG101" s="80"/>
      <c r="PXH101" s="80"/>
      <c r="PXI101" s="80"/>
      <c r="PXJ101" s="80"/>
      <c r="PXK101" s="80"/>
      <c r="PXL101" s="80"/>
      <c r="PXM101" s="80"/>
      <c r="PXN101" s="80"/>
      <c r="PXO101" s="80"/>
      <c r="PXP101" s="80"/>
      <c r="PXQ101" s="80"/>
      <c r="PXR101" s="80"/>
      <c r="PXS101" s="80"/>
      <c r="PXT101" s="80"/>
      <c r="PXU101" s="80"/>
      <c r="PXV101" s="80"/>
      <c r="PXW101" s="80"/>
      <c r="PXX101" s="80"/>
      <c r="PXY101" s="80"/>
      <c r="PXZ101" s="80"/>
      <c r="PYA101" s="80"/>
      <c r="PYB101" s="80"/>
      <c r="PYC101" s="80"/>
      <c r="PYD101" s="80"/>
      <c r="PYE101" s="80"/>
      <c r="PYF101" s="80"/>
      <c r="PYG101" s="80"/>
      <c r="PYH101" s="80"/>
      <c r="PYI101" s="80"/>
      <c r="PYJ101" s="80"/>
      <c r="PYK101" s="80"/>
      <c r="PYL101" s="80"/>
      <c r="PYM101" s="80"/>
      <c r="PYN101" s="80"/>
      <c r="PYO101" s="80"/>
      <c r="PYP101" s="80"/>
      <c r="PYQ101" s="80"/>
      <c r="PYR101" s="80"/>
      <c r="PYS101" s="80"/>
      <c r="PYT101" s="80"/>
      <c r="PYU101" s="80"/>
      <c r="PYV101" s="80"/>
      <c r="PYW101" s="80"/>
      <c r="PYX101" s="80"/>
      <c r="PYY101" s="80"/>
      <c r="PYZ101" s="80"/>
      <c r="PZA101" s="80"/>
      <c r="PZB101" s="80"/>
      <c r="PZC101" s="80"/>
      <c r="PZD101" s="80"/>
      <c r="PZE101" s="80"/>
      <c r="PZF101" s="80"/>
      <c r="PZG101" s="80"/>
      <c r="PZH101" s="80"/>
      <c r="PZI101" s="80"/>
      <c r="PZJ101" s="80"/>
      <c r="PZK101" s="80"/>
      <c r="PZL101" s="80"/>
      <c r="PZM101" s="80"/>
      <c r="PZN101" s="80"/>
      <c r="PZO101" s="80"/>
      <c r="PZP101" s="80"/>
      <c r="PZQ101" s="80"/>
      <c r="PZR101" s="80"/>
      <c r="PZS101" s="80"/>
      <c r="PZT101" s="80"/>
      <c r="PZU101" s="80"/>
      <c r="PZV101" s="80"/>
      <c r="PZW101" s="80"/>
      <c r="PZX101" s="80"/>
      <c r="PZY101" s="80"/>
      <c r="PZZ101" s="80"/>
      <c r="QAA101" s="80"/>
      <c r="QAB101" s="80"/>
      <c r="QAC101" s="80"/>
      <c r="QAD101" s="80"/>
      <c r="QAE101" s="80"/>
      <c r="QAF101" s="80"/>
      <c r="QAG101" s="80"/>
      <c r="QAH101" s="80"/>
      <c r="QAI101" s="80"/>
      <c r="QAJ101" s="80"/>
      <c r="QAK101" s="80"/>
      <c r="QAL101" s="80"/>
      <c r="QAM101" s="80"/>
      <c r="QAN101" s="80"/>
      <c r="QAO101" s="80"/>
      <c r="QAP101" s="80"/>
      <c r="QAQ101" s="80"/>
      <c r="QAR101" s="80"/>
      <c r="QAS101" s="80"/>
      <c r="QAT101" s="80"/>
      <c r="QAU101" s="80"/>
      <c r="QAV101" s="80"/>
      <c r="QAW101" s="80"/>
      <c r="QAX101" s="80"/>
      <c r="QAY101" s="80"/>
      <c r="QAZ101" s="80"/>
      <c r="QBA101" s="80"/>
      <c r="QBB101" s="80"/>
      <c r="QBC101" s="80"/>
      <c r="QBD101" s="80"/>
      <c r="QBE101" s="80"/>
      <c r="QBF101" s="80"/>
      <c r="QBG101" s="80"/>
      <c r="QBH101" s="80"/>
      <c r="QBI101" s="80"/>
      <c r="QBJ101" s="80"/>
      <c r="QBK101" s="80"/>
      <c r="QBL101" s="80"/>
      <c r="QBM101" s="80"/>
      <c r="QBN101" s="80"/>
      <c r="QBO101" s="80"/>
      <c r="QBP101" s="80"/>
      <c r="QBQ101" s="80"/>
      <c r="QBR101" s="80"/>
      <c r="QBS101" s="80"/>
      <c r="QBT101" s="80"/>
      <c r="QBU101" s="80"/>
      <c r="QBV101" s="80"/>
      <c r="QBW101" s="80"/>
      <c r="QBX101" s="80"/>
      <c r="QBY101" s="80"/>
      <c r="QBZ101" s="80"/>
      <c r="QCA101" s="80"/>
      <c r="QCB101" s="80"/>
      <c r="QCC101" s="80"/>
      <c r="QCD101" s="80"/>
      <c r="QCE101" s="80"/>
      <c r="QCF101" s="80"/>
      <c r="QCG101" s="80"/>
      <c r="QCH101" s="80"/>
      <c r="QCI101" s="80"/>
      <c r="QCJ101" s="80"/>
      <c r="QCK101" s="80"/>
      <c r="QCL101" s="80"/>
      <c r="QCM101" s="80"/>
      <c r="QCN101" s="80"/>
      <c r="QCO101" s="80"/>
      <c r="QCP101" s="80"/>
      <c r="QCQ101" s="80"/>
      <c r="QCR101" s="80"/>
      <c r="QCS101" s="80"/>
      <c r="QCT101" s="80"/>
      <c r="QCU101" s="80"/>
      <c r="QCV101" s="80"/>
      <c r="QCW101" s="80"/>
      <c r="QCX101" s="80"/>
      <c r="QCY101" s="80"/>
      <c r="QCZ101" s="80"/>
      <c r="QDA101" s="80"/>
      <c r="QDB101" s="80"/>
      <c r="QDC101" s="80"/>
      <c r="QDD101" s="80"/>
      <c r="QDE101" s="80"/>
      <c r="QDF101" s="80"/>
      <c r="QDG101" s="80"/>
      <c r="QDH101" s="80"/>
      <c r="QDI101" s="80"/>
      <c r="QDJ101" s="80"/>
      <c r="QDK101" s="80"/>
      <c r="QDL101" s="80"/>
      <c r="QDM101" s="80"/>
      <c r="QDN101" s="80"/>
      <c r="QDO101" s="80"/>
      <c r="QDP101" s="80"/>
      <c r="QDQ101" s="80"/>
      <c r="QDR101" s="80"/>
      <c r="QDS101" s="80"/>
      <c r="QDT101" s="80"/>
      <c r="QDU101" s="80"/>
      <c r="QDV101" s="80"/>
      <c r="QDW101" s="80"/>
      <c r="QDX101" s="80"/>
      <c r="QDY101" s="80"/>
      <c r="QDZ101" s="80"/>
      <c r="QEA101" s="80"/>
      <c r="QEB101" s="80"/>
      <c r="QEC101" s="80"/>
      <c r="QED101" s="80"/>
      <c r="QEE101" s="80"/>
      <c r="QEF101" s="80"/>
      <c r="QEG101" s="80"/>
      <c r="QEH101" s="80"/>
      <c r="QEI101" s="80"/>
      <c r="QEJ101" s="80"/>
      <c r="QEK101" s="80"/>
      <c r="QEL101" s="80"/>
      <c r="QEM101" s="80"/>
      <c r="QEN101" s="80"/>
      <c r="QEO101" s="80"/>
      <c r="QEP101" s="80"/>
      <c r="QEQ101" s="80"/>
      <c r="QER101" s="80"/>
      <c r="QES101" s="80"/>
      <c r="QET101" s="80"/>
      <c r="QEU101" s="80"/>
      <c r="QEV101" s="80"/>
      <c r="QEW101" s="80"/>
      <c r="QEX101" s="80"/>
      <c r="QEY101" s="80"/>
      <c r="QEZ101" s="80"/>
      <c r="QFA101" s="80"/>
      <c r="QFB101" s="80"/>
      <c r="QFC101" s="80"/>
      <c r="QFD101" s="80"/>
      <c r="QFE101" s="80"/>
      <c r="QFF101" s="80"/>
      <c r="QFG101" s="80"/>
      <c r="QFH101" s="80"/>
      <c r="QFI101" s="80"/>
      <c r="QFJ101" s="80"/>
      <c r="QFK101" s="80"/>
      <c r="QFL101" s="80"/>
      <c r="QFM101" s="80"/>
      <c r="QFN101" s="80"/>
      <c r="QFO101" s="80"/>
      <c r="QFP101" s="80"/>
      <c r="QFQ101" s="80"/>
      <c r="QFR101" s="80"/>
      <c r="QFS101" s="80"/>
      <c r="QFT101" s="80"/>
      <c r="QFU101" s="80"/>
      <c r="QFV101" s="80"/>
      <c r="QFW101" s="80"/>
      <c r="QFX101" s="80"/>
      <c r="QFY101" s="80"/>
      <c r="QFZ101" s="80"/>
      <c r="QGA101" s="80"/>
      <c r="QGB101" s="80"/>
      <c r="QGC101" s="80"/>
      <c r="QGD101" s="80"/>
      <c r="QGE101" s="80"/>
      <c r="QGF101" s="80"/>
      <c r="QGG101" s="80"/>
      <c r="QGH101" s="80"/>
      <c r="QGI101" s="80"/>
      <c r="QGJ101" s="80"/>
      <c r="QGK101" s="80"/>
      <c r="QGL101" s="80"/>
      <c r="QGM101" s="80"/>
      <c r="QGN101" s="80"/>
      <c r="QGO101" s="80"/>
      <c r="QGP101" s="80"/>
      <c r="QGQ101" s="80"/>
      <c r="QGR101" s="80"/>
      <c r="QGS101" s="80"/>
      <c r="QGT101" s="80"/>
      <c r="QGU101" s="80"/>
      <c r="QGV101" s="80"/>
      <c r="QGW101" s="80"/>
      <c r="QGX101" s="80"/>
      <c r="QGY101" s="80"/>
      <c r="QGZ101" s="80"/>
      <c r="QHA101" s="80"/>
      <c r="QHB101" s="80"/>
      <c r="QHC101" s="80"/>
      <c r="QHD101" s="80"/>
      <c r="QHE101" s="80"/>
      <c r="QHF101" s="80"/>
      <c r="QHG101" s="80"/>
      <c r="QHH101" s="80"/>
      <c r="QHI101" s="80"/>
      <c r="QHJ101" s="80"/>
      <c r="QHK101" s="80"/>
      <c r="QHL101" s="80"/>
      <c r="QHM101" s="80"/>
      <c r="QHN101" s="80"/>
      <c r="QHO101" s="80"/>
      <c r="QHP101" s="80"/>
      <c r="QHQ101" s="80"/>
      <c r="QHR101" s="80"/>
      <c r="QHS101" s="80"/>
      <c r="QHT101" s="80"/>
      <c r="QHU101" s="80"/>
      <c r="QHV101" s="80"/>
      <c r="QHW101" s="80"/>
      <c r="QHX101" s="80"/>
      <c r="QHY101" s="80"/>
      <c r="QHZ101" s="80"/>
      <c r="QIA101" s="80"/>
      <c r="QIB101" s="80"/>
      <c r="QIC101" s="80"/>
      <c r="QID101" s="80"/>
      <c r="QIE101" s="80"/>
      <c r="QIF101" s="80"/>
      <c r="QIG101" s="80"/>
      <c r="QIH101" s="80"/>
      <c r="QII101" s="80"/>
      <c r="QIJ101" s="80"/>
      <c r="QIK101" s="80"/>
      <c r="QIL101" s="80"/>
      <c r="QIM101" s="80"/>
      <c r="QIN101" s="80"/>
      <c r="QIO101" s="80"/>
      <c r="QIP101" s="80"/>
      <c r="QIQ101" s="80"/>
      <c r="QIR101" s="80"/>
      <c r="QIS101" s="80"/>
      <c r="QIT101" s="80"/>
      <c r="QIU101" s="80"/>
      <c r="QIV101" s="80"/>
      <c r="QIW101" s="80"/>
      <c r="QIX101" s="80"/>
      <c r="QIY101" s="80"/>
      <c r="QIZ101" s="80"/>
      <c r="QJA101" s="80"/>
      <c r="QJB101" s="80"/>
      <c r="QJC101" s="80"/>
      <c r="QJD101" s="80"/>
      <c r="QJE101" s="80"/>
      <c r="QJF101" s="80"/>
      <c r="QJG101" s="80"/>
      <c r="QJH101" s="80"/>
      <c r="QJI101" s="80"/>
      <c r="QJJ101" s="80"/>
      <c r="QJK101" s="80"/>
      <c r="QJL101" s="80"/>
      <c r="QJM101" s="80"/>
      <c r="QJN101" s="80"/>
      <c r="QJO101" s="80"/>
      <c r="QJP101" s="80"/>
      <c r="QJQ101" s="80"/>
      <c r="QJR101" s="80"/>
      <c r="QJS101" s="80"/>
      <c r="QJT101" s="80"/>
      <c r="QJU101" s="80"/>
      <c r="QJV101" s="80"/>
      <c r="QJW101" s="80"/>
      <c r="QJX101" s="80"/>
      <c r="QJY101" s="80"/>
      <c r="QJZ101" s="80"/>
      <c r="QKA101" s="80"/>
      <c r="QKB101" s="80"/>
      <c r="QKC101" s="80"/>
      <c r="QKD101" s="80"/>
      <c r="QKE101" s="80"/>
      <c r="QKF101" s="80"/>
      <c r="QKG101" s="80"/>
      <c r="QKH101" s="80"/>
      <c r="QKI101" s="80"/>
      <c r="QKJ101" s="80"/>
      <c r="QKK101" s="80"/>
      <c r="QKL101" s="80"/>
      <c r="QKM101" s="80"/>
      <c r="QKN101" s="80"/>
      <c r="QKO101" s="80"/>
      <c r="QKP101" s="80"/>
      <c r="QKQ101" s="80"/>
      <c r="QKR101" s="80"/>
      <c r="QKS101" s="80"/>
      <c r="QKT101" s="80"/>
      <c r="QKU101" s="80"/>
      <c r="QKV101" s="80"/>
      <c r="QKW101" s="80"/>
      <c r="QKX101" s="80"/>
      <c r="QKY101" s="80"/>
      <c r="QKZ101" s="80"/>
      <c r="QLA101" s="80"/>
      <c r="QLB101" s="80"/>
      <c r="QLC101" s="80"/>
      <c r="QLD101" s="80"/>
      <c r="QLE101" s="80"/>
      <c r="QLF101" s="80"/>
      <c r="QLG101" s="80"/>
      <c r="QLH101" s="80"/>
      <c r="QLI101" s="80"/>
      <c r="QLJ101" s="80"/>
      <c r="QLK101" s="80"/>
      <c r="QLL101" s="80"/>
      <c r="QLM101" s="80"/>
      <c r="QLN101" s="80"/>
      <c r="QLO101" s="80"/>
      <c r="QLP101" s="80"/>
      <c r="QLQ101" s="80"/>
      <c r="QLR101" s="80"/>
      <c r="QLS101" s="80"/>
      <c r="QLT101" s="80"/>
      <c r="QLU101" s="80"/>
      <c r="QLV101" s="80"/>
      <c r="QLW101" s="80"/>
      <c r="QLX101" s="80"/>
      <c r="QLY101" s="80"/>
      <c r="QLZ101" s="80"/>
      <c r="QMA101" s="80"/>
      <c r="QMB101" s="80"/>
      <c r="QMC101" s="80"/>
      <c r="QMD101" s="80"/>
      <c r="QME101" s="80"/>
      <c r="QMF101" s="80"/>
      <c r="QMG101" s="80"/>
      <c r="QMH101" s="80"/>
      <c r="QMI101" s="80"/>
      <c r="QMJ101" s="80"/>
      <c r="QMK101" s="80"/>
      <c r="QML101" s="80"/>
      <c r="QMM101" s="80"/>
      <c r="QMN101" s="80"/>
      <c r="QMO101" s="80"/>
      <c r="QMP101" s="80"/>
      <c r="QMQ101" s="80"/>
      <c r="QMR101" s="80"/>
      <c r="QMS101" s="80"/>
      <c r="QMT101" s="80"/>
      <c r="QMU101" s="80"/>
      <c r="QMV101" s="80"/>
      <c r="QMW101" s="80"/>
      <c r="QMX101" s="80"/>
      <c r="QMY101" s="80"/>
      <c r="QMZ101" s="80"/>
      <c r="QNA101" s="80"/>
      <c r="QNB101" s="80"/>
      <c r="QNC101" s="80"/>
      <c r="QND101" s="80"/>
      <c r="QNE101" s="80"/>
      <c r="QNF101" s="80"/>
      <c r="QNG101" s="80"/>
      <c r="QNH101" s="80"/>
      <c r="QNI101" s="80"/>
      <c r="QNJ101" s="80"/>
      <c r="QNK101" s="80"/>
      <c r="QNL101" s="80"/>
      <c r="QNM101" s="80"/>
      <c r="QNN101" s="80"/>
      <c r="QNO101" s="80"/>
      <c r="QNP101" s="80"/>
      <c r="QNQ101" s="80"/>
      <c r="QNR101" s="80"/>
      <c r="QNS101" s="80"/>
      <c r="QNT101" s="80"/>
      <c r="QNU101" s="80"/>
      <c r="QNV101" s="80"/>
      <c r="QNW101" s="80"/>
      <c r="QNX101" s="80"/>
      <c r="QNY101" s="80"/>
      <c r="QNZ101" s="80"/>
      <c r="QOA101" s="80"/>
      <c r="QOB101" s="80"/>
      <c r="QOC101" s="80"/>
      <c r="QOD101" s="80"/>
      <c r="QOE101" s="80"/>
      <c r="QOF101" s="80"/>
      <c r="QOG101" s="80"/>
      <c r="QOH101" s="80"/>
      <c r="QOI101" s="80"/>
      <c r="QOJ101" s="80"/>
      <c r="QOK101" s="80"/>
      <c r="QOL101" s="80"/>
      <c r="QOM101" s="80"/>
      <c r="QON101" s="80"/>
      <c r="QOO101" s="80"/>
      <c r="QOP101" s="80"/>
      <c r="QOQ101" s="80"/>
      <c r="QOR101" s="80"/>
      <c r="QOS101" s="80"/>
      <c r="QOT101" s="80"/>
      <c r="QOU101" s="80"/>
      <c r="QOV101" s="80"/>
      <c r="QOW101" s="80"/>
      <c r="QOX101" s="80"/>
      <c r="QOY101" s="80"/>
      <c r="QOZ101" s="80"/>
      <c r="QPA101" s="80"/>
      <c r="QPB101" s="80"/>
      <c r="QPC101" s="80"/>
      <c r="QPD101" s="80"/>
      <c r="QPE101" s="80"/>
      <c r="QPF101" s="80"/>
      <c r="QPG101" s="80"/>
      <c r="QPH101" s="80"/>
      <c r="QPI101" s="80"/>
      <c r="QPJ101" s="80"/>
      <c r="QPK101" s="80"/>
      <c r="QPL101" s="80"/>
      <c r="QPM101" s="80"/>
      <c r="QPN101" s="80"/>
      <c r="QPO101" s="80"/>
      <c r="QPP101" s="80"/>
      <c r="QPQ101" s="80"/>
      <c r="QPR101" s="80"/>
      <c r="QPS101" s="80"/>
      <c r="QPT101" s="80"/>
      <c r="QPU101" s="80"/>
      <c r="QPV101" s="80"/>
      <c r="QPW101" s="80"/>
      <c r="QPX101" s="80"/>
      <c r="QPY101" s="80"/>
      <c r="QPZ101" s="80"/>
      <c r="QQA101" s="80"/>
      <c r="QQB101" s="80"/>
      <c r="QQC101" s="80"/>
      <c r="QQD101" s="80"/>
      <c r="QQE101" s="80"/>
      <c r="QQF101" s="80"/>
      <c r="QQG101" s="80"/>
      <c r="QQH101" s="80"/>
      <c r="QQI101" s="80"/>
      <c r="QQJ101" s="80"/>
      <c r="QQK101" s="80"/>
      <c r="QQL101" s="80"/>
      <c r="QQM101" s="80"/>
      <c r="QQN101" s="80"/>
      <c r="QQO101" s="80"/>
      <c r="QQP101" s="80"/>
      <c r="QQQ101" s="80"/>
      <c r="QQR101" s="80"/>
      <c r="QQS101" s="80"/>
      <c r="QQT101" s="80"/>
      <c r="QQU101" s="80"/>
      <c r="QQV101" s="80"/>
      <c r="QQW101" s="80"/>
      <c r="QQX101" s="80"/>
      <c r="QQY101" s="80"/>
      <c r="QQZ101" s="80"/>
      <c r="QRA101" s="80"/>
      <c r="QRB101" s="80"/>
      <c r="QRC101" s="80"/>
      <c r="QRD101" s="80"/>
      <c r="QRE101" s="80"/>
      <c r="QRF101" s="80"/>
      <c r="QRG101" s="80"/>
      <c r="QRH101" s="80"/>
      <c r="QRI101" s="80"/>
      <c r="QRJ101" s="80"/>
      <c r="QRK101" s="80"/>
      <c r="QRL101" s="80"/>
      <c r="QRM101" s="80"/>
      <c r="QRN101" s="80"/>
      <c r="QRO101" s="80"/>
      <c r="QRP101" s="80"/>
      <c r="QRQ101" s="80"/>
      <c r="QRR101" s="80"/>
      <c r="QRS101" s="80"/>
      <c r="QRT101" s="80"/>
      <c r="QRU101" s="80"/>
      <c r="QRV101" s="80"/>
      <c r="QRW101" s="80"/>
      <c r="QRX101" s="80"/>
      <c r="QRY101" s="80"/>
      <c r="QRZ101" s="80"/>
      <c r="QSA101" s="80"/>
      <c r="QSB101" s="80"/>
      <c r="QSC101" s="80"/>
      <c r="QSD101" s="80"/>
      <c r="QSE101" s="80"/>
      <c r="QSF101" s="80"/>
      <c r="QSG101" s="80"/>
      <c r="QSH101" s="80"/>
      <c r="QSI101" s="80"/>
      <c r="QSJ101" s="80"/>
      <c r="QSK101" s="80"/>
      <c r="QSL101" s="80"/>
      <c r="QSM101" s="80"/>
      <c r="QSN101" s="80"/>
      <c r="QSO101" s="80"/>
      <c r="QSP101" s="80"/>
      <c r="QSQ101" s="80"/>
      <c r="QSR101" s="80"/>
      <c r="QSS101" s="80"/>
      <c r="QST101" s="80"/>
      <c r="QSU101" s="80"/>
      <c r="QSV101" s="80"/>
      <c r="QSW101" s="80"/>
      <c r="QSX101" s="80"/>
      <c r="QSY101" s="80"/>
      <c r="QSZ101" s="80"/>
      <c r="QTA101" s="80"/>
      <c r="QTB101" s="80"/>
      <c r="QTC101" s="80"/>
      <c r="QTD101" s="80"/>
      <c r="QTE101" s="80"/>
      <c r="QTF101" s="80"/>
      <c r="QTG101" s="80"/>
      <c r="QTH101" s="80"/>
      <c r="QTI101" s="80"/>
      <c r="QTJ101" s="80"/>
      <c r="QTK101" s="80"/>
      <c r="QTL101" s="80"/>
      <c r="QTM101" s="80"/>
      <c r="QTN101" s="80"/>
      <c r="QTO101" s="80"/>
      <c r="QTP101" s="80"/>
      <c r="QTQ101" s="80"/>
      <c r="QTR101" s="80"/>
      <c r="QTS101" s="80"/>
      <c r="QTT101" s="80"/>
      <c r="QTU101" s="80"/>
      <c r="QTV101" s="80"/>
      <c r="QTW101" s="80"/>
      <c r="QTX101" s="80"/>
      <c r="QTY101" s="80"/>
      <c r="QTZ101" s="80"/>
      <c r="QUA101" s="80"/>
      <c r="QUB101" s="80"/>
      <c r="QUC101" s="80"/>
      <c r="QUD101" s="80"/>
      <c r="QUE101" s="80"/>
      <c r="QUF101" s="80"/>
      <c r="QUG101" s="80"/>
      <c r="QUH101" s="80"/>
      <c r="QUI101" s="80"/>
      <c r="QUJ101" s="80"/>
      <c r="QUK101" s="80"/>
      <c r="QUL101" s="80"/>
      <c r="QUM101" s="80"/>
      <c r="QUN101" s="80"/>
      <c r="QUO101" s="80"/>
      <c r="QUP101" s="80"/>
      <c r="QUQ101" s="80"/>
      <c r="QUR101" s="80"/>
      <c r="QUS101" s="80"/>
      <c r="QUT101" s="80"/>
      <c r="QUU101" s="80"/>
      <c r="QUV101" s="80"/>
      <c r="QUW101" s="80"/>
      <c r="QUX101" s="80"/>
      <c r="QUY101" s="80"/>
      <c r="QUZ101" s="80"/>
      <c r="QVA101" s="80"/>
      <c r="QVB101" s="80"/>
      <c r="QVC101" s="80"/>
      <c r="QVD101" s="80"/>
      <c r="QVE101" s="80"/>
      <c r="QVF101" s="80"/>
      <c r="QVG101" s="80"/>
      <c r="QVH101" s="80"/>
      <c r="QVI101" s="80"/>
      <c r="QVJ101" s="80"/>
      <c r="QVK101" s="80"/>
      <c r="QVL101" s="80"/>
      <c r="QVM101" s="80"/>
      <c r="QVN101" s="80"/>
      <c r="QVO101" s="80"/>
      <c r="QVP101" s="80"/>
      <c r="QVQ101" s="80"/>
      <c r="QVR101" s="80"/>
      <c r="QVS101" s="80"/>
      <c r="QVT101" s="80"/>
      <c r="QVU101" s="80"/>
      <c r="QVV101" s="80"/>
      <c r="QVW101" s="80"/>
      <c r="QVX101" s="80"/>
      <c r="QVY101" s="80"/>
      <c r="QVZ101" s="80"/>
      <c r="QWA101" s="80"/>
      <c r="QWB101" s="80"/>
      <c r="QWC101" s="80"/>
      <c r="QWD101" s="80"/>
      <c r="QWE101" s="80"/>
      <c r="QWF101" s="80"/>
      <c r="QWG101" s="80"/>
      <c r="QWH101" s="80"/>
      <c r="QWI101" s="80"/>
      <c r="QWJ101" s="80"/>
      <c r="QWK101" s="80"/>
      <c r="QWL101" s="80"/>
      <c r="QWM101" s="80"/>
      <c r="QWN101" s="80"/>
      <c r="QWO101" s="80"/>
      <c r="QWP101" s="80"/>
      <c r="QWQ101" s="80"/>
      <c r="QWR101" s="80"/>
      <c r="QWS101" s="80"/>
      <c r="QWT101" s="80"/>
      <c r="QWU101" s="80"/>
      <c r="QWV101" s="80"/>
      <c r="QWW101" s="80"/>
      <c r="QWX101" s="80"/>
      <c r="QWY101" s="80"/>
      <c r="QWZ101" s="80"/>
      <c r="QXA101" s="80"/>
      <c r="QXB101" s="80"/>
      <c r="QXC101" s="80"/>
      <c r="QXD101" s="80"/>
      <c r="QXE101" s="80"/>
      <c r="QXF101" s="80"/>
      <c r="QXG101" s="80"/>
      <c r="QXH101" s="80"/>
      <c r="QXI101" s="80"/>
      <c r="QXJ101" s="80"/>
      <c r="QXK101" s="80"/>
      <c r="QXL101" s="80"/>
      <c r="QXM101" s="80"/>
      <c r="QXN101" s="80"/>
      <c r="QXO101" s="80"/>
      <c r="QXP101" s="80"/>
      <c r="QXQ101" s="80"/>
      <c r="QXR101" s="80"/>
      <c r="QXS101" s="80"/>
      <c r="QXT101" s="80"/>
      <c r="QXU101" s="80"/>
      <c r="QXV101" s="80"/>
      <c r="QXW101" s="80"/>
      <c r="QXX101" s="80"/>
      <c r="QXY101" s="80"/>
      <c r="QXZ101" s="80"/>
      <c r="QYA101" s="80"/>
      <c r="QYB101" s="80"/>
      <c r="QYC101" s="80"/>
      <c r="QYD101" s="80"/>
      <c r="QYE101" s="80"/>
      <c r="QYF101" s="80"/>
      <c r="QYG101" s="80"/>
      <c r="QYH101" s="80"/>
      <c r="QYI101" s="80"/>
      <c r="QYJ101" s="80"/>
      <c r="QYK101" s="80"/>
      <c r="QYL101" s="80"/>
      <c r="QYM101" s="80"/>
      <c r="QYN101" s="80"/>
      <c r="QYO101" s="80"/>
      <c r="QYP101" s="80"/>
      <c r="QYQ101" s="80"/>
      <c r="QYR101" s="80"/>
      <c r="QYS101" s="80"/>
      <c r="QYT101" s="80"/>
      <c r="QYU101" s="80"/>
      <c r="QYV101" s="80"/>
      <c r="QYW101" s="80"/>
      <c r="QYX101" s="80"/>
      <c r="QYY101" s="80"/>
      <c r="QYZ101" s="80"/>
      <c r="QZA101" s="80"/>
      <c r="QZB101" s="80"/>
      <c r="QZC101" s="80"/>
      <c r="QZD101" s="80"/>
      <c r="QZE101" s="80"/>
      <c r="QZF101" s="80"/>
      <c r="QZG101" s="80"/>
      <c r="QZH101" s="80"/>
      <c r="QZI101" s="80"/>
      <c r="QZJ101" s="80"/>
      <c r="QZK101" s="80"/>
      <c r="QZL101" s="80"/>
      <c r="QZM101" s="80"/>
      <c r="QZN101" s="80"/>
      <c r="QZO101" s="80"/>
      <c r="QZP101" s="80"/>
      <c r="QZQ101" s="80"/>
      <c r="QZR101" s="80"/>
      <c r="QZS101" s="80"/>
      <c r="QZT101" s="80"/>
      <c r="QZU101" s="80"/>
      <c r="QZV101" s="80"/>
      <c r="QZW101" s="80"/>
      <c r="QZX101" s="80"/>
      <c r="QZY101" s="80"/>
      <c r="QZZ101" s="80"/>
      <c r="RAA101" s="80"/>
      <c r="RAB101" s="80"/>
      <c r="RAC101" s="80"/>
      <c r="RAD101" s="80"/>
      <c r="RAE101" s="80"/>
      <c r="RAF101" s="80"/>
      <c r="RAG101" s="80"/>
      <c r="RAH101" s="80"/>
      <c r="RAI101" s="80"/>
      <c r="RAJ101" s="80"/>
      <c r="RAK101" s="80"/>
      <c r="RAL101" s="80"/>
      <c r="RAM101" s="80"/>
      <c r="RAN101" s="80"/>
      <c r="RAO101" s="80"/>
      <c r="RAP101" s="80"/>
      <c r="RAQ101" s="80"/>
      <c r="RAR101" s="80"/>
      <c r="RAS101" s="80"/>
      <c r="RAT101" s="80"/>
      <c r="RAU101" s="80"/>
      <c r="RAV101" s="80"/>
      <c r="RAW101" s="80"/>
      <c r="RAX101" s="80"/>
      <c r="RAY101" s="80"/>
      <c r="RAZ101" s="80"/>
      <c r="RBA101" s="80"/>
      <c r="RBB101" s="80"/>
      <c r="RBC101" s="80"/>
      <c r="RBD101" s="80"/>
      <c r="RBE101" s="80"/>
      <c r="RBF101" s="80"/>
      <c r="RBG101" s="80"/>
      <c r="RBH101" s="80"/>
      <c r="RBI101" s="80"/>
      <c r="RBJ101" s="80"/>
      <c r="RBK101" s="80"/>
      <c r="RBL101" s="80"/>
      <c r="RBM101" s="80"/>
      <c r="RBN101" s="80"/>
      <c r="RBO101" s="80"/>
      <c r="RBP101" s="80"/>
      <c r="RBQ101" s="80"/>
      <c r="RBR101" s="80"/>
      <c r="RBS101" s="80"/>
      <c r="RBT101" s="80"/>
      <c r="RBU101" s="80"/>
      <c r="RBV101" s="80"/>
      <c r="RBW101" s="80"/>
      <c r="RBX101" s="80"/>
      <c r="RBY101" s="80"/>
      <c r="RBZ101" s="80"/>
      <c r="RCA101" s="80"/>
      <c r="RCB101" s="80"/>
      <c r="RCC101" s="80"/>
      <c r="RCD101" s="80"/>
      <c r="RCE101" s="80"/>
      <c r="RCF101" s="80"/>
      <c r="RCG101" s="80"/>
      <c r="RCH101" s="80"/>
      <c r="RCI101" s="80"/>
      <c r="RCJ101" s="80"/>
      <c r="RCK101" s="80"/>
      <c r="RCL101" s="80"/>
      <c r="RCM101" s="80"/>
      <c r="RCN101" s="80"/>
      <c r="RCO101" s="80"/>
      <c r="RCP101" s="80"/>
      <c r="RCQ101" s="80"/>
      <c r="RCR101" s="80"/>
      <c r="RCS101" s="80"/>
      <c r="RCT101" s="80"/>
      <c r="RCU101" s="80"/>
      <c r="RCV101" s="80"/>
      <c r="RCW101" s="80"/>
      <c r="RCX101" s="80"/>
      <c r="RCY101" s="80"/>
      <c r="RCZ101" s="80"/>
      <c r="RDA101" s="80"/>
      <c r="RDB101" s="80"/>
      <c r="RDC101" s="80"/>
      <c r="RDD101" s="80"/>
      <c r="RDE101" s="80"/>
      <c r="RDF101" s="80"/>
      <c r="RDG101" s="80"/>
      <c r="RDH101" s="80"/>
      <c r="RDI101" s="80"/>
      <c r="RDJ101" s="80"/>
      <c r="RDK101" s="80"/>
      <c r="RDL101" s="80"/>
      <c r="RDM101" s="80"/>
      <c r="RDN101" s="80"/>
      <c r="RDO101" s="80"/>
      <c r="RDP101" s="80"/>
      <c r="RDQ101" s="80"/>
      <c r="RDR101" s="80"/>
      <c r="RDS101" s="80"/>
      <c r="RDT101" s="80"/>
      <c r="RDU101" s="80"/>
      <c r="RDV101" s="80"/>
      <c r="RDW101" s="80"/>
      <c r="RDX101" s="80"/>
      <c r="RDY101" s="80"/>
      <c r="RDZ101" s="80"/>
      <c r="REA101" s="80"/>
      <c r="REB101" s="80"/>
      <c r="REC101" s="80"/>
      <c r="RED101" s="80"/>
      <c r="REE101" s="80"/>
      <c r="REF101" s="80"/>
      <c r="REG101" s="80"/>
      <c r="REH101" s="80"/>
      <c r="REI101" s="80"/>
      <c r="REJ101" s="80"/>
      <c r="REK101" s="80"/>
      <c r="REL101" s="80"/>
      <c r="REM101" s="80"/>
      <c r="REN101" s="80"/>
      <c r="REO101" s="80"/>
      <c r="REP101" s="80"/>
      <c r="REQ101" s="80"/>
      <c r="RER101" s="80"/>
      <c r="RES101" s="80"/>
      <c r="RET101" s="80"/>
      <c r="REU101" s="80"/>
      <c r="REV101" s="80"/>
      <c r="REW101" s="80"/>
      <c r="REX101" s="80"/>
      <c r="REY101" s="80"/>
      <c r="REZ101" s="80"/>
      <c r="RFA101" s="80"/>
      <c r="RFB101" s="80"/>
      <c r="RFC101" s="80"/>
      <c r="RFD101" s="80"/>
      <c r="RFE101" s="80"/>
      <c r="RFF101" s="80"/>
      <c r="RFG101" s="80"/>
      <c r="RFH101" s="80"/>
      <c r="RFI101" s="80"/>
      <c r="RFJ101" s="80"/>
      <c r="RFK101" s="80"/>
      <c r="RFL101" s="80"/>
      <c r="RFM101" s="80"/>
      <c r="RFN101" s="80"/>
      <c r="RFO101" s="80"/>
      <c r="RFP101" s="80"/>
      <c r="RFQ101" s="80"/>
      <c r="RFR101" s="80"/>
      <c r="RFS101" s="80"/>
      <c r="RFT101" s="80"/>
      <c r="RFU101" s="80"/>
      <c r="RFV101" s="80"/>
      <c r="RFW101" s="80"/>
      <c r="RFX101" s="80"/>
      <c r="RFY101" s="80"/>
      <c r="RFZ101" s="80"/>
      <c r="RGA101" s="80"/>
      <c r="RGB101" s="80"/>
      <c r="RGC101" s="80"/>
      <c r="RGD101" s="80"/>
      <c r="RGE101" s="80"/>
      <c r="RGF101" s="80"/>
      <c r="RGG101" s="80"/>
      <c r="RGH101" s="80"/>
      <c r="RGI101" s="80"/>
      <c r="RGJ101" s="80"/>
      <c r="RGK101" s="80"/>
      <c r="RGL101" s="80"/>
      <c r="RGM101" s="80"/>
      <c r="RGN101" s="80"/>
      <c r="RGO101" s="80"/>
      <c r="RGP101" s="80"/>
      <c r="RGQ101" s="80"/>
      <c r="RGR101" s="80"/>
      <c r="RGS101" s="80"/>
      <c r="RGT101" s="80"/>
      <c r="RGU101" s="80"/>
      <c r="RGV101" s="80"/>
      <c r="RGW101" s="80"/>
      <c r="RGX101" s="80"/>
      <c r="RGY101" s="80"/>
      <c r="RGZ101" s="80"/>
      <c r="RHA101" s="80"/>
      <c r="RHB101" s="80"/>
      <c r="RHC101" s="80"/>
      <c r="RHD101" s="80"/>
      <c r="RHE101" s="80"/>
      <c r="RHF101" s="80"/>
      <c r="RHG101" s="80"/>
      <c r="RHH101" s="80"/>
      <c r="RHI101" s="80"/>
      <c r="RHJ101" s="80"/>
      <c r="RHK101" s="80"/>
      <c r="RHL101" s="80"/>
      <c r="RHM101" s="80"/>
      <c r="RHN101" s="80"/>
      <c r="RHO101" s="80"/>
      <c r="RHP101" s="80"/>
      <c r="RHQ101" s="80"/>
      <c r="RHR101" s="80"/>
      <c r="RHS101" s="80"/>
      <c r="RHT101" s="80"/>
      <c r="RHU101" s="80"/>
      <c r="RHV101" s="80"/>
      <c r="RHW101" s="80"/>
      <c r="RHX101" s="80"/>
      <c r="RHY101" s="80"/>
      <c r="RHZ101" s="80"/>
      <c r="RIA101" s="80"/>
      <c r="RIB101" s="80"/>
      <c r="RIC101" s="80"/>
      <c r="RID101" s="80"/>
      <c r="RIE101" s="80"/>
      <c r="RIF101" s="80"/>
      <c r="RIG101" s="80"/>
      <c r="RIH101" s="80"/>
      <c r="RII101" s="80"/>
      <c r="RIJ101" s="80"/>
      <c r="RIK101" s="80"/>
      <c r="RIL101" s="80"/>
      <c r="RIM101" s="80"/>
      <c r="RIN101" s="80"/>
      <c r="RIO101" s="80"/>
      <c r="RIP101" s="80"/>
      <c r="RIQ101" s="80"/>
      <c r="RIR101" s="80"/>
      <c r="RIS101" s="80"/>
      <c r="RIT101" s="80"/>
      <c r="RIU101" s="80"/>
      <c r="RIV101" s="80"/>
      <c r="RIW101" s="80"/>
      <c r="RIX101" s="80"/>
      <c r="RIY101" s="80"/>
      <c r="RIZ101" s="80"/>
      <c r="RJA101" s="80"/>
      <c r="RJB101" s="80"/>
      <c r="RJC101" s="80"/>
      <c r="RJD101" s="80"/>
      <c r="RJE101" s="80"/>
      <c r="RJF101" s="80"/>
      <c r="RJG101" s="80"/>
      <c r="RJH101" s="80"/>
      <c r="RJI101" s="80"/>
      <c r="RJJ101" s="80"/>
      <c r="RJK101" s="80"/>
      <c r="RJL101" s="80"/>
      <c r="RJM101" s="80"/>
      <c r="RJN101" s="80"/>
      <c r="RJO101" s="80"/>
      <c r="RJP101" s="80"/>
      <c r="RJQ101" s="80"/>
      <c r="RJR101" s="80"/>
      <c r="RJS101" s="80"/>
      <c r="RJT101" s="80"/>
      <c r="RJU101" s="80"/>
      <c r="RJV101" s="80"/>
      <c r="RJW101" s="80"/>
      <c r="RJX101" s="80"/>
      <c r="RJY101" s="80"/>
      <c r="RJZ101" s="80"/>
      <c r="RKA101" s="80"/>
      <c r="RKB101" s="80"/>
      <c r="RKC101" s="80"/>
      <c r="RKD101" s="80"/>
      <c r="RKE101" s="80"/>
      <c r="RKF101" s="80"/>
      <c r="RKG101" s="80"/>
      <c r="RKH101" s="80"/>
      <c r="RKI101" s="80"/>
      <c r="RKJ101" s="80"/>
      <c r="RKK101" s="80"/>
      <c r="RKL101" s="80"/>
      <c r="RKM101" s="80"/>
      <c r="RKN101" s="80"/>
      <c r="RKO101" s="80"/>
      <c r="RKP101" s="80"/>
      <c r="RKQ101" s="80"/>
      <c r="RKR101" s="80"/>
      <c r="RKS101" s="80"/>
      <c r="RKT101" s="80"/>
      <c r="RKU101" s="80"/>
      <c r="RKV101" s="80"/>
      <c r="RKW101" s="80"/>
      <c r="RKX101" s="80"/>
      <c r="RKY101" s="80"/>
      <c r="RKZ101" s="80"/>
      <c r="RLA101" s="80"/>
      <c r="RLB101" s="80"/>
      <c r="RLC101" s="80"/>
      <c r="RLD101" s="80"/>
      <c r="RLE101" s="80"/>
      <c r="RLF101" s="80"/>
      <c r="RLG101" s="80"/>
      <c r="RLH101" s="80"/>
      <c r="RLI101" s="80"/>
      <c r="RLJ101" s="80"/>
      <c r="RLK101" s="80"/>
      <c r="RLL101" s="80"/>
      <c r="RLM101" s="80"/>
      <c r="RLN101" s="80"/>
      <c r="RLO101" s="80"/>
      <c r="RLP101" s="80"/>
      <c r="RLQ101" s="80"/>
      <c r="RLR101" s="80"/>
      <c r="RLS101" s="80"/>
      <c r="RLT101" s="80"/>
      <c r="RLU101" s="80"/>
      <c r="RLV101" s="80"/>
      <c r="RLW101" s="80"/>
      <c r="RLX101" s="80"/>
      <c r="RLY101" s="80"/>
      <c r="RLZ101" s="80"/>
      <c r="RMA101" s="80"/>
      <c r="RMB101" s="80"/>
      <c r="RMC101" s="80"/>
      <c r="RMD101" s="80"/>
      <c r="RME101" s="80"/>
      <c r="RMF101" s="80"/>
      <c r="RMG101" s="80"/>
      <c r="RMH101" s="80"/>
      <c r="RMI101" s="80"/>
      <c r="RMJ101" s="80"/>
      <c r="RMK101" s="80"/>
      <c r="RML101" s="80"/>
      <c r="RMM101" s="80"/>
      <c r="RMN101" s="80"/>
      <c r="RMO101" s="80"/>
      <c r="RMP101" s="80"/>
      <c r="RMQ101" s="80"/>
      <c r="RMR101" s="80"/>
      <c r="RMS101" s="80"/>
      <c r="RMT101" s="80"/>
      <c r="RMU101" s="80"/>
      <c r="RMV101" s="80"/>
      <c r="RMW101" s="80"/>
      <c r="RMX101" s="80"/>
      <c r="RMY101" s="80"/>
      <c r="RMZ101" s="80"/>
      <c r="RNA101" s="80"/>
      <c r="RNB101" s="80"/>
      <c r="RNC101" s="80"/>
      <c r="RND101" s="80"/>
      <c r="RNE101" s="80"/>
      <c r="RNF101" s="80"/>
      <c r="RNG101" s="80"/>
      <c r="RNH101" s="80"/>
      <c r="RNI101" s="80"/>
      <c r="RNJ101" s="80"/>
      <c r="RNK101" s="80"/>
      <c r="RNL101" s="80"/>
      <c r="RNM101" s="80"/>
      <c r="RNN101" s="80"/>
      <c r="RNO101" s="80"/>
      <c r="RNP101" s="80"/>
      <c r="RNQ101" s="80"/>
      <c r="RNR101" s="80"/>
      <c r="RNS101" s="80"/>
      <c r="RNT101" s="80"/>
      <c r="RNU101" s="80"/>
      <c r="RNV101" s="80"/>
      <c r="RNW101" s="80"/>
      <c r="RNX101" s="80"/>
      <c r="RNY101" s="80"/>
      <c r="RNZ101" s="80"/>
      <c r="ROA101" s="80"/>
      <c r="ROB101" s="80"/>
      <c r="ROC101" s="80"/>
      <c r="ROD101" s="80"/>
      <c r="ROE101" s="80"/>
      <c r="ROF101" s="80"/>
      <c r="ROG101" s="80"/>
      <c r="ROH101" s="80"/>
      <c r="ROI101" s="80"/>
      <c r="ROJ101" s="80"/>
      <c r="ROK101" s="80"/>
      <c r="ROL101" s="80"/>
      <c r="ROM101" s="80"/>
      <c r="RON101" s="80"/>
      <c r="ROO101" s="80"/>
      <c r="ROP101" s="80"/>
      <c r="ROQ101" s="80"/>
      <c r="ROR101" s="80"/>
      <c r="ROS101" s="80"/>
      <c r="ROT101" s="80"/>
      <c r="ROU101" s="80"/>
      <c r="ROV101" s="80"/>
      <c r="ROW101" s="80"/>
      <c r="ROX101" s="80"/>
      <c r="ROY101" s="80"/>
      <c r="ROZ101" s="80"/>
      <c r="RPA101" s="80"/>
      <c r="RPB101" s="80"/>
      <c r="RPC101" s="80"/>
      <c r="RPD101" s="80"/>
      <c r="RPE101" s="80"/>
      <c r="RPF101" s="80"/>
      <c r="RPG101" s="80"/>
      <c r="RPH101" s="80"/>
      <c r="RPI101" s="80"/>
      <c r="RPJ101" s="80"/>
      <c r="RPK101" s="80"/>
      <c r="RPL101" s="80"/>
      <c r="RPM101" s="80"/>
      <c r="RPN101" s="80"/>
      <c r="RPO101" s="80"/>
      <c r="RPP101" s="80"/>
      <c r="RPQ101" s="80"/>
      <c r="RPR101" s="80"/>
      <c r="RPS101" s="80"/>
      <c r="RPT101" s="80"/>
      <c r="RPU101" s="80"/>
      <c r="RPV101" s="80"/>
      <c r="RPW101" s="80"/>
      <c r="RPX101" s="80"/>
      <c r="RPY101" s="80"/>
      <c r="RPZ101" s="80"/>
      <c r="RQA101" s="80"/>
      <c r="RQB101" s="80"/>
      <c r="RQC101" s="80"/>
      <c r="RQD101" s="80"/>
      <c r="RQE101" s="80"/>
      <c r="RQF101" s="80"/>
      <c r="RQG101" s="80"/>
      <c r="RQH101" s="80"/>
      <c r="RQI101" s="80"/>
      <c r="RQJ101" s="80"/>
      <c r="RQK101" s="80"/>
      <c r="RQL101" s="80"/>
      <c r="RQM101" s="80"/>
      <c r="RQN101" s="80"/>
      <c r="RQO101" s="80"/>
      <c r="RQP101" s="80"/>
      <c r="RQQ101" s="80"/>
      <c r="RQR101" s="80"/>
      <c r="RQS101" s="80"/>
      <c r="RQT101" s="80"/>
      <c r="RQU101" s="80"/>
      <c r="RQV101" s="80"/>
      <c r="RQW101" s="80"/>
      <c r="RQX101" s="80"/>
      <c r="RQY101" s="80"/>
      <c r="RQZ101" s="80"/>
      <c r="RRA101" s="80"/>
      <c r="RRB101" s="80"/>
      <c r="RRC101" s="80"/>
      <c r="RRD101" s="80"/>
      <c r="RRE101" s="80"/>
      <c r="RRF101" s="80"/>
      <c r="RRG101" s="80"/>
      <c r="RRH101" s="80"/>
      <c r="RRI101" s="80"/>
      <c r="RRJ101" s="80"/>
      <c r="RRK101" s="80"/>
      <c r="RRL101" s="80"/>
      <c r="RRM101" s="80"/>
      <c r="RRN101" s="80"/>
      <c r="RRO101" s="80"/>
      <c r="RRP101" s="80"/>
      <c r="RRQ101" s="80"/>
      <c r="RRR101" s="80"/>
      <c r="RRS101" s="80"/>
      <c r="RRT101" s="80"/>
      <c r="RRU101" s="80"/>
      <c r="RRV101" s="80"/>
      <c r="RRW101" s="80"/>
      <c r="RRX101" s="80"/>
      <c r="RRY101" s="80"/>
      <c r="RRZ101" s="80"/>
      <c r="RSA101" s="80"/>
      <c r="RSB101" s="80"/>
      <c r="RSC101" s="80"/>
      <c r="RSD101" s="80"/>
      <c r="RSE101" s="80"/>
      <c r="RSF101" s="80"/>
      <c r="RSG101" s="80"/>
      <c r="RSH101" s="80"/>
      <c r="RSI101" s="80"/>
      <c r="RSJ101" s="80"/>
      <c r="RSK101" s="80"/>
      <c r="RSL101" s="80"/>
      <c r="RSM101" s="80"/>
      <c r="RSN101" s="80"/>
      <c r="RSO101" s="80"/>
      <c r="RSP101" s="80"/>
      <c r="RSQ101" s="80"/>
      <c r="RSR101" s="80"/>
      <c r="RSS101" s="80"/>
      <c r="RST101" s="80"/>
      <c r="RSU101" s="80"/>
      <c r="RSV101" s="80"/>
      <c r="RSW101" s="80"/>
      <c r="RSX101" s="80"/>
      <c r="RSY101" s="80"/>
      <c r="RSZ101" s="80"/>
      <c r="RTA101" s="80"/>
      <c r="RTB101" s="80"/>
      <c r="RTC101" s="80"/>
      <c r="RTD101" s="80"/>
      <c r="RTE101" s="80"/>
      <c r="RTF101" s="80"/>
      <c r="RTG101" s="80"/>
      <c r="RTH101" s="80"/>
      <c r="RTI101" s="80"/>
      <c r="RTJ101" s="80"/>
      <c r="RTK101" s="80"/>
      <c r="RTL101" s="80"/>
      <c r="RTM101" s="80"/>
      <c r="RTN101" s="80"/>
      <c r="RTO101" s="80"/>
      <c r="RTP101" s="80"/>
      <c r="RTQ101" s="80"/>
      <c r="RTR101" s="80"/>
      <c r="RTS101" s="80"/>
      <c r="RTT101" s="80"/>
      <c r="RTU101" s="80"/>
      <c r="RTV101" s="80"/>
      <c r="RTW101" s="80"/>
      <c r="RTX101" s="80"/>
      <c r="RTY101" s="80"/>
      <c r="RTZ101" s="80"/>
      <c r="RUA101" s="80"/>
      <c r="RUB101" s="80"/>
      <c r="RUC101" s="80"/>
      <c r="RUD101" s="80"/>
      <c r="RUE101" s="80"/>
      <c r="RUF101" s="80"/>
      <c r="RUG101" s="80"/>
      <c r="RUH101" s="80"/>
      <c r="RUI101" s="80"/>
      <c r="RUJ101" s="80"/>
      <c r="RUK101" s="80"/>
      <c r="RUL101" s="80"/>
      <c r="RUM101" s="80"/>
      <c r="RUN101" s="80"/>
      <c r="RUO101" s="80"/>
      <c r="RUP101" s="80"/>
      <c r="RUQ101" s="80"/>
      <c r="RUR101" s="80"/>
      <c r="RUS101" s="80"/>
      <c r="RUT101" s="80"/>
      <c r="RUU101" s="80"/>
      <c r="RUV101" s="80"/>
      <c r="RUW101" s="80"/>
      <c r="RUX101" s="80"/>
      <c r="RUY101" s="80"/>
      <c r="RUZ101" s="80"/>
      <c r="RVA101" s="80"/>
      <c r="RVB101" s="80"/>
      <c r="RVC101" s="80"/>
      <c r="RVD101" s="80"/>
      <c r="RVE101" s="80"/>
      <c r="RVF101" s="80"/>
      <c r="RVG101" s="80"/>
      <c r="RVH101" s="80"/>
      <c r="RVI101" s="80"/>
      <c r="RVJ101" s="80"/>
      <c r="RVK101" s="80"/>
      <c r="RVL101" s="80"/>
      <c r="RVM101" s="80"/>
      <c r="RVN101" s="80"/>
      <c r="RVO101" s="80"/>
      <c r="RVP101" s="80"/>
      <c r="RVQ101" s="80"/>
      <c r="RVR101" s="80"/>
      <c r="RVS101" s="80"/>
      <c r="RVT101" s="80"/>
      <c r="RVU101" s="80"/>
      <c r="RVV101" s="80"/>
      <c r="RVW101" s="80"/>
      <c r="RVX101" s="80"/>
      <c r="RVY101" s="80"/>
      <c r="RVZ101" s="80"/>
      <c r="RWA101" s="80"/>
      <c r="RWB101" s="80"/>
      <c r="RWC101" s="80"/>
      <c r="RWD101" s="80"/>
      <c r="RWE101" s="80"/>
      <c r="RWF101" s="80"/>
      <c r="RWG101" s="80"/>
      <c r="RWH101" s="80"/>
      <c r="RWI101" s="80"/>
      <c r="RWJ101" s="80"/>
      <c r="RWK101" s="80"/>
      <c r="RWL101" s="80"/>
      <c r="RWM101" s="80"/>
      <c r="RWN101" s="80"/>
      <c r="RWO101" s="80"/>
      <c r="RWP101" s="80"/>
      <c r="RWQ101" s="80"/>
      <c r="RWR101" s="80"/>
      <c r="RWS101" s="80"/>
      <c r="RWT101" s="80"/>
      <c r="RWU101" s="80"/>
      <c r="RWV101" s="80"/>
      <c r="RWW101" s="80"/>
      <c r="RWX101" s="80"/>
      <c r="RWY101" s="80"/>
      <c r="RWZ101" s="80"/>
      <c r="RXA101" s="80"/>
      <c r="RXB101" s="80"/>
      <c r="RXC101" s="80"/>
      <c r="RXD101" s="80"/>
      <c r="RXE101" s="80"/>
      <c r="RXF101" s="80"/>
      <c r="RXG101" s="80"/>
      <c r="RXH101" s="80"/>
      <c r="RXI101" s="80"/>
      <c r="RXJ101" s="80"/>
      <c r="RXK101" s="80"/>
      <c r="RXL101" s="80"/>
      <c r="RXM101" s="80"/>
      <c r="RXN101" s="80"/>
      <c r="RXO101" s="80"/>
      <c r="RXP101" s="80"/>
      <c r="RXQ101" s="80"/>
      <c r="RXR101" s="80"/>
      <c r="RXS101" s="80"/>
      <c r="RXT101" s="80"/>
      <c r="RXU101" s="80"/>
      <c r="RXV101" s="80"/>
      <c r="RXW101" s="80"/>
      <c r="RXX101" s="80"/>
      <c r="RXY101" s="80"/>
      <c r="RXZ101" s="80"/>
      <c r="RYA101" s="80"/>
      <c r="RYB101" s="80"/>
      <c r="RYC101" s="80"/>
      <c r="RYD101" s="80"/>
      <c r="RYE101" s="80"/>
      <c r="RYF101" s="80"/>
      <c r="RYG101" s="80"/>
      <c r="RYH101" s="80"/>
      <c r="RYI101" s="80"/>
      <c r="RYJ101" s="80"/>
      <c r="RYK101" s="80"/>
      <c r="RYL101" s="80"/>
      <c r="RYM101" s="80"/>
      <c r="RYN101" s="80"/>
      <c r="RYO101" s="80"/>
      <c r="RYP101" s="80"/>
      <c r="RYQ101" s="80"/>
      <c r="RYR101" s="80"/>
      <c r="RYS101" s="80"/>
      <c r="RYT101" s="80"/>
      <c r="RYU101" s="80"/>
      <c r="RYV101" s="80"/>
      <c r="RYW101" s="80"/>
      <c r="RYX101" s="80"/>
      <c r="RYY101" s="80"/>
      <c r="RYZ101" s="80"/>
      <c r="RZA101" s="80"/>
      <c r="RZB101" s="80"/>
      <c r="RZC101" s="80"/>
      <c r="RZD101" s="80"/>
      <c r="RZE101" s="80"/>
      <c r="RZF101" s="80"/>
      <c r="RZG101" s="80"/>
      <c r="RZH101" s="80"/>
      <c r="RZI101" s="80"/>
      <c r="RZJ101" s="80"/>
      <c r="RZK101" s="80"/>
      <c r="RZL101" s="80"/>
      <c r="RZM101" s="80"/>
      <c r="RZN101" s="80"/>
      <c r="RZO101" s="80"/>
      <c r="RZP101" s="80"/>
      <c r="RZQ101" s="80"/>
      <c r="RZR101" s="80"/>
      <c r="RZS101" s="80"/>
      <c r="RZT101" s="80"/>
      <c r="RZU101" s="80"/>
      <c r="RZV101" s="80"/>
      <c r="RZW101" s="80"/>
      <c r="RZX101" s="80"/>
      <c r="RZY101" s="80"/>
      <c r="RZZ101" s="80"/>
      <c r="SAA101" s="80"/>
      <c r="SAB101" s="80"/>
      <c r="SAC101" s="80"/>
      <c r="SAD101" s="80"/>
      <c r="SAE101" s="80"/>
      <c r="SAF101" s="80"/>
      <c r="SAG101" s="80"/>
      <c r="SAH101" s="80"/>
      <c r="SAI101" s="80"/>
      <c r="SAJ101" s="80"/>
      <c r="SAK101" s="80"/>
      <c r="SAL101" s="80"/>
      <c r="SAM101" s="80"/>
      <c r="SAN101" s="80"/>
      <c r="SAO101" s="80"/>
      <c r="SAP101" s="80"/>
      <c r="SAQ101" s="80"/>
      <c r="SAR101" s="80"/>
      <c r="SAS101" s="80"/>
      <c r="SAT101" s="80"/>
      <c r="SAU101" s="80"/>
      <c r="SAV101" s="80"/>
      <c r="SAW101" s="80"/>
      <c r="SAX101" s="80"/>
      <c r="SAY101" s="80"/>
      <c r="SAZ101" s="80"/>
      <c r="SBA101" s="80"/>
      <c r="SBB101" s="80"/>
      <c r="SBC101" s="80"/>
      <c r="SBD101" s="80"/>
      <c r="SBE101" s="80"/>
      <c r="SBF101" s="80"/>
      <c r="SBG101" s="80"/>
      <c r="SBH101" s="80"/>
      <c r="SBI101" s="80"/>
      <c r="SBJ101" s="80"/>
      <c r="SBK101" s="80"/>
      <c r="SBL101" s="80"/>
      <c r="SBM101" s="80"/>
      <c r="SBN101" s="80"/>
      <c r="SBO101" s="80"/>
      <c r="SBP101" s="80"/>
      <c r="SBQ101" s="80"/>
      <c r="SBR101" s="80"/>
      <c r="SBS101" s="80"/>
      <c r="SBT101" s="80"/>
      <c r="SBU101" s="80"/>
      <c r="SBV101" s="80"/>
      <c r="SBW101" s="80"/>
      <c r="SBX101" s="80"/>
      <c r="SBY101" s="80"/>
      <c r="SBZ101" s="80"/>
      <c r="SCA101" s="80"/>
      <c r="SCB101" s="80"/>
      <c r="SCC101" s="80"/>
      <c r="SCD101" s="80"/>
      <c r="SCE101" s="80"/>
      <c r="SCF101" s="80"/>
      <c r="SCG101" s="80"/>
      <c r="SCH101" s="80"/>
      <c r="SCI101" s="80"/>
      <c r="SCJ101" s="80"/>
      <c r="SCK101" s="80"/>
      <c r="SCL101" s="80"/>
      <c r="SCM101" s="80"/>
      <c r="SCN101" s="80"/>
      <c r="SCO101" s="80"/>
      <c r="SCP101" s="80"/>
      <c r="SCQ101" s="80"/>
      <c r="SCR101" s="80"/>
      <c r="SCS101" s="80"/>
      <c r="SCT101" s="80"/>
      <c r="SCU101" s="80"/>
      <c r="SCV101" s="80"/>
      <c r="SCW101" s="80"/>
      <c r="SCX101" s="80"/>
      <c r="SCY101" s="80"/>
      <c r="SCZ101" s="80"/>
      <c r="SDA101" s="80"/>
      <c r="SDB101" s="80"/>
      <c r="SDC101" s="80"/>
      <c r="SDD101" s="80"/>
      <c r="SDE101" s="80"/>
      <c r="SDF101" s="80"/>
      <c r="SDG101" s="80"/>
      <c r="SDH101" s="80"/>
      <c r="SDI101" s="80"/>
      <c r="SDJ101" s="80"/>
      <c r="SDK101" s="80"/>
      <c r="SDL101" s="80"/>
      <c r="SDM101" s="80"/>
      <c r="SDN101" s="80"/>
      <c r="SDO101" s="80"/>
      <c r="SDP101" s="80"/>
      <c r="SDQ101" s="80"/>
      <c r="SDR101" s="80"/>
      <c r="SDS101" s="80"/>
      <c r="SDT101" s="80"/>
      <c r="SDU101" s="80"/>
      <c r="SDV101" s="80"/>
      <c r="SDW101" s="80"/>
      <c r="SDX101" s="80"/>
      <c r="SDY101" s="80"/>
      <c r="SDZ101" s="80"/>
      <c r="SEA101" s="80"/>
      <c r="SEB101" s="80"/>
      <c r="SEC101" s="80"/>
      <c r="SED101" s="80"/>
      <c r="SEE101" s="80"/>
      <c r="SEF101" s="80"/>
      <c r="SEG101" s="80"/>
      <c r="SEH101" s="80"/>
      <c r="SEI101" s="80"/>
      <c r="SEJ101" s="80"/>
      <c r="SEK101" s="80"/>
      <c r="SEL101" s="80"/>
      <c r="SEM101" s="80"/>
      <c r="SEN101" s="80"/>
      <c r="SEO101" s="80"/>
      <c r="SEP101" s="80"/>
      <c r="SEQ101" s="80"/>
      <c r="SER101" s="80"/>
      <c r="SES101" s="80"/>
      <c r="SET101" s="80"/>
      <c r="SEU101" s="80"/>
      <c r="SEV101" s="80"/>
      <c r="SEW101" s="80"/>
      <c r="SEX101" s="80"/>
      <c r="SEY101" s="80"/>
      <c r="SEZ101" s="80"/>
      <c r="SFA101" s="80"/>
      <c r="SFB101" s="80"/>
      <c r="SFC101" s="80"/>
      <c r="SFD101" s="80"/>
      <c r="SFE101" s="80"/>
      <c r="SFF101" s="80"/>
      <c r="SFG101" s="80"/>
      <c r="SFH101" s="80"/>
      <c r="SFI101" s="80"/>
      <c r="SFJ101" s="80"/>
      <c r="SFK101" s="80"/>
      <c r="SFL101" s="80"/>
      <c r="SFM101" s="80"/>
      <c r="SFN101" s="80"/>
      <c r="SFO101" s="80"/>
      <c r="SFP101" s="80"/>
      <c r="SFQ101" s="80"/>
      <c r="SFR101" s="80"/>
      <c r="SFS101" s="80"/>
      <c r="SFT101" s="80"/>
      <c r="SFU101" s="80"/>
      <c r="SFV101" s="80"/>
      <c r="SFW101" s="80"/>
      <c r="SFX101" s="80"/>
      <c r="SFY101" s="80"/>
      <c r="SFZ101" s="80"/>
      <c r="SGA101" s="80"/>
      <c r="SGB101" s="80"/>
      <c r="SGC101" s="80"/>
      <c r="SGD101" s="80"/>
      <c r="SGE101" s="80"/>
      <c r="SGF101" s="80"/>
      <c r="SGG101" s="80"/>
      <c r="SGH101" s="80"/>
      <c r="SGI101" s="80"/>
      <c r="SGJ101" s="80"/>
      <c r="SGK101" s="80"/>
      <c r="SGL101" s="80"/>
      <c r="SGM101" s="80"/>
      <c r="SGN101" s="80"/>
      <c r="SGO101" s="80"/>
      <c r="SGP101" s="80"/>
      <c r="SGQ101" s="80"/>
      <c r="SGR101" s="80"/>
      <c r="SGS101" s="80"/>
      <c r="SGT101" s="80"/>
      <c r="SGU101" s="80"/>
      <c r="SGV101" s="80"/>
      <c r="SGW101" s="80"/>
      <c r="SGX101" s="80"/>
      <c r="SGY101" s="80"/>
      <c r="SGZ101" s="80"/>
      <c r="SHA101" s="80"/>
      <c r="SHB101" s="80"/>
      <c r="SHC101" s="80"/>
      <c r="SHD101" s="80"/>
      <c r="SHE101" s="80"/>
      <c r="SHF101" s="80"/>
      <c r="SHG101" s="80"/>
      <c r="SHH101" s="80"/>
      <c r="SHI101" s="80"/>
      <c r="SHJ101" s="80"/>
      <c r="SHK101" s="80"/>
      <c r="SHL101" s="80"/>
      <c r="SHM101" s="80"/>
      <c r="SHN101" s="80"/>
      <c r="SHO101" s="80"/>
      <c r="SHP101" s="80"/>
      <c r="SHQ101" s="80"/>
      <c r="SHR101" s="80"/>
      <c r="SHS101" s="80"/>
      <c r="SHT101" s="80"/>
      <c r="SHU101" s="80"/>
      <c r="SHV101" s="80"/>
      <c r="SHW101" s="80"/>
      <c r="SHX101" s="80"/>
      <c r="SHY101" s="80"/>
      <c r="SHZ101" s="80"/>
      <c r="SIA101" s="80"/>
      <c r="SIB101" s="80"/>
      <c r="SIC101" s="80"/>
      <c r="SID101" s="80"/>
      <c r="SIE101" s="80"/>
      <c r="SIF101" s="80"/>
      <c r="SIG101" s="80"/>
      <c r="SIH101" s="80"/>
      <c r="SII101" s="80"/>
      <c r="SIJ101" s="80"/>
      <c r="SIK101" s="80"/>
      <c r="SIL101" s="80"/>
      <c r="SIM101" s="80"/>
      <c r="SIN101" s="80"/>
      <c r="SIO101" s="80"/>
      <c r="SIP101" s="80"/>
      <c r="SIQ101" s="80"/>
      <c r="SIR101" s="80"/>
      <c r="SIS101" s="80"/>
      <c r="SIT101" s="80"/>
      <c r="SIU101" s="80"/>
      <c r="SIV101" s="80"/>
      <c r="SIW101" s="80"/>
      <c r="SIX101" s="80"/>
      <c r="SIY101" s="80"/>
      <c r="SIZ101" s="80"/>
      <c r="SJA101" s="80"/>
      <c r="SJB101" s="80"/>
      <c r="SJC101" s="80"/>
      <c r="SJD101" s="80"/>
      <c r="SJE101" s="80"/>
      <c r="SJF101" s="80"/>
      <c r="SJG101" s="80"/>
      <c r="SJH101" s="80"/>
      <c r="SJI101" s="80"/>
      <c r="SJJ101" s="80"/>
      <c r="SJK101" s="80"/>
      <c r="SJL101" s="80"/>
      <c r="SJM101" s="80"/>
      <c r="SJN101" s="80"/>
      <c r="SJO101" s="80"/>
      <c r="SJP101" s="80"/>
      <c r="SJQ101" s="80"/>
      <c r="SJR101" s="80"/>
      <c r="SJS101" s="80"/>
      <c r="SJT101" s="80"/>
      <c r="SJU101" s="80"/>
      <c r="SJV101" s="80"/>
      <c r="SJW101" s="80"/>
      <c r="SJX101" s="80"/>
      <c r="SJY101" s="80"/>
      <c r="SJZ101" s="80"/>
      <c r="SKA101" s="80"/>
      <c r="SKB101" s="80"/>
      <c r="SKC101" s="80"/>
      <c r="SKD101" s="80"/>
      <c r="SKE101" s="80"/>
      <c r="SKF101" s="80"/>
      <c r="SKG101" s="80"/>
      <c r="SKH101" s="80"/>
      <c r="SKI101" s="80"/>
      <c r="SKJ101" s="80"/>
      <c r="SKK101" s="80"/>
      <c r="SKL101" s="80"/>
      <c r="SKM101" s="80"/>
      <c r="SKN101" s="80"/>
      <c r="SKO101" s="80"/>
      <c r="SKP101" s="80"/>
      <c r="SKQ101" s="80"/>
      <c r="SKR101" s="80"/>
      <c r="SKS101" s="80"/>
      <c r="SKT101" s="80"/>
      <c r="SKU101" s="80"/>
      <c r="SKV101" s="80"/>
      <c r="SKW101" s="80"/>
      <c r="SKX101" s="80"/>
      <c r="SKY101" s="80"/>
      <c r="SKZ101" s="80"/>
      <c r="SLA101" s="80"/>
      <c r="SLB101" s="80"/>
      <c r="SLC101" s="80"/>
      <c r="SLD101" s="80"/>
      <c r="SLE101" s="80"/>
      <c r="SLF101" s="80"/>
      <c r="SLG101" s="80"/>
      <c r="SLH101" s="80"/>
      <c r="SLI101" s="80"/>
      <c r="SLJ101" s="80"/>
      <c r="SLK101" s="80"/>
      <c r="SLL101" s="80"/>
      <c r="SLM101" s="80"/>
      <c r="SLN101" s="80"/>
      <c r="SLO101" s="80"/>
      <c r="SLP101" s="80"/>
      <c r="SLQ101" s="80"/>
      <c r="SLR101" s="80"/>
      <c r="SLS101" s="80"/>
      <c r="SLT101" s="80"/>
      <c r="SLU101" s="80"/>
      <c r="SLV101" s="80"/>
      <c r="SLW101" s="80"/>
      <c r="SLX101" s="80"/>
      <c r="SLY101" s="80"/>
      <c r="SLZ101" s="80"/>
      <c r="SMA101" s="80"/>
      <c r="SMB101" s="80"/>
      <c r="SMC101" s="80"/>
      <c r="SMD101" s="80"/>
      <c r="SME101" s="80"/>
      <c r="SMF101" s="80"/>
      <c r="SMG101" s="80"/>
      <c r="SMH101" s="80"/>
      <c r="SMI101" s="80"/>
      <c r="SMJ101" s="80"/>
      <c r="SMK101" s="80"/>
      <c r="SML101" s="80"/>
      <c r="SMM101" s="80"/>
      <c r="SMN101" s="80"/>
      <c r="SMO101" s="80"/>
      <c r="SMP101" s="80"/>
      <c r="SMQ101" s="80"/>
      <c r="SMR101" s="80"/>
      <c r="SMS101" s="80"/>
      <c r="SMT101" s="80"/>
      <c r="SMU101" s="80"/>
      <c r="SMV101" s="80"/>
      <c r="SMW101" s="80"/>
      <c r="SMX101" s="80"/>
      <c r="SMY101" s="80"/>
      <c r="SMZ101" s="80"/>
      <c r="SNA101" s="80"/>
      <c r="SNB101" s="80"/>
      <c r="SNC101" s="80"/>
      <c r="SND101" s="80"/>
      <c r="SNE101" s="80"/>
      <c r="SNF101" s="80"/>
      <c r="SNG101" s="80"/>
      <c r="SNH101" s="80"/>
      <c r="SNI101" s="80"/>
      <c r="SNJ101" s="80"/>
      <c r="SNK101" s="80"/>
      <c r="SNL101" s="80"/>
      <c r="SNM101" s="80"/>
      <c r="SNN101" s="80"/>
      <c r="SNO101" s="80"/>
      <c r="SNP101" s="80"/>
      <c r="SNQ101" s="80"/>
      <c r="SNR101" s="80"/>
      <c r="SNS101" s="80"/>
      <c r="SNT101" s="80"/>
      <c r="SNU101" s="80"/>
      <c r="SNV101" s="80"/>
      <c r="SNW101" s="80"/>
      <c r="SNX101" s="80"/>
      <c r="SNY101" s="80"/>
      <c r="SNZ101" s="80"/>
      <c r="SOA101" s="80"/>
      <c r="SOB101" s="80"/>
      <c r="SOC101" s="80"/>
      <c r="SOD101" s="80"/>
      <c r="SOE101" s="80"/>
      <c r="SOF101" s="80"/>
      <c r="SOG101" s="80"/>
      <c r="SOH101" s="80"/>
      <c r="SOI101" s="80"/>
      <c r="SOJ101" s="80"/>
      <c r="SOK101" s="80"/>
      <c r="SOL101" s="80"/>
      <c r="SOM101" s="80"/>
      <c r="SON101" s="80"/>
      <c r="SOO101" s="80"/>
      <c r="SOP101" s="80"/>
      <c r="SOQ101" s="80"/>
      <c r="SOR101" s="80"/>
      <c r="SOS101" s="80"/>
      <c r="SOT101" s="80"/>
      <c r="SOU101" s="80"/>
      <c r="SOV101" s="80"/>
      <c r="SOW101" s="80"/>
      <c r="SOX101" s="80"/>
      <c r="SOY101" s="80"/>
      <c r="SOZ101" s="80"/>
      <c r="SPA101" s="80"/>
      <c r="SPB101" s="80"/>
      <c r="SPC101" s="80"/>
      <c r="SPD101" s="80"/>
      <c r="SPE101" s="80"/>
      <c r="SPF101" s="80"/>
      <c r="SPG101" s="80"/>
      <c r="SPH101" s="80"/>
      <c r="SPI101" s="80"/>
      <c r="SPJ101" s="80"/>
      <c r="SPK101" s="80"/>
      <c r="SPL101" s="80"/>
      <c r="SPM101" s="80"/>
      <c r="SPN101" s="80"/>
      <c r="SPO101" s="80"/>
      <c r="SPP101" s="80"/>
      <c r="SPQ101" s="80"/>
      <c r="SPR101" s="80"/>
      <c r="SPS101" s="80"/>
      <c r="SPT101" s="80"/>
      <c r="SPU101" s="80"/>
      <c r="SPV101" s="80"/>
      <c r="SPW101" s="80"/>
      <c r="SPX101" s="80"/>
      <c r="SPY101" s="80"/>
      <c r="SPZ101" s="80"/>
      <c r="SQA101" s="80"/>
      <c r="SQB101" s="80"/>
      <c r="SQC101" s="80"/>
      <c r="SQD101" s="80"/>
      <c r="SQE101" s="80"/>
      <c r="SQF101" s="80"/>
      <c r="SQG101" s="80"/>
      <c r="SQH101" s="80"/>
      <c r="SQI101" s="80"/>
      <c r="SQJ101" s="80"/>
      <c r="SQK101" s="80"/>
      <c r="SQL101" s="80"/>
      <c r="SQM101" s="80"/>
      <c r="SQN101" s="80"/>
      <c r="SQO101" s="80"/>
      <c r="SQP101" s="80"/>
      <c r="SQQ101" s="80"/>
      <c r="SQR101" s="80"/>
      <c r="SQS101" s="80"/>
      <c r="SQT101" s="80"/>
      <c r="SQU101" s="80"/>
      <c r="SQV101" s="80"/>
      <c r="SQW101" s="80"/>
      <c r="SQX101" s="80"/>
      <c r="SQY101" s="80"/>
      <c r="SQZ101" s="80"/>
      <c r="SRA101" s="80"/>
      <c r="SRB101" s="80"/>
      <c r="SRC101" s="80"/>
      <c r="SRD101" s="80"/>
      <c r="SRE101" s="80"/>
      <c r="SRF101" s="80"/>
      <c r="SRG101" s="80"/>
      <c r="SRH101" s="80"/>
      <c r="SRI101" s="80"/>
      <c r="SRJ101" s="80"/>
      <c r="SRK101" s="80"/>
      <c r="SRL101" s="80"/>
      <c r="SRM101" s="80"/>
      <c r="SRN101" s="80"/>
      <c r="SRO101" s="80"/>
      <c r="SRP101" s="80"/>
      <c r="SRQ101" s="80"/>
      <c r="SRR101" s="80"/>
      <c r="SRS101" s="80"/>
      <c r="SRT101" s="80"/>
      <c r="SRU101" s="80"/>
      <c r="SRV101" s="80"/>
      <c r="SRW101" s="80"/>
      <c r="SRX101" s="80"/>
      <c r="SRY101" s="80"/>
      <c r="SRZ101" s="80"/>
      <c r="SSA101" s="80"/>
      <c r="SSB101" s="80"/>
      <c r="SSC101" s="80"/>
      <c r="SSD101" s="80"/>
      <c r="SSE101" s="80"/>
      <c r="SSF101" s="80"/>
      <c r="SSG101" s="80"/>
      <c r="SSH101" s="80"/>
      <c r="SSI101" s="80"/>
      <c r="SSJ101" s="80"/>
      <c r="SSK101" s="80"/>
      <c r="SSL101" s="80"/>
      <c r="SSM101" s="80"/>
      <c r="SSN101" s="80"/>
      <c r="SSO101" s="80"/>
      <c r="SSP101" s="80"/>
      <c r="SSQ101" s="80"/>
      <c r="SSR101" s="80"/>
      <c r="SSS101" s="80"/>
      <c r="SST101" s="80"/>
      <c r="SSU101" s="80"/>
      <c r="SSV101" s="80"/>
      <c r="SSW101" s="80"/>
      <c r="SSX101" s="80"/>
      <c r="SSY101" s="80"/>
      <c r="SSZ101" s="80"/>
      <c r="STA101" s="80"/>
      <c r="STB101" s="80"/>
      <c r="STC101" s="80"/>
      <c r="STD101" s="80"/>
      <c r="STE101" s="80"/>
      <c r="STF101" s="80"/>
      <c r="STG101" s="80"/>
      <c r="STH101" s="80"/>
      <c r="STI101" s="80"/>
      <c r="STJ101" s="80"/>
      <c r="STK101" s="80"/>
      <c r="STL101" s="80"/>
      <c r="STM101" s="80"/>
      <c r="STN101" s="80"/>
      <c r="STO101" s="80"/>
      <c r="STP101" s="80"/>
      <c r="STQ101" s="80"/>
      <c r="STR101" s="80"/>
      <c r="STS101" s="80"/>
      <c r="STT101" s="80"/>
      <c r="STU101" s="80"/>
      <c r="STV101" s="80"/>
      <c r="STW101" s="80"/>
      <c r="STX101" s="80"/>
      <c r="STY101" s="80"/>
      <c r="STZ101" s="80"/>
      <c r="SUA101" s="80"/>
      <c r="SUB101" s="80"/>
      <c r="SUC101" s="80"/>
      <c r="SUD101" s="80"/>
      <c r="SUE101" s="80"/>
      <c r="SUF101" s="80"/>
      <c r="SUG101" s="80"/>
      <c r="SUH101" s="80"/>
      <c r="SUI101" s="80"/>
      <c r="SUJ101" s="80"/>
      <c r="SUK101" s="80"/>
      <c r="SUL101" s="80"/>
      <c r="SUM101" s="80"/>
      <c r="SUN101" s="80"/>
      <c r="SUO101" s="80"/>
      <c r="SUP101" s="80"/>
      <c r="SUQ101" s="80"/>
      <c r="SUR101" s="80"/>
      <c r="SUS101" s="80"/>
      <c r="SUT101" s="80"/>
      <c r="SUU101" s="80"/>
      <c r="SUV101" s="80"/>
      <c r="SUW101" s="80"/>
      <c r="SUX101" s="80"/>
      <c r="SUY101" s="80"/>
      <c r="SUZ101" s="80"/>
      <c r="SVA101" s="80"/>
      <c r="SVB101" s="80"/>
      <c r="SVC101" s="80"/>
      <c r="SVD101" s="80"/>
      <c r="SVE101" s="80"/>
      <c r="SVF101" s="80"/>
      <c r="SVG101" s="80"/>
      <c r="SVH101" s="80"/>
      <c r="SVI101" s="80"/>
      <c r="SVJ101" s="80"/>
      <c r="SVK101" s="80"/>
      <c r="SVL101" s="80"/>
      <c r="SVM101" s="80"/>
      <c r="SVN101" s="80"/>
      <c r="SVO101" s="80"/>
      <c r="SVP101" s="80"/>
      <c r="SVQ101" s="80"/>
      <c r="SVR101" s="80"/>
      <c r="SVS101" s="80"/>
      <c r="SVT101" s="80"/>
      <c r="SVU101" s="80"/>
      <c r="SVV101" s="80"/>
      <c r="SVW101" s="80"/>
      <c r="SVX101" s="80"/>
      <c r="SVY101" s="80"/>
      <c r="SVZ101" s="80"/>
      <c r="SWA101" s="80"/>
      <c r="SWB101" s="80"/>
      <c r="SWC101" s="80"/>
      <c r="SWD101" s="80"/>
      <c r="SWE101" s="80"/>
      <c r="SWF101" s="80"/>
      <c r="SWG101" s="80"/>
      <c r="SWH101" s="80"/>
      <c r="SWI101" s="80"/>
      <c r="SWJ101" s="80"/>
      <c r="SWK101" s="80"/>
      <c r="SWL101" s="80"/>
      <c r="SWM101" s="80"/>
      <c r="SWN101" s="80"/>
      <c r="SWO101" s="80"/>
      <c r="SWP101" s="80"/>
      <c r="SWQ101" s="80"/>
      <c r="SWR101" s="80"/>
      <c r="SWS101" s="80"/>
      <c r="SWT101" s="80"/>
      <c r="SWU101" s="80"/>
      <c r="SWV101" s="80"/>
      <c r="SWW101" s="80"/>
      <c r="SWX101" s="80"/>
      <c r="SWY101" s="80"/>
      <c r="SWZ101" s="80"/>
      <c r="SXA101" s="80"/>
      <c r="SXB101" s="80"/>
      <c r="SXC101" s="80"/>
      <c r="SXD101" s="80"/>
      <c r="SXE101" s="80"/>
      <c r="SXF101" s="80"/>
      <c r="SXG101" s="80"/>
      <c r="SXH101" s="80"/>
      <c r="SXI101" s="80"/>
      <c r="SXJ101" s="80"/>
      <c r="SXK101" s="80"/>
      <c r="SXL101" s="80"/>
      <c r="SXM101" s="80"/>
      <c r="SXN101" s="80"/>
      <c r="SXO101" s="80"/>
      <c r="SXP101" s="80"/>
      <c r="SXQ101" s="80"/>
      <c r="SXR101" s="80"/>
      <c r="SXS101" s="80"/>
      <c r="SXT101" s="80"/>
      <c r="SXU101" s="80"/>
      <c r="SXV101" s="80"/>
      <c r="SXW101" s="80"/>
      <c r="SXX101" s="80"/>
      <c r="SXY101" s="80"/>
      <c r="SXZ101" s="80"/>
      <c r="SYA101" s="80"/>
      <c r="SYB101" s="80"/>
      <c r="SYC101" s="80"/>
      <c r="SYD101" s="80"/>
      <c r="SYE101" s="80"/>
      <c r="SYF101" s="80"/>
      <c r="SYG101" s="80"/>
      <c r="SYH101" s="80"/>
      <c r="SYI101" s="80"/>
      <c r="SYJ101" s="80"/>
      <c r="SYK101" s="80"/>
      <c r="SYL101" s="80"/>
      <c r="SYM101" s="80"/>
      <c r="SYN101" s="80"/>
      <c r="SYO101" s="80"/>
      <c r="SYP101" s="80"/>
      <c r="SYQ101" s="80"/>
      <c r="SYR101" s="80"/>
      <c r="SYS101" s="80"/>
      <c r="SYT101" s="80"/>
      <c r="SYU101" s="80"/>
      <c r="SYV101" s="80"/>
      <c r="SYW101" s="80"/>
      <c r="SYX101" s="80"/>
      <c r="SYY101" s="80"/>
      <c r="SYZ101" s="80"/>
      <c r="SZA101" s="80"/>
      <c r="SZB101" s="80"/>
      <c r="SZC101" s="80"/>
      <c r="SZD101" s="80"/>
      <c r="SZE101" s="80"/>
      <c r="SZF101" s="80"/>
      <c r="SZG101" s="80"/>
      <c r="SZH101" s="80"/>
      <c r="SZI101" s="80"/>
      <c r="SZJ101" s="80"/>
      <c r="SZK101" s="80"/>
      <c r="SZL101" s="80"/>
      <c r="SZM101" s="80"/>
      <c r="SZN101" s="80"/>
      <c r="SZO101" s="80"/>
      <c r="SZP101" s="80"/>
      <c r="SZQ101" s="80"/>
      <c r="SZR101" s="80"/>
      <c r="SZS101" s="80"/>
      <c r="SZT101" s="80"/>
      <c r="SZU101" s="80"/>
      <c r="SZV101" s="80"/>
      <c r="SZW101" s="80"/>
      <c r="SZX101" s="80"/>
      <c r="SZY101" s="80"/>
      <c r="SZZ101" s="80"/>
      <c r="TAA101" s="80"/>
      <c r="TAB101" s="80"/>
      <c r="TAC101" s="80"/>
      <c r="TAD101" s="80"/>
      <c r="TAE101" s="80"/>
      <c r="TAF101" s="80"/>
      <c r="TAG101" s="80"/>
      <c r="TAH101" s="80"/>
      <c r="TAI101" s="80"/>
      <c r="TAJ101" s="80"/>
      <c r="TAK101" s="80"/>
      <c r="TAL101" s="80"/>
      <c r="TAM101" s="80"/>
      <c r="TAN101" s="80"/>
      <c r="TAO101" s="80"/>
      <c r="TAP101" s="80"/>
      <c r="TAQ101" s="80"/>
      <c r="TAR101" s="80"/>
      <c r="TAS101" s="80"/>
      <c r="TAT101" s="80"/>
      <c r="TAU101" s="80"/>
      <c r="TAV101" s="80"/>
      <c r="TAW101" s="80"/>
      <c r="TAX101" s="80"/>
      <c r="TAY101" s="80"/>
      <c r="TAZ101" s="80"/>
      <c r="TBA101" s="80"/>
      <c r="TBB101" s="80"/>
      <c r="TBC101" s="80"/>
      <c r="TBD101" s="80"/>
      <c r="TBE101" s="80"/>
      <c r="TBF101" s="80"/>
      <c r="TBG101" s="80"/>
      <c r="TBH101" s="80"/>
      <c r="TBI101" s="80"/>
      <c r="TBJ101" s="80"/>
      <c r="TBK101" s="80"/>
      <c r="TBL101" s="80"/>
      <c r="TBM101" s="80"/>
      <c r="TBN101" s="80"/>
      <c r="TBO101" s="80"/>
      <c r="TBP101" s="80"/>
      <c r="TBQ101" s="80"/>
      <c r="TBR101" s="80"/>
      <c r="TBS101" s="80"/>
      <c r="TBT101" s="80"/>
      <c r="TBU101" s="80"/>
      <c r="TBV101" s="80"/>
      <c r="TBW101" s="80"/>
      <c r="TBX101" s="80"/>
      <c r="TBY101" s="80"/>
      <c r="TBZ101" s="80"/>
      <c r="TCA101" s="80"/>
      <c r="TCB101" s="80"/>
      <c r="TCC101" s="80"/>
      <c r="TCD101" s="80"/>
      <c r="TCE101" s="80"/>
      <c r="TCF101" s="80"/>
      <c r="TCG101" s="80"/>
      <c r="TCH101" s="80"/>
      <c r="TCI101" s="80"/>
      <c r="TCJ101" s="80"/>
      <c r="TCK101" s="80"/>
      <c r="TCL101" s="80"/>
      <c r="TCM101" s="80"/>
      <c r="TCN101" s="80"/>
      <c r="TCO101" s="80"/>
      <c r="TCP101" s="80"/>
      <c r="TCQ101" s="80"/>
      <c r="TCR101" s="80"/>
      <c r="TCS101" s="80"/>
      <c r="TCT101" s="80"/>
      <c r="TCU101" s="80"/>
      <c r="TCV101" s="80"/>
      <c r="TCW101" s="80"/>
      <c r="TCX101" s="80"/>
      <c r="TCY101" s="80"/>
      <c r="TCZ101" s="80"/>
      <c r="TDA101" s="80"/>
      <c r="TDB101" s="80"/>
      <c r="TDC101" s="80"/>
      <c r="TDD101" s="80"/>
      <c r="TDE101" s="80"/>
      <c r="TDF101" s="80"/>
      <c r="TDG101" s="80"/>
      <c r="TDH101" s="80"/>
      <c r="TDI101" s="80"/>
      <c r="TDJ101" s="80"/>
      <c r="TDK101" s="80"/>
      <c r="TDL101" s="80"/>
      <c r="TDM101" s="80"/>
      <c r="TDN101" s="80"/>
      <c r="TDO101" s="80"/>
      <c r="TDP101" s="80"/>
      <c r="TDQ101" s="80"/>
      <c r="TDR101" s="80"/>
      <c r="TDS101" s="80"/>
      <c r="TDT101" s="80"/>
      <c r="TDU101" s="80"/>
      <c r="TDV101" s="80"/>
      <c r="TDW101" s="80"/>
      <c r="TDX101" s="80"/>
      <c r="TDY101" s="80"/>
      <c r="TDZ101" s="80"/>
      <c r="TEA101" s="80"/>
      <c r="TEB101" s="80"/>
      <c r="TEC101" s="80"/>
      <c r="TED101" s="80"/>
      <c r="TEE101" s="80"/>
      <c r="TEF101" s="80"/>
      <c r="TEG101" s="80"/>
      <c r="TEH101" s="80"/>
      <c r="TEI101" s="80"/>
      <c r="TEJ101" s="80"/>
      <c r="TEK101" s="80"/>
      <c r="TEL101" s="80"/>
      <c r="TEM101" s="80"/>
      <c r="TEN101" s="80"/>
      <c r="TEO101" s="80"/>
      <c r="TEP101" s="80"/>
      <c r="TEQ101" s="80"/>
      <c r="TER101" s="80"/>
      <c r="TES101" s="80"/>
      <c r="TET101" s="80"/>
      <c r="TEU101" s="80"/>
      <c r="TEV101" s="80"/>
      <c r="TEW101" s="80"/>
      <c r="TEX101" s="80"/>
      <c r="TEY101" s="80"/>
      <c r="TEZ101" s="80"/>
      <c r="TFA101" s="80"/>
      <c r="TFB101" s="80"/>
      <c r="TFC101" s="80"/>
      <c r="TFD101" s="80"/>
      <c r="TFE101" s="80"/>
      <c r="TFF101" s="80"/>
      <c r="TFG101" s="80"/>
      <c r="TFH101" s="80"/>
      <c r="TFI101" s="80"/>
      <c r="TFJ101" s="80"/>
      <c r="TFK101" s="80"/>
      <c r="TFL101" s="80"/>
      <c r="TFM101" s="80"/>
      <c r="TFN101" s="80"/>
      <c r="TFO101" s="80"/>
      <c r="TFP101" s="80"/>
      <c r="TFQ101" s="80"/>
      <c r="TFR101" s="80"/>
      <c r="TFS101" s="80"/>
      <c r="TFT101" s="80"/>
      <c r="TFU101" s="80"/>
      <c r="TFV101" s="80"/>
      <c r="TFW101" s="80"/>
      <c r="TFX101" s="80"/>
      <c r="TFY101" s="80"/>
      <c r="TFZ101" s="80"/>
      <c r="TGA101" s="80"/>
      <c r="TGB101" s="80"/>
      <c r="TGC101" s="80"/>
      <c r="TGD101" s="80"/>
      <c r="TGE101" s="80"/>
      <c r="TGF101" s="80"/>
      <c r="TGG101" s="80"/>
      <c r="TGH101" s="80"/>
      <c r="TGI101" s="80"/>
      <c r="TGJ101" s="80"/>
      <c r="TGK101" s="80"/>
      <c r="TGL101" s="80"/>
      <c r="TGM101" s="80"/>
      <c r="TGN101" s="80"/>
      <c r="TGO101" s="80"/>
      <c r="TGP101" s="80"/>
      <c r="TGQ101" s="80"/>
      <c r="TGR101" s="80"/>
      <c r="TGS101" s="80"/>
      <c r="TGT101" s="80"/>
      <c r="TGU101" s="80"/>
      <c r="TGV101" s="80"/>
      <c r="TGW101" s="80"/>
      <c r="TGX101" s="80"/>
      <c r="TGY101" s="80"/>
      <c r="TGZ101" s="80"/>
      <c r="THA101" s="80"/>
      <c r="THB101" s="80"/>
      <c r="THC101" s="80"/>
      <c r="THD101" s="80"/>
      <c r="THE101" s="80"/>
      <c r="THF101" s="80"/>
      <c r="THG101" s="80"/>
      <c r="THH101" s="80"/>
      <c r="THI101" s="80"/>
      <c r="THJ101" s="80"/>
      <c r="THK101" s="80"/>
      <c r="THL101" s="80"/>
      <c r="THM101" s="80"/>
      <c r="THN101" s="80"/>
      <c r="THO101" s="80"/>
      <c r="THP101" s="80"/>
      <c r="THQ101" s="80"/>
      <c r="THR101" s="80"/>
      <c r="THS101" s="80"/>
      <c r="THT101" s="80"/>
      <c r="THU101" s="80"/>
      <c r="THV101" s="80"/>
      <c r="THW101" s="80"/>
      <c r="THX101" s="80"/>
      <c r="THY101" s="80"/>
      <c r="THZ101" s="80"/>
      <c r="TIA101" s="80"/>
      <c r="TIB101" s="80"/>
      <c r="TIC101" s="80"/>
      <c r="TID101" s="80"/>
      <c r="TIE101" s="80"/>
      <c r="TIF101" s="80"/>
      <c r="TIG101" s="80"/>
      <c r="TIH101" s="80"/>
      <c r="TII101" s="80"/>
      <c r="TIJ101" s="80"/>
      <c r="TIK101" s="80"/>
      <c r="TIL101" s="80"/>
      <c r="TIM101" s="80"/>
      <c r="TIN101" s="80"/>
      <c r="TIO101" s="80"/>
      <c r="TIP101" s="80"/>
      <c r="TIQ101" s="80"/>
      <c r="TIR101" s="80"/>
      <c r="TIS101" s="80"/>
      <c r="TIT101" s="80"/>
      <c r="TIU101" s="80"/>
      <c r="TIV101" s="80"/>
      <c r="TIW101" s="80"/>
      <c r="TIX101" s="80"/>
      <c r="TIY101" s="80"/>
      <c r="TIZ101" s="80"/>
      <c r="TJA101" s="80"/>
      <c r="TJB101" s="80"/>
      <c r="TJC101" s="80"/>
      <c r="TJD101" s="80"/>
      <c r="TJE101" s="80"/>
      <c r="TJF101" s="80"/>
      <c r="TJG101" s="80"/>
      <c r="TJH101" s="80"/>
      <c r="TJI101" s="80"/>
      <c r="TJJ101" s="80"/>
      <c r="TJK101" s="80"/>
      <c r="TJL101" s="80"/>
      <c r="TJM101" s="80"/>
      <c r="TJN101" s="80"/>
      <c r="TJO101" s="80"/>
      <c r="TJP101" s="80"/>
      <c r="TJQ101" s="80"/>
      <c r="TJR101" s="80"/>
      <c r="TJS101" s="80"/>
      <c r="TJT101" s="80"/>
      <c r="TJU101" s="80"/>
      <c r="TJV101" s="80"/>
      <c r="TJW101" s="80"/>
      <c r="TJX101" s="80"/>
      <c r="TJY101" s="80"/>
      <c r="TJZ101" s="80"/>
      <c r="TKA101" s="80"/>
      <c r="TKB101" s="80"/>
      <c r="TKC101" s="80"/>
      <c r="TKD101" s="80"/>
      <c r="TKE101" s="80"/>
      <c r="TKF101" s="80"/>
      <c r="TKG101" s="80"/>
      <c r="TKH101" s="80"/>
      <c r="TKI101" s="80"/>
      <c r="TKJ101" s="80"/>
      <c r="TKK101" s="80"/>
      <c r="TKL101" s="80"/>
      <c r="TKM101" s="80"/>
      <c r="TKN101" s="80"/>
      <c r="TKO101" s="80"/>
      <c r="TKP101" s="80"/>
      <c r="TKQ101" s="80"/>
      <c r="TKR101" s="80"/>
      <c r="TKS101" s="80"/>
      <c r="TKT101" s="80"/>
      <c r="TKU101" s="80"/>
      <c r="TKV101" s="80"/>
      <c r="TKW101" s="80"/>
      <c r="TKX101" s="80"/>
      <c r="TKY101" s="80"/>
      <c r="TKZ101" s="80"/>
      <c r="TLA101" s="80"/>
      <c r="TLB101" s="80"/>
      <c r="TLC101" s="80"/>
      <c r="TLD101" s="80"/>
      <c r="TLE101" s="80"/>
      <c r="TLF101" s="80"/>
      <c r="TLG101" s="80"/>
      <c r="TLH101" s="80"/>
      <c r="TLI101" s="80"/>
      <c r="TLJ101" s="80"/>
      <c r="TLK101" s="80"/>
      <c r="TLL101" s="80"/>
      <c r="TLM101" s="80"/>
      <c r="TLN101" s="80"/>
      <c r="TLO101" s="80"/>
      <c r="TLP101" s="80"/>
      <c r="TLQ101" s="80"/>
      <c r="TLR101" s="80"/>
      <c r="TLS101" s="80"/>
      <c r="TLT101" s="80"/>
      <c r="TLU101" s="80"/>
      <c r="TLV101" s="80"/>
      <c r="TLW101" s="80"/>
      <c r="TLX101" s="80"/>
      <c r="TLY101" s="80"/>
      <c r="TLZ101" s="80"/>
      <c r="TMA101" s="80"/>
      <c r="TMB101" s="80"/>
      <c r="TMC101" s="80"/>
      <c r="TMD101" s="80"/>
      <c r="TME101" s="80"/>
      <c r="TMF101" s="80"/>
      <c r="TMG101" s="80"/>
      <c r="TMH101" s="80"/>
      <c r="TMI101" s="80"/>
      <c r="TMJ101" s="80"/>
      <c r="TMK101" s="80"/>
      <c r="TML101" s="80"/>
      <c r="TMM101" s="80"/>
      <c r="TMN101" s="80"/>
      <c r="TMO101" s="80"/>
      <c r="TMP101" s="80"/>
      <c r="TMQ101" s="80"/>
      <c r="TMR101" s="80"/>
      <c r="TMS101" s="80"/>
      <c r="TMT101" s="80"/>
      <c r="TMU101" s="80"/>
      <c r="TMV101" s="80"/>
      <c r="TMW101" s="80"/>
      <c r="TMX101" s="80"/>
      <c r="TMY101" s="80"/>
      <c r="TMZ101" s="80"/>
      <c r="TNA101" s="80"/>
      <c r="TNB101" s="80"/>
      <c r="TNC101" s="80"/>
      <c r="TND101" s="80"/>
      <c r="TNE101" s="80"/>
      <c r="TNF101" s="80"/>
      <c r="TNG101" s="80"/>
      <c r="TNH101" s="80"/>
      <c r="TNI101" s="80"/>
      <c r="TNJ101" s="80"/>
      <c r="TNK101" s="80"/>
      <c r="TNL101" s="80"/>
      <c r="TNM101" s="80"/>
      <c r="TNN101" s="80"/>
      <c r="TNO101" s="80"/>
      <c r="TNP101" s="80"/>
      <c r="TNQ101" s="80"/>
      <c r="TNR101" s="80"/>
      <c r="TNS101" s="80"/>
      <c r="TNT101" s="80"/>
      <c r="TNU101" s="80"/>
      <c r="TNV101" s="80"/>
      <c r="TNW101" s="80"/>
      <c r="TNX101" s="80"/>
      <c r="TNY101" s="80"/>
      <c r="TNZ101" s="80"/>
      <c r="TOA101" s="80"/>
      <c r="TOB101" s="80"/>
      <c r="TOC101" s="80"/>
      <c r="TOD101" s="80"/>
      <c r="TOE101" s="80"/>
      <c r="TOF101" s="80"/>
      <c r="TOG101" s="80"/>
      <c r="TOH101" s="80"/>
      <c r="TOI101" s="80"/>
      <c r="TOJ101" s="80"/>
      <c r="TOK101" s="80"/>
      <c r="TOL101" s="80"/>
      <c r="TOM101" s="80"/>
      <c r="TON101" s="80"/>
      <c r="TOO101" s="80"/>
      <c r="TOP101" s="80"/>
      <c r="TOQ101" s="80"/>
      <c r="TOR101" s="80"/>
      <c r="TOS101" s="80"/>
      <c r="TOT101" s="80"/>
      <c r="TOU101" s="80"/>
      <c r="TOV101" s="80"/>
      <c r="TOW101" s="80"/>
      <c r="TOX101" s="80"/>
      <c r="TOY101" s="80"/>
      <c r="TOZ101" s="80"/>
      <c r="TPA101" s="80"/>
      <c r="TPB101" s="80"/>
      <c r="TPC101" s="80"/>
      <c r="TPD101" s="80"/>
      <c r="TPE101" s="80"/>
      <c r="TPF101" s="80"/>
      <c r="TPG101" s="80"/>
      <c r="TPH101" s="80"/>
      <c r="TPI101" s="80"/>
      <c r="TPJ101" s="80"/>
      <c r="TPK101" s="80"/>
      <c r="TPL101" s="80"/>
      <c r="TPM101" s="80"/>
      <c r="TPN101" s="80"/>
      <c r="TPO101" s="80"/>
      <c r="TPP101" s="80"/>
      <c r="TPQ101" s="80"/>
      <c r="TPR101" s="80"/>
      <c r="TPS101" s="80"/>
      <c r="TPT101" s="80"/>
      <c r="TPU101" s="80"/>
      <c r="TPV101" s="80"/>
      <c r="TPW101" s="80"/>
      <c r="TPX101" s="80"/>
      <c r="TPY101" s="80"/>
      <c r="TPZ101" s="80"/>
      <c r="TQA101" s="80"/>
      <c r="TQB101" s="80"/>
      <c r="TQC101" s="80"/>
      <c r="TQD101" s="80"/>
      <c r="TQE101" s="80"/>
      <c r="TQF101" s="80"/>
      <c r="TQG101" s="80"/>
      <c r="TQH101" s="80"/>
      <c r="TQI101" s="80"/>
      <c r="TQJ101" s="80"/>
      <c r="TQK101" s="80"/>
      <c r="TQL101" s="80"/>
      <c r="TQM101" s="80"/>
      <c r="TQN101" s="80"/>
      <c r="TQO101" s="80"/>
      <c r="TQP101" s="80"/>
      <c r="TQQ101" s="80"/>
      <c r="TQR101" s="80"/>
      <c r="TQS101" s="80"/>
      <c r="TQT101" s="80"/>
      <c r="TQU101" s="80"/>
      <c r="TQV101" s="80"/>
      <c r="TQW101" s="80"/>
      <c r="TQX101" s="80"/>
      <c r="TQY101" s="80"/>
      <c r="TQZ101" s="80"/>
      <c r="TRA101" s="80"/>
      <c r="TRB101" s="80"/>
      <c r="TRC101" s="80"/>
      <c r="TRD101" s="80"/>
      <c r="TRE101" s="80"/>
      <c r="TRF101" s="80"/>
      <c r="TRG101" s="80"/>
      <c r="TRH101" s="80"/>
      <c r="TRI101" s="80"/>
      <c r="TRJ101" s="80"/>
      <c r="TRK101" s="80"/>
      <c r="TRL101" s="80"/>
      <c r="TRM101" s="80"/>
      <c r="TRN101" s="80"/>
      <c r="TRO101" s="80"/>
      <c r="TRP101" s="80"/>
      <c r="TRQ101" s="80"/>
      <c r="TRR101" s="80"/>
      <c r="TRS101" s="80"/>
      <c r="TRT101" s="80"/>
      <c r="TRU101" s="80"/>
      <c r="TRV101" s="80"/>
      <c r="TRW101" s="80"/>
      <c r="TRX101" s="80"/>
      <c r="TRY101" s="80"/>
      <c r="TRZ101" s="80"/>
      <c r="TSA101" s="80"/>
      <c r="TSB101" s="80"/>
      <c r="TSC101" s="80"/>
      <c r="TSD101" s="80"/>
      <c r="TSE101" s="80"/>
      <c r="TSF101" s="80"/>
      <c r="TSG101" s="80"/>
      <c r="TSH101" s="80"/>
      <c r="TSI101" s="80"/>
      <c r="TSJ101" s="80"/>
      <c r="TSK101" s="80"/>
      <c r="TSL101" s="80"/>
      <c r="TSM101" s="80"/>
      <c r="TSN101" s="80"/>
      <c r="TSO101" s="80"/>
      <c r="TSP101" s="80"/>
      <c r="TSQ101" s="80"/>
      <c r="TSR101" s="80"/>
      <c r="TSS101" s="80"/>
      <c r="TST101" s="80"/>
      <c r="TSU101" s="80"/>
      <c r="TSV101" s="80"/>
      <c r="TSW101" s="80"/>
      <c r="TSX101" s="80"/>
      <c r="TSY101" s="80"/>
      <c r="TSZ101" s="80"/>
      <c r="TTA101" s="80"/>
      <c r="TTB101" s="80"/>
      <c r="TTC101" s="80"/>
      <c r="TTD101" s="80"/>
      <c r="TTE101" s="80"/>
      <c r="TTF101" s="80"/>
      <c r="TTG101" s="80"/>
      <c r="TTH101" s="80"/>
      <c r="TTI101" s="80"/>
      <c r="TTJ101" s="80"/>
      <c r="TTK101" s="80"/>
      <c r="TTL101" s="80"/>
      <c r="TTM101" s="80"/>
      <c r="TTN101" s="80"/>
      <c r="TTO101" s="80"/>
      <c r="TTP101" s="80"/>
      <c r="TTQ101" s="80"/>
      <c r="TTR101" s="80"/>
      <c r="TTS101" s="80"/>
      <c r="TTT101" s="80"/>
      <c r="TTU101" s="80"/>
      <c r="TTV101" s="80"/>
      <c r="TTW101" s="80"/>
      <c r="TTX101" s="80"/>
      <c r="TTY101" s="80"/>
      <c r="TTZ101" s="80"/>
      <c r="TUA101" s="80"/>
      <c r="TUB101" s="80"/>
      <c r="TUC101" s="80"/>
      <c r="TUD101" s="80"/>
      <c r="TUE101" s="80"/>
      <c r="TUF101" s="80"/>
      <c r="TUG101" s="80"/>
      <c r="TUH101" s="80"/>
      <c r="TUI101" s="80"/>
      <c r="TUJ101" s="80"/>
      <c r="TUK101" s="80"/>
      <c r="TUL101" s="80"/>
      <c r="TUM101" s="80"/>
      <c r="TUN101" s="80"/>
      <c r="TUO101" s="80"/>
      <c r="TUP101" s="80"/>
      <c r="TUQ101" s="80"/>
      <c r="TUR101" s="80"/>
      <c r="TUS101" s="80"/>
      <c r="TUT101" s="80"/>
      <c r="TUU101" s="80"/>
      <c r="TUV101" s="80"/>
      <c r="TUW101" s="80"/>
      <c r="TUX101" s="80"/>
      <c r="TUY101" s="80"/>
      <c r="TUZ101" s="80"/>
      <c r="TVA101" s="80"/>
      <c r="TVB101" s="80"/>
      <c r="TVC101" s="80"/>
      <c r="TVD101" s="80"/>
      <c r="TVE101" s="80"/>
      <c r="TVF101" s="80"/>
      <c r="TVG101" s="80"/>
      <c r="TVH101" s="80"/>
      <c r="TVI101" s="80"/>
      <c r="TVJ101" s="80"/>
      <c r="TVK101" s="80"/>
      <c r="TVL101" s="80"/>
      <c r="TVM101" s="80"/>
      <c r="TVN101" s="80"/>
      <c r="TVO101" s="80"/>
      <c r="TVP101" s="80"/>
      <c r="TVQ101" s="80"/>
      <c r="TVR101" s="80"/>
      <c r="TVS101" s="80"/>
      <c r="TVT101" s="80"/>
      <c r="TVU101" s="80"/>
      <c r="TVV101" s="80"/>
      <c r="TVW101" s="80"/>
      <c r="TVX101" s="80"/>
      <c r="TVY101" s="80"/>
      <c r="TVZ101" s="80"/>
      <c r="TWA101" s="80"/>
      <c r="TWB101" s="80"/>
      <c r="TWC101" s="80"/>
      <c r="TWD101" s="80"/>
      <c r="TWE101" s="80"/>
      <c r="TWF101" s="80"/>
      <c r="TWG101" s="80"/>
      <c r="TWH101" s="80"/>
      <c r="TWI101" s="80"/>
      <c r="TWJ101" s="80"/>
      <c r="TWK101" s="80"/>
      <c r="TWL101" s="80"/>
      <c r="TWM101" s="80"/>
      <c r="TWN101" s="80"/>
      <c r="TWO101" s="80"/>
      <c r="TWP101" s="80"/>
      <c r="TWQ101" s="80"/>
      <c r="TWR101" s="80"/>
      <c r="TWS101" s="80"/>
      <c r="TWT101" s="80"/>
      <c r="TWU101" s="80"/>
      <c r="TWV101" s="80"/>
      <c r="TWW101" s="80"/>
      <c r="TWX101" s="80"/>
      <c r="TWY101" s="80"/>
      <c r="TWZ101" s="80"/>
      <c r="TXA101" s="80"/>
      <c r="TXB101" s="80"/>
      <c r="TXC101" s="80"/>
      <c r="TXD101" s="80"/>
      <c r="TXE101" s="80"/>
      <c r="TXF101" s="80"/>
      <c r="TXG101" s="80"/>
      <c r="TXH101" s="80"/>
      <c r="TXI101" s="80"/>
      <c r="TXJ101" s="80"/>
      <c r="TXK101" s="80"/>
      <c r="TXL101" s="80"/>
      <c r="TXM101" s="80"/>
      <c r="TXN101" s="80"/>
      <c r="TXO101" s="80"/>
      <c r="TXP101" s="80"/>
      <c r="TXQ101" s="80"/>
      <c r="TXR101" s="80"/>
      <c r="TXS101" s="80"/>
      <c r="TXT101" s="80"/>
      <c r="TXU101" s="80"/>
      <c r="TXV101" s="80"/>
      <c r="TXW101" s="80"/>
      <c r="TXX101" s="80"/>
      <c r="TXY101" s="80"/>
      <c r="TXZ101" s="80"/>
      <c r="TYA101" s="80"/>
      <c r="TYB101" s="80"/>
      <c r="TYC101" s="80"/>
      <c r="TYD101" s="80"/>
      <c r="TYE101" s="80"/>
      <c r="TYF101" s="80"/>
      <c r="TYG101" s="80"/>
      <c r="TYH101" s="80"/>
      <c r="TYI101" s="80"/>
      <c r="TYJ101" s="80"/>
      <c r="TYK101" s="80"/>
      <c r="TYL101" s="80"/>
      <c r="TYM101" s="80"/>
      <c r="TYN101" s="80"/>
      <c r="TYO101" s="80"/>
      <c r="TYP101" s="80"/>
      <c r="TYQ101" s="80"/>
      <c r="TYR101" s="80"/>
      <c r="TYS101" s="80"/>
      <c r="TYT101" s="80"/>
      <c r="TYU101" s="80"/>
      <c r="TYV101" s="80"/>
      <c r="TYW101" s="80"/>
      <c r="TYX101" s="80"/>
      <c r="TYY101" s="80"/>
      <c r="TYZ101" s="80"/>
      <c r="TZA101" s="80"/>
      <c r="TZB101" s="80"/>
      <c r="TZC101" s="80"/>
      <c r="TZD101" s="80"/>
      <c r="TZE101" s="80"/>
      <c r="TZF101" s="80"/>
      <c r="TZG101" s="80"/>
      <c r="TZH101" s="80"/>
      <c r="TZI101" s="80"/>
      <c r="TZJ101" s="80"/>
      <c r="TZK101" s="80"/>
      <c r="TZL101" s="80"/>
      <c r="TZM101" s="80"/>
      <c r="TZN101" s="80"/>
      <c r="TZO101" s="80"/>
      <c r="TZP101" s="80"/>
      <c r="TZQ101" s="80"/>
      <c r="TZR101" s="80"/>
      <c r="TZS101" s="80"/>
      <c r="TZT101" s="80"/>
      <c r="TZU101" s="80"/>
      <c r="TZV101" s="80"/>
      <c r="TZW101" s="80"/>
      <c r="TZX101" s="80"/>
      <c r="TZY101" s="80"/>
      <c r="TZZ101" s="80"/>
      <c r="UAA101" s="80"/>
      <c r="UAB101" s="80"/>
      <c r="UAC101" s="80"/>
      <c r="UAD101" s="80"/>
      <c r="UAE101" s="80"/>
      <c r="UAF101" s="80"/>
      <c r="UAG101" s="80"/>
      <c r="UAH101" s="80"/>
      <c r="UAI101" s="80"/>
      <c r="UAJ101" s="80"/>
      <c r="UAK101" s="80"/>
      <c r="UAL101" s="80"/>
      <c r="UAM101" s="80"/>
      <c r="UAN101" s="80"/>
      <c r="UAO101" s="80"/>
      <c r="UAP101" s="80"/>
      <c r="UAQ101" s="80"/>
      <c r="UAR101" s="80"/>
      <c r="UAS101" s="80"/>
      <c r="UAT101" s="80"/>
      <c r="UAU101" s="80"/>
      <c r="UAV101" s="80"/>
      <c r="UAW101" s="80"/>
      <c r="UAX101" s="80"/>
      <c r="UAY101" s="80"/>
      <c r="UAZ101" s="80"/>
      <c r="UBA101" s="80"/>
      <c r="UBB101" s="80"/>
      <c r="UBC101" s="80"/>
      <c r="UBD101" s="80"/>
      <c r="UBE101" s="80"/>
      <c r="UBF101" s="80"/>
      <c r="UBG101" s="80"/>
      <c r="UBH101" s="80"/>
      <c r="UBI101" s="80"/>
      <c r="UBJ101" s="80"/>
      <c r="UBK101" s="80"/>
      <c r="UBL101" s="80"/>
      <c r="UBM101" s="80"/>
      <c r="UBN101" s="80"/>
      <c r="UBO101" s="80"/>
      <c r="UBP101" s="80"/>
      <c r="UBQ101" s="80"/>
      <c r="UBR101" s="80"/>
      <c r="UBS101" s="80"/>
      <c r="UBT101" s="80"/>
      <c r="UBU101" s="80"/>
      <c r="UBV101" s="80"/>
      <c r="UBW101" s="80"/>
      <c r="UBX101" s="80"/>
      <c r="UBY101" s="80"/>
      <c r="UBZ101" s="80"/>
      <c r="UCA101" s="80"/>
      <c r="UCB101" s="80"/>
      <c r="UCC101" s="80"/>
      <c r="UCD101" s="80"/>
      <c r="UCE101" s="80"/>
      <c r="UCF101" s="80"/>
      <c r="UCG101" s="80"/>
      <c r="UCH101" s="80"/>
      <c r="UCI101" s="80"/>
      <c r="UCJ101" s="80"/>
      <c r="UCK101" s="80"/>
      <c r="UCL101" s="80"/>
      <c r="UCM101" s="80"/>
      <c r="UCN101" s="80"/>
      <c r="UCO101" s="80"/>
      <c r="UCP101" s="80"/>
      <c r="UCQ101" s="80"/>
      <c r="UCR101" s="80"/>
      <c r="UCS101" s="80"/>
      <c r="UCT101" s="80"/>
      <c r="UCU101" s="80"/>
      <c r="UCV101" s="80"/>
      <c r="UCW101" s="80"/>
      <c r="UCX101" s="80"/>
      <c r="UCY101" s="80"/>
      <c r="UCZ101" s="80"/>
      <c r="UDA101" s="80"/>
      <c r="UDB101" s="80"/>
      <c r="UDC101" s="80"/>
      <c r="UDD101" s="80"/>
      <c r="UDE101" s="80"/>
      <c r="UDF101" s="80"/>
      <c r="UDG101" s="80"/>
      <c r="UDH101" s="80"/>
      <c r="UDI101" s="80"/>
      <c r="UDJ101" s="80"/>
      <c r="UDK101" s="80"/>
      <c r="UDL101" s="80"/>
      <c r="UDM101" s="80"/>
      <c r="UDN101" s="80"/>
      <c r="UDO101" s="80"/>
      <c r="UDP101" s="80"/>
      <c r="UDQ101" s="80"/>
      <c r="UDR101" s="80"/>
      <c r="UDS101" s="80"/>
      <c r="UDT101" s="80"/>
      <c r="UDU101" s="80"/>
      <c r="UDV101" s="80"/>
      <c r="UDW101" s="80"/>
      <c r="UDX101" s="80"/>
      <c r="UDY101" s="80"/>
      <c r="UDZ101" s="80"/>
      <c r="UEA101" s="80"/>
      <c r="UEB101" s="80"/>
      <c r="UEC101" s="80"/>
      <c r="UED101" s="80"/>
      <c r="UEE101" s="80"/>
      <c r="UEF101" s="80"/>
      <c r="UEG101" s="80"/>
      <c r="UEH101" s="80"/>
      <c r="UEI101" s="80"/>
      <c r="UEJ101" s="80"/>
      <c r="UEK101" s="80"/>
      <c r="UEL101" s="80"/>
      <c r="UEM101" s="80"/>
      <c r="UEN101" s="80"/>
      <c r="UEO101" s="80"/>
      <c r="UEP101" s="80"/>
      <c r="UEQ101" s="80"/>
      <c r="UER101" s="80"/>
      <c r="UES101" s="80"/>
      <c r="UET101" s="80"/>
      <c r="UEU101" s="80"/>
      <c r="UEV101" s="80"/>
      <c r="UEW101" s="80"/>
      <c r="UEX101" s="80"/>
      <c r="UEY101" s="80"/>
      <c r="UEZ101" s="80"/>
      <c r="UFA101" s="80"/>
      <c r="UFB101" s="80"/>
      <c r="UFC101" s="80"/>
      <c r="UFD101" s="80"/>
      <c r="UFE101" s="80"/>
      <c r="UFF101" s="80"/>
      <c r="UFG101" s="80"/>
      <c r="UFH101" s="80"/>
      <c r="UFI101" s="80"/>
      <c r="UFJ101" s="80"/>
      <c r="UFK101" s="80"/>
      <c r="UFL101" s="80"/>
      <c r="UFM101" s="80"/>
      <c r="UFN101" s="80"/>
      <c r="UFO101" s="80"/>
      <c r="UFP101" s="80"/>
      <c r="UFQ101" s="80"/>
      <c r="UFR101" s="80"/>
      <c r="UFS101" s="80"/>
      <c r="UFT101" s="80"/>
      <c r="UFU101" s="80"/>
      <c r="UFV101" s="80"/>
      <c r="UFW101" s="80"/>
      <c r="UFX101" s="80"/>
      <c r="UFY101" s="80"/>
      <c r="UFZ101" s="80"/>
      <c r="UGA101" s="80"/>
      <c r="UGB101" s="80"/>
      <c r="UGC101" s="80"/>
      <c r="UGD101" s="80"/>
      <c r="UGE101" s="80"/>
      <c r="UGF101" s="80"/>
      <c r="UGG101" s="80"/>
      <c r="UGH101" s="80"/>
      <c r="UGI101" s="80"/>
      <c r="UGJ101" s="80"/>
      <c r="UGK101" s="80"/>
      <c r="UGL101" s="80"/>
      <c r="UGM101" s="80"/>
      <c r="UGN101" s="80"/>
      <c r="UGO101" s="80"/>
      <c r="UGP101" s="80"/>
      <c r="UGQ101" s="80"/>
      <c r="UGR101" s="80"/>
      <c r="UGS101" s="80"/>
      <c r="UGT101" s="80"/>
      <c r="UGU101" s="80"/>
      <c r="UGV101" s="80"/>
      <c r="UGW101" s="80"/>
      <c r="UGX101" s="80"/>
      <c r="UGY101" s="80"/>
      <c r="UGZ101" s="80"/>
      <c r="UHA101" s="80"/>
      <c r="UHB101" s="80"/>
      <c r="UHC101" s="80"/>
      <c r="UHD101" s="80"/>
      <c r="UHE101" s="80"/>
      <c r="UHF101" s="80"/>
      <c r="UHG101" s="80"/>
      <c r="UHH101" s="80"/>
      <c r="UHI101" s="80"/>
      <c r="UHJ101" s="80"/>
      <c r="UHK101" s="80"/>
      <c r="UHL101" s="80"/>
      <c r="UHM101" s="80"/>
      <c r="UHN101" s="80"/>
      <c r="UHO101" s="80"/>
      <c r="UHP101" s="80"/>
      <c r="UHQ101" s="80"/>
      <c r="UHR101" s="80"/>
      <c r="UHS101" s="80"/>
      <c r="UHT101" s="80"/>
      <c r="UHU101" s="80"/>
      <c r="UHV101" s="80"/>
      <c r="UHW101" s="80"/>
      <c r="UHX101" s="80"/>
      <c r="UHY101" s="80"/>
      <c r="UHZ101" s="80"/>
      <c r="UIA101" s="80"/>
      <c r="UIB101" s="80"/>
      <c r="UIC101" s="80"/>
      <c r="UID101" s="80"/>
      <c r="UIE101" s="80"/>
      <c r="UIF101" s="80"/>
      <c r="UIG101" s="80"/>
      <c r="UIH101" s="80"/>
      <c r="UII101" s="80"/>
      <c r="UIJ101" s="80"/>
      <c r="UIK101" s="80"/>
      <c r="UIL101" s="80"/>
      <c r="UIM101" s="80"/>
      <c r="UIN101" s="80"/>
      <c r="UIO101" s="80"/>
      <c r="UIP101" s="80"/>
      <c r="UIQ101" s="80"/>
      <c r="UIR101" s="80"/>
      <c r="UIS101" s="80"/>
      <c r="UIT101" s="80"/>
      <c r="UIU101" s="80"/>
      <c r="UIV101" s="80"/>
      <c r="UIW101" s="80"/>
      <c r="UIX101" s="80"/>
      <c r="UIY101" s="80"/>
      <c r="UIZ101" s="80"/>
      <c r="UJA101" s="80"/>
      <c r="UJB101" s="80"/>
      <c r="UJC101" s="80"/>
      <c r="UJD101" s="80"/>
      <c r="UJE101" s="80"/>
      <c r="UJF101" s="80"/>
      <c r="UJG101" s="80"/>
      <c r="UJH101" s="80"/>
      <c r="UJI101" s="80"/>
      <c r="UJJ101" s="80"/>
      <c r="UJK101" s="80"/>
      <c r="UJL101" s="80"/>
      <c r="UJM101" s="80"/>
      <c r="UJN101" s="80"/>
      <c r="UJO101" s="80"/>
      <c r="UJP101" s="80"/>
      <c r="UJQ101" s="80"/>
      <c r="UJR101" s="80"/>
      <c r="UJS101" s="80"/>
      <c r="UJT101" s="80"/>
      <c r="UJU101" s="80"/>
      <c r="UJV101" s="80"/>
      <c r="UJW101" s="80"/>
      <c r="UJX101" s="80"/>
      <c r="UJY101" s="80"/>
      <c r="UJZ101" s="80"/>
      <c r="UKA101" s="80"/>
      <c r="UKB101" s="80"/>
      <c r="UKC101" s="80"/>
      <c r="UKD101" s="80"/>
      <c r="UKE101" s="80"/>
      <c r="UKF101" s="80"/>
      <c r="UKG101" s="80"/>
      <c r="UKH101" s="80"/>
      <c r="UKI101" s="80"/>
      <c r="UKJ101" s="80"/>
      <c r="UKK101" s="80"/>
      <c r="UKL101" s="80"/>
      <c r="UKM101" s="80"/>
      <c r="UKN101" s="80"/>
      <c r="UKO101" s="80"/>
      <c r="UKP101" s="80"/>
      <c r="UKQ101" s="80"/>
      <c r="UKR101" s="80"/>
      <c r="UKS101" s="80"/>
      <c r="UKT101" s="80"/>
      <c r="UKU101" s="80"/>
      <c r="UKV101" s="80"/>
      <c r="UKW101" s="80"/>
      <c r="UKX101" s="80"/>
      <c r="UKY101" s="80"/>
      <c r="UKZ101" s="80"/>
      <c r="ULA101" s="80"/>
      <c r="ULB101" s="80"/>
      <c r="ULC101" s="80"/>
      <c r="ULD101" s="80"/>
      <c r="ULE101" s="80"/>
      <c r="ULF101" s="80"/>
      <c r="ULG101" s="80"/>
      <c r="ULH101" s="80"/>
      <c r="ULI101" s="80"/>
      <c r="ULJ101" s="80"/>
      <c r="ULK101" s="80"/>
      <c r="ULL101" s="80"/>
      <c r="ULM101" s="80"/>
      <c r="ULN101" s="80"/>
      <c r="ULO101" s="80"/>
      <c r="ULP101" s="80"/>
      <c r="ULQ101" s="80"/>
      <c r="ULR101" s="80"/>
      <c r="ULS101" s="80"/>
      <c r="ULT101" s="80"/>
      <c r="ULU101" s="80"/>
      <c r="ULV101" s="80"/>
      <c r="ULW101" s="80"/>
      <c r="ULX101" s="80"/>
      <c r="ULY101" s="80"/>
      <c r="ULZ101" s="80"/>
      <c r="UMA101" s="80"/>
      <c r="UMB101" s="80"/>
      <c r="UMC101" s="80"/>
      <c r="UMD101" s="80"/>
      <c r="UME101" s="80"/>
      <c r="UMF101" s="80"/>
      <c r="UMG101" s="80"/>
      <c r="UMH101" s="80"/>
      <c r="UMI101" s="80"/>
      <c r="UMJ101" s="80"/>
      <c r="UMK101" s="80"/>
      <c r="UML101" s="80"/>
      <c r="UMM101" s="80"/>
      <c r="UMN101" s="80"/>
      <c r="UMO101" s="80"/>
      <c r="UMP101" s="80"/>
      <c r="UMQ101" s="80"/>
      <c r="UMR101" s="80"/>
      <c r="UMS101" s="80"/>
      <c r="UMT101" s="80"/>
      <c r="UMU101" s="80"/>
      <c r="UMV101" s="80"/>
      <c r="UMW101" s="80"/>
      <c r="UMX101" s="80"/>
      <c r="UMY101" s="80"/>
      <c r="UMZ101" s="80"/>
      <c r="UNA101" s="80"/>
      <c r="UNB101" s="80"/>
      <c r="UNC101" s="80"/>
      <c r="UND101" s="80"/>
      <c r="UNE101" s="80"/>
      <c r="UNF101" s="80"/>
      <c r="UNG101" s="80"/>
      <c r="UNH101" s="80"/>
      <c r="UNI101" s="80"/>
      <c r="UNJ101" s="80"/>
      <c r="UNK101" s="80"/>
      <c r="UNL101" s="80"/>
      <c r="UNM101" s="80"/>
      <c r="UNN101" s="80"/>
      <c r="UNO101" s="80"/>
      <c r="UNP101" s="80"/>
      <c r="UNQ101" s="80"/>
      <c r="UNR101" s="80"/>
      <c r="UNS101" s="80"/>
      <c r="UNT101" s="80"/>
      <c r="UNU101" s="80"/>
      <c r="UNV101" s="80"/>
      <c r="UNW101" s="80"/>
      <c r="UNX101" s="80"/>
      <c r="UNY101" s="80"/>
      <c r="UNZ101" s="80"/>
      <c r="UOA101" s="80"/>
      <c r="UOB101" s="80"/>
      <c r="UOC101" s="80"/>
      <c r="UOD101" s="80"/>
      <c r="UOE101" s="80"/>
      <c r="UOF101" s="80"/>
      <c r="UOG101" s="80"/>
      <c r="UOH101" s="80"/>
      <c r="UOI101" s="80"/>
      <c r="UOJ101" s="80"/>
      <c r="UOK101" s="80"/>
      <c r="UOL101" s="80"/>
      <c r="UOM101" s="80"/>
      <c r="UON101" s="80"/>
      <c r="UOO101" s="80"/>
      <c r="UOP101" s="80"/>
      <c r="UOQ101" s="80"/>
      <c r="UOR101" s="80"/>
      <c r="UOS101" s="80"/>
      <c r="UOT101" s="80"/>
      <c r="UOU101" s="80"/>
      <c r="UOV101" s="80"/>
      <c r="UOW101" s="80"/>
      <c r="UOX101" s="80"/>
      <c r="UOY101" s="80"/>
      <c r="UOZ101" s="80"/>
      <c r="UPA101" s="80"/>
      <c r="UPB101" s="80"/>
      <c r="UPC101" s="80"/>
      <c r="UPD101" s="80"/>
      <c r="UPE101" s="80"/>
      <c r="UPF101" s="80"/>
      <c r="UPG101" s="80"/>
      <c r="UPH101" s="80"/>
      <c r="UPI101" s="80"/>
      <c r="UPJ101" s="80"/>
      <c r="UPK101" s="80"/>
      <c r="UPL101" s="80"/>
      <c r="UPM101" s="80"/>
      <c r="UPN101" s="80"/>
      <c r="UPO101" s="80"/>
      <c r="UPP101" s="80"/>
      <c r="UPQ101" s="80"/>
      <c r="UPR101" s="80"/>
      <c r="UPS101" s="80"/>
      <c r="UPT101" s="80"/>
      <c r="UPU101" s="80"/>
      <c r="UPV101" s="80"/>
      <c r="UPW101" s="80"/>
      <c r="UPX101" s="80"/>
      <c r="UPY101" s="80"/>
      <c r="UPZ101" s="80"/>
      <c r="UQA101" s="80"/>
      <c r="UQB101" s="80"/>
      <c r="UQC101" s="80"/>
      <c r="UQD101" s="80"/>
      <c r="UQE101" s="80"/>
      <c r="UQF101" s="80"/>
      <c r="UQG101" s="80"/>
      <c r="UQH101" s="80"/>
      <c r="UQI101" s="80"/>
      <c r="UQJ101" s="80"/>
      <c r="UQK101" s="80"/>
      <c r="UQL101" s="80"/>
      <c r="UQM101" s="80"/>
      <c r="UQN101" s="80"/>
      <c r="UQO101" s="80"/>
      <c r="UQP101" s="80"/>
      <c r="UQQ101" s="80"/>
      <c r="UQR101" s="80"/>
      <c r="UQS101" s="80"/>
      <c r="UQT101" s="80"/>
      <c r="UQU101" s="80"/>
      <c r="UQV101" s="80"/>
      <c r="UQW101" s="80"/>
      <c r="UQX101" s="80"/>
      <c r="UQY101" s="80"/>
      <c r="UQZ101" s="80"/>
      <c r="URA101" s="80"/>
      <c r="URB101" s="80"/>
      <c r="URC101" s="80"/>
      <c r="URD101" s="80"/>
      <c r="URE101" s="80"/>
      <c r="URF101" s="80"/>
      <c r="URG101" s="80"/>
      <c r="URH101" s="80"/>
      <c r="URI101" s="80"/>
      <c r="URJ101" s="80"/>
      <c r="URK101" s="80"/>
      <c r="URL101" s="80"/>
      <c r="URM101" s="80"/>
      <c r="URN101" s="80"/>
      <c r="URO101" s="80"/>
      <c r="URP101" s="80"/>
      <c r="URQ101" s="80"/>
      <c r="URR101" s="80"/>
      <c r="URS101" s="80"/>
      <c r="URT101" s="80"/>
      <c r="URU101" s="80"/>
      <c r="URV101" s="80"/>
      <c r="URW101" s="80"/>
      <c r="URX101" s="80"/>
      <c r="URY101" s="80"/>
      <c r="URZ101" s="80"/>
      <c r="USA101" s="80"/>
      <c r="USB101" s="80"/>
      <c r="USC101" s="80"/>
      <c r="USD101" s="80"/>
      <c r="USE101" s="80"/>
      <c r="USF101" s="80"/>
      <c r="USG101" s="80"/>
      <c r="USH101" s="80"/>
      <c r="USI101" s="80"/>
      <c r="USJ101" s="80"/>
      <c r="USK101" s="80"/>
      <c r="USL101" s="80"/>
      <c r="USM101" s="80"/>
      <c r="USN101" s="80"/>
      <c r="USO101" s="80"/>
      <c r="USP101" s="80"/>
      <c r="USQ101" s="80"/>
      <c r="USR101" s="80"/>
      <c r="USS101" s="80"/>
      <c r="UST101" s="80"/>
      <c r="USU101" s="80"/>
      <c r="USV101" s="80"/>
      <c r="USW101" s="80"/>
      <c r="USX101" s="80"/>
      <c r="USY101" s="80"/>
      <c r="USZ101" s="80"/>
      <c r="UTA101" s="80"/>
      <c r="UTB101" s="80"/>
      <c r="UTC101" s="80"/>
      <c r="UTD101" s="80"/>
      <c r="UTE101" s="80"/>
      <c r="UTF101" s="80"/>
      <c r="UTG101" s="80"/>
      <c r="UTH101" s="80"/>
      <c r="UTI101" s="80"/>
      <c r="UTJ101" s="80"/>
      <c r="UTK101" s="80"/>
      <c r="UTL101" s="80"/>
      <c r="UTM101" s="80"/>
      <c r="UTN101" s="80"/>
      <c r="UTO101" s="80"/>
      <c r="UTP101" s="80"/>
      <c r="UTQ101" s="80"/>
      <c r="UTR101" s="80"/>
      <c r="UTS101" s="80"/>
      <c r="UTT101" s="80"/>
      <c r="UTU101" s="80"/>
      <c r="UTV101" s="80"/>
      <c r="UTW101" s="80"/>
      <c r="UTX101" s="80"/>
      <c r="UTY101" s="80"/>
      <c r="UTZ101" s="80"/>
      <c r="UUA101" s="80"/>
      <c r="UUB101" s="80"/>
      <c r="UUC101" s="80"/>
      <c r="UUD101" s="80"/>
      <c r="UUE101" s="80"/>
      <c r="UUF101" s="80"/>
      <c r="UUG101" s="80"/>
      <c r="UUH101" s="80"/>
      <c r="UUI101" s="80"/>
      <c r="UUJ101" s="80"/>
      <c r="UUK101" s="80"/>
      <c r="UUL101" s="80"/>
      <c r="UUM101" s="80"/>
      <c r="UUN101" s="80"/>
      <c r="UUO101" s="80"/>
      <c r="UUP101" s="80"/>
      <c r="UUQ101" s="80"/>
      <c r="UUR101" s="80"/>
      <c r="UUS101" s="80"/>
      <c r="UUT101" s="80"/>
      <c r="UUU101" s="80"/>
      <c r="UUV101" s="80"/>
      <c r="UUW101" s="80"/>
      <c r="UUX101" s="80"/>
      <c r="UUY101" s="80"/>
      <c r="UUZ101" s="80"/>
      <c r="UVA101" s="80"/>
      <c r="UVB101" s="80"/>
      <c r="UVC101" s="80"/>
      <c r="UVD101" s="80"/>
      <c r="UVE101" s="80"/>
      <c r="UVF101" s="80"/>
      <c r="UVG101" s="80"/>
      <c r="UVH101" s="80"/>
      <c r="UVI101" s="80"/>
      <c r="UVJ101" s="80"/>
      <c r="UVK101" s="80"/>
      <c r="UVL101" s="80"/>
      <c r="UVM101" s="80"/>
      <c r="UVN101" s="80"/>
      <c r="UVO101" s="80"/>
      <c r="UVP101" s="80"/>
      <c r="UVQ101" s="80"/>
      <c r="UVR101" s="80"/>
      <c r="UVS101" s="80"/>
      <c r="UVT101" s="80"/>
      <c r="UVU101" s="80"/>
      <c r="UVV101" s="80"/>
      <c r="UVW101" s="80"/>
      <c r="UVX101" s="80"/>
      <c r="UVY101" s="80"/>
      <c r="UVZ101" s="80"/>
      <c r="UWA101" s="80"/>
      <c r="UWB101" s="80"/>
      <c r="UWC101" s="80"/>
      <c r="UWD101" s="80"/>
      <c r="UWE101" s="80"/>
      <c r="UWF101" s="80"/>
      <c r="UWG101" s="80"/>
      <c r="UWH101" s="80"/>
      <c r="UWI101" s="80"/>
      <c r="UWJ101" s="80"/>
      <c r="UWK101" s="80"/>
      <c r="UWL101" s="80"/>
      <c r="UWM101" s="80"/>
      <c r="UWN101" s="80"/>
      <c r="UWO101" s="80"/>
      <c r="UWP101" s="80"/>
      <c r="UWQ101" s="80"/>
      <c r="UWR101" s="80"/>
      <c r="UWS101" s="80"/>
      <c r="UWT101" s="80"/>
      <c r="UWU101" s="80"/>
      <c r="UWV101" s="80"/>
      <c r="UWW101" s="80"/>
      <c r="UWX101" s="80"/>
      <c r="UWY101" s="80"/>
      <c r="UWZ101" s="80"/>
      <c r="UXA101" s="80"/>
      <c r="UXB101" s="80"/>
      <c r="UXC101" s="80"/>
      <c r="UXD101" s="80"/>
      <c r="UXE101" s="80"/>
      <c r="UXF101" s="80"/>
      <c r="UXG101" s="80"/>
      <c r="UXH101" s="80"/>
      <c r="UXI101" s="80"/>
      <c r="UXJ101" s="80"/>
      <c r="UXK101" s="80"/>
      <c r="UXL101" s="80"/>
      <c r="UXM101" s="80"/>
      <c r="UXN101" s="80"/>
      <c r="UXO101" s="80"/>
      <c r="UXP101" s="80"/>
      <c r="UXQ101" s="80"/>
      <c r="UXR101" s="80"/>
      <c r="UXS101" s="80"/>
      <c r="UXT101" s="80"/>
      <c r="UXU101" s="80"/>
      <c r="UXV101" s="80"/>
      <c r="UXW101" s="80"/>
      <c r="UXX101" s="80"/>
      <c r="UXY101" s="80"/>
      <c r="UXZ101" s="80"/>
      <c r="UYA101" s="80"/>
      <c r="UYB101" s="80"/>
      <c r="UYC101" s="80"/>
      <c r="UYD101" s="80"/>
      <c r="UYE101" s="80"/>
      <c r="UYF101" s="80"/>
      <c r="UYG101" s="80"/>
      <c r="UYH101" s="80"/>
      <c r="UYI101" s="80"/>
      <c r="UYJ101" s="80"/>
      <c r="UYK101" s="80"/>
      <c r="UYL101" s="80"/>
      <c r="UYM101" s="80"/>
      <c r="UYN101" s="80"/>
      <c r="UYO101" s="80"/>
      <c r="UYP101" s="80"/>
      <c r="UYQ101" s="80"/>
      <c r="UYR101" s="80"/>
      <c r="UYS101" s="80"/>
      <c r="UYT101" s="80"/>
      <c r="UYU101" s="80"/>
      <c r="UYV101" s="80"/>
      <c r="UYW101" s="80"/>
      <c r="UYX101" s="80"/>
      <c r="UYY101" s="80"/>
      <c r="UYZ101" s="80"/>
      <c r="UZA101" s="80"/>
      <c r="UZB101" s="80"/>
      <c r="UZC101" s="80"/>
      <c r="UZD101" s="80"/>
      <c r="UZE101" s="80"/>
      <c r="UZF101" s="80"/>
      <c r="UZG101" s="80"/>
      <c r="UZH101" s="80"/>
      <c r="UZI101" s="80"/>
      <c r="UZJ101" s="80"/>
      <c r="UZK101" s="80"/>
      <c r="UZL101" s="80"/>
      <c r="UZM101" s="80"/>
      <c r="UZN101" s="80"/>
      <c r="UZO101" s="80"/>
      <c r="UZP101" s="80"/>
      <c r="UZQ101" s="80"/>
      <c r="UZR101" s="80"/>
      <c r="UZS101" s="80"/>
      <c r="UZT101" s="80"/>
      <c r="UZU101" s="80"/>
      <c r="UZV101" s="80"/>
      <c r="UZW101" s="80"/>
      <c r="UZX101" s="80"/>
      <c r="UZY101" s="80"/>
      <c r="UZZ101" s="80"/>
      <c r="VAA101" s="80"/>
      <c r="VAB101" s="80"/>
      <c r="VAC101" s="80"/>
      <c r="VAD101" s="80"/>
      <c r="VAE101" s="80"/>
      <c r="VAF101" s="80"/>
      <c r="VAG101" s="80"/>
      <c r="VAH101" s="80"/>
      <c r="VAI101" s="80"/>
      <c r="VAJ101" s="80"/>
      <c r="VAK101" s="80"/>
      <c r="VAL101" s="80"/>
      <c r="VAM101" s="80"/>
      <c r="VAN101" s="80"/>
      <c r="VAO101" s="80"/>
      <c r="VAP101" s="80"/>
      <c r="VAQ101" s="80"/>
      <c r="VAR101" s="80"/>
      <c r="VAS101" s="80"/>
      <c r="VAT101" s="80"/>
      <c r="VAU101" s="80"/>
      <c r="VAV101" s="80"/>
      <c r="VAW101" s="80"/>
      <c r="VAX101" s="80"/>
      <c r="VAY101" s="80"/>
      <c r="VAZ101" s="80"/>
      <c r="VBA101" s="80"/>
      <c r="VBB101" s="80"/>
      <c r="VBC101" s="80"/>
      <c r="VBD101" s="80"/>
      <c r="VBE101" s="80"/>
      <c r="VBF101" s="80"/>
      <c r="VBG101" s="80"/>
      <c r="VBH101" s="80"/>
      <c r="VBI101" s="80"/>
      <c r="VBJ101" s="80"/>
      <c r="VBK101" s="80"/>
      <c r="VBL101" s="80"/>
      <c r="VBM101" s="80"/>
      <c r="VBN101" s="80"/>
      <c r="VBO101" s="80"/>
      <c r="VBP101" s="80"/>
      <c r="VBQ101" s="80"/>
      <c r="VBR101" s="80"/>
      <c r="VBS101" s="80"/>
      <c r="VBT101" s="80"/>
      <c r="VBU101" s="80"/>
      <c r="VBV101" s="80"/>
      <c r="VBW101" s="80"/>
      <c r="VBX101" s="80"/>
      <c r="VBY101" s="80"/>
      <c r="VBZ101" s="80"/>
      <c r="VCA101" s="80"/>
      <c r="VCB101" s="80"/>
      <c r="VCC101" s="80"/>
      <c r="VCD101" s="80"/>
      <c r="VCE101" s="80"/>
      <c r="VCF101" s="80"/>
      <c r="VCG101" s="80"/>
      <c r="VCH101" s="80"/>
      <c r="VCI101" s="80"/>
      <c r="VCJ101" s="80"/>
      <c r="VCK101" s="80"/>
      <c r="VCL101" s="80"/>
      <c r="VCM101" s="80"/>
      <c r="VCN101" s="80"/>
      <c r="VCO101" s="80"/>
      <c r="VCP101" s="80"/>
      <c r="VCQ101" s="80"/>
      <c r="VCR101" s="80"/>
      <c r="VCS101" s="80"/>
      <c r="VCT101" s="80"/>
      <c r="VCU101" s="80"/>
      <c r="VCV101" s="80"/>
      <c r="VCW101" s="80"/>
      <c r="VCX101" s="80"/>
      <c r="VCY101" s="80"/>
      <c r="VCZ101" s="80"/>
      <c r="VDA101" s="80"/>
      <c r="VDB101" s="80"/>
      <c r="VDC101" s="80"/>
      <c r="VDD101" s="80"/>
      <c r="VDE101" s="80"/>
      <c r="VDF101" s="80"/>
      <c r="VDG101" s="80"/>
      <c r="VDH101" s="80"/>
      <c r="VDI101" s="80"/>
      <c r="VDJ101" s="80"/>
      <c r="VDK101" s="80"/>
      <c r="VDL101" s="80"/>
      <c r="VDM101" s="80"/>
      <c r="VDN101" s="80"/>
      <c r="VDO101" s="80"/>
      <c r="VDP101" s="80"/>
      <c r="VDQ101" s="80"/>
      <c r="VDR101" s="80"/>
      <c r="VDS101" s="80"/>
      <c r="VDT101" s="80"/>
      <c r="VDU101" s="80"/>
      <c r="VDV101" s="80"/>
      <c r="VDW101" s="80"/>
      <c r="VDX101" s="80"/>
      <c r="VDY101" s="80"/>
      <c r="VDZ101" s="80"/>
      <c r="VEA101" s="80"/>
      <c r="VEB101" s="80"/>
      <c r="VEC101" s="80"/>
      <c r="VED101" s="80"/>
      <c r="VEE101" s="80"/>
      <c r="VEF101" s="80"/>
      <c r="VEG101" s="80"/>
      <c r="VEH101" s="80"/>
      <c r="VEI101" s="80"/>
      <c r="VEJ101" s="80"/>
      <c r="VEK101" s="80"/>
      <c r="VEL101" s="80"/>
      <c r="VEM101" s="80"/>
      <c r="VEN101" s="80"/>
      <c r="VEO101" s="80"/>
      <c r="VEP101" s="80"/>
      <c r="VEQ101" s="80"/>
      <c r="VER101" s="80"/>
      <c r="VES101" s="80"/>
      <c r="VET101" s="80"/>
      <c r="VEU101" s="80"/>
      <c r="VEV101" s="80"/>
      <c r="VEW101" s="80"/>
      <c r="VEX101" s="80"/>
      <c r="VEY101" s="80"/>
      <c r="VEZ101" s="80"/>
      <c r="VFA101" s="80"/>
      <c r="VFB101" s="80"/>
      <c r="VFC101" s="80"/>
      <c r="VFD101" s="80"/>
      <c r="VFE101" s="80"/>
      <c r="VFF101" s="80"/>
      <c r="VFG101" s="80"/>
      <c r="VFH101" s="80"/>
      <c r="VFI101" s="80"/>
      <c r="VFJ101" s="80"/>
      <c r="VFK101" s="80"/>
      <c r="VFL101" s="80"/>
      <c r="VFM101" s="80"/>
      <c r="VFN101" s="80"/>
      <c r="VFO101" s="80"/>
      <c r="VFP101" s="80"/>
      <c r="VFQ101" s="80"/>
      <c r="VFR101" s="80"/>
      <c r="VFS101" s="80"/>
      <c r="VFT101" s="80"/>
      <c r="VFU101" s="80"/>
      <c r="VFV101" s="80"/>
      <c r="VFW101" s="80"/>
      <c r="VFX101" s="80"/>
      <c r="VFY101" s="80"/>
      <c r="VFZ101" s="80"/>
      <c r="VGA101" s="80"/>
      <c r="VGB101" s="80"/>
      <c r="VGC101" s="80"/>
      <c r="VGD101" s="80"/>
      <c r="VGE101" s="80"/>
      <c r="VGF101" s="80"/>
      <c r="VGG101" s="80"/>
      <c r="VGH101" s="80"/>
      <c r="VGI101" s="80"/>
      <c r="VGJ101" s="80"/>
      <c r="VGK101" s="80"/>
      <c r="VGL101" s="80"/>
      <c r="VGM101" s="80"/>
      <c r="VGN101" s="80"/>
      <c r="VGO101" s="80"/>
      <c r="VGP101" s="80"/>
      <c r="VGQ101" s="80"/>
      <c r="VGR101" s="80"/>
      <c r="VGS101" s="80"/>
      <c r="VGT101" s="80"/>
      <c r="VGU101" s="80"/>
      <c r="VGV101" s="80"/>
      <c r="VGW101" s="80"/>
      <c r="VGX101" s="80"/>
      <c r="VGY101" s="80"/>
      <c r="VGZ101" s="80"/>
      <c r="VHA101" s="80"/>
      <c r="VHB101" s="80"/>
      <c r="VHC101" s="80"/>
      <c r="VHD101" s="80"/>
      <c r="VHE101" s="80"/>
      <c r="VHF101" s="80"/>
      <c r="VHG101" s="80"/>
      <c r="VHH101" s="80"/>
      <c r="VHI101" s="80"/>
      <c r="VHJ101" s="80"/>
      <c r="VHK101" s="80"/>
      <c r="VHL101" s="80"/>
      <c r="VHM101" s="80"/>
      <c r="VHN101" s="80"/>
      <c r="VHO101" s="80"/>
      <c r="VHP101" s="80"/>
      <c r="VHQ101" s="80"/>
      <c r="VHR101" s="80"/>
      <c r="VHS101" s="80"/>
      <c r="VHT101" s="80"/>
      <c r="VHU101" s="80"/>
      <c r="VHV101" s="80"/>
      <c r="VHW101" s="80"/>
      <c r="VHX101" s="80"/>
      <c r="VHY101" s="80"/>
      <c r="VHZ101" s="80"/>
      <c r="VIA101" s="80"/>
      <c r="VIB101" s="80"/>
      <c r="VIC101" s="80"/>
      <c r="VID101" s="80"/>
      <c r="VIE101" s="80"/>
      <c r="VIF101" s="80"/>
      <c r="VIG101" s="80"/>
      <c r="VIH101" s="80"/>
      <c r="VII101" s="80"/>
      <c r="VIJ101" s="80"/>
      <c r="VIK101" s="80"/>
      <c r="VIL101" s="80"/>
      <c r="VIM101" s="80"/>
      <c r="VIN101" s="80"/>
      <c r="VIO101" s="80"/>
      <c r="VIP101" s="80"/>
      <c r="VIQ101" s="80"/>
      <c r="VIR101" s="80"/>
      <c r="VIS101" s="80"/>
      <c r="VIT101" s="80"/>
      <c r="VIU101" s="80"/>
      <c r="VIV101" s="80"/>
      <c r="VIW101" s="80"/>
      <c r="VIX101" s="80"/>
      <c r="VIY101" s="80"/>
      <c r="VIZ101" s="80"/>
      <c r="VJA101" s="80"/>
      <c r="VJB101" s="80"/>
      <c r="VJC101" s="80"/>
      <c r="VJD101" s="80"/>
      <c r="VJE101" s="80"/>
      <c r="VJF101" s="80"/>
      <c r="VJG101" s="80"/>
      <c r="VJH101" s="80"/>
      <c r="VJI101" s="80"/>
      <c r="VJJ101" s="80"/>
      <c r="VJK101" s="80"/>
      <c r="VJL101" s="80"/>
      <c r="VJM101" s="80"/>
      <c r="VJN101" s="80"/>
      <c r="VJO101" s="80"/>
      <c r="VJP101" s="80"/>
      <c r="VJQ101" s="80"/>
      <c r="VJR101" s="80"/>
      <c r="VJS101" s="80"/>
      <c r="VJT101" s="80"/>
      <c r="VJU101" s="80"/>
      <c r="VJV101" s="80"/>
      <c r="VJW101" s="80"/>
      <c r="VJX101" s="80"/>
      <c r="VJY101" s="80"/>
      <c r="VJZ101" s="80"/>
      <c r="VKA101" s="80"/>
      <c r="VKB101" s="80"/>
      <c r="VKC101" s="80"/>
      <c r="VKD101" s="80"/>
      <c r="VKE101" s="80"/>
      <c r="VKF101" s="80"/>
      <c r="VKG101" s="80"/>
      <c r="VKH101" s="80"/>
      <c r="VKI101" s="80"/>
      <c r="VKJ101" s="80"/>
      <c r="VKK101" s="80"/>
      <c r="VKL101" s="80"/>
      <c r="VKM101" s="80"/>
      <c r="VKN101" s="80"/>
      <c r="VKO101" s="80"/>
      <c r="VKP101" s="80"/>
      <c r="VKQ101" s="80"/>
      <c r="VKR101" s="80"/>
      <c r="VKS101" s="80"/>
      <c r="VKT101" s="80"/>
      <c r="VKU101" s="80"/>
      <c r="VKV101" s="80"/>
      <c r="VKW101" s="80"/>
      <c r="VKX101" s="80"/>
      <c r="VKY101" s="80"/>
      <c r="VKZ101" s="80"/>
      <c r="VLA101" s="80"/>
      <c r="VLB101" s="80"/>
      <c r="VLC101" s="80"/>
      <c r="VLD101" s="80"/>
      <c r="VLE101" s="80"/>
      <c r="VLF101" s="80"/>
      <c r="VLG101" s="80"/>
      <c r="VLH101" s="80"/>
      <c r="VLI101" s="80"/>
      <c r="VLJ101" s="80"/>
      <c r="VLK101" s="80"/>
      <c r="VLL101" s="80"/>
      <c r="VLM101" s="80"/>
      <c r="VLN101" s="80"/>
      <c r="VLO101" s="80"/>
      <c r="VLP101" s="80"/>
      <c r="VLQ101" s="80"/>
      <c r="VLR101" s="80"/>
      <c r="VLS101" s="80"/>
      <c r="VLT101" s="80"/>
      <c r="VLU101" s="80"/>
      <c r="VLV101" s="80"/>
      <c r="VLW101" s="80"/>
      <c r="VLX101" s="80"/>
      <c r="VLY101" s="80"/>
      <c r="VLZ101" s="80"/>
      <c r="VMA101" s="80"/>
      <c r="VMB101" s="80"/>
      <c r="VMC101" s="80"/>
      <c r="VMD101" s="80"/>
      <c r="VME101" s="80"/>
      <c r="VMF101" s="80"/>
      <c r="VMG101" s="80"/>
      <c r="VMH101" s="80"/>
      <c r="VMI101" s="80"/>
      <c r="VMJ101" s="80"/>
      <c r="VMK101" s="80"/>
      <c r="VML101" s="80"/>
      <c r="VMM101" s="80"/>
      <c r="VMN101" s="80"/>
      <c r="VMO101" s="80"/>
      <c r="VMP101" s="80"/>
      <c r="VMQ101" s="80"/>
      <c r="VMR101" s="80"/>
      <c r="VMS101" s="80"/>
      <c r="VMT101" s="80"/>
      <c r="VMU101" s="80"/>
      <c r="VMV101" s="80"/>
      <c r="VMW101" s="80"/>
      <c r="VMX101" s="80"/>
      <c r="VMY101" s="80"/>
      <c r="VMZ101" s="80"/>
      <c r="VNA101" s="80"/>
      <c r="VNB101" s="80"/>
      <c r="VNC101" s="80"/>
      <c r="VND101" s="80"/>
      <c r="VNE101" s="80"/>
      <c r="VNF101" s="80"/>
      <c r="VNG101" s="80"/>
      <c r="VNH101" s="80"/>
      <c r="VNI101" s="80"/>
      <c r="VNJ101" s="80"/>
      <c r="VNK101" s="80"/>
      <c r="VNL101" s="80"/>
      <c r="VNM101" s="80"/>
      <c r="VNN101" s="80"/>
      <c r="VNO101" s="80"/>
      <c r="VNP101" s="80"/>
      <c r="VNQ101" s="80"/>
      <c r="VNR101" s="80"/>
      <c r="VNS101" s="80"/>
      <c r="VNT101" s="80"/>
      <c r="VNU101" s="80"/>
      <c r="VNV101" s="80"/>
      <c r="VNW101" s="80"/>
      <c r="VNX101" s="80"/>
      <c r="VNY101" s="80"/>
      <c r="VNZ101" s="80"/>
      <c r="VOA101" s="80"/>
      <c r="VOB101" s="80"/>
      <c r="VOC101" s="80"/>
      <c r="VOD101" s="80"/>
      <c r="VOE101" s="80"/>
      <c r="VOF101" s="80"/>
      <c r="VOG101" s="80"/>
      <c r="VOH101" s="80"/>
      <c r="VOI101" s="80"/>
      <c r="VOJ101" s="80"/>
      <c r="VOK101" s="80"/>
      <c r="VOL101" s="80"/>
      <c r="VOM101" s="80"/>
      <c r="VON101" s="80"/>
      <c r="VOO101" s="80"/>
      <c r="VOP101" s="80"/>
      <c r="VOQ101" s="80"/>
      <c r="VOR101" s="80"/>
      <c r="VOS101" s="80"/>
      <c r="VOT101" s="80"/>
      <c r="VOU101" s="80"/>
      <c r="VOV101" s="80"/>
      <c r="VOW101" s="80"/>
      <c r="VOX101" s="80"/>
      <c r="VOY101" s="80"/>
      <c r="VOZ101" s="80"/>
      <c r="VPA101" s="80"/>
      <c r="VPB101" s="80"/>
      <c r="VPC101" s="80"/>
      <c r="VPD101" s="80"/>
      <c r="VPE101" s="80"/>
      <c r="VPF101" s="80"/>
      <c r="VPG101" s="80"/>
      <c r="VPH101" s="80"/>
      <c r="VPI101" s="80"/>
      <c r="VPJ101" s="80"/>
      <c r="VPK101" s="80"/>
      <c r="VPL101" s="80"/>
      <c r="VPM101" s="80"/>
      <c r="VPN101" s="80"/>
      <c r="VPO101" s="80"/>
      <c r="VPP101" s="80"/>
      <c r="VPQ101" s="80"/>
      <c r="VPR101" s="80"/>
      <c r="VPS101" s="80"/>
      <c r="VPT101" s="80"/>
      <c r="VPU101" s="80"/>
      <c r="VPV101" s="80"/>
      <c r="VPW101" s="80"/>
      <c r="VPX101" s="80"/>
      <c r="VPY101" s="80"/>
      <c r="VPZ101" s="80"/>
      <c r="VQA101" s="80"/>
      <c r="VQB101" s="80"/>
      <c r="VQC101" s="80"/>
      <c r="VQD101" s="80"/>
      <c r="VQE101" s="80"/>
      <c r="VQF101" s="80"/>
      <c r="VQG101" s="80"/>
      <c r="VQH101" s="80"/>
      <c r="VQI101" s="80"/>
      <c r="VQJ101" s="80"/>
      <c r="VQK101" s="80"/>
      <c r="VQL101" s="80"/>
      <c r="VQM101" s="80"/>
      <c r="VQN101" s="80"/>
      <c r="VQO101" s="80"/>
      <c r="VQP101" s="80"/>
      <c r="VQQ101" s="80"/>
      <c r="VQR101" s="80"/>
      <c r="VQS101" s="80"/>
      <c r="VQT101" s="80"/>
      <c r="VQU101" s="80"/>
      <c r="VQV101" s="80"/>
      <c r="VQW101" s="80"/>
      <c r="VQX101" s="80"/>
      <c r="VQY101" s="80"/>
      <c r="VQZ101" s="80"/>
      <c r="VRA101" s="80"/>
      <c r="VRB101" s="80"/>
      <c r="VRC101" s="80"/>
      <c r="VRD101" s="80"/>
      <c r="VRE101" s="80"/>
      <c r="VRF101" s="80"/>
      <c r="VRG101" s="80"/>
      <c r="VRH101" s="80"/>
      <c r="VRI101" s="80"/>
      <c r="VRJ101" s="80"/>
      <c r="VRK101" s="80"/>
      <c r="VRL101" s="80"/>
      <c r="VRM101" s="80"/>
      <c r="VRN101" s="80"/>
      <c r="VRO101" s="80"/>
      <c r="VRP101" s="80"/>
      <c r="VRQ101" s="80"/>
      <c r="VRR101" s="80"/>
      <c r="VRS101" s="80"/>
      <c r="VRT101" s="80"/>
      <c r="VRU101" s="80"/>
      <c r="VRV101" s="80"/>
      <c r="VRW101" s="80"/>
      <c r="VRX101" s="80"/>
      <c r="VRY101" s="80"/>
      <c r="VRZ101" s="80"/>
      <c r="VSA101" s="80"/>
      <c r="VSB101" s="80"/>
      <c r="VSC101" s="80"/>
      <c r="VSD101" s="80"/>
      <c r="VSE101" s="80"/>
      <c r="VSF101" s="80"/>
      <c r="VSG101" s="80"/>
      <c r="VSH101" s="80"/>
      <c r="VSI101" s="80"/>
      <c r="VSJ101" s="80"/>
      <c r="VSK101" s="80"/>
      <c r="VSL101" s="80"/>
      <c r="VSM101" s="80"/>
      <c r="VSN101" s="80"/>
      <c r="VSO101" s="80"/>
      <c r="VSP101" s="80"/>
      <c r="VSQ101" s="80"/>
      <c r="VSR101" s="80"/>
      <c r="VSS101" s="80"/>
      <c r="VST101" s="80"/>
      <c r="VSU101" s="80"/>
      <c r="VSV101" s="80"/>
      <c r="VSW101" s="80"/>
      <c r="VSX101" s="80"/>
      <c r="VSY101" s="80"/>
      <c r="VSZ101" s="80"/>
      <c r="VTA101" s="80"/>
      <c r="VTB101" s="80"/>
      <c r="VTC101" s="80"/>
      <c r="VTD101" s="80"/>
      <c r="VTE101" s="80"/>
      <c r="VTF101" s="80"/>
      <c r="VTG101" s="80"/>
      <c r="VTH101" s="80"/>
      <c r="VTI101" s="80"/>
      <c r="VTJ101" s="80"/>
      <c r="VTK101" s="80"/>
      <c r="VTL101" s="80"/>
      <c r="VTM101" s="80"/>
      <c r="VTN101" s="80"/>
      <c r="VTO101" s="80"/>
      <c r="VTP101" s="80"/>
      <c r="VTQ101" s="80"/>
      <c r="VTR101" s="80"/>
      <c r="VTS101" s="80"/>
      <c r="VTT101" s="80"/>
      <c r="VTU101" s="80"/>
      <c r="VTV101" s="80"/>
      <c r="VTW101" s="80"/>
      <c r="VTX101" s="80"/>
      <c r="VTY101" s="80"/>
      <c r="VTZ101" s="80"/>
      <c r="VUA101" s="80"/>
      <c r="VUB101" s="80"/>
      <c r="VUC101" s="80"/>
      <c r="VUD101" s="80"/>
      <c r="VUE101" s="80"/>
      <c r="VUF101" s="80"/>
      <c r="VUG101" s="80"/>
      <c r="VUH101" s="80"/>
      <c r="VUI101" s="80"/>
      <c r="VUJ101" s="80"/>
      <c r="VUK101" s="80"/>
      <c r="VUL101" s="80"/>
      <c r="VUM101" s="80"/>
      <c r="VUN101" s="80"/>
      <c r="VUO101" s="80"/>
      <c r="VUP101" s="80"/>
      <c r="VUQ101" s="80"/>
      <c r="VUR101" s="80"/>
      <c r="VUS101" s="80"/>
      <c r="VUT101" s="80"/>
      <c r="VUU101" s="80"/>
      <c r="VUV101" s="80"/>
      <c r="VUW101" s="80"/>
      <c r="VUX101" s="80"/>
      <c r="VUY101" s="80"/>
      <c r="VUZ101" s="80"/>
      <c r="VVA101" s="80"/>
      <c r="VVB101" s="80"/>
      <c r="VVC101" s="80"/>
      <c r="VVD101" s="80"/>
      <c r="VVE101" s="80"/>
      <c r="VVF101" s="80"/>
      <c r="VVG101" s="80"/>
      <c r="VVH101" s="80"/>
      <c r="VVI101" s="80"/>
      <c r="VVJ101" s="80"/>
      <c r="VVK101" s="80"/>
      <c r="VVL101" s="80"/>
      <c r="VVM101" s="80"/>
      <c r="VVN101" s="80"/>
      <c r="VVO101" s="80"/>
      <c r="VVP101" s="80"/>
      <c r="VVQ101" s="80"/>
      <c r="VVR101" s="80"/>
      <c r="VVS101" s="80"/>
      <c r="VVT101" s="80"/>
      <c r="VVU101" s="80"/>
      <c r="VVV101" s="80"/>
      <c r="VVW101" s="80"/>
      <c r="VVX101" s="80"/>
      <c r="VVY101" s="80"/>
      <c r="VVZ101" s="80"/>
      <c r="VWA101" s="80"/>
      <c r="VWB101" s="80"/>
      <c r="VWC101" s="80"/>
      <c r="VWD101" s="80"/>
      <c r="VWE101" s="80"/>
      <c r="VWF101" s="80"/>
      <c r="VWG101" s="80"/>
      <c r="VWH101" s="80"/>
      <c r="VWI101" s="80"/>
      <c r="VWJ101" s="80"/>
      <c r="VWK101" s="80"/>
      <c r="VWL101" s="80"/>
      <c r="VWM101" s="80"/>
      <c r="VWN101" s="80"/>
      <c r="VWO101" s="80"/>
      <c r="VWP101" s="80"/>
      <c r="VWQ101" s="80"/>
      <c r="VWR101" s="80"/>
      <c r="VWS101" s="80"/>
      <c r="VWT101" s="80"/>
      <c r="VWU101" s="80"/>
      <c r="VWV101" s="80"/>
      <c r="VWW101" s="80"/>
      <c r="VWX101" s="80"/>
      <c r="VWY101" s="80"/>
      <c r="VWZ101" s="80"/>
      <c r="VXA101" s="80"/>
      <c r="VXB101" s="80"/>
      <c r="VXC101" s="80"/>
      <c r="VXD101" s="80"/>
      <c r="VXE101" s="80"/>
      <c r="VXF101" s="80"/>
      <c r="VXG101" s="80"/>
      <c r="VXH101" s="80"/>
      <c r="VXI101" s="80"/>
      <c r="VXJ101" s="80"/>
      <c r="VXK101" s="80"/>
      <c r="VXL101" s="80"/>
      <c r="VXM101" s="80"/>
      <c r="VXN101" s="80"/>
      <c r="VXO101" s="80"/>
      <c r="VXP101" s="80"/>
      <c r="VXQ101" s="80"/>
      <c r="VXR101" s="80"/>
      <c r="VXS101" s="80"/>
      <c r="VXT101" s="80"/>
      <c r="VXU101" s="80"/>
      <c r="VXV101" s="80"/>
      <c r="VXW101" s="80"/>
      <c r="VXX101" s="80"/>
      <c r="VXY101" s="80"/>
      <c r="VXZ101" s="80"/>
      <c r="VYA101" s="80"/>
      <c r="VYB101" s="80"/>
      <c r="VYC101" s="80"/>
      <c r="VYD101" s="80"/>
      <c r="VYE101" s="80"/>
      <c r="VYF101" s="80"/>
      <c r="VYG101" s="80"/>
      <c r="VYH101" s="80"/>
      <c r="VYI101" s="80"/>
      <c r="VYJ101" s="80"/>
      <c r="VYK101" s="80"/>
      <c r="VYL101" s="80"/>
      <c r="VYM101" s="80"/>
      <c r="VYN101" s="80"/>
      <c r="VYO101" s="80"/>
      <c r="VYP101" s="80"/>
      <c r="VYQ101" s="80"/>
      <c r="VYR101" s="80"/>
      <c r="VYS101" s="80"/>
      <c r="VYT101" s="80"/>
      <c r="VYU101" s="80"/>
      <c r="VYV101" s="80"/>
      <c r="VYW101" s="80"/>
      <c r="VYX101" s="80"/>
      <c r="VYY101" s="80"/>
      <c r="VYZ101" s="80"/>
      <c r="VZA101" s="80"/>
      <c r="VZB101" s="80"/>
      <c r="VZC101" s="80"/>
      <c r="VZD101" s="80"/>
      <c r="VZE101" s="80"/>
      <c r="VZF101" s="80"/>
      <c r="VZG101" s="80"/>
      <c r="VZH101" s="80"/>
      <c r="VZI101" s="80"/>
      <c r="VZJ101" s="80"/>
      <c r="VZK101" s="80"/>
      <c r="VZL101" s="80"/>
      <c r="VZM101" s="80"/>
      <c r="VZN101" s="80"/>
      <c r="VZO101" s="80"/>
      <c r="VZP101" s="80"/>
      <c r="VZQ101" s="80"/>
      <c r="VZR101" s="80"/>
      <c r="VZS101" s="80"/>
      <c r="VZT101" s="80"/>
      <c r="VZU101" s="80"/>
      <c r="VZV101" s="80"/>
      <c r="VZW101" s="80"/>
      <c r="VZX101" s="80"/>
      <c r="VZY101" s="80"/>
      <c r="VZZ101" s="80"/>
      <c r="WAA101" s="80"/>
      <c r="WAB101" s="80"/>
      <c r="WAC101" s="80"/>
      <c r="WAD101" s="80"/>
      <c r="WAE101" s="80"/>
      <c r="WAF101" s="80"/>
      <c r="WAG101" s="80"/>
      <c r="WAH101" s="80"/>
      <c r="WAI101" s="80"/>
      <c r="WAJ101" s="80"/>
      <c r="WAK101" s="80"/>
      <c r="WAL101" s="80"/>
      <c r="WAM101" s="80"/>
      <c r="WAN101" s="80"/>
      <c r="WAO101" s="80"/>
      <c r="WAP101" s="80"/>
      <c r="WAQ101" s="80"/>
      <c r="WAR101" s="80"/>
      <c r="WAS101" s="80"/>
      <c r="WAT101" s="80"/>
      <c r="WAU101" s="80"/>
      <c r="WAV101" s="80"/>
      <c r="WAW101" s="80"/>
      <c r="WAX101" s="80"/>
      <c r="WAY101" s="80"/>
      <c r="WAZ101" s="80"/>
      <c r="WBA101" s="80"/>
      <c r="WBB101" s="80"/>
      <c r="WBC101" s="80"/>
      <c r="WBD101" s="80"/>
      <c r="WBE101" s="80"/>
      <c r="WBF101" s="80"/>
      <c r="WBG101" s="80"/>
      <c r="WBH101" s="80"/>
      <c r="WBI101" s="80"/>
      <c r="WBJ101" s="80"/>
      <c r="WBK101" s="80"/>
      <c r="WBL101" s="80"/>
      <c r="WBM101" s="80"/>
      <c r="WBN101" s="80"/>
      <c r="WBO101" s="80"/>
      <c r="WBP101" s="80"/>
      <c r="WBQ101" s="80"/>
      <c r="WBR101" s="80"/>
      <c r="WBS101" s="80"/>
      <c r="WBT101" s="80"/>
      <c r="WBU101" s="80"/>
      <c r="WBV101" s="80"/>
      <c r="WBW101" s="80"/>
      <c r="WBX101" s="80"/>
      <c r="WBY101" s="80"/>
      <c r="WBZ101" s="80"/>
      <c r="WCA101" s="80"/>
      <c r="WCB101" s="80"/>
      <c r="WCC101" s="80"/>
      <c r="WCD101" s="80"/>
      <c r="WCE101" s="80"/>
      <c r="WCF101" s="80"/>
      <c r="WCG101" s="80"/>
      <c r="WCH101" s="80"/>
      <c r="WCI101" s="80"/>
      <c r="WCJ101" s="80"/>
      <c r="WCK101" s="80"/>
      <c r="WCL101" s="80"/>
      <c r="WCM101" s="80"/>
      <c r="WCN101" s="80"/>
      <c r="WCO101" s="80"/>
      <c r="WCP101" s="80"/>
      <c r="WCQ101" s="80"/>
      <c r="WCR101" s="80"/>
      <c r="WCS101" s="80"/>
      <c r="WCT101" s="80"/>
      <c r="WCU101" s="80"/>
      <c r="WCV101" s="80"/>
      <c r="WCW101" s="80"/>
      <c r="WCX101" s="80"/>
      <c r="WCY101" s="80"/>
      <c r="WCZ101" s="80"/>
      <c r="WDA101" s="80"/>
      <c r="WDB101" s="80"/>
      <c r="WDC101" s="80"/>
      <c r="WDD101" s="80"/>
      <c r="WDE101" s="80"/>
      <c r="WDF101" s="80"/>
      <c r="WDG101" s="80"/>
      <c r="WDH101" s="80"/>
      <c r="WDI101" s="80"/>
      <c r="WDJ101" s="80"/>
      <c r="WDK101" s="80"/>
      <c r="WDL101" s="80"/>
      <c r="WDM101" s="80"/>
      <c r="WDN101" s="80"/>
      <c r="WDO101" s="80"/>
      <c r="WDP101" s="80"/>
      <c r="WDQ101" s="80"/>
      <c r="WDR101" s="80"/>
      <c r="WDS101" s="80"/>
      <c r="WDT101" s="80"/>
      <c r="WDU101" s="80"/>
      <c r="WDV101" s="80"/>
      <c r="WDW101" s="80"/>
      <c r="WDX101" s="80"/>
      <c r="WDY101" s="80"/>
      <c r="WDZ101" s="80"/>
      <c r="WEA101" s="80"/>
      <c r="WEB101" s="80"/>
      <c r="WEC101" s="80"/>
      <c r="WED101" s="80"/>
      <c r="WEE101" s="80"/>
      <c r="WEF101" s="80"/>
      <c r="WEG101" s="80"/>
      <c r="WEH101" s="80"/>
      <c r="WEI101" s="80"/>
      <c r="WEJ101" s="80"/>
      <c r="WEK101" s="80"/>
      <c r="WEL101" s="80"/>
      <c r="WEM101" s="80"/>
      <c r="WEN101" s="80"/>
      <c r="WEO101" s="80"/>
      <c r="WEP101" s="80"/>
      <c r="WEQ101" s="80"/>
      <c r="WER101" s="80"/>
      <c r="WES101" s="80"/>
      <c r="WET101" s="80"/>
      <c r="WEU101" s="80"/>
      <c r="WEV101" s="80"/>
      <c r="WEW101" s="80"/>
      <c r="WEX101" s="80"/>
      <c r="WEY101" s="80"/>
      <c r="WEZ101" s="80"/>
      <c r="WFA101" s="80"/>
      <c r="WFB101" s="80"/>
      <c r="WFC101" s="80"/>
      <c r="WFD101" s="80"/>
      <c r="WFE101" s="80"/>
      <c r="WFF101" s="80"/>
      <c r="WFG101" s="80"/>
      <c r="WFH101" s="80"/>
      <c r="WFI101" s="80"/>
      <c r="WFJ101" s="80"/>
      <c r="WFK101" s="80"/>
      <c r="WFL101" s="80"/>
      <c r="WFM101" s="80"/>
      <c r="WFN101" s="80"/>
      <c r="WFO101" s="80"/>
      <c r="WFP101" s="80"/>
      <c r="WFQ101" s="80"/>
      <c r="WFR101" s="80"/>
      <c r="WFS101" s="80"/>
      <c r="WFT101" s="80"/>
      <c r="WFU101" s="80"/>
      <c r="WFV101" s="80"/>
      <c r="WFW101" s="80"/>
      <c r="WFX101" s="80"/>
      <c r="WFY101" s="80"/>
      <c r="WFZ101" s="80"/>
      <c r="WGA101" s="80"/>
      <c r="WGB101" s="80"/>
      <c r="WGC101" s="80"/>
      <c r="WGD101" s="80"/>
      <c r="WGE101" s="80"/>
      <c r="WGF101" s="80"/>
      <c r="WGG101" s="80"/>
      <c r="WGH101" s="80"/>
      <c r="WGI101" s="80"/>
      <c r="WGJ101" s="80"/>
      <c r="WGK101" s="80"/>
      <c r="WGL101" s="80"/>
      <c r="WGM101" s="80"/>
      <c r="WGN101" s="80"/>
      <c r="WGO101" s="80"/>
      <c r="WGP101" s="80"/>
      <c r="WGQ101" s="80"/>
      <c r="WGR101" s="80"/>
      <c r="WGS101" s="80"/>
      <c r="WGT101" s="80"/>
      <c r="WGU101" s="80"/>
      <c r="WGV101" s="80"/>
      <c r="WGW101" s="80"/>
      <c r="WGX101" s="80"/>
      <c r="WGY101" s="80"/>
      <c r="WGZ101" s="80"/>
      <c r="WHA101" s="80"/>
      <c r="WHB101" s="80"/>
      <c r="WHC101" s="80"/>
      <c r="WHD101" s="80"/>
      <c r="WHE101" s="80"/>
      <c r="WHF101" s="80"/>
      <c r="WHG101" s="80"/>
      <c r="WHH101" s="80"/>
      <c r="WHI101" s="80"/>
      <c r="WHJ101" s="80"/>
      <c r="WHK101" s="80"/>
      <c r="WHL101" s="80"/>
      <c r="WHM101" s="80"/>
      <c r="WHN101" s="80"/>
      <c r="WHO101" s="80"/>
      <c r="WHP101" s="80"/>
      <c r="WHQ101" s="80"/>
      <c r="WHR101" s="80"/>
      <c r="WHS101" s="80"/>
      <c r="WHT101" s="80"/>
      <c r="WHU101" s="80"/>
      <c r="WHV101" s="80"/>
      <c r="WHW101" s="80"/>
      <c r="WHX101" s="80"/>
      <c r="WHY101" s="80"/>
      <c r="WHZ101" s="80"/>
      <c r="WIA101" s="80"/>
      <c r="WIB101" s="80"/>
      <c r="WIC101" s="80"/>
      <c r="WID101" s="80"/>
      <c r="WIE101" s="80"/>
      <c r="WIF101" s="80"/>
      <c r="WIG101" s="80"/>
      <c r="WIH101" s="80"/>
      <c r="WII101" s="80"/>
      <c r="WIJ101" s="80"/>
      <c r="WIK101" s="80"/>
      <c r="WIL101" s="80"/>
      <c r="WIM101" s="80"/>
      <c r="WIN101" s="80"/>
      <c r="WIO101" s="80"/>
      <c r="WIP101" s="80"/>
      <c r="WIQ101" s="80"/>
      <c r="WIR101" s="80"/>
      <c r="WIS101" s="80"/>
      <c r="WIT101" s="80"/>
      <c r="WIU101" s="80"/>
      <c r="WIV101" s="80"/>
      <c r="WIW101" s="80"/>
      <c r="WIX101" s="80"/>
      <c r="WIY101" s="80"/>
      <c r="WIZ101" s="80"/>
      <c r="WJA101" s="80"/>
      <c r="WJB101" s="80"/>
      <c r="WJC101" s="80"/>
      <c r="WJD101" s="80"/>
      <c r="WJE101" s="80"/>
      <c r="WJF101" s="80"/>
      <c r="WJG101" s="80"/>
      <c r="WJH101" s="80"/>
      <c r="WJI101" s="80"/>
      <c r="WJJ101" s="80"/>
      <c r="WJK101" s="80"/>
      <c r="WJL101" s="80"/>
      <c r="WJM101" s="80"/>
      <c r="WJN101" s="80"/>
      <c r="WJO101" s="80"/>
      <c r="WJP101" s="80"/>
      <c r="WJQ101" s="80"/>
      <c r="WJR101" s="80"/>
      <c r="WJS101" s="80"/>
      <c r="WJT101" s="80"/>
      <c r="WJU101" s="80"/>
      <c r="WJV101" s="80"/>
      <c r="WJW101" s="80"/>
      <c r="WJX101" s="80"/>
      <c r="WJY101" s="80"/>
      <c r="WJZ101" s="80"/>
      <c r="WKA101" s="80"/>
      <c r="WKB101" s="80"/>
      <c r="WKC101" s="80"/>
      <c r="WKD101" s="80"/>
      <c r="WKE101" s="80"/>
      <c r="WKF101" s="80"/>
      <c r="WKG101" s="80"/>
      <c r="WKH101" s="80"/>
      <c r="WKI101" s="80"/>
      <c r="WKJ101" s="80"/>
      <c r="WKK101" s="80"/>
      <c r="WKL101" s="80"/>
      <c r="WKM101" s="80"/>
      <c r="WKN101" s="80"/>
      <c r="WKO101" s="80"/>
      <c r="WKP101" s="80"/>
      <c r="WKQ101" s="80"/>
      <c r="WKR101" s="80"/>
      <c r="WKS101" s="80"/>
      <c r="WKT101" s="80"/>
      <c r="WKU101" s="80"/>
      <c r="WKV101" s="80"/>
      <c r="WKW101" s="80"/>
      <c r="WKX101" s="80"/>
      <c r="WKY101" s="80"/>
      <c r="WKZ101" s="80"/>
      <c r="WLA101" s="80"/>
      <c r="WLB101" s="80"/>
      <c r="WLC101" s="80"/>
      <c r="WLD101" s="80"/>
      <c r="WLE101" s="80"/>
      <c r="WLF101" s="80"/>
      <c r="WLG101" s="80"/>
      <c r="WLH101" s="80"/>
      <c r="WLI101" s="80"/>
      <c r="WLJ101" s="80"/>
      <c r="WLK101" s="80"/>
      <c r="WLL101" s="80"/>
      <c r="WLM101" s="80"/>
      <c r="WLN101" s="80"/>
      <c r="WLO101" s="80"/>
      <c r="WLP101" s="80"/>
      <c r="WLQ101" s="80"/>
      <c r="WLR101" s="80"/>
      <c r="WLS101" s="80"/>
      <c r="WLT101" s="80"/>
      <c r="WLU101" s="80"/>
      <c r="WLV101" s="80"/>
      <c r="WLW101" s="80"/>
      <c r="WLX101" s="80"/>
      <c r="WLY101" s="80"/>
      <c r="WLZ101" s="80"/>
      <c r="WMA101" s="80"/>
      <c r="WMB101" s="80"/>
      <c r="WMC101" s="80"/>
      <c r="WMD101" s="80"/>
      <c r="WME101" s="80"/>
      <c r="WMF101" s="80"/>
      <c r="WMG101" s="80"/>
      <c r="WMH101" s="80"/>
      <c r="WMI101" s="80"/>
      <c r="WMJ101" s="80"/>
      <c r="WMK101" s="80"/>
      <c r="WML101" s="80"/>
      <c r="WMM101" s="80"/>
      <c r="WMN101" s="80"/>
      <c r="WMO101" s="80"/>
      <c r="WMP101" s="80"/>
      <c r="WMQ101" s="80"/>
      <c r="WMR101" s="80"/>
      <c r="WMS101" s="80"/>
      <c r="WMT101" s="80"/>
      <c r="WMU101" s="80"/>
      <c r="WMV101" s="80"/>
      <c r="WMW101" s="80"/>
      <c r="WMX101" s="80"/>
      <c r="WMY101" s="80"/>
      <c r="WMZ101" s="80"/>
      <c r="WNA101" s="80"/>
      <c r="WNB101" s="80"/>
      <c r="WNC101" s="80"/>
      <c r="WND101" s="80"/>
      <c r="WNE101" s="80"/>
      <c r="WNF101" s="80"/>
      <c r="WNG101" s="80"/>
      <c r="WNH101" s="80"/>
      <c r="WNI101" s="80"/>
      <c r="WNJ101" s="80"/>
      <c r="WNK101" s="80"/>
      <c r="WNL101" s="80"/>
      <c r="WNM101" s="80"/>
      <c r="WNN101" s="80"/>
      <c r="WNO101" s="80"/>
      <c r="WNP101" s="80"/>
      <c r="WNQ101" s="80"/>
      <c r="WNR101" s="80"/>
      <c r="WNS101" s="80"/>
      <c r="WNT101" s="80"/>
      <c r="WNU101" s="80"/>
      <c r="WNV101" s="80"/>
      <c r="WNW101" s="80"/>
      <c r="WNX101" s="80"/>
      <c r="WNY101" s="80"/>
      <c r="WNZ101" s="80"/>
      <c r="WOA101" s="80"/>
      <c r="WOB101" s="80"/>
      <c r="WOC101" s="80"/>
      <c r="WOD101" s="80"/>
      <c r="WOE101" s="80"/>
      <c r="WOF101" s="80"/>
      <c r="WOG101" s="80"/>
      <c r="WOH101" s="80"/>
      <c r="WOI101" s="80"/>
      <c r="WOJ101" s="80"/>
      <c r="WOK101" s="80"/>
      <c r="WOL101" s="80"/>
      <c r="WOM101" s="80"/>
      <c r="WON101" s="80"/>
      <c r="WOO101" s="80"/>
      <c r="WOP101" s="80"/>
      <c r="WOQ101" s="80"/>
      <c r="WOR101" s="80"/>
      <c r="WOS101" s="80"/>
      <c r="WOT101" s="80"/>
      <c r="WOU101" s="80"/>
      <c r="WOV101" s="80"/>
      <c r="WOW101" s="80"/>
      <c r="WOX101" s="80"/>
      <c r="WOY101" s="80"/>
      <c r="WOZ101" s="80"/>
      <c r="WPA101" s="80"/>
      <c r="WPB101" s="80"/>
      <c r="WPC101" s="80"/>
      <c r="WPD101" s="80"/>
      <c r="WPE101" s="80"/>
      <c r="WPF101" s="80"/>
      <c r="WPG101" s="80"/>
      <c r="WPH101" s="80"/>
      <c r="WPI101" s="80"/>
      <c r="WPJ101" s="80"/>
      <c r="WPK101" s="80"/>
      <c r="WPL101" s="80"/>
      <c r="WPM101" s="80"/>
      <c r="WPN101" s="80"/>
      <c r="WPO101" s="80"/>
      <c r="WPP101" s="80"/>
      <c r="WPQ101" s="80"/>
      <c r="WPR101" s="80"/>
      <c r="WPS101" s="80"/>
      <c r="WPT101" s="80"/>
      <c r="WPU101" s="80"/>
      <c r="WPV101" s="80"/>
      <c r="WPW101" s="80"/>
      <c r="WPX101" s="80"/>
      <c r="WPY101" s="80"/>
      <c r="WPZ101" s="80"/>
      <c r="WQA101" s="80"/>
      <c r="WQB101" s="80"/>
      <c r="WQC101" s="80"/>
      <c r="WQD101" s="80"/>
      <c r="WQE101" s="80"/>
      <c r="WQF101" s="80"/>
      <c r="WQG101" s="80"/>
      <c r="WQH101" s="80"/>
      <c r="WQI101" s="80"/>
      <c r="WQJ101" s="80"/>
      <c r="WQK101" s="80"/>
      <c r="WQL101" s="80"/>
      <c r="WQM101" s="80"/>
      <c r="WQN101" s="80"/>
      <c r="WQO101" s="80"/>
      <c r="WQP101" s="80"/>
      <c r="WQQ101" s="80"/>
      <c r="WQR101" s="80"/>
      <c r="WQS101" s="80"/>
      <c r="WQT101" s="80"/>
      <c r="WQU101" s="80"/>
      <c r="WQV101" s="80"/>
      <c r="WQW101" s="80"/>
      <c r="WQX101" s="80"/>
      <c r="WQY101" s="80"/>
      <c r="WQZ101" s="80"/>
      <c r="WRA101" s="80"/>
      <c r="WRB101" s="80"/>
      <c r="WRC101" s="80"/>
      <c r="WRD101" s="80"/>
      <c r="WRE101" s="80"/>
      <c r="WRF101" s="80"/>
      <c r="WRG101" s="80"/>
      <c r="WRH101" s="80"/>
      <c r="WRI101" s="80"/>
      <c r="WRJ101" s="80"/>
      <c r="WRK101" s="80"/>
      <c r="WRL101" s="80"/>
      <c r="WRM101" s="80"/>
      <c r="WRN101" s="80"/>
      <c r="WRO101" s="80"/>
      <c r="WRP101" s="80"/>
      <c r="WRQ101" s="80"/>
      <c r="WRR101" s="80"/>
      <c r="WRS101" s="80"/>
      <c r="WRT101" s="80"/>
      <c r="WRU101" s="80"/>
      <c r="WRV101" s="80"/>
      <c r="WRW101" s="80"/>
      <c r="WRX101" s="80"/>
      <c r="WRY101" s="80"/>
      <c r="WRZ101" s="80"/>
      <c r="WSA101" s="80"/>
      <c r="WSB101" s="80"/>
      <c r="WSC101" s="80"/>
      <c r="WSD101" s="80"/>
      <c r="WSE101" s="80"/>
      <c r="WSF101" s="80"/>
      <c r="WSG101" s="80"/>
      <c r="WSH101" s="80"/>
      <c r="WSI101" s="80"/>
      <c r="WSJ101" s="80"/>
      <c r="WSK101" s="80"/>
      <c r="WSL101" s="80"/>
      <c r="WSM101" s="80"/>
      <c r="WSN101" s="80"/>
      <c r="WSO101" s="80"/>
      <c r="WSP101" s="80"/>
      <c r="WSQ101" s="80"/>
      <c r="WSR101" s="80"/>
      <c r="WSS101" s="80"/>
      <c r="WST101" s="80"/>
      <c r="WSU101" s="80"/>
      <c r="WSV101" s="80"/>
      <c r="WSW101" s="80"/>
      <c r="WSX101" s="80"/>
      <c r="WSY101" s="80"/>
      <c r="WSZ101" s="80"/>
      <c r="WTA101" s="80"/>
      <c r="WTB101" s="80"/>
      <c r="WTC101" s="80"/>
      <c r="WTD101" s="80"/>
      <c r="WTE101" s="80"/>
      <c r="WTF101" s="80"/>
      <c r="WTG101" s="80"/>
      <c r="WTH101" s="80"/>
      <c r="WTI101" s="80"/>
      <c r="WTJ101" s="80"/>
      <c r="WTK101" s="80"/>
      <c r="WTL101" s="80"/>
      <c r="WTM101" s="80"/>
      <c r="WTN101" s="80"/>
      <c r="WTO101" s="80"/>
      <c r="WTP101" s="80"/>
      <c r="WTQ101" s="80"/>
      <c r="WTR101" s="80"/>
      <c r="WTS101" s="80"/>
      <c r="WTT101" s="80"/>
      <c r="WTU101" s="80"/>
      <c r="WTV101" s="80"/>
      <c r="WTW101" s="80"/>
      <c r="WTX101" s="80"/>
      <c r="WTY101" s="80"/>
      <c r="WTZ101" s="80"/>
      <c r="WUA101" s="80"/>
      <c r="WUB101" s="80"/>
      <c r="WUC101" s="80"/>
      <c r="WUD101" s="80"/>
      <c r="WUE101" s="80"/>
      <c r="WUF101" s="80"/>
      <c r="WUG101" s="80"/>
      <c r="WUH101" s="80"/>
      <c r="WUI101" s="80"/>
      <c r="WUJ101" s="80"/>
      <c r="WUK101" s="80"/>
      <c r="WUL101" s="80"/>
      <c r="WUM101" s="80"/>
      <c r="WUN101" s="80"/>
      <c r="WUO101" s="80"/>
      <c r="WUP101" s="80"/>
      <c r="WUQ101" s="80"/>
      <c r="WUR101" s="80"/>
      <c r="WUS101" s="80"/>
      <c r="WUT101" s="80"/>
      <c r="WUU101" s="80"/>
      <c r="WUV101" s="80"/>
      <c r="WUW101" s="80"/>
      <c r="WUX101" s="80"/>
      <c r="WUY101" s="80"/>
      <c r="WUZ101" s="80"/>
      <c r="WVA101" s="80"/>
      <c r="WVB101" s="80"/>
      <c r="WVC101" s="80"/>
      <c r="WVD101" s="80"/>
      <c r="WVE101" s="80"/>
      <c r="WVF101" s="80"/>
      <c r="WVG101" s="80"/>
      <c r="WVH101" s="80"/>
      <c r="WVI101" s="80"/>
      <c r="WVJ101" s="80"/>
      <c r="WVK101" s="80"/>
      <c r="WVL101" s="80"/>
      <c r="WVM101" s="80"/>
      <c r="WVN101" s="80"/>
      <c r="WVO101" s="80"/>
      <c r="WVP101" s="80"/>
      <c r="WVQ101" s="80"/>
      <c r="WVR101" s="80"/>
      <c r="WVS101" s="80"/>
      <c r="WVT101" s="80"/>
      <c r="WVU101" s="80"/>
      <c r="WVV101" s="80"/>
      <c r="WVW101" s="80"/>
      <c r="WVX101" s="80"/>
      <c r="WVY101" s="80"/>
      <c r="WVZ101" s="80"/>
      <c r="WWA101" s="80"/>
      <c r="WWB101" s="80"/>
      <c r="WWC101" s="80"/>
      <c r="WWD101" s="80"/>
      <c r="WWE101" s="80"/>
      <c r="WWF101" s="80"/>
      <c r="WWG101" s="80"/>
      <c r="WWH101" s="80"/>
      <c r="WWI101" s="80"/>
      <c r="WWJ101" s="80"/>
      <c r="WWK101" s="80"/>
      <c r="WWL101" s="80"/>
      <c r="WWM101" s="80"/>
      <c r="WWN101" s="80"/>
      <c r="WWO101" s="80"/>
      <c r="WWP101" s="80"/>
      <c r="WWQ101" s="80"/>
      <c r="WWR101" s="80"/>
      <c r="WWS101" s="80"/>
      <c r="WWT101" s="80"/>
      <c r="WWU101" s="80"/>
      <c r="WWV101" s="80"/>
      <c r="WWW101" s="80"/>
      <c r="WWX101" s="80"/>
      <c r="WWY101" s="80"/>
      <c r="WWZ101" s="80"/>
      <c r="WXA101" s="80"/>
      <c r="WXB101" s="80"/>
      <c r="WXC101" s="80"/>
      <c r="WXD101" s="80"/>
      <c r="WXE101" s="80"/>
      <c r="WXF101" s="80"/>
      <c r="WXG101" s="80"/>
      <c r="WXH101" s="80"/>
      <c r="WXI101" s="80"/>
      <c r="WXJ101" s="80"/>
      <c r="WXK101" s="80"/>
      <c r="WXL101" s="80"/>
      <c r="WXM101" s="80"/>
      <c r="WXN101" s="80"/>
      <c r="WXO101" s="80"/>
      <c r="WXP101" s="80"/>
      <c r="WXQ101" s="80"/>
      <c r="WXR101" s="80"/>
      <c r="WXS101" s="80"/>
      <c r="WXT101" s="80"/>
      <c r="WXU101" s="80"/>
      <c r="WXV101" s="80"/>
      <c r="WXW101" s="80"/>
      <c r="WXX101" s="80"/>
      <c r="WXY101" s="80"/>
      <c r="WXZ101" s="80"/>
      <c r="WYA101" s="80"/>
      <c r="WYB101" s="80"/>
      <c r="WYC101" s="80"/>
      <c r="WYD101" s="80"/>
      <c r="WYE101" s="80"/>
      <c r="WYF101" s="80"/>
      <c r="WYG101" s="80"/>
      <c r="WYH101" s="80"/>
      <c r="WYI101" s="80"/>
      <c r="WYJ101" s="80"/>
      <c r="WYK101" s="80"/>
      <c r="WYL101" s="80"/>
      <c r="WYM101" s="80"/>
      <c r="WYN101" s="80"/>
      <c r="WYO101" s="80"/>
      <c r="WYP101" s="80"/>
      <c r="WYQ101" s="80"/>
      <c r="WYR101" s="80"/>
      <c r="WYS101" s="80"/>
      <c r="WYT101" s="80"/>
      <c r="WYU101" s="80"/>
      <c r="WYV101" s="80"/>
      <c r="WYW101" s="80"/>
      <c r="WYX101" s="80"/>
      <c r="WYY101" s="80"/>
      <c r="WYZ101" s="80"/>
      <c r="WZA101" s="80"/>
      <c r="WZB101" s="80"/>
      <c r="WZC101" s="80"/>
      <c r="WZD101" s="80"/>
      <c r="WZE101" s="80"/>
      <c r="WZF101" s="80"/>
      <c r="WZG101" s="80"/>
      <c r="WZH101" s="80"/>
      <c r="WZI101" s="80"/>
      <c r="WZJ101" s="80"/>
      <c r="WZK101" s="80"/>
      <c r="WZL101" s="80"/>
      <c r="WZM101" s="80"/>
      <c r="WZN101" s="80"/>
      <c r="WZO101" s="80"/>
      <c r="WZP101" s="80"/>
      <c r="WZQ101" s="80"/>
      <c r="WZR101" s="80"/>
      <c r="WZS101" s="80"/>
      <c r="WZT101" s="80"/>
      <c r="WZU101" s="80"/>
      <c r="WZV101" s="80"/>
      <c r="WZW101" s="80"/>
      <c r="WZX101" s="80"/>
      <c r="WZY101" s="80"/>
      <c r="WZZ101" s="80"/>
      <c r="XAA101" s="80"/>
      <c r="XAB101" s="80"/>
      <c r="XAC101" s="80"/>
      <c r="XAD101" s="80"/>
      <c r="XAE101" s="80"/>
      <c r="XAF101" s="80"/>
      <c r="XAG101" s="80"/>
      <c r="XAH101" s="80"/>
      <c r="XAI101" s="80"/>
      <c r="XAJ101" s="80"/>
      <c r="XAK101" s="80"/>
      <c r="XAL101" s="80"/>
      <c r="XAM101" s="80"/>
      <c r="XAN101" s="80"/>
      <c r="XAO101" s="80"/>
      <c r="XAP101" s="80"/>
      <c r="XAQ101" s="80"/>
      <c r="XAR101" s="80"/>
      <c r="XAS101" s="80"/>
      <c r="XAT101" s="80"/>
      <c r="XAU101" s="80"/>
      <c r="XAV101" s="80"/>
      <c r="XAW101" s="80"/>
      <c r="XAX101" s="80"/>
      <c r="XAY101" s="80"/>
      <c r="XAZ101" s="80"/>
      <c r="XBA101" s="80"/>
      <c r="XBB101" s="80"/>
      <c r="XBC101" s="80"/>
      <c r="XBD101" s="80"/>
      <c r="XBE101" s="80"/>
      <c r="XBF101" s="80"/>
      <c r="XBG101" s="80"/>
      <c r="XBH101" s="80"/>
      <c r="XBI101" s="80"/>
      <c r="XBJ101" s="80"/>
      <c r="XBK101" s="80"/>
      <c r="XBL101" s="80"/>
      <c r="XBM101" s="80"/>
      <c r="XBN101" s="80"/>
      <c r="XBO101" s="80"/>
      <c r="XBP101" s="80"/>
      <c r="XBQ101" s="80"/>
      <c r="XBR101" s="80"/>
      <c r="XBS101" s="80"/>
      <c r="XBT101" s="80"/>
      <c r="XBU101" s="80"/>
      <c r="XBV101" s="80"/>
      <c r="XBW101" s="80"/>
      <c r="XBX101" s="80"/>
      <c r="XBY101" s="80"/>
      <c r="XBZ101" s="80"/>
      <c r="XCA101" s="80"/>
      <c r="XCB101" s="80"/>
      <c r="XCC101" s="80"/>
      <c r="XCD101" s="80"/>
      <c r="XCE101" s="80"/>
      <c r="XCF101" s="80"/>
      <c r="XCG101" s="80"/>
      <c r="XCH101" s="80"/>
      <c r="XCI101" s="80"/>
      <c r="XCJ101" s="80"/>
      <c r="XCK101" s="80"/>
      <c r="XCL101" s="80"/>
      <c r="XCM101" s="80"/>
      <c r="XCN101" s="80"/>
      <c r="XCO101" s="80"/>
      <c r="XCP101" s="80"/>
      <c r="XCQ101" s="80"/>
      <c r="XCR101" s="80"/>
      <c r="XCS101" s="80"/>
      <c r="XCT101" s="80"/>
      <c r="XCU101" s="80"/>
      <c r="XCV101" s="80"/>
      <c r="XCW101" s="80"/>
      <c r="XCX101" s="80"/>
      <c r="XCY101" s="80"/>
      <c r="XCZ101" s="80"/>
      <c r="XDA101" s="80"/>
      <c r="XDB101" s="80"/>
      <c r="XDC101" s="80"/>
      <c r="XDD101" s="80"/>
      <c r="XDE101" s="80"/>
      <c r="XDF101" s="80"/>
      <c r="XDG101" s="80"/>
      <c r="XDH101" s="80"/>
      <c r="XDI101" s="80"/>
      <c r="XDJ101" s="80"/>
      <c r="XDK101" s="80"/>
      <c r="XDL101" s="80"/>
      <c r="XDM101" s="80"/>
      <c r="XDN101" s="80"/>
    </row>
    <row r="102" spans="2:16342" ht="15">
      <c r="B102" s="211" t="s">
        <v>103</v>
      </c>
      <c r="C102" s="212"/>
      <c r="D102" s="212"/>
      <c r="E102" s="212"/>
      <c r="F102" s="212"/>
      <c r="G102" s="212"/>
      <c r="H102" s="212"/>
      <c r="I102" s="212"/>
      <c r="J102" s="212"/>
      <c r="K102" s="212"/>
      <c r="L102" s="212"/>
      <c r="M102" s="212"/>
      <c r="N102" s="212"/>
      <c r="O102" s="212"/>
      <c r="P102" s="212"/>
      <c r="Q102" s="212"/>
      <c r="R102" s="212"/>
      <c r="S102" s="212"/>
      <c r="T102" s="212"/>
      <c r="U102" s="212"/>
      <c r="V102" s="212"/>
      <c r="W102" s="212"/>
      <c r="X102" s="212"/>
      <c r="Y102" s="212"/>
      <c r="Z102" s="212"/>
      <c r="AA102" s="212"/>
      <c r="AB102" s="212"/>
      <c r="AC102" s="212"/>
      <c r="AD102" s="212"/>
      <c r="AE102" s="212"/>
      <c r="AF102" s="212"/>
      <c r="AG102" s="212"/>
      <c r="AH102" s="212"/>
      <c r="AI102" s="212"/>
      <c r="AJ102" s="212"/>
      <c r="AK102" s="212"/>
      <c r="AL102" s="212"/>
      <c r="AM102" s="212"/>
      <c r="AN102" s="212"/>
      <c r="AO102" s="212"/>
      <c r="AP102" s="212"/>
      <c r="AQ102" s="212"/>
      <c r="AR102" s="212"/>
      <c r="AS102" s="212"/>
      <c r="AT102" s="212"/>
      <c r="AU102" s="212"/>
      <c r="AV102" s="212"/>
      <c r="AW102" s="212"/>
      <c r="AX102" s="212"/>
      <c r="AY102" s="212"/>
      <c r="AZ102" s="212"/>
      <c r="BA102" s="212"/>
      <c r="BB102" s="212"/>
      <c r="BC102" s="212"/>
      <c r="BD102" s="212"/>
      <c r="BE102" s="212"/>
      <c r="BF102" s="212"/>
      <c r="BG102" s="212"/>
      <c r="BH102" s="212"/>
      <c r="BI102" s="212"/>
      <c r="BJ102" s="212"/>
      <c r="BK102" s="212"/>
      <c r="BL102" s="212"/>
      <c r="BM102" s="212"/>
      <c r="BN102" s="212"/>
      <c r="BO102" s="212"/>
      <c r="BP102" s="212"/>
      <c r="BQ102" s="212"/>
      <c r="BR102" s="212"/>
      <c r="BS102" s="212"/>
      <c r="BT102" s="212"/>
      <c r="BU102" s="212"/>
      <c r="BV102" s="212"/>
      <c r="BW102" s="212"/>
      <c r="BX102" s="212"/>
      <c r="BY102" s="212"/>
      <c r="BZ102" s="212"/>
      <c r="CA102" s="212"/>
      <c r="CB102" s="212"/>
      <c r="CC102" s="212"/>
      <c r="CD102" s="212"/>
      <c r="CE102" s="212"/>
      <c r="CF102" s="212"/>
      <c r="CG102" s="212"/>
      <c r="CH102" s="212"/>
      <c r="CI102" s="212"/>
      <c r="CJ102" s="212"/>
      <c r="CK102" s="212"/>
      <c r="CL102" s="212"/>
      <c r="CM102" s="212"/>
      <c r="CN102" s="212"/>
      <c r="CO102" s="212"/>
      <c r="CP102" s="212"/>
      <c r="CQ102" s="212"/>
      <c r="CR102" s="212"/>
      <c r="CS102" s="212"/>
      <c r="CT102" s="212"/>
      <c r="CU102" s="212"/>
      <c r="CV102" s="212"/>
      <c r="CW102" s="212"/>
      <c r="CX102" s="212"/>
      <c r="CY102" s="212"/>
      <c r="CZ102" s="212"/>
      <c r="DA102" s="212"/>
      <c r="DB102" s="212"/>
      <c r="DC102" s="212"/>
      <c r="DD102" s="212"/>
      <c r="DE102" s="212"/>
      <c r="DF102" s="212"/>
      <c r="DG102" s="212"/>
      <c r="DH102" s="212"/>
      <c r="DI102" s="212"/>
      <c r="DJ102" s="212"/>
      <c r="DK102" s="212"/>
      <c r="DL102" s="212"/>
    </row>
    <row r="103" spans="2:16342" s="107" customFormat="1">
      <c r="B103" s="23" t="str">
        <f>B7</f>
        <v>Company</v>
      </c>
      <c r="C103" s="345" t="s">
        <v>427</v>
      </c>
      <c r="D103" s="346"/>
      <c r="E103" s="346"/>
      <c r="F103" s="346"/>
      <c r="G103" s="346"/>
      <c r="H103" s="347"/>
      <c r="I103" s="345" t="s">
        <v>428</v>
      </c>
      <c r="J103" s="346"/>
      <c r="K103" s="346"/>
      <c r="L103" s="346"/>
      <c r="M103" s="346"/>
      <c r="N103" s="347"/>
      <c r="O103" s="345" t="s">
        <v>429</v>
      </c>
      <c r="P103" s="346"/>
      <c r="Q103" s="346"/>
      <c r="R103" s="346"/>
      <c r="S103" s="346"/>
      <c r="T103" s="347"/>
      <c r="U103" s="345" t="s">
        <v>430</v>
      </c>
      <c r="V103" s="346"/>
      <c r="W103" s="346"/>
      <c r="X103" s="346"/>
      <c r="Y103" s="346"/>
      <c r="Z103" s="347"/>
      <c r="AA103" s="345" t="s">
        <v>431</v>
      </c>
      <c r="AB103" s="346"/>
      <c r="AC103" s="346"/>
      <c r="AD103" s="346"/>
      <c r="AE103" s="346"/>
      <c r="AF103" s="347"/>
      <c r="AG103" s="345" t="s">
        <v>432</v>
      </c>
      <c r="AH103" s="346"/>
      <c r="AI103" s="346"/>
      <c r="AJ103" s="346"/>
      <c r="AK103" s="346"/>
      <c r="AL103" s="347"/>
      <c r="AM103" s="345" t="s">
        <v>433</v>
      </c>
      <c r="AN103" s="346"/>
      <c r="AO103" s="346"/>
      <c r="AP103" s="346"/>
      <c r="AQ103" s="346"/>
      <c r="AR103" s="347"/>
      <c r="AS103" s="345" t="s">
        <v>434</v>
      </c>
      <c r="AT103" s="346"/>
      <c r="AU103" s="346"/>
      <c r="AV103" s="346"/>
      <c r="AW103" s="346"/>
      <c r="AX103" s="347"/>
      <c r="AY103" s="345" t="s">
        <v>435</v>
      </c>
      <c r="AZ103" s="346"/>
      <c r="BA103" s="346"/>
      <c r="BB103" s="346"/>
      <c r="BC103" s="346"/>
      <c r="BD103" s="347"/>
      <c r="BE103" s="345" t="s">
        <v>436</v>
      </c>
      <c r="BF103" s="346"/>
      <c r="BG103" s="346"/>
      <c r="BH103" s="346"/>
      <c r="BI103" s="346"/>
      <c r="BJ103" s="347"/>
      <c r="BK103" s="345" t="s">
        <v>437</v>
      </c>
      <c r="BL103" s="346"/>
      <c r="BM103" s="346"/>
      <c r="BN103" s="346"/>
      <c r="BO103" s="346"/>
      <c r="BP103" s="347"/>
      <c r="BQ103" s="345" t="s">
        <v>527</v>
      </c>
      <c r="BR103" s="346"/>
      <c r="BS103" s="346"/>
      <c r="BT103" s="346"/>
      <c r="BU103" s="346"/>
      <c r="BV103" s="347"/>
      <c r="BW103" s="342" t="s">
        <v>529</v>
      </c>
      <c r="BX103" s="343"/>
      <c r="BY103" s="343"/>
      <c r="BZ103" s="343"/>
      <c r="CA103" s="343"/>
      <c r="CB103" s="344"/>
      <c r="CC103" s="342"/>
      <c r="CD103" s="343"/>
      <c r="CE103" s="343"/>
      <c r="CF103" s="343"/>
      <c r="CG103" s="343"/>
      <c r="CH103" s="344"/>
      <c r="CI103" s="342"/>
      <c r="CJ103" s="343"/>
      <c r="CK103" s="343"/>
      <c r="CL103" s="343"/>
      <c r="CM103" s="343"/>
      <c r="CN103" s="344"/>
      <c r="CO103" s="342"/>
      <c r="CP103" s="343"/>
      <c r="CQ103" s="343"/>
      <c r="CR103" s="343"/>
      <c r="CS103" s="343"/>
      <c r="CT103" s="344"/>
      <c r="CU103" s="342"/>
      <c r="CV103" s="343"/>
      <c r="CW103" s="343"/>
      <c r="CX103" s="343"/>
      <c r="CY103" s="343"/>
      <c r="CZ103" s="344"/>
      <c r="DA103" s="342"/>
      <c r="DB103" s="343"/>
      <c r="DC103" s="343"/>
      <c r="DD103" s="343"/>
      <c r="DE103" s="343"/>
      <c r="DF103" s="344"/>
      <c r="DG103" s="342"/>
      <c r="DH103" s="343"/>
      <c r="DI103" s="343"/>
      <c r="DJ103" s="343"/>
      <c r="DK103" s="343"/>
      <c r="DL103" s="344"/>
    </row>
    <row r="104" spans="2:16342" s="111" customFormat="1" hidden="1">
      <c r="B104" s="23" t="str">
        <f>B8</f>
        <v>BBG Code</v>
      </c>
      <c r="C104" s="32" t="s">
        <v>178</v>
      </c>
      <c r="D104" s="33" t="s">
        <v>178</v>
      </c>
      <c r="E104" s="33" t="s">
        <v>178</v>
      </c>
      <c r="F104" s="33" t="s">
        <v>178</v>
      </c>
      <c r="G104" s="33" t="s">
        <v>178</v>
      </c>
      <c r="H104" s="34" t="s">
        <v>178</v>
      </c>
      <c r="I104" s="32" t="s">
        <v>179</v>
      </c>
      <c r="J104" s="33" t="s">
        <v>179</v>
      </c>
      <c r="K104" s="33" t="s">
        <v>179</v>
      </c>
      <c r="L104" s="33" t="s">
        <v>179</v>
      </c>
      <c r="M104" s="33" t="s">
        <v>179</v>
      </c>
      <c r="N104" s="34" t="s">
        <v>179</v>
      </c>
      <c r="O104" s="32" t="s">
        <v>180</v>
      </c>
      <c r="P104" s="33" t="s">
        <v>180</v>
      </c>
      <c r="Q104" s="33" t="s">
        <v>180</v>
      </c>
      <c r="R104" s="33" t="s">
        <v>180</v>
      </c>
      <c r="S104" s="33" t="s">
        <v>180</v>
      </c>
      <c r="T104" s="34" t="s">
        <v>180</v>
      </c>
      <c r="U104" s="32" t="s">
        <v>181</v>
      </c>
      <c r="V104" s="33" t="s">
        <v>181</v>
      </c>
      <c r="W104" s="33" t="s">
        <v>181</v>
      </c>
      <c r="X104" s="33" t="s">
        <v>181</v>
      </c>
      <c r="Y104" s="33" t="s">
        <v>181</v>
      </c>
      <c r="Z104" s="34" t="s">
        <v>181</v>
      </c>
      <c r="AA104" s="32" t="s">
        <v>183</v>
      </c>
      <c r="AB104" s="33" t="s">
        <v>183</v>
      </c>
      <c r="AC104" s="33" t="s">
        <v>183</v>
      </c>
      <c r="AD104" s="33" t="s">
        <v>183</v>
      </c>
      <c r="AE104" s="33" t="s">
        <v>183</v>
      </c>
      <c r="AF104" s="34" t="s">
        <v>183</v>
      </c>
      <c r="AG104" s="32" t="s">
        <v>182</v>
      </c>
      <c r="AH104" s="33" t="s">
        <v>182</v>
      </c>
      <c r="AI104" s="33" t="s">
        <v>182</v>
      </c>
      <c r="AJ104" s="33" t="s">
        <v>182</v>
      </c>
      <c r="AK104" s="33" t="s">
        <v>182</v>
      </c>
      <c r="AL104" s="34" t="s">
        <v>182</v>
      </c>
      <c r="AM104" s="32" t="s">
        <v>184</v>
      </c>
      <c r="AN104" s="33" t="s">
        <v>184</v>
      </c>
      <c r="AO104" s="33" t="s">
        <v>184</v>
      </c>
      <c r="AP104" s="33" t="s">
        <v>184</v>
      </c>
      <c r="AQ104" s="33" t="s">
        <v>184</v>
      </c>
      <c r="AR104" s="34" t="s">
        <v>184</v>
      </c>
      <c r="AS104" s="32" t="s">
        <v>185</v>
      </c>
      <c r="AT104" s="33" t="s">
        <v>185</v>
      </c>
      <c r="AU104" s="33" t="s">
        <v>185</v>
      </c>
      <c r="AV104" s="33" t="s">
        <v>185</v>
      </c>
      <c r="AW104" s="33" t="s">
        <v>185</v>
      </c>
      <c r="AX104" s="34" t="s">
        <v>185</v>
      </c>
      <c r="AY104" s="32" t="s">
        <v>186</v>
      </c>
      <c r="AZ104" s="33" t="s">
        <v>186</v>
      </c>
      <c r="BA104" s="33" t="s">
        <v>186</v>
      </c>
      <c r="BB104" s="33" t="s">
        <v>186</v>
      </c>
      <c r="BC104" s="33" t="s">
        <v>186</v>
      </c>
      <c r="BD104" s="34" t="s">
        <v>186</v>
      </c>
      <c r="BE104" s="32" t="s">
        <v>187</v>
      </c>
      <c r="BF104" s="33" t="s">
        <v>187</v>
      </c>
      <c r="BG104" s="33" t="s">
        <v>187</v>
      </c>
      <c r="BH104" s="33" t="s">
        <v>187</v>
      </c>
      <c r="BI104" s="33" t="s">
        <v>187</v>
      </c>
      <c r="BJ104" s="34" t="s">
        <v>187</v>
      </c>
      <c r="BK104" s="32" t="s">
        <v>188</v>
      </c>
      <c r="BL104" s="33" t="s">
        <v>188</v>
      </c>
      <c r="BM104" s="33" t="s">
        <v>188</v>
      </c>
      <c r="BN104" s="33" t="s">
        <v>188</v>
      </c>
      <c r="BO104" s="33" t="s">
        <v>188</v>
      </c>
      <c r="BP104" s="34" t="s">
        <v>188</v>
      </c>
      <c r="BQ104" s="32" t="s">
        <v>501</v>
      </c>
      <c r="BR104" s="33" t="s">
        <v>501</v>
      </c>
      <c r="BS104" s="33" t="s">
        <v>501</v>
      </c>
      <c r="BT104" s="33" t="s">
        <v>501</v>
      </c>
      <c r="BU104" s="33" t="s">
        <v>501</v>
      </c>
      <c r="BV104" s="34" t="s">
        <v>501</v>
      </c>
      <c r="BW104" s="108" t="s">
        <v>521</v>
      </c>
      <c r="BX104" s="33" t="s">
        <v>521</v>
      </c>
      <c r="BY104" s="33" t="s">
        <v>521</v>
      </c>
      <c r="BZ104" s="33" t="s">
        <v>521</v>
      </c>
      <c r="CA104" s="33" t="s">
        <v>521</v>
      </c>
      <c r="CB104" s="34" t="s">
        <v>521</v>
      </c>
      <c r="CC104" s="108"/>
      <c r="CD104" s="33"/>
      <c r="CE104" s="33"/>
      <c r="CF104" s="33"/>
      <c r="CG104" s="33"/>
      <c r="CH104" s="34"/>
      <c r="CI104" s="108"/>
      <c r="CJ104" s="109"/>
      <c r="CK104" s="109"/>
      <c r="CL104" s="109"/>
      <c r="CM104" s="109"/>
      <c r="CN104" s="110"/>
      <c r="CO104" s="108"/>
      <c r="CP104" s="109"/>
      <c r="CQ104" s="109"/>
      <c r="CR104" s="109"/>
      <c r="CS104" s="109"/>
      <c r="CT104" s="110"/>
      <c r="CU104" s="108"/>
      <c r="CV104" s="109"/>
      <c r="CW104" s="109"/>
      <c r="CX104" s="109"/>
      <c r="CY104" s="109"/>
      <c r="CZ104" s="110"/>
      <c r="DA104" s="108"/>
      <c r="DB104" s="109"/>
      <c r="DC104" s="109"/>
      <c r="DD104" s="109"/>
      <c r="DE104" s="109"/>
      <c r="DF104" s="110"/>
      <c r="DG104" s="108"/>
      <c r="DH104" s="109"/>
      <c r="DI104" s="109"/>
      <c r="DJ104" s="109"/>
      <c r="DK104" s="109"/>
      <c r="DL104" s="110"/>
    </row>
    <row r="105" spans="2:16342" s="115" customFormat="1">
      <c r="B105" s="23" t="str">
        <f t="shared" ref="B105:AG105" si="141">B36</f>
        <v>YE</v>
      </c>
      <c r="C105" s="214" t="str">
        <f t="shared" si="141"/>
        <v>FY21</v>
      </c>
      <c r="D105" s="214" t="str">
        <f t="shared" si="141"/>
        <v>FY22</v>
      </c>
      <c r="E105" s="214" t="str">
        <f t="shared" si="141"/>
        <v>FY23</v>
      </c>
      <c r="F105" s="214" t="str">
        <f t="shared" si="141"/>
        <v>FY24</v>
      </c>
      <c r="G105" s="214" t="str">
        <f t="shared" si="141"/>
        <v>FY25E</v>
      </c>
      <c r="H105" s="214" t="str">
        <f t="shared" si="141"/>
        <v>FY26E</v>
      </c>
      <c r="I105" s="214" t="str">
        <f t="shared" si="141"/>
        <v>FY21</v>
      </c>
      <c r="J105" s="214" t="str">
        <f t="shared" si="141"/>
        <v>FY22</v>
      </c>
      <c r="K105" s="214" t="str">
        <f t="shared" si="141"/>
        <v>FY23</v>
      </c>
      <c r="L105" s="214" t="str">
        <f t="shared" si="141"/>
        <v>FY24</v>
      </c>
      <c r="M105" s="214" t="str">
        <f t="shared" si="141"/>
        <v>FY25E</v>
      </c>
      <c r="N105" s="214" t="str">
        <f t="shared" si="141"/>
        <v>FY26E</v>
      </c>
      <c r="O105" s="214" t="str">
        <f t="shared" si="141"/>
        <v>FY21</v>
      </c>
      <c r="P105" s="214" t="str">
        <f t="shared" si="141"/>
        <v>FY22</v>
      </c>
      <c r="Q105" s="214" t="str">
        <f t="shared" si="141"/>
        <v>FY23</v>
      </c>
      <c r="R105" s="214" t="str">
        <f t="shared" si="141"/>
        <v>FY24</v>
      </c>
      <c r="S105" s="214" t="str">
        <f t="shared" si="141"/>
        <v>FY25E</v>
      </c>
      <c r="T105" s="214" t="str">
        <f t="shared" si="141"/>
        <v>FY26E</v>
      </c>
      <c r="U105" s="214" t="str">
        <f t="shared" si="141"/>
        <v>FY21</v>
      </c>
      <c r="V105" s="214" t="str">
        <f t="shared" si="141"/>
        <v>FY22</v>
      </c>
      <c r="W105" s="214" t="str">
        <f t="shared" si="141"/>
        <v>FY23</v>
      </c>
      <c r="X105" s="214" t="str">
        <f t="shared" si="141"/>
        <v>FY24</v>
      </c>
      <c r="Y105" s="214" t="str">
        <f t="shared" si="141"/>
        <v>FY25E</v>
      </c>
      <c r="Z105" s="214" t="str">
        <f t="shared" si="141"/>
        <v>FY26E</v>
      </c>
      <c r="AA105" s="214" t="str">
        <f t="shared" si="141"/>
        <v>FY21</v>
      </c>
      <c r="AB105" s="214" t="str">
        <f t="shared" si="141"/>
        <v>FY22</v>
      </c>
      <c r="AC105" s="214" t="str">
        <f t="shared" si="141"/>
        <v>FY23</v>
      </c>
      <c r="AD105" s="214" t="str">
        <f t="shared" si="141"/>
        <v>FY24</v>
      </c>
      <c r="AE105" s="214" t="str">
        <f t="shared" si="141"/>
        <v>FY25E</v>
      </c>
      <c r="AF105" s="214" t="str">
        <f t="shared" si="141"/>
        <v>FY26E</v>
      </c>
      <c r="AG105" s="214" t="str">
        <f t="shared" si="141"/>
        <v>FY21</v>
      </c>
      <c r="AH105" s="214" t="str">
        <f t="shared" ref="AH105:BM105" si="142">AH36</f>
        <v>FY22</v>
      </c>
      <c r="AI105" s="214" t="str">
        <f t="shared" si="142"/>
        <v>FY23</v>
      </c>
      <c r="AJ105" s="214" t="str">
        <f t="shared" si="142"/>
        <v>FY24</v>
      </c>
      <c r="AK105" s="214" t="str">
        <f t="shared" si="142"/>
        <v>FY25E</v>
      </c>
      <c r="AL105" s="214" t="str">
        <f t="shared" si="142"/>
        <v>FY26E</v>
      </c>
      <c r="AM105" s="214" t="str">
        <f t="shared" si="142"/>
        <v>FY21</v>
      </c>
      <c r="AN105" s="214" t="str">
        <f t="shared" si="142"/>
        <v>FY22</v>
      </c>
      <c r="AO105" s="214" t="str">
        <f t="shared" si="142"/>
        <v>FY23</v>
      </c>
      <c r="AP105" s="214" t="str">
        <f t="shared" si="142"/>
        <v>FY24</v>
      </c>
      <c r="AQ105" s="214" t="str">
        <f t="shared" si="142"/>
        <v>FY25E</v>
      </c>
      <c r="AR105" s="214" t="str">
        <f t="shared" si="142"/>
        <v>FY26E</v>
      </c>
      <c r="AS105" s="214" t="str">
        <f t="shared" si="142"/>
        <v>FY21</v>
      </c>
      <c r="AT105" s="214" t="str">
        <f t="shared" si="142"/>
        <v>FY22</v>
      </c>
      <c r="AU105" s="214" t="str">
        <f t="shared" si="142"/>
        <v>FY23</v>
      </c>
      <c r="AV105" s="214" t="str">
        <f t="shared" si="142"/>
        <v>FY24</v>
      </c>
      <c r="AW105" s="214" t="str">
        <f t="shared" si="142"/>
        <v>FY25E</v>
      </c>
      <c r="AX105" s="214" t="str">
        <f t="shared" si="142"/>
        <v>FY26E</v>
      </c>
      <c r="AY105" s="214" t="str">
        <f t="shared" si="142"/>
        <v>FY21</v>
      </c>
      <c r="AZ105" s="214" t="str">
        <f t="shared" si="142"/>
        <v>FY22</v>
      </c>
      <c r="BA105" s="214" t="str">
        <f t="shared" si="142"/>
        <v>FY23</v>
      </c>
      <c r="BB105" s="214" t="str">
        <f t="shared" si="142"/>
        <v>FY24</v>
      </c>
      <c r="BC105" s="214" t="str">
        <f t="shared" si="142"/>
        <v>FY25E</v>
      </c>
      <c r="BD105" s="214" t="str">
        <f t="shared" si="142"/>
        <v>FY26E</v>
      </c>
      <c r="BE105" s="214" t="str">
        <f t="shared" si="142"/>
        <v>FY21</v>
      </c>
      <c r="BF105" s="214" t="str">
        <f t="shared" si="142"/>
        <v>FY22</v>
      </c>
      <c r="BG105" s="214" t="str">
        <f t="shared" si="142"/>
        <v>FY23</v>
      </c>
      <c r="BH105" s="214" t="str">
        <f t="shared" si="142"/>
        <v>FY24</v>
      </c>
      <c r="BI105" s="214" t="str">
        <f t="shared" si="142"/>
        <v>FY25E</v>
      </c>
      <c r="BJ105" s="214" t="str">
        <f t="shared" si="142"/>
        <v>FY26E</v>
      </c>
      <c r="BK105" s="214" t="str">
        <f t="shared" si="142"/>
        <v>FY21</v>
      </c>
      <c r="BL105" s="214" t="str">
        <f t="shared" si="142"/>
        <v>FY22</v>
      </c>
      <c r="BM105" s="214" t="str">
        <f t="shared" si="142"/>
        <v>FY23</v>
      </c>
      <c r="BN105" s="214" t="str">
        <f t="shared" ref="BN105:CS105" si="143">BN36</f>
        <v>FY24</v>
      </c>
      <c r="BO105" s="214" t="str">
        <f t="shared" si="143"/>
        <v>FY25E</v>
      </c>
      <c r="BP105" s="214" t="str">
        <f t="shared" si="143"/>
        <v>FY26E</v>
      </c>
      <c r="BQ105" s="214" t="str">
        <f t="shared" si="143"/>
        <v>FY21</v>
      </c>
      <c r="BR105" s="214" t="str">
        <f t="shared" si="143"/>
        <v>FY22</v>
      </c>
      <c r="BS105" s="214" t="str">
        <f t="shared" si="143"/>
        <v>FY23</v>
      </c>
      <c r="BT105" s="214" t="str">
        <f t="shared" si="143"/>
        <v>FY24</v>
      </c>
      <c r="BU105" s="214" t="str">
        <f t="shared" si="143"/>
        <v>FY25E</v>
      </c>
      <c r="BV105" s="214" t="str">
        <f t="shared" si="143"/>
        <v>FY26E</v>
      </c>
      <c r="BW105" s="214" t="str">
        <f t="shared" si="143"/>
        <v>FY21</v>
      </c>
      <c r="BX105" s="214" t="str">
        <f t="shared" si="143"/>
        <v>FY22</v>
      </c>
      <c r="BY105" s="214" t="str">
        <f t="shared" si="143"/>
        <v>FY23</v>
      </c>
      <c r="BZ105" s="214" t="str">
        <f t="shared" si="143"/>
        <v>FY24</v>
      </c>
      <c r="CA105" s="214" t="str">
        <f t="shared" si="143"/>
        <v>FY25E</v>
      </c>
      <c r="CB105" s="214" t="str">
        <f t="shared" si="143"/>
        <v>FY26E</v>
      </c>
      <c r="CC105" s="214" t="str">
        <f t="shared" si="143"/>
        <v>FY21</v>
      </c>
      <c r="CD105" s="214" t="str">
        <f t="shared" si="143"/>
        <v>FY22</v>
      </c>
      <c r="CE105" s="214" t="str">
        <f t="shared" si="143"/>
        <v>FY23</v>
      </c>
      <c r="CF105" s="214" t="str">
        <f t="shared" si="143"/>
        <v>FY24</v>
      </c>
      <c r="CG105" s="214" t="str">
        <f t="shared" si="143"/>
        <v>FY25E</v>
      </c>
      <c r="CH105" s="214" t="str">
        <f t="shared" si="143"/>
        <v>FY26E</v>
      </c>
      <c r="CI105" s="214" t="str">
        <f t="shared" si="143"/>
        <v>FY21</v>
      </c>
      <c r="CJ105" s="214" t="str">
        <f t="shared" si="143"/>
        <v>FY22</v>
      </c>
      <c r="CK105" s="214" t="str">
        <f t="shared" si="143"/>
        <v>FY23</v>
      </c>
      <c r="CL105" s="214" t="str">
        <f t="shared" si="143"/>
        <v>FY24</v>
      </c>
      <c r="CM105" s="214" t="str">
        <f t="shared" si="143"/>
        <v>FY25E</v>
      </c>
      <c r="CN105" s="214" t="str">
        <f t="shared" si="143"/>
        <v>FY26E</v>
      </c>
      <c r="CO105" s="214" t="str">
        <f t="shared" si="143"/>
        <v>FY21</v>
      </c>
      <c r="CP105" s="214" t="str">
        <f t="shared" si="143"/>
        <v>FY22</v>
      </c>
      <c r="CQ105" s="214" t="str">
        <f t="shared" si="143"/>
        <v>FY23</v>
      </c>
      <c r="CR105" s="214" t="str">
        <f t="shared" si="143"/>
        <v>FY24</v>
      </c>
      <c r="CS105" s="214" t="str">
        <f t="shared" si="143"/>
        <v>FY25E</v>
      </c>
      <c r="CT105" s="214" t="str">
        <f t="shared" ref="CT105:DL105" si="144">CT36</f>
        <v>FY26E</v>
      </c>
      <c r="CU105" s="214" t="str">
        <f t="shared" si="144"/>
        <v>FY21</v>
      </c>
      <c r="CV105" s="214" t="str">
        <f t="shared" si="144"/>
        <v>FY22</v>
      </c>
      <c r="CW105" s="214" t="str">
        <f t="shared" si="144"/>
        <v>FY23</v>
      </c>
      <c r="CX105" s="214" t="str">
        <f t="shared" si="144"/>
        <v>FY24</v>
      </c>
      <c r="CY105" s="214" t="str">
        <f t="shared" si="144"/>
        <v>FY25E</v>
      </c>
      <c r="CZ105" s="214" t="str">
        <f t="shared" si="144"/>
        <v>FY26E</v>
      </c>
      <c r="DA105" s="214" t="str">
        <f t="shared" si="144"/>
        <v>FY21</v>
      </c>
      <c r="DB105" s="214" t="str">
        <f t="shared" si="144"/>
        <v>FY22</v>
      </c>
      <c r="DC105" s="214" t="str">
        <f t="shared" si="144"/>
        <v>FY23</v>
      </c>
      <c r="DD105" s="214" t="str">
        <f t="shared" si="144"/>
        <v>FY24</v>
      </c>
      <c r="DE105" s="214" t="str">
        <f t="shared" si="144"/>
        <v>FY25E</v>
      </c>
      <c r="DF105" s="214" t="str">
        <f t="shared" si="144"/>
        <v>FY26E</v>
      </c>
      <c r="DG105" s="214" t="str">
        <f t="shared" si="144"/>
        <v>FY21</v>
      </c>
      <c r="DH105" s="214" t="str">
        <f t="shared" si="144"/>
        <v>FY22</v>
      </c>
      <c r="DI105" s="214" t="str">
        <f t="shared" si="144"/>
        <v>FY23</v>
      </c>
      <c r="DJ105" s="214" t="str">
        <f t="shared" si="144"/>
        <v>FY24</v>
      </c>
      <c r="DK105" s="214" t="str">
        <f t="shared" si="144"/>
        <v>FY25E</v>
      </c>
      <c r="DL105" s="214" t="str">
        <f t="shared" si="144"/>
        <v>FY26E</v>
      </c>
    </row>
    <row r="106" spans="2:16342" s="76" customFormat="1">
      <c r="B106" s="27" t="s">
        <v>402</v>
      </c>
      <c r="C106" s="81">
        <v>44.39</v>
      </c>
      <c r="D106" s="82">
        <v>80.449999999999989</v>
      </c>
      <c r="E106" s="82">
        <v>96.1013857022607</v>
      </c>
      <c r="F106" s="82">
        <v>83.374623136123148</v>
      </c>
      <c r="G106" s="82">
        <v>85</v>
      </c>
      <c r="H106" s="75">
        <v>85</v>
      </c>
      <c r="I106" s="81">
        <v>44.39</v>
      </c>
      <c r="J106" s="82">
        <v>80.449999999999989</v>
      </c>
      <c r="K106" s="82">
        <v>96.1013857022607</v>
      </c>
      <c r="L106" s="82">
        <v>83.374623136123148</v>
      </c>
      <c r="M106" s="82">
        <v>85</v>
      </c>
      <c r="N106" s="75">
        <v>85</v>
      </c>
      <c r="O106" s="81" t="s">
        <v>1429</v>
      </c>
      <c r="P106" s="82" t="s">
        <v>1429</v>
      </c>
      <c r="Q106" s="82" t="s">
        <v>1429</v>
      </c>
      <c r="R106" s="82" t="s">
        <v>1429</v>
      </c>
      <c r="S106" s="82" t="s">
        <v>1429</v>
      </c>
      <c r="T106" s="75" t="s">
        <v>1429</v>
      </c>
      <c r="U106" s="81">
        <v>61.232500000000002</v>
      </c>
      <c r="V106" s="82">
        <v>44.39</v>
      </c>
      <c r="W106" s="82">
        <v>80.449999999999989</v>
      </c>
      <c r="X106" s="82">
        <v>96.1013857022607</v>
      </c>
      <c r="Y106" s="82">
        <v>83.374623136123148</v>
      </c>
      <c r="Z106" s="75">
        <v>85</v>
      </c>
      <c r="AA106" s="81" t="s">
        <v>1429</v>
      </c>
      <c r="AB106" s="82" t="s">
        <v>1429</v>
      </c>
      <c r="AC106" s="82" t="s">
        <v>1429</v>
      </c>
      <c r="AD106" s="82" t="s">
        <v>1429</v>
      </c>
      <c r="AE106" s="82" t="s">
        <v>1429</v>
      </c>
      <c r="AF106" s="75" t="s">
        <v>1429</v>
      </c>
      <c r="AG106" s="81">
        <v>44.39</v>
      </c>
      <c r="AH106" s="82">
        <v>80.449999999999989</v>
      </c>
      <c r="AI106" s="82">
        <v>96.1013857022607</v>
      </c>
      <c r="AJ106" s="82">
        <v>83.374623136123148</v>
      </c>
      <c r="AK106" s="82">
        <v>85</v>
      </c>
      <c r="AL106" s="75">
        <v>85</v>
      </c>
      <c r="AM106" s="81">
        <v>44.39</v>
      </c>
      <c r="AN106" s="82">
        <v>80.449999999999989</v>
      </c>
      <c r="AO106" s="82">
        <v>96.1013857022607</v>
      </c>
      <c r="AP106" s="82">
        <v>83.374623136123148</v>
      </c>
      <c r="AQ106" s="82">
        <v>85</v>
      </c>
      <c r="AR106" s="75">
        <v>85</v>
      </c>
      <c r="AS106" s="81">
        <v>44.39</v>
      </c>
      <c r="AT106" s="82">
        <v>80.449999999999989</v>
      </c>
      <c r="AU106" s="82">
        <v>96.1013857022607</v>
      </c>
      <c r="AV106" s="82">
        <v>83.374623136123148</v>
      </c>
      <c r="AW106" s="82">
        <v>85</v>
      </c>
      <c r="AX106" s="75">
        <v>85</v>
      </c>
      <c r="AY106" s="81">
        <v>44.39</v>
      </c>
      <c r="AZ106" s="82">
        <v>80.449999999999989</v>
      </c>
      <c r="BA106" s="82">
        <v>96.1013857022607</v>
      </c>
      <c r="BB106" s="82">
        <v>83.374623136123148</v>
      </c>
      <c r="BC106" s="82">
        <v>85</v>
      </c>
      <c r="BD106" s="75">
        <v>85</v>
      </c>
      <c r="BE106" s="81" t="s">
        <v>1429</v>
      </c>
      <c r="BF106" s="82" t="s">
        <v>1429</v>
      </c>
      <c r="BG106" s="82" t="s">
        <v>1429</v>
      </c>
      <c r="BH106" s="82" t="s">
        <v>1429</v>
      </c>
      <c r="BI106" s="82" t="s">
        <v>1429</v>
      </c>
      <c r="BJ106" s="75" t="s">
        <v>1429</v>
      </c>
      <c r="BK106" s="81" t="s">
        <v>1429</v>
      </c>
      <c r="BL106" s="82" t="s">
        <v>1429</v>
      </c>
      <c r="BM106" s="82" t="s">
        <v>1429</v>
      </c>
      <c r="BN106" s="82" t="s">
        <v>1429</v>
      </c>
      <c r="BO106" s="82" t="s">
        <v>1429</v>
      </c>
      <c r="BP106" s="75" t="s">
        <v>1429</v>
      </c>
      <c r="BQ106" s="81" t="s">
        <v>1429</v>
      </c>
      <c r="BR106" s="82" t="s">
        <v>1429</v>
      </c>
      <c r="BS106" s="82" t="s">
        <v>1429</v>
      </c>
      <c r="BT106" s="82" t="s">
        <v>1429</v>
      </c>
      <c r="BU106" s="82" t="s">
        <v>1429</v>
      </c>
      <c r="BV106" s="75" t="s">
        <v>1429</v>
      </c>
      <c r="BW106" s="81"/>
      <c r="BX106" s="82"/>
      <c r="BY106" s="82"/>
      <c r="BZ106" s="82"/>
      <c r="CA106" s="82"/>
      <c r="CB106" s="75"/>
      <c r="CC106" s="81"/>
      <c r="CD106" s="82"/>
      <c r="CE106" s="82"/>
      <c r="CF106" s="82"/>
      <c r="CG106" s="82"/>
      <c r="CH106" s="75"/>
      <c r="CI106" s="81"/>
      <c r="CJ106" s="82"/>
      <c r="CK106" s="82"/>
      <c r="CL106" s="82"/>
      <c r="CM106" s="82"/>
      <c r="CN106" s="75"/>
      <c r="CO106" s="81"/>
      <c r="CP106" s="82"/>
      <c r="CQ106" s="82"/>
      <c r="CR106" s="82"/>
      <c r="CS106" s="82"/>
      <c r="CT106" s="75"/>
      <c r="CU106" s="81"/>
      <c r="CV106" s="82"/>
      <c r="CW106" s="82"/>
      <c r="CX106" s="82"/>
      <c r="CY106" s="82"/>
      <c r="CZ106" s="75"/>
      <c r="DA106" s="81"/>
      <c r="DB106" s="82"/>
      <c r="DC106" s="82"/>
      <c r="DD106" s="82"/>
      <c r="DE106" s="82"/>
      <c r="DF106" s="75"/>
      <c r="DG106" s="81"/>
      <c r="DH106" s="82"/>
      <c r="DI106" s="82"/>
      <c r="DJ106" s="82"/>
      <c r="DK106" s="82"/>
      <c r="DL106" s="75"/>
    </row>
    <row r="107" spans="2:16342" s="76" customFormat="1">
      <c r="B107" s="27" t="s">
        <v>403</v>
      </c>
      <c r="C107" s="81">
        <v>74.25</v>
      </c>
      <c r="D107" s="82">
        <v>74.5</v>
      </c>
      <c r="E107" s="82">
        <v>80.400000000000006</v>
      </c>
      <c r="F107" s="82">
        <v>83.1</v>
      </c>
      <c r="G107" s="82">
        <v>84.625</v>
      </c>
      <c r="H107" s="75">
        <v>86</v>
      </c>
      <c r="I107" s="81">
        <v>70.865000000000009</v>
      </c>
      <c r="J107" s="82">
        <v>74.5</v>
      </c>
      <c r="K107" s="82">
        <v>80.400000000000006</v>
      </c>
      <c r="L107" s="82">
        <v>83.1</v>
      </c>
      <c r="M107" s="82">
        <v>84.625</v>
      </c>
      <c r="N107" s="75">
        <v>86</v>
      </c>
      <c r="O107" s="81" t="s">
        <v>1429</v>
      </c>
      <c r="P107" s="82" t="s">
        <v>1429</v>
      </c>
      <c r="Q107" s="82" t="s">
        <v>1429</v>
      </c>
      <c r="R107" s="82" t="s">
        <v>1429</v>
      </c>
      <c r="S107" s="82" t="s">
        <v>1429</v>
      </c>
      <c r="T107" s="75" t="s">
        <v>1429</v>
      </c>
      <c r="U107" s="81">
        <v>70.865000000000009</v>
      </c>
      <c r="V107" s="82">
        <v>74.25</v>
      </c>
      <c r="W107" s="82">
        <v>74.5</v>
      </c>
      <c r="X107" s="82">
        <v>80.400000000000006</v>
      </c>
      <c r="Y107" s="82">
        <v>83.1</v>
      </c>
      <c r="Z107" s="75">
        <v>84.625</v>
      </c>
      <c r="AA107" s="81">
        <v>74.25</v>
      </c>
      <c r="AB107" s="82">
        <v>74.5</v>
      </c>
      <c r="AC107" s="82">
        <v>80.400000000000006</v>
      </c>
      <c r="AD107" s="82">
        <v>83.1</v>
      </c>
      <c r="AE107" s="82">
        <v>84.625</v>
      </c>
      <c r="AF107" s="75">
        <v>86</v>
      </c>
      <c r="AG107" s="81">
        <v>74.25</v>
      </c>
      <c r="AH107" s="82">
        <v>74.5</v>
      </c>
      <c r="AI107" s="82">
        <v>80.400000000000006</v>
      </c>
      <c r="AJ107" s="82">
        <v>83.1</v>
      </c>
      <c r="AK107" s="82">
        <v>84.625</v>
      </c>
      <c r="AL107" s="75">
        <v>86</v>
      </c>
      <c r="AM107" s="81">
        <v>74.25</v>
      </c>
      <c r="AN107" s="82">
        <v>74.5</v>
      </c>
      <c r="AO107" s="82">
        <v>80.400000000000006</v>
      </c>
      <c r="AP107" s="82">
        <v>83.1</v>
      </c>
      <c r="AQ107" s="82">
        <v>84.625</v>
      </c>
      <c r="AR107" s="75">
        <v>86</v>
      </c>
      <c r="AS107" s="81">
        <v>74.25</v>
      </c>
      <c r="AT107" s="82">
        <v>74.5</v>
      </c>
      <c r="AU107" s="82">
        <v>80.400000000000006</v>
      </c>
      <c r="AV107" s="82">
        <v>83.1</v>
      </c>
      <c r="AW107" s="82">
        <v>84.625</v>
      </c>
      <c r="AX107" s="75">
        <v>86</v>
      </c>
      <c r="AY107" s="81">
        <v>74.25</v>
      </c>
      <c r="AZ107" s="82">
        <v>74.5</v>
      </c>
      <c r="BA107" s="82">
        <v>80.400000000000006</v>
      </c>
      <c r="BB107" s="82">
        <v>83.1</v>
      </c>
      <c r="BC107" s="82">
        <v>84.625</v>
      </c>
      <c r="BD107" s="75">
        <v>86</v>
      </c>
      <c r="BE107" s="81" t="s">
        <v>1429</v>
      </c>
      <c r="BF107" s="82" t="s">
        <v>1429</v>
      </c>
      <c r="BG107" s="82" t="s">
        <v>1429</v>
      </c>
      <c r="BH107" s="82" t="s">
        <v>1429</v>
      </c>
      <c r="BI107" s="82" t="s">
        <v>1429</v>
      </c>
      <c r="BJ107" s="75" t="s">
        <v>1429</v>
      </c>
      <c r="BK107" s="81" t="s">
        <v>1429</v>
      </c>
      <c r="BL107" s="82" t="s">
        <v>1429</v>
      </c>
      <c r="BM107" s="82" t="s">
        <v>1429</v>
      </c>
      <c r="BN107" s="82" t="s">
        <v>1429</v>
      </c>
      <c r="BO107" s="82" t="s">
        <v>1429</v>
      </c>
      <c r="BP107" s="75" t="s">
        <v>1429</v>
      </c>
      <c r="BQ107" s="81" t="s">
        <v>1429</v>
      </c>
      <c r="BR107" s="82" t="s">
        <v>1429</v>
      </c>
      <c r="BS107" s="82" t="s">
        <v>1429</v>
      </c>
      <c r="BT107" s="82" t="s">
        <v>1429</v>
      </c>
      <c r="BU107" s="82" t="s">
        <v>1429</v>
      </c>
      <c r="BV107" s="75" t="s">
        <v>1429</v>
      </c>
      <c r="BW107" s="81"/>
      <c r="BX107" s="82"/>
      <c r="BY107" s="82"/>
      <c r="BZ107" s="82"/>
      <c r="CA107" s="82"/>
      <c r="CB107" s="75"/>
      <c r="CC107" s="81"/>
      <c r="CD107" s="82"/>
      <c r="CE107" s="82"/>
      <c r="CF107" s="82"/>
      <c r="CG107" s="82"/>
      <c r="CH107" s="75"/>
      <c r="CI107" s="81"/>
      <c r="CJ107" s="82"/>
      <c r="CK107" s="82"/>
      <c r="CL107" s="82"/>
      <c r="CM107" s="82"/>
      <c r="CN107" s="75"/>
      <c r="CO107" s="81"/>
      <c r="CP107" s="82"/>
      <c r="CQ107" s="82"/>
      <c r="CR107" s="82"/>
      <c r="CS107" s="82"/>
      <c r="CT107" s="75"/>
      <c r="CU107" s="81"/>
      <c r="CV107" s="82"/>
      <c r="CW107" s="82"/>
      <c r="CX107" s="82"/>
      <c r="CY107" s="82"/>
      <c r="CZ107" s="75"/>
      <c r="DA107" s="81"/>
      <c r="DB107" s="82"/>
      <c r="DC107" s="82"/>
      <c r="DD107" s="82"/>
      <c r="DE107" s="82"/>
      <c r="DF107" s="75"/>
      <c r="DG107" s="81"/>
      <c r="DH107" s="82"/>
      <c r="DI107" s="82"/>
      <c r="DJ107" s="82"/>
      <c r="DK107" s="82"/>
      <c r="DL107" s="75"/>
    </row>
    <row r="108" spans="2:16342" s="76" customFormat="1">
      <c r="B108" s="241" t="s">
        <v>404</v>
      </c>
      <c r="C108" s="81"/>
      <c r="D108" s="82"/>
      <c r="E108" s="82"/>
      <c r="F108" s="82"/>
      <c r="G108" s="82"/>
      <c r="H108" s="75"/>
      <c r="I108" s="81"/>
      <c r="J108" s="82"/>
      <c r="K108" s="82"/>
      <c r="L108" s="82"/>
      <c r="M108" s="82"/>
      <c r="N108" s="75"/>
      <c r="O108" s="81"/>
      <c r="P108" s="82"/>
      <c r="Q108" s="82"/>
      <c r="R108" s="82"/>
      <c r="S108" s="82"/>
      <c r="T108" s="75"/>
      <c r="U108" s="81"/>
      <c r="V108" s="82"/>
      <c r="W108" s="82"/>
      <c r="X108" s="82"/>
      <c r="Y108" s="82"/>
      <c r="Z108" s="75"/>
      <c r="AA108" s="81"/>
      <c r="AB108" s="82"/>
      <c r="AC108" s="82"/>
      <c r="AD108" s="82"/>
      <c r="AE108" s="82"/>
      <c r="AF108" s="75"/>
      <c r="AG108" s="81"/>
      <c r="AH108" s="82"/>
      <c r="AI108" s="82"/>
      <c r="AJ108" s="82"/>
      <c r="AK108" s="82"/>
      <c r="AL108" s="75"/>
      <c r="AM108" s="81"/>
      <c r="AN108" s="82"/>
      <c r="AO108" s="82"/>
      <c r="AP108" s="82"/>
      <c r="AQ108" s="82"/>
      <c r="AR108" s="75"/>
      <c r="AS108" s="81"/>
      <c r="AT108" s="82"/>
      <c r="AU108" s="82"/>
      <c r="AV108" s="82"/>
      <c r="AW108" s="82"/>
      <c r="AX108" s="75"/>
      <c r="AY108" s="81"/>
      <c r="AZ108" s="82"/>
      <c r="BA108" s="82"/>
      <c r="BB108" s="82"/>
      <c r="BC108" s="82"/>
      <c r="BD108" s="75"/>
      <c r="BE108" s="81"/>
      <c r="BF108" s="82"/>
      <c r="BG108" s="82"/>
      <c r="BH108" s="82"/>
      <c r="BI108" s="82"/>
      <c r="BJ108" s="75"/>
      <c r="BK108" s="81"/>
      <c r="BL108" s="82"/>
      <c r="BM108" s="82"/>
      <c r="BN108" s="82"/>
      <c r="BO108" s="82"/>
      <c r="BP108" s="75"/>
      <c r="BQ108" s="81"/>
      <c r="BR108" s="82"/>
      <c r="BS108" s="82"/>
      <c r="BT108" s="82"/>
      <c r="BU108" s="82"/>
      <c r="BV108" s="75"/>
      <c r="BW108" s="81"/>
      <c r="BX108" s="82"/>
      <c r="BY108" s="82"/>
      <c r="BZ108" s="82"/>
      <c r="CA108" s="82"/>
      <c r="CB108" s="75"/>
      <c r="CC108" s="81"/>
      <c r="CD108" s="82"/>
      <c r="CE108" s="82"/>
      <c r="CF108" s="82"/>
      <c r="CG108" s="82"/>
      <c r="CH108" s="75"/>
      <c r="CI108" s="81"/>
      <c r="CJ108" s="82"/>
      <c r="CK108" s="82"/>
      <c r="CL108" s="82"/>
      <c r="CM108" s="82"/>
      <c r="CN108" s="75"/>
      <c r="CO108" s="81"/>
      <c r="CP108" s="82"/>
      <c r="CQ108" s="82"/>
      <c r="CR108" s="82"/>
      <c r="CS108" s="82"/>
      <c r="CT108" s="75"/>
      <c r="CU108" s="81"/>
      <c r="CV108" s="82"/>
      <c r="CW108" s="82"/>
      <c r="CX108" s="82"/>
      <c r="CY108" s="82"/>
      <c r="CZ108" s="75"/>
      <c r="DA108" s="81"/>
      <c r="DB108" s="82"/>
      <c r="DC108" s="82"/>
      <c r="DD108" s="82"/>
      <c r="DE108" s="82"/>
      <c r="DF108" s="75"/>
      <c r="DG108" s="81"/>
      <c r="DH108" s="82"/>
      <c r="DI108" s="82"/>
      <c r="DJ108" s="82"/>
      <c r="DK108" s="82"/>
      <c r="DL108" s="75"/>
    </row>
    <row r="109" spans="2:16342" s="76" customFormat="1">
      <c r="B109" s="27" t="s">
        <v>405</v>
      </c>
      <c r="C109" s="81" t="s">
        <v>1429</v>
      </c>
      <c r="D109" s="82" t="s">
        <v>1429</v>
      </c>
      <c r="E109" s="82" t="s">
        <v>1429</v>
      </c>
      <c r="F109" s="82" t="s">
        <v>1429</v>
      </c>
      <c r="G109" s="82" t="s">
        <v>1429</v>
      </c>
      <c r="H109" s="75" t="s">
        <v>1429</v>
      </c>
      <c r="I109" s="81" t="s">
        <v>1429</v>
      </c>
      <c r="J109" s="82" t="s">
        <v>1429</v>
      </c>
      <c r="K109" s="82" t="s">
        <v>1429</v>
      </c>
      <c r="L109" s="82" t="s">
        <v>1429</v>
      </c>
      <c r="M109" s="82" t="s">
        <v>1429</v>
      </c>
      <c r="N109" s="75" t="s">
        <v>1429</v>
      </c>
      <c r="O109" s="81" t="s">
        <v>1429</v>
      </c>
      <c r="P109" s="82" t="s">
        <v>1429</v>
      </c>
      <c r="Q109" s="82" t="s">
        <v>1429</v>
      </c>
      <c r="R109" s="82" t="s">
        <v>1429</v>
      </c>
      <c r="S109" s="82" t="s">
        <v>1429</v>
      </c>
      <c r="T109" s="75" t="s">
        <v>1429</v>
      </c>
      <c r="U109" s="81" t="s">
        <v>1429</v>
      </c>
      <c r="V109" s="82" t="s">
        <v>1429</v>
      </c>
      <c r="W109" s="82" t="s">
        <v>1429</v>
      </c>
      <c r="X109" s="82" t="s">
        <v>1429</v>
      </c>
      <c r="Y109" s="82" t="s">
        <v>1429</v>
      </c>
      <c r="Z109" s="75" t="s">
        <v>1429</v>
      </c>
      <c r="AA109" s="81" t="s">
        <v>1429</v>
      </c>
      <c r="AB109" s="82" t="s">
        <v>1429</v>
      </c>
      <c r="AC109" s="82" t="s">
        <v>1429</v>
      </c>
      <c r="AD109" s="82" t="s">
        <v>1429</v>
      </c>
      <c r="AE109" s="82" t="s">
        <v>1429</v>
      </c>
      <c r="AF109" s="75" t="s">
        <v>1429</v>
      </c>
      <c r="AG109" s="81" t="s">
        <v>1429</v>
      </c>
      <c r="AH109" s="82" t="s">
        <v>1429</v>
      </c>
      <c r="AI109" s="82" t="s">
        <v>1429</v>
      </c>
      <c r="AJ109" s="82" t="s">
        <v>1429</v>
      </c>
      <c r="AK109" s="82" t="s">
        <v>1429</v>
      </c>
      <c r="AL109" s="75" t="s">
        <v>1429</v>
      </c>
      <c r="AM109" s="81" t="s">
        <v>1429</v>
      </c>
      <c r="AN109" s="82" t="s">
        <v>1429</v>
      </c>
      <c r="AO109" s="82" t="s">
        <v>1429</v>
      </c>
      <c r="AP109" s="82" t="s">
        <v>1429</v>
      </c>
      <c r="AQ109" s="82" t="s">
        <v>1429</v>
      </c>
      <c r="AR109" s="75" t="s">
        <v>1429</v>
      </c>
      <c r="AS109" s="81">
        <v>2.48</v>
      </c>
      <c r="AT109" s="82">
        <v>2.8919999999999999</v>
      </c>
      <c r="AU109" s="82">
        <v>3.18</v>
      </c>
      <c r="AV109" s="82">
        <v>3.2435999999999998</v>
      </c>
      <c r="AW109" s="82">
        <v>3.3084719999999996</v>
      </c>
      <c r="AX109" s="75">
        <v>3.5731497599999997</v>
      </c>
      <c r="AY109" s="81">
        <v>22.818000000000001</v>
      </c>
      <c r="AZ109" s="82">
        <v>21.679000000000002</v>
      </c>
      <c r="BA109" s="82">
        <v>21.351000000000003</v>
      </c>
      <c r="BB109" s="82">
        <v>20.960999999999999</v>
      </c>
      <c r="BC109" s="82">
        <v>21.999999999999996</v>
      </c>
      <c r="BD109" s="75">
        <v>22.4</v>
      </c>
      <c r="BE109" s="81" t="s">
        <v>1429</v>
      </c>
      <c r="BF109" s="82" t="s">
        <v>1429</v>
      </c>
      <c r="BG109" s="82" t="s">
        <v>1429</v>
      </c>
      <c r="BH109" s="82" t="s">
        <v>1429</v>
      </c>
      <c r="BI109" s="82" t="s">
        <v>1429</v>
      </c>
      <c r="BJ109" s="75" t="s">
        <v>1429</v>
      </c>
      <c r="BK109" s="81" t="s">
        <v>1429</v>
      </c>
      <c r="BL109" s="82" t="s">
        <v>1429</v>
      </c>
      <c r="BM109" s="82" t="s">
        <v>1429</v>
      </c>
      <c r="BN109" s="82" t="s">
        <v>1429</v>
      </c>
      <c r="BO109" s="82" t="s">
        <v>1429</v>
      </c>
      <c r="BP109" s="75" t="s">
        <v>1429</v>
      </c>
      <c r="BQ109" s="81" t="s">
        <v>1429</v>
      </c>
      <c r="BR109" s="82" t="s">
        <v>1429</v>
      </c>
      <c r="BS109" s="82" t="s">
        <v>1429</v>
      </c>
      <c r="BT109" s="82" t="s">
        <v>1429</v>
      </c>
      <c r="BU109" s="82" t="s">
        <v>1429</v>
      </c>
      <c r="BV109" s="75" t="s">
        <v>1429</v>
      </c>
      <c r="BW109" s="81"/>
      <c r="BX109" s="82"/>
      <c r="BY109" s="82"/>
      <c r="BZ109" s="82"/>
      <c r="CA109" s="82"/>
      <c r="CB109" s="75"/>
      <c r="CC109" s="81"/>
      <c r="CD109" s="82"/>
      <c r="CE109" s="82"/>
      <c r="CF109" s="82"/>
      <c r="CG109" s="82"/>
      <c r="CH109" s="75"/>
      <c r="CI109" s="81"/>
      <c r="CJ109" s="82"/>
      <c r="CK109" s="82"/>
      <c r="CL109" s="82"/>
      <c r="CM109" s="82"/>
      <c r="CN109" s="75"/>
      <c r="CO109" s="81"/>
      <c r="CP109" s="82"/>
      <c r="CQ109" s="82"/>
      <c r="CR109" s="82"/>
      <c r="CS109" s="82"/>
      <c r="CT109" s="75"/>
      <c r="CU109" s="81"/>
      <c r="CV109" s="82"/>
      <c r="CW109" s="82"/>
      <c r="CX109" s="82"/>
      <c r="CY109" s="82"/>
      <c r="CZ109" s="75"/>
      <c r="DA109" s="81"/>
      <c r="DB109" s="82"/>
      <c r="DC109" s="82"/>
      <c r="DD109" s="82"/>
      <c r="DE109" s="82"/>
      <c r="DF109" s="75"/>
      <c r="DG109" s="81"/>
      <c r="DH109" s="82"/>
      <c r="DI109" s="82"/>
      <c r="DJ109" s="82"/>
      <c r="DK109" s="82"/>
      <c r="DL109" s="75"/>
    </row>
    <row r="110" spans="2:16342" s="76" customFormat="1">
      <c r="B110" s="27" t="s">
        <v>406</v>
      </c>
      <c r="C110" s="81" t="s">
        <v>1429</v>
      </c>
      <c r="D110" s="82" t="s">
        <v>1429</v>
      </c>
      <c r="E110" s="82" t="s">
        <v>1429</v>
      </c>
      <c r="F110" s="82" t="s">
        <v>1429</v>
      </c>
      <c r="G110" s="82" t="s">
        <v>1429</v>
      </c>
      <c r="H110" s="75" t="s">
        <v>1429</v>
      </c>
      <c r="I110" s="81" t="s">
        <v>1429</v>
      </c>
      <c r="J110" s="82" t="s">
        <v>1429</v>
      </c>
      <c r="K110" s="82" t="s">
        <v>1429</v>
      </c>
      <c r="L110" s="82" t="s">
        <v>1429</v>
      </c>
      <c r="M110" s="82" t="s">
        <v>1429</v>
      </c>
      <c r="N110" s="75" t="s">
        <v>1429</v>
      </c>
      <c r="O110" s="81" t="s">
        <v>1429</v>
      </c>
      <c r="P110" s="82" t="s">
        <v>1429</v>
      </c>
      <c r="Q110" s="82" t="s">
        <v>1429</v>
      </c>
      <c r="R110" s="82" t="s">
        <v>1429</v>
      </c>
      <c r="S110" s="82" t="s">
        <v>1429</v>
      </c>
      <c r="T110" s="75" t="s">
        <v>1429</v>
      </c>
      <c r="U110" s="81" t="s">
        <v>1429</v>
      </c>
      <c r="V110" s="82" t="s">
        <v>1429</v>
      </c>
      <c r="W110" s="82" t="s">
        <v>1429</v>
      </c>
      <c r="X110" s="82" t="s">
        <v>1429</v>
      </c>
      <c r="Y110" s="82" t="s">
        <v>1429</v>
      </c>
      <c r="Z110" s="75" t="s">
        <v>1429</v>
      </c>
      <c r="AA110" s="81" t="s">
        <v>1429</v>
      </c>
      <c r="AB110" s="82" t="s">
        <v>1429</v>
      </c>
      <c r="AC110" s="82" t="s">
        <v>1429</v>
      </c>
      <c r="AD110" s="82" t="s">
        <v>1429</v>
      </c>
      <c r="AE110" s="82" t="s">
        <v>1429</v>
      </c>
      <c r="AF110" s="75" t="s">
        <v>1429</v>
      </c>
      <c r="AG110" s="81" t="s">
        <v>1429</v>
      </c>
      <c r="AH110" s="82" t="s">
        <v>1429</v>
      </c>
      <c r="AI110" s="82" t="s">
        <v>1429</v>
      </c>
      <c r="AJ110" s="82" t="s">
        <v>1429</v>
      </c>
      <c r="AK110" s="82" t="s">
        <v>1429</v>
      </c>
      <c r="AL110" s="75" t="s">
        <v>1429</v>
      </c>
      <c r="AM110" s="81" t="s">
        <v>1429</v>
      </c>
      <c r="AN110" s="82" t="s">
        <v>1429</v>
      </c>
      <c r="AO110" s="82" t="s">
        <v>1429</v>
      </c>
      <c r="AP110" s="82" t="s">
        <v>1429</v>
      </c>
      <c r="AQ110" s="82" t="s">
        <v>1429</v>
      </c>
      <c r="AR110" s="75" t="s">
        <v>1429</v>
      </c>
      <c r="AS110" s="81">
        <v>2.9630000000000001</v>
      </c>
      <c r="AT110" s="82">
        <v>3.01</v>
      </c>
      <c r="AU110" s="82">
        <v>3.1760000000000002</v>
      </c>
      <c r="AV110" s="82">
        <v>3.3506800000000001</v>
      </c>
      <c r="AW110" s="82">
        <v>3.4847072000000003</v>
      </c>
      <c r="AX110" s="75">
        <v>3.6240954880000005</v>
      </c>
      <c r="AY110" s="81" t="s">
        <v>1429</v>
      </c>
      <c r="AZ110" s="82" t="s">
        <v>1429</v>
      </c>
      <c r="BA110" s="82" t="s">
        <v>1429</v>
      </c>
      <c r="BB110" s="82" t="s">
        <v>1429</v>
      </c>
      <c r="BC110" s="82" t="s">
        <v>1429</v>
      </c>
      <c r="BD110" s="75" t="s">
        <v>1429</v>
      </c>
      <c r="BE110" s="81" t="s">
        <v>1429</v>
      </c>
      <c r="BF110" s="82" t="s">
        <v>1429</v>
      </c>
      <c r="BG110" s="82" t="s">
        <v>1429</v>
      </c>
      <c r="BH110" s="82" t="s">
        <v>1429</v>
      </c>
      <c r="BI110" s="82" t="s">
        <v>1429</v>
      </c>
      <c r="BJ110" s="75" t="s">
        <v>1429</v>
      </c>
      <c r="BK110" s="81" t="s">
        <v>1429</v>
      </c>
      <c r="BL110" s="82" t="s">
        <v>1429</v>
      </c>
      <c r="BM110" s="82" t="s">
        <v>1429</v>
      </c>
      <c r="BN110" s="82" t="s">
        <v>1429</v>
      </c>
      <c r="BO110" s="82" t="s">
        <v>1429</v>
      </c>
      <c r="BP110" s="75" t="s">
        <v>1429</v>
      </c>
      <c r="BQ110" s="81" t="s">
        <v>1429</v>
      </c>
      <c r="BR110" s="82" t="s">
        <v>1429</v>
      </c>
      <c r="BS110" s="82" t="s">
        <v>1429</v>
      </c>
      <c r="BT110" s="82" t="s">
        <v>1429</v>
      </c>
      <c r="BU110" s="82" t="s">
        <v>1429</v>
      </c>
      <c r="BV110" s="75" t="s">
        <v>1429</v>
      </c>
      <c r="BW110" s="81"/>
      <c r="BX110" s="82"/>
      <c r="BY110" s="82"/>
      <c r="BZ110" s="82"/>
      <c r="CA110" s="82"/>
      <c r="CB110" s="75"/>
      <c r="CC110" s="81"/>
      <c r="CD110" s="82"/>
      <c r="CE110" s="82"/>
      <c r="CF110" s="82"/>
      <c r="CG110" s="82"/>
      <c r="CH110" s="75"/>
      <c r="CI110" s="81"/>
      <c r="CJ110" s="82"/>
      <c r="CK110" s="82"/>
      <c r="CL110" s="82"/>
      <c r="CM110" s="82"/>
      <c r="CN110" s="75"/>
      <c r="CO110" s="81"/>
      <c r="CP110" s="82"/>
      <c r="CQ110" s="82"/>
      <c r="CR110" s="82"/>
      <c r="CS110" s="82"/>
      <c r="CT110" s="75"/>
      <c r="CU110" s="81"/>
      <c r="CV110" s="82"/>
      <c r="CW110" s="82"/>
      <c r="CX110" s="82"/>
      <c r="CY110" s="82"/>
      <c r="CZ110" s="75"/>
      <c r="DA110" s="81"/>
      <c r="DB110" s="82"/>
      <c r="DC110" s="82"/>
      <c r="DD110" s="82"/>
      <c r="DE110" s="82"/>
      <c r="DF110" s="75"/>
      <c r="DG110" s="81"/>
      <c r="DH110" s="82"/>
      <c r="DI110" s="82"/>
      <c r="DJ110" s="82"/>
      <c r="DK110" s="82"/>
      <c r="DL110" s="75"/>
    </row>
    <row r="111" spans="2:16342" s="76" customFormat="1">
      <c r="B111" s="27" t="s">
        <v>407</v>
      </c>
      <c r="C111" s="81" t="s">
        <v>1429</v>
      </c>
      <c r="D111" s="82" t="s">
        <v>1429</v>
      </c>
      <c r="E111" s="82" t="s">
        <v>1429</v>
      </c>
      <c r="F111" s="82" t="s">
        <v>1429</v>
      </c>
      <c r="G111" s="82" t="s">
        <v>1429</v>
      </c>
      <c r="H111" s="75" t="s">
        <v>1429</v>
      </c>
      <c r="I111" s="81" t="s">
        <v>1429</v>
      </c>
      <c r="J111" s="82" t="s">
        <v>1429</v>
      </c>
      <c r="K111" s="82" t="s">
        <v>1429</v>
      </c>
      <c r="L111" s="82" t="s">
        <v>1429</v>
      </c>
      <c r="M111" s="82" t="s">
        <v>1429</v>
      </c>
      <c r="N111" s="75" t="s">
        <v>1429</v>
      </c>
      <c r="O111" s="81" t="s">
        <v>1429</v>
      </c>
      <c r="P111" s="82" t="s">
        <v>1429</v>
      </c>
      <c r="Q111" s="82" t="s">
        <v>1429</v>
      </c>
      <c r="R111" s="82" t="s">
        <v>1429</v>
      </c>
      <c r="S111" s="82" t="s">
        <v>1429</v>
      </c>
      <c r="T111" s="75" t="s">
        <v>1429</v>
      </c>
      <c r="U111" s="81" t="s">
        <v>1429</v>
      </c>
      <c r="V111" s="82" t="s">
        <v>1429</v>
      </c>
      <c r="W111" s="82" t="s">
        <v>1429</v>
      </c>
      <c r="X111" s="82" t="s">
        <v>1429</v>
      </c>
      <c r="Y111" s="82" t="s">
        <v>1429</v>
      </c>
      <c r="Z111" s="75" t="s">
        <v>1429</v>
      </c>
      <c r="AA111" s="81" t="s">
        <v>1429</v>
      </c>
      <c r="AB111" s="82" t="s">
        <v>1429</v>
      </c>
      <c r="AC111" s="82" t="s">
        <v>1429</v>
      </c>
      <c r="AD111" s="82" t="s">
        <v>1429</v>
      </c>
      <c r="AE111" s="82" t="s">
        <v>1429</v>
      </c>
      <c r="AF111" s="75" t="s">
        <v>1429</v>
      </c>
      <c r="AG111" s="81" t="s">
        <v>1429</v>
      </c>
      <c r="AH111" s="82" t="s">
        <v>1429</v>
      </c>
      <c r="AI111" s="82" t="s">
        <v>1429</v>
      </c>
      <c r="AJ111" s="82" t="s">
        <v>1429</v>
      </c>
      <c r="AK111" s="82" t="s">
        <v>1429</v>
      </c>
      <c r="AL111" s="75" t="s">
        <v>1429</v>
      </c>
      <c r="AM111" s="81" t="s">
        <v>1429</v>
      </c>
      <c r="AN111" s="82" t="s">
        <v>1429</v>
      </c>
      <c r="AO111" s="82" t="s">
        <v>1429</v>
      </c>
      <c r="AP111" s="82" t="s">
        <v>1429</v>
      </c>
      <c r="AQ111" s="82" t="s">
        <v>1429</v>
      </c>
      <c r="AR111" s="75" t="s">
        <v>1429</v>
      </c>
      <c r="AS111" s="81">
        <v>44.39</v>
      </c>
      <c r="AT111" s="82">
        <v>68.8</v>
      </c>
      <c r="AU111" s="82">
        <v>96.1013857022607</v>
      </c>
      <c r="AV111" s="82">
        <v>83.374623136123148</v>
      </c>
      <c r="AW111" s="82">
        <v>85</v>
      </c>
      <c r="AX111" s="75">
        <v>85</v>
      </c>
      <c r="AY111" s="81">
        <v>42.837499999999999</v>
      </c>
      <c r="AZ111" s="82">
        <v>76.415000000000006</v>
      </c>
      <c r="BA111" s="82">
        <v>92.072500000000005</v>
      </c>
      <c r="BB111" s="82">
        <v>82.080679898989899</v>
      </c>
      <c r="BC111" s="82">
        <v>85</v>
      </c>
      <c r="BD111" s="75">
        <v>85</v>
      </c>
      <c r="BE111" s="81" t="s">
        <v>1429</v>
      </c>
      <c r="BF111" s="82" t="s">
        <v>1429</v>
      </c>
      <c r="BG111" s="82" t="s">
        <v>1429</v>
      </c>
      <c r="BH111" s="82" t="s">
        <v>1429</v>
      </c>
      <c r="BI111" s="82" t="s">
        <v>1429</v>
      </c>
      <c r="BJ111" s="75" t="s">
        <v>1429</v>
      </c>
      <c r="BK111" s="81" t="s">
        <v>1429</v>
      </c>
      <c r="BL111" s="82" t="s">
        <v>1429</v>
      </c>
      <c r="BM111" s="82" t="s">
        <v>1429</v>
      </c>
      <c r="BN111" s="82" t="s">
        <v>1429</v>
      </c>
      <c r="BO111" s="82" t="s">
        <v>1429</v>
      </c>
      <c r="BP111" s="75" t="s">
        <v>1429</v>
      </c>
      <c r="BQ111" s="81" t="s">
        <v>1429</v>
      </c>
      <c r="BR111" s="82" t="s">
        <v>1429</v>
      </c>
      <c r="BS111" s="82" t="s">
        <v>1429</v>
      </c>
      <c r="BT111" s="82" t="s">
        <v>1429</v>
      </c>
      <c r="BU111" s="82" t="s">
        <v>1429</v>
      </c>
      <c r="BV111" s="75" t="s">
        <v>1429</v>
      </c>
      <c r="BW111" s="81"/>
      <c r="BX111" s="82"/>
      <c r="BY111" s="82"/>
      <c r="BZ111" s="82"/>
      <c r="CA111" s="82"/>
      <c r="CB111" s="75"/>
      <c r="CC111" s="81"/>
      <c r="CD111" s="82"/>
      <c r="CE111" s="82"/>
      <c r="CF111" s="82"/>
      <c r="CG111" s="82"/>
      <c r="CH111" s="75"/>
      <c r="CI111" s="81"/>
      <c r="CJ111" s="82"/>
      <c r="CK111" s="82"/>
      <c r="CL111" s="82"/>
      <c r="CM111" s="82"/>
      <c r="CN111" s="75"/>
      <c r="CO111" s="81"/>
      <c r="CP111" s="82"/>
      <c r="CQ111" s="82"/>
      <c r="CR111" s="82"/>
      <c r="CS111" s="82"/>
      <c r="CT111" s="75"/>
      <c r="CU111" s="81"/>
      <c r="CV111" s="82"/>
      <c r="CW111" s="82"/>
      <c r="CX111" s="82"/>
      <c r="CY111" s="82"/>
      <c r="CZ111" s="75"/>
      <c r="DA111" s="81"/>
      <c r="DB111" s="82"/>
      <c r="DC111" s="82"/>
      <c r="DD111" s="82"/>
      <c r="DE111" s="82"/>
      <c r="DF111" s="75"/>
      <c r="DG111" s="81"/>
      <c r="DH111" s="82"/>
      <c r="DI111" s="82"/>
      <c r="DJ111" s="82"/>
      <c r="DK111" s="82"/>
      <c r="DL111" s="75"/>
    </row>
    <row r="112" spans="2:16342" s="76" customFormat="1">
      <c r="B112" s="27" t="s">
        <v>408</v>
      </c>
      <c r="C112" s="81" t="s">
        <v>1429</v>
      </c>
      <c r="D112" s="82" t="s">
        <v>1429</v>
      </c>
      <c r="E112" s="82" t="s">
        <v>1429</v>
      </c>
      <c r="F112" s="82" t="s">
        <v>1429</v>
      </c>
      <c r="G112" s="82" t="s">
        <v>1429</v>
      </c>
      <c r="H112" s="75" t="s">
        <v>1429</v>
      </c>
      <c r="I112" s="81" t="s">
        <v>1429</v>
      </c>
      <c r="J112" s="82" t="s">
        <v>1429</v>
      </c>
      <c r="K112" s="82" t="s">
        <v>1429</v>
      </c>
      <c r="L112" s="82" t="s">
        <v>1429</v>
      </c>
      <c r="M112" s="82" t="s">
        <v>1429</v>
      </c>
      <c r="N112" s="75" t="s">
        <v>1429</v>
      </c>
      <c r="O112" s="81" t="s">
        <v>1429</v>
      </c>
      <c r="P112" s="82" t="s">
        <v>1429</v>
      </c>
      <c r="Q112" s="82" t="s">
        <v>1429</v>
      </c>
      <c r="R112" s="82" t="s">
        <v>1429</v>
      </c>
      <c r="S112" s="82" t="s">
        <v>1429</v>
      </c>
      <c r="T112" s="75" t="s">
        <v>1429</v>
      </c>
      <c r="U112" s="81" t="s">
        <v>1429</v>
      </c>
      <c r="V112" s="82" t="s">
        <v>1429</v>
      </c>
      <c r="W112" s="82" t="s">
        <v>1429</v>
      </c>
      <c r="X112" s="82" t="s">
        <v>1429</v>
      </c>
      <c r="Y112" s="82" t="s">
        <v>1429</v>
      </c>
      <c r="Z112" s="75" t="s">
        <v>1429</v>
      </c>
      <c r="AA112" s="81" t="s">
        <v>1429</v>
      </c>
      <c r="AB112" s="82" t="s">
        <v>1429</v>
      </c>
      <c r="AC112" s="82" t="s">
        <v>1429</v>
      </c>
      <c r="AD112" s="82" t="s">
        <v>1429</v>
      </c>
      <c r="AE112" s="82" t="s">
        <v>1429</v>
      </c>
      <c r="AF112" s="75" t="s">
        <v>1429</v>
      </c>
      <c r="AG112" s="81" t="s">
        <v>1429</v>
      </c>
      <c r="AH112" s="82" t="s">
        <v>1429</v>
      </c>
      <c r="AI112" s="82" t="s">
        <v>1429</v>
      </c>
      <c r="AJ112" s="82" t="s">
        <v>1429</v>
      </c>
      <c r="AK112" s="82" t="s">
        <v>1429</v>
      </c>
      <c r="AL112" s="75" t="s">
        <v>1429</v>
      </c>
      <c r="AM112" s="81" t="s">
        <v>1429</v>
      </c>
      <c r="AN112" s="82" t="s">
        <v>1429</v>
      </c>
      <c r="AO112" s="82" t="s">
        <v>1429</v>
      </c>
      <c r="AP112" s="82" t="s">
        <v>1429</v>
      </c>
      <c r="AQ112" s="82" t="s">
        <v>1429</v>
      </c>
      <c r="AR112" s="75" t="s">
        <v>1429</v>
      </c>
      <c r="AS112" s="81">
        <v>44.39</v>
      </c>
      <c r="AT112" s="82">
        <v>68.8</v>
      </c>
      <c r="AU112" s="82">
        <v>96.1013857022607</v>
      </c>
      <c r="AV112" s="82">
        <v>83.374623136123148</v>
      </c>
      <c r="AW112" s="82">
        <v>85</v>
      </c>
      <c r="AX112" s="75">
        <v>85</v>
      </c>
      <c r="AY112" s="81">
        <v>42.837499999999999</v>
      </c>
      <c r="AZ112" s="82">
        <v>76.415000000000006</v>
      </c>
      <c r="BA112" s="82">
        <v>92.072500000000005</v>
      </c>
      <c r="BB112" s="82">
        <v>82.080679898989899</v>
      </c>
      <c r="BC112" s="82">
        <v>85</v>
      </c>
      <c r="BD112" s="75">
        <v>85</v>
      </c>
      <c r="BE112" s="81" t="s">
        <v>1429</v>
      </c>
      <c r="BF112" s="82" t="s">
        <v>1429</v>
      </c>
      <c r="BG112" s="82" t="s">
        <v>1429</v>
      </c>
      <c r="BH112" s="82" t="s">
        <v>1429</v>
      </c>
      <c r="BI112" s="82" t="s">
        <v>1429</v>
      </c>
      <c r="BJ112" s="75" t="s">
        <v>1429</v>
      </c>
      <c r="BK112" s="81" t="s">
        <v>1429</v>
      </c>
      <c r="BL112" s="82" t="s">
        <v>1429</v>
      </c>
      <c r="BM112" s="82" t="s">
        <v>1429</v>
      </c>
      <c r="BN112" s="82" t="s">
        <v>1429</v>
      </c>
      <c r="BO112" s="82" t="s">
        <v>1429</v>
      </c>
      <c r="BP112" s="75" t="s">
        <v>1429</v>
      </c>
      <c r="BQ112" s="81" t="s">
        <v>1429</v>
      </c>
      <c r="BR112" s="82" t="s">
        <v>1429</v>
      </c>
      <c r="BS112" s="82" t="s">
        <v>1429</v>
      </c>
      <c r="BT112" s="82" t="s">
        <v>1429</v>
      </c>
      <c r="BU112" s="82" t="s">
        <v>1429</v>
      </c>
      <c r="BV112" s="75" t="s">
        <v>1429</v>
      </c>
      <c r="BW112" s="81"/>
      <c r="BX112" s="82"/>
      <c r="BY112" s="82"/>
      <c r="BZ112" s="82"/>
      <c r="CA112" s="82"/>
      <c r="CB112" s="75"/>
      <c r="CC112" s="81"/>
      <c r="CD112" s="82"/>
      <c r="CE112" s="82"/>
      <c r="CF112" s="82"/>
      <c r="CG112" s="82"/>
      <c r="CH112" s="75"/>
      <c r="CI112" s="81"/>
      <c r="CJ112" s="82"/>
      <c r="CK112" s="82"/>
      <c r="CL112" s="82"/>
      <c r="CM112" s="82"/>
      <c r="CN112" s="75"/>
      <c r="CO112" s="81"/>
      <c r="CP112" s="82"/>
      <c r="CQ112" s="82"/>
      <c r="CR112" s="82"/>
      <c r="CS112" s="82"/>
      <c r="CT112" s="75"/>
      <c r="CU112" s="81"/>
      <c r="CV112" s="82"/>
      <c r="CW112" s="82"/>
      <c r="CX112" s="82"/>
      <c r="CY112" s="82"/>
      <c r="CZ112" s="75"/>
      <c r="DA112" s="81"/>
      <c r="DB112" s="82"/>
      <c r="DC112" s="82"/>
      <c r="DD112" s="82"/>
      <c r="DE112" s="82"/>
      <c r="DF112" s="75"/>
      <c r="DG112" s="81"/>
      <c r="DH112" s="82"/>
      <c r="DI112" s="82"/>
      <c r="DJ112" s="82"/>
      <c r="DK112" s="82"/>
      <c r="DL112" s="75"/>
    </row>
    <row r="113" spans="2:116" s="76" customFormat="1">
      <c r="B113" s="27" t="s">
        <v>409</v>
      </c>
      <c r="C113" s="81" t="s">
        <v>1429</v>
      </c>
      <c r="D113" s="82" t="s">
        <v>1429</v>
      </c>
      <c r="E113" s="82" t="s">
        <v>1429</v>
      </c>
      <c r="F113" s="82" t="s">
        <v>1429</v>
      </c>
      <c r="G113" s="82" t="s">
        <v>1429</v>
      </c>
      <c r="H113" s="75" t="s">
        <v>1429</v>
      </c>
      <c r="I113" s="81" t="s">
        <v>1429</v>
      </c>
      <c r="J113" s="82" t="s">
        <v>1429</v>
      </c>
      <c r="K113" s="82" t="s">
        <v>1429</v>
      </c>
      <c r="L113" s="82" t="s">
        <v>1429</v>
      </c>
      <c r="M113" s="82" t="s">
        <v>1429</v>
      </c>
      <c r="N113" s="75" t="s">
        <v>1429</v>
      </c>
      <c r="O113" s="81" t="s">
        <v>1429</v>
      </c>
      <c r="P113" s="82" t="s">
        <v>1429</v>
      </c>
      <c r="Q113" s="82" t="s">
        <v>1429</v>
      </c>
      <c r="R113" s="82" t="s">
        <v>1429</v>
      </c>
      <c r="S113" s="82" t="s">
        <v>1429</v>
      </c>
      <c r="T113" s="75" t="s">
        <v>1429</v>
      </c>
      <c r="U113" s="81" t="s">
        <v>1429</v>
      </c>
      <c r="V113" s="82" t="s">
        <v>1429</v>
      </c>
      <c r="W113" s="82" t="s">
        <v>1429</v>
      </c>
      <c r="X113" s="82" t="s">
        <v>1429</v>
      </c>
      <c r="Y113" s="82" t="s">
        <v>1429</v>
      </c>
      <c r="Z113" s="75" t="s">
        <v>1429</v>
      </c>
      <c r="AA113" s="81" t="s">
        <v>1429</v>
      </c>
      <c r="AB113" s="82" t="s">
        <v>1429</v>
      </c>
      <c r="AC113" s="82" t="s">
        <v>1429</v>
      </c>
      <c r="AD113" s="82" t="s">
        <v>1429</v>
      </c>
      <c r="AE113" s="82" t="s">
        <v>1429</v>
      </c>
      <c r="AF113" s="75" t="s">
        <v>1429</v>
      </c>
      <c r="AG113" s="81" t="s">
        <v>1429</v>
      </c>
      <c r="AH113" s="82" t="s">
        <v>1429</v>
      </c>
      <c r="AI113" s="82" t="s">
        <v>1429</v>
      </c>
      <c r="AJ113" s="82" t="s">
        <v>1429</v>
      </c>
      <c r="AK113" s="82" t="s">
        <v>1429</v>
      </c>
      <c r="AL113" s="75" t="s">
        <v>1429</v>
      </c>
      <c r="AM113" s="81" t="s">
        <v>1429</v>
      </c>
      <c r="AN113" s="82" t="s">
        <v>1429</v>
      </c>
      <c r="AO113" s="82" t="s">
        <v>1429</v>
      </c>
      <c r="AP113" s="82" t="s">
        <v>1429</v>
      </c>
      <c r="AQ113" s="82" t="s">
        <v>1429</v>
      </c>
      <c r="AR113" s="75" t="s">
        <v>1429</v>
      </c>
      <c r="AS113" s="81" t="s">
        <v>1429</v>
      </c>
      <c r="AT113" s="82" t="s">
        <v>1429</v>
      </c>
      <c r="AU113" s="82" t="s">
        <v>1429</v>
      </c>
      <c r="AV113" s="82" t="s">
        <v>1429</v>
      </c>
      <c r="AW113" s="82" t="s">
        <v>1429</v>
      </c>
      <c r="AX113" s="75" t="s">
        <v>1429</v>
      </c>
      <c r="AY113" s="81" t="s">
        <v>1429</v>
      </c>
      <c r="AZ113" s="82" t="s">
        <v>1429</v>
      </c>
      <c r="BA113" s="82" t="s">
        <v>1429</v>
      </c>
      <c r="BB113" s="82" t="s">
        <v>1429</v>
      </c>
      <c r="BC113" s="82" t="s">
        <v>1429</v>
      </c>
      <c r="BD113" s="75" t="s">
        <v>1429</v>
      </c>
      <c r="BE113" s="81" t="s">
        <v>1429</v>
      </c>
      <c r="BF113" s="82" t="s">
        <v>1429</v>
      </c>
      <c r="BG113" s="82" t="s">
        <v>1429</v>
      </c>
      <c r="BH113" s="82" t="s">
        <v>1429</v>
      </c>
      <c r="BI113" s="82" t="s">
        <v>1429</v>
      </c>
      <c r="BJ113" s="75" t="s">
        <v>1429</v>
      </c>
      <c r="BK113" s="81" t="s">
        <v>1429</v>
      </c>
      <c r="BL113" s="82" t="s">
        <v>1429</v>
      </c>
      <c r="BM113" s="82" t="s">
        <v>1429</v>
      </c>
      <c r="BN113" s="82" t="s">
        <v>1429</v>
      </c>
      <c r="BO113" s="82" t="s">
        <v>1429</v>
      </c>
      <c r="BP113" s="75" t="s">
        <v>1429</v>
      </c>
      <c r="BQ113" s="81" t="s">
        <v>1429</v>
      </c>
      <c r="BR113" s="82" t="s">
        <v>1429</v>
      </c>
      <c r="BS113" s="82" t="s">
        <v>1429</v>
      </c>
      <c r="BT113" s="82" t="s">
        <v>1429</v>
      </c>
      <c r="BU113" s="82" t="s">
        <v>1429</v>
      </c>
      <c r="BV113" s="75" t="s">
        <v>1429</v>
      </c>
      <c r="BW113" s="81"/>
      <c r="BX113" s="82"/>
      <c r="BY113" s="82"/>
      <c r="BZ113" s="82"/>
      <c r="CA113" s="82"/>
      <c r="CB113" s="75"/>
      <c r="CC113" s="81"/>
      <c r="CD113" s="82"/>
      <c r="CE113" s="82"/>
      <c r="CF113" s="82"/>
      <c r="CG113" s="82"/>
      <c r="CH113" s="75"/>
      <c r="CI113" s="81"/>
      <c r="CJ113" s="82"/>
      <c r="CK113" s="82"/>
      <c r="CL113" s="82"/>
      <c r="CM113" s="82"/>
      <c r="CN113" s="75"/>
      <c r="CO113" s="81"/>
      <c r="CP113" s="82"/>
      <c r="CQ113" s="82"/>
      <c r="CR113" s="82"/>
      <c r="CS113" s="82"/>
      <c r="CT113" s="75"/>
      <c r="CU113" s="81"/>
      <c r="CV113" s="82"/>
      <c r="CW113" s="82"/>
      <c r="CX113" s="82"/>
      <c r="CY113" s="82"/>
      <c r="CZ113" s="75"/>
      <c r="DA113" s="81"/>
      <c r="DB113" s="82"/>
      <c r="DC113" s="82"/>
      <c r="DD113" s="82"/>
      <c r="DE113" s="82"/>
      <c r="DF113" s="75"/>
      <c r="DG113" s="81"/>
      <c r="DH113" s="82"/>
      <c r="DI113" s="82"/>
      <c r="DJ113" s="82"/>
      <c r="DK113" s="82"/>
      <c r="DL113" s="75"/>
    </row>
    <row r="114" spans="2:116" s="76" customFormat="1">
      <c r="B114" s="27" t="s">
        <v>410</v>
      </c>
      <c r="C114" s="81" t="s">
        <v>1429</v>
      </c>
      <c r="D114" s="82" t="s">
        <v>1429</v>
      </c>
      <c r="E114" s="82" t="s">
        <v>1429</v>
      </c>
      <c r="F114" s="82" t="s">
        <v>1429</v>
      </c>
      <c r="G114" s="82" t="s">
        <v>1429</v>
      </c>
      <c r="H114" s="75" t="s">
        <v>1429</v>
      </c>
      <c r="I114" s="81" t="s">
        <v>1429</v>
      </c>
      <c r="J114" s="82" t="s">
        <v>1429</v>
      </c>
      <c r="K114" s="82" t="s">
        <v>1429</v>
      </c>
      <c r="L114" s="82" t="s">
        <v>1429</v>
      </c>
      <c r="M114" s="82" t="s">
        <v>1429</v>
      </c>
      <c r="N114" s="75" t="s">
        <v>1429</v>
      </c>
      <c r="O114" s="81" t="s">
        <v>1429</v>
      </c>
      <c r="P114" s="82" t="s">
        <v>1429</v>
      </c>
      <c r="Q114" s="82" t="s">
        <v>1429</v>
      </c>
      <c r="R114" s="82" t="s">
        <v>1429</v>
      </c>
      <c r="S114" s="82" t="s">
        <v>1429</v>
      </c>
      <c r="T114" s="75" t="s">
        <v>1429</v>
      </c>
      <c r="U114" s="81" t="s">
        <v>1429</v>
      </c>
      <c r="V114" s="82" t="s">
        <v>1429</v>
      </c>
      <c r="W114" s="82" t="s">
        <v>1429</v>
      </c>
      <c r="X114" s="82" t="s">
        <v>1429</v>
      </c>
      <c r="Y114" s="82" t="s">
        <v>1429</v>
      </c>
      <c r="Z114" s="75" t="s">
        <v>1429</v>
      </c>
      <c r="AA114" s="81" t="s">
        <v>1429</v>
      </c>
      <c r="AB114" s="82" t="s">
        <v>1429</v>
      </c>
      <c r="AC114" s="82" t="s">
        <v>1429</v>
      </c>
      <c r="AD114" s="82" t="s">
        <v>1429</v>
      </c>
      <c r="AE114" s="82" t="s">
        <v>1429</v>
      </c>
      <c r="AF114" s="75" t="s">
        <v>1429</v>
      </c>
      <c r="AG114" s="81" t="s">
        <v>1429</v>
      </c>
      <c r="AH114" s="82" t="s">
        <v>1429</v>
      </c>
      <c r="AI114" s="82" t="s">
        <v>1429</v>
      </c>
      <c r="AJ114" s="82" t="s">
        <v>1429</v>
      </c>
      <c r="AK114" s="82" t="s">
        <v>1429</v>
      </c>
      <c r="AL114" s="75" t="s">
        <v>1429</v>
      </c>
      <c r="AM114" s="81" t="s">
        <v>1429</v>
      </c>
      <c r="AN114" s="82" t="s">
        <v>1429</v>
      </c>
      <c r="AO114" s="82" t="s">
        <v>1429</v>
      </c>
      <c r="AP114" s="82" t="s">
        <v>1429</v>
      </c>
      <c r="AQ114" s="82" t="s">
        <v>1429</v>
      </c>
      <c r="AR114" s="75" t="s">
        <v>1429</v>
      </c>
      <c r="AS114" s="81" t="s">
        <v>1429</v>
      </c>
      <c r="AT114" s="82" t="s">
        <v>1429</v>
      </c>
      <c r="AU114" s="82" t="s">
        <v>1429</v>
      </c>
      <c r="AV114" s="82" t="s">
        <v>1429</v>
      </c>
      <c r="AW114" s="82" t="s">
        <v>1429</v>
      </c>
      <c r="AX114" s="75" t="s">
        <v>1429</v>
      </c>
      <c r="AY114" s="81" t="s">
        <v>1429</v>
      </c>
      <c r="AZ114" s="82" t="s">
        <v>1429</v>
      </c>
      <c r="BA114" s="82" t="s">
        <v>1429</v>
      </c>
      <c r="BB114" s="82" t="s">
        <v>1429</v>
      </c>
      <c r="BC114" s="82" t="s">
        <v>1429</v>
      </c>
      <c r="BD114" s="75" t="s">
        <v>1429</v>
      </c>
      <c r="BE114" s="81" t="s">
        <v>1429</v>
      </c>
      <c r="BF114" s="82" t="s">
        <v>1429</v>
      </c>
      <c r="BG114" s="82" t="s">
        <v>1429</v>
      </c>
      <c r="BH114" s="82" t="s">
        <v>1429</v>
      </c>
      <c r="BI114" s="82" t="s">
        <v>1429</v>
      </c>
      <c r="BJ114" s="75" t="s">
        <v>1429</v>
      </c>
      <c r="BK114" s="81" t="s">
        <v>1429</v>
      </c>
      <c r="BL114" s="82" t="s">
        <v>1429</v>
      </c>
      <c r="BM114" s="82" t="s">
        <v>1429</v>
      </c>
      <c r="BN114" s="82" t="s">
        <v>1429</v>
      </c>
      <c r="BO114" s="82" t="s">
        <v>1429</v>
      </c>
      <c r="BP114" s="75" t="s">
        <v>1429</v>
      </c>
      <c r="BQ114" s="81" t="s">
        <v>1429</v>
      </c>
      <c r="BR114" s="82" t="s">
        <v>1429</v>
      </c>
      <c r="BS114" s="82" t="s">
        <v>1429</v>
      </c>
      <c r="BT114" s="82" t="s">
        <v>1429</v>
      </c>
      <c r="BU114" s="82" t="s">
        <v>1429</v>
      </c>
      <c r="BV114" s="75" t="s">
        <v>1429</v>
      </c>
      <c r="BW114" s="81"/>
      <c r="BX114" s="82"/>
      <c r="BY114" s="82"/>
      <c r="BZ114" s="82"/>
      <c r="CA114" s="82"/>
      <c r="CB114" s="75"/>
      <c r="CC114" s="81"/>
      <c r="CD114" s="82"/>
      <c r="CE114" s="82"/>
      <c r="CF114" s="82"/>
      <c r="CG114" s="82"/>
      <c r="CH114" s="75"/>
      <c r="CI114" s="81"/>
      <c r="CJ114" s="82"/>
      <c r="CK114" s="82"/>
      <c r="CL114" s="82"/>
      <c r="CM114" s="82"/>
      <c r="CN114" s="75"/>
      <c r="CO114" s="81"/>
      <c r="CP114" s="82"/>
      <c r="CQ114" s="82"/>
      <c r="CR114" s="82"/>
      <c r="CS114" s="82"/>
      <c r="CT114" s="75"/>
      <c r="CU114" s="81"/>
      <c r="CV114" s="82"/>
      <c r="CW114" s="82"/>
      <c r="CX114" s="82"/>
      <c r="CY114" s="82"/>
      <c r="CZ114" s="75"/>
      <c r="DA114" s="81"/>
      <c r="DB114" s="82"/>
      <c r="DC114" s="82"/>
      <c r="DD114" s="82"/>
      <c r="DE114" s="82"/>
      <c r="DF114" s="75"/>
      <c r="DG114" s="81"/>
      <c r="DH114" s="82"/>
      <c r="DI114" s="82"/>
      <c r="DJ114" s="82"/>
      <c r="DK114" s="82"/>
      <c r="DL114" s="75"/>
    </row>
    <row r="115" spans="2:116" s="76" customFormat="1">
      <c r="B115" s="241" t="s">
        <v>411</v>
      </c>
      <c r="C115" s="81"/>
      <c r="D115" s="82"/>
      <c r="E115" s="82"/>
      <c r="F115" s="82"/>
      <c r="G115" s="82"/>
      <c r="H115" s="75"/>
      <c r="I115" s="81"/>
      <c r="J115" s="82"/>
      <c r="K115" s="82"/>
      <c r="L115" s="82"/>
      <c r="M115" s="82"/>
      <c r="N115" s="75"/>
      <c r="O115" s="81"/>
      <c r="P115" s="82"/>
      <c r="Q115" s="82"/>
      <c r="R115" s="82"/>
      <c r="S115" s="82"/>
      <c r="T115" s="75"/>
      <c r="U115" s="81"/>
      <c r="V115" s="82"/>
      <c r="W115" s="82"/>
      <c r="X115" s="82"/>
      <c r="Y115" s="82"/>
      <c r="Z115" s="75"/>
      <c r="AA115" s="81"/>
      <c r="AB115" s="82"/>
      <c r="AC115" s="82"/>
      <c r="AD115" s="82"/>
      <c r="AE115" s="82"/>
      <c r="AF115" s="75"/>
      <c r="AG115" s="81"/>
      <c r="AH115" s="82"/>
      <c r="AI115" s="82"/>
      <c r="AJ115" s="82"/>
      <c r="AK115" s="82"/>
      <c r="AL115" s="75"/>
      <c r="AM115" s="81"/>
      <c r="AN115" s="82"/>
      <c r="AO115" s="82"/>
      <c r="AP115" s="82"/>
      <c r="AQ115" s="82"/>
      <c r="AR115" s="75"/>
      <c r="AS115" s="81"/>
      <c r="AT115" s="82"/>
      <c r="AU115" s="82"/>
      <c r="AV115" s="82"/>
      <c r="AW115" s="82"/>
      <c r="AX115" s="75"/>
      <c r="AY115" s="81"/>
      <c r="AZ115" s="82"/>
      <c r="BA115" s="82"/>
      <c r="BB115" s="82"/>
      <c r="BC115" s="82"/>
      <c r="BD115" s="75"/>
      <c r="BE115" s="81"/>
      <c r="BF115" s="82"/>
      <c r="BG115" s="82"/>
      <c r="BH115" s="82"/>
      <c r="BI115" s="82"/>
      <c r="BJ115" s="75"/>
      <c r="BK115" s="81"/>
      <c r="BL115" s="82"/>
      <c r="BM115" s="82"/>
      <c r="BN115" s="82"/>
      <c r="BO115" s="82"/>
      <c r="BP115" s="75"/>
      <c r="BQ115" s="81"/>
      <c r="BR115" s="82"/>
      <c r="BS115" s="82"/>
      <c r="BT115" s="82"/>
      <c r="BU115" s="82"/>
      <c r="BV115" s="75"/>
      <c r="BW115" s="81"/>
      <c r="BX115" s="82"/>
      <c r="BY115" s="82"/>
      <c r="BZ115" s="82"/>
      <c r="CA115" s="82"/>
      <c r="CB115" s="75"/>
      <c r="CC115" s="81"/>
      <c r="CD115" s="82"/>
      <c r="CE115" s="82"/>
      <c r="CF115" s="82"/>
      <c r="CG115" s="82"/>
      <c r="CH115" s="75"/>
      <c r="CI115" s="81"/>
      <c r="CJ115" s="82"/>
      <c r="CK115" s="82"/>
      <c r="CL115" s="82"/>
      <c r="CM115" s="82"/>
      <c r="CN115" s="75"/>
      <c r="CO115" s="81"/>
      <c r="CP115" s="82"/>
      <c r="CQ115" s="82"/>
      <c r="CR115" s="82"/>
      <c r="CS115" s="82"/>
      <c r="CT115" s="75"/>
      <c r="CU115" s="81"/>
      <c r="CV115" s="82"/>
      <c r="CW115" s="82"/>
      <c r="CX115" s="82"/>
      <c r="CY115" s="82"/>
      <c r="CZ115" s="75"/>
      <c r="DA115" s="81"/>
      <c r="DB115" s="82"/>
      <c r="DC115" s="82"/>
      <c r="DD115" s="82"/>
      <c r="DE115" s="82"/>
      <c r="DF115" s="75"/>
      <c r="DG115" s="81"/>
      <c r="DH115" s="82"/>
      <c r="DI115" s="82"/>
      <c r="DJ115" s="82"/>
      <c r="DK115" s="82"/>
      <c r="DL115" s="75"/>
    </row>
    <row r="116" spans="2:116" s="76" customFormat="1">
      <c r="B116" s="27" t="s">
        <v>412</v>
      </c>
      <c r="C116" s="81" t="s">
        <v>1429</v>
      </c>
      <c r="D116" s="82" t="s">
        <v>1429</v>
      </c>
      <c r="E116" s="82" t="s">
        <v>1429</v>
      </c>
      <c r="F116" s="82" t="s">
        <v>1429</v>
      </c>
      <c r="G116" s="82" t="s">
        <v>1429</v>
      </c>
      <c r="H116" s="75" t="s">
        <v>1429</v>
      </c>
      <c r="I116" s="81">
        <v>104.17749999999999</v>
      </c>
      <c r="J116" s="82">
        <v>110.955</v>
      </c>
      <c r="K116" s="82">
        <v>107.28750000000001</v>
      </c>
      <c r="L116" s="82">
        <v>121.57150000000001</v>
      </c>
      <c r="M116" s="82">
        <v>132.81150000000002</v>
      </c>
      <c r="N116" s="75">
        <v>140.85150000000002</v>
      </c>
      <c r="O116" s="81">
        <v>13349.47</v>
      </c>
      <c r="P116" s="82">
        <v>12368.830000000002</v>
      </c>
      <c r="Q116" s="82">
        <v>9252.869999999999</v>
      </c>
      <c r="R116" s="82">
        <v>11346</v>
      </c>
      <c r="S116" s="82">
        <v>12775</v>
      </c>
      <c r="T116" s="75">
        <v>13505</v>
      </c>
      <c r="U116" s="81" t="s">
        <v>1429</v>
      </c>
      <c r="V116" s="82" t="s">
        <v>1429</v>
      </c>
      <c r="W116" s="82" t="s">
        <v>1429</v>
      </c>
      <c r="X116" s="82" t="s">
        <v>1429</v>
      </c>
      <c r="Y116" s="82" t="s">
        <v>1429</v>
      </c>
      <c r="Z116" s="75" t="s">
        <v>1429</v>
      </c>
      <c r="AA116" s="81">
        <v>5.3236712328767135</v>
      </c>
      <c r="AB116" s="82">
        <v>6.9883287671232868</v>
      </c>
      <c r="AC116" s="82">
        <v>8.0878630136986285</v>
      </c>
      <c r="AD116" s="82">
        <v>8.4767010100952103</v>
      </c>
      <c r="AE116" s="82">
        <v>9.1127442796695384</v>
      </c>
      <c r="AF116" s="75">
        <v>9.6710827628158498</v>
      </c>
      <c r="AG116" s="81" t="s">
        <v>1429</v>
      </c>
      <c r="AH116" s="82" t="s">
        <v>1429</v>
      </c>
      <c r="AI116" s="82" t="s">
        <v>1429</v>
      </c>
      <c r="AJ116" s="82" t="s">
        <v>1429</v>
      </c>
      <c r="AK116" s="82" t="s">
        <v>1429</v>
      </c>
      <c r="AL116" s="75" t="s">
        <v>1429</v>
      </c>
      <c r="AM116" s="81" t="s">
        <v>1429</v>
      </c>
      <c r="AN116" s="82" t="s">
        <v>1429</v>
      </c>
      <c r="AO116" s="82" t="s">
        <v>1429</v>
      </c>
      <c r="AP116" s="82" t="s">
        <v>1429</v>
      </c>
      <c r="AQ116" s="82" t="s">
        <v>1429</v>
      </c>
      <c r="AR116" s="75" t="s">
        <v>1429</v>
      </c>
      <c r="AS116" s="81" t="s">
        <v>1429</v>
      </c>
      <c r="AT116" s="82" t="s">
        <v>1429</v>
      </c>
      <c r="AU116" s="82" t="s">
        <v>1429</v>
      </c>
      <c r="AV116" s="82" t="s">
        <v>1429</v>
      </c>
      <c r="AW116" s="82" t="s">
        <v>1429</v>
      </c>
      <c r="AX116" s="75" t="s">
        <v>1429</v>
      </c>
      <c r="AY116" s="81" t="s">
        <v>1429</v>
      </c>
      <c r="AZ116" s="82" t="s">
        <v>1429</v>
      </c>
      <c r="BA116" s="82" t="s">
        <v>1429</v>
      </c>
      <c r="BB116" s="82" t="s">
        <v>1429</v>
      </c>
      <c r="BC116" s="82" t="s">
        <v>1429</v>
      </c>
      <c r="BD116" s="75" t="s">
        <v>1429</v>
      </c>
      <c r="BE116" s="81" t="s">
        <v>1429</v>
      </c>
      <c r="BF116" s="82" t="s">
        <v>1429</v>
      </c>
      <c r="BG116" s="82" t="s">
        <v>1429</v>
      </c>
      <c r="BH116" s="82" t="s">
        <v>1429</v>
      </c>
      <c r="BI116" s="82" t="s">
        <v>1429</v>
      </c>
      <c r="BJ116" s="75" t="s">
        <v>1429</v>
      </c>
      <c r="BK116" s="81" t="s">
        <v>1429</v>
      </c>
      <c r="BL116" s="82" t="s">
        <v>1429</v>
      </c>
      <c r="BM116" s="82" t="s">
        <v>1429</v>
      </c>
      <c r="BN116" s="82" t="s">
        <v>1429</v>
      </c>
      <c r="BO116" s="82" t="s">
        <v>1429</v>
      </c>
      <c r="BP116" s="75" t="s">
        <v>1429</v>
      </c>
      <c r="BQ116" s="81" t="s">
        <v>1429</v>
      </c>
      <c r="BR116" s="82" t="s">
        <v>1429</v>
      </c>
      <c r="BS116" s="82" t="s">
        <v>1429</v>
      </c>
      <c r="BT116" s="82" t="s">
        <v>1429</v>
      </c>
      <c r="BU116" s="82" t="s">
        <v>1429</v>
      </c>
      <c r="BV116" s="75" t="s">
        <v>1429</v>
      </c>
      <c r="BW116" s="81"/>
      <c r="BX116" s="82">
        <v>2.9994520547945203</v>
      </c>
      <c r="BY116" s="82">
        <v>3.4227671232876711</v>
      </c>
      <c r="BZ116" s="82">
        <v>3.5162386951171953</v>
      </c>
      <c r="CA116" s="82">
        <v>3.6595928611118835</v>
      </c>
      <c r="CB116" s="75">
        <v>3.8137826159881731</v>
      </c>
      <c r="CC116" s="81"/>
      <c r="CD116" s="82" t="s">
        <v>1429</v>
      </c>
      <c r="CE116" s="82" t="s">
        <v>1429</v>
      </c>
      <c r="CF116" s="82" t="s">
        <v>1429</v>
      </c>
      <c r="CG116" s="82" t="s">
        <v>1429</v>
      </c>
      <c r="CH116" s="75" t="s">
        <v>1429</v>
      </c>
      <c r="CI116" s="81"/>
      <c r="CJ116" s="82"/>
      <c r="CK116" s="82"/>
      <c r="CL116" s="82"/>
      <c r="CM116" s="82"/>
      <c r="CN116" s="75"/>
      <c r="CO116" s="81"/>
      <c r="CP116" s="82"/>
      <c r="CQ116" s="82"/>
      <c r="CR116" s="82"/>
      <c r="CS116" s="82"/>
      <c r="CT116" s="75"/>
      <c r="CU116" s="81"/>
      <c r="CV116" s="82"/>
      <c r="CW116" s="82"/>
      <c r="CX116" s="82"/>
      <c r="CY116" s="82"/>
      <c r="CZ116" s="75"/>
      <c r="DA116" s="81"/>
      <c r="DB116" s="82"/>
      <c r="DC116" s="82"/>
      <c r="DD116" s="82"/>
      <c r="DE116" s="82"/>
      <c r="DF116" s="75"/>
      <c r="DG116" s="81"/>
      <c r="DH116" s="82"/>
      <c r="DI116" s="82"/>
      <c r="DJ116" s="82"/>
      <c r="DK116" s="82"/>
      <c r="DL116" s="75"/>
    </row>
    <row r="117" spans="2:116" s="76" customFormat="1">
      <c r="B117" s="27" t="s">
        <v>528</v>
      </c>
      <c r="C117" s="81"/>
      <c r="D117" s="82"/>
      <c r="E117" s="82"/>
      <c r="F117" s="82"/>
      <c r="G117" s="82"/>
      <c r="H117" s="75"/>
      <c r="I117" s="81"/>
      <c r="J117" s="82"/>
      <c r="K117" s="82"/>
      <c r="L117" s="82"/>
      <c r="M117" s="82"/>
      <c r="N117" s="75"/>
      <c r="O117" s="81"/>
      <c r="P117" s="82"/>
      <c r="Q117" s="82"/>
      <c r="R117" s="82"/>
      <c r="S117" s="82"/>
      <c r="T117" s="75"/>
      <c r="U117" s="81"/>
      <c r="V117" s="82"/>
      <c r="W117" s="82"/>
      <c r="X117" s="82"/>
      <c r="Y117" s="82"/>
      <c r="Z117" s="75"/>
      <c r="AA117" s="81"/>
      <c r="AB117" s="82"/>
      <c r="AC117" s="82"/>
      <c r="AD117" s="82"/>
      <c r="AE117" s="82"/>
      <c r="AF117" s="75"/>
      <c r="AG117" s="81"/>
      <c r="AH117" s="82"/>
      <c r="AI117" s="82"/>
      <c r="AJ117" s="82"/>
      <c r="AK117" s="82"/>
      <c r="AL117" s="75"/>
      <c r="AM117" s="81"/>
      <c r="AN117" s="82"/>
      <c r="AO117" s="82"/>
      <c r="AP117" s="82"/>
      <c r="AQ117" s="82"/>
      <c r="AR117" s="75"/>
      <c r="AS117" s="81"/>
      <c r="AT117" s="82"/>
      <c r="AU117" s="82"/>
      <c r="AV117" s="82"/>
      <c r="AW117" s="82"/>
      <c r="AX117" s="75"/>
      <c r="AY117" s="81"/>
      <c r="AZ117" s="82"/>
      <c r="BA117" s="82"/>
      <c r="BB117" s="82"/>
      <c r="BC117" s="82"/>
      <c r="BD117" s="75"/>
      <c r="BE117" s="81"/>
      <c r="BF117" s="82"/>
      <c r="BG117" s="82"/>
      <c r="BH117" s="82"/>
      <c r="BI117" s="82"/>
      <c r="BJ117" s="75"/>
      <c r="BK117" s="81"/>
      <c r="BL117" s="82"/>
      <c r="BM117" s="82"/>
      <c r="BN117" s="82"/>
      <c r="BO117" s="82"/>
      <c r="BP117" s="75"/>
      <c r="BQ117" s="81"/>
      <c r="BR117" s="82"/>
      <c r="BS117" s="82"/>
      <c r="BT117" s="82"/>
      <c r="BU117" s="82"/>
      <c r="BV117" s="75"/>
      <c r="BW117" s="81"/>
      <c r="BX117" s="82">
        <v>8.44272926561929</v>
      </c>
      <c r="BY117" s="82">
        <v>9.4787522712537395</v>
      </c>
      <c r="BZ117" s="82">
        <v>14.6</v>
      </c>
      <c r="CA117" s="82">
        <v>12</v>
      </c>
      <c r="CB117" s="75">
        <v>12</v>
      </c>
      <c r="CC117" s="81"/>
      <c r="CD117" s="82" t="s">
        <v>1429</v>
      </c>
      <c r="CE117" s="82" t="s">
        <v>1429</v>
      </c>
      <c r="CF117" s="82" t="s">
        <v>1429</v>
      </c>
      <c r="CG117" s="82" t="s">
        <v>1429</v>
      </c>
      <c r="CH117" s="75" t="s">
        <v>1429</v>
      </c>
      <c r="CI117" s="81"/>
      <c r="CJ117" s="82"/>
      <c r="CK117" s="82"/>
      <c r="CL117" s="82"/>
      <c r="CM117" s="82"/>
      <c r="CN117" s="75"/>
      <c r="CO117" s="81"/>
      <c r="CP117" s="82"/>
      <c r="CQ117" s="82"/>
      <c r="CR117" s="82"/>
      <c r="CS117" s="82"/>
      <c r="CT117" s="75"/>
      <c r="CU117" s="81"/>
      <c r="CV117" s="82"/>
      <c r="CW117" s="82"/>
      <c r="CX117" s="82"/>
      <c r="CY117" s="82"/>
      <c r="CZ117" s="75"/>
      <c r="DA117" s="81"/>
      <c r="DB117" s="82"/>
      <c r="DC117" s="82"/>
      <c r="DD117" s="82"/>
      <c r="DE117" s="82"/>
      <c r="DF117" s="75"/>
      <c r="DG117" s="81"/>
      <c r="DH117" s="82"/>
      <c r="DI117" s="82"/>
      <c r="DJ117" s="82"/>
      <c r="DK117" s="82"/>
      <c r="DL117" s="75"/>
    </row>
    <row r="118" spans="2:116" s="76" customFormat="1">
      <c r="B118" s="27" t="s">
        <v>413</v>
      </c>
      <c r="C118" s="81" t="s">
        <v>1429</v>
      </c>
      <c r="D118" s="82" t="s">
        <v>1429</v>
      </c>
      <c r="E118" s="82" t="s">
        <v>1429</v>
      </c>
      <c r="F118" s="82" t="s">
        <v>1429</v>
      </c>
      <c r="G118" s="82" t="s">
        <v>1429</v>
      </c>
      <c r="H118" s="75" t="s">
        <v>1429</v>
      </c>
      <c r="I118" s="81">
        <v>-183.20632202738935</v>
      </c>
      <c r="J118" s="82">
        <v>1473.5808114451181</v>
      </c>
      <c r="K118" s="82">
        <v>959.86301890759592</v>
      </c>
      <c r="L118" s="82">
        <v>1568.5872287251234</v>
      </c>
      <c r="M118" s="82">
        <v>1126.1393346627112</v>
      </c>
      <c r="N118" s="75">
        <v>1168.4880550403452</v>
      </c>
      <c r="O118" s="81">
        <v>1261.9650817598003</v>
      </c>
      <c r="P118" s="82">
        <v>1314.0230725137299</v>
      </c>
      <c r="Q118" s="82">
        <v>1599.5541923749065</v>
      </c>
      <c r="R118" s="82">
        <v>1511</v>
      </c>
      <c r="S118" s="82">
        <v>1374.3455550396277</v>
      </c>
      <c r="T118" s="75">
        <v>1374.3455550396277</v>
      </c>
      <c r="U118" s="81" t="s">
        <v>1429</v>
      </c>
      <c r="V118" s="82" t="s">
        <v>1429</v>
      </c>
      <c r="W118" s="82" t="s">
        <v>1429</v>
      </c>
      <c r="X118" s="82" t="s">
        <v>1429</v>
      </c>
      <c r="Y118" s="82" t="s">
        <v>1429</v>
      </c>
      <c r="Z118" s="75" t="s">
        <v>1429</v>
      </c>
      <c r="AA118" s="81" t="s">
        <v>1429</v>
      </c>
      <c r="AB118" s="82" t="s">
        <v>1429</v>
      </c>
      <c r="AC118" s="82" t="s">
        <v>1429</v>
      </c>
      <c r="AD118" s="82" t="s">
        <v>1429</v>
      </c>
      <c r="AE118" s="82" t="s">
        <v>1429</v>
      </c>
      <c r="AF118" s="75" t="s">
        <v>1429</v>
      </c>
      <c r="AG118" s="81" t="s">
        <v>1429</v>
      </c>
      <c r="AH118" s="82" t="s">
        <v>1429</v>
      </c>
      <c r="AI118" s="82" t="s">
        <v>1429</v>
      </c>
      <c r="AJ118" s="82" t="s">
        <v>1429</v>
      </c>
      <c r="AK118" s="82" t="s">
        <v>1429</v>
      </c>
      <c r="AL118" s="75" t="s">
        <v>1429</v>
      </c>
      <c r="AM118" s="81" t="s">
        <v>1429</v>
      </c>
      <c r="AN118" s="82" t="s">
        <v>1429</v>
      </c>
      <c r="AO118" s="82" t="s">
        <v>1429</v>
      </c>
      <c r="AP118" s="82" t="s">
        <v>1429</v>
      </c>
      <c r="AQ118" s="82" t="s">
        <v>1429</v>
      </c>
      <c r="AR118" s="75" t="s">
        <v>1429</v>
      </c>
      <c r="AS118" s="81" t="s">
        <v>1429</v>
      </c>
      <c r="AT118" s="82" t="s">
        <v>1429</v>
      </c>
      <c r="AU118" s="82" t="s">
        <v>1429</v>
      </c>
      <c r="AV118" s="82" t="s">
        <v>1429</v>
      </c>
      <c r="AW118" s="82" t="s">
        <v>1429</v>
      </c>
      <c r="AX118" s="75" t="s">
        <v>1429</v>
      </c>
      <c r="AY118" s="81" t="s">
        <v>1429</v>
      </c>
      <c r="AZ118" s="82" t="s">
        <v>1429</v>
      </c>
      <c r="BA118" s="82" t="s">
        <v>1429</v>
      </c>
      <c r="BB118" s="82" t="s">
        <v>1429</v>
      </c>
      <c r="BC118" s="82" t="s">
        <v>1429</v>
      </c>
      <c r="BD118" s="75" t="s">
        <v>1429</v>
      </c>
      <c r="BE118" s="81" t="s">
        <v>1429</v>
      </c>
      <c r="BF118" s="82" t="s">
        <v>1429</v>
      </c>
      <c r="BG118" s="82" t="s">
        <v>1429</v>
      </c>
      <c r="BH118" s="82" t="s">
        <v>1429</v>
      </c>
      <c r="BI118" s="82" t="s">
        <v>1429</v>
      </c>
      <c r="BJ118" s="75" t="s">
        <v>1429</v>
      </c>
      <c r="BK118" s="81" t="s">
        <v>1429</v>
      </c>
      <c r="BL118" s="82" t="s">
        <v>1429</v>
      </c>
      <c r="BM118" s="82" t="s">
        <v>1429</v>
      </c>
      <c r="BN118" s="82" t="s">
        <v>1429</v>
      </c>
      <c r="BO118" s="82" t="s">
        <v>1429</v>
      </c>
      <c r="BP118" s="75" t="s">
        <v>1429</v>
      </c>
      <c r="BQ118" s="81" t="s">
        <v>1429</v>
      </c>
      <c r="BR118" s="82" t="s">
        <v>1429</v>
      </c>
      <c r="BS118" s="82" t="s">
        <v>1429</v>
      </c>
      <c r="BT118" s="82" t="s">
        <v>1429</v>
      </c>
      <c r="BU118" s="82" t="s">
        <v>1429</v>
      </c>
      <c r="BV118" s="75" t="s">
        <v>1429</v>
      </c>
      <c r="BW118" s="81"/>
      <c r="BX118" s="82"/>
      <c r="BY118" s="82"/>
      <c r="BZ118" s="82"/>
      <c r="CA118" s="82"/>
      <c r="CB118" s="75"/>
      <c r="CC118" s="81"/>
      <c r="CD118" s="82"/>
      <c r="CE118" s="82"/>
      <c r="CF118" s="82"/>
      <c r="CG118" s="82"/>
      <c r="CH118" s="75"/>
      <c r="CI118" s="81"/>
      <c r="CJ118" s="82"/>
      <c r="CK118" s="82"/>
      <c r="CL118" s="82"/>
      <c r="CM118" s="82"/>
      <c r="CN118" s="75"/>
      <c r="CO118" s="81"/>
      <c r="CP118" s="82"/>
      <c r="CQ118" s="82"/>
      <c r="CR118" s="82"/>
      <c r="CS118" s="82"/>
      <c r="CT118" s="75"/>
      <c r="CU118" s="81"/>
      <c r="CV118" s="82"/>
      <c r="CW118" s="82"/>
      <c r="CX118" s="82"/>
      <c r="CY118" s="82"/>
      <c r="CZ118" s="75"/>
      <c r="DA118" s="81"/>
      <c r="DB118" s="82"/>
      <c r="DC118" s="82"/>
      <c r="DD118" s="82"/>
      <c r="DE118" s="82"/>
      <c r="DF118" s="75"/>
      <c r="DG118" s="81"/>
      <c r="DH118" s="82"/>
      <c r="DI118" s="82"/>
      <c r="DJ118" s="82"/>
      <c r="DK118" s="82"/>
      <c r="DL118" s="75"/>
    </row>
    <row r="119" spans="2:116" s="76" customFormat="1">
      <c r="B119" s="241" t="s">
        <v>414</v>
      </c>
      <c r="C119" s="81"/>
      <c r="D119" s="82"/>
      <c r="E119" s="82"/>
      <c r="F119" s="82"/>
      <c r="G119" s="82"/>
      <c r="H119" s="75"/>
      <c r="I119" s="81"/>
      <c r="J119" s="82"/>
      <c r="K119" s="82"/>
      <c r="L119" s="82"/>
      <c r="M119" s="82"/>
      <c r="N119" s="75"/>
      <c r="O119" s="81"/>
      <c r="P119" s="82"/>
      <c r="Q119" s="82"/>
      <c r="R119" s="82"/>
      <c r="S119" s="82"/>
      <c r="T119" s="75"/>
      <c r="U119" s="81"/>
      <c r="V119" s="82"/>
      <c r="W119" s="82"/>
      <c r="X119" s="82"/>
      <c r="Y119" s="82"/>
      <c r="Z119" s="75"/>
      <c r="AA119" s="81"/>
      <c r="AB119" s="82"/>
      <c r="AC119" s="82"/>
      <c r="AD119" s="82"/>
      <c r="AE119" s="82"/>
      <c r="AF119" s="75"/>
      <c r="AG119" s="81"/>
      <c r="AH119" s="82"/>
      <c r="AI119" s="82"/>
      <c r="AJ119" s="82"/>
      <c r="AK119" s="82"/>
      <c r="AL119" s="75"/>
      <c r="AM119" s="81"/>
      <c r="AN119" s="82"/>
      <c r="AO119" s="82"/>
      <c r="AP119" s="82"/>
      <c r="AQ119" s="82"/>
      <c r="AR119" s="75"/>
      <c r="AS119" s="81"/>
      <c r="AT119" s="82"/>
      <c r="AU119" s="82"/>
      <c r="AV119" s="82"/>
      <c r="AW119" s="82"/>
      <c r="AX119" s="75"/>
      <c r="AY119" s="81"/>
      <c r="AZ119" s="82"/>
      <c r="BA119" s="82"/>
      <c r="BB119" s="82"/>
      <c r="BC119" s="82"/>
      <c r="BD119" s="75"/>
      <c r="BE119" s="81"/>
      <c r="BF119" s="82"/>
      <c r="BG119" s="82"/>
      <c r="BH119" s="82"/>
      <c r="BI119" s="82"/>
      <c r="BJ119" s="75"/>
      <c r="BK119" s="81"/>
      <c r="BL119" s="82"/>
      <c r="BM119" s="82"/>
      <c r="BN119" s="82"/>
      <c r="BO119" s="82"/>
      <c r="BP119" s="75"/>
      <c r="BQ119" s="81"/>
      <c r="BR119" s="82"/>
      <c r="BS119" s="82"/>
      <c r="BT119" s="82"/>
      <c r="BU119" s="82"/>
      <c r="BV119" s="75"/>
      <c r="BW119" s="81"/>
      <c r="BX119" s="82"/>
      <c r="BY119" s="82"/>
      <c r="BZ119" s="82"/>
      <c r="CA119" s="82"/>
      <c r="CB119" s="75"/>
      <c r="CC119" s="81"/>
      <c r="CD119" s="82"/>
      <c r="CE119" s="82"/>
      <c r="CF119" s="82"/>
      <c r="CG119" s="82"/>
      <c r="CH119" s="75"/>
      <c r="CI119" s="81"/>
      <c r="CJ119" s="82"/>
      <c r="CK119" s="82"/>
      <c r="CL119" s="82"/>
      <c r="CM119" s="82"/>
      <c r="CN119" s="75"/>
      <c r="CO119" s="81"/>
      <c r="CP119" s="82"/>
      <c r="CQ119" s="82"/>
      <c r="CR119" s="82"/>
      <c r="CS119" s="82"/>
      <c r="CT119" s="75"/>
      <c r="CU119" s="81"/>
      <c r="CV119" s="82"/>
      <c r="CW119" s="82"/>
      <c r="CX119" s="82"/>
      <c r="CY119" s="82"/>
      <c r="CZ119" s="75"/>
      <c r="DA119" s="81"/>
      <c r="DB119" s="82"/>
      <c r="DC119" s="82"/>
      <c r="DD119" s="82"/>
      <c r="DE119" s="82"/>
      <c r="DF119" s="75"/>
      <c r="DG119" s="81"/>
      <c r="DH119" s="82"/>
      <c r="DI119" s="82"/>
      <c r="DJ119" s="82"/>
      <c r="DK119" s="82"/>
      <c r="DL119" s="75"/>
    </row>
    <row r="120" spans="2:116" s="76" customFormat="1">
      <c r="B120" s="27" t="s">
        <v>415</v>
      </c>
      <c r="C120" s="81">
        <v>4.1004166666666668</v>
      </c>
      <c r="D120" s="82">
        <v>9.4742387797007943</v>
      </c>
      <c r="E120" s="82">
        <v>20.319592525304955</v>
      </c>
      <c r="F120" s="82">
        <v>12.756625656415554</v>
      </c>
      <c r="G120" s="82">
        <v>8.9894250251728014</v>
      </c>
      <c r="H120" s="75">
        <v>8.9888591306786036</v>
      </c>
      <c r="I120" s="81" t="s">
        <v>1429</v>
      </c>
      <c r="J120" s="82" t="s">
        <v>1429</v>
      </c>
      <c r="K120" s="82" t="s">
        <v>1429</v>
      </c>
      <c r="L120" s="82" t="s">
        <v>1429</v>
      </c>
      <c r="M120" s="82" t="s">
        <v>1429</v>
      </c>
      <c r="N120" s="75" t="s">
        <v>1429</v>
      </c>
      <c r="O120" s="81" t="s">
        <v>1429</v>
      </c>
      <c r="P120" s="82" t="s">
        <v>1429</v>
      </c>
      <c r="Q120" s="82" t="s">
        <v>1429</v>
      </c>
      <c r="R120" s="82" t="s">
        <v>1429</v>
      </c>
      <c r="S120" s="82" t="s">
        <v>1429</v>
      </c>
      <c r="T120" s="75" t="s">
        <v>1429</v>
      </c>
      <c r="U120" s="81">
        <v>3.8942996345919614</v>
      </c>
      <c r="V120" s="82">
        <v>7.19</v>
      </c>
      <c r="W120" s="82">
        <v>12.09</v>
      </c>
      <c r="X120" s="82">
        <v>9.6172105284949385</v>
      </c>
      <c r="Y120" s="82">
        <v>9.0073711958893927</v>
      </c>
      <c r="Z120" s="75">
        <v>8.9990687201769024</v>
      </c>
      <c r="AA120" s="81" t="s">
        <v>1429</v>
      </c>
      <c r="AB120" s="82" t="s">
        <v>1429</v>
      </c>
      <c r="AC120" s="82" t="s">
        <v>1429</v>
      </c>
      <c r="AD120" s="82" t="s">
        <v>1429</v>
      </c>
      <c r="AE120" s="82" t="s">
        <v>1429</v>
      </c>
      <c r="AF120" s="75" t="s">
        <v>1429</v>
      </c>
      <c r="AG120" s="81">
        <v>5.64</v>
      </c>
      <c r="AH120" s="82">
        <v>11.25</v>
      </c>
      <c r="AI120" s="82">
        <v>19.52</v>
      </c>
      <c r="AJ120" s="82">
        <v>16.495124922291417</v>
      </c>
      <c r="AK120" s="82">
        <v>8.9927944874737733</v>
      </c>
      <c r="AL120" s="75">
        <v>9.0026068859805832</v>
      </c>
      <c r="AM120" s="81">
        <v>44.39</v>
      </c>
      <c r="AN120" s="82">
        <v>80.449999999999989</v>
      </c>
      <c r="AO120" s="82">
        <v>96.1013857022607</v>
      </c>
      <c r="AP120" s="82">
        <v>83.374623136123148</v>
      </c>
      <c r="AQ120" s="82">
        <v>85</v>
      </c>
      <c r="AR120" s="75">
        <v>85</v>
      </c>
      <c r="AS120" s="81" t="s">
        <v>1429</v>
      </c>
      <c r="AT120" s="82" t="s">
        <v>1429</v>
      </c>
      <c r="AU120" s="82" t="s">
        <v>1429</v>
      </c>
      <c r="AV120" s="82" t="s">
        <v>1429</v>
      </c>
      <c r="AW120" s="82" t="s">
        <v>1429</v>
      </c>
      <c r="AX120" s="75" t="s">
        <v>1429</v>
      </c>
      <c r="AY120" s="81" t="s">
        <v>1429</v>
      </c>
      <c r="AZ120" s="82" t="s">
        <v>1429</v>
      </c>
      <c r="BA120" s="82" t="s">
        <v>1429</v>
      </c>
      <c r="BB120" s="82" t="s">
        <v>1429</v>
      </c>
      <c r="BC120" s="82" t="s">
        <v>1429</v>
      </c>
      <c r="BD120" s="75" t="s">
        <v>1429</v>
      </c>
      <c r="BE120" s="81" t="s">
        <v>1429</v>
      </c>
      <c r="BF120" s="82" t="s">
        <v>1429</v>
      </c>
      <c r="BG120" s="82" t="s">
        <v>1429</v>
      </c>
      <c r="BH120" s="82" t="s">
        <v>1429</v>
      </c>
      <c r="BI120" s="82" t="s">
        <v>1429</v>
      </c>
      <c r="BJ120" s="75" t="s">
        <v>1429</v>
      </c>
      <c r="BK120" s="81" t="s">
        <v>1429</v>
      </c>
      <c r="BL120" s="82" t="s">
        <v>1429</v>
      </c>
      <c r="BM120" s="82" t="s">
        <v>1429</v>
      </c>
      <c r="BN120" s="82" t="s">
        <v>1429</v>
      </c>
      <c r="BO120" s="82" t="s">
        <v>1429</v>
      </c>
      <c r="BP120" s="75" t="s">
        <v>1429</v>
      </c>
      <c r="BQ120" s="81" t="s">
        <v>1429</v>
      </c>
      <c r="BR120" s="82" t="s">
        <v>1429</v>
      </c>
      <c r="BS120" s="82" t="s">
        <v>1429</v>
      </c>
      <c r="BT120" s="82" t="s">
        <v>1429</v>
      </c>
      <c r="BU120" s="82" t="s">
        <v>1429</v>
      </c>
      <c r="BV120" s="75" t="s">
        <v>1429</v>
      </c>
      <c r="BW120" s="81"/>
      <c r="BX120" s="82"/>
      <c r="BY120" s="82"/>
      <c r="BZ120" s="82"/>
      <c r="CA120" s="82"/>
      <c r="CB120" s="75"/>
      <c r="CC120" s="81"/>
      <c r="CD120" s="82"/>
      <c r="CE120" s="82"/>
      <c r="CF120" s="82"/>
      <c r="CG120" s="82"/>
      <c r="CH120" s="75"/>
      <c r="CI120" s="81"/>
      <c r="CJ120" s="82"/>
      <c r="CK120" s="82"/>
      <c r="CL120" s="82"/>
      <c r="CM120" s="82"/>
      <c r="CN120" s="75"/>
      <c r="CO120" s="81"/>
      <c r="CP120" s="82"/>
      <c r="CQ120" s="82"/>
      <c r="CR120" s="82"/>
      <c r="CS120" s="82"/>
      <c r="CT120" s="75"/>
      <c r="CU120" s="81"/>
      <c r="CV120" s="82"/>
      <c r="CW120" s="82"/>
      <c r="CX120" s="82"/>
      <c r="CY120" s="82"/>
      <c r="CZ120" s="75"/>
      <c r="DA120" s="81"/>
      <c r="DB120" s="82"/>
      <c r="DC120" s="82"/>
      <c r="DD120" s="82"/>
      <c r="DE120" s="82"/>
      <c r="DF120" s="75"/>
      <c r="DG120" s="81"/>
      <c r="DH120" s="82"/>
      <c r="DI120" s="82"/>
      <c r="DJ120" s="82"/>
      <c r="DK120" s="82"/>
      <c r="DL120" s="75"/>
    </row>
    <row r="121" spans="2:116" s="76" customFormat="1">
      <c r="B121" s="27" t="s">
        <v>416</v>
      </c>
      <c r="C121" s="81">
        <v>0.53500000000000003</v>
      </c>
      <c r="D121" s="82">
        <v>4.95</v>
      </c>
      <c r="E121" s="82">
        <v>10.689590391492565</v>
      </c>
      <c r="F121" s="82">
        <v>6.2687038264131045</v>
      </c>
      <c r="G121" s="82">
        <v>6.0007845656491421</v>
      </c>
      <c r="H121" s="75">
        <v>6.0007845656491421</v>
      </c>
      <c r="I121" s="81" t="s">
        <v>1429</v>
      </c>
      <c r="J121" s="82" t="s">
        <v>1429</v>
      </c>
      <c r="K121" s="82" t="s">
        <v>1429</v>
      </c>
      <c r="L121" s="82" t="s">
        <v>1429</v>
      </c>
      <c r="M121" s="82" t="s">
        <v>1429</v>
      </c>
      <c r="N121" s="75" t="s">
        <v>1429</v>
      </c>
      <c r="O121" s="81" t="s">
        <v>1429</v>
      </c>
      <c r="P121" s="82" t="s">
        <v>1429</v>
      </c>
      <c r="Q121" s="82" t="s">
        <v>1429</v>
      </c>
      <c r="R121" s="82" t="s">
        <v>1429</v>
      </c>
      <c r="S121" s="82" t="s">
        <v>1429</v>
      </c>
      <c r="T121" s="75" t="s">
        <v>1429</v>
      </c>
      <c r="U121" s="81">
        <v>0.53500000000000003</v>
      </c>
      <c r="V121" s="82">
        <v>4.95</v>
      </c>
      <c r="W121" s="82">
        <v>10.689590391492565</v>
      </c>
      <c r="X121" s="82">
        <v>6.2687038264131045</v>
      </c>
      <c r="Y121" s="82">
        <v>6.0007845656491421</v>
      </c>
      <c r="Z121" s="75">
        <v>6.0007845656491421</v>
      </c>
      <c r="AA121" s="81" t="s">
        <v>1429</v>
      </c>
      <c r="AB121" s="82" t="s">
        <v>1429</v>
      </c>
      <c r="AC121" s="82" t="s">
        <v>1429</v>
      </c>
      <c r="AD121" s="82" t="s">
        <v>1429</v>
      </c>
      <c r="AE121" s="82" t="s">
        <v>1429</v>
      </c>
      <c r="AF121" s="75" t="s">
        <v>1429</v>
      </c>
      <c r="AG121" s="81">
        <v>0.53500000000000003</v>
      </c>
      <c r="AH121" s="82">
        <v>4.95</v>
      </c>
      <c r="AI121" s="82">
        <v>10.689590391492565</v>
      </c>
      <c r="AJ121" s="82">
        <v>6.2687038264131045</v>
      </c>
      <c r="AK121" s="82">
        <v>6.0007845656491421</v>
      </c>
      <c r="AL121" s="75">
        <v>6.0007845656491421</v>
      </c>
      <c r="AM121" s="81">
        <v>0.53500000000000003</v>
      </c>
      <c r="AN121" s="82">
        <v>4.95</v>
      </c>
      <c r="AO121" s="82">
        <v>10.689590391492565</v>
      </c>
      <c r="AP121" s="82">
        <v>6.2687038264131045</v>
      </c>
      <c r="AQ121" s="82">
        <v>6.0007845656491421</v>
      </c>
      <c r="AR121" s="75">
        <v>6.0007845656491421</v>
      </c>
      <c r="AS121" s="81" t="s">
        <v>1429</v>
      </c>
      <c r="AT121" s="82" t="s">
        <v>1429</v>
      </c>
      <c r="AU121" s="82" t="s">
        <v>1429</v>
      </c>
      <c r="AV121" s="82" t="s">
        <v>1429</v>
      </c>
      <c r="AW121" s="82" t="s">
        <v>1429</v>
      </c>
      <c r="AX121" s="75" t="s">
        <v>1429</v>
      </c>
      <c r="AY121" s="81" t="s">
        <v>1429</v>
      </c>
      <c r="AZ121" s="82" t="s">
        <v>1429</v>
      </c>
      <c r="BA121" s="82" t="s">
        <v>1429</v>
      </c>
      <c r="BB121" s="82" t="s">
        <v>1429</v>
      </c>
      <c r="BC121" s="82" t="s">
        <v>1429</v>
      </c>
      <c r="BD121" s="75" t="s">
        <v>1429</v>
      </c>
      <c r="BE121" s="81" t="s">
        <v>1429</v>
      </c>
      <c r="BF121" s="82" t="s">
        <v>1429</v>
      </c>
      <c r="BG121" s="82" t="s">
        <v>1429</v>
      </c>
      <c r="BH121" s="82" t="s">
        <v>1429</v>
      </c>
      <c r="BI121" s="82" t="s">
        <v>1429</v>
      </c>
      <c r="BJ121" s="75" t="s">
        <v>1429</v>
      </c>
      <c r="BK121" s="81" t="s">
        <v>1429</v>
      </c>
      <c r="BL121" s="82" t="s">
        <v>1429</v>
      </c>
      <c r="BM121" s="82" t="s">
        <v>1429</v>
      </c>
      <c r="BN121" s="82" t="s">
        <v>1429</v>
      </c>
      <c r="BO121" s="82" t="s">
        <v>1429</v>
      </c>
      <c r="BP121" s="75" t="s">
        <v>1429</v>
      </c>
      <c r="BQ121" s="81" t="s">
        <v>1429</v>
      </c>
      <c r="BR121" s="82" t="s">
        <v>1429</v>
      </c>
      <c r="BS121" s="82" t="s">
        <v>1429</v>
      </c>
      <c r="BT121" s="82" t="s">
        <v>1429</v>
      </c>
      <c r="BU121" s="82" t="s">
        <v>1429</v>
      </c>
      <c r="BV121" s="75" t="s">
        <v>1429</v>
      </c>
      <c r="BW121" s="81"/>
      <c r="BX121" s="82"/>
      <c r="BY121" s="82"/>
      <c r="BZ121" s="82"/>
      <c r="CA121" s="82"/>
      <c r="CB121" s="75"/>
      <c r="CC121" s="81"/>
      <c r="CD121" s="82"/>
      <c r="CE121" s="82"/>
      <c r="CF121" s="82"/>
      <c r="CG121" s="82"/>
      <c r="CH121" s="75"/>
      <c r="CI121" s="81"/>
      <c r="CJ121" s="82"/>
      <c r="CK121" s="82"/>
      <c r="CL121" s="82"/>
      <c r="CM121" s="82"/>
      <c r="CN121" s="75"/>
      <c r="CO121" s="81"/>
      <c r="CP121" s="82"/>
      <c r="CQ121" s="82"/>
      <c r="CR121" s="82"/>
      <c r="CS121" s="82"/>
      <c r="CT121" s="75"/>
      <c r="CU121" s="81"/>
      <c r="CV121" s="82"/>
      <c r="CW121" s="82"/>
      <c r="CX121" s="82"/>
      <c r="CY121" s="82"/>
      <c r="CZ121" s="75"/>
      <c r="DA121" s="81"/>
      <c r="DB121" s="82"/>
      <c r="DC121" s="82"/>
      <c r="DD121" s="82"/>
      <c r="DE121" s="82"/>
      <c r="DF121" s="75"/>
      <c r="DG121" s="81"/>
      <c r="DH121" s="82"/>
      <c r="DI121" s="82"/>
      <c r="DJ121" s="82"/>
      <c r="DK121" s="82"/>
      <c r="DL121" s="75"/>
    </row>
    <row r="122" spans="2:116" s="76" customFormat="1">
      <c r="B122" s="27" t="s">
        <v>417</v>
      </c>
      <c r="C122" s="81">
        <v>3.5654166666666667</v>
      </c>
      <c r="D122" s="82">
        <v>4.5242387797007941</v>
      </c>
      <c r="E122" s="82">
        <v>9.6300021338123898</v>
      </c>
      <c r="F122" s="82">
        <v>6.4879218300024499</v>
      </c>
      <c r="G122" s="82">
        <v>2.9886404595236593</v>
      </c>
      <c r="H122" s="75">
        <v>2.9880745650294616</v>
      </c>
      <c r="I122" s="81" t="s">
        <v>1429</v>
      </c>
      <c r="J122" s="82" t="s">
        <v>1429</v>
      </c>
      <c r="K122" s="82" t="s">
        <v>1429</v>
      </c>
      <c r="L122" s="82" t="s">
        <v>1429</v>
      </c>
      <c r="M122" s="82" t="s">
        <v>1429</v>
      </c>
      <c r="N122" s="75" t="s">
        <v>1429</v>
      </c>
      <c r="O122" s="81" t="s">
        <v>1429</v>
      </c>
      <c r="P122" s="82" t="s">
        <v>1429</v>
      </c>
      <c r="Q122" s="82" t="s">
        <v>1429</v>
      </c>
      <c r="R122" s="82" t="s">
        <v>1429</v>
      </c>
      <c r="S122" s="82" t="s">
        <v>1429</v>
      </c>
      <c r="T122" s="75" t="s">
        <v>1429</v>
      </c>
      <c r="U122" s="81">
        <v>3.3592996345919612</v>
      </c>
      <c r="V122" s="82">
        <v>2.2400000000000002</v>
      </c>
      <c r="W122" s="82">
        <v>1.4004096085074345</v>
      </c>
      <c r="X122" s="82">
        <v>3.348506702081834</v>
      </c>
      <c r="Y122" s="82">
        <v>3.0065866302402506</v>
      </c>
      <c r="Z122" s="75">
        <v>2.9982841545277603</v>
      </c>
      <c r="AA122" s="81" t="s">
        <v>1429</v>
      </c>
      <c r="AB122" s="82" t="s">
        <v>1429</v>
      </c>
      <c r="AC122" s="82" t="s">
        <v>1429</v>
      </c>
      <c r="AD122" s="82" t="s">
        <v>1429</v>
      </c>
      <c r="AE122" s="82" t="s">
        <v>1429</v>
      </c>
      <c r="AF122" s="75" t="s">
        <v>1429</v>
      </c>
      <c r="AG122" s="81">
        <v>5.1049999999999995</v>
      </c>
      <c r="AH122" s="82">
        <v>6.3</v>
      </c>
      <c r="AI122" s="82">
        <v>8.8304096085074342</v>
      </c>
      <c r="AJ122" s="82">
        <v>10.226421095878312</v>
      </c>
      <c r="AK122" s="82">
        <v>2.9920099218246312</v>
      </c>
      <c r="AL122" s="75">
        <v>3.0018223203314411</v>
      </c>
      <c r="AM122" s="81">
        <v>0.12499999999999989</v>
      </c>
      <c r="AN122" s="82">
        <v>-0.64677545582607632</v>
      </c>
      <c r="AO122" s="82">
        <v>0.6566947006342243</v>
      </c>
      <c r="AP122" s="82">
        <v>4.4247105368897879</v>
      </c>
      <c r="AQ122" s="82">
        <v>2.1770852754554459</v>
      </c>
      <c r="AR122" s="75">
        <v>1.9668128572228669</v>
      </c>
      <c r="AS122" s="81" t="s">
        <v>1429</v>
      </c>
      <c r="AT122" s="82" t="s">
        <v>1429</v>
      </c>
      <c r="AU122" s="82" t="s">
        <v>1429</v>
      </c>
      <c r="AV122" s="82" t="s">
        <v>1429</v>
      </c>
      <c r="AW122" s="82" t="s">
        <v>1429</v>
      </c>
      <c r="AX122" s="75" t="s">
        <v>1429</v>
      </c>
      <c r="AY122" s="81" t="s">
        <v>1429</v>
      </c>
      <c r="AZ122" s="82" t="s">
        <v>1429</v>
      </c>
      <c r="BA122" s="82" t="s">
        <v>1429</v>
      </c>
      <c r="BB122" s="82" t="s">
        <v>1429</v>
      </c>
      <c r="BC122" s="82" t="s">
        <v>1429</v>
      </c>
      <c r="BD122" s="75" t="s">
        <v>1429</v>
      </c>
      <c r="BE122" s="81" t="s">
        <v>1429</v>
      </c>
      <c r="BF122" s="82" t="s">
        <v>1429</v>
      </c>
      <c r="BG122" s="82" t="s">
        <v>1429</v>
      </c>
      <c r="BH122" s="82" t="s">
        <v>1429</v>
      </c>
      <c r="BI122" s="82" t="s">
        <v>1429</v>
      </c>
      <c r="BJ122" s="75" t="s">
        <v>1429</v>
      </c>
      <c r="BK122" s="81" t="s">
        <v>1429</v>
      </c>
      <c r="BL122" s="82" t="s">
        <v>1429</v>
      </c>
      <c r="BM122" s="82" t="s">
        <v>1429</v>
      </c>
      <c r="BN122" s="82" t="s">
        <v>1429</v>
      </c>
      <c r="BO122" s="82" t="s">
        <v>1429</v>
      </c>
      <c r="BP122" s="75" t="s">
        <v>1429</v>
      </c>
      <c r="BQ122" s="81" t="s">
        <v>1429</v>
      </c>
      <c r="BR122" s="82" t="s">
        <v>1429</v>
      </c>
      <c r="BS122" s="82" t="s">
        <v>1429</v>
      </c>
      <c r="BT122" s="82" t="s">
        <v>1429</v>
      </c>
      <c r="BU122" s="82" t="s">
        <v>1429</v>
      </c>
      <c r="BV122" s="75" t="s">
        <v>1429</v>
      </c>
      <c r="BW122" s="81"/>
      <c r="BX122" s="82"/>
      <c r="BY122" s="82"/>
      <c r="BZ122" s="82"/>
      <c r="CA122" s="82"/>
      <c r="CB122" s="75"/>
      <c r="CC122" s="81"/>
      <c r="CD122" s="82"/>
      <c r="CE122" s="82"/>
      <c r="CF122" s="82"/>
      <c r="CG122" s="82"/>
      <c r="CH122" s="75"/>
      <c r="CI122" s="81"/>
      <c r="CJ122" s="82"/>
      <c r="CK122" s="82"/>
      <c r="CL122" s="82"/>
      <c r="CM122" s="82"/>
      <c r="CN122" s="75"/>
      <c r="CO122" s="81"/>
      <c r="CP122" s="82"/>
      <c r="CQ122" s="82"/>
      <c r="CR122" s="82"/>
      <c r="CS122" s="82"/>
      <c r="CT122" s="75"/>
      <c r="CU122" s="81"/>
      <c r="CV122" s="82"/>
      <c r="CW122" s="82"/>
      <c r="CX122" s="82"/>
      <c r="CY122" s="82"/>
      <c r="CZ122" s="75"/>
      <c r="DA122" s="81"/>
      <c r="DB122" s="82"/>
      <c r="DC122" s="82"/>
      <c r="DD122" s="82"/>
      <c r="DE122" s="82"/>
      <c r="DF122" s="75"/>
      <c r="DG122" s="81"/>
      <c r="DH122" s="82"/>
      <c r="DI122" s="82"/>
      <c r="DJ122" s="82"/>
      <c r="DK122" s="82"/>
      <c r="DL122" s="75"/>
    </row>
    <row r="123" spans="2:116" s="76" customFormat="1">
      <c r="B123" s="27" t="s">
        <v>418</v>
      </c>
      <c r="C123" s="81">
        <v>38.74</v>
      </c>
      <c r="D123" s="82">
        <v>42.51</v>
      </c>
      <c r="E123" s="82">
        <v>48.92</v>
      </c>
      <c r="F123" s="82">
        <v>51.176400000000001</v>
      </c>
      <c r="G123" s="82">
        <v>53.223456000000006</v>
      </c>
      <c r="H123" s="75">
        <v>55.35239424000001</v>
      </c>
      <c r="I123" s="81" t="s">
        <v>1429</v>
      </c>
      <c r="J123" s="82" t="s">
        <v>1429</v>
      </c>
      <c r="K123" s="82" t="s">
        <v>1429</v>
      </c>
      <c r="L123" s="82" t="s">
        <v>1429</v>
      </c>
      <c r="M123" s="82" t="s">
        <v>1429</v>
      </c>
      <c r="N123" s="75" t="s">
        <v>1429</v>
      </c>
      <c r="O123" s="81" t="s">
        <v>1429</v>
      </c>
      <c r="P123" s="82" t="s">
        <v>1429</v>
      </c>
      <c r="Q123" s="82" t="s">
        <v>1429</v>
      </c>
      <c r="R123" s="82" t="s">
        <v>1429</v>
      </c>
      <c r="S123" s="82" t="s">
        <v>1429</v>
      </c>
      <c r="T123" s="75" t="s">
        <v>1429</v>
      </c>
      <c r="U123" s="81">
        <v>36.58</v>
      </c>
      <c r="V123" s="82">
        <v>39.14</v>
      </c>
      <c r="W123" s="82">
        <v>43.449999999999996</v>
      </c>
      <c r="X123" s="82">
        <v>46.491499999999995</v>
      </c>
      <c r="Y123" s="82">
        <v>48.351159999999993</v>
      </c>
      <c r="Z123" s="75">
        <v>50.285206399999993</v>
      </c>
      <c r="AA123" s="81" t="s">
        <v>1429</v>
      </c>
      <c r="AB123" s="82" t="s">
        <v>1429</v>
      </c>
      <c r="AC123" s="82" t="s">
        <v>1429</v>
      </c>
      <c r="AD123" s="82" t="s">
        <v>1429</v>
      </c>
      <c r="AE123" s="82" t="s">
        <v>1429</v>
      </c>
      <c r="AF123" s="75" t="s">
        <v>1429</v>
      </c>
      <c r="AG123" s="81">
        <v>76.019000000000005</v>
      </c>
      <c r="AH123" s="82">
        <v>80.87700000000001</v>
      </c>
      <c r="AI123" s="82">
        <v>97.381</v>
      </c>
      <c r="AJ123" s="82">
        <v>90.424999999999997</v>
      </c>
      <c r="AK123" s="82">
        <v>95.403999999999996</v>
      </c>
      <c r="AL123" s="75">
        <v>95.403999999999996</v>
      </c>
      <c r="AM123" s="81" t="s">
        <v>1429</v>
      </c>
      <c r="AN123" s="82" t="s">
        <v>1429</v>
      </c>
      <c r="AO123" s="82" t="s">
        <v>1429</v>
      </c>
      <c r="AP123" s="82" t="s">
        <v>1429</v>
      </c>
      <c r="AQ123" s="82" t="s">
        <v>1429</v>
      </c>
      <c r="AR123" s="75" t="s">
        <v>1429</v>
      </c>
      <c r="AS123" s="81" t="s">
        <v>1429</v>
      </c>
      <c r="AT123" s="82" t="s">
        <v>1429</v>
      </c>
      <c r="AU123" s="82" t="s">
        <v>1429</v>
      </c>
      <c r="AV123" s="82" t="s">
        <v>1429</v>
      </c>
      <c r="AW123" s="82" t="s">
        <v>1429</v>
      </c>
      <c r="AX123" s="75" t="s">
        <v>1429</v>
      </c>
      <c r="AY123" s="81" t="s">
        <v>1429</v>
      </c>
      <c r="AZ123" s="82" t="s">
        <v>1429</v>
      </c>
      <c r="BA123" s="82" t="s">
        <v>1429</v>
      </c>
      <c r="BB123" s="82" t="s">
        <v>1429</v>
      </c>
      <c r="BC123" s="82" t="s">
        <v>1429</v>
      </c>
      <c r="BD123" s="75" t="s">
        <v>1429</v>
      </c>
      <c r="BE123" s="81" t="s">
        <v>1429</v>
      </c>
      <c r="BF123" s="82" t="s">
        <v>1429</v>
      </c>
      <c r="BG123" s="82" t="s">
        <v>1429</v>
      </c>
      <c r="BH123" s="82" t="s">
        <v>1429</v>
      </c>
      <c r="BI123" s="82" t="s">
        <v>1429</v>
      </c>
      <c r="BJ123" s="75" t="s">
        <v>1429</v>
      </c>
      <c r="BK123" s="81" t="s">
        <v>1429</v>
      </c>
      <c r="BL123" s="82" t="s">
        <v>1429</v>
      </c>
      <c r="BM123" s="82" t="s">
        <v>1429</v>
      </c>
      <c r="BN123" s="82" t="s">
        <v>1429</v>
      </c>
      <c r="BO123" s="82" t="s">
        <v>1429</v>
      </c>
      <c r="BP123" s="75" t="s">
        <v>1429</v>
      </c>
      <c r="BQ123" s="81" t="s">
        <v>1429</v>
      </c>
      <c r="BR123" s="82" t="s">
        <v>1429</v>
      </c>
      <c r="BS123" s="82" t="s">
        <v>1429</v>
      </c>
      <c r="BT123" s="82" t="s">
        <v>1429</v>
      </c>
      <c r="BU123" s="82" t="s">
        <v>1429</v>
      </c>
      <c r="BV123" s="75" t="s">
        <v>1429</v>
      </c>
      <c r="BW123" s="81"/>
      <c r="BX123" s="82"/>
      <c r="BY123" s="82"/>
      <c r="BZ123" s="82"/>
      <c r="CA123" s="82"/>
      <c r="CB123" s="75"/>
      <c r="CC123" s="81"/>
      <c r="CD123" s="82"/>
      <c r="CE123" s="82"/>
      <c r="CF123" s="82"/>
      <c r="CG123" s="82"/>
      <c r="CH123" s="75"/>
      <c r="CI123" s="81"/>
      <c r="CJ123" s="82"/>
      <c r="CK123" s="82"/>
      <c r="CL123" s="82"/>
      <c r="CM123" s="82"/>
      <c r="CN123" s="75"/>
      <c r="CO123" s="81"/>
      <c r="CP123" s="82"/>
      <c r="CQ123" s="82"/>
      <c r="CR123" s="82"/>
      <c r="CS123" s="82"/>
      <c r="CT123" s="75"/>
      <c r="CU123" s="81"/>
      <c r="CV123" s="82"/>
      <c r="CW123" s="82"/>
      <c r="CX123" s="82"/>
      <c r="CY123" s="82"/>
      <c r="CZ123" s="75"/>
      <c r="DA123" s="81"/>
      <c r="DB123" s="82"/>
      <c r="DC123" s="82"/>
      <c r="DD123" s="82"/>
      <c r="DE123" s="82"/>
      <c r="DF123" s="75"/>
      <c r="DG123" s="81"/>
      <c r="DH123" s="82"/>
      <c r="DI123" s="82"/>
      <c r="DJ123" s="82"/>
      <c r="DK123" s="82"/>
      <c r="DL123" s="75"/>
    </row>
    <row r="124" spans="2:116" s="76" customFormat="1">
      <c r="B124" s="27" t="s">
        <v>419</v>
      </c>
      <c r="C124" s="81">
        <v>6.913866554796833</v>
      </c>
      <c r="D124" s="82">
        <v>5.048938178385403</v>
      </c>
      <c r="E124" s="82">
        <v>-1.4176284279102225</v>
      </c>
      <c r="F124" s="82">
        <v>5.6346413325916362</v>
      </c>
      <c r="G124" s="82">
        <v>4.1170699929301335</v>
      </c>
      <c r="H124" s="75">
        <v>4.1242253740502752</v>
      </c>
      <c r="I124" s="81" t="s">
        <v>1429</v>
      </c>
      <c r="J124" s="82" t="s">
        <v>1429</v>
      </c>
      <c r="K124" s="82" t="s">
        <v>1429</v>
      </c>
      <c r="L124" s="82" t="s">
        <v>1429</v>
      </c>
      <c r="M124" s="82" t="s">
        <v>1429</v>
      </c>
      <c r="N124" s="75" t="s">
        <v>1429</v>
      </c>
      <c r="O124" s="81" t="s">
        <v>1429</v>
      </c>
      <c r="P124" s="82" t="s">
        <v>1429</v>
      </c>
      <c r="Q124" s="82" t="s">
        <v>1429</v>
      </c>
      <c r="R124" s="82" t="s">
        <v>1429</v>
      </c>
      <c r="S124" s="82" t="s">
        <v>1429</v>
      </c>
      <c r="T124" s="75" t="s">
        <v>1429</v>
      </c>
      <c r="U124" s="81">
        <v>5.1091814044661659</v>
      </c>
      <c r="V124" s="82">
        <v>3.6403409302139642</v>
      </c>
      <c r="W124" s="82">
        <v>0.43055256476507564</v>
      </c>
      <c r="X124" s="82">
        <v>5.5340173099146206</v>
      </c>
      <c r="Y124" s="82">
        <v>4.4697311174939216</v>
      </c>
      <c r="Z124" s="75">
        <v>4.4990978594465512</v>
      </c>
      <c r="AA124" s="81" t="s">
        <v>1429</v>
      </c>
      <c r="AB124" s="82" t="s">
        <v>1429</v>
      </c>
      <c r="AC124" s="82" t="s">
        <v>1429</v>
      </c>
      <c r="AD124" s="82" t="s">
        <v>1429</v>
      </c>
      <c r="AE124" s="82" t="s">
        <v>1429</v>
      </c>
      <c r="AF124" s="75" t="s">
        <v>1429</v>
      </c>
      <c r="AG124" s="81">
        <v>6.1639595833467062</v>
      </c>
      <c r="AH124" s="82">
        <v>4.3617414934654581</v>
      </c>
      <c r="AI124" s="82">
        <v>-1.1269159109966429</v>
      </c>
      <c r="AJ124" s="82">
        <v>5.4402208823477913</v>
      </c>
      <c r="AK124" s="82">
        <v>4.1182242244236056</v>
      </c>
      <c r="AL124" s="75">
        <v>4.1218045739208904</v>
      </c>
      <c r="AM124" s="81" t="s">
        <v>1429</v>
      </c>
      <c r="AN124" s="82" t="s">
        <v>1429</v>
      </c>
      <c r="AO124" s="82" t="s">
        <v>1429</v>
      </c>
      <c r="AP124" s="82" t="s">
        <v>1429</v>
      </c>
      <c r="AQ124" s="82" t="s">
        <v>1429</v>
      </c>
      <c r="AR124" s="75" t="s">
        <v>1429</v>
      </c>
      <c r="AS124" s="81" t="s">
        <v>1429</v>
      </c>
      <c r="AT124" s="82" t="s">
        <v>1429</v>
      </c>
      <c r="AU124" s="82" t="s">
        <v>1429</v>
      </c>
      <c r="AV124" s="82" t="s">
        <v>1429</v>
      </c>
      <c r="AW124" s="82" t="s">
        <v>1429</v>
      </c>
      <c r="AX124" s="75" t="s">
        <v>1429</v>
      </c>
      <c r="AY124" s="81" t="s">
        <v>1429</v>
      </c>
      <c r="AZ124" s="82" t="s">
        <v>1429</v>
      </c>
      <c r="BA124" s="82" t="s">
        <v>1429</v>
      </c>
      <c r="BB124" s="82" t="s">
        <v>1429</v>
      </c>
      <c r="BC124" s="82" t="s">
        <v>1429</v>
      </c>
      <c r="BD124" s="75" t="s">
        <v>1429</v>
      </c>
      <c r="BE124" s="81" t="s">
        <v>1429</v>
      </c>
      <c r="BF124" s="82" t="s">
        <v>1429</v>
      </c>
      <c r="BG124" s="82" t="s">
        <v>1429</v>
      </c>
      <c r="BH124" s="82" t="s">
        <v>1429</v>
      </c>
      <c r="BI124" s="82" t="s">
        <v>1429</v>
      </c>
      <c r="BJ124" s="75" t="s">
        <v>1429</v>
      </c>
      <c r="BK124" s="81" t="s">
        <v>1429</v>
      </c>
      <c r="BL124" s="82" t="s">
        <v>1429</v>
      </c>
      <c r="BM124" s="82" t="s">
        <v>1429</v>
      </c>
      <c r="BN124" s="82" t="s">
        <v>1429</v>
      </c>
      <c r="BO124" s="82" t="s">
        <v>1429</v>
      </c>
      <c r="BP124" s="75" t="s">
        <v>1429</v>
      </c>
      <c r="BQ124" s="81" t="s">
        <v>1429</v>
      </c>
      <c r="BR124" s="82" t="s">
        <v>1429</v>
      </c>
      <c r="BS124" s="82" t="s">
        <v>1429</v>
      </c>
      <c r="BT124" s="82" t="s">
        <v>1429</v>
      </c>
      <c r="BU124" s="82" t="s">
        <v>1429</v>
      </c>
      <c r="BV124" s="75" t="s">
        <v>1429</v>
      </c>
      <c r="BW124" s="81"/>
      <c r="BX124" s="82"/>
      <c r="BY124" s="82"/>
      <c r="BZ124" s="82"/>
      <c r="CA124" s="82"/>
      <c r="CB124" s="75"/>
      <c r="CC124" s="81"/>
      <c r="CD124" s="82"/>
      <c r="CE124" s="82"/>
      <c r="CF124" s="82"/>
      <c r="CG124" s="82"/>
      <c r="CH124" s="75"/>
      <c r="CI124" s="81"/>
      <c r="CJ124" s="82"/>
      <c r="CK124" s="82"/>
      <c r="CL124" s="82"/>
      <c r="CM124" s="82"/>
      <c r="CN124" s="75"/>
      <c r="CO124" s="81"/>
      <c r="CP124" s="82"/>
      <c r="CQ124" s="82"/>
      <c r="CR124" s="82"/>
      <c r="CS124" s="82"/>
      <c r="CT124" s="75"/>
      <c r="CU124" s="81"/>
      <c r="CV124" s="82"/>
      <c r="CW124" s="82"/>
      <c r="CX124" s="82"/>
      <c r="CY124" s="82"/>
      <c r="CZ124" s="75"/>
      <c r="DA124" s="81"/>
      <c r="DB124" s="82"/>
      <c r="DC124" s="82"/>
      <c r="DD124" s="82"/>
      <c r="DE124" s="82"/>
      <c r="DF124" s="75"/>
      <c r="DG124" s="81"/>
      <c r="DH124" s="82"/>
      <c r="DI124" s="82"/>
      <c r="DJ124" s="82"/>
      <c r="DK124" s="82"/>
      <c r="DL124" s="75"/>
    </row>
    <row r="125" spans="2:116" s="76" customFormat="1">
      <c r="B125" s="27" t="s">
        <v>420</v>
      </c>
      <c r="C125" s="81">
        <v>26.4</v>
      </c>
      <c r="D125" s="82">
        <v>34.089999999999996</v>
      </c>
      <c r="E125" s="82">
        <v>38.53</v>
      </c>
      <c r="F125" s="82">
        <v>39.21</v>
      </c>
      <c r="G125" s="82">
        <v>40</v>
      </c>
      <c r="H125" s="75">
        <v>40</v>
      </c>
      <c r="I125" s="81" t="s">
        <v>1429</v>
      </c>
      <c r="J125" s="82" t="s">
        <v>1429</v>
      </c>
      <c r="K125" s="82" t="s">
        <v>1429</v>
      </c>
      <c r="L125" s="82" t="s">
        <v>1429</v>
      </c>
      <c r="M125" s="82" t="s">
        <v>1429</v>
      </c>
      <c r="N125" s="75" t="s">
        <v>1429</v>
      </c>
      <c r="O125" s="81" t="s">
        <v>1429</v>
      </c>
      <c r="P125" s="82" t="s">
        <v>1429</v>
      </c>
      <c r="Q125" s="82" t="s">
        <v>1429</v>
      </c>
      <c r="R125" s="82" t="s">
        <v>1429</v>
      </c>
      <c r="S125" s="82" t="s">
        <v>1429</v>
      </c>
      <c r="T125" s="75" t="s">
        <v>1429</v>
      </c>
      <c r="U125" s="81">
        <v>16.419999999999998</v>
      </c>
      <c r="V125" s="82">
        <v>13.969999999999999</v>
      </c>
      <c r="W125" s="82">
        <v>19.09</v>
      </c>
      <c r="X125" s="82">
        <v>22.5</v>
      </c>
      <c r="Y125" s="82">
        <v>24.5</v>
      </c>
      <c r="Z125" s="75">
        <v>24.5</v>
      </c>
      <c r="AA125" s="81" t="s">
        <v>1429</v>
      </c>
      <c r="AB125" s="82" t="s">
        <v>1429</v>
      </c>
      <c r="AC125" s="82" t="s">
        <v>1429</v>
      </c>
      <c r="AD125" s="82" t="s">
        <v>1429</v>
      </c>
      <c r="AE125" s="82" t="s">
        <v>1429</v>
      </c>
      <c r="AF125" s="75" t="s">
        <v>1429</v>
      </c>
      <c r="AG125" s="81">
        <v>62.350999999999999</v>
      </c>
      <c r="AH125" s="82">
        <v>67.665000000000006</v>
      </c>
      <c r="AI125" s="82">
        <v>72.347999999999999</v>
      </c>
      <c r="AJ125" s="82">
        <v>72.50800000000001</v>
      </c>
      <c r="AK125" s="82">
        <v>71.968000000000004</v>
      </c>
      <c r="AL125" s="75">
        <v>71.968000000000004</v>
      </c>
      <c r="AM125" s="81">
        <v>11.48</v>
      </c>
      <c r="AN125" s="82">
        <v>14.9</v>
      </c>
      <c r="AO125" s="82">
        <v>17.2</v>
      </c>
      <c r="AP125" s="82">
        <v>16</v>
      </c>
      <c r="AQ125" s="82">
        <v>17</v>
      </c>
      <c r="AR125" s="75">
        <v>17</v>
      </c>
      <c r="AS125" s="81" t="s">
        <v>1429</v>
      </c>
      <c r="AT125" s="82" t="s">
        <v>1429</v>
      </c>
      <c r="AU125" s="82" t="s">
        <v>1429</v>
      </c>
      <c r="AV125" s="82" t="s">
        <v>1429</v>
      </c>
      <c r="AW125" s="82" t="s">
        <v>1429</v>
      </c>
      <c r="AX125" s="75" t="s">
        <v>1429</v>
      </c>
      <c r="AY125" s="81" t="s">
        <v>1429</v>
      </c>
      <c r="AZ125" s="82" t="s">
        <v>1429</v>
      </c>
      <c r="BA125" s="82" t="s">
        <v>1429</v>
      </c>
      <c r="BB125" s="82" t="s">
        <v>1429</v>
      </c>
      <c r="BC125" s="82" t="s">
        <v>1429</v>
      </c>
      <c r="BD125" s="75" t="s">
        <v>1429</v>
      </c>
      <c r="BE125" s="81" t="s">
        <v>1429</v>
      </c>
      <c r="BF125" s="82" t="s">
        <v>1429</v>
      </c>
      <c r="BG125" s="82" t="s">
        <v>1429</v>
      </c>
      <c r="BH125" s="82" t="s">
        <v>1429</v>
      </c>
      <c r="BI125" s="82" t="s">
        <v>1429</v>
      </c>
      <c r="BJ125" s="75" t="s">
        <v>1429</v>
      </c>
      <c r="BK125" s="81" t="s">
        <v>1429</v>
      </c>
      <c r="BL125" s="82" t="s">
        <v>1429</v>
      </c>
      <c r="BM125" s="82" t="s">
        <v>1429</v>
      </c>
      <c r="BN125" s="82" t="s">
        <v>1429</v>
      </c>
      <c r="BO125" s="82" t="s">
        <v>1429</v>
      </c>
      <c r="BP125" s="75" t="s">
        <v>1429</v>
      </c>
      <c r="BQ125" s="81" t="s">
        <v>1429</v>
      </c>
      <c r="BR125" s="82" t="s">
        <v>1429</v>
      </c>
      <c r="BS125" s="82" t="s">
        <v>1429</v>
      </c>
      <c r="BT125" s="82" t="s">
        <v>1429</v>
      </c>
      <c r="BU125" s="82" t="s">
        <v>1429</v>
      </c>
      <c r="BV125" s="75" t="s">
        <v>1429</v>
      </c>
      <c r="BW125" s="81"/>
      <c r="BX125" s="82"/>
      <c r="BY125" s="82"/>
      <c r="BZ125" s="82"/>
      <c r="CA125" s="82"/>
      <c r="CB125" s="75"/>
      <c r="CC125" s="81"/>
      <c r="CD125" s="82"/>
      <c r="CE125" s="82"/>
      <c r="CF125" s="82"/>
      <c r="CG125" s="82"/>
      <c r="CH125" s="75"/>
      <c r="CI125" s="81"/>
      <c r="CJ125" s="82"/>
      <c r="CK125" s="82"/>
      <c r="CL125" s="82"/>
      <c r="CM125" s="82"/>
      <c r="CN125" s="75"/>
      <c r="CO125" s="81"/>
      <c r="CP125" s="82"/>
      <c r="CQ125" s="82"/>
      <c r="CR125" s="82"/>
      <c r="CS125" s="82"/>
      <c r="CT125" s="75"/>
      <c r="CU125" s="81"/>
      <c r="CV125" s="82"/>
      <c r="CW125" s="82"/>
      <c r="CX125" s="82"/>
      <c r="CY125" s="82"/>
      <c r="CZ125" s="75"/>
      <c r="DA125" s="81"/>
      <c r="DB125" s="82"/>
      <c r="DC125" s="82"/>
      <c r="DD125" s="82"/>
      <c r="DE125" s="82"/>
      <c r="DF125" s="75"/>
      <c r="DG125" s="81"/>
      <c r="DH125" s="82"/>
      <c r="DI125" s="82"/>
      <c r="DJ125" s="82"/>
      <c r="DK125" s="82"/>
      <c r="DL125" s="75"/>
    </row>
    <row r="126" spans="2:116" s="76" customFormat="1">
      <c r="B126" s="241" t="s">
        <v>421</v>
      </c>
      <c r="C126" s="81"/>
      <c r="D126" s="82"/>
      <c r="E126" s="82"/>
      <c r="F126" s="82"/>
      <c r="G126" s="82"/>
      <c r="H126" s="75"/>
      <c r="I126" s="81"/>
      <c r="J126" s="82"/>
      <c r="K126" s="82"/>
      <c r="L126" s="82"/>
      <c r="M126" s="82"/>
      <c r="N126" s="75"/>
      <c r="O126" s="81"/>
      <c r="P126" s="82"/>
      <c r="Q126" s="82"/>
      <c r="R126" s="82"/>
      <c r="S126" s="82"/>
      <c r="T126" s="75"/>
      <c r="U126" s="81"/>
      <c r="V126" s="82"/>
      <c r="W126" s="82"/>
      <c r="X126" s="82"/>
      <c r="Y126" s="82"/>
      <c r="Z126" s="75"/>
      <c r="AA126" s="81"/>
      <c r="AB126" s="82"/>
      <c r="AC126" s="82"/>
      <c r="AD126" s="82"/>
      <c r="AE126" s="82"/>
      <c r="AF126" s="75"/>
      <c r="AG126" s="81"/>
      <c r="AH126" s="82"/>
      <c r="AI126" s="82"/>
      <c r="AJ126" s="82"/>
      <c r="AK126" s="82"/>
      <c r="AL126" s="75"/>
      <c r="AM126" s="81"/>
      <c r="AN126" s="82"/>
      <c r="AO126" s="82"/>
      <c r="AP126" s="82"/>
      <c r="AQ126" s="82"/>
      <c r="AR126" s="75"/>
      <c r="AS126" s="81"/>
      <c r="AT126" s="82"/>
      <c r="AU126" s="82"/>
      <c r="AV126" s="82"/>
      <c r="AW126" s="82"/>
      <c r="AX126" s="75"/>
      <c r="AY126" s="81"/>
      <c r="AZ126" s="82"/>
      <c r="BA126" s="82"/>
      <c r="BB126" s="82"/>
      <c r="BC126" s="82"/>
      <c r="BD126" s="75"/>
      <c r="BE126" s="81"/>
      <c r="BF126" s="82"/>
      <c r="BG126" s="82"/>
      <c r="BH126" s="82"/>
      <c r="BI126" s="82"/>
      <c r="BJ126" s="75"/>
      <c r="BK126" s="81"/>
      <c r="BL126" s="82"/>
      <c r="BM126" s="82"/>
      <c r="BN126" s="82"/>
      <c r="BO126" s="82"/>
      <c r="BP126" s="75"/>
      <c r="BQ126" s="81"/>
      <c r="BR126" s="82"/>
      <c r="BS126" s="82"/>
      <c r="BT126" s="82"/>
      <c r="BU126" s="82"/>
      <c r="BV126" s="75"/>
      <c r="BW126" s="81"/>
      <c r="BX126" s="82"/>
      <c r="BY126" s="82"/>
      <c r="BZ126" s="82"/>
      <c r="CA126" s="82"/>
      <c r="CB126" s="75"/>
      <c r="CC126" s="81"/>
      <c r="CD126" s="82"/>
      <c r="CE126" s="82"/>
      <c r="CF126" s="82"/>
      <c r="CG126" s="82"/>
      <c r="CH126" s="75"/>
      <c r="CI126" s="81"/>
      <c r="CJ126" s="82"/>
      <c r="CK126" s="82"/>
      <c r="CL126" s="82"/>
      <c r="CM126" s="82"/>
      <c r="CN126" s="75"/>
      <c r="CO126" s="81"/>
      <c r="CP126" s="82"/>
      <c r="CQ126" s="82"/>
      <c r="CR126" s="82"/>
      <c r="CS126" s="82"/>
      <c r="CT126" s="75"/>
      <c r="CU126" s="81"/>
      <c r="CV126" s="82"/>
      <c r="CW126" s="82"/>
      <c r="CX126" s="82"/>
      <c r="CY126" s="82"/>
      <c r="CZ126" s="75"/>
      <c r="DA126" s="81"/>
      <c r="DB126" s="82"/>
      <c r="DC126" s="82"/>
      <c r="DD126" s="82"/>
      <c r="DE126" s="82"/>
      <c r="DF126" s="75"/>
      <c r="DG126" s="81"/>
      <c r="DH126" s="82"/>
      <c r="DI126" s="82"/>
      <c r="DJ126" s="82"/>
      <c r="DK126" s="82"/>
      <c r="DL126" s="75"/>
    </row>
    <row r="127" spans="2:116" s="76" customFormat="1">
      <c r="B127" s="27" t="s">
        <v>422</v>
      </c>
      <c r="C127" s="81">
        <v>113.12536210771756</v>
      </c>
      <c r="D127" s="82">
        <v>125.14709226479422</v>
      </c>
      <c r="E127" s="82">
        <v>129.0145484694815</v>
      </c>
      <c r="F127" s="82">
        <v>133.55335716611359</v>
      </c>
      <c r="G127" s="82">
        <v>138.70149004294572</v>
      </c>
      <c r="H127" s="75">
        <v>105.9986553380735</v>
      </c>
      <c r="I127" s="81" t="s">
        <v>1429</v>
      </c>
      <c r="J127" s="82" t="s">
        <v>1429</v>
      </c>
      <c r="K127" s="82" t="s">
        <v>1429</v>
      </c>
      <c r="L127" s="82" t="s">
        <v>1429</v>
      </c>
      <c r="M127" s="82" t="s">
        <v>1429</v>
      </c>
      <c r="N127" s="75" t="s">
        <v>1429</v>
      </c>
      <c r="O127" s="81" t="s">
        <v>1429</v>
      </c>
      <c r="P127" s="82" t="s">
        <v>1429</v>
      </c>
      <c r="Q127" s="82" t="s">
        <v>1429</v>
      </c>
      <c r="R127" s="82" t="s">
        <v>1429</v>
      </c>
      <c r="S127" s="82" t="s">
        <v>1429</v>
      </c>
      <c r="T127" s="75" t="s">
        <v>1429</v>
      </c>
      <c r="U127" s="81">
        <v>524.30355788478369</v>
      </c>
      <c r="V127" s="82">
        <v>543.24110965749537</v>
      </c>
      <c r="W127" s="82">
        <v>564.58106424314803</v>
      </c>
      <c r="X127" s="82">
        <v>431.6029045461421</v>
      </c>
      <c r="Y127" s="82">
        <v>293.55364198548403</v>
      </c>
      <c r="Z127" s="75">
        <v>149.86416039375186</v>
      </c>
      <c r="AA127" s="81" t="s">
        <v>1429</v>
      </c>
      <c r="AB127" s="82" t="s">
        <v>1429</v>
      </c>
      <c r="AC127" s="82" t="s">
        <v>1429</v>
      </c>
      <c r="AD127" s="82" t="s">
        <v>1429</v>
      </c>
      <c r="AE127" s="82" t="s">
        <v>1429</v>
      </c>
      <c r="AF127" s="75" t="s">
        <v>1429</v>
      </c>
      <c r="AG127" s="81" t="s">
        <v>1429</v>
      </c>
      <c r="AH127" s="82" t="s">
        <v>1429</v>
      </c>
      <c r="AI127" s="82" t="s">
        <v>1429</v>
      </c>
      <c r="AJ127" s="82" t="s">
        <v>1429</v>
      </c>
      <c r="AK127" s="82" t="s">
        <v>1429</v>
      </c>
      <c r="AL127" s="75" t="s">
        <v>1429</v>
      </c>
      <c r="AM127" s="81" t="s">
        <v>1429</v>
      </c>
      <c r="AN127" s="82" t="s">
        <v>1429</v>
      </c>
      <c r="AO127" s="82" t="s">
        <v>1429</v>
      </c>
      <c r="AP127" s="82" t="s">
        <v>1429</v>
      </c>
      <c r="AQ127" s="82" t="s">
        <v>1429</v>
      </c>
      <c r="AR127" s="75" t="s">
        <v>1429</v>
      </c>
      <c r="AS127" s="81">
        <v>82.269186349914534</v>
      </c>
      <c r="AT127" s="82">
        <v>82.269186349914534</v>
      </c>
      <c r="AU127" s="82">
        <v>82.269186349914534</v>
      </c>
      <c r="AV127" s="82">
        <v>82.269186349914534</v>
      </c>
      <c r="AW127" s="82">
        <v>82.269186349914534</v>
      </c>
      <c r="AX127" s="75">
        <v>82.269186349914534</v>
      </c>
      <c r="AY127" s="81" t="s">
        <v>1429</v>
      </c>
      <c r="AZ127" s="82" t="s">
        <v>1429</v>
      </c>
      <c r="BA127" s="82" t="s">
        <v>1429</v>
      </c>
      <c r="BB127" s="82" t="s">
        <v>1429</v>
      </c>
      <c r="BC127" s="82" t="s">
        <v>1429</v>
      </c>
      <c r="BD127" s="75" t="s">
        <v>1429</v>
      </c>
      <c r="BE127" s="81" t="s">
        <v>1429</v>
      </c>
      <c r="BF127" s="82" t="s">
        <v>1429</v>
      </c>
      <c r="BG127" s="82" t="s">
        <v>1429</v>
      </c>
      <c r="BH127" s="82" t="s">
        <v>1429</v>
      </c>
      <c r="BI127" s="82" t="s">
        <v>1429</v>
      </c>
      <c r="BJ127" s="75" t="s">
        <v>1429</v>
      </c>
      <c r="BK127" s="81" t="s">
        <v>1429</v>
      </c>
      <c r="BL127" s="82" t="s">
        <v>1429</v>
      </c>
      <c r="BM127" s="82" t="s">
        <v>1429</v>
      </c>
      <c r="BN127" s="82" t="s">
        <v>1429</v>
      </c>
      <c r="BO127" s="82" t="s">
        <v>1429</v>
      </c>
      <c r="BP127" s="75" t="s">
        <v>1429</v>
      </c>
      <c r="BQ127" s="81" t="s">
        <v>1429</v>
      </c>
      <c r="BR127" s="82" t="s">
        <v>1429</v>
      </c>
      <c r="BS127" s="82" t="s">
        <v>1429</v>
      </c>
      <c r="BT127" s="82" t="s">
        <v>1429</v>
      </c>
      <c r="BU127" s="82" t="s">
        <v>1429</v>
      </c>
      <c r="BV127" s="75" t="s">
        <v>1429</v>
      </c>
      <c r="BW127" s="81"/>
      <c r="BX127" s="82"/>
      <c r="BY127" s="82"/>
      <c r="BZ127" s="82"/>
      <c r="CA127" s="82"/>
      <c r="CB127" s="75"/>
      <c r="CC127" s="81"/>
      <c r="CD127" s="82"/>
      <c r="CE127" s="82"/>
      <c r="CF127" s="82"/>
      <c r="CG127" s="82"/>
      <c r="CH127" s="75"/>
      <c r="CI127" s="81"/>
      <c r="CJ127" s="82"/>
      <c r="CK127" s="82"/>
      <c r="CL127" s="82"/>
      <c r="CM127" s="82"/>
      <c r="CN127" s="75"/>
      <c r="CO127" s="81"/>
      <c r="CP127" s="82"/>
      <c r="CQ127" s="82"/>
      <c r="CR127" s="82"/>
      <c r="CS127" s="82"/>
      <c r="CT127" s="75"/>
      <c r="CU127" s="81"/>
      <c r="CV127" s="82"/>
      <c r="CW127" s="82"/>
      <c r="CX127" s="82"/>
      <c r="CY127" s="82"/>
      <c r="CZ127" s="75"/>
      <c r="DA127" s="81"/>
      <c r="DB127" s="82"/>
      <c r="DC127" s="82"/>
      <c r="DD127" s="82"/>
      <c r="DE127" s="82"/>
      <c r="DF127" s="75"/>
      <c r="DG127" s="81"/>
      <c r="DH127" s="82"/>
      <c r="DI127" s="82"/>
      <c r="DJ127" s="82"/>
      <c r="DK127" s="82"/>
      <c r="DL127" s="75"/>
    </row>
    <row r="128" spans="2:116" s="76" customFormat="1">
      <c r="B128" s="27" t="s">
        <v>423</v>
      </c>
      <c r="C128" s="81" t="s">
        <v>1429</v>
      </c>
      <c r="D128" s="82" t="s">
        <v>1429</v>
      </c>
      <c r="E128" s="82" t="s">
        <v>1429</v>
      </c>
      <c r="F128" s="82" t="s">
        <v>1429</v>
      </c>
      <c r="G128" s="82" t="s">
        <v>1429</v>
      </c>
      <c r="H128" s="75" t="s">
        <v>1429</v>
      </c>
      <c r="I128" s="81" t="s">
        <v>1429</v>
      </c>
      <c r="J128" s="82" t="s">
        <v>1429</v>
      </c>
      <c r="K128" s="82" t="s">
        <v>1429</v>
      </c>
      <c r="L128" s="82" t="s">
        <v>1429</v>
      </c>
      <c r="M128" s="82" t="s">
        <v>1429</v>
      </c>
      <c r="N128" s="75" t="s">
        <v>1429</v>
      </c>
      <c r="O128" s="81" t="s">
        <v>1429</v>
      </c>
      <c r="P128" s="82" t="s">
        <v>1429</v>
      </c>
      <c r="Q128" s="82" t="s">
        <v>1429</v>
      </c>
      <c r="R128" s="82" t="s">
        <v>1429</v>
      </c>
      <c r="S128" s="82" t="s">
        <v>1429</v>
      </c>
      <c r="T128" s="75" t="s">
        <v>1429</v>
      </c>
      <c r="U128" s="81" t="s">
        <v>1429</v>
      </c>
      <c r="V128" s="82" t="s">
        <v>1429</v>
      </c>
      <c r="W128" s="82" t="s">
        <v>1429</v>
      </c>
      <c r="X128" s="82" t="s">
        <v>1429</v>
      </c>
      <c r="Y128" s="82" t="s">
        <v>1429</v>
      </c>
      <c r="Z128" s="75" t="s">
        <v>1429</v>
      </c>
      <c r="AA128" s="81" t="s">
        <v>1429</v>
      </c>
      <c r="AB128" s="82" t="s">
        <v>1429</v>
      </c>
      <c r="AC128" s="82" t="s">
        <v>1429</v>
      </c>
      <c r="AD128" s="82" t="s">
        <v>1429</v>
      </c>
      <c r="AE128" s="82" t="s">
        <v>1429</v>
      </c>
      <c r="AF128" s="75" t="s">
        <v>1429</v>
      </c>
      <c r="AG128" s="81" t="s">
        <v>1429</v>
      </c>
      <c r="AH128" s="82" t="s">
        <v>1429</v>
      </c>
      <c r="AI128" s="82" t="s">
        <v>1429</v>
      </c>
      <c r="AJ128" s="82" t="s">
        <v>1429</v>
      </c>
      <c r="AK128" s="82" t="s">
        <v>1429</v>
      </c>
      <c r="AL128" s="75" t="s">
        <v>1429</v>
      </c>
      <c r="AM128" s="81" t="s">
        <v>1429</v>
      </c>
      <c r="AN128" s="82" t="s">
        <v>1429</v>
      </c>
      <c r="AO128" s="82" t="s">
        <v>1429</v>
      </c>
      <c r="AP128" s="82" t="s">
        <v>1429</v>
      </c>
      <c r="AQ128" s="82" t="s">
        <v>1429</v>
      </c>
      <c r="AR128" s="75" t="s">
        <v>1429</v>
      </c>
      <c r="AS128" s="81" t="s">
        <v>1429</v>
      </c>
      <c r="AT128" s="82" t="s">
        <v>1429</v>
      </c>
      <c r="AU128" s="82" t="s">
        <v>1429</v>
      </c>
      <c r="AV128" s="82" t="s">
        <v>1429</v>
      </c>
      <c r="AW128" s="82" t="s">
        <v>1429</v>
      </c>
      <c r="AX128" s="75" t="s">
        <v>1429</v>
      </c>
      <c r="AY128" s="81" t="s">
        <v>1429</v>
      </c>
      <c r="AZ128" s="82" t="s">
        <v>1429</v>
      </c>
      <c r="BA128" s="82" t="s">
        <v>1429</v>
      </c>
      <c r="BB128" s="82" t="s">
        <v>1429</v>
      </c>
      <c r="BC128" s="82" t="s">
        <v>1429</v>
      </c>
      <c r="BD128" s="75" t="s">
        <v>1429</v>
      </c>
      <c r="BE128" s="81" t="s">
        <v>1429</v>
      </c>
      <c r="BF128" s="82" t="s">
        <v>1429</v>
      </c>
      <c r="BG128" s="82" t="s">
        <v>1429</v>
      </c>
      <c r="BH128" s="82" t="s">
        <v>1429</v>
      </c>
      <c r="BI128" s="82" t="s">
        <v>1429</v>
      </c>
      <c r="BJ128" s="75" t="s">
        <v>1429</v>
      </c>
      <c r="BK128" s="81" t="s">
        <v>1429</v>
      </c>
      <c r="BL128" s="82" t="s">
        <v>1429</v>
      </c>
      <c r="BM128" s="82" t="s">
        <v>1429</v>
      </c>
      <c r="BN128" s="82" t="s">
        <v>1429</v>
      </c>
      <c r="BO128" s="82" t="s">
        <v>1429</v>
      </c>
      <c r="BP128" s="75" t="s">
        <v>1429</v>
      </c>
      <c r="BQ128" s="81" t="s">
        <v>1429</v>
      </c>
      <c r="BR128" s="82" t="s">
        <v>1429</v>
      </c>
      <c r="BS128" s="82" t="s">
        <v>1429</v>
      </c>
      <c r="BT128" s="82" t="s">
        <v>1429</v>
      </c>
      <c r="BU128" s="82" t="s">
        <v>1429</v>
      </c>
      <c r="BV128" s="75" t="s">
        <v>1429</v>
      </c>
      <c r="BW128" s="81"/>
      <c r="BX128" s="82"/>
      <c r="BY128" s="82"/>
      <c r="BZ128" s="82"/>
      <c r="CA128" s="82"/>
      <c r="CB128" s="75"/>
      <c r="CC128" s="81"/>
      <c r="CD128" s="82"/>
      <c r="CE128" s="82"/>
      <c r="CF128" s="82"/>
      <c r="CG128" s="82"/>
      <c r="CH128" s="75"/>
      <c r="CI128" s="81"/>
      <c r="CJ128" s="82"/>
      <c r="CK128" s="82"/>
      <c r="CL128" s="82"/>
      <c r="CM128" s="82"/>
      <c r="CN128" s="75"/>
      <c r="CO128" s="81"/>
      <c r="CP128" s="82"/>
      <c r="CQ128" s="82"/>
      <c r="CR128" s="82"/>
      <c r="CS128" s="82"/>
      <c r="CT128" s="75"/>
      <c r="CU128" s="81"/>
      <c r="CV128" s="82"/>
      <c r="CW128" s="82"/>
      <c r="CX128" s="82"/>
      <c r="CY128" s="82"/>
      <c r="CZ128" s="75"/>
      <c r="DA128" s="81"/>
      <c r="DB128" s="82"/>
      <c r="DC128" s="82"/>
      <c r="DD128" s="82"/>
      <c r="DE128" s="82"/>
      <c r="DF128" s="75"/>
      <c r="DG128" s="81"/>
      <c r="DH128" s="82"/>
      <c r="DI128" s="82"/>
      <c r="DJ128" s="82"/>
      <c r="DK128" s="82"/>
      <c r="DL128" s="75"/>
    </row>
    <row r="129" spans="2:16342" s="76" customFormat="1">
      <c r="B129" s="27" t="s">
        <v>424</v>
      </c>
      <c r="C129" s="81">
        <v>113.12536210771756</v>
      </c>
      <c r="D129" s="82">
        <v>125.14709226479422</v>
      </c>
      <c r="E129" s="82">
        <v>129.0145484694815</v>
      </c>
      <c r="F129" s="82">
        <v>133.55335716611359</v>
      </c>
      <c r="G129" s="82">
        <v>138.70149004294572</v>
      </c>
      <c r="H129" s="75">
        <v>105.9986553380735</v>
      </c>
      <c r="I129" s="81" t="s">
        <v>1429</v>
      </c>
      <c r="J129" s="82" t="s">
        <v>1429</v>
      </c>
      <c r="K129" s="82" t="s">
        <v>1429</v>
      </c>
      <c r="L129" s="82" t="s">
        <v>1429</v>
      </c>
      <c r="M129" s="82" t="s">
        <v>1429</v>
      </c>
      <c r="N129" s="75" t="s">
        <v>1429</v>
      </c>
      <c r="O129" s="81" t="s">
        <v>1429</v>
      </c>
      <c r="P129" s="82" t="s">
        <v>1429</v>
      </c>
      <c r="Q129" s="82" t="s">
        <v>1429</v>
      </c>
      <c r="R129" s="82" t="s">
        <v>1429</v>
      </c>
      <c r="S129" s="82" t="s">
        <v>1429</v>
      </c>
      <c r="T129" s="75" t="s">
        <v>1429</v>
      </c>
      <c r="U129" s="81">
        <v>524.30355788478369</v>
      </c>
      <c r="V129" s="82">
        <v>543.24110965749537</v>
      </c>
      <c r="W129" s="82">
        <v>564.58106424314803</v>
      </c>
      <c r="X129" s="82">
        <v>431.6029045461421</v>
      </c>
      <c r="Y129" s="82">
        <v>293.55364198548403</v>
      </c>
      <c r="Z129" s="75">
        <v>149.86416039375186</v>
      </c>
      <c r="AA129" s="81" t="s">
        <v>1429</v>
      </c>
      <c r="AB129" s="82" t="s">
        <v>1429</v>
      </c>
      <c r="AC129" s="82" t="s">
        <v>1429</v>
      </c>
      <c r="AD129" s="82" t="s">
        <v>1429</v>
      </c>
      <c r="AE129" s="82" t="s">
        <v>1429</v>
      </c>
      <c r="AF129" s="75" t="s">
        <v>1429</v>
      </c>
      <c r="AG129" s="81" t="s">
        <v>1429</v>
      </c>
      <c r="AH129" s="82" t="s">
        <v>1429</v>
      </c>
      <c r="AI129" s="82" t="s">
        <v>1429</v>
      </c>
      <c r="AJ129" s="82" t="s">
        <v>1429</v>
      </c>
      <c r="AK129" s="82" t="s">
        <v>1429</v>
      </c>
      <c r="AL129" s="75" t="s">
        <v>1429</v>
      </c>
      <c r="AM129" s="81" t="s">
        <v>1429</v>
      </c>
      <c r="AN129" s="82" t="s">
        <v>1429</v>
      </c>
      <c r="AO129" s="82" t="s">
        <v>1429</v>
      </c>
      <c r="AP129" s="82" t="s">
        <v>1429</v>
      </c>
      <c r="AQ129" s="82" t="s">
        <v>1429</v>
      </c>
      <c r="AR129" s="75" t="s">
        <v>1429</v>
      </c>
      <c r="AS129" s="81" t="s">
        <v>1429</v>
      </c>
      <c r="AT129" s="82" t="s">
        <v>1429</v>
      </c>
      <c r="AU129" s="82" t="s">
        <v>1429</v>
      </c>
      <c r="AV129" s="82" t="s">
        <v>1429</v>
      </c>
      <c r="AW129" s="82" t="s">
        <v>1429</v>
      </c>
      <c r="AX129" s="75" t="s">
        <v>1429</v>
      </c>
      <c r="AY129" s="81" t="s">
        <v>1429</v>
      </c>
      <c r="AZ129" s="82" t="s">
        <v>1429</v>
      </c>
      <c r="BA129" s="82" t="s">
        <v>1429</v>
      </c>
      <c r="BB129" s="82" t="s">
        <v>1429</v>
      </c>
      <c r="BC129" s="82" t="s">
        <v>1429</v>
      </c>
      <c r="BD129" s="75" t="s">
        <v>1429</v>
      </c>
      <c r="BE129" s="81" t="s">
        <v>1429</v>
      </c>
      <c r="BF129" s="82" t="s">
        <v>1429</v>
      </c>
      <c r="BG129" s="82" t="s">
        <v>1429</v>
      </c>
      <c r="BH129" s="82" t="s">
        <v>1429</v>
      </c>
      <c r="BI129" s="82" t="s">
        <v>1429</v>
      </c>
      <c r="BJ129" s="75" t="s">
        <v>1429</v>
      </c>
      <c r="BK129" s="81" t="s">
        <v>1429</v>
      </c>
      <c r="BL129" s="82" t="s">
        <v>1429</v>
      </c>
      <c r="BM129" s="82" t="s">
        <v>1429</v>
      </c>
      <c r="BN129" s="82" t="s">
        <v>1429</v>
      </c>
      <c r="BO129" s="82" t="s">
        <v>1429</v>
      </c>
      <c r="BP129" s="75" t="s">
        <v>1429</v>
      </c>
      <c r="BQ129" s="81" t="s">
        <v>1429</v>
      </c>
      <c r="BR129" s="82" t="s">
        <v>1429</v>
      </c>
      <c r="BS129" s="82" t="s">
        <v>1429</v>
      </c>
      <c r="BT129" s="82" t="s">
        <v>1429</v>
      </c>
      <c r="BU129" s="82" t="s">
        <v>1429</v>
      </c>
      <c r="BV129" s="75" t="s">
        <v>1429</v>
      </c>
      <c r="BW129" s="81"/>
      <c r="BX129" s="82"/>
      <c r="BY129" s="82"/>
      <c r="BZ129" s="82"/>
      <c r="CA129" s="82"/>
      <c r="CB129" s="75"/>
      <c r="CC129" s="81"/>
      <c r="CD129" s="82"/>
      <c r="CE129" s="82"/>
      <c r="CF129" s="82"/>
      <c r="CG129" s="82"/>
      <c r="CH129" s="75"/>
      <c r="CI129" s="81"/>
      <c r="CJ129" s="82"/>
      <c r="CK129" s="82"/>
      <c r="CL129" s="82"/>
      <c r="CM129" s="82"/>
      <c r="CN129" s="75"/>
      <c r="CO129" s="81"/>
      <c r="CP129" s="82"/>
      <c r="CQ129" s="82"/>
      <c r="CR129" s="82"/>
      <c r="CS129" s="82"/>
      <c r="CT129" s="75"/>
      <c r="CU129" s="81"/>
      <c r="CV129" s="82"/>
      <c r="CW129" s="82"/>
      <c r="CX129" s="82"/>
      <c r="CY129" s="82"/>
      <c r="CZ129" s="75"/>
      <c r="DA129" s="81"/>
      <c r="DB129" s="82"/>
      <c r="DC129" s="82"/>
      <c r="DD129" s="82"/>
      <c r="DE129" s="82"/>
      <c r="DF129" s="75"/>
      <c r="DG129" s="81"/>
      <c r="DH129" s="82"/>
      <c r="DI129" s="82"/>
      <c r="DJ129" s="82"/>
      <c r="DK129" s="82"/>
      <c r="DL129" s="75"/>
    </row>
    <row r="130" spans="2:16342" s="76" customFormat="1">
      <c r="B130" s="27" t="s">
        <v>425</v>
      </c>
      <c r="C130" s="81" t="s">
        <v>1429</v>
      </c>
      <c r="D130" s="82" t="s">
        <v>1429</v>
      </c>
      <c r="E130" s="82" t="s">
        <v>1429</v>
      </c>
      <c r="F130" s="82" t="s">
        <v>1429</v>
      </c>
      <c r="G130" s="82" t="s">
        <v>1429</v>
      </c>
      <c r="H130" s="75" t="s">
        <v>1429</v>
      </c>
      <c r="I130" s="81" t="s">
        <v>1429</v>
      </c>
      <c r="J130" s="82" t="s">
        <v>1429</v>
      </c>
      <c r="K130" s="82" t="s">
        <v>1429</v>
      </c>
      <c r="L130" s="82" t="s">
        <v>1429</v>
      </c>
      <c r="M130" s="82" t="s">
        <v>1429</v>
      </c>
      <c r="N130" s="75" t="s">
        <v>1429</v>
      </c>
      <c r="O130" s="81" t="s">
        <v>1429</v>
      </c>
      <c r="P130" s="82" t="s">
        <v>1429</v>
      </c>
      <c r="Q130" s="82" t="s">
        <v>1429</v>
      </c>
      <c r="R130" s="82" t="s">
        <v>1429</v>
      </c>
      <c r="S130" s="82" t="s">
        <v>1429</v>
      </c>
      <c r="T130" s="75" t="s">
        <v>1429</v>
      </c>
      <c r="U130" s="81" t="s">
        <v>1429</v>
      </c>
      <c r="V130" s="82" t="s">
        <v>1429</v>
      </c>
      <c r="W130" s="82" t="s">
        <v>1429</v>
      </c>
      <c r="X130" s="82" t="s">
        <v>1429</v>
      </c>
      <c r="Y130" s="82" t="s">
        <v>1429</v>
      </c>
      <c r="Z130" s="75" t="s">
        <v>1429</v>
      </c>
      <c r="AA130" s="81" t="s">
        <v>1429</v>
      </c>
      <c r="AB130" s="82" t="s">
        <v>1429</v>
      </c>
      <c r="AC130" s="82" t="s">
        <v>1429</v>
      </c>
      <c r="AD130" s="82" t="s">
        <v>1429</v>
      </c>
      <c r="AE130" s="82" t="s">
        <v>1429</v>
      </c>
      <c r="AF130" s="75" t="s">
        <v>1429</v>
      </c>
      <c r="AG130" s="81" t="s">
        <v>1429</v>
      </c>
      <c r="AH130" s="82" t="s">
        <v>1429</v>
      </c>
      <c r="AI130" s="82" t="s">
        <v>1429</v>
      </c>
      <c r="AJ130" s="82" t="s">
        <v>1429</v>
      </c>
      <c r="AK130" s="82" t="s">
        <v>1429</v>
      </c>
      <c r="AL130" s="75" t="s">
        <v>1429</v>
      </c>
      <c r="AM130" s="81" t="s">
        <v>1429</v>
      </c>
      <c r="AN130" s="82" t="s">
        <v>1429</v>
      </c>
      <c r="AO130" s="82" t="s">
        <v>1429</v>
      </c>
      <c r="AP130" s="82" t="s">
        <v>1429</v>
      </c>
      <c r="AQ130" s="82" t="s">
        <v>1429</v>
      </c>
      <c r="AR130" s="75" t="s">
        <v>1429</v>
      </c>
      <c r="AS130" s="81" t="s">
        <v>1429</v>
      </c>
      <c r="AT130" s="82" t="s">
        <v>1429</v>
      </c>
      <c r="AU130" s="82" t="s">
        <v>1429</v>
      </c>
      <c r="AV130" s="82" t="s">
        <v>1429</v>
      </c>
      <c r="AW130" s="82" t="s">
        <v>1429</v>
      </c>
      <c r="AX130" s="75" t="s">
        <v>1429</v>
      </c>
      <c r="AY130" s="81" t="s">
        <v>1429</v>
      </c>
      <c r="AZ130" s="82" t="s">
        <v>1429</v>
      </c>
      <c r="BA130" s="82" t="s">
        <v>1429</v>
      </c>
      <c r="BB130" s="82" t="s">
        <v>1429</v>
      </c>
      <c r="BC130" s="82" t="s">
        <v>1429</v>
      </c>
      <c r="BD130" s="75" t="s">
        <v>1429</v>
      </c>
      <c r="BE130" s="81" t="s">
        <v>1429</v>
      </c>
      <c r="BF130" s="82" t="s">
        <v>1429</v>
      </c>
      <c r="BG130" s="82" t="s">
        <v>1429</v>
      </c>
      <c r="BH130" s="82" t="s">
        <v>1429</v>
      </c>
      <c r="BI130" s="82" t="s">
        <v>1429</v>
      </c>
      <c r="BJ130" s="75" t="s">
        <v>1429</v>
      </c>
      <c r="BK130" s="81" t="s">
        <v>1429</v>
      </c>
      <c r="BL130" s="82" t="s">
        <v>1429</v>
      </c>
      <c r="BM130" s="82" t="s">
        <v>1429</v>
      </c>
      <c r="BN130" s="82" t="s">
        <v>1429</v>
      </c>
      <c r="BO130" s="82" t="s">
        <v>1429</v>
      </c>
      <c r="BP130" s="75" t="s">
        <v>1429</v>
      </c>
      <c r="BQ130" s="81" t="s">
        <v>1429</v>
      </c>
      <c r="BR130" s="82" t="s">
        <v>1429</v>
      </c>
      <c r="BS130" s="82" t="s">
        <v>1429</v>
      </c>
      <c r="BT130" s="82" t="s">
        <v>1429</v>
      </c>
      <c r="BU130" s="82" t="s">
        <v>1429</v>
      </c>
      <c r="BV130" s="75" t="s">
        <v>1429</v>
      </c>
      <c r="BW130" s="81"/>
      <c r="BX130" s="82"/>
      <c r="BY130" s="82"/>
      <c r="BZ130" s="82"/>
      <c r="CA130" s="82"/>
      <c r="CB130" s="75"/>
      <c r="CC130" s="81"/>
      <c r="CD130" s="82"/>
      <c r="CE130" s="82"/>
      <c r="CF130" s="82"/>
      <c r="CG130" s="82"/>
      <c r="CH130" s="75"/>
      <c r="CI130" s="81"/>
      <c r="CJ130" s="82"/>
      <c r="CK130" s="82"/>
      <c r="CL130" s="82"/>
      <c r="CM130" s="82"/>
      <c r="CN130" s="75"/>
      <c r="CO130" s="81"/>
      <c r="CP130" s="82"/>
      <c r="CQ130" s="82"/>
      <c r="CR130" s="82"/>
      <c r="CS130" s="82"/>
      <c r="CT130" s="75"/>
      <c r="CU130" s="81"/>
      <c r="CV130" s="82"/>
      <c r="CW130" s="82"/>
      <c r="CX130" s="82"/>
      <c r="CY130" s="82"/>
      <c r="CZ130" s="75"/>
      <c r="DA130" s="81"/>
      <c r="DB130" s="82"/>
      <c r="DC130" s="82"/>
      <c r="DD130" s="82"/>
      <c r="DE130" s="82"/>
      <c r="DF130" s="75"/>
      <c r="DG130" s="81"/>
      <c r="DH130" s="82"/>
      <c r="DI130" s="82"/>
      <c r="DJ130" s="82"/>
      <c r="DK130" s="82"/>
      <c r="DL130" s="75"/>
    </row>
    <row r="131" spans="2:16342" s="76" customFormat="1">
      <c r="B131" s="27" t="s">
        <v>426</v>
      </c>
      <c r="C131" s="81" t="s">
        <v>1429</v>
      </c>
      <c r="D131" s="82" t="s">
        <v>1429</v>
      </c>
      <c r="E131" s="82" t="s">
        <v>1429</v>
      </c>
      <c r="F131" s="82" t="s">
        <v>1429</v>
      </c>
      <c r="G131" s="82" t="s">
        <v>1429</v>
      </c>
      <c r="H131" s="75" t="s">
        <v>1429</v>
      </c>
      <c r="I131" s="81" t="s">
        <v>1429</v>
      </c>
      <c r="J131" s="82" t="s">
        <v>1429</v>
      </c>
      <c r="K131" s="82" t="s">
        <v>1429</v>
      </c>
      <c r="L131" s="82" t="s">
        <v>1429</v>
      </c>
      <c r="M131" s="82" t="s">
        <v>1429</v>
      </c>
      <c r="N131" s="75" t="s">
        <v>1429</v>
      </c>
      <c r="O131" s="81" t="s">
        <v>1429</v>
      </c>
      <c r="P131" s="82" t="s">
        <v>1429</v>
      </c>
      <c r="Q131" s="82" t="s">
        <v>1429</v>
      </c>
      <c r="R131" s="82" t="s">
        <v>1429</v>
      </c>
      <c r="S131" s="82" t="s">
        <v>1429</v>
      </c>
      <c r="T131" s="75" t="s">
        <v>1429</v>
      </c>
      <c r="U131" s="81" t="s">
        <v>1429</v>
      </c>
      <c r="V131" s="82" t="s">
        <v>1429</v>
      </c>
      <c r="W131" s="82" t="s">
        <v>1429</v>
      </c>
      <c r="X131" s="82" t="s">
        <v>1429</v>
      </c>
      <c r="Y131" s="82" t="s">
        <v>1429</v>
      </c>
      <c r="Z131" s="75" t="s">
        <v>1429</v>
      </c>
      <c r="AA131" s="81" t="s">
        <v>1429</v>
      </c>
      <c r="AB131" s="82" t="s">
        <v>1429</v>
      </c>
      <c r="AC131" s="82" t="s">
        <v>1429</v>
      </c>
      <c r="AD131" s="82" t="s">
        <v>1429</v>
      </c>
      <c r="AE131" s="82" t="s">
        <v>1429</v>
      </c>
      <c r="AF131" s="75" t="s">
        <v>1429</v>
      </c>
      <c r="AG131" s="81" t="s">
        <v>1429</v>
      </c>
      <c r="AH131" s="82" t="s">
        <v>1429</v>
      </c>
      <c r="AI131" s="82" t="s">
        <v>1429</v>
      </c>
      <c r="AJ131" s="82" t="s">
        <v>1429</v>
      </c>
      <c r="AK131" s="82" t="s">
        <v>1429</v>
      </c>
      <c r="AL131" s="75" t="s">
        <v>1429</v>
      </c>
      <c r="AM131" s="81" t="s">
        <v>1429</v>
      </c>
      <c r="AN131" s="82" t="s">
        <v>1429</v>
      </c>
      <c r="AO131" s="82" t="s">
        <v>1429</v>
      </c>
      <c r="AP131" s="82" t="s">
        <v>1429</v>
      </c>
      <c r="AQ131" s="82" t="s">
        <v>1429</v>
      </c>
      <c r="AR131" s="75" t="s">
        <v>1429</v>
      </c>
      <c r="AS131" s="81" t="s">
        <v>1429</v>
      </c>
      <c r="AT131" s="82" t="s">
        <v>1429</v>
      </c>
      <c r="AU131" s="82" t="s">
        <v>1429</v>
      </c>
      <c r="AV131" s="82" t="s">
        <v>1429</v>
      </c>
      <c r="AW131" s="82" t="s">
        <v>1429</v>
      </c>
      <c r="AX131" s="75" t="s">
        <v>1429</v>
      </c>
      <c r="AY131" s="81" t="s">
        <v>1429</v>
      </c>
      <c r="AZ131" s="82" t="s">
        <v>1429</v>
      </c>
      <c r="BA131" s="82" t="s">
        <v>1429</v>
      </c>
      <c r="BB131" s="82" t="s">
        <v>1429</v>
      </c>
      <c r="BC131" s="82" t="s">
        <v>1429</v>
      </c>
      <c r="BD131" s="75" t="s">
        <v>1429</v>
      </c>
      <c r="BE131" s="81" t="s">
        <v>1429</v>
      </c>
      <c r="BF131" s="82" t="s">
        <v>1429</v>
      </c>
      <c r="BG131" s="82" t="s">
        <v>1429</v>
      </c>
      <c r="BH131" s="82" t="s">
        <v>1429</v>
      </c>
      <c r="BI131" s="82" t="s">
        <v>1429</v>
      </c>
      <c r="BJ131" s="75" t="s">
        <v>1429</v>
      </c>
      <c r="BK131" s="81" t="s">
        <v>1429</v>
      </c>
      <c r="BL131" s="82" t="s">
        <v>1429</v>
      </c>
      <c r="BM131" s="82" t="s">
        <v>1429</v>
      </c>
      <c r="BN131" s="82" t="s">
        <v>1429</v>
      </c>
      <c r="BO131" s="82" t="s">
        <v>1429</v>
      </c>
      <c r="BP131" s="75" t="s">
        <v>1429</v>
      </c>
      <c r="BQ131" s="81" t="s">
        <v>1429</v>
      </c>
      <c r="BR131" s="82" t="s">
        <v>1429</v>
      </c>
      <c r="BS131" s="82" t="s">
        <v>1429</v>
      </c>
      <c r="BT131" s="82" t="s">
        <v>1429</v>
      </c>
      <c r="BU131" s="82" t="s">
        <v>1429</v>
      </c>
      <c r="BV131" s="75" t="s">
        <v>1429</v>
      </c>
      <c r="BW131" s="81"/>
      <c r="BX131" s="82"/>
      <c r="BY131" s="82"/>
      <c r="BZ131" s="82"/>
      <c r="CA131" s="82"/>
      <c r="CB131" s="75"/>
      <c r="CC131" s="81"/>
      <c r="CD131" s="82"/>
      <c r="CE131" s="82"/>
      <c r="CF131" s="82"/>
      <c r="CG131" s="82"/>
      <c r="CH131" s="75"/>
      <c r="CI131" s="81"/>
      <c r="CJ131" s="82"/>
      <c r="CK131" s="82"/>
      <c r="CL131" s="82"/>
      <c r="CM131" s="82"/>
      <c r="CN131" s="75"/>
      <c r="CO131" s="81"/>
      <c r="CP131" s="82"/>
      <c r="CQ131" s="82"/>
      <c r="CR131" s="82"/>
      <c r="CS131" s="82"/>
      <c r="CT131" s="75"/>
      <c r="CU131" s="81"/>
      <c r="CV131" s="82"/>
      <c r="CW131" s="82"/>
      <c r="CX131" s="82"/>
      <c r="CY131" s="82"/>
      <c r="CZ131" s="75"/>
      <c r="DA131" s="81"/>
      <c r="DB131" s="82"/>
      <c r="DC131" s="82"/>
      <c r="DD131" s="82"/>
      <c r="DE131" s="82"/>
      <c r="DF131" s="75"/>
      <c r="DG131" s="81"/>
      <c r="DH131" s="82"/>
      <c r="DI131" s="82"/>
      <c r="DJ131" s="82"/>
      <c r="DK131" s="82"/>
      <c r="DL131" s="75"/>
    </row>
    <row r="132" spans="2:16342" s="76" customFormat="1">
      <c r="B132" s="27"/>
      <c r="C132" s="83"/>
      <c r="D132" s="84"/>
      <c r="E132" s="84"/>
      <c r="F132" s="84"/>
      <c r="G132" s="84"/>
      <c r="H132" s="72"/>
      <c r="I132" s="83"/>
      <c r="J132" s="84"/>
      <c r="K132" s="84"/>
      <c r="L132" s="84"/>
      <c r="M132" s="84"/>
      <c r="N132" s="72"/>
      <c r="O132" s="83"/>
      <c r="P132" s="84"/>
      <c r="Q132" s="84"/>
      <c r="R132" s="84"/>
      <c r="S132" s="84"/>
      <c r="T132" s="72"/>
      <c r="U132" s="83"/>
      <c r="V132" s="84"/>
      <c r="W132" s="84"/>
      <c r="X132" s="84"/>
      <c r="Y132" s="84"/>
      <c r="Z132" s="72"/>
      <c r="AA132" s="83"/>
      <c r="AB132" s="84"/>
      <c r="AC132" s="84"/>
      <c r="AD132" s="84"/>
      <c r="AE132" s="84"/>
      <c r="AF132" s="72"/>
      <c r="AG132" s="83"/>
      <c r="AH132" s="84"/>
      <c r="AI132" s="84"/>
      <c r="AJ132" s="84"/>
      <c r="AK132" s="84"/>
      <c r="AL132" s="72"/>
      <c r="AM132" s="83"/>
      <c r="AN132" s="84"/>
      <c r="AO132" s="84"/>
      <c r="AP132" s="84"/>
      <c r="AQ132" s="84"/>
      <c r="AR132" s="72"/>
      <c r="AS132" s="83"/>
      <c r="AT132" s="84"/>
      <c r="AU132" s="84"/>
      <c r="AV132" s="84"/>
      <c r="AW132" s="84"/>
      <c r="AX132" s="72"/>
      <c r="AY132" s="83"/>
      <c r="AZ132" s="84"/>
      <c r="BA132" s="84"/>
      <c r="BB132" s="84"/>
      <c r="BC132" s="84"/>
      <c r="BD132" s="72"/>
      <c r="BE132" s="83"/>
      <c r="BF132" s="84"/>
      <c r="BG132" s="84"/>
      <c r="BH132" s="84"/>
      <c r="BI132" s="84"/>
      <c r="BJ132" s="72"/>
      <c r="BK132" s="83"/>
      <c r="BL132" s="84"/>
      <c r="BM132" s="84"/>
      <c r="BN132" s="84"/>
      <c r="BO132" s="84"/>
      <c r="BP132" s="72"/>
      <c r="BQ132" s="83"/>
      <c r="BR132" s="84"/>
      <c r="BS132" s="84"/>
      <c r="BT132" s="84"/>
      <c r="BU132" s="84"/>
      <c r="BV132" s="72"/>
      <c r="BW132" s="83"/>
      <c r="BX132" s="84"/>
      <c r="BY132" s="84"/>
      <c r="BZ132" s="84"/>
      <c r="CA132" s="84"/>
      <c r="CB132" s="72"/>
      <c r="CC132" s="83"/>
      <c r="CD132" s="84"/>
      <c r="CE132" s="84"/>
      <c r="CF132" s="84"/>
      <c r="CG132" s="84"/>
      <c r="CH132" s="72"/>
      <c r="CI132" s="83"/>
      <c r="CJ132" s="84"/>
      <c r="CK132" s="84"/>
      <c r="CL132" s="84"/>
      <c r="CM132" s="84"/>
      <c r="CN132" s="72"/>
      <c r="CO132" s="83"/>
      <c r="CP132" s="84"/>
      <c r="CQ132" s="84"/>
      <c r="CR132" s="84"/>
      <c r="CS132" s="84"/>
      <c r="CT132" s="72"/>
      <c r="CU132" s="83"/>
      <c r="CV132" s="84"/>
      <c r="CW132" s="84"/>
      <c r="CX132" s="84"/>
      <c r="CY132" s="84"/>
      <c r="CZ132" s="72"/>
      <c r="DA132" s="83"/>
      <c r="DB132" s="84"/>
      <c r="DC132" s="84"/>
      <c r="DD132" s="84"/>
      <c r="DE132" s="84"/>
      <c r="DF132" s="72"/>
      <c r="DG132" s="83"/>
      <c r="DH132" s="84"/>
      <c r="DI132" s="84"/>
      <c r="DJ132" s="84"/>
      <c r="DK132" s="84"/>
      <c r="DL132" s="72"/>
      <c r="DM132" s="80"/>
      <c r="DN132" s="80"/>
      <c r="DO132" s="80"/>
      <c r="DP132" s="80"/>
      <c r="DQ132" s="80"/>
      <c r="DR132" s="80"/>
      <c r="DS132" s="80"/>
      <c r="DT132" s="80"/>
      <c r="DU132" s="80"/>
      <c r="DV132" s="80"/>
      <c r="DW132" s="80"/>
      <c r="DX132" s="80"/>
      <c r="DY132" s="80"/>
      <c r="DZ132" s="80"/>
      <c r="EA132" s="80"/>
      <c r="EB132" s="80"/>
      <c r="EC132" s="80"/>
      <c r="ED132" s="80"/>
      <c r="EE132" s="80"/>
      <c r="EF132" s="80"/>
      <c r="EG132" s="80"/>
      <c r="EH132" s="80"/>
      <c r="EI132" s="80"/>
      <c r="EJ132" s="80"/>
      <c r="EK132" s="80"/>
      <c r="EL132" s="80"/>
      <c r="EM132" s="80"/>
      <c r="EN132" s="80"/>
      <c r="EO132" s="80"/>
      <c r="EP132" s="80"/>
      <c r="EQ132" s="80"/>
      <c r="ER132" s="80"/>
      <c r="ES132" s="80"/>
      <c r="ET132" s="80"/>
      <c r="EU132" s="80"/>
      <c r="EV132" s="80"/>
      <c r="EW132" s="80"/>
      <c r="EX132" s="80"/>
      <c r="EY132" s="80"/>
      <c r="EZ132" s="80"/>
      <c r="FA132" s="80"/>
      <c r="FB132" s="80"/>
      <c r="FC132" s="80"/>
      <c r="FD132" s="80"/>
      <c r="FE132" s="80"/>
      <c r="FF132" s="80"/>
      <c r="FG132" s="80"/>
      <c r="FH132" s="80"/>
      <c r="FI132" s="80"/>
      <c r="FJ132" s="80"/>
      <c r="FK132" s="80"/>
      <c r="FL132" s="80"/>
      <c r="FM132" s="80"/>
      <c r="FN132" s="80"/>
      <c r="FO132" s="80"/>
      <c r="FP132" s="80"/>
      <c r="FQ132" s="80"/>
      <c r="FR132" s="80"/>
      <c r="FS132" s="80"/>
      <c r="FT132" s="80"/>
      <c r="FU132" s="80"/>
      <c r="FV132" s="80"/>
      <c r="FW132" s="80"/>
      <c r="FX132" s="80"/>
      <c r="FY132" s="80"/>
      <c r="FZ132" s="80"/>
      <c r="GA132" s="80"/>
      <c r="GB132" s="80"/>
      <c r="GC132" s="80"/>
      <c r="GD132" s="80"/>
      <c r="GE132" s="80"/>
      <c r="GF132" s="80"/>
      <c r="GG132" s="80"/>
      <c r="GH132" s="80"/>
      <c r="GI132" s="80"/>
      <c r="GJ132" s="80"/>
      <c r="GK132" s="80"/>
      <c r="GL132" s="80"/>
      <c r="GM132" s="80"/>
      <c r="GN132" s="80"/>
      <c r="GO132" s="80"/>
      <c r="GP132" s="80"/>
      <c r="GQ132" s="80"/>
      <c r="GR132" s="80"/>
      <c r="GS132" s="80"/>
      <c r="GT132" s="80"/>
      <c r="GU132" s="80"/>
      <c r="GV132" s="80"/>
      <c r="GW132" s="80"/>
      <c r="GX132" s="80"/>
      <c r="GY132" s="80"/>
      <c r="GZ132" s="80"/>
      <c r="HA132" s="80"/>
      <c r="HB132" s="80"/>
      <c r="HC132" s="80"/>
      <c r="HD132" s="80"/>
      <c r="HE132" s="80"/>
      <c r="HF132" s="80"/>
      <c r="HG132" s="80"/>
      <c r="HH132" s="80"/>
      <c r="HI132" s="80"/>
      <c r="HJ132" s="80"/>
      <c r="HK132" s="80"/>
      <c r="HL132" s="80"/>
      <c r="HM132" s="80"/>
      <c r="HN132" s="80"/>
      <c r="HO132" s="80"/>
      <c r="HP132" s="80"/>
      <c r="HQ132" s="80"/>
      <c r="HR132" s="80"/>
      <c r="HS132" s="80"/>
      <c r="HT132" s="80"/>
      <c r="HU132" s="80"/>
      <c r="HV132" s="80"/>
      <c r="HW132" s="80"/>
      <c r="HX132" s="80"/>
      <c r="HY132" s="80"/>
      <c r="HZ132" s="80"/>
      <c r="IA132" s="80"/>
      <c r="IB132" s="80"/>
      <c r="IC132" s="80"/>
      <c r="ID132" s="80"/>
      <c r="IE132" s="80"/>
      <c r="IF132" s="80"/>
      <c r="IG132" s="80"/>
      <c r="IH132" s="80"/>
      <c r="II132" s="80"/>
      <c r="IJ132" s="80"/>
      <c r="IK132" s="80"/>
      <c r="IL132" s="80"/>
      <c r="IM132" s="80"/>
      <c r="IN132" s="80"/>
      <c r="IO132" s="80"/>
      <c r="IP132" s="80"/>
      <c r="IQ132" s="80"/>
      <c r="IR132" s="80"/>
      <c r="IS132" s="80"/>
      <c r="IT132" s="80"/>
      <c r="IU132" s="80"/>
      <c r="IV132" s="80"/>
      <c r="IW132" s="80"/>
      <c r="IX132" s="80"/>
      <c r="IY132" s="80"/>
      <c r="IZ132" s="80"/>
      <c r="JA132" s="80"/>
      <c r="JB132" s="80"/>
      <c r="JC132" s="80"/>
      <c r="JD132" s="80"/>
      <c r="JE132" s="80"/>
      <c r="JF132" s="80"/>
      <c r="JG132" s="80"/>
      <c r="JH132" s="80"/>
      <c r="JI132" s="80"/>
      <c r="JJ132" s="80"/>
      <c r="JK132" s="80"/>
      <c r="JL132" s="80"/>
      <c r="JM132" s="80"/>
      <c r="JN132" s="80"/>
      <c r="JO132" s="80"/>
      <c r="JP132" s="80"/>
      <c r="JQ132" s="80"/>
      <c r="JR132" s="80"/>
      <c r="JS132" s="80"/>
      <c r="JT132" s="80"/>
      <c r="JU132" s="80"/>
      <c r="JV132" s="80"/>
      <c r="JW132" s="80"/>
      <c r="JX132" s="80"/>
      <c r="JY132" s="80"/>
      <c r="JZ132" s="80"/>
      <c r="KA132" s="80"/>
      <c r="KB132" s="80"/>
      <c r="KC132" s="80"/>
      <c r="KD132" s="80"/>
      <c r="KE132" s="80"/>
      <c r="KF132" s="80"/>
      <c r="KG132" s="80"/>
      <c r="KH132" s="80"/>
      <c r="KI132" s="80"/>
      <c r="KJ132" s="80"/>
      <c r="KK132" s="80"/>
      <c r="KL132" s="80"/>
      <c r="KM132" s="80"/>
      <c r="KN132" s="80"/>
      <c r="KO132" s="80"/>
      <c r="KP132" s="80"/>
      <c r="KQ132" s="80"/>
      <c r="KR132" s="80"/>
      <c r="KS132" s="80"/>
      <c r="KT132" s="80"/>
      <c r="KU132" s="80"/>
      <c r="KV132" s="80"/>
      <c r="KW132" s="80"/>
      <c r="KX132" s="80"/>
      <c r="KY132" s="80"/>
      <c r="KZ132" s="80"/>
      <c r="LA132" s="80"/>
      <c r="LB132" s="80"/>
      <c r="LC132" s="80"/>
      <c r="LD132" s="80"/>
      <c r="LE132" s="80"/>
      <c r="LF132" s="80"/>
      <c r="LG132" s="80"/>
      <c r="LH132" s="80"/>
      <c r="LI132" s="80"/>
      <c r="LJ132" s="80"/>
      <c r="LK132" s="80"/>
      <c r="LL132" s="80"/>
      <c r="LM132" s="80"/>
      <c r="LN132" s="80"/>
      <c r="LO132" s="80"/>
      <c r="LP132" s="80"/>
      <c r="LQ132" s="80"/>
      <c r="LR132" s="80"/>
      <c r="LS132" s="80"/>
      <c r="LT132" s="80"/>
      <c r="LU132" s="80"/>
      <c r="LV132" s="80"/>
      <c r="LW132" s="80"/>
      <c r="LX132" s="80"/>
      <c r="LY132" s="80"/>
      <c r="LZ132" s="80"/>
      <c r="MA132" s="80"/>
      <c r="MB132" s="80"/>
      <c r="MC132" s="80"/>
      <c r="MD132" s="80"/>
      <c r="ME132" s="80"/>
      <c r="MF132" s="80"/>
      <c r="MG132" s="80"/>
      <c r="MH132" s="80"/>
      <c r="MI132" s="80"/>
      <c r="MJ132" s="80"/>
      <c r="MK132" s="80"/>
      <c r="ML132" s="80"/>
      <c r="MM132" s="80"/>
      <c r="MN132" s="80"/>
      <c r="MO132" s="80"/>
      <c r="MP132" s="80"/>
      <c r="MQ132" s="80"/>
      <c r="MR132" s="80"/>
      <c r="MS132" s="80"/>
      <c r="MT132" s="80"/>
      <c r="MU132" s="80"/>
      <c r="MV132" s="80"/>
      <c r="MW132" s="80"/>
      <c r="MX132" s="80"/>
      <c r="MY132" s="80"/>
      <c r="MZ132" s="80"/>
      <c r="NA132" s="80"/>
      <c r="NB132" s="80"/>
      <c r="NC132" s="80"/>
      <c r="ND132" s="80"/>
      <c r="NE132" s="80"/>
      <c r="NF132" s="80"/>
      <c r="NG132" s="80"/>
      <c r="NH132" s="80"/>
      <c r="NI132" s="80"/>
      <c r="NJ132" s="80"/>
      <c r="NK132" s="80"/>
      <c r="NL132" s="80"/>
      <c r="NM132" s="80"/>
      <c r="NN132" s="80"/>
      <c r="NO132" s="80"/>
      <c r="NP132" s="80"/>
      <c r="NQ132" s="80"/>
      <c r="NR132" s="80"/>
      <c r="NS132" s="80"/>
      <c r="NT132" s="80"/>
      <c r="NU132" s="80"/>
      <c r="NV132" s="80"/>
      <c r="NW132" s="80"/>
      <c r="NX132" s="80"/>
      <c r="NY132" s="80"/>
      <c r="NZ132" s="80"/>
      <c r="OA132" s="80"/>
      <c r="OB132" s="80"/>
      <c r="OC132" s="80"/>
      <c r="OD132" s="80"/>
      <c r="OE132" s="80"/>
      <c r="OF132" s="80"/>
      <c r="OG132" s="80"/>
      <c r="OH132" s="80"/>
      <c r="OI132" s="80"/>
      <c r="OJ132" s="80"/>
      <c r="OK132" s="80"/>
      <c r="OL132" s="80"/>
      <c r="OM132" s="80"/>
      <c r="ON132" s="80"/>
      <c r="OO132" s="80"/>
      <c r="OP132" s="80"/>
      <c r="OQ132" s="80"/>
      <c r="OR132" s="80"/>
      <c r="OS132" s="80"/>
      <c r="OT132" s="80"/>
      <c r="OU132" s="80"/>
      <c r="OV132" s="80"/>
      <c r="OW132" s="80"/>
      <c r="OX132" s="80"/>
      <c r="OY132" s="80"/>
      <c r="OZ132" s="80"/>
      <c r="PA132" s="80"/>
      <c r="PB132" s="80"/>
      <c r="PC132" s="80"/>
      <c r="PD132" s="80"/>
      <c r="PE132" s="80"/>
      <c r="PF132" s="80"/>
      <c r="PG132" s="80"/>
      <c r="PH132" s="80"/>
      <c r="PI132" s="80"/>
      <c r="PJ132" s="80"/>
      <c r="PK132" s="80"/>
      <c r="PL132" s="80"/>
      <c r="PM132" s="80"/>
      <c r="PN132" s="80"/>
      <c r="PO132" s="80"/>
      <c r="PP132" s="80"/>
      <c r="PQ132" s="80"/>
      <c r="PR132" s="80"/>
      <c r="PS132" s="80"/>
      <c r="PT132" s="80"/>
      <c r="PU132" s="80"/>
      <c r="PV132" s="80"/>
      <c r="PW132" s="80"/>
      <c r="PX132" s="80"/>
      <c r="PY132" s="80"/>
      <c r="PZ132" s="80"/>
      <c r="QA132" s="80"/>
      <c r="QB132" s="80"/>
      <c r="QC132" s="80"/>
      <c r="QD132" s="80"/>
      <c r="QE132" s="80"/>
      <c r="QF132" s="80"/>
      <c r="QG132" s="80"/>
      <c r="QH132" s="80"/>
      <c r="QI132" s="80"/>
      <c r="QJ132" s="80"/>
      <c r="QK132" s="80"/>
      <c r="QL132" s="80"/>
      <c r="QM132" s="80"/>
      <c r="QN132" s="80"/>
      <c r="QO132" s="80"/>
      <c r="QP132" s="80"/>
      <c r="QQ132" s="80"/>
      <c r="QR132" s="80"/>
      <c r="QS132" s="80"/>
      <c r="QT132" s="80"/>
      <c r="QU132" s="80"/>
      <c r="QV132" s="80"/>
      <c r="QW132" s="80"/>
      <c r="QX132" s="80"/>
      <c r="QY132" s="80"/>
      <c r="QZ132" s="80"/>
      <c r="RA132" s="80"/>
      <c r="RB132" s="80"/>
      <c r="RC132" s="80"/>
      <c r="RD132" s="80"/>
      <c r="RE132" s="80"/>
      <c r="RF132" s="80"/>
      <c r="RG132" s="80"/>
      <c r="RH132" s="80"/>
      <c r="RI132" s="80"/>
      <c r="RJ132" s="80"/>
      <c r="RK132" s="80"/>
      <c r="RL132" s="80"/>
      <c r="RM132" s="80"/>
      <c r="RN132" s="80"/>
      <c r="RO132" s="80"/>
      <c r="RP132" s="80"/>
      <c r="RQ132" s="80"/>
      <c r="RR132" s="80"/>
      <c r="RS132" s="80"/>
      <c r="RT132" s="80"/>
      <c r="RU132" s="80"/>
      <c r="RV132" s="80"/>
      <c r="RW132" s="80"/>
      <c r="RX132" s="80"/>
      <c r="RY132" s="80"/>
      <c r="RZ132" s="80"/>
      <c r="SA132" s="80"/>
      <c r="SB132" s="80"/>
      <c r="SC132" s="80"/>
      <c r="SD132" s="80"/>
      <c r="SE132" s="80"/>
      <c r="SF132" s="80"/>
      <c r="SG132" s="80"/>
      <c r="SH132" s="80"/>
      <c r="SI132" s="80"/>
      <c r="SJ132" s="80"/>
      <c r="SK132" s="80"/>
      <c r="SL132" s="80"/>
      <c r="SM132" s="80"/>
      <c r="SN132" s="80"/>
      <c r="SO132" s="80"/>
      <c r="SP132" s="80"/>
      <c r="SQ132" s="80"/>
      <c r="SR132" s="80"/>
      <c r="SS132" s="80"/>
      <c r="ST132" s="80"/>
      <c r="SU132" s="80"/>
      <c r="SV132" s="80"/>
      <c r="SW132" s="80"/>
      <c r="SX132" s="80"/>
      <c r="SY132" s="80"/>
      <c r="SZ132" s="80"/>
      <c r="TA132" s="80"/>
      <c r="TB132" s="80"/>
      <c r="TC132" s="80"/>
      <c r="TD132" s="80"/>
      <c r="TE132" s="80"/>
      <c r="TF132" s="80"/>
      <c r="TG132" s="80"/>
      <c r="TH132" s="80"/>
      <c r="TI132" s="80"/>
      <c r="TJ132" s="80"/>
      <c r="TK132" s="80"/>
      <c r="TL132" s="80"/>
      <c r="TM132" s="80"/>
      <c r="TN132" s="80"/>
      <c r="TO132" s="80"/>
      <c r="TP132" s="80"/>
      <c r="TQ132" s="80"/>
      <c r="TR132" s="80"/>
      <c r="TS132" s="80"/>
      <c r="TT132" s="80"/>
      <c r="TU132" s="80"/>
      <c r="TV132" s="80"/>
      <c r="TW132" s="80"/>
      <c r="TX132" s="80"/>
      <c r="TY132" s="80"/>
      <c r="TZ132" s="80"/>
      <c r="UA132" s="80"/>
      <c r="UB132" s="80"/>
      <c r="UC132" s="80"/>
      <c r="UD132" s="80"/>
      <c r="UE132" s="80"/>
      <c r="UF132" s="80"/>
      <c r="UG132" s="80"/>
      <c r="UH132" s="80"/>
      <c r="UI132" s="80"/>
      <c r="UJ132" s="80"/>
      <c r="UK132" s="80"/>
      <c r="UL132" s="80"/>
      <c r="UM132" s="80"/>
      <c r="UN132" s="80"/>
      <c r="UO132" s="80"/>
      <c r="UP132" s="80"/>
      <c r="UQ132" s="80"/>
      <c r="UR132" s="80"/>
      <c r="US132" s="80"/>
      <c r="UT132" s="80"/>
      <c r="UU132" s="80"/>
      <c r="UV132" s="80"/>
      <c r="UW132" s="80"/>
      <c r="UX132" s="80"/>
      <c r="UY132" s="80"/>
      <c r="UZ132" s="80"/>
      <c r="VA132" s="80"/>
      <c r="VB132" s="80"/>
      <c r="VC132" s="80"/>
      <c r="VD132" s="80"/>
      <c r="VE132" s="80"/>
      <c r="VF132" s="80"/>
      <c r="VG132" s="80"/>
      <c r="VH132" s="80"/>
      <c r="VI132" s="80"/>
      <c r="VJ132" s="80"/>
      <c r="VK132" s="80"/>
      <c r="VL132" s="80"/>
      <c r="VM132" s="80"/>
      <c r="VN132" s="80"/>
      <c r="VO132" s="80"/>
      <c r="VP132" s="80"/>
      <c r="VQ132" s="80"/>
      <c r="VR132" s="80"/>
      <c r="VS132" s="80"/>
      <c r="VT132" s="80"/>
      <c r="VU132" s="80"/>
      <c r="VV132" s="80"/>
      <c r="VW132" s="80"/>
      <c r="VX132" s="80"/>
      <c r="VY132" s="80"/>
      <c r="VZ132" s="80"/>
      <c r="WA132" s="80"/>
      <c r="WB132" s="80"/>
      <c r="WC132" s="80"/>
      <c r="WD132" s="80"/>
      <c r="WE132" s="80"/>
      <c r="WF132" s="80"/>
      <c r="WG132" s="80"/>
      <c r="WH132" s="80"/>
      <c r="WI132" s="80"/>
      <c r="WJ132" s="80"/>
      <c r="WK132" s="80"/>
      <c r="WL132" s="80"/>
      <c r="WM132" s="80"/>
      <c r="WN132" s="80"/>
      <c r="WO132" s="80"/>
      <c r="WP132" s="80"/>
      <c r="WQ132" s="80"/>
      <c r="WR132" s="80"/>
      <c r="WS132" s="80"/>
      <c r="WT132" s="80"/>
      <c r="WU132" s="80"/>
      <c r="WV132" s="80"/>
      <c r="WW132" s="80"/>
      <c r="WX132" s="80"/>
      <c r="WY132" s="80"/>
      <c r="WZ132" s="80"/>
      <c r="XA132" s="80"/>
      <c r="XB132" s="80"/>
      <c r="XC132" s="80"/>
      <c r="XD132" s="80"/>
      <c r="XE132" s="80"/>
      <c r="XF132" s="80"/>
      <c r="XG132" s="80"/>
      <c r="XH132" s="80"/>
      <c r="XI132" s="80"/>
      <c r="XJ132" s="80"/>
      <c r="XK132" s="80"/>
      <c r="XL132" s="80"/>
      <c r="XM132" s="80"/>
      <c r="XN132" s="80"/>
      <c r="XO132" s="80"/>
      <c r="XP132" s="80"/>
      <c r="XQ132" s="80"/>
      <c r="XR132" s="80"/>
      <c r="XS132" s="80"/>
      <c r="XT132" s="80"/>
      <c r="XU132" s="80"/>
      <c r="XV132" s="80"/>
      <c r="XW132" s="80"/>
      <c r="XX132" s="80"/>
      <c r="XY132" s="80"/>
      <c r="XZ132" s="80"/>
      <c r="YA132" s="80"/>
      <c r="YB132" s="80"/>
      <c r="YC132" s="80"/>
      <c r="YD132" s="80"/>
      <c r="YE132" s="80"/>
      <c r="YF132" s="80"/>
      <c r="YG132" s="80"/>
      <c r="YH132" s="80"/>
      <c r="YI132" s="80"/>
      <c r="YJ132" s="80"/>
      <c r="YK132" s="80"/>
      <c r="YL132" s="80"/>
      <c r="YM132" s="80"/>
      <c r="YN132" s="80"/>
      <c r="YO132" s="80"/>
      <c r="YP132" s="80"/>
      <c r="YQ132" s="80"/>
      <c r="YR132" s="80"/>
      <c r="YS132" s="80"/>
      <c r="YT132" s="80"/>
      <c r="YU132" s="80"/>
      <c r="YV132" s="80"/>
      <c r="YW132" s="80"/>
      <c r="YX132" s="80"/>
      <c r="YY132" s="80"/>
      <c r="YZ132" s="80"/>
      <c r="ZA132" s="80"/>
      <c r="ZB132" s="80"/>
      <c r="ZC132" s="80"/>
      <c r="ZD132" s="80"/>
      <c r="ZE132" s="80"/>
      <c r="ZF132" s="80"/>
      <c r="ZG132" s="80"/>
      <c r="ZH132" s="80"/>
      <c r="ZI132" s="80"/>
      <c r="ZJ132" s="80"/>
      <c r="ZK132" s="80"/>
      <c r="ZL132" s="80"/>
      <c r="ZM132" s="80"/>
      <c r="ZN132" s="80"/>
      <c r="ZO132" s="80"/>
      <c r="ZP132" s="80"/>
      <c r="ZQ132" s="80"/>
      <c r="ZR132" s="80"/>
      <c r="ZS132" s="80"/>
      <c r="ZT132" s="80"/>
      <c r="ZU132" s="80"/>
      <c r="ZV132" s="80"/>
      <c r="ZW132" s="80"/>
      <c r="ZX132" s="80"/>
      <c r="ZY132" s="80"/>
      <c r="ZZ132" s="80"/>
      <c r="AAA132" s="80"/>
      <c r="AAB132" s="80"/>
      <c r="AAC132" s="80"/>
      <c r="AAD132" s="80"/>
      <c r="AAE132" s="80"/>
      <c r="AAF132" s="80"/>
      <c r="AAG132" s="80"/>
      <c r="AAH132" s="80"/>
      <c r="AAI132" s="80"/>
      <c r="AAJ132" s="80"/>
      <c r="AAK132" s="80"/>
      <c r="AAL132" s="80"/>
      <c r="AAM132" s="80"/>
      <c r="AAN132" s="80"/>
      <c r="AAO132" s="80"/>
      <c r="AAP132" s="80"/>
      <c r="AAQ132" s="80"/>
      <c r="AAR132" s="80"/>
      <c r="AAS132" s="80"/>
      <c r="AAT132" s="80"/>
      <c r="AAU132" s="80"/>
      <c r="AAV132" s="80"/>
      <c r="AAW132" s="80"/>
      <c r="AAX132" s="80"/>
      <c r="AAY132" s="80"/>
      <c r="AAZ132" s="80"/>
      <c r="ABA132" s="80"/>
      <c r="ABB132" s="80"/>
      <c r="ABC132" s="80"/>
      <c r="ABD132" s="80"/>
      <c r="ABE132" s="80"/>
      <c r="ABF132" s="80"/>
      <c r="ABG132" s="80"/>
      <c r="ABH132" s="80"/>
      <c r="ABI132" s="80"/>
      <c r="ABJ132" s="80"/>
      <c r="ABK132" s="80"/>
      <c r="ABL132" s="80"/>
      <c r="ABM132" s="80"/>
      <c r="ABN132" s="80"/>
      <c r="ABO132" s="80"/>
      <c r="ABP132" s="80"/>
      <c r="ABQ132" s="80"/>
      <c r="ABR132" s="80"/>
      <c r="ABS132" s="80"/>
      <c r="ABT132" s="80"/>
      <c r="ABU132" s="80"/>
      <c r="ABV132" s="80"/>
      <c r="ABW132" s="80"/>
      <c r="ABX132" s="80"/>
      <c r="ABY132" s="80"/>
      <c r="ABZ132" s="80"/>
      <c r="ACA132" s="80"/>
      <c r="ACB132" s="80"/>
      <c r="ACC132" s="80"/>
      <c r="ACD132" s="80"/>
      <c r="ACE132" s="80"/>
      <c r="ACF132" s="80"/>
      <c r="ACG132" s="80"/>
      <c r="ACH132" s="80"/>
      <c r="ACI132" s="80"/>
      <c r="ACJ132" s="80"/>
      <c r="ACK132" s="80"/>
      <c r="ACL132" s="80"/>
      <c r="ACM132" s="80"/>
      <c r="ACN132" s="80"/>
      <c r="ACO132" s="80"/>
      <c r="ACP132" s="80"/>
      <c r="ACQ132" s="80"/>
      <c r="ACR132" s="80"/>
      <c r="ACS132" s="80"/>
      <c r="ACT132" s="80"/>
      <c r="ACU132" s="80"/>
      <c r="ACV132" s="80"/>
      <c r="ACW132" s="80"/>
      <c r="ACX132" s="80"/>
      <c r="ACY132" s="80"/>
      <c r="ACZ132" s="80"/>
      <c r="ADA132" s="80"/>
      <c r="ADB132" s="80"/>
      <c r="ADC132" s="80"/>
      <c r="ADD132" s="80"/>
      <c r="ADE132" s="80"/>
      <c r="ADF132" s="80"/>
      <c r="ADG132" s="80"/>
      <c r="ADH132" s="80"/>
      <c r="ADI132" s="80"/>
      <c r="ADJ132" s="80"/>
      <c r="ADK132" s="80"/>
      <c r="ADL132" s="80"/>
      <c r="ADM132" s="80"/>
      <c r="ADN132" s="80"/>
      <c r="ADO132" s="80"/>
      <c r="ADP132" s="80"/>
      <c r="ADQ132" s="80"/>
      <c r="ADR132" s="80"/>
      <c r="ADS132" s="80"/>
      <c r="ADT132" s="80"/>
      <c r="ADU132" s="80"/>
      <c r="ADV132" s="80"/>
      <c r="ADW132" s="80"/>
      <c r="ADX132" s="80"/>
      <c r="ADY132" s="80"/>
      <c r="ADZ132" s="80"/>
      <c r="AEA132" s="80"/>
      <c r="AEB132" s="80"/>
      <c r="AEC132" s="80"/>
      <c r="AED132" s="80"/>
      <c r="AEE132" s="80"/>
      <c r="AEF132" s="80"/>
      <c r="AEG132" s="80"/>
      <c r="AEH132" s="80"/>
      <c r="AEI132" s="80"/>
      <c r="AEJ132" s="80"/>
      <c r="AEK132" s="80"/>
      <c r="AEL132" s="80"/>
      <c r="AEM132" s="80"/>
      <c r="AEN132" s="80"/>
      <c r="AEO132" s="80"/>
      <c r="AEP132" s="80"/>
      <c r="AEQ132" s="80"/>
      <c r="AER132" s="80"/>
      <c r="AES132" s="80"/>
      <c r="AET132" s="80"/>
      <c r="AEU132" s="80"/>
      <c r="AEV132" s="80"/>
      <c r="AEW132" s="80"/>
      <c r="AEX132" s="80"/>
      <c r="AEY132" s="80"/>
      <c r="AEZ132" s="80"/>
      <c r="AFA132" s="80"/>
      <c r="AFB132" s="80"/>
      <c r="AFC132" s="80"/>
      <c r="AFD132" s="80"/>
      <c r="AFE132" s="80"/>
      <c r="AFF132" s="80"/>
      <c r="AFG132" s="80"/>
      <c r="AFH132" s="80"/>
      <c r="AFI132" s="80"/>
      <c r="AFJ132" s="80"/>
      <c r="AFK132" s="80"/>
      <c r="AFL132" s="80"/>
      <c r="AFM132" s="80"/>
      <c r="AFN132" s="80"/>
      <c r="AFO132" s="80"/>
      <c r="AFP132" s="80"/>
      <c r="AFQ132" s="80"/>
      <c r="AFR132" s="80"/>
      <c r="AFS132" s="80"/>
      <c r="AFT132" s="80"/>
      <c r="AFU132" s="80"/>
      <c r="AFV132" s="80"/>
      <c r="AFW132" s="80"/>
      <c r="AFX132" s="80"/>
      <c r="AFY132" s="80"/>
      <c r="AFZ132" s="80"/>
      <c r="AGA132" s="80"/>
      <c r="AGB132" s="80"/>
      <c r="AGC132" s="80"/>
      <c r="AGD132" s="80"/>
      <c r="AGE132" s="80"/>
      <c r="AGF132" s="80"/>
      <c r="AGG132" s="80"/>
      <c r="AGH132" s="80"/>
      <c r="AGI132" s="80"/>
      <c r="AGJ132" s="80"/>
      <c r="AGK132" s="80"/>
      <c r="AGL132" s="80"/>
      <c r="AGM132" s="80"/>
      <c r="AGN132" s="80"/>
      <c r="AGO132" s="80"/>
      <c r="AGP132" s="80"/>
      <c r="AGQ132" s="80"/>
      <c r="AGR132" s="80"/>
      <c r="AGS132" s="80"/>
      <c r="AGT132" s="80"/>
      <c r="AGU132" s="80"/>
      <c r="AGV132" s="80"/>
      <c r="AGW132" s="80"/>
      <c r="AGX132" s="80"/>
      <c r="AGY132" s="80"/>
      <c r="AGZ132" s="80"/>
      <c r="AHA132" s="80"/>
      <c r="AHB132" s="80"/>
      <c r="AHC132" s="80"/>
      <c r="AHD132" s="80"/>
      <c r="AHE132" s="80"/>
      <c r="AHF132" s="80"/>
      <c r="AHG132" s="80"/>
      <c r="AHH132" s="80"/>
      <c r="AHI132" s="80"/>
      <c r="AHJ132" s="80"/>
      <c r="AHK132" s="80"/>
      <c r="AHL132" s="80"/>
      <c r="AHM132" s="80"/>
      <c r="AHN132" s="80"/>
      <c r="AHO132" s="80"/>
      <c r="AHP132" s="80"/>
      <c r="AHQ132" s="80"/>
      <c r="AHR132" s="80"/>
      <c r="AHS132" s="80"/>
      <c r="AHT132" s="80"/>
      <c r="AHU132" s="80"/>
      <c r="AHV132" s="80"/>
      <c r="AHW132" s="80"/>
      <c r="AHX132" s="80"/>
      <c r="AHY132" s="80"/>
      <c r="AHZ132" s="80"/>
      <c r="AIA132" s="80"/>
      <c r="AIB132" s="80"/>
      <c r="AIC132" s="80"/>
      <c r="AID132" s="80"/>
      <c r="AIE132" s="80"/>
      <c r="AIF132" s="80"/>
      <c r="AIG132" s="80"/>
      <c r="AIH132" s="80"/>
      <c r="AII132" s="80"/>
      <c r="AIJ132" s="80"/>
      <c r="AIK132" s="80"/>
      <c r="AIL132" s="80"/>
      <c r="AIM132" s="80"/>
      <c r="AIN132" s="80"/>
      <c r="AIO132" s="80"/>
      <c r="AIP132" s="80"/>
      <c r="AIQ132" s="80"/>
      <c r="AIR132" s="80"/>
      <c r="AIS132" s="80"/>
      <c r="AIT132" s="80"/>
      <c r="AIU132" s="80"/>
      <c r="AIV132" s="80"/>
      <c r="AIW132" s="80"/>
      <c r="AIX132" s="80"/>
      <c r="AIY132" s="80"/>
      <c r="AIZ132" s="80"/>
      <c r="AJA132" s="80"/>
      <c r="AJB132" s="80"/>
      <c r="AJC132" s="80"/>
      <c r="AJD132" s="80"/>
      <c r="AJE132" s="80"/>
      <c r="AJF132" s="80"/>
      <c r="AJG132" s="80"/>
      <c r="AJH132" s="80"/>
      <c r="AJI132" s="80"/>
      <c r="AJJ132" s="80"/>
      <c r="AJK132" s="80"/>
      <c r="AJL132" s="80"/>
      <c r="AJM132" s="80"/>
      <c r="AJN132" s="80"/>
      <c r="AJO132" s="80"/>
      <c r="AJP132" s="80"/>
      <c r="AJQ132" s="80"/>
      <c r="AJR132" s="80"/>
      <c r="AJS132" s="80"/>
      <c r="AJT132" s="80"/>
      <c r="AJU132" s="80"/>
      <c r="AJV132" s="80"/>
      <c r="AJW132" s="80"/>
      <c r="AJX132" s="80"/>
      <c r="AJY132" s="80"/>
      <c r="AJZ132" s="80"/>
      <c r="AKA132" s="80"/>
      <c r="AKB132" s="80"/>
      <c r="AKC132" s="80"/>
      <c r="AKD132" s="80"/>
      <c r="AKE132" s="80"/>
      <c r="AKF132" s="80"/>
      <c r="AKG132" s="80"/>
      <c r="AKH132" s="80"/>
      <c r="AKI132" s="80"/>
      <c r="AKJ132" s="80"/>
      <c r="AKK132" s="80"/>
      <c r="AKL132" s="80"/>
      <c r="AKM132" s="80"/>
      <c r="AKN132" s="80"/>
      <c r="AKO132" s="80"/>
      <c r="AKP132" s="80"/>
      <c r="AKQ132" s="80"/>
      <c r="AKR132" s="80"/>
      <c r="AKS132" s="80"/>
      <c r="AKT132" s="80"/>
      <c r="AKU132" s="80"/>
      <c r="AKV132" s="80"/>
      <c r="AKW132" s="80"/>
      <c r="AKX132" s="80"/>
      <c r="AKY132" s="80"/>
      <c r="AKZ132" s="80"/>
      <c r="ALA132" s="80"/>
      <c r="ALB132" s="80"/>
      <c r="ALC132" s="80"/>
      <c r="ALD132" s="80"/>
      <c r="ALE132" s="80"/>
      <c r="ALF132" s="80"/>
      <c r="ALG132" s="80"/>
      <c r="ALH132" s="80"/>
      <c r="ALI132" s="80"/>
      <c r="ALJ132" s="80"/>
      <c r="ALK132" s="80"/>
      <c r="ALL132" s="80"/>
      <c r="ALM132" s="80"/>
      <c r="ALN132" s="80"/>
      <c r="ALO132" s="80"/>
      <c r="ALP132" s="80"/>
      <c r="ALQ132" s="80"/>
      <c r="ALR132" s="80"/>
      <c r="ALS132" s="80"/>
      <c r="ALT132" s="80"/>
      <c r="ALU132" s="80"/>
      <c r="ALV132" s="80"/>
      <c r="ALW132" s="80"/>
      <c r="ALX132" s="80"/>
      <c r="ALY132" s="80"/>
      <c r="ALZ132" s="80"/>
      <c r="AMA132" s="80"/>
      <c r="AMB132" s="80"/>
      <c r="AMC132" s="80"/>
      <c r="AMD132" s="80"/>
      <c r="AME132" s="80"/>
      <c r="AMF132" s="80"/>
      <c r="AMG132" s="80"/>
      <c r="AMH132" s="80"/>
      <c r="AMI132" s="80"/>
      <c r="AMJ132" s="80"/>
      <c r="AMK132" s="80"/>
      <c r="AML132" s="80"/>
      <c r="AMM132" s="80"/>
      <c r="AMN132" s="80"/>
      <c r="AMO132" s="80"/>
      <c r="AMP132" s="80"/>
      <c r="AMQ132" s="80"/>
      <c r="AMR132" s="80"/>
      <c r="AMS132" s="80"/>
      <c r="AMT132" s="80"/>
      <c r="AMU132" s="80"/>
      <c r="AMV132" s="80"/>
      <c r="AMW132" s="80"/>
      <c r="AMX132" s="80"/>
      <c r="AMY132" s="80"/>
      <c r="AMZ132" s="80"/>
      <c r="ANA132" s="80"/>
      <c r="ANB132" s="80"/>
      <c r="ANC132" s="80"/>
      <c r="AND132" s="80"/>
      <c r="ANE132" s="80"/>
      <c r="ANF132" s="80"/>
      <c r="ANG132" s="80"/>
      <c r="ANH132" s="80"/>
      <c r="ANI132" s="80"/>
      <c r="ANJ132" s="80"/>
      <c r="ANK132" s="80"/>
      <c r="ANL132" s="80"/>
      <c r="ANM132" s="80"/>
      <c r="ANN132" s="80"/>
      <c r="ANO132" s="80"/>
      <c r="ANP132" s="80"/>
      <c r="ANQ132" s="80"/>
      <c r="ANR132" s="80"/>
      <c r="ANS132" s="80"/>
      <c r="ANT132" s="80"/>
      <c r="ANU132" s="80"/>
      <c r="ANV132" s="80"/>
      <c r="ANW132" s="80"/>
      <c r="ANX132" s="80"/>
      <c r="ANY132" s="80"/>
      <c r="ANZ132" s="80"/>
      <c r="AOA132" s="80"/>
      <c r="AOB132" s="80"/>
      <c r="AOC132" s="80"/>
      <c r="AOD132" s="80"/>
      <c r="AOE132" s="80"/>
      <c r="AOF132" s="80"/>
      <c r="AOG132" s="80"/>
      <c r="AOH132" s="80"/>
      <c r="AOI132" s="80"/>
      <c r="AOJ132" s="80"/>
      <c r="AOK132" s="80"/>
      <c r="AOL132" s="80"/>
      <c r="AOM132" s="80"/>
      <c r="AON132" s="80"/>
      <c r="AOO132" s="80"/>
      <c r="AOP132" s="80"/>
      <c r="AOQ132" s="80"/>
      <c r="AOR132" s="80"/>
      <c r="AOS132" s="80"/>
      <c r="AOT132" s="80"/>
      <c r="AOU132" s="80"/>
      <c r="AOV132" s="80"/>
      <c r="AOW132" s="80"/>
      <c r="AOX132" s="80"/>
      <c r="AOY132" s="80"/>
      <c r="AOZ132" s="80"/>
      <c r="APA132" s="80"/>
      <c r="APB132" s="80"/>
      <c r="APC132" s="80"/>
      <c r="APD132" s="80"/>
      <c r="APE132" s="80"/>
      <c r="APF132" s="80"/>
      <c r="APG132" s="80"/>
      <c r="APH132" s="80"/>
      <c r="API132" s="80"/>
      <c r="APJ132" s="80"/>
      <c r="APK132" s="80"/>
      <c r="APL132" s="80"/>
      <c r="APM132" s="80"/>
      <c r="APN132" s="80"/>
      <c r="APO132" s="80"/>
      <c r="APP132" s="80"/>
      <c r="APQ132" s="80"/>
      <c r="APR132" s="80"/>
      <c r="APS132" s="80"/>
      <c r="APT132" s="80"/>
      <c r="APU132" s="80"/>
      <c r="APV132" s="80"/>
      <c r="APW132" s="80"/>
      <c r="APX132" s="80"/>
      <c r="APY132" s="80"/>
      <c r="APZ132" s="80"/>
      <c r="AQA132" s="80"/>
      <c r="AQB132" s="80"/>
      <c r="AQC132" s="80"/>
      <c r="AQD132" s="80"/>
      <c r="AQE132" s="80"/>
      <c r="AQF132" s="80"/>
      <c r="AQG132" s="80"/>
      <c r="AQH132" s="80"/>
      <c r="AQI132" s="80"/>
      <c r="AQJ132" s="80"/>
      <c r="AQK132" s="80"/>
      <c r="AQL132" s="80"/>
      <c r="AQM132" s="80"/>
      <c r="AQN132" s="80"/>
      <c r="AQO132" s="80"/>
      <c r="AQP132" s="80"/>
      <c r="AQQ132" s="80"/>
      <c r="AQR132" s="80"/>
      <c r="AQS132" s="80"/>
      <c r="AQT132" s="80"/>
      <c r="AQU132" s="80"/>
      <c r="AQV132" s="80"/>
      <c r="AQW132" s="80"/>
      <c r="AQX132" s="80"/>
      <c r="AQY132" s="80"/>
      <c r="AQZ132" s="80"/>
      <c r="ARA132" s="80"/>
      <c r="ARB132" s="80"/>
      <c r="ARC132" s="80"/>
      <c r="ARD132" s="80"/>
      <c r="ARE132" s="80"/>
      <c r="ARF132" s="80"/>
      <c r="ARG132" s="80"/>
      <c r="ARH132" s="80"/>
      <c r="ARI132" s="80"/>
      <c r="ARJ132" s="80"/>
      <c r="ARK132" s="80"/>
      <c r="ARL132" s="80"/>
      <c r="ARM132" s="80"/>
      <c r="ARN132" s="80"/>
      <c r="ARO132" s="80"/>
      <c r="ARP132" s="80"/>
      <c r="ARQ132" s="80"/>
      <c r="ARR132" s="80"/>
      <c r="ARS132" s="80"/>
      <c r="ART132" s="80"/>
      <c r="ARU132" s="80"/>
      <c r="ARV132" s="80"/>
      <c r="ARW132" s="80"/>
      <c r="ARX132" s="80"/>
      <c r="ARY132" s="80"/>
      <c r="ARZ132" s="80"/>
      <c r="ASA132" s="80"/>
      <c r="ASB132" s="80"/>
      <c r="ASC132" s="80"/>
      <c r="ASD132" s="80"/>
      <c r="ASE132" s="80"/>
      <c r="ASF132" s="80"/>
      <c r="ASG132" s="80"/>
      <c r="ASH132" s="80"/>
      <c r="ASI132" s="80"/>
      <c r="ASJ132" s="80"/>
      <c r="ASK132" s="80"/>
      <c r="ASL132" s="80"/>
      <c r="ASM132" s="80"/>
      <c r="ASN132" s="80"/>
      <c r="ASO132" s="80"/>
      <c r="ASP132" s="80"/>
      <c r="ASQ132" s="80"/>
      <c r="ASR132" s="80"/>
      <c r="ASS132" s="80"/>
      <c r="AST132" s="80"/>
      <c r="ASU132" s="80"/>
      <c r="ASV132" s="80"/>
      <c r="ASW132" s="80"/>
      <c r="ASX132" s="80"/>
      <c r="ASY132" s="80"/>
      <c r="ASZ132" s="80"/>
      <c r="ATA132" s="80"/>
      <c r="ATB132" s="80"/>
      <c r="ATC132" s="80"/>
      <c r="ATD132" s="80"/>
      <c r="ATE132" s="80"/>
      <c r="ATF132" s="80"/>
      <c r="ATG132" s="80"/>
      <c r="ATH132" s="80"/>
      <c r="ATI132" s="80"/>
      <c r="ATJ132" s="80"/>
      <c r="ATK132" s="80"/>
      <c r="ATL132" s="80"/>
      <c r="ATM132" s="80"/>
      <c r="ATN132" s="80"/>
      <c r="ATO132" s="80"/>
      <c r="ATP132" s="80"/>
      <c r="ATQ132" s="80"/>
      <c r="ATR132" s="80"/>
      <c r="ATS132" s="80"/>
      <c r="ATT132" s="80"/>
      <c r="ATU132" s="80"/>
      <c r="ATV132" s="80"/>
      <c r="ATW132" s="80"/>
      <c r="ATX132" s="80"/>
      <c r="ATY132" s="80"/>
      <c r="ATZ132" s="80"/>
      <c r="AUA132" s="80"/>
      <c r="AUB132" s="80"/>
      <c r="AUC132" s="80"/>
      <c r="AUD132" s="80"/>
      <c r="AUE132" s="80"/>
      <c r="AUF132" s="80"/>
      <c r="AUG132" s="80"/>
      <c r="AUH132" s="80"/>
      <c r="AUI132" s="80"/>
      <c r="AUJ132" s="80"/>
      <c r="AUK132" s="80"/>
      <c r="AUL132" s="80"/>
      <c r="AUM132" s="80"/>
      <c r="AUN132" s="80"/>
      <c r="AUO132" s="80"/>
      <c r="AUP132" s="80"/>
      <c r="AUQ132" s="80"/>
      <c r="AUR132" s="80"/>
      <c r="AUS132" s="80"/>
      <c r="AUT132" s="80"/>
      <c r="AUU132" s="80"/>
      <c r="AUV132" s="80"/>
      <c r="AUW132" s="80"/>
      <c r="AUX132" s="80"/>
      <c r="AUY132" s="80"/>
      <c r="AUZ132" s="80"/>
      <c r="AVA132" s="80"/>
      <c r="AVB132" s="80"/>
      <c r="AVC132" s="80"/>
      <c r="AVD132" s="80"/>
      <c r="AVE132" s="80"/>
      <c r="AVF132" s="80"/>
      <c r="AVG132" s="80"/>
      <c r="AVH132" s="80"/>
      <c r="AVI132" s="80"/>
      <c r="AVJ132" s="80"/>
      <c r="AVK132" s="80"/>
      <c r="AVL132" s="80"/>
      <c r="AVM132" s="80"/>
      <c r="AVN132" s="80"/>
      <c r="AVO132" s="80"/>
      <c r="AVP132" s="80"/>
      <c r="AVQ132" s="80"/>
      <c r="AVR132" s="80"/>
      <c r="AVS132" s="80"/>
      <c r="AVT132" s="80"/>
      <c r="AVU132" s="80"/>
      <c r="AVV132" s="80"/>
      <c r="AVW132" s="80"/>
      <c r="AVX132" s="80"/>
      <c r="AVY132" s="80"/>
      <c r="AVZ132" s="80"/>
      <c r="AWA132" s="80"/>
      <c r="AWB132" s="80"/>
      <c r="AWC132" s="80"/>
      <c r="AWD132" s="80"/>
      <c r="AWE132" s="80"/>
      <c r="AWF132" s="80"/>
      <c r="AWG132" s="80"/>
      <c r="AWH132" s="80"/>
      <c r="AWI132" s="80"/>
      <c r="AWJ132" s="80"/>
      <c r="AWK132" s="80"/>
      <c r="AWL132" s="80"/>
      <c r="AWM132" s="80"/>
      <c r="AWN132" s="80"/>
      <c r="AWO132" s="80"/>
      <c r="AWP132" s="80"/>
      <c r="AWQ132" s="80"/>
      <c r="AWR132" s="80"/>
      <c r="AWS132" s="80"/>
      <c r="AWT132" s="80"/>
      <c r="AWU132" s="80"/>
      <c r="AWV132" s="80"/>
      <c r="AWW132" s="80"/>
      <c r="AWX132" s="80"/>
      <c r="AWY132" s="80"/>
      <c r="AWZ132" s="80"/>
      <c r="AXA132" s="80"/>
      <c r="AXB132" s="80"/>
      <c r="AXC132" s="80"/>
      <c r="AXD132" s="80"/>
      <c r="AXE132" s="80"/>
      <c r="AXF132" s="80"/>
      <c r="AXG132" s="80"/>
      <c r="AXH132" s="80"/>
      <c r="AXI132" s="80"/>
      <c r="AXJ132" s="80"/>
      <c r="AXK132" s="80"/>
      <c r="AXL132" s="80"/>
      <c r="AXM132" s="80"/>
      <c r="AXN132" s="80"/>
      <c r="AXO132" s="80"/>
      <c r="AXP132" s="80"/>
      <c r="AXQ132" s="80"/>
      <c r="AXR132" s="80"/>
      <c r="AXS132" s="80"/>
      <c r="AXT132" s="80"/>
      <c r="AXU132" s="80"/>
      <c r="AXV132" s="80"/>
      <c r="AXW132" s="80"/>
      <c r="AXX132" s="80"/>
      <c r="AXY132" s="80"/>
      <c r="AXZ132" s="80"/>
      <c r="AYA132" s="80"/>
      <c r="AYB132" s="80"/>
      <c r="AYC132" s="80"/>
      <c r="AYD132" s="80"/>
      <c r="AYE132" s="80"/>
      <c r="AYF132" s="80"/>
      <c r="AYG132" s="80"/>
      <c r="AYH132" s="80"/>
      <c r="AYI132" s="80"/>
      <c r="AYJ132" s="80"/>
      <c r="AYK132" s="80"/>
      <c r="AYL132" s="80"/>
      <c r="AYM132" s="80"/>
      <c r="AYN132" s="80"/>
      <c r="AYO132" s="80"/>
      <c r="AYP132" s="80"/>
      <c r="AYQ132" s="80"/>
      <c r="AYR132" s="80"/>
      <c r="AYS132" s="80"/>
      <c r="AYT132" s="80"/>
      <c r="AYU132" s="80"/>
      <c r="AYV132" s="80"/>
      <c r="AYW132" s="80"/>
      <c r="AYX132" s="80"/>
      <c r="AYY132" s="80"/>
      <c r="AYZ132" s="80"/>
      <c r="AZA132" s="80"/>
      <c r="AZB132" s="80"/>
      <c r="AZC132" s="80"/>
      <c r="AZD132" s="80"/>
      <c r="AZE132" s="80"/>
      <c r="AZF132" s="80"/>
      <c r="AZG132" s="80"/>
      <c r="AZH132" s="80"/>
      <c r="AZI132" s="80"/>
      <c r="AZJ132" s="80"/>
      <c r="AZK132" s="80"/>
      <c r="AZL132" s="80"/>
      <c r="AZM132" s="80"/>
      <c r="AZN132" s="80"/>
      <c r="AZO132" s="80"/>
      <c r="AZP132" s="80"/>
      <c r="AZQ132" s="80"/>
      <c r="AZR132" s="80"/>
      <c r="AZS132" s="80"/>
      <c r="AZT132" s="80"/>
      <c r="AZU132" s="80"/>
      <c r="AZV132" s="80"/>
      <c r="AZW132" s="80"/>
      <c r="AZX132" s="80"/>
      <c r="AZY132" s="80"/>
      <c r="AZZ132" s="80"/>
      <c r="BAA132" s="80"/>
      <c r="BAB132" s="80"/>
      <c r="BAC132" s="80"/>
      <c r="BAD132" s="80"/>
      <c r="BAE132" s="80"/>
      <c r="BAF132" s="80"/>
      <c r="BAG132" s="80"/>
      <c r="BAH132" s="80"/>
      <c r="BAI132" s="80"/>
      <c r="BAJ132" s="80"/>
      <c r="BAK132" s="80"/>
      <c r="BAL132" s="80"/>
      <c r="BAM132" s="80"/>
      <c r="BAN132" s="80"/>
      <c r="BAO132" s="80"/>
      <c r="BAP132" s="80"/>
      <c r="BAQ132" s="80"/>
      <c r="BAR132" s="80"/>
      <c r="BAS132" s="80"/>
      <c r="BAT132" s="80"/>
      <c r="BAU132" s="80"/>
      <c r="BAV132" s="80"/>
      <c r="BAW132" s="80"/>
      <c r="BAX132" s="80"/>
      <c r="BAY132" s="80"/>
      <c r="BAZ132" s="80"/>
      <c r="BBA132" s="80"/>
      <c r="BBB132" s="80"/>
      <c r="BBC132" s="80"/>
      <c r="BBD132" s="80"/>
      <c r="BBE132" s="80"/>
      <c r="BBF132" s="80"/>
      <c r="BBG132" s="80"/>
      <c r="BBH132" s="80"/>
      <c r="BBI132" s="80"/>
      <c r="BBJ132" s="80"/>
      <c r="BBK132" s="80"/>
      <c r="BBL132" s="80"/>
      <c r="BBM132" s="80"/>
      <c r="BBN132" s="80"/>
      <c r="BBO132" s="80"/>
      <c r="BBP132" s="80"/>
      <c r="BBQ132" s="80"/>
      <c r="BBR132" s="80"/>
      <c r="BBS132" s="80"/>
      <c r="BBT132" s="80"/>
      <c r="BBU132" s="80"/>
      <c r="BBV132" s="80"/>
      <c r="BBW132" s="80"/>
      <c r="BBX132" s="80"/>
      <c r="BBY132" s="80"/>
      <c r="BBZ132" s="80"/>
      <c r="BCA132" s="80"/>
      <c r="BCB132" s="80"/>
      <c r="BCC132" s="80"/>
      <c r="BCD132" s="80"/>
      <c r="BCE132" s="80"/>
      <c r="BCF132" s="80"/>
      <c r="BCG132" s="80"/>
      <c r="BCH132" s="80"/>
      <c r="BCI132" s="80"/>
      <c r="BCJ132" s="80"/>
      <c r="BCK132" s="80"/>
      <c r="BCL132" s="80"/>
      <c r="BCM132" s="80"/>
      <c r="BCN132" s="80"/>
      <c r="BCO132" s="80"/>
      <c r="BCP132" s="80"/>
      <c r="BCQ132" s="80"/>
      <c r="BCR132" s="80"/>
      <c r="BCS132" s="80"/>
      <c r="BCT132" s="80"/>
      <c r="BCU132" s="80"/>
      <c r="BCV132" s="80"/>
      <c r="BCW132" s="80"/>
      <c r="BCX132" s="80"/>
      <c r="BCY132" s="80"/>
      <c r="BCZ132" s="80"/>
      <c r="BDA132" s="80"/>
      <c r="BDB132" s="80"/>
      <c r="BDC132" s="80"/>
      <c r="BDD132" s="80"/>
      <c r="BDE132" s="80"/>
      <c r="BDF132" s="80"/>
      <c r="BDG132" s="80"/>
      <c r="BDH132" s="80"/>
      <c r="BDI132" s="80"/>
      <c r="BDJ132" s="80"/>
      <c r="BDK132" s="80"/>
      <c r="BDL132" s="80"/>
      <c r="BDM132" s="80"/>
      <c r="BDN132" s="80"/>
      <c r="BDO132" s="80"/>
      <c r="BDP132" s="80"/>
      <c r="BDQ132" s="80"/>
      <c r="BDR132" s="80"/>
      <c r="BDS132" s="80"/>
      <c r="BDT132" s="80"/>
      <c r="BDU132" s="80"/>
      <c r="BDV132" s="80"/>
      <c r="BDW132" s="80"/>
      <c r="BDX132" s="80"/>
      <c r="BDY132" s="80"/>
      <c r="BDZ132" s="80"/>
      <c r="BEA132" s="80"/>
      <c r="BEB132" s="80"/>
      <c r="BEC132" s="80"/>
      <c r="BED132" s="80"/>
      <c r="BEE132" s="80"/>
      <c r="BEF132" s="80"/>
      <c r="BEG132" s="80"/>
      <c r="BEH132" s="80"/>
      <c r="BEI132" s="80"/>
      <c r="BEJ132" s="80"/>
      <c r="BEK132" s="80"/>
      <c r="BEL132" s="80"/>
      <c r="BEM132" s="80"/>
      <c r="BEN132" s="80"/>
      <c r="BEO132" s="80"/>
      <c r="BEP132" s="80"/>
      <c r="BEQ132" s="80"/>
      <c r="BER132" s="80"/>
      <c r="BES132" s="80"/>
      <c r="BET132" s="80"/>
      <c r="BEU132" s="80"/>
      <c r="BEV132" s="80"/>
      <c r="BEW132" s="80"/>
      <c r="BEX132" s="80"/>
      <c r="BEY132" s="80"/>
      <c r="BEZ132" s="80"/>
      <c r="BFA132" s="80"/>
      <c r="BFB132" s="80"/>
      <c r="BFC132" s="80"/>
      <c r="BFD132" s="80"/>
      <c r="BFE132" s="80"/>
      <c r="BFF132" s="80"/>
      <c r="BFG132" s="80"/>
      <c r="BFH132" s="80"/>
      <c r="BFI132" s="80"/>
      <c r="BFJ132" s="80"/>
      <c r="BFK132" s="80"/>
      <c r="BFL132" s="80"/>
      <c r="BFM132" s="80"/>
      <c r="BFN132" s="80"/>
      <c r="BFO132" s="80"/>
      <c r="BFP132" s="80"/>
      <c r="BFQ132" s="80"/>
      <c r="BFR132" s="80"/>
      <c r="BFS132" s="80"/>
      <c r="BFT132" s="80"/>
      <c r="BFU132" s="80"/>
      <c r="BFV132" s="80"/>
      <c r="BFW132" s="80"/>
      <c r="BFX132" s="80"/>
      <c r="BFY132" s="80"/>
      <c r="BFZ132" s="80"/>
      <c r="BGA132" s="80"/>
      <c r="BGB132" s="80"/>
      <c r="BGC132" s="80"/>
      <c r="BGD132" s="80"/>
      <c r="BGE132" s="80"/>
      <c r="BGF132" s="80"/>
      <c r="BGG132" s="80"/>
      <c r="BGH132" s="80"/>
      <c r="BGI132" s="80"/>
      <c r="BGJ132" s="80"/>
      <c r="BGK132" s="80"/>
      <c r="BGL132" s="80"/>
      <c r="BGM132" s="80"/>
      <c r="BGN132" s="80"/>
      <c r="BGO132" s="80"/>
      <c r="BGP132" s="80"/>
      <c r="BGQ132" s="80"/>
      <c r="BGR132" s="80"/>
      <c r="BGS132" s="80"/>
      <c r="BGT132" s="80"/>
      <c r="BGU132" s="80"/>
      <c r="BGV132" s="80"/>
      <c r="BGW132" s="80"/>
      <c r="BGX132" s="80"/>
      <c r="BGY132" s="80"/>
      <c r="BGZ132" s="80"/>
      <c r="BHA132" s="80"/>
      <c r="BHB132" s="80"/>
      <c r="BHC132" s="80"/>
      <c r="BHD132" s="80"/>
      <c r="BHE132" s="80"/>
      <c r="BHF132" s="80"/>
      <c r="BHG132" s="80"/>
      <c r="BHH132" s="80"/>
      <c r="BHI132" s="80"/>
      <c r="BHJ132" s="80"/>
      <c r="BHK132" s="80"/>
      <c r="BHL132" s="80"/>
      <c r="BHM132" s="80"/>
      <c r="BHN132" s="80"/>
      <c r="BHO132" s="80"/>
      <c r="BHP132" s="80"/>
      <c r="BHQ132" s="80"/>
      <c r="BHR132" s="80"/>
      <c r="BHS132" s="80"/>
      <c r="BHT132" s="80"/>
      <c r="BHU132" s="80"/>
      <c r="BHV132" s="80"/>
      <c r="BHW132" s="80"/>
      <c r="BHX132" s="80"/>
      <c r="BHY132" s="80"/>
      <c r="BHZ132" s="80"/>
      <c r="BIA132" s="80"/>
      <c r="BIB132" s="80"/>
      <c r="BIC132" s="80"/>
      <c r="BID132" s="80"/>
      <c r="BIE132" s="80"/>
      <c r="BIF132" s="80"/>
      <c r="BIG132" s="80"/>
      <c r="BIH132" s="80"/>
      <c r="BII132" s="80"/>
      <c r="BIJ132" s="80"/>
      <c r="BIK132" s="80"/>
      <c r="BIL132" s="80"/>
      <c r="BIM132" s="80"/>
      <c r="BIN132" s="80"/>
      <c r="BIO132" s="80"/>
      <c r="BIP132" s="80"/>
      <c r="BIQ132" s="80"/>
      <c r="BIR132" s="80"/>
      <c r="BIS132" s="80"/>
      <c r="BIT132" s="80"/>
      <c r="BIU132" s="80"/>
      <c r="BIV132" s="80"/>
      <c r="BIW132" s="80"/>
      <c r="BIX132" s="80"/>
      <c r="BIY132" s="80"/>
      <c r="BIZ132" s="80"/>
      <c r="BJA132" s="80"/>
      <c r="BJB132" s="80"/>
      <c r="BJC132" s="80"/>
      <c r="BJD132" s="80"/>
      <c r="BJE132" s="80"/>
      <c r="BJF132" s="80"/>
      <c r="BJG132" s="80"/>
      <c r="BJH132" s="80"/>
      <c r="BJI132" s="80"/>
      <c r="BJJ132" s="80"/>
      <c r="BJK132" s="80"/>
      <c r="BJL132" s="80"/>
      <c r="BJM132" s="80"/>
      <c r="BJN132" s="80"/>
      <c r="BJO132" s="80"/>
      <c r="BJP132" s="80"/>
      <c r="BJQ132" s="80"/>
      <c r="BJR132" s="80"/>
      <c r="BJS132" s="80"/>
      <c r="BJT132" s="80"/>
      <c r="BJU132" s="80"/>
      <c r="BJV132" s="80"/>
      <c r="BJW132" s="80"/>
      <c r="BJX132" s="80"/>
      <c r="BJY132" s="80"/>
      <c r="BJZ132" s="80"/>
      <c r="BKA132" s="80"/>
      <c r="BKB132" s="80"/>
      <c r="BKC132" s="80"/>
      <c r="BKD132" s="80"/>
      <c r="BKE132" s="80"/>
      <c r="BKF132" s="80"/>
      <c r="BKG132" s="80"/>
      <c r="BKH132" s="80"/>
      <c r="BKI132" s="80"/>
      <c r="BKJ132" s="80"/>
      <c r="BKK132" s="80"/>
      <c r="BKL132" s="80"/>
      <c r="BKM132" s="80"/>
      <c r="BKN132" s="80"/>
      <c r="BKO132" s="80"/>
      <c r="BKP132" s="80"/>
      <c r="BKQ132" s="80"/>
      <c r="BKR132" s="80"/>
      <c r="BKS132" s="80"/>
      <c r="BKT132" s="80"/>
      <c r="BKU132" s="80"/>
      <c r="BKV132" s="80"/>
      <c r="BKW132" s="80"/>
      <c r="BKX132" s="80"/>
      <c r="BKY132" s="80"/>
      <c r="BKZ132" s="80"/>
      <c r="BLA132" s="80"/>
      <c r="BLB132" s="80"/>
      <c r="BLC132" s="80"/>
      <c r="BLD132" s="80"/>
      <c r="BLE132" s="80"/>
      <c r="BLF132" s="80"/>
      <c r="BLG132" s="80"/>
      <c r="BLH132" s="80"/>
      <c r="BLI132" s="80"/>
      <c r="BLJ132" s="80"/>
      <c r="BLK132" s="80"/>
      <c r="BLL132" s="80"/>
      <c r="BLM132" s="80"/>
      <c r="BLN132" s="80"/>
      <c r="BLO132" s="80"/>
      <c r="BLP132" s="80"/>
      <c r="BLQ132" s="80"/>
      <c r="BLR132" s="80"/>
      <c r="BLS132" s="80"/>
      <c r="BLT132" s="80"/>
      <c r="BLU132" s="80"/>
      <c r="BLV132" s="80"/>
      <c r="BLW132" s="80"/>
      <c r="BLX132" s="80"/>
      <c r="BLY132" s="80"/>
      <c r="BLZ132" s="80"/>
      <c r="BMA132" s="80"/>
      <c r="BMB132" s="80"/>
      <c r="BMC132" s="80"/>
      <c r="BMD132" s="80"/>
      <c r="BME132" s="80"/>
      <c r="BMF132" s="80"/>
      <c r="BMG132" s="80"/>
      <c r="BMH132" s="80"/>
      <c r="BMI132" s="80"/>
      <c r="BMJ132" s="80"/>
      <c r="BMK132" s="80"/>
      <c r="BML132" s="80"/>
      <c r="BMM132" s="80"/>
      <c r="BMN132" s="80"/>
      <c r="BMO132" s="80"/>
      <c r="BMP132" s="80"/>
      <c r="BMQ132" s="80"/>
      <c r="BMR132" s="80"/>
      <c r="BMS132" s="80"/>
      <c r="BMT132" s="80"/>
      <c r="BMU132" s="80"/>
      <c r="BMV132" s="80"/>
      <c r="BMW132" s="80"/>
      <c r="BMX132" s="80"/>
      <c r="BMY132" s="80"/>
      <c r="BMZ132" s="80"/>
      <c r="BNA132" s="80"/>
      <c r="BNB132" s="80"/>
      <c r="BNC132" s="80"/>
      <c r="BND132" s="80"/>
      <c r="BNE132" s="80"/>
      <c r="BNF132" s="80"/>
      <c r="BNG132" s="80"/>
      <c r="BNH132" s="80"/>
      <c r="BNI132" s="80"/>
      <c r="BNJ132" s="80"/>
      <c r="BNK132" s="80"/>
      <c r="BNL132" s="80"/>
      <c r="BNM132" s="80"/>
      <c r="BNN132" s="80"/>
      <c r="BNO132" s="80"/>
      <c r="BNP132" s="80"/>
      <c r="BNQ132" s="80"/>
      <c r="BNR132" s="80"/>
      <c r="BNS132" s="80"/>
      <c r="BNT132" s="80"/>
      <c r="BNU132" s="80"/>
      <c r="BNV132" s="80"/>
      <c r="BNW132" s="80"/>
      <c r="BNX132" s="80"/>
      <c r="BNY132" s="80"/>
      <c r="BNZ132" s="80"/>
      <c r="BOA132" s="80"/>
      <c r="BOB132" s="80"/>
      <c r="BOC132" s="80"/>
      <c r="BOD132" s="80"/>
      <c r="BOE132" s="80"/>
      <c r="BOF132" s="80"/>
      <c r="BOG132" s="80"/>
      <c r="BOH132" s="80"/>
      <c r="BOI132" s="80"/>
      <c r="BOJ132" s="80"/>
      <c r="BOK132" s="80"/>
      <c r="BOL132" s="80"/>
      <c r="BOM132" s="80"/>
      <c r="BON132" s="80"/>
      <c r="BOO132" s="80"/>
      <c r="BOP132" s="80"/>
      <c r="BOQ132" s="80"/>
      <c r="BOR132" s="80"/>
      <c r="BOS132" s="80"/>
      <c r="BOT132" s="80"/>
      <c r="BOU132" s="80"/>
      <c r="BOV132" s="80"/>
      <c r="BOW132" s="80"/>
      <c r="BOX132" s="80"/>
      <c r="BOY132" s="80"/>
      <c r="BOZ132" s="80"/>
      <c r="BPA132" s="80"/>
      <c r="BPB132" s="80"/>
      <c r="BPC132" s="80"/>
      <c r="BPD132" s="80"/>
      <c r="BPE132" s="80"/>
      <c r="BPF132" s="80"/>
      <c r="BPG132" s="80"/>
      <c r="BPH132" s="80"/>
      <c r="BPI132" s="80"/>
      <c r="BPJ132" s="80"/>
      <c r="BPK132" s="80"/>
      <c r="BPL132" s="80"/>
      <c r="BPM132" s="80"/>
      <c r="BPN132" s="80"/>
      <c r="BPO132" s="80"/>
      <c r="BPP132" s="80"/>
      <c r="BPQ132" s="80"/>
      <c r="BPR132" s="80"/>
      <c r="BPS132" s="80"/>
      <c r="BPT132" s="80"/>
      <c r="BPU132" s="80"/>
      <c r="BPV132" s="80"/>
      <c r="BPW132" s="80"/>
      <c r="BPX132" s="80"/>
      <c r="BPY132" s="80"/>
      <c r="BPZ132" s="80"/>
      <c r="BQA132" s="80"/>
      <c r="BQB132" s="80"/>
      <c r="BQC132" s="80"/>
      <c r="BQD132" s="80"/>
      <c r="BQE132" s="80"/>
      <c r="BQF132" s="80"/>
      <c r="BQG132" s="80"/>
      <c r="BQH132" s="80"/>
      <c r="BQI132" s="80"/>
      <c r="BQJ132" s="80"/>
      <c r="BQK132" s="80"/>
      <c r="BQL132" s="80"/>
      <c r="BQM132" s="80"/>
      <c r="BQN132" s="80"/>
      <c r="BQO132" s="80"/>
      <c r="BQP132" s="80"/>
      <c r="BQQ132" s="80"/>
      <c r="BQR132" s="80"/>
      <c r="BQS132" s="80"/>
      <c r="BQT132" s="80"/>
      <c r="BQU132" s="80"/>
      <c r="BQV132" s="80"/>
      <c r="BQW132" s="80"/>
      <c r="BQX132" s="80"/>
      <c r="BQY132" s="80"/>
      <c r="BQZ132" s="80"/>
      <c r="BRA132" s="80"/>
      <c r="BRB132" s="80"/>
      <c r="BRC132" s="80"/>
      <c r="BRD132" s="80"/>
      <c r="BRE132" s="80"/>
      <c r="BRF132" s="80"/>
      <c r="BRG132" s="80"/>
      <c r="BRH132" s="80"/>
      <c r="BRI132" s="80"/>
      <c r="BRJ132" s="80"/>
      <c r="BRK132" s="80"/>
      <c r="BRL132" s="80"/>
      <c r="BRM132" s="80"/>
      <c r="BRN132" s="80"/>
      <c r="BRO132" s="80"/>
      <c r="BRP132" s="80"/>
      <c r="BRQ132" s="80"/>
      <c r="BRR132" s="80"/>
      <c r="BRS132" s="80"/>
      <c r="BRT132" s="80"/>
      <c r="BRU132" s="80"/>
      <c r="BRV132" s="80"/>
      <c r="BRW132" s="80"/>
      <c r="BRX132" s="80"/>
      <c r="BRY132" s="80"/>
      <c r="BRZ132" s="80"/>
      <c r="BSA132" s="80"/>
      <c r="BSB132" s="80"/>
      <c r="BSC132" s="80"/>
      <c r="BSD132" s="80"/>
      <c r="BSE132" s="80"/>
      <c r="BSF132" s="80"/>
      <c r="BSG132" s="80"/>
      <c r="BSH132" s="80"/>
      <c r="BSI132" s="80"/>
      <c r="BSJ132" s="80"/>
      <c r="BSK132" s="80"/>
      <c r="BSL132" s="80"/>
      <c r="BSM132" s="80"/>
      <c r="BSN132" s="80"/>
      <c r="BSO132" s="80"/>
      <c r="BSP132" s="80"/>
      <c r="BSQ132" s="80"/>
      <c r="BSR132" s="80"/>
      <c r="BSS132" s="80"/>
      <c r="BST132" s="80"/>
      <c r="BSU132" s="80"/>
      <c r="BSV132" s="80"/>
      <c r="BSW132" s="80"/>
      <c r="BSX132" s="80"/>
      <c r="BSY132" s="80"/>
      <c r="BSZ132" s="80"/>
      <c r="BTA132" s="80"/>
      <c r="BTB132" s="80"/>
      <c r="BTC132" s="80"/>
      <c r="BTD132" s="80"/>
      <c r="BTE132" s="80"/>
      <c r="BTF132" s="80"/>
      <c r="BTG132" s="80"/>
      <c r="BTH132" s="80"/>
      <c r="BTI132" s="80"/>
      <c r="BTJ132" s="80"/>
      <c r="BTK132" s="80"/>
      <c r="BTL132" s="80"/>
      <c r="BTM132" s="80"/>
      <c r="BTN132" s="80"/>
      <c r="BTO132" s="80"/>
      <c r="BTP132" s="80"/>
      <c r="BTQ132" s="80"/>
      <c r="BTR132" s="80"/>
      <c r="BTS132" s="80"/>
      <c r="BTT132" s="80"/>
      <c r="BTU132" s="80"/>
      <c r="BTV132" s="80"/>
      <c r="BTW132" s="80"/>
      <c r="BTX132" s="80"/>
      <c r="BTY132" s="80"/>
      <c r="BTZ132" s="80"/>
      <c r="BUA132" s="80"/>
      <c r="BUB132" s="80"/>
      <c r="BUC132" s="80"/>
      <c r="BUD132" s="80"/>
      <c r="BUE132" s="80"/>
      <c r="BUF132" s="80"/>
      <c r="BUG132" s="80"/>
      <c r="BUH132" s="80"/>
      <c r="BUI132" s="80"/>
      <c r="BUJ132" s="80"/>
      <c r="BUK132" s="80"/>
      <c r="BUL132" s="80"/>
      <c r="BUM132" s="80"/>
      <c r="BUN132" s="80"/>
      <c r="BUO132" s="80"/>
      <c r="BUP132" s="80"/>
      <c r="BUQ132" s="80"/>
      <c r="BUR132" s="80"/>
      <c r="BUS132" s="80"/>
      <c r="BUT132" s="80"/>
      <c r="BUU132" s="80"/>
      <c r="BUV132" s="80"/>
      <c r="BUW132" s="80"/>
      <c r="BUX132" s="80"/>
      <c r="BUY132" s="80"/>
      <c r="BUZ132" s="80"/>
      <c r="BVA132" s="80"/>
      <c r="BVB132" s="80"/>
      <c r="BVC132" s="80"/>
      <c r="BVD132" s="80"/>
      <c r="BVE132" s="80"/>
      <c r="BVF132" s="80"/>
      <c r="BVG132" s="80"/>
      <c r="BVH132" s="80"/>
      <c r="BVI132" s="80"/>
      <c r="BVJ132" s="80"/>
      <c r="BVK132" s="80"/>
      <c r="BVL132" s="80"/>
      <c r="BVM132" s="80"/>
      <c r="BVN132" s="80"/>
      <c r="BVO132" s="80"/>
      <c r="BVP132" s="80"/>
      <c r="BVQ132" s="80"/>
      <c r="BVR132" s="80"/>
      <c r="BVS132" s="80"/>
      <c r="BVT132" s="80"/>
      <c r="BVU132" s="80"/>
      <c r="BVV132" s="80"/>
      <c r="BVW132" s="80"/>
      <c r="BVX132" s="80"/>
      <c r="BVY132" s="80"/>
      <c r="BVZ132" s="80"/>
      <c r="BWA132" s="80"/>
      <c r="BWB132" s="80"/>
      <c r="BWC132" s="80"/>
      <c r="BWD132" s="80"/>
      <c r="BWE132" s="80"/>
      <c r="BWF132" s="80"/>
      <c r="BWG132" s="80"/>
      <c r="BWH132" s="80"/>
      <c r="BWI132" s="80"/>
      <c r="BWJ132" s="80"/>
      <c r="BWK132" s="80"/>
      <c r="BWL132" s="80"/>
      <c r="BWM132" s="80"/>
      <c r="BWN132" s="80"/>
      <c r="BWO132" s="80"/>
      <c r="BWP132" s="80"/>
      <c r="BWQ132" s="80"/>
      <c r="BWR132" s="80"/>
      <c r="BWS132" s="80"/>
      <c r="BWT132" s="80"/>
      <c r="BWU132" s="80"/>
      <c r="BWV132" s="80"/>
      <c r="BWW132" s="80"/>
      <c r="BWX132" s="80"/>
      <c r="BWY132" s="80"/>
      <c r="BWZ132" s="80"/>
      <c r="BXA132" s="80"/>
      <c r="BXB132" s="80"/>
      <c r="BXC132" s="80"/>
      <c r="BXD132" s="80"/>
      <c r="BXE132" s="80"/>
      <c r="BXF132" s="80"/>
      <c r="BXG132" s="80"/>
      <c r="BXH132" s="80"/>
      <c r="BXI132" s="80"/>
      <c r="BXJ132" s="80"/>
      <c r="BXK132" s="80"/>
      <c r="BXL132" s="80"/>
      <c r="BXM132" s="80"/>
      <c r="BXN132" s="80"/>
      <c r="BXO132" s="80"/>
      <c r="BXP132" s="80"/>
      <c r="BXQ132" s="80"/>
      <c r="BXR132" s="80"/>
      <c r="BXS132" s="80"/>
      <c r="BXT132" s="80"/>
      <c r="BXU132" s="80"/>
      <c r="BXV132" s="80"/>
      <c r="BXW132" s="80"/>
      <c r="BXX132" s="80"/>
      <c r="BXY132" s="80"/>
      <c r="BXZ132" s="80"/>
      <c r="BYA132" s="80"/>
      <c r="BYB132" s="80"/>
      <c r="BYC132" s="80"/>
      <c r="BYD132" s="80"/>
      <c r="BYE132" s="80"/>
      <c r="BYF132" s="80"/>
      <c r="BYG132" s="80"/>
      <c r="BYH132" s="80"/>
      <c r="BYI132" s="80"/>
      <c r="BYJ132" s="80"/>
      <c r="BYK132" s="80"/>
      <c r="BYL132" s="80"/>
      <c r="BYM132" s="80"/>
      <c r="BYN132" s="80"/>
      <c r="BYO132" s="80"/>
      <c r="BYP132" s="80"/>
      <c r="BYQ132" s="80"/>
      <c r="BYR132" s="80"/>
      <c r="BYS132" s="80"/>
      <c r="BYT132" s="80"/>
      <c r="BYU132" s="80"/>
      <c r="BYV132" s="80"/>
      <c r="BYW132" s="80"/>
      <c r="BYX132" s="80"/>
      <c r="BYY132" s="80"/>
      <c r="BYZ132" s="80"/>
      <c r="BZA132" s="80"/>
      <c r="BZB132" s="80"/>
      <c r="BZC132" s="80"/>
      <c r="BZD132" s="80"/>
      <c r="BZE132" s="80"/>
      <c r="BZF132" s="80"/>
      <c r="BZG132" s="80"/>
      <c r="BZH132" s="80"/>
      <c r="BZI132" s="80"/>
      <c r="BZJ132" s="80"/>
      <c r="BZK132" s="80"/>
      <c r="BZL132" s="80"/>
      <c r="BZM132" s="80"/>
      <c r="BZN132" s="80"/>
      <c r="BZO132" s="80"/>
      <c r="BZP132" s="80"/>
      <c r="BZQ132" s="80"/>
      <c r="BZR132" s="80"/>
      <c r="BZS132" s="80"/>
      <c r="BZT132" s="80"/>
      <c r="BZU132" s="80"/>
      <c r="BZV132" s="80"/>
      <c r="BZW132" s="80"/>
      <c r="BZX132" s="80"/>
      <c r="BZY132" s="80"/>
      <c r="BZZ132" s="80"/>
      <c r="CAA132" s="80"/>
      <c r="CAB132" s="80"/>
      <c r="CAC132" s="80"/>
      <c r="CAD132" s="80"/>
      <c r="CAE132" s="80"/>
      <c r="CAF132" s="80"/>
      <c r="CAG132" s="80"/>
      <c r="CAH132" s="80"/>
      <c r="CAI132" s="80"/>
      <c r="CAJ132" s="80"/>
      <c r="CAK132" s="80"/>
      <c r="CAL132" s="80"/>
      <c r="CAM132" s="80"/>
      <c r="CAN132" s="80"/>
      <c r="CAO132" s="80"/>
      <c r="CAP132" s="80"/>
      <c r="CAQ132" s="80"/>
      <c r="CAR132" s="80"/>
      <c r="CAS132" s="80"/>
      <c r="CAT132" s="80"/>
      <c r="CAU132" s="80"/>
      <c r="CAV132" s="80"/>
      <c r="CAW132" s="80"/>
      <c r="CAX132" s="80"/>
      <c r="CAY132" s="80"/>
      <c r="CAZ132" s="80"/>
      <c r="CBA132" s="80"/>
      <c r="CBB132" s="80"/>
      <c r="CBC132" s="80"/>
      <c r="CBD132" s="80"/>
      <c r="CBE132" s="80"/>
      <c r="CBF132" s="80"/>
      <c r="CBG132" s="80"/>
      <c r="CBH132" s="80"/>
      <c r="CBI132" s="80"/>
      <c r="CBJ132" s="80"/>
      <c r="CBK132" s="80"/>
      <c r="CBL132" s="80"/>
      <c r="CBM132" s="80"/>
      <c r="CBN132" s="80"/>
      <c r="CBO132" s="80"/>
      <c r="CBP132" s="80"/>
      <c r="CBQ132" s="80"/>
      <c r="CBR132" s="80"/>
      <c r="CBS132" s="80"/>
      <c r="CBT132" s="80"/>
      <c r="CBU132" s="80"/>
      <c r="CBV132" s="80"/>
      <c r="CBW132" s="80"/>
      <c r="CBX132" s="80"/>
      <c r="CBY132" s="80"/>
      <c r="CBZ132" s="80"/>
      <c r="CCA132" s="80"/>
      <c r="CCB132" s="80"/>
      <c r="CCC132" s="80"/>
      <c r="CCD132" s="80"/>
      <c r="CCE132" s="80"/>
      <c r="CCF132" s="80"/>
      <c r="CCG132" s="80"/>
      <c r="CCH132" s="80"/>
      <c r="CCI132" s="80"/>
      <c r="CCJ132" s="80"/>
      <c r="CCK132" s="80"/>
      <c r="CCL132" s="80"/>
      <c r="CCM132" s="80"/>
      <c r="CCN132" s="80"/>
      <c r="CCO132" s="80"/>
      <c r="CCP132" s="80"/>
      <c r="CCQ132" s="80"/>
      <c r="CCR132" s="80"/>
      <c r="CCS132" s="80"/>
      <c r="CCT132" s="80"/>
      <c r="CCU132" s="80"/>
      <c r="CCV132" s="80"/>
      <c r="CCW132" s="80"/>
      <c r="CCX132" s="80"/>
      <c r="CCY132" s="80"/>
      <c r="CCZ132" s="80"/>
      <c r="CDA132" s="80"/>
      <c r="CDB132" s="80"/>
      <c r="CDC132" s="80"/>
      <c r="CDD132" s="80"/>
      <c r="CDE132" s="80"/>
      <c r="CDF132" s="80"/>
      <c r="CDG132" s="80"/>
      <c r="CDH132" s="80"/>
      <c r="CDI132" s="80"/>
      <c r="CDJ132" s="80"/>
      <c r="CDK132" s="80"/>
      <c r="CDL132" s="80"/>
      <c r="CDM132" s="80"/>
      <c r="CDN132" s="80"/>
      <c r="CDO132" s="80"/>
      <c r="CDP132" s="80"/>
      <c r="CDQ132" s="80"/>
      <c r="CDR132" s="80"/>
      <c r="CDS132" s="80"/>
      <c r="CDT132" s="80"/>
      <c r="CDU132" s="80"/>
      <c r="CDV132" s="80"/>
      <c r="CDW132" s="80"/>
      <c r="CDX132" s="80"/>
      <c r="CDY132" s="80"/>
      <c r="CDZ132" s="80"/>
      <c r="CEA132" s="80"/>
      <c r="CEB132" s="80"/>
      <c r="CEC132" s="80"/>
      <c r="CED132" s="80"/>
      <c r="CEE132" s="80"/>
      <c r="CEF132" s="80"/>
      <c r="CEG132" s="80"/>
      <c r="CEH132" s="80"/>
      <c r="CEI132" s="80"/>
      <c r="CEJ132" s="80"/>
      <c r="CEK132" s="80"/>
      <c r="CEL132" s="80"/>
      <c r="CEM132" s="80"/>
      <c r="CEN132" s="80"/>
      <c r="CEO132" s="80"/>
      <c r="CEP132" s="80"/>
      <c r="CEQ132" s="80"/>
      <c r="CER132" s="80"/>
      <c r="CES132" s="80"/>
      <c r="CET132" s="80"/>
      <c r="CEU132" s="80"/>
      <c r="CEV132" s="80"/>
      <c r="CEW132" s="80"/>
      <c r="CEX132" s="80"/>
      <c r="CEY132" s="80"/>
      <c r="CEZ132" s="80"/>
      <c r="CFA132" s="80"/>
      <c r="CFB132" s="80"/>
      <c r="CFC132" s="80"/>
      <c r="CFD132" s="80"/>
      <c r="CFE132" s="80"/>
      <c r="CFF132" s="80"/>
      <c r="CFG132" s="80"/>
      <c r="CFH132" s="80"/>
      <c r="CFI132" s="80"/>
      <c r="CFJ132" s="80"/>
      <c r="CFK132" s="80"/>
      <c r="CFL132" s="80"/>
      <c r="CFM132" s="80"/>
      <c r="CFN132" s="80"/>
      <c r="CFO132" s="80"/>
      <c r="CFP132" s="80"/>
      <c r="CFQ132" s="80"/>
      <c r="CFR132" s="80"/>
      <c r="CFS132" s="80"/>
      <c r="CFT132" s="80"/>
      <c r="CFU132" s="80"/>
      <c r="CFV132" s="80"/>
      <c r="CFW132" s="80"/>
      <c r="CFX132" s="80"/>
      <c r="CFY132" s="80"/>
      <c r="CFZ132" s="80"/>
      <c r="CGA132" s="80"/>
      <c r="CGB132" s="80"/>
      <c r="CGC132" s="80"/>
      <c r="CGD132" s="80"/>
      <c r="CGE132" s="80"/>
      <c r="CGF132" s="80"/>
      <c r="CGG132" s="80"/>
      <c r="CGH132" s="80"/>
      <c r="CGI132" s="80"/>
      <c r="CGJ132" s="80"/>
      <c r="CGK132" s="80"/>
      <c r="CGL132" s="80"/>
      <c r="CGM132" s="80"/>
      <c r="CGN132" s="80"/>
      <c r="CGO132" s="80"/>
      <c r="CGP132" s="80"/>
      <c r="CGQ132" s="80"/>
      <c r="CGR132" s="80"/>
      <c r="CGS132" s="80"/>
      <c r="CGT132" s="80"/>
      <c r="CGU132" s="80"/>
      <c r="CGV132" s="80"/>
      <c r="CGW132" s="80"/>
      <c r="CGX132" s="80"/>
      <c r="CGY132" s="80"/>
      <c r="CGZ132" s="80"/>
      <c r="CHA132" s="80"/>
      <c r="CHB132" s="80"/>
      <c r="CHC132" s="80"/>
      <c r="CHD132" s="80"/>
      <c r="CHE132" s="80"/>
      <c r="CHF132" s="80"/>
      <c r="CHG132" s="80"/>
      <c r="CHH132" s="80"/>
      <c r="CHI132" s="80"/>
      <c r="CHJ132" s="80"/>
      <c r="CHK132" s="80"/>
      <c r="CHL132" s="80"/>
      <c r="CHM132" s="80"/>
      <c r="CHN132" s="80"/>
      <c r="CHO132" s="80"/>
      <c r="CHP132" s="80"/>
      <c r="CHQ132" s="80"/>
      <c r="CHR132" s="80"/>
      <c r="CHS132" s="80"/>
      <c r="CHT132" s="80"/>
      <c r="CHU132" s="80"/>
      <c r="CHV132" s="80"/>
      <c r="CHW132" s="80"/>
      <c r="CHX132" s="80"/>
      <c r="CHY132" s="80"/>
      <c r="CHZ132" s="80"/>
      <c r="CIA132" s="80"/>
      <c r="CIB132" s="80"/>
      <c r="CIC132" s="80"/>
      <c r="CID132" s="80"/>
      <c r="CIE132" s="80"/>
      <c r="CIF132" s="80"/>
      <c r="CIG132" s="80"/>
      <c r="CIH132" s="80"/>
      <c r="CII132" s="80"/>
      <c r="CIJ132" s="80"/>
      <c r="CIK132" s="80"/>
      <c r="CIL132" s="80"/>
      <c r="CIM132" s="80"/>
      <c r="CIN132" s="80"/>
      <c r="CIO132" s="80"/>
      <c r="CIP132" s="80"/>
      <c r="CIQ132" s="80"/>
      <c r="CIR132" s="80"/>
      <c r="CIS132" s="80"/>
      <c r="CIT132" s="80"/>
      <c r="CIU132" s="80"/>
      <c r="CIV132" s="80"/>
      <c r="CIW132" s="80"/>
      <c r="CIX132" s="80"/>
      <c r="CIY132" s="80"/>
      <c r="CIZ132" s="80"/>
      <c r="CJA132" s="80"/>
      <c r="CJB132" s="80"/>
      <c r="CJC132" s="80"/>
      <c r="CJD132" s="80"/>
      <c r="CJE132" s="80"/>
      <c r="CJF132" s="80"/>
      <c r="CJG132" s="80"/>
      <c r="CJH132" s="80"/>
      <c r="CJI132" s="80"/>
      <c r="CJJ132" s="80"/>
      <c r="CJK132" s="80"/>
      <c r="CJL132" s="80"/>
      <c r="CJM132" s="80"/>
      <c r="CJN132" s="80"/>
      <c r="CJO132" s="80"/>
      <c r="CJP132" s="80"/>
      <c r="CJQ132" s="80"/>
      <c r="CJR132" s="80"/>
      <c r="CJS132" s="80"/>
      <c r="CJT132" s="80"/>
      <c r="CJU132" s="80"/>
      <c r="CJV132" s="80"/>
      <c r="CJW132" s="80"/>
      <c r="CJX132" s="80"/>
      <c r="CJY132" s="80"/>
      <c r="CJZ132" s="80"/>
      <c r="CKA132" s="80"/>
      <c r="CKB132" s="80"/>
      <c r="CKC132" s="80"/>
      <c r="CKD132" s="80"/>
      <c r="CKE132" s="80"/>
      <c r="CKF132" s="80"/>
      <c r="CKG132" s="80"/>
      <c r="CKH132" s="80"/>
      <c r="CKI132" s="80"/>
      <c r="CKJ132" s="80"/>
      <c r="CKK132" s="80"/>
      <c r="CKL132" s="80"/>
      <c r="CKM132" s="80"/>
      <c r="CKN132" s="80"/>
      <c r="CKO132" s="80"/>
      <c r="CKP132" s="80"/>
      <c r="CKQ132" s="80"/>
      <c r="CKR132" s="80"/>
      <c r="CKS132" s="80"/>
      <c r="CKT132" s="80"/>
      <c r="CKU132" s="80"/>
      <c r="CKV132" s="80"/>
      <c r="CKW132" s="80"/>
      <c r="CKX132" s="80"/>
      <c r="CKY132" s="80"/>
      <c r="CKZ132" s="80"/>
      <c r="CLA132" s="80"/>
      <c r="CLB132" s="80"/>
      <c r="CLC132" s="80"/>
      <c r="CLD132" s="80"/>
      <c r="CLE132" s="80"/>
      <c r="CLF132" s="80"/>
      <c r="CLG132" s="80"/>
      <c r="CLH132" s="80"/>
      <c r="CLI132" s="80"/>
      <c r="CLJ132" s="80"/>
      <c r="CLK132" s="80"/>
      <c r="CLL132" s="80"/>
      <c r="CLM132" s="80"/>
      <c r="CLN132" s="80"/>
      <c r="CLO132" s="80"/>
      <c r="CLP132" s="80"/>
      <c r="CLQ132" s="80"/>
      <c r="CLR132" s="80"/>
      <c r="CLS132" s="80"/>
      <c r="CLT132" s="80"/>
      <c r="CLU132" s="80"/>
      <c r="CLV132" s="80"/>
      <c r="CLW132" s="80"/>
      <c r="CLX132" s="80"/>
      <c r="CLY132" s="80"/>
      <c r="CLZ132" s="80"/>
      <c r="CMA132" s="80"/>
      <c r="CMB132" s="80"/>
      <c r="CMC132" s="80"/>
      <c r="CMD132" s="80"/>
      <c r="CME132" s="80"/>
      <c r="CMF132" s="80"/>
      <c r="CMG132" s="80"/>
      <c r="CMH132" s="80"/>
      <c r="CMI132" s="80"/>
      <c r="CMJ132" s="80"/>
      <c r="CMK132" s="80"/>
      <c r="CML132" s="80"/>
      <c r="CMM132" s="80"/>
      <c r="CMN132" s="80"/>
      <c r="CMO132" s="80"/>
      <c r="CMP132" s="80"/>
      <c r="CMQ132" s="80"/>
      <c r="CMR132" s="80"/>
      <c r="CMS132" s="80"/>
      <c r="CMT132" s="80"/>
      <c r="CMU132" s="80"/>
      <c r="CMV132" s="80"/>
      <c r="CMW132" s="80"/>
      <c r="CMX132" s="80"/>
      <c r="CMY132" s="80"/>
      <c r="CMZ132" s="80"/>
      <c r="CNA132" s="80"/>
      <c r="CNB132" s="80"/>
      <c r="CNC132" s="80"/>
      <c r="CND132" s="80"/>
      <c r="CNE132" s="80"/>
      <c r="CNF132" s="80"/>
      <c r="CNG132" s="80"/>
      <c r="CNH132" s="80"/>
      <c r="CNI132" s="80"/>
      <c r="CNJ132" s="80"/>
      <c r="CNK132" s="80"/>
      <c r="CNL132" s="80"/>
      <c r="CNM132" s="80"/>
      <c r="CNN132" s="80"/>
      <c r="CNO132" s="80"/>
      <c r="CNP132" s="80"/>
      <c r="CNQ132" s="80"/>
      <c r="CNR132" s="80"/>
      <c r="CNS132" s="80"/>
      <c r="CNT132" s="80"/>
      <c r="CNU132" s="80"/>
      <c r="CNV132" s="80"/>
      <c r="CNW132" s="80"/>
      <c r="CNX132" s="80"/>
      <c r="CNY132" s="80"/>
      <c r="CNZ132" s="80"/>
      <c r="COA132" s="80"/>
      <c r="COB132" s="80"/>
      <c r="COC132" s="80"/>
      <c r="COD132" s="80"/>
      <c r="COE132" s="80"/>
      <c r="COF132" s="80"/>
      <c r="COG132" s="80"/>
      <c r="COH132" s="80"/>
      <c r="COI132" s="80"/>
      <c r="COJ132" s="80"/>
      <c r="COK132" s="80"/>
      <c r="COL132" s="80"/>
      <c r="COM132" s="80"/>
      <c r="CON132" s="80"/>
      <c r="COO132" s="80"/>
      <c r="COP132" s="80"/>
      <c r="COQ132" s="80"/>
      <c r="COR132" s="80"/>
      <c r="COS132" s="80"/>
      <c r="COT132" s="80"/>
      <c r="COU132" s="80"/>
      <c r="COV132" s="80"/>
      <c r="COW132" s="80"/>
      <c r="COX132" s="80"/>
      <c r="COY132" s="80"/>
      <c r="COZ132" s="80"/>
      <c r="CPA132" s="80"/>
      <c r="CPB132" s="80"/>
      <c r="CPC132" s="80"/>
      <c r="CPD132" s="80"/>
      <c r="CPE132" s="80"/>
      <c r="CPF132" s="80"/>
      <c r="CPG132" s="80"/>
      <c r="CPH132" s="80"/>
      <c r="CPI132" s="80"/>
      <c r="CPJ132" s="80"/>
      <c r="CPK132" s="80"/>
      <c r="CPL132" s="80"/>
      <c r="CPM132" s="80"/>
      <c r="CPN132" s="80"/>
      <c r="CPO132" s="80"/>
      <c r="CPP132" s="80"/>
      <c r="CPQ132" s="80"/>
      <c r="CPR132" s="80"/>
      <c r="CPS132" s="80"/>
      <c r="CPT132" s="80"/>
      <c r="CPU132" s="80"/>
      <c r="CPV132" s="80"/>
      <c r="CPW132" s="80"/>
      <c r="CPX132" s="80"/>
      <c r="CPY132" s="80"/>
      <c r="CPZ132" s="80"/>
      <c r="CQA132" s="80"/>
      <c r="CQB132" s="80"/>
      <c r="CQC132" s="80"/>
      <c r="CQD132" s="80"/>
      <c r="CQE132" s="80"/>
      <c r="CQF132" s="80"/>
      <c r="CQG132" s="80"/>
      <c r="CQH132" s="80"/>
      <c r="CQI132" s="80"/>
      <c r="CQJ132" s="80"/>
      <c r="CQK132" s="80"/>
      <c r="CQL132" s="80"/>
      <c r="CQM132" s="80"/>
      <c r="CQN132" s="80"/>
      <c r="CQO132" s="80"/>
      <c r="CQP132" s="80"/>
      <c r="CQQ132" s="80"/>
      <c r="CQR132" s="80"/>
      <c r="CQS132" s="80"/>
      <c r="CQT132" s="80"/>
      <c r="CQU132" s="80"/>
      <c r="CQV132" s="80"/>
      <c r="CQW132" s="80"/>
      <c r="CQX132" s="80"/>
      <c r="CQY132" s="80"/>
      <c r="CQZ132" s="80"/>
      <c r="CRA132" s="80"/>
      <c r="CRB132" s="80"/>
      <c r="CRC132" s="80"/>
      <c r="CRD132" s="80"/>
      <c r="CRE132" s="80"/>
      <c r="CRF132" s="80"/>
      <c r="CRG132" s="80"/>
      <c r="CRH132" s="80"/>
      <c r="CRI132" s="80"/>
      <c r="CRJ132" s="80"/>
      <c r="CRK132" s="80"/>
      <c r="CRL132" s="80"/>
      <c r="CRM132" s="80"/>
      <c r="CRN132" s="80"/>
      <c r="CRO132" s="80"/>
      <c r="CRP132" s="80"/>
      <c r="CRQ132" s="80"/>
      <c r="CRR132" s="80"/>
      <c r="CRS132" s="80"/>
      <c r="CRT132" s="80"/>
      <c r="CRU132" s="80"/>
      <c r="CRV132" s="80"/>
      <c r="CRW132" s="80"/>
      <c r="CRX132" s="80"/>
      <c r="CRY132" s="80"/>
      <c r="CRZ132" s="80"/>
      <c r="CSA132" s="80"/>
      <c r="CSB132" s="80"/>
      <c r="CSC132" s="80"/>
      <c r="CSD132" s="80"/>
      <c r="CSE132" s="80"/>
      <c r="CSF132" s="80"/>
      <c r="CSG132" s="80"/>
      <c r="CSH132" s="80"/>
      <c r="CSI132" s="80"/>
      <c r="CSJ132" s="80"/>
      <c r="CSK132" s="80"/>
      <c r="CSL132" s="80"/>
      <c r="CSM132" s="80"/>
      <c r="CSN132" s="80"/>
      <c r="CSO132" s="80"/>
      <c r="CSP132" s="80"/>
      <c r="CSQ132" s="80"/>
      <c r="CSR132" s="80"/>
      <c r="CSS132" s="80"/>
      <c r="CST132" s="80"/>
      <c r="CSU132" s="80"/>
      <c r="CSV132" s="80"/>
      <c r="CSW132" s="80"/>
      <c r="CSX132" s="80"/>
      <c r="CSY132" s="80"/>
      <c r="CSZ132" s="80"/>
      <c r="CTA132" s="80"/>
      <c r="CTB132" s="80"/>
      <c r="CTC132" s="80"/>
      <c r="CTD132" s="80"/>
      <c r="CTE132" s="80"/>
      <c r="CTF132" s="80"/>
      <c r="CTG132" s="80"/>
      <c r="CTH132" s="80"/>
      <c r="CTI132" s="80"/>
      <c r="CTJ132" s="80"/>
      <c r="CTK132" s="80"/>
      <c r="CTL132" s="80"/>
      <c r="CTM132" s="80"/>
      <c r="CTN132" s="80"/>
      <c r="CTO132" s="80"/>
      <c r="CTP132" s="80"/>
      <c r="CTQ132" s="80"/>
      <c r="CTR132" s="80"/>
      <c r="CTS132" s="80"/>
      <c r="CTT132" s="80"/>
      <c r="CTU132" s="80"/>
      <c r="CTV132" s="80"/>
      <c r="CTW132" s="80"/>
      <c r="CTX132" s="80"/>
      <c r="CTY132" s="80"/>
      <c r="CTZ132" s="80"/>
      <c r="CUA132" s="80"/>
      <c r="CUB132" s="80"/>
      <c r="CUC132" s="80"/>
      <c r="CUD132" s="80"/>
      <c r="CUE132" s="80"/>
      <c r="CUF132" s="80"/>
      <c r="CUG132" s="80"/>
      <c r="CUH132" s="80"/>
      <c r="CUI132" s="80"/>
      <c r="CUJ132" s="80"/>
      <c r="CUK132" s="80"/>
      <c r="CUL132" s="80"/>
      <c r="CUM132" s="80"/>
      <c r="CUN132" s="80"/>
      <c r="CUO132" s="80"/>
      <c r="CUP132" s="80"/>
      <c r="CUQ132" s="80"/>
      <c r="CUR132" s="80"/>
      <c r="CUS132" s="80"/>
      <c r="CUT132" s="80"/>
      <c r="CUU132" s="80"/>
      <c r="CUV132" s="80"/>
      <c r="CUW132" s="80"/>
      <c r="CUX132" s="80"/>
      <c r="CUY132" s="80"/>
      <c r="CUZ132" s="80"/>
      <c r="CVA132" s="80"/>
      <c r="CVB132" s="80"/>
      <c r="CVC132" s="80"/>
      <c r="CVD132" s="80"/>
      <c r="CVE132" s="80"/>
      <c r="CVF132" s="80"/>
      <c r="CVG132" s="80"/>
      <c r="CVH132" s="80"/>
      <c r="CVI132" s="80"/>
      <c r="CVJ132" s="80"/>
      <c r="CVK132" s="80"/>
      <c r="CVL132" s="80"/>
      <c r="CVM132" s="80"/>
      <c r="CVN132" s="80"/>
      <c r="CVO132" s="80"/>
      <c r="CVP132" s="80"/>
      <c r="CVQ132" s="80"/>
      <c r="CVR132" s="80"/>
      <c r="CVS132" s="80"/>
      <c r="CVT132" s="80"/>
      <c r="CVU132" s="80"/>
      <c r="CVV132" s="80"/>
      <c r="CVW132" s="80"/>
      <c r="CVX132" s="80"/>
      <c r="CVY132" s="80"/>
      <c r="CVZ132" s="80"/>
      <c r="CWA132" s="80"/>
      <c r="CWB132" s="80"/>
      <c r="CWC132" s="80"/>
      <c r="CWD132" s="80"/>
      <c r="CWE132" s="80"/>
      <c r="CWF132" s="80"/>
      <c r="CWG132" s="80"/>
      <c r="CWH132" s="80"/>
      <c r="CWI132" s="80"/>
      <c r="CWJ132" s="80"/>
      <c r="CWK132" s="80"/>
      <c r="CWL132" s="80"/>
      <c r="CWM132" s="80"/>
      <c r="CWN132" s="80"/>
      <c r="CWO132" s="80"/>
      <c r="CWP132" s="80"/>
      <c r="CWQ132" s="80"/>
      <c r="CWR132" s="80"/>
      <c r="CWS132" s="80"/>
      <c r="CWT132" s="80"/>
      <c r="CWU132" s="80"/>
      <c r="CWV132" s="80"/>
      <c r="CWW132" s="80"/>
      <c r="CWX132" s="80"/>
      <c r="CWY132" s="80"/>
      <c r="CWZ132" s="80"/>
      <c r="CXA132" s="80"/>
      <c r="CXB132" s="80"/>
      <c r="CXC132" s="80"/>
      <c r="CXD132" s="80"/>
      <c r="CXE132" s="80"/>
      <c r="CXF132" s="80"/>
      <c r="CXG132" s="80"/>
      <c r="CXH132" s="80"/>
      <c r="CXI132" s="80"/>
      <c r="CXJ132" s="80"/>
      <c r="CXK132" s="80"/>
      <c r="CXL132" s="80"/>
      <c r="CXM132" s="80"/>
      <c r="CXN132" s="80"/>
      <c r="CXO132" s="80"/>
      <c r="CXP132" s="80"/>
      <c r="CXQ132" s="80"/>
      <c r="CXR132" s="80"/>
      <c r="CXS132" s="80"/>
      <c r="CXT132" s="80"/>
      <c r="CXU132" s="80"/>
      <c r="CXV132" s="80"/>
      <c r="CXW132" s="80"/>
      <c r="CXX132" s="80"/>
      <c r="CXY132" s="80"/>
      <c r="CXZ132" s="80"/>
      <c r="CYA132" s="80"/>
      <c r="CYB132" s="80"/>
      <c r="CYC132" s="80"/>
      <c r="CYD132" s="80"/>
      <c r="CYE132" s="80"/>
      <c r="CYF132" s="80"/>
      <c r="CYG132" s="80"/>
      <c r="CYH132" s="80"/>
      <c r="CYI132" s="80"/>
      <c r="CYJ132" s="80"/>
      <c r="CYK132" s="80"/>
      <c r="CYL132" s="80"/>
      <c r="CYM132" s="80"/>
      <c r="CYN132" s="80"/>
      <c r="CYO132" s="80"/>
      <c r="CYP132" s="80"/>
      <c r="CYQ132" s="80"/>
      <c r="CYR132" s="80"/>
      <c r="CYS132" s="80"/>
      <c r="CYT132" s="80"/>
      <c r="CYU132" s="80"/>
      <c r="CYV132" s="80"/>
      <c r="CYW132" s="80"/>
      <c r="CYX132" s="80"/>
      <c r="CYY132" s="80"/>
      <c r="CYZ132" s="80"/>
      <c r="CZA132" s="80"/>
      <c r="CZB132" s="80"/>
      <c r="CZC132" s="80"/>
      <c r="CZD132" s="80"/>
      <c r="CZE132" s="80"/>
      <c r="CZF132" s="80"/>
      <c r="CZG132" s="80"/>
      <c r="CZH132" s="80"/>
      <c r="CZI132" s="80"/>
      <c r="CZJ132" s="80"/>
      <c r="CZK132" s="80"/>
      <c r="CZL132" s="80"/>
      <c r="CZM132" s="80"/>
      <c r="CZN132" s="80"/>
      <c r="CZO132" s="80"/>
      <c r="CZP132" s="80"/>
      <c r="CZQ132" s="80"/>
      <c r="CZR132" s="80"/>
      <c r="CZS132" s="80"/>
      <c r="CZT132" s="80"/>
      <c r="CZU132" s="80"/>
      <c r="CZV132" s="80"/>
      <c r="CZW132" s="80"/>
      <c r="CZX132" s="80"/>
      <c r="CZY132" s="80"/>
      <c r="CZZ132" s="80"/>
      <c r="DAA132" s="80"/>
      <c r="DAB132" s="80"/>
      <c r="DAC132" s="80"/>
      <c r="DAD132" s="80"/>
      <c r="DAE132" s="80"/>
      <c r="DAF132" s="80"/>
      <c r="DAG132" s="80"/>
      <c r="DAH132" s="80"/>
      <c r="DAI132" s="80"/>
      <c r="DAJ132" s="80"/>
      <c r="DAK132" s="80"/>
      <c r="DAL132" s="80"/>
      <c r="DAM132" s="80"/>
      <c r="DAN132" s="80"/>
      <c r="DAO132" s="80"/>
      <c r="DAP132" s="80"/>
      <c r="DAQ132" s="80"/>
      <c r="DAR132" s="80"/>
      <c r="DAS132" s="80"/>
      <c r="DAT132" s="80"/>
      <c r="DAU132" s="80"/>
      <c r="DAV132" s="80"/>
      <c r="DAW132" s="80"/>
      <c r="DAX132" s="80"/>
      <c r="DAY132" s="80"/>
      <c r="DAZ132" s="80"/>
      <c r="DBA132" s="80"/>
      <c r="DBB132" s="80"/>
      <c r="DBC132" s="80"/>
      <c r="DBD132" s="80"/>
      <c r="DBE132" s="80"/>
      <c r="DBF132" s="80"/>
      <c r="DBG132" s="80"/>
      <c r="DBH132" s="80"/>
      <c r="DBI132" s="80"/>
      <c r="DBJ132" s="80"/>
      <c r="DBK132" s="80"/>
      <c r="DBL132" s="80"/>
      <c r="DBM132" s="80"/>
      <c r="DBN132" s="80"/>
      <c r="DBO132" s="80"/>
      <c r="DBP132" s="80"/>
      <c r="DBQ132" s="80"/>
      <c r="DBR132" s="80"/>
      <c r="DBS132" s="80"/>
      <c r="DBT132" s="80"/>
      <c r="DBU132" s="80"/>
      <c r="DBV132" s="80"/>
      <c r="DBW132" s="80"/>
      <c r="DBX132" s="80"/>
      <c r="DBY132" s="80"/>
      <c r="DBZ132" s="80"/>
      <c r="DCA132" s="80"/>
      <c r="DCB132" s="80"/>
      <c r="DCC132" s="80"/>
      <c r="DCD132" s="80"/>
      <c r="DCE132" s="80"/>
      <c r="DCF132" s="80"/>
      <c r="DCG132" s="80"/>
      <c r="DCH132" s="80"/>
      <c r="DCI132" s="80"/>
      <c r="DCJ132" s="80"/>
      <c r="DCK132" s="80"/>
      <c r="DCL132" s="80"/>
      <c r="DCM132" s="80"/>
      <c r="DCN132" s="80"/>
      <c r="DCO132" s="80"/>
      <c r="DCP132" s="80"/>
      <c r="DCQ132" s="80"/>
      <c r="DCR132" s="80"/>
      <c r="DCS132" s="80"/>
      <c r="DCT132" s="80"/>
      <c r="DCU132" s="80"/>
      <c r="DCV132" s="80"/>
      <c r="DCW132" s="80"/>
      <c r="DCX132" s="80"/>
      <c r="DCY132" s="80"/>
      <c r="DCZ132" s="80"/>
      <c r="DDA132" s="80"/>
      <c r="DDB132" s="80"/>
      <c r="DDC132" s="80"/>
      <c r="DDD132" s="80"/>
      <c r="DDE132" s="80"/>
      <c r="DDF132" s="80"/>
      <c r="DDG132" s="80"/>
      <c r="DDH132" s="80"/>
      <c r="DDI132" s="80"/>
      <c r="DDJ132" s="80"/>
      <c r="DDK132" s="80"/>
      <c r="DDL132" s="80"/>
      <c r="DDM132" s="80"/>
      <c r="DDN132" s="80"/>
      <c r="DDO132" s="80"/>
      <c r="DDP132" s="80"/>
      <c r="DDQ132" s="80"/>
      <c r="DDR132" s="80"/>
      <c r="DDS132" s="80"/>
      <c r="DDT132" s="80"/>
      <c r="DDU132" s="80"/>
      <c r="DDV132" s="80"/>
      <c r="DDW132" s="80"/>
      <c r="DDX132" s="80"/>
      <c r="DDY132" s="80"/>
      <c r="DDZ132" s="80"/>
      <c r="DEA132" s="80"/>
      <c r="DEB132" s="80"/>
      <c r="DEC132" s="80"/>
      <c r="DED132" s="80"/>
      <c r="DEE132" s="80"/>
      <c r="DEF132" s="80"/>
      <c r="DEG132" s="80"/>
      <c r="DEH132" s="80"/>
      <c r="DEI132" s="80"/>
      <c r="DEJ132" s="80"/>
      <c r="DEK132" s="80"/>
      <c r="DEL132" s="80"/>
      <c r="DEM132" s="80"/>
      <c r="DEN132" s="80"/>
      <c r="DEO132" s="80"/>
      <c r="DEP132" s="80"/>
      <c r="DEQ132" s="80"/>
      <c r="DER132" s="80"/>
      <c r="DES132" s="80"/>
      <c r="DET132" s="80"/>
      <c r="DEU132" s="80"/>
      <c r="DEV132" s="80"/>
      <c r="DEW132" s="80"/>
      <c r="DEX132" s="80"/>
      <c r="DEY132" s="80"/>
      <c r="DEZ132" s="80"/>
      <c r="DFA132" s="80"/>
      <c r="DFB132" s="80"/>
      <c r="DFC132" s="80"/>
      <c r="DFD132" s="80"/>
      <c r="DFE132" s="80"/>
      <c r="DFF132" s="80"/>
      <c r="DFG132" s="80"/>
      <c r="DFH132" s="80"/>
      <c r="DFI132" s="80"/>
      <c r="DFJ132" s="80"/>
      <c r="DFK132" s="80"/>
      <c r="DFL132" s="80"/>
      <c r="DFM132" s="80"/>
      <c r="DFN132" s="80"/>
      <c r="DFO132" s="80"/>
      <c r="DFP132" s="80"/>
      <c r="DFQ132" s="80"/>
      <c r="DFR132" s="80"/>
      <c r="DFS132" s="80"/>
      <c r="DFT132" s="80"/>
      <c r="DFU132" s="80"/>
      <c r="DFV132" s="80"/>
      <c r="DFW132" s="80"/>
      <c r="DFX132" s="80"/>
      <c r="DFY132" s="80"/>
      <c r="DFZ132" s="80"/>
      <c r="DGA132" s="80"/>
      <c r="DGB132" s="80"/>
      <c r="DGC132" s="80"/>
      <c r="DGD132" s="80"/>
      <c r="DGE132" s="80"/>
      <c r="DGF132" s="80"/>
      <c r="DGG132" s="80"/>
      <c r="DGH132" s="80"/>
      <c r="DGI132" s="80"/>
      <c r="DGJ132" s="80"/>
      <c r="DGK132" s="80"/>
      <c r="DGL132" s="80"/>
      <c r="DGM132" s="80"/>
      <c r="DGN132" s="80"/>
      <c r="DGO132" s="80"/>
      <c r="DGP132" s="80"/>
      <c r="DGQ132" s="80"/>
      <c r="DGR132" s="80"/>
      <c r="DGS132" s="80"/>
      <c r="DGT132" s="80"/>
      <c r="DGU132" s="80"/>
      <c r="DGV132" s="80"/>
      <c r="DGW132" s="80"/>
      <c r="DGX132" s="80"/>
      <c r="DGY132" s="80"/>
      <c r="DGZ132" s="80"/>
      <c r="DHA132" s="80"/>
      <c r="DHB132" s="80"/>
      <c r="DHC132" s="80"/>
      <c r="DHD132" s="80"/>
      <c r="DHE132" s="80"/>
      <c r="DHF132" s="80"/>
      <c r="DHG132" s="80"/>
      <c r="DHH132" s="80"/>
      <c r="DHI132" s="80"/>
      <c r="DHJ132" s="80"/>
      <c r="DHK132" s="80"/>
      <c r="DHL132" s="80"/>
      <c r="DHM132" s="80"/>
      <c r="DHN132" s="80"/>
      <c r="DHO132" s="80"/>
      <c r="DHP132" s="80"/>
      <c r="DHQ132" s="80"/>
      <c r="DHR132" s="80"/>
      <c r="DHS132" s="80"/>
      <c r="DHT132" s="80"/>
      <c r="DHU132" s="80"/>
      <c r="DHV132" s="80"/>
      <c r="DHW132" s="80"/>
      <c r="DHX132" s="80"/>
      <c r="DHY132" s="80"/>
      <c r="DHZ132" s="80"/>
      <c r="DIA132" s="80"/>
      <c r="DIB132" s="80"/>
      <c r="DIC132" s="80"/>
      <c r="DID132" s="80"/>
      <c r="DIE132" s="80"/>
      <c r="DIF132" s="80"/>
      <c r="DIG132" s="80"/>
      <c r="DIH132" s="80"/>
      <c r="DII132" s="80"/>
      <c r="DIJ132" s="80"/>
      <c r="DIK132" s="80"/>
      <c r="DIL132" s="80"/>
      <c r="DIM132" s="80"/>
      <c r="DIN132" s="80"/>
      <c r="DIO132" s="80"/>
      <c r="DIP132" s="80"/>
      <c r="DIQ132" s="80"/>
      <c r="DIR132" s="80"/>
      <c r="DIS132" s="80"/>
      <c r="DIT132" s="80"/>
      <c r="DIU132" s="80"/>
      <c r="DIV132" s="80"/>
      <c r="DIW132" s="80"/>
      <c r="DIX132" s="80"/>
      <c r="DIY132" s="80"/>
      <c r="DIZ132" s="80"/>
      <c r="DJA132" s="80"/>
      <c r="DJB132" s="80"/>
      <c r="DJC132" s="80"/>
      <c r="DJD132" s="80"/>
      <c r="DJE132" s="80"/>
      <c r="DJF132" s="80"/>
      <c r="DJG132" s="80"/>
      <c r="DJH132" s="80"/>
      <c r="DJI132" s="80"/>
      <c r="DJJ132" s="80"/>
      <c r="DJK132" s="80"/>
      <c r="DJL132" s="80"/>
      <c r="DJM132" s="80"/>
      <c r="DJN132" s="80"/>
      <c r="DJO132" s="80"/>
      <c r="DJP132" s="80"/>
      <c r="DJQ132" s="80"/>
      <c r="DJR132" s="80"/>
      <c r="DJS132" s="80"/>
      <c r="DJT132" s="80"/>
      <c r="DJU132" s="80"/>
      <c r="DJV132" s="80"/>
      <c r="DJW132" s="80"/>
      <c r="DJX132" s="80"/>
      <c r="DJY132" s="80"/>
      <c r="DJZ132" s="80"/>
      <c r="DKA132" s="80"/>
      <c r="DKB132" s="80"/>
      <c r="DKC132" s="80"/>
      <c r="DKD132" s="80"/>
      <c r="DKE132" s="80"/>
      <c r="DKF132" s="80"/>
      <c r="DKG132" s="80"/>
      <c r="DKH132" s="80"/>
      <c r="DKI132" s="80"/>
      <c r="DKJ132" s="80"/>
      <c r="DKK132" s="80"/>
      <c r="DKL132" s="80"/>
      <c r="DKM132" s="80"/>
      <c r="DKN132" s="80"/>
      <c r="DKO132" s="80"/>
      <c r="DKP132" s="80"/>
      <c r="DKQ132" s="80"/>
      <c r="DKR132" s="80"/>
      <c r="DKS132" s="80"/>
      <c r="DKT132" s="80"/>
      <c r="DKU132" s="80"/>
      <c r="DKV132" s="80"/>
      <c r="DKW132" s="80"/>
      <c r="DKX132" s="80"/>
      <c r="DKY132" s="80"/>
      <c r="DKZ132" s="80"/>
      <c r="DLA132" s="80"/>
      <c r="DLB132" s="80"/>
      <c r="DLC132" s="80"/>
      <c r="DLD132" s="80"/>
      <c r="DLE132" s="80"/>
      <c r="DLF132" s="80"/>
      <c r="DLG132" s="80"/>
      <c r="DLH132" s="80"/>
      <c r="DLI132" s="80"/>
      <c r="DLJ132" s="80"/>
      <c r="DLK132" s="80"/>
      <c r="DLL132" s="80"/>
      <c r="DLM132" s="80"/>
      <c r="DLN132" s="80"/>
      <c r="DLO132" s="80"/>
      <c r="DLP132" s="80"/>
      <c r="DLQ132" s="80"/>
      <c r="DLR132" s="80"/>
      <c r="DLS132" s="80"/>
      <c r="DLT132" s="80"/>
      <c r="DLU132" s="80"/>
      <c r="DLV132" s="80"/>
      <c r="DLW132" s="80"/>
      <c r="DLX132" s="80"/>
      <c r="DLY132" s="80"/>
      <c r="DLZ132" s="80"/>
      <c r="DMA132" s="80"/>
      <c r="DMB132" s="80"/>
      <c r="DMC132" s="80"/>
      <c r="DMD132" s="80"/>
      <c r="DME132" s="80"/>
      <c r="DMF132" s="80"/>
      <c r="DMG132" s="80"/>
      <c r="DMH132" s="80"/>
      <c r="DMI132" s="80"/>
      <c r="DMJ132" s="80"/>
      <c r="DMK132" s="80"/>
      <c r="DML132" s="80"/>
      <c r="DMM132" s="80"/>
      <c r="DMN132" s="80"/>
      <c r="DMO132" s="80"/>
      <c r="DMP132" s="80"/>
      <c r="DMQ132" s="80"/>
      <c r="DMR132" s="80"/>
      <c r="DMS132" s="80"/>
      <c r="DMT132" s="80"/>
      <c r="DMU132" s="80"/>
      <c r="DMV132" s="80"/>
      <c r="DMW132" s="80"/>
      <c r="DMX132" s="80"/>
      <c r="DMY132" s="80"/>
      <c r="DMZ132" s="80"/>
      <c r="DNA132" s="80"/>
      <c r="DNB132" s="80"/>
      <c r="DNC132" s="80"/>
      <c r="DND132" s="80"/>
      <c r="DNE132" s="80"/>
      <c r="DNF132" s="80"/>
      <c r="DNG132" s="80"/>
      <c r="DNH132" s="80"/>
      <c r="DNI132" s="80"/>
      <c r="DNJ132" s="80"/>
      <c r="DNK132" s="80"/>
      <c r="DNL132" s="80"/>
      <c r="DNM132" s="80"/>
      <c r="DNN132" s="80"/>
      <c r="DNO132" s="80"/>
      <c r="DNP132" s="80"/>
      <c r="DNQ132" s="80"/>
      <c r="DNR132" s="80"/>
      <c r="DNS132" s="80"/>
      <c r="DNT132" s="80"/>
      <c r="DNU132" s="80"/>
      <c r="DNV132" s="80"/>
      <c r="DNW132" s="80"/>
      <c r="DNX132" s="80"/>
      <c r="DNY132" s="80"/>
      <c r="DNZ132" s="80"/>
      <c r="DOA132" s="80"/>
      <c r="DOB132" s="80"/>
      <c r="DOC132" s="80"/>
      <c r="DOD132" s="80"/>
      <c r="DOE132" s="80"/>
      <c r="DOF132" s="80"/>
      <c r="DOG132" s="80"/>
      <c r="DOH132" s="80"/>
      <c r="DOI132" s="80"/>
      <c r="DOJ132" s="80"/>
      <c r="DOK132" s="80"/>
      <c r="DOL132" s="80"/>
      <c r="DOM132" s="80"/>
      <c r="DON132" s="80"/>
      <c r="DOO132" s="80"/>
      <c r="DOP132" s="80"/>
      <c r="DOQ132" s="80"/>
      <c r="DOR132" s="80"/>
      <c r="DOS132" s="80"/>
      <c r="DOT132" s="80"/>
      <c r="DOU132" s="80"/>
      <c r="DOV132" s="80"/>
      <c r="DOW132" s="80"/>
      <c r="DOX132" s="80"/>
      <c r="DOY132" s="80"/>
      <c r="DOZ132" s="80"/>
      <c r="DPA132" s="80"/>
      <c r="DPB132" s="80"/>
      <c r="DPC132" s="80"/>
      <c r="DPD132" s="80"/>
      <c r="DPE132" s="80"/>
      <c r="DPF132" s="80"/>
      <c r="DPG132" s="80"/>
      <c r="DPH132" s="80"/>
      <c r="DPI132" s="80"/>
      <c r="DPJ132" s="80"/>
      <c r="DPK132" s="80"/>
      <c r="DPL132" s="80"/>
      <c r="DPM132" s="80"/>
      <c r="DPN132" s="80"/>
      <c r="DPO132" s="80"/>
      <c r="DPP132" s="80"/>
      <c r="DPQ132" s="80"/>
      <c r="DPR132" s="80"/>
      <c r="DPS132" s="80"/>
      <c r="DPT132" s="80"/>
      <c r="DPU132" s="80"/>
      <c r="DPV132" s="80"/>
      <c r="DPW132" s="80"/>
      <c r="DPX132" s="80"/>
      <c r="DPY132" s="80"/>
      <c r="DPZ132" s="80"/>
      <c r="DQA132" s="80"/>
      <c r="DQB132" s="80"/>
      <c r="DQC132" s="80"/>
      <c r="DQD132" s="80"/>
      <c r="DQE132" s="80"/>
      <c r="DQF132" s="80"/>
      <c r="DQG132" s="80"/>
      <c r="DQH132" s="80"/>
      <c r="DQI132" s="80"/>
      <c r="DQJ132" s="80"/>
      <c r="DQK132" s="80"/>
      <c r="DQL132" s="80"/>
      <c r="DQM132" s="80"/>
      <c r="DQN132" s="80"/>
      <c r="DQO132" s="80"/>
      <c r="DQP132" s="80"/>
      <c r="DQQ132" s="80"/>
      <c r="DQR132" s="80"/>
      <c r="DQS132" s="80"/>
      <c r="DQT132" s="80"/>
      <c r="DQU132" s="80"/>
      <c r="DQV132" s="80"/>
      <c r="DQW132" s="80"/>
      <c r="DQX132" s="80"/>
      <c r="DQY132" s="80"/>
      <c r="DQZ132" s="80"/>
      <c r="DRA132" s="80"/>
      <c r="DRB132" s="80"/>
      <c r="DRC132" s="80"/>
      <c r="DRD132" s="80"/>
      <c r="DRE132" s="80"/>
      <c r="DRF132" s="80"/>
      <c r="DRG132" s="80"/>
      <c r="DRH132" s="80"/>
      <c r="DRI132" s="80"/>
      <c r="DRJ132" s="80"/>
      <c r="DRK132" s="80"/>
      <c r="DRL132" s="80"/>
      <c r="DRM132" s="80"/>
      <c r="DRN132" s="80"/>
      <c r="DRO132" s="80"/>
      <c r="DRP132" s="80"/>
      <c r="DRQ132" s="80"/>
      <c r="DRR132" s="80"/>
      <c r="DRS132" s="80"/>
      <c r="DRT132" s="80"/>
      <c r="DRU132" s="80"/>
      <c r="DRV132" s="80"/>
      <c r="DRW132" s="80"/>
      <c r="DRX132" s="80"/>
      <c r="DRY132" s="80"/>
      <c r="DRZ132" s="80"/>
      <c r="DSA132" s="80"/>
      <c r="DSB132" s="80"/>
      <c r="DSC132" s="80"/>
      <c r="DSD132" s="80"/>
      <c r="DSE132" s="80"/>
      <c r="DSF132" s="80"/>
      <c r="DSG132" s="80"/>
      <c r="DSH132" s="80"/>
      <c r="DSI132" s="80"/>
      <c r="DSJ132" s="80"/>
      <c r="DSK132" s="80"/>
      <c r="DSL132" s="80"/>
      <c r="DSM132" s="80"/>
      <c r="DSN132" s="80"/>
      <c r="DSO132" s="80"/>
      <c r="DSP132" s="80"/>
      <c r="DSQ132" s="80"/>
      <c r="DSR132" s="80"/>
      <c r="DSS132" s="80"/>
      <c r="DST132" s="80"/>
      <c r="DSU132" s="80"/>
      <c r="DSV132" s="80"/>
      <c r="DSW132" s="80"/>
      <c r="DSX132" s="80"/>
      <c r="DSY132" s="80"/>
      <c r="DSZ132" s="80"/>
      <c r="DTA132" s="80"/>
      <c r="DTB132" s="80"/>
      <c r="DTC132" s="80"/>
      <c r="DTD132" s="80"/>
      <c r="DTE132" s="80"/>
      <c r="DTF132" s="80"/>
      <c r="DTG132" s="80"/>
      <c r="DTH132" s="80"/>
      <c r="DTI132" s="80"/>
      <c r="DTJ132" s="80"/>
      <c r="DTK132" s="80"/>
      <c r="DTL132" s="80"/>
      <c r="DTM132" s="80"/>
      <c r="DTN132" s="80"/>
      <c r="DTO132" s="80"/>
      <c r="DTP132" s="80"/>
      <c r="DTQ132" s="80"/>
      <c r="DTR132" s="80"/>
      <c r="DTS132" s="80"/>
      <c r="DTT132" s="80"/>
      <c r="DTU132" s="80"/>
      <c r="DTV132" s="80"/>
      <c r="DTW132" s="80"/>
      <c r="DTX132" s="80"/>
      <c r="DTY132" s="80"/>
      <c r="DTZ132" s="80"/>
      <c r="DUA132" s="80"/>
      <c r="DUB132" s="80"/>
      <c r="DUC132" s="80"/>
      <c r="DUD132" s="80"/>
      <c r="DUE132" s="80"/>
      <c r="DUF132" s="80"/>
      <c r="DUG132" s="80"/>
      <c r="DUH132" s="80"/>
      <c r="DUI132" s="80"/>
      <c r="DUJ132" s="80"/>
      <c r="DUK132" s="80"/>
      <c r="DUL132" s="80"/>
      <c r="DUM132" s="80"/>
      <c r="DUN132" s="80"/>
      <c r="DUO132" s="80"/>
      <c r="DUP132" s="80"/>
      <c r="DUQ132" s="80"/>
      <c r="DUR132" s="80"/>
      <c r="DUS132" s="80"/>
      <c r="DUT132" s="80"/>
      <c r="DUU132" s="80"/>
      <c r="DUV132" s="80"/>
      <c r="DUW132" s="80"/>
      <c r="DUX132" s="80"/>
      <c r="DUY132" s="80"/>
      <c r="DUZ132" s="80"/>
      <c r="DVA132" s="80"/>
      <c r="DVB132" s="80"/>
      <c r="DVC132" s="80"/>
      <c r="DVD132" s="80"/>
      <c r="DVE132" s="80"/>
      <c r="DVF132" s="80"/>
      <c r="DVG132" s="80"/>
      <c r="DVH132" s="80"/>
      <c r="DVI132" s="80"/>
      <c r="DVJ132" s="80"/>
      <c r="DVK132" s="80"/>
      <c r="DVL132" s="80"/>
      <c r="DVM132" s="80"/>
      <c r="DVN132" s="80"/>
      <c r="DVO132" s="80"/>
      <c r="DVP132" s="80"/>
      <c r="DVQ132" s="80"/>
      <c r="DVR132" s="80"/>
      <c r="DVS132" s="80"/>
      <c r="DVT132" s="80"/>
      <c r="DVU132" s="80"/>
      <c r="DVV132" s="80"/>
      <c r="DVW132" s="80"/>
      <c r="DVX132" s="80"/>
      <c r="DVY132" s="80"/>
      <c r="DVZ132" s="80"/>
      <c r="DWA132" s="80"/>
      <c r="DWB132" s="80"/>
      <c r="DWC132" s="80"/>
      <c r="DWD132" s="80"/>
      <c r="DWE132" s="80"/>
      <c r="DWF132" s="80"/>
      <c r="DWG132" s="80"/>
      <c r="DWH132" s="80"/>
      <c r="DWI132" s="80"/>
      <c r="DWJ132" s="80"/>
      <c r="DWK132" s="80"/>
      <c r="DWL132" s="80"/>
      <c r="DWM132" s="80"/>
      <c r="DWN132" s="80"/>
      <c r="DWO132" s="80"/>
      <c r="DWP132" s="80"/>
      <c r="DWQ132" s="80"/>
      <c r="DWR132" s="80"/>
      <c r="DWS132" s="80"/>
      <c r="DWT132" s="80"/>
      <c r="DWU132" s="80"/>
      <c r="DWV132" s="80"/>
      <c r="DWW132" s="80"/>
      <c r="DWX132" s="80"/>
      <c r="DWY132" s="80"/>
      <c r="DWZ132" s="80"/>
      <c r="DXA132" s="80"/>
      <c r="DXB132" s="80"/>
      <c r="DXC132" s="80"/>
      <c r="DXD132" s="80"/>
      <c r="DXE132" s="80"/>
      <c r="DXF132" s="80"/>
      <c r="DXG132" s="80"/>
      <c r="DXH132" s="80"/>
      <c r="DXI132" s="80"/>
      <c r="DXJ132" s="80"/>
      <c r="DXK132" s="80"/>
      <c r="DXL132" s="80"/>
      <c r="DXM132" s="80"/>
      <c r="DXN132" s="80"/>
      <c r="DXO132" s="80"/>
      <c r="DXP132" s="80"/>
      <c r="DXQ132" s="80"/>
      <c r="DXR132" s="80"/>
      <c r="DXS132" s="80"/>
      <c r="DXT132" s="80"/>
      <c r="DXU132" s="80"/>
      <c r="DXV132" s="80"/>
      <c r="DXW132" s="80"/>
      <c r="DXX132" s="80"/>
      <c r="DXY132" s="80"/>
      <c r="DXZ132" s="80"/>
      <c r="DYA132" s="80"/>
      <c r="DYB132" s="80"/>
      <c r="DYC132" s="80"/>
      <c r="DYD132" s="80"/>
      <c r="DYE132" s="80"/>
      <c r="DYF132" s="80"/>
      <c r="DYG132" s="80"/>
      <c r="DYH132" s="80"/>
      <c r="DYI132" s="80"/>
      <c r="DYJ132" s="80"/>
      <c r="DYK132" s="80"/>
      <c r="DYL132" s="80"/>
      <c r="DYM132" s="80"/>
      <c r="DYN132" s="80"/>
      <c r="DYO132" s="80"/>
      <c r="DYP132" s="80"/>
      <c r="DYQ132" s="80"/>
      <c r="DYR132" s="80"/>
      <c r="DYS132" s="80"/>
      <c r="DYT132" s="80"/>
      <c r="DYU132" s="80"/>
      <c r="DYV132" s="80"/>
      <c r="DYW132" s="80"/>
      <c r="DYX132" s="80"/>
      <c r="DYY132" s="80"/>
      <c r="DYZ132" s="80"/>
      <c r="DZA132" s="80"/>
      <c r="DZB132" s="80"/>
      <c r="DZC132" s="80"/>
      <c r="DZD132" s="80"/>
      <c r="DZE132" s="80"/>
      <c r="DZF132" s="80"/>
      <c r="DZG132" s="80"/>
      <c r="DZH132" s="80"/>
      <c r="DZI132" s="80"/>
      <c r="DZJ132" s="80"/>
      <c r="DZK132" s="80"/>
      <c r="DZL132" s="80"/>
      <c r="DZM132" s="80"/>
      <c r="DZN132" s="80"/>
      <c r="DZO132" s="80"/>
      <c r="DZP132" s="80"/>
      <c r="DZQ132" s="80"/>
      <c r="DZR132" s="80"/>
      <c r="DZS132" s="80"/>
      <c r="DZT132" s="80"/>
      <c r="DZU132" s="80"/>
      <c r="DZV132" s="80"/>
      <c r="DZW132" s="80"/>
      <c r="DZX132" s="80"/>
      <c r="DZY132" s="80"/>
      <c r="DZZ132" s="80"/>
      <c r="EAA132" s="80"/>
      <c r="EAB132" s="80"/>
      <c r="EAC132" s="80"/>
      <c r="EAD132" s="80"/>
      <c r="EAE132" s="80"/>
      <c r="EAF132" s="80"/>
      <c r="EAG132" s="80"/>
      <c r="EAH132" s="80"/>
      <c r="EAI132" s="80"/>
      <c r="EAJ132" s="80"/>
      <c r="EAK132" s="80"/>
      <c r="EAL132" s="80"/>
      <c r="EAM132" s="80"/>
      <c r="EAN132" s="80"/>
      <c r="EAO132" s="80"/>
      <c r="EAP132" s="80"/>
      <c r="EAQ132" s="80"/>
      <c r="EAR132" s="80"/>
      <c r="EAS132" s="80"/>
      <c r="EAT132" s="80"/>
      <c r="EAU132" s="80"/>
      <c r="EAV132" s="80"/>
      <c r="EAW132" s="80"/>
      <c r="EAX132" s="80"/>
      <c r="EAY132" s="80"/>
      <c r="EAZ132" s="80"/>
      <c r="EBA132" s="80"/>
      <c r="EBB132" s="80"/>
      <c r="EBC132" s="80"/>
      <c r="EBD132" s="80"/>
      <c r="EBE132" s="80"/>
      <c r="EBF132" s="80"/>
      <c r="EBG132" s="80"/>
      <c r="EBH132" s="80"/>
      <c r="EBI132" s="80"/>
      <c r="EBJ132" s="80"/>
      <c r="EBK132" s="80"/>
      <c r="EBL132" s="80"/>
      <c r="EBM132" s="80"/>
      <c r="EBN132" s="80"/>
      <c r="EBO132" s="80"/>
      <c r="EBP132" s="80"/>
      <c r="EBQ132" s="80"/>
      <c r="EBR132" s="80"/>
      <c r="EBS132" s="80"/>
      <c r="EBT132" s="80"/>
      <c r="EBU132" s="80"/>
      <c r="EBV132" s="80"/>
      <c r="EBW132" s="80"/>
      <c r="EBX132" s="80"/>
      <c r="EBY132" s="80"/>
      <c r="EBZ132" s="80"/>
      <c r="ECA132" s="80"/>
      <c r="ECB132" s="80"/>
      <c r="ECC132" s="80"/>
      <c r="ECD132" s="80"/>
      <c r="ECE132" s="80"/>
      <c r="ECF132" s="80"/>
      <c r="ECG132" s="80"/>
      <c r="ECH132" s="80"/>
      <c r="ECI132" s="80"/>
      <c r="ECJ132" s="80"/>
      <c r="ECK132" s="80"/>
      <c r="ECL132" s="80"/>
      <c r="ECM132" s="80"/>
      <c r="ECN132" s="80"/>
      <c r="ECO132" s="80"/>
      <c r="ECP132" s="80"/>
      <c r="ECQ132" s="80"/>
      <c r="ECR132" s="80"/>
      <c r="ECS132" s="80"/>
      <c r="ECT132" s="80"/>
      <c r="ECU132" s="80"/>
      <c r="ECV132" s="80"/>
      <c r="ECW132" s="80"/>
      <c r="ECX132" s="80"/>
      <c r="ECY132" s="80"/>
      <c r="ECZ132" s="80"/>
      <c r="EDA132" s="80"/>
      <c r="EDB132" s="80"/>
      <c r="EDC132" s="80"/>
      <c r="EDD132" s="80"/>
      <c r="EDE132" s="80"/>
      <c r="EDF132" s="80"/>
      <c r="EDG132" s="80"/>
      <c r="EDH132" s="80"/>
      <c r="EDI132" s="80"/>
      <c r="EDJ132" s="80"/>
      <c r="EDK132" s="80"/>
      <c r="EDL132" s="80"/>
      <c r="EDM132" s="80"/>
      <c r="EDN132" s="80"/>
      <c r="EDO132" s="80"/>
      <c r="EDP132" s="80"/>
      <c r="EDQ132" s="80"/>
      <c r="EDR132" s="80"/>
      <c r="EDS132" s="80"/>
      <c r="EDT132" s="80"/>
      <c r="EDU132" s="80"/>
      <c r="EDV132" s="80"/>
      <c r="EDW132" s="80"/>
      <c r="EDX132" s="80"/>
      <c r="EDY132" s="80"/>
      <c r="EDZ132" s="80"/>
      <c r="EEA132" s="80"/>
      <c r="EEB132" s="80"/>
      <c r="EEC132" s="80"/>
      <c r="EED132" s="80"/>
      <c r="EEE132" s="80"/>
      <c r="EEF132" s="80"/>
      <c r="EEG132" s="80"/>
      <c r="EEH132" s="80"/>
      <c r="EEI132" s="80"/>
      <c r="EEJ132" s="80"/>
      <c r="EEK132" s="80"/>
      <c r="EEL132" s="80"/>
      <c r="EEM132" s="80"/>
      <c r="EEN132" s="80"/>
      <c r="EEO132" s="80"/>
      <c r="EEP132" s="80"/>
      <c r="EEQ132" s="80"/>
      <c r="EER132" s="80"/>
      <c r="EES132" s="80"/>
      <c r="EET132" s="80"/>
      <c r="EEU132" s="80"/>
      <c r="EEV132" s="80"/>
      <c r="EEW132" s="80"/>
      <c r="EEX132" s="80"/>
      <c r="EEY132" s="80"/>
      <c r="EEZ132" s="80"/>
      <c r="EFA132" s="80"/>
      <c r="EFB132" s="80"/>
      <c r="EFC132" s="80"/>
      <c r="EFD132" s="80"/>
      <c r="EFE132" s="80"/>
      <c r="EFF132" s="80"/>
      <c r="EFG132" s="80"/>
      <c r="EFH132" s="80"/>
      <c r="EFI132" s="80"/>
      <c r="EFJ132" s="80"/>
      <c r="EFK132" s="80"/>
      <c r="EFL132" s="80"/>
      <c r="EFM132" s="80"/>
      <c r="EFN132" s="80"/>
      <c r="EFO132" s="80"/>
      <c r="EFP132" s="80"/>
      <c r="EFQ132" s="80"/>
      <c r="EFR132" s="80"/>
      <c r="EFS132" s="80"/>
      <c r="EFT132" s="80"/>
      <c r="EFU132" s="80"/>
      <c r="EFV132" s="80"/>
      <c r="EFW132" s="80"/>
      <c r="EFX132" s="80"/>
      <c r="EFY132" s="80"/>
      <c r="EFZ132" s="80"/>
      <c r="EGA132" s="80"/>
      <c r="EGB132" s="80"/>
      <c r="EGC132" s="80"/>
      <c r="EGD132" s="80"/>
      <c r="EGE132" s="80"/>
      <c r="EGF132" s="80"/>
      <c r="EGG132" s="80"/>
      <c r="EGH132" s="80"/>
      <c r="EGI132" s="80"/>
      <c r="EGJ132" s="80"/>
      <c r="EGK132" s="80"/>
      <c r="EGL132" s="80"/>
      <c r="EGM132" s="80"/>
      <c r="EGN132" s="80"/>
      <c r="EGO132" s="80"/>
      <c r="EGP132" s="80"/>
      <c r="EGQ132" s="80"/>
      <c r="EGR132" s="80"/>
      <c r="EGS132" s="80"/>
      <c r="EGT132" s="80"/>
      <c r="EGU132" s="80"/>
      <c r="EGV132" s="80"/>
      <c r="EGW132" s="80"/>
      <c r="EGX132" s="80"/>
      <c r="EGY132" s="80"/>
      <c r="EGZ132" s="80"/>
      <c r="EHA132" s="80"/>
      <c r="EHB132" s="80"/>
      <c r="EHC132" s="80"/>
      <c r="EHD132" s="80"/>
      <c r="EHE132" s="80"/>
      <c r="EHF132" s="80"/>
      <c r="EHG132" s="80"/>
      <c r="EHH132" s="80"/>
      <c r="EHI132" s="80"/>
      <c r="EHJ132" s="80"/>
      <c r="EHK132" s="80"/>
      <c r="EHL132" s="80"/>
      <c r="EHM132" s="80"/>
      <c r="EHN132" s="80"/>
      <c r="EHO132" s="80"/>
      <c r="EHP132" s="80"/>
      <c r="EHQ132" s="80"/>
      <c r="EHR132" s="80"/>
      <c r="EHS132" s="80"/>
      <c r="EHT132" s="80"/>
      <c r="EHU132" s="80"/>
      <c r="EHV132" s="80"/>
      <c r="EHW132" s="80"/>
      <c r="EHX132" s="80"/>
      <c r="EHY132" s="80"/>
      <c r="EHZ132" s="80"/>
      <c r="EIA132" s="80"/>
      <c r="EIB132" s="80"/>
      <c r="EIC132" s="80"/>
      <c r="EID132" s="80"/>
      <c r="EIE132" s="80"/>
      <c r="EIF132" s="80"/>
      <c r="EIG132" s="80"/>
      <c r="EIH132" s="80"/>
      <c r="EII132" s="80"/>
      <c r="EIJ132" s="80"/>
      <c r="EIK132" s="80"/>
      <c r="EIL132" s="80"/>
      <c r="EIM132" s="80"/>
      <c r="EIN132" s="80"/>
      <c r="EIO132" s="80"/>
      <c r="EIP132" s="80"/>
      <c r="EIQ132" s="80"/>
      <c r="EIR132" s="80"/>
      <c r="EIS132" s="80"/>
      <c r="EIT132" s="80"/>
      <c r="EIU132" s="80"/>
      <c r="EIV132" s="80"/>
      <c r="EIW132" s="80"/>
      <c r="EIX132" s="80"/>
      <c r="EIY132" s="80"/>
      <c r="EIZ132" s="80"/>
      <c r="EJA132" s="80"/>
      <c r="EJB132" s="80"/>
      <c r="EJC132" s="80"/>
      <c r="EJD132" s="80"/>
      <c r="EJE132" s="80"/>
      <c r="EJF132" s="80"/>
      <c r="EJG132" s="80"/>
      <c r="EJH132" s="80"/>
      <c r="EJI132" s="80"/>
      <c r="EJJ132" s="80"/>
      <c r="EJK132" s="80"/>
      <c r="EJL132" s="80"/>
      <c r="EJM132" s="80"/>
      <c r="EJN132" s="80"/>
      <c r="EJO132" s="80"/>
      <c r="EJP132" s="80"/>
      <c r="EJQ132" s="80"/>
      <c r="EJR132" s="80"/>
      <c r="EJS132" s="80"/>
      <c r="EJT132" s="80"/>
      <c r="EJU132" s="80"/>
      <c r="EJV132" s="80"/>
      <c r="EJW132" s="80"/>
      <c r="EJX132" s="80"/>
      <c r="EJY132" s="80"/>
      <c r="EJZ132" s="80"/>
      <c r="EKA132" s="80"/>
      <c r="EKB132" s="80"/>
      <c r="EKC132" s="80"/>
      <c r="EKD132" s="80"/>
      <c r="EKE132" s="80"/>
      <c r="EKF132" s="80"/>
      <c r="EKG132" s="80"/>
      <c r="EKH132" s="80"/>
      <c r="EKI132" s="80"/>
      <c r="EKJ132" s="80"/>
      <c r="EKK132" s="80"/>
      <c r="EKL132" s="80"/>
      <c r="EKM132" s="80"/>
      <c r="EKN132" s="80"/>
      <c r="EKO132" s="80"/>
      <c r="EKP132" s="80"/>
      <c r="EKQ132" s="80"/>
      <c r="EKR132" s="80"/>
      <c r="EKS132" s="80"/>
      <c r="EKT132" s="80"/>
      <c r="EKU132" s="80"/>
      <c r="EKV132" s="80"/>
      <c r="EKW132" s="80"/>
      <c r="EKX132" s="80"/>
      <c r="EKY132" s="80"/>
      <c r="EKZ132" s="80"/>
      <c r="ELA132" s="80"/>
      <c r="ELB132" s="80"/>
      <c r="ELC132" s="80"/>
      <c r="ELD132" s="80"/>
      <c r="ELE132" s="80"/>
      <c r="ELF132" s="80"/>
      <c r="ELG132" s="80"/>
      <c r="ELH132" s="80"/>
      <c r="ELI132" s="80"/>
      <c r="ELJ132" s="80"/>
      <c r="ELK132" s="80"/>
      <c r="ELL132" s="80"/>
      <c r="ELM132" s="80"/>
      <c r="ELN132" s="80"/>
      <c r="ELO132" s="80"/>
      <c r="ELP132" s="80"/>
      <c r="ELQ132" s="80"/>
      <c r="ELR132" s="80"/>
      <c r="ELS132" s="80"/>
      <c r="ELT132" s="80"/>
      <c r="ELU132" s="80"/>
      <c r="ELV132" s="80"/>
      <c r="ELW132" s="80"/>
      <c r="ELX132" s="80"/>
      <c r="ELY132" s="80"/>
      <c r="ELZ132" s="80"/>
      <c r="EMA132" s="80"/>
      <c r="EMB132" s="80"/>
      <c r="EMC132" s="80"/>
      <c r="EMD132" s="80"/>
      <c r="EME132" s="80"/>
      <c r="EMF132" s="80"/>
      <c r="EMG132" s="80"/>
      <c r="EMH132" s="80"/>
      <c r="EMI132" s="80"/>
      <c r="EMJ132" s="80"/>
      <c r="EMK132" s="80"/>
      <c r="EML132" s="80"/>
      <c r="EMM132" s="80"/>
      <c r="EMN132" s="80"/>
      <c r="EMO132" s="80"/>
      <c r="EMP132" s="80"/>
      <c r="EMQ132" s="80"/>
      <c r="EMR132" s="80"/>
      <c r="EMS132" s="80"/>
      <c r="EMT132" s="80"/>
      <c r="EMU132" s="80"/>
      <c r="EMV132" s="80"/>
      <c r="EMW132" s="80"/>
      <c r="EMX132" s="80"/>
      <c r="EMY132" s="80"/>
      <c r="EMZ132" s="80"/>
      <c r="ENA132" s="80"/>
      <c r="ENB132" s="80"/>
      <c r="ENC132" s="80"/>
      <c r="END132" s="80"/>
      <c r="ENE132" s="80"/>
      <c r="ENF132" s="80"/>
      <c r="ENG132" s="80"/>
      <c r="ENH132" s="80"/>
      <c r="ENI132" s="80"/>
      <c r="ENJ132" s="80"/>
      <c r="ENK132" s="80"/>
      <c r="ENL132" s="80"/>
      <c r="ENM132" s="80"/>
      <c r="ENN132" s="80"/>
      <c r="ENO132" s="80"/>
      <c r="ENP132" s="80"/>
      <c r="ENQ132" s="80"/>
      <c r="ENR132" s="80"/>
      <c r="ENS132" s="80"/>
      <c r="ENT132" s="80"/>
      <c r="ENU132" s="80"/>
      <c r="ENV132" s="80"/>
      <c r="ENW132" s="80"/>
      <c r="ENX132" s="80"/>
      <c r="ENY132" s="80"/>
      <c r="ENZ132" s="80"/>
      <c r="EOA132" s="80"/>
      <c r="EOB132" s="80"/>
      <c r="EOC132" s="80"/>
      <c r="EOD132" s="80"/>
      <c r="EOE132" s="80"/>
      <c r="EOF132" s="80"/>
      <c r="EOG132" s="80"/>
      <c r="EOH132" s="80"/>
      <c r="EOI132" s="80"/>
      <c r="EOJ132" s="80"/>
      <c r="EOK132" s="80"/>
      <c r="EOL132" s="80"/>
      <c r="EOM132" s="80"/>
      <c r="EON132" s="80"/>
      <c r="EOO132" s="80"/>
      <c r="EOP132" s="80"/>
      <c r="EOQ132" s="80"/>
      <c r="EOR132" s="80"/>
      <c r="EOS132" s="80"/>
      <c r="EOT132" s="80"/>
      <c r="EOU132" s="80"/>
      <c r="EOV132" s="80"/>
      <c r="EOW132" s="80"/>
      <c r="EOX132" s="80"/>
      <c r="EOY132" s="80"/>
      <c r="EOZ132" s="80"/>
      <c r="EPA132" s="80"/>
      <c r="EPB132" s="80"/>
      <c r="EPC132" s="80"/>
      <c r="EPD132" s="80"/>
      <c r="EPE132" s="80"/>
      <c r="EPF132" s="80"/>
      <c r="EPG132" s="80"/>
      <c r="EPH132" s="80"/>
      <c r="EPI132" s="80"/>
      <c r="EPJ132" s="80"/>
      <c r="EPK132" s="80"/>
      <c r="EPL132" s="80"/>
      <c r="EPM132" s="80"/>
      <c r="EPN132" s="80"/>
      <c r="EPO132" s="80"/>
      <c r="EPP132" s="80"/>
      <c r="EPQ132" s="80"/>
      <c r="EPR132" s="80"/>
      <c r="EPS132" s="80"/>
      <c r="EPT132" s="80"/>
      <c r="EPU132" s="80"/>
      <c r="EPV132" s="80"/>
      <c r="EPW132" s="80"/>
      <c r="EPX132" s="80"/>
      <c r="EPY132" s="80"/>
      <c r="EPZ132" s="80"/>
      <c r="EQA132" s="80"/>
      <c r="EQB132" s="80"/>
      <c r="EQC132" s="80"/>
      <c r="EQD132" s="80"/>
      <c r="EQE132" s="80"/>
      <c r="EQF132" s="80"/>
      <c r="EQG132" s="80"/>
      <c r="EQH132" s="80"/>
      <c r="EQI132" s="80"/>
      <c r="EQJ132" s="80"/>
      <c r="EQK132" s="80"/>
      <c r="EQL132" s="80"/>
      <c r="EQM132" s="80"/>
      <c r="EQN132" s="80"/>
      <c r="EQO132" s="80"/>
      <c r="EQP132" s="80"/>
      <c r="EQQ132" s="80"/>
      <c r="EQR132" s="80"/>
      <c r="EQS132" s="80"/>
      <c r="EQT132" s="80"/>
      <c r="EQU132" s="80"/>
      <c r="EQV132" s="80"/>
      <c r="EQW132" s="80"/>
      <c r="EQX132" s="80"/>
      <c r="EQY132" s="80"/>
      <c r="EQZ132" s="80"/>
      <c r="ERA132" s="80"/>
      <c r="ERB132" s="80"/>
      <c r="ERC132" s="80"/>
      <c r="ERD132" s="80"/>
      <c r="ERE132" s="80"/>
      <c r="ERF132" s="80"/>
      <c r="ERG132" s="80"/>
      <c r="ERH132" s="80"/>
      <c r="ERI132" s="80"/>
      <c r="ERJ132" s="80"/>
      <c r="ERK132" s="80"/>
      <c r="ERL132" s="80"/>
      <c r="ERM132" s="80"/>
      <c r="ERN132" s="80"/>
      <c r="ERO132" s="80"/>
      <c r="ERP132" s="80"/>
      <c r="ERQ132" s="80"/>
      <c r="ERR132" s="80"/>
      <c r="ERS132" s="80"/>
      <c r="ERT132" s="80"/>
      <c r="ERU132" s="80"/>
      <c r="ERV132" s="80"/>
      <c r="ERW132" s="80"/>
      <c r="ERX132" s="80"/>
      <c r="ERY132" s="80"/>
      <c r="ERZ132" s="80"/>
      <c r="ESA132" s="80"/>
      <c r="ESB132" s="80"/>
      <c r="ESC132" s="80"/>
      <c r="ESD132" s="80"/>
      <c r="ESE132" s="80"/>
      <c r="ESF132" s="80"/>
      <c r="ESG132" s="80"/>
      <c r="ESH132" s="80"/>
      <c r="ESI132" s="80"/>
      <c r="ESJ132" s="80"/>
      <c r="ESK132" s="80"/>
      <c r="ESL132" s="80"/>
      <c r="ESM132" s="80"/>
      <c r="ESN132" s="80"/>
      <c r="ESO132" s="80"/>
      <c r="ESP132" s="80"/>
      <c r="ESQ132" s="80"/>
      <c r="ESR132" s="80"/>
      <c r="ESS132" s="80"/>
      <c r="EST132" s="80"/>
      <c r="ESU132" s="80"/>
      <c r="ESV132" s="80"/>
      <c r="ESW132" s="80"/>
      <c r="ESX132" s="80"/>
      <c r="ESY132" s="80"/>
      <c r="ESZ132" s="80"/>
      <c r="ETA132" s="80"/>
      <c r="ETB132" s="80"/>
      <c r="ETC132" s="80"/>
      <c r="ETD132" s="80"/>
      <c r="ETE132" s="80"/>
      <c r="ETF132" s="80"/>
      <c r="ETG132" s="80"/>
      <c r="ETH132" s="80"/>
      <c r="ETI132" s="80"/>
      <c r="ETJ132" s="80"/>
      <c r="ETK132" s="80"/>
      <c r="ETL132" s="80"/>
      <c r="ETM132" s="80"/>
      <c r="ETN132" s="80"/>
      <c r="ETO132" s="80"/>
      <c r="ETP132" s="80"/>
      <c r="ETQ132" s="80"/>
      <c r="ETR132" s="80"/>
      <c r="ETS132" s="80"/>
      <c r="ETT132" s="80"/>
      <c r="ETU132" s="80"/>
      <c r="ETV132" s="80"/>
      <c r="ETW132" s="80"/>
      <c r="ETX132" s="80"/>
      <c r="ETY132" s="80"/>
      <c r="ETZ132" s="80"/>
      <c r="EUA132" s="80"/>
      <c r="EUB132" s="80"/>
      <c r="EUC132" s="80"/>
      <c r="EUD132" s="80"/>
      <c r="EUE132" s="80"/>
      <c r="EUF132" s="80"/>
      <c r="EUG132" s="80"/>
      <c r="EUH132" s="80"/>
      <c r="EUI132" s="80"/>
      <c r="EUJ132" s="80"/>
      <c r="EUK132" s="80"/>
      <c r="EUL132" s="80"/>
      <c r="EUM132" s="80"/>
      <c r="EUN132" s="80"/>
      <c r="EUO132" s="80"/>
      <c r="EUP132" s="80"/>
      <c r="EUQ132" s="80"/>
      <c r="EUR132" s="80"/>
      <c r="EUS132" s="80"/>
      <c r="EUT132" s="80"/>
      <c r="EUU132" s="80"/>
      <c r="EUV132" s="80"/>
      <c r="EUW132" s="80"/>
      <c r="EUX132" s="80"/>
      <c r="EUY132" s="80"/>
      <c r="EUZ132" s="80"/>
      <c r="EVA132" s="80"/>
      <c r="EVB132" s="80"/>
      <c r="EVC132" s="80"/>
      <c r="EVD132" s="80"/>
      <c r="EVE132" s="80"/>
      <c r="EVF132" s="80"/>
      <c r="EVG132" s="80"/>
      <c r="EVH132" s="80"/>
      <c r="EVI132" s="80"/>
      <c r="EVJ132" s="80"/>
      <c r="EVK132" s="80"/>
      <c r="EVL132" s="80"/>
      <c r="EVM132" s="80"/>
      <c r="EVN132" s="80"/>
      <c r="EVO132" s="80"/>
      <c r="EVP132" s="80"/>
      <c r="EVQ132" s="80"/>
      <c r="EVR132" s="80"/>
      <c r="EVS132" s="80"/>
      <c r="EVT132" s="80"/>
      <c r="EVU132" s="80"/>
      <c r="EVV132" s="80"/>
      <c r="EVW132" s="80"/>
      <c r="EVX132" s="80"/>
      <c r="EVY132" s="80"/>
      <c r="EVZ132" s="80"/>
      <c r="EWA132" s="80"/>
      <c r="EWB132" s="80"/>
      <c r="EWC132" s="80"/>
      <c r="EWD132" s="80"/>
      <c r="EWE132" s="80"/>
      <c r="EWF132" s="80"/>
      <c r="EWG132" s="80"/>
      <c r="EWH132" s="80"/>
      <c r="EWI132" s="80"/>
      <c r="EWJ132" s="80"/>
      <c r="EWK132" s="80"/>
      <c r="EWL132" s="80"/>
      <c r="EWM132" s="80"/>
      <c r="EWN132" s="80"/>
      <c r="EWO132" s="80"/>
      <c r="EWP132" s="80"/>
      <c r="EWQ132" s="80"/>
      <c r="EWR132" s="80"/>
      <c r="EWS132" s="80"/>
      <c r="EWT132" s="80"/>
      <c r="EWU132" s="80"/>
      <c r="EWV132" s="80"/>
      <c r="EWW132" s="80"/>
      <c r="EWX132" s="80"/>
      <c r="EWY132" s="80"/>
      <c r="EWZ132" s="80"/>
      <c r="EXA132" s="80"/>
      <c r="EXB132" s="80"/>
      <c r="EXC132" s="80"/>
      <c r="EXD132" s="80"/>
      <c r="EXE132" s="80"/>
      <c r="EXF132" s="80"/>
      <c r="EXG132" s="80"/>
      <c r="EXH132" s="80"/>
      <c r="EXI132" s="80"/>
      <c r="EXJ132" s="80"/>
      <c r="EXK132" s="80"/>
      <c r="EXL132" s="80"/>
      <c r="EXM132" s="80"/>
      <c r="EXN132" s="80"/>
      <c r="EXO132" s="80"/>
      <c r="EXP132" s="80"/>
      <c r="EXQ132" s="80"/>
      <c r="EXR132" s="80"/>
      <c r="EXS132" s="80"/>
      <c r="EXT132" s="80"/>
      <c r="EXU132" s="80"/>
      <c r="EXV132" s="80"/>
      <c r="EXW132" s="80"/>
      <c r="EXX132" s="80"/>
      <c r="EXY132" s="80"/>
      <c r="EXZ132" s="80"/>
      <c r="EYA132" s="80"/>
      <c r="EYB132" s="80"/>
      <c r="EYC132" s="80"/>
      <c r="EYD132" s="80"/>
      <c r="EYE132" s="80"/>
      <c r="EYF132" s="80"/>
      <c r="EYG132" s="80"/>
      <c r="EYH132" s="80"/>
      <c r="EYI132" s="80"/>
      <c r="EYJ132" s="80"/>
      <c r="EYK132" s="80"/>
      <c r="EYL132" s="80"/>
      <c r="EYM132" s="80"/>
      <c r="EYN132" s="80"/>
      <c r="EYO132" s="80"/>
      <c r="EYP132" s="80"/>
      <c r="EYQ132" s="80"/>
      <c r="EYR132" s="80"/>
      <c r="EYS132" s="80"/>
      <c r="EYT132" s="80"/>
      <c r="EYU132" s="80"/>
      <c r="EYV132" s="80"/>
      <c r="EYW132" s="80"/>
      <c r="EYX132" s="80"/>
      <c r="EYY132" s="80"/>
      <c r="EYZ132" s="80"/>
      <c r="EZA132" s="80"/>
      <c r="EZB132" s="80"/>
      <c r="EZC132" s="80"/>
      <c r="EZD132" s="80"/>
      <c r="EZE132" s="80"/>
      <c r="EZF132" s="80"/>
      <c r="EZG132" s="80"/>
      <c r="EZH132" s="80"/>
      <c r="EZI132" s="80"/>
      <c r="EZJ132" s="80"/>
      <c r="EZK132" s="80"/>
      <c r="EZL132" s="80"/>
      <c r="EZM132" s="80"/>
      <c r="EZN132" s="80"/>
      <c r="EZO132" s="80"/>
      <c r="EZP132" s="80"/>
      <c r="EZQ132" s="80"/>
      <c r="EZR132" s="80"/>
      <c r="EZS132" s="80"/>
      <c r="EZT132" s="80"/>
      <c r="EZU132" s="80"/>
      <c r="EZV132" s="80"/>
      <c r="EZW132" s="80"/>
      <c r="EZX132" s="80"/>
      <c r="EZY132" s="80"/>
      <c r="EZZ132" s="80"/>
      <c r="FAA132" s="80"/>
      <c r="FAB132" s="80"/>
      <c r="FAC132" s="80"/>
      <c r="FAD132" s="80"/>
      <c r="FAE132" s="80"/>
      <c r="FAF132" s="80"/>
      <c r="FAG132" s="80"/>
      <c r="FAH132" s="80"/>
      <c r="FAI132" s="80"/>
      <c r="FAJ132" s="80"/>
      <c r="FAK132" s="80"/>
      <c r="FAL132" s="80"/>
      <c r="FAM132" s="80"/>
      <c r="FAN132" s="80"/>
      <c r="FAO132" s="80"/>
      <c r="FAP132" s="80"/>
      <c r="FAQ132" s="80"/>
      <c r="FAR132" s="80"/>
      <c r="FAS132" s="80"/>
      <c r="FAT132" s="80"/>
      <c r="FAU132" s="80"/>
      <c r="FAV132" s="80"/>
      <c r="FAW132" s="80"/>
      <c r="FAX132" s="80"/>
      <c r="FAY132" s="80"/>
      <c r="FAZ132" s="80"/>
      <c r="FBA132" s="80"/>
      <c r="FBB132" s="80"/>
      <c r="FBC132" s="80"/>
      <c r="FBD132" s="80"/>
      <c r="FBE132" s="80"/>
      <c r="FBF132" s="80"/>
      <c r="FBG132" s="80"/>
      <c r="FBH132" s="80"/>
      <c r="FBI132" s="80"/>
      <c r="FBJ132" s="80"/>
      <c r="FBK132" s="80"/>
      <c r="FBL132" s="80"/>
      <c r="FBM132" s="80"/>
      <c r="FBN132" s="80"/>
      <c r="FBO132" s="80"/>
      <c r="FBP132" s="80"/>
      <c r="FBQ132" s="80"/>
      <c r="FBR132" s="80"/>
      <c r="FBS132" s="80"/>
      <c r="FBT132" s="80"/>
      <c r="FBU132" s="80"/>
      <c r="FBV132" s="80"/>
      <c r="FBW132" s="80"/>
      <c r="FBX132" s="80"/>
      <c r="FBY132" s="80"/>
      <c r="FBZ132" s="80"/>
      <c r="FCA132" s="80"/>
      <c r="FCB132" s="80"/>
      <c r="FCC132" s="80"/>
      <c r="FCD132" s="80"/>
      <c r="FCE132" s="80"/>
      <c r="FCF132" s="80"/>
      <c r="FCG132" s="80"/>
      <c r="FCH132" s="80"/>
      <c r="FCI132" s="80"/>
      <c r="FCJ132" s="80"/>
      <c r="FCK132" s="80"/>
      <c r="FCL132" s="80"/>
      <c r="FCM132" s="80"/>
      <c r="FCN132" s="80"/>
      <c r="FCO132" s="80"/>
      <c r="FCP132" s="80"/>
      <c r="FCQ132" s="80"/>
      <c r="FCR132" s="80"/>
      <c r="FCS132" s="80"/>
      <c r="FCT132" s="80"/>
      <c r="FCU132" s="80"/>
      <c r="FCV132" s="80"/>
      <c r="FCW132" s="80"/>
      <c r="FCX132" s="80"/>
      <c r="FCY132" s="80"/>
      <c r="FCZ132" s="80"/>
      <c r="FDA132" s="80"/>
      <c r="FDB132" s="80"/>
      <c r="FDC132" s="80"/>
      <c r="FDD132" s="80"/>
      <c r="FDE132" s="80"/>
      <c r="FDF132" s="80"/>
      <c r="FDG132" s="80"/>
      <c r="FDH132" s="80"/>
      <c r="FDI132" s="80"/>
      <c r="FDJ132" s="80"/>
      <c r="FDK132" s="80"/>
      <c r="FDL132" s="80"/>
      <c r="FDM132" s="80"/>
      <c r="FDN132" s="80"/>
      <c r="FDO132" s="80"/>
      <c r="FDP132" s="80"/>
      <c r="FDQ132" s="80"/>
      <c r="FDR132" s="80"/>
      <c r="FDS132" s="80"/>
      <c r="FDT132" s="80"/>
      <c r="FDU132" s="80"/>
      <c r="FDV132" s="80"/>
      <c r="FDW132" s="80"/>
      <c r="FDX132" s="80"/>
      <c r="FDY132" s="80"/>
      <c r="FDZ132" s="80"/>
      <c r="FEA132" s="80"/>
      <c r="FEB132" s="80"/>
      <c r="FEC132" s="80"/>
      <c r="FED132" s="80"/>
      <c r="FEE132" s="80"/>
      <c r="FEF132" s="80"/>
      <c r="FEG132" s="80"/>
      <c r="FEH132" s="80"/>
      <c r="FEI132" s="80"/>
      <c r="FEJ132" s="80"/>
      <c r="FEK132" s="80"/>
      <c r="FEL132" s="80"/>
      <c r="FEM132" s="80"/>
      <c r="FEN132" s="80"/>
      <c r="FEO132" s="80"/>
      <c r="FEP132" s="80"/>
      <c r="FEQ132" s="80"/>
      <c r="FER132" s="80"/>
      <c r="FES132" s="80"/>
      <c r="FET132" s="80"/>
      <c r="FEU132" s="80"/>
      <c r="FEV132" s="80"/>
      <c r="FEW132" s="80"/>
      <c r="FEX132" s="80"/>
      <c r="FEY132" s="80"/>
      <c r="FEZ132" s="80"/>
      <c r="FFA132" s="80"/>
      <c r="FFB132" s="80"/>
      <c r="FFC132" s="80"/>
      <c r="FFD132" s="80"/>
      <c r="FFE132" s="80"/>
      <c r="FFF132" s="80"/>
      <c r="FFG132" s="80"/>
      <c r="FFH132" s="80"/>
      <c r="FFI132" s="80"/>
      <c r="FFJ132" s="80"/>
      <c r="FFK132" s="80"/>
      <c r="FFL132" s="80"/>
      <c r="FFM132" s="80"/>
      <c r="FFN132" s="80"/>
      <c r="FFO132" s="80"/>
      <c r="FFP132" s="80"/>
      <c r="FFQ132" s="80"/>
      <c r="FFR132" s="80"/>
      <c r="FFS132" s="80"/>
      <c r="FFT132" s="80"/>
      <c r="FFU132" s="80"/>
      <c r="FFV132" s="80"/>
      <c r="FFW132" s="80"/>
      <c r="FFX132" s="80"/>
      <c r="FFY132" s="80"/>
      <c r="FFZ132" s="80"/>
      <c r="FGA132" s="80"/>
      <c r="FGB132" s="80"/>
      <c r="FGC132" s="80"/>
      <c r="FGD132" s="80"/>
      <c r="FGE132" s="80"/>
      <c r="FGF132" s="80"/>
      <c r="FGG132" s="80"/>
      <c r="FGH132" s="80"/>
      <c r="FGI132" s="80"/>
      <c r="FGJ132" s="80"/>
      <c r="FGK132" s="80"/>
      <c r="FGL132" s="80"/>
      <c r="FGM132" s="80"/>
      <c r="FGN132" s="80"/>
      <c r="FGO132" s="80"/>
      <c r="FGP132" s="80"/>
      <c r="FGQ132" s="80"/>
      <c r="FGR132" s="80"/>
      <c r="FGS132" s="80"/>
      <c r="FGT132" s="80"/>
      <c r="FGU132" s="80"/>
      <c r="FGV132" s="80"/>
      <c r="FGW132" s="80"/>
      <c r="FGX132" s="80"/>
      <c r="FGY132" s="80"/>
      <c r="FGZ132" s="80"/>
      <c r="FHA132" s="80"/>
      <c r="FHB132" s="80"/>
      <c r="FHC132" s="80"/>
      <c r="FHD132" s="80"/>
      <c r="FHE132" s="80"/>
      <c r="FHF132" s="80"/>
      <c r="FHG132" s="80"/>
      <c r="FHH132" s="80"/>
      <c r="FHI132" s="80"/>
      <c r="FHJ132" s="80"/>
      <c r="FHK132" s="80"/>
      <c r="FHL132" s="80"/>
      <c r="FHM132" s="80"/>
      <c r="FHN132" s="80"/>
      <c r="FHO132" s="80"/>
      <c r="FHP132" s="80"/>
      <c r="FHQ132" s="80"/>
      <c r="FHR132" s="80"/>
      <c r="FHS132" s="80"/>
      <c r="FHT132" s="80"/>
      <c r="FHU132" s="80"/>
      <c r="FHV132" s="80"/>
      <c r="FHW132" s="80"/>
      <c r="FHX132" s="80"/>
      <c r="FHY132" s="80"/>
      <c r="FHZ132" s="80"/>
      <c r="FIA132" s="80"/>
      <c r="FIB132" s="80"/>
      <c r="FIC132" s="80"/>
      <c r="FID132" s="80"/>
      <c r="FIE132" s="80"/>
      <c r="FIF132" s="80"/>
      <c r="FIG132" s="80"/>
      <c r="FIH132" s="80"/>
      <c r="FII132" s="80"/>
      <c r="FIJ132" s="80"/>
      <c r="FIK132" s="80"/>
      <c r="FIL132" s="80"/>
      <c r="FIM132" s="80"/>
      <c r="FIN132" s="80"/>
      <c r="FIO132" s="80"/>
      <c r="FIP132" s="80"/>
      <c r="FIQ132" s="80"/>
      <c r="FIR132" s="80"/>
      <c r="FIS132" s="80"/>
      <c r="FIT132" s="80"/>
      <c r="FIU132" s="80"/>
      <c r="FIV132" s="80"/>
      <c r="FIW132" s="80"/>
      <c r="FIX132" s="80"/>
      <c r="FIY132" s="80"/>
      <c r="FIZ132" s="80"/>
      <c r="FJA132" s="80"/>
      <c r="FJB132" s="80"/>
      <c r="FJC132" s="80"/>
      <c r="FJD132" s="80"/>
      <c r="FJE132" s="80"/>
      <c r="FJF132" s="80"/>
      <c r="FJG132" s="80"/>
      <c r="FJH132" s="80"/>
      <c r="FJI132" s="80"/>
      <c r="FJJ132" s="80"/>
      <c r="FJK132" s="80"/>
      <c r="FJL132" s="80"/>
      <c r="FJM132" s="80"/>
      <c r="FJN132" s="80"/>
      <c r="FJO132" s="80"/>
      <c r="FJP132" s="80"/>
      <c r="FJQ132" s="80"/>
      <c r="FJR132" s="80"/>
      <c r="FJS132" s="80"/>
      <c r="FJT132" s="80"/>
      <c r="FJU132" s="80"/>
      <c r="FJV132" s="80"/>
      <c r="FJW132" s="80"/>
      <c r="FJX132" s="80"/>
      <c r="FJY132" s="80"/>
      <c r="FJZ132" s="80"/>
      <c r="FKA132" s="80"/>
      <c r="FKB132" s="80"/>
      <c r="FKC132" s="80"/>
      <c r="FKD132" s="80"/>
      <c r="FKE132" s="80"/>
      <c r="FKF132" s="80"/>
      <c r="FKG132" s="80"/>
      <c r="FKH132" s="80"/>
      <c r="FKI132" s="80"/>
      <c r="FKJ132" s="80"/>
      <c r="FKK132" s="80"/>
      <c r="FKL132" s="80"/>
      <c r="FKM132" s="80"/>
      <c r="FKN132" s="80"/>
      <c r="FKO132" s="80"/>
      <c r="FKP132" s="80"/>
      <c r="FKQ132" s="80"/>
      <c r="FKR132" s="80"/>
      <c r="FKS132" s="80"/>
      <c r="FKT132" s="80"/>
      <c r="FKU132" s="80"/>
      <c r="FKV132" s="80"/>
      <c r="FKW132" s="80"/>
      <c r="FKX132" s="80"/>
      <c r="FKY132" s="80"/>
      <c r="FKZ132" s="80"/>
      <c r="FLA132" s="80"/>
      <c r="FLB132" s="80"/>
      <c r="FLC132" s="80"/>
      <c r="FLD132" s="80"/>
      <c r="FLE132" s="80"/>
      <c r="FLF132" s="80"/>
      <c r="FLG132" s="80"/>
      <c r="FLH132" s="80"/>
      <c r="FLI132" s="80"/>
      <c r="FLJ132" s="80"/>
      <c r="FLK132" s="80"/>
      <c r="FLL132" s="80"/>
      <c r="FLM132" s="80"/>
      <c r="FLN132" s="80"/>
      <c r="FLO132" s="80"/>
      <c r="FLP132" s="80"/>
      <c r="FLQ132" s="80"/>
      <c r="FLR132" s="80"/>
      <c r="FLS132" s="80"/>
      <c r="FLT132" s="80"/>
      <c r="FLU132" s="80"/>
      <c r="FLV132" s="80"/>
      <c r="FLW132" s="80"/>
      <c r="FLX132" s="80"/>
      <c r="FLY132" s="80"/>
      <c r="FLZ132" s="80"/>
      <c r="FMA132" s="80"/>
      <c r="FMB132" s="80"/>
      <c r="FMC132" s="80"/>
      <c r="FMD132" s="80"/>
      <c r="FME132" s="80"/>
      <c r="FMF132" s="80"/>
      <c r="FMG132" s="80"/>
      <c r="FMH132" s="80"/>
      <c r="FMI132" s="80"/>
      <c r="FMJ132" s="80"/>
      <c r="FMK132" s="80"/>
      <c r="FML132" s="80"/>
      <c r="FMM132" s="80"/>
      <c r="FMN132" s="80"/>
      <c r="FMO132" s="80"/>
      <c r="FMP132" s="80"/>
      <c r="FMQ132" s="80"/>
      <c r="FMR132" s="80"/>
      <c r="FMS132" s="80"/>
      <c r="FMT132" s="80"/>
      <c r="FMU132" s="80"/>
      <c r="FMV132" s="80"/>
      <c r="FMW132" s="80"/>
      <c r="FMX132" s="80"/>
      <c r="FMY132" s="80"/>
      <c r="FMZ132" s="80"/>
      <c r="FNA132" s="80"/>
      <c r="FNB132" s="80"/>
      <c r="FNC132" s="80"/>
      <c r="FND132" s="80"/>
      <c r="FNE132" s="80"/>
      <c r="FNF132" s="80"/>
      <c r="FNG132" s="80"/>
      <c r="FNH132" s="80"/>
      <c r="FNI132" s="80"/>
      <c r="FNJ132" s="80"/>
      <c r="FNK132" s="80"/>
      <c r="FNL132" s="80"/>
      <c r="FNM132" s="80"/>
      <c r="FNN132" s="80"/>
      <c r="FNO132" s="80"/>
      <c r="FNP132" s="80"/>
      <c r="FNQ132" s="80"/>
      <c r="FNR132" s="80"/>
      <c r="FNS132" s="80"/>
      <c r="FNT132" s="80"/>
      <c r="FNU132" s="80"/>
      <c r="FNV132" s="80"/>
      <c r="FNW132" s="80"/>
      <c r="FNX132" s="80"/>
      <c r="FNY132" s="80"/>
      <c r="FNZ132" s="80"/>
      <c r="FOA132" s="80"/>
      <c r="FOB132" s="80"/>
      <c r="FOC132" s="80"/>
      <c r="FOD132" s="80"/>
      <c r="FOE132" s="80"/>
      <c r="FOF132" s="80"/>
      <c r="FOG132" s="80"/>
      <c r="FOH132" s="80"/>
      <c r="FOI132" s="80"/>
      <c r="FOJ132" s="80"/>
      <c r="FOK132" s="80"/>
      <c r="FOL132" s="80"/>
      <c r="FOM132" s="80"/>
      <c r="FON132" s="80"/>
      <c r="FOO132" s="80"/>
      <c r="FOP132" s="80"/>
      <c r="FOQ132" s="80"/>
      <c r="FOR132" s="80"/>
      <c r="FOS132" s="80"/>
      <c r="FOT132" s="80"/>
      <c r="FOU132" s="80"/>
      <c r="FOV132" s="80"/>
      <c r="FOW132" s="80"/>
      <c r="FOX132" s="80"/>
      <c r="FOY132" s="80"/>
      <c r="FOZ132" s="80"/>
      <c r="FPA132" s="80"/>
      <c r="FPB132" s="80"/>
      <c r="FPC132" s="80"/>
      <c r="FPD132" s="80"/>
      <c r="FPE132" s="80"/>
      <c r="FPF132" s="80"/>
      <c r="FPG132" s="80"/>
      <c r="FPH132" s="80"/>
      <c r="FPI132" s="80"/>
      <c r="FPJ132" s="80"/>
      <c r="FPK132" s="80"/>
      <c r="FPL132" s="80"/>
      <c r="FPM132" s="80"/>
      <c r="FPN132" s="80"/>
      <c r="FPO132" s="80"/>
      <c r="FPP132" s="80"/>
      <c r="FPQ132" s="80"/>
      <c r="FPR132" s="80"/>
      <c r="FPS132" s="80"/>
      <c r="FPT132" s="80"/>
      <c r="FPU132" s="80"/>
      <c r="FPV132" s="80"/>
      <c r="FPW132" s="80"/>
      <c r="FPX132" s="80"/>
      <c r="FPY132" s="80"/>
      <c r="FPZ132" s="80"/>
      <c r="FQA132" s="80"/>
      <c r="FQB132" s="80"/>
      <c r="FQC132" s="80"/>
      <c r="FQD132" s="80"/>
      <c r="FQE132" s="80"/>
      <c r="FQF132" s="80"/>
      <c r="FQG132" s="80"/>
      <c r="FQH132" s="80"/>
      <c r="FQI132" s="80"/>
      <c r="FQJ132" s="80"/>
      <c r="FQK132" s="80"/>
      <c r="FQL132" s="80"/>
      <c r="FQM132" s="80"/>
      <c r="FQN132" s="80"/>
      <c r="FQO132" s="80"/>
      <c r="FQP132" s="80"/>
      <c r="FQQ132" s="80"/>
      <c r="FQR132" s="80"/>
      <c r="FQS132" s="80"/>
      <c r="FQT132" s="80"/>
      <c r="FQU132" s="80"/>
      <c r="FQV132" s="80"/>
      <c r="FQW132" s="80"/>
      <c r="FQX132" s="80"/>
      <c r="FQY132" s="80"/>
      <c r="FQZ132" s="80"/>
      <c r="FRA132" s="80"/>
      <c r="FRB132" s="80"/>
      <c r="FRC132" s="80"/>
      <c r="FRD132" s="80"/>
      <c r="FRE132" s="80"/>
      <c r="FRF132" s="80"/>
      <c r="FRG132" s="80"/>
      <c r="FRH132" s="80"/>
      <c r="FRI132" s="80"/>
      <c r="FRJ132" s="80"/>
      <c r="FRK132" s="80"/>
      <c r="FRL132" s="80"/>
      <c r="FRM132" s="80"/>
      <c r="FRN132" s="80"/>
      <c r="FRO132" s="80"/>
      <c r="FRP132" s="80"/>
      <c r="FRQ132" s="80"/>
      <c r="FRR132" s="80"/>
      <c r="FRS132" s="80"/>
      <c r="FRT132" s="80"/>
      <c r="FRU132" s="80"/>
      <c r="FRV132" s="80"/>
      <c r="FRW132" s="80"/>
      <c r="FRX132" s="80"/>
      <c r="FRY132" s="80"/>
      <c r="FRZ132" s="80"/>
      <c r="FSA132" s="80"/>
      <c r="FSB132" s="80"/>
      <c r="FSC132" s="80"/>
      <c r="FSD132" s="80"/>
      <c r="FSE132" s="80"/>
      <c r="FSF132" s="80"/>
      <c r="FSG132" s="80"/>
      <c r="FSH132" s="80"/>
      <c r="FSI132" s="80"/>
      <c r="FSJ132" s="80"/>
      <c r="FSK132" s="80"/>
      <c r="FSL132" s="80"/>
      <c r="FSM132" s="80"/>
      <c r="FSN132" s="80"/>
      <c r="FSO132" s="80"/>
      <c r="FSP132" s="80"/>
      <c r="FSQ132" s="80"/>
      <c r="FSR132" s="80"/>
      <c r="FSS132" s="80"/>
      <c r="FST132" s="80"/>
      <c r="FSU132" s="80"/>
      <c r="FSV132" s="80"/>
      <c r="FSW132" s="80"/>
      <c r="FSX132" s="80"/>
      <c r="FSY132" s="80"/>
      <c r="FSZ132" s="80"/>
      <c r="FTA132" s="80"/>
      <c r="FTB132" s="80"/>
      <c r="FTC132" s="80"/>
      <c r="FTD132" s="80"/>
      <c r="FTE132" s="80"/>
      <c r="FTF132" s="80"/>
      <c r="FTG132" s="80"/>
      <c r="FTH132" s="80"/>
      <c r="FTI132" s="80"/>
      <c r="FTJ132" s="80"/>
      <c r="FTK132" s="80"/>
      <c r="FTL132" s="80"/>
      <c r="FTM132" s="80"/>
      <c r="FTN132" s="80"/>
      <c r="FTO132" s="80"/>
      <c r="FTP132" s="80"/>
      <c r="FTQ132" s="80"/>
      <c r="FTR132" s="80"/>
      <c r="FTS132" s="80"/>
      <c r="FTT132" s="80"/>
      <c r="FTU132" s="80"/>
      <c r="FTV132" s="80"/>
      <c r="FTW132" s="80"/>
      <c r="FTX132" s="80"/>
      <c r="FTY132" s="80"/>
      <c r="FTZ132" s="80"/>
      <c r="FUA132" s="80"/>
      <c r="FUB132" s="80"/>
      <c r="FUC132" s="80"/>
      <c r="FUD132" s="80"/>
      <c r="FUE132" s="80"/>
      <c r="FUF132" s="80"/>
      <c r="FUG132" s="80"/>
      <c r="FUH132" s="80"/>
      <c r="FUI132" s="80"/>
      <c r="FUJ132" s="80"/>
      <c r="FUK132" s="80"/>
      <c r="FUL132" s="80"/>
      <c r="FUM132" s="80"/>
      <c r="FUN132" s="80"/>
      <c r="FUO132" s="80"/>
      <c r="FUP132" s="80"/>
      <c r="FUQ132" s="80"/>
      <c r="FUR132" s="80"/>
      <c r="FUS132" s="80"/>
      <c r="FUT132" s="80"/>
      <c r="FUU132" s="80"/>
      <c r="FUV132" s="80"/>
      <c r="FUW132" s="80"/>
      <c r="FUX132" s="80"/>
      <c r="FUY132" s="80"/>
      <c r="FUZ132" s="80"/>
      <c r="FVA132" s="80"/>
      <c r="FVB132" s="80"/>
      <c r="FVC132" s="80"/>
      <c r="FVD132" s="80"/>
      <c r="FVE132" s="80"/>
      <c r="FVF132" s="80"/>
      <c r="FVG132" s="80"/>
      <c r="FVH132" s="80"/>
      <c r="FVI132" s="80"/>
      <c r="FVJ132" s="80"/>
      <c r="FVK132" s="80"/>
      <c r="FVL132" s="80"/>
      <c r="FVM132" s="80"/>
      <c r="FVN132" s="80"/>
      <c r="FVO132" s="80"/>
      <c r="FVP132" s="80"/>
      <c r="FVQ132" s="80"/>
      <c r="FVR132" s="80"/>
      <c r="FVS132" s="80"/>
      <c r="FVT132" s="80"/>
      <c r="FVU132" s="80"/>
      <c r="FVV132" s="80"/>
      <c r="FVW132" s="80"/>
      <c r="FVX132" s="80"/>
      <c r="FVY132" s="80"/>
      <c r="FVZ132" s="80"/>
      <c r="FWA132" s="80"/>
      <c r="FWB132" s="80"/>
      <c r="FWC132" s="80"/>
      <c r="FWD132" s="80"/>
      <c r="FWE132" s="80"/>
      <c r="FWF132" s="80"/>
      <c r="FWG132" s="80"/>
      <c r="FWH132" s="80"/>
      <c r="FWI132" s="80"/>
      <c r="FWJ132" s="80"/>
      <c r="FWK132" s="80"/>
      <c r="FWL132" s="80"/>
      <c r="FWM132" s="80"/>
      <c r="FWN132" s="80"/>
      <c r="FWO132" s="80"/>
      <c r="FWP132" s="80"/>
      <c r="FWQ132" s="80"/>
      <c r="FWR132" s="80"/>
      <c r="FWS132" s="80"/>
      <c r="FWT132" s="80"/>
      <c r="FWU132" s="80"/>
      <c r="FWV132" s="80"/>
      <c r="FWW132" s="80"/>
      <c r="FWX132" s="80"/>
      <c r="FWY132" s="80"/>
      <c r="FWZ132" s="80"/>
      <c r="FXA132" s="80"/>
      <c r="FXB132" s="80"/>
      <c r="FXC132" s="80"/>
      <c r="FXD132" s="80"/>
      <c r="FXE132" s="80"/>
      <c r="FXF132" s="80"/>
      <c r="FXG132" s="80"/>
      <c r="FXH132" s="80"/>
      <c r="FXI132" s="80"/>
      <c r="FXJ132" s="80"/>
      <c r="FXK132" s="80"/>
      <c r="FXL132" s="80"/>
      <c r="FXM132" s="80"/>
      <c r="FXN132" s="80"/>
      <c r="FXO132" s="80"/>
      <c r="FXP132" s="80"/>
      <c r="FXQ132" s="80"/>
      <c r="FXR132" s="80"/>
      <c r="FXS132" s="80"/>
      <c r="FXT132" s="80"/>
      <c r="FXU132" s="80"/>
      <c r="FXV132" s="80"/>
      <c r="FXW132" s="80"/>
      <c r="FXX132" s="80"/>
      <c r="FXY132" s="80"/>
      <c r="FXZ132" s="80"/>
      <c r="FYA132" s="80"/>
      <c r="FYB132" s="80"/>
      <c r="FYC132" s="80"/>
      <c r="FYD132" s="80"/>
      <c r="FYE132" s="80"/>
      <c r="FYF132" s="80"/>
      <c r="FYG132" s="80"/>
      <c r="FYH132" s="80"/>
      <c r="FYI132" s="80"/>
      <c r="FYJ132" s="80"/>
      <c r="FYK132" s="80"/>
      <c r="FYL132" s="80"/>
      <c r="FYM132" s="80"/>
      <c r="FYN132" s="80"/>
      <c r="FYO132" s="80"/>
      <c r="FYP132" s="80"/>
      <c r="FYQ132" s="80"/>
      <c r="FYR132" s="80"/>
      <c r="FYS132" s="80"/>
      <c r="FYT132" s="80"/>
      <c r="FYU132" s="80"/>
      <c r="FYV132" s="80"/>
      <c r="FYW132" s="80"/>
      <c r="FYX132" s="80"/>
      <c r="FYY132" s="80"/>
      <c r="FYZ132" s="80"/>
      <c r="FZA132" s="80"/>
      <c r="FZB132" s="80"/>
      <c r="FZC132" s="80"/>
      <c r="FZD132" s="80"/>
      <c r="FZE132" s="80"/>
      <c r="FZF132" s="80"/>
      <c r="FZG132" s="80"/>
      <c r="FZH132" s="80"/>
      <c r="FZI132" s="80"/>
      <c r="FZJ132" s="80"/>
      <c r="FZK132" s="80"/>
      <c r="FZL132" s="80"/>
      <c r="FZM132" s="80"/>
      <c r="FZN132" s="80"/>
      <c r="FZO132" s="80"/>
      <c r="FZP132" s="80"/>
      <c r="FZQ132" s="80"/>
      <c r="FZR132" s="80"/>
      <c r="FZS132" s="80"/>
      <c r="FZT132" s="80"/>
      <c r="FZU132" s="80"/>
      <c r="FZV132" s="80"/>
      <c r="FZW132" s="80"/>
      <c r="FZX132" s="80"/>
      <c r="FZY132" s="80"/>
      <c r="FZZ132" s="80"/>
      <c r="GAA132" s="80"/>
      <c r="GAB132" s="80"/>
      <c r="GAC132" s="80"/>
      <c r="GAD132" s="80"/>
      <c r="GAE132" s="80"/>
      <c r="GAF132" s="80"/>
      <c r="GAG132" s="80"/>
      <c r="GAH132" s="80"/>
      <c r="GAI132" s="80"/>
      <c r="GAJ132" s="80"/>
      <c r="GAK132" s="80"/>
      <c r="GAL132" s="80"/>
      <c r="GAM132" s="80"/>
      <c r="GAN132" s="80"/>
      <c r="GAO132" s="80"/>
      <c r="GAP132" s="80"/>
      <c r="GAQ132" s="80"/>
      <c r="GAR132" s="80"/>
      <c r="GAS132" s="80"/>
      <c r="GAT132" s="80"/>
      <c r="GAU132" s="80"/>
      <c r="GAV132" s="80"/>
      <c r="GAW132" s="80"/>
      <c r="GAX132" s="80"/>
      <c r="GAY132" s="80"/>
      <c r="GAZ132" s="80"/>
      <c r="GBA132" s="80"/>
      <c r="GBB132" s="80"/>
      <c r="GBC132" s="80"/>
      <c r="GBD132" s="80"/>
      <c r="GBE132" s="80"/>
      <c r="GBF132" s="80"/>
      <c r="GBG132" s="80"/>
      <c r="GBH132" s="80"/>
      <c r="GBI132" s="80"/>
      <c r="GBJ132" s="80"/>
      <c r="GBK132" s="80"/>
      <c r="GBL132" s="80"/>
      <c r="GBM132" s="80"/>
      <c r="GBN132" s="80"/>
      <c r="GBO132" s="80"/>
      <c r="GBP132" s="80"/>
      <c r="GBQ132" s="80"/>
      <c r="GBR132" s="80"/>
      <c r="GBS132" s="80"/>
      <c r="GBT132" s="80"/>
      <c r="GBU132" s="80"/>
      <c r="GBV132" s="80"/>
      <c r="GBW132" s="80"/>
      <c r="GBX132" s="80"/>
      <c r="GBY132" s="80"/>
      <c r="GBZ132" s="80"/>
      <c r="GCA132" s="80"/>
      <c r="GCB132" s="80"/>
      <c r="GCC132" s="80"/>
      <c r="GCD132" s="80"/>
      <c r="GCE132" s="80"/>
      <c r="GCF132" s="80"/>
      <c r="GCG132" s="80"/>
      <c r="GCH132" s="80"/>
      <c r="GCI132" s="80"/>
      <c r="GCJ132" s="80"/>
      <c r="GCK132" s="80"/>
      <c r="GCL132" s="80"/>
      <c r="GCM132" s="80"/>
      <c r="GCN132" s="80"/>
      <c r="GCO132" s="80"/>
      <c r="GCP132" s="80"/>
      <c r="GCQ132" s="80"/>
      <c r="GCR132" s="80"/>
      <c r="GCS132" s="80"/>
      <c r="GCT132" s="80"/>
      <c r="GCU132" s="80"/>
      <c r="GCV132" s="80"/>
      <c r="GCW132" s="80"/>
      <c r="GCX132" s="80"/>
      <c r="GCY132" s="80"/>
      <c r="GCZ132" s="80"/>
      <c r="GDA132" s="80"/>
      <c r="GDB132" s="80"/>
      <c r="GDC132" s="80"/>
      <c r="GDD132" s="80"/>
      <c r="GDE132" s="80"/>
      <c r="GDF132" s="80"/>
      <c r="GDG132" s="80"/>
      <c r="GDH132" s="80"/>
      <c r="GDI132" s="80"/>
      <c r="GDJ132" s="80"/>
      <c r="GDK132" s="80"/>
      <c r="GDL132" s="80"/>
      <c r="GDM132" s="80"/>
      <c r="GDN132" s="80"/>
      <c r="GDO132" s="80"/>
      <c r="GDP132" s="80"/>
      <c r="GDQ132" s="80"/>
      <c r="GDR132" s="80"/>
      <c r="GDS132" s="80"/>
      <c r="GDT132" s="80"/>
      <c r="GDU132" s="80"/>
      <c r="GDV132" s="80"/>
      <c r="GDW132" s="80"/>
      <c r="GDX132" s="80"/>
      <c r="GDY132" s="80"/>
      <c r="GDZ132" s="80"/>
      <c r="GEA132" s="80"/>
      <c r="GEB132" s="80"/>
      <c r="GEC132" s="80"/>
      <c r="GED132" s="80"/>
      <c r="GEE132" s="80"/>
      <c r="GEF132" s="80"/>
      <c r="GEG132" s="80"/>
      <c r="GEH132" s="80"/>
      <c r="GEI132" s="80"/>
      <c r="GEJ132" s="80"/>
      <c r="GEK132" s="80"/>
      <c r="GEL132" s="80"/>
      <c r="GEM132" s="80"/>
      <c r="GEN132" s="80"/>
      <c r="GEO132" s="80"/>
      <c r="GEP132" s="80"/>
      <c r="GEQ132" s="80"/>
      <c r="GER132" s="80"/>
      <c r="GES132" s="80"/>
      <c r="GET132" s="80"/>
      <c r="GEU132" s="80"/>
      <c r="GEV132" s="80"/>
      <c r="GEW132" s="80"/>
      <c r="GEX132" s="80"/>
      <c r="GEY132" s="80"/>
      <c r="GEZ132" s="80"/>
      <c r="GFA132" s="80"/>
      <c r="GFB132" s="80"/>
      <c r="GFC132" s="80"/>
      <c r="GFD132" s="80"/>
      <c r="GFE132" s="80"/>
      <c r="GFF132" s="80"/>
      <c r="GFG132" s="80"/>
      <c r="GFH132" s="80"/>
      <c r="GFI132" s="80"/>
      <c r="GFJ132" s="80"/>
      <c r="GFK132" s="80"/>
      <c r="GFL132" s="80"/>
      <c r="GFM132" s="80"/>
      <c r="GFN132" s="80"/>
      <c r="GFO132" s="80"/>
      <c r="GFP132" s="80"/>
      <c r="GFQ132" s="80"/>
      <c r="GFR132" s="80"/>
      <c r="GFS132" s="80"/>
      <c r="GFT132" s="80"/>
      <c r="GFU132" s="80"/>
      <c r="GFV132" s="80"/>
      <c r="GFW132" s="80"/>
      <c r="GFX132" s="80"/>
      <c r="GFY132" s="80"/>
      <c r="GFZ132" s="80"/>
      <c r="GGA132" s="80"/>
      <c r="GGB132" s="80"/>
      <c r="GGC132" s="80"/>
      <c r="GGD132" s="80"/>
      <c r="GGE132" s="80"/>
      <c r="GGF132" s="80"/>
      <c r="GGG132" s="80"/>
      <c r="GGH132" s="80"/>
      <c r="GGI132" s="80"/>
      <c r="GGJ132" s="80"/>
      <c r="GGK132" s="80"/>
      <c r="GGL132" s="80"/>
      <c r="GGM132" s="80"/>
      <c r="GGN132" s="80"/>
      <c r="GGO132" s="80"/>
      <c r="GGP132" s="80"/>
      <c r="GGQ132" s="80"/>
      <c r="GGR132" s="80"/>
      <c r="GGS132" s="80"/>
      <c r="GGT132" s="80"/>
      <c r="GGU132" s="80"/>
      <c r="GGV132" s="80"/>
      <c r="GGW132" s="80"/>
      <c r="GGX132" s="80"/>
      <c r="GGY132" s="80"/>
      <c r="GGZ132" s="80"/>
      <c r="GHA132" s="80"/>
      <c r="GHB132" s="80"/>
      <c r="GHC132" s="80"/>
      <c r="GHD132" s="80"/>
      <c r="GHE132" s="80"/>
      <c r="GHF132" s="80"/>
      <c r="GHG132" s="80"/>
      <c r="GHH132" s="80"/>
      <c r="GHI132" s="80"/>
      <c r="GHJ132" s="80"/>
      <c r="GHK132" s="80"/>
      <c r="GHL132" s="80"/>
      <c r="GHM132" s="80"/>
      <c r="GHN132" s="80"/>
      <c r="GHO132" s="80"/>
      <c r="GHP132" s="80"/>
      <c r="GHQ132" s="80"/>
      <c r="GHR132" s="80"/>
      <c r="GHS132" s="80"/>
      <c r="GHT132" s="80"/>
      <c r="GHU132" s="80"/>
      <c r="GHV132" s="80"/>
      <c r="GHW132" s="80"/>
      <c r="GHX132" s="80"/>
      <c r="GHY132" s="80"/>
      <c r="GHZ132" s="80"/>
      <c r="GIA132" s="80"/>
      <c r="GIB132" s="80"/>
      <c r="GIC132" s="80"/>
      <c r="GID132" s="80"/>
      <c r="GIE132" s="80"/>
      <c r="GIF132" s="80"/>
      <c r="GIG132" s="80"/>
      <c r="GIH132" s="80"/>
      <c r="GII132" s="80"/>
      <c r="GIJ132" s="80"/>
      <c r="GIK132" s="80"/>
      <c r="GIL132" s="80"/>
      <c r="GIM132" s="80"/>
      <c r="GIN132" s="80"/>
      <c r="GIO132" s="80"/>
      <c r="GIP132" s="80"/>
      <c r="GIQ132" s="80"/>
      <c r="GIR132" s="80"/>
      <c r="GIS132" s="80"/>
      <c r="GIT132" s="80"/>
      <c r="GIU132" s="80"/>
      <c r="GIV132" s="80"/>
      <c r="GIW132" s="80"/>
      <c r="GIX132" s="80"/>
      <c r="GIY132" s="80"/>
      <c r="GIZ132" s="80"/>
      <c r="GJA132" s="80"/>
      <c r="GJB132" s="80"/>
      <c r="GJC132" s="80"/>
      <c r="GJD132" s="80"/>
      <c r="GJE132" s="80"/>
      <c r="GJF132" s="80"/>
      <c r="GJG132" s="80"/>
      <c r="GJH132" s="80"/>
      <c r="GJI132" s="80"/>
      <c r="GJJ132" s="80"/>
      <c r="GJK132" s="80"/>
      <c r="GJL132" s="80"/>
      <c r="GJM132" s="80"/>
      <c r="GJN132" s="80"/>
      <c r="GJO132" s="80"/>
      <c r="GJP132" s="80"/>
      <c r="GJQ132" s="80"/>
      <c r="GJR132" s="80"/>
      <c r="GJS132" s="80"/>
      <c r="GJT132" s="80"/>
      <c r="GJU132" s="80"/>
      <c r="GJV132" s="80"/>
      <c r="GJW132" s="80"/>
      <c r="GJX132" s="80"/>
      <c r="GJY132" s="80"/>
      <c r="GJZ132" s="80"/>
      <c r="GKA132" s="80"/>
      <c r="GKB132" s="80"/>
      <c r="GKC132" s="80"/>
      <c r="GKD132" s="80"/>
      <c r="GKE132" s="80"/>
      <c r="GKF132" s="80"/>
      <c r="GKG132" s="80"/>
      <c r="GKH132" s="80"/>
      <c r="GKI132" s="80"/>
      <c r="GKJ132" s="80"/>
      <c r="GKK132" s="80"/>
      <c r="GKL132" s="80"/>
      <c r="GKM132" s="80"/>
      <c r="GKN132" s="80"/>
      <c r="GKO132" s="80"/>
      <c r="GKP132" s="80"/>
      <c r="GKQ132" s="80"/>
      <c r="GKR132" s="80"/>
      <c r="GKS132" s="80"/>
      <c r="GKT132" s="80"/>
      <c r="GKU132" s="80"/>
      <c r="GKV132" s="80"/>
      <c r="GKW132" s="80"/>
      <c r="GKX132" s="80"/>
      <c r="GKY132" s="80"/>
      <c r="GKZ132" s="80"/>
      <c r="GLA132" s="80"/>
      <c r="GLB132" s="80"/>
      <c r="GLC132" s="80"/>
      <c r="GLD132" s="80"/>
      <c r="GLE132" s="80"/>
      <c r="GLF132" s="80"/>
      <c r="GLG132" s="80"/>
      <c r="GLH132" s="80"/>
      <c r="GLI132" s="80"/>
      <c r="GLJ132" s="80"/>
      <c r="GLK132" s="80"/>
      <c r="GLL132" s="80"/>
      <c r="GLM132" s="80"/>
      <c r="GLN132" s="80"/>
      <c r="GLO132" s="80"/>
      <c r="GLP132" s="80"/>
      <c r="GLQ132" s="80"/>
      <c r="GLR132" s="80"/>
      <c r="GLS132" s="80"/>
      <c r="GLT132" s="80"/>
      <c r="GLU132" s="80"/>
      <c r="GLV132" s="80"/>
      <c r="GLW132" s="80"/>
      <c r="GLX132" s="80"/>
      <c r="GLY132" s="80"/>
      <c r="GLZ132" s="80"/>
      <c r="GMA132" s="80"/>
      <c r="GMB132" s="80"/>
      <c r="GMC132" s="80"/>
      <c r="GMD132" s="80"/>
      <c r="GME132" s="80"/>
      <c r="GMF132" s="80"/>
      <c r="GMG132" s="80"/>
      <c r="GMH132" s="80"/>
      <c r="GMI132" s="80"/>
      <c r="GMJ132" s="80"/>
      <c r="GMK132" s="80"/>
      <c r="GML132" s="80"/>
      <c r="GMM132" s="80"/>
      <c r="GMN132" s="80"/>
      <c r="GMO132" s="80"/>
      <c r="GMP132" s="80"/>
      <c r="GMQ132" s="80"/>
      <c r="GMR132" s="80"/>
      <c r="GMS132" s="80"/>
      <c r="GMT132" s="80"/>
      <c r="GMU132" s="80"/>
      <c r="GMV132" s="80"/>
      <c r="GMW132" s="80"/>
      <c r="GMX132" s="80"/>
      <c r="GMY132" s="80"/>
      <c r="GMZ132" s="80"/>
      <c r="GNA132" s="80"/>
      <c r="GNB132" s="80"/>
      <c r="GNC132" s="80"/>
      <c r="GND132" s="80"/>
      <c r="GNE132" s="80"/>
      <c r="GNF132" s="80"/>
      <c r="GNG132" s="80"/>
      <c r="GNH132" s="80"/>
      <c r="GNI132" s="80"/>
      <c r="GNJ132" s="80"/>
      <c r="GNK132" s="80"/>
      <c r="GNL132" s="80"/>
      <c r="GNM132" s="80"/>
      <c r="GNN132" s="80"/>
      <c r="GNO132" s="80"/>
      <c r="GNP132" s="80"/>
      <c r="GNQ132" s="80"/>
      <c r="GNR132" s="80"/>
      <c r="GNS132" s="80"/>
      <c r="GNT132" s="80"/>
      <c r="GNU132" s="80"/>
      <c r="GNV132" s="80"/>
      <c r="GNW132" s="80"/>
      <c r="GNX132" s="80"/>
      <c r="GNY132" s="80"/>
      <c r="GNZ132" s="80"/>
      <c r="GOA132" s="80"/>
      <c r="GOB132" s="80"/>
      <c r="GOC132" s="80"/>
      <c r="GOD132" s="80"/>
      <c r="GOE132" s="80"/>
      <c r="GOF132" s="80"/>
      <c r="GOG132" s="80"/>
      <c r="GOH132" s="80"/>
      <c r="GOI132" s="80"/>
      <c r="GOJ132" s="80"/>
      <c r="GOK132" s="80"/>
      <c r="GOL132" s="80"/>
      <c r="GOM132" s="80"/>
      <c r="GON132" s="80"/>
      <c r="GOO132" s="80"/>
      <c r="GOP132" s="80"/>
      <c r="GOQ132" s="80"/>
      <c r="GOR132" s="80"/>
      <c r="GOS132" s="80"/>
      <c r="GOT132" s="80"/>
      <c r="GOU132" s="80"/>
      <c r="GOV132" s="80"/>
      <c r="GOW132" s="80"/>
      <c r="GOX132" s="80"/>
      <c r="GOY132" s="80"/>
      <c r="GOZ132" s="80"/>
      <c r="GPA132" s="80"/>
      <c r="GPB132" s="80"/>
      <c r="GPC132" s="80"/>
      <c r="GPD132" s="80"/>
      <c r="GPE132" s="80"/>
      <c r="GPF132" s="80"/>
      <c r="GPG132" s="80"/>
      <c r="GPH132" s="80"/>
      <c r="GPI132" s="80"/>
      <c r="GPJ132" s="80"/>
      <c r="GPK132" s="80"/>
      <c r="GPL132" s="80"/>
      <c r="GPM132" s="80"/>
      <c r="GPN132" s="80"/>
      <c r="GPO132" s="80"/>
      <c r="GPP132" s="80"/>
      <c r="GPQ132" s="80"/>
      <c r="GPR132" s="80"/>
      <c r="GPS132" s="80"/>
      <c r="GPT132" s="80"/>
      <c r="GPU132" s="80"/>
      <c r="GPV132" s="80"/>
      <c r="GPW132" s="80"/>
      <c r="GPX132" s="80"/>
      <c r="GPY132" s="80"/>
      <c r="GPZ132" s="80"/>
      <c r="GQA132" s="80"/>
      <c r="GQB132" s="80"/>
      <c r="GQC132" s="80"/>
      <c r="GQD132" s="80"/>
      <c r="GQE132" s="80"/>
      <c r="GQF132" s="80"/>
      <c r="GQG132" s="80"/>
      <c r="GQH132" s="80"/>
      <c r="GQI132" s="80"/>
      <c r="GQJ132" s="80"/>
      <c r="GQK132" s="80"/>
      <c r="GQL132" s="80"/>
      <c r="GQM132" s="80"/>
      <c r="GQN132" s="80"/>
      <c r="GQO132" s="80"/>
      <c r="GQP132" s="80"/>
      <c r="GQQ132" s="80"/>
      <c r="GQR132" s="80"/>
      <c r="GQS132" s="80"/>
      <c r="GQT132" s="80"/>
      <c r="GQU132" s="80"/>
      <c r="GQV132" s="80"/>
      <c r="GQW132" s="80"/>
      <c r="GQX132" s="80"/>
      <c r="GQY132" s="80"/>
      <c r="GQZ132" s="80"/>
      <c r="GRA132" s="80"/>
      <c r="GRB132" s="80"/>
      <c r="GRC132" s="80"/>
      <c r="GRD132" s="80"/>
      <c r="GRE132" s="80"/>
      <c r="GRF132" s="80"/>
      <c r="GRG132" s="80"/>
      <c r="GRH132" s="80"/>
      <c r="GRI132" s="80"/>
      <c r="GRJ132" s="80"/>
      <c r="GRK132" s="80"/>
      <c r="GRL132" s="80"/>
      <c r="GRM132" s="80"/>
      <c r="GRN132" s="80"/>
      <c r="GRO132" s="80"/>
      <c r="GRP132" s="80"/>
      <c r="GRQ132" s="80"/>
      <c r="GRR132" s="80"/>
      <c r="GRS132" s="80"/>
      <c r="GRT132" s="80"/>
      <c r="GRU132" s="80"/>
      <c r="GRV132" s="80"/>
      <c r="GRW132" s="80"/>
      <c r="GRX132" s="80"/>
      <c r="GRY132" s="80"/>
      <c r="GRZ132" s="80"/>
      <c r="GSA132" s="80"/>
      <c r="GSB132" s="80"/>
      <c r="GSC132" s="80"/>
      <c r="GSD132" s="80"/>
      <c r="GSE132" s="80"/>
      <c r="GSF132" s="80"/>
      <c r="GSG132" s="80"/>
      <c r="GSH132" s="80"/>
      <c r="GSI132" s="80"/>
      <c r="GSJ132" s="80"/>
      <c r="GSK132" s="80"/>
      <c r="GSL132" s="80"/>
      <c r="GSM132" s="80"/>
      <c r="GSN132" s="80"/>
      <c r="GSO132" s="80"/>
      <c r="GSP132" s="80"/>
      <c r="GSQ132" s="80"/>
      <c r="GSR132" s="80"/>
      <c r="GSS132" s="80"/>
      <c r="GST132" s="80"/>
      <c r="GSU132" s="80"/>
      <c r="GSV132" s="80"/>
      <c r="GSW132" s="80"/>
      <c r="GSX132" s="80"/>
      <c r="GSY132" s="80"/>
      <c r="GSZ132" s="80"/>
      <c r="GTA132" s="80"/>
      <c r="GTB132" s="80"/>
      <c r="GTC132" s="80"/>
      <c r="GTD132" s="80"/>
      <c r="GTE132" s="80"/>
      <c r="GTF132" s="80"/>
      <c r="GTG132" s="80"/>
      <c r="GTH132" s="80"/>
      <c r="GTI132" s="80"/>
      <c r="GTJ132" s="80"/>
      <c r="GTK132" s="80"/>
      <c r="GTL132" s="80"/>
      <c r="GTM132" s="80"/>
      <c r="GTN132" s="80"/>
      <c r="GTO132" s="80"/>
      <c r="GTP132" s="80"/>
      <c r="GTQ132" s="80"/>
      <c r="GTR132" s="80"/>
      <c r="GTS132" s="80"/>
      <c r="GTT132" s="80"/>
      <c r="GTU132" s="80"/>
      <c r="GTV132" s="80"/>
      <c r="GTW132" s="80"/>
      <c r="GTX132" s="80"/>
      <c r="GTY132" s="80"/>
      <c r="GTZ132" s="80"/>
      <c r="GUA132" s="80"/>
      <c r="GUB132" s="80"/>
      <c r="GUC132" s="80"/>
      <c r="GUD132" s="80"/>
      <c r="GUE132" s="80"/>
      <c r="GUF132" s="80"/>
      <c r="GUG132" s="80"/>
      <c r="GUH132" s="80"/>
      <c r="GUI132" s="80"/>
      <c r="GUJ132" s="80"/>
      <c r="GUK132" s="80"/>
      <c r="GUL132" s="80"/>
      <c r="GUM132" s="80"/>
      <c r="GUN132" s="80"/>
      <c r="GUO132" s="80"/>
      <c r="GUP132" s="80"/>
      <c r="GUQ132" s="80"/>
      <c r="GUR132" s="80"/>
      <c r="GUS132" s="80"/>
      <c r="GUT132" s="80"/>
      <c r="GUU132" s="80"/>
      <c r="GUV132" s="80"/>
      <c r="GUW132" s="80"/>
      <c r="GUX132" s="80"/>
      <c r="GUY132" s="80"/>
      <c r="GUZ132" s="80"/>
      <c r="GVA132" s="80"/>
      <c r="GVB132" s="80"/>
      <c r="GVC132" s="80"/>
      <c r="GVD132" s="80"/>
      <c r="GVE132" s="80"/>
      <c r="GVF132" s="80"/>
      <c r="GVG132" s="80"/>
      <c r="GVH132" s="80"/>
      <c r="GVI132" s="80"/>
      <c r="GVJ132" s="80"/>
      <c r="GVK132" s="80"/>
      <c r="GVL132" s="80"/>
      <c r="GVM132" s="80"/>
      <c r="GVN132" s="80"/>
      <c r="GVO132" s="80"/>
      <c r="GVP132" s="80"/>
      <c r="GVQ132" s="80"/>
      <c r="GVR132" s="80"/>
      <c r="GVS132" s="80"/>
      <c r="GVT132" s="80"/>
      <c r="GVU132" s="80"/>
      <c r="GVV132" s="80"/>
      <c r="GVW132" s="80"/>
      <c r="GVX132" s="80"/>
      <c r="GVY132" s="80"/>
      <c r="GVZ132" s="80"/>
      <c r="GWA132" s="80"/>
      <c r="GWB132" s="80"/>
      <c r="GWC132" s="80"/>
      <c r="GWD132" s="80"/>
      <c r="GWE132" s="80"/>
      <c r="GWF132" s="80"/>
      <c r="GWG132" s="80"/>
      <c r="GWH132" s="80"/>
      <c r="GWI132" s="80"/>
      <c r="GWJ132" s="80"/>
      <c r="GWK132" s="80"/>
      <c r="GWL132" s="80"/>
      <c r="GWM132" s="80"/>
      <c r="GWN132" s="80"/>
      <c r="GWO132" s="80"/>
      <c r="GWP132" s="80"/>
      <c r="GWQ132" s="80"/>
      <c r="GWR132" s="80"/>
      <c r="GWS132" s="80"/>
      <c r="GWT132" s="80"/>
      <c r="GWU132" s="80"/>
      <c r="GWV132" s="80"/>
      <c r="GWW132" s="80"/>
      <c r="GWX132" s="80"/>
      <c r="GWY132" s="80"/>
      <c r="GWZ132" s="80"/>
      <c r="GXA132" s="80"/>
      <c r="GXB132" s="80"/>
      <c r="GXC132" s="80"/>
      <c r="GXD132" s="80"/>
      <c r="GXE132" s="80"/>
      <c r="GXF132" s="80"/>
      <c r="GXG132" s="80"/>
      <c r="GXH132" s="80"/>
      <c r="GXI132" s="80"/>
      <c r="GXJ132" s="80"/>
      <c r="GXK132" s="80"/>
      <c r="GXL132" s="80"/>
      <c r="GXM132" s="80"/>
      <c r="GXN132" s="80"/>
      <c r="GXO132" s="80"/>
      <c r="GXP132" s="80"/>
      <c r="GXQ132" s="80"/>
      <c r="GXR132" s="80"/>
      <c r="GXS132" s="80"/>
      <c r="GXT132" s="80"/>
      <c r="GXU132" s="80"/>
      <c r="GXV132" s="80"/>
      <c r="GXW132" s="80"/>
      <c r="GXX132" s="80"/>
      <c r="GXY132" s="80"/>
      <c r="GXZ132" s="80"/>
      <c r="GYA132" s="80"/>
      <c r="GYB132" s="80"/>
      <c r="GYC132" s="80"/>
      <c r="GYD132" s="80"/>
      <c r="GYE132" s="80"/>
      <c r="GYF132" s="80"/>
      <c r="GYG132" s="80"/>
      <c r="GYH132" s="80"/>
      <c r="GYI132" s="80"/>
      <c r="GYJ132" s="80"/>
      <c r="GYK132" s="80"/>
      <c r="GYL132" s="80"/>
      <c r="GYM132" s="80"/>
      <c r="GYN132" s="80"/>
      <c r="GYO132" s="80"/>
      <c r="GYP132" s="80"/>
      <c r="GYQ132" s="80"/>
      <c r="GYR132" s="80"/>
      <c r="GYS132" s="80"/>
      <c r="GYT132" s="80"/>
      <c r="GYU132" s="80"/>
      <c r="GYV132" s="80"/>
      <c r="GYW132" s="80"/>
      <c r="GYX132" s="80"/>
      <c r="GYY132" s="80"/>
      <c r="GYZ132" s="80"/>
      <c r="GZA132" s="80"/>
      <c r="GZB132" s="80"/>
      <c r="GZC132" s="80"/>
      <c r="GZD132" s="80"/>
      <c r="GZE132" s="80"/>
      <c r="GZF132" s="80"/>
      <c r="GZG132" s="80"/>
      <c r="GZH132" s="80"/>
      <c r="GZI132" s="80"/>
      <c r="GZJ132" s="80"/>
      <c r="GZK132" s="80"/>
      <c r="GZL132" s="80"/>
      <c r="GZM132" s="80"/>
      <c r="GZN132" s="80"/>
      <c r="GZO132" s="80"/>
      <c r="GZP132" s="80"/>
      <c r="GZQ132" s="80"/>
      <c r="GZR132" s="80"/>
      <c r="GZS132" s="80"/>
      <c r="GZT132" s="80"/>
      <c r="GZU132" s="80"/>
      <c r="GZV132" s="80"/>
      <c r="GZW132" s="80"/>
      <c r="GZX132" s="80"/>
      <c r="GZY132" s="80"/>
      <c r="GZZ132" s="80"/>
      <c r="HAA132" s="80"/>
      <c r="HAB132" s="80"/>
      <c r="HAC132" s="80"/>
      <c r="HAD132" s="80"/>
      <c r="HAE132" s="80"/>
      <c r="HAF132" s="80"/>
      <c r="HAG132" s="80"/>
      <c r="HAH132" s="80"/>
      <c r="HAI132" s="80"/>
      <c r="HAJ132" s="80"/>
      <c r="HAK132" s="80"/>
      <c r="HAL132" s="80"/>
      <c r="HAM132" s="80"/>
      <c r="HAN132" s="80"/>
      <c r="HAO132" s="80"/>
      <c r="HAP132" s="80"/>
      <c r="HAQ132" s="80"/>
      <c r="HAR132" s="80"/>
      <c r="HAS132" s="80"/>
      <c r="HAT132" s="80"/>
      <c r="HAU132" s="80"/>
      <c r="HAV132" s="80"/>
      <c r="HAW132" s="80"/>
      <c r="HAX132" s="80"/>
      <c r="HAY132" s="80"/>
      <c r="HAZ132" s="80"/>
      <c r="HBA132" s="80"/>
      <c r="HBB132" s="80"/>
      <c r="HBC132" s="80"/>
      <c r="HBD132" s="80"/>
      <c r="HBE132" s="80"/>
      <c r="HBF132" s="80"/>
      <c r="HBG132" s="80"/>
      <c r="HBH132" s="80"/>
      <c r="HBI132" s="80"/>
      <c r="HBJ132" s="80"/>
      <c r="HBK132" s="80"/>
      <c r="HBL132" s="80"/>
      <c r="HBM132" s="80"/>
      <c r="HBN132" s="80"/>
      <c r="HBO132" s="80"/>
      <c r="HBP132" s="80"/>
      <c r="HBQ132" s="80"/>
      <c r="HBR132" s="80"/>
      <c r="HBS132" s="80"/>
      <c r="HBT132" s="80"/>
      <c r="HBU132" s="80"/>
      <c r="HBV132" s="80"/>
      <c r="HBW132" s="80"/>
      <c r="HBX132" s="80"/>
      <c r="HBY132" s="80"/>
      <c r="HBZ132" s="80"/>
      <c r="HCA132" s="80"/>
      <c r="HCB132" s="80"/>
      <c r="HCC132" s="80"/>
      <c r="HCD132" s="80"/>
      <c r="HCE132" s="80"/>
      <c r="HCF132" s="80"/>
      <c r="HCG132" s="80"/>
      <c r="HCH132" s="80"/>
      <c r="HCI132" s="80"/>
      <c r="HCJ132" s="80"/>
      <c r="HCK132" s="80"/>
      <c r="HCL132" s="80"/>
      <c r="HCM132" s="80"/>
      <c r="HCN132" s="80"/>
      <c r="HCO132" s="80"/>
      <c r="HCP132" s="80"/>
      <c r="HCQ132" s="80"/>
      <c r="HCR132" s="80"/>
      <c r="HCS132" s="80"/>
      <c r="HCT132" s="80"/>
      <c r="HCU132" s="80"/>
      <c r="HCV132" s="80"/>
      <c r="HCW132" s="80"/>
      <c r="HCX132" s="80"/>
      <c r="HCY132" s="80"/>
      <c r="HCZ132" s="80"/>
      <c r="HDA132" s="80"/>
      <c r="HDB132" s="80"/>
      <c r="HDC132" s="80"/>
      <c r="HDD132" s="80"/>
      <c r="HDE132" s="80"/>
      <c r="HDF132" s="80"/>
      <c r="HDG132" s="80"/>
      <c r="HDH132" s="80"/>
      <c r="HDI132" s="80"/>
      <c r="HDJ132" s="80"/>
      <c r="HDK132" s="80"/>
      <c r="HDL132" s="80"/>
      <c r="HDM132" s="80"/>
      <c r="HDN132" s="80"/>
      <c r="HDO132" s="80"/>
      <c r="HDP132" s="80"/>
      <c r="HDQ132" s="80"/>
      <c r="HDR132" s="80"/>
      <c r="HDS132" s="80"/>
      <c r="HDT132" s="80"/>
      <c r="HDU132" s="80"/>
      <c r="HDV132" s="80"/>
      <c r="HDW132" s="80"/>
      <c r="HDX132" s="80"/>
      <c r="HDY132" s="80"/>
      <c r="HDZ132" s="80"/>
      <c r="HEA132" s="80"/>
      <c r="HEB132" s="80"/>
      <c r="HEC132" s="80"/>
      <c r="HED132" s="80"/>
      <c r="HEE132" s="80"/>
      <c r="HEF132" s="80"/>
      <c r="HEG132" s="80"/>
      <c r="HEH132" s="80"/>
      <c r="HEI132" s="80"/>
      <c r="HEJ132" s="80"/>
      <c r="HEK132" s="80"/>
      <c r="HEL132" s="80"/>
      <c r="HEM132" s="80"/>
      <c r="HEN132" s="80"/>
      <c r="HEO132" s="80"/>
      <c r="HEP132" s="80"/>
      <c r="HEQ132" s="80"/>
      <c r="HER132" s="80"/>
      <c r="HES132" s="80"/>
      <c r="HET132" s="80"/>
      <c r="HEU132" s="80"/>
      <c r="HEV132" s="80"/>
      <c r="HEW132" s="80"/>
      <c r="HEX132" s="80"/>
      <c r="HEY132" s="80"/>
      <c r="HEZ132" s="80"/>
      <c r="HFA132" s="80"/>
      <c r="HFB132" s="80"/>
      <c r="HFC132" s="80"/>
      <c r="HFD132" s="80"/>
      <c r="HFE132" s="80"/>
      <c r="HFF132" s="80"/>
      <c r="HFG132" s="80"/>
      <c r="HFH132" s="80"/>
      <c r="HFI132" s="80"/>
      <c r="HFJ132" s="80"/>
      <c r="HFK132" s="80"/>
      <c r="HFL132" s="80"/>
      <c r="HFM132" s="80"/>
      <c r="HFN132" s="80"/>
      <c r="HFO132" s="80"/>
      <c r="HFP132" s="80"/>
      <c r="HFQ132" s="80"/>
      <c r="HFR132" s="80"/>
      <c r="HFS132" s="80"/>
      <c r="HFT132" s="80"/>
      <c r="HFU132" s="80"/>
      <c r="HFV132" s="80"/>
      <c r="HFW132" s="80"/>
      <c r="HFX132" s="80"/>
      <c r="HFY132" s="80"/>
      <c r="HFZ132" s="80"/>
      <c r="HGA132" s="80"/>
      <c r="HGB132" s="80"/>
      <c r="HGC132" s="80"/>
      <c r="HGD132" s="80"/>
      <c r="HGE132" s="80"/>
      <c r="HGF132" s="80"/>
      <c r="HGG132" s="80"/>
      <c r="HGH132" s="80"/>
      <c r="HGI132" s="80"/>
      <c r="HGJ132" s="80"/>
      <c r="HGK132" s="80"/>
      <c r="HGL132" s="80"/>
      <c r="HGM132" s="80"/>
      <c r="HGN132" s="80"/>
      <c r="HGO132" s="80"/>
      <c r="HGP132" s="80"/>
      <c r="HGQ132" s="80"/>
      <c r="HGR132" s="80"/>
      <c r="HGS132" s="80"/>
      <c r="HGT132" s="80"/>
      <c r="HGU132" s="80"/>
      <c r="HGV132" s="80"/>
      <c r="HGW132" s="80"/>
      <c r="HGX132" s="80"/>
      <c r="HGY132" s="80"/>
      <c r="HGZ132" s="80"/>
      <c r="HHA132" s="80"/>
      <c r="HHB132" s="80"/>
      <c r="HHC132" s="80"/>
      <c r="HHD132" s="80"/>
      <c r="HHE132" s="80"/>
      <c r="HHF132" s="80"/>
      <c r="HHG132" s="80"/>
      <c r="HHH132" s="80"/>
      <c r="HHI132" s="80"/>
      <c r="HHJ132" s="80"/>
      <c r="HHK132" s="80"/>
      <c r="HHL132" s="80"/>
      <c r="HHM132" s="80"/>
      <c r="HHN132" s="80"/>
      <c r="HHO132" s="80"/>
      <c r="HHP132" s="80"/>
      <c r="HHQ132" s="80"/>
      <c r="HHR132" s="80"/>
      <c r="HHS132" s="80"/>
      <c r="HHT132" s="80"/>
      <c r="HHU132" s="80"/>
      <c r="HHV132" s="80"/>
      <c r="HHW132" s="80"/>
      <c r="HHX132" s="80"/>
      <c r="HHY132" s="80"/>
      <c r="HHZ132" s="80"/>
      <c r="HIA132" s="80"/>
      <c r="HIB132" s="80"/>
      <c r="HIC132" s="80"/>
      <c r="HID132" s="80"/>
      <c r="HIE132" s="80"/>
      <c r="HIF132" s="80"/>
      <c r="HIG132" s="80"/>
      <c r="HIH132" s="80"/>
      <c r="HII132" s="80"/>
      <c r="HIJ132" s="80"/>
      <c r="HIK132" s="80"/>
      <c r="HIL132" s="80"/>
      <c r="HIM132" s="80"/>
      <c r="HIN132" s="80"/>
      <c r="HIO132" s="80"/>
      <c r="HIP132" s="80"/>
      <c r="HIQ132" s="80"/>
      <c r="HIR132" s="80"/>
      <c r="HIS132" s="80"/>
      <c r="HIT132" s="80"/>
      <c r="HIU132" s="80"/>
      <c r="HIV132" s="80"/>
      <c r="HIW132" s="80"/>
      <c r="HIX132" s="80"/>
      <c r="HIY132" s="80"/>
      <c r="HIZ132" s="80"/>
      <c r="HJA132" s="80"/>
      <c r="HJB132" s="80"/>
      <c r="HJC132" s="80"/>
      <c r="HJD132" s="80"/>
      <c r="HJE132" s="80"/>
      <c r="HJF132" s="80"/>
      <c r="HJG132" s="80"/>
      <c r="HJH132" s="80"/>
      <c r="HJI132" s="80"/>
      <c r="HJJ132" s="80"/>
      <c r="HJK132" s="80"/>
      <c r="HJL132" s="80"/>
      <c r="HJM132" s="80"/>
      <c r="HJN132" s="80"/>
      <c r="HJO132" s="80"/>
      <c r="HJP132" s="80"/>
      <c r="HJQ132" s="80"/>
      <c r="HJR132" s="80"/>
      <c r="HJS132" s="80"/>
      <c r="HJT132" s="80"/>
      <c r="HJU132" s="80"/>
      <c r="HJV132" s="80"/>
      <c r="HJW132" s="80"/>
      <c r="HJX132" s="80"/>
      <c r="HJY132" s="80"/>
      <c r="HJZ132" s="80"/>
      <c r="HKA132" s="80"/>
      <c r="HKB132" s="80"/>
      <c r="HKC132" s="80"/>
      <c r="HKD132" s="80"/>
      <c r="HKE132" s="80"/>
      <c r="HKF132" s="80"/>
      <c r="HKG132" s="80"/>
      <c r="HKH132" s="80"/>
      <c r="HKI132" s="80"/>
      <c r="HKJ132" s="80"/>
      <c r="HKK132" s="80"/>
      <c r="HKL132" s="80"/>
      <c r="HKM132" s="80"/>
      <c r="HKN132" s="80"/>
      <c r="HKO132" s="80"/>
      <c r="HKP132" s="80"/>
      <c r="HKQ132" s="80"/>
      <c r="HKR132" s="80"/>
      <c r="HKS132" s="80"/>
      <c r="HKT132" s="80"/>
      <c r="HKU132" s="80"/>
      <c r="HKV132" s="80"/>
      <c r="HKW132" s="80"/>
      <c r="HKX132" s="80"/>
      <c r="HKY132" s="80"/>
      <c r="HKZ132" s="80"/>
      <c r="HLA132" s="80"/>
      <c r="HLB132" s="80"/>
      <c r="HLC132" s="80"/>
      <c r="HLD132" s="80"/>
      <c r="HLE132" s="80"/>
      <c r="HLF132" s="80"/>
      <c r="HLG132" s="80"/>
      <c r="HLH132" s="80"/>
      <c r="HLI132" s="80"/>
      <c r="HLJ132" s="80"/>
      <c r="HLK132" s="80"/>
      <c r="HLL132" s="80"/>
      <c r="HLM132" s="80"/>
      <c r="HLN132" s="80"/>
      <c r="HLO132" s="80"/>
      <c r="HLP132" s="80"/>
      <c r="HLQ132" s="80"/>
      <c r="HLR132" s="80"/>
      <c r="HLS132" s="80"/>
      <c r="HLT132" s="80"/>
      <c r="HLU132" s="80"/>
      <c r="HLV132" s="80"/>
      <c r="HLW132" s="80"/>
      <c r="HLX132" s="80"/>
      <c r="HLY132" s="80"/>
      <c r="HLZ132" s="80"/>
      <c r="HMA132" s="80"/>
      <c r="HMB132" s="80"/>
      <c r="HMC132" s="80"/>
      <c r="HMD132" s="80"/>
      <c r="HME132" s="80"/>
      <c r="HMF132" s="80"/>
      <c r="HMG132" s="80"/>
      <c r="HMH132" s="80"/>
      <c r="HMI132" s="80"/>
      <c r="HMJ132" s="80"/>
      <c r="HMK132" s="80"/>
      <c r="HML132" s="80"/>
      <c r="HMM132" s="80"/>
      <c r="HMN132" s="80"/>
      <c r="HMO132" s="80"/>
      <c r="HMP132" s="80"/>
      <c r="HMQ132" s="80"/>
      <c r="HMR132" s="80"/>
      <c r="HMS132" s="80"/>
      <c r="HMT132" s="80"/>
      <c r="HMU132" s="80"/>
      <c r="HMV132" s="80"/>
      <c r="HMW132" s="80"/>
      <c r="HMX132" s="80"/>
      <c r="HMY132" s="80"/>
      <c r="HMZ132" s="80"/>
      <c r="HNA132" s="80"/>
      <c r="HNB132" s="80"/>
      <c r="HNC132" s="80"/>
      <c r="HND132" s="80"/>
      <c r="HNE132" s="80"/>
      <c r="HNF132" s="80"/>
      <c r="HNG132" s="80"/>
      <c r="HNH132" s="80"/>
      <c r="HNI132" s="80"/>
      <c r="HNJ132" s="80"/>
      <c r="HNK132" s="80"/>
      <c r="HNL132" s="80"/>
      <c r="HNM132" s="80"/>
      <c r="HNN132" s="80"/>
      <c r="HNO132" s="80"/>
      <c r="HNP132" s="80"/>
      <c r="HNQ132" s="80"/>
      <c r="HNR132" s="80"/>
      <c r="HNS132" s="80"/>
      <c r="HNT132" s="80"/>
      <c r="HNU132" s="80"/>
      <c r="HNV132" s="80"/>
      <c r="HNW132" s="80"/>
      <c r="HNX132" s="80"/>
      <c r="HNY132" s="80"/>
      <c r="HNZ132" s="80"/>
      <c r="HOA132" s="80"/>
      <c r="HOB132" s="80"/>
      <c r="HOC132" s="80"/>
      <c r="HOD132" s="80"/>
      <c r="HOE132" s="80"/>
      <c r="HOF132" s="80"/>
      <c r="HOG132" s="80"/>
      <c r="HOH132" s="80"/>
      <c r="HOI132" s="80"/>
      <c r="HOJ132" s="80"/>
      <c r="HOK132" s="80"/>
      <c r="HOL132" s="80"/>
      <c r="HOM132" s="80"/>
      <c r="HON132" s="80"/>
      <c r="HOO132" s="80"/>
      <c r="HOP132" s="80"/>
      <c r="HOQ132" s="80"/>
      <c r="HOR132" s="80"/>
      <c r="HOS132" s="80"/>
      <c r="HOT132" s="80"/>
      <c r="HOU132" s="80"/>
      <c r="HOV132" s="80"/>
      <c r="HOW132" s="80"/>
      <c r="HOX132" s="80"/>
      <c r="HOY132" s="80"/>
      <c r="HOZ132" s="80"/>
      <c r="HPA132" s="80"/>
      <c r="HPB132" s="80"/>
      <c r="HPC132" s="80"/>
      <c r="HPD132" s="80"/>
      <c r="HPE132" s="80"/>
      <c r="HPF132" s="80"/>
      <c r="HPG132" s="80"/>
      <c r="HPH132" s="80"/>
      <c r="HPI132" s="80"/>
      <c r="HPJ132" s="80"/>
      <c r="HPK132" s="80"/>
      <c r="HPL132" s="80"/>
      <c r="HPM132" s="80"/>
      <c r="HPN132" s="80"/>
      <c r="HPO132" s="80"/>
      <c r="HPP132" s="80"/>
      <c r="HPQ132" s="80"/>
      <c r="HPR132" s="80"/>
      <c r="HPS132" s="80"/>
      <c r="HPT132" s="80"/>
      <c r="HPU132" s="80"/>
      <c r="HPV132" s="80"/>
      <c r="HPW132" s="80"/>
      <c r="HPX132" s="80"/>
      <c r="HPY132" s="80"/>
      <c r="HPZ132" s="80"/>
      <c r="HQA132" s="80"/>
      <c r="HQB132" s="80"/>
      <c r="HQC132" s="80"/>
      <c r="HQD132" s="80"/>
      <c r="HQE132" s="80"/>
      <c r="HQF132" s="80"/>
      <c r="HQG132" s="80"/>
      <c r="HQH132" s="80"/>
      <c r="HQI132" s="80"/>
      <c r="HQJ132" s="80"/>
      <c r="HQK132" s="80"/>
      <c r="HQL132" s="80"/>
      <c r="HQM132" s="80"/>
      <c r="HQN132" s="80"/>
      <c r="HQO132" s="80"/>
      <c r="HQP132" s="80"/>
      <c r="HQQ132" s="80"/>
      <c r="HQR132" s="80"/>
      <c r="HQS132" s="80"/>
      <c r="HQT132" s="80"/>
      <c r="HQU132" s="80"/>
      <c r="HQV132" s="80"/>
      <c r="HQW132" s="80"/>
      <c r="HQX132" s="80"/>
      <c r="HQY132" s="80"/>
      <c r="HQZ132" s="80"/>
      <c r="HRA132" s="80"/>
      <c r="HRB132" s="80"/>
      <c r="HRC132" s="80"/>
      <c r="HRD132" s="80"/>
      <c r="HRE132" s="80"/>
      <c r="HRF132" s="80"/>
      <c r="HRG132" s="80"/>
      <c r="HRH132" s="80"/>
      <c r="HRI132" s="80"/>
      <c r="HRJ132" s="80"/>
      <c r="HRK132" s="80"/>
      <c r="HRL132" s="80"/>
      <c r="HRM132" s="80"/>
      <c r="HRN132" s="80"/>
      <c r="HRO132" s="80"/>
      <c r="HRP132" s="80"/>
      <c r="HRQ132" s="80"/>
      <c r="HRR132" s="80"/>
      <c r="HRS132" s="80"/>
      <c r="HRT132" s="80"/>
      <c r="HRU132" s="80"/>
      <c r="HRV132" s="80"/>
      <c r="HRW132" s="80"/>
      <c r="HRX132" s="80"/>
      <c r="HRY132" s="80"/>
      <c r="HRZ132" s="80"/>
      <c r="HSA132" s="80"/>
      <c r="HSB132" s="80"/>
      <c r="HSC132" s="80"/>
      <c r="HSD132" s="80"/>
      <c r="HSE132" s="80"/>
      <c r="HSF132" s="80"/>
      <c r="HSG132" s="80"/>
      <c r="HSH132" s="80"/>
      <c r="HSI132" s="80"/>
      <c r="HSJ132" s="80"/>
      <c r="HSK132" s="80"/>
      <c r="HSL132" s="80"/>
      <c r="HSM132" s="80"/>
      <c r="HSN132" s="80"/>
      <c r="HSO132" s="80"/>
      <c r="HSP132" s="80"/>
      <c r="HSQ132" s="80"/>
      <c r="HSR132" s="80"/>
      <c r="HSS132" s="80"/>
      <c r="HST132" s="80"/>
      <c r="HSU132" s="80"/>
      <c r="HSV132" s="80"/>
      <c r="HSW132" s="80"/>
      <c r="HSX132" s="80"/>
      <c r="HSY132" s="80"/>
      <c r="HSZ132" s="80"/>
      <c r="HTA132" s="80"/>
      <c r="HTB132" s="80"/>
      <c r="HTC132" s="80"/>
      <c r="HTD132" s="80"/>
      <c r="HTE132" s="80"/>
      <c r="HTF132" s="80"/>
      <c r="HTG132" s="80"/>
      <c r="HTH132" s="80"/>
      <c r="HTI132" s="80"/>
      <c r="HTJ132" s="80"/>
      <c r="HTK132" s="80"/>
      <c r="HTL132" s="80"/>
      <c r="HTM132" s="80"/>
      <c r="HTN132" s="80"/>
      <c r="HTO132" s="80"/>
      <c r="HTP132" s="80"/>
      <c r="HTQ132" s="80"/>
      <c r="HTR132" s="80"/>
      <c r="HTS132" s="80"/>
      <c r="HTT132" s="80"/>
      <c r="HTU132" s="80"/>
      <c r="HTV132" s="80"/>
      <c r="HTW132" s="80"/>
      <c r="HTX132" s="80"/>
      <c r="HTY132" s="80"/>
      <c r="HTZ132" s="80"/>
      <c r="HUA132" s="80"/>
      <c r="HUB132" s="80"/>
      <c r="HUC132" s="80"/>
      <c r="HUD132" s="80"/>
      <c r="HUE132" s="80"/>
      <c r="HUF132" s="80"/>
      <c r="HUG132" s="80"/>
      <c r="HUH132" s="80"/>
      <c r="HUI132" s="80"/>
      <c r="HUJ132" s="80"/>
      <c r="HUK132" s="80"/>
      <c r="HUL132" s="80"/>
      <c r="HUM132" s="80"/>
      <c r="HUN132" s="80"/>
      <c r="HUO132" s="80"/>
      <c r="HUP132" s="80"/>
      <c r="HUQ132" s="80"/>
      <c r="HUR132" s="80"/>
      <c r="HUS132" s="80"/>
      <c r="HUT132" s="80"/>
      <c r="HUU132" s="80"/>
      <c r="HUV132" s="80"/>
      <c r="HUW132" s="80"/>
      <c r="HUX132" s="80"/>
      <c r="HUY132" s="80"/>
      <c r="HUZ132" s="80"/>
      <c r="HVA132" s="80"/>
      <c r="HVB132" s="80"/>
      <c r="HVC132" s="80"/>
      <c r="HVD132" s="80"/>
      <c r="HVE132" s="80"/>
      <c r="HVF132" s="80"/>
      <c r="HVG132" s="80"/>
      <c r="HVH132" s="80"/>
      <c r="HVI132" s="80"/>
      <c r="HVJ132" s="80"/>
      <c r="HVK132" s="80"/>
      <c r="HVL132" s="80"/>
      <c r="HVM132" s="80"/>
      <c r="HVN132" s="80"/>
      <c r="HVO132" s="80"/>
      <c r="HVP132" s="80"/>
      <c r="HVQ132" s="80"/>
      <c r="HVR132" s="80"/>
      <c r="HVS132" s="80"/>
      <c r="HVT132" s="80"/>
      <c r="HVU132" s="80"/>
      <c r="HVV132" s="80"/>
      <c r="HVW132" s="80"/>
      <c r="HVX132" s="80"/>
      <c r="HVY132" s="80"/>
      <c r="HVZ132" s="80"/>
      <c r="HWA132" s="80"/>
      <c r="HWB132" s="80"/>
      <c r="HWC132" s="80"/>
      <c r="HWD132" s="80"/>
      <c r="HWE132" s="80"/>
      <c r="HWF132" s="80"/>
      <c r="HWG132" s="80"/>
      <c r="HWH132" s="80"/>
      <c r="HWI132" s="80"/>
      <c r="HWJ132" s="80"/>
      <c r="HWK132" s="80"/>
      <c r="HWL132" s="80"/>
      <c r="HWM132" s="80"/>
      <c r="HWN132" s="80"/>
      <c r="HWO132" s="80"/>
      <c r="HWP132" s="80"/>
      <c r="HWQ132" s="80"/>
      <c r="HWR132" s="80"/>
      <c r="HWS132" s="80"/>
      <c r="HWT132" s="80"/>
      <c r="HWU132" s="80"/>
      <c r="HWV132" s="80"/>
      <c r="HWW132" s="80"/>
      <c r="HWX132" s="80"/>
      <c r="HWY132" s="80"/>
      <c r="HWZ132" s="80"/>
      <c r="HXA132" s="80"/>
      <c r="HXB132" s="80"/>
      <c r="HXC132" s="80"/>
      <c r="HXD132" s="80"/>
      <c r="HXE132" s="80"/>
      <c r="HXF132" s="80"/>
      <c r="HXG132" s="80"/>
      <c r="HXH132" s="80"/>
      <c r="HXI132" s="80"/>
      <c r="HXJ132" s="80"/>
      <c r="HXK132" s="80"/>
      <c r="HXL132" s="80"/>
      <c r="HXM132" s="80"/>
      <c r="HXN132" s="80"/>
      <c r="HXO132" s="80"/>
      <c r="HXP132" s="80"/>
      <c r="HXQ132" s="80"/>
      <c r="HXR132" s="80"/>
      <c r="HXS132" s="80"/>
      <c r="HXT132" s="80"/>
      <c r="HXU132" s="80"/>
      <c r="HXV132" s="80"/>
      <c r="HXW132" s="80"/>
      <c r="HXX132" s="80"/>
      <c r="HXY132" s="80"/>
      <c r="HXZ132" s="80"/>
      <c r="HYA132" s="80"/>
      <c r="HYB132" s="80"/>
      <c r="HYC132" s="80"/>
      <c r="HYD132" s="80"/>
      <c r="HYE132" s="80"/>
      <c r="HYF132" s="80"/>
      <c r="HYG132" s="80"/>
      <c r="HYH132" s="80"/>
      <c r="HYI132" s="80"/>
      <c r="HYJ132" s="80"/>
      <c r="HYK132" s="80"/>
      <c r="HYL132" s="80"/>
      <c r="HYM132" s="80"/>
      <c r="HYN132" s="80"/>
      <c r="HYO132" s="80"/>
      <c r="HYP132" s="80"/>
      <c r="HYQ132" s="80"/>
      <c r="HYR132" s="80"/>
      <c r="HYS132" s="80"/>
      <c r="HYT132" s="80"/>
      <c r="HYU132" s="80"/>
      <c r="HYV132" s="80"/>
      <c r="HYW132" s="80"/>
      <c r="HYX132" s="80"/>
      <c r="HYY132" s="80"/>
      <c r="HYZ132" s="80"/>
      <c r="HZA132" s="80"/>
      <c r="HZB132" s="80"/>
      <c r="HZC132" s="80"/>
      <c r="HZD132" s="80"/>
      <c r="HZE132" s="80"/>
      <c r="HZF132" s="80"/>
      <c r="HZG132" s="80"/>
      <c r="HZH132" s="80"/>
      <c r="HZI132" s="80"/>
      <c r="HZJ132" s="80"/>
      <c r="HZK132" s="80"/>
      <c r="HZL132" s="80"/>
      <c r="HZM132" s="80"/>
      <c r="HZN132" s="80"/>
      <c r="HZO132" s="80"/>
      <c r="HZP132" s="80"/>
      <c r="HZQ132" s="80"/>
      <c r="HZR132" s="80"/>
      <c r="HZS132" s="80"/>
      <c r="HZT132" s="80"/>
      <c r="HZU132" s="80"/>
      <c r="HZV132" s="80"/>
      <c r="HZW132" s="80"/>
      <c r="HZX132" s="80"/>
      <c r="HZY132" s="80"/>
      <c r="HZZ132" s="80"/>
      <c r="IAA132" s="80"/>
      <c r="IAB132" s="80"/>
      <c r="IAC132" s="80"/>
      <c r="IAD132" s="80"/>
      <c r="IAE132" s="80"/>
      <c r="IAF132" s="80"/>
      <c r="IAG132" s="80"/>
      <c r="IAH132" s="80"/>
      <c r="IAI132" s="80"/>
      <c r="IAJ132" s="80"/>
      <c r="IAK132" s="80"/>
      <c r="IAL132" s="80"/>
      <c r="IAM132" s="80"/>
      <c r="IAN132" s="80"/>
      <c r="IAO132" s="80"/>
      <c r="IAP132" s="80"/>
      <c r="IAQ132" s="80"/>
      <c r="IAR132" s="80"/>
      <c r="IAS132" s="80"/>
      <c r="IAT132" s="80"/>
      <c r="IAU132" s="80"/>
      <c r="IAV132" s="80"/>
      <c r="IAW132" s="80"/>
      <c r="IAX132" s="80"/>
      <c r="IAY132" s="80"/>
      <c r="IAZ132" s="80"/>
      <c r="IBA132" s="80"/>
      <c r="IBB132" s="80"/>
      <c r="IBC132" s="80"/>
      <c r="IBD132" s="80"/>
      <c r="IBE132" s="80"/>
      <c r="IBF132" s="80"/>
      <c r="IBG132" s="80"/>
      <c r="IBH132" s="80"/>
      <c r="IBI132" s="80"/>
      <c r="IBJ132" s="80"/>
      <c r="IBK132" s="80"/>
      <c r="IBL132" s="80"/>
      <c r="IBM132" s="80"/>
      <c r="IBN132" s="80"/>
      <c r="IBO132" s="80"/>
      <c r="IBP132" s="80"/>
      <c r="IBQ132" s="80"/>
      <c r="IBR132" s="80"/>
      <c r="IBS132" s="80"/>
      <c r="IBT132" s="80"/>
      <c r="IBU132" s="80"/>
      <c r="IBV132" s="80"/>
      <c r="IBW132" s="80"/>
      <c r="IBX132" s="80"/>
      <c r="IBY132" s="80"/>
      <c r="IBZ132" s="80"/>
      <c r="ICA132" s="80"/>
      <c r="ICB132" s="80"/>
      <c r="ICC132" s="80"/>
      <c r="ICD132" s="80"/>
      <c r="ICE132" s="80"/>
      <c r="ICF132" s="80"/>
      <c r="ICG132" s="80"/>
      <c r="ICH132" s="80"/>
      <c r="ICI132" s="80"/>
      <c r="ICJ132" s="80"/>
      <c r="ICK132" s="80"/>
      <c r="ICL132" s="80"/>
      <c r="ICM132" s="80"/>
      <c r="ICN132" s="80"/>
      <c r="ICO132" s="80"/>
      <c r="ICP132" s="80"/>
      <c r="ICQ132" s="80"/>
      <c r="ICR132" s="80"/>
      <c r="ICS132" s="80"/>
      <c r="ICT132" s="80"/>
      <c r="ICU132" s="80"/>
      <c r="ICV132" s="80"/>
      <c r="ICW132" s="80"/>
      <c r="ICX132" s="80"/>
      <c r="ICY132" s="80"/>
      <c r="ICZ132" s="80"/>
      <c r="IDA132" s="80"/>
      <c r="IDB132" s="80"/>
      <c r="IDC132" s="80"/>
      <c r="IDD132" s="80"/>
      <c r="IDE132" s="80"/>
      <c r="IDF132" s="80"/>
      <c r="IDG132" s="80"/>
      <c r="IDH132" s="80"/>
      <c r="IDI132" s="80"/>
      <c r="IDJ132" s="80"/>
      <c r="IDK132" s="80"/>
      <c r="IDL132" s="80"/>
      <c r="IDM132" s="80"/>
      <c r="IDN132" s="80"/>
      <c r="IDO132" s="80"/>
      <c r="IDP132" s="80"/>
      <c r="IDQ132" s="80"/>
      <c r="IDR132" s="80"/>
      <c r="IDS132" s="80"/>
      <c r="IDT132" s="80"/>
      <c r="IDU132" s="80"/>
      <c r="IDV132" s="80"/>
      <c r="IDW132" s="80"/>
      <c r="IDX132" s="80"/>
      <c r="IDY132" s="80"/>
      <c r="IDZ132" s="80"/>
      <c r="IEA132" s="80"/>
      <c r="IEB132" s="80"/>
      <c r="IEC132" s="80"/>
      <c r="IED132" s="80"/>
      <c r="IEE132" s="80"/>
      <c r="IEF132" s="80"/>
      <c r="IEG132" s="80"/>
      <c r="IEH132" s="80"/>
      <c r="IEI132" s="80"/>
      <c r="IEJ132" s="80"/>
      <c r="IEK132" s="80"/>
      <c r="IEL132" s="80"/>
      <c r="IEM132" s="80"/>
      <c r="IEN132" s="80"/>
      <c r="IEO132" s="80"/>
      <c r="IEP132" s="80"/>
      <c r="IEQ132" s="80"/>
      <c r="IER132" s="80"/>
      <c r="IES132" s="80"/>
      <c r="IET132" s="80"/>
      <c r="IEU132" s="80"/>
      <c r="IEV132" s="80"/>
      <c r="IEW132" s="80"/>
      <c r="IEX132" s="80"/>
      <c r="IEY132" s="80"/>
      <c r="IEZ132" s="80"/>
      <c r="IFA132" s="80"/>
      <c r="IFB132" s="80"/>
      <c r="IFC132" s="80"/>
      <c r="IFD132" s="80"/>
      <c r="IFE132" s="80"/>
      <c r="IFF132" s="80"/>
      <c r="IFG132" s="80"/>
      <c r="IFH132" s="80"/>
      <c r="IFI132" s="80"/>
      <c r="IFJ132" s="80"/>
      <c r="IFK132" s="80"/>
      <c r="IFL132" s="80"/>
      <c r="IFM132" s="80"/>
      <c r="IFN132" s="80"/>
      <c r="IFO132" s="80"/>
      <c r="IFP132" s="80"/>
      <c r="IFQ132" s="80"/>
      <c r="IFR132" s="80"/>
      <c r="IFS132" s="80"/>
      <c r="IFT132" s="80"/>
      <c r="IFU132" s="80"/>
      <c r="IFV132" s="80"/>
      <c r="IFW132" s="80"/>
      <c r="IFX132" s="80"/>
      <c r="IFY132" s="80"/>
      <c r="IFZ132" s="80"/>
      <c r="IGA132" s="80"/>
      <c r="IGB132" s="80"/>
      <c r="IGC132" s="80"/>
      <c r="IGD132" s="80"/>
      <c r="IGE132" s="80"/>
      <c r="IGF132" s="80"/>
      <c r="IGG132" s="80"/>
      <c r="IGH132" s="80"/>
      <c r="IGI132" s="80"/>
      <c r="IGJ132" s="80"/>
      <c r="IGK132" s="80"/>
      <c r="IGL132" s="80"/>
      <c r="IGM132" s="80"/>
      <c r="IGN132" s="80"/>
      <c r="IGO132" s="80"/>
      <c r="IGP132" s="80"/>
      <c r="IGQ132" s="80"/>
      <c r="IGR132" s="80"/>
      <c r="IGS132" s="80"/>
      <c r="IGT132" s="80"/>
      <c r="IGU132" s="80"/>
      <c r="IGV132" s="80"/>
      <c r="IGW132" s="80"/>
      <c r="IGX132" s="80"/>
      <c r="IGY132" s="80"/>
      <c r="IGZ132" s="80"/>
      <c r="IHA132" s="80"/>
      <c r="IHB132" s="80"/>
      <c r="IHC132" s="80"/>
      <c r="IHD132" s="80"/>
      <c r="IHE132" s="80"/>
      <c r="IHF132" s="80"/>
      <c r="IHG132" s="80"/>
      <c r="IHH132" s="80"/>
      <c r="IHI132" s="80"/>
      <c r="IHJ132" s="80"/>
      <c r="IHK132" s="80"/>
      <c r="IHL132" s="80"/>
      <c r="IHM132" s="80"/>
      <c r="IHN132" s="80"/>
      <c r="IHO132" s="80"/>
      <c r="IHP132" s="80"/>
      <c r="IHQ132" s="80"/>
      <c r="IHR132" s="80"/>
      <c r="IHS132" s="80"/>
      <c r="IHT132" s="80"/>
      <c r="IHU132" s="80"/>
      <c r="IHV132" s="80"/>
      <c r="IHW132" s="80"/>
      <c r="IHX132" s="80"/>
      <c r="IHY132" s="80"/>
      <c r="IHZ132" s="80"/>
      <c r="IIA132" s="80"/>
      <c r="IIB132" s="80"/>
      <c r="IIC132" s="80"/>
      <c r="IID132" s="80"/>
      <c r="IIE132" s="80"/>
      <c r="IIF132" s="80"/>
      <c r="IIG132" s="80"/>
      <c r="IIH132" s="80"/>
      <c r="III132" s="80"/>
      <c r="IIJ132" s="80"/>
      <c r="IIK132" s="80"/>
      <c r="IIL132" s="80"/>
      <c r="IIM132" s="80"/>
      <c r="IIN132" s="80"/>
      <c r="IIO132" s="80"/>
      <c r="IIP132" s="80"/>
      <c r="IIQ132" s="80"/>
      <c r="IIR132" s="80"/>
      <c r="IIS132" s="80"/>
      <c r="IIT132" s="80"/>
      <c r="IIU132" s="80"/>
      <c r="IIV132" s="80"/>
      <c r="IIW132" s="80"/>
      <c r="IIX132" s="80"/>
      <c r="IIY132" s="80"/>
      <c r="IIZ132" s="80"/>
      <c r="IJA132" s="80"/>
      <c r="IJB132" s="80"/>
      <c r="IJC132" s="80"/>
      <c r="IJD132" s="80"/>
      <c r="IJE132" s="80"/>
      <c r="IJF132" s="80"/>
      <c r="IJG132" s="80"/>
      <c r="IJH132" s="80"/>
      <c r="IJI132" s="80"/>
      <c r="IJJ132" s="80"/>
      <c r="IJK132" s="80"/>
      <c r="IJL132" s="80"/>
      <c r="IJM132" s="80"/>
      <c r="IJN132" s="80"/>
      <c r="IJO132" s="80"/>
      <c r="IJP132" s="80"/>
      <c r="IJQ132" s="80"/>
      <c r="IJR132" s="80"/>
      <c r="IJS132" s="80"/>
      <c r="IJT132" s="80"/>
      <c r="IJU132" s="80"/>
      <c r="IJV132" s="80"/>
      <c r="IJW132" s="80"/>
      <c r="IJX132" s="80"/>
      <c r="IJY132" s="80"/>
      <c r="IJZ132" s="80"/>
      <c r="IKA132" s="80"/>
      <c r="IKB132" s="80"/>
      <c r="IKC132" s="80"/>
      <c r="IKD132" s="80"/>
      <c r="IKE132" s="80"/>
      <c r="IKF132" s="80"/>
      <c r="IKG132" s="80"/>
      <c r="IKH132" s="80"/>
      <c r="IKI132" s="80"/>
      <c r="IKJ132" s="80"/>
      <c r="IKK132" s="80"/>
      <c r="IKL132" s="80"/>
      <c r="IKM132" s="80"/>
      <c r="IKN132" s="80"/>
      <c r="IKO132" s="80"/>
      <c r="IKP132" s="80"/>
      <c r="IKQ132" s="80"/>
      <c r="IKR132" s="80"/>
      <c r="IKS132" s="80"/>
      <c r="IKT132" s="80"/>
      <c r="IKU132" s="80"/>
      <c r="IKV132" s="80"/>
      <c r="IKW132" s="80"/>
      <c r="IKX132" s="80"/>
      <c r="IKY132" s="80"/>
      <c r="IKZ132" s="80"/>
      <c r="ILA132" s="80"/>
      <c r="ILB132" s="80"/>
      <c r="ILC132" s="80"/>
      <c r="ILD132" s="80"/>
      <c r="ILE132" s="80"/>
      <c r="ILF132" s="80"/>
      <c r="ILG132" s="80"/>
      <c r="ILH132" s="80"/>
      <c r="ILI132" s="80"/>
      <c r="ILJ132" s="80"/>
      <c r="ILK132" s="80"/>
      <c r="ILL132" s="80"/>
      <c r="ILM132" s="80"/>
      <c r="ILN132" s="80"/>
      <c r="ILO132" s="80"/>
      <c r="ILP132" s="80"/>
      <c r="ILQ132" s="80"/>
      <c r="ILR132" s="80"/>
      <c r="ILS132" s="80"/>
      <c r="ILT132" s="80"/>
      <c r="ILU132" s="80"/>
      <c r="ILV132" s="80"/>
      <c r="ILW132" s="80"/>
      <c r="ILX132" s="80"/>
      <c r="ILY132" s="80"/>
      <c r="ILZ132" s="80"/>
      <c r="IMA132" s="80"/>
      <c r="IMB132" s="80"/>
      <c r="IMC132" s="80"/>
      <c r="IMD132" s="80"/>
      <c r="IME132" s="80"/>
      <c r="IMF132" s="80"/>
      <c r="IMG132" s="80"/>
      <c r="IMH132" s="80"/>
      <c r="IMI132" s="80"/>
      <c r="IMJ132" s="80"/>
      <c r="IMK132" s="80"/>
      <c r="IML132" s="80"/>
      <c r="IMM132" s="80"/>
      <c r="IMN132" s="80"/>
      <c r="IMO132" s="80"/>
      <c r="IMP132" s="80"/>
      <c r="IMQ132" s="80"/>
      <c r="IMR132" s="80"/>
      <c r="IMS132" s="80"/>
      <c r="IMT132" s="80"/>
      <c r="IMU132" s="80"/>
      <c r="IMV132" s="80"/>
      <c r="IMW132" s="80"/>
      <c r="IMX132" s="80"/>
      <c r="IMY132" s="80"/>
      <c r="IMZ132" s="80"/>
      <c r="INA132" s="80"/>
      <c r="INB132" s="80"/>
      <c r="INC132" s="80"/>
      <c r="IND132" s="80"/>
      <c r="INE132" s="80"/>
      <c r="INF132" s="80"/>
      <c r="ING132" s="80"/>
      <c r="INH132" s="80"/>
      <c r="INI132" s="80"/>
      <c r="INJ132" s="80"/>
      <c r="INK132" s="80"/>
      <c r="INL132" s="80"/>
      <c r="INM132" s="80"/>
      <c r="INN132" s="80"/>
      <c r="INO132" s="80"/>
      <c r="INP132" s="80"/>
      <c r="INQ132" s="80"/>
      <c r="INR132" s="80"/>
      <c r="INS132" s="80"/>
      <c r="INT132" s="80"/>
      <c r="INU132" s="80"/>
      <c r="INV132" s="80"/>
      <c r="INW132" s="80"/>
      <c r="INX132" s="80"/>
      <c r="INY132" s="80"/>
      <c r="INZ132" s="80"/>
      <c r="IOA132" s="80"/>
      <c r="IOB132" s="80"/>
      <c r="IOC132" s="80"/>
      <c r="IOD132" s="80"/>
      <c r="IOE132" s="80"/>
      <c r="IOF132" s="80"/>
      <c r="IOG132" s="80"/>
      <c r="IOH132" s="80"/>
      <c r="IOI132" s="80"/>
      <c r="IOJ132" s="80"/>
      <c r="IOK132" s="80"/>
      <c r="IOL132" s="80"/>
      <c r="IOM132" s="80"/>
      <c r="ION132" s="80"/>
      <c r="IOO132" s="80"/>
      <c r="IOP132" s="80"/>
      <c r="IOQ132" s="80"/>
      <c r="IOR132" s="80"/>
      <c r="IOS132" s="80"/>
      <c r="IOT132" s="80"/>
      <c r="IOU132" s="80"/>
      <c r="IOV132" s="80"/>
      <c r="IOW132" s="80"/>
      <c r="IOX132" s="80"/>
      <c r="IOY132" s="80"/>
      <c r="IOZ132" s="80"/>
      <c r="IPA132" s="80"/>
      <c r="IPB132" s="80"/>
      <c r="IPC132" s="80"/>
      <c r="IPD132" s="80"/>
      <c r="IPE132" s="80"/>
      <c r="IPF132" s="80"/>
      <c r="IPG132" s="80"/>
      <c r="IPH132" s="80"/>
      <c r="IPI132" s="80"/>
      <c r="IPJ132" s="80"/>
      <c r="IPK132" s="80"/>
      <c r="IPL132" s="80"/>
      <c r="IPM132" s="80"/>
      <c r="IPN132" s="80"/>
      <c r="IPO132" s="80"/>
      <c r="IPP132" s="80"/>
      <c r="IPQ132" s="80"/>
      <c r="IPR132" s="80"/>
      <c r="IPS132" s="80"/>
      <c r="IPT132" s="80"/>
      <c r="IPU132" s="80"/>
      <c r="IPV132" s="80"/>
      <c r="IPW132" s="80"/>
      <c r="IPX132" s="80"/>
      <c r="IPY132" s="80"/>
      <c r="IPZ132" s="80"/>
      <c r="IQA132" s="80"/>
      <c r="IQB132" s="80"/>
      <c r="IQC132" s="80"/>
      <c r="IQD132" s="80"/>
      <c r="IQE132" s="80"/>
      <c r="IQF132" s="80"/>
      <c r="IQG132" s="80"/>
      <c r="IQH132" s="80"/>
      <c r="IQI132" s="80"/>
      <c r="IQJ132" s="80"/>
      <c r="IQK132" s="80"/>
      <c r="IQL132" s="80"/>
      <c r="IQM132" s="80"/>
      <c r="IQN132" s="80"/>
      <c r="IQO132" s="80"/>
      <c r="IQP132" s="80"/>
      <c r="IQQ132" s="80"/>
      <c r="IQR132" s="80"/>
      <c r="IQS132" s="80"/>
      <c r="IQT132" s="80"/>
      <c r="IQU132" s="80"/>
      <c r="IQV132" s="80"/>
      <c r="IQW132" s="80"/>
      <c r="IQX132" s="80"/>
      <c r="IQY132" s="80"/>
      <c r="IQZ132" s="80"/>
      <c r="IRA132" s="80"/>
      <c r="IRB132" s="80"/>
      <c r="IRC132" s="80"/>
      <c r="IRD132" s="80"/>
      <c r="IRE132" s="80"/>
      <c r="IRF132" s="80"/>
      <c r="IRG132" s="80"/>
      <c r="IRH132" s="80"/>
      <c r="IRI132" s="80"/>
      <c r="IRJ132" s="80"/>
      <c r="IRK132" s="80"/>
      <c r="IRL132" s="80"/>
      <c r="IRM132" s="80"/>
      <c r="IRN132" s="80"/>
      <c r="IRO132" s="80"/>
      <c r="IRP132" s="80"/>
      <c r="IRQ132" s="80"/>
      <c r="IRR132" s="80"/>
      <c r="IRS132" s="80"/>
      <c r="IRT132" s="80"/>
      <c r="IRU132" s="80"/>
      <c r="IRV132" s="80"/>
      <c r="IRW132" s="80"/>
      <c r="IRX132" s="80"/>
      <c r="IRY132" s="80"/>
      <c r="IRZ132" s="80"/>
      <c r="ISA132" s="80"/>
      <c r="ISB132" s="80"/>
      <c r="ISC132" s="80"/>
      <c r="ISD132" s="80"/>
      <c r="ISE132" s="80"/>
      <c r="ISF132" s="80"/>
      <c r="ISG132" s="80"/>
      <c r="ISH132" s="80"/>
      <c r="ISI132" s="80"/>
      <c r="ISJ132" s="80"/>
      <c r="ISK132" s="80"/>
      <c r="ISL132" s="80"/>
      <c r="ISM132" s="80"/>
      <c r="ISN132" s="80"/>
      <c r="ISO132" s="80"/>
      <c r="ISP132" s="80"/>
      <c r="ISQ132" s="80"/>
      <c r="ISR132" s="80"/>
      <c r="ISS132" s="80"/>
      <c r="IST132" s="80"/>
      <c r="ISU132" s="80"/>
      <c r="ISV132" s="80"/>
      <c r="ISW132" s="80"/>
      <c r="ISX132" s="80"/>
      <c r="ISY132" s="80"/>
      <c r="ISZ132" s="80"/>
      <c r="ITA132" s="80"/>
      <c r="ITB132" s="80"/>
      <c r="ITC132" s="80"/>
      <c r="ITD132" s="80"/>
      <c r="ITE132" s="80"/>
      <c r="ITF132" s="80"/>
      <c r="ITG132" s="80"/>
      <c r="ITH132" s="80"/>
      <c r="ITI132" s="80"/>
      <c r="ITJ132" s="80"/>
      <c r="ITK132" s="80"/>
      <c r="ITL132" s="80"/>
      <c r="ITM132" s="80"/>
      <c r="ITN132" s="80"/>
      <c r="ITO132" s="80"/>
      <c r="ITP132" s="80"/>
      <c r="ITQ132" s="80"/>
      <c r="ITR132" s="80"/>
      <c r="ITS132" s="80"/>
      <c r="ITT132" s="80"/>
      <c r="ITU132" s="80"/>
      <c r="ITV132" s="80"/>
      <c r="ITW132" s="80"/>
      <c r="ITX132" s="80"/>
      <c r="ITY132" s="80"/>
      <c r="ITZ132" s="80"/>
      <c r="IUA132" s="80"/>
      <c r="IUB132" s="80"/>
      <c r="IUC132" s="80"/>
      <c r="IUD132" s="80"/>
      <c r="IUE132" s="80"/>
      <c r="IUF132" s="80"/>
      <c r="IUG132" s="80"/>
      <c r="IUH132" s="80"/>
      <c r="IUI132" s="80"/>
      <c r="IUJ132" s="80"/>
      <c r="IUK132" s="80"/>
      <c r="IUL132" s="80"/>
      <c r="IUM132" s="80"/>
      <c r="IUN132" s="80"/>
      <c r="IUO132" s="80"/>
      <c r="IUP132" s="80"/>
      <c r="IUQ132" s="80"/>
      <c r="IUR132" s="80"/>
      <c r="IUS132" s="80"/>
      <c r="IUT132" s="80"/>
      <c r="IUU132" s="80"/>
      <c r="IUV132" s="80"/>
      <c r="IUW132" s="80"/>
      <c r="IUX132" s="80"/>
      <c r="IUY132" s="80"/>
      <c r="IUZ132" s="80"/>
      <c r="IVA132" s="80"/>
      <c r="IVB132" s="80"/>
      <c r="IVC132" s="80"/>
      <c r="IVD132" s="80"/>
      <c r="IVE132" s="80"/>
      <c r="IVF132" s="80"/>
      <c r="IVG132" s="80"/>
      <c r="IVH132" s="80"/>
      <c r="IVI132" s="80"/>
      <c r="IVJ132" s="80"/>
      <c r="IVK132" s="80"/>
      <c r="IVL132" s="80"/>
      <c r="IVM132" s="80"/>
      <c r="IVN132" s="80"/>
      <c r="IVO132" s="80"/>
      <c r="IVP132" s="80"/>
      <c r="IVQ132" s="80"/>
      <c r="IVR132" s="80"/>
      <c r="IVS132" s="80"/>
      <c r="IVT132" s="80"/>
      <c r="IVU132" s="80"/>
      <c r="IVV132" s="80"/>
      <c r="IVW132" s="80"/>
      <c r="IVX132" s="80"/>
      <c r="IVY132" s="80"/>
      <c r="IVZ132" s="80"/>
      <c r="IWA132" s="80"/>
      <c r="IWB132" s="80"/>
      <c r="IWC132" s="80"/>
      <c r="IWD132" s="80"/>
      <c r="IWE132" s="80"/>
      <c r="IWF132" s="80"/>
      <c r="IWG132" s="80"/>
      <c r="IWH132" s="80"/>
      <c r="IWI132" s="80"/>
      <c r="IWJ132" s="80"/>
      <c r="IWK132" s="80"/>
      <c r="IWL132" s="80"/>
      <c r="IWM132" s="80"/>
      <c r="IWN132" s="80"/>
      <c r="IWO132" s="80"/>
      <c r="IWP132" s="80"/>
      <c r="IWQ132" s="80"/>
      <c r="IWR132" s="80"/>
      <c r="IWS132" s="80"/>
      <c r="IWT132" s="80"/>
      <c r="IWU132" s="80"/>
      <c r="IWV132" s="80"/>
      <c r="IWW132" s="80"/>
      <c r="IWX132" s="80"/>
      <c r="IWY132" s="80"/>
      <c r="IWZ132" s="80"/>
      <c r="IXA132" s="80"/>
      <c r="IXB132" s="80"/>
      <c r="IXC132" s="80"/>
      <c r="IXD132" s="80"/>
      <c r="IXE132" s="80"/>
      <c r="IXF132" s="80"/>
      <c r="IXG132" s="80"/>
      <c r="IXH132" s="80"/>
      <c r="IXI132" s="80"/>
      <c r="IXJ132" s="80"/>
      <c r="IXK132" s="80"/>
      <c r="IXL132" s="80"/>
      <c r="IXM132" s="80"/>
      <c r="IXN132" s="80"/>
      <c r="IXO132" s="80"/>
      <c r="IXP132" s="80"/>
      <c r="IXQ132" s="80"/>
      <c r="IXR132" s="80"/>
      <c r="IXS132" s="80"/>
      <c r="IXT132" s="80"/>
      <c r="IXU132" s="80"/>
      <c r="IXV132" s="80"/>
      <c r="IXW132" s="80"/>
      <c r="IXX132" s="80"/>
      <c r="IXY132" s="80"/>
      <c r="IXZ132" s="80"/>
      <c r="IYA132" s="80"/>
      <c r="IYB132" s="80"/>
      <c r="IYC132" s="80"/>
      <c r="IYD132" s="80"/>
      <c r="IYE132" s="80"/>
      <c r="IYF132" s="80"/>
      <c r="IYG132" s="80"/>
      <c r="IYH132" s="80"/>
      <c r="IYI132" s="80"/>
      <c r="IYJ132" s="80"/>
      <c r="IYK132" s="80"/>
      <c r="IYL132" s="80"/>
      <c r="IYM132" s="80"/>
      <c r="IYN132" s="80"/>
      <c r="IYO132" s="80"/>
      <c r="IYP132" s="80"/>
      <c r="IYQ132" s="80"/>
      <c r="IYR132" s="80"/>
      <c r="IYS132" s="80"/>
      <c r="IYT132" s="80"/>
      <c r="IYU132" s="80"/>
      <c r="IYV132" s="80"/>
      <c r="IYW132" s="80"/>
      <c r="IYX132" s="80"/>
      <c r="IYY132" s="80"/>
      <c r="IYZ132" s="80"/>
      <c r="IZA132" s="80"/>
      <c r="IZB132" s="80"/>
      <c r="IZC132" s="80"/>
      <c r="IZD132" s="80"/>
      <c r="IZE132" s="80"/>
      <c r="IZF132" s="80"/>
      <c r="IZG132" s="80"/>
      <c r="IZH132" s="80"/>
      <c r="IZI132" s="80"/>
      <c r="IZJ132" s="80"/>
      <c r="IZK132" s="80"/>
      <c r="IZL132" s="80"/>
      <c r="IZM132" s="80"/>
      <c r="IZN132" s="80"/>
      <c r="IZO132" s="80"/>
      <c r="IZP132" s="80"/>
      <c r="IZQ132" s="80"/>
      <c r="IZR132" s="80"/>
      <c r="IZS132" s="80"/>
      <c r="IZT132" s="80"/>
      <c r="IZU132" s="80"/>
      <c r="IZV132" s="80"/>
      <c r="IZW132" s="80"/>
      <c r="IZX132" s="80"/>
      <c r="IZY132" s="80"/>
      <c r="IZZ132" s="80"/>
      <c r="JAA132" s="80"/>
      <c r="JAB132" s="80"/>
      <c r="JAC132" s="80"/>
      <c r="JAD132" s="80"/>
      <c r="JAE132" s="80"/>
      <c r="JAF132" s="80"/>
      <c r="JAG132" s="80"/>
      <c r="JAH132" s="80"/>
      <c r="JAI132" s="80"/>
      <c r="JAJ132" s="80"/>
      <c r="JAK132" s="80"/>
      <c r="JAL132" s="80"/>
      <c r="JAM132" s="80"/>
      <c r="JAN132" s="80"/>
      <c r="JAO132" s="80"/>
      <c r="JAP132" s="80"/>
      <c r="JAQ132" s="80"/>
      <c r="JAR132" s="80"/>
      <c r="JAS132" s="80"/>
      <c r="JAT132" s="80"/>
      <c r="JAU132" s="80"/>
      <c r="JAV132" s="80"/>
      <c r="JAW132" s="80"/>
      <c r="JAX132" s="80"/>
      <c r="JAY132" s="80"/>
      <c r="JAZ132" s="80"/>
      <c r="JBA132" s="80"/>
      <c r="JBB132" s="80"/>
      <c r="JBC132" s="80"/>
      <c r="JBD132" s="80"/>
      <c r="JBE132" s="80"/>
      <c r="JBF132" s="80"/>
      <c r="JBG132" s="80"/>
      <c r="JBH132" s="80"/>
      <c r="JBI132" s="80"/>
      <c r="JBJ132" s="80"/>
      <c r="JBK132" s="80"/>
      <c r="JBL132" s="80"/>
      <c r="JBM132" s="80"/>
      <c r="JBN132" s="80"/>
      <c r="JBO132" s="80"/>
      <c r="JBP132" s="80"/>
      <c r="JBQ132" s="80"/>
      <c r="JBR132" s="80"/>
      <c r="JBS132" s="80"/>
      <c r="JBT132" s="80"/>
      <c r="JBU132" s="80"/>
      <c r="JBV132" s="80"/>
      <c r="JBW132" s="80"/>
      <c r="JBX132" s="80"/>
      <c r="JBY132" s="80"/>
      <c r="JBZ132" s="80"/>
      <c r="JCA132" s="80"/>
      <c r="JCB132" s="80"/>
      <c r="JCC132" s="80"/>
      <c r="JCD132" s="80"/>
      <c r="JCE132" s="80"/>
      <c r="JCF132" s="80"/>
      <c r="JCG132" s="80"/>
      <c r="JCH132" s="80"/>
      <c r="JCI132" s="80"/>
      <c r="JCJ132" s="80"/>
      <c r="JCK132" s="80"/>
      <c r="JCL132" s="80"/>
      <c r="JCM132" s="80"/>
      <c r="JCN132" s="80"/>
      <c r="JCO132" s="80"/>
      <c r="JCP132" s="80"/>
      <c r="JCQ132" s="80"/>
      <c r="JCR132" s="80"/>
      <c r="JCS132" s="80"/>
      <c r="JCT132" s="80"/>
      <c r="JCU132" s="80"/>
      <c r="JCV132" s="80"/>
      <c r="JCW132" s="80"/>
      <c r="JCX132" s="80"/>
      <c r="JCY132" s="80"/>
      <c r="JCZ132" s="80"/>
      <c r="JDA132" s="80"/>
      <c r="JDB132" s="80"/>
      <c r="JDC132" s="80"/>
      <c r="JDD132" s="80"/>
      <c r="JDE132" s="80"/>
      <c r="JDF132" s="80"/>
      <c r="JDG132" s="80"/>
      <c r="JDH132" s="80"/>
      <c r="JDI132" s="80"/>
      <c r="JDJ132" s="80"/>
      <c r="JDK132" s="80"/>
      <c r="JDL132" s="80"/>
      <c r="JDM132" s="80"/>
      <c r="JDN132" s="80"/>
      <c r="JDO132" s="80"/>
      <c r="JDP132" s="80"/>
      <c r="JDQ132" s="80"/>
      <c r="JDR132" s="80"/>
      <c r="JDS132" s="80"/>
      <c r="JDT132" s="80"/>
      <c r="JDU132" s="80"/>
      <c r="JDV132" s="80"/>
      <c r="JDW132" s="80"/>
      <c r="JDX132" s="80"/>
      <c r="JDY132" s="80"/>
      <c r="JDZ132" s="80"/>
      <c r="JEA132" s="80"/>
      <c r="JEB132" s="80"/>
      <c r="JEC132" s="80"/>
      <c r="JED132" s="80"/>
      <c r="JEE132" s="80"/>
      <c r="JEF132" s="80"/>
      <c r="JEG132" s="80"/>
      <c r="JEH132" s="80"/>
      <c r="JEI132" s="80"/>
      <c r="JEJ132" s="80"/>
      <c r="JEK132" s="80"/>
      <c r="JEL132" s="80"/>
      <c r="JEM132" s="80"/>
      <c r="JEN132" s="80"/>
      <c r="JEO132" s="80"/>
      <c r="JEP132" s="80"/>
      <c r="JEQ132" s="80"/>
      <c r="JER132" s="80"/>
      <c r="JES132" s="80"/>
      <c r="JET132" s="80"/>
      <c r="JEU132" s="80"/>
      <c r="JEV132" s="80"/>
      <c r="JEW132" s="80"/>
      <c r="JEX132" s="80"/>
      <c r="JEY132" s="80"/>
      <c r="JEZ132" s="80"/>
      <c r="JFA132" s="80"/>
      <c r="JFB132" s="80"/>
      <c r="JFC132" s="80"/>
      <c r="JFD132" s="80"/>
      <c r="JFE132" s="80"/>
      <c r="JFF132" s="80"/>
      <c r="JFG132" s="80"/>
      <c r="JFH132" s="80"/>
      <c r="JFI132" s="80"/>
      <c r="JFJ132" s="80"/>
      <c r="JFK132" s="80"/>
      <c r="JFL132" s="80"/>
      <c r="JFM132" s="80"/>
      <c r="JFN132" s="80"/>
      <c r="JFO132" s="80"/>
      <c r="JFP132" s="80"/>
      <c r="JFQ132" s="80"/>
      <c r="JFR132" s="80"/>
      <c r="JFS132" s="80"/>
      <c r="JFT132" s="80"/>
      <c r="JFU132" s="80"/>
      <c r="JFV132" s="80"/>
      <c r="JFW132" s="80"/>
      <c r="JFX132" s="80"/>
      <c r="JFY132" s="80"/>
      <c r="JFZ132" s="80"/>
      <c r="JGA132" s="80"/>
      <c r="JGB132" s="80"/>
      <c r="JGC132" s="80"/>
      <c r="JGD132" s="80"/>
      <c r="JGE132" s="80"/>
      <c r="JGF132" s="80"/>
      <c r="JGG132" s="80"/>
      <c r="JGH132" s="80"/>
      <c r="JGI132" s="80"/>
      <c r="JGJ132" s="80"/>
      <c r="JGK132" s="80"/>
      <c r="JGL132" s="80"/>
      <c r="JGM132" s="80"/>
      <c r="JGN132" s="80"/>
      <c r="JGO132" s="80"/>
      <c r="JGP132" s="80"/>
      <c r="JGQ132" s="80"/>
      <c r="JGR132" s="80"/>
      <c r="JGS132" s="80"/>
      <c r="JGT132" s="80"/>
      <c r="JGU132" s="80"/>
      <c r="JGV132" s="80"/>
      <c r="JGW132" s="80"/>
      <c r="JGX132" s="80"/>
      <c r="JGY132" s="80"/>
      <c r="JGZ132" s="80"/>
      <c r="JHA132" s="80"/>
      <c r="JHB132" s="80"/>
      <c r="JHC132" s="80"/>
      <c r="JHD132" s="80"/>
      <c r="JHE132" s="80"/>
      <c r="JHF132" s="80"/>
      <c r="JHG132" s="80"/>
      <c r="JHH132" s="80"/>
      <c r="JHI132" s="80"/>
      <c r="JHJ132" s="80"/>
      <c r="JHK132" s="80"/>
      <c r="JHL132" s="80"/>
      <c r="JHM132" s="80"/>
      <c r="JHN132" s="80"/>
      <c r="JHO132" s="80"/>
      <c r="JHP132" s="80"/>
      <c r="JHQ132" s="80"/>
      <c r="JHR132" s="80"/>
      <c r="JHS132" s="80"/>
      <c r="JHT132" s="80"/>
      <c r="JHU132" s="80"/>
      <c r="JHV132" s="80"/>
      <c r="JHW132" s="80"/>
      <c r="JHX132" s="80"/>
      <c r="JHY132" s="80"/>
      <c r="JHZ132" s="80"/>
      <c r="JIA132" s="80"/>
      <c r="JIB132" s="80"/>
      <c r="JIC132" s="80"/>
      <c r="JID132" s="80"/>
      <c r="JIE132" s="80"/>
      <c r="JIF132" s="80"/>
      <c r="JIG132" s="80"/>
      <c r="JIH132" s="80"/>
      <c r="JII132" s="80"/>
      <c r="JIJ132" s="80"/>
      <c r="JIK132" s="80"/>
      <c r="JIL132" s="80"/>
      <c r="JIM132" s="80"/>
      <c r="JIN132" s="80"/>
      <c r="JIO132" s="80"/>
      <c r="JIP132" s="80"/>
      <c r="JIQ132" s="80"/>
      <c r="JIR132" s="80"/>
      <c r="JIS132" s="80"/>
      <c r="JIT132" s="80"/>
      <c r="JIU132" s="80"/>
      <c r="JIV132" s="80"/>
      <c r="JIW132" s="80"/>
      <c r="JIX132" s="80"/>
      <c r="JIY132" s="80"/>
      <c r="JIZ132" s="80"/>
      <c r="JJA132" s="80"/>
      <c r="JJB132" s="80"/>
      <c r="JJC132" s="80"/>
      <c r="JJD132" s="80"/>
      <c r="JJE132" s="80"/>
      <c r="JJF132" s="80"/>
      <c r="JJG132" s="80"/>
      <c r="JJH132" s="80"/>
      <c r="JJI132" s="80"/>
      <c r="JJJ132" s="80"/>
      <c r="JJK132" s="80"/>
      <c r="JJL132" s="80"/>
      <c r="JJM132" s="80"/>
      <c r="JJN132" s="80"/>
      <c r="JJO132" s="80"/>
      <c r="JJP132" s="80"/>
      <c r="JJQ132" s="80"/>
      <c r="JJR132" s="80"/>
      <c r="JJS132" s="80"/>
      <c r="JJT132" s="80"/>
      <c r="JJU132" s="80"/>
      <c r="JJV132" s="80"/>
      <c r="JJW132" s="80"/>
      <c r="JJX132" s="80"/>
      <c r="JJY132" s="80"/>
      <c r="JJZ132" s="80"/>
      <c r="JKA132" s="80"/>
      <c r="JKB132" s="80"/>
      <c r="JKC132" s="80"/>
      <c r="JKD132" s="80"/>
      <c r="JKE132" s="80"/>
      <c r="JKF132" s="80"/>
      <c r="JKG132" s="80"/>
      <c r="JKH132" s="80"/>
      <c r="JKI132" s="80"/>
      <c r="JKJ132" s="80"/>
      <c r="JKK132" s="80"/>
      <c r="JKL132" s="80"/>
      <c r="JKM132" s="80"/>
      <c r="JKN132" s="80"/>
      <c r="JKO132" s="80"/>
      <c r="JKP132" s="80"/>
      <c r="JKQ132" s="80"/>
      <c r="JKR132" s="80"/>
      <c r="JKS132" s="80"/>
      <c r="JKT132" s="80"/>
      <c r="JKU132" s="80"/>
      <c r="JKV132" s="80"/>
      <c r="JKW132" s="80"/>
      <c r="JKX132" s="80"/>
      <c r="JKY132" s="80"/>
      <c r="JKZ132" s="80"/>
      <c r="JLA132" s="80"/>
      <c r="JLB132" s="80"/>
      <c r="JLC132" s="80"/>
      <c r="JLD132" s="80"/>
      <c r="JLE132" s="80"/>
      <c r="JLF132" s="80"/>
      <c r="JLG132" s="80"/>
      <c r="JLH132" s="80"/>
      <c r="JLI132" s="80"/>
      <c r="JLJ132" s="80"/>
      <c r="JLK132" s="80"/>
      <c r="JLL132" s="80"/>
      <c r="JLM132" s="80"/>
      <c r="JLN132" s="80"/>
      <c r="JLO132" s="80"/>
      <c r="JLP132" s="80"/>
      <c r="JLQ132" s="80"/>
      <c r="JLR132" s="80"/>
      <c r="JLS132" s="80"/>
      <c r="JLT132" s="80"/>
      <c r="JLU132" s="80"/>
      <c r="JLV132" s="80"/>
      <c r="JLW132" s="80"/>
      <c r="JLX132" s="80"/>
      <c r="JLY132" s="80"/>
      <c r="JLZ132" s="80"/>
      <c r="JMA132" s="80"/>
      <c r="JMB132" s="80"/>
      <c r="JMC132" s="80"/>
      <c r="JMD132" s="80"/>
      <c r="JME132" s="80"/>
      <c r="JMF132" s="80"/>
      <c r="JMG132" s="80"/>
      <c r="JMH132" s="80"/>
      <c r="JMI132" s="80"/>
      <c r="JMJ132" s="80"/>
      <c r="JMK132" s="80"/>
      <c r="JML132" s="80"/>
      <c r="JMM132" s="80"/>
      <c r="JMN132" s="80"/>
      <c r="JMO132" s="80"/>
      <c r="JMP132" s="80"/>
      <c r="JMQ132" s="80"/>
      <c r="JMR132" s="80"/>
      <c r="JMS132" s="80"/>
      <c r="JMT132" s="80"/>
      <c r="JMU132" s="80"/>
      <c r="JMV132" s="80"/>
      <c r="JMW132" s="80"/>
      <c r="JMX132" s="80"/>
      <c r="JMY132" s="80"/>
      <c r="JMZ132" s="80"/>
      <c r="JNA132" s="80"/>
      <c r="JNB132" s="80"/>
      <c r="JNC132" s="80"/>
      <c r="JND132" s="80"/>
      <c r="JNE132" s="80"/>
      <c r="JNF132" s="80"/>
      <c r="JNG132" s="80"/>
      <c r="JNH132" s="80"/>
      <c r="JNI132" s="80"/>
      <c r="JNJ132" s="80"/>
      <c r="JNK132" s="80"/>
      <c r="JNL132" s="80"/>
      <c r="JNM132" s="80"/>
      <c r="JNN132" s="80"/>
      <c r="JNO132" s="80"/>
      <c r="JNP132" s="80"/>
      <c r="JNQ132" s="80"/>
      <c r="JNR132" s="80"/>
      <c r="JNS132" s="80"/>
      <c r="JNT132" s="80"/>
      <c r="JNU132" s="80"/>
      <c r="JNV132" s="80"/>
      <c r="JNW132" s="80"/>
      <c r="JNX132" s="80"/>
      <c r="JNY132" s="80"/>
      <c r="JNZ132" s="80"/>
      <c r="JOA132" s="80"/>
      <c r="JOB132" s="80"/>
      <c r="JOC132" s="80"/>
      <c r="JOD132" s="80"/>
      <c r="JOE132" s="80"/>
      <c r="JOF132" s="80"/>
      <c r="JOG132" s="80"/>
      <c r="JOH132" s="80"/>
      <c r="JOI132" s="80"/>
      <c r="JOJ132" s="80"/>
      <c r="JOK132" s="80"/>
      <c r="JOL132" s="80"/>
      <c r="JOM132" s="80"/>
      <c r="JON132" s="80"/>
      <c r="JOO132" s="80"/>
      <c r="JOP132" s="80"/>
      <c r="JOQ132" s="80"/>
      <c r="JOR132" s="80"/>
      <c r="JOS132" s="80"/>
      <c r="JOT132" s="80"/>
      <c r="JOU132" s="80"/>
      <c r="JOV132" s="80"/>
      <c r="JOW132" s="80"/>
      <c r="JOX132" s="80"/>
      <c r="JOY132" s="80"/>
      <c r="JOZ132" s="80"/>
      <c r="JPA132" s="80"/>
      <c r="JPB132" s="80"/>
      <c r="JPC132" s="80"/>
      <c r="JPD132" s="80"/>
      <c r="JPE132" s="80"/>
      <c r="JPF132" s="80"/>
      <c r="JPG132" s="80"/>
      <c r="JPH132" s="80"/>
      <c r="JPI132" s="80"/>
      <c r="JPJ132" s="80"/>
      <c r="JPK132" s="80"/>
      <c r="JPL132" s="80"/>
      <c r="JPM132" s="80"/>
      <c r="JPN132" s="80"/>
      <c r="JPO132" s="80"/>
      <c r="JPP132" s="80"/>
      <c r="JPQ132" s="80"/>
      <c r="JPR132" s="80"/>
      <c r="JPS132" s="80"/>
      <c r="JPT132" s="80"/>
      <c r="JPU132" s="80"/>
      <c r="JPV132" s="80"/>
      <c r="JPW132" s="80"/>
      <c r="JPX132" s="80"/>
      <c r="JPY132" s="80"/>
      <c r="JPZ132" s="80"/>
      <c r="JQA132" s="80"/>
      <c r="JQB132" s="80"/>
      <c r="JQC132" s="80"/>
      <c r="JQD132" s="80"/>
      <c r="JQE132" s="80"/>
      <c r="JQF132" s="80"/>
      <c r="JQG132" s="80"/>
      <c r="JQH132" s="80"/>
      <c r="JQI132" s="80"/>
      <c r="JQJ132" s="80"/>
      <c r="JQK132" s="80"/>
      <c r="JQL132" s="80"/>
      <c r="JQM132" s="80"/>
      <c r="JQN132" s="80"/>
      <c r="JQO132" s="80"/>
      <c r="JQP132" s="80"/>
      <c r="JQQ132" s="80"/>
      <c r="JQR132" s="80"/>
      <c r="JQS132" s="80"/>
      <c r="JQT132" s="80"/>
      <c r="JQU132" s="80"/>
      <c r="JQV132" s="80"/>
      <c r="JQW132" s="80"/>
      <c r="JQX132" s="80"/>
      <c r="JQY132" s="80"/>
      <c r="JQZ132" s="80"/>
      <c r="JRA132" s="80"/>
      <c r="JRB132" s="80"/>
      <c r="JRC132" s="80"/>
      <c r="JRD132" s="80"/>
      <c r="JRE132" s="80"/>
      <c r="JRF132" s="80"/>
      <c r="JRG132" s="80"/>
      <c r="JRH132" s="80"/>
      <c r="JRI132" s="80"/>
      <c r="JRJ132" s="80"/>
      <c r="JRK132" s="80"/>
      <c r="JRL132" s="80"/>
      <c r="JRM132" s="80"/>
      <c r="JRN132" s="80"/>
      <c r="JRO132" s="80"/>
      <c r="JRP132" s="80"/>
      <c r="JRQ132" s="80"/>
      <c r="JRR132" s="80"/>
      <c r="JRS132" s="80"/>
      <c r="JRT132" s="80"/>
      <c r="JRU132" s="80"/>
      <c r="JRV132" s="80"/>
      <c r="JRW132" s="80"/>
      <c r="JRX132" s="80"/>
      <c r="JRY132" s="80"/>
      <c r="JRZ132" s="80"/>
      <c r="JSA132" s="80"/>
      <c r="JSB132" s="80"/>
      <c r="JSC132" s="80"/>
      <c r="JSD132" s="80"/>
      <c r="JSE132" s="80"/>
      <c r="JSF132" s="80"/>
      <c r="JSG132" s="80"/>
      <c r="JSH132" s="80"/>
      <c r="JSI132" s="80"/>
      <c r="JSJ132" s="80"/>
      <c r="JSK132" s="80"/>
      <c r="JSL132" s="80"/>
      <c r="JSM132" s="80"/>
      <c r="JSN132" s="80"/>
      <c r="JSO132" s="80"/>
      <c r="JSP132" s="80"/>
      <c r="JSQ132" s="80"/>
      <c r="JSR132" s="80"/>
      <c r="JSS132" s="80"/>
      <c r="JST132" s="80"/>
      <c r="JSU132" s="80"/>
      <c r="JSV132" s="80"/>
      <c r="JSW132" s="80"/>
      <c r="JSX132" s="80"/>
      <c r="JSY132" s="80"/>
      <c r="JSZ132" s="80"/>
      <c r="JTA132" s="80"/>
      <c r="JTB132" s="80"/>
      <c r="JTC132" s="80"/>
      <c r="JTD132" s="80"/>
      <c r="JTE132" s="80"/>
      <c r="JTF132" s="80"/>
      <c r="JTG132" s="80"/>
      <c r="JTH132" s="80"/>
      <c r="JTI132" s="80"/>
      <c r="JTJ132" s="80"/>
      <c r="JTK132" s="80"/>
      <c r="JTL132" s="80"/>
      <c r="JTM132" s="80"/>
      <c r="JTN132" s="80"/>
      <c r="JTO132" s="80"/>
      <c r="JTP132" s="80"/>
      <c r="JTQ132" s="80"/>
      <c r="JTR132" s="80"/>
      <c r="JTS132" s="80"/>
      <c r="JTT132" s="80"/>
      <c r="JTU132" s="80"/>
      <c r="JTV132" s="80"/>
      <c r="JTW132" s="80"/>
      <c r="JTX132" s="80"/>
      <c r="JTY132" s="80"/>
      <c r="JTZ132" s="80"/>
      <c r="JUA132" s="80"/>
      <c r="JUB132" s="80"/>
      <c r="JUC132" s="80"/>
      <c r="JUD132" s="80"/>
      <c r="JUE132" s="80"/>
      <c r="JUF132" s="80"/>
      <c r="JUG132" s="80"/>
      <c r="JUH132" s="80"/>
      <c r="JUI132" s="80"/>
      <c r="JUJ132" s="80"/>
      <c r="JUK132" s="80"/>
      <c r="JUL132" s="80"/>
      <c r="JUM132" s="80"/>
      <c r="JUN132" s="80"/>
      <c r="JUO132" s="80"/>
      <c r="JUP132" s="80"/>
      <c r="JUQ132" s="80"/>
      <c r="JUR132" s="80"/>
      <c r="JUS132" s="80"/>
      <c r="JUT132" s="80"/>
      <c r="JUU132" s="80"/>
      <c r="JUV132" s="80"/>
      <c r="JUW132" s="80"/>
      <c r="JUX132" s="80"/>
      <c r="JUY132" s="80"/>
      <c r="JUZ132" s="80"/>
      <c r="JVA132" s="80"/>
      <c r="JVB132" s="80"/>
      <c r="JVC132" s="80"/>
      <c r="JVD132" s="80"/>
      <c r="JVE132" s="80"/>
      <c r="JVF132" s="80"/>
      <c r="JVG132" s="80"/>
      <c r="JVH132" s="80"/>
      <c r="JVI132" s="80"/>
      <c r="JVJ132" s="80"/>
      <c r="JVK132" s="80"/>
      <c r="JVL132" s="80"/>
      <c r="JVM132" s="80"/>
      <c r="JVN132" s="80"/>
      <c r="JVO132" s="80"/>
      <c r="JVP132" s="80"/>
      <c r="JVQ132" s="80"/>
      <c r="JVR132" s="80"/>
      <c r="JVS132" s="80"/>
      <c r="JVT132" s="80"/>
      <c r="JVU132" s="80"/>
      <c r="JVV132" s="80"/>
      <c r="JVW132" s="80"/>
      <c r="JVX132" s="80"/>
      <c r="JVY132" s="80"/>
      <c r="JVZ132" s="80"/>
      <c r="JWA132" s="80"/>
      <c r="JWB132" s="80"/>
      <c r="JWC132" s="80"/>
      <c r="JWD132" s="80"/>
      <c r="JWE132" s="80"/>
      <c r="JWF132" s="80"/>
      <c r="JWG132" s="80"/>
      <c r="JWH132" s="80"/>
      <c r="JWI132" s="80"/>
      <c r="JWJ132" s="80"/>
      <c r="JWK132" s="80"/>
      <c r="JWL132" s="80"/>
      <c r="JWM132" s="80"/>
      <c r="JWN132" s="80"/>
      <c r="JWO132" s="80"/>
      <c r="JWP132" s="80"/>
      <c r="JWQ132" s="80"/>
      <c r="JWR132" s="80"/>
      <c r="JWS132" s="80"/>
      <c r="JWT132" s="80"/>
      <c r="JWU132" s="80"/>
      <c r="JWV132" s="80"/>
      <c r="JWW132" s="80"/>
      <c r="JWX132" s="80"/>
      <c r="JWY132" s="80"/>
      <c r="JWZ132" s="80"/>
      <c r="JXA132" s="80"/>
      <c r="JXB132" s="80"/>
      <c r="JXC132" s="80"/>
      <c r="JXD132" s="80"/>
      <c r="JXE132" s="80"/>
      <c r="JXF132" s="80"/>
      <c r="JXG132" s="80"/>
      <c r="JXH132" s="80"/>
      <c r="JXI132" s="80"/>
      <c r="JXJ132" s="80"/>
      <c r="JXK132" s="80"/>
      <c r="JXL132" s="80"/>
      <c r="JXM132" s="80"/>
      <c r="JXN132" s="80"/>
      <c r="JXO132" s="80"/>
      <c r="JXP132" s="80"/>
      <c r="JXQ132" s="80"/>
      <c r="JXR132" s="80"/>
      <c r="JXS132" s="80"/>
      <c r="JXT132" s="80"/>
      <c r="JXU132" s="80"/>
      <c r="JXV132" s="80"/>
      <c r="JXW132" s="80"/>
      <c r="JXX132" s="80"/>
      <c r="JXY132" s="80"/>
      <c r="JXZ132" s="80"/>
      <c r="JYA132" s="80"/>
      <c r="JYB132" s="80"/>
      <c r="JYC132" s="80"/>
      <c r="JYD132" s="80"/>
      <c r="JYE132" s="80"/>
      <c r="JYF132" s="80"/>
      <c r="JYG132" s="80"/>
      <c r="JYH132" s="80"/>
      <c r="JYI132" s="80"/>
      <c r="JYJ132" s="80"/>
      <c r="JYK132" s="80"/>
      <c r="JYL132" s="80"/>
      <c r="JYM132" s="80"/>
      <c r="JYN132" s="80"/>
      <c r="JYO132" s="80"/>
      <c r="JYP132" s="80"/>
      <c r="JYQ132" s="80"/>
      <c r="JYR132" s="80"/>
      <c r="JYS132" s="80"/>
      <c r="JYT132" s="80"/>
      <c r="JYU132" s="80"/>
      <c r="JYV132" s="80"/>
      <c r="JYW132" s="80"/>
      <c r="JYX132" s="80"/>
      <c r="JYY132" s="80"/>
      <c r="JYZ132" s="80"/>
      <c r="JZA132" s="80"/>
      <c r="JZB132" s="80"/>
      <c r="JZC132" s="80"/>
      <c r="JZD132" s="80"/>
      <c r="JZE132" s="80"/>
      <c r="JZF132" s="80"/>
      <c r="JZG132" s="80"/>
      <c r="JZH132" s="80"/>
      <c r="JZI132" s="80"/>
      <c r="JZJ132" s="80"/>
      <c r="JZK132" s="80"/>
      <c r="JZL132" s="80"/>
      <c r="JZM132" s="80"/>
      <c r="JZN132" s="80"/>
      <c r="JZO132" s="80"/>
      <c r="JZP132" s="80"/>
      <c r="JZQ132" s="80"/>
      <c r="JZR132" s="80"/>
      <c r="JZS132" s="80"/>
      <c r="JZT132" s="80"/>
      <c r="JZU132" s="80"/>
      <c r="JZV132" s="80"/>
      <c r="JZW132" s="80"/>
      <c r="JZX132" s="80"/>
      <c r="JZY132" s="80"/>
      <c r="JZZ132" s="80"/>
      <c r="KAA132" s="80"/>
      <c r="KAB132" s="80"/>
      <c r="KAC132" s="80"/>
      <c r="KAD132" s="80"/>
      <c r="KAE132" s="80"/>
      <c r="KAF132" s="80"/>
      <c r="KAG132" s="80"/>
      <c r="KAH132" s="80"/>
      <c r="KAI132" s="80"/>
      <c r="KAJ132" s="80"/>
      <c r="KAK132" s="80"/>
      <c r="KAL132" s="80"/>
      <c r="KAM132" s="80"/>
      <c r="KAN132" s="80"/>
      <c r="KAO132" s="80"/>
      <c r="KAP132" s="80"/>
      <c r="KAQ132" s="80"/>
      <c r="KAR132" s="80"/>
      <c r="KAS132" s="80"/>
      <c r="KAT132" s="80"/>
      <c r="KAU132" s="80"/>
      <c r="KAV132" s="80"/>
      <c r="KAW132" s="80"/>
      <c r="KAX132" s="80"/>
      <c r="KAY132" s="80"/>
      <c r="KAZ132" s="80"/>
      <c r="KBA132" s="80"/>
      <c r="KBB132" s="80"/>
      <c r="KBC132" s="80"/>
      <c r="KBD132" s="80"/>
      <c r="KBE132" s="80"/>
      <c r="KBF132" s="80"/>
      <c r="KBG132" s="80"/>
      <c r="KBH132" s="80"/>
      <c r="KBI132" s="80"/>
      <c r="KBJ132" s="80"/>
      <c r="KBK132" s="80"/>
      <c r="KBL132" s="80"/>
      <c r="KBM132" s="80"/>
      <c r="KBN132" s="80"/>
      <c r="KBO132" s="80"/>
      <c r="KBP132" s="80"/>
      <c r="KBQ132" s="80"/>
      <c r="KBR132" s="80"/>
      <c r="KBS132" s="80"/>
      <c r="KBT132" s="80"/>
      <c r="KBU132" s="80"/>
      <c r="KBV132" s="80"/>
      <c r="KBW132" s="80"/>
      <c r="KBX132" s="80"/>
      <c r="KBY132" s="80"/>
      <c r="KBZ132" s="80"/>
      <c r="KCA132" s="80"/>
      <c r="KCB132" s="80"/>
      <c r="KCC132" s="80"/>
      <c r="KCD132" s="80"/>
      <c r="KCE132" s="80"/>
      <c r="KCF132" s="80"/>
      <c r="KCG132" s="80"/>
      <c r="KCH132" s="80"/>
      <c r="KCI132" s="80"/>
      <c r="KCJ132" s="80"/>
      <c r="KCK132" s="80"/>
      <c r="KCL132" s="80"/>
      <c r="KCM132" s="80"/>
      <c r="KCN132" s="80"/>
      <c r="KCO132" s="80"/>
      <c r="KCP132" s="80"/>
      <c r="KCQ132" s="80"/>
      <c r="KCR132" s="80"/>
      <c r="KCS132" s="80"/>
      <c r="KCT132" s="80"/>
      <c r="KCU132" s="80"/>
      <c r="KCV132" s="80"/>
      <c r="KCW132" s="80"/>
      <c r="KCX132" s="80"/>
      <c r="KCY132" s="80"/>
      <c r="KCZ132" s="80"/>
      <c r="KDA132" s="80"/>
      <c r="KDB132" s="80"/>
      <c r="KDC132" s="80"/>
      <c r="KDD132" s="80"/>
      <c r="KDE132" s="80"/>
      <c r="KDF132" s="80"/>
      <c r="KDG132" s="80"/>
      <c r="KDH132" s="80"/>
      <c r="KDI132" s="80"/>
      <c r="KDJ132" s="80"/>
      <c r="KDK132" s="80"/>
      <c r="KDL132" s="80"/>
      <c r="KDM132" s="80"/>
      <c r="KDN132" s="80"/>
      <c r="KDO132" s="80"/>
      <c r="KDP132" s="80"/>
      <c r="KDQ132" s="80"/>
      <c r="KDR132" s="80"/>
      <c r="KDS132" s="80"/>
      <c r="KDT132" s="80"/>
      <c r="KDU132" s="80"/>
      <c r="KDV132" s="80"/>
      <c r="KDW132" s="80"/>
      <c r="KDX132" s="80"/>
      <c r="KDY132" s="80"/>
      <c r="KDZ132" s="80"/>
      <c r="KEA132" s="80"/>
      <c r="KEB132" s="80"/>
      <c r="KEC132" s="80"/>
      <c r="KED132" s="80"/>
      <c r="KEE132" s="80"/>
      <c r="KEF132" s="80"/>
      <c r="KEG132" s="80"/>
      <c r="KEH132" s="80"/>
      <c r="KEI132" s="80"/>
      <c r="KEJ132" s="80"/>
      <c r="KEK132" s="80"/>
      <c r="KEL132" s="80"/>
      <c r="KEM132" s="80"/>
      <c r="KEN132" s="80"/>
      <c r="KEO132" s="80"/>
      <c r="KEP132" s="80"/>
      <c r="KEQ132" s="80"/>
      <c r="KER132" s="80"/>
      <c r="KES132" s="80"/>
      <c r="KET132" s="80"/>
      <c r="KEU132" s="80"/>
      <c r="KEV132" s="80"/>
      <c r="KEW132" s="80"/>
      <c r="KEX132" s="80"/>
      <c r="KEY132" s="80"/>
      <c r="KEZ132" s="80"/>
      <c r="KFA132" s="80"/>
      <c r="KFB132" s="80"/>
      <c r="KFC132" s="80"/>
      <c r="KFD132" s="80"/>
      <c r="KFE132" s="80"/>
      <c r="KFF132" s="80"/>
      <c r="KFG132" s="80"/>
      <c r="KFH132" s="80"/>
      <c r="KFI132" s="80"/>
      <c r="KFJ132" s="80"/>
      <c r="KFK132" s="80"/>
      <c r="KFL132" s="80"/>
      <c r="KFM132" s="80"/>
      <c r="KFN132" s="80"/>
      <c r="KFO132" s="80"/>
      <c r="KFP132" s="80"/>
      <c r="KFQ132" s="80"/>
      <c r="KFR132" s="80"/>
      <c r="KFS132" s="80"/>
      <c r="KFT132" s="80"/>
      <c r="KFU132" s="80"/>
      <c r="KFV132" s="80"/>
      <c r="KFW132" s="80"/>
      <c r="KFX132" s="80"/>
      <c r="KFY132" s="80"/>
      <c r="KFZ132" s="80"/>
      <c r="KGA132" s="80"/>
      <c r="KGB132" s="80"/>
      <c r="KGC132" s="80"/>
      <c r="KGD132" s="80"/>
      <c r="KGE132" s="80"/>
      <c r="KGF132" s="80"/>
      <c r="KGG132" s="80"/>
      <c r="KGH132" s="80"/>
      <c r="KGI132" s="80"/>
      <c r="KGJ132" s="80"/>
      <c r="KGK132" s="80"/>
      <c r="KGL132" s="80"/>
      <c r="KGM132" s="80"/>
      <c r="KGN132" s="80"/>
      <c r="KGO132" s="80"/>
      <c r="KGP132" s="80"/>
      <c r="KGQ132" s="80"/>
      <c r="KGR132" s="80"/>
      <c r="KGS132" s="80"/>
      <c r="KGT132" s="80"/>
      <c r="KGU132" s="80"/>
      <c r="KGV132" s="80"/>
      <c r="KGW132" s="80"/>
      <c r="KGX132" s="80"/>
      <c r="KGY132" s="80"/>
      <c r="KGZ132" s="80"/>
      <c r="KHA132" s="80"/>
      <c r="KHB132" s="80"/>
      <c r="KHC132" s="80"/>
      <c r="KHD132" s="80"/>
      <c r="KHE132" s="80"/>
      <c r="KHF132" s="80"/>
      <c r="KHG132" s="80"/>
      <c r="KHH132" s="80"/>
      <c r="KHI132" s="80"/>
      <c r="KHJ132" s="80"/>
      <c r="KHK132" s="80"/>
      <c r="KHL132" s="80"/>
      <c r="KHM132" s="80"/>
      <c r="KHN132" s="80"/>
      <c r="KHO132" s="80"/>
      <c r="KHP132" s="80"/>
      <c r="KHQ132" s="80"/>
      <c r="KHR132" s="80"/>
      <c r="KHS132" s="80"/>
      <c r="KHT132" s="80"/>
      <c r="KHU132" s="80"/>
      <c r="KHV132" s="80"/>
      <c r="KHW132" s="80"/>
      <c r="KHX132" s="80"/>
      <c r="KHY132" s="80"/>
      <c r="KHZ132" s="80"/>
      <c r="KIA132" s="80"/>
      <c r="KIB132" s="80"/>
      <c r="KIC132" s="80"/>
      <c r="KID132" s="80"/>
      <c r="KIE132" s="80"/>
      <c r="KIF132" s="80"/>
      <c r="KIG132" s="80"/>
      <c r="KIH132" s="80"/>
      <c r="KII132" s="80"/>
      <c r="KIJ132" s="80"/>
      <c r="KIK132" s="80"/>
      <c r="KIL132" s="80"/>
      <c r="KIM132" s="80"/>
      <c r="KIN132" s="80"/>
      <c r="KIO132" s="80"/>
      <c r="KIP132" s="80"/>
      <c r="KIQ132" s="80"/>
      <c r="KIR132" s="80"/>
      <c r="KIS132" s="80"/>
      <c r="KIT132" s="80"/>
      <c r="KIU132" s="80"/>
      <c r="KIV132" s="80"/>
      <c r="KIW132" s="80"/>
      <c r="KIX132" s="80"/>
      <c r="KIY132" s="80"/>
      <c r="KIZ132" s="80"/>
      <c r="KJA132" s="80"/>
      <c r="KJB132" s="80"/>
      <c r="KJC132" s="80"/>
      <c r="KJD132" s="80"/>
      <c r="KJE132" s="80"/>
      <c r="KJF132" s="80"/>
      <c r="KJG132" s="80"/>
      <c r="KJH132" s="80"/>
      <c r="KJI132" s="80"/>
      <c r="KJJ132" s="80"/>
      <c r="KJK132" s="80"/>
      <c r="KJL132" s="80"/>
      <c r="KJM132" s="80"/>
      <c r="KJN132" s="80"/>
      <c r="KJO132" s="80"/>
      <c r="KJP132" s="80"/>
      <c r="KJQ132" s="80"/>
      <c r="KJR132" s="80"/>
      <c r="KJS132" s="80"/>
      <c r="KJT132" s="80"/>
      <c r="KJU132" s="80"/>
      <c r="KJV132" s="80"/>
      <c r="KJW132" s="80"/>
      <c r="KJX132" s="80"/>
      <c r="KJY132" s="80"/>
      <c r="KJZ132" s="80"/>
      <c r="KKA132" s="80"/>
      <c r="KKB132" s="80"/>
      <c r="KKC132" s="80"/>
      <c r="KKD132" s="80"/>
      <c r="KKE132" s="80"/>
      <c r="KKF132" s="80"/>
      <c r="KKG132" s="80"/>
      <c r="KKH132" s="80"/>
      <c r="KKI132" s="80"/>
      <c r="KKJ132" s="80"/>
      <c r="KKK132" s="80"/>
      <c r="KKL132" s="80"/>
      <c r="KKM132" s="80"/>
      <c r="KKN132" s="80"/>
      <c r="KKO132" s="80"/>
      <c r="KKP132" s="80"/>
      <c r="KKQ132" s="80"/>
      <c r="KKR132" s="80"/>
      <c r="KKS132" s="80"/>
      <c r="KKT132" s="80"/>
      <c r="KKU132" s="80"/>
      <c r="KKV132" s="80"/>
      <c r="KKW132" s="80"/>
      <c r="KKX132" s="80"/>
      <c r="KKY132" s="80"/>
      <c r="KKZ132" s="80"/>
      <c r="KLA132" s="80"/>
      <c r="KLB132" s="80"/>
      <c r="KLC132" s="80"/>
      <c r="KLD132" s="80"/>
      <c r="KLE132" s="80"/>
      <c r="KLF132" s="80"/>
      <c r="KLG132" s="80"/>
      <c r="KLH132" s="80"/>
      <c r="KLI132" s="80"/>
      <c r="KLJ132" s="80"/>
      <c r="KLK132" s="80"/>
      <c r="KLL132" s="80"/>
      <c r="KLM132" s="80"/>
      <c r="KLN132" s="80"/>
      <c r="KLO132" s="80"/>
      <c r="KLP132" s="80"/>
      <c r="KLQ132" s="80"/>
      <c r="KLR132" s="80"/>
      <c r="KLS132" s="80"/>
      <c r="KLT132" s="80"/>
      <c r="KLU132" s="80"/>
      <c r="KLV132" s="80"/>
      <c r="KLW132" s="80"/>
      <c r="KLX132" s="80"/>
      <c r="KLY132" s="80"/>
      <c r="KLZ132" s="80"/>
      <c r="KMA132" s="80"/>
      <c r="KMB132" s="80"/>
      <c r="KMC132" s="80"/>
      <c r="KMD132" s="80"/>
      <c r="KME132" s="80"/>
      <c r="KMF132" s="80"/>
      <c r="KMG132" s="80"/>
      <c r="KMH132" s="80"/>
      <c r="KMI132" s="80"/>
      <c r="KMJ132" s="80"/>
      <c r="KMK132" s="80"/>
      <c r="KML132" s="80"/>
      <c r="KMM132" s="80"/>
      <c r="KMN132" s="80"/>
      <c r="KMO132" s="80"/>
      <c r="KMP132" s="80"/>
      <c r="KMQ132" s="80"/>
      <c r="KMR132" s="80"/>
      <c r="KMS132" s="80"/>
      <c r="KMT132" s="80"/>
      <c r="KMU132" s="80"/>
      <c r="KMV132" s="80"/>
      <c r="KMW132" s="80"/>
      <c r="KMX132" s="80"/>
      <c r="KMY132" s="80"/>
      <c r="KMZ132" s="80"/>
      <c r="KNA132" s="80"/>
      <c r="KNB132" s="80"/>
      <c r="KNC132" s="80"/>
      <c r="KND132" s="80"/>
      <c r="KNE132" s="80"/>
      <c r="KNF132" s="80"/>
      <c r="KNG132" s="80"/>
      <c r="KNH132" s="80"/>
      <c r="KNI132" s="80"/>
      <c r="KNJ132" s="80"/>
      <c r="KNK132" s="80"/>
      <c r="KNL132" s="80"/>
      <c r="KNM132" s="80"/>
      <c r="KNN132" s="80"/>
      <c r="KNO132" s="80"/>
      <c r="KNP132" s="80"/>
      <c r="KNQ132" s="80"/>
      <c r="KNR132" s="80"/>
      <c r="KNS132" s="80"/>
      <c r="KNT132" s="80"/>
      <c r="KNU132" s="80"/>
      <c r="KNV132" s="80"/>
      <c r="KNW132" s="80"/>
      <c r="KNX132" s="80"/>
      <c r="KNY132" s="80"/>
      <c r="KNZ132" s="80"/>
      <c r="KOA132" s="80"/>
      <c r="KOB132" s="80"/>
      <c r="KOC132" s="80"/>
      <c r="KOD132" s="80"/>
      <c r="KOE132" s="80"/>
      <c r="KOF132" s="80"/>
      <c r="KOG132" s="80"/>
      <c r="KOH132" s="80"/>
      <c r="KOI132" s="80"/>
      <c r="KOJ132" s="80"/>
      <c r="KOK132" s="80"/>
      <c r="KOL132" s="80"/>
      <c r="KOM132" s="80"/>
      <c r="KON132" s="80"/>
      <c r="KOO132" s="80"/>
      <c r="KOP132" s="80"/>
      <c r="KOQ132" s="80"/>
      <c r="KOR132" s="80"/>
      <c r="KOS132" s="80"/>
      <c r="KOT132" s="80"/>
      <c r="KOU132" s="80"/>
      <c r="KOV132" s="80"/>
      <c r="KOW132" s="80"/>
      <c r="KOX132" s="80"/>
      <c r="KOY132" s="80"/>
      <c r="KOZ132" s="80"/>
      <c r="KPA132" s="80"/>
      <c r="KPB132" s="80"/>
      <c r="KPC132" s="80"/>
      <c r="KPD132" s="80"/>
      <c r="KPE132" s="80"/>
      <c r="KPF132" s="80"/>
      <c r="KPG132" s="80"/>
      <c r="KPH132" s="80"/>
      <c r="KPI132" s="80"/>
      <c r="KPJ132" s="80"/>
      <c r="KPK132" s="80"/>
      <c r="KPL132" s="80"/>
      <c r="KPM132" s="80"/>
      <c r="KPN132" s="80"/>
      <c r="KPO132" s="80"/>
      <c r="KPP132" s="80"/>
      <c r="KPQ132" s="80"/>
      <c r="KPR132" s="80"/>
      <c r="KPS132" s="80"/>
      <c r="KPT132" s="80"/>
      <c r="KPU132" s="80"/>
      <c r="KPV132" s="80"/>
      <c r="KPW132" s="80"/>
      <c r="KPX132" s="80"/>
      <c r="KPY132" s="80"/>
      <c r="KPZ132" s="80"/>
      <c r="KQA132" s="80"/>
      <c r="KQB132" s="80"/>
      <c r="KQC132" s="80"/>
      <c r="KQD132" s="80"/>
      <c r="KQE132" s="80"/>
      <c r="KQF132" s="80"/>
      <c r="KQG132" s="80"/>
      <c r="KQH132" s="80"/>
      <c r="KQI132" s="80"/>
      <c r="KQJ132" s="80"/>
      <c r="KQK132" s="80"/>
      <c r="KQL132" s="80"/>
      <c r="KQM132" s="80"/>
      <c r="KQN132" s="80"/>
      <c r="KQO132" s="80"/>
      <c r="KQP132" s="80"/>
      <c r="KQQ132" s="80"/>
      <c r="KQR132" s="80"/>
      <c r="KQS132" s="80"/>
      <c r="KQT132" s="80"/>
      <c r="KQU132" s="80"/>
      <c r="KQV132" s="80"/>
      <c r="KQW132" s="80"/>
      <c r="KQX132" s="80"/>
      <c r="KQY132" s="80"/>
      <c r="KQZ132" s="80"/>
      <c r="KRA132" s="80"/>
      <c r="KRB132" s="80"/>
      <c r="KRC132" s="80"/>
      <c r="KRD132" s="80"/>
      <c r="KRE132" s="80"/>
      <c r="KRF132" s="80"/>
      <c r="KRG132" s="80"/>
      <c r="KRH132" s="80"/>
      <c r="KRI132" s="80"/>
      <c r="KRJ132" s="80"/>
      <c r="KRK132" s="80"/>
      <c r="KRL132" s="80"/>
      <c r="KRM132" s="80"/>
      <c r="KRN132" s="80"/>
      <c r="KRO132" s="80"/>
      <c r="KRP132" s="80"/>
      <c r="KRQ132" s="80"/>
      <c r="KRR132" s="80"/>
      <c r="KRS132" s="80"/>
      <c r="KRT132" s="80"/>
      <c r="KRU132" s="80"/>
      <c r="KRV132" s="80"/>
      <c r="KRW132" s="80"/>
      <c r="KRX132" s="80"/>
      <c r="KRY132" s="80"/>
      <c r="KRZ132" s="80"/>
      <c r="KSA132" s="80"/>
      <c r="KSB132" s="80"/>
      <c r="KSC132" s="80"/>
      <c r="KSD132" s="80"/>
      <c r="KSE132" s="80"/>
      <c r="KSF132" s="80"/>
      <c r="KSG132" s="80"/>
      <c r="KSH132" s="80"/>
      <c r="KSI132" s="80"/>
      <c r="KSJ132" s="80"/>
      <c r="KSK132" s="80"/>
      <c r="KSL132" s="80"/>
      <c r="KSM132" s="80"/>
      <c r="KSN132" s="80"/>
      <c r="KSO132" s="80"/>
      <c r="KSP132" s="80"/>
      <c r="KSQ132" s="80"/>
      <c r="KSR132" s="80"/>
      <c r="KSS132" s="80"/>
      <c r="KST132" s="80"/>
      <c r="KSU132" s="80"/>
      <c r="KSV132" s="80"/>
      <c r="KSW132" s="80"/>
      <c r="KSX132" s="80"/>
      <c r="KSY132" s="80"/>
      <c r="KSZ132" s="80"/>
      <c r="KTA132" s="80"/>
      <c r="KTB132" s="80"/>
      <c r="KTC132" s="80"/>
      <c r="KTD132" s="80"/>
      <c r="KTE132" s="80"/>
      <c r="KTF132" s="80"/>
      <c r="KTG132" s="80"/>
      <c r="KTH132" s="80"/>
      <c r="KTI132" s="80"/>
      <c r="KTJ132" s="80"/>
      <c r="KTK132" s="80"/>
      <c r="KTL132" s="80"/>
      <c r="KTM132" s="80"/>
      <c r="KTN132" s="80"/>
      <c r="KTO132" s="80"/>
      <c r="KTP132" s="80"/>
      <c r="KTQ132" s="80"/>
      <c r="KTR132" s="80"/>
      <c r="KTS132" s="80"/>
      <c r="KTT132" s="80"/>
      <c r="KTU132" s="80"/>
      <c r="KTV132" s="80"/>
      <c r="KTW132" s="80"/>
      <c r="KTX132" s="80"/>
      <c r="KTY132" s="80"/>
      <c r="KTZ132" s="80"/>
      <c r="KUA132" s="80"/>
      <c r="KUB132" s="80"/>
      <c r="KUC132" s="80"/>
      <c r="KUD132" s="80"/>
      <c r="KUE132" s="80"/>
      <c r="KUF132" s="80"/>
      <c r="KUG132" s="80"/>
      <c r="KUH132" s="80"/>
      <c r="KUI132" s="80"/>
      <c r="KUJ132" s="80"/>
      <c r="KUK132" s="80"/>
      <c r="KUL132" s="80"/>
      <c r="KUM132" s="80"/>
      <c r="KUN132" s="80"/>
      <c r="KUO132" s="80"/>
      <c r="KUP132" s="80"/>
      <c r="KUQ132" s="80"/>
      <c r="KUR132" s="80"/>
      <c r="KUS132" s="80"/>
      <c r="KUT132" s="80"/>
      <c r="KUU132" s="80"/>
      <c r="KUV132" s="80"/>
      <c r="KUW132" s="80"/>
      <c r="KUX132" s="80"/>
      <c r="KUY132" s="80"/>
      <c r="KUZ132" s="80"/>
      <c r="KVA132" s="80"/>
      <c r="KVB132" s="80"/>
      <c r="KVC132" s="80"/>
      <c r="KVD132" s="80"/>
      <c r="KVE132" s="80"/>
      <c r="KVF132" s="80"/>
      <c r="KVG132" s="80"/>
      <c r="KVH132" s="80"/>
      <c r="KVI132" s="80"/>
      <c r="KVJ132" s="80"/>
      <c r="KVK132" s="80"/>
      <c r="KVL132" s="80"/>
      <c r="KVM132" s="80"/>
      <c r="KVN132" s="80"/>
      <c r="KVO132" s="80"/>
      <c r="KVP132" s="80"/>
      <c r="KVQ132" s="80"/>
      <c r="KVR132" s="80"/>
      <c r="KVS132" s="80"/>
      <c r="KVT132" s="80"/>
      <c r="KVU132" s="80"/>
      <c r="KVV132" s="80"/>
      <c r="KVW132" s="80"/>
      <c r="KVX132" s="80"/>
      <c r="KVY132" s="80"/>
      <c r="KVZ132" s="80"/>
      <c r="KWA132" s="80"/>
      <c r="KWB132" s="80"/>
      <c r="KWC132" s="80"/>
      <c r="KWD132" s="80"/>
      <c r="KWE132" s="80"/>
      <c r="KWF132" s="80"/>
      <c r="KWG132" s="80"/>
      <c r="KWH132" s="80"/>
      <c r="KWI132" s="80"/>
      <c r="KWJ132" s="80"/>
      <c r="KWK132" s="80"/>
      <c r="KWL132" s="80"/>
      <c r="KWM132" s="80"/>
      <c r="KWN132" s="80"/>
      <c r="KWO132" s="80"/>
      <c r="KWP132" s="80"/>
      <c r="KWQ132" s="80"/>
      <c r="KWR132" s="80"/>
      <c r="KWS132" s="80"/>
      <c r="KWT132" s="80"/>
      <c r="KWU132" s="80"/>
      <c r="KWV132" s="80"/>
      <c r="KWW132" s="80"/>
      <c r="KWX132" s="80"/>
      <c r="KWY132" s="80"/>
      <c r="KWZ132" s="80"/>
      <c r="KXA132" s="80"/>
      <c r="KXB132" s="80"/>
      <c r="KXC132" s="80"/>
      <c r="KXD132" s="80"/>
      <c r="KXE132" s="80"/>
      <c r="KXF132" s="80"/>
      <c r="KXG132" s="80"/>
      <c r="KXH132" s="80"/>
      <c r="KXI132" s="80"/>
      <c r="KXJ132" s="80"/>
      <c r="KXK132" s="80"/>
      <c r="KXL132" s="80"/>
      <c r="KXM132" s="80"/>
      <c r="KXN132" s="80"/>
      <c r="KXO132" s="80"/>
      <c r="KXP132" s="80"/>
      <c r="KXQ132" s="80"/>
      <c r="KXR132" s="80"/>
      <c r="KXS132" s="80"/>
      <c r="KXT132" s="80"/>
      <c r="KXU132" s="80"/>
      <c r="KXV132" s="80"/>
      <c r="KXW132" s="80"/>
      <c r="KXX132" s="80"/>
      <c r="KXY132" s="80"/>
      <c r="KXZ132" s="80"/>
      <c r="KYA132" s="80"/>
      <c r="KYB132" s="80"/>
      <c r="KYC132" s="80"/>
      <c r="KYD132" s="80"/>
      <c r="KYE132" s="80"/>
      <c r="KYF132" s="80"/>
      <c r="KYG132" s="80"/>
      <c r="KYH132" s="80"/>
      <c r="KYI132" s="80"/>
      <c r="KYJ132" s="80"/>
      <c r="KYK132" s="80"/>
      <c r="KYL132" s="80"/>
      <c r="KYM132" s="80"/>
      <c r="KYN132" s="80"/>
      <c r="KYO132" s="80"/>
      <c r="KYP132" s="80"/>
      <c r="KYQ132" s="80"/>
      <c r="KYR132" s="80"/>
      <c r="KYS132" s="80"/>
      <c r="KYT132" s="80"/>
      <c r="KYU132" s="80"/>
      <c r="KYV132" s="80"/>
      <c r="KYW132" s="80"/>
      <c r="KYX132" s="80"/>
      <c r="KYY132" s="80"/>
      <c r="KYZ132" s="80"/>
      <c r="KZA132" s="80"/>
      <c r="KZB132" s="80"/>
      <c r="KZC132" s="80"/>
      <c r="KZD132" s="80"/>
      <c r="KZE132" s="80"/>
      <c r="KZF132" s="80"/>
      <c r="KZG132" s="80"/>
      <c r="KZH132" s="80"/>
      <c r="KZI132" s="80"/>
      <c r="KZJ132" s="80"/>
      <c r="KZK132" s="80"/>
      <c r="KZL132" s="80"/>
      <c r="KZM132" s="80"/>
      <c r="KZN132" s="80"/>
      <c r="KZO132" s="80"/>
      <c r="KZP132" s="80"/>
      <c r="KZQ132" s="80"/>
      <c r="KZR132" s="80"/>
      <c r="KZS132" s="80"/>
      <c r="KZT132" s="80"/>
      <c r="KZU132" s="80"/>
      <c r="KZV132" s="80"/>
      <c r="KZW132" s="80"/>
      <c r="KZX132" s="80"/>
      <c r="KZY132" s="80"/>
      <c r="KZZ132" s="80"/>
      <c r="LAA132" s="80"/>
      <c r="LAB132" s="80"/>
      <c r="LAC132" s="80"/>
      <c r="LAD132" s="80"/>
      <c r="LAE132" s="80"/>
      <c r="LAF132" s="80"/>
      <c r="LAG132" s="80"/>
      <c r="LAH132" s="80"/>
      <c r="LAI132" s="80"/>
      <c r="LAJ132" s="80"/>
      <c r="LAK132" s="80"/>
      <c r="LAL132" s="80"/>
      <c r="LAM132" s="80"/>
      <c r="LAN132" s="80"/>
      <c r="LAO132" s="80"/>
      <c r="LAP132" s="80"/>
      <c r="LAQ132" s="80"/>
      <c r="LAR132" s="80"/>
      <c r="LAS132" s="80"/>
      <c r="LAT132" s="80"/>
      <c r="LAU132" s="80"/>
      <c r="LAV132" s="80"/>
      <c r="LAW132" s="80"/>
      <c r="LAX132" s="80"/>
      <c r="LAY132" s="80"/>
      <c r="LAZ132" s="80"/>
      <c r="LBA132" s="80"/>
      <c r="LBB132" s="80"/>
      <c r="LBC132" s="80"/>
      <c r="LBD132" s="80"/>
      <c r="LBE132" s="80"/>
      <c r="LBF132" s="80"/>
      <c r="LBG132" s="80"/>
      <c r="LBH132" s="80"/>
      <c r="LBI132" s="80"/>
      <c r="LBJ132" s="80"/>
      <c r="LBK132" s="80"/>
      <c r="LBL132" s="80"/>
      <c r="LBM132" s="80"/>
      <c r="LBN132" s="80"/>
      <c r="LBO132" s="80"/>
      <c r="LBP132" s="80"/>
      <c r="LBQ132" s="80"/>
      <c r="LBR132" s="80"/>
      <c r="LBS132" s="80"/>
      <c r="LBT132" s="80"/>
      <c r="LBU132" s="80"/>
      <c r="LBV132" s="80"/>
      <c r="LBW132" s="80"/>
      <c r="LBX132" s="80"/>
      <c r="LBY132" s="80"/>
      <c r="LBZ132" s="80"/>
      <c r="LCA132" s="80"/>
      <c r="LCB132" s="80"/>
      <c r="LCC132" s="80"/>
      <c r="LCD132" s="80"/>
      <c r="LCE132" s="80"/>
      <c r="LCF132" s="80"/>
      <c r="LCG132" s="80"/>
      <c r="LCH132" s="80"/>
      <c r="LCI132" s="80"/>
      <c r="LCJ132" s="80"/>
      <c r="LCK132" s="80"/>
      <c r="LCL132" s="80"/>
      <c r="LCM132" s="80"/>
      <c r="LCN132" s="80"/>
      <c r="LCO132" s="80"/>
      <c r="LCP132" s="80"/>
      <c r="LCQ132" s="80"/>
      <c r="LCR132" s="80"/>
      <c r="LCS132" s="80"/>
      <c r="LCT132" s="80"/>
      <c r="LCU132" s="80"/>
      <c r="LCV132" s="80"/>
      <c r="LCW132" s="80"/>
      <c r="LCX132" s="80"/>
      <c r="LCY132" s="80"/>
      <c r="LCZ132" s="80"/>
      <c r="LDA132" s="80"/>
      <c r="LDB132" s="80"/>
      <c r="LDC132" s="80"/>
      <c r="LDD132" s="80"/>
      <c r="LDE132" s="80"/>
      <c r="LDF132" s="80"/>
      <c r="LDG132" s="80"/>
      <c r="LDH132" s="80"/>
      <c r="LDI132" s="80"/>
      <c r="LDJ132" s="80"/>
      <c r="LDK132" s="80"/>
      <c r="LDL132" s="80"/>
      <c r="LDM132" s="80"/>
      <c r="LDN132" s="80"/>
      <c r="LDO132" s="80"/>
      <c r="LDP132" s="80"/>
      <c r="LDQ132" s="80"/>
      <c r="LDR132" s="80"/>
      <c r="LDS132" s="80"/>
      <c r="LDT132" s="80"/>
      <c r="LDU132" s="80"/>
      <c r="LDV132" s="80"/>
      <c r="LDW132" s="80"/>
      <c r="LDX132" s="80"/>
      <c r="LDY132" s="80"/>
      <c r="LDZ132" s="80"/>
      <c r="LEA132" s="80"/>
      <c r="LEB132" s="80"/>
      <c r="LEC132" s="80"/>
      <c r="LED132" s="80"/>
      <c r="LEE132" s="80"/>
      <c r="LEF132" s="80"/>
      <c r="LEG132" s="80"/>
      <c r="LEH132" s="80"/>
      <c r="LEI132" s="80"/>
      <c r="LEJ132" s="80"/>
      <c r="LEK132" s="80"/>
      <c r="LEL132" s="80"/>
      <c r="LEM132" s="80"/>
      <c r="LEN132" s="80"/>
      <c r="LEO132" s="80"/>
      <c r="LEP132" s="80"/>
      <c r="LEQ132" s="80"/>
      <c r="LER132" s="80"/>
      <c r="LES132" s="80"/>
      <c r="LET132" s="80"/>
      <c r="LEU132" s="80"/>
      <c r="LEV132" s="80"/>
      <c r="LEW132" s="80"/>
      <c r="LEX132" s="80"/>
      <c r="LEY132" s="80"/>
      <c r="LEZ132" s="80"/>
      <c r="LFA132" s="80"/>
      <c r="LFB132" s="80"/>
      <c r="LFC132" s="80"/>
      <c r="LFD132" s="80"/>
      <c r="LFE132" s="80"/>
      <c r="LFF132" s="80"/>
      <c r="LFG132" s="80"/>
      <c r="LFH132" s="80"/>
      <c r="LFI132" s="80"/>
      <c r="LFJ132" s="80"/>
      <c r="LFK132" s="80"/>
      <c r="LFL132" s="80"/>
      <c r="LFM132" s="80"/>
      <c r="LFN132" s="80"/>
      <c r="LFO132" s="80"/>
      <c r="LFP132" s="80"/>
      <c r="LFQ132" s="80"/>
      <c r="LFR132" s="80"/>
      <c r="LFS132" s="80"/>
      <c r="LFT132" s="80"/>
      <c r="LFU132" s="80"/>
      <c r="LFV132" s="80"/>
      <c r="LFW132" s="80"/>
      <c r="LFX132" s="80"/>
      <c r="LFY132" s="80"/>
      <c r="LFZ132" s="80"/>
      <c r="LGA132" s="80"/>
      <c r="LGB132" s="80"/>
      <c r="LGC132" s="80"/>
      <c r="LGD132" s="80"/>
      <c r="LGE132" s="80"/>
      <c r="LGF132" s="80"/>
      <c r="LGG132" s="80"/>
      <c r="LGH132" s="80"/>
      <c r="LGI132" s="80"/>
      <c r="LGJ132" s="80"/>
      <c r="LGK132" s="80"/>
      <c r="LGL132" s="80"/>
      <c r="LGM132" s="80"/>
      <c r="LGN132" s="80"/>
      <c r="LGO132" s="80"/>
      <c r="LGP132" s="80"/>
      <c r="LGQ132" s="80"/>
      <c r="LGR132" s="80"/>
      <c r="LGS132" s="80"/>
      <c r="LGT132" s="80"/>
      <c r="LGU132" s="80"/>
      <c r="LGV132" s="80"/>
      <c r="LGW132" s="80"/>
      <c r="LGX132" s="80"/>
      <c r="LGY132" s="80"/>
      <c r="LGZ132" s="80"/>
      <c r="LHA132" s="80"/>
      <c r="LHB132" s="80"/>
      <c r="LHC132" s="80"/>
      <c r="LHD132" s="80"/>
      <c r="LHE132" s="80"/>
      <c r="LHF132" s="80"/>
      <c r="LHG132" s="80"/>
      <c r="LHH132" s="80"/>
      <c r="LHI132" s="80"/>
      <c r="LHJ132" s="80"/>
      <c r="LHK132" s="80"/>
      <c r="LHL132" s="80"/>
      <c r="LHM132" s="80"/>
      <c r="LHN132" s="80"/>
      <c r="LHO132" s="80"/>
      <c r="LHP132" s="80"/>
      <c r="LHQ132" s="80"/>
      <c r="LHR132" s="80"/>
      <c r="LHS132" s="80"/>
      <c r="LHT132" s="80"/>
      <c r="LHU132" s="80"/>
      <c r="LHV132" s="80"/>
      <c r="LHW132" s="80"/>
      <c r="LHX132" s="80"/>
      <c r="LHY132" s="80"/>
      <c r="LHZ132" s="80"/>
      <c r="LIA132" s="80"/>
      <c r="LIB132" s="80"/>
      <c r="LIC132" s="80"/>
      <c r="LID132" s="80"/>
      <c r="LIE132" s="80"/>
      <c r="LIF132" s="80"/>
      <c r="LIG132" s="80"/>
      <c r="LIH132" s="80"/>
      <c r="LII132" s="80"/>
      <c r="LIJ132" s="80"/>
      <c r="LIK132" s="80"/>
      <c r="LIL132" s="80"/>
      <c r="LIM132" s="80"/>
      <c r="LIN132" s="80"/>
      <c r="LIO132" s="80"/>
      <c r="LIP132" s="80"/>
      <c r="LIQ132" s="80"/>
      <c r="LIR132" s="80"/>
      <c r="LIS132" s="80"/>
      <c r="LIT132" s="80"/>
      <c r="LIU132" s="80"/>
      <c r="LIV132" s="80"/>
      <c r="LIW132" s="80"/>
      <c r="LIX132" s="80"/>
      <c r="LIY132" s="80"/>
      <c r="LIZ132" s="80"/>
      <c r="LJA132" s="80"/>
      <c r="LJB132" s="80"/>
      <c r="LJC132" s="80"/>
      <c r="LJD132" s="80"/>
      <c r="LJE132" s="80"/>
      <c r="LJF132" s="80"/>
      <c r="LJG132" s="80"/>
      <c r="LJH132" s="80"/>
      <c r="LJI132" s="80"/>
      <c r="LJJ132" s="80"/>
      <c r="LJK132" s="80"/>
      <c r="LJL132" s="80"/>
      <c r="LJM132" s="80"/>
      <c r="LJN132" s="80"/>
      <c r="LJO132" s="80"/>
      <c r="LJP132" s="80"/>
      <c r="LJQ132" s="80"/>
      <c r="LJR132" s="80"/>
      <c r="LJS132" s="80"/>
      <c r="LJT132" s="80"/>
      <c r="LJU132" s="80"/>
      <c r="LJV132" s="80"/>
      <c r="LJW132" s="80"/>
      <c r="LJX132" s="80"/>
      <c r="LJY132" s="80"/>
      <c r="LJZ132" s="80"/>
      <c r="LKA132" s="80"/>
      <c r="LKB132" s="80"/>
      <c r="LKC132" s="80"/>
      <c r="LKD132" s="80"/>
      <c r="LKE132" s="80"/>
      <c r="LKF132" s="80"/>
      <c r="LKG132" s="80"/>
      <c r="LKH132" s="80"/>
      <c r="LKI132" s="80"/>
      <c r="LKJ132" s="80"/>
      <c r="LKK132" s="80"/>
      <c r="LKL132" s="80"/>
      <c r="LKM132" s="80"/>
      <c r="LKN132" s="80"/>
      <c r="LKO132" s="80"/>
      <c r="LKP132" s="80"/>
      <c r="LKQ132" s="80"/>
      <c r="LKR132" s="80"/>
      <c r="LKS132" s="80"/>
      <c r="LKT132" s="80"/>
      <c r="LKU132" s="80"/>
      <c r="LKV132" s="80"/>
      <c r="LKW132" s="80"/>
      <c r="LKX132" s="80"/>
      <c r="LKY132" s="80"/>
      <c r="LKZ132" s="80"/>
      <c r="LLA132" s="80"/>
      <c r="LLB132" s="80"/>
      <c r="LLC132" s="80"/>
      <c r="LLD132" s="80"/>
      <c r="LLE132" s="80"/>
      <c r="LLF132" s="80"/>
      <c r="LLG132" s="80"/>
      <c r="LLH132" s="80"/>
      <c r="LLI132" s="80"/>
      <c r="LLJ132" s="80"/>
      <c r="LLK132" s="80"/>
      <c r="LLL132" s="80"/>
      <c r="LLM132" s="80"/>
      <c r="LLN132" s="80"/>
      <c r="LLO132" s="80"/>
      <c r="LLP132" s="80"/>
      <c r="LLQ132" s="80"/>
      <c r="LLR132" s="80"/>
      <c r="LLS132" s="80"/>
      <c r="LLT132" s="80"/>
      <c r="LLU132" s="80"/>
      <c r="LLV132" s="80"/>
      <c r="LLW132" s="80"/>
      <c r="LLX132" s="80"/>
      <c r="LLY132" s="80"/>
      <c r="LLZ132" s="80"/>
      <c r="LMA132" s="80"/>
      <c r="LMB132" s="80"/>
      <c r="LMC132" s="80"/>
      <c r="LMD132" s="80"/>
      <c r="LME132" s="80"/>
      <c r="LMF132" s="80"/>
      <c r="LMG132" s="80"/>
      <c r="LMH132" s="80"/>
      <c r="LMI132" s="80"/>
      <c r="LMJ132" s="80"/>
      <c r="LMK132" s="80"/>
      <c r="LML132" s="80"/>
      <c r="LMM132" s="80"/>
      <c r="LMN132" s="80"/>
      <c r="LMO132" s="80"/>
      <c r="LMP132" s="80"/>
      <c r="LMQ132" s="80"/>
      <c r="LMR132" s="80"/>
      <c r="LMS132" s="80"/>
      <c r="LMT132" s="80"/>
      <c r="LMU132" s="80"/>
      <c r="LMV132" s="80"/>
      <c r="LMW132" s="80"/>
      <c r="LMX132" s="80"/>
      <c r="LMY132" s="80"/>
      <c r="LMZ132" s="80"/>
      <c r="LNA132" s="80"/>
      <c r="LNB132" s="80"/>
      <c r="LNC132" s="80"/>
      <c r="LND132" s="80"/>
      <c r="LNE132" s="80"/>
      <c r="LNF132" s="80"/>
      <c r="LNG132" s="80"/>
      <c r="LNH132" s="80"/>
      <c r="LNI132" s="80"/>
      <c r="LNJ132" s="80"/>
      <c r="LNK132" s="80"/>
      <c r="LNL132" s="80"/>
      <c r="LNM132" s="80"/>
      <c r="LNN132" s="80"/>
      <c r="LNO132" s="80"/>
      <c r="LNP132" s="80"/>
      <c r="LNQ132" s="80"/>
      <c r="LNR132" s="80"/>
      <c r="LNS132" s="80"/>
      <c r="LNT132" s="80"/>
      <c r="LNU132" s="80"/>
      <c r="LNV132" s="80"/>
      <c r="LNW132" s="80"/>
      <c r="LNX132" s="80"/>
      <c r="LNY132" s="80"/>
      <c r="LNZ132" s="80"/>
      <c r="LOA132" s="80"/>
      <c r="LOB132" s="80"/>
      <c r="LOC132" s="80"/>
      <c r="LOD132" s="80"/>
      <c r="LOE132" s="80"/>
      <c r="LOF132" s="80"/>
      <c r="LOG132" s="80"/>
      <c r="LOH132" s="80"/>
      <c r="LOI132" s="80"/>
      <c r="LOJ132" s="80"/>
      <c r="LOK132" s="80"/>
      <c r="LOL132" s="80"/>
      <c r="LOM132" s="80"/>
      <c r="LON132" s="80"/>
      <c r="LOO132" s="80"/>
      <c r="LOP132" s="80"/>
      <c r="LOQ132" s="80"/>
      <c r="LOR132" s="80"/>
      <c r="LOS132" s="80"/>
      <c r="LOT132" s="80"/>
      <c r="LOU132" s="80"/>
      <c r="LOV132" s="80"/>
      <c r="LOW132" s="80"/>
      <c r="LOX132" s="80"/>
      <c r="LOY132" s="80"/>
      <c r="LOZ132" s="80"/>
      <c r="LPA132" s="80"/>
      <c r="LPB132" s="80"/>
      <c r="LPC132" s="80"/>
      <c r="LPD132" s="80"/>
      <c r="LPE132" s="80"/>
      <c r="LPF132" s="80"/>
      <c r="LPG132" s="80"/>
      <c r="LPH132" s="80"/>
      <c r="LPI132" s="80"/>
      <c r="LPJ132" s="80"/>
      <c r="LPK132" s="80"/>
      <c r="LPL132" s="80"/>
      <c r="LPM132" s="80"/>
      <c r="LPN132" s="80"/>
      <c r="LPO132" s="80"/>
      <c r="LPP132" s="80"/>
      <c r="LPQ132" s="80"/>
      <c r="LPR132" s="80"/>
      <c r="LPS132" s="80"/>
      <c r="LPT132" s="80"/>
      <c r="LPU132" s="80"/>
      <c r="LPV132" s="80"/>
      <c r="LPW132" s="80"/>
      <c r="LPX132" s="80"/>
      <c r="LPY132" s="80"/>
      <c r="LPZ132" s="80"/>
      <c r="LQA132" s="80"/>
      <c r="LQB132" s="80"/>
      <c r="LQC132" s="80"/>
      <c r="LQD132" s="80"/>
      <c r="LQE132" s="80"/>
      <c r="LQF132" s="80"/>
      <c r="LQG132" s="80"/>
      <c r="LQH132" s="80"/>
      <c r="LQI132" s="80"/>
      <c r="LQJ132" s="80"/>
      <c r="LQK132" s="80"/>
      <c r="LQL132" s="80"/>
      <c r="LQM132" s="80"/>
      <c r="LQN132" s="80"/>
      <c r="LQO132" s="80"/>
      <c r="LQP132" s="80"/>
      <c r="LQQ132" s="80"/>
      <c r="LQR132" s="80"/>
      <c r="LQS132" s="80"/>
      <c r="LQT132" s="80"/>
      <c r="LQU132" s="80"/>
      <c r="LQV132" s="80"/>
      <c r="LQW132" s="80"/>
      <c r="LQX132" s="80"/>
      <c r="LQY132" s="80"/>
      <c r="LQZ132" s="80"/>
      <c r="LRA132" s="80"/>
      <c r="LRB132" s="80"/>
      <c r="LRC132" s="80"/>
      <c r="LRD132" s="80"/>
      <c r="LRE132" s="80"/>
      <c r="LRF132" s="80"/>
      <c r="LRG132" s="80"/>
      <c r="LRH132" s="80"/>
      <c r="LRI132" s="80"/>
      <c r="LRJ132" s="80"/>
      <c r="LRK132" s="80"/>
      <c r="LRL132" s="80"/>
      <c r="LRM132" s="80"/>
      <c r="LRN132" s="80"/>
      <c r="LRO132" s="80"/>
      <c r="LRP132" s="80"/>
      <c r="LRQ132" s="80"/>
      <c r="LRR132" s="80"/>
      <c r="LRS132" s="80"/>
      <c r="LRT132" s="80"/>
      <c r="LRU132" s="80"/>
      <c r="LRV132" s="80"/>
      <c r="LRW132" s="80"/>
      <c r="LRX132" s="80"/>
      <c r="LRY132" s="80"/>
      <c r="LRZ132" s="80"/>
      <c r="LSA132" s="80"/>
      <c r="LSB132" s="80"/>
      <c r="LSC132" s="80"/>
      <c r="LSD132" s="80"/>
      <c r="LSE132" s="80"/>
      <c r="LSF132" s="80"/>
      <c r="LSG132" s="80"/>
      <c r="LSH132" s="80"/>
      <c r="LSI132" s="80"/>
      <c r="LSJ132" s="80"/>
      <c r="LSK132" s="80"/>
      <c r="LSL132" s="80"/>
      <c r="LSM132" s="80"/>
      <c r="LSN132" s="80"/>
      <c r="LSO132" s="80"/>
      <c r="LSP132" s="80"/>
      <c r="LSQ132" s="80"/>
      <c r="LSR132" s="80"/>
      <c r="LSS132" s="80"/>
      <c r="LST132" s="80"/>
      <c r="LSU132" s="80"/>
      <c r="LSV132" s="80"/>
      <c r="LSW132" s="80"/>
      <c r="LSX132" s="80"/>
      <c r="LSY132" s="80"/>
      <c r="LSZ132" s="80"/>
      <c r="LTA132" s="80"/>
      <c r="LTB132" s="80"/>
      <c r="LTC132" s="80"/>
      <c r="LTD132" s="80"/>
      <c r="LTE132" s="80"/>
      <c r="LTF132" s="80"/>
      <c r="LTG132" s="80"/>
      <c r="LTH132" s="80"/>
      <c r="LTI132" s="80"/>
      <c r="LTJ132" s="80"/>
      <c r="LTK132" s="80"/>
      <c r="LTL132" s="80"/>
      <c r="LTM132" s="80"/>
      <c r="LTN132" s="80"/>
      <c r="LTO132" s="80"/>
      <c r="LTP132" s="80"/>
      <c r="LTQ132" s="80"/>
      <c r="LTR132" s="80"/>
      <c r="LTS132" s="80"/>
      <c r="LTT132" s="80"/>
      <c r="LTU132" s="80"/>
      <c r="LTV132" s="80"/>
      <c r="LTW132" s="80"/>
      <c r="LTX132" s="80"/>
      <c r="LTY132" s="80"/>
      <c r="LTZ132" s="80"/>
      <c r="LUA132" s="80"/>
      <c r="LUB132" s="80"/>
      <c r="LUC132" s="80"/>
      <c r="LUD132" s="80"/>
      <c r="LUE132" s="80"/>
      <c r="LUF132" s="80"/>
      <c r="LUG132" s="80"/>
      <c r="LUH132" s="80"/>
      <c r="LUI132" s="80"/>
      <c r="LUJ132" s="80"/>
      <c r="LUK132" s="80"/>
      <c r="LUL132" s="80"/>
      <c r="LUM132" s="80"/>
      <c r="LUN132" s="80"/>
      <c r="LUO132" s="80"/>
      <c r="LUP132" s="80"/>
      <c r="LUQ132" s="80"/>
      <c r="LUR132" s="80"/>
      <c r="LUS132" s="80"/>
      <c r="LUT132" s="80"/>
      <c r="LUU132" s="80"/>
      <c r="LUV132" s="80"/>
      <c r="LUW132" s="80"/>
      <c r="LUX132" s="80"/>
      <c r="LUY132" s="80"/>
      <c r="LUZ132" s="80"/>
      <c r="LVA132" s="80"/>
      <c r="LVB132" s="80"/>
      <c r="LVC132" s="80"/>
      <c r="LVD132" s="80"/>
      <c r="LVE132" s="80"/>
      <c r="LVF132" s="80"/>
      <c r="LVG132" s="80"/>
      <c r="LVH132" s="80"/>
      <c r="LVI132" s="80"/>
      <c r="LVJ132" s="80"/>
      <c r="LVK132" s="80"/>
      <c r="LVL132" s="80"/>
      <c r="LVM132" s="80"/>
      <c r="LVN132" s="80"/>
      <c r="LVO132" s="80"/>
      <c r="LVP132" s="80"/>
      <c r="LVQ132" s="80"/>
      <c r="LVR132" s="80"/>
      <c r="LVS132" s="80"/>
      <c r="LVT132" s="80"/>
      <c r="LVU132" s="80"/>
      <c r="LVV132" s="80"/>
      <c r="LVW132" s="80"/>
      <c r="LVX132" s="80"/>
      <c r="LVY132" s="80"/>
      <c r="LVZ132" s="80"/>
      <c r="LWA132" s="80"/>
      <c r="LWB132" s="80"/>
      <c r="LWC132" s="80"/>
      <c r="LWD132" s="80"/>
      <c r="LWE132" s="80"/>
      <c r="LWF132" s="80"/>
      <c r="LWG132" s="80"/>
      <c r="LWH132" s="80"/>
      <c r="LWI132" s="80"/>
      <c r="LWJ132" s="80"/>
      <c r="LWK132" s="80"/>
      <c r="LWL132" s="80"/>
      <c r="LWM132" s="80"/>
      <c r="LWN132" s="80"/>
      <c r="LWO132" s="80"/>
      <c r="LWP132" s="80"/>
      <c r="LWQ132" s="80"/>
      <c r="LWR132" s="80"/>
      <c r="LWS132" s="80"/>
      <c r="LWT132" s="80"/>
      <c r="LWU132" s="80"/>
      <c r="LWV132" s="80"/>
      <c r="LWW132" s="80"/>
      <c r="LWX132" s="80"/>
      <c r="LWY132" s="80"/>
      <c r="LWZ132" s="80"/>
      <c r="LXA132" s="80"/>
      <c r="LXB132" s="80"/>
      <c r="LXC132" s="80"/>
      <c r="LXD132" s="80"/>
      <c r="LXE132" s="80"/>
      <c r="LXF132" s="80"/>
      <c r="LXG132" s="80"/>
      <c r="LXH132" s="80"/>
      <c r="LXI132" s="80"/>
      <c r="LXJ132" s="80"/>
      <c r="LXK132" s="80"/>
      <c r="LXL132" s="80"/>
      <c r="LXM132" s="80"/>
      <c r="LXN132" s="80"/>
      <c r="LXO132" s="80"/>
      <c r="LXP132" s="80"/>
      <c r="LXQ132" s="80"/>
      <c r="LXR132" s="80"/>
      <c r="LXS132" s="80"/>
      <c r="LXT132" s="80"/>
      <c r="LXU132" s="80"/>
      <c r="LXV132" s="80"/>
      <c r="LXW132" s="80"/>
      <c r="LXX132" s="80"/>
      <c r="LXY132" s="80"/>
      <c r="LXZ132" s="80"/>
      <c r="LYA132" s="80"/>
      <c r="LYB132" s="80"/>
      <c r="LYC132" s="80"/>
      <c r="LYD132" s="80"/>
      <c r="LYE132" s="80"/>
      <c r="LYF132" s="80"/>
      <c r="LYG132" s="80"/>
      <c r="LYH132" s="80"/>
      <c r="LYI132" s="80"/>
      <c r="LYJ132" s="80"/>
      <c r="LYK132" s="80"/>
      <c r="LYL132" s="80"/>
      <c r="LYM132" s="80"/>
      <c r="LYN132" s="80"/>
      <c r="LYO132" s="80"/>
      <c r="LYP132" s="80"/>
      <c r="LYQ132" s="80"/>
      <c r="LYR132" s="80"/>
      <c r="LYS132" s="80"/>
      <c r="LYT132" s="80"/>
      <c r="LYU132" s="80"/>
      <c r="LYV132" s="80"/>
      <c r="LYW132" s="80"/>
      <c r="LYX132" s="80"/>
      <c r="LYY132" s="80"/>
      <c r="LYZ132" s="80"/>
      <c r="LZA132" s="80"/>
      <c r="LZB132" s="80"/>
      <c r="LZC132" s="80"/>
      <c r="LZD132" s="80"/>
      <c r="LZE132" s="80"/>
      <c r="LZF132" s="80"/>
      <c r="LZG132" s="80"/>
      <c r="LZH132" s="80"/>
      <c r="LZI132" s="80"/>
      <c r="LZJ132" s="80"/>
      <c r="LZK132" s="80"/>
      <c r="LZL132" s="80"/>
      <c r="LZM132" s="80"/>
      <c r="LZN132" s="80"/>
      <c r="LZO132" s="80"/>
      <c r="LZP132" s="80"/>
      <c r="LZQ132" s="80"/>
      <c r="LZR132" s="80"/>
      <c r="LZS132" s="80"/>
      <c r="LZT132" s="80"/>
      <c r="LZU132" s="80"/>
      <c r="LZV132" s="80"/>
      <c r="LZW132" s="80"/>
      <c r="LZX132" s="80"/>
      <c r="LZY132" s="80"/>
      <c r="LZZ132" s="80"/>
      <c r="MAA132" s="80"/>
      <c r="MAB132" s="80"/>
      <c r="MAC132" s="80"/>
      <c r="MAD132" s="80"/>
      <c r="MAE132" s="80"/>
      <c r="MAF132" s="80"/>
      <c r="MAG132" s="80"/>
      <c r="MAH132" s="80"/>
      <c r="MAI132" s="80"/>
      <c r="MAJ132" s="80"/>
      <c r="MAK132" s="80"/>
      <c r="MAL132" s="80"/>
      <c r="MAM132" s="80"/>
      <c r="MAN132" s="80"/>
      <c r="MAO132" s="80"/>
      <c r="MAP132" s="80"/>
      <c r="MAQ132" s="80"/>
      <c r="MAR132" s="80"/>
      <c r="MAS132" s="80"/>
      <c r="MAT132" s="80"/>
      <c r="MAU132" s="80"/>
      <c r="MAV132" s="80"/>
      <c r="MAW132" s="80"/>
      <c r="MAX132" s="80"/>
      <c r="MAY132" s="80"/>
      <c r="MAZ132" s="80"/>
      <c r="MBA132" s="80"/>
      <c r="MBB132" s="80"/>
      <c r="MBC132" s="80"/>
      <c r="MBD132" s="80"/>
      <c r="MBE132" s="80"/>
      <c r="MBF132" s="80"/>
      <c r="MBG132" s="80"/>
      <c r="MBH132" s="80"/>
      <c r="MBI132" s="80"/>
      <c r="MBJ132" s="80"/>
      <c r="MBK132" s="80"/>
      <c r="MBL132" s="80"/>
      <c r="MBM132" s="80"/>
      <c r="MBN132" s="80"/>
      <c r="MBO132" s="80"/>
      <c r="MBP132" s="80"/>
      <c r="MBQ132" s="80"/>
      <c r="MBR132" s="80"/>
      <c r="MBS132" s="80"/>
      <c r="MBT132" s="80"/>
      <c r="MBU132" s="80"/>
      <c r="MBV132" s="80"/>
      <c r="MBW132" s="80"/>
      <c r="MBX132" s="80"/>
      <c r="MBY132" s="80"/>
      <c r="MBZ132" s="80"/>
      <c r="MCA132" s="80"/>
      <c r="MCB132" s="80"/>
      <c r="MCC132" s="80"/>
      <c r="MCD132" s="80"/>
      <c r="MCE132" s="80"/>
      <c r="MCF132" s="80"/>
      <c r="MCG132" s="80"/>
      <c r="MCH132" s="80"/>
      <c r="MCI132" s="80"/>
      <c r="MCJ132" s="80"/>
      <c r="MCK132" s="80"/>
      <c r="MCL132" s="80"/>
      <c r="MCM132" s="80"/>
      <c r="MCN132" s="80"/>
      <c r="MCO132" s="80"/>
      <c r="MCP132" s="80"/>
      <c r="MCQ132" s="80"/>
      <c r="MCR132" s="80"/>
      <c r="MCS132" s="80"/>
      <c r="MCT132" s="80"/>
      <c r="MCU132" s="80"/>
      <c r="MCV132" s="80"/>
      <c r="MCW132" s="80"/>
      <c r="MCX132" s="80"/>
      <c r="MCY132" s="80"/>
      <c r="MCZ132" s="80"/>
      <c r="MDA132" s="80"/>
      <c r="MDB132" s="80"/>
      <c r="MDC132" s="80"/>
      <c r="MDD132" s="80"/>
      <c r="MDE132" s="80"/>
      <c r="MDF132" s="80"/>
      <c r="MDG132" s="80"/>
      <c r="MDH132" s="80"/>
      <c r="MDI132" s="80"/>
      <c r="MDJ132" s="80"/>
      <c r="MDK132" s="80"/>
      <c r="MDL132" s="80"/>
      <c r="MDM132" s="80"/>
      <c r="MDN132" s="80"/>
      <c r="MDO132" s="80"/>
      <c r="MDP132" s="80"/>
      <c r="MDQ132" s="80"/>
      <c r="MDR132" s="80"/>
      <c r="MDS132" s="80"/>
      <c r="MDT132" s="80"/>
      <c r="MDU132" s="80"/>
      <c r="MDV132" s="80"/>
      <c r="MDW132" s="80"/>
      <c r="MDX132" s="80"/>
      <c r="MDY132" s="80"/>
      <c r="MDZ132" s="80"/>
      <c r="MEA132" s="80"/>
      <c r="MEB132" s="80"/>
      <c r="MEC132" s="80"/>
      <c r="MED132" s="80"/>
      <c r="MEE132" s="80"/>
      <c r="MEF132" s="80"/>
      <c r="MEG132" s="80"/>
      <c r="MEH132" s="80"/>
      <c r="MEI132" s="80"/>
      <c r="MEJ132" s="80"/>
      <c r="MEK132" s="80"/>
      <c r="MEL132" s="80"/>
      <c r="MEM132" s="80"/>
      <c r="MEN132" s="80"/>
      <c r="MEO132" s="80"/>
      <c r="MEP132" s="80"/>
      <c r="MEQ132" s="80"/>
      <c r="MER132" s="80"/>
      <c r="MES132" s="80"/>
      <c r="MET132" s="80"/>
      <c r="MEU132" s="80"/>
      <c r="MEV132" s="80"/>
      <c r="MEW132" s="80"/>
      <c r="MEX132" s="80"/>
      <c r="MEY132" s="80"/>
      <c r="MEZ132" s="80"/>
      <c r="MFA132" s="80"/>
      <c r="MFB132" s="80"/>
      <c r="MFC132" s="80"/>
      <c r="MFD132" s="80"/>
      <c r="MFE132" s="80"/>
      <c r="MFF132" s="80"/>
      <c r="MFG132" s="80"/>
      <c r="MFH132" s="80"/>
      <c r="MFI132" s="80"/>
      <c r="MFJ132" s="80"/>
      <c r="MFK132" s="80"/>
      <c r="MFL132" s="80"/>
      <c r="MFM132" s="80"/>
      <c r="MFN132" s="80"/>
      <c r="MFO132" s="80"/>
      <c r="MFP132" s="80"/>
      <c r="MFQ132" s="80"/>
      <c r="MFR132" s="80"/>
      <c r="MFS132" s="80"/>
      <c r="MFT132" s="80"/>
      <c r="MFU132" s="80"/>
      <c r="MFV132" s="80"/>
      <c r="MFW132" s="80"/>
      <c r="MFX132" s="80"/>
      <c r="MFY132" s="80"/>
      <c r="MFZ132" s="80"/>
      <c r="MGA132" s="80"/>
      <c r="MGB132" s="80"/>
      <c r="MGC132" s="80"/>
      <c r="MGD132" s="80"/>
      <c r="MGE132" s="80"/>
      <c r="MGF132" s="80"/>
      <c r="MGG132" s="80"/>
      <c r="MGH132" s="80"/>
      <c r="MGI132" s="80"/>
      <c r="MGJ132" s="80"/>
      <c r="MGK132" s="80"/>
      <c r="MGL132" s="80"/>
      <c r="MGM132" s="80"/>
      <c r="MGN132" s="80"/>
      <c r="MGO132" s="80"/>
      <c r="MGP132" s="80"/>
      <c r="MGQ132" s="80"/>
      <c r="MGR132" s="80"/>
      <c r="MGS132" s="80"/>
      <c r="MGT132" s="80"/>
      <c r="MGU132" s="80"/>
      <c r="MGV132" s="80"/>
      <c r="MGW132" s="80"/>
      <c r="MGX132" s="80"/>
      <c r="MGY132" s="80"/>
      <c r="MGZ132" s="80"/>
      <c r="MHA132" s="80"/>
      <c r="MHB132" s="80"/>
      <c r="MHC132" s="80"/>
      <c r="MHD132" s="80"/>
      <c r="MHE132" s="80"/>
      <c r="MHF132" s="80"/>
      <c r="MHG132" s="80"/>
      <c r="MHH132" s="80"/>
      <c r="MHI132" s="80"/>
      <c r="MHJ132" s="80"/>
      <c r="MHK132" s="80"/>
      <c r="MHL132" s="80"/>
      <c r="MHM132" s="80"/>
      <c r="MHN132" s="80"/>
      <c r="MHO132" s="80"/>
      <c r="MHP132" s="80"/>
      <c r="MHQ132" s="80"/>
      <c r="MHR132" s="80"/>
      <c r="MHS132" s="80"/>
      <c r="MHT132" s="80"/>
      <c r="MHU132" s="80"/>
      <c r="MHV132" s="80"/>
      <c r="MHW132" s="80"/>
      <c r="MHX132" s="80"/>
      <c r="MHY132" s="80"/>
      <c r="MHZ132" s="80"/>
      <c r="MIA132" s="80"/>
      <c r="MIB132" s="80"/>
      <c r="MIC132" s="80"/>
      <c r="MID132" s="80"/>
      <c r="MIE132" s="80"/>
      <c r="MIF132" s="80"/>
      <c r="MIG132" s="80"/>
      <c r="MIH132" s="80"/>
      <c r="MII132" s="80"/>
      <c r="MIJ132" s="80"/>
      <c r="MIK132" s="80"/>
      <c r="MIL132" s="80"/>
      <c r="MIM132" s="80"/>
      <c r="MIN132" s="80"/>
      <c r="MIO132" s="80"/>
      <c r="MIP132" s="80"/>
      <c r="MIQ132" s="80"/>
      <c r="MIR132" s="80"/>
      <c r="MIS132" s="80"/>
      <c r="MIT132" s="80"/>
      <c r="MIU132" s="80"/>
      <c r="MIV132" s="80"/>
      <c r="MIW132" s="80"/>
      <c r="MIX132" s="80"/>
      <c r="MIY132" s="80"/>
      <c r="MIZ132" s="80"/>
      <c r="MJA132" s="80"/>
      <c r="MJB132" s="80"/>
      <c r="MJC132" s="80"/>
      <c r="MJD132" s="80"/>
      <c r="MJE132" s="80"/>
      <c r="MJF132" s="80"/>
      <c r="MJG132" s="80"/>
      <c r="MJH132" s="80"/>
      <c r="MJI132" s="80"/>
      <c r="MJJ132" s="80"/>
      <c r="MJK132" s="80"/>
      <c r="MJL132" s="80"/>
      <c r="MJM132" s="80"/>
      <c r="MJN132" s="80"/>
      <c r="MJO132" s="80"/>
      <c r="MJP132" s="80"/>
      <c r="MJQ132" s="80"/>
      <c r="MJR132" s="80"/>
      <c r="MJS132" s="80"/>
      <c r="MJT132" s="80"/>
      <c r="MJU132" s="80"/>
      <c r="MJV132" s="80"/>
      <c r="MJW132" s="80"/>
      <c r="MJX132" s="80"/>
      <c r="MJY132" s="80"/>
      <c r="MJZ132" s="80"/>
      <c r="MKA132" s="80"/>
      <c r="MKB132" s="80"/>
      <c r="MKC132" s="80"/>
      <c r="MKD132" s="80"/>
      <c r="MKE132" s="80"/>
      <c r="MKF132" s="80"/>
      <c r="MKG132" s="80"/>
      <c r="MKH132" s="80"/>
      <c r="MKI132" s="80"/>
      <c r="MKJ132" s="80"/>
      <c r="MKK132" s="80"/>
      <c r="MKL132" s="80"/>
      <c r="MKM132" s="80"/>
      <c r="MKN132" s="80"/>
      <c r="MKO132" s="80"/>
      <c r="MKP132" s="80"/>
      <c r="MKQ132" s="80"/>
      <c r="MKR132" s="80"/>
      <c r="MKS132" s="80"/>
      <c r="MKT132" s="80"/>
      <c r="MKU132" s="80"/>
      <c r="MKV132" s="80"/>
      <c r="MKW132" s="80"/>
      <c r="MKX132" s="80"/>
      <c r="MKY132" s="80"/>
      <c r="MKZ132" s="80"/>
      <c r="MLA132" s="80"/>
      <c r="MLB132" s="80"/>
      <c r="MLC132" s="80"/>
      <c r="MLD132" s="80"/>
      <c r="MLE132" s="80"/>
      <c r="MLF132" s="80"/>
      <c r="MLG132" s="80"/>
      <c r="MLH132" s="80"/>
      <c r="MLI132" s="80"/>
      <c r="MLJ132" s="80"/>
      <c r="MLK132" s="80"/>
      <c r="MLL132" s="80"/>
      <c r="MLM132" s="80"/>
      <c r="MLN132" s="80"/>
      <c r="MLO132" s="80"/>
      <c r="MLP132" s="80"/>
      <c r="MLQ132" s="80"/>
      <c r="MLR132" s="80"/>
      <c r="MLS132" s="80"/>
      <c r="MLT132" s="80"/>
      <c r="MLU132" s="80"/>
      <c r="MLV132" s="80"/>
      <c r="MLW132" s="80"/>
      <c r="MLX132" s="80"/>
      <c r="MLY132" s="80"/>
      <c r="MLZ132" s="80"/>
      <c r="MMA132" s="80"/>
      <c r="MMB132" s="80"/>
      <c r="MMC132" s="80"/>
      <c r="MMD132" s="80"/>
      <c r="MME132" s="80"/>
      <c r="MMF132" s="80"/>
      <c r="MMG132" s="80"/>
      <c r="MMH132" s="80"/>
      <c r="MMI132" s="80"/>
      <c r="MMJ132" s="80"/>
      <c r="MMK132" s="80"/>
      <c r="MML132" s="80"/>
      <c r="MMM132" s="80"/>
      <c r="MMN132" s="80"/>
      <c r="MMO132" s="80"/>
      <c r="MMP132" s="80"/>
      <c r="MMQ132" s="80"/>
      <c r="MMR132" s="80"/>
      <c r="MMS132" s="80"/>
      <c r="MMT132" s="80"/>
      <c r="MMU132" s="80"/>
      <c r="MMV132" s="80"/>
      <c r="MMW132" s="80"/>
      <c r="MMX132" s="80"/>
      <c r="MMY132" s="80"/>
      <c r="MMZ132" s="80"/>
      <c r="MNA132" s="80"/>
      <c r="MNB132" s="80"/>
      <c r="MNC132" s="80"/>
      <c r="MND132" s="80"/>
      <c r="MNE132" s="80"/>
      <c r="MNF132" s="80"/>
      <c r="MNG132" s="80"/>
      <c r="MNH132" s="80"/>
      <c r="MNI132" s="80"/>
      <c r="MNJ132" s="80"/>
      <c r="MNK132" s="80"/>
      <c r="MNL132" s="80"/>
      <c r="MNM132" s="80"/>
      <c r="MNN132" s="80"/>
      <c r="MNO132" s="80"/>
      <c r="MNP132" s="80"/>
      <c r="MNQ132" s="80"/>
      <c r="MNR132" s="80"/>
      <c r="MNS132" s="80"/>
      <c r="MNT132" s="80"/>
      <c r="MNU132" s="80"/>
      <c r="MNV132" s="80"/>
      <c r="MNW132" s="80"/>
      <c r="MNX132" s="80"/>
      <c r="MNY132" s="80"/>
      <c r="MNZ132" s="80"/>
      <c r="MOA132" s="80"/>
      <c r="MOB132" s="80"/>
      <c r="MOC132" s="80"/>
      <c r="MOD132" s="80"/>
      <c r="MOE132" s="80"/>
      <c r="MOF132" s="80"/>
      <c r="MOG132" s="80"/>
      <c r="MOH132" s="80"/>
      <c r="MOI132" s="80"/>
      <c r="MOJ132" s="80"/>
      <c r="MOK132" s="80"/>
      <c r="MOL132" s="80"/>
      <c r="MOM132" s="80"/>
      <c r="MON132" s="80"/>
      <c r="MOO132" s="80"/>
      <c r="MOP132" s="80"/>
      <c r="MOQ132" s="80"/>
      <c r="MOR132" s="80"/>
      <c r="MOS132" s="80"/>
      <c r="MOT132" s="80"/>
      <c r="MOU132" s="80"/>
      <c r="MOV132" s="80"/>
      <c r="MOW132" s="80"/>
      <c r="MOX132" s="80"/>
      <c r="MOY132" s="80"/>
      <c r="MOZ132" s="80"/>
      <c r="MPA132" s="80"/>
      <c r="MPB132" s="80"/>
      <c r="MPC132" s="80"/>
      <c r="MPD132" s="80"/>
      <c r="MPE132" s="80"/>
      <c r="MPF132" s="80"/>
      <c r="MPG132" s="80"/>
      <c r="MPH132" s="80"/>
      <c r="MPI132" s="80"/>
      <c r="MPJ132" s="80"/>
      <c r="MPK132" s="80"/>
      <c r="MPL132" s="80"/>
      <c r="MPM132" s="80"/>
      <c r="MPN132" s="80"/>
      <c r="MPO132" s="80"/>
      <c r="MPP132" s="80"/>
      <c r="MPQ132" s="80"/>
      <c r="MPR132" s="80"/>
      <c r="MPS132" s="80"/>
      <c r="MPT132" s="80"/>
      <c r="MPU132" s="80"/>
      <c r="MPV132" s="80"/>
      <c r="MPW132" s="80"/>
      <c r="MPX132" s="80"/>
      <c r="MPY132" s="80"/>
      <c r="MPZ132" s="80"/>
      <c r="MQA132" s="80"/>
      <c r="MQB132" s="80"/>
      <c r="MQC132" s="80"/>
      <c r="MQD132" s="80"/>
      <c r="MQE132" s="80"/>
      <c r="MQF132" s="80"/>
      <c r="MQG132" s="80"/>
      <c r="MQH132" s="80"/>
      <c r="MQI132" s="80"/>
      <c r="MQJ132" s="80"/>
      <c r="MQK132" s="80"/>
      <c r="MQL132" s="80"/>
      <c r="MQM132" s="80"/>
      <c r="MQN132" s="80"/>
      <c r="MQO132" s="80"/>
      <c r="MQP132" s="80"/>
      <c r="MQQ132" s="80"/>
      <c r="MQR132" s="80"/>
      <c r="MQS132" s="80"/>
      <c r="MQT132" s="80"/>
      <c r="MQU132" s="80"/>
      <c r="MQV132" s="80"/>
      <c r="MQW132" s="80"/>
      <c r="MQX132" s="80"/>
      <c r="MQY132" s="80"/>
      <c r="MQZ132" s="80"/>
      <c r="MRA132" s="80"/>
      <c r="MRB132" s="80"/>
      <c r="MRC132" s="80"/>
      <c r="MRD132" s="80"/>
      <c r="MRE132" s="80"/>
      <c r="MRF132" s="80"/>
      <c r="MRG132" s="80"/>
      <c r="MRH132" s="80"/>
      <c r="MRI132" s="80"/>
      <c r="MRJ132" s="80"/>
      <c r="MRK132" s="80"/>
      <c r="MRL132" s="80"/>
      <c r="MRM132" s="80"/>
      <c r="MRN132" s="80"/>
      <c r="MRO132" s="80"/>
      <c r="MRP132" s="80"/>
      <c r="MRQ132" s="80"/>
      <c r="MRR132" s="80"/>
      <c r="MRS132" s="80"/>
      <c r="MRT132" s="80"/>
      <c r="MRU132" s="80"/>
      <c r="MRV132" s="80"/>
      <c r="MRW132" s="80"/>
      <c r="MRX132" s="80"/>
      <c r="MRY132" s="80"/>
      <c r="MRZ132" s="80"/>
      <c r="MSA132" s="80"/>
      <c r="MSB132" s="80"/>
      <c r="MSC132" s="80"/>
      <c r="MSD132" s="80"/>
      <c r="MSE132" s="80"/>
      <c r="MSF132" s="80"/>
      <c r="MSG132" s="80"/>
      <c r="MSH132" s="80"/>
      <c r="MSI132" s="80"/>
      <c r="MSJ132" s="80"/>
      <c r="MSK132" s="80"/>
      <c r="MSL132" s="80"/>
      <c r="MSM132" s="80"/>
      <c r="MSN132" s="80"/>
      <c r="MSO132" s="80"/>
      <c r="MSP132" s="80"/>
      <c r="MSQ132" s="80"/>
      <c r="MSR132" s="80"/>
      <c r="MSS132" s="80"/>
      <c r="MST132" s="80"/>
      <c r="MSU132" s="80"/>
      <c r="MSV132" s="80"/>
      <c r="MSW132" s="80"/>
      <c r="MSX132" s="80"/>
      <c r="MSY132" s="80"/>
      <c r="MSZ132" s="80"/>
      <c r="MTA132" s="80"/>
      <c r="MTB132" s="80"/>
      <c r="MTC132" s="80"/>
      <c r="MTD132" s="80"/>
      <c r="MTE132" s="80"/>
      <c r="MTF132" s="80"/>
      <c r="MTG132" s="80"/>
      <c r="MTH132" s="80"/>
      <c r="MTI132" s="80"/>
      <c r="MTJ132" s="80"/>
      <c r="MTK132" s="80"/>
      <c r="MTL132" s="80"/>
      <c r="MTM132" s="80"/>
      <c r="MTN132" s="80"/>
      <c r="MTO132" s="80"/>
      <c r="MTP132" s="80"/>
      <c r="MTQ132" s="80"/>
      <c r="MTR132" s="80"/>
      <c r="MTS132" s="80"/>
      <c r="MTT132" s="80"/>
      <c r="MTU132" s="80"/>
      <c r="MTV132" s="80"/>
      <c r="MTW132" s="80"/>
      <c r="MTX132" s="80"/>
      <c r="MTY132" s="80"/>
      <c r="MTZ132" s="80"/>
      <c r="MUA132" s="80"/>
      <c r="MUB132" s="80"/>
      <c r="MUC132" s="80"/>
      <c r="MUD132" s="80"/>
      <c r="MUE132" s="80"/>
      <c r="MUF132" s="80"/>
      <c r="MUG132" s="80"/>
      <c r="MUH132" s="80"/>
      <c r="MUI132" s="80"/>
      <c r="MUJ132" s="80"/>
      <c r="MUK132" s="80"/>
      <c r="MUL132" s="80"/>
      <c r="MUM132" s="80"/>
      <c r="MUN132" s="80"/>
      <c r="MUO132" s="80"/>
      <c r="MUP132" s="80"/>
      <c r="MUQ132" s="80"/>
      <c r="MUR132" s="80"/>
      <c r="MUS132" s="80"/>
      <c r="MUT132" s="80"/>
      <c r="MUU132" s="80"/>
      <c r="MUV132" s="80"/>
      <c r="MUW132" s="80"/>
      <c r="MUX132" s="80"/>
      <c r="MUY132" s="80"/>
      <c r="MUZ132" s="80"/>
      <c r="MVA132" s="80"/>
      <c r="MVB132" s="80"/>
      <c r="MVC132" s="80"/>
      <c r="MVD132" s="80"/>
      <c r="MVE132" s="80"/>
      <c r="MVF132" s="80"/>
      <c r="MVG132" s="80"/>
      <c r="MVH132" s="80"/>
      <c r="MVI132" s="80"/>
      <c r="MVJ132" s="80"/>
      <c r="MVK132" s="80"/>
      <c r="MVL132" s="80"/>
      <c r="MVM132" s="80"/>
      <c r="MVN132" s="80"/>
      <c r="MVO132" s="80"/>
      <c r="MVP132" s="80"/>
      <c r="MVQ132" s="80"/>
      <c r="MVR132" s="80"/>
      <c r="MVS132" s="80"/>
      <c r="MVT132" s="80"/>
      <c r="MVU132" s="80"/>
      <c r="MVV132" s="80"/>
      <c r="MVW132" s="80"/>
      <c r="MVX132" s="80"/>
      <c r="MVY132" s="80"/>
      <c r="MVZ132" s="80"/>
      <c r="MWA132" s="80"/>
      <c r="MWB132" s="80"/>
      <c r="MWC132" s="80"/>
      <c r="MWD132" s="80"/>
      <c r="MWE132" s="80"/>
      <c r="MWF132" s="80"/>
      <c r="MWG132" s="80"/>
      <c r="MWH132" s="80"/>
      <c r="MWI132" s="80"/>
      <c r="MWJ132" s="80"/>
      <c r="MWK132" s="80"/>
      <c r="MWL132" s="80"/>
      <c r="MWM132" s="80"/>
      <c r="MWN132" s="80"/>
      <c r="MWO132" s="80"/>
      <c r="MWP132" s="80"/>
      <c r="MWQ132" s="80"/>
      <c r="MWR132" s="80"/>
      <c r="MWS132" s="80"/>
      <c r="MWT132" s="80"/>
      <c r="MWU132" s="80"/>
      <c r="MWV132" s="80"/>
      <c r="MWW132" s="80"/>
      <c r="MWX132" s="80"/>
      <c r="MWY132" s="80"/>
      <c r="MWZ132" s="80"/>
      <c r="MXA132" s="80"/>
      <c r="MXB132" s="80"/>
      <c r="MXC132" s="80"/>
      <c r="MXD132" s="80"/>
      <c r="MXE132" s="80"/>
      <c r="MXF132" s="80"/>
      <c r="MXG132" s="80"/>
      <c r="MXH132" s="80"/>
      <c r="MXI132" s="80"/>
      <c r="MXJ132" s="80"/>
      <c r="MXK132" s="80"/>
      <c r="MXL132" s="80"/>
      <c r="MXM132" s="80"/>
      <c r="MXN132" s="80"/>
      <c r="MXO132" s="80"/>
      <c r="MXP132" s="80"/>
      <c r="MXQ132" s="80"/>
      <c r="MXR132" s="80"/>
      <c r="MXS132" s="80"/>
      <c r="MXT132" s="80"/>
      <c r="MXU132" s="80"/>
      <c r="MXV132" s="80"/>
      <c r="MXW132" s="80"/>
      <c r="MXX132" s="80"/>
      <c r="MXY132" s="80"/>
      <c r="MXZ132" s="80"/>
      <c r="MYA132" s="80"/>
      <c r="MYB132" s="80"/>
      <c r="MYC132" s="80"/>
      <c r="MYD132" s="80"/>
      <c r="MYE132" s="80"/>
      <c r="MYF132" s="80"/>
      <c r="MYG132" s="80"/>
      <c r="MYH132" s="80"/>
      <c r="MYI132" s="80"/>
      <c r="MYJ132" s="80"/>
      <c r="MYK132" s="80"/>
      <c r="MYL132" s="80"/>
      <c r="MYM132" s="80"/>
      <c r="MYN132" s="80"/>
      <c r="MYO132" s="80"/>
      <c r="MYP132" s="80"/>
      <c r="MYQ132" s="80"/>
      <c r="MYR132" s="80"/>
      <c r="MYS132" s="80"/>
      <c r="MYT132" s="80"/>
      <c r="MYU132" s="80"/>
      <c r="MYV132" s="80"/>
      <c r="MYW132" s="80"/>
      <c r="MYX132" s="80"/>
      <c r="MYY132" s="80"/>
      <c r="MYZ132" s="80"/>
      <c r="MZA132" s="80"/>
      <c r="MZB132" s="80"/>
      <c r="MZC132" s="80"/>
      <c r="MZD132" s="80"/>
      <c r="MZE132" s="80"/>
      <c r="MZF132" s="80"/>
      <c r="MZG132" s="80"/>
      <c r="MZH132" s="80"/>
      <c r="MZI132" s="80"/>
      <c r="MZJ132" s="80"/>
      <c r="MZK132" s="80"/>
      <c r="MZL132" s="80"/>
      <c r="MZM132" s="80"/>
      <c r="MZN132" s="80"/>
      <c r="MZO132" s="80"/>
      <c r="MZP132" s="80"/>
      <c r="MZQ132" s="80"/>
      <c r="MZR132" s="80"/>
      <c r="MZS132" s="80"/>
      <c r="MZT132" s="80"/>
      <c r="MZU132" s="80"/>
      <c r="MZV132" s="80"/>
      <c r="MZW132" s="80"/>
      <c r="MZX132" s="80"/>
      <c r="MZY132" s="80"/>
      <c r="MZZ132" s="80"/>
      <c r="NAA132" s="80"/>
      <c r="NAB132" s="80"/>
      <c r="NAC132" s="80"/>
      <c r="NAD132" s="80"/>
      <c r="NAE132" s="80"/>
      <c r="NAF132" s="80"/>
      <c r="NAG132" s="80"/>
      <c r="NAH132" s="80"/>
      <c r="NAI132" s="80"/>
      <c r="NAJ132" s="80"/>
      <c r="NAK132" s="80"/>
      <c r="NAL132" s="80"/>
      <c r="NAM132" s="80"/>
      <c r="NAN132" s="80"/>
      <c r="NAO132" s="80"/>
      <c r="NAP132" s="80"/>
      <c r="NAQ132" s="80"/>
      <c r="NAR132" s="80"/>
      <c r="NAS132" s="80"/>
      <c r="NAT132" s="80"/>
      <c r="NAU132" s="80"/>
      <c r="NAV132" s="80"/>
      <c r="NAW132" s="80"/>
      <c r="NAX132" s="80"/>
      <c r="NAY132" s="80"/>
      <c r="NAZ132" s="80"/>
      <c r="NBA132" s="80"/>
      <c r="NBB132" s="80"/>
      <c r="NBC132" s="80"/>
      <c r="NBD132" s="80"/>
      <c r="NBE132" s="80"/>
      <c r="NBF132" s="80"/>
      <c r="NBG132" s="80"/>
      <c r="NBH132" s="80"/>
      <c r="NBI132" s="80"/>
      <c r="NBJ132" s="80"/>
      <c r="NBK132" s="80"/>
      <c r="NBL132" s="80"/>
      <c r="NBM132" s="80"/>
      <c r="NBN132" s="80"/>
      <c r="NBO132" s="80"/>
      <c r="NBP132" s="80"/>
      <c r="NBQ132" s="80"/>
      <c r="NBR132" s="80"/>
      <c r="NBS132" s="80"/>
      <c r="NBT132" s="80"/>
      <c r="NBU132" s="80"/>
      <c r="NBV132" s="80"/>
      <c r="NBW132" s="80"/>
      <c r="NBX132" s="80"/>
      <c r="NBY132" s="80"/>
      <c r="NBZ132" s="80"/>
      <c r="NCA132" s="80"/>
      <c r="NCB132" s="80"/>
      <c r="NCC132" s="80"/>
      <c r="NCD132" s="80"/>
      <c r="NCE132" s="80"/>
      <c r="NCF132" s="80"/>
      <c r="NCG132" s="80"/>
      <c r="NCH132" s="80"/>
      <c r="NCI132" s="80"/>
      <c r="NCJ132" s="80"/>
      <c r="NCK132" s="80"/>
      <c r="NCL132" s="80"/>
      <c r="NCM132" s="80"/>
      <c r="NCN132" s="80"/>
      <c r="NCO132" s="80"/>
      <c r="NCP132" s="80"/>
      <c r="NCQ132" s="80"/>
      <c r="NCR132" s="80"/>
      <c r="NCS132" s="80"/>
      <c r="NCT132" s="80"/>
      <c r="NCU132" s="80"/>
      <c r="NCV132" s="80"/>
      <c r="NCW132" s="80"/>
      <c r="NCX132" s="80"/>
      <c r="NCY132" s="80"/>
      <c r="NCZ132" s="80"/>
      <c r="NDA132" s="80"/>
      <c r="NDB132" s="80"/>
      <c r="NDC132" s="80"/>
      <c r="NDD132" s="80"/>
      <c r="NDE132" s="80"/>
      <c r="NDF132" s="80"/>
      <c r="NDG132" s="80"/>
      <c r="NDH132" s="80"/>
      <c r="NDI132" s="80"/>
      <c r="NDJ132" s="80"/>
      <c r="NDK132" s="80"/>
      <c r="NDL132" s="80"/>
      <c r="NDM132" s="80"/>
      <c r="NDN132" s="80"/>
      <c r="NDO132" s="80"/>
      <c r="NDP132" s="80"/>
      <c r="NDQ132" s="80"/>
      <c r="NDR132" s="80"/>
      <c r="NDS132" s="80"/>
      <c r="NDT132" s="80"/>
      <c r="NDU132" s="80"/>
      <c r="NDV132" s="80"/>
      <c r="NDW132" s="80"/>
      <c r="NDX132" s="80"/>
      <c r="NDY132" s="80"/>
      <c r="NDZ132" s="80"/>
      <c r="NEA132" s="80"/>
      <c r="NEB132" s="80"/>
      <c r="NEC132" s="80"/>
      <c r="NED132" s="80"/>
      <c r="NEE132" s="80"/>
      <c r="NEF132" s="80"/>
      <c r="NEG132" s="80"/>
      <c r="NEH132" s="80"/>
      <c r="NEI132" s="80"/>
      <c r="NEJ132" s="80"/>
      <c r="NEK132" s="80"/>
      <c r="NEL132" s="80"/>
      <c r="NEM132" s="80"/>
      <c r="NEN132" s="80"/>
      <c r="NEO132" s="80"/>
      <c r="NEP132" s="80"/>
      <c r="NEQ132" s="80"/>
      <c r="NER132" s="80"/>
      <c r="NES132" s="80"/>
      <c r="NET132" s="80"/>
      <c r="NEU132" s="80"/>
      <c r="NEV132" s="80"/>
      <c r="NEW132" s="80"/>
      <c r="NEX132" s="80"/>
      <c r="NEY132" s="80"/>
      <c r="NEZ132" s="80"/>
      <c r="NFA132" s="80"/>
      <c r="NFB132" s="80"/>
      <c r="NFC132" s="80"/>
      <c r="NFD132" s="80"/>
      <c r="NFE132" s="80"/>
      <c r="NFF132" s="80"/>
      <c r="NFG132" s="80"/>
      <c r="NFH132" s="80"/>
      <c r="NFI132" s="80"/>
      <c r="NFJ132" s="80"/>
      <c r="NFK132" s="80"/>
      <c r="NFL132" s="80"/>
      <c r="NFM132" s="80"/>
      <c r="NFN132" s="80"/>
      <c r="NFO132" s="80"/>
      <c r="NFP132" s="80"/>
      <c r="NFQ132" s="80"/>
      <c r="NFR132" s="80"/>
      <c r="NFS132" s="80"/>
      <c r="NFT132" s="80"/>
      <c r="NFU132" s="80"/>
      <c r="NFV132" s="80"/>
      <c r="NFW132" s="80"/>
      <c r="NFX132" s="80"/>
      <c r="NFY132" s="80"/>
      <c r="NFZ132" s="80"/>
      <c r="NGA132" s="80"/>
      <c r="NGB132" s="80"/>
      <c r="NGC132" s="80"/>
      <c r="NGD132" s="80"/>
      <c r="NGE132" s="80"/>
      <c r="NGF132" s="80"/>
      <c r="NGG132" s="80"/>
      <c r="NGH132" s="80"/>
      <c r="NGI132" s="80"/>
      <c r="NGJ132" s="80"/>
      <c r="NGK132" s="80"/>
      <c r="NGL132" s="80"/>
      <c r="NGM132" s="80"/>
      <c r="NGN132" s="80"/>
      <c r="NGO132" s="80"/>
      <c r="NGP132" s="80"/>
      <c r="NGQ132" s="80"/>
      <c r="NGR132" s="80"/>
      <c r="NGS132" s="80"/>
      <c r="NGT132" s="80"/>
      <c r="NGU132" s="80"/>
      <c r="NGV132" s="80"/>
      <c r="NGW132" s="80"/>
      <c r="NGX132" s="80"/>
      <c r="NGY132" s="80"/>
      <c r="NGZ132" s="80"/>
      <c r="NHA132" s="80"/>
      <c r="NHB132" s="80"/>
      <c r="NHC132" s="80"/>
      <c r="NHD132" s="80"/>
      <c r="NHE132" s="80"/>
      <c r="NHF132" s="80"/>
      <c r="NHG132" s="80"/>
      <c r="NHH132" s="80"/>
      <c r="NHI132" s="80"/>
      <c r="NHJ132" s="80"/>
      <c r="NHK132" s="80"/>
      <c r="NHL132" s="80"/>
      <c r="NHM132" s="80"/>
      <c r="NHN132" s="80"/>
      <c r="NHO132" s="80"/>
      <c r="NHP132" s="80"/>
      <c r="NHQ132" s="80"/>
      <c r="NHR132" s="80"/>
      <c r="NHS132" s="80"/>
      <c r="NHT132" s="80"/>
      <c r="NHU132" s="80"/>
      <c r="NHV132" s="80"/>
      <c r="NHW132" s="80"/>
      <c r="NHX132" s="80"/>
      <c r="NHY132" s="80"/>
      <c r="NHZ132" s="80"/>
      <c r="NIA132" s="80"/>
      <c r="NIB132" s="80"/>
      <c r="NIC132" s="80"/>
      <c r="NID132" s="80"/>
      <c r="NIE132" s="80"/>
      <c r="NIF132" s="80"/>
      <c r="NIG132" s="80"/>
      <c r="NIH132" s="80"/>
      <c r="NII132" s="80"/>
      <c r="NIJ132" s="80"/>
      <c r="NIK132" s="80"/>
      <c r="NIL132" s="80"/>
      <c r="NIM132" s="80"/>
      <c r="NIN132" s="80"/>
      <c r="NIO132" s="80"/>
      <c r="NIP132" s="80"/>
      <c r="NIQ132" s="80"/>
      <c r="NIR132" s="80"/>
      <c r="NIS132" s="80"/>
      <c r="NIT132" s="80"/>
      <c r="NIU132" s="80"/>
      <c r="NIV132" s="80"/>
      <c r="NIW132" s="80"/>
      <c r="NIX132" s="80"/>
      <c r="NIY132" s="80"/>
      <c r="NIZ132" s="80"/>
      <c r="NJA132" s="80"/>
      <c r="NJB132" s="80"/>
      <c r="NJC132" s="80"/>
      <c r="NJD132" s="80"/>
      <c r="NJE132" s="80"/>
      <c r="NJF132" s="80"/>
      <c r="NJG132" s="80"/>
      <c r="NJH132" s="80"/>
      <c r="NJI132" s="80"/>
      <c r="NJJ132" s="80"/>
      <c r="NJK132" s="80"/>
      <c r="NJL132" s="80"/>
      <c r="NJM132" s="80"/>
      <c r="NJN132" s="80"/>
      <c r="NJO132" s="80"/>
      <c r="NJP132" s="80"/>
      <c r="NJQ132" s="80"/>
      <c r="NJR132" s="80"/>
      <c r="NJS132" s="80"/>
      <c r="NJT132" s="80"/>
      <c r="NJU132" s="80"/>
      <c r="NJV132" s="80"/>
      <c r="NJW132" s="80"/>
      <c r="NJX132" s="80"/>
      <c r="NJY132" s="80"/>
      <c r="NJZ132" s="80"/>
      <c r="NKA132" s="80"/>
      <c r="NKB132" s="80"/>
      <c r="NKC132" s="80"/>
      <c r="NKD132" s="80"/>
      <c r="NKE132" s="80"/>
      <c r="NKF132" s="80"/>
      <c r="NKG132" s="80"/>
      <c r="NKH132" s="80"/>
      <c r="NKI132" s="80"/>
      <c r="NKJ132" s="80"/>
      <c r="NKK132" s="80"/>
      <c r="NKL132" s="80"/>
      <c r="NKM132" s="80"/>
      <c r="NKN132" s="80"/>
      <c r="NKO132" s="80"/>
      <c r="NKP132" s="80"/>
      <c r="NKQ132" s="80"/>
      <c r="NKR132" s="80"/>
      <c r="NKS132" s="80"/>
      <c r="NKT132" s="80"/>
      <c r="NKU132" s="80"/>
      <c r="NKV132" s="80"/>
      <c r="NKW132" s="80"/>
      <c r="NKX132" s="80"/>
      <c r="NKY132" s="80"/>
      <c r="NKZ132" s="80"/>
      <c r="NLA132" s="80"/>
      <c r="NLB132" s="80"/>
      <c r="NLC132" s="80"/>
      <c r="NLD132" s="80"/>
      <c r="NLE132" s="80"/>
      <c r="NLF132" s="80"/>
      <c r="NLG132" s="80"/>
      <c r="NLH132" s="80"/>
      <c r="NLI132" s="80"/>
      <c r="NLJ132" s="80"/>
      <c r="NLK132" s="80"/>
      <c r="NLL132" s="80"/>
      <c r="NLM132" s="80"/>
      <c r="NLN132" s="80"/>
      <c r="NLO132" s="80"/>
      <c r="NLP132" s="80"/>
      <c r="NLQ132" s="80"/>
      <c r="NLR132" s="80"/>
      <c r="NLS132" s="80"/>
      <c r="NLT132" s="80"/>
      <c r="NLU132" s="80"/>
      <c r="NLV132" s="80"/>
      <c r="NLW132" s="80"/>
      <c r="NLX132" s="80"/>
      <c r="NLY132" s="80"/>
      <c r="NLZ132" s="80"/>
      <c r="NMA132" s="80"/>
      <c r="NMB132" s="80"/>
      <c r="NMC132" s="80"/>
      <c r="NMD132" s="80"/>
      <c r="NME132" s="80"/>
      <c r="NMF132" s="80"/>
      <c r="NMG132" s="80"/>
      <c r="NMH132" s="80"/>
      <c r="NMI132" s="80"/>
      <c r="NMJ132" s="80"/>
      <c r="NMK132" s="80"/>
      <c r="NML132" s="80"/>
      <c r="NMM132" s="80"/>
      <c r="NMN132" s="80"/>
      <c r="NMO132" s="80"/>
      <c r="NMP132" s="80"/>
      <c r="NMQ132" s="80"/>
      <c r="NMR132" s="80"/>
      <c r="NMS132" s="80"/>
      <c r="NMT132" s="80"/>
      <c r="NMU132" s="80"/>
      <c r="NMV132" s="80"/>
      <c r="NMW132" s="80"/>
      <c r="NMX132" s="80"/>
      <c r="NMY132" s="80"/>
      <c r="NMZ132" s="80"/>
      <c r="NNA132" s="80"/>
      <c r="NNB132" s="80"/>
      <c r="NNC132" s="80"/>
      <c r="NND132" s="80"/>
      <c r="NNE132" s="80"/>
      <c r="NNF132" s="80"/>
      <c r="NNG132" s="80"/>
      <c r="NNH132" s="80"/>
      <c r="NNI132" s="80"/>
      <c r="NNJ132" s="80"/>
      <c r="NNK132" s="80"/>
      <c r="NNL132" s="80"/>
      <c r="NNM132" s="80"/>
      <c r="NNN132" s="80"/>
      <c r="NNO132" s="80"/>
      <c r="NNP132" s="80"/>
      <c r="NNQ132" s="80"/>
      <c r="NNR132" s="80"/>
      <c r="NNS132" s="80"/>
      <c r="NNT132" s="80"/>
      <c r="NNU132" s="80"/>
      <c r="NNV132" s="80"/>
      <c r="NNW132" s="80"/>
      <c r="NNX132" s="80"/>
      <c r="NNY132" s="80"/>
      <c r="NNZ132" s="80"/>
      <c r="NOA132" s="80"/>
      <c r="NOB132" s="80"/>
      <c r="NOC132" s="80"/>
      <c r="NOD132" s="80"/>
      <c r="NOE132" s="80"/>
      <c r="NOF132" s="80"/>
      <c r="NOG132" s="80"/>
      <c r="NOH132" s="80"/>
      <c r="NOI132" s="80"/>
      <c r="NOJ132" s="80"/>
      <c r="NOK132" s="80"/>
      <c r="NOL132" s="80"/>
      <c r="NOM132" s="80"/>
      <c r="NON132" s="80"/>
      <c r="NOO132" s="80"/>
      <c r="NOP132" s="80"/>
      <c r="NOQ132" s="80"/>
      <c r="NOR132" s="80"/>
      <c r="NOS132" s="80"/>
      <c r="NOT132" s="80"/>
      <c r="NOU132" s="80"/>
      <c r="NOV132" s="80"/>
      <c r="NOW132" s="80"/>
      <c r="NOX132" s="80"/>
      <c r="NOY132" s="80"/>
      <c r="NOZ132" s="80"/>
      <c r="NPA132" s="80"/>
      <c r="NPB132" s="80"/>
      <c r="NPC132" s="80"/>
      <c r="NPD132" s="80"/>
      <c r="NPE132" s="80"/>
      <c r="NPF132" s="80"/>
      <c r="NPG132" s="80"/>
      <c r="NPH132" s="80"/>
      <c r="NPI132" s="80"/>
      <c r="NPJ132" s="80"/>
      <c r="NPK132" s="80"/>
      <c r="NPL132" s="80"/>
      <c r="NPM132" s="80"/>
      <c r="NPN132" s="80"/>
      <c r="NPO132" s="80"/>
      <c r="NPP132" s="80"/>
      <c r="NPQ132" s="80"/>
      <c r="NPR132" s="80"/>
      <c r="NPS132" s="80"/>
      <c r="NPT132" s="80"/>
      <c r="NPU132" s="80"/>
      <c r="NPV132" s="80"/>
      <c r="NPW132" s="80"/>
      <c r="NPX132" s="80"/>
      <c r="NPY132" s="80"/>
      <c r="NPZ132" s="80"/>
      <c r="NQA132" s="80"/>
      <c r="NQB132" s="80"/>
      <c r="NQC132" s="80"/>
      <c r="NQD132" s="80"/>
      <c r="NQE132" s="80"/>
      <c r="NQF132" s="80"/>
      <c r="NQG132" s="80"/>
      <c r="NQH132" s="80"/>
      <c r="NQI132" s="80"/>
      <c r="NQJ132" s="80"/>
      <c r="NQK132" s="80"/>
      <c r="NQL132" s="80"/>
      <c r="NQM132" s="80"/>
      <c r="NQN132" s="80"/>
      <c r="NQO132" s="80"/>
      <c r="NQP132" s="80"/>
      <c r="NQQ132" s="80"/>
      <c r="NQR132" s="80"/>
      <c r="NQS132" s="80"/>
      <c r="NQT132" s="80"/>
      <c r="NQU132" s="80"/>
      <c r="NQV132" s="80"/>
      <c r="NQW132" s="80"/>
      <c r="NQX132" s="80"/>
      <c r="NQY132" s="80"/>
      <c r="NQZ132" s="80"/>
      <c r="NRA132" s="80"/>
      <c r="NRB132" s="80"/>
      <c r="NRC132" s="80"/>
      <c r="NRD132" s="80"/>
      <c r="NRE132" s="80"/>
      <c r="NRF132" s="80"/>
      <c r="NRG132" s="80"/>
      <c r="NRH132" s="80"/>
      <c r="NRI132" s="80"/>
      <c r="NRJ132" s="80"/>
      <c r="NRK132" s="80"/>
      <c r="NRL132" s="80"/>
      <c r="NRM132" s="80"/>
      <c r="NRN132" s="80"/>
      <c r="NRO132" s="80"/>
      <c r="NRP132" s="80"/>
      <c r="NRQ132" s="80"/>
      <c r="NRR132" s="80"/>
      <c r="NRS132" s="80"/>
      <c r="NRT132" s="80"/>
      <c r="NRU132" s="80"/>
      <c r="NRV132" s="80"/>
      <c r="NRW132" s="80"/>
      <c r="NRX132" s="80"/>
      <c r="NRY132" s="80"/>
      <c r="NRZ132" s="80"/>
      <c r="NSA132" s="80"/>
      <c r="NSB132" s="80"/>
      <c r="NSC132" s="80"/>
      <c r="NSD132" s="80"/>
      <c r="NSE132" s="80"/>
      <c r="NSF132" s="80"/>
      <c r="NSG132" s="80"/>
      <c r="NSH132" s="80"/>
      <c r="NSI132" s="80"/>
      <c r="NSJ132" s="80"/>
      <c r="NSK132" s="80"/>
      <c r="NSL132" s="80"/>
      <c r="NSM132" s="80"/>
      <c r="NSN132" s="80"/>
      <c r="NSO132" s="80"/>
      <c r="NSP132" s="80"/>
      <c r="NSQ132" s="80"/>
      <c r="NSR132" s="80"/>
      <c r="NSS132" s="80"/>
      <c r="NST132" s="80"/>
      <c r="NSU132" s="80"/>
      <c r="NSV132" s="80"/>
      <c r="NSW132" s="80"/>
      <c r="NSX132" s="80"/>
      <c r="NSY132" s="80"/>
      <c r="NSZ132" s="80"/>
      <c r="NTA132" s="80"/>
      <c r="NTB132" s="80"/>
      <c r="NTC132" s="80"/>
      <c r="NTD132" s="80"/>
      <c r="NTE132" s="80"/>
      <c r="NTF132" s="80"/>
      <c r="NTG132" s="80"/>
      <c r="NTH132" s="80"/>
      <c r="NTI132" s="80"/>
      <c r="NTJ132" s="80"/>
      <c r="NTK132" s="80"/>
      <c r="NTL132" s="80"/>
      <c r="NTM132" s="80"/>
      <c r="NTN132" s="80"/>
      <c r="NTO132" s="80"/>
      <c r="NTP132" s="80"/>
      <c r="NTQ132" s="80"/>
      <c r="NTR132" s="80"/>
      <c r="NTS132" s="80"/>
      <c r="NTT132" s="80"/>
      <c r="NTU132" s="80"/>
      <c r="NTV132" s="80"/>
      <c r="NTW132" s="80"/>
      <c r="NTX132" s="80"/>
      <c r="NTY132" s="80"/>
      <c r="NTZ132" s="80"/>
      <c r="NUA132" s="80"/>
      <c r="NUB132" s="80"/>
      <c r="NUC132" s="80"/>
      <c r="NUD132" s="80"/>
      <c r="NUE132" s="80"/>
      <c r="NUF132" s="80"/>
      <c r="NUG132" s="80"/>
      <c r="NUH132" s="80"/>
      <c r="NUI132" s="80"/>
      <c r="NUJ132" s="80"/>
      <c r="NUK132" s="80"/>
      <c r="NUL132" s="80"/>
      <c r="NUM132" s="80"/>
      <c r="NUN132" s="80"/>
      <c r="NUO132" s="80"/>
      <c r="NUP132" s="80"/>
      <c r="NUQ132" s="80"/>
      <c r="NUR132" s="80"/>
      <c r="NUS132" s="80"/>
      <c r="NUT132" s="80"/>
      <c r="NUU132" s="80"/>
      <c r="NUV132" s="80"/>
      <c r="NUW132" s="80"/>
      <c r="NUX132" s="80"/>
      <c r="NUY132" s="80"/>
      <c r="NUZ132" s="80"/>
      <c r="NVA132" s="80"/>
      <c r="NVB132" s="80"/>
      <c r="NVC132" s="80"/>
      <c r="NVD132" s="80"/>
      <c r="NVE132" s="80"/>
      <c r="NVF132" s="80"/>
      <c r="NVG132" s="80"/>
      <c r="NVH132" s="80"/>
      <c r="NVI132" s="80"/>
      <c r="NVJ132" s="80"/>
      <c r="NVK132" s="80"/>
      <c r="NVL132" s="80"/>
      <c r="NVM132" s="80"/>
      <c r="NVN132" s="80"/>
      <c r="NVO132" s="80"/>
      <c r="NVP132" s="80"/>
      <c r="NVQ132" s="80"/>
      <c r="NVR132" s="80"/>
      <c r="NVS132" s="80"/>
      <c r="NVT132" s="80"/>
      <c r="NVU132" s="80"/>
      <c r="NVV132" s="80"/>
      <c r="NVW132" s="80"/>
      <c r="NVX132" s="80"/>
      <c r="NVY132" s="80"/>
      <c r="NVZ132" s="80"/>
      <c r="NWA132" s="80"/>
      <c r="NWB132" s="80"/>
      <c r="NWC132" s="80"/>
      <c r="NWD132" s="80"/>
      <c r="NWE132" s="80"/>
      <c r="NWF132" s="80"/>
      <c r="NWG132" s="80"/>
      <c r="NWH132" s="80"/>
      <c r="NWI132" s="80"/>
      <c r="NWJ132" s="80"/>
      <c r="NWK132" s="80"/>
      <c r="NWL132" s="80"/>
      <c r="NWM132" s="80"/>
      <c r="NWN132" s="80"/>
      <c r="NWO132" s="80"/>
      <c r="NWP132" s="80"/>
      <c r="NWQ132" s="80"/>
      <c r="NWR132" s="80"/>
      <c r="NWS132" s="80"/>
      <c r="NWT132" s="80"/>
      <c r="NWU132" s="80"/>
      <c r="NWV132" s="80"/>
      <c r="NWW132" s="80"/>
      <c r="NWX132" s="80"/>
      <c r="NWY132" s="80"/>
      <c r="NWZ132" s="80"/>
      <c r="NXA132" s="80"/>
      <c r="NXB132" s="80"/>
      <c r="NXC132" s="80"/>
      <c r="NXD132" s="80"/>
      <c r="NXE132" s="80"/>
      <c r="NXF132" s="80"/>
      <c r="NXG132" s="80"/>
      <c r="NXH132" s="80"/>
      <c r="NXI132" s="80"/>
      <c r="NXJ132" s="80"/>
      <c r="NXK132" s="80"/>
      <c r="NXL132" s="80"/>
      <c r="NXM132" s="80"/>
      <c r="NXN132" s="80"/>
      <c r="NXO132" s="80"/>
      <c r="NXP132" s="80"/>
      <c r="NXQ132" s="80"/>
      <c r="NXR132" s="80"/>
      <c r="NXS132" s="80"/>
      <c r="NXT132" s="80"/>
      <c r="NXU132" s="80"/>
      <c r="NXV132" s="80"/>
      <c r="NXW132" s="80"/>
      <c r="NXX132" s="80"/>
      <c r="NXY132" s="80"/>
      <c r="NXZ132" s="80"/>
      <c r="NYA132" s="80"/>
      <c r="NYB132" s="80"/>
      <c r="NYC132" s="80"/>
      <c r="NYD132" s="80"/>
      <c r="NYE132" s="80"/>
      <c r="NYF132" s="80"/>
      <c r="NYG132" s="80"/>
      <c r="NYH132" s="80"/>
      <c r="NYI132" s="80"/>
      <c r="NYJ132" s="80"/>
      <c r="NYK132" s="80"/>
      <c r="NYL132" s="80"/>
      <c r="NYM132" s="80"/>
      <c r="NYN132" s="80"/>
      <c r="NYO132" s="80"/>
      <c r="NYP132" s="80"/>
      <c r="NYQ132" s="80"/>
      <c r="NYR132" s="80"/>
      <c r="NYS132" s="80"/>
      <c r="NYT132" s="80"/>
      <c r="NYU132" s="80"/>
      <c r="NYV132" s="80"/>
      <c r="NYW132" s="80"/>
      <c r="NYX132" s="80"/>
      <c r="NYY132" s="80"/>
      <c r="NYZ132" s="80"/>
      <c r="NZA132" s="80"/>
      <c r="NZB132" s="80"/>
      <c r="NZC132" s="80"/>
      <c r="NZD132" s="80"/>
      <c r="NZE132" s="80"/>
      <c r="NZF132" s="80"/>
      <c r="NZG132" s="80"/>
      <c r="NZH132" s="80"/>
      <c r="NZI132" s="80"/>
      <c r="NZJ132" s="80"/>
      <c r="NZK132" s="80"/>
      <c r="NZL132" s="80"/>
      <c r="NZM132" s="80"/>
      <c r="NZN132" s="80"/>
      <c r="NZO132" s="80"/>
      <c r="NZP132" s="80"/>
      <c r="NZQ132" s="80"/>
      <c r="NZR132" s="80"/>
      <c r="NZS132" s="80"/>
      <c r="NZT132" s="80"/>
      <c r="NZU132" s="80"/>
      <c r="NZV132" s="80"/>
      <c r="NZW132" s="80"/>
      <c r="NZX132" s="80"/>
      <c r="NZY132" s="80"/>
      <c r="NZZ132" s="80"/>
      <c r="OAA132" s="80"/>
      <c r="OAB132" s="80"/>
      <c r="OAC132" s="80"/>
      <c r="OAD132" s="80"/>
      <c r="OAE132" s="80"/>
      <c r="OAF132" s="80"/>
      <c r="OAG132" s="80"/>
      <c r="OAH132" s="80"/>
      <c r="OAI132" s="80"/>
      <c r="OAJ132" s="80"/>
      <c r="OAK132" s="80"/>
      <c r="OAL132" s="80"/>
      <c r="OAM132" s="80"/>
      <c r="OAN132" s="80"/>
      <c r="OAO132" s="80"/>
      <c r="OAP132" s="80"/>
      <c r="OAQ132" s="80"/>
      <c r="OAR132" s="80"/>
      <c r="OAS132" s="80"/>
      <c r="OAT132" s="80"/>
      <c r="OAU132" s="80"/>
      <c r="OAV132" s="80"/>
      <c r="OAW132" s="80"/>
      <c r="OAX132" s="80"/>
      <c r="OAY132" s="80"/>
      <c r="OAZ132" s="80"/>
      <c r="OBA132" s="80"/>
      <c r="OBB132" s="80"/>
      <c r="OBC132" s="80"/>
      <c r="OBD132" s="80"/>
      <c r="OBE132" s="80"/>
      <c r="OBF132" s="80"/>
      <c r="OBG132" s="80"/>
      <c r="OBH132" s="80"/>
      <c r="OBI132" s="80"/>
      <c r="OBJ132" s="80"/>
      <c r="OBK132" s="80"/>
      <c r="OBL132" s="80"/>
      <c r="OBM132" s="80"/>
      <c r="OBN132" s="80"/>
      <c r="OBO132" s="80"/>
      <c r="OBP132" s="80"/>
      <c r="OBQ132" s="80"/>
      <c r="OBR132" s="80"/>
      <c r="OBS132" s="80"/>
      <c r="OBT132" s="80"/>
      <c r="OBU132" s="80"/>
      <c r="OBV132" s="80"/>
      <c r="OBW132" s="80"/>
      <c r="OBX132" s="80"/>
      <c r="OBY132" s="80"/>
      <c r="OBZ132" s="80"/>
      <c r="OCA132" s="80"/>
      <c r="OCB132" s="80"/>
      <c r="OCC132" s="80"/>
      <c r="OCD132" s="80"/>
      <c r="OCE132" s="80"/>
      <c r="OCF132" s="80"/>
      <c r="OCG132" s="80"/>
      <c r="OCH132" s="80"/>
      <c r="OCI132" s="80"/>
      <c r="OCJ132" s="80"/>
      <c r="OCK132" s="80"/>
      <c r="OCL132" s="80"/>
      <c r="OCM132" s="80"/>
      <c r="OCN132" s="80"/>
      <c r="OCO132" s="80"/>
      <c r="OCP132" s="80"/>
      <c r="OCQ132" s="80"/>
      <c r="OCR132" s="80"/>
      <c r="OCS132" s="80"/>
      <c r="OCT132" s="80"/>
      <c r="OCU132" s="80"/>
      <c r="OCV132" s="80"/>
      <c r="OCW132" s="80"/>
      <c r="OCX132" s="80"/>
      <c r="OCY132" s="80"/>
      <c r="OCZ132" s="80"/>
      <c r="ODA132" s="80"/>
      <c r="ODB132" s="80"/>
      <c r="ODC132" s="80"/>
      <c r="ODD132" s="80"/>
      <c r="ODE132" s="80"/>
      <c r="ODF132" s="80"/>
      <c r="ODG132" s="80"/>
      <c r="ODH132" s="80"/>
      <c r="ODI132" s="80"/>
      <c r="ODJ132" s="80"/>
      <c r="ODK132" s="80"/>
      <c r="ODL132" s="80"/>
      <c r="ODM132" s="80"/>
      <c r="ODN132" s="80"/>
      <c r="ODO132" s="80"/>
      <c r="ODP132" s="80"/>
      <c r="ODQ132" s="80"/>
      <c r="ODR132" s="80"/>
      <c r="ODS132" s="80"/>
      <c r="ODT132" s="80"/>
      <c r="ODU132" s="80"/>
      <c r="ODV132" s="80"/>
      <c r="ODW132" s="80"/>
      <c r="ODX132" s="80"/>
      <c r="ODY132" s="80"/>
      <c r="ODZ132" s="80"/>
      <c r="OEA132" s="80"/>
      <c r="OEB132" s="80"/>
      <c r="OEC132" s="80"/>
      <c r="OED132" s="80"/>
      <c r="OEE132" s="80"/>
      <c r="OEF132" s="80"/>
      <c r="OEG132" s="80"/>
      <c r="OEH132" s="80"/>
      <c r="OEI132" s="80"/>
      <c r="OEJ132" s="80"/>
      <c r="OEK132" s="80"/>
      <c r="OEL132" s="80"/>
      <c r="OEM132" s="80"/>
      <c r="OEN132" s="80"/>
      <c r="OEO132" s="80"/>
      <c r="OEP132" s="80"/>
      <c r="OEQ132" s="80"/>
      <c r="OER132" s="80"/>
      <c r="OES132" s="80"/>
      <c r="OET132" s="80"/>
      <c r="OEU132" s="80"/>
      <c r="OEV132" s="80"/>
      <c r="OEW132" s="80"/>
      <c r="OEX132" s="80"/>
      <c r="OEY132" s="80"/>
      <c r="OEZ132" s="80"/>
      <c r="OFA132" s="80"/>
      <c r="OFB132" s="80"/>
      <c r="OFC132" s="80"/>
      <c r="OFD132" s="80"/>
      <c r="OFE132" s="80"/>
      <c r="OFF132" s="80"/>
      <c r="OFG132" s="80"/>
      <c r="OFH132" s="80"/>
      <c r="OFI132" s="80"/>
      <c r="OFJ132" s="80"/>
      <c r="OFK132" s="80"/>
      <c r="OFL132" s="80"/>
      <c r="OFM132" s="80"/>
      <c r="OFN132" s="80"/>
      <c r="OFO132" s="80"/>
      <c r="OFP132" s="80"/>
      <c r="OFQ132" s="80"/>
      <c r="OFR132" s="80"/>
      <c r="OFS132" s="80"/>
      <c r="OFT132" s="80"/>
      <c r="OFU132" s="80"/>
      <c r="OFV132" s="80"/>
      <c r="OFW132" s="80"/>
      <c r="OFX132" s="80"/>
      <c r="OFY132" s="80"/>
      <c r="OFZ132" s="80"/>
      <c r="OGA132" s="80"/>
      <c r="OGB132" s="80"/>
      <c r="OGC132" s="80"/>
      <c r="OGD132" s="80"/>
      <c r="OGE132" s="80"/>
      <c r="OGF132" s="80"/>
      <c r="OGG132" s="80"/>
      <c r="OGH132" s="80"/>
      <c r="OGI132" s="80"/>
      <c r="OGJ132" s="80"/>
      <c r="OGK132" s="80"/>
      <c r="OGL132" s="80"/>
      <c r="OGM132" s="80"/>
      <c r="OGN132" s="80"/>
      <c r="OGO132" s="80"/>
      <c r="OGP132" s="80"/>
      <c r="OGQ132" s="80"/>
      <c r="OGR132" s="80"/>
      <c r="OGS132" s="80"/>
      <c r="OGT132" s="80"/>
      <c r="OGU132" s="80"/>
      <c r="OGV132" s="80"/>
      <c r="OGW132" s="80"/>
      <c r="OGX132" s="80"/>
      <c r="OGY132" s="80"/>
      <c r="OGZ132" s="80"/>
      <c r="OHA132" s="80"/>
      <c r="OHB132" s="80"/>
      <c r="OHC132" s="80"/>
      <c r="OHD132" s="80"/>
      <c r="OHE132" s="80"/>
      <c r="OHF132" s="80"/>
      <c r="OHG132" s="80"/>
      <c r="OHH132" s="80"/>
      <c r="OHI132" s="80"/>
      <c r="OHJ132" s="80"/>
      <c r="OHK132" s="80"/>
      <c r="OHL132" s="80"/>
      <c r="OHM132" s="80"/>
      <c r="OHN132" s="80"/>
      <c r="OHO132" s="80"/>
      <c r="OHP132" s="80"/>
      <c r="OHQ132" s="80"/>
      <c r="OHR132" s="80"/>
      <c r="OHS132" s="80"/>
      <c r="OHT132" s="80"/>
      <c r="OHU132" s="80"/>
      <c r="OHV132" s="80"/>
      <c r="OHW132" s="80"/>
      <c r="OHX132" s="80"/>
      <c r="OHY132" s="80"/>
      <c r="OHZ132" s="80"/>
      <c r="OIA132" s="80"/>
      <c r="OIB132" s="80"/>
      <c r="OIC132" s="80"/>
      <c r="OID132" s="80"/>
      <c r="OIE132" s="80"/>
      <c r="OIF132" s="80"/>
      <c r="OIG132" s="80"/>
      <c r="OIH132" s="80"/>
      <c r="OII132" s="80"/>
      <c r="OIJ132" s="80"/>
      <c r="OIK132" s="80"/>
      <c r="OIL132" s="80"/>
      <c r="OIM132" s="80"/>
      <c r="OIN132" s="80"/>
      <c r="OIO132" s="80"/>
      <c r="OIP132" s="80"/>
      <c r="OIQ132" s="80"/>
      <c r="OIR132" s="80"/>
      <c r="OIS132" s="80"/>
      <c r="OIT132" s="80"/>
      <c r="OIU132" s="80"/>
      <c r="OIV132" s="80"/>
      <c r="OIW132" s="80"/>
      <c r="OIX132" s="80"/>
      <c r="OIY132" s="80"/>
      <c r="OIZ132" s="80"/>
      <c r="OJA132" s="80"/>
      <c r="OJB132" s="80"/>
      <c r="OJC132" s="80"/>
      <c r="OJD132" s="80"/>
      <c r="OJE132" s="80"/>
      <c r="OJF132" s="80"/>
      <c r="OJG132" s="80"/>
      <c r="OJH132" s="80"/>
      <c r="OJI132" s="80"/>
      <c r="OJJ132" s="80"/>
      <c r="OJK132" s="80"/>
      <c r="OJL132" s="80"/>
      <c r="OJM132" s="80"/>
      <c r="OJN132" s="80"/>
      <c r="OJO132" s="80"/>
      <c r="OJP132" s="80"/>
      <c r="OJQ132" s="80"/>
      <c r="OJR132" s="80"/>
      <c r="OJS132" s="80"/>
      <c r="OJT132" s="80"/>
      <c r="OJU132" s="80"/>
      <c r="OJV132" s="80"/>
      <c r="OJW132" s="80"/>
      <c r="OJX132" s="80"/>
      <c r="OJY132" s="80"/>
      <c r="OJZ132" s="80"/>
      <c r="OKA132" s="80"/>
      <c r="OKB132" s="80"/>
      <c r="OKC132" s="80"/>
      <c r="OKD132" s="80"/>
      <c r="OKE132" s="80"/>
      <c r="OKF132" s="80"/>
      <c r="OKG132" s="80"/>
      <c r="OKH132" s="80"/>
      <c r="OKI132" s="80"/>
      <c r="OKJ132" s="80"/>
      <c r="OKK132" s="80"/>
      <c r="OKL132" s="80"/>
      <c r="OKM132" s="80"/>
      <c r="OKN132" s="80"/>
      <c r="OKO132" s="80"/>
      <c r="OKP132" s="80"/>
      <c r="OKQ132" s="80"/>
      <c r="OKR132" s="80"/>
      <c r="OKS132" s="80"/>
      <c r="OKT132" s="80"/>
      <c r="OKU132" s="80"/>
      <c r="OKV132" s="80"/>
      <c r="OKW132" s="80"/>
      <c r="OKX132" s="80"/>
      <c r="OKY132" s="80"/>
      <c r="OKZ132" s="80"/>
      <c r="OLA132" s="80"/>
      <c r="OLB132" s="80"/>
      <c r="OLC132" s="80"/>
      <c r="OLD132" s="80"/>
      <c r="OLE132" s="80"/>
      <c r="OLF132" s="80"/>
      <c r="OLG132" s="80"/>
      <c r="OLH132" s="80"/>
      <c r="OLI132" s="80"/>
      <c r="OLJ132" s="80"/>
      <c r="OLK132" s="80"/>
      <c r="OLL132" s="80"/>
      <c r="OLM132" s="80"/>
      <c r="OLN132" s="80"/>
      <c r="OLO132" s="80"/>
      <c r="OLP132" s="80"/>
      <c r="OLQ132" s="80"/>
      <c r="OLR132" s="80"/>
      <c r="OLS132" s="80"/>
      <c r="OLT132" s="80"/>
      <c r="OLU132" s="80"/>
      <c r="OLV132" s="80"/>
      <c r="OLW132" s="80"/>
      <c r="OLX132" s="80"/>
      <c r="OLY132" s="80"/>
      <c r="OLZ132" s="80"/>
      <c r="OMA132" s="80"/>
      <c r="OMB132" s="80"/>
      <c r="OMC132" s="80"/>
      <c r="OMD132" s="80"/>
      <c r="OME132" s="80"/>
      <c r="OMF132" s="80"/>
      <c r="OMG132" s="80"/>
      <c r="OMH132" s="80"/>
      <c r="OMI132" s="80"/>
      <c r="OMJ132" s="80"/>
      <c r="OMK132" s="80"/>
      <c r="OML132" s="80"/>
      <c r="OMM132" s="80"/>
      <c r="OMN132" s="80"/>
      <c r="OMO132" s="80"/>
      <c r="OMP132" s="80"/>
      <c r="OMQ132" s="80"/>
      <c r="OMR132" s="80"/>
      <c r="OMS132" s="80"/>
      <c r="OMT132" s="80"/>
      <c r="OMU132" s="80"/>
      <c r="OMV132" s="80"/>
      <c r="OMW132" s="80"/>
      <c r="OMX132" s="80"/>
      <c r="OMY132" s="80"/>
      <c r="OMZ132" s="80"/>
      <c r="ONA132" s="80"/>
      <c r="ONB132" s="80"/>
      <c r="ONC132" s="80"/>
      <c r="OND132" s="80"/>
      <c r="ONE132" s="80"/>
      <c r="ONF132" s="80"/>
      <c r="ONG132" s="80"/>
      <c r="ONH132" s="80"/>
      <c r="ONI132" s="80"/>
      <c r="ONJ132" s="80"/>
      <c r="ONK132" s="80"/>
      <c r="ONL132" s="80"/>
      <c r="ONM132" s="80"/>
      <c r="ONN132" s="80"/>
      <c r="ONO132" s="80"/>
      <c r="ONP132" s="80"/>
      <c r="ONQ132" s="80"/>
      <c r="ONR132" s="80"/>
      <c r="ONS132" s="80"/>
      <c r="ONT132" s="80"/>
      <c r="ONU132" s="80"/>
      <c r="ONV132" s="80"/>
      <c r="ONW132" s="80"/>
      <c r="ONX132" s="80"/>
      <c r="ONY132" s="80"/>
      <c r="ONZ132" s="80"/>
      <c r="OOA132" s="80"/>
      <c r="OOB132" s="80"/>
      <c r="OOC132" s="80"/>
      <c r="OOD132" s="80"/>
      <c r="OOE132" s="80"/>
      <c r="OOF132" s="80"/>
      <c r="OOG132" s="80"/>
      <c r="OOH132" s="80"/>
      <c r="OOI132" s="80"/>
      <c r="OOJ132" s="80"/>
      <c r="OOK132" s="80"/>
      <c r="OOL132" s="80"/>
      <c r="OOM132" s="80"/>
      <c r="OON132" s="80"/>
      <c r="OOO132" s="80"/>
      <c r="OOP132" s="80"/>
      <c r="OOQ132" s="80"/>
      <c r="OOR132" s="80"/>
      <c r="OOS132" s="80"/>
      <c r="OOT132" s="80"/>
      <c r="OOU132" s="80"/>
      <c r="OOV132" s="80"/>
      <c r="OOW132" s="80"/>
      <c r="OOX132" s="80"/>
      <c r="OOY132" s="80"/>
      <c r="OOZ132" s="80"/>
      <c r="OPA132" s="80"/>
      <c r="OPB132" s="80"/>
      <c r="OPC132" s="80"/>
      <c r="OPD132" s="80"/>
      <c r="OPE132" s="80"/>
      <c r="OPF132" s="80"/>
      <c r="OPG132" s="80"/>
      <c r="OPH132" s="80"/>
      <c r="OPI132" s="80"/>
      <c r="OPJ132" s="80"/>
      <c r="OPK132" s="80"/>
      <c r="OPL132" s="80"/>
      <c r="OPM132" s="80"/>
      <c r="OPN132" s="80"/>
      <c r="OPO132" s="80"/>
      <c r="OPP132" s="80"/>
      <c r="OPQ132" s="80"/>
      <c r="OPR132" s="80"/>
      <c r="OPS132" s="80"/>
      <c r="OPT132" s="80"/>
      <c r="OPU132" s="80"/>
      <c r="OPV132" s="80"/>
      <c r="OPW132" s="80"/>
      <c r="OPX132" s="80"/>
      <c r="OPY132" s="80"/>
      <c r="OPZ132" s="80"/>
      <c r="OQA132" s="80"/>
      <c r="OQB132" s="80"/>
      <c r="OQC132" s="80"/>
      <c r="OQD132" s="80"/>
      <c r="OQE132" s="80"/>
      <c r="OQF132" s="80"/>
      <c r="OQG132" s="80"/>
      <c r="OQH132" s="80"/>
      <c r="OQI132" s="80"/>
      <c r="OQJ132" s="80"/>
      <c r="OQK132" s="80"/>
      <c r="OQL132" s="80"/>
      <c r="OQM132" s="80"/>
      <c r="OQN132" s="80"/>
      <c r="OQO132" s="80"/>
      <c r="OQP132" s="80"/>
      <c r="OQQ132" s="80"/>
      <c r="OQR132" s="80"/>
      <c r="OQS132" s="80"/>
      <c r="OQT132" s="80"/>
      <c r="OQU132" s="80"/>
      <c r="OQV132" s="80"/>
      <c r="OQW132" s="80"/>
      <c r="OQX132" s="80"/>
      <c r="OQY132" s="80"/>
      <c r="OQZ132" s="80"/>
      <c r="ORA132" s="80"/>
      <c r="ORB132" s="80"/>
      <c r="ORC132" s="80"/>
      <c r="ORD132" s="80"/>
      <c r="ORE132" s="80"/>
      <c r="ORF132" s="80"/>
      <c r="ORG132" s="80"/>
      <c r="ORH132" s="80"/>
      <c r="ORI132" s="80"/>
      <c r="ORJ132" s="80"/>
      <c r="ORK132" s="80"/>
      <c r="ORL132" s="80"/>
      <c r="ORM132" s="80"/>
      <c r="ORN132" s="80"/>
      <c r="ORO132" s="80"/>
      <c r="ORP132" s="80"/>
      <c r="ORQ132" s="80"/>
      <c r="ORR132" s="80"/>
      <c r="ORS132" s="80"/>
      <c r="ORT132" s="80"/>
      <c r="ORU132" s="80"/>
      <c r="ORV132" s="80"/>
      <c r="ORW132" s="80"/>
      <c r="ORX132" s="80"/>
      <c r="ORY132" s="80"/>
      <c r="ORZ132" s="80"/>
      <c r="OSA132" s="80"/>
      <c r="OSB132" s="80"/>
      <c r="OSC132" s="80"/>
      <c r="OSD132" s="80"/>
      <c r="OSE132" s="80"/>
      <c r="OSF132" s="80"/>
      <c r="OSG132" s="80"/>
      <c r="OSH132" s="80"/>
      <c r="OSI132" s="80"/>
      <c r="OSJ132" s="80"/>
      <c r="OSK132" s="80"/>
      <c r="OSL132" s="80"/>
      <c r="OSM132" s="80"/>
      <c r="OSN132" s="80"/>
      <c r="OSO132" s="80"/>
      <c r="OSP132" s="80"/>
      <c r="OSQ132" s="80"/>
      <c r="OSR132" s="80"/>
      <c r="OSS132" s="80"/>
      <c r="OST132" s="80"/>
      <c r="OSU132" s="80"/>
      <c r="OSV132" s="80"/>
      <c r="OSW132" s="80"/>
      <c r="OSX132" s="80"/>
      <c r="OSY132" s="80"/>
      <c r="OSZ132" s="80"/>
      <c r="OTA132" s="80"/>
      <c r="OTB132" s="80"/>
      <c r="OTC132" s="80"/>
      <c r="OTD132" s="80"/>
      <c r="OTE132" s="80"/>
      <c r="OTF132" s="80"/>
      <c r="OTG132" s="80"/>
      <c r="OTH132" s="80"/>
      <c r="OTI132" s="80"/>
      <c r="OTJ132" s="80"/>
      <c r="OTK132" s="80"/>
      <c r="OTL132" s="80"/>
      <c r="OTM132" s="80"/>
      <c r="OTN132" s="80"/>
      <c r="OTO132" s="80"/>
      <c r="OTP132" s="80"/>
      <c r="OTQ132" s="80"/>
      <c r="OTR132" s="80"/>
      <c r="OTS132" s="80"/>
      <c r="OTT132" s="80"/>
      <c r="OTU132" s="80"/>
      <c r="OTV132" s="80"/>
      <c r="OTW132" s="80"/>
      <c r="OTX132" s="80"/>
      <c r="OTY132" s="80"/>
      <c r="OTZ132" s="80"/>
      <c r="OUA132" s="80"/>
      <c r="OUB132" s="80"/>
      <c r="OUC132" s="80"/>
      <c r="OUD132" s="80"/>
      <c r="OUE132" s="80"/>
      <c r="OUF132" s="80"/>
      <c r="OUG132" s="80"/>
      <c r="OUH132" s="80"/>
      <c r="OUI132" s="80"/>
      <c r="OUJ132" s="80"/>
      <c r="OUK132" s="80"/>
      <c r="OUL132" s="80"/>
      <c r="OUM132" s="80"/>
      <c r="OUN132" s="80"/>
      <c r="OUO132" s="80"/>
      <c r="OUP132" s="80"/>
      <c r="OUQ132" s="80"/>
      <c r="OUR132" s="80"/>
      <c r="OUS132" s="80"/>
      <c r="OUT132" s="80"/>
      <c r="OUU132" s="80"/>
      <c r="OUV132" s="80"/>
      <c r="OUW132" s="80"/>
      <c r="OUX132" s="80"/>
      <c r="OUY132" s="80"/>
      <c r="OUZ132" s="80"/>
      <c r="OVA132" s="80"/>
      <c r="OVB132" s="80"/>
      <c r="OVC132" s="80"/>
      <c r="OVD132" s="80"/>
      <c r="OVE132" s="80"/>
      <c r="OVF132" s="80"/>
      <c r="OVG132" s="80"/>
      <c r="OVH132" s="80"/>
      <c r="OVI132" s="80"/>
      <c r="OVJ132" s="80"/>
      <c r="OVK132" s="80"/>
      <c r="OVL132" s="80"/>
      <c r="OVM132" s="80"/>
      <c r="OVN132" s="80"/>
      <c r="OVO132" s="80"/>
      <c r="OVP132" s="80"/>
      <c r="OVQ132" s="80"/>
      <c r="OVR132" s="80"/>
      <c r="OVS132" s="80"/>
      <c r="OVT132" s="80"/>
      <c r="OVU132" s="80"/>
      <c r="OVV132" s="80"/>
      <c r="OVW132" s="80"/>
      <c r="OVX132" s="80"/>
      <c r="OVY132" s="80"/>
      <c r="OVZ132" s="80"/>
      <c r="OWA132" s="80"/>
      <c r="OWB132" s="80"/>
      <c r="OWC132" s="80"/>
      <c r="OWD132" s="80"/>
      <c r="OWE132" s="80"/>
      <c r="OWF132" s="80"/>
      <c r="OWG132" s="80"/>
      <c r="OWH132" s="80"/>
      <c r="OWI132" s="80"/>
      <c r="OWJ132" s="80"/>
      <c r="OWK132" s="80"/>
      <c r="OWL132" s="80"/>
      <c r="OWM132" s="80"/>
      <c r="OWN132" s="80"/>
      <c r="OWO132" s="80"/>
      <c r="OWP132" s="80"/>
      <c r="OWQ132" s="80"/>
      <c r="OWR132" s="80"/>
      <c r="OWS132" s="80"/>
      <c r="OWT132" s="80"/>
      <c r="OWU132" s="80"/>
      <c r="OWV132" s="80"/>
      <c r="OWW132" s="80"/>
      <c r="OWX132" s="80"/>
      <c r="OWY132" s="80"/>
      <c r="OWZ132" s="80"/>
      <c r="OXA132" s="80"/>
      <c r="OXB132" s="80"/>
      <c r="OXC132" s="80"/>
      <c r="OXD132" s="80"/>
      <c r="OXE132" s="80"/>
      <c r="OXF132" s="80"/>
      <c r="OXG132" s="80"/>
      <c r="OXH132" s="80"/>
      <c r="OXI132" s="80"/>
      <c r="OXJ132" s="80"/>
      <c r="OXK132" s="80"/>
      <c r="OXL132" s="80"/>
      <c r="OXM132" s="80"/>
      <c r="OXN132" s="80"/>
      <c r="OXO132" s="80"/>
      <c r="OXP132" s="80"/>
      <c r="OXQ132" s="80"/>
      <c r="OXR132" s="80"/>
      <c r="OXS132" s="80"/>
      <c r="OXT132" s="80"/>
      <c r="OXU132" s="80"/>
      <c r="OXV132" s="80"/>
      <c r="OXW132" s="80"/>
      <c r="OXX132" s="80"/>
      <c r="OXY132" s="80"/>
      <c r="OXZ132" s="80"/>
      <c r="OYA132" s="80"/>
      <c r="OYB132" s="80"/>
      <c r="OYC132" s="80"/>
      <c r="OYD132" s="80"/>
      <c r="OYE132" s="80"/>
      <c r="OYF132" s="80"/>
      <c r="OYG132" s="80"/>
      <c r="OYH132" s="80"/>
      <c r="OYI132" s="80"/>
      <c r="OYJ132" s="80"/>
      <c r="OYK132" s="80"/>
      <c r="OYL132" s="80"/>
      <c r="OYM132" s="80"/>
      <c r="OYN132" s="80"/>
      <c r="OYO132" s="80"/>
      <c r="OYP132" s="80"/>
      <c r="OYQ132" s="80"/>
      <c r="OYR132" s="80"/>
      <c r="OYS132" s="80"/>
      <c r="OYT132" s="80"/>
      <c r="OYU132" s="80"/>
      <c r="OYV132" s="80"/>
      <c r="OYW132" s="80"/>
      <c r="OYX132" s="80"/>
      <c r="OYY132" s="80"/>
      <c r="OYZ132" s="80"/>
      <c r="OZA132" s="80"/>
      <c r="OZB132" s="80"/>
      <c r="OZC132" s="80"/>
      <c r="OZD132" s="80"/>
      <c r="OZE132" s="80"/>
      <c r="OZF132" s="80"/>
      <c r="OZG132" s="80"/>
      <c r="OZH132" s="80"/>
      <c r="OZI132" s="80"/>
      <c r="OZJ132" s="80"/>
      <c r="OZK132" s="80"/>
      <c r="OZL132" s="80"/>
      <c r="OZM132" s="80"/>
      <c r="OZN132" s="80"/>
      <c r="OZO132" s="80"/>
      <c r="OZP132" s="80"/>
      <c r="OZQ132" s="80"/>
      <c r="OZR132" s="80"/>
      <c r="OZS132" s="80"/>
      <c r="OZT132" s="80"/>
      <c r="OZU132" s="80"/>
      <c r="OZV132" s="80"/>
      <c r="OZW132" s="80"/>
      <c r="OZX132" s="80"/>
      <c r="OZY132" s="80"/>
      <c r="OZZ132" s="80"/>
      <c r="PAA132" s="80"/>
      <c r="PAB132" s="80"/>
      <c r="PAC132" s="80"/>
      <c r="PAD132" s="80"/>
      <c r="PAE132" s="80"/>
      <c r="PAF132" s="80"/>
      <c r="PAG132" s="80"/>
      <c r="PAH132" s="80"/>
      <c r="PAI132" s="80"/>
      <c r="PAJ132" s="80"/>
      <c r="PAK132" s="80"/>
      <c r="PAL132" s="80"/>
      <c r="PAM132" s="80"/>
      <c r="PAN132" s="80"/>
      <c r="PAO132" s="80"/>
      <c r="PAP132" s="80"/>
      <c r="PAQ132" s="80"/>
      <c r="PAR132" s="80"/>
      <c r="PAS132" s="80"/>
      <c r="PAT132" s="80"/>
      <c r="PAU132" s="80"/>
      <c r="PAV132" s="80"/>
      <c r="PAW132" s="80"/>
      <c r="PAX132" s="80"/>
      <c r="PAY132" s="80"/>
      <c r="PAZ132" s="80"/>
      <c r="PBA132" s="80"/>
      <c r="PBB132" s="80"/>
      <c r="PBC132" s="80"/>
      <c r="PBD132" s="80"/>
      <c r="PBE132" s="80"/>
      <c r="PBF132" s="80"/>
      <c r="PBG132" s="80"/>
      <c r="PBH132" s="80"/>
      <c r="PBI132" s="80"/>
      <c r="PBJ132" s="80"/>
      <c r="PBK132" s="80"/>
      <c r="PBL132" s="80"/>
      <c r="PBM132" s="80"/>
      <c r="PBN132" s="80"/>
      <c r="PBO132" s="80"/>
      <c r="PBP132" s="80"/>
      <c r="PBQ132" s="80"/>
      <c r="PBR132" s="80"/>
      <c r="PBS132" s="80"/>
      <c r="PBT132" s="80"/>
      <c r="PBU132" s="80"/>
      <c r="PBV132" s="80"/>
      <c r="PBW132" s="80"/>
      <c r="PBX132" s="80"/>
      <c r="PBY132" s="80"/>
      <c r="PBZ132" s="80"/>
      <c r="PCA132" s="80"/>
      <c r="PCB132" s="80"/>
      <c r="PCC132" s="80"/>
      <c r="PCD132" s="80"/>
      <c r="PCE132" s="80"/>
      <c r="PCF132" s="80"/>
      <c r="PCG132" s="80"/>
      <c r="PCH132" s="80"/>
      <c r="PCI132" s="80"/>
      <c r="PCJ132" s="80"/>
      <c r="PCK132" s="80"/>
      <c r="PCL132" s="80"/>
      <c r="PCM132" s="80"/>
      <c r="PCN132" s="80"/>
      <c r="PCO132" s="80"/>
      <c r="PCP132" s="80"/>
      <c r="PCQ132" s="80"/>
      <c r="PCR132" s="80"/>
      <c r="PCS132" s="80"/>
      <c r="PCT132" s="80"/>
      <c r="PCU132" s="80"/>
      <c r="PCV132" s="80"/>
      <c r="PCW132" s="80"/>
      <c r="PCX132" s="80"/>
      <c r="PCY132" s="80"/>
      <c r="PCZ132" s="80"/>
      <c r="PDA132" s="80"/>
      <c r="PDB132" s="80"/>
      <c r="PDC132" s="80"/>
      <c r="PDD132" s="80"/>
      <c r="PDE132" s="80"/>
      <c r="PDF132" s="80"/>
      <c r="PDG132" s="80"/>
      <c r="PDH132" s="80"/>
      <c r="PDI132" s="80"/>
      <c r="PDJ132" s="80"/>
      <c r="PDK132" s="80"/>
      <c r="PDL132" s="80"/>
      <c r="PDM132" s="80"/>
      <c r="PDN132" s="80"/>
      <c r="PDO132" s="80"/>
      <c r="PDP132" s="80"/>
      <c r="PDQ132" s="80"/>
      <c r="PDR132" s="80"/>
      <c r="PDS132" s="80"/>
      <c r="PDT132" s="80"/>
      <c r="PDU132" s="80"/>
      <c r="PDV132" s="80"/>
      <c r="PDW132" s="80"/>
      <c r="PDX132" s="80"/>
      <c r="PDY132" s="80"/>
      <c r="PDZ132" s="80"/>
      <c r="PEA132" s="80"/>
      <c r="PEB132" s="80"/>
      <c r="PEC132" s="80"/>
      <c r="PED132" s="80"/>
      <c r="PEE132" s="80"/>
      <c r="PEF132" s="80"/>
      <c r="PEG132" s="80"/>
      <c r="PEH132" s="80"/>
      <c r="PEI132" s="80"/>
      <c r="PEJ132" s="80"/>
      <c r="PEK132" s="80"/>
      <c r="PEL132" s="80"/>
      <c r="PEM132" s="80"/>
      <c r="PEN132" s="80"/>
      <c r="PEO132" s="80"/>
      <c r="PEP132" s="80"/>
      <c r="PEQ132" s="80"/>
      <c r="PER132" s="80"/>
      <c r="PES132" s="80"/>
      <c r="PET132" s="80"/>
      <c r="PEU132" s="80"/>
      <c r="PEV132" s="80"/>
      <c r="PEW132" s="80"/>
      <c r="PEX132" s="80"/>
      <c r="PEY132" s="80"/>
      <c r="PEZ132" s="80"/>
      <c r="PFA132" s="80"/>
      <c r="PFB132" s="80"/>
      <c r="PFC132" s="80"/>
      <c r="PFD132" s="80"/>
      <c r="PFE132" s="80"/>
      <c r="PFF132" s="80"/>
      <c r="PFG132" s="80"/>
      <c r="PFH132" s="80"/>
      <c r="PFI132" s="80"/>
      <c r="PFJ132" s="80"/>
      <c r="PFK132" s="80"/>
      <c r="PFL132" s="80"/>
      <c r="PFM132" s="80"/>
      <c r="PFN132" s="80"/>
      <c r="PFO132" s="80"/>
      <c r="PFP132" s="80"/>
      <c r="PFQ132" s="80"/>
      <c r="PFR132" s="80"/>
      <c r="PFS132" s="80"/>
      <c r="PFT132" s="80"/>
      <c r="PFU132" s="80"/>
      <c r="PFV132" s="80"/>
      <c r="PFW132" s="80"/>
      <c r="PFX132" s="80"/>
      <c r="PFY132" s="80"/>
      <c r="PFZ132" s="80"/>
      <c r="PGA132" s="80"/>
      <c r="PGB132" s="80"/>
      <c r="PGC132" s="80"/>
      <c r="PGD132" s="80"/>
      <c r="PGE132" s="80"/>
      <c r="PGF132" s="80"/>
      <c r="PGG132" s="80"/>
      <c r="PGH132" s="80"/>
      <c r="PGI132" s="80"/>
      <c r="PGJ132" s="80"/>
      <c r="PGK132" s="80"/>
      <c r="PGL132" s="80"/>
      <c r="PGM132" s="80"/>
      <c r="PGN132" s="80"/>
      <c r="PGO132" s="80"/>
      <c r="PGP132" s="80"/>
      <c r="PGQ132" s="80"/>
      <c r="PGR132" s="80"/>
      <c r="PGS132" s="80"/>
      <c r="PGT132" s="80"/>
      <c r="PGU132" s="80"/>
      <c r="PGV132" s="80"/>
      <c r="PGW132" s="80"/>
      <c r="PGX132" s="80"/>
      <c r="PGY132" s="80"/>
      <c r="PGZ132" s="80"/>
      <c r="PHA132" s="80"/>
      <c r="PHB132" s="80"/>
      <c r="PHC132" s="80"/>
      <c r="PHD132" s="80"/>
      <c r="PHE132" s="80"/>
      <c r="PHF132" s="80"/>
      <c r="PHG132" s="80"/>
      <c r="PHH132" s="80"/>
      <c r="PHI132" s="80"/>
      <c r="PHJ132" s="80"/>
      <c r="PHK132" s="80"/>
      <c r="PHL132" s="80"/>
      <c r="PHM132" s="80"/>
      <c r="PHN132" s="80"/>
      <c r="PHO132" s="80"/>
      <c r="PHP132" s="80"/>
      <c r="PHQ132" s="80"/>
      <c r="PHR132" s="80"/>
      <c r="PHS132" s="80"/>
      <c r="PHT132" s="80"/>
      <c r="PHU132" s="80"/>
      <c r="PHV132" s="80"/>
      <c r="PHW132" s="80"/>
      <c r="PHX132" s="80"/>
      <c r="PHY132" s="80"/>
      <c r="PHZ132" s="80"/>
      <c r="PIA132" s="80"/>
      <c r="PIB132" s="80"/>
      <c r="PIC132" s="80"/>
      <c r="PID132" s="80"/>
      <c r="PIE132" s="80"/>
      <c r="PIF132" s="80"/>
      <c r="PIG132" s="80"/>
      <c r="PIH132" s="80"/>
      <c r="PII132" s="80"/>
      <c r="PIJ132" s="80"/>
      <c r="PIK132" s="80"/>
      <c r="PIL132" s="80"/>
      <c r="PIM132" s="80"/>
      <c r="PIN132" s="80"/>
      <c r="PIO132" s="80"/>
      <c r="PIP132" s="80"/>
      <c r="PIQ132" s="80"/>
      <c r="PIR132" s="80"/>
      <c r="PIS132" s="80"/>
      <c r="PIT132" s="80"/>
      <c r="PIU132" s="80"/>
      <c r="PIV132" s="80"/>
      <c r="PIW132" s="80"/>
      <c r="PIX132" s="80"/>
      <c r="PIY132" s="80"/>
      <c r="PIZ132" s="80"/>
      <c r="PJA132" s="80"/>
      <c r="PJB132" s="80"/>
      <c r="PJC132" s="80"/>
      <c r="PJD132" s="80"/>
      <c r="PJE132" s="80"/>
      <c r="PJF132" s="80"/>
      <c r="PJG132" s="80"/>
      <c r="PJH132" s="80"/>
      <c r="PJI132" s="80"/>
      <c r="PJJ132" s="80"/>
      <c r="PJK132" s="80"/>
      <c r="PJL132" s="80"/>
      <c r="PJM132" s="80"/>
      <c r="PJN132" s="80"/>
      <c r="PJO132" s="80"/>
      <c r="PJP132" s="80"/>
      <c r="PJQ132" s="80"/>
      <c r="PJR132" s="80"/>
      <c r="PJS132" s="80"/>
      <c r="PJT132" s="80"/>
      <c r="PJU132" s="80"/>
      <c r="PJV132" s="80"/>
      <c r="PJW132" s="80"/>
      <c r="PJX132" s="80"/>
      <c r="PJY132" s="80"/>
      <c r="PJZ132" s="80"/>
      <c r="PKA132" s="80"/>
      <c r="PKB132" s="80"/>
      <c r="PKC132" s="80"/>
      <c r="PKD132" s="80"/>
      <c r="PKE132" s="80"/>
      <c r="PKF132" s="80"/>
      <c r="PKG132" s="80"/>
      <c r="PKH132" s="80"/>
      <c r="PKI132" s="80"/>
      <c r="PKJ132" s="80"/>
      <c r="PKK132" s="80"/>
      <c r="PKL132" s="80"/>
      <c r="PKM132" s="80"/>
      <c r="PKN132" s="80"/>
      <c r="PKO132" s="80"/>
      <c r="PKP132" s="80"/>
      <c r="PKQ132" s="80"/>
      <c r="PKR132" s="80"/>
      <c r="PKS132" s="80"/>
      <c r="PKT132" s="80"/>
      <c r="PKU132" s="80"/>
      <c r="PKV132" s="80"/>
      <c r="PKW132" s="80"/>
      <c r="PKX132" s="80"/>
      <c r="PKY132" s="80"/>
      <c r="PKZ132" s="80"/>
      <c r="PLA132" s="80"/>
      <c r="PLB132" s="80"/>
      <c r="PLC132" s="80"/>
      <c r="PLD132" s="80"/>
      <c r="PLE132" s="80"/>
      <c r="PLF132" s="80"/>
      <c r="PLG132" s="80"/>
      <c r="PLH132" s="80"/>
      <c r="PLI132" s="80"/>
      <c r="PLJ132" s="80"/>
      <c r="PLK132" s="80"/>
      <c r="PLL132" s="80"/>
      <c r="PLM132" s="80"/>
      <c r="PLN132" s="80"/>
      <c r="PLO132" s="80"/>
      <c r="PLP132" s="80"/>
      <c r="PLQ132" s="80"/>
      <c r="PLR132" s="80"/>
      <c r="PLS132" s="80"/>
      <c r="PLT132" s="80"/>
      <c r="PLU132" s="80"/>
      <c r="PLV132" s="80"/>
      <c r="PLW132" s="80"/>
      <c r="PLX132" s="80"/>
      <c r="PLY132" s="80"/>
      <c r="PLZ132" s="80"/>
      <c r="PMA132" s="80"/>
      <c r="PMB132" s="80"/>
      <c r="PMC132" s="80"/>
      <c r="PMD132" s="80"/>
      <c r="PME132" s="80"/>
      <c r="PMF132" s="80"/>
      <c r="PMG132" s="80"/>
      <c r="PMH132" s="80"/>
      <c r="PMI132" s="80"/>
      <c r="PMJ132" s="80"/>
      <c r="PMK132" s="80"/>
      <c r="PML132" s="80"/>
      <c r="PMM132" s="80"/>
      <c r="PMN132" s="80"/>
      <c r="PMO132" s="80"/>
      <c r="PMP132" s="80"/>
      <c r="PMQ132" s="80"/>
      <c r="PMR132" s="80"/>
      <c r="PMS132" s="80"/>
      <c r="PMT132" s="80"/>
      <c r="PMU132" s="80"/>
      <c r="PMV132" s="80"/>
      <c r="PMW132" s="80"/>
      <c r="PMX132" s="80"/>
      <c r="PMY132" s="80"/>
      <c r="PMZ132" s="80"/>
      <c r="PNA132" s="80"/>
      <c r="PNB132" s="80"/>
      <c r="PNC132" s="80"/>
      <c r="PND132" s="80"/>
      <c r="PNE132" s="80"/>
      <c r="PNF132" s="80"/>
      <c r="PNG132" s="80"/>
      <c r="PNH132" s="80"/>
      <c r="PNI132" s="80"/>
      <c r="PNJ132" s="80"/>
      <c r="PNK132" s="80"/>
      <c r="PNL132" s="80"/>
      <c r="PNM132" s="80"/>
      <c r="PNN132" s="80"/>
      <c r="PNO132" s="80"/>
      <c r="PNP132" s="80"/>
      <c r="PNQ132" s="80"/>
      <c r="PNR132" s="80"/>
      <c r="PNS132" s="80"/>
      <c r="PNT132" s="80"/>
      <c r="PNU132" s="80"/>
      <c r="PNV132" s="80"/>
      <c r="PNW132" s="80"/>
      <c r="PNX132" s="80"/>
      <c r="PNY132" s="80"/>
      <c r="PNZ132" s="80"/>
      <c r="POA132" s="80"/>
      <c r="POB132" s="80"/>
      <c r="POC132" s="80"/>
      <c r="POD132" s="80"/>
      <c r="POE132" s="80"/>
      <c r="POF132" s="80"/>
      <c r="POG132" s="80"/>
      <c r="POH132" s="80"/>
      <c r="POI132" s="80"/>
      <c r="POJ132" s="80"/>
      <c r="POK132" s="80"/>
      <c r="POL132" s="80"/>
      <c r="POM132" s="80"/>
      <c r="PON132" s="80"/>
      <c r="POO132" s="80"/>
      <c r="POP132" s="80"/>
      <c r="POQ132" s="80"/>
      <c r="POR132" s="80"/>
      <c r="POS132" s="80"/>
      <c r="POT132" s="80"/>
      <c r="POU132" s="80"/>
      <c r="POV132" s="80"/>
      <c r="POW132" s="80"/>
      <c r="POX132" s="80"/>
      <c r="POY132" s="80"/>
      <c r="POZ132" s="80"/>
      <c r="PPA132" s="80"/>
      <c r="PPB132" s="80"/>
      <c r="PPC132" s="80"/>
      <c r="PPD132" s="80"/>
      <c r="PPE132" s="80"/>
      <c r="PPF132" s="80"/>
      <c r="PPG132" s="80"/>
      <c r="PPH132" s="80"/>
      <c r="PPI132" s="80"/>
      <c r="PPJ132" s="80"/>
      <c r="PPK132" s="80"/>
      <c r="PPL132" s="80"/>
      <c r="PPM132" s="80"/>
      <c r="PPN132" s="80"/>
      <c r="PPO132" s="80"/>
      <c r="PPP132" s="80"/>
      <c r="PPQ132" s="80"/>
      <c r="PPR132" s="80"/>
      <c r="PPS132" s="80"/>
      <c r="PPT132" s="80"/>
      <c r="PPU132" s="80"/>
      <c r="PPV132" s="80"/>
      <c r="PPW132" s="80"/>
      <c r="PPX132" s="80"/>
      <c r="PPY132" s="80"/>
      <c r="PPZ132" s="80"/>
      <c r="PQA132" s="80"/>
      <c r="PQB132" s="80"/>
      <c r="PQC132" s="80"/>
      <c r="PQD132" s="80"/>
      <c r="PQE132" s="80"/>
      <c r="PQF132" s="80"/>
      <c r="PQG132" s="80"/>
      <c r="PQH132" s="80"/>
      <c r="PQI132" s="80"/>
      <c r="PQJ132" s="80"/>
      <c r="PQK132" s="80"/>
      <c r="PQL132" s="80"/>
      <c r="PQM132" s="80"/>
      <c r="PQN132" s="80"/>
      <c r="PQO132" s="80"/>
      <c r="PQP132" s="80"/>
      <c r="PQQ132" s="80"/>
      <c r="PQR132" s="80"/>
      <c r="PQS132" s="80"/>
      <c r="PQT132" s="80"/>
      <c r="PQU132" s="80"/>
      <c r="PQV132" s="80"/>
      <c r="PQW132" s="80"/>
      <c r="PQX132" s="80"/>
      <c r="PQY132" s="80"/>
      <c r="PQZ132" s="80"/>
      <c r="PRA132" s="80"/>
      <c r="PRB132" s="80"/>
      <c r="PRC132" s="80"/>
      <c r="PRD132" s="80"/>
      <c r="PRE132" s="80"/>
      <c r="PRF132" s="80"/>
      <c r="PRG132" s="80"/>
      <c r="PRH132" s="80"/>
      <c r="PRI132" s="80"/>
      <c r="PRJ132" s="80"/>
      <c r="PRK132" s="80"/>
      <c r="PRL132" s="80"/>
      <c r="PRM132" s="80"/>
      <c r="PRN132" s="80"/>
      <c r="PRO132" s="80"/>
      <c r="PRP132" s="80"/>
      <c r="PRQ132" s="80"/>
      <c r="PRR132" s="80"/>
      <c r="PRS132" s="80"/>
      <c r="PRT132" s="80"/>
      <c r="PRU132" s="80"/>
      <c r="PRV132" s="80"/>
      <c r="PRW132" s="80"/>
      <c r="PRX132" s="80"/>
      <c r="PRY132" s="80"/>
      <c r="PRZ132" s="80"/>
      <c r="PSA132" s="80"/>
      <c r="PSB132" s="80"/>
      <c r="PSC132" s="80"/>
      <c r="PSD132" s="80"/>
      <c r="PSE132" s="80"/>
      <c r="PSF132" s="80"/>
      <c r="PSG132" s="80"/>
      <c r="PSH132" s="80"/>
      <c r="PSI132" s="80"/>
      <c r="PSJ132" s="80"/>
      <c r="PSK132" s="80"/>
      <c r="PSL132" s="80"/>
      <c r="PSM132" s="80"/>
      <c r="PSN132" s="80"/>
      <c r="PSO132" s="80"/>
      <c r="PSP132" s="80"/>
      <c r="PSQ132" s="80"/>
      <c r="PSR132" s="80"/>
      <c r="PSS132" s="80"/>
      <c r="PST132" s="80"/>
      <c r="PSU132" s="80"/>
      <c r="PSV132" s="80"/>
      <c r="PSW132" s="80"/>
      <c r="PSX132" s="80"/>
      <c r="PSY132" s="80"/>
      <c r="PSZ132" s="80"/>
      <c r="PTA132" s="80"/>
      <c r="PTB132" s="80"/>
      <c r="PTC132" s="80"/>
      <c r="PTD132" s="80"/>
      <c r="PTE132" s="80"/>
      <c r="PTF132" s="80"/>
      <c r="PTG132" s="80"/>
      <c r="PTH132" s="80"/>
      <c r="PTI132" s="80"/>
      <c r="PTJ132" s="80"/>
      <c r="PTK132" s="80"/>
      <c r="PTL132" s="80"/>
      <c r="PTM132" s="80"/>
      <c r="PTN132" s="80"/>
      <c r="PTO132" s="80"/>
      <c r="PTP132" s="80"/>
      <c r="PTQ132" s="80"/>
      <c r="PTR132" s="80"/>
      <c r="PTS132" s="80"/>
      <c r="PTT132" s="80"/>
      <c r="PTU132" s="80"/>
      <c r="PTV132" s="80"/>
      <c r="PTW132" s="80"/>
      <c r="PTX132" s="80"/>
      <c r="PTY132" s="80"/>
      <c r="PTZ132" s="80"/>
      <c r="PUA132" s="80"/>
      <c r="PUB132" s="80"/>
      <c r="PUC132" s="80"/>
      <c r="PUD132" s="80"/>
      <c r="PUE132" s="80"/>
      <c r="PUF132" s="80"/>
      <c r="PUG132" s="80"/>
      <c r="PUH132" s="80"/>
      <c r="PUI132" s="80"/>
      <c r="PUJ132" s="80"/>
      <c r="PUK132" s="80"/>
      <c r="PUL132" s="80"/>
      <c r="PUM132" s="80"/>
      <c r="PUN132" s="80"/>
      <c r="PUO132" s="80"/>
      <c r="PUP132" s="80"/>
      <c r="PUQ132" s="80"/>
      <c r="PUR132" s="80"/>
      <c r="PUS132" s="80"/>
      <c r="PUT132" s="80"/>
      <c r="PUU132" s="80"/>
      <c r="PUV132" s="80"/>
      <c r="PUW132" s="80"/>
      <c r="PUX132" s="80"/>
      <c r="PUY132" s="80"/>
      <c r="PUZ132" s="80"/>
      <c r="PVA132" s="80"/>
      <c r="PVB132" s="80"/>
      <c r="PVC132" s="80"/>
      <c r="PVD132" s="80"/>
      <c r="PVE132" s="80"/>
      <c r="PVF132" s="80"/>
      <c r="PVG132" s="80"/>
      <c r="PVH132" s="80"/>
      <c r="PVI132" s="80"/>
      <c r="PVJ132" s="80"/>
      <c r="PVK132" s="80"/>
      <c r="PVL132" s="80"/>
      <c r="PVM132" s="80"/>
      <c r="PVN132" s="80"/>
      <c r="PVO132" s="80"/>
      <c r="PVP132" s="80"/>
      <c r="PVQ132" s="80"/>
      <c r="PVR132" s="80"/>
      <c r="PVS132" s="80"/>
      <c r="PVT132" s="80"/>
      <c r="PVU132" s="80"/>
      <c r="PVV132" s="80"/>
      <c r="PVW132" s="80"/>
      <c r="PVX132" s="80"/>
      <c r="PVY132" s="80"/>
      <c r="PVZ132" s="80"/>
      <c r="PWA132" s="80"/>
      <c r="PWB132" s="80"/>
      <c r="PWC132" s="80"/>
      <c r="PWD132" s="80"/>
      <c r="PWE132" s="80"/>
      <c r="PWF132" s="80"/>
      <c r="PWG132" s="80"/>
      <c r="PWH132" s="80"/>
      <c r="PWI132" s="80"/>
      <c r="PWJ132" s="80"/>
      <c r="PWK132" s="80"/>
      <c r="PWL132" s="80"/>
      <c r="PWM132" s="80"/>
      <c r="PWN132" s="80"/>
      <c r="PWO132" s="80"/>
      <c r="PWP132" s="80"/>
      <c r="PWQ132" s="80"/>
      <c r="PWR132" s="80"/>
      <c r="PWS132" s="80"/>
      <c r="PWT132" s="80"/>
      <c r="PWU132" s="80"/>
      <c r="PWV132" s="80"/>
      <c r="PWW132" s="80"/>
      <c r="PWX132" s="80"/>
      <c r="PWY132" s="80"/>
      <c r="PWZ132" s="80"/>
      <c r="PXA132" s="80"/>
      <c r="PXB132" s="80"/>
      <c r="PXC132" s="80"/>
      <c r="PXD132" s="80"/>
      <c r="PXE132" s="80"/>
      <c r="PXF132" s="80"/>
      <c r="PXG132" s="80"/>
      <c r="PXH132" s="80"/>
      <c r="PXI132" s="80"/>
      <c r="PXJ132" s="80"/>
      <c r="PXK132" s="80"/>
      <c r="PXL132" s="80"/>
      <c r="PXM132" s="80"/>
      <c r="PXN132" s="80"/>
      <c r="PXO132" s="80"/>
      <c r="PXP132" s="80"/>
      <c r="PXQ132" s="80"/>
      <c r="PXR132" s="80"/>
      <c r="PXS132" s="80"/>
      <c r="PXT132" s="80"/>
      <c r="PXU132" s="80"/>
      <c r="PXV132" s="80"/>
      <c r="PXW132" s="80"/>
      <c r="PXX132" s="80"/>
      <c r="PXY132" s="80"/>
      <c r="PXZ132" s="80"/>
      <c r="PYA132" s="80"/>
      <c r="PYB132" s="80"/>
      <c r="PYC132" s="80"/>
      <c r="PYD132" s="80"/>
      <c r="PYE132" s="80"/>
      <c r="PYF132" s="80"/>
      <c r="PYG132" s="80"/>
      <c r="PYH132" s="80"/>
      <c r="PYI132" s="80"/>
      <c r="PYJ132" s="80"/>
      <c r="PYK132" s="80"/>
      <c r="PYL132" s="80"/>
      <c r="PYM132" s="80"/>
      <c r="PYN132" s="80"/>
      <c r="PYO132" s="80"/>
      <c r="PYP132" s="80"/>
      <c r="PYQ132" s="80"/>
      <c r="PYR132" s="80"/>
      <c r="PYS132" s="80"/>
      <c r="PYT132" s="80"/>
      <c r="PYU132" s="80"/>
      <c r="PYV132" s="80"/>
      <c r="PYW132" s="80"/>
      <c r="PYX132" s="80"/>
      <c r="PYY132" s="80"/>
      <c r="PYZ132" s="80"/>
      <c r="PZA132" s="80"/>
      <c r="PZB132" s="80"/>
      <c r="PZC132" s="80"/>
      <c r="PZD132" s="80"/>
      <c r="PZE132" s="80"/>
      <c r="PZF132" s="80"/>
      <c r="PZG132" s="80"/>
      <c r="PZH132" s="80"/>
      <c r="PZI132" s="80"/>
      <c r="PZJ132" s="80"/>
      <c r="PZK132" s="80"/>
      <c r="PZL132" s="80"/>
      <c r="PZM132" s="80"/>
      <c r="PZN132" s="80"/>
      <c r="PZO132" s="80"/>
      <c r="PZP132" s="80"/>
      <c r="PZQ132" s="80"/>
      <c r="PZR132" s="80"/>
      <c r="PZS132" s="80"/>
      <c r="PZT132" s="80"/>
      <c r="PZU132" s="80"/>
      <c r="PZV132" s="80"/>
      <c r="PZW132" s="80"/>
      <c r="PZX132" s="80"/>
      <c r="PZY132" s="80"/>
      <c r="PZZ132" s="80"/>
      <c r="QAA132" s="80"/>
      <c r="QAB132" s="80"/>
      <c r="QAC132" s="80"/>
      <c r="QAD132" s="80"/>
      <c r="QAE132" s="80"/>
      <c r="QAF132" s="80"/>
      <c r="QAG132" s="80"/>
      <c r="QAH132" s="80"/>
      <c r="QAI132" s="80"/>
      <c r="QAJ132" s="80"/>
      <c r="QAK132" s="80"/>
      <c r="QAL132" s="80"/>
      <c r="QAM132" s="80"/>
      <c r="QAN132" s="80"/>
      <c r="QAO132" s="80"/>
      <c r="QAP132" s="80"/>
      <c r="QAQ132" s="80"/>
      <c r="QAR132" s="80"/>
      <c r="QAS132" s="80"/>
      <c r="QAT132" s="80"/>
      <c r="QAU132" s="80"/>
      <c r="QAV132" s="80"/>
      <c r="QAW132" s="80"/>
      <c r="QAX132" s="80"/>
      <c r="QAY132" s="80"/>
      <c r="QAZ132" s="80"/>
      <c r="QBA132" s="80"/>
      <c r="QBB132" s="80"/>
      <c r="QBC132" s="80"/>
      <c r="QBD132" s="80"/>
      <c r="QBE132" s="80"/>
      <c r="QBF132" s="80"/>
      <c r="QBG132" s="80"/>
      <c r="QBH132" s="80"/>
      <c r="QBI132" s="80"/>
      <c r="QBJ132" s="80"/>
      <c r="QBK132" s="80"/>
      <c r="QBL132" s="80"/>
      <c r="QBM132" s="80"/>
      <c r="QBN132" s="80"/>
      <c r="QBO132" s="80"/>
      <c r="QBP132" s="80"/>
      <c r="QBQ132" s="80"/>
      <c r="QBR132" s="80"/>
      <c r="QBS132" s="80"/>
      <c r="QBT132" s="80"/>
      <c r="QBU132" s="80"/>
      <c r="QBV132" s="80"/>
      <c r="QBW132" s="80"/>
      <c r="QBX132" s="80"/>
      <c r="QBY132" s="80"/>
      <c r="QBZ132" s="80"/>
      <c r="QCA132" s="80"/>
      <c r="QCB132" s="80"/>
      <c r="QCC132" s="80"/>
      <c r="QCD132" s="80"/>
      <c r="QCE132" s="80"/>
      <c r="QCF132" s="80"/>
      <c r="QCG132" s="80"/>
      <c r="QCH132" s="80"/>
      <c r="QCI132" s="80"/>
      <c r="QCJ132" s="80"/>
      <c r="QCK132" s="80"/>
      <c r="QCL132" s="80"/>
      <c r="QCM132" s="80"/>
      <c r="QCN132" s="80"/>
      <c r="QCO132" s="80"/>
      <c r="QCP132" s="80"/>
      <c r="QCQ132" s="80"/>
      <c r="QCR132" s="80"/>
      <c r="QCS132" s="80"/>
      <c r="QCT132" s="80"/>
      <c r="QCU132" s="80"/>
      <c r="QCV132" s="80"/>
      <c r="QCW132" s="80"/>
      <c r="QCX132" s="80"/>
      <c r="QCY132" s="80"/>
      <c r="QCZ132" s="80"/>
      <c r="QDA132" s="80"/>
      <c r="QDB132" s="80"/>
      <c r="QDC132" s="80"/>
      <c r="QDD132" s="80"/>
      <c r="QDE132" s="80"/>
      <c r="QDF132" s="80"/>
      <c r="QDG132" s="80"/>
      <c r="QDH132" s="80"/>
      <c r="QDI132" s="80"/>
      <c r="QDJ132" s="80"/>
      <c r="QDK132" s="80"/>
      <c r="QDL132" s="80"/>
      <c r="QDM132" s="80"/>
      <c r="QDN132" s="80"/>
      <c r="QDO132" s="80"/>
      <c r="QDP132" s="80"/>
      <c r="QDQ132" s="80"/>
      <c r="QDR132" s="80"/>
      <c r="QDS132" s="80"/>
      <c r="QDT132" s="80"/>
      <c r="QDU132" s="80"/>
      <c r="QDV132" s="80"/>
      <c r="QDW132" s="80"/>
      <c r="QDX132" s="80"/>
      <c r="QDY132" s="80"/>
      <c r="QDZ132" s="80"/>
      <c r="QEA132" s="80"/>
      <c r="QEB132" s="80"/>
      <c r="QEC132" s="80"/>
      <c r="QED132" s="80"/>
      <c r="QEE132" s="80"/>
      <c r="QEF132" s="80"/>
      <c r="QEG132" s="80"/>
      <c r="QEH132" s="80"/>
      <c r="QEI132" s="80"/>
      <c r="QEJ132" s="80"/>
      <c r="QEK132" s="80"/>
      <c r="QEL132" s="80"/>
      <c r="QEM132" s="80"/>
      <c r="QEN132" s="80"/>
      <c r="QEO132" s="80"/>
      <c r="QEP132" s="80"/>
      <c r="QEQ132" s="80"/>
      <c r="QER132" s="80"/>
      <c r="QES132" s="80"/>
      <c r="QET132" s="80"/>
      <c r="QEU132" s="80"/>
      <c r="QEV132" s="80"/>
      <c r="QEW132" s="80"/>
      <c r="QEX132" s="80"/>
      <c r="QEY132" s="80"/>
      <c r="QEZ132" s="80"/>
      <c r="QFA132" s="80"/>
      <c r="QFB132" s="80"/>
      <c r="QFC132" s="80"/>
      <c r="QFD132" s="80"/>
      <c r="QFE132" s="80"/>
      <c r="QFF132" s="80"/>
      <c r="QFG132" s="80"/>
      <c r="QFH132" s="80"/>
      <c r="QFI132" s="80"/>
      <c r="QFJ132" s="80"/>
      <c r="QFK132" s="80"/>
      <c r="QFL132" s="80"/>
      <c r="QFM132" s="80"/>
      <c r="QFN132" s="80"/>
      <c r="QFO132" s="80"/>
      <c r="QFP132" s="80"/>
      <c r="QFQ132" s="80"/>
      <c r="QFR132" s="80"/>
      <c r="QFS132" s="80"/>
      <c r="QFT132" s="80"/>
      <c r="QFU132" s="80"/>
      <c r="QFV132" s="80"/>
      <c r="QFW132" s="80"/>
      <c r="QFX132" s="80"/>
      <c r="QFY132" s="80"/>
      <c r="QFZ132" s="80"/>
      <c r="QGA132" s="80"/>
      <c r="QGB132" s="80"/>
      <c r="QGC132" s="80"/>
      <c r="QGD132" s="80"/>
      <c r="QGE132" s="80"/>
      <c r="QGF132" s="80"/>
      <c r="QGG132" s="80"/>
      <c r="QGH132" s="80"/>
      <c r="QGI132" s="80"/>
      <c r="QGJ132" s="80"/>
      <c r="QGK132" s="80"/>
      <c r="QGL132" s="80"/>
      <c r="QGM132" s="80"/>
      <c r="QGN132" s="80"/>
      <c r="QGO132" s="80"/>
      <c r="QGP132" s="80"/>
      <c r="QGQ132" s="80"/>
      <c r="QGR132" s="80"/>
      <c r="QGS132" s="80"/>
      <c r="QGT132" s="80"/>
      <c r="QGU132" s="80"/>
      <c r="QGV132" s="80"/>
      <c r="QGW132" s="80"/>
      <c r="QGX132" s="80"/>
      <c r="QGY132" s="80"/>
      <c r="QGZ132" s="80"/>
      <c r="QHA132" s="80"/>
      <c r="QHB132" s="80"/>
      <c r="QHC132" s="80"/>
      <c r="QHD132" s="80"/>
      <c r="QHE132" s="80"/>
      <c r="QHF132" s="80"/>
      <c r="QHG132" s="80"/>
      <c r="QHH132" s="80"/>
      <c r="QHI132" s="80"/>
      <c r="QHJ132" s="80"/>
      <c r="QHK132" s="80"/>
      <c r="QHL132" s="80"/>
      <c r="QHM132" s="80"/>
      <c r="QHN132" s="80"/>
      <c r="QHO132" s="80"/>
      <c r="QHP132" s="80"/>
      <c r="QHQ132" s="80"/>
      <c r="QHR132" s="80"/>
      <c r="QHS132" s="80"/>
      <c r="QHT132" s="80"/>
      <c r="QHU132" s="80"/>
      <c r="QHV132" s="80"/>
      <c r="QHW132" s="80"/>
      <c r="QHX132" s="80"/>
      <c r="QHY132" s="80"/>
      <c r="QHZ132" s="80"/>
      <c r="QIA132" s="80"/>
      <c r="QIB132" s="80"/>
      <c r="QIC132" s="80"/>
      <c r="QID132" s="80"/>
      <c r="QIE132" s="80"/>
      <c r="QIF132" s="80"/>
      <c r="QIG132" s="80"/>
      <c r="QIH132" s="80"/>
      <c r="QII132" s="80"/>
      <c r="QIJ132" s="80"/>
      <c r="QIK132" s="80"/>
      <c r="QIL132" s="80"/>
      <c r="QIM132" s="80"/>
      <c r="QIN132" s="80"/>
      <c r="QIO132" s="80"/>
      <c r="QIP132" s="80"/>
      <c r="QIQ132" s="80"/>
      <c r="QIR132" s="80"/>
      <c r="QIS132" s="80"/>
      <c r="QIT132" s="80"/>
      <c r="QIU132" s="80"/>
      <c r="QIV132" s="80"/>
      <c r="QIW132" s="80"/>
      <c r="QIX132" s="80"/>
      <c r="QIY132" s="80"/>
      <c r="QIZ132" s="80"/>
      <c r="QJA132" s="80"/>
      <c r="QJB132" s="80"/>
      <c r="QJC132" s="80"/>
      <c r="QJD132" s="80"/>
      <c r="QJE132" s="80"/>
      <c r="QJF132" s="80"/>
      <c r="QJG132" s="80"/>
      <c r="QJH132" s="80"/>
      <c r="QJI132" s="80"/>
      <c r="QJJ132" s="80"/>
      <c r="QJK132" s="80"/>
      <c r="QJL132" s="80"/>
      <c r="QJM132" s="80"/>
      <c r="QJN132" s="80"/>
      <c r="QJO132" s="80"/>
      <c r="QJP132" s="80"/>
      <c r="QJQ132" s="80"/>
      <c r="QJR132" s="80"/>
      <c r="QJS132" s="80"/>
      <c r="QJT132" s="80"/>
      <c r="QJU132" s="80"/>
      <c r="QJV132" s="80"/>
      <c r="QJW132" s="80"/>
      <c r="QJX132" s="80"/>
      <c r="QJY132" s="80"/>
      <c r="QJZ132" s="80"/>
      <c r="QKA132" s="80"/>
      <c r="QKB132" s="80"/>
      <c r="QKC132" s="80"/>
      <c r="QKD132" s="80"/>
      <c r="QKE132" s="80"/>
      <c r="QKF132" s="80"/>
      <c r="QKG132" s="80"/>
      <c r="QKH132" s="80"/>
      <c r="QKI132" s="80"/>
      <c r="QKJ132" s="80"/>
      <c r="QKK132" s="80"/>
      <c r="QKL132" s="80"/>
      <c r="QKM132" s="80"/>
      <c r="QKN132" s="80"/>
      <c r="QKO132" s="80"/>
      <c r="QKP132" s="80"/>
      <c r="QKQ132" s="80"/>
      <c r="QKR132" s="80"/>
      <c r="QKS132" s="80"/>
      <c r="QKT132" s="80"/>
      <c r="QKU132" s="80"/>
      <c r="QKV132" s="80"/>
      <c r="QKW132" s="80"/>
      <c r="QKX132" s="80"/>
      <c r="QKY132" s="80"/>
      <c r="QKZ132" s="80"/>
      <c r="QLA132" s="80"/>
      <c r="QLB132" s="80"/>
      <c r="QLC132" s="80"/>
      <c r="QLD132" s="80"/>
      <c r="QLE132" s="80"/>
      <c r="QLF132" s="80"/>
      <c r="QLG132" s="80"/>
      <c r="QLH132" s="80"/>
      <c r="QLI132" s="80"/>
      <c r="QLJ132" s="80"/>
      <c r="QLK132" s="80"/>
      <c r="QLL132" s="80"/>
      <c r="QLM132" s="80"/>
      <c r="QLN132" s="80"/>
      <c r="QLO132" s="80"/>
      <c r="QLP132" s="80"/>
      <c r="QLQ132" s="80"/>
      <c r="QLR132" s="80"/>
      <c r="QLS132" s="80"/>
      <c r="QLT132" s="80"/>
      <c r="QLU132" s="80"/>
      <c r="QLV132" s="80"/>
      <c r="QLW132" s="80"/>
      <c r="QLX132" s="80"/>
      <c r="QLY132" s="80"/>
      <c r="QLZ132" s="80"/>
      <c r="QMA132" s="80"/>
      <c r="QMB132" s="80"/>
      <c r="QMC132" s="80"/>
      <c r="QMD132" s="80"/>
      <c r="QME132" s="80"/>
      <c r="QMF132" s="80"/>
      <c r="QMG132" s="80"/>
      <c r="QMH132" s="80"/>
      <c r="QMI132" s="80"/>
      <c r="QMJ132" s="80"/>
      <c r="QMK132" s="80"/>
      <c r="QML132" s="80"/>
      <c r="QMM132" s="80"/>
      <c r="QMN132" s="80"/>
      <c r="QMO132" s="80"/>
      <c r="QMP132" s="80"/>
      <c r="QMQ132" s="80"/>
      <c r="QMR132" s="80"/>
      <c r="QMS132" s="80"/>
      <c r="QMT132" s="80"/>
      <c r="QMU132" s="80"/>
      <c r="QMV132" s="80"/>
      <c r="QMW132" s="80"/>
      <c r="QMX132" s="80"/>
      <c r="QMY132" s="80"/>
      <c r="QMZ132" s="80"/>
      <c r="QNA132" s="80"/>
      <c r="QNB132" s="80"/>
      <c r="QNC132" s="80"/>
      <c r="QND132" s="80"/>
      <c r="QNE132" s="80"/>
      <c r="QNF132" s="80"/>
      <c r="QNG132" s="80"/>
      <c r="QNH132" s="80"/>
      <c r="QNI132" s="80"/>
      <c r="QNJ132" s="80"/>
      <c r="QNK132" s="80"/>
      <c r="QNL132" s="80"/>
      <c r="QNM132" s="80"/>
      <c r="QNN132" s="80"/>
      <c r="QNO132" s="80"/>
      <c r="QNP132" s="80"/>
      <c r="QNQ132" s="80"/>
      <c r="QNR132" s="80"/>
      <c r="QNS132" s="80"/>
      <c r="QNT132" s="80"/>
      <c r="QNU132" s="80"/>
      <c r="QNV132" s="80"/>
      <c r="QNW132" s="80"/>
      <c r="QNX132" s="80"/>
      <c r="QNY132" s="80"/>
      <c r="QNZ132" s="80"/>
      <c r="QOA132" s="80"/>
      <c r="QOB132" s="80"/>
      <c r="QOC132" s="80"/>
      <c r="QOD132" s="80"/>
      <c r="QOE132" s="80"/>
      <c r="QOF132" s="80"/>
      <c r="QOG132" s="80"/>
      <c r="QOH132" s="80"/>
      <c r="QOI132" s="80"/>
      <c r="QOJ132" s="80"/>
      <c r="QOK132" s="80"/>
      <c r="QOL132" s="80"/>
      <c r="QOM132" s="80"/>
      <c r="QON132" s="80"/>
      <c r="QOO132" s="80"/>
      <c r="QOP132" s="80"/>
      <c r="QOQ132" s="80"/>
      <c r="QOR132" s="80"/>
      <c r="QOS132" s="80"/>
      <c r="QOT132" s="80"/>
      <c r="QOU132" s="80"/>
      <c r="QOV132" s="80"/>
      <c r="QOW132" s="80"/>
      <c r="QOX132" s="80"/>
      <c r="QOY132" s="80"/>
      <c r="QOZ132" s="80"/>
      <c r="QPA132" s="80"/>
      <c r="QPB132" s="80"/>
      <c r="QPC132" s="80"/>
      <c r="QPD132" s="80"/>
      <c r="QPE132" s="80"/>
      <c r="QPF132" s="80"/>
      <c r="QPG132" s="80"/>
      <c r="QPH132" s="80"/>
      <c r="QPI132" s="80"/>
      <c r="QPJ132" s="80"/>
      <c r="QPK132" s="80"/>
      <c r="QPL132" s="80"/>
      <c r="QPM132" s="80"/>
      <c r="QPN132" s="80"/>
      <c r="QPO132" s="80"/>
      <c r="QPP132" s="80"/>
      <c r="QPQ132" s="80"/>
      <c r="QPR132" s="80"/>
      <c r="QPS132" s="80"/>
      <c r="QPT132" s="80"/>
      <c r="QPU132" s="80"/>
      <c r="QPV132" s="80"/>
      <c r="QPW132" s="80"/>
      <c r="QPX132" s="80"/>
      <c r="QPY132" s="80"/>
      <c r="QPZ132" s="80"/>
      <c r="QQA132" s="80"/>
      <c r="QQB132" s="80"/>
      <c r="QQC132" s="80"/>
      <c r="QQD132" s="80"/>
      <c r="QQE132" s="80"/>
      <c r="QQF132" s="80"/>
      <c r="QQG132" s="80"/>
      <c r="QQH132" s="80"/>
      <c r="QQI132" s="80"/>
      <c r="QQJ132" s="80"/>
      <c r="QQK132" s="80"/>
      <c r="QQL132" s="80"/>
      <c r="QQM132" s="80"/>
      <c r="QQN132" s="80"/>
      <c r="QQO132" s="80"/>
      <c r="QQP132" s="80"/>
      <c r="QQQ132" s="80"/>
      <c r="QQR132" s="80"/>
      <c r="QQS132" s="80"/>
      <c r="QQT132" s="80"/>
      <c r="QQU132" s="80"/>
      <c r="QQV132" s="80"/>
      <c r="QQW132" s="80"/>
      <c r="QQX132" s="80"/>
      <c r="QQY132" s="80"/>
      <c r="QQZ132" s="80"/>
      <c r="QRA132" s="80"/>
      <c r="QRB132" s="80"/>
      <c r="QRC132" s="80"/>
      <c r="QRD132" s="80"/>
      <c r="QRE132" s="80"/>
      <c r="QRF132" s="80"/>
      <c r="QRG132" s="80"/>
      <c r="QRH132" s="80"/>
      <c r="QRI132" s="80"/>
      <c r="QRJ132" s="80"/>
      <c r="QRK132" s="80"/>
      <c r="QRL132" s="80"/>
      <c r="QRM132" s="80"/>
      <c r="QRN132" s="80"/>
      <c r="QRO132" s="80"/>
      <c r="QRP132" s="80"/>
      <c r="QRQ132" s="80"/>
      <c r="QRR132" s="80"/>
      <c r="QRS132" s="80"/>
      <c r="QRT132" s="80"/>
      <c r="QRU132" s="80"/>
      <c r="QRV132" s="80"/>
      <c r="QRW132" s="80"/>
      <c r="QRX132" s="80"/>
      <c r="QRY132" s="80"/>
      <c r="QRZ132" s="80"/>
      <c r="QSA132" s="80"/>
      <c r="QSB132" s="80"/>
      <c r="QSC132" s="80"/>
      <c r="QSD132" s="80"/>
      <c r="QSE132" s="80"/>
      <c r="QSF132" s="80"/>
      <c r="QSG132" s="80"/>
      <c r="QSH132" s="80"/>
      <c r="QSI132" s="80"/>
      <c r="QSJ132" s="80"/>
      <c r="QSK132" s="80"/>
      <c r="QSL132" s="80"/>
      <c r="QSM132" s="80"/>
      <c r="QSN132" s="80"/>
      <c r="QSO132" s="80"/>
      <c r="QSP132" s="80"/>
      <c r="QSQ132" s="80"/>
      <c r="QSR132" s="80"/>
      <c r="QSS132" s="80"/>
      <c r="QST132" s="80"/>
      <c r="QSU132" s="80"/>
      <c r="QSV132" s="80"/>
      <c r="QSW132" s="80"/>
      <c r="QSX132" s="80"/>
      <c r="QSY132" s="80"/>
      <c r="QSZ132" s="80"/>
      <c r="QTA132" s="80"/>
      <c r="QTB132" s="80"/>
      <c r="QTC132" s="80"/>
      <c r="QTD132" s="80"/>
      <c r="QTE132" s="80"/>
      <c r="QTF132" s="80"/>
      <c r="QTG132" s="80"/>
      <c r="QTH132" s="80"/>
      <c r="QTI132" s="80"/>
      <c r="QTJ132" s="80"/>
      <c r="QTK132" s="80"/>
      <c r="QTL132" s="80"/>
      <c r="QTM132" s="80"/>
      <c r="QTN132" s="80"/>
      <c r="QTO132" s="80"/>
      <c r="QTP132" s="80"/>
      <c r="QTQ132" s="80"/>
      <c r="QTR132" s="80"/>
      <c r="QTS132" s="80"/>
      <c r="QTT132" s="80"/>
      <c r="QTU132" s="80"/>
      <c r="QTV132" s="80"/>
      <c r="QTW132" s="80"/>
      <c r="QTX132" s="80"/>
      <c r="QTY132" s="80"/>
      <c r="QTZ132" s="80"/>
      <c r="QUA132" s="80"/>
      <c r="QUB132" s="80"/>
      <c r="QUC132" s="80"/>
      <c r="QUD132" s="80"/>
      <c r="QUE132" s="80"/>
      <c r="QUF132" s="80"/>
      <c r="QUG132" s="80"/>
      <c r="QUH132" s="80"/>
      <c r="QUI132" s="80"/>
      <c r="QUJ132" s="80"/>
      <c r="QUK132" s="80"/>
      <c r="QUL132" s="80"/>
      <c r="QUM132" s="80"/>
      <c r="QUN132" s="80"/>
      <c r="QUO132" s="80"/>
      <c r="QUP132" s="80"/>
      <c r="QUQ132" s="80"/>
      <c r="QUR132" s="80"/>
      <c r="QUS132" s="80"/>
      <c r="QUT132" s="80"/>
      <c r="QUU132" s="80"/>
      <c r="QUV132" s="80"/>
      <c r="QUW132" s="80"/>
      <c r="QUX132" s="80"/>
      <c r="QUY132" s="80"/>
      <c r="QUZ132" s="80"/>
      <c r="QVA132" s="80"/>
      <c r="QVB132" s="80"/>
      <c r="QVC132" s="80"/>
      <c r="QVD132" s="80"/>
      <c r="QVE132" s="80"/>
      <c r="QVF132" s="80"/>
      <c r="QVG132" s="80"/>
      <c r="QVH132" s="80"/>
      <c r="QVI132" s="80"/>
      <c r="QVJ132" s="80"/>
      <c r="QVK132" s="80"/>
      <c r="QVL132" s="80"/>
      <c r="QVM132" s="80"/>
      <c r="QVN132" s="80"/>
      <c r="QVO132" s="80"/>
      <c r="QVP132" s="80"/>
      <c r="QVQ132" s="80"/>
      <c r="QVR132" s="80"/>
      <c r="QVS132" s="80"/>
      <c r="QVT132" s="80"/>
      <c r="QVU132" s="80"/>
      <c r="QVV132" s="80"/>
      <c r="QVW132" s="80"/>
      <c r="QVX132" s="80"/>
      <c r="QVY132" s="80"/>
      <c r="QVZ132" s="80"/>
      <c r="QWA132" s="80"/>
      <c r="QWB132" s="80"/>
      <c r="QWC132" s="80"/>
      <c r="QWD132" s="80"/>
      <c r="QWE132" s="80"/>
      <c r="QWF132" s="80"/>
      <c r="QWG132" s="80"/>
      <c r="QWH132" s="80"/>
      <c r="QWI132" s="80"/>
      <c r="QWJ132" s="80"/>
      <c r="QWK132" s="80"/>
      <c r="QWL132" s="80"/>
      <c r="QWM132" s="80"/>
      <c r="QWN132" s="80"/>
      <c r="QWO132" s="80"/>
      <c r="QWP132" s="80"/>
      <c r="QWQ132" s="80"/>
      <c r="QWR132" s="80"/>
      <c r="QWS132" s="80"/>
      <c r="QWT132" s="80"/>
      <c r="QWU132" s="80"/>
      <c r="QWV132" s="80"/>
      <c r="QWW132" s="80"/>
      <c r="QWX132" s="80"/>
      <c r="QWY132" s="80"/>
      <c r="QWZ132" s="80"/>
      <c r="QXA132" s="80"/>
      <c r="QXB132" s="80"/>
      <c r="QXC132" s="80"/>
      <c r="QXD132" s="80"/>
      <c r="QXE132" s="80"/>
      <c r="QXF132" s="80"/>
      <c r="QXG132" s="80"/>
      <c r="QXH132" s="80"/>
      <c r="QXI132" s="80"/>
      <c r="QXJ132" s="80"/>
      <c r="QXK132" s="80"/>
      <c r="QXL132" s="80"/>
      <c r="QXM132" s="80"/>
      <c r="QXN132" s="80"/>
      <c r="QXO132" s="80"/>
      <c r="QXP132" s="80"/>
      <c r="QXQ132" s="80"/>
      <c r="QXR132" s="80"/>
      <c r="QXS132" s="80"/>
      <c r="QXT132" s="80"/>
      <c r="QXU132" s="80"/>
      <c r="QXV132" s="80"/>
      <c r="QXW132" s="80"/>
      <c r="QXX132" s="80"/>
      <c r="QXY132" s="80"/>
      <c r="QXZ132" s="80"/>
      <c r="QYA132" s="80"/>
      <c r="QYB132" s="80"/>
      <c r="QYC132" s="80"/>
      <c r="QYD132" s="80"/>
      <c r="QYE132" s="80"/>
      <c r="QYF132" s="80"/>
      <c r="QYG132" s="80"/>
      <c r="QYH132" s="80"/>
      <c r="QYI132" s="80"/>
      <c r="QYJ132" s="80"/>
      <c r="QYK132" s="80"/>
      <c r="QYL132" s="80"/>
      <c r="QYM132" s="80"/>
      <c r="QYN132" s="80"/>
      <c r="QYO132" s="80"/>
      <c r="QYP132" s="80"/>
      <c r="QYQ132" s="80"/>
      <c r="QYR132" s="80"/>
      <c r="QYS132" s="80"/>
      <c r="QYT132" s="80"/>
      <c r="QYU132" s="80"/>
      <c r="QYV132" s="80"/>
      <c r="QYW132" s="80"/>
      <c r="QYX132" s="80"/>
      <c r="QYY132" s="80"/>
      <c r="QYZ132" s="80"/>
      <c r="QZA132" s="80"/>
      <c r="QZB132" s="80"/>
      <c r="QZC132" s="80"/>
      <c r="QZD132" s="80"/>
      <c r="QZE132" s="80"/>
      <c r="QZF132" s="80"/>
      <c r="QZG132" s="80"/>
      <c r="QZH132" s="80"/>
      <c r="QZI132" s="80"/>
      <c r="QZJ132" s="80"/>
      <c r="QZK132" s="80"/>
      <c r="QZL132" s="80"/>
      <c r="QZM132" s="80"/>
      <c r="QZN132" s="80"/>
      <c r="QZO132" s="80"/>
      <c r="QZP132" s="80"/>
      <c r="QZQ132" s="80"/>
      <c r="QZR132" s="80"/>
      <c r="QZS132" s="80"/>
      <c r="QZT132" s="80"/>
      <c r="QZU132" s="80"/>
      <c r="QZV132" s="80"/>
      <c r="QZW132" s="80"/>
      <c r="QZX132" s="80"/>
      <c r="QZY132" s="80"/>
      <c r="QZZ132" s="80"/>
      <c r="RAA132" s="80"/>
      <c r="RAB132" s="80"/>
      <c r="RAC132" s="80"/>
      <c r="RAD132" s="80"/>
      <c r="RAE132" s="80"/>
      <c r="RAF132" s="80"/>
      <c r="RAG132" s="80"/>
      <c r="RAH132" s="80"/>
      <c r="RAI132" s="80"/>
      <c r="RAJ132" s="80"/>
      <c r="RAK132" s="80"/>
      <c r="RAL132" s="80"/>
      <c r="RAM132" s="80"/>
      <c r="RAN132" s="80"/>
      <c r="RAO132" s="80"/>
      <c r="RAP132" s="80"/>
      <c r="RAQ132" s="80"/>
      <c r="RAR132" s="80"/>
      <c r="RAS132" s="80"/>
      <c r="RAT132" s="80"/>
      <c r="RAU132" s="80"/>
      <c r="RAV132" s="80"/>
      <c r="RAW132" s="80"/>
      <c r="RAX132" s="80"/>
      <c r="RAY132" s="80"/>
      <c r="RAZ132" s="80"/>
      <c r="RBA132" s="80"/>
      <c r="RBB132" s="80"/>
      <c r="RBC132" s="80"/>
      <c r="RBD132" s="80"/>
      <c r="RBE132" s="80"/>
      <c r="RBF132" s="80"/>
      <c r="RBG132" s="80"/>
      <c r="RBH132" s="80"/>
      <c r="RBI132" s="80"/>
      <c r="RBJ132" s="80"/>
      <c r="RBK132" s="80"/>
      <c r="RBL132" s="80"/>
      <c r="RBM132" s="80"/>
      <c r="RBN132" s="80"/>
      <c r="RBO132" s="80"/>
      <c r="RBP132" s="80"/>
      <c r="RBQ132" s="80"/>
      <c r="RBR132" s="80"/>
      <c r="RBS132" s="80"/>
      <c r="RBT132" s="80"/>
      <c r="RBU132" s="80"/>
      <c r="RBV132" s="80"/>
      <c r="RBW132" s="80"/>
      <c r="RBX132" s="80"/>
      <c r="RBY132" s="80"/>
      <c r="RBZ132" s="80"/>
      <c r="RCA132" s="80"/>
      <c r="RCB132" s="80"/>
      <c r="RCC132" s="80"/>
      <c r="RCD132" s="80"/>
      <c r="RCE132" s="80"/>
      <c r="RCF132" s="80"/>
      <c r="RCG132" s="80"/>
      <c r="RCH132" s="80"/>
      <c r="RCI132" s="80"/>
      <c r="RCJ132" s="80"/>
      <c r="RCK132" s="80"/>
      <c r="RCL132" s="80"/>
      <c r="RCM132" s="80"/>
      <c r="RCN132" s="80"/>
      <c r="RCO132" s="80"/>
      <c r="RCP132" s="80"/>
      <c r="RCQ132" s="80"/>
      <c r="RCR132" s="80"/>
      <c r="RCS132" s="80"/>
      <c r="RCT132" s="80"/>
      <c r="RCU132" s="80"/>
      <c r="RCV132" s="80"/>
      <c r="RCW132" s="80"/>
      <c r="RCX132" s="80"/>
      <c r="RCY132" s="80"/>
      <c r="RCZ132" s="80"/>
      <c r="RDA132" s="80"/>
      <c r="RDB132" s="80"/>
      <c r="RDC132" s="80"/>
      <c r="RDD132" s="80"/>
      <c r="RDE132" s="80"/>
      <c r="RDF132" s="80"/>
      <c r="RDG132" s="80"/>
      <c r="RDH132" s="80"/>
      <c r="RDI132" s="80"/>
      <c r="RDJ132" s="80"/>
      <c r="RDK132" s="80"/>
      <c r="RDL132" s="80"/>
      <c r="RDM132" s="80"/>
      <c r="RDN132" s="80"/>
      <c r="RDO132" s="80"/>
      <c r="RDP132" s="80"/>
      <c r="RDQ132" s="80"/>
      <c r="RDR132" s="80"/>
      <c r="RDS132" s="80"/>
      <c r="RDT132" s="80"/>
      <c r="RDU132" s="80"/>
      <c r="RDV132" s="80"/>
      <c r="RDW132" s="80"/>
      <c r="RDX132" s="80"/>
      <c r="RDY132" s="80"/>
      <c r="RDZ132" s="80"/>
      <c r="REA132" s="80"/>
      <c r="REB132" s="80"/>
      <c r="REC132" s="80"/>
      <c r="RED132" s="80"/>
      <c r="REE132" s="80"/>
      <c r="REF132" s="80"/>
      <c r="REG132" s="80"/>
      <c r="REH132" s="80"/>
      <c r="REI132" s="80"/>
      <c r="REJ132" s="80"/>
      <c r="REK132" s="80"/>
      <c r="REL132" s="80"/>
      <c r="REM132" s="80"/>
      <c r="REN132" s="80"/>
      <c r="REO132" s="80"/>
      <c r="REP132" s="80"/>
      <c r="REQ132" s="80"/>
      <c r="RER132" s="80"/>
      <c r="RES132" s="80"/>
      <c r="RET132" s="80"/>
      <c r="REU132" s="80"/>
      <c r="REV132" s="80"/>
      <c r="REW132" s="80"/>
      <c r="REX132" s="80"/>
      <c r="REY132" s="80"/>
      <c r="REZ132" s="80"/>
      <c r="RFA132" s="80"/>
      <c r="RFB132" s="80"/>
      <c r="RFC132" s="80"/>
      <c r="RFD132" s="80"/>
      <c r="RFE132" s="80"/>
      <c r="RFF132" s="80"/>
      <c r="RFG132" s="80"/>
      <c r="RFH132" s="80"/>
      <c r="RFI132" s="80"/>
      <c r="RFJ132" s="80"/>
      <c r="RFK132" s="80"/>
      <c r="RFL132" s="80"/>
      <c r="RFM132" s="80"/>
      <c r="RFN132" s="80"/>
      <c r="RFO132" s="80"/>
      <c r="RFP132" s="80"/>
      <c r="RFQ132" s="80"/>
      <c r="RFR132" s="80"/>
      <c r="RFS132" s="80"/>
      <c r="RFT132" s="80"/>
      <c r="RFU132" s="80"/>
      <c r="RFV132" s="80"/>
      <c r="RFW132" s="80"/>
      <c r="RFX132" s="80"/>
      <c r="RFY132" s="80"/>
      <c r="RFZ132" s="80"/>
      <c r="RGA132" s="80"/>
      <c r="RGB132" s="80"/>
      <c r="RGC132" s="80"/>
      <c r="RGD132" s="80"/>
      <c r="RGE132" s="80"/>
      <c r="RGF132" s="80"/>
      <c r="RGG132" s="80"/>
      <c r="RGH132" s="80"/>
      <c r="RGI132" s="80"/>
      <c r="RGJ132" s="80"/>
      <c r="RGK132" s="80"/>
      <c r="RGL132" s="80"/>
      <c r="RGM132" s="80"/>
      <c r="RGN132" s="80"/>
      <c r="RGO132" s="80"/>
      <c r="RGP132" s="80"/>
      <c r="RGQ132" s="80"/>
      <c r="RGR132" s="80"/>
      <c r="RGS132" s="80"/>
      <c r="RGT132" s="80"/>
      <c r="RGU132" s="80"/>
      <c r="RGV132" s="80"/>
      <c r="RGW132" s="80"/>
      <c r="RGX132" s="80"/>
      <c r="RGY132" s="80"/>
      <c r="RGZ132" s="80"/>
      <c r="RHA132" s="80"/>
      <c r="RHB132" s="80"/>
      <c r="RHC132" s="80"/>
      <c r="RHD132" s="80"/>
      <c r="RHE132" s="80"/>
      <c r="RHF132" s="80"/>
      <c r="RHG132" s="80"/>
      <c r="RHH132" s="80"/>
      <c r="RHI132" s="80"/>
      <c r="RHJ132" s="80"/>
      <c r="RHK132" s="80"/>
      <c r="RHL132" s="80"/>
      <c r="RHM132" s="80"/>
      <c r="RHN132" s="80"/>
      <c r="RHO132" s="80"/>
      <c r="RHP132" s="80"/>
      <c r="RHQ132" s="80"/>
      <c r="RHR132" s="80"/>
      <c r="RHS132" s="80"/>
      <c r="RHT132" s="80"/>
      <c r="RHU132" s="80"/>
      <c r="RHV132" s="80"/>
      <c r="RHW132" s="80"/>
      <c r="RHX132" s="80"/>
      <c r="RHY132" s="80"/>
      <c r="RHZ132" s="80"/>
      <c r="RIA132" s="80"/>
      <c r="RIB132" s="80"/>
      <c r="RIC132" s="80"/>
      <c r="RID132" s="80"/>
      <c r="RIE132" s="80"/>
      <c r="RIF132" s="80"/>
      <c r="RIG132" s="80"/>
      <c r="RIH132" s="80"/>
      <c r="RII132" s="80"/>
      <c r="RIJ132" s="80"/>
      <c r="RIK132" s="80"/>
      <c r="RIL132" s="80"/>
      <c r="RIM132" s="80"/>
      <c r="RIN132" s="80"/>
      <c r="RIO132" s="80"/>
      <c r="RIP132" s="80"/>
      <c r="RIQ132" s="80"/>
      <c r="RIR132" s="80"/>
      <c r="RIS132" s="80"/>
      <c r="RIT132" s="80"/>
      <c r="RIU132" s="80"/>
      <c r="RIV132" s="80"/>
      <c r="RIW132" s="80"/>
      <c r="RIX132" s="80"/>
      <c r="RIY132" s="80"/>
      <c r="RIZ132" s="80"/>
      <c r="RJA132" s="80"/>
      <c r="RJB132" s="80"/>
      <c r="RJC132" s="80"/>
      <c r="RJD132" s="80"/>
      <c r="RJE132" s="80"/>
      <c r="RJF132" s="80"/>
      <c r="RJG132" s="80"/>
      <c r="RJH132" s="80"/>
      <c r="RJI132" s="80"/>
      <c r="RJJ132" s="80"/>
      <c r="RJK132" s="80"/>
      <c r="RJL132" s="80"/>
      <c r="RJM132" s="80"/>
      <c r="RJN132" s="80"/>
      <c r="RJO132" s="80"/>
      <c r="RJP132" s="80"/>
      <c r="RJQ132" s="80"/>
      <c r="RJR132" s="80"/>
      <c r="RJS132" s="80"/>
      <c r="RJT132" s="80"/>
      <c r="RJU132" s="80"/>
      <c r="RJV132" s="80"/>
      <c r="RJW132" s="80"/>
      <c r="RJX132" s="80"/>
      <c r="RJY132" s="80"/>
      <c r="RJZ132" s="80"/>
      <c r="RKA132" s="80"/>
      <c r="RKB132" s="80"/>
      <c r="RKC132" s="80"/>
      <c r="RKD132" s="80"/>
      <c r="RKE132" s="80"/>
      <c r="RKF132" s="80"/>
      <c r="RKG132" s="80"/>
      <c r="RKH132" s="80"/>
      <c r="RKI132" s="80"/>
      <c r="RKJ132" s="80"/>
      <c r="RKK132" s="80"/>
      <c r="RKL132" s="80"/>
      <c r="RKM132" s="80"/>
      <c r="RKN132" s="80"/>
      <c r="RKO132" s="80"/>
      <c r="RKP132" s="80"/>
      <c r="RKQ132" s="80"/>
      <c r="RKR132" s="80"/>
      <c r="RKS132" s="80"/>
      <c r="RKT132" s="80"/>
      <c r="RKU132" s="80"/>
      <c r="RKV132" s="80"/>
      <c r="RKW132" s="80"/>
      <c r="RKX132" s="80"/>
      <c r="RKY132" s="80"/>
      <c r="RKZ132" s="80"/>
      <c r="RLA132" s="80"/>
      <c r="RLB132" s="80"/>
      <c r="RLC132" s="80"/>
      <c r="RLD132" s="80"/>
      <c r="RLE132" s="80"/>
      <c r="RLF132" s="80"/>
      <c r="RLG132" s="80"/>
      <c r="RLH132" s="80"/>
      <c r="RLI132" s="80"/>
      <c r="RLJ132" s="80"/>
      <c r="RLK132" s="80"/>
      <c r="RLL132" s="80"/>
      <c r="RLM132" s="80"/>
      <c r="RLN132" s="80"/>
      <c r="RLO132" s="80"/>
      <c r="RLP132" s="80"/>
      <c r="RLQ132" s="80"/>
      <c r="RLR132" s="80"/>
      <c r="RLS132" s="80"/>
      <c r="RLT132" s="80"/>
      <c r="RLU132" s="80"/>
      <c r="RLV132" s="80"/>
      <c r="RLW132" s="80"/>
      <c r="RLX132" s="80"/>
      <c r="RLY132" s="80"/>
      <c r="RLZ132" s="80"/>
      <c r="RMA132" s="80"/>
      <c r="RMB132" s="80"/>
      <c r="RMC132" s="80"/>
      <c r="RMD132" s="80"/>
      <c r="RME132" s="80"/>
      <c r="RMF132" s="80"/>
      <c r="RMG132" s="80"/>
      <c r="RMH132" s="80"/>
      <c r="RMI132" s="80"/>
      <c r="RMJ132" s="80"/>
      <c r="RMK132" s="80"/>
      <c r="RML132" s="80"/>
      <c r="RMM132" s="80"/>
      <c r="RMN132" s="80"/>
      <c r="RMO132" s="80"/>
      <c r="RMP132" s="80"/>
      <c r="RMQ132" s="80"/>
      <c r="RMR132" s="80"/>
      <c r="RMS132" s="80"/>
      <c r="RMT132" s="80"/>
      <c r="RMU132" s="80"/>
      <c r="RMV132" s="80"/>
      <c r="RMW132" s="80"/>
      <c r="RMX132" s="80"/>
      <c r="RMY132" s="80"/>
      <c r="RMZ132" s="80"/>
      <c r="RNA132" s="80"/>
      <c r="RNB132" s="80"/>
      <c r="RNC132" s="80"/>
      <c r="RND132" s="80"/>
      <c r="RNE132" s="80"/>
      <c r="RNF132" s="80"/>
      <c r="RNG132" s="80"/>
      <c r="RNH132" s="80"/>
      <c r="RNI132" s="80"/>
      <c r="RNJ132" s="80"/>
      <c r="RNK132" s="80"/>
      <c r="RNL132" s="80"/>
      <c r="RNM132" s="80"/>
      <c r="RNN132" s="80"/>
      <c r="RNO132" s="80"/>
      <c r="RNP132" s="80"/>
      <c r="RNQ132" s="80"/>
      <c r="RNR132" s="80"/>
      <c r="RNS132" s="80"/>
      <c r="RNT132" s="80"/>
      <c r="RNU132" s="80"/>
      <c r="RNV132" s="80"/>
      <c r="RNW132" s="80"/>
      <c r="RNX132" s="80"/>
      <c r="RNY132" s="80"/>
      <c r="RNZ132" s="80"/>
      <c r="ROA132" s="80"/>
      <c r="ROB132" s="80"/>
      <c r="ROC132" s="80"/>
      <c r="ROD132" s="80"/>
      <c r="ROE132" s="80"/>
      <c r="ROF132" s="80"/>
      <c r="ROG132" s="80"/>
      <c r="ROH132" s="80"/>
      <c r="ROI132" s="80"/>
      <c r="ROJ132" s="80"/>
      <c r="ROK132" s="80"/>
      <c r="ROL132" s="80"/>
      <c r="ROM132" s="80"/>
      <c r="RON132" s="80"/>
      <c r="ROO132" s="80"/>
      <c r="ROP132" s="80"/>
      <c r="ROQ132" s="80"/>
      <c r="ROR132" s="80"/>
      <c r="ROS132" s="80"/>
      <c r="ROT132" s="80"/>
      <c r="ROU132" s="80"/>
      <c r="ROV132" s="80"/>
      <c r="ROW132" s="80"/>
      <c r="ROX132" s="80"/>
      <c r="ROY132" s="80"/>
      <c r="ROZ132" s="80"/>
      <c r="RPA132" s="80"/>
      <c r="RPB132" s="80"/>
      <c r="RPC132" s="80"/>
      <c r="RPD132" s="80"/>
      <c r="RPE132" s="80"/>
      <c r="RPF132" s="80"/>
      <c r="RPG132" s="80"/>
      <c r="RPH132" s="80"/>
      <c r="RPI132" s="80"/>
      <c r="RPJ132" s="80"/>
      <c r="RPK132" s="80"/>
      <c r="RPL132" s="80"/>
      <c r="RPM132" s="80"/>
      <c r="RPN132" s="80"/>
      <c r="RPO132" s="80"/>
      <c r="RPP132" s="80"/>
      <c r="RPQ132" s="80"/>
      <c r="RPR132" s="80"/>
      <c r="RPS132" s="80"/>
      <c r="RPT132" s="80"/>
      <c r="RPU132" s="80"/>
      <c r="RPV132" s="80"/>
      <c r="RPW132" s="80"/>
      <c r="RPX132" s="80"/>
      <c r="RPY132" s="80"/>
      <c r="RPZ132" s="80"/>
      <c r="RQA132" s="80"/>
      <c r="RQB132" s="80"/>
      <c r="RQC132" s="80"/>
      <c r="RQD132" s="80"/>
      <c r="RQE132" s="80"/>
      <c r="RQF132" s="80"/>
      <c r="RQG132" s="80"/>
      <c r="RQH132" s="80"/>
      <c r="RQI132" s="80"/>
      <c r="RQJ132" s="80"/>
      <c r="RQK132" s="80"/>
      <c r="RQL132" s="80"/>
      <c r="RQM132" s="80"/>
      <c r="RQN132" s="80"/>
      <c r="RQO132" s="80"/>
      <c r="RQP132" s="80"/>
      <c r="RQQ132" s="80"/>
      <c r="RQR132" s="80"/>
      <c r="RQS132" s="80"/>
      <c r="RQT132" s="80"/>
      <c r="RQU132" s="80"/>
      <c r="RQV132" s="80"/>
      <c r="RQW132" s="80"/>
      <c r="RQX132" s="80"/>
      <c r="RQY132" s="80"/>
      <c r="RQZ132" s="80"/>
      <c r="RRA132" s="80"/>
      <c r="RRB132" s="80"/>
      <c r="RRC132" s="80"/>
      <c r="RRD132" s="80"/>
      <c r="RRE132" s="80"/>
      <c r="RRF132" s="80"/>
      <c r="RRG132" s="80"/>
      <c r="RRH132" s="80"/>
      <c r="RRI132" s="80"/>
      <c r="RRJ132" s="80"/>
      <c r="RRK132" s="80"/>
      <c r="RRL132" s="80"/>
      <c r="RRM132" s="80"/>
      <c r="RRN132" s="80"/>
      <c r="RRO132" s="80"/>
      <c r="RRP132" s="80"/>
      <c r="RRQ132" s="80"/>
      <c r="RRR132" s="80"/>
      <c r="RRS132" s="80"/>
      <c r="RRT132" s="80"/>
      <c r="RRU132" s="80"/>
      <c r="RRV132" s="80"/>
      <c r="RRW132" s="80"/>
      <c r="RRX132" s="80"/>
      <c r="RRY132" s="80"/>
      <c r="RRZ132" s="80"/>
      <c r="RSA132" s="80"/>
      <c r="RSB132" s="80"/>
      <c r="RSC132" s="80"/>
      <c r="RSD132" s="80"/>
      <c r="RSE132" s="80"/>
      <c r="RSF132" s="80"/>
      <c r="RSG132" s="80"/>
      <c r="RSH132" s="80"/>
      <c r="RSI132" s="80"/>
      <c r="RSJ132" s="80"/>
      <c r="RSK132" s="80"/>
      <c r="RSL132" s="80"/>
      <c r="RSM132" s="80"/>
      <c r="RSN132" s="80"/>
      <c r="RSO132" s="80"/>
      <c r="RSP132" s="80"/>
      <c r="RSQ132" s="80"/>
      <c r="RSR132" s="80"/>
      <c r="RSS132" s="80"/>
      <c r="RST132" s="80"/>
      <c r="RSU132" s="80"/>
      <c r="RSV132" s="80"/>
      <c r="RSW132" s="80"/>
      <c r="RSX132" s="80"/>
      <c r="RSY132" s="80"/>
      <c r="RSZ132" s="80"/>
      <c r="RTA132" s="80"/>
      <c r="RTB132" s="80"/>
      <c r="RTC132" s="80"/>
      <c r="RTD132" s="80"/>
      <c r="RTE132" s="80"/>
      <c r="RTF132" s="80"/>
      <c r="RTG132" s="80"/>
      <c r="RTH132" s="80"/>
      <c r="RTI132" s="80"/>
      <c r="RTJ132" s="80"/>
      <c r="RTK132" s="80"/>
      <c r="RTL132" s="80"/>
      <c r="RTM132" s="80"/>
      <c r="RTN132" s="80"/>
      <c r="RTO132" s="80"/>
      <c r="RTP132" s="80"/>
      <c r="RTQ132" s="80"/>
      <c r="RTR132" s="80"/>
      <c r="RTS132" s="80"/>
      <c r="RTT132" s="80"/>
      <c r="RTU132" s="80"/>
      <c r="RTV132" s="80"/>
      <c r="RTW132" s="80"/>
      <c r="RTX132" s="80"/>
      <c r="RTY132" s="80"/>
      <c r="RTZ132" s="80"/>
      <c r="RUA132" s="80"/>
      <c r="RUB132" s="80"/>
      <c r="RUC132" s="80"/>
      <c r="RUD132" s="80"/>
      <c r="RUE132" s="80"/>
      <c r="RUF132" s="80"/>
      <c r="RUG132" s="80"/>
      <c r="RUH132" s="80"/>
      <c r="RUI132" s="80"/>
      <c r="RUJ132" s="80"/>
      <c r="RUK132" s="80"/>
      <c r="RUL132" s="80"/>
      <c r="RUM132" s="80"/>
      <c r="RUN132" s="80"/>
      <c r="RUO132" s="80"/>
      <c r="RUP132" s="80"/>
      <c r="RUQ132" s="80"/>
      <c r="RUR132" s="80"/>
      <c r="RUS132" s="80"/>
      <c r="RUT132" s="80"/>
      <c r="RUU132" s="80"/>
      <c r="RUV132" s="80"/>
      <c r="RUW132" s="80"/>
      <c r="RUX132" s="80"/>
      <c r="RUY132" s="80"/>
      <c r="RUZ132" s="80"/>
      <c r="RVA132" s="80"/>
      <c r="RVB132" s="80"/>
      <c r="RVC132" s="80"/>
      <c r="RVD132" s="80"/>
      <c r="RVE132" s="80"/>
      <c r="RVF132" s="80"/>
      <c r="RVG132" s="80"/>
      <c r="RVH132" s="80"/>
      <c r="RVI132" s="80"/>
      <c r="RVJ132" s="80"/>
      <c r="RVK132" s="80"/>
      <c r="RVL132" s="80"/>
      <c r="RVM132" s="80"/>
      <c r="RVN132" s="80"/>
      <c r="RVO132" s="80"/>
      <c r="RVP132" s="80"/>
      <c r="RVQ132" s="80"/>
      <c r="RVR132" s="80"/>
      <c r="RVS132" s="80"/>
      <c r="RVT132" s="80"/>
      <c r="RVU132" s="80"/>
      <c r="RVV132" s="80"/>
      <c r="RVW132" s="80"/>
      <c r="RVX132" s="80"/>
      <c r="RVY132" s="80"/>
      <c r="RVZ132" s="80"/>
      <c r="RWA132" s="80"/>
      <c r="RWB132" s="80"/>
      <c r="RWC132" s="80"/>
      <c r="RWD132" s="80"/>
      <c r="RWE132" s="80"/>
      <c r="RWF132" s="80"/>
      <c r="RWG132" s="80"/>
      <c r="RWH132" s="80"/>
      <c r="RWI132" s="80"/>
      <c r="RWJ132" s="80"/>
      <c r="RWK132" s="80"/>
      <c r="RWL132" s="80"/>
      <c r="RWM132" s="80"/>
      <c r="RWN132" s="80"/>
      <c r="RWO132" s="80"/>
      <c r="RWP132" s="80"/>
      <c r="RWQ132" s="80"/>
      <c r="RWR132" s="80"/>
      <c r="RWS132" s="80"/>
      <c r="RWT132" s="80"/>
      <c r="RWU132" s="80"/>
      <c r="RWV132" s="80"/>
      <c r="RWW132" s="80"/>
      <c r="RWX132" s="80"/>
      <c r="RWY132" s="80"/>
      <c r="RWZ132" s="80"/>
      <c r="RXA132" s="80"/>
      <c r="RXB132" s="80"/>
      <c r="RXC132" s="80"/>
      <c r="RXD132" s="80"/>
      <c r="RXE132" s="80"/>
      <c r="RXF132" s="80"/>
      <c r="RXG132" s="80"/>
      <c r="RXH132" s="80"/>
      <c r="RXI132" s="80"/>
      <c r="RXJ132" s="80"/>
      <c r="RXK132" s="80"/>
      <c r="RXL132" s="80"/>
      <c r="RXM132" s="80"/>
      <c r="RXN132" s="80"/>
      <c r="RXO132" s="80"/>
      <c r="RXP132" s="80"/>
      <c r="RXQ132" s="80"/>
      <c r="RXR132" s="80"/>
      <c r="RXS132" s="80"/>
      <c r="RXT132" s="80"/>
      <c r="RXU132" s="80"/>
      <c r="RXV132" s="80"/>
      <c r="RXW132" s="80"/>
      <c r="RXX132" s="80"/>
      <c r="RXY132" s="80"/>
      <c r="RXZ132" s="80"/>
      <c r="RYA132" s="80"/>
      <c r="RYB132" s="80"/>
      <c r="RYC132" s="80"/>
      <c r="RYD132" s="80"/>
      <c r="RYE132" s="80"/>
      <c r="RYF132" s="80"/>
      <c r="RYG132" s="80"/>
      <c r="RYH132" s="80"/>
      <c r="RYI132" s="80"/>
      <c r="RYJ132" s="80"/>
      <c r="RYK132" s="80"/>
      <c r="RYL132" s="80"/>
      <c r="RYM132" s="80"/>
      <c r="RYN132" s="80"/>
      <c r="RYO132" s="80"/>
      <c r="RYP132" s="80"/>
      <c r="RYQ132" s="80"/>
      <c r="RYR132" s="80"/>
      <c r="RYS132" s="80"/>
      <c r="RYT132" s="80"/>
      <c r="RYU132" s="80"/>
      <c r="RYV132" s="80"/>
      <c r="RYW132" s="80"/>
      <c r="RYX132" s="80"/>
      <c r="RYY132" s="80"/>
      <c r="RYZ132" s="80"/>
      <c r="RZA132" s="80"/>
      <c r="RZB132" s="80"/>
      <c r="RZC132" s="80"/>
      <c r="RZD132" s="80"/>
      <c r="RZE132" s="80"/>
      <c r="RZF132" s="80"/>
      <c r="RZG132" s="80"/>
      <c r="RZH132" s="80"/>
      <c r="RZI132" s="80"/>
      <c r="RZJ132" s="80"/>
      <c r="RZK132" s="80"/>
      <c r="RZL132" s="80"/>
      <c r="RZM132" s="80"/>
      <c r="RZN132" s="80"/>
      <c r="RZO132" s="80"/>
      <c r="RZP132" s="80"/>
      <c r="RZQ132" s="80"/>
      <c r="RZR132" s="80"/>
      <c r="RZS132" s="80"/>
      <c r="RZT132" s="80"/>
      <c r="RZU132" s="80"/>
      <c r="RZV132" s="80"/>
      <c r="RZW132" s="80"/>
      <c r="RZX132" s="80"/>
      <c r="RZY132" s="80"/>
      <c r="RZZ132" s="80"/>
      <c r="SAA132" s="80"/>
      <c r="SAB132" s="80"/>
      <c r="SAC132" s="80"/>
      <c r="SAD132" s="80"/>
      <c r="SAE132" s="80"/>
      <c r="SAF132" s="80"/>
      <c r="SAG132" s="80"/>
      <c r="SAH132" s="80"/>
      <c r="SAI132" s="80"/>
      <c r="SAJ132" s="80"/>
      <c r="SAK132" s="80"/>
      <c r="SAL132" s="80"/>
      <c r="SAM132" s="80"/>
      <c r="SAN132" s="80"/>
      <c r="SAO132" s="80"/>
      <c r="SAP132" s="80"/>
      <c r="SAQ132" s="80"/>
      <c r="SAR132" s="80"/>
      <c r="SAS132" s="80"/>
      <c r="SAT132" s="80"/>
      <c r="SAU132" s="80"/>
      <c r="SAV132" s="80"/>
      <c r="SAW132" s="80"/>
      <c r="SAX132" s="80"/>
      <c r="SAY132" s="80"/>
      <c r="SAZ132" s="80"/>
      <c r="SBA132" s="80"/>
      <c r="SBB132" s="80"/>
      <c r="SBC132" s="80"/>
      <c r="SBD132" s="80"/>
      <c r="SBE132" s="80"/>
      <c r="SBF132" s="80"/>
      <c r="SBG132" s="80"/>
      <c r="SBH132" s="80"/>
      <c r="SBI132" s="80"/>
      <c r="SBJ132" s="80"/>
      <c r="SBK132" s="80"/>
      <c r="SBL132" s="80"/>
      <c r="SBM132" s="80"/>
      <c r="SBN132" s="80"/>
      <c r="SBO132" s="80"/>
      <c r="SBP132" s="80"/>
      <c r="SBQ132" s="80"/>
      <c r="SBR132" s="80"/>
      <c r="SBS132" s="80"/>
      <c r="SBT132" s="80"/>
      <c r="SBU132" s="80"/>
      <c r="SBV132" s="80"/>
      <c r="SBW132" s="80"/>
      <c r="SBX132" s="80"/>
      <c r="SBY132" s="80"/>
      <c r="SBZ132" s="80"/>
      <c r="SCA132" s="80"/>
      <c r="SCB132" s="80"/>
      <c r="SCC132" s="80"/>
      <c r="SCD132" s="80"/>
      <c r="SCE132" s="80"/>
      <c r="SCF132" s="80"/>
      <c r="SCG132" s="80"/>
      <c r="SCH132" s="80"/>
      <c r="SCI132" s="80"/>
      <c r="SCJ132" s="80"/>
      <c r="SCK132" s="80"/>
      <c r="SCL132" s="80"/>
      <c r="SCM132" s="80"/>
      <c r="SCN132" s="80"/>
      <c r="SCO132" s="80"/>
      <c r="SCP132" s="80"/>
      <c r="SCQ132" s="80"/>
      <c r="SCR132" s="80"/>
      <c r="SCS132" s="80"/>
      <c r="SCT132" s="80"/>
      <c r="SCU132" s="80"/>
      <c r="SCV132" s="80"/>
      <c r="SCW132" s="80"/>
      <c r="SCX132" s="80"/>
      <c r="SCY132" s="80"/>
      <c r="SCZ132" s="80"/>
      <c r="SDA132" s="80"/>
      <c r="SDB132" s="80"/>
      <c r="SDC132" s="80"/>
      <c r="SDD132" s="80"/>
      <c r="SDE132" s="80"/>
      <c r="SDF132" s="80"/>
      <c r="SDG132" s="80"/>
      <c r="SDH132" s="80"/>
      <c r="SDI132" s="80"/>
      <c r="SDJ132" s="80"/>
      <c r="SDK132" s="80"/>
      <c r="SDL132" s="80"/>
      <c r="SDM132" s="80"/>
      <c r="SDN132" s="80"/>
      <c r="SDO132" s="80"/>
      <c r="SDP132" s="80"/>
      <c r="SDQ132" s="80"/>
      <c r="SDR132" s="80"/>
      <c r="SDS132" s="80"/>
      <c r="SDT132" s="80"/>
      <c r="SDU132" s="80"/>
      <c r="SDV132" s="80"/>
      <c r="SDW132" s="80"/>
      <c r="SDX132" s="80"/>
      <c r="SDY132" s="80"/>
      <c r="SDZ132" s="80"/>
      <c r="SEA132" s="80"/>
      <c r="SEB132" s="80"/>
      <c r="SEC132" s="80"/>
      <c r="SED132" s="80"/>
      <c r="SEE132" s="80"/>
      <c r="SEF132" s="80"/>
      <c r="SEG132" s="80"/>
      <c r="SEH132" s="80"/>
      <c r="SEI132" s="80"/>
      <c r="SEJ132" s="80"/>
      <c r="SEK132" s="80"/>
      <c r="SEL132" s="80"/>
      <c r="SEM132" s="80"/>
      <c r="SEN132" s="80"/>
      <c r="SEO132" s="80"/>
      <c r="SEP132" s="80"/>
      <c r="SEQ132" s="80"/>
      <c r="SER132" s="80"/>
      <c r="SES132" s="80"/>
      <c r="SET132" s="80"/>
      <c r="SEU132" s="80"/>
      <c r="SEV132" s="80"/>
      <c r="SEW132" s="80"/>
      <c r="SEX132" s="80"/>
      <c r="SEY132" s="80"/>
      <c r="SEZ132" s="80"/>
      <c r="SFA132" s="80"/>
      <c r="SFB132" s="80"/>
      <c r="SFC132" s="80"/>
      <c r="SFD132" s="80"/>
      <c r="SFE132" s="80"/>
      <c r="SFF132" s="80"/>
      <c r="SFG132" s="80"/>
      <c r="SFH132" s="80"/>
      <c r="SFI132" s="80"/>
      <c r="SFJ132" s="80"/>
      <c r="SFK132" s="80"/>
      <c r="SFL132" s="80"/>
      <c r="SFM132" s="80"/>
      <c r="SFN132" s="80"/>
      <c r="SFO132" s="80"/>
      <c r="SFP132" s="80"/>
      <c r="SFQ132" s="80"/>
      <c r="SFR132" s="80"/>
      <c r="SFS132" s="80"/>
      <c r="SFT132" s="80"/>
      <c r="SFU132" s="80"/>
      <c r="SFV132" s="80"/>
      <c r="SFW132" s="80"/>
      <c r="SFX132" s="80"/>
      <c r="SFY132" s="80"/>
      <c r="SFZ132" s="80"/>
      <c r="SGA132" s="80"/>
      <c r="SGB132" s="80"/>
      <c r="SGC132" s="80"/>
      <c r="SGD132" s="80"/>
      <c r="SGE132" s="80"/>
      <c r="SGF132" s="80"/>
      <c r="SGG132" s="80"/>
      <c r="SGH132" s="80"/>
      <c r="SGI132" s="80"/>
      <c r="SGJ132" s="80"/>
      <c r="SGK132" s="80"/>
      <c r="SGL132" s="80"/>
      <c r="SGM132" s="80"/>
      <c r="SGN132" s="80"/>
      <c r="SGO132" s="80"/>
      <c r="SGP132" s="80"/>
      <c r="SGQ132" s="80"/>
      <c r="SGR132" s="80"/>
      <c r="SGS132" s="80"/>
      <c r="SGT132" s="80"/>
      <c r="SGU132" s="80"/>
      <c r="SGV132" s="80"/>
      <c r="SGW132" s="80"/>
      <c r="SGX132" s="80"/>
      <c r="SGY132" s="80"/>
      <c r="SGZ132" s="80"/>
      <c r="SHA132" s="80"/>
      <c r="SHB132" s="80"/>
      <c r="SHC132" s="80"/>
      <c r="SHD132" s="80"/>
      <c r="SHE132" s="80"/>
      <c r="SHF132" s="80"/>
      <c r="SHG132" s="80"/>
      <c r="SHH132" s="80"/>
      <c r="SHI132" s="80"/>
      <c r="SHJ132" s="80"/>
      <c r="SHK132" s="80"/>
      <c r="SHL132" s="80"/>
      <c r="SHM132" s="80"/>
      <c r="SHN132" s="80"/>
      <c r="SHO132" s="80"/>
      <c r="SHP132" s="80"/>
      <c r="SHQ132" s="80"/>
      <c r="SHR132" s="80"/>
      <c r="SHS132" s="80"/>
      <c r="SHT132" s="80"/>
      <c r="SHU132" s="80"/>
      <c r="SHV132" s="80"/>
      <c r="SHW132" s="80"/>
      <c r="SHX132" s="80"/>
      <c r="SHY132" s="80"/>
      <c r="SHZ132" s="80"/>
      <c r="SIA132" s="80"/>
      <c r="SIB132" s="80"/>
      <c r="SIC132" s="80"/>
      <c r="SID132" s="80"/>
      <c r="SIE132" s="80"/>
      <c r="SIF132" s="80"/>
      <c r="SIG132" s="80"/>
      <c r="SIH132" s="80"/>
      <c r="SII132" s="80"/>
      <c r="SIJ132" s="80"/>
      <c r="SIK132" s="80"/>
      <c r="SIL132" s="80"/>
      <c r="SIM132" s="80"/>
      <c r="SIN132" s="80"/>
      <c r="SIO132" s="80"/>
      <c r="SIP132" s="80"/>
      <c r="SIQ132" s="80"/>
      <c r="SIR132" s="80"/>
      <c r="SIS132" s="80"/>
      <c r="SIT132" s="80"/>
      <c r="SIU132" s="80"/>
      <c r="SIV132" s="80"/>
      <c r="SIW132" s="80"/>
      <c r="SIX132" s="80"/>
      <c r="SIY132" s="80"/>
      <c r="SIZ132" s="80"/>
      <c r="SJA132" s="80"/>
      <c r="SJB132" s="80"/>
      <c r="SJC132" s="80"/>
      <c r="SJD132" s="80"/>
      <c r="SJE132" s="80"/>
      <c r="SJF132" s="80"/>
      <c r="SJG132" s="80"/>
      <c r="SJH132" s="80"/>
      <c r="SJI132" s="80"/>
      <c r="SJJ132" s="80"/>
      <c r="SJK132" s="80"/>
      <c r="SJL132" s="80"/>
      <c r="SJM132" s="80"/>
      <c r="SJN132" s="80"/>
      <c r="SJO132" s="80"/>
      <c r="SJP132" s="80"/>
      <c r="SJQ132" s="80"/>
      <c r="SJR132" s="80"/>
      <c r="SJS132" s="80"/>
      <c r="SJT132" s="80"/>
      <c r="SJU132" s="80"/>
      <c r="SJV132" s="80"/>
      <c r="SJW132" s="80"/>
      <c r="SJX132" s="80"/>
      <c r="SJY132" s="80"/>
      <c r="SJZ132" s="80"/>
      <c r="SKA132" s="80"/>
      <c r="SKB132" s="80"/>
      <c r="SKC132" s="80"/>
      <c r="SKD132" s="80"/>
      <c r="SKE132" s="80"/>
      <c r="SKF132" s="80"/>
      <c r="SKG132" s="80"/>
      <c r="SKH132" s="80"/>
      <c r="SKI132" s="80"/>
      <c r="SKJ132" s="80"/>
      <c r="SKK132" s="80"/>
      <c r="SKL132" s="80"/>
      <c r="SKM132" s="80"/>
      <c r="SKN132" s="80"/>
      <c r="SKO132" s="80"/>
      <c r="SKP132" s="80"/>
      <c r="SKQ132" s="80"/>
      <c r="SKR132" s="80"/>
      <c r="SKS132" s="80"/>
      <c r="SKT132" s="80"/>
      <c r="SKU132" s="80"/>
      <c r="SKV132" s="80"/>
      <c r="SKW132" s="80"/>
      <c r="SKX132" s="80"/>
      <c r="SKY132" s="80"/>
      <c r="SKZ132" s="80"/>
      <c r="SLA132" s="80"/>
      <c r="SLB132" s="80"/>
      <c r="SLC132" s="80"/>
      <c r="SLD132" s="80"/>
      <c r="SLE132" s="80"/>
      <c r="SLF132" s="80"/>
      <c r="SLG132" s="80"/>
      <c r="SLH132" s="80"/>
      <c r="SLI132" s="80"/>
      <c r="SLJ132" s="80"/>
      <c r="SLK132" s="80"/>
      <c r="SLL132" s="80"/>
      <c r="SLM132" s="80"/>
      <c r="SLN132" s="80"/>
      <c r="SLO132" s="80"/>
      <c r="SLP132" s="80"/>
      <c r="SLQ132" s="80"/>
      <c r="SLR132" s="80"/>
      <c r="SLS132" s="80"/>
      <c r="SLT132" s="80"/>
      <c r="SLU132" s="80"/>
      <c r="SLV132" s="80"/>
      <c r="SLW132" s="80"/>
      <c r="SLX132" s="80"/>
      <c r="SLY132" s="80"/>
      <c r="SLZ132" s="80"/>
      <c r="SMA132" s="80"/>
      <c r="SMB132" s="80"/>
      <c r="SMC132" s="80"/>
      <c r="SMD132" s="80"/>
      <c r="SME132" s="80"/>
      <c r="SMF132" s="80"/>
      <c r="SMG132" s="80"/>
      <c r="SMH132" s="80"/>
      <c r="SMI132" s="80"/>
      <c r="SMJ132" s="80"/>
      <c r="SMK132" s="80"/>
      <c r="SML132" s="80"/>
      <c r="SMM132" s="80"/>
      <c r="SMN132" s="80"/>
      <c r="SMO132" s="80"/>
      <c r="SMP132" s="80"/>
      <c r="SMQ132" s="80"/>
      <c r="SMR132" s="80"/>
      <c r="SMS132" s="80"/>
      <c r="SMT132" s="80"/>
      <c r="SMU132" s="80"/>
      <c r="SMV132" s="80"/>
      <c r="SMW132" s="80"/>
      <c r="SMX132" s="80"/>
      <c r="SMY132" s="80"/>
      <c r="SMZ132" s="80"/>
      <c r="SNA132" s="80"/>
      <c r="SNB132" s="80"/>
      <c r="SNC132" s="80"/>
      <c r="SND132" s="80"/>
      <c r="SNE132" s="80"/>
      <c r="SNF132" s="80"/>
      <c r="SNG132" s="80"/>
      <c r="SNH132" s="80"/>
      <c r="SNI132" s="80"/>
      <c r="SNJ132" s="80"/>
      <c r="SNK132" s="80"/>
      <c r="SNL132" s="80"/>
      <c r="SNM132" s="80"/>
      <c r="SNN132" s="80"/>
      <c r="SNO132" s="80"/>
      <c r="SNP132" s="80"/>
      <c r="SNQ132" s="80"/>
      <c r="SNR132" s="80"/>
      <c r="SNS132" s="80"/>
      <c r="SNT132" s="80"/>
      <c r="SNU132" s="80"/>
      <c r="SNV132" s="80"/>
      <c r="SNW132" s="80"/>
      <c r="SNX132" s="80"/>
      <c r="SNY132" s="80"/>
      <c r="SNZ132" s="80"/>
      <c r="SOA132" s="80"/>
      <c r="SOB132" s="80"/>
      <c r="SOC132" s="80"/>
      <c r="SOD132" s="80"/>
      <c r="SOE132" s="80"/>
      <c r="SOF132" s="80"/>
      <c r="SOG132" s="80"/>
      <c r="SOH132" s="80"/>
      <c r="SOI132" s="80"/>
      <c r="SOJ132" s="80"/>
      <c r="SOK132" s="80"/>
      <c r="SOL132" s="80"/>
      <c r="SOM132" s="80"/>
      <c r="SON132" s="80"/>
      <c r="SOO132" s="80"/>
      <c r="SOP132" s="80"/>
      <c r="SOQ132" s="80"/>
      <c r="SOR132" s="80"/>
      <c r="SOS132" s="80"/>
      <c r="SOT132" s="80"/>
      <c r="SOU132" s="80"/>
      <c r="SOV132" s="80"/>
      <c r="SOW132" s="80"/>
      <c r="SOX132" s="80"/>
      <c r="SOY132" s="80"/>
      <c r="SOZ132" s="80"/>
      <c r="SPA132" s="80"/>
      <c r="SPB132" s="80"/>
      <c r="SPC132" s="80"/>
      <c r="SPD132" s="80"/>
      <c r="SPE132" s="80"/>
      <c r="SPF132" s="80"/>
      <c r="SPG132" s="80"/>
      <c r="SPH132" s="80"/>
      <c r="SPI132" s="80"/>
      <c r="SPJ132" s="80"/>
      <c r="SPK132" s="80"/>
      <c r="SPL132" s="80"/>
      <c r="SPM132" s="80"/>
      <c r="SPN132" s="80"/>
      <c r="SPO132" s="80"/>
      <c r="SPP132" s="80"/>
      <c r="SPQ132" s="80"/>
      <c r="SPR132" s="80"/>
      <c r="SPS132" s="80"/>
      <c r="SPT132" s="80"/>
      <c r="SPU132" s="80"/>
      <c r="SPV132" s="80"/>
      <c r="SPW132" s="80"/>
      <c r="SPX132" s="80"/>
      <c r="SPY132" s="80"/>
      <c r="SPZ132" s="80"/>
      <c r="SQA132" s="80"/>
      <c r="SQB132" s="80"/>
      <c r="SQC132" s="80"/>
      <c r="SQD132" s="80"/>
      <c r="SQE132" s="80"/>
      <c r="SQF132" s="80"/>
      <c r="SQG132" s="80"/>
      <c r="SQH132" s="80"/>
      <c r="SQI132" s="80"/>
      <c r="SQJ132" s="80"/>
      <c r="SQK132" s="80"/>
      <c r="SQL132" s="80"/>
      <c r="SQM132" s="80"/>
      <c r="SQN132" s="80"/>
      <c r="SQO132" s="80"/>
      <c r="SQP132" s="80"/>
      <c r="SQQ132" s="80"/>
      <c r="SQR132" s="80"/>
      <c r="SQS132" s="80"/>
      <c r="SQT132" s="80"/>
      <c r="SQU132" s="80"/>
      <c r="SQV132" s="80"/>
      <c r="SQW132" s="80"/>
      <c r="SQX132" s="80"/>
      <c r="SQY132" s="80"/>
      <c r="SQZ132" s="80"/>
      <c r="SRA132" s="80"/>
      <c r="SRB132" s="80"/>
      <c r="SRC132" s="80"/>
      <c r="SRD132" s="80"/>
      <c r="SRE132" s="80"/>
      <c r="SRF132" s="80"/>
      <c r="SRG132" s="80"/>
      <c r="SRH132" s="80"/>
      <c r="SRI132" s="80"/>
      <c r="SRJ132" s="80"/>
      <c r="SRK132" s="80"/>
      <c r="SRL132" s="80"/>
      <c r="SRM132" s="80"/>
      <c r="SRN132" s="80"/>
      <c r="SRO132" s="80"/>
      <c r="SRP132" s="80"/>
      <c r="SRQ132" s="80"/>
      <c r="SRR132" s="80"/>
      <c r="SRS132" s="80"/>
      <c r="SRT132" s="80"/>
      <c r="SRU132" s="80"/>
      <c r="SRV132" s="80"/>
      <c r="SRW132" s="80"/>
      <c r="SRX132" s="80"/>
      <c r="SRY132" s="80"/>
      <c r="SRZ132" s="80"/>
      <c r="SSA132" s="80"/>
      <c r="SSB132" s="80"/>
      <c r="SSC132" s="80"/>
      <c r="SSD132" s="80"/>
      <c r="SSE132" s="80"/>
      <c r="SSF132" s="80"/>
      <c r="SSG132" s="80"/>
      <c r="SSH132" s="80"/>
      <c r="SSI132" s="80"/>
      <c r="SSJ132" s="80"/>
      <c r="SSK132" s="80"/>
      <c r="SSL132" s="80"/>
      <c r="SSM132" s="80"/>
      <c r="SSN132" s="80"/>
      <c r="SSO132" s="80"/>
      <c r="SSP132" s="80"/>
      <c r="SSQ132" s="80"/>
      <c r="SSR132" s="80"/>
      <c r="SSS132" s="80"/>
      <c r="SST132" s="80"/>
      <c r="SSU132" s="80"/>
      <c r="SSV132" s="80"/>
      <c r="SSW132" s="80"/>
      <c r="SSX132" s="80"/>
      <c r="SSY132" s="80"/>
      <c r="SSZ132" s="80"/>
      <c r="STA132" s="80"/>
      <c r="STB132" s="80"/>
      <c r="STC132" s="80"/>
      <c r="STD132" s="80"/>
      <c r="STE132" s="80"/>
      <c r="STF132" s="80"/>
      <c r="STG132" s="80"/>
      <c r="STH132" s="80"/>
      <c r="STI132" s="80"/>
      <c r="STJ132" s="80"/>
      <c r="STK132" s="80"/>
      <c r="STL132" s="80"/>
      <c r="STM132" s="80"/>
      <c r="STN132" s="80"/>
      <c r="STO132" s="80"/>
      <c r="STP132" s="80"/>
      <c r="STQ132" s="80"/>
      <c r="STR132" s="80"/>
      <c r="STS132" s="80"/>
      <c r="STT132" s="80"/>
      <c r="STU132" s="80"/>
      <c r="STV132" s="80"/>
      <c r="STW132" s="80"/>
      <c r="STX132" s="80"/>
      <c r="STY132" s="80"/>
      <c r="STZ132" s="80"/>
      <c r="SUA132" s="80"/>
      <c r="SUB132" s="80"/>
      <c r="SUC132" s="80"/>
      <c r="SUD132" s="80"/>
      <c r="SUE132" s="80"/>
      <c r="SUF132" s="80"/>
      <c r="SUG132" s="80"/>
      <c r="SUH132" s="80"/>
      <c r="SUI132" s="80"/>
      <c r="SUJ132" s="80"/>
      <c r="SUK132" s="80"/>
      <c r="SUL132" s="80"/>
      <c r="SUM132" s="80"/>
      <c r="SUN132" s="80"/>
      <c r="SUO132" s="80"/>
      <c r="SUP132" s="80"/>
      <c r="SUQ132" s="80"/>
      <c r="SUR132" s="80"/>
      <c r="SUS132" s="80"/>
      <c r="SUT132" s="80"/>
      <c r="SUU132" s="80"/>
      <c r="SUV132" s="80"/>
      <c r="SUW132" s="80"/>
      <c r="SUX132" s="80"/>
      <c r="SUY132" s="80"/>
      <c r="SUZ132" s="80"/>
      <c r="SVA132" s="80"/>
      <c r="SVB132" s="80"/>
      <c r="SVC132" s="80"/>
      <c r="SVD132" s="80"/>
      <c r="SVE132" s="80"/>
      <c r="SVF132" s="80"/>
      <c r="SVG132" s="80"/>
      <c r="SVH132" s="80"/>
      <c r="SVI132" s="80"/>
      <c r="SVJ132" s="80"/>
      <c r="SVK132" s="80"/>
      <c r="SVL132" s="80"/>
      <c r="SVM132" s="80"/>
      <c r="SVN132" s="80"/>
      <c r="SVO132" s="80"/>
      <c r="SVP132" s="80"/>
      <c r="SVQ132" s="80"/>
      <c r="SVR132" s="80"/>
      <c r="SVS132" s="80"/>
      <c r="SVT132" s="80"/>
      <c r="SVU132" s="80"/>
      <c r="SVV132" s="80"/>
      <c r="SVW132" s="80"/>
      <c r="SVX132" s="80"/>
      <c r="SVY132" s="80"/>
      <c r="SVZ132" s="80"/>
      <c r="SWA132" s="80"/>
      <c r="SWB132" s="80"/>
      <c r="SWC132" s="80"/>
      <c r="SWD132" s="80"/>
      <c r="SWE132" s="80"/>
      <c r="SWF132" s="80"/>
      <c r="SWG132" s="80"/>
      <c r="SWH132" s="80"/>
      <c r="SWI132" s="80"/>
      <c r="SWJ132" s="80"/>
      <c r="SWK132" s="80"/>
      <c r="SWL132" s="80"/>
      <c r="SWM132" s="80"/>
      <c r="SWN132" s="80"/>
      <c r="SWO132" s="80"/>
      <c r="SWP132" s="80"/>
      <c r="SWQ132" s="80"/>
      <c r="SWR132" s="80"/>
      <c r="SWS132" s="80"/>
      <c r="SWT132" s="80"/>
      <c r="SWU132" s="80"/>
      <c r="SWV132" s="80"/>
      <c r="SWW132" s="80"/>
      <c r="SWX132" s="80"/>
      <c r="SWY132" s="80"/>
      <c r="SWZ132" s="80"/>
      <c r="SXA132" s="80"/>
      <c r="SXB132" s="80"/>
      <c r="SXC132" s="80"/>
      <c r="SXD132" s="80"/>
      <c r="SXE132" s="80"/>
      <c r="SXF132" s="80"/>
      <c r="SXG132" s="80"/>
      <c r="SXH132" s="80"/>
      <c r="SXI132" s="80"/>
      <c r="SXJ132" s="80"/>
      <c r="SXK132" s="80"/>
      <c r="SXL132" s="80"/>
      <c r="SXM132" s="80"/>
      <c r="SXN132" s="80"/>
      <c r="SXO132" s="80"/>
      <c r="SXP132" s="80"/>
      <c r="SXQ132" s="80"/>
      <c r="SXR132" s="80"/>
      <c r="SXS132" s="80"/>
      <c r="SXT132" s="80"/>
      <c r="SXU132" s="80"/>
      <c r="SXV132" s="80"/>
      <c r="SXW132" s="80"/>
      <c r="SXX132" s="80"/>
      <c r="SXY132" s="80"/>
      <c r="SXZ132" s="80"/>
      <c r="SYA132" s="80"/>
      <c r="SYB132" s="80"/>
      <c r="SYC132" s="80"/>
      <c r="SYD132" s="80"/>
      <c r="SYE132" s="80"/>
      <c r="SYF132" s="80"/>
      <c r="SYG132" s="80"/>
      <c r="SYH132" s="80"/>
      <c r="SYI132" s="80"/>
      <c r="SYJ132" s="80"/>
      <c r="SYK132" s="80"/>
      <c r="SYL132" s="80"/>
      <c r="SYM132" s="80"/>
      <c r="SYN132" s="80"/>
      <c r="SYO132" s="80"/>
      <c r="SYP132" s="80"/>
      <c r="SYQ132" s="80"/>
      <c r="SYR132" s="80"/>
      <c r="SYS132" s="80"/>
      <c r="SYT132" s="80"/>
      <c r="SYU132" s="80"/>
      <c r="SYV132" s="80"/>
      <c r="SYW132" s="80"/>
      <c r="SYX132" s="80"/>
      <c r="SYY132" s="80"/>
      <c r="SYZ132" s="80"/>
      <c r="SZA132" s="80"/>
      <c r="SZB132" s="80"/>
      <c r="SZC132" s="80"/>
      <c r="SZD132" s="80"/>
      <c r="SZE132" s="80"/>
      <c r="SZF132" s="80"/>
      <c r="SZG132" s="80"/>
      <c r="SZH132" s="80"/>
      <c r="SZI132" s="80"/>
      <c r="SZJ132" s="80"/>
      <c r="SZK132" s="80"/>
      <c r="SZL132" s="80"/>
      <c r="SZM132" s="80"/>
      <c r="SZN132" s="80"/>
      <c r="SZO132" s="80"/>
      <c r="SZP132" s="80"/>
      <c r="SZQ132" s="80"/>
      <c r="SZR132" s="80"/>
      <c r="SZS132" s="80"/>
      <c r="SZT132" s="80"/>
      <c r="SZU132" s="80"/>
      <c r="SZV132" s="80"/>
      <c r="SZW132" s="80"/>
      <c r="SZX132" s="80"/>
      <c r="SZY132" s="80"/>
      <c r="SZZ132" s="80"/>
      <c r="TAA132" s="80"/>
      <c r="TAB132" s="80"/>
      <c r="TAC132" s="80"/>
      <c r="TAD132" s="80"/>
      <c r="TAE132" s="80"/>
      <c r="TAF132" s="80"/>
      <c r="TAG132" s="80"/>
      <c r="TAH132" s="80"/>
      <c r="TAI132" s="80"/>
      <c r="TAJ132" s="80"/>
      <c r="TAK132" s="80"/>
      <c r="TAL132" s="80"/>
      <c r="TAM132" s="80"/>
      <c r="TAN132" s="80"/>
      <c r="TAO132" s="80"/>
      <c r="TAP132" s="80"/>
      <c r="TAQ132" s="80"/>
      <c r="TAR132" s="80"/>
      <c r="TAS132" s="80"/>
      <c r="TAT132" s="80"/>
      <c r="TAU132" s="80"/>
      <c r="TAV132" s="80"/>
      <c r="TAW132" s="80"/>
      <c r="TAX132" s="80"/>
      <c r="TAY132" s="80"/>
      <c r="TAZ132" s="80"/>
      <c r="TBA132" s="80"/>
      <c r="TBB132" s="80"/>
      <c r="TBC132" s="80"/>
      <c r="TBD132" s="80"/>
      <c r="TBE132" s="80"/>
      <c r="TBF132" s="80"/>
      <c r="TBG132" s="80"/>
      <c r="TBH132" s="80"/>
      <c r="TBI132" s="80"/>
      <c r="TBJ132" s="80"/>
      <c r="TBK132" s="80"/>
      <c r="TBL132" s="80"/>
      <c r="TBM132" s="80"/>
      <c r="TBN132" s="80"/>
      <c r="TBO132" s="80"/>
      <c r="TBP132" s="80"/>
      <c r="TBQ132" s="80"/>
      <c r="TBR132" s="80"/>
      <c r="TBS132" s="80"/>
      <c r="TBT132" s="80"/>
      <c r="TBU132" s="80"/>
      <c r="TBV132" s="80"/>
      <c r="TBW132" s="80"/>
      <c r="TBX132" s="80"/>
      <c r="TBY132" s="80"/>
      <c r="TBZ132" s="80"/>
      <c r="TCA132" s="80"/>
      <c r="TCB132" s="80"/>
      <c r="TCC132" s="80"/>
      <c r="TCD132" s="80"/>
      <c r="TCE132" s="80"/>
      <c r="TCF132" s="80"/>
      <c r="TCG132" s="80"/>
      <c r="TCH132" s="80"/>
      <c r="TCI132" s="80"/>
      <c r="TCJ132" s="80"/>
      <c r="TCK132" s="80"/>
      <c r="TCL132" s="80"/>
      <c r="TCM132" s="80"/>
      <c r="TCN132" s="80"/>
      <c r="TCO132" s="80"/>
      <c r="TCP132" s="80"/>
      <c r="TCQ132" s="80"/>
      <c r="TCR132" s="80"/>
      <c r="TCS132" s="80"/>
      <c r="TCT132" s="80"/>
      <c r="TCU132" s="80"/>
      <c r="TCV132" s="80"/>
      <c r="TCW132" s="80"/>
      <c r="TCX132" s="80"/>
      <c r="TCY132" s="80"/>
      <c r="TCZ132" s="80"/>
      <c r="TDA132" s="80"/>
      <c r="TDB132" s="80"/>
      <c r="TDC132" s="80"/>
      <c r="TDD132" s="80"/>
      <c r="TDE132" s="80"/>
      <c r="TDF132" s="80"/>
      <c r="TDG132" s="80"/>
      <c r="TDH132" s="80"/>
      <c r="TDI132" s="80"/>
      <c r="TDJ132" s="80"/>
      <c r="TDK132" s="80"/>
      <c r="TDL132" s="80"/>
      <c r="TDM132" s="80"/>
      <c r="TDN132" s="80"/>
      <c r="TDO132" s="80"/>
      <c r="TDP132" s="80"/>
      <c r="TDQ132" s="80"/>
      <c r="TDR132" s="80"/>
      <c r="TDS132" s="80"/>
      <c r="TDT132" s="80"/>
      <c r="TDU132" s="80"/>
      <c r="TDV132" s="80"/>
      <c r="TDW132" s="80"/>
      <c r="TDX132" s="80"/>
      <c r="TDY132" s="80"/>
      <c r="TDZ132" s="80"/>
      <c r="TEA132" s="80"/>
      <c r="TEB132" s="80"/>
      <c r="TEC132" s="80"/>
      <c r="TED132" s="80"/>
      <c r="TEE132" s="80"/>
      <c r="TEF132" s="80"/>
      <c r="TEG132" s="80"/>
      <c r="TEH132" s="80"/>
      <c r="TEI132" s="80"/>
      <c r="TEJ132" s="80"/>
      <c r="TEK132" s="80"/>
      <c r="TEL132" s="80"/>
      <c r="TEM132" s="80"/>
      <c r="TEN132" s="80"/>
      <c r="TEO132" s="80"/>
      <c r="TEP132" s="80"/>
      <c r="TEQ132" s="80"/>
      <c r="TER132" s="80"/>
      <c r="TES132" s="80"/>
      <c r="TET132" s="80"/>
      <c r="TEU132" s="80"/>
      <c r="TEV132" s="80"/>
      <c r="TEW132" s="80"/>
      <c r="TEX132" s="80"/>
      <c r="TEY132" s="80"/>
      <c r="TEZ132" s="80"/>
      <c r="TFA132" s="80"/>
      <c r="TFB132" s="80"/>
      <c r="TFC132" s="80"/>
      <c r="TFD132" s="80"/>
      <c r="TFE132" s="80"/>
      <c r="TFF132" s="80"/>
      <c r="TFG132" s="80"/>
      <c r="TFH132" s="80"/>
      <c r="TFI132" s="80"/>
      <c r="TFJ132" s="80"/>
      <c r="TFK132" s="80"/>
      <c r="TFL132" s="80"/>
      <c r="TFM132" s="80"/>
      <c r="TFN132" s="80"/>
      <c r="TFO132" s="80"/>
      <c r="TFP132" s="80"/>
      <c r="TFQ132" s="80"/>
      <c r="TFR132" s="80"/>
      <c r="TFS132" s="80"/>
      <c r="TFT132" s="80"/>
      <c r="TFU132" s="80"/>
      <c r="TFV132" s="80"/>
      <c r="TFW132" s="80"/>
      <c r="TFX132" s="80"/>
      <c r="TFY132" s="80"/>
      <c r="TFZ132" s="80"/>
      <c r="TGA132" s="80"/>
      <c r="TGB132" s="80"/>
      <c r="TGC132" s="80"/>
      <c r="TGD132" s="80"/>
      <c r="TGE132" s="80"/>
      <c r="TGF132" s="80"/>
      <c r="TGG132" s="80"/>
      <c r="TGH132" s="80"/>
      <c r="TGI132" s="80"/>
      <c r="TGJ132" s="80"/>
      <c r="TGK132" s="80"/>
      <c r="TGL132" s="80"/>
      <c r="TGM132" s="80"/>
      <c r="TGN132" s="80"/>
      <c r="TGO132" s="80"/>
      <c r="TGP132" s="80"/>
      <c r="TGQ132" s="80"/>
      <c r="TGR132" s="80"/>
      <c r="TGS132" s="80"/>
      <c r="TGT132" s="80"/>
      <c r="TGU132" s="80"/>
      <c r="TGV132" s="80"/>
      <c r="TGW132" s="80"/>
      <c r="TGX132" s="80"/>
      <c r="TGY132" s="80"/>
      <c r="TGZ132" s="80"/>
      <c r="THA132" s="80"/>
      <c r="THB132" s="80"/>
      <c r="THC132" s="80"/>
      <c r="THD132" s="80"/>
      <c r="THE132" s="80"/>
      <c r="THF132" s="80"/>
      <c r="THG132" s="80"/>
      <c r="THH132" s="80"/>
      <c r="THI132" s="80"/>
      <c r="THJ132" s="80"/>
      <c r="THK132" s="80"/>
      <c r="THL132" s="80"/>
      <c r="THM132" s="80"/>
      <c r="THN132" s="80"/>
      <c r="THO132" s="80"/>
      <c r="THP132" s="80"/>
      <c r="THQ132" s="80"/>
      <c r="THR132" s="80"/>
      <c r="THS132" s="80"/>
      <c r="THT132" s="80"/>
      <c r="THU132" s="80"/>
      <c r="THV132" s="80"/>
      <c r="THW132" s="80"/>
      <c r="THX132" s="80"/>
      <c r="THY132" s="80"/>
      <c r="THZ132" s="80"/>
      <c r="TIA132" s="80"/>
      <c r="TIB132" s="80"/>
      <c r="TIC132" s="80"/>
      <c r="TID132" s="80"/>
      <c r="TIE132" s="80"/>
      <c r="TIF132" s="80"/>
      <c r="TIG132" s="80"/>
      <c r="TIH132" s="80"/>
      <c r="TII132" s="80"/>
      <c r="TIJ132" s="80"/>
      <c r="TIK132" s="80"/>
      <c r="TIL132" s="80"/>
      <c r="TIM132" s="80"/>
      <c r="TIN132" s="80"/>
      <c r="TIO132" s="80"/>
      <c r="TIP132" s="80"/>
      <c r="TIQ132" s="80"/>
      <c r="TIR132" s="80"/>
      <c r="TIS132" s="80"/>
      <c r="TIT132" s="80"/>
      <c r="TIU132" s="80"/>
      <c r="TIV132" s="80"/>
      <c r="TIW132" s="80"/>
      <c r="TIX132" s="80"/>
      <c r="TIY132" s="80"/>
      <c r="TIZ132" s="80"/>
      <c r="TJA132" s="80"/>
      <c r="TJB132" s="80"/>
      <c r="TJC132" s="80"/>
      <c r="TJD132" s="80"/>
      <c r="TJE132" s="80"/>
      <c r="TJF132" s="80"/>
      <c r="TJG132" s="80"/>
      <c r="TJH132" s="80"/>
      <c r="TJI132" s="80"/>
      <c r="TJJ132" s="80"/>
      <c r="TJK132" s="80"/>
      <c r="TJL132" s="80"/>
      <c r="TJM132" s="80"/>
      <c r="TJN132" s="80"/>
      <c r="TJO132" s="80"/>
      <c r="TJP132" s="80"/>
      <c r="TJQ132" s="80"/>
      <c r="TJR132" s="80"/>
      <c r="TJS132" s="80"/>
      <c r="TJT132" s="80"/>
      <c r="TJU132" s="80"/>
      <c r="TJV132" s="80"/>
      <c r="TJW132" s="80"/>
      <c r="TJX132" s="80"/>
      <c r="TJY132" s="80"/>
      <c r="TJZ132" s="80"/>
      <c r="TKA132" s="80"/>
      <c r="TKB132" s="80"/>
      <c r="TKC132" s="80"/>
      <c r="TKD132" s="80"/>
      <c r="TKE132" s="80"/>
      <c r="TKF132" s="80"/>
      <c r="TKG132" s="80"/>
      <c r="TKH132" s="80"/>
      <c r="TKI132" s="80"/>
      <c r="TKJ132" s="80"/>
      <c r="TKK132" s="80"/>
      <c r="TKL132" s="80"/>
      <c r="TKM132" s="80"/>
      <c r="TKN132" s="80"/>
      <c r="TKO132" s="80"/>
      <c r="TKP132" s="80"/>
      <c r="TKQ132" s="80"/>
      <c r="TKR132" s="80"/>
      <c r="TKS132" s="80"/>
      <c r="TKT132" s="80"/>
      <c r="TKU132" s="80"/>
      <c r="TKV132" s="80"/>
      <c r="TKW132" s="80"/>
      <c r="TKX132" s="80"/>
      <c r="TKY132" s="80"/>
      <c r="TKZ132" s="80"/>
      <c r="TLA132" s="80"/>
      <c r="TLB132" s="80"/>
      <c r="TLC132" s="80"/>
      <c r="TLD132" s="80"/>
      <c r="TLE132" s="80"/>
      <c r="TLF132" s="80"/>
      <c r="TLG132" s="80"/>
      <c r="TLH132" s="80"/>
      <c r="TLI132" s="80"/>
      <c r="TLJ132" s="80"/>
      <c r="TLK132" s="80"/>
      <c r="TLL132" s="80"/>
      <c r="TLM132" s="80"/>
      <c r="TLN132" s="80"/>
      <c r="TLO132" s="80"/>
      <c r="TLP132" s="80"/>
      <c r="TLQ132" s="80"/>
      <c r="TLR132" s="80"/>
      <c r="TLS132" s="80"/>
      <c r="TLT132" s="80"/>
      <c r="TLU132" s="80"/>
      <c r="TLV132" s="80"/>
      <c r="TLW132" s="80"/>
      <c r="TLX132" s="80"/>
      <c r="TLY132" s="80"/>
      <c r="TLZ132" s="80"/>
      <c r="TMA132" s="80"/>
      <c r="TMB132" s="80"/>
      <c r="TMC132" s="80"/>
      <c r="TMD132" s="80"/>
      <c r="TME132" s="80"/>
      <c r="TMF132" s="80"/>
      <c r="TMG132" s="80"/>
      <c r="TMH132" s="80"/>
      <c r="TMI132" s="80"/>
      <c r="TMJ132" s="80"/>
      <c r="TMK132" s="80"/>
      <c r="TML132" s="80"/>
      <c r="TMM132" s="80"/>
      <c r="TMN132" s="80"/>
      <c r="TMO132" s="80"/>
      <c r="TMP132" s="80"/>
      <c r="TMQ132" s="80"/>
      <c r="TMR132" s="80"/>
      <c r="TMS132" s="80"/>
      <c r="TMT132" s="80"/>
      <c r="TMU132" s="80"/>
      <c r="TMV132" s="80"/>
      <c r="TMW132" s="80"/>
      <c r="TMX132" s="80"/>
      <c r="TMY132" s="80"/>
      <c r="TMZ132" s="80"/>
      <c r="TNA132" s="80"/>
      <c r="TNB132" s="80"/>
      <c r="TNC132" s="80"/>
      <c r="TND132" s="80"/>
      <c r="TNE132" s="80"/>
      <c r="TNF132" s="80"/>
      <c r="TNG132" s="80"/>
      <c r="TNH132" s="80"/>
      <c r="TNI132" s="80"/>
      <c r="TNJ132" s="80"/>
      <c r="TNK132" s="80"/>
      <c r="TNL132" s="80"/>
      <c r="TNM132" s="80"/>
      <c r="TNN132" s="80"/>
      <c r="TNO132" s="80"/>
      <c r="TNP132" s="80"/>
      <c r="TNQ132" s="80"/>
      <c r="TNR132" s="80"/>
      <c r="TNS132" s="80"/>
      <c r="TNT132" s="80"/>
      <c r="TNU132" s="80"/>
      <c r="TNV132" s="80"/>
      <c r="TNW132" s="80"/>
      <c r="TNX132" s="80"/>
      <c r="TNY132" s="80"/>
      <c r="TNZ132" s="80"/>
      <c r="TOA132" s="80"/>
      <c r="TOB132" s="80"/>
      <c r="TOC132" s="80"/>
      <c r="TOD132" s="80"/>
      <c r="TOE132" s="80"/>
      <c r="TOF132" s="80"/>
      <c r="TOG132" s="80"/>
      <c r="TOH132" s="80"/>
      <c r="TOI132" s="80"/>
      <c r="TOJ132" s="80"/>
      <c r="TOK132" s="80"/>
      <c r="TOL132" s="80"/>
      <c r="TOM132" s="80"/>
      <c r="TON132" s="80"/>
      <c r="TOO132" s="80"/>
      <c r="TOP132" s="80"/>
      <c r="TOQ132" s="80"/>
      <c r="TOR132" s="80"/>
      <c r="TOS132" s="80"/>
      <c r="TOT132" s="80"/>
      <c r="TOU132" s="80"/>
      <c r="TOV132" s="80"/>
      <c r="TOW132" s="80"/>
      <c r="TOX132" s="80"/>
      <c r="TOY132" s="80"/>
      <c r="TOZ132" s="80"/>
      <c r="TPA132" s="80"/>
      <c r="TPB132" s="80"/>
      <c r="TPC132" s="80"/>
      <c r="TPD132" s="80"/>
      <c r="TPE132" s="80"/>
      <c r="TPF132" s="80"/>
      <c r="TPG132" s="80"/>
      <c r="TPH132" s="80"/>
      <c r="TPI132" s="80"/>
      <c r="TPJ132" s="80"/>
      <c r="TPK132" s="80"/>
      <c r="TPL132" s="80"/>
      <c r="TPM132" s="80"/>
      <c r="TPN132" s="80"/>
      <c r="TPO132" s="80"/>
      <c r="TPP132" s="80"/>
      <c r="TPQ132" s="80"/>
      <c r="TPR132" s="80"/>
      <c r="TPS132" s="80"/>
      <c r="TPT132" s="80"/>
      <c r="TPU132" s="80"/>
      <c r="TPV132" s="80"/>
      <c r="TPW132" s="80"/>
      <c r="TPX132" s="80"/>
      <c r="TPY132" s="80"/>
      <c r="TPZ132" s="80"/>
      <c r="TQA132" s="80"/>
      <c r="TQB132" s="80"/>
      <c r="TQC132" s="80"/>
      <c r="TQD132" s="80"/>
      <c r="TQE132" s="80"/>
      <c r="TQF132" s="80"/>
      <c r="TQG132" s="80"/>
      <c r="TQH132" s="80"/>
      <c r="TQI132" s="80"/>
      <c r="TQJ132" s="80"/>
      <c r="TQK132" s="80"/>
      <c r="TQL132" s="80"/>
      <c r="TQM132" s="80"/>
      <c r="TQN132" s="80"/>
      <c r="TQO132" s="80"/>
      <c r="TQP132" s="80"/>
      <c r="TQQ132" s="80"/>
      <c r="TQR132" s="80"/>
      <c r="TQS132" s="80"/>
      <c r="TQT132" s="80"/>
      <c r="TQU132" s="80"/>
      <c r="TQV132" s="80"/>
      <c r="TQW132" s="80"/>
      <c r="TQX132" s="80"/>
      <c r="TQY132" s="80"/>
      <c r="TQZ132" s="80"/>
      <c r="TRA132" s="80"/>
      <c r="TRB132" s="80"/>
      <c r="TRC132" s="80"/>
      <c r="TRD132" s="80"/>
      <c r="TRE132" s="80"/>
      <c r="TRF132" s="80"/>
      <c r="TRG132" s="80"/>
      <c r="TRH132" s="80"/>
      <c r="TRI132" s="80"/>
      <c r="TRJ132" s="80"/>
      <c r="TRK132" s="80"/>
      <c r="TRL132" s="80"/>
      <c r="TRM132" s="80"/>
      <c r="TRN132" s="80"/>
      <c r="TRO132" s="80"/>
      <c r="TRP132" s="80"/>
      <c r="TRQ132" s="80"/>
      <c r="TRR132" s="80"/>
      <c r="TRS132" s="80"/>
      <c r="TRT132" s="80"/>
      <c r="TRU132" s="80"/>
      <c r="TRV132" s="80"/>
      <c r="TRW132" s="80"/>
      <c r="TRX132" s="80"/>
      <c r="TRY132" s="80"/>
      <c r="TRZ132" s="80"/>
      <c r="TSA132" s="80"/>
      <c r="TSB132" s="80"/>
      <c r="TSC132" s="80"/>
      <c r="TSD132" s="80"/>
      <c r="TSE132" s="80"/>
      <c r="TSF132" s="80"/>
      <c r="TSG132" s="80"/>
      <c r="TSH132" s="80"/>
      <c r="TSI132" s="80"/>
      <c r="TSJ132" s="80"/>
      <c r="TSK132" s="80"/>
      <c r="TSL132" s="80"/>
      <c r="TSM132" s="80"/>
      <c r="TSN132" s="80"/>
      <c r="TSO132" s="80"/>
      <c r="TSP132" s="80"/>
      <c r="TSQ132" s="80"/>
      <c r="TSR132" s="80"/>
      <c r="TSS132" s="80"/>
      <c r="TST132" s="80"/>
      <c r="TSU132" s="80"/>
      <c r="TSV132" s="80"/>
      <c r="TSW132" s="80"/>
      <c r="TSX132" s="80"/>
      <c r="TSY132" s="80"/>
      <c r="TSZ132" s="80"/>
      <c r="TTA132" s="80"/>
      <c r="TTB132" s="80"/>
      <c r="TTC132" s="80"/>
      <c r="TTD132" s="80"/>
      <c r="TTE132" s="80"/>
      <c r="TTF132" s="80"/>
      <c r="TTG132" s="80"/>
      <c r="TTH132" s="80"/>
      <c r="TTI132" s="80"/>
      <c r="TTJ132" s="80"/>
      <c r="TTK132" s="80"/>
      <c r="TTL132" s="80"/>
      <c r="TTM132" s="80"/>
      <c r="TTN132" s="80"/>
      <c r="TTO132" s="80"/>
      <c r="TTP132" s="80"/>
      <c r="TTQ132" s="80"/>
      <c r="TTR132" s="80"/>
      <c r="TTS132" s="80"/>
      <c r="TTT132" s="80"/>
      <c r="TTU132" s="80"/>
      <c r="TTV132" s="80"/>
      <c r="TTW132" s="80"/>
      <c r="TTX132" s="80"/>
      <c r="TTY132" s="80"/>
      <c r="TTZ132" s="80"/>
      <c r="TUA132" s="80"/>
      <c r="TUB132" s="80"/>
      <c r="TUC132" s="80"/>
      <c r="TUD132" s="80"/>
      <c r="TUE132" s="80"/>
      <c r="TUF132" s="80"/>
      <c r="TUG132" s="80"/>
      <c r="TUH132" s="80"/>
      <c r="TUI132" s="80"/>
      <c r="TUJ132" s="80"/>
      <c r="TUK132" s="80"/>
      <c r="TUL132" s="80"/>
      <c r="TUM132" s="80"/>
      <c r="TUN132" s="80"/>
      <c r="TUO132" s="80"/>
      <c r="TUP132" s="80"/>
      <c r="TUQ132" s="80"/>
      <c r="TUR132" s="80"/>
      <c r="TUS132" s="80"/>
      <c r="TUT132" s="80"/>
      <c r="TUU132" s="80"/>
      <c r="TUV132" s="80"/>
      <c r="TUW132" s="80"/>
      <c r="TUX132" s="80"/>
      <c r="TUY132" s="80"/>
      <c r="TUZ132" s="80"/>
      <c r="TVA132" s="80"/>
      <c r="TVB132" s="80"/>
      <c r="TVC132" s="80"/>
      <c r="TVD132" s="80"/>
      <c r="TVE132" s="80"/>
      <c r="TVF132" s="80"/>
      <c r="TVG132" s="80"/>
      <c r="TVH132" s="80"/>
      <c r="TVI132" s="80"/>
      <c r="TVJ132" s="80"/>
      <c r="TVK132" s="80"/>
      <c r="TVL132" s="80"/>
      <c r="TVM132" s="80"/>
      <c r="TVN132" s="80"/>
      <c r="TVO132" s="80"/>
      <c r="TVP132" s="80"/>
      <c r="TVQ132" s="80"/>
      <c r="TVR132" s="80"/>
      <c r="TVS132" s="80"/>
      <c r="TVT132" s="80"/>
      <c r="TVU132" s="80"/>
      <c r="TVV132" s="80"/>
      <c r="TVW132" s="80"/>
      <c r="TVX132" s="80"/>
      <c r="TVY132" s="80"/>
      <c r="TVZ132" s="80"/>
      <c r="TWA132" s="80"/>
      <c r="TWB132" s="80"/>
      <c r="TWC132" s="80"/>
      <c r="TWD132" s="80"/>
      <c r="TWE132" s="80"/>
      <c r="TWF132" s="80"/>
      <c r="TWG132" s="80"/>
      <c r="TWH132" s="80"/>
      <c r="TWI132" s="80"/>
      <c r="TWJ132" s="80"/>
      <c r="TWK132" s="80"/>
      <c r="TWL132" s="80"/>
      <c r="TWM132" s="80"/>
      <c r="TWN132" s="80"/>
      <c r="TWO132" s="80"/>
      <c r="TWP132" s="80"/>
      <c r="TWQ132" s="80"/>
      <c r="TWR132" s="80"/>
      <c r="TWS132" s="80"/>
      <c r="TWT132" s="80"/>
      <c r="TWU132" s="80"/>
      <c r="TWV132" s="80"/>
      <c r="TWW132" s="80"/>
      <c r="TWX132" s="80"/>
      <c r="TWY132" s="80"/>
      <c r="TWZ132" s="80"/>
      <c r="TXA132" s="80"/>
      <c r="TXB132" s="80"/>
      <c r="TXC132" s="80"/>
      <c r="TXD132" s="80"/>
      <c r="TXE132" s="80"/>
      <c r="TXF132" s="80"/>
      <c r="TXG132" s="80"/>
      <c r="TXH132" s="80"/>
      <c r="TXI132" s="80"/>
      <c r="TXJ132" s="80"/>
      <c r="TXK132" s="80"/>
      <c r="TXL132" s="80"/>
      <c r="TXM132" s="80"/>
      <c r="TXN132" s="80"/>
      <c r="TXO132" s="80"/>
      <c r="TXP132" s="80"/>
      <c r="TXQ132" s="80"/>
      <c r="TXR132" s="80"/>
      <c r="TXS132" s="80"/>
      <c r="TXT132" s="80"/>
      <c r="TXU132" s="80"/>
      <c r="TXV132" s="80"/>
      <c r="TXW132" s="80"/>
      <c r="TXX132" s="80"/>
      <c r="TXY132" s="80"/>
      <c r="TXZ132" s="80"/>
      <c r="TYA132" s="80"/>
      <c r="TYB132" s="80"/>
      <c r="TYC132" s="80"/>
      <c r="TYD132" s="80"/>
      <c r="TYE132" s="80"/>
      <c r="TYF132" s="80"/>
      <c r="TYG132" s="80"/>
      <c r="TYH132" s="80"/>
      <c r="TYI132" s="80"/>
      <c r="TYJ132" s="80"/>
      <c r="TYK132" s="80"/>
      <c r="TYL132" s="80"/>
      <c r="TYM132" s="80"/>
      <c r="TYN132" s="80"/>
      <c r="TYO132" s="80"/>
      <c r="TYP132" s="80"/>
      <c r="TYQ132" s="80"/>
      <c r="TYR132" s="80"/>
      <c r="TYS132" s="80"/>
      <c r="TYT132" s="80"/>
      <c r="TYU132" s="80"/>
      <c r="TYV132" s="80"/>
      <c r="TYW132" s="80"/>
      <c r="TYX132" s="80"/>
      <c r="TYY132" s="80"/>
      <c r="TYZ132" s="80"/>
      <c r="TZA132" s="80"/>
      <c r="TZB132" s="80"/>
      <c r="TZC132" s="80"/>
      <c r="TZD132" s="80"/>
      <c r="TZE132" s="80"/>
      <c r="TZF132" s="80"/>
      <c r="TZG132" s="80"/>
      <c r="TZH132" s="80"/>
      <c r="TZI132" s="80"/>
      <c r="TZJ132" s="80"/>
      <c r="TZK132" s="80"/>
      <c r="TZL132" s="80"/>
      <c r="TZM132" s="80"/>
      <c r="TZN132" s="80"/>
      <c r="TZO132" s="80"/>
      <c r="TZP132" s="80"/>
      <c r="TZQ132" s="80"/>
      <c r="TZR132" s="80"/>
      <c r="TZS132" s="80"/>
      <c r="TZT132" s="80"/>
      <c r="TZU132" s="80"/>
      <c r="TZV132" s="80"/>
      <c r="TZW132" s="80"/>
      <c r="TZX132" s="80"/>
      <c r="TZY132" s="80"/>
      <c r="TZZ132" s="80"/>
      <c r="UAA132" s="80"/>
      <c r="UAB132" s="80"/>
      <c r="UAC132" s="80"/>
      <c r="UAD132" s="80"/>
      <c r="UAE132" s="80"/>
      <c r="UAF132" s="80"/>
      <c r="UAG132" s="80"/>
      <c r="UAH132" s="80"/>
      <c r="UAI132" s="80"/>
      <c r="UAJ132" s="80"/>
      <c r="UAK132" s="80"/>
      <c r="UAL132" s="80"/>
      <c r="UAM132" s="80"/>
      <c r="UAN132" s="80"/>
      <c r="UAO132" s="80"/>
      <c r="UAP132" s="80"/>
      <c r="UAQ132" s="80"/>
      <c r="UAR132" s="80"/>
      <c r="UAS132" s="80"/>
      <c r="UAT132" s="80"/>
      <c r="UAU132" s="80"/>
      <c r="UAV132" s="80"/>
      <c r="UAW132" s="80"/>
      <c r="UAX132" s="80"/>
      <c r="UAY132" s="80"/>
      <c r="UAZ132" s="80"/>
      <c r="UBA132" s="80"/>
      <c r="UBB132" s="80"/>
      <c r="UBC132" s="80"/>
      <c r="UBD132" s="80"/>
      <c r="UBE132" s="80"/>
      <c r="UBF132" s="80"/>
      <c r="UBG132" s="80"/>
      <c r="UBH132" s="80"/>
      <c r="UBI132" s="80"/>
      <c r="UBJ132" s="80"/>
      <c r="UBK132" s="80"/>
      <c r="UBL132" s="80"/>
      <c r="UBM132" s="80"/>
      <c r="UBN132" s="80"/>
      <c r="UBO132" s="80"/>
      <c r="UBP132" s="80"/>
      <c r="UBQ132" s="80"/>
      <c r="UBR132" s="80"/>
      <c r="UBS132" s="80"/>
      <c r="UBT132" s="80"/>
      <c r="UBU132" s="80"/>
      <c r="UBV132" s="80"/>
      <c r="UBW132" s="80"/>
      <c r="UBX132" s="80"/>
      <c r="UBY132" s="80"/>
      <c r="UBZ132" s="80"/>
      <c r="UCA132" s="80"/>
      <c r="UCB132" s="80"/>
      <c r="UCC132" s="80"/>
      <c r="UCD132" s="80"/>
      <c r="UCE132" s="80"/>
      <c r="UCF132" s="80"/>
      <c r="UCG132" s="80"/>
      <c r="UCH132" s="80"/>
      <c r="UCI132" s="80"/>
      <c r="UCJ132" s="80"/>
      <c r="UCK132" s="80"/>
      <c r="UCL132" s="80"/>
      <c r="UCM132" s="80"/>
      <c r="UCN132" s="80"/>
      <c r="UCO132" s="80"/>
      <c r="UCP132" s="80"/>
      <c r="UCQ132" s="80"/>
      <c r="UCR132" s="80"/>
      <c r="UCS132" s="80"/>
      <c r="UCT132" s="80"/>
      <c r="UCU132" s="80"/>
      <c r="UCV132" s="80"/>
      <c r="UCW132" s="80"/>
      <c r="UCX132" s="80"/>
      <c r="UCY132" s="80"/>
      <c r="UCZ132" s="80"/>
      <c r="UDA132" s="80"/>
      <c r="UDB132" s="80"/>
      <c r="UDC132" s="80"/>
      <c r="UDD132" s="80"/>
      <c r="UDE132" s="80"/>
      <c r="UDF132" s="80"/>
      <c r="UDG132" s="80"/>
      <c r="UDH132" s="80"/>
      <c r="UDI132" s="80"/>
      <c r="UDJ132" s="80"/>
      <c r="UDK132" s="80"/>
      <c r="UDL132" s="80"/>
      <c r="UDM132" s="80"/>
      <c r="UDN132" s="80"/>
      <c r="UDO132" s="80"/>
      <c r="UDP132" s="80"/>
      <c r="UDQ132" s="80"/>
      <c r="UDR132" s="80"/>
      <c r="UDS132" s="80"/>
      <c r="UDT132" s="80"/>
      <c r="UDU132" s="80"/>
      <c r="UDV132" s="80"/>
      <c r="UDW132" s="80"/>
      <c r="UDX132" s="80"/>
      <c r="UDY132" s="80"/>
      <c r="UDZ132" s="80"/>
      <c r="UEA132" s="80"/>
      <c r="UEB132" s="80"/>
      <c r="UEC132" s="80"/>
      <c r="UED132" s="80"/>
      <c r="UEE132" s="80"/>
      <c r="UEF132" s="80"/>
      <c r="UEG132" s="80"/>
      <c r="UEH132" s="80"/>
      <c r="UEI132" s="80"/>
      <c r="UEJ132" s="80"/>
      <c r="UEK132" s="80"/>
      <c r="UEL132" s="80"/>
      <c r="UEM132" s="80"/>
      <c r="UEN132" s="80"/>
      <c r="UEO132" s="80"/>
      <c r="UEP132" s="80"/>
      <c r="UEQ132" s="80"/>
      <c r="UER132" s="80"/>
      <c r="UES132" s="80"/>
      <c r="UET132" s="80"/>
      <c r="UEU132" s="80"/>
      <c r="UEV132" s="80"/>
      <c r="UEW132" s="80"/>
      <c r="UEX132" s="80"/>
      <c r="UEY132" s="80"/>
      <c r="UEZ132" s="80"/>
      <c r="UFA132" s="80"/>
      <c r="UFB132" s="80"/>
      <c r="UFC132" s="80"/>
      <c r="UFD132" s="80"/>
      <c r="UFE132" s="80"/>
      <c r="UFF132" s="80"/>
      <c r="UFG132" s="80"/>
      <c r="UFH132" s="80"/>
      <c r="UFI132" s="80"/>
      <c r="UFJ132" s="80"/>
      <c r="UFK132" s="80"/>
      <c r="UFL132" s="80"/>
      <c r="UFM132" s="80"/>
      <c r="UFN132" s="80"/>
      <c r="UFO132" s="80"/>
      <c r="UFP132" s="80"/>
      <c r="UFQ132" s="80"/>
      <c r="UFR132" s="80"/>
      <c r="UFS132" s="80"/>
      <c r="UFT132" s="80"/>
      <c r="UFU132" s="80"/>
      <c r="UFV132" s="80"/>
      <c r="UFW132" s="80"/>
      <c r="UFX132" s="80"/>
      <c r="UFY132" s="80"/>
      <c r="UFZ132" s="80"/>
      <c r="UGA132" s="80"/>
      <c r="UGB132" s="80"/>
      <c r="UGC132" s="80"/>
      <c r="UGD132" s="80"/>
      <c r="UGE132" s="80"/>
      <c r="UGF132" s="80"/>
      <c r="UGG132" s="80"/>
      <c r="UGH132" s="80"/>
      <c r="UGI132" s="80"/>
      <c r="UGJ132" s="80"/>
      <c r="UGK132" s="80"/>
      <c r="UGL132" s="80"/>
      <c r="UGM132" s="80"/>
      <c r="UGN132" s="80"/>
      <c r="UGO132" s="80"/>
      <c r="UGP132" s="80"/>
      <c r="UGQ132" s="80"/>
      <c r="UGR132" s="80"/>
      <c r="UGS132" s="80"/>
      <c r="UGT132" s="80"/>
      <c r="UGU132" s="80"/>
      <c r="UGV132" s="80"/>
      <c r="UGW132" s="80"/>
      <c r="UGX132" s="80"/>
      <c r="UGY132" s="80"/>
      <c r="UGZ132" s="80"/>
      <c r="UHA132" s="80"/>
      <c r="UHB132" s="80"/>
      <c r="UHC132" s="80"/>
      <c r="UHD132" s="80"/>
      <c r="UHE132" s="80"/>
      <c r="UHF132" s="80"/>
      <c r="UHG132" s="80"/>
      <c r="UHH132" s="80"/>
      <c r="UHI132" s="80"/>
      <c r="UHJ132" s="80"/>
      <c r="UHK132" s="80"/>
      <c r="UHL132" s="80"/>
      <c r="UHM132" s="80"/>
      <c r="UHN132" s="80"/>
      <c r="UHO132" s="80"/>
      <c r="UHP132" s="80"/>
      <c r="UHQ132" s="80"/>
      <c r="UHR132" s="80"/>
      <c r="UHS132" s="80"/>
      <c r="UHT132" s="80"/>
      <c r="UHU132" s="80"/>
      <c r="UHV132" s="80"/>
      <c r="UHW132" s="80"/>
      <c r="UHX132" s="80"/>
      <c r="UHY132" s="80"/>
      <c r="UHZ132" s="80"/>
      <c r="UIA132" s="80"/>
      <c r="UIB132" s="80"/>
      <c r="UIC132" s="80"/>
      <c r="UID132" s="80"/>
      <c r="UIE132" s="80"/>
      <c r="UIF132" s="80"/>
      <c r="UIG132" s="80"/>
      <c r="UIH132" s="80"/>
      <c r="UII132" s="80"/>
      <c r="UIJ132" s="80"/>
      <c r="UIK132" s="80"/>
      <c r="UIL132" s="80"/>
      <c r="UIM132" s="80"/>
      <c r="UIN132" s="80"/>
      <c r="UIO132" s="80"/>
      <c r="UIP132" s="80"/>
      <c r="UIQ132" s="80"/>
      <c r="UIR132" s="80"/>
      <c r="UIS132" s="80"/>
      <c r="UIT132" s="80"/>
      <c r="UIU132" s="80"/>
      <c r="UIV132" s="80"/>
      <c r="UIW132" s="80"/>
      <c r="UIX132" s="80"/>
      <c r="UIY132" s="80"/>
      <c r="UIZ132" s="80"/>
      <c r="UJA132" s="80"/>
      <c r="UJB132" s="80"/>
      <c r="UJC132" s="80"/>
      <c r="UJD132" s="80"/>
      <c r="UJE132" s="80"/>
      <c r="UJF132" s="80"/>
      <c r="UJG132" s="80"/>
      <c r="UJH132" s="80"/>
      <c r="UJI132" s="80"/>
      <c r="UJJ132" s="80"/>
      <c r="UJK132" s="80"/>
      <c r="UJL132" s="80"/>
      <c r="UJM132" s="80"/>
      <c r="UJN132" s="80"/>
      <c r="UJO132" s="80"/>
      <c r="UJP132" s="80"/>
      <c r="UJQ132" s="80"/>
      <c r="UJR132" s="80"/>
      <c r="UJS132" s="80"/>
      <c r="UJT132" s="80"/>
      <c r="UJU132" s="80"/>
      <c r="UJV132" s="80"/>
      <c r="UJW132" s="80"/>
      <c r="UJX132" s="80"/>
      <c r="UJY132" s="80"/>
      <c r="UJZ132" s="80"/>
      <c r="UKA132" s="80"/>
      <c r="UKB132" s="80"/>
      <c r="UKC132" s="80"/>
      <c r="UKD132" s="80"/>
      <c r="UKE132" s="80"/>
      <c r="UKF132" s="80"/>
      <c r="UKG132" s="80"/>
      <c r="UKH132" s="80"/>
      <c r="UKI132" s="80"/>
      <c r="UKJ132" s="80"/>
      <c r="UKK132" s="80"/>
      <c r="UKL132" s="80"/>
      <c r="UKM132" s="80"/>
      <c r="UKN132" s="80"/>
      <c r="UKO132" s="80"/>
      <c r="UKP132" s="80"/>
      <c r="UKQ132" s="80"/>
      <c r="UKR132" s="80"/>
      <c r="UKS132" s="80"/>
      <c r="UKT132" s="80"/>
      <c r="UKU132" s="80"/>
      <c r="UKV132" s="80"/>
      <c r="UKW132" s="80"/>
      <c r="UKX132" s="80"/>
      <c r="UKY132" s="80"/>
      <c r="UKZ132" s="80"/>
      <c r="ULA132" s="80"/>
      <c r="ULB132" s="80"/>
      <c r="ULC132" s="80"/>
      <c r="ULD132" s="80"/>
      <c r="ULE132" s="80"/>
      <c r="ULF132" s="80"/>
      <c r="ULG132" s="80"/>
      <c r="ULH132" s="80"/>
      <c r="ULI132" s="80"/>
      <c r="ULJ132" s="80"/>
      <c r="ULK132" s="80"/>
      <c r="ULL132" s="80"/>
      <c r="ULM132" s="80"/>
      <c r="ULN132" s="80"/>
      <c r="ULO132" s="80"/>
      <c r="ULP132" s="80"/>
      <c r="ULQ132" s="80"/>
      <c r="ULR132" s="80"/>
      <c r="ULS132" s="80"/>
      <c r="ULT132" s="80"/>
      <c r="ULU132" s="80"/>
      <c r="ULV132" s="80"/>
      <c r="ULW132" s="80"/>
      <c r="ULX132" s="80"/>
      <c r="ULY132" s="80"/>
      <c r="ULZ132" s="80"/>
      <c r="UMA132" s="80"/>
      <c r="UMB132" s="80"/>
      <c r="UMC132" s="80"/>
      <c r="UMD132" s="80"/>
      <c r="UME132" s="80"/>
      <c r="UMF132" s="80"/>
      <c r="UMG132" s="80"/>
      <c r="UMH132" s="80"/>
      <c r="UMI132" s="80"/>
      <c r="UMJ132" s="80"/>
      <c r="UMK132" s="80"/>
      <c r="UML132" s="80"/>
      <c r="UMM132" s="80"/>
      <c r="UMN132" s="80"/>
      <c r="UMO132" s="80"/>
      <c r="UMP132" s="80"/>
      <c r="UMQ132" s="80"/>
      <c r="UMR132" s="80"/>
      <c r="UMS132" s="80"/>
      <c r="UMT132" s="80"/>
      <c r="UMU132" s="80"/>
      <c r="UMV132" s="80"/>
      <c r="UMW132" s="80"/>
      <c r="UMX132" s="80"/>
      <c r="UMY132" s="80"/>
      <c r="UMZ132" s="80"/>
      <c r="UNA132" s="80"/>
      <c r="UNB132" s="80"/>
      <c r="UNC132" s="80"/>
      <c r="UND132" s="80"/>
      <c r="UNE132" s="80"/>
      <c r="UNF132" s="80"/>
      <c r="UNG132" s="80"/>
      <c r="UNH132" s="80"/>
      <c r="UNI132" s="80"/>
      <c r="UNJ132" s="80"/>
      <c r="UNK132" s="80"/>
      <c r="UNL132" s="80"/>
      <c r="UNM132" s="80"/>
      <c r="UNN132" s="80"/>
      <c r="UNO132" s="80"/>
      <c r="UNP132" s="80"/>
      <c r="UNQ132" s="80"/>
      <c r="UNR132" s="80"/>
      <c r="UNS132" s="80"/>
      <c r="UNT132" s="80"/>
      <c r="UNU132" s="80"/>
      <c r="UNV132" s="80"/>
      <c r="UNW132" s="80"/>
      <c r="UNX132" s="80"/>
      <c r="UNY132" s="80"/>
      <c r="UNZ132" s="80"/>
      <c r="UOA132" s="80"/>
      <c r="UOB132" s="80"/>
      <c r="UOC132" s="80"/>
      <c r="UOD132" s="80"/>
      <c r="UOE132" s="80"/>
      <c r="UOF132" s="80"/>
      <c r="UOG132" s="80"/>
      <c r="UOH132" s="80"/>
      <c r="UOI132" s="80"/>
      <c r="UOJ132" s="80"/>
      <c r="UOK132" s="80"/>
      <c r="UOL132" s="80"/>
      <c r="UOM132" s="80"/>
      <c r="UON132" s="80"/>
      <c r="UOO132" s="80"/>
      <c r="UOP132" s="80"/>
      <c r="UOQ132" s="80"/>
      <c r="UOR132" s="80"/>
      <c r="UOS132" s="80"/>
      <c r="UOT132" s="80"/>
      <c r="UOU132" s="80"/>
      <c r="UOV132" s="80"/>
      <c r="UOW132" s="80"/>
      <c r="UOX132" s="80"/>
      <c r="UOY132" s="80"/>
      <c r="UOZ132" s="80"/>
      <c r="UPA132" s="80"/>
      <c r="UPB132" s="80"/>
      <c r="UPC132" s="80"/>
      <c r="UPD132" s="80"/>
      <c r="UPE132" s="80"/>
      <c r="UPF132" s="80"/>
      <c r="UPG132" s="80"/>
      <c r="UPH132" s="80"/>
      <c r="UPI132" s="80"/>
      <c r="UPJ132" s="80"/>
      <c r="UPK132" s="80"/>
      <c r="UPL132" s="80"/>
      <c r="UPM132" s="80"/>
      <c r="UPN132" s="80"/>
      <c r="UPO132" s="80"/>
      <c r="UPP132" s="80"/>
      <c r="UPQ132" s="80"/>
      <c r="UPR132" s="80"/>
      <c r="UPS132" s="80"/>
      <c r="UPT132" s="80"/>
      <c r="UPU132" s="80"/>
      <c r="UPV132" s="80"/>
      <c r="UPW132" s="80"/>
      <c r="UPX132" s="80"/>
      <c r="UPY132" s="80"/>
      <c r="UPZ132" s="80"/>
      <c r="UQA132" s="80"/>
      <c r="UQB132" s="80"/>
      <c r="UQC132" s="80"/>
      <c r="UQD132" s="80"/>
      <c r="UQE132" s="80"/>
      <c r="UQF132" s="80"/>
      <c r="UQG132" s="80"/>
      <c r="UQH132" s="80"/>
      <c r="UQI132" s="80"/>
      <c r="UQJ132" s="80"/>
      <c r="UQK132" s="80"/>
      <c r="UQL132" s="80"/>
      <c r="UQM132" s="80"/>
      <c r="UQN132" s="80"/>
      <c r="UQO132" s="80"/>
      <c r="UQP132" s="80"/>
      <c r="UQQ132" s="80"/>
      <c r="UQR132" s="80"/>
      <c r="UQS132" s="80"/>
      <c r="UQT132" s="80"/>
      <c r="UQU132" s="80"/>
      <c r="UQV132" s="80"/>
      <c r="UQW132" s="80"/>
      <c r="UQX132" s="80"/>
      <c r="UQY132" s="80"/>
      <c r="UQZ132" s="80"/>
      <c r="URA132" s="80"/>
      <c r="URB132" s="80"/>
      <c r="URC132" s="80"/>
      <c r="URD132" s="80"/>
      <c r="URE132" s="80"/>
      <c r="URF132" s="80"/>
      <c r="URG132" s="80"/>
      <c r="URH132" s="80"/>
      <c r="URI132" s="80"/>
      <c r="URJ132" s="80"/>
      <c r="URK132" s="80"/>
      <c r="URL132" s="80"/>
      <c r="URM132" s="80"/>
      <c r="URN132" s="80"/>
      <c r="URO132" s="80"/>
      <c r="URP132" s="80"/>
      <c r="URQ132" s="80"/>
      <c r="URR132" s="80"/>
      <c r="URS132" s="80"/>
      <c r="URT132" s="80"/>
      <c r="URU132" s="80"/>
      <c r="URV132" s="80"/>
      <c r="URW132" s="80"/>
      <c r="URX132" s="80"/>
      <c r="URY132" s="80"/>
      <c r="URZ132" s="80"/>
      <c r="USA132" s="80"/>
      <c r="USB132" s="80"/>
      <c r="USC132" s="80"/>
      <c r="USD132" s="80"/>
      <c r="USE132" s="80"/>
      <c r="USF132" s="80"/>
      <c r="USG132" s="80"/>
      <c r="USH132" s="80"/>
      <c r="USI132" s="80"/>
      <c r="USJ132" s="80"/>
      <c r="USK132" s="80"/>
      <c r="USL132" s="80"/>
      <c r="USM132" s="80"/>
      <c r="USN132" s="80"/>
      <c r="USO132" s="80"/>
      <c r="USP132" s="80"/>
      <c r="USQ132" s="80"/>
      <c r="USR132" s="80"/>
      <c r="USS132" s="80"/>
      <c r="UST132" s="80"/>
      <c r="USU132" s="80"/>
      <c r="USV132" s="80"/>
      <c r="USW132" s="80"/>
      <c r="USX132" s="80"/>
      <c r="USY132" s="80"/>
      <c r="USZ132" s="80"/>
      <c r="UTA132" s="80"/>
      <c r="UTB132" s="80"/>
      <c r="UTC132" s="80"/>
      <c r="UTD132" s="80"/>
      <c r="UTE132" s="80"/>
      <c r="UTF132" s="80"/>
      <c r="UTG132" s="80"/>
      <c r="UTH132" s="80"/>
      <c r="UTI132" s="80"/>
      <c r="UTJ132" s="80"/>
      <c r="UTK132" s="80"/>
      <c r="UTL132" s="80"/>
      <c r="UTM132" s="80"/>
      <c r="UTN132" s="80"/>
      <c r="UTO132" s="80"/>
      <c r="UTP132" s="80"/>
      <c r="UTQ132" s="80"/>
      <c r="UTR132" s="80"/>
      <c r="UTS132" s="80"/>
      <c r="UTT132" s="80"/>
      <c r="UTU132" s="80"/>
      <c r="UTV132" s="80"/>
      <c r="UTW132" s="80"/>
      <c r="UTX132" s="80"/>
      <c r="UTY132" s="80"/>
      <c r="UTZ132" s="80"/>
      <c r="UUA132" s="80"/>
      <c r="UUB132" s="80"/>
      <c r="UUC132" s="80"/>
      <c r="UUD132" s="80"/>
      <c r="UUE132" s="80"/>
      <c r="UUF132" s="80"/>
      <c r="UUG132" s="80"/>
      <c r="UUH132" s="80"/>
      <c r="UUI132" s="80"/>
      <c r="UUJ132" s="80"/>
      <c r="UUK132" s="80"/>
      <c r="UUL132" s="80"/>
      <c r="UUM132" s="80"/>
      <c r="UUN132" s="80"/>
      <c r="UUO132" s="80"/>
      <c r="UUP132" s="80"/>
      <c r="UUQ132" s="80"/>
      <c r="UUR132" s="80"/>
      <c r="UUS132" s="80"/>
      <c r="UUT132" s="80"/>
      <c r="UUU132" s="80"/>
      <c r="UUV132" s="80"/>
      <c r="UUW132" s="80"/>
      <c r="UUX132" s="80"/>
      <c r="UUY132" s="80"/>
      <c r="UUZ132" s="80"/>
      <c r="UVA132" s="80"/>
      <c r="UVB132" s="80"/>
      <c r="UVC132" s="80"/>
      <c r="UVD132" s="80"/>
      <c r="UVE132" s="80"/>
      <c r="UVF132" s="80"/>
      <c r="UVG132" s="80"/>
      <c r="UVH132" s="80"/>
      <c r="UVI132" s="80"/>
      <c r="UVJ132" s="80"/>
      <c r="UVK132" s="80"/>
      <c r="UVL132" s="80"/>
      <c r="UVM132" s="80"/>
      <c r="UVN132" s="80"/>
      <c r="UVO132" s="80"/>
      <c r="UVP132" s="80"/>
      <c r="UVQ132" s="80"/>
      <c r="UVR132" s="80"/>
      <c r="UVS132" s="80"/>
      <c r="UVT132" s="80"/>
      <c r="UVU132" s="80"/>
      <c r="UVV132" s="80"/>
      <c r="UVW132" s="80"/>
      <c r="UVX132" s="80"/>
      <c r="UVY132" s="80"/>
      <c r="UVZ132" s="80"/>
      <c r="UWA132" s="80"/>
      <c r="UWB132" s="80"/>
      <c r="UWC132" s="80"/>
      <c r="UWD132" s="80"/>
      <c r="UWE132" s="80"/>
      <c r="UWF132" s="80"/>
      <c r="UWG132" s="80"/>
      <c r="UWH132" s="80"/>
      <c r="UWI132" s="80"/>
      <c r="UWJ132" s="80"/>
      <c r="UWK132" s="80"/>
      <c r="UWL132" s="80"/>
      <c r="UWM132" s="80"/>
      <c r="UWN132" s="80"/>
      <c r="UWO132" s="80"/>
      <c r="UWP132" s="80"/>
      <c r="UWQ132" s="80"/>
      <c r="UWR132" s="80"/>
      <c r="UWS132" s="80"/>
      <c r="UWT132" s="80"/>
      <c r="UWU132" s="80"/>
      <c r="UWV132" s="80"/>
      <c r="UWW132" s="80"/>
      <c r="UWX132" s="80"/>
      <c r="UWY132" s="80"/>
      <c r="UWZ132" s="80"/>
      <c r="UXA132" s="80"/>
      <c r="UXB132" s="80"/>
      <c r="UXC132" s="80"/>
      <c r="UXD132" s="80"/>
      <c r="UXE132" s="80"/>
      <c r="UXF132" s="80"/>
      <c r="UXG132" s="80"/>
      <c r="UXH132" s="80"/>
      <c r="UXI132" s="80"/>
      <c r="UXJ132" s="80"/>
      <c r="UXK132" s="80"/>
      <c r="UXL132" s="80"/>
      <c r="UXM132" s="80"/>
      <c r="UXN132" s="80"/>
      <c r="UXO132" s="80"/>
      <c r="UXP132" s="80"/>
      <c r="UXQ132" s="80"/>
      <c r="UXR132" s="80"/>
      <c r="UXS132" s="80"/>
      <c r="UXT132" s="80"/>
      <c r="UXU132" s="80"/>
      <c r="UXV132" s="80"/>
      <c r="UXW132" s="80"/>
      <c r="UXX132" s="80"/>
      <c r="UXY132" s="80"/>
      <c r="UXZ132" s="80"/>
      <c r="UYA132" s="80"/>
      <c r="UYB132" s="80"/>
      <c r="UYC132" s="80"/>
      <c r="UYD132" s="80"/>
      <c r="UYE132" s="80"/>
      <c r="UYF132" s="80"/>
      <c r="UYG132" s="80"/>
      <c r="UYH132" s="80"/>
      <c r="UYI132" s="80"/>
      <c r="UYJ132" s="80"/>
      <c r="UYK132" s="80"/>
      <c r="UYL132" s="80"/>
      <c r="UYM132" s="80"/>
      <c r="UYN132" s="80"/>
      <c r="UYO132" s="80"/>
      <c r="UYP132" s="80"/>
      <c r="UYQ132" s="80"/>
      <c r="UYR132" s="80"/>
      <c r="UYS132" s="80"/>
      <c r="UYT132" s="80"/>
      <c r="UYU132" s="80"/>
      <c r="UYV132" s="80"/>
      <c r="UYW132" s="80"/>
      <c r="UYX132" s="80"/>
      <c r="UYY132" s="80"/>
      <c r="UYZ132" s="80"/>
      <c r="UZA132" s="80"/>
      <c r="UZB132" s="80"/>
      <c r="UZC132" s="80"/>
      <c r="UZD132" s="80"/>
      <c r="UZE132" s="80"/>
      <c r="UZF132" s="80"/>
      <c r="UZG132" s="80"/>
      <c r="UZH132" s="80"/>
      <c r="UZI132" s="80"/>
      <c r="UZJ132" s="80"/>
      <c r="UZK132" s="80"/>
      <c r="UZL132" s="80"/>
      <c r="UZM132" s="80"/>
      <c r="UZN132" s="80"/>
      <c r="UZO132" s="80"/>
      <c r="UZP132" s="80"/>
      <c r="UZQ132" s="80"/>
      <c r="UZR132" s="80"/>
      <c r="UZS132" s="80"/>
      <c r="UZT132" s="80"/>
      <c r="UZU132" s="80"/>
      <c r="UZV132" s="80"/>
      <c r="UZW132" s="80"/>
      <c r="UZX132" s="80"/>
      <c r="UZY132" s="80"/>
      <c r="UZZ132" s="80"/>
      <c r="VAA132" s="80"/>
      <c r="VAB132" s="80"/>
      <c r="VAC132" s="80"/>
      <c r="VAD132" s="80"/>
      <c r="VAE132" s="80"/>
      <c r="VAF132" s="80"/>
      <c r="VAG132" s="80"/>
      <c r="VAH132" s="80"/>
      <c r="VAI132" s="80"/>
      <c r="VAJ132" s="80"/>
      <c r="VAK132" s="80"/>
      <c r="VAL132" s="80"/>
      <c r="VAM132" s="80"/>
      <c r="VAN132" s="80"/>
      <c r="VAO132" s="80"/>
      <c r="VAP132" s="80"/>
      <c r="VAQ132" s="80"/>
      <c r="VAR132" s="80"/>
      <c r="VAS132" s="80"/>
      <c r="VAT132" s="80"/>
      <c r="VAU132" s="80"/>
      <c r="VAV132" s="80"/>
      <c r="VAW132" s="80"/>
      <c r="VAX132" s="80"/>
      <c r="VAY132" s="80"/>
      <c r="VAZ132" s="80"/>
      <c r="VBA132" s="80"/>
      <c r="VBB132" s="80"/>
      <c r="VBC132" s="80"/>
      <c r="VBD132" s="80"/>
      <c r="VBE132" s="80"/>
      <c r="VBF132" s="80"/>
      <c r="VBG132" s="80"/>
      <c r="VBH132" s="80"/>
      <c r="VBI132" s="80"/>
      <c r="VBJ132" s="80"/>
      <c r="VBK132" s="80"/>
      <c r="VBL132" s="80"/>
      <c r="VBM132" s="80"/>
      <c r="VBN132" s="80"/>
      <c r="VBO132" s="80"/>
      <c r="VBP132" s="80"/>
      <c r="VBQ132" s="80"/>
      <c r="VBR132" s="80"/>
      <c r="VBS132" s="80"/>
      <c r="VBT132" s="80"/>
      <c r="VBU132" s="80"/>
      <c r="VBV132" s="80"/>
      <c r="VBW132" s="80"/>
      <c r="VBX132" s="80"/>
      <c r="VBY132" s="80"/>
      <c r="VBZ132" s="80"/>
      <c r="VCA132" s="80"/>
      <c r="VCB132" s="80"/>
      <c r="VCC132" s="80"/>
      <c r="VCD132" s="80"/>
      <c r="VCE132" s="80"/>
      <c r="VCF132" s="80"/>
      <c r="VCG132" s="80"/>
      <c r="VCH132" s="80"/>
      <c r="VCI132" s="80"/>
      <c r="VCJ132" s="80"/>
      <c r="VCK132" s="80"/>
      <c r="VCL132" s="80"/>
      <c r="VCM132" s="80"/>
      <c r="VCN132" s="80"/>
      <c r="VCO132" s="80"/>
      <c r="VCP132" s="80"/>
      <c r="VCQ132" s="80"/>
      <c r="VCR132" s="80"/>
      <c r="VCS132" s="80"/>
      <c r="VCT132" s="80"/>
      <c r="VCU132" s="80"/>
      <c r="VCV132" s="80"/>
      <c r="VCW132" s="80"/>
      <c r="VCX132" s="80"/>
      <c r="VCY132" s="80"/>
      <c r="VCZ132" s="80"/>
      <c r="VDA132" s="80"/>
      <c r="VDB132" s="80"/>
      <c r="VDC132" s="80"/>
      <c r="VDD132" s="80"/>
      <c r="VDE132" s="80"/>
      <c r="VDF132" s="80"/>
      <c r="VDG132" s="80"/>
      <c r="VDH132" s="80"/>
      <c r="VDI132" s="80"/>
      <c r="VDJ132" s="80"/>
      <c r="VDK132" s="80"/>
      <c r="VDL132" s="80"/>
      <c r="VDM132" s="80"/>
      <c r="VDN132" s="80"/>
      <c r="VDO132" s="80"/>
      <c r="VDP132" s="80"/>
      <c r="VDQ132" s="80"/>
      <c r="VDR132" s="80"/>
      <c r="VDS132" s="80"/>
      <c r="VDT132" s="80"/>
      <c r="VDU132" s="80"/>
      <c r="VDV132" s="80"/>
      <c r="VDW132" s="80"/>
      <c r="VDX132" s="80"/>
      <c r="VDY132" s="80"/>
      <c r="VDZ132" s="80"/>
      <c r="VEA132" s="80"/>
      <c r="VEB132" s="80"/>
      <c r="VEC132" s="80"/>
      <c r="VED132" s="80"/>
      <c r="VEE132" s="80"/>
      <c r="VEF132" s="80"/>
      <c r="VEG132" s="80"/>
      <c r="VEH132" s="80"/>
      <c r="VEI132" s="80"/>
      <c r="VEJ132" s="80"/>
      <c r="VEK132" s="80"/>
      <c r="VEL132" s="80"/>
      <c r="VEM132" s="80"/>
      <c r="VEN132" s="80"/>
      <c r="VEO132" s="80"/>
      <c r="VEP132" s="80"/>
      <c r="VEQ132" s="80"/>
      <c r="VER132" s="80"/>
      <c r="VES132" s="80"/>
      <c r="VET132" s="80"/>
      <c r="VEU132" s="80"/>
      <c r="VEV132" s="80"/>
      <c r="VEW132" s="80"/>
      <c r="VEX132" s="80"/>
      <c r="VEY132" s="80"/>
      <c r="VEZ132" s="80"/>
      <c r="VFA132" s="80"/>
      <c r="VFB132" s="80"/>
      <c r="VFC132" s="80"/>
      <c r="VFD132" s="80"/>
      <c r="VFE132" s="80"/>
      <c r="VFF132" s="80"/>
      <c r="VFG132" s="80"/>
      <c r="VFH132" s="80"/>
      <c r="VFI132" s="80"/>
      <c r="VFJ132" s="80"/>
      <c r="VFK132" s="80"/>
      <c r="VFL132" s="80"/>
      <c r="VFM132" s="80"/>
      <c r="VFN132" s="80"/>
      <c r="VFO132" s="80"/>
      <c r="VFP132" s="80"/>
      <c r="VFQ132" s="80"/>
      <c r="VFR132" s="80"/>
      <c r="VFS132" s="80"/>
      <c r="VFT132" s="80"/>
      <c r="VFU132" s="80"/>
      <c r="VFV132" s="80"/>
      <c r="VFW132" s="80"/>
      <c r="VFX132" s="80"/>
      <c r="VFY132" s="80"/>
      <c r="VFZ132" s="80"/>
      <c r="VGA132" s="80"/>
      <c r="VGB132" s="80"/>
      <c r="VGC132" s="80"/>
      <c r="VGD132" s="80"/>
      <c r="VGE132" s="80"/>
      <c r="VGF132" s="80"/>
      <c r="VGG132" s="80"/>
      <c r="VGH132" s="80"/>
      <c r="VGI132" s="80"/>
      <c r="VGJ132" s="80"/>
      <c r="VGK132" s="80"/>
      <c r="VGL132" s="80"/>
      <c r="VGM132" s="80"/>
      <c r="VGN132" s="80"/>
      <c r="VGO132" s="80"/>
      <c r="VGP132" s="80"/>
      <c r="VGQ132" s="80"/>
      <c r="VGR132" s="80"/>
      <c r="VGS132" s="80"/>
      <c r="VGT132" s="80"/>
      <c r="VGU132" s="80"/>
      <c r="VGV132" s="80"/>
      <c r="VGW132" s="80"/>
      <c r="VGX132" s="80"/>
      <c r="VGY132" s="80"/>
      <c r="VGZ132" s="80"/>
      <c r="VHA132" s="80"/>
      <c r="VHB132" s="80"/>
      <c r="VHC132" s="80"/>
      <c r="VHD132" s="80"/>
      <c r="VHE132" s="80"/>
      <c r="VHF132" s="80"/>
      <c r="VHG132" s="80"/>
      <c r="VHH132" s="80"/>
      <c r="VHI132" s="80"/>
      <c r="VHJ132" s="80"/>
      <c r="VHK132" s="80"/>
      <c r="VHL132" s="80"/>
      <c r="VHM132" s="80"/>
      <c r="VHN132" s="80"/>
      <c r="VHO132" s="80"/>
      <c r="VHP132" s="80"/>
      <c r="VHQ132" s="80"/>
      <c r="VHR132" s="80"/>
      <c r="VHS132" s="80"/>
      <c r="VHT132" s="80"/>
      <c r="VHU132" s="80"/>
      <c r="VHV132" s="80"/>
      <c r="VHW132" s="80"/>
      <c r="VHX132" s="80"/>
      <c r="VHY132" s="80"/>
      <c r="VHZ132" s="80"/>
      <c r="VIA132" s="80"/>
      <c r="VIB132" s="80"/>
      <c r="VIC132" s="80"/>
      <c r="VID132" s="80"/>
      <c r="VIE132" s="80"/>
      <c r="VIF132" s="80"/>
      <c r="VIG132" s="80"/>
      <c r="VIH132" s="80"/>
      <c r="VII132" s="80"/>
      <c r="VIJ132" s="80"/>
      <c r="VIK132" s="80"/>
      <c r="VIL132" s="80"/>
      <c r="VIM132" s="80"/>
      <c r="VIN132" s="80"/>
      <c r="VIO132" s="80"/>
      <c r="VIP132" s="80"/>
      <c r="VIQ132" s="80"/>
      <c r="VIR132" s="80"/>
      <c r="VIS132" s="80"/>
      <c r="VIT132" s="80"/>
      <c r="VIU132" s="80"/>
      <c r="VIV132" s="80"/>
      <c r="VIW132" s="80"/>
      <c r="VIX132" s="80"/>
      <c r="VIY132" s="80"/>
      <c r="VIZ132" s="80"/>
      <c r="VJA132" s="80"/>
      <c r="VJB132" s="80"/>
      <c r="VJC132" s="80"/>
      <c r="VJD132" s="80"/>
      <c r="VJE132" s="80"/>
      <c r="VJF132" s="80"/>
      <c r="VJG132" s="80"/>
      <c r="VJH132" s="80"/>
      <c r="VJI132" s="80"/>
      <c r="VJJ132" s="80"/>
      <c r="VJK132" s="80"/>
      <c r="VJL132" s="80"/>
      <c r="VJM132" s="80"/>
      <c r="VJN132" s="80"/>
      <c r="VJO132" s="80"/>
      <c r="VJP132" s="80"/>
      <c r="VJQ132" s="80"/>
      <c r="VJR132" s="80"/>
      <c r="VJS132" s="80"/>
      <c r="VJT132" s="80"/>
      <c r="VJU132" s="80"/>
      <c r="VJV132" s="80"/>
      <c r="VJW132" s="80"/>
      <c r="VJX132" s="80"/>
      <c r="VJY132" s="80"/>
      <c r="VJZ132" s="80"/>
      <c r="VKA132" s="80"/>
      <c r="VKB132" s="80"/>
      <c r="VKC132" s="80"/>
      <c r="VKD132" s="80"/>
      <c r="VKE132" s="80"/>
      <c r="VKF132" s="80"/>
      <c r="VKG132" s="80"/>
      <c r="VKH132" s="80"/>
      <c r="VKI132" s="80"/>
      <c r="VKJ132" s="80"/>
      <c r="VKK132" s="80"/>
      <c r="VKL132" s="80"/>
      <c r="VKM132" s="80"/>
      <c r="VKN132" s="80"/>
      <c r="VKO132" s="80"/>
      <c r="VKP132" s="80"/>
      <c r="VKQ132" s="80"/>
      <c r="VKR132" s="80"/>
      <c r="VKS132" s="80"/>
      <c r="VKT132" s="80"/>
      <c r="VKU132" s="80"/>
      <c r="VKV132" s="80"/>
      <c r="VKW132" s="80"/>
      <c r="VKX132" s="80"/>
      <c r="VKY132" s="80"/>
      <c r="VKZ132" s="80"/>
      <c r="VLA132" s="80"/>
      <c r="VLB132" s="80"/>
      <c r="VLC132" s="80"/>
      <c r="VLD132" s="80"/>
      <c r="VLE132" s="80"/>
      <c r="VLF132" s="80"/>
      <c r="VLG132" s="80"/>
      <c r="VLH132" s="80"/>
      <c r="VLI132" s="80"/>
      <c r="VLJ132" s="80"/>
      <c r="VLK132" s="80"/>
      <c r="VLL132" s="80"/>
      <c r="VLM132" s="80"/>
      <c r="VLN132" s="80"/>
      <c r="VLO132" s="80"/>
      <c r="VLP132" s="80"/>
      <c r="VLQ132" s="80"/>
      <c r="VLR132" s="80"/>
      <c r="VLS132" s="80"/>
      <c r="VLT132" s="80"/>
      <c r="VLU132" s="80"/>
      <c r="VLV132" s="80"/>
      <c r="VLW132" s="80"/>
      <c r="VLX132" s="80"/>
      <c r="VLY132" s="80"/>
      <c r="VLZ132" s="80"/>
      <c r="VMA132" s="80"/>
      <c r="VMB132" s="80"/>
      <c r="VMC132" s="80"/>
      <c r="VMD132" s="80"/>
      <c r="VME132" s="80"/>
      <c r="VMF132" s="80"/>
      <c r="VMG132" s="80"/>
      <c r="VMH132" s="80"/>
      <c r="VMI132" s="80"/>
      <c r="VMJ132" s="80"/>
      <c r="VMK132" s="80"/>
      <c r="VML132" s="80"/>
      <c r="VMM132" s="80"/>
      <c r="VMN132" s="80"/>
      <c r="VMO132" s="80"/>
      <c r="VMP132" s="80"/>
      <c r="VMQ132" s="80"/>
      <c r="VMR132" s="80"/>
      <c r="VMS132" s="80"/>
      <c r="VMT132" s="80"/>
      <c r="VMU132" s="80"/>
      <c r="VMV132" s="80"/>
      <c r="VMW132" s="80"/>
      <c r="VMX132" s="80"/>
      <c r="VMY132" s="80"/>
      <c r="VMZ132" s="80"/>
      <c r="VNA132" s="80"/>
      <c r="VNB132" s="80"/>
      <c r="VNC132" s="80"/>
      <c r="VND132" s="80"/>
      <c r="VNE132" s="80"/>
      <c r="VNF132" s="80"/>
      <c r="VNG132" s="80"/>
      <c r="VNH132" s="80"/>
      <c r="VNI132" s="80"/>
      <c r="VNJ132" s="80"/>
      <c r="VNK132" s="80"/>
      <c r="VNL132" s="80"/>
      <c r="VNM132" s="80"/>
      <c r="VNN132" s="80"/>
      <c r="VNO132" s="80"/>
      <c r="VNP132" s="80"/>
      <c r="VNQ132" s="80"/>
      <c r="VNR132" s="80"/>
      <c r="VNS132" s="80"/>
      <c r="VNT132" s="80"/>
      <c r="VNU132" s="80"/>
      <c r="VNV132" s="80"/>
      <c r="VNW132" s="80"/>
      <c r="VNX132" s="80"/>
      <c r="VNY132" s="80"/>
      <c r="VNZ132" s="80"/>
      <c r="VOA132" s="80"/>
      <c r="VOB132" s="80"/>
      <c r="VOC132" s="80"/>
      <c r="VOD132" s="80"/>
      <c r="VOE132" s="80"/>
      <c r="VOF132" s="80"/>
      <c r="VOG132" s="80"/>
      <c r="VOH132" s="80"/>
      <c r="VOI132" s="80"/>
      <c r="VOJ132" s="80"/>
      <c r="VOK132" s="80"/>
      <c r="VOL132" s="80"/>
      <c r="VOM132" s="80"/>
      <c r="VON132" s="80"/>
      <c r="VOO132" s="80"/>
      <c r="VOP132" s="80"/>
      <c r="VOQ132" s="80"/>
      <c r="VOR132" s="80"/>
      <c r="VOS132" s="80"/>
      <c r="VOT132" s="80"/>
      <c r="VOU132" s="80"/>
      <c r="VOV132" s="80"/>
      <c r="VOW132" s="80"/>
      <c r="VOX132" s="80"/>
      <c r="VOY132" s="80"/>
      <c r="VOZ132" s="80"/>
      <c r="VPA132" s="80"/>
      <c r="VPB132" s="80"/>
      <c r="VPC132" s="80"/>
      <c r="VPD132" s="80"/>
      <c r="VPE132" s="80"/>
      <c r="VPF132" s="80"/>
      <c r="VPG132" s="80"/>
      <c r="VPH132" s="80"/>
      <c r="VPI132" s="80"/>
      <c r="VPJ132" s="80"/>
      <c r="VPK132" s="80"/>
      <c r="VPL132" s="80"/>
      <c r="VPM132" s="80"/>
      <c r="VPN132" s="80"/>
      <c r="VPO132" s="80"/>
      <c r="VPP132" s="80"/>
      <c r="VPQ132" s="80"/>
      <c r="VPR132" s="80"/>
      <c r="VPS132" s="80"/>
      <c r="VPT132" s="80"/>
      <c r="VPU132" s="80"/>
      <c r="VPV132" s="80"/>
      <c r="VPW132" s="80"/>
      <c r="VPX132" s="80"/>
      <c r="VPY132" s="80"/>
      <c r="VPZ132" s="80"/>
      <c r="VQA132" s="80"/>
      <c r="VQB132" s="80"/>
      <c r="VQC132" s="80"/>
      <c r="VQD132" s="80"/>
      <c r="VQE132" s="80"/>
      <c r="VQF132" s="80"/>
      <c r="VQG132" s="80"/>
      <c r="VQH132" s="80"/>
      <c r="VQI132" s="80"/>
      <c r="VQJ132" s="80"/>
      <c r="VQK132" s="80"/>
      <c r="VQL132" s="80"/>
      <c r="VQM132" s="80"/>
      <c r="VQN132" s="80"/>
      <c r="VQO132" s="80"/>
      <c r="VQP132" s="80"/>
      <c r="VQQ132" s="80"/>
      <c r="VQR132" s="80"/>
      <c r="VQS132" s="80"/>
      <c r="VQT132" s="80"/>
      <c r="VQU132" s="80"/>
      <c r="VQV132" s="80"/>
      <c r="VQW132" s="80"/>
      <c r="VQX132" s="80"/>
      <c r="VQY132" s="80"/>
      <c r="VQZ132" s="80"/>
      <c r="VRA132" s="80"/>
      <c r="VRB132" s="80"/>
      <c r="VRC132" s="80"/>
      <c r="VRD132" s="80"/>
      <c r="VRE132" s="80"/>
      <c r="VRF132" s="80"/>
      <c r="VRG132" s="80"/>
      <c r="VRH132" s="80"/>
      <c r="VRI132" s="80"/>
      <c r="VRJ132" s="80"/>
      <c r="VRK132" s="80"/>
      <c r="VRL132" s="80"/>
      <c r="VRM132" s="80"/>
      <c r="VRN132" s="80"/>
      <c r="VRO132" s="80"/>
      <c r="VRP132" s="80"/>
      <c r="VRQ132" s="80"/>
      <c r="VRR132" s="80"/>
      <c r="VRS132" s="80"/>
      <c r="VRT132" s="80"/>
      <c r="VRU132" s="80"/>
      <c r="VRV132" s="80"/>
      <c r="VRW132" s="80"/>
      <c r="VRX132" s="80"/>
      <c r="VRY132" s="80"/>
      <c r="VRZ132" s="80"/>
      <c r="VSA132" s="80"/>
      <c r="VSB132" s="80"/>
      <c r="VSC132" s="80"/>
      <c r="VSD132" s="80"/>
      <c r="VSE132" s="80"/>
      <c r="VSF132" s="80"/>
      <c r="VSG132" s="80"/>
      <c r="VSH132" s="80"/>
      <c r="VSI132" s="80"/>
      <c r="VSJ132" s="80"/>
      <c r="VSK132" s="80"/>
      <c r="VSL132" s="80"/>
      <c r="VSM132" s="80"/>
      <c r="VSN132" s="80"/>
      <c r="VSO132" s="80"/>
      <c r="VSP132" s="80"/>
      <c r="VSQ132" s="80"/>
      <c r="VSR132" s="80"/>
      <c r="VSS132" s="80"/>
      <c r="VST132" s="80"/>
      <c r="VSU132" s="80"/>
      <c r="VSV132" s="80"/>
      <c r="VSW132" s="80"/>
      <c r="VSX132" s="80"/>
      <c r="VSY132" s="80"/>
      <c r="VSZ132" s="80"/>
      <c r="VTA132" s="80"/>
      <c r="VTB132" s="80"/>
      <c r="VTC132" s="80"/>
      <c r="VTD132" s="80"/>
      <c r="VTE132" s="80"/>
      <c r="VTF132" s="80"/>
      <c r="VTG132" s="80"/>
      <c r="VTH132" s="80"/>
      <c r="VTI132" s="80"/>
      <c r="VTJ132" s="80"/>
      <c r="VTK132" s="80"/>
      <c r="VTL132" s="80"/>
      <c r="VTM132" s="80"/>
      <c r="VTN132" s="80"/>
      <c r="VTO132" s="80"/>
      <c r="VTP132" s="80"/>
      <c r="VTQ132" s="80"/>
      <c r="VTR132" s="80"/>
      <c r="VTS132" s="80"/>
      <c r="VTT132" s="80"/>
      <c r="VTU132" s="80"/>
      <c r="VTV132" s="80"/>
      <c r="VTW132" s="80"/>
      <c r="VTX132" s="80"/>
      <c r="VTY132" s="80"/>
      <c r="VTZ132" s="80"/>
      <c r="VUA132" s="80"/>
      <c r="VUB132" s="80"/>
      <c r="VUC132" s="80"/>
      <c r="VUD132" s="80"/>
      <c r="VUE132" s="80"/>
      <c r="VUF132" s="80"/>
      <c r="VUG132" s="80"/>
      <c r="VUH132" s="80"/>
      <c r="VUI132" s="80"/>
      <c r="VUJ132" s="80"/>
      <c r="VUK132" s="80"/>
      <c r="VUL132" s="80"/>
      <c r="VUM132" s="80"/>
      <c r="VUN132" s="80"/>
      <c r="VUO132" s="80"/>
      <c r="VUP132" s="80"/>
      <c r="VUQ132" s="80"/>
      <c r="VUR132" s="80"/>
      <c r="VUS132" s="80"/>
      <c r="VUT132" s="80"/>
      <c r="VUU132" s="80"/>
      <c r="VUV132" s="80"/>
      <c r="VUW132" s="80"/>
      <c r="VUX132" s="80"/>
      <c r="VUY132" s="80"/>
      <c r="VUZ132" s="80"/>
      <c r="VVA132" s="80"/>
      <c r="VVB132" s="80"/>
      <c r="VVC132" s="80"/>
      <c r="VVD132" s="80"/>
      <c r="VVE132" s="80"/>
      <c r="VVF132" s="80"/>
      <c r="VVG132" s="80"/>
      <c r="VVH132" s="80"/>
      <c r="VVI132" s="80"/>
      <c r="VVJ132" s="80"/>
      <c r="VVK132" s="80"/>
      <c r="VVL132" s="80"/>
      <c r="VVM132" s="80"/>
      <c r="VVN132" s="80"/>
      <c r="VVO132" s="80"/>
      <c r="VVP132" s="80"/>
      <c r="VVQ132" s="80"/>
      <c r="VVR132" s="80"/>
      <c r="VVS132" s="80"/>
      <c r="VVT132" s="80"/>
      <c r="VVU132" s="80"/>
      <c r="VVV132" s="80"/>
      <c r="VVW132" s="80"/>
      <c r="VVX132" s="80"/>
      <c r="VVY132" s="80"/>
      <c r="VVZ132" s="80"/>
      <c r="VWA132" s="80"/>
      <c r="VWB132" s="80"/>
      <c r="VWC132" s="80"/>
      <c r="VWD132" s="80"/>
      <c r="VWE132" s="80"/>
      <c r="VWF132" s="80"/>
      <c r="VWG132" s="80"/>
      <c r="VWH132" s="80"/>
      <c r="VWI132" s="80"/>
      <c r="VWJ132" s="80"/>
      <c r="VWK132" s="80"/>
      <c r="VWL132" s="80"/>
      <c r="VWM132" s="80"/>
      <c r="VWN132" s="80"/>
      <c r="VWO132" s="80"/>
      <c r="VWP132" s="80"/>
      <c r="VWQ132" s="80"/>
      <c r="VWR132" s="80"/>
      <c r="VWS132" s="80"/>
      <c r="VWT132" s="80"/>
      <c r="VWU132" s="80"/>
      <c r="VWV132" s="80"/>
      <c r="VWW132" s="80"/>
      <c r="VWX132" s="80"/>
      <c r="VWY132" s="80"/>
      <c r="VWZ132" s="80"/>
      <c r="VXA132" s="80"/>
      <c r="VXB132" s="80"/>
      <c r="VXC132" s="80"/>
      <c r="VXD132" s="80"/>
      <c r="VXE132" s="80"/>
      <c r="VXF132" s="80"/>
      <c r="VXG132" s="80"/>
      <c r="VXH132" s="80"/>
      <c r="VXI132" s="80"/>
      <c r="VXJ132" s="80"/>
      <c r="VXK132" s="80"/>
      <c r="VXL132" s="80"/>
      <c r="VXM132" s="80"/>
      <c r="VXN132" s="80"/>
      <c r="VXO132" s="80"/>
      <c r="VXP132" s="80"/>
      <c r="VXQ132" s="80"/>
      <c r="VXR132" s="80"/>
      <c r="VXS132" s="80"/>
      <c r="VXT132" s="80"/>
      <c r="VXU132" s="80"/>
      <c r="VXV132" s="80"/>
      <c r="VXW132" s="80"/>
      <c r="VXX132" s="80"/>
      <c r="VXY132" s="80"/>
      <c r="VXZ132" s="80"/>
      <c r="VYA132" s="80"/>
      <c r="VYB132" s="80"/>
      <c r="VYC132" s="80"/>
      <c r="VYD132" s="80"/>
      <c r="VYE132" s="80"/>
      <c r="VYF132" s="80"/>
      <c r="VYG132" s="80"/>
      <c r="VYH132" s="80"/>
      <c r="VYI132" s="80"/>
      <c r="VYJ132" s="80"/>
      <c r="VYK132" s="80"/>
      <c r="VYL132" s="80"/>
      <c r="VYM132" s="80"/>
      <c r="VYN132" s="80"/>
      <c r="VYO132" s="80"/>
      <c r="VYP132" s="80"/>
      <c r="VYQ132" s="80"/>
      <c r="VYR132" s="80"/>
      <c r="VYS132" s="80"/>
      <c r="VYT132" s="80"/>
      <c r="VYU132" s="80"/>
      <c r="VYV132" s="80"/>
      <c r="VYW132" s="80"/>
      <c r="VYX132" s="80"/>
      <c r="VYY132" s="80"/>
      <c r="VYZ132" s="80"/>
      <c r="VZA132" s="80"/>
      <c r="VZB132" s="80"/>
      <c r="VZC132" s="80"/>
      <c r="VZD132" s="80"/>
      <c r="VZE132" s="80"/>
      <c r="VZF132" s="80"/>
      <c r="VZG132" s="80"/>
      <c r="VZH132" s="80"/>
      <c r="VZI132" s="80"/>
      <c r="VZJ132" s="80"/>
      <c r="VZK132" s="80"/>
      <c r="VZL132" s="80"/>
      <c r="VZM132" s="80"/>
      <c r="VZN132" s="80"/>
      <c r="VZO132" s="80"/>
      <c r="VZP132" s="80"/>
      <c r="VZQ132" s="80"/>
      <c r="VZR132" s="80"/>
      <c r="VZS132" s="80"/>
      <c r="VZT132" s="80"/>
      <c r="VZU132" s="80"/>
      <c r="VZV132" s="80"/>
      <c r="VZW132" s="80"/>
      <c r="VZX132" s="80"/>
      <c r="VZY132" s="80"/>
      <c r="VZZ132" s="80"/>
      <c r="WAA132" s="80"/>
      <c r="WAB132" s="80"/>
      <c r="WAC132" s="80"/>
      <c r="WAD132" s="80"/>
      <c r="WAE132" s="80"/>
      <c r="WAF132" s="80"/>
      <c r="WAG132" s="80"/>
      <c r="WAH132" s="80"/>
      <c r="WAI132" s="80"/>
      <c r="WAJ132" s="80"/>
      <c r="WAK132" s="80"/>
      <c r="WAL132" s="80"/>
      <c r="WAM132" s="80"/>
      <c r="WAN132" s="80"/>
      <c r="WAO132" s="80"/>
      <c r="WAP132" s="80"/>
      <c r="WAQ132" s="80"/>
      <c r="WAR132" s="80"/>
      <c r="WAS132" s="80"/>
      <c r="WAT132" s="80"/>
      <c r="WAU132" s="80"/>
      <c r="WAV132" s="80"/>
      <c r="WAW132" s="80"/>
      <c r="WAX132" s="80"/>
      <c r="WAY132" s="80"/>
      <c r="WAZ132" s="80"/>
      <c r="WBA132" s="80"/>
      <c r="WBB132" s="80"/>
      <c r="WBC132" s="80"/>
      <c r="WBD132" s="80"/>
      <c r="WBE132" s="80"/>
      <c r="WBF132" s="80"/>
      <c r="WBG132" s="80"/>
      <c r="WBH132" s="80"/>
      <c r="WBI132" s="80"/>
      <c r="WBJ132" s="80"/>
      <c r="WBK132" s="80"/>
      <c r="WBL132" s="80"/>
      <c r="WBM132" s="80"/>
      <c r="WBN132" s="80"/>
      <c r="WBO132" s="80"/>
      <c r="WBP132" s="80"/>
      <c r="WBQ132" s="80"/>
      <c r="WBR132" s="80"/>
      <c r="WBS132" s="80"/>
      <c r="WBT132" s="80"/>
      <c r="WBU132" s="80"/>
      <c r="WBV132" s="80"/>
      <c r="WBW132" s="80"/>
      <c r="WBX132" s="80"/>
      <c r="WBY132" s="80"/>
      <c r="WBZ132" s="80"/>
      <c r="WCA132" s="80"/>
      <c r="WCB132" s="80"/>
      <c r="WCC132" s="80"/>
      <c r="WCD132" s="80"/>
      <c r="WCE132" s="80"/>
      <c r="WCF132" s="80"/>
      <c r="WCG132" s="80"/>
      <c r="WCH132" s="80"/>
      <c r="WCI132" s="80"/>
      <c r="WCJ132" s="80"/>
      <c r="WCK132" s="80"/>
      <c r="WCL132" s="80"/>
      <c r="WCM132" s="80"/>
      <c r="WCN132" s="80"/>
      <c r="WCO132" s="80"/>
      <c r="WCP132" s="80"/>
      <c r="WCQ132" s="80"/>
      <c r="WCR132" s="80"/>
      <c r="WCS132" s="80"/>
      <c r="WCT132" s="80"/>
      <c r="WCU132" s="80"/>
      <c r="WCV132" s="80"/>
      <c r="WCW132" s="80"/>
      <c r="WCX132" s="80"/>
      <c r="WCY132" s="80"/>
      <c r="WCZ132" s="80"/>
      <c r="WDA132" s="80"/>
      <c r="WDB132" s="80"/>
      <c r="WDC132" s="80"/>
      <c r="WDD132" s="80"/>
      <c r="WDE132" s="80"/>
      <c r="WDF132" s="80"/>
      <c r="WDG132" s="80"/>
      <c r="WDH132" s="80"/>
      <c r="WDI132" s="80"/>
      <c r="WDJ132" s="80"/>
      <c r="WDK132" s="80"/>
      <c r="WDL132" s="80"/>
      <c r="WDM132" s="80"/>
      <c r="WDN132" s="80"/>
      <c r="WDO132" s="80"/>
      <c r="WDP132" s="80"/>
      <c r="WDQ132" s="80"/>
      <c r="WDR132" s="80"/>
      <c r="WDS132" s="80"/>
      <c r="WDT132" s="80"/>
      <c r="WDU132" s="80"/>
      <c r="WDV132" s="80"/>
      <c r="WDW132" s="80"/>
      <c r="WDX132" s="80"/>
      <c r="WDY132" s="80"/>
      <c r="WDZ132" s="80"/>
      <c r="WEA132" s="80"/>
      <c r="WEB132" s="80"/>
      <c r="WEC132" s="80"/>
      <c r="WED132" s="80"/>
      <c r="WEE132" s="80"/>
      <c r="WEF132" s="80"/>
      <c r="WEG132" s="80"/>
      <c r="WEH132" s="80"/>
      <c r="WEI132" s="80"/>
      <c r="WEJ132" s="80"/>
      <c r="WEK132" s="80"/>
      <c r="WEL132" s="80"/>
      <c r="WEM132" s="80"/>
      <c r="WEN132" s="80"/>
      <c r="WEO132" s="80"/>
      <c r="WEP132" s="80"/>
      <c r="WEQ132" s="80"/>
      <c r="WER132" s="80"/>
      <c r="WES132" s="80"/>
      <c r="WET132" s="80"/>
      <c r="WEU132" s="80"/>
      <c r="WEV132" s="80"/>
      <c r="WEW132" s="80"/>
      <c r="WEX132" s="80"/>
      <c r="WEY132" s="80"/>
      <c r="WEZ132" s="80"/>
      <c r="WFA132" s="80"/>
      <c r="WFB132" s="80"/>
      <c r="WFC132" s="80"/>
      <c r="WFD132" s="80"/>
      <c r="WFE132" s="80"/>
      <c r="WFF132" s="80"/>
      <c r="WFG132" s="80"/>
      <c r="WFH132" s="80"/>
      <c r="WFI132" s="80"/>
      <c r="WFJ132" s="80"/>
      <c r="WFK132" s="80"/>
      <c r="WFL132" s="80"/>
      <c r="WFM132" s="80"/>
      <c r="WFN132" s="80"/>
      <c r="WFO132" s="80"/>
      <c r="WFP132" s="80"/>
      <c r="WFQ132" s="80"/>
      <c r="WFR132" s="80"/>
      <c r="WFS132" s="80"/>
      <c r="WFT132" s="80"/>
      <c r="WFU132" s="80"/>
      <c r="WFV132" s="80"/>
      <c r="WFW132" s="80"/>
      <c r="WFX132" s="80"/>
      <c r="WFY132" s="80"/>
      <c r="WFZ132" s="80"/>
      <c r="WGA132" s="80"/>
      <c r="WGB132" s="80"/>
      <c r="WGC132" s="80"/>
      <c r="WGD132" s="80"/>
      <c r="WGE132" s="80"/>
      <c r="WGF132" s="80"/>
      <c r="WGG132" s="80"/>
      <c r="WGH132" s="80"/>
      <c r="WGI132" s="80"/>
      <c r="WGJ132" s="80"/>
      <c r="WGK132" s="80"/>
      <c r="WGL132" s="80"/>
      <c r="WGM132" s="80"/>
      <c r="WGN132" s="80"/>
      <c r="WGO132" s="80"/>
      <c r="WGP132" s="80"/>
      <c r="WGQ132" s="80"/>
      <c r="WGR132" s="80"/>
      <c r="WGS132" s="80"/>
      <c r="WGT132" s="80"/>
      <c r="WGU132" s="80"/>
      <c r="WGV132" s="80"/>
      <c r="WGW132" s="80"/>
      <c r="WGX132" s="80"/>
      <c r="WGY132" s="80"/>
      <c r="WGZ132" s="80"/>
      <c r="WHA132" s="80"/>
      <c r="WHB132" s="80"/>
      <c r="WHC132" s="80"/>
      <c r="WHD132" s="80"/>
      <c r="WHE132" s="80"/>
      <c r="WHF132" s="80"/>
      <c r="WHG132" s="80"/>
      <c r="WHH132" s="80"/>
      <c r="WHI132" s="80"/>
      <c r="WHJ132" s="80"/>
      <c r="WHK132" s="80"/>
      <c r="WHL132" s="80"/>
      <c r="WHM132" s="80"/>
      <c r="WHN132" s="80"/>
      <c r="WHO132" s="80"/>
      <c r="WHP132" s="80"/>
      <c r="WHQ132" s="80"/>
      <c r="WHR132" s="80"/>
      <c r="WHS132" s="80"/>
      <c r="WHT132" s="80"/>
      <c r="WHU132" s="80"/>
      <c r="WHV132" s="80"/>
      <c r="WHW132" s="80"/>
      <c r="WHX132" s="80"/>
      <c r="WHY132" s="80"/>
      <c r="WHZ132" s="80"/>
      <c r="WIA132" s="80"/>
      <c r="WIB132" s="80"/>
      <c r="WIC132" s="80"/>
      <c r="WID132" s="80"/>
      <c r="WIE132" s="80"/>
      <c r="WIF132" s="80"/>
      <c r="WIG132" s="80"/>
      <c r="WIH132" s="80"/>
      <c r="WII132" s="80"/>
      <c r="WIJ132" s="80"/>
      <c r="WIK132" s="80"/>
      <c r="WIL132" s="80"/>
      <c r="WIM132" s="80"/>
      <c r="WIN132" s="80"/>
      <c r="WIO132" s="80"/>
      <c r="WIP132" s="80"/>
      <c r="WIQ132" s="80"/>
      <c r="WIR132" s="80"/>
      <c r="WIS132" s="80"/>
      <c r="WIT132" s="80"/>
      <c r="WIU132" s="80"/>
      <c r="WIV132" s="80"/>
      <c r="WIW132" s="80"/>
      <c r="WIX132" s="80"/>
      <c r="WIY132" s="80"/>
      <c r="WIZ132" s="80"/>
      <c r="WJA132" s="80"/>
      <c r="WJB132" s="80"/>
      <c r="WJC132" s="80"/>
      <c r="WJD132" s="80"/>
      <c r="WJE132" s="80"/>
      <c r="WJF132" s="80"/>
      <c r="WJG132" s="80"/>
      <c r="WJH132" s="80"/>
      <c r="WJI132" s="80"/>
      <c r="WJJ132" s="80"/>
      <c r="WJK132" s="80"/>
      <c r="WJL132" s="80"/>
      <c r="WJM132" s="80"/>
      <c r="WJN132" s="80"/>
      <c r="WJO132" s="80"/>
      <c r="WJP132" s="80"/>
      <c r="WJQ132" s="80"/>
      <c r="WJR132" s="80"/>
      <c r="WJS132" s="80"/>
      <c r="WJT132" s="80"/>
      <c r="WJU132" s="80"/>
      <c r="WJV132" s="80"/>
      <c r="WJW132" s="80"/>
      <c r="WJX132" s="80"/>
      <c r="WJY132" s="80"/>
      <c r="WJZ132" s="80"/>
      <c r="WKA132" s="80"/>
      <c r="WKB132" s="80"/>
      <c r="WKC132" s="80"/>
      <c r="WKD132" s="80"/>
      <c r="WKE132" s="80"/>
      <c r="WKF132" s="80"/>
      <c r="WKG132" s="80"/>
      <c r="WKH132" s="80"/>
      <c r="WKI132" s="80"/>
      <c r="WKJ132" s="80"/>
      <c r="WKK132" s="80"/>
      <c r="WKL132" s="80"/>
      <c r="WKM132" s="80"/>
      <c r="WKN132" s="80"/>
      <c r="WKO132" s="80"/>
      <c r="WKP132" s="80"/>
      <c r="WKQ132" s="80"/>
      <c r="WKR132" s="80"/>
      <c r="WKS132" s="80"/>
      <c r="WKT132" s="80"/>
      <c r="WKU132" s="80"/>
      <c r="WKV132" s="80"/>
      <c r="WKW132" s="80"/>
      <c r="WKX132" s="80"/>
      <c r="WKY132" s="80"/>
      <c r="WKZ132" s="80"/>
      <c r="WLA132" s="80"/>
      <c r="WLB132" s="80"/>
      <c r="WLC132" s="80"/>
      <c r="WLD132" s="80"/>
      <c r="WLE132" s="80"/>
      <c r="WLF132" s="80"/>
      <c r="WLG132" s="80"/>
      <c r="WLH132" s="80"/>
      <c r="WLI132" s="80"/>
      <c r="WLJ132" s="80"/>
      <c r="WLK132" s="80"/>
      <c r="WLL132" s="80"/>
      <c r="WLM132" s="80"/>
      <c r="WLN132" s="80"/>
      <c r="WLO132" s="80"/>
      <c r="WLP132" s="80"/>
      <c r="WLQ132" s="80"/>
      <c r="WLR132" s="80"/>
      <c r="WLS132" s="80"/>
      <c r="WLT132" s="80"/>
      <c r="WLU132" s="80"/>
      <c r="WLV132" s="80"/>
      <c r="WLW132" s="80"/>
      <c r="WLX132" s="80"/>
      <c r="WLY132" s="80"/>
      <c r="WLZ132" s="80"/>
      <c r="WMA132" s="80"/>
      <c r="WMB132" s="80"/>
      <c r="WMC132" s="80"/>
      <c r="WMD132" s="80"/>
      <c r="WME132" s="80"/>
      <c r="WMF132" s="80"/>
      <c r="WMG132" s="80"/>
      <c r="WMH132" s="80"/>
      <c r="WMI132" s="80"/>
      <c r="WMJ132" s="80"/>
      <c r="WMK132" s="80"/>
      <c r="WML132" s="80"/>
      <c r="WMM132" s="80"/>
      <c r="WMN132" s="80"/>
      <c r="WMO132" s="80"/>
      <c r="WMP132" s="80"/>
      <c r="WMQ132" s="80"/>
      <c r="WMR132" s="80"/>
      <c r="WMS132" s="80"/>
      <c r="WMT132" s="80"/>
      <c r="WMU132" s="80"/>
      <c r="WMV132" s="80"/>
      <c r="WMW132" s="80"/>
      <c r="WMX132" s="80"/>
      <c r="WMY132" s="80"/>
      <c r="WMZ132" s="80"/>
      <c r="WNA132" s="80"/>
      <c r="WNB132" s="80"/>
      <c r="WNC132" s="80"/>
      <c r="WND132" s="80"/>
      <c r="WNE132" s="80"/>
      <c r="WNF132" s="80"/>
      <c r="WNG132" s="80"/>
      <c r="WNH132" s="80"/>
      <c r="WNI132" s="80"/>
      <c r="WNJ132" s="80"/>
      <c r="WNK132" s="80"/>
      <c r="WNL132" s="80"/>
      <c r="WNM132" s="80"/>
      <c r="WNN132" s="80"/>
      <c r="WNO132" s="80"/>
      <c r="WNP132" s="80"/>
      <c r="WNQ132" s="80"/>
      <c r="WNR132" s="80"/>
      <c r="WNS132" s="80"/>
      <c r="WNT132" s="80"/>
      <c r="WNU132" s="80"/>
      <c r="WNV132" s="80"/>
      <c r="WNW132" s="80"/>
      <c r="WNX132" s="80"/>
      <c r="WNY132" s="80"/>
      <c r="WNZ132" s="80"/>
      <c r="WOA132" s="80"/>
      <c r="WOB132" s="80"/>
      <c r="WOC132" s="80"/>
      <c r="WOD132" s="80"/>
      <c r="WOE132" s="80"/>
      <c r="WOF132" s="80"/>
      <c r="WOG132" s="80"/>
      <c r="WOH132" s="80"/>
      <c r="WOI132" s="80"/>
      <c r="WOJ132" s="80"/>
      <c r="WOK132" s="80"/>
      <c r="WOL132" s="80"/>
      <c r="WOM132" s="80"/>
      <c r="WON132" s="80"/>
      <c r="WOO132" s="80"/>
      <c r="WOP132" s="80"/>
      <c r="WOQ132" s="80"/>
      <c r="WOR132" s="80"/>
      <c r="WOS132" s="80"/>
      <c r="WOT132" s="80"/>
      <c r="WOU132" s="80"/>
      <c r="WOV132" s="80"/>
      <c r="WOW132" s="80"/>
      <c r="WOX132" s="80"/>
      <c r="WOY132" s="80"/>
      <c r="WOZ132" s="80"/>
      <c r="WPA132" s="80"/>
      <c r="WPB132" s="80"/>
      <c r="WPC132" s="80"/>
      <c r="WPD132" s="80"/>
      <c r="WPE132" s="80"/>
      <c r="WPF132" s="80"/>
      <c r="WPG132" s="80"/>
      <c r="WPH132" s="80"/>
      <c r="WPI132" s="80"/>
      <c r="WPJ132" s="80"/>
      <c r="WPK132" s="80"/>
      <c r="WPL132" s="80"/>
      <c r="WPM132" s="80"/>
      <c r="WPN132" s="80"/>
      <c r="WPO132" s="80"/>
      <c r="WPP132" s="80"/>
      <c r="WPQ132" s="80"/>
      <c r="WPR132" s="80"/>
      <c r="WPS132" s="80"/>
      <c r="WPT132" s="80"/>
      <c r="WPU132" s="80"/>
      <c r="WPV132" s="80"/>
      <c r="WPW132" s="80"/>
      <c r="WPX132" s="80"/>
      <c r="WPY132" s="80"/>
      <c r="WPZ132" s="80"/>
      <c r="WQA132" s="80"/>
      <c r="WQB132" s="80"/>
      <c r="WQC132" s="80"/>
      <c r="WQD132" s="80"/>
      <c r="WQE132" s="80"/>
      <c r="WQF132" s="80"/>
      <c r="WQG132" s="80"/>
      <c r="WQH132" s="80"/>
      <c r="WQI132" s="80"/>
      <c r="WQJ132" s="80"/>
      <c r="WQK132" s="80"/>
      <c r="WQL132" s="80"/>
      <c r="WQM132" s="80"/>
      <c r="WQN132" s="80"/>
      <c r="WQO132" s="80"/>
      <c r="WQP132" s="80"/>
      <c r="WQQ132" s="80"/>
      <c r="WQR132" s="80"/>
      <c r="WQS132" s="80"/>
      <c r="WQT132" s="80"/>
      <c r="WQU132" s="80"/>
      <c r="WQV132" s="80"/>
      <c r="WQW132" s="80"/>
      <c r="WQX132" s="80"/>
      <c r="WQY132" s="80"/>
      <c r="WQZ132" s="80"/>
      <c r="WRA132" s="80"/>
      <c r="WRB132" s="80"/>
      <c r="WRC132" s="80"/>
      <c r="WRD132" s="80"/>
      <c r="WRE132" s="80"/>
      <c r="WRF132" s="80"/>
      <c r="WRG132" s="80"/>
      <c r="WRH132" s="80"/>
      <c r="WRI132" s="80"/>
      <c r="WRJ132" s="80"/>
      <c r="WRK132" s="80"/>
      <c r="WRL132" s="80"/>
      <c r="WRM132" s="80"/>
      <c r="WRN132" s="80"/>
      <c r="WRO132" s="80"/>
      <c r="WRP132" s="80"/>
      <c r="WRQ132" s="80"/>
      <c r="WRR132" s="80"/>
      <c r="WRS132" s="80"/>
      <c r="WRT132" s="80"/>
      <c r="WRU132" s="80"/>
      <c r="WRV132" s="80"/>
      <c r="WRW132" s="80"/>
      <c r="WRX132" s="80"/>
      <c r="WRY132" s="80"/>
      <c r="WRZ132" s="80"/>
      <c r="WSA132" s="80"/>
      <c r="WSB132" s="80"/>
      <c r="WSC132" s="80"/>
      <c r="WSD132" s="80"/>
      <c r="WSE132" s="80"/>
      <c r="WSF132" s="80"/>
      <c r="WSG132" s="80"/>
      <c r="WSH132" s="80"/>
      <c r="WSI132" s="80"/>
      <c r="WSJ132" s="80"/>
      <c r="WSK132" s="80"/>
      <c r="WSL132" s="80"/>
      <c r="WSM132" s="80"/>
      <c r="WSN132" s="80"/>
      <c r="WSO132" s="80"/>
      <c r="WSP132" s="80"/>
      <c r="WSQ132" s="80"/>
      <c r="WSR132" s="80"/>
      <c r="WSS132" s="80"/>
      <c r="WST132" s="80"/>
      <c r="WSU132" s="80"/>
      <c r="WSV132" s="80"/>
      <c r="WSW132" s="80"/>
      <c r="WSX132" s="80"/>
      <c r="WSY132" s="80"/>
      <c r="WSZ132" s="80"/>
      <c r="WTA132" s="80"/>
      <c r="WTB132" s="80"/>
      <c r="WTC132" s="80"/>
      <c r="WTD132" s="80"/>
      <c r="WTE132" s="80"/>
      <c r="WTF132" s="80"/>
      <c r="WTG132" s="80"/>
      <c r="WTH132" s="80"/>
      <c r="WTI132" s="80"/>
      <c r="WTJ132" s="80"/>
      <c r="WTK132" s="80"/>
      <c r="WTL132" s="80"/>
      <c r="WTM132" s="80"/>
      <c r="WTN132" s="80"/>
      <c r="WTO132" s="80"/>
      <c r="WTP132" s="80"/>
      <c r="WTQ132" s="80"/>
      <c r="WTR132" s="80"/>
      <c r="WTS132" s="80"/>
      <c r="WTT132" s="80"/>
      <c r="WTU132" s="80"/>
      <c r="WTV132" s="80"/>
      <c r="WTW132" s="80"/>
      <c r="WTX132" s="80"/>
      <c r="WTY132" s="80"/>
      <c r="WTZ132" s="80"/>
      <c r="WUA132" s="80"/>
      <c r="WUB132" s="80"/>
      <c r="WUC132" s="80"/>
      <c r="WUD132" s="80"/>
      <c r="WUE132" s="80"/>
      <c r="WUF132" s="80"/>
      <c r="WUG132" s="80"/>
      <c r="WUH132" s="80"/>
      <c r="WUI132" s="80"/>
      <c r="WUJ132" s="80"/>
      <c r="WUK132" s="80"/>
      <c r="WUL132" s="80"/>
      <c r="WUM132" s="80"/>
      <c r="WUN132" s="80"/>
      <c r="WUO132" s="80"/>
      <c r="WUP132" s="80"/>
      <c r="WUQ132" s="80"/>
      <c r="WUR132" s="80"/>
      <c r="WUS132" s="80"/>
      <c r="WUT132" s="80"/>
      <c r="WUU132" s="80"/>
      <c r="WUV132" s="80"/>
      <c r="WUW132" s="80"/>
      <c r="WUX132" s="80"/>
      <c r="WUY132" s="80"/>
      <c r="WUZ132" s="80"/>
      <c r="WVA132" s="80"/>
      <c r="WVB132" s="80"/>
      <c r="WVC132" s="80"/>
      <c r="WVD132" s="80"/>
      <c r="WVE132" s="80"/>
      <c r="WVF132" s="80"/>
      <c r="WVG132" s="80"/>
      <c r="WVH132" s="80"/>
      <c r="WVI132" s="80"/>
      <c r="WVJ132" s="80"/>
      <c r="WVK132" s="80"/>
      <c r="WVL132" s="80"/>
      <c r="WVM132" s="80"/>
      <c r="WVN132" s="80"/>
      <c r="WVO132" s="80"/>
      <c r="WVP132" s="80"/>
      <c r="WVQ132" s="80"/>
      <c r="WVR132" s="80"/>
      <c r="WVS132" s="80"/>
      <c r="WVT132" s="80"/>
      <c r="WVU132" s="80"/>
      <c r="WVV132" s="80"/>
      <c r="WVW132" s="80"/>
      <c r="WVX132" s="80"/>
      <c r="WVY132" s="80"/>
      <c r="WVZ132" s="80"/>
      <c r="WWA132" s="80"/>
      <c r="WWB132" s="80"/>
      <c r="WWC132" s="80"/>
      <c r="WWD132" s="80"/>
      <c r="WWE132" s="80"/>
      <c r="WWF132" s="80"/>
      <c r="WWG132" s="80"/>
      <c r="WWH132" s="80"/>
      <c r="WWI132" s="80"/>
      <c r="WWJ132" s="80"/>
      <c r="WWK132" s="80"/>
      <c r="WWL132" s="80"/>
      <c r="WWM132" s="80"/>
      <c r="WWN132" s="80"/>
      <c r="WWO132" s="80"/>
      <c r="WWP132" s="80"/>
      <c r="WWQ132" s="80"/>
      <c r="WWR132" s="80"/>
      <c r="WWS132" s="80"/>
      <c r="WWT132" s="80"/>
      <c r="WWU132" s="80"/>
      <c r="WWV132" s="80"/>
      <c r="WWW132" s="80"/>
      <c r="WWX132" s="80"/>
      <c r="WWY132" s="80"/>
      <c r="WWZ132" s="80"/>
      <c r="WXA132" s="80"/>
      <c r="WXB132" s="80"/>
      <c r="WXC132" s="80"/>
      <c r="WXD132" s="80"/>
      <c r="WXE132" s="80"/>
      <c r="WXF132" s="80"/>
      <c r="WXG132" s="80"/>
      <c r="WXH132" s="80"/>
      <c r="WXI132" s="80"/>
      <c r="WXJ132" s="80"/>
      <c r="WXK132" s="80"/>
      <c r="WXL132" s="80"/>
      <c r="WXM132" s="80"/>
      <c r="WXN132" s="80"/>
      <c r="WXO132" s="80"/>
      <c r="WXP132" s="80"/>
      <c r="WXQ132" s="80"/>
      <c r="WXR132" s="80"/>
      <c r="WXS132" s="80"/>
      <c r="WXT132" s="80"/>
      <c r="WXU132" s="80"/>
      <c r="WXV132" s="80"/>
      <c r="WXW132" s="80"/>
      <c r="WXX132" s="80"/>
      <c r="WXY132" s="80"/>
      <c r="WXZ132" s="80"/>
      <c r="WYA132" s="80"/>
      <c r="WYB132" s="80"/>
      <c r="WYC132" s="80"/>
      <c r="WYD132" s="80"/>
      <c r="WYE132" s="80"/>
      <c r="WYF132" s="80"/>
      <c r="WYG132" s="80"/>
      <c r="WYH132" s="80"/>
      <c r="WYI132" s="80"/>
      <c r="WYJ132" s="80"/>
      <c r="WYK132" s="80"/>
      <c r="WYL132" s="80"/>
      <c r="WYM132" s="80"/>
      <c r="WYN132" s="80"/>
      <c r="WYO132" s="80"/>
      <c r="WYP132" s="80"/>
      <c r="WYQ132" s="80"/>
      <c r="WYR132" s="80"/>
      <c r="WYS132" s="80"/>
      <c r="WYT132" s="80"/>
      <c r="WYU132" s="80"/>
      <c r="WYV132" s="80"/>
      <c r="WYW132" s="80"/>
      <c r="WYX132" s="80"/>
      <c r="WYY132" s="80"/>
      <c r="WYZ132" s="80"/>
      <c r="WZA132" s="80"/>
      <c r="WZB132" s="80"/>
      <c r="WZC132" s="80"/>
      <c r="WZD132" s="80"/>
      <c r="WZE132" s="80"/>
      <c r="WZF132" s="80"/>
      <c r="WZG132" s="80"/>
      <c r="WZH132" s="80"/>
      <c r="WZI132" s="80"/>
      <c r="WZJ132" s="80"/>
      <c r="WZK132" s="80"/>
      <c r="WZL132" s="80"/>
      <c r="WZM132" s="80"/>
      <c r="WZN132" s="80"/>
      <c r="WZO132" s="80"/>
      <c r="WZP132" s="80"/>
      <c r="WZQ132" s="80"/>
      <c r="WZR132" s="80"/>
      <c r="WZS132" s="80"/>
      <c r="WZT132" s="80"/>
      <c r="WZU132" s="80"/>
      <c r="WZV132" s="80"/>
      <c r="WZW132" s="80"/>
      <c r="WZX132" s="80"/>
      <c r="WZY132" s="80"/>
      <c r="WZZ132" s="80"/>
      <c r="XAA132" s="80"/>
      <c r="XAB132" s="80"/>
      <c r="XAC132" s="80"/>
      <c r="XAD132" s="80"/>
      <c r="XAE132" s="80"/>
      <c r="XAF132" s="80"/>
      <c r="XAG132" s="80"/>
      <c r="XAH132" s="80"/>
      <c r="XAI132" s="80"/>
      <c r="XAJ132" s="80"/>
      <c r="XAK132" s="80"/>
      <c r="XAL132" s="80"/>
      <c r="XAM132" s="80"/>
      <c r="XAN132" s="80"/>
      <c r="XAO132" s="80"/>
      <c r="XAP132" s="80"/>
      <c r="XAQ132" s="80"/>
      <c r="XAR132" s="80"/>
      <c r="XAS132" s="80"/>
      <c r="XAT132" s="80"/>
      <c r="XAU132" s="80"/>
      <c r="XAV132" s="80"/>
      <c r="XAW132" s="80"/>
      <c r="XAX132" s="80"/>
      <c r="XAY132" s="80"/>
      <c r="XAZ132" s="80"/>
      <c r="XBA132" s="80"/>
      <c r="XBB132" s="80"/>
      <c r="XBC132" s="80"/>
      <c r="XBD132" s="80"/>
      <c r="XBE132" s="80"/>
      <c r="XBF132" s="80"/>
      <c r="XBG132" s="80"/>
      <c r="XBH132" s="80"/>
      <c r="XBI132" s="80"/>
      <c r="XBJ132" s="80"/>
      <c r="XBK132" s="80"/>
      <c r="XBL132" s="80"/>
      <c r="XBM132" s="80"/>
      <c r="XBN132" s="80"/>
      <c r="XBO132" s="80"/>
      <c r="XBP132" s="80"/>
      <c r="XBQ132" s="80"/>
      <c r="XBR132" s="80"/>
      <c r="XBS132" s="80"/>
      <c r="XBT132" s="80"/>
      <c r="XBU132" s="80"/>
      <c r="XBV132" s="80"/>
      <c r="XBW132" s="80"/>
      <c r="XBX132" s="80"/>
      <c r="XBY132" s="80"/>
      <c r="XBZ132" s="80"/>
      <c r="XCA132" s="80"/>
      <c r="XCB132" s="80"/>
      <c r="XCC132" s="80"/>
      <c r="XCD132" s="80"/>
      <c r="XCE132" s="80"/>
      <c r="XCF132" s="80"/>
      <c r="XCG132" s="80"/>
      <c r="XCH132" s="80"/>
      <c r="XCI132" s="80"/>
      <c r="XCJ132" s="80"/>
      <c r="XCK132" s="80"/>
      <c r="XCL132" s="80"/>
      <c r="XCM132" s="80"/>
      <c r="XCN132" s="80"/>
      <c r="XCO132" s="80"/>
      <c r="XCP132" s="80"/>
      <c r="XCQ132" s="80"/>
      <c r="XCR132" s="80"/>
      <c r="XCS132" s="80"/>
      <c r="XCT132" s="80"/>
      <c r="XCU132" s="80"/>
      <c r="XCV132" s="80"/>
      <c r="XCW132" s="80"/>
      <c r="XCX132" s="80"/>
      <c r="XCY132" s="80"/>
      <c r="XCZ132" s="80"/>
      <c r="XDA132" s="80"/>
      <c r="XDB132" s="80"/>
      <c r="XDC132" s="80"/>
      <c r="XDD132" s="80"/>
      <c r="XDE132" s="80"/>
      <c r="XDF132" s="80"/>
      <c r="XDG132" s="80"/>
      <c r="XDH132" s="80"/>
      <c r="XDI132" s="80"/>
      <c r="XDJ132" s="80"/>
      <c r="XDK132" s="80"/>
      <c r="XDL132" s="80"/>
      <c r="XDM132" s="80"/>
      <c r="XDN132" s="80"/>
    </row>
    <row r="133" spans="2:16342" ht="15">
      <c r="B133" s="211" t="s">
        <v>105</v>
      </c>
      <c r="C133" s="212"/>
      <c r="D133" s="212"/>
      <c r="E133" s="212"/>
      <c r="F133" s="212"/>
      <c r="G133" s="212"/>
      <c r="H133" s="212"/>
      <c r="I133" s="212"/>
      <c r="J133" s="212"/>
      <c r="K133" s="212"/>
      <c r="L133" s="212"/>
      <c r="M133" s="212"/>
      <c r="N133" s="212"/>
      <c r="O133" s="212"/>
      <c r="P133" s="212"/>
      <c r="Q133" s="212"/>
      <c r="R133" s="212"/>
      <c r="S133" s="212"/>
      <c r="T133" s="212"/>
      <c r="U133" s="212"/>
      <c r="V133" s="212"/>
      <c r="W133" s="212"/>
      <c r="X133" s="212"/>
      <c r="Y133" s="212"/>
      <c r="Z133" s="212"/>
      <c r="AA133" s="212"/>
      <c r="AB133" s="212"/>
      <c r="AC133" s="212"/>
      <c r="AD133" s="212"/>
      <c r="AE133" s="212"/>
      <c r="AF133" s="212"/>
      <c r="AG133" s="212"/>
      <c r="AH133" s="212"/>
      <c r="AI133" s="212"/>
      <c r="AJ133" s="212"/>
      <c r="AK133" s="212"/>
      <c r="AL133" s="212"/>
      <c r="AM133" s="212"/>
      <c r="AN133" s="212"/>
      <c r="AO133" s="212"/>
      <c r="AP133" s="212"/>
      <c r="AQ133" s="212"/>
      <c r="AR133" s="212"/>
      <c r="AS133" s="212"/>
      <c r="AT133" s="212"/>
      <c r="AU133" s="212"/>
      <c r="AV133" s="212"/>
      <c r="AW133" s="212"/>
      <c r="AX133" s="212"/>
      <c r="AY133" s="212"/>
      <c r="AZ133" s="212"/>
      <c r="BA133" s="212"/>
      <c r="BB133" s="212"/>
      <c r="BC133" s="212"/>
      <c r="BD133" s="212"/>
      <c r="BE133" s="212"/>
      <c r="BF133" s="212"/>
      <c r="BG133" s="212"/>
      <c r="BH133" s="212"/>
      <c r="BI133" s="212"/>
      <c r="BJ133" s="212"/>
      <c r="BK133" s="212"/>
      <c r="BL133" s="212"/>
      <c r="BM133" s="212"/>
      <c r="BN133" s="212"/>
      <c r="BO133" s="212"/>
      <c r="BP133" s="212"/>
      <c r="BQ133" s="212"/>
      <c r="BR133" s="212"/>
      <c r="BS133" s="212"/>
      <c r="BT133" s="212"/>
      <c r="BU133" s="212"/>
      <c r="BV133" s="212"/>
      <c r="BW133" s="212"/>
      <c r="BX133" s="212"/>
      <c r="BY133" s="212"/>
      <c r="BZ133" s="212"/>
      <c r="CA133" s="212"/>
      <c r="CB133" s="212"/>
      <c r="CC133" s="212"/>
      <c r="CD133" s="212"/>
      <c r="CE133" s="212"/>
      <c r="CF133" s="212"/>
      <c r="CG133" s="212"/>
      <c r="CH133" s="212"/>
      <c r="CI133" s="212"/>
      <c r="CJ133" s="212"/>
      <c r="CK133" s="212"/>
      <c r="CL133" s="212"/>
      <c r="CM133" s="212"/>
      <c r="CN133" s="212"/>
      <c r="CO133" s="212"/>
      <c r="CP133" s="212"/>
      <c r="CQ133" s="212"/>
      <c r="CR133" s="212"/>
      <c r="CS133" s="212"/>
      <c r="CT133" s="212"/>
      <c r="CU133" s="212"/>
      <c r="CV133" s="212"/>
      <c r="CW133" s="212"/>
      <c r="CX133" s="212"/>
      <c r="CY133" s="212"/>
      <c r="CZ133" s="212"/>
      <c r="DA133" s="212"/>
      <c r="DB133" s="212"/>
      <c r="DC133" s="212"/>
      <c r="DD133" s="212"/>
      <c r="DE133" s="212"/>
      <c r="DF133" s="212"/>
      <c r="DG133" s="212"/>
      <c r="DH133" s="212"/>
      <c r="DI133" s="212"/>
      <c r="DJ133" s="212"/>
      <c r="DK133" s="212"/>
      <c r="DL133" s="212"/>
    </row>
    <row r="134" spans="2:16342" s="107" customFormat="1">
      <c r="B134" s="23" t="str">
        <f>B7</f>
        <v>Company</v>
      </c>
      <c r="C134" s="345" t="s">
        <v>439</v>
      </c>
      <c r="D134" s="346"/>
      <c r="E134" s="346"/>
      <c r="F134" s="346"/>
      <c r="G134" s="346"/>
      <c r="H134" s="347"/>
      <c r="I134" s="345" t="s">
        <v>440</v>
      </c>
      <c r="J134" s="346"/>
      <c r="K134" s="346"/>
      <c r="L134" s="346"/>
      <c r="M134" s="346"/>
      <c r="N134" s="347"/>
      <c r="O134" s="345" t="s">
        <v>552</v>
      </c>
      <c r="P134" s="346"/>
      <c r="Q134" s="346"/>
      <c r="R134" s="346"/>
      <c r="S134" s="346"/>
      <c r="T134" s="347"/>
      <c r="U134" s="345" t="s">
        <v>554</v>
      </c>
      <c r="V134" s="346"/>
      <c r="W134" s="346"/>
      <c r="X134" s="346"/>
      <c r="Y134" s="346"/>
      <c r="Z134" s="347"/>
      <c r="AA134" s="345" t="s">
        <v>555</v>
      </c>
      <c r="AB134" s="346"/>
      <c r="AC134" s="346"/>
      <c r="AD134" s="346"/>
      <c r="AE134" s="346"/>
      <c r="AF134" s="347"/>
      <c r="AG134" s="345" t="s">
        <v>556</v>
      </c>
      <c r="AH134" s="346"/>
      <c r="AI134" s="346"/>
      <c r="AJ134" s="346"/>
      <c r="AK134" s="346"/>
      <c r="AL134" s="347"/>
      <c r="AM134" s="345" t="s">
        <v>557</v>
      </c>
      <c r="AN134" s="346"/>
      <c r="AO134" s="346"/>
      <c r="AP134" s="346"/>
      <c r="AQ134" s="346"/>
      <c r="AR134" s="347"/>
      <c r="AS134" s="345" t="s">
        <v>596</v>
      </c>
      <c r="AT134" s="346"/>
      <c r="AU134" s="346"/>
      <c r="AV134" s="346"/>
      <c r="AW134" s="346"/>
      <c r="AX134" s="347"/>
      <c r="AY134" s="345" t="s">
        <v>653</v>
      </c>
      <c r="AZ134" s="346"/>
      <c r="BA134" s="346"/>
      <c r="BB134" s="346"/>
      <c r="BC134" s="346"/>
      <c r="BD134" s="347"/>
      <c r="BE134" s="345" t="s">
        <v>755</v>
      </c>
      <c r="BF134" s="346"/>
      <c r="BG134" s="346"/>
      <c r="BH134" s="346"/>
      <c r="BI134" s="346"/>
      <c r="BJ134" s="347"/>
      <c r="BK134" s="345" t="s">
        <v>756</v>
      </c>
      <c r="BL134" s="346"/>
      <c r="BM134" s="346"/>
      <c r="BN134" s="346"/>
      <c r="BO134" s="346"/>
      <c r="BP134" s="347"/>
      <c r="BQ134" s="345"/>
      <c r="BR134" s="346"/>
      <c r="BS134" s="346"/>
      <c r="BT134" s="346"/>
      <c r="BU134" s="346"/>
      <c r="BV134" s="347"/>
      <c r="BW134" s="342"/>
      <c r="BX134" s="343"/>
      <c r="BY134" s="343"/>
      <c r="BZ134" s="343"/>
      <c r="CA134" s="343"/>
      <c r="CB134" s="344"/>
      <c r="CC134" s="342"/>
      <c r="CD134" s="343"/>
      <c r="CE134" s="343"/>
      <c r="CF134" s="343"/>
      <c r="CG134" s="343"/>
      <c r="CH134" s="344"/>
      <c r="CI134" s="342"/>
      <c r="CJ134" s="343"/>
      <c r="CK134" s="343"/>
      <c r="CL134" s="343"/>
      <c r="CM134" s="343"/>
      <c r="CN134" s="344"/>
      <c r="CO134" s="342"/>
      <c r="CP134" s="343"/>
      <c r="CQ134" s="343"/>
      <c r="CR134" s="343"/>
      <c r="CS134" s="343"/>
      <c r="CT134" s="344"/>
      <c r="CU134" s="342"/>
      <c r="CV134" s="343"/>
      <c r="CW134" s="343"/>
      <c r="CX134" s="343"/>
      <c r="CY134" s="343"/>
      <c r="CZ134" s="344"/>
      <c r="DA134" s="342"/>
      <c r="DB134" s="343"/>
      <c r="DC134" s="343"/>
      <c r="DD134" s="343"/>
      <c r="DE134" s="343"/>
      <c r="DF134" s="344"/>
      <c r="DG134" s="342"/>
      <c r="DH134" s="343"/>
      <c r="DI134" s="343"/>
      <c r="DJ134" s="343"/>
      <c r="DK134" s="343"/>
      <c r="DL134" s="344"/>
    </row>
    <row r="135" spans="2:16342" s="111" customFormat="1">
      <c r="B135" s="23" t="str">
        <f>B8</f>
        <v>BBG Code</v>
      </c>
      <c r="C135" s="32" t="s">
        <v>189</v>
      </c>
      <c r="D135" s="33" t="str">
        <f>C135</f>
        <v>JUBI IN</v>
      </c>
      <c r="E135" s="33" t="str">
        <f t="shared" ref="E135:H135" si="145">D135</f>
        <v>JUBI IN</v>
      </c>
      <c r="F135" s="33" t="str">
        <f t="shared" si="145"/>
        <v>JUBI IN</v>
      </c>
      <c r="G135" s="33" t="str">
        <f t="shared" si="145"/>
        <v>JUBI IN</v>
      </c>
      <c r="H135" s="34" t="str">
        <f t="shared" si="145"/>
        <v>JUBI IN</v>
      </c>
      <c r="I135" s="32" t="s">
        <v>190</v>
      </c>
      <c r="J135" s="33" t="str">
        <f>I135</f>
        <v>TTAN IN</v>
      </c>
      <c r="K135" s="33" t="str">
        <f t="shared" ref="K135" si="146">J135</f>
        <v>TTAN IN</v>
      </c>
      <c r="L135" s="33" t="str">
        <f t="shared" ref="L135" si="147">K135</f>
        <v>TTAN IN</v>
      </c>
      <c r="M135" s="33" t="str">
        <f t="shared" ref="M135" si="148">L135</f>
        <v>TTAN IN</v>
      </c>
      <c r="N135" s="34" t="str">
        <f t="shared" ref="N135" si="149">M135</f>
        <v>TTAN IN</v>
      </c>
      <c r="O135" s="32" t="s">
        <v>548</v>
      </c>
      <c r="P135" s="33" t="s">
        <v>548</v>
      </c>
      <c r="Q135" s="33" t="s">
        <v>548</v>
      </c>
      <c r="R135" s="33" t="s">
        <v>548</v>
      </c>
      <c r="S135" s="33" t="str">
        <f>R135</f>
        <v>ABFRL IN</v>
      </c>
      <c r="T135" s="34" t="str">
        <f>S135</f>
        <v>ABFRL IN</v>
      </c>
      <c r="U135" s="32" t="s">
        <v>503</v>
      </c>
      <c r="V135" s="33" t="s">
        <v>503</v>
      </c>
      <c r="W135" s="33" t="s">
        <v>503</v>
      </c>
      <c r="X135" s="33" t="s">
        <v>503</v>
      </c>
      <c r="Y135" s="33" t="str">
        <f>X135</f>
        <v>DMART IN</v>
      </c>
      <c r="Z135" s="34" t="str">
        <f>Y135</f>
        <v>DMART IN</v>
      </c>
      <c r="AA135" s="32" t="s">
        <v>549</v>
      </c>
      <c r="AB135" s="33" t="str">
        <f>AA135</f>
        <v>SHOP IN</v>
      </c>
      <c r="AC135" s="33" t="str">
        <f t="shared" ref="AC135:AF135" si="150">AB135</f>
        <v>SHOP IN</v>
      </c>
      <c r="AD135" s="33" t="str">
        <f t="shared" si="150"/>
        <v>SHOP IN</v>
      </c>
      <c r="AE135" s="33" t="str">
        <f t="shared" si="150"/>
        <v>SHOP IN</v>
      </c>
      <c r="AF135" s="34" t="str">
        <f t="shared" si="150"/>
        <v>SHOP IN</v>
      </c>
      <c r="AG135" s="32" t="s">
        <v>550</v>
      </c>
      <c r="AH135" s="33" t="s">
        <v>550</v>
      </c>
      <c r="AI135" s="33" t="s">
        <v>550</v>
      </c>
      <c r="AJ135" s="33" t="s">
        <v>550</v>
      </c>
      <c r="AK135" s="33" t="s">
        <v>550</v>
      </c>
      <c r="AL135" s="34" t="s">
        <v>550</v>
      </c>
      <c r="AM135" s="32" t="s">
        <v>551</v>
      </c>
      <c r="AN135" s="33" t="s">
        <v>551</v>
      </c>
      <c r="AO135" s="33" t="s">
        <v>551</v>
      </c>
      <c r="AP135" s="33" t="s">
        <v>551</v>
      </c>
      <c r="AQ135" s="33" t="s">
        <v>551</v>
      </c>
      <c r="AR135" s="34" t="s">
        <v>551</v>
      </c>
      <c r="AS135" s="32"/>
      <c r="AT135" s="33"/>
      <c r="AU135" s="33"/>
      <c r="AV135" s="33" t="s">
        <v>593</v>
      </c>
      <c r="AW135" s="33" t="s">
        <v>593</v>
      </c>
      <c r="AX135" s="33" t="s">
        <v>593</v>
      </c>
      <c r="AY135" s="32" t="s">
        <v>652</v>
      </c>
      <c r="AZ135" s="33" t="str">
        <f>AY135</f>
        <v>RBA IN</v>
      </c>
      <c r="BA135" s="33" t="str">
        <f t="shared" ref="BA135:BD135" si="151">AZ135</f>
        <v>RBA IN</v>
      </c>
      <c r="BB135" s="33" t="str">
        <f t="shared" si="151"/>
        <v>RBA IN</v>
      </c>
      <c r="BC135" s="33" t="str">
        <f t="shared" si="151"/>
        <v>RBA IN</v>
      </c>
      <c r="BD135" s="34" t="str">
        <f t="shared" si="151"/>
        <v>RBA IN</v>
      </c>
      <c r="BE135" s="32" t="s">
        <v>752</v>
      </c>
      <c r="BF135" s="33" t="str">
        <f>BE135</f>
        <v>KALYANKJ IN</v>
      </c>
      <c r="BG135" s="33" t="str">
        <f t="shared" ref="BG135:BJ135" si="152">BF135</f>
        <v>KALYANKJ IN</v>
      </c>
      <c r="BH135" s="33" t="str">
        <f t="shared" si="152"/>
        <v>KALYANKJ IN</v>
      </c>
      <c r="BI135" s="33" t="str">
        <f t="shared" si="152"/>
        <v>KALYANKJ IN</v>
      </c>
      <c r="BJ135" s="33" t="str">
        <f t="shared" si="152"/>
        <v>KALYANKJ IN</v>
      </c>
      <c r="BK135" s="32" t="s">
        <v>753</v>
      </c>
      <c r="BL135" s="33" t="str">
        <f>BK135</f>
        <v>SENCO IN</v>
      </c>
      <c r="BM135" s="33" t="str">
        <f t="shared" ref="BM135:BP135" si="153">BL135</f>
        <v>SENCO IN</v>
      </c>
      <c r="BN135" s="33" t="str">
        <f t="shared" si="153"/>
        <v>SENCO IN</v>
      </c>
      <c r="BO135" s="33" t="str">
        <f t="shared" si="153"/>
        <v>SENCO IN</v>
      </c>
      <c r="BP135" s="33" t="str">
        <f t="shared" si="153"/>
        <v>SENCO IN</v>
      </c>
      <c r="BQ135" s="32"/>
      <c r="BR135" s="33"/>
      <c r="BS135" s="33"/>
      <c r="BT135" s="33"/>
      <c r="BU135" s="33"/>
      <c r="BV135" s="34"/>
      <c r="BW135" s="108"/>
      <c r="BX135" s="109"/>
      <c r="BY135" s="109"/>
      <c r="BZ135" s="109"/>
      <c r="CA135" s="109"/>
      <c r="CB135" s="110"/>
      <c r="CC135" s="108"/>
      <c r="CD135" s="109"/>
      <c r="CE135" s="109"/>
      <c r="CF135" s="109"/>
      <c r="CG135" s="109"/>
      <c r="CH135" s="110"/>
      <c r="CI135" s="108"/>
      <c r="CJ135" s="109"/>
      <c r="CK135" s="109"/>
      <c r="CL135" s="109"/>
      <c r="CM135" s="109"/>
      <c r="CN135" s="110"/>
      <c r="CO135" s="108"/>
      <c r="CP135" s="109"/>
      <c r="CQ135" s="109"/>
      <c r="CR135" s="109"/>
      <c r="CS135" s="109"/>
      <c r="CT135" s="110"/>
      <c r="CU135" s="108"/>
      <c r="CV135" s="109"/>
      <c r="CW135" s="109"/>
      <c r="CX135" s="109"/>
      <c r="CY135" s="109"/>
      <c r="CZ135" s="110"/>
      <c r="DA135" s="108"/>
      <c r="DB135" s="109"/>
      <c r="DC135" s="109"/>
      <c r="DD135" s="109"/>
      <c r="DE135" s="109"/>
      <c r="DF135" s="110"/>
      <c r="DG135" s="108"/>
      <c r="DH135" s="109"/>
      <c r="DI135" s="109"/>
      <c r="DJ135" s="109"/>
      <c r="DK135" s="109"/>
      <c r="DL135" s="110"/>
    </row>
    <row r="136" spans="2:16342" s="115" customFormat="1">
      <c r="B136" s="23" t="str">
        <f t="shared" ref="B136:AG136" si="154">B36</f>
        <v>YE</v>
      </c>
      <c r="C136" s="214" t="str">
        <f t="shared" si="154"/>
        <v>FY21</v>
      </c>
      <c r="D136" s="214" t="str">
        <f t="shared" si="154"/>
        <v>FY22</v>
      </c>
      <c r="E136" s="214" t="str">
        <f t="shared" si="154"/>
        <v>FY23</v>
      </c>
      <c r="F136" s="214" t="str">
        <f t="shared" si="154"/>
        <v>FY24</v>
      </c>
      <c r="G136" s="214" t="str">
        <f t="shared" si="154"/>
        <v>FY25E</v>
      </c>
      <c r="H136" s="214" t="str">
        <f t="shared" si="154"/>
        <v>FY26E</v>
      </c>
      <c r="I136" s="214" t="str">
        <f t="shared" si="154"/>
        <v>FY21</v>
      </c>
      <c r="J136" s="214" t="str">
        <f t="shared" si="154"/>
        <v>FY22</v>
      </c>
      <c r="K136" s="214" t="str">
        <f t="shared" si="154"/>
        <v>FY23</v>
      </c>
      <c r="L136" s="214" t="str">
        <f t="shared" si="154"/>
        <v>FY24</v>
      </c>
      <c r="M136" s="214" t="str">
        <f t="shared" si="154"/>
        <v>FY25E</v>
      </c>
      <c r="N136" s="214" t="str">
        <f t="shared" si="154"/>
        <v>FY26E</v>
      </c>
      <c r="O136" s="214" t="str">
        <f t="shared" si="154"/>
        <v>FY21</v>
      </c>
      <c r="P136" s="214" t="str">
        <f t="shared" si="154"/>
        <v>FY22</v>
      </c>
      <c r="Q136" s="214" t="str">
        <f t="shared" si="154"/>
        <v>FY23</v>
      </c>
      <c r="R136" s="214" t="str">
        <f t="shared" si="154"/>
        <v>FY24</v>
      </c>
      <c r="S136" s="214" t="str">
        <f t="shared" si="154"/>
        <v>FY25E</v>
      </c>
      <c r="T136" s="214" t="str">
        <f t="shared" si="154"/>
        <v>FY26E</v>
      </c>
      <c r="U136" s="214" t="str">
        <f t="shared" si="154"/>
        <v>FY21</v>
      </c>
      <c r="V136" s="214" t="str">
        <f t="shared" si="154"/>
        <v>FY22</v>
      </c>
      <c r="W136" s="214" t="str">
        <f t="shared" si="154"/>
        <v>FY23</v>
      </c>
      <c r="X136" s="214" t="str">
        <f t="shared" si="154"/>
        <v>FY24</v>
      </c>
      <c r="Y136" s="214" t="str">
        <f t="shared" si="154"/>
        <v>FY25E</v>
      </c>
      <c r="Z136" s="214" t="str">
        <f t="shared" si="154"/>
        <v>FY26E</v>
      </c>
      <c r="AA136" s="214" t="str">
        <f t="shared" si="154"/>
        <v>FY21</v>
      </c>
      <c r="AB136" s="214" t="str">
        <f t="shared" si="154"/>
        <v>FY22</v>
      </c>
      <c r="AC136" s="214" t="str">
        <f t="shared" si="154"/>
        <v>FY23</v>
      </c>
      <c r="AD136" s="214" t="str">
        <f t="shared" si="154"/>
        <v>FY24</v>
      </c>
      <c r="AE136" s="214" t="str">
        <f t="shared" si="154"/>
        <v>FY25E</v>
      </c>
      <c r="AF136" s="214" t="str">
        <f t="shared" si="154"/>
        <v>FY26E</v>
      </c>
      <c r="AG136" s="214" t="str">
        <f t="shared" si="154"/>
        <v>FY21</v>
      </c>
      <c r="AH136" s="214" t="str">
        <f t="shared" ref="AH136:BM136" si="155">AH36</f>
        <v>FY22</v>
      </c>
      <c r="AI136" s="214" t="str">
        <f t="shared" si="155"/>
        <v>FY23</v>
      </c>
      <c r="AJ136" s="214" t="str">
        <f t="shared" si="155"/>
        <v>FY24</v>
      </c>
      <c r="AK136" s="214" t="str">
        <f t="shared" si="155"/>
        <v>FY25E</v>
      </c>
      <c r="AL136" s="214" t="str">
        <f t="shared" si="155"/>
        <v>FY26E</v>
      </c>
      <c r="AM136" s="214" t="str">
        <f t="shared" si="155"/>
        <v>FY21</v>
      </c>
      <c r="AN136" s="214" t="str">
        <f t="shared" si="155"/>
        <v>FY22</v>
      </c>
      <c r="AO136" s="214" t="str">
        <f t="shared" si="155"/>
        <v>FY23</v>
      </c>
      <c r="AP136" s="214" t="str">
        <f t="shared" si="155"/>
        <v>FY24</v>
      </c>
      <c r="AQ136" s="214" t="str">
        <f t="shared" si="155"/>
        <v>FY25E</v>
      </c>
      <c r="AR136" s="214" t="str">
        <f t="shared" si="155"/>
        <v>FY26E</v>
      </c>
      <c r="AS136" s="214" t="str">
        <f t="shared" si="155"/>
        <v>FY21</v>
      </c>
      <c r="AT136" s="214" t="str">
        <f t="shared" si="155"/>
        <v>FY22</v>
      </c>
      <c r="AU136" s="214" t="str">
        <f t="shared" si="155"/>
        <v>FY23</v>
      </c>
      <c r="AV136" s="214" t="str">
        <f t="shared" si="155"/>
        <v>FY24</v>
      </c>
      <c r="AW136" s="214" t="str">
        <f t="shared" si="155"/>
        <v>FY25E</v>
      </c>
      <c r="AX136" s="214" t="str">
        <f t="shared" si="155"/>
        <v>FY26E</v>
      </c>
      <c r="AY136" s="214" t="str">
        <f t="shared" si="155"/>
        <v>FY21</v>
      </c>
      <c r="AZ136" s="214" t="str">
        <f t="shared" si="155"/>
        <v>FY22</v>
      </c>
      <c r="BA136" s="214" t="str">
        <f t="shared" si="155"/>
        <v>FY23</v>
      </c>
      <c r="BB136" s="214" t="str">
        <f t="shared" si="155"/>
        <v>FY24</v>
      </c>
      <c r="BC136" s="214" t="str">
        <f t="shared" si="155"/>
        <v>FY25E</v>
      </c>
      <c r="BD136" s="214" t="str">
        <f t="shared" si="155"/>
        <v>FY26E</v>
      </c>
      <c r="BE136" s="214" t="str">
        <f t="shared" si="155"/>
        <v>FY21</v>
      </c>
      <c r="BF136" s="214" t="str">
        <f t="shared" si="155"/>
        <v>FY22</v>
      </c>
      <c r="BG136" s="214" t="str">
        <f t="shared" si="155"/>
        <v>FY23</v>
      </c>
      <c r="BH136" s="214" t="str">
        <f t="shared" si="155"/>
        <v>FY24</v>
      </c>
      <c r="BI136" s="214" t="str">
        <f t="shared" si="155"/>
        <v>FY25E</v>
      </c>
      <c r="BJ136" s="214" t="str">
        <f t="shared" si="155"/>
        <v>FY26E</v>
      </c>
      <c r="BK136" s="214" t="str">
        <f t="shared" si="155"/>
        <v>FY21</v>
      </c>
      <c r="BL136" s="214" t="str">
        <f t="shared" si="155"/>
        <v>FY22</v>
      </c>
      <c r="BM136" s="214" t="str">
        <f t="shared" si="155"/>
        <v>FY23</v>
      </c>
      <c r="BN136" s="214" t="str">
        <f t="shared" ref="BN136:CS136" si="156">BN36</f>
        <v>FY24</v>
      </c>
      <c r="BO136" s="214" t="str">
        <f t="shared" si="156"/>
        <v>FY25E</v>
      </c>
      <c r="BP136" s="214" t="str">
        <f t="shared" si="156"/>
        <v>FY26E</v>
      </c>
      <c r="BQ136" s="214" t="str">
        <f t="shared" si="156"/>
        <v>FY21</v>
      </c>
      <c r="BR136" s="214" t="str">
        <f t="shared" si="156"/>
        <v>FY22</v>
      </c>
      <c r="BS136" s="214" t="str">
        <f t="shared" si="156"/>
        <v>FY23</v>
      </c>
      <c r="BT136" s="214" t="str">
        <f t="shared" si="156"/>
        <v>FY24</v>
      </c>
      <c r="BU136" s="214" t="str">
        <f t="shared" si="156"/>
        <v>FY25E</v>
      </c>
      <c r="BV136" s="214" t="str">
        <f t="shared" si="156"/>
        <v>FY26E</v>
      </c>
      <c r="BW136" s="214" t="str">
        <f t="shared" si="156"/>
        <v>FY21</v>
      </c>
      <c r="BX136" s="214" t="str">
        <f t="shared" si="156"/>
        <v>FY22</v>
      </c>
      <c r="BY136" s="214" t="str">
        <f t="shared" si="156"/>
        <v>FY23</v>
      </c>
      <c r="BZ136" s="214" t="str">
        <f t="shared" si="156"/>
        <v>FY24</v>
      </c>
      <c r="CA136" s="214" t="str">
        <f t="shared" si="156"/>
        <v>FY25E</v>
      </c>
      <c r="CB136" s="214" t="str">
        <f t="shared" si="156"/>
        <v>FY26E</v>
      </c>
      <c r="CC136" s="214" t="str">
        <f t="shared" si="156"/>
        <v>FY21</v>
      </c>
      <c r="CD136" s="214" t="str">
        <f t="shared" si="156"/>
        <v>FY22</v>
      </c>
      <c r="CE136" s="214" t="str">
        <f t="shared" si="156"/>
        <v>FY23</v>
      </c>
      <c r="CF136" s="214" t="str">
        <f t="shared" si="156"/>
        <v>FY24</v>
      </c>
      <c r="CG136" s="214" t="str">
        <f t="shared" si="156"/>
        <v>FY25E</v>
      </c>
      <c r="CH136" s="214" t="str">
        <f t="shared" si="156"/>
        <v>FY26E</v>
      </c>
      <c r="CI136" s="214" t="str">
        <f t="shared" si="156"/>
        <v>FY21</v>
      </c>
      <c r="CJ136" s="214" t="str">
        <f t="shared" si="156"/>
        <v>FY22</v>
      </c>
      <c r="CK136" s="214" t="str">
        <f t="shared" si="156"/>
        <v>FY23</v>
      </c>
      <c r="CL136" s="214" t="str">
        <f t="shared" si="156"/>
        <v>FY24</v>
      </c>
      <c r="CM136" s="214" t="str">
        <f t="shared" si="156"/>
        <v>FY25E</v>
      </c>
      <c r="CN136" s="214" t="str">
        <f t="shared" si="156"/>
        <v>FY26E</v>
      </c>
      <c r="CO136" s="214" t="str">
        <f t="shared" si="156"/>
        <v>FY21</v>
      </c>
      <c r="CP136" s="214" t="str">
        <f t="shared" si="156"/>
        <v>FY22</v>
      </c>
      <c r="CQ136" s="214" t="str">
        <f t="shared" si="156"/>
        <v>FY23</v>
      </c>
      <c r="CR136" s="214" t="str">
        <f t="shared" si="156"/>
        <v>FY24</v>
      </c>
      <c r="CS136" s="214" t="str">
        <f t="shared" si="156"/>
        <v>FY25E</v>
      </c>
      <c r="CT136" s="214" t="str">
        <f t="shared" ref="CT136:DL136" si="157">CT36</f>
        <v>FY26E</v>
      </c>
      <c r="CU136" s="214" t="str">
        <f t="shared" si="157"/>
        <v>FY21</v>
      </c>
      <c r="CV136" s="214" t="str">
        <f t="shared" si="157"/>
        <v>FY22</v>
      </c>
      <c r="CW136" s="214" t="str">
        <f t="shared" si="157"/>
        <v>FY23</v>
      </c>
      <c r="CX136" s="214" t="str">
        <f t="shared" si="157"/>
        <v>FY24</v>
      </c>
      <c r="CY136" s="214" t="str">
        <f t="shared" si="157"/>
        <v>FY25E</v>
      </c>
      <c r="CZ136" s="214" t="str">
        <f t="shared" si="157"/>
        <v>FY26E</v>
      </c>
      <c r="DA136" s="214" t="str">
        <f t="shared" si="157"/>
        <v>FY21</v>
      </c>
      <c r="DB136" s="214" t="str">
        <f t="shared" si="157"/>
        <v>FY22</v>
      </c>
      <c r="DC136" s="214" t="str">
        <f t="shared" si="157"/>
        <v>FY23</v>
      </c>
      <c r="DD136" s="214" t="str">
        <f t="shared" si="157"/>
        <v>FY24</v>
      </c>
      <c r="DE136" s="214" t="str">
        <f t="shared" si="157"/>
        <v>FY25E</v>
      </c>
      <c r="DF136" s="214" t="str">
        <f t="shared" si="157"/>
        <v>FY26E</v>
      </c>
      <c r="DG136" s="214" t="str">
        <f t="shared" si="157"/>
        <v>FY21</v>
      </c>
      <c r="DH136" s="214" t="str">
        <f t="shared" si="157"/>
        <v>FY22</v>
      </c>
      <c r="DI136" s="214" t="str">
        <f t="shared" si="157"/>
        <v>FY23</v>
      </c>
      <c r="DJ136" s="214" t="str">
        <f t="shared" si="157"/>
        <v>FY24</v>
      </c>
      <c r="DK136" s="214" t="str">
        <f t="shared" si="157"/>
        <v>FY25E</v>
      </c>
      <c r="DL136" s="214" t="str">
        <f t="shared" si="157"/>
        <v>FY26E</v>
      </c>
    </row>
    <row r="137" spans="2:16342" s="80" customFormat="1">
      <c r="B137" s="28" t="s">
        <v>360</v>
      </c>
      <c r="C137" s="83">
        <v>33118.713000000003</v>
      </c>
      <c r="D137" s="84">
        <v>43961.228999999999</v>
      </c>
      <c r="E137" s="84">
        <v>51067.920604237996</v>
      </c>
      <c r="F137" s="84">
        <v>58714.976418880637</v>
      </c>
      <c r="G137" s="84">
        <v>67538.701553282357</v>
      </c>
      <c r="H137" s="72">
        <v>82441.231433902809</v>
      </c>
      <c r="I137" s="83">
        <v>216440</v>
      </c>
      <c r="J137" s="84">
        <v>287990</v>
      </c>
      <c r="K137" s="84">
        <v>405750</v>
      </c>
      <c r="L137" s="84">
        <v>513428.27999999997</v>
      </c>
      <c r="M137" s="84">
        <v>589255.24535999994</v>
      </c>
      <c r="N137" s="72">
        <v>682216.90255399991</v>
      </c>
      <c r="O137" s="83">
        <v>52489.2</v>
      </c>
      <c r="P137" s="84">
        <v>81362.2</v>
      </c>
      <c r="Q137" s="84">
        <v>124179</v>
      </c>
      <c r="R137" s="84">
        <v>135095.40588655471</v>
      </c>
      <c r="S137" s="84">
        <v>155644.2000323605</v>
      </c>
      <c r="T137" s="72">
        <v>179184.68039532832</v>
      </c>
      <c r="U137" s="83">
        <v>241430.59999999998</v>
      </c>
      <c r="V137" s="84">
        <v>309762.7</v>
      </c>
      <c r="W137" s="84">
        <v>428395.6</v>
      </c>
      <c r="X137" s="84">
        <v>517720.79913043475</v>
      </c>
      <c r="Y137" s="84">
        <v>652154.44369565207</v>
      </c>
      <c r="Z137" s="72">
        <v>836478.35622173897</v>
      </c>
      <c r="AA137" s="83">
        <v>17250.900000000001</v>
      </c>
      <c r="AB137" s="84">
        <v>24938.1</v>
      </c>
      <c r="AC137" s="84">
        <v>39983.599999999999</v>
      </c>
      <c r="AD137" s="84">
        <v>42253.138080000004</v>
      </c>
      <c r="AE137" s="84">
        <v>50255.134561164654</v>
      </c>
      <c r="AF137" s="72">
        <v>57879.348355525064</v>
      </c>
      <c r="AG137" s="83">
        <v>25929.593000000001</v>
      </c>
      <c r="AH137" s="84">
        <v>44980.190999999999</v>
      </c>
      <c r="AI137" s="84">
        <v>82420.2</v>
      </c>
      <c r="AJ137" s="84">
        <v>128734.92656201009</v>
      </c>
      <c r="AK137" s="84">
        <v>170384.4193072145</v>
      </c>
      <c r="AL137" s="72">
        <v>214352.03651098663</v>
      </c>
      <c r="AM137" s="83">
        <v>10754.606</v>
      </c>
      <c r="AN137" s="84">
        <v>16661.773000000001</v>
      </c>
      <c r="AO137" s="84">
        <v>24648.398000000001</v>
      </c>
      <c r="AP137" s="84">
        <v>28243.003779049996</v>
      </c>
      <c r="AQ137" s="84">
        <v>33172.953381936197</v>
      </c>
      <c r="AR137" s="72">
        <v>38893.8608173256</v>
      </c>
      <c r="AS137" s="83" t="s">
        <v>1429</v>
      </c>
      <c r="AT137" s="84" t="s">
        <v>1429</v>
      </c>
      <c r="AU137" s="84" t="s">
        <v>1429</v>
      </c>
      <c r="AV137" s="84">
        <v>26941.167000000001</v>
      </c>
      <c r="AW137" s="84">
        <v>32082.418800000007</v>
      </c>
      <c r="AX137" s="72">
        <v>37463.444478000012</v>
      </c>
      <c r="AY137" s="83">
        <v>10039.61</v>
      </c>
      <c r="AZ137" s="84">
        <v>14902.73</v>
      </c>
      <c r="BA137" s="84">
        <v>20856.139800155081</v>
      </c>
      <c r="BB137" s="84">
        <v>26839.557624167483</v>
      </c>
      <c r="BC137" s="84">
        <v>35712.878126584241</v>
      </c>
      <c r="BD137" s="72">
        <v>29668.812017242661</v>
      </c>
      <c r="BE137" s="83">
        <v>85733.05</v>
      </c>
      <c r="BF137" s="84">
        <v>108179.34000000001</v>
      </c>
      <c r="BG137" s="84">
        <v>140714.47</v>
      </c>
      <c r="BH137" s="84">
        <v>185482.86</v>
      </c>
      <c r="BI137" s="84">
        <v>243834.38728571427</v>
      </c>
      <c r="BJ137" s="72">
        <v>309904.73107857147</v>
      </c>
      <c r="BK137" s="83">
        <v>26603.789000000004</v>
      </c>
      <c r="BL137" s="84">
        <v>35346.410000000003</v>
      </c>
      <c r="BM137" s="84">
        <v>40774.04</v>
      </c>
      <c r="BN137" s="84">
        <v>52414.43</v>
      </c>
      <c r="BO137" s="84">
        <v>63123.122071721307</v>
      </c>
      <c r="BP137" s="72">
        <v>74348.63372598651</v>
      </c>
      <c r="BQ137" s="83"/>
      <c r="BR137" s="84"/>
      <c r="BS137" s="84"/>
      <c r="BT137" s="84"/>
      <c r="BU137" s="84"/>
      <c r="BV137" s="72"/>
      <c r="BW137" s="83"/>
      <c r="BX137" s="84"/>
      <c r="BY137" s="84"/>
      <c r="BZ137" s="84"/>
      <c r="CA137" s="84"/>
      <c r="CB137" s="72"/>
      <c r="CC137" s="83"/>
      <c r="CD137" s="84"/>
      <c r="CE137" s="84"/>
      <c r="CF137" s="84"/>
      <c r="CG137" s="84"/>
      <c r="CH137" s="72"/>
      <c r="CI137" s="83"/>
      <c r="CJ137" s="84"/>
      <c r="CK137" s="84"/>
      <c r="CL137" s="84"/>
      <c r="CM137" s="84"/>
      <c r="CN137" s="72"/>
      <c r="CO137" s="83"/>
      <c r="CP137" s="84"/>
      <c r="CQ137" s="84"/>
      <c r="CR137" s="84"/>
      <c r="CS137" s="84"/>
      <c r="CT137" s="72"/>
      <c r="CU137" s="83"/>
      <c r="CV137" s="84"/>
      <c r="CW137" s="84"/>
      <c r="CX137" s="84"/>
      <c r="CY137" s="84"/>
      <c r="CZ137" s="72"/>
      <c r="DA137" s="83"/>
      <c r="DB137" s="84"/>
      <c r="DC137" s="84"/>
      <c r="DD137" s="84"/>
      <c r="DE137" s="84"/>
      <c r="DF137" s="72"/>
      <c r="DG137" s="83"/>
      <c r="DH137" s="84"/>
      <c r="DI137" s="84"/>
      <c r="DJ137" s="84"/>
      <c r="DK137" s="84"/>
      <c r="DL137" s="72"/>
    </row>
    <row r="138" spans="2:16342" s="80" customFormat="1">
      <c r="B138" s="28" t="s">
        <v>303</v>
      </c>
      <c r="C138" s="86">
        <v>23.285699537901746</v>
      </c>
      <c r="D138" s="86">
        <v>25.221692505457476</v>
      </c>
      <c r="E138" s="86">
        <v>22.811328740959624</v>
      </c>
      <c r="F138" s="86">
        <v>21.693515683857907</v>
      </c>
      <c r="G138" s="86">
        <v>23.407757129889074</v>
      </c>
      <c r="H138" s="87">
        <v>17.487331894848516</v>
      </c>
      <c r="I138" s="83">
        <v>7.9652559600813158</v>
      </c>
      <c r="J138" s="86">
        <v>11.885829369075315</v>
      </c>
      <c r="K138" s="86">
        <v>12.024645717806532</v>
      </c>
      <c r="L138" s="86">
        <v>11.385708894840221</v>
      </c>
      <c r="M138" s="86">
        <v>12.058568130193583</v>
      </c>
      <c r="N138" s="87">
        <v>12.569388754807145</v>
      </c>
      <c r="O138" s="83">
        <v>10.56884082820847</v>
      </c>
      <c r="P138" s="86">
        <v>13.518808488462696</v>
      </c>
      <c r="Q138" s="86">
        <v>12.027637523252727</v>
      </c>
      <c r="R138" s="86">
        <v>9.5004377593360978</v>
      </c>
      <c r="S138" s="86">
        <v>10.659130679689577</v>
      </c>
      <c r="T138" s="87">
        <v>10.356945610434854</v>
      </c>
      <c r="U138" s="83">
        <v>7.2196730654689052</v>
      </c>
      <c r="V138" s="86">
        <v>8.0658516987358393</v>
      </c>
      <c r="W138" s="86">
        <v>8.4898864507478571</v>
      </c>
      <c r="X138" s="86">
        <v>8.2595129856789455</v>
      </c>
      <c r="Y138" s="86">
        <v>8.9195597395602242</v>
      </c>
      <c r="Z138" s="87">
        <v>9.0961478754880662</v>
      </c>
      <c r="AA138" s="83">
        <v>3.0931719504489745</v>
      </c>
      <c r="AB138" s="86">
        <v>10.728162931418183</v>
      </c>
      <c r="AC138" s="86">
        <v>17.476415330285427</v>
      </c>
      <c r="AD138" s="86">
        <v>17.476879775268991</v>
      </c>
      <c r="AE138" s="86">
        <v>18.318120969856956</v>
      </c>
      <c r="AF138" s="87">
        <v>18.40995364250492</v>
      </c>
      <c r="AG138" s="83">
        <v>6.6295911393595652</v>
      </c>
      <c r="AH138" s="86">
        <v>12.758405138830998</v>
      </c>
      <c r="AI138" s="86">
        <v>13.026539610435306</v>
      </c>
      <c r="AJ138" s="86">
        <v>14.25676235966152</v>
      </c>
      <c r="AK138" s="86">
        <v>14.645350439748389</v>
      </c>
      <c r="AL138" s="87">
        <v>14.782139897037489</v>
      </c>
      <c r="AM138" s="83">
        <v>12.200549234439654</v>
      </c>
      <c r="AN138" s="86">
        <v>12.263316755065622</v>
      </c>
      <c r="AO138" s="86">
        <v>10.91006401308516</v>
      </c>
      <c r="AP138" s="86">
        <v>5.7000000000000073</v>
      </c>
      <c r="AQ138" s="86">
        <v>10.699999999999996</v>
      </c>
      <c r="AR138" s="87">
        <v>11.849999999999989</v>
      </c>
      <c r="AS138" s="83" t="s">
        <v>1429</v>
      </c>
      <c r="AT138" s="86" t="s">
        <v>1429</v>
      </c>
      <c r="AU138" s="86" t="s">
        <v>1429</v>
      </c>
      <c r="AV138" s="86">
        <v>16.581273829254933</v>
      </c>
      <c r="AW138" s="86">
        <v>16.969182213731287</v>
      </c>
      <c r="AX138" s="87">
        <v>17.808141939049346</v>
      </c>
      <c r="AY138" s="83">
        <v>2.4851562959118927</v>
      </c>
      <c r="AZ138" s="86">
        <v>6.4843823916825887</v>
      </c>
      <c r="BA138" s="86">
        <v>5.991788052785747</v>
      </c>
      <c r="BB138" s="86">
        <v>12.672973987149646</v>
      </c>
      <c r="BC138" s="86">
        <v>14.65247780766417</v>
      </c>
      <c r="BD138" s="87">
        <v>18.100000000000001</v>
      </c>
      <c r="BE138" s="81">
        <v>6.9320524581826994</v>
      </c>
      <c r="BF138" s="86">
        <v>7.5291918031668708</v>
      </c>
      <c r="BG138" s="86">
        <v>7.9171459765296328</v>
      </c>
      <c r="BH138" s="86">
        <v>7.0769881378796899</v>
      </c>
      <c r="BI138" s="86">
        <v>6.8421990702681406</v>
      </c>
      <c r="BJ138" s="87">
        <v>6.7581363801205478</v>
      </c>
      <c r="BK138" s="81">
        <v>6.5899447631313128</v>
      </c>
      <c r="BL138" s="86">
        <v>7.842012809787466</v>
      </c>
      <c r="BM138" s="86">
        <v>7.7652839895188146</v>
      </c>
      <c r="BN138" s="86">
        <v>7.1642484712702235</v>
      </c>
      <c r="BO138" s="86">
        <v>7.1964514799978394</v>
      </c>
      <c r="BP138" s="87">
        <v>7.2510222554434733</v>
      </c>
      <c r="BQ138" s="83"/>
      <c r="BR138" s="86"/>
      <c r="BS138" s="86"/>
      <c r="BT138" s="86"/>
      <c r="BU138" s="86"/>
      <c r="BV138" s="87"/>
      <c r="BW138" s="83"/>
      <c r="BX138" s="86"/>
      <c r="BY138" s="86"/>
      <c r="BZ138" s="86"/>
      <c r="CA138" s="86"/>
      <c r="CB138" s="87"/>
      <c r="CC138" s="86"/>
      <c r="CD138" s="86"/>
      <c r="CE138" s="86"/>
      <c r="CF138" s="86"/>
      <c r="CG138" s="86"/>
      <c r="CH138" s="87"/>
      <c r="CI138" s="86"/>
      <c r="CJ138" s="86"/>
      <c r="CK138" s="86"/>
      <c r="CL138" s="86"/>
      <c r="CM138" s="86"/>
      <c r="CN138" s="87"/>
      <c r="CO138" s="86"/>
      <c r="CP138" s="86"/>
      <c r="CQ138" s="86"/>
      <c r="CR138" s="86"/>
      <c r="CS138" s="86"/>
      <c r="CT138" s="87"/>
      <c r="CU138" s="86"/>
      <c r="CV138" s="86"/>
      <c r="CW138" s="86"/>
      <c r="CX138" s="86"/>
      <c r="CY138" s="86"/>
      <c r="CZ138" s="87"/>
      <c r="DA138" s="86"/>
      <c r="DB138" s="86"/>
      <c r="DC138" s="86"/>
      <c r="DD138" s="86"/>
      <c r="DE138" s="86"/>
      <c r="DF138" s="87"/>
      <c r="DG138" s="86"/>
      <c r="DH138" s="86"/>
      <c r="DI138" s="86"/>
      <c r="DJ138" s="86"/>
      <c r="DK138" s="86"/>
      <c r="DL138" s="87"/>
    </row>
    <row r="139" spans="2:16342" s="80" customFormat="1">
      <c r="B139" s="28" t="s">
        <v>304</v>
      </c>
      <c r="C139" s="86">
        <v>6.9604667306969503</v>
      </c>
      <c r="D139" s="86">
        <v>9.9136627868160829</v>
      </c>
      <c r="E139" s="86">
        <v>7.7687883949286354</v>
      </c>
      <c r="F139" s="86">
        <v>7.6018647793253704</v>
      </c>
      <c r="G139" s="86">
        <v>9.1414316903788482</v>
      </c>
      <c r="H139" s="87">
        <v>4.6348288912566984</v>
      </c>
      <c r="I139" s="83">
        <v>4.5231934947329515</v>
      </c>
      <c r="J139" s="86">
        <v>8.1044480711135805</v>
      </c>
      <c r="K139" s="86">
        <v>8.066543438077634</v>
      </c>
      <c r="L139" s="86">
        <v>7.7791191074226216</v>
      </c>
      <c r="M139" s="86">
        <v>8.2982994478922016</v>
      </c>
      <c r="N139" s="87">
        <v>8.8407797476993544</v>
      </c>
      <c r="O139" s="83">
        <v>-14.015454607805037</v>
      </c>
      <c r="P139" s="86">
        <v>-1.4834898761341289</v>
      </c>
      <c r="Q139" s="86">
        <v>-0.53398722811425126</v>
      </c>
      <c r="R139" s="86">
        <v>-4.6915273793883179</v>
      </c>
      <c r="S139" s="86">
        <v>-3.6305743190206012</v>
      </c>
      <c r="T139" s="87">
        <v>-3.9926834299808012</v>
      </c>
      <c r="U139" s="83">
        <v>4.5538138081916602</v>
      </c>
      <c r="V139" s="86">
        <v>4.8178815590127533</v>
      </c>
      <c r="W139" s="86">
        <v>5.5517376929174791</v>
      </c>
      <c r="X139" s="86">
        <v>5.1450206802518945</v>
      </c>
      <c r="Y139" s="86">
        <v>5.614108672201267</v>
      </c>
      <c r="Z139" s="87">
        <v>5.8154306532123243</v>
      </c>
      <c r="AA139" s="83">
        <v>-17.252433206383422</v>
      </c>
      <c r="AB139" s="86">
        <v>-2.8739158155593332</v>
      </c>
      <c r="AC139" s="86">
        <v>3.0322432197200957</v>
      </c>
      <c r="AD139" s="86">
        <v>2.3252999519357052</v>
      </c>
      <c r="AE139" s="86">
        <v>3.4679269885280655</v>
      </c>
      <c r="AF139" s="87">
        <v>3.1217579188503128</v>
      </c>
      <c r="AG139" s="83">
        <v>-6.9534483936565987</v>
      </c>
      <c r="AH139" s="86">
        <v>0.93881957812110473</v>
      </c>
      <c r="AI139" s="86">
        <v>4.8007137724919398</v>
      </c>
      <c r="AJ139" s="86">
        <v>6.9869412312200048</v>
      </c>
      <c r="AK139" s="86">
        <v>7.3275195218802009</v>
      </c>
      <c r="AL139" s="87">
        <v>7.631405529129041</v>
      </c>
      <c r="AM139" s="83">
        <v>-0.57677612736346517</v>
      </c>
      <c r="AN139" s="86">
        <v>0.69864713677229962</v>
      </c>
      <c r="AO139" s="86">
        <v>-0.31838986046881212</v>
      </c>
      <c r="AP139" s="86">
        <v>-3.7582548013524701</v>
      </c>
      <c r="AQ139" s="86">
        <v>0.99260176660629895</v>
      </c>
      <c r="AR139" s="87">
        <v>2.602957827085068</v>
      </c>
      <c r="AS139" s="83" t="s">
        <v>1429</v>
      </c>
      <c r="AT139" s="86" t="s">
        <v>1429</v>
      </c>
      <c r="AU139" s="86" t="s">
        <v>1429</v>
      </c>
      <c r="AV139" s="86">
        <v>5.4344899277823266</v>
      </c>
      <c r="AW139" s="86">
        <v>6.3356546245342358</v>
      </c>
      <c r="AX139" s="87">
        <v>7.3252191492080803</v>
      </c>
      <c r="AY139" s="83">
        <v>-27.327057525142912</v>
      </c>
      <c r="AZ139" s="86">
        <v>-14.082587552750411</v>
      </c>
      <c r="BA139" s="86">
        <v>-9.2759942135301561</v>
      </c>
      <c r="BB139" s="86">
        <v>-1.3925629754742379</v>
      </c>
      <c r="BC139" s="86">
        <v>3.3136998214106104</v>
      </c>
      <c r="BD139" s="87">
        <v>7.0108722073234961</v>
      </c>
      <c r="BE139" s="81">
        <v>-7.4428706315711052E-2</v>
      </c>
      <c r="BF139" s="86">
        <v>2.0740281832002552</v>
      </c>
      <c r="BG139" s="86">
        <v>3.2683995733793028</v>
      </c>
      <c r="BH139" s="86">
        <v>3.2204916400361614</v>
      </c>
      <c r="BI139" s="86">
        <v>3.596742105323675</v>
      </c>
      <c r="BJ139" s="87">
        <v>3.8360756778249483</v>
      </c>
      <c r="BK139" s="81">
        <v>2.3107761078694633</v>
      </c>
      <c r="BL139" s="86">
        <v>3.6525633013366789</v>
      </c>
      <c r="BM139" s="86">
        <v>3.8867622634401626</v>
      </c>
      <c r="BN139" s="86">
        <v>3.4533238270453417</v>
      </c>
      <c r="BO139" s="86">
        <v>3.7276928914684015</v>
      </c>
      <c r="BP139" s="87">
        <v>3.8812982613495501</v>
      </c>
      <c r="BQ139" s="83"/>
      <c r="BR139" s="86"/>
      <c r="BS139" s="86"/>
      <c r="BT139" s="86"/>
      <c r="BU139" s="86"/>
      <c r="BV139" s="87"/>
      <c r="BW139" s="83"/>
      <c r="BX139" s="86"/>
      <c r="BY139" s="86"/>
      <c r="BZ139" s="86"/>
      <c r="CA139" s="86"/>
      <c r="CB139" s="87"/>
      <c r="CC139" s="86"/>
      <c r="CD139" s="86"/>
      <c r="CE139" s="86"/>
      <c r="CF139" s="86"/>
      <c r="CG139" s="86"/>
      <c r="CH139" s="87"/>
      <c r="CI139" s="86"/>
      <c r="CJ139" s="86"/>
      <c r="CK139" s="86"/>
      <c r="CL139" s="86"/>
      <c r="CM139" s="86"/>
      <c r="CN139" s="87"/>
      <c r="CO139" s="86"/>
      <c r="CP139" s="86"/>
      <c r="CQ139" s="86"/>
      <c r="CR139" s="86"/>
      <c r="CS139" s="86"/>
      <c r="CT139" s="87"/>
      <c r="CU139" s="86"/>
      <c r="CV139" s="86"/>
      <c r="CW139" s="86"/>
      <c r="CX139" s="86"/>
      <c r="CY139" s="86"/>
      <c r="CZ139" s="87"/>
      <c r="DA139" s="86"/>
      <c r="DB139" s="86"/>
      <c r="DC139" s="86"/>
      <c r="DD139" s="86"/>
      <c r="DE139" s="86"/>
      <c r="DF139" s="87"/>
      <c r="DG139" s="86"/>
      <c r="DH139" s="86"/>
      <c r="DI139" s="86"/>
      <c r="DJ139" s="86"/>
      <c r="DK139" s="86"/>
      <c r="DL139" s="87"/>
    </row>
    <row r="140" spans="2:16342" s="80" customFormat="1">
      <c r="B140" s="28" t="s">
        <v>438</v>
      </c>
      <c r="C140" s="86">
        <v>-17.7</v>
      </c>
      <c r="D140" s="86">
        <v>22.400000000000002</v>
      </c>
      <c r="E140" s="86">
        <v>6</v>
      </c>
      <c r="F140" s="86">
        <v>3.0000000000000004</v>
      </c>
      <c r="G140" s="86">
        <v>6</v>
      </c>
      <c r="H140" s="87">
        <v>12</v>
      </c>
      <c r="I140" s="83" t="s">
        <v>1429</v>
      </c>
      <c r="J140" s="86" t="s">
        <v>1429</v>
      </c>
      <c r="K140" s="86" t="s">
        <v>1429</v>
      </c>
      <c r="L140" s="86" t="s">
        <v>1429</v>
      </c>
      <c r="M140" s="86" t="s">
        <v>1429</v>
      </c>
      <c r="N140" s="87" t="s">
        <v>1429</v>
      </c>
      <c r="O140" s="83" t="s">
        <v>1429</v>
      </c>
      <c r="P140" s="86" t="s">
        <v>1429</v>
      </c>
      <c r="Q140" s="86" t="s">
        <v>1429</v>
      </c>
      <c r="R140" s="86" t="s">
        <v>1429</v>
      </c>
      <c r="S140" s="86" t="s">
        <v>1429</v>
      </c>
      <c r="T140" s="87" t="s">
        <v>1429</v>
      </c>
      <c r="U140" s="83" t="s">
        <v>1429</v>
      </c>
      <c r="V140" s="86" t="s">
        <v>1429</v>
      </c>
      <c r="W140" s="86" t="s">
        <v>1429</v>
      </c>
      <c r="X140" s="86" t="s">
        <v>1429</v>
      </c>
      <c r="Y140" s="86" t="s">
        <v>1429</v>
      </c>
      <c r="Z140" s="87" t="s">
        <v>1429</v>
      </c>
      <c r="AA140" s="83">
        <v>-3</v>
      </c>
      <c r="AB140" s="86">
        <v>-35.5</v>
      </c>
      <c r="AC140" s="86">
        <v>8</v>
      </c>
      <c r="AD140" s="86">
        <v>-1</v>
      </c>
      <c r="AE140" s="86">
        <v>8</v>
      </c>
      <c r="AF140" s="87">
        <v>8</v>
      </c>
      <c r="AG140" s="83">
        <v>-4</v>
      </c>
      <c r="AH140" s="86">
        <v>-0.89999999999999991</v>
      </c>
      <c r="AI140" s="86">
        <v>10</v>
      </c>
      <c r="AJ140" s="86">
        <v>30</v>
      </c>
      <c r="AK140" s="86">
        <v>10</v>
      </c>
      <c r="AL140" s="87">
        <v>10</v>
      </c>
      <c r="AM140" s="83" t="s">
        <v>1429</v>
      </c>
      <c r="AN140" s="86" t="s">
        <v>1429</v>
      </c>
      <c r="AO140" s="86" t="s">
        <v>1429</v>
      </c>
      <c r="AP140" s="86" t="s">
        <v>1429</v>
      </c>
      <c r="AQ140" s="86" t="s">
        <v>1429</v>
      </c>
      <c r="AR140" s="87" t="s">
        <v>1429</v>
      </c>
      <c r="AS140" s="83" t="s">
        <v>1429</v>
      </c>
      <c r="AT140" s="86" t="s">
        <v>1429</v>
      </c>
      <c r="AU140" s="86" t="s">
        <v>1429</v>
      </c>
      <c r="AV140" s="86" t="s">
        <v>1429</v>
      </c>
      <c r="AW140" s="86" t="s">
        <v>1429</v>
      </c>
      <c r="AX140" s="87" t="s">
        <v>1429</v>
      </c>
      <c r="AY140" s="83" t="s">
        <v>1429</v>
      </c>
      <c r="AZ140" s="86" t="s">
        <v>1429</v>
      </c>
      <c r="BA140" s="86" t="s">
        <v>1429</v>
      </c>
      <c r="BB140" s="86" t="s">
        <v>1429</v>
      </c>
      <c r="BC140" s="86" t="s">
        <v>1429</v>
      </c>
      <c r="BD140" s="87" t="s">
        <v>1429</v>
      </c>
      <c r="BE140" s="83" t="s">
        <v>1429</v>
      </c>
      <c r="BF140" s="86" t="s">
        <v>1429</v>
      </c>
      <c r="BG140" s="86" t="s">
        <v>1429</v>
      </c>
      <c r="BH140" s="86" t="s">
        <v>1429</v>
      </c>
      <c r="BI140" s="86" t="s">
        <v>1429</v>
      </c>
      <c r="BJ140" s="87" t="s">
        <v>1429</v>
      </c>
      <c r="BK140" s="83" t="s">
        <v>1429</v>
      </c>
      <c r="BL140" s="86" t="s">
        <v>1429</v>
      </c>
      <c r="BM140" s="86" t="s">
        <v>1429</v>
      </c>
      <c r="BN140" s="86" t="s">
        <v>1429</v>
      </c>
      <c r="BO140" s="86" t="s">
        <v>1429</v>
      </c>
      <c r="BP140" s="87" t="s">
        <v>1429</v>
      </c>
      <c r="BQ140" s="83"/>
      <c r="BR140" s="86"/>
      <c r="BS140" s="86"/>
      <c r="BT140" s="86"/>
      <c r="BU140" s="86"/>
      <c r="BV140" s="87"/>
      <c r="BW140" s="83"/>
      <c r="BX140" s="86"/>
      <c r="BY140" s="86"/>
      <c r="BZ140" s="86"/>
      <c r="CA140" s="86"/>
      <c r="CB140" s="87"/>
      <c r="CC140" s="86"/>
      <c r="CD140" s="86"/>
      <c r="CE140" s="86"/>
      <c r="CF140" s="86"/>
      <c r="CG140" s="86"/>
      <c r="CH140" s="87"/>
      <c r="CI140" s="86"/>
      <c r="CJ140" s="86"/>
      <c r="CK140" s="86"/>
      <c r="CL140" s="86"/>
      <c r="CM140" s="86"/>
      <c r="CN140" s="87"/>
      <c r="CO140" s="86"/>
      <c r="CP140" s="86"/>
      <c r="CQ140" s="86"/>
      <c r="CR140" s="86"/>
      <c r="CS140" s="86"/>
      <c r="CT140" s="87"/>
      <c r="CU140" s="86"/>
      <c r="CV140" s="86"/>
      <c r="CW140" s="86"/>
      <c r="CX140" s="86"/>
      <c r="CY140" s="86"/>
      <c r="CZ140" s="87"/>
      <c r="DA140" s="86"/>
      <c r="DB140" s="86"/>
      <c r="DC140" s="86"/>
      <c r="DD140" s="86"/>
      <c r="DE140" s="86"/>
      <c r="DF140" s="87"/>
      <c r="DG140" s="86"/>
      <c r="DH140" s="86"/>
      <c r="DI140" s="86"/>
      <c r="DJ140" s="86"/>
      <c r="DK140" s="86"/>
      <c r="DL140" s="87"/>
    </row>
    <row r="141" spans="2:16342" s="80" customFormat="1">
      <c r="B141" s="28" t="s">
        <v>553</v>
      </c>
      <c r="C141" s="86"/>
      <c r="D141" s="86"/>
      <c r="E141" s="86"/>
      <c r="F141" s="86"/>
      <c r="G141" s="86"/>
      <c r="H141" s="87"/>
      <c r="I141" s="83"/>
      <c r="J141" s="86"/>
      <c r="K141" s="86"/>
      <c r="L141" s="86"/>
      <c r="M141" s="86"/>
      <c r="N141" s="87"/>
      <c r="O141" s="83">
        <v>3212</v>
      </c>
      <c r="P141" s="86">
        <v>3468</v>
      </c>
      <c r="Q141" s="86">
        <v>3977</v>
      </c>
      <c r="R141" s="86">
        <v>4287</v>
      </c>
      <c r="S141" s="86">
        <v>4612</v>
      </c>
      <c r="T141" s="87">
        <v>4937</v>
      </c>
      <c r="U141" s="83">
        <v>241430.59999999998</v>
      </c>
      <c r="V141" s="86">
        <v>309762.7</v>
      </c>
      <c r="W141" s="86">
        <v>428395.6</v>
      </c>
      <c r="X141" s="86">
        <v>517720.79913043475</v>
      </c>
      <c r="Y141" s="86">
        <v>652154.44369565207</v>
      </c>
      <c r="Z141" s="87">
        <v>836724.35622173897</v>
      </c>
      <c r="AA141" s="83">
        <v>222</v>
      </c>
      <c r="AB141" s="86">
        <v>235</v>
      </c>
      <c r="AC141" s="86">
        <v>255</v>
      </c>
      <c r="AD141" s="86">
        <v>275</v>
      </c>
      <c r="AE141" s="86">
        <v>295</v>
      </c>
      <c r="AF141" s="87">
        <v>315</v>
      </c>
      <c r="AG141" s="83">
        <v>174</v>
      </c>
      <c r="AH141" s="86">
        <v>200</v>
      </c>
      <c r="AI141" s="86">
        <v>214</v>
      </c>
      <c r="AJ141" s="86">
        <v>234</v>
      </c>
      <c r="AK141" s="86">
        <v>259</v>
      </c>
      <c r="AL141" s="87">
        <v>284</v>
      </c>
      <c r="AM141" s="83">
        <v>279</v>
      </c>
      <c r="AN141" s="86">
        <v>380</v>
      </c>
      <c r="AO141" s="86">
        <v>423</v>
      </c>
      <c r="AP141" s="86">
        <v>478</v>
      </c>
      <c r="AQ141" s="86">
        <v>543</v>
      </c>
      <c r="AR141" s="87">
        <v>618</v>
      </c>
      <c r="AS141" s="83" t="s">
        <v>1429</v>
      </c>
      <c r="AT141" s="86" t="s">
        <v>1429</v>
      </c>
      <c r="AU141" s="86" t="s">
        <v>1429</v>
      </c>
      <c r="AV141" s="86" t="s">
        <v>1429</v>
      </c>
      <c r="AW141" s="86" t="s">
        <v>1429</v>
      </c>
      <c r="AX141" s="87" t="s">
        <v>1429</v>
      </c>
      <c r="AY141" s="83">
        <v>265</v>
      </c>
      <c r="AZ141" s="86">
        <v>315</v>
      </c>
      <c r="BA141" s="86">
        <v>390</v>
      </c>
      <c r="BB141" s="86">
        <v>470</v>
      </c>
      <c r="BC141" s="86">
        <v>550</v>
      </c>
      <c r="BD141" s="87">
        <v>630</v>
      </c>
      <c r="BE141" s="83">
        <v>137</v>
      </c>
      <c r="BF141" s="86">
        <v>154</v>
      </c>
      <c r="BG141" s="86">
        <v>182</v>
      </c>
      <c r="BH141" s="86">
        <v>253</v>
      </c>
      <c r="BI141" s="86">
        <v>378</v>
      </c>
      <c r="BJ141" s="87">
        <v>503</v>
      </c>
      <c r="BK141" s="83">
        <v>111</v>
      </c>
      <c r="BL141" s="86">
        <v>127</v>
      </c>
      <c r="BM141" s="86">
        <v>136</v>
      </c>
      <c r="BN141" s="86">
        <v>159</v>
      </c>
      <c r="BO141" s="86">
        <v>175</v>
      </c>
      <c r="BP141" s="87">
        <v>193</v>
      </c>
      <c r="BQ141" s="83"/>
      <c r="BR141" s="86"/>
      <c r="BS141" s="86"/>
      <c r="BT141" s="86"/>
      <c r="BU141" s="86"/>
      <c r="BV141" s="87"/>
      <c r="BW141" s="83"/>
      <c r="BX141" s="86"/>
      <c r="BY141" s="86"/>
      <c r="BZ141" s="86"/>
      <c r="CA141" s="86"/>
      <c r="CB141" s="87"/>
      <c r="CC141" s="86"/>
      <c r="CD141" s="86"/>
      <c r="CE141" s="86"/>
      <c r="CF141" s="86"/>
      <c r="CG141" s="86"/>
      <c r="CH141" s="87"/>
      <c r="CI141" s="86"/>
      <c r="CJ141" s="86"/>
      <c r="CK141" s="86"/>
      <c r="CL141" s="86"/>
      <c r="CM141" s="86"/>
      <c r="CN141" s="87"/>
      <c r="CO141" s="86"/>
      <c r="CP141" s="86"/>
      <c r="CQ141" s="86"/>
      <c r="CR141" s="86"/>
      <c r="CS141" s="86"/>
      <c r="CT141" s="87"/>
      <c r="CU141" s="86"/>
      <c r="CV141" s="86"/>
      <c r="CW141" s="86"/>
      <c r="CX141" s="86"/>
      <c r="CY141" s="86"/>
      <c r="CZ141" s="87"/>
      <c r="DA141" s="86"/>
      <c r="DB141" s="86"/>
      <c r="DC141" s="86"/>
      <c r="DD141" s="86"/>
      <c r="DE141" s="86"/>
      <c r="DF141" s="87"/>
      <c r="DG141" s="86"/>
      <c r="DH141" s="86"/>
      <c r="DI141" s="86"/>
      <c r="DJ141" s="86"/>
      <c r="DK141" s="86"/>
      <c r="DL141" s="87"/>
    </row>
    <row r="142" spans="2:16342" s="76" customFormat="1">
      <c r="B142" s="27"/>
      <c r="C142" s="83"/>
      <c r="D142" s="84"/>
      <c r="E142" s="84"/>
      <c r="F142" s="84"/>
      <c r="G142" s="84"/>
      <c r="H142" s="72"/>
      <c r="I142" s="83"/>
      <c r="J142" s="84"/>
      <c r="K142" s="84"/>
      <c r="L142" s="84"/>
      <c r="M142" s="84"/>
      <c r="N142" s="72"/>
      <c r="O142" s="83"/>
      <c r="P142" s="84"/>
      <c r="Q142" s="84"/>
      <c r="R142" s="84"/>
      <c r="S142" s="84"/>
      <c r="T142" s="72"/>
      <c r="U142" s="83"/>
      <c r="V142" s="84"/>
      <c r="W142" s="84"/>
      <c r="X142" s="84"/>
      <c r="Y142" s="84"/>
      <c r="Z142" s="72"/>
      <c r="AA142" s="83"/>
      <c r="AB142" s="84"/>
      <c r="AC142" s="84"/>
      <c r="AD142" s="84"/>
      <c r="AE142" s="84"/>
      <c r="AF142" s="72"/>
      <c r="AG142" s="83"/>
      <c r="AH142" s="84"/>
      <c r="AI142" s="84"/>
      <c r="AJ142" s="84"/>
      <c r="AK142" s="84"/>
      <c r="AL142" s="72"/>
      <c r="AM142" s="83"/>
      <c r="AN142" s="84"/>
      <c r="AO142" s="84"/>
      <c r="AP142" s="84"/>
      <c r="AQ142" s="84"/>
      <c r="AR142" s="72"/>
      <c r="AS142" s="83"/>
      <c r="AT142" s="84"/>
      <c r="AU142" s="84"/>
      <c r="AV142" s="84"/>
      <c r="AW142" s="84"/>
      <c r="AX142" s="72"/>
      <c r="AY142" s="83"/>
      <c r="AZ142" s="84"/>
      <c r="BA142" s="84"/>
      <c r="BB142" s="84"/>
      <c r="BC142" s="84"/>
      <c r="BD142" s="72"/>
      <c r="BE142" s="83"/>
      <c r="BF142" s="84"/>
      <c r="BG142" s="84"/>
      <c r="BH142" s="84"/>
      <c r="BI142" s="84"/>
      <c r="BJ142" s="72"/>
      <c r="BK142" s="83"/>
      <c r="BL142" s="84"/>
      <c r="BM142" s="84"/>
      <c r="BN142" s="84"/>
      <c r="BO142" s="84"/>
      <c r="BP142" s="72"/>
      <c r="BQ142" s="83"/>
      <c r="BR142" s="84"/>
      <c r="BS142" s="84"/>
      <c r="BT142" s="84"/>
      <c r="BU142" s="84"/>
      <c r="BV142" s="72"/>
      <c r="BW142" s="83"/>
      <c r="BX142" s="84"/>
      <c r="BY142" s="84"/>
      <c r="BZ142" s="84"/>
      <c r="CA142" s="84"/>
      <c r="CB142" s="72"/>
      <c r="CC142" s="83"/>
      <c r="CD142" s="84"/>
      <c r="CE142" s="84"/>
      <c r="CF142" s="84"/>
      <c r="CG142" s="84"/>
      <c r="CH142" s="72"/>
      <c r="CI142" s="83"/>
      <c r="CJ142" s="84"/>
      <c r="CK142" s="84"/>
      <c r="CL142" s="84"/>
      <c r="CM142" s="84"/>
      <c r="CN142" s="72"/>
      <c r="CO142" s="83"/>
      <c r="CP142" s="84"/>
      <c r="CQ142" s="84"/>
      <c r="CR142" s="84"/>
      <c r="CS142" s="84"/>
      <c r="CT142" s="72"/>
      <c r="CU142" s="83"/>
      <c r="CV142" s="84"/>
      <c r="CW142" s="84"/>
      <c r="CX142" s="84"/>
      <c r="CY142" s="84"/>
      <c r="CZ142" s="72"/>
      <c r="DA142" s="83"/>
      <c r="DB142" s="84"/>
      <c r="DC142" s="84"/>
      <c r="DD142" s="84"/>
      <c r="DE142" s="84"/>
      <c r="DF142" s="72"/>
      <c r="DG142" s="83"/>
      <c r="DH142" s="84"/>
      <c r="DI142" s="84"/>
      <c r="DJ142" s="84"/>
      <c r="DK142" s="84"/>
      <c r="DL142" s="72"/>
      <c r="DM142" s="80"/>
      <c r="DN142" s="80"/>
      <c r="DO142" s="80"/>
      <c r="DP142" s="80"/>
      <c r="DQ142" s="80"/>
      <c r="DR142" s="80"/>
      <c r="DS142" s="80"/>
      <c r="DT142" s="80"/>
      <c r="DU142" s="80"/>
      <c r="DV142" s="80"/>
      <c r="DW142" s="80"/>
      <c r="DX142" s="80"/>
      <c r="DY142" s="80"/>
      <c r="DZ142" s="80"/>
      <c r="EA142" s="80"/>
      <c r="EB142" s="80"/>
      <c r="EC142" s="80"/>
      <c r="ED142" s="80"/>
      <c r="EE142" s="80"/>
      <c r="EF142" s="80"/>
      <c r="EG142" s="80"/>
      <c r="EH142" s="80"/>
      <c r="EI142" s="80"/>
      <c r="EJ142" s="80"/>
      <c r="EK142" s="80"/>
      <c r="EL142" s="80"/>
      <c r="EM142" s="80"/>
      <c r="EN142" s="80"/>
      <c r="EO142" s="80"/>
      <c r="EP142" s="80"/>
      <c r="EQ142" s="80"/>
      <c r="ER142" s="80"/>
      <c r="ES142" s="80"/>
      <c r="ET142" s="80"/>
      <c r="EU142" s="80"/>
      <c r="EV142" s="80"/>
      <c r="EW142" s="80"/>
      <c r="EX142" s="80"/>
      <c r="EY142" s="80"/>
      <c r="EZ142" s="80"/>
      <c r="FA142" s="80"/>
      <c r="FB142" s="80"/>
      <c r="FC142" s="80"/>
      <c r="FD142" s="80"/>
      <c r="FE142" s="80"/>
      <c r="FF142" s="80"/>
      <c r="FG142" s="80"/>
      <c r="FH142" s="80"/>
      <c r="FI142" s="80"/>
      <c r="FJ142" s="80"/>
      <c r="FK142" s="80"/>
      <c r="FL142" s="80"/>
      <c r="FM142" s="80"/>
      <c r="FN142" s="80"/>
      <c r="FO142" s="80"/>
      <c r="FP142" s="80"/>
      <c r="FQ142" s="80"/>
      <c r="FR142" s="80"/>
      <c r="FS142" s="80"/>
      <c r="FT142" s="80"/>
      <c r="FU142" s="80"/>
      <c r="FV142" s="80"/>
      <c r="FW142" s="80"/>
      <c r="FX142" s="80"/>
      <c r="FY142" s="80"/>
      <c r="FZ142" s="80"/>
      <c r="GA142" s="80"/>
      <c r="GB142" s="80"/>
      <c r="GC142" s="80"/>
      <c r="GD142" s="80"/>
      <c r="GE142" s="80"/>
      <c r="GF142" s="80"/>
      <c r="GG142" s="80"/>
      <c r="GH142" s="80"/>
      <c r="GI142" s="80"/>
      <c r="GJ142" s="80"/>
      <c r="GK142" s="80"/>
      <c r="GL142" s="80"/>
      <c r="GM142" s="80"/>
      <c r="GN142" s="80"/>
      <c r="GO142" s="80"/>
      <c r="GP142" s="80"/>
      <c r="GQ142" s="80"/>
      <c r="GR142" s="80"/>
      <c r="GS142" s="80"/>
      <c r="GT142" s="80"/>
      <c r="GU142" s="80"/>
      <c r="GV142" s="80"/>
      <c r="GW142" s="80"/>
      <c r="GX142" s="80"/>
      <c r="GY142" s="80"/>
      <c r="GZ142" s="80"/>
      <c r="HA142" s="80"/>
      <c r="HB142" s="80"/>
      <c r="HC142" s="80"/>
      <c r="HD142" s="80"/>
      <c r="HE142" s="80"/>
      <c r="HF142" s="80"/>
      <c r="HG142" s="80"/>
      <c r="HH142" s="80"/>
      <c r="HI142" s="80"/>
      <c r="HJ142" s="80"/>
      <c r="HK142" s="80"/>
      <c r="HL142" s="80"/>
      <c r="HM142" s="80"/>
      <c r="HN142" s="80"/>
      <c r="HO142" s="80"/>
      <c r="HP142" s="80"/>
      <c r="HQ142" s="80"/>
      <c r="HR142" s="80"/>
      <c r="HS142" s="80"/>
      <c r="HT142" s="80"/>
      <c r="HU142" s="80"/>
      <c r="HV142" s="80"/>
      <c r="HW142" s="80"/>
      <c r="HX142" s="80"/>
      <c r="HY142" s="80"/>
      <c r="HZ142" s="80"/>
      <c r="IA142" s="80"/>
      <c r="IB142" s="80"/>
      <c r="IC142" s="80"/>
      <c r="ID142" s="80"/>
      <c r="IE142" s="80"/>
      <c r="IF142" s="80"/>
      <c r="IG142" s="80"/>
      <c r="IH142" s="80"/>
      <c r="II142" s="80"/>
      <c r="IJ142" s="80"/>
      <c r="IK142" s="80"/>
      <c r="IL142" s="80"/>
      <c r="IM142" s="80"/>
      <c r="IN142" s="80"/>
      <c r="IO142" s="80"/>
      <c r="IP142" s="80"/>
      <c r="IQ142" s="80"/>
      <c r="IR142" s="80"/>
      <c r="IS142" s="80"/>
      <c r="IT142" s="80"/>
      <c r="IU142" s="80"/>
      <c r="IV142" s="80"/>
      <c r="IW142" s="80"/>
      <c r="IX142" s="80"/>
      <c r="IY142" s="80"/>
      <c r="IZ142" s="80"/>
      <c r="JA142" s="80"/>
      <c r="JB142" s="80"/>
      <c r="JC142" s="80"/>
      <c r="JD142" s="80"/>
      <c r="JE142" s="80"/>
      <c r="JF142" s="80"/>
      <c r="JG142" s="80"/>
      <c r="JH142" s="80"/>
      <c r="JI142" s="80"/>
      <c r="JJ142" s="80"/>
      <c r="JK142" s="80"/>
      <c r="JL142" s="80"/>
      <c r="JM142" s="80"/>
      <c r="JN142" s="80"/>
      <c r="JO142" s="80"/>
      <c r="JP142" s="80"/>
      <c r="JQ142" s="80"/>
      <c r="JR142" s="80"/>
      <c r="JS142" s="80"/>
      <c r="JT142" s="80"/>
      <c r="JU142" s="80"/>
      <c r="JV142" s="80"/>
      <c r="JW142" s="80"/>
      <c r="JX142" s="80"/>
      <c r="JY142" s="80"/>
      <c r="JZ142" s="80"/>
      <c r="KA142" s="80"/>
      <c r="KB142" s="80"/>
      <c r="KC142" s="80"/>
      <c r="KD142" s="80"/>
      <c r="KE142" s="80"/>
      <c r="KF142" s="80"/>
      <c r="KG142" s="80"/>
      <c r="KH142" s="80"/>
      <c r="KI142" s="80"/>
      <c r="KJ142" s="80"/>
      <c r="KK142" s="80"/>
      <c r="KL142" s="80"/>
      <c r="KM142" s="80"/>
      <c r="KN142" s="80"/>
      <c r="KO142" s="80"/>
      <c r="KP142" s="80"/>
      <c r="KQ142" s="80"/>
      <c r="KR142" s="80"/>
      <c r="KS142" s="80"/>
      <c r="KT142" s="80"/>
      <c r="KU142" s="80"/>
      <c r="KV142" s="80"/>
      <c r="KW142" s="80"/>
      <c r="KX142" s="80"/>
      <c r="KY142" s="80"/>
      <c r="KZ142" s="80"/>
      <c r="LA142" s="80"/>
      <c r="LB142" s="80"/>
      <c r="LC142" s="80"/>
      <c r="LD142" s="80"/>
      <c r="LE142" s="80"/>
      <c r="LF142" s="80"/>
      <c r="LG142" s="80"/>
      <c r="LH142" s="80"/>
      <c r="LI142" s="80"/>
      <c r="LJ142" s="80"/>
      <c r="LK142" s="80"/>
      <c r="LL142" s="80"/>
      <c r="LM142" s="80"/>
      <c r="LN142" s="80"/>
      <c r="LO142" s="80"/>
      <c r="LP142" s="80"/>
      <c r="LQ142" s="80"/>
      <c r="LR142" s="80"/>
      <c r="LS142" s="80"/>
      <c r="LT142" s="80"/>
      <c r="LU142" s="80"/>
      <c r="LV142" s="80"/>
      <c r="LW142" s="80"/>
      <c r="LX142" s="80"/>
      <c r="LY142" s="80"/>
      <c r="LZ142" s="80"/>
      <c r="MA142" s="80"/>
      <c r="MB142" s="80"/>
      <c r="MC142" s="80"/>
      <c r="MD142" s="80"/>
      <c r="ME142" s="80"/>
      <c r="MF142" s="80"/>
      <c r="MG142" s="80"/>
      <c r="MH142" s="80"/>
      <c r="MI142" s="80"/>
      <c r="MJ142" s="80"/>
      <c r="MK142" s="80"/>
      <c r="ML142" s="80"/>
      <c r="MM142" s="80"/>
      <c r="MN142" s="80"/>
      <c r="MO142" s="80"/>
      <c r="MP142" s="80"/>
      <c r="MQ142" s="80"/>
      <c r="MR142" s="80"/>
      <c r="MS142" s="80"/>
      <c r="MT142" s="80"/>
      <c r="MU142" s="80"/>
      <c r="MV142" s="80"/>
      <c r="MW142" s="80"/>
      <c r="MX142" s="80"/>
      <c r="MY142" s="80"/>
      <c r="MZ142" s="80"/>
      <c r="NA142" s="80"/>
      <c r="NB142" s="80"/>
      <c r="NC142" s="80"/>
      <c r="ND142" s="80"/>
      <c r="NE142" s="80"/>
      <c r="NF142" s="80"/>
      <c r="NG142" s="80"/>
      <c r="NH142" s="80"/>
      <c r="NI142" s="80"/>
      <c r="NJ142" s="80"/>
      <c r="NK142" s="80"/>
      <c r="NL142" s="80"/>
      <c r="NM142" s="80"/>
      <c r="NN142" s="80"/>
      <c r="NO142" s="80"/>
      <c r="NP142" s="80"/>
      <c r="NQ142" s="80"/>
      <c r="NR142" s="80"/>
      <c r="NS142" s="80"/>
      <c r="NT142" s="80"/>
      <c r="NU142" s="80"/>
      <c r="NV142" s="80"/>
      <c r="NW142" s="80"/>
      <c r="NX142" s="80"/>
      <c r="NY142" s="80"/>
      <c r="NZ142" s="80"/>
      <c r="OA142" s="80"/>
      <c r="OB142" s="80"/>
      <c r="OC142" s="80"/>
      <c r="OD142" s="80"/>
      <c r="OE142" s="80"/>
      <c r="OF142" s="80"/>
      <c r="OG142" s="80"/>
      <c r="OH142" s="80"/>
      <c r="OI142" s="80"/>
      <c r="OJ142" s="80"/>
      <c r="OK142" s="80"/>
      <c r="OL142" s="80"/>
      <c r="OM142" s="80"/>
      <c r="ON142" s="80"/>
      <c r="OO142" s="80"/>
      <c r="OP142" s="80"/>
      <c r="OQ142" s="80"/>
      <c r="OR142" s="80"/>
      <c r="OS142" s="80"/>
      <c r="OT142" s="80"/>
      <c r="OU142" s="80"/>
      <c r="OV142" s="80"/>
      <c r="OW142" s="80"/>
      <c r="OX142" s="80"/>
      <c r="OY142" s="80"/>
      <c r="OZ142" s="80"/>
      <c r="PA142" s="80"/>
      <c r="PB142" s="80"/>
      <c r="PC142" s="80"/>
      <c r="PD142" s="80"/>
      <c r="PE142" s="80"/>
      <c r="PF142" s="80"/>
      <c r="PG142" s="80"/>
      <c r="PH142" s="80"/>
      <c r="PI142" s="80"/>
      <c r="PJ142" s="80"/>
      <c r="PK142" s="80"/>
      <c r="PL142" s="80"/>
      <c r="PM142" s="80"/>
      <c r="PN142" s="80"/>
      <c r="PO142" s="80"/>
      <c r="PP142" s="80"/>
      <c r="PQ142" s="80"/>
      <c r="PR142" s="80"/>
      <c r="PS142" s="80"/>
      <c r="PT142" s="80"/>
      <c r="PU142" s="80"/>
      <c r="PV142" s="80"/>
      <c r="PW142" s="80"/>
      <c r="PX142" s="80"/>
      <c r="PY142" s="80"/>
      <c r="PZ142" s="80"/>
      <c r="QA142" s="80"/>
      <c r="QB142" s="80"/>
      <c r="QC142" s="80"/>
      <c r="QD142" s="80"/>
      <c r="QE142" s="80"/>
      <c r="QF142" s="80"/>
      <c r="QG142" s="80"/>
      <c r="QH142" s="80"/>
      <c r="QI142" s="80"/>
      <c r="QJ142" s="80"/>
      <c r="QK142" s="80"/>
      <c r="QL142" s="80"/>
      <c r="QM142" s="80"/>
      <c r="QN142" s="80"/>
      <c r="QO142" s="80"/>
      <c r="QP142" s="80"/>
      <c r="QQ142" s="80"/>
      <c r="QR142" s="80"/>
      <c r="QS142" s="80"/>
      <c r="QT142" s="80"/>
      <c r="QU142" s="80"/>
      <c r="QV142" s="80"/>
      <c r="QW142" s="80"/>
      <c r="QX142" s="80"/>
      <c r="QY142" s="80"/>
      <c r="QZ142" s="80"/>
      <c r="RA142" s="80"/>
      <c r="RB142" s="80"/>
      <c r="RC142" s="80"/>
      <c r="RD142" s="80"/>
      <c r="RE142" s="80"/>
      <c r="RF142" s="80"/>
      <c r="RG142" s="80"/>
      <c r="RH142" s="80"/>
      <c r="RI142" s="80"/>
      <c r="RJ142" s="80"/>
      <c r="RK142" s="80"/>
      <c r="RL142" s="80"/>
      <c r="RM142" s="80"/>
      <c r="RN142" s="80"/>
      <c r="RO142" s="80"/>
      <c r="RP142" s="80"/>
      <c r="RQ142" s="80"/>
      <c r="RR142" s="80"/>
      <c r="RS142" s="80"/>
      <c r="RT142" s="80"/>
      <c r="RU142" s="80"/>
      <c r="RV142" s="80"/>
      <c r="RW142" s="80"/>
      <c r="RX142" s="80"/>
      <c r="RY142" s="80"/>
      <c r="RZ142" s="80"/>
      <c r="SA142" s="80"/>
      <c r="SB142" s="80"/>
      <c r="SC142" s="80"/>
      <c r="SD142" s="80"/>
      <c r="SE142" s="80"/>
      <c r="SF142" s="80"/>
      <c r="SG142" s="80"/>
      <c r="SH142" s="80"/>
      <c r="SI142" s="80"/>
      <c r="SJ142" s="80"/>
      <c r="SK142" s="80"/>
      <c r="SL142" s="80"/>
      <c r="SM142" s="80"/>
      <c r="SN142" s="80"/>
      <c r="SO142" s="80"/>
      <c r="SP142" s="80"/>
      <c r="SQ142" s="80"/>
      <c r="SR142" s="80"/>
      <c r="SS142" s="80"/>
      <c r="ST142" s="80"/>
      <c r="SU142" s="80"/>
      <c r="SV142" s="80"/>
      <c r="SW142" s="80"/>
      <c r="SX142" s="80"/>
      <c r="SY142" s="80"/>
      <c r="SZ142" s="80"/>
      <c r="TA142" s="80"/>
      <c r="TB142" s="80"/>
      <c r="TC142" s="80"/>
      <c r="TD142" s="80"/>
      <c r="TE142" s="80"/>
      <c r="TF142" s="80"/>
      <c r="TG142" s="80"/>
      <c r="TH142" s="80"/>
      <c r="TI142" s="80"/>
      <c r="TJ142" s="80"/>
      <c r="TK142" s="80"/>
      <c r="TL142" s="80"/>
      <c r="TM142" s="80"/>
      <c r="TN142" s="80"/>
      <c r="TO142" s="80"/>
      <c r="TP142" s="80"/>
      <c r="TQ142" s="80"/>
      <c r="TR142" s="80"/>
      <c r="TS142" s="80"/>
      <c r="TT142" s="80"/>
      <c r="TU142" s="80"/>
      <c r="TV142" s="80"/>
      <c r="TW142" s="80"/>
      <c r="TX142" s="80"/>
      <c r="TY142" s="80"/>
      <c r="TZ142" s="80"/>
      <c r="UA142" s="80"/>
      <c r="UB142" s="80"/>
      <c r="UC142" s="80"/>
      <c r="UD142" s="80"/>
      <c r="UE142" s="80"/>
      <c r="UF142" s="80"/>
      <c r="UG142" s="80"/>
      <c r="UH142" s="80"/>
      <c r="UI142" s="80"/>
      <c r="UJ142" s="80"/>
      <c r="UK142" s="80"/>
      <c r="UL142" s="80"/>
      <c r="UM142" s="80"/>
      <c r="UN142" s="80"/>
      <c r="UO142" s="80"/>
      <c r="UP142" s="80"/>
      <c r="UQ142" s="80"/>
      <c r="UR142" s="80"/>
      <c r="US142" s="80"/>
      <c r="UT142" s="80"/>
      <c r="UU142" s="80"/>
      <c r="UV142" s="80"/>
      <c r="UW142" s="80"/>
      <c r="UX142" s="80"/>
      <c r="UY142" s="80"/>
      <c r="UZ142" s="80"/>
      <c r="VA142" s="80"/>
      <c r="VB142" s="80"/>
      <c r="VC142" s="80"/>
      <c r="VD142" s="80"/>
      <c r="VE142" s="80"/>
      <c r="VF142" s="80"/>
      <c r="VG142" s="80"/>
      <c r="VH142" s="80"/>
      <c r="VI142" s="80"/>
      <c r="VJ142" s="80"/>
      <c r="VK142" s="80"/>
      <c r="VL142" s="80"/>
      <c r="VM142" s="80"/>
      <c r="VN142" s="80"/>
      <c r="VO142" s="80"/>
      <c r="VP142" s="80"/>
      <c r="VQ142" s="80"/>
      <c r="VR142" s="80"/>
      <c r="VS142" s="80"/>
      <c r="VT142" s="80"/>
      <c r="VU142" s="80"/>
      <c r="VV142" s="80"/>
      <c r="VW142" s="80"/>
      <c r="VX142" s="80"/>
      <c r="VY142" s="80"/>
      <c r="VZ142" s="80"/>
      <c r="WA142" s="80"/>
      <c r="WB142" s="80"/>
      <c r="WC142" s="80"/>
      <c r="WD142" s="80"/>
      <c r="WE142" s="80"/>
      <c r="WF142" s="80"/>
      <c r="WG142" s="80"/>
      <c r="WH142" s="80"/>
      <c r="WI142" s="80"/>
      <c r="WJ142" s="80"/>
      <c r="WK142" s="80"/>
      <c r="WL142" s="80"/>
      <c r="WM142" s="80"/>
      <c r="WN142" s="80"/>
      <c r="WO142" s="80"/>
      <c r="WP142" s="80"/>
      <c r="WQ142" s="80"/>
      <c r="WR142" s="80"/>
      <c r="WS142" s="80"/>
      <c r="WT142" s="80"/>
      <c r="WU142" s="80"/>
      <c r="WV142" s="80"/>
      <c r="WW142" s="80"/>
      <c r="WX142" s="80"/>
      <c r="WY142" s="80"/>
      <c r="WZ142" s="80"/>
      <c r="XA142" s="80"/>
      <c r="XB142" s="80"/>
      <c r="XC142" s="80"/>
      <c r="XD142" s="80"/>
      <c r="XE142" s="80"/>
      <c r="XF142" s="80"/>
      <c r="XG142" s="80"/>
      <c r="XH142" s="80"/>
      <c r="XI142" s="80"/>
      <c r="XJ142" s="80"/>
      <c r="XK142" s="80"/>
      <c r="XL142" s="80"/>
      <c r="XM142" s="80"/>
      <c r="XN142" s="80"/>
      <c r="XO142" s="80"/>
      <c r="XP142" s="80"/>
      <c r="XQ142" s="80"/>
      <c r="XR142" s="80"/>
      <c r="XS142" s="80"/>
      <c r="XT142" s="80"/>
      <c r="XU142" s="80"/>
      <c r="XV142" s="80"/>
      <c r="XW142" s="80"/>
      <c r="XX142" s="80"/>
      <c r="XY142" s="80"/>
      <c r="XZ142" s="80"/>
      <c r="YA142" s="80"/>
      <c r="YB142" s="80"/>
      <c r="YC142" s="80"/>
      <c r="YD142" s="80"/>
      <c r="YE142" s="80"/>
      <c r="YF142" s="80"/>
      <c r="YG142" s="80"/>
      <c r="YH142" s="80"/>
      <c r="YI142" s="80"/>
      <c r="YJ142" s="80"/>
      <c r="YK142" s="80"/>
      <c r="YL142" s="80"/>
      <c r="YM142" s="80"/>
      <c r="YN142" s="80"/>
      <c r="YO142" s="80"/>
      <c r="YP142" s="80"/>
      <c r="YQ142" s="80"/>
      <c r="YR142" s="80"/>
      <c r="YS142" s="80"/>
      <c r="YT142" s="80"/>
      <c r="YU142" s="80"/>
      <c r="YV142" s="80"/>
      <c r="YW142" s="80"/>
      <c r="YX142" s="80"/>
      <c r="YY142" s="80"/>
      <c r="YZ142" s="80"/>
      <c r="ZA142" s="80"/>
      <c r="ZB142" s="80"/>
      <c r="ZC142" s="80"/>
      <c r="ZD142" s="80"/>
      <c r="ZE142" s="80"/>
      <c r="ZF142" s="80"/>
      <c r="ZG142" s="80"/>
      <c r="ZH142" s="80"/>
      <c r="ZI142" s="80"/>
      <c r="ZJ142" s="80"/>
      <c r="ZK142" s="80"/>
      <c r="ZL142" s="80"/>
      <c r="ZM142" s="80"/>
      <c r="ZN142" s="80"/>
      <c r="ZO142" s="80"/>
      <c r="ZP142" s="80"/>
      <c r="ZQ142" s="80"/>
      <c r="ZR142" s="80"/>
      <c r="ZS142" s="80"/>
      <c r="ZT142" s="80"/>
      <c r="ZU142" s="80"/>
      <c r="ZV142" s="80"/>
      <c r="ZW142" s="80"/>
      <c r="ZX142" s="80"/>
      <c r="ZY142" s="80"/>
      <c r="ZZ142" s="80"/>
      <c r="AAA142" s="80"/>
      <c r="AAB142" s="80"/>
      <c r="AAC142" s="80"/>
      <c r="AAD142" s="80"/>
      <c r="AAE142" s="80"/>
      <c r="AAF142" s="80"/>
      <c r="AAG142" s="80"/>
      <c r="AAH142" s="80"/>
      <c r="AAI142" s="80"/>
      <c r="AAJ142" s="80"/>
      <c r="AAK142" s="80"/>
      <c r="AAL142" s="80"/>
      <c r="AAM142" s="80"/>
      <c r="AAN142" s="80"/>
      <c r="AAO142" s="80"/>
      <c r="AAP142" s="80"/>
      <c r="AAQ142" s="80"/>
      <c r="AAR142" s="80"/>
      <c r="AAS142" s="80"/>
      <c r="AAT142" s="80"/>
      <c r="AAU142" s="80"/>
      <c r="AAV142" s="80"/>
      <c r="AAW142" s="80"/>
      <c r="AAX142" s="80"/>
      <c r="AAY142" s="80"/>
      <c r="AAZ142" s="80"/>
      <c r="ABA142" s="80"/>
      <c r="ABB142" s="80"/>
      <c r="ABC142" s="80"/>
      <c r="ABD142" s="80"/>
      <c r="ABE142" s="80"/>
      <c r="ABF142" s="80"/>
      <c r="ABG142" s="80"/>
      <c r="ABH142" s="80"/>
      <c r="ABI142" s="80"/>
      <c r="ABJ142" s="80"/>
      <c r="ABK142" s="80"/>
      <c r="ABL142" s="80"/>
      <c r="ABM142" s="80"/>
      <c r="ABN142" s="80"/>
      <c r="ABO142" s="80"/>
      <c r="ABP142" s="80"/>
      <c r="ABQ142" s="80"/>
      <c r="ABR142" s="80"/>
      <c r="ABS142" s="80"/>
      <c r="ABT142" s="80"/>
      <c r="ABU142" s="80"/>
      <c r="ABV142" s="80"/>
      <c r="ABW142" s="80"/>
      <c r="ABX142" s="80"/>
      <c r="ABY142" s="80"/>
      <c r="ABZ142" s="80"/>
      <c r="ACA142" s="80"/>
      <c r="ACB142" s="80"/>
      <c r="ACC142" s="80"/>
      <c r="ACD142" s="80"/>
      <c r="ACE142" s="80"/>
      <c r="ACF142" s="80"/>
      <c r="ACG142" s="80"/>
      <c r="ACH142" s="80"/>
      <c r="ACI142" s="80"/>
      <c r="ACJ142" s="80"/>
      <c r="ACK142" s="80"/>
      <c r="ACL142" s="80"/>
      <c r="ACM142" s="80"/>
      <c r="ACN142" s="80"/>
      <c r="ACO142" s="80"/>
      <c r="ACP142" s="80"/>
      <c r="ACQ142" s="80"/>
      <c r="ACR142" s="80"/>
      <c r="ACS142" s="80"/>
      <c r="ACT142" s="80"/>
      <c r="ACU142" s="80"/>
      <c r="ACV142" s="80"/>
      <c r="ACW142" s="80"/>
      <c r="ACX142" s="80"/>
      <c r="ACY142" s="80"/>
      <c r="ACZ142" s="80"/>
      <c r="ADA142" s="80"/>
      <c r="ADB142" s="80"/>
      <c r="ADC142" s="80"/>
      <c r="ADD142" s="80"/>
      <c r="ADE142" s="80"/>
      <c r="ADF142" s="80"/>
      <c r="ADG142" s="80"/>
      <c r="ADH142" s="80"/>
      <c r="ADI142" s="80"/>
      <c r="ADJ142" s="80"/>
      <c r="ADK142" s="80"/>
      <c r="ADL142" s="80"/>
      <c r="ADM142" s="80"/>
      <c r="ADN142" s="80"/>
      <c r="ADO142" s="80"/>
      <c r="ADP142" s="80"/>
      <c r="ADQ142" s="80"/>
      <c r="ADR142" s="80"/>
      <c r="ADS142" s="80"/>
      <c r="ADT142" s="80"/>
      <c r="ADU142" s="80"/>
      <c r="ADV142" s="80"/>
      <c r="ADW142" s="80"/>
      <c r="ADX142" s="80"/>
      <c r="ADY142" s="80"/>
      <c r="ADZ142" s="80"/>
      <c r="AEA142" s="80"/>
      <c r="AEB142" s="80"/>
      <c r="AEC142" s="80"/>
      <c r="AED142" s="80"/>
      <c r="AEE142" s="80"/>
      <c r="AEF142" s="80"/>
      <c r="AEG142" s="80"/>
      <c r="AEH142" s="80"/>
      <c r="AEI142" s="80"/>
      <c r="AEJ142" s="80"/>
      <c r="AEK142" s="80"/>
      <c r="AEL142" s="80"/>
      <c r="AEM142" s="80"/>
      <c r="AEN142" s="80"/>
      <c r="AEO142" s="80"/>
      <c r="AEP142" s="80"/>
      <c r="AEQ142" s="80"/>
      <c r="AER142" s="80"/>
      <c r="AES142" s="80"/>
      <c r="AET142" s="80"/>
      <c r="AEU142" s="80"/>
      <c r="AEV142" s="80"/>
      <c r="AEW142" s="80"/>
      <c r="AEX142" s="80"/>
      <c r="AEY142" s="80"/>
      <c r="AEZ142" s="80"/>
      <c r="AFA142" s="80"/>
      <c r="AFB142" s="80"/>
      <c r="AFC142" s="80"/>
      <c r="AFD142" s="80"/>
      <c r="AFE142" s="80"/>
      <c r="AFF142" s="80"/>
      <c r="AFG142" s="80"/>
      <c r="AFH142" s="80"/>
      <c r="AFI142" s="80"/>
      <c r="AFJ142" s="80"/>
      <c r="AFK142" s="80"/>
      <c r="AFL142" s="80"/>
      <c r="AFM142" s="80"/>
      <c r="AFN142" s="80"/>
      <c r="AFO142" s="80"/>
      <c r="AFP142" s="80"/>
      <c r="AFQ142" s="80"/>
      <c r="AFR142" s="80"/>
      <c r="AFS142" s="80"/>
      <c r="AFT142" s="80"/>
      <c r="AFU142" s="80"/>
      <c r="AFV142" s="80"/>
      <c r="AFW142" s="80"/>
      <c r="AFX142" s="80"/>
      <c r="AFY142" s="80"/>
      <c r="AFZ142" s="80"/>
      <c r="AGA142" s="80"/>
      <c r="AGB142" s="80"/>
      <c r="AGC142" s="80"/>
      <c r="AGD142" s="80"/>
      <c r="AGE142" s="80"/>
      <c r="AGF142" s="80"/>
      <c r="AGG142" s="80"/>
      <c r="AGH142" s="80"/>
      <c r="AGI142" s="80"/>
      <c r="AGJ142" s="80"/>
      <c r="AGK142" s="80"/>
      <c r="AGL142" s="80"/>
      <c r="AGM142" s="80"/>
      <c r="AGN142" s="80"/>
      <c r="AGO142" s="80"/>
      <c r="AGP142" s="80"/>
      <c r="AGQ142" s="80"/>
      <c r="AGR142" s="80"/>
      <c r="AGS142" s="80"/>
      <c r="AGT142" s="80"/>
      <c r="AGU142" s="80"/>
      <c r="AGV142" s="80"/>
      <c r="AGW142" s="80"/>
      <c r="AGX142" s="80"/>
      <c r="AGY142" s="80"/>
      <c r="AGZ142" s="80"/>
      <c r="AHA142" s="80"/>
      <c r="AHB142" s="80"/>
      <c r="AHC142" s="80"/>
      <c r="AHD142" s="80"/>
      <c r="AHE142" s="80"/>
      <c r="AHF142" s="80"/>
      <c r="AHG142" s="80"/>
      <c r="AHH142" s="80"/>
      <c r="AHI142" s="80"/>
      <c r="AHJ142" s="80"/>
      <c r="AHK142" s="80"/>
      <c r="AHL142" s="80"/>
      <c r="AHM142" s="80"/>
      <c r="AHN142" s="80"/>
      <c r="AHO142" s="80"/>
      <c r="AHP142" s="80"/>
      <c r="AHQ142" s="80"/>
      <c r="AHR142" s="80"/>
      <c r="AHS142" s="80"/>
      <c r="AHT142" s="80"/>
      <c r="AHU142" s="80"/>
      <c r="AHV142" s="80"/>
      <c r="AHW142" s="80"/>
      <c r="AHX142" s="80"/>
      <c r="AHY142" s="80"/>
      <c r="AHZ142" s="80"/>
      <c r="AIA142" s="80"/>
      <c r="AIB142" s="80"/>
      <c r="AIC142" s="80"/>
      <c r="AID142" s="80"/>
      <c r="AIE142" s="80"/>
      <c r="AIF142" s="80"/>
      <c r="AIG142" s="80"/>
      <c r="AIH142" s="80"/>
      <c r="AII142" s="80"/>
      <c r="AIJ142" s="80"/>
      <c r="AIK142" s="80"/>
      <c r="AIL142" s="80"/>
      <c r="AIM142" s="80"/>
      <c r="AIN142" s="80"/>
      <c r="AIO142" s="80"/>
      <c r="AIP142" s="80"/>
      <c r="AIQ142" s="80"/>
      <c r="AIR142" s="80"/>
      <c r="AIS142" s="80"/>
      <c r="AIT142" s="80"/>
      <c r="AIU142" s="80"/>
      <c r="AIV142" s="80"/>
      <c r="AIW142" s="80"/>
      <c r="AIX142" s="80"/>
      <c r="AIY142" s="80"/>
      <c r="AIZ142" s="80"/>
      <c r="AJA142" s="80"/>
      <c r="AJB142" s="80"/>
      <c r="AJC142" s="80"/>
      <c r="AJD142" s="80"/>
      <c r="AJE142" s="80"/>
      <c r="AJF142" s="80"/>
      <c r="AJG142" s="80"/>
      <c r="AJH142" s="80"/>
      <c r="AJI142" s="80"/>
      <c r="AJJ142" s="80"/>
      <c r="AJK142" s="80"/>
      <c r="AJL142" s="80"/>
      <c r="AJM142" s="80"/>
      <c r="AJN142" s="80"/>
      <c r="AJO142" s="80"/>
      <c r="AJP142" s="80"/>
      <c r="AJQ142" s="80"/>
      <c r="AJR142" s="80"/>
      <c r="AJS142" s="80"/>
      <c r="AJT142" s="80"/>
      <c r="AJU142" s="80"/>
      <c r="AJV142" s="80"/>
      <c r="AJW142" s="80"/>
      <c r="AJX142" s="80"/>
      <c r="AJY142" s="80"/>
      <c r="AJZ142" s="80"/>
      <c r="AKA142" s="80"/>
      <c r="AKB142" s="80"/>
      <c r="AKC142" s="80"/>
      <c r="AKD142" s="80"/>
      <c r="AKE142" s="80"/>
      <c r="AKF142" s="80"/>
      <c r="AKG142" s="80"/>
      <c r="AKH142" s="80"/>
      <c r="AKI142" s="80"/>
      <c r="AKJ142" s="80"/>
      <c r="AKK142" s="80"/>
      <c r="AKL142" s="80"/>
      <c r="AKM142" s="80"/>
      <c r="AKN142" s="80"/>
      <c r="AKO142" s="80"/>
      <c r="AKP142" s="80"/>
      <c r="AKQ142" s="80"/>
      <c r="AKR142" s="80"/>
      <c r="AKS142" s="80"/>
      <c r="AKT142" s="80"/>
      <c r="AKU142" s="80"/>
      <c r="AKV142" s="80"/>
      <c r="AKW142" s="80"/>
      <c r="AKX142" s="80"/>
      <c r="AKY142" s="80"/>
      <c r="AKZ142" s="80"/>
      <c r="ALA142" s="80"/>
      <c r="ALB142" s="80"/>
      <c r="ALC142" s="80"/>
      <c r="ALD142" s="80"/>
      <c r="ALE142" s="80"/>
      <c r="ALF142" s="80"/>
      <c r="ALG142" s="80"/>
      <c r="ALH142" s="80"/>
      <c r="ALI142" s="80"/>
      <c r="ALJ142" s="80"/>
      <c r="ALK142" s="80"/>
      <c r="ALL142" s="80"/>
      <c r="ALM142" s="80"/>
      <c r="ALN142" s="80"/>
      <c r="ALO142" s="80"/>
      <c r="ALP142" s="80"/>
      <c r="ALQ142" s="80"/>
      <c r="ALR142" s="80"/>
      <c r="ALS142" s="80"/>
      <c r="ALT142" s="80"/>
      <c r="ALU142" s="80"/>
      <c r="ALV142" s="80"/>
      <c r="ALW142" s="80"/>
      <c r="ALX142" s="80"/>
      <c r="ALY142" s="80"/>
      <c r="ALZ142" s="80"/>
      <c r="AMA142" s="80"/>
      <c r="AMB142" s="80"/>
      <c r="AMC142" s="80"/>
      <c r="AMD142" s="80"/>
      <c r="AME142" s="80"/>
      <c r="AMF142" s="80"/>
      <c r="AMG142" s="80"/>
      <c r="AMH142" s="80"/>
      <c r="AMI142" s="80"/>
      <c r="AMJ142" s="80"/>
      <c r="AMK142" s="80"/>
      <c r="AML142" s="80"/>
      <c r="AMM142" s="80"/>
      <c r="AMN142" s="80"/>
      <c r="AMO142" s="80"/>
      <c r="AMP142" s="80"/>
      <c r="AMQ142" s="80"/>
      <c r="AMR142" s="80"/>
      <c r="AMS142" s="80"/>
      <c r="AMT142" s="80"/>
      <c r="AMU142" s="80"/>
      <c r="AMV142" s="80"/>
      <c r="AMW142" s="80"/>
      <c r="AMX142" s="80"/>
      <c r="AMY142" s="80"/>
      <c r="AMZ142" s="80"/>
      <c r="ANA142" s="80"/>
      <c r="ANB142" s="80"/>
      <c r="ANC142" s="80"/>
      <c r="AND142" s="80"/>
      <c r="ANE142" s="80"/>
      <c r="ANF142" s="80"/>
      <c r="ANG142" s="80"/>
      <c r="ANH142" s="80"/>
      <c r="ANI142" s="80"/>
      <c r="ANJ142" s="80"/>
      <c r="ANK142" s="80"/>
      <c r="ANL142" s="80"/>
      <c r="ANM142" s="80"/>
      <c r="ANN142" s="80"/>
      <c r="ANO142" s="80"/>
      <c r="ANP142" s="80"/>
      <c r="ANQ142" s="80"/>
      <c r="ANR142" s="80"/>
      <c r="ANS142" s="80"/>
      <c r="ANT142" s="80"/>
      <c r="ANU142" s="80"/>
      <c r="ANV142" s="80"/>
      <c r="ANW142" s="80"/>
      <c r="ANX142" s="80"/>
      <c r="ANY142" s="80"/>
      <c r="ANZ142" s="80"/>
      <c r="AOA142" s="80"/>
      <c r="AOB142" s="80"/>
      <c r="AOC142" s="80"/>
      <c r="AOD142" s="80"/>
      <c r="AOE142" s="80"/>
      <c r="AOF142" s="80"/>
      <c r="AOG142" s="80"/>
      <c r="AOH142" s="80"/>
      <c r="AOI142" s="80"/>
      <c r="AOJ142" s="80"/>
      <c r="AOK142" s="80"/>
      <c r="AOL142" s="80"/>
      <c r="AOM142" s="80"/>
      <c r="AON142" s="80"/>
      <c r="AOO142" s="80"/>
      <c r="AOP142" s="80"/>
      <c r="AOQ142" s="80"/>
      <c r="AOR142" s="80"/>
      <c r="AOS142" s="80"/>
      <c r="AOT142" s="80"/>
      <c r="AOU142" s="80"/>
      <c r="AOV142" s="80"/>
      <c r="AOW142" s="80"/>
      <c r="AOX142" s="80"/>
      <c r="AOY142" s="80"/>
      <c r="AOZ142" s="80"/>
      <c r="APA142" s="80"/>
      <c r="APB142" s="80"/>
      <c r="APC142" s="80"/>
      <c r="APD142" s="80"/>
      <c r="APE142" s="80"/>
      <c r="APF142" s="80"/>
      <c r="APG142" s="80"/>
      <c r="APH142" s="80"/>
      <c r="API142" s="80"/>
      <c r="APJ142" s="80"/>
      <c r="APK142" s="80"/>
      <c r="APL142" s="80"/>
      <c r="APM142" s="80"/>
      <c r="APN142" s="80"/>
      <c r="APO142" s="80"/>
      <c r="APP142" s="80"/>
      <c r="APQ142" s="80"/>
      <c r="APR142" s="80"/>
      <c r="APS142" s="80"/>
      <c r="APT142" s="80"/>
      <c r="APU142" s="80"/>
      <c r="APV142" s="80"/>
      <c r="APW142" s="80"/>
      <c r="APX142" s="80"/>
      <c r="APY142" s="80"/>
      <c r="APZ142" s="80"/>
      <c r="AQA142" s="80"/>
      <c r="AQB142" s="80"/>
      <c r="AQC142" s="80"/>
      <c r="AQD142" s="80"/>
      <c r="AQE142" s="80"/>
      <c r="AQF142" s="80"/>
      <c r="AQG142" s="80"/>
      <c r="AQH142" s="80"/>
      <c r="AQI142" s="80"/>
      <c r="AQJ142" s="80"/>
      <c r="AQK142" s="80"/>
      <c r="AQL142" s="80"/>
      <c r="AQM142" s="80"/>
      <c r="AQN142" s="80"/>
      <c r="AQO142" s="80"/>
      <c r="AQP142" s="80"/>
      <c r="AQQ142" s="80"/>
      <c r="AQR142" s="80"/>
      <c r="AQS142" s="80"/>
      <c r="AQT142" s="80"/>
      <c r="AQU142" s="80"/>
      <c r="AQV142" s="80"/>
      <c r="AQW142" s="80"/>
      <c r="AQX142" s="80"/>
      <c r="AQY142" s="80"/>
      <c r="AQZ142" s="80"/>
      <c r="ARA142" s="80"/>
      <c r="ARB142" s="80"/>
      <c r="ARC142" s="80"/>
      <c r="ARD142" s="80"/>
      <c r="ARE142" s="80"/>
      <c r="ARF142" s="80"/>
      <c r="ARG142" s="80"/>
      <c r="ARH142" s="80"/>
      <c r="ARI142" s="80"/>
      <c r="ARJ142" s="80"/>
      <c r="ARK142" s="80"/>
      <c r="ARL142" s="80"/>
      <c r="ARM142" s="80"/>
      <c r="ARN142" s="80"/>
      <c r="ARO142" s="80"/>
      <c r="ARP142" s="80"/>
      <c r="ARQ142" s="80"/>
      <c r="ARR142" s="80"/>
      <c r="ARS142" s="80"/>
      <c r="ART142" s="80"/>
      <c r="ARU142" s="80"/>
      <c r="ARV142" s="80"/>
      <c r="ARW142" s="80"/>
      <c r="ARX142" s="80"/>
      <c r="ARY142" s="80"/>
      <c r="ARZ142" s="80"/>
      <c r="ASA142" s="80"/>
      <c r="ASB142" s="80"/>
      <c r="ASC142" s="80"/>
      <c r="ASD142" s="80"/>
      <c r="ASE142" s="80"/>
      <c r="ASF142" s="80"/>
      <c r="ASG142" s="80"/>
      <c r="ASH142" s="80"/>
      <c r="ASI142" s="80"/>
      <c r="ASJ142" s="80"/>
      <c r="ASK142" s="80"/>
      <c r="ASL142" s="80"/>
      <c r="ASM142" s="80"/>
      <c r="ASN142" s="80"/>
      <c r="ASO142" s="80"/>
      <c r="ASP142" s="80"/>
      <c r="ASQ142" s="80"/>
      <c r="ASR142" s="80"/>
      <c r="ASS142" s="80"/>
      <c r="AST142" s="80"/>
      <c r="ASU142" s="80"/>
      <c r="ASV142" s="80"/>
      <c r="ASW142" s="80"/>
      <c r="ASX142" s="80"/>
      <c r="ASY142" s="80"/>
      <c r="ASZ142" s="80"/>
      <c r="ATA142" s="80"/>
      <c r="ATB142" s="80"/>
      <c r="ATC142" s="80"/>
      <c r="ATD142" s="80"/>
      <c r="ATE142" s="80"/>
      <c r="ATF142" s="80"/>
      <c r="ATG142" s="80"/>
      <c r="ATH142" s="80"/>
      <c r="ATI142" s="80"/>
      <c r="ATJ142" s="80"/>
      <c r="ATK142" s="80"/>
      <c r="ATL142" s="80"/>
      <c r="ATM142" s="80"/>
      <c r="ATN142" s="80"/>
      <c r="ATO142" s="80"/>
      <c r="ATP142" s="80"/>
      <c r="ATQ142" s="80"/>
      <c r="ATR142" s="80"/>
      <c r="ATS142" s="80"/>
      <c r="ATT142" s="80"/>
      <c r="ATU142" s="80"/>
      <c r="ATV142" s="80"/>
      <c r="ATW142" s="80"/>
      <c r="ATX142" s="80"/>
      <c r="ATY142" s="80"/>
      <c r="ATZ142" s="80"/>
      <c r="AUA142" s="80"/>
      <c r="AUB142" s="80"/>
      <c r="AUC142" s="80"/>
      <c r="AUD142" s="80"/>
      <c r="AUE142" s="80"/>
      <c r="AUF142" s="80"/>
      <c r="AUG142" s="80"/>
      <c r="AUH142" s="80"/>
      <c r="AUI142" s="80"/>
      <c r="AUJ142" s="80"/>
      <c r="AUK142" s="80"/>
      <c r="AUL142" s="80"/>
      <c r="AUM142" s="80"/>
      <c r="AUN142" s="80"/>
      <c r="AUO142" s="80"/>
      <c r="AUP142" s="80"/>
      <c r="AUQ142" s="80"/>
      <c r="AUR142" s="80"/>
      <c r="AUS142" s="80"/>
      <c r="AUT142" s="80"/>
      <c r="AUU142" s="80"/>
      <c r="AUV142" s="80"/>
      <c r="AUW142" s="80"/>
      <c r="AUX142" s="80"/>
      <c r="AUY142" s="80"/>
      <c r="AUZ142" s="80"/>
      <c r="AVA142" s="80"/>
      <c r="AVB142" s="80"/>
      <c r="AVC142" s="80"/>
      <c r="AVD142" s="80"/>
      <c r="AVE142" s="80"/>
      <c r="AVF142" s="80"/>
      <c r="AVG142" s="80"/>
      <c r="AVH142" s="80"/>
      <c r="AVI142" s="80"/>
      <c r="AVJ142" s="80"/>
      <c r="AVK142" s="80"/>
      <c r="AVL142" s="80"/>
      <c r="AVM142" s="80"/>
      <c r="AVN142" s="80"/>
      <c r="AVO142" s="80"/>
      <c r="AVP142" s="80"/>
      <c r="AVQ142" s="80"/>
      <c r="AVR142" s="80"/>
      <c r="AVS142" s="80"/>
      <c r="AVT142" s="80"/>
      <c r="AVU142" s="80"/>
      <c r="AVV142" s="80"/>
      <c r="AVW142" s="80"/>
      <c r="AVX142" s="80"/>
      <c r="AVY142" s="80"/>
      <c r="AVZ142" s="80"/>
      <c r="AWA142" s="80"/>
      <c r="AWB142" s="80"/>
      <c r="AWC142" s="80"/>
      <c r="AWD142" s="80"/>
      <c r="AWE142" s="80"/>
      <c r="AWF142" s="80"/>
      <c r="AWG142" s="80"/>
      <c r="AWH142" s="80"/>
      <c r="AWI142" s="80"/>
      <c r="AWJ142" s="80"/>
      <c r="AWK142" s="80"/>
      <c r="AWL142" s="80"/>
      <c r="AWM142" s="80"/>
      <c r="AWN142" s="80"/>
      <c r="AWO142" s="80"/>
      <c r="AWP142" s="80"/>
      <c r="AWQ142" s="80"/>
      <c r="AWR142" s="80"/>
      <c r="AWS142" s="80"/>
      <c r="AWT142" s="80"/>
      <c r="AWU142" s="80"/>
      <c r="AWV142" s="80"/>
      <c r="AWW142" s="80"/>
      <c r="AWX142" s="80"/>
      <c r="AWY142" s="80"/>
      <c r="AWZ142" s="80"/>
      <c r="AXA142" s="80"/>
      <c r="AXB142" s="80"/>
      <c r="AXC142" s="80"/>
      <c r="AXD142" s="80"/>
      <c r="AXE142" s="80"/>
      <c r="AXF142" s="80"/>
      <c r="AXG142" s="80"/>
      <c r="AXH142" s="80"/>
      <c r="AXI142" s="80"/>
      <c r="AXJ142" s="80"/>
      <c r="AXK142" s="80"/>
      <c r="AXL142" s="80"/>
      <c r="AXM142" s="80"/>
      <c r="AXN142" s="80"/>
      <c r="AXO142" s="80"/>
      <c r="AXP142" s="80"/>
      <c r="AXQ142" s="80"/>
      <c r="AXR142" s="80"/>
      <c r="AXS142" s="80"/>
      <c r="AXT142" s="80"/>
      <c r="AXU142" s="80"/>
      <c r="AXV142" s="80"/>
      <c r="AXW142" s="80"/>
      <c r="AXX142" s="80"/>
      <c r="AXY142" s="80"/>
      <c r="AXZ142" s="80"/>
      <c r="AYA142" s="80"/>
      <c r="AYB142" s="80"/>
      <c r="AYC142" s="80"/>
      <c r="AYD142" s="80"/>
      <c r="AYE142" s="80"/>
      <c r="AYF142" s="80"/>
      <c r="AYG142" s="80"/>
      <c r="AYH142" s="80"/>
      <c r="AYI142" s="80"/>
      <c r="AYJ142" s="80"/>
      <c r="AYK142" s="80"/>
      <c r="AYL142" s="80"/>
      <c r="AYM142" s="80"/>
      <c r="AYN142" s="80"/>
      <c r="AYO142" s="80"/>
      <c r="AYP142" s="80"/>
      <c r="AYQ142" s="80"/>
      <c r="AYR142" s="80"/>
      <c r="AYS142" s="80"/>
      <c r="AYT142" s="80"/>
      <c r="AYU142" s="80"/>
      <c r="AYV142" s="80"/>
      <c r="AYW142" s="80"/>
      <c r="AYX142" s="80"/>
      <c r="AYY142" s="80"/>
      <c r="AYZ142" s="80"/>
      <c r="AZA142" s="80"/>
      <c r="AZB142" s="80"/>
      <c r="AZC142" s="80"/>
      <c r="AZD142" s="80"/>
      <c r="AZE142" s="80"/>
      <c r="AZF142" s="80"/>
      <c r="AZG142" s="80"/>
      <c r="AZH142" s="80"/>
      <c r="AZI142" s="80"/>
      <c r="AZJ142" s="80"/>
      <c r="AZK142" s="80"/>
      <c r="AZL142" s="80"/>
      <c r="AZM142" s="80"/>
      <c r="AZN142" s="80"/>
      <c r="AZO142" s="80"/>
      <c r="AZP142" s="80"/>
      <c r="AZQ142" s="80"/>
      <c r="AZR142" s="80"/>
      <c r="AZS142" s="80"/>
      <c r="AZT142" s="80"/>
      <c r="AZU142" s="80"/>
      <c r="AZV142" s="80"/>
      <c r="AZW142" s="80"/>
      <c r="AZX142" s="80"/>
      <c r="AZY142" s="80"/>
      <c r="AZZ142" s="80"/>
      <c r="BAA142" s="80"/>
      <c r="BAB142" s="80"/>
      <c r="BAC142" s="80"/>
      <c r="BAD142" s="80"/>
      <c r="BAE142" s="80"/>
      <c r="BAF142" s="80"/>
      <c r="BAG142" s="80"/>
      <c r="BAH142" s="80"/>
      <c r="BAI142" s="80"/>
      <c r="BAJ142" s="80"/>
      <c r="BAK142" s="80"/>
      <c r="BAL142" s="80"/>
      <c r="BAM142" s="80"/>
      <c r="BAN142" s="80"/>
      <c r="BAO142" s="80"/>
      <c r="BAP142" s="80"/>
      <c r="BAQ142" s="80"/>
      <c r="BAR142" s="80"/>
      <c r="BAS142" s="80"/>
      <c r="BAT142" s="80"/>
      <c r="BAU142" s="80"/>
      <c r="BAV142" s="80"/>
      <c r="BAW142" s="80"/>
      <c r="BAX142" s="80"/>
      <c r="BAY142" s="80"/>
      <c r="BAZ142" s="80"/>
      <c r="BBA142" s="80"/>
      <c r="BBB142" s="80"/>
      <c r="BBC142" s="80"/>
      <c r="BBD142" s="80"/>
      <c r="BBE142" s="80"/>
      <c r="BBF142" s="80"/>
      <c r="BBG142" s="80"/>
      <c r="BBH142" s="80"/>
      <c r="BBI142" s="80"/>
      <c r="BBJ142" s="80"/>
      <c r="BBK142" s="80"/>
      <c r="BBL142" s="80"/>
      <c r="BBM142" s="80"/>
      <c r="BBN142" s="80"/>
      <c r="BBO142" s="80"/>
      <c r="BBP142" s="80"/>
      <c r="BBQ142" s="80"/>
      <c r="BBR142" s="80"/>
      <c r="BBS142" s="80"/>
      <c r="BBT142" s="80"/>
      <c r="BBU142" s="80"/>
      <c r="BBV142" s="80"/>
      <c r="BBW142" s="80"/>
      <c r="BBX142" s="80"/>
      <c r="BBY142" s="80"/>
      <c r="BBZ142" s="80"/>
      <c r="BCA142" s="80"/>
      <c r="BCB142" s="80"/>
      <c r="BCC142" s="80"/>
      <c r="BCD142" s="80"/>
      <c r="BCE142" s="80"/>
      <c r="BCF142" s="80"/>
      <c r="BCG142" s="80"/>
      <c r="BCH142" s="80"/>
      <c r="BCI142" s="80"/>
      <c r="BCJ142" s="80"/>
      <c r="BCK142" s="80"/>
      <c r="BCL142" s="80"/>
      <c r="BCM142" s="80"/>
      <c r="BCN142" s="80"/>
      <c r="BCO142" s="80"/>
      <c r="BCP142" s="80"/>
      <c r="BCQ142" s="80"/>
      <c r="BCR142" s="80"/>
      <c r="BCS142" s="80"/>
      <c r="BCT142" s="80"/>
      <c r="BCU142" s="80"/>
      <c r="BCV142" s="80"/>
      <c r="BCW142" s="80"/>
      <c r="BCX142" s="80"/>
      <c r="BCY142" s="80"/>
      <c r="BCZ142" s="80"/>
      <c r="BDA142" s="80"/>
      <c r="BDB142" s="80"/>
      <c r="BDC142" s="80"/>
      <c r="BDD142" s="80"/>
      <c r="BDE142" s="80"/>
      <c r="BDF142" s="80"/>
      <c r="BDG142" s="80"/>
      <c r="BDH142" s="80"/>
      <c r="BDI142" s="80"/>
      <c r="BDJ142" s="80"/>
      <c r="BDK142" s="80"/>
      <c r="BDL142" s="80"/>
      <c r="BDM142" s="80"/>
      <c r="BDN142" s="80"/>
      <c r="BDO142" s="80"/>
      <c r="BDP142" s="80"/>
      <c r="BDQ142" s="80"/>
      <c r="BDR142" s="80"/>
      <c r="BDS142" s="80"/>
      <c r="BDT142" s="80"/>
      <c r="BDU142" s="80"/>
      <c r="BDV142" s="80"/>
      <c r="BDW142" s="80"/>
      <c r="BDX142" s="80"/>
      <c r="BDY142" s="80"/>
      <c r="BDZ142" s="80"/>
      <c r="BEA142" s="80"/>
      <c r="BEB142" s="80"/>
      <c r="BEC142" s="80"/>
      <c r="BED142" s="80"/>
      <c r="BEE142" s="80"/>
      <c r="BEF142" s="80"/>
      <c r="BEG142" s="80"/>
      <c r="BEH142" s="80"/>
      <c r="BEI142" s="80"/>
      <c r="BEJ142" s="80"/>
      <c r="BEK142" s="80"/>
      <c r="BEL142" s="80"/>
      <c r="BEM142" s="80"/>
      <c r="BEN142" s="80"/>
      <c r="BEO142" s="80"/>
      <c r="BEP142" s="80"/>
      <c r="BEQ142" s="80"/>
      <c r="BER142" s="80"/>
      <c r="BES142" s="80"/>
      <c r="BET142" s="80"/>
      <c r="BEU142" s="80"/>
      <c r="BEV142" s="80"/>
      <c r="BEW142" s="80"/>
      <c r="BEX142" s="80"/>
      <c r="BEY142" s="80"/>
      <c r="BEZ142" s="80"/>
      <c r="BFA142" s="80"/>
      <c r="BFB142" s="80"/>
      <c r="BFC142" s="80"/>
      <c r="BFD142" s="80"/>
      <c r="BFE142" s="80"/>
      <c r="BFF142" s="80"/>
      <c r="BFG142" s="80"/>
      <c r="BFH142" s="80"/>
      <c r="BFI142" s="80"/>
      <c r="BFJ142" s="80"/>
      <c r="BFK142" s="80"/>
      <c r="BFL142" s="80"/>
      <c r="BFM142" s="80"/>
      <c r="BFN142" s="80"/>
      <c r="BFO142" s="80"/>
      <c r="BFP142" s="80"/>
      <c r="BFQ142" s="80"/>
      <c r="BFR142" s="80"/>
      <c r="BFS142" s="80"/>
      <c r="BFT142" s="80"/>
      <c r="BFU142" s="80"/>
      <c r="BFV142" s="80"/>
      <c r="BFW142" s="80"/>
      <c r="BFX142" s="80"/>
      <c r="BFY142" s="80"/>
      <c r="BFZ142" s="80"/>
      <c r="BGA142" s="80"/>
      <c r="BGB142" s="80"/>
      <c r="BGC142" s="80"/>
      <c r="BGD142" s="80"/>
      <c r="BGE142" s="80"/>
      <c r="BGF142" s="80"/>
      <c r="BGG142" s="80"/>
      <c r="BGH142" s="80"/>
      <c r="BGI142" s="80"/>
      <c r="BGJ142" s="80"/>
      <c r="BGK142" s="80"/>
      <c r="BGL142" s="80"/>
      <c r="BGM142" s="80"/>
      <c r="BGN142" s="80"/>
      <c r="BGO142" s="80"/>
      <c r="BGP142" s="80"/>
      <c r="BGQ142" s="80"/>
      <c r="BGR142" s="80"/>
      <c r="BGS142" s="80"/>
      <c r="BGT142" s="80"/>
      <c r="BGU142" s="80"/>
      <c r="BGV142" s="80"/>
      <c r="BGW142" s="80"/>
      <c r="BGX142" s="80"/>
      <c r="BGY142" s="80"/>
      <c r="BGZ142" s="80"/>
      <c r="BHA142" s="80"/>
      <c r="BHB142" s="80"/>
      <c r="BHC142" s="80"/>
      <c r="BHD142" s="80"/>
      <c r="BHE142" s="80"/>
      <c r="BHF142" s="80"/>
      <c r="BHG142" s="80"/>
      <c r="BHH142" s="80"/>
      <c r="BHI142" s="80"/>
      <c r="BHJ142" s="80"/>
      <c r="BHK142" s="80"/>
      <c r="BHL142" s="80"/>
      <c r="BHM142" s="80"/>
      <c r="BHN142" s="80"/>
      <c r="BHO142" s="80"/>
      <c r="BHP142" s="80"/>
      <c r="BHQ142" s="80"/>
      <c r="BHR142" s="80"/>
      <c r="BHS142" s="80"/>
      <c r="BHT142" s="80"/>
      <c r="BHU142" s="80"/>
      <c r="BHV142" s="80"/>
      <c r="BHW142" s="80"/>
      <c r="BHX142" s="80"/>
      <c r="BHY142" s="80"/>
      <c r="BHZ142" s="80"/>
      <c r="BIA142" s="80"/>
      <c r="BIB142" s="80"/>
      <c r="BIC142" s="80"/>
      <c r="BID142" s="80"/>
      <c r="BIE142" s="80"/>
      <c r="BIF142" s="80"/>
      <c r="BIG142" s="80"/>
      <c r="BIH142" s="80"/>
      <c r="BII142" s="80"/>
      <c r="BIJ142" s="80"/>
      <c r="BIK142" s="80"/>
      <c r="BIL142" s="80"/>
      <c r="BIM142" s="80"/>
      <c r="BIN142" s="80"/>
      <c r="BIO142" s="80"/>
      <c r="BIP142" s="80"/>
      <c r="BIQ142" s="80"/>
      <c r="BIR142" s="80"/>
      <c r="BIS142" s="80"/>
      <c r="BIT142" s="80"/>
      <c r="BIU142" s="80"/>
      <c r="BIV142" s="80"/>
      <c r="BIW142" s="80"/>
      <c r="BIX142" s="80"/>
      <c r="BIY142" s="80"/>
      <c r="BIZ142" s="80"/>
      <c r="BJA142" s="80"/>
      <c r="BJB142" s="80"/>
      <c r="BJC142" s="80"/>
      <c r="BJD142" s="80"/>
      <c r="BJE142" s="80"/>
      <c r="BJF142" s="80"/>
      <c r="BJG142" s="80"/>
      <c r="BJH142" s="80"/>
      <c r="BJI142" s="80"/>
      <c r="BJJ142" s="80"/>
      <c r="BJK142" s="80"/>
      <c r="BJL142" s="80"/>
      <c r="BJM142" s="80"/>
      <c r="BJN142" s="80"/>
      <c r="BJO142" s="80"/>
      <c r="BJP142" s="80"/>
      <c r="BJQ142" s="80"/>
      <c r="BJR142" s="80"/>
      <c r="BJS142" s="80"/>
      <c r="BJT142" s="80"/>
      <c r="BJU142" s="80"/>
      <c r="BJV142" s="80"/>
      <c r="BJW142" s="80"/>
      <c r="BJX142" s="80"/>
      <c r="BJY142" s="80"/>
      <c r="BJZ142" s="80"/>
      <c r="BKA142" s="80"/>
      <c r="BKB142" s="80"/>
      <c r="BKC142" s="80"/>
      <c r="BKD142" s="80"/>
      <c r="BKE142" s="80"/>
      <c r="BKF142" s="80"/>
      <c r="BKG142" s="80"/>
      <c r="BKH142" s="80"/>
      <c r="BKI142" s="80"/>
      <c r="BKJ142" s="80"/>
      <c r="BKK142" s="80"/>
      <c r="BKL142" s="80"/>
      <c r="BKM142" s="80"/>
      <c r="BKN142" s="80"/>
      <c r="BKO142" s="80"/>
      <c r="BKP142" s="80"/>
      <c r="BKQ142" s="80"/>
      <c r="BKR142" s="80"/>
      <c r="BKS142" s="80"/>
      <c r="BKT142" s="80"/>
      <c r="BKU142" s="80"/>
      <c r="BKV142" s="80"/>
      <c r="BKW142" s="80"/>
      <c r="BKX142" s="80"/>
      <c r="BKY142" s="80"/>
      <c r="BKZ142" s="80"/>
      <c r="BLA142" s="80"/>
      <c r="BLB142" s="80"/>
      <c r="BLC142" s="80"/>
      <c r="BLD142" s="80"/>
      <c r="BLE142" s="80"/>
      <c r="BLF142" s="80"/>
      <c r="BLG142" s="80"/>
      <c r="BLH142" s="80"/>
      <c r="BLI142" s="80"/>
      <c r="BLJ142" s="80"/>
      <c r="BLK142" s="80"/>
      <c r="BLL142" s="80"/>
      <c r="BLM142" s="80"/>
      <c r="BLN142" s="80"/>
      <c r="BLO142" s="80"/>
      <c r="BLP142" s="80"/>
      <c r="BLQ142" s="80"/>
      <c r="BLR142" s="80"/>
      <c r="BLS142" s="80"/>
      <c r="BLT142" s="80"/>
      <c r="BLU142" s="80"/>
      <c r="BLV142" s="80"/>
      <c r="BLW142" s="80"/>
      <c r="BLX142" s="80"/>
      <c r="BLY142" s="80"/>
      <c r="BLZ142" s="80"/>
      <c r="BMA142" s="80"/>
      <c r="BMB142" s="80"/>
      <c r="BMC142" s="80"/>
      <c r="BMD142" s="80"/>
      <c r="BME142" s="80"/>
      <c r="BMF142" s="80"/>
      <c r="BMG142" s="80"/>
      <c r="BMH142" s="80"/>
      <c r="BMI142" s="80"/>
      <c r="BMJ142" s="80"/>
      <c r="BMK142" s="80"/>
      <c r="BML142" s="80"/>
      <c r="BMM142" s="80"/>
      <c r="BMN142" s="80"/>
      <c r="BMO142" s="80"/>
      <c r="BMP142" s="80"/>
      <c r="BMQ142" s="80"/>
      <c r="BMR142" s="80"/>
      <c r="BMS142" s="80"/>
      <c r="BMT142" s="80"/>
      <c r="BMU142" s="80"/>
      <c r="BMV142" s="80"/>
      <c r="BMW142" s="80"/>
      <c r="BMX142" s="80"/>
      <c r="BMY142" s="80"/>
      <c r="BMZ142" s="80"/>
      <c r="BNA142" s="80"/>
      <c r="BNB142" s="80"/>
      <c r="BNC142" s="80"/>
      <c r="BND142" s="80"/>
      <c r="BNE142" s="80"/>
      <c r="BNF142" s="80"/>
      <c r="BNG142" s="80"/>
      <c r="BNH142" s="80"/>
      <c r="BNI142" s="80"/>
      <c r="BNJ142" s="80"/>
      <c r="BNK142" s="80"/>
      <c r="BNL142" s="80"/>
      <c r="BNM142" s="80"/>
      <c r="BNN142" s="80"/>
      <c r="BNO142" s="80"/>
      <c r="BNP142" s="80"/>
      <c r="BNQ142" s="80"/>
      <c r="BNR142" s="80"/>
      <c r="BNS142" s="80"/>
      <c r="BNT142" s="80"/>
      <c r="BNU142" s="80"/>
      <c r="BNV142" s="80"/>
      <c r="BNW142" s="80"/>
      <c r="BNX142" s="80"/>
      <c r="BNY142" s="80"/>
      <c r="BNZ142" s="80"/>
      <c r="BOA142" s="80"/>
      <c r="BOB142" s="80"/>
      <c r="BOC142" s="80"/>
      <c r="BOD142" s="80"/>
      <c r="BOE142" s="80"/>
      <c r="BOF142" s="80"/>
      <c r="BOG142" s="80"/>
      <c r="BOH142" s="80"/>
      <c r="BOI142" s="80"/>
      <c r="BOJ142" s="80"/>
      <c r="BOK142" s="80"/>
      <c r="BOL142" s="80"/>
      <c r="BOM142" s="80"/>
      <c r="BON142" s="80"/>
      <c r="BOO142" s="80"/>
      <c r="BOP142" s="80"/>
      <c r="BOQ142" s="80"/>
      <c r="BOR142" s="80"/>
      <c r="BOS142" s="80"/>
      <c r="BOT142" s="80"/>
      <c r="BOU142" s="80"/>
      <c r="BOV142" s="80"/>
      <c r="BOW142" s="80"/>
      <c r="BOX142" s="80"/>
      <c r="BOY142" s="80"/>
      <c r="BOZ142" s="80"/>
      <c r="BPA142" s="80"/>
      <c r="BPB142" s="80"/>
      <c r="BPC142" s="80"/>
      <c r="BPD142" s="80"/>
      <c r="BPE142" s="80"/>
      <c r="BPF142" s="80"/>
      <c r="BPG142" s="80"/>
      <c r="BPH142" s="80"/>
      <c r="BPI142" s="80"/>
      <c r="BPJ142" s="80"/>
      <c r="BPK142" s="80"/>
      <c r="BPL142" s="80"/>
      <c r="BPM142" s="80"/>
      <c r="BPN142" s="80"/>
      <c r="BPO142" s="80"/>
      <c r="BPP142" s="80"/>
      <c r="BPQ142" s="80"/>
      <c r="BPR142" s="80"/>
      <c r="BPS142" s="80"/>
      <c r="BPT142" s="80"/>
      <c r="BPU142" s="80"/>
      <c r="BPV142" s="80"/>
      <c r="BPW142" s="80"/>
      <c r="BPX142" s="80"/>
      <c r="BPY142" s="80"/>
      <c r="BPZ142" s="80"/>
      <c r="BQA142" s="80"/>
      <c r="BQB142" s="80"/>
      <c r="BQC142" s="80"/>
      <c r="BQD142" s="80"/>
      <c r="BQE142" s="80"/>
      <c r="BQF142" s="80"/>
      <c r="BQG142" s="80"/>
      <c r="BQH142" s="80"/>
      <c r="BQI142" s="80"/>
      <c r="BQJ142" s="80"/>
      <c r="BQK142" s="80"/>
      <c r="BQL142" s="80"/>
      <c r="BQM142" s="80"/>
      <c r="BQN142" s="80"/>
      <c r="BQO142" s="80"/>
      <c r="BQP142" s="80"/>
      <c r="BQQ142" s="80"/>
      <c r="BQR142" s="80"/>
      <c r="BQS142" s="80"/>
      <c r="BQT142" s="80"/>
      <c r="BQU142" s="80"/>
      <c r="BQV142" s="80"/>
      <c r="BQW142" s="80"/>
      <c r="BQX142" s="80"/>
      <c r="BQY142" s="80"/>
      <c r="BQZ142" s="80"/>
      <c r="BRA142" s="80"/>
      <c r="BRB142" s="80"/>
      <c r="BRC142" s="80"/>
      <c r="BRD142" s="80"/>
      <c r="BRE142" s="80"/>
      <c r="BRF142" s="80"/>
      <c r="BRG142" s="80"/>
      <c r="BRH142" s="80"/>
      <c r="BRI142" s="80"/>
      <c r="BRJ142" s="80"/>
      <c r="BRK142" s="80"/>
      <c r="BRL142" s="80"/>
      <c r="BRM142" s="80"/>
      <c r="BRN142" s="80"/>
      <c r="BRO142" s="80"/>
      <c r="BRP142" s="80"/>
      <c r="BRQ142" s="80"/>
      <c r="BRR142" s="80"/>
      <c r="BRS142" s="80"/>
      <c r="BRT142" s="80"/>
      <c r="BRU142" s="80"/>
      <c r="BRV142" s="80"/>
      <c r="BRW142" s="80"/>
      <c r="BRX142" s="80"/>
      <c r="BRY142" s="80"/>
      <c r="BRZ142" s="80"/>
      <c r="BSA142" s="80"/>
      <c r="BSB142" s="80"/>
      <c r="BSC142" s="80"/>
      <c r="BSD142" s="80"/>
      <c r="BSE142" s="80"/>
      <c r="BSF142" s="80"/>
      <c r="BSG142" s="80"/>
      <c r="BSH142" s="80"/>
      <c r="BSI142" s="80"/>
      <c r="BSJ142" s="80"/>
      <c r="BSK142" s="80"/>
      <c r="BSL142" s="80"/>
      <c r="BSM142" s="80"/>
      <c r="BSN142" s="80"/>
      <c r="BSO142" s="80"/>
      <c r="BSP142" s="80"/>
      <c r="BSQ142" s="80"/>
      <c r="BSR142" s="80"/>
      <c r="BSS142" s="80"/>
      <c r="BST142" s="80"/>
      <c r="BSU142" s="80"/>
      <c r="BSV142" s="80"/>
      <c r="BSW142" s="80"/>
      <c r="BSX142" s="80"/>
      <c r="BSY142" s="80"/>
      <c r="BSZ142" s="80"/>
      <c r="BTA142" s="80"/>
      <c r="BTB142" s="80"/>
      <c r="BTC142" s="80"/>
      <c r="BTD142" s="80"/>
      <c r="BTE142" s="80"/>
      <c r="BTF142" s="80"/>
      <c r="BTG142" s="80"/>
      <c r="BTH142" s="80"/>
      <c r="BTI142" s="80"/>
      <c r="BTJ142" s="80"/>
      <c r="BTK142" s="80"/>
      <c r="BTL142" s="80"/>
      <c r="BTM142" s="80"/>
      <c r="BTN142" s="80"/>
      <c r="BTO142" s="80"/>
      <c r="BTP142" s="80"/>
      <c r="BTQ142" s="80"/>
      <c r="BTR142" s="80"/>
      <c r="BTS142" s="80"/>
      <c r="BTT142" s="80"/>
      <c r="BTU142" s="80"/>
      <c r="BTV142" s="80"/>
      <c r="BTW142" s="80"/>
      <c r="BTX142" s="80"/>
      <c r="BTY142" s="80"/>
      <c r="BTZ142" s="80"/>
      <c r="BUA142" s="80"/>
      <c r="BUB142" s="80"/>
      <c r="BUC142" s="80"/>
      <c r="BUD142" s="80"/>
      <c r="BUE142" s="80"/>
      <c r="BUF142" s="80"/>
      <c r="BUG142" s="80"/>
      <c r="BUH142" s="80"/>
      <c r="BUI142" s="80"/>
      <c r="BUJ142" s="80"/>
      <c r="BUK142" s="80"/>
      <c r="BUL142" s="80"/>
      <c r="BUM142" s="80"/>
      <c r="BUN142" s="80"/>
      <c r="BUO142" s="80"/>
      <c r="BUP142" s="80"/>
      <c r="BUQ142" s="80"/>
      <c r="BUR142" s="80"/>
      <c r="BUS142" s="80"/>
      <c r="BUT142" s="80"/>
      <c r="BUU142" s="80"/>
      <c r="BUV142" s="80"/>
      <c r="BUW142" s="80"/>
      <c r="BUX142" s="80"/>
      <c r="BUY142" s="80"/>
      <c r="BUZ142" s="80"/>
      <c r="BVA142" s="80"/>
      <c r="BVB142" s="80"/>
      <c r="BVC142" s="80"/>
      <c r="BVD142" s="80"/>
      <c r="BVE142" s="80"/>
      <c r="BVF142" s="80"/>
      <c r="BVG142" s="80"/>
      <c r="BVH142" s="80"/>
      <c r="BVI142" s="80"/>
      <c r="BVJ142" s="80"/>
      <c r="BVK142" s="80"/>
      <c r="BVL142" s="80"/>
      <c r="BVM142" s="80"/>
      <c r="BVN142" s="80"/>
      <c r="BVO142" s="80"/>
      <c r="BVP142" s="80"/>
      <c r="BVQ142" s="80"/>
      <c r="BVR142" s="80"/>
      <c r="BVS142" s="80"/>
      <c r="BVT142" s="80"/>
      <c r="BVU142" s="80"/>
      <c r="BVV142" s="80"/>
      <c r="BVW142" s="80"/>
      <c r="BVX142" s="80"/>
      <c r="BVY142" s="80"/>
      <c r="BVZ142" s="80"/>
      <c r="BWA142" s="80"/>
      <c r="BWB142" s="80"/>
      <c r="BWC142" s="80"/>
      <c r="BWD142" s="80"/>
      <c r="BWE142" s="80"/>
      <c r="BWF142" s="80"/>
      <c r="BWG142" s="80"/>
      <c r="BWH142" s="80"/>
      <c r="BWI142" s="80"/>
      <c r="BWJ142" s="80"/>
      <c r="BWK142" s="80"/>
      <c r="BWL142" s="80"/>
      <c r="BWM142" s="80"/>
      <c r="BWN142" s="80"/>
      <c r="BWO142" s="80"/>
      <c r="BWP142" s="80"/>
      <c r="BWQ142" s="80"/>
      <c r="BWR142" s="80"/>
      <c r="BWS142" s="80"/>
      <c r="BWT142" s="80"/>
      <c r="BWU142" s="80"/>
      <c r="BWV142" s="80"/>
      <c r="BWW142" s="80"/>
      <c r="BWX142" s="80"/>
      <c r="BWY142" s="80"/>
      <c r="BWZ142" s="80"/>
      <c r="BXA142" s="80"/>
      <c r="BXB142" s="80"/>
      <c r="BXC142" s="80"/>
      <c r="BXD142" s="80"/>
      <c r="BXE142" s="80"/>
      <c r="BXF142" s="80"/>
      <c r="BXG142" s="80"/>
      <c r="BXH142" s="80"/>
      <c r="BXI142" s="80"/>
      <c r="BXJ142" s="80"/>
      <c r="BXK142" s="80"/>
      <c r="BXL142" s="80"/>
      <c r="BXM142" s="80"/>
      <c r="BXN142" s="80"/>
      <c r="BXO142" s="80"/>
      <c r="BXP142" s="80"/>
      <c r="BXQ142" s="80"/>
      <c r="BXR142" s="80"/>
      <c r="BXS142" s="80"/>
      <c r="BXT142" s="80"/>
      <c r="BXU142" s="80"/>
      <c r="BXV142" s="80"/>
      <c r="BXW142" s="80"/>
      <c r="BXX142" s="80"/>
      <c r="BXY142" s="80"/>
      <c r="BXZ142" s="80"/>
      <c r="BYA142" s="80"/>
      <c r="BYB142" s="80"/>
      <c r="BYC142" s="80"/>
      <c r="BYD142" s="80"/>
      <c r="BYE142" s="80"/>
      <c r="BYF142" s="80"/>
      <c r="BYG142" s="80"/>
      <c r="BYH142" s="80"/>
      <c r="BYI142" s="80"/>
      <c r="BYJ142" s="80"/>
      <c r="BYK142" s="80"/>
      <c r="BYL142" s="80"/>
      <c r="BYM142" s="80"/>
      <c r="BYN142" s="80"/>
      <c r="BYO142" s="80"/>
      <c r="BYP142" s="80"/>
      <c r="BYQ142" s="80"/>
      <c r="BYR142" s="80"/>
      <c r="BYS142" s="80"/>
      <c r="BYT142" s="80"/>
      <c r="BYU142" s="80"/>
      <c r="BYV142" s="80"/>
      <c r="BYW142" s="80"/>
      <c r="BYX142" s="80"/>
      <c r="BYY142" s="80"/>
      <c r="BYZ142" s="80"/>
      <c r="BZA142" s="80"/>
      <c r="BZB142" s="80"/>
      <c r="BZC142" s="80"/>
      <c r="BZD142" s="80"/>
      <c r="BZE142" s="80"/>
      <c r="BZF142" s="80"/>
      <c r="BZG142" s="80"/>
      <c r="BZH142" s="80"/>
      <c r="BZI142" s="80"/>
      <c r="BZJ142" s="80"/>
      <c r="BZK142" s="80"/>
      <c r="BZL142" s="80"/>
      <c r="BZM142" s="80"/>
      <c r="BZN142" s="80"/>
      <c r="BZO142" s="80"/>
      <c r="BZP142" s="80"/>
      <c r="BZQ142" s="80"/>
      <c r="BZR142" s="80"/>
      <c r="BZS142" s="80"/>
      <c r="BZT142" s="80"/>
      <c r="BZU142" s="80"/>
      <c r="BZV142" s="80"/>
      <c r="BZW142" s="80"/>
      <c r="BZX142" s="80"/>
      <c r="BZY142" s="80"/>
      <c r="BZZ142" s="80"/>
      <c r="CAA142" s="80"/>
      <c r="CAB142" s="80"/>
      <c r="CAC142" s="80"/>
      <c r="CAD142" s="80"/>
      <c r="CAE142" s="80"/>
      <c r="CAF142" s="80"/>
      <c r="CAG142" s="80"/>
      <c r="CAH142" s="80"/>
      <c r="CAI142" s="80"/>
      <c r="CAJ142" s="80"/>
      <c r="CAK142" s="80"/>
      <c r="CAL142" s="80"/>
      <c r="CAM142" s="80"/>
      <c r="CAN142" s="80"/>
      <c r="CAO142" s="80"/>
      <c r="CAP142" s="80"/>
      <c r="CAQ142" s="80"/>
      <c r="CAR142" s="80"/>
      <c r="CAS142" s="80"/>
      <c r="CAT142" s="80"/>
      <c r="CAU142" s="80"/>
      <c r="CAV142" s="80"/>
      <c r="CAW142" s="80"/>
      <c r="CAX142" s="80"/>
      <c r="CAY142" s="80"/>
      <c r="CAZ142" s="80"/>
      <c r="CBA142" s="80"/>
      <c r="CBB142" s="80"/>
      <c r="CBC142" s="80"/>
      <c r="CBD142" s="80"/>
      <c r="CBE142" s="80"/>
      <c r="CBF142" s="80"/>
      <c r="CBG142" s="80"/>
      <c r="CBH142" s="80"/>
      <c r="CBI142" s="80"/>
      <c r="CBJ142" s="80"/>
      <c r="CBK142" s="80"/>
      <c r="CBL142" s="80"/>
      <c r="CBM142" s="80"/>
      <c r="CBN142" s="80"/>
      <c r="CBO142" s="80"/>
      <c r="CBP142" s="80"/>
      <c r="CBQ142" s="80"/>
      <c r="CBR142" s="80"/>
      <c r="CBS142" s="80"/>
      <c r="CBT142" s="80"/>
      <c r="CBU142" s="80"/>
      <c r="CBV142" s="80"/>
      <c r="CBW142" s="80"/>
      <c r="CBX142" s="80"/>
      <c r="CBY142" s="80"/>
      <c r="CBZ142" s="80"/>
      <c r="CCA142" s="80"/>
      <c r="CCB142" s="80"/>
      <c r="CCC142" s="80"/>
      <c r="CCD142" s="80"/>
      <c r="CCE142" s="80"/>
      <c r="CCF142" s="80"/>
      <c r="CCG142" s="80"/>
      <c r="CCH142" s="80"/>
      <c r="CCI142" s="80"/>
      <c r="CCJ142" s="80"/>
      <c r="CCK142" s="80"/>
      <c r="CCL142" s="80"/>
      <c r="CCM142" s="80"/>
      <c r="CCN142" s="80"/>
      <c r="CCO142" s="80"/>
      <c r="CCP142" s="80"/>
      <c r="CCQ142" s="80"/>
      <c r="CCR142" s="80"/>
      <c r="CCS142" s="80"/>
      <c r="CCT142" s="80"/>
      <c r="CCU142" s="80"/>
      <c r="CCV142" s="80"/>
      <c r="CCW142" s="80"/>
      <c r="CCX142" s="80"/>
      <c r="CCY142" s="80"/>
      <c r="CCZ142" s="80"/>
      <c r="CDA142" s="80"/>
      <c r="CDB142" s="80"/>
      <c r="CDC142" s="80"/>
      <c r="CDD142" s="80"/>
      <c r="CDE142" s="80"/>
      <c r="CDF142" s="80"/>
      <c r="CDG142" s="80"/>
      <c r="CDH142" s="80"/>
      <c r="CDI142" s="80"/>
      <c r="CDJ142" s="80"/>
      <c r="CDK142" s="80"/>
      <c r="CDL142" s="80"/>
      <c r="CDM142" s="80"/>
      <c r="CDN142" s="80"/>
      <c r="CDO142" s="80"/>
      <c r="CDP142" s="80"/>
      <c r="CDQ142" s="80"/>
      <c r="CDR142" s="80"/>
      <c r="CDS142" s="80"/>
      <c r="CDT142" s="80"/>
      <c r="CDU142" s="80"/>
      <c r="CDV142" s="80"/>
      <c r="CDW142" s="80"/>
      <c r="CDX142" s="80"/>
      <c r="CDY142" s="80"/>
      <c r="CDZ142" s="80"/>
      <c r="CEA142" s="80"/>
      <c r="CEB142" s="80"/>
      <c r="CEC142" s="80"/>
      <c r="CED142" s="80"/>
      <c r="CEE142" s="80"/>
      <c r="CEF142" s="80"/>
      <c r="CEG142" s="80"/>
      <c r="CEH142" s="80"/>
      <c r="CEI142" s="80"/>
      <c r="CEJ142" s="80"/>
      <c r="CEK142" s="80"/>
      <c r="CEL142" s="80"/>
      <c r="CEM142" s="80"/>
      <c r="CEN142" s="80"/>
      <c r="CEO142" s="80"/>
      <c r="CEP142" s="80"/>
      <c r="CEQ142" s="80"/>
      <c r="CER142" s="80"/>
      <c r="CES142" s="80"/>
      <c r="CET142" s="80"/>
      <c r="CEU142" s="80"/>
      <c r="CEV142" s="80"/>
      <c r="CEW142" s="80"/>
      <c r="CEX142" s="80"/>
      <c r="CEY142" s="80"/>
      <c r="CEZ142" s="80"/>
      <c r="CFA142" s="80"/>
      <c r="CFB142" s="80"/>
      <c r="CFC142" s="80"/>
      <c r="CFD142" s="80"/>
      <c r="CFE142" s="80"/>
      <c r="CFF142" s="80"/>
      <c r="CFG142" s="80"/>
      <c r="CFH142" s="80"/>
      <c r="CFI142" s="80"/>
      <c r="CFJ142" s="80"/>
      <c r="CFK142" s="80"/>
      <c r="CFL142" s="80"/>
      <c r="CFM142" s="80"/>
      <c r="CFN142" s="80"/>
      <c r="CFO142" s="80"/>
      <c r="CFP142" s="80"/>
      <c r="CFQ142" s="80"/>
      <c r="CFR142" s="80"/>
      <c r="CFS142" s="80"/>
      <c r="CFT142" s="80"/>
      <c r="CFU142" s="80"/>
      <c r="CFV142" s="80"/>
      <c r="CFW142" s="80"/>
      <c r="CFX142" s="80"/>
      <c r="CFY142" s="80"/>
      <c r="CFZ142" s="80"/>
      <c r="CGA142" s="80"/>
      <c r="CGB142" s="80"/>
      <c r="CGC142" s="80"/>
      <c r="CGD142" s="80"/>
      <c r="CGE142" s="80"/>
      <c r="CGF142" s="80"/>
      <c r="CGG142" s="80"/>
      <c r="CGH142" s="80"/>
      <c r="CGI142" s="80"/>
      <c r="CGJ142" s="80"/>
      <c r="CGK142" s="80"/>
      <c r="CGL142" s="80"/>
      <c r="CGM142" s="80"/>
      <c r="CGN142" s="80"/>
      <c r="CGO142" s="80"/>
      <c r="CGP142" s="80"/>
      <c r="CGQ142" s="80"/>
      <c r="CGR142" s="80"/>
      <c r="CGS142" s="80"/>
      <c r="CGT142" s="80"/>
      <c r="CGU142" s="80"/>
      <c r="CGV142" s="80"/>
      <c r="CGW142" s="80"/>
      <c r="CGX142" s="80"/>
      <c r="CGY142" s="80"/>
      <c r="CGZ142" s="80"/>
      <c r="CHA142" s="80"/>
      <c r="CHB142" s="80"/>
      <c r="CHC142" s="80"/>
      <c r="CHD142" s="80"/>
      <c r="CHE142" s="80"/>
      <c r="CHF142" s="80"/>
      <c r="CHG142" s="80"/>
      <c r="CHH142" s="80"/>
      <c r="CHI142" s="80"/>
      <c r="CHJ142" s="80"/>
      <c r="CHK142" s="80"/>
      <c r="CHL142" s="80"/>
      <c r="CHM142" s="80"/>
      <c r="CHN142" s="80"/>
      <c r="CHO142" s="80"/>
      <c r="CHP142" s="80"/>
      <c r="CHQ142" s="80"/>
      <c r="CHR142" s="80"/>
      <c r="CHS142" s="80"/>
      <c r="CHT142" s="80"/>
      <c r="CHU142" s="80"/>
      <c r="CHV142" s="80"/>
      <c r="CHW142" s="80"/>
      <c r="CHX142" s="80"/>
      <c r="CHY142" s="80"/>
      <c r="CHZ142" s="80"/>
      <c r="CIA142" s="80"/>
      <c r="CIB142" s="80"/>
      <c r="CIC142" s="80"/>
      <c r="CID142" s="80"/>
      <c r="CIE142" s="80"/>
      <c r="CIF142" s="80"/>
      <c r="CIG142" s="80"/>
      <c r="CIH142" s="80"/>
      <c r="CII142" s="80"/>
      <c r="CIJ142" s="80"/>
      <c r="CIK142" s="80"/>
      <c r="CIL142" s="80"/>
      <c r="CIM142" s="80"/>
      <c r="CIN142" s="80"/>
      <c r="CIO142" s="80"/>
      <c r="CIP142" s="80"/>
      <c r="CIQ142" s="80"/>
      <c r="CIR142" s="80"/>
      <c r="CIS142" s="80"/>
      <c r="CIT142" s="80"/>
      <c r="CIU142" s="80"/>
      <c r="CIV142" s="80"/>
      <c r="CIW142" s="80"/>
      <c r="CIX142" s="80"/>
      <c r="CIY142" s="80"/>
      <c r="CIZ142" s="80"/>
      <c r="CJA142" s="80"/>
      <c r="CJB142" s="80"/>
      <c r="CJC142" s="80"/>
      <c r="CJD142" s="80"/>
      <c r="CJE142" s="80"/>
      <c r="CJF142" s="80"/>
      <c r="CJG142" s="80"/>
      <c r="CJH142" s="80"/>
      <c r="CJI142" s="80"/>
      <c r="CJJ142" s="80"/>
      <c r="CJK142" s="80"/>
      <c r="CJL142" s="80"/>
      <c r="CJM142" s="80"/>
      <c r="CJN142" s="80"/>
      <c r="CJO142" s="80"/>
      <c r="CJP142" s="80"/>
      <c r="CJQ142" s="80"/>
      <c r="CJR142" s="80"/>
      <c r="CJS142" s="80"/>
      <c r="CJT142" s="80"/>
      <c r="CJU142" s="80"/>
      <c r="CJV142" s="80"/>
      <c r="CJW142" s="80"/>
      <c r="CJX142" s="80"/>
      <c r="CJY142" s="80"/>
      <c r="CJZ142" s="80"/>
      <c r="CKA142" s="80"/>
      <c r="CKB142" s="80"/>
      <c r="CKC142" s="80"/>
      <c r="CKD142" s="80"/>
      <c r="CKE142" s="80"/>
      <c r="CKF142" s="80"/>
      <c r="CKG142" s="80"/>
      <c r="CKH142" s="80"/>
      <c r="CKI142" s="80"/>
      <c r="CKJ142" s="80"/>
      <c r="CKK142" s="80"/>
      <c r="CKL142" s="80"/>
      <c r="CKM142" s="80"/>
      <c r="CKN142" s="80"/>
      <c r="CKO142" s="80"/>
      <c r="CKP142" s="80"/>
      <c r="CKQ142" s="80"/>
      <c r="CKR142" s="80"/>
      <c r="CKS142" s="80"/>
      <c r="CKT142" s="80"/>
      <c r="CKU142" s="80"/>
      <c r="CKV142" s="80"/>
      <c r="CKW142" s="80"/>
      <c r="CKX142" s="80"/>
      <c r="CKY142" s="80"/>
      <c r="CKZ142" s="80"/>
      <c r="CLA142" s="80"/>
      <c r="CLB142" s="80"/>
      <c r="CLC142" s="80"/>
      <c r="CLD142" s="80"/>
      <c r="CLE142" s="80"/>
      <c r="CLF142" s="80"/>
      <c r="CLG142" s="80"/>
      <c r="CLH142" s="80"/>
      <c r="CLI142" s="80"/>
      <c r="CLJ142" s="80"/>
      <c r="CLK142" s="80"/>
      <c r="CLL142" s="80"/>
      <c r="CLM142" s="80"/>
      <c r="CLN142" s="80"/>
      <c r="CLO142" s="80"/>
      <c r="CLP142" s="80"/>
      <c r="CLQ142" s="80"/>
      <c r="CLR142" s="80"/>
      <c r="CLS142" s="80"/>
      <c r="CLT142" s="80"/>
      <c r="CLU142" s="80"/>
      <c r="CLV142" s="80"/>
      <c r="CLW142" s="80"/>
      <c r="CLX142" s="80"/>
      <c r="CLY142" s="80"/>
      <c r="CLZ142" s="80"/>
      <c r="CMA142" s="80"/>
      <c r="CMB142" s="80"/>
      <c r="CMC142" s="80"/>
      <c r="CMD142" s="80"/>
      <c r="CME142" s="80"/>
      <c r="CMF142" s="80"/>
      <c r="CMG142" s="80"/>
      <c r="CMH142" s="80"/>
      <c r="CMI142" s="80"/>
      <c r="CMJ142" s="80"/>
      <c r="CMK142" s="80"/>
      <c r="CML142" s="80"/>
      <c r="CMM142" s="80"/>
      <c r="CMN142" s="80"/>
      <c r="CMO142" s="80"/>
      <c r="CMP142" s="80"/>
      <c r="CMQ142" s="80"/>
      <c r="CMR142" s="80"/>
      <c r="CMS142" s="80"/>
      <c r="CMT142" s="80"/>
      <c r="CMU142" s="80"/>
      <c r="CMV142" s="80"/>
      <c r="CMW142" s="80"/>
      <c r="CMX142" s="80"/>
      <c r="CMY142" s="80"/>
      <c r="CMZ142" s="80"/>
      <c r="CNA142" s="80"/>
      <c r="CNB142" s="80"/>
      <c r="CNC142" s="80"/>
      <c r="CND142" s="80"/>
      <c r="CNE142" s="80"/>
      <c r="CNF142" s="80"/>
      <c r="CNG142" s="80"/>
      <c r="CNH142" s="80"/>
      <c r="CNI142" s="80"/>
      <c r="CNJ142" s="80"/>
      <c r="CNK142" s="80"/>
      <c r="CNL142" s="80"/>
      <c r="CNM142" s="80"/>
      <c r="CNN142" s="80"/>
      <c r="CNO142" s="80"/>
      <c r="CNP142" s="80"/>
      <c r="CNQ142" s="80"/>
      <c r="CNR142" s="80"/>
      <c r="CNS142" s="80"/>
      <c r="CNT142" s="80"/>
      <c r="CNU142" s="80"/>
      <c r="CNV142" s="80"/>
      <c r="CNW142" s="80"/>
      <c r="CNX142" s="80"/>
      <c r="CNY142" s="80"/>
      <c r="CNZ142" s="80"/>
      <c r="COA142" s="80"/>
      <c r="COB142" s="80"/>
      <c r="COC142" s="80"/>
      <c r="COD142" s="80"/>
      <c r="COE142" s="80"/>
      <c r="COF142" s="80"/>
      <c r="COG142" s="80"/>
      <c r="COH142" s="80"/>
      <c r="COI142" s="80"/>
      <c r="COJ142" s="80"/>
      <c r="COK142" s="80"/>
      <c r="COL142" s="80"/>
      <c r="COM142" s="80"/>
      <c r="CON142" s="80"/>
      <c r="COO142" s="80"/>
      <c r="COP142" s="80"/>
      <c r="COQ142" s="80"/>
      <c r="COR142" s="80"/>
      <c r="COS142" s="80"/>
      <c r="COT142" s="80"/>
      <c r="COU142" s="80"/>
      <c r="COV142" s="80"/>
      <c r="COW142" s="80"/>
      <c r="COX142" s="80"/>
      <c r="COY142" s="80"/>
      <c r="COZ142" s="80"/>
      <c r="CPA142" s="80"/>
      <c r="CPB142" s="80"/>
      <c r="CPC142" s="80"/>
      <c r="CPD142" s="80"/>
      <c r="CPE142" s="80"/>
      <c r="CPF142" s="80"/>
      <c r="CPG142" s="80"/>
      <c r="CPH142" s="80"/>
      <c r="CPI142" s="80"/>
      <c r="CPJ142" s="80"/>
      <c r="CPK142" s="80"/>
      <c r="CPL142" s="80"/>
      <c r="CPM142" s="80"/>
      <c r="CPN142" s="80"/>
      <c r="CPO142" s="80"/>
      <c r="CPP142" s="80"/>
      <c r="CPQ142" s="80"/>
      <c r="CPR142" s="80"/>
      <c r="CPS142" s="80"/>
      <c r="CPT142" s="80"/>
      <c r="CPU142" s="80"/>
      <c r="CPV142" s="80"/>
      <c r="CPW142" s="80"/>
      <c r="CPX142" s="80"/>
      <c r="CPY142" s="80"/>
      <c r="CPZ142" s="80"/>
      <c r="CQA142" s="80"/>
      <c r="CQB142" s="80"/>
      <c r="CQC142" s="80"/>
      <c r="CQD142" s="80"/>
      <c r="CQE142" s="80"/>
      <c r="CQF142" s="80"/>
      <c r="CQG142" s="80"/>
      <c r="CQH142" s="80"/>
      <c r="CQI142" s="80"/>
      <c r="CQJ142" s="80"/>
      <c r="CQK142" s="80"/>
      <c r="CQL142" s="80"/>
      <c r="CQM142" s="80"/>
      <c r="CQN142" s="80"/>
      <c r="CQO142" s="80"/>
      <c r="CQP142" s="80"/>
      <c r="CQQ142" s="80"/>
      <c r="CQR142" s="80"/>
      <c r="CQS142" s="80"/>
      <c r="CQT142" s="80"/>
      <c r="CQU142" s="80"/>
      <c r="CQV142" s="80"/>
      <c r="CQW142" s="80"/>
      <c r="CQX142" s="80"/>
      <c r="CQY142" s="80"/>
      <c r="CQZ142" s="80"/>
      <c r="CRA142" s="80"/>
      <c r="CRB142" s="80"/>
      <c r="CRC142" s="80"/>
      <c r="CRD142" s="80"/>
      <c r="CRE142" s="80"/>
      <c r="CRF142" s="80"/>
      <c r="CRG142" s="80"/>
      <c r="CRH142" s="80"/>
      <c r="CRI142" s="80"/>
      <c r="CRJ142" s="80"/>
      <c r="CRK142" s="80"/>
      <c r="CRL142" s="80"/>
      <c r="CRM142" s="80"/>
      <c r="CRN142" s="80"/>
      <c r="CRO142" s="80"/>
      <c r="CRP142" s="80"/>
      <c r="CRQ142" s="80"/>
      <c r="CRR142" s="80"/>
      <c r="CRS142" s="80"/>
      <c r="CRT142" s="80"/>
      <c r="CRU142" s="80"/>
      <c r="CRV142" s="80"/>
      <c r="CRW142" s="80"/>
      <c r="CRX142" s="80"/>
      <c r="CRY142" s="80"/>
      <c r="CRZ142" s="80"/>
      <c r="CSA142" s="80"/>
      <c r="CSB142" s="80"/>
      <c r="CSC142" s="80"/>
      <c r="CSD142" s="80"/>
      <c r="CSE142" s="80"/>
      <c r="CSF142" s="80"/>
      <c r="CSG142" s="80"/>
      <c r="CSH142" s="80"/>
      <c r="CSI142" s="80"/>
      <c r="CSJ142" s="80"/>
      <c r="CSK142" s="80"/>
      <c r="CSL142" s="80"/>
      <c r="CSM142" s="80"/>
      <c r="CSN142" s="80"/>
      <c r="CSO142" s="80"/>
      <c r="CSP142" s="80"/>
      <c r="CSQ142" s="80"/>
      <c r="CSR142" s="80"/>
      <c r="CSS142" s="80"/>
      <c r="CST142" s="80"/>
      <c r="CSU142" s="80"/>
      <c r="CSV142" s="80"/>
      <c r="CSW142" s="80"/>
      <c r="CSX142" s="80"/>
      <c r="CSY142" s="80"/>
      <c r="CSZ142" s="80"/>
      <c r="CTA142" s="80"/>
      <c r="CTB142" s="80"/>
      <c r="CTC142" s="80"/>
      <c r="CTD142" s="80"/>
      <c r="CTE142" s="80"/>
      <c r="CTF142" s="80"/>
      <c r="CTG142" s="80"/>
      <c r="CTH142" s="80"/>
      <c r="CTI142" s="80"/>
      <c r="CTJ142" s="80"/>
      <c r="CTK142" s="80"/>
      <c r="CTL142" s="80"/>
      <c r="CTM142" s="80"/>
      <c r="CTN142" s="80"/>
      <c r="CTO142" s="80"/>
      <c r="CTP142" s="80"/>
      <c r="CTQ142" s="80"/>
      <c r="CTR142" s="80"/>
      <c r="CTS142" s="80"/>
      <c r="CTT142" s="80"/>
      <c r="CTU142" s="80"/>
      <c r="CTV142" s="80"/>
      <c r="CTW142" s="80"/>
      <c r="CTX142" s="80"/>
      <c r="CTY142" s="80"/>
      <c r="CTZ142" s="80"/>
      <c r="CUA142" s="80"/>
      <c r="CUB142" s="80"/>
      <c r="CUC142" s="80"/>
      <c r="CUD142" s="80"/>
      <c r="CUE142" s="80"/>
      <c r="CUF142" s="80"/>
      <c r="CUG142" s="80"/>
      <c r="CUH142" s="80"/>
      <c r="CUI142" s="80"/>
      <c r="CUJ142" s="80"/>
      <c r="CUK142" s="80"/>
      <c r="CUL142" s="80"/>
      <c r="CUM142" s="80"/>
      <c r="CUN142" s="80"/>
      <c r="CUO142" s="80"/>
      <c r="CUP142" s="80"/>
      <c r="CUQ142" s="80"/>
      <c r="CUR142" s="80"/>
      <c r="CUS142" s="80"/>
      <c r="CUT142" s="80"/>
      <c r="CUU142" s="80"/>
      <c r="CUV142" s="80"/>
      <c r="CUW142" s="80"/>
      <c r="CUX142" s="80"/>
      <c r="CUY142" s="80"/>
      <c r="CUZ142" s="80"/>
      <c r="CVA142" s="80"/>
      <c r="CVB142" s="80"/>
      <c r="CVC142" s="80"/>
      <c r="CVD142" s="80"/>
      <c r="CVE142" s="80"/>
      <c r="CVF142" s="80"/>
      <c r="CVG142" s="80"/>
      <c r="CVH142" s="80"/>
      <c r="CVI142" s="80"/>
      <c r="CVJ142" s="80"/>
      <c r="CVK142" s="80"/>
      <c r="CVL142" s="80"/>
      <c r="CVM142" s="80"/>
      <c r="CVN142" s="80"/>
      <c r="CVO142" s="80"/>
      <c r="CVP142" s="80"/>
      <c r="CVQ142" s="80"/>
      <c r="CVR142" s="80"/>
      <c r="CVS142" s="80"/>
      <c r="CVT142" s="80"/>
      <c r="CVU142" s="80"/>
      <c r="CVV142" s="80"/>
      <c r="CVW142" s="80"/>
      <c r="CVX142" s="80"/>
      <c r="CVY142" s="80"/>
      <c r="CVZ142" s="80"/>
      <c r="CWA142" s="80"/>
      <c r="CWB142" s="80"/>
      <c r="CWC142" s="80"/>
      <c r="CWD142" s="80"/>
      <c r="CWE142" s="80"/>
      <c r="CWF142" s="80"/>
      <c r="CWG142" s="80"/>
      <c r="CWH142" s="80"/>
      <c r="CWI142" s="80"/>
      <c r="CWJ142" s="80"/>
      <c r="CWK142" s="80"/>
      <c r="CWL142" s="80"/>
      <c r="CWM142" s="80"/>
      <c r="CWN142" s="80"/>
      <c r="CWO142" s="80"/>
      <c r="CWP142" s="80"/>
      <c r="CWQ142" s="80"/>
      <c r="CWR142" s="80"/>
      <c r="CWS142" s="80"/>
      <c r="CWT142" s="80"/>
      <c r="CWU142" s="80"/>
      <c r="CWV142" s="80"/>
      <c r="CWW142" s="80"/>
      <c r="CWX142" s="80"/>
      <c r="CWY142" s="80"/>
      <c r="CWZ142" s="80"/>
      <c r="CXA142" s="80"/>
      <c r="CXB142" s="80"/>
      <c r="CXC142" s="80"/>
      <c r="CXD142" s="80"/>
      <c r="CXE142" s="80"/>
      <c r="CXF142" s="80"/>
      <c r="CXG142" s="80"/>
      <c r="CXH142" s="80"/>
      <c r="CXI142" s="80"/>
      <c r="CXJ142" s="80"/>
      <c r="CXK142" s="80"/>
      <c r="CXL142" s="80"/>
      <c r="CXM142" s="80"/>
      <c r="CXN142" s="80"/>
      <c r="CXO142" s="80"/>
      <c r="CXP142" s="80"/>
      <c r="CXQ142" s="80"/>
      <c r="CXR142" s="80"/>
      <c r="CXS142" s="80"/>
      <c r="CXT142" s="80"/>
      <c r="CXU142" s="80"/>
      <c r="CXV142" s="80"/>
      <c r="CXW142" s="80"/>
      <c r="CXX142" s="80"/>
      <c r="CXY142" s="80"/>
      <c r="CXZ142" s="80"/>
      <c r="CYA142" s="80"/>
      <c r="CYB142" s="80"/>
      <c r="CYC142" s="80"/>
      <c r="CYD142" s="80"/>
      <c r="CYE142" s="80"/>
      <c r="CYF142" s="80"/>
      <c r="CYG142" s="80"/>
      <c r="CYH142" s="80"/>
      <c r="CYI142" s="80"/>
      <c r="CYJ142" s="80"/>
      <c r="CYK142" s="80"/>
      <c r="CYL142" s="80"/>
      <c r="CYM142" s="80"/>
      <c r="CYN142" s="80"/>
      <c r="CYO142" s="80"/>
      <c r="CYP142" s="80"/>
      <c r="CYQ142" s="80"/>
      <c r="CYR142" s="80"/>
      <c r="CYS142" s="80"/>
      <c r="CYT142" s="80"/>
      <c r="CYU142" s="80"/>
      <c r="CYV142" s="80"/>
      <c r="CYW142" s="80"/>
      <c r="CYX142" s="80"/>
      <c r="CYY142" s="80"/>
      <c r="CYZ142" s="80"/>
      <c r="CZA142" s="80"/>
      <c r="CZB142" s="80"/>
      <c r="CZC142" s="80"/>
      <c r="CZD142" s="80"/>
      <c r="CZE142" s="80"/>
      <c r="CZF142" s="80"/>
      <c r="CZG142" s="80"/>
      <c r="CZH142" s="80"/>
      <c r="CZI142" s="80"/>
      <c r="CZJ142" s="80"/>
      <c r="CZK142" s="80"/>
      <c r="CZL142" s="80"/>
      <c r="CZM142" s="80"/>
      <c r="CZN142" s="80"/>
      <c r="CZO142" s="80"/>
      <c r="CZP142" s="80"/>
      <c r="CZQ142" s="80"/>
      <c r="CZR142" s="80"/>
      <c r="CZS142" s="80"/>
      <c r="CZT142" s="80"/>
      <c r="CZU142" s="80"/>
      <c r="CZV142" s="80"/>
      <c r="CZW142" s="80"/>
      <c r="CZX142" s="80"/>
      <c r="CZY142" s="80"/>
      <c r="CZZ142" s="80"/>
      <c r="DAA142" s="80"/>
      <c r="DAB142" s="80"/>
      <c r="DAC142" s="80"/>
      <c r="DAD142" s="80"/>
      <c r="DAE142" s="80"/>
      <c r="DAF142" s="80"/>
      <c r="DAG142" s="80"/>
      <c r="DAH142" s="80"/>
      <c r="DAI142" s="80"/>
      <c r="DAJ142" s="80"/>
      <c r="DAK142" s="80"/>
      <c r="DAL142" s="80"/>
      <c r="DAM142" s="80"/>
      <c r="DAN142" s="80"/>
      <c r="DAO142" s="80"/>
      <c r="DAP142" s="80"/>
      <c r="DAQ142" s="80"/>
      <c r="DAR142" s="80"/>
      <c r="DAS142" s="80"/>
      <c r="DAT142" s="80"/>
      <c r="DAU142" s="80"/>
      <c r="DAV142" s="80"/>
      <c r="DAW142" s="80"/>
      <c r="DAX142" s="80"/>
      <c r="DAY142" s="80"/>
      <c r="DAZ142" s="80"/>
      <c r="DBA142" s="80"/>
      <c r="DBB142" s="80"/>
      <c r="DBC142" s="80"/>
      <c r="DBD142" s="80"/>
      <c r="DBE142" s="80"/>
      <c r="DBF142" s="80"/>
      <c r="DBG142" s="80"/>
      <c r="DBH142" s="80"/>
      <c r="DBI142" s="80"/>
      <c r="DBJ142" s="80"/>
      <c r="DBK142" s="80"/>
      <c r="DBL142" s="80"/>
      <c r="DBM142" s="80"/>
      <c r="DBN142" s="80"/>
      <c r="DBO142" s="80"/>
      <c r="DBP142" s="80"/>
      <c r="DBQ142" s="80"/>
      <c r="DBR142" s="80"/>
      <c r="DBS142" s="80"/>
      <c r="DBT142" s="80"/>
      <c r="DBU142" s="80"/>
      <c r="DBV142" s="80"/>
      <c r="DBW142" s="80"/>
      <c r="DBX142" s="80"/>
      <c r="DBY142" s="80"/>
      <c r="DBZ142" s="80"/>
      <c r="DCA142" s="80"/>
      <c r="DCB142" s="80"/>
      <c r="DCC142" s="80"/>
      <c r="DCD142" s="80"/>
      <c r="DCE142" s="80"/>
      <c r="DCF142" s="80"/>
      <c r="DCG142" s="80"/>
      <c r="DCH142" s="80"/>
      <c r="DCI142" s="80"/>
      <c r="DCJ142" s="80"/>
      <c r="DCK142" s="80"/>
      <c r="DCL142" s="80"/>
      <c r="DCM142" s="80"/>
      <c r="DCN142" s="80"/>
      <c r="DCO142" s="80"/>
      <c r="DCP142" s="80"/>
      <c r="DCQ142" s="80"/>
      <c r="DCR142" s="80"/>
      <c r="DCS142" s="80"/>
      <c r="DCT142" s="80"/>
      <c r="DCU142" s="80"/>
      <c r="DCV142" s="80"/>
      <c r="DCW142" s="80"/>
      <c r="DCX142" s="80"/>
      <c r="DCY142" s="80"/>
      <c r="DCZ142" s="80"/>
      <c r="DDA142" s="80"/>
      <c r="DDB142" s="80"/>
      <c r="DDC142" s="80"/>
      <c r="DDD142" s="80"/>
      <c r="DDE142" s="80"/>
      <c r="DDF142" s="80"/>
      <c r="DDG142" s="80"/>
      <c r="DDH142" s="80"/>
      <c r="DDI142" s="80"/>
      <c r="DDJ142" s="80"/>
      <c r="DDK142" s="80"/>
      <c r="DDL142" s="80"/>
      <c r="DDM142" s="80"/>
      <c r="DDN142" s="80"/>
      <c r="DDO142" s="80"/>
      <c r="DDP142" s="80"/>
      <c r="DDQ142" s="80"/>
      <c r="DDR142" s="80"/>
      <c r="DDS142" s="80"/>
      <c r="DDT142" s="80"/>
      <c r="DDU142" s="80"/>
      <c r="DDV142" s="80"/>
      <c r="DDW142" s="80"/>
      <c r="DDX142" s="80"/>
      <c r="DDY142" s="80"/>
      <c r="DDZ142" s="80"/>
      <c r="DEA142" s="80"/>
      <c r="DEB142" s="80"/>
      <c r="DEC142" s="80"/>
      <c r="DED142" s="80"/>
      <c r="DEE142" s="80"/>
      <c r="DEF142" s="80"/>
      <c r="DEG142" s="80"/>
      <c r="DEH142" s="80"/>
      <c r="DEI142" s="80"/>
      <c r="DEJ142" s="80"/>
      <c r="DEK142" s="80"/>
      <c r="DEL142" s="80"/>
      <c r="DEM142" s="80"/>
      <c r="DEN142" s="80"/>
      <c r="DEO142" s="80"/>
      <c r="DEP142" s="80"/>
      <c r="DEQ142" s="80"/>
      <c r="DER142" s="80"/>
      <c r="DES142" s="80"/>
      <c r="DET142" s="80"/>
      <c r="DEU142" s="80"/>
      <c r="DEV142" s="80"/>
      <c r="DEW142" s="80"/>
      <c r="DEX142" s="80"/>
      <c r="DEY142" s="80"/>
      <c r="DEZ142" s="80"/>
      <c r="DFA142" s="80"/>
      <c r="DFB142" s="80"/>
      <c r="DFC142" s="80"/>
      <c r="DFD142" s="80"/>
      <c r="DFE142" s="80"/>
      <c r="DFF142" s="80"/>
      <c r="DFG142" s="80"/>
      <c r="DFH142" s="80"/>
      <c r="DFI142" s="80"/>
      <c r="DFJ142" s="80"/>
      <c r="DFK142" s="80"/>
      <c r="DFL142" s="80"/>
      <c r="DFM142" s="80"/>
      <c r="DFN142" s="80"/>
      <c r="DFO142" s="80"/>
      <c r="DFP142" s="80"/>
      <c r="DFQ142" s="80"/>
      <c r="DFR142" s="80"/>
      <c r="DFS142" s="80"/>
      <c r="DFT142" s="80"/>
      <c r="DFU142" s="80"/>
      <c r="DFV142" s="80"/>
      <c r="DFW142" s="80"/>
      <c r="DFX142" s="80"/>
      <c r="DFY142" s="80"/>
      <c r="DFZ142" s="80"/>
      <c r="DGA142" s="80"/>
      <c r="DGB142" s="80"/>
      <c r="DGC142" s="80"/>
      <c r="DGD142" s="80"/>
      <c r="DGE142" s="80"/>
      <c r="DGF142" s="80"/>
      <c r="DGG142" s="80"/>
      <c r="DGH142" s="80"/>
      <c r="DGI142" s="80"/>
      <c r="DGJ142" s="80"/>
      <c r="DGK142" s="80"/>
      <c r="DGL142" s="80"/>
      <c r="DGM142" s="80"/>
      <c r="DGN142" s="80"/>
      <c r="DGO142" s="80"/>
      <c r="DGP142" s="80"/>
      <c r="DGQ142" s="80"/>
      <c r="DGR142" s="80"/>
      <c r="DGS142" s="80"/>
      <c r="DGT142" s="80"/>
      <c r="DGU142" s="80"/>
      <c r="DGV142" s="80"/>
      <c r="DGW142" s="80"/>
      <c r="DGX142" s="80"/>
      <c r="DGY142" s="80"/>
      <c r="DGZ142" s="80"/>
      <c r="DHA142" s="80"/>
      <c r="DHB142" s="80"/>
      <c r="DHC142" s="80"/>
      <c r="DHD142" s="80"/>
      <c r="DHE142" s="80"/>
      <c r="DHF142" s="80"/>
      <c r="DHG142" s="80"/>
      <c r="DHH142" s="80"/>
      <c r="DHI142" s="80"/>
      <c r="DHJ142" s="80"/>
      <c r="DHK142" s="80"/>
      <c r="DHL142" s="80"/>
      <c r="DHM142" s="80"/>
      <c r="DHN142" s="80"/>
      <c r="DHO142" s="80"/>
      <c r="DHP142" s="80"/>
      <c r="DHQ142" s="80"/>
      <c r="DHR142" s="80"/>
      <c r="DHS142" s="80"/>
      <c r="DHT142" s="80"/>
      <c r="DHU142" s="80"/>
      <c r="DHV142" s="80"/>
      <c r="DHW142" s="80"/>
      <c r="DHX142" s="80"/>
      <c r="DHY142" s="80"/>
      <c r="DHZ142" s="80"/>
      <c r="DIA142" s="80"/>
      <c r="DIB142" s="80"/>
      <c r="DIC142" s="80"/>
      <c r="DID142" s="80"/>
      <c r="DIE142" s="80"/>
      <c r="DIF142" s="80"/>
      <c r="DIG142" s="80"/>
      <c r="DIH142" s="80"/>
      <c r="DII142" s="80"/>
      <c r="DIJ142" s="80"/>
      <c r="DIK142" s="80"/>
      <c r="DIL142" s="80"/>
      <c r="DIM142" s="80"/>
      <c r="DIN142" s="80"/>
      <c r="DIO142" s="80"/>
      <c r="DIP142" s="80"/>
      <c r="DIQ142" s="80"/>
      <c r="DIR142" s="80"/>
      <c r="DIS142" s="80"/>
      <c r="DIT142" s="80"/>
      <c r="DIU142" s="80"/>
      <c r="DIV142" s="80"/>
      <c r="DIW142" s="80"/>
      <c r="DIX142" s="80"/>
      <c r="DIY142" s="80"/>
      <c r="DIZ142" s="80"/>
      <c r="DJA142" s="80"/>
      <c r="DJB142" s="80"/>
      <c r="DJC142" s="80"/>
      <c r="DJD142" s="80"/>
      <c r="DJE142" s="80"/>
      <c r="DJF142" s="80"/>
      <c r="DJG142" s="80"/>
      <c r="DJH142" s="80"/>
      <c r="DJI142" s="80"/>
      <c r="DJJ142" s="80"/>
      <c r="DJK142" s="80"/>
      <c r="DJL142" s="80"/>
      <c r="DJM142" s="80"/>
      <c r="DJN142" s="80"/>
      <c r="DJO142" s="80"/>
      <c r="DJP142" s="80"/>
      <c r="DJQ142" s="80"/>
      <c r="DJR142" s="80"/>
      <c r="DJS142" s="80"/>
      <c r="DJT142" s="80"/>
      <c r="DJU142" s="80"/>
      <c r="DJV142" s="80"/>
      <c r="DJW142" s="80"/>
      <c r="DJX142" s="80"/>
      <c r="DJY142" s="80"/>
      <c r="DJZ142" s="80"/>
      <c r="DKA142" s="80"/>
      <c r="DKB142" s="80"/>
      <c r="DKC142" s="80"/>
      <c r="DKD142" s="80"/>
      <c r="DKE142" s="80"/>
      <c r="DKF142" s="80"/>
      <c r="DKG142" s="80"/>
      <c r="DKH142" s="80"/>
      <c r="DKI142" s="80"/>
      <c r="DKJ142" s="80"/>
      <c r="DKK142" s="80"/>
      <c r="DKL142" s="80"/>
      <c r="DKM142" s="80"/>
      <c r="DKN142" s="80"/>
      <c r="DKO142" s="80"/>
      <c r="DKP142" s="80"/>
      <c r="DKQ142" s="80"/>
      <c r="DKR142" s="80"/>
      <c r="DKS142" s="80"/>
      <c r="DKT142" s="80"/>
      <c r="DKU142" s="80"/>
      <c r="DKV142" s="80"/>
      <c r="DKW142" s="80"/>
      <c r="DKX142" s="80"/>
      <c r="DKY142" s="80"/>
      <c r="DKZ142" s="80"/>
      <c r="DLA142" s="80"/>
      <c r="DLB142" s="80"/>
      <c r="DLC142" s="80"/>
      <c r="DLD142" s="80"/>
      <c r="DLE142" s="80"/>
      <c r="DLF142" s="80"/>
      <c r="DLG142" s="80"/>
      <c r="DLH142" s="80"/>
      <c r="DLI142" s="80"/>
      <c r="DLJ142" s="80"/>
      <c r="DLK142" s="80"/>
      <c r="DLL142" s="80"/>
      <c r="DLM142" s="80"/>
      <c r="DLN142" s="80"/>
      <c r="DLO142" s="80"/>
      <c r="DLP142" s="80"/>
      <c r="DLQ142" s="80"/>
      <c r="DLR142" s="80"/>
      <c r="DLS142" s="80"/>
      <c r="DLT142" s="80"/>
      <c r="DLU142" s="80"/>
      <c r="DLV142" s="80"/>
      <c r="DLW142" s="80"/>
      <c r="DLX142" s="80"/>
      <c r="DLY142" s="80"/>
      <c r="DLZ142" s="80"/>
      <c r="DMA142" s="80"/>
      <c r="DMB142" s="80"/>
      <c r="DMC142" s="80"/>
      <c r="DMD142" s="80"/>
      <c r="DME142" s="80"/>
      <c r="DMF142" s="80"/>
      <c r="DMG142" s="80"/>
      <c r="DMH142" s="80"/>
      <c r="DMI142" s="80"/>
      <c r="DMJ142" s="80"/>
      <c r="DMK142" s="80"/>
      <c r="DML142" s="80"/>
      <c r="DMM142" s="80"/>
      <c r="DMN142" s="80"/>
      <c r="DMO142" s="80"/>
      <c r="DMP142" s="80"/>
      <c r="DMQ142" s="80"/>
      <c r="DMR142" s="80"/>
      <c r="DMS142" s="80"/>
      <c r="DMT142" s="80"/>
      <c r="DMU142" s="80"/>
      <c r="DMV142" s="80"/>
      <c r="DMW142" s="80"/>
      <c r="DMX142" s="80"/>
      <c r="DMY142" s="80"/>
      <c r="DMZ142" s="80"/>
      <c r="DNA142" s="80"/>
      <c r="DNB142" s="80"/>
      <c r="DNC142" s="80"/>
      <c r="DND142" s="80"/>
      <c r="DNE142" s="80"/>
      <c r="DNF142" s="80"/>
      <c r="DNG142" s="80"/>
      <c r="DNH142" s="80"/>
      <c r="DNI142" s="80"/>
      <c r="DNJ142" s="80"/>
      <c r="DNK142" s="80"/>
      <c r="DNL142" s="80"/>
      <c r="DNM142" s="80"/>
      <c r="DNN142" s="80"/>
      <c r="DNO142" s="80"/>
      <c r="DNP142" s="80"/>
      <c r="DNQ142" s="80"/>
      <c r="DNR142" s="80"/>
      <c r="DNS142" s="80"/>
      <c r="DNT142" s="80"/>
      <c r="DNU142" s="80"/>
      <c r="DNV142" s="80"/>
      <c r="DNW142" s="80"/>
      <c r="DNX142" s="80"/>
      <c r="DNY142" s="80"/>
      <c r="DNZ142" s="80"/>
      <c r="DOA142" s="80"/>
      <c r="DOB142" s="80"/>
      <c r="DOC142" s="80"/>
      <c r="DOD142" s="80"/>
      <c r="DOE142" s="80"/>
      <c r="DOF142" s="80"/>
      <c r="DOG142" s="80"/>
      <c r="DOH142" s="80"/>
      <c r="DOI142" s="80"/>
      <c r="DOJ142" s="80"/>
      <c r="DOK142" s="80"/>
      <c r="DOL142" s="80"/>
      <c r="DOM142" s="80"/>
      <c r="DON142" s="80"/>
      <c r="DOO142" s="80"/>
      <c r="DOP142" s="80"/>
      <c r="DOQ142" s="80"/>
      <c r="DOR142" s="80"/>
      <c r="DOS142" s="80"/>
      <c r="DOT142" s="80"/>
      <c r="DOU142" s="80"/>
      <c r="DOV142" s="80"/>
      <c r="DOW142" s="80"/>
      <c r="DOX142" s="80"/>
      <c r="DOY142" s="80"/>
      <c r="DOZ142" s="80"/>
      <c r="DPA142" s="80"/>
      <c r="DPB142" s="80"/>
      <c r="DPC142" s="80"/>
      <c r="DPD142" s="80"/>
      <c r="DPE142" s="80"/>
      <c r="DPF142" s="80"/>
      <c r="DPG142" s="80"/>
      <c r="DPH142" s="80"/>
      <c r="DPI142" s="80"/>
      <c r="DPJ142" s="80"/>
      <c r="DPK142" s="80"/>
      <c r="DPL142" s="80"/>
      <c r="DPM142" s="80"/>
      <c r="DPN142" s="80"/>
      <c r="DPO142" s="80"/>
      <c r="DPP142" s="80"/>
      <c r="DPQ142" s="80"/>
      <c r="DPR142" s="80"/>
      <c r="DPS142" s="80"/>
      <c r="DPT142" s="80"/>
      <c r="DPU142" s="80"/>
      <c r="DPV142" s="80"/>
      <c r="DPW142" s="80"/>
      <c r="DPX142" s="80"/>
      <c r="DPY142" s="80"/>
      <c r="DPZ142" s="80"/>
      <c r="DQA142" s="80"/>
      <c r="DQB142" s="80"/>
      <c r="DQC142" s="80"/>
      <c r="DQD142" s="80"/>
      <c r="DQE142" s="80"/>
      <c r="DQF142" s="80"/>
      <c r="DQG142" s="80"/>
      <c r="DQH142" s="80"/>
      <c r="DQI142" s="80"/>
      <c r="DQJ142" s="80"/>
      <c r="DQK142" s="80"/>
      <c r="DQL142" s="80"/>
      <c r="DQM142" s="80"/>
      <c r="DQN142" s="80"/>
      <c r="DQO142" s="80"/>
      <c r="DQP142" s="80"/>
      <c r="DQQ142" s="80"/>
      <c r="DQR142" s="80"/>
      <c r="DQS142" s="80"/>
      <c r="DQT142" s="80"/>
      <c r="DQU142" s="80"/>
      <c r="DQV142" s="80"/>
      <c r="DQW142" s="80"/>
      <c r="DQX142" s="80"/>
      <c r="DQY142" s="80"/>
      <c r="DQZ142" s="80"/>
      <c r="DRA142" s="80"/>
      <c r="DRB142" s="80"/>
      <c r="DRC142" s="80"/>
      <c r="DRD142" s="80"/>
      <c r="DRE142" s="80"/>
      <c r="DRF142" s="80"/>
      <c r="DRG142" s="80"/>
      <c r="DRH142" s="80"/>
      <c r="DRI142" s="80"/>
      <c r="DRJ142" s="80"/>
      <c r="DRK142" s="80"/>
      <c r="DRL142" s="80"/>
      <c r="DRM142" s="80"/>
      <c r="DRN142" s="80"/>
      <c r="DRO142" s="80"/>
      <c r="DRP142" s="80"/>
      <c r="DRQ142" s="80"/>
      <c r="DRR142" s="80"/>
      <c r="DRS142" s="80"/>
      <c r="DRT142" s="80"/>
      <c r="DRU142" s="80"/>
      <c r="DRV142" s="80"/>
      <c r="DRW142" s="80"/>
      <c r="DRX142" s="80"/>
      <c r="DRY142" s="80"/>
      <c r="DRZ142" s="80"/>
      <c r="DSA142" s="80"/>
      <c r="DSB142" s="80"/>
      <c r="DSC142" s="80"/>
      <c r="DSD142" s="80"/>
      <c r="DSE142" s="80"/>
      <c r="DSF142" s="80"/>
      <c r="DSG142" s="80"/>
      <c r="DSH142" s="80"/>
      <c r="DSI142" s="80"/>
      <c r="DSJ142" s="80"/>
      <c r="DSK142" s="80"/>
      <c r="DSL142" s="80"/>
      <c r="DSM142" s="80"/>
      <c r="DSN142" s="80"/>
      <c r="DSO142" s="80"/>
      <c r="DSP142" s="80"/>
      <c r="DSQ142" s="80"/>
      <c r="DSR142" s="80"/>
      <c r="DSS142" s="80"/>
      <c r="DST142" s="80"/>
      <c r="DSU142" s="80"/>
      <c r="DSV142" s="80"/>
      <c r="DSW142" s="80"/>
      <c r="DSX142" s="80"/>
      <c r="DSY142" s="80"/>
      <c r="DSZ142" s="80"/>
      <c r="DTA142" s="80"/>
      <c r="DTB142" s="80"/>
      <c r="DTC142" s="80"/>
      <c r="DTD142" s="80"/>
      <c r="DTE142" s="80"/>
      <c r="DTF142" s="80"/>
      <c r="DTG142" s="80"/>
      <c r="DTH142" s="80"/>
      <c r="DTI142" s="80"/>
      <c r="DTJ142" s="80"/>
      <c r="DTK142" s="80"/>
      <c r="DTL142" s="80"/>
      <c r="DTM142" s="80"/>
      <c r="DTN142" s="80"/>
      <c r="DTO142" s="80"/>
      <c r="DTP142" s="80"/>
      <c r="DTQ142" s="80"/>
      <c r="DTR142" s="80"/>
      <c r="DTS142" s="80"/>
      <c r="DTT142" s="80"/>
      <c r="DTU142" s="80"/>
      <c r="DTV142" s="80"/>
      <c r="DTW142" s="80"/>
      <c r="DTX142" s="80"/>
      <c r="DTY142" s="80"/>
      <c r="DTZ142" s="80"/>
      <c r="DUA142" s="80"/>
      <c r="DUB142" s="80"/>
      <c r="DUC142" s="80"/>
      <c r="DUD142" s="80"/>
      <c r="DUE142" s="80"/>
      <c r="DUF142" s="80"/>
      <c r="DUG142" s="80"/>
      <c r="DUH142" s="80"/>
      <c r="DUI142" s="80"/>
      <c r="DUJ142" s="80"/>
      <c r="DUK142" s="80"/>
      <c r="DUL142" s="80"/>
      <c r="DUM142" s="80"/>
      <c r="DUN142" s="80"/>
      <c r="DUO142" s="80"/>
      <c r="DUP142" s="80"/>
      <c r="DUQ142" s="80"/>
      <c r="DUR142" s="80"/>
      <c r="DUS142" s="80"/>
      <c r="DUT142" s="80"/>
      <c r="DUU142" s="80"/>
      <c r="DUV142" s="80"/>
      <c r="DUW142" s="80"/>
      <c r="DUX142" s="80"/>
      <c r="DUY142" s="80"/>
      <c r="DUZ142" s="80"/>
      <c r="DVA142" s="80"/>
      <c r="DVB142" s="80"/>
      <c r="DVC142" s="80"/>
      <c r="DVD142" s="80"/>
      <c r="DVE142" s="80"/>
      <c r="DVF142" s="80"/>
      <c r="DVG142" s="80"/>
      <c r="DVH142" s="80"/>
      <c r="DVI142" s="80"/>
      <c r="DVJ142" s="80"/>
      <c r="DVK142" s="80"/>
      <c r="DVL142" s="80"/>
      <c r="DVM142" s="80"/>
      <c r="DVN142" s="80"/>
      <c r="DVO142" s="80"/>
      <c r="DVP142" s="80"/>
      <c r="DVQ142" s="80"/>
      <c r="DVR142" s="80"/>
      <c r="DVS142" s="80"/>
      <c r="DVT142" s="80"/>
      <c r="DVU142" s="80"/>
      <c r="DVV142" s="80"/>
      <c r="DVW142" s="80"/>
      <c r="DVX142" s="80"/>
      <c r="DVY142" s="80"/>
      <c r="DVZ142" s="80"/>
      <c r="DWA142" s="80"/>
      <c r="DWB142" s="80"/>
      <c r="DWC142" s="80"/>
      <c r="DWD142" s="80"/>
      <c r="DWE142" s="80"/>
      <c r="DWF142" s="80"/>
      <c r="DWG142" s="80"/>
      <c r="DWH142" s="80"/>
      <c r="DWI142" s="80"/>
      <c r="DWJ142" s="80"/>
      <c r="DWK142" s="80"/>
      <c r="DWL142" s="80"/>
      <c r="DWM142" s="80"/>
      <c r="DWN142" s="80"/>
      <c r="DWO142" s="80"/>
      <c r="DWP142" s="80"/>
      <c r="DWQ142" s="80"/>
      <c r="DWR142" s="80"/>
      <c r="DWS142" s="80"/>
      <c r="DWT142" s="80"/>
      <c r="DWU142" s="80"/>
      <c r="DWV142" s="80"/>
      <c r="DWW142" s="80"/>
      <c r="DWX142" s="80"/>
      <c r="DWY142" s="80"/>
      <c r="DWZ142" s="80"/>
      <c r="DXA142" s="80"/>
      <c r="DXB142" s="80"/>
      <c r="DXC142" s="80"/>
      <c r="DXD142" s="80"/>
      <c r="DXE142" s="80"/>
      <c r="DXF142" s="80"/>
      <c r="DXG142" s="80"/>
      <c r="DXH142" s="80"/>
      <c r="DXI142" s="80"/>
      <c r="DXJ142" s="80"/>
      <c r="DXK142" s="80"/>
      <c r="DXL142" s="80"/>
      <c r="DXM142" s="80"/>
      <c r="DXN142" s="80"/>
      <c r="DXO142" s="80"/>
      <c r="DXP142" s="80"/>
      <c r="DXQ142" s="80"/>
      <c r="DXR142" s="80"/>
      <c r="DXS142" s="80"/>
      <c r="DXT142" s="80"/>
      <c r="DXU142" s="80"/>
      <c r="DXV142" s="80"/>
      <c r="DXW142" s="80"/>
      <c r="DXX142" s="80"/>
      <c r="DXY142" s="80"/>
      <c r="DXZ142" s="80"/>
      <c r="DYA142" s="80"/>
      <c r="DYB142" s="80"/>
      <c r="DYC142" s="80"/>
      <c r="DYD142" s="80"/>
      <c r="DYE142" s="80"/>
      <c r="DYF142" s="80"/>
      <c r="DYG142" s="80"/>
      <c r="DYH142" s="80"/>
      <c r="DYI142" s="80"/>
      <c r="DYJ142" s="80"/>
      <c r="DYK142" s="80"/>
      <c r="DYL142" s="80"/>
      <c r="DYM142" s="80"/>
      <c r="DYN142" s="80"/>
      <c r="DYO142" s="80"/>
      <c r="DYP142" s="80"/>
      <c r="DYQ142" s="80"/>
      <c r="DYR142" s="80"/>
      <c r="DYS142" s="80"/>
      <c r="DYT142" s="80"/>
      <c r="DYU142" s="80"/>
      <c r="DYV142" s="80"/>
      <c r="DYW142" s="80"/>
      <c r="DYX142" s="80"/>
      <c r="DYY142" s="80"/>
      <c r="DYZ142" s="80"/>
      <c r="DZA142" s="80"/>
      <c r="DZB142" s="80"/>
      <c r="DZC142" s="80"/>
      <c r="DZD142" s="80"/>
      <c r="DZE142" s="80"/>
      <c r="DZF142" s="80"/>
      <c r="DZG142" s="80"/>
      <c r="DZH142" s="80"/>
      <c r="DZI142" s="80"/>
      <c r="DZJ142" s="80"/>
      <c r="DZK142" s="80"/>
      <c r="DZL142" s="80"/>
      <c r="DZM142" s="80"/>
      <c r="DZN142" s="80"/>
      <c r="DZO142" s="80"/>
      <c r="DZP142" s="80"/>
      <c r="DZQ142" s="80"/>
      <c r="DZR142" s="80"/>
      <c r="DZS142" s="80"/>
      <c r="DZT142" s="80"/>
      <c r="DZU142" s="80"/>
      <c r="DZV142" s="80"/>
      <c r="DZW142" s="80"/>
      <c r="DZX142" s="80"/>
      <c r="DZY142" s="80"/>
      <c r="DZZ142" s="80"/>
      <c r="EAA142" s="80"/>
      <c r="EAB142" s="80"/>
      <c r="EAC142" s="80"/>
      <c r="EAD142" s="80"/>
      <c r="EAE142" s="80"/>
      <c r="EAF142" s="80"/>
      <c r="EAG142" s="80"/>
      <c r="EAH142" s="80"/>
      <c r="EAI142" s="80"/>
      <c r="EAJ142" s="80"/>
      <c r="EAK142" s="80"/>
      <c r="EAL142" s="80"/>
      <c r="EAM142" s="80"/>
      <c r="EAN142" s="80"/>
      <c r="EAO142" s="80"/>
      <c r="EAP142" s="80"/>
      <c r="EAQ142" s="80"/>
      <c r="EAR142" s="80"/>
      <c r="EAS142" s="80"/>
      <c r="EAT142" s="80"/>
      <c r="EAU142" s="80"/>
      <c r="EAV142" s="80"/>
      <c r="EAW142" s="80"/>
      <c r="EAX142" s="80"/>
      <c r="EAY142" s="80"/>
      <c r="EAZ142" s="80"/>
      <c r="EBA142" s="80"/>
      <c r="EBB142" s="80"/>
      <c r="EBC142" s="80"/>
      <c r="EBD142" s="80"/>
      <c r="EBE142" s="80"/>
      <c r="EBF142" s="80"/>
      <c r="EBG142" s="80"/>
      <c r="EBH142" s="80"/>
      <c r="EBI142" s="80"/>
      <c r="EBJ142" s="80"/>
      <c r="EBK142" s="80"/>
      <c r="EBL142" s="80"/>
      <c r="EBM142" s="80"/>
      <c r="EBN142" s="80"/>
      <c r="EBO142" s="80"/>
      <c r="EBP142" s="80"/>
      <c r="EBQ142" s="80"/>
      <c r="EBR142" s="80"/>
      <c r="EBS142" s="80"/>
      <c r="EBT142" s="80"/>
      <c r="EBU142" s="80"/>
      <c r="EBV142" s="80"/>
      <c r="EBW142" s="80"/>
      <c r="EBX142" s="80"/>
      <c r="EBY142" s="80"/>
      <c r="EBZ142" s="80"/>
      <c r="ECA142" s="80"/>
      <c r="ECB142" s="80"/>
      <c r="ECC142" s="80"/>
      <c r="ECD142" s="80"/>
      <c r="ECE142" s="80"/>
      <c r="ECF142" s="80"/>
      <c r="ECG142" s="80"/>
      <c r="ECH142" s="80"/>
      <c r="ECI142" s="80"/>
      <c r="ECJ142" s="80"/>
      <c r="ECK142" s="80"/>
      <c r="ECL142" s="80"/>
      <c r="ECM142" s="80"/>
      <c r="ECN142" s="80"/>
      <c r="ECO142" s="80"/>
      <c r="ECP142" s="80"/>
      <c r="ECQ142" s="80"/>
      <c r="ECR142" s="80"/>
      <c r="ECS142" s="80"/>
      <c r="ECT142" s="80"/>
      <c r="ECU142" s="80"/>
      <c r="ECV142" s="80"/>
      <c r="ECW142" s="80"/>
      <c r="ECX142" s="80"/>
      <c r="ECY142" s="80"/>
      <c r="ECZ142" s="80"/>
      <c r="EDA142" s="80"/>
      <c r="EDB142" s="80"/>
      <c r="EDC142" s="80"/>
      <c r="EDD142" s="80"/>
      <c r="EDE142" s="80"/>
      <c r="EDF142" s="80"/>
      <c r="EDG142" s="80"/>
      <c r="EDH142" s="80"/>
      <c r="EDI142" s="80"/>
      <c r="EDJ142" s="80"/>
      <c r="EDK142" s="80"/>
      <c r="EDL142" s="80"/>
      <c r="EDM142" s="80"/>
      <c r="EDN142" s="80"/>
      <c r="EDO142" s="80"/>
      <c r="EDP142" s="80"/>
      <c r="EDQ142" s="80"/>
      <c r="EDR142" s="80"/>
      <c r="EDS142" s="80"/>
      <c r="EDT142" s="80"/>
      <c r="EDU142" s="80"/>
      <c r="EDV142" s="80"/>
      <c r="EDW142" s="80"/>
      <c r="EDX142" s="80"/>
      <c r="EDY142" s="80"/>
      <c r="EDZ142" s="80"/>
      <c r="EEA142" s="80"/>
      <c r="EEB142" s="80"/>
      <c r="EEC142" s="80"/>
      <c r="EED142" s="80"/>
      <c r="EEE142" s="80"/>
      <c r="EEF142" s="80"/>
      <c r="EEG142" s="80"/>
      <c r="EEH142" s="80"/>
      <c r="EEI142" s="80"/>
      <c r="EEJ142" s="80"/>
      <c r="EEK142" s="80"/>
      <c r="EEL142" s="80"/>
      <c r="EEM142" s="80"/>
      <c r="EEN142" s="80"/>
      <c r="EEO142" s="80"/>
      <c r="EEP142" s="80"/>
      <c r="EEQ142" s="80"/>
      <c r="EER142" s="80"/>
      <c r="EES142" s="80"/>
      <c r="EET142" s="80"/>
      <c r="EEU142" s="80"/>
      <c r="EEV142" s="80"/>
      <c r="EEW142" s="80"/>
      <c r="EEX142" s="80"/>
      <c r="EEY142" s="80"/>
      <c r="EEZ142" s="80"/>
      <c r="EFA142" s="80"/>
      <c r="EFB142" s="80"/>
      <c r="EFC142" s="80"/>
      <c r="EFD142" s="80"/>
      <c r="EFE142" s="80"/>
      <c r="EFF142" s="80"/>
      <c r="EFG142" s="80"/>
      <c r="EFH142" s="80"/>
      <c r="EFI142" s="80"/>
      <c r="EFJ142" s="80"/>
      <c r="EFK142" s="80"/>
      <c r="EFL142" s="80"/>
      <c r="EFM142" s="80"/>
      <c r="EFN142" s="80"/>
      <c r="EFO142" s="80"/>
      <c r="EFP142" s="80"/>
      <c r="EFQ142" s="80"/>
      <c r="EFR142" s="80"/>
      <c r="EFS142" s="80"/>
      <c r="EFT142" s="80"/>
      <c r="EFU142" s="80"/>
      <c r="EFV142" s="80"/>
      <c r="EFW142" s="80"/>
      <c r="EFX142" s="80"/>
      <c r="EFY142" s="80"/>
      <c r="EFZ142" s="80"/>
      <c r="EGA142" s="80"/>
      <c r="EGB142" s="80"/>
      <c r="EGC142" s="80"/>
      <c r="EGD142" s="80"/>
      <c r="EGE142" s="80"/>
      <c r="EGF142" s="80"/>
      <c r="EGG142" s="80"/>
      <c r="EGH142" s="80"/>
      <c r="EGI142" s="80"/>
      <c r="EGJ142" s="80"/>
      <c r="EGK142" s="80"/>
      <c r="EGL142" s="80"/>
      <c r="EGM142" s="80"/>
      <c r="EGN142" s="80"/>
      <c r="EGO142" s="80"/>
      <c r="EGP142" s="80"/>
      <c r="EGQ142" s="80"/>
      <c r="EGR142" s="80"/>
      <c r="EGS142" s="80"/>
      <c r="EGT142" s="80"/>
      <c r="EGU142" s="80"/>
      <c r="EGV142" s="80"/>
      <c r="EGW142" s="80"/>
      <c r="EGX142" s="80"/>
      <c r="EGY142" s="80"/>
      <c r="EGZ142" s="80"/>
      <c r="EHA142" s="80"/>
      <c r="EHB142" s="80"/>
      <c r="EHC142" s="80"/>
      <c r="EHD142" s="80"/>
      <c r="EHE142" s="80"/>
      <c r="EHF142" s="80"/>
      <c r="EHG142" s="80"/>
      <c r="EHH142" s="80"/>
      <c r="EHI142" s="80"/>
      <c r="EHJ142" s="80"/>
      <c r="EHK142" s="80"/>
      <c r="EHL142" s="80"/>
      <c r="EHM142" s="80"/>
      <c r="EHN142" s="80"/>
      <c r="EHO142" s="80"/>
      <c r="EHP142" s="80"/>
      <c r="EHQ142" s="80"/>
      <c r="EHR142" s="80"/>
      <c r="EHS142" s="80"/>
      <c r="EHT142" s="80"/>
      <c r="EHU142" s="80"/>
      <c r="EHV142" s="80"/>
      <c r="EHW142" s="80"/>
      <c r="EHX142" s="80"/>
      <c r="EHY142" s="80"/>
      <c r="EHZ142" s="80"/>
      <c r="EIA142" s="80"/>
      <c r="EIB142" s="80"/>
      <c r="EIC142" s="80"/>
      <c r="EID142" s="80"/>
      <c r="EIE142" s="80"/>
      <c r="EIF142" s="80"/>
      <c r="EIG142" s="80"/>
      <c r="EIH142" s="80"/>
      <c r="EII142" s="80"/>
      <c r="EIJ142" s="80"/>
      <c r="EIK142" s="80"/>
      <c r="EIL142" s="80"/>
      <c r="EIM142" s="80"/>
      <c r="EIN142" s="80"/>
      <c r="EIO142" s="80"/>
      <c r="EIP142" s="80"/>
      <c r="EIQ142" s="80"/>
      <c r="EIR142" s="80"/>
      <c r="EIS142" s="80"/>
      <c r="EIT142" s="80"/>
      <c r="EIU142" s="80"/>
      <c r="EIV142" s="80"/>
      <c r="EIW142" s="80"/>
      <c r="EIX142" s="80"/>
      <c r="EIY142" s="80"/>
      <c r="EIZ142" s="80"/>
      <c r="EJA142" s="80"/>
      <c r="EJB142" s="80"/>
      <c r="EJC142" s="80"/>
      <c r="EJD142" s="80"/>
      <c r="EJE142" s="80"/>
      <c r="EJF142" s="80"/>
      <c r="EJG142" s="80"/>
      <c r="EJH142" s="80"/>
      <c r="EJI142" s="80"/>
      <c r="EJJ142" s="80"/>
      <c r="EJK142" s="80"/>
      <c r="EJL142" s="80"/>
      <c r="EJM142" s="80"/>
      <c r="EJN142" s="80"/>
      <c r="EJO142" s="80"/>
      <c r="EJP142" s="80"/>
      <c r="EJQ142" s="80"/>
      <c r="EJR142" s="80"/>
      <c r="EJS142" s="80"/>
      <c r="EJT142" s="80"/>
      <c r="EJU142" s="80"/>
      <c r="EJV142" s="80"/>
      <c r="EJW142" s="80"/>
      <c r="EJX142" s="80"/>
      <c r="EJY142" s="80"/>
      <c r="EJZ142" s="80"/>
      <c r="EKA142" s="80"/>
      <c r="EKB142" s="80"/>
      <c r="EKC142" s="80"/>
      <c r="EKD142" s="80"/>
      <c r="EKE142" s="80"/>
      <c r="EKF142" s="80"/>
      <c r="EKG142" s="80"/>
      <c r="EKH142" s="80"/>
      <c r="EKI142" s="80"/>
      <c r="EKJ142" s="80"/>
      <c r="EKK142" s="80"/>
      <c r="EKL142" s="80"/>
      <c r="EKM142" s="80"/>
      <c r="EKN142" s="80"/>
      <c r="EKO142" s="80"/>
      <c r="EKP142" s="80"/>
      <c r="EKQ142" s="80"/>
      <c r="EKR142" s="80"/>
      <c r="EKS142" s="80"/>
      <c r="EKT142" s="80"/>
      <c r="EKU142" s="80"/>
      <c r="EKV142" s="80"/>
      <c r="EKW142" s="80"/>
      <c r="EKX142" s="80"/>
      <c r="EKY142" s="80"/>
      <c r="EKZ142" s="80"/>
      <c r="ELA142" s="80"/>
      <c r="ELB142" s="80"/>
      <c r="ELC142" s="80"/>
      <c r="ELD142" s="80"/>
      <c r="ELE142" s="80"/>
      <c r="ELF142" s="80"/>
      <c r="ELG142" s="80"/>
      <c r="ELH142" s="80"/>
      <c r="ELI142" s="80"/>
      <c r="ELJ142" s="80"/>
      <c r="ELK142" s="80"/>
      <c r="ELL142" s="80"/>
      <c r="ELM142" s="80"/>
      <c r="ELN142" s="80"/>
      <c r="ELO142" s="80"/>
      <c r="ELP142" s="80"/>
      <c r="ELQ142" s="80"/>
      <c r="ELR142" s="80"/>
      <c r="ELS142" s="80"/>
      <c r="ELT142" s="80"/>
      <c r="ELU142" s="80"/>
      <c r="ELV142" s="80"/>
      <c r="ELW142" s="80"/>
      <c r="ELX142" s="80"/>
      <c r="ELY142" s="80"/>
      <c r="ELZ142" s="80"/>
      <c r="EMA142" s="80"/>
      <c r="EMB142" s="80"/>
      <c r="EMC142" s="80"/>
      <c r="EMD142" s="80"/>
      <c r="EME142" s="80"/>
      <c r="EMF142" s="80"/>
      <c r="EMG142" s="80"/>
      <c r="EMH142" s="80"/>
      <c r="EMI142" s="80"/>
      <c r="EMJ142" s="80"/>
      <c r="EMK142" s="80"/>
      <c r="EML142" s="80"/>
      <c r="EMM142" s="80"/>
      <c r="EMN142" s="80"/>
      <c r="EMO142" s="80"/>
      <c r="EMP142" s="80"/>
      <c r="EMQ142" s="80"/>
      <c r="EMR142" s="80"/>
      <c r="EMS142" s="80"/>
      <c r="EMT142" s="80"/>
      <c r="EMU142" s="80"/>
      <c r="EMV142" s="80"/>
      <c r="EMW142" s="80"/>
      <c r="EMX142" s="80"/>
      <c r="EMY142" s="80"/>
      <c r="EMZ142" s="80"/>
      <c r="ENA142" s="80"/>
      <c r="ENB142" s="80"/>
      <c r="ENC142" s="80"/>
      <c r="END142" s="80"/>
      <c r="ENE142" s="80"/>
      <c r="ENF142" s="80"/>
      <c r="ENG142" s="80"/>
      <c r="ENH142" s="80"/>
      <c r="ENI142" s="80"/>
      <c r="ENJ142" s="80"/>
      <c r="ENK142" s="80"/>
      <c r="ENL142" s="80"/>
      <c r="ENM142" s="80"/>
      <c r="ENN142" s="80"/>
      <c r="ENO142" s="80"/>
      <c r="ENP142" s="80"/>
      <c r="ENQ142" s="80"/>
      <c r="ENR142" s="80"/>
      <c r="ENS142" s="80"/>
      <c r="ENT142" s="80"/>
      <c r="ENU142" s="80"/>
      <c r="ENV142" s="80"/>
      <c r="ENW142" s="80"/>
      <c r="ENX142" s="80"/>
      <c r="ENY142" s="80"/>
      <c r="ENZ142" s="80"/>
      <c r="EOA142" s="80"/>
      <c r="EOB142" s="80"/>
      <c r="EOC142" s="80"/>
      <c r="EOD142" s="80"/>
      <c r="EOE142" s="80"/>
      <c r="EOF142" s="80"/>
      <c r="EOG142" s="80"/>
      <c r="EOH142" s="80"/>
      <c r="EOI142" s="80"/>
      <c r="EOJ142" s="80"/>
      <c r="EOK142" s="80"/>
      <c r="EOL142" s="80"/>
      <c r="EOM142" s="80"/>
      <c r="EON142" s="80"/>
      <c r="EOO142" s="80"/>
      <c r="EOP142" s="80"/>
      <c r="EOQ142" s="80"/>
      <c r="EOR142" s="80"/>
      <c r="EOS142" s="80"/>
      <c r="EOT142" s="80"/>
      <c r="EOU142" s="80"/>
      <c r="EOV142" s="80"/>
      <c r="EOW142" s="80"/>
      <c r="EOX142" s="80"/>
      <c r="EOY142" s="80"/>
      <c r="EOZ142" s="80"/>
      <c r="EPA142" s="80"/>
      <c r="EPB142" s="80"/>
      <c r="EPC142" s="80"/>
      <c r="EPD142" s="80"/>
      <c r="EPE142" s="80"/>
      <c r="EPF142" s="80"/>
      <c r="EPG142" s="80"/>
      <c r="EPH142" s="80"/>
      <c r="EPI142" s="80"/>
      <c r="EPJ142" s="80"/>
      <c r="EPK142" s="80"/>
      <c r="EPL142" s="80"/>
      <c r="EPM142" s="80"/>
      <c r="EPN142" s="80"/>
      <c r="EPO142" s="80"/>
      <c r="EPP142" s="80"/>
      <c r="EPQ142" s="80"/>
      <c r="EPR142" s="80"/>
      <c r="EPS142" s="80"/>
      <c r="EPT142" s="80"/>
      <c r="EPU142" s="80"/>
      <c r="EPV142" s="80"/>
      <c r="EPW142" s="80"/>
      <c r="EPX142" s="80"/>
      <c r="EPY142" s="80"/>
      <c r="EPZ142" s="80"/>
      <c r="EQA142" s="80"/>
      <c r="EQB142" s="80"/>
      <c r="EQC142" s="80"/>
      <c r="EQD142" s="80"/>
      <c r="EQE142" s="80"/>
      <c r="EQF142" s="80"/>
      <c r="EQG142" s="80"/>
      <c r="EQH142" s="80"/>
      <c r="EQI142" s="80"/>
      <c r="EQJ142" s="80"/>
      <c r="EQK142" s="80"/>
      <c r="EQL142" s="80"/>
      <c r="EQM142" s="80"/>
      <c r="EQN142" s="80"/>
      <c r="EQO142" s="80"/>
      <c r="EQP142" s="80"/>
      <c r="EQQ142" s="80"/>
      <c r="EQR142" s="80"/>
      <c r="EQS142" s="80"/>
      <c r="EQT142" s="80"/>
      <c r="EQU142" s="80"/>
      <c r="EQV142" s="80"/>
      <c r="EQW142" s="80"/>
      <c r="EQX142" s="80"/>
      <c r="EQY142" s="80"/>
      <c r="EQZ142" s="80"/>
      <c r="ERA142" s="80"/>
      <c r="ERB142" s="80"/>
      <c r="ERC142" s="80"/>
      <c r="ERD142" s="80"/>
      <c r="ERE142" s="80"/>
      <c r="ERF142" s="80"/>
      <c r="ERG142" s="80"/>
      <c r="ERH142" s="80"/>
      <c r="ERI142" s="80"/>
      <c r="ERJ142" s="80"/>
      <c r="ERK142" s="80"/>
      <c r="ERL142" s="80"/>
      <c r="ERM142" s="80"/>
      <c r="ERN142" s="80"/>
      <c r="ERO142" s="80"/>
      <c r="ERP142" s="80"/>
      <c r="ERQ142" s="80"/>
      <c r="ERR142" s="80"/>
      <c r="ERS142" s="80"/>
      <c r="ERT142" s="80"/>
      <c r="ERU142" s="80"/>
      <c r="ERV142" s="80"/>
      <c r="ERW142" s="80"/>
      <c r="ERX142" s="80"/>
      <c r="ERY142" s="80"/>
      <c r="ERZ142" s="80"/>
      <c r="ESA142" s="80"/>
      <c r="ESB142" s="80"/>
      <c r="ESC142" s="80"/>
      <c r="ESD142" s="80"/>
      <c r="ESE142" s="80"/>
      <c r="ESF142" s="80"/>
      <c r="ESG142" s="80"/>
      <c r="ESH142" s="80"/>
      <c r="ESI142" s="80"/>
      <c r="ESJ142" s="80"/>
      <c r="ESK142" s="80"/>
      <c r="ESL142" s="80"/>
      <c r="ESM142" s="80"/>
      <c r="ESN142" s="80"/>
      <c r="ESO142" s="80"/>
      <c r="ESP142" s="80"/>
      <c r="ESQ142" s="80"/>
      <c r="ESR142" s="80"/>
      <c r="ESS142" s="80"/>
      <c r="EST142" s="80"/>
      <c r="ESU142" s="80"/>
      <c r="ESV142" s="80"/>
      <c r="ESW142" s="80"/>
      <c r="ESX142" s="80"/>
      <c r="ESY142" s="80"/>
      <c r="ESZ142" s="80"/>
      <c r="ETA142" s="80"/>
      <c r="ETB142" s="80"/>
      <c r="ETC142" s="80"/>
      <c r="ETD142" s="80"/>
      <c r="ETE142" s="80"/>
      <c r="ETF142" s="80"/>
      <c r="ETG142" s="80"/>
      <c r="ETH142" s="80"/>
      <c r="ETI142" s="80"/>
      <c r="ETJ142" s="80"/>
      <c r="ETK142" s="80"/>
      <c r="ETL142" s="80"/>
      <c r="ETM142" s="80"/>
      <c r="ETN142" s="80"/>
      <c r="ETO142" s="80"/>
      <c r="ETP142" s="80"/>
      <c r="ETQ142" s="80"/>
      <c r="ETR142" s="80"/>
      <c r="ETS142" s="80"/>
      <c r="ETT142" s="80"/>
      <c r="ETU142" s="80"/>
      <c r="ETV142" s="80"/>
      <c r="ETW142" s="80"/>
      <c r="ETX142" s="80"/>
      <c r="ETY142" s="80"/>
      <c r="ETZ142" s="80"/>
      <c r="EUA142" s="80"/>
      <c r="EUB142" s="80"/>
      <c r="EUC142" s="80"/>
      <c r="EUD142" s="80"/>
      <c r="EUE142" s="80"/>
      <c r="EUF142" s="80"/>
      <c r="EUG142" s="80"/>
      <c r="EUH142" s="80"/>
      <c r="EUI142" s="80"/>
      <c r="EUJ142" s="80"/>
      <c r="EUK142" s="80"/>
      <c r="EUL142" s="80"/>
      <c r="EUM142" s="80"/>
      <c r="EUN142" s="80"/>
      <c r="EUO142" s="80"/>
      <c r="EUP142" s="80"/>
      <c r="EUQ142" s="80"/>
      <c r="EUR142" s="80"/>
      <c r="EUS142" s="80"/>
      <c r="EUT142" s="80"/>
      <c r="EUU142" s="80"/>
      <c r="EUV142" s="80"/>
      <c r="EUW142" s="80"/>
      <c r="EUX142" s="80"/>
      <c r="EUY142" s="80"/>
      <c r="EUZ142" s="80"/>
      <c r="EVA142" s="80"/>
      <c r="EVB142" s="80"/>
      <c r="EVC142" s="80"/>
      <c r="EVD142" s="80"/>
      <c r="EVE142" s="80"/>
      <c r="EVF142" s="80"/>
      <c r="EVG142" s="80"/>
      <c r="EVH142" s="80"/>
      <c r="EVI142" s="80"/>
      <c r="EVJ142" s="80"/>
      <c r="EVK142" s="80"/>
      <c r="EVL142" s="80"/>
      <c r="EVM142" s="80"/>
      <c r="EVN142" s="80"/>
      <c r="EVO142" s="80"/>
      <c r="EVP142" s="80"/>
      <c r="EVQ142" s="80"/>
      <c r="EVR142" s="80"/>
      <c r="EVS142" s="80"/>
      <c r="EVT142" s="80"/>
      <c r="EVU142" s="80"/>
      <c r="EVV142" s="80"/>
      <c r="EVW142" s="80"/>
      <c r="EVX142" s="80"/>
      <c r="EVY142" s="80"/>
      <c r="EVZ142" s="80"/>
      <c r="EWA142" s="80"/>
      <c r="EWB142" s="80"/>
      <c r="EWC142" s="80"/>
      <c r="EWD142" s="80"/>
      <c r="EWE142" s="80"/>
      <c r="EWF142" s="80"/>
      <c r="EWG142" s="80"/>
      <c r="EWH142" s="80"/>
      <c r="EWI142" s="80"/>
      <c r="EWJ142" s="80"/>
      <c r="EWK142" s="80"/>
      <c r="EWL142" s="80"/>
      <c r="EWM142" s="80"/>
      <c r="EWN142" s="80"/>
      <c r="EWO142" s="80"/>
      <c r="EWP142" s="80"/>
      <c r="EWQ142" s="80"/>
      <c r="EWR142" s="80"/>
      <c r="EWS142" s="80"/>
      <c r="EWT142" s="80"/>
      <c r="EWU142" s="80"/>
      <c r="EWV142" s="80"/>
      <c r="EWW142" s="80"/>
      <c r="EWX142" s="80"/>
      <c r="EWY142" s="80"/>
      <c r="EWZ142" s="80"/>
      <c r="EXA142" s="80"/>
      <c r="EXB142" s="80"/>
      <c r="EXC142" s="80"/>
      <c r="EXD142" s="80"/>
      <c r="EXE142" s="80"/>
      <c r="EXF142" s="80"/>
      <c r="EXG142" s="80"/>
      <c r="EXH142" s="80"/>
      <c r="EXI142" s="80"/>
      <c r="EXJ142" s="80"/>
      <c r="EXK142" s="80"/>
      <c r="EXL142" s="80"/>
      <c r="EXM142" s="80"/>
      <c r="EXN142" s="80"/>
      <c r="EXO142" s="80"/>
      <c r="EXP142" s="80"/>
      <c r="EXQ142" s="80"/>
      <c r="EXR142" s="80"/>
      <c r="EXS142" s="80"/>
      <c r="EXT142" s="80"/>
      <c r="EXU142" s="80"/>
      <c r="EXV142" s="80"/>
      <c r="EXW142" s="80"/>
      <c r="EXX142" s="80"/>
      <c r="EXY142" s="80"/>
      <c r="EXZ142" s="80"/>
      <c r="EYA142" s="80"/>
      <c r="EYB142" s="80"/>
      <c r="EYC142" s="80"/>
      <c r="EYD142" s="80"/>
      <c r="EYE142" s="80"/>
      <c r="EYF142" s="80"/>
      <c r="EYG142" s="80"/>
      <c r="EYH142" s="80"/>
      <c r="EYI142" s="80"/>
      <c r="EYJ142" s="80"/>
      <c r="EYK142" s="80"/>
      <c r="EYL142" s="80"/>
      <c r="EYM142" s="80"/>
      <c r="EYN142" s="80"/>
      <c r="EYO142" s="80"/>
      <c r="EYP142" s="80"/>
      <c r="EYQ142" s="80"/>
      <c r="EYR142" s="80"/>
      <c r="EYS142" s="80"/>
      <c r="EYT142" s="80"/>
      <c r="EYU142" s="80"/>
      <c r="EYV142" s="80"/>
      <c r="EYW142" s="80"/>
      <c r="EYX142" s="80"/>
      <c r="EYY142" s="80"/>
      <c r="EYZ142" s="80"/>
      <c r="EZA142" s="80"/>
      <c r="EZB142" s="80"/>
      <c r="EZC142" s="80"/>
      <c r="EZD142" s="80"/>
      <c r="EZE142" s="80"/>
      <c r="EZF142" s="80"/>
      <c r="EZG142" s="80"/>
      <c r="EZH142" s="80"/>
      <c r="EZI142" s="80"/>
      <c r="EZJ142" s="80"/>
      <c r="EZK142" s="80"/>
      <c r="EZL142" s="80"/>
      <c r="EZM142" s="80"/>
      <c r="EZN142" s="80"/>
      <c r="EZO142" s="80"/>
      <c r="EZP142" s="80"/>
      <c r="EZQ142" s="80"/>
      <c r="EZR142" s="80"/>
      <c r="EZS142" s="80"/>
      <c r="EZT142" s="80"/>
      <c r="EZU142" s="80"/>
      <c r="EZV142" s="80"/>
      <c r="EZW142" s="80"/>
      <c r="EZX142" s="80"/>
      <c r="EZY142" s="80"/>
      <c r="EZZ142" s="80"/>
      <c r="FAA142" s="80"/>
      <c r="FAB142" s="80"/>
      <c r="FAC142" s="80"/>
      <c r="FAD142" s="80"/>
      <c r="FAE142" s="80"/>
      <c r="FAF142" s="80"/>
      <c r="FAG142" s="80"/>
      <c r="FAH142" s="80"/>
      <c r="FAI142" s="80"/>
      <c r="FAJ142" s="80"/>
      <c r="FAK142" s="80"/>
      <c r="FAL142" s="80"/>
      <c r="FAM142" s="80"/>
      <c r="FAN142" s="80"/>
      <c r="FAO142" s="80"/>
      <c r="FAP142" s="80"/>
      <c r="FAQ142" s="80"/>
      <c r="FAR142" s="80"/>
      <c r="FAS142" s="80"/>
      <c r="FAT142" s="80"/>
      <c r="FAU142" s="80"/>
      <c r="FAV142" s="80"/>
      <c r="FAW142" s="80"/>
      <c r="FAX142" s="80"/>
      <c r="FAY142" s="80"/>
      <c r="FAZ142" s="80"/>
      <c r="FBA142" s="80"/>
      <c r="FBB142" s="80"/>
      <c r="FBC142" s="80"/>
      <c r="FBD142" s="80"/>
      <c r="FBE142" s="80"/>
      <c r="FBF142" s="80"/>
      <c r="FBG142" s="80"/>
      <c r="FBH142" s="80"/>
      <c r="FBI142" s="80"/>
      <c r="FBJ142" s="80"/>
      <c r="FBK142" s="80"/>
      <c r="FBL142" s="80"/>
      <c r="FBM142" s="80"/>
      <c r="FBN142" s="80"/>
      <c r="FBO142" s="80"/>
      <c r="FBP142" s="80"/>
      <c r="FBQ142" s="80"/>
      <c r="FBR142" s="80"/>
      <c r="FBS142" s="80"/>
      <c r="FBT142" s="80"/>
      <c r="FBU142" s="80"/>
      <c r="FBV142" s="80"/>
      <c r="FBW142" s="80"/>
      <c r="FBX142" s="80"/>
      <c r="FBY142" s="80"/>
      <c r="FBZ142" s="80"/>
      <c r="FCA142" s="80"/>
      <c r="FCB142" s="80"/>
      <c r="FCC142" s="80"/>
      <c r="FCD142" s="80"/>
      <c r="FCE142" s="80"/>
      <c r="FCF142" s="80"/>
      <c r="FCG142" s="80"/>
      <c r="FCH142" s="80"/>
      <c r="FCI142" s="80"/>
      <c r="FCJ142" s="80"/>
      <c r="FCK142" s="80"/>
      <c r="FCL142" s="80"/>
      <c r="FCM142" s="80"/>
      <c r="FCN142" s="80"/>
      <c r="FCO142" s="80"/>
      <c r="FCP142" s="80"/>
      <c r="FCQ142" s="80"/>
      <c r="FCR142" s="80"/>
      <c r="FCS142" s="80"/>
      <c r="FCT142" s="80"/>
      <c r="FCU142" s="80"/>
      <c r="FCV142" s="80"/>
      <c r="FCW142" s="80"/>
      <c r="FCX142" s="80"/>
      <c r="FCY142" s="80"/>
      <c r="FCZ142" s="80"/>
      <c r="FDA142" s="80"/>
      <c r="FDB142" s="80"/>
      <c r="FDC142" s="80"/>
      <c r="FDD142" s="80"/>
      <c r="FDE142" s="80"/>
      <c r="FDF142" s="80"/>
      <c r="FDG142" s="80"/>
      <c r="FDH142" s="80"/>
      <c r="FDI142" s="80"/>
      <c r="FDJ142" s="80"/>
      <c r="FDK142" s="80"/>
      <c r="FDL142" s="80"/>
      <c r="FDM142" s="80"/>
      <c r="FDN142" s="80"/>
      <c r="FDO142" s="80"/>
      <c r="FDP142" s="80"/>
      <c r="FDQ142" s="80"/>
      <c r="FDR142" s="80"/>
      <c r="FDS142" s="80"/>
      <c r="FDT142" s="80"/>
      <c r="FDU142" s="80"/>
      <c r="FDV142" s="80"/>
      <c r="FDW142" s="80"/>
      <c r="FDX142" s="80"/>
      <c r="FDY142" s="80"/>
      <c r="FDZ142" s="80"/>
      <c r="FEA142" s="80"/>
      <c r="FEB142" s="80"/>
      <c r="FEC142" s="80"/>
      <c r="FED142" s="80"/>
      <c r="FEE142" s="80"/>
      <c r="FEF142" s="80"/>
      <c r="FEG142" s="80"/>
      <c r="FEH142" s="80"/>
      <c r="FEI142" s="80"/>
      <c r="FEJ142" s="80"/>
      <c r="FEK142" s="80"/>
      <c r="FEL142" s="80"/>
      <c r="FEM142" s="80"/>
      <c r="FEN142" s="80"/>
      <c r="FEO142" s="80"/>
      <c r="FEP142" s="80"/>
      <c r="FEQ142" s="80"/>
      <c r="FER142" s="80"/>
      <c r="FES142" s="80"/>
      <c r="FET142" s="80"/>
      <c r="FEU142" s="80"/>
      <c r="FEV142" s="80"/>
      <c r="FEW142" s="80"/>
      <c r="FEX142" s="80"/>
      <c r="FEY142" s="80"/>
      <c r="FEZ142" s="80"/>
      <c r="FFA142" s="80"/>
      <c r="FFB142" s="80"/>
      <c r="FFC142" s="80"/>
      <c r="FFD142" s="80"/>
      <c r="FFE142" s="80"/>
      <c r="FFF142" s="80"/>
      <c r="FFG142" s="80"/>
      <c r="FFH142" s="80"/>
      <c r="FFI142" s="80"/>
      <c r="FFJ142" s="80"/>
      <c r="FFK142" s="80"/>
      <c r="FFL142" s="80"/>
      <c r="FFM142" s="80"/>
      <c r="FFN142" s="80"/>
      <c r="FFO142" s="80"/>
      <c r="FFP142" s="80"/>
      <c r="FFQ142" s="80"/>
      <c r="FFR142" s="80"/>
      <c r="FFS142" s="80"/>
      <c r="FFT142" s="80"/>
      <c r="FFU142" s="80"/>
      <c r="FFV142" s="80"/>
      <c r="FFW142" s="80"/>
      <c r="FFX142" s="80"/>
      <c r="FFY142" s="80"/>
      <c r="FFZ142" s="80"/>
      <c r="FGA142" s="80"/>
      <c r="FGB142" s="80"/>
      <c r="FGC142" s="80"/>
      <c r="FGD142" s="80"/>
      <c r="FGE142" s="80"/>
      <c r="FGF142" s="80"/>
      <c r="FGG142" s="80"/>
      <c r="FGH142" s="80"/>
      <c r="FGI142" s="80"/>
      <c r="FGJ142" s="80"/>
      <c r="FGK142" s="80"/>
      <c r="FGL142" s="80"/>
      <c r="FGM142" s="80"/>
      <c r="FGN142" s="80"/>
      <c r="FGO142" s="80"/>
      <c r="FGP142" s="80"/>
      <c r="FGQ142" s="80"/>
      <c r="FGR142" s="80"/>
      <c r="FGS142" s="80"/>
      <c r="FGT142" s="80"/>
      <c r="FGU142" s="80"/>
      <c r="FGV142" s="80"/>
      <c r="FGW142" s="80"/>
      <c r="FGX142" s="80"/>
      <c r="FGY142" s="80"/>
      <c r="FGZ142" s="80"/>
      <c r="FHA142" s="80"/>
      <c r="FHB142" s="80"/>
      <c r="FHC142" s="80"/>
      <c r="FHD142" s="80"/>
      <c r="FHE142" s="80"/>
      <c r="FHF142" s="80"/>
      <c r="FHG142" s="80"/>
      <c r="FHH142" s="80"/>
      <c r="FHI142" s="80"/>
      <c r="FHJ142" s="80"/>
      <c r="FHK142" s="80"/>
      <c r="FHL142" s="80"/>
      <c r="FHM142" s="80"/>
      <c r="FHN142" s="80"/>
      <c r="FHO142" s="80"/>
      <c r="FHP142" s="80"/>
      <c r="FHQ142" s="80"/>
      <c r="FHR142" s="80"/>
      <c r="FHS142" s="80"/>
      <c r="FHT142" s="80"/>
      <c r="FHU142" s="80"/>
      <c r="FHV142" s="80"/>
      <c r="FHW142" s="80"/>
      <c r="FHX142" s="80"/>
      <c r="FHY142" s="80"/>
      <c r="FHZ142" s="80"/>
      <c r="FIA142" s="80"/>
      <c r="FIB142" s="80"/>
      <c r="FIC142" s="80"/>
      <c r="FID142" s="80"/>
      <c r="FIE142" s="80"/>
      <c r="FIF142" s="80"/>
      <c r="FIG142" s="80"/>
      <c r="FIH142" s="80"/>
      <c r="FII142" s="80"/>
      <c r="FIJ142" s="80"/>
      <c r="FIK142" s="80"/>
      <c r="FIL142" s="80"/>
      <c r="FIM142" s="80"/>
      <c r="FIN142" s="80"/>
      <c r="FIO142" s="80"/>
      <c r="FIP142" s="80"/>
      <c r="FIQ142" s="80"/>
      <c r="FIR142" s="80"/>
      <c r="FIS142" s="80"/>
      <c r="FIT142" s="80"/>
      <c r="FIU142" s="80"/>
      <c r="FIV142" s="80"/>
      <c r="FIW142" s="80"/>
      <c r="FIX142" s="80"/>
      <c r="FIY142" s="80"/>
      <c r="FIZ142" s="80"/>
      <c r="FJA142" s="80"/>
      <c r="FJB142" s="80"/>
      <c r="FJC142" s="80"/>
      <c r="FJD142" s="80"/>
      <c r="FJE142" s="80"/>
      <c r="FJF142" s="80"/>
      <c r="FJG142" s="80"/>
      <c r="FJH142" s="80"/>
      <c r="FJI142" s="80"/>
      <c r="FJJ142" s="80"/>
      <c r="FJK142" s="80"/>
      <c r="FJL142" s="80"/>
      <c r="FJM142" s="80"/>
      <c r="FJN142" s="80"/>
      <c r="FJO142" s="80"/>
      <c r="FJP142" s="80"/>
      <c r="FJQ142" s="80"/>
      <c r="FJR142" s="80"/>
      <c r="FJS142" s="80"/>
      <c r="FJT142" s="80"/>
      <c r="FJU142" s="80"/>
      <c r="FJV142" s="80"/>
      <c r="FJW142" s="80"/>
      <c r="FJX142" s="80"/>
      <c r="FJY142" s="80"/>
      <c r="FJZ142" s="80"/>
      <c r="FKA142" s="80"/>
      <c r="FKB142" s="80"/>
      <c r="FKC142" s="80"/>
      <c r="FKD142" s="80"/>
      <c r="FKE142" s="80"/>
      <c r="FKF142" s="80"/>
      <c r="FKG142" s="80"/>
      <c r="FKH142" s="80"/>
      <c r="FKI142" s="80"/>
      <c r="FKJ142" s="80"/>
      <c r="FKK142" s="80"/>
      <c r="FKL142" s="80"/>
      <c r="FKM142" s="80"/>
      <c r="FKN142" s="80"/>
      <c r="FKO142" s="80"/>
      <c r="FKP142" s="80"/>
      <c r="FKQ142" s="80"/>
      <c r="FKR142" s="80"/>
      <c r="FKS142" s="80"/>
      <c r="FKT142" s="80"/>
      <c r="FKU142" s="80"/>
      <c r="FKV142" s="80"/>
      <c r="FKW142" s="80"/>
      <c r="FKX142" s="80"/>
      <c r="FKY142" s="80"/>
      <c r="FKZ142" s="80"/>
      <c r="FLA142" s="80"/>
      <c r="FLB142" s="80"/>
      <c r="FLC142" s="80"/>
      <c r="FLD142" s="80"/>
      <c r="FLE142" s="80"/>
      <c r="FLF142" s="80"/>
      <c r="FLG142" s="80"/>
      <c r="FLH142" s="80"/>
      <c r="FLI142" s="80"/>
      <c r="FLJ142" s="80"/>
      <c r="FLK142" s="80"/>
      <c r="FLL142" s="80"/>
      <c r="FLM142" s="80"/>
      <c r="FLN142" s="80"/>
      <c r="FLO142" s="80"/>
      <c r="FLP142" s="80"/>
      <c r="FLQ142" s="80"/>
      <c r="FLR142" s="80"/>
      <c r="FLS142" s="80"/>
      <c r="FLT142" s="80"/>
      <c r="FLU142" s="80"/>
      <c r="FLV142" s="80"/>
      <c r="FLW142" s="80"/>
      <c r="FLX142" s="80"/>
      <c r="FLY142" s="80"/>
      <c r="FLZ142" s="80"/>
      <c r="FMA142" s="80"/>
      <c r="FMB142" s="80"/>
      <c r="FMC142" s="80"/>
      <c r="FMD142" s="80"/>
      <c r="FME142" s="80"/>
      <c r="FMF142" s="80"/>
      <c r="FMG142" s="80"/>
      <c r="FMH142" s="80"/>
      <c r="FMI142" s="80"/>
      <c r="FMJ142" s="80"/>
      <c r="FMK142" s="80"/>
      <c r="FML142" s="80"/>
      <c r="FMM142" s="80"/>
      <c r="FMN142" s="80"/>
      <c r="FMO142" s="80"/>
      <c r="FMP142" s="80"/>
      <c r="FMQ142" s="80"/>
      <c r="FMR142" s="80"/>
      <c r="FMS142" s="80"/>
      <c r="FMT142" s="80"/>
      <c r="FMU142" s="80"/>
      <c r="FMV142" s="80"/>
      <c r="FMW142" s="80"/>
      <c r="FMX142" s="80"/>
      <c r="FMY142" s="80"/>
      <c r="FMZ142" s="80"/>
      <c r="FNA142" s="80"/>
      <c r="FNB142" s="80"/>
      <c r="FNC142" s="80"/>
      <c r="FND142" s="80"/>
      <c r="FNE142" s="80"/>
      <c r="FNF142" s="80"/>
      <c r="FNG142" s="80"/>
      <c r="FNH142" s="80"/>
      <c r="FNI142" s="80"/>
      <c r="FNJ142" s="80"/>
      <c r="FNK142" s="80"/>
      <c r="FNL142" s="80"/>
      <c r="FNM142" s="80"/>
      <c r="FNN142" s="80"/>
      <c r="FNO142" s="80"/>
      <c r="FNP142" s="80"/>
      <c r="FNQ142" s="80"/>
      <c r="FNR142" s="80"/>
      <c r="FNS142" s="80"/>
      <c r="FNT142" s="80"/>
      <c r="FNU142" s="80"/>
      <c r="FNV142" s="80"/>
      <c r="FNW142" s="80"/>
      <c r="FNX142" s="80"/>
      <c r="FNY142" s="80"/>
      <c r="FNZ142" s="80"/>
      <c r="FOA142" s="80"/>
      <c r="FOB142" s="80"/>
      <c r="FOC142" s="80"/>
      <c r="FOD142" s="80"/>
      <c r="FOE142" s="80"/>
      <c r="FOF142" s="80"/>
      <c r="FOG142" s="80"/>
      <c r="FOH142" s="80"/>
      <c r="FOI142" s="80"/>
      <c r="FOJ142" s="80"/>
      <c r="FOK142" s="80"/>
      <c r="FOL142" s="80"/>
      <c r="FOM142" s="80"/>
      <c r="FON142" s="80"/>
      <c r="FOO142" s="80"/>
      <c r="FOP142" s="80"/>
      <c r="FOQ142" s="80"/>
      <c r="FOR142" s="80"/>
      <c r="FOS142" s="80"/>
      <c r="FOT142" s="80"/>
      <c r="FOU142" s="80"/>
      <c r="FOV142" s="80"/>
      <c r="FOW142" s="80"/>
      <c r="FOX142" s="80"/>
      <c r="FOY142" s="80"/>
      <c r="FOZ142" s="80"/>
      <c r="FPA142" s="80"/>
      <c r="FPB142" s="80"/>
      <c r="FPC142" s="80"/>
      <c r="FPD142" s="80"/>
      <c r="FPE142" s="80"/>
      <c r="FPF142" s="80"/>
      <c r="FPG142" s="80"/>
      <c r="FPH142" s="80"/>
      <c r="FPI142" s="80"/>
      <c r="FPJ142" s="80"/>
      <c r="FPK142" s="80"/>
      <c r="FPL142" s="80"/>
      <c r="FPM142" s="80"/>
      <c r="FPN142" s="80"/>
      <c r="FPO142" s="80"/>
      <c r="FPP142" s="80"/>
      <c r="FPQ142" s="80"/>
      <c r="FPR142" s="80"/>
      <c r="FPS142" s="80"/>
      <c r="FPT142" s="80"/>
      <c r="FPU142" s="80"/>
      <c r="FPV142" s="80"/>
      <c r="FPW142" s="80"/>
      <c r="FPX142" s="80"/>
      <c r="FPY142" s="80"/>
      <c r="FPZ142" s="80"/>
      <c r="FQA142" s="80"/>
      <c r="FQB142" s="80"/>
      <c r="FQC142" s="80"/>
      <c r="FQD142" s="80"/>
      <c r="FQE142" s="80"/>
      <c r="FQF142" s="80"/>
      <c r="FQG142" s="80"/>
      <c r="FQH142" s="80"/>
      <c r="FQI142" s="80"/>
      <c r="FQJ142" s="80"/>
      <c r="FQK142" s="80"/>
      <c r="FQL142" s="80"/>
      <c r="FQM142" s="80"/>
      <c r="FQN142" s="80"/>
      <c r="FQO142" s="80"/>
      <c r="FQP142" s="80"/>
      <c r="FQQ142" s="80"/>
      <c r="FQR142" s="80"/>
      <c r="FQS142" s="80"/>
      <c r="FQT142" s="80"/>
      <c r="FQU142" s="80"/>
      <c r="FQV142" s="80"/>
      <c r="FQW142" s="80"/>
      <c r="FQX142" s="80"/>
      <c r="FQY142" s="80"/>
      <c r="FQZ142" s="80"/>
      <c r="FRA142" s="80"/>
      <c r="FRB142" s="80"/>
      <c r="FRC142" s="80"/>
      <c r="FRD142" s="80"/>
      <c r="FRE142" s="80"/>
      <c r="FRF142" s="80"/>
      <c r="FRG142" s="80"/>
      <c r="FRH142" s="80"/>
      <c r="FRI142" s="80"/>
      <c r="FRJ142" s="80"/>
      <c r="FRK142" s="80"/>
      <c r="FRL142" s="80"/>
      <c r="FRM142" s="80"/>
      <c r="FRN142" s="80"/>
      <c r="FRO142" s="80"/>
      <c r="FRP142" s="80"/>
      <c r="FRQ142" s="80"/>
      <c r="FRR142" s="80"/>
      <c r="FRS142" s="80"/>
      <c r="FRT142" s="80"/>
      <c r="FRU142" s="80"/>
      <c r="FRV142" s="80"/>
      <c r="FRW142" s="80"/>
      <c r="FRX142" s="80"/>
      <c r="FRY142" s="80"/>
      <c r="FRZ142" s="80"/>
      <c r="FSA142" s="80"/>
      <c r="FSB142" s="80"/>
      <c r="FSC142" s="80"/>
      <c r="FSD142" s="80"/>
      <c r="FSE142" s="80"/>
      <c r="FSF142" s="80"/>
      <c r="FSG142" s="80"/>
      <c r="FSH142" s="80"/>
      <c r="FSI142" s="80"/>
      <c r="FSJ142" s="80"/>
      <c r="FSK142" s="80"/>
      <c r="FSL142" s="80"/>
      <c r="FSM142" s="80"/>
      <c r="FSN142" s="80"/>
      <c r="FSO142" s="80"/>
      <c r="FSP142" s="80"/>
      <c r="FSQ142" s="80"/>
      <c r="FSR142" s="80"/>
      <c r="FSS142" s="80"/>
      <c r="FST142" s="80"/>
      <c r="FSU142" s="80"/>
      <c r="FSV142" s="80"/>
      <c r="FSW142" s="80"/>
      <c r="FSX142" s="80"/>
      <c r="FSY142" s="80"/>
      <c r="FSZ142" s="80"/>
      <c r="FTA142" s="80"/>
      <c r="FTB142" s="80"/>
      <c r="FTC142" s="80"/>
      <c r="FTD142" s="80"/>
      <c r="FTE142" s="80"/>
      <c r="FTF142" s="80"/>
      <c r="FTG142" s="80"/>
      <c r="FTH142" s="80"/>
      <c r="FTI142" s="80"/>
      <c r="FTJ142" s="80"/>
      <c r="FTK142" s="80"/>
      <c r="FTL142" s="80"/>
      <c r="FTM142" s="80"/>
      <c r="FTN142" s="80"/>
      <c r="FTO142" s="80"/>
      <c r="FTP142" s="80"/>
      <c r="FTQ142" s="80"/>
      <c r="FTR142" s="80"/>
      <c r="FTS142" s="80"/>
      <c r="FTT142" s="80"/>
      <c r="FTU142" s="80"/>
      <c r="FTV142" s="80"/>
      <c r="FTW142" s="80"/>
      <c r="FTX142" s="80"/>
      <c r="FTY142" s="80"/>
      <c r="FTZ142" s="80"/>
      <c r="FUA142" s="80"/>
      <c r="FUB142" s="80"/>
      <c r="FUC142" s="80"/>
      <c r="FUD142" s="80"/>
      <c r="FUE142" s="80"/>
      <c r="FUF142" s="80"/>
      <c r="FUG142" s="80"/>
      <c r="FUH142" s="80"/>
      <c r="FUI142" s="80"/>
      <c r="FUJ142" s="80"/>
      <c r="FUK142" s="80"/>
      <c r="FUL142" s="80"/>
      <c r="FUM142" s="80"/>
      <c r="FUN142" s="80"/>
      <c r="FUO142" s="80"/>
      <c r="FUP142" s="80"/>
      <c r="FUQ142" s="80"/>
      <c r="FUR142" s="80"/>
      <c r="FUS142" s="80"/>
      <c r="FUT142" s="80"/>
      <c r="FUU142" s="80"/>
      <c r="FUV142" s="80"/>
      <c r="FUW142" s="80"/>
      <c r="FUX142" s="80"/>
      <c r="FUY142" s="80"/>
      <c r="FUZ142" s="80"/>
      <c r="FVA142" s="80"/>
      <c r="FVB142" s="80"/>
      <c r="FVC142" s="80"/>
      <c r="FVD142" s="80"/>
      <c r="FVE142" s="80"/>
      <c r="FVF142" s="80"/>
      <c r="FVG142" s="80"/>
      <c r="FVH142" s="80"/>
      <c r="FVI142" s="80"/>
      <c r="FVJ142" s="80"/>
      <c r="FVK142" s="80"/>
      <c r="FVL142" s="80"/>
      <c r="FVM142" s="80"/>
      <c r="FVN142" s="80"/>
      <c r="FVO142" s="80"/>
      <c r="FVP142" s="80"/>
      <c r="FVQ142" s="80"/>
      <c r="FVR142" s="80"/>
      <c r="FVS142" s="80"/>
      <c r="FVT142" s="80"/>
      <c r="FVU142" s="80"/>
      <c r="FVV142" s="80"/>
      <c r="FVW142" s="80"/>
      <c r="FVX142" s="80"/>
      <c r="FVY142" s="80"/>
      <c r="FVZ142" s="80"/>
      <c r="FWA142" s="80"/>
      <c r="FWB142" s="80"/>
      <c r="FWC142" s="80"/>
      <c r="FWD142" s="80"/>
      <c r="FWE142" s="80"/>
      <c r="FWF142" s="80"/>
      <c r="FWG142" s="80"/>
      <c r="FWH142" s="80"/>
      <c r="FWI142" s="80"/>
      <c r="FWJ142" s="80"/>
      <c r="FWK142" s="80"/>
      <c r="FWL142" s="80"/>
      <c r="FWM142" s="80"/>
      <c r="FWN142" s="80"/>
      <c r="FWO142" s="80"/>
      <c r="FWP142" s="80"/>
      <c r="FWQ142" s="80"/>
      <c r="FWR142" s="80"/>
      <c r="FWS142" s="80"/>
      <c r="FWT142" s="80"/>
      <c r="FWU142" s="80"/>
      <c r="FWV142" s="80"/>
      <c r="FWW142" s="80"/>
      <c r="FWX142" s="80"/>
      <c r="FWY142" s="80"/>
      <c r="FWZ142" s="80"/>
      <c r="FXA142" s="80"/>
      <c r="FXB142" s="80"/>
      <c r="FXC142" s="80"/>
      <c r="FXD142" s="80"/>
      <c r="FXE142" s="80"/>
      <c r="FXF142" s="80"/>
      <c r="FXG142" s="80"/>
      <c r="FXH142" s="80"/>
      <c r="FXI142" s="80"/>
      <c r="FXJ142" s="80"/>
      <c r="FXK142" s="80"/>
      <c r="FXL142" s="80"/>
      <c r="FXM142" s="80"/>
      <c r="FXN142" s="80"/>
      <c r="FXO142" s="80"/>
      <c r="FXP142" s="80"/>
      <c r="FXQ142" s="80"/>
      <c r="FXR142" s="80"/>
      <c r="FXS142" s="80"/>
      <c r="FXT142" s="80"/>
      <c r="FXU142" s="80"/>
      <c r="FXV142" s="80"/>
      <c r="FXW142" s="80"/>
      <c r="FXX142" s="80"/>
      <c r="FXY142" s="80"/>
      <c r="FXZ142" s="80"/>
      <c r="FYA142" s="80"/>
      <c r="FYB142" s="80"/>
      <c r="FYC142" s="80"/>
      <c r="FYD142" s="80"/>
      <c r="FYE142" s="80"/>
      <c r="FYF142" s="80"/>
      <c r="FYG142" s="80"/>
      <c r="FYH142" s="80"/>
      <c r="FYI142" s="80"/>
      <c r="FYJ142" s="80"/>
      <c r="FYK142" s="80"/>
      <c r="FYL142" s="80"/>
      <c r="FYM142" s="80"/>
      <c r="FYN142" s="80"/>
      <c r="FYO142" s="80"/>
      <c r="FYP142" s="80"/>
      <c r="FYQ142" s="80"/>
      <c r="FYR142" s="80"/>
      <c r="FYS142" s="80"/>
      <c r="FYT142" s="80"/>
      <c r="FYU142" s="80"/>
      <c r="FYV142" s="80"/>
      <c r="FYW142" s="80"/>
      <c r="FYX142" s="80"/>
      <c r="FYY142" s="80"/>
      <c r="FYZ142" s="80"/>
      <c r="FZA142" s="80"/>
      <c r="FZB142" s="80"/>
      <c r="FZC142" s="80"/>
      <c r="FZD142" s="80"/>
      <c r="FZE142" s="80"/>
      <c r="FZF142" s="80"/>
      <c r="FZG142" s="80"/>
      <c r="FZH142" s="80"/>
      <c r="FZI142" s="80"/>
      <c r="FZJ142" s="80"/>
      <c r="FZK142" s="80"/>
      <c r="FZL142" s="80"/>
      <c r="FZM142" s="80"/>
      <c r="FZN142" s="80"/>
      <c r="FZO142" s="80"/>
      <c r="FZP142" s="80"/>
      <c r="FZQ142" s="80"/>
      <c r="FZR142" s="80"/>
      <c r="FZS142" s="80"/>
      <c r="FZT142" s="80"/>
      <c r="FZU142" s="80"/>
      <c r="FZV142" s="80"/>
      <c r="FZW142" s="80"/>
      <c r="FZX142" s="80"/>
      <c r="FZY142" s="80"/>
      <c r="FZZ142" s="80"/>
      <c r="GAA142" s="80"/>
      <c r="GAB142" s="80"/>
      <c r="GAC142" s="80"/>
      <c r="GAD142" s="80"/>
      <c r="GAE142" s="80"/>
      <c r="GAF142" s="80"/>
      <c r="GAG142" s="80"/>
      <c r="GAH142" s="80"/>
      <c r="GAI142" s="80"/>
      <c r="GAJ142" s="80"/>
      <c r="GAK142" s="80"/>
      <c r="GAL142" s="80"/>
      <c r="GAM142" s="80"/>
      <c r="GAN142" s="80"/>
      <c r="GAO142" s="80"/>
      <c r="GAP142" s="80"/>
      <c r="GAQ142" s="80"/>
      <c r="GAR142" s="80"/>
      <c r="GAS142" s="80"/>
      <c r="GAT142" s="80"/>
      <c r="GAU142" s="80"/>
      <c r="GAV142" s="80"/>
      <c r="GAW142" s="80"/>
      <c r="GAX142" s="80"/>
      <c r="GAY142" s="80"/>
      <c r="GAZ142" s="80"/>
      <c r="GBA142" s="80"/>
      <c r="GBB142" s="80"/>
      <c r="GBC142" s="80"/>
      <c r="GBD142" s="80"/>
      <c r="GBE142" s="80"/>
      <c r="GBF142" s="80"/>
      <c r="GBG142" s="80"/>
      <c r="GBH142" s="80"/>
      <c r="GBI142" s="80"/>
      <c r="GBJ142" s="80"/>
      <c r="GBK142" s="80"/>
      <c r="GBL142" s="80"/>
      <c r="GBM142" s="80"/>
      <c r="GBN142" s="80"/>
      <c r="GBO142" s="80"/>
      <c r="GBP142" s="80"/>
      <c r="GBQ142" s="80"/>
      <c r="GBR142" s="80"/>
      <c r="GBS142" s="80"/>
      <c r="GBT142" s="80"/>
      <c r="GBU142" s="80"/>
      <c r="GBV142" s="80"/>
      <c r="GBW142" s="80"/>
      <c r="GBX142" s="80"/>
      <c r="GBY142" s="80"/>
      <c r="GBZ142" s="80"/>
      <c r="GCA142" s="80"/>
      <c r="GCB142" s="80"/>
      <c r="GCC142" s="80"/>
      <c r="GCD142" s="80"/>
      <c r="GCE142" s="80"/>
      <c r="GCF142" s="80"/>
      <c r="GCG142" s="80"/>
      <c r="GCH142" s="80"/>
      <c r="GCI142" s="80"/>
      <c r="GCJ142" s="80"/>
      <c r="GCK142" s="80"/>
      <c r="GCL142" s="80"/>
      <c r="GCM142" s="80"/>
      <c r="GCN142" s="80"/>
      <c r="GCO142" s="80"/>
      <c r="GCP142" s="80"/>
      <c r="GCQ142" s="80"/>
      <c r="GCR142" s="80"/>
      <c r="GCS142" s="80"/>
      <c r="GCT142" s="80"/>
      <c r="GCU142" s="80"/>
      <c r="GCV142" s="80"/>
      <c r="GCW142" s="80"/>
      <c r="GCX142" s="80"/>
      <c r="GCY142" s="80"/>
      <c r="GCZ142" s="80"/>
      <c r="GDA142" s="80"/>
      <c r="GDB142" s="80"/>
      <c r="GDC142" s="80"/>
      <c r="GDD142" s="80"/>
      <c r="GDE142" s="80"/>
      <c r="GDF142" s="80"/>
      <c r="GDG142" s="80"/>
      <c r="GDH142" s="80"/>
      <c r="GDI142" s="80"/>
      <c r="GDJ142" s="80"/>
      <c r="GDK142" s="80"/>
      <c r="GDL142" s="80"/>
      <c r="GDM142" s="80"/>
      <c r="GDN142" s="80"/>
      <c r="GDO142" s="80"/>
      <c r="GDP142" s="80"/>
      <c r="GDQ142" s="80"/>
      <c r="GDR142" s="80"/>
      <c r="GDS142" s="80"/>
      <c r="GDT142" s="80"/>
      <c r="GDU142" s="80"/>
      <c r="GDV142" s="80"/>
      <c r="GDW142" s="80"/>
      <c r="GDX142" s="80"/>
      <c r="GDY142" s="80"/>
      <c r="GDZ142" s="80"/>
      <c r="GEA142" s="80"/>
      <c r="GEB142" s="80"/>
      <c r="GEC142" s="80"/>
      <c r="GED142" s="80"/>
      <c r="GEE142" s="80"/>
      <c r="GEF142" s="80"/>
      <c r="GEG142" s="80"/>
      <c r="GEH142" s="80"/>
      <c r="GEI142" s="80"/>
      <c r="GEJ142" s="80"/>
      <c r="GEK142" s="80"/>
      <c r="GEL142" s="80"/>
      <c r="GEM142" s="80"/>
      <c r="GEN142" s="80"/>
      <c r="GEO142" s="80"/>
      <c r="GEP142" s="80"/>
      <c r="GEQ142" s="80"/>
      <c r="GER142" s="80"/>
      <c r="GES142" s="80"/>
      <c r="GET142" s="80"/>
      <c r="GEU142" s="80"/>
      <c r="GEV142" s="80"/>
      <c r="GEW142" s="80"/>
      <c r="GEX142" s="80"/>
      <c r="GEY142" s="80"/>
      <c r="GEZ142" s="80"/>
      <c r="GFA142" s="80"/>
      <c r="GFB142" s="80"/>
      <c r="GFC142" s="80"/>
      <c r="GFD142" s="80"/>
      <c r="GFE142" s="80"/>
      <c r="GFF142" s="80"/>
      <c r="GFG142" s="80"/>
      <c r="GFH142" s="80"/>
      <c r="GFI142" s="80"/>
      <c r="GFJ142" s="80"/>
      <c r="GFK142" s="80"/>
      <c r="GFL142" s="80"/>
      <c r="GFM142" s="80"/>
      <c r="GFN142" s="80"/>
      <c r="GFO142" s="80"/>
      <c r="GFP142" s="80"/>
      <c r="GFQ142" s="80"/>
      <c r="GFR142" s="80"/>
      <c r="GFS142" s="80"/>
      <c r="GFT142" s="80"/>
      <c r="GFU142" s="80"/>
      <c r="GFV142" s="80"/>
      <c r="GFW142" s="80"/>
      <c r="GFX142" s="80"/>
      <c r="GFY142" s="80"/>
      <c r="GFZ142" s="80"/>
      <c r="GGA142" s="80"/>
      <c r="GGB142" s="80"/>
      <c r="GGC142" s="80"/>
      <c r="GGD142" s="80"/>
      <c r="GGE142" s="80"/>
      <c r="GGF142" s="80"/>
      <c r="GGG142" s="80"/>
      <c r="GGH142" s="80"/>
      <c r="GGI142" s="80"/>
      <c r="GGJ142" s="80"/>
      <c r="GGK142" s="80"/>
      <c r="GGL142" s="80"/>
      <c r="GGM142" s="80"/>
      <c r="GGN142" s="80"/>
      <c r="GGO142" s="80"/>
      <c r="GGP142" s="80"/>
      <c r="GGQ142" s="80"/>
      <c r="GGR142" s="80"/>
      <c r="GGS142" s="80"/>
      <c r="GGT142" s="80"/>
      <c r="GGU142" s="80"/>
      <c r="GGV142" s="80"/>
      <c r="GGW142" s="80"/>
      <c r="GGX142" s="80"/>
      <c r="GGY142" s="80"/>
      <c r="GGZ142" s="80"/>
      <c r="GHA142" s="80"/>
      <c r="GHB142" s="80"/>
      <c r="GHC142" s="80"/>
      <c r="GHD142" s="80"/>
      <c r="GHE142" s="80"/>
      <c r="GHF142" s="80"/>
      <c r="GHG142" s="80"/>
      <c r="GHH142" s="80"/>
      <c r="GHI142" s="80"/>
      <c r="GHJ142" s="80"/>
      <c r="GHK142" s="80"/>
      <c r="GHL142" s="80"/>
      <c r="GHM142" s="80"/>
      <c r="GHN142" s="80"/>
      <c r="GHO142" s="80"/>
      <c r="GHP142" s="80"/>
      <c r="GHQ142" s="80"/>
      <c r="GHR142" s="80"/>
      <c r="GHS142" s="80"/>
      <c r="GHT142" s="80"/>
      <c r="GHU142" s="80"/>
      <c r="GHV142" s="80"/>
      <c r="GHW142" s="80"/>
      <c r="GHX142" s="80"/>
      <c r="GHY142" s="80"/>
      <c r="GHZ142" s="80"/>
      <c r="GIA142" s="80"/>
      <c r="GIB142" s="80"/>
      <c r="GIC142" s="80"/>
      <c r="GID142" s="80"/>
      <c r="GIE142" s="80"/>
      <c r="GIF142" s="80"/>
      <c r="GIG142" s="80"/>
      <c r="GIH142" s="80"/>
      <c r="GII142" s="80"/>
      <c r="GIJ142" s="80"/>
      <c r="GIK142" s="80"/>
      <c r="GIL142" s="80"/>
      <c r="GIM142" s="80"/>
      <c r="GIN142" s="80"/>
      <c r="GIO142" s="80"/>
      <c r="GIP142" s="80"/>
      <c r="GIQ142" s="80"/>
      <c r="GIR142" s="80"/>
      <c r="GIS142" s="80"/>
      <c r="GIT142" s="80"/>
      <c r="GIU142" s="80"/>
      <c r="GIV142" s="80"/>
      <c r="GIW142" s="80"/>
      <c r="GIX142" s="80"/>
      <c r="GIY142" s="80"/>
      <c r="GIZ142" s="80"/>
      <c r="GJA142" s="80"/>
      <c r="GJB142" s="80"/>
      <c r="GJC142" s="80"/>
      <c r="GJD142" s="80"/>
      <c r="GJE142" s="80"/>
      <c r="GJF142" s="80"/>
      <c r="GJG142" s="80"/>
      <c r="GJH142" s="80"/>
      <c r="GJI142" s="80"/>
      <c r="GJJ142" s="80"/>
      <c r="GJK142" s="80"/>
      <c r="GJL142" s="80"/>
      <c r="GJM142" s="80"/>
      <c r="GJN142" s="80"/>
      <c r="GJO142" s="80"/>
      <c r="GJP142" s="80"/>
      <c r="GJQ142" s="80"/>
      <c r="GJR142" s="80"/>
      <c r="GJS142" s="80"/>
      <c r="GJT142" s="80"/>
      <c r="GJU142" s="80"/>
      <c r="GJV142" s="80"/>
      <c r="GJW142" s="80"/>
      <c r="GJX142" s="80"/>
      <c r="GJY142" s="80"/>
      <c r="GJZ142" s="80"/>
      <c r="GKA142" s="80"/>
      <c r="GKB142" s="80"/>
      <c r="GKC142" s="80"/>
      <c r="GKD142" s="80"/>
      <c r="GKE142" s="80"/>
      <c r="GKF142" s="80"/>
      <c r="GKG142" s="80"/>
      <c r="GKH142" s="80"/>
      <c r="GKI142" s="80"/>
      <c r="GKJ142" s="80"/>
      <c r="GKK142" s="80"/>
      <c r="GKL142" s="80"/>
      <c r="GKM142" s="80"/>
      <c r="GKN142" s="80"/>
      <c r="GKO142" s="80"/>
      <c r="GKP142" s="80"/>
      <c r="GKQ142" s="80"/>
      <c r="GKR142" s="80"/>
      <c r="GKS142" s="80"/>
      <c r="GKT142" s="80"/>
      <c r="GKU142" s="80"/>
      <c r="GKV142" s="80"/>
      <c r="GKW142" s="80"/>
      <c r="GKX142" s="80"/>
      <c r="GKY142" s="80"/>
      <c r="GKZ142" s="80"/>
      <c r="GLA142" s="80"/>
      <c r="GLB142" s="80"/>
      <c r="GLC142" s="80"/>
      <c r="GLD142" s="80"/>
      <c r="GLE142" s="80"/>
      <c r="GLF142" s="80"/>
      <c r="GLG142" s="80"/>
      <c r="GLH142" s="80"/>
      <c r="GLI142" s="80"/>
      <c r="GLJ142" s="80"/>
      <c r="GLK142" s="80"/>
      <c r="GLL142" s="80"/>
      <c r="GLM142" s="80"/>
      <c r="GLN142" s="80"/>
      <c r="GLO142" s="80"/>
      <c r="GLP142" s="80"/>
      <c r="GLQ142" s="80"/>
      <c r="GLR142" s="80"/>
      <c r="GLS142" s="80"/>
      <c r="GLT142" s="80"/>
      <c r="GLU142" s="80"/>
      <c r="GLV142" s="80"/>
      <c r="GLW142" s="80"/>
      <c r="GLX142" s="80"/>
      <c r="GLY142" s="80"/>
      <c r="GLZ142" s="80"/>
      <c r="GMA142" s="80"/>
      <c r="GMB142" s="80"/>
      <c r="GMC142" s="80"/>
      <c r="GMD142" s="80"/>
      <c r="GME142" s="80"/>
      <c r="GMF142" s="80"/>
      <c r="GMG142" s="80"/>
      <c r="GMH142" s="80"/>
      <c r="GMI142" s="80"/>
      <c r="GMJ142" s="80"/>
      <c r="GMK142" s="80"/>
      <c r="GML142" s="80"/>
      <c r="GMM142" s="80"/>
      <c r="GMN142" s="80"/>
      <c r="GMO142" s="80"/>
      <c r="GMP142" s="80"/>
      <c r="GMQ142" s="80"/>
      <c r="GMR142" s="80"/>
      <c r="GMS142" s="80"/>
      <c r="GMT142" s="80"/>
      <c r="GMU142" s="80"/>
      <c r="GMV142" s="80"/>
      <c r="GMW142" s="80"/>
      <c r="GMX142" s="80"/>
      <c r="GMY142" s="80"/>
      <c r="GMZ142" s="80"/>
      <c r="GNA142" s="80"/>
      <c r="GNB142" s="80"/>
      <c r="GNC142" s="80"/>
      <c r="GND142" s="80"/>
      <c r="GNE142" s="80"/>
      <c r="GNF142" s="80"/>
      <c r="GNG142" s="80"/>
      <c r="GNH142" s="80"/>
      <c r="GNI142" s="80"/>
      <c r="GNJ142" s="80"/>
      <c r="GNK142" s="80"/>
      <c r="GNL142" s="80"/>
      <c r="GNM142" s="80"/>
      <c r="GNN142" s="80"/>
      <c r="GNO142" s="80"/>
      <c r="GNP142" s="80"/>
      <c r="GNQ142" s="80"/>
      <c r="GNR142" s="80"/>
      <c r="GNS142" s="80"/>
      <c r="GNT142" s="80"/>
      <c r="GNU142" s="80"/>
      <c r="GNV142" s="80"/>
      <c r="GNW142" s="80"/>
      <c r="GNX142" s="80"/>
      <c r="GNY142" s="80"/>
      <c r="GNZ142" s="80"/>
      <c r="GOA142" s="80"/>
      <c r="GOB142" s="80"/>
      <c r="GOC142" s="80"/>
      <c r="GOD142" s="80"/>
      <c r="GOE142" s="80"/>
      <c r="GOF142" s="80"/>
      <c r="GOG142" s="80"/>
      <c r="GOH142" s="80"/>
      <c r="GOI142" s="80"/>
      <c r="GOJ142" s="80"/>
      <c r="GOK142" s="80"/>
      <c r="GOL142" s="80"/>
      <c r="GOM142" s="80"/>
      <c r="GON142" s="80"/>
      <c r="GOO142" s="80"/>
      <c r="GOP142" s="80"/>
      <c r="GOQ142" s="80"/>
      <c r="GOR142" s="80"/>
      <c r="GOS142" s="80"/>
      <c r="GOT142" s="80"/>
      <c r="GOU142" s="80"/>
      <c r="GOV142" s="80"/>
      <c r="GOW142" s="80"/>
      <c r="GOX142" s="80"/>
      <c r="GOY142" s="80"/>
      <c r="GOZ142" s="80"/>
      <c r="GPA142" s="80"/>
      <c r="GPB142" s="80"/>
      <c r="GPC142" s="80"/>
      <c r="GPD142" s="80"/>
      <c r="GPE142" s="80"/>
      <c r="GPF142" s="80"/>
      <c r="GPG142" s="80"/>
      <c r="GPH142" s="80"/>
      <c r="GPI142" s="80"/>
      <c r="GPJ142" s="80"/>
      <c r="GPK142" s="80"/>
      <c r="GPL142" s="80"/>
      <c r="GPM142" s="80"/>
      <c r="GPN142" s="80"/>
      <c r="GPO142" s="80"/>
      <c r="GPP142" s="80"/>
      <c r="GPQ142" s="80"/>
      <c r="GPR142" s="80"/>
      <c r="GPS142" s="80"/>
      <c r="GPT142" s="80"/>
      <c r="GPU142" s="80"/>
      <c r="GPV142" s="80"/>
      <c r="GPW142" s="80"/>
      <c r="GPX142" s="80"/>
      <c r="GPY142" s="80"/>
      <c r="GPZ142" s="80"/>
      <c r="GQA142" s="80"/>
      <c r="GQB142" s="80"/>
      <c r="GQC142" s="80"/>
      <c r="GQD142" s="80"/>
      <c r="GQE142" s="80"/>
      <c r="GQF142" s="80"/>
      <c r="GQG142" s="80"/>
      <c r="GQH142" s="80"/>
      <c r="GQI142" s="80"/>
      <c r="GQJ142" s="80"/>
      <c r="GQK142" s="80"/>
      <c r="GQL142" s="80"/>
      <c r="GQM142" s="80"/>
      <c r="GQN142" s="80"/>
      <c r="GQO142" s="80"/>
      <c r="GQP142" s="80"/>
      <c r="GQQ142" s="80"/>
      <c r="GQR142" s="80"/>
      <c r="GQS142" s="80"/>
      <c r="GQT142" s="80"/>
      <c r="GQU142" s="80"/>
      <c r="GQV142" s="80"/>
      <c r="GQW142" s="80"/>
      <c r="GQX142" s="80"/>
      <c r="GQY142" s="80"/>
      <c r="GQZ142" s="80"/>
      <c r="GRA142" s="80"/>
      <c r="GRB142" s="80"/>
      <c r="GRC142" s="80"/>
      <c r="GRD142" s="80"/>
      <c r="GRE142" s="80"/>
      <c r="GRF142" s="80"/>
      <c r="GRG142" s="80"/>
      <c r="GRH142" s="80"/>
      <c r="GRI142" s="80"/>
      <c r="GRJ142" s="80"/>
      <c r="GRK142" s="80"/>
      <c r="GRL142" s="80"/>
      <c r="GRM142" s="80"/>
      <c r="GRN142" s="80"/>
      <c r="GRO142" s="80"/>
      <c r="GRP142" s="80"/>
      <c r="GRQ142" s="80"/>
      <c r="GRR142" s="80"/>
      <c r="GRS142" s="80"/>
      <c r="GRT142" s="80"/>
      <c r="GRU142" s="80"/>
      <c r="GRV142" s="80"/>
      <c r="GRW142" s="80"/>
      <c r="GRX142" s="80"/>
      <c r="GRY142" s="80"/>
      <c r="GRZ142" s="80"/>
      <c r="GSA142" s="80"/>
      <c r="GSB142" s="80"/>
      <c r="GSC142" s="80"/>
      <c r="GSD142" s="80"/>
      <c r="GSE142" s="80"/>
      <c r="GSF142" s="80"/>
      <c r="GSG142" s="80"/>
      <c r="GSH142" s="80"/>
      <c r="GSI142" s="80"/>
      <c r="GSJ142" s="80"/>
      <c r="GSK142" s="80"/>
      <c r="GSL142" s="80"/>
      <c r="GSM142" s="80"/>
      <c r="GSN142" s="80"/>
      <c r="GSO142" s="80"/>
      <c r="GSP142" s="80"/>
      <c r="GSQ142" s="80"/>
      <c r="GSR142" s="80"/>
      <c r="GSS142" s="80"/>
      <c r="GST142" s="80"/>
      <c r="GSU142" s="80"/>
      <c r="GSV142" s="80"/>
      <c r="GSW142" s="80"/>
      <c r="GSX142" s="80"/>
      <c r="GSY142" s="80"/>
      <c r="GSZ142" s="80"/>
      <c r="GTA142" s="80"/>
      <c r="GTB142" s="80"/>
      <c r="GTC142" s="80"/>
      <c r="GTD142" s="80"/>
      <c r="GTE142" s="80"/>
      <c r="GTF142" s="80"/>
      <c r="GTG142" s="80"/>
      <c r="GTH142" s="80"/>
      <c r="GTI142" s="80"/>
      <c r="GTJ142" s="80"/>
      <c r="GTK142" s="80"/>
      <c r="GTL142" s="80"/>
      <c r="GTM142" s="80"/>
      <c r="GTN142" s="80"/>
      <c r="GTO142" s="80"/>
      <c r="GTP142" s="80"/>
      <c r="GTQ142" s="80"/>
      <c r="GTR142" s="80"/>
      <c r="GTS142" s="80"/>
      <c r="GTT142" s="80"/>
      <c r="GTU142" s="80"/>
      <c r="GTV142" s="80"/>
      <c r="GTW142" s="80"/>
      <c r="GTX142" s="80"/>
      <c r="GTY142" s="80"/>
      <c r="GTZ142" s="80"/>
      <c r="GUA142" s="80"/>
      <c r="GUB142" s="80"/>
      <c r="GUC142" s="80"/>
      <c r="GUD142" s="80"/>
      <c r="GUE142" s="80"/>
      <c r="GUF142" s="80"/>
      <c r="GUG142" s="80"/>
      <c r="GUH142" s="80"/>
      <c r="GUI142" s="80"/>
      <c r="GUJ142" s="80"/>
      <c r="GUK142" s="80"/>
      <c r="GUL142" s="80"/>
      <c r="GUM142" s="80"/>
      <c r="GUN142" s="80"/>
      <c r="GUO142" s="80"/>
      <c r="GUP142" s="80"/>
      <c r="GUQ142" s="80"/>
      <c r="GUR142" s="80"/>
      <c r="GUS142" s="80"/>
      <c r="GUT142" s="80"/>
      <c r="GUU142" s="80"/>
      <c r="GUV142" s="80"/>
      <c r="GUW142" s="80"/>
      <c r="GUX142" s="80"/>
      <c r="GUY142" s="80"/>
      <c r="GUZ142" s="80"/>
      <c r="GVA142" s="80"/>
      <c r="GVB142" s="80"/>
      <c r="GVC142" s="80"/>
      <c r="GVD142" s="80"/>
      <c r="GVE142" s="80"/>
      <c r="GVF142" s="80"/>
      <c r="GVG142" s="80"/>
      <c r="GVH142" s="80"/>
      <c r="GVI142" s="80"/>
      <c r="GVJ142" s="80"/>
      <c r="GVK142" s="80"/>
      <c r="GVL142" s="80"/>
      <c r="GVM142" s="80"/>
      <c r="GVN142" s="80"/>
      <c r="GVO142" s="80"/>
      <c r="GVP142" s="80"/>
      <c r="GVQ142" s="80"/>
      <c r="GVR142" s="80"/>
      <c r="GVS142" s="80"/>
      <c r="GVT142" s="80"/>
      <c r="GVU142" s="80"/>
      <c r="GVV142" s="80"/>
      <c r="GVW142" s="80"/>
      <c r="GVX142" s="80"/>
      <c r="GVY142" s="80"/>
      <c r="GVZ142" s="80"/>
      <c r="GWA142" s="80"/>
      <c r="GWB142" s="80"/>
      <c r="GWC142" s="80"/>
      <c r="GWD142" s="80"/>
      <c r="GWE142" s="80"/>
      <c r="GWF142" s="80"/>
      <c r="GWG142" s="80"/>
      <c r="GWH142" s="80"/>
      <c r="GWI142" s="80"/>
      <c r="GWJ142" s="80"/>
      <c r="GWK142" s="80"/>
      <c r="GWL142" s="80"/>
      <c r="GWM142" s="80"/>
      <c r="GWN142" s="80"/>
      <c r="GWO142" s="80"/>
      <c r="GWP142" s="80"/>
      <c r="GWQ142" s="80"/>
      <c r="GWR142" s="80"/>
      <c r="GWS142" s="80"/>
      <c r="GWT142" s="80"/>
      <c r="GWU142" s="80"/>
      <c r="GWV142" s="80"/>
      <c r="GWW142" s="80"/>
      <c r="GWX142" s="80"/>
      <c r="GWY142" s="80"/>
      <c r="GWZ142" s="80"/>
      <c r="GXA142" s="80"/>
      <c r="GXB142" s="80"/>
      <c r="GXC142" s="80"/>
      <c r="GXD142" s="80"/>
      <c r="GXE142" s="80"/>
      <c r="GXF142" s="80"/>
      <c r="GXG142" s="80"/>
      <c r="GXH142" s="80"/>
      <c r="GXI142" s="80"/>
      <c r="GXJ142" s="80"/>
      <c r="GXK142" s="80"/>
      <c r="GXL142" s="80"/>
      <c r="GXM142" s="80"/>
      <c r="GXN142" s="80"/>
      <c r="GXO142" s="80"/>
      <c r="GXP142" s="80"/>
      <c r="GXQ142" s="80"/>
      <c r="GXR142" s="80"/>
      <c r="GXS142" s="80"/>
      <c r="GXT142" s="80"/>
      <c r="GXU142" s="80"/>
      <c r="GXV142" s="80"/>
      <c r="GXW142" s="80"/>
      <c r="GXX142" s="80"/>
      <c r="GXY142" s="80"/>
      <c r="GXZ142" s="80"/>
      <c r="GYA142" s="80"/>
      <c r="GYB142" s="80"/>
      <c r="GYC142" s="80"/>
      <c r="GYD142" s="80"/>
      <c r="GYE142" s="80"/>
      <c r="GYF142" s="80"/>
      <c r="GYG142" s="80"/>
      <c r="GYH142" s="80"/>
      <c r="GYI142" s="80"/>
      <c r="GYJ142" s="80"/>
      <c r="GYK142" s="80"/>
      <c r="GYL142" s="80"/>
      <c r="GYM142" s="80"/>
      <c r="GYN142" s="80"/>
      <c r="GYO142" s="80"/>
      <c r="GYP142" s="80"/>
      <c r="GYQ142" s="80"/>
      <c r="GYR142" s="80"/>
      <c r="GYS142" s="80"/>
      <c r="GYT142" s="80"/>
      <c r="GYU142" s="80"/>
      <c r="GYV142" s="80"/>
      <c r="GYW142" s="80"/>
      <c r="GYX142" s="80"/>
      <c r="GYY142" s="80"/>
      <c r="GYZ142" s="80"/>
      <c r="GZA142" s="80"/>
      <c r="GZB142" s="80"/>
      <c r="GZC142" s="80"/>
      <c r="GZD142" s="80"/>
      <c r="GZE142" s="80"/>
      <c r="GZF142" s="80"/>
      <c r="GZG142" s="80"/>
      <c r="GZH142" s="80"/>
      <c r="GZI142" s="80"/>
      <c r="GZJ142" s="80"/>
      <c r="GZK142" s="80"/>
      <c r="GZL142" s="80"/>
      <c r="GZM142" s="80"/>
      <c r="GZN142" s="80"/>
      <c r="GZO142" s="80"/>
      <c r="GZP142" s="80"/>
      <c r="GZQ142" s="80"/>
      <c r="GZR142" s="80"/>
      <c r="GZS142" s="80"/>
      <c r="GZT142" s="80"/>
      <c r="GZU142" s="80"/>
      <c r="GZV142" s="80"/>
      <c r="GZW142" s="80"/>
      <c r="GZX142" s="80"/>
      <c r="GZY142" s="80"/>
      <c r="GZZ142" s="80"/>
      <c r="HAA142" s="80"/>
      <c r="HAB142" s="80"/>
      <c r="HAC142" s="80"/>
      <c r="HAD142" s="80"/>
      <c r="HAE142" s="80"/>
      <c r="HAF142" s="80"/>
      <c r="HAG142" s="80"/>
      <c r="HAH142" s="80"/>
      <c r="HAI142" s="80"/>
      <c r="HAJ142" s="80"/>
      <c r="HAK142" s="80"/>
      <c r="HAL142" s="80"/>
      <c r="HAM142" s="80"/>
      <c r="HAN142" s="80"/>
      <c r="HAO142" s="80"/>
      <c r="HAP142" s="80"/>
      <c r="HAQ142" s="80"/>
      <c r="HAR142" s="80"/>
      <c r="HAS142" s="80"/>
      <c r="HAT142" s="80"/>
      <c r="HAU142" s="80"/>
      <c r="HAV142" s="80"/>
      <c r="HAW142" s="80"/>
      <c r="HAX142" s="80"/>
      <c r="HAY142" s="80"/>
      <c r="HAZ142" s="80"/>
      <c r="HBA142" s="80"/>
      <c r="HBB142" s="80"/>
      <c r="HBC142" s="80"/>
      <c r="HBD142" s="80"/>
      <c r="HBE142" s="80"/>
      <c r="HBF142" s="80"/>
      <c r="HBG142" s="80"/>
      <c r="HBH142" s="80"/>
      <c r="HBI142" s="80"/>
      <c r="HBJ142" s="80"/>
      <c r="HBK142" s="80"/>
      <c r="HBL142" s="80"/>
      <c r="HBM142" s="80"/>
      <c r="HBN142" s="80"/>
      <c r="HBO142" s="80"/>
      <c r="HBP142" s="80"/>
      <c r="HBQ142" s="80"/>
      <c r="HBR142" s="80"/>
      <c r="HBS142" s="80"/>
      <c r="HBT142" s="80"/>
      <c r="HBU142" s="80"/>
      <c r="HBV142" s="80"/>
      <c r="HBW142" s="80"/>
      <c r="HBX142" s="80"/>
      <c r="HBY142" s="80"/>
      <c r="HBZ142" s="80"/>
      <c r="HCA142" s="80"/>
      <c r="HCB142" s="80"/>
      <c r="HCC142" s="80"/>
      <c r="HCD142" s="80"/>
      <c r="HCE142" s="80"/>
      <c r="HCF142" s="80"/>
      <c r="HCG142" s="80"/>
      <c r="HCH142" s="80"/>
      <c r="HCI142" s="80"/>
      <c r="HCJ142" s="80"/>
      <c r="HCK142" s="80"/>
      <c r="HCL142" s="80"/>
      <c r="HCM142" s="80"/>
      <c r="HCN142" s="80"/>
      <c r="HCO142" s="80"/>
      <c r="HCP142" s="80"/>
      <c r="HCQ142" s="80"/>
      <c r="HCR142" s="80"/>
      <c r="HCS142" s="80"/>
      <c r="HCT142" s="80"/>
      <c r="HCU142" s="80"/>
      <c r="HCV142" s="80"/>
      <c r="HCW142" s="80"/>
      <c r="HCX142" s="80"/>
      <c r="HCY142" s="80"/>
      <c r="HCZ142" s="80"/>
      <c r="HDA142" s="80"/>
      <c r="HDB142" s="80"/>
      <c r="HDC142" s="80"/>
      <c r="HDD142" s="80"/>
      <c r="HDE142" s="80"/>
      <c r="HDF142" s="80"/>
      <c r="HDG142" s="80"/>
      <c r="HDH142" s="80"/>
      <c r="HDI142" s="80"/>
      <c r="HDJ142" s="80"/>
      <c r="HDK142" s="80"/>
      <c r="HDL142" s="80"/>
      <c r="HDM142" s="80"/>
      <c r="HDN142" s="80"/>
      <c r="HDO142" s="80"/>
      <c r="HDP142" s="80"/>
      <c r="HDQ142" s="80"/>
      <c r="HDR142" s="80"/>
      <c r="HDS142" s="80"/>
      <c r="HDT142" s="80"/>
      <c r="HDU142" s="80"/>
      <c r="HDV142" s="80"/>
      <c r="HDW142" s="80"/>
      <c r="HDX142" s="80"/>
      <c r="HDY142" s="80"/>
      <c r="HDZ142" s="80"/>
      <c r="HEA142" s="80"/>
      <c r="HEB142" s="80"/>
      <c r="HEC142" s="80"/>
      <c r="HED142" s="80"/>
      <c r="HEE142" s="80"/>
      <c r="HEF142" s="80"/>
      <c r="HEG142" s="80"/>
      <c r="HEH142" s="80"/>
      <c r="HEI142" s="80"/>
      <c r="HEJ142" s="80"/>
      <c r="HEK142" s="80"/>
      <c r="HEL142" s="80"/>
      <c r="HEM142" s="80"/>
      <c r="HEN142" s="80"/>
      <c r="HEO142" s="80"/>
      <c r="HEP142" s="80"/>
      <c r="HEQ142" s="80"/>
      <c r="HER142" s="80"/>
      <c r="HES142" s="80"/>
      <c r="HET142" s="80"/>
      <c r="HEU142" s="80"/>
      <c r="HEV142" s="80"/>
      <c r="HEW142" s="80"/>
      <c r="HEX142" s="80"/>
      <c r="HEY142" s="80"/>
      <c r="HEZ142" s="80"/>
      <c r="HFA142" s="80"/>
      <c r="HFB142" s="80"/>
      <c r="HFC142" s="80"/>
      <c r="HFD142" s="80"/>
      <c r="HFE142" s="80"/>
      <c r="HFF142" s="80"/>
      <c r="HFG142" s="80"/>
      <c r="HFH142" s="80"/>
      <c r="HFI142" s="80"/>
      <c r="HFJ142" s="80"/>
      <c r="HFK142" s="80"/>
      <c r="HFL142" s="80"/>
      <c r="HFM142" s="80"/>
      <c r="HFN142" s="80"/>
      <c r="HFO142" s="80"/>
      <c r="HFP142" s="80"/>
      <c r="HFQ142" s="80"/>
      <c r="HFR142" s="80"/>
      <c r="HFS142" s="80"/>
      <c r="HFT142" s="80"/>
      <c r="HFU142" s="80"/>
      <c r="HFV142" s="80"/>
      <c r="HFW142" s="80"/>
      <c r="HFX142" s="80"/>
      <c r="HFY142" s="80"/>
      <c r="HFZ142" s="80"/>
      <c r="HGA142" s="80"/>
      <c r="HGB142" s="80"/>
      <c r="HGC142" s="80"/>
      <c r="HGD142" s="80"/>
      <c r="HGE142" s="80"/>
      <c r="HGF142" s="80"/>
      <c r="HGG142" s="80"/>
      <c r="HGH142" s="80"/>
      <c r="HGI142" s="80"/>
      <c r="HGJ142" s="80"/>
      <c r="HGK142" s="80"/>
      <c r="HGL142" s="80"/>
      <c r="HGM142" s="80"/>
      <c r="HGN142" s="80"/>
      <c r="HGO142" s="80"/>
      <c r="HGP142" s="80"/>
      <c r="HGQ142" s="80"/>
      <c r="HGR142" s="80"/>
      <c r="HGS142" s="80"/>
      <c r="HGT142" s="80"/>
      <c r="HGU142" s="80"/>
      <c r="HGV142" s="80"/>
      <c r="HGW142" s="80"/>
      <c r="HGX142" s="80"/>
      <c r="HGY142" s="80"/>
      <c r="HGZ142" s="80"/>
      <c r="HHA142" s="80"/>
      <c r="HHB142" s="80"/>
      <c r="HHC142" s="80"/>
      <c r="HHD142" s="80"/>
      <c r="HHE142" s="80"/>
      <c r="HHF142" s="80"/>
      <c r="HHG142" s="80"/>
      <c r="HHH142" s="80"/>
      <c r="HHI142" s="80"/>
      <c r="HHJ142" s="80"/>
      <c r="HHK142" s="80"/>
      <c r="HHL142" s="80"/>
      <c r="HHM142" s="80"/>
      <c r="HHN142" s="80"/>
      <c r="HHO142" s="80"/>
      <c r="HHP142" s="80"/>
      <c r="HHQ142" s="80"/>
      <c r="HHR142" s="80"/>
      <c r="HHS142" s="80"/>
      <c r="HHT142" s="80"/>
      <c r="HHU142" s="80"/>
      <c r="HHV142" s="80"/>
      <c r="HHW142" s="80"/>
      <c r="HHX142" s="80"/>
      <c r="HHY142" s="80"/>
      <c r="HHZ142" s="80"/>
      <c r="HIA142" s="80"/>
      <c r="HIB142" s="80"/>
      <c r="HIC142" s="80"/>
      <c r="HID142" s="80"/>
      <c r="HIE142" s="80"/>
      <c r="HIF142" s="80"/>
      <c r="HIG142" s="80"/>
      <c r="HIH142" s="80"/>
      <c r="HII142" s="80"/>
      <c r="HIJ142" s="80"/>
      <c r="HIK142" s="80"/>
      <c r="HIL142" s="80"/>
      <c r="HIM142" s="80"/>
      <c r="HIN142" s="80"/>
      <c r="HIO142" s="80"/>
      <c r="HIP142" s="80"/>
      <c r="HIQ142" s="80"/>
      <c r="HIR142" s="80"/>
      <c r="HIS142" s="80"/>
      <c r="HIT142" s="80"/>
      <c r="HIU142" s="80"/>
      <c r="HIV142" s="80"/>
      <c r="HIW142" s="80"/>
      <c r="HIX142" s="80"/>
      <c r="HIY142" s="80"/>
      <c r="HIZ142" s="80"/>
      <c r="HJA142" s="80"/>
      <c r="HJB142" s="80"/>
      <c r="HJC142" s="80"/>
      <c r="HJD142" s="80"/>
      <c r="HJE142" s="80"/>
      <c r="HJF142" s="80"/>
      <c r="HJG142" s="80"/>
      <c r="HJH142" s="80"/>
      <c r="HJI142" s="80"/>
      <c r="HJJ142" s="80"/>
      <c r="HJK142" s="80"/>
      <c r="HJL142" s="80"/>
      <c r="HJM142" s="80"/>
      <c r="HJN142" s="80"/>
      <c r="HJO142" s="80"/>
      <c r="HJP142" s="80"/>
      <c r="HJQ142" s="80"/>
      <c r="HJR142" s="80"/>
      <c r="HJS142" s="80"/>
      <c r="HJT142" s="80"/>
      <c r="HJU142" s="80"/>
      <c r="HJV142" s="80"/>
      <c r="HJW142" s="80"/>
      <c r="HJX142" s="80"/>
      <c r="HJY142" s="80"/>
      <c r="HJZ142" s="80"/>
      <c r="HKA142" s="80"/>
      <c r="HKB142" s="80"/>
      <c r="HKC142" s="80"/>
      <c r="HKD142" s="80"/>
      <c r="HKE142" s="80"/>
      <c r="HKF142" s="80"/>
      <c r="HKG142" s="80"/>
      <c r="HKH142" s="80"/>
      <c r="HKI142" s="80"/>
      <c r="HKJ142" s="80"/>
      <c r="HKK142" s="80"/>
      <c r="HKL142" s="80"/>
      <c r="HKM142" s="80"/>
      <c r="HKN142" s="80"/>
      <c r="HKO142" s="80"/>
      <c r="HKP142" s="80"/>
      <c r="HKQ142" s="80"/>
      <c r="HKR142" s="80"/>
      <c r="HKS142" s="80"/>
      <c r="HKT142" s="80"/>
      <c r="HKU142" s="80"/>
      <c r="HKV142" s="80"/>
      <c r="HKW142" s="80"/>
      <c r="HKX142" s="80"/>
      <c r="HKY142" s="80"/>
      <c r="HKZ142" s="80"/>
      <c r="HLA142" s="80"/>
      <c r="HLB142" s="80"/>
      <c r="HLC142" s="80"/>
      <c r="HLD142" s="80"/>
      <c r="HLE142" s="80"/>
      <c r="HLF142" s="80"/>
      <c r="HLG142" s="80"/>
      <c r="HLH142" s="80"/>
      <c r="HLI142" s="80"/>
      <c r="HLJ142" s="80"/>
      <c r="HLK142" s="80"/>
      <c r="HLL142" s="80"/>
      <c r="HLM142" s="80"/>
      <c r="HLN142" s="80"/>
      <c r="HLO142" s="80"/>
      <c r="HLP142" s="80"/>
      <c r="HLQ142" s="80"/>
      <c r="HLR142" s="80"/>
      <c r="HLS142" s="80"/>
      <c r="HLT142" s="80"/>
      <c r="HLU142" s="80"/>
      <c r="HLV142" s="80"/>
      <c r="HLW142" s="80"/>
      <c r="HLX142" s="80"/>
      <c r="HLY142" s="80"/>
      <c r="HLZ142" s="80"/>
      <c r="HMA142" s="80"/>
      <c r="HMB142" s="80"/>
      <c r="HMC142" s="80"/>
      <c r="HMD142" s="80"/>
      <c r="HME142" s="80"/>
      <c r="HMF142" s="80"/>
      <c r="HMG142" s="80"/>
      <c r="HMH142" s="80"/>
      <c r="HMI142" s="80"/>
      <c r="HMJ142" s="80"/>
      <c r="HMK142" s="80"/>
      <c r="HML142" s="80"/>
      <c r="HMM142" s="80"/>
      <c r="HMN142" s="80"/>
      <c r="HMO142" s="80"/>
      <c r="HMP142" s="80"/>
      <c r="HMQ142" s="80"/>
      <c r="HMR142" s="80"/>
      <c r="HMS142" s="80"/>
      <c r="HMT142" s="80"/>
      <c r="HMU142" s="80"/>
      <c r="HMV142" s="80"/>
      <c r="HMW142" s="80"/>
      <c r="HMX142" s="80"/>
      <c r="HMY142" s="80"/>
      <c r="HMZ142" s="80"/>
      <c r="HNA142" s="80"/>
      <c r="HNB142" s="80"/>
      <c r="HNC142" s="80"/>
      <c r="HND142" s="80"/>
      <c r="HNE142" s="80"/>
      <c r="HNF142" s="80"/>
      <c r="HNG142" s="80"/>
      <c r="HNH142" s="80"/>
      <c r="HNI142" s="80"/>
      <c r="HNJ142" s="80"/>
      <c r="HNK142" s="80"/>
      <c r="HNL142" s="80"/>
      <c r="HNM142" s="80"/>
      <c r="HNN142" s="80"/>
      <c r="HNO142" s="80"/>
      <c r="HNP142" s="80"/>
      <c r="HNQ142" s="80"/>
      <c r="HNR142" s="80"/>
      <c r="HNS142" s="80"/>
      <c r="HNT142" s="80"/>
      <c r="HNU142" s="80"/>
      <c r="HNV142" s="80"/>
      <c r="HNW142" s="80"/>
      <c r="HNX142" s="80"/>
      <c r="HNY142" s="80"/>
      <c r="HNZ142" s="80"/>
      <c r="HOA142" s="80"/>
      <c r="HOB142" s="80"/>
      <c r="HOC142" s="80"/>
      <c r="HOD142" s="80"/>
      <c r="HOE142" s="80"/>
      <c r="HOF142" s="80"/>
      <c r="HOG142" s="80"/>
      <c r="HOH142" s="80"/>
      <c r="HOI142" s="80"/>
      <c r="HOJ142" s="80"/>
      <c r="HOK142" s="80"/>
      <c r="HOL142" s="80"/>
      <c r="HOM142" s="80"/>
      <c r="HON142" s="80"/>
      <c r="HOO142" s="80"/>
      <c r="HOP142" s="80"/>
      <c r="HOQ142" s="80"/>
      <c r="HOR142" s="80"/>
      <c r="HOS142" s="80"/>
      <c r="HOT142" s="80"/>
      <c r="HOU142" s="80"/>
      <c r="HOV142" s="80"/>
      <c r="HOW142" s="80"/>
      <c r="HOX142" s="80"/>
      <c r="HOY142" s="80"/>
      <c r="HOZ142" s="80"/>
      <c r="HPA142" s="80"/>
      <c r="HPB142" s="80"/>
      <c r="HPC142" s="80"/>
      <c r="HPD142" s="80"/>
      <c r="HPE142" s="80"/>
      <c r="HPF142" s="80"/>
      <c r="HPG142" s="80"/>
      <c r="HPH142" s="80"/>
      <c r="HPI142" s="80"/>
      <c r="HPJ142" s="80"/>
      <c r="HPK142" s="80"/>
      <c r="HPL142" s="80"/>
      <c r="HPM142" s="80"/>
      <c r="HPN142" s="80"/>
      <c r="HPO142" s="80"/>
      <c r="HPP142" s="80"/>
      <c r="HPQ142" s="80"/>
      <c r="HPR142" s="80"/>
      <c r="HPS142" s="80"/>
      <c r="HPT142" s="80"/>
      <c r="HPU142" s="80"/>
      <c r="HPV142" s="80"/>
      <c r="HPW142" s="80"/>
      <c r="HPX142" s="80"/>
      <c r="HPY142" s="80"/>
      <c r="HPZ142" s="80"/>
      <c r="HQA142" s="80"/>
      <c r="HQB142" s="80"/>
      <c r="HQC142" s="80"/>
      <c r="HQD142" s="80"/>
      <c r="HQE142" s="80"/>
      <c r="HQF142" s="80"/>
      <c r="HQG142" s="80"/>
      <c r="HQH142" s="80"/>
      <c r="HQI142" s="80"/>
      <c r="HQJ142" s="80"/>
      <c r="HQK142" s="80"/>
      <c r="HQL142" s="80"/>
      <c r="HQM142" s="80"/>
      <c r="HQN142" s="80"/>
      <c r="HQO142" s="80"/>
      <c r="HQP142" s="80"/>
      <c r="HQQ142" s="80"/>
      <c r="HQR142" s="80"/>
      <c r="HQS142" s="80"/>
      <c r="HQT142" s="80"/>
      <c r="HQU142" s="80"/>
      <c r="HQV142" s="80"/>
      <c r="HQW142" s="80"/>
      <c r="HQX142" s="80"/>
      <c r="HQY142" s="80"/>
      <c r="HQZ142" s="80"/>
      <c r="HRA142" s="80"/>
      <c r="HRB142" s="80"/>
      <c r="HRC142" s="80"/>
      <c r="HRD142" s="80"/>
      <c r="HRE142" s="80"/>
      <c r="HRF142" s="80"/>
      <c r="HRG142" s="80"/>
      <c r="HRH142" s="80"/>
      <c r="HRI142" s="80"/>
      <c r="HRJ142" s="80"/>
      <c r="HRK142" s="80"/>
      <c r="HRL142" s="80"/>
      <c r="HRM142" s="80"/>
      <c r="HRN142" s="80"/>
      <c r="HRO142" s="80"/>
      <c r="HRP142" s="80"/>
      <c r="HRQ142" s="80"/>
      <c r="HRR142" s="80"/>
      <c r="HRS142" s="80"/>
      <c r="HRT142" s="80"/>
      <c r="HRU142" s="80"/>
      <c r="HRV142" s="80"/>
      <c r="HRW142" s="80"/>
      <c r="HRX142" s="80"/>
      <c r="HRY142" s="80"/>
      <c r="HRZ142" s="80"/>
      <c r="HSA142" s="80"/>
      <c r="HSB142" s="80"/>
      <c r="HSC142" s="80"/>
      <c r="HSD142" s="80"/>
      <c r="HSE142" s="80"/>
      <c r="HSF142" s="80"/>
      <c r="HSG142" s="80"/>
      <c r="HSH142" s="80"/>
      <c r="HSI142" s="80"/>
      <c r="HSJ142" s="80"/>
      <c r="HSK142" s="80"/>
      <c r="HSL142" s="80"/>
      <c r="HSM142" s="80"/>
      <c r="HSN142" s="80"/>
      <c r="HSO142" s="80"/>
      <c r="HSP142" s="80"/>
      <c r="HSQ142" s="80"/>
      <c r="HSR142" s="80"/>
      <c r="HSS142" s="80"/>
      <c r="HST142" s="80"/>
      <c r="HSU142" s="80"/>
      <c r="HSV142" s="80"/>
      <c r="HSW142" s="80"/>
      <c r="HSX142" s="80"/>
      <c r="HSY142" s="80"/>
      <c r="HSZ142" s="80"/>
      <c r="HTA142" s="80"/>
      <c r="HTB142" s="80"/>
      <c r="HTC142" s="80"/>
      <c r="HTD142" s="80"/>
      <c r="HTE142" s="80"/>
      <c r="HTF142" s="80"/>
      <c r="HTG142" s="80"/>
      <c r="HTH142" s="80"/>
      <c r="HTI142" s="80"/>
      <c r="HTJ142" s="80"/>
      <c r="HTK142" s="80"/>
      <c r="HTL142" s="80"/>
      <c r="HTM142" s="80"/>
      <c r="HTN142" s="80"/>
      <c r="HTO142" s="80"/>
      <c r="HTP142" s="80"/>
      <c r="HTQ142" s="80"/>
      <c r="HTR142" s="80"/>
      <c r="HTS142" s="80"/>
      <c r="HTT142" s="80"/>
      <c r="HTU142" s="80"/>
      <c r="HTV142" s="80"/>
      <c r="HTW142" s="80"/>
      <c r="HTX142" s="80"/>
      <c r="HTY142" s="80"/>
      <c r="HTZ142" s="80"/>
      <c r="HUA142" s="80"/>
      <c r="HUB142" s="80"/>
      <c r="HUC142" s="80"/>
      <c r="HUD142" s="80"/>
      <c r="HUE142" s="80"/>
      <c r="HUF142" s="80"/>
      <c r="HUG142" s="80"/>
      <c r="HUH142" s="80"/>
      <c r="HUI142" s="80"/>
      <c r="HUJ142" s="80"/>
      <c r="HUK142" s="80"/>
      <c r="HUL142" s="80"/>
      <c r="HUM142" s="80"/>
      <c r="HUN142" s="80"/>
      <c r="HUO142" s="80"/>
      <c r="HUP142" s="80"/>
      <c r="HUQ142" s="80"/>
      <c r="HUR142" s="80"/>
      <c r="HUS142" s="80"/>
      <c r="HUT142" s="80"/>
      <c r="HUU142" s="80"/>
      <c r="HUV142" s="80"/>
      <c r="HUW142" s="80"/>
      <c r="HUX142" s="80"/>
      <c r="HUY142" s="80"/>
      <c r="HUZ142" s="80"/>
      <c r="HVA142" s="80"/>
      <c r="HVB142" s="80"/>
      <c r="HVC142" s="80"/>
      <c r="HVD142" s="80"/>
      <c r="HVE142" s="80"/>
      <c r="HVF142" s="80"/>
      <c r="HVG142" s="80"/>
      <c r="HVH142" s="80"/>
      <c r="HVI142" s="80"/>
      <c r="HVJ142" s="80"/>
      <c r="HVK142" s="80"/>
      <c r="HVL142" s="80"/>
      <c r="HVM142" s="80"/>
      <c r="HVN142" s="80"/>
      <c r="HVO142" s="80"/>
      <c r="HVP142" s="80"/>
      <c r="HVQ142" s="80"/>
      <c r="HVR142" s="80"/>
      <c r="HVS142" s="80"/>
      <c r="HVT142" s="80"/>
      <c r="HVU142" s="80"/>
      <c r="HVV142" s="80"/>
      <c r="HVW142" s="80"/>
      <c r="HVX142" s="80"/>
      <c r="HVY142" s="80"/>
      <c r="HVZ142" s="80"/>
      <c r="HWA142" s="80"/>
      <c r="HWB142" s="80"/>
      <c r="HWC142" s="80"/>
      <c r="HWD142" s="80"/>
      <c r="HWE142" s="80"/>
      <c r="HWF142" s="80"/>
      <c r="HWG142" s="80"/>
      <c r="HWH142" s="80"/>
      <c r="HWI142" s="80"/>
      <c r="HWJ142" s="80"/>
      <c r="HWK142" s="80"/>
      <c r="HWL142" s="80"/>
      <c r="HWM142" s="80"/>
      <c r="HWN142" s="80"/>
      <c r="HWO142" s="80"/>
      <c r="HWP142" s="80"/>
      <c r="HWQ142" s="80"/>
      <c r="HWR142" s="80"/>
      <c r="HWS142" s="80"/>
      <c r="HWT142" s="80"/>
      <c r="HWU142" s="80"/>
      <c r="HWV142" s="80"/>
      <c r="HWW142" s="80"/>
      <c r="HWX142" s="80"/>
      <c r="HWY142" s="80"/>
      <c r="HWZ142" s="80"/>
      <c r="HXA142" s="80"/>
      <c r="HXB142" s="80"/>
      <c r="HXC142" s="80"/>
      <c r="HXD142" s="80"/>
      <c r="HXE142" s="80"/>
      <c r="HXF142" s="80"/>
      <c r="HXG142" s="80"/>
      <c r="HXH142" s="80"/>
      <c r="HXI142" s="80"/>
      <c r="HXJ142" s="80"/>
      <c r="HXK142" s="80"/>
      <c r="HXL142" s="80"/>
      <c r="HXM142" s="80"/>
      <c r="HXN142" s="80"/>
      <c r="HXO142" s="80"/>
      <c r="HXP142" s="80"/>
      <c r="HXQ142" s="80"/>
      <c r="HXR142" s="80"/>
      <c r="HXS142" s="80"/>
      <c r="HXT142" s="80"/>
      <c r="HXU142" s="80"/>
      <c r="HXV142" s="80"/>
      <c r="HXW142" s="80"/>
      <c r="HXX142" s="80"/>
      <c r="HXY142" s="80"/>
      <c r="HXZ142" s="80"/>
      <c r="HYA142" s="80"/>
      <c r="HYB142" s="80"/>
      <c r="HYC142" s="80"/>
      <c r="HYD142" s="80"/>
      <c r="HYE142" s="80"/>
      <c r="HYF142" s="80"/>
      <c r="HYG142" s="80"/>
      <c r="HYH142" s="80"/>
      <c r="HYI142" s="80"/>
      <c r="HYJ142" s="80"/>
      <c r="HYK142" s="80"/>
      <c r="HYL142" s="80"/>
      <c r="HYM142" s="80"/>
      <c r="HYN142" s="80"/>
      <c r="HYO142" s="80"/>
      <c r="HYP142" s="80"/>
      <c r="HYQ142" s="80"/>
      <c r="HYR142" s="80"/>
      <c r="HYS142" s="80"/>
      <c r="HYT142" s="80"/>
      <c r="HYU142" s="80"/>
      <c r="HYV142" s="80"/>
      <c r="HYW142" s="80"/>
      <c r="HYX142" s="80"/>
      <c r="HYY142" s="80"/>
      <c r="HYZ142" s="80"/>
      <c r="HZA142" s="80"/>
      <c r="HZB142" s="80"/>
      <c r="HZC142" s="80"/>
      <c r="HZD142" s="80"/>
      <c r="HZE142" s="80"/>
      <c r="HZF142" s="80"/>
      <c r="HZG142" s="80"/>
      <c r="HZH142" s="80"/>
      <c r="HZI142" s="80"/>
      <c r="HZJ142" s="80"/>
      <c r="HZK142" s="80"/>
      <c r="HZL142" s="80"/>
      <c r="HZM142" s="80"/>
      <c r="HZN142" s="80"/>
      <c r="HZO142" s="80"/>
      <c r="HZP142" s="80"/>
      <c r="HZQ142" s="80"/>
      <c r="HZR142" s="80"/>
      <c r="HZS142" s="80"/>
      <c r="HZT142" s="80"/>
      <c r="HZU142" s="80"/>
      <c r="HZV142" s="80"/>
      <c r="HZW142" s="80"/>
      <c r="HZX142" s="80"/>
      <c r="HZY142" s="80"/>
      <c r="HZZ142" s="80"/>
      <c r="IAA142" s="80"/>
      <c r="IAB142" s="80"/>
      <c r="IAC142" s="80"/>
      <c r="IAD142" s="80"/>
      <c r="IAE142" s="80"/>
      <c r="IAF142" s="80"/>
      <c r="IAG142" s="80"/>
      <c r="IAH142" s="80"/>
      <c r="IAI142" s="80"/>
      <c r="IAJ142" s="80"/>
      <c r="IAK142" s="80"/>
      <c r="IAL142" s="80"/>
      <c r="IAM142" s="80"/>
      <c r="IAN142" s="80"/>
      <c r="IAO142" s="80"/>
      <c r="IAP142" s="80"/>
      <c r="IAQ142" s="80"/>
      <c r="IAR142" s="80"/>
      <c r="IAS142" s="80"/>
      <c r="IAT142" s="80"/>
      <c r="IAU142" s="80"/>
      <c r="IAV142" s="80"/>
      <c r="IAW142" s="80"/>
      <c r="IAX142" s="80"/>
      <c r="IAY142" s="80"/>
      <c r="IAZ142" s="80"/>
      <c r="IBA142" s="80"/>
      <c r="IBB142" s="80"/>
      <c r="IBC142" s="80"/>
      <c r="IBD142" s="80"/>
      <c r="IBE142" s="80"/>
      <c r="IBF142" s="80"/>
      <c r="IBG142" s="80"/>
      <c r="IBH142" s="80"/>
      <c r="IBI142" s="80"/>
      <c r="IBJ142" s="80"/>
      <c r="IBK142" s="80"/>
      <c r="IBL142" s="80"/>
      <c r="IBM142" s="80"/>
      <c r="IBN142" s="80"/>
      <c r="IBO142" s="80"/>
      <c r="IBP142" s="80"/>
      <c r="IBQ142" s="80"/>
      <c r="IBR142" s="80"/>
      <c r="IBS142" s="80"/>
      <c r="IBT142" s="80"/>
      <c r="IBU142" s="80"/>
      <c r="IBV142" s="80"/>
      <c r="IBW142" s="80"/>
      <c r="IBX142" s="80"/>
      <c r="IBY142" s="80"/>
      <c r="IBZ142" s="80"/>
      <c r="ICA142" s="80"/>
      <c r="ICB142" s="80"/>
      <c r="ICC142" s="80"/>
      <c r="ICD142" s="80"/>
      <c r="ICE142" s="80"/>
      <c r="ICF142" s="80"/>
      <c r="ICG142" s="80"/>
      <c r="ICH142" s="80"/>
      <c r="ICI142" s="80"/>
      <c r="ICJ142" s="80"/>
      <c r="ICK142" s="80"/>
      <c r="ICL142" s="80"/>
      <c r="ICM142" s="80"/>
      <c r="ICN142" s="80"/>
      <c r="ICO142" s="80"/>
      <c r="ICP142" s="80"/>
      <c r="ICQ142" s="80"/>
      <c r="ICR142" s="80"/>
      <c r="ICS142" s="80"/>
      <c r="ICT142" s="80"/>
      <c r="ICU142" s="80"/>
      <c r="ICV142" s="80"/>
      <c r="ICW142" s="80"/>
      <c r="ICX142" s="80"/>
      <c r="ICY142" s="80"/>
      <c r="ICZ142" s="80"/>
      <c r="IDA142" s="80"/>
      <c r="IDB142" s="80"/>
      <c r="IDC142" s="80"/>
      <c r="IDD142" s="80"/>
      <c r="IDE142" s="80"/>
      <c r="IDF142" s="80"/>
      <c r="IDG142" s="80"/>
      <c r="IDH142" s="80"/>
      <c r="IDI142" s="80"/>
      <c r="IDJ142" s="80"/>
      <c r="IDK142" s="80"/>
      <c r="IDL142" s="80"/>
      <c r="IDM142" s="80"/>
      <c r="IDN142" s="80"/>
      <c r="IDO142" s="80"/>
      <c r="IDP142" s="80"/>
      <c r="IDQ142" s="80"/>
      <c r="IDR142" s="80"/>
      <c r="IDS142" s="80"/>
      <c r="IDT142" s="80"/>
      <c r="IDU142" s="80"/>
      <c r="IDV142" s="80"/>
      <c r="IDW142" s="80"/>
      <c r="IDX142" s="80"/>
      <c r="IDY142" s="80"/>
      <c r="IDZ142" s="80"/>
      <c r="IEA142" s="80"/>
      <c r="IEB142" s="80"/>
      <c r="IEC142" s="80"/>
      <c r="IED142" s="80"/>
      <c r="IEE142" s="80"/>
      <c r="IEF142" s="80"/>
      <c r="IEG142" s="80"/>
      <c r="IEH142" s="80"/>
      <c r="IEI142" s="80"/>
      <c r="IEJ142" s="80"/>
      <c r="IEK142" s="80"/>
      <c r="IEL142" s="80"/>
      <c r="IEM142" s="80"/>
      <c r="IEN142" s="80"/>
      <c r="IEO142" s="80"/>
      <c r="IEP142" s="80"/>
      <c r="IEQ142" s="80"/>
      <c r="IER142" s="80"/>
      <c r="IES142" s="80"/>
      <c r="IET142" s="80"/>
      <c r="IEU142" s="80"/>
      <c r="IEV142" s="80"/>
      <c r="IEW142" s="80"/>
      <c r="IEX142" s="80"/>
      <c r="IEY142" s="80"/>
      <c r="IEZ142" s="80"/>
      <c r="IFA142" s="80"/>
      <c r="IFB142" s="80"/>
      <c r="IFC142" s="80"/>
      <c r="IFD142" s="80"/>
      <c r="IFE142" s="80"/>
      <c r="IFF142" s="80"/>
      <c r="IFG142" s="80"/>
      <c r="IFH142" s="80"/>
      <c r="IFI142" s="80"/>
      <c r="IFJ142" s="80"/>
      <c r="IFK142" s="80"/>
      <c r="IFL142" s="80"/>
      <c r="IFM142" s="80"/>
      <c r="IFN142" s="80"/>
      <c r="IFO142" s="80"/>
      <c r="IFP142" s="80"/>
      <c r="IFQ142" s="80"/>
      <c r="IFR142" s="80"/>
      <c r="IFS142" s="80"/>
      <c r="IFT142" s="80"/>
      <c r="IFU142" s="80"/>
      <c r="IFV142" s="80"/>
      <c r="IFW142" s="80"/>
      <c r="IFX142" s="80"/>
      <c r="IFY142" s="80"/>
      <c r="IFZ142" s="80"/>
      <c r="IGA142" s="80"/>
      <c r="IGB142" s="80"/>
      <c r="IGC142" s="80"/>
      <c r="IGD142" s="80"/>
      <c r="IGE142" s="80"/>
      <c r="IGF142" s="80"/>
      <c r="IGG142" s="80"/>
      <c r="IGH142" s="80"/>
      <c r="IGI142" s="80"/>
      <c r="IGJ142" s="80"/>
      <c r="IGK142" s="80"/>
      <c r="IGL142" s="80"/>
      <c r="IGM142" s="80"/>
      <c r="IGN142" s="80"/>
      <c r="IGO142" s="80"/>
      <c r="IGP142" s="80"/>
      <c r="IGQ142" s="80"/>
      <c r="IGR142" s="80"/>
      <c r="IGS142" s="80"/>
      <c r="IGT142" s="80"/>
      <c r="IGU142" s="80"/>
      <c r="IGV142" s="80"/>
      <c r="IGW142" s="80"/>
      <c r="IGX142" s="80"/>
      <c r="IGY142" s="80"/>
      <c r="IGZ142" s="80"/>
      <c r="IHA142" s="80"/>
      <c r="IHB142" s="80"/>
      <c r="IHC142" s="80"/>
      <c r="IHD142" s="80"/>
      <c r="IHE142" s="80"/>
      <c r="IHF142" s="80"/>
      <c r="IHG142" s="80"/>
      <c r="IHH142" s="80"/>
      <c r="IHI142" s="80"/>
      <c r="IHJ142" s="80"/>
      <c r="IHK142" s="80"/>
      <c r="IHL142" s="80"/>
      <c r="IHM142" s="80"/>
      <c r="IHN142" s="80"/>
      <c r="IHO142" s="80"/>
      <c r="IHP142" s="80"/>
      <c r="IHQ142" s="80"/>
      <c r="IHR142" s="80"/>
      <c r="IHS142" s="80"/>
      <c r="IHT142" s="80"/>
      <c r="IHU142" s="80"/>
      <c r="IHV142" s="80"/>
      <c r="IHW142" s="80"/>
      <c r="IHX142" s="80"/>
      <c r="IHY142" s="80"/>
      <c r="IHZ142" s="80"/>
      <c r="IIA142" s="80"/>
      <c r="IIB142" s="80"/>
      <c r="IIC142" s="80"/>
      <c r="IID142" s="80"/>
      <c r="IIE142" s="80"/>
      <c r="IIF142" s="80"/>
      <c r="IIG142" s="80"/>
      <c r="IIH142" s="80"/>
      <c r="III142" s="80"/>
      <c r="IIJ142" s="80"/>
      <c r="IIK142" s="80"/>
      <c r="IIL142" s="80"/>
      <c r="IIM142" s="80"/>
      <c r="IIN142" s="80"/>
      <c r="IIO142" s="80"/>
      <c r="IIP142" s="80"/>
      <c r="IIQ142" s="80"/>
      <c r="IIR142" s="80"/>
      <c r="IIS142" s="80"/>
      <c r="IIT142" s="80"/>
      <c r="IIU142" s="80"/>
      <c r="IIV142" s="80"/>
      <c r="IIW142" s="80"/>
      <c r="IIX142" s="80"/>
      <c r="IIY142" s="80"/>
      <c r="IIZ142" s="80"/>
      <c r="IJA142" s="80"/>
      <c r="IJB142" s="80"/>
      <c r="IJC142" s="80"/>
      <c r="IJD142" s="80"/>
      <c r="IJE142" s="80"/>
      <c r="IJF142" s="80"/>
      <c r="IJG142" s="80"/>
      <c r="IJH142" s="80"/>
      <c r="IJI142" s="80"/>
      <c r="IJJ142" s="80"/>
      <c r="IJK142" s="80"/>
      <c r="IJL142" s="80"/>
      <c r="IJM142" s="80"/>
      <c r="IJN142" s="80"/>
      <c r="IJO142" s="80"/>
      <c r="IJP142" s="80"/>
      <c r="IJQ142" s="80"/>
      <c r="IJR142" s="80"/>
      <c r="IJS142" s="80"/>
      <c r="IJT142" s="80"/>
      <c r="IJU142" s="80"/>
      <c r="IJV142" s="80"/>
      <c r="IJW142" s="80"/>
      <c r="IJX142" s="80"/>
      <c r="IJY142" s="80"/>
      <c r="IJZ142" s="80"/>
      <c r="IKA142" s="80"/>
      <c r="IKB142" s="80"/>
      <c r="IKC142" s="80"/>
      <c r="IKD142" s="80"/>
      <c r="IKE142" s="80"/>
      <c r="IKF142" s="80"/>
      <c r="IKG142" s="80"/>
      <c r="IKH142" s="80"/>
      <c r="IKI142" s="80"/>
      <c r="IKJ142" s="80"/>
      <c r="IKK142" s="80"/>
      <c r="IKL142" s="80"/>
      <c r="IKM142" s="80"/>
      <c r="IKN142" s="80"/>
      <c r="IKO142" s="80"/>
      <c r="IKP142" s="80"/>
      <c r="IKQ142" s="80"/>
      <c r="IKR142" s="80"/>
      <c r="IKS142" s="80"/>
      <c r="IKT142" s="80"/>
      <c r="IKU142" s="80"/>
      <c r="IKV142" s="80"/>
      <c r="IKW142" s="80"/>
      <c r="IKX142" s="80"/>
      <c r="IKY142" s="80"/>
      <c r="IKZ142" s="80"/>
      <c r="ILA142" s="80"/>
      <c r="ILB142" s="80"/>
      <c r="ILC142" s="80"/>
      <c r="ILD142" s="80"/>
      <c r="ILE142" s="80"/>
      <c r="ILF142" s="80"/>
      <c r="ILG142" s="80"/>
      <c r="ILH142" s="80"/>
      <c r="ILI142" s="80"/>
      <c r="ILJ142" s="80"/>
      <c r="ILK142" s="80"/>
      <c r="ILL142" s="80"/>
      <c r="ILM142" s="80"/>
      <c r="ILN142" s="80"/>
      <c r="ILO142" s="80"/>
      <c r="ILP142" s="80"/>
      <c r="ILQ142" s="80"/>
      <c r="ILR142" s="80"/>
      <c r="ILS142" s="80"/>
      <c r="ILT142" s="80"/>
      <c r="ILU142" s="80"/>
      <c r="ILV142" s="80"/>
      <c r="ILW142" s="80"/>
      <c r="ILX142" s="80"/>
      <c r="ILY142" s="80"/>
      <c r="ILZ142" s="80"/>
      <c r="IMA142" s="80"/>
      <c r="IMB142" s="80"/>
      <c r="IMC142" s="80"/>
      <c r="IMD142" s="80"/>
      <c r="IME142" s="80"/>
      <c r="IMF142" s="80"/>
      <c r="IMG142" s="80"/>
      <c r="IMH142" s="80"/>
      <c r="IMI142" s="80"/>
      <c r="IMJ142" s="80"/>
      <c r="IMK142" s="80"/>
      <c r="IML142" s="80"/>
      <c r="IMM142" s="80"/>
      <c r="IMN142" s="80"/>
      <c r="IMO142" s="80"/>
      <c r="IMP142" s="80"/>
      <c r="IMQ142" s="80"/>
      <c r="IMR142" s="80"/>
      <c r="IMS142" s="80"/>
      <c r="IMT142" s="80"/>
      <c r="IMU142" s="80"/>
      <c r="IMV142" s="80"/>
      <c r="IMW142" s="80"/>
      <c r="IMX142" s="80"/>
      <c r="IMY142" s="80"/>
      <c r="IMZ142" s="80"/>
      <c r="INA142" s="80"/>
      <c r="INB142" s="80"/>
      <c r="INC142" s="80"/>
      <c r="IND142" s="80"/>
      <c r="INE142" s="80"/>
      <c r="INF142" s="80"/>
      <c r="ING142" s="80"/>
      <c r="INH142" s="80"/>
      <c r="INI142" s="80"/>
      <c r="INJ142" s="80"/>
      <c r="INK142" s="80"/>
      <c r="INL142" s="80"/>
      <c r="INM142" s="80"/>
      <c r="INN142" s="80"/>
      <c r="INO142" s="80"/>
      <c r="INP142" s="80"/>
      <c r="INQ142" s="80"/>
      <c r="INR142" s="80"/>
      <c r="INS142" s="80"/>
      <c r="INT142" s="80"/>
      <c r="INU142" s="80"/>
      <c r="INV142" s="80"/>
      <c r="INW142" s="80"/>
      <c r="INX142" s="80"/>
      <c r="INY142" s="80"/>
      <c r="INZ142" s="80"/>
      <c r="IOA142" s="80"/>
      <c r="IOB142" s="80"/>
      <c r="IOC142" s="80"/>
      <c r="IOD142" s="80"/>
      <c r="IOE142" s="80"/>
      <c r="IOF142" s="80"/>
      <c r="IOG142" s="80"/>
      <c r="IOH142" s="80"/>
      <c r="IOI142" s="80"/>
      <c r="IOJ142" s="80"/>
      <c r="IOK142" s="80"/>
      <c r="IOL142" s="80"/>
      <c r="IOM142" s="80"/>
      <c r="ION142" s="80"/>
      <c r="IOO142" s="80"/>
      <c r="IOP142" s="80"/>
      <c r="IOQ142" s="80"/>
      <c r="IOR142" s="80"/>
      <c r="IOS142" s="80"/>
      <c r="IOT142" s="80"/>
      <c r="IOU142" s="80"/>
      <c r="IOV142" s="80"/>
      <c r="IOW142" s="80"/>
      <c r="IOX142" s="80"/>
      <c r="IOY142" s="80"/>
      <c r="IOZ142" s="80"/>
      <c r="IPA142" s="80"/>
      <c r="IPB142" s="80"/>
      <c r="IPC142" s="80"/>
      <c r="IPD142" s="80"/>
      <c r="IPE142" s="80"/>
      <c r="IPF142" s="80"/>
      <c r="IPG142" s="80"/>
      <c r="IPH142" s="80"/>
      <c r="IPI142" s="80"/>
      <c r="IPJ142" s="80"/>
      <c r="IPK142" s="80"/>
      <c r="IPL142" s="80"/>
      <c r="IPM142" s="80"/>
      <c r="IPN142" s="80"/>
      <c r="IPO142" s="80"/>
      <c r="IPP142" s="80"/>
      <c r="IPQ142" s="80"/>
      <c r="IPR142" s="80"/>
      <c r="IPS142" s="80"/>
      <c r="IPT142" s="80"/>
      <c r="IPU142" s="80"/>
      <c r="IPV142" s="80"/>
      <c r="IPW142" s="80"/>
      <c r="IPX142" s="80"/>
      <c r="IPY142" s="80"/>
      <c r="IPZ142" s="80"/>
      <c r="IQA142" s="80"/>
      <c r="IQB142" s="80"/>
      <c r="IQC142" s="80"/>
      <c r="IQD142" s="80"/>
      <c r="IQE142" s="80"/>
      <c r="IQF142" s="80"/>
      <c r="IQG142" s="80"/>
      <c r="IQH142" s="80"/>
      <c r="IQI142" s="80"/>
      <c r="IQJ142" s="80"/>
      <c r="IQK142" s="80"/>
      <c r="IQL142" s="80"/>
      <c r="IQM142" s="80"/>
      <c r="IQN142" s="80"/>
      <c r="IQO142" s="80"/>
      <c r="IQP142" s="80"/>
      <c r="IQQ142" s="80"/>
      <c r="IQR142" s="80"/>
      <c r="IQS142" s="80"/>
      <c r="IQT142" s="80"/>
      <c r="IQU142" s="80"/>
      <c r="IQV142" s="80"/>
      <c r="IQW142" s="80"/>
      <c r="IQX142" s="80"/>
      <c r="IQY142" s="80"/>
      <c r="IQZ142" s="80"/>
      <c r="IRA142" s="80"/>
      <c r="IRB142" s="80"/>
      <c r="IRC142" s="80"/>
      <c r="IRD142" s="80"/>
      <c r="IRE142" s="80"/>
      <c r="IRF142" s="80"/>
      <c r="IRG142" s="80"/>
      <c r="IRH142" s="80"/>
      <c r="IRI142" s="80"/>
      <c r="IRJ142" s="80"/>
      <c r="IRK142" s="80"/>
      <c r="IRL142" s="80"/>
      <c r="IRM142" s="80"/>
      <c r="IRN142" s="80"/>
      <c r="IRO142" s="80"/>
      <c r="IRP142" s="80"/>
      <c r="IRQ142" s="80"/>
      <c r="IRR142" s="80"/>
      <c r="IRS142" s="80"/>
      <c r="IRT142" s="80"/>
      <c r="IRU142" s="80"/>
      <c r="IRV142" s="80"/>
      <c r="IRW142" s="80"/>
      <c r="IRX142" s="80"/>
      <c r="IRY142" s="80"/>
      <c r="IRZ142" s="80"/>
      <c r="ISA142" s="80"/>
      <c r="ISB142" s="80"/>
      <c r="ISC142" s="80"/>
      <c r="ISD142" s="80"/>
      <c r="ISE142" s="80"/>
      <c r="ISF142" s="80"/>
      <c r="ISG142" s="80"/>
      <c r="ISH142" s="80"/>
      <c r="ISI142" s="80"/>
      <c r="ISJ142" s="80"/>
      <c r="ISK142" s="80"/>
      <c r="ISL142" s="80"/>
      <c r="ISM142" s="80"/>
      <c r="ISN142" s="80"/>
      <c r="ISO142" s="80"/>
      <c r="ISP142" s="80"/>
      <c r="ISQ142" s="80"/>
      <c r="ISR142" s="80"/>
      <c r="ISS142" s="80"/>
      <c r="IST142" s="80"/>
      <c r="ISU142" s="80"/>
      <c r="ISV142" s="80"/>
      <c r="ISW142" s="80"/>
      <c r="ISX142" s="80"/>
      <c r="ISY142" s="80"/>
      <c r="ISZ142" s="80"/>
      <c r="ITA142" s="80"/>
      <c r="ITB142" s="80"/>
      <c r="ITC142" s="80"/>
      <c r="ITD142" s="80"/>
      <c r="ITE142" s="80"/>
      <c r="ITF142" s="80"/>
      <c r="ITG142" s="80"/>
      <c r="ITH142" s="80"/>
      <c r="ITI142" s="80"/>
      <c r="ITJ142" s="80"/>
      <c r="ITK142" s="80"/>
      <c r="ITL142" s="80"/>
      <c r="ITM142" s="80"/>
      <c r="ITN142" s="80"/>
      <c r="ITO142" s="80"/>
      <c r="ITP142" s="80"/>
      <c r="ITQ142" s="80"/>
      <c r="ITR142" s="80"/>
      <c r="ITS142" s="80"/>
      <c r="ITT142" s="80"/>
      <c r="ITU142" s="80"/>
      <c r="ITV142" s="80"/>
      <c r="ITW142" s="80"/>
      <c r="ITX142" s="80"/>
      <c r="ITY142" s="80"/>
      <c r="ITZ142" s="80"/>
      <c r="IUA142" s="80"/>
      <c r="IUB142" s="80"/>
      <c r="IUC142" s="80"/>
      <c r="IUD142" s="80"/>
      <c r="IUE142" s="80"/>
      <c r="IUF142" s="80"/>
      <c r="IUG142" s="80"/>
      <c r="IUH142" s="80"/>
      <c r="IUI142" s="80"/>
      <c r="IUJ142" s="80"/>
      <c r="IUK142" s="80"/>
      <c r="IUL142" s="80"/>
      <c r="IUM142" s="80"/>
      <c r="IUN142" s="80"/>
      <c r="IUO142" s="80"/>
      <c r="IUP142" s="80"/>
      <c r="IUQ142" s="80"/>
      <c r="IUR142" s="80"/>
      <c r="IUS142" s="80"/>
      <c r="IUT142" s="80"/>
      <c r="IUU142" s="80"/>
      <c r="IUV142" s="80"/>
      <c r="IUW142" s="80"/>
      <c r="IUX142" s="80"/>
      <c r="IUY142" s="80"/>
      <c r="IUZ142" s="80"/>
      <c r="IVA142" s="80"/>
      <c r="IVB142" s="80"/>
      <c r="IVC142" s="80"/>
      <c r="IVD142" s="80"/>
      <c r="IVE142" s="80"/>
      <c r="IVF142" s="80"/>
      <c r="IVG142" s="80"/>
      <c r="IVH142" s="80"/>
      <c r="IVI142" s="80"/>
      <c r="IVJ142" s="80"/>
      <c r="IVK142" s="80"/>
      <c r="IVL142" s="80"/>
      <c r="IVM142" s="80"/>
      <c r="IVN142" s="80"/>
      <c r="IVO142" s="80"/>
      <c r="IVP142" s="80"/>
      <c r="IVQ142" s="80"/>
      <c r="IVR142" s="80"/>
      <c r="IVS142" s="80"/>
      <c r="IVT142" s="80"/>
      <c r="IVU142" s="80"/>
      <c r="IVV142" s="80"/>
      <c r="IVW142" s="80"/>
      <c r="IVX142" s="80"/>
      <c r="IVY142" s="80"/>
      <c r="IVZ142" s="80"/>
      <c r="IWA142" s="80"/>
      <c r="IWB142" s="80"/>
      <c r="IWC142" s="80"/>
      <c r="IWD142" s="80"/>
      <c r="IWE142" s="80"/>
      <c r="IWF142" s="80"/>
      <c r="IWG142" s="80"/>
      <c r="IWH142" s="80"/>
      <c r="IWI142" s="80"/>
      <c r="IWJ142" s="80"/>
      <c r="IWK142" s="80"/>
      <c r="IWL142" s="80"/>
      <c r="IWM142" s="80"/>
      <c r="IWN142" s="80"/>
      <c r="IWO142" s="80"/>
      <c r="IWP142" s="80"/>
      <c r="IWQ142" s="80"/>
      <c r="IWR142" s="80"/>
      <c r="IWS142" s="80"/>
      <c r="IWT142" s="80"/>
      <c r="IWU142" s="80"/>
      <c r="IWV142" s="80"/>
      <c r="IWW142" s="80"/>
      <c r="IWX142" s="80"/>
      <c r="IWY142" s="80"/>
      <c r="IWZ142" s="80"/>
      <c r="IXA142" s="80"/>
      <c r="IXB142" s="80"/>
      <c r="IXC142" s="80"/>
      <c r="IXD142" s="80"/>
      <c r="IXE142" s="80"/>
      <c r="IXF142" s="80"/>
      <c r="IXG142" s="80"/>
      <c r="IXH142" s="80"/>
      <c r="IXI142" s="80"/>
      <c r="IXJ142" s="80"/>
      <c r="IXK142" s="80"/>
      <c r="IXL142" s="80"/>
      <c r="IXM142" s="80"/>
      <c r="IXN142" s="80"/>
      <c r="IXO142" s="80"/>
      <c r="IXP142" s="80"/>
      <c r="IXQ142" s="80"/>
      <c r="IXR142" s="80"/>
      <c r="IXS142" s="80"/>
      <c r="IXT142" s="80"/>
      <c r="IXU142" s="80"/>
      <c r="IXV142" s="80"/>
      <c r="IXW142" s="80"/>
      <c r="IXX142" s="80"/>
      <c r="IXY142" s="80"/>
      <c r="IXZ142" s="80"/>
      <c r="IYA142" s="80"/>
      <c r="IYB142" s="80"/>
      <c r="IYC142" s="80"/>
      <c r="IYD142" s="80"/>
      <c r="IYE142" s="80"/>
      <c r="IYF142" s="80"/>
      <c r="IYG142" s="80"/>
      <c r="IYH142" s="80"/>
      <c r="IYI142" s="80"/>
      <c r="IYJ142" s="80"/>
      <c r="IYK142" s="80"/>
      <c r="IYL142" s="80"/>
      <c r="IYM142" s="80"/>
      <c r="IYN142" s="80"/>
      <c r="IYO142" s="80"/>
      <c r="IYP142" s="80"/>
      <c r="IYQ142" s="80"/>
      <c r="IYR142" s="80"/>
      <c r="IYS142" s="80"/>
      <c r="IYT142" s="80"/>
      <c r="IYU142" s="80"/>
      <c r="IYV142" s="80"/>
      <c r="IYW142" s="80"/>
      <c r="IYX142" s="80"/>
      <c r="IYY142" s="80"/>
      <c r="IYZ142" s="80"/>
      <c r="IZA142" s="80"/>
      <c r="IZB142" s="80"/>
      <c r="IZC142" s="80"/>
      <c r="IZD142" s="80"/>
      <c r="IZE142" s="80"/>
      <c r="IZF142" s="80"/>
      <c r="IZG142" s="80"/>
      <c r="IZH142" s="80"/>
      <c r="IZI142" s="80"/>
      <c r="IZJ142" s="80"/>
      <c r="IZK142" s="80"/>
      <c r="IZL142" s="80"/>
      <c r="IZM142" s="80"/>
      <c r="IZN142" s="80"/>
      <c r="IZO142" s="80"/>
      <c r="IZP142" s="80"/>
      <c r="IZQ142" s="80"/>
      <c r="IZR142" s="80"/>
      <c r="IZS142" s="80"/>
      <c r="IZT142" s="80"/>
      <c r="IZU142" s="80"/>
      <c r="IZV142" s="80"/>
      <c r="IZW142" s="80"/>
      <c r="IZX142" s="80"/>
      <c r="IZY142" s="80"/>
      <c r="IZZ142" s="80"/>
      <c r="JAA142" s="80"/>
      <c r="JAB142" s="80"/>
      <c r="JAC142" s="80"/>
      <c r="JAD142" s="80"/>
      <c r="JAE142" s="80"/>
      <c r="JAF142" s="80"/>
      <c r="JAG142" s="80"/>
      <c r="JAH142" s="80"/>
      <c r="JAI142" s="80"/>
      <c r="JAJ142" s="80"/>
      <c r="JAK142" s="80"/>
      <c r="JAL142" s="80"/>
      <c r="JAM142" s="80"/>
      <c r="JAN142" s="80"/>
      <c r="JAO142" s="80"/>
      <c r="JAP142" s="80"/>
      <c r="JAQ142" s="80"/>
      <c r="JAR142" s="80"/>
      <c r="JAS142" s="80"/>
      <c r="JAT142" s="80"/>
      <c r="JAU142" s="80"/>
      <c r="JAV142" s="80"/>
      <c r="JAW142" s="80"/>
      <c r="JAX142" s="80"/>
      <c r="JAY142" s="80"/>
      <c r="JAZ142" s="80"/>
      <c r="JBA142" s="80"/>
      <c r="JBB142" s="80"/>
      <c r="JBC142" s="80"/>
      <c r="JBD142" s="80"/>
      <c r="JBE142" s="80"/>
      <c r="JBF142" s="80"/>
      <c r="JBG142" s="80"/>
      <c r="JBH142" s="80"/>
      <c r="JBI142" s="80"/>
      <c r="JBJ142" s="80"/>
      <c r="JBK142" s="80"/>
      <c r="JBL142" s="80"/>
      <c r="JBM142" s="80"/>
      <c r="JBN142" s="80"/>
      <c r="JBO142" s="80"/>
      <c r="JBP142" s="80"/>
      <c r="JBQ142" s="80"/>
      <c r="JBR142" s="80"/>
      <c r="JBS142" s="80"/>
      <c r="JBT142" s="80"/>
      <c r="JBU142" s="80"/>
      <c r="JBV142" s="80"/>
      <c r="JBW142" s="80"/>
      <c r="JBX142" s="80"/>
      <c r="JBY142" s="80"/>
      <c r="JBZ142" s="80"/>
      <c r="JCA142" s="80"/>
      <c r="JCB142" s="80"/>
      <c r="JCC142" s="80"/>
      <c r="JCD142" s="80"/>
      <c r="JCE142" s="80"/>
      <c r="JCF142" s="80"/>
      <c r="JCG142" s="80"/>
      <c r="JCH142" s="80"/>
      <c r="JCI142" s="80"/>
      <c r="JCJ142" s="80"/>
      <c r="JCK142" s="80"/>
      <c r="JCL142" s="80"/>
      <c r="JCM142" s="80"/>
      <c r="JCN142" s="80"/>
      <c r="JCO142" s="80"/>
      <c r="JCP142" s="80"/>
      <c r="JCQ142" s="80"/>
      <c r="JCR142" s="80"/>
      <c r="JCS142" s="80"/>
      <c r="JCT142" s="80"/>
      <c r="JCU142" s="80"/>
      <c r="JCV142" s="80"/>
      <c r="JCW142" s="80"/>
      <c r="JCX142" s="80"/>
      <c r="JCY142" s="80"/>
      <c r="JCZ142" s="80"/>
      <c r="JDA142" s="80"/>
      <c r="JDB142" s="80"/>
      <c r="JDC142" s="80"/>
      <c r="JDD142" s="80"/>
      <c r="JDE142" s="80"/>
      <c r="JDF142" s="80"/>
      <c r="JDG142" s="80"/>
      <c r="JDH142" s="80"/>
      <c r="JDI142" s="80"/>
      <c r="JDJ142" s="80"/>
      <c r="JDK142" s="80"/>
      <c r="JDL142" s="80"/>
      <c r="JDM142" s="80"/>
      <c r="JDN142" s="80"/>
      <c r="JDO142" s="80"/>
      <c r="JDP142" s="80"/>
      <c r="JDQ142" s="80"/>
      <c r="JDR142" s="80"/>
      <c r="JDS142" s="80"/>
      <c r="JDT142" s="80"/>
      <c r="JDU142" s="80"/>
      <c r="JDV142" s="80"/>
      <c r="JDW142" s="80"/>
      <c r="JDX142" s="80"/>
      <c r="JDY142" s="80"/>
      <c r="JDZ142" s="80"/>
      <c r="JEA142" s="80"/>
      <c r="JEB142" s="80"/>
      <c r="JEC142" s="80"/>
      <c r="JED142" s="80"/>
      <c r="JEE142" s="80"/>
      <c r="JEF142" s="80"/>
      <c r="JEG142" s="80"/>
      <c r="JEH142" s="80"/>
      <c r="JEI142" s="80"/>
      <c r="JEJ142" s="80"/>
      <c r="JEK142" s="80"/>
      <c r="JEL142" s="80"/>
      <c r="JEM142" s="80"/>
      <c r="JEN142" s="80"/>
      <c r="JEO142" s="80"/>
      <c r="JEP142" s="80"/>
      <c r="JEQ142" s="80"/>
      <c r="JER142" s="80"/>
      <c r="JES142" s="80"/>
      <c r="JET142" s="80"/>
      <c r="JEU142" s="80"/>
      <c r="JEV142" s="80"/>
      <c r="JEW142" s="80"/>
      <c r="JEX142" s="80"/>
      <c r="JEY142" s="80"/>
      <c r="JEZ142" s="80"/>
      <c r="JFA142" s="80"/>
      <c r="JFB142" s="80"/>
      <c r="JFC142" s="80"/>
      <c r="JFD142" s="80"/>
      <c r="JFE142" s="80"/>
      <c r="JFF142" s="80"/>
      <c r="JFG142" s="80"/>
      <c r="JFH142" s="80"/>
      <c r="JFI142" s="80"/>
      <c r="JFJ142" s="80"/>
      <c r="JFK142" s="80"/>
      <c r="JFL142" s="80"/>
      <c r="JFM142" s="80"/>
      <c r="JFN142" s="80"/>
      <c r="JFO142" s="80"/>
      <c r="JFP142" s="80"/>
      <c r="JFQ142" s="80"/>
      <c r="JFR142" s="80"/>
      <c r="JFS142" s="80"/>
      <c r="JFT142" s="80"/>
      <c r="JFU142" s="80"/>
      <c r="JFV142" s="80"/>
      <c r="JFW142" s="80"/>
      <c r="JFX142" s="80"/>
      <c r="JFY142" s="80"/>
      <c r="JFZ142" s="80"/>
      <c r="JGA142" s="80"/>
      <c r="JGB142" s="80"/>
      <c r="JGC142" s="80"/>
      <c r="JGD142" s="80"/>
      <c r="JGE142" s="80"/>
      <c r="JGF142" s="80"/>
      <c r="JGG142" s="80"/>
      <c r="JGH142" s="80"/>
      <c r="JGI142" s="80"/>
      <c r="JGJ142" s="80"/>
      <c r="JGK142" s="80"/>
      <c r="JGL142" s="80"/>
      <c r="JGM142" s="80"/>
      <c r="JGN142" s="80"/>
      <c r="JGO142" s="80"/>
      <c r="JGP142" s="80"/>
      <c r="JGQ142" s="80"/>
      <c r="JGR142" s="80"/>
      <c r="JGS142" s="80"/>
      <c r="JGT142" s="80"/>
      <c r="JGU142" s="80"/>
      <c r="JGV142" s="80"/>
      <c r="JGW142" s="80"/>
      <c r="JGX142" s="80"/>
      <c r="JGY142" s="80"/>
      <c r="JGZ142" s="80"/>
      <c r="JHA142" s="80"/>
      <c r="JHB142" s="80"/>
      <c r="JHC142" s="80"/>
      <c r="JHD142" s="80"/>
      <c r="JHE142" s="80"/>
      <c r="JHF142" s="80"/>
      <c r="JHG142" s="80"/>
      <c r="JHH142" s="80"/>
      <c r="JHI142" s="80"/>
      <c r="JHJ142" s="80"/>
      <c r="JHK142" s="80"/>
      <c r="JHL142" s="80"/>
      <c r="JHM142" s="80"/>
      <c r="JHN142" s="80"/>
      <c r="JHO142" s="80"/>
      <c r="JHP142" s="80"/>
      <c r="JHQ142" s="80"/>
      <c r="JHR142" s="80"/>
      <c r="JHS142" s="80"/>
      <c r="JHT142" s="80"/>
      <c r="JHU142" s="80"/>
      <c r="JHV142" s="80"/>
      <c r="JHW142" s="80"/>
      <c r="JHX142" s="80"/>
      <c r="JHY142" s="80"/>
      <c r="JHZ142" s="80"/>
      <c r="JIA142" s="80"/>
      <c r="JIB142" s="80"/>
      <c r="JIC142" s="80"/>
      <c r="JID142" s="80"/>
      <c r="JIE142" s="80"/>
      <c r="JIF142" s="80"/>
      <c r="JIG142" s="80"/>
      <c r="JIH142" s="80"/>
      <c r="JII142" s="80"/>
      <c r="JIJ142" s="80"/>
      <c r="JIK142" s="80"/>
      <c r="JIL142" s="80"/>
      <c r="JIM142" s="80"/>
      <c r="JIN142" s="80"/>
      <c r="JIO142" s="80"/>
      <c r="JIP142" s="80"/>
      <c r="JIQ142" s="80"/>
      <c r="JIR142" s="80"/>
      <c r="JIS142" s="80"/>
      <c r="JIT142" s="80"/>
      <c r="JIU142" s="80"/>
      <c r="JIV142" s="80"/>
      <c r="JIW142" s="80"/>
      <c r="JIX142" s="80"/>
      <c r="JIY142" s="80"/>
      <c r="JIZ142" s="80"/>
      <c r="JJA142" s="80"/>
      <c r="JJB142" s="80"/>
      <c r="JJC142" s="80"/>
      <c r="JJD142" s="80"/>
      <c r="JJE142" s="80"/>
      <c r="JJF142" s="80"/>
      <c r="JJG142" s="80"/>
      <c r="JJH142" s="80"/>
      <c r="JJI142" s="80"/>
      <c r="JJJ142" s="80"/>
      <c r="JJK142" s="80"/>
      <c r="JJL142" s="80"/>
      <c r="JJM142" s="80"/>
      <c r="JJN142" s="80"/>
      <c r="JJO142" s="80"/>
      <c r="JJP142" s="80"/>
      <c r="JJQ142" s="80"/>
      <c r="JJR142" s="80"/>
      <c r="JJS142" s="80"/>
      <c r="JJT142" s="80"/>
      <c r="JJU142" s="80"/>
      <c r="JJV142" s="80"/>
      <c r="JJW142" s="80"/>
      <c r="JJX142" s="80"/>
      <c r="JJY142" s="80"/>
      <c r="JJZ142" s="80"/>
      <c r="JKA142" s="80"/>
      <c r="JKB142" s="80"/>
      <c r="JKC142" s="80"/>
      <c r="JKD142" s="80"/>
      <c r="JKE142" s="80"/>
      <c r="JKF142" s="80"/>
      <c r="JKG142" s="80"/>
      <c r="JKH142" s="80"/>
      <c r="JKI142" s="80"/>
      <c r="JKJ142" s="80"/>
      <c r="JKK142" s="80"/>
      <c r="JKL142" s="80"/>
      <c r="JKM142" s="80"/>
      <c r="JKN142" s="80"/>
      <c r="JKO142" s="80"/>
      <c r="JKP142" s="80"/>
      <c r="JKQ142" s="80"/>
      <c r="JKR142" s="80"/>
      <c r="JKS142" s="80"/>
      <c r="JKT142" s="80"/>
      <c r="JKU142" s="80"/>
      <c r="JKV142" s="80"/>
      <c r="JKW142" s="80"/>
      <c r="JKX142" s="80"/>
      <c r="JKY142" s="80"/>
      <c r="JKZ142" s="80"/>
      <c r="JLA142" s="80"/>
      <c r="JLB142" s="80"/>
      <c r="JLC142" s="80"/>
      <c r="JLD142" s="80"/>
      <c r="JLE142" s="80"/>
      <c r="JLF142" s="80"/>
      <c r="JLG142" s="80"/>
      <c r="JLH142" s="80"/>
      <c r="JLI142" s="80"/>
      <c r="JLJ142" s="80"/>
      <c r="JLK142" s="80"/>
      <c r="JLL142" s="80"/>
      <c r="JLM142" s="80"/>
      <c r="JLN142" s="80"/>
      <c r="JLO142" s="80"/>
      <c r="JLP142" s="80"/>
      <c r="JLQ142" s="80"/>
      <c r="JLR142" s="80"/>
      <c r="JLS142" s="80"/>
      <c r="JLT142" s="80"/>
      <c r="JLU142" s="80"/>
      <c r="JLV142" s="80"/>
      <c r="JLW142" s="80"/>
      <c r="JLX142" s="80"/>
      <c r="JLY142" s="80"/>
      <c r="JLZ142" s="80"/>
      <c r="JMA142" s="80"/>
      <c r="JMB142" s="80"/>
      <c r="JMC142" s="80"/>
      <c r="JMD142" s="80"/>
      <c r="JME142" s="80"/>
      <c r="JMF142" s="80"/>
      <c r="JMG142" s="80"/>
      <c r="JMH142" s="80"/>
      <c r="JMI142" s="80"/>
      <c r="JMJ142" s="80"/>
      <c r="JMK142" s="80"/>
      <c r="JML142" s="80"/>
      <c r="JMM142" s="80"/>
      <c r="JMN142" s="80"/>
      <c r="JMO142" s="80"/>
      <c r="JMP142" s="80"/>
      <c r="JMQ142" s="80"/>
      <c r="JMR142" s="80"/>
      <c r="JMS142" s="80"/>
      <c r="JMT142" s="80"/>
      <c r="JMU142" s="80"/>
      <c r="JMV142" s="80"/>
      <c r="JMW142" s="80"/>
      <c r="JMX142" s="80"/>
      <c r="JMY142" s="80"/>
      <c r="JMZ142" s="80"/>
      <c r="JNA142" s="80"/>
      <c r="JNB142" s="80"/>
      <c r="JNC142" s="80"/>
      <c r="JND142" s="80"/>
      <c r="JNE142" s="80"/>
      <c r="JNF142" s="80"/>
      <c r="JNG142" s="80"/>
      <c r="JNH142" s="80"/>
      <c r="JNI142" s="80"/>
      <c r="JNJ142" s="80"/>
      <c r="JNK142" s="80"/>
      <c r="JNL142" s="80"/>
      <c r="JNM142" s="80"/>
      <c r="JNN142" s="80"/>
      <c r="JNO142" s="80"/>
      <c r="JNP142" s="80"/>
      <c r="JNQ142" s="80"/>
      <c r="JNR142" s="80"/>
      <c r="JNS142" s="80"/>
      <c r="JNT142" s="80"/>
      <c r="JNU142" s="80"/>
      <c r="JNV142" s="80"/>
      <c r="JNW142" s="80"/>
      <c r="JNX142" s="80"/>
      <c r="JNY142" s="80"/>
      <c r="JNZ142" s="80"/>
      <c r="JOA142" s="80"/>
      <c r="JOB142" s="80"/>
      <c r="JOC142" s="80"/>
      <c r="JOD142" s="80"/>
      <c r="JOE142" s="80"/>
      <c r="JOF142" s="80"/>
      <c r="JOG142" s="80"/>
      <c r="JOH142" s="80"/>
      <c r="JOI142" s="80"/>
      <c r="JOJ142" s="80"/>
      <c r="JOK142" s="80"/>
      <c r="JOL142" s="80"/>
      <c r="JOM142" s="80"/>
      <c r="JON142" s="80"/>
      <c r="JOO142" s="80"/>
      <c r="JOP142" s="80"/>
      <c r="JOQ142" s="80"/>
      <c r="JOR142" s="80"/>
      <c r="JOS142" s="80"/>
      <c r="JOT142" s="80"/>
      <c r="JOU142" s="80"/>
      <c r="JOV142" s="80"/>
      <c r="JOW142" s="80"/>
      <c r="JOX142" s="80"/>
      <c r="JOY142" s="80"/>
      <c r="JOZ142" s="80"/>
      <c r="JPA142" s="80"/>
      <c r="JPB142" s="80"/>
      <c r="JPC142" s="80"/>
      <c r="JPD142" s="80"/>
      <c r="JPE142" s="80"/>
      <c r="JPF142" s="80"/>
      <c r="JPG142" s="80"/>
      <c r="JPH142" s="80"/>
      <c r="JPI142" s="80"/>
      <c r="JPJ142" s="80"/>
      <c r="JPK142" s="80"/>
      <c r="JPL142" s="80"/>
      <c r="JPM142" s="80"/>
      <c r="JPN142" s="80"/>
      <c r="JPO142" s="80"/>
      <c r="JPP142" s="80"/>
      <c r="JPQ142" s="80"/>
      <c r="JPR142" s="80"/>
      <c r="JPS142" s="80"/>
      <c r="JPT142" s="80"/>
      <c r="JPU142" s="80"/>
      <c r="JPV142" s="80"/>
      <c r="JPW142" s="80"/>
      <c r="JPX142" s="80"/>
      <c r="JPY142" s="80"/>
      <c r="JPZ142" s="80"/>
      <c r="JQA142" s="80"/>
      <c r="JQB142" s="80"/>
      <c r="JQC142" s="80"/>
      <c r="JQD142" s="80"/>
      <c r="JQE142" s="80"/>
      <c r="JQF142" s="80"/>
      <c r="JQG142" s="80"/>
      <c r="JQH142" s="80"/>
      <c r="JQI142" s="80"/>
      <c r="JQJ142" s="80"/>
      <c r="JQK142" s="80"/>
      <c r="JQL142" s="80"/>
      <c r="JQM142" s="80"/>
      <c r="JQN142" s="80"/>
      <c r="JQO142" s="80"/>
      <c r="JQP142" s="80"/>
      <c r="JQQ142" s="80"/>
      <c r="JQR142" s="80"/>
      <c r="JQS142" s="80"/>
      <c r="JQT142" s="80"/>
      <c r="JQU142" s="80"/>
      <c r="JQV142" s="80"/>
      <c r="JQW142" s="80"/>
      <c r="JQX142" s="80"/>
      <c r="JQY142" s="80"/>
      <c r="JQZ142" s="80"/>
      <c r="JRA142" s="80"/>
      <c r="JRB142" s="80"/>
      <c r="JRC142" s="80"/>
      <c r="JRD142" s="80"/>
      <c r="JRE142" s="80"/>
      <c r="JRF142" s="80"/>
      <c r="JRG142" s="80"/>
      <c r="JRH142" s="80"/>
      <c r="JRI142" s="80"/>
      <c r="JRJ142" s="80"/>
      <c r="JRK142" s="80"/>
      <c r="JRL142" s="80"/>
      <c r="JRM142" s="80"/>
      <c r="JRN142" s="80"/>
      <c r="JRO142" s="80"/>
      <c r="JRP142" s="80"/>
      <c r="JRQ142" s="80"/>
      <c r="JRR142" s="80"/>
      <c r="JRS142" s="80"/>
      <c r="JRT142" s="80"/>
      <c r="JRU142" s="80"/>
      <c r="JRV142" s="80"/>
      <c r="JRW142" s="80"/>
      <c r="JRX142" s="80"/>
      <c r="JRY142" s="80"/>
      <c r="JRZ142" s="80"/>
      <c r="JSA142" s="80"/>
      <c r="JSB142" s="80"/>
      <c r="JSC142" s="80"/>
      <c r="JSD142" s="80"/>
      <c r="JSE142" s="80"/>
      <c r="JSF142" s="80"/>
      <c r="JSG142" s="80"/>
      <c r="JSH142" s="80"/>
      <c r="JSI142" s="80"/>
      <c r="JSJ142" s="80"/>
      <c r="JSK142" s="80"/>
      <c r="JSL142" s="80"/>
      <c r="JSM142" s="80"/>
      <c r="JSN142" s="80"/>
      <c r="JSO142" s="80"/>
      <c r="JSP142" s="80"/>
      <c r="JSQ142" s="80"/>
      <c r="JSR142" s="80"/>
      <c r="JSS142" s="80"/>
      <c r="JST142" s="80"/>
      <c r="JSU142" s="80"/>
      <c r="JSV142" s="80"/>
      <c r="JSW142" s="80"/>
      <c r="JSX142" s="80"/>
      <c r="JSY142" s="80"/>
      <c r="JSZ142" s="80"/>
      <c r="JTA142" s="80"/>
      <c r="JTB142" s="80"/>
      <c r="JTC142" s="80"/>
      <c r="JTD142" s="80"/>
      <c r="JTE142" s="80"/>
      <c r="JTF142" s="80"/>
      <c r="JTG142" s="80"/>
      <c r="JTH142" s="80"/>
      <c r="JTI142" s="80"/>
      <c r="JTJ142" s="80"/>
      <c r="JTK142" s="80"/>
      <c r="JTL142" s="80"/>
      <c r="JTM142" s="80"/>
      <c r="JTN142" s="80"/>
      <c r="JTO142" s="80"/>
      <c r="JTP142" s="80"/>
      <c r="JTQ142" s="80"/>
      <c r="JTR142" s="80"/>
      <c r="JTS142" s="80"/>
      <c r="JTT142" s="80"/>
      <c r="JTU142" s="80"/>
      <c r="JTV142" s="80"/>
      <c r="JTW142" s="80"/>
      <c r="JTX142" s="80"/>
      <c r="JTY142" s="80"/>
      <c r="JTZ142" s="80"/>
      <c r="JUA142" s="80"/>
      <c r="JUB142" s="80"/>
      <c r="JUC142" s="80"/>
      <c r="JUD142" s="80"/>
      <c r="JUE142" s="80"/>
      <c r="JUF142" s="80"/>
      <c r="JUG142" s="80"/>
      <c r="JUH142" s="80"/>
      <c r="JUI142" s="80"/>
      <c r="JUJ142" s="80"/>
      <c r="JUK142" s="80"/>
      <c r="JUL142" s="80"/>
      <c r="JUM142" s="80"/>
      <c r="JUN142" s="80"/>
      <c r="JUO142" s="80"/>
      <c r="JUP142" s="80"/>
      <c r="JUQ142" s="80"/>
      <c r="JUR142" s="80"/>
      <c r="JUS142" s="80"/>
      <c r="JUT142" s="80"/>
      <c r="JUU142" s="80"/>
      <c r="JUV142" s="80"/>
      <c r="JUW142" s="80"/>
      <c r="JUX142" s="80"/>
      <c r="JUY142" s="80"/>
      <c r="JUZ142" s="80"/>
      <c r="JVA142" s="80"/>
      <c r="JVB142" s="80"/>
      <c r="JVC142" s="80"/>
      <c r="JVD142" s="80"/>
      <c r="JVE142" s="80"/>
      <c r="JVF142" s="80"/>
      <c r="JVG142" s="80"/>
      <c r="JVH142" s="80"/>
      <c r="JVI142" s="80"/>
      <c r="JVJ142" s="80"/>
      <c r="JVK142" s="80"/>
      <c r="JVL142" s="80"/>
      <c r="JVM142" s="80"/>
      <c r="JVN142" s="80"/>
      <c r="JVO142" s="80"/>
      <c r="JVP142" s="80"/>
      <c r="JVQ142" s="80"/>
      <c r="JVR142" s="80"/>
      <c r="JVS142" s="80"/>
      <c r="JVT142" s="80"/>
      <c r="JVU142" s="80"/>
      <c r="JVV142" s="80"/>
      <c r="JVW142" s="80"/>
      <c r="JVX142" s="80"/>
      <c r="JVY142" s="80"/>
      <c r="JVZ142" s="80"/>
      <c r="JWA142" s="80"/>
      <c r="JWB142" s="80"/>
      <c r="JWC142" s="80"/>
      <c r="JWD142" s="80"/>
      <c r="JWE142" s="80"/>
      <c r="JWF142" s="80"/>
      <c r="JWG142" s="80"/>
      <c r="JWH142" s="80"/>
      <c r="JWI142" s="80"/>
      <c r="JWJ142" s="80"/>
      <c r="JWK142" s="80"/>
      <c r="JWL142" s="80"/>
      <c r="JWM142" s="80"/>
      <c r="JWN142" s="80"/>
      <c r="JWO142" s="80"/>
      <c r="JWP142" s="80"/>
      <c r="JWQ142" s="80"/>
      <c r="JWR142" s="80"/>
      <c r="JWS142" s="80"/>
      <c r="JWT142" s="80"/>
      <c r="JWU142" s="80"/>
      <c r="JWV142" s="80"/>
      <c r="JWW142" s="80"/>
      <c r="JWX142" s="80"/>
      <c r="JWY142" s="80"/>
      <c r="JWZ142" s="80"/>
      <c r="JXA142" s="80"/>
      <c r="JXB142" s="80"/>
      <c r="JXC142" s="80"/>
      <c r="JXD142" s="80"/>
      <c r="JXE142" s="80"/>
      <c r="JXF142" s="80"/>
      <c r="JXG142" s="80"/>
      <c r="JXH142" s="80"/>
      <c r="JXI142" s="80"/>
      <c r="JXJ142" s="80"/>
      <c r="JXK142" s="80"/>
      <c r="JXL142" s="80"/>
      <c r="JXM142" s="80"/>
      <c r="JXN142" s="80"/>
      <c r="JXO142" s="80"/>
      <c r="JXP142" s="80"/>
      <c r="JXQ142" s="80"/>
      <c r="JXR142" s="80"/>
      <c r="JXS142" s="80"/>
      <c r="JXT142" s="80"/>
      <c r="JXU142" s="80"/>
      <c r="JXV142" s="80"/>
      <c r="JXW142" s="80"/>
      <c r="JXX142" s="80"/>
      <c r="JXY142" s="80"/>
      <c r="JXZ142" s="80"/>
      <c r="JYA142" s="80"/>
      <c r="JYB142" s="80"/>
      <c r="JYC142" s="80"/>
      <c r="JYD142" s="80"/>
      <c r="JYE142" s="80"/>
      <c r="JYF142" s="80"/>
      <c r="JYG142" s="80"/>
      <c r="JYH142" s="80"/>
      <c r="JYI142" s="80"/>
      <c r="JYJ142" s="80"/>
      <c r="JYK142" s="80"/>
      <c r="JYL142" s="80"/>
      <c r="JYM142" s="80"/>
      <c r="JYN142" s="80"/>
      <c r="JYO142" s="80"/>
      <c r="JYP142" s="80"/>
      <c r="JYQ142" s="80"/>
      <c r="JYR142" s="80"/>
      <c r="JYS142" s="80"/>
      <c r="JYT142" s="80"/>
      <c r="JYU142" s="80"/>
      <c r="JYV142" s="80"/>
      <c r="JYW142" s="80"/>
      <c r="JYX142" s="80"/>
      <c r="JYY142" s="80"/>
      <c r="JYZ142" s="80"/>
      <c r="JZA142" s="80"/>
      <c r="JZB142" s="80"/>
      <c r="JZC142" s="80"/>
      <c r="JZD142" s="80"/>
      <c r="JZE142" s="80"/>
      <c r="JZF142" s="80"/>
      <c r="JZG142" s="80"/>
      <c r="JZH142" s="80"/>
      <c r="JZI142" s="80"/>
      <c r="JZJ142" s="80"/>
      <c r="JZK142" s="80"/>
      <c r="JZL142" s="80"/>
      <c r="JZM142" s="80"/>
      <c r="JZN142" s="80"/>
      <c r="JZO142" s="80"/>
      <c r="JZP142" s="80"/>
      <c r="JZQ142" s="80"/>
      <c r="JZR142" s="80"/>
      <c r="JZS142" s="80"/>
      <c r="JZT142" s="80"/>
      <c r="JZU142" s="80"/>
      <c r="JZV142" s="80"/>
      <c r="JZW142" s="80"/>
      <c r="JZX142" s="80"/>
      <c r="JZY142" s="80"/>
      <c r="JZZ142" s="80"/>
      <c r="KAA142" s="80"/>
      <c r="KAB142" s="80"/>
      <c r="KAC142" s="80"/>
      <c r="KAD142" s="80"/>
      <c r="KAE142" s="80"/>
      <c r="KAF142" s="80"/>
      <c r="KAG142" s="80"/>
      <c r="KAH142" s="80"/>
      <c r="KAI142" s="80"/>
      <c r="KAJ142" s="80"/>
      <c r="KAK142" s="80"/>
      <c r="KAL142" s="80"/>
      <c r="KAM142" s="80"/>
      <c r="KAN142" s="80"/>
      <c r="KAO142" s="80"/>
      <c r="KAP142" s="80"/>
      <c r="KAQ142" s="80"/>
      <c r="KAR142" s="80"/>
      <c r="KAS142" s="80"/>
      <c r="KAT142" s="80"/>
      <c r="KAU142" s="80"/>
      <c r="KAV142" s="80"/>
      <c r="KAW142" s="80"/>
      <c r="KAX142" s="80"/>
      <c r="KAY142" s="80"/>
      <c r="KAZ142" s="80"/>
      <c r="KBA142" s="80"/>
      <c r="KBB142" s="80"/>
      <c r="KBC142" s="80"/>
      <c r="KBD142" s="80"/>
      <c r="KBE142" s="80"/>
      <c r="KBF142" s="80"/>
      <c r="KBG142" s="80"/>
      <c r="KBH142" s="80"/>
      <c r="KBI142" s="80"/>
      <c r="KBJ142" s="80"/>
      <c r="KBK142" s="80"/>
      <c r="KBL142" s="80"/>
      <c r="KBM142" s="80"/>
      <c r="KBN142" s="80"/>
      <c r="KBO142" s="80"/>
      <c r="KBP142" s="80"/>
      <c r="KBQ142" s="80"/>
      <c r="KBR142" s="80"/>
      <c r="KBS142" s="80"/>
      <c r="KBT142" s="80"/>
      <c r="KBU142" s="80"/>
      <c r="KBV142" s="80"/>
      <c r="KBW142" s="80"/>
      <c r="KBX142" s="80"/>
      <c r="KBY142" s="80"/>
      <c r="KBZ142" s="80"/>
      <c r="KCA142" s="80"/>
      <c r="KCB142" s="80"/>
      <c r="KCC142" s="80"/>
      <c r="KCD142" s="80"/>
      <c r="KCE142" s="80"/>
      <c r="KCF142" s="80"/>
      <c r="KCG142" s="80"/>
      <c r="KCH142" s="80"/>
      <c r="KCI142" s="80"/>
      <c r="KCJ142" s="80"/>
      <c r="KCK142" s="80"/>
      <c r="KCL142" s="80"/>
      <c r="KCM142" s="80"/>
      <c r="KCN142" s="80"/>
      <c r="KCO142" s="80"/>
      <c r="KCP142" s="80"/>
      <c r="KCQ142" s="80"/>
      <c r="KCR142" s="80"/>
      <c r="KCS142" s="80"/>
      <c r="KCT142" s="80"/>
      <c r="KCU142" s="80"/>
      <c r="KCV142" s="80"/>
      <c r="KCW142" s="80"/>
      <c r="KCX142" s="80"/>
      <c r="KCY142" s="80"/>
      <c r="KCZ142" s="80"/>
      <c r="KDA142" s="80"/>
      <c r="KDB142" s="80"/>
      <c r="KDC142" s="80"/>
      <c r="KDD142" s="80"/>
      <c r="KDE142" s="80"/>
      <c r="KDF142" s="80"/>
      <c r="KDG142" s="80"/>
      <c r="KDH142" s="80"/>
      <c r="KDI142" s="80"/>
      <c r="KDJ142" s="80"/>
      <c r="KDK142" s="80"/>
      <c r="KDL142" s="80"/>
      <c r="KDM142" s="80"/>
      <c r="KDN142" s="80"/>
      <c r="KDO142" s="80"/>
      <c r="KDP142" s="80"/>
      <c r="KDQ142" s="80"/>
      <c r="KDR142" s="80"/>
      <c r="KDS142" s="80"/>
      <c r="KDT142" s="80"/>
      <c r="KDU142" s="80"/>
      <c r="KDV142" s="80"/>
      <c r="KDW142" s="80"/>
      <c r="KDX142" s="80"/>
      <c r="KDY142" s="80"/>
      <c r="KDZ142" s="80"/>
      <c r="KEA142" s="80"/>
      <c r="KEB142" s="80"/>
      <c r="KEC142" s="80"/>
      <c r="KED142" s="80"/>
      <c r="KEE142" s="80"/>
      <c r="KEF142" s="80"/>
      <c r="KEG142" s="80"/>
      <c r="KEH142" s="80"/>
      <c r="KEI142" s="80"/>
      <c r="KEJ142" s="80"/>
      <c r="KEK142" s="80"/>
      <c r="KEL142" s="80"/>
      <c r="KEM142" s="80"/>
      <c r="KEN142" s="80"/>
      <c r="KEO142" s="80"/>
      <c r="KEP142" s="80"/>
      <c r="KEQ142" s="80"/>
      <c r="KER142" s="80"/>
      <c r="KES142" s="80"/>
      <c r="KET142" s="80"/>
      <c r="KEU142" s="80"/>
      <c r="KEV142" s="80"/>
      <c r="KEW142" s="80"/>
      <c r="KEX142" s="80"/>
      <c r="KEY142" s="80"/>
      <c r="KEZ142" s="80"/>
      <c r="KFA142" s="80"/>
      <c r="KFB142" s="80"/>
      <c r="KFC142" s="80"/>
      <c r="KFD142" s="80"/>
      <c r="KFE142" s="80"/>
      <c r="KFF142" s="80"/>
      <c r="KFG142" s="80"/>
      <c r="KFH142" s="80"/>
      <c r="KFI142" s="80"/>
      <c r="KFJ142" s="80"/>
      <c r="KFK142" s="80"/>
      <c r="KFL142" s="80"/>
      <c r="KFM142" s="80"/>
      <c r="KFN142" s="80"/>
      <c r="KFO142" s="80"/>
      <c r="KFP142" s="80"/>
      <c r="KFQ142" s="80"/>
      <c r="KFR142" s="80"/>
      <c r="KFS142" s="80"/>
      <c r="KFT142" s="80"/>
      <c r="KFU142" s="80"/>
      <c r="KFV142" s="80"/>
      <c r="KFW142" s="80"/>
      <c r="KFX142" s="80"/>
      <c r="KFY142" s="80"/>
      <c r="KFZ142" s="80"/>
      <c r="KGA142" s="80"/>
      <c r="KGB142" s="80"/>
      <c r="KGC142" s="80"/>
      <c r="KGD142" s="80"/>
      <c r="KGE142" s="80"/>
      <c r="KGF142" s="80"/>
      <c r="KGG142" s="80"/>
      <c r="KGH142" s="80"/>
      <c r="KGI142" s="80"/>
      <c r="KGJ142" s="80"/>
      <c r="KGK142" s="80"/>
      <c r="KGL142" s="80"/>
      <c r="KGM142" s="80"/>
      <c r="KGN142" s="80"/>
      <c r="KGO142" s="80"/>
      <c r="KGP142" s="80"/>
      <c r="KGQ142" s="80"/>
      <c r="KGR142" s="80"/>
      <c r="KGS142" s="80"/>
      <c r="KGT142" s="80"/>
      <c r="KGU142" s="80"/>
      <c r="KGV142" s="80"/>
      <c r="KGW142" s="80"/>
      <c r="KGX142" s="80"/>
      <c r="KGY142" s="80"/>
      <c r="KGZ142" s="80"/>
      <c r="KHA142" s="80"/>
      <c r="KHB142" s="80"/>
      <c r="KHC142" s="80"/>
      <c r="KHD142" s="80"/>
      <c r="KHE142" s="80"/>
      <c r="KHF142" s="80"/>
      <c r="KHG142" s="80"/>
      <c r="KHH142" s="80"/>
      <c r="KHI142" s="80"/>
      <c r="KHJ142" s="80"/>
      <c r="KHK142" s="80"/>
      <c r="KHL142" s="80"/>
      <c r="KHM142" s="80"/>
      <c r="KHN142" s="80"/>
      <c r="KHO142" s="80"/>
      <c r="KHP142" s="80"/>
      <c r="KHQ142" s="80"/>
      <c r="KHR142" s="80"/>
      <c r="KHS142" s="80"/>
      <c r="KHT142" s="80"/>
      <c r="KHU142" s="80"/>
      <c r="KHV142" s="80"/>
      <c r="KHW142" s="80"/>
      <c r="KHX142" s="80"/>
      <c r="KHY142" s="80"/>
      <c r="KHZ142" s="80"/>
      <c r="KIA142" s="80"/>
      <c r="KIB142" s="80"/>
      <c r="KIC142" s="80"/>
      <c r="KID142" s="80"/>
      <c r="KIE142" s="80"/>
      <c r="KIF142" s="80"/>
      <c r="KIG142" s="80"/>
      <c r="KIH142" s="80"/>
      <c r="KII142" s="80"/>
      <c r="KIJ142" s="80"/>
      <c r="KIK142" s="80"/>
      <c r="KIL142" s="80"/>
      <c r="KIM142" s="80"/>
      <c r="KIN142" s="80"/>
      <c r="KIO142" s="80"/>
      <c r="KIP142" s="80"/>
      <c r="KIQ142" s="80"/>
      <c r="KIR142" s="80"/>
      <c r="KIS142" s="80"/>
      <c r="KIT142" s="80"/>
      <c r="KIU142" s="80"/>
      <c r="KIV142" s="80"/>
      <c r="KIW142" s="80"/>
      <c r="KIX142" s="80"/>
      <c r="KIY142" s="80"/>
      <c r="KIZ142" s="80"/>
      <c r="KJA142" s="80"/>
      <c r="KJB142" s="80"/>
      <c r="KJC142" s="80"/>
      <c r="KJD142" s="80"/>
      <c r="KJE142" s="80"/>
      <c r="KJF142" s="80"/>
      <c r="KJG142" s="80"/>
      <c r="KJH142" s="80"/>
      <c r="KJI142" s="80"/>
      <c r="KJJ142" s="80"/>
      <c r="KJK142" s="80"/>
      <c r="KJL142" s="80"/>
      <c r="KJM142" s="80"/>
      <c r="KJN142" s="80"/>
      <c r="KJO142" s="80"/>
      <c r="KJP142" s="80"/>
      <c r="KJQ142" s="80"/>
      <c r="KJR142" s="80"/>
      <c r="KJS142" s="80"/>
      <c r="KJT142" s="80"/>
      <c r="KJU142" s="80"/>
      <c r="KJV142" s="80"/>
      <c r="KJW142" s="80"/>
      <c r="KJX142" s="80"/>
      <c r="KJY142" s="80"/>
      <c r="KJZ142" s="80"/>
      <c r="KKA142" s="80"/>
      <c r="KKB142" s="80"/>
      <c r="KKC142" s="80"/>
      <c r="KKD142" s="80"/>
      <c r="KKE142" s="80"/>
      <c r="KKF142" s="80"/>
      <c r="KKG142" s="80"/>
      <c r="KKH142" s="80"/>
      <c r="KKI142" s="80"/>
      <c r="KKJ142" s="80"/>
      <c r="KKK142" s="80"/>
      <c r="KKL142" s="80"/>
      <c r="KKM142" s="80"/>
      <c r="KKN142" s="80"/>
      <c r="KKO142" s="80"/>
      <c r="KKP142" s="80"/>
      <c r="KKQ142" s="80"/>
      <c r="KKR142" s="80"/>
      <c r="KKS142" s="80"/>
      <c r="KKT142" s="80"/>
      <c r="KKU142" s="80"/>
      <c r="KKV142" s="80"/>
      <c r="KKW142" s="80"/>
      <c r="KKX142" s="80"/>
      <c r="KKY142" s="80"/>
      <c r="KKZ142" s="80"/>
      <c r="KLA142" s="80"/>
      <c r="KLB142" s="80"/>
      <c r="KLC142" s="80"/>
      <c r="KLD142" s="80"/>
      <c r="KLE142" s="80"/>
      <c r="KLF142" s="80"/>
      <c r="KLG142" s="80"/>
      <c r="KLH142" s="80"/>
      <c r="KLI142" s="80"/>
      <c r="KLJ142" s="80"/>
      <c r="KLK142" s="80"/>
      <c r="KLL142" s="80"/>
      <c r="KLM142" s="80"/>
      <c r="KLN142" s="80"/>
      <c r="KLO142" s="80"/>
      <c r="KLP142" s="80"/>
      <c r="KLQ142" s="80"/>
      <c r="KLR142" s="80"/>
      <c r="KLS142" s="80"/>
      <c r="KLT142" s="80"/>
      <c r="KLU142" s="80"/>
      <c r="KLV142" s="80"/>
      <c r="KLW142" s="80"/>
      <c r="KLX142" s="80"/>
      <c r="KLY142" s="80"/>
      <c r="KLZ142" s="80"/>
      <c r="KMA142" s="80"/>
      <c r="KMB142" s="80"/>
      <c r="KMC142" s="80"/>
      <c r="KMD142" s="80"/>
      <c r="KME142" s="80"/>
      <c r="KMF142" s="80"/>
      <c r="KMG142" s="80"/>
      <c r="KMH142" s="80"/>
      <c r="KMI142" s="80"/>
      <c r="KMJ142" s="80"/>
      <c r="KMK142" s="80"/>
      <c r="KML142" s="80"/>
      <c r="KMM142" s="80"/>
      <c r="KMN142" s="80"/>
      <c r="KMO142" s="80"/>
      <c r="KMP142" s="80"/>
      <c r="KMQ142" s="80"/>
      <c r="KMR142" s="80"/>
      <c r="KMS142" s="80"/>
      <c r="KMT142" s="80"/>
      <c r="KMU142" s="80"/>
      <c r="KMV142" s="80"/>
      <c r="KMW142" s="80"/>
      <c r="KMX142" s="80"/>
      <c r="KMY142" s="80"/>
      <c r="KMZ142" s="80"/>
      <c r="KNA142" s="80"/>
      <c r="KNB142" s="80"/>
      <c r="KNC142" s="80"/>
      <c r="KND142" s="80"/>
      <c r="KNE142" s="80"/>
      <c r="KNF142" s="80"/>
      <c r="KNG142" s="80"/>
      <c r="KNH142" s="80"/>
      <c r="KNI142" s="80"/>
      <c r="KNJ142" s="80"/>
      <c r="KNK142" s="80"/>
      <c r="KNL142" s="80"/>
      <c r="KNM142" s="80"/>
      <c r="KNN142" s="80"/>
      <c r="KNO142" s="80"/>
      <c r="KNP142" s="80"/>
      <c r="KNQ142" s="80"/>
      <c r="KNR142" s="80"/>
      <c r="KNS142" s="80"/>
      <c r="KNT142" s="80"/>
      <c r="KNU142" s="80"/>
      <c r="KNV142" s="80"/>
      <c r="KNW142" s="80"/>
      <c r="KNX142" s="80"/>
      <c r="KNY142" s="80"/>
      <c r="KNZ142" s="80"/>
      <c r="KOA142" s="80"/>
      <c r="KOB142" s="80"/>
      <c r="KOC142" s="80"/>
      <c r="KOD142" s="80"/>
      <c r="KOE142" s="80"/>
      <c r="KOF142" s="80"/>
      <c r="KOG142" s="80"/>
      <c r="KOH142" s="80"/>
      <c r="KOI142" s="80"/>
      <c r="KOJ142" s="80"/>
      <c r="KOK142" s="80"/>
      <c r="KOL142" s="80"/>
      <c r="KOM142" s="80"/>
      <c r="KON142" s="80"/>
      <c r="KOO142" s="80"/>
      <c r="KOP142" s="80"/>
      <c r="KOQ142" s="80"/>
      <c r="KOR142" s="80"/>
      <c r="KOS142" s="80"/>
      <c r="KOT142" s="80"/>
      <c r="KOU142" s="80"/>
      <c r="KOV142" s="80"/>
      <c r="KOW142" s="80"/>
      <c r="KOX142" s="80"/>
      <c r="KOY142" s="80"/>
      <c r="KOZ142" s="80"/>
      <c r="KPA142" s="80"/>
      <c r="KPB142" s="80"/>
      <c r="KPC142" s="80"/>
      <c r="KPD142" s="80"/>
      <c r="KPE142" s="80"/>
      <c r="KPF142" s="80"/>
      <c r="KPG142" s="80"/>
      <c r="KPH142" s="80"/>
      <c r="KPI142" s="80"/>
      <c r="KPJ142" s="80"/>
      <c r="KPK142" s="80"/>
      <c r="KPL142" s="80"/>
      <c r="KPM142" s="80"/>
      <c r="KPN142" s="80"/>
      <c r="KPO142" s="80"/>
      <c r="KPP142" s="80"/>
      <c r="KPQ142" s="80"/>
      <c r="KPR142" s="80"/>
      <c r="KPS142" s="80"/>
      <c r="KPT142" s="80"/>
      <c r="KPU142" s="80"/>
      <c r="KPV142" s="80"/>
      <c r="KPW142" s="80"/>
      <c r="KPX142" s="80"/>
      <c r="KPY142" s="80"/>
      <c r="KPZ142" s="80"/>
      <c r="KQA142" s="80"/>
      <c r="KQB142" s="80"/>
      <c r="KQC142" s="80"/>
      <c r="KQD142" s="80"/>
      <c r="KQE142" s="80"/>
      <c r="KQF142" s="80"/>
      <c r="KQG142" s="80"/>
      <c r="KQH142" s="80"/>
      <c r="KQI142" s="80"/>
      <c r="KQJ142" s="80"/>
      <c r="KQK142" s="80"/>
      <c r="KQL142" s="80"/>
      <c r="KQM142" s="80"/>
      <c r="KQN142" s="80"/>
      <c r="KQO142" s="80"/>
      <c r="KQP142" s="80"/>
      <c r="KQQ142" s="80"/>
      <c r="KQR142" s="80"/>
      <c r="KQS142" s="80"/>
      <c r="KQT142" s="80"/>
      <c r="KQU142" s="80"/>
      <c r="KQV142" s="80"/>
      <c r="KQW142" s="80"/>
      <c r="KQX142" s="80"/>
      <c r="KQY142" s="80"/>
      <c r="KQZ142" s="80"/>
      <c r="KRA142" s="80"/>
      <c r="KRB142" s="80"/>
      <c r="KRC142" s="80"/>
      <c r="KRD142" s="80"/>
      <c r="KRE142" s="80"/>
      <c r="KRF142" s="80"/>
      <c r="KRG142" s="80"/>
      <c r="KRH142" s="80"/>
      <c r="KRI142" s="80"/>
      <c r="KRJ142" s="80"/>
      <c r="KRK142" s="80"/>
      <c r="KRL142" s="80"/>
      <c r="KRM142" s="80"/>
      <c r="KRN142" s="80"/>
      <c r="KRO142" s="80"/>
      <c r="KRP142" s="80"/>
      <c r="KRQ142" s="80"/>
      <c r="KRR142" s="80"/>
      <c r="KRS142" s="80"/>
      <c r="KRT142" s="80"/>
      <c r="KRU142" s="80"/>
      <c r="KRV142" s="80"/>
      <c r="KRW142" s="80"/>
      <c r="KRX142" s="80"/>
      <c r="KRY142" s="80"/>
      <c r="KRZ142" s="80"/>
      <c r="KSA142" s="80"/>
      <c r="KSB142" s="80"/>
      <c r="KSC142" s="80"/>
      <c r="KSD142" s="80"/>
      <c r="KSE142" s="80"/>
      <c r="KSF142" s="80"/>
      <c r="KSG142" s="80"/>
      <c r="KSH142" s="80"/>
      <c r="KSI142" s="80"/>
      <c r="KSJ142" s="80"/>
      <c r="KSK142" s="80"/>
      <c r="KSL142" s="80"/>
      <c r="KSM142" s="80"/>
      <c r="KSN142" s="80"/>
      <c r="KSO142" s="80"/>
      <c r="KSP142" s="80"/>
      <c r="KSQ142" s="80"/>
      <c r="KSR142" s="80"/>
      <c r="KSS142" s="80"/>
      <c r="KST142" s="80"/>
      <c r="KSU142" s="80"/>
      <c r="KSV142" s="80"/>
      <c r="KSW142" s="80"/>
      <c r="KSX142" s="80"/>
      <c r="KSY142" s="80"/>
      <c r="KSZ142" s="80"/>
      <c r="KTA142" s="80"/>
      <c r="KTB142" s="80"/>
      <c r="KTC142" s="80"/>
      <c r="KTD142" s="80"/>
      <c r="KTE142" s="80"/>
      <c r="KTF142" s="80"/>
      <c r="KTG142" s="80"/>
      <c r="KTH142" s="80"/>
      <c r="KTI142" s="80"/>
      <c r="KTJ142" s="80"/>
      <c r="KTK142" s="80"/>
      <c r="KTL142" s="80"/>
      <c r="KTM142" s="80"/>
      <c r="KTN142" s="80"/>
      <c r="KTO142" s="80"/>
      <c r="KTP142" s="80"/>
      <c r="KTQ142" s="80"/>
      <c r="KTR142" s="80"/>
      <c r="KTS142" s="80"/>
      <c r="KTT142" s="80"/>
      <c r="KTU142" s="80"/>
      <c r="KTV142" s="80"/>
      <c r="KTW142" s="80"/>
      <c r="KTX142" s="80"/>
      <c r="KTY142" s="80"/>
      <c r="KTZ142" s="80"/>
      <c r="KUA142" s="80"/>
      <c r="KUB142" s="80"/>
      <c r="KUC142" s="80"/>
      <c r="KUD142" s="80"/>
      <c r="KUE142" s="80"/>
      <c r="KUF142" s="80"/>
      <c r="KUG142" s="80"/>
      <c r="KUH142" s="80"/>
      <c r="KUI142" s="80"/>
      <c r="KUJ142" s="80"/>
      <c r="KUK142" s="80"/>
      <c r="KUL142" s="80"/>
      <c r="KUM142" s="80"/>
      <c r="KUN142" s="80"/>
      <c r="KUO142" s="80"/>
      <c r="KUP142" s="80"/>
      <c r="KUQ142" s="80"/>
      <c r="KUR142" s="80"/>
      <c r="KUS142" s="80"/>
      <c r="KUT142" s="80"/>
      <c r="KUU142" s="80"/>
      <c r="KUV142" s="80"/>
      <c r="KUW142" s="80"/>
      <c r="KUX142" s="80"/>
      <c r="KUY142" s="80"/>
      <c r="KUZ142" s="80"/>
      <c r="KVA142" s="80"/>
      <c r="KVB142" s="80"/>
      <c r="KVC142" s="80"/>
      <c r="KVD142" s="80"/>
      <c r="KVE142" s="80"/>
      <c r="KVF142" s="80"/>
      <c r="KVG142" s="80"/>
      <c r="KVH142" s="80"/>
      <c r="KVI142" s="80"/>
      <c r="KVJ142" s="80"/>
      <c r="KVK142" s="80"/>
      <c r="KVL142" s="80"/>
      <c r="KVM142" s="80"/>
      <c r="KVN142" s="80"/>
      <c r="KVO142" s="80"/>
      <c r="KVP142" s="80"/>
      <c r="KVQ142" s="80"/>
      <c r="KVR142" s="80"/>
      <c r="KVS142" s="80"/>
      <c r="KVT142" s="80"/>
      <c r="KVU142" s="80"/>
      <c r="KVV142" s="80"/>
      <c r="KVW142" s="80"/>
      <c r="KVX142" s="80"/>
      <c r="KVY142" s="80"/>
      <c r="KVZ142" s="80"/>
      <c r="KWA142" s="80"/>
      <c r="KWB142" s="80"/>
      <c r="KWC142" s="80"/>
      <c r="KWD142" s="80"/>
      <c r="KWE142" s="80"/>
      <c r="KWF142" s="80"/>
      <c r="KWG142" s="80"/>
      <c r="KWH142" s="80"/>
      <c r="KWI142" s="80"/>
      <c r="KWJ142" s="80"/>
      <c r="KWK142" s="80"/>
      <c r="KWL142" s="80"/>
      <c r="KWM142" s="80"/>
      <c r="KWN142" s="80"/>
      <c r="KWO142" s="80"/>
      <c r="KWP142" s="80"/>
      <c r="KWQ142" s="80"/>
      <c r="KWR142" s="80"/>
      <c r="KWS142" s="80"/>
      <c r="KWT142" s="80"/>
      <c r="KWU142" s="80"/>
      <c r="KWV142" s="80"/>
      <c r="KWW142" s="80"/>
      <c r="KWX142" s="80"/>
      <c r="KWY142" s="80"/>
      <c r="KWZ142" s="80"/>
      <c r="KXA142" s="80"/>
      <c r="KXB142" s="80"/>
      <c r="KXC142" s="80"/>
      <c r="KXD142" s="80"/>
      <c r="KXE142" s="80"/>
      <c r="KXF142" s="80"/>
      <c r="KXG142" s="80"/>
      <c r="KXH142" s="80"/>
      <c r="KXI142" s="80"/>
      <c r="KXJ142" s="80"/>
      <c r="KXK142" s="80"/>
      <c r="KXL142" s="80"/>
      <c r="KXM142" s="80"/>
      <c r="KXN142" s="80"/>
      <c r="KXO142" s="80"/>
      <c r="KXP142" s="80"/>
      <c r="KXQ142" s="80"/>
      <c r="KXR142" s="80"/>
      <c r="KXS142" s="80"/>
      <c r="KXT142" s="80"/>
      <c r="KXU142" s="80"/>
      <c r="KXV142" s="80"/>
      <c r="KXW142" s="80"/>
      <c r="KXX142" s="80"/>
      <c r="KXY142" s="80"/>
      <c r="KXZ142" s="80"/>
      <c r="KYA142" s="80"/>
      <c r="KYB142" s="80"/>
      <c r="KYC142" s="80"/>
      <c r="KYD142" s="80"/>
      <c r="KYE142" s="80"/>
      <c r="KYF142" s="80"/>
      <c r="KYG142" s="80"/>
      <c r="KYH142" s="80"/>
      <c r="KYI142" s="80"/>
      <c r="KYJ142" s="80"/>
      <c r="KYK142" s="80"/>
      <c r="KYL142" s="80"/>
      <c r="KYM142" s="80"/>
      <c r="KYN142" s="80"/>
      <c r="KYO142" s="80"/>
      <c r="KYP142" s="80"/>
      <c r="KYQ142" s="80"/>
      <c r="KYR142" s="80"/>
      <c r="KYS142" s="80"/>
      <c r="KYT142" s="80"/>
      <c r="KYU142" s="80"/>
      <c r="KYV142" s="80"/>
      <c r="KYW142" s="80"/>
      <c r="KYX142" s="80"/>
      <c r="KYY142" s="80"/>
      <c r="KYZ142" s="80"/>
      <c r="KZA142" s="80"/>
      <c r="KZB142" s="80"/>
      <c r="KZC142" s="80"/>
      <c r="KZD142" s="80"/>
      <c r="KZE142" s="80"/>
      <c r="KZF142" s="80"/>
      <c r="KZG142" s="80"/>
      <c r="KZH142" s="80"/>
      <c r="KZI142" s="80"/>
      <c r="KZJ142" s="80"/>
      <c r="KZK142" s="80"/>
      <c r="KZL142" s="80"/>
      <c r="KZM142" s="80"/>
      <c r="KZN142" s="80"/>
      <c r="KZO142" s="80"/>
      <c r="KZP142" s="80"/>
      <c r="KZQ142" s="80"/>
      <c r="KZR142" s="80"/>
      <c r="KZS142" s="80"/>
      <c r="KZT142" s="80"/>
      <c r="KZU142" s="80"/>
      <c r="KZV142" s="80"/>
      <c r="KZW142" s="80"/>
      <c r="KZX142" s="80"/>
      <c r="KZY142" s="80"/>
      <c r="KZZ142" s="80"/>
      <c r="LAA142" s="80"/>
      <c r="LAB142" s="80"/>
      <c r="LAC142" s="80"/>
      <c r="LAD142" s="80"/>
      <c r="LAE142" s="80"/>
      <c r="LAF142" s="80"/>
      <c r="LAG142" s="80"/>
      <c r="LAH142" s="80"/>
      <c r="LAI142" s="80"/>
      <c r="LAJ142" s="80"/>
      <c r="LAK142" s="80"/>
      <c r="LAL142" s="80"/>
      <c r="LAM142" s="80"/>
      <c r="LAN142" s="80"/>
      <c r="LAO142" s="80"/>
      <c r="LAP142" s="80"/>
      <c r="LAQ142" s="80"/>
      <c r="LAR142" s="80"/>
      <c r="LAS142" s="80"/>
      <c r="LAT142" s="80"/>
      <c r="LAU142" s="80"/>
      <c r="LAV142" s="80"/>
      <c r="LAW142" s="80"/>
      <c r="LAX142" s="80"/>
      <c r="LAY142" s="80"/>
      <c r="LAZ142" s="80"/>
      <c r="LBA142" s="80"/>
      <c r="LBB142" s="80"/>
      <c r="LBC142" s="80"/>
      <c r="LBD142" s="80"/>
      <c r="LBE142" s="80"/>
      <c r="LBF142" s="80"/>
      <c r="LBG142" s="80"/>
      <c r="LBH142" s="80"/>
      <c r="LBI142" s="80"/>
      <c r="LBJ142" s="80"/>
      <c r="LBK142" s="80"/>
      <c r="LBL142" s="80"/>
      <c r="LBM142" s="80"/>
      <c r="LBN142" s="80"/>
      <c r="LBO142" s="80"/>
      <c r="LBP142" s="80"/>
      <c r="LBQ142" s="80"/>
      <c r="LBR142" s="80"/>
      <c r="LBS142" s="80"/>
      <c r="LBT142" s="80"/>
      <c r="LBU142" s="80"/>
      <c r="LBV142" s="80"/>
      <c r="LBW142" s="80"/>
      <c r="LBX142" s="80"/>
      <c r="LBY142" s="80"/>
      <c r="LBZ142" s="80"/>
      <c r="LCA142" s="80"/>
      <c r="LCB142" s="80"/>
      <c r="LCC142" s="80"/>
      <c r="LCD142" s="80"/>
      <c r="LCE142" s="80"/>
      <c r="LCF142" s="80"/>
      <c r="LCG142" s="80"/>
      <c r="LCH142" s="80"/>
      <c r="LCI142" s="80"/>
      <c r="LCJ142" s="80"/>
      <c r="LCK142" s="80"/>
      <c r="LCL142" s="80"/>
      <c r="LCM142" s="80"/>
      <c r="LCN142" s="80"/>
      <c r="LCO142" s="80"/>
      <c r="LCP142" s="80"/>
      <c r="LCQ142" s="80"/>
      <c r="LCR142" s="80"/>
      <c r="LCS142" s="80"/>
      <c r="LCT142" s="80"/>
      <c r="LCU142" s="80"/>
      <c r="LCV142" s="80"/>
      <c r="LCW142" s="80"/>
      <c r="LCX142" s="80"/>
      <c r="LCY142" s="80"/>
      <c r="LCZ142" s="80"/>
      <c r="LDA142" s="80"/>
      <c r="LDB142" s="80"/>
      <c r="LDC142" s="80"/>
      <c r="LDD142" s="80"/>
      <c r="LDE142" s="80"/>
      <c r="LDF142" s="80"/>
      <c r="LDG142" s="80"/>
      <c r="LDH142" s="80"/>
      <c r="LDI142" s="80"/>
      <c r="LDJ142" s="80"/>
      <c r="LDK142" s="80"/>
      <c r="LDL142" s="80"/>
      <c r="LDM142" s="80"/>
      <c r="LDN142" s="80"/>
      <c r="LDO142" s="80"/>
      <c r="LDP142" s="80"/>
      <c r="LDQ142" s="80"/>
      <c r="LDR142" s="80"/>
      <c r="LDS142" s="80"/>
      <c r="LDT142" s="80"/>
      <c r="LDU142" s="80"/>
      <c r="LDV142" s="80"/>
      <c r="LDW142" s="80"/>
      <c r="LDX142" s="80"/>
      <c r="LDY142" s="80"/>
      <c r="LDZ142" s="80"/>
      <c r="LEA142" s="80"/>
      <c r="LEB142" s="80"/>
      <c r="LEC142" s="80"/>
      <c r="LED142" s="80"/>
      <c r="LEE142" s="80"/>
      <c r="LEF142" s="80"/>
      <c r="LEG142" s="80"/>
      <c r="LEH142" s="80"/>
      <c r="LEI142" s="80"/>
      <c r="LEJ142" s="80"/>
      <c r="LEK142" s="80"/>
      <c r="LEL142" s="80"/>
      <c r="LEM142" s="80"/>
      <c r="LEN142" s="80"/>
      <c r="LEO142" s="80"/>
      <c r="LEP142" s="80"/>
      <c r="LEQ142" s="80"/>
      <c r="LER142" s="80"/>
      <c r="LES142" s="80"/>
      <c r="LET142" s="80"/>
      <c r="LEU142" s="80"/>
      <c r="LEV142" s="80"/>
      <c r="LEW142" s="80"/>
      <c r="LEX142" s="80"/>
      <c r="LEY142" s="80"/>
      <c r="LEZ142" s="80"/>
      <c r="LFA142" s="80"/>
      <c r="LFB142" s="80"/>
      <c r="LFC142" s="80"/>
      <c r="LFD142" s="80"/>
      <c r="LFE142" s="80"/>
      <c r="LFF142" s="80"/>
      <c r="LFG142" s="80"/>
      <c r="LFH142" s="80"/>
      <c r="LFI142" s="80"/>
      <c r="LFJ142" s="80"/>
      <c r="LFK142" s="80"/>
      <c r="LFL142" s="80"/>
      <c r="LFM142" s="80"/>
      <c r="LFN142" s="80"/>
      <c r="LFO142" s="80"/>
      <c r="LFP142" s="80"/>
      <c r="LFQ142" s="80"/>
      <c r="LFR142" s="80"/>
      <c r="LFS142" s="80"/>
      <c r="LFT142" s="80"/>
      <c r="LFU142" s="80"/>
      <c r="LFV142" s="80"/>
      <c r="LFW142" s="80"/>
      <c r="LFX142" s="80"/>
      <c r="LFY142" s="80"/>
      <c r="LFZ142" s="80"/>
      <c r="LGA142" s="80"/>
      <c r="LGB142" s="80"/>
      <c r="LGC142" s="80"/>
      <c r="LGD142" s="80"/>
      <c r="LGE142" s="80"/>
      <c r="LGF142" s="80"/>
      <c r="LGG142" s="80"/>
      <c r="LGH142" s="80"/>
      <c r="LGI142" s="80"/>
      <c r="LGJ142" s="80"/>
      <c r="LGK142" s="80"/>
      <c r="LGL142" s="80"/>
      <c r="LGM142" s="80"/>
      <c r="LGN142" s="80"/>
      <c r="LGO142" s="80"/>
      <c r="LGP142" s="80"/>
      <c r="LGQ142" s="80"/>
      <c r="LGR142" s="80"/>
      <c r="LGS142" s="80"/>
      <c r="LGT142" s="80"/>
      <c r="LGU142" s="80"/>
      <c r="LGV142" s="80"/>
      <c r="LGW142" s="80"/>
      <c r="LGX142" s="80"/>
      <c r="LGY142" s="80"/>
      <c r="LGZ142" s="80"/>
      <c r="LHA142" s="80"/>
      <c r="LHB142" s="80"/>
      <c r="LHC142" s="80"/>
      <c r="LHD142" s="80"/>
      <c r="LHE142" s="80"/>
      <c r="LHF142" s="80"/>
      <c r="LHG142" s="80"/>
      <c r="LHH142" s="80"/>
      <c r="LHI142" s="80"/>
      <c r="LHJ142" s="80"/>
      <c r="LHK142" s="80"/>
      <c r="LHL142" s="80"/>
      <c r="LHM142" s="80"/>
      <c r="LHN142" s="80"/>
      <c r="LHO142" s="80"/>
      <c r="LHP142" s="80"/>
      <c r="LHQ142" s="80"/>
      <c r="LHR142" s="80"/>
      <c r="LHS142" s="80"/>
      <c r="LHT142" s="80"/>
      <c r="LHU142" s="80"/>
      <c r="LHV142" s="80"/>
      <c r="LHW142" s="80"/>
      <c r="LHX142" s="80"/>
      <c r="LHY142" s="80"/>
      <c r="LHZ142" s="80"/>
      <c r="LIA142" s="80"/>
      <c r="LIB142" s="80"/>
      <c r="LIC142" s="80"/>
      <c r="LID142" s="80"/>
      <c r="LIE142" s="80"/>
      <c r="LIF142" s="80"/>
      <c r="LIG142" s="80"/>
      <c r="LIH142" s="80"/>
      <c r="LII142" s="80"/>
      <c r="LIJ142" s="80"/>
      <c r="LIK142" s="80"/>
      <c r="LIL142" s="80"/>
      <c r="LIM142" s="80"/>
      <c r="LIN142" s="80"/>
      <c r="LIO142" s="80"/>
      <c r="LIP142" s="80"/>
      <c r="LIQ142" s="80"/>
      <c r="LIR142" s="80"/>
      <c r="LIS142" s="80"/>
      <c r="LIT142" s="80"/>
      <c r="LIU142" s="80"/>
      <c r="LIV142" s="80"/>
      <c r="LIW142" s="80"/>
      <c r="LIX142" s="80"/>
      <c r="LIY142" s="80"/>
      <c r="LIZ142" s="80"/>
      <c r="LJA142" s="80"/>
      <c r="LJB142" s="80"/>
      <c r="LJC142" s="80"/>
      <c r="LJD142" s="80"/>
      <c r="LJE142" s="80"/>
      <c r="LJF142" s="80"/>
      <c r="LJG142" s="80"/>
      <c r="LJH142" s="80"/>
      <c r="LJI142" s="80"/>
      <c r="LJJ142" s="80"/>
      <c r="LJK142" s="80"/>
      <c r="LJL142" s="80"/>
      <c r="LJM142" s="80"/>
      <c r="LJN142" s="80"/>
      <c r="LJO142" s="80"/>
      <c r="LJP142" s="80"/>
      <c r="LJQ142" s="80"/>
      <c r="LJR142" s="80"/>
      <c r="LJS142" s="80"/>
      <c r="LJT142" s="80"/>
      <c r="LJU142" s="80"/>
      <c r="LJV142" s="80"/>
      <c r="LJW142" s="80"/>
      <c r="LJX142" s="80"/>
      <c r="LJY142" s="80"/>
      <c r="LJZ142" s="80"/>
      <c r="LKA142" s="80"/>
      <c r="LKB142" s="80"/>
      <c r="LKC142" s="80"/>
      <c r="LKD142" s="80"/>
      <c r="LKE142" s="80"/>
      <c r="LKF142" s="80"/>
      <c r="LKG142" s="80"/>
      <c r="LKH142" s="80"/>
      <c r="LKI142" s="80"/>
      <c r="LKJ142" s="80"/>
      <c r="LKK142" s="80"/>
      <c r="LKL142" s="80"/>
      <c r="LKM142" s="80"/>
      <c r="LKN142" s="80"/>
      <c r="LKO142" s="80"/>
      <c r="LKP142" s="80"/>
      <c r="LKQ142" s="80"/>
      <c r="LKR142" s="80"/>
      <c r="LKS142" s="80"/>
      <c r="LKT142" s="80"/>
      <c r="LKU142" s="80"/>
      <c r="LKV142" s="80"/>
      <c r="LKW142" s="80"/>
      <c r="LKX142" s="80"/>
      <c r="LKY142" s="80"/>
      <c r="LKZ142" s="80"/>
      <c r="LLA142" s="80"/>
      <c r="LLB142" s="80"/>
      <c r="LLC142" s="80"/>
      <c r="LLD142" s="80"/>
      <c r="LLE142" s="80"/>
      <c r="LLF142" s="80"/>
      <c r="LLG142" s="80"/>
      <c r="LLH142" s="80"/>
      <c r="LLI142" s="80"/>
      <c r="LLJ142" s="80"/>
      <c r="LLK142" s="80"/>
      <c r="LLL142" s="80"/>
      <c r="LLM142" s="80"/>
      <c r="LLN142" s="80"/>
      <c r="LLO142" s="80"/>
      <c r="LLP142" s="80"/>
      <c r="LLQ142" s="80"/>
      <c r="LLR142" s="80"/>
      <c r="LLS142" s="80"/>
      <c r="LLT142" s="80"/>
      <c r="LLU142" s="80"/>
      <c r="LLV142" s="80"/>
      <c r="LLW142" s="80"/>
      <c r="LLX142" s="80"/>
      <c r="LLY142" s="80"/>
      <c r="LLZ142" s="80"/>
      <c r="LMA142" s="80"/>
      <c r="LMB142" s="80"/>
      <c r="LMC142" s="80"/>
      <c r="LMD142" s="80"/>
      <c r="LME142" s="80"/>
      <c r="LMF142" s="80"/>
      <c r="LMG142" s="80"/>
      <c r="LMH142" s="80"/>
      <c r="LMI142" s="80"/>
      <c r="LMJ142" s="80"/>
      <c r="LMK142" s="80"/>
      <c r="LML142" s="80"/>
      <c r="LMM142" s="80"/>
      <c r="LMN142" s="80"/>
      <c r="LMO142" s="80"/>
      <c r="LMP142" s="80"/>
      <c r="LMQ142" s="80"/>
      <c r="LMR142" s="80"/>
      <c r="LMS142" s="80"/>
      <c r="LMT142" s="80"/>
      <c r="LMU142" s="80"/>
      <c r="LMV142" s="80"/>
      <c r="LMW142" s="80"/>
      <c r="LMX142" s="80"/>
      <c r="LMY142" s="80"/>
      <c r="LMZ142" s="80"/>
      <c r="LNA142" s="80"/>
      <c r="LNB142" s="80"/>
      <c r="LNC142" s="80"/>
      <c r="LND142" s="80"/>
      <c r="LNE142" s="80"/>
      <c r="LNF142" s="80"/>
      <c r="LNG142" s="80"/>
      <c r="LNH142" s="80"/>
      <c r="LNI142" s="80"/>
      <c r="LNJ142" s="80"/>
      <c r="LNK142" s="80"/>
      <c r="LNL142" s="80"/>
      <c r="LNM142" s="80"/>
      <c r="LNN142" s="80"/>
      <c r="LNO142" s="80"/>
      <c r="LNP142" s="80"/>
      <c r="LNQ142" s="80"/>
      <c r="LNR142" s="80"/>
      <c r="LNS142" s="80"/>
      <c r="LNT142" s="80"/>
      <c r="LNU142" s="80"/>
      <c r="LNV142" s="80"/>
      <c r="LNW142" s="80"/>
      <c r="LNX142" s="80"/>
      <c r="LNY142" s="80"/>
      <c r="LNZ142" s="80"/>
      <c r="LOA142" s="80"/>
      <c r="LOB142" s="80"/>
      <c r="LOC142" s="80"/>
      <c r="LOD142" s="80"/>
      <c r="LOE142" s="80"/>
      <c r="LOF142" s="80"/>
      <c r="LOG142" s="80"/>
      <c r="LOH142" s="80"/>
      <c r="LOI142" s="80"/>
      <c r="LOJ142" s="80"/>
      <c r="LOK142" s="80"/>
      <c r="LOL142" s="80"/>
      <c r="LOM142" s="80"/>
      <c r="LON142" s="80"/>
      <c r="LOO142" s="80"/>
      <c r="LOP142" s="80"/>
      <c r="LOQ142" s="80"/>
      <c r="LOR142" s="80"/>
      <c r="LOS142" s="80"/>
      <c r="LOT142" s="80"/>
      <c r="LOU142" s="80"/>
      <c r="LOV142" s="80"/>
      <c r="LOW142" s="80"/>
      <c r="LOX142" s="80"/>
      <c r="LOY142" s="80"/>
      <c r="LOZ142" s="80"/>
      <c r="LPA142" s="80"/>
      <c r="LPB142" s="80"/>
      <c r="LPC142" s="80"/>
      <c r="LPD142" s="80"/>
      <c r="LPE142" s="80"/>
      <c r="LPF142" s="80"/>
      <c r="LPG142" s="80"/>
      <c r="LPH142" s="80"/>
      <c r="LPI142" s="80"/>
      <c r="LPJ142" s="80"/>
      <c r="LPK142" s="80"/>
      <c r="LPL142" s="80"/>
      <c r="LPM142" s="80"/>
      <c r="LPN142" s="80"/>
      <c r="LPO142" s="80"/>
      <c r="LPP142" s="80"/>
      <c r="LPQ142" s="80"/>
      <c r="LPR142" s="80"/>
      <c r="LPS142" s="80"/>
      <c r="LPT142" s="80"/>
      <c r="LPU142" s="80"/>
      <c r="LPV142" s="80"/>
      <c r="LPW142" s="80"/>
      <c r="LPX142" s="80"/>
      <c r="LPY142" s="80"/>
      <c r="LPZ142" s="80"/>
      <c r="LQA142" s="80"/>
      <c r="LQB142" s="80"/>
      <c r="LQC142" s="80"/>
      <c r="LQD142" s="80"/>
      <c r="LQE142" s="80"/>
      <c r="LQF142" s="80"/>
      <c r="LQG142" s="80"/>
      <c r="LQH142" s="80"/>
      <c r="LQI142" s="80"/>
      <c r="LQJ142" s="80"/>
      <c r="LQK142" s="80"/>
      <c r="LQL142" s="80"/>
      <c r="LQM142" s="80"/>
      <c r="LQN142" s="80"/>
      <c r="LQO142" s="80"/>
      <c r="LQP142" s="80"/>
      <c r="LQQ142" s="80"/>
      <c r="LQR142" s="80"/>
      <c r="LQS142" s="80"/>
      <c r="LQT142" s="80"/>
      <c r="LQU142" s="80"/>
      <c r="LQV142" s="80"/>
      <c r="LQW142" s="80"/>
      <c r="LQX142" s="80"/>
      <c r="LQY142" s="80"/>
      <c r="LQZ142" s="80"/>
      <c r="LRA142" s="80"/>
      <c r="LRB142" s="80"/>
      <c r="LRC142" s="80"/>
      <c r="LRD142" s="80"/>
      <c r="LRE142" s="80"/>
      <c r="LRF142" s="80"/>
      <c r="LRG142" s="80"/>
      <c r="LRH142" s="80"/>
      <c r="LRI142" s="80"/>
      <c r="LRJ142" s="80"/>
      <c r="LRK142" s="80"/>
      <c r="LRL142" s="80"/>
      <c r="LRM142" s="80"/>
      <c r="LRN142" s="80"/>
      <c r="LRO142" s="80"/>
      <c r="LRP142" s="80"/>
      <c r="LRQ142" s="80"/>
      <c r="LRR142" s="80"/>
      <c r="LRS142" s="80"/>
      <c r="LRT142" s="80"/>
      <c r="LRU142" s="80"/>
      <c r="LRV142" s="80"/>
      <c r="LRW142" s="80"/>
      <c r="LRX142" s="80"/>
      <c r="LRY142" s="80"/>
      <c r="LRZ142" s="80"/>
      <c r="LSA142" s="80"/>
      <c r="LSB142" s="80"/>
      <c r="LSC142" s="80"/>
      <c r="LSD142" s="80"/>
      <c r="LSE142" s="80"/>
      <c r="LSF142" s="80"/>
      <c r="LSG142" s="80"/>
      <c r="LSH142" s="80"/>
      <c r="LSI142" s="80"/>
      <c r="LSJ142" s="80"/>
      <c r="LSK142" s="80"/>
      <c r="LSL142" s="80"/>
      <c r="LSM142" s="80"/>
      <c r="LSN142" s="80"/>
      <c r="LSO142" s="80"/>
      <c r="LSP142" s="80"/>
      <c r="LSQ142" s="80"/>
      <c r="LSR142" s="80"/>
      <c r="LSS142" s="80"/>
      <c r="LST142" s="80"/>
      <c r="LSU142" s="80"/>
      <c r="LSV142" s="80"/>
      <c r="LSW142" s="80"/>
      <c r="LSX142" s="80"/>
      <c r="LSY142" s="80"/>
      <c r="LSZ142" s="80"/>
      <c r="LTA142" s="80"/>
      <c r="LTB142" s="80"/>
      <c r="LTC142" s="80"/>
      <c r="LTD142" s="80"/>
      <c r="LTE142" s="80"/>
      <c r="LTF142" s="80"/>
      <c r="LTG142" s="80"/>
      <c r="LTH142" s="80"/>
      <c r="LTI142" s="80"/>
      <c r="LTJ142" s="80"/>
      <c r="LTK142" s="80"/>
      <c r="LTL142" s="80"/>
      <c r="LTM142" s="80"/>
      <c r="LTN142" s="80"/>
      <c r="LTO142" s="80"/>
      <c r="LTP142" s="80"/>
      <c r="LTQ142" s="80"/>
      <c r="LTR142" s="80"/>
      <c r="LTS142" s="80"/>
      <c r="LTT142" s="80"/>
      <c r="LTU142" s="80"/>
      <c r="LTV142" s="80"/>
      <c r="LTW142" s="80"/>
      <c r="LTX142" s="80"/>
      <c r="LTY142" s="80"/>
      <c r="LTZ142" s="80"/>
      <c r="LUA142" s="80"/>
      <c r="LUB142" s="80"/>
      <c r="LUC142" s="80"/>
      <c r="LUD142" s="80"/>
      <c r="LUE142" s="80"/>
      <c r="LUF142" s="80"/>
      <c r="LUG142" s="80"/>
      <c r="LUH142" s="80"/>
      <c r="LUI142" s="80"/>
      <c r="LUJ142" s="80"/>
      <c r="LUK142" s="80"/>
      <c r="LUL142" s="80"/>
      <c r="LUM142" s="80"/>
      <c r="LUN142" s="80"/>
      <c r="LUO142" s="80"/>
      <c r="LUP142" s="80"/>
      <c r="LUQ142" s="80"/>
      <c r="LUR142" s="80"/>
      <c r="LUS142" s="80"/>
      <c r="LUT142" s="80"/>
      <c r="LUU142" s="80"/>
      <c r="LUV142" s="80"/>
      <c r="LUW142" s="80"/>
      <c r="LUX142" s="80"/>
      <c r="LUY142" s="80"/>
      <c r="LUZ142" s="80"/>
      <c r="LVA142" s="80"/>
      <c r="LVB142" s="80"/>
      <c r="LVC142" s="80"/>
      <c r="LVD142" s="80"/>
      <c r="LVE142" s="80"/>
      <c r="LVF142" s="80"/>
      <c r="LVG142" s="80"/>
      <c r="LVH142" s="80"/>
      <c r="LVI142" s="80"/>
      <c r="LVJ142" s="80"/>
      <c r="LVK142" s="80"/>
      <c r="LVL142" s="80"/>
      <c r="LVM142" s="80"/>
      <c r="LVN142" s="80"/>
      <c r="LVO142" s="80"/>
      <c r="LVP142" s="80"/>
      <c r="LVQ142" s="80"/>
      <c r="LVR142" s="80"/>
      <c r="LVS142" s="80"/>
      <c r="LVT142" s="80"/>
      <c r="LVU142" s="80"/>
      <c r="LVV142" s="80"/>
      <c r="LVW142" s="80"/>
      <c r="LVX142" s="80"/>
      <c r="LVY142" s="80"/>
      <c r="LVZ142" s="80"/>
      <c r="LWA142" s="80"/>
      <c r="LWB142" s="80"/>
      <c r="LWC142" s="80"/>
      <c r="LWD142" s="80"/>
      <c r="LWE142" s="80"/>
      <c r="LWF142" s="80"/>
      <c r="LWG142" s="80"/>
      <c r="LWH142" s="80"/>
      <c r="LWI142" s="80"/>
      <c r="LWJ142" s="80"/>
      <c r="LWK142" s="80"/>
      <c r="LWL142" s="80"/>
      <c r="LWM142" s="80"/>
      <c r="LWN142" s="80"/>
      <c r="LWO142" s="80"/>
      <c r="LWP142" s="80"/>
      <c r="LWQ142" s="80"/>
      <c r="LWR142" s="80"/>
      <c r="LWS142" s="80"/>
      <c r="LWT142" s="80"/>
      <c r="LWU142" s="80"/>
      <c r="LWV142" s="80"/>
      <c r="LWW142" s="80"/>
      <c r="LWX142" s="80"/>
      <c r="LWY142" s="80"/>
      <c r="LWZ142" s="80"/>
      <c r="LXA142" s="80"/>
      <c r="LXB142" s="80"/>
      <c r="LXC142" s="80"/>
      <c r="LXD142" s="80"/>
      <c r="LXE142" s="80"/>
      <c r="LXF142" s="80"/>
      <c r="LXG142" s="80"/>
      <c r="LXH142" s="80"/>
      <c r="LXI142" s="80"/>
      <c r="LXJ142" s="80"/>
      <c r="LXK142" s="80"/>
      <c r="LXL142" s="80"/>
      <c r="LXM142" s="80"/>
      <c r="LXN142" s="80"/>
      <c r="LXO142" s="80"/>
      <c r="LXP142" s="80"/>
      <c r="LXQ142" s="80"/>
      <c r="LXR142" s="80"/>
      <c r="LXS142" s="80"/>
      <c r="LXT142" s="80"/>
      <c r="LXU142" s="80"/>
      <c r="LXV142" s="80"/>
      <c r="LXW142" s="80"/>
      <c r="LXX142" s="80"/>
      <c r="LXY142" s="80"/>
      <c r="LXZ142" s="80"/>
      <c r="LYA142" s="80"/>
      <c r="LYB142" s="80"/>
      <c r="LYC142" s="80"/>
      <c r="LYD142" s="80"/>
      <c r="LYE142" s="80"/>
      <c r="LYF142" s="80"/>
      <c r="LYG142" s="80"/>
      <c r="LYH142" s="80"/>
      <c r="LYI142" s="80"/>
      <c r="LYJ142" s="80"/>
      <c r="LYK142" s="80"/>
      <c r="LYL142" s="80"/>
      <c r="LYM142" s="80"/>
      <c r="LYN142" s="80"/>
      <c r="LYO142" s="80"/>
      <c r="LYP142" s="80"/>
      <c r="LYQ142" s="80"/>
      <c r="LYR142" s="80"/>
      <c r="LYS142" s="80"/>
      <c r="LYT142" s="80"/>
      <c r="LYU142" s="80"/>
      <c r="LYV142" s="80"/>
      <c r="LYW142" s="80"/>
      <c r="LYX142" s="80"/>
      <c r="LYY142" s="80"/>
      <c r="LYZ142" s="80"/>
      <c r="LZA142" s="80"/>
      <c r="LZB142" s="80"/>
      <c r="LZC142" s="80"/>
      <c r="LZD142" s="80"/>
      <c r="LZE142" s="80"/>
      <c r="LZF142" s="80"/>
      <c r="LZG142" s="80"/>
      <c r="LZH142" s="80"/>
      <c r="LZI142" s="80"/>
      <c r="LZJ142" s="80"/>
      <c r="LZK142" s="80"/>
      <c r="LZL142" s="80"/>
      <c r="LZM142" s="80"/>
      <c r="LZN142" s="80"/>
      <c r="LZO142" s="80"/>
      <c r="LZP142" s="80"/>
      <c r="LZQ142" s="80"/>
      <c r="LZR142" s="80"/>
      <c r="LZS142" s="80"/>
      <c r="LZT142" s="80"/>
      <c r="LZU142" s="80"/>
      <c r="LZV142" s="80"/>
      <c r="LZW142" s="80"/>
      <c r="LZX142" s="80"/>
      <c r="LZY142" s="80"/>
      <c r="LZZ142" s="80"/>
      <c r="MAA142" s="80"/>
      <c r="MAB142" s="80"/>
      <c r="MAC142" s="80"/>
      <c r="MAD142" s="80"/>
      <c r="MAE142" s="80"/>
      <c r="MAF142" s="80"/>
      <c r="MAG142" s="80"/>
      <c r="MAH142" s="80"/>
      <c r="MAI142" s="80"/>
      <c r="MAJ142" s="80"/>
      <c r="MAK142" s="80"/>
      <c r="MAL142" s="80"/>
      <c r="MAM142" s="80"/>
      <c r="MAN142" s="80"/>
      <c r="MAO142" s="80"/>
      <c r="MAP142" s="80"/>
      <c r="MAQ142" s="80"/>
      <c r="MAR142" s="80"/>
      <c r="MAS142" s="80"/>
      <c r="MAT142" s="80"/>
      <c r="MAU142" s="80"/>
      <c r="MAV142" s="80"/>
      <c r="MAW142" s="80"/>
      <c r="MAX142" s="80"/>
      <c r="MAY142" s="80"/>
      <c r="MAZ142" s="80"/>
      <c r="MBA142" s="80"/>
      <c r="MBB142" s="80"/>
      <c r="MBC142" s="80"/>
      <c r="MBD142" s="80"/>
      <c r="MBE142" s="80"/>
      <c r="MBF142" s="80"/>
      <c r="MBG142" s="80"/>
      <c r="MBH142" s="80"/>
      <c r="MBI142" s="80"/>
      <c r="MBJ142" s="80"/>
      <c r="MBK142" s="80"/>
      <c r="MBL142" s="80"/>
      <c r="MBM142" s="80"/>
      <c r="MBN142" s="80"/>
      <c r="MBO142" s="80"/>
      <c r="MBP142" s="80"/>
      <c r="MBQ142" s="80"/>
      <c r="MBR142" s="80"/>
      <c r="MBS142" s="80"/>
      <c r="MBT142" s="80"/>
      <c r="MBU142" s="80"/>
      <c r="MBV142" s="80"/>
      <c r="MBW142" s="80"/>
      <c r="MBX142" s="80"/>
      <c r="MBY142" s="80"/>
      <c r="MBZ142" s="80"/>
      <c r="MCA142" s="80"/>
      <c r="MCB142" s="80"/>
      <c r="MCC142" s="80"/>
      <c r="MCD142" s="80"/>
      <c r="MCE142" s="80"/>
      <c r="MCF142" s="80"/>
      <c r="MCG142" s="80"/>
      <c r="MCH142" s="80"/>
      <c r="MCI142" s="80"/>
      <c r="MCJ142" s="80"/>
      <c r="MCK142" s="80"/>
      <c r="MCL142" s="80"/>
      <c r="MCM142" s="80"/>
      <c r="MCN142" s="80"/>
      <c r="MCO142" s="80"/>
      <c r="MCP142" s="80"/>
      <c r="MCQ142" s="80"/>
      <c r="MCR142" s="80"/>
      <c r="MCS142" s="80"/>
      <c r="MCT142" s="80"/>
      <c r="MCU142" s="80"/>
      <c r="MCV142" s="80"/>
      <c r="MCW142" s="80"/>
      <c r="MCX142" s="80"/>
      <c r="MCY142" s="80"/>
      <c r="MCZ142" s="80"/>
      <c r="MDA142" s="80"/>
      <c r="MDB142" s="80"/>
      <c r="MDC142" s="80"/>
      <c r="MDD142" s="80"/>
      <c r="MDE142" s="80"/>
      <c r="MDF142" s="80"/>
      <c r="MDG142" s="80"/>
      <c r="MDH142" s="80"/>
      <c r="MDI142" s="80"/>
      <c r="MDJ142" s="80"/>
      <c r="MDK142" s="80"/>
      <c r="MDL142" s="80"/>
      <c r="MDM142" s="80"/>
      <c r="MDN142" s="80"/>
      <c r="MDO142" s="80"/>
      <c r="MDP142" s="80"/>
      <c r="MDQ142" s="80"/>
      <c r="MDR142" s="80"/>
      <c r="MDS142" s="80"/>
      <c r="MDT142" s="80"/>
      <c r="MDU142" s="80"/>
      <c r="MDV142" s="80"/>
      <c r="MDW142" s="80"/>
      <c r="MDX142" s="80"/>
      <c r="MDY142" s="80"/>
      <c r="MDZ142" s="80"/>
      <c r="MEA142" s="80"/>
      <c r="MEB142" s="80"/>
      <c r="MEC142" s="80"/>
      <c r="MED142" s="80"/>
      <c r="MEE142" s="80"/>
      <c r="MEF142" s="80"/>
      <c r="MEG142" s="80"/>
      <c r="MEH142" s="80"/>
      <c r="MEI142" s="80"/>
      <c r="MEJ142" s="80"/>
      <c r="MEK142" s="80"/>
      <c r="MEL142" s="80"/>
      <c r="MEM142" s="80"/>
      <c r="MEN142" s="80"/>
      <c r="MEO142" s="80"/>
      <c r="MEP142" s="80"/>
      <c r="MEQ142" s="80"/>
      <c r="MER142" s="80"/>
      <c r="MES142" s="80"/>
      <c r="MET142" s="80"/>
      <c r="MEU142" s="80"/>
      <c r="MEV142" s="80"/>
      <c r="MEW142" s="80"/>
      <c r="MEX142" s="80"/>
      <c r="MEY142" s="80"/>
      <c r="MEZ142" s="80"/>
      <c r="MFA142" s="80"/>
      <c r="MFB142" s="80"/>
      <c r="MFC142" s="80"/>
      <c r="MFD142" s="80"/>
      <c r="MFE142" s="80"/>
      <c r="MFF142" s="80"/>
      <c r="MFG142" s="80"/>
      <c r="MFH142" s="80"/>
      <c r="MFI142" s="80"/>
      <c r="MFJ142" s="80"/>
      <c r="MFK142" s="80"/>
      <c r="MFL142" s="80"/>
      <c r="MFM142" s="80"/>
      <c r="MFN142" s="80"/>
      <c r="MFO142" s="80"/>
      <c r="MFP142" s="80"/>
      <c r="MFQ142" s="80"/>
      <c r="MFR142" s="80"/>
      <c r="MFS142" s="80"/>
      <c r="MFT142" s="80"/>
      <c r="MFU142" s="80"/>
      <c r="MFV142" s="80"/>
      <c r="MFW142" s="80"/>
      <c r="MFX142" s="80"/>
      <c r="MFY142" s="80"/>
      <c r="MFZ142" s="80"/>
      <c r="MGA142" s="80"/>
      <c r="MGB142" s="80"/>
      <c r="MGC142" s="80"/>
      <c r="MGD142" s="80"/>
      <c r="MGE142" s="80"/>
      <c r="MGF142" s="80"/>
      <c r="MGG142" s="80"/>
      <c r="MGH142" s="80"/>
      <c r="MGI142" s="80"/>
      <c r="MGJ142" s="80"/>
      <c r="MGK142" s="80"/>
      <c r="MGL142" s="80"/>
      <c r="MGM142" s="80"/>
      <c r="MGN142" s="80"/>
      <c r="MGO142" s="80"/>
      <c r="MGP142" s="80"/>
      <c r="MGQ142" s="80"/>
      <c r="MGR142" s="80"/>
      <c r="MGS142" s="80"/>
      <c r="MGT142" s="80"/>
      <c r="MGU142" s="80"/>
      <c r="MGV142" s="80"/>
      <c r="MGW142" s="80"/>
      <c r="MGX142" s="80"/>
      <c r="MGY142" s="80"/>
      <c r="MGZ142" s="80"/>
      <c r="MHA142" s="80"/>
      <c r="MHB142" s="80"/>
      <c r="MHC142" s="80"/>
      <c r="MHD142" s="80"/>
      <c r="MHE142" s="80"/>
      <c r="MHF142" s="80"/>
      <c r="MHG142" s="80"/>
      <c r="MHH142" s="80"/>
      <c r="MHI142" s="80"/>
      <c r="MHJ142" s="80"/>
      <c r="MHK142" s="80"/>
      <c r="MHL142" s="80"/>
      <c r="MHM142" s="80"/>
      <c r="MHN142" s="80"/>
      <c r="MHO142" s="80"/>
      <c r="MHP142" s="80"/>
      <c r="MHQ142" s="80"/>
      <c r="MHR142" s="80"/>
      <c r="MHS142" s="80"/>
      <c r="MHT142" s="80"/>
      <c r="MHU142" s="80"/>
      <c r="MHV142" s="80"/>
      <c r="MHW142" s="80"/>
      <c r="MHX142" s="80"/>
      <c r="MHY142" s="80"/>
      <c r="MHZ142" s="80"/>
      <c r="MIA142" s="80"/>
      <c r="MIB142" s="80"/>
      <c r="MIC142" s="80"/>
      <c r="MID142" s="80"/>
      <c r="MIE142" s="80"/>
      <c r="MIF142" s="80"/>
      <c r="MIG142" s="80"/>
      <c r="MIH142" s="80"/>
      <c r="MII142" s="80"/>
      <c r="MIJ142" s="80"/>
      <c r="MIK142" s="80"/>
      <c r="MIL142" s="80"/>
      <c r="MIM142" s="80"/>
      <c r="MIN142" s="80"/>
      <c r="MIO142" s="80"/>
      <c r="MIP142" s="80"/>
      <c r="MIQ142" s="80"/>
      <c r="MIR142" s="80"/>
      <c r="MIS142" s="80"/>
      <c r="MIT142" s="80"/>
      <c r="MIU142" s="80"/>
      <c r="MIV142" s="80"/>
      <c r="MIW142" s="80"/>
      <c r="MIX142" s="80"/>
      <c r="MIY142" s="80"/>
      <c r="MIZ142" s="80"/>
      <c r="MJA142" s="80"/>
      <c r="MJB142" s="80"/>
      <c r="MJC142" s="80"/>
      <c r="MJD142" s="80"/>
      <c r="MJE142" s="80"/>
      <c r="MJF142" s="80"/>
      <c r="MJG142" s="80"/>
      <c r="MJH142" s="80"/>
      <c r="MJI142" s="80"/>
      <c r="MJJ142" s="80"/>
      <c r="MJK142" s="80"/>
      <c r="MJL142" s="80"/>
      <c r="MJM142" s="80"/>
      <c r="MJN142" s="80"/>
      <c r="MJO142" s="80"/>
      <c r="MJP142" s="80"/>
      <c r="MJQ142" s="80"/>
      <c r="MJR142" s="80"/>
      <c r="MJS142" s="80"/>
      <c r="MJT142" s="80"/>
      <c r="MJU142" s="80"/>
      <c r="MJV142" s="80"/>
      <c r="MJW142" s="80"/>
      <c r="MJX142" s="80"/>
      <c r="MJY142" s="80"/>
      <c r="MJZ142" s="80"/>
      <c r="MKA142" s="80"/>
      <c r="MKB142" s="80"/>
      <c r="MKC142" s="80"/>
      <c r="MKD142" s="80"/>
      <c r="MKE142" s="80"/>
      <c r="MKF142" s="80"/>
      <c r="MKG142" s="80"/>
      <c r="MKH142" s="80"/>
      <c r="MKI142" s="80"/>
      <c r="MKJ142" s="80"/>
      <c r="MKK142" s="80"/>
      <c r="MKL142" s="80"/>
      <c r="MKM142" s="80"/>
      <c r="MKN142" s="80"/>
      <c r="MKO142" s="80"/>
      <c r="MKP142" s="80"/>
      <c r="MKQ142" s="80"/>
      <c r="MKR142" s="80"/>
      <c r="MKS142" s="80"/>
      <c r="MKT142" s="80"/>
      <c r="MKU142" s="80"/>
      <c r="MKV142" s="80"/>
      <c r="MKW142" s="80"/>
      <c r="MKX142" s="80"/>
      <c r="MKY142" s="80"/>
      <c r="MKZ142" s="80"/>
      <c r="MLA142" s="80"/>
      <c r="MLB142" s="80"/>
      <c r="MLC142" s="80"/>
      <c r="MLD142" s="80"/>
      <c r="MLE142" s="80"/>
      <c r="MLF142" s="80"/>
      <c r="MLG142" s="80"/>
      <c r="MLH142" s="80"/>
      <c r="MLI142" s="80"/>
      <c r="MLJ142" s="80"/>
      <c r="MLK142" s="80"/>
      <c r="MLL142" s="80"/>
      <c r="MLM142" s="80"/>
      <c r="MLN142" s="80"/>
      <c r="MLO142" s="80"/>
      <c r="MLP142" s="80"/>
      <c r="MLQ142" s="80"/>
      <c r="MLR142" s="80"/>
      <c r="MLS142" s="80"/>
      <c r="MLT142" s="80"/>
      <c r="MLU142" s="80"/>
      <c r="MLV142" s="80"/>
      <c r="MLW142" s="80"/>
      <c r="MLX142" s="80"/>
      <c r="MLY142" s="80"/>
      <c r="MLZ142" s="80"/>
      <c r="MMA142" s="80"/>
      <c r="MMB142" s="80"/>
      <c r="MMC142" s="80"/>
      <c r="MMD142" s="80"/>
      <c r="MME142" s="80"/>
      <c r="MMF142" s="80"/>
      <c r="MMG142" s="80"/>
      <c r="MMH142" s="80"/>
      <c r="MMI142" s="80"/>
      <c r="MMJ142" s="80"/>
      <c r="MMK142" s="80"/>
      <c r="MML142" s="80"/>
      <c r="MMM142" s="80"/>
      <c r="MMN142" s="80"/>
      <c r="MMO142" s="80"/>
      <c r="MMP142" s="80"/>
      <c r="MMQ142" s="80"/>
      <c r="MMR142" s="80"/>
      <c r="MMS142" s="80"/>
      <c r="MMT142" s="80"/>
      <c r="MMU142" s="80"/>
      <c r="MMV142" s="80"/>
      <c r="MMW142" s="80"/>
      <c r="MMX142" s="80"/>
      <c r="MMY142" s="80"/>
      <c r="MMZ142" s="80"/>
      <c r="MNA142" s="80"/>
      <c r="MNB142" s="80"/>
      <c r="MNC142" s="80"/>
      <c r="MND142" s="80"/>
      <c r="MNE142" s="80"/>
      <c r="MNF142" s="80"/>
      <c r="MNG142" s="80"/>
      <c r="MNH142" s="80"/>
      <c r="MNI142" s="80"/>
      <c r="MNJ142" s="80"/>
      <c r="MNK142" s="80"/>
      <c r="MNL142" s="80"/>
      <c r="MNM142" s="80"/>
      <c r="MNN142" s="80"/>
      <c r="MNO142" s="80"/>
      <c r="MNP142" s="80"/>
      <c r="MNQ142" s="80"/>
      <c r="MNR142" s="80"/>
      <c r="MNS142" s="80"/>
      <c r="MNT142" s="80"/>
      <c r="MNU142" s="80"/>
      <c r="MNV142" s="80"/>
      <c r="MNW142" s="80"/>
      <c r="MNX142" s="80"/>
      <c r="MNY142" s="80"/>
      <c r="MNZ142" s="80"/>
      <c r="MOA142" s="80"/>
      <c r="MOB142" s="80"/>
      <c r="MOC142" s="80"/>
      <c r="MOD142" s="80"/>
      <c r="MOE142" s="80"/>
      <c r="MOF142" s="80"/>
      <c r="MOG142" s="80"/>
      <c r="MOH142" s="80"/>
      <c r="MOI142" s="80"/>
      <c r="MOJ142" s="80"/>
      <c r="MOK142" s="80"/>
      <c r="MOL142" s="80"/>
      <c r="MOM142" s="80"/>
      <c r="MON142" s="80"/>
      <c r="MOO142" s="80"/>
      <c r="MOP142" s="80"/>
      <c r="MOQ142" s="80"/>
      <c r="MOR142" s="80"/>
      <c r="MOS142" s="80"/>
      <c r="MOT142" s="80"/>
      <c r="MOU142" s="80"/>
      <c r="MOV142" s="80"/>
      <c r="MOW142" s="80"/>
      <c r="MOX142" s="80"/>
      <c r="MOY142" s="80"/>
      <c r="MOZ142" s="80"/>
      <c r="MPA142" s="80"/>
      <c r="MPB142" s="80"/>
      <c r="MPC142" s="80"/>
      <c r="MPD142" s="80"/>
      <c r="MPE142" s="80"/>
      <c r="MPF142" s="80"/>
      <c r="MPG142" s="80"/>
      <c r="MPH142" s="80"/>
      <c r="MPI142" s="80"/>
      <c r="MPJ142" s="80"/>
      <c r="MPK142" s="80"/>
      <c r="MPL142" s="80"/>
      <c r="MPM142" s="80"/>
      <c r="MPN142" s="80"/>
      <c r="MPO142" s="80"/>
      <c r="MPP142" s="80"/>
      <c r="MPQ142" s="80"/>
      <c r="MPR142" s="80"/>
      <c r="MPS142" s="80"/>
      <c r="MPT142" s="80"/>
      <c r="MPU142" s="80"/>
      <c r="MPV142" s="80"/>
      <c r="MPW142" s="80"/>
      <c r="MPX142" s="80"/>
      <c r="MPY142" s="80"/>
      <c r="MPZ142" s="80"/>
      <c r="MQA142" s="80"/>
      <c r="MQB142" s="80"/>
      <c r="MQC142" s="80"/>
      <c r="MQD142" s="80"/>
      <c r="MQE142" s="80"/>
      <c r="MQF142" s="80"/>
      <c r="MQG142" s="80"/>
      <c r="MQH142" s="80"/>
      <c r="MQI142" s="80"/>
      <c r="MQJ142" s="80"/>
      <c r="MQK142" s="80"/>
      <c r="MQL142" s="80"/>
      <c r="MQM142" s="80"/>
      <c r="MQN142" s="80"/>
      <c r="MQO142" s="80"/>
      <c r="MQP142" s="80"/>
      <c r="MQQ142" s="80"/>
      <c r="MQR142" s="80"/>
      <c r="MQS142" s="80"/>
      <c r="MQT142" s="80"/>
      <c r="MQU142" s="80"/>
      <c r="MQV142" s="80"/>
      <c r="MQW142" s="80"/>
      <c r="MQX142" s="80"/>
      <c r="MQY142" s="80"/>
      <c r="MQZ142" s="80"/>
      <c r="MRA142" s="80"/>
      <c r="MRB142" s="80"/>
      <c r="MRC142" s="80"/>
      <c r="MRD142" s="80"/>
      <c r="MRE142" s="80"/>
      <c r="MRF142" s="80"/>
      <c r="MRG142" s="80"/>
      <c r="MRH142" s="80"/>
      <c r="MRI142" s="80"/>
      <c r="MRJ142" s="80"/>
      <c r="MRK142" s="80"/>
      <c r="MRL142" s="80"/>
      <c r="MRM142" s="80"/>
      <c r="MRN142" s="80"/>
      <c r="MRO142" s="80"/>
      <c r="MRP142" s="80"/>
      <c r="MRQ142" s="80"/>
      <c r="MRR142" s="80"/>
      <c r="MRS142" s="80"/>
      <c r="MRT142" s="80"/>
      <c r="MRU142" s="80"/>
      <c r="MRV142" s="80"/>
      <c r="MRW142" s="80"/>
      <c r="MRX142" s="80"/>
      <c r="MRY142" s="80"/>
      <c r="MRZ142" s="80"/>
      <c r="MSA142" s="80"/>
      <c r="MSB142" s="80"/>
      <c r="MSC142" s="80"/>
      <c r="MSD142" s="80"/>
      <c r="MSE142" s="80"/>
      <c r="MSF142" s="80"/>
      <c r="MSG142" s="80"/>
      <c r="MSH142" s="80"/>
      <c r="MSI142" s="80"/>
      <c r="MSJ142" s="80"/>
      <c r="MSK142" s="80"/>
      <c r="MSL142" s="80"/>
      <c r="MSM142" s="80"/>
      <c r="MSN142" s="80"/>
      <c r="MSO142" s="80"/>
      <c r="MSP142" s="80"/>
      <c r="MSQ142" s="80"/>
      <c r="MSR142" s="80"/>
      <c r="MSS142" s="80"/>
      <c r="MST142" s="80"/>
      <c r="MSU142" s="80"/>
      <c r="MSV142" s="80"/>
      <c r="MSW142" s="80"/>
      <c r="MSX142" s="80"/>
      <c r="MSY142" s="80"/>
      <c r="MSZ142" s="80"/>
      <c r="MTA142" s="80"/>
      <c r="MTB142" s="80"/>
      <c r="MTC142" s="80"/>
      <c r="MTD142" s="80"/>
      <c r="MTE142" s="80"/>
      <c r="MTF142" s="80"/>
      <c r="MTG142" s="80"/>
      <c r="MTH142" s="80"/>
      <c r="MTI142" s="80"/>
      <c r="MTJ142" s="80"/>
      <c r="MTK142" s="80"/>
      <c r="MTL142" s="80"/>
      <c r="MTM142" s="80"/>
      <c r="MTN142" s="80"/>
      <c r="MTO142" s="80"/>
      <c r="MTP142" s="80"/>
      <c r="MTQ142" s="80"/>
      <c r="MTR142" s="80"/>
      <c r="MTS142" s="80"/>
      <c r="MTT142" s="80"/>
      <c r="MTU142" s="80"/>
      <c r="MTV142" s="80"/>
      <c r="MTW142" s="80"/>
      <c r="MTX142" s="80"/>
      <c r="MTY142" s="80"/>
      <c r="MTZ142" s="80"/>
      <c r="MUA142" s="80"/>
      <c r="MUB142" s="80"/>
      <c r="MUC142" s="80"/>
      <c r="MUD142" s="80"/>
      <c r="MUE142" s="80"/>
      <c r="MUF142" s="80"/>
      <c r="MUG142" s="80"/>
      <c r="MUH142" s="80"/>
      <c r="MUI142" s="80"/>
      <c r="MUJ142" s="80"/>
      <c r="MUK142" s="80"/>
      <c r="MUL142" s="80"/>
      <c r="MUM142" s="80"/>
      <c r="MUN142" s="80"/>
      <c r="MUO142" s="80"/>
      <c r="MUP142" s="80"/>
      <c r="MUQ142" s="80"/>
      <c r="MUR142" s="80"/>
      <c r="MUS142" s="80"/>
      <c r="MUT142" s="80"/>
      <c r="MUU142" s="80"/>
      <c r="MUV142" s="80"/>
      <c r="MUW142" s="80"/>
      <c r="MUX142" s="80"/>
      <c r="MUY142" s="80"/>
      <c r="MUZ142" s="80"/>
      <c r="MVA142" s="80"/>
      <c r="MVB142" s="80"/>
      <c r="MVC142" s="80"/>
      <c r="MVD142" s="80"/>
      <c r="MVE142" s="80"/>
      <c r="MVF142" s="80"/>
      <c r="MVG142" s="80"/>
      <c r="MVH142" s="80"/>
      <c r="MVI142" s="80"/>
      <c r="MVJ142" s="80"/>
      <c r="MVK142" s="80"/>
      <c r="MVL142" s="80"/>
      <c r="MVM142" s="80"/>
      <c r="MVN142" s="80"/>
      <c r="MVO142" s="80"/>
      <c r="MVP142" s="80"/>
      <c r="MVQ142" s="80"/>
      <c r="MVR142" s="80"/>
      <c r="MVS142" s="80"/>
      <c r="MVT142" s="80"/>
      <c r="MVU142" s="80"/>
      <c r="MVV142" s="80"/>
      <c r="MVW142" s="80"/>
      <c r="MVX142" s="80"/>
      <c r="MVY142" s="80"/>
      <c r="MVZ142" s="80"/>
      <c r="MWA142" s="80"/>
      <c r="MWB142" s="80"/>
      <c r="MWC142" s="80"/>
      <c r="MWD142" s="80"/>
      <c r="MWE142" s="80"/>
      <c r="MWF142" s="80"/>
      <c r="MWG142" s="80"/>
      <c r="MWH142" s="80"/>
      <c r="MWI142" s="80"/>
      <c r="MWJ142" s="80"/>
      <c r="MWK142" s="80"/>
      <c r="MWL142" s="80"/>
      <c r="MWM142" s="80"/>
      <c r="MWN142" s="80"/>
      <c r="MWO142" s="80"/>
      <c r="MWP142" s="80"/>
      <c r="MWQ142" s="80"/>
      <c r="MWR142" s="80"/>
      <c r="MWS142" s="80"/>
      <c r="MWT142" s="80"/>
      <c r="MWU142" s="80"/>
      <c r="MWV142" s="80"/>
      <c r="MWW142" s="80"/>
      <c r="MWX142" s="80"/>
      <c r="MWY142" s="80"/>
      <c r="MWZ142" s="80"/>
      <c r="MXA142" s="80"/>
      <c r="MXB142" s="80"/>
      <c r="MXC142" s="80"/>
      <c r="MXD142" s="80"/>
      <c r="MXE142" s="80"/>
      <c r="MXF142" s="80"/>
      <c r="MXG142" s="80"/>
      <c r="MXH142" s="80"/>
      <c r="MXI142" s="80"/>
      <c r="MXJ142" s="80"/>
      <c r="MXK142" s="80"/>
      <c r="MXL142" s="80"/>
      <c r="MXM142" s="80"/>
      <c r="MXN142" s="80"/>
      <c r="MXO142" s="80"/>
      <c r="MXP142" s="80"/>
      <c r="MXQ142" s="80"/>
      <c r="MXR142" s="80"/>
      <c r="MXS142" s="80"/>
      <c r="MXT142" s="80"/>
      <c r="MXU142" s="80"/>
      <c r="MXV142" s="80"/>
      <c r="MXW142" s="80"/>
      <c r="MXX142" s="80"/>
      <c r="MXY142" s="80"/>
      <c r="MXZ142" s="80"/>
      <c r="MYA142" s="80"/>
      <c r="MYB142" s="80"/>
      <c r="MYC142" s="80"/>
      <c r="MYD142" s="80"/>
      <c r="MYE142" s="80"/>
      <c r="MYF142" s="80"/>
      <c r="MYG142" s="80"/>
      <c r="MYH142" s="80"/>
      <c r="MYI142" s="80"/>
      <c r="MYJ142" s="80"/>
      <c r="MYK142" s="80"/>
      <c r="MYL142" s="80"/>
      <c r="MYM142" s="80"/>
      <c r="MYN142" s="80"/>
      <c r="MYO142" s="80"/>
      <c r="MYP142" s="80"/>
      <c r="MYQ142" s="80"/>
      <c r="MYR142" s="80"/>
      <c r="MYS142" s="80"/>
      <c r="MYT142" s="80"/>
      <c r="MYU142" s="80"/>
      <c r="MYV142" s="80"/>
      <c r="MYW142" s="80"/>
      <c r="MYX142" s="80"/>
      <c r="MYY142" s="80"/>
      <c r="MYZ142" s="80"/>
      <c r="MZA142" s="80"/>
      <c r="MZB142" s="80"/>
      <c r="MZC142" s="80"/>
      <c r="MZD142" s="80"/>
      <c r="MZE142" s="80"/>
      <c r="MZF142" s="80"/>
      <c r="MZG142" s="80"/>
      <c r="MZH142" s="80"/>
      <c r="MZI142" s="80"/>
      <c r="MZJ142" s="80"/>
      <c r="MZK142" s="80"/>
      <c r="MZL142" s="80"/>
      <c r="MZM142" s="80"/>
      <c r="MZN142" s="80"/>
      <c r="MZO142" s="80"/>
      <c r="MZP142" s="80"/>
      <c r="MZQ142" s="80"/>
      <c r="MZR142" s="80"/>
      <c r="MZS142" s="80"/>
      <c r="MZT142" s="80"/>
      <c r="MZU142" s="80"/>
      <c r="MZV142" s="80"/>
      <c r="MZW142" s="80"/>
      <c r="MZX142" s="80"/>
      <c r="MZY142" s="80"/>
      <c r="MZZ142" s="80"/>
      <c r="NAA142" s="80"/>
      <c r="NAB142" s="80"/>
      <c r="NAC142" s="80"/>
      <c r="NAD142" s="80"/>
      <c r="NAE142" s="80"/>
      <c r="NAF142" s="80"/>
      <c r="NAG142" s="80"/>
      <c r="NAH142" s="80"/>
      <c r="NAI142" s="80"/>
      <c r="NAJ142" s="80"/>
      <c r="NAK142" s="80"/>
      <c r="NAL142" s="80"/>
      <c r="NAM142" s="80"/>
      <c r="NAN142" s="80"/>
      <c r="NAO142" s="80"/>
      <c r="NAP142" s="80"/>
      <c r="NAQ142" s="80"/>
      <c r="NAR142" s="80"/>
      <c r="NAS142" s="80"/>
      <c r="NAT142" s="80"/>
      <c r="NAU142" s="80"/>
      <c r="NAV142" s="80"/>
      <c r="NAW142" s="80"/>
      <c r="NAX142" s="80"/>
      <c r="NAY142" s="80"/>
      <c r="NAZ142" s="80"/>
      <c r="NBA142" s="80"/>
      <c r="NBB142" s="80"/>
      <c r="NBC142" s="80"/>
      <c r="NBD142" s="80"/>
      <c r="NBE142" s="80"/>
      <c r="NBF142" s="80"/>
      <c r="NBG142" s="80"/>
      <c r="NBH142" s="80"/>
      <c r="NBI142" s="80"/>
      <c r="NBJ142" s="80"/>
      <c r="NBK142" s="80"/>
      <c r="NBL142" s="80"/>
      <c r="NBM142" s="80"/>
      <c r="NBN142" s="80"/>
      <c r="NBO142" s="80"/>
      <c r="NBP142" s="80"/>
      <c r="NBQ142" s="80"/>
      <c r="NBR142" s="80"/>
      <c r="NBS142" s="80"/>
      <c r="NBT142" s="80"/>
      <c r="NBU142" s="80"/>
      <c r="NBV142" s="80"/>
      <c r="NBW142" s="80"/>
      <c r="NBX142" s="80"/>
      <c r="NBY142" s="80"/>
      <c r="NBZ142" s="80"/>
      <c r="NCA142" s="80"/>
      <c r="NCB142" s="80"/>
      <c r="NCC142" s="80"/>
      <c r="NCD142" s="80"/>
      <c r="NCE142" s="80"/>
      <c r="NCF142" s="80"/>
      <c r="NCG142" s="80"/>
      <c r="NCH142" s="80"/>
      <c r="NCI142" s="80"/>
      <c r="NCJ142" s="80"/>
      <c r="NCK142" s="80"/>
      <c r="NCL142" s="80"/>
      <c r="NCM142" s="80"/>
      <c r="NCN142" s="80"/>
      <c r="NCO142" s="80"/>
      <c r="NCP142" s="80"/>
      <c r="NCQ142" s="80"/>
      <c r="NCR142" s="80"/>
      <c r="NCS142" s="80"/>
      <c r="NCT142" s="80"/>
      <c r="NCU142" s="80"/>
      <c r="NCV142" s="80"/>
      <c r="NCW142" s="80"/>
      <c r="NCX142" s="80"/>
      <c r="NCY142" s="80"/>
      <c r="NCZ142" s="80"/>
      <c r="NDA142" s="80"/>
      <c r="NDB142" s="80"/>
      <c r="NDC142" s="80"/>
      <c r="NDD142" s="80"/>
      <c r="NDE142" s="80"/>
      <c r="NDF142" s="80"/>
      <c r="NDG142" s="80"/>
      <c r="NDH142" s="80"/>
      <c r="NDI142" s="80"/>
      <c r="NDJ142" s="80"/>
      <c r="NDK142" s="80"/>
      <c r="NDL142" s="80"/>
      <c r="NDM142" s="80"/>
      <c r="NDN142" s="80"/>
      <c r="NDO142" s="80"/>
      <c r="NDP142" s="80"/>
      <c r="NDQ142" s="80"/>
      <c r="NDR142" s="80"/>
      <c r="NDS142" s="80"/>
      <c r="NDT142" s="80"/>
      <c r="NDU142" s="80"/>
      <c r="NDV142" s="80"/>
      <c r="NDW142" s="80"/>
      <c r="NDX142" s="80"/>
      <c r="NDY142" s="80"/>
      <c r="NDZ142" s="80"/>
      <c r="NEA142" s="80"/>
      <c r="NEB142" s="80"/>
      <c r="NEC142" s="80"/>
      <c r="NED142" s="80"/>
      <c r="NEE142" s="80"/>
      <c r="NEF142" s="80"/>
      <c r="NEG142" s="80"/>
      <c r="NEH142" s="80"/>
      <c r="NEI142" s="80"/>
      <c r="NEJ142" s="80"/>
      <c r="NEK142" s="80"/>
      <c r="NEL142" s="80"/>
      <c r="NEM142" s="80"/>
      <c r="NEN142" s="80"/>
      <c r="NEO142" s="80"/>
      <c r="NEP142" s="80"/>
      <c r="NEQ142" s="80"/>
      <c r="NER142" s="80"/>
      <c r="NES142" s="80"/>
      <c r="NET142" s="80"/>
      <c r="NEU142" s="80"/>
      <c r="NEV142" s="80"/>
      <c r="NEW142" s="80"/>
      <c r="NEX142" s="80"/>
      <c r="NEY142" s="80"/>
      <c r="NEZ142" s="80"/>
      <c r="NFA142" s="80"/>
      <c r="NFB142" s="80"/>
      <c r="NFC142" s="80"/>
      <c r="NFD142" s="80"/>
      <c r="NFE142" s="80"/>
      <c r="NFF142" s="80"/>
      <c r="NFG142" s="80"/>
      <c r="NFH142" s="80"/>
      <c r="NFI142" s="80"/>
      <c r="NFJ142" s="80"/>
      <c r="NFK142" s="80"/>
      <c r="NFL142" s="80"/>
      <c r="NFM142" s="80"/>
      <c r="NFN142" s="80"/>
      <c r="NFO142" s="80"/>
      <c r="NFP142" s="80"/>
      <c r="NFQ142" s="80"/>
      <c r="NFR142" s="80"/>
      <c r="NFS142" s="80"/>
      <c r="NFT142" s="80"/>
      <c r="NFU142" s="80"/>
      <c r="NFV142" s="80"/>
      <c r="NFW142" s="80"/>
      <c r="NFX142" s="80"/>
      <c r="NFY142" s="80"/>
      <c r="NFZ142" s="80"/>
      <c r="NGA142" s="80"/>
      <c r="NGB142" s="80"/>
      <c r="NGC142" s="80"/>
      <c r="NGD142" s="80"/>
      <c r="NGE142" s="80"/>
      <c r="NGF142" s="80"/>
      <c r="NGG142" s="80"/>
      <c r="NGH142" s="80"/>
      <c r="NGI142" s="80"/>
      <c r="NGJ142" s="80"/>
      <c r="NGK142" s="80"/>
      <c r="NGL142" s="80"/>
      <c r="NGM142" s="80"/>
      <c r="NGN142" s="80"/>
      <c r="NGO142" s="80"/>
      <c r="NGP142" s="80"/>
      <c r="NGQ142" s="80"/>
      <c r="NGR142" s="80"/>
      <c r="NGS142" s="80"/>
      <c r="NGT142" s="80"/>
      <c r="NGU142" s="80"/>
      <c r="NGV142" s="80"/>
      <c r="NGW142" s="80"/>
      <c r="NGX142" s="80"/>
      <c r="NGY142" s="80"/>
      <c r="NGZ142" s="80"/>
      <c r="NHA142" s="80"/>
      <c r="NHB142" s="80"/>
      <c r="NHC142" s="80"/>
      <c r="NHD142" s="80"/>
      <c r="NHE142" s="80"/>
      <c r="NHF142" s="80"/>
      <c r="NHG142" s="80"/>
      <c r="NHH142" s="80"/>
      <c r="NHI142" s="80"/>
      <c r="NHJ142" s="80"/>
      <c r="NHK142" s="80"/>
      <c r="NHL142" s="80"/>
      <c r="NHM142" s="80"/>
      <c r="NHN142" s="80"/>
      <c r="NHO142" s="80"/>
      <c r="NHP142" s="80"/>
      <c r="NHQ142" s="80"/>
      <c r="NHR142" s="80"/>
      <c r="NHS142" s="80"/>
      <c r="NHT142" s="80"/>
      <c r="NHU142" s="80"/>
      <c r="NHV142" s="80"/>
      <c r="NHW142" s="80"/>
      <c r="NHX142" s="80"/>
      <c r="NHY142" s="80"/>
      <c r="NHZ142" s="80"/>
      <c r="NIA142" s="80"/>
      <c r="NIB142" s="80"/>
      <c r="NIC142" s="80"/>
      <c r="NID142" s="80"/>
      <c r="NIE142" s="80"/>
      <c r="NIF142" s="80"/>
      <c r="NIG142" s="80"/>
      <c r="NIH142" s="80"/>
      <c r="NII142" s="80"/>
      <c r="NIJ142" s="80"/>
      <c r="NIK142" s="80"/>
      <c r="NIL142" s="80"/>
      <c r="NIM142" s="80"/>
      <c r="NIN142" s="80"/>
      <c r="NIO142" s="80"/>
      <c r="NIP142" s="80"/>
      <c r="NIQ142" s="80"/>
      <c r="NIR142" s="80"/>
      <c r="NIS142" s="80"/>
      <c r="NIT142" s="80"/>
      <c r="NIU142" s="80"/>
      <c r="NIV142" s="80"/>
      <c r="NIW142" s="80"/>
      <c r="NIX142" s="80"/>
      <c r="NIY142" s="80"/>
      <c r="NIZ142" s="80"/>
      <c r="NJA142" s="80"/>
      <c r="NJB142" s="80"/>
      <c r="NJC142" s="80"/>
      <c r="NJD142" s="80"/>
      <c r="NJE142" s="80"/>
      <c r="NJF142" s="80"/>
      <c r="NJG142" s="80"/>
      <c r="NJH142" s="80"/>
      <c r="NJI142" s="80"/>
      <c r="NJJ142" s="80"/>
      <c r="NJK142" s="80"/>
      <c r="NJL142" s="80"/>
      <c r="NJM142" s="80"/>
      <c r="NJN142" s="80"/>
      <c r="NJO142" s="80"/>
      <c r="NJP142" s="80"/>
      <c r="NJQ142" s="80"/>
      <c r="NJR142" s="80"/>
      <c r="NJS142" s="80"/>
      <c r="NJT142" s="80"/>
      <c r="NJU142" s="80"/>
      <c r="NJV142" s="80"/>
      <c r="NJW142" s="80"/>
      <c r="NJX142" s="80"/>
      <c r="NJY142" s="80"/>
      <c r="NJZ142" s="80"/>
      <c r="NKA142" s="80"/>
      <c r="NKB142" s="80"/>
      <c r="NKC142" s="80"/>
      <c r="NKD142" s="80"/>
      <c r="NKE142" s="80"/>
      <c r="NKF142" s="80"/>
      <c r="NKG142" s="80"/>
      <c r="NKH142" s="80"/>
      <c r="NKI142" s="80"/>
      <c r="NKJ142" s="80"/>
      <c r="NKK142" s="80"/>
      <c r="NKL142" s="80"/>
      <c r="NKM142" s="80"/>
      <c r="NKN142" s="80"/>
      <c r="NKO142" s="80"/>
      <c r="NKP142" s="80"/>
      <c r="NKQ142" s="80"/>
      <c r="NKR142" s="80"/>
      <c r="NKS142" s="80"/>
      <c r="NKT142" s="80"/>
      <c r="NKU142" s="80"/>
      <c r="NKV142" s="80"/>
      <c r="NKW142" s="80"/>
      <c r="NKX142" s="80"/>
      <c r="NKY142" s="80"/>
      <c r="NKZ142" s="80"/>
      <c r="NLA142" s="80"/>
      <c r="NLB142" s="80"/>
      <c r="NLC142" s="80"/>
      <c r="NLD142" s="80"/>
      <c r="NLE142" s="80"/>
      <c r="NLF142" s="80"/>
      <c r="NLG142" s="80"/>
      <c r="NLH142" s="80"/>
      <c r="NLI142" s="80"/>
      <c r="NLJ142" s="80"/>
      <c r="NLK142" s="80"/>
      <c r="NLL142" s="80"/>
      <c r="NLM142" s="80"/>
      <c r="NLN142" s="80"/>
      <c r="NLO142" s="80"/>
      <c r="NLP142" s="80"/>
      <c r="NLQ142" s="80"/>
      <c r="NLR142" s="80"/>
      <c r="NLS142" s="80"/>
      <c r="NLT142" s="80"/>
      <c r="NLU142" s="80"/>
      <c r="NLV142" s="80"/>
      <c r="NLW142" s="80"/>
      <c r="NLX142" s="80"/>
      <c r="NLY142" s="80"/>
      <c r="NLZ142" s="80"/>
      <c r="NMA142" s="80"/>
      <c r="NMB142" s="80"/>
      <c r="NMC142" s="80"/>
      <c r="NMD142" s="80"/>
      <c r="NME142" s="80"/>
      <c r="NMF142" s="80"/>
      <c r="NMG142" s="80"/>
      <c r="NMH142" s="80"/>
      <c r="NMI142" s="80"/>
      <c r="NMJ142" s="80"/>
      <c r="NMK142" s="80"/>
      <c r="NML142" s="80"/>
      <c r="NMM142" s="80"/>
      <c r="NMN142" s="80"/>
      <c r="NMO142" s="80"/>
      <c r="NMP142" s="80"/>
      <c r="NMQ142" s="80"/>
      <c r="NMR142" s="80"/>
      <c r="NMS142" s="80"/>
      <c r="NMT142" s="80"/>
      <c r="NMU142" s="80"/>
      <c r="NMV142" s="80"/>
      <c r="NMW142" s="80"/>
      <c r="NMX142" s="80"/>
      <c r="NMY142" s="80"/>
      <c r="NMZ142" s="80"/>
      <c r="NNA142" s="80"/>
      <c r="NNB142" s="80"/>
      <c r="NNC142" s="80"/>
      <c r="NND142" s="80"/>
      <c r="NNE142" s="80"/>
      <c r="NNF142" s="80"/>
      <c r="NNG142" s="80"/>
      <c r="NNH142" s="80"/>
      <c r="NNI142" s="80"/>
      <c r="NNJ142" s="80"/>
      <c r="NNK142" s="80"/>
      <c r="NNL142" s="80"/>
      <c r="NNM142" s="80"/>
      <c r="NNN142" s="80"/>
      <c r="NNO142" s="80"/>
      <c r="NNP142" s="80"/>
      <c r="NNQ142" s="80"/>
      <c r="NNR142" s="80"/>
      <c r="NNS142" s="80"/>
      <c r="NNT142" s="80"/>
      <c r="NNU142" s="80"/>
      <c r="NNV142" s="80"/>
      <c r="NNW142" s="80"/>
      <c r="NNX142" s="80"/>
      <c r="NNY142" s="80"/>
      <c r="NNZ142" s="80"/>
      <c r="NOA142" s="80"/>
      <c r="NOB142" s="80"/>
      <c r="NOC142" s="80"/>
      <c r="NOD142" s="80"/>
      <c r="NOE142" s="80"/>
      <c r="NOF142" s="80"/>
      <c r="NOG142" s="80"/>
      <c r="NOH142" s="80"/>
      <c r="NOI142" s="80"/>
      <c r="NOJ142" s="80"/>
      <c r="NOK142" s="80"/>
      <c r="NOL142" s="80"/>
      <c r="NOM142" s="80"/>
      <c r="NON142" s="80"/>
      <c r="NOO142" s="80"/>
      <c r="NOP142" s="80"/>
      <c r="NOQ142" s="80"/>
      <c r="NOR142" s="80"/>
      <c r="NOS142" s="80"/>
      <c r="NOT142" s="80"/>
      <c r="NOU142" s="80"/>
      <c r="NOV142" s="80"/>
      <c r="NOW142" s="80"/>
      <c r="NOX142" s="80"/>
      <c r="NOY142" s="80"/>
      <c r="NOZ142" s="80"/>
      <c r="NPA142" s="80"/>
      <c r="NPB142" s="80"/>
      <c r="NPC142" s="80"/>
      <c r="NPD142" s="80"/>
      <c r="NPE142" s="80"/>
      <c r="NPF142" s="80"/>
      <c r="NPG142" s="80"/>
      <c r="NPH142" s="80"/>
      <c r="NPI142" s="80"/>
      <c r="NPJ142" s="80"/>
      <c r="NPK142" s="80"/>
      <c r="NPL142" s="80"/>
      <c r="NPM142" s="80"/>
      <c r="NPN142" s="80"/>
      <c r="NPO142" s="80"/>
      <c r="NPP142" s="80"/>
      <c r="NPQ142" s="80"/>
      <c r="NPR142" s="80"/>
      <c r="NPS142" s="80"/>
      <c r="NPT142" s="80"/>
      <c r="NPU142" s="80"/>
      <c r="NPV142" s="80"/>
      <c r="NPW142" s="80"/>
      <c r="NPX142" s="80"/>
      <c r="NPY142" s="80"/>
      <c r="NPZ142" s="80"/>
      <c r="NQA142" s="80"/>
      <c r="NQB142" s="80"/>
      <c r="NQC142" s="80"/>
      <c r="NQD142" s="80"/>
      <c r="NQE142" s="80"/>
      <c r="NQF142" s="80"/>
      <c r="NQG142" s="80"/>
      <c r="NQH142" s="80"/>
      <c r="NQI142" s="80"/>
      <c r="NQJ142" s="80"/>
      <c r="NQK142" s="80"/>
      <c r="NQL142" s="80"/>
      <c r="NQM142" s="80"/>
      <c r="NQN142" s="80"/>
      <c r="NQO142" s="80"/>
      <c r="NQP142" s="80"/>
      <c r="NQQ142" s="80"/>
      <c r="NQR142" s="80"/>
      <c r="NQS142" s="80"/>
      <c r="NQT142" s="80"/>
      <c r="NQU142" s="80"/>
      <c r="NQV142" s="80"/>
      <c r="NQW142" s="80"/>
      <c r="NQX142" s="80"/>
      <c r="NQY142" s="80"/>
      <c r="NQZ142" s="80"/>
      <c r="NRA142" s="80"/>
      <c r="NRB142" s="80"/>
      <c r="NRC142" s="80"/>
      <c r="NRD142" s="80"/>
      <c r="NRE142" s="80"/>
      <c r="NRF142" s="80"/>
      <c r="NRG142" s="80"/>
      <c r="NRH142" s="80"/>
      <c r="NRI142" s="80"/>
      <c r="NRJ142" s="80"/>
      <c r="NRK142" s="80"/>
      <c r="NRL142" s="80"/>
      <c r="NRM142" s="80"/>
      <c r="NRN142" s="80"/>
      <c r="NRO142" s="80"/>
      <c r="NRP142" s="80"/>
      <c r="NRQ142" s="80"/>
      <c r="NRR142" s="80"/>
      <c r="NRS142" s="80"/>
      <c r="NRT142" s="80"/>
      <c r="NRU142" s="80"/>
      <c r="NRV142" s="80"/>
      <c r="NRW142" s="80"/>
      <c r="NRX142" s="80"/>
      <c r="NRY142" s="80"/>
      <c r="NRZ142" s="80"/>
      <c r="NSA142" s="80"/>
      <c r="NSB142" s="80"/>
      <c r="NSC142" s="80"/>
      <c r="NSD142" s="80"/>
      <c r="NSE142" s="80"/>
      <c r="NSF142" s="80"/>
      <c r="NSG142" s="80"/>
      <c r="NSH142" s="80"/>
      <c r="NSI142" s="80"/>
      <c r="NSJ142" s="80"/>
      <c r="NSK142" s="80"/>
      <c r="NSL142" s="80"/>
      <c r="NSM142" s="80"/>
      <c r="NSN142" s="80"/>
      <c r="NSO142" s="80"/>
      <c r="NSP142" s="80"/>
      <c r="NSQ142" s="80"/>
      <c r="NSR142" s="80"/>
      <c r="NSS142" s="80"/>
      <c r="NST142" s="80"/>
      <c r="NSU142" s="80"/>
      <c r="NSV142" s="80"/>
      <c r="NSW142" s="80"/>
      <c r="NSX142" s="80"/>
      <c r="NSY142" s="80"/>
      <c r="NSZ142" s="80"/>
      <c r="NTA142" s="80"/>
      <c r="NTB142" s="80"/>
      <c r="NTC142" s="80"/>
      <c r="NTD142" s="80"/>
      <c r="NTE142" s="80"/>
      <c r="NTF142" s="80"/>
      <c r="NTG142" s="80"/>
      <c r="NTH142" s="80"/>
      <c r="NTI142" s="80"/>
      <c r="NTJ142" s="80"/>
      <c r="NTK142" s="80"/>
      <c r="NTL142" s="80"/>
      <c r="NTM142" s="80"/>
      <c r="NTN142" s="80"/>
      <c r="NTO142" s="80"/>
      <c r="NTP142" s="80"/>
      <c r="NTQ142" s="80"/>
      <c r="NTR142" s="80"/>
      <c r="NTS142" s="80"/>
      <c r="NTT142" s="80"/>
      <c r="NTU142" s="80"/>
      <c r="NTV142" s="80"/>
      <c r="NTW142" s="80"/>
      <c r="NTX142" s="80"/>
      <c r="NTY142" s="80"/>
      <c r="NTZ142" s="80"/>
      <c r="NUA142" s="80"/>
      <c r="NUB142" s="80"/>
      <c r="NUC142" s="80"/>
      <c r="NUD142" s="80"/>
      <c r="NUE142" s="80"/>
      <c r="NUF142" s="80"/>
      <c r="NUG142" s="80"/>
      <c r="NUH142" s="80"/>
      <c r="NUI142" s="80"/>
      <c r="NUJ142" s="80"/>
      <c r="NUK142" s="80"/>
      <c r="NUL142" s="80"/>
      <c r="NUM142" s="80"/>
      <c r="NUN142" s="80"/>
      <c r="NUO142" s="80"/>
      <c r="NUP142" s="80"/>
      <c r="NUQ142" s="80"/>
      <c r="NUR142" s="80"/>
      <c r="NUS142" s="80"/>
      <c r="NUT142" s="80"/>
      <c r="NUU142" s="80"/>
      <c r="NUV142" s="80"/>
      <c r="NUW142" s="80"/>
      <c r="NUX142" s="80"/>
      <c r="NUY142" s="80"/>
      <c r="NUZ142" s="80"/>
      <c r="NVA142" s="80"/>
      <c r="NVB142" s="80"/>
      <c r="NVC142" s="80"/>
      <c r="NVD142" s="80"/>
      <c r="NVE142" s="80"/>
      <c r="NVF142" s="80"/>
      <c r="NVG142" s="80"/>
      <c r="NVH142" s="80"/>
      <c r="NVI142" s="80"/>
      <c r="NVJ142" s="80"/>
      <c r="NVK142" s="80"/>
      <c r="NVL142" s="80"/>
      <c r="NVM142" s="80"/>
      <c r="NVN142" s="80"/>
      <c r="NVO142" s="80"/>
      <c r="NVP142" s="80"/>
      <c r="NVQ142" s="80"/>
      <c r="NVR142" s="80"/>
      <c r="NVS142" s="80"/>
      <c r="NVT142" s="80"/>
      <c r="NVU142" s="80"/>
      <c r="NVV142" s="80"/>
      <c r="NVW142" s="80"/>
      <c r="NVX142" s="80"/>
      <c r="NVY142" s="80"/>
      <c r="NVZ142" s="80"/>
      <c r="NWA142" s="80"/>
      <c r="NWB142" s="80"/>
      <c r="NWC142" s="80"/>
      <c r="NWD142" s="80"/>
      <c r="NWE142" s="80"/>
      <c r="NWF142" s="80"/>
      <c r="NWG142" s="80"/>
      <c r="NWH142" s="80"/>
      <c r="NWI142" s="80"/>
      <c r="NWJ142" s="80"/>
      <c r="NWK142" s="80"/>
      <c r="NWL142" s="80"/>
      <c r="NWM142" s="80"/>
      <c r="NWN142" s="80"/>
      <c r="NWO142" s="80"/>
      <c r="NWP142" s="80"/>
      <c r="NWQ142" s="80"/>
      <c r="NWR142" s="80"/>
      <c r="NWS142" s="80"/>
      <c r="NWT142" s="80"/>
      <c r="NWU142" s="80"/>
      <c r="NWV142" s="80"/>
      <c r="NWW142" s="80"/>
      <c r="NWX142" s="80"/>
      <c r="NWY142" s="80"/>
      <c r="NWZ142" s="80"/>
      <c r="NXA142" s="80"/>
      <c r="NXB142" s="80"/>
      <c r="NXC142" s="80"/>
      <c r="NXD142" s="80"/>
      <c r="NXE142" s="80"/>
      <c r="NXF142" s="80"/>
      <c r="NXG142" s="80"/>
      <c r="NXH142" s="80"/>
      <c r="NXI142" s="80"/>
      <c r="NXJ142" s="80"/>
      <c r="NXK142" s="80"/>
      <c r="NXL142" s="80"/>
      <c r="NXM142" s="80"/>
      <c r="NXN142" s="80"/>
      <c r="NXO142" s="80"/>
      <c r="NXP142" s="80"/>
      <c r="NXQ142" s="80"/>
      <c r="NXR142" s="80"/>
      <c r="NXS142" s="80"/>
      <c r="NXT142" s="80"/>
      <c r="NXU142" s="80"/>
      <c r="NXV142" s="80"/>
      <c r="NXW142" s="80"/>
      <c r="NXX142" s="80"/>
      <c r="NXY142" s="80"/>
      <c r="NXZ142" s="80"/>
      <c r="NYA142" s="80"/>
      <c r="NYB142" s="80"/>
      <c r="NYC142" s="80"/>
      <c r="NYD142" s="80"/>
      <c r="NYE142" s="80"/>
      <c r="NYF142" s="80"/>
      <c r="NYG142" s="80"/>
      <c r="NYH142" s="80"/>
      <c r="NYI142" s="80"/>
      <c r="NYJ142" s="80"/>
      <c r="NYK142" s="80"/>
      <c r="NYL142" s="80"/>
      <c r="NYM142" s="80"/>
      <c r="NYN142" s="80"/>
      <c r="NYO142" s="80"/>
      <c r="NYP142" s="80"/>
      <c r="NYQ142" s="80"/>
      <c r="NYR142" s="80"/>
      <c r="NYS142" s="80"/>
      <c r="NYT142" s="80"/>
      <c r="NYU142" s="80"/>
      <c r="NYV142" s="80"/>
      <c r="NYW142" s="80"/>
      <c r="NYX142" s="80"/>
      <c r="NYY142" s="80"/>
      <c r="NYZ142" s="80"/>
      <c r="NZA142" s="80"/>
      <c r="NZB142" s="80"/>
      <c r="NZC142" s="80"/>
      <c r="NZD142" s="80"/>
      <c r="NZE142" s="80"/>
      <c r="NZF142" s="80"/>
      <c r="NZG142" s="80"/>
      <c r="NZH142" s="80"/>
      <c r="NZI142" s="80"/>
      <c r="NZJ142" s="80"/>
      <c r="NZK142" s="80"/>
      <c r="NZL142" s="80"/>
      <c r="NZM142" s="80"/>
      <c r="NZN142" s="80"/>
      <c r="NZO142" s="80"/>
      <c r="NZP142" s="80"/>
      <c r="NZQ142" s="80"/>
      <c r="NZR142" s="80"/>
      <c r="NZS142" s="80"/>
      <c r="NZT142" s="80"/>
      <c r="NZU142" s="80"/>
      <c r="NZV142" s="80"/>
      <c r="NZW142" s="80"/>
      <c r="NZX142" s="80"/>
      <c r="NZY142" s="80"/>
      <c r="NZZ142" s="80"/>
      <c r="OAA142" s="80"/>
      <c r="OAB142" s="80"/>
      <c r="OAC142" s="80"/>
      <c r="OAD142" s="80"/>
      <c r="OAE142" s="80"/>
      <c r="OAF142" s="80"/>
      <c r="OAG142" s="80"/>
      <c r="OAH142" s="80"/>
      <c r="OAI142" s="80"/>
      <c r="OAJ142" s="80"/>
      <c r="OAK142" s="80"/>
      <c r="OAL142" s="80"/>
      <c r="OAM142" s="80"/>
      <c r="OAN142" s="80"/>
      <c r="OAO142" s="80"/>
      <c r="OAP142" s="80"/>
      <c r="OAQ142" s="80"/>
      <c r="OAR142" s="80"/>
      <c r="OAS142" s="80"/>
      <c r="OAT142" s="80"/>
      <c r="OAU142" s="80"/>
      <c r="OAV142" s="80"/>
      <c r="OAW142" s="80"/>
      <c r="OAX142" s="80"/>
      <c r="OAY142" s="80"/>
      <c r="OAZ142" s="80"/>
      <c r="OBA142" s="80"/>
      <c r="OBB142" s="80"/>
      <c r="OBC142" s="80"/>
      <c r="OBD142" s="80"/>
      <c r="OBE142" s="80"/>
      <c r="OBF142" s="80"/>
      <c r="OBG142" s="80"/>
      <c r="OBH142" s="80"/>
      <c r="OBI142" s="80"/>
      <c r="OBJ142" s="80"/>
      <c r="OBK142" s="80"/>
      <c r="OBL142" s="80"/>
      <c r="OBM142" s="80"/>
      <c r="OBN142" s="80"/>
      <c r="OBO142" s="80"/>
      <c r="OBP142" s="80"/>
      <c r="OBQ142" s="80"/>
      <c r="OBR142" s="80"/>
      <c r="OBS142" s="80"/>
      <c r="OBT142" s="80"/>
      <c r="OBU142" s="80"/>
      <c r="OBV142" s="80"/>
      <c r="OBW142" s="80"/>
      <c r="OBX142" s="80"/>
      <c r="OBY142" s="80"/>
      <c r="OBZ142" s="80"/>
      <c r="OCA142" s="80"/>
      <c r="OCB142" s="80"/>
      <c r="OCC142" s="80"/>
      <c r="OCD142" s="80"/>
      <c r="OCE142" s="80"/>
      <c r="OCF142" s="80"/>
      <c r="OCG142" s="80"/>
      <c r="OCH142" s="80"/>
      <c r="OCI142" s="80"/>
      <c r="OCJ142" s="80"/>
      <c r="OCK142" s="80"/>
      <c r="OCL142" s="80"/>
      <c r="OCM142" s="80"/>
      <c r="OCN142" s="80"/>
      <c r="OCO142" s="80"/>
      <c r="OCP142" s="80"/>
      <c r="OCQ142" s="80"/>
      <c r="OCR142" s="80"/>
      <c r="OCS142" s="80"/>
      <c r="OCT142" s="80"/>
      <c r="OCU142" s="80"/>
      <c r="OCV142" s="80"/>
      <c r="OCW142" s="80"/>
      <c r="OCX142" s="80"/>
      <c r="OCY142" s="80"/>
      <c r="OCZ142" s="80"/>
      <c r="ODA142" s="80"/>
      <c r="ODB142" s="80"/>
      <c r="ODC142" s="80"/>
      <c r="ODD142" s="80"/>
      <c r="ODE142" s="80"/>
      <c r="ODF142" s="80"/>
      <c r="ODG142" s="80"/>
      <c r="ODH142" s="80"/>
      <c r="ODI142" s="80"/>
      <c r="ODJ142" s="80"/>
      <c r="ODK142" s="80"/>
      <c r="ODL142" s="80"/>
      <c r="ODM142" s="80"/>
      <c r="ODN142" s="80"/>
      <c r="ODO142" s="80"/>
      <c r="ODP142" s="80"/>
      <c r="ODQ142" s="80"/>
      <c r="ODR142" s="80"/>
      <c r="ODS142" s="80"/>
      <c r="ODT142" s="80"/>
      <c r="ODU142" s="80"/>
      <c r="ODV142" s="80"/>
      <c r="ODW142" s="80"/>
      <c r="ODX142" s="80"/>
      <c r="ODY142" s="80"/>
      <c r="ODZ142" s="80"/>
      <c r="OEA142" s="80"/>
      <c r="OEB142" s="80"/>
      <c r="OEC142" s="80"/>
      <c r="OED142" s="80"/>
      <c r="OEE142" s="80"/>
      <c r="OEF142" s="80"/>
      <c r="OEG142" s="80"/>
      <c r="OEH142" s="80"/>
      <c r="OEI142" s="80"/>
      <c r="OEJ142" s="80"/>
      <c r="OEK142" s="80"/>
      <c r="OEL142" s="80"/>
      <c r="OEM142" s="80"/>
      <c r="OEN142" s="80"/>
      <c r="OEO142" s="80"/>
      <c r="OEP142" s="80"/>
      <c r="OEQ142" s="80"/>
      <c r="OER142" s="80"/>
      <c r="OES142" s="80"/>
      <c r="OET142" s="80"/>
      <c r="OEU142" s="80"/>
      <c r="OEV142" s="80"/>
      <c r="OEW142" s="80"/>
      <c r="OEX142" s="80"/>
      <c r="OEY142" s="80"/>
      <c r="OEZ142" s="80"/>
      <c r="OFA142" s="80"/>
      <c r="OFB142" s="80"/>
      <c r="OFC142" s="80"/>
      <c r="OFD142" s="80"/>
      <c r="OFE142" s="80"/>
      <c r="OFF142" s="80"/>
      <c r="OFG142" s="80"/>
      <c r="OFH142" s="80"/>
      <c r="OFI142" s="80"/>
      <c r="OFJ142" s="80"/>
      <c r="OFK142" s="80"/>
      <c r="OFL142" s="80"/>
      <c r="OFM142" s="80"/>
      <c r="OFN142" s="80"/>
      <c r="OFO142" s="80"/>
      <c r="OFP142" s="80"/>
      <c r="OFQ142" s="80"/>
      <c r="OFR142" s="80"/>
      <c r="OFS142" s="80"/>
      <c r="OFT142" s="80"/>
      <c r="OFU142" s="80"/>
      <c r="OFV142" s="80"/>
      <c r="OFW142" s="80"/>
      <c r="OFX142" s="80"/>
      <c r="OFY142" s="80"/>
      <c r="OFZ142" s="80"/>
      <c r="OGA142" s="80"/>
      <c r="OGB142" s="80"/>
      <c r="OGC142" s="80"/>
      <c r="OGD142" s="80"/>
      <c r="OGE142" s="80"/>
      <c r="OGF142" s="80"/>
      <c r="OGG142" s="80"/>
      <c r="OGH142" s="80"/>
      <c r="OGI142" s="80"/>
      <c r="OGJ142" s="80"/>
      <c r="OGK142" s="80"/>
      <c r="OGL142" s="80"/>
      <c r="OGM142" s="80"/>
      <c r="OGN142" s="80"/>
      <c r="OGO142" s="80"/>
      <c r="OGP142" s="80"/>
      <c r="OGQ142" s="80"/>
      <c r="OGR142" s="80"/>
      <c r="OGS142" s="80"/>
      <c r="OGT142" s="80"/>
      <c r="OGU142" s="80"/>
      <c r="OGV142" s="80"/>
      <c r="OGW142" s="80"/>
      <c r="OGX142" s="80"/>
      <c r="OGY142" s="80"/>
      <c r="OGZ142" s="80"/>
      <c r="OHA142" s="80"/>
      <c r="OHB142" s="80"/>
      <c r="OHC142" s="80"/>
      <c r="OHD142" s="80"/>
      <c r="OHE142" s="80"/>
      <c r="OHF142" s="80"/>
      <c r="OHG142" s="80"/>
      <c r="OHH142" s="80"/>
      <c r="OHI142" s="80"/>
      <c r="OHJ142" s="80"/>
      <c r="OHK142" s="80"/>
      <c r="OHL142" s="80"/>
      <c r="OHM142" s="80"/>
      <c r="OHN142" s="80"/>
      <c r="OHO142" s="80"/>
      <c r="OHP142" s="80"/>
      <c r="OHQ142" s="80"/>
      <c r="OHR142" s="80"/>
      <c r="OHS142" s="80"/>
      <c r="OHT142" s="80"/>
      <c r="OHU142" s="80"/>
      <c r="OHV142" s="80"/>
      <c r="OHW142" s="80"/>
      <c r="OHX142" s="80"/>
      <c r="OHY142" s="80"/>
      <c r="OHZ142" s="80"/>
      <c r="OIA142" s="80"/>
      <c r="OIB142" s="80"/>
      <c r="OIC142" s="80"/>
      <c r="OID142" s="80"/>
      <c r="OIE142" s="80"/>
      <c r="OIF142" s="80"/>
      <c r="OIG142" s="80"/>
      <c r="OIH142" s="80"/>
      <c r="OII142" s="80"/>
      <c r="OIJ142" s="80"/>
      <c r="OIK142" s="80"/>
      <c r="OIL142" s="80"/>
      <c r="OIM142" s="80"/>
      <c r="OIN142" s="80"/>
      <c r="OIO142" s="80"/>
      <c r="OIP142" s="80"/>
      <c r="OIQ142" s="80"/>
      <c r="OIR142" s="80"/>
      <c r="OIS142" s="80"/>
      <c r="OIT142" s="80"/>
      <c r="OIU142" s="80"/>
      <c r="OIV142" s="80"/>
      <c r="OIW142" s="80"/>
      <c r="OIX142" s="80"/>
      <c r="OIY142" s="80"/>
      <c r="OIZ142" s="80"/>
      <c r="OJA142" s="80"/>
      <c r="OJB142" s="80"/>
      <c r="OJC142" s="80"/>
      <c r="OJD142" s="80"/>
      <c r="OJE142" s="80"/>
      <c r="OJF142" s="80"/>
      <c r="OJG142" s="80"/>
      <c r="OJH142" s="80"/>
      <c r="OJI142" s="80"/>
      <c r="OJJ142" s="80"/>
      <c r="OJK142" s="80"/>
      <c r="OJL142" s="80"/>
      <c r="OJM142" s="80"/>
      <c r="OJN142" s="80"/>
      <c r="OJO142" s="80"/>
      <c r="OJP142" s="80"/>
      <c r="OJQ142" s="80"/>
      <c r="OJR142" s="80"/>
      <c r="OJS142" s="80"/>
      <c r="OJT142" s="80"/>
      <c r="OJU142" s="80"/>
      <c r="OJV142" s="80"/>
      <c r="OJW142" s="80"/>
      <c r="OJX142" s="80"/>
      <c r="OJY142" s="80"/>
      <c r="OJZ142" s="80"/>
      <c r="OKA142" s="80"/>
      <c r="OKB142" s="80"/>
      <c r="OKC142" s="80"/>
      <c r="OKD142" s="80"/>
      <c r="OKE142" s="80"/>
      <c r="OKF142" s="80"/>
      <c r="OKG142" s="80"/>
      <c r="OKH142" s="80"/>
      <c r="OKI142" s="80"/>
      <c r="OKJ142" s="80"/>
      <c r="OKK142" s="80"/>
      <c r="OKL142" s="80"/>
      <c r="OKM142" s="80"/>
      <c r="OKN142" s="80"/>
      <c r="OKO142" s="80"/>
      <c r="OKP142" s="80"/>
      <c r="OKQ142" s="80"/>
      <c r="OKR142" s="80"/>
      <c r="OKS142" s="80"/>
      <c r="OKT142" s="80"/>
      <c r="OKU142" s="80"/>
      <c r="OKV142" s="80"/>
      <c r="OKW142" s="80"/>
      <c r="OKX142" s="80"/>
      <c r="OKY142" s="80"/>
      <c r="OKZ142" s="80"/>
      <c r="OLA142" s="80"/>
      <c r="OLB142" s="80"/>
      <c r="OLC142" s="80"/>
      <c r="OLD142" s="80"/>
      <c r="OLE142" s="80"/>
      <c r="OLF142" s="80"/>
      <c r="OLG142" s="80"/>
      <c r="OLH142" s="80"/>
      <c r="OLI142" s="80"/>
      <c r="OLJ142" s="80"/>
      <c r="OLK142" s="80"/>
      <c r="OLL142" s="80"/>
      <c r="OLM142" s="80"/>
      <c r="OLN142" s="80"/>
      <c r="OLO142" s="80"/>
      <c r="OLP142" s="80"/>
      <c r="OLQ142" s="80"/>
      <c r="OLR142" s="80"/>
      <c r="OLS142" s="80"/>
      <c r="OLT142" s="80"/>
      <c r="OLU142" s="80"/>
      <c r="OLV142" s="80"/>
      <c r="OLW142" s="80"/>
      <c r="OLX142" s="80"/>
      <c r="OLY142" s="80"/>
      <c r="OLZ142" s="80"/>
      <c r="OMA142" s="80"/>
      <c r="OMB142" s="80"/>
      <c r="OMC142" s="80"/>
      <c r="OMD142" s="80"/>
      <c r="OME142" s="80"/>
      <c r="OMF142" s="80"/>
      <c r="OMG142" s="80"/>
      <c r="OMH142" s="80"/>
      <c r="OMI142" s="80"/>
      <c r="OMJ142" s="80"/>
      <c r="OMK142" s="80"/>
      <c r="OML142" s="80"/>
      <c r="OMM142" s="80"/>
      <c r="OMN142" s="80"/>
      <c r="OMO142" s="80"/>
      <c r="OMP142" s="80"/>
      <c r="OMQ142" s="80"/>
      <c r="OMR142" s="80"/>
      <c r="OMS142" s="80"/>
      <c r="OMT142" s="80"/>
      <c r="OMU142" s="80"/>
      <c r="OMV142" s="80"/>
      <c r="OMW142" s="80"/>
      <c r="OMX142" s="80"/>
      <c r="OMY142" s="80"/>
      <c r="OMZ142" s="80"/>
      <c r="ONA142" s="80"/>
      <c r="ONB142" s="80"/>
      <c r="ONC142" s="80"/>
      <c r="OND142" s="80"/>
      <c r="ONE142" s="80"/>
      <c r="ONF142" s="80"/>
      <c r="ONG142" s="80"/>
      <c r="ONH142" s="80"/>
      <c r="ONI142" s="80"/>
      <c r="ONJ142" s="80"/>
      <c r="ONK142" s="80"/>
      <c r="ONL142" s="80"/>
      <c r="ONM142" s="80"/>
      <c r="ONN142" s="80"/>
      <c r="ONO142" s="80"/>
      <c r="ONP142" s="80"/>
      <c r="ONQ142" s="80"/>
      <c r="ONR142" s="80"/>
      <c r="ONS142" s="80"/>
      <c r="ONT142" s="80"/>
      <c r="ONU142" s="80"/>
      <c r="ONV142" s="80"/>
      <c r="ONW142" s="80"/>
      <c r="ONX142" s="80"/>
      <c r="ONY142" s="80"/>
      <c r="ONZ142" s="80"/>
      <c r="OOA142" s="80"/>
      <c r="OOB142" s="80"/>
      <c r="OOC142" s="80"/>
      <c r="OOD142" s="80"/>
      <c r="OOE142" s="80"/>
      <c r="OOF142" s="80"/>
      <c r="OOG142" s="80"/>
      <c r="OOH142" s="80"/>
      <c r="OOI142" s="80"/>
      <c r="OOJ142" s="80"/>
      <c r="OOK142" s="80"/>
      <c r="OOL142" s="80"/>
      <c r="OOM142" s="80"/>
      <c r="OON142" s="80"/>
      <c r="OOO142" s="80"/>
      <c r="OOP142" s="80"/>
      <c r="OOQ142" s="80"/>
      <c r="OOR142" s="80"/>
      <c r="OOS142" s="80"/>
      <c r="OOT142" s="80"/>
      <c r="OOU142" s="80"/>
      <c r="OOV142" s="80"/>
      <c r="OOW142" s="80"/>
      <c r="OOX142" s="80"/>
      <c r="OOY142" s="80"/>
      <c r="OOZ142" s="80"/>
      <c r="OPA142" s="80"/>
      <c r="OPB142" s="80"/>
      <c r="OPC142" s="80"/>
      <c r="OPD142" s="80"/>
      <c r="OPE142" s="80"/>
      <c r="OPF142" s="80"/>
      <c r="OPG142" s="80"/>
      <c r="OPH142" s="80"/>
      <c r="OPI142" s="80"/>
      <c r="OPJ142" s="80"/>
      <c r="OPK142" s="80"/>
      <c r="OPL142" s="80"/>
      <c r="OPM142" s="80"/>
      <c r="OPN142" s="80"/>
      <c r="OPO142" s="80"/>
      <c r="OPP142" s="80"/>
      <c r="OPQ142" s="80"/>
      <c r="OPR142" s="80"/>
      <c r="OPS142" s="80"/>
      <c r="OPT142" s="80"/>
      <c r="OPU142" s="80"/>
      <c r="OPV142" s="80"/>
      <c r="OPW142" s="80"/>
      <c r="OPX142" s="80"/>
      <c r="OPY142" s="80"/>
      <c r="OPZ142" s="80"/>
      <c r="OQA142" s="80"/>
      <c r="OQB142" s="80"/>
      <c r="OQC142" s="80"/>
      <c r="OQD142" s="80"/>
      <c r="OQE142" s="80"/>
      <c r="OQF142" s="80"/>
      <c r="OQG142" s="80"/>
      <c r="OQH142" s="80"/>
      <c r="OQI142" s="80"/>
      <c r="OQJ142" s="80"/>
      <c r="OQK142" s="80"/>
      <c r="OQL142" s="80"/>
      <c r="OQM142" s="80"/>
      <c r="OQN142" s="80"/>
      <c r="OQO142" s="80"/>
      <c r="OQP142" s="80"/>
      <c r="OQQ142" s="80"/>
      <c r="OQR142" s="80"/>
      <c r="OQS142" s="80"/>
      <c r="OQT142" s="80"/>
      <c r="OQU142" s="80"/>
      <c r="OQV142" s="80"/>
      <c r="OQW142" s="80"/>
      <c r="OQX142" s="80"/>
      <c r="OQY142" s="80"/>
      <c r="OQZ142" s="80"/>
      <c r="ORA142" s="80"/>
      <c r="ORB142" s="80"/>
      <c r="ORC142" s="80"/>
      <c r="ORD142" s="80"/>
      <c r="ORE142" s="80"/>
      <c r="ORF142" s="80"/>
      <c r="ORG142" s="80"/>
      <c r="ORH142" s="80"/>
      <c r="ORI142" s="80"/>
      <c r="ORJ142" s="80"/>
      <c r="ORK142" s="80"/>
      <c r="ORL142" s="80"/>
      <c r="ORM142" s="80"/>
      <c r="ORN142" s="80"/>
      <c r="ORO142" s="80"/>
      <c r="ORP142" s="80"/>
      <c r="ORQ142" s="80"/>
      <c r="ORR142" s="80"/>
      <c r="ORS142" s="80"/>
      <c r="ORT142" s="80"/>
      <c r="ORU142" s="80"/>
      <c r="ORV142" s="80"/>
      <c r="ORW142" s="80"/>
      <c r="ORX142" s="80"/>
      <c r="ORY142" s="80"/>
      <c r="ORZ142" s="80"/>
      <c r="OSA142" s="80"/>
      <c r="OSB142" s="80"/>
      <c r="OSC142" s="80"/>
      <c r="OSD142" s="80"/>
      <c r="OSE142" s="80"/>
      <c r="OSF142" s="80"/>
      <c r="OSG142" s="80"/>
      <c r="OSH142" s="80"/>
      <c r="OSI142" s="80"/>
      <c r="OSJ142" s="80"/>
      <c r="OSK142" s="80"/>
      <c r="OSL142" s="80"/>
      <c r="OSM142" s="80"/>
      <c r="OSN142" s="80"/>
      <c r="OSO142" s="80"/>
      <c r="OSP142" s="80"/>
      <c r="OSQ142" s="80"/>
      <c r="OSR142" s="80"/>
      <c r="OSS142" s="80"/>
      <c r="OST142" s="80"/>
      <c r="OSU142" s="80"/>
      <c r="OSV142" s="80"/>
      <c r="OSW142" s="80"/>
      <c r="OSX142" s="80"/>
      <c r="OSY142" s="80"/>
      <c r="OSZ142" s="80"/>
      <c r="OTA142" s="80"/>
      <c r="OTB142" s="80"/>
      <c r="OTC142" s="80"/>
      <c r="OTD142" s="80"/>
      <c r="OTE142" s="80"/>
      <c r="OTF142" s="80"/>
      <c r="OTG142" s="80"/>
      <c r="OTH142" s="80"/>
      <c r="OTI142" s="80"/>
      <c r="OTJ142" s="80"/>
      <c r="OTK142" s="80"/>
      <c r="OTL142" s="80"/>
      <c r="OTM142" s="80"/>
      <c r="OTN142" s="80"/>
      <c r="OTO142" s="80"/>
      <c r="OTP142" s="80"/>
      <c r="OTQ142" s="80"/>
      <c r="OTR142" s="80"/>
      <c r="OTS142" s="80"/>
      <c r="OTT142" s="80"/>
      <c r="OTU142" s="80"/>
      <c r="OTV142" s="80"/>
      <c r="OTW142" s="80"/>
      <c r="OTX142" s="80"/>
      <c r="OTY142" s="80"/>
      <c r="OTZ142" s="80"/>
      <c r="OUA142" s="80"/>
      <c r="OUB142" s="80"/>
      <c r="OUC142" s="80"/>
      <c r="OUD142" s="80"/>
      <c r="OUE142" s="80"/>
      <c r="OUF142" s="80"/>
      <c r="OUG142" s="80"/>
      <c r="OUH142" s="80"/>
      <c r="OUI142" s="80"/>
      <c r="OUJ142" s="80"/>
      <c r="OUK142" s="80"/>
      <c r="OUL142" s="80"/>
      <c r="OUM142" s="80"/>
      <c r="OUN142" s="80"/>
      <c r="OUO142" s="80"/>
      <c r="OUP142" s="80"/>
      <c r="OUQ142" s="80"/>
      <c r="OUR142" s="80"/>
      <c r="OUS142" s="80"/>
      <c r="OUT142" s="80"/>
      <c r="OUU142" s="80"/>
      <c r="OUV142" s="80"/>
      <c r="OUW142" s="80"/>
      <c r="OUX142" s="80"/>
      <c r="OUY142" s="80"/>
      <c r="OUZ142" s="80"/>
      <c r="OVA142" s="80"/>
      <c r="OVB142" s="80"/>
      <c r="OVC142" s="80"/>
      <c r="OVD142" s="80"/>
      <c r="OVE142" s="80"/>
      <c r="OVF142" s="80"/>
      <c r="OVG142" s="80"/>
      <c r="OVH142" s="80"/>
      <c r="OVI142" s="80"/>
      <c r="OVJ142" s="80"/>
      <c r="OVK142" s="80"/>
      <c r="OVL142" s="80"/>
      <c r="OVM142" s="80"/>
      <c r="OVN142" s="80"/>
      <c r="OVO142" s="80"/>
      <c r="OVP142" s="80"/>
      <c r="OVQ142" s="80"/>
      <c r="OVR142" s="80"/>
      <c r="OVS142" s="80"/>
      <c r="OVT142" s="80"/>
      <c r="OVU142" s="80"/>
      <c r="OVV142" s="80"/>
      <c r="OVW142" s="80"/>
      <c r="OVX142" s="80"/>
      <c r="OVY142" s="80"/>
      <c r="OVZ142" s="80"/>
      <c r="OWA142" s="80"/>
      <c r="OWB142" s="80"/>
      <c r="OWC142" s="80"/>
      <c r="OWD142" s="80"/>
      <c r="OWE142" s="80"/>
      <c r="OWF142" s="80"/>
      <c r="OWG142" s="80"/>
      <c r="OWH142" s="80"/>
      <c r="OWI142" s="80"/>
      <c r="OWJ142" s="80"/>
      <c r="OWK142" s="80"/>
      <c r="OWL142" s="80"/>
      <c r="OWM142" s="80"/>
      <c r="OWN142" s="80"/>
      <c r="OWO142" s="80"/>
      <c r="OWP142" s="80"/>
      <c r="OWQ142" s="80"/>
      <c r="OWR142" s="80"/>
      <c r="OWS142" s="80"/>
      <c r="OWT142" s="80"/>
      <c r="OWU142" s="80"/>
      <c r="OWV142" s="80"/>
      <c r="OWW142" s="80"/>
      <c r="OWX142" s="80"/>
      <c r="OWY142" s="80"/>
      <c r="OWZ142" s="80"/>
      <c r="OXA142" s="80"/>
      <c r="OXB142" s="80"/>
      <c r="OXC142" s="80"/>
      <c r="OXD142" s="80"/>
      <c r="OXE142" s="80"/>
      <c r="OXF142" s="80"/>
      <c r="OXG142" s="80"/>
      <c r="OXH142" s="80"/>
      <c r="OXI142" s="80"/>
      <c r="OXJ142" s="80"/>
      <c r="OXK142" s="80"/>
      <c r="OXL142" s="80"/>
      <c r="OXM142" s="80"/>
      <c r="OXN142" s="80"/>
      <c r="OXO142" s="80"/>
      <c r="OXP142" s="80"/>
      <c r="OXQ142" s="80"/>
      <c r="OXR142" s="80"/>
      <c r="OXS142" s="80"/>
      <c r="OXT142" s="80"/>
      <c r="OXU142" s="80"/>
      <c r="OXV142" s="80"/>
      <c r="OXW142" s="80"/>
      <c r="OXX142" s="80"/>
      <c r="OXY142" s="80"/>
      <c r="OXZ142" s="80"/>
      <c r="OYA142" s="80"/>
      <c r="OYB142" s="80"/>
      <c r="OYC142" s="80"/>
      <c r="OYD142" s="80"/>
      <c r="OYE142" s="80"/>
      <c r="OYF142" s="80"/>
      <c r="OYG142" s="80"/>
      <c r="OYH142" s="80"/>
      <c r="OYI142" s="80"/>
      <c r="OYJ142" s="80"/>
      <c r="OYK142" s="80"/>
      <c r="OYL142" s="80"/>
      <c r="OYM142" s="80"/>
      <c r="OYN142" s="80"/>
      <c r="OYO142" s="80"/>
      <c r="OYP142" s="80"/>
      <c r="OYQ142" s="80"/>
      <c r="OYR142" s="80"/>
      <c r="OYS142" s="80"/>
      <c r="OYT142" s="80"/>
      <c r="OYU142" s="80"/>
      <c r="OYV142" s="80"/>
      <c r="OYW142" s="80"/>
      <c r="OYX142" s="80"/>
      <c r="OYY142" s="80"/>
      <c r="OYZ142" s="80"/>
      <c r="OZA142" s="80"/>
      <c r="OZB142" s="80"/>
      <c r="OZC142" s="80"/>
      <c r="OZD142" s="80"/>
      <c r="OZE142" s="80"/>
      <c r="OZF142" s="80"/>
      <c r="OZG142" s="80"/>
      <c r="OZH142" s="80"/>
      <c r="OZI142" s="80"/>
      <c r="OZJ142" s="80"/>
      <c r="OZK142" s="80"/>
      <c r="OZL142" s="80"/>
      <c r="OZM142" s="80"/>
      <c r="OZN142" s="80"/>
      <c r="OZO142" s="80"/>
      <c r="OZP142" s="80"/>
      <c r="OZQ142" s="80"/>
      <c r="OZR142" s="80"/>
      <c r="OZS142" s="80"/>
      <c r="OZT142" s="80"/>
      <c r="OZU142" s="80"/>
      <c r="OZV142" s="80"/>
      <c r="OZW142" s="80"/>
      <c r="OZX142" s="80"/>
      <c r="OZY142" s="80"/>
      <c r="OZZ142" s="80"/>
      <c r="PAA142" s="80"/>
      <c r="PAB142" s="80"/>
      <c r="PAC142" s="80"/>
      <c r="PAD142" s="80"/>
      <c r="PAE142" s="80"/>
      <c r="PAF142" s="80"/>
      <c r="PAG142" s="80"/>
      <c r="PAH142" s="80"/>
      <c r="PAI142" s="80"/>
      <c r="PAJ142" s="80"/>
      <c r="PAK142" s="80"/>
      <c r="PAL142" s="80"/>
      <c r="PAM142" s="80"/>
      <c r="PAN142" s="80"/>
      <c r="PAO142" s="80"/>
      <c r="PAP142" s="80"/>
      <c r="PAQ142" s="80"/>
      <c r="PAR142" s="80"/>
      <c r="PAS142" s="80"/>
      <c r="PAT142" s="80"/>
      <c r="PAU142" s="80"/>
      <c r="PAV142" s="80"/>
      <c r="PAW142" s="80"/>
      <c r="PAX142" s="80"/>
      <c r="PAY142" s="80"/>
      <c r="PAZ142" s="80"/>
      <c r="PBA142" s="80"/>
      <c r="PBB142" s="80"/>
      <c r="PBC142" s="80"/>
      <c r="PBD142" s="80"/>
      <c r="PBE142" s="80"/>
      <c r="PBF142" s="80"/>
      <c r="PBG142" s="80"/>
      <c r="PBH142" s="80"/>
      <c r="PBI142" s="80"/>
      <c r="PBJ142" s="80"/>
      <c r="PBK142" s="80"/>
      <c r="PBL142" s="80"/>
      <c r="PBM142" s="80"/>
      <c r="PBN142" s="80"/>
      <c r="PBO142" s="80"/>
      <c r="PBP142" s="80"/>
      <c r="PBQ142" s="80"/>
      <c r="PBR142" s="80"/>
      <c r="PBS142" s="80"/>
      <c r="PBT142" s="80"/>
      <c r="PBU142" s="80"/>
      <c r="PBV142" s="80"/>
      <c r="PBW142" s="80"/>
      <c r="PBX142" s="80"/>
      <c r="PBY142" s="80"/>
      <c r="PBZ142" s="80"/>
      <c r="PCA142" s="80"/>
      <c r="PCB142" s="80"/>
      <c r="PCC142" s="80"/>
      <c r="PCD142" s="80"/>
      <c r="PCE142" s="80"/>
      <c r="PCF142" s="80"/>
      <c r="PCG142" s="80"/>
      <c r="PCH142" s="80"/>
      <c r="PCI142" s="80"/>
      <c r="PCJ142" s="80"/>
      <c r="PCK142" s="80"/>
      <c r="PCL142" s="80"/>
      <c r="PCM142" s="80"/>
      <c r="PCN142" s="80"/>
      <c r="PCO142" s="80"/>
      <c r="PCP142" s="80"/>
      <c r="PCQ142" s="80"/>
      <c r="PCR142" s="80"/>
      <c r="PCS142" s="80"/>
      <c r="PCT142" s="80"/>
      <c r="PCU142" s="80"/>
      <c r="PCV142" s="80"/>
      <c r="PCW142" s="80"/>
      <c r="PCX142" s="80"/>
      <c r="PCY142" s="80"/>
      <c r="PCZ142" s="80"/>
      <c r="PDA142" s="80"/>
      <c r="PDB142" s="80"/>
      <c r="PDC142" s="80"/>
      <c r="PDD142" s="80"/>
      <c r="PDE142" s="80"/>
      <c r="PDF142" s="80"/>
      <c r="PDG142" s="80"/>
      <c r="PDH142" s="80"/>
      <c r="PDI142" s="80"/>
      <c r="PDJ142" s="80"/>
      <c r="PDK142" s="80"/>
      <c r="PDL142" s="80"/>
      <c r="PDM142" s="80"/>
      <c r="PDN142" s="80"/>
      <c r="PDO142" s="80"/>
      <c r="PDP142" s="80"/>
      <c r="PDQ142" s="80"/>
      <c r="PDR142" s="80"/>
      <c r="PDS142" s="80"/>
      <c r="PDT142" s="80"/>
      <c r="PDU142" s="80"/>
      <c r="PDV142" s="80"/>
      <c r="PDW142" s="80"/>
      <c r="PDX142" s="80"/>
      <c r="PDY142" s="80"/>
      <c r="PDZ142" s="80"/>
      <c r="PEA142" s="80"/>
      <c r="PEB142" s="80"/>
      <c r="PEC142" s="80"/>
      <c r="PED142" s="80"/>
      <c r="PEE142" s="80"/>
      <c r="PEF142" s="80"/>
      <c r="PEG142" s="80"/>
      <c r="PEH142" s="80"/>
      <c r="PEI142" s="80"/>
      <c r="PEJ142" s="80"/>
      <c r="PEK142" s="80"/>
      <c r="PEL142" s="80"/>
      <c r="PEM142" s="80"/>
      <c r="PEN142" s="80"/>
      <c r="PEO142" s="80"/>
      <c r="PEP142" s="80"/>
      <c r="PEQ142" s="80"/>
      <c r="PER142" s="80"/>
      <c r="PES142" s="80"/>
      <c r="PET142" s="80"/>
      <c r="PEU142" s="80"/>
      <c r="PEV142" s="80"/>
      <c r="PEW142" s="80"/>
      <c r="PEX142" s="80"/>
      <c r="PEY142" s="80"/>
      <c r="PEZ142" s="80"/>
      <c r="PFA142" s="80"/>
      <c r="PFB142" s="80"/>
      <c r="PFC142" s="80"/>
      <c r="PFD142" s="80"/>
      <c r="PFE142" s="80"/>
      <c r="PFF142" s="80"/>
      <c r="PFG142" s="80"/>
      <c r="PFH142" s="80"/>
      <c r="PFI142" s="80"/>
      <c r="PFJ142" s="80"/>
      <c r="PFK142" s="80"/>
      <c r="PFL142" s="80"/>
      <c r="PFM142" s="80"/>
      <c r="PFN142" s="80"/>
      <c r="PFO142" s="80"/>
      <c r="PFP142" s="80"/>
      <c r="PFQ142" s="80"/>
      <c r="PFR142" s="80"/>
      <c r="PFS142" s="80"/>
      <c r="PFT142" s="80"/>
      <c r="PFU142" s="80"/>
      <c r="PFV142" s="80"/>
      <c r="PFW142" s="80"/>
      <c r="PFX142" s="80"/>
      <c r="PFY142" s="80"/>
      <c r="PFZ142" s="80"/>
      <c r="PGA142" s="80"/>
      <c r="PGB142" s="80"/>
      <c r="PGC142" s="80"/>
      <c r="PGD142" s="80"/>
      <c r="PGE142" s="80"/>
      <c r="PGF142" s="80"/>
      <c r="PGG142" s="80"/>
      <c r="PGH142" s="80"/>
      <c r="PGI142" s="80"/>
      <c r="PGJ142" s="80"/>
      <c r="PGK142" s="80"/>
      <c r="PGL142" s="80"/>
      <c r="PGM142" s="80"/>
      <c r="PGN142" s="80"/>
      <c r="PGO142" s="80"/>
      <c r="PGP142" s="80"/>
      <c r="PGQ142" s="80"/>
      <c r="PGR142" s="80"/>
      <c r="PGS142" s="80"/>
      <c r="PGT142" s="80"/>
      <c r="PGU142" s="80"/>
      <c r="PGV142" s="80"/>
      <c r="PGW142" s="80"/>
      <c r="PGX142" s="80"/>
      <c r="PGY142" s="80"/>
      <c r="PGZ142" s="80"/>
      <c r="PHA142" s="80"/>
      <c r="PHB142" s="80"/>
      <c r="PHC142" s="80"/>
      <c r="PHD142" s="80"/>
      <c r="PHE142" s="80"/>
      <c r="PHF142" s="80"/>
      <c r="PHG142" s="80"/>
      <c r="PHH142" s="80"/>
      <c r="PHI142" s="80"/>
      <c r="PHJ142" s="80"/>
      <c r="PHK142" s="80"/>
      <c r="PHL142" s="80"/>
      <c r="PHM142" s="80"/>
      <c r="PHN142" s="80"/>
      <c r="PHO142" s="80"/>
      <c r="PHP142" s="80"/>
      <c r="PHQ142" s="80"/>
      <c r="PHR142" s="80"/>
      <c r="PHS142" s="80"/>
      <c r="PHT142" s="80"/>
      <c r="PHU142" s="80"/>
      <c r="PHV142" s="80"/>
      <c r="PHW142" s="80"/>
      <c r="PHX142" s="80"/>
      <c r="PHY142" s="80"/>
      <c r="PHZ142" s="80"/>
      <c r="PIA142" s="80"/>
      <c r="PIB142" s="80"/>
      <c r="PIC142" s="80"/>
      <c r="PID142" s="80"/>
      <c r="PIE142" s="80"/>
      <c r="PIF142" s="80"/>
      <c r="PIG142" s="80"/>
      <c r="PIH142" s="80"/>
      <c r="PII142" s="80"/>
      <c r="PIJ142" s="80"/>
      <c r="PIK142" s="80"/>
      <c r="PIL142" s="80"/>
      <c r="PIM142" s="80"/>
      <c r="PIN142" s="80"/>
      <c r="PIO142" s="80"/>
      <c r="PIP142" s="80"/>
      <c r="PIQ142" s="80"/>
      <c r="PIR142" s="80"/>
      <c r="PIS142" s="80"/>
      <c r="PIT142" s="80"/>
      <c r="PIU142" s="80"/>
      <c r="PIV142" s="80"/>
      <c r="PIW142" s="80"/>
      <c r="PIX142" s="80"/>
      <c r="PIY142" s="80"/>
      <c r="PIZ142" s="80"/>
      <c r="PJA142" s="80"/>
      <c r="PJB142" s="80"/>
      <c r="PJC142" s="80"/>
      <c r="PJD142" s="80"/>
      <c r="PJE142" s="80"/>
      <c r="PJF142" s="80"/>
      <c r="PJG142" s="80"/>
      <c r="PJH142" s="80"/>
      <c r="PJI142" s="80"/>
      <c r="PJJ142" s="80"/>
      <c r="PJK142" s="80"/>
      <c r="PJL142" s="80"/>
      <c r="PJM142" s="80"/>
      <c r="PJN142" s="80"/>
      <c r="PJO142" s="80"/>
      <c r="PJP142" s="80"/>
      <c r="PJQ142" s="80"/>
      <c r="PJR142" s="80"/>
      <c r="PJS142" s="80"/>
      <c r="PJT142" s="80"/>
      <c r="PJU142" s="80"/>
      <c r="PJV142" s="80"/>
      <c r="PJW142" s="80"/>
      <c r="PJX142" s="80"/>
      <c r="PJY142" s="80"/>
      <c r="PJZ142" s="80"/>
      <c r="PKA142" s="80"/>
      <c r="PKB142" s="80"/>
      <c r="PKC142" s="80"/>
      <c r="PKD142" s="80"/>
      <c r="PKE142" s="80"/>
      <c r="PKF142" s="80"/>
      <c r="PKG142" s="80"/>
      <c r="PKH142" s="80"/>
      <c r="PKI142" s="80"/>
      <c r="PKJ142" s="80"/>
      <c r="PKK142" s="80"/>
      <c r="PKL142" s="80"/>
      <c r="PKM142" s="80"/>
      <c r="PKN142" s="80"/>
      <c r="PKO142" s="80"/>
      <c r="PKP142" s="80"/>
      <c r="PKQ142" s="80"/>
      <c r="PKR142" s="80"/>
      <c r="PKS142" s="80"/>
      <c r="PKT142" s="80"/>
      <c r="PKU142" s="80"/>
      <c r="PKV142" s="80"/>
      <c r="PKW142" s="80"/>
      <c r="PKX142" s="80"/>
      <c r="PKY142" s="80"/>
      <c r="PKZ142" s="80"/>
      <c r="PLA142" s="80"/>
      <c r="PLB142" s="80"/>
      <c r="PLC142" s="80"/>
      <c r="PLD142" s="80"/>
      <c r="PLE142" s="80"/>
      <c r="PLF142" s="80"/>
      <c r="PLG142" s="80"/>
      <c r="PLH142" s="80"/>
      <c r="PLI142" s="80"/>
      <c r="PLJ142" s="80"/>
      <c r="PLK142" s="80"/>
      <c r="PLL142" s="80"/>
      <c r="PLM142" s="80"/>
      <c r="PLN142" s="80"/>
      <c r="PLO142" s="80"/>
      <c r="PLP142" s="80"/>
      <c r="PLQ142" s="80"/>
      <c r="PLR142" s="80"/>
      <c r="PLS142" s="80"/>
      <c r="PLT142" s="80"/>
      <c r="PLU142" s="80"/>
      <c r="PLV142" s="80"/>
      <c r="PLW142" s="80"/>
      <c r="PLX142" s="80"/>
      <c r="PLY142" s="80"/>
      <c r="PLZ142" s="80"/>
      <c r="PMA142" s="80"/>
      <c r="PMB142" s="80"/>
      <c r="PMC142" s="80"/>
      <c r="PMD142" s="80"/>
      <c r="PME142" s="80"/>
      <c r="PMF142" s="80"/>
      <c r="PMG142" s="80"/>
      <c r="PMH142" s="80"/>
      <c r="PMI142" s="80"/>
      <c r="PMJ142" s="80"/>
      <c r="PMK142" s="80"/>
      <c r="PML142" s="80"/>
      <c r="PMM142" s="80"/>
      <c r="PMN142" s="80"/>
      <c r="PMO142" s="80"/>
      <c r="PMP142" s="80"/>
      <c r="PMQ142" s="80"/>
      <c r="PMR142" s="80"/>
      <c r="PMS142" s="80"/>
      <c r="PMT142" s="80"/>
      <c r="PMU142" s="80"/>
      <c r="PMV142" s="80"/>
      <c r="PMW142" s="80"/>
      <c r="PMX142" s="80"/>
      <c r="PMY142" s="80"/>
      <c r="PMZ142" s="80"/>
      <c r="PNA142" s="80"/>
      <c r="PNB142" s="80"/>
      <c r="PNC142" s="80"/>
      <c r="PND142" s="80"/>
      <c r="PNE142" s="80"/>
      <c r="PNF142" s="80"/>
      <c r="PNG142" s="80"/>
      <c r="PNH142" s="80"/>
      <c r="PNI142" s="80"/>
      <c r="PNJ142" s="80"/>
      <c r="PNK142" s="80"/>
      <c r="PNL142" s="80"/>
      <c r="PNM142" s="80"/>
      <c r="PNN142" s="80"/>
      <c r="PNO142" s="80"/>
      <c r="PNP142" s="80"/>
      <c r="PNQ142" s="80"/>
      <c r="PNR142" s="80"/>
      <c r="PNS142" s="80"/>
      <c r="PNT142" s="80"/>
      <c r="PNU142" s="80"/>
      <c r="PNV142" s="80"/>
      <c r="PNW142" s="80"/>
      <c r="PNX142" s="80"/>
      <c r="PNY142" s="80"/>
      <c r="PNZ142" s="80"/>
      <c r="POA142" s="80"/>
      <c r="POB142" s="80"/>
      <c r="POC142" s="80"/>
      <c r="POD142" s="80"/>
      <c r="POE142" s="80"/>
      <c r="POF142" s="80"/>
      <c r="POG142" s="80"/>
      <c r="POH142" s="80"/>
      <c r="POI142" s="80"/>
      <c r="POJ142" s="80"/>
      <c r="POK142" s="80"/>
      <c r="POL142" s="80"/>
      <c r="POM142" s="80"/>
      <c r="PON142" s="80"/>
      <c r="POO142" s="80"/>
      <c r="POP142" s="80"/>
      <c r="POQ142" s="80"/>
      <c r="POR142" s="80"/>
      <c r="POS142" s="80"/>
      <c r="POT142" s="80"/>
      <c r="POU142" s="80"/>
      <c r="POV142" s="80"/>
      <c r="POW142" s="80"/>
      <c r="POX142" s="80"/>
      <c r="POY142" s="80"/>
      <c r="POZ142" s="80"/>
      <c r="PPA142" s="80"/>
      <c r="PPB142" s="80"/>
      <c r="PPC142" s="80"/>
      <c r="PPD142" s="80"/>
      <c r="PPE142" s="80"/>
      <c r="PPF142" s="80"/>
      <c r="PPG142" s="80"/>
      <c r="PPH142" s="80"/>
      <c r="PPI142" s="80"/>
      <c r="PPJ142" s="80"/>
      <c r="PPK142" s="80"/>
      <c r="PPL142" s="80"/>
      <c r="PPM142" s="80"/>
      <c r="PPN142" s="80"/>
      <c r="PPO142" s="80"/>
      <c r="PPP142" s="80"/>
      <c r="PPQ142" s="80"/>
      <c r="PPR142" s="80"/>
      <c r="PPS142" s="80"/>
      <c r="PPT142" s="80"/>
      <c r="PPU142" s="80"/>
      <c r="PPV142" s="80"/>
      <c r="PPW142" s="80"/>
      <c r="PPX142" s="80"/>
      <c r="PPY142" s="80"/>
      <c r="PPZ142" s="80"/>
      <c r="PQA142" s="80"/>
      <c r="PQB142" s="80"/>
      <c r="PQC142" s="80"/>
      <c r="PQD142" s="80"/>
      <c r="PQE142" s="80"/>
      <c r="PQF142" s="80"/>
      <c r="PQG142" s="80"/>
      <c r="PQH142" s="80"/>
      <c r="PQI142" s="80"/>
      <c r="PQJ142" s="80"/>
      <c r="PQK142" s="80"/>
      <c r="PQL142" s="80"/>
      <c r="PQM142" s="80"/>
      <c r="PQN142" s="80"/>
      <c r="PQO142" s="80"/>
      <c r="PQP142" s="80"/>
      <c r="PQQ142" s="80"/>
      <c r="PQR142" s="80"/>
      <c r="PQS142" s="80"/>
      <c r="PQT142" s="80"/>
      <c r="PQU142" s="80"/>
      <c r="PQV142" s="80"/>
      <c r="PQW142" s="80"/>
      <c r="PQX142" s="80"/>
      <c r="PQY142" s="80"/>
      <c r="PQZ142" s="80"/>
      <c r="PRA142" s="80"/>
      <c r="PRB142" s="80"/>
      <c r="PRC142" s="80"/>
      <c r="PRD142" s="80"/>
      <c r="PRE142" s="80"/>
      <c r="PRF142" s="80"/>
      <c r="PRG142" s="80"/>
      <c r="PRH142" s="80"/>
      <c r="PRI142" s="80"/>
      <c r="PRJ142" s="80"/>
      <c r="PRK142" s="80"/>
      <c r="PRL142" s="80"/>
      <c r="PRM142" s="80"/>
      <c r="PRN142" s="80"/>
      <c r="PRO142" s="80"/>
      <c r="PRP142" s="80"/>
      <c r="PRQ142" s="80"/>
      <c r="PRR142" s="80"/>
      <c r="PRS142" s="80"/>
      <c r="PRT142" s="80"/>
      <c r="PRU142" s="80"/>
      <c r="PRV142" s="80"/>
      <c r="PRW142" s="80"/>
      <c r="PRX142" s="80"/>
      <c r="PRY142" s="80"/>
      <c r="PRZ142" s="80"/>
      <c r="PSA142" s="80"/>
      <c r="PSB142" s="80"/>
      <c r="PSC142" s="80"/>
      <c r="PSD142" s="80"/>
      <c r="PSE142" s="80"/>
      <c r="PSF142" s="80"/>
      <c r="PSG142" s="80"/>
      <c r="PSH142" s="80"/>
      <c r="PSI142" s="80"/>
      <c r="PSJ142" s="80"/>
      <c r="PSK142" s="80"/>
      <c r="PSL142" s="80"/>
      <c r="PSM142" s="80"/>
      <c r="PSN142" s="80"/>
      <c r="PSO142" s="80"/>
      <c r="PSP142" s="80"/>
      <c r="PSQ142" s="80"/>
      <c r="PSR142" s="80"/>
      <c r="PSS142" s="80"/>
      <c r="PST142" s="80"/>
      <c r="PSU142" s="80"/>
      <c r="PSV142" s="80"/>
      <c r="PSW142" s="80"/>
      <c r="PSX142" s="80"/>
      <c r="PSY142" s="80"/>
      <c r="PSZ142" s="80"/>
      <c r="PTA142" s="80"/>
      <c r="PTB142" s="80"/>
      <c r="PTC142" s="80"/>
      <c r="PTD142" s="80"/>
      <c r="PTE142" s="80"/>
      <c r="PTF142" s="80"/>
      <c r="PTG142" s="80"/>
      <c r="PTH142" s="80"/>
      <c r="PTI142" s="80"/>
      <c r="PTJ142" s="80"/>
      <c r="PTK142" s="80"/>
      <c r="PTL142" s="80"/>
      <c r="PTM142" s="80"/>
      <c r="PTN142" s="80"/>
      <c r="PTO142" s="80"/>
      <c r="PTP142" s="80"/>
      <c r="PTQ142" s="80"/>
      <c r="PTR142" s="80"/>
      <c r="PTS142" s="80"/>
      <c r="PTT142" s="80"/>
      <c r="PTU142" s="80"/>
      <c r="PTV142" s="80"/>
      <c r="PTW142" s="80"/>
      <c r="PTX142" s="80"/>
      <c r="PTY142" s="80"/>
      <c r="PTZ142" s="80"/>
      <c r="PUA142" s="80"/>
      <c r="PUB142" s="80"/>
      <c r="PUC142" s="80"/>
      <c r="PUD142" s="80"/>
      <c r="PUE142" s="80"/>
      <c r="PUF142" s="80"/>
      <c r="PUG142" s="80"/>
      <c r="PUH142" s="80"/>
      <c r="PUI142" s="80"/>
      <c r="PUJ142" s="80"/>
      <c r="PUK142" s="80"/>
      <c r="PUL142" s="80"/>
      <c r="PUM142" s="80"/>
      <c r="PUN142" s="80"/>
      <c r="PUO142" s="80"/>
      <c r="PUP142" s="80"/>
      <c r="PUQ142" s="80"/>
      <c r="PUR142" s="80"/>
      <c r="PUS142" s="80"/>
      <c r="PUT142" s="80"/>
      <c r="PUU142" s="80"/>
      <c r="PUV142" s="80"/>
      <c r="PUW142" s="80"/>
      <c r="PUX142" s="80"/>
      <c r="PUY142" s="80"/>
      <c r="PUZ142" s="80"/>
      <c r="PVA142" s="80"/>
      <c r="PVB142" s="80"/>
      <c r="PVC142" s="80"/>
      <c r="PVD142" s="80"/>
      <c r="PVE142" s="80"/>
      <c r="PVF142" s="80"/>
      <c r="PVG142" s="80"/>
      <c r="PVH142" s="80"/>
      <c r="PVI142" s="80"/>
      <c r="PVJ142" s="80"/>
      <c r="PVK142" s="80"/>
      <c r="PVL142" s="80"/>
      <c r="PVM142" s="80"/>
      <c r="PVN142" s="80"/>
      <c r="PVO142" s="80"/>
      <c r="PVP142" s="80"/>
      <c r="PVQ142" s="80"/>
      <c r="PVR142" s="80"/>
      <c r="PVS142" s="80"/>
      <c r="PVT142" s="80"/>
      <c r="PVU142" s="80"/>
      <c r="PVV142" s="80"/>
      <c r="PVW142" s="80"/>
      <c r="PVX142" s="80"/>
      <c r="PVY142" s="80"/>
      <c r="PVZ142" s="80"/>
      <c r="PWA142" s="80"/>
      <c r="PWB142" s="80"/>
      <c r="PWC142" s="80"/>
      <c r="PWD142" s="80"/>
      <c r="PWE142" s="80"/>
      <c r="PWF142" s="80"/>
      <c r="PWG142" s="80"/>
      <c r="PWH142" s="80"/>
      <c r="PWI142" s="80"/>
      <c r="PWJ142" s="80"/>
      <c r="PWK142" s="80"/>
      <c r="PWL142" s="80"/>
      <c r="PWM142" s="80"/>
      <c r="PWN142" s="80"/>
      <c r="PWO142" s="80"/>
      <c r="PWP142" s="80"/>
      <c r="PWQ142" s="80"/>
      <c r="PWR142" s="80"/>
      <c r="PWS142" s="80"/>
      <c r="PWT142" s="80"/>
      <c r="PWU142" s="80"/>
      <c r="PWV142" s="80"/>
      <c r="PWW142" s="80"/>
      <c r="PWX142" s="80"/>
      <c r="PWY142" s="80"/>
      <c r="PWZ142" s="80"/>
      <c r="PXA142" s="80"/>
      <c r="PXB142" s="80"/>
      <c r="PXC142" s="80"/>
      <c r="PXD142" s="80"/>
      <c r="PXE142" s="80"/>
      <c r="PXF142" s="80"/>
      <c r="PXG142" s="80"/>
      <c r="PXH142" s="80"/>
      <c r="PXI142" s="80"/>
      <c r="PXJ142" s="80"/>
      <c r="PXK142" s="80"/>
      <c r="PXL142" s="80"/>
      <c r="PXM142" s="80"/>
      <c r="PXN142" s="80"/>
      <c r="PXO142" s="80"/>
      <c r="PXP142" s="80"/>
      <c r="PXQ142" s="80"/>
      <c r="PXR142" s="80"/>
      <c r="PXS142" s="80"/>
      <c r="PXT142" s="80"/>
      <c r="PXU142" s="80"/>
      <c r="PXV142" s="80"/>
      <c r="PXW142" s="80"/>
      <c r="PXX142" s="80"/>
      <c r="PXY142" s="80"/>
      <c r="PXZ142" s="80"/>
      <c r="PYA142" s="80"/>
      <c r="PYB142" s="80"/>
      <c r="PYC142" s="80"/>
      <c r="PYD142" s="80"/>
      <c r="PYE142" s="80"/>
      <c r="PYF142" s="80"/>
      <c r="PYG142" s="80"/>
      <c r="PYH142" s="80"/>
      <c r="PYI142" s="80"/>
      <c r="PYJ142" s="80"/>
      <c r="PYK142" s="80"/>
      <c r="PYL142" s="80"/>
      <c r="PYM142" s="80"/>
      <c r="PYN142" s="80"/>
      <c r="PYO142" s="80"/>
      <c r="PYP142" s="80"/>
      <c r="PYQ142" s="80"/>
      <c r="PYR142" s="80"/>
      <c r="PYS142" s="80"/>
      <c r="PYT142" s="80"/>
      <c r="PYU142" s="80"/>
      <c r="PYV142" s="80"/>
      <c r="PYW142" s="80"/>
      <c r="PYX142" s="80"/>
      <c r="PYY142" s="80"/>
      <c r="PYZ142" s="80"/>
      <c r="PZA142" s="80"/>
      <c r="PZB142" s="80"/>
      <c r="PZC142" s="80"/>
      <c r="PZD142" s="80"/>
      <c r="PZE142" s="80"/>
      <c r="PZF142" s="80"/>
      <c r="PZG142" s="80"/>
      <c r="PZH142" s="80"/>
      <c r="PZI142" s="80"/>
      <c r="PZJ142" s="80"/>
      <c r="PZK142" s="80"/>
      <c r="PZL142" s="80"/>
      <c r="PZM142" s="80"/>
      <c r="PZN142" s="80"/>
      <c r="PZO142" s="80"/>
      <c r="PZP142" s="80"/>
      <c r="PZQ142" s="80"/>
      <c r="PZR142" s="80"/>
      <c r="PZS142" s="80"/>
      <c r="PZT142" s="80"/>
      <c r="PZU142" s="80"/>
      <c r="PZV142" s="80"/>
      <c r="PZW142" s="80"/>
      <c r="PZX142" s="80"/>
      <c r="PZY142" s="80"/>
      <c r="PZZ142" s="80"/>
      <c r="QAA142" s="80"/>
      <c r="QAB142" s="80"/>
      <c r="QAC142" s="80"/>
      <c r="QAD142" s="80"/>
      <c r="QAE142" s="80"/>
      <c r="QAF142" s="80"/>
      <c r="QAG142" s="80"/>
      <c r="QAH142" s="80"/>
      <c r="QAI142" s="80"/>
      <c r="QAJ142" s="80"/>
      <c r="QAK142" s="80"/>
      <c r="QAL142" s="80"/>
      <c r="QAM142" s="80"/>
      <c r="QAN142" s="80"/>
      <c r="QAO142" s="80"/>
      <c r="QAP142" s="80"/>
      <c r="QAQ142" s="80"/>
      <c r="QAR142" s="80"/>
      <c r="QAS142" s="80"/>
      <c r="QAT142" s="80"/>
      <c r="QAU142" s="80"/>
      <c r="QAV142" s="80"/>
      <c r="QAW142" s="80"/>
      <c r="QAX142" s="80"/>
      <c r="QAY142" s="80"/>
      <c r="QAZ142" s="80"/>
      <c r="QBA142" s="80"/>
      <c r="QBB142" s="80"/>
      <c r="QBC142" s="80"/>
      <c r="QBD142" s="80"/>
      <c r="QBE142" s="80"/>
      <c r="QBF142" s="80"/>
      <c r="QBG142" s="80"/>
      <c r="QBH142" s="80"/>
      <c r="QBI142" s="80"/>
      <c r="QBJ142" s="80"/>
      <c r="QBK142" s="80"/>
      <c r="QBL142" s="80"/>
      <c r="QBM142" s="80"/>
      <c r="QBN142" s="80"/>
      <c r="QBO142" s="80"/>
      <c r="QBP142" s="80"/>
      <c r="QBQ142" s="80"/>
      <c r="QBR142" s="80"/>
      <c r="QBS142" s="80"/>
      <c r="QBT142" s="80"/>
      <c r="QBU142" s="80"/>
      <c r="QBV142" s="80"/>
      <c r="QBW142" s="80"/>
      <c r="QBX142" s="80"/>
      <c r="QBY142" s="80"/>
      <c r="QBZ142" s="80"/>
      <c r="QCA142" s="80"/>
      <c r="QCB142" s="80"/>
      <c r="QCC142" s="80"/>
      <c r="QCD142" s="80"/>
      <c r="QCE142" s="80"/>
      <c r="QCF142" s="80"/>
      <c r="QCG142" s="80"/>
      <c r="QCH142" s="80"/>
      <c r="QCI142" s="80"/>
      <c r="QCJ142" s="80"/>
      <c r="QCK142" s="80"/>
      <c r="QCL142" s="80"/>
      <c r="QCM142" s="80"/>
      <c r="QCN142" s="80"/>
      <c r="QCO142" s="80"/>
      <c r="QCP142" s="80"/>
      <c r="QCQ142" s="80"/>
      <c r="QCR142" s="80"/>
      <c r="QCS142" s="80"/>
      <c r="QCT142" s="80"/>
      <c r="QCU142" s="80"/>
      <c r="QCV142" s="80"/>
      <c r="QCW142" s="80"/>
      <c r="QCX142" s="80"/>
      <c r="QCY142" s="80"/>
      <c r="QCZ142" s="80"/>
      <c r="QDA142" s="80"/>
      <c r="QDB142" s="80"/>
      <c r="QDC142" s="80"/>
      <c r="QDD142" s="80"/>
      <c r="QDE142" s="80"/>
      <c r="QDF142" s="80"/>
      <c r="QDG142" s="80"/>
      <c r="QDH142" s="80"/>
      <c r="QDI142" s="80"/>
      <c r="QDJ142" s="80"/>
      <c r="QDK142" s="80"/>
      <c r="QDL142" s="80"/>
      <c r="QDM142" s="80"/>
      <c r="QDN142" s="80"/>
      <c r="QDO142" s="80"/>
      <c r="QDP142" s="80"/>
      <c r="QDQ142" s="80"/>
      <c r="QDR142" s="80"/>
      <c r="QDS142" s="80"/>
      <c r="QDT142" s="80"/>
      <c r="QDU142" s="80"/>
      <c r="QDV142" s="80"/>
      <c r="QDW142" s="80"/>
      <c r="QDX142" s="80"/>
      <c r="QDY142" s="80"/>
      <c r="QDZ142" s="80"/>
      <c r="QEA142" s="80"/>
      <c r="QEB142" s="80"/>
      <c r="QEC142" s="80"/>
      <c r="QED142" s="80"/>
      <c r="QEE142" s="80"/>
      <c r="QEF142" s="80"/>
      <c r="QEG142" s="80"/>
      <c r="QEH142" s="80"/>
      <c r="QEI142" s="80"/>
      <c r="QEJ142" s="80"/>
      <c r="QEK142" s="80"/>
      <c r="QEL142" s="80"/>
      <c r="QEM142" s="80"/>
      <c r="QEN142" s="80"/>
      <c r="QEO142" s="80"/>
      <c r="QEP142" s="80"/>
      <c r="QEQ142" s="80"/>
      <c r="QER142" s="80"/>
      <c r="QES142" s="80"/>
      <c r="QET142" s="80"/>
      <c r="QEU142" s="80"/>
      <c r="QEV142" s="80"/>
      <c r="QEW142" s="80"/>
      <c r="QEX142" s="80"/>
      <c r="QEY142" s="80"/>
      <c r="QEZ142" s="80"/>
      <c r="QFA142" s="80"/>
      <c r="QFB142" s="80"/>
      <c r="QFC142" s="80"/>
      <c r="QFD142" s="80"/>
      <c r="QFE142" s="80"/>
      <c r="QFF142" s="80"/>
      <c r="QFG142" s="80"/>
      <c r="QFH142" s="80"/>
      <c r="QFI142" s="80"/>
      <c r="QFJ142" s="80"/>
      <c r="QFK142" s="80"/>
      <c r="QFL142" s="80"/>
      <c r="QFM142" s="80"/>
      <c r="QFN142" s="80"/>
      <c r="QFO142" s="80"/>
      <c r="QFP142" s="80"/>
      <c r="QFQ142" s="80"/>
      <c r="QFR142" s="80"/>
      <c r="QFS142" s="80"/>
      <c r="QFT142" s="80"/>
      <c r="QFU142" s="80"/>
      <c r="QFV142" s="80"/>
      <c r="QFW142" s="80"/>
      <c r="QFX142" s="80"/>
      <c r="QFY142" s="80"/>
      <c r="QFZ142" s="80"/>
      <c r="QGA142" s="80"/>
      <c r="QGB142" s="80"/>
      <c r="QGC142" s="80"/>
      <c r="QGD142" s="80"/>
      <c r="QGE142" s="80"/>
      <c r="QGF142" s="80"/>
      <c r="QGG142" s="80"/>
      <c r="QGH142" s="80"/>
      <c r="QGI142" s="80"/>
      <c r="QGJ142" s="80"/>
      <c r="QGK142" s="80"/>
      <c r="QGL142" s="80"/>
      <c r="QGM142" s="80"/>
      <c r="QGN142" s="80"/>
      <c r="QGO142" s="80"/>
      <c r="QGP142" s="80"/>
      <c r="QGQ142" s="80"/>
      <c r="QGR142" s="80"/>
      <c r="QGS142" s="80"/>
      <c r="QGT142" s="80"/>
      <c r="QGU142" s="80"/>
      <c r="QGV142" s="80"/>
      <c r="QGW142" s="80"/>
      <c r="QGX142" s="80"/>
      <c r="QGY142" s="80"/>
      <c r="QGZ142" s="80"/>
      <c r="QHA142" s="80"/>
      <c r="QHB142" s="80"/>
      <c r="QHC142" s="80"/>
      <c r="QHD142" s="80"/>
      <c r="QHE142" s="80"/>
      <c r="QHF142" s="80"/>
      <c r="QHG142" s="80"/>
      <c r="QHH142" s="80"/>
      <c r="QHI142" s="80"/>
      <c r="QHJ142" s="80"/>
      <c r="QHK142" s="80"/>
      <c r="QHL142" s="80"/>
      <c r="QHM142" s="80"/>
      <c r="QHN142" s="80"/>
      <c r="QHO142" s="80"/>
      <c r="QHP142" s="80"/>
      <c r="QHQ142" s="80"/>
      <c r="QHR142" s="80"/>
      <c r="QHS142" s="80"/>
      <c r="QHT142" s="80"/>
      <c r="QHU142" s="80"/>
      <c r="QHV142" s="80"/>
      <c r="QHW142" s="80"/>
      <c r="QHX142" s="80"/>
      <c r="QHY142" s="80"/>
      <c r="QHZ142" s="80"/>
      <c r="QIA142" s="80"/>
      <c r="QIB142" s="80"/>
      <c r="QIC142" s="80"/>
      <c r="QID142" s="80"/>
      <c r="QIE142" s="80"/>
      <c r="QIF142" s="80"/>
      <c r="QIG142" s="80"/>
      <c r="QIH142" s="80"/>
      <c r="QII142" s="80"/>
      <c r="QIJ142" s="80"/>
      <c r="QIK142" s="80"/>
      <c r="QIL142" s="80"/>
      <c r="QIM142" s="80"/>
      <c r="QIN142" s="80"/>
      <c r="QIO142" s="80"/>
      <c r="QIP142" s="80"/>
      <c r="QIQ142" s="80"/>
      <c r="QIR142" s="80"/>
      <c r="QIS142" s="80"/>
      <c r="QIT142" s="80"/>
      <c r="QIU142" s="80"/>
      <c r="QIV142" s="80"/>
      <c r="QIW142" s="80"/>
      <c r="QIX142" s="80"/>
      <c r="QIY142" s="80"/>
      <c r="QIZ142" s="80"/>
      <c r="QJA142" s="80"/>
      <c r="QJB142" s="80"/>
      <c r="QJC142" s="80"/>
      <c r="QJD142" s="80"/>
      <c r="QJE142" s="80"/>
      <c r="QJF142" s="80"/>
      <c r="QJG142" s="80"/>
      <c r="QJH142" s="80"/>
      <c r="QJI142" s="80"/>
      <c r="QJJ142" s="80"/>
      <c r="QJK142" s="80"/>
      <c r="QJL142" s="80"/>
      <c r="QJM142" s="80"/>
      <c r="QJN142" s="80"/>
      <c r="QJO142" s="80"/>
      <c r="QJP142" s="80"/>
      <c r="QJQ142" s="80"/>
      <c r="QJR142" s="80"/>
      <c r="QJS142" s="80"/>
      <c r="QJT142" s="80"/>
      <c r="QJU142" s="80"/>
      <c r="QJV142" s="80"/>
      <c r="QJW142" s="80"/>
      <c r="QJX142" s="80"/>
      <c r="QJY142" s="80"/>
      <c r="QJZ142" s="80"/>
      <c r="QKA142" s="80"/>
      <c r="QKB142" s="80"/>
      <c r="QKC142" s="80"/>
      <c r="QKD142" s="80"/>
      <c r="QKE142" s="80"/>
      <c r="QKF142" s="80"/>
      <c r="QKG142" s="80"/>
      <c r="QKH142" s="80"/>
      <c r="QKI142" s="80"/>
      <c r="QKJ142" s="80"/>
      <c r="QKK142" s="80"/>
      <c r="QKL142" s="80"/>
      <c r="QKM142" s="80"/>
      <c r="QKN142" s="80"/>
      <c r="QKO142" s="80"/>
      <c r="QKP142" s="80"/>
      <c r="QKQ142" s="80"/>
      <c r="QKR142" s="80"/>
      <c r="QKS142" s="80"/>
      <c r="QKT142" s="80"/>
      <c r="QKU142" s="80"/>
      <c r="QKV142" s="80"/>
      <c r="QKW142" s="80"/>
      <c r="QKX142" s="80"/>
      <c r="QKY142" s="80"/>
      <c r="QKZ142" s="80"/>
      <c r="QLA142" s="80"/>
      <c r="QLB142" s="80"/>
      <c r="QLC142" s="80"/>
      <c r="QLD142" s="80"/>
      <c r="QLE142" s="80"/>
      <c r="QLF142" s="80"/>
      <c r="QLG142" s="80"/>
      <c r="QLH142" s="80"/>
      <c r="QLI142" s="80"/>
      <c r="QLJ142" s="80"/>
      <c r="QLK142" s="80"/>
      <c r="QLL142" s="80"/>
      <c r="QLM142" s="80"/>
      <c r="QLN142" s="80"/>
      <c r="QLO142" s="80"/>
      <c r="QLP142" s="80"/>
      <c r="QLQ142" s="80"/>
      <c r="QLR142" s="80"/>
      <c r="QLS142" s="80"/>
      <c r="QLT142" s="80"/>
      <c r="QLU142" s="80"/>
      <c r="QLV142" s="80"/>
      <c r="QLW142" s="80"/>
      <c r="QLX142" s="80"/>
      <c r="QLY142" s="80"/>
      <c r="QLZ142" s="80"/>
      <c r="QMA142" s="80"/>
      <c r="QMB142" s="80"/>
      <c r="QMC142" s="80"/>
      <c r="QMD142" s="80"/>
      <c r="QME142" s="80"/>
      <c r="QMF142" s="80"/>
      <c r="QMG142" s="80"/>
      <c r="QMH142" s="80"/>
      <c r="QMI142" s="80"/>
      <c r="QMJ142" s="80"/>
      <c r="QMK142" s="80"/>
      <c r="QML142" s="80"/>
      <c r="QMM142" s="80"/>
      <c r="QMN142" s="80"/>
      <c r="QMO142" s="80"/>
      <c r="QMP142" s="80"/>
      <c r="QMQ142" s="80"/>
      <c r="QMR142" s="80"/>
      <c r="QMS142" s="80"/>
      <c r="QMT142" s="80"/>
      <c r="QMU142" s="80"/>
      <c r="QMV142" s="80"/>
      <c r="QMW142" s="80"/>
      <c r="QMX142" s="80"/>
      <c r="QMY142" s="80"/>
      <c r="QMZ142" s="80"/>
      <c r="QNA142" s="80"/>
      <c r="QNB142" s="80"/>
      <c r="QNC142" s="80"/>
      <c r="QND142" s="80"/>
      <c r="QNE142" s="80"/>
      <c r="QNF142" s="80"/>
      <c r="QNG142" s="80"/>
      <c r="QNH142" s="80"/>
      <c r="QNI142" s="80"/>
      <c r="QNJ142" s="80"/>
      <c r="QNK142" s="80"/>
      <c r="QNL142" s="80"/>
      <c r="QNM142" s="80"/>
      <c r="QNN142" s="80"/>
      <c r="QNO142" s="80"/>
      <c r="QNP142" s="80"/>
      <c r="QNQ142" s="80"/>
      <c r="QNR142" s="80"/>
      <c r="QNS142" s="80"/>
      <c r="QNT142" s="80"/>
      <c r="QNU142" s="80"/>
      <c r="QNV142" s="80"/>
      <c r="QNW142" s="80"/>
      <c r="QNX142" s="80"/>
      <c r="QNY142" s="80"/>
      <c r="QNZ142" s="80"/>
      <c r="QOA142" s="80"/>
      <c r="QOB142" s="80"/>
      <c r="QOC142" s="80"/>
      <c r="QOD142" s="80"/>
      <c r="QOE142" s="80"/>
      <c r="QOF142" s="80"/>
      <c r="QOG142" s="80"/>
      <c r="QOH142" s="80"/>
      <c r="QOI142" s="80"/>
      <c r="QOJ142" s="80"/>
      <c r="QOK142" s="80"/>
      <c r="QOL142" s="80"/>
      <c r="QOM142" s="80"/>
      <c r="QON142" s="80"/>
      <c r="QOO142" s="80"/>
      <c r="QOP142" s="80"/>
      <c r="QOQ142" s="80"/>
      <c r="QOR142" s="80"/>
      <c r="QOS142" s="80"/>
      <c r="QOT142" s="80"/>
      <c r="QOU142" s="80"/>
      <c r="QOV142" s="80"/>
      <c r="QOW142" s="80"/>
      <c r="QOX142" s="80"/>
      <c r="QOY142" s="80"/>
      <c r="QOZ142" s="80"/>
      <c r="QPA142" s="80"/>
      <c r="QPB142" s="80"/>
      <c r="QPC142" s="80"/>
      <c r="QPD142" s="80"/>
      <c r="QPE142" s="80"/>
      <c r="QPF142" s="80"/>
      <c r="QPG142" s="80"/>
      <c r="QPH142" s="80"/>
      <c r="QPI142" s="80"/>
      <c r="QPJ142" s="80"/>
      <c r="QPK142" s="80"/>
      <c r="QPL142" s="80"/>
      <c r="QPM142" s="80"/>
      <c r="QPN142" s="80"/>
      <c r="QPO142" s="80"/>
      <c r="QPP142" s="80"/>
      <c r="QPQ142" s="80"/>
      <c r="QPR142" s="80"/>
      <c r="QPS142" s="80"/>
      <c r="QPT142" s="80"/>
      <c r="QPU142" s="80"/>
      <c r="QPV142" s="80"/>
      <c r="QPW142" s="80"/>
      <c r="QPX142" s="80"/>
      <c r="QPY142" s="80"/>
      <c r="QPZ142" s="80"/>
      <c r="QQA142" s="80"/>
      <c r="QQB142" s="80"/>
      <c r="QQC142" s="80"/>
      <c r="QQD142" s="80"/>
      <c r="QQE142" s="80"/>
      <c r="QQF142" s="80"/>
      <c r="QQG142" s="80"/>
      <c r="QQH142" s="80"/>
      <c r="QQI142" s="80"/>
      <c r="QQJ142" s="80"/>
      <c r="QQK142" s="80"/>
      <c r="QQL142" s="80"/>
      <c r="QQM142" s="80"/>
      <c r="QQN142" s="80"/>
      <c r="QQO142" s="80"/>
      <c r="QQP142" s="80"/>
      <c r="QQQ142" s="80"/>
      <c r="QQR142" s="80"/>
      <c r="QQS142" s="80"/>
      <c r="QQT142" s="80"/>
      <c r="QQU142" s="80"/>
      <c r="QQV142" s="80"/>
      <c r="QQW142" s="80"/>
      <c r="QQX142" s="80"/>
      <c r="QQY142" s="80"/>
      <c r="QQZ142" s="80"/>
      <c r="QRA142" s="80"/>
      <c r="QRB142" s="80"/>
      <c r="QRC142" s="80"/>
      <c r="QRD142" s="80"/>
      <c r="QRE142" s="80"/>
      <c r="QRF142" s="80"/>
      <c r="QRG142" s="80"/>
      <c r="QRH142" s="80"/>
      <c r="QRI142" s="80"/>
      <c r="QRJ142" s="80"/>
      <c r="QRK142" s="80"/>
      <c r="QRL142" s="80"/>
      <c r="QRM142" s="80"/>
      <c r="QRN142" s="80"/>
      <c r="QRO142" s="80"/>
      <c r="QRP142" s="80"/>
      <c r="QRQ142" s="80"/>
      <c r="QRR142" s="80"/>
      <c r="QRS142" s="80"/>
      <c r="QRT142" s="80"/>
      <c r="QRU142" s="80"/>
      <c r="QRV142" s="80"/>
      <c r="QRW142" s="80"/>
      <c r="QRX142" s="80"/>
      <c r="QRY142" s="80"/>
      <c r="QRZ142" s="80"/>
      <c r="QSA142" s="80"/>
      <c r="QSB142" s="80"/>
      <c r="QSC142" s="80"/>
      <c r="QSD142" s="80"/>
      <c r="QSE142" s="80"/>
      <c r="QSF142" s="80"/>
      <c r="QSG142" s="80"/>
      <c r="QSH142" s="80"/>
      <c r="QSI142" s="80"/>
      <c r="QSJ142" s="80"/>
      <c r="QSK142" s="80"/>
      <c r="QSL142" s="80"/>
      <c r="QSM142" s="80"/>
      <c r="QSN142" s="80"/>
      <c r="QSO142" s="80"/>
      <c r="QSP142" s="80"/>
      <c r="QSQ142" s="80"/>
      <c r="QSR142" s="80"/>
      <c r="QSS142" s="80"/>
      <c r="QST142" s="80"/>
      <c r="QSU142" s="80"/>
      <c r="QSV142" s="80"/>
      <c r="QSW142" s="80"/>
      <c r="QSX142" s="80"/>
      <c r="QSY142" s="80"/>
      <c r="QSZ142" s="80"/>
      <c r="QTA142" s="80"/>
      <c r="QTB142" s="80"/>
      <c r="QTC142" s="80"/>
      <c r="QTD142" s="80"/>
      <c r="QTE142" s="80"/>
      <c r="QTF142" s="80"/>
      <c r="QTG142" s="80"/>
      <c r="QTH142" s="80"/>
      <c r="QTI142" s="80"/>
      <c r="QTJ142" s="80"/>
      <c r="QTK142" s="80"/>
      <c r="QTL142" s="80"/>
      <c r="QTM142" s="80"/>
      <c r="QTN142" s="80"/>
      <c r="QTO142" s="80"/>
      <c r="QTP142" s="80"/>
      <c r="QTQ142" s="80"/>
      <c r="QTR142" s="80"/>
      <c r="QTS142" s="80"/>
      <c r="QTT142" s="80"/>
      <c r="QTU142" s="80"/>
      <c r="QTV142" s="80"/>
      <c r="QTW142" s="80"/>
      <c r="QTX142" s="80"/>
      <c r="QTY142" s="80"/>
      <c r="QTZ142" s="80"/>
      <c r="QUA142" s="80"/>
      <c r="QUB142" s="80"/>
      <c r="QUC142" s="80"/>
      <c r="QUD142" s="80"/>
      <c r="QUE142" s="80"/>
      <c r="QUF142" s="80"/>
      <c r="QUG142" s="80"/>
      <c r="QUH142" s="80"/>
      <c r="QUI142" s="80"/>
      <c r="QUJ142" s="80"/>
      <c r="QUK142" s="80"/>
      <c r="QUL142" s="80"/>
      <c r="QUM142" s="80"/>
      <c r="QUN142" s="80"/>
      <c r="QUO142" s="80"/>
      <c r="QUP142" s="80"/>
      <c r="QUQ142" s="80"/>
      <c r="QUR142" s="80"/>
      <c r="QUS142" s="80"/>
      <c r="QUT142" s="80"/>
      <c r="QUU142" s="80"/>
      <c r="QUV142" s="80"/>
      <c r="QUW142" s="80"/>
      <c r="QUX142" s="80"/>
      <c r="QUY142" s="80"/>
      <c r="QUZ142" s="80"/>
      <c r="QVA142" s="80"/>
      <c r="QVB142" s="80"/>
      <c r="QVC142" s="80"/>
      <c r="QVD142" s="80"/>
      <c r="QVE142" s="80"/>
      <c r="QVF142" s="80"/>
      <c r="QVG142" s="80"/>
      <c r="QVH142" s="80"/>
      <c r="QVI142" s="80"/>
      <c r="QVJ142" s="80"/>
      <c r="QVK142" s="80"/>
      <c r="QVL142" s="80"/>
      <c r="QVM142" s="80"/>
      <c r="QVN142" s="80"/>
      <c r="QVO142" s="80"/>
      <c r="QVP142" s="80"/>
      <c r="QVQ142" s="80"/>
      <c r="QVR142" s="80"/>
      <c r="QVS142" s="80"/>
      <c r="QVT142" s="80"/>
      <c r="QVU142" s="80"/>
      <c r="QVV142" s="80"/>
      <c r="QVW142" s="80"/>
      <c r="QVX142" s="80"/>
      <c r="QVY142" s="80"/>
      <c r="QVZ142" s="80"/>
      <c r="QWA142" s="80"/>
      <c r="QWB142" s="80"/>
      <c r="QWC142" s="80"/>
      <c r="QWD142" s="80"/>
      <c r="QWE142" s="80"/>
      <c r="QWF142" s="80"/>
      <c r="QWG142" s="80"/>
      <c r="QWH142" s="80"/>
      <c r="QWI142" s="80"/>
      <c r="QWJ142" s="80"/>
      <c r="QWK142" s="80"/>
      <c r="QWL142" s="80"/>
      <c r="QWM142" s="80"/>
      <c r="QWN142" s="80"/>
      <c r="QWO142" s="80"/>
      <c r="QWP142" s="80"/>
      <c r="QWQ142" s="80"/>
      <c r="QWR142" s="80"/>
      <c r="QWS142" s="80"/>
      <c r="QWT142" s="80"/>
      <c r="QWU142" s="80"/>
      <c r="QWV142" s="80"/>
      <c r="QWW142" s="80"/>
      <c r="QWX142" s="80"/>
      <c r="QWY142" s="80"/>
      <c r="QWZ142" s="80"/>
      <c r="QXA142" s="80"/>
      <c r="QXB142" s="80"/>
      <c r="QXC142" s="80"/>
      <c r="QXD142" s="80"/>
      <c r="QXE142" s="80"/>
      <c r="QXF142" s="80"/>
      <c r="QXG142" s="80"/>
      <c r="QXH142" s="80"/>
      <c r="QXI142" s="80"/>
      <c r="QXJ142" s="80"/>
      <c r="QXK142" s="80"/>
      <c r="QXL142" s="80"/>
      <c r="QXM142" s="80"/>
      <c r="QXN142" s="80"/>
      <c r="QXO142" s="80"/>
      <c r="QXP142" s="80"/>
      <c r="QXQ142" s="80"/>
      <c r="QXR142" s="80"/>
      <c r="QXS142" s="80"/>
      <c r="QXT142" s="80"/>
      <c r="QXU142" s="80"/>
      <c r="QXV142" s="80"/>
      <c r="QXW142" s="80"/>
      <c r="QXX142" s="80"/>
      <c r="QXY142" s="80"/>
      <c r="QXZ142" s="80"/>
      <c r="QYA142" s="80"/>
      <c r="QYB142" s="80"/>
      <c r="QYC142" s="80"/>
      <c r="QYD142" s="80"/>
      <c r="QYE142" s="80"/>
      <c r="QYF142" s="80"/>
      <c r="QYG142" s="80"/>
      <c r="QYH142" s="80"/>
      <c r="QYI142" s="80"/>
      <c r="QYJ142" s="80"/>
      <c r="QYK142" s="80"/>
      <c r="QYL142" s="80"/>
      <c r="QYM142" s="80"/>
      <c r="QYN142" s="80"/>
      <c r="QYO142" s="80"/>
      <c r="QYP142" s="80"/>
      <c r="QYQ142" s="80"/>
      <c r="QYR142" s="80"/>
      <c r="QYS142" s="80"/>
      <c r="QYT142" s="80"/>
      <c r="QYU142" s="80"/>
      <c r="QYV142" s="80"/>
      <c r="QYW142" s="80"/>
      <c r="QYX142" s="80"/>
      <c r="QYY142" s="80"/>
      <c r="QYZ142" s="80"/>
      <c r="QZA142" s="80"/>
      <c r="QZB142" s="80"/>
      <c r="QZC142" s="80"/>
      <c r="QZD142" s="80"/>
      <c r="QZE142" s="80"/>
      <c r="QZF142" s="80"/>
      <c r="QZG142" s="80"/>
      <c r="QZH142" s="80"/>
      <c r="QZI142" s="80"/>
      <c r="QZJ142" s="80"/>
      <c r="QZK142" s="80"/>
      <c r="QZL142" s="80"/>
      <c r="QZM142" s="80"/>
      <c r="QZN142" s="80"/>
      <c r="QZO142" s="80"/>
      <c r="QZP142" s="80"/>
      <c r="QZQ142" s="80"/>
      <c r="QZR142" s="80"/>
      <c r="QZS142" s="80"/>
      <c r="QZT142" s="80"/>
      <c r="QZU142" s="80"/>
      <c r="QZV142" s="80"/>
      <c r="QZW142" s="80"/>
      <c r="QZX142" s="80"/>
      <c r="QZY142" s="80"/>
      <c r="QZZ142" s="80"/>
      <c r="RAA142" s="80"/>
      <c r="RAB142" s="80"/>
      <c r="RAC142" s="80"/>
      <c r="RAD142" s="80"/>
      <c r="RAE142" s="80"/>
      <c r="RAF142" s="80"/>
      <c r="RAG142" s="80"/>
      <c r="RAH142" s="80"/>
      <c r="RAI142" s="80"/>
      <c r="RAJ142" s="80"/>
      <c r="RAK142" s="80"/>
      <c r="RAL142" s="80"/>
      <c r="RAM142" s="80"/>
      <c r="RAN142" s="80"/>
      <c r="RAO142" s="80"/>
      <c r="RAP142" s="80"/>
      <c r="RAQ142" s="80"/>
      <c r="RAR142" s="80"/>
      <c r="RAS142" s="80"/>
      <c r="RAT142" s="80"/>
      <c r="RAU142" s="80"/>
      <c r="RAV142" s="80"/>
      <c r="RAW142" s="80"/>
      <c r="RAX142" s="80"/>
      <c r="RAY142" s="80"/>
      <c r="RAZ142" s="80"/>
      <c r="RBA142" s="80"/>
      <c r="RBB142" s="80"/>
      <c r="RBC142" s="80"/>
      <c r="RBD142" s="80"/>
      <c r="RBE142" s="80"/>
      <c r="RBF142" s="80"/>
      <c r="RBG142" s="80"/>
      <c r="RBH142" s="80"/>
      <c r="RBI142" s="80"/>
      <c r="RBJ142" s="80"/>
      <c r="RBK142" s="80"/>
      <c r="RBL142" s="80"/>
      <c r="RBM142" s="80"/>
      <c r="RBN142" s="80"/>
      <c r="RBO142" s="80"/>
      <c r="RBP142" s="80"/>
      <c r="RBQ142" s="80"/>
      <c r="RBR142" s="80"/>
      <c r="RBS142" s="80"/>
      <c r="RBT142" s="80"/>
      <c r="RBU142" s="80"/>
      <c r="RBV142" s="80"/>
      <c r="RBW142" s="80"/>
      <c r="RBX142" s="80"/>
      <c r="RBY142" s="80"/>
      <c r="RBZ142" s="80"/>
      <c r="RCA142" s="80"/>
      <c r="RCB142" s="80"/>
      <c r="RCC142" s="80"/>
      <c r="RCD142" s="80"/>
      <c r="RCE142" s="80"/>
      <c r="RCF142" s="80"/>
      <c r="RCG142" s="80"/>
      <c r="RCH142" s="80"/>
      <c r="RCI142" s="80"/>
      <c r="RCJ142" s="80"/>
      <c r="RCK142" s="80"/>
      <c r="RCL142" s="80"/>
      <c r="RCM142" s="80"/>
      <c r="RCN142" s="80"/>
      <c r="RCO142" s="80"/>
      <c r="RCP142" s="80"/>
      <c r="RCQ142" s="80"/>
      <c r="RCR142" s="80"/>
      <c r="RCS142" s="80"/>
      <c r="RCT142" s="80"/>
      <c r="RCU142" s="80"/>
      <c r="RCV142" s="80"/>
      <c r="RCW142" s="80"/>
      <c r="RCX142" s="80"/>
      <c r="RCY142" s="80"/>
      <c r="RCZ142" s="80"/>
      <c r="RDA142" s="80"/>
      <c r="RDB142" s="80"/>
      <c r="RDC142" s="80"/>
      <c r="RDD142" s="80"/>
      <c r="RDE142" s="80"/>
      <c r="RDF142" s="80"/>
      <c r="RDG142" s="80"/>
      <c r="RDH142" s="80"/>
      <c r="RDI142" s="80"/>
      <c r="RDJ142" s="80"/>
      <c r="RDK142" s="80"/>
      <c r="RDL142" s="80"/>
      <c r="RDM142" s="80"/>
      <c r="RDN142" s="80"/>
      <c r="RDO142" s="80"/>
      <c r="RDP142" s="80"/>
      <c r="RDQ142" s="80"/>
      <c r="RDR142" s="80"/>
      <c r="RDS142" s="80"/>
      <c r="RDT142" s="80"/>
      <c r="RDU142" s="80"/>
      <c r="RDV142" s="80"/>
      <c r="RDW142" s="80"/>
      <c r="RDX142" s="80"/>
      <c r="RDY142" s="80"/>
      <c r="RDZ142" s="80"/>
      <c r="REA142" s="80"/>
      <c r="REB142" s="80"/>
      <c r="REC142" s="80"/>
      <c r="RED142" s="80"/>
      <c r="REE142" s="80"/>
      <c r="REF142" s="80"/>
      <c r="REG142" s="80"/>
      <c r="REH142" s="80"/>
      <c r="REI142" s="80"/>
      <c r="REJ142" s="80"/>
      <c r="REK142" s="80"/>
      <c r="REL142" s="80"/>
      <c r="REM142" s="80"/>
      <c r="REN142" s="80"/>
      <c r="REO142" s="80"/>
      <c r="REP142" s="80"/>
      <c r="REQ142" s="80"/>
      <c r="RER142" s="80"/>
      <c r="RES142" s="80"/>
      <c r="RET142" s="80"/>
      <c r="REU142" s="80"/>
      <c r="REV142" s="80"/>
      <c r="REW142" s="80"/>
      <c r="REX142" s="80"/>
      <c r="REY142" s="80"/>
      <c r="REZ142" s="80"/>
      <c r="RFA142" s="80"/>
      <c r="RFB142" s="80"/>
      <c r="RFC142" s="80"/>
      <c r="RFD142" s="80"/>
      <c r="RFE142" s="80"/>
      <c r="RFF142" s="80"/>
      <c r="RFG142" s="80"/>
      <c r="RFH142" s="80"/>
      <c r="RFI142" s="80"/>
      <c r="RFJ142" s="80"/>
      <c r="RFK142" s="80"/>
      <c r="RFL142" s="80"/>
      <c r="RFM142" s="80"/>
      <c r="RFN142" s="80"/>
      <c r="RFO142" s="80"/>
      <c r="RFP142" s="80"/>
      <c r="RFQ142" s="80"/>
      <c r="RFR142" s="80"/>
      <c r="RFS142" s="80"/>
      <c r="RFT142" s="80"/>
      <c r="RFU142" s="80"/>
      <c r="RFV142" s="80"/>
      <c r="RFW142" s="80"/>
      <c r="RFX142" s="80"/>
      <c r="RFY142" s="80"/>
      <c r="RFZ142" s="80"/>
      <c r="RGA142" s="80"/>
      <c r="RGB142" s="80"/>
      <c r="RGC142" s="80"/>
      <c r="RGD142" s="80"/>
      <c r="RGE142" s="80"/>
      <c r="RGF142" s="80"/>
      <c r="RGG142" s="80"/>
      <c r="RGH142" s="80"/>
      <c r="RGI142" s="80"/>
      <c r="RGJ142" s="80"/>
      <c r="RGK142" s="80"/>
      <c r="RGL142" s="80"/>
      <c r="RGM142" s="80"/>
      <c r="RGN142" s="80"/>
      <c r="RGO142" s="80"/>
      <c r="RGP142" s="80"/>
      <c r="RGQ142" s="80"/>
      <c r="RGR142" s="80"/>
      <c r="RGS142" s="80"/>
      <c r="RGT142" s="80"/>
      <c r="RGU142" s="80"/>
      <c r="RGV142" s="80"/>
      <c r="RGW142" s="80"/>
      <c r="RGX142" s="80"/>
      <c r="RGY142" s="80"/>
      <c r="RGZ142" s="80"/>
      <c r="RHA142" s="80"/>
      <c r="RHB142" s="80"/>
      <c r="RHC142" s="80"/>
      <c r="RHD142" s="80"/>
      <c r="RHE142" s="80"/>
      <c r="RHF142" s="80"/>
      <c r="RHG142" s="80"/>
      <c r="RHH142" s="80"/>
      <c r="RHI142" s="80"/>
      <c r="RHJ142" s="80"/>
      <c r="RHK142" s="80"/>
      <c r="RHL142" s="80"/>
      <c r="RHM142" s="80"/>
      <c r="RHN142" s="80"/>
      <c r="RHO142" s="80"/>
      <c r="RHP142" s="80"/>
      <c r="RHQ142" s="80"/>
      <c r="RHR142" s="80"/>
      <c r="RHS142" s="80"/>
      <c r="RHT142" s="80"/>
      <c r="RHU142" s="80"/>
      <c r="RHV142" s="80"/>
      <c r="RHW142" s="80"/>
      <c r="RHX142" s="80"/>
      <c r="RHY142" s="80"/>
      <c r="RHZ142" s="80"/>
      <c r="RIA142" s="80"/>
      <c r="RIB142" s="80"/>
      <c r="RIC142" s="80"/>
      <c r="RID142" s="80"/>
      <c r="RIE142" s="80"/>
      <c r="RIF142" s="80"/>
      <c r="RIG142" s="80"/>
      <c r="RIH142" s="80"/>
      <c r="RII142" s="80"/>
      <c r="RIJ142" s="80"/>
      <c r="RIK142" s="80"/>
      <c r="RIL142" s="80"/>
      <c r="RIM142" s="80"/>
      <c r="RIN142" s="80"/>
      <c r="RIO142" s="80"/>
      <c r="RIP142" s="80"/>
      <c r="RIQ142" s="80"/>
      <c r="RIR142" s="80"/>
      <c r="RIS142" s="80"/>
      <c r="RIT142" s="80"/>
      <c r="RIU142" s="80"/>
      <c r="RIV142" s="80"/>
      <c r="RIW142" s="80"/>
      <c r="RIX142" s="80"/>
      <c r="RIY142" s="80"/>
      <c r="RIZ142" s="80"/>
      <c r="RJA142" s="80"/>
      <c r="RJB142" s="80"/>
      <c r="RJC142" s="80"/>
      <c r="RJD142" s="80"/>
      <c r="RJE142" s="80"/>
      <c r="RJF142" s="80"/>
      <c r="RJG142" s="80"/>
      <c r="RJH142" s="80"/>
      <c r="RJI142" s="80"/>
      <c r="RJJ142" s="80"/>
      <c r="RJK142" s="80"/>
      <c r="RJL142" s="80"/>
      <c r="RJM142" s="80"/>
      <c r="RJN142" s="80"/>
      <c r="RJO142" s="80"/>
      <c r="RJP142" s="80"/>
      <c r="RJQ142" s="80"/>
      <c r="RJR142" s="80"/>
      <c r="RJS142" s="80"/>
      <c r="RJT142" s="80"/>
      <c r="RJU142" s="80"/>
      <c r="RJV142" s="80"/>
      <c r="RJW142" s="80"/>
      <c r="RJX142" s="80"/>
      <c r="RJY142" s="80"/>
      <c r="RJZ142" s="80"/>
      <c r="RKA142" s="80"/>
      <c r="RKB142" s="80"/>
      <c r="RKC142" s="80"/>
      <c r="RKD142" s="80"/>
      <c r="RKE142" s="80"/>
      <c r="RKF142" s="80"/>
      <c r="RKG142" s="80"/>
      <c r="RKH142" s="80"/>
      <c r="RKI142" s="80"/>
      <c r="RKJ142" s="80"/>
      <c r="RKK142" s="80"/>
      <c r="RKL142" s="80"/>
      <c r="RKM142" s="80"/>
      <c r="RKN142" s="80"/>
      <c r="RKO142" s="80"/>
      <c r="RKP142" s="80"/>
      <c r="RKQ142" s="80"/>
      <c r="RKR142" s="80"/>
      <c r="RKS142" s="80"/>
      <c r="RKT142" s="80"/>
      <c r="RKU142" s="80"/>
      <c r="RKV142" s="80"/>
      <c r="RKW142" s="80"/>
      <c r="RKX142" s="80"/>
      <c r="RKY142" s="80"/>
      <c r="RKZ142" s="80"/>
      <c r="RLA142" s="80"/>
      <c r="RLB142" s="80"/>
      <c r="RLC142" s="80"/>
      <c r="RLD142" s="80"/>
      <c r="RLE142" s="80"/>
      <c r="RLF142" s="80"/>
      <c r="RLG142" s="80"/>
      <c r="RLH142" s="80"/>
      <c r="RLI142" s="80"/>
      <c r="RLJ142" s="80"/>
      <c r="RLK142" s="80"/>
      <c r="RLL142" s="80"/>
      <c r="RLM142" s="80"/>
      <c r="RLN142" s="80"/>
      <c r="RLO142" s="80"/>
      <c r="RLP142" s="80"/>
      <c r="RLQ142" s="80"/>
      <c r="RLR142" s="80"/>
      <c r="RLS142" s="80"/>
      <c r="RLT142" s="80"/>
      <c r="RLU142" s="80"/>
      <c r="RLV142" s="80"/>
      <c r="RLW142" s="80"/>
      <c r="RLX142" s="80"/>
      <c r="RLY142" s="80"/>
      <c r="RLZ142" s="80"/>
      <c r="RMA142" s="80"/>
      <c r="RMB142" s="80"/>
      <c r="RMC142" s="80"/>
      <c r="RMD142" s="80"/>
      <c r="RME142" s="80"/>
      <c r="RMF142" s="80"/>
      <c r="RMG142" s="80"/>
      <c r="RMH142" s="80"/>
      <c r="RMI142" s="80"/>
      <c r="RMJ142" s="80"/>
      <c r="RMK142" s="80"/>
      <c r="RML142" s="80"/>
      <c r="RMM142" s="80"/>
      <c r="RMN142" s="80"/>
      <c r="RMO142" s="80"/>
      <c r="RMP142" s="80"/>
      <c r="RMQ142" s="80"/>
      <c r="RMR142" s="80"/>
      <c r="RMS142" s="80"/>
      <c r="RMT142" s="80"/>
      <c r="RMU142" s="80"/>
      <c r="RMV142" s="80"/>
      <c r="RMW142" s="80"/>
      <c r="RMX142" s="80"/>
      <c r="RMY142" s="80"/>
      <c r="RMZ142" s="80"/>
      <c r="RNA142" s="80"/>
      <c r="RNB142" s="80"/>
      <c r="RNC142" s="80"/>
      <c r="RND142" s="80"/>
      <c r="RNE142" s="80"/>
      <c r="RNF142" s="80"/>
      <c r="RNG142" s="80"/>
      <c r="RNH142" s="80"/>
      <c r="RNI142" s="80"/>
      <c r="RNJ142" s="80"/>
      <c r="RNK142" s="80"/>
      <c r="RNL142" s="80"/>
      <c r="RNM142" s="80"/>
      <c r="RNN142" s="80"/>
      <c r="RNO142" s="80"/>
      <c r="RNP142" s="80"/>
      <c r="RNQ142" s="80"/>
      <c r="RNR142" s="80"/>
      <c r="RNS142" s="80"/>
      <c r="RNT142" s="80"/>
      <c r="RNU142" s="80"/>
      <c r="RNV142" s="80"/>
      <c r="RNW142" s="80"/>
      <c r="RNX142" s="80"/>
      <c r="RNY142" s="80"/>
      <c r="RNZ142" s="80"/>
      <c r="ROA142" s="80"/>
      <c r="ROB142" s="80"/>
      <c r="ROC142" s="80"/>
      <c r="ROD142" s="80"/>
      <c r="ROE142" s="80"/>
      <c r="ROF142" s="80"/>
      <c r="ROG142" s="80"/>
      <c r="ROH142" s="80"/>
      <c r="ROI142" s="80"/>
      <c r="ROJ142" s="80"/>
      <c r="ROK142" s="80"/>
      <c r="ROL142" s="80"/>
      <c r="ROM142" s="80"/>
      <c r="RON142" s="80"/>
      <c r="ROO142" s="80"/>
      <c r="ROP142" s="80"/>
      <c r="ROQ142" s="80"/>
      <c r="ROR142" s="80"/>
      <c r="ROS142" s="80"/>
      <c r="ROT142" s="80"/>
      <c r="ROU142" s="80"/>
      <c r="ROV142" s="80"/>
      <c r="ROW142" s="80"/>
      <c r="ROX142" s="80"/>
      <c r="ROY142" s="80"/>
      <c r="ROZ142" s="80"/>
      <c r="RPA142" s="80"/>
      <c r="RPB142" s="80"/>
      <c r="RPC142" s="80"/>
      <c r="RPD142" s="80"/>
      <c r="RPE142" s="80"/>
      <c r="RPF142" s="80"/>
      <c r="RPG142" s="80"/>
      <c r="RPH142" s="80"/>
      <c r="RPI142" s="80"/>
      <c r="RPJ142" s="80"/>
      <c r="RPK142" s="80"/>
      <c r="RPL142" s="80"/>
      <c r="RPM142" s="80"/>
      <c r="RPN142" s="80"/>
      <c r="RPO142" s="80"/>
      <c r="RPP142" s="80"/>
      <c r="RPQ142" s="80"/>
      <c r="RPR142" s="80"/>
      <c r="RPS142" s="80"/>
      <c r="RPT142" s="80"/>
      <c r="RPU142" s="80"/>
      <c r="RPV142" s="80"/>
      <c r="RPW142" s="80"/>
      <c r="RPX142" s="80"/>
      <c r="RPY142" s="80"/>
      <c r="RPZ142" s="80"/>
      <c r="RQA142" s="80"/>
      <c r="RQB142" s="80"/>
      <c r="RQC142" s="80"/>
      <c r="RQD142" s="80"/>
      <c r="RQE142" s="80"/>
      <c r="RQF142" s="80"/>
      <c r="RQG142" s="80"/>
      <c r="RQH142" s="80"/>
      <c r="RQI142" s="80"/>
      <c r="RQJ142" s="80"/>
      <c r="RQK142" s="80"/>
      <c r="RQL142" s="80"/>
      <c r="RQM142" s="80"/>
      <c r="RQN142" s="80"/>
      <c r="RQO142" s="80"/>
      <c r="RQP142" s="80"/>
      <c r="RQQ142" s="80"/>
      <c r="RQR142" s="80"/>
      <c r="RQS142" s="80"/>
      <c r="RQT142" s="80"/>
      <c r="RQU142" s="80"/>
      <c r="RQV142" s="80"/>
      <c r="RQW142" s="80"/>
      <c r="RQX142" s="80"/>
      <c r="RQY142" s="80"/>
      <c r="RQZ142" s="80"/>
      <c r="RRA142" s="80"/>
      <c r="RRB142" s="80"/>
      <c r="RRC142" s="80"/>
      <c r="RRD142" s="80"/>
      <c r="RRE142" s="80"/>
      <c r="RRF142" s="80"/>
      <c r="RRG142" s="80"/>
      <c r="RRH142" s="80"/>
      <c r="RRI142" s="80"/>
      <c r="RRJ142" s="80"/>
      <c r="RRK142" s="80"/>
      <c r="RRL142" s="80"/>
      <c r="RRM142" s="80"/>
      <c r="RRN142" s="80"/>
      <c r="RRO142" s="80"/>
      <c r="RRP142" s="80"/>
      <c r="RRQ142" s="80"/>
      <c r="RRR142" s="80"/>
      <c r="RRS142" s="80"/>
      <c r="RRT142" s="80"/>
      <c r="RRU142" s="80"/>
      <c r="RRV142" s="80"/>
      <c r="RRW142" s="80"/>
      <c r="RRX142" s="80"/>
      <c r="RRY142" s="80"/>
      <c r="RRZ142" s="80"/>
      <c r="RSA142" s="80"/>
      <c r="RSB142" s="80"/>
      <c r="RSC142" s="80"/>
      <c r="RSD142" s="80"/>
      <c r="RSE142" s="80"/>
      <c r="RSF142" s="80"/>
      <c r="RSG142" s="80"/>
      <c r="RSH142" s="80"/>
      <c r="RSI142" s="80"/>
      <c r="RSJ142" s="80"/>
      <c r="RSK142" s="80"/>
      <c r="RSL142" s="80"/>
      <c r="RSM142" s="80"/>
      <c r="RSN142" s="80"/>
      <c r="RSO142" s="80"/>
      <c r="RSP142" s="80"/>
      <c r="RSQ142" s="80"/>
      <c r="RSR142" s="80"/>
      <c r="RSS142" s="80"/>
      <c r="RST142" s="80"/>
      <c r="RSU142" s="80"/>
      <c r="RSV142" s="80"/>
      <c r="RSW142" s="80"/>
      <c r="RSX142" s="80"/>
      <c r="RSY142" s="80"/>
      <c r="RSZ142" s="80"/>
      <c r="RTA142" s="80"/>
      <c r="RTB142" s="80"/>
      <c r="RTC142" s="80"/>
      <c r="RTD142" s="80"/>
      <c r="RTE142" s="80"/>
      <c r="RTF142" s="80"/>
      <c r="RTG142" s="80"/>
      <c r="RTH142" s="80"/>
      <c r="RTI142" s="80"/>
      <c r="RTJ142" s="80"/>
      <c r="RTK142" s="80"/>
      <c r="RTL142" s="80"/>
      <c r="RTM142" s="80"/>
      <c r="RTN142" s="80"/>
      <c r="RTO142" s="80"/>
      <c r="RTP142" s="80"/>
      <c r="RTQ142" s="80"/>
      <c r="RTR142" s="80"/>
      <c r="RTS142" s="80"/>
      <c r="RTT142" s="80"/>
      <c r="RTU142" s="80"/>
      <c r="RTV142" s="80"/>
      <c r="RTW142" s="80"/>
      <c r="RTX142" s="80"/>
      <c r="RTY142" s="80"/>
      <c r="RTZ142" s="80"/>
      <c r="RUA142" s="80"/>
      <c r="RUB142" s="80"/>
      <c r="RUC142" s="80"/>
      <c r="RUD142" s="80"/>
      <c r="RUE142" s="80"/>
      <c r="RUF142" s="80"/>
      <c r="RUG142" s="80"/>
      <c r="RUH142" s="80"/>
      <c r="RUI142" s="80"/>
      <c r="RUJ142" s="80"/>
      <c r="RUK142" s="80"/>
      <c r="RUL142" s="80"/>
      <c r="RUM142" s="80"/>
      <c r="RUN142" s="80"/>
      <c r="RUO142" s="80"/>
      <c r="RUP142" s="80"/>
      <c r="RUQ142" s="80"/>
      <c r="RUR142" s="80"/>
      <c r="RUS142" s="80"/>
      <c r="RUT142" s="80"/>
      <c r="RUU142" s="80"/>
      <c r="RUV142" s="80"/>
      <c r="RUW142" s="80"/>
      <c r="RUX142" s="80"/>
      <c r="RUY142" s="80"/>
      <c r="RUZ142" s="80"/>
      <c r="RVA142" s="80"/>
      <c r="RVB142" s="80"/>
      <c r="RVC142" s="80"/>
      <c r="RVD142" s="80"/>
      <c r="RVE142" s="80"/>
      <c r="RVF142" s="80"/>
      <c r="RVG142" s="80"/>
      <c r="RVH142" s="80"/>
      <c r="RVI142" s="80"/>
      <c r="RVJ142" s="80"/>
      <c r="RVK142" s="80"/>
      <c r="RVL142" s="80"/>
      <c r="RVM142" s="80"/>
      <c r="RVN142" s="80"/>
      <c r="RVO142" s="80"/>
      <c r="RVP142" s="80"/>
      <c r="RVQ142" s="80"/>
      <c r="RVR142" s="80"/>
      <c r="RVS142" s="80"/>
      <c r="RVT142" s="80"/>
      <c r="RVU142" s="80"/>
      <c r="RVV142" s="80"/>
      <c r="RVW142" s="80"/>
      <c r="RVX142" s="80"/>
      <c r="RVY142" s="80"/>
      <c r="RVZ142" s="80"/>
      <c r="RWA142" s="80"/>
      <c r="RWB142" s="80"/>
      <c r="RWC142" s="80"/>
      <c r="RWD142" s="80"/>
      <c r="RWE142" s="80"/>
      <c r="RWF142" s="80"/>
      <c r="RWG142" s="80"/>
      <c r="RWH142" s="80"/>
      <c r="RWI142" s="80"/>
      <c r="RWJ142" s="80"/>
      <c r="RWK142" s="80"/>
      <c r="RWL142" s="80"/>
      <c r="RWM142" s="80"/>
      <c r="RWN142" s="80"/>
      <c r="RWO142" s="80"/>
      <c r="RWP142" s="80"/>
      <c r="RWQ142" s="80"/>
      <c r="RWR142" s="80"/>
      <c r="RWS142" s="80"/>
      <c r="RWT142" s="80"/>
      <c r="RWU142" s="80"/>
      <c r="RWV142" s="80"/>
      <c r="RWW142" s="80"/>
      <c r="RWX142" s="80"/>
      <c r="RWY142" s="80"/>
      <c r="RWZ142" s="80"/>
      <c r="RXA142" s="80"/>
      <c r="RXB142" s="80"/>
      <c r="RXC142" s="80"/>
      <c r="RXD142" s="80"/>
      <c r="RXE142" s="80"/>
      <c r="RXF142" s="80"/>
      <c r="RXG142" s="80"/>
      <c r="RXH142" s="80"/>
      <c r="RXI142" s="80"/>
      <c r="RXJ142" s="80"/>
      <c r="RXK142" s="80"/>
      <c r="RXL142" s="80"/>
      <c r="RXM142" s="80"/>
      <c r="RXN142" s="80"/>
      <c r="RXO142" s="80"/>
      <c r="RXP142" s="80"/>
      <c r="RXQ142" s="80"/>
      <c r="RXR142" s="80"/>
      <c r="RXS142" s="80"/>
      <c r="RXT142" s="80"/>
      <c r="RXU142" s="80"/>
      <c r="RXV142" s="80"/>
      <c r="RXW142" s="80"/>
      <c r="RXX142" s="80"/>
      <c r="RXY142" s="80"/>
      <c r="RXZ142" s="80"/>
      <c r="RYA142" s="80"/>
      <c r="RYB142" s="80"/>
      <c r="RYC142" s="80"/>
      <c r="RYD142" s="80"/>
      <c r="RYE142" s="80"/>
      <c r="RYF142" s="80"/>
      <c r="RYG142" s="80"/>
      <c r="RYH142" s="80"/>
      <c r="RYI142" s="80"/>
      <c r="RYJ142" s="80"/>
      <c r="RYK142" s="80"/>
      <c r="RYL142" s="80"/>
      <c r="RYM142" s="80"/>
      <c r="RYN142" s="80"/>
      <c r="RYO142" s="80"/>
      <c r="RYP142" s="80"/>
      <c r="RYQ142" s="80"/>
      <c r="RYR142" s="80"/>
      <c r="RYS142" s="80"/>
      <c r="RYT142" s="80"/>
      <c r="RYU142" s="80"/>
      <c r="RYV142" s="80"/>
      <c r="RYW142" s="80"/>
      <c r="RYX142" s="80"/>
      <c r="RYY142" s="80"/>
      <c r="RYZ142" s="80"/>
      <c r="RZA142" s="80"/>
      <c r="RZB142" s="80"/>
      <c r="RZC142" s="80"/>
      <c r="RZD142" s="80"/>
      <c r="RZE142" s="80"/>
      <c r="RZF142" s="80"/>
      <c r="RZG142" s="80"/>
      <c r="RZH142" s="80"/>
      <c r="RZI142" s="80"/>
      <c r="RZJ142" s="80"/>
      <c r="RZK142" s="80"/>
      <c r="RZL142" s="80"/>
      <c r="RZM142" s="80"/>
      <c r="RZN142" s="80"/>
      <c r="RZO142" s="80"/>
      <c r="RZP142" s="80"/>
      <c r="RZQ142" s="80"/>
      <c r="RZR142" s="80"/>
      <c r="RZS142" s="80"/>
      <c r="RZT142" s="80"/>
      <c r="RZU142" s="80"/>
      <c r="RZV142" s="80"/>
      <c r="RZW142" s="80"/>
      <c r="RZX142" s="80"/>
      <c r="RZY142" s="80"/>
      <c r="RZZ142" s="80"/>
      <c r="SAA142" s="80"/>
      <c r="SAB142" s="80"/>
      <c r="SAC142" s="80"/>
      <c r="SAD142" s="80"/>
      <c r="SAE142" s="80"/>
      <c r="SAF142" s="80"/>
      <c r="SAG142" s="80"/>
      <c r="SAH142" s="80"/>
      <c r="SAI142" s="80"/>
      <c r="SAJ142" s="80"/>
      <c r="SAK142" s="80"/>
      <c r="SAL142" s="80"/>
      <c r="SAM142" s="80"/>
      <c r="SAN142" s="80"/>
      <c r="SAO142" s="80"/>
      <c r="SAP142" s="80"/>
      <c r="SAQ142" s="80"/>
      <c r="SAR142" s="80"/>
      <c r="SAS142" s="80"/>
      <c r="SAT142" s="80"/>
      <c r="SAU142" s="80"/>
      <c r="SAV142" s="80"/>
      <c r="SAW142" s="80"/>
      <c r="SAX142" s="80"/>
      <c r="SAY142" s="80"/>
      <c r="SAZ142" s="80"/>
      <c r="SBA142" s="80"/>
      <c r="SBB142" s="80"/>
      <c r="SBC142" s="80"/>
      <c r="SBD142" s="80"/>
      <c r="SBE142" s="80"/>
      <c r="SBF142" s="80"/>
      <c r="SBG142" s="80"/>
      <c r="SBH142" s="80"/>
      <c r="SBI142" s="80"/>
      <c r="SBJ142" s="80"/>
      <c r="SBK142" s="80"/>
      <c r="SBL142" s="80"/>
      <c r="SBM142" s="80"/>
      <c r="SBN142" s="80"/>
      <c r="SBO142" s="80"/>
      <c r="SBP142" s="80"/>
      <c r="SBQ142" s="80"/>
      <c r="SBR142" s="80"/>
      <c r="SBS142" s="80"/>
      <c r="SBT142" s="80"/>
      <c r="SBU142" s="80"/>
      <c r="SBV142" s="80"/>
      <c r="SBW142" s="80"/>
      <c r="SBX142" s="80"/>
      <c r="SBY142" s="80"/>
      <c r="SBZ142" s="80"/>
      <c r="SCA142" s="80"/>
      <c r="SCB142" s="80"/>
      <c r="SCC142" s="80"/>
      <c r="SCD142" s="80"/>
      <c r="SCE142" s="80"/>
      <c r="SCF142" s="80"/>
      <c r="SCG142" s="80"/>
      <c r="SCH142" s="80"/>
      <c r="SCI142" s="80"/>
      <c r="SCJ142" s="80"/>
      <c r="SCK142" s="80"/>
      <c r="SCL142" s="80"/>
      <c r="SCM142" s="80"/>
      <c r="SCN142" s="80"/>
      <c r="SCO142" s="80"/>
      <c r="SCP142" s="80"/>
      <c r="SCQ142" s="80"/>
      <c r="SCR142" s="80"/>
      <c r="SCS142" s="80"/>
      <c r="SCT142" s="80"/>
      <c r="SCU142" s="80"/>
      <c r="SCV142" s="80"/>
      <c r="SCW142" s="80"/>
      <c r="SCX142" s="80"/>
      <c r="SCY142" s="80"/>
      <c r="SCZ142" s="80"/>
      <c r="SDA142" s="80"/>
      <c r="SDB142" s="80"/>
      <c r="SDC142" s="80"/>
      <c r="SDD142" s="80"/>
      <c r="SDE142" s="80"/>
      <c r="SDF142" s="80"/>
      <c r="SDG142" s="80"/>
      <c r="SDH142" s="80"/>
      <c r="SDI142" s="80"/>
      <c r="SDJ142" s="80"/>
      <c r="SDK142" s="80"/>
      <c r="SDL142" s="80"/>
      <c r="SDM142" s="80"/>
      <c r="SDN142" s="80"/>
      <c r="SDO142" s="80"/>
      <c r="SDP142" s="80"/>
      <c r="SDQ142" s="80"/>
      <c r="SDR142" s="80"/>
      <c r="SDS142" s="80"/>
      <c r="SDT142" s="80"/>
      <c r="SDU142" s="80"/>
      <c r="SDV142" s="80"/>
      <c r="SDW142" s="80"/>
      <c r="SDX142" s="80"/>
      <c r="SDY142" s="80"/>
      <c r="SDZ142" s="80"/>
      <c r="SEA142" s="80"/>
      <c r="SEB142" s="80"/>
      <c r="SEC142" s="80"/>
      <c r="SED142" s="80"/>
      <c r="SEE142" s="80"/>
      <c r="SEF142" s="80"/>
      <c r="SEG142" s="80"/>
      <c r="SEH142" s="80"/>
      <c r="SEI142" s="80"/>
      <c r="SEJ142" s="80"/>
      <c r="SEK142" s="80"/>
      <c r="SEL142" s="80"/>
      <c r="SEM142" s="80"/>
      <c r="SEN142" s="80"/>
      <c r="SEO142" s="80"/>
      <c r="SEP142" s="80"/>
      <c r="SEQ142" s="80"/>
      <c r="SER142" s="80"/>
      <c r="SES142" s="80"/>
      <c r="SET142" s="80"/>
      <c r="SEU142" s="80"/>
      <c r="SEV142" s="80"/>
      <c r="SEW142" s="80"/>
      <c r="SEX142" s="80"/>
      <c r="SEY142" s="80"/>
      <c r="SEZ142" s="80"/>
      <c r="SFA142" s="80"/>
      <c r="SFB142" s="80"/>
      <c r="SFC142" s="80"/>
      <c r="SFD142" s="80"/>
      <c r="SFE142" s="80"/>
      <c r="SFF142" s="80"/>
      <c r="SFG142" s="80"/>
      <c r="SFH142" s="80"/>
      <c r="SFI142" s="80"/>
      <c r="SFJ142" s="80"/>
      <c r="SFK142" s="80"/>
      <c r="SFL142" s="80"/>
      <c r="SFM142" s="80"/>
      <c r="SFN142" s="80"/>
      <c r="SFO142" s="80"/>
      <c r="SFP142" s="80"/>
      <c r="SFQ142" s="80"/>
      <c r="SFR142" s="80"/>
      <c r="SFS142" s="80"/>
      <c r="SFT142" s="80"/>
      <c r="SFU142" s="80"/>
      <c r="SFV142" s="80"/>
      <c r="SFW142" s="80"/>
      <c r="SFX142" s="80"/>
      <c r="SFY142" s="80"/>
      <c r="SFZ142" s="80"/>
      <c r="SGA142" s="80"/>
      <c r="SGB142" s="80"/>
      <c r="SGC142" s="80"/>
      <c r="SGD142" s="80"/>
      <c r="SGE142" s="80"/>
      <c r="SGF142" s="80"/>
      <c r="SGG142" s="80"/>
      <c r="SGH142" s="80"/>
      <c r="SGI142" s="80"/>
      <c r="SGJ142" s="80"/>
      <c r="SGK142" s="80"/>
      <c r="SGL142" s="80"/>
      <c r="SGM142" s="80"/>
      <c r="SGN142" s="80"/>
      <c r="SGO142" s="80"/>
      <c r="SGP142" s="80"/>
      <c r="SGQ142" s="80"/>
      <c r="SGR142" s="80"/>
      <c r="SGS142" s="80"/>
      <c r="SGT142" s="80"/>
      <c r="SGU142" s="80"/>
      <c r="SGV142" s="80"/>
      <c r="SGW142" s="80"/>
      <c r="SGX142" s="80"/>
      <c r="SGY142" s="80"/>
      <c r="SGZ142" s="80"/>
      <c r="SHA142" s="80"/>
      <c r="SHB142" s="80"/>
      <c r="SHC142" s="80"/>
      <c r="SHD142" s="80"/>
      <c r="SHE142" s="80"/>
      <c r="SHF142" s="80"/>
      <c r="SHG142" s="80"/>
      <c r="SHH142" s="80"/>
      <c r="SHI142" s="80"/>
      <c r="SHJ142" s="80"/>
      <c r="SHK142" s="80"/>
      <c r="SHL142" s="80"/>
      <c r="SHM142" s="80"/>
      <c r="SHN142" s="80"/>
      <c r="SHO142" s="80"/>
      <c r="SHP142" s="80"/>
      <c r="SHQ142" s="80"/>
      <c r="SHR142" s="80"/>
      <c r="SHS142" s="80"/>
      <c r="SHT142" s="80"/>
      <c r="SHU142" s="80"/>
      <c r="SHV142" s="80"/>
      <c r="SHW142" s="80"/>
      <c r="SHX142" s="80"/>
      <c r="SHY142" s="80"/>
      <c r="SHZ142" s="80"/>
      <c r="SIA142" s="80"/>
      <c r="SIB142" s="80"/>
      <c r="SIC142" s="80"/>
      <c r="SID142" s="80"/>
      <c r="SIE142" s="80"/>
      <c r="SIF142" s="80"/>
      <c r="SIG142" s="80"/>
      <c r="SIH142" s="80"/>
      <c r="SII142" s="80"/>
      <c r="SIJ142" s="80"/>
      <c r="SIK142" s="80"/>
      <c r="SIL142" s="80"/>
      <c r="SIM142" s="80"/>
      <c r="SIN142" s="80"/>
      <c r="SIO142" s="80"/>
      <c r="SIP142" s="80"/>
      <c r="SIQ142" s="80"/>
      <c r="SIR142" s="80"/>
      <c r="SIS142" s="80"/>
      <c r="SIT142" s="80"/>
      <c r="SIU142" s="80"/>
      <c r="SIV142" s="80"/>
      <c r="SIW142" s="80"/>
      <c r="SIX142" s="80"/>
      <c r="SIY142" s="80"/>
      <c r="SIZ142" s="80"/>
      <c r="SJA142" s="80"/>
      <c r="SJB142" s="80"/>
      <c r="SJC142" s="80"/>
      <c r="SJD142" s="80"/>
      <c r="SJE142" s="80"/>
      <c r="SJF142" s="80"/>
      <c r="SJG142" s="80"/>
      <c r="SJH142" s="80"/>
      <c r="SJI142" s="80"/>
      <c r="SJJ142" s="80"/>
      <c r="SJK142" s="80"/>
      <c r="SJL142" s="80"/>
      <c r="SJM142" s="80"/>
      <c r="SJN142" s="80"/>
      <c r="SJO142" s="80"/>
      <c r="SJP142" s="80"/>
      <c r="SJQ142" s="80"/>
      <c r="SJR142" s="80"/>
      <c r="SJS142" s="80"/>
      <c r="SJT142" s="80"/>
      <c r="SJU142" s="80"/>
      <c r="SJV142" s="80"/>
      <c r="SJW142" s="80"/>
      <c r="SJX142" s="80"/>
      <c r="SJY142" s="80"/>
      <c r="SJZ142" s="80"/>
      <c r="SKA142" s="80"/>
      <c r="SKB142" s="80"/>
      <c r="SKC142" s="80"/>
      <c r="SKD142" s="80"/>
      <c r="SKE142" s="80"/>
      <c r="SKF142" s="80"/>
      <c r="SKG142" s="80"/>
      <c r="SKH142" s="80"/>
      <c r="SKI142" s="80"/>
      <c r="SKJ142" s="80"/>
      <c r="SKK142" s="80"/>
      <c r="SKL142" s="80"/>
      <c r="SKM142" s="80"/>
      <c r="SKN142" s="80"/>
      <c r="SKO142" s="80"/>
      <c r="SKP142" s="80"/>
      <c r="SKQ142" s="80"/>
      <c r="SKR142" s="80"/>
      <c r="SKS142" s="80"/>
      <c r="SKT142" s="80"/>
      <c r="SKU142" s="80"/>
      <c r="SKV142" s="80"/>
      <c r="SKW142" s="80"/>
      <c r="SKX142" s="80"/>
      <c r="SKY142" s="80"/>
      <c r="SKZ142" s="80"/>
      <c r="SLA142" s="80"/>
      <c r="SLB142" s="80"/>
      <c r="SLC142" s="80"/>
      <c r="SLD142" s="80"/>
      <c r="SLE142" s="80"/>
      <c r="SLF142" s="80"/>
      <c r="SLG142" s="80"/>
      <c r="SLH142" s="80"/>
      <c r="SLI142" s="80"/>
      <c r="SLJ142" s="80"/>
      <c r="SLK142" s="80"/>
      <c r="SLL142" s="80"/>
      <c r="SLM142" s="80"/>
      <c r="SLN142" s="80"/>
      <c r="SLO142" s="80"/>
      <c r="SLP142" s="80"/>
      <c r="SLQ142" s="80"/>
      <c r="SLR142" s="80"/>
      <c r="SLS142" s="80"/>
      <c r="SLT142" s="80"/>
      <c r="SLU142" s="80"/>
      <c r="SLV142" s="80"/>
      <c r="SLW142" s="80"/>
      <c r="SLX142" s="80"/>
      <c r="SLY142" s="80"/>
      <c r="SLZ142" s="80"/>
      <c r="SMA142" s="80"/>
      <c r="SMB142" s="80"/>
      <c r="SMC142" s="80"/>
      <c r="SMD142" s="80"/>
      <c r="SME142" s="80"/>
      <c r="SMF142" s="80"/>
      <c r="SMG142" s="80"/>
      <c r="SMH142" s="80"/>
      <c r="SMI142" s="80"/>
      <c r="SMJ142" s="80"/>
      <c r="SMK142" s="80"/>
      <c r="SML142" s="80"/>
      <c r="SMM142" s="80"/>
      <c r="SMN142" s="80"/>
      <c r="SMO142" s="80"/>
      <c r="SMP142" s="80"/>
      <c r="SMQ142" s="80"/>
      <c r="SMR142" s="80"/>
      <c r="SMS142" s="80"/>
      <c r="SMT142" s="80"/>
      <c r="SMU142" s="80"/>
      <c r="SMV142" s="80"/>
      <c r="SMW142" s="80"/>
      <c r="SMX142" s="80"/>
      <c r="SMY142" s="80"/>
      <c r="SMZ142" s="80"/>
      <c r="SNA142" s="80"/>
      <c r="SNB142" s="80"/>
      <c r="SNC142" s="80"/>
      <c r="SND142" s="80"/>
      <c r="SNE142" s="80"/>
      <c r="SNF142" s="80"/>
      <c r="SNG142" s="80"/>
      <c r="SNH142" s="80"/>
      <c r="SNI142" s="80"/>
      <c r="SNJ142" s="80"/>
      <c r="SNK142" s="80"/>
      <c r="SNL142" s="80"/>
      <c r="SNM142" s="80"/>
      <c r="SNN142" s="80"/>
      <c r="SNO142" s="80"/>
      <c r="SNP142" s="80"/>
      <c r="SNQ142" s="80"/>
      <c r="SNR142" s="80"/>
      <c r="SNS142" s="80"/>
      <c r="SNT142" s="80"/>
      <c r="SNU142" s="80"/>
      <c r="SNV142" s="80"/>
      <c r="SNW142" s="80"/>
      <c r="SNX142" s="80"/>
      <c r="SNY142" s="80"/>
      <c r="SNZ142" s="80"/>
      <c r="SOA142" s="80"/>
      <c r="SOB142" s="80"/>
      <c r="SOC142" s="80"/>
      <c r="SOD142" s="80"/>
      <c r="SOE142" s="80"/>
      <c r="SOF142" s="80"/>
      <c r="SOG142" s="80"/>
      <c r="SOH142" s="80"/>
      <c r="SOI142" s="80"/>
      <c r="SOJ142" s="80"/>
      <c r="SOK142" s="80"/>
      <c r="SOL142" s="80"/>
      <c r="SOM142" s="80"/>
      <c r="SON142" s="80"/>
      <c r="SOO142" s="80"/>
      <c r="SOP142" s="80"/>
      <c r="SOQ142" s="80"/>
      <c r="SOR142" s="80"/>
      <c r="SOS142" s="80"/>
      <c r="SOT142" s="80"/>
      <c r="SOU142" s="80"/>
      <c r="SOV142" s="80"/>
      <c r="SOW142" s="80"/>
      <c r="SOX142" s="80"/>
      <c r="SOY142" s="80"/>
      <c r="SOZ142" s="80"/>
      <c r="SPA142" s="80"/>
      <c r="SPB142" s="80"/>
      <c r="SPC142" s="80"/>
      <c r="SPD142" s="80"/>
      <c r="SPE142" s="80"/>
      <c r="SPF142" s="80"/>
      <c r="SPG142" s="80"/>
      <c r="SPH142" s="80"/>
      <c r="SPI142" s="80"/>
      <c r="SPJ142" s="80"/>
      <c r="SPK142" s="80"/>
      <c r="SPL142" s="80"/>
      <c r="SPM142" s="80"/>
      <c r="SPN142" s="80"/>
      <c r="SPO142" s="80"/>
      <c r="SPP142" s="80"/>
      <c r="SPQ142" s="80"/>
      <c r="SPR142" s="80"/>
      <c r="SPS142" s="80"/>
      <c r="SPT142" s="80"/>
      <c r="SPU142" s="80"/>
      <c r="SPV142" s="80"/>
      <c r="SPW142" s="80"/>
      <c r="SPX142" s="80"/>
      <c r="SPY142" s="80"/>
      <c r="SPZ142" s="80"/>
      <c r="SQA142" s="80"/>
      <c r="SQB142" s="80"/>
      <c r="SQC142" s="80"/>
      <c r="SQD142" s="80"/>
      <c r="SQE142" s="80"/>
      <c r="SQF142" s="80"/>
      <c r="SQG142" s="80"/>
      <c r="SQH142" s="80"/>
      <c r="SQI142" s="80"/>
      <c r="SQJ142" s="80"/>
      <c r="SQK142" s="80"/>
      <c r="SQL142" s="80"/>
      <c r="SQM142" s="80"/>
      <c r="SQN142" s="80"/>
      <c r="SQO142" s="80"/>
      <c r="SQP142" s="80"/>
      <c r="SQQ142" s="80"/>
      <c r="SQR142" s="80"/>
      <c r="SQS142" s="80"/>
      <c r="SQT142" s="80"/>
      <c r="SQU142" s="80"/>
      <c r="SQV142" s="80"/>
      <c r="SQW142" s="80"/>
      <c r="SQX142" s="80"/>
      <c r="SQY142" s="80"/>
      <c r="SQZ142" s="80"/>
      <c r="SRA142" s="80"/>
      <c r="SRB142" s="80"/>
      <c r="SRC142" s="80"/>
      <c r="SRD142" s="80"/>
      <c r="SRE142" s="80"/>
      <c r="SRF142" s="80"/>
      <c r="SRG142" s="80"/>
      <c r="SRH142" s="80"/>
      <c r="SRI142" s="80"/>
      <c r="SRJ142" s="80"/>
      <c r="SRK142" s="80"/>
      <c r="SRL142" s="80"/>
      <c r="SRM142" s="80"/>
      <c r="SRN142" s="80"/>
      <c r="SRO142" s="80"/>
      <c r="SRP142" s="80"/>
      <c r="SRQ142" s="80"/>
      <c r="SRR142" s="80"/>
      <c r="SRS142" s="80"/>
      <c r="SRT142" s="80"/>
      <c r="SRU142" s="80"/>
      <c r="SRV142" s="80"/>
      <c r="SRW142" s="80"/>
      <c r="SRX142" s="80"/>
      <c r="SRY142" s="80"/>
      <c r="SRZ142" s="80"/>
      <c r="SSA142" s="80"/>
      <c r="SSB142" s="80"/>
      <c r="SSC142" s="80"/>
      <c r="SSD142" s="80"/>
      <c r="SSE142" s="80"/>
      <c r="SSF142" s="80"/>
      <c r="SSG142" s="80"/>
      <c r="SSH142" s="80"/>
      <c r="SSI142" s="80"/>
      <c r="SSJ142" s="80"/>
      <c r="SSK142" s="80"/>
      <c r="SSL142" s="80"/>
      <c r="SSM142" s="80"/>
      <c r="SSN142" s="80"/>
      <c r="SSO142" s="80"/>
      <c r="SSP142" s="80"/>
      <c r="SSQ142" s="80"/>
      <c r="SSR142" s="80"/>
      <c r="SSS142" s="80"/>
      <c r="SST142" s="80"/>
      <c r="SSU142" s="80"/>
      <c r="SSV142" s="80"/>
      <c r="SSW142" s="80"/>
      <c r="SSX142" s="80"/>
      <c r="SSY142" s="80"/>
      <c r="SSZ142" s="80"/>
      <c r="STA142" s="80"/>
      <c r="STB142" s="80"/>
      <c r="STC142" s="80"/>
      <c r="STD142" s="80"/>
      <c r="STE142" s="80"/>
      <c r="STF142" s="80"/>
      <c r="STG142" s="80"/>
      <c r="STH142" s="80"/>
      <c r="STI142" s="80"/>
      <c r="STJ142" s="80"/>
      <c r="STK142" s="80"/>
      <c r="STL142" s="80"/>
      <c r="STM142" s="80"/>
      <c r="STN142" s="80"/>
      <c r="STO142" s="80"/>
      <c r="STP142" s="80"/>
      <c r="STQ142" s="80"/>
      <c r="STR142" s="80"/>
      <c r="STS142" s="80"/>
      <c r="STT142" s="80"/>
      <c r="STU142" s="80"/>
      <c r="STV142" s="80"/>
      <c r="STW142" s="80"/>
      <c r="STX142" s="80"/>
      <c r="STY142" s="80"/>
      <c r="STZ142" s="80"/>
      <c r="SUA142" s="80"/>
      <c r="SUB142" s="80"/>
      <c r="SUC142" s="80"/>
      <c r="SUD142" s="80"/>
      <c r="SUE142" s="80"/>
      <c r="SUF142" s="80"/>
      <c r="SUG142" s="80"/>
      <c r="SUH142" s="80"/>
      <c r="SUI142" s="80"/>
      <c r="SUJ142" s="80"/>
      <c r="SUK142" s="80"/>
      <c r="SUL142" s="80"/>
      <c r="SUM142" s="80"/>
      <c r="SUN142" s="80"/>
      <c r="SUO142" s="80"/>
      <c r="SUP142" s="80"/>
      <c r="SUQ142" s="80"/>
      <c r="SUR142" s="80"/>
      <c r="SUS142" s="80"/>
      <c r="SUT142" s="80"/>
      <c r="SUU142" s="80"/>
      <c r="SUV142" s="80"/>
      <c r="SUW142" s="80"/>
      <c r="SUX142" s="80"/>
      <c r="SUY142" s="80"/>
      <c r="SUZ142" s="80"/>
      <c r="SVA142" s="80"/>
      <c r="SVB142" s="80"/>
      <c r="SVC142" s="80"/>
      <c r="SVD142" s="80"/>
      <c r="SVE142" s="80"/>
      <c r="SVF142" s="80"/>
      <c r="SVG142" s="80"/>
      <c r="SVH142" s="80"/>
      <c r="SVI142" s="80"/>
      <c r="SVJ142" s="80"/>
      <c r="SVK142" s="80"/>
      <c r="SVL142" s="80"/>
      <c r="SVM142" s="80"/>
      <c r="SVN142" s="80"/>
      <c r="SVO142" s="80"/>
      <c r="SVP142" s="80"/>
      <c r="SVQ142" s="80"/>
      <c r="SVR142" s="80"/>
      <c r="SVS142" s="80"/>
      <c r="SVT142" s="80"/>
      <c r="SVU142" s="80"/>
      <c r="SVV142" s="80"/>
      <c r="SVW142" s="80"/>
      <c r="SVX142" s="80"/>
      <c r="SVY142" s="80"/>
      <c r="SVZ142" s="80"/>
      <c r="SWA142" s="80"/>
      <c r="SWB142" s="80"/>
      <c r="SWC142" s="80"/>
      <c r="SWD142" s="80"/>
      <c r="SWE142" s="80"/>
      <c r="SWF142" s="80"/>
      <c r="SWG142" s="80"/>
      <c r="SWH142" s="80"/>
      <c r="SWI142" s="80"/>
      <c r="SWJ142" s="80"/>
      <c r="SWK142" s="80"/>
      <c r="SWL142" s="80"/>
      <c r="SWM142" s="80"/>
      <c r="SWN142" s="80"/>
      <c r="SWO142" s="80"/>
      <c r="SWP142" s="80"/>
      <c r="SWQ142" s="80"/>
      <c r="SWR142" s="80"/>
      <c r="SWS142" s="80"/>
      <c r="SWT142" s="80"/>
      <c r="SWU142" s="80"/>
      <c r="SWV142" s="80"/>
      <c r="SWW142" s="80"/>
      <c r="SWX142" s="80"/>
      <c r="SWY142" s="80"/>
      <c r="SWZ142" s="80"/>
      <c r="SXA142" s="80"/>
      <c r="SXB142" s="80"/>
      <c r="SXC142" s="80"/>
      <c r="SXD142" s="80"/>
      <c r="SXE142" s="80"/>
      <c r="SXF142" s="80"/>
      <c r="SXG142" s="80"/>
      <c r="SXH142" s="80"/>
      <c r="SXI142" s="80"/>
      <c r="SXJ142" s="80"/>
      <c r="SXK142" s="80"/>
      <c r="SXL142" s="80"/>
      <c r="SXM142" s="80"/>
      <c r="SXN142" s="80"/>
      <c r="SXO142" s="80"/>
      <c r="SXP142" s="80"/>
      <c r="SXQ142" s="80"/>
      <c r="SXR142" s="80"/>
      <c r="SXS142" s="80"/>
      <c r="SXT142" s="80"/>
      <c r="SXU142" s="80"/>
      <c r="SXV142" s="80"/>
      <c r="SXW142" s="80"/>
      <c r="SXX142" s="80"/>
      <c r="SXY142" s="80"/>
      <c r="SXZ142" s="80"/>
      <c r="SYA142" s="80"/>
      <c r="SYB142" s="80"/>
      <c r="SYC142" s="80"/>
      <c r="SYD142" s="80"/>
      <c r="SYE142" s="80"/>
      <c r="SYF142" s="80"/>
      <c r="SYG142" s="80"/>
      <c r="SYH142" s="80"/>
      <c r="SYI142" s="80"/>
      <c r="SYJ142" s="80"/>
      <c r="SYK142" s="80"/>
      <c r="SYL142" s="80"/>
      <c r="SYM142" s="80"/>
      <c r="SYN142" s="80"/>
      <c r="SYO142" s="80"/>
      <c r="SYP142" s="80"/>
      <c r="SYQ142" s="80"/>
      <c r="SYR142" s="80"/>
      <c r="SYS142" s="80"/>
      <c r="SYT142" s="80"/>
      <c r="SYU142" s="80"/>
      <c r="SYV142" s="80"/>
      <c r="SYW142" s="80"/>
      <c r="SYX142" s="80"/>
      <c r="SYY142" s="80"/>
      <c r="SYZ142" s="80"/>
      <c r="SZA142" s="80"/>
      <c r="SZB142" s="80"/>
      <c r="SZC142" s="80"/>
      <c r="SZD142" s="80"/>
      <c r="SZE142" s="80"/>
      <c r="SZF142" s="80"/>
      <c r="SZG142" s="80"/>
      <c r="SZH142" s="80"/>
      <c r="SZI142" s="80"/>
      <c r="SZJ142" s="80"/>
      <c r="SZK142" s="80"/>
      <c r="SZL142" s="80"/>
      <c r="SZM142" s="80"/>
      <c r="SZN142" s="80"/>
      <c r="SZO142" s="80"/>
      <c r="SZP142" s="80"/>
      <c r="SZQ142" s="80"/>
      <c r="SZR142" s="80"/>
      <c r="SZS142" s="80"/>
      <c r="SZT142" s="80"/>
      <c r="SZU142" s="80"/>
      <c r="SZV142" s="80"/>
      <c r="SZW142" s="80"/>
      <c r="SZX142" s="80"/>
      <c r="SZY142" s="80"/>
      <c r="SZZ142" s="80"/>
      <c r="TAA142" s="80"/>
      <c r="TAB142" s="80"/>
      <c r="TAC142" s="80"/>
      <c r="TAD142" s="80"/>
      <c r="TAE142" s="80"/>
      <c r="TAF142" s="80"/>
      <c r="TAG142" s="80"/>
      <c r="TAH142" s="80"/>
      <c r="TAI142" s="80"/>
      <c r="TAJ142" s="80"/>
      <c r="TAK142" s="80"/>
      <c r="TAL142" s="80"/>
      <c r="TAM142" s="80"/>
      <c r="TAN142" s="80"/>
      <c r="TAO142" s="80"/>
      <c r="TAP142" s="80"/>
      <c r="TAQ142" s="80"/>
      <c r="TAR142" s="80"/>
      <c r="TAS142" s="80"/>
      <c r="TAT142" s="80"/>
      <c r="TAU142" s="80"/>
      <c r="TAV142" s="80"/>
      <c r="TAW142" s="80"/>
      <c r="TAX142" s="80"/>
      <c r="TAY142" s="80"/>
      <c r="TAZ142" s="80"/>
      <c r="TBA142" s="80"/>
      <c r="TBB142" s="80"/>
      <c r="TBC142" s="80"/>
      <c r="TBD142" s="80"/>
      <c r="TBE142" s="80"/>
      <c r="TBF142" s="80"/>
      <c r="TBG142" s="80"/>
      <c r="TBH142" s="80"/>
      <c r="TBI142" s="80"/>
      <c r="TBJ142" s="80"/>
      <c r="TBK142" s="80"/>
      <c r="TBL142" s="80"/>
      <c r="TBM142" s="80"/>
      <c r="TBN142" s="80"/>
      <c r="TBO142" s="80"/>
      <c r="TBP142" s="80"/>
      <c r="TBQ142" s="80"/>
      <c r="TBR142" s="80"/>
      <c r="TBS142" s="80"/>
      <c r="TBT142" s="80"/>
      <c r="TBU142" s="80"/>
      <c r="TBV142" s="80"/>
      <c r="TBW142" s="80"/>
      <c r="TBX142" s="80"/>
      <c r="TBY142" s="80"/>
      <c r="TBZ142" s="80"/>
      <c r="TCA142" s="80"/>
      <c r="TCB142" s="80"/>
      <c r="TCC142" s="80"/>
      <c r="TCD142" s="80"/>
      <c r="TCE142" s="80"/>
      <c r="TCF142" s="80"/>
      <c r="TCG142" s="80"/>
      <c r="TCH142" s="80"/>
      <c r="TCI142" s="80"/>
      <c r="TCJ142" s="80"/>
      <c r="TCK142" s="80"/>
      <c r="TCL142" s="80"/>
      <c r="TCM142" s="80"/>
      <c r="TCN142" s="80"/>
      <c r="TCO142" s="80"/>
      <c r="TCP142" s="80"/>
      <c r="TCQ142" s="80"/>
      <c r="TCR142" s="80"/>
      <c r="TCS142" s="80"/>
      <c r="TCT142" s="80"/>
      <c r="TCU142" s="80"/>
      <c r="TCV142" s="80"/>
      <c r="TCW142" s="80"/>
      <c r="TCX142" s="80"/>
      <c r="TCY142" s="80"/>
      <c r="TCZ142" s="80"/>
      <c r="TDA142" s="80"/>
      <c r="TDB142" s="80"/>
      <c r="TDC142" s="80"/>
      <c r="TDD142" s="80"/>
      <c r="TDE142" s="80"/>
      <c r="TDF142" s="80"/>
      <c r="TDG142" s="80"/>
      <c r="TDH142" s="80"/>
      <c r="TDI142" s="80"/>
      <c r="TDJ142" s="80"/>
      <c r="TDK142" s="80"/>
      <c r="TDL142" s="80"/>
      <c r="TDM142" s="80"/>
      <c r="TDN142" s="80"/>
      <c r="TDO142" s="80"/>
      <c r="TDP142" s="80"/>
      <c r="TDQ142" s="80"/>
      <c r="TDR142" s="80"/>
      <c r="TDS142" s="80"/>
      <c r="TDT142" s="80"/>
      <c r="TDU142" s="80"/>
      <c r="TDV142" s="80"/>
      <c r="TDW142" s="80"/>
      <c r="TDX142" s="80"/>
      <c r="TDY142" s="80"/>
      <c r="TDZ142" s="80"/>
      <c r="TEA142" s="80"/>
      <c r="TEB142" s="80"/>
      <c r="TEC142" s="80"/>
      <c r="TED142" s="80"/>
      <c r="TEE142" s="80"/>
      <c r="TEF142" s="80"/>
      <c r="TEG142" s="80"/>
      <c r="TEH142" s="80"/>
      <c r="TEI142" s="80"/>
      <c r="TEJ142" s="80"/>
      <c r="TEK142" s="80"/>
      <c r="TEL142" s="80"/>
      <c r="TEM142" s="80"/>
      <c r="TEN142" s="80"/>
      <c r="TEO142" s="80"/>
      <c r="TEP142" s="80"/>
      <c r="TEQ142" s="80"/>
      <c r="TER142" s="80"/>
      <c r="TES142" s="80"/>
      <c r="TET142" s="80"/>
      <c r="TEU142" s="80"/>
      <c r="TEV142" s="80"/>
      <c r="TEW142" s="80"/>
      <c r="TEX142" s="80"/>
      <c r="TEY142" s="80"/>
      <c r="TEZ142" s="80"/>
      <c r="TFA142" s="80"/>
      <c r="TFB142" s="80"/>
      <c r="TFC142" s="80"/>
      <c r="TFD142" s="80"/>
      <c r="TFE142" s="80"/>
      <c r="TFF142" s="80"/>
      <c r="TFG142" s="80"/>
      <c r="TFH142" s="80"/>
      <c r="TFI142" s="80"/>
      <c r="TFJ142" s="80"/>
      <c r="TFK142" s="80"/>
      <c r="TFL142" s="80"/>
      <c r="TFM142" s="80"/>
      <c r="TFN142" s="80"/>
      <c r="TFO142" s="80"/>
      <c r="TFP142" s="80"/>
      <c r="TFQ142" s="80"/>
      <c r="TFR142" s="80"/>
      <c r="TFS142" s="80"/>
      <c r="TFT142" s="80"/>
      <c r="TFU142" s="80"/>
      <c r="TFV142" s="80"/>
      <c r="TFW142" s="80"/>
      <c r="TFX142" s="80"/>
      <c r="TFY142" s="80"/>
      <c r="TFZ142" s="80"/>
      <c r="TGA142" s="80"/>
      <c r="TGB142" s="80"/>
      <c r="TGC142" s="80"/>
      <c r="TGD142" s="80"/>
      <c r="TGE142" s="80"/>
      <c r="TGF142" s="80"/>
      <c r="TGG142" s="80"/>
      <c r="TGH142" s="80"/>
      <c r="TGI142" s="80"/>
      <c r="TGJ142" s="80"/>
      <c r="TGK142" s="80"/>
      <c r="TGL142" s="80"/>
      <c r="TGM142" s="80"/>
      <c r="TGN142" s="80"/>
      <c r="TGO142" s="80"/>
      <c r="TGP142" s="80"/>
      <c r="TGQ142" s="80"/>
      <c r="TGR142" s="80"/>
      <c r="TGS142" s="80"/>
      <c r="TGT142" s="80"/>
      <c r="TGU142" s="80"/>
      <c r="TGV142" s="80"/>
      <c r="TGW142" s="80"/>
      <c r="TGX142" s="80"/>
      <c r="TGY142" s="80"/>
      <c r="TGZ142" s="80"/>
      <c r="THA142" s="80"/>
      <c r="THB142" s="80"/>
      <c r="THC142" s="80"/>
      <c r="THD142" s="80"/>
      <c r="THE142" s="80"/>
      <c r="THF142" s="80"/>
      <c r="THG142" s="80"/>
      <c r="THH142" s="80"/>
      <c r="THI142" s="80"/>
      <c r="THJ142" s="80"/>
      <c r="THK142" s="80"/>
      <c r="THL142" s="80"/>
      <c r="THM142" s="80"/>
      <c r="THN142" s="80"/>
      <c r="THO142" s="80"/>
      <c r="THP142" s="80"/>
      <c r="THQ142" s="80"/>
      <c r="THR142" s="80"/>
      <c r="THS142" s="80"/>
      <c r="THT142" s="80"/>
      <c r="THU142" s="80"/>
      <c r="THV142" s="80"/>
      <c r="THW142" s="80"/>
      <c r="THX142" s="80"/>
      <c r="THY142" s="80"/>
      <c r="THZ142" s="80"/>
      <c r="TIA142" s="80"/>
      <c r="TIB142" s="80"/>
      <c r="TIC142" s="80"/>
      <c r="TID142" s="80"/>
      <c r="TIE142" s="80"/>
      <c r="TIF142" s="80"/>
      <c r="TIG142" s="80"/>
      <c r="TIH142" s="80"/>
      <c r="TII142" s="80"/>
      <c r="TIJ142" s="80"/>
      <c r="TIK142" s="80"/>
      <c r="TIL142" s="80"/>
      <c r="TIM142" s="80"/>
      <c r="TIN142" s="80"/>
      <c r="TIO142" s="80"/>
      <c r="TIP142" s="80"/>
      <c r="TIQ142" s="80"/>
      <c r="TIR142" s="80"/>
      <c r="TIS142" s="80"/>
      <c r="TIT142" s="80"/>
      <c r="TIU142" s="80"/>
      <c r="TIV142" s="80"/>
      <c r="TIW142" s="80"/>
      <c r="TIX142" s="80"/>
      <c r="TIY142" s="80"/>
      <c r="TIZ142" s="80"/>
      <c r="TJA142" s="80"/>
      <c r="TJB142" s="80"/>
      <c r="TJC142" s="80"/>
      <c r="TJD142" s="80"/>
      <c r="TJE142" s="80"/>
      <c r="TJF142" s="80"/>
      <c r="TJG142" s="80"/>
      <c r="TJH142" s="80"/>
      <c r="TJI142" s="80"/>
      <c r="TJJ142" s="80"/>
      <c r="TJK142" s="80"/>
      <c r="TJL142" s="80"/>
      <c r="TJM142" s="80"/>
      <c r="TJN142" s="80"/>
      <c r="TJO142" s="80"/>
      <c r="TJP142" s="80"/>
      <c r="TJQ142" s="80"/>
      <c r="TJR142" s="80"/>
      <c r="TJS142" s="80"/>
      <c r="TJT142" s="80"/>
      <c r="TJU142" s="80"/>
      <c r="TJV142" s="80"/>
      <c r="TJW142" s="80"/>
      <c r="TJX142" s="80"/>
      <c r="TJY142" s="80"/>
      <c r="TJZ142" s="80"/>
      <c r="TKA142" s="80"/>
      <c r="TKB142" s="80"/>
      <c r="TKC142" s="80"/>
      <c r="TKD142" s="80"/>
      <c r="TKE142" s="80"/>
      <c r="TKF142" s="80"/>
      <c r="TKG142" s="80"/>
      <c r="TKH142" s="80"/>
      <c r="TKI142" s="80"/>
      <c r="TKJ142" s="80"/>
      <c r="TKK142" s="80"/>
      <c r="TKL142" s="80"/>
      <c r="TKM142" s="80"/>
      <c r="TKN142" s="80"/>
      <c r="TKO142" s="80"/>
      <c r="TKP142" s="80"/>
      <c r="TKQ142" s="80"/>
      <c r="TKR142" s="80"/>
      <c r="TKS142" s="80"/>
      <c r="TKT142" s="80"/>
      <c r="TKU142" s="80"/>
      <c r="TKV142" s="80"/>
      <c r="TKW142" s="80"/>
      <c r="TKX142" s="80"/>
      <c r="TKY142" s="80"/>
      <c r="TKZ142" s="80"/>
      <c r="TLA142" s="80"/>
      <c r="TLB142" s="80"/>
      <c r="TLC142" s="80"/>
      <c r="TLD142" s="80"/>
      <c r="TLE142" s="80"/>
      <c r="TLF142" s="80"/>
      <c r="TLG142" s="80"/>
      <c r="TLH142" s="80"/>
      <c r="TLI142" s="80"/>
      <c r="TLJ142" s="80"/>
      <c r="TLK142" s="80"/>
      <c r="TLL142" s="80"/>
      <c r="TLM142" s="80"/>
      <c r="TLN142" s="80"/>
      <c r="TLO142" s="80"/>
      <c r="TLP142" s="80"/>
      <c r="TLQ142" s="80"/>
      <c r="TLR142" s="80"/>
      <c r="TLS142" s="80"/>
      <c r="TLT142" s="80"/>
      <c r="TLU142" s="80"/>
      <c r="TLV142" s="80"/>
      <c r="TLW142" s="80"/>
      <c r="TLX142" s="80"/>
      <c r="TLY142" s="80"/>
      <c r="TLZ142" s="80"/>
      <c r="TMA142" s="80"/>
      <c r="TMB142" s="80"/>
      <c r="TMC142" s="80"/>
      <c r="TMD142" s="80"/>
      <c r="TME142" s="80"/>
      <c r="TMF142" s="80"/>
      <c r="TMG142" s="80"/>
      <c r="TMH142" s="80"/>
      <c r="TMI142" s="80"/>
      <c r="TMJ142" s="80"/>
      <c r="TMK142" s="80"/>
      <c r="TML142" s="80"/>
      <c r="TMM142" s="80"/>
      <c r="TMN142" s="80"/>
      <c r="TMO142" s="80"/>
      <c r="TMP142" s="80"/>
      <c r="TMQ142" s="80"/>
      <c r="TMR142" s="80"/>
      <c r="TMS142" s="80"/>
      <c r="TMT142" s="80"/>
      <c r="TMU142" s="80"/>
      <c r="TMV142" s="80"/>
      <c r="TMW142" s="80"/>
      <c r="TMX142" s="80"/>
      <c r="TMY142" s="80"/>
      <c r="TMZ142" s="80"/>
      <c r="TNA142" s="80"/>
      <c r="TNB142" s="80"/>
      <c r="TNC142" s="80"/>
      <c r="TND142" s="80"/>
      <c r="TNE142" s="80"/>
      <c r="TNF142" s="80"/>
      <c r="TNG142" s="80"/>
      <c r="TNH142" s="80"/>
      <c r="TNI142" s="80"/>
      <c r="TNJ142" s="80"/>
      <c r="TNK142" s="80"/>
      <c r="TNL142" s="80"/>
      <c r="TNM142" s="80"/>
      <c r="TNN142" s="80"/>
      <c r="TNO142" s="80"/>
      <c r="TNP142" s="80"/>
      <c r="TNQ142" s="80"/>
      <c r="TNR142" s="80"/>
      <c r="TNS142" s="80"/>
      <c r="TNT142" s="80"/>
      <c r="TNU142" s="80"/>
      <c r="TNV142" s="80"/>
      <c r="TNW142" s="80"/>
      <c r="TNX142" s="80"/>
      <c r="TNY142" s="80"/>
      <c r="TNZ142" s="80"/>
      <c r="TOA142" s="80"/>
      <c r="TOB142" s="80"/>
      <c r="TOC142" s="80"/>
      <c r="TOD142" s="80"/>
      <c r="TOE142" s="80"/>
      <c r="TOF142" s="80"/>
      <c r="TOG142" s="80"/>
      <c r="TOH142" s="80"/>
      <c r="TOI142" s="80"/>
      <c r="TOJ142" s="80"/>
      <c r="TOK142" s="80"/>
      <c r="TOL142" s="80"/>
      <c r="TOM142" s="80"/>
      <c r="TON142" s="80"/>
      <c r="TOO142" s="80"/>
      <c r="TOP142" s="80"/>
      <c r="TOQ142" s="80"/>
      <c r="TOR142" s="80"/>
      <c r="TOS142" s="80"/>
      <c r="TOT142" s="80"/>
      <c r="TOU142" s="80"/>
      <c r="TOV142" s="80"/>
      <c r="TOW142" s="80"/>
      <c r="TOX142" s="80"/>
      <c r="TOY142" s="80"/>
      <c r="TOZ142" s="80"/>
      <c r="TPA142" s="80"/>
      <c r="TPB142" s="80"/>
      <c r="TPC142" s="80"/>
      <c r="TPD142" s="80"/>
      <c r="TPE142" s="80"/>
      <c r="TPF142" s="80"/>
      <c r="TPG142" s="80"/>
      <c r="TPH142" s="80"/>
      <c r="TPI142" s="80"/>
      <c r="TPJ142" s="80"/>
      <c r="TPK142" s="80"/>
      <c r="TPL142" s="80"/>
      <c r="TPM142" s="80"/>
      <c r="TPN142" s="80"/>
      <c r="TPO142" s="80"/>
      <c r="TPP142" s="80"/>
      <c r="TPQ142" s="80"/>
      <c r="TPR142" s="80"/>
      <c r="TPS142" s="80"/>
      <c r="TPT142" s="80"/>
      <c r="TPU142" s="80"/>
      <c r="TPV142" s="80"/>
      <c r="TPW142" s="80"/>
      <c r="TPX142" s="80"/>
      <c r="TPY142" s="80"/>
      <c r="TPZ142" s="80"/>
      <c r="TQA142" s="80"/>
      <c r="TQB142" s="80"/>
      <c r="TQC142" s="80"/>
      <c r="TQD142" s="80"/>
      <c r="TQE142" s="80"/>
      <c r="TQF142" s="80"/>
      <c r="TQG142" s="80"/>
      <c r="TQH142" s="80"/>
      <c r="TQI142" s="80"/>
      <c r="TQJ142" s="80"/>
      <c r="TQK142" s="80"/>
      <c r="TQL142" s="80"/>
      <c r="TQM142" s="80"/>
      <c r="TQN142" s="80"/>
      <c r="TQO142" s="80"/>
      <c r="TQP142" s="80"/>
      <c r="TQQ142" s="80"/>
      <c r="TQR142" s="80"/>
      <c r="TQS142" s="80"/>
      <c r="TQT142" s="80"/>
      <c r="TQU142" s="80"/>
      <c r="TQV142" s="80"/>
      <c r="TQW142" s="80"/>
      <c r="TQX142" s="80"/>
      <c r="TQY142" s="80"/>
      <c r="TQZ142" s="80"/>
      <c r="TRA142" s="80"/>
      <c r="TRB142" s="80"/>
      <c r="TRC142" s="80"/>
      <c r="TRD142" s="80"/>
      <c r="TRE142" s="80"/>
      <c r="TRF142" s="80"/>
      <c r="TRG142" s="80"/>
      <c r="TRH142" s="80"/>
      <c r="TRI142" s="80"/>
      <c r="TRJ142" s="80"/>
      <c r="TRK142" s="80"/>
      <c r="TRL142" s="80"/>
      <c r="TRM142" s="80"/>
      <c r="TRN142" s="80"/>
      <c r="TRO142" s="80"/>
      <c r="TRP142" s="80"/>
      <c r="TRQ142" s="80"/>
      <c r="TRR142" s="80"/>
      <c r="TRS142" s="80"/>
      <c r="TRT142" s="80"/>
      <c r="TRU142" s="80"/>
      <c r="TRV142" s="80"/>
      <c r="TRW142" s="80"/>
      <c r="TRX142" s="80"/>
      <c r="TRY142" s="80"/>
      <c r="TRZ142" s="80"/>
      <c r="TSA142" s="80"/>
      <c r="TSB142" s="80"/>
      <c r="TSC142" s="80"/>
      <c r="TSD142" s="80"/>
      <c r="TSE142" s="80"/>
      <c r="TSF142" s="80"/>
      <c r="TSG142" s="80"/>
      <c r="TSH142" s="80"/>
      <c r="TSI142" s="80"/>
      <c r="TSJ142" s="80"/>
      <c r="TSK142" s="80"/>
      <c r="TSL142" s="80"/>
      <c r="TSM142" s="80"/>
      <c r="TSN142" s="80"/>
      <c r="TSO142" s="80"/>
      <c r="TSP142" s="80"/>
      <c r="TSQ142" s="80"/>
      <c r="TSR142" s="80"/>
      <c r="TSS142" s="80"/>
      <c r="TST142" s="80"/>
      <c r="TSU142" s="80"/>
      <c r="TSV142" s="80"/>
      <c r="TSW142" s="80"/>
      <c r="TSX142" s="80"/>
      <c r="TSY142" s="80"/>
      <c r="TSZ142" s="80"/>
      <c r="TTA142" s="80"/>
      <c r="TTB142" s="80"/>
      <c r="TTC142" s="80"/>
      <c r="TTD142" s="80"/>
      <c r="TTE142" s="80"/>
      <c r="TTF142" s="80"/>
      <c r="TTG142" s="80"/>
      <c r="TTH142" s="80"/>
      <c r="TTI142" s="80"/>
      <c r="TTJ142" s="80"/>
      <c r="TTK142" s="80"/>
      <c r="TTL142" s="80"/>
      <c r="TTM142" s="80"/>
      <c r="TTN142" s="80"/>
      <c r="TTO142" s="80"/>
      <c r="TTP142" s="80"/>
      <c r="TTQ142" s="80"/>
      <c r="TTR142" s="80"/>
      <c r="TTS142" s="80"/>
      <c r="TTT142" s="80"/>
      <c r="TTU142" s="80"/>
      <c r="TTV142" s="80"/>
      <c r="TTW142" s="80"/>
      <c r="TTX142" s="80"/>
      <c r="TTY142" s="80"/>
      <c r="TTZ142" s="80"/>
      <c r="TUA142" s="80"/>
      <c r="TUB142" s="80"/>
      <c r="TUC142" s="80"/>
      <c r="TUD142" s="80"/>
      <c r="TUE142" s="80"/>
      <c r="TUF142" s="80"/>
      <c r="TUG142" s="80"/>
      <c r="TUH142" s="80"/>
      <c r="TUI142" s="80"/>
      <c r="TUJ142" s="80"/>
      <c r="TUK142" s="80"/>
      <c r="TUL142" s="80"/>
      <c r="TUM142" s="80"/>
      <c r="TUN142" s="80"/>
      <c r="TUO142" s="80"/>
      <c r="TUP142" s="80"/>
      <c r="TUQ142" s="80"/>
      <c r="TUR142" s="80"/>
      <c r="TUS142" s="80"/>
      <c r="TUT142" s="80"/>
      <c r="TUU142" s="80"/>
      <c r="TUV142" s="80"/>
      <c r="TUW142" s="80"/>
      <c r="TUX142" s="80"/>
      <c r="TUY142" s="80"/>
      <c r="TUZ142" s="80"/>
      <c r="TVA142" s="80"/>
      <c r="TVB142" s="80"/>
      <c r="TVC142" s="80"/>
      <c r="TVD142" s="80"/>
      <c r="TVE142" s="80"/>
      <c r="TVF142" s="80"/>
      <c r="TVG142" s="80"/>
      <c r="TVH142" s="80"/>
      <c r="TVI142" s="80"/>
      <c r="TVJ142" s="80"/>
      <c r="TVK142" s="80"/>
      <c r="TVL142" s="80"/>
      <c r="TVM142" s="80"/>
      <c r="TVN142" s="80"/>
      <c r="TVO142" s="80"/>
      <c r="TVP142" s="80"/>
      <c r="TVQ142" s="80"/>
      <c r="TVR142" s="80"/>
      <c r="TVS142" s="80"/>
      <c r="TVT142" s="80"/>
      <c r="TVU142" s="80"/>
      <c r="TVV142" s="80"/>
      <c r="TVW142" s="80"/>
      <c r="TVX142" s="80"/>
      <c r="TVY142" s="80"/>
      <c r="TVZ142" s="80"/>
      <c r="TWA142" s="80"/>
      <c r="TWB142" s="80"/>
      <c r="TWC142" s="80"/>
      <c r="TWD142" s="80"/>
      <c r="TWE142" s="80"/>
      <c r="TWF142" s="80"/>
      <c r="TWG142" s="80"/>
      <c r="TWH142" s="80"/>
      <c r="TWI142" s="80"/>
      <c r="TWJ142" s="80"/>
      <c r="TWK142" s="80"/>
      <c r="TWL142" s="80"/>
      <c r="TWM142" s="80"/>
      <c r="TWN142" s="80"/>
      <c r="TWO142" s="80"/>
      <c r="TWP142" s="80"/>
      <c r="TWQ142" s="80"/>
      <c r="TWR142" s="80"/>
      <c r="TWS142" s="80"/>
      <c r="TWT142" s="80"/>
      <c r="TWU142" s="80"/>
      <c r="TWV142" s="80"/>
      <c r="TWW142" s="80"/>
      <c r="TWX142" s="80"/>
      <c r="TWY142" s="80"/>
      <c r="TWZ142" s="80"/>
      <c r="TXA142" s="80"/>
      <c r="TXB142" s="80"/>
      <c r="TXC142" s="80"/>
      <c r="TXD142" s="80"/>
      <c r="TXE142" s="80"/>
      <c r="TXF142" s="80"/>
      <c r="TXG142" s="80"/>
      <c r="TXH142" s="80"/>
      <c r="TXI142" s="80"/>
      <c r="TXJ142" s="80"/>
      <c r="TXK142" s="80"/>
      <c r="TXL142" s="80"/>
      <c r="TXM142" s="80"/>
      <c r="TXN142" s="80"/>
      <c r="TXO142" s="80"/>
      <c r="TXP142" s="80"/>
      <c r="TXQ142" s="80"/>
      <c r="TXR142" s="80"/>
      <c r="TXS142" s="80"/>
      <c r="TXT142" s="80"/>
      <c r="TXU142" s="80"/>
      <c r="TXV142" s="80"/>
      <c r="TXW142" s="80"/>
      <c r="TXX142" s="80"/>
      <c r="TXY142" s="80"/>
      <c r="TXZ142" s="80"/>
      <c r="TYA142" s="80"/>
      <c r="TYB142" s="80"/>
      <c r="TYC142" s="80"/>
      <c r="TYD142" s="80"/>
      <c r="TYE142" s="80"/>
      <c r="TYF142" s="80"/>
      <c r="TYG142" s="80"/>
      <c r="TYH142" s="80"/>
      <c r="TYI142" s="80"/>
      <c r="TYJ142" s="80"/>
      <c r="TYK142" s="80"/>
      <c r="TYL142" s="80"/>
      <c r="TYM142" s="80"/>
      <c r="TYN142" s="80"/>
      <c r="TYO142" s="80"/>
      <c r="TYP142" s="80"/>
      <c r="TYQ142" s="80"/>
      <c r="TYR142" s="80"/>
      <c r="TYS142" s="80"/>
      <c r="TYT142" s="80"/>
      <c r="TYU142" s="80"/>
      <c r="TYV142" s="80"/>
      <c r="TYW142" s="80"/>
      <c r="TYX142" s="80"/>
      <c r="TYY142" s="80"/>
      <c r="TYZ142" s="80"/>
      <c r="TZA142" s="80"/>
      <c r="TZB142" s="80"/>
      <c r="TZC142" s="80"/>
      <c r="TZD142" s="80"/>
      <c r="TZE142" s="80"/>
      <c r="TZF142" s="80"/>
      <c r="TZG142" s="80"/>
      <c r="TZH142" s="80"/>
      <c r="TZI142" s="80"/>
      <c r="TZJ142" s="80"/>
      <c r="TZK142" s="80"/>
      <c r="TZL142" s="80"/>
      <c r="TZM142" s="80"/>
      <c r="TZN142" s="80"/>
      <c r="TZO142" s="80"/>
      <c r="TZP142" s="80"/>
      <c r="TZQ142" s="80"/>
      <c r="TZR142" s="80"/>
      <c r="TZS142" s="80"/>
      <c r="TZT142" s="80"/>
      <c r="TZU142" s="80"/>
      <c r="TZV142" s="80"/>
      <c r="TZW142" s="80"/>
      <c r="TZX142" s="80"/>
      <c r="TZY142" s="80"/>
      <c r="TZZ142" s="80"/>
      <c r="UAA142" s="80"/>
      <c r="UAB142" s="80"/>
      <c r="UAC142" s="80"/>
      <c r="UAD142" s="80"/>
      <c r="UAE142" s="80"/>
      <c r="UAF142" s="80"/>
      <c r="UAG142" s="80"/>
      <c r="UAH142" s="80"/>
      <c r="UAI142" s="80"/>
      <c r="UAJ142" s="80"/>
      <c r="UAK142" s="80"/>
      <c r="UAL142" s="80"/>
      <c r="UAM142" s="80"/>
      <c r="UAN142" s="80"/>
      <c r="UAO142" s="80"/>
      <c r="UAP142" s="80"/>
      <c r="UAQ142" s="80"/>
      <c r="UAR142" s="80"/>
      <c r="UAS142" s="80"/>
      <c r="UAT142" s="80"/>
      <c r="UAU142" s="80"/>
      <c r="UAV142" s="80"/>
      <c r="UAW142" s="80"/>
      <c r="UAX142" s="80"/>
      <c r="UAY142" s="80"/>
      <c r="UAZ142" s="80"/>
      <c r="UBA142" s="80"/>
      <c r="UBB142" s="80"/>
      <c r="UBC142" s="80"/>
      <c r="UBD142" s="80"/>
      <c r="UBE142" s="80"/>
      <c r="UBF142" s="80"/>
      <c r="UBG142" s="80"/>
      <c r="UBH142" s="80"/>
      <c r="UBI142" s="80"/>
      <c r="UBJ142" s="80"/>
      <c r="UBK142" s="80"/>
      <c r="UBL142" s="80"/>
      <c r="UBM142" s="80"/>
      <c r="UBN142" s="80"/>
      <c r="UBO142" s="80"/>
      <c r="UBP142" s="80"/>
      <c r="UBQ142" s="80"/>
      <c r="UBR142" s="80"/>
      <c r="UBS142" s="80"/>
      <c r="UBT142" s="80"/>
      <c r="UBU142" s="80"/>
      <c r="UBV142" s="80"/>
      <c r="UBW142" s="80"/>
      <c r="UBX142" s="80"/>
      <c r="UBY142" s="80"/>
      <c r="UBZ142" s="80"/>
      <c r="UCA142" s="80"/>
      <c r="UCB142" s="80"/>
      <c r="UCC142" s="80"/>
      <c r="UCD142" s="80"/>
      <c r="UCE142" s="80"/>
      <c r="UCF142" s="80"/>
      <c r="UCG142" s="80"/>
      <c r="UCH142" s="80"/>
      <c r="UCI142" s="80"/>
      <c r="UCJ142" s="80"/>
      <c r="UCK142" s="80"/>
      <c r="UCL142" s="80"/>
      <c r="UCM142" s="80"/>
      <c r="UCN142" s="80"/>
      <c r="UCO142" s="80"/>
      <c r="UCP142" s="80"/>
      <c r="UCQ142" s="80"/>
      <c r="UCR142" s="80"/>
      <c r="UCS142" s="80"/>
      <c r="UCT142" s="80"/>
      <c r="UCU142" s="80"/>
      <c r="UCV142" s="80"/>
      <c r="UCW142" s="80"/>
      <c r="UCX142" s="80"/>
      <c r="UCY142" s="80"/>
      <c r="UCZ142" s="80"/>
      <c r="UDA142" s="80"/>
      <c r="UDB142" s="80"/>
      <c r="UDC142" s="80"/>
      <c r="UDD142" s="80"/>
      <c r="UDE142" s="80"/>
      <c r="UDF142" s="80"/>
      <c r="UDG142" s="80"/>
      <c r="UDH142" s="80"/>
      <c r="UDI142" s="80"/>
      <c r="UDJ142" s="80"/>
      <c r="UDK142" s="80"/>
      <c r="UDL142" s="80"/>
      <c r="UDM142" s="80"/>
      <c r="UDN142" s="80"/>
      <c r="UDO142" s="80"/>
      <c r="UDP142" s="80"/>
      <c r="UDQ142" s="80"/>
      <c r="UDR142" s="80"/>
      <c r="UDS142" s="80"/>
      <c r="UDT142" s="80"/>
      <c r="UDU142" s="80"/>
      <c r="UDV142" s="80"/>
      <c r="UDW142" s="80"/>
      <c r="UDX142" s="80"/>
      <c r="UDY142" s="80"/>
      <c r="UDZ142" s="80"/>
      <c r="UEA142" s="80"/>
      <c r="UEB142" s="80"/>
      <c r="UEC142" s="80"/>
      <c r="UED142" s="80"/>
      <c r="UEE142" s="80"/>
      <c r="UEF142" s="80"/>
      <c r="UEG142" s="80"/>
      <c r="UEH142" s="80"/>
      <c r="UEI142" s="80"/>
      <c r="UEJ142" s="80"/>
      <c r="UEK142" s="80"/>
      <c r="UEL142" s="80"/>
      <c r="UEM142" s="80"/>
      <c r="UEN142" s="80"/>
      <c r="UEO142" s="80"/>
      <c r="UEP142" s="80"/>
      <c r="UEQ142" s="80"/>
      <c r="UER142" s="80"/>
      <c r="UES142" s="80"/>
      <c r="UET142" s="80"/>
      <c r="UEU142" s="80"/>
      <c r="UEV142" s="80"/>
      <c r="UEW142" s="80"/>
      <c r="UEX142" s="80"/>
      <c r="UEY142" s="80"/>
      <c r="UEZ142" s="80"/>
      <c r="UFA142" s="80"/>
      <c r="UFB142" s="80"/>
      <c r="UFC142" s="80"/>
      <c r="UFD142" s="80"/>
      <c r="UFE142" s="80"/>
      <c r="UFF142" s="80"/>
      <c r="UFG142" s="80"/>
      <c r="UFH142" s="80"/>
      <c r="UFI142" s="80"/>
      <c r="UFJ142" s="80"/>
      <c r="UFK142" s="80"/>
      <c r="UFL142" s="80"/>
      <c r="UFM142" s="80"/>
      <c r="UFN142" s="80"/>
      <c r="UFO142" s="80"/>
      <c r="UFP142" s="80"/>
      <c r="UFQ142" s="80"/>
      <c r="UFR142" s="80"/>
      <c r="UFS142" s="80"/>
      <c r="UFT142" s="80"/>
      <c r="UFU142" s="80"/>
      <c r="UFV142" s="80"/>
      <c r="UFW142" s="80"/>
      <c r="UFX142" s="80"/>
      <c r="UFY142" s="80"/>
      <c r="UFZ142" s="80"/>
      <c r="UGA142" s="80"/>
      <c r="UGB142" s="80"/>
      <c r="UGC142" s="80"/>
      <c r="UGD142" s="80"/>
      <c r="UGE142" s="80"/>
      <c r="UGF142" s="80"/>
      <c r="UGG142" s="80"/>
      <c r="UGH142" s="80"/>
      <c r="UGI142" s="80"/>
      <c r="UGJ142" s="80"/>
      <c r="UGK142" s="80"/>
      <c r="UGL142" s="80"/>
      <c r="UGM142" s="80"/>
      <c r="UGN142" s="80"/>
      <c r="UGO142" s="80"/>
      <c r="UGP142" s="80"/>
      <c r="UGQ142" s="80"/>
      <c r="UGR142" s="80"/>
      <c r="UGS142" s="80"/>
      <c r="UGT142" s="80"/>
      <c r="UGU142" s="80"/>
      <c r="UGV142" s="80"/>
      <c r="UGW142" s="80"/>
      <c r="UGX142" s="80"/>
      <c r="UGY142" s="80"/>
      <c r="UGZ142" s="80"/>
      <c r="UHA142" s="80"/>
      <c r="UHB142" s="80"/>
      <c r="UHC142" s="80"/>
      <c r="UHD142" s="80"/>
      <c r="UHE142" s="80"/>
      <c r="UHF142" s="80"/>
      <c r="UHG142" s="80"/>
      <c r="UHH142" s="80"/>
      <c r="UHI142" s="80"/>
      <c r="UHJ142" s="80"/>
      <c r="UHK142" s="80"/>
      <c r="UHL142" s="80"/>
      <c r="UHM142" s="80"/>
      <c r="UHN142" s="80"/>
      <c r="UHO142" s="80"/>
      <c r="UHP142" s="80"/>
      <c r="UHQ142" s="80"/>
      <c r="UHR142" s="80"/>
      <c r="UHS142" s="80"/>
      <c r="UHT142" s="80"/>
      <c r="UHU142" s="80"/>
      <c r="UHV142" s="80"/>
      <c r="UHW142" s="80"/>
      <c r="UHX142" s="80"/>
      <c r="UHY142" s="80"/>
      <c r="UHZ142" s="80"/>
      <c r="UIA142" s="80"/>
      <c r="UIB142" s="80"/>
      <c r="UIC142" s="80"/>
      <c r="UID142" s="80"/>
      <c r="UIE142" s="80"/>
      <c r="UIF142" s="80"/>
      <c r="UIG142" s="80"/>
      <c r="UIH142" s="80"/>
      <c r="UII142" s="80"/>
      <c r="UIJ142" s="80"/>
      <c r="UIK142" s="80"/>
      <c r="UIL142" s="80"/>
      <c r="UIM142" s="80"/>
      <c r="UIN142" s="80"/>
      <c r="UIO142" s="80"/>
      <c r="UIP142" s="80"/>
      <c r="UIQ142" s="80"/>
      <c r="UIR142" s="80"/>
      <c r="UIS142" s="80"/>
      <c r="UIT142" s="80"/>
      <c r="UIU142" s="80"/>
      <c r="UIV142" s="80"/>
      <c r="UIW142" s="80"/>
      <c r="UIX142" s="80"/>
      <c r="UIY142" s="80"/>
      <c r="UIZ142" s="80"/>
      <c r="UJA142" s="80"/>
      <c r="UJB142" s="80"/>
      <c r="UJC142" s="80"/>
      <c r="UJD142" s="80"/>
      <c r="UJE142" s="80"/>
      <c r="UJF142" s="80"/>
      <c r="UJG142" s="80"/>
      <c r="UJH142" s="80"/>
      <c r="UJI142" s="80"/>
      <c r="UJJ142" s="80"/>
      <c r="UJK142" s="80"/>
      <c r="UJL142" s="80"/>
      <c r="UJM142" s="80"/>
      <c r="UJN142" s="80"/>
      <c r="UJO142" s="80"/>
      <c r="UJP142" s="80"/>
      <c r="UJQ142" s="80"/>
      <c r="UJR142" s="80"/>
      <c r="UJS142" s="80"/>
      <c r="UJT142" s="80"/>
      <c r="UJU142" s="80"/>
      <c r="UJV142" s="80"/>
      <c r="UJW142" s="80"/>
      <c r="UJX142" s="80"/>
      <c r="UJY142" s="80"/>
      <c r="UJZ142" s="80"/>
      <c r="UKA142" s="80"/>
      <c r="UKB142" s="80"/>
      <c r="UKC142" s="80"/>
      <c r="UKD142" s="80"/>
      <c r="UKE142" s="80"/>
      <c r="UKF142" s="80"/>
      <c r="UKG142" s="80"/>
      <c r="UKH142" s="80"/>
      <c r="UKI142" s="80"/>
      <c r="UKJ142" s="80"/>
      <c r="UKK142" s="80"/>
      <c r="UKL142" s="80"/>
      <c r="UKM142" s="80"/>
      <c r="UKN142" s="80"/>
      <c r="UKO142" s="80"/>
      <c r="UKP142" s="80"/>
      <c r="UKQ142" s="80"/>
      <c r="UKR142" s="80"/>
      <c r="UKS142" s="80"/>
      <c r="UKT142" s="80"/>
      <c r="UKU142" s="80"/>
      <c r="UKV142" s="80"/>
      <c r="UKW142" s="80"/>
      <c r="UKX142" s="80"/>
      <c r="UKY142" s="80"/>
      <c r="UKZ142" s="80"/>
      <c r="ULA142" s="80"/>
      <c r="ULB142" s="80"/>
      <c r="ULC142" s="80"/>
      <c r="ULD142" s="80"/>
      <c r="ULE142" s="80"/>
      <c r="ULF142" s="80"/>
      <c r="ULG142" s="80"/>
      <c r="ULH142" s="80"/>
      <c r="ULI142" s="80"/>
      <c r="ULJ142" s="80"/>
      <c r="ULK142" s="80"/>
      <c r="ULL142" s="80"/>
      <c r="ULM142" s="80"/>
      <c r="ULN142" s="80"/>
      <c r="ULO142" s="80"/>
      <c r="ULP142" s="80"/>
      <c r="ULQ142" s="80"/>
      <c r="ULR142" s="80"/>
      <c r="ULS142" s="80"/>
      <c r="ULT142" s="80"/>
      <c r="ULU142" s="80"/>
      <c r="ULV142" s="80"/>
      <c r="ULW142" s="80"/>
      <c r="ULX142" s="80"/>
      <c r="ULY142" s="80"/>
      <c r="ULZ142" s="80"/>
      <c r="UMA142" s="80"/>
      <c r="UMB142" s="80"/>
      <c r="UMC142" s="80"/>
      <c r="UMD142" s="80"/>
      <c r="UME142" s="80"/>
      <c r="UMF142" s="80"/>
      <c r="UMG142" s="80"/>
      <c r="UMH142" s="80"/>
      <c r="UMI142" s="80"/>
      <c r="UMJ142" s="80"/>
      <c r="UMK142" s="80"/>
      <c r="UML142" s="80"/>
      <c r="UMM142" s="80"/>
      <c r="UMN142" s="80"/>
      <c r="UMO142" s="80"/>
      <c r="UMP142" s="80"/>
      <c r="UMQ142" s="80"/>
      <c r="UMR142" s="80"/>
      <c r="UMS142" s="80"/>
      <c r="UMT142" s="80"/>
      <c r="UMU142" s="80"/>
      <c r="UMV142" s="80"/>
      <c r="UMW142" s="80"/>
      <c r="UMX142" s="80"/>
      <c r="UMY142" s="80"/>
      <c r="UMZ142" s="80"/>
      <c r="UNA142" s="80"/>
      <c r="UNB142" s="80"/>
      <c r="UNC142" s="80"/>
      <c r="UND142" s="80"/>
      <c r="UNE142" s="80"/>
      <c r="UNF142" s="80"/>
      <c r="UNG142" s="80"/>
      <c r="UNH142" s="80"/>
      <c r="UNI142" s="80"/>
      <c r="UNJ142" s="80"/>
      <c r="UNK142" s="80"/>
      <c r="UNL142" s="80"/>
      <c r="UNM142" s="80"/>
      <c r="UNN142" s="80"/>
      <c r="UNO142" s="80"/>
      <c r="UNP142" s="80"/>
      <c r="UNQ142" s="80"/>
      <c r="UNR142" s="80"/>
      <c r="UNS142" s="80"/>
      <c r="UNT142" s="80"/>
      <c r="UNU142" s="80"/>
      <c r="UNV142" s="80"/>
      <c r="UNW142" s="80"/>
      <c r="UNX142" s="80"/>
      <c r="UNY142" s="80"/>
      <c r="UNZ142" s="80"/>
      <c r="UOA142" s="80"/>
      <c r="UOB142" s="80"/>
      <c r="UOC142" s="80"/>
      <c r="UOD142" s="80"/>
      <c r="UOE142" s="80"/>
      <c r="UOF142" s="80"/>
      <c r="UOG142" s="80"/>
      <c r="UOH142" s="80"/>
      <c r="UOI142" s="80"/>
      <c r="UOJ142" s="80"/>
      <c r="UOK142" s="80"/>
      <c r="UOL142" s="80"/>
      <c r="UOM142" s="80"/>
      <c r="UON142" s="80"/>
      <c r="UOO142" s="80"/>
      <c r="UOP142" s="80"/>
      <c r="UOQ142" s="80"/>
      <c r="UOR142" s="80"/>
      <c r="UOS142" s="80"/>
      <c r="UOT142" s="80"/>
      <c r="UOU142" s="80"/>
      <c r="UOV142" s="80"/>
      <c r="UOW142" s="80"/>
      <c r="UOX142" s="80"/>
      <c r="UOY142" s="80"/>
      <c r="UOZ142" s="80"/>
      <c r="UPA142" s="80"/>
      <c r="UPB142" s="80"/>
      <c r="UPC142" s="80"/>
      <c r="UPD142" s="80"/>
      <c r="UPE142" s="80"/>
      <c r="UPF142" s="80"/>
      <c r="UPG142" s="80"/>
      <c r="UPH142" s="80"/>
      <c r="UPI142" s="80"/>
      <c r="UPJ142" s="80"/>
      <c r="UPK142" s="80"/>
      <c r="UPL142" s="80"/>
      <c r="UPM142" s="80"/>
      <c r="UPN142" s="80"/>
      <c r="UPO142" s="80"/>
      <c r="UPP142" s="80"/>
      <c r="UPQ142" s="80"/>
      <c r="UPR142" s="80"/>
      <c r="UPS142" s="80"/>
      <c r="UPT142" s="80"/>
      <c r="UPU142" s="80"/>
      <c r="UPV142" s="80"/>
      <c r="UPW142" s="80"/>
      <c r="UPX142" s="80"/>
      <c r="UPY142" s="80"/>
      <c r="UPZ142" s="80"/>
      <c r="UQA142" s="80"/>
      <c r="UQB142" s="80"/>
      <c r="UQC142" s="80"/>
      <c r="UQD142" s="80"/>
      <c r="UQE142" s="80"/>
      <c r="UQF142" s="80"/>
      <c r="UQG142" s="80"/>
      <c r="UQH142" s="80"/>
      <c r="UQI142" s="80"/>
      <c r="UQJ142" s="80"/>
      <c r="UQK142" s="80"/>
      <c r="UQL142" s="80"/>
      <c r="UQM142" s="80"/>
      <c r="UQN142" s="80"/>
      <c r="UQO142" s="80"/>
      <c r="UQP142" s="80"/>
      <c r="UQQ142" s="80"/>
      <c r="UQR142" s="80"/>
      <c r="UQS142" s="80"/>
      <c r="UQT142" s="80"/>
      <c r="UQU142" s="80"/>
      <c r="UQV142" s="80"/>
      <c r="UQW142" s="80"/>
      <c r="UQX142" s="80"/>
      <c r="UQY142" s="80"/>
      <c r="UQZ142" s="80"/>
      <c r="URA142" s="80"/>
      <c r="URB142" s="80"/>
      <c r="URC142" s="80"/>
      <c r="URD142" s="80"/>
      <c r="URE142" s="80"/>
      <c r="URF142" s="80"/>
      <c r="URG142" s="80"/>
      <c r="URH142" s="80"/>
      <c r="URI142" s="80"/>
      <c r="URJ142" s="80"/>
      <c r="URK142" s="80"/>
      <c r="URL142" s="80"/>
      <c r="URM142" s="80"/>
      <c r="URN142" s="80"/>
      <c r="URO142" s="80"/>
      <c r="URP142" s="80"/>
      <c r="URQ142" s="80"/>
      <c r="URR142" s="80"/>
      <c r="URS142" s="80"/>
      <c r="URT142" s="80"/>
      <c r="URU142" s="80"/>
      <c r="URV142" s="80"/>
      <c r="URW142" s="80"/>
      <c r="URX142" s="80"/>
      <c r="URY142" s="80"/>
      <c r="URZ142" s="80"/>
      <c r="USA142" s="80"/>
      <c r="USB142" s="80"/>
      <c r="USC142" s="80"/>
      <c r="USD142" s="80"/>
      <c r="USE142" s="80"/>
      <c r="USF142" s="80"/>
      <c r="USG142" s="80"/>
      <c r="USH142" s="80"/>
      <c r="USI142" s="80"/>
      <c r="USJ142" s="80"/>
      <c r="USK142" s="80"/>
      <c r="USL142" s="80"/>
      <c r="USM142" s="80"/>
      <c r="USN142" s="80"/>
      <c r="USO142" s="80"/>
      <c r="USP142" s="80"/>
      <c r="USQ142" s="80"/>
      <c r="USR142" s="80"/>
      <c r="USS142" s="80"/>
      <c r="UST142" s="80"/>
      <c r="USU142" s="80"/>
      <c r="USV142" s="80"/>
      <c r="USW142" s="80"/>
      <c r="USX142" s="80"/>
      <c r="USY142" s="80"/>
      <c r="USZ142" s="80"/>
      <c r="UTA142" s="80"/>
      <c r="UTB142" s="80"/>
      <c r="UTC142" s="80"/>
      <c r="UTD142" s="80"/>
      <c r="UTE142" s="80"/>
      <c r="UTF142" s="80"/>
      <c r="UTG142" s="80"/>
      <c r="UTH142" s="80"/>
      <c r="UTI142" s="80"/>
      <c r="UTJ142" s="80"/>
      <c r="UTK142" s="80"/>
      <c r="UTL142" s="80"/>
      <c r="UTM142" s="80"/>
      <c r="UTN142" s="80"/>
      <c r="UTO142" s="80"/>
      <c r="UTP142" s="80"/>
      <c r="UTQ142" s="80"/>
      <c r="UTR142" s="80"/>
      <c r="UTS142" s="80"/>
      <c r="UTT142" s="80"/>
      <c r="UTU142" s="80"/>
      <c r="UTV142" s="80"/>
      <c r="UTW142" s="80"/>
      <c r="UTX142" s="80"/>
      <c r="UTY142" s="80"/>
      <c r="UTZ142" s="80"/>
      <c r="UUA142" s="80"/>
      <c r="UUB142" s="80"/>
      <c r="UUC142" s="80"/>
      <c r="UUD142" s="80"/>
      <c r="UUE142" s="80"/>
      <c r="UUF142" s="80"/>
      <c r="UUG142" s="80"/>
      <c r="UUH142" s="80"/>
      <c r="UUI142" s="80"/>
      <c r="UUJ142" s="80"/>
      <c r="UUK142" s="80"/>
      <c r="UUL142" s="80"/>
      <c r="UUM142" s="80"/>
      <c r="UUN142" s="80"/>
      <c r="UUO142" s="80"/>
      <c r="UUP142" s="80"/>
      <c r="UUQ142" s="80"/>
      <c r="UUR142" s="80"/>
      <c r="UUS142" s="80"/>
      <c r="UUT142" s="80"/>
      <c r="UUU142" s="80"/>
      <c r="UUV142" s="80"/>
      <c r="UUW142" s="80"/>
      <c r="UUX142" s="80"/>
      <c r="UUY142" s="80"/>
      <c r="UUZ142" s="80"/>
      <c r="UVA142" s="80"/>
      <c r="UVB142" s="80"/>
      <c r="UVC142" s="80"/>
      <c r="UVD142" s="80"/>
      <c r="UVE142" s="80"/>
      <c r="UVF142" s="80"/>
      <c r="UVG142" s="80"/>
      <c r="UVH142" s="80"/>
      <c r="UVI142" s="80"/>
      <c r="UVJ142" s="80"/>
      <c r="UVK142" s="80"/>
      <c r="UVL142" s="80"/>
      <c r="UVM142" s="80"/>
      <c r="UVN142" s="80"/>
      <c r="UVO142" s="80"/>
      <c r="UVP142" s="80"/>
      <c r="UVQ142" s="80"/>
      <c r="UVR142" s="80"/>
      <c r="UVS142" s="80"/>
      <c r="UVT142" s="80"/>
      <c r="UVU142" s="80"/>
      <c r="UVV142" s="80"/>
      <c r="UVW142" s="80"/>
      <c r="UVX142" s="80"/>
      <c r="UVY142" s="80"/>
      <c r="UVZ142" s="80"/>
      <c r="UWA142" s="80"/>
      <c r="UWB142" s="80"/>
      <c r="UWC142" s="80"/>
      <c r="UWD142" s="80"/>
      <c r="UWE142" s="80"/>
      <c r="UWF142" s="80"/>
      <c r="UWG142" s="80"/>
      <c r="UWH142" s="80"/>
      <c r="UWI142" s="80"/>
      <c r="UWJ142" s="80"/>
      <c r="UWK142" s="80"/>
      <c r="UWL142" s="80"/>
      <c r="UWM142" s="80"/>
      <c r="UWN142" s="80"/>
      <c r="UWO142" s="80"/>
      <c r="UWP142" s="80"/>
      <c r="UWQ142" s="80"/>
      <c r="UWR142" s="80"/>
      <c r="UWS142" s="80"/>
      <c r="UWT142" s="80"/>
      <c r="UWU142" s="80"/>
      <c r="UWV142" s="80"/>
      <c r="UWW142" s="80"/>
      <c r="UWX142" s="80"/>
      <c r="UWY142" s="80"/>
      <c r="UWZ142" s="80"/>
      <c r="UXA142" s="80"/>
      <c r="UXB142" s="80"/>
      <c r="UXC142" s="80"/>
      <c r="UXD142" s="80"/>
      <c r="UXE142" s="80"/>
      <c r="UXF142" s="80"/>
      <c r="UXG142" s="80"/>
      <c r="UXH142" s="80"/>
      <c r="UXI142" s="80"/>
      <c r="UXJ142" s="80"/>
      <c r="UXK142" s="80"/>
      <c r="UXL142" s="80"/>
      <c r="UXM142" s="80"/>
      <c r="UXN142" s="80"/>
      <c r="UXO142" s="80"/>
      <c r="UXP142" s="80"/>
      <c r="UXQ142" s="80"/>
      <c r="UXR142" s="80"/>
      <c r="UXS142" s="80"/>
      <c r="UXT142" s="80"/>
      <c r="UXU142" s="80"/>
      <c r="UXV142" s="80"/>
      <c r="UXW142" s="80"/>
      <c r="UXX142" s="80"/>
      <c r="UXY142" s="80"/>
      <c r="UXZ142" s="80"/>
      <c r="UYA142" s="80"/>
      <c r="UYB142" s="80"/>
      <c r="UYC142" s="80"/>
      <c r="UYD142" s="80"/>
      <c r="UYE142" s="80"/>
      <c r="UYF142" s="80"/>
      <c r="UYG142" s="80"/>
      <c r="UYH142" s="80"/>
      <c r="UYI142" s="80"/>
      <c r="UYJ142" s="80"/>
      <c r="UYK142" s="80"/>
      <c r="UYL142" s="80"/>
      <c r="UYM142" s="80"/>
      <c r="UYN142" s="80"/>
      <c r="UYO142" s="80"/>
      <c r="UYP142" s="80"/>
      <c r="UYQ142" s="80"/>
      <c r="UYR142" s="80"/>
      <c r="UYS142" s="80"/>
      <c r="UYT142" s="80"/>
      <c r="UYU142" s="80"/>
      <c r="UYV142" s="80"/>
      <c r="UYW142" s="80"/>
      <c r="UYX142" s="80"/>
      <c r="UYY142" s="80"/>
      <c r="UYZ142" s="80"/>
      <c r="UZA142" s="80"/>
      <c r="UZB142" s="80"/>
      <c r="UZC142" s="80"/>
      <c r="UZD142" s="80"/>
      <c r="UZE142" s="80"/>
      <c r="UZF142" s="80"/>
      <c r="UZG142" s="80"/>
      <c r="UZH142" s="80"/>
      <c r="UZI142" s="80"/>
      <c r="UZJ142" s="80"/>
      <c r="UZK142" s="80"/>
      <c r="UZL142" s="80"/>
      <c r="UZM142" s="80"/>
      <c r="UZN142" s="80"/>
      <c r="UZO142" s="80"/>
      <c r="UZP142" s="80"/>
      <c r="UZQ142" s="80"/>
      <c r="UZR142" s="80"/>
      <c r="UZS142" s="80"/>
      <c r="UZT142" s="80"/>
      <c r="UZU142" s="80"/>
      <c r="UZV142" s="80"/>
      <c r="UZW142" s="80"/>
      <c r="UZX142" s="80"/>
      <c r="UZY142" s="80"/>
      <c r="UZZ142" s="80"/>
      <c r="VAA142" s="80"/>
      <c r="VAB142" s="80"/>
      <c r="VAC142" s="80"/>
      <c r="VAD142" s="80"/>
      <c r="VAE142" s="80"/>
      <c r="VAF142" s="80"/>
      <c r="VAG142" s="80"/>
      <c r="VAH142" s="80"/>
      <c r="VAI142" s="80"/>
      <c r="VAJ142" s="80"/>
      <c r="VAK142" s="80"/>
      <c r="VAL142" s="80"/>
      <c r="VAM142" s="80"/>
      <c r="VAN142" s="80"/>
      <c r="VAO142" s="80"/>
      <c r="VAP142" s="80"/>
      <c r="VAQ142" s="80"/>
      <c r="VAR142" s="80"/>
      <c r="VAS142" s="80"/>
      <c r="VAT142" s="80"/>
      <c r="VAU142" s="80"/>
      <c r="VAV142" s="80"/>
      <c r="VAW142" s="80"/>
      <c r="VAX142" s="80"/>
      <c r="VAY142" s="80"/>
      <c r="VAZ142" s="80"/>
      <c r="VBA142" s="80"/>
      <c r="VBB142" s="80"/>
      <c r="VBC142" s="80"/>
      <c r="VBD142" s="80"/>
      <c r="VBE142" s="80"/>
      <c r="VBF142" s="80"/>
      <c r="VBG142" s="80"/>
      <c r="VBH142" s="80"/>
      <c r="VBI142" s="80"/>
      <c r="VBJ142" s="80"/>
      <c r="VBK142" s="80"/>
      <c r="VBL142" s="80"/>
      <c r="VBM142" s="80"/>
      <c r="VBN142" s="80"/>
      <c r="VBO142" s="80"/>
      <c r="VBP142" s="80"/>
      <c r="VBQ142" s="80"/>
      <c r="VBR142" s="80"/>
      <c r="VBS142" s="80"/>
      <c r="VBT142" s="80"/>
      <c r="VBU142" s="80"/>
      <c r="VBV142" s="80"/>
      <c r="VBW142" s="80"/>
      <c r="VBX142" s="80"/>
      <c r="VBY142" s="80"/>
      <c r="VBZ142" s="80"/>
      <c r="VCA142" s="80"/>
      <c r="VCB142" s="80"/>
      <c r="VCC142" s="80"/>
      <c r="VCD142" s="80"/>
      <c r="VCE142" s="80"/>
      <c r="VCF142" s="80"/>
      <c r="VCG142" s="80"/>
      <c r="VCH142" s="80"/>
      <c r="VCI142" s="80"/>
      <c r="VCJ142" s="80"/>
      <c r="VCK142" s="80"/>
      <c r="VCL142" s="80"/>
      <c r="VCM142" s="80"/>
      <c r="VCN142" s="80"/>
      <c r="VCO142" s="80"/>
      <c r="VCP142" s="80"/>
      <c r="VCQ142" s="80"/>
      <c r="VCR142" s="80"/>
      <c r="VCS142" s="80"/>
      <c r="VCT142" s="80"/>
      <c r="VCU142" s="80"/>
      <c r="VCV142" s="80"/>
      <c r="VCW142" s="80"/>
      <c r="VCX142" s="80"/>
      <c r="VCY142" s="80"/>
      <c r="VCZ142" s="80"/>
      <c r="VDA142" s="80"/>
      <c r="VDB142" s="80"/>
      <c r="VDC142" s="80"/>
      <c r="VDD142" s="80"/>
      <c r="VDE142" s="80"/>
      <c r="VDF142" s="80"/>
      <c r="VDG142" s="80"/>
      <c r="VDH142" s="80"/>
      <c r="VDI142" s="80"/>
      <c r="VDJ142" s="80"/>
      <c r="VDK142" s="80"/>
      <c r="VDL142" s="80"/>
      <c r="VDM142" s="80"/>
      <c r="VDN142" s="80"/>
      <c r="VDO142" s="80"/>
      <c r="VDP142" s="80"/>
      <c r="VDQ142" s="80"/>
      <c r="VDR142" s="80"/>
      <c r="VDS142" s="80"/>
      <c r="VDT142" s="80"/>
      <c r="VDU142" s="80"/>
      <c r="VDV142" s="80"/>
      <c r="VDW142" s="80"/>
      <c r="VDX142" s="80"/>
      <c r="VDY142" s="80"/>
      <c r="VDZ142" s="80"/>
      <c r="VEA142" s="80"/>
      <c r="VEB142" s="80"/>
      <c r="VEC142" s="80"/>
      <c r="VED142" s="80"/>
      <c r="VEE142" s="80"/>
      <c r="VEF142" s="80"/>
      <c r="VEG142" s="80"/>
      <c r="VEH142" s="80"/>
      <c r="VEI142" s="80"/>
      <c r="VEJ142" s="80"/>
      <c r="VEK142" s="80"/>
      <c r="VEL142" s="80"/>
      <c r="VEM142" s="80"/>
      <c r="VEN142" s="80"/>
      <c r="VEO142" s="80"/>
      <c r="VEP142" s="80"/>
      <c r="VEQ142" s="80"/>
      <c r="VER142" s="80"/>
      <c r="VES142" s="80"/>
      <c r="VET142" s="80"/>
      <c r="VEU142" s="80"/>
      <c r="VEV142" s="80"/>
      <c r="VEW142" s="80"/>
      <c r="VEX142" s="80"/>
      <c r="VEY142" s="80"/>
      <c r="VEZ142" s="80"/>
      <c r="VFA142" s="80"/>
      <c r="VFB142" s="80"/>
      <c r="VFC142" s="80"/>
      <c r="VFD142" s="80"/>
      <c r="VFE142" s="80"/>
      <c r="VFF142" s="80"/>
      <c r="VFG142" s="80"/>
      <c r="VFH142" s="80"/>
      <c r="VFI142" s="80"/>
      <c r="VFJ142" s="80"/>
      <c r="VFK142" s="80"/>
      <c r="VFL142" s="80"/>
      <c r="VFM142" s="80"/>
      <c r="VFN142" s="80"/>
      <c r="VFO142" s="80"/>
      <c r="VFP142" s="80"/>
      <c r="VFQ142" s="80"/>
      <c r="VFR142" s="80"/>
      <c r="VFS142" s="80"/>
      <c r="VFT142" s="80"/>
      <c r="VFU142" s="80"/>
      <c r="VFV142" s="80"/>
      <c r="VFW142" s="80"/>
      <c r="VFX142" s="80"/>
      <c r="VFY142" s="80"/>
      <c r="VFZ142" s="80"/>
      <c r="VGA142" s="80"/>
      <c r="VGB142" s="80"/>
      <c r="VGC142" s="80"/>
      <c r="VGD142" s="80"/>
      <c r="VGE142" s="80"/>
      <c r="VGF142" s="80"/>
      <c r="VGG142" s="80"/>
      <c r="VGH142" s="80"/>
      <c r="VGI142" s="80"/>
      <c r="VGJ142" s="80"/>
      <c r="VGK142" s="80"/>
      <c r="VGL142" s="80"/>
      <c r="VGM142" s="80"/>
      <c r="VGN142" s="80"/>
      <c r="VGO142" s="80"/>
      <c r="VGP142" s="80"/>
      <c r="VGQ142" s="80"/>
      <c r="VGR142" s="80"/>
      <c r="VGS142" s="80"/>
      <c r="VGT142" s="80"/>
      <c r="VGU142" s="80"/>
      <c r="VGV142" s="80"/>
      <c r="VGW142" s="80"/>
      <c r="VGX142" s="80"/>
      <c r="VGY142" s="80"/>
      <c r="VGZ142" s="80"/>
      <c r="VHA142" s="80"/>
      <c r="VHB142" s="80"/>
      <c r="VHC142" s="80"/>
      <c r="VHD142" s="80"/>
      <c r="VHE142" s="80"/>
      <c r="VHF142" s="80"/>
      <c r="VHG142" s="80"/>
      <c r="VHH142" s="80"/>
      <c r="VHI142" s="80"/>
      <c r="VHJ142" s="80"/>
      <c r="VHK142" s="80"/>
      <c r="VHL142" s="80"/>
      <c r="VHM142" s="80"/>
      <c r="VHN142" s="80"/>
      <c r="VHO142" s="80"/>
      <c r="VHP142" s="80"/>
      <c r="VHQ142" s="80"/>
      <c r="VHR142" s="80"/>
      <c r="VHS142" s="80"/>
      <c r="VHT142" s="80"/>
      <c r="VHU142" s="80"/>
      <c r="VHV142" s="80"/>
      <c r="VHW142" s="80"/>
      <c r="VHX142" s="80"/>
      <c r="VHY142" s="80"/>
      <c r="VHZ142" s="80"/>
      <c r="VIA142" s="80"/>
      <c r="VIB142" s="80"/>
      <c r="VIC142" s="80"/>
      <c r="VID142" s="80"/>
      <c r="VIE142" s="80"/>
      <c r="VIF142" s="80"/>
      <c r="VIG142" s="80"/>
      <c r="VIH142" s="80"/>
      <c r="VII142" s="80"/>
      <c r="VIJ142" s="80"/>
      <c r="VIK142" s="80"/>
      <c r="VIL142" s="80"/>
      <c r="VIM142" s="80"/>
      <c r="VIN142" s="80"/>
      <c r="VIO142" s="80"/>
      <c r="VIP142" s="80"/>
      <c r="VIQ142" s="80"/>
      <c r="VIR142" s="80"/>
      <c r="VIS142" s="80"/>
      <c r="VIT142" s="80"/>
      <c r="VIU142" s="80"/>
      <c r="VIV142" s="80"/>
      <c r="VIW142" s="80"/>
      <c r="VIX142" s="80"/>
      <c r="VIY142" s="80"/>
      <c r="VIZ142" s="80"/>
      <c r="VJA142" s="80"/>
      <c r="VJB142" s="80"/>
      <c r="VJC142" s="80"/>
      <c r="VJD142" s="80"/>
      <c r="VJE142" s="80"/>
      <c r="VJF142" s="80"/>
      <c r="VJG142" s="80"/>
      <c r="VJH142" s="80"/>
      <c r="VJI142" s="80"/>
      <c r="VJJ142" s="80"/>
      <c r="VJK142" s="80"/>
      <c r="VJL142" s="80"/>
      <c r="VJM142" s="80"/>
      <c r="VJN142" s="80"/>
      <c r="VJO142" s="80"/>
      <c r="VJP142" s="80"/>
      <c r="VJQ142" s="80"/>
      <c r="VJR142" s="80"/>
      <c r="VJS142" s="80"/>
      <c r="VJT142" s="80"/>
      <c r="VJU142" s="80"/>
      <c r="VJV142" s="80"/>
      <c r="VJW142" s="80"/>
      <c r="VJX142" s="80"/>
      <c r="VJY142" s="80"/>
      <c r="VJZ142" s="80"/>
      <c r="VKA142" s="80"/>
      <c r="VKB142" s="80"/>
      <c r="VKC142" s="80"/>
      <c r="VKD142" s="80"/>
      <c r="VKE142" s="80"/>
      <c r="VKF142" s="80"/>
      <c r="VKG142" s="80"/>
      <c r="VKH142" s="80"/>
      <c r="VKI142" s="80"/>
      <c r="VKJ142" s="80"/>
      <c r="VKK142" s="80"/>
      <c r="VKL142" s="80"/>
      <c r="VKM142" s="80"/>
      <c r="VKN142" s="80"/>
      <c r="VKO142" s="80"/>
      <c r="VKP142" s="80"/>
      <c r="VKQ142" s="80"/>
      <c r="VKR142" s="80"/>
      <c r="VKS142" s="80"/>
      <c r="VKT142" s="80"/>
      <c r="VKU142" s="80"/>
      <c r="VKV142" s="80"/>
      <c r="VKW142" s="80"/>
      <c r="VKX142" s="80"/>
      <c r="VKY142" s="80"/>
      <c r="VKZ142" s="80"/>
      <c r="VLA142" s="80"/>
      <c r="VLB142" s="80"/>
      <c r="VLC142" s="80"/>
      <c r="VLD142" s="80"/>
      <c r="VLE142" s="80"/>
      <c r="VLF142" s="80"/>
      <c r="VLG142" s="80"/>
      <c r="VLH142" s="80"/>
      <c r="VLI142" s="80"/>
      <c r="VLJ142" s="80"/>
      <c r="VLK142" s="80"/>
      <c r="VLL142" s="80"/>
      <c r="VLM142" s="80"/>
      <c r="VLN142" s="80"/>
      <c r="VLO142" s="80"/>
      <c r="VLP142" s="80"/>
      <c r="VLQ142" s="80"/>
      <c r="VLR142" s="80"/>
      <c r="VLS142" s="80"/>
      <c r="VLT142" s="80"/>
      <c r="VLU142" s="80"/>
      <c r="VLV142" s="80"/>
      <c r="VLW142" s="80"/>
      <c r="VLX142" s="80"/>
      <c r="VLY142" s="80"/>
      <c r="VLZ142" s="80"/>
      <c r="VMA142" s="80"/>
      <c r="VMB142" s="80"/>
      <c r="VMC142" s="80"/>
      <c r="VMD142" s="80"/>
      <c r="VME142" s="80"/>
      <c r="VMF142" s="80"/>
      <c r="VMG142" s="80"/>
      <c r="VMH142" s="80"/>
      <c r="VMI142" s="80"/>
      <c r="VMJ142" s="80"/>
      <c r="VMK142" s="80"/>
      <c r="VML142" s="80"/>
      <c r="VMM142" s="80"/>
      <c r="VMN142" s="80"/>
      <c r="VMO142" s="80"/>
      <c r="VMP142" s="80"/>
      <c r="VMQ142" s="80"/>
      <c r="VMR142" s="80"/>
      <c r="VMS142" s="80"/>
      <c r="VMT142" s="80"/>
      <c r="VMU142" s="80"/>
      <c r="VMV142" s="80"/>
      <c r="VMW142" s="80"/>
      <c r="VMX142" s="80"/>
      <c r="VMY142" s="80"/>
      <c r="VMZ142" s="80"/>
      <c r="VNA142" s="80"/>
      <c r="VNB142" s="80"/>
      <c r="VNC142" s="80"/>
      <c r="VND142" s="80"/>
      <c r="VNE142" s="80"/>
      <c r="VNF142" s="80"/>
      <c r="VNG142" s="80"/>
      <c r="VNH142" s="80"/>
      <c r="VNI142" s="80"/>
      <c r="VNJ142" s="80"/>
      <c r="VNK142" s="80"/>
      <c r="VNL142" s="80"/>
      <c r="VNM142" s="80"/>
      <c r="VNN142" s="80"/>
      <c r="VNO142" s="80"/>
      <c r="VNP142" s="80"/>
      <c r="VNQ142" s="80"/>
      <c r="VNR142" s="80"/>
      <c r="VNS142" s="80"/>
      <c r="VNT142" s="80"/>
      <c r="VNU142" s="80"/>
      <c r="VNV142" s="80"/>
      <c r="VNW142" s="80"/>
      <c r="VNX142" s="80"/>
      <c r="VNY142" s="80"/>
      <c r="VNZ142" s="80"/>
      <c r="VOA142" s="80"/>
      <c r="VOB142" s="80"/>
      <c r="VOC142" s="80"/>
      <c r="VOD142" s="80"/>
      <c r="VOE142" s="80"/>
      <c r="VOF142" s="80"/>
      <c r="VOG142" s="80"/>
      <c r="VOH142" s="80"/>
      <c r="VOI142" s="80"/>
      <c r="VOJ142" s="80"/>
      <c r="VOK142" s="80"/>
      <c r="VOL142" s="80"/>
      <c r="VOM142" s="80"/>
      <c r="VON142" s="80"/>
      <c r="VOO142" s="80"/>
      <c r="VOP142" s="80"/>
      <c r="VOQ142" s="80"/>
      <c r="VOR142" s="80"/>
      <c r="VOS142" s="80"/>
      <c r="VOT142" s="80"/>
      <c r="VOU142" s="80"/>
      <c r="VOV142" s="80"/>
      <c r="VOW142" s="80"/>
      <c r="VOX142" s="80"/>
      <c r="VOY142" s="80"/>
      <c r="VOZ142" s="80"/>
      <c r="VPA142" s="80"/>
      <c r="VPB142" s="80"/>
      <c r="VPC142" s="80"/>
      <c r="VPD142" s="80"/>
      <c r="VPE142" s="80"/>
      <c r="VPF142" s="80"/>
      <c r="VPG142" s="80"/>
      <c r="VPH142" s="80"/>
      <c r="VPI142" s="80"/>
      <c r="VPJ142" s="80"/>
      <c r="VPK142" s="80"/>
      <c r="VPL142" s="80"/>
      <c r="VPM142" s="80"/>
      <c r="VPN142" s="80"/>
      <c r="VPO142" s="80"/>
      <c r="VPP142" s="80"/>
      <c r="VPQ142" s="80"/>
      <c r="VPR142" s="80"/>
      <c r="VPS142" s="80"/>
      <c r="VPT142" s="80"/>
      <c r="VPU142" s="80"/>
      <c r="VPV142" s="80"/>
      <c r="VPW142" s="80"/>
      <c r="VPX142" s="80"/>
      <c r="VPY142" s="80"/>
      <c r="VPZ142" s="80"/>
      <c r="VQA142" s="80"/>
      <c r="VQB142" s="80"/>
      <c r="VQC142" s="80"/>
      <c r="VQD142" s="80"/>
      <c r="VQE142" s="80"/>
      <c r="VQF142" s="80"/>
      <c r="VQG142" s="80"/>
      <c r="VQH142" s="80"/>
      <c r="VQI142" s="80"/>
      <c r="VQJ142" s="80"/>
      <c r="VQK142" s="80"/>
      <c r="VQL142" s="80"/>
      <c r="VQM142" s="80"/>
      <c r="VQN142" s="80"/>
      <c r="VQO142" s="80"/>
      <c r="VQP142" s="80"/>
      <c r="VQQ142" s="80"/>
      <c r="VQR142" s="80"/>
      <c r="VQS142" s="80"/>
      <c r="VQT142" s="80"/>
      <c r="VQU142" s="80"/>
      <c r="VQV142" s="80"/>
      <c r="VQW142" s="80"/>
      <c r="VQX142" s="80"/>
      <c r="VQY142" s="80"/>
      <c r="VQZ142" s="80"/>
      <c r="VRA142" s="80"/>
      <c r="VRB142" s="80"/>
      <c r="VRC142" s="80"/>
      <c r="VRD142" s="80"/>
      <c r="VRE142" s="80"/>
      <c r="VRF142" s="80"/>
      <c r="VRG142" s="80"/>
      <c r="VRH142" s="80"/>
      <c r="VRI142" s="80"/>
      <c r="VRJ142" s="80"/>
      <c r="VRK142" s="80"/>
      <c r="VRL142" s="80"/>
      <c r="VRM142" s="80"/>
      <c r="VRN142" s="80"/>
      <c r="VRO142" s="80"/>
      <c r="VRP142" s="80"/>
      <c r="VRQ142" s="80"/>
      <c r="VRR142" s="80"/>
      <c r="VRS142" s="80"/>
      <c r="VRT142" s="80"/>
      <c r="VRU142" s="80"/>
      <c r="VRV142" s="80"/>
      <c r="VRW142" s="80"/>
      <c r="VRX142" s="80"/>
      <c r="VRY142" s="80"/>
      <c r="VRZ142" s="80"/>
      <c r="VSA142" s="80"/>
      <c r="VSB142" s="80"/>
      <c r="VSC142" s="80"/>
      <c r="VSD142" s="80"/>
      <c r="VSE142" s="80"/>
      <c r="VSF142" s="80"/>
      <c r="VSG142" s="80"/>
      <c r="VSH142" s="80"/>
      <c r="VSI142" s="80"/>
      <c r="VSJ142" s="80"/>
      <c r="VSK142" s="80"/>
      <c r="VSL142" s="80"/>
      <c r="VSM142" s="80"/>
      <c r="VSN142" s="80"/>
      <c r="VSO142" s="80"/>
      <c r="VSP142" s="80"/>
      <c r="VSQ142" s="80"/>
      <c r="VSR142" s="80"/>
      <c r="VSS142" s="80"/>
      <c r="VST142" s="80"/>
      <c r="VSU142" s="80"/>
      <c r="VSV142" s="80"/>
      <c r="VSW142" s="80"/>
      <c r="VSX142" s="80"/>
      <c r="VSY142" s="80"/>
      <c r="VSZ142" s="80"/>
      <c r="VTA142" s="80"/>
      <c r="VTB142" s="80"/>
      <c r="VTC142" s="80"/>
      <c r="VTD142" s="80"/>
      <c r="VTE142" s="80"/>
      <c r="VTF142" s="80"/>
      <c r="VTG142" s="80"/>
      <c r="VTH142" s="80"/>
      <c r="VTI142" s="80"/>
      <c r="VTJ142" s="80"/>
      <c r="VTK142" s="80"/>
      <c r="VTL142" s="80"/>
      <c r="VTM142" s="80"/>
      <c r="VTN142" s="80"/>
      <c r="VTO142" s="80"/>
      <c r="VTP142" s="80"/>
      <c r="VTQ142" s="80"/>
      <c r="VTR142" s="80"/>
      <c r="VTS142" s="80"/>
      <c r="VTT142" s="80"/>
      <c r="VTU142" s="80"/>
      <c r="VTV142" s="80"/>
      <c r="VTW142" s="80"/>
      <c r="VTX142" s="80"/>
      <c r="VTY142" s="80"/>
      <c r="VTZ142" s="80"/>
      <c r="VUA142" s="80"/>
      <c r="VUB142" s="80"/>
      <c r="VUC142" s="80"/>
      <c r="VUD142" s="80"/>
      <c r="VUE142" s="80"/>
      <c r="VUF142" s="80"/>
      <c r="VUG142" s="80"/>
      <c r="VUH142" s="80"/>
      <c r="VUI142" s="80"/>
      <c r="VUJ142" s="80"/>
      <c r="VUK142" s="80"/>
      <c r="VUL142" s="80"/>
      <c r="VUM142" s="80"/>
      <c r="VUN142" s="80"/>
      <c r="VUO142" s="80"/>
      <c r="VUP142" s="80"/>
      <c r="VUQ142" s="80"/>
      <c r="VUR142" s="80"/>
      <c r="VUS142" s="80"/>
      <c r="VUT142" s="80"/>
      <c r="VUU142" s="80"/>
      <c r="VUV142" s="80"/>
      <c r="VUW142" s="80"/>
      <c r="VUX142" s="80"/>
      <c r="VUY142" s="80"/>
      <c r="VUZ142" s="80"/>
      <c r="VVA142" s="80"/>
      <c r="VVB142" s="80"/>
      <c r="VVC142" s="80"/>
      <c r="VVD142" s="80"/>
      <c r="VVE142" s="80"/>
      <c r="VVF142" s="80"/>
      <c r="VVG142" s="80"/>
      <c r="VVH142" s="80"/>
      <c r="VVI142" s="80"/>
      <c r="VVJ142" s="80"/>
      <c r="VVK142" s="80"/>
      <c r="VVL142" s="80"/>
      <c r="VVM142" s="80"/>
      <c r="VVN142" s="80"/>
      <c r="VVO142" s="80"/>
      <c r="VVP142" s="80"/>
      <c r="VVQ142" s="80"/>
      <c r="VVR142" s="80"/>
      <c r="VVS142" s="80"/>
      <c r="VVT142" s="80"/>
      <c r="VVU142" s="80"/>
      <c r="VVV142" s="80"/>
      <c r="VVW142" s="80"/>
      <c r="VVX142" s="80"/>
      <c r="VVY142" s="80"/>
      <c r="VVZ142" s="80"/>
      <c r="VWA142" s="80"/>
      <c r="VWB142" s="80"/>
      <c r="VWC142" s="80"/>
      <c r="VWD142" s="80"/>
      <c r="VWE142" s="80"/>
      <c r="VWF142" s="80"/>
      <c r="VWG142" s="80"/>
      <c r="VWH142" s="80"/>
      <c r="VWI142" s="80"/>
      <c r="VWJ142" s="80"/>
      <c r="VWK142" s="80"/>
      <c r="VWL142" s="80"/>
      <c r="VWM142" s="80"/>
      <c r="VWN142" s="80"/>
      <c r="VWO142" s="80"/>
      <c r="VWP142" s="80"/>
      <c r="VWQ142" s="80"/>
      <c r="VWR142" s="80"/>
      <c r="VWS142" s="80"/>
      <c r="VWT142" s="80"/>
      <c r="VWU142" s="80"/>
      <c r="VWV142" s="80"/>
      <c r="VWW142" s="80"/>
      <c r="VWX142" s="80"/>
      <c r="VWY142" s="80"/>
      <c r="VWZ142" s="80"/>
      <c r="VXA142" s="80"/>
      <c r="VXB142" s="80"/>
      <c r="VXC142" s="80"/>
      <c r="VXD142" s="80"/>
      <c r="VXE142" s="80"/>
      <c r="VXF142" s="80"/>
      <c r="VXG142" s="80"/>
      <c r="VXH142" s="80"/>
      <c r="VXI142" s="80"/>
      <c r="VXJ142" s="80"/>
      <c r="VXK142" s="80"/>
      <c r="VXL142" s="80"/>
      <c r="VXM142" s="80"/>
      <c r="VXN142" s="80"/>
      <c r="VXO142" s="80"/>
      <c r="VXP142" s="80"/>
      <c r="VXQ142" s="80"/>
      <c r="VXR142" s="80"/>
      <c r="VXS142" s="80"/>
      <c r="VXT142" s="80"/>
      <c r="VXU142" s="80"/>
      <c r="VXV142" s="80"/>
      <c r="VXW142" s="80"/>
      <c r="VXX142" s="80"/>
      <c r="VXY142" s="80"/>
      <c r="VXZ142" s="80"/>
      <c r="VYA142" s="80"/>
      <c r="VYB142" s="80"/>
      <c r="VYC142" s="80"/>
      <c r="VYD142" s="80"/>
      <c r="VYE142" s="80"/>
      <c r="VYF142" s="80"/>
      <c r="VYG142" s="80"/>
      <c r="VYH142" s="80"/>
      <c r="VYI142" s="80"/>
      <c r="VYJ142" s="80"/>
      <c r="VYK142" s="80"/>
      <c r="VYL142" s="80"/>
      <c r="VYM142" s="80"/>
      <c r="VYN142" s="80"/>
      <c r="VYO142" s="80"/>
      <c r="VYP142" s="80"/>
      <c r="VYQ142" s="80"/>
      <c r="VYR142" s="80"/>
      <c r="VYS142" s="80"/>
      <c r="VYT142" s="80"/>
      <c r="VYU142" s="80"/>
      <c r="VYV142" s="80"/>
      <c r="VYW142" s="80"/>
      <c r="VYX142" s="80"/>
      <c r="VYY142" s="80"/>
      <c r="VYZ142" s="80"/>
      <c r="VZA142" s="80"/>
      <c r="VZB142" s="80"/>
      <c r="VZC142" s="80"/>
      <c r="VZD142" s="80"/>
      <c r="VZE142" s="80"/>
      <c r="VZF142" s="80"/>
      <c r="VZG142" s="80"/>
      <c r="VZH142" s="80"/>
      <c r="VZI142" s="80"/>
      <c r="VZJ142" s="80"/>
      <c r="VZK142" s="80"/>
      <c r="VZL142" s="80"/>
      <c r="VZM142" s="80"/>
      <c r="VZN142" s="80"/>
      <c r="VZO142" s="80"/>
      <c r="VZP142" s="80"/>
      <c r="VZQ142" s="80"/>
      <c r="VZR142" s="80"/>
      <c r="VZS142" s="80"/>
      <c r="VZT142" s="80"/>
      <c r="VZU142" s="80"/>
      <c r="VZV142" s="80"/>
      <c r="VZW142" s="80"/>
      <c r="VZX142" s="80"/>
      <c r="VZY142" s="80"/>
      <c r="VZZ142" s="80"/>
      <c r="WAA142" s="80"/>
      <c r="WAB142" s="80"/>
      <c r="WAC142" s="80"/>
      <c r="WAD142" s="80"/>
      <c r="WAE142" s="80"/>
      <c r="WAF142" s="80"/>
      <c r="WAG142" s="80"/>
      <c r="WAH142" s="80"/>
      <c r="WAI142" s="80"/>
      <c r="WAJ142" s="80"/>
      <c r="WAK142" s="80"/>
      <c r="WAL142" s="80"/>
      <c r="WAM142" s="80"/>
      <c r="WAN142" s="80"/>
      <c r="WAO142" s="80"/>
      <c r="WAP142" s="80"/>
      <c r="WAQ142" s="80"/>
      <c r="WAR142" s="80"/>
      <c r="WAS142" s="80"/>
      <c r="WAT142" s="80"/>
      <c r="WAU142" s="80"/>
      <c r="WAV142" s="80"/>
      <c r="WAW142" s="80"/>
      <c r="WAX142" s="80"/>
      <c r="WAY142" s="80"/>
      <c r="WAZ142" s="80"/>
      <c r="WBA142" s="80"/>
      <c r="WBB142" s="80"/>
      <c r="WBC142" s="80"/>
      <c r="WBD142" s="80"/>
      <c r="WBE142" s="80"/>
      <c r="WBF142" s="80"/>
      <c r="WBG142" s="80"/>
      <c r="WBH142" s="80"/>
      <c r="WBI142" s="80"/>
      <c r="WBJ142" s="80"/>
      <c r="WBK142" s="80"/>
      <c r="WBL142" s="80"/>
      <c r="WBM142" s="80"/>
      <c r="WBN142" s="80"/>
      <c r="WBO142" s="80"/>
      <c r="WBP142" s="80"/>
      <c r="WBQ142" s="80"/>
      <c r="WBR142" s="80"/>
      <c r="WBS142" s="80"/>
      <c r="WBT142" s="80"/>
      <c r="WBU142" s="80"/>
      <c r="WBV142" s="80"/>
      <c r="WBW142" s="80"/>
      <c r="WBX142" s="80"/>
      <c r="WBY142" s="80"/>
      <c r="WBZ142" s="80"/>
      <c r="WCA142" s="80"/>
      <c r="WCB142" s="80"/>
      <c r="WCC142" s="80"/>
      <c r="WCD142" s="80"/>
      <c r="WCE142" s="80"/>
      <c r="WCF142" s="80"/>
      <c r="WCG142" s="80"/>
      <c r="WCH142" s="80"/>
      <c r="WCI142" s="80"/>
      <c r="WCJ142" s="80"/>
      <c r="WCK142" s="80"/>
      <c r="WCL142" s="80"/>
      <c r="WCM142" s="80"/>
      <c r="WCN142" s="80"/>
      <c r="WCO142" s="80"/>
      <c r="WCP142" s="80"/>
      <c r="WCQ142" s="80"/>
      <c r="WCR142" s="80"/>
      <c r="WCS142" s="80"/>
      <c r="WCT142" s="80"/>
      <c r="WCU142" s="80"/>
      <c r="WCV142" s="80"/>
      <c r="WCW142" s="80"/>
      <c r="WCX142" s="80"/>
      <c r="WCY142" s="80"/>
      <c r="WCZ142" s="80"/>
      <c r="WDA142" s="80"/>
      <c r="WDB142" s="80"/>
      <c r="WDC142" s="80"/>
      <c r="WDD142" s="80"/>
      <c r="WDE142" s="80"/>
      <c r="WDF142" s="80"/>
      <c r="WDG142" s="80"/>
      <c r="WDH142" s="80"/>
      <c r="WDI142" s="80"/>
      <c r="WDJ142" s="80"/>
      <c r="WDK142" s="80"/>
      <c r="WDL142" s="80"/>
      <c r="WDM142" s="80"/>
      <c r="WDN142" s="80"/>
      <c r="WDO142" s="80"/>
      <c r="WDP142" s="80"/>
      <c r="WDQ142" s="80"/>
      <c r="WDR142" s="80"/>
      <c r="WDS142" s="80"/>
      <c r="WDT142" s="80"/>
      <c r="WDU142" s="80"/>
      <c r="WDV142" s="80"/>
      <c r="WDW142" s="80"/>
      <c r="WDX142" s="80"/>
      <c r="WDY142" s="80"/>
      <c r="WDZ142" s="80"/>
      <c r="WEA142" s="80"/>
      <c r="WEB142" s="80"/>
      <c r="WEC142" s="80"/>
      <c r="WED142" s="80"/>
      <c r="WEE142" s="80"/>
      <c r="WEF142" s="80"/>
      <c r="WEG142" s="80"/>
      <c r="WEH142" s="80"/>
      <c r="WEI142" s="80"/>
      <c r="WEJ142" s="80"/>
      <c r="WEK142" s="80"/>
      <c r="WEL142" s="80"/>
      <c r="WEM142" s="80"/>
      <c r="WEN142" s="80"/>
      <c r="WEO142" s="80"/>
      <c r="WEP142" s="80"/>
      <c r="WEQ142" s="80"/>
      <c r="WER142" s="80"/>
      <c r="WES142" s="80"/>
      <c r="WET142" s="80"/>
      <c r="WEU142" s="80"/>
      <c r="WEV142" s="80"/>
      <c r="WEW142" s="80"/>
      <c r="WEX142" s="80"/>
      <c r="WEY142" s="80"/>
      <c r="WEZ142" s="80"/>
      <c r="WFA142" s="80"/>
      <c r="WFB142" s="80"/>
      <c r="WFC142" s="80"/>
      <c r="WFD142" s="80"/>
      <c r="WFE142" s="80"/>
      <c r="WFF142" s="80"/>
      <c r="WFG142" s="80"/>
      <c r="WFH142" s="80"/>
      <c r="WFI142" s="80"/>
      <c r="WFJ142" s="80"/>
      <c r="WFK142" s="80"/>
      <c r="WFL142" s="80"/>
      <c r="WFM142" s="80"/>
      <c r="WFN142" s="80"/>
      <c r="WFO142" s="80"/>
      <c r="WFP142" s="80"/>
      <c r="WFQ142" s="80"/>
      <c r="WFR142" s="80"/>
      <c r="WFS142" s="80"/>
      <c r="WFT142" s="80"/>
      <c r="WFU142" s="80"/>
      <c r="WFV142" s="80"/>
      <c r="WFW142" s="80"/>
      <c r="WFX142" s="80"/>
      <c r="WFY142" s="80"/>
      <c r="WFZ142" s="80"/>
      <c r="WGA142" s="80"/>
      <c r="WGB142" s="80"/>
      <c r="WGC142" s="80"/>
      <c r="WGD142" s="80"/>
      <c r="WGE142" s="80"/>
      <c r="WGF142" s="80"/>
      <c r="WGG142" s="80"/>
      <c r="WGH142" s="80"/>
      <c r="WGI142" s="80"/>
      <c r="WGJ142" s="80"/>
      <c r="WGK142" s="80"/>
      <c r="WGL142" s="80"/>
      <c r="WGM142" s="80"/>
      <c r="WGN142" s="80"/>
      <c r="WGO142" s="80"/>
      <c r="WGP142" s="80"/>
      <c r="WGQ142" s="80"/>
      <c r="WGR142" s="80"/>
      <c r="WGS142" s="80"/>
      <c r="WGT142" s="80"/>
      <c r="WGU142" s="80"/>
      <c r="WGV142" s="80"/>
      <c r="WGW142" s="80"/>
      <c r="WGX142" s="80"/>
      <c r="WGY142" s="80"/>
      <c r="WGZ142" s="80"/>
      <c r="WHA142" s="80"/>
      <c r="WHB142" s="80"/>
      <c r="WHC142" s="80"/>
      <c r="WHD142" s="80"/>
      <c r="WHE142" s="80"/>
      <c r="WHF142" s="80"/>
      <c r="WHG142" s="80"/>
      <c r="WHH142" s="80"/>
      <c r="WHI142" s="80"/>
      <c r="WHJ142" s="80"/>
      <c r="WHK142" s="80"/>
      <c r="WHL142" s="80"/>
      <c r="WHM142" s="80"/>
      <c r="WHN142" s="80"/>
      <c r="WHO142" s="80"/>
      <c r="WHP142" s="80"/>
      <c r="WHQ142" s="80"/>
      <c r="WHR142" s="80"/>
      <c r="WHS142" s="80"/>
      <c r="WHT142" s="80"/>
      <c r="WHU142" s="80"/>
      <c r="WHV142" s="80"/>
      <c r="WHW142" s="80"/>
      <c r="WHX142" s="80"/>
      <c r="WHY142" s="80"/>
      <c r="WHZ142" s="80"/>
      <c r="WIA142" s="80"/>
      <c r="WIB142" s="80"/>
      <c r="WIC142" s="80"/>
      <c r="WID142" s="80"/>
      <c r="WIE142" s="80"/>
      <c r="WIF142" s="80"/>
      <c r="WIG142" s="80"/>
      <c r="WIH142" s="80"/>
      <c r="WII142" s="80"/>
      <c r="WIJ142" s="80"/>
      <c r="WIK142" s="80"/>
      <c r="WIL142" s="80"/>
      <c r="WIM142" s="80"/>
      <c r="WIN142" s="80"/>
      <c r="WIO142" s="80"/>
      <c r="WIP142" s="80"/>
      <c r="WIQ142" s="80"/>
      <c r="WIR142" s="80"/>
      <c r="WIS142" s="80"/>
      <c r="WIT142" s="80"/>
      <c r="WIU142" s="80"/>
      <c r="WIV142" s="80"/>
      <c r="WIW142" s="80"/>
      <c r="WIX142" s="80"/>
      <c r="WIY142" s="80"/>
      <c r="WIZ142" s="80"/>
      <c r="WJA142" s="80"/>
      <c r="WJB142" s="80"/>
      <c r="WJC142" s="80"/>
      <c r="WJD142" s="80"/>
      <c r="WJE142" s="80"/>
      <c r="WJF142" s="80"/>
      <c r="WJG142" s="80"/>
      <c r="WJH142" s="80"/>
      <c r="WJI142" s="80"/>
      <c r="WJJ142" s="80"/>
      <c r="WJK142" s="80"/>
      <c r="WJL142" s="80"/>
      <c r="WJM142" s="80"/>
      <c r="WJN142" s="80"/>
      <c r="WJO142" s="80"/>
      <c r="WJP142" s="80"/>
      <c r="WJQ142" s="80"/>
      <c r="WJR142" s="80"/>
      <c r="WJS142" s="80"/>
      <c r="WJT142" s="80"/>
      <c r="WJU142" s="80"/>
      <c r="WJV142" s="80"/>
      <c r="WJW142" s="80"/>
      <c r="WJX142" s="80"/>
      <c r="WJY142" s="80"/>
      <c r="WJZ142" s="80"/>
      <c r="WKA142" s="80"/>
      <c r="WKB142" s="80"/>
      <c r="WKC142" s="80"/>
      <c r="WKD142" s="80"/>
      <c r="WKE142" s="80"/>
      <c r="WKF142" s="80"/>
      <c r="WKG142" s="80"/>
      <c r="WKH142" s="80"/>
      <c r="WKI142" s="80"/>
      <c r="WKJ142" s="80"/>
      <c r="WKK142" s="80"/>
      <c r="WKL142" s="80"/>
      <c r="WKM142" s="80"/>
      <c r="WKN142" s="80"/>
      <c r="WKO142" s="80"/>
      <c r="WKP142" s="80"/>
      <c r="WKQ142" s="80"/>
      <c r="WKR142" s="80"/>
      <c r="WKS142" s="80"/>
      <c r="WKT142" s="80"/>
      <c r="WKU142" s="80"/>
      <c r="WKV142" s="80"/>
      <c r="WKW142" s="80"/>
      <c r="WKX142" s="80"/>
      <c r="WKY142" s="80"/>
      <c r="WKZ142" s="80"/>
      <c r="WLA142" s="80"/>
      <c r="WLB142" s="80"/>
      <c r="WLC142" s="80"/>
      <c r="WLD142" s="80"/>
      <c r="WLE142" s="80"/>
      <c r="WLF142" s="80"/>
      <c r="WLG142" s="80"/>
      <c r="WLH142" s="80"/>
      <c r="WLI142" s="80"/>
      <c r="WLJ142" s="80"/>
      <c r="WLK142" s="80"/>
      <c r="WLL142" s="80"/>
      <c r="WLM142" s="80"/>
      <c r="WLN142" s="80"/>
      <c r="WLO142" s="80"/>
      <c r="WLP142" s="80"/>
      <c r="WLQ142" s="80"/>
      <c r="WLR142" s="80"/>
      <c r="WLS142" s="80"/>
      <c r="WLT142" s="80"/>
      <c r="WLU142" s="80"/>
      <c r="WLV142" s="80"/>
      <c r="WLW142" s="80"/>
      <c r="WLX142" s="80"/>
      <c r="WLY142" s="80"/>
      <c r="WLZ142" s="80"/>
      <c r="WMA142" s="80"/>
      <c r="WMB142" s="80"/>
      <c r="WMC142" s="80"/>
      <c r="WMD142" s="80"/>
      <c r="WME142" s="80"/>
      <c r="WMF142" s="80"/>
      <c r="WMG142" s="80"/>
      <c r="WMH142" s="80"/>
      <c r="WMI142" s="80"/>
      <c r="WMJ142" s="80"/>
      <c r="WMK142" s="80"/>
      <c r="WML142" s="80"/>
      <c r="WMM142" s="80"/>
      <c r="WMN142" s="80"/>
      <c r="WMO142" s="80"/>
      <c r="WMP142" s="80"/>
      <c r="WMQ142" s="80"/>
      <c r="WMR142" s="80"/>
      <c r="WMS142" s="80"/>
      <c r="WMT142" s="80"/>
      <c r="WMU142" s="80"/>
      <c r="WMV142" s="80"/>
      <c r="WMW142" s="80"/>
      <c r="WMX142" s="80"/>
      <c r="WMY142" s="80"/>
      <c r="WMZ142" s="80"/>
      <c r="WNA142" s="80"/>
      <c r="WNB142" s="80"/>
      <c r="WNC142" s="80"/>
      <c r="WND142" s="80"/>
      <c r="WNE142" s="80"/>
      <c r="WNF142" s="80"/>
      <c r="WNG142" s="80"/>
      <c r="WNH142" s="80"/>
      <c r="WNI142" s="80"/>
      <c r="WNJ142" s="80"/>
      <c r="WNK142" s="80"/>
      <c r="WNL142" s="80"/>
      <c r="WNM142" s="80"/>
      <c r="WNN142" s="80"/>
      <c r="WNO142" s="80"/>
      <c r="WNP142" s="80"/>
      <c r="WNQ142" s="80"/>
      <c r="WNR142" s="80"/>
      <c r="WNS142" s="80"/>
      <c r="WNT142" s="80"/>
      <c r="WNU142" s="80"/>
      <c r="WNV142" s="80"/>
      <c r="WNW142" s="80"/>
      <c r="WNX142" s="80"/>
      <c r="WNY142" s="80"/>
      <c r="WNZ142" s="80"/>
      <c r="WOA142" s="80"/>
      <c r="WOB142" s="80"/>
      <c r="WOC142" s="80"/>
      <c r="WOD142" s="80"/>
      <c r="WOE142" s="80"/>
      <c r="WOF142" s="80"/>
      <c r="WOG142" s="80"/>
      <c r="WOH142" s="80"/>
      <c r="WOI142" s="80"/>
      <c r="WOJ142" s="80"/>
      <c r="WOK142" s="80"/>
      <c r="WOL142" s="80"/>
      <c r="WOM142" s="80"/>
      <c r="WON142" s="80"/>
      <c r="WOO142" s="80"/>
      <c r="WOP142" s="80"/>
      <c r="WOQ142" s="80"/>
      <c r="WOR142" s="80"/>
      <c r="WOS142" s="80"/>
      <c r="WOT142" s="80"/>
      <c r="WOU142" s="80"/>
      <c r="WOV142" s="80"/>
      <c r="WOW142" s="80"/>
      <c r="WOX142" s="80"/>
      <c r="WOY142" s="80"/>
      <c r="WOZ142" s="80"/>
      <c r="WPA142" s="80"/>
      <c r="WPB142" s="80"/>
      <c r="WPC142" s="80"/>
      <c r="WPD142" s="80"/>
      <c r="WPE142" s="80"/>
      <c r="WPF142" s="80"/>
      <c r="WPG142" s="80"/>
      <c r="WPH142" s="80"/>
      <c r="WPI142" s="80"/>
      <c r="WPJ142" s="80"/>
      <c r="WPK142" s="80"/>
      <c r="WPL142" s="80"/>
      <c r="WPM142" s="80"/>
      <c r="WPN142" s="80"/>
      <c r="WPO142" s="80"/>
      <c r="WPP142" s="80"/>
      <c r="WPQ142" s="80"/>
      <c r="WPR142" s="80"/>
      <c r="WPS142" s="80"/>
      <c r="WPT142" s="80"/>
      <c r="WPU142" s="80"/>
      <c r="WPV142" s="80"/>
      <c r="WPW142" s="80"/>
      <c r="WPX142" s="80"/>
      <c r="WPY142" s="80"/>
      <c r="WPZ142" s="80"/>
      <c r="WQA142" s="80"/>
      <c r="WQB142" s="80"/>
      <c r="WQC142" s="80"/>
      <c r="WQD142" s="80"/>
      <c r="WQE142" s="80"/>
      <c r="WQF142" s="80"/>
      <c r="WQG142" s="80"/>
      <c r="WQH142" s="80"/>
      <c r="WQI142" s="80"/>
      <c r="WQJ142" s="80"/>
      <c r="WQK142" s="80"/>
      <c r="WQL142" s="80"/>
      <c r="WQM142" s="80"/>
      <c r="WQN142" s="80"/>
      <c r="WQO142" s="80"/>
      <c r="WQP142" s="80"/>
      <c r="WQQ142" s="80"/>
      <c r="WQR142" s="80"/>
      <c r="WQS142" s="80"/>
      <c r="WQT142" s="80"/>
      <c r="WQU142" s="80"/>
      <c r="WQV142" s="80"/>
      <c r="WQW142" s="80"/>
      <c r="WQX142" s="80"/>
      <c r="WQY142" s="80"/>
      <c r="WQZ142" s="80"/>
      <c r="WRA142" s="80"/>
      <c r="WRB142" s="80"/>
      <c r="WRC142" s="80"/>
      <c r="WRD142" s="80"/>
      <c r="WRE142" s="80"/>
      <c r="WRF142" s="80"/>
      <c r="WRG142" s="80"/>
      <c r="WRH142" s="80"/>
      <c r="WRI142" s="80"/>
      <c r="WRJ142" s="80"/>
      <c r="WRK142" s="80"/>
      <c r="WRL142" s="80"/>
      <c r="WRM142" s="80"/>
      <c r="WRN142" s="80"/>
      <c r="WRO142" s="80"/>
      <c r="WRP142" s="80"/>
      <c r="WRQ142" s="80"/>
      <c r="WRR142" s="80"/>
      <c r="WRS142" s="80"/>
      <c r="WRT142" s="80"/>
      <c r="WRU142" s="80"/>
      <c r="WRV142" s="80"/>
      <c r="WRW142" s="80"/>
      <c r="WRX142" s="80"/>
      <c r="WRY142" s="80"/>
      <c r="WRZ142" s="80"/>
      <c r="WSA142" s="80"/>
      <c r="WSB142" s="80"/>
      <c r="WSC142" s="80"/>
      <c r="WSD142" s="80"/>
      <c r="WSE142" s="80"/>
      <c r="WSF142" s="80"/>
      <c r="WSG142" s="80"/>
      <c r="WSH142" s="80"/>
      <c r="WSI142" s="80"/>
      <c r="WSJ142" s="80"/>
      <c r="WSK142" s="80"/>
      <c r="WSL142" s="80"/>
      <c r="WSM142" s="80"/>
      <c r="WSN142" s="80"/>
      <c r="WSO142" s="80"/>
      <c r="WSP142" s="80"/>
      <c r="WSQ142" s="80"/>
      <c r="WSR142" s="80"/>
      <c r="WSS142" s="80"/>
      <c r="WST142" s="80"/>
      <c r="WSU142" s="80"/>
      <c r="WSV142" s="80"/>
      <c r="WSW142" s="80"/>
      <c r="WSX142" s="80"/>
      <c r="WSY142" s="80"/>
      <c r="WSZ142" s="80"/>
      <c r="WTA142" s="80"/>
      <c r="WTB142" s="80"/>
      <c r="WTC142" s="80"/>
      <c r="WTD142" s="80"/>
      <c r="WTE142" s="80"/>
      <c r="WTF142" s="80"/>
      <c r="WTG142" s="80"/>
      <c r="WTH142" s="80"/>
      <c r="WTI142" s="80"/>
      <c r="WTJ142" s="80"/>
      <c r="WTK142" s="80"/>
      <c r="WTL142" s="80"/>
      <c r="WTM142" s="80"/>
      <c r="WTN142" s="80"/>
      <c r="WTO142" s="80"/>
      <c r="WTP142" s="80"/>
      <c r="WTQ142" s="80"/>
      <c r="WTR142" s="80"/>
      <c r="WTS142" s="80"/>
      <c r="WTT142" s="80"/>
      <c r="WTU142" s="80"/>
      <c r="WTV142" s="80"/>
      <c r="WTW142" s="80"/>
      <c r="WTX142" s="80"/>
      <c r="WTY142" s="80"/>
      <c r="WTZ142" s="80"/>
      <c r="WUA142" s="80"/>
      <c r="WUB142" s="80"/>
      <c r="WUC142" s="80"/>
      <c r="WUD142" s="80"/>
      <c r="WUE142" s="80"/>
      <c r="WUF142" s="80"/>
      <c r="WUG142" s="80"/>
      <c r="WUH142" s="80"/>
      <c r="WUI142" s="80"/>
      <c r="WUJ142" s="80"/>
      <c r="WUK142" s="80"/>
      <c r="WUL142" s="80"/>
      <c r="WUM142" s="80"/>
      <c r="WUN142" s="80"/>
      <c r="WUO142" s="80"/>
      <c r="WUP142" s="80"/>
      <c r="WUQ142" s="80"/>
      <c r="WUR142" s="80"/>
      <c r="WUS142" s="80"/>
      <c r="WUT142" s="80"/>
      <c r="WUU142" s="80"/>
      <c r="WUV142" s="80"/>
      <c r="WUW142" s="80"/>
      <c r="WUX142" s="80"/>
      <c r="WUY142" s="80"/>
      <c r="WUZ142" s="80"/>
      <c r="WVA142" s="80"/>
      <c r="WVB142" s="80"/>
      <c r="WVC142" s="80"/>
      <c r="WVD142" s="80"/>
      <c r="WVE142" s="80"/>
      <c r="WVF142" s="80"/>
      <c r="WVG142" s="80"/>
      <c r="WVH142" s="80"/>
      <c r="WVI142" s="80"/>
      <c r="WVJ142" s="80"/>
      <c r="WVK142" s="80"/>
      <c r="WVL142" s="80"/>
      <c r="WVM142" s="80"/>
      <c r="WVN142" s="80"/>
      <c r="WVO142" s="80"/>
      <c r="WVP142" s="80"/>
      <c r="WVQ142" s="80"/>
      <c r="WVR142" s="80"/>
      <c r="WVS142" s="80"/>
      <c r="WVT142" s="80"/>
      <c r="WVU142" s="80"/>
      <c r="WVV142" s="80"/>
      <c r="WVW142" s="80"/>
      <c r="WVX142" s="80"/>
      <c r="WVY142" s="80"/>
      <c r="WVZ142" s="80"/>
      <c r="WWA142" s="80"/>
      <c r="WWB142" s="80"/>
      <c r="WWC142" s="80"/>
      <c r="WWD142" s="80"/>
      <c r="WWE142" s="80"/>
      <c r="WWF142" s="80"/>
      <c r="WWG142" s="80"/>
      <c r="WWH142" s="80"/>
      <c r="WWI142" s="80"/>
      <c r="WWJ142" s="80"/>
      <c r="WWK142" s="80"/>
      <c r="WWL142" s="80"/>
      <c r="WWM142" s="80"/>
      <c r="WWN142" s="80"/>
      <c r="WWO142" s="80"/>
      <c r="WWP142" s="80"/>
      <c r="WWQ142" s="80"/>
      <c r="WWR142" s="80"/>
      <c r="WWS142" s="80"/>
      <c r="WWT142" s="80"/>
      <c r="WWU142" s="80"/>
      <c r="WWV142" s="80"/>
      <c r="WWW142" s="80"/>
      <c r="WWX142" s="80"/>
      <c r="WWY142" s="80"/>
      <c r="WWZ142" s="80"/>
      <c r="WXA142" s="80"/>
      <c r="WXB142" s="80"/>
      <c r="WXC142" s="80"/>
      <c r="WXD142" s="80"/>
      <c r="WXE142" s="80"/>
      <c r="WXF142" s="80"/>
      <c r="WXG142" s="80"/>
      <c r="WXH142" s="80"/>
      <c r="WXI142" s="80"/>
      <c r="WXJ142" s="80"/>
      <c r="WXK142" s="80"/>
      <c r="WXL142" s="80"/>
      <c r="WXM142" s="80"/>
      <c r="WXN142" s="80"/>
      <c r="WXO142" s="80"/>
      <c r="WXP142" s="80"/>
      <c r="WXQ142" s="80"/>
      <c r="WXR142" s="80"/>
      <c r="WXS142" s="80"/>
      <c r="WXT142" s="80"/>
      <c r="WXU142" s="80"/>
      <c r="WXV142" s="80"/>
      <c r="WXW142" s="80"/>
      <c r="WXX142" s="80"/>
      <c r="WXY142" s="80"/>
      <c r="WXZ142" s="80"/>
      <c r="WYA142" s="80"/>
      <c r="WYB142" s="80"/>
      <c r="WYC142" s="80"/>
      <c r="WYD142" s="80"/>
      <c r="WYE142" s="80"/>
      <c r="WYF142" s="80"/>
      <c r="WYG142" s="80"/>
      <c r="WYH142" s="80"/>
      <c r="WYI142" s="80"/>
      <c r="WYJ142" s="80"/>
      <c r="WYK142" s="80"/>
      <c r="WYL142" s="80"/>
      <c r="WYM142" s="80"/>
      <c r="WYN142" s="80"/>
      <c r="WYO142" s="80"/>
      <c r="WYP142" s="80"/>
      <c r="WYQ142" s="80"/>
      <c r="WYR142" s="80"/>
      <c r="WYS142" s="80"/>
      <c r="WYT142" s="80"/>
      <c r="WYU142" s="80"/>
      <c r="WYV142" s="80"/>
      <c r="WYW142" s="80"/>
      <c r="WYX142" s="80"/>
      <c r="WYY142" s="80"/>
      <c r="WYZ142" s="80"/>
      <c r="WZA142" s="80"/>
      <c r="WZB142" s="80"/>
      <c r="WZC142" s="80"/>
      <c r="WZD142" s="80"/>
      <c r="WZE142" s="80"/>
      <c r="WZF142" s="80"/>
      <c r="WZG142" s="80"/>
      <c r="WZH142" s="80"/>
      <c r="WZI142" s="80"/>
      <c r="WZJ142" s="80"/>
      <c r="WZK142" s="80"/>
      <c r="WZL142" s="80"/>
      <c r="WZM142" s="80"/>
      <c r="WZN142" s="80"/>
      <c r="WZO142" s="80"/>
      <c r="WZP142" s="80"/>
      <c r="WZQ142" s="80"/>
      <c r="WZR142" s="80"/>
      <c r="WZS142" s="80"/>
      <c r="WZT142" s="80"/>
      <c r="WZU142" s="80"/>
      <c r="WZV142" s="80"/>
      <c r="WZW142" s="80"/>
      <c r="WZX142" s="80"/>
      <c r="WZY142" s="80"/>
      <c r="WZZ142" s="80"/>
      <c r="XAA142" s="80"/>
      <c r="XAB142" s="80"/>
      <c r="XAC142" s="80"/>
      <c r="XAD142" s="80"/>
      <c r="XAE142" s="80"/>
      <c r="XAF142" s="80"/>
      <c r="XAG142" s="80"/>
      <c r="XAH142" s="80"/>
      <c r="XAI142" s="80"/>
      <c r="XAJ142" s="80"/>
      <c r="XAK142" s="80"/>
      <c r="XAL142" s="80"/>
      <c r="XAM142" s="80"/>
      <c r="XAN142" s="80"/>
      <c r="XAO142" s="80"/>
      <c r="XAP142" s="80"/>
      <c r="XAQ142" s="80"/>
      <c r="XAR142" s="80"/>
      <c r="XAS142" s="80"/>
      <c r="XAT142" s="80"/>
      <c r="XAU142" s="80"/>
      <c r="XAV142" s="80"/>
      <c r="XAW142" s="80"/>
      <c r="XAX142" s="80"/>
      <c r="XAY142" s="80"/>
      <c r="XAZ142" s="80"/>
      <c r="XBA142" s="80"/>
      <c r="XBB142" s="80"/>
      <c r="XBC142" s="80"/>
      <c r="XBD142" s="80"/>
      <c r="XBE142" s="80"/>
      <c r="XBF142" s="80"/>
      <c r="XBG142" s="80"/>
      <c r="XBH142" s="80"/>
      <c r="XBI142" s="80"/>
      <c r="XBJ142" s="80"/>
      <c r="XBK142" s="80"/>
      <c r="XBL142" s="80"/>
      <c r="XBM142" s="80"/>
      <c r="XBN142" s="80"/>
      <c r="XBO142" s="80"/>
      <c r="XBP142" s="80"/>
      <c r="XBQ142" s="80"/>
      <c r="XBR142" s="80"/>
      <c r="XBS142" s="80"/>
      <c r="XBT142" s="80"/>
      <c r="XBU142" s="80"/>
      <c r="XBV142" s="80"/>
      <c r="XBW142" s="80"/>
      <c r="XBX142" s="80"/>
      <c r="XBY142" s="80"/>
      <c r="XBZ142" s="80"/>
      <c r="XCA142" s="80"/>
      <c r="XCB142" s="80"/>
      <c r="XCC142" s="80"/>
      <c r="XCD142" s="80"/>
      <c r="XCE142" s="80"/>
      <c r="XCF142" s="80"/>
      <c r="XCG142" s="80"/>
      <c r="XCH142" s="80"/>
      <c r="XCI142" s="80"/>
      <c r="XCJ142" s="80"/>
      <c r="XCK142" s="80"/>
      <c r="XCL142" s="80"/>
      <c r="XCM142" s="80"/>
      <c r="XCN142" s="80"/>
      <c r="XCO142" s="80"/>
      <c r="XCP142" s="80"/>
      <c r="XCQ142" s="80"/>
      <c r="XCR142" s="80"/>
      <c r="XCS142" s="80"/>
      <c r="XCT142" s="80"/>
      <c r="XCU142" s="80"/>
      <c r="XCV142" s="80"/>
      <c r="XCW142" s="80"/>
      <c r="XCX142" s="80"/>
      <c r="XCY142" s="80"/>
      <c r="XCZ142" s="80"/>
      <c r="XDA142" s="80"/>
      <c r="XDB142" s="80"/>
      <c r="XDC142" s="80"/>
      <c r="XDD142" s="80"/>
      <c r="XDE142" s="80"/>
      <c r="XDF142" s="80"/>
      <c r="XDG142" s="80"/>
      <c r="XDH142" s="80"/>
      <c r="XDI142" s="80"/>
      <c r="XDJ142" s="80"/>
      <c r="XDK142" s="80"/>
      <c r="XDL142" s="80"/>
      <c r="XDM142" s="80"/>
      <c r="XDN142" s="80"/>
    </row>
    <row r="143" spans="2:16342" ht="15">
      <c r="B143" s="211" t="s">
        <v>107</v>
      </c>
      <c r="C143" s="212"/>
      <c r="D143" s="212"/>
      <c r="E143" s="212"/>
      <c r="F143" s="212"/>
      <c r="G143" s="212"/>
      <c r="H143" s="212"/>
      <c r="I143" s="212"/>
      <c r="J143" s="212"/>
      <c r="K143" s="212"/>
      <c r="L143" s="212"/>
      <c r="M143" s="212"/>
      <c r="N143" s="212"/>
      <c r="O143" s="212"/>
      <c r="P143" s="212"/>
      <c r="Q143" s="212"/>
      <c r="R143" s="212"/>
      <c r="S143" s="212"/>
      <c r="T143" s="212"/>
      <c r="U143" s="212"/>
      <c r="V143" s="212"/>
      <c r="W143" s="212"/>
      <c r="X143" s="212"/>
      <c r="Y143" s="212"/>
      <c r="Z143" s="212"/>
      <c r="AA143" s="212"/>
      <c r="AB143" s="212"/>
      <c r="AC143" s="212"/>
      <c r="AD143" s="212"/>
      <c r="AE143" s="212"/>
      <c r="AF143" s="212"/>
      <c r="AG143" s="212"/>
      <c r="AH143" s="212"/>
      <c r="AI143" s="212"/>
      <c r="AJ143" s="212"/>
      <c r="AK143" s="212"/>
      <c r="AL143" s="212"/>
      <c r="AM143" s="212"/>
      <c r="AN143" s="212"/>
      <c r="AO143" s="212"/>
      <c r="AP143" s="212"/>
      <c r="AQ143" s="212"/>
      <c r="AR143" s="212"/>
      <c r="AS143" s="212"/>
      <c r="AT143" s="212"/>
      <c r="AU143" s="212"/>
      <c r="AV143" s="212"/>
      <c r="AW143" s="212"/>
      <c r="AX143" s="212"/>
      <c r="AY143" s="212"/>
      <c r="AZ143" s="212"/>
      <c r="BA143" s="212"/>
      <c r="BB143" s="212"/>
      <c r="BC143" s="212"/>
      <c r="BD143" s="212"/>
      <c r="BE143" s="212"/>
      <c r="BF143" s="212"/>
      <c r="BG143" s="212"/>
      <c r="BH143" s="212"/>
      <c r="BI143" s="212"/>
      <c r="BJ143" s="212"/>
      <c r="BK143" s="212"/>
      <c r="BL143" s="212"/>
      <c r="BM143" s="212"/>
      <c r="BN143" s="212"/>
      <c r="BO143" s="212"/>
      <c r="BP143" s="212"/>
      <c r="BQ143" s="212"/>
      <c r="BR143" s="212"/>
      <c r="BS143" s="212"/>
      <c r="BT143" s="212"/>
      <c r="BU143" s="212"/>
      <c r="BV143" s="212"/>
      <c r="BW143" s="212"/>
      <c r="BX143" s="212"/>
      <c r="BY143" s="212"/>
      <c r="BZ143" s="212"/>
      <c r="CA143" s="212"/>
      <c r="CB143" s="212"/>
      <c r="CC143" s="212"/>
      <c r="CD143" s="212"/>
      <c r="CE143" s="212"/>
      <c r="CF143" s="212"/>
      <c r="CG143" s="212"/>
      <c r="CH143" s="212"/>
      <c r="CI143" s="212"/>
      <c r="CJ143" s="212"/>
      <c r="CK143" s="212"/>
      <c r="CL143" s="212"/>
      <c r="CM143" s="212"/>
      <c r="CN143" s="212"/>
      <c r="CO143" s="212"/>
      <c r="CP143" s="212"/>
      <c r="CQ143" s="212"/>
      <c r="CR143" s="212"/>
      <c r="CS143" s="212"/>
      <c r="CT143" s="212"/>
      <c r="CU143" s="212"/>
      <c r="CV143" s="212"/>
      <c r="CW143" s="212"/>
      <c r="CX143" s="212"/>
      <c r="CY143" s="212"/>
      <c r="CZ143" s="212"/>
      <c r="DA143" s="212"/>
      <c r="DB143" s="212"/>
      <c r="DC143" s="212"/>
      <c r="DD143" s="212"/>
      <c r="DE143" s="212"/>
      <c r="DF143" s="212"/>
      <c r="DG143" s="212"/>
      <c r="DH143" s="212"/>
      <c r="DI143" s="212"/>
      <c r="DJ143" s="212"/>
      <c r="DK143" s="212"/>
      <c r="DL143" s="212"/>
    </row>
    <row r="144" spans="2:16342" s="107" customFormat="1">
      <c r="B144" s="23" t="str">
        <f>B7</f>
        <v>Company</v>
      </c>
      <c r="C144" s="345" t="s">
        <v>441</v>
      </c>
      <c r="D144" s="346"/>
      <c r="E144" s="346"/>
      <c r="F144" s="346"/>
      <c r="G144" s="346"/>
      <c r="H144" s="347"/>
      <c r="I144" s="345" t="s">
        <v>592</v>
      </c>
      <c r="J144" s="346"/>
      <c r="K144" s="346"/>
      <c r="L144" s="346"/>
      <c r="M144" s="346"/>
      <c r="N144" s="347"/>
      <c r="O144" s="345" t="s">
        <v>538</v>
      </c>
      <c r="P144" s="346"/>
      <c r="Q144" s="346"/>
      <c r="R144" s="346"/>
      <c r="S144" s="346"/>
      <c r="T144" s="347"/>
      <c r="U144" s="345" t="s">
        <v>442</v>
      </c>
      <c r="V144" s="346"/>
      <c r="W144" s="346"/>
      <c r="X144" s="346"/>
      <c r="Y144" s="346"/>
      <c r="Z144" s="347"/>
      <c r="AA144" s="345"/>
      <c r="AB144" s="346"/>
      <c r="AC144" s="346"/>
      <c r="AD144" s="346"/>
      <c r="AE144" s="346"/>
      <c r="AF144" s="347"/>
      <c r="AG144" s="345"/>
      <c r="AH144" s="346"/>
      <c r="AI144" s="346"/>
      <c r="AJ144" s="346"/>
      <c r="AK144" s="346"/>
      <c r="AL144" s="347"/>
      <c r="AM144" s="345"/>
      <c r="AN144" s="346"/>
      <c r="AO144" s="346"/>
      <c r="AP144" s="346"/>
      <c r="AQ144" s="346"/>
      <c r="AR144" s="347"/>
      <c r="AS144" s="345"/>
      <c r="AT144" s="346"/>
      <c r="AU144" s="346"/>
      <c r="AV144" s="346"/>
      <c r="AW144" s="346"/>
      <c r="AX144" s="347"/>
      <c r="AY144" s="345"/>
      <c r="AZ144" s="346"/>
      <c r="BA144" s="346"/>
      <c r="BB144" s="346"/>
      <c r="BC144" s="346"/>
      <c r="BD144" s="347"/>
      <c r="BE144" s="345"/>
      <c r="BF144" s="346"/>
      <c r="BG144" s="346"/>
      <c r="BH144" s="346"/>
      <c r="BI144" s="346"/>
      <c r="BJ144" s="347"/>
      <c r="BK144" s="345"/>
      <c r="BL144" s="346"/>
      <c r="BM144" s="346"/>
      <c r="BN144" s="346"/>
      <c r="BO144" s="346"/>
      <c r="BP144" s="347"/>
      <c r="BQ144" s="345"/>
      <c r="BR144" s="346"/>
      <c r="BS144" s="346"/>
      <c r="BT144" s="346"/>
      <c r="BU144" s="346"/>
      <c r="BV144" s="347"/>
      <c r="BW144" s="342"/>
      <c r="BX144" s="343"/>
      <c r="BY144" s="343"/>
      <c r="BZ144" s="343"/>
      <c r="CA144" s="343"/>
      <c r="CB144" s="344"/>
      <c r="CC144" s="342"/>
      <c r="CD144" s="343"/>
      <c r="CE144" s="343"/>
      <c r="CF144" s="343"/>
      <c r="CG144" s="343"/>
      <c r="CH144" s="344"/>
      <c r="CI144" s="342"/>
      <c r="CJ144" s="343"/>
      <c r="CK144" s="343"/>
      <c r="CL144" s="343"/>
      <c r="CM144" s="343"/>
      <c r="CN144" s="344"/>
      <c r="CO144" s="342"/>
      <c r="CP144" s="343"/>
      <c r="CQ144" s="343"/>
      <c r="CR144" s="343"/>
      <c r="CS144" s="343"/>
      <c r="CT144" s="344"/>
      <c r="CU144" s="342"/>
      <c r="CV144" s="343"/>
      <c r="CW144" s="343"/>
      <c r="CX144" s="343"/>
      <c r="CY144" s="343"/>
      <c r="CZ144" s="344"/>
      <c r="DA144" s="342"/>
      <c r="DB144" s="343"/>
      <c r="DC144" s="343"/>
      <c r="DD144" s="343"/>
      <c r="DE144" s="343"/>
      <c r="DF144" s="344"/>
      <c r="DG144" s="342"/>
      <c r="DH144" s="343"/>
      <c r="DI144" s="343"/>
      <c r="DJ144" s="343"/>
      <c r="DK144" s="343"/>
      <c r="DL144" s="344"/>
    </row>
    <row r="145" spans="2:16342" s="111" customFormat="1" hidden="1">
      <c r="B145" s="23" t="str">
        <f>B8</f>
        <v>BBG Code</v>
      </c>
      <c r="C145" s="32" t="s">
        <v>201</v>
      </c>
      <c r="D145" s="33" t="str">
        <f>C145</f>
        <v>BHARTI IN</v>
      </c>
      <c r="E145" s="33" t="str">
        <f t="shared" ref="E145:H145" si="158">D145</f>
        <v>BHARTI IN</v>
      </c>
      <c r="F145" s="33" t="str">
        <f t="shared" si="158"/>
        <v>BHARTI IN</v>
      </c>
      <c r="G145" s="33" t="str">
        <f t="shared" si="158"/>
        <v>BHARTI IN</v>
      </c>
      <c r="H145" s="34" t="str">
        <f t="shared" si="158"/>
        <v>BHARTI IN</v>
      </c>
      <c r="I145" s="32" t="s">
        <v>591</v>
      </c>
      <c r="J145" s="33" t="str">
        <f>I145</f>
        <v>INDUSTOW IN</v>
      </c>
      <c r="K145" s="33" t="str">
        <f t="shared" ref="K145:N145" si="159">J145</f>
        <v>INDUSTOW IN</v>
      </c>
      <c r="L145" s="33" t="str">
        <f t="shared" si="159"/>
        <v>INDUSTOW IN</v>
      </c>
      <c r="M145" s="33" t="str">
        <f t="shared" si="159"/>
        <v>INDUSTOW IN</v>
      </c>
      <c r="N145" s="34" t="str">
        <f t="shared" si="159"/>
        <v>INDUSTOW IN</v>
      </c>
      <c r="O145" s="32" t="s">
        <v>202</v>
      </c>
      <c r="P145" s="33" t="str">
        <f>O145</f>
        <v>IDEA IN</v>
      </c>
      <c r="Q145" s="33" t="str">
        <f t="shared" ref="Q145:T145" si="160">P145</f>
        <v>IDEA IN</v>
      </c>
      <c r="R145" s="33" t="str">
        <f t="shared" si="160"/>
        <v>IDEA IN</v>
      </c>
      <c r="S145" s="33" t="str">
        <f t="shared" si="160"/>
        <v>IDEA IN</v>
      </c>
      <c r="T145" s="34" t="str">
        <f t="shared" si="160"/>
        <v>IDEA IN</v>
      </c>
      <c r="U145" s="32" t="s">
        <v>320</v>
      </c>
      <c r="V145" s="33" t="str">
        <f>U145</f>
        <v>TCOM IN</v>
      </c>
      <c r="W145" s="33" t="str">
        <f t="shared" ref="W145:Z145" si="161">V145</f>
        <v>TCOM IN</v>
      </c>
      <c r="X145" s="33" t="str">
        <f t="shared" si="161"/>
        <v>TCOM IN</v>
      </c>
      <c r="Y145" s="33" t="str">
        <f t="shared" si="161"/>
        <v>TCOM IN</v>
      </c>
      <c r="Z145" s="34" t="str">
        <f t="shared" si="161"/>
        <v>TCOM IN</v>
      </c>
      <c r="AA145" s="32"/>
      <c r="AB145" s="33"/>
      <c r="AC145" s="33"/>
      <c r="AD145" s="33"/>
      <c r="AE145" s="33"/>
      <c r="AF145" s="34"/>
      <c r="AG145" s="32"/>
      <c r="AH145" s="33"/>
      <c r="AI145" s="33"/>
      <c r="AJ145" s="33"/>
      <c r="AK145" s="33"/>
      <c r="AL145" s="34"/>
      <c r="AM145" s="32"/>
      <c r="AN145" s="33"/>
      <c r="AO145" s="33"/>
      <c r="AP145" s="33"/>
      <c r="AQ145" s="33"/>
      <c r="AR145" s="34"/>
      <c r="AS145" s="32"/>
      <c r="AT145" s="33"/>
      <c r="AU145" s="33"/>
      <c r="AV145" s="33"/>
      <c r="AW145" s="33"/>
      <c r="AX145" s="34"/>
      <c r="AY145" s="32"/>
      <c r="AZ145" s="33"/>
      <c r="BA145" s="33"/>
      <c r="BB145" s="33"/>
      <c r="BC145" s="33"/>
      <c r="BD145" s="34"/>
      <c r="BE145" s="32"/>
      <c r="BF145" s="33"/>
      <c r="BG145" s="33"/>
      <c r="BH145" s="33"/>
      <c r="BI145" s="33"/>
      <c r="BJ145" s="34"/>
      <c r="BK145" s="32"/>
      <c r="BL145" s="33"/>
      <c r="BM145" s="33"/>
      <c r="BN145" s="33"/>
      <c r="BO145" s="33"/>
      <c r="BP145" s="34"/>
      <c r="BQ145" s="32"/>
      <c r="BR145" s="33"/>
      <c r="BS145" s="33"/>
      <c r="BT145" s="33"/>
      <c r="BU145" s="33"/>
      <c r="BV145" s="34"/>
      <c r="BW145" s="108"/>
      <c r="BX145" s="109"/>
      <c r="BY145" s="109"/>
      <c r="BZ145" s="109"/>
      <c r="CA145" s="109"/>
      <c r="CB145" s="110"/>
      <c r="CC145" s="108"/>
      <c r="CD145" s="109"/>
      <c r="CE145" s="109"/>
      <c r="CF145" s="109"/>
      <c r="CG145" s="109"/>
      <c r="CH145" s="110"/>
      <c r="CI145" s="108"/>
      <c r="CJ145" s="109"/>
      <c r="CK145" s="109"/>
      <c r="CL145" s="109"/>
      <c r="CM145" s="109"/>
      <c r="CN145" s="110"/>
      <c r="CO145" s="108"/>
      <c r="CP145" s="109"/>
      <c r="CQ145" s="109"/>
      <c r="CR145" s="109"/>
      <c r="CS145" s="109"/>
      <c r="CT145" s="110"/>
      <c r="CU145" s="108"/>
      <c r="CV145" s="109"/>
      <c r="CW145" s="109"/>
      <c r="CX145" s="109"/>
      <c r="CY145" s="109"/>
      <c r="CZ145" s="110"/>
      <c r="DA145" s="108"/>
      <c r="DB145" s="109"/>
      <c r="DC145" s="109"/>
      <c r="DD145" s="109"/>
      <c r="DE145" s="109"/>
      <c r="DF145" s="110"/>
      <c r="DG145" s="108"/>
      <c r="DH145" s="109"/>
      <c r="DI145" s="109"/>
      <c r="DJ145" s="109"/>
      <c r="DK145" s="109"/>
      <c r="DL145" s="110"/>
    </row>
    <row r="146" spans="2:16342" s="115" customFormat="1">
      <c r="B146" s="23" t="str">
        <f t="shared" ref="B146:AG146" si="162">B36</f>
        <v>YE</v>
      </c>
      <c r="C146" s="214" t="str">
        <f t="shared" si="162"/>
        <v>FY21</v>
      </c>
      <c r="D146" s="214" t="str">
        <f t="shared" si="162"/>
        <v>FY22</v>
      </c>
      <c r="E146" s="214" t="str">
        <f t="shared" si="162"/>
        <v>FY23</v>
      </c>
      <c r="F146" s="214" t="str">
        <f t="shared" si="162"/>
        <v>FY24</v>
      </c>
      <c r="G146" s="214" t="str">
        <f t="shared" si="162"/>
        <v>FY25E</v>
      </c>
      <c r="H146" s="214" t="str">
        <f t="shared" si="162"/>
        <v>FY26E</v>
      </c>
      <c r="I146" s="214" t="str">
        <f t="shared" si="162"/>
        <v>FY21</v>
      </c>
      <c r="J146" s="214" t="str">
        <f t="shared" si="162"/>
        <v>FY22</v>
      </c>
      <c r="K146" s="214" t="str">
        <f t="shared" si="162"/>
        <v>FY23</v>
      </c>
      <c r="L146" s="214" t="str">
        <f t="shared" si="162"/>
        <v>FY24</v>
      </c>
      <c r="M146" s="214" t="str">
        <f t="shared" si="162"/>
        <v>FY25E</v>
      </c>
      <c r="N146" s="214" t="str">
        <f t="shared" si="162"/>
        <v>FY26E</v>
      </c>
      <c r="O146" s="214" t="str">
        <f t="shared" si="162"/>
        <v>FY21</v>
      </c>
      <c r="P146" s="214" t="str">
        <f t="shared" si="162"/>
        <v>FY22</v>
      </c>
      <c r="Q146" s="214" t="str">
        <f t="shared" si="162"/>
        <v>FY23</v>
      </c>
      <c r="R146" s="214" t="str">
        <f t="shared" si="162"/>
        <v>FY24</v>
      </c>
      <c r="S146" s="214" t="str">
        <f t="shared" si="162"/>
        <v>FY25E</v>
      </c>
      <c r="T146" s="214" t="str">
        <f t="shared" si="162"/>
        <v>FY26E</v>
      </c>
      <c r="U146" s="214" t="str">
        <f t="shared" si="162"/>
        <v>FY21</v>
      </c>
      <c r="V146" s="214" t="str">
        <f t="shared" si="162"/>
        <v>FY22</v>
      </c>
      <c r="W146" s="214" t="str">
        <f t="shared" si="162"/>
        <v>FY23</v>
      </c>
      <c r="X146" s="214" t="str">
        <f t="shared" si="162"/>
        <v>FY24</v>
      </c>
      <c r="Y146" s="214" t="str">
        <f t="shared" si="162"/>
        <v>FY25E</v>
      </c>
      <c r="Z146" s="214" t="str">
        <f t="shared" si="162"/>
        <v>FY26E</v>
      </c>
      <c r="AA146" s="214" t="str">
        <f t="shared" si="162"/>
        <v>FY21</v>
      </c>
      <c r="AB146" s="214" t="str">
        <f t="shared" si="162"/>
        <v>FY22</v>
      </c>
      <c r="AC146" s="214" t="str">
        <f t="shared" si="162"/>
        <v>FY23</v>
      </c>
      <c r="AD146" s="214" t="str">
        <f t="shared" si="162"/>
        <v>FY24</v>
      </c>
      <c r="AE146" s="214" t="str">
        <f t="shared" si="162"/>
        <v>FY25E</v>
      </c>
      <c r="AF146" s="214" t="str">
        <f t="shared" si="162"/>
        <v>FY26E</v>
      </c>
      <c r="AG146" s="214" t="str">
        <f t="shared" si="162"/>
        <v>FY21</v>
      </c>
      <c r="AH146" s="214" t="str">
        <f t="shared" ref="AH146:BM146" si="163">AH36</f>
        <v>FY22</v>
      </c>
      <c r="AI146" s="214" t="str">
        <f t="shared" si="163"/>
        <v>FY23</v>
      </c>
      <c r="AJ146" s="214" t="str">
        <f t="shared" si="163"/>
        <v>FY24</v>
      </c>
      <c r="AK146" s="214" t="str">
        <f t="shared" si="163"/>
        <v>FY25E</v>
      </c>
      <c r="AL146" s="214" t="str">
        <f t="shared" si="163"/>
        <v>FY26E</v>
      </c>
      <c r="AM146" s="214" t="str">
        <f t="shared" si="163"/>
        <v>FY21</v>
      </c>
      <c r="AN146" s="214" t="str">
        <f t="shared" si="163"/>
        <v>FY22</v>
      </c>
      <c r="AO146" s="214" t="str">
        <f t="shared" si="163"/>
        <v>FY23</v>
      </c>
      <c r="AP146" s="214" t="str">
        <f t="shared" si="163"/>
        <v>FY24</v>
      </c>
      <c r="AQ146" s="214" t="str">
        <f t="shared" si="163"/>
        <v>FY25E</v>
      </c>
      <c r="AR146" s="214" t="str">
        <f t="shared" si="163"/>
        <v>FY26E</v>
      </c>
      <c r="AS146" s="214" t="str">
        <f t="shared" si="163"/>
        <v>FY21</v>
      </c>
      <c r="AT146" s="214" t="str">
        <f t="shared" si="163"/>
        <v>FY22</v>
      </c>
      <c r="AU146" s="214" t="str">
        <f t="shared" si="163"/>
        <v>FY23</v>
      </c>
      <c r="AV146" s="214" t="str">
        <f t="shared" si="163"/>
        <v>FY24</v>
      </c>
      <c r="AW146" s="214" t="str">
        <f t="shared" si="163"/>
        <v>FY25E</v>
      </c>
      <c r="AX146" s="214" t="str">
        <f t="shared" si="163"/>
        <v>FY26E</v>
      </c>
      <c r="AY146" s="214" t="str">
        <f t="shared" si="163"/>
        <v>FY21</v>
      </c>
      <c r="AZ146" s="214" t="str">
        <f t="shared" si="163"/>
        <v>FY22</v>
      </c>
      <c r="BA146" s="214" t="str">
        <f t="shared" si="163"/>
        <v>FY23</v>
      </c>
      <c r="BB146" s="214" t="str">
        <f t="shared" si="163"/>
        <v>FY24</v>
      </c>
      <c r="BC146" s="214" t="str">
        <f t="shared" si="163"/>
        <v>FY25E</v>
      </c>
      <c r="BD146" s="214" t="str">
        <f t="shared" si="163"/>
        <v>FY26E</v>
      </c>
      <c r="BE146" s="214" t="str">
        <f t="shared" si="163"/>
        <v>FY21</v>
      </c>
      <c r="BF146" s="214" t="str">
        <f t="shared" si="163"/>
        <v>FY22</v>
      </c>
      <c r="BG146" s="214" t="str">
        <f t="shared" si="163"/>
        <v>FY23</v>
      </c>
      <c r="BH146" s="214" t="str">
        <f t="shared" si="163"/>
        <v>FY24</v>
      </c>
      <c r="BI146" s="214" t="str">
        <f t="shared" si="163"/>
        <v>FY25E</v>
      </c>
      <c r="BJ146" s="214" t="str">
        <f t="shared" si="163"/>
        <v>FY26E</v>
      </c>
      <c r="BK146" s="214" t="str">
        <f t="shared" si="163"/>
        <v>FY21</v>
      </c>
      <c r="BL146" s="214" t="str">
        <f t="shared" si="163"/>
        <v>FY22</v>
      </c>
      <c r="BM146" s="214" t="str">
        <f t="shared" si="163"/>
        <v>FY23</v>
      </c>
      <c r="BN146" s="214" t="str">
        <f t="shared" ref="BN146:CS146" si="164">BN36</f>
        <v>FY24</v>
      </c>
      <c r="BO146" s="214" t="str">
        <f t="shared" si="164"/>
        <v>FY25E</v>
      </c>
      <c r="BP146" s="214" t="str">
        <f t="shared" si="164"/>
        <v>FY26E</v>
      </c>
      <c r="BQ146" s="214" t="str">
        <f t="shared" si="164"/>
        <v>FY21</v>
      </c>
      <c r="BR146" s="214" t="str">
        <f t="shared" si="164"/>
        <v>FY22</v>
      </c>
      <c r="BS146" s="214" t="str">
        <f t="shared" si="164"/>
        <v>FY23</v>
      </c>
      <c r="BT146" s="214" t="str">
        <f t="shared" si="164"/>
        <v>FY24</v>
      </c>
      <c r="BU146" s="214" t="str">
        <f t="shared" si="164"/>
        <v>FY25E</v>
      </c>
      <c r="BV146" s="214" t="str">
        <f t="shared" si="164"/>
        <v>FY26E</v>
      </c>
      <c r="BW146" s="214" t="str">
        <f t="shared" si="164"/>
        <v>FY21</v>
      </c>
      <c r="BX146" s="214" t="str">
        <f t="shared" si="164"/>
        <v>FY22</v>
      </c>
      <c r="BY146" s="214" t="str">
        <f t="shared" si="164"/>
        <v>FY23</v>
      </c>
      <c r="BZ146" s="214" t="str">
        <f t="shared" si="164"/>
        <v>FY24</v>
      </c>
      <c r="CA146" s="214" t="str">
        <f t="shared" si="164"/>
        <v>FY25E</v>
      </c>
      <c r="CB146" s="214" t="str">
        <f t="shared" si="164"/>
        <v>FY26E</v>
      </c>
      <c r="CC146" s="214" t="str">
        <f t="shared" si="164"/>
        <v>FY21</v>
      </c>
      <c r="CD146" s="214" t="str">
        <f t="shared" si="164"/>
        <v>FY22</v>
      </c>
      <c r="CE146" s="214" t="str">
        <f t="shared" si="164"/>
        <v>FY23</v>
      </c>
      <c r="CF146" s="214" t="str">
        <f t="shared" si="164"/>
        <v>FY24</v>
      </c>
      <c r="CG146" s="214" t="str">
        <f t="shared" si="164"/>
        <v>FY25E</v>
      </c>
      <c r="CH146" s="214" t="str">
        <f t="shared" si="164"/>
        <v>FY26E</v>
      </c>
      <c r="CI146" s="214" t="str">
        <f t="shared" si="164"/>
        <v>FY21</v>
      </c>
      <c r="CJ146" s="214" t="str">
        <f t="shared" si="164"/>
        <v>FY22</v>
      </c>
      <c r="CK146" s="214" t="str">
        <f t="shared" si="164"/>
        <v>FY23</v>
      </c>
      <c r="CL146" s="214" t="str">
        <f t="shared" si="164"/>
        <v>FY24</v>
      </c>
      <c r="CM146" s="214" t="str">
        <f t="shared" si="164"/>
        <v>FY25E</v>
      </c>
      <c r="CN146" s="214" t="str">
        <f t="shared" si="164"/>
        <v>FY26E</v>
      </c>
      <c r="CO146" s="214" t="str">
        <f t="shared" si="164"/>
        <v>FY21</v>
      </c>
      <c r="CP146" s="214" t="str">
        <f t="shared" si="164"/>
        <v>FY22</v>
      </c>
      <c r="CQ146" s="214" t="str">
        <f t="shared" si="164"/>
        <v>FY23</v>
      </c>
      <c r="CR146" s="214" t="str">
        <f t="shared" si="164"/>
        <v>FY24</v>
      </c>
      <c r="CS146" s="214" t="str">
        <f t="shared" si="164"/>
        <v>FY25E</v>
      </c>
      <c r="CT146" s="214" t="str">
        <f t="shared" ref="CT146:DL146" si="165">CT36</f>
        <v>FY26E</v>
      </c>
      <c r="CU146" s="214" t="str">
        <f t="shared" si="165"/>
        <v>FY21</v>
      </c>
      <c r="CV146" s="214" t="str">
        <f t="shared" si="165"/>
        <v>FY22</v>
      </c>
      <c r="CW146" s="214" t="str">
        <f t="shared" si="165"/>
        <v>FY23</v>
      </c>
      <c r="CX146" s="214" t="str">
        <f t="shared" si="165"/>
        <v>FY24</v>
      </c>
      <c r="CY146" s="214" t="str">
        <f t="shared" si="165"/>
        <v>FY25E</v>
      </c>
      <c r="CZ146" s="214" t="str">
        <f t="shared" si="165"/>
        <v>FY26E</v>
      </c>
      <c r="DA146" s="214" t="str">
        <f t="shared" si="165"/>
        <v>FY21</v>
      </c>
      <c r="DB146" s="214" t="str">
        <f t="shared" si="165"/>
        <v>FY22</v>
      </c>
      <c r="DC146" s="214" t="str">
        <f t="shared" si="165"/>
        <v>FY23</v>
      </c>
      <c r="DD146" s="214" t="str">
        <f t="shared" si="165"/>
        <v>FY24</v>
      </c>
      <c r="DE146" s="214" t="str">
        <f t="shared" si="165"/>
        <v>FY25E</v>
      </c>
      <c r="DF146" s="214" t="str">
        <f t="shared" si="165"/>
        <v>FY26E</v>
      </c>
      <c r="DG146" s="214" t="str">
        <f t="shared" si="165"/>
        <v>FY21</v>
      </c>
      <c r="DH146" s="214" t="str">
        <f t="shared" si="165"/>
        <v>FY22</v>
      </c>
      <c r="DI146" s="214" t="str">
        <f t="shared" si="165"/>
        <v>FY23</v>
      </c>
      <c r="DJ146" s="214" t="str">
        <f t="shared" si="165"/>
        <v>FY24</v>
      </c>
      <c r="DK146" s="214" t="str">
        <f t="shared" si="165"/>
        <v>FY25E</v>
      </c>
      <c r="DL146" s="214" t="str">
        <f t="shared" si="165"/>
        <v>FY26E</v>
      </c>
    </row>
    <row r="147" spans="2:16342" s="80" customFormat="1">
      <c r="B147" s="28" t="s">
        <v>443</v>
      </c>
      <c r="C147" s="83">
        <v>450726.91714238131</v>
      </c>
      <c r="D147" s="84">
        <v>466551.93565000885</v>
      </c>
      <c r="E147" s="84">
        <v>488536.7932704601</v>
      </c>
      <c r="F147" s="84">
        <v>516280.66469061759</v>
      </c>
      <c r="G147" s="84">
        <v>537133.9969483224</v>
      </c>
      <c r="H147" s="72">
        <v>559268.95187956875</v>
      </c>
      <c r="I147" s="83" t="s">
        <v>1429</v>
      </c>
      <c r="J147" s="84" t="s">
        <v>1429</v>
      </c>
      <c r="K147" s="84" t="s">
        <v>1429</v>
      </c>
      <c r="L147" s="84" t="s">
        <v>1429</v>
      </c>
      <c r="M147" s="84" t="s">
        <v>1429</v>
      </c>
      <c r="N147" s="72" t="s">
        <v>1429</v>
      </c>
      <c r="O147" s="83">
        <v>139900</v>
      </c>
      <c r="P147" s="84">
        <v>135700</v>
      </c>
      <c r="Q147" s="84">
        <v>136200</v>
      </c>
      <c r="R147" s="84">
        <v>160030.08000000002</v>
      </c>
      <c r="S147" s="84">
        <v>217719.15710791686</v>
      </c>
      <c r="T147" s="72">
        <v>296204.5096258265</v>
      </c>
      <c r="U147" s="83" t="s">
        <v>1429</v>
      </c>
      <c r="V147" s="84" t="s">
        <v>1429</v>
      </c>
      <c r="W147" s="84" t="s">
        <v>1429</v>
      </c>
      <c r="X147" s="84" t="s">
        <v>1429</v>
      </c>
      <c r="Y147" s="84" t="s">
        <v>1429</v>
      </c>
      <c r="Z147" s="72" t="s">
        <v>1429</v>
      </c>
      <c r="AA147" s="83"/>
      <c r="AB147" s="84"/>
      <c r="AC147" s="84"/>
      <c r="AD147" s="84"/>
      <c r="AE147" s="84"/>
      <c r="AF147" s="72"/>
      <c r="AG147" s="83"/>
      <c r="AH147" s="84"/>
      <c r="AI147" s="84"/>
      <c r="AJ147" s="84"/>
      <c r="AK147" s="84"/>
      <c r="AL147" s="72"/>
      <c r="AM147" s="83"/>
      <c r="AN147" s="84"/>
      <c r="AO147" s="84"/>
      <c r="AP147" s="84"/>
      <c r="AQ147" s="84"/>
      <c r="AR147" s="72"/>
      <c r="AS147" s="83"/>
      <c r="AT147" s="84"/>
      <c r="AU147" s="84"/>
      <c r="AV147" s="84"/>
      <c r="AW147" s="84"/>
      <c r="AX147" s="72"/>
      <c r="AY147" s="83"/>
      <c r="AZ147" s="84"/>
      <c r="BA147" s="84"/>
      <c r="BB147" s="84"/>
      <c r="BC147" s="84"/>
      <c r="BD147" s="72"/>
      <c r="BE147" s="83"/>
      <c r="BF147" s="84"/>
      <c r="BG147" s="84"/>
      <c r="BH147" s="84"/>
      <c r="BI147" s="84"/>
      <c r="BJ147" s="72"/>
      <c r="BK147" s="83"/>
      <c r="BL147" s="84"/>
      <c r="BM147" s="84"/>
      <c r="BN147" s="84"/>
      <c r="BO147" s="84"/>
      <c r="BP147" s="72"/>
      <c r="BQ147" s="83"/>
      <c r="BR147" s="84"/>
      <c r="BS147" s="84"/>
      <c r="BT147" s="84"/>
      <c r="BU147" s="84"/>
      <c r="BV147" s="72"/>
      <c r="BW147" s="83"/>
      <c r="BX147" s="84"/>
      <c r="BY147" s="84"/>
      <c r="BZ147" s="84"/>
      <c r="CA147" s="84"/>
      <c r="CB147" s="72"/>
      <c r="CC147" s="83"/>
      <c r="CD147" s="84"/>
      <c r="CE147" s="84"/>
      <c r="CF147" s="84"/>
      <c r="CG147" s="84"/>
      <c r="CH147" s="72"/>
      <c r="CI147" s="83"/>
      <c r="CJ147" s="84"/>
      <c r="CK147" s="84"/>
      <c r="CL147" s="84"/>
      <c r="CM147" s="84"/>
      <c r="CN147" s="72"/>
      <c r="CO147" s="83"/>
      <c r="CP147" s="84"/>
      <c r="CQ147" s="84"/>
      <c r="CR147" s="84"/>
      <c r="CS147" s="84"/>
      <c r="CT147" s="72"/>
      <c r="CU147" s="83"/>
      <c r="CV147" s="84"/>
      <c r="CW147" s="84"/>
      <c r="CX147" s="84"/>
      <c r="CY147" s="84"/>
      <c r="CZ147" s="72"/>
      <c r="DA147" s="83"/>
      <c r="DB147" s="84"/>
      <c r="DC147" s="84"/>
      <c r="DD147" s="84"/>
      <c r="DE147" s="84"/>
      <c r="DF147" s="72"/>
      <c r="DG147" s="83"/>
      <c r="DH147" s="84"/>
      <c r="DI147" s="84"/>
      <c r="DJ147" s="84"/>
      <c r="DK147" s="84"/>
      <c r="DL147" s="72"/>
    </row>
    <row r="148" spans="2:16342" s="80" customFormat="1">
      <c r="B148" s="28" t="s">
        <v>444</v>
      </c>
      <c r="C148" s="83">
        <v>18387.808430870209</v>
      </c>
      <c r="D148" s="84">
        <v>23310.620905065203</v>
      </c>
      <c r="E148" s="84">
        <v>166169.57633110433</v>
      </c>
      <c r="F148" s="84">
        <v>262617.53536458861</v>
      </c>
      <c r="G148" s="84">
        <v>355610.96293456689</v>
      </c>
      <c r="H148" s="72">
        <v>456349.52456312411</v>
      </c>
      <c r="I148" s="83" t="s">
        <v>1429</v>
      </c>
      <c r="J148" s="84" t="s">
        <v>1429</v>
      </c>
      <c r="K148" s="84" t="s">
        <v>1429</v>
      </c>
      <c r="L148" s="84" t="s">
        <v>1429</v>
      </c>
      <c r="M148" s="84" t="s">
        <v>1429</v>
      </c>
      <c r="N148" s="72" t="s">
        <v>1429</v>
      </c>
      <c r="O148" s="83">
        <v>-67467.090325744372</v>
      </c>
      <c r="P148" s="84">
        <v>-70264.588496193392</v>
      </c>
      <c r="Q148" s="84">
        <v>21330.834460682723</v>
      </c>
      <c r="R148" s="84">
        <v>69481.774130496633</v>
      </c>
      <c r="S148" s="84">
        <v>124171.91691649934</v>
      </c>
      <c r="T148" s="72">
        <v>190857.95624999725</v>
      </c>
      <c r="U148" s="83">
        <v>125992.80315575034</v>
      </c>
      <c r="V148" s="84">
        <v>128007.07769357505</v>
      </c>
      <c r="W148" s="84">
        <v>140928.73636798936</v>
      </c>
      <c r="X148" s="84">
        <v>163627.31527253048</v>
      </c>
      <c r="Y148" s="84">
        <v>184788.04638151257</v>
      </c>
      <c r="Z148" s="72">
        <v>209562.33584599275</v>
      </c>
      <c r="AA148" s="83"/>
      <c r="AB148" s="84"/>
      <c r="AC148" s="84"/>
      <c r="AD148" s="84"/>
      <c r="AE148" s="84"/>
      <c r="AF148" s="72"/>
      <c r="AG148" s="83"/>
      <c r="AH148" s="84"/>
      <c r="AI148" s="84"/>
      <c r="AJ148" s="84"/>
      <c r="AK148" s="84"/>
      <c r="AL148" s="72"/>
      <c r="AM148" s="83"/>
      <c r="AN148" s="84"/>
      <c r="AO148" s="84"/>
      <c r="AP148" s="84"/>
      <c r="AQ148" s="84"/>
      <c r="AR148" s="72"/>
      <c r="AS148" s="83"/>
      <c r="AT148" s="84"/>
      <c r="AU148" s="84"/>
      <c r="AV148" s="84"/>
      <c r="AW148" s="84"/>
      <c r="AX148" s="72"/>
      <c r="AY148" s="83"/>
      <c r="AZ148" s="84"/>
      <c r="BA148" s="84"/>
      <c r="BB148" s="84"/>
      <c r="BC148" s="84"/>
      <c r="BD148" s="72"/>
      <c r="BE148" s="83"/>
      <c r="BF148" s="84"/>
      <c r="BG148" s="84"/>
      <c r="BH148" s="84"/>
      <c r="BI148" s="84"/>
      <c r="BJ148" s="72"/>
      <c r="BK148" s="83"/>
      <c r="BL148" s="84"/>
      <c r="BM148" s="84"/>
      <c r="BN148" s="84"/>
      <c r="BO148" s="84"/>
      <c r="BP148" s="72"/>
      <c r="BQ148" s="83"/>
      <c r="BR148" s="84"/>
      <c r="BS148" s="84"/>
      <c r="BT148" s="84"/>
      <c r="BU148" s="84"/>
      <c r="BV148" s="72"/>
      <c r="BW148" s="83"/>
      <c r="BX148" s="84"/>
      <c r="BY148" s="84"/>
      <c r="BZ148" s="84"/>
      <c r="CA148" s="84"/>
      <c r="CB148" s="72"/>
      <c r="CC148" s="83"/>
      <c r="CD148" s="84"/>
      <c r="CE148" s="84"/>
      <c r="CF148" s="84"/>
      <c r="CG148" s="84"/>
      <c r="CH148" s="72"/>
      <c r="CI148" s="83"/>
      <c r="CJ148" s="84"/>
      <c r="CK148" s="84"/>
      <c r="CL148" s="84"/>
      <c r="CM148" s="84"/>
      <c r="CN148" s="72"/>
      <c r="CO148" s="83"/>
      <c r="CP148" s="84"/>
      <c r="CQ148" s="84"/>
      <c r="CR148" s="84"/>
      <c r="CS148" s="84"/>
      <c r="CT148" s="72"/>
      <c r="CU148" s="83"/>
      <c r="CV148" s="84"/>
      <c r="CW148" s="84"/>
      <c r="CX148" s="84"/>
      <c r="CY148" s="84"/>
      <c r="CZ148" s="72"/>
      <c r="DA148" s="83"/>
      <c r="DB148" s="84"/>
      <c r="DC148" s="84"/>
      <c r="DD148" s="84"/>
      <c r="DE148" s="84"/>
      <c r="DF148" s="72"/>
      <c r="DG148" s="83"/>
      <c r="DH148" s="84"/>
      <c r="DI148" s="84"/>
      <c r="DJ148" s="84"/>
      <c r="DK148" s="84"/>
      <c r="DL148" s="72"/>
    </row>
    <row r="149" spans="2:16342" s="80" customFormat="1">
      <c r="B149" s="28" t="s">
        <v>445</v>
      </c>
      <c r="C149" s="83" t="s">
        <v>1429</v>
      </c>
      <c r="D149" s="84" t="s">
        <v>1429</v>
      </c>
      <c r="E149" s="84" t="s">
        <v>1429</v>
      </c>
      <c r="F149" s="84" t="s">
        <v>1429</v>
      </c>
      <c r="G149" s="84" t="s">
        <v>1429</v>
      </c>
      <c r="H149" s="72" t="s">
        <v>1429</v>
      </c>
      <c r="I149" s="83" t="s">
        <v>1429</v>
      </c>
      <c r="J149" s="84" t="s">
        <v>1429</v>
      </c>
      <c r="K149" s="84" t="s">
        <v>1429</v>
      </c>
      <c r="L149" s="84" t="s">
        <v>1429</v>
      </c>
      <c r="M149" s="84" t="s">
        <v>1429</v>
      </c>
      <c r="N149" s="72" t="s">
        <v>1429</v>
      </c>
      <c r="O149" s="83" t="s">
        <v>1429</v>
      </c>
      <c r="P149" s="84" t="s">
        <v>1429</v>
      </c>
      <c r="Q149" s="84" t="s">
        <v>1429</v>
      </c>
      <c r="R149" s="84" t="s">
        <v>1429</v>
      </c>
      <c r="S149" s="84" t="s">
        <v>1429</v>
      </c>
      <c r="T149" s="72" t="s">
        <v>1429</v>
      </c>
      <c r="U149" s="83">
        <v>27907.733563473645</v>
      </c>
      <c r="V149" s="84">
        <v>22863.580675200003</v>
      </c>
      <c r="W149" s="84">
        <v>20541.5736966195</v>
      </c>
      <c r="X149" s="84">
        <v>16675.058811388069</v>
      </c>
      <c r="Y149" s="84">
        <v>15037.501290568111</v>
      </c>
      <c r="Z149" s="72">
        <v>13382.559737937718</v>
      </c>
      <c r="AA149" s="83"/>
      <c r="AB149" s="84"/>
      <c r="AC149" s="84"/>
      <c r="AD149" s="84"/>
      <c r="AE149" s="84"/>
      <c r="AF149" s="72"/>
      <c r="AG149" s="83"/>
      <c r="AH149" s="84"/>
      <c r="AI149" s="84"/>
      <c r="AJ149" s="84"/>
      <c r="AK149" s="84"/>
      <c r="AL149" s="72"/>
      <c r="AM149" s="83"/>
      <c r="AN149" s="84"/>
      <c r="AO149" s="84"/>
      <c r="AP149" s="84"/>
      <c r="AQ149" s="84"/>
      <c r="AR149" s="72"/>
      <c r="AS149" s="83"/>
      <c r="AT149" s="84"/>
      <c r="AU149" s="84"/>
      <c r="AV149" s="84"/>
      <c r="AW149" s="84"/>
      <c r="AX149" s="72"/>
      <c r="AY149" s="83"/>
      <c r="AZ149" s="84"/>
      <c r="BA149" s="84"/>
      <c r="BB149" s="84"/>
      <c r="BC149" s="84"/>
      <c r="BD149" s="72"/>
      <c r="BE149" s="83"/>
      <c r="BF149" s="84"/>
      <c r="BG149" s="84"/>
      <c r="BH149" s="84"/>
      <c r="BI149" s="84"/>
      <c r="BJ149" s="72"/>
      <c r="BK149" s="83"/>
      <c r="BL149" s="84"/>
      <c r="BM149" s="84"/>
      <c r="BN149" s="84"/>
      <c r="BO149" s="84"/>
      <c r="BP149" s="72"/>
      <c r="BQ149" s="83"/>
      <c r="BR149" s="84"/>
      <c r="BS149" s="84"/>
      <c r="BT149" s="84"/>
      <c r="BU149" s="84"/>
      <c r="BV149" s="72"/>
      <c r="BW149" s="83"/>
      <c r="BX149" s="84"/>
      <c r="BY149" s="84"/>
      <c r="BZ149" s="84"/>
      <c r="CA149" s="84"/>
      <c r="CB149" s="72"/>
      <c r="CC149" s="83"/>
      <c r="CD149" s="84"/>
      <c r="CE149" s="84"/>
      <c r="CF149" s="84"/>
      <c r="CG149" s="84"/>
      <c r="CH149" s="72"/>
      <c r="CI149" s="83"/>
      <c r="CJ149" s="84"/>
      <c r="CK149" s="84"/>
      <c r="CL149" s="84"/>
      <c r="CM149" s="84"/>
      <c r="CN149" s="72"/>
      <c r="CO149" s="83"/>
      <c r="CP149" s="84"/>
      <c r="CQ149" s="84"/>
      <c r="CR149" s="84"/>
      <c r="CS149" s="84"/>
      <c r="CT149" s="72"/>
      <c r="CU149" s="83"/>
      <c r="CV149" s="84"/>
      <c r="CW149" s="84"/>
      <c r="CX149" s="84"/>
      <c r="CY149" s="84"/>
      <c r="CZ149" s="72"/>
      <c r="DA149" s="83"/>
      <c r="DB149" s="84"/>
      <c r="DC149" s="84"/>
      <c r="DD149" s="84"/>
      <c r="DE149" s="84"/>
      <c r="DF149" s="72"/>
      <c r="DG149" s="83"/>
      <c r="DH149" s="84"/>
      <c r="DI149" s="84"/>
      <c r="DJ149" s="84"/>
      <c r="DK149" s="84"/>
      <c r="DL149" s="72"/>
    </row>
    <row r="150" spans="2:16342" s="80" customFormat="1">
      <c r="B150" s="240" t="s">
        <v>446</v>
      </c>
      <c r="C150" s="83"/>
      <c r="D150" s="84"/>
      <c r="E150" s="84"/>
      <c r="F150" s="84"/>
      <c r="G150" s="84"/>
      <c r="H150" s="72"/>
      <c r="I150" s="83"/>
      <c r="J150" s="84"/>
      <c r="K150" s="84"/>
      <c r="L150" s="84"/>
      <c r="M150" s="84"/>
      <c r="N150" s="72"/>
      <c r="O150" s="83"/>
      <c r="P150" s="84"/>
      <c r="Q150" s="84"/>
      <c r="R150" s="84"/>
      <c r="S150" s="84"/>
      <c r="T150" s="72"/>
      <c r="U150" s="83"/>
      <c r="V150" s="84"/>
      <c r="W150" s="84"/>
      <c r="X150" s="84"/>
      <c r="Y150" s="84"/>
      <c r="Z150" s="72"/>
      <c r="AA150" s="83"/>
      <c r="AB150" s="84"/>
      <c r="AC150" s="84"/>
      <c r="AD150" s="84"/>
      <c r="AE150" s="84"/>
      <c r="AF150" s="72"/>
      <c r="AG150" s="83"/>
      <c r="AH150" s="84"/>
      <c r="AI150" s="84"/>
      <c r="AJ150" s="84"/>
      <c r="AK150" s="84"/>
      <c r="AL150" s="72"/>
      <c r="AM150" s="83"/>
      <c r="AN150" s="84"/>
      <c r="AO150" s="84"/>
      <c r="AP150" s="84"/>
      <c r="AQ150" s="84"/>
      <c r="AR150" s="72"/>
      <c r="AS150" s="83"/>
      <c r="AT150" s="84"/>
      <c r="AU150" s="84"/>
      <c r="AV150" s="84"/>
      <c r="AW150" s="84"/>
      <c r="AX150" s="72"/>
      <c r="AY150" s="83"/>
      <c r="AZ150" s="84"/>
      <c r="BA150" s="84"/>
      <c r="BB150" s="84"/>
      <c r="BC150" s="84"/>
      <c r="BD150" s="72"/>
      <c r="BE150" s="83"/>
      <c r="BF150" s="84"/>
      <c r="BG150" s="84"/>
      <c r="BH150" s="84"/>
      <c r="BI150" s="84"/>
      <c r="BJ150" s="72"/>
      <c r="BK150" s="83"/>
      <c r="BL150" s="84"/>
      <c r="BM150" s="84"/>
      <c r="BN150" s="84"/>
      <c r="BO150" s="84"/>
      <c r="BP150" s="72"/>
      <c r="BQ150" s="83"/>
      <c r="BR150" s="84"/>
      <c r="BS150" s="84"/>
      <c r="BT150" s="84"/>
      <c r="BU150" s="84"/>
      <c r="BV150" s="72"/>
      <c r="BW150" s="83"/>
      <c r="BX150" s="84"/>
      <c r="BY150" s="84"/>
      <c r="BZ150" s="84"/>
      <c r="CA150" s="84"/>
      <c r="CB150" s="72"/>
      <c r="CC150" s="83"/>
      <c r="CD150" s="84"/>
      <c r="CE150" s="84"/>
      <c r="CF150" s="84"/>
      <c r="CG150" s="84"/>
      <c r="CH150" s="72"/>
      <c r="CI150" s="83"/>
      <c r="CJ150" s="84"/>
      <c r="CK150" s="84"/>
      <c r="CL150" s="84"/>
      <c r="CM150" s="84"/>
      <c r="CN150" s="72"/>
      <c r="CO150" s="83"/>
      <c r="CP150" s="84"/>
      <c r="CQ150" s="84"/>
      <c r="CR150" s="84"/>
      <c r="CS150" s="84"/>
      <c r="CT150" s="72"/>
      <c r="CU150" s="83"/>
      <c r="CV150" s="84"/>
      <c r="CW150" s="84"/>
      <c r="CX150" s="84"/>
      <c r="CY150" s="84"/>
      <c r="CZ150" s="72"/>
      <c r="DA150" s="83"/>
      <c r="DB150" s="84"/>
      <c r="DC150" s="84"/>
      <c r="DD150" s="84"/>
      <c r="DE150" s="84"/>
      <c r="DF150" s="72"/>
      <c r="DG150" s="83"/>
      <c r="DH150" s="84"/>
      <c r="DI150" s="84"/>
      <c r="DJ150" s="84"/>
      <c r="DK150" s="84"/>
      <c r="DL150" s="72"/>
    </row>
    <row r="151" spans="2:16342" s="80" customFormat="1">
      <c r="B151" s="28" t="s">
        <v>447</v>
      </c>
      <c r="C151" s="83">
        <v>112.68918798934767</v>
      </c>
      <c r="D151" s="84">
        <v>113.36735326489534</v>
      </c>
      <c r="E151" s="84">
        <v>110.72324721094557</v>
      </c>
      <c r="F151" s="84">
        <v>107.93576931216464</v>
      </c>
      <c r="G151" s="84">
        <v>105.08620125874916</v>
      </c>
      <c r="H151" s="72">
        <v>102.93809106411369</v>
      </c>
      <c r="I151" s="83" t="s">
        <v>1429</v>
      </c>
      <c r="J151" s="84" t="s">
        <v>1429</v>
      </c>
      <c r="K151" s="84" t="s">
        <v>1429</v>
      </c>
      <c r="L151" s="84" t="s">
        <v>1429</v>
      </c>
      <c r="M151" s="84" t="s">
        <v>1429</v>
      </c>
      <c r="N151" s="72" t="s">
        <v>1429</v>
      </c>
      <c r="O151" s="83">
        <v>88.229473315718778</v>
      </c>
      <c r="P151" s="84">
        <v>79.379438679288043</v>
      </c>
      <c r="Q151" s="84">
        <v>75.571176959939052</v>
      </c>
      <c r="R151" s="84">
        <v>73.176673828323786</v>
      </c>
      <c r="S151" s="84">
        <v>72.912852127802608</v>
      </c>
      <c r="T151" s="72">
        <v>72.883693013595703</v>
      </c>
      <c r="U151" s="83" t="s">
        <v>1429</v>
      </c>
      <c r="V151" s="84" t="s">
        <v>1429</v>
      </c>
      <c r="W151" s="84" t="s">
        <v>1429</v>
      </c>
      <c r="X151" s="84" t="s">
        <v>1429</v>
      </c>
      <c r="Y151" s="84" t="s">
        <v>1429</v>
      </c>
      <c r="Z151" s="72" t="s">
        <v>1429</v>
      </c>
      <c r="AA151" s="83"/>
      <c r="AB151" s="84"/>
      <c r="AC151" s="84"/>
      <c r="AD151" s="84"/>
      <c r="AE151" s="84"/>
      <c r="AF151" s="72"/>
      <c r="AG151" s="83"/>
      <c r="AH151" s="84"/>
      <c r="AI151" s="84"/>
      <c r="AJ151" s="84"/>
      <c r="AK151" s="84"/>
      <c r="AL151" s="72"/>
      <c r="AM151" s="83"/>
      <c r="AN151" s="84"/>
      <c r="AO151" s="84"/>
      <c r="AP151" s="84"/>
      <c r="AQ151" s="84"/>
      <c r="AR151" s="72"/>
      <c r="AS151" s="83"/>
      <c r="AT151" s="84"/>
      <c r="AU151" s="84"/>
      <c r="AV151" s="84"/>
      <c r="AW151" s="84"/>
      <c r="AX151" s="72"/>
      <c r="AY151" s="83"/>
      <c r="AZ151" s="84"/>
      <c r="BA151" s="84"/>
      <c r="BB151" s="84"/>
      <c r="BC151" s="84"/>
      <c r="BD151" s="72"/>
      <c r="BE151" s="83"/>
      <c r="BF151" s="84"/>
      <c r="BG151" s="84"/>
      <c r="BH151" s="84"/>
      <c r="BI151" s="84"/>
      <c r="BJ151" s="72"/>
      <c r="BK151" s="83"/>
      <c r="BL151" s="84"/>
      <c r="BM151" s="84"/>
      <c r="BN151" s="84"/>
      <c r="BO151" s="84"/>
      <c r="BP151" s="72"/>
      <c r="BQ151" s="83"/>
      <c r="BR151" s="84"/>
      <c r="BS151" s="84"/>
      <c r="BT151" s="84"/>
      <c r="BU151" s="84"/>
      <c r="BV151" s="72"/>
      <c r="BW151" s="83"/>
      <c r="BX151" s="84"/>
      <c r="BY151" s="84"/>
      <c r="BZ151" s="84"/>
      <c r="CA151" s="84"/>
      <c r="CB151" s="72"/>
      <c r="CC151" s="83"/>
      <c r="CD151" s="84"/>
      <c r="CE151" s="84"/>
      <c r="CF151" s="84"/>
      <c r="CG151" s="84"/>
      <c r="CH151" s="72"/>
      <c r="CI151" s="83"/>
      <c r="CJ151" s="84"/>
      <c r="CK151" s="84"/>
      <c r="CL151" s="84"/>
      <c r="CM151" s="84"/>
      <c r="CN151" s="72"/>
      <c r="CO151" s="83"/>
      <c r="CP151" s="84"/>
      <c r="CQ151" s="84"/>
      <c r="CR151" s="84"/>
      <c r="CS151" s="84"/>
      <c r="CT151" s="72"/>
      <c r="CU151" s="83"/>
      <c r="CV151" s="84"/>
      <c r="CW151" s="84"/>
      <c r="CX151" s="84"/>
      <c r="CY151" s="84"/>
      <c r="CZ151" s="72"/>
      <c r="DA151" s="83"/>
      <c r="DB151" s="84"/>
      <c r="DC151" s="84"/>
      <c r="DD151" s="84"/>
      <c r="DE151" s="84"/>
      <c r="DF151" s="72"/>
      <c r="DG151" s="83"/>
      <c r="DH151" s="84"/>
      <c r="DI151" s="84"/>
      <c r="DJ151" s="84"/>
      <c r="DK151" s="84"/>
      <c r="DL151" s="72"/>
    </row>
    <row r="152" spans="2:16342" s="80" customFormat="1">
      <c r="B152" s="28" t="s">
        <v>448</v>
      </c>
      <c r="C152" s="83">
        <v>41.259627884084914</v>
      </c>
      <c r="D152" s="84">
        <v>46.243791484161299</v>
      </c>
      <c r="E152" s="84">
        <v>78.359565300865526</v>
      </c>
      <c r="F152" s="84">
        <v>96.705262250190188</v>
      </c>
      <c r="G152" s="84">
        <v>113.64156121122146</v>
      </c>
      <c r="H152" s="72">
        <v>132.67939606618009</v>
      </c>
      <c r="I152" s="83" t="s">
        <v>1429</v>
      </c>
      <c r="J152" s="84" t="s">
        <v>1429</v>
      </c>
      <c r="K152" s="84" t="s">
        <v>1429</v>
      </c>
      <c r="L152" s="84" t="s">
        <v>1429</v>
      </c>
      <c r="M152" s="84" t="s">
        <v>1429</v>
      </c>
      <c r="N152" s="72" t="s">
        <v>1429</v>
      </c>
      <c r="O152" s="83" t="s">
        <v>1429</v>
      </c>
      <c r="P152" s="84" t="s">
        <v>1429</v>
      </c>
      <c r="Q152" s="84" t="s">
        <v>1429</v>
      </c>
      <c r="R152" s="84" t="s">
        <v>1429</v>
      </c>
      <c r="S152" s="84" t="s">
        <v>1429</v>
      </c>
      <c r="T152" s="72" t="s">
        <v>1429</v>
      </c>
      <c r="U152" s="83" t="s">
        <v>1429</v>
      </c>
      <c r="V152" s="84" t="s">
        <v>1429</v>
      </c>
      <c r="W152" s="84" t="s">
        <v>1429</v>
      </c>
      <c r="X152" s="84" t="s">
        <v>1429</v>
      </c>
      <c r="Y152" s="84" t="s">
        <v>1429</v>
      </c>
      <c r="Z152" s="72" t="s">
        <v>1429</v>
      </c>
      <c r="AA152" s="83"/>
      <c r="AB152" s="84"/>
      <c r="AC152" s="84"/>
      <c r="AD152" s="84"/>
      <c r="AE152" s="84"/>
      <c r="AF152" s="72"/>
      <c r="AG152" s="83"/>
      <c r="AH152" s="84"/>
      <c r="AI152" s="84"/>
      <c r="AJ152" s="84"/>
      <c r="AK152" s="84"/>
      <c r="AL152" s="72"/>
      <c r="AM152" s="83"/>
      <c r="AN152" s="84"/>
      <c r="AO152" s="84"/>
      <c r="AP152" s="84"/>
      <c r="AQ152" s="84"/>
      <c r="AR152" s="72"/>
      <c r="AS152" s="83"/>
      <c r="AT152" s="84"/>
      <c r="AU152" s="84"/>
      <c r="AV152" s="84"/>
      <c r="AW152" s="84"/>
      <c r="AX152" s="72"/>
      <c r="AY152" s="83"/>
      <c r="AZ152" s="84"/>
      <c r="BA152" s="84"/>
      <c r="BB152" s="84"/>
      <c r="BC152" s="84"/>
      <c r="BD152" s="72"/>
      <c r="BE152" s="83"/>
      <c r="BF152" s="84"/>
      <c r="BG152" s="84"/>
      <c r="BH152" s="84"/>
      <c r="BI152" s="84"/>
      <c r="BJ152" s="72"/>
      <c r="BK152" s="83"/>
      <c r="BL152" s="84"/>
      <c r="BM152" s="84"/>
      <c r="BN152" s="84"/>
      <c r="BO152" s="84"/>
      <c r="BP152" s="72"/>
      <c r="BQ152" s="83"/>
      <c r="BR152" s="84"/>
      <c r="BS152" s="84"/>
      <c r="BT152" s="84"/>
      <c r="BU152" s="84"/>
      <c r="BV152" s="72"/>
      <c r="BW152" s="83"/>
      <c r="BX152" s="84"/>
      <c r="BY152" s="84"/>
      <c r="BZ152" s="84"/>
      <c r="CA152" s="84"/>
      <c r="CB152" s="72"/>
      <c r="CC152" s="83"/>
      <c r="CD152" s="84"/>
      <c r="CE152" s="84"/>
      <c r="CF152" s="84"/>
      <c r="CG152" s="84"/>
      <c r="CH152" s="72"/>
      <c r="CI152" s="83"/>
      <c r="CJ152" s="84"/>
      <c r="CK152" s="84"/>
      <c r="CL152" s="84"/>
      <c r="CM152" s="84"/>
      <c r="CN152" s="72"/>
      <c r="CO152" s="83"/>
      <c r="CP152" s="84"/>
      <c r="CQ152" s="84"/>
      <c r="CR152" s="84"/>
      <c r="CS152" s="84"/>
      <c r="CT152" s="72"/>
      <c r="CU152" s="83"/>
      <c r="CV152" s="84"/>
      <c r="CW152" s="84"/>
      <c r="CX152" s="84"/>
      <c r="CY152" s="84"/>
      <c r="CZ152" s="72"/>
      <c r="DA152" s="83"/>
      <c r="DB152" s="84"/>
      <c r="DC152" s="84"/>
      <c r="DD152" s="84"/>
      <c r="DE152" s="84"/>
      <c r="DF152" s="72"/>
      <c r="DG152" s="83"/>
      <c r="DH152" s="84"/>
      <c r="DI152" s="84"/>
      <c r="DJ152" s="84"/>
      <c r="DK152" s="84"/>
      <c r="DL152" s="72"/>
    </row>
    <row r="153" spans="2:16342" s="80" customFormat="1">
      <c r="B153" s="28" t="s">
        <v>303</v>
      </c>
      <c r="C153" s="86">
        <v>45.094011079770773</v>
      </c>
      <c r="D153" s="86">
        <v>49.365448587650121</v>
      </c>
      <c r="E153" s="86">
        <v>51.222539397807175</v>
      </c>
      <c r="F153" s="86">
        <v>52.73580266642778</v>
      </c>
      <c r="G153" s="86">
        <v>53.374769014423286</v>
      </c>
      <c r="H153" s="87">
        <v>54.086501784608878</v>
      </c>
      <c r="I153" s="83">
        <v>51.014493882654477</v>
      </c>
      <c r="J153" s="86">
        <v>53.75975928304446</v>
      </c>
      <c r="K153" s="86">
        <v>34.066197351824059</v>
      </c>
      <c r="L153" s="86">
        <v>48.095514894247437</v>
      </c>
      <c r="M153" s="86">
        <v>48.372444457567774</v>
      </c>
      <c r="N153" s="87">
        <v>48.533356801237062</v>
      </c>
      <c r="O153" s="83">
        <v>40.392875701393486</v>
      </c>
      <c r="P153" s="86">
        <v>41.635445470005585</v>
      </c>
      <c r="Q153" s="86">
        <v>39.872253255313296</v>
      </c>
      <c r="R153" s="86">
        <v>40.021945559833263</v>
      </c>
      <c r="S153" s="86">
        <v>43.106889955677957</v>
      </c>
      <c r="T153" s="87">
        <v>45.806526645086748</v>
      </c>
      <c r="U153" s="83">
        <v>24.91546833059455</v>
      </c>
      <c r="V153" s="86">
        <v>25.272276443326732</v>
      </c>
      <c r="W153" s="86">
        <v>24.208078590624872</v>
      </c>
      <c r="X153" s="86">
        <v>19.581563529547573</v>
      </c>
      <c r="Y153" s="86">
        <v>18.953737458515544</v>
      </c>
      <c r="Z153" s="87">
        <v>20.208282455037907</v>
      </c>
      <c r="AA153" s="83"/>
      <c r="AB153" s="86"/>
      <c r="AC153" s="86"/>
      <c r="AD153" s="86"/>
      <c r="AE153" s="86"/>
      <c r="AF153" s="87"/>
      <c r="AG153" s="83"/>
      <c r="AH153" s="86"/>
      <c r="AI153" s="86"/>
      <c r="AJ153" s="86"/>
      <c r="AK153" s="86"/>
      <c r="AL153" s="87"/>
      <c r="AM153" s="83"/>
      <c r="AN153" s="86"/>
      <c r="AO153" s="86"/>
      <c r="AP153" s="86"/>
      <c r="AQ153" s="86"/>
      <c r="AR153" s="87"/>
      <c r="AS153" s="83"/>
      <c r="AT153" s="86"/>
      <c r="AU153" s="86"/>
      <c r="AV153" s="86"/>
      <c r="AW153" s="86"/>
      <c r="AX153" s="87"/>
      <c r="AY153" s="83"/>
      <c r="AZ153" s="86"/>
      <c r="BA153" s="86"/>
      <c r="BB153" s="86"/>
      <c r="BC153" s="86"/>
      <c r="BD153" s="87"/>
      <c r="BE153" s="83"/>
      <c r="BF153" s="86"/>
      <c r="BG153" s="86"/>
      <c r="BH153" s="86"/>
      <c r="BI153" s="86"/>
      <c r="BJ153" s="87"/>
      <c r="BK153" s="83"/>
      <c r="BL153" s="86"/>
      <c r="BM153" s="86"/>
      <c r="BN153" s="86"/>
      <c r="BO153" s="86"/>
      <c r="BP153" s="87"/>
      <c r="BQ153" s="83"/>
      <c r="BR153" s="86"/>
      <c r="BS153" s="86"/>
      <c r="BT153" s="86"/>
      <c r="BU153" s="86"/>
      <c r="BV153" s="87"/>
      <c r="BW153" s="83"/>
      <c r="BX153" s="86"/>
      <c r="BY153" s="86"/>
      <c r="BZ153" s="86"/>
      <c r="CA153" s="86"/>
      <c r="CB153" s="87"/>
      <c r="CC153" s="86"/>
      <c r="CD153" s="86"/>
      <c r="CE153" s="86"/>
      <c r="CF153" s="86"/>
      <c r="CG153" s="86"/>
      <c r="CH153" s="87"/>
      <c r="CI153" s="86"/>
      <c r="CJ153" s="86"/>
      <c r="CK153" s="86"/>
      <c r="CL153" s="86"/>
      <c r="CM153" s="86"/>
      <c r="CN153" s="87"/>
      <c r="CO153" s="86"/>
      <c r="CP153" s="86"/>
      <c r="CQ153" s="86"/>
      <c r="CR153" s="86"/>
      <c r="CS153" s="86"/>
      <c r="CT153" s="87"/>
      <c r="CU153" s="86"/>
      <c r="CV153" s="86"/>
      <c r="CW153" s="86"/>
      <c r="CX153" s="86"/>
      <c r="CY153" s="86"/>
      <c r="CZ153" s="87"/>
      <c r="DA153" s="86"/>
      <c r="DB153" s="86"/>
      <c r="DC153" s="86"/>
      <c r="DD153" s="86"/>
      <c r="DE153" s="86"/>
      <c r="DF153" s="87"/>
      <c r="DG153" s="86"/>
      <c r="DH153" s="86"/>
      <c r="DI153" s="86"/>
      <c r="DJ153" s="86"/>
      <c r="DK153" s="86"/>
      <c r="DL153" s="87"/>
    </row>
    <row r="154" spans="2:16342" s="80" customFormat="1">
      <c r="B154" s="28" t="s">
        <v>449</v>
      </c>
      <c r="C154" s="83" t="s">
        <v>1429</v>
      </c>
      <c r="D154" s="84" t="s">
        <v>1429</v>
      </c>
      <c r="E154" s="84" t="s">
        <v>1429</v>
      </c>
      <c r="F154" s="84" t="s">
        <v>1429</v>
      </c>
      <c r="G154" s="84" t="s">
        <v>1429</v>
      </c>
      <c r="H154" s="72" t="s">
        <v>1429</v>
      </c>
      <c r="I154" s="83">
        <v>179225</v>
      </c>
      <c r="J154" s="84">
        <v>185447</v>
      </c>
      <c r="K154" s="84">
        <v>192874</v>
      </c>
      <c r="L154" s="84">
        <v>208212</v>
      </c>
      <c r="M154" s="84">
        <v>216212</v>
      </c>
      <c r="N154" s="72">
        <v>224212</v>
      </c>
      <c r="O154" s="83" t="s">
        <v>1429</v>
      </c>
      <c r="P154" s="84" t="s">
        <v>1429</v>
      </c>
      <c r="Q154" s="84" t="s">
        <v>1429</v>
      </c>
      <c r="R154" s="84" t="s">
        <v>1429</v>
      </c>
      <c r="S154" s="84" t="s">
        <v>1429</v>
      </c>
      <c r="T154" s="72" t="s">
        <v>1429</v>
      </c>
      <c r="U154" s="83" t="s">
        <v>1429</v>
      </c>
      <c r="V154" s="84" t="s">
        <v>1429</v>
      </c>
      <c r="W154" s="84" t="s">
        <v>1429</v>
      </c>
      <c r="X154" s="84" t="s">
        <v>1429</v>
      </c>
      <c r="Y154" s="84" t="s">
        <v>1429</v>
      </c>
      <c r="Z154" s="72" t="s">
        <v>1429</v>
      </c>
      <c r="AA154" s="83"/>
      <c r="AB154" s="84"/>
      <c r="AC154" s="84"/>
      <c r="AD154" s="84"/>
      <c r="AE154" s="84"/>
      <c r="AF154" s="72"/>
      <c r="AG154" s="83"/>
      <c r="AH154" s="84"/>
      <c r="AI154" s="84"/>
      <c r="AJ154" s="84"/>
      <c r="AK154" s="84"/>
      <c r="AL154" s="72"/>
      <c r="AM154" s="83"/>
      <c r="AN154" s="84"/>
      <c r="AO154" s="84"/>
      <c r="AP154" s="84"/>
      <c r="AQ154" s="84"/>
      <c r="AR154" s="72"/>
      <c r="AS154" s="83"/>
      <c r="AT154" s="84"/>
      <c r="AU154" s="84"/>
      <c r="AV154" s="84"/>
      <c r="AW154" s="84"/>
      <c r="AX154" s="72"/>
      <c r="AY154" s="83"/>
      <c r="AZ154" s="84"/>
      <c r="BA154" s="84"/>
      <c r="BB154" s="84"/>
      <c r="BC154" s="84"/>
      <c r="BD154" s="72"/>
      <c r="BE154" s="83"/>
      <c r="BF154" s="84"/>
      <c r="BG154" s="84"/>
      <c r="BH154" s="84"/>
      <c r="BI154" s="84"/>
      <c r="BJ154" s="72"/>
      <c r="BK154" s="83"/>
      <c r="BL154" s="84"/>
      <c r="BM154" s="84"/>
      <c r="BN154" s="84"/>
      <c r="BO154" s="84"/>
      <c r="BP154" s="72"/>
      <c r="BQ154" s="83"/>
      <c r="BR154" s="84"/>
      <c r="BS154" s="84"/>
      <c r="BT154" s="84"/>
      <c r="BU154" s="84"/>
      <c r="BV154" s="72"/>
      <c r="BW154" s="83"/>
      <c r="BX154" s="84"/>
      <c r="BY154" s="84"/>
      <c r="BZ154" s="84"/>
      <c r="CA154" s="84"/>
      <c r="CB154" s="72"/>
      <c r="CC154" s="83"/>
      <c r="CD154" s="84"/>
      <c r="CE154" s="84"/>
      <c r="CF154" s="84"/>
      <c r="CG154" s="84"/>
      <c r="CH154" s="72"/>
      <c r="CI154" s="83"/>
      <c r="CJ154" s="84"/>
      <c r="CK154" s="84"/>
      <c r="CL154" s="84"/>
      <c r="CM154" s="84"/>
      <c r="CN154" s="72"/>
      <c r="CO154" s="83"/>
      <c r="CP154" s="84"/>
      <c r="CQ154" s="84"/>
      <c r="CR154" s="84"/>
      <c r="CS154" s="84"/>
      <c r="CT154" s="72"/>
      <c r="CU154" s="83"/>
      <c r="CV154" s="84"/>
      <c r="CW154" s="84"/>
      <c r="CX154" s="84"/>
      <c r="CY154" s="84"/>
      <c r="CZ154" s="72"/>
      <c r="DA154" s="83"/>
      <c r="DB154" s="84"/>
      <c r="DC154" s="84"/>
      <c r="DD154" s="84"/>
      <c r="DE154" s="84"/>
      <c r="DF154" s="72"/>
      <c r="DG154" s="83"/>
      <c r="DH154" s="84"/>
      <c r="DI154" s="84"/>
      <c r="DJ154" s="84"/>
      <c r="DK154" s="84"/>
      <c r="DL154" s="72"/>
    </row>
    <row r="155" spans="2:16342" s="80" customFormat="1">
      <c r="B155" s="28" t="s">
        <v>450</v>
      </c>
      <c r="C155" s="83" t="s">
        <v>1429</v>
      </c>
      <c r="D155" s="84" t="s">
        <v>1429</v>
      </c>
      <c r="E155" s="84" t="s">
        <v>1429</v>
      </c>
      <c r="F155" s="84" t="s">
        <v>1429</v>
      </c>
      <c r="G155" s="84" t="s">
        <v>1429</v>
      </c>
      <c r="H155" s="72" t="s">
        <v>1429</v>
      </c>
      <c r="I155" s="83">
        <v>322438</v>
      </c>
      <c r="J155" s="84">
        <v>335791</v>
      </c>
      <c r="K155" s="84">
        <v>342831</v>
      </c>
      <c r="L155" s="84">
        <v>358462</v>
      </c>
      <c r="M155" s="84">
        <v>368462</v>
      </c>
      <c r="N155" s="72">
        <v>378462</v>
      </c>
      <c r="O155" s="83" t="s">
        <v>1429</v>
      </c>
      <c r="P155" s="84" t="s">
        <v>1429</v>
      </c>
      <c r="Q155" s="84" t="s">
        <v>1429</v>
      </c>
      <c r="R155" s="84" t="s">
        <v>1429</v>
      </c>
      <c r="S155" s="84" t="s">
        <v>1429</v>
      </c>
      <c r="T155" s="72" t="s">
        <v>1429</v>
      </c>
      <c r="U155" s="83" t="s">
        <v>1429</v>
      </c>
      <c r="V155" s="84" t="s">
        <v>1429</v>
      </c>
      <c r="W155" s="84" t="s">
        <v>1429</v>
      </c>
      <c r="X155" s="84" t="s">
        <v>1429</v>
      </c>
      <c r="Y155" s="84" t="s">
        <v>1429</v>
      </c>
      <c r="Z155" s="72" t="s">
        <v>1429</v>
      </c>
      <c r="AA155" s="83"/>
      <c r="AB155" s="84"/>
      <c r="AC155" s="84"/>
      <c r="AD155" s="84"/>
      <c r="AE155" s="84"/>
      <c r="AF155" s="72"/>
      <c r="AG155" s="83"/>
      <c r="AH155" s="84"/>
      <c r="AI155" s="84"/>
      <c r="AJ155" s="84"/>
      <c r="AK155" s="84"/>
      <c r="AL155" s="72"/>
      <c r="AM155" s="83"/>
      <c r="AN155" s="84"/>
      <c r="AO155" s="84"/>
      <c r="AP155" s="84"/>
      <c r="AQ155" s="84"/>
      <c r="AR155" s="72"/>
      <c r="AS155" s="83"/>
      <c r="AT155" s="84"/>
      <c r="AU155" s="84"/>
      <c r="AV155" s="84"/>
      <c r="AW155" s="84"/>
      <c r="AX155" s="72"/>
      <c r="AY155" s="83"/>
      <c r="AZ155" s="84"/>
      <c r="BA155" s="84"/>
      <c r="BB155" s="84"/>
      <c r="BC155" s="84"/>
      <c r="BD155" s="72"/>
      <c r="BE155" s="83"/>
      <c r="BF155" s="84"/>
      <c r="BG155" s="84"/>
      <c r="BH155" s="84"/>
      <c r="BI155" s="84"/>
      <c r="BJ155" s="72"/>
      <c r="BK155" s="83"/>
      <c r="BL155" s="84"/>
      <c r="BM155" s="84"/>
      <c r="BN155" s="84"/>
      <c r="BO155" s="84"/>
      <c r="BP155" s="72"/>
      <c r="BQ155" s="83"/>
      <c r="BR155" s="84"/>
      <c r="BS155" s="84"/>
      <c r="BT155" s="84"/>
      <c r="BU155" s="84"/>
      <c r="BV155" s="72"/>
      <c r="BW155" s="83"/>
      <c r="BX155" s="84"/>
      <c r="BY155" s="84"/>
      <c r="BZ155" s="84"/>
      <c r="CA155" s="84"/>
      <c r="CB155" s="72"/>
      <c r="CC155" s="83"/>
      <c r="CD155" s="84"/>
      <c r="CE155" s="84"/>
      <c r="CF155" s="84"/>
      <c r="CG155" s="84"/>
      <c r="CH155" s="72"/>
      <c r="CI155" s="83"/>
      <c r="CJ155" s="84"/>
      <c r="CK155" s="84"/>
      <c r="CL155" s="84"/>
      <c r="CM155" s="84"/>
      <c r="CN155" s="72"/>
      <c r="CO155" s="83"/>
      <c r="CP155" s="84"/>
      <c r="CQ155" s="84"/>
      <c r="CR155" s="84"/>
      <c r="CS155" s="84"/>
      <c r="CT155" s="72"/>
      <c r="CU155" s="83"/>
      <c r="CV155" s="84"/>
      <c r="CW155" s="84"/>
      <c r="CX155" s="84"/>
      <c r="CY155" s="84"/>
      <c r="CZ155" s="72"/>
      <c r="DA155" s="83"/>
      <c r="DB155" s="84"/>
      <c r="DC155" s="84"/>
      <c r="DD155" s="84"/>
      <c r="DE155" s="84"/>
      <c r="DF155" s="72"/>
      <c r="DG155" s="83"/>
      <c r="DH155" s="84"/>
      <c r="DI155" s="84"/>
      <c r="DJ155" s="84"/>
      <c r="DK155" s="84"/>
      <c r="DL155" s="72"/>
    </row>
    <row r="156" spans="2:16342" s="76" customFormat="1">
      <c r="B156" s="27"/>
      <c r="C156" s="83"/>
      <c r="D156" s="84"/>
      <c r="E156" s="84"/>
      <c r="F156" s="84"/>
      <c r="G156" s="84"/>
      <c r="H156" s="72"/>
      <c r="I156" s="83"/>
      <c r="J156" s="84"/>
      <c r="K156" s="84"/>
      <c r="L156" s="84"/>
      <c r="M156" s="84"/>
      <c r="N156" s="72"/>
      <c r="O156" s="83"/>
      <c r="P156" s="84"/>
      <c r="Q156" s="84"/>
      <c r="R156" s="84"/>
      <c r="S156" s="84"/>
      <c r="T156" s="72"/>
      <c r="U156" s="83"/>
      <c r="V156" s="84"/>
      <c r="W156" s="84"/>
      <c r="X156" s="84"/>
      <c r="Y156" s="84"/>
      <c r="Z156" s="72"/>
      <c r="AA156" s="83"/>
      <c r="AB156" s="84"/>
      <c r="AC156" s="84"/>
      <c r="AD156" s="84"/>
      <c r="AE156" s="84"/>
      <c r="AF156" s="72"/>
      <c r="AG156" s="83"/>
      <c r="AH156" s="84"/>
      <c r="AI156" s="84"/>
      <c r="AJ156" s="84"/>
      <c r="AK156" s="84"/>
      <c r="AL156" s="72"/>
      <c r="AM156" s="83"/>
      <c r="AN156" s="84"/>
      <c r="AO156" s="84"/>
      <c r="AP156" s="84"/>
      <c r="AQ156" s="84"/>
      <c r="AR156" s="72"/>
      <c r="AS156" s="83"/>
      <c r="AT156" s="84"/>
      <c r="AU156" s="84"/>
      <c r="AV156" s="84"/>
      <c r="AW156" s="84"/>
      <c r="AX156" s="72"/>
      <c r="AY156" s="83"/>
      <c r="AZ156" s="84"/>
      <c r="BA156" s="84"/>
      <c r="BB156" s="84"/>
      <c r="BC156" s="84"/>
      <c r="BD156" s="72"/>
      <c r="BE156" s="83"/>
      <c r="BF156" s="84"/>
      <c r="BG156" s="84"/>
      <c r="BH156" s="84"/>
      <c r="BI156" s="84"/>
      <c r="BJ156" s="72"/>
      <c r="BK156" s="83"/>
      <c r="BL156" s="84"/>
      <c r="BM156" s="84"/>
      <c r="BN156" s="84"/>
      <c r="BO156" s="84"/>
      <c r="BP156" s="72"/>
      <c r="BQ156" s="83"/>
      <c r="BR156" s="84"/>
      <c r="BS156" s="84"/>
      <c r="BT156" s="84"/>
      <c r="BU156" s="84"/>
      <c r="BV156" s="72"/>
      <c r="BW156" s="83"/>
      <c r="BX156" s="84"/>
      <c r="BY156" s="84"/>
      <c r="BZ156" s="84"/>
      <c r="CA156" s="84"/>
      <c r="CB156" s="72"/>
      <c r="CC156" s="83"/>
      <c r="CD156" s="84"/>
      <c r="CE156" s="84"/>
      <c r="CF156" s="84"/>
      <c r="CG156" s="84"/>
      <c r="CH156" s="72"/>
      <c r="CI156" s="83"/>
      <c r="CJ156" s="84"/>
      <c r="CK156" s="84"/>
      <c r="CL156" s="84"/>
      <c r="CM156" s="84"/>
      <c r="CN156" s="72"/>
      <c r="CO156" s="83"/>
      <c r="CP156" s="84"/>
      <c r="CQ156" s="84"/>
      <c r="CR156" s="84"/>
      <c r="CS156" s="84"/>
      <c r="CT156" s="72"/>
      <c r="CU156" s="83"/>
      <c r="CV156" s="84"/>
      <c r="CW156" s="84"/>
      <c r="CX156" s="84"/>
      <c r="CY156" s="84"/>
      <c r="CZ156" s="72"/>
      <c r="DA156" s="83"/>
      <c r="DB156" s="84"/>
      <c r="DC156" s="84"/>
      <c r="DD156" s="84"/>
      <c r="DE156" s="84"/>
      <c r="DF156" s="72"/>
      <c r="DG156" s="83"/>
      <c r="DH156" s="84"/>
      <c r="DI156" s="84"/>
      <c r="DJ156" s="84"/>
      <c r="DK156" s="84"/>
      <c r="DL156" s="72"/>
      <c r="DM156" s="80"/>
      <c r="DN156" s="80"/>
      <c r="DO156" s="80"/>
      <c r="DP156" s="80"/>
      <c r="DQ156" s="80"/>
      <c r="DR156" s="80"/>
      <c r="DS156" s="80"/>
      <c r="DT156" s="80"/>
      <c r="DU156" s="80"/>
      <c r="DV156" s="80"/>
      <c r="DW156" s="80"/>
      <c r="DX156" s="80"/>
      <c r="DY156" s="80"/>
      <c r="DZ156" s="80"/>
      <c r="EA156" s="80"/>
      <c r="EB156" s="80"/>
      <c r="EC156" s="80"/>
      <c r="ED156" s="80"/>
      <c r="EE156" s="80"/>
      <c r="EF156" s="80"/>
      <c r="EG156" s="80"/>
      <c r="EH156" s="80"/>
      <c r="EI156" s="80"/>
      <c r="EJ156" s="80"/>
      <c r="EK156" s="80"/>
      <c r="EL156" s="80"/>
      <c r="EM156" s="80"/>
      <c r="EN156" s="80"/>
      <c r="EO156" s="80"/>
      <c r="EP156" s="80"/>
      <c r="EQ156" s="80"/>
      <c r="ER156" s="80"/>
      <c r="ES156" s="80"/>
      <c r="ET156" s="80"/>
      <c r="EU156" s="80"/>
      <c r="EV156" s="80"/>
      <c r="EW156" s="80"/>
      <c r="EX156" s="80"/>
      <c r="EY156" s="80"/>
      <c r="EZ156" s="80"/>
      <c r="FA156" s="80"/>
      <c r="FB156" s="80"/>
      <c r="FC156" s="80"/>
      <c r="FD156" s="80"/>
      <c r="FE156" s="80"/>
      <c r="FF156" s="80"/>
      <c r="FG156" s="80"/>
      <c r="FH156" s="80"/>
      <c r="FI156" s="80"/>
      <c r="FJ156" s="80"/>
      <c r="FK156" s="80"/>
      <c r="FL156" s="80"/>
      <c r="FM156" s="80"/>
      <c r="FN156" s="80"/>
      <c r="FO156" s="80"/>
      <c r="FP156" s="80"/>
      <c r="FQ156" s="80"/>
      <c r="FR156" s="80"/>
      <c r="FS156" s="80"/>
      <c r="FT156" s="80"/>
      <c r="FU156" s="80"/>
      <c r="FV156" s="80"/>
      <c r="FW156" s="80"/>
      <c r="FX156" s="80"/>
      <c r="FY156" s="80"/>
      <c r="FZ156" s="80"/>
      <c r="GA156" s="80"/>
      <c r="GB156" s="80"/>
      <c r="GC156" s="80"/>
      <c r="GD156" s="80"/>
      <c r="GE156" s="80"/>
      <c r="GF156" s="80"/>
      <c r="GG156" s="80"/>
      <c r="GH156" s="80"/>
      <c r="GI156" s="80"/>
      <c r="GJ156" s="80"/>
      <c r="GK156" s="80"/>
      <c r="GL156" s="80"/>
      <c r="GM156" s="80"/>
      <c r="GN156" s="80"/>
      <c r="GO156" s="80"/>
      <c r="GP156" s="80"/>
      <c r="GQ156" s="80"/>
      <c r="GR156" s="80"/>
      <c r="GS156" s="80"/>
      <c r="GT156" s="80"/>
      <c r="GU156" s="80"/>
      <c r="GV156" s="80"/>
      <c r="GW156" s="80"/>
      <c r="GX156" s="80"/>
      <c r="GY156" s="80"/>
      <c r="GZ156" s="80"/>
      <c r="HA156" s="80"/>
      <c r="HB156" s="80"/>
      <c r="HC156" s="80"/>
      <c r="HD156" s="80"/>
      <c r="HE156" s="80"/>
      <c r="HF156" s="80"/>
      <c r="HG156" s="80"/>
      <c r="HH156" s="80"/>
      <c r="HI156" s="80"/>
      <c r="HJ156" s="80"/>
      <c r="HK156" s="80"/>
      <c r="HL156" s="80"/>
      <c r="HM156" s="80"/>
      <c r="HN156" s="80"/>
      <c r="HO156" s="80"/>
      <c r="HP156" s="80"/>
      <c r="HQ156" s="80"/>
      <c r="HR156" s="80"/>
      <c r="HS156" s="80"/>
      <c r="HT156" s="80"/>
      <c r="HU156" s="80"/>
      <c r="HV156" s="80"/>
      <c r="HW156" s="80"/>
      <c r="HX156" s="80"/>
      <c r="HY156" s="80"/>
      <c r="HZ156" s="80"/>
      <c r="IA156" s="80"/>
      <c r="IB156" s="80"/>
      <c r="IC156" s="80"/>
      <c r="ID156" s="80"/>
      <c r="IE156" s="80"/>
      <c r="IF156" s="80"/>
      <c r="IG156" s="80"/>
      <c r="IH156" s="80"/>
      <c r="II156" s="80"/>
      <c r="IJ156" s="80"/>
      <c r="IK156" s="80"/>
      <c r="IL156" s="80"/>
      <c r="IM156" s="80"/>
      <c r="IN156" s="80"/>
      <c r="IO156" s="80"/>
      <c r="IP156" s="80"/>
      <c r="IQ156" s="80"/>
      <c r="IR156" s="80"/>
      <c r="IS156" s="80"/>
      <c r="IT156" s="80"/>
      <c r="IU156" s="80"/>
      <c r="IV156" s="80"/>
      <c r="IW156" s="80"/>
      <c r="IX156" s="80"/>
      <c r="IY156" s="80"/>
      <c r="IZ156" s="80"/>
      <c r="JA156" s="80"/>
      <c r="JB156" s="80"/>
      <c r="JC156" s="80"/>
      <c r="JD156" s="80"/>
      <c r="JE156" s="80"/>
      <c r="JF156" s="80"/>
      <c r="JG156" s="80"/>
      <c r="JH156" s="80"/>
      <c r="JI156" s="80"/>
      <c r="JJ156" s="80"/>
      <c r="JK156" s="80"/>
      <c r="JL156" s="80"/>
      <c r="JM156" s="80"/>
      <c r="JN156" s="80"/>
      <c r="JO156" s="80"/>
      <c r="JP156" s="80"/>
      <c r="JQ156" s="80"/>
      <c r="JR156" s="80"/>
      <c r="JS156" s="80"/>
      <c r="JT156" s="80"/>
      <c r="JU156" s="80"/>
      <c r="JV156" s="80"/>
      <c r="JW156" s="80"/>
      <c r="JX156" s="80"/>
      <c r="JY156" s="80"/>
      <c r="JZ156" s="80"/>
      <c r="KA156" s="80"/>
      <c r="KB156" s="80"/>
      <c r="KC156" s="80"/>
      <c r="KD156" s="80"/>
      <c r="KE156" s="80"/>
      <c r="KF156" s="80"/>
      <c r="KG156" s="80"/>
      <c r="KH156" s="80"/>
      <c r="KI156" s="80"/>
      <c r="KJ156" s="80"/>
      <c r="KK156" s="80"/>
      <c r="KL156" s="80"/>
      <c r="KM156" s="80"/>
      <c r="KN156" s="80"/>
      <c r="KO156" s="80"/>
      <c r="KP156" s="80"/>
      <c r="KQ156" s="80"/>
      <c r="KR156" s="80"/>
      <c r="KS156" s="80"/>
      <c r="KT156" s="80"/>
      <c r="KU156" s="80"/>
      <c r="KV156" s="80"/>
      <c r="KW156" s="80"/>
      <c r="KX156" s="80"/>
      <c r="KY156" s="80"/>
      <c r="KZ156" s="80"/>
      <c r="LA156" s="80"/>
      <c r="LB156" s="80"/>
      <c r="LC156" s="80"/>
      <c r="LD156" s="80"/>
      <c r="LE156" s="80"/>
      <c r="LF156" s="80"/>
      <c r="LG156" s="80"/>
      <c r="LH156" s="80"/>
      <c r="LI156" s="80"/>
      <c r="LJ156" s="80"/>
      <c r="LK156" s="80"/>
      <c r="LL156" s="80"/>
      <c r="LM156" s="80"/>
      <c r="LN156" s="80"/>
      <c r="LO156" s="80"/>
      <c r="LP156" s="80"/>
      <c r="LQ156" s="80"/>
      <c r="LR156" s="80"/>
      <c r="LS156" s="80"/>
      <c r="LT156" s="80"/>
      <c r="LU156" s="80"/>
      <c r="LV156" s="80"/>
      <c r="LW156" s="80"/>
      <c r="LX156" s="80"/>
      <c r="LY156" s="80"/>
      <c r="LZ156" s="80"/>
      <c r="MA156" s="80"/>
      <c r="MB156" s="80"/>
      <c r="MC156" s="80"/>
      <c r="MD156" s="80"/>
      <c r="ME156" s="80"/>
      <c r="MF156" s="80"/>
      <c r="MG156" s="80"/>
      <c r="MH156" s="80"/>
      <c r="MI156" s="80"/>
      <c r="MJ156" s="80"/>
      <c r="MK156" s="80"/>
      <c r="ML156" s="80"/>
      <c r="MM156" s="80"/>
      <c r="MN156" s="80"/>
      <c r="MO156" s="80"/>
      <c r="MP156" s="80"/>
      <c r="MQ156" s="80"/>
      <c r="MR156" s="80"/>
      <c r="MS156" s="80"/>
      <c r="MT156" s="80"/>
      <c r="MU156" s="80"/>
      <c r="MV156" s="80"/>
      <c r="MW156" s="80"/>
      <c r="MX156" s="80"/>
      <c r="MY156" s="80"/>
      <c r="MZ156" s="80"/>
      <c r="NA156" s="80"/>
      <c r="NB156" s="80"/>
      <c r="NC156" s="80"/>
      <c r="ND156" s="80"/>
      <c r="NE156" s="80"/>
      <c r="NF156" s="80"/>
      <c r="NG156" s="80"/>
      <c r="NH156" s="80"/>
      <c r="NI156" s="80"/>
      <c r="NJ156" s="80"/>
      <c r="NK156" s="80"/>
      <c r="NL156" s="80"/>
      <c r="NM156" s="80"/>
      <c r="NN156" s="80"/>
      <c r="NO156" s="80"/>
      <c r="NP156" s="80"/>
      <c r="NQ156" s="80"/>
      <c r="NR156" s="80"/>
      <c r="NS156" s="80"/>
      <c r="NT156" s="80"/>
      <c r="NU156" s="80"/>
      <c r="NV156" s="80"/>
      <c r="NW156" s="80"/>
      <c r="NX156" s="80"/>
      <c r="NY156" s="80"/>
      <c r="NZ156" s="80"/>
      <c r="OA156" s="80"/>
      <c r="OB156" s="80"/>
      <c r="OC156" s="80"/>
      <c r="OD156" s="80"/>
      <c r="OE156" s="80"/>
      <c r="OF156" s="80"/>
      <c r="OG156" s="80"/>
      <c r="OH156" s="80"/>
      <c r="OI156" s="80"/>
      <c r="OJ156" s="80"/>
      <c r="OK156" s="80"/>
      <c r="OL156" s="80"/>
      <c r="OM156" s="80"/>
      <c r="ON156" s="80"/>
      <c r="OO156" s="80"/>
      <c r="OP156" s="80"/>
      <c r="OQ156" s="80"/>
      <c r="OR156" s="80"/>
      <c r="OS156" s="80"/>
      <c r="OT156" s="80"/>
      <c r="OU156" s="80"/>
      <c r="OV156" s="80"/>
      <c r="OW156" s="80"/>
      <c r="OX156" s="80"/>
      <c r="OY156" s="80"/>
      <c r="OZ156" s="80"/>
      <c r="PA156" s="80"/>
      <c r="PB156" s="80"/>
      <c r="PC156" s="80"/>
      <c r="PD156" s="80"/>
      <c r="PE156" s="80"/>
      <c r="PF156" s="80"/>
      <c r="PG156" s="80"/>
      <c r="PH156" s="80"/>
      <c r="PI156" s="80"/>
      <c r="PJ156" s="80"/>
      <c r="PK156" s="80"/>
      <c r="PL156" s="80"/>
      <c r="PM156" s="80"/>
      <c r="PN156" s="80"/>
      <c r="PO156" s="80"/>
      <c r="PP156" s="80"/>
      <c r="PQ156" s="80"/>
      <c r="PR156" s="80"/>
      <c r="PS156" s="80"/>
      <c r="PT156" s="80"/>
      <c r="PU156" s="80"/>
      <c r="PV156" s="80"/>
      <c r="PW156" s="80"/>
      <c r="PX156" s="80"/>
      <c r="PY156" s="80"/>
      <c r="PZ156" s="80"/>
      <c r="QA156" s="80"/>
      <c r="QB156" s="80"/>
      <c r="QC156" s="80"/>
      <c r="QD156" s="80"/>
      <c r="QE156" s="80"/>
      <c r="QF156" s="80"/>
      <c r="QG156" s="80"/>
      <c r="QH156" s="80"/>
      <c r="QI156" s="80"/>
      <c r="QJ156" s="80"/>
      <c r="QK156" s="80"/>
      <c r="QL156" s="80"/>
      <c r="QM156" s="80"/>
      <c r="QN156" s="80"/>
      <c r="QO156" s="80"/>
      <c r="QP156" s="80"/>
      <c r="QQ156" s="80"/>
      <c r="QR156" s="80"/>
      <c r="QS156" s="80"/>
      <c r="QT156" s="80"/>
      <c r="QU156" s="80"/>
      <c r="QV156" s="80"/>
      <c r="QW156" s="80"/>
      <c r="QX156" s="80"/>
      <c r="QY156" s="80"/>
      <c r="QZ156" s="80"/>
      <c r="RA156" s="80"/>
      <c r="RB156" s="80"/>
      <c r="RC156" s="80"/>
      <c r="RD156" s="80"/>
      <c r="RE156" s="80"/>
      <c r="RF156" s="80"/>
      <c r="RG156" s="80"/>
      <c r="RH156" s="80"/>
      <c r="RI156" s="80"/>
      <c r="RJ156" s="80"/>
      <c r="RK156" s="80"/>
      <c r="RL156" s="80"/>
      <c r="RM156" s="80"/>
      <c r="RN156" s="80"/>
      <c r="RO156" s="80"/>
      <c r="RP156" s="80"/>
      <c r="RQ156" s="80"/>
      <c r="RR156" s="80"/>
      <c r="RS156" s="80"/>
      <c r="RT156" s="80"/>
      <c r="RU156" s="80"/>
      <c r="RV156" s="80"/>
      <c r="RW156" s="80"/>
      <c r="RX156" s="80"/>
      <c r="RY156" s="80"/>
      <c r="RZ156" s="80"/>
      <c r="SA156" s="80"/>
      <c r="SB156" s="80"/>
      <c r="SC156" s="80"/>
      <c r="SD156" s="80"/>
      <c r="SE156" s="80"/>
      <c r="SF156" s="80"/>
      <c r="SG156" s="80"/>
      <c r="SH156" s="80"/>
      <c r="SI156" s="80"/>
      <c r="SJ156" s="80"/>
      <c r="SK156" s="80"/>
      <c r="SL156" s="80"/>
      <c r="SM156" s="80"/>
      <c r="SN156" s="80"/>
      <c r="SO156" s="80"/>
      <c r="SP156" s="80"/>
      <c r="SQ156" s="80"/>
      <c r="SR156" s="80"/>
      <c r="SS156" s="80"/>
      <c r="ST156" s="80"/>
      <c r="SU156" s="80"/>
      <c r="SV156" s="80"/>
      <c r="SW156" s="80"/>
      <c r="SX156" s="80"/>
      <c r="SY156" s="80"/>
      <c r="SZ156" s="80"/>
      <c r="TA156" s="80"/>
      <c r="TB156" s="80"/>
      <c r="TC156" s="80"/>
      <c r="TD156" s="80"/>
      <c r="TE156" s="80"/>
      <c r="TF156" s="80"/>
      <c r="TG156" s="80"/>
      <c r="TH156" s="80"/>
      <c r="TI156" s="80"/>
      <c r="TJ156" s="80"/>
      <c r="TK156" s="80"/>
      <c r="TL156" s="80"/>
      <c r="TM156" s="80"/>
      <c r="TN156" s="80"/>
      <c r="TO156" s="80"/>
      <c r="TP156" s="80"/>
      <c r="TQ156" s="80"/>
      <c r="TR156" s="80"/>
      <c r="TS156" s="80"/>
      <c r="TT156" s="80"/>
      <c r="TU156" s="80"/>
      <c r="TV156" s="80"/>
      <c r="TW156" s="80"/>
      <c r="TX156" s="80"/>
      <c r="TY156" s="80"/>
      <c r="TZ156" s="80"/>
      <c r="UA156" s="80"/>
      <c r="UB156" s="80"/>
      <c r="UC156" s="80"/>
      <c r="UD156" s="80"/>
      <c r="UE156" s="80"/>
      <c r="UF156" s="80"/>
      <c r="UG156" s="80"/>
      <c r="UH156" s="80"/>
      <c r="UI156" s="80"/>
      <c r="UJ156" s="80"/>
      <c r="UK156" s="80"/>
      <c r="UL156" s="80"/>
      <c r="UM156" s="80"/>
      <c r="UN156" s="80"/>
      <c r="UO156" s="80"/>
      <c r="UP156" s="80"/>
      <c r="UQ156" s="80"/>
      <c r="UR156" s="80"/>
      <c r="US156" s="80"/>
      <c r="UT156" s="80"/>
      <c r="UU156" s="80"/>
      <c r="UV156" s="80"/>
      <c r="UW156" s="80"/>
      <c r="UX156" s="80"/>
      <c r="UY156" s="80"/>
      <c r="UZ156" s="80"/>
      <c r="VA156" s="80"/>
      <c r="VB156" s="80"/>
      <c r="VC156" s="80"/>
      <c r="VD156" s="80"/>
      <c r="VE156" s="80"/>
      <c r="VF156" s="80"/>
      <c r="VG156" s="80"/>
      <c r="VH156" s="80"/>
      <c r="VI156" s="80"/>
      <c r="VJ156" s="80"/>
      <c r="VK156" s="80"/>
      <c r="VL156" s="80"/>
      <c r="VM156" s="80"/>
      <c r="VN156" s="80"/>
      <c r="VO156" s="80"/>
      <c r="VP156" s="80"/>
      <c r="VQ156" s="80"/>
      <c r="VR156" s="80"/>
      <c r="VS156" s="80"/>
      <c r="VT156" s="80"/>
      <c r="VU156" s="80"/>
      <c r="VV156" s="80"/>
      <c r="VW156" s="80"/>
      <c r="VX156" s="80"/>
      <c r="VY156" s="80"/>
      <c r="VZ156" s="80"/>
      <c r="WA156" s="80"/>
      <c r="WB156" s="80"/>
      <c r="WC156" s="80"/>
      <c r="WD156" s="80"/>
      <c r="WE156" s="80"/>
      <c r="WF156" s="80"/>
      <c r="WG156" s="80"/>
      <c r="WH156" s="80"/>
      <c r="WI156" s="80"/>
      <c r="WJ156" s="80"/>
      <c r="WK156" s="80"/>
      <c r="WL156" s="80"/>
      <c r="WM156" s="80"/>
      <c r="WN156" s="80"/>
      <c r="WO156" s="80"/>
      <c r="WP156" s="80"/>
      <c r="WQ156" s="80"/>
      <c r="WR156" s="80"/>
      <c r="WS156" s="80"/>
      <c r="WT156" s="80"/>
      <c r="WU156" s="80"/>
      <c r="WV156" s="80"/>
      <c r="WW156" s="80"/>
      <c r="WX156" s="80"/>
      <c r="WY156" s="80"/>
      <c r="WZ156" s="80"/>
      <c r="XA156" s="80"/>
      <c r="XB156" s="80"/>
      <c r="XC156" s="80"/>
      <c r="XD156" s="80"/>
      <c r="XE156" s="80"/>
      <c r="XF156" s="80"/>
      <c r="XG156" s="80"/>
      <c r="XH156" s="80"/>
      <c r="XI156" s="80"/>
      <c r="XJ156" s="80"/>
      <c r="XK156" s="80"/>
      <c r="XL156" s="80"/>
      <c r="XM156" s="80"/>
      <c r="XN156" s="80"/>
      <c r="XO156" s="80"/>
      <c r="XP156" s="80"/>
      <c r="XQ156" s="80"/>
      <c r="XR156" s="80"/>
      <c r="XS156" s="80"/>
      <c r="XT156" s="80"/>
      <c r="XU156" s="80"/>
      <c r="XV156" s="80"/>
      <c r="XW156" s="80"/>
      <c r="XX156" s="80"/>
      <c r="XY156" s="80"/>
      <c r="XZ156" s="80"/>
      <c r="YA156" s="80"/>
      <c r="YB156" s="80"/>
      <c r="YC156" s="80"/>
      <c r="YD156" s="80"/>
      <c r="YE156" s="80"/>
      <c r="YF156" s="80"/>
      <c r="YG156" s="80"/>
      <c r="YH156" s="80"/>
      <c r="YI156" s="80"/>
      <c r="YJ156" s="80"/>
      <c r="YK156" s="80"/>
      <c r="YL156" s="80"/>
      <c r="YM156" s="80"/>
      <c r="YN156" s="80"/>
      <c r="YO156" s="80"/>
      <c r="YP156" s="80"/>
      <c r="YQ156" s="80"/>
      <c r="YR156" s="80"/>
      <c r="YS156" s="80"/>
      <c r="YT156" s="80"/>
      <c r="YU156" s="80"/>
      <c r="YV156" s="80"/>
      <c r="YW156" s="80"/>
      <c r="YX156" s="80"/>
      <c r="YY156" s="80"/>
      <c r="YZ156" s="80"/>
      <c r="ZA156" s="80"/>
      <c r="ZB156" s="80"/>
      <c r="ZC156" s="80"/>
      <c r="ZD156" s="80"/>
      <c r="ZE156" s="80"/>
      <c r="ZF156" s="80"/>
      <c r="ZG156" s="80"/>
      <c r="ZH156" s="80"/>
      <c r="ZI156" s="80"/>
      <c r="ZJ156" s="80"/>
      <c r="ZK156" s="80"/>
      <c r="ZL156" s="80"/>
      <c r="ZM156" s="80"/>
      <c r="ZN156" s="80"/>
      <c r="ZO156" s="80"/>
      <c r="ZP156" s="80"/>
      <c r="ZQ156" s="80"/>
      <c r="ZR156" s="80"/>
      <c r="ZS156" s="80"/>
      <c r="ZT156" s="80"/>
      <c r="ZU156" s="80"/>
      <c r="ZV156" s="80"/>
      <c r="ZW156" s="80"/>
      <c r="ZX156" s="80"/>
      <c r="ZY156" s="80"/>
      <c r="ZZ156" s="80"/>
      <c r="AAA156" s="80"/>
      <c r="AAB156" s="80"/>
      <c r="AAC156" s="80"/>
      <c r="AAD156" s="80"/>
      <c r="AAE156" s="80"/>
      <c r="AAF156" s="80"/>
      <c r="AAG156" s="80"/>
      <c r="AAH156" s="80"/>
      <c r="AAI156" s="80"/>
      <c r="AAJ156" s="80"/>
      <c r="AAK156" s="80"/>
      <c r="AAL156" s="80"/>
      <c r="AAM156" s="80"/>
      <c r="AAN156" s="80"/>
      <c r="AAO156" s="80"/>
      <c r="AAP156" s="80"/>
      <c r="AAQ156" s="80"/>
      <c r="AAR156" s="80"/>
      <c r="AAS156" s="80"/>
      <c r="AAT156" s="80"/>
      <c r="AAU156" s="80"/>
      <c r="AAV156" s="80"/>
      <c r="AAW156" s="80"/>
      <c r="AAX156" s="80"/>
      <c r="AAY156" s="80"/>
      <c r="AAZ156" s="80"/>
      <c r="ABA156" s="80"/>
      <c r="ABB156" s="80"/>
      <c r="ABC156" s="80"/>
      <c r="ABD156" s="80"/>
      <c r="ABE156" s="80"/>
      <c r="ABF156" s="80"/>
      <c r="ABG156" s="80"/>
      <c r="ABH156" s="80"/>
      <c r="ABI156" s="80"/>
      <c r="ABJ156" s="80"/>
      <c r="ABK156" s="80"/>
      <c r="ABL156" s="80"/>
      <c r="ABM156" s="80"/>
      <c r="ABN156" s="80"/>
      <c r="ABO156" s="80"/>
      <c r="ABP156" s="80"/>
      <c r="ABQ156" s="80"/>
      <c r="ABR156" s="80"/>
      <c r="ABS156" s="80"/>
      <c r="ABT156" s="80"/>
      <c r="ABU156" s="80"/>
      <c r="ABV156" s="80"/>
      <c r="ABW156" s="80"/>
      <c r="ABX156" s="80"/>
      <c r="ABY156" s="80"/>
      <c r="ABZ156" s="80"/>
      <c r="ACA156" s="80"/>
      <c r="ACB156" s="80"/>
      <c r="ACC156" s="80"/>
      <c r="ACD156" s="80"/>
      <c r="ACE156" s="80"/>
      <c r="ACF156" s="80"/>
      <c r="ACG156" s="80"/>
      <c r="ACH156" s="80"/>
      <c r="ACI156" s="80"/>
      <c r="ACJ156" s="80"/>
      <c r="ACK156" s="80"/>
      <c r="ACL156" s="80"/>
      <c r="ACM156" s="80"/>
      <c r="ACN156" s="80"/>
      <c r="ACO156" s="80"/>
      <c r="ACP156" s="80"/>
      <c r="ACQ156" s="80"/>
      <c r="ACR156" s="80"/>
      <c r="ACS156" s="80"/>
      <c r="ACT156" s="80"/>
      <c r="ACU156" s="80"/>
      <c r="ACV156" s="80"/>
      <c r="ACW156" s="80"/>
      <c r="ACX156" s="80"/>
      <c r="ACY156" s="80"/>
      <c r="ACZ156" s="80"/>
      <c r="ADA156" s="80"/>
      <c r="ADB156" s="80"/>
      <c r="ADC156" s="80"/>
      <c r="ADD156" s="80"/>
      <c r="ADE156" s="80"/>
      <c r="ADF156" s="80"/>
      <c r="ADG156" s="80"/>
      <c r="ADH156" s="80"/>
      <c r="ADI156" s="80"/>
      <c r="ADJ156" s="80"/>
      <c r="ADK156" s="80"/>
      <c r="ADL156" s="80"/>
      <c r="ADM156" s="80"/>
      <c r="ADN156" s="80"/>
      <c r="ADO156" s="80"/>
      <c r="ADP156" s="80"/>
      <c r="ADQ156" s="80"/>
      <c r="ADR156" s="80"/>
      <c r="ADS156" s="80"/>
      <c r="ADT156" s="80"/>
      <c r="ADU156" s="80"/>
      <c r="ADV156" s="80"/>
      <c r="ADW156" s="80"/>
      <c r="ADX156" s="80"/>
      <c r="ADY156" s="80"/>
      <c r="ADZ156" s="80"/>
      <c r="AEA156" s="80"/>
      <c r="AEB156" s="80"/>
      <c r="AEC156" s="80"/>
      <c r="AED156" s="80"/>
      <c r="AEE156" s="80"/>
      <c r="AEF156" s="80"/>
      <c r="AEG156" s="80"/>
      <c r="AEH156" s="80"/>
      <c r="AEI156" s="80"/>
      <c r="AEJ156" s="80"/>
      <c r="AEK156" s="80"/>
      <c r="AEL156" s="80"/>
      <c r="AEM156" s="80"/>
      <c r="AEN156" s="80"/>
      <c r="AEO156" s="80"/>
      <c r="AEP156" s="80"/>
      <c r="AEQ156" s="80"/>
      <c r="AER156" s="80"/>
      <c r="AES156" s="80"/>
      <c r="AET156" s="80"/>
      <c r="AEU156" s="80"/>
      <c r="AEV156" s="80"/>
      <c r="AEW156" s="80"/>
      <c r="AEX156" s="80"/>
      <c r="AEY156" s="80"/>
      <c r="AEZ156" s="80"/>
      <c r="AFA156" s="80"/>
      <c r="AFB156" s="80"/>
      <c r="AFC156" s="80"/>
      <c r="AFD156" s="80"/>
      <c r="AFE156" s="80"/>
      <c r="AFF156" s="80"/>
      <c r="AFG156" s="80"/>
      <c r="AFH156" s="80"/>
      <c r="AFI156" s="80"/>
      <c r="AFJ156" s="80"/>
      <c r="AFK156" s="80"/>
      <c r="AFL156" s="80"/>
      <c r="AFM156" s="80"/>
      <c r="AFN156" s="80"/>
      <c r="AFO156" s="80"/>
      <c r="AFP156" s="80"/>
      <c r="AFQ156" s="80"/>
      <c r="AFR156" s="80"/>
      <c r="AFS156" s="80"/>
      <c r="AFT156" s="80"/>
      <c r="AFU156" s="80"/>
      <c r="AFV156" s="80"/>
      <c r="AFW156" s="80"/>
      <c r="AFX156" s="80"/>
      <c r="AFY156" s="80"/>
      <c r="AFZ156" s="80"/>
      <c r="AGA156" s="80"/>
      <c r="AGB156" s="80"/>
      <c r="AGC156" s="80"/>
      <c r="AGD156" s="80"/>
      <c r="AGE156" s="80"/>
      <c r="AGF156" s="80"/>
      <c r="AGG156" s="80"/>
      <c r="AGH156" s="80"/>
      <c r="AGI156" s="80"/>
      <c r="AGJ156" s="80"/>
      <c r="AGK156" s="80"/>
      <c r="AGL156" s="80"/>
      <c r="AGM156" s="80"/>
      <c r="AGN156" s="80"/>
      <c r="AGO156" s="80"/>
      <c r="AGP156" s="80"/>
      <c r="AGQ156" s="80"/>
      <c r="AGR156" s="80"/>
      <c r="AGS156" s="80"/>
      <c r="AGT156" s="80"/>
      <c r="AGU156" s="80"/>
      <c r="AGV156" s="80"/>
      <c r="AGW156" s="80"/>
      <c r="AGX156" s="80"/>
      <c r="AGY156" s="80"/>
      <c r="AGZ156" s="80"/>
      <c r="AHA156" s="80"/>
      <c r="AHB156" s="80"/>
      <c r="AHC156" s="80"/>
      <c r="AHD156" s="80"/>
      <c r="AHE156" s="80"/>
      <c r="AHF156" s="80"/>
      <c r="AHG156" s="80"/>
      <c r="AHH156" s="80"/>
      <c r="AHI156" s="80"/>
      <c r="AHJ156" s="80"/>
      <c r="AHK156" s="80"/>
      <c r="AHL156" s="80"/>
      <c r="AHM156" s="80"/>
      <c r="AHN156" s="80"/>
      <c r="AHO156" s="80"/>
      <c r="AHP156" s="80"/>
      <c r="AHQ156" s="80"/>
      <c r="AHR156" s="80"/>
      <c r="AHS156" s="80"/>
      <c r="AHT156" s="80"/>
      <c r="AHU156" s="80"/>
      <c r="AHV156" s="80"/>
      <c r="AHW156" s="80"/>
      <c r="AHX156" s="80"/>
      <c r="AHY156" s="80"/>
      <c r="AHZ156" s="80"/>
      <c r="AIA156" s="80"/>
      <c r="AIB156" s="80"/>
      <c r="AIC156" s="80"/>
      <c r="AID156" s="80"/>
      <c r="AIE156" s="80"/>
      <c r="AIF156" s="80"/>
      <c r="AIG156" s="80"/>
      <c r="AIH156" s="80"/>
      <c r="AII156" s="80"/>
      <c r="AIJ156" s="80"/>
      <c r="AIK156" s="80"/>
      <c r="AIL156" s="80"/>
      <c r="AIM156" s="80"/>
      <c r="AIN156" s="80"/>
      <c r="AIO156" s="80"/>
      <c r="AIP156" s="80"/>
      <c r="AIQ156" s="80"/>
      <c r="AIR156" s="80"/>
      <c r="AIS156" s="80"/>
      <c r="AIT156" s="80"/>
      <c r="AIU156" s="80"/>
      <c r="AIV156" s="80"/>
      <c r="AIW156" s="80"/>
      <c r="AIX156" s="80"/>
      <c r="AIY156" s="80"/>
      <c r="AIZ156" s="80"/>
      <c r="AJA156" s="80"/>
      <c r="AJB156" s="80"/>
      <c r="AJC156" s="80"/>
      <c r="AJD156" s="80"/>
      <c r="AJE156" s="80"/>
      <c r="AJF156" s="80"/>
      <c r="AJG156" s="80"/>
      <c r="AJH156" s="80"/>
      <c r="AJI156" s="80"/>
      <c r="AJJ156" s="80"/>
      <c r="AJK156" s="80"/>
      <c r="AJL156" s="80"/>
      <c r="AJM156" s="80"/>
      <c r="AJN156" s="80"/>
      <c r="AJO156" s="80"/>
      <c r="AJP156" s="80"/>
      <c r="AJQ156" s="80"/>
      <c r="AJR156" s="80"/>
      <c r="AJS156" s="80"/>
      <c r="AJT156" s="80"/>
      <c r="AJU156" s="80"/>
      <c r="AJV156" s="80"/>
      <c r="AJW156" s="80"/>
      <c r="AJX156" s="80"/>
      <c r="AJY156" s="80"/>
      <c r="AJZ156" s="80"/>
      <c r="AKA156" s="80"/>
      <c r="AKB156" s="80"/>
      <c r="AKC156" s="80"/>
      <c r="AKD156" s="80"/>
      <c r="AKE156" s="80"/>
      <c r="AKF156" s="80"/>
      <c r="AKG156" s="80"/>
      <c r="AKH156" s="80"/>
      <c r="AKI156" s="80"/>
      <c r="AKJ156" s="80"/>
      <c r="AKK156" s="80"/>
      <c r="AKL156" s="80"/>
      <c r="AKM156" s="80"/>
      <c r="AKN156" s="80"/>
      <c r="AKO156" s="80"/>
      <c r="AKP156" s="80"/>
      <c r="AKQ156" s="80"/>
      <c r="AKR156" s="80"/>
      <c r="AKS156" s="80"/>
      <c r="AKT156" s="80"/>
      <c r="AKU156" s="80"/>
      <c r="AKV156" s="80"/>
      <c r="AKW156" s="80"/>
      <c r="AKX156" s="80"/>
      <c r="AKY156" s="80"/>
      <c r="AKZ156" s="80"/>
      <c r="ALA156" s="80"/>
      <c r="ALB156" s="80"/>
      <c r="ALC156" s="80"/>
      <c r="ALD156" s="80"/>
      <c r="ALE156" s="80"/>
      <c r="ALF156" s="80"/>
      <c r="ALG156" s="80"/>
      <c r="ALH156" s="80"/>
      <c r="ALI156" s="80"/>
      <c r="ALJ156" s="80"/>
      <c r="ALK156" s="80"/>
      <c r="ALL156" s="80"/>
      <c r="ALM156" s="80"/>
      <c r="ALN156" s="80"/>
      <c r="ALO156" s="80"/>
      <c r="ALP156" s="80"/>
      <c r="ALQ156" s="80"/>
      <c r="ALR156" s="80"/>
      <c r="ALS156" s="80"/>
      <c r="ALT156" s="80"/>
      <c r="ALU156" s="80"/>
      <c r="ALV156" s="80"/>
      <c r="ALW156" s="80"/>
      <c r="ALX156" s="80"/>
      <c r="ALY156" s="80"/>
      <c r="ALZ156" s="80"/>
      <c r="AMA156" s="80"/>
      <c r="AMB156" s="80"/>
      <c r="AMC156" s="80"/>
      <c r="AMD156" s="80"/>
      <c r="AME156" s="80"/>
      <c r="AMF156" s="80"/>
      <c r="AMG156" s="80"/>
      <c r="AMH156" s="80"/>
      <c r="AMI156" s="80"/>
      <c r="AMJ156" s="80"/>
      <c r="AMK156" s="80"/>
      <c r="AML156" s="80"/>
      <c r="AMM156" s="80"/>
      <c r="AMN156" s="80"/>
      <c r="AMO156" s="80"/>
      <c r="AMP156" s="80"/>
      <c r="AMQ156" s="80"/>
      <c r="AMR156" s="80"/>
      <c r="AMS156" s="80"/>
      <c r="AMT156" s="80"/>
      <c r="AMU156" s="80"/>
      <c r="AMV156" s="80"/>
      <c r="AMW156" s="80"/>
      <c r="AMX156" s="80"/>
      <c r="AMY156" s="80"/>
      <c r="AMZ156" s="80"/>
      <c r="ANA156" s="80"/>
      <c r="ANB156" s="80"/>
      <c r="ANC156" s="80"/>
      <c r="AND156" s="80"/>
      <c r="ANE156" s="80"/>
      <c r="ANF156" s="80"/>
      <c r="ANG156" s="80"/>
      <c r="ANH156" s="80"/>
      <c r="ANI156" s="80"/>
      <c r="ANJ156" s="80"/>
      <c r="ANK156" s="80"/>
      <c r="ANL156" s="80"/>
      <c r="ANM156" s="80"/>
      <c r="ANN156" s="80"/>
      <c r="ANO156" s="80"/>
      <c r="ANP156" s="80"/>
      <c r="ANQ156" s="80"/>
      <c r="ANR156" s="80"/>
      <c r="ANS156" s="80"/>
      <c r="ANT156" s="80"/>
      <c r="ANU156" s="80"/>
      <c r="ANV156" s="80"/>
      <c r="ANW156" s="80"/>
      <c r="ANX156" s="80"/>
      <c r="ANY156" s="80"/>
      <c r="ANZ156" s="80"/>
      <c r="AOA156" s="80"/>
      <c r="AOB156" s="80"/>
      <c r="AOC156" s="80"/>
      <c r="AOD156" s="80"/>
      <c r="AOE156" s="80"/>
      <c r="AOF156" s="80"/>
      <c r="AOG156" s="80"/>
      <c r="AOH156" s="80"/>
      <c r="AOI156" s="80"/>
      <c r="AOJ156" s="80"/>
      <c r="AOK156" s="80"/>
      <c r="AOL156" s="80"/>
      <c r="AOM156" s="80"/>
      <c r="AON156" s="80"/>
      <c r="AOO156" s="80"/>
      <c r="AOP156" s="80"/>
      <c r="AOQ156" s="80"/>
      <c r="AOR156" s="80"/>
      <c r="AOS156" s="80"/>
      <c r="AOT156" s="80"/>
      <c r="AOU156" s="80"/>
      <c r="AOV156" s="80"/>
      <c r="AOW156" s="80"/>
      <c r="AOX156" s="80"/>
      <c r="AOY156" s="80"/>
      <c r="AOZ156" s="80"/>
      <c r="APA156" s="80"/>
      <c r="APB156" s="80"/>
      <c r="APC156" s="80"/>
      <c r="APD156" s="80"/>
      <c r="APE156" s="80"/>
      <c r="APF156" s="80"/>
      <c r="APG156" s="80"/>
      <c r="APH156" s="80"/>
      <c r="API156" s="80"/>
      <c r="APJ156" s="80"/>
      <c r="APK156" s="80"/>
      <c r="APL156" s="80"/>
      <c r="APM156" s="80"/>
      <c r="APN156" s="80"/>
      <c r="APO156" s="80"/>
      <c r="APP156" s="80"/>
      <c r="APQ156" s="80"/>
      <c r="APR156" s="80"/>
      <c r="APS156" s="80"/>
      <c r="APT156" s="80"/>
      <c r="APU156" s="80"/>
      <c r="APV156" s="80"/>
      <c r="APW156" s="80"/>
      <c r="APX156" s="80"/>
      <c r="APY156" s="80"/>
      <c r="APZ156" s="80"/>
      <c r="AQA156" s="80"/>
      <c r="AQB156" s="80"/>
      <c r="AQC156" s="80"/>
      <c r="AQD156" s="80"/>
      <c r="AQE156" s="80"/>
      <c r="AQF156" s="80"/>
      <c r="AQG156" s="80"/>
      <c r="AQH156" s="80"/>
      <c r="AQI156" s="80"/>
      <c r="AQJ156" s="80"/>
      <c r="AQK156" s="80"/>
      <c r="AQL156" s="80"/>
      <c r="AQM156" s="80"/>
      <c r="AQN156" s="80"/>
      <c r="AQO156" s="80"/>
      <c r="AQP156" s="80"/>
      <c r="AQQ156" s="80"/>
      <c r="AQR156" s="80"/>
      <c r="AQS156" s="80"/>
      <c r="AQT156" s="80"/>
      <c r="AQU156" s="80"/>
      <c r="AQV156" s="80"/>
      <c r="AQW156" s="80"/>
      <c r="AQX156" s="80"/>
      <c r="AQY156" s="80"/>
      <c r="AQZ156" s="80"/>
      <c r="ARA156" s="80"/>
      <c r="ARB156" s="80"/>
      <c r="ARC156" s="80"/>
      <c r="ARD156" s="80"/>
      <c r="ARE156" s="80"/>
      <c r="ARF156" s="80"/>
      <c r="ARG156" s="80"/>
      <c r="ARH156" s="80"/>
      <c r="ARI156" s="80"/>
      <c r="ARJ156" s="80"/>
      <c r="ARK156" s="80"/>
      <c r="ARL156" s="80"/>
      <c r="ARM156" s="80"/>
      <c r="ARN156" s="80"/>
      <c r="ARO156" s="80"/>
      <c r="ARP156" s="80"/>
      <c r="ARQ156" s="80"/>
      <c r="ARR156" s="80"/>
      <c r="ARS156" s="80"/>
      <c r="ART156" s="80"/>
      <c r="ARU156" s="80"/>
      <c r="ARV156" s="80"/>
      <c r="ARW156" s="80"/>
      <c r="ARX156" s="80"/>
      <c r="ARY156" s="80"/>
      <c r="ARZ156" s="80"/>
      <c r="ASA156" s="80"/>
      <c r="ASB156" s="80"/>
      <c r="ASC156" s="80"/>
      <c r="ASD156" s="80"/>
      <c r="ASE156" s="80"/>
      <c r="ASF156" s="80"/>
      <c r="ASG156" s="80"/>
      <c r="ASH156" s="80"/>
      <c r="ASI156" s="80"/>
      <c r="ASJ156" s="80"/>
      <c r="ASK156" s="80"/>
      <c r="ASL156" s="80"/>
      <c r="ASM156" s="80"/>
      <c r="ASN156" s="80"/>
      <c r="ASO156" s="80"/>
      <c r="ASP156" s="80"/>
      <c r="ASQ156" s="80"/>
      <c r="ASR156" s="80"/>
      <c r="ASS156" s="80"/>
      <c r="AST156" s="80"/>
      <c r="ASU156" s="80"/>
      <c r="ASV156" s="80"/>
      <c r="ASW156" s="80"/>
      <c r="ASX156" s="80"/>
      <c r="ASY156" s="80"/>
      <c r="ASZ156" s="80"/>
      <c r="ATA156" s="80"/>
      <c r="ATB156" s="80"/>
      <c r="ATC156" s="80"/>
      <c r="ATD156" s="80"/>
      <c r="ATE156" s="80"/>
      <c r="ATF156" s="80"/>
      <c r="ATG156" s="80"/>
      <c r="ATH156" s="80"/>
      <c r="ATI156" s="80"/>
      <c r="ATJ156" s="80"/>
      <c r="ATK156" s="80"/>
      <c r="ATL156" s="80"/>
      <c r="ATM156" s="80"/>
      <c r="ATN156" s="80"/>
      <c r="ATO156" s="80"/>
      <c r="ATP156" s="80"/>
      <c r="ATQ156" s="80"/>
      <c r="ATR156" s="80"/>
      <c r="ATS156" s="80"/>
      <c r="ATT156" s="80"/>
      <c r="ATU156" s="80"/>
      <c r="ATV156" s="80"/>
      <c r="ATW156" s="80"/>
      <c r="ATX156" s="80"/>
      <c r="ATY156" s="80"/>
      <c r="ATZ156" s="80"/>
      <c r="AUA156" s="80"/>
      <c r="AUB156" s="80"/>
      <c r="AUC156" s="80"/>
      <c r="AUD156" s="80"/>
      <c r="AUE156" s="80"/>
      <c r="AUF156" s="80"/>
      <c r="AUG156" s="80"/>
      <c r="AUH156" s="80"/>
      <c r="AUI156" s="80"/>
      <c r="AUJ156" s="80"/>
      <c r="AUK156" s="80"/>
      <c r="AUL156" s="80"/>
      <c r="AUM156" s="80"/>
      <c r="AUN156" s="80"/>
      <c r="AUO156" s="80"/>
      <c r="AUP156" s="80"/>
      <c r="AUQ156" s="80"/>
      <c r="AUR156" s="80"/>
      <c r="AUS156" s="80"/>
      <c r="AUT156" s="80"/>
      <c r="AUU156" s="80"/>
      <c r="AUV156" s="80"/>
      <c r="AUW156" s="80"/>
      <c r="AUX156" s="80"/>
      <c r="AUY156" s="80"/>
      <c r="AUZ156" s="80"/>
      <c r="AVA156" s="80"/>
      <c r="AVB156" s="80"/>
      <c r="AVC156" s="80"/>
      <c r="AVD156" s="80"/>
      <c r="AVE156" s="80"/>
      <c r="AVF156" s="80"/>
      <c r="AVG156" s="80"/>
      <c r="AVH156" s="80"/>
      <c r="AVI156" s="80"/>
      <c r="AVJ156" s="80"/>
      <c r="AVK156" s="80"/>
      <c r="AVL156" s="80"/>
      <c r="AVM156" s="80"/>
      <c r="AVN156" s="80"/>
      <c r="AVO156" s="80"/>
      <c r="AVP156" s="80"/>
      <c r="AVQ156" s="80"/>
      <c r="AVR156" s="80"/>
      <c r="AVS156" s="80"/>
      <c r="AVT156" s="80"/>
      <c r="AVU156" s="80"/>
      <c r="AVV156" s="80"/>
      <c r="AVW156" s="80"/>
      <c r="AVX156" s="80"/>
      <c r="AVY156" s="80"/>
      <c r="AVZ156" s="80"/>
      <c r="AWA156" s="80"/>
      <c r="AWB156" s="80"/>
      <c r="AWC156" s="80"/>
      <c r="AWD156" s="80"/>
      <c r="AWE156" s="80"/>
      <c r="AWF156" s="80"/>
      <c r="AWG156" s="80"/>
      <c r="AWH156" s="80"/>
      <c r="AWI156" s="80"/>
      <c r="AWJ156" s="80"/>
      <c r="AWK156" s="80"/>
      <c r="AWL156" s="80"/>
      <c r="AWM156" s="80"/>
      <c r="AWN156" s="80"/>
      <c r="AWO156" s="80"/>
      <c r="AWP156" s="80"/>
      <c r="AWQ156" s="80"/>
      <c r="AWR156" s="80"/>
      <c r="AWS156" s="80"/>
      <c r="AWT156" s="80"/>
      <c r="AWU156" s="80"/>
      <c r="AWV156" s="80"/>
      <c r="AWW156" s="80"/>
      <c r="AWX156" s="80"/>
      <c r="AWY156" s="80"/>
      <c r="AWZ156" s="80"/>
      <c r="AXA156" s="80"/>
      <c r="AXB156" s="80"/>
      <c r="AXC156" s="80"/>
      <c r="AXD156" s="80"/>
      <c r="AXE156" s="80"/>
      <c r="AXF156" s="80"/>
      <c r="AXG156" s="80"/>
      <c r="AXH156" s="80"/>
      <c r="AXI156" s="80"/>
      <c r="AXJ156" s="80"/>
      <c r="AXK156" s="80"/>
      <c r="AXL156" s="80"/>
      <c r="AXM156" s="80"/>
      <c r="AXN156" s="80"/>
      <c r="AXO156" s="80"/>
      <c r="AXP156" s="80"/>
      <c r="AXQ156" s="80"/>
      <c r="AXR156" s="80"/>
      <c r="AXS156" s="80"/>
      <c r="AXT156" s="80"/>
      <c r="AXU156" s="80"/>
      <c r="AXV156" s="80"/>
      <c r="AXW156" s="80"/>
      <c r="AXX156" s="80"/>
      <c r="AXY156" s="80"/>
      <c r="AXZ156" s="80"/>
      <c r="AYA156" s="80"/>
      <c r="AYB156" s="80"/>
      <c r="AYC156" s="80"/>
      <c r="AYD156" s="80"/>
      <c r="AYE156" s="80"/>
      <c r="AYF156" s="80"/>
      <c r="AYG156" s="80"/>
      <c r="AYH156" s="80"/>
      <c r="AYI156" s="80"/>
      <c r="AYJ156" s="80"/>
      <c r="AYK156" s="80"/>
      <c r="AYL156" s="80"/>
      <c r="AYM156" s="80"/>
      <c r="AYN156" s="80"/>
      <c r="AYO156" s="80"/>
      <c r="AYP156" s="80"/>
      <c r="AYQ156" s="80"/>
      <c r="AYR156" s="80"/>
      <c r="AYS156" s="80"/>
      <c r="AYT156" s="80"/>
      <c r="AYU156" s="80"/>
      <c r="AYV156" s="80"/>
      <c r="AYW156" s="80"/>
      <c r="AYX156" s="80"/>
      <c r="AYY156" s="80"/>
      <c r="AYZ156" s="80"/>
      <c r="AZA156" s="80"/>
      <c r="AZB156" s="80"/>
      <c r="AZC156" s="80"/>
      <c r="AZD156" s="80"/>
      <c r="AZE156" s="80"/>
      <c r="AZF156" s="80"/>
      <c r="AZG156" s="80"/>
      <c r="AZH156" s="80"/>
      <c r="AZI156" s="80"/>
      <c r="AZJ156" s="80"/>
      <c r="AZK156" s="80"/>
      <c r="AZL156" s="80"/>
      <c r="AZM156" s="80"/>
      <c r="AZN156" s="80"/>
      <c r="AZO156" s="80"/>
      <c r="AZP156" s="80"/>
      <c r="AZQ156" s="80"/>
      <c r="AZR156" s="80"/>
      <c r="AZS156" s="80"/>
      <c r="AZT156" s="80"/>
      <c r="AZU156" s="80"/>
      <c r="AZV156" s="80"/>
      <c r="AZW156" s="80"/>
      <c r="AZX156" s="80"/>
      <c r="AZY156" s="80"/>
      <c r="AZZ156" s="80"/>
      <c r="BAA156" s="80"/>
      <c r="BAB156" s="80"/>
      <c r="BAC156" s="80"/>
      <c r="BAD156" s="80"/>
      <c r="BAE156" s="80"/>
      <c r="BAF156" s="80"/>
      <c r="BAG156" s="80"/>
      <c r="BAH156" s="80"/>
      <c r="BAI156" s="80"/>
      <c r="BAJ156" s="80"/>
      <c r="BAK156" s="80"/>
      <c r="BAL156" s="80"/>
      <c r="BAM156" s="80"/>
      <c r="BAN156" s="80"/>
      <c r="BAO156" s="80"/>
      <c r="BAP156" s="80"/>
      <c r="BAQ156" s="80"/>
      <c r="BAR156" s="80"/>
      <c r="BAS156" s="80"/>
      <c r="BAT156" s="80"/>
      <c r="BAU156" s="80"/>
      <c r="BAV156" s="80"/>
      <c r="BAW156" s="80"/>
      <c r="BAX156" s="80"/>
      <c r="BAY156" s="80"/>
      <c r="BAZ156" s="80"/>
      <c r="BBA156" s="80"/>
      <c r="BBB156" s="80"/>
      <c r="BBC156" s="80"/>
      <c r="BBD156" s="80"/>
      <c r="BBE156" s="80"/>
      <c r="BBF156" s="80"/>
      <c r="BBG156" s="80"/>
      <c r="BBH156" s="80"/>
      <c r="BBI156" s="80"/>
      <c r="BBJ156" s="80"/>
      <c r="BBK156" s="80"/>
      <c r="BBL156" s="80"/>
      <c r="BBM156" s="80"/>
      <c r="BBN156" s="80"/>
      <c r="BBO156" s="80"/>
      <c r="BBP156" s="80"/>
      <c r="BBQ156" s="80"/>
      <c r="BBR156" s="80"/>
      <c r="BBS156" s="80"/>
      <c r="BBT156" s="80"/>
      <c r="BBU156" s="80"/>
      <c r="BBV156" s="80"/>
      <c r="BBW156" s="80"/>
      <c r="BBX156" s="80"/>
      <c r="BBY156" s="80"/>
      <c r="BBZ156" s="80"/>
      <c r="BCA156" s="80"/>
      <c r="BCB156" s="80"/>
      <c r="BCC156" s="80"/>
      <c r="BCD156" s="80"/>
      <c r="BCE156" s="80"/>
      <c r="BCF156" s="80"/>
      <c r="BCG156" s="80"/>
      <c r="BCH156" s="80"/>
      <c r="BCI156" s="80"/>
      <c r="BCJ156" s="80"/>
      <c r="BCK156" s="80"/>
      <c r="BCL156" s="80"/>
      <c r="BCM156" s="80"/>
      <c r="BCN156" s="80"/>
      <c r="BCO156" s="80"/>
      <c r="BCP156" s="80"/>
      <c r="BCQ156" s="80"/>
      <c r="BCR156" s="80"/>
      <c r="BCS156" s="80"/>
      <c r="BCT156" s="80"/>
      <c r="BCU156" s="80"/>
      <c r="BCV156" s="80"/>
      <c r="BCW156" s="80"/>
      <c r="BCX156" s="80"/>
      <c r="BCY156" s="80"/>
      <c r="BCZ156" s="80"/>
      <c r="BDA156" s="80"/>
      <c r="BDB156" s="80"/>
      <c r="BDC156" s="80"/>
      <c r="BDD156" s="80"/>
      <c r="BDE156" s="80"/>
      <c r="BDF156" s="80"/>
      <c r="BDG156" s="80"/>
      <c r="BDH156" s="80"/>
      <c r="BDI156" s="80"/>
      <c r="BDJ156" s="80"/>
      <c r="BDK156" s="80"/>
      <c r="BDL156" s="80"/>
      <c r="BDM156" s="80"/>
      <c r="BDN156" s="80"/>
      <c r="BDO156" s="80"/>
      <c r="BDP156" s="80"/>
      <c r="BDQ156" s="80"/>
      <c r="BDR156" s="80"/>
      <c r="BDS156" s="80"/>
      <c r="BDT156" s="80"/>
      <c r="BDU156" s="80"/>
      <c r="BDV156" s="80"/>
      <c r="BDW156" s="80"/>
      <c r="BDX156" s="80"/>
      <c r="BDY156" s="80"/>
      <c r="BDZ156" s="80"/>
      <c r="BEA156" s="80"/>
      <c r="BEB156" s="80"/>
      <c r="BEC156" s="80"/>
      <c r="BED156" s="80"/>
      <c r="BEE156" s="80"/>
      <c r="BEF156" s="80"/>
      <c r="BEG156" s="80"/>
      <c r="BEH156" s="80"/>
      <c r="BEI156" s="80"/>
      <c r="BEJ156" s="80"/>
      <c r="BEK156" s="80"/>
      <c r="BEL156" s="80"/>
      <c r="BEM156" s="80"/>
      <c r="BEN156" s="80"/>
      <c r="BEO156" s="80"/>
      <c r="BEP156" s="80"/>
      <c r="BEQ156" s="80"/>
      <c r="BER156" s="80"/>
      <c r="BES156" s="80"/>
      <c r="BET156" s="80"/>
      <c r="BEU156" s="80"/>
      <c r="BEV156" s="80"/>
      <c r="BEW156" s="80"/>
      <c r="BEX156" s="80"/>
      <c r="BEY156" s="80"/>
      <c r="BEZ156" s="80"/>
      <c r="BFA156" s="80"/>
      <c r="BFB156" s="80"/>
      <c r="BFC156" s="80"/>
      <c r="BFD156" s="80"/>
      <c r="BFE156" s="80"/>
      <c r="BFF156" s="80"/>
      <c r="BFG156" s="80"/>
      <c r="BFH156" s="80"/>
      <c r="BFI156" s="80"/>
      <c r="BFJ156" s="80"/>
      <c r="BFK156" s="80"/>
      <c r="BFL156" s="80"/>
      <c r="BFM156" s="80"/>
      <c r="BFN156" s="80"/>
      <c r="BFO156" s="80"/>
      <c r="BFP156" s="80"/>
      <c r="BFQ156" s="80"/>
      <c r="BFR156" s="80"/>
      <c r="BFS156" s="80"/>
      <c r="BFT156" s="80"/>
      <c r="BFU156" s="80"/>
      <c r="BFV156" s="80"/>
      <c r="BFW156" s="80"/>
      <c r="BFX156" s="80"/>
      <c r="BFY156" s="80"/>
      <c r="BFZ156" s="80"/>
      <c r="BGA156" s="80"/>
      <c r="BGB156" s="80"/>
      <c r="BGC156" s="80"/>
      <c r="BGD156" s="80"/>
      <c r="BGE156" s="80"/>
      <c r="BGF156" s="80"/>
      <c r="BGG156" s="80"/>
      <c r="BGH156" s="80"/>
      <c r="BGI156" s="80"/>
      <c r="BGJ156" s="80"/>
      <c r="BGK156" s="80"/>
      <c r="BGL156" s="80"/>
      <c r="BGM156" s="80"/>
      <c r="BGN156" s="80"/>
      <c r="BGO156" s="80"/>
      <c r="BGP156" s="80"/>
      <c r="BGQ156" s="80"/>
      <c r="BGR156" s="80"/>
      <c r="BGS156" s="80"/>
      <c r="BGT156" s="80"/>
      <c r="BGU156" s="80"/>
      <c r="BGV156" s="80"/>
      <c r="BGW156" s="80"/>
      <c r="BGX156" s="80"/>
      <c r="BGY156" s="80"/>
      <c r="BGZ156" s="80"/>
      <c r="BHA156" s="80"/>
      <c r="BHB156" s="80"/>
      <c r="BHC156" s="80"/>
      <c r="BHD156" s="80"/>
      <c r="BHE156" s="80"/>
      <c r="BHF156" s="80"/>
      <c r="BHG156" s="80"/>
      <c r="BHH156" s="80"/>
      <c r="BHI156" s="80"/>
      <c r="BHJ156" s="80"/>
      <c r="BHK156" s="80"/>
      <c r="BHL156" s="80"/>
      <c r="BHM156" s="80"/>
      <c r="BHN156" s="80"/>
      <c r="BHO156" s="80"/>
      <c r="BHP156" s="80"/>
      <c r="BHQ156" s="80"/>
      <c r="BHR156" s="80"/>
      <c r="BHS156" s="80"/>
      <c r="BHT156" s="80"/>
      <c r="BHU156" s="80"/>
      <c r="BHV156" s="80"/>
      <c r="BHW156" s="80"/>
      <c r="BHX156" s="80"/>
      <c r="BHY156" s="80"/>
      <c r="BHZ156" s="80"/>
      <c r="BIA156" s="80"/>
      <c r="BIB156" s="80"/>
      <c r="BIC156" s="80"/>
      <c r="BID156" s="80"/>
      <c r="BIE156" s="80"/>
      <c r="BIF156" s="80"/>
      <c r="BIG156" s="80"/>
      <c r="BIH156" s="80"/>
      <c r="BII156" s="80"/>
      <c r="BIJ156" s="80"/>
      <c r="BIK156" s="80"/>
      <c r="BIL156" s="80"/>
      <c r="BIM156" s="80"/>
      <c r="BIN156" s="80"/>
      <c r="BIO156" s="80"/>
      <c r="BIP156" s="80"/>
      <c r="BIQ156" s="80"/>
      <c r="BIR156" s="80"/>
      <c r="BIS156" s="80"/>
      <c r="BIT156" s="80"/>
      <c r="BIU156" s="80"/>
      <c r="BIV156" s="80"/>
      <c r="BIW156" s="80"/>
      <c r="BIX156" s="80"/>
      <c r="BIY156" s="80"/>
      <c r="BIZ156" s="80"/>
      <c r="BJA156" s="80"/>
      <c r="BJB156" s="80"/>
      <c r="BJC156" s="80"/>
      <c r="BJD156" s="80"/>
      <c r="BJE156" s="80"/>
      <c r="BJF156" s="80"/>
      <c r="BJG156" s="80"/>
      <c r="BJH156" s="80"/>
      <c r="BJI156" s="80"/>
      <c r="BJJ156" s="80"/>
      <c r="BJK156" s="80"/>
      <c r="BJL156" s="80"/>
      <c r="BJM156" s="80"/>
      <c r="BJN156" s="80"/>
      <c r="BJO156" s="80"/>
      <c r="BJP156" s="80"/>
      <c r="BJQ156" s="80"/>
      <c r="BJR156" s="80"/>
      <c r="BJS156" s="80"/>
      <c r="BJT156" s="80"/>
      <c r="BJU156" s="80"/>
      <c r="BJV156" s="80"/>
      <c r="BJW156" s="80"/>
      <c r="BJX156" s="80"/>
      <c r="BJY156" s="80"/>
      <c r="BJZ156" s="80"/>
      <c r="BKA156" s="80"/>
      <c r="BKB156" s="80"/>
      <c r="BKC156" s="80"/>
      <c r="BKD156" s="80"/>
      <c r="BKE156" s="80"/>
      <c r="BKF156" s="80"/>
      <c r="BKG156" s="80"/>
      <c r="BKH156" s="80"/>
      <c r="BKI156" s="80"/>
      <c r="BKJ156" s="80"/>
      <c r="BKK156" s="80"/>
      <c r="BKL156" s="80"/>
      <c r="BKM156" s="80"/>
      <c r="BKN156" s="80"/>
      <c r="BKO156" s="80"/>
      <c r="BKP156" s="80"/>
      <c r="BKQ156" s="80"/>
      <c r="BKR156" s="80"/>
      <c r="BKS156" s="80"/>
      <c r="BKT156" s="80"/>
      <c r="BKU156" s="80"/>
      <c r="BKV156" s="80"/>
      <c r="BKW156" s="80"/>
      <c r="BKX156" s="80"/>
      <c r="BKY156" s="80"/>
      <c r="BKZ156" s="80"/>
      <c r="BLA156" s="80"/>
      <c r="BLB156" s="80"/>
      <c r="BLC156" s="80"/>
      <c r="BLD156" s="80"/>
      <c r="BLE156" s="80"/>
      <c r="BLF156" s="80"/>
      <c r="BLG156" s="80"/>
      <c r="BLH156" s="80"/>
      <c r="BLI156" s="80"/>
      <c r="BLJ156" s="80"/>
      <c r="BLK156" s="80"/>
      <c r="BLL156" s="80"/>
      <c r="BLM156" s="80"/>
      <c r="BLN156" s="80"/>
      <c r="BLO156" s="80"/>
      <c r="BLP156" s="80"/>
      <c r="BLQ156" s="80"/>
      <c r="BLR156" s="80"/>
      <c r="BLS156" s="80"/>
      <c r="BLT156" s="80"/>
      <c r="BLU156" s="80"/>
      <c r="BLV156" s="80"/>
      <c r="BLW156" s="80"/>
      <c r="BLX156" s="80"/>
      <c r="BLY156" s="80"/>
      <c r="BLZ156" s="80"/>
      <c r="BMA156" s="80"/>
      <c r="BMB156" s="80"/>
      <c r="BMC156" s="80"/>
      <c r="BMD156" s="80"/>
      <c r="BME156" s="80"/>
      <c r="BMF156" s="80"/>
      <c r="BMG156" s="80"/>
      <c r="BMH156" s="80"/>
      <c r="BMI156" s="80"/>
      <c r="BMJ156" s="80"/>
      <c r="BMK156" s="80"/>
      <c r="BML156" s="80"/>
      <c r="BMM156" s="80"/>
      <c r="BMN156" s="80"/>
      <c r="BMO156" s="80"/>
      <c r="BMP156" s="80"/>
      <c r="BMQ156" s="80"/>
      <c r="BMR156" s="80"/>
      <c r="BMS156" s="80"/>
      <c r="BMT156" s="80"/>
      <c r="BMU156" s="80"/>
      <c r="BMV156" s="80"/>
      <c r="BMW156" s="80"/>
      <c r="BMX156" s="80"/>
      <c r="BMY156" s="80"/>
      <c r="BMZ156" s="80"/>
      <c r="BNA156" s="80"/>
      <c r="BNB156" s="80"/>
      <c r="BNC156" s="80"/>
      <c r="BND156" s="80"/>
      <c r="BNE156" s="80"/>
      <c r="BNF156" s="80"/>
      <c r="BNG156" s="80"/>
      <c r="BNH156" s="80"/>
      <c r="BNI156" s="80"/>
      <c r="BNJ156" s="80"/>
      <c r="BNK156" s="80"/>
      <c r="BNL156" s="80"/>
      <c r="BNM156" s="80"/>
      <c r="BNN156" s="80"/>
      <c r="BNO156" s="80"/>
      <c r="BNP156" s="80"/>
      <c r="BNQ156" s="80"/>
      <c r="BNR156" s="80"/>
      <c r="BNS156" s="80"/>
      <c r="BNT156" s="80"/>
      <c r="BNU156" s="80"/>
      <c r="BNV156" s="80"/>
      <c r="BNW156" s="80"/>
      <c r="BNX156" s="80"/>
      <c r="BNY156" s="80"/>
      <c r="BNZ156" s="80"/>
      <c r="BOA156" s="80"/>
      <c r="BOB156" s="80"/>
      <c r="BOC156" s="80"/>
      <c r="BOD156" s="80"/>
      <c r="BOE156" s="80"/>
      <c r="BOF156" s="80"/>
      <c r="BOG156" s="80"/>
      <c r="BOH156" s="80"/>
      <c r="BOI156" s="80"/>
      <c r="BOJ156" s="80"/>
      <c r="BOK156" s="80"/>
      <c r="BOL156" s="80"/>
      <c r="BOM156" s="80"/>
      <c r="BON156" s="80"/>
      <c r="BOO156" s="80"/>
      <c r="BOP156" s="80"/>
      <c r="BOQ156" s="80"/>
      <c r="BOR156" s="80"/>
      <c r="BOS156" s="80"/>
      <c r="BOT156" s="80"/>
      <c r="BOU156" s="80"/>
      <c r="BOV156" s="80"/>
      <c r="BOW156" s="80"/>
      <c r="BOX156" s="80"/>
      <c r="BOY156" s="80"/>
      <c r="BOZ156" s="80"/>
      <c r="BPA156" s="80"/>
      <c r="BPB156" s="80"/>
      <c r="BPC156" s="80"/>
      <c r="BPD156" s="80"/>
      <c r="BPE156" s="80"/>
      <c r="BPF156" s="80"/>
      <c r="BPG156" s="80"/>
      <c r="BPH156" s="80"/>
      <c r="BPI156" s="80"/>
      <c r="BPJ156" s="80"/>
      <c r="BPK156" s="80"/>
      <c r="BPL156" s="80"/>
      <c r="BPM156" s="80"/>
      <c r="BPN156" s="80"/>
      <c r="BPO156" s="80"/>
      <c r="BPP156" s="80"/>
      <c r="BPQ156" s="80"/>
      <c r="BPR156" s="80"/>
      <c r="BPS156" s="80"/>
      <c r="BPT156" s="80"/>
      <c r="BPU156" s="80"/>
      <c r="BPV156" s="80"/>
      <c r="BPW156" s="80"/>
      <c r="BPX156" s="80"/>
      <c r="BPY156" s="80"/>
      <c r="BPZ156" s="80"/>
      <c r="BQA156" s="80"/>
      <c r="BQB156" s="80"/>
      <c r="BQC156" s="80"/>
      <c r="BQD156" s="80"/>
      <c r="BQE156" s="80"/>
      <c r="BQF156" s="80"/>
      <c r="BQG156" s="80"/>
      <c r="BQH156" s="80"/>
      <c r="BQI156" s="80"/>
      <c r="BQJ156" s="80"/>
      <c r="BQK156" s="80"/>
      <c r="BQL156" s="80"/>
      <c r="BQM156" s="80"/>
      <c r="BQN156" s="80"/>
      <c r="BQO156" s="80"/>
      <c r="BQP156" s="80"/>
      <c r="BQQ156" s="80"/>
      <c r="BQR156" s="80"/>
      <c r="BQS156" s="80"/>
      <c r="BQT156" s="80"/>
      <c r="BQU156" s="80"/>
      <c r="BQV156" s="80"/>
      <c r="BQW156" s="80"/>
      <c r="BQX156" s="80"/>
      <c r="BQY156" s="80"/>
      <c r="BQZ156" s="80"/>
      <c r="BRA156" s="80"/>
      <c r="BRB156" s="80"/>
      <c r="BRC156" s="80"/>
      <c r="BRD156" s="80"/>
      <c r="BRE156" s="80"/>
      <c r="BRF156" s="80"/>
      <c r="BRG156" s="80"/>
      <c r="BRH156" s="80"/>
      <c r="BRI156" s="80"/>
      <c r="BRJ156" s="80"/>
      <c r="BRK156" s="80"/>
      <c r="BRL156" s="80"/>
      <c r="BRM156" s="80"/>
      <c r="BRN156" s="80"/>
      <c r="BRO156" s="80"/>
      <c r="BRP156" s="80"/>
      <c r="BRQ156" s="80"/>
      <c r="BRR156" s="80"/>
      <c r="BRS156" s="80"/>
      <c r="BRT156" s="80"/>
      <c r="BRU156" s="80"/>
      <c r="BRV156" s="80"/>
      <c r="BRW156" s="80"/>
      <c r="BRX156" s="80"/>
      <c r="BRY156" s="80"/>
      <c r="BRZ156" s="80"/>
      <c r="BSA156" s="80"/>
      <c r="BSB156" s="80"/>
      <c r="BSC156" s="80"/>
      <c r="BSD156" s="80"/>
      <c r="BSE156" s="80"/>
      <c r="BSF156" s="80"/>
      <c r="BSG156" s="80"/>
      <c r="BSH156" s="80"/>
      <c r="BSI156" s="80"/>
      <c r="BSJ156" s="80"/>
      <c r="BSK156" s="80"/>
      <c r="BSL156" s="80"/>
      <c r="BSM156" s="80"/>
      <c r="BSN156" s="80"/>
      <c r="BSO156" s="80"/>
      <c r="BSP156" s="80"/>
      <c r="BSQ156" s="80"/>
      <c r="BSR156" s="80"/>
      <c r="BSS156" s="80"/>
      <c r="BST156" s="80"/>
      <c r="BSU156" s="80"/>
      <c r="BSV156" s="80"/>
      <c r="BSW156" s="80"/>
      <c r="BSX156" s="80"/>
      <c r="BSY156" s="80"/>
      <c r="BSZ156" s="80"/>
      <c r="BTA156" s="80"/>
      <c r="BTB156" s="80"/>
      <c r="BTC156" s="80"/>
      <c r="BTD156" s="80"/>
      <c r="BTE156" s="80"/>
      <c r="BTF156" s="80"/>
      <c r="BTG156" s="80"/>
      <c r="BTH156" s="80"/>
      <c r="BTI156" s="80"/>
      <c r="BTJ156" s="80"/>
      <c r="BTK156" s="80"/>
      <c r="BTL156" s="80"/>
      <c r="BTM156" s="80"/>
      <c r="BTN156" s="80"/>
      <c r="BTO156" s="80"/>
      <c r="BTP156" s="80"/>
      <c r="BTQ156" s="80"/>
      <c r="BTR156" s="80"/>
      <c r="BTS156" s="80"/>
      <c r="BTT156" s="80"/>
      <c r="BTU156" s="80"/>
      <c r="BTV156" s="80"/>
      <c r="BTW156" s="80"/>
      <c r="BTX156" s="80"/>
      <c r="BTY156" s="80"/>
      <c r="BTZ156" s="80"/>
      <c r="BUA156" s="80"/>
      <c r="BUB156" s="80"/>
      <c r="BUC156" s="80"/>
      <c r="BUD156" s="80"/>
      <c r="BUE156" s="80"/>
      <c r="BUF156" s="80"/>
      <c r="BUG156" s="80"/>
      <c r="BUH156" s="80"/>
      <c r="BUI156" s="80"/>
      <c r="BUJ156" s="80"/>
      <c r="BUK156" s="80"/>
      <c r="BUL156" s="80"/>
      <c r="BUM156" s="80"/>
      <c r="BUN156" s="80"/>
      <c r="BUO156" s="80"/>
      <c r="BUP156" s="80"/>
      <c r="BUQ156" s="80"/>
      <c r="BUR156" s="80"/>
      <c r="BUS156" s="80"/>
      <c r="BUT156" s="80"/>
      <c r="BUU156" s="80"/>
      <c r="BUV156" s="80"/>
      <c r="BUW156" s="80"/>
      <c r="BUX156" s="80"/>
      <c r="BUY156" s="80"/>
      <c r="BUZ156" s="80"/>
      <c r="BVA156" s="80"/>
      <c r="BVB156" s="80"/>
      <c r="BVC156" s="80"/>
      <c r="BVD156" s="80"/>
      <c r="BVE156" s="80"/>
      <c r="BVF156" s="80"/>
      <c r="BVG156" s="80"/>
      <c r="BVH156" s="80"/>
      <c r="BVI156" s="80"/>
      <c r="BVJ156" s="80"/>
      <c r="BVK156" s="80"/>
      <c r="BVL156" s="80"/>
      <c r="BVM156" s="80"/>
      <c r="BVN156" s="80"/>
      <c r="BVO156" s="80"/>
      <c r="BVP156" s="80"/>
      <c r="BVQ156" s="80"/>
      <c r="BVR156" s="80"/>
      <c r="BVS156" s="80"/>
      <c r="BVT156" s="80"/>
      <c r="BVU156" s="80"/>
      <c r="BVV156" s="80"/>
      <c r="BVW156" s="80"/>
      <c r="BVX156" s="80"/>
      <c r="BVY156" s="80"/>
      <c r="BVZ156" s="80"/>
      <c r="BWA156" s="80"/>
      <c r="BWB156" s="80"/>
      <c r="BWC156" s="80"/>
      <c r="BWD156" s="80"/>
      <c r="BWE156" s="80"/>
      <c r="BWF156" s="80"/>
      <c r="BWG156" s="80"/>
      <c r="BWH156" s="80"/>
      <c r="BWI156" s="80"/>
      <c r="BWJ156" s="80"/>
      <c r="BWK156" s="80"/>
      <c r="BWL156" s="80"/>
      <c r="BWM156" s="80"/>
      <c r="BWN156" s="80"/>
      <c r="BWO156" s="80"/>
      <c r="BWP156" s="80"/>
      <c r="BWQ156" s="80"/>
      <c r="BWR156" s="80"/>
      <c r="BWS156" s="80"/>
      <c r="BWT156" s="80"/>
      <c r="BWU156" s="80"/>
      <c r="BWV156" s="80"/>
      <c r="BWW156" s="80"/>
      <c r="BWX156" s="80"/>
      <c r="BWY156" s="80"/>
      <c r="BWZ156" s="80"/>
      <c r="BXA156" s="80"/>
      <c r="BXB156" s="80"/>
      <c r="BXC156" s="80"/>
      <c r="BXD156" s="80"/>
      <c r="BXE156" s="80"/>
      <c r="BXF156" s="80"/>
      <c r="BXG156" s="80"/>
      <c r="BXH156" s="80"/>
      <c r="BXI156" s="80"/>
      <c r="BXJ156" s="80"/>
      <c r="BXK156" s="80"/>
      <c r="BXL156" s="80"/>
      <c r="BXM156" s="80"/>
      <c r="BXN156" s="80"/>
      <c r="BXO156" s="80"/>
      <c r="BXP156" s="80"/>
      <c r="BXQ156" s="80"/>
      <c r="BXR156" s="80"/>
      <c r="BXS156" s="80"/>
      <c r="BXT156" s="80"/>
      <c r="BXU156" s="80"/>
      <c r="BXV156" s="80"/>
      <c r="BXW156" s="80"/>
      <c r="BXX156" s="80"/>
      <c r="BXY156" s="80"/>
      <c r="BXZ156" s="80"/>
      <c r="BYA156" s="80"/>
      <c r="BYB156" s="80"/>
      <c r="BYC156" s="80"/>
      <c r="BYD156" s="80"/>
      <c r="BYE156" s="80"/>
      <c r="BYF156" s="80"/>
      <c r="BYG156" s="80"/>
      <c r="BYH156" s="80"/>
      <c r="BYI156" s="80"/>
      <c r="BYJ156" s="80"/>
      <c r="BYK156" s="80"/>
      <c r="BYL156" s="80"/>
      <c r="BYM156" s="80"/>
      <c r="BYN156" s="80"/>
      <c r="BYO156" s="80"/>
      <c r="BYP156" s="80"/>
      <c r="BYQ156" s="80"/>
      <c r="BYR156" s="80"/>
      <c r="BYS156" s="80"/>
      <c r="BYT156" s="80"/>
      <c r="BYU156" s="80"/>
      <c r="BYV156" s="80"/>
      <c r="BYW156" s="80"/>
      <c r="BYX156" s="80"/>
      <c r="BYY156" s="80"/>
      <c r="BYZ156" s="80"/>
      <c r="BZA156" s="80"/>
      <c r="BZB156" s="80"/>
      <c r="BZC156" s="80"/>
      <c r="BZD156" s="80"/>
      <c r="BZE156" s="80"/>
      <c r="BZF156" s="80"/>
      <c r="BZG156" s="80"/>
      <c r="BZH156" s="80"/>
      <c r="BZI156" s="80"/>
      <c r="BZJ156" s="80"/>
      <c r="BZK156" s="80"/>
      <c r="BZL156" s="80"/>
      <c r="BZM156" s="80"/>
      <c r="BZN156" s="80"/>
      <c r="BZO156" s="80"/>
      <c r="BZP156" s="80"/>
      <c r="BZQ156" s="80"/>
      <c r="BZR156" s="80"/>
      <c r="BZS156" s="80"/>
      <c r="BZT156" s="80"/>
      <c r="BZU156" s="80"/>
      <c r="BZV156" s="80"/>
      <c r="BZW156" s="80"/>
      <c r="BZX156" s="80"/>
      <c r="BZY156" s="80"/>
      <c r="BZZ156" s="80"/>
      <c r="CAA156" s="80"/>
      <c r="CAB156" s="80"/>
      <c r="CAC156" s="80"/>
      <c r="CAD156" s="80"/>
      <c r="CAE156" s="80"/>
      <c r="CAF156" s="80"/>
      <c r="CAG156" s="80"/>
      <c r="CAH156" s="80"/>
      <c r="CAI156" s="80"/>
      <c r="CAJ156" s="80"/>
      <c r="CAK156" s="80"/>
      <c r="CAL156" s="80"/>
      <c r="CAM156" s="80"/>
      <c r="CAN156" s="80"/>
      <c r="CAO156" s="80"/>
      <c r="CAP156" s="80"/>
      <c r="CAQ156" s="80"/>
      <c r="CAR156" s="80"/>
      <c r="CAS156" s="80"/>
      <c r="CAT156" s="80"/>
      <c r="CAU156" s="80"/>
      <c r="CAV156" s="80"/>
      <c r="CAW156" s="80"/>
      <c r="CAX156" s="80"/>
      <c r="CAY156" s="80"/>
      <c r="CAZ156" s="80"/>
      <c r="CBA156" s="80"/>
      <c r="CBB156" s="80"/>
      <c r="CBC156" s="80"/>
      <c r="CBD156" s="80"/>
      <c r="CBE156" s="80"/>
      <c r="CBF156" s="80"/>
      <c r="CBG156" s="80"/>
      <c r="CBH156" s="80"/>
      <c r="CBI156" s="80"/>
      <c r="CBJ156" s="80"/>
      <c r="CBK156" s="80"/>
      <c r="CBL156" s="80"/>
      <c r="CBM156" s="80"/>
      <c r="CBN156" s="80"/>
      <c r="CBO156" s="80"/>
      <c r="CBP156" s="80"/>
      <c r="CBQ156" s="80"/>
      <c r="CBR156" s="80"/>
      <c r="CBS156" s="80"/>
      <c r="CBT156" s="80"/>
      <c r="CBU156" s="80"/>
      <c r="CBV156" s="80"/>
      <c r="CBW156" s="80"/>
      <c r="CBX156" s="80"/>
      <c r="CBY156" s="80"/>
      <c r="CBZ156" s="80"/>
      <c r="CCA156" s="80"/>
      <c r="CCB156" s="80"/>
      <c r="CCC156" s="80"/>
      <c r="CCD156" s="80"/>
      <c r="CCE156" s="80"/>
      <c r="CCF156" s="80"/>
      <c r="CCG156" s="80"/>
      <c r="CCH156" s="80"/>
      <c r="CCI156" s="80"/>
      <c r="CCJ156" s="80"/>
      <c r="CCK156" s="80"/>
      <c r="CCL156" s="80"/>
      <c r="CCM156" s="80"/>
      <c r="CCN156" s="80"/>
      <c r="CCO156" s="80"/>
      <c r="CCP156" s="80"/>
      <c r="CCQ156" s="80"/>
      <c r="CCR156" s="80"/>
      <c r="CCS156" s="80"/>
      <c r="CCT156" s="80"/>
      <c r="CCU156" s="80"/>
      <c r="CCV156" s="80"/>
      <c r="CCW156" s="80"/>
      <c r="CCX156" s="80"/>
      <c r="CCY156" s="80"/>
      <c r="CCZ156" s="80"/>
      <c r="CDA156" s="80"/>
      <c r="CDB156" s="80"/>
      <c r="CDC156" s="80"/>
      <c r="CDD156" s="80"/>
      <c r="CDE156" s="80"/>
      <c r="CDF156" s="80"/>
      <c r="CDG156" s="80"/>
      <c r="CDH156" s="80"/>
      <c r="CDI156" s="80"/>
      <c r="CDJ156" s="80"/>
      <c r="CDK156" s="80"/>
      <c r="CDL156" s="80"/>
      <c r="CDM156" s="80"/>
      <c r="CDN156" s="80"/>
      <c r="CDO156" s="80"/>
      <c r="CDP156" s="80"/>
      <c r="CDQ156" s="80"/>
      <c r="CDR156" s="80"/>
      <c r="CDS156" s="80"/>
      <c r="CDT156" s="80"/>
      <c r="CDU156" s="80"/>
      <c r="CDV156" s="80"/>
      <c r="CDW156" s="80"/>
      <c r="CDX156" s="80"/>
      <c r="CDY156" s="80"/>
      <c r="CDZ156" s="80"/>
      <c r="CEA156" s="80"/>
      <c r="CEB156" s="80"/>
      <c r="CEC156" s="80"/>
      <c r="CED156" s="80"/>
      <c r="CEE156" s="80"/>
      <c r="CEF156" s="80"/>
      <c r="CEG156" s="80"/>
      <c r="CEH156" s="80"/>
      <c r="CEI156" s="80"/>
      <c r="CEJ156" s="80"/>
      <c r="CEK156" s="80"/>
      <c r="CEL156" s="80"/>
      <c r="CEM156" s="80"/>
      <c r="CEN156" s="80"/>
      <c r="CEO156" s="80"/>
      <c r="CEP156" s="80"/>
      <c r="CEQ156" s="80"/>
      <c r="CER156" s="80"/>
      <c r="CES156" s="80"/>
      <c r="CET156" s="80"/>
      <c r="CEU156" s="80"/>
      <c r="CEV156" s="80"/>
      <c r="CEW156" s="80"/>
      <c r="CEX156" s="80"/>
      <c r="CEY156" s="80"/>
      <c r="CEZ156" s="80"/>
      <c r="CFA156" s="80"/>
      <c r="CFB156" s="80"/>
      <c r="CFC156" s="80"/>
      <c r="CFD156" s="80"/>
      <c r="CFE156" s="80"/>
      <c r="CFF156" s="80"/>
      <c r="CFG156" s="80"/>
      <c r="CFH156" s="80"/>
      <c r="CFI156" s="80"/>
      <c r="CFJ156" s="80"/>
      <c r="CFK156" s="80"/>
      <c r="CFL156" s="80"/>
      <c r="CFM156" s="80"/>
      <c r="CFN156" s="80"/>
      <c r="CFO156" s="80"/>
      <c r="CFP156" s="80"/>
      <c r="CFQ156" s="80"/>
      <c r="CFR156" s="80"/>
      <c r="CFS156" s="80"/>
      <c r="CFT156" s="80"/>
      <c r="CFU156" s="80"/>
      <c r="CFV156" s="80"/>
      <c r="CFW156" s="80"/>
      <c r="CFX156" s="80"/>
      <c r="CFY156" s="80"/>
      <c r="CFZ156" s="80"/>
      <c r="CGA156" s="80"/>
      <c r="CGB156" s="80"/>
      <c r="CGC156" s="80"/>
      <c r="CGD156" s="80"/>
      <c r="CGE156" s="80"/>
      <c r="CGF156" s="80"/>
      <c r="CGG156" s="80"/>
      <c r="CGH156" s="80"/>
      <c r="CGI156" s="80"/>
      <c r="CGJ156" s="80"/>
      <c r="CGK156" s="80"/>
      <c r="CGL156" s="80"/>
      <c r="CGM156" s="80"/>
      <c r="CGN156" s="80"/>
      <c r="CGO156" s="80"/>
      <c r="CGP156" s="80"/>
      <c r="CGQ156" s="80"/>
      <c r="CGR156" s="80"/>
      <c r="CGS156" s="80"/>
      <c r="CGT156" s="80"/>
      <c r="CGU156" s="80"/>
      <c r="CGV156" s="80"/>
      <c r="CGW156" s="80"/>
      <c r="CGX156" s="80"/>
      <c r="CGY156" s="80"/>
      <c r="CGZ156" s="80"/>
      <c r="CHA156" s="80"/>
      <c r="CHB156" s="80"/>
      <c r="CHC156" s="80"/>
      <c r="CHD156" s="80"/>
      <c r="CHE156" s="80"/>
      <c r="CHF156" s="80"/>
      <c r="CHG156" s="80"/>
      <c r="CHH156" s="80"/>
      <c r="CHI156" s="80"/>
      <c r="CHJ156" s="80"/>
      <c r="CHK156" s="80"/>
      <c r="CHL156" s="80"/>
      <c r="CHM156" s="80"/>
      <c r="CHN156" s="80"/>
      <c r="CHO156" s="80"/>
      <c r="CHP156" s="80"/>
      <c r="CHQ156" s="80"/>
      <c r="CHR156" s="80"/>
      <c r="CHS156" s="80"/>
      <c r="CHT156" s="80"/>
      <c r="CHU156" s="80"/>
      <c r="CHV156" s="80"/>
      <c r="CHW156" s="80"/>
      <c r="CHX156" s="80"/>
      <c r="CHY156" s="80"/>
      <c r="CHZ156" s="80"/>
      <c r="CIA156" s="80"/>
      <c r="CIB156" s="80"/>
      <c r="CIC156" s="80"/>
      <c r="CID156" s="80"/>
      <c r="CIE156" s="80"/>
      <c r="CIF156" s="80"/>
      <c r="CIG156" s="80"/>
      <c r="CIH156" s="80"/>
      <c r="CII156" s="80"/>
      <c r="CIJ156" s="80"/>
      <c r="CIK156" s="80"/>
      <c r="CIL156" s="80"/>
      <c r="CIM156" s="80"/>
      <c r="CIN156" s="80"/>
      <c r="CIO156" s="80"/>
      <c r="CIP156" s="80"/>
      <c r="CIQ156" s="80"/>
      <c r="CIR156" s="80"/>
      <c r="CIS156" s="80"/>
      <c r="CIT156" s="80"/>
      <c r="CIU156" s="80"/>
      <c r="CIV156" s="80"/>
      <c r="CIW156" s="80"/>
      <c r="CIX156" s="80"/>
      <c r="CIY156" s="80"/>
      <c r="CIZ156" s="80"/>
      <c r="CJA156" s="80"/>
      <c r="CJB156" s="80"/>
      <c r="CJC156" s="80"/>
      <c r="CJD156" s="80"/>
      <c r="CJE156" s="80"/>
      <c r="CJF156" s="80"/>
      <c r="CJG156" s="80"/>
      <c r="CJH156" s="80"/>
      <c r="CJI156" s="80"/>
      <c r="CJJ156" s="80"/>
      <c r="CJK156" s="80"/>
      <c r="CJL156" s="80"/>
      <c r="CJM156" s="80"/>
      <c r="CJN156" s="80"/>
      <c r="CJO156" s="80"/>
      <c r="CJP156" s="80"/>
      <c r="CJQ156" s="80"/>
      <c r="CJR156" s="80"/>
      <c r="CJS156" s="80"/>
      <c r="CJT156" s="80"/>
      <c r="CJU156" s="80"/>
      <c r="CJV156" s="80"/>
      <c r="CJW156" s="80"/>
      <c r="CJX156" s="80"/>
      <c r="CJY156" s="80"/>
      <c r="CJZ156" s="80"/>
      <c r="CKA156" s="80"/>
      <c r="CKB156" s="80"/>
      <c r="CKC156" s="80"/>
      <c r="CKD156" s="80"/>
      <c r="CKE156" s="80"/>
      <c r="CKF156" s="80"/>
      <c r="CKG156" s="80"/>
      <c r="CKH156" s="80"/>
      <c r="CKI156" s="80"/>
      <c r="CKJ156" s="80"/>
      <c r="CKK156" s="80"/>
      <c r="CKL156" s="80"/>
      <c r="CKM156" s="80"/>
      <c r="CKN156" s="80"/>
      <c r="CKO156" s="80"/>
      <c r="CKP156" s="80"/>
      <c r="CKQ156" s="80"/>
      <c r="CKR156" s="80"/>
      <c r="CKS156" s="80"/>
      <c r="CKT156" s="80"/>
      <c r="CKU156" s="80"/>
      <c r="CKV156" s="80"/>
      <c r="CKW156" s="80"/>
      <c r="CKX156" s="80"/>
      <c r="CKY156" s="80"/>
      <c r="CKZ156" s="80"/>
      <c r="CLA156" s="80"/>
      <c r="CLB156" s="80"/>
      <c r="CLC156" s="80"/>
      <c r="CLD156" s="80"/>
      <c r="CLE156" s="80"/>
      <c r="CLF156" s="80"/>
      <c r="CLG156" s="80"/>
      <c r="CLH156" s="80"/>
      <c r="CLI156" s="80"/>
      <c r="CLJ156" s="80"/>
      <c r="CLK156" s="80"/>
      <c r="CLL156" s="80"/>
      <c r="CLM156" s="80"/>
      <c r="CLN156" s="80"/>
      <c r="CLO156" s="80"/>
      <c r="CLP156" s="80"/>
      <c r="CLQ156" s="80"/>
      <c r="CLR156" s="80"/>
      <c r="CLS156" s="80"/>
      <c r="CLT156" s="80"/>
      <c r="CLU156" s="80"/>
      <c r="CLV156" s="80"/>
      <c r="CLW156" s="80"/>
      <c r="CLX156" s="80"/>
      <c r="CLY156" s="80"/>
      <c r="CLZ156" s="80"/>
      <c r="CMA156" s="80"/>
      <c r="CMB156" s="80"/>
      <c r="CMC156" s="80"/>
      <c r="CMD156" s="80"/>
      <c r="CME156" s="80"/>
      <c r="CMF156" s="80"/>
      <c r="CMG156" s="80"/>
      <c r="CMH156" s="80"/>
      <c r="CMI156" s="80"/>
      <c r="CMJ156" s="80"/>
      <c r="CMK156" s="80"/>
      <c r="CML156" s="80"/>
      <c r="CMM156" s="80"/>
      <c r="CMN156" s="80"/>
      <c r="CMO156" s="80"/>
      <c r="CMP156" s="80"/>
      <c r="CMQ156" s="80"/>
      <c r="CMR156" s="80"/>
      <c r="CMS156" s="80"/>
      <c r="CMT156" s="80"/>
      <c r="CMU156" s="80"/>
      <c r="CMV156" s="80"/>
      <c r="CMW156" s="80"/>
      <c r="CMX156" s="80"/>
      <c r="CMY156" s="80"/>
      <c r="CMZ156" s="80"/>
      <c r="CNA156" s="80"/>
      <c r="CNB156" s="80"/>
      <c r="CNC156" s="80"/>
      <c r="CND156" s="80"/>
      <c r="CNE156" s="80"/>
      <c r="CNF156" s="80"/>
      <c r="CNG156" s="80"/>
      <c r="CNH156" s="80"/>
      <c r="CNI156" s="80"/>
      <c r="CNJ156" s="80"/>
      <c r="CNK156" s="80"/>
      <c r="CNL156" s="80"/>
      <c r="CNM156" s="80"/>
      <c r="CNN156" s="80"/>
      <c r="CNO156" s="80"/>
      <c r="CNP156" s="80"/>
      <c r="CNQ156" s="80"/>
      <c r="CNR156" s="80"/>
      <c r="CNS156" s="80"/>
      <c r="CNT156" s="80"/>
      <c r="CNU156" s="80"/>
      <c r="CNV156" s="80"/>
      <c r="CNW156" s="80"/>
      <c r="CNX156" s="80"/>
      <c r="CNY156" s="80"/>
      <c r="CNZ156" s="80"/>
      <c r="COA156" s="80"/>
      <c r="COB156" s="80"/>
      <c r="COC156" s="80"/>
      <c r="COD156" s="80"/>
      <c r="COE156" s="80"/>
      <c r="COF156" s="80"/>
      <c r="COG156" s="80"/>
      <c r="COH156" s="80"/>
      <c r="COI156" s="80"/>
      <c r="COJ156" s="80"/>
      <c r="COK156" s="80"/>
      <c r="COL156" s="80"/>
      <c r="COM156" s="80"/>
      <c r="CON156" s="80"/>
      <c r="COO156" s="80"/>
      <c r="COP156" s="80"/>
      <c r="COQ156" s="80"/>
      <c r="COR156" s="80"/>
      <c r="COS156" s="80"/>
      <c r="COT156" s="80"/>
      <c r="COU156" s="80"/>
      <c r="COV156" s="80"/>
      <c r="COW156" s="80"/>
      <c r="COX156" s="80"/>
      <c r="COY156" s="80"/>
      <c r="COZ156" s="80"/>
      <c r="CPA156" s="80"/>
      <c r="CPB156" s="80"/>
      <c r="CPC156" s="80"/>
      <c r="CPD156" s="80"/>
      <c r="CPE156" s="80"/>
      <c r="CPF156" s="80"/>
      <c r="CPG156" s="80"/>
      <c r="CPH156" s="80"/>
      <c r="CPI156" s="80"/>
      <c r="CPJ156" s="80"/>
      <c r="CPK156" s="80"/>
      <c r="CPL156" s="80"/>
      <c r="CPM156" s="80"/>
      <c r="CPN156" s="80"/>
      <c r="CPO156" s="80"/>
      <c r="CPP156" s="80"/>
      <c r="CPQ156" s="80"/>
      <c r="CPR156" s="80"/>
      <c r="CPS156" s="80"/>
      <c r="CPT156" s="80"/>
      <c r="CPU156" s="80"/>
      <c r="CPV156" s="80"/>
      <c r="CPW156" s="80"/>
      <c r="CPX156" s="80"/>
      <c r="CPY156" s="80"/>
      <c r="CPZ156" s="80"/>
      <c r="CQA156" s="80"/>
      <c r="CQB156" s="80"/>
      <c r="CQC156" s="80"/>
      <c r="CQD156" s="80"/>
      <c r="CQE156" s="80"/>
      <c r="CQF156" s="80"/>
      <c r="CQG156" s="80"/>
      <c r="CQH156" s="80"/>
      <c r="CQI156" s="80"/>
      <c r="CQJ156" s="80"/>
      <c r="CQK156" s="80"/>
      <c r="CQL156" s="80"/>
      <c r="CQM156" s="80"/>
      <c r="CQN156" s="80"/>
      <c r="CQO156" s="80"/>
      <c r="CQP156" s="80"/>
      <c r="CQQ156" s="80"/>
      <c r="CQR156" s="80"/>
      <c r="CQS156" s="80"/>
      <c r="CQT156" s="80"/>
      <c r="CQU156" s="80"/>
      <c r="CQV156" s="80"/>
      <c r="CQW156" s="80"/>
      <c r="CQX156" s="80"/>
      <c r="CQY156" s="80"/>
      <c r="CQZ156" s="80"/>
      <c r="CRA156" s="80"/>
      <c r="CRB156" s="80"/>
      <c r="CRC156" s="80"/>
      <c r="CRD156" s="80"/>
      <c r="CRE156" s="80"/>
      <c r="CRF156" s="80"/>
      <c r="CRG156" s="80"/>
      <c r="CRH156" s="80"/>
      <c r="CRI156" s="80"/>
      <c r="CRJ156" s="80"/>
      <c r="CRK156" s="80"/>
      <c r="CRL156" s="80"/>
      <c r="CRM156" s="80"/>
      <c r="CRN156" s="80"/>
      <c r="CRO156" s="80"/>
      <c r="CRP156" s="80"/>
      <c r="CRQ156" s="80"/>
      <c r="CRR156" s="80"/>
      <c r="CRS156" s="80"/>
      <c r="CRT156" s="80"/>
      <c r="CRU156" s="80"/>
      <c r="CRV156" s="80"/>
      <c r="CRW156" s="80"/>
      <c r="CRX156" s="80"/>
      <c r="CRY156" s="80"/>
      <c r="CRZ156" s="80"/>
      <c r="CSA156" s="80"/>
      <c r="CSB156" s="80"/>
      <c r="CSC156" s="80"/>
      <c r="CSD156" s="80"/>
      <c r="CSE156" s="80"/>
      <c r="CSF156" s="80"/>
      <c r="CSG156" s="80"/>
      <c r="CSH156" s="80"/>
      <c r="CSI156" s="80"/>
      <c r="CSJ156" s="80"/>
      <c r="CSK156" s="80"/>
      <c r="CSL156" s="80"/>
      <c r="CSM156" s="80"/>
      <c r="CSN156" s="80"/>
      <c r="CSO156" s="80"/>
      <c r="CSP156" s="80"/>
      <c r="CSQ156" s="80"/>
      <c r="CSR156" s="80"/>
      <c r="CSS156" s="80"/>
      <c r="CST156" s="80"/>
      <c r="CSU156" s="80"/>
      <c r="CSV156" s="80"/>
      <c r="CSW156" s="80"/>
      <c r="CSX156" s="80"/>
      <c r="CSY156" s="80"/>
      <c r="CSZ156" s="80"/>
      <c r="CTA156" s="80"/>
      <c r="CTB156" s="80"/>
      <c r="CTC156" s="80"/>
      <c r="CTD156" s="80"/>
      <c r="CTE156" s="80"/>
      <c r="CTF156" s="80"/>
      <c r="CTG156" s="80"/>
      <c r="CTH156" s="80"/>
      <c r="CTI156" s="80"/>
      <c r="CTJ156" s="80"/>
      <c r="CTK156" s="80"/>
      <c r="CTL156" s="80"/>
      <c r="CTM156" s="80"/>
      <c r="CTN156" s="80"/>
      <c r="CTO156" s="80"/>
      <c r="CTP156" s="80"/>
      <c r="CTQ156" s="80"/>
      <c r="CTR156" s="80"/>
      <c r="CTS156" s="80"/>
      <c r="CTT156" s="80"/>
      <c r="CTU156" s="80"/>
      <c r="CTV156" s="80"/>
      <c r="CTW156" s="80"/>
      <c r="CTX156" s="80"/>
      <c r="CTY156" s="80"/>
      <c r="CTZ156" s="80"/>
      <c r="CUA156" s="80"/>
      <c r="CUB156" s="80"/>
      <c r="CUC156" s="80"/>
      <c r="CUD156" s="80"/>
      <c r="CUE156" s="80"/>
      <c r="CUF156" s="80"/>
      <c r="CUG156" s="80"/>
      <c r="CUH156" s="80"/>
      <c r="CUI156" s="80"/>
      <c r="CUJ156" s="80"/>
      <c r="CUK156" s="80"/>
      <c r="CUL156" s="80"/>
      <c r="CUM156" s="80"/>
      <c r="CUN156" s="80"/>
      <c r="CUO156" s="80"/>
      <c r="CUP156" s="80"/>
      <c r="CUQ156" s="80"/>
      <c r="CUR156" s="80"/>
      <c r="CUS156" s="80"/>
      <c r="CUT156" s="80"/>
      <c r="CUU156" s="80"/>
      <c r="CUV156" s="80"/>
      <c r="CUW156" s="80"/>
      <c r="CUX156" s="80"/>
      <c r="CUY156" s="80"/>
      <c r="CUZ156" s="80"/>
      <c r="CVA156" s="80"/>
      <c r="CVB156" s="80"/>
      <c r="CVC156" s="80"/>
      <c r="CVD156" s="80"/>
      <c r="CVE156" s="80"/>
      <c r="CVF156" s="80"/>
      <c r="CVG156" s="80"/>
      <c r="CVH156" s="80"/>
      <c r="CVI156" s="80"/>
      <c r="CVJ156" s="80"/>
      <c r="CVK156" s="80"/>
      <c r="CVL156" s="80"/>
      <c r="CVM156" s="80"/>
      <c r="CVN156" s="80"/>
      <c r="CVO156" s="80"/>
      <c r="CVP156" s="80"/>
      <c r="CVQ156" s="80"/>
      <c r="CVR156" s="80"/>
      <c r="CVS156" s="80"/>
      <c r="CVT156" s="80"/>
      <c r="CVU156" s="80"/>
      <c r="CVV156" s="80"/>
      <c r="CVW156" s="80"/>
      <c r="CVX156" s="80"/>
      <c r="CVY156" s="80"/>
      <c r="CVZ156" s="80"/>
      <c r="CWA156" s="80"/>
      <c r="CWB156" s="80"/>
      <c r="CWC156" s="80"/>
      <c r="CWD156" s="80"/>
      <c r="CWE156" s="80"/>
      <c r="CWF156" s="80"/>
      <c r="CWG156" s="80"/>
      <c r="CWH156" s="80"/>
      <c r="CWI156" s="80"/>
      <c r="CWJ156" s="80"/>
      <c r="CWK156" s="80"/>
      <c r="CWL156" s="80"/>
      <c r="CWM156" s="80"/>
      <c r="CWN156" s="80"/>
      <c r="CWO156" s="80"/>
      <c r="CWP156" s="80"/>
      <c r="CWQ156" s="80"/>
      <c r="CWR156" s="80"/>
      <c r="CWS156" s="80"/>
      <c r="CWT156" s="80"/>
      <c r="CWU156" s="80"/>
      <c r="CWV156" s="80"/>
      <c r="CWW156" s="80"/>
      <c r="CWX156" s="80"/>
      <c r="CWY156" s="80"/>
      <c r="CWZ156" s="80"/>
      <c r="CXA156" s="80"/>
      <c r="CXB156" s="80"/>
      <c r="CXC156" s="80"/>
      <c r="CXD156" s="80"/>
      <c r="CXE156" s="80"/>
      <c r="CXF156" s="80"/>
      <c r="CXG156" s="80"/>
      <c r="CXH156" s="80"/>
      <c r="CXI156" s="80"/>
      <c r="CXJ156" s="80"/>
      <c r="CXK156" s="80"/>
      <c r="CXL156" s="80"/>
      <c r="CXM156" s="80"/>
      <c r="CXN156" s="80"/>
      <c r="CXO156" s="80"/>
      <c r="CXP156" s="80"/>
      <c r="CXQ156" s="80"/>
      <c r="CXR156" s="80"/>
      <c r="CXS156" s="80"/>
      <c r="CXT156" s="80"/>
      <c r="CXU156" s="80"/>
      <c r="CXV156" s="80"/>
      <c r="CXW156" s="80"/>
      <c r="CXX156" s="80"/>
      <c r="CXY156" s="80"/>
      <c r="CXZ156" s="80"/>
      <c r="CYA156" s="80"/>
      <c r="CYB156" s="80"/>
      <c r="CYC156" s="80"/>
      <c r="CYD156" s="80"/>
      <c r="CYE156" s="80"/>
      <c r="CYF156" s="80"/>
      <c r="CYG156" s="80"/>
      <c r="CYH156" s="80"/>
      <c r="CYI156" s="80"/>
      <c r="CYJ156" s="80"/>
      <c r="CYK156" s="80"/>
      <c r="CYL156" s="80"/>
      <c r="CYM156" s="80"/>
      <c r="CYN156" s="80"/>
      <c r="CYO156" s="80"/>
      <c r="CYP156" s="80"/>
      <c r="CYQ156" s="80"/>
      <c r="CYR156" s="80"/>
      <c r="CYS156" s="80"/>
      <c r="CYT156" s="80"/>
      <c r="CYU156" s="80"/>
      <c r="CYV156" s="80"/>
      <c r="CYW156" s="80"/>
      <c r="CYX156" s="80"/>
      <c r="CYY156" s="80"/>
      <c r="CYZ156" s="80"/>
      <c r="CZA156" s="80"/>
      <c r="CZB156" s="80"/>
      <c r="CZC156" s="80"/>
      <c r="CZD156" s="80"/>
      <c r="CZE156" s="80"/>
      <c r="CZF156" s="80"/>
      <c r="CZG156" s="80"/>
      <c r="CZH156" s="80"/>
      <c r="CZI156" s="80"/>
      <c r="CZJ156" s="80"/>
      <c r="CZK156" s="80"/>
      <c r="CZL156" s="80"/>
      <c r="CZM156" s="80"/>
      <c r="CZN156" s="80"/>
      <c r="CZO156" s="80"/>
      <c r="CZP156" s="80"/>
      <c r="CZQ156" s="80"/>
      <c r="CZR156" s="80"/>
      <c r="CZS156" s="80"/>
      <c r="CZT156" s="80"/>
      <c r="CZU156" s="80"/>
      <c r="CZV156" s="80"/>
      <c r="CZW156" s="80"/>
      <c r="CZX156" s="80"/>
      <c r="CZY156" s="80"/>
      <c r="CZZ156" s="80"/>
      <c r="DAA156" s="80"/>
      <c r="DAB156" s="80"/>
      <c r="DAC156" s="80"/>
      <c r="DAD156" s="80"/>
      <c r="DAE156" s="80"/>
      <c r="DAF156" s="80"/>
      <c r="DAG156" s="80"/>
      <c r="DAH156" s="80"/>
      <c r="DAI156" s="80"/>
      <c r="DAJ156" s="80"/>
      <c r="DAK156" s="80"/>
      <c r="DAL156" s="80"/>
      <c r="DAM156" s="80"/>
      <c r="DAN156" s="80"/>
      <c r="DAO156" s="80"/>
      <c r="DAP156" s="80"/>
      <c r="DAQ156" s="80"/>
      <c r="DAR156" s="80"/>
      <c r="DAS156" s="80"/>
      <c r="DAT156" s="80"/>
      <c r="DAU156" s="80"/>
      <c r="DAV156" s="80"/>
      <c r="DAW156" s="80"/>
      <c r="DAX156" s="80"/>
      <c r="DAY156" s="80"/>
      <c r="DAZ156" s="80"/>
      <c r="DBA156" s="80"/>
      <c r="DBB156" s="80"/>
      <c r="DBC156" s="80"/>
      <c r="DBD156" s="80"/>
      <c r="DBE156" s="80"/>
      <c r="DBF156" s="80"/>
      <c r="DBG156" s="80"/>
      <c r="DBH156" s="80"/>
      <c r="DBI156" s="80"/>
      <c r="DBJ156" s="80"/>
      <c r="DBK156" s="80"/>
      <c r="DBL156" s="80"/>
      <c r="DBM156" s="80"/>
      <c r="DBN156" s="80"/>
      <c r="DBO156" s="80"/>
      <c r="DBP156" s="80"/>
      <c r="DBQ156" s="80"/>
      <c r="DBR156" s="80"/>
      <c r="DBS156" s="80"/>
      <c r="DBT156" s="80"/>
      <c r="DBU156" s="80"/>
      <c r="DBV156" s="80"/>
      <c r="DBW156" s="80"/>
      <c r="DBX156" s="80"/>
      <c r="DBY156" s="80"/>
      <c r="DBZ156" s="80"/>
      <c r="DCA156" s="80"/>
      <c r="DCB156" s="80"/>
      <c r="DCC156" s="80"/>
      <c r="DCD156" s="80"/>
      <c r="DCE156" s="80"/>
      <c r="DCF156" s="80"/>
      <c r="DCG156" s="80"/>
      <c r="DCH156" s="80"/>
      <c r="DCI156" s="80"/>
      <c r="DCJ156" s="80"/>
      <c r="DCK156" s="80"/>
      <c r="DCL156" s="80"/>
      <c r="DCM156" s="80"/>
      <c r="DCN156" s="80"/>
      <c r="DCO156" s="80"/>
      <c r="DCP156" s="80"/>
      <c r="DCQ156" s="80"/>
      <c r="DCR156" s="80"/>
      <c r="DCS156" s="80"/>
      <c r="DCT156" s="80"/>
      <c r="DCU156" s="80"/>
      <c r="DCV156" s="80"/>
      <c r="DCW156" s="80"/>
      <c r="DCX156" s="80"/>
      <c r="DCY156" s="80"/>
      <c r="DCZ156" s="80"/>
      <c r="DDA156" s="80"/>
      <c r="DDB156" s="80"/>
      <c r="DDC156" s="80"/>
      <c r="DDD156" s="80"/>
      <c r="DDE156" s="80"/>
      <c r="DDF156" s="80"/>
      <c r="DDG156" s="80"/>
      <c r="DDH156" s="80"/>
      <c r="DDI156" s="80"/>
      <c r="DDJ156" s="80"/>
      <c r="DDK156" s="80"/>
      <c r="DDL156" s="80"/>
      <c r="DDM156" s="80"/>
      <c r="DDN156" s="80"/>
      <c r="DDO156" s="80"/>
      <c r="DDP156" s="80"/>
      <c r="DDQ156" s="80"/>
      <c r="DDR156" s="80"/>
      <c r="DDS156" s="80"/>
      <c r="DDT156" s="80"/>
      <c r="DDU156" s="80"/>
      <c r="DDV156" s="80"/>
      <c r="DDW156" s="80"/>
      <c r="DDX156" s="80"/>
      <c r="DDY156" s="80"/>
      <c r="DDZ156" s="80"/>
      <c r="DEA156" s="80"/>
      <c r="DEB156" s="80"/>
      <c r="DEC156" s="80"/>
      <c r="DED156" s="80"/>
      <c r="DEE156" s="80"/>
      <c r="DEF156" s="80"/>
      <c r="DEG156" s="80"/>
      <c r="DEH156" s="80"/>
      <c r="DEI156" s="80"/>
      <c r="DEJ156" s="80"/>
      <c r="DEK156" s="80"/>
      <c r="DEL156" s="80"/>
      <c r="DEM156" s="80"/>
      <c r="DEN156" s="80"/>
      <c r="DEO156" s="80"/>
      <c r="DEP156" s="80"/>
      <c r="DEQ156" s="80"/>
      <c r="DER156" s="80"/>
      <c r="DES156" s="80"/>
      <c r="DET156" s="80"/>
      <c r="DEU156" s="80"/>
      <c r="DEV156" s="80"/>
      <c r="DEW156" s="80"/>
      <c r="DEX156" s="80"/>
      <c r="DEY156" s="80"/>
      <c r="DEZ156" s="80"/>
      <c r="DFA156" s="80"/>
      <c r="DFB156" s="80"/>
      <c r="DFC156" s="80"/>
      <c r="DFD156" s="80"/>
      <c r="DFE156" s="80"/>
      <c r="DFF156" s="80"/>
      <c r="DFG156" s="80"/>
      <c r="DFH156" s="80"/>
      <c r="DFI156" s="80"/>
      <c r="DFJ156" s="80"/>
      <c r="DFK156" s="80"/>
      <c r="DFL156" s="80"/>
      <c r="DFM156" s="80"/>
      <c r="DFN156" s="80"/>
      <c r="DFO156" s="80"/>
      <c r="DFP156" s="80"/>
      <c r="DFQ156" s="80"/>
      <c r="DFR156" s="80"/>
      <c r="DFS156" s="80"/>
      <c r="DFT156" s="80"/>
      <c r="DFU156" s="80"/>
      <c r="DFV156" s="80"/>
      <c r="DFW156" s="80"/>
      <c r="DFX156" s="80"/>
      <c r="DFY156" s="80"/>
      <c r="DFZ156" s="80"/>
      <c r="DGA156" s="80"/>
      <c r="DGB156" s="80"/>
      <c r="DGC156" s="80"/>
      <c r="DGD156" s="80"/>
      <c r="DGE156" s="80"/>
      <c r="DGF156" s="80"/>
      <c r="DGG156" s="80"/>
      <c r="DGH156" s="80"/>
      <c r="DGI156" s="80"/>
      <c r="DGJ156" s="80"/>
      <c r="DGK156" s="80"/>
      <c r="DGL156" s="80"/>
      <c r="DGM156" s="80"/>
      <c r="DGN156" s="80"/>
      <c r="DGO156" s="80"/>
      <c r="DGP156" s="80"/>
      <c r="DGQ156" s="80"/>
      <c r="DGR156" s="80"/>
      <c r="DGS156" s="80"/>
      <c r="DGT156" s="80"/>
      <c r="DGU156" s="80"/>
      <c r="DGV156" s="80"/>
      <c r="DGW156" s="80"/>
      <c r="DGX156" s="80"/>
      <c r="DGY156" s="80"/>
      <c r="DGZ156" s="80"/>
      <c r="DHA156" s="80"/>
      <c r="DHB156" s="80"/>
      <c r="DHC156" s="80"/>
      <c r="DHD156" s="80"/>
      <c r="DHE156" s="80"/>
      <c r="DHF156" s="80"/>
      <c r="DHG156" s="80"/>
      <c r="DHH156" s="80"/>
      <c r="DHI156" s="80"/>
      <c r="DHJ156" s="80"/>
      <c r="DHK156" s="80"/>
      <c r="DHL156" s="80"/>
      <c r="DHM156" s="80"/>
      <c r="DHN156" s="80"/>
      <c r="DHO156" s="80"/>
      <c r="DHP156" s="80"/>
      <c r="DHQ156" s="80"/>
      <c r="DHR156" s="80"/>
      <c r="DHS156" s="80"/>
      <c r="DHT156" s="80"/>
      <c r="DHU156" s="80"/>
      <c r="DHV156" s="80"/>
      <c r="DHW156" s="80"/>
      <c r="DHX156" s="80"/>
      <c r="DHY156" s="80"/>
      <c r="DHZ156" s="80"/>
      <c r="DIA156" s="80"/>
      <c r="DIB156" s="80"/>
      <c r="DIC156" s="80"/>
      <c r="DID156" s="80"/>
      <c r="DIE156" s="80"/>
      <c r="DIF156" s="80"/>
      <c r="DIG156" s="80"/>
      <c r="DIH156" s="80"/>
      <c r="DII156" s="80"/>
      <c r="DIJ156" s="80"/>
      <c r="DIK156" s="80"/>
      <c r="DIL156" s="80"/>
      <c r="DIM156" s="80"/>
      <c r="DIN156" s="80"/>
      <c r="DIO156" s="80"/>
      <c r="DIP156" s="80"/>
      <c r="DIQ156" s="80"/>
      <c r="DIR156" s="80"/>
      <c r="DIS156" s="80"/>
      <c r="DIT156" s="80"/>
      <c r="DIU156" s="80"/>
      <c r="DIV156" s="80"/>
      <c r="DIW156" s="80"/>
      <c r="DIX156" s="80"/>
      <c r="DIY156" s="80"/>
      <c r="DIZ156" s="80"/>
      <c r="DJA156" s="80"/>
      <c r="DJB156" s="80"/>
      <c r="DJC156" s="80"/>
      <c r="DJD156" s="80"/>
      <c r="DJE156" s="80"/>
      <c r="DJF156" s="80"/>
      <c r="DJG156" s="80"/>
      <c r="DJH156" s="80"/>
      <c r="DJI156" s="80"/>
      <c r="DJJ156" s="80"/>
      <c r="DJK156" s="80"/>
      <c r="DJL156" s="80"/>
      <c r="DJM156" s="80"/>
      <c r="DJN156" s="80"/>
      <c r="DJO156" s="80"/>
      <c r="DJP156" s="80"/>
      <c r="DJQ156" s="80"/>
      <c r="DJR156" s="80"/>
      <c r="DJS156" s="80"/>
      <c r="DJT156" s="80"/>
      <c r="DJU156" s="80"/>
      <c r="DJV156" s="80"/>
      <c r="DJW156" s="80"/>
      <c r="DJX156" s="80"/>
      <c r="DJY156" s="80"/>
      <c r="DJZ156" s="80"/>
      <c r="DKA156" s="80"/>
      <c r="DKB156" s="80"/>
      <c r="DKC156" s="80"/>
      <c r="DKD156" s="80"/>
      <c r="DKE156" s="80"/>
      <c r="DKF156" s="80"/>
      <c r="DKG156" s="80"/>
      <c r="DKH156" s="80"/>
      <c r="DKI156" s="80"/>
      <c r="DKJ156" s="80"/>
      <c r="DKK156" s="80"/>
      <c r="DKL156" s="80"/>
      <c r="DKM156" s="80"/>
      <c r="DKN156" s="80"/>
      <c r="DKO156" s="80"/>
      <c r="DKP156" s="80"/>
      <c r="DKQ156" s="80"/>
      <c r="DKR156" s="80"/>
      <c r="DKS156" s="80"/>
      <c r="DKT156" s="80"/>
      <c r="DKU156" s="80"/>
      <c r="DKV156" s="80"/>
      <c r="DKW156" s="80"/>
      <c r="DKX156" s="80"/>
      <c r="DKY156" s="80"/>
      <c r="DKZ156" s="80"/>
      <c r="DLA156" s="80"/>
      <c r="DLB156" s="80"/>
      <c r="DLC156" s="80"/>
      <c r="DLD156" s="80"/>
      <c r="DLE156" s="80"/>
      <c r="DLF156" s="80"/>
      <c r="DLG156" s="80"/>
      <c r="DLH156" s="80"/>
      <c r="DLI156" s="80"/>
      <c r="DLJ156" s="80"/>
      <c r="DLK156" s="80"/>
      <c r="DLL156" s="80"/>
      <c r="DLM156" s="80"/>
      <c r="DLN156" s="80"/>
      <c r="DLO156" s="80"/>
      <c r="DLP156" s="80"/>
      <c r="DLQ156" s="80"/>
      <c r="DLR156" s="80"/>
      <c r="DLS156" s="80"/>
      <c r="DLT156" s="80"/>
      <c r="DLU156" s="80"/>
      <c r="DLV156" s="80"/>
      <c r="DLW156" s="80"/>
      <c r="DLX156" s="80"/>
      <c r="DLY156" s="80"/>
      <c r="DLZ156" s="80"/>
      <c r="DMA156" s="80"/>
      <c r="DMB156" s="80"/>
      <c r="DMC156" s="80"/>
      <c r="DMD156" s="80"/>
      <c r="DME156" s="80"/>
      <c r="DMF156" s="80"/>
      <c r="DMG156" s="80"/>
      <c r="DMH156" s="80"/>
      <c r="DMI156" s="80"/>
      <c r="DMJ156" s="80"/>
      <c r="DMK156" s="80"/>
      <c r="DML156" s="80"/>
      <c r="DMM156" s="80"/>
      <c r="DMN156" s="80"/>
      <c r="DMO156" s="80"/>
      <c r="DMP156" s="80"/>
      <c r="DMQ156" s="80"/>
      <c r="DMR156" s="80"/>
      <c r="DMS156" s="80"/>
      <c r="DMT156" s="80"/>
      <c r="DMU156" s="80"/>
      <c r="DMV156" s="80"/>
      <c r="DMW156" s="80"/>
      <c r="DMX156" s="80"/>
      <c r="DMY156" s="80"/>
      <c r="DMZ156" s="80"/>
      <c r="DNA156" s="80"/>
      <c r="DNB156" s="80"/>
      <c r="DNC156" s="80"/>
      <c r="DND156" s="80"/>
      <c r="DNE156" s="80"/>
      <c r="DNF156" s="80"/>
      <c r="DNG156" s="80"/>
      <c r="DNH156" s="80"/>
      <c r="DNI156" s="80"/>
      <c r="DNJ156" s="80"/>
      <c r="DNK156" s="80"/>
      <c r="DNL156" s="80"/>
      <c r="DNM156" s="80"/>
      <c r="DNN156" s="80"/>
      <c r="DNO156" s="80"/>
      <c r="DNP156" s="80"/>
      <c r="DNQ156" s="80"/>
      <c r="DNR156" s="80"/>
      <c r="DNS156" s="80"/>
      <c r="DNT156" s="80"/>
      <c r="DNU156" s="80"/>
      <c r="DNV156" s="80"/>
      <c r="DNW156" s="80"/>
      <c r="DNX156" s="80"/>
      <c r="DNY156" s="80"/>
      <c r="DNZ156" s="80"/>
      <c r="DOA156" s="80"/>
      <c r="DOB156" s="80"/>
      <c r="DOC156" s="80"/>
      <c r="DOD156" s="80"/>
      <c r="DOE156" s="80"/>
      <c r="DOF156" s="80"/>
      <c r="DOG156" s="80"/>
      <c r="DOH156" s="80"/>
      <c r="DOI156" s="80"/>
      <c r="DOJ156" s="80"/>
      <c r="DOK156" s="80"/>
      <c r="DOL156" s="80"/>
      <c r="DOM156" s="80"/>
      <c r="DON156" s="80"/>
      <c r="DOO156" s="80"/>
      <c r="DOP156" s="80"/>
      <c r="DOQ156" s="80"/>
      <c r="DOR156" s="80"/>
      <c r="DOS156" s="80"/>
      <c r="DOT156" s="80"/>
      <c r="DOU156" s="80"/>
      <c r="DOV156" s="80"/>
      <c r="DOW156" s="80"/>
      <c r="DOX156" s="80"/>
      <c r="DOY156" s="80"/>
      <c r="DOZ156" s="80"/>
      <c r="DPA156" s="80"/>
      <c r="DPB156" s="80"/>
      <c r="DPC156" s="80"/>
      <c r="DPD156" s="80"/>
      <c r="DPE156" s="80"/>
      <c r="DPF156" s="80"/>
      <c r="DPG156" s="80"/>
      <c r="DPH156" s="80"/>
      <c r="DPI156" s="80"/>
      <c r="DPJ156" s="80"/>
      <c r="DPK156" s="80"/>
      <c r="DPL156" s="80"/>
      <c r="DPM156" s="80"/>
      <c r="DPN156" s="80"/>
      <c r="DPO156" s="80"/>
      <c r="DPP156" s="80"/>
      <c r="DPQ156" s="80"/>
      <c r="DPR156" s="80"/>
      <c r="DPS156" s="80"/>
      <c r="DPT156" s="80"/>
      <c r="DPU156" s="80"/>
      <c r="DPV156" s="80"/>
      <c r="DPW156" s="80"/>
      <c r="DPX156" s="80"/>
      <c r="DPY156" s="80"/>
      <c r="DPZ156" s="80"/>
      <c r="DQA156" s="80"/>
      <c r="DQB156" s="80"/>
      <c r="DQC156" s="80"/>
      <c r="DQD156" s="80"/>
      <c r="DQE156" s="80"/>
      <c r="DQF156" s="80"/>
      <c r="DQG156" s="80"/>
      <c r="DQH156" s="80"/>
      <c r="DQI156" s="80"/>
      <c r="DQJ156" s="80"/>
      <c r="DQK156" s="80"/>
      <c r="DQL156" s="80"/>
      <c r="DQM156" s="80"/>
      <c r="DQN156" s="80"/>
      <c r="DQO156" s="80"/>
      <c r="DQP156" s="80"/>
      <c r="DQQ156" s="80"/>
      <c r="DQR156" s="80"/>
      <c r="DQS156" s="80"/>
      <c r="DQT156" s="80"/>
      <c r="DQU156" s="80"/>
      <c r="DQV156" s="80"/>
      <c r="DQW156" s="80"/>
      <c r="DQX156" s="80"/>
      <c r="DQY156" s="80"/>
      <c r="DQZ156" s="80"/>
      <c r="DRA156" s="80"/>
      <c r="DRB156" s="80"/>
      <c r="DRC156" s="80"/>
      <c r="DRD156" s="80"/>
      <c r="DRE156" s="80"/>
      <c r="DRF156" s="80"/>
      <c r="DRG156" s="80"/>
      <c r="DRH156" s="80"/>
      <c r="DRI156" s="80"/>
      <c r="DRJ156" s="80"/>
      <c r="DRK156" s="80"/>
      <c r="DRL156" s="80"/>
      <c r="DRM156" s="80"/>
      <c r="DRN156" s="80"/>
      <c r="DRO156" s="80"/>
      <c r="DRP156" s="80"/>
      <c r="DRQ156" s="80"/>
      <c r="DRR156" s="80"/>
      <c r="DRS156" s="80"/>
      <c r="DRT156" s="80"/>
      <c r="DRU156" s="80"/>
      <c r="DRV156" s="80"/>
      <c r="DRW156" s="80"/>
      <c r="DRX156" s="80"/>
      <c r="DRY156" s="80"/>
      <c r="DRZ156" s="80"/>
      <c r="DSA156" s="80"/>
      <c r="DSB156" s="80"/>
      <c r="DSC156" s="80"/>
      <c r="DSD156" s="80"/>
      <c r="DSE156" s="80"/>
      <c r="DSF156" s="80"/>
      <c r="DSG156" s="80"/>
      <c r="DSH156" s="80"/>
      <c r="DSI156" s="80"/>
      <c r="DSJ156" s="80"/>
      <c r="DSK156" s="80"/>
      <c r="DSL156" s="80"/>
      <c r="DSM156" s="80"/>
      <c r="DSN156" s="80"/>
      <c r="DSO156" s="80"/>
      <c r="DSP156" s="80"/>
      <c r="DSQ156" s="80"/>
      <c r="DSR156" s="80"/>
      <c r="DSS156" s="80"/>
      <c r="DST156" s="80"/>
      <c r="DSU156" s="80"/>
      <c r="DSV156" s="80"/>
      <c r="DSW156" s="80"/>
      <c r="DSX156" s="80"/>
      <c r="DSY156" s="80"/>
      <c r="DSZ156" s="80"/>
      <c r="DTA156" s="80"/>
      <c r="DTB156" s="80"/>
      <c r="DTC156" s="80"/>
      <c r="DTD156" s="80"/>
      <c r="DTE156" s="80"/>
      <c r="DTF156" s="80"/>
      <c r="DTG156" s="80"/>
      <c r="DTH156" s="80"/>
      <c r="DTI156" s="80"/>
      <c r="DTJ156" s="80"/>
      <c r="DTK156" s="80"/>
      <c r="DTL156" s="80"/>
      <c r="DTM156" s="80"/>
      <c r="DTN156" s="80"/>
      <c r="DTO156" s="80"/>
      <c r="DTP156" s="80"/>
      <c r="DTQ156" s="80"/>
      <c r="DTR156" s="80"/>
      <c r="DTS156" s="80"/>
      <c r="DTT156" s="80"/>
      <c r="DTU156" s="80"/>
      <c r="DTV156" s="80"/>
      <c r="DTW156" s="80"/>
      <c r="DTX156" s="80"/>
      <c r="DTY156" s="80"/>
      <c r="DTZ156" s="80"/>
      <c r="DUA156" s="80"/>
      <c r="DUB156" s="80"/>
      <c r="DUC156" s="80"/>
      <c r="DUD156" s="80"/>
      <c r="DUE156" s="80"/>
      <c r="DUF156" s="80"/>
      <c r="DUG156" s="80"/>
      <c r="DUH156" s="80"/>
      <c r="DUI156" s="80"/>
      <c r="DUJ156" s="80"/>
      <c r="DUK156" s="80"/>
      <c r="DUL156" s="80"/>
      <c r="DUM156" s="80"/>
      <c r="DUN156" s="80"/>
      <c r="DUO156" s="80"/>
      <c r="DUP156" s="80"/>
      <c r="DUQ156" s="80"/>
      <c r="DUR156" s="80"/>
      <c r="DUS156" s="80"/>
      <c r="DUT156" s="80"/>
      <c r="DUU156" s="80"/>
      <c r="DUV156" s="80"/>
      <c r="DUW156" s="80"/>
      <c r="DUX156" s="80"/>
      <c r="DUY156" s="80"/>
      <c r="DUZ156" s="80"/>
      <c r="DVA156" s="80"/>
      <c r="DVB156" s="80"/>
      <c r="DVC156" s="80"/>
      <c r="DVD156" s="80"/>
      <c r="DVE156" s="80"/>
      <c r="DVF156" s="80"/>
      <c r="DVG156" s="80"/>
      <c r="DVH156" s="80"/>
      <c r="DVI156" s="80"/>
      <c r="DVJ156" s="80"/>
      <c r="DVK156" s="80"/>
      <c r="DVL156" s="80"/>
      <c r="DVM156" s="80"/>
      <c r="DVN156" s="80"/>
      <c r="DVO156" s="80"/>
      <c r="DVP156" s="80"/>
      <c r="DVQ156" s="80"/>
      <c r="DVR156" s="80"/>
      <c r="DVS156" s="80"/>
      <c r="DVT156" s="80"/>
      <c r="DVU156" s="80"/>
      <c r="DVV156" s="80"/>
      <c r="DVW156" s="80"/>
      <c r="DVX156" s="80"/>
      <c r="DVY156" s="80"/>
      <c r="DVZ156" s="80"/>
      <c r="DWA156" s="80"/>
      <c r="DWB156" s="80"/>
      <c r="DWC156" s="80"/>
      <c r="DWD156" s="80"/>
      <c r="DWE156" s="80"/>
      <c r="DWF156" s="80"/>
      <c r="DWG156" s="80"/>
      <c r="DWH156" s="80"/>
      <c r="DWI156" s="80"/>
      <c r="DWJ156" s="80"/>
      <c r="DWK156" s="80"/>
      <c r="DWL156" s="80"/>
      <c r="DWM156" s="80"/>
      <c r="DWN156" s="80"/>
      <c r="DWO156" s="80"/>
      <c r="DWP156" s="80"/>
      <c r="DWQ156" s="80"/>
      <c r="DWR156" s="80"/>
      <c r="DWS156" s="80"/>
      <c r="DWT156" s="80"/>
      <c r="DWU156" s="80"/>
      <c r="DWV156" s="80"/>
      <c r="DWW156" s="80"/>
      <c r="DWX156" s="80"/>
      <c r="DWY156" s="80"/>
      <c r="DWZ156" s="80"/>
      <c r="DXA156" s="80"/>
      <c r="DXB156" s="80"/>
      <c r="DXC156" s="80"/>
      <c r="DXD156" s="80"/>
      <c r="DXE156" s="80"/>
      <c r="DXF156" s="80"/>
      <c r="DXG156" s="80"/>
      <c r="DXH156" s="80"/>
      <c r="DXI156" s="80"/>
      <c r="DXJ156" s="80"/>
      <c r="DXK156" s="80"/>
      <c r="DXL156" s="80"/>
      <c r="DXM156" s="80"/>
      <c r="DXN156" s="80"/>
      <c r="DXO156" s="80"/>
      <c r="DXP156" s="80"/>
      <c r="DXQ156" s="80"/>
      <c r="DXR156" s="80"/>
      <c r="DXS156" s="80"/>
      <c r="DXT156" s="80"/>
      <c r="DXU156" s="80"/>
      <c r="DXV156" s="80"/>
      <c r="DXW156" s="80"/>
      <c r="DXX156" s="80"/>
      <c r="DXY156" s="80"/>
      <c r="DXZ156" s="80"/>
      <c r="DYA156" s="80"/>
      <c r="DYB156" s="80"/>
      <c r="DYC156" s="80"/>
      <c r="DYD156" s="80"/>
      <c r="DYE156" s="80"/>
      <c r="DYF156" s="80"/>
      <c r="DYG156" s="80"/>
      <c r="DYH156" s="80"/>
      <c r="DYI156" s="80"/>
      <c r="DYJ156" s="80"/>
      <c r="DYK156" s="80"/>
      <c r="DYL156" s="80"/>
      <c r="DYM156" s="80"/>
      <c r="DYN156" s="80"/>
      <c r="DYO156" s="80"/>
      <c r="DYP156" s="80"/>
      <c r="DYQ156" s="80"/>
      <c r="DYR156" s="80"/>
      <c r="DYS156" s="80"/>
      <c r="DYT156" s="80"/>
      <c r="DYU156" s="80"/>
      <c r="DYV156" s="80"/>
      <c r="DYW156" s="80"/>
      <c r="DYX156" s="80"/>
      <c r="DYY156" s="80"/>
      <c r="DYZ156" s="80"/>
      <c r="DZA156" s="80"/>
      <c r="DZB156" s="80"/>
      <c r="DZC156" s="80"/>
      <c r="DZD156" s="80"/>
      <c r="DZE156" s="80"/>
      <c r="DZF156" s="80"/>
      <c r="DZG156" s="80"/>
      <c r="DZH156" s="80"/>
      <c r="DZI156" s="80"/>
      <c r="DZJ156" s="80"/>
      <c r="DZK156" s="80"/>
      <c r="DZL156" s="80"/>
      <c r="DZM156" s="80"/>
      <c r="DZN156" s="80"/>
      <c r="DZO156" s="80"/>
      <c r="DZP156" s="80"/>
      <c r="DZQ156" s="80"/>
      <c r="DZR156" s="80"/>
      <c r="DZS156" s="80"/>
      <c r="DZT156" s="80"/>
      <c r="DZU156" s="80"/>
      <c r="DZV156" s="80"/>
      <c r="DZW156" s="80"/>
      <c r="DZX156" s="80"/>
      <c r="DZY156" s="80"/>
      <c r="DZZ156" s="80"/>
      <c r="EAA156" s="80"/>
      <c r="EAB156" s="80"/>
      <c r="EAC156" s="80"/>
      <c r="EAD156" s="80"/>
      <c r="EAE156" s="80"/>
      <c r="EAF156" s="80"/>
      <c r="EAG156" s="80"/>
      <c r="EAH156" s="80"/>
      <c r="EAI156" s="80"/>
      <c r="EAJ156" s="80"/>
      <c r="EAK156" s="80"/>
      <c r="EAL156" s="80"/>
      <c r="EAM156" s="80"/>
      <c r="EAN156" s="80"/>
      <c r="EAO156" s="80"/>
      <c r="EAP156" s="80"/>
      <c r="EAQ156" s="80"/>
      <c r="EAR156" s="80"/>
      <c r="EAS156" s="80"/>
      <c r="EAT156" s="80"/>
      <c r="EAU156" s="80"/>
      <c r="EAV156" s="80"/>
      <c r="EAW156" s="80"/>
      <c r="EAX156" s="80"/>
      <c r="EAY156" s="80"/>
      <c r="EAZ156" s="80"/>
      <c r="EBA156" s="80"/>
      <c r="EBB156" s="80"/>
      <c r="EBC156" s="80"/>
      <c r="EBD156" s="80"/>
      <c r="EBE156" s="80"/>
      <c r="EBF156" s="80"/>
      <c r="EBG156" s="80"/>
      <c r="EBH156" s="80"/>
      <c r="EBI156" s="80"/>
      <c r="EBJ156" s="80"/>
      <c r="EBK156" s="80"/>
      <c r="EBL156" s="80"/>
      <c r="EBM156" s="80"/>
      <c r="EBN156" s="80"/>
      <c r="EBO156" s="80"/>
      <c r="EBP156" s="80"/>
      <c r="EBQ156" s="80"/>
      <c r="EBR156" s="80"/>
      <c r="EBS156" s="80"/>
      <c r="EBT156" s="80"/>
      <c r="EBU156" s="80"/>
      <c r="EBV156" s="80"/>
      <c r="EBW156" s="80"/>
      <c r="EBX156" s="80"/>
      <c r="EBY156" s="80"/>
      <c r="EBZ156" s="80"/>
      <c r="ECA156" s="80"/>
      <c r="ECB156" s="80"/>
      <c r="ECC156" s="80"/>
      <c r="ECD156" s="80"/>
      <c r="ECE156" s="80"/>
      <c r="ECF156" s="80"/>
      <c r="ECG156" s="80"/>
      <c r="ECH156" s="80"/>
      <c r="ECI156" s="80"/>
      <c r="ECJ156" s="80"/>
      <c r="ECK156" s="80"/>
      <c r="ECL156" s="80"/>
      <c r="ECM156" s="80"/>
      <c r="ECN156" s="80"/>
      <c r="ECO156" s="80"/>
      <c r="ECP156" s="80"/>
      <c r="ECQ156" s="80"/>
      <c r="ECR156" s="80"/>
      <c r="ECS156" s="80"/>
      <c r="ECT156" s="80"/>
      <c r="ECU156" s="80"/>
      <c r="ECV156" s="80"/>
      <c r="ECW156" s="80"/>
      <c r="ECX156" s="80"/>
      <c r="ECY156" s="80"/>
      <c r="ECZ156" s="80"/>
      <c r="EDA156" s="80"/>
      <c r="EDB156" s="80"/>
      <c r="EDC156" s="80"/>
      <c r="EDD156" s="80"/>
      <c r="EDE156" s="80"/>
      <c r="EDF156" s="80"/>
      <c r="EDG156" s="80"/>
      <c r="EDH156" s="80"/>
      <c r="EDI156" s="80"/>
      <c r="EDJ156" s="80"/>
      <c r="EDK156" s="80"/>
      <c r="EDL156" s="80"/>
      <c r="EDM156" s="80"/>
      <c r="EDN156" s="80"/>
      <c r="EDO156" s="80"/>
      <c r="EDP156" s="80"/>
      <c r="EDQ156" s="80"/>
      <c r="EDR156" s="80"/>
      <c r="EDS156" s="80"/>
      <c r="EDT156" s="80"/>
      <c r="EDU156" s="80"/>
      <c r="EDV156" s="80"/>
      <c r="EDW156" s="80"/>
      <c r="EDX156" s="80"/>
      <c r="EDY156" s="80"/>
      <c r="EDZ156" s="80"/>
      <c r="EEA156" s="80"/>
      <c r="EEB156" s="80"/>
      <c r="EEC156" s="80"/>
      <c r="EED156" s="80"/>
      <c r="EEE156" s="80"/>
      <c r="EEF156" s="80"/>
      <c r="EEG156" s="80"/>
      <c r="EEH156" s="80"/>
      <c r="EEI156" s="80"/>
      <c r="EEJ156" s="80"/>
      <c r="EEK156" s="80"/>
      <c r="EEL156" s="80"/>
      <c r="EEM156" s="80"/>
      <c r="EEN156" s="80"/>
      <c r="EEO156" s="80"/>
      <c r="EEP156" s="80"/>
      <c r="EEQ156" s="80"/>
      <c r="EER156" s="80"/>
      <c r="EES156" s="80"/>
      <c r="EET156" s="80"/>
      <c r="EEU156" s="80"/>
      <c r="EEV156" s="80"/>
      <c r="EEW156" s="80"/>
      <c r="EEX156" s="80"/>
      <c r="EEY156" s="80"/>
      <c r="EEZ156" s="80"/>
      <c r="EFA156" s="80"/>
      <c r="EFB156" s="80"/>
      <c r="EFC156" s="80"/>
      <c r="EFD156" s="80"/>
      <c r="EFE156" s="80"/>
      <c r="EFF156" s="80"/>
      <c r="EFG156" s="80"/>
      <c r="EFH156" s="80"/>
      <c r="EFI156" s="80"/>
      <c r="EFJ156" s="80"/>
      <c r="EFK156" s="80"/>
      <c r="EFL156" s="80"/>
      <c r="EFM156" s="80"/>
      <c r="EFN156" s="80"/>
      <c r="EFO156" s="80"/>
      <c r="EFP156" s="80"/>
      <c r="EFQ156" s="80"/>
      <c r="EFR156" s="80"/>
      <c r="EFS156" s="80"/>
      <c r="EFT156" s="80"/>
      <c r="EFU156" s="80"/>
      <c r="EFV156" s="80"/>
      <c r="EFW156" s="80"/>
      <c r="EFX156" s="80"/>
      <c r="EFY156" s="80"/>
      <c r="EFZ156" s="80"/>
      <c r="EGA156" s="80"/>
      <c r="EGB156" s="80"/>
      <c r="EGC156" s="80"/>
      <c r="EGD156" s="80"/>
      <c r="EGE156" s="80"/>
      <c r="EGF156" s="80"/>
      <c r="EGG156" s="80"/>
      <c r="EGH156" s="80"/>
      <c r="EGI156" s="80"/>
      <c r="EGJ156" s="80"/>
      <c r="EGK156" s="80"/>
      <c r="EGL156" s="80"/>
      <c r="EGM156" s="80"/>
      <c r="EGN156" s="80"/>
      <c r="EGO156" s="80"/>
      <c r="EGP156" s="80"/>
      <c r="EGQ156" s="80"/>
      <c r="EGR156" s="80"/>
      <c r="EGS156" s="80"/>
      <c r="EGT156" s="80"/>
      <c r="EGU156" s="80"/>
      <c r="EGV156" s="80"/>
      <c r="EGW156" s="80"/>
      <c r="EGX156" s="80"/>
      <c r="EGY156" s="80"/>
      <c r="EGZ156" s="80"/>
      <c r="EHA156" s="80"/>
      <c r="EHB156" s="80"/>
      <c r="EHC156" s="80"/>
      <c r="EHD156" s="80"/>
      <c r="EHE156" s="80"/>
      <c r="EHF156" s="80"/>
      <c r="EHG156" s="80"/>
      <c r="EHH156" s="80"/>
      <c r="EHI156" s="80"/>
      <c r="EHJ156" s="80"/>
      <c r="EHK156" s="80"/>
      <c r="EHL156" s="80"/>
      <c r="EHM156" s="80"/>
      <c r="EHN156" s="80"/>
      <c r="EHO156" s="80"/>
      <c r="EHP156" s="80"/>
      <c r="EHQ156" s="80"/>
      <c r="EHR156" s="80"/>
      <c r="EHS156" s="80"/>
      <c r="EHT156" s="80"/>
      <c r="EHU156" s="80"/>
      <c r="EHV156" s="80"/>
      <c r="EHW156" s="80"/>
      <c r="EHX156" s="80"/>
      <c r="EHY156" s="80"/>
      <c r="EHZ156" s="80"/>
      <c r="EIA156" s="80"/>
      <c r="EIB156" s="80"/>
      <c r="EIC156" s="80"/>
      <c r="EID156" s="80"/>
      <c r="EIE156" s="80"/>
      <c r="EIF156" s="80"/>
      <c r="EIG156" s="80"/>
      <c r="EIH156" s="80"/>
      <c r="EII156" s="80"/>
      <c r="EIJ156" s="80"/>
      <c r="EIK156" s="80"/>
      <c r="EIL156" s="80"/>
      <c r="EIM156" s="80"/>
      <c r="EIN156" s="80"/>
      <c r="EIO156" s="80"/>
      <c r="EIP156" s="80"/>
      <c r="EIQ156" s="80"/>
      <c r="EIR156" s="80"/>
      <c r="EIS156" s="80"/>
      <c r="EIT156" s="80"/>
      <c r="EIU156" s="80"/>
      <c r="EIV156" s="80"/>
      <c r="EIW156" s="80"/>
      <c r="EIX156" s="80"/>
      <c r="EIY156" s="80"/>
      <c r="EIZ156" s="80"/>
      <c r="EJA156" s="80"/>
      <c r="EJB156" s="80"/>
      <c r="EJC156" s="80"/>
      <c r="EJD156" s="80"/>
      <c r="EJE156" s="80"/>
      <c r="EJF156" s="80"/>
      <c r="EJG156" s="80"/>
      <c r="EJH156" s="80"/>
      <c r="EJI156" s="80"/>
      <c r="EJJ156" s="80"/>
      <c r="EJK156" s="80"/>
      <c r="EJL156" s="80"/>
      <c r="EJM156" s="80"/>
      <c r="EJN156" s="80"/>
      <c r="EJO156" s="80"/>
      <c r="EJP156" s="80"/>
      <c r="EJQ156" s="80"/>
      <c r="EJR156" s="80"/>
      <c r="EJS156" s="80"/>
      <c r="EJT156" s="80"/>
      <c r="EJU156" s="80"/>
      <c r="EJV156" s="80"/>
      <c r="EJW156" s="80"/>
      <c r="EJX156" s="80"/>
      <c r="EJY156" s="80"/>
      <c r="EJZ156" s="80"/>
      <c r="EKA156" s="80"/>
      <c r="EKB156" s="80"/>
      <c r="EKC156" s="80"/>
      <c r="EKD156" s="80"/>
      <c r="EKE156" s="80"/>
      <c r="EKF156" s="80"/>
      <c r="EKG156" s="80"/>
      <c r="EKH156" s="80"/>
      <c r="EKI156" s="80"/>
      <c r="EKJ156" s="80"/>
      <c r="EKK156" s="80"/>
      <c r="EKL156" s="80"/>
      <c r="EKM156" s="80"/>
      <c r="EKN156" s="80"/>
      <c r="EKO156" s="80"/>
      <c r="EKP156" s="80"/>
      <c r="EKQ156" s="80"/>
      <c r="EKR156" s="80"/>
      <c r="EKS156" s="80"/>
      <c r="EKT156" s="80"/>
      <c r="EKU156" s="80"/>
      <c r="EKV156" s="80"/>
      <c r="EKW156" s="80"/>
      <c r="EKX156" s="80"/>
      <c r="EKY156" s="80"/>
      <c r="EKZ156" s="80"/>
      <c r="ELA156" s="80"/>
      <c r="ELB156" s="80"/>
      <c r="ELC156" s="80"/>
      <c r="ELD156" s="80"/>
      <c r="ELE156" s="80"/>
      <c r="ELF156" s="80"/>
      <c r="ELG156" s="80"/>
      <c r="ELH156" s="80"/>
      <c r="ELI156" s="80"/>
      <c r="ELJ156" s="80"/>
      <c r="ELK156" s="80"/>
      <c r="ELL156" s="80"/>
      <c r="ELM156" s="80"/>
      <c r="ELN156" s="80"/>
      <c r="ELO156" s="80"/>
      <c r="ELP156" s="80"/>
      <c r="ELQ156" s="80"/>
      <c r="ELR156" s="80"/>
      <c r="ELS156" s="80"/>
      <c r="ELT156" s="80"/>
      <c r="ELU156" s="80"/>
      <c r="ELV156" s="80"/>
      <c r="ELW156" s="80"/>
      <c r="ELX156" s="80"/>
      <c r="ELY156" s="80"/>
      <c r="ELZ156" s="80"/>
      <c r="EMA156" s="80"/>
      <c r="EMB156" s="80"/>
      <c r="EMC156" s="80"/>
      <c r="EMD156" s="80"/>
      <c r="EME156" s="80"/>
      <c r="EMF156" s="80"/>
      <c r="EMG156" s="80"/>
      <c r="EMH156" s="80"/>
      <c r="EMI156" s="80"/>
      <c r="EMJ156" s="80"/>
      <c r="EMK156" s="80"/>
      <c r="EML156" s="80"/>
      <c r="EMM156" s="80"/>
      <c r="EMN156" s="80"/>
      <c r="EMO156" s="80"/>
      <c r="EMP156" s="80"/>
      <c r="EMQ156" s="80"/>
      <c r="EMR156" s="80"/>
      <c r="EMS156" s="80"/>
      <c r="EMT156" s="80"/>
      <c r="EMU156" s="80"/>
      <c r="EMV156" s="80"/>
      <c r="EMW156" s="80"/>
      <c r="EMX156" s="80"/>
      <c r="EMY156" s="80"/>
      <c r="EMZ156" s="80"/>
      <c r="ENA156" s="80"/>
      <c r="ENB156" s="80"/>
      <c r="ENC156" s="80"/>
      <c r="END156" s="80"/>
      <c r="ENE156" s="80"/>
      <c r="ENF156" s="80"/>
      <c r="ENG156" s="80"/>
      <c r="ENH156" s="80"/>
      <c r="ENI156" s="80"/>
      <c r="ENJ156" s="80"/>
      <c r="ENK156" s="80"/>
      <c r="ENL156" s="80"/>
      <c r="ENM156" s="80"/>
      <c r="ENN156" s="80"/>
      <c r="ENO156" s="80"/>
      <c r="ENP156" s="80"/>
      <c r="ENQ156" s="80"/>
      <c r="ENR156" s="80"/>
      <c r="ENS156" s="80"/>
      <c r="ENT156" s="80"/>
      <c r="ENU156" s="80"/>
      <c r="ENV156" s="80"/>
      <c r="ENW156" s="80"/>
      <c r="ENX156" s="80"/>
      <c r="ENY156" s="80"/>
      <c r="ENZ156" s="80"/>
      <c r="EOA156" s="80"/>
      <c r="EOB156" s="80"/>
      <c r="EOC156" s="80"/>
      <c r="EOD156" s="80"/>
      <c r="EOE156" s="80"/>
      <c r="EOF156" s="80"/>
      <c r="EOG156" s="80"/>
      <c r="EOH156" s="80"/>
      <c r="EOI156" s="80"/>
      <c r="EOJ156" s="80"/>
      <c r="EOK156" s="80"/>
      <c r="EOL156" s="80"/>
      <c r="EOM156" s="80"/>
      <c r="EON156" s="80"/>
      <c r="EOO156" s="80"/>
      <c r="EOP156" s="80"/>
      <c r="EOQ156" s="80"/>
      <c r="EOR156" s="80"/>
      <c r="EOS156" s="80"/>
      <c r="EOT156" s="80"/>
      <c r="EOU156" s="80"/>
      <c r="EOV156" s="80"/>
      <c r="EOW156" s="80"/>
      <c r="EOX156" s="80"/>
      <c r="EOY156" s="80"/>
      <c r="EOZ156" s="80"/>
      <c r="EPA156" s="80"/>
      <c r="EPB156" s="80"/>
      <c r="EPC156" s="80"/>
      <c r="EPD156" s="80"/>
      <c r="EPE156" s="80"/>
      <c r="EPF156" s="80"/>
      <c r="EPG156" s="80"/>
      <c r="EPH156" s="80"/>
      <c r="EPI156" s="80"/>
      <c r="EPJ156" s="80"/>
      <c r="EPK156" s="80"/>
      <c r="EPL156" s="80"/>
      <c r="EPM156" s="80"/>
      <c r="EPN156" s="80"/>
      <c r="EPO156" s="80"/>
      <c r="EPP156" s="80"/>
      <c r="EPQ156" s="80"/>
      <c r="EPR156" s="80"/>
      <c r="EPS156" s="80"/>
      <c r="EPT156" s="80"/>
      <c r="EPU156" s="80"/>
      <c r="EPV156" s="80"/>
      <c r="EPW156" s="80"/>
      <c r="EPX156" s="80"/>
      <c r="EPY156" s="80"/>
      <c r="EPZ156" s="80"/>
      <c r="EQA156" s="80"/>
      <c r="EQB156" s="80"/>
      <c r="EQC156" s="80"/>
      <c r="EQD156" s="80"/>
      <c r="EQE156" s="80"/>
      <c r="EQF156" s="80"/>
      <c r="EQG156" s="80"/>
      <c r="EQH156" s="80"/>
      <c r="EQI156" s="80"/>
      <c r="EQJ156" s="80"/>
      <c r="EQK156" s="80"/>
      <c r="EQL156" s="80"/>
      <c r="EQM156" s="80"/>
      <c r="EQN156" s="80"/>
      <c r="EQO156" s="80"/>
      <c r="EQP156" s="80"/>
      <c r="EQQ156" s="80"/>
      <c r="EQR156" s="80"/>
      <c r="EQS156" s="80"/>
      <c r="EQT156" s="80"/>
      <c r="EQU156" s="80"/>
      <c r="EQV156" s="80"/>
      <c r="EQW156" s="80"/>
      <c r="EQX156" s="80"/>
      <c r="EQY156" s="80"/>
      <c r="EQZ156" s="80"/>
      <c r="ERA156" s="80"/>
      <c r="ERB156" s="80"/>
      <c r="ERC156" s="80"/>
      <c r="ERD156" s="80"/>
      <c r="ERE156" s="80"/>
      <c r="ERF156" s="80"/>
      <c r="ERG156" s="80"/>
      <c r="ERH156" s="80"/>
      <c r="ERI156" s="80"/>
      <c r="ERJ156" s="80"/>
      <c r="ERK156" s="80"/>
      <c r="ERL156" s="80"/>
      <c r="ERM156" s="80"/>
      <c r="ERN156" s="80"/>
      <c r="ERO156" s="80"/>
      <c r="ERP156" s="80"/>
      <c r="ERQ156" s="80"/>
      <c r="ERR156" s="80"/>
      <c r="ERS156" s="80"/>
      <c r="ERT156" s="80"/>
      <c r="ERU156" s="80"/>
      <c r="ERV156" s="80"/>
      <c r="ERW156" s="80"/>
      <c r="ERX156" s="80"/>
      <c r="ERY156" s="80"/>
      <c r="ERZ156" s="80"/>
      <c r="ESA156" s="80"/>
      <c r="ESB156" s="80"/>
      <c r="ESC156" s="80"/>
      <c r="ESD156" s="80"/>
      <c r="ESE156" s="80"/>
      <c r="ESF156" s="80"/>
      <c r="ESG156" s="80"/>
      <c r="ESH156" s="80"/>
      <c r="ESI156" s="80"/>
      <c r="ESJ156" s="80"/>
      <c r="ESK156" s="80"/>
      <c r="ESL156" s="80"/>
      <c r="ESM156" s="80"/>
      <c r="ESN156" s="80"/>
      <c r="ESO156" s="80"/>
      <c r="ESP156" s="80"/>
      <c r="ESQ156" s="80"/>
      <c r="ESR156" s="80"/>
      <c r="ESS156" s="80"/>
      <c r="EST156" s="80"/>
      <c r="ESU156" s="80"/>
      <c r="ESV156" s="80"/>
      <c r="ESW156" s="80"/>
      <c r="ESX156" s="80"/>
      <c r="ESY156" s="80"/>
      <c r="ESZ156" s="80"/>
      <c r="ETA156" s="80"/>
      <c r="ETB156" s="80"/>
      <c r="ETC156" s="80"/>
      <c r="ETD156" s="80"/>
      <c r="ETE156" s="80"/>
      <c r="ETF156" s="80"/>
      <c r="ETG156" s="80"/>
      <c r="ETH156" s="80"/>
      <c r="ETI156" s="80"/>
      <c r="ETJ156" s="80"/>
      <c r="ETK156" s="80"/>
      <c r="ETL156" s="80"/>
      <c r="ETM156" s="80"/>
      <c r="ETN156" s="80"/>
      <c r="ETO156" s="80"/>
      <c r="ETP156" s="80"/>
      <c r="ETQ156" s="80"/>
      <c r="ETR156" s="80"/>
      <c r="ETS156" s="80"/>
      <c r="ETT156" s="80"/>
      <c r="ETU156" s="80"/>
      <c r="ETV156" s="80"/>
      <c r="ETW156" s="80"/>
      <c r="ETX156" s="80"/>
      <c r="ETY156" s="80"/>
      <c r="ETZ156" s="80"/>
      <c r="EUA156" s="80"/>
      <c r="EUB156" s="80"/>
      <c r="EUC156" s="80"/>
      <c r="EUD156" s="80"/>
      <c r="EUE156" s="80"/>
      <c r="EUF156" s="80"/>
      <c r="EUG156" s="80"/>
      <c r="EUH156" s="80"/>
      <c r="EUI156" s="80"/>
      <c r="EUJ156" s="80"/>
      <c r="EUK156" s="80"/>
      <c r="EUL156" s="80"/>
      <c r="EUM156" s="80"/>
      <c r="EUN156" s="80"/>
      <c r="EUO156" s="80"/>
      <c r="EUP156" s="80"/>
      <c r="EUQ156" s="80"/>
      <c r="EUR156" s="80"/>
      <c r="EUS156" s="80"/>
      <c r="EUT156" s="80"/>
      <c r="EUU156" s="80"/>
      <c r="EUV156" s="80"/>
      <c r="EUW156" s="80"/>
      <c r="EUX156" s="80"/>
      <c r="EUY156" s="80"/>
      <c r="EUZ156" s="80"/>
      <c r="EVA156" s="80"/>
      <c r="EVB156" s="80"/>
      <c r="EVC156" s="80"/>
      <c r="EVD156" s="80"/>
      <c r="EVE156" s="80"/>
      <c r="EVF156" s="80"/>
      <c r="EVG156" s="80"/>
      <c r="EVH156" s="80"/>
      <c r="EVI156" s="80"/>
      <c r="EVJ156" s="80"/>
      <c r="EVK156" s="80"/>
      <c r="EVL156" s="80"/>
      <c r="EVM156" s="80"/>
      <c r="EVN156" s="80"/>
      <c r="EVO156" s="80"/>
      <c r="EVP156" s="80"/>
      <c r="EVQ156" s="80"/>
      <c r="EVR156" s="80"/>
      <c r="EVS156" s="80"/>
      <c r="EVT156" s="80"/>
      <c r="EVU156" s="80"/>
      <c r="EVV156" s="80"/>
      <c r="EVW156" s="80"/>
      <c r="EVX156" s="80"/>
      <c r="EVY156" s="80"/>
      <c r="EVZ156" s="80"/>
      <c r="EWA156" s="80"/>
      <c r="EWB156" s="80"/>
      <c r="EWC156" s="80"/>
      <c r="EWD156" s="80"/>
      <c r="EWE156" s="80"/>
      <c r="EWF156" s="80"/>
      <c r="EWG156" s="80"/>
      <c r="EWH156" s="80"/>
      <c r="EWI156" s="80"/>
      <c r="EWJ156" s="80"/>
      <c r="EWK156" s="80"/>
      <c r="EWL156" s="80"/>
      <c r="EWM156" s="80"/>
      <c r="EWN156" s="80"/>
      <c r="EWO156" s="80"/>
      <c r="EWP156" s="80"/>
      <c r="EWQ156" s="80"/>
      <c r="EWR156" s="80"/>
      <c r="EWS156" s="80"/>
      <c r="EWT156" s="80"/>
      <c r="EWU156" s="80"/>
      <c r="EWV156" s="80"/>
      <c r="EWW156" s="80"/>
      <c r="EWX156" s="80"/>
      <c r="EWY156" s="80"/>
      <c r="EWZ156" s="80"/>
      <c r="EXA156" s="80"/>
      <c r="EXB156" s="80"/>
      <c r="EXC156" s="80"/>
      <c r="EXD156" s="80"/>
      <c r="EXE156" s="80"/>
      <c r="EXF156" s="80"/>
      <c r="EXG156" s="80"/>
      <c r="EXH156" s="80"/>
      <c r="EXI156" s="80"/>
      <c r="EXJ156" s="80"/>
      <c r="EXK156" s="80"/>
      <c r="EXL156" s="80"/>
      <c r="EXM156" s="80"/>
      <c r="EXN156" s="80"/>
      <c r="EXO156" s="80"/>
      <c r="EXP156" s="80"/>
      <c r="EXQ156" s="80"/>
      <c r="EXR156" s="80"/>
      <c r="EXS156" s="80"/>
      <c r="EXT156" s="80"/>
      <c r="EXU156" s="80"/>
      <c r="EXV156" s="80"/>
      <c r="EXW156" s="80"/>
      <c r="EXX156" s="80"/>
      <c r="EXY156" s="80"/>
      <c r="EXZ156" s="80"/>
      <c r="EYA156" s="80"/>
      <c r="EYB156" s="80"/>
      <c r="EYC156" s="80"/>
      <c r="EYD156" s="80"/>
      <c r="EYE156" s="80"/>
      <c r="EYF156" s="80"/>
      <c r="EYG156" s="80"/>
      <c r="EYH156" s="80"/>
      <c r="EYI156" s="80"/>
      <c r="EYJ156" s="80"/>
      <c r="EYK156" s="80"/>
      <c r="EYL156" s="80"/>
      <c r="EYM156" s="80"/>
      <c r="EYN156" s="80"/>
      <c r="EYO156" s="80"/>
      <c r="EYP156" s="80"/>
      <c r="EYQ156" s="80"/>
      <c r="EYR156" s="80"/>
      <c r="EYS156" s="80"/>
      <c r="EYT156" s="80"/>
      <c r="EYU156" s="80"/>
      <c r="EYV156" s="80"/>
      <c r="EYW156" s="80"/>
      <c r="EYX156" s="80"/>
      <c r="EYY156" s="80"/>
      <c r="EYZ156" s="80"/>
      <c r="EZA156" s="80"/>
      <c r="EZB156" s="80"/>
      <c r="EZC156" s="80"/>
      <c r="EZD156" s="80"/>
      <c r="EZE156" s="80"/>
      <c r="EZF156" s="80"/>
      <c r="EZG156" s="80"/>
      <c r="EZH156" s="80"/>
      <c r="EZI156" s="80"/>
      <c r="EZJ156" s="80"/>
      <c r="EZK156" s="80"/>
      <c r="EZL156" s="80"/>
      <c r="EZM156" s="80"/>
      <c r="EZN156" s="80"/>
      <c r="EZO156" s="80"/>
      <c r="EZP156" s="80"/>
      <c r="EZQ156" s="80"/>
      <c r="EZR156" s="80"/>
      <c r="EZS156" s="80"/>
      <c r="EZT156" s="80"/>
      <c r="EZU156" s="80"/>
      <c r="EZV156" s="80"/>
      <c r="EZW156" s="80"/>
      <c r="EZX156" s="80"/>
      <c r="EZY156" s="80"/>
      <c r="EZZ156" s="80"/>
      <c r="FAA156" s="80"/>
      <c r="FAB156" s="80"/>
      <c r="FAC156" s="80"/>
      <c r="FAD156" s="80"/>
      <c r="FAE156" s="80"/>
      <c r="FAF156" s="80"/>
      <c r="FAG156" s="80"/>
      <c r="FAH156" s="80"/>
      <c r="FAI156" s="80"/>
      <c r="FAJ156" s="80"/>
      <c r="FAK156" s="80"/>
      <c r="FAL156" s="80"/>
      <c r="FAM156" s="80"/>
      <c r="FAN156" s="80"/>
      <c r="FAO156" s="80"/>
      <c r="FAP156" s="80"/>
      <c r="FAQ156" s="80"/>
      <c r="FAR156" s="80"/>
      <c r="FAS156" s="80"/>
      <c r="FAT156" s="80"/>
      <c r="FAU156" s="80"/>
      <c r="FAV156" s="80"/>
      <c r="FAW156" s="80"/>
      <c r="FAX156" s="80"/>
      <c r="FAY156" s="80"/>
      <c r="FAZ156" s="80"/>
      <c r="FBA156" s="80"/>
      <c r="FBB156" s="80"/>
      <c r="FBC156" s="80"/>
      <c r="FBD156" s="80"/>
      <c r="FBE156" s="80"/>
      <c r="FBF156" s="80"/>
      <c r="FBG156" s="80"/>
      <c r="FBH156" s="80"/>
      <c r="FBI156" s="80"/>
      <c r="FBJ156" s="80"/>
      <c r="FBK156" s="80"/>
      <c r="FBL156" s="80"/>
      <c r="FBM156" s="80"/>
      <c r="FBN156" s="80"/>
      <c r="FBO156" s="80"/>
      <c r="FBP156" s="80"/>
      <c r="FBQ156" s="80"/>
      <c r="FBR156" s="80"/>
      <c r="FBS156" s="80"/>
      <c r="FBT156" s="80"/>
      <c r="FBU156" s="80"/>
      <c r="FBV156" s="80"/>
      <c r="FBW156" s="80"/>
      <c r="FBX156" s="80"/>
      <c r="FBY156" s="80"/>
      <c r="FBZ156" s="80"/>
      <c r="FCA156" s="80"/>
      <c r="FCB156" s="80"/>
      <c r="FCC156" s="80"/>
      <c r="FCD156" s="80"/>
      <c r="FCE156" s="80"/>
      <c r="FCF156" s="80"/>
      <c r="FCG156" s="80"/>
      <c r="FCH156" s="80"/>
      <c r="FCI156" s="80"/>
      <c r="FCJ156" s="80"/>
      <c r="FCK156" s="80"/>
      <c r="FCL156" s="80"/>
      <c r="FCM156" s="80"/>
      <c r="FCN156" s="80"/>
      <c r="FCO156" s="80"/>
      <c r="FCP156" s="80"/>
      <c r="FCQ156" s="80"/>
      <c r="FCR156" s="80"/>
      <c r="FCS156" s="80"/>
      <c r="FCT156" s="80"/>
      <c r="FCU156" s="80"/>
      <c r="FCV156" s="80"/>
      <c r="FCW156" s="80"/>
      <c r="FCX156" s="80"/>
      <c r="FCY156" s="80"/>
      <c r="FCZ156" s="80"/>
      <c r="FDA156" s="80"/>
      <c r="FDB156" s="80"/>
      <c r="FDC156" s="80"/>
      <c r="FDD156" s="80"/>
      <c r="FDE156" s="80"/>
      <c r="FDF156" s="80"/>
      <c r="FDG156" s="80"/>
      <c r="FDH156" s="80"/>
      <c r="FDI156" s="80"/>
      <c r="FDJ156" s="80"/>
      <c r="FDK156" s="80"/>
      <c r="FDL156" s="80"/>
      <c r="FDM156" s="80"/>
      <c r="FDN156" s="80"/>
      <c r="FDO156" s="80"/>
      <c r="FDP156" s="80"/>
      <c r="FDQ156" s="80"/>
      <c r="FDR156" s="80"/>
      <c r="FDS156" s="80"/>
      <c r="FDT156" s="80"/>
      <c r="FDU156" s="80"/>
      <c r="FDV156" s="80"/>
      <c r="FDW156" s="80"/>
      <c r="FDX156" s="80"/>
      <c r="FDY156" s="80"/>
      <c r="FDZ156" s="80"/>
      <c r="FEA156" s="80"/>
      <c r="FEB156" s="80"/>
      <c r="FEC156" s="80"/>
      <c r="FED156" s="80"/>
      <c r="FEE156" s="80"/>
      <c r="FEF156" s="80"/>
      <c r="FEG156" s="80"/>
      <c r="FEH156" s="80"/>
      <c r="FEI156" s="80"/>
      <c r="FEJ156" s="80"/>
      <c r="FEK156" s="80"/>
      <c r="FEL156" s="80"/>
      <c r="FEM156" s="80"/>
      <c r="FEN156" s="80"/>
      <c r="FEO156" s="80"/>
      <c r="FEP156" s="80"/>
      <c r="FEQ156" s="80"/>
      <c r="FER156" s="80"/>
      <c r="FES156" s="80"/>
      <c r="FET156" s="80"/>
      <c r="FEU156" s="80"/>
      <c r="FEV156" s="80"/>
      <c r="FEW156" s="80"/>
      <c r="FEX156" s="80"/>
      <c r="FEY156" s="80"/>
      <c r="FEZ156" s="80"/>
      <c r="FFA156" s="80"/>
      <c r="FFB156" s="80"/>
      <c r="FFC156" s="80"/>
      <c r="FFD156" s="80"/>
      <c r="FFE156" s="80"/>
      <c r="FFF156" s="80"/>
      <c r="FFG156" s="80"/>
      <c r="FFH156" s="80"/>
      <c r="FFI156" s="80"/>
      <c r="FFJ156" s="80"/>
      <c r="FFK156" s="80"/>
      <c r="FFL156" s="80"/>
      <c r="FFM156" s="80"/>
      <c r="FFN156" s="80"/>
      <c r="FFO156" s="80"/>
      <c r="FFP156" s="80"/>
      <c r="FFQ156" s="80"/>
      <c r="FFR156" s="80"/>
      <c r="FFS156" s="80"/>
      <c r="FFT156" s="80"/>
      <c r="FFU156" s="80"/>
      <c r="FFV156" s="80"/>
      <c r="FFW156" s="80"/>
      <c r="FFX156" s="80"/>
      <c r="FFY156" s="80"/>
      <c r="FFZ156" s="80"/>
      <c r="FGA156" s="80"/>
      <c r="FGB156" s="80"/>
      <c r="FGC156" s="80"/>
      <c r="FGD156" s="80"/>
      <c r="FGE156" s="80"/>
      <c r="FGF156" s="80"/>
      <c r="FGG156" s="80"/>
      <c r="FGH156" s="80"/>
      <c r="FGI156" s="80"/>
      <c r="FGJ156" s="80"/>
      <c r="FGK156" s="80"/>
      <c r="FGL156" s="80"/>
      <c r="FGM156" s="80"/>
      <c r="FGN156" s="80"/>
      <c r="FGO156" s="80"/>
      <c r="FGP156" s="80"/>
      <c r="FGQ156" s="80"/>
      <c r="FGR156" s="80"/>
      <c r="FGS156" s="80"/>
      <c r="FGT156" s="80"/>
      <c r="FGU156" s="80"/>
      <c r="FGV156" s="80"/>
      <c r="FGW156" s="80"/>
      <c r="FGX156" s="80"/>
      <c r="FGY156" s="80"/>
      <c r="FGZ156" s="80"/>
      <c r="FHA156" s="80"/>
      <c r="FHB156" s="80"/>
      <c r="FHC156" s="80"/>
      <c r="FHD156" s="80"/>
      <c r="FHE156" s="80"/>
      <c r="FHF156" s="80"/>
      <c r="FHG156" s="80"/>
      <c r="FHH156" s="80"/>
      <c r="FHI156" s="80"/>
      <c r="FHJ156" s="80"/>
      <c r="FHK156" s="80"/>
      <c r="FHL156" s="80"/>
      <c r="FHM156" s="80"/>
      <c r="FHN156" s="80"/>
      <c r="FHO156" s="80"/>
      <c r="FHP156" s="80"/>
      <c r="FHQ156" s="80"/>
      <c r="FHR156" s="80"/>
      <c r="FHS156" s="80"/>
      <c r="FHT156" s="80"/>
      <c r="FHU156" s="80"/>
      <c r="FHV156" s="80"/>
      <c r="FHW156" s="80"/>
      <c r="FHX156" s="80"/>
      <c r="FHY156" s="80"/>
      <c r="FHZ156" s="80"/>
      <c r="FIA156" s="80"/>
      <c r="FIB156" s="80"/>
      <c r="FIC156" s="80"/>
      <c r="FID156" s="80"/>
      <c r="FIE156" s="80"/>
      <c r="FIF156" s="80"/>
      <c r="FIG156" s="80"/>
      <c r="FIH156" s="80"/>
      <c r="FII156" s="80"/>
      <c r="FIJ156" s="80"/>
      <c r="FIK156" s="80"/>
      <c r="FIL156" s="80"/>
      <c r="FIM156" s="80"/>
      <c r="FIN156" s="80"/>
      <c r="FIO156" s="80"/>
      <c r="FIP156" s="80"/>
      <c r="FIQ156" s="80"/>
      <c r="FIR156" s="80"/>
      <c r="FIS156" s="80"/>
      <c r="FIT156" s="80"/>
      <c r="FIU156" s="80"/>
      <c r="FIV156" s="80"/>
      <c r="FIW156" s="80"/>
      <c r="FIX156" s="80"/>
      <c r="FIY156" s="80"/>
      <c r="FIZ156" s="80"/>
      <c r="FJA156" s="80"/>
      <c r="FJB156" s="80"/>
      <c r="FJC156" s="80"/>
      <c r="FJD156" s="80"/>
      <c r="FJE156" s="80"/>
      <c r="FJF156" s="80"/>
      <c r="FJG156" s="80"/>
      <c r="FJH156" s="80"/>
      <c r="FJI156" s="80"/>
      <c r="FJJ156" s="80"/>
      <c r="FJK156" s="80"/>
      <c r="FJL156" s="80"/>
      <c r="FJM156" s="80"/>
      <c r="FJN156" s="80"/>
      <c r="FJO156" s="80"/>
      <c r="FJP156" s="80"/>
      <c r="FJQ156" s="80"/>
      <c r="FJR156" s="80"/>
      <c r="FJS156" s="80"/>
      <c r="FJT156" s="80"/>
      <c r="FJU156" s="80"/>
      <c r="FJV156" s="80"/>
      <c r="FJW156" s="80"/>
      <c r="FJX156" s="80"/>
      <c r="FJY156" s="80"/>
      <c r="FJZ156" s="80"/>
      <c r="FKA156" s="80"/>
      <c r="FKB156" s="80"/>
      <c r="FKC156" s="80"/>
      <c r="FKD156" s="80"/>
      <c r="FKE156" s="80"/>
      <c r="FKF156" s="80"/>
      <c r="FKG156" s="80"/>
      <c r="FKH156" s="80"/>
      <c r="FKI156" s="80"/>
      <c r="FKJ156" s="80"/>
      <c r="FKK156" s="80"/>
      <c r="FKL156" s="80"/>
      <c r="FKM156" s="80"/>
      <c r="FKN156" s="80"/>
      <c r="FKO156" s="80"/>
      <c r="FKP156" s="80"/>
      <c r="FKQ156" s="80"/>
      <c r="FKR156" s="80"/>
      <c r="FKS156" s="80"/>
      <c r="FKT156" s="80"/>
      <c r="FKU156" s="80"/>
      <c r="FKV156" s="80"/>
      <c r="FKW156" s="80"/>
      <c r="FKX156" s="80"/>
      <c r="FKY156" s="80"/>
      <c r="FKZ156" s="80"/>
      <c r="FLA156" s="80"/>
      <c r="FLB156" s="80"/>
      <c r="FLC156" s="80"/>
      <c r="FLD156" s="80"/>
      <c r="FLE156" s="80"/>
      <c r="FLF156" s="80"/>
      <c r="FLG156" s="80"/>
      <c r="FLH156" s="80"/>
      <c r="FLI156" s="80"/>
      <c r="FLJ156" s="80"/>
      <c r="FLK156" s="80"/>
      <c r="FLL156" s="80"/>
      <c r="FLM156" s="80"/>
      <c r="FLN156" s="80"/>
      <c r="FLO156" s="80"/>
      <c r="FLP156" s="80"/>
      <c r="FLQ156" s="80"/>
      <c r="FLR156" s="80"/>
      <c r="FLS156" s="80"/>
      <c r="FLT156" s="80"/>
      <c r="FLU156" s="80"/>
      <c r="FLV156" s="80"/>
      <c r="FLW156" s="80"/>
      <c r="FLX156" s="80"/>
      <c r="FLY156" s="80"/>
      <c r="FLZ156" s="80"/>
      <c r="FMA156" s="80"/>
      <c r="FMB156" s="80"/>
      <c r="FMC156" s="80"/>
      <c r="FMD156" s="80"/>
      <c r="FME156" s="80"/>
      <c r="FMF156" s="80"/>
      <c r="FMG156" s="80"/>
      <c r="FMH156" s="80"/>
      <c r="FMI156" s="80"/>
      <c r="FMJ156" s="80"/>
      <c r="FMK156" s="80"/>
      <c r="FML156" s="80"/>
      <c r="FMM156" s="80"/>
      <c r="FMN156" s="80"/>
      <c r="FMO156" s="80"/>
      <c r="FMP156" s="80"/>
      <c r="FMQ156" s="80"/>
      <c r="FMR156" s="80"/>
      <c r="FMS156" s="80"/>
      <c r="FMT156" s="80"/>
      <c r="FMU156" s="80"/>
      <c r="FMV156" s="80"/>
      <c r="FMW156" s="80"/>
      <c r="FMX156" s="80"/>
      <c r="FMY156" s="80"/>
      <c r="FMZ156" s="80"/>
      <c r="FNA156" s="80"/>
      <c r="FNB156" s="80"/>
      <c r="FNC156" s="80"/>
      <c r="FND156" s="80"/>
      <c r="FNE156" s="80"/>
      <c r="FNF156" s="80"/>
      <c r="FNG156" s="80"/>
      <c r="FNH156" s="80"/>
      <c r="FNI156" s="80"/>
      <c r="FNJ156" s="80"/>
      <c r="FNK156" s="80"/>
      <c r="FNL156" s="80"/>
      <c r="FNM156" s="80"/>
      <c r="FNN156" s="80"/>
      <c r="FNO156" s="80"/>
      <c r="FNP156" s="80"/>
      <c r="FNQ156" s="80"/>
      <c r="FNR156" s="80"/>
      <c r="FNS156" s="80"/>
      <c r="FNT156" s="80"/>
      <c r="FNU156" s="80"/>
      <c r="FNV156" s="80"/>
      <c r="FNW156" s="80"/>
      <c r="FNX156" s="80"/>
      <c r="FNY156" s="80"/>
      <c r="FNZ156" s="80"/>
      <c r="FOA156" s="80"/>
      <c r="FOB156" s="80"/>
      <c r="FOC156" s="80"/>
      <c r="FOD156" s="80"/>
      <c r="FOE156" s="80"/>
      <c r="FOF156" s="80"/>
      <c r="FOG156" s="80"/>
      <c r="FOH156" s="80"/>
      <c r="FOI156" s="80"/>
      <c r="FOJ156" s="80"/>
      <c r="FOK156" s="80"/>
      <c r="FOL156" s="80"/>
      <c r="FOM156" s="80"/>
      <c r="FON156" s="80"/>
      <c r="FOO156" s="80"/>
      <c r="FOP156" s="80"/>
      <c r="FOQ156" s="80"/>
      <c r="FOR156" s="80"/>
      <c r="FOS156" s="80"/>
      <c r="FOT156" s="80"/>
      <c r="FOU156" s="80"/>
      <c r="FOV156" s="80"/>
      <c r="FOW156" s="80"/>
      <c r="FOX156" s="80"/>
      <c r="FOY156" s="80"/>
      <c r="FOZ156" s="80"/>
      <c r="FPA156" s="80"/>
      <c r="FPB156" s="80"/>
      <c r="FPC156" s="80"/>
      <c r="FPD156" s="80"/>
      <c r="FPE156" s="80"/>
      <c r="FPF156" s="80"/>
      <c r="FPG156" s="80"/>
      <c r="FPH156" s="80"/>
      <c r="FPI156" s="80"/>
      <c r="FPJ156" s="80"/>
      <c r="FPK156" s="80"/>
      <c r="FPL156" s="80"/>
      <c r="FPM156" s="80"/>
      <c r="FPN156" s="80"/>
      <c r="FPO156" s="80"/>
      <c r="FPP156" s="80"/>
      <c r="FPQ156" s="80"/>
      <c r="FPR156" s="80"/>
      <c r="FPS156" s="80"/>
      <c r="FPT156" s="80"/>
      <c r="FPU156" s="80"/>
      <c r="FPV156" s="80"/>
      <c r="FPW156" s="80"/>
      <c r="FPX156" s="80"/>
      <c r="FPY156" s="80"/>
      <c r="FPZ156" s="80"/>
      <c r="FQA156" s="80"/>
      <c r="FQB156" s="80"/>
      <c r="FQC156" s="80"/>
      <c r="FQD156" s="80"/>
      <c r="FQE156" s="80"/>
      <c r="FQF156" s="80"/>
      <c r="FQG156" s="80"/>
      <c r="FQH156" s="80"/>
      <c r="FQI156" s="80"/>
      <c r="FQJ156" s="80"/>
      <c r="FQK156" s="80"/>
      <c r="FQL156" s="80"/>
      <c r="FQM156" s="80"/>
      <c r="FQN156" s="80"/>
      <c r="FQO156" s="80"/>
      <c r="FQP156" s="80"/>
      <c r="FQQ156" s="80"/>
      <c r="FQR156" s="80"/>
      <c r="FQS156" s="80"/>
      <c r="FQT156" s="80"/>
      <c r="FQU156" s="80"/>
      <c r="FQV156" s="80"/>
      <c r="FQW156" s="80"/>
      <c r="FQX156" s="80"/>
      <c r="FQY156" s="80"/>
      <c r="FQZ156" s="80"/>
      <c r="FRA156" s="80"/>
      <c r="FRB156" s="80"/>
      <c r="FRC156" s="80"/>
      <c r="FRD156" s="80"/>
      <c r="FRE156" s="80"/>
      <c r="FRF156" s="80"/>
      <c r="FRG156" s="80"/>
      <c r="FRH156" s="80"/>
      <c r="FRI156" s="80"/>
      <c r="FRJ156" s="80"/>
      <c r="FRK156" s="80"/>
      <c r="FRL156" s="80"/>
      <c r="FRM156" s="80"/>
      <c r="FRN156" s="80"/>
      <c r="FRO156" s="80"/>
      <c r="FRP156" s="80"/>
      <c r="FRQ156" s="80"/>
      <c r="FRR156" s="80"/>
      <c r="FRS156" s="80"/>
      <c r="FRT156" s="80"/>
      <c r="FRU156" s="80"/>
      <c r="FRV156" s="80"/>
      <c r="FRW156" s="80"/>
      <c r="FRX156" s="80"/>
      <c r="FRY156" s="80"/>
      <c r="FRZ156" s="80"/>
      <c r="FSA156" s="80"/>
      <c r="FSB156" s="80"/>
      <c r="FSC156" s="80"/>
      <c r="FSD156" s="80"/>
      <c r="FSE156" s="80"/>
      <c r="FSF156" s="80"/>
      <c r="FSG156" s="80"/>
      <c r="FSH156" s="80"/>
      <c r="FSI156" s="80"/>
      <c r="FSJ156" s="80"/>
      <c r="FSK156" s="80"/>
      <c r="FSL156" s="80"/>
      <c r="FSM156" s="80"/>
      <c r="FSN156" s="80"/>
      <c r="FSO156" s="80"/>
      <c r="FSP156" s="80"/>
      <c r="FSQ156" s="80"/>
      <c r="FSR156" s="80"/>
      <c r="FSS156" s="80"/>
      <c r="FST156" s="80"/>
      <c r="FSU156" s="80"/>
      <c r="FSV156" s="80"/>
      <c r="FSW156" s="80"/>
      <c r="FSX156" s="80"/>
      <c r="FSY156" s="80"/>
      <c r="FSZ156" s="80"/>
      <c r="FTA156" s="80"/>
      <c r="FTB156" s="80"/>
      <c r="FTC156" s="80"/>
      <c r="FTD156" s="80"/>
      <c r="FTE156" s="80"/>
      <c r="FTF156" s="80"/>
      <c r="FTG156" s="80"/>
      <c r="FTH156" s="80"/>
      <c r="FTI156" s="80"/>
      <c r="FTJ156" s="80"/>
      <c r="FTK156" s="80"/>
      <c r="FTL156" s="80"/>
      <c r="FTM156" s="80"/>
      <c r="FTN156" s="80"/>
      <c r="FTO156" s="80"/>
      <c r="FTP156" s="80"/>
      <c r="FTQ156" s="80"/>
      <c r="FTR156" s="80"/>
      <c r="FTS156" s="80"/>
      <c r="FTT156" s="80"/>
      <c r="FTU156" s="80"/>
      <c r="FTV156" s="80"/>
      <c r="FTW156" s="80"/>
      <c r="FTX156" s="80"/>
      <c r="FTY156" s="80"/>
      <c r="FTZ156" s="80"/>
      <c r="FUA156" s="80"/>
      <c r="FUB156" s="80"/>
      <c r="FUC156" s="80"/>
      <c r="FUD156" s="80"/>
      <c r="FUE156" s="80"/>
      <c r="FUF156" s="80"/>
      <c r="FUG156" s="80"/>
      <c r="FUH156" s="80"/>
      <c r="FUI156" s="80"/>
      <c r="FUJ156" s="80"/>
      <c r="FUK156" s="80"/>
      <c r="FUL156" s="80"/>
      <c r="FUM156" s="80"/>
      <c r="FUN156" s="80"/>
      <c r="FUO156" s="80"/>
      <c r="FUP156" s="80"/>
      <c r="FUQ156" s="80"/>
      <c r="FUR156" s="80"/>
      <c r="FUS156" s="80"/>
      <c r="FUT156" s="80"/>
      <c r="FUU156" s="80"/>
      <c r="FUV156" s="80"/>
      <c r="FUW156" s="80"/>
      <c r="FUX156" s="80"/>
      <c r="FUY156" s="80"/>
      <c r="FUZ156" s="80"/>
      <c r="FVA156" s="80"/>
      <c r="FVB156" s="80"/>
      <c r="FVC156" s="80"/>
      <c r="FVD156" s="80"/>
      <c r="FVE156" s="80"/>
      <c r="FVF156" s="80"/>
      <c r="FVG156" s="80"/>
      <c r="FVH156" s="80"/>
      <c r="FVI156" s="80"/>
      <c r="FVJ156" s="80"/>
      <c r="FVK156" s="80"/>
      <c r="FVL156" s="80"/>
      <c r="FVM156" s="80"/>
      <c r="FVN156" s="80"/>
      <c r="FVO156" s="80"/>
      <c r="FVP156" s="80"/>
      <c r="FVQ156" s="80"/>
      <c r="FVR156" s="80"/>
      <c r="FVS156" s="80"/>
      <c r="FVT156" s="80"/>
      <c r="FVU156" s="80"/>
      <c r="FVV156" s="80"/>
      <c r="FVW156" s="80"/>
      <c r="FVX156" s="80"/>
      <c r="FVY156" s="80"/>
      <c r="FVZ156" s="80"/>
      <c r="FWA156" s="80"/>
      <c r="FWB156" s="80"/>
      <c r="FWC156" s="80"/>
      <c r="FWD156" s="80"/>
      <c r="FWE156" s="80"/>
      <c r="FWF156" s="80"/>
      <c r="FWG156" s="80"/>
      <c r="FWH156" s="80"/>
      <c r="FWI156" s="80"/>
      <c r="FWJ156" s="80"/>
      <c r="FWK156" s="80"/>
      <c r="FWL156" s="80"/>
      <c r="FWM156" s="80"/>
      <c r="FWN156" s="80"/>
      <c r="FWO156" s="80"/>
      <c r="FWP156" s="80"/>
      <c r="FWQ156" s="80"/>
      <c r="FWR156" s="80"/>
      <c r="FWS156" s="80"/>
      <c r="FWT156" s="80"/>
      <c r="FWU156" s="80"/>
      <c r="FWV156" s="80"/>
      <c r="FWW156" s="80"/>
      <c r="FWX156" s="80"/>
      <c r="FWY156" s="80"/>
      <c r="FWZ156" s="80"/>
      <c r="FXA156" s="80"/>
      <c r="FXB156" s="80"/>
      <c r="FXC156" s="80"/>
      <c r="FXD156" s="80"/>
      <c r="FXE156" s="80"/>
      <c r="FXF156" s="80"/>
      <c r="FXG156" s="80"/>
      <c r="FXH156" s="80"/>
      <c r="FXI156" s="80"/>
      <c r="FXJ156" s="80"/>
      <c r="FXK156" s="80"/>
      <c r="FXL156" s="80"/>
      <c r="FXM156" s="80"/>
      <c r="FXN156" s="80"/>
      <c r="FXO156" s="80"/>
      <c r="FXP156" s="80"/>
      <c r="FXQ156" s="80"/>
      <c r="FXR156" s="80"/>
      <c r="FXS156" s="80"/>
      <c r="FXT156" s="80"/>
      <c r="FXU156" s="80"/>
      <c r="FXV156" s="80"/>
      <c r="FXW156" s="80"/>
      <c r="FXX156" s="80"/>
      <c r="FXY156" s="80"/>
      <c r="FXZ156" s="80"/>
      <c r="FYA156" s="80"/>
      <c r="FYB156" s="80"/>
      <c r="FYC156" s="80"/>
      <c r="FYD156" s="80"/>
      <c r="FYE156" s="80"/>
      <c r="FYF156" s="80"/>
      <c r="FYG156" s="80"/>
      <c r="FYH156" s="80"/>
      <c r="FYI156" s="80"/>
      <c r="FYJ156" s="80"/>
      <c r="FYK156" s="80"/>
      <c r="FYL156" s="80"/>
      <c r="FYM156" s="80"/>
      <c r="FYN156" s="80"/>
      <c r="FYO156" s="80"/>
      <c r="FYP156" s="80"/>
      <c r="FYQ156" s="80"/>
      <c r="FYR156" s="80"/>
      <c r="FYS156" s="80"/>
      <c r="FYT156" s="80"/>
      <c r="FYU156" s="80"/>
      <c r="FYV156" s="80"/>
      <c r="FYW156" s="80"/>
      <c r="FYX156" s="80"/>
      <c r="FYY156" s="80"/>
      <c r="FYZ156" s="80"/>
      <c r="FZA156" s="80"/>
      <c r="FZB156" s="80"/>
      <c r="FZC156" s="80"/>
      <c r="FZD156" s="80"/>
      <c r="FZE156" s="80"/>
      <c r="FZF156" s="80"/>
      <c r="FZG156" s="80"/>
      <c r="FZH156" s="80"/>
      <c r="FZI156" s="80"/>
      <c r="FZJ156" s="80"/>
      <c r="FZK156" s="80"/>
      <c r="FZL156" s="80"/>
      <c r="FZM156" s="80"/>
      <c r="FZN156" s="80"/>
      <c r="FZO156" s="80"/>
      <c r="FZP156" s="80"/>
      <c r="FZQ156" s="80"/>
      <c r="FZR156" s="80"/>
      <c r="FZS156" s="80"/>
      <c r="FZT156" s="80"/>
      <c r="FZU156" s="80"/>
      <c r="FZV156" s="80"/>
      <c r="FZW156" s="80"/>
      <c r="FZX156" s="80"/>
      <c r="FZY156" s="80"/>
      <c r="FZZ156" s="80"/>
      <c r="GAA156" s="80"/>
      <c r="GAB156" s="80"/>
      <c r="GAC156" s="80"/>
      <c r="GAD156" s="80"/>
      <c r="GAE156" s="80"/>
      <c r="GAF156" s="80"/>
      <c r="GAG156" s="80"/>
      <c r="GAH156" s="80"/>
      <c r="GAI156" s="80"/>
      <c r="GAJ156" s="80"/>
      <c r="GAK156" s="80"/>
      <c r="GAL156" s="80"/>
      <c r="GAM156" s="80"/>
      <c r="GAN156" s="80"/>
      <c r="GAO156" s="80"/>
      <c r="GAP156" s="80"/>
      <c r="GAQ156" s="80"/>
      <c r="GAR156" s="80"/>
      <c r="GAS156" s="80"/>
      <c r="GAT156" s="80"/>
      <c r="GAU156" s="80"/>
      <c r="GAV156" s="80"/>
      <c r="GAW156" s="80"/>
      <c r="GAX156" s="80"/>
      <c r="GAY156" s="80"/>
      <c r="GAZ156" s="80"/>
      <c r="GBA156" s="80"/>
      <c r="GBB156" s="80"/>
      <c r="GBC156" s="80"/>
      <c r="GBD156" s="80"/>
      <c r="GBE156" s="80"/>
      <c r="GBF156" s="80"/>
      <c r="GBG156" s="80"/>
      <c r="GBH156" s="80"/>
      <c r="GBI156" s="80"/>
      <c r="GBJ156" s="80"/>
      <c r="GBK156" s="80"/>
      <c r="GBL156" s="80"/>
      <c r="GBM156" s="80"/>
      <c r="GBN156" s="80"/>
      <c r="GBO156" s="80"/>
      <c r="GBP156" s="80"/>
      <c r="GBQ156" s="80"/>
      <c r="GBR156" s="80"/>
      <c r="GBS156" s="80"/>
      <c r="GBT156" s="80"/>
      <c r="GBU156" s="80"/>
      <c r="GBV156" s="80"/>
      <c r="GBW156" s="80"/>
      <c r="GBX156" s="80"/>
      <c r="GBY156" s="80"/>
      <c r="GBZ156" s="80"/>
      <c r="GCA156" s="80"/>
      <c r="GCB156" s="80"/>
      <c r="GCC156" s="80"/>
      <c r="GCD156" s="80"/>
      <c r="GCE156" s="80"/>
      <c r="GCF156" s="80"/>
      <c r="GCG156" s="80"/>
      <c r="GCH156" s="80"/>
      <c r="GCI156" s="80"/>
      <c r="GCJ156" s="80"/>
      <c r="GCK156" s="80"/>
      <c r="GCL156" s="80"/>
      <c r="GCM156" s="80"/>
      <c r="GCN156" s="80"/>
      <c r="GCO156" s="80"/>
      <c r="GCP156" s="80"/>
      <c r="GCQ156" s="80"/>
      <c r="GCR156" s="80"/>
      <c r="GCS156" s="80"/>
      <c r="GCT156" s="80"/>
      <c r="GCU156" s="80"/>
      <c r="GCV156" s="80"/>
      <c r="GCW156" s="80"/>
      <c r="GCX156" s="80"/>
      <c r="GCY156" s="80"/>
      <c r="GCZ156" s="80"/>
      <c r="GDA156" s="80"/>
      <c r="GDB156" s="80"/>
      <c r="GDC156" s="80"/>
      <c r="GDD156" s="80"/>
      <c r="GDE156" s="80"/>
      <c r="GDF156" s="80"/>
      <c r="GDG156" s="80"/>
      <c r="GDH156" s="80"/>
      <c r="GDI156" s="80"/>
      <c r="GDJ156" s="80"/>
      <c r="GDK156" s="80"/>
      <c r="GDL156" s="80"/>
      <c r="GDM156" s="80"/>
      <c r="GDN156" s="80"/>
      <c r="GDO156" s="80"/>
      <c r="GDP156" s="80"/>
      <c r="GDQ156" s="80"/>
      <c r="GDR156" s="80"/>
      <c r="GDS156" s="80"/>
      <c r="GDT156" s="80"/>
      <c r="GDU156" s="80"/>
      <c r="GDV156" s="80"/>
      <c r="GDW156" s="80"/>
      <c r="GDX156" s="80"/>
      <c r="GDY156" s="80"/>
      <c r="GDZ156" s="80"/>
      <c r="GEA156" s="80"/>
      <c r="GEB156" s="80"/>
      <c r="GEC156" s="80"/>
      <c r="GED156" s="80"/>
      <c r="GEE156" s="80"/>
      <c r="GEF156" s="80"/>
      <c r="GEG156" s="80"/>
      <c r="GEH156" s="80"/>
      <c r="GEI156" s="80"/>
      <c r="GEJ156" s="80"/>
      <c r="GEK156" s="80"/>
      <c r="GEL156" s="80"/>
      <c r="GEM156" s="80"/>
      <c r="GEN156" s="80"/>
      <c r="GEO156" s="80"/>
      <c r="GEP156" s="80"/>
      <c r="GEQ156" s="80"/>
      <c r="GER156" s="80"/>
      <c r="GES156" s="80"/>
      <c r="GET156" s="80"/>
      <c r="GEU156" s="80"/>
      <c r="GEV156" s="80"/>
      <c r="GEW156" s="80"/>
      <c r="GEX156" s="80"/>
      <c r="GEY156" s="80"/>
      <c r="GEZ156" s="80"/>
      <c r="GFA156" s="80"/>
      <c r="GFB156" s="80"/>
      <c r="GFC156" s="80"/>
      <c r="GFD156" s="80"/>
      <c r="GFE156" s="80"/>
      <c r="GFF156" s="80"/>
      <c r="GFG156" s="80"/>
      <c r="GFH156" s="80"/>
      <c r="GFI156" s="80"/>
      <c r="GFJ156" s="80"/>
      <c r="GFK156" s="80"/>
      <c r="GFL156" s="80"/>
      <c r="GFM156" s="80"/>
      <c r="GFN156" s="80"/>
      <c r="GFO156" s="80"/>
      <c r="GFP156" s="80"/>
      <c r="GFQ156" s="80"/>
      <c r="GFR156" s="80"/>
      <c r="GFS156" s="80"/>
      <c r="GFT156" s="80"/>
      <c r="GFU156" s="80"/>
      <c r="GFV156" s="80"/>
      <c r="GFW156" s="80"/>
      <c r="GFX156" s="80"/>
      <c r="GFY156" s="80"/>
      <c r="GFZ156" s="80"/>
      <c r="GGA156" s="80"/>
      <c r="GGB156" s="80"/>
      <c r="GGC156" s="80"/>
      <c r="GGD156" s="80"/>
      <c r="GGE156" s="80"/>
      <c r="GGF156" s="80"/>
      <c r="GGG156" s="80"/>
      <c r="GGH156" s="80"/>
      <c r="GGI156" s="80"/>
      <c r="GGJ156" s="80"/>
      <c r="GGK156" s="80"/>
      <c r="GGL156" s="80"/>
      <c r="GGM156" s="80"/>
      <c r="GGN156" s="80"/>
      <c r="GGO156" s="80"/>
      <c r="GGP156" s="80"/>
      <c r="GGQ156" s="80"/>
      <c r="GGR156" s="80"/>
      <c r="GGS156" s="80"/>
      <c r="GGT156" s="80"/>
      <c r="GGU156" s="80"/>
      <c r="GGV156" s="80"/>
      <c r="GGW156" s="80"/>
      <c r="GGX156" s="80"/>
      <c r="GGY156" s="80"/>
      <c r="GGZ156" s="80"/>
      <c r="GHA156" s="80"/>
      <c r="GHB156" s="80"/>
      <c r="GHC156" s="80"/>
      <c r="GHD156" s="80"/>
      <c r="GHE156" s="80"/>
      <c r="GHF156" s="80"/>
      <c r="GHG156" s="80"/>
      <c r="GHH156" s="80"/>
      <c r="GHI156" s="80"/>
      <c r="GHJ156" s="80"/>
      <c r="GHK156" s="80"/>
      <c r="GHL156" s="80"/>
      <c r="GHM156" s="80"/>
      <c r="GHN156" s="80"/>
      <c r="GHO156" s="80"/>
      <c r="GHP156" s="80"/>
      <c r="GHQ156" s="80"/>
      <c r="GHR156" s="80"/>
      <c r="GHS156" s="80"/>
      <c r="GHT156" s="80"/>
      <c r="GHU156" s="80"/>
      <c r="GHV156" s="80"/>
      <c r="GHW156" s="80"/>
      <c r="GHX156" s="80"/>
      <c r="GHY156" s="80"/>
      <c r="GHZ156" s="80"/>
      <c r="GIA156" s="80"/>
      <c r="GIB156" s="80"/>
      <c r="GIC156" s="80"/>
      <c r="GID156" s="80"/>
      <c r="GIE156" s="80"/>
      <c r="GIF156" s="80"/>
      <c r="GIG156" s="80"/>
      <c r="GIH156" s="80"/>
      <c r="GII156" s="80"/>
      <c r="GIJ156" s="80"/>
      <c r="GIK156" s="80"/>
      <c r="GIL156" s="80"/>
      <c r="GIM156" s="80"/>
      <c r="GIN156" s="80"/>
      <c r="GIO156" s="80"/>
      <c r="GIP156" s="80"/>
      <c r="GIQ156" s="80"/>
      <c r="GIR156" s="80"/>
      <c r="GIS156" s="80"/>
      <c r="GIT156" s="80"/>
      <c r="GIU156" s="80"/>
      <c r="GIV156" s="80"/>
      <c r="GIW156" s="80"/>
      <c r="GIX156" s="80"/>
      <c r="GIY156" s="80"/>
      <c r="GIZ156" s="80"/>
      <c r="GJA156" s="80"/>
      <c r="GJB156" s="80"/>
      <c r="GJC156" s="80"/>
      <c r="GJD156" s="80"/>
      <c r="GJE156" s="80"/>
      <c r="GJF156" s="80"/>
      <c r="GJG156" s="80"/>
      <c r="GJH156" s="80"/>
      <c r="GJI156" s="80"/>
      <c r="GJJ156" s="80"/>
      <c r="GJK156" s="80"/>
      <c r="GJL156" s="80"/>
      <c r="GJM156" s="80"/>
      <c r="GJN156" s="80"/>
      <c r="GJO156" s="80"/>
      <c r="GJP156" s="80"/>
      <c r="GJQ156" s="80"/>
      <c r="GJR156" s="80"/>
      <c r="GJS156" s="80"/>
      <c r="GJT156" s="80"/>
      <c r="GJU156" s="80"/>
      <c r="GJV156" s="80"/>
      <c r="GJW156" s="80"/>
      <c r="GJX156" s="80"/>
      <c r="GJY156" s="80"/>
      <c r="GJZ156" s="80"/>
      <c r="GKA156" s="80"/>
      <c r="GKB156" s="80"/>
      <c r="GKC156" s="80"/>
      <c r="GKD156" s="80"/>
      <c r="GKE156" s="80"/>
      <c r="GKF156" s="80"/>
      <c r="GKG156" s="80"/>
      <c r="GKH156" s="80"/>
      <c r="GKI156" s="80"/>
      <c r="GKJ156" s="80"/>
      <c r="GKK156" s="80"/>
      <c r="GKL156" s="80"/>
      <c r="GKM156" s="80"/>
      <c r="GKN156" s="80"/>
      <c r="GKO156" s="80"/>
      <c r="GKP156" s="80"/>
      <c r="GKQ156" s="80"/>
      <c r="GKR156" s="80"/>
      <c r="GKS156" s="80"/>
      <c r="GKT156" s="80"/>
      <c r="GKU156" s="80"/>
      <c r="GKV156" s="80"/>
      <c r="GKW156" s="80"/>
      <c r="GKX156" s="80"/>
      <c r="GKY156" s="80"/>
      <c r="GKZ156" s="80"/>
      <c r="GLA156" s="80"/>
      <c r="GLB156" s="80"/>
      <c r="GLC156" s="80"/>
      <c r="GLD156" s="80"/>
      <c r="GLE156" s="80"/>
      <c r="GLF156" s="80"/>
      <c r="GLG156" s="80"/>
      <c r="GLH156" s="80"/>
      <c r="GLI156" s="80"/>
      <c r="GLJ156" s="80"/>
      <c r="GLK156" s="80"/>
      <c r="GLL156" s="80"/>
      <c r="GLM156" s="80"/>
      <c r="GLN156" s="80"/>
      <c r="GLO156" s="80"/>
      <c r="GLP156" s="80"/>
      <c r="GLQ156" s="80"/>
      <c r="GLR156" s="80"/>
      <c r="GLS156" s="80"/>
      <c r="GLT156" s="80"/>
      <c r="GLU156" s="80"/>
      <c r="GLV156" s="80"/>
      <c r="GLW156" s="80"/>
      <c r="GLX156" s="80"/>
      <c r="GLY156" s="80"/>
      <c r="GLZ156" s="80"/>
      <c r="GMA156" s="80"/>
      <c r="GMB156" s="80"/>
      <c r="GMC156" s="80"/>
      <c r="GMD156" s="80"/>
      <c r="GME156" s="80"/>
      <c r="GMF156" s="80"/>
      <c r="GMG156" s="80"/>
      <c r="GMH156" s="80"/>
      <c r="GMI156" s="80"/>
      <c r="GMJ156" s="80"/>
      <c r="GMK156" s="80"/>
      <c r="GML156" s="80"/>
      <c r="GMM156" s="80"/>
      <c r="GMN156" s="80"/>
      <c r="GMO156" s="80"/>
      <c r="GMP156" s="80"/>
      <c r="GMQ156" s="80"/>
      <c r="GMR156" s="80"/>
      <c r="GMS156" s="80"/>
      <c r="GMT156" s="80"/>
      <c r="GMU156" s="80"/>
      <c r="GMV156" s="80"/>
      <c r="GMW156" s="80"/>
      <c r="GMX156" s="80"/>
      <c r="GMY156" s="80"/>
      <c r="GMZ156" s="80"/>
      <c r="GNA156" s="80"/>
      <c r="GNB156" s="80"/>
      <c r="GNC156" s="80"/>
      <c r="GND156" s="80"/>
      <c r="GNE156" s="80"/>
      <c r="GNF156" s="80"/>
      <c r="GNG156" s="80"/>
      <c r="GNH156" s="80"/>
      <c r="GNI156" s="80"/>
      <c r="GNJ156" s="80"/>
      <c r="GNK156" s="80"/>
      <c r="GNL156" s="80"/>
      <c r="GNM156" s="80"/>
      <c r="GNN156" s="80"/>
      <c r="GNO156" s="80"/>
      <c r="GNP156" s="80"/>
      <c r="GNQ156" s="80"/>
      <c r="GNR156" s="80"/>
      <c r="GNS156" s="80"/>
      <c r="GNT156" s="80"/>
      <c r="GNU156" s="80"/>
      <c r="GNV156" s="80"/>
      <c r="GNW156" s="80"/>
      <c r="GNX156" s="80"/>
      <c r="GNY156" s="80"/>
      <c r="GNZ156" s="80"/>
      <c r="GOA156" s="80"/>
      <c r="GOB156" s="80"/>
      <c r="GOC156" s="80"/>
      <c r="GOD156" s="80"/>
      <c r="GOE156" s="80"/>
      <c r="GOF156" s="80"/>
      <c r="GOG156" s="80"/>
      <c r="GOH156" s="80"/>
      <c r="GOI156" s="80"/>
      <c r="GOJ156" s="80"/>
      <c r="GOK156" s="80"/>
      <c r="GOL156" s="80"/>
      <c r="GOM156" s="80"/>
      <c r="GON156" s="80"/>
      <c r="GOO156" s="80"/>
      <c r="GOP156" s="80"/>
      <c r="GOQ156" s="80"/>
      <c r="GOR156" s="80"/>
      <c r="GOS156" s="80"/>
      <c r="GOT156" s="80"/>
      <c r="GOU156" s="80"/>
      <c r="GOV156" s="80"/>
      <c r="GOW156" s="80"/>
      <c r="GOX156" s="80"/>
      <c r="GOY156" s="80"/>
      <c r="GOZ156" s="80"/>
      <c r="GPA156" s="80"/>
      <c r="GPB156" s="80"/>
      <c r="GPC156" s="80"/>
      <c r="GPD156" s="80"/>
      <c r="GPE156" s="80"/>
      <c r="GPF156" s="80"/>
      <c r="GPG156" s="80"/>
      <c r="GPH156" s="80"/>
      <c r="GPI156" s="80"/>
      <c r="GPJ156" s="80"/>
      <c r="GPK156" s="80"/>
      <c r="GPL156" s="80"/>
      <c r="GPM156" s="80"/>
      <c r="GPN156" s="80"/>
      <c r="GPO156" s="80"/>
      <c r="GPP156" s="80"/>
      <c r="GPQ156" s="80"/>
      <c r="GPR156" s="80"/>
      <c r="GPS156" s="80"/>
      <c r="GPT156" s="80"/>
      <c r="GPU156" s="80"/>
      <c r="GPV156" s="80"/>
      <c r="GPW156" s="80"/>
      <c r="GPX156" s="80"/>
      <c r="GPY156" s="80"/>
      <c r="GPZ156" s="80"/>
      <c r="GQA156" s="80"/>
      <c r="GQB156" s="80"/>
      <c r="GQC156" s="80"/>
      <c r="GQD156" s="80"/>
      <c r="GQE156" s="80"/>
      <c r="GQF156" s="80"/>
      <c r="GQG156" s="80"/>
      <c r="GQH156" s="80"/>
      <c r="GQI156" s="80"/>
      <c r="GQJ156" s="80"/>
      <c r="GQK156" s="80"/>
      <c r="GQL156" s="80"/>
      <c r="GQM156" s="80"/>
      <c r="GQN156" s="80"/>
      <c r="GQO156" s="80"/>
      <c r="GQP156" s="80"/>
      <c r="GQQ156" s="80"/>
      <c r="GQR156" s="80"/>
      <c r="GQS156" s="80"/>
      <c r="GQT156" s="80"/>
      <c r="GQU156" s="80"/>
      <c r="GQV156" s="80"/>
      <c r="GQW156" s="80"/>
      <c r="GQX156" s="80"/>
      <c r="GQY156" s="80"/>
      <c r="GQZ156" s="80"/>
      <c r="GRA156" s="80"/>
      <c r="GRB156" s="80"/>
      <c r="GRC156" s="80"/>
      <c r="GRD156" s="80"/>
      <c r="GRE156" s="80"/>
      <c r="GRF156" s="80"/>
      <c r="GRG156" s="80"/>
      <c r="GRH156" s="80"/>
      <c r="GRI156" s="80"/>
      <c r="GRJ156" s="80"/>
      <c r="GRK156" s="80"/>
      <c r="GRL156" s="80"/>
      <c r="GRM156" s="80"/>
      <c r="GRN156" s="80"/>
      <c r="GRO156" s="80"/>
      <c r="GRP156" s="80"/>
      <c r="GRQ156" s="80"/>
      <c r="GRR156" s="80"/>
      <c r="GRS156" s="80"/>
      <c r="GRT156" s="80"/>
      <c r="GRU156" s="80"/>
      <c r="GRV156" s="80"/>
      <c r="GRW156" s="80"/>
      <c r="GRX156" s="80"/>
      <c r="GRY156" s="80"/>
      <c r="GRZ156" s="80"/>
      <c r="GSA156" s="80"/>
      <c r="GSB156" s="80"/>
      <c r="GSC156" s="80"/>
      <c r="GSD156" s="80"/>
      <c r="GSE156" s="80"/>
      <c r="GSF156" s="80"/>
      <c r="GSG156" s="80"/>
      <c r="GSH156" s="80"/>
      <c r="GSI156" s="80"/>
      <c r="GSJ156" s="80"/>
      <c r="GSK156" s="80"/>
      <c r="GSL156" s="80"/>
      <c r="GSM156" s="80"/>
      <c r="GSN156" s="80"/>
      <c r="GSO156" s="80"/>
      <c r="GSP156" s="80"/>
      <c r="GSQ156" s="80"/>
      <c r="GSR156" s="80"/>
      <c r="GSS156" s="80"/>
      <c r="GST156" s="80"/>
      <c r="GSU156" s="80"/>
      <c r="GSV156" s="80"/>
      <c r="GSW156" s="80"/>
      <c r="GSX156" s="80"/>
      <c r="GSY156" s="80"/>
      <c r="GSZ156" s="80"/>
      <c r="GTA156" s="80"/>
      <c r="GTB156" s="80"/>
      <c r="GTC156" s="80"/>
      <c r="GTD156" s="80"/>
      <c r="GTE156" s="80"/>
      <c r="GTF156" s="80"/>
      <c r="GTG156" s="80"/>
      <c r="GTH156" s="80"/>
      <c r="GTI156" s="80"/>
      <c r="GTJ156" s="80"/>
      <c r="GTK156" s="80"/>
      <c r="GTL156" s="80"/>
      <c r="GTM156" s="80"/>
      <c r="GTN156" s="80"/>
      <c r="GTO156" s="80"/>
      <c r="GTP156" s="80"/>
      <c r="GTQ156" s="80"/>
      <c r="GTR156" s="80"/>
      <c r="GTS156" s="80"/>
      <c r="GTT156" s="80"/>
      <c r="GTU156" s="80"/>
      <c r="GTV156" s="80"/>
      <c r="GTW156" s="80"/>
      <c r="GTX156" s="80"/>
      <c r="GTY156" s="80"/>
      <c r="GTZ156" s="80"/>
      <c r="GUA156" s="80"/>
      <c r="GUB156" s="80"/>
      <c r="GUC156" s="80"/>
      <c r="GUD156" s="80"/>
      <c r="GUE156" s="80"/>
      <c r="GUF156" s="80"/>
      <c r="GUG156" s="80"/>
      <c r="GUH156" s="80"/>
      <c r="GUI156" s="80"/>
      <c r="GUJ156" s="80"/>
      <c r="GUK156" s="80"/>
      <c r="GUL156" s="80"/>
      <c r="GUM156" s="80"/>
      <c r="GUN156" s="80"/>
      <c r="GUO156" s="80"/>
      <c r="GUP156" s="80"/>
      <c r="GUQ156" s="80"/>
      <c r="GUR156" s="80"/>
      <c r="GUS156" s="80"/>
      <c r="GUT156" s="80"/>
      <c r="GUU156" s="80"/>
      <c r="GUV156" s="80"/>
      <c r="GUW156" s="80"/>
      <c r="GUX156" s="80"/>
      <c r="GUY156" s="80"/>
      <c r="GUZ156" s="80"/>
      <c r="GVA156" s="80"/>
      <c r="GVB156" s="80"/>
      <c r="GVC156" s="80"/>
      <c r="GVD156" s="80"/>
      <c r="GVE156" s="80"/>
      <c r="GVF156" s="80"/>
      <c r="GVG156" s="80"/>
      <c r="GVH156" s="80"/>
      <c r="GVI156" s="80"/>
      <c r="GVJ156" s="80"/>
      <c r="GVK156" s="80"/>
      <c r="GVL156" s="80"/>
      <c r="GVM156" s="80"/>
      <c r="GVN156" s="80"/>
      <c r="GVO156" s="80"/>
      <c r="GVP156" s="80"/>
      <c r="GVQ156" s="80"/>
      <c r="GVR156" s="80"/>
      <c r="GVS156" s="80"/>
      <c r="GVT156" s="80"/>
      <c r="GVU156" s="80"/>
      <c r="GVV156" s="80"/>
      <c r="GVW156" s="80"/>
      <c r="GVX156" s="80"/>
      <c r="GVY156" s="80"/>
      <c r="GVZ156" s="80"/>
      <c r="GWA156" s="80"/>
      <c r="GWB156" s="80"/>
      <c r="GWC156" s="80"/>
      <c r="GWD156" s="80"/>
      <c r="GWE156" s="80"/>
      <c r="GWF156" s="80"/>
      <c r="GWG156" s="80"/>
      <c r="GWH156" s="80"/>
      <c r="GWI156" s="80"/>
      <c r="GWJ156" s="80"/>
      <c r="GWK156" s="80"/>
      <c r="GWL156" s="80"/>
      <c r="GWM156" s="80"/>
      <c r="GWN156" s="80"/>
      <c r="GWO156" s="80"/>
      <c r="GWP156" s="80"/>
      <c r="GWQ156" s="80"/>
      <c r="GWR156" s="80"/>
      <c r="GWS156" s="80"/>
      <c r="GWT156" s="80"/>
      <c r="GWU156" s="80"/>
      <c r="GWV156" s="80"/>
      <c r="GWW156" s="80"/>
      <c r="GWX156" s="80"/>
      <c r="GWY156" s="80"/>
      <c r="GWZ156" s="80"/>
      <c r="GXA156" s="80"/>
      <c r="GXB156" s="80"/>
      <c r="GXC156" s="80"/>
      <c r="GXD156" s="80"/>
      <c r="GXE156" s="80"/>
      <c r="GXF156" s="80"/>
      <c r="GXG156" s="80"/>
      <c r="GXH156" s="80"/>
      <c r="GXI156" s="80"/>
      <c r="GXJ156" s="80"/>
      <c r="GXK156" s="80"/>
      <c r="GXL156" s="80"/>
      <c r="GXM156" s="80"/>
      <c r="GXN156" s="80"/>
      <c r="GXO156" s="80"/>
      <c r="GXP156" s="80"/>
      <c r="GXQ156" s="80"/>
      <c r="GXR156" s="80"/>
      <c r="GXS156" s="80"/>
      <c r="GXT156" s="80"/>
      <c r="GXU156" s="80"/>
      <c r="GXV156" s="80"/>
      <c r="GXW156" s="80"/>
      <c r="GXX156" s="80"/>
      <c r="GXY156" s="80"/>
      <c r="GXZ156" s="80"/>
      <c r="GYA156" s="80"/>
      <c r="GYB156" s="80"/>
      <c r="GYC156" s="80"/>
      <c r="GYD156" s="80"/>
      <c r="GYE156" s="80"/>
      <c r="GYF156" s="80"/>
      <c r="GYG156" s="80"/>
      <c r="GYH156" s="80"/>
      <c r="GYI156" s="80"/>
      <c r="GYJ156" s="80"/>
      <c r="GYK156" s="80"/>
      <c r="GYL156" s="80"/>
      <c r="GYM156" s="80"/>
      <c r="GYN156" s="80"/>
      <c r="GYO156" s="80"/>
      <c r="GYP156" s="80"/>
      <c r="GYQ156" s="80"/>
      <c r="GYR156" s="80"/>
      <c r="GYS156" s="80"/>
      <c r="GYT156" s="80"/>
      <c r="GYU156" s="80"/>
      <c r="GYV156" s="80"/>
      <c r="GYW156" s="80"/>
      <c r="GYX156" s="80"/>
      <c r="GYY156" s="80"/>
      <c r="GYZ156" s="80"/>
      <c r="GZA156" s="80"/>
      <c r="GZB156" s="80"/>
      <c r="GZC156" s="80"/>
      <c r="GZD156" s="80"/>
      <c r="GZE156" s="80"/>
      <c r="GZF156" s="80"/>
      <c r="GZG156" s="80"/>
      <c r="GZH156" s="80"/>
      <c r="GZI156" s="80"/>
      <c r="GZJ156" s="80"/>
      <c r="GZK156" s="80"/>
      <c r="GZL156" s="80"/>
      <c r="GZM156" s="80"/>
      <c r="GZN156" s="80"/>
      <c r="GZO156" s="80"/>
      <c r="GZP156" s="80"/>
      <c r="GZQ156" s="80"/>
      <c r="GZR156" s="80"/>
      <c r="GZS156" s="80"/>
      <c r="GZT156" s="80"/>
      <c r="GZU156" s="80"/>
      <c r="GZV156" s="80"/>
      <c r="GZW156" s="80"/>
      <c r="GZX156" s="80"/>
      <c r="GZY156" s="80"/>
      <c r="GZZ156" s="80"/>
      <c r="HAA156" s="80"/>
      <c r="HAB156" s="80"/>
      <c r="HAC156" s="80"/>
      <c r="HAD156" s="80"/>
      <c r="HAE156" s="80"/>
      <c r="HAF156" s="80"/>
      <c r="HAG156" s="80"/>
      <c r="HAH156" s="80"/>
      <c r="HAI156" s="80"/>
      <c r="HAJ156" s="80"/>
      <c r="HAK156" s="80"/>
      <c r="HAL156" s="80"/>
      <c r="HAM156" s="80"/>
      <c r="HAN156" s="80"/>
      <c r="HAO156" s="80"/>
      <c r="HAP156" s="80"/>
      <c r="HAQ156" s="80"/>
      <c r="HAR156" s="80"/>
      <c r="HAS156" s="80"/>
      <c r="HAT156" s="80"/>
      <c r="HAU156" s="80"/>
      <c r="HAV156" s="80"/>
      <c r="HAW156" s="80"/>
      <c r="HAX156" s="80"/>
      <c r="HAY156" s="80"/>
      <c r="HAZ156" s="80"/>
      <c r="HBA156" s="80"/>
      <c r="HBB156" s="80"/>
      <c r="HBC156" s="80"/>
      <c r="HBD156" s="80"/>
      <c r="HBE156" s="80"/>
      <c r="HBF156" s="80"/>
      <c r="HBG156" s="80"/>
      <c r="HBH156" s="80"/>
      <c r="HBI156" s="80"/>
      <c r="HBJ156" s="80"/>
      <c r="HBK156" s="80"/>
      <c r="HBL156" s="80"/>
      <c r="HBM156" s="80"/>
      <c r="HBN156" s="80"/>
      <c r="HBO156" s="80"/>
      <c r="HBP156" s="80"/>
      <c r="HBQ156" s="80"/>
      <c r="HBR156" s="80"/>
      <c r="HBS156" s="80"/>
      <c r="HBT156" s="80"/>
      <c r="HBU156" s="80"/>
      <c r="HBV156" s="80"/>
      <c r="HBW156" s="80"/>
      <c r="HBX156" s="80"/>
      <c r="HBY156" s="80"/>
      <c r="HBZ156" s="80"/>
      <c r="HCA156" s="80"/>
      <c r="HCB156" s="80"/>
      <c r="HCC156" s="80"/>
      <c r="HCD156" s="80"/>
      <c r="HCE156" s="80"/>
      <c r="HCF156" s="80"/>
      <c r="HCG156" s="80"/>
      <c r="HCH156" s="80"/>
      <c r="HCI156" s="80"/>
      <c r="HCJ156" s="80"/>
      <c r="HCK156" s="80"/>
      <c r="HCL156" s="80"/>
      <c r="HCM156" s="80"/>
      <c r="HCN156" s="80"/>
      <c r="HCO156" s="80"/>
      <c r="HCP156" s="80"/>
      <c r="HCQ156" s="80"/>
      <c r="HCR156" s="80"/>
      <c r="HCS156" s="80"/>
      <c r="HCT156" s="80"/>
      <c r="HCU156" s="80"/>
      <c r="HCV156" s="80"/>
      <c r="HCW156" s="80"/>
      <c r="HCX156" s="80"/>
      <c r="HCY156" s="80"/>
      <c r="HCZ156" s="80"/>
      <c r="HDA156" s="80"/>
      <c r="HDB156" s="80"/>
      <c r="HDC156" s="80"/>
      <c r="HDD156" s="80"/>
      <c r="HDE156" s="80"/>
      <c r="HDF156" s="80"/>
      <c r="HDG156" s="80"/>
      <c r="HDH156" s="80"/>
      <c r="HDI156" s="80"/>
      <c r="HDJ156" s="80"/>
      <c r="HDK156" s="80"/>
      <c r="HDL156" s="80"/>
      <c r="HDM156" s="80"/>
      <c r="HDN156" s="80"/>
      <c r="HDO156" s="80"/>
      <c r="HDP156" s="80"/>
      <c r="HDQ156" s="80"/>
      <c r="HDR156" s="80"/>
      <c r="HDS156" s="80"/>
      <c r="HDT156" s="80"/>
      <c r="HDU156" s="80"/>
      <c r="HDV156" s="80"/>
      <c r="HDW156" s="80"/>
      <c r="HDX156" s="80"/>
      <c r="HDY156" s="80"/>
      <c r="HDZ156" s="80"/>
      <c r="HEA156" s="80"/>
      <c r="HEB156" s="80"/>
      <c r="HEC156" s="80"/>
      <c r="HED156" s="80"/>
      <c r="HEE156" s="80"/>
      <c r="HEF156" s="80"/>
      <c r="HEG156" s="80"/>
      <c r="HEH156" s="80"/>
      <c r="HEI156" s="80"/>
      <c r="HEJ156" s="80"/>
      <c r="HEK156" s="80"/>
      <c r="HEL156" s="80"/>
      <c r="HEM156" s="80"/>
      <c r="HEN156" s="80"/>
      <c r="HEO156" s="80"/>
      <c r="HEP156" s="80"/>
      <c r="HEQ156" s="80"/>
      <c r="HER156" s="80"/>
      <c r="HES156" s="80"/>
      <c r="HET156" s="80"/>
      <c r="HEU156" s="80"/>
      <c r="HEV156" s="80"/>
      <c r="HEW156" s="80"/>
      <c r="HEX156" s="80"/>
      <c r="HEY156" s="80"/>
      <c r="HEZ156" s="80"/>
      <c r="HFA156" s="80"/>
      <c r="HFB156" s="80"/>
      <c r="HFC156" s="80"/>
      <c r="HFD156" s="80"/>
      <c r="HFE156" s="80"/>
      <c r="HFF156" s="80"/>
      <c r="HFG156" s="80"/>
      <c r="HFH156" s="80"/>
      <c r="HFI156" s="80"/>
      <c r="HFJ156" s="80"/>
      <c r="HFK156" s="80"/>
      <c r="HFL156" s="80"/>
      <c r="HFM156" s="80"/>
      <c r="HFN156" s="80"/>
      <c r="HFO156" s="80"/>
      <c r="HFP156" s="80"/>
      <c r="HFQ156" s="80"/>
      <c r="HFR156" s="80"/>
      <c r="HFS156" s="80"/>
      <c r="HFT156" s="80"/>
      <c r="HFU156" s="80"/>
      <c r="HFV156" s="80"/>
      <c r="HFW156" s="80"/>
      <c r="HFX156" s="80"/>
      <c r="HFY156" s="80"/>
      <c r="HFZ156" s="80"/>
      <c r="HGA156" s="80"/>
      <c r="HGB156" s="80"/>
      <c r="HGC156" s="80"/>
      <c r="HGD156" s="80"/>
      <c r="HGE156" s="80"/>
      <c r="HGF156" s="80"/>
      <c r="HGG156" s="80"/>
      <c r="HGH156" s="80"/>
      <c r="HGI156" s="80"/>
      <c r="HGJ156" s="80"/>
      <c r="HGK156" s="80"/>
      <c r="HGL156" s="80"/>
      <c r="HGM156" s="80"/>
      <c r="HGN156" s="80"/>
      <c r="HGO156" s="80"/>
      <c r="HGP156" s="80"/>
      <c r="HGQ156" s="80"/>
      <c r="HGR156" s="80"/>
      <c r="HGS156" s="80"/>
      <c r="HGT156" s="80"/>
      <c r="HGU156" s="80"/>
      <c r="HGV156" s="80"/>
      <c r="HGW156" s="80"/>
      <c r="HGX156" s="80"/>
      <c r="HGY156" s="80"/>
      <c r="HGZ156" s="80"/>
      <c r="HHA156" s="80"/>
      <c r="HHB156" s="80"/>
      <c r="HHC156" s="80"/>
      <c r="HHD156" s="80"/>
      <c r="HHE156" s="80"/>
      <c r="HHF156" s="80"/>
      <c r="HHG156" s="80"/>
      <c r="HHH156" s="80"/>
      <c r="HHI156" s="80"/>
      <c r="HHJ156" s="80"/>
      <c r="HHK156" s="80"/>
      <c r="HHL156" s="80"/>
      <c r="HHM156" s="80"/>
      <c r="HHN156" s="80"/>
      <c r="HHO156" s="80"/>
      <c r="HHP156" s="80"/>
      <c r="HHQ156" s="80"/>
      <c r="HHR156" s="80"/>
      <c r="HHS156" s="80"/>
      <c r="HHT156" s="80"/>
      <c r="HHU156" s="80"/>
      <c r="HHV156" s="80"/>
      <c r="HHW156" s="80"/>
      <c r="HHX156" s="80"/>
      <c r="HHY156" s="80"/>
      <c r="HHZ156" s="80"/>
      <c r="HIA156" s="80"/>
      <c r="HIB156" s="80"/>
      <c r="HIC156" s="80"/>
      <c r="HID156" s="80"/>
      <c r="HIE156" s="80"/>
      <c r="HIF156" s="80"/>
      <c r="HIG156" s="80"/>
      <c r="HIH156" s="80"/>
      <c r="HII156" s="80"/>
      <c r="HIJ156" s="80"/>
      <c r="HIK156" s="80"/>
      <c r="HIL156" s="80"/>
      <c r="HIM156" s="80"/>
      <c r="HIN156" s="80"/>
      <c r="HIO156" s="80"/>
      <c r="HIP156" s="80"/>
      <c r="HIQ156" s="80"/>
      <c r="HIR156" s="80"/>
      <c r="HIS156" s="80"/>
      <c r="HIT156" s="80"/>
      <c r="HIU156" s="80"/>
      <c r="HIV156" s="80"/>
      <c r="HIW156" s="80"/>
      <c r="HIX156" s="80"/>
      <c r="HIY156" s="80"/>
      <c r="HIZ156" s="80"/>
      <c r="HJA156" s="80"/>
      <c r="HJB156" s="80"/>
      <c r="HJC156" s="80"/>
      <c r="HJD156" s="80"/>
      <c r="HJE156" s="80"/>
      <c r="HJF156" s="80"/>
      <c r="HJG156" s="80"/>
      <c r="HJH156" s="80"/>
      <c r="HJI156" s="80"/>
      <c r="HJJ156" s="80"/>
      <c r="HJK156" s="80"/>
      <c r="HJL156" s="80"/>
      <c r="HJM156" s="80"/>
      <c r="HJN156" s="80"/>
      <c r="HJO156" s="80"/>
      <c r="HJP156" s="80"/>
      <c r="HJQ156" s="80"/>
      <c r="HJR156" s="80"/>
      <c r="HJS156" s="80"/>
      <c r="HJT156" s="80"/>
      <c r="HJU156" s="80"/>
      <c r="HJV156" s="80"/>
      <c r="HJW156" s="80"/>
      <c r="HJX156" s="80"/>
      <c r="HJY156" s="80"/>
      <c r="HJZ156" s="80"/>
      <c r="HKA156" s="80"/>
      <c r="HKB156" s="80"/>
      <c r="HKC156" s="80"/>
      <c r="HKD156" s="80"/>
      <c r="HKE156" s="80"/>
      <c r="HKF156" s="80"/>
      <c r="HKG156" s="80"/>
      <c r="HKH156" s="80"/>
      <c r="HKI156" s="80"/>
      <c r="HKJ156" s="80"/>
      <c r="HKK156" s="80"/>
      <c r="HKL156" s="80"/>
      <c r="HKM156" s="80"/>
      <c r="HKN156" s="80"/>
      <c r="HKO156" s="80"/>
      <c r="HKP156" s="80"/>
      <c r="HKQ156" s="80"/>
      <c r="HKR156" s="80"/>
      <c r="HKS156" s="80"/>
      <c r="HKT156" s="80"/>
      <c r="HKU156" s="80"/>
      <c r="HKV156" s="80"/>
      <c r="HKW156" s="80"/>
      <c r="HKX156" s="80"/>
      <c r="HKY156" s="80"/>
      <c r="HKZ156" s="80"/>
      <c r="HLA156" s="80"/>
      <c r="HLB156" s="80"/>
      <c r="HLC156" s="80"/>
      <c r="HLD156" s="80"/>
      <c r="HLE156" s="80"/>
      <c r="HLF156" s="80"/>
      <c r="HLG156" s="80"/>
      <c r="HLH156" s="80"/>
      <c r="HLI156" s="80"/>
      <c r="HLJ156" s="80"/>
      <c r="HLK156" s="80"/>
      <c r="HLL156" s="80"/>
      <c r="HLM156" s="80"/>
      <c r="HLN156" s="80"/>
      <c r="HLO156" s="80"/>
      <c r="HLP156" s="80"/>
      <c r="HLQ156" s="80"/>
      <c r="HLR156" s="80"/>
      <c r="HLS156" s="80"/>
      <c r="HLT156" s="80"/>
      <c r="HLU156" s="80"/>
      <c r="HLV156" s="80"/>
      <c r="HLW156" s="80"/>
      <c r="HLX156" s="80"/>
      <c r="HLY156" s="80"/>
      <c r="HLZ156" s="80"/>
      <c r="HMA156" s="80"/>
      <c r="HMB156" s="80"/>
      <c r="HMC156" s="80"/>
      <c r="HMD156" s="80"/>
      <c r="HME156" s="80"/>
      <c r="HMF156" s="80"/>
      <c r="HMG156" s="80"/>
      <c r="HMH156" s="80"/>
      <c r="HMI156" s="80"/>
      <c r="HMJ156" s="80"/>
      <c r="HMK156" s="80"/>
      <c r="HML156" s="80"/>
      <c r="HMM156" s="80"/>
      <c r="HMN156" s="80"/>
      <c r="HMO156" s="80"/>
      <c r="HMP156" s="80"/>
      <c r="HMQ156" s="80"/>
      <c r="HMR156" s="80"/>
      <c r="HMS156" s="80"/>
      <c r="HMT156" s="80"/>
      <c r="HMU156" s="80"/>
      <c r="HMV156" s="80"/>
      <c r="HMW156" s="80"/>
      <c r="HMX156" s="80"/>
      <c r="HMY156" s="80"/>
      <c r="HMZ156" s="80"/>
      <c r="HNA156" s="80"/>
      <c r="HNB156" s="80"/>
      <c r="HNC156" s="80"/>
      <c r="HND156" s="80"/>
      <c r="HNE156" s="80"/>
      <c r="HNF156" s="80"/>
      <c r="HNG156" s="80"/>
      <c r="HNH156" s="80"/>
      <c r="HNI156" s="80"/>
      <c r="HNJ156" s="80"/>
      <c r="HNK156" s="80"/>
      <c r="HNL156" s="80"/>
      <c r="HNM156" s="80"/>
      <c r="HNN156" s="80"/>
      <c r="HNO156" s="80"/>
      <c r="HNP156" s="80"/>
      <c r="HNQ156" s="80"/>
      <c r="HNR156" s="80"/>
      <c r="HNS156" s="80"/>
      <c r="HNT156" s="80"/>
      <c r="HNU156" s="80"/>
      <c r="HNV156" s="80"/>
      <c r="HNW156" s="80"/>
      <c r="HNX156" s="80"/>
      <c r="HNY156" s="80"/>
      <c r="HNZ156" s="80"/>
      <c r="HOA156" s="80"/>
      <c r="HOB156" s="80"/>
      <c r="HOC156" s="80"/>
      <c r="HOD156" s="80"/>
      <c r="HOE156" s="80"/>
      <c r="HOF156" s="80"/>
      <c r="HOG156" s="80"/>
      <c r="HOH156" s="80"/>
      <c r="HOI156" s="80"/>
      <c r="HOJ156" s="80"/>
      <c r="HOK156" s="80"/>
      <c r="HOL156" s="80"/>
      <c r="HOM156" s="80"/>
      <c r="HON156" s="80"/>
      <c r="HOO156" s="80"/>
      <c r="HOP156" s="80"/>
      <c r="HOQ156" s="80"/>
      <c r="HOR156" s="80"/>
      <c r="HOS156" s="80"/>
      <c r="HOT156" s="80"/>
      <c r="HOU156" s="80"/>
      <c r="HOV156" s="80"/>
      <c r="HOW156" s="80"/>
      <c r="HOX156" s="80"/>
      <c r="HOY156" s="80"/>
      <c r="HOZ156" s="80"/>
      <c r="HPA156" s="80"/>
      <c r="HPB156" s="80"/>
      <c r="HPC156" s="80"/>
      <c r="HPD156" s="80"/>
      <c r="HPE156" s="80"/>
      <c r="HPF156" s="80"/>
      <c r="HPG156" s="80"/>
      <c r="HPH156" s="80"/>
      <c r="HPI156" s="80"/>
      <c r="HPJ156" s="80"/>
      <c r="HPK156" s="80"/>
      <c r="HPL156" s="80"/>
      <c r="HPM156" s="80"/>
      <c r="HPN156" s="80"/>
      <c r="HPO156" s="80"/>
      <c r="HPP156" s="80"/>
      <c r="HPQ156" s="80"/>
      <c r="HPR156" s="80"/>
      <c r="HPS156" s="80"/>
      <c r="HPT156" s="80"/>
      <c r="HPU156" s="80"/>
      <c r="HPV156" s="80"/>
      <c r="HPW156" s="80"/>
      <c r="HPX156" s="80"/>
      <c r="HPY156" s="80"/>
      <c r="HPZ156" s="80"/>
      <c r="HQA156" s="80"/>
      <c r="HQB156" s="80"/>
      <c r="HQC156" s="80"/>
      <c r="HQD156" s="80"/>
      <c r="HQE156" s="80"/>
      <c r="HQF156" s="80"/>
      <c r="HQG156" s="80"/>
      <c r="HQH156" s="80"/>
      <c r="HQI156" s="80"/>
      <c r="HQJ156" s="80"/>
      <c r="HQK156" s="80"/>
      <c r="HQL156" s="80"/>
      <c r="HQM156" s="80"/>
      <c r="HQN156" s="80"/>
      <c r="HQO156" s="80"/>
      <c r="HQP156" s="80"/>
      <c r="HQQ156" s="80"/>
      <c r="HQR156" s="80"/>
      <c r="HQS156" s="80"/>
      <c r="HQT156" s="80"/>
      <c r="HQU156" s="80"/>
      <c r="HQV156" s="80"/>
      <c r="HQW156" s="80"/>
      <c r="HQX156" s="80"/>
      <c r="HQY156" s="80"/>
      <c r="HQZ156" s="80"/>
      <c r="HRA156" s="80"/>
      <c r="HRB156" s="80"/>
      <c r="HRC156" s="80"/>
      <c r="HRD156" s="80"/>
      <c r="HRE156" s="80"/>
      <c r="HRF156" s="80"/>
      <c r="HRG156" s="80"/>
      <c r="HRH156" s="80"/>
      <c r="HRI156" s="80"/>
      <c r="HRJ156" s="80"/>
      <c r="HRK156" s="80"/>
      <c r="HRL156" s="80"/>
      <c r="HRM156" s="80"/>
      <c r="HRN156" s="80"/>
      <c r="HRO156" s="80"/>
      <c r="HRP156" s="80"/>
      <c r="HRQ156" s="80"/>
      <c r="HRR156" s="80"/>
      <c r="HRS156" s="80"/>
      <c r="HRT156" s="80"/>
      <c r="HRU156" s="80"/>
      <c r="HRV156" s="80"/>
      <c r="HRW156" s="80"/>
      <c r="HRX156" s="80"/>
      <c r="HRY156" s="80"/>
      <c r="HRZ156" s="80"/>
      <c r="HSA156" s="80"/>
      <c r="HSB156" s="80"/>
      <c r="HSC156" s="80"/>
      <c r="HSD156" s="80"/>
      <c r="HSE156" s="80"/>
      <c r="HSF156" s="80"/>
      <c r="HSG156" s="80"/>
      <c r="HSH156" s="80"/>
      <c r="HSI156" s="80"/>
      <c r="HSJ156" s="80"/>
      <c r="HSK156" s="80"/>
      <c r="HSL156" s="80"/>
      <c r="HSM156" s="80"/>
      <c r="HSN156" s="80"/>
      <c r="HSO156" s="80"/>
      <c r="HSP156" s="80"/>
      <c r="HSQ156" s="80"/>
      <c r="HSR156" s="80"/>
      <c r="HSS156" s="80"/>
      <c r="HST156" s="80"/>
      <c r="HSU156" s="80"/>
      <c r="HSV156" s="80"/>
      <c r="HSW156" s="80"/>
      <c r="HSX156" s="80"/>
      <c r="HSY156" s="80"/>
      <c r="HSZ156" s="80"/>
      <c r="HTA156" s="80"/>
      <c r="HTB156" s="80"/>
      <c r="HTC156" s="80"/>
      <c r="HTD156" s="80"/>
      <c r="HTE156" s="80"/>
      <c r="HTF156" s="80"/>
      <c r="HTG156" s="80"/>
      <c r="HTH156" s="80"/>
      <c r="HTI156" s="80"/>
      <c r="HTJ156" s="80"/>
      <c r="HTK156" s="80"/>
      <c r="HTL156" s="80"/>
      <c r="HTM156" s="80"/>
      <c r="HTN156" s="80"/>
      <c r="HTO156" s="80"/>
      <c r="HTP156" s="80"/>
      <c r="HTQ156" s="80"/>
      <c r="HTR156" s="80"/>
      <c r="HTS156" s="80"/>
      <c r="HTT156" s="80"/>
      <c r="HTU156" s="80"/>
      <c r="HTV156" s="80"/>
      <c r="HTW156" s="80"/>
      <c r="HTX156" s="80"/>
      <c r="HTY156" s="80"/>
      <c r="HTZ156" s="80"/>
      <c r="HUA156" s="80"/>
      <c r="HUB156" s="80"/>
      <c r="HUC156" s="80"/>
      <c r="HUD156" s="80"/>
      <c r="HUE156" s="80"/>
      <c r="HUF156" s="80"/>
      <c r="HUG156" s="80"/>
      <c r="HUH156" s="80"/>
      <c r="HUI156" s="80"/>
      <c r="HUJ156" s="80"/>
      <c r="HUK156" s="80"/>
      <c r="HUL156" s="80"/>
      <c r="HUM156" s="80"/>
      <c r="HUN156" s="80"/>
      <c r="HUO156" s="80"/>
      <c r="HUP156" s="80"/>
      <c r="HUQ156" s="80"/>
      <c r="HUR156" s="80"/>
      <c r="HUS156" s="80"/>
      <c r="HUT156" s="80"/>
      <c r="HUU156" s="80"/>
      <c r="HUV156" s="80"/>
      <c r="HUW156" s="80"/>
      <c r="HUX156" s="80"/>
      <c r="HUY156" s="80"/>
      <c r="HUZ156" s="80"/>
      <c r="HVA156" s="80"/>
      <c r="HVB156" s="80"/>
      <c r="HVC156" s="80"/>
      <c r="HVD156" s="80"/>
      <c r="HVE156" s="80"/>
      <c r="HVF156" s="80"/>
      <c r="HVG156" s="80"/>
      <c r="HVH156" s="80"/>
      <c r="HVI156" s="80"/>
      <c r="HVJ156" s="80"/>
      <c r="HVK156" s="80"/>
      <c r="HVL156" s="80"/>
      <c r="HVM156" s="80"/>
      <c r="HVN156" s="80"/>
      <c r="HVO156" s="80"/>
      <c r="HVP156" s="80"/>
      <c r="HVQ156" s="80"/>
      <c r="HVR156" s="80"/>
      <c r="HVS156" s="80"/>
      <c r="HVT156" s="80"/>
      <c r="HVU156" s="80"/>
      <c r="HVV156" s="80"/>
      <c r="HVW156" s="80"/>
      <c r="HVX156" s="80"/>
      <c r="HVY156" s="80"/>
      <c r="HVZ156" s="80"/>
      <c r="HWA156" s="80"/>
      <c r="HWB156" s="80"/>
      <c r="HWC156" s="80"/>
      <c r="HWD156" s="80"/>
      <c r="HWE156" s="80"/>
      <c r="HWF156" s="80"/>
      <c r="HWG156" s="80"/>
      <c r="HWH156" s="80"/>
      <c r="HWI156" s="80"/>
      <c r="HWJ156" s="80"/>
      <c r="HWK156" s="80"/>
      <c r="HWL156" s="80"/>
      <c r="HWM156" s="80"/>
      <c r="HWN156" s="80"/>
      <c r="HWO156" s="80"/>
      <c r="HWP156" s="80"/>
      <c r="HWQ156" s="80"/>
      <c r="HWR156" s="80"/>
      <c r="HWS156" s="80"/>
      <c r="HWT156" s="80"/>
      <c r="HWU156" s="80"/>
      <c r="HWV156" s="80"/>
      <c r="HWW156" s="80"/>
      <c r="HWX156" s="80"/>
      <c r="HWY156" s="80"/>
      <c r="HWZ156" s="80"/>
      <c r="HXA156" s="80"/>
      <c r="HXB156" s="80"/>
      <c r="HXC156" s="80"/>
      <c r="HXD156" s="80"/>
      <c r="HXE156" s="80"/>
      <c r="HXF156" s="80"/>
      <c r="HXG156" s="80"/>
      <c r="HXH156" s="80"/>
      <c r="HXI156" s="80"/>
      <c r="HXJ156" s="80"/>
      <c r="HXK156" s="80"/>
      <c r="HXL156" s="80"/>
      <c r="HXM156" s="80"/>
      <c r="HXN156" s="80"/>
      <c r="HXO156" s="80"/>
      <c r="HXP156" s="80"/>
      <c r="HXQ156" s="80"/>
      <c r="HXR156" s="80"/>
      <c r="HXS156" s="80"/>
      <c r="HXT156" s="80"/>
      <c r="HXU156" s="80"/>
      <c r="HXV156" s="80"/>
      <c r="HXW156" s="80"/>
      <c r="HXX156" s="80"/>
      <c r="HXY156" s="80"/>
      <c r="HXZ156" s="80"/>
      <c r="HYA156" s="80"/>
      <c r="HYB156" s="80"/>
      <c r="HYC156" s="80"/>
      <c r="HYD156" s="80"/>
      <c r="HYE156" s="80"/>
      <c r="HYF156" s="80"/>
      <c r="HYG156" s="80"/>
      <c r="HYH156" s="80"/>
      <c r="HYI156" s="80"/>
      <c r="HYJ156" s="80"/>
      <c r="HYK156" s="80"/>
      <c r="HYL156" s="80"/>
      <c r="HYM156" s="80"/>
      <c r="HYN156" s="80"/>
      <c r="HYO156" s="80"/>
      <c r="HYP156" s="80"/>
      <c r="HYQ156" s="80"/>
      <c r="HYR156" s="80"/>
      <c r="HYS156" s="80"/>
      <c r="HYT156" s="80"/>
      <c r="HYU156" s="80"/>
      <c r="HYV156" s="80"/>
      <c r="HYW156" s="80"/>
      <c r="HYX156" s="80"/>
      <c r="HYY156" s="80"/>
      <c r="HYZ156" s="80"/>
      <c r="HZA156" s="80"/>
      <c r="HZB156" s="80"/>
      <c r="HZC156" s="80"/>
      <c r="HZD156" s="80"/>
      <c r="HZE156" s="80"/>
      <c r="HZF156" s="80"/>
      <c r="HZG156" s="80"/>
      <c r="HZH156" s="80"/>
      <c r="HZI156" s="80"/>
      <c r="HZJ156" s="80"/>
      <c r="HZK156" s="80"/>
      <c r="HZL156" s="80"/>
      <c r="HZM156" s="80"/>
      <c r="HZN156" s="80"/>
      <c r="HZO156" s="80"/>
      <c r="HZP156" s="80"/>
      <c r="HZQ156" s="80"/>
      <c r="HZR156" s="80"/>
      <c r="HZS156" s="80"/>
      <c r="HZT156" s="80"/>
      <c r="HZU156" s="80"/>
      <c r="HZV156" s="80"/>
      <c r="HZW156" s="80"/>
      <c r="HZX156" s="80"/>
      <c r="HZY156" s="80"/>
      <c r="HZZ156" s="80"/>
      <c r="IAA156" s="80"/>
      <c r="IAB156" s="80"/>
      <c r="IAC156" s="80"/>
      <c r="IAD156" s="80"/>
      <c r="IAE156" s="80"/>
      <c r="IAF156" s="80"/>
      <c r="IAG156" s="80"/>
      <c r="IAH156" s="80"/>
      <c r="IAI156" s="80"/>
      <c r="IAJ156" s="80"/>
      <c r="IAK156" s="80"/>
      <c r="IAL156" s="80"/>
      <c r="IAM156" s="80"/>
      <c r="IAN156" s="80"/>
      <c r="IAO156" s="80"/>
      <c r="IAP156" s="80"/>
      <c r="IAQ156" s="80"/>
      <c r="IAR156" s="80"/>
      <c r="IAS156" s="80"/>
      <c r="IAT156" s="80"/>
      <c r="IAU156" s="80"/>
      <c r="IAV156" s="80"/>
      <c r="IAW156" s="80"/>
      <c r="IAX156" s="80"/>
      <c r="IAY156" s="80"/>
      <c r="IAZ156" s="80"/>
      <c r="IBA156" s="80"/>
      <c r="IBB156" s="80"/>
      <c r="IBC156" s="80"/>
      <c r="IBD156" s="80"/>
      <c r="IBE156" s="80"/>
      <c r="IBF156" s="80"/>
      <c r="IBG156" s="80"/>
      <c r="IBH156" s="80"/>
      <c r="IBI156" s="80"/>
      <c r="IBJ156" s="80"/>
      <c r="IBK156" s="80"/>
      <c r="IBL156" s="80"/>
      <c r="IBM156" s="80"/>
      <c r="IBN156" s="80"/>
      <c r="IBO156" s="80"/>
      <c r="IBP156" s="80"/>
      <c r="IBQ156" s="80"/>
      <c r="IBR156" s="80"/>
      <c r="IBS156" s="80"/>
      <c r="IBT156" s="80"/>
      <c r="IBU156" s="80"/>
      <c r="IBV156" s="80"/>
      <c r="IBW156" s="80"/>
      <c r="IBX156" s="80"/>
      <c r="IBY156" s="80"/>
      <c r="IBZ156" s="80"/>
      <c r="ICA156" s="80"/>
      <c r="ICB156" s="80"/>
      <c r="ICC156" s="80"/>
      <c r="ICD156" s="80"/>
      <c r="ICE156" s="80"/>
      <c r="ICF156" s="80"/>
      <c r="ICG156" s="80"/>
      <c r="ICH156" s="80"/>
      <c r="ICI156" s="80"/>
      <c r="ICJ156" s="80"/>
      <c r="ICK156" s="80"/>
      <c r="ICL156" s="80"/>
      <c r="ICM156" s="80"/>
      <c r="ICN156" s="80"/>
      <c r="ICO156" s="80"/>
      <c r="ICP156" s="80"/>
      <c r="ICQ156" s="80"/>
      <c r="ICR156" s="80"/>
      <c r="ICS156" s="80"/>
      <c r="ICT156" s="80"/>
      <c r="ICU156" s="80"/>
      <c r="ICV156" s="80"/>
      <c r="ICW156" s="80"/>
      <c r="ICX156" s="80"/>
      <c r="ICY156" s="80"/>
      <c r="ICZ156" s="80"/>
      <c r="IDA156" s="80"/>
      <c r="IDB156" s="80"/>
      <c r="IDC156" s="80"/>
      <c r="IDD156" s="80"/>
      <c r="IDE156" s="80"/>
      <c r="IDF156" s="80"/>
      <c r="IDG156" s="80"/>
      <c r="IDH156" s="80"/>
      <c r="IDI156" s="80"/>
      <c r="IDJ156" s="80"/>
      <c r="IDK156" s="80"/>
      <c r="IDL156" s="80"/>
      <c r="IDM156" s="80"/>
      <c r="IDN156" s="80"/>
      <c r="IDO156" s="80"/>
      <c r="IDP156" s="80"/>
      <c r="IDQ156" s="80"/>
      <c r="IDR156" s="80"/>
      <c r="IDS156" s="80"/>
      <c r="IDT156" s="80"/>
      <c r="IDU156" s="80"/>
      <c r="IDV156" s="80"/>
      <c r="IDW156" s="80"/>
      <c r="IDX156" s="80"/>
      <c r="IDY156" s="80"/>
      <c r="IDZ156" s="80"/>
      <c r="IEA156" s="80"/>
      <c r="IEB156" s="80"/>
      <c r="IEC156" s="80"/>
      <c r="IED156" s="80"/>
      <c r="IEE156" s="80"/>
      <c r="IEF156" s="80"/>
      <c r="IEG156" s="80"/>
      <c r="IEH156" s="80"/>
      <c r="IEI156" s="80"/>
      <c r="IEJ156" s="80"/>
      <c r="IEK156" s="80"/>
      <c r="IEL156" s="80"/>
      <c r="IEM156" s="80"/>
      <c r="IEN156" s="80"/>
      <c r="IEO156" s="80"/>
      <c r="IEP156" s="80"/>
      <c r="IEQ156" s="80"/>
      <c r="IER156" s="80"/>
      <c r="IES156" s="80"/>
      <c r="IET156" s="80"/>
      <c r="IEU156" s="80"/>
      <c r="IEV156" s="80"/>
      <c r="IEW156" s="80"/>
      <c r="IEX156" s="80"/>
      <c r="IEY156" s="80"/>
      <c r="IEZ156" s="80"/>
      <c r="IFA156" s="80"/>
      <c r="IFB156" s="80"/>
      <c r="IFC156" s="80"/>
      <c r="IFD156" s="80"/>
      <c r="IFE156" s="80"/>
      <c r="IFF156" s="80"/>
      <c r="IFG156" s="80"/>
      <c r="IFH156" s="80"/>
      <c r="IFI156" s="80"/>
      <c r="IFJ156" s="80"/>
      <c r="IFK156" s="80"/>
      <c r="IFL156" s="80"/>
      <c r="IFM156" s="80"/>
      <c r="IFN156" s="80"/>
      <c r="IFO156" s="80"/>
      <c r="IFP156" s="80"/>
      <c r="IFQ156" s="80"/>
      <c r="IFR156" s="80"/>
      <c r="IFS156" s="80"/>
      <c r="IFT156" s="80"/>
      <c r="IFU156" s="80"/>
      <c r="IFV156" s="80"/>
      <c r="IFW156" s="80"/>
      <c r="IFX156" s="80"/>
      <c r="IFY156" s="80"/>
      <c r="IFZ156" s="80"/>
      <c r="IGA156" s="80"/>
      <c r="IGB156" s="80"/>
      <c r="IGC156" s="80"/>
      <c r="IGD156" s="80"/>
      <c r="IGE156" s="80"/>
      <c r="IGF156" s="80"/>
      <c r="IGG156" s="80"/>
      <c r="IGH156" s="80"/>
      <c r="IGI156" s="80"/>
      <c r="IGJ156" s="80"/>
      <c r="IGK156" s="80"/>
      <c r="IGL156" s="80"/>
      <c r="IGM156" s="80"/>
      <c r="IGN156" s="80"/>
      <c r="IGO156" s="80"/>
      <c r="IGP156" s="80"/>
      <c r="IGQ156" s="80"/>
      <c r="IGR156" s="80"/>
      <c r="IGS156" s="80"/>
      <c r="IGT156" s="80"/>
      <c r="IGU156" s="80"/>
      <c r="IGV156" s="80"/>
      <c r="IGW156" s="80"/>
      <c r="IGX156" s="80"/>
      <c r="IGY156" s="80"/>
      <c r="IGZ156" s="80"/>
      <c r="IHA156" s="80"/>
      <c r="IHB156" s="80"/>
      <c r="IHC156" s="80"/>
      <c r="IHD156" s="80"/>
      <c r="IHE156" s="80"/>
      <c r="IHF156" s="80"/>
      <c r="IHG156" s="80"/>
      <c r="IHH156" s="80"/>
      <c r="IHI156" s="80"/>
      <c r="IHJ156" s="80"/>
      <c r="IHK156" s="80"/>
      <c r="IHL156" s="80"/>
      <c r="IHM156" s="80"/>
      <c r="IHN156" s="80"/>
      <c r="IHO156" s="80"/>
      <c r="IHP156" s="80"/>
      <c r="IHQ156" s="80"/>
      <c r="IHR156" s="80"/>
      <c r="IHS156" s="80"/>
      <c r="IHT156" s="80"/>
      <c r="IHU156" s="80"/>
      <c r="IHV156" s="80"/>
      <c r="IHW156" s="80"/>
      <c r="IHX156" s="80"/>
      <c r="IHY156" s="80"/>
      <c r="IHZ156" s="80"/>
      <c r="IIA156" s="80"/>
      <c r="IIB156" s="80"/>
      <c r="IIC156" s="80"/>
      <c r="IID156" s="80"/>
      <c r="IIE156" s="80"/>
      <c r="IIF156" s="80"/>
      <c r="IIG156" s="80"/>
      <c r="IIH156" s="80"/>
      <c r="III156" s="80"/>
      <c r="IIJ156" s="80"/>
      <c r="IIK156" s="80"/>
      <c r="IIL156" s="80"/>
      <c r="IIM156" s="80"/>
      <c r="IIN156" s="80"/>
      <c r="IIO156" s="80"/>
      <c r="IIP156" s="80"/>
      <c r="IIQ156" s="80"/>
      <c r="IIR156" s="80"/>
      <c r="IIS156" s="80"/>
      <c r="IIT156" s="80"/>
      <c r="IIU156" s="80"/>
      <c r="IIV156" s="80"/>
      <c r="IIW156" s="80"/>
      <c r="IIX156" s="80"/>
      <c r="IIY156" s="80"/>
      <c r="IIZ156" s="80"/>
      <c r="IJA156" s="80"/>
      <c r="IJB156" s="80"/>
      <c r="IJC156" s="80"/>
      <c r="IJD156" s="80"/>
      <c r="IJE156" s="80"/>
      <c r="IJF156" s="80"/>
      <c r="IJG156" s="80"/>
      <c r="IJH156" s="80"/>
      <c r="IJI156" s="80"/>
      <c r="IJJ156" s="80"/>
      <c r="IJK156" s="80"/>
      <c r="IJL156" s="80"/>
      <c r="IJM156" s="80"/>
      <c r="IJN156" s="80"/>
      <c r="IJO156" s="80"/>
      <c r="IJP156" s="80"/>
      <c r="IJQ156" s="80"/>
      <c r="IJR156" s="80"/>
      <c r="IJS156" s="80"/>
      <c r="IJT156" s="80"/>
      <c r="IJU156" s="80"/>
      <c r="IJV156" s="80"/>
      <c r="IJW156" s="80"/>
      <c r="IJX156" s="80"/>
      <c r="IJY156" s="80"/>
      <c r="IJZ156" s="80"/>
      <c r="IKA156" s="80"/>
      <c r="IKB156" s="80"/>
      <c r="IKC156" s="80"/>
      <c r="IKD156" s="80"/>
      <c r="IKE156" s="80"/>
      <c r="IKF156" s="80"/>
      <c r="IKG156" s="80"/>
      <c r="IKH156" s="80"/>
      <c r="IKI156" s="80"/>
      <c r="IKJ156" s="80"/>
      <c r="IKK156" s="80"/>
      <c r="IKL156" s="80"/>
      <c r="IKM156" s="80"/>
      <c r="IKN156" s="80"/>
      <c r="IKO156" s="80"/>
      <c r="IKP156" s="80"/>
      <c r="IKQ156" s="80"/>
      <c r="IKR156" s="80"/>
      <c r="IKS156" s="80"/>
      <c r="IKT156" s="80"/>
      <c r="IKU156" s="80"/>
      <c r="IKV156" s="80"/>
      <c r="IKW156" s="80"/>
      <c r="IKX156" s="80"/>
      <c r="IKY156" s="80"/>
      <c r="IKZ156" s="80"/>
      <c r="ILA156" s="80"/>
      <c r="ILB156" s="80"/>
      <c r="ILC156" s="80"/>
      <c r="ILD156" s="80"/>
      <c r="ILE156" s="80"/>
      <c r="ILF156" s="80"/>
      <c r="ILG156" s="80"/>
      <c r="ILH156" s="80"/>
      <c r="ILI156" s="80"/>
      <c r="ILJ156" s="80"/>
      <c r="ILK156" s="80"/>
      <c r="ILL156" s="80"/>
      <c r="ILM156" s="80"/>
      <c r="ILN156" s="80"/>
      <c r="ILO156" s="80"/>
      <c r="ILP156" s="80"/>
      <c r="ILQ156" s="80"/>
      <c r="ILR156" s="80"/>
      <c r="ILS156" s="80"/>
      <c r="ILT156" s="80"/>
      <c r="ILU156" s="80"/>
      <c r="ILV156" s="80"/>
      <c r="ILW156" s="80"/>
      <c r="ILX156" s="80"/>
      <c r="ILY156" s="80"/>
      <c r="ILZ156" s="80"/>
      <c r="IMA156" s="80"/>
      <c r="IMB156" s="80"/>
      <c r="IMC156" s="80"/>
      <c r="IMD156" s="80"/>
      <c r="IME156" s="80"/>
      <c r="IMF156" s="80"/>
      <c r="IMG156" s="80"/>
      <c r="IMH156" s="80"/>
      <c r="IMI156" s="80"/>
      <c r="IMJ156" s="80"/>
      <c r="IMK156" s="80"/>
      <c r="IML156" s="80"/>
      <c r="IMM156" s="80"/>
      <c r="IMN156" s="80"/>
      <c r="IMO156" s="80"/>
      <c r="IMP156" s="80"/>
      <c r="IMQ156" s="80"/>
      <c r="IMR156" s="80"/>
      <c r="IMS156" s="80"/>
      <c r="IMT156" s="80"/>
      <c r="IMU156" s="80"/>
      <c r="IMV156" s="80"/>
      <c r="IMW156" s="80"/>
      <c r="IMX156" s="80"/>
      <c r="IMY156" s="80"/>
      <c r="IMZ156" s="80"/>
      <c r="INA156" s="80"/>
      <c r="INB156" s="80"/>
      <c r="INC156" s="80"/>
      <c r="IND156" s="80"/>
      <c r="INE156" s="80"/>
      <c r="INF156" s="80"/>
      <c r="ING156" s="80"/>
      <c r="INH156" s="80"/>
      <c r="INI156" s="80"/>
      <c r="INJ156" s="80"/>
      <c r="INK156" s="80"/>
      <c r="INL156" s="80"/>
      <c r="INM156" s="80"/>
      <c r="INN156" s="80"/>
      <c r="INO156" s="80"/>
      <c r="INP156" s="80"/>
      <c r="INQ156" s="80"/>
      <c r="INR156" s="80"/>
      <c r="INS156" s="80"/>
      <c r="INT156" s="80"/>
      <c r="INU156" s="80"/>
      <c r="INV156" s="80"/>
      <c r="INW156" s="80"/>
      <c r="INX156" s="80"/>
      <c r="INY156" s="80"/>
      <c r="INZ156" s="80"/>
      <c r="IOA156" s="80"/>
      <c r="IOB156" s="80"/>
      <c r="IOC156" s="80"/>
      <c r="IOD156" s="80"/>
      <c r="IOE156" s="80"/>
      <c r="IOF156" s="80"/>
      <c r="IOG156" s="80"/>
      <c r="IOH156" s="80"/>
      <c r="IOI156" s="80"/>
      <c r="IOJ156" s="80"/>
      <c r="IOK156" s="80"/>
      <c r="IOL156" s="80"/>
      <c r="IOM156" s="80"/>
      <c r="ION156" s="80"/>
      <c r="IOO156" s="80"/>
      <c r="IOP156" s="80"/>
      <c r="IOQ156" s="80"/>
      <c r="IOR156" s="80"/>
      <c r="IOS156" s="80"/>
      <c r="IOT156" s="80"/>
      <c r="IOU156" s="80"/>
      <c r="IOV156" s="80"/>
      <c r="IOW156" s="80"/>
      <c r="IOX156" s="80"/>
      <c r="IOY156" s="80"/>
      <c r="IOZ156" s="80"/>
      <c r="IPA156" s="80"/>
      <c r="IPB156" s="80"/>
      <c r="IPC156" s="80"/>
      <c r="IPD156" s="80"/>
      <c r="IPE156" s="80"/>
      <c r="IPF156" s="80"/>
      <c r="IPG156" s="80"/>
      <c r="IPH156" s="80"/>
      <c r="IPI156" s="80"/>
      <c r="IPJ156" s="80"/>
      <c r="IPK156" s="80"/>
      <c r="IPL156" s="80"/>
      <c r="IPM156" s="80"/>
      <c r="IPN156" s="80"/>
      <c r="IPO156" s="80"/>
      <c r="IPP156" s="80"/>
      <c r="IPQ156" s="80"/>
      <c r="IPR156" s="80"/>
      <c r="IPS156" s="80"/>
      <c r="IPT156" s="80"/>
      <c r="IPU156" s="80"/>
      <c r="IPV156" s="80"/>
      <c r="IPW156" s="80"/>
      <c r="IPX156" s="80"/>
      <c r="IPY156" s="80"/>
      <c r="IPZ156" s="80"/>
      <c r="IQA156" s="80"/>
      <c r="IQB156" s="80"/>
      <c r="IQC156" s="80"/>
      <c r="IQD156" s="80"/>
      <c r="IQE156" s="80"/>
      <c r="IQF156" s="80"/>
      <c r="IQG156" s="80"/>
      <c r="IQH156" s="80"/>
      <c r="IQI156" s="80"/>
      <c r="IQJ156" s="80"/>
      <c r="IQK156" s="80"/>
      <c r="IQL156" s="80"/>
      <c r="IQM156" s="80"/>
      <c r="IQN156" s="80"/>
      <c r="IQO156" s="80"/>
      <c r="IQP156" s="80"/>
      <c r="IQQ156" s="80"/>
      <c r="IQR156" s="80"/>
      <c r="IQS156" s="80"/>
      <c r="IQT156" s="80"/>
      <c r="IQU156" s="80"/>
      <c r="IQV156" s="80"/>
      <c r="IQW156" s="80"/>
      <c r="IQX156" s="80"/>
      <c r="IQY156" s="80"/>
      <c r="IQZ156" s="80"/>
      <c r="IRA156" s="80"/>
      <c r="IRB156" s="80"/>
      <c r="IRC156" s="80"/>
      <c r="IRD156" s="80"/>
      <c r="IRE156" s="80"/>
      <c r="IRF156" s="80"/>
      <c r="IRG156" s="80"/>
      <c r="IRH156" s="80"/>
      <c r="IRI156" s="80"/>
      <c r="IRJ156" s="80"/>
      <c r="IRK156" s="80"/>
      <c r="IRL156" s="80"/>
      <c r="IRM156" s="80"/>
      <c r="IRN156" s="80"/>
      <c r="IRO156" s="80"/>
      <c r="IRP156" s="80"/>
      <c r="IRQ156" s="80"/>
      <c r="IRR156" s="80"/>
      <c r="IRS156" s="80"/>
      <c r="IRT156" s="80"/>
      <c r="IRU156" s="80"/>
      <c r="IRV156" s="80"/>
      <c r="IRW156" s="80"/>
      <c r="IRX156" s="80"/>
      <c r="IRY156" s="80"/>
      <c r="IRZ156" s="80"/>
      <c r="ISA156" s="80"/>
      <c r="ISB156" s="80"/>
      <c r="ISC156" s="80"/>
      <c r="ISD156" s="80"/>
      <c r="ISE156" s="80"/>
      <c r="ISF156" s="80"/>
      <c r="ISG156" s="80"/>
      <c r="ISH156" s="80"/>
      <c r="ISI156" s="80"/>
      <c r="ISJ156" s="80"/>
      <c r="ISK156" s="80"/>
      <c r="ISL156" s="80"/>
      <c r="ISM156" s="80"/>
      <c r="ISN156" s="80"/>
      <c r="ISO156" s="80"/>
      <c r="ISP156" s="80"/>
      <c r="ISQ156" s="80"/>
      <c r="ISR156" s="80"/>
      <c r="ISS156" s="80"/>
      <c r="IST156" s="80"/>
      <c r="ISU156" s="80"/>
      <c r="ISV156" s="80"/>
      <c r="ISW156" s="80"/>
      <c r="ISX156" s="80"/>
      <c r="ISY156" s="80"/>
      <c r="ISZ156" s="80"/>
      <c r="ITA156" s="80"/>
      <c r="ITB156" s="80"/>
      <c r="ITC156" s="80"/>
      <c r="ITD156" s="80"/>
      <c r="ITE156" s="80"/>
      <c r="ITF156" s="80"/>
      <c r="ITG156" s="80"/>
      <c r="ITH156" s="80"/>
      <c r="ITI156" s="80"/>
      <c r="ITJ156" s="80"/>
      <c r="ITK156" s="80"/>
      <c r="ITL156" s="80"/>
      <c r="ITM156" s="80"/>
      <c r="ITN156" s="80"/>
      <c r="ITO156" s="80"/>
      <c r="ITP156" s="80"/>
      <c r="ITQ156" s="80"/>
      <c r="ITR156" s="80"/>
      <c r="ITS156" s="80"/>
      <c r="ITT156" s="80"/>
      <c r="ITU156" s="80"/>
      <c r="ITV156" s="80"/>
      <c r="ITW156" s="80"/>
      <c r="ITX156" s="80"/>
      <c r="ITY156" s="80"/>
      <c r="ITZ156" s="80"/>
      <c r="IUA156" s="80"/>
      <c r="IUB156" s="80"/>
      <c r="IUC156" s="80"/>
      <c r="IUD156" s="80"/>
      <c r="IUE156" s="80"/>
      <c r="IUF156" s="80"/>
      <c r="IUG156" s="80"/>
      <c r="IUH156" s="80"/>
      <c r="IUI156" s="80"/>
      <c r="IUJ156" s="80"/>
      <c r="IUK156" s="80"/>
      <c r="IUL156" s="80"/>
      <c r="IUM156" s="80"/>
      <c r="IUN156" s="80"/>
      <c r="IUO156" s="80"/>
      <c r="IUP156" s="80"/>
      <c r="IUQ156" s="80"/>
      <c r="IUR156" s="80"/>
      <c r="IUS156" s="80"/>
      <c r="IUT156" s="80"/>
      <c r="IUU156" s="80"/>
      <c r="IUV156" s="80"/>
      <c r="IUW156" s="80"/>
      <c r="IUX156" s="80"/>
      <c r="IUY156" s="80"/>
      <c r="IUZ156" s="80"/>
      <c r="IVA156" s="80"/>
      <c r="IVB156" s="80"/>
      <c r="IVC156" s="80"/>
      <c r="IVD156" s="80"/>
      <c r="IVE156" s="80"/>
      <c r="IVF156" s="80"/>
      <c r="IVG156" s="80"/>
      <c r="IVH156" s="80"/>
      <c r="IVI156" s="80"/>
      <c r="IVJ156" s="80"/>
      <c r="IVK156" s="80"/>
      <c r="IVL156" s="80"/>
      <c r="IVM156" s="80"/>
      <c r="IVN156" s="80"/>
      <c r="IVO156" s="80"/>
      <c r="IVP156" s="80"/>
      <c r="IVQ156" s="80"/>
      <c r="IVR156" s="80"/>
      <c r="IVS156" s="80"/>
      <c r="IVT156" s="80"/>
      <c r="IVU156" s="80"/>
      <c r="IVV156" s="80"/>
      <c r="IVW156" s="80"/>
      <c r="IVX156" s="80"/>
      <c r="IVY156" s="80"/>
      <c r="IVZ156" s="80"/>
      <c r="IWA156" s="80"/>
      <c r="IWB156" s="80"/>
      <c r="IWC156" s="80"/>
      <c r="IWD156" s="80"/>
      <c r="IWE156" s="80"/>
      <c r="IWF156" s="80"/>
      <c r="IWG156" s="80"/>
      <c r="IWH156" s="80"/>
      <c r="IWI156" s="80"/>
      <c r="IWJ156" s="80"/>
      <c r="IWK156" s="80"/>
      <c r="IWL156" s="80"/>
      <c r="IWM156" s="80"/>
      <c r="IWN156" s="80"/>
      <c r="IWO156" s="80"/>
      <c r="IWP156" s="80"/>
      <c r="IWQ156" s="80"/>
      <c r="IWR156" s="80"/>
      <c r="IWS156" s="80"/>
      <c r="IWT156" s="80"/>
      <c r="IWU156" s="80"/>
      <c r="IWV156" s="80"/>
      <c r="IWW156" s="80"/>
      <c r="IWX156" s="80"/>
      <c r="IWY156" s="80"/>
      <c r="IWZ156" s="80"/>
      <c r="IXA156" s="80"/>
      <c r="IXB156" s="80"/>
      <c r="IXC156" s="80"/>
      <c r="IXD156" s="80"/>
      <c r="IXE156" s="80"/>
      <c r="IXF156" s="80"/>
      <c r="IXG156" s="80"/>
      <c r="IXH156" s="80"/>
      <c r="IXI156" s="80"/>
      <c r="IXJ156" s="80"/>
      <c r="IXK156" s="80"/>
      <c r="IXL156" s="80"/>
      <c r="IXM156" s="80"/>
      <c r="IXN156" s="80"/>
      <c r="IXO156" s="80"/>
      <c r="IXP156" s="80"/>
      <c r="IXQ156" s="80"/>
      <c r="IXR156" s="80"/>
      <c r="IXS156" s="80"/>
      <c r="IXT156" s="80"/>
      <c r="IXU156" s="80"/>
      <c r="IXV156" s="80"/>
      <c r="IXW156" s="80"/>
      <c r="IXX156" s="80"/>
      <c r="IXY156" s="80"/>
      <c r="IXZ156" s="80"/>
      <c r="IYA156" s="80"/>
      <c r="IYB156" s="80"/>
      <c r="IYC156" s="80"/>
      <c r="IYD156" s="80"/>
      <c r="IYE156" s="80"/>
      <c r="IYF156" s="80"/>
      <c r="IYG156" s="80"/>
      <c r="IYH156" s="80"/>
      <c r="IYI156" s="80"/>
      <c r="IYJ156" s="80"/>
      <c r="IYK156" s="80"/>
      <c r="IYL156" s="80"/>
      <c r="IYM156" s="80"/>
      <c r="IYN156" s="80"/>
      <c r="IYO156" s="80"/>
      <c r="IYP156" s="80"/>
      <c r="IYQ156" s="80"/>
      <c r="IYR156" s="80"/>
      <c r="IYS156" s="80"/>
      <c r="IYT156" s="80"/>
      <c r="IYU156" s="80"/>
      <c r="IYV156" s="80"/>
      <c r="IYW156" s="80"/>
      <c r="IYX156" s="80"/>
      <c r="IYY156" s="80"/>
      <c r="IYZ156" s="80"/>
      <c r="IZA156" s="80"/>
      <c r="IZB156" s="80"/>
      <c r="IZC156" s="80"/>
      <c r="IZD156" s="80"/>
      <c r="IZE156" s="80"/>
      <c r="IZF156" s="80"/>
      <c r="IZG156" s="80"/>
      <c r="IZH156" s="80"/>
      <c r="IZI156" s="80"/>
      <c r="IZJ156" s="80"/>
      <c r="IZK156" s="80"/>
      <c r="IZL156" s="80"/>
      <c r="IZM156" s="80"/>
      <c r="IZN156" s="80"/>
      <c r="IZO156" s="80"/>
      <c r="IZP156" s="80"/>
      <c r="IZQ156" s="80"/>
      <c r="IZR156" s="80"/>
      <c r="IZS156" s="80"/>
      <c r="IZT156" s="80"/>
      <c r="IZU156" s="80"/>
      <c r="IZV156" s="80"/>
      <c r="IZW156" s="80"/>
      <c r="IZX156" s="80"/>
      <c r="IZY156" s="80"/>
      <c r="IZZ156" s="80"/>
      <c r="JAA156" s="80"/>
      <c r="JAB156" s="80"/>
      <c r="JAC156" s="80"/>
      <c r="JAD156" s="80"/>
      <c r="JAE156" s="80"/>
      <c r="JAF156" s="80"/>
      <c r="JAG156" s="80"/>
      <c r="JAH156" s="80"/>
      <c r="JAI156" s="80"/>
      <c r="JAJ156" s="80"/>
      <c r="JAK156" s="80"/>
      <c r="JAL156" s="80"/>
      <c r="JAM156" s="80"/>
      <c r="JAN156" s="80"/>
      <c r="JAO156" s="80"/>
      <c r="JAP156" s="80"/>
      <c r="JAQ156" s="80"/>
      <c r="JAR156" s="80"/>
      <c r="JAS156" s="80"/>
      <c r="JAT156" s="80"/>
      <c r="JAU156" s="80"/>
      <c r="JAV156" s="80"/>
      <c r="JAW156" s="80"/>
      <c r="JAX156" s="80"/>
      <c r="JAY156" s="80"/>
      <c r="JAZ156" s="80"/>
      <c r="JBA156" s="80"/>
      <c r="JBB156" s="80"/>
      <c r="JBC156" s="80"/>
      <c r="JBD156" s="80"/>
      <c r="JBE156" s="80"/>
      <c r="JBF156" s="80"/>
      <c r="JBG156" s="80"/>
      <c r="JBH156" s="80"/>
      <c r="JBI156" s="80"/>
      <c r="JBJ156" s="80"/>
      <c r="JBK156" s="80"/>
      <c r="JBL156" s="80"/>
      <c r="JBM156" s="80"/>
      <c r="JBN156" s="80"/>
      <c r="JBO156" s="80"/>
      <c r="JBP156" s="80"/>
      <c r="JBQ156" s="80"/>
      <c r="JBR156" s="80"/>
      <c r="JBS156" s="80"/>
      <c r="JBT156" s="80"/>
      <c r="JBU156" s="80"/>
      <c r="JBV156" s="80"/>
      <c r="JBW156" s="80"/>
      <c r="JBX156" s="80"/>
      <c r="JBY156" s="80"/>
      <c r="JBZ156" s="80"/>
      <c r="JCA156" s="80"/>
      <c r="JCB156" s="80"/>
      <c r="JCC156" s="80"/>
      <c r="JCD156" s="80"/>
      <c r="JCE156" s="80"/>
      <c r="JCF156" s="80"/>
      <c r="JCG156" s="80"/>
      <c r="JCH156" s="80"/>
      <c r="JCI156" s="80"/>
      <c r="JCJ156" s="80"/>
      <c r="JCK156" s="80"/>
      <c r="JCL156" s="80"/>
      <c r="JCM156" s="80"/>
      <c r="JCN156" s="80"/>
      <c r="JCO156" s="80"/>
      <c r="JCP156" s="80"/>
      <c r="JCQ156" s="80"/>
      <c r="JCR156" s="80"/>
      <c r="JCS156" s="80"/>
      <c r="JCT156" s="80"/>
      <c r="JCU156" s="80"/>
      <c r="JCV156" s="80"/>
      <c r="JCW156" s="80"/>
      <c r="JCX156" s="80"/>
      <c r="JCY156" s="80"/>
      <c r="JCZ156" s="80"/>
      <c r="JDA156" s="80"/>
      <c r="JDB156" s="80"/>
      <c r="JDC156" s="80"/>
      <c r="JDD156" s="80"/>
      <c r="JDE156" s="80"/>
      <c r="JDF156" s="80"/>
      <c r="JDG156" s="80"/>
      <c r="JDH156" s="80"/>
      <c r="JDI156" s="80"/>
      <c r="JDJ156" s="80"/>
      <c r="JDK156" s="80"/>
      <c r="JDL156" s="80"/>
      <c r="JDM156" s="80"/>
      <c r="JDN156" s="80"/>
      <c r="JDO156" s="80"/>
      <c r="JDP156" s="80"/>
      <c r="JDQ156" s="80"/>
      <c r="JDR156" s="80"/>
      <c r="JDS156" s="80"/>
      <c r="JDT156" s="80"/>
      <c r="JDU156" s="80"/>
      <c r="JDV156" s="80"/>
      <c r="JDW156" s="80"/>
      <c r="JDX156" s="80"/>
      <c r="JDY156" s="80"/>
      <c r="JDZ156" s="80"/>
      <c r="JEA156" s="80"/>
      <c r="JEB156" s="80"/>
      <c r="JEC156" s="80"/>
      <c r="JED156" s="80"/>
      <c r="JEE156" s="80"/>
      <c r="JEF156" s="80"/>
      <c r="JEG156" s="80"/>
      <c r="JEH156" s="80"/>
      <c r="JEI156" s="80"/>
      <c r="JEJ156" s="80"/>
      <c r="JEK156" s="80"/>
      <c r="JEL156" s="80"/>
      <c r="JEM156" s="80"/>
      <c r="JEN156" s="80"/>
      <c r="JEO156" s="80"/>
      <c r="JEP156" s="80"/>
      <c r="JEQ156" s="80"/>
      <c r="JER156" s="80"/>
      <c r="JES156" s="80"/>
      <c r="JET156" s="80"/>
      <c r="JEU156" s="80"/>
      <c r="JEV156" s="80"/>
      <c r="JEW156" s="80"/>
      <c r="JEX156" s="80"/>
      <c r="JEY156" s="80"/>
      <c r="JEZ156" s="80"/>
      <c r="JFA156" s="80"/>
      <c r="JFB156" s="80"/>
      <c r="JFC156" s="80"/>
      <c r="JFD156" s="80"/>
      <c r="JFE156" s="80"/>
      <c r="JFF156" s="80"/>
      <c r="JFG156" s="80"/>
      <c r="JFH156" s="80"/>
      <c r="JFI156" s="80"/>
      <c r="JFJ156" s="80"/>
      <c r="JFK156" s="80"/>
      <c r="JFL156" s="80"/>
      <c r="JFM156" s="80"/>
      <c r="JFN156" s="80"/>
      <c r="JFO156" s="80"/>
      <c r="JFP156" s="80"/>
      <c r="JFQ156" s="80"/>
      <c r="JFR156" s="80"/>
      <c r="JFS156" s="80"/>
      <c r="JFT156" s="80"/>
      <c r="JFU156" s="80"/>
      <c r="JFV156" s="80"/>
      <c r="JFW156" s="80"/>
      <c r="JFX156" s="80"/>
      <c r="JFY156" s="80"/>
      <c r="JFZ156" s="80"/>
      <c r="JGA156" s="80"/>
      <c r="JGB156" s="80"/>
      <c r="JGC156" s="80"/>
      <c r="JGD156" s="80"/>
      <c r="JGE156" s="80"/>
      <c r="JGF156" s="80"/>
      <c r="JGG156" s="80"/>
      <c r="JGH156" s="80"/>
      <c r="JGI156" s="80"/>
      <c r="JGJ156" s="80"/>
      <c r="JGK156" s="80"/>
      <c r="JGL156" s="80"/>
      <c r="JGM156" s="80"/>
      <c r="JGN156" s="80"/>
      <c r="JGO156" s="80"/>
      <c r="JGP156" s="80"/>
      <c r="JGQ156" s="80"/>
      <c r="JGR156" s="80"/>
      <c r="JGS156" s="80"/>
      <c r="JGT156" s="80"/>
      <c r="JGU156" s="80"/>
      <c r="JGV156" s="80"/>
      <c r="JGW156" s="80"/>
      <c r="JGX156" s="80"/>
      <c r="JGY156" s="80"/>
      <c r="JGZ156" s="80"/>
      <c r="JHA156" s="80"/>
      <c r="JHB156" s="80"/>
      <c r="JHC156" s="80"/>
      <c r="JHD156" s="80"/>
      <c r="JHE156" s="80"/>
      <c r="JHF156" s="80"/>
      <c r="JHG156" s="80"/>
      <c r="JHH156" s="80"/>
      <c r="JHI156" s="80"/>
      <c r="JHJ156" s="80"/>
      <c r="JHK156" s="80"/>
      <c r="JHL156" s="80"/>
      <c r="JHM156" s="80"/>
      <c r="JHN156" s="80"/>
      <c r="JHO156" s="80"/>
      <c r="JHP156" s="80"/>
      <c r="JHQ156" s="80"/>
      <c r="JHR156" s="80"/>
      <c r="JHS156" s="80"/>
      <c r="JHT156" s="80"/>
      <c r="JHU156" s="80"/>
      <c r="JHV156" s="80"/>
      <c r="JHW156" s="80"/>
      <c r="JHX156" s="80"/>
      <c r="JHY156" s="80"/>
      <c r="JHZ156" s="80"/>
      <c r="JIA156" s="80"/>
      <c r="JIB156" s="80"/>
      <c r="JIC156" s="80"/>
      <c r="JID156" s="80"/>
      <c r="JIE156" s="80"/>
      <c r="JIF156" s="80"/>
      <c r="JIG156" s="80"/>
      <c r="JIH156" s="80"/>
      <c r="JII156" s="80"/>
      <c r="JIJ156" s="80"/>
      <c r="JIK156" s="80"/>
      <c r="JIL156" s="80"/>
      <c r="JIM156" s="80"/>
      <c r="JIN156" s="80"/>
      <c r="JIO156" s="80"/>
      <c r="JIP156" s="80"/>
      <c r="JIQ156" s="80"/>
      <c r="JIR156" s="80"/>
      <c r="JIS156" s="80"/>
      <c r="JIT156" s="80"/>
      <c r="JIU156" s="80"/>
      <c r="JIV156" s="80"/>
      <c r="JIW156" s="80"/>
      <c r="JIX156" s="80"/>
      <c r="JIY156" s="80"/>
      <c r="JIZ156" s="80"/>
      <c r="JJA156" s="80"/>
      <c r="JJB156" s="80"/>
      <c r="JJC156" s="80"/>
      <c r="JJD156" s="80"/>
      <c r="JJE156" s="80"/>
      <c r="JJF156" s="80"/>
      <c r="JJG156" s="80"/>
      <c r="JJH156" s="80"/>
      <c r="JJI156" s="80"/>
      <c r="JJJ156" s="80"/>
      <c r="JJK156" s="80"/>
      <c r="JJL156" s="80"/>
      <c r="JJM156" s="80"/>
      <c r="JJN156" s="80"/>
      <c r="JJO156" s="80"/>
      <c r="JJP156" s="80"/>
      <c r="JJQ156" s="80"/>
      <c r="JJR156" s="80"/>
      <c r="JJS156" s="80"/>
      <c r="JJT156" s="80"/>
      <c r="JJU156" s="80"/>
      <c r="JJV156" s="80"/>
      <c r="JJW156" s="80"/>
      <c r="JJX156" s="80"/>
      <c r="JJY156" s="80"/>
      <c r="JJZ156" s="80"/>
      <c r="JKA156" s="80"/>
      <c r="JKB156" s="80"/>
      <c r="JKC156" s="80"/>
      <c r="JKD156" s="80"/>
      <c r="JKE156" s="80"/>
      <c r="JKF156" s="80"/>
      <c r="JKG156" s="80"/>
      <c r="JKH156" s="80"/>
      <c r="JKI156" s="80"/>
      <c r="JKJ156" s="80"/>
      <c r="JKK156" s="80"/>
      <c r="JKL156" s="80"/>
      <c r="JKM156" s="80"/>
      <c r="JKN156" s="80"/>
      <c r="JKO156" s="80"/>
      <c r="JKP156" s="80"/>
      <c r="JKQ156" s="80"/>
      <c r="JKR156" s="80"/>
      <c r="JKS156" s="80"/>
      <c r="JKT156" s="80"/>
      <c r="JKU156" s="80"/>
      <c r="JKV156" s="80"/>
      <c r="JKW156" s="80"/>
      <c r="JKX156" s="80"/>
      <c r="JKY156" s="80"/>
      <c r="JKZ156" s="80"/>
      <c r="JLA156" s="80"/>
      <c r="JLB156" s="80"/>
      <c r="JLC156" s="80"/>
      <c r="JLD156" s="80"/>
      <c r="JLE156" s="80"/>
      <c r="JLF156" s="80"/>
      <c r="JLG156" s="80"/>
      <c r="JLH156" s="80"/>
      <c r="JLI156" s="80"/>
      <c r="JLJ156" s="80"/>
      <c r="JLK156" s="80"/>
      <c r="JLL156" s="80"/>
      <c r="JLM156" s="80"/>
      <c r="JLN156" s="80"/>
      <c r="JLO156" s="80"/>
      <c r="JLP156" s="80"/>
      <c r="JLQ156" s="80"/>
      <c r="JLR156" s="80"/>
      <c r="JLS156" s="80"/>
      <c r="JLT156" s="80"/>
      <c r="JLU156" s="80"/>
      <c r="JLV156" s="80"/>
      <c r="JLW156" s="80"/>
      <c r="JLX156" s="80"/>
      <c r="JLY156" s="80"/>
      <c r="JLZ156" s="80"/>
      <c r="JMA156" s="80"/>
      <c r="JMB156" s="80"/>
      <c r="JMC156" s="80"/>
      <c r="JMD156" s="80"/>
      <c r="JME156" s="80"/>
      <c r="JMF156" s="80"/>
      <c r="JMG156" s="80"/>
      <c r="JMH156" s="80"/>
      <c r="JMI156" s="80"/>
      <c r="JMJ156" s="80"/>
      <c r="JMK156" s="80"/>
      <c r="JML156" s="80"/>
      <c r="JMM156" s="80"/>
      <c r="JMN156" s="80"/>
      <c r="JMO156" s="80"/>
      <c r="JMP156" s="80"/>
      <c r="JMQ156" s="80"/>
      <c r="JMR156" s="80"/>
      <c r="JMS156" s="80"/>
      <c r="JMT156" s="80"/>
      <c r="JMU156" s="80"/>
      <c r="JMV156" s="80"/>
      <c r="JMW156" s="80"/>
      <c r="JMX156" s="80"/>
      <c r="JMY156" s="80"/>
      <c r="JMZ156" s="80"/>
      <c r="JNA156" s="80"/>
      <c r="JNB156" s="80"/>
      <c r="JNC156" s="80"/>
      <c r="JND156" s="80"/>
      <c r="JNE156" s="80"/>
      <c r="JNF156" s="80"/>
      <c r="JNG156" s="80"/>
      <c r="JNH156" s="80"/>
      <c r="JNI156" s="80"/>
      <c r="JNJ156" s="80"/>
      <c r="JNK156" s="80"/>
      <c r="JNL156" s="80"/>
      <c r="JNM156" s="80"/>
      <c r="JNN156" s="80"/>
      <c r="JNO156" s="80"/>
      <c r="JNP156" s="80"/>
      <c r="JNQ156" s="80"/>
      <c r="JNR156" s="80"/>
      <c r="JNS156" s="80"/>
      <c r="JNT156" s="80"/>
      <c r="JNU156" s="80"/>
      <c r="JNV156" s="80"/>
      <c r="JNW156" s="80"/>
      <c r="JNX156" s="80"/>
      <c r="JNY156" s="80"/>
      <c r="JNZ156" s="80"/>
      <c r="JOA156" s="80"/>
      <c r="JOB156" s="80"/>
      <c r="JOC156" s="80"/>
      <c r="JOD156" s="80"/>
      <c r="JOE156" s="80"/>
      <c r="JOF156" s="80"/>
      <c r="JOG156" s="80"/>
      <c r="JOH156" s="80"/>
      <c r="JOI156" s="80"/>
      <c r="JOJ156" s="80"/>
      <c r="JOK156" s="80"/>
      <c r="JOL156" s="80"/>
      <c r="JOM156" s="80"/>
      <c r="JON156" s="80"/>
      <c r="JOO156" s="80"/>
      <c r="JOP156" s="80"/>
      <c r="JOQ156" s="80"/>
      <c r="JOR156" s="80"/>
      <c r="JOS156" s="80"/>
      <c r="JOT156" s="80"/>
      <c r="JOU156" s="80"/>
      <c r="JOV156" s="80"/>
      <c r="JOW156" s="80"/>
      <c r="JOX156" s="80"/>
      <c r="JOY156" s="80"/>
      <c r="JOZ156" s="80"/>
      <c r="JPA156" s="80"/>
      <c r="JPB156" s="80"/>
      <c r="JPC156" s="80"/>
      <c r="JPD156" s="80"/>
      <c r="JPE156" s="80"/>
      <c r="JPF156" s="80"/>
      <c r="JPG156" s="80"/>
      <c r="JPH156" s="80"/>
      <c r="JPI156" s="80"/>
      <c r="JPJ156" s="80"/>
      <c r="JPK156" s="80"/>
      <c r="JPL156" s="80"/>
      <c r="JPM156" s="80"/>
      <c r="JPN156" s="80"/>
      <c r="JPO156" s="80"/>
      <c r="JPP156" s="80"/>
      <c r="JPQ156" s="80"/>
      <c r="JPR156" s="80"/>
      <c r="JPS156" s="80"/>
      <c r="JPT156" s="80"/>
      <c r="JPU156" s="80"/>
      <c r="JPV156" s="80"/>
      <c r="JPW156" s="80"/>
      <c r="JPX156" s="80"/>
      <c r="JPY156" s="80"/>
      <c r="JPZ156" s="80"/>
      <c r="JQA156" s="80"/>
      <c r="JQB156" s="80"/>
      <c r="JQC156" s="80"/>
      <c r="JQD156" s="80"/>
      <c r="JQE156" s="80"/>
      <c r="JQF156" s="80"/>
      <c r="JQG156" s="80"/>
      <c r="JQH156" s="80"/>
      <c r="JQI156" s="80"/>
      <c r="JQJ156" s="80"/>
      <c r="JQK156" s="80"/>
      <c r="JQL156" s="80"/>
      <c r="JQM156" s="80"/>
      <c r="JQN156" s="80"/>
      <c r="JQO156" s="80"/>
      <c r="JQP156" s="80"/>
      <c r="JQQ156" s="80"/>
      <c r="JQR156" s="80"/>
      <c r="JQS156" s="80"/>
      <c r="JQT156" s="80"/>
      <c r="JQU156" s="80"/>
      <c r="JQV156" s="80"/>
      <c r="JQW156" s="80"/>
      <c r="JQX156" s="80"/>
      <c r="JQY156" s="80"/>
      <c r="JQZ156" s="80"/>
      <c r="JRA156" s="80"/>
      <c r="JRB156" s="80"/>
      <c r="JRC156" s="80"/>
      <c r="JRD156" s="80"/>
      <c r="JRE156" s="80"/>
      <c r="JRF156" s="80"/>
      <c r="JRG156" s="80"/>
      <c r="JRH156" s="80"/>
      <c r="JRI156" s="80"/>
      <c r="JRJ156" s="80"/>
      <c r="JRK156" s="80"/>
      <c r="JRL156" s="80"/>
      <c r="JRM156" s="80"/>
      <c r="JRN156" s="80"/>
      <c r="JRO156" s="80"/>
      <c r="JRP156" s="80"/>
      <c r="JRQ156" s="80"/>
      <c r="JRR156" s="80"/>
      <c r="JRS156" s="80"/>
      <c r="JRT156" s="80"/>
      <c r="JRU156" s="80"/>
      <c r="JRV156" s="80"/>
      <c r="JRW156" s="80"/>
      <c r="JRX156" s="80"/>
      <c r="JRY156" s="80"/>
      <c r="JRZ156" s="80"/>
      <c r="JSA156" s="80"/>
      <c r="JSB156" s="80"/>
      <c r="JSC156" s="80"/>
      <c r="JSD156" s="80"/>
      <c r="JSE156" s="80"/>
      <c r="JSF156" s="80"/>
      <c r="JSG156" s="80"/>
      <c r="JSH156" s="80"/>
      <c r="JSI156" s="80"/>
      <c r="JSJ156" s="80"/>
      <c r="JSK156" s="80"/>
      <c r="JSL156" s="80"/>
      <c r="JSM156" s="80"/>
      <c r="JSN156" s="80"/>
      <c r="JSO156" s="80"/>
      <c r="JSP156" s="80"/>
      <c r="JSQ156" s="80"/>
      <c r="JSR156" s="80"/>
      <c r="JSS156" s="80"/>
      <c r="JST156" s="80"/>
      <c r="JSU156" s="80"/>
      <c r="JSV156" s="80"/>
      <c r="JSW156" s="80"/>
      <c r="JSX156" s="80"/>
      <c r="JSY156" s="80"/>
      <c r="JSZ156" s="80"/>
      <c r="JTA156" s="80"/>
      <c r="JTB156" s="80"/>
      <c r="JTC156" s="80"/>
      <c r="JTD156" s="80"/>
      <c r="JTE156" s="80"/>
      <c r="JTF156" s="80"/>
      <c r="JTG156" s="80"/>
      <c r="JTH156" s="80"/>
      <c r="JTI156" s="80"/>
      <c r="JTJ156" s="80"/>
      <c r="JTK156" s="80"/>
      <c r="JTL156" s="80"/>
      <c r="JTM156" s="80"/>
      <c r="JTN156" s="80"/>
      <c r="JTO156" s="80"/>
      <c r="JTP156" s="80"/>
      <c r="JTQ156" s="80"/>
      <c r="JTR156" s="80"/>
      <c r="JTS156" s="80"/>
      <c r="JTT156" s="80"/>
      <c r="JTU156" s="80"/>
      <c r="JTV156" s="80"/>
      <c r="JTW156" s="80"/>
      <c r="JTX156" s="80"/>
      <c r="JTY156" s="80"/>
      <c r="JTZ156" s="80"/>
      <c r="JUA156" s="80"/>
      <c r="JUB156" s="80"/>
      <c r="JUC156" s="80"/>
      <c r="JUD156" s="80"/>
      <c r="JUE156" s="80"/>
      <c r="JUF156" s="80"/>
      <c r="JUG156" s="80"/>
      <c r="JUH156" s="80"/>
      <c r="JUI156" s="80"/>
      <c r="JUJ156" s="80"/>
      <c r="JUK156" s="80"/>
      <c r="JUL156" s="80"/>
      <c r="JUM156" s="80"/>
      <c r="JUN156" s="80"/>
      <c r="JUO156" s="80"/>
      <c r="JUP156" s="80"/>
      <c r="JUQ156" s="80"/>
      <c r="JUR156" s="80"/>
      <c r="JUS156" s="80"/>
      <c r="JUT156" s="80"/>
      <c r="JUU156" s="80"/>
      <c r="JUV156" s="80"/>
      <c r="JUW156" s="80"/>
      <c r="JUX156" s="80"/>
      <c r="JUY156" s="80"/>
      <c r="JUZ156" s="80"/>
      <c r="JVA156" s="80"/>
      <c r="JVB156" s="80"/>
      <c r="JVC156" s="80"/>
      <c r="JVD156" s="80"/>
      <c r="JVE156" s="80"/>
      <c r="JVF156" s="80"/>
      <c r="JVG156" s="80"/>
      <c r="JVH156" s="80"/>
      <c r="JVI156" s="80"/>
      <c r="JVJ156" s="80"/>
      <c r="JVK156" s="80"/>
      <c r="JVL156" s="80"/>
      <c r="JVM156" s="80"/>
      <c r="JVN156" s="80"/>
      <c r="JVO156" s="80"/>
      <c r="JVP156" s="80"/>
      <c r="JVQ156" s="80"/>
      <c r="JVR156" s="80"/>
      <c r="JVS156" s="80"/>
      <c r="JVT156" s="80"/>
      <c r="JVU156" s="80"/>
      <c r="JVV156" s="80"/>
      <c r="JVW156" s="80"/>
      <c r="JVX156" s="80"/>
      <c r="JVY156" s="80"/>
      <c r="JVZ156" s="80"/>
      <c r="JWA156" s="80"/>
      <c r="JWB156" s="80"/>
      <c r="JWC156" s="80"/>
      <c r="JWD156" s="80"/>
      <c r="JWE156" s="80"/>
      <c r="JWF156" s="80"/>
      <c r="JWG156" s="80"/>
      <c r="JWH156" s="80"/>
      <c r="JWI156" s="80"/>
      <c r="JWJ156" s="80"/>
      <c r="JWK156" s="80"/>
      <c r="JWL156" s="80"/>
      <c r="JWM156" s="80"/>
      <c r="JWN156" s="80"/>
      <c r="JWO156" s="80"/>
      <c r="JWP156" s="80"/>
      <c r="JWQ156" s="80"/>
      <c r="JWR156" s="80"/>
      <c r="JWS156" s="80"/>
      <c r="JWT156" s="80"/>
      <c r="JWU156" s="80"/>
      <c r="JWV156" s="80"/>
      <c r="JWW156" s="80"/>
      <c r="JWX156" s="80"/>
      <c r="JWY156" s="80"/>
      <c r="JWZ156" s="80"/>
      <c r="JXA156" s="80"/>
      <c r="JXB156" s="80"/>
      <c r="JXC156" s="80"/>
      <c r="JXD156" s="80"/>
      <c r="JXE156" s="80"/>
      <c r="JXF156" s="80"/>
      <c r="JXG156" s="80"/>
      <c r="JXH156" s="80"/>
      <c r="JXI156" s="80"/>
      <c r="JXJ156" s="80"/>
      <c r="JXK156" s="80"/>
      <c r="JXL156" s="80"/>
      <c r="JXM156" s="80"/>
      <c r="JXN156" s="80"/>
      <c r="JXO156" s="80"/>
      <c r="JXP156" s="80"/>
      <c r="JXQ156" s="80"/>
      <c r="JXR156" s="80"/>
      <c r="JXS156" s="80"/>
      <c r="JXT156" s="80"/>
      <c r="JXU156" s="80"/>
      <c r="JXV156" s="80"/>
      <c r="JXW156" s="80"/>
      <c r="JXX156" s="80"/>
      <c r="JXY156" s="80"/>
      <c r="JXZ156" s="80"/>
      <c r="JYA156" s="80"/>
      <c r="JYB156" s="80"/>
      <c r="JYC156" s="80"/>
      <c r="JYD156" s="80"/>
      <c r="JYE156" s="80"/>
      <c r="JYF156" s="80"/>
      <c r="JYG156" s="80"/>
      <c r="JYH156" s="80"/>
      <c r="JYI156" s="80"/>
      <c r="JYJ156" s="80"/>
      <c r="JYK156" s="80"/>
      <c r="JYL156" s="80"/>
      <c r="JYM156" s="80"/>
      <c r="JYN156" s="80"/>
      <c r="JYO156" s="80"/>
      <c r="JYP156" s="80"/>
      <c r="JYQ156" s="80"/>
      <c r="JYR156" s="80"/>
      <c r="JYS156" s="80"/>
      <c r="JYT156" s="80"/>
      <c r="JYU156" s="80"/>
      <c r="JYV156" s="80"/>
      <c r="JYW156" s="80"/>
      <c r="JYX156" s="80"/>
      <c r="JYY156" s="80"/>
      <c r="JYZ156" s="80"/>
      <c r="JZA156" s="80"/>
      <c r="JZB156" s="80"/>
      <c r="JZC156" s="80"/>
      <c r="JZD156" s="80"/>
      <c r="JZE156" s="80"/>
      <c r="JZF156" s="80"/>
      <c r="JZG156" s="80"/>
      <c r="JZH156" s="80"/>
      <c r="JZI156" s="80"/>
      <c r="JZJ156" s="80"/>
      <c r="JZK156" s="80"/>
      <c r="JZL156" s="80"/>
      <c r="JZM156" s="80"/>
      <c r="JZN156" s="80"/>
      <c r="JZO156" s="80"/>
      <c r="JZP156" s="80"/>
      <c r="JZQ156" s="80"/>
      <c r="JZR156" s="80"/>
      <c r="JZS156" s="80"/>
      <c r="JZT156" s="80"/>
      <c r="JZU156" s="80"/>
      <c r="JZV156" s="80"/>
      <c r="JZW156" s="80"/>
      <c r="JZX156" s="80"/>
      <c r="JZY156" s="80"/>
      <c r="JZZ156" s="80"/>
      <c r="KAA156" s="80"/>
      <c r="KAB156" s="80"/>
      <c r="KAC156" s="80"/>
      <c r="KAD156" s="80"/>
      <c r="KAE156" s="80"/>
      <c r="KAF156" s="80"/>
      <c r="KAG156" s="80"/>
      <c r="KAH156" s="80"/>
      <c r="KAI156" s="80"/>
      <c r="KAJ156" s="80"/>
      <c r="KAK156" s="80"/>
      <c r="KAL156" s="80"/>
      <c r="KAM156" s="80"/>
      <c r="KAN156" s="80"/>
      <c r="KAO156" s="80"/>
      <c r="KAP156" s="80"/>
      <c r="KAQ156" s="80"/>
      <c r="KAR156" s="80"/>
      <c r="KAS156" s="80"/>
      <c r="KAT156" s="80"/>
      <c r="KAU156" s="80"/>
      <c r="KAV156" s="80"/>
      <c r="KAW156" s="80"/>
      <c r="KAX156" s="80"/>
      <c r="KAY156" s="80"/>
      <c r="KAZ156" s="80"/>
      <c r="KBA156" s="80"/>
      <c r="KBB156" s="80"/>
      <c r="KBC156" s="80"/>
      <c r="KBD156" s="80"/>
      <c r="KBE156" s="80"/>
      <c r="KBF156" s="80"/>
      <c r="KBG156" s="80"/>
      <c r="KBH156" s="80"/>
      <c r="KBI156" s="80"/>
      <c r="KBJ156" s="80"/>
      <c r="KBK156" s="80"/>
      <c r="KBL156" s="80"/>
      <c r="KBM156" s="80"/>
      <c r="KBN156" s="80"/>
      <c r="KBO156" s="80"/>
      <c r="KBP156" s="80"/>
      <c r="KBQ156" s="80"/>
      <c r="KBR156" s="80"/>
      <c r="KBS156" s="80"/>
      <c r="KBT156" s="80"/>
      <c r="KBU156" s="80"/>
      <c r="KBV156" s="80"/>
      <c r="KBW156" s="80"/>
      <c r="KBX156" s="80"/>
      <c r="KBY156" s="80"/>
      <c r="KBZ156" s="80"/>
      <c r="KCA156" s="80"/>
      <c r="KCB156" s="80"/>
      <c r="KCC156" s="80"/>
      <c r="KCD156" s="80"/>
      <c r="KCE156" s="80"/>
      <c r="KCF156" s="80"/>
      <c r="KCG156" s="80"/>
      <c r="KCH156" s="80"/>
      <c r="KCI156" s="80"/>
      <c r="KCJ156" s="80"/>
      <c r="KCK156" s="80"/>
      <c r="KCL156" s="80"/>
      <c r="KCM156" s="80"/>
      <c r="KCN156" s="80"/>
      <c r="KCO156" s="80"/>
      <c r="KCP156" s="80"/>
      <c r="KCQ156" s="80"/>
      <c r="KCR156" s="80"/>
      <c r="KCS156" s="80"/>
      <c r="KCT156" s="80"/>
      <c r="KCU156" s="80"/>
      <c r="KCV156" s="80"/>
      <c r="KCW156" s="80"/>
      <c r="KCX156" s="80"/>
      <c r="KCY156" s="80"/>
      <c r="KCZ156" s="80"/>
      <c r="KDA156" s="80"/>
      <c r="KDB156" s="80"/>
      <c r="KDC156" s="80"/>
      <c r="KDD156" s="80"/>
      <c r="KDE156" s="80"/>
      <c r="KDF156" s="80"/>
      <c r="KDG156" s="80"/>
      <c r="KDH156" s="80"/>
      <c r="KDI156" s="80"/>
      <c r="KDJ156" s="80"/>
      <c r="KDK156" s="80"/>
      <c r="KDL156" s="80"/>
      <c r="KDM156" s="80"/>
      <c r="KDN156" s="80"/>
      <c r="KDO156" s="80"/>
      <c r="KDP156" s="80"/>
      <c r="KDQ156" s="80"/>
      <c r="KDR156" s="80"/>
      <c r="KDS156" s="80"/>
      <c r="KDT156" s="80"/>
      <c r="KDU156" s="80"/>
      <c r="KDV156" s="80"/>
      <c r="KDW156" s="80"/>
      <c r="KDX156" s="80"/>
      <c r="KDY156" s="80"/>
      <c r="KDZ156" s="80"/>
      <c r="KEA156" s="80"/>
      <c r="KEB156" s="80"/>
      <c r="KEC156" s="80"/>
      <c r="KED156" s="80"/>
      <c r="KEE156" s="80"/>
      <c r="KEF156" s="80"/>
      <c r="KEG156" s="80"/>
      <c r="KEH156" s="80"/>
      <c r="KEI156" s="80"/>
      <c r="KEJ156" s="80"/>
      <c r="KEK156" s="80"/>
      <c r="KEL156" s="80"/>
      <c r="KEM156" s="80"/>
      <c r="KEN156" s="80"/>
      <c r="KEO156" s="80"/>
      <c r="KEP156" s="80"/>
      <c r="KEQ156" s="80"/>
      <c r="KER156" s="80"/>
      <c r="KES156" s="80"/>
      <c r="KET156" s="80"/>
      <c r="KEU156" s="80"/>
      <c r="KEV156" s="80"/>
      <c r="KEW156" s="80"/>
      <c r="KEX156" s="80"/>
      <c r="KEY156" s="80"/>
      <c r="KEZ156" s="80"/>
      <c r="KFA156" s="80"/>
      <c r="KFB156" s="80"/>
      <c r="KFC156" s="80"/>
      <c r="KFD156" s="80"/>
      <c r="KFE156" s="80"/>
      <c r="KFF156" s="80"/>
      <c r="KFG156" s="80"/>
      <c r="KFH156" s="80"/>
      <c r="KFI156" s="80"/>
      <c r="KFJ156" s="80"/>
      <c r="KFK156" s="80"/>
      <c r="KFL156" s="80"/>
      <c r="KFM156" s="80"/>
      <c r="KFN156" s="80"/>
      <c r="KFO156" s="80"/>
      <c r="KFP156" s="80"/>
      <c r="KFQ156" s="80"/>
      <c r="KFR156" s="80"/>
      <c r="KFS156" s="80"/>
      <c r="KFT156" s="80"/>
      <c r="KFU156" s="80"/>
      <c r="KFV156" s="80"/>
      <c r="KFW156" s="80"/>
      <c r="KFX156" s="80"/>
      <c r="KFY156" s="80"/>
      <c r="KFZ156" s="80"/>
      <c r="KGA156" s="80"/>
      <c r="KGB156" s="80"/>
      <c r="KGC156" s="80"/>
      <c r="KGD156" s="80"/>
      <c r="KGE156" s="80"/>
      <c r="KGF156" s="80"/>
      <c r="KGG156" s="80"/>
      <c r="KGH156" s="80"/>
      <c r="KGI156" s="80"/>
      <c r="KGJ156" s="80"/>
      <c r="KGK156" s="80"/>
      <c r="KGL156" s="80"/>
      <c r="KGM156" s="80"/>
      <c r="KGN156" s="80"/>
      <c r="KGO156" s="80"/>
      <c r="KGP156" s="80"/>
      <c r="KGQ156" s="80"/>
      <c r="KGR156" s="80"/>
      <c r="KGS156" s="80"/>
      <c r="KGT156" s="80"/>
      <c r="KGU156" s="80"/>
      <c r="KGV156" s="80"/>
      <c r="KGW156" s="80"/>
      <c r="KGX156" s="80"/>
      <c r="KGY156" s="80"/>
      <c r="KGZ156" s="80"/>
      <c r="KHA156" s="80"/>
      <c r="KHB156" s="80"/>
      <c r="KHC156" s="80"/>
      <c r="KHD156" s="80"/>
      <c r="KHE156" s="80"/>
      <c r="KHF156" s="80"/>
      <c r="KHG156" s="80"/>
      <c r="KHH156" s="80"/>
      <c r="KHI156" s="80"/>
      <c r="KHJ156" s="80"/>
      <c r="KHK156" s="80"/>
      <c r="KHL156" s="80"/>
      <c r="KHM156" s="80"/>
      <c r="KHN156" s="80"/>
      <c r="KHO156" s="80"/>
      <c r="KHP156" s="80"/>
      <c r="KHQ156" s="80"/>
      <c r="KHR156" s="80"/>
      <c r="KHS156" s="80"/>
      <c r="KHT156" s="80"/>
      <c r="KHU156" s="80"/>
      <c r="KHV156" s="80"/>
      <c r="KHW156" s="80"/>
      <c r="KHX156" s="80"/>
      <c r="KHY156" s="80"/>
      <c r="KHZ156" s="80"/>
      <c r="KIA156" s="80"/>
      <c r="KIB156" s="80"/>
      <c r="KIC156" s="80"/>
      <c r="KID156" s="80"/>
      <c r="KIE156" s="80"/>
      <c r="KIF156" s="80"/>
      <c r="KIG156" s="80"/>
      <c r="KIH156" s="80"/>
      <c r="KII156" s="80"/>
      <c r="KIJ156" s="80"/>
      <c r="KIK156" s="80"/>
      <c r="KIL156" s="80"/>
      <c r="KIM156" s="80"/>
      <c r="KIN156" s="80"/>
      <c r="KIO156" s="80"/>
      <c r="KIP156" s="80"/>
      <c r="KIQ156" s="80"/>
      <c r="KIR156" s="80"/>
      <c r="KIS156" s="80"/>
      <c r="KIT156" s="80"/>
      <c r="KIU156" s="80"/>
      <c r="KIV156" s="80"/>
      <c r="KIW156" s="80"/>
      <c r="KIX156" s="80"/>
      <c r="KIY156" s="80"/>
      <c r="KIZ156" s="80"/>
      <c r="KJA156" s="80"/>
      <c r="KJB156" s="80"/>
      <c r="KJC156" s="80"/>
      <c r="KJD156" s="80"/>
      <c r="KJE156" s="80"/>
      <c r="KJF156" s="80"/>
      <c r="KJG156" s="80"/>
      <c r="KJH156" s="80"/>
      <c r="KJI156" s="80"/>
      <c r="KJJ156" s="80"/>
      <c r="KJK156" s="80"/>
      <c r="KJL156" s="80"/>
      <c r="KJM156" s="80"/>
      <c r="KJN156" s="80"/>
      <c r="KJO156" s="80"/>
      <c r="KJP156" s="80"/>
      <c r="KJQ156" s="80"/>
      <c r="KJR156" s="80"/>
      <c r="KJS156" s="80"/>
      <c r="KJT156" s="80"/>
      <c r="KJU156" s="80"/>
      <c r="KJV156" s="80"/>
      <c r="KJW156" s="80"/>
      <c r="KJX156" s="80"/>
      <c r="KJY156" s="80"/>
      <c r="KJZ156" s="80"/>
      <c r="KKA156" s="80"/>
      <c r="KKB156" s="80"/>
      <c r="KKC156" s="80"/>
      <c r="KKD156" s="80"/>
      <c r="KKE156" s="80"/>
      <c r="KKF156" s="80"/>
      <c r="KKG156" s="80"/>
      <c r="KKH156" s="80"/>
      <c r="KKI156" s="80"/>
      <c r="KKJ156" s="80"/>
      <c r="KKK156" s="80"/>
      <c r="KKL156" s="80"/>
      <c r="KKM156" s="80"/>
      <c r="KKN156" s="80"/>
      <c r="KKO156" s="80"/>
      <c r="KKP156" s="80"/>
      <c r="KKQ156" s="80"/>
      <c r="KKR156" s="80"/>
      <c r="KKS156" s="80"/>
      <c r="KKT156" s="80"/>
      <c r="KKU156" s="80"/>
      <c r="KKV156" s="80"/>
      <c r="KKW156" s="80"/>
      <c r="KKX156" s="80"/>
      <c r="KKY156" s="80"/>
      <c r="KKZ156" s="80"/>
      <c r="KLA156" s="80"/>
      <c r="KLB156" s="80"/>
      <c r="KLC156" s="80"/>
      <c r="KLD156" s="80"/>
      <c r="KLE156" s="80"/>
      <c r="KLF156" s="80"/>
      <c r="KLG156" s="80"/>
      <c r="KLH156" s="80"/>
      <c r="KLI156" s="80"/>
      <c r="KLJ156" s="80"/>
      <c r="KLK156" s="80"/>
      <c r="KLL156" s="80"/>
      <c r="KLM156" s="80"/>
      <c r="KLN156" s="80"/>
      <c r="KLO156" s="80"/>
      <c r="KLP156" s="80"/>
      <c r="KLQ156" s="80"/>
      <c r="KLR156" s="80"/>
      <c r="KLS156" s="80"/>
      <c r="KLT156" s="80"/>
      <c r="KLU156" s="80"/>
      <c r="KLV156" s="80"/>
      <c r="KLW156" s="80"/>
      <c r="KLX156" s="80"/>
      <c r="KLY156" s="80"/>
      <c r="KLZ156" s="80"/>
      <c r="KMA156" s="80"/>
      <c r="KMB156" s="80"/>
      <c r="KMC156" s="80"/>
      <c r="KMD156" s="80"/>
      <c r="KME156" s="80"/>
      <c r="KMF156" s="80"/>
      <c r="KMG156" s="80"/>
      <c r="KMH156" s="80"/>
      <c r="KMI156" s="80"/>
      <c r="KMJ156" s="80"/>
      <c r="KMK156" s="80"/>
      <c r="KML156" s="80"/>
      <c r="KMM156" s="80"/>
      <c r="KMN156" s="80"/>
      <c r="KMO156" s="80"/>
      <c r="KMP156" s="80"/>
      <c r="KMQ156" s="80"/>
      <c r="KMR156" s="80"/>
      <c r="KMS156" s="80"/>
      <c r="KMT156" s="80"/>
      <c r="KMU156" s="80"/>
      <c r="KMV156" s="80"/>
      <c r="KMW156" s="80"/>
      <c r="KMX156" s="80"/>
      <c r="KMY156" s="80"/>
      <c r="KMZ156" s="80"/>
      <c r="KNA156" s="80"/>
      <c r="KNB156" s="80"/>
      <c r="KNC156" s="80"/>
      <c r="KND156" s="80"/>
      <c r="KNE156" s="80"/>
      <c r="KNF156" s="80"/>
      <c r="KNG156" s="80"/>
      <c r="KNH156" s="80"/>
      <c r="KNI156" s="80"/>
      <c r="KNJ156" s="80"/>
      <c r="KNK156" s="80"/>
      <c r="KNL156" s="80"/>
      <c r="KNM156" s="80"/>
      <c r="KNN156" s="80"/>
      <c r="KNO156" s="80"/>
      <c r="KNP156" s="80"/>
      <c r="KNQ156" s="80"/>
      <c r="KNR156" s="80"/>
      <c r="KNS156" s="80"/>
      <c r="KNT156" s="80"/>
      <c r="KNU156" s="80"/>
      <c r="KNV156" s="80"/>
      <c r="KNW156" s="80"/>
      <c r="KNX156" s="80"/>
      <c r="KNY156" s="80"/>
      <c r="KNZ156" s="80"/>
      <c r="KOA156" s="80"/>
      <c r="KOB156" s="80"/>
      <c r="KOC156" s="80"/>
      <c r="KOD156" s="80"/>
      <c r="KOE156" s="80"/>
      <c r="KOF156" s="80"/>
      <c r="KOG156" s="80"/>
      <c r="KOH156" s="80"/>
      <c r="KOI156" s="80"/>
      <c r="KOJ156" s="80"/>
      <c r="KOK156" s="80"/>
      <c r="KOL156" s="80"/>
      <c r="KOM156" s="80"/>
      <c r="KON156" s="80"/>
      <c r="KOO156" s="80"/>
      <c r="KOP156" s="80"/>
      <c r="KOQ156" s="80"/>
      <c r="KOR156" s="80"/>
      <c r="KOS156" s="80"/>
      <c r="KOT156" s="80"/>
      <c r="KOU156" s="80"/>
      <c r="KOV156" s="80"/>
      <c r="KOW156" s="80"/>
      <c r="KOX156" s="80"/>
      <c r="KOY156" s="80"/>
      <c r="KOZ156" s="80"/>
      <c r="KPA156" s="80"/>
      <c r="KPB156" s="80"/>
      <c r="KPC156" s="80"/>
      <c r="KPD156" s="80"/>
      <c r="KPE156" s="80"/>
      <c r="KPF156" s="80"/>
      <c r="KPG156" s="80"/>
      <c r="KPH156" s="80"/>
      <c r="KPI156" s="80"/>
      <c r="KPJ156" s="80"/>
      <c r="KPK156" s="80"/>
      <c r="KPL156" s="80"/>
      <c r="KPM156" s="80"/>
      <c r="KPN156" s="80"/>
      <c r="KPO156" s="80"/>
      <c r="KPP156" s="80"/>
      <c r="KPQ156" s="80"/>
      <c r="KPR156" s="80"/>
      <c r="KPS156" s="80"/>
      <c r="KPT156" s="80"/>
      <c r="KPU156" s="80"/>
      <c r="KPV156" s="80"/>
      <c r="KPW156" s="80"/>
      <c r="KPX156" s="80"/>
      <c r="KPY156" s="80"/>
      <c r="KPZ156" s="80"/>
      <c r="KQA156" s="80"/>
      <c r="KQB156" s="80"/>
      <c r="KQC156" s="80"/>
      <c r="KQD156" s="80"/>
      <c r="KQE156" s="80"/>
      <c r="KQF156" s="80"/>
      <c r="KQG156" s="80"/>
      <c r="KQH156" s="80"/>
      <c r="KQI156" s="80"/>
      <c r="KQJ156" s="80"/>
      <c r="KQK156" s="80"/>
      <c r="KQL156" s="80"/>
      <c r="KQM156" s="80"/>
      <c r="KQN156" s="80"/>
      <c r="KQO156" s="80"/>
      <c r="KQP156" s="80"/>
      <c r="KQQ156" s="80"/>
      <c r="KQR156" s="80"/>
      <c r="KQS156" s="80"/>
      <c r="KQT156" s="80"/>
      <c r="KQU156" s="80"/>
      <c r="KQV156" s="80"/>
      <c r="KQW156" s="80"/>
      <c r="KQX156" s="80"/>
      <c r="KQY156" s="80"/>
      <c r="KQZ156" s="80"/>
      <c r="KRA156" s="80"/>
      <c r="KRB156" s="80"/>
      <c r="KRC156" s="80"/>
      <c r="KRD156" s="80"/>
      <c r="KRE156" s="80"/>
      <c r="KRF156" s="80"/>
      <c r="KRG156" s="80"/>
      <c r="KRH156" s="80"/>
      <c r="KRI156" s="80"/>
      <c r="KRJ156" s="80"/>
      <c r="KRK156" s="80"/>
      <c r="KRL156" s="80"/>
      <c r="KRM156" s="80"/>
      <c r="KRN156" s="80"/>
      <c r="KRO156" s="80"/>
      <c r="KRP156" s="80"/>
      <c r="KRQ156" s="80"/>
      <c r="KRR156" s="80"/>
      <c r="KRS156" s="80"/>
      <c r="KRT156" s="80"/>
      <c r="KRU156" s="80"/>
      <c r="KRV156" s="80"/>
      <c r="KRW156" s="80"/>
      <c r="KRX156" s="80"/>
      <c r="KRY156" s="80"/>
      <c r="KRZ156" s="80"/>
      <c r="KSA156" s="80"/>
      <c r="KSB156" s="80"/>
      <c r="KSC156" s="80"/>
      <c r="KSD156" s="80"/>
      <c r="KSE156" s="80"/>
      <c r="KSF156" s="80"/>
      <c r="KSG156" s="80"/>
      <c r="KSH156" s="80"/>
      <c r="KSI156" s="80"/>
      <c r="KSJ156" s="80"/>
      <c r="KSK156" s="80"/>
      <c r="KSL156" s="80"/>
      <c r="KSM156" s="80"/>
      <c r="KSN156" s="80"/>
      <c r="KSO156" s="80"/>
      <c r="KSP156" s="80"/>
      <c r="KSQ156" s="80"/>
      <c r="KSR156" s="80"/>
      <c r="KSS156" s="80"/>
      <c r="KST156" s="80"/>
      <c r="KSU156" s="80"/>
      <c r="KSV156" s="80"/>
      <c r="KSW156" s="80"/>
      <c r="KSX156" s="80"/>
      <c r="KSY156" s="80"/>
      <c r="KSZ156" s="80"/>
      <c r="KTA156" s="80"/>
      <c r="KTB156" s="80"/>
      <c r="KTC156" s="80"/>
      <c r="KTD156" s="80"/>
      <c r="KTE156" s="80"/>
      <c r="KTF156" s="80"/>
      <c r="KTG156" s="80"/>
      <c r="KTH156" s="80"/>
      <c r="KTI156" s="80"/>
      <c r="KTJ156" s="80"/>
      <c r="KTK156" s="80"/>
      <c r="KTL156" s="80"/>
      <c r="KTM156" s="80"/>
      <c r="KTN156" s="80"/>
      <c r="KTO156" s="80"/>
      <c r="KTP156" s="80"/>
      <c r="KTQ156" s="80"/>
      <c r="KTR156" s="80"/>
      <c r="KTS156" s="80"/>
      <c r="KTT156" s="80"/>
      <c r="KTU156" s="80"/>
      <c r="KTV156" s="80"/>
      <c r="KTW156" s="80"/>
      <c r="KTX156" s="80"/>
      <c r="KTY156" s="80"/>
      <c r="KTZ156" s="80"/>
      <c r="KUA156" s="80"/>
      <c r="KUB156" s="80"/>
      <c r="KUC156" s="80"/>
      <c r="KUD156" s="80"/>
      <c r="KUE156" s="80"/>
      <c r="KUF156" s="80"/>
      <c r="KUG156" s="80"/>
      <c r="KUH156" s="80"/>
      <c r="KUI156" s="80"/>
      <c r="KUJ156" s="80"/>
      <c r="KUK156" s="80"/>
      <c r="KUL156" s="80"/>
      <c r="KUM156" s="80"/>
      <c r="KUN156" s="80"/>
      <c r="KUO156" s="80"/>
      <c r="KUP156" s="80"/>
      <c r="KUQ156" s="80"/>
      <c r="KUR156" s="80"/>
      <c r="KUS156" s="80"/>
      <c r="KUT156" s="80"/>
      <c r="KUU156" s="80"/>
      <c r="KUV156" s="80"/>
      <c r="KUW156" s="80"/>
      <c r="KUX156" s="80"/>
      <c r="KUY156" s="80"/>
      <c r="KUZ156" s="80"/>
      <c r="KVA156" s="80"/>
      <c r="KVB156" s="80"/>
      <c r="KVC156" s="80"/>
      <c r="KVD156" s="80"/>
      <c r="KVE156" s="80"/>
      <c r="KVF156" s="80"/>
      <c r="KVG156" s="80"/>
      <c r="KVH156" s="80"/>
      <c r="KVI156" s="80"/>
      <c r="KVJ156" s="80"/>
      <c r="KVK156" s="80"/>
      <c r="KVL156" s="80"/>
      <c r="KVM156" s="80"/>
      <c r="KVN156" s="80"/>
      <c r="KVO156" s="80"/>
      <c r="KVP156" s="80"/>
      <c r="KVQ156" s="80"/>
      <c r="KVR156" s="80"/>
      <c r="KVS156" s="80"/>
      <c r="KVT156" s="80"/>
      <c r="KVU156" s="80"/>
      <c r="KVV156" s="80"/>
      <c r="KVW156" s="80"/>
      <c r="KVX156" s="80"/>
      <c r="KVY156" s="80"/>
      <c r="KVZ156" s="80"/>
      <c r="KWA156" s="80"/>
      <c r="KWB156" s="80"/>
      <c r="KWC156" s="80"/>
      <c r="KWD156" s="80"/>
      <c r="KWE156" s="80"/>
      <c r="KWF156" s="80"/>
      <c r="KWG156" s="80"/>
      <c r="KWH156" s="80"/>
      <c r="KWI156" s="80"/>
      <c r="KWJ156" s="80"/>
      <c r="KWK156" s="80"/>
      <c r="KWL156" s="80"/>
      <c r="KWM156" s="80"/>
      <c r="KWN156" s="80"/>
      <c r="KWO156" s="80"/>
      <c r="KWP156" s="80"/>
      <c r="KWQ156" s="80"/>
      <c r="KWR156" s="80"/>
      <c r="KWS156" s="80"/>
      <c r="KWT156" s="80"/>
      <c r="KWU156" s="80"/>
      <c r="KWV156" s="80"/>
      <c r="KWW156" s="80"/>
      <c r="KWX156" s="80"/>
      <c r="KWY156" s="80"/>
      <c r="KWZ156" s="80"/>
      <c r="KXA156" s="80"/>
      <c r="KXB156" s="80"/>
      <c r="KXC156" s="80"/>
      <c r="KXD156" s="80"/>
      <c r="KXE156" s="80"/>
      <c r="KXF156" s="80"/>
      <c r="KXG156" s="80"/>
      <c r="KXH156" s="80"/>
      <c r="KXI156" s="80"/>
      <c r="KXJ156" s="80"/>
      <c r="KXK156" s="80"/>
      <c r="KXL156" s="80"/>
      <c r="KXM156" s="80"/>
      <c r="KXN156" s="80"/>
      <c r="KXO156" s="80"/>
      <c r="KXP156" s="80"/>
      <c r="KXQ156" s="80"/>
      <c r="KXR156" s="80"/>
      <c r="KXS156" s="80"/>
      <c r="KXT156" s="80"/>
      <c r="KXU156" s="80"/>
      <c r="KXV156" s="80"/>
      <c r="KXW156" s="80"/>
      <c r="KXX156" s="80"/>
      <c r="KXY156" s="80"/>
      <c r="KXZ156" s="80"/>
      <c r="KYA156" s="80"/>
      <c r="KYB156" s="80"/>
      <c r="KYC156" s="80"/>
      <c r="KYD156" s="80"/>
      <c r="KYE156" s="80"/>
      <c r="KYF156" s="80"/>
      <c r="KYG156" s="80"/>
      <c r="KYH156" s="80"/>
      <c r="KYI156" s="80"/>
      <c r="KYJ156" s="80"/>
      <c r="KYK156" s="80"/>
      <c r="KYL156" s="80"/>
      <c r="KYM156" s="80"/>
      <c r="KYN156" s="80"/>
      <c r="KYO156" s="80"/>
      <c r="KYP156" s="80"/>
      <c r="KYQ156" s="80"/>
      <c r="KYR156" s="80"/>
      <c r="KYS156" s="80"/>
      <c r="KYT156" s="80"/>
      <c r="KYU156" s="80"/>
      <c r="KYV156" s="80"/>
      <c r="KYW156" s="80"/>
      <c r="KYX156" s="80"/>
      <c r="KYY156" s="80"/>
      <c r="KYZ156" s="80"/>
      <c r="KZA156" s="80"/>
      <c r="KZB156" s="80"/>
      <c r="KZC156" s="80"/>
      <c r="KZD156" s="80"/>
      <c r="KZE156" s="80"/>
      <c r="KZF156" s="80"/>
      <c r="KZG156" s="80"/>
      <c r="KZH156" s="80"/>
      <c r="KZI156" s="80"/>
      <c r="KZJ156" s="80"/>
      <c r="KZK156" s="80"/>
      <c r="KZL156" s="80"/>
      <c r="KZM156" s="80"/>
      <c r="KZN156" s="80"/>
      <c r="KZO156" s="80"/>
      <c r="KZP156" s="80"/>
      <c r="KZQ156" s="80"/>
      <c r="KZR156" s="80"/>
      <c r="KZS156" s="80"/>
      <c r="KZT156" s="80"/>
      <c r="KZU156" s="80"/>
      <c r="KZV156" s="80"/>
      <c r="KZW156" s="80"/>
      <c r="KZX156" s="80"/>
      <c r="KZY156" s="80"/>
      <c r="KZZ156" s="80"/>
      <c r="LAA156" s="80"/>
      <c r="LAB156" s="80"/>
      <c r="LAC156" s="80"/>
      <c r="LAD156" s="80"/>
      <c r="LAE156" s="80"/>
      <c r="LAF156" s="80"/>
      <c r="LAG156" s="80"/>
      <c r="LAH156" s="80"/>
      <c r="LAI156" s="80"/>
      <c r="LAJ156" s="80"/>
      <c r="LAK156" s="80"/>
      <c r="LAL156" s="80"/>
      <c r="LAM156" s="80"/>
      <c r="LAN156" s="80"/>
      <c r="LAO156" s="80"/>
      <c r="LAP156" s="80"/>
      <c r="LAQ156" s="80"/>
      <c r="LAR156" s="80"/>
      <c r="LAS156" s="80"/>
      <c r="LAT156" s="80"/>
      <c r="LAU156" s="80"/>
      <c r="LAV156" s="80"/>
      <c r="LAW156" s="80"/>
      <c r="LAX156" s="80"/>
      <c r="LAY156" s="80"/>
      <c r="LAZ156" s="80"/>
      <c r="LBA156" s="80"/>
      <c r="LBB156" s="80"/>
      <c r="LBC156" s="80"/>
      <c r="LBD156" s="80"/>
      <c r="LBE156" s="80"/>
      <c r="LBF156" s="80"/>
      <c r="LBG156" s="80"/>
      <c r="LBH156" s="80"/>
      <c r="LBI156" s="80"/>
      <c r="LBJ156" s="80"/>
      <c r="LBK156" s="80"/>
      <c r="LBL156" s="80"/>
      <c r="LBM156" s="80"/>
      <c r="LBN156" s="80"/>
      <c r="LBO156" s="80"/>
      <c r="LBP156" s="80"/>
      <c r="LBQ156" s="80"/>
      <c r="LBR156" s="80"/>
      <c r="LBS156" s="80"/>
      <c r="LBT156" s="80"/>
      <c r="LBU156" s="80"/>
      <c r="LBV156" s="80"/>
      <c r="LBW156" s="80"/>
      <c r="LBX156" s="80"/>
      <c r="LBY156" s="80"/>
      <c r="LBZ156" s="80"/>
      <c r="LCA156" s="80"/>
      <c r="LCB156" s="80"/>
      <c r="LCC156" s="80"/>
      <c r="LCD156" s="80"/>
      <c r="LCE156" s="80"/>
      <c r="LCF156" s="80"/>
      <c r="LCG156" s="80"/>
      <c r="LCH156" s="80"/>
      <c r="LCI156" s="80"/>
      <c r="LCJ156" s="80"/>
      <c r="LCK156" s="80"/>
      <c r="LCL156" s="80"/>
      <c r="LCM156" s="80"/>
      <c r="LCN156" s="80"/>
      <c r="LCO156" s="80"/>
      <c r="LCP156" s="80"/>
      <c r="LCQ156" s="80"/>
      <c r="LCR156" s="80"/>
      <c r="LCS156" s="80"/>
      <c r="LCT156" s="80"/>
      <c r="LCU156" s="80"/>
      <c r="LCV156" s="80"/>
      <c r="LCW156" s="80"/>
      <c r="LCX156" s="80"/>
      <c r="LCY156" s="80"/>
      <c r="LCZ156" s="80"/>
      <c r="LDA156" s="80"/>
      <c r="LDB156" s="80"/>
      <c r="LDC156" s="80"/>
      <c r="LDD156" s="80"/>
      <c r="LDE156" s="80"/>
      <c r="LDF156" s="80"/>
      <c r="LDG156" s="80"/>
      <c r="LDH156" s="80"/>
      <c r="LDI156" s="80"/>
      <c r="LDJ156" s="80"/>
      <c r="LDK156" s="80"/>
      <c r="LDL156" s="80"/>
      <c r="LDM156" s="80"/>
      <c r="LDN156" s="80"/>
      <c r="LDO156" s="80"/>
      <c r="LDP156" s="80"/>
      <c r="LDQ156" s="80"/>
      <c r="LDR156" s="80"/>
      <c r="LDS156" s="80"/>
      <c r="LDT156" s="80"/>
      <c r="LDU156" s="80"/>
      <c r="LDV156" s="80"/>
      <c r="LDW156" s="80"/>
      <c r="LDX156" s="80"/>
      <c r="LDY156" s="80"/>
      <c r="LDZ156" s="80"/>
      <c r="LEA156" s="80"/>
      <c r="LEB156" s="80"/>
      <c r="LEC156" s="80"/>
      <c r="LED156" s="80"/>
      <c r="LEE156" s="80"/>
      <c r="LEF156" s="80"/>
      <c r="LEG156" s="80"/>
      <c r="LEH156" s="80"/>
      <c r="LEI156" s="80"/>
      <c r="LEJ156" s="80"/>
      <c r="LEK156" s="80"/>
      <c r="LEL156" s="80"/>
      <c r="LEM156" s="80"/>
      <c r="LEN156" s="80"/>
      <c r="LEO156" s="80"/>
      <c r="LEP156" s="80"/>
      <c r="LEQ156" s="80"/>
      <c r="LER156" s="80"/>
      <c r="LES156" s="80"/>
      <c r="LET156" s="80"/>
      <c r="LEU156" s="80"/>
      <c r="LEV156" s="80"/>
      <c r="LEW156" s="80"/>
      <c r="LEX156" s="80"/>
      <c r="LEY156" s="80"/>
      <c r="LEZ156" s="80"/>
      <c r="LFA156" s="80"/>
      <c r="LFB156" s="80"/>
      <c r="LFC156" s="80"/>
      <c r="LFD156" s="80"/>
      <c r="LFE156" s="80"/>
      <c r="LFF156" s="80"/>
      <c r="LFG156" s="80"/>
      <c r="LFH156" s="80"/>
      <c r="LFI156" s="80"/>
      <c r="LFJ156" s="80"/>
      <c r="LFK156" s="80"/>
      <c r="LFL156" s="80"/>
      <c r="LFM156" s="80"/>
      <c r="LFN156" s="80"/>
      <c r="LFO156" s="80"/>
      <c r="LFP156" s="80"/>
      <c r="LFQ156" s="80"/>
      <c r="LFR156" s="80"/>
      <c r="LFS156" s="80"/>
      <c r="LFT156" s="80"/>
      <c r="LFU156" s="80"/>
      <c r="LFV156" s="80"/>
      <c r="LFW156" s="80"/>
      <c r="LFX156" s="80"/>
      <c r="LFY156" s="80"/>
      <c r="LFZ156" s="80"/>
      <c r="LGA156" s="80"/>
      <c r="LGB156" s="80"/>
      <c r="LGC156" s="80"/>
      <c r="LGD156" s="80"/>
      <c r="LGE156" s="80"/>
      <c r="LGF156" s="80"/>
      <c r="LGG156" s="80"/>
      <c r="LGH156" s="80"/>
      <c r="LGI156" s="80"/>
      <c r="LGJ156" s="80"/>
      <c r="LGK156" s="80"/>
      <c r="LGL156" s="80"/>
      <c r="LGM156" s="80"/>
      <c r="LGN156" s="80"/>
      <c r="LGO156" s="80"/>
      <c r="LGP156" s="80"/>
      <c r="LGQ156" s="80"/>
      <c r="LGR156" s="80"/>
      <c r="LGS156" s="80"/>
      <c r="LGT156" s="80"/>
      <c r="LGU156" s="80"/>
      <c r="LGV156" s="80"/>
      <c r="LGW156" s="80"/>
      <c r="LGX156" s="80"/>
      <c r="LGY156" s="80"/>
      <c r="LGZ156" s="80"/>
      <c r="LHA156" s="80"/>
      <c r="LHB156" s="80"/>
      <c r="LHC156" s="80"/>
      <c r="LHD156" s="80"/>
      <c r="LHE156" s="80"/>
      <c r="LHF156" s="80"/>
      <c r="LHG156" s="80"/>
      <c r="LHH156" s="80"/>
      <c r="LHI156" s="80"/>
      <c r="LHJ156" s="80"/>
      <c r="LHK156" s="80"/>
      <c r="LHL156" s="80"/>
      <c r="LHM156" s="80"/>
      <c r="LHN156" s="80"/>
      <c r="LHO156" s="80"/>
      <c r="LHP156" s="80"/>
      <c r="LHQ156" s="80"/>
      <c r="LHR156" s="80"/>
      <c r="LHS156" s="80"/>
      <c r="LHT156" s="80"/>
      <c r="LHU156" s="80"/>
      <c r="LHV156" s="80"/>
      <c r="LHW156" s="80"/>
      <c r="LHX156" s="80"/>
      <c r="LHY156" s="80"/>
      <c r="LHZ156" s="80"/>
      <c r="LIA156" s="80"/>
      <c r="LIB156" s="80"/>
      <c r="LIC156" s="80"/>
      <c r="LID156" s="80"/>
      <c r="LIE156" s="80"/>
      <c r="LIF156" s="80"/>
      <c r="LIG156" s="80"/>
      <c r="LIH156" s="80"/>
      <c r="LII156" s="80"/>
      <c r="LIJ156" s="80"/>
      <c r="LIK156" s="80"/>
      <c r="LIL156" s="80"/>
      <c r="LIM156" s="80"/>
      <c r="LIN156" s="80"/>
      <c r="LIO156" s="80"/>
      <c r="LIP156" s="80"/>
      <c r="LIQ156" s="80"/>
      <c r="LIR156" s="80"/>
      <c r="LIS156" s="80"/>
      <c r="LIT156" s="80"/>
      <c r="LIU156" s="80"/>
      <c r="LIV156" s="80"/>
      <c r="LIW156" s="80"/>
      <c r="LIX156" s="80"/>
      <c r="LIY156" s="80"/>
      <c r="LIZ156" s="80"/>
      <c r="LJA156" s="80"/>
      <c r="LJB156" s="80"/>
      <c r="LJC156" s="80"/>
      <c r="LJD156" s="80"/>
      <c r="LJE156" s="80"/>
      <c r="LJF156" s="80"/>
      <c r="LJG156" s="80"/>
      <c r="LJH156" s="80"/>
      <c r="LJI156" s="80"/>
      <c r="LJJ156" s="80"/>
      <c r="LJK156" s="80"/>
      <c r="LJL156" s="80"/>
      <c r="LJM156" s="80"/>
      <c r="LJN156" s="80"/>
      <c r="LJO156" s="80"/>
      <c r="LJP156" s="80"/>
      <c r="LJQ156" s="80"/>
      <c r="LJR156" s="80"/>
      <c r="LJS156" s="80"/>
      <c r="LJT156" s="80"/>
      <c r="LJU156" s="80"/>
      <c r="LJV156" s="80"/>
      <c r="LJW156" s="80"/>
      <c r="LJX156" s="80"/>
      <c r="LJY156" s="80"/>
      <c r="LJZ156" s="80"/>
      <c r="LKA156" s="80"/>
      <c r="LKB156" s="80"/>
      <c r="LKC156" s="80"/>
      <c r="LKD156" s="80"/>
      <c r="LKE156" s="80"/>
      <c r="LKF156" s="80"/>
      <c r="LKG156" s="80"/>
      <c r="LKH156" s="80"/>
      <c r="LKI156" s="80"/>
      <c r="LKJ156" s="80"/>
      <c r="LKK156" s="80"/>
      <c r="LKL156" s="80"/>
      <c r="LKM156" s="80"/>
      <c r="LKN156" s="80"/>
      <c r="LKO156" s="80"/>
      <c r="LKP156" s="80"/>
      <c r="LKQ156" s="80"/>
      <c r="LKR156" s="80"/>
      <c r="LKS156" s="80"/>
      <c r="LKT156" s="80"/>
      <c r="LKU156" s="80"/>
      <c r="LKV156" s="80"/>
      <c r="LKW156" s="80"/>
      <c r="LKX156" s="80"/>
      <c r="LKY156" s="80"/>
      <c r="LKZ156" s="80"/>
      <c r="LLA156" s="80"/>
      <c r="LLB156" s="80"/>
      <c r="LLC156" s="80"/>
      <c r="LLD156" s="80"/>
      <c r="LLE156" s="80"/>
      <c r="LLF156" s="80"/>
      <c r="LLG156" s="80"/>
      <c r="LLH156" s="80"/>
      <c r="LLI156" s="80"/>
      <c r="LLJ156" s="80"/>
      <c r="LLK156" s="80"/>
      <c r="LLL156" s="80"/>
      <c r="LLM156" s="80"/>
      <c r="LLN156" s="80"/>
      <c r="LLO156" s="80"/>
      <c r="LLP156" s="80"/>
      <c r="LLQ156" s="80"/>
      <c r="LLR156" s="80"/>
      <c r="LLS156" s="80"/>
      <c r="LLT156" s="80"/>
      <c r="LLU156" s="80"/>
      <c r="LLV156" s="80"/>
      <c r="LLW156" s="80"/>
      <c r="LLX156" s="80"/>
      <c r="LLY156" s="80"/>
      <c r="LLZ156" s="80"/>
      <c r="LMA156" s="80"/>
      <c r="LMB156" s="80"/>
      <c r="LMC156" s="80"/>
      <c r="LMD156" s="80"/>
      <c r="LME156" s="80"/>
      <c r="LMF156" s="80"/>
      <c r="LMG156" s="80"/>
      <c r="LMH156" s="80"/>
      <c r="LMI156" s="80"/>
      <c r="LMJ156" s="80"/>
      <c r="LMK156" s="80"/>
      <c r="LML156" s="80"/>
      <c r="LMM156" s="80"/>
      <c r="LMN156" s="80"/>
      <c r="LMO156" s="80"/>
      <c r="LMP156" s="80"/>
      <c r="LMQ156" s="80"/>
      <c r="LMR156" s="80"/>
      <c r="LMS156" s="80"/>
      <c r="LMT156" s="80"/>
      <c r="LMU156" s="80"/>
      <c r="LMV156" s="80"/>
      <c r="LMW156" s="80"/>
      <c r="LMX156" s="80"/>
      <c r="LMY156" s="80"/>
      <c r="LMZ156" s="80"/>
      <c r="LNA156" s="80"/>
      <c r="LNB156" s="80"/>
      <c r="LNC156" s="80"/>
      <c r="LND156" s="80"/>
      <c r="LNE156" s="80"/>
      <c r="LNF156" s="80"/>
      <c r="LNG156" s="80"/>
      <c r="LNH156" s="80"/>
      <c r="LNI156" s="80"/>
      <c r="LNJ156" s="80"/>
      <c r="LNK156" s="80"/>
      <c r="LNL156" s="80"/>
      <c r="LNM156" s="80"/>
      <c r="LNN156" s="80"/>
      <c r="LNO156" s="80"/>
      <c r="LNP156" s="80"/>
      <c r="LNQ156" s="80"/>
      <c r="LNR156" s="80"/>
      <c r="LNS156" s="80"/>
      <c r="LNT156" s="80"/>
      <c r="LNU156" s="80"/>
      <c r="LNV156" s="80"/>
      <c r="LNW156" s="80"/>
      <c r="LNX156" s="80"/>
      <c r="LNY156" s="80"/>
      <c r="LNZ156" s="80"/>
      <c r="LOA156" s="80"/>
      <c r="LOB156" s="80"/>
      <c r="LOC156" s="80"/>
      <c r="LOD156" s="80"/>
      <c r="LOE156" s="80"/>
      <c r="LOF156" s="80"/>
      <c r="LOG156" s="80"/>
      <c r="LOH156" s="80"/>
      <c r="LOI156" s="80"/>
      <c r="LOJ156" s="80"/>
      <c r="LOK156" s="80"/>
      <c r="LOL156" s="80"/>
      <c r="LOM156" s="80"/>
      <c r="LON156" s="80"/>
      <c r="LOO156" s="80"/>
      <c r="LOP156" s="80"/>
      <c r="LOQ156" s="80"/>
      <c r="LOR156" s="80"/>
      <c r="LOS156" s="80"/>
      <c r="LOT156" s="80"/>
      <c r="LOU156" s="80"/>
      <c r="LOV156" s="80"/>
      <c r="LOW156" s="80"/>
      <c r="LOX156" s="80"/>
      <c r="LOY156" s="80"/>
      <c r="LOZ156" s="80"/>
      <c r="LPA156" s="80"/>
      <c r="LPB156" s="80"/>
      <c r="LPC156" s="80"/>
      <c r="LPD156" s="80"/>
      <c r="LPE156" s="80"/>
      <c r="LPF156" s="80"/>
      <c r="LPG156" s="80"/>
      <c r="LPH156" s="80"/>
      <c r="LPI156" s="80"/>
      <c r="LPJ156" s="80"/>
      <c r="LPK156" s="80"/>
      <c r="LPL156" s="80"/>
      <c r="LPM156" s="80"/>
      <c r="LPN156" s="80"/>
      <c r="LPO156" s="80"/>
      <c r="LPP156" s="80"/>
      <c r="LPQ156" s="80"/>
      <c r="LPR156" s="80"/>
      <c r="LPS156" s="80"/>
      <c r="LPT156" s="80"/>
      <c r="LPU156" s="80"/>
      <c r="LPV156" s="80"/>
      <c r="LPW156" s="80"/>
      <c r="LPX156" s="80"/>
      <c r="LPY156" s="80"/>
      <c r="LPZ156" s="80"/>
      <c r="LQA156" s="80"/>
      <c r="LQB156" s="80"/>
      <c r="LQC156" s="80"/>
      <c r="LQD156" s="80"/>
      <c r="LQE156" s="80"/>
      <c r="LQF156" s="80"/>
      <c r="LQG156" s="80"/>
      <c r="LQH156" s="80"/>
      <c r="LQI156" s="80"/>
      <c r="LQJ156" s="80"/>
      <c r="LQK156" s="80"/>
      <c r="LQL156" s="80"/>
      <c r="LQM156" s="80"/>
      <c r="LQN156" s="80"/>
      <c r="LQO156" s="80"/>
      <c r="LQP156" s="80"/>
      <c r="LQQ156" s="80"/>
      <c r="LQR156" s="80"/>
      <c r="LQS156" s="80"/>
      <c r="LQT156" s="80"/>
      <c r="LQU156" s="80"/>
      <c r="LQV156" s="80"/>
      <c r="LQW156" s="80"/>
      <c r="LQX156" s="80"/>
      <c r="LQY156" s="80"/>
      <c r="LQZ156" s="80"/>
      <c r="LRA156" s="80"/>
      <c r="LRB156" s="80"/>
      <c r="LRC156" s="80"/>
      <c r="LRD156" s="80"/>
      <c r="LRE156" s="80"/>
      <c r="LRF156" s="80"/>
      <c r="LRG156" s="80"/>
      <c r="LRH156" s="80"/>
      <c r="LRI156" s="80"/>
      <c r="LRJ156" s="80"/>
      <c r="LRK156" s="80"/>
      <c r="LRL156" s="80"/>
      <c r="LRM156" s="80"/>
      <c r="LRN156" s="80"/>
      <c r="LRO156" s="80"/>
      <c r="LRP156" s="80"/>
      <c r="LRQ156" s="80"/>
      <c r="LRR156" s="80"/>
      <c r="LRS156" s="80"/>
      <c r="LRT156" s="80"/>
      <c r="LRU156" s="80"/>
      <c r="LRV156" s="80"/>
      <c r="LRW156" s="80"/>
      <c r="LRX156" s="80"/>
      <c r="LRY156" s="80"/>
      <c r="LRZ156" s="80"/>
      <c r="LSA156" s="80"/>
      <c r="LSB156" s="80"/>
      <c r="LSC156" s="80"/>
      <c r="LSD156" s="80"/>
      <c r="LSE156" s="80"/>
      <c r="LSF156" s="80"/>
      <c r="LSG156" s="80"/>
      <c r="LSH156" s="80"/>
      <c r="LSI156" s="80"/>
      <c r="LSJ156" s="80"/>
      <c r="LSK156" s="80"/>
      <c r="LSL156" s="80"/>
      <c r="LSM156" s="80"/>
      <c r="LSN156" s="80"/>
      <c r="LSO156" s="80"/>
      <c r="LSP156" s="80"/>
      <c r="LSQ156" s="80"/>
      <c r="LSR156" s="80"/>
      <c r="LSS156" s="80"/>
      <c r="LST156" s="80"/>
      <c r="LSU156" s="80"/>
      <c r="LSV156" s="80"/>
      <c r="LSW156" s="80"/>
      <c r="LSX156" s="80"/>
      <c r="LSY156" s="80"/>
      <c r="LSZ156" s="80"/>
      <c r="LTA156" s="80"/>
      <c r="LTB156" s="80"/>
      <c r="LTC156" s="80"/>
      <c r="LTD156" s="80"/>
      <c r="LTE156" s="80"/>
      <c r="LTF156" s="80"/>
      <c r="LTG156" s="80"/>
      <c r="LTH156" s="80"/>
      <c r="LTI156" s="80"/>
      <c r="LTJ156" s="80"/>
      <c r="LTK156" s="80"/>
      <c r="LTL156" s="80"/>
      <c r="LTM156" s="80"/>
      <c r="LTN156" s="80"/>
      <c r="LTO156" s="80"/>
      <c r="LTP156" s="80"/>
      <c r="LTQ156" s="80"/>
      <c r="LTR156" s="80"/>
      <c r="LTS156" s="80"/>
      <c r="LTT156" s="80"/>
      <c r="LTU156" s="80"/>
      <c r="LTV156" s="80"/>
      <c r="LTW156" s="80"/>
      <c r="LTX156" s="80"/>
      <c r="LTY156" s="80"/>
      <c r="LTZ156" s="80"/>
      <c r="LUA156" s="80"/>
      <c r="LUB156" s="80"/>
      <c r="LUC156" s="80"/>
      <c r="LUD156" s="80"/>
      <c r="LUE156" s="80"/>
      <c r="LUF156" s="80"/>
      <c r="LUG156" s="80"/>
      <c r="LUH156" s="80"/>
      <c r="LUI156" s="80"/>
      <c r="LUJ156" s="80"/>
      <c r="LUK156" s="80"/>
      <c r="LUL156" s="80"/>
      <c r="LUM156" s="80"/>
      <c r="LUN156" s="80"/>
      <c r="LUO156" s="80"/>
      <c r="LUP156" s="80"/>
      <c r="LUQ156" s="80"/>
      <c r="LUR156" s="80"/>
      <c r="LUS156" s="80"/>
      <c r="LUT156" s="80"/>
      <c r="LUU156" s="80"/>
      <c r="LUV156" s="80"/>
      <c r="LUW156" s="80"/>
      <c r="LUX156" s="80"/>
      <c r="LUY156" s="80"/>
      <c r="LUZ156" s="80"/>
      <c r="LVA156" s="80"/>
      <c r="LVB156" s="80"/>
      <c r="LVC156" s="80"/>
      <c r="LVD156" s="80"/>
      <c r="LVE156" s="80"/>
      <c r="LVF156" s="80"/>
      <c r="LVG156" s="80"/>
      <c r="LVH156" s="80"/>
      <c r="LVI156" s="80"/>
      <c r="LVJ156" s="80"/>
      <c r="LVK156" s="80"/>
      <c r="LVL156" s="80"/>
      <c r="LVM156" s="80"/>
      <c r="LVN156" s="80"/>
      <c r="LVO156" s="80"/>
      <c r="LVP156" s="80"/>
      <c r="LVQ156" s="80"/>
      <c r="LVR156" s="80"/>
      <c r="LVS156" s="80"/>
      <c r="LVT156" s="80"/>
      <c r="LVU156" s="80"/>
      <c r="LVV156" s="80"/>
      <c r="LVW156" s="80"/>
      <c r="LVX156" s="80"/>
      <c r="LVY156" s="80"/>
      <c r="LVZ156" s="80"/>
      <c r="LWA156" s="80"/>
      <c r="LWB156" s="80"/>
      <c r="LWC156" s="80"/>
      <c r="LWD156" s="80"/>
      <c r="LWE156" s="80"/>
      <c r="LWF156" s="80"/>
      <c r="LWG156" s="80"/>
      <c r="LWH156" s="80"/>
      <c r="LWI156" s="80"/>
      <c r="LWJ156" s="80"/>
      <c r="LWK156" s="80"/>
      <c r="LWL156" s="80"/>
      <c r="LWM156" s="80"/>
      <c r="LWN156" s="80"/>
      <c r="LWO156" s="80"/>
      <c r="LWP156" s="80"/>
      <c r="LWQ156" s="80"/>
      <c r="LWR156" s="80"/>
      <c r="LWS156" s="80"/>
      <c r="LWT156" s="80"/>
      <c r="LWU156" s="80"/>
      <c r="LWV156" s="80"/>
      <c r="LWW156" s="80"/>
      <c r="LWX156" s="80"/>
      <c r="LWY156" s="80"/>
      <c r="LWZ156" s="80"/>
      <c r="LXA156" s="80"/>
      <c r="LXB156" s="80"/>
      <c r="LXC156" s="80"/>
      <c r="LXD156" s="80"/>
      <c r="LXE156" s="80"/>
      <c r="LXF156" s="80"/>
      <c r="LXG156" s="80"/>
      <c r="LXH156" s="80"/>
      <c r="LXI156" s="80"/>
      <c r="LXJ156" s="80"/>
      <c r="LXK156" s="80"/>
      <c r="LXL156" s="80"/>
      <c r="LXM156" s="80"/>
      <c r="LXN156" s="80"/>
      <c r="LXO156" s="80"/>
      <c r="LXP156" s="80"/>
      <c r="LXQ156" s="80"/>
      <c r="LXR156" s="80"/>
      <c r="LXS156" s="80"/>
      <c r="LXT156" s="80"/>
      <c r="LXU156" s="80"/>
      <c r="LXV156" s="80"/>
      <c r="LXW156" s="80"/>
      <c r="LXX156" s="80"/>
      <c r="LXY156" s="80"/>
      <c r="LXZ156" s="80"/>
      <c r="LYA156" s="80"/>
      <c r="LYB156" s="80"/>
      <c r="LYC156" s="80"/>
      <c r="LYD156" s="80"/>
      <c r="LYE156" s="80"/>
      <c r="LYF156" s="80"/>
      <c r="LYG156" s="80"/>
      <c r="LYH156" s="80"/>
      <c r="LYI156" s="80"/>
      <c r="LYJ156" s="80"/>
      <c r="LYK156" s="80"/>
      <c r="LYL156" s="80"/>
      <c r="LYM156" s="80"/>
      <c r="LYN156" s="80"/>
      <c r="LYO156" s="80"/>
      <c r="LYP156" s="80"/>
      <c r="LYQ156" s="80"/>
      <c r="LYR156" s="80"/>
      <c r="LYS156" s="80"/>
      <c r="LYT156" s="80"/>
      <c r="LYU156" s="80"/>
      <c r="LYV156" s="80"/>
      <c r="LYW156" s="80"/>
      <c r="LYX156" s="80"/>
      <c r="LYY156" s="80"/>
      <c r="LYZ156" s="80"/>
      <c r="LZA156" s="80"/>
      <c r="LZB156" s="80"/>
      <c r="LZC156" s="80"/>
      <c r="LZD156" s="80"/>
      <c r="LZE156" s="80"/>
      <c r="LZF156" s="80"/>
      <c r="LZG156" s="80"/>
      <c r="LZH156" s="80"/>
      <c r="LZI156" s="80"/>
      <c r="LZJ156" s="80"/>
      <c r="LZK156" s="80"/>
      <c r="LZL156" s="80"/>
      <c r="LZM156" s="80"/>
      <c r="LZN156" s="80"/>
      <c r="LZO156" s="80"/>
      <c r="LZP156" s="80"/>
      <c r="LZQ156" s="80"/>
      <c r="LZR156" s="80"/>
      <c r="LZS156" s="80"/>
      <c r="LZT156" s="80"/>
      <c r="LZU156" s="80"/>
      <c r="LZV156" s="80"/>
      <c r="LZW156" s="80"/>
      <c r="LZX156" s="80"/>
      <c r="LZY156" s="80"/>
      <c r="LZZ156" s="80"/>
      <c r="MAA156" s="80"/>
      <c r="MAB156" s="80"/>
      <c r="MAC156" s="80"/>
      <c r="MAD156" s="80"/>
      <c r="MAE156" s="80"/>
      <c r="MAF156" s="80"/>
      <c r="MAG156" s="80"/>
      <c r="MAH156" s="80"/>
      <c r="MAI156" s="80"/>
      <c r="MAJ156" s="80"/>
      <c r="MAK156" s="80"/>
      <c r="MAL156" s="80"/>
      <c r="MAM156" s="80"/>
      <c r="MAN156" s="80"/>
      <c r="MAO156" s="80"/>
      <c r="MAP156" s="80"/>
      <c r="MAQ156" s="80"/>
      <c r="MAR156" s="80"/>
      <c r="MAS156" s="80"/>
      <c r="MAT156" s="80"/>
      <c r="MAU156" s="80"/>
      <c r="MAV156" s="80"/>
      <c r="MAW156" s="80"/>
      <c r="MAX156" s="80"/>
      <c r="MAY156" s="80"/>
      <c r="MAZ156" s="80"/>
      <c r="MBA156" s="80"/>
      <c r="MBB156" s="80"/>
      <c r="MBC156" s="80"/>
      <c r="MBD156" s="80"/>
      <c r="MBE156" s="80"/>
      <c r="MBF156" s="80"/>
      <c r="MBG156" s="80"/>
      <c r="MBH156" s="80"/>
      <c r="MBI156" s="80"/>
      <c r="MBJ156" s="80"/>
      <c r="MBK156" s="80"/>
      <c r="MBL156" s="80"/>
      <c r="MBM156" s="80"/>
      <c r="MBN156" s="80"/>
      <c r="MBO156" s="80"/>
      <c r="MBP156" s="80"/>
      <c r="MBQ156" s="80"/>
      <c r="MBR156" s="80"/>
      <c r="MBS156" s="80"/>
      <c r="MBT156" s="80"/>
      <c r="MBU156" s="80"/>
      <c r="MBV156" s="80"/>
      <c r="MBW156" s="80"/>
      <c r="MBX156" s="80"/>
      <c r="MBY156" s="80"/>
      <c r="MBZ156" s="80"/>
      <c r="MCA156" s="80"/>
      <c r="MCB156" s="80"/>
      <c r="MCC156" s="80"/>
      <c r="MCD156" s="80"/>
      <c r="MCE156" s="80"/>
      <c r="MCF156" s="80"/>
      <c r="MCG156" s="80"/>
      <c r="MCH156" s="80"/>
      <c r="MCI156" s="80"/>
      <c r="MCJ156" s="80"/>
      <c r="MCK156" s="80"/>
      <c r="MCL156" s="80"/>
      <c r="MCM156" s="80"/>
      <c r="MCN156" s="80"/>
      <c r="MCO156" s="80"/>
      <c r="MCP156" s="80"/>
      <c r="MCQ156" s="80"/>
      <c r="MCR156" s="80"/>
      <c r="MCS156" s="80"/>
      <c r="MCT156" s="80"/>
      <c r="MCU156" s="80"/>
      <c r="MCV156" s="80"/>
      <c r="MCW156" s="80"/>
      <c r="MCX156" s="80"/>
      <c r="MCY156" s="80"/>
      <c r="MCZ156" s="80"/>
      <c r="MDA156" s="80"/>
      <c r="MDB156" s="80"/>
      <c r="MDC156" s="80"/>
      <c r="MDD156" s="80"/>
      <c r="MDE156" s="80"/>
      <c r="MDF156" s="80"/>
      <c r="MDG156" s="80"/>
      <c r="MDH156" s="80"/>
      <c r="MDI156" s="80"/>
      <c r="MDJ156" s="80"/>
      <c r="MDK156" s="80"/>
      <c r="MDL156" s="80"/>
      <c r="MDM156" s="80"/>
      <c r="MDN156" s="80"/>
      <c r="MDO156" s="80"/>
      <c r="MDP156" s="80"/>
      <c r="MDQ156" s="80"/>
      <c r="MDR156" s="80"/>
      <c r="MDS156" s="80"/>
      <c r="MDT156" s="80"/>
      <c r="MDU156" s="80"/>
      <c r="MDV156" s="80"/>
      <c r="MDW156" s="80"/>
      <c r="MDX156" s="80"/>
      <c r="MDY156" s="80"/>
      <c r="MDZ156" s="80"/>
      <c r="MEA156" s="80"/>
      <c r="MEB156" s="80"/>
      <c r="MEC156" s="80"/>
      <c r="MED156" s="80"/>
      <c r="MEE156" s="80"/>
      <c r="MEF156" s="80"/>
      <c r="MEG156" s="80"/>
      <c r="MEH156" s="80"/>
      <c r="MEI156" s="80"/>
      <c r="MEJ156" s="80"/>
      <c r="MEK156" s="80"/>
      <c r="MEL156" s="80"/>
      <c r="MEM156" s="80"/>
      <c r="MEN156" s="80"/>
      <c r="MEO156" s="80"/>
      <c r="MEP156" s="80"/>
      <c r="MEQ156" s="80"/>
      <c r="MER156" s="80"/>
      <c r="MES156" s="80"/>
      <c r="MET156" s="80"/>
      <c r="MEU156" s="80"/>
      <c r="MEV156" s="80"/>
      <c r="MEW156" s="80"/>
      <c r="MEX156" s="80"/>
      <c r="MEY156" s="80"/>
      <c r="MEZ156" s="80"/>
      <c r="MFA156" s="80"/>
      <c r="MFB156" s="80"/>
      <c r="MFC156" s="80"/>
      <c r="MFD156" s="80"/>
      <c r="MFE156" s="80"/>
      <c r="MFF156" s="80"/>
      <c r="MFG156" s="80"/>
      <c r="MFH156" s="80"/>
      <c r="MFI156" s="80"/>
      <c r="MFJ156" s="80"/>
      <c r="MFK156" s="80"/>
      <c r="MFL156" s="80"/>
      <c r="MFM156" s="80"/>
      <c r="MFN156" s="80"/>
      <c r="MFO156" s="80"/>
      <c r="MFP156" s="80"/>
      <c r="MFQ156" s="80"/>
      <c r="MFR156" s="80"/>
      <c r="MFS156" s="80"/>
      <c r="MFT156" s="80"/>
      <c r="MFU156" s="80"/>
      <c r="MFV156" s="80"/>
      <c r="MFW156" s="80"/>
      <c r="MFX156" s="80"/>
      <c r="MFY156" s="80"/>
      <c r="MFZ156" s="80"/>
      <c r="MGA156" s="80"/>
      <c r="MGB156" s="80"/>
      <c r="MGC156" s="80"/>
      <c r="MGD156" s="80"/>
      <c r="MGE156" s="80"/>
      <c r="MGF156" s="80"/>
      <c r="MGG156" s="80"/>
      <c r="MGH156" s="80"/>
      <c r="MGI156" s="80"/>
      <c r="MGJ156" s="80"/>
      <c r="MGK156" s="80"/>
      <c r="MGL156" s="80"/>
      <c r="MGM156" s="80"/>
      <c r="MGN156" s="80"/>
      <c r="MGO156" s="80"/>
      <c r="MGP156" s="80"/>
      <c r="MGQ156" s="80"/>
      <c r="MGR156" s="80"/>
      <c r="MGS156" s="80"/>
      <c r="MGT156" s="80"/>
      <c r="MGU156" s="80"/>
      <c r="MGV156" s="80"/>
      <c r="MGW156" s="80"/>
      <c r="MGX156" s="80"/>
      <c r="MGY156" s="80"/>
      <c r="MGZ156" s="80"/>
      <c r="MHA156" s="80"/>
      <c r="MHB156" s="80"/>
      <c r="MHC156" s="80"/>
      <c r="MHD156" s="80"/>
      <c r="MHE156" s="80"/>
      <c r="MHF156" s="80"/>
      <c r="MHG156" s="80"/>
      <c r="MHH156" s="80"/>
      <c r="MHI156" s="80"/>
      <c r="MHJ156" s="80"/>
      <c r="MHK156" s="80"/>
      <c r="MHL156" s="80"/>
      <c r="MHM156" s="80"/>
      <c r="MHN156" s="80"/>
      <c r="MHO156" s="80"/>
      <c r="MHP156" s="80"/>
      <c r="MHQ156" s="80"/>
      <c r="MHR156" s="80"/>
      <c r="MHS156" s="80"/>
      <c r="MHT156" s="80"/>
      <c r="MHU156" s="80"/>
      <c r="MHV156" s="80"/>
      <c r="MHW156" s="80"/>
      <c r="MHX156" s="80"/>
      <c r="MHY156" s="80"/>
      <c r="MHZ156" s="80"/>
      <c r="MIA156" s="80"/>
      <c r="MIB156" s="80"/>
      <c r="MIC156" s="80"/>
      <c r="MID156" s="80"/>
      <c r="MIE156" s="80"/>
      <c r="MIF156" s="80"/>
      <c r="MIG156" s="80"/>
      <c r="MIH156" s="80"/>
      <c r="MII156" s="80"/>
      <c r="MIJ156" s="80"/>
      <c r="MIK156" s="80"/>
      <c r="MIL156" s="80"/>
      <c r="MIM156" s="80"/>
      <c r="MIN156" s="80"/>
      <c r="MIO156" s="80"/>
      <c r="MIP156" s="80"/>
      <c r="MIQ156" s="80"/>
      <c r="MIR156" s="80"/>
      <c r="MIS156" s="80"/>
      <c r="MIT156" s="80"/>
      <c r="MIU156" s="80"/>
      <c r="MIV156" s="80"/>
      <c r="MIW156" s="80"/>
      <c r="MIX156" s="80"/>
      <c r="MIY156" s="80"/>
      <c r="MIZ156" s="80"/>
      <c r="MJA156" s="80"/>
      <c r="MJB156" s="80"/>
      <c r="MJC156" s="80"/>
      <c r="MJD156" s="80"/>
      <c r="MJE156" s="80"/>
      <c r="MJF156" s="80"/>
      <c r="MJG156" s="80"/>
      <c r="MJH156" s="80"/>
      <c r="MJI156" s="80"/>
      <c r="MJJ156" s="80"/>
      <c r="MJK156" s="80"/>
      <c r="MJL156" s="80"/>
      <c r="MJM156" s="80"/>
      <c r="MJN156" s="80"/>
      <c r="MJO156" s="80"/>
      <c r="MJP156" s="80"/>
      <c r="MJQ156" s="80"/>
      <c r="MJR156" s="80"/>
      <c r="MJS156" s="80"/>
      <c r="MJT156" s="80"/>
      <c r="MJU156" s="80"/>
      <c r="MJV156" s="80"/>
      <c r="MJW156" s="80"/>
      <c r="MJX156" s="80"/>
      <c r="MJY156" s="80"/>
      <c r="MJZ156" s="80"/>
      <c r="MKA156" s="80"/>
      <c r="MKB156" s="80"/>
      <c r="MKC156" s="80"/>
      <c r="MKD156" s="80"/>
      <c r="MKE156" s="80"/>
      <c r="MKF156" s="80"/>
      <c r="MKG156" s="80"/>
      <c r="MKH156" s="80"/>
      <c r="MKI156" s="80"/>
      <c r="MKJ156" s="80"/>
      <c r="MKK156" s="80"/>
      <c r="MKL156" s="80"/>
      <c r="MKM156" s="80"/>
      <c r="MKN156" s="80"/>
      <c r="MKO156" s="80"/>
      <c r="MKP156" s="80"/>
      <c r="MKQ156" s="80"/>
      <c r="MKR156" s="80"/>
      <c r="MKS156" s="80"/>
      <c r="MKT156" s="80"/>
      <c r="MKU156" s="80"/>
      <c r="MKV156" s="80"/>
      <c r="MKW156" s="80"/>
      <c r="MKX156" s="80"/>
      <c r="MKY156" s="80"/>
      <c r="MKZ156" s="80"/>
      <c r="MLA156" s="80"/>
      <c r="MLB156" s="80"/>
      <c r="MLC156" s="80"/>
      <c r="MLD156" s="80"/>
      <c r="MLE156" s="80"/>
      <c r="MLF156" s="80"/>
      <c r="MLG156" s="80"/>
      <c r="MLH156" s="80"/>
      <c r="MLI156" s="80"/>
      <c r="MLJ156" s="80"/>
      <c r="MLK156" s="80"/>
      <c r="MLL156" s="80"/>
      <c r="MLM156" s="80"/>
      <c r="MLN156" s="80"/>
      <c r="MLO156" s="80"/>
      <c r="MLP156" s="80"/>
      <c r="MLQ156" s="80"/>
      <c r="MLR156" s="80"/>
      <c r="MLS156" s="80"/>
      <c r="MLT156" s="80"/>
      <c r="MLU156" s="80"/>
      <c r="MLV156" s="80"/>
      <c r="MLW156" s="80"/>
      <c r="MLX156" s="80"/>
      <c r="MLY156" s="80"/>
      <c r="MLZ156" s="80"/>
      <c r="MMA156" s="80"/>
      <c r="MMB156" s="80"/>
      <c r="MMC156" s="80"/>
      <c r="MMD156" s="80"/>
      <c r="MME156" s="80"/>
      <c r="MMF156" s="80"/>
      <c r="MMG156" s="80"/>
      <c r="MMH156" s="80"/>
      <c r="MMI156" s="80"/>
      <c r="MMJ156" s="80"/>
      <c r="MMK156" s="80"/>
      <c r="MML156" s="80"/>
      <c r="MMM156" s="80"/>
      <c r="MMN156" s="80"/>
      <c r="MMO156" s="80"/>
      <c r="MMP156" s="80"/>
      <c r="MMQ156" s="80"/>
      <c r="MMR156" s="80"/>
      <c r="MMS156" s="80"/>
      <c r="MMT156" s="80"/>
      <c r="MMU156" s="80"/>
      <c r="MMV156" s="80"/>
      <c r="MMW156" s="80"/>
      <c r="MMX156" s="80"/>
      <c r="MMY156" s="80"/>
      <c r="MMZ156" s="80"/>
      <c r="MNA156" s="80"/>
      <c r="MNB156" s="80"/>
      <c r="MNC156" s="80"/>
      <c r="MND156" s="80"/>
      <c r="MNE156" s="80"/>
      <c r="MNF156" s="80"/>
      <c r="MNG156" s="80"/>
      <c r="MNH156" s="80"/>
      <c r="MNI156" s="80"/>
      <c r="MNJ156" s="80"/>
      <c r="MNK156" s="80"/>
      <c r="MNL156" s="80"/>
      <c r="MNM156" s="80"/>
      <c r="MNN156" s="80"/>
      <c r="MNO156" s="80"/>
      <c r="MNP156" s="80"/>
      <c r="MNQ156" s="80"/>
      <c r="MNR156" s="80"/>
      <c r="MNS156" s="80"/>
      <c r="MNT156" s="80"/>
      <c r="MNU156" s="80"/>
      <c r="MNV156" s="80"/>
      <c r="MNW156" s="80"/>
      <c r="MNX156" s="80"/>
      <c r="MNY156" s="80"/>
      <c r="MNZ156" s="80"/>
      <c r="MOA156" s="80"/>
      <c r="MOB156" s="80"/>
      <c r="MOC156" s="80"/>
      <c r="MOD156" s="80"/>
      <c r="MOE156" s="80"/>
      <c r="MOF156" s="80"/>
      <c r="MOG156" s="80"/>
      <c r="MOH156" s="80"/>
      <c r="MOI156" s="80"/>
      <c r="MOJ156" s="80"/>
      <c r="MOK156" s="80"/>
      <c r="MOL156" s="80"/>
      <c r="MOM156" s="80"/>
      <c r="MON156" s="80"/>
      <c r="MOO156" s="80"/>
      <c r="MOP156" s="80"/>
      <c r="MOQ156" s="80"/>
      <c r="MOR156" s="80"/>
      <c r="MOS156" s="80"/>
      <c r="MOT156" s="80"/>
      <c r="MOU156" s="80"/>
      <c r="MOV156" s="80"/>
      <c r="MOW156" s="80"/>
      <c r="MOX156" s="80"/>
      <c r="MOY156" s="80"/>
      <c r="MOZ156" s="80"/>
      <c r="MPA156" s="80"/>
      <c r="MPB156" s="80"/>
      <c r="MPC156" s="80"/>
      <c r="MPD156" s="80"/>
      <c r="MPE156" s="80"/>
      <c r="MPF156" s="80"/>
      <c r="MPG156" s="80"/>
      <c r="MPH156" s="80"/>
      <c r="MPI156" s="80"/>
      <c r="MPJ156" s="80"/>
      <c r="MPK156" s="80"/>
      <c r="MPL156" s="80"/>
      <c r="MPM156" s="80"/>
      <c r="MPN156" s="80"/>
      <c r="MPO156" s="80"/>
      <c r="MPP156" s="80"/>
      <c r="MPQ156" s="80"/>
      <c r="MPR156" s="80"/>
      <c r="MPS156" s="80"/>
      <c r="MPT156" s="80"/>
      <c r="MPU156" s="80"/>
      <c r="MPV156" s="80"/>
      <c r="MPW156" s="80"/>
      <c r="MPX156" s="80"/>
      <c r="MPY156" s="80"/>
      <c r="MPZ156" s="80"/>
      <c r="MQA156" s="80"/>
      <c r="MQB156" s="80"/>
      <c r="MQC156" s="80"/>
      <c r="MQD156" s="80"/>
      <c r="MQE156" s="80"/>
      <c r="MQF156" s="80"/>
      <c r="MQG156" s="80"/>
      <c r="MQH156" s="80"/>
      <c r="MQI156" s="80"/>
      <c r="MQJ156" s="80"/>
      <c r="MQK156" s="80"/>
      <c r="MQL156" s="80"/>
      <c r="MQM156" s="80"/>
      <c r="MQN156" s="80"/>
      <c r="MQO156" s="80"/>
      <c r="MQP156" s="80"/>
      <c r="MQQ156" s="80"/>
      <c r="MQR156" s="80"/>
      <c r="MQS156" s="80"/>
      <c r="MQT156" s="80"/>
      <c r="MQU156" s="80"/>
      <c r="MQV156" s="80"/>
      <c r="MQW156" s="80"/>
      <c r="MQX156" s="80"/>
      <c r="MQY156" s="80"/>
      <c r="MQZ156" s="80"/>
      <c r="MRA156" s="80"/>
      <c r="MRB156" s="80"/>
      <c r="MRC156" s="80"/>
      <c r="MRD156" s="80"/>
      <c r="MRE156" s="80"/>
      <c r="MRF156" s="80"/>
      <c r="MRG156" s="80"/>
      <c r="MRH156" s="80"/>
      <c r="MRI156" s="80"/>
      <c r="MRJ156" s="80"/>
      <c r="MRK156" s="80"/>
      <c r="MRL156" s="80"/>
      <c r="MRM156" s="80"/>
      <c r="MRN156" s="80"/>
      <c r="MRO156" s="80"/>
      <c r="MRP156" s="80"/>
      <c r="MRQ156" s="80"/>
      <c r="MRR156" s="80"/>
      <c r="MRS156" s="80"/>
      <c r="MRT156" s="80"/>
      <c r="MRU156" s="80"/>
      <c r="MRV156" s="80"/>
      <c r="MRW156" s="80"/>
      <c r="MRX156" s="80"/>
      <c r="MRY156" s="80"/>
      <c r="MRZ156" s="80"/>
      <c r="MSA156" s="80"/>
      <c r="MSB156" s="80"/>
      <c r="MSC156" s="80"/>
      <c r="MSD156" s="80"/>
      <c r="MSE156" s="80"/>
      <c r="MSF156" s="80"/>
      <c r="MSG156" s="80"/>
      <c r="MSH156" s="80"/>
      <c r="MSI156" s="80"/>
      <c r="MSJ156" s="80"/>
      <c r="MSK156" s="80"/>
      <c r="MSL156" s="80"/>
      <c r="MSM156" s="80"/>
      <c r="MSN156" s="80"/>
      <c r="MSO156" s="80"/>
      <c r="MSP156" s="80"/>
      <c r="MSQ156" s="80"/>
      <c r="MSR156" s="80"/>
      <c r="MSS156" s="80"/>
      <c r="MST156" s="80"/>
      <c r="MSU156" s="80"/>
      <c r="MSV156" s="80"/>
      <c r="MSW156" s="80"/>
      <c r="MSX156" s="80"/>
      <c r="MSY156" s="80"/>
      <c r="MSZ156" s="80"/>
      <c r="MTA156" s="80"/>
      <c r="MTB156" s="80"/>
      <c r="MTC156" s="80"/>
      <c r="MTD156" s="80"/>
      <c r="MTE156" s="80"/>
      <c r="MTF156" s="80"/>
      <c r="MTG156" s="80"/>
      <c r="MTH156" s="80"/>
      <c r="MTI156" s="80"/>
      <c r="MTJ156" s="80"/>
      <c r="MTK156" s="80"/>
      <c r="MTL156" s="80"/>
      <c r="MTM156" s="80"/>
      <c r="MTN156" s="80"/>
      <c r="MTO156" s="80"/>
      <c r="MTP156" s="80"/>
      <c r="MTQ156" s="80"/>
      <c r="MTR156" s="80"/>
      <c r="MTS156" s="80"/>
      <c r="MTT156" s="80"/>
      <c r="MTU156" s="80"/>
      <c r="MTV156" s="80"/>
      <c r="MTW156" s="80"/>
      <c r="MTX156" s="80"/>
      <c r="MTY156" s="80"/>
      <c r="MTZ156" s="80"/>
      <c r="MUA156" s="80"/>
      <c r="MUB156" s="80"/>
      <c r="MUC156" s="80"/>
      <c r="MUD156" s="80"/>
      <c r="MUE156" s="80"/>
      <c r="MUF156" s="80"/>
      <c r="MUG156" s="80"/>
      <c r="MUH156" s="80"/>
      <c r="MUI156" s="80"/>
      <c r="MUJ156" s="80"/>
      <c r="MUK156" s="80"/>
      <c r="MUL156" s="80"/>
      <c r="MUM156" s="80"/>
      <c r="MUN156" s="80"/>
      <c r="MUO156" s="80"/>
      <c r="MUP156" s="80"/>
      <c r="MUQ156" s="80"/>
      <c r="MUR156" s="80"/>
      <c r="MUS156" s="80"/>
      <c r="MUT156" s="80"/>
      <c r="MUU156" s="80"/>
      <c r="MUV156" s="80"/>
      <c r="MUW156" s="80"/>
      <c r="MUX156" s="80"/>
      <c r="MUY156" s="80"/>
      <c r="MUZ156" s="80"/>
      <c r="MVA156" s="80"/>
      <c r="MVB156" s="80"/>
      <c r="MVC156" s="80"/>
      <c r="MVD156" s="80"/>
      <c r="MVE156" s="80"/>
      <c r="MVF156" s="80"/>
      <c r="MVG156" s="80"/>
      <c r="MVH156" s="80"/>
      <c r="MVI156" s="80"/>
      <c r="MVJ156" s="80"/>
      <c r="MVK156" s="80"/>
      <c r="MVL156" s="80"/>
      <c r="MVM156" s="80"/>
      <c r="MVN156" s="80"/>
      <c r="MVO156" s="80"/>
      <c r="MVP156" s="80"/>
      <c r="MVQ156" s="80"/>
      <c r="MVR156" s="80"/>
      <c r="MVS156" s="80"/>
      <c r="MVT156" s="80"/>
      <c r="MVU156" s="80"/>
      <c r="MVV156" s="80"/>
      <c r="MVW156" s="80"/>
      <c r="MVX156" s="80"/>
      <c r="MVY156" s="80"/>
      <c r="MVZ156" s="80"/>
      <c r="MWA156" s="80"/>
      <c r="MWB156" s="80"/>
      <c r="MWC156" s="80"/>
      <c r="MWD156" s="80"/>
      <c r="MWE156" s="80"/>
      <c r="MWF156" s="80"/>
      <c r="MWG156" s="80"/>
      <c r="MWH156" s="80"/>
      <c r="MWI156" s="80"/>
      <c r="MWJ156" s="80"/>
      <c r="MWK156" s="80"/>
      <c r="MWL156" s="80"/>
      <c r="MWM156" s="80"/>
      <c r="MWN156" s="80"/>
      <c r="MWO156" s="80"/>
      <c r="MWP156" s="80"/>
      <c r="MWQ156" s="80"/>
      <c r="MWR156" s="80"/>
      <c r="MWS156" s="80"/>
      <c r="MWT156" s="80"/>
      <c r="MWU156" s="80"/>
      <c r="MWV156" s="80"/>
      <c r="MWW156" s="80"/>
      <c r="MWX156" s="80"/>
      <c r="MWY156" s="80"/>
      <c r="MWZ156" s="80"/>
      <c r="MXA156" s="80"/>
      <c r="MXB156" s="80"/>
      <c r="MXC156" s="80"/>
      <c r="MXD156" s="80"/>
      <c r="MXE156" s="80"/>
      <c r="MXF156" s="80"/>
      <c r="MXG156" s="80"/>
      <c r="MXH156" s="80"/>
      <c r="MXI156" s="80"/>
      <c r="MXJ156" s="80"/>
      <c r="MXK156" s="80"/>
      <c r="MXL156" s="80"/>
      <c r="MXM156" s="80"/>
      <c r="MXN156" s="80"/>
      <c r="MXO156" s="80"/>
      <c r="MXP156" s="80"/>
      <c r="MXQ156" s="80"/>
      <c r="MXR156" s="80"/>
      <c r="MXS156" s="80"/>
      <c r="MXT156" s="80"/>
      <c r="MXU156" s="80"/>
      <c r="MXV156" s="80"/>
      <c r="MXW156" s="80"/>
      <c r="MXX156" s="80"/>
      <c r="MXY156" s="80"/>
      <c r="MXZ156" s="80"/>
      <c r="MYA156" s="80"/>
      <c r="MYB156" s="80"/>
      <c r="MYC156" s="80"/>
      <c r="MYD156" s="80"/>
      <c r="MYE156" s="80"/>
      <c r="MYF156" s="80"/>
      <c r="MYG156" s="80"/>
      <c r="MYH156" s="80"/>
      <c r="MYI156" s="80"/>
      <c r="MYJ156" s="80"/>
      <c r="MYK156" s="80"/>
      <c r="MYL156" s="80"/>
      <c r="MYM156" s="80"/>
      <c r="MYN156" s="80"/>
      <c r="MYO156" s="80"/>
      <c r="MYP156" s="80"/>
      <c r="MYQ156" s="80"/>
      <c r="MYR156" s="80"/>
      <c r="MYS156" s="80"/>
      <c r="MYT156" s="80"/>
      <c r="MYU156" s="80"/>
      <c r="MYV156" s="80"/>
      <c r="MYW156" s="80"/>
      <c r="MYX156" s="80"/>
      <c r="MYY156" s="80"/>
      <c r="MYZ156" s="80"/>
      <c r="MZA156" s="80"/>
      <c r="MZB156" s="80"/>
      <c r="MZC156" s="80"/>
      <c r="MZD156" s="80"/>
      <c r="MZE156" s="80"/>
      <c r="MZF156" s="80"/>
      <c r="MZG156" s="80"/>
      <c r="MZH156" s="80"/>
      <c r="MZI156" s="80"/>
      <c r="MZJ156" s="80"/>
      <c r="MZK156" s="80"/>
      <c r="MZL156" s="80"/>
      <c r="MZM156" s="80"/>
      <c r="MZN156" s="80"/>
      <c r="MZO156" s="80"/>
      <c r="MZP156" s="80"/>
      <c r="MZQ156" s="80"/>
      <c r="MZR156" s="80"/>
      <c r="MZS156" s="80"/>
      <c r="MZT156" s="80"/>
      <c r="MZU156" s="80"/>
      <c r="MZV156" s="80"/>
      <c r="MZW156" s="80"/>
      <c r="MZX156" s="80"/>
      <c r="MZY156" s="80"/>
      <c r="MZZ156" s="80"/>
      <c r="NAA156" s="80"/>
      <c r="NAB156" s="80"/>
      <c r="NAC156" s="80"/>
      <c r="NAD156" s="80"/>
      <c r="NAE156" s="80"/>
      <c r="NAF156" s="80"/>
      <c r="NAG156" s="80"/>
      <c r="NAH156" s="80"/>
      <c r="NAI156" s="80"/>
      <c r="NAJ156" s="80"/>
      <c r="NAK156" s="80"/>
      <c r="NAL156" s="80"/>
      <c r="NAM156" s="80"/>
      <c r="NAN156" s="80"/>
      <c r="NAO156" s="80"/>
      <c r="NAP156" s="80"/>
      <c r="NAQ156" s="80"/>
      <c r="NAR156" s="80"/>
      <c r="NAS156" s="80"/>
      <c r="NAT156" s="80"/>
      <c r="NAU156" s="80"/>
      <c r="NAV156" s="80"/>
      <c r="NAW156" s="80"/>
      <c r="NAX156" s="80"/>
      <c r="NAY156" s="80"/>
      <c r="NAZ156" s="80"/>
      <c r="NBA156" s="80"/>
      <c r="NBB156" s="80"/>
      <c r="NBC156" s="80"/>
      <c r="NBD156" s="80"/>
      <c r="NBE156" s="80"/>
      <c r="NBF156" s="80"/>
      <c r="NBG156" s="80"/>
      <c r="NBH156" s="80"/>
      <c r="NBI156" s="80"/>
      <c r="NBJ156" s="80"/>
      <c r="NBK156" s="80"/>
      <c r="NBL156" s="80"/>
      <c r="NBM156" s="80"/>
      <c r="NBN156" s="80"/>
      <c r="NBO156" s="80"/>
      <c r="NBP156" s="80"/>
      <c r="NBQ156" s="80"/>
      <c r="NBR156" s="80"/>
      <c r="NBS156" s="80"/>
      <c r="NBT156" s="80"/>
      <c r="NBU156" s="80"/>
      <c r="NBV156" s="80"/>
      <c r="NBW156" s="80"/>
      <c r="NBX156" s="80"/>
      <c r="NBY156" s="80"/>
      <c r="NBZ156" s="80"/>
      <c r="NCA156" s="80"/>
      <c r="NCB156" s="80"/>
      <c r="NCC156" s="80"/>
      <c r="NCD156" s="80"/>
      <c r="NCE156" s="80"/>
      <c r="NCF156" s="80"/>
      <c r="NCG156" s="80"/>
      <c r="NCH156" s="80"/>
      <c r="NCI156" s="80"/>
      <c r="NCJ156" s="80"/>
      <c r="NCK156" s="80"/>
      <c r="NCL156" s="80"/>
      <c r="NCM156" s="80"/>
      <c r="NCN156" s="80"/>
      <c r="NCO156" s="80"/>
      <c r="NCP156" s="80"/>
      <c r="NCQ156" s="80"/>
      <c r="NCR156" s="80"/>
      <c r="NCS156" s="80"/>
      <c r="NCT156" s="80"/>
      <c r="NCU156" s="80"/>
      <c r="NCV156" s="80"/>
      <c r="NCW156" s="80"/>
      <c r="NCX156" s="80"/>
      <c r="NCY156" s="80"/>
      <c r="NCZ156" s="80"/>
      <c r="NDA156" s="80"/>
      <c r="NDB156" s="80"/>
      <c r="NDC156" s="80"/>
      <c r="NDD156" s="80"/>
      <c r="NDE156" s="80"/>
      <c r="NDF156" s="80"/>
      <c r="NDG156" s="80"/>
      <c r="NDH156" s="80"/>
      <c r="NDI156" s="80"/>
      <c r="NDJ156" s="80"/>
      <c r="NDK156" s="80"/>
      <c r="NDL156" s="80"/>
      <c r="NDM156" s="80"/>
      <c r="NDN156" s="80"/>
      <c r="NDO156" s="80"/>
      <c r="NDP156" s="80"/>
      <c r="NDQ156" s="80"/>
      <c r="NDR156" s="80"/>
      <c r="NDS156" s="80"/>
      <c r="NDT156" s="80"/>
      <c r="NDU156" s="80"/>
      <c r="NDV156" s="80"/>
      <c r="NDW156" s="80"/>
      <c r="NDX156" s="80"/>
      <c r="NDY156" s="80"/>
      <c r="NDZ156" s="80"/>
      <c r="NEA156" s="80"/>
      <c r="NEB156" s="80"/>
      <c r="NEC156" s="80"/>
      <c r="NED156" s="80"/>
      <c r="NEE156" s="80"/>
      <c r="NEF156" s="80"/>
      <c r="NEG156" s="80"/>
      <c r="NEH156" s="80"/>
      <c r="NEI156" s="80"/>
      <c r="NEJ156" s="80"/>
      <c r="NEK156" s="80"/>
      <c r="NEL156" s="80"/>
      <c r="NEM156" s="80"/>
      <c r="NEN156" s="80"/>
      <c r="NEO156" s="80"/>
      <c r="NEP156" s="80"/>
      <c r="NEQ156" s="80"/>
      <c r="NER156" s="80"/>
      <c r="NES156" s="80"/>
      <c r="NET156" s="80"/>
      <c r="NEU156" s="80"/>
      <c r="NEV156" s="80"/>
      <c r="NEW156" s="80"/>
      <c r="NEX156" s="80"/>
      <c r="NEY156" s="80"/>
      <c r="NEZ156" s="80"/>
      <c r="NFA156" s="80"/>
      <c r="NFB156" s="80"/>
      <c r="NFC156" s="80"/>
      <c r="NFD156" s="80"/>
      <c r="NFE156" s="80"/>
      <c r="NFF156" s="80"/>
      <c r="NFG156" s="80"/>
      <c r="NFH156" s="80"/>
      <c r="NFI156" s="80"/>
      <c r="NFJ156" s="80"/>
      <c r="NFK156" s="80"/>
      <c r="NFL156" s="80"/>
      <c r="NFM156" s="80"/>
      <c r="NFN156" s="80"/>
      <c r="NFO156" s="80"/>
      <c r="NFP156" s="80"/>
      <c r="NFQ156" s="80"/>
      <c r="NFR156" s="80"/>
      <c r="NFS156" s="80"/>
      <c r="NFT156" s="80"/>
      <c r="NFU156" s="80"/>
      <c r="NFV156" s="80"/>
      <c r="NFW156" s="80"/>
      <c r="NFX156" s="80"/>
      <c r="NFY156" s="80"/>
      <c r="NFZ156" s="80"/>
      <c r="NGA156" s="80"/>
      <c r="NGB156" s="80"/>
      <c r="NGC156" s="80"/>
      <c r="NGD156" s="80"/>
      <c r="NGE156" s="80"/>
      <c r="NGF156" s="80"/>
      <c r="NGG156" s="80"/>
      <c r="NGH156" s="80"/>
      <c r="NGI156" s="80"/>
      <c r="NGJ156" s="80"/>
      <c r="NGK156" s="80"/>
      <c r="NGL156" s="80"/>
      <c r="NGM156" s="80"/>
      <c r="NGN156" s="80"/>
      <c r="NGO156" s="80"/>
      <c r="NGP156" s="80"/>
      <c r="NGQ156" s="80"/>
      <c r="NGR156" s="80"/>
      <c r="NGS156" s="80"/>
      <c r="NGT156" s="80"/>
      <c r="NGU156" s="80"/>
      <c r="NGV156" s="80"/>
      <c r="NGW156" s="80"/>
      <c r="NGX156" s="80"/>
      <c r="NGY156" s="80"/>
      <c r="NGZ156" s="80"/>
      <c r="NHA156" s="80"/>
      <c r="NHB156" s="80"/>
      <c r="NHC156" s="80"/>
      <c r="NHD156" s="80"/>
      <c r="NHE156" s="80"/>
      <c r="NHF156" s="80"/>
      <c r="NHG156" s="80"/>
      <c r="NHH156" s="80"/>
      <c r="NHI156" s="80"/>
      <c r="NHJ156" s="80"/>
      <c r="NHK156" s="80"/>
      <c r="NHL156" s="80"/>
      <c r="NHM156" s="80"/>
      <c r="NHN156" s="80"/>
      <c r="NHO156" s="80"/>
      <c r="NHP156" s="80"/>
      <c r="NHQ156" s="80"/>
      <c r="NHR156" s="80"/>
      <c r="NHS156" s="80"/>
      <c r="NHT156" s="80"/>
      <c r="NHU156" s="80"/>
      <c r="NHV156" s="80"/>
      <c r="NHW156" s="80"/>
      <c r="NHX156" s="80"/>
      <c r="NHY156" s="80"/>
      <c r="NHZ156" s="80"/>
      <c r="NIA156" s="80"/>
      <c r="NIB156" s="80"/>
      <c r="NIC156" s="80"/>
      <c r="NID156" s="80"/>
      <c r="NIE156" s="80"/>
      <c r="NIF156" s="80"/>
      <c r="NIG156" s="80"/>
      <c r="NIH156" s="80"/>
      <c r="NII156" s="80"/>
      <c r="NIJ156" s="80"/>
      <c r="NIK156" s="80"/>
      <c r="NIL156" s="80"/>
      <c r="NIM156" s="80"/>
      <c r="NIN156" s="80"/>
      <c r="NIO156" s="80"/>
      <c r="NIP156" s="80"/>
      <c r="NIQ156" s="80"/>
      <c r="NIR156" s="80"/>
      <c r="NIS156" s="80"/>
      <c r="NIT156" s="80"/>
      <c r="NIU156" s="80"/>
      <c r="NIV156" s="80"/>
      <c r="NIW156" s="80"/>
      <c r="NIX156" s="80"/>
      <c r="NIY156" s="80"/>
      <c r="NIZ156" s="80"/>
      <c r="NJA156" s="80"/>
      <c r="NJB156" s="80"/>
      <c r="NJC156" s="80"/>
      <c r="NJD156" s="80"/>
      <c r="NJE156" s="80"/>
      <c r="NJF156" s="80"/>
      <c r="NJG156" s="80"/>
      <c r="NJH156" s="80"/>
      <c r="NJI156" s="80"/>
      <c r="NJJ156" s="80"/>
      <c r="NJK156" s="80"/>
      <c r="NJL156" s="80"/>
      <c r="NJM156" s="80"/>
      <c r="NJN156" s="80"/>
      <c r="NJO156" s="80"/>
      <c r="NJP156" s="80"/>
      <c r="NJQ156" s="80"/>
      <c r="NJR156" s="80"/>
      <c r="NJS156" s="80"/>
      <c r="NJT156" s="80"/>
      <c r="NJU156" s="80"/>
      <c r="NJV156" s="80"/>
      <c r="NJW156" s="80"/>
      <c r="NJX156" s="80"/>
      <c r="NJY156" s="80"/>
      <c r="NJZ156" s="80"/>
      <c r="NKA156" s="80"/>
      <c r="NKB156" s="80"/>
      <c r="NKC156" s="80"/>
      <c r="NKD156" s="80"/>
      <c r="NKE156" s="80"/>
      <c r="NKF156" s="80"/>
      <c r="NKG156" s="80"/>
      <c r="NKH156" s="80"/>
      <c r="NKI156" s="80"/>
      <c r="NKJ156" s="80"/>
      <c r="NKK156" s="80"/>
      <c r="NKL156" s="80"/>
      <c r="NKM156" s="80"/>
      <c r="NKN156" s="80"/>
      <c r="NKO156" s="80"/>
      <c r="NKP156" s="80"/>
      <c r="NKQ156" s="80"/>
      <c r="NKR156" s="80"/>
      <c r="NKS156" s="80"/>
      <c r="NKT156" s="80"/>
      <c r="NKU156" s="80"/>
      <c r="NKV156" s="80"/>
      <c r="NKW156" s="80"/>
      <c r="NKX156" s="80"/>
      <c r="NKY156" s="80"/>
      <c r="NKZ156" s="80"/>
      <c r="NLA156" s="80"/>
      <c r="NLB156" s="80"/>
      <c r="NLC156" s="80"/>
      <c r="NLD156" s="80"/>
      <c r="NLE156" s="80"/>
      <c r="NLF156" s="80"/>
      <c r="NLG156" s="80"/>
      <c r="NLH156" s="80"/>
      <c r="NLI156" s="80"/>
      <c r="NLJ156" s="80"/>
      <c r="NLK156" s="80"/>
      <c r="NLL156" s="80"/>
      <c r="NLM156" s="80"/>
      <c r="NLN156" s="80"/>
      <c r="NLO156" s="80"/>
      <c r="NLP156" s="80"/>
      <c r="NLQ156" s="80"/>
      <c r="NLR156" s="80"/>
      <c r="NLS156" s="80"/>
      <c r="NLT156" s="80"/>
      <c r="NLU156" s="80"/>
      <c r="NLV156" s="80"/>
      <c r="NLW156" s="80"/>
      <c r="NLX156" s="80"/>
      <c r="NLY156" s="80"/>
      <c r="NLZ156" s="80"/>
      <c r="NMA156" s="80"/>
      <c r="NMB156" s="80"/>
      <c r="NMC156" s="80"/>
      <c r="NMD156" s="80"/>
      <c r="NME156" s="80"/>
      <c r="NMF156" s="80"/>
      <c r="NMG156" s="80"/>
      <c r="NMH156" s="80"/>
      <c r="NMI156" s="80"/>
      <c r="NMJ156" s="80"/>
      <c r="NMK156" s="80"/>
      <c r="NML156" s="80"/>
      <c r="NMM156" s="80"/>
      <c r="NMN156" s="80"/>
      <c r="NMO156" s="80"/>
      <c r="NMP156" s="80"/>
      <c r="NMQ156" s="80"/>
      <c r="NMR156" s="80"/>
      <c r="NMS156" s="80"/>
      <c r="NMT156" s="80"/>
      <c r="NMU156" s="80"/>
      <c r="NMV156" s="80"/>
      <c r="NMW156" s="80"/>
      <c r="NMX156" s="80"/>
      <c r="NMY156" s="80"/>
      <c r="NMZ156" s="80"/>
      <c r="NNA156" s="80"/>
      <c r="NNB156" s="80"/>
      <c r="NNC156" s="80"/>
      <c r="NND156" s="80"/>
      <c r="NNE156" s="80"/>
      <c r="NNF156" s="80"/>
      <c r="NNG156" s="80"/>
      <c r="NNH156" s="80"/>
      <c r="NNI156" s="80"/>
      <c r="NNJ156" s="80"/>
      <c r="NNK156" s="80"/>
      <c r="NNL156" s="80"/>
      <c r="NNM156" s="80"/>
      <c r="NNN156" s="80"/>
      <c r="NNO156" s="80"/>
      <c r="NNP156" s="80"/>
      <c r="NNQ156" s="80"/>
      <c r="NNR156" s="80"/>
      <c r="NNS156" s="80"/>
      <c r="NNT156" s="80"/>
      <c r="NNU156" s="80"/>
      <c r="NNV156" s="80"/>
      <c r="NNW156" s="80"/>
      <c r="NNX156" s="80"/>
      <c r="NNY156" s="80"/>
      <c r="NNZ156" s="80"/>
      <c r="NOA156" s="80"/>
      <c r="NOB156" s="80"/>
      <c r="NOC156" s="80"/>
      <c r="NOD156" s="80"/>
      <c r="NOE156" s="80"/>
      <c r="NOF156" s="80"/>
      <c r="NOG156" s="80"/>
      <c r="NOH156" s="80"/>
      <c r="NOI156" s="80"/>
      <c r="NOJ156" s="80"/>
      <c r="NOK156" s="80"/>
      <c r="NOL156" s="80"/>
      <c r="NOM156" s="80"/>
      <c r="NON156" s="80"/>
      <c r="NOO156" s="80"/>
      <c r="NOP156" s="80"/>
      <c r="NOQ156" s="80"/>
      <c r="NOR156" s="80"/>
      <c r="NOS156" s="80"/>
      <c r="NOT156" s="80"/>
      <c r="NOU156" s="80"/>
      <c r="NOV156" s="80"/>
      <c r="NOW156" s="80"/>
      <c r="NOX156" s="80"/>
      <c r="NOY156" s="80"/>
      <c r="NOZ156" s="80"/>
      <c r="NPA156" s="80"/>
      <c r="NPB156" s="80"/>
      <c r="NPC156" s="80"/>
      <c r="NPD156" s="80"/>
      <c r="NPE156" s="80"/>
      <c r="NPF156" s="80"/>
      <c r="NPG156" s="80"/>
      <c r="NPH156" s="80"/>
      <c r="NPI156" s="80"/>
      <c r="NPJ156" s="80"/>
      <c r="NPK156" s="80"/>
      <c r="NPL156" s="80"/>
      <c r="NPM156" s="80"/>
      <c r="NPN156" s="80"/>
      <c r="NPO156" s="80"/>
      <c r="NPP156" s="80"/>
      <c r="NPQ156" s="80"/>
      <c r="NPR156" s="80"/>
      <c r="NPS156" s="80"/>
      <c r="NPT156" s="80"/>
      <c r="NPU156" s="80"/>
      <c r="NPV156" s="80"/>
      <c r="NPW156" s="80"/>
      <c r="NPX156" s="80"/>
      <c r="NPY156" s="80"/>
      <c r="NPZ156" s="80"/>
      <c r="NQA156" s="80"/>
      <c r="NQB156" s="80"/>
      <c r="NQC156" s="80"/>
      <c r="NQD156" s="80"/>
      <c r="NQE156" s="80"/>
      <c r="NQF156" s="80"/>
      <c r="NQG156" s="80"/>
      <c r="NQH156" s="80"/>
      <c r="NQI156" s="80"/>
      <c r="NQJ156" s="80"/>
      <c r="NQK156" s="80"/>
      <c r="NQL156" s="80"/>
      <c r="NQM156" s="80"/>
      <c r="NQN156" s="80"/>
      <c r="NQO156" s="80"/>
      <c r="NQP156" s="80"/>
      <c r="NQQ156" s="80"/>
      <c r="NQR156" s="80"/>
      <c r="NQS156" s="80"/>
      <c r="NQT156" s="80"/>
      <c r="NQU156" s="80"/>
      <c r="NQV156" s="80"/>
      <c r="NQW156" s="80"/>
      <c r="NQX156" s="80"/>
      <c r="NQY156" s="80"/>
      <c r="NQZ156" s="80"/>
      <c r="NRA156" s="80"/>
      <c r="NRB156" s="80"/>
      <c r="NRC156" s="80"/>
      <c r="NRD156" s="80"/>
      <c r="NRE156" s="80"/>
      <c r="NRF156" s="80"/>
      <c r="NRG156" s="80"/>
      <c r="NRH156" s="80"/>
      <c r="NRI156" s="80"/>
      <c r="NRJ156" s="80"/>
      <c r="NRK156" s="80"/>
      <c r="NRL156" s="80"/>
      <c r="NRM156" s="80"/>
      <c r="NRN156" s="80"/>
      <c r="NRO156" s="80"/>
      <c r="NRP156" s="80"/>
      <c r="NRQ156" s="80"/>
      <c r="NRR156" s="80"/>
      <c r="NRS156" s="80"/>
      <c r="NRT156" s="80"/>
      <c r="NRU156" s="80"/>
      <c r="NRV156" s="80"/>
      <c r="NRW156" s="80"/>
      <c r="NRX156" s="80"/>
      <c r="NRY156" s="80"/>
      <c r="NRZ156" s="80"/>
      <c r="NSA156" s="80"/>
      <c r="NSB156" s="80"/>
      <c r="NSC156" s="80"/>
      <c r="NSD156" s="80"/>
      <c r="NSE156" s="80"/>
      <c r="NSF156" s="80"/>
      <c r="NSG156" s="80"/>
      <c r="NSH156" s="80"/>
      <c r="NSI156" s="80"/>
      <c r="NSJ156" s="80"/>
      <c r="NSK156" s="80"/>
      <c r="NSL156" s="80"/>
      <c r="NSM156" s="80"/>
      <c r="NSN156" s="80"/>
      <c r="NSO156" s="80"/>
      <c r="NSP156" s="80"/>
      <c r="NSQ156" s="80"/>
      <c r="NSR156" s="80"/>
      <c r="NSS156" s="80"/>
      <c r="NST156" s="80"/>
      <c r="NSU156" s="80"/>
      <c r="NSV156" s="80"/>
      <c r="NSW156" s="80"/>
      <c r="NSX156" s="80"/>
      <c r="NSY156" s="80"/>
      <c r="NSZ156" s="80"/>
      <c r="NTA156" s="80"/>
      <c r="NTB156" s="80"/>
      <c r="NTC156" s="80"/>
      <c r="NTD156" s="80"/>
      <c r="NTE156" s="80"/>
      <c r="NTF156" s="80"/>
      <c r="NTG156" s="80"/>
      <c r="NTH156" s="80"/>
      <c r="NTI156" s="80"/>
      <c r="NTJ156" s="80"/>
      <c r="NTK156" s="80"/>
      <c r="NTL156" s="80"/>
      <c r="NTM156" s="80"/>
      <c r="NTN156" s="80"/>
      <c r="NTO156" s="80"/>
      <c r="NTP156" s="80"/>
      <c r="NTQ156" s="80"/>
      <c r="NTR156" s="80"/>
      <c r="NTS156" s="80"/>
      <c r="NTT156" s="80"/>
      <c r="NTU156" s="80"/>
      <c r="NTV156" s="80"/>
      <c r="NTW156" s="80"/>
      <c r="NTX156" s="80"/>
      <c r="NTY156" s="80"/>
      <c r="NTZ156" s="80"/>
      <c r="NUA156" s="80"/>
      <c r="NUB156" s="80"/>
      <c r="NUC156" s="80"/>
      <c r="NUD156" s="80"/>
      <c r="NUE156" s="80"/>
      <c r="NUF156" s="80"/>
      <c r="NUG156" s="80"/>
      <c r="NUH156" s="80"/>
      <c r="NUI156" s="80"/>
      <c r="NUJ156" s="80"/>
      <c r="NUK156" s="80"/>
      <c r="NUL156" s="80"/>
      <c r="NUM156" s="80"/>
      <c r="NUN156" s="80"/>
      <c r="NUO156" s="80"/>
      <c r="NUP156" s="80"/>
      <c r="NUQ156" s="80"/>
      <c r="NUR156" s="80"/>
      <c r="NUS156" s="80"/>
      <c r="NUT156" s="80"/>
      <c r="NUU156" s="80"/>
      <c r="NUV156" s="80"/>
      <c r="NUW156" s="80"/>
      <c r="NUX156" s="80"/>
      <c r="NUY156" s="80"/>
      <c r="NUZ156" s="80"/>
      <c r="NVA156" s="80"/>
      <c r="NVB156" s="80"/>
      <c r="NVC156" s="80"/>
      <c r="NVD156" s="80"/>
      <c r="NVE156" s="80"/>
      <c r="NVF156" s="80"/>
      <c r="NVG156" s="80"/>
      <c r="NVH156" s="80"/>
      <c r="NVI156" s="80"/>
      <c r="NVJ156" s="80"/>
      <c r="NVK156" s="80"/>
      <c r="NVL156" s="80"/>
      <c r="NVM156" s="80"/>
      <c r="NVN156" s="80"/>
      <c r="NVO156" s="80"/>
      <c r="NVP156" s="80"/>
      <c r="NVQ156" s="80"/>
      <c r="NVR156" s="80"/>
      <c r="NVS156" s="80"/>
      <c r="NVT156" s="80"/>
      <c r="NVU156" s="80"/>
      <c r="NVV156" s="80"/>
      <c r="NVW156" s="80"/>
      <c r="NVX156" s="80"/>
      <c r="NVY156" s="80"/>
      <c r="NVZ156" s="80"/>
      <c r="NWA156" s="80"/>
      <c r="NWB156" s="80"/>
      <c r="NWC156" s="80"/>
      <c r="NWD156" s="80"/>
      <c r="NWE156" s="80"/>
      <c r="NWF156" s="80"/>
      <c r="NWG156" s="80"/>
      <c r="NWH156" s="80"/>
      <c r="NWI156" s="80"/>
      <c r="NWJ156" s="80"/>
      <c r="NWK156" s="80"/>
      <c r="NWL156" s="80"/>
      <c r="NWM156" s="80"/>
      <c r="NWN156" s="80"/>
      <c r="NWO156" s="80"/>
      <c r="NWP156" s="80"/>
      <c r="NWQ156" s="80"/>
      <c r="NWR156" s="80"/>
      <c r="NWS156" s="80"/>
      <c r="NWT156" s="80"/>
      <c r="NWU156" s="80"/>
      <c r="NWV156" s="80"/>
      <c r="NWW156" s="80"/>
      <c r="NWX156" s="80"/>
      <c r="NWY156" s="80"/>
      <c r="NWZ156" s="80"/>
      <c r="NXA156" s="80"/>
      <c r="NXB156" s="80"/>
      <c r="NXC156" s="80"/>
      <c r="NXD156" s="80"/>
      <c r="NXE156" s="80"/>
      <c r="NXF156" s="80"/>
      <c r="NXG156" s="80"/>
      <c r="NXH156" s="80"/>
      <c r="NXI156" s="80"/>
      <c r="NXJ156" s="80"/>
      <c r="NXK156" s="80"/>
      <c r="NXL156" s="80"/>
      <c r="NXM156" s="80"/>
      <c r="NXN156" s="80"/>
      <c r="NXO156" s="80"/>
      <c r="NXP156" s="80"/>
      <c r="NXQ156" s="80"/>
      <c r="NXR156" s="80"/>
      <c r="NXS156" s="80"/>
      <c r="NXT156" s="80"/>
      <c r="NXU156" s="80"/>
      <c r="NXV156" s="80"/>
      <c r="NXW156" s="80"/>
      <c r="NXX156" s="80"/>
      <c r="NXY156" s="80"/>
      <c r="NXZ156" s="80"/>
      <c r="NYA156" s="80"/>
      <c r="NYB156" s="80"/>
      <c r="NYC156" s="80"/>
      <c r="NYD156" s="80"/>
      <c r="NYE156" s="80"/>
      <c r="NYF156" s="80"/>
      <c r="NYG156" s="80"/>
      <c r="NYH156" s="80"/>
      <c r="NYI156" s="80"/>
      <c r="NYJ156" s="80"/>
      <c r="NYK156" s="80"/>
      <c r="NYL156" s="80"/>
      <c r="NYM156" s="80"/>
      <c r="NYN156" s="80"/>
      <c r="NYO156" s="80"/>
      <c r="NYP156" s="80"/>
      <c r="NYQ156" s="80"/>
      <c r="NYR156" s="80"/>
      <c r="NYS156" s="80"/>
      <c r="NYT156" s="80"/>
      <c r="NYU156" s="80"/>
      <c r="NYV156" s="80"/>
      <c r="NYW156" s="80"/>
      <c r="NYX156" s="80"/>
      <c r="NYY156" s="80"/>
      <c r="NYZ156" s="80"/>
      <c r="NZA156" s="80"/>
      <c r="NZB156" s="80"/>
      <c r="NZC156" s="80"/>
      <c r="NZD156" s="80"/>
      <c r="NZE156" s="80"/>
      <c r="NZF156" s="80"/>
      <c r="NZG156" s="80"/>
      <c r="NZH156" s="80"/>
      <c r="NZI156" s="80"/>
      <c r="NZJ156" s="80"/>
      <c r="NZK156" s="80"/>
      <c r="NZL156" s="80"/>
      <c r="NZM156" s="80"/>
      <c r="NZN156" s="80"/>
      <c r="NZO156" s="80"/>
      <c r="NZP156" s="80"/>
      <c r="NZQ156" s="80"/>
      <c r="NZR156" s="80"/>
      <c r="NZS156" s="80"/>
      <c r="NZT156" s="80"/>
      <c r="NZU156" s="80"/>
      <c r="NZV156" s="80"/>
      <c r="NZW156" s="80"/>
      <c r="NZX156" s="80"/>
      <c r="NZY156" s="80"/>
      <c r="NZZ156" s="80"/>
      <c r="OAA156" s="80"/>
      <c r="OAB156" s="80"/>
      <c r="OAC156" s="80"/>
      <c r="OAD156" s="80"/>
      <c r="OAE156" s="80"/>
      <c r="OAF156" s="80"/>
      <c r="OAG156" s="80"/>
      <c r="OAH156" s="80"/>
      <c r="OAI156" s="80"/>
      <c r="OAJ156" s="80"/>
      <c r="OAK156" s="80"/>
      <c r="OAL156" s="80"/>
      <c r="OAM156" s="80"/>
      <c r="OAN156" s="80"/>
      <c r="OAO156" s="80"/>
      <c r="OAP156" s="80"/>
      <c r="OAQ156" s="80"/>
      <c r="OAR156" s="80"/>
      <c r="OAS156" s="80"/>
      <c r="OAT156" s="80"/>
      <c r="OAU156" s="80"/>
      <c r="OAV156" s="80"/>
      <c r="OAW156" s="80"/>
      <c r="OAX156" s="80"/>
      <c r="OAY156" s="80"/>
      <c r="OAZ156" s="80"/>
      <c r="OBA156" s="80"/>
      <c r="OBB156" s="80"/>
      <c r="OBC156" s="80"/>
      <c r="OBD156" s="80"/>
      <c r="OBE156" s="80"/>
      <c r="OBF156" s="80"/>
      <c r="OBG156" s="80"/>
      <c r="OBH156" s="80"/>
      <c r="OBI156" s="80"/>
      <c r="OBJ156" s="80"/>
      <c r="OBK156" s="80"/>
      <c r="OBL156" s="80"/>
      <c r="OBM156" s="80"/>
      <c r="OBN156" s="80"/>
      <c r="OBO156" s="80"/>
      <c r="OBP156" s="80"/>
      <c r="OBQ156" s="80"/>
      <c r="OBR156" s="80"/>
      <c r="OBS156" s="80"/>
      <c r="OBT156" s="80"/>
      <c r="OBU156" s="80"/>
      <c r="OBV156" s="80"/>
      <c r="OBW156" s="80"/>
      <c r="OBX156" s="80"/>
      <c r="OBY156" s="80"/>
      <c r="OBZ156" s="80"/>
      <c r="OCA156" s="80"/>
      <c r="OCB156" s="80"/>
      <c r="OCC156" s="80"/>
      <c r="OCD156" s="80"/>
      <c r="OCE156" s="80"/>
      <c r="OCF156" s="80"/>
      <c r="OCG156" s="80"/>
      <c r="OCH156" s="80"/>
      <c r="OCI156" s="80"/>
      <c r="OCJ156" s="80"/>
      <c r="OCK156" s="80"/>
      <c r="OCL156" s="80"/>
      <c r="OCM156" s="80"/>
      <c r="OCN156" s="80"/>
      <c r="OCO156" s="80"/>
      <c r="OCP156" s="80"/>
      <c r="OCQ156" s="80"/>
      <c r="OCR156" s="80"/>
      <c r="OCS156" s="80"/>
      <c r="OCT156" s="80"/>
      <c r="OCU156" s="80"/>
      <c r="OCV156" s="80"/>
      <c r="OCW156" s="80"/>
      <c r="OCX156" s="80"/>
      <c r="OCY156" s="80"/>
      <c r="OCZ156" s="80"/>
      <c r="ODA156" s="80"/>
      <c r="ODB156" s="80"/>
      <c r="ODC156" s="80"/>
      <c r="ODD156" s="80"/>
      <c r="ODE156" s="80"/>
      <c r="ODF156" s="80"/>
      <c r="ODG156" s="80"/>
      <c r="ODH156" s="80"/>
      <c r="ODI156" s="80"/>
      <c r="ODJ156" s="80"/>
      <c r="ODK156" s="80"/>
      <c r="ODL156" s="80"/>
      <c r="ODM156" s="80"/>
      <c r="ODN156" s="80"/>
      <c r="ODO156" s="80"/>
      <c r="ODP156" s="80"/>
      <c r="ODQ156" s="80"/>
      <c r="ODR156" s="80"/>
      <c r="ODS156" s="80"/>
      <c r="ODT156" s="80"/>
      <c r="ODU156" s="80"/>
      <c r="ODV156" s="80"/>
      <c r="ODW156" s="80"/>
      <c r="ODX156" s="80"/>
      <c r="ODY156" s="80"/>
      <c r="ODZ156" s="80"/>
      <c r="OEA156" s="80"/>
      <c r="OEB156" s="80"/>
      <c r="OEC156" s="80"/>
      <c r="OED156" s="80"/>
      <c r="OEE156" s="80"/>
      <c r="OEF156" s="80"/>
      <c r="OEG156" s="80"/>
      <c r="OEH156" s="80"/>
      <c r="OEI156" s="80"/>
      <c r="OEJ156" s="80"/>
      <c r="OEK156" s="80"/>
      <c r="OEL156" s="80"/>
      <c r="OEM156" s="80"/>
      <c r="OEN156" s="80"/>
      <c r="OEO156" s="80"/>
      <c r="OEP156" s="80"/>
      <c r="OEQ156" s="80"/>
      <c r="OER156" s="80"/>
      <c r="OES156" s="80"/>
      <c r="OET156" s="80"/>
      <c r="OEU156" s="80"/>
      <c r="OEV156" s="80"/>
      <c r="OEW156" s="80"/>
      <c r="OEX156" s="80"/>
      <c r="OEY156" s="80"/>
      <c r="OEZ156" s="80"/>
      <c r="OFA156" s="80"/>
      <c r="OFB156" s="80"/>
      <c r="OFC156" s="80"/>
      <c r="OFD156" s="80"/>
      <c r="OFE156" s="80"/>
      <c r="OFF156" s="80"/>
      <c r="OFG156" s="80"/>
      <c r="OFH156" s="80"/>
      <c r="OFI156" s="80"/>
      <c r="OFJ156" s="80"/>
      <c r="OFK156" s="80"/>
      <c r="OFL156" s="80"/>
      <c r="OFM156" s="80"/>
      <c r="OFN156" s="80"/>
      <c r="OFO156" s="80"/>
      <c r="OFP156" s="80"/>
      <c r="OFQ156" s="80"/>
      <c r="OFR156" s="80"/>
      <c r="OFS156" s="80"/>
      <c r="OFT156" s="80"/>
      <c r="OFU156" s="80"/>
      <c r="OFV156" s="80"/>
      <c r="OFW156" s="80"/>
      <c r="OFX156" s="80"/>
      <c r="OFY156" s="80"/>
      <c r="OFZ156" s="80"/>
      <c r="OGA156" s="80"/>
      <c r="OGB156" s="80"/>
      <c r="OGC156" s="80"/>
      <c r="OGD156" s="80"/>
      <c r="OGE156" s="80"/>
      <c r="OGF156" s="80"/>
      <c r="OGG156" s="80"/>
      <c r="OGH156" s="80"/>
      <c r="OGI156" s="80"/>
      <c r="OGJ156" s="80"/>
      <c r="OGK156" s="80"/>
      <c r="OGL156" s="80"/>
      <c r="OGM156" s="80"/>
      <c r="OGN156" s="80"/>
      <c r="OGO156" s="80"/>
      <c r="OGP156" s="80"/>
      <c r="OGQ156" s="80"/>
      <c r="OGR156" s="80"/>
      <c r="OGS156" s="80"/>
      <c r="OGT156" s="80"/>
      <c r="OGU156" s="80"/>
      <c r="OGV156" s="80"/>
      <c r="OGW156" s="80"/>
      <c r="OGX156" s="80"/>
      <c r="OGY156" s="80"/>
      <c r="OGZ156" s="80"/>
      <c r="OHA156" s="80"/>
      <c r="OHB156" s="80"/>
      <c r="OHC156" s="80"/>
      <c r="OHD156" s="80"/>
      <c r="OHE156" s="80"/>
      <c r="OHF156" s="80"/>
      <c r="OHG156" s="80"/>
      <c r="OHH156" s="80"/>
      <c r="OHI156" s="80"/>
      <c r="OHJ156" s="80"/>
      <c r="OHK156" s="80"/>
      <c r="OHL156" s="80"/>
      <c r="OHM156" s="80"/>
      <c r="OHN156" s="80"/>
      <c r="OHO156" s="80"/>
      <c r="OHP156" s="80"/>
      <c r="OHQ156" s="80"/>
      <c r="OHR156" s="80"/>
      <c r="OHS156" s="80"/>
      <c r="OHT156" s="80"/>
      <c r="OHU156" s="80"/>
      <c r="OHV156" s="80"/>
      <c r="OHW156" s="80"/>
      <c r="OHX156" s="80"/>
      <c r="OHY156" s="80"/>
      <c r="OHZ156" s="80"/>
      <c r="OIA156" s="80"/>
      <c r="OIB156" s="80"/>
      <c r="OIC156" s="80"/>
      <c r="OID156" s="80"/>
      <c r="OIE156" s="80"/>
      <c r="OIF156" s="80"/>
      <c r="OIG156" s="80"/>
      <c r="OIH156" s="80"/>
      <c r="OII156" s="80"/>
      <c r="OIJ156" s="80"/>
      <c r="OIK156" s="80"/>
      <c r="OIL156" s="80"/>
      <c r="OIM156" s="80"/>
      <c r="OIN156" s="80"/>
      <c r="OIO156" s="80"/>
      <c r="OIP156" s="80"/>
      <c r="OIQ156" s="80"/>
      <c r="OIR156" s="80"/>
      <c r="OIS156" s="80"/>
      <c r="OIT156" s="80"/>
      <c r="OIU156" s="80"/>
      <c r="OIV156" s="80"/>
      <c r="OIW156" s="80"/>
      <c r="OIX156" s="80"/>
      <c r="OIY156" s="80"/>
      <c r="OIZ156" s="80"/>
      <c r="OJA156" s="80"/>
      <c r="OJB156" s="80"/>
      <c r="OJC156" s="80"/>
      <c r="OJD156" s="80"/>
      <c r="OJE156" s="80"/>
      <c r="OJF156" s="80"/>
      <c r="OJG156" s="80"/>
      <c r="OJH156" s="80"/>
      <c r="OJI156" s="80"/>
      <c r="OJJ156" s="80"/>
      <c r="OJK156" s="80"/>
      <c r="OJL156" s="80"/>
      <c r="OJM156" s="80"/>
      <c r="OJN156" s="80"/>
      <c r="OJO156" s="80"/>
      <c r="OJP156" s="80"/>
      <c r="OJQ156" s="80"/>
      <c r="OJR156" s="80"/>
      <c r="OJS156" s="80"/>
      <c r="OJT156" s="80"/>
      <c r="OJU156" s="80"/>
      <c r="OJV156" s="80"/>
      <c r="OJW156" s="80"/>
      <c r="OJX156" s="80"/>
      <c r="OJY156" s="80"/>
      <c r="OJZ156" s="80"/>
      <c r="OKA156" s="80"/>
      <c r="OKB156" s="80"/>
      <c r="OKC156" s="80"/>
      <c r="OKD156" s="80"/>
      <c r="OKE156" s="80"/>
      <c r="OKF156" s="80"/>
      <c r="OKG156" s="80"/>
      <c r="OKH156" s="80"/>
      <c r="OKI156" s="80"/>
      <c r="OKJ156" s="80"/>
      <c r="OKK156" s="80"/>
      <c r="OKL156" s="80"/>
      <c r="OKM156" s="80"/>
      <c r="OKN156" s="80"/>
      <c r="OKO156" s="80"/>
      <c r="OKP156" s="80"/>
      <c r="OKQ156" s="80"/>
      <c r="OKR156" s="80"/>
      <c r="OKS156" s="80"/>
      <c r="OKT156" s="80"/>
      <c r="OKU156" s="80"/>
      <c r="OKV156" s="80"/>
      <c r="OKW156" s="80"/>
      <c r="OKX156" s="80"/>
      <c r="OKY156" s="80"/>
      <c r="OKZ156" s="80"/>
      <c r="OLA156" s="80"/>
      <c r="OLB156" s="80"/>
      <c r="OLC156" s="80"/>
      <c r="OLD156" s="80"/>
      <c r="OLE156" s="80"/>
      <c r="OLF156" s="80"/>
      <c r="OLG156" s="80"/>
      <c r="OLH156" s="80"/>
      <c r="OLI156" s="80"/>
      <c r="OLJ156" s="80"/>
      <c r="OLK156" s="80"/>
      <c r="OLL156" s="80"/>
      <c r="OLM156" s="80"/>
      <c r="OLN156" s="80"/>
      <c r="OLO156" s="80"/>
      <c r="OLP156" s="80"/>
      <c r="OLQ156" s="80"/>
      <c r="OLR156" s="80"/>
      <c r="OLS156" s="80"/>
      <c r="OLT156" s="80"/>
      <c r="OLU156" s="80"/>
      <c r="OLV156" s="80"/>
      <c r="OLW156" s="80"/>
      <c r="OLX156" s="80"/>
      <c r="OLY156" s="80"/>
      <c r="OLZ156" s="80"/>
      <c r="OMA156" s="80"/>
      <c r="OMB156" s="80"/>
      <c r="OMC156" s="80"/>
      <c r="OMD156" s="80"/>
      <c r="OME156" s="80"/>
      <c r="OMF156" s="80"/>
      <c r="OMG156" s="80"/>
      <c r="OMH156" s="80"/>
      <c r="OMI156" s="80"/>
      <c r="OMJ156" s="80"/>
      <c r="OMK156" s="80"/>
      <c r="OML156" s="80"/>
      <c r="OMM156" s="80"/>
      <c r="OMN156" s="80"/>
      <c r="OMO156" s="80"/>
      <c r="OMP156" s="80"/>
      <c r="OMQ156" s="80"/>
      <c r="OMR156" s="80"/>
      <c r="OMS156" s="80"/>
      <c r="OMT156" s="80"/>
      <c r="OMU156" s="80"/>
      <c r="OMV156" s="80"/>
      <c r="OMW156" s="80"/>
      <c r="OMX156" s="80"/>
      <c r="OMY156" s="80"/>
      <c r="OMZ156" s="80"/>
      <c r="ONA156" s="80"/>
      <c r="ONB156" s="80"/>
      <c r="ONC156" s="80"/>
      <c r="OND156" s="80"/>
      <c r="ONE156" s="80"/>
      <c r="ONF156" s="80"/>
      <c r="ONG156" s="80"/>
      <c r="ONH156" s="80"/>
      <c r="ONI156" s="80"/>
      <c r="ONJ156" s="80"/>
      <c r="ONK156" s="80"/>
      <c r="ONL156" s="80"/>
      <c r="ONM156" s="80"/>
      <c r="ONN156" s="80"/>
      <c r="ONO156" s="80"/>
      <c r="ONP156" s="80"/>
      <c r="ONQ156" s="80"/>
      <c r="ONR156" s="80"/>
      <c r="ONS156" s="80"/>
      <c r="ONT156" s="80"/>
      <c r="ONU156" s="80"/>
      <c r="ONV156" s="80"/>
      <c r="ONW156" s="80"/>
      <c r="ONX156" s="80"/>
      <c r="ONY156" s="80"/>
      <c r="ONZ156" s="80"/>
      <c r="OOA156" s="80"/>
      <c r="OOB156" s="80"/>
      <c r="OOC156" s="80"/>
      <c r="OOD156" s="80"/>
      <c r="OOE156" s="80"/>
      <c r="OOF156" s="80"/>
      <c r="OOG156" s="80"/>
      <c r="OOH156" s="80"/>
      <c r="OOI156" s="80"/>
      <c r="OOJ156" s="80"/>
      <c r="OOK156" s="80"/>
      <c r="OOL156" s="80"/>
      <c r="OOM156" s="80"/>
      <c r="OON156" s="80"/>
      <c r="OOO156" s="80"/>
      <c r="OOP156" s="80"/>
      <c r="OOQ156" s="80"/>
      <c r="OOR156" s="80"/>
      <c r="OOS156" s="80"/>
      <c r="OOT156" s="80"/>
      <c r="OOU156" s="80"/>
      <c r="OOV156" s="80"/>
      <c r="OOW156" s="80"/>
      <c r="OOX156" s="80"/>
      <c r="OOY156" s="80"/>
      <c r="OOZ156" s="80"/>
      <c r="OPA156" s="80"/>
      <c r="OPB156" s="80"/>
      <c r="OPC156" s="80"/>
      <c r="OPD156" s="80"/>
      <c r="OPE156" s="80"/>
      <c r="OPF156" s="80"/>
      <c r="OPG156" s="80"/>
      <c r="OPH156" s="80"/>
      <c r="OPI156" s="80"/>
      <c r="OPJ156" s="80"/>
      <c r="OPK156" s="80"/>
      <c r="OPL156" s="80"/>
      <c r="OPM156" s="80"/>
      <c r="OPN156" s="80"/>
      <c r="OPO156" s="80"/>
      <c r="OPP156" s="80"/>
      <c r="OPQ156" s="80"/>
      <c r="OPR156" s="80"/>
      <c r="OPS156" s="80"/>
      <c r="OPT156" s="80"/>
      <c r="OPU156" s="80"/>
      <c r="OPV156" s="80"/>
      <c r="OPW156" s="80"/>
      <c r="OPX156" s="80"/>
      <c r="OPY156" s="80"/>
      <c r="OPZ156" s="80"/>
      <c r="OQA156" s="80"/>
      <c r="OQB156" s="80"/>
      <c r="OQC156" s="80"/>
      <c r="OQD156" s="80"/>
      <c r="OQE156" s="80"/>
      <c r="OQF156" s="80"/>
      <c r="OQG156" s="80"/>
      <c r="OQH156" s="80"/>
      <c r="OQI156" s="80"/>
      <c r="OQJ156" s="80"/>
      <c r="OQK156" s="80"/>
      <c r="OQL156" s="80"/>
      <c r="OQM156" s="80"/>
      <c r="OQN156" s="80"/>
      <c r="OQO156" s="80"/>
      <c r="OQP156" s="80"/>
      <c r="OQQ156" s="80"/>
      <c r="OQR156" s="80"/>
      <c r="OQS156" s="80"/>
      <c r="OQT156" s="80"/>
      <c r="OQU156" s="80"/>
      <c r="OQV156" s="80"/>
      <c r="OQW156" s="80"/>
      <c r="OQX156" s="80"/>
      <c r="OQY156" s="80"/>
      <c r="OQZ156" s="80"/>
      <c r="ORA156" s="80"/>
      <c r="ORB156" s="80"/>
      <c r="ORC156" s="80"/>
      <c r="ORD156" s="80"/>
      <c r="ORE156" s="80"/>
      <c r="ORF156" s="80"/>
      <c r="ORG156" s="80"/>
      <c r="ORH156" s="80"/>
      <c r="ORI156" s="80"/>
      <c r="ORJ156" s="80"/>
      <c r="ORK156" s="80"/>
      <c r="ORL156" s="80"/>
      <c r="ORM156" s="80"/>
      <c r="ORN156" s="80"/>
      <c r="ORO156" s="80"/>
      <c r="ORP156" s="80"/>
      <c r="ORQ156" s="80"/>
      <c r="ORR156" s="80"/>
      <c r="ORS156" s="80"/>
      <c r="ORT156" s="80"/>
      <c r="ORU156" s="80"/>
      <c r="ORV156" s="80"/>
      <c r="ORW156" s="80"/>
      <c r="ORX156" s="80"/>
      <c r="ORY156" s="80"/>
      <c r="ORZ156" s="80"/>
      <c r="OSA156" s="80"/>
      <c r="OSB156" s="80"/>
      <c r="OSC156" s="80"/>
      <c r="OSD156" s="80"/>
      <c r="OSE156" s="80"/>
      <c r="OSF156" s="80"/>
      <c r="OSG156" s="80"/>
      <c r="OSH156" s="80"/>
      <c r="OSI156" s="80"/>
      <c r="OSJ156" s="80"/>
      <c r="OSK156" s="80"/>
      <c r="OSL156" s="80"/>
      <c r="OSM156" s="80"/>
      <c r="OSN156" s="80"/>
      <c r="OSO156" s="80"/>
      <c r="OSP156" s="80"/>
      <c r="OSQ156" s="80"/>
      <c r="OSR156" s="80"/>
      <c r="OSS156" s="80"/>
      <c r="OST156" s="80"/>
      <c r="OSU156" s="80"/>
      <c r="OSV156" s="80"/>
      <c r="OSW156" s="80"/>
      <c r="OSX156" s="80"/>
      <c r="OSY156" s="80"/>
      <c r="OSZ156" s="80"/>
      <c r="OTA156" s="80"/>
      <c r="OTB156" s="80"/>
      <c r="OTC156" s="80"/>
      <c r="OTD156" s="80"/>
      <c r="OTE156" s="80"/>
      <c r="OTF156" s="80"/>
      <c r="OTG156" s="80"/>
      <c r="OTH156" s="80"/>
      <c r="OTI156" s="80"/>
      <c r="OTJ156" s="80"/>
      <c r="OTK156" s="80"/>
      <c r="OTL156" s="80"/>
      <c r="OTM156" s="80"/>
      <c r="OTN156" s="80"/>
      <c r="OTO156" s="80"/>
      <c r="OTP156" s="80"/>
      <c r="OTQ156" s="80"/>
      <c r="OTR156" s="80"/>
      <c r="OTS156" s="80"/>
      <c r="OTT156" s="80"/>
      <c r="OTU156" s="80"/>
      <c r="OTV156" s="80"/>
      <c r="OTW156" s="80"/>
      <c r="OTX156" s="80"/>
      <c r="OTY156" s="80"/>
      <c r="OTZ156" s="80"/>
      <c r="OUA156" s="80"/>
      <c r="OUB156" s="80"/>
      <c r="OUC156" s="80"/>
      <c r="OUD156" s="80"/>
      <c r="OUE156" s="80"/>
      <c r="OUF156" s="80"/>
      <c r="OUG156" s="80"/>
      <c r="OUH156" s="80"/>
      <c r="OUI156" s="80"/>
      <c r="OUJ156" s="80"/>
      <c r="OUK156" s="80"/>
      <c r="OUL156" s="80"/>
      <c r="OUM156" s="80"/>
      <c r="OUN156" s="80"/>
      <c r="OUO156" s="80"/>
      <c r="OUP156" s="80"/>
      <c r="OUQ156" s="80"/>
      <c r="OUR156" s="80"/>
      <c r="OUS156" s="80"/>
      <c r="OUT156" s="80"/>
      <c r="OUU156" s="80"/>
      <c r="OUV156" s="80"/>
      <c r="OUW156" s="80"/>
      <c r="OUX156" s="80"/>
      <c r="OUY156" s="80"/>
      <c r="OUZ156" s="80"/>
      <c r="OVA156" s="80"/>
      <c r="OVB156" s="80"/>
      <c r="OVC156" s="80"/>
      <c r="OVD156" s="80"/>
      <c r="OVE156" s="80"/>
      <c r="OVF156" s="80"/>
      <c r="OVG156" s="80"/>
      <c r="OVH156" s="80"/>
      <c r="OVI156" s="80"/>
      <c r="OVJ156" s="80"/>
      <c r="OVK156" s="80"/>
      <c r="OVL156" s="80"/>
      <c r="OVM156" s="80"/>
      <c r="OVN156" s="80"/>
      <c r="OVO156" s="80"/>
      <c r="OVP156" s="80"/>
      <c r="OVQ156" s="80"/>
      <c r="OVR156" s="80"/>
      <c r="OVS156" s="80"/>
      <c r="OVT156" s="80"/>
      <c r="OVU156" s="80"/>
      <c r="OVV156" s="80"/>
      <c r="OVW156" s="80"/>
      <c r="OVX156" s="80"/>
      <c r="OVY156" s="80"/>
      <c r="OVZ156" s="80"/>
      <c r="OWA156" s="80"/>
      <c r="OWB156" s="80"/>
      <c r="OWC156" s="80"/>
      <c r="OWD156" s="80"/>
      <c r="OWE156" s="80"/>
      <c r="OWF156" s="80"/>
      <c r="OWG156" s="80"/>
      <c r="OWH156" s="80"/>
      <c r="OWI156" s="80"/>
      <c r="OWJ156" s="80"/>
      <c r="OWK156" s="80"/>
      <c r="OWL156" s="80"/>
      <c r="OWM156" s="80"/>
      <c r="OWN156" s="80"/>
      <c r="OWO156" s="80"/>
      <c r="OWP156" s="80"/>
      <c r="OWQ156" s="80"/>
      <c r="OWR156" s="80"/>
      <c r="OWS156" s="80"/>
      <c r="OWT156" s="80"/>
      <c r="OWU156" s="80"/>
      <c r="OWV156" s="80"/>
      <c r="OWW156" s="80"/>
      <c r="OWX156" s="80"/>
      <c r="OWY156" s="80"/>
      <c r="OWZ156" s="80"/>
      <c r="OXA156" s="80"/>
      <c r="OXB156" s="80"/>
      <c r="OXC156" s="80"/>
      <c r="OXD156" s="80"/>
      <c r="OXE156" s="80"/>
      <c r="OXF156" s="80"/>
      <c r="OXG156" s="80"/>
      <c r="OXH156" s="80"/>
      <c r="OXI156" s="80"/>
      <c r="OXJ156" s="80"/>
      <c r="OXK156" s="80"/>
      <c r="OXL156" s="80"/>
      <c r="OXM156" s="80"/>
      <c r="OXN156" s="80"/>
      <c r="OXO156" s="80"/>
      <c r="OXP156" s="80"/>
      <c r="OXQ156" s="80"/>
      <c r="OXR156" s="80"/>
      <c r="OXS156" s="80"/>
      <c r="OXT156" s="80"/>
      <c r="OXU156" s="80"/>
      <c r="OXV156" s="80"/>
      <c r="OXW156" s="80"/>
      <c r="OXX156" s="80"/>
      <c r="OXY156" s="80"/>
      <c r="OXZ156" s="80"/>
      <c r="OYA156" s="80"/>
      <c r="OYB156" s="80"/>
      <c r="OYC156" s="80"/>
      <c r="OYD156" s="80"/>
      <c r="OYE156" s="80"/>
      <c r="OYF156" s="80"/>
      <c r="OYG156" s="80"/>
      <c r="OYH156" s="80"/>
      <c r="OYI156" s="80"/>
      <c r="OYJ156" s="80"/>
      <c r="OYK156" s="80"/>
      <c r="OYL156" s="80"/>
      <c r="OYM156" s="80"/>
      <c r="OYN156" s="80"/>
      <c r="OYO156" s="80"/>
      <c r="OYP156" s="80"/>
      <c r="OYQ156" s="80"/>
      <c r="OYR156" s="80"/>
      <c r="OYS156" s="80"/>
      <c r="OYT156" s="80"/>
      <c r="OYU156" s="80"/>
      <c r="OYV156" s="80"/>
      <c r="OYW156" s="80"/>
      <c r="OYX156" s="80"/>
      <c r="OYY156" s="80"/>
      <c r="OYZ156" s="80"/>
      <c r="OZA156" s="80"/>
      <c r="OZB156" s="80"/>
      <c r="OZC156" s="80"/>
      <c r="OZD156" s="80"/>
      <c r="OZE156" s="80"/>
      <c r="OZF156" s="80"/>
      <c r="OZG156" s="80"/>
      <c r="OZH156" s="80"/>
      <c r="OZI156" s="80"/>
      <c r="OZJ156" s="80"/>
      <c r="OZK156" s="80"/>
      <c r="OZL156" s="80"/>
      <c r="OZM156" s="80"/>
      <c r="OZN156" s="80"/>
      <c r="OZO156" s="80"/>
      <c r="OZP156" s="80"/>
      <c r="OZQ156" s="80"/>
      <c r="OZR156" s="80"/>
      <c r="OZS156" s="80"/>
      <c r="OZT156" s="80"/>
      <c r="OZU156" s="80"/>
      <c r="OZV156" s="80"/>
      <c r="OZW156" s="80"/>
      <c r="OZX156" s="80"/>
      <c r="OZY156" s="80"/>
      <c r="OZZ156" s="80"/>
      <c r="PAA156" s="80"/>
      <c r="PAB156" s="80"/>
      <c r="PAC156" s="80"/>
      <c r="PAD156" s="80"/>
      <c r="PAE156" s="80"/>
      <c r="PAF156" s="80"/>
      <c r="PAG156" s="80"/>
      <c r="PAH156" s="80"/>
      <c r="PAI156" s="80"/>
      <c r="PAJ156" s="80"/>
      <c r="PAK156" s="80"/>
      <c r="PAL156" s="80"/>
      <c r="PAM156" s="80"/>
      <c r="PAN156" s="80"/>
      <c r="PAO156" s="80"/>
      <c r="PAP156" s="80"/>
      <c r="PAQ156" s="80"/>
      <c r="PAR156" s="80"/>
      <c r="PAS156" s="80"/>
      <c r="PAT156" s="80"/>
      <c r="PAU156" s="80"/>
      <c r="PAV156" s="80"/>
      <c r="PAW156" s="80"/>
      <c r="PAX156" s="80"/>
      <c r="PAY156" s="80"/>
      <c r="PAZ156" s="80"/>
      <c r="PBA156" s="80"/>
      <c r="PBB156" s="80"/>
      <c r="PBC156" s="80"/>
      <c r="PBD156" s="80"/>
      <c r="PBE156" s="80"/>
      <c r="PBF156" s="80"/>
      <c r="PBG156" s="80"/>
      <c r="PBH156" s="80"/>
      <c r="PBI156" s="80"/>
      <c r="PBJ156" s="80"/>
      <c r="PBK156" s="80"/>
      <c r="PBL156" s="80"/>
      <c r="PBM156" s="80"/>
      <c r="PBN156" s="80"/>
      <c r="PBO156" s="80"/>
      <c r="PBP156" s="80"/>
      <c r="PBQ156" s="80"/>
      <c r="PBR156" s="80"/>
      <c r="PBS156" s="80"/>
      <c r="PBT156" s="80"/>
      <c r="PBU156" s="80"/>
      <c r="PBV156" s="80"/>
      <c r="PBW156" s="80"/>
      <c r="PBX156" s="80"/>
      <c r="PBY156" s="80"/>
      <c r="PBZ156" s="80"/>
      <c r="PCA156" s="80"/>
      <c r="PCB156" s="80"/>
      <c r="PCC156" s="80"/>
      <c r="PCD156" s="80"/>
      <c r="PCE156" s="80"/>
      <c r="PCF156" s="80"/>
      <c r="PCG156" s="80"/>
      <c r="PCH156" s="80"/>
      <c r="PCI156" s="80"/>
      <c r="PCJ156" s="80"/>
      <c r="PCK156" s="80"/>
      <c r="PCL156" s="80"/>
      <c r="PCM156" s="80"/>
      <c r="PCN156" s="80"/>
      <c r="PCO156" s="80"/>
      <c r="PCP156" s="80"/>
      <c r="PCQ156" s="80"/>
      <c r="PCR156" s="80"/>
      <c r="PCS156" s="80"/>
      <c r="PCT156" s="80"/>
      <c r="PCU156" s="80"/>
      <c r="PCV156" s="80"/>
      <c r="PCW156" s="80"/>
      <c r="PCX156" s="80"/>
      <c r="PCY156" s="80"/>
      <c r="PCZ156" s="80"/>
      <c r="PDA156" s="80"/>
      <c r="PDB156" s="80"/>
      <c r="PDC156" s="80"/>
      <c r="PDD156" s="80"/>
      <c r="PDE156" s="80"/>
      <c r="PDF156" s="80"/>
      <c r="PDG156" s="80"/>
      <c r="PDH156" s="80"/>
      <c r="PDI156" s="80"/>
      <c r="PDJ156" s="80"/>
      <c r="PDK156" s="80"/>
      <c r="PDL156" s="80"/>
      <c r="PDM156" s="80"/>
      <c r="PDN156" s="80"/>
      <c r="PDO156" s="80"/>
      <c r="PDP156" s="80"/>
      <c r="PDQ156" s="80"/>
      <c r="PDR156" s="80"/>
      <c r="PDS156" s="80"/>
      <c r="PDT156" s="80"/>
      <c r="PDU156" s="80"/>
      <c r="PDV156" s="80"/>
      <c r="PDW156" s="80"/>
      <c r="PDX156" s="80"/>
      <c r="PDY156" s="80"/>
      <c r="PDZ156" s="80"/>
      <c r="PEA156" s="80"/>
      <c r="PEB156" s="80"/>
      <c r="PEC156" s="80"/>
      <c r="PED156" s="80"/>
      <c r="PEE156" s="80"/>
      <c r="PEF156" s="80"/>
      <c r="PEG156" s="80"/>
      <c r="PEH156" s="80"/>
      <c r="PEI156" s="80"/>
      <c r="PEJ156" s="80"/>
      <c r="PEK156" s="80"/>
      <c r="PEL156" s="80"/>
      <c r="PEM156" s="80"/>
      <c r="PEN156" s="80"/>
      <c r="PEO156" s="80"/>
      <c r="PEP156" s="80"/>
      <c r="PEQ156" s="80"/>
      <c r="PER156" s="80"/>
      <c r="PES156" s="80"/>
      <c r="PET156" s="80"/>
      <c r="PEU156" s="80"/>
      <c r="PEV156" s="80"/>
      <c r="PEW156" s="80"/>
      <c r="PEX156" s="80"/>
      <c r="PEY156" s="80"/>
      <c r="PEZ156" s="80"/>
      <c r="PFA156" s="80"/>
      <c r="PFB156" s="80"/>
      <c r="PFC156" s="80"/>
      <c r="PFD156" s="80"/>
      <c r="PFE156" s="80"/>
      <c r="PFF156" s="80"/>
      <c r="PFG156" s="80"/>
      <c r="PFH156" s="80"/>
      <c r="PFI156" s="80"/>
      <c r="PFJ156" s="80"/>
      <c r="PFK156" s="80"/>
      <c r="PFL156" s="80"/>
      <c r="PFM156" s="80"/>
      <c r="PFN156" s="80"/>
      <c r="PFO156" s="80"/>
      <c r="PFP156" s="80"/>
      <c r="PFQ156" s="80"/>
      <c r="PFR156" s="80"/>
      <c r="PFS156" s="80"/>
      <c r="PFT156" s="80"/>
      <c r="PFU156" s="80"/>
      <c r="PFV156" s="80"/>
      <c r="PFW156" s="80"/>
      <c r="PFX156" s="80"/>
      <c r="PFY156" s="80"/>
      <c r="PFZ156" s="80"/>
      <c r="PGA156" s="80"/>
      <c r="PGB156" s="80"/>
      <c r="PGC156" s="80"/>
      <c r="PGD156" s="80"/>
      <c r="PGE156" s="80"/>
      <c r="PGF156" s="80"/>
      <c r="PGG156" s="80"/>
      <c r="PGH156" s="80"/>
      <c r="PGI156" s="80"/>
      <c r="PGJ156" s="80"/>
      <c r="PGK156" s="80"/>
      <c r="PGL156" s="80"/>
      <c r="PGM156" s="80"/>
      <c r="PGN156" s="80"/>
      <c r="PGO156" s="80"/>
      <c r="PGP156" s="80"/>
      <c r="PGQ156" s="80"/>
      <c r="PGR156" s="80"/>
      <c r="PGS156" s="80"/>
      <c r="PGT156" s="80"/>
      <c r="PGU156" s="80"/>
      <c r="PGV156" s="80"/>
      <c r="PGW156" s="80"/>
      <c r="PGX156" s="80"/>
      <c r="PGY156" s="80"/>
      <c r="PGZ156" s="80"/>
      <c r="PHA156" s="80"/>
      <c r="PHB156" s="80"/>
      <c r="PHC156" s="80"/>
      <c r="PHD156" s="80"/>
      <c r="PHE156" s="80"/>
      <c r="PHF156" s="80"/>
      <c r="PHG156" s="80"/>
      <c r="PHH156" s="80"/>
      <c r="PHI156" s="80"/>
      <c r="PHJ156" s="80"/>
      <c r="PHK156" s="80"/>
      <c r="PHL156" s="80"/>
      <c r="PHM156" s="80"/>
      <c r="PHN156" s="80"/>
      <c r="PHO156" s="80"/>
      <c r="PHP156" s="80"/>
      <c r="PHQ156" s="80"/>
      <c r="PHR156" s="80"/>
      <c r="PHS156" s="80"/>
      <c r="PHT156" s="80"/>
      <c r="PHU156" s="80"/>
      <c r="PHV156" s="80"/>
      <c r="PHW156" s="80"/>
      <c r="PHX156" s="80"/>
      <c r="PHY156" s="80"/>
      <c r="PHZ156" s="80"/>
      <c r="PIA156" s="80"/>
      <c r="PIB156" s="80"/>
      <c r="PIC156" s="80"/>
      <c r="PID156" s="80"/>
      <c r="PIE156" s="80"/>
      <c r="PIF156" s="80"/>
      <c r="PIG156" s="80"/>
      <c r="PIH156" s="80"/>
      <c r="PII156" s="80"/>
      <c r="PIJ156" s="80"/>
      <c r="PIK156" s="80"/>
      <c r="PIL156" s="80"/>
      <c r="PIM156" s="80"/>
      <c r="PIN156" s="80"/>
      <c r="PIO156" s="80"/>
      <c r="PIP156" s="80"/>
      <c r="PIQ156" s="80"/>
      <c r="PIR156" s="80"/>
      <c r="PIS156" s="80"/>
      <c r="PIT156" s="80"/>
      <c r="PIU156" s="80"/>
      <c r="PIV156" s="80"/>
      <c r="PIW156" s="80"/>
      <c r="PIX156" s="80"/>
      <c r="PIY156" s="80"/>
      <c r="PIZ156" s="80"/>
      <c r="PJA156" s="80"/>
      <c r="PJB156" s="80"/>
      <c r="PJC156" s="80"/>
      <c r="PJD156" s="80"/>
      <c r="PJE156" s="80"/>
      <c r="PJF156" s="80"/>
      <c r="PJG156" s="80"/>
      <c r="PJH156" s="80"/>
      <c r="PJI156" s="80"/>
      <c r="PJJ156" s="80"/>
      <c r="PJK156" s="80"/>
      <c r="PJL156" s="80"/>
      <c r="PJM156" s="80"/>
      <c r="PJN156" s="80"/>
      <c r="PJO156" s="80"/>
      <c r="PJP156" s="80"/>
      <c r="PJQ156" s="80"/>
      <c r="PJR156" s="80"/>
      <c r="PJS156" s="80"/>
      <c r="PJT156" s="80"/>
      <c r="PJU156" s="80"/>
      <c r="PJV156" s="80"/>
      <c r="PJW156" s="80"/>
      <c r="PJX156" s="80"/>
      <c r="PJY156" s="80"/>
      <c r="PJZ156" s="80"/>
      <c r="PKA156" s="80"/>
      <c r="PKB156" s="80"/>
      <c r="PKC156" s="80"/>
      <c r="PKD156" s="80"/>
      <c r="PKE156" s="80"/>
      <c r="PKF156" s="80"/>
      <c r="PKG156" s="80"/>
      <c r="PKH156" s="80"/>
      <c r="PKI156" s="80"/>
      <c r="PKJ156" s="80"/>
      <c r="PKK156" s="80"/>
      <c r="PKL156" s="80"/>
      <c r="PKM156" s="80"/>
      <c r="PKN156" s="80"/>
      <c r="PKO156" s="80"/>
      <c r="PKP156" s="80"/>
      <c r="PKQ156" s="80"/>
      <c r="PKR156" s="80"/>
      <c r="PKS156" s="80"/>
      <c r="PKT156" s="80"/>
      <c r="PKU156" s="80"/>
      <c r="PKV156" s="80"/>
      <c r="PKW156" s="80"/>
      <c r="PKX156" s="80"/>
      <c r="PKY156" s="80"/>
      <c r="PKZ156" s="80"/>
      <c r="PLA156" s="80"/>
      <c r="PLB156" s="80"/>
      <c r="PLC156" s="80"/>
      <c r="PLD156" s="80"/>
      <c r="PLE156" s="80"/>
      <c r="PLF156" s="80"/>
      <c r="PLG156" s="80"/>
      <c r="PLH156" s="80"/>
      <c r="PLI156" s="80"/>
      <c r="PLJ156" s="80"/>
      <c r="PLK156" s="80"/>
      <c r="PLL156" s="80"/>
      <c r="PLM156" s="80"/>
      <c r="PLN156" s="80"/>
      <c r="PLO156" s="80"/>
      <c r="PLP156" s="80"/>
      <c r="PLQ156" s="80"/>
      <c r="PLR156" s="80"/>
      <c r="PLS156" s="80"/>
      <c r="PLT156" s="80"/>
      <c r="PLU156" s="80"/>
      <c r="PLV156" s="80"/>
      <c r="PLW156" s="80"/>
      <c r="PLX156" s="80"/>
      <c r="PLY156" s="80"/>
      <c r="PLZ156" s="80"/>
      <c r="PMA156" s="80"/>
      <c r="PMB156" s="80"/>
      <c r="PMC156" s="80"/>
      <c r="PMD156" s="80"/>
      <c r="PME156" s="80"/>
      <c r="PMF156" s="80"/>
      <c r="PMG156" s="80"/>
      <c r="PMH156" s="80"/>
      <c r="PMI156" s="80"/>
      <c r="PMJ156" s="80"/>
      <c r="PMK156" s="80"/>
      <c r="PML156" s="80"/>
      <c r="PMM156" s="80"/>
      <c r="PMN156" s="80"/>
      <c r="PMO156" s="80"/>
      <c r="PMP156" s="80"/>
      <c r="PMQ156" s="80"/>
      <c r="PMR156" s="80"/>
      <c r="PMS156" s="80"/>
      <c r="PMT156" s="80"/>
      <c r="PMU156" s="80"/>
      <c r="PMV156" s="80"/>
      <c r="PMW156" s="80"/>
      <c r="PMX156" s="80"/>
      <c r="PMY156" s="80"/>
      <c r="PMZ156" s="80"/>
      <c r="PNA156" s="80"/>
      <c r="PNB156" s="80"/>
      <c r="PNC156" s="80"/>
      <c r="PND156" s="80"/>
      <c r="PNE156" s="80"/>
      <c r="PNF156" s="80"/>
      <c r="PNG156" s="80"/>
      <c r="PNH156" s="80"/>
      <c r="PNI156" s="80"/>
      <c r="PNJ156" s="80"/>
      <c r="PNK156" s="80"/>
      <c r="PNL156" s="80"/>
      <c r="PNM156" s="80"/>
      <c r="PNN156" s="80"/>
      <c r="PNO156" s="80"/>
      <c r="PNP156" s="80"/>
      <c r="PNQ156" s="80"/>
      <c r="PNR156" s="80"/>
      <c r="PNS156" s="80"/>
      <c r="PNT156" s="80"/>
      <c r="PNU156" s="80"/>
      <c r="PNV156" s="80"/>
      <c r="PNW156" s="80"/>
      <c r="PNX156" s="80"/>
      <c r="PNY156" s="80"/>
      <c r="PNZ156" s="80"/>
      <c r="POA156" s="80"/>
      <c r="POB156" s="80"/>
      <c r="POC156" s="80"/>
      <c r="POD156" s="80"/>
      <c r="POE156" s="80"/>
      <c r="POF156" s="80"/>
      <c r="POG156" s="80"/>
      <c r="POH156" s="80"/>
      <c r="POI156" s="80"/>
      <c r="POJ156" s="80"/>
      <c r="POK156" s="80"/>
      <c r="POL156" s="80"/>
      <c r="POM156" s="80"/>
      <c r="PON156" s="80"/>
      <c r="POO156" s="80"/>
      <c r="POP156" s="80"/>
      <c r="POQ156" s="80"/>
      <c r="POR156" s="80"/>
      <c r="POS156" s="80"/>
      <c r="POT156" s="80"/>
      <c r="POU156" s="80"/>
      <c r="POV156" s="80"/>
      <c r="POW156" s="80"/>
      <c r="POX156" s="80"/>
      <c r="POY156" s="80"/>
      <c r="POZ156" s="80"/>
      <c r="PPA156" s="80"/>
      <c r="PPB156" s="80"/>
      <c r="PPC156" s="80"/>
      <c r="PPD156" s="80"/>
      <c r="PPE156" s="80"/>
      <c r="PPF156" s="80"/>
      <c r="PPG156" s="80"/>
      <c r="PPH156" s="80"/>
      <c r="PPI156" s="80"/>
      <c r="PPJ156" s="80"/>
      <c r="PPK156" s="80"/>
      <c r="PPL156" s="80"/>
      <c r="PPM156" s="80"/>
      <c r="PPN156" s="80"/>
      <c r="PPO156" s="80"/>
      <c r="PPP156" s="80"/>
      <c r="PPQ156" s="80"/>
      <c r="PPR156" s="80"/>
      <c r="PPS156" s="80"/>
      <c r="PPT156" s="80"/>
      <c r="PPU156" s="80"/>
      <c r="PPV156" s="80"/>
      <c r="PPW156" s="80"/>
      <c r="PPX156" s="80"/>
      <c r="PPY156" s="80"/>
      <c r="PPZ156" s="80"/>
      <c r="PQA156" s="80"/>
      <c r="PQB156" s="80"/>
      <c r="PQC156" s="80"/>
      <c r="PQD156" s="80"/>
      <c r="PQE156" s="80"/>
      <c r="PQF156" s="80"/>
      <c r="PQG156" s="80"/>
      <c r="PQH156" s="80"/>
      <c r="PQI156" s="80"/>
      <c r="PQJ156" s="80"/>
      <c r="PQK156" s="80"/>
      <c r="PQL156" s="80"/>
      <c r="PQM156" s="80"/>
      <c r="PQN156" s="80"/>
      <c r="PQO156" s="80"/>
      <c r="PQP156" s="80"/>
      <c r="PQQ156" s="80"/>
      <c r="PQR156" s="80"/>
      <c r="PQS156" s="80"/>
      <c r="PQT156" s="80"/>
      <c r="PQU156" s="80"/>
      <c r="PQV156" s="80"/>
      <c r="PQW156" s="80"/>
      <c r="PQX156" s="80"/>
      <c r="PQY156" s="80"/>
      <c r="PQZ156" s="80"/>
      <c r="PRA156" s="80"/>
      <c r="PRB156" s="80"/>
      <c r="PRC156" s="80"/>
      <c r="PRD156" s="80"/>
      <c r="PRE156" s="80"/>
      <c r="PRF156" s="80"/>
      <c r="PRG156" s="80"/>
      <c r="PRH156" s="80"/>
      <c r="PRI156" s="80"/>
      <c r="PRJ156" s="80"/>
      <c r="PRK156" s="80"/>
      <c r="PRL156" s="80"/>
      <c r="PRM156" s="80"/>
      <c r="PRN156" s="80"/>
      <c r="PRO156" s="80"/>
      <c r="PRP156" s="80"/>
      <c r="PRQ156" s="80"/>
      <c r="PRR156" s="80"/>
      <c r="PRS156" s="80"/>
      <c r="PRT156" s="80"/>
      <c r="PRU156" s="80"/>
      <c r="PRV156" s="80"/>
      <c r="PRW156" s="80"/>
      <c r="PRX156" s="80"/>
      <c r="PRY156" s="80"/>
      <c r="PRZ156" s="80"/>
      <c r="PSA156" s="80"/>
      <c r="PSB156" s="80"/>
      <c r="PSC156" s="80"/>
      <c r="PSD156" s="80"/>
      <c r="PSE156" s="80"/>
      <c r="PSF156" s="80"/>
      <c r="PSG156" s="80"/>
      <c r="PSH156" s="80"/>
      <c r="PSI156" s="80"/>
      <c r="PSJ156" s="80"/>
      <c r="PSK156" s="80"/>
      <c r="PSL156" s="80"/>
      <c r="PSM156" s="80"/>
      <c r="PSN156" s="80"/>
      <c r="PSO156" s="80"/>
      <c r="PSP156" s="80"/>
      <c r="PSQ156" s="80"/>
      <c r="PSR156" s="80"/>
      <c r="PSS156" s="80"/>
      <c r="PST156" s="80"/>
      <c r="PSU156" s="80"/>
      <c r="PSV156" s="80"/>
      <c r="PSW156" s="80"/>
      <c r="PSX156" s="80"/>
      <c r="PSY156" s="80"/>
      <c r="PSZ156" s="80"/>
      <c r="PTA156" s="80"/>
      <c r="PTB156" s="80"/>
      <c r="PTC156" s="80"/>
      <c r="PTD156" s="80"/>
      <c r="PTE156" s="80"/>
      <c r="PTF156" s="80"/>
      <c r="PTG156" s="80"/>
      <c r="PTH156" s="80"/>
      <c r="PTI156" s="80"/>
      <c r="PTJ156" s="80"/>
      <c r="PTK156" s="80"/>
      <c r="PTL156" s="80"/>
      <c r="PTM156" s="80"/>
      <c r="PTN156" s="80"/>
      <c r="PTO156" s="80"/>
      <c r="PTP156" s="80"/>
      <c r="PTQ156" s="80"/>
      <c r="PTR156" s="80"/>
      <c r="PTS156" s="80"/>
      <c r="PTT156" s="80"/>
      <c r="PTU156" s="80"/>
      <c r="PTV156" s="80"/>
      <c r="PTW156" s="80"/>
      <c r="PTX156" s="80"/>
      <c r="PTY156" s="80"/>
      <c r="PTZ156" s="80"/>
      <c r="PUA156" s="80"/>
      <c r="PUB156" s="80"/>
      <c r="PUC156" s="80"/>
      <c r="PUD156" s="80"/>
      <c r="PUE156" s="80"/>
      <c r="PUF156" s="80"/>
      <c r="PUG156" s="80"/>
      <c r="PUH156" s="80"/>
      <c r="PUI156" s="80"/>
      <c r="PUJ156" s="80"/>
      <c r="PUK156" s="80"/>
      <c r="PUL156" s="80"/>
      <c r="PUM156" s="80"/>
      <c r="PUN156" s="80"/>
      <c r="PUO156" s="80"/>
      <c r="PUP156" s="80"/>
      <c r="PUQ156" s="80"/>
      <c r="PUR156" s="80"/>
      <c r="PUS156" s="80"/>
      <c r="PUT156" s="80"/>
      <c r="PUU156" s="80"/>
      <c r="PUV156" s="80"/>
      <c r="PUW156" s="80"/>
      <c r="PUX156" s="80"/>
      <c r="PUY156" s="80"/>
      <c r="PUZ156" s="80"/>
      <c r="PVA156" s="80"/>
      <c r="PVB156" s="80"/>
      <c r="PVC156" s="80"/>
      <c r="PVD156" s="80"/>
      <c r="PVE156" s="80"/>
      <c r="PVF156" s="80"/>
      <c r="PVG156" s="80"/>
      <c r="PVH156" s="80"/>
      <c r="PVI156" s="80"/>
      <c r="PVJ156" s="80"/>
      <c r="PVK156" s="80"/>
      <c r="PVL156" s="80"/>
      <c r="PVM156" s="80"/>
      <c r="PVN156" s="80"/>
      <c r="PVO156" s="80"/>
      <c r="PVP156" s="80"/>
      <c r="PVQ156" s="80"/>
      <c r="PVR156" s="80"/>
      <c r="PVS156" s="80"/>
      <c r="PVT156" s="80"/>
      <c r="PVU156" s="80"/>
      <c r="PVV156" s="80"/>
      <c r="PVW156" s="80"/>
      <c r="PVX156" s="80"/>
      <c r="PVY156" s="80"/>
      <c r="PVZ156" s="80"/>
      <c r="PWA156" s="80"/>
      <c r="PWB156" s="80"/>
      <c r="PWC156" s="80"/>
      <c r="PWD156" s="80"/>
      <c r="PWE156" s="80"/>
      <c r="PWF156" s="80"/>
      <c r="PWG156" s="80"/>
      <c r="PWH156" s="80"/>
      <c r="PWI156" s="80"/>
      <c r="PWJ156" s="80"/>
      <c r="PWK156" s="80"/>
      <c r="PWL156" s="80"/>
      <c r="PWM156" s="80"/>
      <c r="PWN156" s="80"/>
      <c r="PWO156" s="80"/>
      <c r="PWP156" s="80"/>
      <c r="PWQ156" s="80"/>
      <c r="PWR156" s="80"/>
      <c r="PWS156" s="80"/>
      <c r="PWT156" s="80"/>
      <c r="PWU156" s="80"/>
      <c r="PWV156" s="80"/>
      <c r="PWW156" s="80"/>
      <c r="PWX156" s="80"/>
      <c r="PWY156" s="80"/>
      <c r="PWZ156" s="80"/>
      <c r="PXA156" s="80"/>
      <c r="PXB156" s="80"/>
      <c r="PXC156" s="80"/>
      <c r="PXD156" s="80"/>
      <c r="PXE156" s="80"/>
      <c r="PXF156" s="80"/>
      <c r="PXG156" s="80"/>
      <c r="PXH156" s="80"/>
      <c r="PXI156" s="80"/>
      <c r="PXJ156" s="80"/>
      <c r="PXK156" s="80"/>
      <c r="PXL156" s="80"/>
      <c r="PXM156" s="80"/>
      <c r="PXN156" s="80"/>
      <c r="PXO156" s="80"/>
      <c r="PXP156" s="80"/>
      <c r="PXQ156" s="80"/>
      <c r="PXR156" s="80"/>
      <c r="PXS156" s="80"/>
      <c r="PXT156" s="80"/>
      <c r="PXU156" s="80"/>
      <c r="PXV156" s="80"/>
      <c r="PXW156" s="80"/>
      <c r="PXX156" s="80"/>
      <c r="PXY156" s="80"/>
      <c r="PXZ156" s="80"/>
      <c r="PYA156" s="80"/>
      <c r="PYB156" s="80"/>
      <c r="PYC156" s="80"/>
      <c r="PYD156" s="80"/>
      <c r="PYE156" s="80"/>
      <c r="PYF156" s="80"/>
      <c r="PYG156" s="80"/>
      <c r="PYH156" s="80"/>
      <c r="PYI156" s="80"/>
      <c r="PYJ156" s="80"/>
      <c r="PYK156" s="80"/>
      <c r="PYL156" s="80"/>
      <c r="PYM156" s="80"/>
      <c r="PYN156" s="80"/>
      <c r="PYO156" s="80"/>
      <c r="PYP156" s="80"/>
      <c r="PYQ156" s="80"/>
      <c r="PYR156" s="80"/>
      <c r="PYS156" s="80"/>
      <c r="PYT156" s="80"/>
      <c r="PYU156" s="80"/>
      <c r="PYV156" s="80"/>
      <c r="PYW156" s="80"/>
      <c r="PYX156" s="80"/>
      <c r="PYY156" s="80"/>
      <c r="PYZ156" s="80"/>
      <c r="PZA156" s="80"/>
      <c r="PZB156" s="80"/>
      <c r="PZC156" s="80"/>
      <c r="PZD156" s="80"/>
      <c r="PZE156" s="80"/>
      <c r="PZF156" s="80"/>
      <c r="PZG156" s="80"/>
      <c r="PZH156" s="80"/>
      <c r="PZI156" s="80"/>
      <c r="PZJ156" s="80"/>
      <c r="PZK156" s="80"/>
      <c r="PZL156" s="80"/>
      <c r="PZM156" s="80"/>
      <c r="PZN156" s="80"/>
      <c r="PZO156" s="80"/>
      <c r="PZP156" s="80"/>
      <c r="PZQ156" s="80"/>
      <c r="PZR156" s="80"/>
      <c r="PZS156" s="80"/>
      <c r="PZT156" s="80"/>
      <c r="PZU156" s="80"/>
      <c r="PZV156" s="80"/>
      <c r="PZW156" s="80"/>
      <c r="PZX156" s="80"/>
      <c r="PZY156" s="80"/>
      <c r="PZZ156" s="80"/>
      <c r="QAA156" s="80"/>
      <c r="QAB156" s="80"/>
      <c r="QAC156" s="80"/>
      <c r="QAD156" s="80"/>
      <c r="QAE156" s="80"/>
      <c r="QAF156" s="80"/>
      <c r="QAG156" s="80"/>
      <c r="QAH156" s="80"/>
      <c r="QAI156" s="80"/>
      <c r="QAJ156" s="80"/>
      <c r="QAK156" s="80"/>
      <c r="QAL156" s="80"/>
      <c r="QAM156" s="80"/>
      <c r="QAN156" s="80"/>
      <c r="QAO156" s="80"/>
      <c r="QAP156" s="80"/>
      <c r="QAQ156" s="80"/>
      <c r="QAR156" s="80"/>
      <c r="QAS156" s="80"/>
      <c r="QAT156" s="80"/>
      <c r="QAU156" s="80"/>
      <c r="QAV156" s="80"/>
      <c r="QAW156" s="80"/>
      <c r="QAX156" s="80"/>
      <c r="QAY156" s="80"/>
      <c r="QAZ156" s="80"/>
      <c r="QBA156" s="80"/>
      <c r="QBB156" s="80"/>
      <c r="QBC156" s="80"/>
      <c r="QBD156" s="80"/>
      <c r="QBE156" s="80"/>
      <c r="QBF156" s="80"/>
      <c r="QBG156" s="80"/>
      <c r="QBH156" s="80"/>
      <c r="QBI156" s="80"/>
      <c r="QBJ156" s="80"/>
      <c r="QBK156" s="80"/>
      <c r="QBL156" s="80"/>
      <c r="QBM156" s="80"/>
      <c r="QBN156" s="80"/>
      <c r="QBO156" s="80"/>
      <c r="QBP156" s="80"/>
      <c r="QBQ156" s="80"/>
      <c r="QBR156" s="80"/>
      <c r="QBS156" s="80"/>
      <c r="QBT156" s="80"/>
      <c r="QBU156" s="80"/>
      <c r="QBV156" s="80"/>
      <c r="QBW156" s="80"/>
      <c r="QBX156" s="80"/>
      <c r="QBY156" s="80"/>
      <c r="QBZ156" s="80"/>
      <c r="QCA156" s="80"/>
      <c r="QCB156" s="80"/>
      <c r="QCC156" s="80"/>
      <c r="QCD156" s="80"/>
      <c r="QCE156" s="80"/>
      <c r="QCF156" s="80"/>
      <c r="QCG156" s="80"/>
      <c r="QCH156" s="80"/>
      <c r="QCI156" s="80"/>
      <c r="QCJ156" s="80"/>
      <c r="QCK156" s="80"/>
      <c r="QCL156" s="80"/>
      <c r="QCM156" s="80"/>
      <c r="QCN156" s="80"/>
      <c r="QCO156" s="80"/>
      <c r="QCP156" s="80"/>
      <c r="QCQ156" s="80"/>
      <c r="QCR156" s="80"/>
      <c r="QCS156" s="80"/>
      <c r="QCT156" s="80"/>
      <c r="QCU156" s="80"/>
      <c r="QCV156" s="80"/>
      <c r="QCW156" s="80"/>
      <c r="QCX156" s="80"/>
      <c r="QCY156" s="80"/>
      <c r="QCZ156" s="80"/>
      <c r="QDA156" s="80"/>
      <c r="QDB156" s="80"/>
      <c r="QDC156" s="80"/>
      <c r="QDD156" s="80"/>
      <c r="QDE156" s="80"/>
      <c r="QDF156" s="80"/>
      <c r="QDG156" s="80"/>
      <c r="QDH156" s="80"/>
      <c r="QDI156" s="80"/>
      <c r="QDJ156" s="80"/>
      <c r="QDK156" s="80"/>
      <c r="QDL156" s="80"/>
      <c r="QDM156" s="80"/>
      <c r="QDN156" s="80"/>
      <c r="QDO156" s="80"/>
      <c r="QDP156" s="80"/>
      <c r="QDQ156" s="80"/>
      <c r="QDR156" s="80"/>
      <c r="QDS156" s="80"/>
      <c r="QDT156" s="80"/>
      <c r="QDU156" s="80"/>
      <c r="QDV156" s="80"/>
      <c r="QDW156" s="80"/>
      <c r="QDX156" s="80"/>
      <c r="QDY156" s="80"/>
      <c r="QDZ156" s="80"/>
      <c r="QEA156" s="80"/>
      <c r="QEB156" s="80"/>
      <c r="QEC156" s="80"/>
      <c r="QED156" s="80"/>
      <c r="QEE156" s="80"/>
      <c r="QEF156" s="80"/>
      <c r="QEG156" s="80"/>
      <c r="QEH156" s="80"/>
      <c r="QEI156" s="80"/>
      <c r="QEJ156" s="80"/>
      <c r="QEK156" s="80"/>
      <c r="QEL156" s="80"/>
      <c r="QEM156" s="80"/>
      <c r="QEN156" s="80"/>
      <c r="QEO156" s="80"/>
      <c r="QEP156" s="80"/>
      <c r="QEQ156" s="80"/>
      <c r="QER156" s="80"/>
      <c r="QES156" s="80"/>
      <c r="QET156" s="80"/>
      <c r="QEU156" s="80"/>
      <c r="QEV156" s="80"/>
      <c r="QEW156" s="80"/>
      <c r="QEX156" s="80"/>
      <c r="QEY156" s="80"/>
      <c r="QEZ156" s="80"/>
      <c r="QFA156" s="80"/>
      <c r="QFB156" s="80"/>
      <c r="QFC156" s="80"/>
      <c r="QFD156" s="80"/>
      <c r="QFE156" s="80"/>
      <c r="QFF156" s="80"/>
      <c r="QFG156" s="80"/>
      <c r="QFH156" s="80"/>
      <c r="QFI156" s="80"/>
      <c r="QFJ156" s="80"/>
      <c r="QFK156" s="80"/>
      <c r="QFL156" s="80"/>
      <c r="QFM156" s="80"/>
      <c r="QFN156" s="80"/>
      <c r="QFO156" s="80"/>
      <c r="QFP156" s="80"/>
      <c r="QFQ156" s="80"/>
      <c r="QFR156" s="80"/>
      <c r="QFS156" s="80"/>
      <c r="QFT156" s="80"/>
      <c r="QFU156" s="80"/>
      <c r="QFV156" s="80"/>
      <c r="QFW156" s="80"/>
      <c r="QFX156" s="80"/>
      <c r="QFY156" s="80"/>
      <c r="QFZ156" s="80"/>
      <c r="QGA156" s="80"/>
      <c r="QGB156" s="80"/>
      <c r="QGC156" s="80"/>
      <c r="QGD156" s="80"/>
      <c r="QGE156" s="80"/>
      <c r="QGF156" s="80"/>
      <c r="QGG156" s="80"/>
      <c r="QGH156" s="80"/>
      <c r="QGI156" s="80"/>
      <c r="QGJ156" s="80"/>
      <c r="QGK156" s="80"/>
      <c r="QGL156" s="80"/>
      <c r="QGM156" s="80"/>
      <c r="QGN156" s="80"/>
      <c r="QGO156" s="80"/>
      <c r="QGP156" s="80"/>
      <c r="QGQ156" s="80"/>
      <c r="QGR156" s="80"/>
      <c r="QGS156" s="80"/>
      <c r="QGT156" s="80"/>
      <c r="QGU156" s="80"/>
      <c r="QGV156" s="80"/>
      <c r="QGW156" s="80"/>
      <c r="QGX156" s="80"/>
      <c r="QGY156" s="80"/>
      <c r="QGZ156" s="80"/>
      <c r="QHA156" s="80"/>
      <c r="QHB156" s="80"/>
      <c r="QHC156" s="80"/>
      <c r="QHD156" s="80"/>
      <c r="QHE156" s="80"/>
      <c r="QHF156" s="80"/>
      <c r="QHG156" s="80"/>
      <c r="QHH156" s="80"/>
      <c r="QHI156" s="80"/>
      <c r="QHJ156" s="80"/>
      <c r="QHK156" s="80"/>
      <c r="QHL156" s="80"/>
      <c r="QHM156" s="80"/>
      <c r="QHN156" s="80"/>
      <c r="QHO156" s="80"/>
      <c r="QHP156" s="80"/>
      <c r="QHQ156" s="80"/>
      <c r="QHR156" s="80"/>
      <c r="QHS156" s="80"/>
      <c r="QHT156" s="80"/>
      <c r="QHU156" s="80"/>
      <c r="QHV156" s="80"/>
      <c r="QHW156" s="80"/>
      <c r="QHX156" s="80"/>
      <c r="QHY156" s="80"/>
      <c r="QHZ156" s="80"/>
      <c r="QIA156" s="80"/>
      <c r="QIB156" s="80"/>
      <c r="QIC156" s="80"/>
      <c r="QID156" s="80"/>
      <c r="QIE156" s="80"/>
      <c r="QIF156" s="80"/>
      <c r="QIG156" s="80"/>
      <c r="QIH156" s="80"/>
      <c r="QII156" s="80"/>
      <c r="QIJ156" s="80"/>
      <c r="QIK156" s="80"/>
      <c r="QIL156" s="80"/>
      <c r="QIM156" s="80"/>
      <c r="QIN156" s="80"/>
      <c r="QIO156" s="80"/>
      <c r="QIP156" s="80"/>
      <c r="QIQ156" s="80"/>
      <c r="QIR156" s="80"/>
      <c r="QIS156" s="80"/>
      <c r="QIT156" s="80"/>
      <c r="QIU156" s="80"/>
      <c r="QIV156" s="80"/>
      <c r="QIW156" s="80"/>
      <c r="QIX156" s="80"/>
      <c r="QIY156" s="80"/>
      <c r="QIZ156" s="80"/>
      <c r="QJA156" s="80"/>
      <c r="QJB156" s="80"/>
      <c r="QJC156" s="80"/>
      <c r="QJD156" s="80"/>
      <c r="QJE156" s="80"/>
      <c r="QJF156" s="80"/>
      <c r="QJG156" s="80"/>
      <c r="QJH156" s="80"/>
      <c r="QJI156" s="80"/>
      <c r="QJJ156" s="80"/>
      <c r="QJK156" s="80"/>
      <c r="QJL156" s="80"/>
      <c r="QJM156" s="80"/>
      <c r="QJN156" s="80"/>
      <c r="QJO156" s="80"/>
      <c r="QJP156" s="80"/>
      <c r="QJQ156" s="80"/>
      <c r="QJR156" s="80"/>
      <c r="QJS156" s="80"/>
      <c r="QJT156" s="80"/>
      <c r="QJU156" s="80"/>
      <c r="QJV156" s="80"/>
      <c r="QJW156" s="80"/>
      <c r="QJX156" s="80"/>
      <c r="QJY156" s="80"/>
      <c r="QJZ156" s="80"/>
      <c r="QKA156" s="80"/>
      <c r="QKB156" s="80"/>
      <c r="QKC156" s="80"/>
      <c r="QKD156" s="80"/>
      <c r="QKE156" s="80"/>
      <c r="QKF156" s="80"/>
      <c r="QKG156" s="80"/>
      <c r="QKH156" s="80"/>
      <c r="QKI156" s="80"/>
      <c r="QKJ156" s="80"/>
      <c r="QKK156" s="80"/>
      <c r="QKL156" s="80"/>
      <c r="QKM156" s="80"/>
      <c r="QKN156" s="80"/>
      <c r="QKO156" s="80"/>
      <c r="QKP156" s="80"/>
      <c r="QKQ156" s="80"/>
      <c r="QKR156" s="80"/>
      <c r="QKS156" s="80"/>
      <c r="QKT156" s="80"/>
      <c r="QKU156" s="80"/>
      <c r="QKV156" s="80"/>
      <c r="QKW156" s="80"/>
      <c r="QKX156" s="80"/>
      <c r="QKY156" s="80"/>
      <c r="QKZ156" s="80"/>
      <c r="QLA156" s="80"/>
      <c r="QLB156" s="80"/>
      <c r="QLC156" s="80"/>
      <c r="QLD156" s="80"/>
      <c r="QLE156" s="80"/>
      <c r="QLF156" s="80"/>
      <c r="QLG156" s="80"/>
      <c r="QLH156" s="80"/>
      <c r="QLI156" s="80"/>
      <c r="QLJ156" s="80"/>
      <c r="QLK156" s="80"/>
      <c r="QLL156" s="80"/>
      <c r="QLM156" s="80"/>
      <c r="QLN156" s="80"/>
      <c r="QLO156" s="80"/>
      <c r="QLP156" s="80"/>
      <c r="QLQ156" s="80"/>
      <c r="QLR156" s="80"/>
      <c r="QLS156" s="80"/>
      <c r="QLT156" s="80"/>
      <c r="QLU156" s="80"/>
      <c r="QLV156" s="80"/>
      <c r="QLW156" s="80"/>
      <c r="QLX156" s="80"/>
      <c r="QLY156" s="80"/>
      <c r="QLZ156" s="80"/>
      <c r="QMA156" s="80"/>
      <c r="QMB156" s="80"/>
      <c r="QMC156" s="80"/>
      <c r="QMD156" s="80"/>
      <c r="QME156" s="80"/>
      <c r="QMF156" s="80"/>
      <c r="QMG156" s="80"/>
      <c r="QMH156" s="80"/>
      <c r="QMI156" s="80"/>
      <c r="QMJ156" s="80"/>
      <c r="QMK156" s="80"/>
      <c r="QML156" s="80"/>
      <c r="QMM156" s="80"/>
      <c r="QMN156" s="80"/>
      <c r="QMO156" s="80"/>
      <c r="QMP156" s="80"/>
      <c r="QMQ156" s="80"/>
      <c r="QMR156" s="80"/>
      <c r="QMS156" s="80"/>
      <c r="QMT156" s="80"/>
      <c r="QMU156" s="80"/>
      <c r="QMV156" s="80"/>
      <c r="QMW156" s="80"/>
      <c r="QMX156" s="80"/>
      <c r="QMY156" s="80"/>
      <c r="QMZ156" s="80"/>
      <c r="QNA156" s="80"/>
      <c r="QNB156" s="80"/>
      <c r="QNC156" s="80"/>
      <c r="QND156" s="80"/>
      <c r="QNE156" s="80"/>
      <c r="QNF156" s="80"/>
      <c r="QNG156" s="80"/>
      <c r="QNH156" s="80"/>
      <c r="QNI156" s="80"/>
      <c r="QNJ156" s="80"/>
      <c r="QNK156" s="80"/>
      <c r="QNL156" s="80"/>
      <c r="QNM156" s="80"/>
      <c r="QNN156" s="80"/>
      <c r="QNO156" s="80"/>
      <c r="QNP156" s="80"/>
      <c r="QNQ156" s="80"/>
      <c r="QNR156" s="80"/>
      <c r="QNS156" s="80"/>
      <c r="QNT156" s="80"/>
      <c r="QNU156" s="80"/>
      <c r="QNV156" s="80"/>
      <c r="QNW156" s="80"/>
      <c r="QNX156" s="80"/>
      <c r="QNY156" s="80"/>
      <c r="QNZ156" s="80"/>
      <c r="QOA156" s="80"/>
      <c r="QOB156" s="80"/>
      <c r="QOC156" s="80"/>
      <c r="QOD156" s="80"/>
      <c r="QOE156" s="80"/>
      <c r="QOF156" s="80"/>
      <c r="QOG156" s="80"/>
      <c r="QOH156" s="80"/>
      <c r="QOI156" s="80"/>
      <c r="QOJ156" s="80"/>
      <c r="QOK156" s="80"/>
      <c r="QOL156" s="80"/>
      <c r="QOM156" s="80"/>
      <c r="QON156" s="80"/>
      <c r="QOO156" s="80"/>
      <c r="QOP156" s="80"/>
      <c r="QOQ156" s="80"/>
      <c r="QOR156" s="80"/>
      <c r="QOS156" s="80"/>
      <c r="QOT156" s="80"/>
      <c r="QOU156" s="80"/>
      <c r="QOV156" s="80"/>
      <c r="QOW156" s="80"/>
      <c r="QOX156" s="80"/>
      <c r="QOY156" s="80"/>
      <c r="QOZ156" s="80"/>
      <c r="QPA156" s="80"/>
      <c r="QPB156" s="80"/>
      <c r="QPC156" s="80"/>
      <c r="QPD156" s="80"/>
      <c r="QPE156" s="80"/>
      <c r="QPF156" s="80"/>
      <c r="QPG156" s="80"/>
      <c r="QPH156" s="80"/>
      <c r="QPI156" s="80"/>
      <c r="QPJ156" s="80"/>
      <c r="QPK156" s="80"/>
      <c r="QPL156" s="80"/>
      <c r="QPM156" s="80"/>
      <c r="QPN156" s="80"/>
      <c r="QPO156" s="80"/>
      <c r="QPP156" s="80"/>
      <c r="QPQ156" s="80"/>
      <c r="QPR156" s="80"/>
      <c r="QPS156" s="80"/>
      <c r="QPT156" s="80"/>
      <c r="QPU156" s="80"/>
      <c r="QPV156" s="80"/>
      <c r="QPW156" s="80"/>
      <c r="QPX156" s="80"/>
      <c r="QPY156" s="80"/>
      <c r="QPZ156" s="80"/>
      <c r="QQA156" s="80"/>
      <c r="QQB156" s="80"/>
      <c r="QQC156" s="80"/>
      <c r="QQD156" s="80"/>
      <c r="QQE156" s="80"/>
      <c r="QQF156" s="80"/>
      <c r="QQG156" s="80"/>
      <c r="QQH156" s="80"/>
      <c r="QQI156" s="80"/>
      <c r="QQJ156" s="80"/>
      <c r="QQK156" s="80"/>
      <c r="QQL156" s="80"/>
      <c r="QQM156" s="80"/>
      <c r="QQN156" s="80"/>
      <c r="QQO156" s="80"/>
      <c r="QQP156" s="80"/>
      <c r="QQQ156" s="80"/>
      <c r="QQR156" s="80"/>
      <c r="QQS156" s="80"/>
      <c r="QQT156" s="80"/>
      <c r="QQU156" s="80"/>
      <c r="QQV156" s="80"/>
      <c r="QQW156" s="80"/>
      <c r="QQX156" s="80"/>
      <c r="QQY156" s="80"/>
      <c r="QQZ156" s="80"/>
      <c r="QRA156" s="80"/>
      <c r="QRB156" s="80"/>
      <c r="QRC156" s="80"/>
      <c r="QRD156" s="80"/>
      <c r="QRE156" s="80"/>
      <c r="QRF156" s="80"/>
      <c r="QRG156" s="80"/>
      <c r="QRH156" s="80"/>
      <c r="QRI156" s="80"/>
      <c r="QRJ156" s="80"/>
      <c r="QRK156" s="80"/>
      <c r="QRL156" s="80"/>
      <c r="QRM156" s="80"/>
      <c r="QRN156" s="80"/>
      <c r="QRO156" s="80"/>
      <c r="QRP156" s="80"/>
      <c r="QRQ156" s="80"/>
      <c r="QRR156" s="80"/>
      <c r="QRS156" s="80"/>
      <c r="QRT156" s="80"/>
      <c r="QRU156" s="80"/>
      <c r="QRV156" s="80"/>
      <c r="QRW156" s="80"/>
      <c r="QRX156" s="80"/>
      <c r="QRY156" s="80"/>
      <c r="QRZ156" s="80"/>
      <c r="QSA156" s="80"/>
      <c r="QSB156" s="80"/>
      <c r="QSC156" s="80"/>
      <c r="QSD156" s="80"/>
      <c r="QSE156" s="80"/>
      <c r="QSF156" s="80"/>
      <c r="QSG156" s="80"/>
      <c r="QSH156" s="80"/>
      <c r="QSI156" s="80"/>
      <c r="QSJ156" s="80"/>
      <c r="QSK156" s="80"/>
      <c r="QSL156" s="80"/>
      <c r="QSM156" s="80"/>
      <c r="QSN156" s="80"/>
      <c r="QSO156" s="80"/>
      <c r="QSP156" s="80"/>
      <c r="QSQ156" s="80"/>
      <c r="QSR156" s="80"/>
      <c r="QSS156" s="80"/>
      <c r="QST156" s="80"/>
      <c r="QSU156" s="80"/>
      <c r="QSV156" s="80"/>
      <c r="QSW156" s="80"/>
      <c r="QSX156" s="80"/>
      <c r="QSY156" s="80"/>
      <c r="QSZ156" s="80"/>
      <c r="QTA156" s="80"/>
      <c r="QTB156" s="80"/>
      <c r="QTC156" s="80"/>
      <c r="QTD156" s="80"/>
      <c r="QTE156" s="80"/>
      <c r="QTF156" s="80"/>
      <c r="QTG156" s="80"/>
      <c r="QTH156" s="80"/>
      <c r="QTI156" s="80"/>
      <c r="QTJ156" s="80"/>
      <c r="QTK156" s="80"/>
      <c r="QTL156" s="80"/>
      <c r="QTM156" s="80"/>
      <c r="QTN156" s="80"/>
      <c r="QTO156" s="80"/>
      <c r="QTP156" s="80"/>
      <c r="QTQ156" s="80"/>
      <c r="QTR156" s="80"/>
      <c r="QTS156" s="80"/>
      <c r="QTT156" s="80"/>
      <c r="QTU156" s="80"/>
      <c r="QTV156" s="80"/>
      <c r="QTW156" s="80"/>
      <c r="QTX156" s="80"/>
      <c r="QTY156" s="80"/>
      <c r="QTZ156" s="80"/>
      <c r="QUA156" s="80"/>
      <c r="QUB156" s="80"/>
      <c r="QUC156" s="80"/>
      <c r="QUD156" s="80"/>
      <c r="QUE156" s="80"/>
      <c r="QUF156" s="80"/>
      <c r="QUG156" s="80"/>
      <c r="QUH156" s="80"/>
      <c r="QUI156" s="80"/>
      <c r="QUJ156" s="80"/>
      <c r="QUK156" s="80"/>
      <c r="QUL156" s="80"/>
      <c r="QUM156" s="80"/>
      <c r="QUN156" s="80"/>
      <c r="QUO156" s="80"/>
      <c r="QUP156" s="80"/>
      <c r="QUQ156" s="80"/>
      <c r="QUR156" s="80"/>
      <c r="QUS156" s="80"/>
      <c r="QUT156" s="80"/>
      <c r="QUU156" s="80"/>
      <c r="QUV156" s="80"/>
      <c r="QUW156" s="80"/>
      <c r="QUX156" s="80"/>
      <c r="QUY156" s="80"/>
      <c r="QUZ156" s="80"/>
      <c r="QVA156" s="80"/>
      <c r="QVB156" s="80"/>
      <c r="QVC156" s="80"/>
      <c r="QVD156" s="80"/>
      <c r="QVE156" s="80"/>
      <c r="QVF156" s="80"/>
      <c r="QVG156" s="80"/>
      <c r="QVH156" s="80"/>
      <c r="QVI156" s="80"/>
      <c r="QVJ156" s="80"/>
      <c r="QVK156" s="80"/>
      <c r="QVL156" s="80"/>
      <c r="QVM156" s="80"/>
      <c r="QVN156" s="80"/>
      <c r="QVO156" s="80"/>
      <c r="QVP156" s="80"/>
      <c r="QVQ156" s="80"/>
      <c r="QVR156" s="80"/>
      <c r="QVS156" s="80"/>
      <c r="QVT156" s="80"/>
      <c r="QVU156" s="80"/>
      <c r="QVV156" s="80"/>
      <c r="QVW156" s="80"/>
      <c r="QVX156" s="80"/>
      <c r="QVY156" s="80"/>
      <c r="QVZ156" s="80"/>
      <c r="QWA156" s="80"/>
      <c r="QWB156" s="80"/>
      <c r="QWC156" s="80"/>
      <c r="QWD156" s="80"/>
      <c r="QWE156" s="80"/>
      <c r="QWF156" s="80"/>
      <c r="QWG156" s="80"/>
      <c r="QWH156" s="80"/>
      <c r="QWI156" s="80"/>
      <c r="QWJ156" s="80"/>
      <c r="QWK156" s="80"/>
      <c r="QWL156" s="80"/>
      <c r="QWM156" s="80"/>
      <c r="QWN156" s="80"/>
      <c r="QWO156" s="80"/>
      <c r="QWP156" s="80"/>
      <c r="QWQ156" s="80"/>
      <c r="QWR156" s="80"/>
      <c r="QWS156" s="80"/>
      <c r="QWT156" s="80"/>
      <c r="QWU156" s="80"/>
      <c r="QWV156" s="80"/>
      <c r="QWW156" s="80"/>
      <c r="QWX156" s="80"/>
      <c r="QWY156" s="80"/>
      <c r="QWZ156" s="80"/>
      <c r="QXA156" s="80"/>
      <c r="QXB156" s="80"/>
      <c r="QXC156" s="80"/>
      <c r="QXD156" s="80"/>
      <c r="QXE156" s="80"/>
      <c r="QXF156" s="80"/>
      <c r="QXG156" s="80"/>
      <c r="QXH156" s="80"/>
      <c r="QXI156" s="80"/>
      <c r="QXJ156" s="80"/>
      <c r="QXK156" s="80"/>
      <c r="QXL156" s="80"/>
      <c r="QXM156" s="80"/>
      <c r="QXN156" s="80"/>
      <c r="QXO156" s="80"/>
      <c r="QXP156" s="80"/>
      <c r="QXQ156" s="80"/>
      <c r="QXR156" s="80"/>
      <c r="QXS156" s="80"/>
      <c r="QXT156" s="80"/>
      <c r="QXU156" s="80"/>
      <c r="QXV156" s="80"/>
      <c r="QXW156" s="80"/>
      <c r="QXX156" s="80"/>
      <c r="QXY156" s="80"/>
      <c r="QXZ156" s="80"/>
      <c r="QYA156" s="80"/>
      <c r="QYB156" s="80"/>
      <c r="QYC156" s="80"/>
      <c r="QYD156" s="80"/>
      <c r="QYE156" s="80"/>
      <c r="QYF156" s="80"/>
      <c r="QYG156" s="80"/>
      <c r="QYH156" s="80"/>
      <c r="QYI156" s="80"/>
      <c r="QYJ156" s="80"/>
      <c r="QYK156" s="80"/>
      <c r="QYL156" s="80"/>
      <c r="QYM156" s="80"/>
      <c r="QYN156" s="80"/>
      <c r="QYO156" s="80"/>
      <c r="QYP156" s="80"/>
      <c r="QYQ156" s="80"/>
      <c r="QYR156" s="80"/>
      <c r="QYS156" s="80"/>
      <c r="QYT156" s="80"/>
      <c r="QYU156" s="80"/>
      <c r="QYV156" s="80"/>
      <c r="QYW156" s="80"/>
      <c r="QYX156" s="80"/>
      <c r="QYY156" s="80"/>
      <c r="QYZ156" s="80"/>
      <c r="QZA156" s="80"/>
      <c r="QZB156" s="80"/>
      <c r="QZC156" s="80"/>
      <c r="QZD156" s="80"/>
      <c r="QZE156" s="80"/>
      <c r="QZF156" s="80"/>
      <c r="QZG156" s="80"/>
      <c r="QZH156" s="80"/>
      <c r="QZI156" s="80"/>
      <c r="QZJ156" s="80"/>
      <c r="QZK156" s="80"/>
      <c r="QZL156" s="80"/>
      <c r="QZM156" s="80"/>
      <c r="QZN156" s="80"/>
      <c r="QZO156" s="80"/>
      <c r="QZP156" s="80"/>
      <c r="QZQ156" s="80"/>
      <c r="QZR156" s="80"/>
      <c r="QZS156" s="80"/>
      <c r="QZT156" s="80"/>
      <c r="QZU156" s="80"/>
      <c r="QZV156" s="80"/>
      <c r="QZW156" s="80"/>
      <c r="QZX156" s="80"/>
      <c r="QZY156" s="80"/>
      <c r="QZZ156" s="80"/>
      <c r="RAA156" s="80"/>
      <c r="RAB156" s="80"/>
      <c r="RAC156" s="80"/>
      <c r="RAD156" s="80"/>
      <c r="RAE156" s="80"/>
      <c r="RAF156" s="80"/>
      <c r="RAG156" s="80"/>
      <c r="RAH156" s="80"/>
      <c r="RAI156" s="80"/>
      <c r="RAJ156" s="80"/>
      <c r="RAK156" s="80"/>
      <c r="RAL156" s="80"/>
      <c r="RAM156" s="80"/>
      <c r="RAN156" s="80"/>
      <c r="RAO156" s="80"/>
      <c r="RAP156" s="80"/>
      <c r="RAQ156" s="80"/>
      <c r="RAR156" s="80"/>
      <c r="RAS156" s="80"/>
      <c r="RAT156" s="80"/>
      <c r="RAU156" s="80"/>
      <c r="RAV156" s="80"/>
      <c r="RAW156" s="80"/>
      <c r="RAX156" s="80"/>
      <c r="RAY156" s="80"/>
      <c r="RAZ156" s="80"/>
      <c r="RBA156" s="80"/>
      <c r="RBB156" s="80"/>
      <c r="RBC156" s="80"/>
      <c r="RBD156" s="80"/>
      <c r="RBE156" s="80"/>
      <c r="RBF156" s="80"/>
      <c r="RBG156" s="80"/>
      <c r="RBH156" s="80"/>
      <c r="RBI156" s="80"/>
      <c r="RBJ156" s="80"/>
      <c r="RBK156" s="80"/>
      <c r="RBL156" s="80"/>
      <c r="RBM156" s="80"/>
      <c r="RBN156" s="80"/>
      <c r="RBO156" s="80"/>
      <c r="RBP156" s="80"/>
      <c r="RBQ156" s="80"/>
      <c r="RBR156" s="80"/>
      <c r="RBS156" s="80"/>
      <c r="RBT156" s="80"/>
      <c r="RBU156" s="80"/>
      <c r="RBV156" s="80"/>
      <c r="RBW156" s="80"/>
      <c r="RBX156" s="80"/>
      <c r="RBY156" s="80"/>
      <c r="RBZ156" s="80"/>
      <c r="RCA156" s="80"/>
      <c r="RCB156" s="80"/>
      <c r="RCC156" s="80"/>
      <c r="RCD156" s="80"/>
      <c r="RCE156" s="80"/>
      <c r="RCF156" s="80"/>
      <c r="RCG156" s="80"/>
      <c r="RCH156" s="80"/>
      <c r="RCI156" s="80"/>
      <c r="RCJ156" s="80"/>
      <c r="RCK156" s="80"/>
      <c r="RCL156" s="80"/>
      <c r="RCM156" s="80"/>
      <c r="RCN156" s="80"/>
      <c r="RCO156" s="80"/>
      <c r="RCP156" s="80"/>
      <c r="RCQ156" s="80"/>
      <c r="RCR156" s="80"/>
      <c r="RCS156" s="80"/>
      <c r="RCT156" s="80"/>
      <c r="RCU156" s="80"/>
      <c r="RCV156" s="80"/>
      <c r="RCW156" s="80"/>
      <c r="RCX156" s="80"/>
      <c r="RCY156" s="80"/>
      <c r="RCZ156" s="80"/>
      <c r="RDA156" s="80"/>
      <c r="RDB156" s="80"/>
      <c r="RDC156" s="80"/>
      <c r="RDD156" s="80"/>
      <c r="RDE156" s="80"/>
      <c r="RDF156" s="80"/>
      <c r="RDG156" s="80"/>
      <c r="RDH156" s="80"/>
      <c r="RDI156" s="80"/>
      <c r="RDJ156" s="80"/>
      <c r="RDK156" s="80"/>
      <c r="RDL156" s="80"/>
      <c r="RDM156" s="80"/>
      <c r="RDN156" s="80"/>
      <c r="RDO156" s="80"/>
      <c r="RDP156" s="80"/>
      <c r="RDQ156" s="80"/>
      <c r="RDR156" s="80"/>
      <c r="RDS156" s="80"/>
      <c r="RDT156" s="80"/>
      <c r="RDU156" s="80"/>
      <c r="RDV156" s="80"/>
      <c r="RDW156" s="80"/>
      <c r="RDX156" s="80"/>
      <c r="RDY156" s="80"/>
      <c r="RDZ156" s="80"/>
      <c r="REA156" s="80"/>
      <c r="REB156" s="80"/>
      <c r="REC156" s="80"/>
      <c r="RED156" s="80"/>
      <c r="REE156" s="80"/>
      <c r="REF156" s="80"/>
      <c r="REG156" s="80"/>
      <c r="REH156" s="80"/>
      <c r="REI156" s="80"/>
      <c r="REJ156" s="80"/>
      <c r="REK156" s="80"/>
      <c r="REL156" s="80"/>
      <c r="REM156" s="80"/>
      <c r="REN156" s="80"/>
      <c r="REO156" s="80"/>
      <c r="REP156" s="80"/>
      <c r="REQ156" s="80"/>
      <c r="RER156" s="80"/>
      <c r="RES156" s="80"/>
      <c r="RET156" s="80"/>
      <c r="REU156" s="80"/>
      <c r="REV156" s="80"/>
      <c r="REW156" s="80"/>
      <c r="REX156" s="80"/>
      <c r="REY156" s="80"/>
      <c r="REZ156" s="80"/>
      <c r="RFA156" s="80"/>
      <c r="RFB156" s="80"/>
      <c r="RFC156" s="80"/>
      <c r="RFD156" s="80"/>
      <c r="RFE156" s="80"/>
      <c r="RFF156" s="80"/>
      <c r="RFG156" s="80"/>
      <c r="RFH156" s="80"/>
      <c r="RFI156" s="80"/>
      <c r="RFJ156" s="80"/>
      <c r="RFK156" s="80"/>
      <c r="RFL156" s="80"/>
      <c r="RFM156" s="80"/>
      <c r="RFN156" s="80"/>
      <c r="RFO156" s="80"/>
      <c r="RFP156" s="80"/>
      <c r="RFQ156" s="80"/>
      <c r="RFR156" s="80"/>
      <c r="RFS156" s="80"/>
      <c r="RFT156" s="80"/>
      <c r="RFU156" s="80"/>
      <c r="RFV156" s="80"/>
      <c r="RFW156" s="80"/>
      <c r="RFX156" s="80"/>
      <c r="RFY156" s="80"/>
      <c r="RFZ156" s="80"/>
      <c r="RGA156" s="80"/>
      <c r="RGB156" s="80"/>
      <c r="RGC156" s="80"/>
      <c r="RGD156" s="80"/>
      <c r="RGE156" s="80"/>
      <c r="RGF156" s="80"/>
      <c r="RGG156" s="80"/>
      <c r="RGH156" s="80"/>
      <c r="RGI156" s="80"/>
      <c r="RGJ156" s="80"/>
      <c r="RGK156" s="80"/>
      <c r="RGL156" s="80"/>
      <c r="RGM156" s="80"/>
      <c r="RGN156" s="80"/>
      <c r="RGO156" s="80"/>
      <c r="RGP156" s="80"/>
      <c r="RGQ156" s="80"/>
      <c r="RGR156" s="80"/>
      <c r="RGS156" s="80"/>
      <c r="RGT156" s="80"/>
      <c r="RGU156" s="80"/>
      <c r="RGV156" s="80"/>
      <c r="RGW156" s="80"/>
      <c r="RGX156" s="80"/>
      <c r="RGY156" s="80"/>
      <c r="RGZ156" s="80"/>
      <c r="RHA156" s="80"/>
      <c r="RHB156" s="80"/>
      <c r="RHC156" s="80"/>
      <c r="RHD156" s="80"/>
      <c r="RHE156" s="80"/>
      <c r="RHF156" s="80"/>
      <c r="RHG156" s="80"/>
      <c r="RHH156" s="80"/>
      <c r="RHI156" s="80"/>
      <c r="RHJ156" s="80"/>
      <c r="RHK156" s="80"/>
      <c r="RHL156" s="80"/>
      <c r="RHM156" s="80"/>
      <c r="RHN156" s="80"/>
      <c r="RHO156" s="80"/>
      <c r="RHP156" s="80"/>
      <c r="RHQ156" s="80"/>
      <c r="RHR156" s="80"/>
      <c r="RHS156" s="80"/>
      <c r="RHT156" s="80"/>
      <c r="RHU156" s="80"/>
      <c r="RHV156" s="80"/>
      <c r="RHW156" s="80"/>
      <c r="RHX156" s="80"/>
      <c r="RHY156" s="80"/>
      <c r="RHZ156" s="80"/>
      <c r="RIA156" s="80"/>
      <c r="RIB156" s="80"/>
      <c r="RIC156" s="80"/>
      <c r="RID156" s="80"/>
      <c r="RIE156" s="80"/>
      <c r="RIF156" s="80"/>
      <c r="RIG156" s="80"/>
      <c r="RIH156" s="80"/>
      <c r="RII156" s="80"/>
      <c r="RIJ156" s="80"/>
      <c r="RIK156" s="80"/>
      <c r="RIL156" s="80"/>
      <c r="RIM156" s="80"/>
      <c r="RIN156" s="80"/>
      <c r="RIO156" s="80"/>
      <c r="RIP156" s="80"/>
      <c r="RIQ156" s="80"/>
      <c r="RIR156" s="80"/>
      <c r="RIS156" s="80"/>
      <c r="RIT156" s="80"/>
      <c r="RIU156" s="80"/>
      <c r="RIV156" s="80"/>
      <c r="RIW156" s="80"/>
      <c r="RIX156" s="80"/>
      <c r="RIY156" s="80"/>
      <c r="RIZ156" s="80"/>
      <c r="RJA156" s="80"/>
      <c r="RJB156" s="80"/>
      <c r="RJC156" s="80"/>
      <c r="RJD156" s="80"/>
      <c r="RJE156" s="80"/>
      <c r="RJF156" s="80"/>
      <c r="RJG156" s="80"/>
      <c r="RJH156" s="80"/>
      <c r="RJI156" s="80"/>
      <c r="RJJ156" s="80"/>
      <c r="RJK156" s="80"/>
      <c r="RJL156" s="80"/>
      <c r="RJM156" s="80"/>
      <c r="RJN156" s="80"/>
      <c r="RJO156" s="80"/>
      <c r="RJP156" s="80"/>
      <c r="RJQ156" s="80"/>
      <c r="RJR156" s="80"/>
      <c r="RJS156" s="80"/>
      <c r="RJT156" s="80"/>
      <c r="RJU156" s="80"/>
      <c r="RJV156" s="80"/>
      <c r="RJW156" s="80"/>
      <c r="RJX156" s="80"/>
      <c r="RJY156" s="80"/>
      <c r="RJZ156" s="80"/>
      <c r="RKA156" s="80"/>
      <c r="RKB156" s="80"/>
      <c r="RKC156" s="80"/>
      <c r="RKD156" s="80"/>
      <c r="RKE156" s="80"/>
      <c r="RKF156" s="80"/>
      <c r="RKG156" s="80"/>
      <c r="RKH156" s="80"/>
      <c r="RKI156" s="80"/>
      <c r="RKJ156" s="80"/>
      <c r="RKK156" s="80"/>
      <c r="RKL156" s="80"/>
      <c r="RKM156" s="80"/>
      <c r="RKN156" s="80"/>
      <c r="RKO156" s="80"/>
      <c r="RKP156" s="80"/>
      <c r="RKQ156" s="80"/>
      <c r="RKR156" s="80"/>
      <c r="RKS156" s="80"/>
      <c r="RKT156" s="80"/>
      <c r="RKU156" s="80"/>
      <c r="RKV156" s="80"/>
      <c r="RKW156" s="80"/>
      <c r="RKX156" s="80"/>
      <c r="RKY156" s="80"/>
      <c r="RKZ156" s="80"/>
      <c r="RLA156" s="80"/>
      <c r="RLB156" s="80"/>
      <c r="RLC156" s="80"/>
      <c r="RLD156" s="80"/>
      <c r="RLE156" s="80"/>
      <c r="RLF156" s="80"/>
      <c r="RLG156" s="80"/>
      <c r="RLH156" s="80"/>
      <c r="RLI156" s="80"/>
      <c r="RLJ156" s="80"/>
      <c r="RLK156" s="80"/>
      <c r="RLL156" s="80"/>
      <c r="RLM156" s="80"/>
      <c r="RLN156" s="80"/>
      <c r="RLO156" s="80"/>
      <c r="RLP156" s="80"/>
      <c r="RLQ156" s="80"/>
      <c r="RLR156" s="80"/>
      <c r="RLS156" s="80"/>
      <c r="RLT156" s="80"/>
      <c r="RLU156" s="80"/>
      <c r="RLV156" s="80"/>
      <c r="RLW156" s="80"/>
      <c r="RLX156" s="80"/>
      <c r="RLY156" s="80"/>
      <c r="RLZ156" s="80"/>
      <c r="RMA156" s="80"/>
      <c r="RMB156" s="80"/>
      <c r="RMC156" s="80"/>
      <c r="RMD156" s="80"/>
      <c r="RME156" s="80"/>
      <c r="RMF156" s="80"/>
      <c r="RMG156" s="80"/>
      <c r="RMH156" s="80"/>
      <c r="RMI156" s="80"/>
      <c r="RMJ156" s="80"/>
      <c r="RMK156" s="80"/>
      <c r="RML156" s="80"/>
      <c r="RMM156" s="80"/>
      <c r="RMN156" s="80"/>
      <c r="RMO156" s="80"/>
      <c r="RMP156" s="80"/>
      <c r="RMQ156" s="80"/>
      <c r="RMR156" s="80"/>
      <c r="RMS156" s="80"/>
      <c r="RMT156" s="80"/>
      <c r="RMU156" s="80"/>
      <c r="RMV156" s="80"/>
      <c r="RMW156" s="80"/>
      <c r="RMX156" s="80"/>
      <c r="RMY156" s="80"/>
      <c r="RMZ156" s="80"/>
      <c r="RNA156" s="80"/>
      <c r="RNB156" s="80"/>
      <c r="RNC156" s="80"/>
      <c r="RND156" s="80"/>
      <c r="RNE156" s="80"/>
      <c r="RNF156" s="80"/>
      <c r="RNG156" s="80"/>
      <c r="RNH156" s="80"/>
      <c r="RNI156" s="80"/>
      <c r="RNJ156" s="80"/>
      <c r="RNK156" s="80"/>
      <c r="RNL156" s="80"/>
      <c r="RNM156" s="80"/>
      <c r="RNN156" s="80"/>
      <c r="RNO156" s="80"/>
      <c r="RNP156" s="80"/>
      <c r="RNQ156" s="80"/>
      <c r="RNR156" s="80"/>
      <c r="RNS156" s="80"/>
      <c r="RNT156" s="80"/>
      <c r="RNU156" s="80"/>
      <c r="RNV156" s="80"/>
      <c r="RNW156" s="80"/>
      <c r="RNX156" s="80"/>
      <c r="RNY156" s="80"/>
      <c r="RNZ156" s="80"/>
      <c r="ROA156" s="80"/>
      <c r="ROB156" s="80"/>
      <c r="ROC156" s="80"/>
      <c r="ROD156" s="80"/>
      <c r="ROE156" s="80"/>
      <c r="ROF156" s="80"/>
      <c r="ROG156" s="80"/>
      <c r="ROH156" s="80"/>
      <c r="ROI156" s="80"/>
      <c r="ROJ156" s="80"/>
      <c r="ROK156" s="80"/>
      <c r="ROL156" s="80"/>
      <c r="ROM156" s="80"/>
      <c r="RON156" s="80"/>
      <c r="ROO156" s="80"/>
      <c r="ROP156" s="80"/>
      <c r="ROQ156" s="80"/>
      <c r="ROR156" s="80"/>
      <c r="ROS156" s="80"/>
      <c r="ROT156" s="80"/>
      <c r="ROU156" s="80"/>
      <c r="ROV156" s="80"/>
      <c r="ROW156" s="80"/>
      <c r="ROX156" s="80"/>
      <c r="ROY156" s="80"/>
      <c r="ROZ156" s="80"/>
      <c r="RPA156" s="80"/>
      <c r="RPB156" s="80"/>
      <c r="RPC156" s="80"/>
      <c r="RPD156" s="80"/>
      <c r="RPE156" s="80"/>
      <c r="RPF156" s="80"/>
      <c r="RPG156" s="80"/>
      <c r="RPH156" s="80"/>
      <c r="RPI156" s="80"/>
      <c r="RPJ156" s="80"/>
      <c r="RPK156" s="80"/>
      <c r="RPL156" s="80"/>
      <c r="RPM156" s="80"/>
      <c r="RPN156" s="80"/>
      <c r="RPO156" s="80"/>
      <c r="RPP156" s="80"/>
      <c r="RPQ156" s="80"/>
      <c r="RPR156" s="80"/>
      <c r="RPS156" s="80"/>
      <c r="RPT156" s="80"/>
      <c r="RPU156" s="80"/>
      <c r="RPV156" s="80"/>
      <c r="RPW156" s="80"/>
      <c r="RPX156" s="80"/>
      <c r="RPY156" s="80"/>
      <c r="RPZ156" s="80"/>
      <c r="RQA156" s="80"/>
      <c r="RQB156" s="80"/>
      <c r="RQC156" s="80"/>
      <c r="RQD156" s="80"/>
      <c r="RQE156" s="80"/>
      <c r="RQF156" s="80"/>
      <c r="RQG156" s="80"/>
      <c r="RQH156" s="80"/>
      <c r="RQI156" s="80"/>
      <c r="RQJ156" s="80"/>
      <c r="RQK156" s="80"/>
      <c r="RQL156" s="80"/>
      <c r="RQM156" s="80"/>
      <c r="RQN156" s="80"/>
      <c r="RQO156" s="80"/>
      <c r="RQP156" s="80"/>
      <c r="RQQ156" s="80"/>
      <c r="RQR156" s="80"/>
      <c r="RQS156" s="80"/>
      <c r="RQT156" s="80"/>
      <c r="RQU156" s="80"/>
      <c r="RQV156" s="80"/>
      <c r="RQW156" s="80"/>
      <c r="RQX156" s="80"/>
      <c r="RQY156" s="80"/>
      <c r="RQZ156" s="80"/>
      <c r="RRA156" s="80"/>
      <c r="RRB156" s="80"/>
      <c r="RRC156" s="80"/>
      <c r="RRD156" s="80"/>
      <c r="RRE156" s="80"/>
      <c r="RRF156" s="80"/>
      <c r="RRG156" s="80"/>
      <c r="RRH156" s="80"/>
      <c r="RRI156" s="80"/>
      <c r="RRJ156" s="80"/>
      <c r="RRK156" s="80"/>
      <c r="RRL156" s="80"/>
      <c r="RRM156" s="80"/>
      <c r="RRN156" s="80"/>
      <c r="RRO156" s="80"/>
      <c r="RRP156" s="80"/>
      <c r="RRQ156" s="80"/>
      <c r="RRR156" s="80"/>
      <c r="RRS156" s="80"/>
      <c r="RRT156" s="80"/>
      <c r="RRU156" s="80"/>
      <c r="RRV156" s="80"/>
      <c r="RRW156" s="80"/>
      <c r="RRX156" s="80"/>
      <c r="RRY156" s="80"/>
      <c r="RRZ156" s="80"/>
      <c r="RSA156" s="80"/>
      <c r="RSB156" s="80"/>
      <c r="RSC156" s="80"/>
      <c r="RSD156" s="80"/>
      <c r="RSE156" s="80"/>
      <c r="RSF156" s="80"/>
      <c r="RSG156" s="80"/>
      <c r="RSH156" s="80"/>
      <c r="RSI156" s="80"/>
      <c r="RSJ156" s="80"/>
      <c r="RSK156" s="80"/>
      <c r="RSL156" s="80"/>
      <c r="RSM156" s="80"/>
      <c r="RSN156" s="80"/>
      <c r="RSO156" s="80"/>
      <c r="RSP156" s="80"/>
      <c r="RSQ156" s="80"/>
      <c r="RSR156" s="80"/>
      <c r="RSS156" s="80"/>
      <c r="RST156" s="80"/>
      <c r="RSU156" s="80"/>
      <c r="RSV156" s="80"/>
      <c r="RSW156" s="80"/>
      <c r="RSX156" s="80"/>
      <c r="RSY156" s="80"/>
      <c r="RSZ156" s="80"/>
      <c r="RTA156" s="80"/>
      <c r="RTB156" s="80"/>
      <c r="RTC156" s="80"/>
      <c r="RTD156" s="80"/>
      <c r="RTE156" s="80"/>
      <c r="RTF156" s="80"/>
      <c r="RTG156" s="80"/>
      <c r="RTH156" s="80"/>
      <c r="RTI156" s="80"/>
      <c r="RTJ156" s="80"/>
      <c r="RTK156" s="80"/>
      <c r="RTL156" s="80"/>
      <c r="RTM156" s="80"/>
      <c r="RTN156" s="80"/>
      <c r="RTO156" s="80"/>
      <c r="RTP156" s="80"/>
      <c r="RTQ156" s="80"/>
      <c r="RTR156" s="80"/>
      <c r="RTS156" s="80"/>
      <c r="RTT156" s="80"/>
      <c r="RTU156" s="80"/>
      <c r="RTV156" s="80"/>
      <c r="RTW156" s="80"/>
      <c r="RTX156" s="80"/>
      <c r="RTY156" s="80"/>
      <c r="RTZ156" s="80"/>
      <c r="RUA156" s="80"/>
      <c r="RUB156" s="80"/>
      <c r="RUC156" s="80"/>
      <c r="RUD156" s="80"/>
      <c r="RUE156" s="80"/>
      <c r="RUF156" s="80"/>
      <c r="RUG156" s="80"/>
      <c r="RUH156" s="80"/>
      <c r="RUI156" s="80"/>
      <c r="RUJ156" s="80"/>
      <c r="RUK156" s="80"/>
      <c r="RUL156" s="80"/>
      <c r="RUM156" s="80"/>
      <c r="RUN156" s="80"/>
      <c r="RUO156" s="80"/>
      <c r="RUP156" s="80"/>
      <c r="RUQ156" s="80"/>
      <c r="RUR156" s="80"/>
      <c r="RUS156" s="80"/>
      <c r="RUT156" s="80"/>
      <c r="RUU156" s="80"/>
      <c r="RUV156" s="80"/>
      <c r="RUW156" s="80"/>
      <c r="RUX156" s="80"/>
      <c r="RUY156" s="80"/>
      <c r="RUZ156" s="80"/>
      <c r="RVA156" s="80"/>
      <c r="RVB156" s="80"/>
      <c r="RVC156" s="80"/>
      <c r="RVD156" s="80"/>
      <c r="RVE156" s="80"/>
      <c r="RVF156" s="80"/>
      <c r="RVG156" s="80"/>
      <c r="RVH156" s="80"/>
      <c r="RVI156" s="80"/>
      <c r="RVJ156" s="80"/>
      <c r="RVK156" s="80"/>
      <c r="RVL156" s="80"/>
      <c r="RVM156" s="80"/>
      <c r="RVN156" s="80"/>
      <c r="RVO156" s="80"/>
      <c r="RVP156" s="80"/>
      <c r="RVQ156" s="80"/>
      <c r="RVR156" s="80"/>
      <c r="RVS156" s="80"/>
      <c r="RVT156" s="80"/>
      <c r="RVU156" s="80"/>
      <c r="RVV156" s="80"/>
      <c r="RVW156" s="80"/>
      <c r="RVX156" s="80"/>
      <c r="RVY156" s="80"/>
      <c r="RVZ156" s="80"/>
      <c r="RWA156" s="80"/>
      <c r="RWB156" s="80"/>
      <c r="RWC156" s="80"/>
      <c r="RWD156" s="80"/>
      <c r="RWE156" s="80"/>
      <c r="RWF156" s="80"/>
      <c r="RWG156" s="80"/>
      <c r="RWH156" s="80"/>
      <c r="RWI156" s="80"/>
      <c r="RWJ156" s="80"/>
      <c r="RWK156" s="80"/>
      <c r="RWL156" s="80"/>
      <c r="RWM156" s="80"/>
      <c r="RWN156" s="80"/>
      <c r="RWO156" s="80"/>
      <c r="RWP156" s="80"/>
      <c r="RWQ156" s="80"/>
      <c r="RWR156" s="80"/>
      <c r="RWS156" s="80"/>
      <c r="RWT156" s="80"/>
      <c r="RWU156" s="80"/>
      <c r="RWV156" s="80"/>
      <c r="RWW156" s="80"/>
      <c r="RWX156" s="80"/>
      <c r="RWY156" s="80"/>
      <c r="RWZ156" s="80"/>
      <c r="RXA156" s="80"/>
      <c r="RXB156" s="80"/>
      <c r="RXC156" s="80"/>
      <c r="RXD156" s="80"/>
      <c r="RXE156" s="80"/>
      <c r="RXF156" s="80"/>
      <c r="RXG156" s="80"/>
      <c r="RXH156" s="80"/>
      <c r="RXI156" s="80"/>
      <c r="RXJ156" s="80"/>
      <c r="RXK156" s="80"/>
      <c r="RXL156" s="80"/>
      <c r="RXM156" s="80"/>
      <c r="RXN156" s="80"/>
      <c r="RXO156" s="80"/>
      <c r="RXP156" s="80"/>
      <c r="RXQ156" s="80"/>
      <c r="RXR156" s="80"/>
      <c r="RXS156" s="80"/>
      <c r="RXT156" s="80"/>
      <c r="RXU156" s="80"/>
      <c r="RXV156" s="80"/>
      <c r="RXW156" s="80"/>
      <c r="RXX156" s="80"/>
      <c r="RXY156" s="80"/>
      <c r="RXZ156" s="80"/>
      <c r="RYA156" s="80"/>
      <c r="RYB156" s="80"/>
      <c r="RYC156" s="80"/>
      <c r="RYD156" s="80"/>
      <c r="RYE156" s="80"/>
      <c r="RYF156" s="80"/>
      <c r="RYG156" s="80"/>
      <c r="RYH156" s="80"/>
      <c r="RYI156" s="80"/>
      <c r="RYJ156" s="80"/>
      <c r="RYK156" s="80"/>
      <c r="RYL156" s="80"/>
      <c r="RYM156" s="80"/>
      <c r="RYN156" s="80"/>
      <c r="RYO156" s="80"/>
      <c r="RYP156" s="80"/>
      <c r="RYQ156" s="80"/>
      <c r="RYR156" s="80"/>
      <c r="RYS156" s="80"/>
      <c r="RYT156" s="80"/>
      <c r="RYU156" s="80"/>
      <c r="RYV156" s="80"/>
      <c r="RYW156" s="80"/>
      <c r="RYX156" s="80"/>
      <c r="RYY156" s="80"/>
      <c r="RYZ156" s="80"/>
      <c r="RZA156" s="80"/>
      <c r="RZB156" s="80"/>
      <c r="RZC156" s="80"/>
      <c r="RZD156" s="80"/>
      <c r="RZE156" s="80"/>
      <c r="RZF156" s="80"/>
      <c r="RZG156" s="80"/>
      <c r="RZH156" s="80"/>
      <c r="RZI156" s="80"/>
      <c r="RZJ156" s="80"/>
      <c r="RZK156" s="80"/>
      <c r="RZL156" s="80"/>
      <c r="RZM156" s="80"/>
      <c r="RZN156" s="80"/>
      <c r="RZO156" s="80"/>
      <c r="RZP156" s="80"/>
      <c r="RZQ156" s="80"/>
      <c r="RZR156" s="80"/>
      <c r="RZS156" s="80"/>
      <c r="RZT156" s="80"/>
      <c r="RZU156" s="80"/>
      <c r="RZV156" s="80"/>
      <c r="RZW156" s="80"/>
      <c r="RZX156" s="80"/>
      <c r="RZY156" s="80"/>
      <c r="RZZ156" s="80"/>
      <c r="SAA156" s="80"/>
      <c r="SAB156" s="80"/>
      <c r="SAC156" s="80"/>
      <c r="SAD156" s="80"/>
      <c r="SAE156" s="80"/>
      <c r="SAF156" s="80"/>
      <c r="SAG156" s="80"/>
      <c r="SAH156" s="80"/>
      <c r="SAI156" s="80"/>
      <c r="SAJ156" s="80"/>
      <c r="SAK156" s="80"/>
      <c r="SAL156" s="80"/>
      <c r="SAM156" s="80"/>
      <c r="SAN156" s="80"/>
      <c r="SAO156" s="80"/>
      <c r="SAP156" s="80"/>
      <c r="SAQ156" s="80"/>
      <c r="SAR156" s="80"/>
      <c r="SAS156" s="80"/>
      <c r="SAT156" s="80"/>
      <c r="SAU156" s="80"/>
      <c r="SAV156" s="80"/>
      <c r="SAW156" s="80"/>
      <c r="SAX156" s="80"/>
      <c r="SAY156" s="80"/>
      <c r="SAZ156" s="80"/>
      <c r="SBA156" s="80"/>
      <c r="SBB156" s="80"/>
      <c r="SBC156" s="80"/>
      <c r="SBD156" s="80"/>
      <c r="SBE156" s="80"/>
      <c r="SBF156" s="80"/>
      <c r="SBG156" s="80"/>
      <c r="SBH156" s="80"/>
      <c r="SBI156" s="80"/>
      <c r="SBJ156" s="80"/>
      <c r="SBK156" s="80"/>
      <c r="SBL156" s="80"/>
      <c r="SBM156" s="80"/>
      <c r="SBN156" s="80"/>
      <c r="SBO156" s="80"/>
      <c r="SBP156" s="80"/>
      <c r="SBQ156" s="80"/>
      <c r="SBR156" s="80"/>
      <c r="SBS156" s="80"/>
      <c r="SBT156" s="80"/>
      <c r="SBU156" s="80"/>
      <c r="SBV156" s="80"/>
      <c r="SBW156" s="80"/>
      <c r="SBX156" s="80"/>
      <c r="SBY156" s="80"/>
      <c r="SBZ156" s="80"/>
      <c r="SCA156" s="80"/>
      <c r="SCB156" s="80"/>
      <c r="SCC156" s="80"/>
      <c r="SCD156" s="80"/>
      <c r="SCE156" s="80"/>
      <c r="SCF156" s="80"/>
      <c r="SCG156" s="80"/>
      <c r="SCH156" s="80"/>
      <c r="SCI156" s="80"/>
      <c r="SCJ156" s="80"/>
      <c r="SCK156" s="80"/>
      <c r="SCL156" s="80"/>
      <c r="SCM156" s="80"/>
      <c r="SCN156" s="80"/>
      <c r="SCO156" s="80"/>
      <c r="SCP156" s="80"/>
      <c r="SCQ156" s="80"/>
      <c r="SCR156" s="80"/>
      <c r="SCS156" s="80"/>
      <c r="SCT156" s="80"/>
      <c r="SCU156" s="80"/>
      <c r="SCV156" s="80"/>
      <c r="SCW156" s="80"/>
      <c r="SCX156" s="80"/>
      <c r="SCY156" s="80"/>
      <c r="SCZ156" s="80"/>
      <c r="SDA156" s="80"/>
      <c r="SDB156" s="80"/>
      <c r="SDC156" s="80"/>
      <c r="SDD156" s="80"/>
      <c r="SDE156" s="80"/>
      <c r="SDF156" s="80"/>
      <c r="SDG156" s="80"/>
      <c r="SDH156" s="80"/>
      <c r="SDI156" s="80"/>
      <c r="SDJ156" s="80"/>
      <c r="SDK156" s="80"/>
      <c r="SDL156" s="80"/>
      <c r="SDM156" s="80"/>
      <c r="SDN156" s="80"/>
      <c r="SDO156" s="80"/>
      <c r="SDP156" s="80"/>
      <c r="SDQ156" s="80"/>
      <c r="SDR156" s="80"/>
      <c r="SDS156" s="80"/>
      <c r="SDT156" s="80"/>
      <c r="SDU156" s="80"/>
      <c r="SDV156" s="80"/>
      <c r="SDW156" s="80"/>
      <c r="SDX156" s="80"/>
      <c r="SDY156" s="80"/>
      <c r="SDZ156" s="80"/>
      <c r="SEA156" s="80"/>
      <c r="SEB156" s="80"/>
      <c r="SEC156" s="80"/>
      <c r="SED156" s="80"/>
      <c r="SEE156" s="80"/>
      <c r="SEF156" s="80"/>
      <c r="SEG156" s="80"/>
      <c r="SEH156" s="80"/>
      <c r="SEI156" s="80"/>
      <c r="SEJ156" s="80"/>
      <c r="SEK156" s="80"/>
      <c r="SEL156" s="80"/>
      <c r="SEM156" s="80"/>
      <c r="SEN156" s="80"/>
      <c r="SEO156" s="80"/>
      <c r="SEP156" s="80"/>
      <c r="SEQ156" s="80"/>
      <c r="SER156" s="80"/>
      <c r="SES156" s="80"/>
      <c r="SET156" s="80"/>
      <c r="SEU156" s="80"/>
      <c r="SEV156" s="80"/>
      <c r="SEW156" s="80"/>
      <c r="SEX156" s="80"/>
      <c r="SEY156" s="80"/>
      <c r="SEZ156" s="80"/>
      <c r="SFA156" s="80"/>
      <c r="SFB156" s="80"/>
      <c r="SFC156" s="80"/>
      <c r="SFD156" s="80"/>
      <c r="SFE156" s="80"/>
      <c r="SFF156" s="80"/>
      <c r="SFG156" s="80"/>
      <c r="SFH156" s="80"/>
      <c r="SFI156" s="80"/>
      <c r="SFJ156" s="80"/>
      <c r="SFK156" s="80"/>
      <c r="SFL156" s="80"/>
      <c r="SFM156" s="80"/>
      <c r="SFN156" s="80"/>
      <c r="SFO156" s="80"/>
      <c r="SFP156" s="80"/>
      <c r="SFQ156" s="80"/>
      <c r="SFR156" s="80"/>
      <c r="SFS156" s="80"/>
      <c r="SFT156" s="80"/>
      <c r="SFU156" s="80"/>
      <c r="SFV156" s="80"/>
      <c r="SFW156" s="80"/>
      <c r="SFX156" s="80"/>
      <c r="SFY156" s="80"/>
      <c r="SFZ156" s="80"/>
      <c r="SGA156" s="80"/>
      <c r="SGB156" s="80"/>
      <c r="SGC156" s="80"/>
      <c r="SGD156" s="80"/>
      <c r="SGE156" s="80"/>
      <c r="SGF156" s="80"/>
      <c r="SGG156" s="80"/>
      <c r="SGH156" s="80"/>
      <c r="SGI156" s="80"/>
      <c r="SGJ156" s="80"/>
      <c r="SGK156" s="80"/>
      <c r="SGL156" s="80"/>
      <c r="SGM156" s="80"/>
      <c r="SGN156" s="80"/>
      <c r="SGO156" s="80"/>
      <c r="SGP156" s="80"/>
      <c r="SGQ156" s="80"/>
      <c r="SGR156" s="80"/>
      <c r="SGS156" s="80"/>
      <c r="SGT156" s="80"/>
      <c r="SGU156" s="80"/>
      <c r="SGV156" s="80"/>
      <c r="SGW156" s="80"/>
      <c r="SGX156" s="80"/>
      <c r="SGY156" s="80"/>
      <c r="SGZ156" s="80"/>
      <c r="SHA156" s="80"/>
      <c r="SHB156" s="80"/>
      <c r="SHC156" s="80"/>
      <c r="SHD156" s="80"/>
      <c r="SHE156" s="80"/>
      <c r="SHF156" s="80"/>
      <c r="SHG156" s="80"/>
      <c r="SHH156" s="80"/>
      <c r="SHI156" s="80"/>
      <c r="SHJ156" s="80"/>
      <c r="SHK156" s="80"/>
      <c r="SHL156" s="80"/>
      <c r="SHM156" s="80"/>
      <c r="SHN156" s="80"/>
      <c r="SHO156" s="80"/>
      <c r="SHP156" s="80"/>
      <c r="SHQ156" s="80"/>
      <c r="SHR156" s="80"/>
      <c r="SHS156" s="80"/>
      <c r="SHT156" s="80"/>
      <c r="SHU156" s="80"/>
      <c r="SHV156" s="80"/>
      <c r="SHW156" s="80"/>
      <c r="SHX156" s="80"/>
      <c r="SHY156" s="80"/>
      <c r="SHZ156" s="80"/>
      <c r="SIA156" s="80"/>
      <c r="SIB156" s="80"/>
      <c r="SIC156" s="80"/>
      <c r="SID156" s="80"/>
      <c r="SIE156" s="80"/>
      <c r="SIF156" s="80"/>
      <c r="SIG156" s="80"/>
      <c r="SIH156" s="80"/>
      <c r="SII156" s="80"/>
      <c r="SIJ156" s="80"/>
      <c r="SIK156" s="80"/>
      <c r="SIL156" s="80"/>
      <c r="SIM156" s="80"/>
      <c r="SIN156" s="80"/>
      <c r="SIO156" s="80"/>
      <c r="SIP156" s="80"/>
      <c r="SIQ156" s="80"/>
      <c r="SIR156" s="80"/>
      <c r="SIS156" s="80"/>
      <c r="SIT156" s="80"/>
      <c r="SIU156" s="80"/>
      <c r="SIV156" s="80"/>
      <c r="SIW156" s="80"/>
      <c r="SIX156" s="80"/>
      <c r="SIY156" s="80"/>
      <c r="SIZ156" s="80"/>
      <c r="SJA156" s="80"/>
      <c r="SJB156" s="80"/>
      <c r="SJC156" s="80"/>
      <c r="SJD156" s="80"/>
      <c r="SJE156" s="80"/>
      <c r="SJF156" s="80"/>
      <c r="SJG156" s="80"/>
      <c r="SJH156" s="80"/>
      <c r="SJI156" s="80"/>
      <c r="SJJ156" s="80"/>
      <c r="SJK156" s="80"/>
      <c r="SJL156" s="80"/>
      <c r="SJM156" s="80"/>
      <c r="SJN156" s="80"/>
      <c r="SJO156" s="80"/>
      <c r="SJP156" s="80"/>
      <c r="SJQ156" s="80"/>
      <c r="SJR156" s="80"/>
      <c r="SJS156" s="80"/>
      <c r="SJT156" s="80"/>
      <c r="SJU156" s="80"/>
      <c r="SJV156" s="80"/>
      <c r="SJW156" s="80"/>
      <c r="SJX156" s="80"/>
      <c r="SJY156" s="80"/>
      <c r="SJZ156" s="80"/>
      <c r="SKA156" s="80"/>
      <c r="SKB156" s="80"/>
      <c r="SKC156" s="80"/>
      <c r="SKD156" s="80"/>
      <c r="SKE156" s="80"/>
      <c r="SKF156" s="80"/>
      <c r="SKG156" s="80"/>
      <c r="SKH156" s="80"/>
      <c r="SKI156" s="80"/>
      <c r="SKJ156" s="80"/>
      <c r="SKK156" s="80"/>
      <c r="SKL156" s="80"/>
      <c r="SKM156" s="80"/>
      <c r="SKN156" s="80"/>
      <c r="SKO156" s="80"/>
      <c r="SKP156" s="80"/>
      <c r="SKQ156" s="80"/>
      <c r="SKR156" s="80"/>
      <c r="SKS156" s="80"/>
      <c r="SKT156" s="80"/>
      <c r="SKU156" s="80"/>
      <c r="SKV156" s="80"/>
      <c r="SKW156" s="80"/>
      <c r="SKX156" s="80"/>
      <c r="SKY156" s="80"/>
      <c r="SKZ156" s="80"/>
      <c r="SLA156" s="80"/>
      <c r="SLB156" s="80"/>
      <c r="SLC156" s="80"/>
      <c r="SLD156" s="80"/>
      <c r="SLE156" s="80"/>
      <c r="SLF156" s="80"/>
      <c r="SLG156" s="80"/>
      <c r="SLH156" s="80"/>
      <c r="SLI156" s="80"/>
      <c r="SLJ156" s="80"/>
      <c r="SLK156" s="80"/>
      <c r="SLL156" s="80"/>
      <c r="SLM156" s="80"/>
      <c r="SLN156" s="80"/>
      <c r="SLO156" s="80"/>
      <c r="SLP156" s="80"/>
      <c r="SLQ156" s="80"/>
      <c r="SLR156" s="80"/>
      <c r="SLS156" s="80"/>
      <c r="SLT156" s="80"/>
      <c r="SLU156" s="80"/>
      <c r="SLV156" s="80"/>
      <c r="SLW156" s="80"/>
      <c r="SLX156" s="80"/>
      <c r="SLY156" s="80"/>
      <c r="SLZ156" s="80"/>
      <c r="SMA156" s="80"/>
      <c r="SMB156" s="80"/>
      <c r="SMC156" s="80"/>
      <c r="SMD156" s="80"/>
      <c r="SME156" s="80"/>
      <c r="SMF156" s="80"/>
      <c r="SMG156" s="80"/>
      <c r="SMH156" s="80"/>
      <c r="SMI156" s="80"/>
      <c r="SMJ156" s="80"/>
      <c r="SMK156" s="80"/>
      <c r="SML156" s="80"/>
      <c r="SMM156" s="80"/>
      <c r="SMN156" s="80"/>
      <c r="SMO156" s="80"/>
      <c r="SMP156" s="80"/>
      <c r="SMQ156" s="80"/>
      <c r="SMR156" s="80"/>
      <c r="SMS156" s="80"/>
      <c r="SMT156" s="80"/>
      <c r="SMU156" s="80"/>
      <c r="SMV156" s="80"/>
      <c r="SMW156" s="80"/>
      <c r="SMX156" s="80"/>
      <c r="SMY156" s="80"/>
      <c r="SMZ156" s="80"/>
      <c r="SNA156" s="80"/>
      <c r="SNB156" s="80"/>
      <c r="SNC156" s="80"/>
      <c r="SND156" s="80"/>
      <c r="SNE156" s="80"/>
      <c r="SNF156" s="80"/>
      <c r="SNG156" s="80"/>
      <c r="SNH156" s="80"/>
      <c r="SNI156" s="80"/>
      <c r="SNJ156" s="80"/>
      <c r="SNK156" s="80"/>
      <c r="SNL156" s="80"/>
      <c r="SNM156" s="80"/>
      <c r="SNN156" s="80"/>
      <c r="SNO156" s="80"/>
      <c r="SNP156" s="80"/>
      <c r="SNQ156" s="80"/>
      <c r="SNR156" s="80"/>
      <c r="SNS156" s="80"/>
      <c r="SNT156" s="80"/>
      <c r="SNU156" s="80"/>
      <c r="SNV156" s="80"/>
      <c r="SNW156" s="80"/>
      <c r="SNX156" s="80"/>
      <c r="SNY156" s="80"/>
      <c r="SNZ156" s="80"/>
      <c r="SOA156" s="80"/>
      <c r="SOB156" s="80"/>
      <c r="SOC156" s="80"/>
      <c r="SOD156" s="80"/>
      <c r="SOE156" s="80"/>
      <c r="SOF156" s="80"/>
      <c r="SOG156" s="80"/>
      <c r="SOH156" s="80"/>
      <c r="SOI156" s="80"/>
      <c r="SOJ156" s="80"/>
      <c r="SOK156" s="80"/>
      <c r="SOL156" s="80"/>
      <c r="SOM156" s="80"/>
      <c r="SON156" s="80"/>
      <c r="SOO156" s="80"/>
      <c r="SOP156" s="80"/>
      <c r="SOQ156" s="80"/>
      <c r="SOR156" s="80"/>
      <c r="SOS156" s="80"/>
      <c r="SOT156" s="80"/>
      <c r="SOU156" s="80"/>
      <c r="SOV156" s="80"/>
      <c r="SOW156" s="80"/>
      <c r="SOX156" s="80"/>
      <c r="SOY156" s="80"/>
      <c r="SOZ156" s="80"/>
      <c r="SPA156" s="80"/>
      <c r="SPB156" s="80"/>
      <c r="SPC156" s="80"/>
      <c r="SPD156" s="80"/>
      <c r="SPE156" s="80"/>
      <c r="SPF156" s="80"/>
      <c r="SPG156" s="80"/>
      <c r="SPH156" s="80"/>
      <c r="SPI156" s="80"/>
      <c r="SPJ156" s="80"/>
      <c r="SPK156" s="80"/>
      <c r="SPL156" s="80"/>
      <c r="SPM156" s="80"/>
      <c r="SPN156" s="80"/>
      <c r="SPO156" s="80"/>
      <c r="SPP156" s="80"/>
      <c r="SPQ156" s="80"/>
      <c r="SPR156" s="80"/>
      <c r="SPS156" s="80"/>
      <c r="SPT156" s="80"/>
      <c r="SPU156" s="80"/>
      <c r="SPV156" s="80"/>
      <c r="SPW156" s="80"/>
      <c r="SPX156" s="80"/>
      <c r="SPY156" s="80"/>
      <c r="SPZ156" s="80"/>
      <c r="SQA156" s="80"/>
      <c r="SQB156" s="80"/>
      <c r="SQC156" s="80"/>
      <c r="SQD156" s="80"/>
      <c r="SQE156" s="80"/>
      <c r="SQF156" s="80"/>
      <c r="SQG156" s="80"/>
      <c r="SQH156" s="80"/>
      <c r="SQI156" s="80"/>
      <c r="SQJ156" s="80"/>
      <c r="SQK156" s="80"/>
      <c r="SQL156" s="80"/>
      <c r="SQM156" s="80"/>
      <c r="SQN156" s="80"/>
      <c r="SQO156" s="80"/>
      <c r="SQP156" s="80"/>
      <c r="SQQ156" s="80"/>
      <c r="SQR156" s="80"/>
      <c r="SQS156" s="80"/>
      <c r="SQT156" s="80"/>
      <c r="SQU156" s="80"/>
      <c r="SQV156" s="80"/>
      <c r="SQW156" s="80"/>
      <c r="SQX156" s="80"/>
      <c r="SQY156" s="80"/>
      <c r="SQZ156" s="80"/>
      <c r="SRA156" s="80"/>
      <c r="SRB156" s="80"/>
      <c r="SRC156" s="80"/>
      <c r="SRD156" s="80"/>
      <c r="SRE156" s="80"/>
      <c r="SRF156" s="80"/>
      <c r="SRG156" s="80"/>
      <c r="SRH156" s="80"/>
      <c r="SRI156" s="80"/>
      <c r="SRJ156" s="80"/>
      <c r="SRK156" s="80"/>
      <c r="SRL156" s="80"/>
      <c r="SRM156" s="80"/>
      <c r="SRN156" s="80"/>
      <c r="SRO156" s="80"/>
      <c r="SRP156" s="80"/>
      <c r="SRQ156" s="80"/>
      <c r="SRR156" s="80"/>
      <c r="SRS156" s="80"/>
      <c r="SRT156" s="80"/>
      <c r="SRU156" s="80"/>
      <c r="SRV156" s="80"/>
      <c r="SRW156" s="80"/>
      <c r="SRX156" s="80"/>
      <c r="SRY156" s="80"/>
      <c r="SRZ156" s="80"/>
      <c r="SSA156" s="80"/>
      <c r="SSB156" s="80"/>
      <c r="SSC156" s="80"/>
      <c r="SSD156" s="80"/>
      <c r="SSE156" s="80"/>
      <c r="SSF156" s="80"/>
      <c r="SSG156" s="80"/>
      <c r="SSH156" s="80"/>
      <c r="SSI156" s="80"/>
      <c r="SSJ156" s="80"/>
      <c r="SSK156" s="80"/>
      <c r="SSL156" s="80"/>
      <c r="SSM156" s="80"/>
      <c r="SSN156" s="80"/>
      <c r="SSO156" s="80"/>
      <c r="SSP156" s="80"/>
      <c r="SSQ156" s="80"/>
      <c r="SSR156" s="80"/>
      <c r="SSS156" s="80"/>
      <c r="SST156" s="80"/>
      <c r="SSU156" s="80"/>
      <c r="SSV156" s="80"/>
      <c r="SSW156" s="80"/>
      <c r="SSX156" s="80"/>
      <c r="SSY156" s="80"/>
      <c r="SSZ156" s="80"/>
      <c r="STA156" s="80"/>
      <c r="STB156" s="80"/>
      <c r="STC156" s="80"/>
      <c r="STD156" s="80"/>
      <c r="STE156" s="80"/>
      <c r="STF156" s="80"/>
      <c r="STG156" s="80"/>
      <c r="STH156" s="80"/>
      <c r="STI156" s="80"/>
      <c r="STJ156" s="80"/>
      <c r="STK156" s="80"/>
      <c r="STL156" s="80"/>
      <c r="STM156" s="80"/>
      <c r="STN156" s="80"/>
      <c r="STO156" s="80"/>
      <c r="STP156" s="80"/>
      <c r="STQ156" s="80"/>
      <c r="STR156" s="80"/>
      <c r="STS156" s="80"/>
      <c r="STT156" s="80"/>
      <c r="STU156" s="80"/>
      <c r="STV156" s="80"/>
      <c r="STW156" s="80"/>
      <c r="STX156" s="80"/>
      <c r="STY156" s="80"/>
      <c r="STZ156" s="80"/>
      <c r="SUA156" s="80"/>
      <c r="SUB156" s="80"/>
      <c r="SUC156" s="80"/>
      <c r="SUD156" s="80"/>
      <c r="SUE156" s="80"/>
      <c r="SUF156" s="80"/>
      <c r="SUG156" s="80"/>
      <c r="SUH156" s="80"/>
      <c r="SUI156" s="80"/>
      <c r="SUJ156" s="80"/>
      <c r="SUK156" s="80"/>
      <c r="SUL156" s="80"/>
      <c r="SUM156" s="80"/>
      <c r="SUN156" s="80"/>
      <c r="SUO156" s="80"/>
      <c r="SUP156" s="80"/>
      <c r="SUQ156" s="80"/>
      <c r="SUR156" s="80"/>
      <c r="SUS156" s="80"/>
      <c r="SUT156" s="80"/>
      <c r="SUU156" s="80"/>
      <c r="SUV156" s="80"/>
      <c r="SUW156" s="80"/>
      <c r="SUX156" s="80"/>
      <c r="SUY156" s="80"/>
      <c r="SUZ156" s="80"/>
      <c r="SVA156" s="80"/>
      <c r="SVB156" s="80"/>
      <c r="SVC156" s="80"/>
      <c r="SVD156" s="80"/>
      <c r="SVE156" s="80"/>
      <c r="SVF156" s="80"/>
      <c r="SVG156" s="80"/>
      <c r="SVH156" s="80"/>
      <c r="SVI156" s="80"/>
      <c r="SVJ156" s="80"/>
      <c r="SVK156" s="80"/>
      <c r="SVL156" s="80"/>
      <c r="SVM156" s="80"/>
      <c r="SVN156" s="80"/>
      <c r="SVO156" s="80"/>
      <c r="SVP156" s="80"/>
      <c r="SVQ156" s="80"/>
      <c r="SVR156" s="80"/>
      <c r="SVS156" s="80"/>
      <c r="SVT156" s="80"/>
      <c r="SVU156" s="80"/>
      <c r="SVV156" s="80"/>
      <c r="SVW156" s="80"/>
      <c r="SVX156" s="80"/>
      <c r="SVY156" s="80"/>
      <c r="SVZ156" s="80"/>
      <c r="SWA156" s="80"/>
      <c r="SWB156" s="80"/>
      <c r="SWC156" s="80"/>
      <c r="SWD156" s="80"/>
      <c r="SWE156" s="80"/>
      <c r="SWF156" s="80"/>
      <c r="SWG156" s="80"/>
      <c r="SWH156" s="80"/>
      <c r="SWI156" s="80"/>
      <c r="SWJ156" s="80"/>
      <c r="SWK156" s="80"/>
      <c r="SWL156" s="80"/>
      <c r="SWM156" s="80"/>
      <c r="SWN156" s="80"/>
      <c r="SWO156" s="80"/>
      <c r="SWP156" s="80"/>
      <c r="SWQ156" s="80"/>
      <c r="SWR156" s="80"/>
      <c r="SWS156" s="80"/>
      <c r="SWT156" s="80"/>
      <c r="SWU156" s="80"/>
      <c r="SWV156" s="80"/>
      <c r="SWW156" s="80"/>
      <c r="SWX156" s="80"/>
      <c r="SWY156" s="80"/>
      <c r="SWZ156" s="80"/>
      <c r="SXA156" s="80"/>
      <c r="SXB156" s="80"/>
      <c r="SXC156" s="80"/>
      <c r="SXD156" s="80"/>
      <c r="SXE156" s="80"/>
      <c r="SXF156" s="80"/>
      <c r="SXG156" s="80"/>
      <c r="SXH156" s="80"/>
      <c r="SXI156" s="80"/>
      <c r="SXJ156" s="80"/>
      <c r="SXK156" s="80"/>
      <c r="SXL156" s="80"/>
      <c r="SXM156" s="80"/>
      <c r="SXN156" s="80"/>
      <c r="SXO156" s="80"/>
      <c r="SXP156" s="80"/>
      <c r="SXQ156" s="80"/>
      <c r="SXR156" s="80"/>
      <c r="SXS156" s="80"/>
      <c r="SXT156" s="80"/>
      <c r="SXU156" s="80"/>
      <c r="SXV156" s="80"/>
      <c r="SXW156" s="80"/>
      <c r="SXX156" s="80"/>
      <c r="SXY156" s="80"/>
      <c r="SXZ156" s="80"/>
      <c r="SYA156" s="80"/>
      <c r="SYB156" s="80"/>
      <c r="SYC156" s="80"/>
      <c r="SYD156" s="80"/>
      <c r="SYE156" s="80"/>
      <c r="SYF156" s="80"/>
      <c r="SYG156" s="80"/>
      <c r="SYH156" s="80"/>
      <c r="SYI156" s="80"/>
      <c r="SYJ156" s="80"/>
      <c r="SYK156" s="80"/>
      <c r="SYL156" s="80"/>
      <c r="SYM156" s="80"/>
      <c r="SYN156" s="80"/>
      <c r="SYO156" s="80"/>
      <c r="SYP156" s="80"/>
      <c r="SYQ156" s="80"/>
      <c r="SYR156" s="80"/>
      <c r="SYS156" s="80"/>
      <c r="SYT156" s="80"/>
      <c r="SYU156" s="80"/>
      <c r="SYV156" s="80"/>
      <c r="SYW156" s="80"/>
      <c r="SYX156" s="80"/>
      <c r="SYY156" s="80"/>
      <c r="SYZ156" s="80"/>
      <c r="SZA156" s="80"/>
      <c r="SZB156" s="80"/>
      <c r="SZC156" s="80"/>
      <c r="SZD156" s="80"/>
      <c r="SZE156" s="80"/>
      <c r="SZF156" s="80"/>
      <c r="SZG156" s="80"/>
      <c r="SZH156" s="80"/>
      <c r="SZI156" s="80"/>
      <c r="SZJ156" s="80"/>
      <c r="SZK156" s="80"/>
      <c r="SZL156" s="80"/>
      <c r="SZM156" s="80"/>
      <c r="SZN156" s="80"/>
      <c r="SZO156" s="80"/>
      <c r="SZP156" s="80"/>
      <c r="SZQ156" s="80"/>
      <c r="SZR156" s="80"/>
      <c r="SZS156" s="80"/>
      <c r="SZT156" s="80"/>
      <c r="SZU156" s="80"/>
      <c r="SZV156" s="80"/>
      <c r="SZW156" s="80"/>
      <c r="SZX156" s="80"/>
      <c r="SZY156" s="80"/>
      <c r="SZZ156" s="80"/>
      <c r="TAA156" s="80"/>
      <c r="TAB156" s="80"/>
      <c r="TAC156" s="80"/>
      <c r="TAD156" s="80"/>
      <c r="TAE156" s="80"/>
      <c r="TAF156" s="80"/>
      <c r="TAG156" s="80"/>
      <c r="TAH156" s="80"/>
      <c r="TAI156" s="80"/>
      <c r="TAJ156" s="80"/>
      <c r="TAK156" s="80"/>
      <c r="TAL156" s="80"/>
      <c r="TAM156" s="80"/>
      <c r="TAN156" s="80"/>
      <c r="TAO156" s="80"/>
      <c r="TAP156" s="80"/>
      <c r="TAQ156" s="80"/>
      <c r="TAR156" s="80"/>
      <c r="TAS156" s="80"/>
      <c r="TAT156" s="80"/>
      <c r="TAU156" s="80"/>
      <c r="TAV156" s="80"/>
      <c r="TAW156" s="80"/>
      <c r="TAX156" s="80"/>
      <c r="TAY156" s="80"/>
      <c r="TAZ156" s="80"/>
      <c r="TBA156" s="80"/>
      <c r="TBB156" s="80"/>
      <c r="TBC156" s="80"/>
      <c r="TBD156" s="80"/>
      <c r="TBE156" s="80"/>
      <c r="TBF156" s="80"/>
      <c r="TBG156" s="80"/>
      <c r="TBH156" s="80"/>
      <c r="TBI156" s="80"/>
      <c r="TBJ156" s="80"/>
      <c r="TBK156" s="80"/>
      <c r="TBL156" s="80"/>
      <c r="TBM156" s="80"/>
      <c r="TBN156" s="80"/>
      <c r="TBO156" s="80"/>
      <c r="TBP156" s="80"/>
      <c r="TBQ156" s="80"/>
      <c r="TBR156" s="80"/>
      <c r="TBS156" s="80"/>
      <c r="TBT156" s="80"/>
      <c r="TBU156" s="80"/>
      <c r="TBV156" s="80"/>
      <c r="TBW156" s="80"/>
      <c r="TBX156" s="80"/>
      <c r="TBY156" s="80"/>
      <c r="TBZ156" s="80"/>
      <c r="TCA156" s="80"/>
      <c r="TCB156" s="80"/>
      <c r="TCC156" s="80"/>
      <c r="TCD156" s="80"/>
      <c r="TCE156" s="80"/>
      <c r="TCF156" s="80"/>
      <c r="TCG156" s="80"/>
      <c r="TCH156" s="80"/>
      <c r="TCI156" s="80"/>
      <c r="TCJ156" s="80"/>
      <c r="TCK156" s="80"/>
      <c r="TCL156" s="80"/>
      <c r="TCM156" s="80"/>
      <c r="TCN156" s="80"/>
      <c r="TCO156" s="80"/>
      <c r="TCP156" s="80"/>
      <c r="TCQ156" s="80"/>
      <c r="TCR156" s="80"/>
      <c r="TCS156" s="80"/>
      <c r="TCT156" s="80"/>
      <c r="TCU156" s="80"/>
      <c r="TCV156" s="80"/>
      <c r="TCW156" s="80"/>
      <c r="TCX156" s="80"/>
      <c r="TCY156" s="80"/>
      <c r="TCZ156" s="80"/>
      <c r="TDA156" s="80"/>
      <c r="TDB156" s="80"/>
      <c r="TDC156" s="80"/>
      <c r="TDD156" s="80"/>
      <c r="TDE156" s="80"/>
      <c r="TDF156" s="80"/>
      <c r="TDG156" s="80"/>
      <c r="TDH156" s="80"/>
      <c r="TDI156" s="80"/>
      <c r="TDJ156" s="80"/>
      <c r="TDK156" s="80"/>
      <c r="TDL156" s="80"/>
      <c r="TDM156" s="80"/>
      <c r="TDN156" s="80"/>
      <c r="TDO156" s="80"/>
      <c r="TDP156" s="80"/>
      <c r="TDQ156" s="80"/>
      <c r="TDR156" s="80"/>
      <c r="TDS156" s="80"/>
      <c r="TDT156" s="80"/>
      <c r="TDU156" s="80"/>
      <c r="TDV156" s="80"/>
      <c r="TDW156" s="80"/>
      <c r="TDX156" s="80"/>
      <c r="TDY156" s="80"/>
      <c r="TDZ156" s="80"/>
      <c r="TEA156" s="80"/>
      <c r="TEB156" s="80"/>
      <c r="TEC156" s="80"/>
      <c r="TED156" s="80"/>
      <c r="TEE156" s="80"/>
      <c r="TEF156" s="80"/>
      <c r="TEG156" s="80"/>
      <c r="TEH156" s="80"/>
      <c r="TEI156" s="80"/>
      <c r="TEJ156" s="80"/>
      <c r="TEK156" s="80"/>
      <c r="TEL156" s="80"/>
      <c r="TEM156" s="80"/>
      <c r="TEN156" s="80"/>
      <c r="TEO156" s="80"/>
      <c r="TEP156" s="80"/>
      <c r="TEQ156" s="80"/>
      <c r="TER156" s="80"/>
      <c r="TES156" s="80"/>
      <c r="TET156" s="80"/>
      <c r="TEU156" s="80"/>
      <c r="TEV156" s="80"/>
      <c r="TEW156" s="80"/>
      <c r="TEX156" s="80"/>
      <c r="TEY156" s="80"/>
      <c r="TEZ156" s="80"/>
      <c r="TFA156" s="80"/>
      <c r="TFB156" s="80"/>
      <c r="TFC156" s="80"/>
      <c r="TFD156" s="80"/>
      <c r="TFE156" s="80"/>
      <c r="TFF156" s="80"/>
      <c r="TFG156" s="80"/>
      <c r="TFH156" s="80"/>
      <c r="TFI156" s="80"/>
      <c r="TFJ156" s="80"/>
      <c r="TFK156" s="80"/>
      <c r="TFL156" s="80"/>
      <c r="TFM156" s="80"/>
      <c r="TFN156" s="80"/>
      <c r="TFO156" s="80"/>
      <c r="TFP156" s="80"/>
      <c r="TFQ156" s="80"/>
      <c r="TFR156" s="80"/>
      <c r="TFS156" s="80"/>
      <c r="TFT156" s="80"/>
      <c r="TFU156" s="80"/>
      <c r="TFV156" s="80"/>
      <c r="TFW156" s="80"/>
      <c r="TFX156" s="80"/>
      <c r="TFY156" s="80"/>
      <c r="TFZ156" s="80"/>
      <c r="TGA156" s="80"/>
      <c r="TGB156" s="80"/>
      <c r="TGC156" s="80"/>
      <c r="TGD156" s="80"/>
      <c r="TGE156" s="80"/>
      <c r="TGF156" s="80"/>
      <c r="TGG156" s="80"/>
      <c r="TGH156" s="80"/>
      <c r="TGI156" s="80"/>
      <c r="TGJ156" s="80"/>
      <c r="TGK156" s="80"/>
      <c r="TGL156" s="80"/>
      <c r="TGM156" s="80"/>
      <c r="TGN156" s="80"/>
      <c r="TGO156" s="80"/>
      <c r="TGP156" s="80"/>
      <c r="TGQ156" s="80"/>
      <c r="TGR156" s="80"/>
      <c r="TGS156" s="80"/>
      <c r="TGT156" s="80"/>
      <c r="TGU156" s="80"/>
      <c r="TGV156" s="80"/>
      <c r="TGW156" s="80"/>
      <c r="TGX156" s="80"/>
      <c r="TGY156" s="80"/>
      <c r="TGZ156" s="80"/>
      <c r="THA156" s="80"/>
      <c r="THB156" s="80"/>
      <c r="THC156" s="80"/>
      <c r="THD156" s="80"/>
      <c r="THE156" s="80"/>
      <c r="THF156" s="80"/>
      <c r="THG156" s="80"/>
      <c r="THH156" s="80"/>
      <c r="THI156" s="80"/>
      <c r="THJ156" s="80"/>
      <c r="THK156" s="80"/>
      <c r="THL156" s="80"/>
      <c r="THM156" s="80"/>
      <c r="THN156" s="80"/>
      <c r="THO156" s="80"/>
      <c r="THP156" s="80"/>
      <c r="THQ156" s="80"/>
      <c r="THR156" s="80"/>
      <c r="THS156" s="80"/>
      <c r="THT156" s="80"/>
      <c r="THU156" s="80"/>
      <c r="THV156" s="80"/>
      <c r="THW156" s="80"/>
      <c r="THX156" s="80"/>
      <c r="THY156" s="80"/>
      <c r="THZ156" s="80"/>
      <c r="TIA156" s="80"/>
      <c r="TIB156" s="80"/>
      <c r="TIC156" s="80"/>
      <c r="TID156" s="80"/>
      <c r="TIE156" s="80"/>
      <c r="TIF156" s="80"/>
      <c r="TIG156" s="80"/>
      <c r="TIH156" s="80"/>
      <c r="TII156" s="80"/>
      <c r="TIJ156" s="80"/>
      <c r="TIK156" s="80"/>
      <c r="TIL156" s="80"/>
      <c r="TIM156" s="80"/>
      <c r="TIN156" s="80"/>
      <c r="TIO156" s="80"/>
      <c r="TIP156" s="80"/>
      <c r="TIQ156" s="80"/>
      <c r="TIR156" s="80"/>
      <c r="TIS156" s="80"/>
      <c r="TIT156" s="80"/>
      <c r="TIU156" s="80"/>
      <c r="TIV156" s="80"/>
      <c r="TIW156" s="80"/>
      <c r="TIX156" s="80"/>
      <c r="TIY156" s="80"/>
      <c r="TIZ156" s="80"/>
      <c r="TJA156" s="80"/>
      <c r="TJB156" s="80"/>
      <c r="TJC156" s="80"/>
      <c r="TJD156" s="80"/>
      <c r="TJE156" s="80"/>
      <c r="TJF156" s="80"/>
      <c r="TJG156" s="80"/>
      <c r="TJH156" s="80"/>
      <c r="TJI156" s="80"/>
      <c r="TJJ156" s="80"/>
      <c r="TJK156" s="80"/>
      <c r="TJL156" s="80"/>
      <c r="TJM156" s="80"/>
      <c r="TJN156" s="80"/>
      <c r="TJO156" s="80"/>
      <c r="TJP156" s="80"/>
      <c r="TJQ156" s="80"/>
      <c r="TJR156" s="80"/>
      <c r="TJS156" s="80"/>
      <c r="TJT156" s="80"/>
      <c r="TJU156" s="80"/>
      <c r="TJV156" s="80"/>
      <c r="TJW156" s="80"/>
      <c r="TJX156" s="80"/>
      <c r="TJY156" s="80"/>
      <c r="TJZ156" s="80"/>
      <c r="TKA156" s="80"/>
      <c r="TKB156" s="80"/>
      <c r="TKC156" s="80"/>
      <c r="TKD156" s="80"/>
      <c r="TKE156" s="80"/>
      <c r="TKF156" s="80"/>
      <c r="TKG156" s="80"/>
      <c r="TKH156" s="80"/>
      <c r="TKI156" s="80"/>
      <c r="TKJ156" s="80"/>
      <c r="TKK156" s="80"/>
      <c r="TKL156" s="80"/>
      <c r="TKM156" s="80"/>
      <c r="TKN156" s="80"/>
      <c r="TKO156" s="80"/>
      <c r="TKP156" s="80"/>
      <c r="TKQ156" s="80"/>
      <c r="TKR156" s="80"/>
      <c r="TKS156" s="80"/>
      <c r="TKT156" s="80"/>
      <c r="TKU156" s="80"/>
      <c r="TKV156" s="80"/>
      <c r="TKW156" s="80"/>
      <c r="TKX156" s="80"/>
      <c r="TKY156" s="80"/>
      <c r="TKZ156" s="80"/>
      <c r="TLA156" s="80"/>
      <c r="TLB156" s="80"/>
      <c r="TLC156" s="80"/>
      <c r="TLD156" s="80"/>
      <c r="TLE156" s="80"/>
      <c r="TLF156" s="80"/>
      <c r="TLG156" s="80"/>
      <c r="TLH156" s="80"/>
      <c r="TLI156" s="80"/>
      <c r="TLJ156" s="80"/>
      <c r="TLK156" s="80"/>
      <c r="TLL156" s="80"/>
      <c r="TLM156" s="80"/>
      <c r="TLN156" s="80"/>
      <c r="TLO156" s="80"/>
      <c r="TLP156" s="80"/>
      <c r="TLQ156" s="80"/>
      <c r="TLR156" s="80"/>
      <c r="TLS156" s="80"/>
      <c r="TLT156" s="80"/>
      <c r="TLU156" s="80"/>
      <c r="TLV156" s="80"/>
      <c r="TLW156" s="80"/>
      <c r="TLX156" s="80"/>
      <c r="TLY156" s="80"/>
      <c r="TLZ156" s="80"/>
      <c r="TMA156" s="80"/>
      <c r="TMB156" s="80"/>
      <c r="TMC156" s="80"/>
      <c r="TMD156" s="80"/>
      <c r="TME156" s="80"/>
      <c r="TMF156" s="80"/>
      <c r="TMG156" s="80"/>
      <c r="TMH156" s="80"/>
      <c r="TMI156" s="80"/>
      <c r="TMJ156" s="80"/>
      <c r="TMK156" s="80"/>
      <c r="TML156" s="80"/>
      <c r="TMM156" s="80"/>
      <c r="TMN156" s="80"/>
      <c r="TMO156" s="80"/>
      <c r="TMP156" s="80"/>
      <c r="TMQ156" s="80"/>
      <c r="TMR156" s="80"/>
      <c r="TMS156" s="80"/>
      <c r="TMT156" s="80"/>
      <c r="TMU156" s="80"/>
      <c r="TMV156" s="80"/>
      <c r="TMW156" s="80"/>
      <c r="TMX156" s="80"/>
      <c r="TMY156" s="80"/>
      <c r="TMZ156" s="80"/>
      <c r="TNA156" s="80"/>
      <c r="TNB156" s="80"/>
      <c r="TNC156" s="80"/>
      <c r="TND156" s="80"/>
      <c r="TNE156" s="80"/>
      <c r="TNF156" s="80"/>
      <c r="TNG156" s="80"/>
      <c r="TNH156" s="80"/>
      <c r="TNI156" s="80"/>
      <c r="TNJ156" s="80"/>
      <c r="TNK156" s="80"/>
      <c r="TNL156" s="80"/>
      <c r="TNM156" s="80"/>
      <c r="TNN156" s="80"/>
      <c r="TNO156" s="80"/>
      <c r="TNP156" s="80"/>
      <c r="TNQ156" s="80"/>
      <c r="TNR156" s="80"/>
      <c r="TNS156" s="80"/>
      <c r="TNT156" s="80"/>
      <c r="TNU156" s="80"/>
      <c r="TNV156" s="80"/>
      <c r="TNW156" s="80"/>
      <c r="TNX156" s="80"/>
      <c r="TNY156" s="80"/>
      <c r="TNZ156" s="80"/>
      <c r="TOA156" s="80"/>
      <c r="TOB156" s="80"/>
      <c r="TOC156" s="80"/>
      <c r="TOD156" s="80"/>
      <c r="TOE156" s="80"/>
      <c r="TOF156" s="80"/>
      <c r="TOG156" s="80"/>
      <c r="TOH156" s="80"/>
      <c r="TOI156" s="80"/>
      <c r="TOJ156" s="80"/>
      <c r="TOK156" s="80"/>
      <c r="TOL156" s="80"/>
      <c r="TOM156" s="80"/>
      <c r="TON156" s="80"/>
      <c r="TOO156" s="80"/>
      <c r="TOP156" s="80"/>
      <c r="TOQ156" s="80"/>
      <c r="TOR156" s="80"/>
      <c r="TOS156" s="80"/>
      <c r="TOT156" s="80"/>
      <c r="TOU156" s="80"/>
      <c r="TOV156" s="80"/>
      <c r="TOW156" s="80"/>
      <c r="TOX156" s="80"/>
      <c r="TOY156" s="80"/>
      <c r="TOZ156" s="80"/>
      <c r="TPA156" s="80"/>
      <c r="TPB156" s="80"/>
      <c r="TPC156" s="80"/>
      <c r="TPD156" s="80"/>
      <c r="TPE156" s="80"/>
      <c r="TPF156" s="80"/>
      <c r="TPG156" s="80"/>
      <c r="TPH156" s="80"/>
      <c r="TPI156" s="80"/>
      <c r="TPJ156" s="80"/>
      <c r="TPK156" s="80"/>
      <c r="TPL156" s="80"/>
      <c r="TPM156" s="80"/>
      <c r="TPN156" s="80"/>
      <c r="TPO156" s="80"/>
      <c r="TPP156" s="80"/>
      <c r="TPQ156" s="80"/>
      <c r="TPR156" s="80"/>
      <c r="TPS156" s="80"/>
      <c r="TPT156" s="80"/>
      <c r="TPU156" s="80"/>
      <c r="TPV156" s="80"/>
      <c r="TPW156" s="80"/>
      <c r="TPX156" s="80"/>
      <c r="TPY156" s="80"/>
      <c r="TPZ156" s="80"/>
      <c r="TQA156" s="80"/>
      <c r="TQB156" s="80"/>
      <c r="TQC156" s="80"/>
      <c r="TQD156" s="80"/>
      <c r="TQE156" s="80"/>
      <c r="TQF156" s="80"/>
      <c r="TQG156" s="80"/>
      <c r="TQH156" s="80"/>
      <c r="TQI156" s="80"/>
      <c r="TQJ156" s="80"/>
      <c r="TQK156" s="80"/>
      <c r="TQL156" s="80"/>
      <c r="TQM156" s="80"/>
      <c r="TQN156" s="80"/>
      <c r="TQO156" s="80"/>
      <c r="TQP156" s="80"/>
      <c r="TQQ156" s="80"/>
      <c r="TQR156" s="80"/>
      <c r="TQS156" s="80"/>
      <c r="TQT156" s="80"/>
      <c r="TQU156" s="80"/>
      <c r="TQV156" s="80"/>
      <c r="TQW156" s="80"/>
      <c r="TQX156" s="80"/>
      <c r="TQY156" s="80"/>
      <c r="TQZ156" s="80"/>
      <c r="TRA156" s="80"/>
      <c r="TRB156" s="80"/>
      <c r="TRC156" s="80"/>
      <c r="TRD156" s="80"/>
      <c r="TRE156" s="80"/>
      <c r="TRF156" s="80"/>
      <c r="TRG156" s="80"/>
      <c r="TRH156" s="80"/>
      <c r="TRI156" s="80"/>
      <c r="TRJ156" s="80"/>
      <c r="TRK156" s="80"/>
      <c r="TRL156" s="80"/>
      <c r="TRM156" s="80"/>
      <c r="TRN156" s="80"/>
      <c r="TRO156" s="80"/>
      <c r="TRP156" s="80"/>
      <c r="TRQ156" s="80"/>
      <c r="TRR156" s="80"/>
      <c r="TRS156" s="80"/>
      <c r="TRT156" s="80"/>
      <c r="TRU156" s="80"/>
      <c r="TRV156" s="80"/>
      <c r="TRW156" s="80"/>
      <c r="TRX156" s="80"/>
      <c r="TRY156" s="80"/>
      <c r="TRZ156" s="80"/>
      <c r="TSA156" s="80"/>
      <c r="TSB156" s="80"/>
      <c r="TSC156" s="80"/>
      <c r="TSD156" s="80"/>
      <c r="TSE156" s="80"/>
      <c r="TSF156" s="80"/>
      <c r="TSG156" s="80"/>
      <c r="TSH156" s="80"/>
      <c r="TSI156" s="80"/>
      <c r="TSJ156" s="80"/>
      <c r="TSK156" s="80"/>
      <c r="TSL156" s="80"/>
      <c r="TSM156" s="80"/>
      <c r="TSN156" s="80"/>
      <c r="TSO156" s="80"/>
      <c r="TSP156" s="80"/>
      <c r="TSQ156" s="80"/>
      <c r="TSR156" s="80"/>
      <c r="TSS156" s="80"/>
      <c r="TST156" s="80"/>
      <c r="TSU156" s="80"/>
      <c r="TSV156" s="80"/>
      <c r="TSW156" s="80"/>
      <c r="TSX156" s="80"/>
      <c r="TSY156" s="80"/>
      <c r="TSZ156" s="80"/>
      <c r="TTA156" s="80"/>
      <c r="TTB156" s="80"/>
      <c r="TTC156" s="80"/>
      <c r="TTD156" s="80"/>
      <c r="TTE156" s="80"/>
      <c r="TTF156" s="80"/>
      <c r="TTG156" s="80"/>
      <c r="TTH156" s="80"/>
      <c r="TTI156" s="80"/>
      <c r="TTJ156" s="80"/>
      <c r="TTK156" s="80"/>
      <c r="TTL156" s="80"/>
      <c r="TTM156" s="80"/>
      <c r="TTN156" s="80"/>
      <c r="TTO156" s="80"/>
      <c r="TTP156" s="80"/>
      <c r="TTQ156" s="80"/>
      <c r="TTR156" s="80"/>
      <c r="TTS156" s="80"/>
      <c r="TTT156" s="80"/>
      <c r="TTU156" s="80"/>
      <c r="TTV156" s="80"/>
      <c r="TTW156" s="80"/>
      <c r="TTX156" s="80"/>
      <c r="TTY156" s="80"/>
      <c r="TTZ156" s="80"/>
      <c r="TUA156" s="80"/>
      <c r="TUB156" s="80"/>
      <c r="TUC156" s="80"/>
      <c r="TUD156" s="80"/>
      <c r="TUE156" s="80"/>
      <c r="TUF156" s="80"/>
      <c r="TUG156" s="80"/>
      <c r="TUH156" s="80"/>
      <c r="TUI156" s="80"/>
      <c r="TUJ156" s="80"/>
      <c r="TUK156" s="80"/>
      <c r="TUL156" s="80"/>
      <c r="TUM156" s="80"/>
      <c r="TUN156" s="80"/>
      <c r="TUO156" s="80"/>
      <c r="TUP156" s="80"/>
      <c r="TUQ156" s="80"/>
      <c r="TUR156" s="80"/>
      <c r="TUS156" s="80"/>
      <c r="TUT156" s="80"/>
      <c r="TUU156" s="80"/>
      <c r="TUV156" s="80"/>
      <c r="TUW156" s="80"/>
      <c r="TUX156" s="80"/>
      <c r="TUY156" s="80"/>
      <c r="TUZ156" s="80"/>
      <c r="TVA156" s="80"/>
      <c r="TVB156" s="80"/>
      <c r="TVC156" s="80"/>
      <c r="TVD156" s="80"/>
      <c r="TVE156" s="80"/>
      <c r="TVF156" s="80"/>
      <c r="TVG156" s="80"/>
      <c r="TVH156" s="80"/>
      <c r="TVI156" s="80"/>
      <c r="TVJ156" s="80"/>
      <c r="TVK156" s="80"/>
      <c r="TVL156" s="80"/>
      <c r="TVM156" s="80"/>
      <c r="TVN156" s="80"/>
      <c r="TVO156" s="80"/>
      <c r="TVP156" s="80"/>
      <c r="TVQ156" s="80"/>
      <c r="TVR156" s="80"/>
      <c r="TVS156" s="80"/>
      <c r="TVT156" s="80"/>
      <c r="TVU156" s="80"/>
      <c r="TVV156" s="80"/>
      <c r="TVW156" s="80"/>
      <c r="TVX156" s="80"/>
      <c r="TVY156" s="80"/>
      <c r="TVZ156" s="80"/>
      <c r="TWA156" s="80"/>
      <c r="TWB156" s="80"/>
      <c r="TWC156" s="80"/>
      <c r="TWD156" s="80"/>
      <c r="TWE156" s="80"/>
      <c r="TWF156" s="80"/>
      <c r="TWG156" s="80"/>
      <c r="TWH156" s="80"/>
      <c r="TWI156" s="80"/>
      <c r="TWJ156" s="80"/>
      <c r="TWK156" s="80"/>
      <c r="TWL156" s="80"/>
      <c r="TWM156" s="80"/>
      <c r="TWN156" s="80"/>
      <c r="TWO156" s="80"/>
      <c r="TWP156" s="80"/>
      <c r="TWQ156" s="80"/>
      <c r="TWR156" s="80"/>
      <c r="TWS156" s="80"/>
      <c r="TWT156" s="80"/>
      <c r="TWU156" s="80"/>
      <c r="TWV156" s="80"/>
      <c r="TWW156" s="80"/>
      <c r="TWX156" s="80"/>
      <c r="TWY156" s="80"/>
      <c r="TWZ156" s="80"/>
      <c r="TXA156" s="80"/>
      <c r="TXB156" s="80"/>
      <c r="TXC156" s="80"/>
      <c r="TXD156" s="80"/>
      <c r="TXE156" s="80"/>
      <c r="TXF156" s="80"/>
      <c r="TXG156" s="80"/>
      <c r="TXH156" s="80"/>
      <c r="TXI156" s="80"/>
      <c r="TXJ156" s="80"/>
      <c r="TXK156" s="80"/>
      <c r="TXL156" s="80"/>
      <c r="TXM156" s="80"/>
      <c r="TXN156" s="80"/>
      <c r="TXO156" s="80"/>
      <c r="TXP156" s="80"/>
      <c r="TXQ156" s="80"/>
      <c r="TXR156" s="80"/>
      <c r="TXS156" s="80"/>
      <c r="TXT156" s="80"/>
      <c r="TXU156" s="80"/>
      <c r="TXV156" s="80"/>
      <c r="TXW156" s="80"/>
      <c r="TXX156" s="80"/>
      <c r="TXY156" s="80"/>
      <c r="TXZ156" s="80"/>
      <c r="TYA156" s="80"/>
      <c r="TYB156" s="80"/>
      <c r="TYC156" s="80"/>
      <c r="TYD156" s="80"/>
      <c r="TYE156" s="80"/>
      <c r="TYF156" s="80"/>
      <c r="TYG156" s="80"/>
      <c r="TYH156" s="80"/>
      <c r="TYI156" s="80"/>
      <c r="TYJ156" s="80"/>
      <c r="TYK156" s="80"/>
      <c r="TYL156" s="80"/>
      <c r="TYM156" s="80"/>
      <c r="TYN156" s="80"/>
      <c r="TYO156" s="80"/>
      <c r="TYP156" s="80"/>
      <c r="TYQ156" s="80"/>
      <c r="TYR156" s="80"/>
      <c r="TYS156" s="80"/>
      <c r="TYT156" s="80"/>
      <c r="TYU156" s="80"/>
      <c r="TYV156" s="80"/>
      <c r="TYW156" s="80"/>
      <c r="TYX156" s="80"/>
      <c r="TYY156" s="80"/>
      <c r="TYZ156" s="80"/>
      <c r="TZA156" s="80"/>
      <c r="TZB156" s="80"/>
      <c r="TZC156" s="80"/>
      <c r="TZD156" s="80"/>
      <c r="TZE156" s="80"/>
      <c r="TZF156" s="80"/>
      <c r="TZG156" s="80"/>
      <c r="TZH156" s="80"/>
      <c r="TZI156" s="80"/>
      <c r="TZJ156" s="80"/>
      <c r="TZK156" s="80"/>
      <c r="TZL156" s="80"/>
      <c r="TZM156" s="80"/>
      <c r="TZN156" s="80"/>
      <c r="TZO156" s="80"/>
      <c r="TZP156" s="80"/>
      <c r="TZQ156" s="80"/>
      <c r="TZR156" s="80"/>
      <c r="TZS156" s="80"/>
      <c r="TZT156" s="80"/>
      <c r="TZU156" s="80"/>
      <c r="TZV156" s="80"/>
      <c r="TZW156" s="80"/>
      <c r="TZX156" s="80"/>
      <c r="TZY156" s="80"/>
      <c r="TZZ156" s="80"/>
      <c r="UAA156" s="80"/>
      <c r="UAB156" s="80"/>
      <c r="UAC156" s="80"/>
      <c r="UAD156" s="80"/>
      <c r="UAE156" s="80"/>
      <c r="UAF156" s="80"/>
      <c r="UAG156" s="80"/>
      <c r="UAH156" s="80"/>
      <c r="UAI156" s="80"/>
      <c r="UAJ156" s="80"/>
      <c r="UAK156" s="80"/>
      <c r="UAL156" s="80"/>
      <c r="UAM156" s="80"/>
      <c r="UAN156" s="80"/>
      <c r="UAO156" s="80"/>
      <c r="UAP156" s="80"/>
      <c r="UAQ156" s="80"/>
      <c r="UAR156" s="80"/>
      <c r="UAS156" s="80"/>
      <c r="UAT156" s="80"/>
      <c r="UAU156" s="80"/>
      <c r="UAV156" s="80"/>
      <c r="UAW156" s="80"/>
      <c r="UAX156" s="80"/>
      <c r="UAY156" s="80"/>
      <c r="UAZ156" s="80"/>
      <c r="UBA156" s="80"/>
      <c r="UBB156" s="80"/>
      <c r="UBC156" s="80"/>
      <c r="UBD156" s="80"/>
      <c r="UBE156" s="80"/>
      <c r="UBF156" s="80"/>
      <c r="UBG156" s="80"/>
      <c r="UBH156" s="80"/>
      <c r="UBI156" s="80"/>
      <c r="UBJ156" s="80"/>
      <c r="UBK156" s="80"/>
      <c r="UBL156" s="80"/>
      <c r="UBM156" s="80"/>
      <c r="UBN156" s="80"/>
      <c r="UBO156" s="80"/>
      <c r="UBP156" s="80"/>
      <c r="UBQ156" s="80"/>
      <c r="UBR156" s="80"/>
      <c r="UBS156" s="80"/>
      <c r="UBT156" s="80"/>
      <c r="UBU156" s="80"/>
      <c r="UBV156" s="80"/>
      <c r="UBW156" s="80"/>
      <c r="UBX156" s="80"/>
      <c r="UBY156" s="80"/>
      <c r="UBZ156" s="80"/>
      <c r="UCA156" s="80"/>
      <c r="UCB156" s="80"/>
      <c r="UCC156" s="80"/>
      <c r="UCD156" s="80"/>
      <c r="UCE156" s="80"/>
      <c r="UCF156" s="80"/>
      <c r="UCG156" s="80"/>
      <c r="UCH156" s="80"/>
      <c r="UCI156" s="80"/>
      <c r="UCJ156" s="80"/>
      <c r="UCK156" s="80"/>
      <c r="UCL156" s="80"/>
      <c r="UCM156" s="80"/>
      <c r="UCN156" s="80"/>
      <c r="UCO156" s="80"/>
      <c r="UCP156" s="80"/>
      <c r="UCQ156" s="80"/>
      <c r="UCR156" s="80"/>
      <c r="UCS156" s="80"/>
      <c r="UCT156" s="80"/>
      <c r="UCU156" s="80"/>
      <c r="UCV156" s="80"/>
      <c r="UCW156" s="80"/>
      <c r="UCX156" s="80"/>
      <c r="UCY156" s="80"/>
      <c r="UCZ156" s="80"/>
      <c r="UDA156" s="80"/>
      <c r="UDB156" s="80"/>
      <c r="UDC156" s="80"/>
      <c r="UDD156" s="80"/>
      <c r="UDE156" s="80"/>
      <c r="UDF156" s="80"/>
      <c r="UDG156" s="80"/>
      <c r="UDH156" s="80"/>
      <c r="UDI156" s="80"/>
      <c r="UDJ156" s="80"/>
      <c r="UDK156" s="80"/>
      <c r="UDL156" s="80"/>
      <c r="UDM156" s="80"/>
      <c r="UDN156" s="80"/>
      <c r="UDO156" s="80"/>
      <c r="UDP156" s="80"/>
      <c r="UDQ156" s="80"/>
      <c r="UDR156" s="80"/>
      <c r="UDS156" s="80"/>
      <c r="UDT156" s="80"/>
      <c r="UDU156" s="80"/>
      <c r="UDV156" s="80"/>
      <c r="UDW156" s="80"/>
      <c r="UDX156" s="80"/>
      <c r="UDY156" s="80"/>
      <c r="UDZ156" s="80"/>
      <c r="UEA156" s="80"/>
      <c r="UEB156" s="80"/>
      <c r="UEC156" s="80"/>
      <c r="UED156" s="80"/>
      <c r="UEE156" s="80"/>
      <c r="UEF156" s="80"/>
      <c r="UEG156" s="80"/>
      <c r="UEH156" s="80"/>
      <c r="UEI156" s="80"/>
      <c r="UEJ156" s="80"/>
      <c r="UEK156" s="80"/>
      <c r="UEL156" s="80"/>
      <c r="UEM156" s="80"/>
      <c r="UEN156" s="80"/>
      <c r="UEO156" s="80"/>
      <c r="UEP156" s="80"/>
      <c r="UEQ156" s="80"/>
      <c r="UER156" s="80"/>
      <c r="UES156" s="80"/>
      <c r="UET156" s="80"/>
      <c r="UEU156" s="80"/>
      <c r="UEV156" s="80"/>
      <c r="UEW156" s="80"/>
      <c r="UEX156" s="80"/>
      <c r="UEY156" s="80"/>
      <c r="UEZ156" s="80"/>
      <c r="UFA156" s="80"/>
      <c r="UFB156" s="80"/>
      <c r="UFC156" s="80"/>
      <c r="UFD156" s="80"/>
      <c r="UFE156" s="80"/>
      <c r="UFF156" s="80"/>
      <c r="UFG156" s="80"/>
      <c r="UFH156" s="80"/>
      <c r="UFI156" s="80"/>
      <c r="UFJ156" s="80"/>
      <c r="UFK156" s="80"/>
      <c r="UFL156" s="80"/>
      <c r="UFM156" s="80"/>
      <c r="UFN156" s="80"/>
      <c r="UFO156" s="80"/>
      <c r="UFP156" s="80"/>
      <c r="UFQ156" s="80"/>
      <c r="UFR156" s="80"/>
      <c r="UFS156" s="80"/>
      <c r="UFT156" s="80"/>
      <c r="UFU156" s="80"/>
      <c r="UFV156" s="80"/>
      <c r="UFW156" s="80"/>
      <c r="UFX156" s="80"/>
      <c r="UFY156" s="80"/>
      <c r="UFZ156" s="80"/>
      <c r="UGA156" s="80"/>
      <c r="UGB156" s="80"/>
      <c r="UGC156" s="80"/>
      <c r="UGD156" s="80"/>
      <c r="UGE156" s="80"/>
      <c r="UGF156" s="80"/>
      <c r="UGG156" s="80"/>
      <c r="UGH156" s="80"/>
      <c r="UGI156" s="80"/>
      <c r="UGJ156" s="80"/>
      <c r="UGK156" s="80"/>
      <c r="UGL156" s="80"/>
      <c r="UGM156" s="80"/>
      <c r="UGN156" s="80"/>
      <c r="UGO156" s="80"/>
      <c r="UGP156" s="80"/>
      <c r="UGQ156" s="80"/>
      <c r="UGR156" s="80"/>
      <c r="UGS156" s="80"/>
      <c r="UGT156" s="80"/>
      <c r="UGU156" s="80"/>
      <c r="UGV156" s="80"/>
      <c r="UGW156" s="80"/>
      <c r="UGX156" s="80"/>
      <c r="UGY156" s="80"/>
      <c r="UGZ156" s="80"/>
      <c r="UHA156" s="80"/>
      <c r="UHB156" s="80"/>
      <c r="UHC156" s="80"/>
      <c r="UHD156" s="80"/>
      <c r="UHE156" s="80"/>
      <c r="UHF156" s="80"/>
      <c r="UHG156" s="80"/>
      <c r="UHH156" s="80"/>
      <c r="UHI156" s="80"/>
      <c r="UHJ156" s="80"/>
      <c r="UHK156" s="80"/>
      <c r="UHL156" s="80"/>
      <c r="UHM156" s="80"/>
      <c r="UHN156" s="80"/>
      <c r="UHO156" s="80"/>
      <c r="UHP156" s="80"/>
      <c r="UHQ156" s="80"/>
      <c r="UHR156" s="80"/>
      <c r="UHS156" s="80"/>
      <c r="UHT156" s="80"/>
      <c r="UHU156" s="80"/>
      <c r="UHV156" s="80"/>
      <c r="UHW156" s="80"/>
      <c r="UHX156" s="80"/>
      <c r="UHY156" s="80"/>
      <c r="UHZ156" s="80"/>
      <c r="UIA156" s="80"/>
      <c r="UIB156" s="80"/>
      <c r="UIC156" s="80"/>
      <c r="UID156" s="80"/>
      <c r="UIE156" s="80"/>
      <c r="UIF156" s="80"/>
      <c r="UIG156" s="80"/>
      <c r="UIH156" s="80"/>
      <c r="UII156" s="80"/>
      <c r="UIJ156" s="80"/>
      <c r="UIK156" s="80"/>
      <c r="UIL156" s="80"/>
      <c r="UIM156" s="80"/>
      <c r="UIN156" s="80"/>
      <c r="UIO156" s="80"/>
      <c r="UIP156" s="80"/>
      <c r="UIQ156" s="80"/>
      <c r="UIR156" s="80"/>
      <c r="UIS156" s="80"/>
      <c r="UIT156" s="80"/>
      <c r="UIU156" s="80"/>
      <c r="UIV156" s="80"/>
      <c r="UIW156" s="80"/>
      <c r="UIX156" s="80"/>
      <c r="UIY156" s="80"/>
      <c r="UIZ156" s="80"/>
      <c r="UJA156" s="80"/>
      <c r="UJB156" s="80"/>
      <c r="UJC156" s="80"/>
      <c r="UJD156" s="80"/>
      <c r="UJE156" s="80"/>
      <c r="UJF156" s="80"/>
      <c r="UJG156" s="80"/>
      <c r="UJH156" s="80"/>
      <c r="UJI156" s="80"/>
      <c r="UJJ156" s="80"/>
      <c r="UJK156" s="80"/>
      <c r="UJL156" s="80"/>
      <c r="UJM156" s="80"/>
      <c r="UJN156" s="80"/>
      <c r="UJO156" s="80"/>
      <c r="UJP156" s="80"/>
      <c r="UJQ156" s="80"/>
      <c r="UJR156" s="80"/>
      <c r="UJS156" s="80"/>
      <c r="UJT156" s="80"/>
      <c r="UJU156" s="80"/>
      <c r="UJV156" s="80"/>
      <c r="UJW156" s="80"/>
      <c r="UJX156" s="80"/>
      <c r="UJY156" s="80"/>
      <c r="UJZ156" s="80"/>
      <c r="UKA156" s="80"/>
      <c r="UKB156" s="80"/>
      <c r="UKC156" s="80"/>
      <c r="UKD156" s="80"/>
      <c r="UKE156" s="80"/>
      <c r="UKF156" s="80"/>
      <c r="UKG156" s="80"/>
      <c r="UKH156" s="80"/>
      <c r="UKI156" s="80"/>
      <c r="UKJ156" s="80"/>
      <c r="UKK156" s="80"/>
      <c r="UKL156" s="80"/>
      <c r="UKM156" s="80"/>
      <c r="UKN156" s="80"/>
      <c r="UKO156" s="80"/>
      <c r="UKP156" s="80"/>
      <c r="UKQ156" s="80"/>
      <c r="UKR156" s="80"/>
      <c r="UKS156" s="80"/>
      <c r="UKT156" s="80"/>
      <c r="UKU156" s="80"/>
      <c r="UKV156" s="80"/>
      <c r="UKW156" s="80"/>
      <c r="UKX156" s="80"/>
      <c r="UKY156" s="80"/>
      <c r="UKZ156" s="80"/>
      <c r="ULA156" s="80"/>
      <c r="ULB156" s="80"/>
      <c r="ULC156" s="80"/>
      <c r="ULD156" s="80"/>
      <c r="ULE156" s="80"/>
      <c r="ULF156" s="80"/>
      <c r="ULG156" s="80"/>
      <c r="ULH156" s="80"/>
      <c r="ULI156" s="80"/>
      <c r="ULJ156" s="80"/>
      <c r="ULK156" s="80"/>
      <c r="ULL156" s="80"/>
      <c r="ULM156" s="80"/>
      <c r="ULN156" s="80"/>
      <c r="ULO156" s="80"/>
      <c r="ULP156" s="80"/>
      <c r="ULQ156" s="80"/>
      <c r="ULR156" s="80"/>
      <c r="ULS156" s="80"/>
      <c r="ULT156" s="80"/>
      <c r="ULU156" s="80"/>
      <c r="ULV156" s="80"/>
      <c r="ULW156" s="80"/>
      <c r="ULX156" s="80"/>
      <c r="ULY156" s="80"/>
      <c r="ULZ156" s="80"/>
      <c r="UMA156" s="80"/>
      <c r="UMB156" s="80"/>
      <c r="UMC156" s="80"/>
      <c r="UMD156" s="80"/>
      <c r="UME156" s="80"/>
      <c r="UMF156" s="80"/>
      <c r="UMG156" s="80"/>
      <c r="UMH156" s="80"/>
      <c r="UMI156" s="80"/>
      <c r="UMJ156" s="80"/>
      <c r="UMK156" s="80"/>
      <c r="UML156" s="80"/>
      <c r="UMM156" s="80"/>
      <c r="UMN156" s="80"/>
      <c r="UMO156" s="80"/>
      <c r="UMP156" s="80"/>
      <c r="UMQ156" s="80"/>
      <c r="UMR156" s="80"/>
      <c r="UMS156" s="80"/>
      <c r="UMT156" s="80"/>
      <c r="UMU156" s="80"/>
      <c r="UMV156" s="80"/>
      <c r="UMW156" s="80"/>
      <c r="UMX156" s="80"/>
      <c r="UMY156" s="80"/>
      <c r="UMZ156" s="80"/>
      <c r="UNA156" s="80"/>
      <c r="UNB156" s="80"/>
      <c r="UNC156" s="80"/>
      <c r="UND156" s="80"/>
      <c r="UNE156" s="80"/>
      <c r="UNF156" s="80"/>
      <c r="UNG156" s="80"/>
      <c r="UNH156" s="80"/>
      <c r="UNI156" s="80"/>
      <c r="UNJ156" s="80"/>
      <c r="UNK156" s="80"/>
      <c r="UNL156" s="80"/>
      <c r="UNM156" s="80"/>
      <c r="UNN156" s="80"/>
      <c r="UNO156" s="80"/>
      <c r="UNP156" s="80"/>
      <c r="UNQ156" s="80"/>
      <c r="UNR156" s="80"/>
      <c r="UNS156" s="80"/>
      <c r="UNT156" s="80"/>
      <c r="UNU156" s="80"/>
      <c r="UNV156" s="80"/>
      <c r="UNW156" s="80"/>
      <c r="UNX156" s="80"/>
      <c r="UNY156" s="80"/>
      <c r="UNZ156" s="80"/>
      <c r="UOA156" s="80"/>
      <c r="UOB156" s="80"/>
      <c r="UOC156" s="80"/>
      <c r="UOD156" s="80"/>
      <c r="UOE156" s="80"/>
      <c r="UOF156" s="80"/>
      <c r="UOG156" s="80"/>
      <c r="UOH156" s="80"/>
      <c r="UOI156" s="80"/>
      <c r="UOJ156" s="80"/>
      <c r="UOK156" s="80"/>
      <c r="UOL156" s="80"/>
      <c r="UOM156" s="80"/>
      <c r="UON156" s="80"/>
      <c r="UOO156" s="80"/>
      <c r="UOP156" s="80"/>
      <c r="UOQ156" s="80"/>
      <c r="UOR156" s="80"/>
      <c r="UOS156" s="80"/>
      <c r="UOT156" s="80"/>
      <c r="UOU156" s="80"/>
      <c r="UOV156" s="80"/>
      <c r="UOW156" s="80"/>
      <c r="UOX156" s="80"/>
      <c r="UOY156" s="80"/>
      <c r="UOZ156" s="80"/>
      <c r="UPA156" s="80"/>
      <c r="UPB156" s="80"/>
      <c r="UPC156" s="80"/>
      <c r="UPD156" s="80"/>
      <c r="UPE156" s="80"/>
      <c r="UPF156" s="80"/>
      <c r="UPG156" s="80"/>
      <c r="UPH156" s="80"/>
      <c r="UPI156" s="80"/>
      <c r="UPJ156" s="80"/>
      <c r="UPK156" s="80"/>
      <c r="UPL156" s="80"/>
      <c r="UPM156" s="80"/>
      <c r="UPN156" s="80"/>
      <c r="UPO156" s="80"/>
      <c r="UPP156" s="80"/>
      <c r="UPQ156" s="80"/>
      <c r="UPR156" s="80"/>
      <c r="UPS156" s="80"/>
      <c r="UPT156" s="80"/>
      <c r="UPU156" s="80"/>
      <c r="UPV156" s="80"/>
      <c r="UPW156" s="80"/>
      <c r="UPX156" s="80"/>
      <c r="UPY156" s="80"/>
      <c r="UPZ156" s="80"/>
      <c r="UQA156" s="80"/>
      <c r="UQB156" s="80"/>
      <c r="UQC156" s="80"/>
      <c r="UQD156" s="80"/>
      <c r="UQE156" s="80"/>
      <c r="UQF156" s="80"/>
      <c r="UQG156" s="80"/>
      <c r="UQH156" s="80"/>
      <c r="UQI156" s="80"/>
      <c r="UQJ156" s="80"/>
      <c r="UQK156" s="80"/>
      <c r="UQL156" s="80"/>
      <c r="UQM156" s="80"/>
      <c r="UQN156" s="80"/>
      <c r="UQO156" s="80"/>
      <c r="UQP156" s="80"/>
      <c r="UQQ156" s="80"/>
      <c r="UQR156" s="80"/>
      <c r="UQS156" s="80"/>
      <c r="UQT156" s="80"/>
      <c r="UQU156" s="80"/>
      <c r="UQV156" s="80"/>
      <c r="UQW156" s="80"/>
      <c r="UQX156" s="80"/>
      <c r="UQY156" s="80"/>
      <c r="UQZ156" s="80"/>
      <c r="URA156" s="80"/>
      <c r="URB156" s="80"/>
      <c r="URC156" s="80"/>
      <c r="URD156" s="80"/>
      <c r="URE156" s="80"/>
      <c r="URF156" s="80"/>
      <c r="URG156" s="80"/>
      <c r="URH156" s="80"/>
      <c r="URI156" s="80"/>
      <c r="URJ156" s="80"/>
      <c r="URK156" s="80"/>
      <c r="URL156" s="80"/>
      <c r="URM156" s="80"/>
      <c r="URN156" s="80"/>
      <c r="URO156" s="80"/>
      <c r="URP156" s="80"/>
      <c r="URQ156" s="80"/>
      <c r="URR156" s="80"/>
      <c r="URS156" s="80"/>
      <c r="URT156" s="80"/>
      <c r="URU156" s="80"/>
      <c r="URV156" s="80"/>
      <c r="URW156" s="80"/>
      <c r="URX156" s="80"/>
      <c r="URY156" s="80"/>
      <c r="URZ156" s="80"/>
      <c r="USA156" s="80"/>
      <c r="USB156" s="80"/>
      <c r="USC156" s="80"/>
      <c r="USD156" s="80"/>
      <c r="USE156" s="80"/>
      <c r="USF156" s="80"/>
      <c r="USG156" s="80"/>
      <c r="USH156" s="80"/>
      <c r="USI156" s="80"/>
      <c r="USJ156" s="80"/>
      <c r="USK156" s="80"/>
      <c r="USL156" s="80"/>
      <c r="USM156" s="80"/>
      <c r="USN156" s="80"/>
      <c r="USO156" s="80"/>
      <c r="USP156" s="80"/>
      <c r="USQ156" s="80"/>
      <c r="USR156" s="80"/>
      <c r="USS156" s="80"/>
      <c r="UST156" s="80"/>
      <c r="USU156" s="80"/>
      <c r="USV156" s="80"/>
      <c r="USW156" s="80"/>
      <c r="USX156" s="80"/>
      <c r="USY156" s="80"/>
      <c r="USZ156" s="80"/>
      <c r="UTA156" s="80"/>
      <c r="UTB156" s="80"/>
      <c r="UTC156" s="80"/>
      <c r="UTD156" s="80"/>
      <c r="UTE156" s="80"/>
      <c r="UTF156" s="80"/>
      <c r="UTG156" s="80"/>
      <c r="UTH156" s="80"/>
      <c r="UTI156" s="80"/>
      <c r="UTJ156" s="80"/>
      <c r="UTK156" s="80"/>
      <c r="UTL156" s="80"/>
      <c r="UTM156" s="80"/>
      <c r="UTN156" s="80"/>
      <c r="UTO156" s="80"/>
      <c r="UTP156" s="80"/>
      <c r="UTQ156" s="80"/>
      <c r="UTR156" s="80"/>
      <c r="UTS156" s="80"/>
      <c r="UTT156" s="80"/>
      <c r="UTU156" s="80"/>
      <c r="UTV156" s="80"/>
      <c r="UTW156" s="80"/>
      <c r="UTX156" s="80"/>
      <c r="UTY156" s="80"/>
      <c r="UTZ156" s="80"/>
      <c r="UUA156" s="80"/>
      <c r="UUB156" s="80"/>
      <c r="UUC156" s="80"/>
      <c r="UUD156" s="80"/>
      <c r="UUE156" s="80"/>
      <c r="UUF156" s="80"/>
      <c r="UUG156" s="80"/>
      <c r="UUH156" s="80"/>
      <c r="UUI156" s="80"/>
      <c r="UUJ156" s="80"/>
      <c r="UUK156" s="80"/>
      <c r="UUL156" s="80"/>
      <c r="UUM156" s="80"/>
      <c r="UUN156" s="80"/>
      <c r="UUO156" s="80"/>
      <c r="UUP156" s="80"/>
      <c r="UUQ156" s="80"/>
      <c r="UUR156" s="80"/>
      <c r="UUS156" s="80"/>
      <c r="UUT156" s="80"/>
      <c r="UUU156" s="80"/>
      <c r="UUV156" s="80"/>
      <c r="UUW156" s="80"/>
      <c r="UUX156" s="80"/>
      <c r="UUY156" s="80"/>
      <c r="UUZ156" s="80"/>
      <c r="UVA156" s="80"/>
      <c r="UVB156" s="80"/>
      <c r="UVC156" s="80"/>
      <c r="UVD156" s="80"/>
      <c r="UVE156" s="80"/>
      <c r="UVF156" s="80"/>
      <c r="UVG156" s="80"/>
      <c r="UVH156" s="80"/>
      <c r="UVI156" s="80"/>
      <c r="UVJ156" s="80"/>
      <c r="UVK156" s="80"/>
      <c r="UVL156" s="80"/>
      <c r="UVM156" s="80"/>
      <c r="UVN156" s="80"/>
      <c r="UVO156" s="80"/>
      <c r="UVP156" s="80"/>
      <c r="UVQ156" s="80"/>
      <c r="UVR156" s="80"/>
      <c r="UVS156" s="80"/>
      <c r="UVT156" s="80"/>
      <c r="UVU156" s="80"/>
      <c r="UVV156" s="80"/>
      <c r="UVW156" s="80"/>
      <c r="UVX156" s="80"/>
      <c r="UVY156" s="80"/>
      <c r="UVZ156" s="80"/>
      <c r="UWA156" s="80"/>
      <c r="UWB156" s="80"/>
      <c r="UWC156" s="80"/>
      <c r="UWD156" s="80"/>
      <c r="UWE156" s="80"/>
      <c r="UWF156" s="80"/>
      <c r="UWG156" s="80"/>
      <c r="UWH156" s="80"/>
      <c r="UWI156" s="80"/>
      <c r="UWJ156" s="80"/>
      <c r="UWK156" s="80"/>
      <c r="UWL156" s="80"/>
      <c r="UWM156" s="80"/>
      <c r="UWN156" s="80"/>
      <c r="UWO156" s="80"/>
      <c r="UWP156" s="80"/>
      <c r="UWQ156" s="80"/>
      <c r="UWR156" s="80"/>
      <c r="UWS156" s="80"/>
      <c r="UWT156" s="80"/>
      <c r="UWU156" s="80"/>
      <c r="UWV156" s="80"/>
      <c r="UWW156" s="80"/>
      <c r="UWX156" s="80"/>
      <c r="UWY156" s="80"/>
      <c r="UWZ156" s="80"/>
      <c r="UXA156" s="80"/>
      <c r="UXB156" s="80"/>
      <c r="UXC156" s="80"/>
      <c r="UXD156" s="80"/>
      <c r="UXE156" s="80"/>
      <c r="UXF156" s="80"/>
      <c r="UXG156" s="80"/>
      <c r="UXH156" s="80"/>
      <c r="UXI156" s="80"/>
      <c r="UXJ156" s="80"/>
      <c r="UXK156" s="80"/>
      <c r="UXL156" s="80"/>
      <c r="UXM156" s="80"/>
      <c r="UXN156" s="80"/>
      <c r="UXO156" s="80"/>
      <c r="UXP156" s="80"/>
      <c r="UXQ156" s="80"/>
      <c r="UXR156" s="80"/>
      <c r="UXS156" s="80"/>
      <c r="UXT156" s="80"/>
      <c r="UXU156" s="80"/>
      <c r="UXV156" s="80"/>
      <c r="UXW156" s="80"/>
      <c r="UXX156" s="80"/>
      <c r="UXY156" s="80"/>
      <c r="UXZ156" s="80"/>
      <c r="UYA156" s="80"/>
      <c r="UYB156" s="80"/>
      <c r="UYC156" s="80"/>
      <c r="UYD156" s="80"/>
      <c r="UYE156" s="80"/>
      <c r="UYF156" s="80"/>
      <c r="UYG156" s="80"/>
      <c r="UYH156" s="80"/>
      <c r="UYI156" s="80"/>
      <c r="UYJ156" s="80"/>
      <c r="UYK156" s="80"/>
      <c r="UYL156" s="80"/>
      <c r="UYM156" s="80"/>
      <c r="UYN156" s="80"/>
      <c r="UYO156" s="80"/>
      <c r="UYP156" s="80"/>
      <c r="UYQ156" s="80"/>
      <c r="UYR156" s="80"/>
      <c r="UYS156" s="80"/>
      <c r="UYT156" s="80"/>
      <c r="UYU156" s="80"/>
      <c r="UYV156" s="80"/>
      <c r="UYW156" s="80"/>
      <c r="UYX156" s="80"/>
      <c r="UYY156" s="80"/>
      <c r="UYZ156" s="80"/>
      <c r="UZA156" s="80"/>
      <c r="UZB156" s="80"/>
      <c r="UZC156" s="80"/>
      <c r="UZD156" s="80"/>
      <c r="UZE156" s="80"/>
      <c r="UZF156" s="80"/>
      <c r="UZG156" s="80"/>
      <c r="UZH156" s="80"/>
      <c r="UZI156" s="80"/>
      <c r="UZJ156" s="80"/>
      <c r="UZK156" s="80"/>
      <c r="UZL156" s="80"/>
      <c r="UZM156" s="80"/>
      <c r="UZN156" s="80"/>
      <c r="UZO156" s="80"/>
      <c r="UZP156" s="80"/>
      <c r="UZQ156" s="80"/>
      <c r="UZR156" s="80"/>
      <c r="UZS156" s="80"/>
      <c r="UZT156" s="80"/>
      <c r="UZU156" s="80"/>
      <c r="UZV156" s="80"/>
      <c r="UZW156" s="80"/>
      <c r="UZX156" s="80"/>
      <c r="UZY156" s="80"/>
      <c r="UZZ156" s="80"/>
      <c r="VAA156" s="80"/>
      <c r="VAB156" s="80"/>
      <c r="VAC156" s="80"/>
      <c r="VAD156" s="80"/>
      <c r="VAE156" s="80"/>
      <c r="VAF156" s="80"/>
      <c r="VAG156" s="80"/>
      <c r="VAH156" s="80"/>
      <c r="VAI156" s="80"/>
      <c r="VAJ156" s="80"/>
      <c r="VAK156" s="80"/>
      <c r="VAL156" s="80"/>
      <c r="VAM156" s="80"/>
      <c r="VAN156" s="80"/>
      <c r="VAO156" s="80"/>
      <c r="VAP156" s="80"/>
      <c r="VAQ156" s="80"/>
      <c r="VAR156" s="80"/>
      <c r="VAS156" s="80"/>
      <c r="VAT156" s="80"/>
      <c r="VAU156" s="80"/>
      <c r="VAV156" s="80"/>
      <c r="VAW156" s="80"/>
      <c r="VAX156" s="80"/>
      <c r="VAY156" s="80"/>
      <c r="VAZ156" s="80"/>
      <c r="VBA156" s="80"/>
      <c r="VBB156" s="80"/>
      <c r="VBC156" s="80"/>
      <c r="VBD156" s="80"/>
      <c r="VBE156" s="80"/>
      <c r="VBF156" s="80"/>
      <c r="VBG156" s="80"/>
      <c r="VBH156" s="80"/>
      <c r="VBI156" s="80"/>
      <c r="VBJ156" s="80"/>
      <c r="VBK156" s="80"/>
      <c r="VBL156" s="80"/>
      <c r="VBM156" s="80"/>
      <c r="VBN156" s="80"/>
      <c r="VBO156" s="80"/>
      <c r="VBP156" s="80"/>
      <c r="VBQ156" s="80"/>
      <c r="VBR156" s="80"/>
      <c r="VBS156" s="80"/>
      <c r="VBT156" s="80"/>
      <c r="VBU156" s="80"/>
      <c r="VBV156" s="80"/>
      <c r="VBW156" s="80"/>
      <c r="VBX156" s="80"/>
      <c r="VBY156" s="80"/>
      <c r="VBZ156" s="80"/>
      <c r="VCA156" s="80"/>
      <c r="VCB156" s="80"/>
      <c r="VCC156" s="80"/>
      <c r="VCD156" s="80"/>
      <c r="VCE156" s="80"/>
      <c r="VCF156" s="80"/>
      <c r="VCG156" s="80"/>
      <c r="VCH156" s="80"/>
      <c r="VCI156" s="80"/>
      <c r="VCJ156" s="80"/>
      <c r="VCK156" s="80"/>
      <c r="VCL156" s="80"/>
      <c r="VCM156" s="80"/>
      <c r="VCN156" s="80"/>
      <c r="VCO156" s="80"/>
      <c r="VCP156" s="80"/>
      <c r="VCQ156" s="80"/>
      <c r="VCR156" s="80"/>
      <c r="VCS156" s="80"/>
      <c r="VCT156" s="80"/>
      <c r="VCU156" s="80"/>
      <c r="VCV156" s="80"/>
      <c r="VCW156" s="80"/>
      <c r="VCX156" s="80"/>
      <c r="VCY156" s="80"/>
      <c r="VCZ156" s="80"/>
      <c r="VDA156" s="80"/>
      <c r="VDB156" s="80"/>
      <c r="VDC156" s="80"/>
      <c r="VDD156" s="80"/>
      <c r="VDE156" s="80"/>
      <c r="VDF156" s="80"/>
      <c r="VDG156" s="80"/>
      <c r="VDH156" s="80"/>
      <c r="VDI156" s="80"/>
      <c r="VDJ156" s="80"/>
      <c r="VDK156" s="80"/>
      <c r="VDL156" s="80"/>
      <c r="VDM156" s="80"/>
      <c r="VDN156" s="80"/>
      <c r="VDO156" s="80"/>
      <c r="VDP156" s="80"/>
      <c r="VDQ156" s="80"/>
      <c r="VDR156" s="80"/>
      <c r="VDS156" s="80"/>
      <c r="VDT156" s="80"/>
      <c r="VDU156" s="80"/>
      <c r="VDV156" s="80"/>
      <c r="VDW156" s="80"/>
      <c r="VDX156" s="80"/>
      <c r="VDY156" s="80"/>
      <c r="VDZ156" s="80"/>
      <c r="VEA156" s="80"/>
      <c r="VEB156" s="80"/>
      <c r="VEC156" s="80"/>
      <c r="VED156" s="80"/>
      <c r="VEE156" s="80"/>
      <c r="VEF156" s="80"/>
      <c r="VEG156" s="80"/>
      <c r="VEH156" s="80"/>
      <c r="VEI156" s="80"/>
      <c r="VEJ156" s="80"/>
      <c r="VEK156" s="80"/>
      <c r="VEL156" s="80"/>
      <c r="VEM156" s="80"/>
      <c r="VEN156" s="80"/>
      <c r="VEO156" s="80"/>
      <c r="VEP156" s="80"/>
      <c r="VEQ156" s="80"/>
      <c r="VER156" s="80"/>
      <c r="VES156" s="80"/>
      <c r="VET156" s="80"/>
      <c r="VEU156" s="80"/>
      <c r="VEV156" s="80"/>
      <c r="VEW156" s="80"/>
      <c r="VEX156" s="80"/>
      <c r="VEY156" s="80"/>
      <c r="VEZ156" s="80"/>
      <c r="VFA156" s="80"/>
      <c r="VFB156" s="80"/>
      <c r="VFC156" s="80"/>
      <c r="VFD156" s="80"/>
      <c r="VFE156" s="80"/>
      <c r="VFF156" s="80"/>
      <c r="VFG156" s="80"/>
      <c r="VFH156" s="80"/>
      <c r="VFI156" s="80"/>
      <c r="VFJ156" s="80"/>
      <c r="VFK156" s="80"/>
      <c r="VFL156" s="80"/>
      <c r="VFM156" s="80"/>
      <c r="VFN156" s="80"/>
      <c r="VFO156" s="80"/>
      <c r="VFP156" s="80"/>
      <c r="VFQ156" s="80"/>
      <c r="VFR156" s="80"/>
      <c r="VFS156" s="80"/>
      <c r="VFT156" s="80"/>
      <c r="VFU156" s="80"/>
      <c r="VFV156" s="80"/>
      <c r="VFW156" s="80"/>
      <c r="VFX156" s="80"/>
      <c r="VFY156" s="80"/>
      <c r="VFZ156" s="80"/>
      <c r="VGA156" s="80"/>
      <c r="VGB156" s="80"/>
      <c r="VGC156" s="80"/>
      <c r="VGD156" s="80"/>
      <c r="VGE156" s="80"/>
      <c r="VGF156" s="80"/>
      <c r="VGG156" s="80"/>
      <c r="VGH156" s="80"/>
      <c r="VGI156" s="80"/>
      <c r="VGJ156" s="80"/>
      <c r="VGK156" s="80"/>
      <c r="VGL156" s="80"/>
      <c r="VGM156" s="80"/>
      <c r="VGN156" s="80"/>
      <c r="VGO156" s="80"/>
      <c r="VGP156" s="80"/>
      <c r="VGQ156" s="80"/>
      <c r="VGR156" s="80"/>
      <c r="VGS156" s="80"/>
      <c r="VGT156" s="80"/>
      <c r="VGU156" s="80"/>
      <c r="VGV156" s="80"/>
      <c r="VGW156" s="80"/>
      <c r="VGX156" s="80"/>
      <c r="VGY156" s="80"/>
      <c r="VGZ156" s="80"/>
      <c r="VHA156" s="80"/>
      <c r="VHB156" s="80"/>
      <c r="VHC156" s="80"/>
      <c r="VHD156" s="80"/>
      <c r="VHE156" s="80"/>
      <c r="VHF156" s="80"/>
      <c r="VHG156" s="80"/>
      <c r="VHH156" s="80"/>
      <c r="VHI156" s="80"/>
      <c r="VHJ156" s="80"/>
      <c r="VHK156" s="80"/>
      <c r="VHL156" s="80"/>
      <c r="VHM156" s="80"/>
      <c r="VHN156" s="80"/>
      <c r="VHO156" s="80"/>
      <c r="VHP156" s="80"/>
      <c r="VHQ156" s="80"/>
      <c r="VHR156" s="80"/>
      <c r="VHS156" s="80"/>
      <c r="VHT156" s="80"/>
      <c r="VHU156" s="80"/>
      <c r="VHV156" s="80"/>
      <c r="VHW156" s="80"/>
      <c r="VHX156" s="80"/>
      <c r="VHY156" s="80"/>
      <c r="VHZ156" s="80"/>
      <c r="VIA156" s="80"/>
      <c r="VIB156" s="80"/>
      <c r="VIC156" s="80"/>
      <c r="VID156" s="80"/>
      <c r="VIE156" s="80"/>
      <c r="VIF156" s="80"/>
      <c r="VIG156" s="80"/>
      <c r="VIH156" s="80"/>
      <c r="VII156" s="80"/>
      <c r="VIJ156" s="80"/>
      <c r="VIK156" s="80"/>
      <c r="VIL156" s="80"/>
      <c r="VIM156" s="80"/>
      <c r="VIN156" s="80"/>
      <c r="VIO156" s="80"/>
      <c r="VIP156" s="80"/>
      <c r="VIQ156" s="80"/>
      <c r="VIR156" s="80"/>
      <c r="VIS156" s="80"/>
      <c r="VIT156" s="80"/>
      <c r="VIU156" s="80"/>
      <c r="VIV156" s="80"/>
      <c r="VIW156" s="80"/>
      <c r="VIX156" s="80"/>
      <c r="VIY156" s="80"/>
      <c r="VIZ156" s="80"/>
      <c r="VJA156" s="80"/>
      <c r="VJB156" s="80"/>
      <c r="VJC156" s="80"/>
      <c r="VJD156" s="80"/>
      <c r="VJE156" s="80"/>
      <c r="VJF156" s="80"/>
      <c r="VJG156" s="80"/>
      <c r="VJH156" s="80"/>
      <c r="VJI156" s="80"/>
      <c r="VJJ156" s="80"/>
      <c r="VJK156" s="80"/>
      <c r="VJL156" s="80"/>
      <c r="VJM156" s="80"/>
      <c r="VJN156" s="80"/>
      <c r="VJO156" s="80"/>
      <c r="VJP156" s="80"/>
      <c r="VJQ156" s="80"/>
      <c r="VJR156" s="80"/>
      <c r="VJS156" s="80"/>
      <c r="VJT156" s="80"/>
      <c r="VJU156" s="80"/>
      <c r="VJV156" s="80"/>
      <c r="VJW156" s="80"/>
      <c r="VJX156" s="80"/>
      <c r="VJY156" s="80"/>
      <c r="VJZ156" s="80"/>
      <c r="VKA156" s="80"/>
      <c r="VKB156" s="80"/>
      <c r="VKC156" s="80"/>
      <c r="VKD156" s="80"/>
      <c r="VKE156" s="80"/>
      <c r="VKF156" s="80"/>
      <c r="VKG156" s="80"/>
      <c r="VKH156" s="80"/>
      <c r="VKI156" s="80"/>
      <c r="VKJ156" s="80"/>
      <c r="VKK156" s="80"/>
      <c r="VKL156" s="80"/>
      <c r="VKM156" s="80"/>
      <c r="VKN156" s="80"/>
      <c r="VKO156" s="80"/>
      <c r="VKP156" s="80"/>
      <c r="VKQ156" s="80"/>
      <c r="VKR156" s="80"/>
      <c r="VKS156" s="80"/>
      <c r="VKT156" s="80"/>
      <c r="VKU156" s="80"/>
      <c r="VKV156" s="80"/>
      <c r="VKW156" s="80"/>
      <c r="VKX156" s="80"/>
      <c r="VKY156" s="80"/>
      <c r="VKZ156" s="80"/>
      <c r="VLA156" s="80"/>
      <c r="VLB156" s="80"/>
      <c r="VLC156" s="80"/>
      <c r="VLD156" s="80"/>
      <c r="VLE156" s="80"/>
      <c r="VLF156" s="80"/>
      <c r="VLG156" s="80"/>
      <c r="VLH156" s="80"/>
      <c r="VLI156" s="80"/>
      <c r="VLJ156" s="80"/>
      <c r="VLK156" s="80"/>
      <c r="VLL156" s="80"/>
      <c r="VLM156" s="80"/>
      <c r="VLN156" s="80"/>
      <c r="VLO156" s="80"/>
      <c r="VLP156" s="80"/>
      <c r="VLQ156" s="80"/>
      <c r="VLR156" s="80"/>
      <c r="VLS156" s="80"/>
      <c r="VLT156" s="80"/>
      <c r="VLU156" s="80"/>
      <c r="VLV156" s="80"/>
      <c r="VLW156" s="80"/>
      <c r="VLX156" s="80"/>
      <c r="VLY156" s="80"/>
      <c r="VLZ156" s="80"/>
      <c r="VMA156" s="80"/>
      <c r="VMB156" s="80"/>
      <c r="VMC156" s="80"/>
      <c r="VMD156" s="80"/>
      <c r="VME156" s="80"/>
      <c r="VMF156" s="80"/>
      <c r="VMG156" s="80"/>
      <c r="VMH156" s="80"/>
      <c r="VMI156" s="80"/>
      <c r="VMJ156" s="80"/>
      <c r="VMK156" s="80"/>
      <c r="VML156" s="80"/>
      <c r="VMM156" s="80"/>
      <c r="VMN156" s="80"/>
      <c r="VMO156" s="80"/>
      <c r="VMP156" s="80"/>
      <c r="VMQ156" s="80"/>
      <c r="VMR156" s="80"/>
      <c r="VMS156" s="80"/>
      <c r="VMT156" s="80"/>
      <c r="VMU156" s="80"/>
      <c r="VMV156" s="80"/>
      <c r="VMW156" s="80"/>
      <c r="VMX156" s="80"/>
      <c r="VMY156" s="80"/>
      <c r="VMZ156" s="80"/>
      <c r="VNA156" s="80"/>
      <c r="VNB156" s="80"/>
      <c r="VNC156" s="80"/>
      <c r="VND156" s="80"/>
      <c r="VNE156" s="80"/>
      <c r="VNF156" s="80"/>
      <c r="VNG156" s="80"/>
      <c r="VNH156" s="80"/>
      <c r="VNI156" s="80"/>
      <c r="VNJ156" s="80"/>
      <c r="VNK156" s="80"/>
      <c r="VNL156" s="80"/>
      <c r="VNM156" s="80"/>
      <c r="VNN156" s="80"/>
      <c r="VNO156" s="80"/>
      <c r="VNP156" s="80"/>
      <c r="VNQ156" s="80"/>
      <c r="VNR156" s="80"/>
      <c r="VNS156" s="80"/>
      <c r="VNT156" s="80"/>
      <c r="VNU156" s="80"/>
      <c r="VNV156" s="80"/>
      <c r="VNW156" s="80"/>
      <c r="VNX156" s="80"/>
      <c r="VNY156" s="80"/>
      <c r="VNZ156" s="80"/>
      <c r="VOA156" s="80"/>
      <c r="VOB156" s="80"/>
      <c r="VOC156" s="80"/>
      <c r="VOD156" s="80"/>
      <c r="VOE156" s="80"/>
      <c r="VOF156" s="80"/>
      <c r="VOG156" s="80"/>
      <c r="VOH156" s="80"/>
      <c r="VOI156" s="80"/>
      <c r="VOJ156" s="80"/>
      <c r="VOK156" s="80"/>
      <c r="VOL156" s="80"/>
      <c r="VOM156" s="80"/>
      <c r="VON156" s="80"/>
      <c r="VOO156" s="80"/>
      <c r="VOP156" s="80"/>
      <c r="VOQ156" s="80"/>
      <c r="VOR156" s="80"/>
      <c r="VOS156" s="80"/>
      <c r="VOT156" s="80"/>
      <c r="VOU156" s="80"/>
      <c r="VOV156" s="80"/>
      <c r="VOW156" s="80"/>
      <c r="VOX156" s="80"/>
      <c r="VOY156" s="80"/>
      <c r="VOZ156" s="80"/>
      <c r="VPA156" s="80"/>
      <c r="VPB156" s="80"/>
      <c r="VPC156" s="80"/>
      <c r="VPD156" s="80"/>
      <c r="VPE156" s="80"/>
      <c r="VPF156" s="80"/>
      <c r="VPG156" s="80"/>
      <c r="VPH156" s="80"/>
      <c r="VPI156" s="80"/>
      <c r="VPJ156" s="80"/>
      <c r="VPK156" s="80"/>
      <c r="VPL156" s="80"/>
      <c r="VPM156" s="80"/>
      <c r="VPN156" s="80"/>
      <c r="VPO156" s="80"/>
      <c r="VPP156" s="80"/>
      <c r="VPQ156" s="80"/>
      <c r="VPR156" s="80"/>
      <c r="VPS156" s="80"/>
      <c r="VPT156" s="80"/>
      <c r="VPU156" s="80"/>
      <c r="VPV156" s="80"/>
      <c r="VPW156" s="80"/>
      <c r="VPX156" s="80"/>
      <c r="VPY156" s="80"/>
      <c r="VPZ156" s="80"/>
      <c r="VQA156" s="80"/>
      <c r="VQB156" s="80"/>
      <c r="VQC156" s="80"/>
      <c r="VQD156" s="80"/>
      <c r="VQE156" s="80"/>
      <c r="VQF156" s="80"/>
      <c r="VQG156" s="80"/>
      <c r="VQH156" s="80"/>
      <c r="VQI156" s="80"/>
      <c r="VQJ156" s="80"/>
      <c r="VQK156" s="80"/>
      <c r="VQL156" s="80"/>
      <c r="VQM156" s="80"/>
      <c r="VQN156" s="80"/>
      <c r="VQO156" s="80"/>
      <c r="VQP156" s="80"/>
      <c r="VQQ156" s="80"/>
      <c r="VQR156" s="80"/>
      <c r="VQS156" s="80"/>
      <c r="VQT156" s="80"/>
      <c r="VQU156" s="80"/>
      <c r="VQV156" s="80"/>
      <c r="VQW156" s="80"/>
      <c r="VQX156" s="80"/>
      <c r="VQY156" s="80"/>
      <c r="VQZ156" s="80"/>
      <c r="VRA156" s="80"/>
      <c r="VRB156" s="80"/>
      <c r="VRC156" s="80"/>
      <c r="VRD156" s="80"/>
      <c r="VRE156" s="80"/>
      <c r="VRF156" s="80"/>
      <c r="VRG156" s="80"/>
      <c r="VRH156" s="80"/>
      <c r="VRI156" s="80"/>
      <c r="VRJ156" s="80"/>
      <c r="VRK156" s="80"/>
      <c r="VRL156" s="80"/>
      <c r="VRM156" s="80"/>
      <c r="VRN156" s="80"/>
      <c r="VRO156" s="80"/>
      <c r="VRP156" s="80"/>
      <c r="VRQ156" s="80"/>
      <c r="VRR156" s="80"/>
      <c r="VRS156" s="80"/>
      <c r="VRT156" s="80"/>
      <c r="VRU156" s="80"/>
      <c r="VRV156" s="80"/>
      <c r="VRW156" s="80"/>
      <c r="VRX156" s="80"/>
      <c r="VRY156" s="80"/>
      <c r="VRZ156" s="80"/>
      <c r="VSA156" s="80"/>
      <c r="VSB156" s="80"/>
      <c r="VSC156" s="80"/>
      <c r="VSD156" s="80"/>
      <c r="VSE156" s="80"/>
      <c r="VSF156" s="80"/>
      <c r="VSG156" s="80"/>
      <c r="VSH156" s="80"/>
      <c r="VSI156" s="80"/>
      <c r="VSJ156" s="80"/>
      <c r="VSK156" s="80"/>
      <c r="VSL156" s="80"/>
      <c r="VSM156" s="80"/>
      <c r="VSN156" s="80"/>
      <c r="VSO156" s="80"/>
      <c r="VSP156" s="80"/>
      <c r="VSQ156" s="80"/>
      <c r="VSR156" s="80"/>
      <c r="VSS156" s="80"/>
      <c r="VST156" s="80"/>
      <c r="VSU156" s="80"/>
      <c r="VSV156" s="80"/>
      <c r="VSW156" s="80"/>
      <c r="VSX156" s="80"/>
      <c r="VSY156" s="80"/>
      <c r="VSZ156" s="80"/>
      <c r="VTA156" s="80"/>
      <c r="VTB156" s="80"/>
      <c r="VTC156" s="80"/>
      <c r="VTD156" s="80"/>
      <c r="VTE156" s="80"/>
      <c r="VTF156" s="80"/>
      <c r="VTG156" s="80"/>
      <c r="VTH156" s="80"/>
      <c r="VTI156" s="80"/>
      <c r="VTJ156" s="80"/>
      <c r="VTK156" s="80"/>
      <c r="VTL156" s="80"/>
      <c r="VTM156" s="80"/>
      <c r="VTN156" s="80"/>
      <c r="VTO156" s="80"/>
      <c r="VTP156" s="80"/>
      <c r="VTQ156" s="80"/>
      <c r="VTR156" s="80"/>
      <c r="VTS156" s="80"/>
      <c r="VTT156" s="80"/>
      <c r="VTU156" s="80"/>
      <c r="VTV156" s="80"/>
      <c r="VTW156" s="80"/>
      <c r="VTX156" s="80"/>
      <c r="VTY156" s="80"/>
      <c r="VTZ156" s="80"/>
      <c r="VUA156" s="80"/>
      <c r="VUB156" s="80"/>
      <c r="VUC156" s="80"/>
      <c r="VUD156" s="80"/>
      <c r="VUE156" s="80"/>
      <c r="VUF156" s="80"/>
      <c r="VUG156" s="80"/>
      <c r="VUH156" s="80"/>
      <c r="VUI156" s="80"/>
      <c r="VUJ156" s="80"/>
      <c r="VUK156" s="80"/>
      <c r="VUL156" s="80"/>
      <c r="VUM156" s="80"/>
      <c r="VUN156" s="80"/>
      <c r="VUO156" s="80"/>
      <c r="VUP156" s="80"/>
      <c r="VUQ156" s="80"/>
      <c r="VUR156" s="80"/>
      <c r="VUS156" s="80"/>
      <c r="VUT156" s="80"/>
      <c r="VUU156" s="80"/>
      <c r="VUV156" s="80"/>
      <c r="VUW156" s="80"/>
      <c r="VUX156" s="80"/>
      <c r="VUY156" s="80"/>
      <c r="VUZ156" s="80"/>
      <c r="VVA156" s="80"/>
      <c r="VVB156" s="80"/>
      <c r="VVC156" s="80"/>
      <c r="VVD156" s="80"/>
      <c r="VVE156" s="80"/>
      <c r="VVF156" s="80"/>
      <c r="VVG156" s="80"/>
      <c r="VVH156" s="80"/>
      <c r="VVI156" s="80"/>
      <c r="VVJ156" s="80"/>
      <c r="VVK156" s="80"/>
      <c r="VVL156" s="80"/>
      <c r="VVM156" s="80"/>
      <c r="VVN156" s="80"/>
      <c r="VVO156" s="80"/>
      <c r="VVP156" s="80"/>
      <c r="VVQ156" s="80"/>
      <c r="VVR156" s="80"/>
      <c r="VVS156" s="80"/>
      <c r="VVT156" s="80"/>
      <c r="VVU156" s="80"/>
      <c r="VVV156" s="80"/>
      <c r="VVW156" s="80"/>
      <c r="VVX156" s="80"/>
      <c r="VVY156" s="80"/>
      <c r="VVZ156" s="80"/>
      <c r="VWA156" s="80"/>
      <c r="VWB156" s="80"/>
      <c r="VWC156" s="80"/>
      <c r="VWD156" s="80"/>
      <c r="VWE156" s="80"/>
      <c r="VWF156" s="80"/>
      <c r="VWG156" s="80"/>
      <c r="VWH156" s="80"/>
      <c r="VWI156" s="80"/>
      <c r="VWJ156" s="80"/>
      <c r="VWK156" s="80"/>
      <c r="VWL156" s="80"/>
      <c r="VWM156" s="80"/>
      <c r="VWN156" s="80"/>
      <c r="VWO156" s="80"/>
      <c r="VWP156" s="80"/>
      <c r="VWQ156" s="80"/>
      <c r="VWR156" s="80"/>
      <c r="VWS156" s="80"/>
      <c r="VWT156" s="80"/>
      <c r="VWU156" s="80"/>
      <c r="VWV156" s="80"/>
      <c r="VWW156" s="80"/>
      <c r="VWX156" s="80"/>
      <c r="VWY156" s="80"/>
      <c r="VWZ156" s="80"/>
      <c r="VXA156" s="80"/>
      <c r="VXB156" s="80"/>
      <c r="VXC156" s="80"/>
      <c r="VXD156" s="80"/>
      <c r="VXE156" s="80"/>
      <c r="VXF156" s="80"/>
      <c r="VXG156" s="80"/>
      <c r="VXH156" s="80"/>
      <c r="VXI156" s="80"/>
      <c r="VXJ156" s="80"/>
      <c r="VXK156" s="80"/>
      <c r="VXL156" s="80"/>
      <c r="VXM156" s="80"/>
      <c r="VXN156" s="80"/>
      <c r="VXO156" s="80"/>
      <c r="VXP156" s="80"/>
      <c r="VXQ156" s="80"/>
      <c r="VXR156" s="80"/>
      <c r="VXS156" s="80"/>
      <c r="VXT156" s="80"/>
      <c r="VXU156" s="80"/>
      <c r="VXV156" s="80"/>
      <c r="VXW156" s="80"/>
      <c r="VXX156" s="80"/>
      <c r="VXY156" s="80"/>
      <c r="VXZ156" s="80"/>
      <c r="VYA156" s="80"/>
      <c r="VYB156" s="80"/>
      <c r="VYC156" s="80"/>
      <c r="VYD156" s="80"/>
      <c r="VYE156" s="80"/>
      <c r="VYF156" s="80"/>
      <c r="VYG156" s="80"/>
      <c r="VYH156" s="80"/>
      <c r="VYI156" s="80"/>
      <c r="VYJ156" s="80"/>
      <c r="VYK156" s="80"/>
      <c r="VYL156" s="80"/>
      <c r="VYM156" s="80"/>
      <c r="VYN156" s="80"/>
      <c r="VYO156" s="80"/>
      <c r="VYP156" s="80"/>
      <c r="VYQ156" s="80"/>
      <c r="VYR156" s="80"/>
      <c r="VYS156" s="80"/>
      <c r="VYT156" s="80"/>
      <c r="VYU156" s="80"/>
      <c r="VYV156" s="80"/>
      <c r="VYW156" s="80"/>
      <c r="VYX156" s="80"/>
      <c r="VYY156" s="80"/>
      <c r="VYZ156" s="80"/>
      <c r="VZA156" s="80"/>
      <c r="VZB156" s="80"/>
      <c r="VZC156" s="80"/>
      <c r="VZD156" s="80"/>
      <c r="VZE156" s="80"/>
      <c r="VZF156" s="80"/>
      <c r="VZG156" s="80"/>
      <c r="VZH156" s="80"/>
      <c r="VZI156" s="80"/>
      <c r="VZJ156" s="80"/>
      <c r="VZK156" s="80"/>
      <c r="VZL156" s="80"/>
      <c r="VZM156" s="80"/>
      <c r="VZN156" s="80"/>
      <c r="VZO156" s="80"/>
      <c r="VZP156" s="80"/>
      <c r="VZQ156" s="80"/>
      <c r="VZR156" s="80"/>
      <c r="VZS156" s="80"/>
      <c r="VZT156" s="80"/>
      <c r="VZU156" s="80"/>
      <c r="VZV156" s="80"/>
      <c r="VZW156" s="80"/>
      <c r="VZX156" s="80"/>
      <c r="VZY156" s="80"/>
      <c r="VZZ156" s="80"/>
      <c r="WAA156" s="80"/>
      <c r="WAB156" s="80"/>
      <c r="WAC156" s="80"/>
      <c r="WAD156" s="80"/>
      <c r="WAE156" s="80"/>
      <c r="WAF156" s="80"/>
      <c r="WAG156" s="80"/>
      <c r="WAH156" s="80"/>
      <c r="WAI156" s="80"/>
      <c r="WAJ156" s="80"/>
      <c r="WAK156" s="80"/>
      <c r="WAL156" s="80"/>
      <c r="WAM156" s="80"/>
      <c r="WAN156" s="80"/>
      <c r="WAO156" s="80"/>
      <c r="WAP156" s="80"/>
      <c r="WAQ156" s="80"/>
      <c r="WAR156" s="80"/>
      <c r="WAS156" s="80"/>
      <c r="WAT156" s="80"/>
      <c r="WAU156" s="80"/>
      <c r="WAV156" s="80"/>
      <c r="WAW156" s="80"/>
      <c r="WAX156" s="80"/>
      <c r="WAY156" s="80"/>
      <c r="WAZ156" s="80"/>
      <c r="WBA156" s="80"/>
      <c r="WBB156" s="80"/>
      <c r="WBC156" s="80"/>
      <c r="WBD156" s="80"/>
      <c r="WBE156" s="80"/>
      <c r="WBF156" s="80"/>
      <c r="WBG156" s="80"/>
      <c r="WBH156" s="80"/>
      <c r="WBI156" s="80"/>
      <c r="WBJ156" s="80"/>
      <c r="WBK156" s="80"/>
      <c r="WBL156" s="80"/>
      <c r="WBM156" s="80"/>
      <c r="WBN156" s="80"/>
      <c r="WBO156" s="80"/>
      <c r="WBP156" s="80"/>
      <c r="WBQ156" s="80"/>
      <c r="WBR156" s="80"/>
      <c r="WBS156" s="80"/>
      <c r="WBT156" s="80"/>
      <c r="WBU156" s="80"/>
      <c r="WBV156" s="80"/>
      <c r="WBW156" s="80"/>
      <c r="WBX156" s="80"/>
      <c r="WBY156" s="80"/>
      <c r="WBZ156" s="80"/>
      <c r="WCA156" s="80"/>
      <c r="WCB156" s="80"/>
      <c r="WCC156" s="80"/>
      <c r="WCD156" s="80"/>
      <c r="WCE156" s="80"/>
      <c r="WCF156" s="80"/>
      <c r="WCG156" s="80"/>
      <c r="WCH156" s="80"/>
      <c r="WCI156" s="80"/>
      <c r="WCJ156" s="80"/>
      <c r="WCK156" s="80"/>
      <c r="WCL156" s="80"/>
      <c r="WCM156" s="80"/>
      <c r="WCN156" s="80"/>
      <c r="WCO156" s="80"/>
      <c r="WCP156" s="80"/>
      <c r="WCQ156" s="80"/>
      <c r="WCR156" s="80"/>
      <c r="WCS156" s="80"/>
      <c r="WCT156" s="80"/>
      <c r="WCU156" s="80"/>
      <c r="WCV156" s="80"/>
      <c r="WCW156" s="80"/>
      <c r="WCX156" s="80"/>
      <c r="WCY156" s="80"/>
      <c r="WCZ156" s="80"/>
      <c r="WDA156" s="80"/>
      <c r="WDB156" s="80"/>
      <c r="WDC156" s="80"/>
      <c r="WDD156" s="80"/>
      <c r="WDE156" s="80"/>
      <c r="WDF156" s="80"/>
      <c r="WDG156" s="80"/>
      <c r="WDH156" s="80"/>
      <c r="WDI156" s="80"/>
      <c r="WDJ156" s="80"/>
      <c r="WDK156" s="80"/>
      <c r="WDL156" s="80"/>
      <c r="WDM156" s="80"/>
      <c r="WDN156" s="80"/>
      <c r="WDO156" s="80"/>
      <c r="WDP156" s="80"/>
      <c r="WDQ156" s="80"/>
      <c r="WDR156" s="80"/>
      <c r="WDS156" s="80"/>
      <c r="WDT156" s="80"/>
      <c r="WDU156" s="80"/>
      <c r="WDV156" s="80"/>
      <c r="WDW156" s="80"/>
      <c r="WDX156" s="80"/>
      <c r="WDY156" s="80"/>
      <c r="WDZ156" s="80"/>
      <c r="WEA156" s="80"/>
      <c r="WEB156" s="80"/>
      <c r="WEC156" s="80"/>
      <c r="WED156" s="80"/>
      <c r="WEE156" s="80"/>
      <c r="WEF156" s="80"/>
      <c r="WEG156" s="80"/>
      <c r="WEH156" s="80"/>
      <c r="WEI156" s="80"/>
      <c r="WEJ156" s="80"/>
      <c r="WEK156" s="80"/>
      <c r="WEL156" s="80"/>
      <c r="WEM156" s="80"/>
      <c r="WEN156" s="80"/>
      <c r="WEO156" s="80"/>
      <c r="WEP156" s="80"/>
      <c r="WEQ156" s="80"/>
      <c r="WER156" s="80"/>
      <c r="WES156" s="80"/>
      <c r="WET156" s="80"/>
      <c r="WEU156" s="80"/>
      <c r="WEV156" s="80"/>
      <c r="WEW156" s="80"/>
      <c r="WEX156" s="80"/>
      <c r="WEY156" s="80"/>
      <c r="WEZ156" s="80"/>
      <c r="WFA156" s="80"/>
      <c r="WFB156" s="80"/>
      <c r="WFC156" s="80"/>
      <c r="WFD156" s="80"/>
      <c r="WFE156" s="80"/>
      <c r="WFF156" s="80"/>
      <c r="WFG156" s="80"/>
      <c r="WFH156" s="80"/>
      <c r="WFI156" s="80"/>
      <c r="WFJ156" s="80"/>
      <c r="WFK156" s="80"/>
      <c r="WFL156" s="80"/>
      <c r="WFM156" s="80"/>
      <c r="WFN156" s="80"/>
      <c r="WFO156" s="80"/>
      <c r="WFP156" s="80"/>
      <c r="WFQ156" s="80"/>
      <c r="WFR156" s="80"/>
      <c r="WFS156" s="80"/>
      <c r="WFT156" s="80"/>
      <c r="WFU156" s="80"/>
      <c r="WFV156" s="80"/>
      <c r="WFW156" s="80"/>
      <c r="WFX156" s="80"/>
      <c r="WFY156" s="80"/>
      <c r="WFZ156" s="80"/>
      <c r="WGA156" s="80"/>
      <c r="WGB156" s="80"/>
      <c r="WGC156" s="80"/>
      <c r="WGD156" s="80"/>
      <c r="WGE156" s="80"/>
      <c r="WGF156" s="80"/>
      <c r="WGG156" s="80"/>
      <c r="WGH156" s="80"/>
      <c r="WGI156" s="80"/>
      <c r="WGJ156" s="80"/>
      <c r="WGK156" s="80"/>
      <c r="WGL156" s="80"/>
      <c r="WGM156" s="80"/>
      <c r="WGN156" s="80"/>
      <c r="WGO156" s="80"/>
      <c r="WGP156" s="80"/>
      <c r="WGQ156" s="80"/>
      <c r="WGR156" s="80"/>
      <c r="WGS156" s="80"/>
      <c r="WGT156" s="80"/>
      <c r="WGU156" s="80"/>
      <c r="WGV156" s="80"/>
      <c r="WGW156" s="80"/>
      <c r="WGX156" s="80"/>
      <c r="WGY156" s="80"/>
      <c r="WGZ156" s="80"/>
      <c r="WHA156" s="80"/>
      <c r="WHB156" s="80"/>
      <c r="WHC156" s="80"/>
      <c r="WHD156" s="80"/>
      <c r="WHE156" s="80"/>
      <c r="WHF156" s="80"/>
      <c r="WHG156" s="80"/>
      <c r="WHH156" s="80"/>
      <c r="WHI156" s="80"/>
      <c r="WHJ156" s="80"/>
      <c r="WHK156" s="80"/>
      <c r="WHL156" s="80"/>
      <c r="WHM156" s="80"/>
      <c r="WHN156" s="80"/>
      <c r="WHO156" s="80"/>
      <c r="WHP156" s="80"/>
      <c r="WHQ156" s="80"/>
      <c r="WHR156" s="80"/>
      <c r="WHS156" s="80"/>
      <c r="WHT156" s="80"/>
      <c r="WHU156" s="80"/>
      <c r="WHV156" s="80"/>
      <c r="WHW156" s="80"/>
      <c r="WHX156" s="80"/>
      <c r="WHY156" s="80"/>
      <c r="WHZ156" s="80"/>
      <c r="WIA156" s="80"/>
      <c r="WIB156" s="80"/>
      <c r="WIC156" s="80"/>
      <c r="WID156" s="80"/>
      <c r="WIE156" s="80"/>
      <c r="WIF156" s="80"/>
      <c r="WIG156" s="80"/>
      <c r="WIH156" s="80"/>
      <c r="WII156" s="80"/>
      <c r="WIJ156" s="80"/>
      <c r="WIK156" s="80"/>
      <c r="WIL156" s="80"/>
      <c r="WIM156" s="80"/>
      <c r="WIN156" s="80"/>
      <c r="WIO156" s="80"/>
      <c r="WIP156" s="80"/>
      <c r="WIQ156" s="80"/>
      <c r="WIR156" s="80"/>
      <c r="WIS156" s="80"/>
      <c r="WIT156" s="80"/>
      <c r="WIU156" s="80"/>
      <c r="WIV156" s="80"/>
      <c r="WIW156" s="80"/>
      <c r="WIX156" s="80"/>
      <c r="WIY156" s="80"/>
      <c r="WIZ156" s="80"/>
      <c r="WJA156" s="80"/>
      <c r="WJB156" s="80"/>
      <c r="WJC156" s="80"/>
      <c r="WJD156" s="80"/>
      <c r="WJE156" s="80"/>
      <c r="WJF156" s="80"/>
      <c r="WJG156" s="80"/>
      <c r="WJH156" s="80"/>
      <c r="WJI156" s="80"/>
      <c r="WJJ156" s="80"/>
      <c r="WJK156" s="80"/>
      <c r="WJL156" s="80"/>
      <c r="WJM156" s="80"/>
      <c r="WJN156" s="80"/>
      <c r="WJO156" s="80"/>
      <c r="WJP156" s="80"/>
      <c r="WJQ156" s="80"/>
      <c r="WJR156" s="80"/>
      <c r="WJS156" s="80"/>
      <c r="WJT156" s="80"/>
      <c r="WJU156" s="80"/>
      <c r="WJV156" s="80"/>
      <c r="WJW156" s="80"/>
      <c r="WJX156" s="80"/>
      <c r="WJY156" s="80"/>
      <c r="WJZ156" s="80"/>
      <c r="WKA156" s="80"/>
      <c r="WKB156" s="80"/>
      <c r="WKC156" s="80"/>
      <c r="WKD156" s="80"/>
      <c r="WKE156" s="80"/>
      <c r="WKF156" s="80"/>
      <c r="WKG156" s="80"/>
      <c r="WKH156" s="80"/>
      <c r="WKI156" s="80"/>
      <c r="WKJ156" s="80"/>
      <c r="WKK156" s="80"/>
      <c r="WKL156" s="80"/>
      <c r="WKM156" s="80"/>
      <c r="WKN156" s="80"/>
      <c r="WKO156" s="80"/>
      <c r="WKP156" s="80"/>
      <c r="WKQ156" s="80"/>
      <c r="WKR156" s="80"/>
      <c r="WKS156" s="80"/>
      <c r="WKT156" s="80"/>
      <c r="WKU156" s="80"/>
      <c r="WKV156" s="80"/>
      <c r="WKW156" s="80"/>
      <c r="WKX156" s="80"/>
      <c r="WKY156" s="80"/>
      <c r="WKZ156" s="80"/>
      <c r="WLA156" s="80"/>
      <c r="WLB156" s="80"/>
      <c r="WLC156" s="80"/>
      <c r="WLD156" s="80"/>
      <c r="WLE156" s="80"/>
      <c r="WLF156" s="80"/>
      <c r="WLG156" s="80"/>
      <c r="WLH156" s="80"/>
      <c r="WLI156" s="80"/>
      <c r="WLJ156" s="80"/>
      <c r="WLK156" s="80"/>
      <c r="WLL156" s="80"/>
      <c r="WLM156" s="80"/>
      <c r="WLN156" s="80"/>
      <c r="WLO156" s="80"/>
      <c r="WLP156" s="80"/>
      <c r="WLQ156" s="80"/>
      <c r="WLR156" s="80"/>
      <c r="WLS156" s="80"/>
      <c r="WLT156" s="80"/>
      <c r="WLU156" s="80"/>
      <c r="WLV156" s="80"/>
      <c r="WLW156" s="80"/>
      <c r="WLX156" s="80"/>
      <c r="WLY156" s="80"/>
      <c r="WLZ156" s="80"/>
      <c r="WMA156" s="80"/>
      <c r="WMB156" s="80"/>
      <c r="WMC156" s="80"/>
      <c r="WMD156" s="80"/>
      <c r="WME156" s="80"/>
      <c r="WMF156" s="80"/>
      <c r="WMG156" s="80"/>
      <c r="WMH156" s="80"/>
      <c r="WMI156" s="80"/>
      <c r="WMJ156" s="80"/>
      <c r="WMK156" s="80"/>
      <c r="WML156" s="80"/>
      <c r="WMM156" s="80"/>
      <c r="WMN156" s="80"/>
      <c r="WMO156" s="80"/>
      <c r="WMP156" s="80"/>
      <c r="WMQ156" s="80"/>
      <c r="WMR156" s="80"/>
      <c r="WMS156" s="80"/>
      <c r="WMT156" s="80"/>
      <c r="WMU156" s="80"/>
      <c r="WMV156" s="80"/>
      <c r="WMW156" s="80"/>
      <c r="WMX156" s="80"/>
      <c r="WMY156" s="80"/>
      <c r="WMZ156" s="80"/>
      <c r="WNA156" s="80"/>
      <c r="WNB156" s="80"/>
      <c r="WNC156" s="80"/>
      <c r="WND156" s="80"/>
      <c r="WNE156" s="80"/>
      <c r="WNF156" s="80"/>
      <c r="WNG156" s="80"/>
      <c r="WNH156" s="80"/>
      <c r="WNI156" s="80"/>
      <c r="WNJ156" s="80"/>
      <c r="WNK156" s="80"/>
      <c r="WNL156" s="80"/>
      <c r="WNM156" s="80"/>
      <c r="WNN156" s="80"/>
      <c r="WNO156" s="80"/>
      <c r="WNP156" s="80"/>
      <c r="WNQ156" s="80"/>
      <c r="WNR156" s="80"/>
      <c r="WNS156" s="80"/>
      <c r="WNT156" s="80"/>
      <c r="WNU156" s="80"/>
      <c r="WNV156" s="80"/>
      <c r="WNW156" s="80"/>
      <c r="WNX156" s="80"/>
      <c r="WNY156" s="80"/>
      <c r="WNZ156" s="80"/>
      <c r="WOA156" s="80"/>
      <c r="WOB156" s="80"/>
      <c r="WOC156" s="80"/>
      <c r="WOD156" s="80"/>
      <c r="WOE156" s="80"/>
      <c r="WOF156" s="80"/>
      <c r="WOG156" s="80"/>
      <c r="WOH156" s="80"/>
      <c r="WOI156" s="80"/>
      <c r="WOJ156" s="80"/>
      <c r="WOK156" s="80"/>
      <c r="WOL156" s="80"/>
      <c r="WOM156" s="80"/>
      <c r="WON156" s="80"/>
      <c r="WOO156" s="80"/>
      <c r="WOP156" s="80"/>
      <c r="WOQ156" s="80"/>
      <c r="WOR156" s="80"/>
      <c r="WOS156" s="80"/>
      <c r="WOT156" s="80"/>
      <c r="WOU156" s="80"/>
      <c r="WOV156" s="80"/>
      <c r="WOW156" s="80"/>
      <c r="WOX156" s="80"/>
      <c r="WOY156" s="80"/>
      <c r="WOZ156" s="80"/>
      <c r="WPA156" s="80"/>
      <c r="WPB156" s="80"/>
      <c r="WPC156" s="80"/>
      <c r="WPD156" s="80"/>
      <c r="WPE156" s="80"/>
      <c r="WPF156" s="80"/>
      <c r="WPG156" s="80"/>
      <c r="WPH156" s="80"/>
      <c r="WPI156" s="80"/>
      <c r="WPJ156" s="80"/>
      <c r="WPK156" s="80"/>
      <c r="WPL156" s="80"/>
      <c r="WPM156" s="80"/>
      <c r="WPN156" s="80"/>
      <c r="WPO156" s="80"/>
      <c r="WPP156" s="80"/>
      <c r="WPQ156" s="80"/>
      <c r="WPR156" s="80"/>
      <c r="WPS156" s="80"/>
      <c r="WPT156" s="80"/>
      <c r="WPU156" s="80"/>
      <c r="WPV156" s="80"/>
      <c r="WPW156" s="80"/>
      <c r="WPX156" s="80"/>
      <c r="WPY156" s="80"/>
      <c r="WPZ156" s="80"/>
      <c r="WQA156" s="80"/>
      <c r="WQB156" s="80"/>
      <c r="WQC156" s="80"/>
      <c r="WQD156" s="80"/>
      <c r="WQE156" s="80"/>
      <c r="WQF156" s="80"/>
      <c r="WQG156" s="80"/>
      <c r="WQH156" s="80"/>
      <c r="WQI156" s="80"/>
      <c r="WQJ156" s="80"/>
      <c r="WQK156" s="80"/>
      <c r="WQL156" s="80"/>
      <c r="WQM156" s="80"/>
      <c r="WQN156" s="80"/>
      <c r="WQO156" s="80"/>
      <c r="WQP156" s="80"/>
      <c r="WQQ156" s="80"/>
      <c r="WQR156" s="80"/>
      <c r="WQS156" s="80"/>
      <c r="WQT156" s="80"/>
      <c r="WQU156" s="80"/>
      <c r="WQV156" s="80"/>
      <c r="WQW156" s="80"/>
      <c r="WQX156" s="80"/>
      <c r="WQY156" s="80"/>
      <c r="WQZ156" s="80"/>
      <c r="WRA156" s="80"/>
      <c r="WRB156" s="80"/>
      <c r="WRC156" s="80"/>
      <c r="WRD156" s="80"/>
      <c r="WRE156" s="80"/>
      <c r="WRF156" s="80"/>
      <c r="WRG156" s="80"/>
      <c r="WRH156" s="80"/>
      <c r="WRI156" s="80"/>
      <c r="WRJ156" s="80"/>
      <c r="WRK156" s="80"/>
      <c r="WRL156" s="80"/>
      <c r="WRM156" s="80"/>
      <c r="WRN156" s="80"/>
      <c r="WRO156" s="80"/>
      <c r="WRP156" s="80"/>
      <c r="WRQ156" s="80"/>
      <c r="WRR156" s="80"/>
      <c r="WRS156" s="80"/>
      <c r="WRT156" s="80"/>
      <c r="WRU156" s="80"/>
      <c r="WRV156" s="80"/>
      <c r="WRW156" s="80"/>
      <c r="WRX156" s="80"/>
      <c r="WRY156" s="80"/>
      <c r="WRZ156" s="80"/>
      <c r="WSA156" s="80"/>
      <c r="WSB156" s="80"/>
      <c r="WSC156" s="80"/>
      <c r="WSD156" s="80"/>
      <c r="WSE156" s="80"/>
      <c r="WSF156" s="80"/>
      <c r="WSG156" s="80"/>
      <c r="WSH156" s="80"/>
      <c r="WSI156" s="80"/>
      <c r="WSJ156" s="80"/>
      <c r="WSK156" s="80"/>
      <c r="WSL156" s="80"/>
      <c r="WSM156" s="80"/>
      <c r="WSN156" s="80"/>
      <c r="WSO156" s="80"/>
      <c r="WSP156" s="80"/>
      <c r="WSQ156" s="80"/>
      <c r="WSR156" s="80"/>
      <c r="WSS156" s="80"/>
      <c r="WST156" s="80"/>
      <c r="WSU156" s="80"/>
      <c r="WSV156" s="80"/>
      <c r="WSW156" s="80"/>
      <c r="WSX156" s="80"/>
      <c r="WSY156" s="80"/>
      <c r="WSZ156" s="80"/>
      <c r="WTA156" s="80"/>
      <c r="WTB156" s="80"/>
      <c r="WTC156" s="80"/>
      <c r="WTD156" s="80"/>
      <c r="WTE156" s="80"/>
      <c r="WTF156" s="80"/>
      <c r="WTG156" s="80"/>
      <c r="WTH156" s="80"/>
      <c r="WTI156" s="80"/>
      <c r="WTJ156" s="80"/>
      <c r="WTK156" s="80"/>
      <c r="WTL156" s="80"/>
      <c r="WTM156" s="80"/>
      <c r="WTN156" s="80"/>
      <c r="WTO156" s="80"/>
      <c r="WTP156" s="80"/>
      <c r="WTQ156" s="80"/>
      <c r="WTR156" s="80"/>
      <c r="WTS156" s="80"/>
      <c r="WTT156" s="80"/>
      <c r="WTU156" s="80"/>
      <c r="WTV156" s="80"/>
      <c r="WTW156" s="80"/>
      <c r="WTX156" s="80"/>
      <c r="WTY156" s="80"/>
      <c r="WTZ156" s="80"/>
      <c r="WUA156" s="80"/>
      <c r="WUB156" s="80"/>
      <c r="WUC156" s="80"/>
      <c r="WUD156" s="80"/>
      <c r="WUE156" s="80"/>
      <c r="WUF156" s="80"/>
      <c r="WUG156" s="80"/>
      <c r="WUH156" s="80"/>
      <c r="WUI156" s="80"/>
      <c r="WUJ156" s="80"/>
      <c r="WUK156" s="80"/>
      <c r="WUL156" s="80"/>
      <c r="WUM156" s="80"/>
      <c r="WUN156" s="80"/>
      <c r="WUO156" s="80"/>
      <c r="WUP156" s="80"/>
      <c r="WUQ156" s="80"/>
      <c r="WUR156" s="80"/>
      <c r="WUS156" s="80"/>
      <c r="WUT156" s="80"/>
      <c r="WUU156" s="80"/>
      <c r="WUV156" s="80"/>
      <c r="WUW156" s="80"/>
      <c r="WUX156" s="80"/>
      <c r="WUY156" s="80"/>
      <c r="WUZ156" s="80"/>
      <c r="WVA156" s="80"/>
      <c r="WVB156" s="80"/>
      <c r="WVC156" s="80"/>
      <c r="WVD156" s="80"/>
      <c r="WVE156" s="80"/>
      <c r="WVF156" s="80"/>
      <c r="WVG156" s="80"/>
      <c r="WVH156" s="80"/>
      <c r="WVI156" s="80"/>
      <c r="WVJ156" s="80"/>
      <c r="WVK156" s="80"/>
      <c r="WVL156" s="80"/>
      <c r="WVM156" s="80"/>
      <c r="WVN156" s="80"/>
      <c r="WVO156" s="80"/>
      <c r="WVP156" s="80"/>
      <c r="WVQ156" s="80"/>
      <c r="WVR156" s="80"/>
      <c r="WVS156" s="80"/>
      <c r="WVT156" s="80"/>
      <c r="WVU156" s="80"/>
      <c r="WVV156" s="80"/>
      <c r="WVW156" s="80"/>
      <c r="WVX156" s="80"/>
      <c r="WVY156" s="80"/>
      <c r="WVZ156" s="80"/>
      <c r="WWA156" s="80"/>
      <c r="WWB156" s="80"/>
      <c r="WWC156" s="80"/>
      <c r="WWD156" s="80"/>
      <c r="WWE156" s="80"/>
      <c r="WWF156" s="80"/>
      <c r="WWG156" s="80"/>
      <c r="WWH156" s="80"/>
      <c r="WWI156" s="80"/>
      <c r="WWJ156" s="80"/>
      <c r="WWK156" s="80"/>
      <c r="WWL156" s="80"/>
      <c r="WWM156" s="80"/>
      <c r="WWN156" s="80"/>
      <c r="WWO156" s="80"/>
      <c r="WWP156" s="80"/>
      <c r="WWQ156" s="80"/>
      <c r="WWR156" s="80"/>
      <c r="WWS156" s="80"/>
      <c r="WWT156" s="80"/>
      <c r="WWU156" s="80"/>
      <c r="WWV156" s="80"/>
      <c r="WWW156" s="80"/>
      <c r="WWX156" s="80"/>
      <c r="WWY156" s="80"/>
      <c r="WWZ156" s="80"/>
      <c r="WXA156" s="80"/>
      <c r="WXB156" s="80"/>
      <c r="WXC156" s="80"/>
      <c r="WXD156" s="80"/>
      <c r="WXE156" s="80"/>
      <c r="WXF156" s="80"/>
      <c r="WXG156" s="80"/>
      <c r="WXH156" s="80"/>
      <c r="WXI156" s="80"/>
      <c r="WXJ156" s="80"/>
      <c r="WXK156" s="80"/>
      <c r="WXL156" s="80"/>
      <c r="WXM156" s="80"/>
      <c r="WXN156" s="80"/>
      <c r="WXO156" s="80"/>
      <c r="WXP156" s="80"/>
      <c r="WXQ156" s="80"/>
      <c r="WXR156" s="80"/>
      <c r="WXS156" s="80"/>
      <c r="WXT156" s="80"/>
      <c r="WXU156" s="80"/>
      <c r="WXV156" s="80"/>
      <c r="WXW156" s="80"/>
      <c r="WXX156" s="80"/>
      <c r="WXY156" s="80"/>
      <c r="WXZ156" s="80"/>
      <c r="WYA156" s="80"/>
      <c r="WYB156" s="80"/>
      <c r="WYC156" s="80"/>
      <c r="WYD156" s="80"/>
      <c r="WYE156" s="80"/>
      <c r="WYF156" s="80"/>
      <c r="WYG156" s="80"/>
      <c r="WYH156" s="80"/>
      <c r="WYI156" s="80"/>
      <c r="WYJ156" s="80"/>
      <c r="WYK156" s="80"/>
      <c r="WYL156" s="80"/>
      <c r="WYM156" s="80"/>
      <c r="WYN156" s="80"/>
      <c r="WYO156" s="80"/>
      <c r="WYP156" s="80"/>
      <c r="WYQ156" s="80"/>
      <c r="WYR156" s="80"/>
      <c r="WYS156" s="80"/>
      <c r="WYT156" s="80"/>
      <c r="WYU156" s="80"/>
      <c r="WYV156" s="80"/>
      <c r="WYW156" s="80"/>
      <c r="WYX156" s="80"/>
      <c r="WYY156" s="80"/>
      <c r="WYZ156" s="80"/>
      <c r="WZA156" s="80"/>
      <c r="WZB156" s="80"/>
      <c r="WZC156" s="80"/>
      <c r="WZD156" s="80"/>
      <c r="WZE156" s="80"/>
      <c r="WZF156" s="80"/>
      <c r="WZG156" s="80"/>
      <c r="WZH156" s="80"/>
      <c r="WZI156" s="80"/>
      <c r="WZJ156" s="80"/>
      <c r="WZK156" s="80"/>
      <c r="WZL156" s="80"/>
      <c r="WZM156" s="80"/>
      <c r="WZN156" s="80"/>
      <c r="WZO156" s="80"/>
      <c r="WZP156" s="80"/>
      <c r="WZQ156" s="80"/>
      <c r="WZR156" s="80"/>
      <c r="WZS156" s="80"/>
      <c r="WZT156" s="80"/>
      <c r="WZU156" s="80"/>
      <c r="WZV156" s="80"/>
      <c r="WZW156" s="80"/>
      <c r="WZX156" s="80"/>
      <c r="WZY156" s="80"/>
      <c r="WZZ156" s="80"/>
      <c r="XAA156" s="80"/>
      <c r="XAB156" s="80"/>
      <c r="XAC156" s="80"/>
      <c r="XAD156" s="80"/>
      <c r="XAE156" s="80"/>
      <c r="XAF156" s="80"/>
      <c r="XAG156" s="80"/>
      <c r="XAH156" s="80"/>
      <c r="XAI156" s="80"/>
      <c r="XAJ156" s="80"/>
      <c r="XAK156" s="80"/>
      <c r="XAL156" s="80"/>
      <c r="XAM156" s="80"/>
      <c r="XAN156" s="80"/>
      <c r="XAO156" s="80"/>
      <c r="XAP156" s="80"/>
      <c r="XAQ156" s="80"/>
      <c r="XAR156" s="80"/>
      <c r="XAS156" s="80"/>
      <c r="XAT156" s="80"/>
      <c r="XAU156" s="80"/>
      <c r="XAV156" s="80"/>
      <c r="XAW156" s="80"/>
      <c r="XAX156" s="80"/>
      <c r="XAY156" s="80"/>
      <c r="XAZ156" s="80"/>
      <c r="XBA156" s="80"/>
      <c r="XBB156" s="80"/>
      <c r="XBC156" s="80"/>
      <c r="XBD156" s="80"/>
      <c r="XBE156" s="80"/>
      <c r="XBF156" s="80"/>
      <c r="XBG156" s="80"/>
      <c r="XBH156" s="80"/>
      <c r="XBI156" s="80"/>
      <c r="XBJ156" s="80"/>
      <c r="XBK156" s="80"/>
      <c r="XBL156" s="80"/>
      <c r="XBM156" s="80"/>
      <c r="XBN156" s="80"/>
      <c r="XBO156" s="80"/>
      <c r="XBP156" s="80"/>
      <c r="XBQ156" s="80"/>
      <c r="XBR156" s="80"/>
      <c r="XBS156" s="80"/>
      <c r="XBT156" s="80"/>
      <c r="XBU156" s="80"/>
      <c r="XBV156" s="80"/>
      <c r="XBW156" s="80"/>
      <c r="XBX156" s="80"/>
      <c r="XBY156" s="80"/>
      <c r="XBZ156" s="80"/>
      <c r="XCA156" s="80"/>
      <c r="XCB156" s="80"/>
      <c r="XCC156" s="80"/>
      <c r="XCD156" s="80"/>
      <c r="XCE156" s="80"/>
      <c r="XCF156" s="80"/>
      <c r="XCG156" s="80"/>
      <c r="XCH156" s="80"/>
      <c r="XCI156" s="80"/>
      <c r="XCJ156" s="80"/>
      <c r="XCK156" s="80"/>
      <c r="XCL156" s="80"/>
      <c r="XCM156" s="80"/>
      <c r="XCN156" s="80"/>
      <c r="XCO156" s="80"/>
      <c r="XCP156" s="80"/>
      <c r="XCQ156" s="80"/>
      <c r="XCR156" s="80"/>
      <c r="XCS156" s="80"/>
      <c r="XCT156" s="80"/>
      <c r="XCU156" s="80"/>
      <c r="XCV156" s="80"/>
      <c r="XCW156" s="80"/>
      <c r="XCX156" s="80"/>
      <c r="XCY156" s="80"/>
      <c r="XCZ156" s="80"/>
      <c r="XDA156" s="80"/>
      <c r="XDB156" s="80"/>
      <c r="XDC156" s="80"/>
      <c r="XDD156" s="80"/>
      <c r="XDE156" s="80"/>
      <c r="XDF156" s="80"/>
      <c r="XDG156" s="80"/>
      <c r="XDH156" s="80"/>
      <c r="XDI156" s="80"/>
      <c r="XDJ156" s="80"/>
      <c r="XDK156" s="80"/>
      <c r="XDL156" s="80"/>
      <c r="XDM156" s="80"/>
      <c r="XDN156" s="80"/>
    </row>
    <row r="157" spans="2:16342" ht="15">
      <c r="B157" s="211" t="s">
        <v>106</v>
      </c>
      <c r="C157" s="212"/>
      <c r="D157" s="212"/>
      <c r="E157" s="212"/>
      <c r="F157" s="212"/>
      <c r="G157" s="212"/>
      <c r="H157" s="212"/>
      <c r="I157" s="212"/>
      <c r="J157" s="212"/>
      <c r="K157" s="212"/>
      <c r="L157" s="212"/>
      <c r="M157" s="212"/>
      <c r="N157" s="212"/>
      <c r="O157" s="212"/>
      <c r="P157" s="212"/>
      <c r="Q157" s="212"/>
      <c r="R157" s="212"/>
      <c r="S157" s="212"/>
      <c r="T157" s="212"/>
      <c r="U157" s="212"/>
      <c r="V157" s="212"/>
      <c r="W157" s="212"/>
      <c r="X157" s="212"/>
      <c r="Y157" s="212"/>
      <c r="Z157" s="212"/>
      <c r="AA157" s="212"/>
      <c r="AB157" s="212"/>
      <c r="AC157" s="212"/>
      <c r="AD157" s="212"/>
      <c r="AE157" s="212"/>
      <c r="AF157" s="212"/>
      <c r="AG157" s="212"/>
      <c r="AH157" s="212"/>
      <c r="AI157" s="212"/>
      <c r="AJ157" s="212"/>
      <c r="AK157" s="212"/>
      <c r="AL157" s="212"/>
      <c r="AM157" s="212"/>
      <c r="AN157" s="212"/>
      <c r="AO157" s="212"/>
      <c r="AP157" s="212"/>
      <c r="AQ157" s="212"/>
      <c r="AR157" s="212"/>
      <c r="AS157" s="212"/>
      <c r="AT157" s="212"/>
      <c r="AU157" s="212"/>
      <c r="AV157" s="212"/>
      <c r="AW157" s="212"/>
      <c r="AX157" s="212"/>
      <c r="AY157" s="212"/>
      <c r="AZ157" s="212"/>
      <c r="BA157" s="212"/>
      <c r="BB157" s="212"/>
      <c r="BC157" s="212"/>
      <c r="BD157" s="212"/>
      <c r="BE157" s="212"/>
      <c r="BF157" s="212"/>
      <c r="BG157" s="212"/>
      <c r="BH157" s="212"/>
      <c r="BI157" s="212"/>
      <c r="BJ157" s="212"/>
      <c r="BK157" s="212"/>
      <c r="BL157" s="212"/>
      <c r="BM157" s="212"/>
      <c r="BN157" s="212"/>
      <c r="BO157" s="212"/>
      <c r="BP157" s="212"/>
      <c r="BQ157" s="212"/>
      <c r="BR157" s="212"/>
      <c r="BS157" s="212"/>
      <c r="BT157" s="212"/>
      <c r="BU157" s="212"/>
      <c r="BV157" s="212"/>
      <c r="BW157" s="212"/>
      <c r="BX157" s="212"/>
      <c r="BY157" s="212"/>
      <c r="BZ157" s="212"/>
      <c r="CA157" s="212"/>
      <c r="CB157" s="212"/>
      <c r="CC157" s="212"/>
      <c r="CD157" s="212"/>
      <c r="CE157" s="212"/>
      <c r="CF157" s="212"/>
      <c r="CG157" s="212"/>
      <c r="CH157" s="212"/>
      <c r="CI157" s="212"/>
      <c r="CJ157" s="212"/>
      <c r="CK157" s="212"/>
      <c r="CL157" s="212"/>
      <c r="CM157" s="212"/>
      <c r="CN157" s="212"/>
      <c r="CO157" s="212"/>
      <c r="CP157" s="212"/>
      <c r="CQ157" s="212"/>
      <c r="CR157" s="212"/>
      <c r="CS157" s="212"/>
      <c r="CT157" s="212"/>
      <c r="CU157" s="212"/>
      <c r="CV157" s="212"/>
      <c r="CW157" s="212"/>
      <c r="CX157" s="212"/>
      <c r="CY157" s="212"/>
      <c r="CZ157" s="212"/>
      <c r="DA157" s="212"/>
      <c r="DB157" s="212"/>
      <c r="DC157" s="212"/>
      <c r="DD157" s="212"/>
      <c r="DE157" s="212"/>
      <c r="DF157" s="212"/>
      <c r="DG157" s="212"/>
      <c r="DH157" s="212"/>
      <c r="DI157" s="212"/>
      <c r="DJ157" s="212"/>
      <c r="DK157" s="212"/>
      <c r="DL157" s="212"/>
    </row>
    <row r="158" spans="2:16342" s="107" customFormat="1">
      <c r="B158" s="23" t="str">
        <f>B7</f>
        <v>Company</v>
      </c>
      <c r="C158" s="345" t="s">
        <v>456</v>
      </c>
      <c r="D158" s="346"/>
      <c r="E158" s="346"/>
      <c r="F158" s="346"/>
      <c r="G158" s="346"/>
      <c r="H158" s="347"/>
      <c r="I158" s="345" t="s">
        <v>457</v>
      </c>
      <c r="J158" s="346"/>
      <c r="K158" s="346"/>
      <c r="L158" s="346"/>
      <c r="M158" s="346"/>
      <c r="N158" s="347"/>
      <c r="O158" s="345" t="s">
        <v>458</v>
      </c>
      <c r="P158" s="346"/>
      <c r="Q158" s="346"/>
      <c r="R158" s="346"/>
      <c r="S158" s="346"/>
      <c r="T158" s="347"/>
      <c r="U158" s="345"/>
      <c r="V158" s="346"/>
      <c r="W158" s="346"/>
      <c r="X158" s="346"/>
      <c r="Y158" s="346"/>
      <c r="Z158" s="347"/>
      <c r="AA158" s="345" t="s">
        <v>459</v>
      </c>
      <c r="AB158" s="346"/>
      <c r="AC158" s="346"/>
      <c r="AD158" s="346"/>
      <c r="AE158" s="346"/>
      <c r="AF158" s="347"/>
      <c r="AG158" s="345" t="s">
        <v>584</v>
      </c>
      <c r="AH158" s="346"/>
      <c r="AI158" s="346"/>
      <c r="AJ158" s="346"/>
      <c r="AK158" s="346"/>
      <c r="AL158" s="347"/>
      <c r="AM158" s="345" t="s">
        <v>460</v>
      </c>
      <c r="AN158" s="346"/>
      <c r="AO158" s="346"/>
      <c r="AP158" s="346"/>
      <c r="AQ158" s="346"/>
      <c r="AR158" s="347"/>
      <c r="AS158" s="345" t="s">
        <v>461</v>
      </c>
      <c r="AT158" s="346"/>
      <c r="AU158" s="346"/>
      <c r="AV158" s="346"/>
      <c r="AW158" s="346"/>
      <c r="AX158" s="347"/>
      <c r="AY158" s="345" t="s">
        <v>462</v>
      </c>
      <c r="AZ158" s="346"/>
      <c r="BA158" s="346"/>
      <c r="BB158" s="346"/>
      <c r="BC158" s="346"/>
      <c r="BD158" s="347"/>
      <c r="BE158" s="345" t="s">
        <v>463</v>
      </c>
      <c r="BF158" s="346"/>
      <c r="BG158" s="346"/>
      <c r="BH158" s="346"/>
      <c r="BI158" s="346"/>
      <c r="BJ158" s="347"/>
      <c r="BK158" s="345" t="s">
        <v>464</v>
      </c>
      <c r="BL158" s="346"/>
      <c r="BM158" s="346"/>
      <c r="BN158" s="346"/>
      <c r="BO158" s="346"/>
      <c r="BP158" s="347"/>
      <c r="BQ158" s="345" t="s">
        <v>508</v>
      </c>
      <c r="BR158" s="346"/>
      <c r="BS158" s="346"/>
      <c r="BT158" s="346"/>
      <c r="BU158" s="346"/>
      <c r="BV158" s="347"/>
      <c r="BW158" s="345" t="s">
        <v>509</v>
      </c>
      <c r="BX158" s="346"/>
      <c r="BY158" s="346"/>
      <c r="BZ158" s="346"/>
      <c r="CA158" s="346"/>
      <c r="CB158" s="347"/>
      <c r="CC158" s="345" t="s">
        <v>674</v>
      </c>
      <c r="CD158" s="346"/>
      <c r="CE158" s="346"/>
      <c r="CF158" s="346"/>
      <c r="CG158" s="346"/>
      <c r="CH158" s="347"/>
      <c r="CI158" s="345" t="s">
        <v>602</v>
      </c>
      <c r="CJ158" s="346"/>
      <c r="CK158" s="346"/>
      <c r="CL158" s="346"/>
      <c r="CM158" s="346"/>
      <c r="CN158" s="347"/>
      <c r="CO158" s="345"/>
      <c r="CP158" s="346"/>
      <c r="CQ158" s="346"/>
      <c r="CR158" s="346"/>
      <c r="CS158" s="346"/>
      <c r="CT158" s="347"/>
      <c r="CU158" s="345"/>
      <c r="CV158" s="346"/>
      <c r="CW158" s="346"/>
      <c r="CX158" s="346"/>
      <c r="CY158" s="346"/>
      <c r="CZ158" s="347"/>
      <c r="DA158" s="342"/>
      <c r="DB158" s="343"/>
      <c r="DC158" s="343"/>
      <c r="DD158" s="343"/>
      <c r="DE158" s="343"/>
      <c r="DF158" s="344"/>
      <c r="DG158" s="342"/>
      <c r="DH158" s="343"/>
      <c r="DI158" s="343"/>
      <c r="DJ158" s="343"/>
      <c r="DK158" s="343"/>
      <c r="DL158" s="344"/>
    </row>
    <row r="159" spans="2:16342" s="111" customFormat="1" ht="12" customHeight="1">
      <c r="B159" s="23" t="str">
        <f>B8</f>
        <v>BBG Code</v>
      </c>
      <c r="C159" s="32" t="s">
        <v>191</v>
      </c>
      <c r="D159" s="33" t="s">
        <v>191</v>
      </c>
      <c r="E159" s="33" t="s">
        <v>191</v>
      </c>
      <c r="F159" s="33" t="s">
        <v>191</v>
      </c>
      <c r="G159" s="33" t="s">
        <v>191</v>
      </c>
      <c r="H159" s="34" t="s">
        <v>191</v>
      </c>
      <c r="I159" s="32" t="s">
        <v>192</v>
      </c>
      <c r="J159" s="33" t="s">
        <v>192</v>
      </c>
      <c r="K159" s="33" t="s">
        <v>192</v>
      </c>
      <c r="L159" s="33" t="s">
        <v>192</v>
      </c>
      <c r="M159" s="33" t="s">
        <v>192</v>
      </c>
      <c r="N159" s="34" t="s">
        <v>192</v>
      </c>
      <c r="O159" s="32" t="s">
        <v>193</v>
      </c>
      <c r="P159" s="33" t="s">
        <v>193</v>
      </c>
      <c r="Q159" s="33" t="s">
        <v>193</v>
      </c>
      <c r="R159" s="33" t="s">
        <v>193</v>
      </c>
      <c r="S159" s="33" t="s">
        <v>193</v>
      </c>
      <c r="T159" s="34" t="s">
        <v>193</v>
      </c>
      <c r="U159" s="32"/>
      <c r="V159" s="33"/>
      <c r="W159" s="33"/>
      <c r="X159" s="33"/>
      <c r="Y159" s="33"/>
      <c r="Z159" s="34"/>
      <c r="AA159" s="32" t="s">
        <v>194</v>
      </c>
      <c r="AB159" s="33" t="s">
        <v>194</v>
      </c>
      <c r="AC159" s="33" t="s">
        <v>194</v>
      </c>
      <c r="AD159" s="33" t="s">
        <v>194</v>
      </c>
      <c r="AE159" s="33" t="s">
        <v>194</v>
      </c>
      <c r="AF159" s="34" t="s">
        <v>194</v>
      </c>
      <c r="AG159" s="32" t="s">
        <v>195</v>
      </c>
      <c r="AH159" s="33" t="s">
        <v>195</v>
      </c>
      <c r="AI159" s="33" t="s">
        <v>195</v>
      </c>
      <c r="AJ159" s="33" t="s">
        <v>583</v>
      </c>
      <c r="AK159" s="33" t="s">
        <v>583</v>
      </c>
      <c r="AL159" s="33" t="s">
        <v>583</v>
      </c>
      <c r="AM159" s="32" t="s">
        <v>196</v>
      </c>
      <c r="AN159" s="33" t="s">
        <v>196</v>
      </c>
      <c r="AO159" s="33" t="s">
        <v>196</v>
      </c>
      <c r="AP159" s="33" t="s">
        <v>196</v>
      </c>
      <c r="AQ159" s="33" t="s">
        <v>196</v>
      </c>
      <c r="AR159" s="34" t="s">
        <v>196</v>
      </c>
      <c r="AS159" s="32" t="s">
        <v>197</v>
      </c>
      <c r="AT159" s="33" t="s">
        <v>197</v>
      </c>
      <c r="AU159" s="33" t="s">
        <v>197</v>
      </c>
      <c r="AV159" s="33" t="s">
        <v>197</v>
      </c>
      <c r="AW159" s="33" t="s">
        <v>197</v>
      </c>
      <c r="AX159" s="34" t="s">
        <v>197</v>
      </c>
      <c r="AY159" s="32" t="s">
        <v>198</v>
      </c>
      <c r="AZ159" s="33" t="s">
        <v>198</v>
      </c>
      <c r="BA159" s="33" t="s">
        <v>198</v>
      </c>
      <c r="BB159" s="33" t="s">
        <v>198</v>
      </c>
      <c r="BC159" s="33" t="s">
        <v>198</v>
      </c>
      <c r="BD159" s="34" t="s">
        <v>198</v>
      </c>
      <c r="BE159" s="32" t="s">
        <v>199</v>
      </c>
      <c r="BF159" s="33" t="s">
        <v>199</v>
      </c>
      <c r="BG159" s="33" t="s">
        <v>199</v>
      </c>
      <c r="BH159" s="33" t="s">
        <v>199</v>
      </c>
      <c r="BI159" s="33" t="s">
        <v>199</v>
      </c>
      <c r="BJ159" s="34" t="s">
        <v>199</v>
      </c>
      <c r="BK159" s="32" t="s">
        <v>200</v>
      </c>
      <c r="BL159" s="33" t="s">
        <v>200</v>
      </c>
      <c r="BM159" s="33" t="s">
        <v>200</v>
      </c>
      <c r="BN159" s="33" t="s">
        <v>200</v>
      </c>
      <c r="BO159" s="33" t="s">
        <v>200</v>
      </c>
      <c r="BP159" s="34" t="s">
        <v>200</v>
      </c>
      <c r="BQ159" s="32" t="s">
        <v>504</v>
      </c>
      <c r="BR159" s="33" t="s">
        <v>504</v>
      </c>
      <c r="BS159" s="33" t="s">
        <v>504</v>
      </c>
      <c r="BT159" s="33" t="s">
        <v>504</v>
      </c>
      <c r="BU159" s="33" t="s">
        <v>504</v>
      </c>
      <c r="BV159" s="34" t="s">
        <v>504</v>
      </c>
      <c r="BW159" s="32" t="s">
        <v>578</v>
      </c>
      <c r="BX159" s="33" t="s">
        <v>578</v>
      </c>
      <c r="BY159" s="33" t="s">
        <v>578</v>
      </c>
      <c r="BZ159" s="33" t="s">
        <v>578</v>
      </c>
      <c r="CA159" s="33" t="s">
        <v>578</v>
      </c>
      <c r="CB159" s="34" t="s">
        <v>578</v>
      </c>
      <c r="CC159" s="32" t="s">
        <v>673</v>
      </c>
      <c r="CD159" s="33" t="str">
        <f t="shared" ref="CD159:CH159" si="166">$CC$159</f>
        <v>LTIM IN</v>
      </c>
      <c r="CE159" s="33" t="str">
        <f t="shared" si="166"/>
        <v>LTIM IN</v>
      </c>
      <c r="CF159" s="33" t="str">
        <f t="shared" si="166"/>
        <v>LTIM IN</v>
      </c>
      <c r="CG159" s="33" t="str">
        <f t="shared" si="166"/>
        <v>LTIM IN</v>
      </c>
      <c r="CH159" s="33" t="str">
        <f t="shared" si="166"/>
        <v>LTIM IN</v>
      </c>
      <c r="CI159" s="32"/>
      <c r="CJ159" s="33"/>
      <c r="CK159" s="33"/>
      <c r="CL159" s="33" t="s">
        <v>600</v>
      </c>
      <c r="CM159" s="33" t="s">
        <v>600</v>
      </c>
      <c r="CN159" s="33" t="s">
        <v>600</v>
      </c>
      <c r="CO159" s="32"/>
      <c r="CP159" s="33"/>
      <c r="CQ159" s="33"/>
      <c r="CR159" s="33"/>
      <c r="CS159" s="33"/>
      <c r="CT159" s="34"/>
      <c r="CU159" s="32"/>
      <c r="CV159" s="33"/>
      <c r="CW159" s="33"/>
      <c r="CX159" s="33"/>
      <c r="CY159" s="33"/>
      <c r="CZ159" s="34"/>
      <c r="DA159" s="108"/>
      <c r="DB159" s="109"/>
      <c r="DC159" s="109"/>
      <c r="DD159" s="109"/>
      <c r="DE159" s="109"/>
      <c r="DF159" s="110"/>
      <c r="DG159" s="108"/>
      <c r="DH159" s="109"/>
      <c r="DI159" s="109"/>
      <c r="DJ159" s="109"/>
      <c r="DK159" s="109"/>
      <c r="DL159" s="110"/>
    </row>
    <row r="160" spans="2:16342" s="115" customFormat="1">
      <c r="B160" s="23" t="str">
        <f t="shared" ref="B160:AG160" si="167">B36</f>
        <v>YE</v>
      </c>
      <c r="C160" s="214" t="str">
        <f t="shared" si="167"/>
        <v>FY21</v>
      </c>
      <c r="D160" s="214" t="str">
        <f t="shared" si="167"/>
        <v>FY22</v>
      </c>
      <c r="E160" s="214" t="str">
        <f t="shared" si="167"/>
        <v>FY23</v>
      </c>
      <c r="F160" s="214" t="str">
        <f t="shared" si="167"/>
        <v>FY24</v>
      </c>
      <c r="G160" s="214" t="str">
        <f t="shared" si="167"/>
        <v>FY25E</v>
      </c>
      <c r="H160" s="214" t="str">
        <f t="shared" si="167"/>
        <v>FY26E</v>
      </c>
      <c r="I160" s="214" t="str">
        <f t="shared" si="167"/>
        <v>FY21</v>
      </c>
      <c r="J160" s="214" t="str">
        <f t="shared" si="167"/>
        <v>FY22</v>
      </c>
      <c r="K160" s="214" t="str">
        <f t="shared" si="167"/>
        <v>FY23</v>
      </c>
      <c r="L160" s="214" t="str">
        <f t="shared" si="167"/>
        <v>FY24</v>
      </c>
      <c r="M160" s="214" t="str">
        <f t="shared" si="167"/>
        <v>FY25E</v>
      </c>
      <c r="N160" s="214" t="str">
        <f t="shared" si="167"/>
        <v>FY26E</v>
      </c>
      <c r="O160" s="214" t="str">
        <f t="shared" si="167"/>
        <v>FY21</v>
      </c>
      <c r="P160" s="214" t="str">
        <f t="shared" si="167"/>
        <v>FY22</v>
      </c>
      <c r="Q160" s="214" t="str">
        <f t="shared" si="167"/>
        <v>FY23</v>
      </c>
      <c r="R160" s="214" t="str">
        <f t="shared" si="167"/>
        <v>FY24</v>
      </c>
      <c r="S160" s="214" t="str">
        <f t="shared" si="167"/>
        <v>FY25E</v>
      </c>
      <c r="T160" s="214" t="str">
        <f t="shared" si="167"/>
        <v>FY26E</v>
      </c>
      <c r="U160" s="214" t="str">
        <f t="shared" si="167"/>
        <v>FY21</v>
      </c>
      <c r="V160" s="214" t="str">
        <f t="shared" si="167"/>
        <v>FY22</v>
      </c>
      <c r="W160" s="214" t="str">
        <f t="shared" si="167"/>
        <v>FY23</v>
      </c>
      <c r="X160" s="214" t="str">
        <f t="shared" si="167"/>
        <v>FY24</v>
      </c>
      <c r="Y160" s="214" t="str">
        <f t="shared" si="167"/>
        <v>FY25E</v>
      </c>
      <c r="Z160" s="214" t="str">
        <f t="shared" si="167"/>
        <v>FY26E</v>
      </c>
      <c r="AA160" s="214" t="str">
        <f t="shared" si="167"/>
        <v>FY21</v>
      </c>
      <c r="AB160" s="214" t="str">
        <f t="shared" si="167"/>
        <v>FY22</v>
      </c>
      <c r="AC160" s="214" t="str">
        <f t="shared" si="167"/>
        <v>FY23</v>
      </c>
      <c r="AD160" s="214" t="str">
        <f t="shared" si="167"/>
        <v>FY24</v>
      </c>
      <c r="AE160" s="214" t="str">
        <f t="shared" si="167"/>
        <v>FY25E</v>
      </c>
      <c r="AF160" s="214" t="str">
        <f t="shared" si="167"/>
        <v>FY26E</v>
      </c>
      <c r="AG160" s="214" t="str">
        <f t="shared" si="167"/>
        <v>FY21</v>
      </c>
      <c r="AH160" s="214" t="str">
        <f t="shared" ref="AH160:BM160" si="168">AH36</f>
        <v>FY22</v>
      </c>
      <c r="AI160" s="214" t="str">
        <f t="shared" si="168"/>
        <v>FY23</v>
      </c>
      <c r="AJ160" s="214" t="str">
        <f t="shared" si="168"/>
        <v>FY24</v>
      </c>
      <c r="AK160" s="214" t="str">
        <f t="shared" si="168"/>
        <v>FY25E</v>
      </c>
      <c r="AL160" s="214" t="str">
        <f t="shared" si="168"/>
        <v>FY26E</v>
      </c>
      <c r="AM160" s="214" t="str">
        <f t="shared" si="168"/>
        <v>FY21</v>
      </c>
      <c r="AN160" s="214" t="str">
        <f t="shared" si="168"/>
        <v>FY22</v>
      </c>
      <c r="AO160" s="214" t="str">
        <f t="shared" si="168"/>
        <v>FY23</v>
      </c>
      <c r="AP160" s="214" t="str">
        <f t="shared" si="168"/>
        <v>FY24</v>
      </c>
      <c r="AQ160" s="214" t="str">
        <f t="shared" si="168"/>
        <v>FY25E</v>
      </c>
      <c r="AR160" s="214" t="str">
        <f t="shared" si="168"/>
        <v>FY26E</v>
      </c>
      <c r="AS160" s="214" t="str">
        <f t="shared" si="168"/>
        <v>FY21</v>
      </c>
      <c r="AT160" s="214" t="str">
        <f t="shared" si="168"/>
        <v>FY22</v>
      </c>
      <c r="AU160" s="214" t="str">
        <f t="shared" si="168"/>
        <v>FY23</v>
      </c>
      <c r="AV160" s="214" t="str">
        <f t="shared" si="168"/>
        <v>FY24</v>
      </c>
      <c r="AW160" s="214" t="str">
        <f t="shared" si="168"/>
        <v>FY25E</v>
      </c>
      <c r="AX160" s="214" t="str">
        <f t="shared" si="168"/>
        <v>FY26E</v>
      </c>
      <c r="AY160" s="214" t="str">
        <f t="shared" si="168"/>
        <v>FY21</v>
      </c>
      <c r="AZ160" s="214" t="str">
        <f t="shared" si="168"/>
        <v>FY22</v>
      </c>
      <c r="BA160" s="214" t="str">
        <f t="shared" si="168"/>
        <v>FY23</v>
      </c>
      <c r="BB160" s="214" t="str">
        <f t="shared" si="168"/>
        <v>FY24</v>
      </c>
      <c r="BC160" s="214" t="str">
        <f t="shared" si="168"/>
        <v>FY25E</v>
      </c>
      <c r="BD160" s="214" t="str">
        <f t="shared" si="168"/>
        <v>FY26E</v>
      </c>
      <c r="BE160" s="214" t="str">
        <f t="shared" si="168"/>
        <v>FY21</v>
      </c>
      <c r="BF160" s="214" t="str">
        <f t="shared" si="168"/>
        <v>FY22</v>
      </c>
      <c r="BG160" s="214" t="str">
        <f t="shared" si="168"/>
        <v>FY23</v>
      </c>
      <c r="BH160" s="214" t="str">
        <f t="shared" si="168"/>
        <v>FY24</v>
      </c>
      <c r="BI160" s="214" t="str">
        <f t="shared" si="168"/>
        <v>FY25E</v>
      </c>
      <c r="BJ160" s="214" t="str">
        <f t="shared" si="168"/>
        <v>FY26E</v>
      </c>
      <c r="BK160" s="214" t="str">
        <f t="shared" si="168"/>
        <v>FY21</v>
      </c>
      <c r="BL160" s="214" t="str">
        <f t="shared" si="168"/>
        <v>FY22</v>
      </c>
      <c r="BM160" s="214" t="str">
        <f t="shared" si="168"/>
        <v>FY23</v>
      </c>
      <c r="BN160" s="214" t="str">
        <f t="shared" ref="BN160:CS160" si="169">BN36</f>
        <v>FY24</v>
      </c>
      <c r="BO160" s="214" t="str">
        <f t="shared" si="169"/>
        <v>FY25E</v>
      </c>
      <c r="BP160" s="214" t="str">
        <f t="shared" si="169"/>
        <v>FY26E</v>
      </c>
      <c r="BQ160" s="214" t="str">
        <f t="shared" si="169"/>
        <v>FY21</v>
      </c>
      <c r="BR160" s="214" t="str">
        <f t="shared" si="169"/>
        <v>FY22</v>
      </c>
      <c r="BS160" s="214" t="str">
        <f t="shared" si="169"/>
        <v>FY23</v>
      </c>
      <c r="BT160" s="214" t="str">
        <f t="shared" si="169"/>
        <v>FY24</v>
      </c>
      <c r="BU160" s="214" t="str">
        <f t="shared" si="169"/>
        <v>FY25E</v>
      </c>
      <c r="BV160" s="214" t="str">
        <f t="shared" si="169"/>
        <v>FY26E</v>
      </c>
      <c r="BW160" s="214" t="str">
        <f t="shared" si="169"/>
        <v>FY21</v>
      </c>
      <c r="BX160" s="214" t="str">
        <f t="shared" si="169"/>
        <v>FY22</v>
      </c>
      <c r="BY160" s="214" t="str">
        <f t="shared" si="169"/>
        <v>FY23</v>
      </c>
      <c r="BZ160" s="214" t="str">
        <f t="shared" si="169"/>
        <v>FY24</v>
      </c>
      <c r="CA160" s="214" t="str">
        <f t="shared" si="169"/>
        <v>FY25E</v>
      </c>
      <c r="CB160" s="214" t="str">
        <f t="shared" si="169"/>
        <v>FY26E</v>
      </c>
      <c r="CC160" s="214" t="str">
        <f t="shared" si="169"/>
        <v>FY21</v>
      </c>
      <c r="CD160" s="214" t="str">
        <f t="shared" si="169"/>
        <v>FY22</v>
      </c>
      <c r="CE160" s="214" t="str">
        <f t="shared" si="169"/>
        <v>FY23</v>
      </c>
      <c r="CF160" s="214" t="str">
        <f t="shared" si="169"/>
        <v>FY24</v>
      </c>
      <c r="CG160" s="214" t="str">
        <f t="shared" si="169"/>
        <v>FY25E</v>
      </c>
      <c r="CH160" s="214" t="str">
        <f t="shared" si="169"/>
        <v>FY26E</v>
      </c>
      <c r="CI160" s="214" t="str">
        <f t="shared" si="169"/>
        <v>FY21</v>
      </c>
      <c r="CJ160" s="214" t="str">
        <f t="shared" si="169"/>
        <v>FY22</v>
      </c>
      <c r="CK160" s="214" t="str">
        <f t="shared" si="169"/>
        <v>FY23</v>
      </c>
      <c r="CL160" s="214" t="str">
        <f t="shared" si="169"/>
        <v>FY24</v>
      </c>
      <c r="CM160" s="214" t="str">
        <f t="shared" si="169"/>
        <v>FY25E</v>
      </c>
      <c r="CN160" s="214" t="str">
        <f t="shared" si="169"/>
        <v>FY26E</v>
      </c>
      <c r="CO160" s="214" t="str">
        <f t="shared" si="169"/>
        <v>FY21</v>
      </c>
      <c r="CP160" s="214" t="str">
        <f t="shared" si="169"/>
        <v>FY22</v>
      </c>
      <c r="CQ160" s="214" t="str">
        <f t="shared" si="169"/>
        <v>FY23</v>
      </c>
      <c r="CR160" s="214" t="str">
        <f t="shared" si="169"/>
        <v>FY24</v>
      </c>
      <c r="CS160" s="214" t="str">
        <f t="shared" si="169"/>
        <v>FY25E</v>
      </c>
      <c r="CT160" s="214" t="str">
        <f t="shared" ref="CT160:DL160" si="170">CT36</f>
        <v>FY26E</v>
      </c>
      <c r="CU160" s="214" t="str">
        <f t="shared" si="170"/>
        <v>FY21</v>
      </c>
      <c r="CV160" s="214" t="str">
        <f t="shared" si="170"/>
        <v>FY22</v>
      </c>
      <c r="CW160" s="214" t="str">
        <f t="shared" si="170"/>
        <v>FY23</v>
      </c>
      <c r="CX160" s="214" t="str">
        <f t="shared" si="170"/>
        <v>FY24</v>
      </c>
      <c r="CY160" s="214" t="str">
        <f t="shared" si="170"/>
        <v>FY25E</v>
      </c>
      <c r="CZ160" s="214" t="str">
        <f t="shared" si="170"/>
        <v>FY26E</v>
      </c>
      <c r="DA160" s="214" t="str">
        <f t="shared" si="170"/>
        <v>FY21</v>
      </c>
      <c r="DB160" s="214" t="str">
        <f t="shared" si="170"/>
        <v>FY22</v>
      </c>
      <c r="DC160" s="214" t="str">
        <f t="shared" si="170"/>
        <v>FY23</v>
      </c>
      <c r="DD160" s="214" t="str">
        <f t="shared" si="170"/>
        <v>FY24</v>
      </c>
      <c r="DE160" s="214" t="str">
        <f t="shared" si="170"/>
        <v>FY25E</v>
      </c>
      <c r="DF160" s="214" t="str">
        <f t="shared" si="170"/>
        <v>FY26E</v>
      </c>
      <c r="DG160" s="214" t="str">
        <f t="shared" si="170"/>
        <v>FY21</v>
      </c>
      <c r="DH160" s="214" t="str">
        <f t="shared" si="170"/>
        <v>FY22</v>
      </c>
      <c r="DI160" s="214" t="str">
        <f t="shared" si="170"/>
        <v>FY23</v>
      </c>
      <c r="DJ160" s="214" t="str">
        <f t="shared" si="170"/>
        <v>FY24</v>
      </c>
      <c r="DK160" s="214" t="str">
        <f t="shared" si="170"/>
        <v>FY25E</v>
      </c>
      <c r="DL160" s="214" t="str">
        <f t="shared" si="170"/>
        <v>FY26E</v>
      </c>
    </row>
    <row r="161" spans="2:16342" s="80" customFormat="1">
      <c r="B161" s="28" t="s">
        <v>451</v>
      </c>
      <c r="C161" s="83">
        <v>74.268167148772051</v>
      </c>
      <c r="D161" s="84">
        <v>74.53</v>
      </c>
      <c r="E161" s="84">
        <v>80.375</v>
      </c>
      <c r="F161" s="84">
        <v>82.827500000000001</v>
      </c>
      <c r="G161" s="84">
        <v>83.542500000000004</v>
      </c>
      <c r="H161" s="72">
        <v>83.542500000000004</v>
      </c>
      <c r="I161" s="83">
        <v>74.150000000000006</v>
      </c>
      <c r="J161" s="84">
        <v>74.55</v>
      </c>
      <c r="K161" s="84">
        <v>80.56</v>
      </c>
      <c r="L161" s="84">
        <v>82.819215333517846</v>
      </c>
      <c r="M161" s="84">
        <v>83.1</v>
      </c>
      <c r="N161" s="72">
        <v>83.1</v>
      </c>
      <c r="O161" s="83"/>
      <c r="P161" s="84"/>
      <c r="Q161" s="84"/>
      <c r="R161" s="84">
        <v>82.782499999999999</v>
      </c>
      <c r="S161" s="84">
        <v>83.85</v>
      </c>
      <c r="T161" s="72">
        <v>83.85</v>
      </c>
      <c r="U161" s="83"/>
      <c r="V161" s="84"/>
      <c r="W161" s="84"/>
      <c r="X161" s="84"/>
      <c r="Y161" s="84"/>
      <c r="Z161" s="72"/>
      <c r="AA161" s="83">
        <v>74.077500000000001</v>
      </c>
      <c r="AB161" s="84">
        <v>74.424999999999997</v>
      </c>
      <c r="AC161" s="84">
        <v>80.625</v>
      </c>
      <c r="AD161" s="84">
        <v>82.842500000000001</v>
      </c>
      <c r="AE161" s="84">
        <v>83.857500000000002</v>
      </c>
      <c r="AF161" s="72">
        <v>84</v>
      </c>
      <c r="AG161" s="83" t="s">
        <v>1429</v>
      </c>
      <c r="AH161" s="84" t="s">
        <v>1429</v>
      </c>
      <c r="AI161" s="84" t="s">
        <v>1429</v>
      </c>
      <c r="AJ161" s="84">
        <v>82.782499999999999</v>
      </c>
      <c r="AK161" s="84">
        <v>83.855000000000004</v>
      </c>
      <c r="AL161" s="72">
        <v>83.855000000000004</v>
      </c>
      <c r="AM161" s="83">
        <v>74.03818490200041</v>
      </c>
      <c r="AN161" s="84">
        <v>74.533189139438562</v>
      </c>
      <c r="AO161" s="84">
        <v>80.525532875124213</v>
      </c>
      <c r="AP161" s="84">
        <v>82.822500000000005</v>
      </c>
      <c r="AQ161" s="84">
        <v>84</v>
      </c>
      <c r="AR161" s="72">
        <v>84</v>
      </c>
      <c r="AS161" s="83">
        <v>74.099999999999994</v>
      </c>
      <c r="AT161" s="84">
        <v>74.569876830921061</v>
      </c>
      <c r="AU161" s="84">
        <v>80.692309219247321</v>
      </c>
      <c r="AV161" s="84">
        <v>82.83435749717944</v>
      </c>
      <c r="AW161" s="84">
        <v>83.428381079280484</v>
      </c>
      <c r="AX161" s="72">
        <v>83.428381079280484</v>
      </c>
      <c r="AY161" s="83">
        <v>74.102500000000006</v>
      </c>
      <c r="AZ161" s="84">
        <v>74.397500000000008</v>
      </c>
      <c r="BA161" s="84">
        <v>80.567499999999995</v>
      </c>
      <c r="BB161" s="84">
        <v>82.827500000000001</v>
      </c>
      <c r="BC161" s="84">
        <v>83.399999999999991</v>
      </c>
      <c r="BD161" s="72">
        <v>83.399999999999991</v>
      </c>
      <c r="BE161" s="83">
        <v>74.484999999999999</v>
      </c>
      <c r="BF161" s="84">
        <v>75.234999999999999</v>
      </c>
      <c r="BG161" s="84">
        <v>80.402500000000003</v>
      </c>
      <c r="BH161" s="84">
        <v>82.757499999999993</v>
      </c>
      <c r="BI161" s="84">
        <v>83.70812500000001</v>
      </c>
      <c r="BJ161" s="72">
        <v>83.70812500000001</v>
      </c>
      <c r="BK161" s="83">
        <v>74.228585483870972</v>
      </c>
      <c r="BL161" s="84">
        <v>74.475000000000009</v>
      </c>
      <c r="BM161" s="84">
        <v>80.25</v>
      </c>
      <c r="BN161" s="84">
        <v>82.85</v>
      </c>
      <c r="BO161" s="84">
        <v>83.85</v>
      </c>
      <c r="BP161" s="72">
        <v>83.85</v>
      </c>
      <c r="BQ161" s="83" t="s">
        <v>1429</v>
      </c>
      <c r="BR161" s="84" t="s">
        <v>1429</v>
      </c>
      <c r="BS161" s="84" t="s">
        <v>1429</v>
      </c>
      <c r="BT161" s="84" t="s">
        <v>1429</v>
      </c>
      <c r="BU161" s="84" t="s">
        <v>1429</v>
      </c>
      <c r="BV161" s="72" t="s">
        <v>1429</v>
      </c>
      <c r="BW161" s="83" t="s">
        <v>1429</v>
      </c>
      <c r="BX161" s="84" t="s">
        <v>1429</v>
      </c>
      <c r="BY161" s="84" t="s">
        <v>1429</v>
      </c>
      <c r="BZ161" s="84" t="s">
        <v>1429</v>
      </c>
      <c r="CA161" s="84" t="s">
        <v>1429</v>
      </c>
      <c r="CB161" s="72" t="s">
        <v>1429</v>
      </c>
      <c r="CC161" s="83">
        <v>74.112499999999997</v>
      </c>
      <c r="CD161" s="84">
        <v>74.555000000000007</v>
      </c>
      <c r="CE161" s="84">
        <v>80.747500000000002</v>
      </c>
      <c r="CF161" s="84">
        <v>82.84</v>
      </c>
      <c r="CG161" s="84">
        <v>83.85</v>
      </c>
      <c r="CH161" s="72">
        <v>83.85</v>
      </c>
      <c r="CI161" s="83" t="s">
        <v>1429</v>
      </c>
      <c r="CJ161" s="84" t="s">
        <v>1429</v>
      </c>
      <c r="CK161" s="84" t="s">
        <v>1429</v>
      </c>
      <c r="CL161" s="84">
        <v>81.935000000000002</v>
      </c>
      <c r="CM161" s="84">
        <v>83.85</v>
      </c>
      <c r="CN161" s="72">
        <v>83.85</v>
      </c>
      <c r="CO161" s="83" t="s">
        <v>1429</v>
      </c>
      <c r="CP161" s="84" t="s">
        <v>1429</v>
      </c>
      <c r="CQ161" s="84" t="s">
        <v>1429</v>
      </c>
      <c r="CR161" s="84" t="s">
        <v>1429</v>
      </c>
      <c r="CS161" s="84" t="s">
        <v>1429</v>
      </c>
      <c r="CT161" s="72" t="s">
        <v>1429</v>
      </c>
      <c r="CU161" s="83" t="s">
        <v>1429</v>
      </c>
      <c r="CV161" s="84" t="s">
        <v>1429</v>
      </c>
      <c r="CW161" s="84" t="s">
        <v>1429</v>
      </c>
      <c r="CX161" s="84" t="s">
        <v>1429</v>
      </c>
      <c r="CY161" s="84" t="s">
        <v>1429</v>
      </c>
      <c r="CZ161" s="72" t="s">
        <v>1429</v>
      </c>
      <c r="DA161" s="83"/>
      <c r="DB161" s="84"/>
      <c r="DC161" s="84"/>
      <c r="DD161" s="84"/>
      <c r="DE161" s="84"/>
      <c r="DF161" s="72"/>
      <c r="DG161" s="83"/>
      <c r="DH161" s="84"/>
      <c r="DI161" s="84"/>
      <c r="DJ161" s="84"/>
      <c r="DK161" s="84"/>
      <c r="DL161" s="72"/>
    </row>
    <row r="162" spans="2:16342" s="80" customFormat="1">
      <c r="B162" s="28" t="s">
        <v>452</v>
      </c>
      <c r="C162" s="83">
        <v>556.9</v>
      </c>
      <c r="D162" s="84">
        <v>608.20000000000005</v>
      </c>
      <c r="E162" s="84">
        <v>746.4</v>
      </c>
      <c r="F162" s="84">
        <v>862.40000000000009</v>
      </c>
      <c r="G162" s="84">
        <v>847.32195802240267</v>
      </c>
      <c r="H162" s="72">
        <v>958.4251236652583</v>
      </c>
      <c r="I162" s="83">
        <v>10174.6</v>
      </c>
      <c r="J162" s="84">
        <v>11480.9</v>
      </c>
      <c r="K162" s="84">
        <v>12585.6</v>
      </c>
      <c r="L162" s="84">
        <v>13269.6</v>
      </c>
      <c r="M162" s="84">
        <v>13962.188465083898</v>
      </c>
      <c r="N162" s="72">
        <v>15276.371322592711</v>
      </c>
      <c r="O162" s="83"/>
      <c r="P162" s="84"/>
      <c r="Q162" s="84"/>
      <c r="R162" s="84">
        <v>18562</v>
      </c>
      <c r="S162" s="84">
        <v>19486.931580691347</v>
      </c>
      <c r="T162" s="72">
        <v>21248.399968839058</v>
      </c>
      <c r="U162" s="83"/>
      <c r="V162" s="84"/>
      <c r="W162" s="84"/>
      <c r="X162" s="84"/>
      <c r="Y162" s="84"/>
      <c r="Z162" s="72"/>
      <c r="AA162" s="83">
        <v>1308.9717357879676</v>
      </c>
      <c r="AB162" s="84">
        <v>1592.8099354799522</v>
      </c>
      <c r="AC162" s="84">
        <v>1717.621821618206</v>
      </c>
      <c r="AD162" s="84">
        <v>1609.4909010550623</v>
      </c>
      <c r="AE162" s="84">
        <v>1696.150523941011</v>
      </c>
      <c r="AF162" s="72">
        <v>1864.4133721470009</v>
      </c>
      <c r="AG162" s="83" t="s">
        <v>1429</v>
      </c>
      <c r="AH162" s="84" t="s">
        <v>1429</v>
      </c>
      <c r="AI162" s="84" t="s">
        <v>1429</v>
      </c>
      <c r="AJ162" s="84">
        <v>1118.7</v>
      </c>
      <c r="AK162" s="84">
        <v>1233.9256491634587</v>
      </c>
      <c r="AL162" s="72">
        <v>1405.7177815266753</v>
      </c>
      <c r="AM162" s="83">
        <v>566.07999999999993</v>
      </c>
      <c r="AN162" s="84">
        <v>765.54</v>
      </c>
      <c r="AO162" s="84">
        <v>1036.1199999999999</v>
      </c>
      <c r="AP162" s="84">
        <v>1186.1099999999999</v>
      </c>
      <c r="AQ162" s="84">
        <v>1381.118270953287</v>
      </c>
      <c r="AR162" s="72">
        <v>1624.9978812792185</v>
      </c>
      <c r="AS162" s="83">
        <v>22174</v>
      </c>
      <c r="AT162" s="84">
        <v>25707</v>
      </c>
      <c r="AU162" s="84">
        <v>27927</v>
      </c>
      <c r="AV162" s="84">
        <v>29080</v>
      </c>
      <c r="AW162" s="84">
        <v>30778.035020000003</v>
      </c>
      <c r="AX162" s="72">
        <v>33233.069940290763</v>
      </c>
      <c r="AY162" s="83">
        <v>5111.2000000000007</v>
      </c>
      <c r="AZ162" s="84">
        <v>5998.1</v>
      </c>
      <c r="BA162" s="84">
        <v>6606.5</v>
      </c>
      <c r="BB162" s="84">
        <v>6277.0999999999995</v>
      </c>
      <c r="BC162" s="84">
        <v>6418.35379716432</v>
      </c>
      <c r="BD162" s="72">
        <v>6839.9796973597367</v>
      </c>
      <c r="BE162" s="83">
        <v>8397.1553952897648</v>
      </c>
      <c r="BF162" s="84">
        <v>10587.742030598904</v>
      </c>
      <c r="BG162" s="84">
        <v>11124.170917075708</v>
      </c>
      <c r="BH162" s="84">
        <v>10832.459216174735</v>
      </c>
      <c r="BI162" s="84">
        <v>10601.72712527048</v>
      </c>
      <c r="BJ162" s="72">
        <v>11134.481658768091</v>
      </c>
      <c r="BK162" s="83">
        <v>494.00418414735083</v>
      </c>
      <c r="BL162" s="84">
        <v>569.40000000000009</v>
      </c>
      <c r="BM162" s="84">
        <v>604.29999999999995</v>
      </c>
      <c r="BN162" s="84">
        <v>592.29999999999995</v>
      </c>
      <c r="BO162" s="84">
        <v>638.89316002131488</v>
      </c>
      <c r="BP162" s="72">
        <v>705.66295285834326</v>
      </c>
      <c r="BQ162" s="83" t="s">
        <v>1429</v>
      </c>
      <c r="BR162" s="84" t="s">
        <v>1429</v>
      </c>
      <c r="BS162" s="84" t="s">
        <v>1429</v>
      </c>
      <c r="BT162" s="84" t="s">
        <v>1429</v>
      </c>
      <c r="BU162" s="84" t="s">
        <v>1429</v>
      </c>
      <c r="BV162" s="72" t="s">
        <v>1429</v>
      </c>
      <c r="BW162" s="83" t="s">
        <v>1429</v>
      </c>
      <c r="BX162" s="84" t="s">
        <v>1429</v>
      </c>
      <c r="BY162" s="84" t="s">
        <v>1429</v>
      </c>
      <c r="BZ162" s="84" t="s">
        <v>1429</v>
      </c>
      <c r="CA162" s="84" t="s">
        <v>1429</v>
      </c>
      <c r="CB162" s="72" t="s">
        <v>1429</v>
      </c>
      <c r="CC162" s="83">
        <v>2746.5</v>
      </c>
      <c r="CD162" s="84">
        <v>3501.7</v>
      </c>
      <c r="CE162" s="84">
        <v>4105.6000000000004</v>
      </c>
      <c r="CF162" s="84">
        <v>4287.2999999999993</v>
      </c>
      <c r="CG162" s="84">
        <v>4509.5992364261892</v>
      </c>
      <c r="CH162" s="72">
        <v>5023.6773746915223</v>
      </c>
      <c r="CI162" s="83" t="s">
        <v>1429</v>
      </c>
      <c r="CJ162" s="84" t="s">
        <v>1429</v>
      </c>
      <c r="CK162" s="84" t="s">
        <v>1429</v>
      </c>
      <c r="CL162" s="84">
        <v>1163.9000000000001</v>
      </c>
      <c r="CM162" s="84">
        <v>1259.8191360000001</v>
      </c>
      <c r="CN162" s="72">
        <v>1410.0866001852714</v>
      </c>
      <c r="CO162" s="83" t="s">
        <v>1429</v>
      </c>
      <c r="CP162" s="84" t="s">
        <v>1429</v>
      </c>
      <c r="CQ162" s="84" t="s">
        <v>1429</v>
      </c>
      <c r="CR162" s="84" t="s">
        <v>1429</v>
      </c>
      <c r="CS162" s="84" t="s">
        <v>1429</v>
      </c>
      <c r="CT162" s="72" t="s">
        <v>1429</v>
      </c>
      <c r="CU162" s="83" t="s">
        <v>1429</v>
      </c>
      <c r="CV162" s="84" t="s">
        <v>1429</v>
      </c>
      <c r="CW162" s="84" t="s">
        <v>1429</v>
      </c>
      <c r="CX162" s="84" t="s">
        <v>1429</v>
      </c>
      <c r="CY162" s="84" t="s">
        <v>1429</v>
      </c>
      <c r="CZ162" s="72" t="s">
        <v>1429</v>
      </c>
      <c r="DA162" s="83"/>
      <c r="DB162" s="84"/>
      <c r="DC162" s="84"/>
      <c r="DD162" s="84"/>
      <c r="DE162" s="84"/>
      <c r="DF162" s="72"/>
      <c r="DG162" s="83"/>
      <c r="DH162" s="84"/>
      <c r="DI162" s="84"/>
      <c r="DJ162" s="84"/>
      <c r="DK162" s="84"/>
      <c r="DL162" s="72"/>
    </row>
    <row r="163" spans="2:16342" s="80" customFormat="1">
      <c r="B163" s="28" t="s">
        <v>453</v>
      </c>
      <c r="C163" s="86">
        <v>-10.924504158669222</v>
      </c>
      <c r="D163" s="86">
        <v>9.2117076674447844</v>
      </c>
      <c r="E163" s="86">
        <v>22.722788556395912</v>
      </c>
      <c r="F163" s="86">
        <v>15.541264737406223</v>
      </c>
      <c r="G163" s="86">
        <v>-1.748381490908784</v>
      </c>
      <c r="H163" s="86">
        <v>13.112272683474828</v>
      </c>
      <c r="I163" s="86">
        <v>2.4013687600644289</v>
      </c>
      <c r="J163" s="86">
        <v>12.838833959074549</v>
      </c>
      <c r="K163" s="86">
        <v>9.6220679563448783</v>
      </c>
      <c r="L163" s="86">
        <v>5.4347826086956559</v>
      </c>
      <c r="M163" s="86">
        <v>5.219362038674106</v>
      </c>
      <c r="N163" s="86">
        <v>9.4124417586488818</v>
      </c>
      <c r="O163" s="86"/>
      <c r="P163" s="86"/>
      <c r="Q163" s="86"/>
      <c r="R163" s="86">
        <v>1.9218097957390796</v>
      </c>
      <c r="S163" s="86">
        <v>4.9829306146500727</v>
      </c>
      <c r="T163" s="86">
        <v>9.0392290897816991</v>
      </c>
      <c r="U163" s="86"/>
      <c r="V163" s="86"/>
      <c r="W163" s="86"/>
      <c r="X163" s="86"/>
      <c r="Y163" s="86"/>
      <c r="Z163" s="86"/>
      <c r="AA163" s="86">
        <v>5.5995952302491361</v>
      </c>
      <c r="AB163" s="86">
        <v>21.684058710490135</v>
      </c>
      <c r="AC163" s="86">
        <v>7.8359560270224478</v>
      </c>
      <c r="AD163" s="86">
        <v>-6.2953858178904198</v>
      </c>
      <c r="AE163" s="86">
        <v>5.3842878409030561</v>
      </c>
      <c r="AF163" s="86">
        <v>9.920278054982461</v>
      </c>
      <c r="AG163" s="86" t="s">
        <v>1429</v>
      </c>
      <c r="AH163" s="86" t="s">
        <v>1429</v>
      </c>
      <c r="AI163" s="86" t="s">
        <v>1429</v>
      </c>
      <c r="AJ163" s="86">
        <v>11.680143755615461</v>
      </c>
      <c r="AK163" s="86">
        <v>10.299959699960553</v>
      </c>
      <c r="AL163" s="86">
        <v>13.922405493368515</v>
      </c>
      <c r="AM163" s="86">
        <v>12.852614581049011</v>
      </c>
      <c r="AN163" s="86">
        <v>35.235302430751858</v>
      </c>
      <c r="AO163" s="86">
        <v>35.344985239177561</v>
      </c>
      <c r="AP163" s="86">
        <v>14.476122456858278</v>
      </c>
      <c r="AQ163" s="86">
        <v>16.440993748749037</v>
      </c>
      <c r="AR163" s="86">
        <v>17.658126422264957</v>
      </c>
      <c r="AS163" s="86">
        <v>0.64451706608569737</v>
      </c>
      <c r="AT163" s="86">
        <v>15.933074772255779</v>
      </c>
      <c r="AU163" s="86">
        <v>8.635780137705666</v>
      </c>
      <c r="AV163" s="86">
        <v>4.128621047731599</v>
      </c>
      <c r="AW163" s="86">
        <v>5.8391850756533756</v>
      </c>
      <c r="AX163" s="86">
        <v>7.9765810867894658</v>
      </c>
      <c r="AY163" s="86">
        <v>-1.3643644223161289</v>
      </c>
      <c r="AZ163" s="86">
        <v>17.352089528877741</v>
      </c>
      <c r="BA163" s="86">
        <v>10.143212017138751</v>
      </c>
      <c r="BB163" s="86">
        <v>-4.9859986377053076</v>
      </c>
      <c r="BC163" s="86">
        <v>2.2503034389179959</v>
      </c>
      <c r="BD163" s="86">
        <v>6.5690660490185877</v>
      </c>
      <c r="BE163" s="86">
        <v>-0.70220901708168526</v>
      </c>
      <c r="BF163" s="86">
        <v>26.087246599460443</v>
      </c>
      <c r="BG163" s="86">
        <v>5.0665088451013389</v>
      </c>
      <c r="BH163" s="86">
        <v>-2.6223230753600859</v>
      </c>
      <c r="BI163" s="86">
        <v>-2.1300065506799513</v>
      </c>
      <c r="BJ163" s="86">
        <v>5.0251673826590775</v>
      </c>
      <c r="BK163" s="86">
        <v>-12.721110069104782</v>
      </c>
      <c r="BL163" s="86">
        <v>15.26218163167627</v>
      </c>
      <c r="BM163" s="86">
        <v>6.129258868984877</v>
      </c>
      <c r="BN163" s="86">
        <v>-1.985768657951354</v>
      </c>
      <c r="BO163" s="86">
        <v>7.8664798280119896</v>
      </c>
      <c r="BP163" s="86">
        <v>10.450854229649423</v>
      </c>
      <c r="BQ163" s="86" t="s">
        <v>1429</v>
      </c>
      <c r="BR163" s="86" t="s">
        <v>1429</v>
      </c>
      <c r="BS163" s="86" t="s">
        <v>1429</v>
      </c>
      <c r="BT163" s="86" t="s">
        <v>1429</v>
      </c>
      <c r="BU163" s="86" t="s">
        <v>1429</v>
      </c>
      <c r="BV163" s="86" t="s">
        <v>1429</v>
      </c>
      <c r="BW163" s="86" t="s">
        <v>1429</v>
      </c>
      <c r="BX163" s="86" t="s">
        <v>1429</v>
      </c>
      <c r="BY163" s="86" t="s">
        <v>1429</v>
      </c>
      <c r="BZ163" s="86" t="s">
        <v>1429</v>
      </c>
      <c r="CA163" s="86" t="s">
        <v>1429</v>
      </c>
      <c r="CB163" s="86" t="s">
        <v>1429</v>
      </c>
      <c r="CC163" s="86">
        <v>5.0929823218795605</v>
      </c>
      <c r="CD163" s="86">
        <v>27.496814127070806</v>
      </c>
      <c r="CE163" s="86">
        <v>17.245909129851228</v>
      </c>
      <c r="CF163" s="86">
        <v>4.4256625097427644</v>
      </c>
      <c r="CG163" s="86">
        <v>5.1850637097051759</v>
      </c>
      <c r="CH163" s="86">
        <v>11.3996413276124</v>
      </c>
      <c r="CI163" s="86" t="s">
        <v>1429</v>
      </c>
      <c r="CJ163" s="86" t="s">
        <v>1429</v>
      </c>
      <c r="CK163" s="86" t="s">
        <v>1429</v>
      </c>
      <c r="CL163" s="86">
        <v>17.601293321208459</v>
      </c>
      <c r="CM163" s="86">
        <v>8.2411836068390727</v>
      </c>
      <c r="CN163" s="86">
        <v>11.927701357385274</v>
      </c>
      <c r="CO163" s="86" t="s">
        <v>1429</v>
      </c>
      <c r="CP163" s="86" t="s">
        <v>1429</v>
      </c>
      <c r="CQ163" s="86" t="s">
        <v>1429</v>
      </c>
      <c r="CR163" s="86" t="s">
        <v>1429</v>
      </c>
      <c r="CS163" s="86" t="s">
        <v>1429</v>
      </c>
      <c r="CT163" s="86" t="s">
        <v>1429</v>
      </c>
      <c r="CU163" s="86" t="s">
        <v>1429</v>
      </c>
      <c r="CV163" s="86" t="s">
        <v>1429</v>
      </c>
      <c r="CW163" s="86" t="s">
        <v>1429</v>
      </c>
      <c r="CX163" s="86" t="s">
        <v>1429</v>
      </c>
      <c r="CY163" s="86" t="s">
        <v>1429</v>
      </c>
      <c r="CZ163" s="86" t="s">
        <v>1429</v>
      </c>
      <c r="DA163" s="86"/>
      <c r="DB163" s="86"/>
      <c r="DC163" s="86"/>
      <c r="DD163" s="86"/>
      <c r="DE163" s="86"/>
      <c r="DF163" s="87"/>
      <c r="DG163" s="86"/>
      <c r="DH163" s="86"/>
      <c r="DI163" s="86"/>
      <c r="DJ163" s="86"/>
      <c r="DK163" s="86"/>
      <c r="DL163" s="87"/>
    </row>
    <row r="164" spans="2:16342" s="80" customFormat="1">
      <c r="B164" s="28" t="s">
        <v>454</v>
      </c>
      <c r="C164" s="83">
        <v>11367</v>
      </c>
      <c r="D164" s="84">
        <v>12834</v>
      </c>
      <c r="E164" s="84">
        <v>15172</v>
      </c>
      <c r="F164" s="84">
        <v>15454</v>
      </c>
      <c r="G164" s="84">
        <v>16006</v>
      </c>
      <c r="H164" s="72">
        <v>16426</v>
      </c>
      <c r="I164" s="83">
        <v>168977</v>
      </c>
      <c r="J164" s="84">
        <v>208877</v>
      </c>
      <c r="K164" s="84">
        <v>225944</v>
      </c>
      <c r="L164" s="84">
        <v>223438</v>
      </c>
      <c r="M164" s="84">
        <v>235438</v>
      </c>
      <c r="N164" s="72">
        <v>255438</v>
      </c>
      <c r="O164" s="83"/>
      <c r="P164" s="84"/>
      <c r="Q164" s="84"/>
      <c r="R164" s="84">
        <v>317240</v>
      </c>
      <c r="S164" s="84">
        <v>324740</v>
      </c>
      <c r="T164" s="72">
        <v>332740</v>
      </c>
      <c r="U164" s="83"/>
      <c r="V164" s="84"/>
      <c r="W164" s="84"/>
      <c r="X164" s="84"/>
      <c r="Y164" s="84"/>
      <c r="Z164" s="72"/>
      <c r="AA164" s="83">
        <v>29473</v>
      </c>
      <c r="AB164" s="84">
        <v>36534</v>
      </c>
      <c r="AC164" s="84">
        <v>34042</v>
      </c>
      <c r="AD164" s="84">
        <v>32664</v>
      </c>
      <c r="AE164" s="84">
        <v>36164</v>
      </c>
      <c r="AF164" s="72">
        <v>39664</v>
      </c>
      <c r="AG164" s="83" t="s">
        <v>1429</v>
      </c>
      <c r="AH164" s="84" t="s">
        <v>1429</v>
      </c>
      <c r="AI164" s="84" t="s">
        <v>1429</v>
      </c>
      <c r="AJ164" s="84">
        <v>23939</v>
      </c>
      <c r="AK164" s="84">
        <v>25739</v>
      </c>
      <c r="AL164" s="72">
        <v>27839</v>
      </c>
      <c r="AM164" s="83">
        <v>13680</v>
      </c>
      <c r="AN164" s="84">
        <v>18599</v>
      </c>
      <c r="AO164" s="84">
        <v>22889</v>
      </c>
      <c r="AP164" s="84">
        <v>23850</v>
      </c>
      <c r="AQ164" s="84">
        <v>24619</v>
      </c>
      <c r="AR164" s="72">
        <v>25619</v>
      </c>
      <c r="AS164" s="83">
        <v>488649</v>
      </c>
      <c r="AT164" s="84">
        <v>592195</v>
      </c>
      <c r="AU164" s="84">
        <v>614795</v>
      </c>
      <c r="AV164" s="84">
        <v>601546</v>
      </c>
      <c r="AW164" s="84">
        <v>621546</v>
      </c>
      <c r="AX164" s="72">
        <v>641546</v>
      </c>
      <c r="AY164" s="83">
        <v>121054</v>
      </c>
      <c r="AZ164" s="84">
        <v>151173</v>
      </c>
      <c r="BA164" s="84">
        <v>152400</v>
      </c>
      <c r="BB164" s="84">
        <v>145455</v>
      </c>
      <c r="BC164" s="84">
        <v>151455</v>
      </c>
      <c r="BD164" s="72">
        <v>156455</v>
      </c>
      <c r="BE164" s="83">
        <v>197712</v>
      </c>
      <c r="BF164" s="84">
        <v>246743</v>
      </c>
      <c r="BG164" s="84">
        <v>258570</v>
      </c>
      <c r="BH164" s="84">
        <v>234054</v>
      </c>
      <c r="BI164" s="84">
        <v>245054</v>
      </c>
      <c r="BJ164" s="72">
        <v>257554</v>
      </c>
      <c r="BK164" s="83">
        <v>9111</v>
      </c>
      <c r="BL164" s="84">
        <v>11839</v>
      </c>
      <c r="BM164" s="84">
        <v>10563</v>
      </c>
      <c r="BN164" s="84">
        <v>10349</v>
      </c>
      <c r="BO164" s="84">
        <v>11246</v>
      </c>
      <c r="BP164" s="72">
        <v>13246</v>
      </c>
      <c r="BQ164" s="83" t="s">
        <v>1429</v>
      </c>
      <c r="BR164" s="84" t="s">
        <v>1429</v>
      </c>
      <c r="BS164" s="84" t="s">
        <v>1429</v>
      </c>
      <c r="BT164" s="84" t="s">
        <v>1429</v>
      </c>
      <c r="BU164" s="84" t="s">
        <v>1429</v>
      </c>
      <c r="BV164" s="72" t="s">
        <v>1429</v>
      </c>
      <c r="BW164" s="83" t="s">
        <v>1429</v>
      </c>
      <c r="BX164" s="84" t="s">
        <v>1429</v>
      </c>
      <c r="BY164" s="84" t="s">
        <v>1429</v>
      </c>
      <c r="BZ164" s="84" t="s">
        <v>1429</v>
      </c>
      <c r="CA164" s="84" t="s">
        <v>1429</v>
      </c>
      <c r="CB164" s="72" t="s">
        <v>1429</v>
      </c>
      <c r="CC164" s="83">
        <v>59805</v>
      </c>
      <c r="CD164" s="84">
        <v>79594</v>
      </c>
      <c r="CE164" s="84">
        <v>84546</v>
      </c>
      <c r="CF164" s="84">
        <v>81650</v>
      </c>
      <c r="CG164" s="84">
        <v>91650</v>
      </c>
      <c r="CH164" s="72">
        <v>101650</v>
      </c>
      <c r="CI164" s="83" t="s">
        <v>1429</v>
      </c>
      <c r="CJ164" s="84" t="s">
        <v>1429</v>
      </c>
      <c r="CK164" s="84" t="s">
        <v>1429</v>
      </c>
      <c r="CL164" s="84">
        <v>23812</v>
      </c>
      <c r="CM164" s="84">
        <v>26812</v>
      </c>
      <c r="CN164" s="72">
        <v>29612</v>
      </c>
      <c r="CO164" s="83" t="s">
        <v>1429</v>
      </c>
      <c r="CP164" s="84" t="s">
        <v>1429</v>
      </c>
      <c r="CQ164" s="84" t="s">
        <v>1429</v>
      </c>
      <c r="CR164" s="84" t="s">
        <v>1429</v>
      </c>
      <c r="CS164" s="84" t="s">
        <v>1429</v>
      </c>
      <c r="CT164" s="72" t="s">
        <v>1429</v>
      </c>
      <c r="CU164" s="83" t="s">
        <v>1429</v>
      </c>
      <c r="CV164" s="84" t="s">
        <v>1429</v>
      </c>
      <c r="CW164" s="84" t="s">
        <v>1429</v>
      </c>
      <c r="CX164" s="84" t="s">
        <v>1429</v>
      </c>
      <c r="CY164" s="84" t="s">
        <v>1429</v>
      </c>
      <c r="CZ164" s="72" t="s">
        <v>1429</v>
      </c>
      <c r="DA164" s="83"/>
      <c r="DB164" s="84"/>
      <c r="DC164" s="84"/>
      <c r="DD164" s="84"/>
      <c r="DE164" s="84"/>
      <c r="DF164" s="72"/>
      <c r="DG164" s="83"/>
      <c r="DH164" s="84"/>
      <c r="DI164" s="84"/>
      <c r="DJ164" s="84"/>
      <c r="DK164" s="84"/>
      <c r="DL164" s="72"/>
    </row>
    <row r="165" spans="2:16342" s="80" customFormat="1">
      <c r="B165" s="28" t="s">
        <v>455</v>
      </c>
      <c r="C165" s="83">
        <v>-1884</v>
      </c>
      <c r="D165" s="84">
        <v>1467</v>
      </c>
      <c r="E165" s="84">
        <v>2338</v>
      </c>
      <c r="F165" s="84">
        <v>282</v>
      </c>
      <c r="G165" s="84">
        <v>552</v>
      </c>
      <c r="H165" s="72">
        <v>420</v>
      </c>
      <c r="I165" s="83">
        <v>18554</v>
      </c>
      <c r="J165" s="84">
        <v>39900</v>
      </c>
      <c r="K165" s="84">
        <v>17067</v>
      </c>
      <c r="L165" s="84">
        <v>-2506</v>
      </c>
      <c r="M165" s="84">
        <v>12000</v>
      </c>
      <c r="N165" s="72">
        <v>20000</v>
      </c>
      <c r="O165" s="83"/>
      <c r="P165" s="84"/>
      <c r="Q165" s="84"/>
      <c r="R165" s="84">
        <v>-25994</v>
      </c>
      <c r="S165" s="84">
        <v>7500</v>
      </c>
      <c r="T165" s="72">
        <v>8000</v>
      </c>
      <c r="U165" s="83"/>
      <c r="V165" s="84"/>
      <c r="W165" s="84"/>
      <c r="X165" s="84"/>
      <c r="Y165" s="84"/>
      <c r="Z165" s="72"/>
      <c r="AA165" s="83">
        <v>3075</v>
      </c>
      <c r="AB165" s="84">
        <v>7061</v>
      </c>
      <c r="AC165" s="84">
        <v>-2492</v>
      </c>
      <c r="AD165" s="84">
        <v>-1378</v>
      </c>
      <c r="AE165" s="84">
        <v>3500</v>
      </c>
      <c r="AF165" s="72">
        <v>3500</v>
      </c>
      <c r="AG165" s="83" t="s">
        <v>1429</v>
      </c>
      <c r="AH165" s="84" t="s">
        <v>1429</v>
      </c>
      <c r="AI165" s="84" t="s">
        <v>1429</v>
      </c>
      <c r="AJ165" s="84">
        <v>1502</v>
      </c>
      <c r="AK165" s="84">
        <v>1800</v>
      </c>
      <c r="AL165" s="72">
        <v>2100</v>
      </c>
      <c r="AM165" s="83">
        <v>3048</v>
      </c>
      <c r="AN165" s="84">
        <v>4919</v>
      </c>
      <c r="AO165" s="84">
        <v>4290</v>
      </c>
      <c r="AP165" s="84">
        <v>961</v>
      </c>
      <c r="AQ165" s="84">
        <v>769</v>
      </c>
      <c r="AR165" s="72">
        <v>1000</v>
      </c>
      <c r="AS165" s="83">
        <v>40185</v>
      </c>
      <c r="AT165" s="84">
        <v>103546</v>
      </c>
      <c r="AU165" s="84">
        <v>22600</v>
      </c>
      <c r="AV165" s="84">
        <v>-13249</v>
      </c>
      <c r="AW165" s="84">
        <v>20000</v>
      </c>
      <c r="AX165" s="72">
        <v>20000</v>
      </c>
      <c r="AY165" s="83">
        <v>-4182</v>
      </c>
      <c r="AZ165" s="84">
        <v>30119</v>
      </c>
      <c r="BA165" s="84">
        <v>1227</v>
      </c>
      <c r="BB165" s="84">
        <v>-6945</v>
      </c>
      <c r="BC165" s="84">
        <v>6000</v>
      </c>
      <c r="BD165" s="72">
        <v>5000</v>
      </c>
      <c r="BE165" s="83">
        <v>14826</v>
      </c>
      <c r="BF165" s="84">
        <v>49031</v>
      </c>
      <c r="BG165" s="84">
        <v>11827</v>
      </c>
      <c r="BH165" s="84">
        <v>-24516</v>
      </c>
      <c r="BI165" s="84">
        <v>11000</v>
      </c>
      <c r="BJ165" s="72">
        <v>12500</v>
      </c>
      <c r="BK165" s="83">
        <v>-341</v>
      </c>
      <c r="BL165" s="84">
        <v>2728</v>
      </c>
      <c r="BM165" s="84">
        <v>-1276</v>
      </c>
      <c r="BN165" s="84">
        <v>-214</v>
      </c>
      <c r="BO165" s="84">
        <v>897</v>
      </c>
      <c r="BP165" s="72">
        <v>2000</v>
      </c>
      <c r="BQ165" s="83" t="s">
        <v>1429</v>
      </c>
      <c r="BR165" s="84" t="s">
        <v>1429</v>
      </c>
      <c r="BS165" s="84" t="s">
        <v>1429</v>
      </c>
      <c r="BT165" s="84" t="s">
        <v>1429</v>
      </c>
      <c r="BU165" s="84" t="s">
        <v>1429</v>
      </c>
      <c r="BV165" s="72" t="s">
        <v>1429</v>
      </c>
      <c r="BW165" s="83" t="s">
        <v>1429</v>
      </c>
      <c r="BX165" s="84" t="s">
        <v>1429</v>
      </c>
      <c r="BY165" s="84" t="s">
        <v>1429</v>
      </c>
      <c r="BZ165" s="84" t="s">
        <v>1429</v>
      </c>
      <c r="CA165" s="84" t="s">
        <v>1429</v>
      </c>
      <c r="CB165" s="72" t="s">
        <v>1429</v>
      </c>
      <c r="CC165" s="83">
        <v>28368</v>
      </c>
      <c r="CD165" s="84">
        <v>19789</v>
      </c>
      <c r="CE165" s="84">
        <v>4952</v>
      </c>
      <c r="CF165" s="84">
        <v>-2896</v>
      </c>
      <c r="CG165" s="84">
        <v>10000</v>
      </c>
      <c r="CH165" s="72">
        <v>10000</v>
      </c>
      <c r="CI165" s="83" t="s">
        <v>1429</v>
      </c>
      <c r="CJ165" s="84" t="s">
        <v>1429</v>
      </c>
      <c r="CK165" s="84" t="s">
        <v>1429</v>
      </c>
      <c r="CL165" s="84">
        <v>1579</v>
      </c>
      <c r="CM165" s="84">
        <v>3000</v>
      </c>
      <c r="CN165" s="72">
        <v>2800</v>
      </c>
      <c r="CO165" s="83" t="s">
        <v>1429</v>
      </c>
      <c r="CP165" s="84" t="s">
        <v>1429</v>
      </c>
      <c r="CQ165" s="84" t="s">
        <v>1429</v>
      </c>
      <c r="CR165" s="84" t="s">
        <v>1429</v>
      </c>
      <c r="CS165" s="84" t="s">
        <v>1429</v>
      </c>
      <c r="CT165" s="72" t="s">
        <v>1429</v>
      </c>
      <c r="CU165" s="83" t="s">
        <v>1429</v>
      </c>
      <c r="CV165" s="84" t="s">
        <v>1429</v>
      </c>
      <c r="CW165" s="84" t="s">
        <v>1429</v>
      </c>
      <c r="CX165" s="84" t="s">
        <v>1429</v>
      </c>
      <c r="CY165" s="84" t="s">
        <v>1429</v>
      </c>
      <c r="CZ165" s="72" t="s">
        <v>1429</v>
      </c>
      <c r="DA165" s="83"/>
      <c r="DB165" s="84"/>
      <c r="DC165" s="84"/>
      <c r="DD165" s="84"/>
      <c r="DE165" s="84"/>
      <c r="DF165" s="72"/>
      <c r="DG165" s="83"/>
      <c r="DH165" s="84"/>
      <c r="DI165" s="84"/>
      <c r="DJ165" s="84"/>
      <c r="DK165" s="84"/>
      <c r="DL165" s="72"/>
    </row>
    <row r="166" spans="2:16342" s="76" customFormat="1">
      <c r="B166" s="27"/>
      <c r="C166" s="83"/>
      <c r="D166" s="84"/>
      <c r="E166" s="84"/>
      <c r="F166" s="84"/>
      <c r="G166" s="84"/>
      <c r="H166" s="72"/>
      <c r="I166" s="83"/>
      <c r="J166" s="84"/>
      <c r="K166" s="84"/>
      <c r="L166" s="84"/>
      <c r="M166" s="84"/>
      <c r="N166" s="72"/>
      <c r="O166" s="83"/>
      <c r="P166" s="84"/>
      <c r="Q166" s="84"/>
      <c r="R166" s="84"/>
      <c r="S166" s="84"/>
      <c r="T166" s="72"/>
      <c r="U166" s="83"/>
      <c r="V166" s="84"/>
      <c r="W166" s="84"/>
      <c r="X166" s="84"/>
      <c r="Y166" s="84"/>
      <c r="Z166" s="72"/>
      <c r="AA166" s="83"/>
      <c r="AB166" s="84"/>
      <c r="AC166" s="84"/>
      <c r="AD166" s="84"/>
      <c r="AE166" s="84"/>
      <c r="AF166" s="72"/>
      <c r="AG166" s="83"/>
      <c r="AH166" s="84"/>
      <c r="AI166" s="84"/>
      <c r="AJ166" s="84"/>
      <c r="AK166" s="84"/>
      <c r="AL166" s="72"/>
      <c r="AM166" s="83"/>
      <c r="AN166" s="84"/>
      <c r="AO166" s="84"/>
      <c r="AP166" s="84"/>
      <c r="AQ166" s="84"/>
      <c r="AR166" s="72"/>
      <c r="AS166" s="83"/>
      <c r="AT166" s="84"/>
      <c r="AU166" s="84"/>
      <c r="AV166" s="84"/>
      <c r="AW166" s="84"/>
      <c r="AX166" s="72"/>
      <c r="AY166" s="83"/>
      <c r="AZ166" s="84"/>
      <c r="BA166" s="84"/>
      <c r="BB166" s="84"/>
      <c r="BC166" s="84"/>
      <c r="BD166" s="72"/>
      <c r="BE166" s="83"/>
      <c r="BF166" s="84"/>
      <c r="BG166" s="84"/>
      <c r="BH166" s="84"/>
      <c r="BI166" s="84"/>
      <c r="BJ166" s="72"/>
      <c r="BK166" s="83"/>
      <c r="BL166" s="84"/>
      <c r="BM166" s="84"/>
      <c r="BN166" s="84"/>
      <c r="BO166" s="84"/>
      <c r="BP166" s="72"/>
      <c r="BQ166" s="83"/>
      <c r="BR166" s="84"/>
      <c r="BS166" s="84"/>
      <c r="BT166" s="84"/>
      <c r="BU166" s="84"/>
      <c r="BV166" s="72"/>
      <c r="BW166" s="83"/>
      <c r="BX166" s="84"/>
      <c r="BY166" s="84"/>
      <c r="BZ166" s="84"/>
      <c r="CA166" s="84"/>
      <c r="CB166" s="72"/>
      <c r="CC166" s="83"/>
      <c r="CD166" s="84"/>
      <c r="CE166" s="84"/>
      <c r="CF166" s="84"/>
      <c r="CG166" s="84"/>
      <c r="CH166" s="72"/>
      <c r="CI166" s="83"/>
      <c r="CJ166" s="84"/>
      <c r="CK166" s="84"/>
      <c r="CL166" s="84"/>
      <c r="CM166" s="84"/>
      <c r="CN166" s="72"/>
      <c r="CO166" s="83"/>
      <c r="CP166" s="84"/>
      <c r="CQ166" s="84"/>
      <c r="CR166" s="84"/>
      <c r="CS166" s="84"/>
      <c r="CT166" s="72"/>
      <c r="CU166" s="83"/>
      <c r="CV166" s="84"/>
      <c r="CW166" s="84"/>
      <c r="CX166" s="84"/>
      <c r="CY166" s="84"/>
      <c r="CZ166" s="72"/>
      <c r="DA166" s="83"/>
      <c r="DB166" s="84"/>
      <c r="DC166" s="84"/>
      <c r="DD166" s="84"/>
      <c r="DE166" s="84"/>
      <c r="DF166" s="72"/>
      <c r="DG166" s="83"/>
      <c r="DH166" s="84"/>
      <c r="DI166" s="84"/>
      <c r="DJ166" s="84"/>
      <c r="DK166" s="84"/>
      <c r="DL166" s="72"/>
      <c r="DM166" s="80"/>
      <c r="DN166" s="80"/>
      <c r="DO166" s="80"/>
      <c r="DP166" s="80"/>
      <c r="DQ166" s="80"/>
      <c r="DR166" s="80"/>
      <c r="DS166" s="80"/>
      <c r="DT166" s="80"/>
      <c r="DU166" s="80"/>
      <c r="DV166" s="80"/>
      <c r="DW166" s="80"/>
      <c r="DX166" s="80"/>
      <c r="DY166" s="80"/>
      <c r="DZ166" s="80"/>
      <c r="EA166" s="80"/>
      <c r="EB166" s="80"/>
      <c r="EC166" s="80"/>
      <c r="ED166" s="80"/>
      <c r="EE166" s="80"/>
      <c r="EF166" s="80"/>
      <c r="EG166" s="80"/>
      <c r="EH166" s="80"/>
      <c r="EI166" s="80"/>
      <c r="EJ166" s="80"/>
      <c r="EK166" s="80"/>
      <c r="EL166" s="80"/>
      <c r="EM166" s="80"/>
      <c r="EN166" s="80"/>
      <c r="EO166" s="80"/>
      <c r="EP166" s="80"/>
      <c r="EQ166" s="80"/>
      <c r="ER166" s="80"/>
      <c r="ES166" s="80"/>
      <c r="ET166" s="80"/>
      <c r="EU166" s="80"/>
      <c r="EV166" s="80"/>
      <c r="EW166" s="80"/>
      <c r="EX166" s="80"/>
      <c r="EY166" s="80"/>
      <c r="EZ166" s="80"/>
      <c r="FA166" s="80"/>
      <c r="FB166" s="80"/>
      <c r="FC166" s="80"/>
      <c r="FD166" s="80"/>
      <c r="FE166" s="80"/>
      <c r="FF166" s="80"/>
      <c r="FG166" s="80"/>
      <c r="FH166" s="80"/>
      <c r="FI166" s="80"/>
      <c r="FJ166" s="80"/>
      <c r="FK166" s="80"/>
      <c r="FL166" s="80"/>
      <c r="FM166" s="80"/>
      <c r="FN166" s="80"/>
      <c r="FO166" s="80"/>
      <c r="FP166" s="80"/>
      <c r="FQ166" s="80"/>
      <c r="FR166" s="80"/>
      <c r="FS166" s="80"/>
      <c r="FT166" s="80"/>
      <c r="FU166" s="80"/>
      <c r="FV166" s="80"/>
      <c r="FW166" s="80"/>
      <c r="FX166" s="80"/>
      <c r="FY166" s="80"/>
      <c r="FZ166" s="80"/>
      <c r="GA166" s="80"/>
      <c r="GB166" s="80"/>
      <c r="GC166" s="80"/>
      <c r="GD166" s="80"/>
      <c r="GE166" s="80"/>
      <c r="GF166" s="80"/>
      <c r="GG166" s="80"/>
      <c r="GH166" s="80"/>
      <c r="GI166" s="80"/>
      <c r="GJ166" s="80"/>
      <c r="GK166" s="80"/>
      <c r="GL166" s="80"/>
      <c r="GM166" s="80"/>
      <c r="GN166" s="80"/>
      <c r="GO166" s="80"/>
      <c r="GP166" s="80"/>
      <c r="GQ166" s="80"/>
      <c r="GR166" s="80"/>
      <c r="GS166" s="80"/>
      <c r="GT166" s="80"/>
      <c r="GU166" s="80"/>
      <c r="GV166" s="80"/>
      <c r="GW166" s="80"/>
      <c r="GX166" s="80"/>
      <c r="GY166" s="80"/>
      <c r="GZ166" s="80"/>
      <c r="HA166" s="80"/>
      <c r="HB166" s="80"/>
      <c r="HC166" s="80"/>
      <c r="HD166" s="80"/>
      <c r="HE166" s="80"/>
      <c r="HF166" s="80"/>
      <c r="HG166" s="80"/>
      <c r="HH166" s="80"/>
      <c r="HI166" s="80"/>
      <c r="HJ166" s="80"/>
      <c r="HK166" s="80"/>
      <c r="HL166" s="80"/>
      <c r="HM166" s="80"/>
      <c r="HN166" s="80"/>
      <c r="HO166" s="80"/>
      <c r="HP166" s="80"/>
      <c r="HQ166" s="80"/>
      <c r="HR166" s="80"/>
      <c r="HS166" s="80"/>
      <c r="HT166" s="80"/>
      <c r="HU166" s="80"/>
      <c r="HV166" s="80"/>
      <c r="HW166" s="80"/>
      <c r="HX166" s="80"/>
      <c r="HY166" s="80"/>
      <c r="HZ166" s="80"/>
      <c r="IA166" s="80"/>
      <c r="IB166" s="80"/>
      <c r="IC166" s="80"/>
      <c r="ID166" s="80"/>
      <c r="IE166" s="80"/>
      <c r="IF166" s="80"/>
      <c r="IG166" s="80"/>
      <c r="IH166" s="80"/>
      <c r="II166" s="80"/>
      <c r="IJ166" s="80"/>
      <c r="IK166" s="80"/>
      <c r="IL166" s="80"/>
      <c r="IM166" s="80"/>
      <c r="IN166" s="80"/>
      <c r="IO166" s="80"/>
      <c r="IP166" s="80"/>
      <c r="IQ166" s="80"/>
      <c r="IR166" s="80"/>
      <c r="IS166" s="80"/>
      <c r="IT166" s="80"/>
      <c r="IU166" s="80"/>
      <c r="IV166" s="80"/>
      <c r="IW166" s="80"/>
      <c r="IX166" s="80"/>
      <c r="IY166" s="80"/>
      <c r="IZ166" s="80"/>
      <c r="JA166" s="80"/>
      <c r="JB166" s="80"/>
      <c r="JC166" s="80"/>
      <c r="JD166" s="80"/>
      <c r="JE166" s="80"/>
      <c r="JF166" s="80"/>
      <c r="JG166" s="80"/>
      <c r="JH166" s="80"/>
      <c r="JI166" s="80"/>
      <c r="JJ166" s="80"/>
      <c r="JK166" s="80"/>
      <c r="JL166" s="80"/>
      <c r="JM166" s="80"/>
      <c r="JN166" s="80"/>
      <c r="JO166" s="80"/>
      <c r="JP166" s="80"/>
      <c r="JQ166" s="80"/>
      <c r="JR166" s="80"/>
      <c r="JS166" s="80"/>
      <c r="JT166" s="80"/>
      <c r="JU166" s="80"/>
      <c r="JV166" s="80"/>
      <c r="JW166" s="80"/>
      <c r="JX166" s="80"/>
      <c r="JY166" s="80"/>
      <c r="JZ166" s="80"/>
      <c r="KA166" s="80"/>
      <c r="KB166" s="80"/>
      <c r="KC166" s="80"/>
      <c r="KD166" s="80"/>
      <c r="KE166" s="80"/>
      <c r="KF166" s="80"/>
      <c r="KG166" s="80"/>
      <c r="KH166" s="80"/>
      <c r="KI166" s="80"/>
      <c r="KJ166" s="80"/>
      <c r="KK166" s="80"/>
      <c r="KL166" s="80"/>
      <c r="KM166" s="80"/>
      <c r="KN166" s="80"/>
      <c r="KO166" s="80"/>
      <c r="KP166" s="80"/>
      <c r="KQ166" s="80"/>
      <c r="KR166" s="80"/>
      <c r="KS166" s="80"/>
      <c r="KT166" s="80"/>
      <c r="KU166" s="80"/>
      <c r="KV166" s="80"/>
      <c r="KW166" s="80"/>
      <c r="KX166" s="80"/>
      <c r="KY166" s="80"/>
      <c r="KZ166" s="80"/>
      <c r="LA166" s="80"/>
      <c r="LB166" s="80"/>
      <c r="LC166" s="80"/>
      <c r="LD166" s="80"/>
      <c r="LE166" s="80"/>
      <c r="LF166" s="80"/>
      <c r="LG166" s="80"/>
      <c r="LH166" s="80"/>
      <c r="LI166" s="80"/>
      <c r="LJ166" s="80"/>
      <c r="LK166" s="80"/>
      <c r="LL166" s="80"/>
      <c r="LM166" s="80"/>
      <c r="LN166" s="80"/>
      <c r="LO166" s="80"/>
      <c r="LP166" s="80"/>
      <c r="LQ166" s="80"/>
      <c r="LR166" s="80"/>
      <c r="LS166" s="80"/>
      <c r="LT166" s="80"/>
      <c r="LU166" s="80"/>
      <c r="LV166" s="80"/>
      <c r="LW166" s="80"/>
      <c r="LX166" s="80"/>
      <c r="LY166" s="80"/>
      <c r="LZ166" s="80"/>
      <c r="MA166" s="80"/>
      <c r="MB166" s="80"/>
      <c r="MC166" s="80"/>
      <c r="MD166" s="80"/>
      <c r="ME166" s="80"/>
      <c r="MF166" s="80"/>
      <c r="MG166" s="80"/>
      <c r="MH166" s="80"/>
      <c r="MI166" s="80"/>
      <c r="MJ166" s="80"/>
      <c r="MK166" s="80"/>
      <c r="ML166" s="80"/>
      <c r="MM166" s="80"/>
      <c r="MN166" s="80"/>
      <c r="MO166" s="80"/>
      <c r="MP166" s="80"/>
      <c r="MQ166" s="80"/>
      <c r="MR166" s="80"/>
      <c r="MS166" s="80"/>
      <c r="MT166" s="80"/>
      <c r="MU166" s="80"/>
      <c r="MV166" s="80"/>
      <c r="MW166" s="80"/>
      <c r="MX166" s="80"/>
      <c r="MY166" s="80"/>
      <c r="MZ166" s="80"/>
      <c r="NA166" s="80"/>
      <c r="NB166" s="80"/>
      <c r="NC166" s="80"/>
      <c r="ND166" s="80"/>
      <c r="NE166" s="80"/>
      <c r="NF166" s="80"/>
      <c r="NG166" s="80"/>
      <c r="NH166" s="80"/>
      <c r="NI166" s="80"/>
      <c r="NJ166" s="80"/>
      <c r="NK166" s="80"/>
      <c r="NL166" s="80"/>
      <c r="NM166" s="80"/>
      <c r="NN166" s="80"/>
      <c r="NO166" s="80"/>
      <c r="NP166" s="80"/>
      <c r="NQ166" s="80"/>
      <c r="NR166" s="80"/>
      <c r="NS166" s="80"/>
      <c r="NT166" s="80"/>
      <c r="NU166" s="80"/>
      <c r="NV166" s="80"/>
      <c r="NW166" s="80"/>
      <c r="NX166" s="80"/>
      <c r="NY166" s="80"/>
      <c r="NZ166" s="80"/>
      <c r="OA166" s="80"/>
      <c r="OB166" s="80"/>
      <c r="OC166" s="80"/>
      <c r="OD166" s="80"/>
      <c r="OE166" s="80"/>
      <c r="OF166" s="80"/>
      <c r="OG166" s="80"/>
      <c r="OH166" s="80"/>
      <c r="OI166" s="80"/>
      <c r="OJ166" s="80"/>
      <c r="OK166" s="80"/>
      <c r="OL166" s="80"/>
      <c r="OM166" s="80"/>
      <c r="ON166" s="80"/>
      <c r="OO166" s="80"/>
      <c r="OP166" s="80"/>
      <c r="OQ166" s="80"/>
      <c r="OR166" s="80"/>
      <c r="OS166" s="80"/>
      <c r="OT166" s="80"/>
      <c r="OU166" s="80"/>
      <c r="OV166" s="80"/>
      <c r="OW166" s="80"/>
      <c r="OX166" s="80"/>
      <c r="OY166" s="80"/>
      <c r="OZ166" s="80"/>
      <c r="PA166" s="80"/>
      <c r="PB166" s="80"/>
      <c r="PC166" s="80"/>
      <c r="PD166" s="80"/>
      <c r="PE166" s="80"/>
      <c r="PF166" s="80"/>
      <c r="PG166" s="80"/>
      <c r="PH166" s="80"/>
      <c r="PI166" s="80"/>
      <c r="PJ166" s="80"/>
      <c r="PK166" s="80"/>
      <c r="PL166" s="80"/>
      <c r="PM166" s="80"/>
      <c r="PN166" s="80"/>
      <c r="PO166" s="80"/>
      <c r="PP166" s="80"/>
      <c r="PQ166" s="80"/>
      <c r="PR166" s="80"/>
      <c r="PS166" s="80"/>
      <c r="PT166" s="80"/>
      <c r="PU166" s="80"/>
      <c r="PV166" s="80"/>
      <c r="PW166" s="80"/>
      <c r="PX166" s="80"/>
      <c r="PY166" s="80"/>
      <c r="PZ166" s="80"/>
      <c r="QA166" s="80"/>
      <c r="QB166" s="80"/>
      <c r="QC166" s="80"/>
      <c r="QD166" s="80"/>
      <c r="QE166" s="80"/>
      <c r="QF166" s="80"/>
      <c r="QG166" s="80"/>
      <c r="QH166" s="80"/>
      <c r="QI166" s="80"/>
      <c r="QJ166" s="80"/>
      <c r="QK166" s="80"/>
      <c r="QL166" s="80"/>
      <c r="QM166" s="80"/>
      <c r="QN166" s="80"/>
      <c r="QO166" s="80"/>
      <c r="QP166" s="80"/>
      <c r="QQ166" s="80"/>
      <c r="QR166" s="80"/>
      <c r="QS166" s="80"/>
      <c r="QT166" s="80"/>
      <c r="QU166" s="80"/>
      <c r="QV166" s="80"/>
      <c r="QW166" s="80"/>
      <c r="QX166" s="80"/>
      <c r="QY166" s="80"/>
      <c r="QZ166" s="80"/>
      <c r="RA166" s="80"/>
      <c r="RB166" s="80"/>
      <c r="RC166" s="80"/>
      <c r="RD166" s="80"/>
      <c r="RE166" s="80"/>
      <c r="RF166" s="80"/>
      <c r="RG166" s="80"/>
      <c r="RH166" s="80"/>
      <c r="RI166" s="80"/>
      <c r="RJ166" s="80"/>
      <c r="RK166" s="80"/>
      <c r="RL166" s="80"/>
      <c r="RM166" s="80"/>
      <c r="RN166" s="80"/>
      <c r="RO166" s="80"/>
      <c r="RP166" s="80"/>
      <c r="RQ166" s="80"/>
      <c r="RR166" s="80"/>
      <c r="RS166" s="80"/>
      <c r="RT166" s="80"/>
      <c r="RU166" s="80"/>
      <c r="RV166" s="80"/>
      <c r="RW166" s="80"/>
      <c r="RX166" s="80"/>
      <c r="RY166" s="80"/>
      <c r="RZ166" s="80"/>
      <c r="SA166" s="80"/>
      <c r="SB166" s="80"/>
      <c r="SC166" s="80"/>
      <c r="SD166" s="80"/>
      <c r="SE166" s="80"/>
      <c r="SF166" s="80"/>
      <c r="SG166" s="80"/>
      <c r="SH166" s="80"/>
      <c r="SI166" s="80"/>
      <c r="SJ166" s="80"/>
      <c r="SK166" s="80"/>
      <c r="SL166" s="80"/>
      <c r="SM166" s="80"/>
      <c r="SN166" s="80"/>
      <c r="SO166" s="80"/>
      <c r="SP166" s="80"/>
      <c r="SQ166" s="80"/>
      <c r="SR166" s="80"/>
      <c r="SS166" s="80"/>
      <c r="ST166" s="80"/>
      <c r="SU166" s="80"/>
      <c r="SV166" s="80"/>
      <c r="SW166" s="80"/>
      <c r="SX166" s="80"/>
      <c r="SY166" s="80"/>
      <c r="SZ166" s="80"/>
      <c r="TA166" s="80"/>
      <c r="TB166" s="80"/>
      <c r="TC166" s="80"/>
      <c r="TD166" s="80"/>
      <c r="TE166" s="80"/>
      <c r="TF166" s="80"/>
      <c r="TG166" s="80"/>
      <c r="TH166" s="80"/>
      <c r="TI166" s="80"/>
      <c r="TJ166" s="80"/>
      <c r="TK166" s="80"/>
      <c r="TL166" s="80"/>
      <c r="TM166" s="80"/>
      <c r="TN166" s="80"/>
      <c r="TO166" s="80"/>
      <c r="TP166" s="80"/>
      <c r="TQ166" s="80"/>
      <c r="TR166" s="80"/>
      <c r="TS166" s="80"/>
      <c r="TT166" s="80"/>
      <c r="TU166" s="80"/>
      <c r="TV166" s="80"/>
      <c r="TW166" s="80"/>
      <c r="TX166" s="80"/>
      <c r="TY166" s="80"/>
      <c r="TZ166" s="80"/>
      <c r="UA166" s="80"/>
      <c r="UB166" s="80"/>
      <c r="UC166" s="80"/>
      <c r="UD166" s="80"/>
      <c r="UE166" s="80"/>
      <c r="UF166" s="80"/>
      <c r="UG166" s="80"/>
      <c r="UH166" s="80"/>
      <c r="UI166" s="80"/>
      <c r="UJ166" s="80"/>
      <c r="UK166" s="80"/>
      <c r="UL166" s="80"/>
      <c r="UM166" s="80"/>
      <c r="UN166" s="80"/>
      <c r="UO166" s="80"/>
      <c r="UP166" s="80"/>
      <c r="UQ166" s="80"/>
      <c r="UR166" s="80"/>
      <c r="US166" s="80"/>
      <c r="UT166" s="80"/>
      <c r="UU166" s="80"/>
      <c r="UV166" s="80"/>
      <c r="UW166" s="80"/>
      <c r="UX166" s="80"/>
      <c r="UY166" s="80"/>
      <c r="UZ166" s="80"/>
      <c r="VA166" s="80"/>
      <c r="VB166" s="80"/>
      <c r="VC166" s="80"/>
      <c r="VD166" s="80"/>
      <c r="VE166" s="80"/>
      <c r="VF166" s="80"/>
      <c r="VG166" s="80"/>
      <c r="VH166" s="80"/>
      <c r="VI166" s="80"/>
      <c r="VJ166" s="80"/>
      <c r="VK166" s="80"/>
      <c r="VL166" s="80"/>
      <c r="VM166" s="80"/>
      <c r="VN166" s="80"/>
      <c r="VO166" s="80"/>
      <c r="VP166" s="80"/>
      <c r="VQ166" s="80"/>
      <c r="VR166" s="80"/>
      <c r="VS166" s="80"/>
      <c r="VT166" s="80"/>
      <c r="VU166" s="80"/>
      <c r="VV166" s="80"/>
      <c r="VW166" s="80"/>
      <c r="VX166" s="80"/>
      <c r="VY166" s="80"/>
      <c r="VZ166" s="80"/>
      <c r="WA166" s="80"/>
      <c r="WB166" s="80"/>
      <c r="WC166" s="80"/>
      <c r="WD166" s="80"/>
      <c r="WE166" s="80"/>
      <c r="WF166" s="80"/>
      <c r="WG166" s="80"/>
      <c r="WH166" s="80"/>
      <c r="WI166" s="80"/>
      <c r="WJ166" s="80"/>
      <c r="WK166" s="80"/>
      <c r="WL166" s="80"/>
      <c r="WM166" s="80"/>
      <c r="WN166" s="80"/>
      <c r="WO166" s="80"/>
      <c r="WP166" s="80"/>
      <c r="WQ166" s="80"/>
      <c r="WR166" s="80"/>
      <c r="WS166" s="80"/>
      <c r="WT166" s="80"/>
      <c r="WU166" s="80"/>
      <c r="WV166" s="80"/>
      <c r="WW166" s="80"/>
      <c r="WX166" s="80"/>
      <c r="WY166" s="80"/>
      <c r="WZ166" s="80"/>
      <c r="XA166" s="80"/>
      <c r="XB166" s="80"/>
      <c r="XC166" s="80"/>
      <c r="XD166" s="80"/>
      <c r="XE166" s="80"/>
      <c r="XF166" s="80"/>
      <c r="XG166" s="80"/>
      <c r="XH166" s="80"/>
      <c r="XI166" s="80"/>
      <c r="XJ166" s="80"/>
      <c r="XK166" s="80"/>
      <c r="XL166" s="80"/>
      <c r="XM166" s="80"/>
      <c r="XN166" s="80"/>
      <c r="XO166" s="80"/>
      <c r="XP166" s="80"/>
      <c r="XQ166" s="80"/>
      <c r="XR166" s="80"/>
      <c r="XS166" s="80"/>
      <c r="XT166" s="80"/>
      <c r="XU166" s="80"/>
      <c r="XV166" s="80"/>
      <c r="XW166" s="80"/>
      <c r="XX166" s="80"/>
      <c r="XY166" s="80"/>
      <c r="XZ166" s="80"/>
      <c r="YA166" s="80"/>
      <c r="YB166" s="80"/>
      <c r="YC166" s="80"/>
      <c r="YD166" s="80"/>
      <c r="YE166" s="80"/>
      <c r="YF166" s="80"/>
      <c r="YG166" s="80"/>
      <c r="YH166" s="80"/>
      <c r="YI166" s="80"/>
      <c r="YJ166" s="80"/>
      <c r="YK166" s="80"/>
      <c r="YL166" s="80"/>
      <c r="YM166" s="80"/>
      <c r="YN166" s="80"/>
      <c r="YO166" s="80"/>
      <c r="YP166" s="80"/>
      <c r="YQ166" s="80"/>
      <c r="YR166" s="80"/>
      <c r="YS166" s="80"/>
      <c r="YT166" s="80"/>
      <c r="YU166" s="80"/>
      <c r="YV166" s="80"/>
      <c r="YW166" s="80"/>
      <c r="YX166" s="80"/>
      <c r="YY166" s="80"/>
      <c r="YZ166" s="80"/>
      <c r="ZA166" s="80"/>
      <c r="ZB166" s="80"/>
      <c r="ZC166" s="80"/>
      <c r="ZD166" s="80"/>
      <c r="ZE166" s="80"/>
      <c r="ZF166" s="80"/>
      <c r="ZG166" s="80"/>
      <c r="ZH166" s="80"/>
      <c r="ZI166" s="80"/>
      <c r="ZJ166" s="80"/>
      <c r="ZK166" s="80"/>
      <c r="ZL166" s="80"/>
      <c r="ZM166" s="80"/>
      <c r="ZN166" s="80"/>
      <c r="ZO166" s="80"/>
      <c r="ZP166" s="80"/>
      <c r="ZQ166" s="80"/>
      <c r="ZR166" s="80"/>
      <c r="ZS166" s="80"/>
      <c r="ZT166" s="80"/>
      <c r="ZU166" s="80"/>
      <c r="ZV166" s="80"/>
      <c r="ZW166" s="80"/>
      <c r="ZX166" s="80"/>
      <c r="ZY166" s="80"/>
      <c r="ZZ166" s="80"/>
      <c r="AAA166" s="80"/>
      <c r="AAB166" s="80"/>
      <c r="AAC166" s="80"/>
      <c r="AAD166" s="80"/>
      <c r="AAE166" s="80"/>
      <c r="AAF166" s="80"/>
      <c r="AAG166" s="80"/>
      <c r="AAH166" s="80"/>
      <c r="AAI166" s="80"/>
      <c r="AAJ166" s="80"/>
      <c r="AAK166" s="80"/>
      <c r="AAL166" s="80"/>
      <c r="AAM166" s="80"/>
      <c r="AAN166" s="80"/>
      <c r="AAO166" s="80"/>
      <c r="AAP166" s="80"/>
      <c r="AAQ166" s="80"/>
      <c r="AAR166" s="80"/>
      <c r="AAS166" s="80"/>
      <c r="AAT166" s="80"/>
      <c r="AAU166" s="80"/>
      <c r="AAV166" s="80"/>
      <c r="AAW166" s="80"/>
      <c r="AAX166" s="80"/>
      <c r="AAY166" s="80"/>
      <c r="AAZ166" s="80"/>
      <c r="ABA166" s="80"/>
      <c r="ABB166" s="80"/>
      <c r="ABC166" s="80"/>
      <c r="ABD166" s="80"/>
      <c r="ABE166" s="80"/>
      <c r="ABF166" s="80"/>
      <c r="ABG166" s="80"/>
      <c r="ABH166" s="80"/>
      <c r="ABI166" s="80"/>
      <c r="ABJ166" s="80"/>
      <c r="ABK166" s="80"/>
      <c r="ABL166" s="80"/>
      <c r="ABM166" s="80"/>
      <c r="ABN166" s="80"/>
      <c r="ABO166" s="80"/>
      <c r="ABP166" s="80"/>
      <c r="ABQ166" s="80"/>
      <c r="ABR166" s="80"/>
      <c r="ABS166" s="80"/>
      <c r="ABT166" s="80"/>
      <c r="ABU166" s="80"/>
      <c r="ABV166" s="80"/>
      <c r="ABW166" s="80"/>
      <c r="ABX166" s="80"/>
      <c r="ABY166" s="80"/>
      <c r="ABZ166" s="80"/>
      <c r="ACA166" s="80"/>
      <c r="ACB166" s="80"/>
      <c r="ACC166" s="80"/>
      <c r="ACD166" s="80"/>
      <c r="ACE166" s="80"/>
      <c r="ACF166" s="80"/>
      <c r="ACG166" s="80"/>
      <c r="ACH166" s="80"/>
      <c r="ACI166" s="80"/>
      <c r="ACJ166" s="80"/>
      <c r="ACK166" s="80"/>
      <c r="ACL166" s="80"/>
      <c r="ACM166" s="80"/>
      <c r="ACN166" s="80"/>
      <c r="ACO166" s="80"/>
      <c r="ACP166" s="80"/>
      <c r="ACQ166" s="80"/>
      <c r="ACR166" s="80"/>
      <c r="ACS166" s="80"/>
      <c r="ACT166" s="80"/>
      <c r="ACU166" s="80"/>
      <c r="ACV166" s="80"/>
      <c r="ACW166" s="80"/>
      <c r="ACX166" s="80"/>
      <c r="ACY166" s="80"/>
      <c r="ACZ166" s="80"/>
      <c r="ADA166" s="80"/>
      <c r="ADB166" s="80"/>
      <c r="ADC166" s="80"/>
      <c r="ADD166" s="80"/>
      <c r="ADE166" s="80"/>
      <c r="ADF166" s="80"/>
      <c r="ADG166" s="80"/>
      <c r="ADH166" s="80"/>
      <c r="ADI166" s="80"/>
      <c r="ADJ166" s="80"/>
      <c r="ADK166" s="80"/>
      <c r="ADL166" s="80"/>
      <c r="ADM166" s="80"/>
      <c r="ADN166" s="80"/>
      <c r="ADO166" s="80"/>
      <c r="ADP166" s="80"/>
      <c r="ADQ166" s="80"/>
      <c r="ADR166" s="80"/>
      <c r="ADS166" s="80"/>
      <c r="ADT166" s="80"/>
      <c r="ADU166" s="80"/>
      <c r="ADV166" s="80"/>
      <c r="ADW166" s="80"/>
      <c r="ADX166" s="80"/>
      <c r="ADY166" s="80"/>
      <c r="ADZ166" s="80"/>
      <c r="AEA166" s="80"/>
      <c r="AEB166" s="80"/>
      <c r="AEC166" s="80"/>
      <c r="AED166" s="80"/>
      <c r="AEE166" s="80"/>
      <c r="AEF166" s="80"/>
      <c r="AEG166" s="80"/>
      <c r="AEH166" s="80"/>
      <c r="AEI166" s="80"/>
      <c r="AEJ166" s="80"/>
      <c r="AEK166" s="80"/>
      <c r="AEL166" s="80"/>
      <c r="AEM166" s="80"/>
      <c r="AEN166" s="80"/>
      <c r="AEO166" s="80"/>
      <c r="AEP166" s="80"/>
      <c r="AEQ166" s="80"/>
      <c r="AER166" s="80"/>
      <c r="AES166" s="80"/>
      <c r="AET166" s="80"/>
      <c r="AEU166" s="80"/>
      <c r="AEV166" s="80"/>
      <c r="AEW166" s="80"/>
      <c r="AEX166" s="80"/>
      <c r="AEY166" s="80"/>
      <c r="AEZ166" s="80"/>
      <c r="AFA166" s="80"/>
      <c r="AFB166" s="80"/>
      <c r="AFC166" s="80"/>
      <c r="AFD166" s="80"/>
      <c r="AFE166" s="80"/>
      <c r="AFF166" s="80"/>
      <c r="AFG166" s="80"/>
      <c r="AFH166" s="80"/>
      <c r="AFI166" s="80"/>
      <c r="AFJ166" s="80"/>
      <c r="AFK166" s="80"/>
      <c r="AFL166" s="80"/>
      <c r="AFM166" s="80"/>
      <c r="AFN166" s="80"/>
      <c r="AFO166" s="80"/>
      <c r="AFP166" s="80"/>
      <c r="AFQ166" s="80"/>
      <c r="AFR166" s="80"/>
      <c r="AFS166" s="80"/>
      <c r="AFT166" s="80"/>
      <c r="AFU166" s="80"/>
      <c r="AFV166" s="80"/>
      <c r="AFW166" s="80"/>
      <c r="AFX166" s="80"/>
      <c r="AFY166" s="80"/>
      <c r="AFZ166" s="80"/>
      <c r="AGA166" s="80"/>
      <c r="AGB166" s="80"/>
      <c r="AGC166" s="80"/>
      <c r="AGD166" s="80"/>
      <c r="AGE166" s="80"/>
      <c r="AGF166" s="80"/>
      <c r="AGG166" s="80"/>
      <c r="AGH166" s="80"/>
      <c r="AGI166" s="80"/>
      <c r="AGJ166" s="80"/>
      <c r="AGK166" s="80"/>
      <c r="AGL166" s="80"/>
      <c r="AGM166" s="80"/>
      <c r="AGN166" s="80"/>
      <c r="AGO166" s="80"/>
      <c r="AGP166" s="80"/>
      <c r="AGQ166" s="80"/>
      <c r="AGR166" s="80"/>
      <c r="AGS166" s="80"/>
      <c r="AGT166" s="80"/>
      <c r="AGU166" s="80"/>
      <c r="AGV166" s="80"/>
      <c r="AGW166" s="80"/>
      <c r="AGX166" s="80"/>
      <c r="AGY166" s="80"/>
      <c r="AGZ166" s="80"/>
      <c r="AHA166" s="80"/>
      <c r="AHB166" s="80"/>
      <c r="AHC166" s="80"/>
      <c r="AHD166" s="80"/>
      <c r="AHE166" s="80"/>
      <c r="AHF166" s="80"/>
      <c r="AHG166" s="80"/>
      <c r="AHH166" s="80"/>
      <c r="AHI166" s="80"/>
      <c r="AHJ166" s="80"/>
      <c r="AHK166" s="80"/>
      <c r="AHL166" s="80"/>
      <c r="AHM166" s="80"/>
      <c r="AHN166" s="80"/>
      <c r="AHO166" s="80"/>
      <c r="AHP166" s="80"/>
      <c r="AHQ166" s="80"/>
      <c r="AHR166" s="80"/>
      <c r="AHS166" s="80"/>
      <c r="AHT166" s="80"/>
      <c r="AHU166" s="80"/>
      <c r="AHV166" s="80"/>
      <c r="AHW166" s="80"/>
      <c r="AHX166" s="80"/>
      <c r="AHY166" s="80"/>
      <c r="AHZ166" s="80"/>
      <c r="AIA166" s="80"/>
      <c r="AIB166" s="80"/>
      <c r="AIC166" s="80"/>
      <c r="AID166" s="80"/>
      <c r="AIE166" s="80"/>
      <c r="AIF166" s="80"/>
      <c r="AIG166" s="80"/>
      <c r="AIH166" s="80"/>
      <c r="AII166" s="80"/>
      <c r="AIJ166" s="80"/>
      <c r="AIK166" s="80"/>
      <c r="AIL166" s="80"/>
      <c r="AIM166" s="80"/>
      <c r="AIN166" s="80"/>
      <c r="AIO166" s="80"/>
      <c r="AIP166" s="80"/>
      <c r="AIQ166" s="80"/>
      <c r="AIR166" s="80"/>
      <c r="AIS166" s="80"/>
      <c r="AIT166" s="80"/>
      <c r="AIU166" s="80"/>
      <c r="AIV166" s="80"/>
      <c r="AIW166" s="80"/>
      <c r="AIX166" s="80"/>
      <c r="AIY166" s="80"/>
      <c r="AIZ166" s="80"/>
      <c r="AJA166" s="80"/>
      <c r="AJB166" s="80"/>
      <c r="AJC166" s="80"/>
      <c r="AJD166" s="80"/>
      <c r="AJE166" s="80"/>
      <c r="AJF166" s="80"/>
      <c r="AJG166" s="80"/>
      <c r="AJH166" s="80"/>
      <c r="AJI166" s="80"/>
      <c r="AJJ166" s="80"/>
      <c r="AJK166" s="80"/>
      <c r="AJL166" s="80"/>
      <c r="AJM166" s="80"/>
      <c r="AJN166" s="80"/>
      <c r="AJO166" s="80"/>
      <c r="AJP166" s="80"/>
      <c r="AJQ166" s="80"/>
      <c r="AJR166" s="80"/>
      <c r="AJS166" s="80"/>
      <c r="AJT166" s="80"/>
      <c r="AJU166" s="80"/>
      <c r="AJV166" s="80"/>
      <c r="AJW166" s="80"/>
      <c r="AJX166" s="80"/>
      <c r="AJY166" s="80"/>
      <c r="AJZ166" s="80"/>
      <c r="AKA166" s="80"/>
      <c r="AKB166" s="80"/>
      <c r="AKC166" s="80"/>
      <c r="AKD166" s="80"/>
      <c r="AKE166" s="80"/>
      <c r="AKF166" s="80"/>
      <c r="AKG166" s="80"/>
      <c r="AKH166" s="80"/>
      <c r="AKI166" s="80"/>
      <c r="AKJ166" s="80"/>
      <c r="AKK166" s="80"/>
      <c r="AKL166" s="80"/>
      <c r="AKM166" s="80"/>
      <c r="AKN166" s="80"/>
      <c r="AKO166" s="80"/>
      <c r="AKP166" s="80"/>
      <c r="AKQ166" s="80"/>
      <c r="AKR166" s="80"/>
      <c r="AKS166" s="80"/>
      <c r="AKT166" s="80"/>
      <c r="AKU166" s="80"/>
      <c r="AKV166" s="80"/>
      <c r="AKW166" s="80"/>
      <c r="AKX166" s="80"/>
      <c r="AKY166" s="80"/>
      <c r="AKZ166" s="80"/>
      <c r="ALA166" s="80"/>
      <c r="ALB166" s="80"/>
      <c r="ALC166" s="80"/>
      <c r="ALD166" s="80"/>
      <c r="ALE166" s="80"/>
      <c r="ALF166" s="80"/>
      <c r="ALG166" s="80"/>
      <c r="ALH166" s="80"/>
      <c r="ALI166" s="80"/>
      <c r="ALJ166" s="80"/>
      <c r="ALK166" s="80"/>
      <c r="ALL166" s="80"/>
      <c r="ALM166" s="80"/>
      <c r="ALN166" s="80"/>
      <c r="ALO166" s="80"/>
      <c r="ALP166" s="80"/>
      <c r="ALQ166" s="80"/>
      <c r="ALR166" s="80"/>
      <c r="ALS166" s="80"/>
      <c r="ALT166" s="80"/>
      <c r="ALU166" s="80"/>
      <c r="ALV166" s="80"/>
      <c r="ALW166" s="80"/>
      <c r="ALX166" s="80"/>
      <c r="ALY166" s="80"/>
      <c r="ALZ166" s="80"/>
      <c r="AMA166" s="80"/>
      <c r="AMB166" s="80"/>
      <c r="AMC166" s="80"/>
      <c r="AMD166" s="80"/>
      <c r="AME166" s="80"/>
      <c r="AMF166" s="80"/>
      <c r="AMG166" s="80"/>
      <c r="AMH166" s="80"/>
      <c r="AMI166" s="80"/>
      <c r="AMJ166" s="80"/>
      <c r="AMK166" s="80"/>
      <c r="AML166" s="80"/>
      <c r="AMM166" s="80"/>
      <c r="AMN166" s="80"/>
      <c r="AMO166" s="80"/>
      <c r="AMP166" s="80"/>
      <c r="AMQ166" s="80"/>
      <c r="AMR166" s="80"/>
      <c r="AMS166" s="80"/>
      <c r="AMT166" s="80"/>
      <c r="AMU166" s="80"/>
      <c r="AMV166" s="80"/>
      <c r="AMW166" s="80"/>
      <c r="AMX166" s="80"/>
      <c r="AMY166" s="80"/>
      <c r="AMZ166" s="80"/>
      <c r="ANA166" s="80"/>
      <c r="ANB166" s="80"/>
      <c r="ANC166" s="80"/>
      <c r="AND166" s="80"/>
      <c r="ANE166" s="80"/>
      <c r="ANF166" s="80"/>
      <c r="ANG166" s="80"/>
      <c r="ANH166" s="80"/>
      <c r="ANI166" s="80"/>
      <c r="ANJ166" s="80"/>
      <c r="ANK166" s="80"/>
      <c r="ANL166" s="80"/>
      <c r="ANM166" s="80"/>
      <c r="ANN166" s="80"/>
      <c r="ANO166" s="80"/>
      <c r="ANP166" s="80"/>
      <c r="ANQ166" s="80"/>
      <c r="ANR166" s="80"/>
      <c r="ANS166" s="80"/>
      <c r="ANT166" s="80"/>
      <c r="ANU166" s="80"/>
      <c r="ANV166" s="80"/>
      <c r="ANW166" s="80"/>
      <c r="ANX166" s="80"/>
      <c r="ANY166" s="80"/>
      <c r="ANZ166" s="80"/>
      <c r="AOA166" s="80"/>
      <c r="AOB166" s="80"/>
      <c r="AOC166" s="80"/>
      <c r="AOD166" s="80"/>
      <c r="AOE166" s="80"/>
      <c r="AOF166" s="80"/>
      <c r="AOG166" s="80"/>
      <c r="AOH166" s="80"/>
      <c r="AOI166" s="80"/>
      <c r="AOJ166" s="80"/>
      <c r="AOK166" s="80"/>
      <c r="AOL166" s="80"/>
      <c r="AOM166" s="80"/>
      <c r="AON166" s="80"/>
      <c r="AOO166" s="80"/>
      <c r="AOP166" s="80"/>
      <c r="AOQ166" s="80"/>
      <c r="AOR166" s="80"/>
      <c r="AOS166" s="80"/>
      <c r="AOT166" s="80"/>
      <c r="AOU166" s="80"/>
      <c r="AOV166" s="80"/>
      <c r="AOW166" s="80"/>
      <c r="AOX166" s="80"/>
      <c r="AOY166" s="80"/>
      <c r="AOZ166" s="80"/>
      <c r="APA166" s="80"/>
      <c r="APB166" s="80"/>
      <c r="APC166" s="80"/>
      <c r="APD166" s="80"/>
      <c r="APE166" s="80"/>
      <c r="APF166" s="80"/>
      <c r="APG166" s="80"/>
      <c r="APH166" s="80"/>
      <c r="API166" s="80"/>
      <c r="APJ166" s="80"/>
      <c r="APK166" s="80"/>
      <c r="APL166" s="80"/>
      <c r="APM166" s="80"/>
      <c r="APN166" s="80"/>
      <c r="APO166" s="80"/>
      <c r="APP166" s="80"/>
      <c r="APQ166" s="80"/>
      <c r="APR166" s="80"/>
      <c r="APS166" s="80"/>
      <c r="APT166" s="80"/>
      <c r="APU166" s="80"/>
      <c r="APV166" s="80"/>
      <c r="APW166" s="80"/>
      <c r="APX166" s="80"/>
      <c r="APY166" s="80"/>
      <c r="APZ166" s="80"/>
      <c r="AQA166" s="80"/>
      <c r="AQB166" s="80"/>
      <c r="AQC166" s="80"/>
      <c r="AQD166" s="80"/>
      <c r="AQE166" s="80"/>
      <c r="AQF166" s="80"/>
      <c r="AQG166" s="80"/>
      <c r="AQH166" s="80"/>
      <c r="AQI166" s="80"/>
      <c r="AQJ166" s="80"/>
      <c r="AQK166" s="80"/>
      <c r="AQL166" s="80"/>
      <c r="AQM166" s="80"/>
      <c r="AQN166" s="80"/>
      <c r="AQO166" s="80"/>
      <c r="AQP166" s="80"/>
      <c r="AQQ166" s="80"/>
      <c r="AQR166" s="80"/>
      <c r="AQS166" s="80"/>
      <c r="AQT166" s="80"/>
      <c r="AQU166" s="80"/>
      <c r="AQV166" s="80"/>
      <c r="AQW166" s="80"/>
      <c r="AQX166" s="80"/>
      <c r="AQY166" s="80"/>
      <c r="AQZ166" s="80"/>
      <c r="ARA166" s="80"/>
      <c r="ARB166" s="80"/>
      <c r="ARC166" s="80"/>
      <c r="ARD166" s="80"/>
      <c r="ARE166" s="80"/>
      <c r="ARF166" s="80"/>
      <c r="ARG166" s="80"/>
      <c r="ARH166" s="80"/>
      <c r="ARI166" s="80"/>
      <c r="ARJ166" s="80"/>
      <c r="ARK166" s="80"/>
      <c r="ARL166" s="80"/>
      <c r="ARM166" s="80"/>
      <c r="ARN166" s="80"/>
      <c r="ARO166" s="80"/>
      <c r="ARP166" s="80"/>
      <c r="ARQ166" s="80"/>
      <c r="ARR166" s="80"/>
      <c r="ARS166" s="80"/>
      <c r="ART166" s="80"/>
      <c r="ARU166" s="80"/>
      <c r="ARV166" s="80"/>
      <c r="ARW166" s="80"/>
      <c r="ARX166" s="80"/>
      <c r="ARY166" s="80"/>
      <c r="ARZ166" s="80"/>
      <c r="ASA166" s="80"/>
      <c r="ASB166" s="80"/>
      <c r="ASC166" s="80"/>
      <c r="ASD166" s="80"/>
      <c r="ASE166" s="80"/>
      <c r="ASF166" s="80"/>
      <c r="ASG166" s="80"/>
      <c r="ASH166" s="80"/>
      <c r="ASI166" s="80"/>
      <c r="ASJ166" s="80"/>
      <c r="ASK166" s="80"/>
      <c r="ASL166" s="80"/>
      <c r="ASM166" s="80"/>
      <c r="ASN166" s="80"/>
      <c r="ASO166" s="80"/>
      <c r="ASP166" s="80"/>
      <c r="ASQ166" s="80"/>
      <c r="ASR166" s="80"/>
      <c r="ASS166" s="80"/>
      <c r="AST166" s="80"/>
      <c r="ASU166" s="80"/>
      <c r="ASV166" s="80"/>
      <c r="ASW166" s="80"/>
      <c r="ASX166" s="80"/>
      <c r="ASY166" s="80"/>
      <c r="ASZ166" s="80"/>
      <c r="ATA166" s="80"/>
      <c r="ATB166" s="80"/>
      <c r="ATC166" s="80"/>
      <c r="ATD166" s="80"/>
      <c r="ATE166" s="80"/>
      <c r="ATF166" s="80"/>
      <c r="ATG166" s="80"/>
      <c r="ATH166" s="80"/>
      <c r="ATI166" s="80"/>
      <c r="ATJ166" s="80"/>
      <c r="ATK166" s="80"/>
      <c r="ATL166" s="80"/>
      <c r="ATM166" s="80"/>
      <c r="ATN166" s="80"/>
      <c r="ATO166" s="80"/>
      <c r="ATP166" s="80"/>
      <c r="ATQ166" s="80"/>
      <c r="ATR166" s="80"/>
      <c r="ATS166" s="80"/>
      <c r="ATT166" s="80"/>
      <c r="ATU166" s="80"/>
      <c r="ATV166" s="80"/>
      <c r="ATW166" s="80"/>
      <c r="ATX166" s="80"/>
      <c r="ATY166" s="80"/>
      <c r="ATZ166" s="80"/>
      <c r="AUA166" s="80"/>
      <c r="AUB166" s="80"/>
      <c r="AUC166" s="80"/>
      <c r="AUD166" s="80"/>
      <c r="AUE166" s="80"/>
      <c r="AUF166" s="80"/>
      <c r="AUG166" s="80"/>
      <c r="AUH166" s="80"/>
      <c r="AUI166" s="80"/>
      <c r="AUJ166" s="80"/>
      <c r="AUK166" s="80"/>
      <c r="AUL166" s="80"/>
      <c r="AUM166" s="80"/>
      <c r="AUN166" s="80"/>
      <c r="AUO166" s="80"/>
      <c r="AUP166" s="80"/>
      <c r="AUQ166" s="80"/>
      <c r="AUR166" s="80"/>
      <c r="AUS166" s="80"/>
      <c r="AUT166" s="80"/>
      <c r="AUU166" s="80"/>
      <c r="AUV166" s="80"/>
      <c r="AUW166" s="80"/>
      <c r="AUX166" s="80"/>
      <c r="AUY166" s="80"/>
      <c r="AUZ166" s="80"/>
      <c r="AVA166" s="80"/>
      <c r="AVB166" s="80"/>
      <c r="AVC166" s="80"/>
      <c r="AVD166" s="80"/>
      <c r="AVE166" s="80"/>
      <c r="AVF166" s="80"/>
      <c r="AVG166" s="80"/>
      <c r="AVH166" s="80"/>
      <c r="AVI166" s="80"/>
      <c r="AVJ166" s="80"/>
      <c r="AVK166" s="80"/>
      <c r="AVL166" s="80"/>
      <c r="AVM166" s="80"/>
      <c r="AVN166" s="80"/>
      <c r="AVO166" s="80"/>
      <c r="AVP166" s="80"/>
      <c r="AVQ166" s="80"/>
      <c r="AVR166" s="80"/>
      <c r="AVS166" s="80"/>
      <c r="AVT166" s="80"/>
      <c r="AVU166" s="80"/>
      <c r="AVV166" s="80"/>
      <c r="AVW166" s="80"/>
      <c r="AVX166" s="80"/>
      <c r="AVY166" s="80"/>
      <c r="AVZ166" s="80"/>
      <c r="AWA166" s="80"/>
      <c r="AWB166" s="80"/>
      <c r="AWC166" s="80"/>
      <c r="AWD166" s="80"/>
      <c r="AWE166" s="80"/>
      <c r="AWF166" s="80"/>
      <c r="AWG166" s="80"/>
      <c r="AWH166" s="80"/>
      <c r="AWI166" s="80"/>
      <c r="AWJ166" s="80"/>
      <c r="AWK166" s="80"/>
      <c r="AWL166" s="80"/>
      <c r="AWM166" s="80"/>
      <c r="AWN166" s="80"/>
      <c r="AWO166" s="80"/>
      <c r="AWP166" s="80"/>
      <c r="AWQ166" s="80"/>
      <c r="AWR166" s="80"/>
      <c r="AWS166" s="80"/>
      <c r="AWT166" s="80"/>
      <c r="AWU166" s="80"/>
      <c r="AWV166" s="80"/>
      <c r="AWW166" s="80"/>
      <c r="AWX166" s="80"/>
      <c r="AWY166" s="80"/>
      <c r="AWZ166" s="80"/>
      <c r="AXA166" s="80"/>
      <c r="AXB166" s="80"/>
      <c r="AXC166" s="80"/>
      <c r="AXD166" s="80"/>
      <c r="AXE166" s="80"/>
      <c r="AXF166" s="80"/>
      <c r="AXG166" s="80"/>
      <c r="AXH166" s="80"/>
      <c r="AXI166" s="80"/>
      <c r="AXJ166" s="80"/>
      <c r="AXK166" s="80"/>
      <c r="AXL166" s="80"/>
      <c r="AXM166" s="80"/>
      <c r="AXN166" s="80"/>
      <c r="AXO166" s="80"/>
      <c r="AXP166" s="80"/>
      <c r="AXQ166" s="80"/>
      <c r="AXR166" s="80"/>
      <c r="AXS166" s="80"/>
      <c r="AXT166" s="80"/>
      <c r="AXU166" s="80"/>
      <c r="AXV166" s="80"/>
      <c r="AXW166" s="80"/>
      <c r="AXX166" s="80"/>
      <c r="AXY166" s="80"/>
      <c r="AXZ166" s="80"/>
      <c r="AYA166" s="80"/>
      <c r="AYB166" s="80"/>
      <c r="AYC166" s="80"/>
      <c r="AYD166" s="80"/>
      <c r="AYE166" s="80"/>
      <c r="AYF166" s="80"/>
      <c r="AYG166" s="80"/>
      <c r="AYH166" s="80"/>
      <c r="AYI166" s="80"/>
      <c r="AYJ166" s="80"/>
      <c r="AYK166" s="80"/>
      <c r="AYL166" s="80"/>
      <c r="AYM166" s="80"/>
      <c r="AYN166" s="80"/>
      <c r="AYO166" s="80"/>
      <c r="AYP166" s="80"/>
      <c r="AYQ166" s="80"/>
      <c r="AYR166" s="80"/>
      <c r="AYS166" s="80"/>
      <c r="AYT166" s="80"/>
      <c r="AYU166" s="80"/>
      <c r="AYV166" s="80"/>
      <c r="AYW166" s="80"/>
      <c r="AYX166" s="80"/>
      <c r="AYY166" s="80"/>
      <c r="AYZ166" s="80"/>
      <c r="AZA166" s="80"/>
      <c r="AZB166" s="80"/>
      <c r="AZC166" s="80"/>
      <c r="AZD166" s="80"/>
      <c r="AZE166" s="80"/>
      <c r="AZF166" s="80"/>
      <c r="AZG166" s="80"/>
      <c r="AZH166" s="80"/>
      <c r="AZI166" s="80"/>
      <c r="AZJ166" s="80"/>
      <c r="AZK166" s="80"/>
      <c r="AZL166" s="80"/>
      <c r="AZM166" s="80"/>
      <c r="AZN166" s="80"/>
      <c r="AZO166" s="80"/>
      <c r="AZP166" s="80"/>
      <c r="AZQ166" s="80"/>
      <c r="AZR166" s="80"/>
      <c r="AZS166" s="80"/>
      <c r="AZT166" s="80"/>
      <c r="AZU166" s="80"/>
      <c r="AZV166" s="80"/>
      <c r="AZW166" s="80"/>
      <c r="AZX166" s="80"/>
      <c r="AZY166" s="80"/>
      <c r="AZZ166" s="80"/>
      <c r="BAA166" s="80"/>
      <c r="BAB166" s="80"/>
      <c r="BAC166" s="80"/>
      <c r="BAD166" s="80"/>
      <c r="BAE166" s="80"/>
      <c r="BAF166" s="80"/>
      <c r="BAG166" s="80"/>
      <c r="BAH166" s="80"/>
      <c r="BAI166" s="80"/>
      <c r="BAJ166" s="80"/>
      <c r="BAK166" s="80"/>
      <c r="BAL166" s="80"/>
      <c r="BAM166" s="80"/>
      <c r="BAN166" s="80"/>
      <c r="BAO166" s="80"/>
      <c r="BAP166" s="80"/>
      <c r="BAQ166" s="80"/>
      <c r="BAR166" s="80"/>
      <c r="BAS166" s="80"/>
      <c r="BAT166" s="80"/>
      <c r="BAU166" s="80"/>
      <c r="BAV166" s="80"/>
      <c r="BAW166" s="80"/>
      <c r="BAX166" s="80"/>
      <c r="BAY166" s="80"/>
      <c r="BAZ166" s="80"/>
      <c r="BBA166" s="80"/>
      <c r="BBB166" s="80"/>
      <c r="BBC166" s="80"/>
      <c r="BBD166" s="80"/>
      <c r="BBE166" s="80"/>
      <c r="BBF166" s="80"/>
      <c r="BBG166" s="80"/>
      <c r="BBH166" s="80"/>
      <c r="BBI166" s="80"/>
      <c r="BBJ166" s="80"/>
      <c r="BBK166" s="80"/>
      <c r="BBL166" s="80"/>
      <c r="BBM166" s="80"/>
      <c r="BBN166" s="80"/>
      <c r="BBO166" s="80"/>
      <c r="BBP166" s="80"/>
      <c r="BBQ166" s="80"/>
      <c r="BBR166" s="80"/>
      <c r="BBS166" s="80"/>
      <c r="BBT166" s="80"/>
      <c r="BBU166" s="80"/>
      <c r="BBV166" s="80"/>
      <c r="BBW166" s="80"/>
      <c r="BBX166" s="80"/>
      <c r="BBY166" s="80"/>
      <c r="BBZ166" s="80"/>
      <c r="BCA166" s="80"/>
      <c r="BCB166" s="80"/>
      <c r="BCC166" s="80"/>
      <c r="BCD166" s="80"/>
      <c r="BCE166" s="80"/>
      <c r="BCF166" s="80"/>
      <c r="BCG166" s="80"/>
      <c r="BCH166" s="80"/>
      <c r="BCI166" s="80"/>
      <c r="BCJ166" s="80"/>
      <c r="BCK166" s="80"/>
      <c r="BCL166" s="80"/>
      <c r="BCM166" s="80"/>
      <c r="BCN166" s="80"/>
      <c r="BCO166" s="80"/>
      <c r="BCP166" s="80"/>
      <c r="BCQ166" s="80"/>
      <c r="BCR166" s="80"/>
      <c r="BCS166" s="80"/>
      <c r="BCT166" s="80"/>
      <c r="BCU166" s="80"/>
      <c r="BCV166" s="80"/>
      <c r="BCW166" s="80"/>
      <c r="BCX166" s="80"/>
      <c r="BCY166" s="80"/>
      <c r="BCZ166" s="80"/>
      <c r="BDA166" s="80"/>
      <c r="BDB166" s="80"/>
      <c r="BDC166" s="80"/>
      <c r="BDD166" s="80"/>
      <c r="BDE166" s="80"/>
      <c r="BDF166" s="80"/>
      <c r="BDG166" s="80"/>
      <c r="BDH166" s="80"/>
      <c r="BDI166" s="80"/>
      <c r="BDJ166" s="80"/>
      <c r="BDK166" s="80"/>
      <c r="BDL166" s="80"/>
      <c r="BDM166" s="80"/>
      <c r="BDN166" s="80"/>
      <c r="BDO166" s="80"/>
      <c r="BDP166" s="80"/>
      <c r="BDQ166" s="80"/>
      <c r="BDR166" s="80"/>
      <c r="BDS166" s="80"/>
      <c r="BDT166" s="80"/>
      <c r="BDU166" s="80"/>
      <c r="BDV166" s="80"/>
      <c r="BDW166" s="80"/>
      <c r="BDX166" s="80"/>
      <c r="BDY166" s="80"/>
      <c r="BDZ166" s="80"/>
      <c r="BEA166" s="80"/>
      <c r="BEB166" s="80"/>
      <c r="BEC166" s="80"/>
      <c r="BED166" s="80"/>
      <c r="BEE166" s="80"/>
      <c r="BEF166" s="80"/>
      <c r="BEG166" s="80"/>
      <c r="BEH166" s="80"/>
      <c r="BEI166" s="80"/>
      <c r="BEJ166" s="80"/>
      <c r="BEK166" s="80"/>
      <c r="BEL166" s="80"/>
      <c r="BEM166" s="80"/>
      <c r="BEN166" s="80"/>
      <c r="BEO166" s="80"/>
      <c r="BEP166" s="80"/>
      <c r="BEQ166" s="80"/>
      <c r="BER166" s="80"/>
      <c r="BES166" s="80"/>
      <c r="BET166" s="80"/>
      <c r="BEU166" s="80"/>
      <c r="BEV166" s="80"/>
      <c r="BEW166" s="80"/>
      <c r="BEX166" s="80"/>
      <c r="BEY166" s="80"/>
      <c r="BEZ166" s="80"/>
      <c r="BFA166" s="80"/>
      <c r="BFB166" s="80"/>
      <c r="BFC166" s="80"/>
      <c r="BFD166" s="80"/>
      <c r="BFE166" s="80"/>
      <c r="BFF166" s="80"/>
      <c r="BFG166" s="80"/>
      <c r="BFH166" s="80"/>
      <c r="BFI166" s="80"/>
      <c r="BFJ166" s="80"/>
      <c r="BFK166" s="80"/>
      <c r="BFL166" s="80"/>
      <c r="BFM166" s="80"/>
      <c r="BFN166" s="80"/>
      <c r="BFO166" s="80"/>
      <c r="BFP166" s="80"/>
      <c r="BFQ166" s="80"/>
      <c r="BFR166" s="80"/>
      <c r="BFS166" s="80"/>
      <c r="BFT166" s="80"/>
      <c r="BFU166" s="80"/>
      <c r="BFV166" s="80"/>
      <c r="BFW166" s="80"/>
      <c r="BFX166" s="80"/>
      <c r="BFY166" s="80"/>
      <c r="BFZ166" s="80"/>
      <c r="BGA166" s="80"/>
      <c r="BGB166" s="80"/>
      <c r="BGC166" s="80"/>
      <c r="BGD166" s="80"/>
      <c r="BGE166" s="80"/>
      <c r="BGF166" s="80"/>
      <c r="BGG166" s="80"/>
      <c r="BGH166" s="80"/>
      <c r="BGI166" s="80"/>
      <c r="BGJ166" s="80"/>
      <c r="BGK166" s="80"/>
      <c r="BGL166" s="80"/>
      <c r="BGM166" s="80"/>
      <c r="BGN166" s="80"/>
      <c r="BGO166" s="80"/>
      <c r="BGP166" s="80"/>
      <c r="BGQ166" s="80"/>
      <c r="BGR166" s="80"/>
      <c r="BGS166" s="80"/>
      <c r="BGT166" s="80"/>
      <c r="BGU166" s="80"/>
      <c r="BGV166" s="80"/>
      <c r="BGW166" s="80"/>
      <c r="BGX166" s="80"/>
      <c r="BGY166" s="80"/>
      <c r="BGZ166" s="80"/>
      <c r="BHA166" s="80"/>
      <c r="BHB166" s="80"/>
      <c r="BHC166" s="80"/>
      <c r="BHD166" s="80"/>
      <c r="BHE166" s="80"/>
      <c r="BHF166" s="80"/>
      <c r="BHG166" s="80"/>
      <c r="BHH166" s="80"/>
      <c r="BHI166" s="80"/>
      <c r="BHJ166" s="80"/>
      <c r="BHK166" s="80"/>
      <c r="BHL166" s="80"/>
      <c r="BHM166" s="80"/>
      <c r="BHN166" s="80"/>
      <c r="BHO166" s="80"/>
      <c r="BHP166" s="80"/>
      <c r="BHQ166" s="80"/>
      <c r="BHR166" s="80"/>
      <c r="BHS166" s="80"/>
      <c r="BHT166" s="80"/>
      <c r="BHU166" s="80"/>
      <c r="BHV166" s="80"/>
      <c r="BHW166" s="80"/>
      <c r="BHX166" s="80"/>
      <c r="BHY166" s="80"/>
      <c r="BHZ166" s="80"/>
      <c r="BIA166" s="80"/>
      <c r="BIB166" s="80"/>
      <c r="BIC166" s="80"/>
      <c r="BID166" s="80"/>
      <c r="BIE166" s="80"/>
      <c r="BIF166" s="80"/>
      <c r="BIG166" s="80"/>
      <c r="BIH166" s="80"/>
      <c r="BII166" s="80"/>
      <c r="BIJ166" s="80"/>
      <c r="BIK166" s="80"/>
      <c r="BIL166" s="80"/>
      <c r="BIM166" s="80"/>
      <c r="BIN166" s="80"/>
      <c r="BIO166" s="80"/>
      <c r="BIP166" s="80"/>
      <c r="BIQ166" s="80"/>
      <c r="BIR166" s="80"/>
      <c r="BIS166" s="80"/>
      <c r="BIT166" s="80"/>
      <c r="BIU166" s="80"/>
      <c r="BIV166" s="80"/>
      <c r="BIW166" s="80"/>
      <c r="BIX166" s="80"/>
      <c r="BIY166" s="80"/>
      <c r="BIZ166" s="80"/>
      <c r="BJA166" s="80"/>
      <c r="BJB166" s="80"/>
      <c r="BJC166" s="80"/>
      <c r="BJD166" s="80"/>
      <c r="BJE166" s="80"/>
      <c r="BJF166" s="80"/>
      <c r="BJG166" s="80"/>
      <c r="BJH166" s="80"/>
      <c r="BJI166" s="80"/>
      <c r="BJJ166" s="80"/>
      <c r="BJK166" s="80"/>
      <c r="BJL166" s="80"/>
      <c r="BJM166" s="80"/>
      <c r="BJN166" s="80"/>
      <c r="BJO166" s="80"/>
      <c r="BJP166" s="80"/>
      <c r="BJQ166" s="80"/>
      <c r="BJR166" s="80"/>
      <c r="BJS166" s="80"/>
      <c r="BJT166" s="80"/>
      <c r="BJU166" s="80"/>
      <c r="BJV166" s="80"/>
      <c r="BJW166" s="80"/>
      <c r="BJX166" s="80"/>
      <c r="BJY166" s="80"/>
      <c r="BJZ166" s="80"/>
      <c r="BKA166" s="80"/>
      <c r="BKB166" s="80"/>
      <c r="BKC166" s="80"/>
      <c r="BKD166" s="80"/>
      <c r="BKE166" s="80"/>
      <c r="BKF166" s="80"/>
      <c r="BKG166" s="80"/>
      <c r="BKH166" s="80"/>
      <c r="BKI166" s="80"/>
      <c r="BKJ166" s="80"/>
      <c r="BKK166" s="80"/>
      <c r="BKL166" s="80"/>
      <c r="BKM166" s="80"/>
      <c r="BKN166" s="80"/>
      <c r="BKO166" s="80"/>
      <c r="BKP166" s="80"/>
      <c r="BKQ166" s="80"/>
      <c r="BKR166" s="80"/>
      <c r="BKS166" s="80"/>
      <c r="BKT166" s="80"/>
      <c r="BKU166" s="80"/>
      <c r="BKV166" s="80"/>
      <c r="BKW166" s="80"/>
      <c r="BKX166" s="80"/>
      <c r="BKY166" s="80"/>
      <c r="BKZ166" s="80"/>
      <c r="BLA166" s="80"/>
      <c r="BLB166" s="80"/>
      <c r="BLC166" s="80"/>
      <c r="BLD166" s="80"/>
      <c r="BLE166" s="80"/>
      <c r="BLF166" s="80"/>
      <c r="BLG166" s="80"/>
      <c r="BLH166" s="80"/>
      <c r="BLI166" s="80"/>
      <c r="BLJ166" s="80"/>
      <c r="BLK166" s="80"/>
      <c r="BLL166" s="80"/>
      <c r="BLM166" s="80"/>
      <c r="BLN166" s="80"/>
      <c r="BLO166" s="80"/>
      <c r="BLP166" s="80"/>
      <c r="BLQ166" s="80"/>
      <c r="BLR166" s="80"/>
      <c r="BLS166" s="80"/>
      <c r="BLT166" s="80"/>
      <c r="BLU166" s="80"/>
      <c r="BLV166" s="80"/>
      <c r="BLW166" s="80"/>
      <c r="BLX166" s="80"/>
      <c r="BLY166" s="80"/>
      <c r="BLZ166" s="80"/>
      <c r="BMA166" s="80"/>
      <c r="BMB166" s="80"/>
      <c r="BMC166" s="80"/>
      <c r="BMD166" s="80"/>
      <c r="BME166" s="80"/>
      <c r="BMF166" s="80"/>
      <c r="BMG166" s="80"/>
      <c r="BMH166" s="80"/>
      <c r="BMI166" s="80"/>
      <c r="BMJ166" s="80"/>
      <c r="BMK166" s="80"/>
      <c r="BML166" s="80"/>
      <c r="BMM166" s="80"/>
      <c r="BMN166" s="80"/>
      <c r="BMO166" s="80"/>
      <c r="BMP166" s="80"/>
      <c r="BMQ166" s="80"/>
      <c r="BMR166" s="80"/>
      <c r="BMS166" s="80"/>
      <c r="BMT166" s="80"/>
      <c r="BMU166" s="80"/>
      <c r="BMV166" s="80"/>
      <c r="BMW166" s="80"/>
      <c r="BMX166" s="80"/>
      <c r="BMY166" s="80"/>
      <c r="BMZ166" s="80"/>
      <c r="BNA166" s="80"/>
      <c r="BNB166" s="80"/>
      <c r="BNC166" s="80"/>
      <c r="BND166" s="80"/>
      <c r="BNE166" s="80"/>
      <c r="BNF166" s="80"/>
      <c r="BNG166" s="80"/>
      <c r="BNH166" s="80"/>
      <c r="BNI166" s="80"/>
      <c r="BNJ166" s="80"/>
      <c r="BNK166" s="80"/>
      <c r="BNL166" s="80"/>
      <c r="BNM166" s="80"/>
      <c r="BNN166" s="80"/>
      <c r="BNO166" s="80"/>
      <c r="BNP166" s="80"/>
      <c r="BNQ166" s="80"/>
      <c r="BNR166" s="80"/>
      <c r="BNS166" s="80"/>
      <c r="BNT166" s="80"/>
      <c r="BNU166" s="80"/>
      <c r="BNV166" s="80"/>
      <c r="BNW166" s="80"/>
      <c r="BNX166" s="80"/>
      <c r="BNY166" s="80"/>
      <c r="BNZ166" s="80"/>
      <c r="BOA166" s="80"/>
      <c r="BOB166" s="80"/>
      <c r="BOC166" s="80"/>
      <c r="BOD166" s="80"/>
      <c r="BOE166" s="80"/>
      <c r="BOF166" s="80"/>
      <c r="BOG166" s="80"/>
      <c r="BOH166" s="80"/>
      <c r="BOI166" s="80"/>
      <c r="BOJ166" s="80"/>
      <c r="BOK166" s="80"/>
      <c r="BOL166" s="80"/>
      <c r="BOM166" s="80"/>
      <c r="BON166" s="80"/>
      <c r="BOO166" s="80"/>
      <c r="BOP166" s="80"/>
      <c r="BOQ166" s="80"/>
      <c r="BOR166" s="80"/>
      <c r="BOS166" s="80"/>
      <c r="BOT166" s="80"/>
      <c r="BOU166" s="80"/>
      <c r="BOV166" s="80"/>
      <c r="BOW166" s="80"/>
      <c r="BOX166" s="80"/>
      <c r="BOY166" s="80"/>
      <c r="BOZ166" s="80"/>
      <c r="BPA166" s="80"/>
      <c r="BPB166" s="80"/>
      <c r="BPC166" s="80"/>
      <c r="BPD166" s="80"/>
      <c r="BPE166" s="80"/>
      <c r="BPF166" s="80"/>
      <c r="BPG166" s="80"/>
      <c r="BPH166" s="80"/>
      <c r="BPI166" s="80"/>
      <c r="BPJ166" s="80"/>
      <c r="BPK166" s="80"/>
      <c r="BPL166" s="80"/>
      <c r="BPM166" s="80"/>
      <c r="BPN166" s="80"/>
      <c r="BPO166" s="80"/>
      <c r="BPP166" s="80"/>
      <c r="BPQ166" s="80"/>
      <c r="BPR166" s="80"/>
      <c r="BPS166" s="80"/>
      <c r="BPT166" s="80"/>
      <c r="BPU166" s="80"/>
      <c r="BPV166" s="80"/>
      <c r="BPW166" s="80"/>
      <c r="BPX166" s="80"/>
      <c r="BPY166" s="80"/>
      <c r="BPZ166" s="80"/>
      <c r="BQA166" s="80"/>
      <c r="BQB166" s="80"/>
      <c r="BQC166" s="80"/>
      <c r="BQD166" s="80"/>
      <c r="BQE166" s="80"/>
      <c r="BQF166" s="80"/>
      <c r="BQG166" s="80"/>
      <c r="BQH166" s="80"/>
      <c r="BQI166" s="80"/>
      <c r="BQJ166" s="80"/>
      <c r="BQK166" s="80"/>
      <c r="BQL166" s="80"/>
      <c r="BQM166" s="80"/>
      <c r="BQN166" s="80"/>
      <c r="BQO166" s="80"/>
      <c r="BQP166" s="80"/>
      <c r="BQQ166" s="80"/>
      <c r="BQR166" s="80"/>
      <c r="BQS166" s="80"/>
      <c r="BQT166" s="80"/>
      <c r="BQU166" s="80"/>
      <c r="BQV166" s="80"/>
      <c r="BQW166" s="80"/>
      <c r="BQX166" s="80"/>
      <c r="BQY166" s="80"/>
      <c r="BQZ166" s="80"/>
      <c r="BRA166" s="80"/>
      <c r="BRB166" s="80"/>
      <c r="BRC166" s="80"/>
      <c r="BRD166" s="80"/>
      <c r="BRE166" s="80"/>
      <c r="BRF166" s="80"/>
      <c r="BRG166" s="80"/>
      <c r="BRH166" s="80"/>
      <c r="BRI166" s="80"/>
      <c r="BRJ166" s="80"/>
      <c r="BRK166" s="80"/>
      <c r="BRL166" s="80"/>
      <c r="BRM166" s="80"/>
      <c r="BRN166" s="80"/>
      <c r="BRO166" s="80"/>
      <c r="BRP166" s="80"/>
      <c r="BRQ166" s="80"/>
      <c r="BRR166" s="80"/>
      <c r="BRS166" s="80"/>
      <c r="BRT166" s="80"/>
      <c r="BRU166" s="80"/>
      <c r="BRV166" s="80"/>
      <c r="BRW166" s="80"/>
      <c r="BRX166" s="80"/>
      <c r="BRY166" s="80"/>
      <c r="BRZ166" s="80"/>
      <c r="BSA166" s="80"/>
      <c r="BSB166" s="80"/>
      <c r="BSC166" s="80"/>
      <c r="BSD166" s="80"/>
      <c r="BSE166" s="80"/>
      <c r="BSF166" s="80"/>
      <c r="BSG166" s="80"/>
      <c r="BSH166" s="80"/>
      <c r="BSI166" s="80"/>
      <c r="BSJ166" s="80"/>
      <c r="BSK166" s="80"/>
      <c r="BSL166" s="80"/>
      <c r="BSM166" s="80"/>
      <c r="BSN166" s="80"/>
      <c r="BSO166" s="80"/>
      <c r="BSP166" s="80"/>
      <c r="BSQ166" s="80"/>
      <c r="BSR166" s="80"/>
      <c r="BSS166" s="80"/>
      <c r="BST166" s="80"/>
      <c r="BSU166" s="80"/>
      <c r="BSV166" s="80"/>
      <c r="BSW166" s="80"/>
      <c r="BSX166" s="80"/>
      <c r="BSY166" s="80"/>
      <c r="BSZ166" s="80"/>
      <c r="BTA166" s="80"/>
      <c r="BTB166" s="80"/>
      <c r="BTC166" s="80"/>
      <c r="BTD166" s="80"/>
      <c r="BTE166" s="80"/>
      <c r="BTF166" s="80"/>
      <c r="BTG166" s="80"/>
      <c r="BTH166" s="80"/>
      <c r="BTI166" s="80"/>
      <c r="BTJ166" s="80"/>
      <c r="BTK166" s="80"/>
      <c r="BTL166" s="80"/>
      <c r="BTM166" s="80"/>
      <c r="BTN166" s="80"/>
      <c r="BTO166" s="80"/>
      <c r="BTP166" s="80"/>
      <c r="BTQ166" s="80"/>
      <c r="BTR166" s="80"/>
      <c r="BTS166" s="80"/>
      <c r="BTT166" s="80"/>
      <c r="BTU166" s="80"/>
      <c r="BTV166" s="80"/>
      <c r="BTW166" s="80"/>
      <c r="BTX166" s="80"/>
      <c r="BTY166" s="80"/>
      <c r="BTZ166" s="80"/>
      <c r="BUA166" s="80"/>
      <c r="BUB166" s="80"/>
      <c r="BUC166" s="80"/>
      <c r="BUD166" s="80"/>
      <c r="BUE166" s="80"/>
      <c r="BUF166" s="80"/>
      <c r="BUG166" s="80"/>
      <c r="BUH166" s="80"/>
      <c r="BUI166" s="80"/>
      <c r="BUJ166" s="80"/>
      <c r="BUK166" s="80"/>
      <c r="BUL166" s="80"/>
      <c r="BUM166" s="80"/>
      <c r="BUN166" s="80"/>
      <c r="BUO166" s="80"/>
      <c r="BUP166" s="80"/>
      <c r="BUQ166" s="80"/>
      <c r="BUR166" s="80"/>
      <c r="BUS166" s="80"/>
      <c r="BUT166" s="80"/>
      <c r="BUU166" s="80"/>
      <c r="BUV166" s="80"/>
      <c r="BUW166" s="80"/>
      <c r="BUX166" s="80"/>
      <c r="BUY166" s="80"/>
      <c r="BUZ166" s="80"/>
      <c r="BVA166" s="80"/>
      <c r="BVB166" s="80"/>
      <c r="BVC166" s="80"/>
      <c r="BVD166" s="80"/>
      <c r="BVE166" s="80"/>
      <c r="BVF166" s="80"/>
      <c r="BVG166" s="80"/>
      <c r="BVH166" s="80"/>
      <c r="BVI166" s="80"/>
      <c r="BVJ166" s="80"/>
      <c r="BVK166" s="80"/>
      <c r="BVL166" s="80"/>
      <c r="BVM166" s="80"/>
      <c r="BVN166" s="80"/>
      <c r="BVO166" s="80"/>
      <c r="BVP166" s="80"/>
      <c r="BVQ166" s="80"/>
      <c r="BVR166" s="80"/>
      <c r="BVS166" s="80"/>
      <c r="BVT166" s="80"/>
      <c r="BVU166" s="80"/>
      <c r="BVV166" s="80"/>
      <c r="BVW166" s="80"/>
      <c r="BVX166" s="80"/>
      <c r="BVY166" s="80"/>
      <c r="BVZ166" s="80"/>
      <c r="BWA166" s="80"/>
      <c r="BWB166" s="80"/>
      <c r="BWC166" s="80"/>
      <c r="BWD166" s="80"/>
      <c r="BWE166" s="80"/>
      <c r="BWF166" s="80"/>
      <c r="BWG166" s="80"/>
      <c r="BWH166" s="80"/>
      <c r="BWI166" s="80"/>
      <c r="BWJ166" s="80"/>
      <c r="BWK166" s="80"/>
      <c r="BWL166" s="80"/>
      <c r="BWM166" s="80"/>
      <c r="BWN166" s="80"/>
      <c r="BWO166" s="80"/>
      <c r="BWP166" s="80"/>
      <c r="BWQ166" s="80"/>
      <c r="BWR166" s="80"/>
      <c r="BWS166" s="80"/>
      <c r="BWT166" s="80"/>
      <c r="BWU166" s="80"/>
      <c r="BWV166" s="80"/>
      <c r="BWW166" s="80"/>
      <c r="BWX166" s="80"/>
      <c r="BWY166" s="80"/>
      <c r="BWZ166" s="80"/>
      <c r="BXA166" s="80"/>
      <c r="BXB166" s="80"/>
      <c r="BXC166" s="80"/>
      <c r="BXD166" s="80"/>
      <c r="BXE166" s="80"/>
      <c r="BXF166" s="80"/>
      <c r="BXG166" s="80"/>
      <c r="BXH166" s="80"/>
      <c r="BXI166" s="80"/>
      <c r="BXJ166" s="80"/>
      <c r="BXK166" s="80"/>
      <c r="BXL166" s="80"/>
      <c r="BXM166" s="80"/>
      <c r="BXN166" s="80"/>
      <c r="BXO166" s="80"/>
      <c r="BXP166" s="80"/>
      <c r="BXQ166" s="80"/>
      <c r="BXR166" s="80"/>
      <c r="BXS166" s="80"/>
      <c r="BXT166" s="80"/>
      <c r="BXU166" s="80"/>
      <c r="BXV166" s="80"/>
      <c r="BXW166" s="80"/>
      <c r="BXX166" s="80"/>
      <c r="BXY166" s="80"/>
      <c r="BXZ166" s="80"/>
      <c r="BYA166" s="80"/>
      <c r="BYB166" s="80"/>
      <c r="BYC166" s="80"/>
      <c r="BYD166" s="80"/>
      <c r="BYE166" s="80"/>
      <c r="BYF166" s="80"/>
      <c r="BYG166" s="80"/>
      <c r="BYH166" s="80"/>
      <c r="BYI166" s="80"/>
      <c r="BYJ166" s="80"/>
      <c r="BYK166" s="80"/>
      <c r="BYL166" s="80"/>
      <c r="BYM166" s="80"/>
      <c r="BYN166" s="80"/>
      <c r="BYO166" s="80"/>
      <c r="BYP166" s="80"/>
      <c r="BYQ166" s="80"/>
      <c r="BYR166" s="80"/>
      <c r="BYS166" s="80"/>
      <c r="BYT166" s="80"/>
      <c r="BYU166" s="80"/>
      <c r="BYV166" s="80"/>
      <c r="BYW166" s="80"/>
      <c r="BYX166" s="80"/>
      <c r="BYY166" s="80"/>
      <c r="BYZ166" s="80"/>
      <c r="BZA166" s="80"/>
      <c r="BZB166" s="80"/>
      <c r="BZC166" s="80"/>
      <c r="BZD166" s="80"/>
      <c r="BZE166" s="80"/>
      <c r="BZF166" s="80"/>
      <c r="BZG166" s="80"/>
      <c r="BZH166" s="80"/>
      <c r="BZI166" s="80"/>
      <c r="BZJ166" s="80"/>
      <c r="BZK166" s="80"/>
      <c r="BZL166" s="80"/>
      <c r="BZM166" s="80"/>
      <c r="BZN166" s="80"/>
      <c r="BZO166" s="80"/>
      <c r="BZP166" s="80"/>
      <c r="BZQ166" s="80"/>
      <c r="BZR166" s="80"/>
      <c r="BZS166" s="80"/>
      <c r="BZT166" s="80"/>
      <c r="BZU166" s="80"/>
      <c r="BZV166" s="80"/>
      <c r="BZW166" s="80"/>
      <c r="BZX166" s="80"/>
      <c r="BZY166" s="80"/>
      <c r="BZZ166" s="80"/>
      <c r="CAA166" s="80"/>
      <c r="CAB166" s="80"/>
      <c r="CAC166" s="80"/>
      <c r="CAD166" s="80"/>
      <c r="CAE166" s="80"/>
      <c r="CAF166" s="80"/>
      <c r="CAG166" s="80"/>
      <c r="CAH166" s="80"/>
      <c r="CAI166" s="80"/>
      <c r="CAJ166" s="80"/>
      <c r="CAK166" s="80"/>
      <c r="CAL166" s="80"/>
      <c r="CAM166" s="80"/>
      <c r="CAN166" s="80"/>
      <c r="CAO166" s="80"/>
      <c r="CAP166" s="80"/>
      <c r="CAQ166" s="80"/>
      <c r="CAR166" s="80"/>
      <c r="CAS166" s="80"/>
      <c r="CAT166" s="80"/>
      <c r="CAU166" s="80"/>
      <c r="CAV166" s="80"/>
      <c r="CAW166" s="80"/>
      <c r="CAX166" s="80"/>
      <c r="CAY166" s="80"/>
      <c r="CAZ166" s="80"/>
      <c r="CBA166" s="80"/>
      <c r="CBB166" s="80"/>
      <c r="CBC166" s="80"/>
      <c r="CBD166" s="80"/>
      <c r="CBE166" s="80"/>
      <c r="CBF166" s="80"/>
      <c r="CBG166" s="80"/>
      <c r="CBH166" s="80"/>
      <c r="CBI166" s="80"/>
      <c r="CBJ166" s="80"/>
      <c r="CBK166" s="80"/>
      <c r="CBL166" s="80"/>
      <c r="CBM166" s="80"/>
      <c r="CBN166" s="80"/>
      <c r="CBO166" s="80"/>
      <c r="CBP166" s="80"/>
      <c r="CBQ166" s="80"/>
      <c r="CBR166" s="80"/>
      <c r="CBS166" s="80"/>
      <c r="CBT166" s="80"/>
      <c r="CBU166" s="80"/>
      <c r="CBV166" s="80"/>
      <c r="CBW166" s="80"/>
      <c r="CBX166" s="80"/>
      <c r="CBY166" s="80"/>
      <c r="CBZ166" s="80"/>
      <c r="CCA166" s="80"/>
      <c r="CCB166" s="80"/>
      <c r="CCC166" s="80"/>
      <c r="CCD166" s="80"/>
      <c r="CCE166" s="80"/>
      <c r="CCF166" s="80"/>
      <c r="CCG166" s="80"/>
      <c r="CCH166" s="80"/>
      <c r="CCI166" s="80"/>
      <c r="CCJ166" s="80"/>
      <c r="CCK166" s="80"/>
      <c r="CCL166" s="80"/>
      <c r="CCM166" s="80"/>
      <c r="CCN166" s="80"/>
      <c r="CCO166" s="80"/>
      <c r="CCP166" s="80"/>
      <c r="CCQ166" s="80"/>
      <c r="CCR166" s="80"/>
      <c r="CCS166" s="80"/>
      <c r="CCT166" s="80"/>
      <c r="CCU166" s="80"/>
      <c r="CCV166" s="80"/>
      <c r="CCW166" s="80"/>
      <c r="CCX166" s="80"/>
      <c r="CCY166" s="80"/>
      <c r="CCZ166" s="80"/>
      <c r="CDA166" s="80"/>
      <c r="CDB166" s="80"/>
      <c r="CDC166" s="80"/>
      <c r="CDD166" s="80"/>
      <c r="CDE166" s="80"/>
      <c r="CDF166" s="80"/>
      <c r="CDG166" s="80"/>
      <c r="CDH166" s="80"/>
      <c r="CDI166" s="80"/>
      <c r="CDJ166" s="80"/>
      <c r="CDK166" s="80"/>
      <c r="CDL166" s="80"/>
      <c r="CDM166" s="80"/>
      <c r="CDN166" s="80"/>
      <c r="CDO166" s="80"/>
      <c r="CDP166" s="80"/>
      <c r="CDQ166" s="80"/>
      <c r="CDR166" s="80"/>
      <c r="CDS166" s="80"/>
      <c r="CDT166" s="80"/>
      <c r="CDU166" s="80"/>
      <c r="CDV166" s="80"/>
      <c r="CDW166" s="80"/>
      <c r="CDX166" s="80"/>
      <c r="CDY166" s="80"/>
      <c r="CDZ166" s="80"/>
      <c r="CEA166" s="80"/>
      <c r="CEB166" s="80"/>
      <c r="CEC166" s="80"/>
      <c r="CED166" s="80"/>
      <c r="CEE166" s="80"/>
      <c r="CEF166" s="80"/>
      <c r="CEG166" s="80"/>
      <c r="CEH166" s="80"/>
      <c r="CEI166" s="80"/>
      <c r="CEJ166" s="80"/>
      <c r="CEK166" s="80"/>
      <c r="CEL166" s="80"/>
      <c r="CEM166" s="80"/>
      <c r="CEN166" s="80"/>
      <c r="CEO166" s="80"/>
      <c r="CEP166" s="80"/>
      <c r="CEQ166" s="80"/>
      <c r="CER166" s="80"/>
      <c r="CES166" s="80"/>
      <c r="CET166" s="80"/>
      <c r="CEU166" s="80"/>
      <c r="CEV166" s="80"/>
      <c r="CEW166" s="80"/>
      <c r="CEX166" s="80"/>
      <c r="CEY166" s="80"/>
      <c r="CEZ166" s="80"/>
      <c r="CFA166" s="80"/>
      <c r="CFB166" s="80"/>
      <c r="CFC166" s="80"/>
      <c r="CFD166" s="80"/>
      <c r="CFE166" s="80"/>
      <c r="CFF166" s="80"/>
      <c r="CFG166" s="80"/>
      <c r="CFH166" s="80"/>
      <c r="CFI166" s="80"/>
      <c r="CFJ166" s="80"/>
      <c r="CFK166" s="80"/>
      <c r="CFL166" s="80"/>
      <c r="CFM166" s="80"/>
      <c r="CFN166" s="80"/>
      <c r="CFO166" s="80"/>
      <c r="CFP166" s="80"/>
      <c r="CFQ166" s="80"/>
      <c r="CFR166" s="80"/>
      <c r="CFS166" s="80"/>
      <c r="CFT166" s="80"/>
      <c r="CFU166" s="80"/>
      <c r="CFV166" s="80"/>
      <c r="CFW166" s="80"/>
      <c r="CFX166" s="80"/>
      <c r="CFY166" s="80"/>
      <c r="CFZ166" s="80"/>
      <c r="CGA166" s="80"/>
      <c r="CGB166" s="80"/>
      <c r="CGC166" s="80"/>
      <c r="CGD166" s="80"/>
      <c r="CGE166" s="80"/>
      <c r="CGF166" s="80"/>
      <c r="CGG166" s="80"/>
      <c r="CGH166" s="80"/>
      <c r="CGI166" s="80"/>
      <c r="CGJ166" s="80"/>
      <c r="CGK166" s="80"/>
      <c r="CGL166" s="80"/>
      <c r="CGM166" s="80"/>
      <c r="CGN166" s="80"/>
      <c r="CGO166" s="80"/>
      <c r="CGP166" s="80"/>
      <c r="CGQ166" s="80"/>
      <c r="CGR166" s="80"/>
      <c r="CGS166" s="80"/>
      <c r="CGT166" s="80"/>
      <c r="CGU166" s="80"/>
      <c r="CGV166" s="80"/>
      <c r="CGW166" s="80"/>
      <c r="CGX166" s="80"/>
      <c r="CGY166" s="80"/>
      <c r="CGZ166" s="80"/>
      <c r="CHA166" s="80"/>
      <c r="CHB166" s="80"/>
      <c r="CHC166" s="80"/>
      <c r="CHD166" s="80"/>
      <c r="CHE166" s="80"/>
      <c r="CHF166" s="80"/>
      <c r="CHG166" s="80"/>
      <c r="CHH166" s="80"/>
      <c r="CHI166" s="80"/>
      <c r="CHJ166" s="80"/>
      <c r="CHK166" s="80"/>
      <c r="CHL166" s="80"/>
      <c r="CHM166" s="80"/>
      <c r="CHN166" s="80"/>
      <c r="CHO166" s="80"/>
      <c r="CHP166" s="80"/>
      <c r="CHQ166" s="80"/>
      <c r="CHR166" s="80"/>
      <c r="CHS166" s="80"/>
      <c r="CHT166" s="80"/>
      <c r="CHU166" s="80"/>
      <c r="CHV166" s="80"/>
      <c r="CHW166" s="80"/>
      <c r="CHX166" s="80"/>
      <c r="CHY166" s="80"/>
      <c r="CHZ166" s="80"/>
      <c r="CIA166" s="80"/>
      <c r="CIB166" s="80"/>
      <c r="CIC166" s="80"/>
      <c r="CID166" s="80"/>
      <c r="CIE166" s="80"/>
      <c r="CIF166" s="80"/>
      <c r="CIG166" s="80"/>
      <c r="CIH166" s="80"/>
      <c r="CII166" s="80"/>
      <c r="CIJ166" s="80"/>
      <c r="CIK166" s="80"/>
      <c r="CIL166" s="80"/>
      <c r="CIM166" s="80"/>
      <c r="CIN166" s="80"/>
      <c r="CIO166" s="80"/>
      <c r="CIP166" s="80"/>
      <c r="CIQ166" s="80"/>
      <c r="CIR166" s="80"/>
      <c r="CIS166" s="80"/>
      <c r="CIT166" s="80"/>
      <c r="CIU166" s="80"/>
      <c r="CIV166" s="80"/>
      <c r="CIW166" s="80"/>
      <c r="CIX166" s="80"/>
      <c r="CIY166" s="80"/>
      <c r="CIZ166" s="80"/>
      <c r="CJA166" s="80"/>
      <c r="CJB166" s="80"/>
      <c r="CJC166" s="80"/>
      <c r="CJD166" s="80"/>
      <c r="CJE166" s="80"/>
      <c r="CJF166" s="80"/>
      <c r="CJG166" s="80"/>
      <c r="CJH166" s="80"/>
      <c r="CJI166" s="80"/>
      <c r="CJJ166" s="80"/>
      <c r="CJK166" s="80"/>
      <c r="CJL166" s="80"/>
      <c r="CJM166" s="80"/>
      <c r="CJN166" s="80"/>
      <c r="CJO166" s="80"/>
      <c r="CJP166" s="80"/>
      <c r="CJQ166" s="80"/>
      <c r="CJR166" s="80"/>
      <c r="CJS166" s="80"/>
      <c r="CJT166" s="80"/>
      <c r="CJU166" s="80"/>
      <c r="CJV166" s="80"/>
      <c r="CJW166" s="80"/>
      <c r="CJX166" s="80"/>
      <c r="CJY166" s="80"/>
      <c r="CJZ166" s="80"/>
      <c r="CKA166" s="80"/>
      <c r="CKB166" s="80"/>
      <c r="CKC166" s="80"/>
      <c r="CKD166" s="80"/>
      <c r="CKE166" s="80"/>
      <c r="CKF166" s="80"/>
      <c r="CKG166" s="80"/>
      <c r="CKH166" s="80"/>
      <c r="CKI166" s="80"/>
      <c r="CKJ166" s="80"/>
      <c r="CKK166" s="80"/>
      <c r="CKL166" s="80"/>
      <c r="CKM166" s="80"/>
      <c r="CKN166" s="80"/>
      <c r="CKO166" s="80"/>
      <c r="CKP166" s="80"/>
      <c r="CKQ166" s="80"/>
      <c r="CKR166" s="80"/>
      <c r="CKS166" s="80"/>
      <c r="CKT166" s="80"/>
      <c r="CKU166" s="80"/>
      <c r="CKV166" s="80"/>
      <c r="CKW166" s="80"/>
      <c r="CKX166" s="80"/>
      <c r="CKY166" s="80"/>
      <c r="CKZ166" s="80"/>
      <c r="CLA166" s="80"/>
      <c r="CLB166" s="80"/>
      <c r="CLC166" s="80"/>
      <c r="CLD166" s="80"/>
      <c r="CLE166" s="80"/>
      <c r="CLF166" s="80"/>
      <c r="CLG166" s="80"/>
      <c r="CLH166" s="80"/>
      <c r="CLI166" s="80"/>
      <c r="CLJ166" s="80"/>
      <c r="CLK166" s="80"/>
      <c r="CLL166" s="80"/>
      <c r="CLM166" s="80"/>
      <c r="CLN166" s="80"/>
      <c r="CLO166" s="80"/>
      <c r="CLP166" s="80"/>
      <c r="CLQ166" s="80"/>
      <c r="CLR166" s="80"/>
      <c r="CLS166" s="80"/>
      <c r="CLT166" s="80"/>
      <c r="CLU166" s="80"/>
      <c r="CLV166" s="80"/>
      <c r="CLW166" s="80"/>
      <c r="CLX166" s="80"/>
      <c r="CLY166" s="80"/>
      <c r="CLZ166" s="80"/>
      <c r="CMA166" s="80"/>
      <c r="CMB166" s="80"/>
      <c r="CMC166" s="80"/>
      <c r="CMD166" s="80"/>
      <c r="CME166" s="80"/>
      <c r="CMF166" s="80"/>
      <c r="CMG166" s="80"/>
      <c r="CMH166" s="80"/>
      <c r="CMI166" s="80"/>
      <c r="CMJ166" s="80"/>
      <c r="CMK166" s="80"/>
      <c r="CML166" s="80"/>
      <c r="CMM166" s="80"/>
      <c r="CMN166" s="80"/>
      <c r="CMO166" s="80"/>
      <c r="CMP166" s="80"/>
      <c r="CMQ166" s="80"/>
      <c r="CMR166" s="80"/>
      <c r="CMS166" s="80"/>
      <c r="CMT166" s="80"/>
      <c r="CMU166" s="80"/>
      <c r="CMV166" s="80"/>
      <c r="CMW166" s="80"/>
      <c r="CMX166" s="80"/>
      <c r="CMY166" s="80"/>
      <c r="CMZ166" s="80"/>
      <c r="CNA166" s="80"/>
      <c r="CNB166" s="80"/>
      <c r="CNC166" s="80"/>
      <c r="CND166" s="80"/>
      <c r="CNE166" s="80"/>
      <c r="CNF166" s="80"/>
      <c r="CNG166" s="80"/>
      <c r="CNH166" s="80"/>
      <c r="CNI166" s="80"/>
      <c r="CNJ166" s="80"/>
      <c r="CNK166" s="80"/>
      <c r="CNL166" s="80"/>
      <c r="CNM166" s="80"/>
      <c r="CNN166" s="80"/>
      <c r="CNO166" s="80"/>
      <c r="CNP166" s="80"/>
      <c r="CNQ166" s="80"/>
      <c r="CNR166" s="80"/>
      <c r="CNS166" s="80"/>
      <c r="CNT166" s="80"/>
      <c r="CNU166" s="80"/>
      <c r="CNV166" s="80"/>
      <c r="CNW166" s="80"/>
      <c r="CNX166" s="80"/>
      <c r="CNY166" s="80"/>
      <c r="CNZ166" s="80"/>
      <c r="COA166" s="80"/>
      <c r="COB166" s="80"/>
      <c r="COC166" s="80"/>
      <c r="COD166" s="80"/>
      <c r="COE166" s="80"/>
      <c r="COF166" s="80"/>
      <c r="COG166" s="80"/>
      <c r="COH166" s="80"/>
      <c r="COI166" s="80"/>
      <c r="COJ166" s="80"/>
      <c r="COK166" s="80"/>
      <c r="COL166" s="80"/>
      <c r="COM166" s="80"/>
      <c r="CON166" s="80"/>
      <c r="COO166" s="80"/>
      <c r="COP166" s="80"/>
      <c r="COQ166" s="80"/>
      <c r="COR166" s="80"/>
      <c r="COS166" s="80"/>
      <c r="COT166" s="80"/>
      <c r="COU166" s="80"/>
      <c r="COV166" s="80"/>
      <c r="COW166" s="80"/>
      <c r="COX166" s="80"/>
      <c r="COY166" s="80"/>
      <c r="COZ166" s="80"/>
      <c r="CPA166" s="80"/>
      <c r="CPB166" s="80"/>
      <c r="CPC166" s="80"/>
      <c r="CPD166" s="80"/>
      <c r="CPE166" s="80"/>
      <c r="CPF166" s="80"/>
      <c r="CPG166" s="80"/>
      <c r="CPH166" s="80"/>
      <c r="CPI166" s="80"/>
      <c r="CPJ166" s="80"/>
      <c r="CPK166" s="80"/>
      <c r="CPL166" s="80"/>
      <c r="CPM166" s="80"/>
      <c r="CPN166" s="80"/>
      <c r="CPO166" s="80"/>
      <c r="CPP166" s="80"/>
      <c r="CPQ166" s="80"/>
      <c r="CPR166" s="80"/>
      <c r="CPS166" s="80"/>
      <c r="CPT166" s="80"/>
      <c r="CPU166" s="80"/>
      <c r="CPV166" s="80"/>
      <c r="CPW166" s="80"/>
      <c r="CPX166" s="80"/>
      <c r="CPY166" s="80"/>
      <c r="CPZ166" s="80"/>
      <c r="CQA166" s="80"/>
      <c r="CQB166" s="80"/>
      <c r="CQC166" s="80"/>
      <c r="CQD166" s="80"/>
      <c r="CQE166" s="80"/>
      <c r="CQF166" s="80"/>
      <c r="CQG166" s="80"/>
      <c r="CQH166" s="80"/>
      <c r="CQI166" s="80"/>
      <c r="CQJ166" s="80"/>
      <c r="CQK166" s="80"/>
      <c r="CQL166" s="80"/>
      <c r="CQM166" s="80"/>
      <c r="CQN166" s="80"/>
      <c r="CQO166" s="80"/>
      <c r="CQP166" s="80"/>
      <c r="CQQ166" s="80"/>
      <c r="CQR166" s="80"/>
      <c r="CQS166" s="80"/>
      <c r="CQT166" s="80"/>
      <c r="CQU166" s="80"/>
      <c r="CQV166" s="80"/>
      <c r="CQW166" s="80"/>
      <c r="CQX166" s="80"/>
      <c r="CQY166" s="80"/>
      <c r="CQZ166" s="80"/>
      <c r="CRA166" s="80"/>
      <c r="CRB166" s="80"/>
      <c r="CRC166" s="80"/>
      <c r="CRD166" s="80"/>
      <c r="CRE166" s="80"/>
      <c r="CRF166" s="80"/>
      <c r="CRG166" s="80"/>
      <c r="CRH166" s="80"/>
      <c r="CRI166" s="80"/>
      <c r="CRJ166" s="80"/>
      <c r="CRK166" s="80"/>
      <c r="CRL166" s="80"/>
      <c r="CRM166" s="80"/>
      <c r="CRN166" s="80"/>
      <c r="CRO166" s="80"/>
      <c r="CRP166" s="80"/>
      <c r="CRQ166" s="80"/>
      <c r="CRR166" s="80"/>
      <c r="CRS166" s="80"/>
      <c r="CRT166" s="80"/>
      <c r="CRU166" s="80"/>
      <c r="CRV166" s="80"/>
      <c r="CRW166" s="80"/>
      <c r="CRX166" s="80"/>
      <c r="CRY166" s="80"/>
      <c r="CRZ166" s="80"/>
      <c r="CSA166" s="80"/>
      <c r="CSB166" s="80"/>
      <c r="CSC166" s="80"/>
      <c r="CSD166" s="80"/>
      <c r="CSE166" s="80"/>
      <c r="CSF166" s="80"/>
      <c r="CSG166" s="80"/>
      <c r="CSH166" s="80"/>
      <c r="CSI166" s="80"/>
      <c r="CSJ166" s="80"/>
      <c r="CSK166" s="80"/>
      <c r="CSL166" s="80"/>
      <c r="CSM166" s="80"/>
      <c r="CSN166" s="80"/>
      <c r="CSO166" s="80"/>
      <c r="CSP166" s="80"/>
      <c r="CSQ166" s="80"/>
      <c r="CSR166" s="80"/>
      <c r="CSS166" s="80"/>
      <c r="CST166" s="80"/>
      <c r="CSU166" s="80"/>
      <c r="CSV166" s="80"/>
      <c r="CSW166" s="80"/>
      <c r="CSX166" s="80"/>
      <c r="CSY166" s="80"/>
      <c r="CSZ166" s="80"/>
      <c r="CTA166" s="80"/>
      <c r="CTB166" s="80"/>
      <c r="CTC166" s="80"/>
      <c r="CTD166" s="80"/>
      <c r="CTE166" s="80"/>
      <c r="CTF166" s="80"/>
      <c r="CTG166" s="80"/>
      <c r="CTH166" s="80"/>
      <c r="CTI166" s="80"/>
      <c r="CTJ166" s="80"/>
      <c r="CTK166" s="80"/>
      <c r="CTL166" s="80"/>
      <c r="CTM166" s="80"/>
      <c r="CTN166" s="80"/>
      <c r="CTO166" s="80"/>
      <c r="CTP166" s="80"/>
      <c r="CTQ166" s="80"/>
      <c r="CTR166" s="80"/>
      <c r="CTS166" s="80"/>
      <c r="CTT166" s="80"/>
      <c r="CTU166" s="80"/>
      <c r="CTV166" s="80"/>
      <c r="CTW166" s="80"/>
      <c r="CTX166" s="80"/>
      <c r="CTY166" s="80"/>
      <c r="CTZ166" s="80"/>
      <c r="CUA166" s="80"/>
      <c r="CUB166" s="80"/>
      <c r="CUC166" s="80"/>
      <c r="CUD166" s="80"/>
      <c r="CUE166" s="80"/>
      <c r="CUF166" s="80"/>
      <c r="CUG166" s="80"/>
      <c r="CUH166" s="80"/>
      <c r="CUI166" s="80"/>
      <c r="CUJ166" s="80"/>
      <c r="CUK166" s="80"/>
      <c r="CUL166" s="80"/>
      <c r="CUM166" s="80"/>
      <c r="CUN166" s="80"/>
      <c r="CUO166" s="80"/>
      <c r="CUP166" s="80"/>
      <c r="CUQ166" s="80"/>
      <c r="CUR166" s="80"/>
      <c r="CUS166" s="80"/>
      <c r="CUT166" s="80"/>
      <c r="CUU166" s="80"/>
      <c r="CUV166" s="80"/>
      <c r="CUW166" s="80"/>
      <c r="CUX166" s="80"/>
      <c r="CUY166" s="80"/>
      <c r="CUZ166" s="80"/>
      <c r="CVA166" s="80"/>
      <c r="CVB166" s="80"/>
      <c r="CVC166" s="80"/>
      <c r="CVD166" s="80"/>
      <c r="CVE166" s="80"/>
      <c r="CVF166" s="80"/>
      <c r="CVG166" s="80"/>
      <c r="CVH166" s="80"/>
      <c r="CVI166" s="80"/>
      <c r="CVJ166" s="80"/>
      <c r="CVK166" s="80"/>
      <c r="CVL166" s="80"/>
      <c r="CVM166" s="80"/>
      <c r="CVN166" s="80"/>
      <c r="CVO166" s="80"/>
      <c r="CVP166" s="80"/>
      <c r="CVQ166" s="80"/>
      <c r="CVR166" s="80"/>
      <c r="CVS166" s="80"/>
      <c r="CVT166" s="80"/>
      <c r="CVU166" s="80"/>
      <c r="CVV166" s="80"/>
      <c r="CVW166" s="80"/>
      <c r="CVX166" s="80"/>
      <c r="CVY166" s="80"/>
      <c r="CVZ166" s="80"/>
      <c r="CWA166" s="80"/>
      <c r="CWB166" s="80"/>
      <c r="CWC166" s="80"/>
      <c r="CWD166" s="80"/>
      <c r="CWE166" s="80"/>
      <c r="CWF166" s="80"/>
      <c r="CWG166" s="80"/>
      <c r="CWH166" s="80"/>
      <c r="CWI166" s="80"/>
      <c r="CWJ166" s="80"/>
      <c r="CWK166" s="80"/>
      <c r="CWL166" s="80"/>
      <c r="CWM166" s="80"/>
      <c r="CWN166" s="80"/>
      <c r="CWO166" s="80"/>
      <c r="CWP166" s="80"/>
      <c r="CWQ166" s="80"/>
      <c r="CWR166" s="80"/>
      <c r="CWS166" s="80"/>
      <c r="CWT166" s="80"/>
      <c r="CWU166" s="80"/>
      <c r="CWV166" s="80"/>
      <c r="CWW166" s="80"/>
      <c r="CWX166" s="80"/>
      <c r="CWY166" s="80"/>
      <c r="CWZ166" s="80"/>
      <c r="CXA166" s="80"/>
      <c r="CXB166" s="80"/>
      <c r="CXC166" s="80"/>
      <c r="CXD166" s="80"/>
      <c r="CXE166" s="80"/>
      <c r="CXF166" s="80"/>
      <c r="CXG166" s="80"/>
      <c r="CXH166" s="80"/>
      <c r="CXI166" s="80"/>
      <c r="CXJ166" s="80"/>
      <c r="CXK166" s="80"/>
      <c r="CXL166" s="80"/>
      <c r="CXM166" s="80"/>
      <c r="CXN166" s="80"/>
      <c r="CXO166" s="80"/>
      <c r="CXP166" s="80"/>
      <c r="CXQ166" s="80"/>
      <c r="CXR166" s="80"/>
      <c r="CXS166" s="80"/>
      <c r="CXT166" s="80"/>
      <c r="CXU166" s="80"/>
      <c r="CXV166" s="80"/>
      <c r="CXW166" s="80"/>
      <c r="CXX166" s="80"/>
      <c r="CXY166" s="80"/>
      <c r="CXZ166" s="80"/>
      <c r="CYA166" s="80"/>
      <c r="CYB166" s="80"/>
      <c r="CYC166" s="80"/>
      <c r="CYD166" s="80"/>
      <c r="CYE166" s="80"/>
      <c r="CYF166" s="80"/>
      <c r="CYG166" s="80"/>
      <c r="CYH166" s="80"/>
      <c r="CYI166" s="80"/>
      <c r="CYJ166" s="80"/>
      <c r="CYK166" s="80"/>
      <c r="CYL166" s="80"/>
      <c r="CYM166" s="80"/>
      <c r="CYN166" s="80"/>
      <c r="CYO166" s="80"/>
      <c r="CYP166" s="80"/>
      <c r="CYQ166" s="80"/>
      <c r="CYR166" s="80"/>
      <c r="CYS166" s="80"/>
      <c r="CYT166" s="80"/>
      <c r="CYU166" s="80"/>
      <c r="CYV166" s="80"/>
      <c r="CYW166" s="80"/>
      <c r="CYX166" s="80"/>
      <c r="CYY166" s="80"/>
      <c r="CYZ166" s="80"/>
      <c r="CZA166" s="80"/>
      <c r="CZB166" s="80"/>
      <c r="CZC166" s="80"/>
      <c r="CZD166" s="80"/>
      <c r="CZE166" s="80"/>
      <c r="CZF166" s="80"/>
      <c r="CZG166" s="80"/>
      <c r="CZH166" s="80"/>
      <c r="CZI166" s="80"/>
      <c r="CZJ166" s="80"/>
      <c r="CZK166" s="80"/>
      <c r="CZL166" s="80"/>
      <c r="CZM166" s="80"/>
      <c r="CZN166" s="80"/>
      <c r="CZO166" s="80"/>
      <c r="CZP166" s="80"/>
      <c r="CZQ166" s="80"/>
      <c r="CZR166" s="80"/>
      <c r="CZS166" s="80"/>
      <c r="CZT166" s="80"/>
      <c r="CZU166" s="80"/>
      <c r="CZV166" s="80"/>
      <c r="CZW166" s="80"/>
      <c r="CZX166" s="80"/>
      <c r="CZY166" s="80"/>
      <c r="CZZ166" s="80"/>
      <c r="DAA166" s="80"/>
      <c r="DAB166" s="80"/>
      <c r="DAC166" s="80"/>
      <c r="DAD166" s="80"/>
      <c r="DAE166" s="80"/>
      <c r="DAF166" s="80"/>
      <c r="DAG166" s="80"/>
      <c r="DAH166" s="80"/>
      <c r="DAI166" s="80"/>
      <c r="DAJ166" s="80"/>
      <c r="DAK166" s="80"/>
      <c r="DAL166" s="80"/>
      <c r="DAM166" s="80"/>
      <c r="DAN166" s="80"/>
      <c r="DAO166" s="80"/>
      <c r="DAP166" s="80"/>
      <c r="DAQ166" s="80"/>
      <c r="DAR166" s="80"/>
      <c r="DAS166" s="80"/>
      <c r="DAT166" s="80"/>
      <c r="DAU166" s="80"/>
      <c r="DAV166" s="80"/>
      <c r="DAW166" s="80"/>
      <c r="DAX166" s="80"/>
      <c r="DAY166" s="80"/>
      <c r="DAZ166" s="80"/>
      <c r="DBA166" s="80"/>
      <c r="DBB166" s="80"/>
      <c r="DBC166" s="80"/>
      <c r="DBD166" s="80"/>
      <c r="DBE166" s="80"/>
      <c r="DBF166" s="80"/>
      <c r="DBG166" s="80"/>
      <c r="DBH166" s="80"/>
      <c r="DBI166" s="80"/>
      <c r="DBJ166" s="80"/>
      <c r="DBK166" s="80"/>
      <c r="DBL166" s="80"/>
      <c r="DBM166" s="80"/>
      <c r="DBN166" s="80"/>
      <c r="DBO166" s="80"/>
      <c r="DBP166" s="80"/>
      <c r="DBQ166" s="80"/>
      <c r="DBR166" s="80"/>
      <c r="DBS166" s="80"/>
      <c r="DBT166" s="80"/>
      <c r="DBU166" s="80"/>
      <c r="DBV166" s="80"/>
      <c r="DBW166" s="80"/>
      <c r="DBX166" s="80"/>
      <c r="DBY166" s="80"/>
      <c r="DBZ166" s="80"/>
      <c r="DCA166" s="80"/>
      <c r="DCB166" s="80"/>
      <c r="DCC166" s="80"/>
      <c r="DCD166" s="80"/>
      <c r="DCE166" s="80"/>
      <c r="DCF166" s="80"/>
      <c r="DCG166" s="80"/>
      <c r="DCH166" s="80"/>
      <c r="DCI166" s="80"/>
      <c r="DCJ166" s="80"/>
      <c r="DCK166" s="80"/>
      <c r="DCL166" s="80"/>
      <c r="DCM166" s="80"/>
      <c r="DCN166" s="80"/>
      <c r="DCO166" s="80"/>
      <c r="DCP166" s="80"/>
      <c r="DCQ166" s="80"/>
      <c r="DCR166" s="80"/>
      <c r="DCS166" s="80"/>
      <c r="DCT166" s="80"/>
      <c r="DCU166" s="80"/>
      <c r="DCV166" s="80"/>
      <c r="DCW166" s="80"/>
      <c r="DCX166" s="80"/>
      <c r="DCY166" s="80"/>
      <c r="DCZ166" s="80"/>
      <c r="DDA166" s="80"/>
      <c r="DDB166" s="80"/>
      <c r="DDC166" s="80"/>
      <c r="DDD166" s="80"/>
      <c r="DDE166" s="80"/>
      <c r="DDF166" s="80"/>
      <c r="DDG166" s="80"/>
      <c r="DDH166" s="80"/>
      <c r="DDI166" s="80"/>
      <c r="DDJ166" s="80"/>
      <c r="DDK166" s="80"/>
      <c r="DDL166" s="80"/>
      <c r="DDM166" s="80"/>
      <c r="DDN166" s="80"/>
      <c r="DDO166" s="80"/>
      <c r="DDP166" s="80"/>
      <c r="DDQ166" s="80"/>
      <c r="DDR166" s="80"/>
      <c r="DDS166" s="80"/>
      <c r="DDT166" s="80"/>
      <c r="DDU166" s="80"/>
      <c r="DDV166" s="80"/>
      <c r="DDW166" s="80"/>
      <c r="DDX166" s="80"/>
      <c r="DDY166" s="80"/>
      <c r="DDZ166" s="80"/>
      <c r="DEA166" s="80"/>
      <c r="DEB166" s="80"/>
      <c r="DEC166" s="80"/>
      <c r="DED166" s="80"/>
      <c r="DEE166" s="80"/>
      <c r="DEF166" s="80"/>
      <c r="DEG166" s="80"/>
      <c r="DEH166" s="80"/>
      <c r="DEI166" s="80"/>
      <c r="DEJ166" s="80"/>
      <c r="DEK166" s="80"/>
      <c r="DEL166" s="80"/>
      <c r="DEM166" s="80"/>
      <c r="DEN166" s="80"/>
      <c r="DEO166" s="80"/>
      <c r="DEP166" s="80"/>
      <c r="DEQ166" s="80"/>
      <c r="DER166" s="80"/>
      <c r="DES166" s="80"/>
      <c r="DET166" s="80"/>
      <c r="DEU166" s="80"/>
      <c r="DEV166" s="80"/>
      <c r="DEW166" s="80"/>
      <c r="DEX166" s="80"/>
      <c r="DEY166" s="80"/>
      <c r="DEZ166" s="80"/>
      <c r="DFA166" s="80"/>
      <c r="DFB166" s="80"/>
      <c r="DFC166" s="80"/>
      <c r="DFD166" s="80"/>
      <c r="DFE166" s="80"/>
      <c r="DFF166" s="80"/>
      <c r="DFG166" s="80"/>
      <c r="DFH166" s="80"/>
      <c r="DFI166" s="80"/>
      <c r="DFJ166" s="80"/>
      <c r="DFK166" s="80"/>
      <c r="DFL166" s="80"/>
      <c r="DFM166" s="80"/>
      <c r="DFN166" s="80"/>
      <c r="DFO166" s="80"/>
      <c r="DFP166" s="80"/>
      <c r="DFQ166" s="80"/>
      <c r="DFR166" s="80"/>
      <c r="DFS166" s="80"/>
      <c r="DFT166" s="80"/>
      <c r="DFU166" s="80"/>
      <c r="DFV166" s="80"/>
      <c r="DFW166" s="80"/>
      <c r="DFX166" s="80"/>
      <c r="DFY166" s="80"/>
      <c r="DFZ166" s="80"/>
      <c r="DGA166" s="80"/>
      <c r="DGB166" s="80"/>
      <c r="DGC166" s="80"/>
      <c r="DGD166" s="80"/>
      <c r="DGE166" s="80"/>
      <c r="DGF166" s="80"/>
      <c r="DGG166" s="80"/>
      <c r="DGH166" s="80"/>
      <c r="DGI166" s="80"/>
      <c r="DGJ166" s="80"/>
      <c r="DGK166" s="80"/>
      <c r="DGL166" s="80"/>
      <c r="DGM166" s="80"/>
      <c r="DGN166" s="80"/>
      <c r="DGO166" s="80"/>
      <c r="DGP166" s="80"/>
      <c r="DGQ166" s="80"/>
      <c r="DGR166" s="80"/>
      <c r="DGS166" s="80"/>
      <c r="DGT166" s="80"/>
      <c r="DGU166" s="80"/>
      <c r="DGV166" s="80"/>
      <c r="DGW166" s="80"/>
      <c r="DGX166" s="80"/>
      <c r="DGY166" s="80"/>
      <c r="DGZ166" s="80"/>
      <c r="DHA166" s="80"/>
      <c r="DHB166" s="80"/>
      <c r="DHC166" s="80"/>
      <c r="DHD166" s="80"/>
      <c r="DHE166" s="80"/>
      <c r="DHF166" s="80"/>
      <c r="DHG166" s="80"/>
      <c r="DHH166" s="80"/>
      <c r="DHI166" s="80"/>
      <c r="DHJ166" s="80"/>
      <c r="DHK166" s="80"/>
      <c r="DHL166" s="80"/>
      <c r="DHM166" s="80"/>
      <c r="DHN166" s="80"/>
      <c r="DHO166" s="80"/>
      <c r="DHP166" s="80"/>
      <c r="DHQ166" s="80"/>
      <c r="DHR166" s="80"/>
      <c r="DHS166" s="80"/>
      <c r="DHT166" s="80"/>
      <c r="DHU166" s="80"/>
      <c r="DHV166" s="80"/>
      <c r="DHW166" s="80"/>
      <c r="DHX166" s="80"/>
      <c r="DHY166" s="80"/>
      <c r="DHZ166" s="80"/>
      <c r="DIA166" s="80"/>
      <c r="DIB166" s="80"/>
      <c r="DIC166" s="80"/>
      <c r="DID166" s="80"/>
      <c r="DIE166" s="80"/>
      <c r="DIF166" s="80"/>
      <c r="DIG166" s="80"/>
      <c r="DIH166" s="80"/>
      <c r="DII166" s="80"/>
      <c r="DIJ166" s="80"/>
      <c r="DIK166" s="80"/>
      <c r="DIL166" s="80"/>
      <c r="DIM166" s="80"/>
      <c r="DIN166" s="80"/>
      <c r="DIO166" s="80"/>
      <c r="DIP166" s="80"/>
      <c r="DIQ166" s="80"/>
      <c r="DIR166" s="80"/>
      <c r="DIS166" s="80"/>
      <c r="DIT166" s="80"/>
      <c r="DIU166" s="80"/>
      <c r="DIV166" s="80"/>
      <c r="DIW166" s="80"/>
      <c r="DIX166" s="80"/>
      <c r="DIY166" s="80"/>
      <c r="DIZ166" s="80"/>
      <c r="DJA166" s="80"/>
      <c r="DJB166" s="80"/>
      <c r="DJC166" s="80"/>
      <c r="DJD166" s="80"/>
      <c r="DJE166" s="80"/>
      <c r="DJF166" s="80"/>
      <c r="DJG166" s="80"/>
      <c r="DJH166" s="80"/>
      <c r="DJI166" s="80"/>
      <c r="DJJ166" s="80"/>
      <c r="DJK166" s="80"/>
      <c r="DJL166" s="80"/>
      <c r="DJM166" s="80"/>
      <c r="DJN166" s="80"/>
      <c r="DJO166" s="80"/>
      <c r="DJP166" s="80"/>
      <c r="DJQ166" s="80"/>
      <c r="DJR166" s="80"/>
      <c r="DJS166" s="80"/>
      <c r="DJT166" s="80"/>
      <c r="DJU166" s="80"/>
      <c r="DJV166" s="80"/>
      <c r="DJW166" s="80"/>
      <c r="DJX166" s="80"/>
      <c r="DJY166" s="80"/>
      <c r="DJZ166" s="80"/>
      <c r="DKA166" s="80"/>
      <c r="DKB166" s="80"/>
      <c r="DKC166" s="80"/>
      <c r="DKD166" s="80"/>
      <c r="DKE166" s="80"/>
      <c r="DKF166" s="80"/>
      <c r="DKG166" s="80"/>
      <c r="DKH166" s="80"/>
      <c r="DKI166" s="80"/>
      <c r="DKJ166" s="80"/>
      <c r="DKK166" s="80"/>
      <c r="DKL166" s="80"/>
      <c r="DKM166" s="80"/>
      <c r="DKN166" s="80"/>
      <c r="DKO166" s="80"/>
      <c r="DKP166" s="80"/>
      <c r="DKQ166" s="80"/>
      <c r="DKR166" s="80"/>
      <c r="DKS166" s="80"/>
      <c r="DKT166" s="80"/>
      <c r="DKU166" s="80"/>
      <c r="DKV166" s="80"/>
      <c r="DKW166" s="80"/>
      <c r="DKX166" s="80"/>
      <c r="DKY166" s="80"/>
      <c r="DKZ166" s="80"/>
      <c r="DLA166" s="80"/>
      <c r="DLB166" s="80"/>
      <c r="DLC166" s="80"/>
      <c r="DLD166" s="80"/>
      <c r="DLE166" s="80"/>
      <c r="DLF166" s="80"/>
      <c r="DLG166" s="80"/>
      <c r="DLH166" s="80"/>
      <c r="DLI166" s="80"/>
      <c r="DLJ166" s="80"/>
      <c r="DLK166" s="80"/>
      <c r="DLL166" s="80"/>
      <c r="DLM166" s="80"/>
      <c r="DLN166" s="80"/>
      <c r="DLO166" s="80"/>
      <c r="DLP166" s="80"/>
      <c r="DLQ166" s="80"/>
      <c r="DLR166" s="80"/>
      <c r="DLS166" s="80"/>
      <c r="DLT166" s="80"/>
      <c r="DLU166" s="80"/>
      <c r="DLV166" s="80"/>
      <c r="DLW166" s="80"/>
      <c r="DLX166" s="80"/>
      <c r="DLY166" s="80"/>
      <c r="DLZ166" s="80"/>
      <c r="DMA166" s="80"/>
      <c r="DMB166" s="80"/>
      <c r="DMC166" s="80"/>
      <c r="DMD166" s="80"/>
      <c r="DME166" s="80"/>
      <c r="DMF166" s="80"/>
      <c r="DMG166" s="80"/>
      <c r="DMH166" s="80"/>
      <c r="DMI166" s="80"/>
      <c r="DMJ166" s="80"/>
      <c r="DMK166" s="80"/>
      <c r="DML166" s="80"/>
      <c r="DMM166" s="80"/>
      <c r="DMN166" s="80"/>
      <c r="DMO166" s="80"/>
      <c r="DMP166" s="80"/>
      <c r="DMQ166" s="80"/>
      <c r="DMR166" s="80"/>
      <c r="DMS166" s="80"/>
      <c r="DMT166" s="80"/>
      <c r="DMU166" s="80"/>
      <c r="DMV166" s="80"/>
      <c r="DMW166" s="80"/>
      <c r="DMX166" s="80"/>
      <c r="DMY166" s="80"/>
      <c r="DMZ166" s="80"/>
      <c r="DNA166" s="80"/>
      <c r="DNB166" s="80"/>
      <c r="DNC166" s="80"/>
      <c r="DND166" s="80"/>
      <c r="DNE166" s="80"/>
      <c r="DNF166" s="80"/>
      <c r="DNG166" s="80"/>
      <c r="DNH166" s="80"/>
      <c r="DNI166" s="80"/>
      <c r="DNJ166" s="80"/>
      <c r="DNK166" s="80"/>
      <c r="DNL166" s="80"/>
      <c r="DNM166" s="80"/>
      <c r="DNN166" s="80"/>
      <c r="DNO166" s="80"/>
      <c r="DNP166" s="80"/>
      <c r="DNQ166" s="80"/>
      <c r="DNR166" s="80"/>
      <c r="DNS166" s="80"/>
      <c r="DNT166" s="80"/>
      <c r="DNU166" s="80"/>
      <c r="DNV166" s="80"/>
      <c r="DNW166" s="80"/>
      <c r="DNX166" s="80"/>
      <c r="DNY166" s="80"/>
      <c r="DNZ166" s="80"/>
      <c r="DOA166" s="80"/>
      <c r="DOB166" s="80"/>
      <c r="DOC166" s="80"/>
      <c r="DOD166" s="80"/>
      <c r="DOE166" s="80"/>
      <c r="DOF166" s="80"/>
      <c r="DOG166" s="80"/>
      <c r="DOH166" s="80"/>
      <c r="DOI166" s="80"/>
      <c r="DOJ166" s="80"/>
      <c r="DOK166" s="80"/>
      <c r="DOL166" s="80"/>
      <c r="DOM166" s="80"/>
      <c r="DON166" s="80"/>
      <c r="DOO166" s="80"/>
      <c r="DOP166" s="80"/>
      <c r="DOQ166" s="80"/>
      <c r="DOR166" s="80"/>
      <c r="DOS166" s="80"/>
      <c r="DOT166" s="80"/>
      <c r="DOU166" s="80"/>
      <c r="DOV166" s="80"/>
      <c r="DOW166" s="80"/>
      <c r="DOX166" s="80"/>
      <c r="DOY166" s="80"/>
      <c r="DOZ166" s="80"/>
      <c r="DPA166" s="80"/>
      <c r="DPB166" s="80"/>
      <c r="DPC166" s="80"/>
      <c r="DPD166" s="80"/>
      <c r="DPE166" s="80"/>
      <c r="DPF166" s="80"/>
      <c r="DPG166" s="80"/>
      <c r="DPH166" s="80"/>
      <c r="DPI166" s="80"/>
      <c r="DPJ166" s="80"/>
      <c r="DPK166" s="80"/>
      <c r="DPL166" s="80"/>
      <c r="DPM166" s="80"/>
      <c r="DPN166" s="80"/>
      <c r="DPO166" s="80"/>
      <c r="DPP166" s="80"/>
      <c r="DPQ166" s="80"/>
      <c r="DPR166" s="80"/>
      <c r="DPS166" s="80"/>
      <c r="DPT166" s="80"/>
      <c r="DPU166" s="80"/>
      <c r="DPV166" s="80"/>
      <c r="DPW166" s="80"/>
      <c r="DPX166" s="80"/>
      <c r="DPY166" s="80"/>
      <c r="DPZ166" s="80"/>
      <c r="DQA166" s="80"/>
      <c r="DQB166" s="80"/>
      <c r="DQC166" s="80"/>
      <c r="DQD166" s="80"/>
      <c r="DQE166" s="80"/>
      <c r="DQF166" s="80"/>
      <c r="DQG166" s="80"/>
      <c r="DQH166" s="80"/>
      <c r="DQI166" s="80"/>
      <c r="DQJ166" s="80"/>
      <c r="DQK166" s="80"/>
      <c r="DQL166" s="80"/>
      <c r="DQM166" s="80"/>
      <c r="DQN166" s="80"/>
      <c r="DQO166" s="80"/>
      <c r="DQP166" s="80"/>
      <c r="DQQ166" s="80"/>
      <c r="DQR166" s="80"/>
      <c r="DQS166" s="80"/>
      <c r="DQT166" s="80"/>
      <c r="DQU166" s="80"/>
      <c r="DQV166" s="80"/>
      <c r="DQW166" s="80"/>
      <c r="DQX166" s="80"/>
      <c r="DQY166" s="80"/>
      <c r="DQZ166" s="80"/>
      <c r="DRA166" s="80"/>
      <c r="DRB166" s="80"/>
      <c r="DRC166" s="80"/>
      <c r="DRD166" s="80"/>
      <c r="DRE166" s="80"/>
      <c r="DRF166" s="80"/>
      <c r="DRG166" s="80"/>
      <c r="DRH166" s="80"/>
      <c r="DRI166" s="80"/>
      <c r="DRJ166" s="80"/>
      <c r="DRK166" s="80"/>
      <c r="DRL166" s="80"/>
      <c r="DRM166" s="80"/>
      <c r="DRN166" s="80"/>
      <c r="DRO166" s="80"/>
      <c r="DRP166" s="80"/>
      <c r="DRQ166" s="80"/>
      <c r="DRR166" s="80"/>
      <c r="DRS166" s="80"/>
      <c r="DRT166" s="80"/>
      <c r="DRU166" s="80"/>
      <c r="DRV166" s="80"/>
      <c r="DRW166" s="80"/>
      <c r="DRX166" s="80"/>
      <c r="DRY166" s="80"/>
      <c r="DRZ166" s="80"/>
      <c r="DSA166" s="80"/>
      <c r="DSB166" s="80"/>
      <c r="DSC166" s="80"/>
      <c r="DSD166" s="80"/>
      <c r="DSE166" s="80"/>
      <c r="DSF166" s="80"/>
      <c r="DSG166" s="80"/>
      <c r="DSH166" s="80"/>
      <c r="DSI166" s="80"/>
      <c r="DSJ166" s="80"/>
      <c r="DSK166" s="80"/>
      <c r="DSL166" s="80"/>
      <c r="DSM166" s="80"/>
      <c r="DSN166" s="80"/>
      <c r="DSO166" s="80"/>
      <c r="DSP166" s="80"/>
      <c r="DSQ166" s="80"/>
      <c r="DSR166" s="80"/>
      <c r="DSS166" s="80"/>
      <c r="DST166" s="80"/>
      <c r="DSU166" s="80"/>
      <c r="DSV166" s="80"/>
      <c r="DSW166" s="80"/>
      <c r="DSX166" s="80"/>
      <c r="DSY166" s="80"/>
      <c r="DSZ166" s="80"/>
      <c r="DTA166" s="80"/>
      <c r="DTB166" s="80"/>
      <c r="DTC166" s="80"/>
      <c r="DTD166" s="80"/>
      <c r="DTE166" s="80"/>
      <c r="DTF166" s="80"/>
      <c r="DTG166" s="80"/>
      <c r="DTH166" s="80"/>
      <c r="DTI166" s="80"/>
      <c r="DTJ166" s="80"/>
      <c r="DTK166" s="80"/>
      <c r="DTL166" s="80"/>
      <c r="DTM166" s="80"/>
      <c r="DTN166" s="80"/>
      <c r="DTO166" s="80"/>
      <c r="DTP166" s="80"/>
      <c r="DTQ166" s="80"/>
      <c r="DTR166" s="80"/>
      <c r="DTS166" s="80"/>
      <c r="DTT166" s="80"/>
      <c r="DTU166" s="80"/>
      <c r="DTV166" s="80"/>
      <c r="DTW166" s="80"/>
      <c r="DTX166" s="80"/>
      <c r="DTY166" s="80"/>
      <c r="DTZ166" s="80"/>
      <c r="DUA166" s="80"/>
      <c r="DUB166" s="80"/>
      <c r="DUC166" s="80"/>
      <c r="DUD166" s="80"/>
      <c r="DUE166" s="80"/>
      <c r="DUF166" s="80"/>
      <c r="DUG166" s="80"/>
      <c r="DUH166" s="80"/>
      <c r="DUI166" s="80"/>
      <c r="DUJ166" s="80"/>
      <c r="DUK166" s="80"/>
      <c r="DUL166" s="80"/>
      <c r="DUM166" s="80"/>
      <c r="DUN166" s="80"/>
      <c r="DUO166" s="80"/>
      <c r="DUP166" s="80"/>
      <c r="DUQ166" s="80"/>
      <c r="DUR166" s="80"/>
      <c r="DUS166" s="80"/>
      <c r="DUT166" s="80"/>
      <c r="DUU166" s="80"/>
      <c r="DUV166" s="80"/>
      <c r="DUW166" s="80"/>
      <c r="DUX166" s="80"/>
      <c r="DUY166" s="80"/>
      <c r="DUZ166" s="80"/>
      <c r="DVA166" s="80"/>
      <c r="DVB166" s="80"/>
      <c r="DVC166" s="80"/>
      <c r="DVD166" s="80"/>
      <c r="DVE166" s="80"/>
      <c r="DVF166" s="80"/>
      <c r="DVG166" s="80"/>
      <c r="DVH166" s="80"/>
      <c r="DVI166" s="80"/>
      <c r="DVJ166" s="80"/>
      <c r="DVK166" s="80"/>
      <c r="DVL166" s="80"/>
      <c r="DVM166" s="80"/>
      <c r="DVN166" s="80"/>
      <c r="DVO166" s="80"/>
      <c r="DVP166" s="80"/>
      <c r="DVQ166" s="80"/>
      <c r="DVR166" s="80"/>
      <c r="DVS166" s="80"/>
      <c r="DVT166" s="80"/>
      <c r="DVU166" s="80"/>
      <c r="DVV166" s="80"/>
      <c r="DVW166" s="80"/>
      <c r="DVX166" s="80"/>
      <c r="DVY166" s="80"/>
      <c r="DVZ166" s="80"/>
      <c r="DWA166" s="80"/>
      <c r="DWB166" s="80"/>
      <c r="DWC166" s="80"/>
      <c r="DWD166" s="80"/>
      <c r="DWE166" s="80"/>
      <c r="DWF166" s="80"/>
      <c r="DWG166" s="80"/>
      <c r="DWH166" s="80"/>
      <c r="DWI166" s="80"/>
      <c r="DWJ166" s="80"/>
      <c r="DWK166" s="80"/>
      <c r="DWL166" s="80"/>
      <c r="DWM166" s="80"/>
      <c r="DWN166" s="80"/>
      <c r="DWO166" s="80"/>
      <c r="DWP166" s="80"/>
      <c r="DWQ166" s="80"/>
      <c r="DWR166" s="80"/>
      <c r="DWS166" s="80"/>
      <c r="DWT166" s="80"/>
      <c r="DWU166" s="80"/>
      <c r="DWV166" s="80"/>
      <c r="DWW166" s="80"/>
      <c r="DWX166" s="80"/>
      <c r="DWY166" s="80"/>
      <c r="DWZ166" s="80"/>
      <c r="DXA166" s="80"/>
      <c r="DXB166" s="80"/>
      <c r="DXC166" s="80"/>
      <c r="DXD166" s="80"/>
      <c r="DXE166" s="80"/>
      <c r="DXF166" s="80"/>
      <c r="DXG166" s="80"/>
      <c r="DXH166" s="80"/>
      <c r="DXI166" s="80"/>
      <c r="DXJ166" s="80"/>
      <c r="DXK166" s="80"/>
      <c r="DXL166" s="80"/>
      <c r="DXM166" s="80"/>
      <c r="DXN166" s="80"/>
      <c r="DXO166" s="80"/>
      <c r="DXP166" s="80"/>
      <c r="DXQ166" s="80"/>
      <c r="DXR166" s="80"/>
      <c r="DXS166" s="80"/>
      <c r="DXT166" s="80"/>
      <c r="DXU166" s="80"/>
      <c r="DXV166" s="80"/>
      <c r="DXW166" s="80"/>
      <c r="DXX166" s="80"/>
      <c r="DXY166" s="80"/>
      <c r="DXZ166" s="80"/>
      <c r="DYA166" s="80"/>
      <c r="DYB166" s="80"/>
      <c r="DYC166" s="80"/>
      <c r="DYD166" s="80"/>
      <c r="DYE166" s="80"/>
      <c r="DYF166" s="80"/>
      <c r="DYG166" s="80"/>
      <c r="DYH166" s="80"/>
      <c r="DYI166" s="80"/>
      <c r="DYJ166" s="80"/>
      <c r="DYK166" s="80"/>
      <c r="DYL166" s="80"/>
      <c r="DYM166" s="80"/>
      <c r="DYN166" s="80"/>
      <c r="DYO166" s="80"/>
      <c r="DYP166" s="80"/>
      <c r="DYQ166" s="80"/>
      <c r="DYR166" s="80"/>
      <c r="DYS166" s="80"/>
      <c r="DYT166" s="80"/>
      <c r="DYU166" s="80"/>
      <c r="DYV166" s="80"/>
      <c r="DYW166" s="80"/>
      <c r="DYX166" s="80"/>
      <c r="DYY166" s="80"/>
      <c r="DYZ166" s="80"/>
      <c r="DZA166" s="80"/>
      <c r="DZB166" s="80"/>
      <c r="DZC166" s="80"/>
      <c r="DZD166" s="80"/>
      <c r="DZE166" s="80"/>
      <c r="DZF166" s="80"/>
      <c r="DZG166" s="80"/>
      <c r="DZH166" s="80"/>
      <c r="DZI166" s="80"/>
      <c r="DZJ166" s="80"/>
      <c r="DZK166" s="80"/>
      <c r="DZL166" s="80"/>
      <c r="DZM166" s="80"/>
      <c r="DZN166" s="80"/>
      <c r="DZO166" s="80"/>
      <c r="DZP166" s="80"/>
      <c r="DZQ166" s="80"/>
      <c r="DZR166" s="80"/>
      <c r="DZS166" s="80"/>
      <c r="DZT166" s="80"/>
      <c r="DZU166" s="80"/>
      <c r="DZV166" s="80"/>
      <c r="DZW166" s="80"/>
      <c r="DZX166" s="80"/>
      <c r="DZY166" s="80"/>
      <c r="DZZ166" s="80"/>
      <c r="EAA166" s="80"/>
      <c r="EAB166" s="80"/>
      <c r="EAC166" s="80"/>
      <c r="EAD166" s="80"/>
      <c r="EAE166" s="80"/>
      <c r="EAF166" s="80"/>
      <c r="EAG166" s="80"/>
      <c r="EAH166" s="80"/>
      <c r="EAI166" s="80"/>
      <c r="EAJ166" s="80"/>
      <c r="EAK166" s="80"/>
      <c r="EAL166" s="80"/>
      <c r="EAM166" s="80"/>
      <c r="EAN166" s="80"/>
      <c r="EAO166" s="80"/>
      <c r="EAP166" s="80"/>
      <c r="EAQ166" s="80"/>
      <c r="EAR166" s="80"/>
      <c r="EAS166" s="80"/>
      <c r="EAT166" s="80"/>
      <c r="EAU166" s="80"/>
      <c r="EAV166" s="80"/>
      <c r="EAW166" s="80"/>
      <c r="EAX166" s="80"/>
      <c r="EAY166" s="80"/>
      <c r="EAZ166" s="80"/>
      <c r="EBA166" s="80"/>
      <c r="EBB166" s="80"/>
      <c r="EBC166" s="80"/>
      <c r="EBD166" s="80"/>
      <c r="EBE166" s="80"/>
      <c r="EBF166" s="80"/>
      <c r="EBG166" s="80"/>
      <c r="EBH166" s="80"/>
      <c r="EBI166" s="80"/>
      <c r="EBJ166" s="80"/>
      <c r="EBK166" s="80"/>
      <c r="EBL166" s="80"/>
      <c r="EBM166" s="80"/>
      <c r="EBN166" s="80"/>
      <c r="EBO166" s="80"/>
      <c r="EBP166" s="80"/>
      <c r="EBQ166" s="80"/>
      <c r="EBR166" s="80"/>
      <c r="EBS166" s="80"/>
      <c r="EBT166" s="80"/>
      <c r="EBU166" s="80"/>
      <c r="EBV166" s="80"/>
      <c r="EBW166" s="80"/>
      <c r="EBX166" s="80"/>
      <c r="EBY166" s="80"/>
      <c r="EBZ166" s="80"/>
      <c r="ECA166" s="80"/>
      <c r="ECB166" s="80"/>
      <c r="ECC166" s="80"/>
      <c r="ECD166" s="80"/>
      <c r="ECE166" s="80"/>
      <c r="ECF166" s="80"/>
      <c r="ECG166" s="80"/>
      <c r="ECH166" s="80"/>
      <c r="ECI166" s="80"/>
      <c r="ECJ166" s="80"/>
      <c r="ECK166" s="80"/>
      <c r="ECL166" s="80"/>
      <c r="ECM166" s="80"/>
      <c r="ECN166" s="80"/>
      <c r="ECO166" s="80"/>
      <c r="ECP166" s="80"/>
      <c r="ECQ166" s="80"/>
      <c r="ECR166" s="80"/>
      <c r="ECS166" s="80"/>
      <c r="ECT166" s="80"/>
      <c r="ECU166" s="80"/>
      <c r="ECV166" s="80"/>
      <c r="ECW166" s="80"/>
      <c r="ECX166" s="80"/>
      <c r="ECY166" s="80"/>
      <c r="ECZ166" s="80"/>
      <c r="EDA166" s="80"/>
      <c r="EDB166" s="80"/>
      <c r="EDC166" s="80"/>
      <c r="EDD166" s="80"/>
      <c r="EDE166" s="80"/>
      <c r="EDF166" s="80"/>
      <c r="EDG166" s="80"/>
      <c r="EDH166" s="80"/>
      <c r="EDI166" s="80"/>
      <c r="EDJ166" s="80"/>
      <c r="EDK166" s="80"/>
      <c r="EDL166" s="80"/>
      <c r="EDM166" s="80"/>
      <c r="EDN166" s="80"/>
      <c r="EDO166" s="80"/>
      <c r="EDP166" s="80"/>
      <c r="EDQ166" s="80"/>
      <c r="EDR166" s="80"/>
      <c r="EDS166" s="80"/>
      <c r="EDT166" s="80"/>
      <c r="EDU166" s="80"/>
      <c r="EDV166" s="80"/>
      <c r="EDW166" s="80"/>
      <c r="EDX166" s="80"/>
      <c r="EDY166" s="80"/>
      <c r="EDZ166" s="80"/>
      <c r="EEA166" s="80"/>
      <c r="EEB166" s="80"/>
      <c r="EEC166" s="80"/>
      <c r="EED166" s="80"/>
      <c r="EEE166" s="80"/>
      <c r="EEF166" s="80"/>
      <c r="EEG166" s="80"/>
      <c r="EEH166" s="80"/>
      <c r="EEI166" s="80"/>
      <c r="EEJ166" s="80"/>
      <c r="EEK166" s="80"/>
      <c r="EEL166" s="80"/>
      <c r="EEM166" s="80"/>
      <c r="EEN166" s="80"/>
      <c r="EEO166" s="80"/>
      <c r="EEP166" s="80"/>
      <c r="EEQ166" s="80"/>
      <c r="EER166" s="80"/>
      <c r="EES166" s="80"/>
      <c r="EET166" s="80"/>
      <c r="EEU166" s="80"/>
      <c r="EEV166" s="80"/>
      <c r="EEW166" s="80"/>
      <c r="EEX166" s="80"/>
      <c r="EEY166" s="80"/>
      <c r="EEZ166" s="80"/>
      <c r="EFA166" s="80"/>
      <c r="EFB166" s="80"/>
      <c r="EFC166" s="80"/>
      <c r="EFD166" s="80"/>
      <c r="EFE166" s="80"/>
      <c r="EFF166" s="80"/>
      <c r="EFG166" s="80"/>
      <c r="EFH166" s="80"/>
      <c r="EFI166" s="80"/>
      <c r="EFJ166" s="80"/>
      <c r="EFK166" s="80"/>
      <c r="EFL166" s="80"/>
      <c r="EFM166" s="80"/>
      <c r="EFN166" s="80"/>
      <c r="EFO166" s="80"/>
      <c r="EFP166" s="80"/>
      <c r="EFQ166" s="80"/>
      <c r="EFR166" s="80"/>
      <c r="EFS166" s="80"/>
      <c r="EFT166" s="80"/>
      <c r="EFU166" s="80"/>
      <c r="EFV166" s="80"/>
      <c r="EFW166" s="80"/>
      <c r="EFX166" s="80"/>
      <c r="EFY166" s="80"/>
      <c r="EFZ166" s="80"/>
      <c r="EGA166" s="80"/>
      <c r="EGB166" s="80"/>
      <c r="EGC166" s="80"/>
      <c r="EGD166" s="80"/>
      <c r="EGE166" s="80"/>
      <c r="EGF166" s="80"/>
      <c r="EGG166" s="80"/>
      <c r="EGH166" s="80"/>
      <c r="EGI166" s="80"/>
      <c r="EGJ166" s="80"/>
      <c r="EGK166" s="80"/>
      <c r="EGL166" s="80"/>
      <c r="EGM166" s="80"/>
      <c r="EGN166" s="80"/>
      <c r="EGO166" s="80"/>
      <c r="EGP166" s="80"/>
      <c r="EGQ166" s="80"/>
      <c r="EGR166" s="80"/>
      <c r="EGS166" s="80"/>
      <c r="EGT166" s="80"/>
      <c r="EGU166" s="80"/>
      <c r="EGV166" s="80"/>
      <c r="EGW166" s="80"/>
      <c r="EGX166" s="80"/>
      <c r="EGY166" s="80"/>
      <c r="EGZ166" s="80"/>
      <c r="EHA166" s="80"/>
      <c r="EHB166" s="80"/>
      <c r="EHC166" s="80"/>
      <c r="EHD166" s="80"/>
      <c r="EHE166" s="80"/>
      <c r="EHF166" s="80"/>
      <c r="EHG166" s="80"/>
      <c r="EHH166" s="80"/>
      <c r="EHI166" s="80"/>
      <c r="EHJ166" s="80"/>
      <c r="EHK166" s="80"/>
      <c r="EHL166" s="80"/>
      <c r="EHM166" s="80"/>
      <c r="EHN166" s="80"/>
      <c r="EHO166" s="80"/>
      <c r="EHP166" s="80"/>
      <c r="EHQ166" s="80"/>
      <c r="EHR166" s="80"/>
      <c r="EHS166" s="80"/>
      <c r="EHT166" s="80"/>
      <c r="EHU166" s="80"/>
      <c r="EHV166" s="80"/>
      <c r="EHW166" s="80"/>
      <c r="EHX166" s="80"/>
      <c r="EHY166" s="80"/>
      <c r="EHZ166" s="80"/>
      <c r="EIA166" s="80"/>
      <c r="EIB166" s="80"/>
      <c r="EIC166" s="80"/>
      <c r="EID166" s="80"/>
      <c r="EIE166" s="80"/>
      <c r="EIF166" s="80"/>
      <c r="EIG166" s="80"/>
      <c r="EIH166" s="80"/>
      <c r="EII166" s="80"/>
      <c r="EIJ166" s="80"/>
      <c r="EIK166" s="80"/>
      <c r="EIL166" s="80"/>
      <c r="EIM166" s="80"/>
      <c r="EIN166" s="80"/>
      <c r="EIO166" s="80"/>
      <c r="EIP166" s="80"/>
      <c r="EIQ166" s="80"/>
      <c r="EIR166" s="80"/>
      <c r="EIS166" s="80"/>
      <c r="EIT166" s="80"/>
      <c r="EIU166" s="80"/>
      <c r="EIV166" s="80"/>
      <c r="EIW166" s="80"/>
      <c r="EIX166" s="80"/>
      <c r="EIY166" s="80"/>
      <c r="EIZ166" s="80"/>
      <c r="EJA166" s="80"/>
      <c r="EJB166" s="80"/>
      <c r="EJC166" s="80"/>
      <c r="EJD166" s="80"/>
      <c r="EJE166" s="80"/>
      <c r="EJF166" s="80"/>
      <c r="EJG166" s="80"/>
      <c r="EJH166" s="80"/>
      <c r="EJI166" s="80"/>
      <c r="EJJ166" s="80"/>
      <c r="EJK166" s="80"/>
      <c r="EJL166" s="80"/>
      <c r="EJM166" s="80"/>
      <c r="EJN166" s="80"/>
      <c r="EJO166" s="80"/>
      <c r="EJP166" s="80"/>
      <c r="EJQ166" s="80"/>
      <c r="EJR166" s="80"/>
      <c r="EJS166" s="80"/>
      <c r="EJT166" s="80"/>
      <c r="EJU166" s="80"/>
      <c r="EJV166" s="80"/>
      <c r="EJW166" s="80"/>
      <c r="EJX166" s="80"/>
      <c r="EJY166" s="80"/>
      <c r="EJZ166" s="80"/>
      <c r="EKA166" s="80"/>
      <c r="EKB166" s="80"/>
      <c r="EKC166" s="80"/>
      <c r="EKD166" s="80"/>
      <c r="EKE166" s="80"/>
      <c r="EKF166" s="80"/>
      <c r="EKG166" s="80"/>
      <c r="EKH166" s="80"/>
      <c r="EKI166" s="80"/>
      <c r="EKJ166" s="80"/>
      <c r="EKK166" s="80"/>
      <c r="EKL166" s="80"/>
      <c r="EKM166" s="80"/>
      <c r="EKN166" s="80"/>
      <c r="EKO166" s="80"/>
      <c r="EKP166" s="80"/>
      <c r="EKQ166" s="80"/>
      <c r="EKR166" s="80"/>
      <c r="EKS166" s="80"/>
      <c r="EKT166" s="80"/>
      <c r="EKU166" s="80"/>
      <c r="EKV166" s="80"/>
      <c r="EKW166" s="80"/>
      <c r="EKX166" s="80"/>
      <c r="EKY166" s="80"/>
      <c r="EKZ166" s="80"/>
      <c r="ELA166" s="80"/>
      <c r="ELB166" s="80"/>
      <c r="ELC166" s="80"/>
      <c r="ELD166" s="80"/>
      <c r="ELE166" s="80"/>
      <c r="ELF166" s="80"/>
      <c r="ELG166" s="80"/>
      <c r="ELH166" s="80"/>
      <c r="ELI166" s="80"/>
      <c r="ELJ166" s="80"/>
      <c r="ELK166" s="80"/>
      <c r="ELL166" s="80"/>
      <c r="ELM166" s="80"/>
      <c r="ELN166" s="80"/>
      <c r="ELO166" s="80"/>
      <c r="ELP166" s="80"/>
      <c r="ELQ166" s="80"/>
      <c r="ELR166" s="80"/>
      <c r="ELS166" s="80"/>
      <c r="ELT166" s="80"/>
      <c r="ELU166" s="80"/>
      <c r="ELV166" s="80"/>
      <c r="ELW166" s="80"/>
      <c r="ELX166" s="80"/>
      <c r="ELY166" s="80"/>
      <c r="ELZ166" s="80"/>
      <c r="EMA166" s="80"/>
      <c r="EMB166" s="80"/>
      <c r="EMC166" s="80"/>
      <c r="EMD166" s="80"/>
      <c r="EME166" s="80"/>
      <c r="EMF166" s="80"/>
      <c r="EMG166" s="80"/>
      <c r="EMH166" s="80"/>
      <c r="EMI166" s="80"/>
      <c r="EMJ166" s="80"/>
      <c r="EMK166" s="80"/>
      <c r="EML166" s="80"/>
      <c r="EMM166" s="80"/>
      <c r="EMN166" s="80"/>
      <c r="EMO166" s="80"/>
      <c r="EMP166" s="80"/>
      <c r="EMQ166" s="80"/>
      <c r="EMR166" s="80"/>
      <c r="EMS166" s="80"/>
      <c r="EMT166" s="80"/>
      <c r="EMU166" s="80"/>
      <c r="EMV166" s="80"/>
      <c r="EMW166" s="80"/>
      <c r="EMX166" s="80"/>
      <c r="EMY166" s="80"/>
      <c r="EMZ166" s="80"/>
      <c r="ENA166" s="80"/>
      <c r="ENB166" s="80"/>
      <c r="ENC166" s="80"/>
      <c r="END166" s="80"/>
      <c r="ENE166" s="80"/>
      <c r="ENF166" s="80"/>
      <c r="ENG166" s="80"/>
      <c r="ENH166" s="80"/>
      <c r="ENI166" s="80"/>
      <c r="ENJ166" s="80"/>
      <c r="ENK166" s="80"/>
      <c r="ENL166" s="80"/>
      <c r="ENM166" s="80"/>
      <c r="ENN166" s="80"/>
      <c r="ENO166" s="80"/>
      <c r="ENP166" s="80"/>
      <c r="ENQ166" s="80"/>
      <c r="ENR166" s="80"/>
      <c r="ENS166" s="80"/>
      <c r="ENT166" s="80"/>
      <c r="ENU166" s="80"/>
      <c r="ENV166" s="80"/>
      <c r="ENW166" s="80"/>
      <c r="ENX166" s="80"/>
      <c r="ENY166" s="80"/>
      <c r="ENZ166" s="80"/>
      <c r="EOA166" s="80"/>
      <c r="EOB166" s="80"/>
      <c r="EOC166" s="80"/>
      <c r="EOD166" s="80"/>
      <c r="EOE166" s="80"/>
      <c r="EOF166" s="80"/>
      <c r="EOG166" s="80"/>
      <c r="EOH166" s="80"/>
      <c r="EOI166" s="80"/>
      <c r="EOJ166" s="80"/>
      <c r="EOK166" s="80"/>
      <c r="EOL166" s="80"/>
      <c r="EOM166" s="80"/>
      <c r="EON166" s="80"/>
      <c r="EOO166" s="80"/>
      <c r="EOP166" s="80"/>
      <c r="EOQ166" s="80"/>
      <c r="EOR166" s="80"/>
      <c r="EOS166" s="80"/>
      <c r="EOT166" s="80"/>
      <c r="EOU166" s="80"/>
      <c r="EOV166" s="80"/>
      <c r="EOW166" s="80"/>
      <c r="EOX166" s="80"/>
      <c r="EOY166" s="80"/>
      <c r="EOZ166" s="80"/>
      <c r="EPA166" s="80"/>
      <c r="EPB166" s="80"/>
      <c r="EPC166" s="80"/>
      <c r="EPD166" s="80"/>
      <c r="EPE166" s="80"/>
      <c r="EPF166" s="80"/>
      <c r="EPG166" s="80"/>
      <c r="EPH166" s="80"/>
      <c r="EPI166" s="80"/>
      <c r="EPJ166" s="80"/>
      <c r="EPK166" s="80"/>
      <c r="EPL166" s="80"/>
      <c r="EPM166" s="80"/>
      <c r="EPN166" s="80"/>
      <c r="EPO166" s="80"/>
      <c r="EPP166" s="80"/>
      <c r="EPQ166" s="80"/>
      <c r="EPR166" s="80"/>
      <c r="EPS166" s="80"/>
      <c r="EPT166" s="80"/>
      <c r="EPU166" s="80"/>
      <c r="EPV166" s="80"/>
      <c r="EPW166" s="80"/>
      <c r="EPX166" s="80"/>
      <c r="EPY166" s="80"/>
      <c r="EPZ166" s="80"/>
      <c r="EQA166" s="80"/>
      <c r="EQB166" s="80"/>
      <c r="EQC166" s="80"/>
      <c r="EQD166" s="80"/>
      <c r="EQE166" s="80"/>
      <c r="EQF166" s="80"/>
      <c r="EQG166" s="80"/>
      <c r="EQH166" s="80"/>
      <c r="EQI166" s="80"/>
      <c r="EQJ166" s="80"/>
      <c r="EQK166" s="80"/>
      <c r="EQL166" s="80"/>
      <c r="EQM166" s="80"/>
      <c r="EQN166" s="80"/>
      <c r="EQO166" s="80"/>
      <c r="EQP166" s="80"/>
      <c r="EQQ166" s="80"/>
      <c r="EQR166" s="80"/>
      <c r="EQS166" s="80"/>
      <c r="EQT166" s="80"/>
      <c r="EQU166" s="80"/>
      <c r="EQV166" s="80"/>
      <c r="EQW166" s="80"/>
      <c r="EQX166" s="80"/>
      <c r="EQY166" s="80"/>
      <c r="EQZ166" s="80"/>
      <c r="ERA166" s="80"/>
      <c r="ERB166" s="80"/>
      <c r="ERC166" s="80"/>
      <c r="ERD166" s="80"/>
      <c r="ERE166" s="80"/>
      <c r="ERF166" s="80"/>
      <c r="ERG166" s="80"/>
      <c r="ERH166" s="80"/>
      <c r="ERI166" s="80"/>
      <c r="ERJ166" s="80"/>
      <c r="ERK166" s="80"/>
      <c r="ERL166" s="80"/>
      <c r="ERM166" s="80"/>
      <c r="ERN166" s="80"/>
      <c r="ERO166" s="80"/>
      <c r="ERP166" s="80"/>
      <c r="ERQ166" s="80"/>
      <c r="ERR166" s="80"/>
      <c r="ERS166" s="80"/>
      <c r="ERT166" s="80"/>
      <c r="ERU166" s="80"/>
      <c r="ERV166" s="80"/>
      <c r="ERW166" s="80"/>
      <c r="ERX166" s="80"/>
      <c r="ERY166" s="80"/>
      <c r="ERZ166" s="80"/>
      <c r="ESA166" s="80"/>
      <c r="ESB166" s="80"/>
      <c r="ESC166" s="80"/>
      <c r="ESD166" s="80"/>
      <c r="ESE166" s="80"/>
      <c r="ESF166" s="80"/>
      <c r="ESG166" s="80"/>
      <c r="ESH166" s="80"/>
      <c r="ESI166" s="80"/>
      <c r="ESJ166" s="80"/>
      <c r="ESK166" s="80"/>
      <c r="ESL166" s="80"/>
      <c r="ESM166" s="80"/>
      <c r="ESN166" s="80"/>
      <c r="ESO166" s="80"/>
      <c r="ESP166" s="80"/>
      <c r="ESQ166" s="80"/>
      <c r="ESR166" s="80"/>
      <c r="ESS166" s="80"/>
      <c r="EST166" s="80"/>
      <c r="ESU166" s="80"/>
      <c r="ESV166" s="80"/>
      <c r="ESW166" s="80"/>
      <c r="ESX166" s="80"/>
      <c r="ESY166" s="80"/>
      <c r="ESZ166" s="80"/>
      <c r="ETA166" s="80"/>
      <c r="ETB166" s="80"/>
      <c r="ETC166" s="80"/>
      <c r="ETD166" s="80"/>
      <c r="ETE166" s="80"/>
      <c r="ETF166" s="80"/>
      <c r="ETG166" s="80"/>
      <c r="ETH166" s="80"/>
      <c r="ETI166" s="80"/>
      <c r="ETJ166" s="80"/>
      <c r="ETK166" s="80"/>
      <c r="ETL166" s="80"/>
      <c r="ETM166" s="80"/>
      <c r="ETN166" s="80"/>
      <c r="ETO166" s="80"/>
      <c r="ETP166" s="80"/>
      <c r="ETQ166" s="80"/>
      <c r="ETR166" s="80"/>
      <c r="ETS166" s="80"/>
      <c r="ETT166" s="80"/>
      <c r="ETU166" s="80"/>
      <c r="ETV166" s="80"/>
      <c r="ETW166" s="80"/>
      <c r="ETX166" s="80"/>
      <c r="ETY166" s="80"/>
      <c r="ETZ166" s="80"/>
      <c r="EUA166" s="80"/>
      <c r="EUB166" s="80"/>
      <c r="EUC166" s="80"/>
      <c r="EUD166" s="80"/>
      <c r="EUE166" s="80"/>
      <c r="EUF166" s="80"/>
      <c r="EUG166" s="80"/>
      <c r="EUH166" s="80"/>
      <c r="EUI166" s="80"/>
      <c r="EUJ166" s="80"/>
      <c r="EUK166" s="80"/>
      <c r="EUL166" s="80"/>
      <c r="EUM166" s="80"/>
      <c r="EUN166" s="80"/>
      <c r="EUO166" s="80"/>
      <c r="EUP166" s="80"/>
      <c r="EUQ166" s="80"/>
      <c r="EUR166" s="80"/>
      <c r="EUS166" s="80"/>
      <c r="EUT166" s="80"/>
      <c r="EUU166" s="80"/>
      <c r="EUV166" s="80"/>
      <c r="EUW166" s="80"/>
      <c r="EUX166" s="80"/>
      <c r="EUY166" s="80"/>
      <c r="EUZ166" s="80"/>
      <c r="EVA166" s="80"/>
      <c r="EVB166" s="80"/>
      <c r="EVC166" s="80"/>
      <c r="EVD166" s="80"/>
      <c r="EVE166" s="80"/>
      <c r="EVF166" s="80"/>
      <c r="EVG166" s="80"/>
      <c r="EVH166" s="80"/>
      <c r="EVI166" s="80"/>
      <c r="EVJ166" s="80"/>
      <c r="EVK166" s="80"/>
      <c r="EVL166" s="80"/>
      <c r="EVM166" s="80"/>
      <c r="EVN166" s="80"/>
      <c r="EVO166" s="80"/>
      <c r="EVP166" s="80"/>
      <c r="EVQ166" s="80"/>
      <c r="EVR166" s="80"/>
      <c r="EVS166" s="80"/>
      <c r="EVT166" s="80"/>
      <c r="EVU166" s="80"/>
      <c r="EVV166" s="80"/>
      <c r="EVW166" s="80"/>
      <c r="EVX166" s="80"/>
      <c r="EVY166" s="80"/>
      <c r="EVZ166" s="80"/>
      <c r="EWA166" s="80"/>
      <c r="EWB166" s="80"/>
      <c r="EWC166" s="80"/>
      <c r="EWD166" s="80"/>
      <c r="EWE166" s="80"/>
      <c r="EWF166" s="80"/>
      <c r="EWG166" s="80"/>
      <c r="EWH166" s="80"/>
      <c r="EWI166" s="80"/>
      <c r="EWJ166" s="80"/>
      <c r="EWK166" s="80"/>
      <c r="EWL166" s="80"/>
      <c r="EWM166" s="80"/>
      <c r="EWN166" s="80"/>
      <c r="EWO166" s="80"/>
      <c r="EWP166" s="80"/>
      <c r="EWQ166" s="80"/>
      <c r="EWR166" s="80"/>
      <c r="EWS166" s="80"/>
      <c r="EWT166" s="80"/>
      <c r="EWU166" s="80"/>
      <c r="EWV166" s="80"/>
      <c r="EWW166" s="80"/>
      <c r="EWX166" s="80"/>
      <c r="EWY166" s="80"/>
      <c r="EWZ166" s="80"/>
      <c r="EXA166" s="80"/>
      <c r="EXB166" s="80"/>
      <c r="EXC166" s="80"/>
      <c r="EXD166" s="80"/>
      <c r="EXE166" s="80"/>
      <c r="EXF166" s="80"/>
      <c r="EXG166" s="80"/>
      <c r="EXH166" s="80"/>
      <c r="EXI166" s="80"/>
      <c r="EXJ166" s="80"/>
      <c r="EXK166" s="80"/>
      <c r="EXL166" s="80"/>
      <c r="EXM166" s="80"/>
      <c r="EXN166" s="80"/>
      <c r="EXO166" s="80"/>
      <c r="EXP166" s="80"/>
      <c r="EXQ166" s="80"/>
      <c r="EXR166" s="80"/>
      <c r="EXS166" s="80"/>
      <c r="EXT166" s="80"/>
      <c r="EXU166" s="80"/>
      <c r="EXV166" s="80"/>
      <c r="EXW166" s="80"/>
      <c r="EXX166" s="80"/>
      <c r="EXY166" s="80"/>
      <c r="EXZ166" s="80"/>
      <c r="EYA166" s="80"/>
      <c r="EYB166" s="80"/>
      <c r="EYC166" s="80"/>
      <c r="EYD166" s="80"/>
      <c r="EYE166" s="80"/>
      <c r="EYF166" s="80"/>
      <c r="EYG166" s="80"/>
      <c r="EYH166" s="80"/>
      <c r="EYI166" s="80"/>
      <c r="EYJ166" s="80"/>
      <c r="EYK166" s="80"/>
      <c r="EYL166" s="80"/>
      <c r="EYM166" s="80"/>
      <c r="EYN166" s="80"/>
      <c r="EYO166" s="80"/>
      <c r="EYP166" s="80"/>
      <c r="EYQ166" s="80"/>
      <c r="EYR166" s="80"/>
      <c r="EYS166" s="80"/>
      <c r="EYT166" s="80"/>
      <c r="EYU166" s="80"/>
      <c r="EYV166" s="80"/>
      <c r="EYW166" s="80"/>
      <c r="EYX166" s="80"/>
      <c r="EYY166" s="80"/>
      <c r="EYZ166" s="80"/>
      <c r="EZA166" s="80"/>
      <c r="EZB166" s="80"/>
      <c r="EZC166" s="80"/>
      <c r="EZD166" s="80"/>
      <c r="EZE166" s="80"/>
      <c r="EZF166" s="80"/>
      <c r="EZG166" s="80"/>
      <c r="EZH166" s="80"/>
      <c r="EZI166" s="80"/>
      <c r="EZJ166" s="80"/>
      <c r="EZK166" s="80"/>
      <c r="EZL166" s="80"/>
      <c r="EZM166" s="80"/>
      <c r="EZN166" s="80"/>
      <c r="EZO166" s="80"/>
      <c r="EZP166" s="80"/>
      <c r="EZQ166" s="80"/>
      <c r="EZR166" s="80"/>
      <c r="EZS166" s="80"/>
      <c r="EZT166" s="80"/>
      <c r="EZU166" s="80"/>
      <c r="EZV166" s="80"/>
      <c r="EZW166" s="80"/>
      <c r="EZX166" s="80"/>
      <c r="EZY166" s="80"/>
      <c r="EZZ166" s="80"/>
      <c r="FAA166" s="80"/>
      <c r="FAB166" s="80"/>
      <c r="FAC166" s="80"/>
      <c r="FAD166" s="80"/>
      <c r="FAE166" s="80"/>
      <c r="FAF166" s="80"/>
      <c r="FAG166" s="80"/>
      <c r="FAH166" s="80"/>
      <c r="FAI166" s="80"/>
      <c r="FAJ166" s="80"/>
      <c r="FAK166" s="80"/>
      <c r="FAL166" s="80"/>
      <c r="FAM166" s="80"/>
      <c r="FAN166" s="80"/>
      <c r="FAO166" s="80"/>
      <c r="FAP166" s="80"/>
      <c r="FAQ166" s="80"/>
      <c r="FAR166" s="80"/>
      <c r="FAS166" s="80"/>
      <c r="FAT166" s="80"/>
      <c r="FAU166" s="80"/>
      <c r="FAV166" s="80"/>
      <c r="FAW166" s="80"/>
      <c r="FAX166" s="80"/>
      <c r="FAY166" s="80"/>
      <c r="FAZ166" s="80"/>
      <c r="FBA166" s="80"/>
      <c r="FBB166" s="80"/>
      <c r="FBC166" s="80"/>
      <c r="FBD166" s="80"/>
      <c r="FBE166" s="80"/>
      <c r="FBF166" s="80"/>
      <c r="FBG166" s="80"/>
      <c r="FBH166" s="80"/>
      <c r="FBI166" s="80"/>
      <c r="FBJ166" s="80"/>
      <c r="FBK166" s="80"/>
      <c r="FBL166" s="80"/>
      <c r="FBM166" s="80"/>
      <c r="FBN166" s="80"/>
      <c r="FBO166" s="80"/>
      <c r="FBP166" s="80"/>
      <c r="FBQ166" s="80"/>
      <c r="FBR166" s="80"/>
      <c r="FBS166" s="80"/>
      <c r="FBT166" s="80"/>
      <c r="FBU166" s="80"/>
      <c r="FBV166" s="80"/>
      <c r="FBW166" s="80"/>
      <c r="FBX166" s="80"/>
      <c r="FBY166" s="80"/>
      <c r="FBZ166" s="80"/>
      <c r="FCA166" s="80"/>
      <c r="FCB166" s="80"/>
      <c r="FCC166" s="80"/>
      <c r="FCD166" s="80"/>
      <c r="FCE166" s="80"/>
      <c r="FCF166" s="80"/>
      <c r="FCG166" s="80"/>
      <c r="FCH166" s="80"/>
      <c r="FCI166" s="80"/>
      <c r="FCJ166" s="80"/>
      <c r="FCK166" s="80"/>
      <c r="FCL166" s="80"/>
      <c r="FCM166" s="80"/>
      <c r="FCN166" s="80"/>
      <c r="FCO166" s="80"/>
      <c r="FCP166" s="80"/>
      <c r="FCQ166" s="80"/>
      <c r="FCR166" s="80"/>
      <c r="FCS166" s="80"/>
      <c r="FCT166" s="80"/>
      <c r="FCU166" s="80"/>
      <c r="FCV166" s="80"/>
      <c r="FCW166" s="80"/>
      <c r="FCX166" s="80"/>
      <c r="FCY166" s="80"/>
      <c r="FCZ166" s="80"/>
      <c r="FDA166" s="80"/>
      <c r="FDB166" s="80"/>
      <c r="FDC166" s="80"/>
      <c r="FDD166" s="80"/>
      <c r="FDE166" s="80"/>
      <c r="FDF166" s="80"/>
      <c r="FDG166" s="80"/>
      <c r="FDH166" s="80"/>
      <c r="FDI166" s="80"/>
      <c r="FDJ166" s="80"/>
      <c r="FDK166" s="80"/>
      <c r="FDL166" s="80"/>
      <c r="FDM166" s="80"/>
      <c r="FDN166" s="80"/>
      <c r="FDO166" s="80"/>
      <c r="FDP166" s="80"/>
      <c r="FDQ166" s="80"/>
      <c r="FDR166" s="80"/>
      <c r="FDS166" s="80"/>
      <c r="FDT166" s="80"/>
      <c r="FDU166" s="80"/>
      <c r="FDV166" s="80"/>
      <c r="FDW166" s="80"/>
      <c r="FDX166" s="80"/>
      <c r="FDY166" s="80"/>
      <c r="FDZ166" s="80"/>
      <c r="FEA166" s="80"/>
      <c r="FEB166" s="80"/>
      <c r="FEC166" s="80"/>
      <c r="FED166" s="80"/>
      <c r="FEE166" s="80"/>
      <c r="FEF166" s="80"/>
      <c r="FEG166" s="80"/>
      <c r="FEH166" s="80"/>
      <c r="FEI166" s="80"/>
      <c r="FEJ166" s="80"/>
      <c r="FEK166" s="80"/>
      <c r="FEL166" s="80"/>
      <c r="FEM166" s="80"/>
      <c r="FEN166" s="80"/>
      <c r="FEO166" s="80"/>
      <c r="FEP166" s="80"/>
      <c r="FEQ166" s="80"/>
      <c r="FER166" s="80"/>
      <c r="FES166" s="80"/>
      <c r="FET166" s="80"/>
      <c r="FEU166" s="80"/>
      <c r="FEV166" s="80"/>
      <c r="FEW166" s="80"/>
      <c r="FEX166" s="80"/>
      <c r="FEY166" s="80"/>
      <c r="FEZ166" s="80"/>
      <c r="FFA166" s="80"/>
      <c r="FFB166" s="80"/>
      <c r="FFC166" s="80"/>
      <c r="FFD166" s="80"/>
      <c r="FFE166" s="80"/>
      <c r="FFF166" s="80"/>
      <c r="FFG166" s="80"/>
      <c r="FFH166" s="80"/>
      <c r="FFI166" s="80"/>
      <c r="FFJ166" s="80"/>
      <c r="FFK166" s="80"/>
      <c r="FFL166" s="80"/>
      <c r="FFM166" s="80"/>
      <c r="FFN166" s="80"/>
      <c r="FFO166" s="80"/>
      <c r="FFP166" s="80"/>
      <c r="FFQ166" s="80"/>
      <c r="FFR166" s="80"/>
      <c r="FFS166" s="80"/>
      <c r="FFT166" s="80"/>
      <c r="FFU166" s="80"/>
      <c r="FFV166" s="80"/>
      <c r="FFW166" s="80"/>
      <c r="FFX166" s="80"/>
      <c r="FFY166" s="80"/>
      <c r="FFZ166" s="80"/>
      <c r="FGA166" s="80"/>
      <c r="FGB166" s="80"/>
      <c r="FGC166" s="80"/>
      <c r="FGD166" s="80"/>
      <c r="FGE166" s="80"/>
      <c r="FGF166" s="80"/>
      <c r="FGG166" s="80"/>
      <c r="FGH166" s="80"/>
      <c r="FGI166" s="80"/>
      <c r="FGJ166" s="80"/>
      <c r="FGK166" s="80"/>
      <c r="FGL166" s="80"/>
      <c r="FGM166" s="80"/>
      <c r="FGN166" s="80"/>
      <c r="FGO166" s="80"/>
      <c r="FGP166" s="80"/>
      <c r="FGQ166" s="80"/>
      <c r="FGR166" s="80"/>
      <c r="FGS166" s="80"/>
      <c r="FGT166" s="80"/>
      <c r="FGU166" s="80"/>
      <c r="FGV166" s="80"/>
      <c r="FGW166" s="80"/>
      <c r="FGX166" s="80"/>
      <c r="FGY166" s="80"/>
      <c r="FGZ166" s="80"/>
      <c r="FHA166" s="80"/>
      <c r="FHB166" s="80"/>
      <c r="FHC166" s="80"/>
      <c r="FHD166" s="80"/>
      <c r="FHE166" s="80"/>
      <c r="FHF166" s="80"/>
      <c r="FHG166" s="80"/>
      <c r="FHH166" s="80"/>
      <c r="FHI166" s="80"/>
      <c r="FHJ166" s="80"/>
      <c r="FHK166" s="80"/>
      <c r="FHL166" s="80"/>
      <c r="FHM166" s="80"/>
      <c r="FHN166" s="80"/>
      <c r="FHO166" s="80"/>
      <c r="FHP166" s="80"/>
      <c r="FHQ166" s="80"/>
      <c r="FHR166" s="80"/>
      <c r="FHS166" s="80"/>
      <c r="FHT166" s="80"/>
      <c r="FHU166" s="80"/>
      <c r="FHV166" s="80"/>
      <c r="FHW166" s="80"/>
      <c r="FHX166" s="80"/>
      <c r="FHY166" s="80"/>
      <c r="FHZ166" s="80"/>
      <c r="FIA166" s="80"/>
      <c r="FIB166" s="80"/>
      <c r="FIC166" s="80"/>
      <c r="FID166" s="80"/>
      <c r="FIE166" s="80"/>
      <c r="FIF166" s="80"/>
      <c r="FIG166" s="80"/>
      <c r="FIH166" s="80"/>
      <c r="FII166" s="80"/>
      <c r="FIJ166" s="80"/>
      <c r="FIK166" s="80"/>
      <c r="FIL166" s="80"/>
      <c r="FIM166" s="80"/>
      <c r="FIN166" s="80"/>
      <c r="FIO166" s="80"/>
      <c r="FIP166" s="80"/>
      <c r="FIQ166" s="80"/>
      <c r="FIR166" s="80"/>
      <c r="FIS166" s="80"/>
      <c r="FIT166" s="80"/>
      <c r="FIU166" s="80"/>
      <c r="FIV166" s="80"/>
      <c r="FIW166" s="80"/>
      <c r="FIX166" s="80"/>
      <c r="FIY166" s="80"/>
      <c r="FIZ166" s="80"/>
      <c r="FJA166" s="80"/>
      <c r="FJB166" s="80"/>
      <c r="FJC166" s="80"/>
      <c r="FJD166" s="80"/>
      <c r="FJE166" s="80"/>
      <c r="FJF166" s="80"/>
      <c r="FJG166" s="80"/>
      <c r="FJH166" s="80"/>
      <c r="FJI166" s="80"/>
      <c r="FJJ166" s="80"/>
      <c r="FJK166" s="80"/>
      <c r="FJL166" s="80"/>
      <c r="FJM166" s="80"/>
      <c r="FJN166" s="80"/>
      <c r="FJO166" s="80"/>
      <c r="FJP166" s="80"/>
      <c r="FJQ166" s="80"/>
      <c r="FJR166" s="80"/>
      <c r="FJS166" s="80"/>
      <c r="FJT166" s="80"/>
      <c r="FJU166" s="80"/>
      <c r="FJV166" s="80"/>
      <c r="FJW166" s="80"/>
      <c r="FJX166" s="80"/>
      <c r="FJY166" s="80"/>
      <c r="FJZ166" s="80"/>
      <c r="FKA166" s="80"/>
      <c r="FKB166" s="80"/>
      <c r="FKC166" s="80"/>
      <c r="FKD166" s="80"/>
      <c r="FKE166" s="80"/>
      <c r="FKF166" s="80"/>
      <c r="FKG166" s="80"/>
      <c r="FKH166" s="80"/>
      <c r="FKI166" s="80"/>
      <c r="FKJ166" s="80"/>
      <c r="FKK166" s="80"/>
      <c r="FKL166" s="80"/>
      <c r="FKM166" s="80"/>
      <c r="FKN166" s="80"/>
      <c r="FKO166" s="80"/>
      <c r="FKP166" s="80"/>
      <c r="FKQ166" s="80"/>
      <c r="FKR166" s="80"/>
      <c r="FKS166" s="80"/>
      <c r="FKT166" s="80"/>
      <c r="FKU166" s="80"/>
      <c r="FKV166" s="80"/>
      <c r="FKW166" s="80"/>
      <c r="FKX166" s="80"/>
      <c r="FKY166" s="80"/>
      <c r="FKZ166" s="80"/>
      <c r="FLA166" s="80"/>
      <c r="FLB166" s="80"/>
      <c r="FLC166" s="80"/>
      <c r="FLD166" s="80"/>
      <c r="FLE166" s="80"/>
      <c r="FLF166" s="80"/>
      <c r="FLG166" s="80"/>
      <c r="FLH166" s="80"/>
      <c r="FLI166" s="80"/>
      <c r="FLJ166" s="80"/>
      <c r="FLK166" s="80"/>
      <c r="FLL166" s="80"/>
      <c r="FLM166" s="80"/>
      <c r="FLN166" s="80"/>
      <c r="FLO166" s="80"/>
      <c r="FLP166" s="80"/>
      <c r="FLQ166" s="80"/>
      <c r="FLR166" s="80"/>
      <c r="FLS166" s="80"/>
      <c r="FLT166" s="80"/>
      <c r="FLU166" s="80"/>
      <c r="FLV166" s="80"/>
      <c r="FLW166" s="80"/>
      <c r="FLX166" s="80"/>
      <c r="FLY166" s="80"/>
      <c r="FLZ166" s="80"/>
      <c r="FMA166" s="80"/>
      <c r="FMB166" s="80"/>
      <c r="FMC166" s="80"/>
      <c r="FMD166" s="80"/>
      <c r="FME166" s="80"/>
      <c r="FMF166" s="80"/>
      <c r="FMG166" s="80"/>
      <c r="FMH166" s="80"/>
      <c r="FMI166" s="80"/>
      <c r="FMJ166" s="80"/>
      <c r="FMK166" s="80"/>
      <c r="FML166" s="80"/>
      <c r="FMM166" s="80"/>
      <c r="FMN166" s="80"/>
      <c r="FMO166" s="80"/>
      <c r="FMP166" s="80"/>
      <c r="FMQ166" s="80"/>
      <c r="FMR166" s="80"/>
      <c r="FMS166" s="80"/>
      <c r="FMT166" s="80"/>
      <c r="FMU166" s="80"/>
      <c r="FMV166" s="80"/>
      <c r="FMW166" s="80"/>
      <c r="FMX166" s="80"/>
      <c r="FMY166" s="80"/>
      <c r="FMZ166" s="80"/>
      <c r="FNA166" s="80"/>
      <c r="FNB166" s="80"/>
      <c r="FNC166" s="80"/>
      <c r="FND166" s="80"/>
      <c r="FNE166" s="80"/>
      <c r="FNF166" s="80"/>
      <c r="FNG166" s="80"/>
      <c r="FNH166" s="80"/>
      <c r="FNI166" s="80"/>
      <c r="FNJ166" s="80"/>
      <c r="FNK166" s="80"/>
      <c r="FNL166" s="80"/>
      <c r="FNM166" s="80"/>
      <c r="FNN166" s="80"/>
      <c r="FNO166" s="80"/>
      <c r="FNP166" s="80"/>
      <c r="FNQ166" s="80"/>
      <c r="FNR166" s="80"/>
      <c r="FNS166" s="80"/>
      <c r="FNT166" s="80"/>
      <c r="FNU166" s="80"/>
      <c r="FNV166" s="80"/>
      <c r="FNW166" s="80"/>
      <c r="FNX166" s="80"/>
      <c r="FNY166" s="80"/>
      <c r="FNZ166" s="80"/>
      <c r="FOA166" s="80"/>
      <c r="FOB166" s="80"/>
      <c r="FOC166" s="80"/>
      <c r="FOD166" s="80"/>
      <c r="FOE166" s="80"/>
      <c r="FOF166" s="80"/>
      <c r="FOG166" s="80"/>
      <c r="FOH166" s="80"/>
      <c r="FOI166" s="80"/>
      <c r="FOJ166" s="80"/>
      <c r="FOK166" s="80"/>
      <c r="FOL166" s="80"/>
      <c r="FOM166" s="80"/>
      <c r="FON166" s="80"/>
      <c r="FOO166" s="80"/>
      <c r="FOP166" s="80"/>
      <c r="FOQ166" s="80"/>
      <c r="FOR166" s="80"/>
      <c r="FOS166" s="80"/>
      <c r="FOT166" s="80"/>
      <c r="FOU166" s="80"/>
      <c r="FOV166" s="80"/>
      <c r="FOW166" s="80"/>
      <c r="FOX166" s="80"/>
      <c r="FOY166" s="80"/>
      <c r="FOZ166" s="80"/>
      <c r="FPA166" s="80"/>
      <c r="FPB166" s="80"/>
      <c r="FPC166" s="80"/>
      <c r="FPD166" s="80"/>
      <c r="FPE166" s="80"/>
      <c r="FPF166" s="80"/>
      <c r="FPG166" s="80"/>
      <c r="FPH166" s="80"/>
      <c r="FPI166" s="80"/>
      <c r="FPJ166" s="80"/>
      <c r="FPK166" s="80"/>
      <c r="FPL166" s="80"/>
      <c r="FPM166" s="80"/>
      <c r="FPN166" s="80"/>
      <c r="FPO166" s="80"/>
      <c r="FPP166" s="80"/>
      <c r="FPQ166" s="80"/>
      <c r="FPR166" s="80"/>
      <c r="FPS166" s="80"/>
      <c r="FPT166" s="80"/>
      <c r="FPU166" s="80"/>
      <c r="FPV166" s="80"/>
      <c r="FPW166" s="80"/>
      <c r="FPX166" s="80"/>
      <c r="FPY166" s="80"/>
      <c r="FPZ166" s="80"/>
      <c r="FQA166" s="80"/>
      <c r="FQB166" s="80"/>
      <c r="FQC166" s="80"/>
      <c r="FQD166" s="80"/>
      <c r="FQE166" s="80"/>
      <c r="FQF166" s="80"/>
      <c r="FQG166" s="80"/>
      <c r="FQH166" s="80"/>
      <c r="FQI166" s="80"/>
      <c r="FQJ166" s="80"/>
      <c r="FQK166" s="80"/>
      <c r="FQL166" s="80"/>
      <c r="FQM166" s="80"/>
      <c r="FQN166" s="80"/>
      <c r="FQO166" s="80"/>
      <c r="FQP166" s="80"/>
      <c r="FQQ166" s="80"/>
      <c r="FQR166" s="80"/>
      <c r="FQS166" s="80"/>
      <c r="FQT166" s="80"/>
      <c r="FQU166" s="80"/>
      <c r="FQV166" s="80"/>
      <c r="FQW166" s="80"/>
      <c r="FQX166" s="80"/>
      <c r="FQY166" s="80"/>
      <c r="FQZ166" s="80"/>
      <c r="FRA166" s="80"/>
      <c r="FRB166" s="80"/>
      <c r="FRC166" s="80"/>
      <c r="FRD166" s="80"/>
      <c r="FRE166" s="80"/>
      <c r="FRF166" s="80"/>
      <c r="FRG166" s="80"/>
      <c r="FRH166" s="80"/>
      <c r="FRI166" s="80"/>
      <c r="FRJ166" s="80"/>
      <c r="FRK166" s="80"/>
      <c r="FRL166" s="80"/>
      <c r="FRM166" s="80"/>
      <c r="FRN166" s="80"/>
      <c r="FRO166" s="80"/>
      <c r="FRP166" s="80"/>
      <c r="FRQ166" s="80"/>
      <c r="FRR166" s="80"/>
      <c r="FRS166" s="80"/>
      <c r="FRT166" s="80"/>
      <c r="FRU166" s="80"/>
      <c r="FRV166" s="80"/>
      <c r="FRW166" s="80"/>
      <c r="FRX166" s="80"/>
      <c r="FRY166" s="80"/>
      <c r="FRZ166" s="80"/>
      <c r="FSA166" s="80"/>
      <c r="FSB166" s="80"/>
      <c r="FSC166" s="80"/>
      <c r="FSD166" s="80"/>
      <c r="FSE166" s="80"/>
      <c r="FSF166" s="80"/>
      <c r="FSG166" s="80"/>
      <c r="FSH166" s="80"/>
      <c r="FSI166" s="80"/>
      <c r="FSJ166" s="80"/>
      <c r="FSK166" s="80"/>
      <c r="FSL166" s="80"/>
      <c r="FSM166" s="80"/>
      <c r="FSN166" s="80"/>
      <c r="FSO166" s="80"/>
      <c r="FSP166" s="80"/>
      <c r="FSQ166" s="80"/>
      <c r="FSR166" s="80"/>
      <c r="FSS166" s="80"/>
      <c r="FST166" s="80"/>
      <c r="FSU166" s="80"/>
      <c r="FSV166" s="80"/>
      <c r="FSW166" s="80"/>
      <c r="FSX166" s="80"/>
      <c r="FSY166" s="80"/>
      <c r="FSZ166" s="80"/>
      <c r="FTA166" s="80"/>
      <c r="FTB166" s="80"/>
      <c r="FTC166" s="80"/>
      <c r="FTD166" s="80"/>
      <c r="FTE166" s="80"/>
      <c r="FTF166" s="80"/>
      <c r="FTG166" s="80"/>
      <c r="FTH166" s="80"/>
      <c r="FTI166" s="80"/>
      <c r="FTJ166" s="80"/>
      <c r="FTK166" s="80"/>
      <c r="FTL166" s="80"/>
      <c r="FTM166" s="80"/>
      <c r="FTN166" s="80"/>
      <c r="FTO166" s="80"/>
      <c r="FTP166" s="80"/>
      <c r="FTQ166" s="80"/>
      <c r="FTR166" s="80"/>
      <c r="FTS166" s="80"/>
      <c r="FTT166" s="80"/>
      <c r="FTU166" s="80"/>
      <c r="FTV166" s="80"/>
      <c r="FTW166" s="80"/>
      <c r="FTX166" s="80"/>
      <c r="FTY166" s="80"/>
      <c r="FTZ166" s="80"/>
      <c r="FUA166" s="80"/>
      <c r="FUB166" s="80"/>
      <c r="FUC166" s="80"/>
      <c r="FUD166" s="80"/>
      <c r="FUE166" s="80"/>
      <c r="FUF166" s="80"/>
      <c r="FUG166" s="80"/>
      <c r="FUH166" s="80"/>
      <c r="FUI166" s="80"/>
      <c r="FUJ166" s="80"/>
      <c r="FUK166" s="80"/>
      <c r="FUL166" s="80"/>
      <c r="FUM166" s="80"/>
      <c r="FUN166" s="80"/>
      <c r="FUO166" s="80"/>
      <c r="FUP166" s="80"/>
      <c r="FUQ166" s="80"/>
      <c r="FUR166" s="80"/>
      <c r="FUS166" s="80"/>
      <c r="FUT166" s="80"/>
      <c r="FUU166" s="80"/>
      <c r="FUV166" s="80"/>
      <c r="FUW166" s="80"/>
      <c r="FUX166" s="80"/>
      <c r="FUY166" s="80"/>
      <c r="FUZ166" s="80"/>
      <c r="FVA166" s="80"/>
      <c r="FVB166" s="80"/>
      <c r="FVC166" s="80"/>
      <c r="FVD166" s="80"/>
      <c r="FVE166" s="80"/>
      <c r="FVF166" s="80"/>
      <c r="FVG166" s="80"/>
      <c r="FVH166" s="80"/>
      <c r="FVI166" s="80"/>
      <c r="FVJ166" s="80"/>
      <c r="FVK166" s="80"/>
      <c r="FVL166" s="80"/>
      <c r="FVM166" s="80"/>
      <c r="FVN166" s="80"/>
      <c r="FVO166" s="80"/>
      <c r="FVP166" s="80"/>
      <c r="FVQ166" s="80"/>
      <c r="FVR166" s="80"/>
      <c r="FVS166" s="80"/>
      <c r="FVT166" s="80"/>
      <c r="FVU166" s="80"/>
      <c r="FVV166" s="80"/>
      <c r="FVW166" s="80"/>
      <c r="FVX166" s="80"/>
      <c r="FVY166" s="80"/>
      <c r="FVZ166" s="80"/>
      <c r="FWA166" s="80"/>
      <c r="FWB166" s="80"/>
      <c r="FWC166" s="80"/>
      <c r="FWD166" s="80"/>
      <c r="FWE166" s="80"/>
      <c r="FWF166" s="80"/>
      <c r="FWG166" s="80"/>
      <c r="FWH166" s="80"/>
      <c r="FWI166" s="80"/>
      <c r="FWJ166" s="80"/>
      <c r="FWK166" s="80"/>
      <c r="FWL166" s="80"/>
      <c r="FWM166" s="80"/>
      <c r="FWN166" s="80"/>
      <c r="FWO166" s="80"/>
      <c r="FWP166" s="80"/>
      <c r="FWQ166" s="80"/>
      <c r="FWR166" s="80"/>
      <c r="FWS166" s="80"/>
      <c r="FWT166" s="80"/>
      <c r="FWU166" s="80"/>
      <c r="FWV166" s="80"/>
      <c r="FWW166" s="80"/>
      <c r="FWX166" s="80"/>
      <c r="FWY166" s="80"/>
      <c r="FWZ166" s="80"/>
      <c r="FXA166" s="80"/>
      <c r="FXB166" s="80"/>
      <c r="FXC166" s="80"/>
      <c r="FXD166" s="80"/>
      <c r="FXE166" s="80"/>
      <c r="FXF166" s="80"/>
      <c r="FXG166" s="80"/>
      <c r="FXH166" s="80"/>
      <c r="FXI166" s="80"/>
      <c r="FXJ166" s="80"/>
      <c r="FXK166" s="80"/>
      <c r="FXL166" s="80"/>
      <c r="FXM166" s="80"/>
      <c r="FXN166" s="80"/>
      <c r="FXO166" s="80"/>
      <c r="FXP166" s="80"/>
      <c r="FXQ166" s="80"/>
      <c r="FXR166" s="80"/>
      <c r="FXS166" s="80"/>
      <c r="FXT166" s="80"/>
      <c r="FXU166" s="80"/>
      <c r="FXV166" s="80"/>
      <c r="FXW166" s="80"/>
      <c r="FXX166" s="80"/>
      <c r="FXY166" s="80"/>
      <c r="FXZ166" s="80"/>
      <c r="FYA166" s="80"/>
      <c r="FYB166" s="80"/>
      <c r="FYC166" s="80"/>
      <c r="FYD166" s="80"/>
      <c r="FYE166" s="80"/>
      <c r="FYF166" s="80"/>
      <c r="FYG166" s="80"/>
      <c r="FYH166" s="80"/>
      <c r="FYI166" s="80"/>
      <c r="FYJ166" s="80"/>
      <c r="FYK166" s="80"/>
      <c r="FYL166" s="80"/>
      <c r="FYM166" s="80"/>
      <c r="FYN166" s="80"/>
      <c r="FYO166" s="80"/>
      <c r="FYP166" s="80"/>
      <c r="FYQ166" s="80"/>
      <c r="FYR166" s="80"/>
      <c r="FYS166" s="80"/>
      <c r="FYT166" s="80"/>
      <c r="FYU166" s="80"/>
      <c r="FYV166" s="80"/>
      <c r="FYW166" s="80"/>
      <c r="FYX166" s="80"/>
      <c r="FYY166" s="80"/>
      <c r="FYZ166" s="80"/>
      <c r="FZA166" s="80"/>
      <c r="FZB166" s="80"/>
      <c r="FZC166" s="80"/>
      <c r="FZD166" s="80"/>
      <c r="FZE166" s="80"/>
      <c r="FZF166" s="80"/>
      <c r="FZG166" s="80"/>
      <c r="FZH166" s="80"/>
      <c r="FZI166" s="80"/>
      <c r="FZJ166" s="80"/>
      <c r="FZK166" s="80"/>
      <c r="FZL166" s="80"/>
      <c r="FZM166" s="80"/>
      <c r="FZN166" s="80"/>
      <c r="FZO166" s="80"/>
      <c r="FZP166" s="80"/>
      <c r="FZQ166" s="80"/>
      <c r="FZR166" s="80"/>
      <c r="FZS166" s="80"/>
      <c r="FZT166" s="80"/>
      <c r="FZU166" s="80"/>
      <c r="FZV166" s="80"/>
      <c r="FZW166" s="80"/>
      <c r="FZX166" s="80"/>
      <c r="FZY166" s="80"/>
      <c r="FZZ166" s="80"/>
      <c r="GAA166" s="80"/>
      <c r="GAB166" s="80"/>
      <c r="GAC166" s="80"/>
      <c r="GAD166" s="80"/>
      <c r="GAE166" s="80"/>
      <c r="GAF166" s="80"/>
      <c r="GAG166" s="80"/>
      <c r="GAH166" s="80"/>
      <c r="GAI166" s="80"/>
      <c r="GAJ166" s="80"/>
      <c r="GAK166" s="80"/>
      <c r="GAL166" s="80"/>
      <c r="GAM166" s="80"/>
      <c r="GAN166" s="80"/>
      <c r="GAO166" s="80"/>
      <c r="GAP166" s="80"/>
      <c r="GAQ166" s="80"/>
      <c r="GAR166" s="80"/>
      <c r="GAS166" s="80"/>
      <c r="GAT166" s="80"/>
      <c r="GAU166" s="80"/>
      <c r="GAV166" s="80"/>
      <c r="GAW166" s="80"/>
      <c r="GAX166" s="80"/>
      <c r="GAY166" s="80"/>
      <c r="GAZ166" s="80"/>
      <c r="GBA166" s="80"/>
      <c r="GBB166" s="80"/>
      <c r="GBC166" s="80"/>
      <c r="GBD166" s="80"/>
      <c r="GBE166" s="80"/>
      <c r="GBF166" s="80"/>
      <c r="GBG166" s="80"/>
      <c r="GBH166" s="80"/>
      <c r="GBI166" s="80"/>
      <c r="GBJ166" s="80"/>
      <c r="GBK166" s="80"/>
      <c r="GBL166" s="80"/>
      <c r="GBM166" s="80"/>
      <c r="GBN166" s="80"/>
      <c r="GBO166" s="80"/>
      <c r="GBP166" s="80"/>
      <c r="GBQ166" s="80"/>
      <c r="GBR166" s="80"/>
      <c r="GBS166" s="80"/>
      <c r="GBT166" s="80"/>
      <c r="GBU166" s="80"/>
      <c r="GBV166" s="80"/>
      <c r="GBW166" s="80"/>
      <c r="GBX166" s="80"/>
      <c r="GBY166" s="80"/>
      <c r="GBZ166" s="80"/>
      <c r="GCA166" s="80"/>
      <c r="GCB166" s="80"/>
      <c r="GCC166" s="80"/>
      <c r="GCD166" s="80"/>
      <c r="GCE166" s="80"/>
      <c r="GCF166" s="80"/>
      <c r="GCG166" s="80"/>
      <c r="GCH166" s="80"/>
      <c r="GCI166" s="80"/>
      <c r="GCJ166" s="80"/>
      <c r="GCK166" s="80"/>
      <c r="GCL166" s="80"/>
      <c r="GCM166" s="80"/>
      <c r="GCN166" s="80"/>
      <c r="GCO166" s="80"/>
      <c r="GCP166" s="80"/>
      <c r="GCQ166" s="80"/>
      <c r="GCR166" s="80"/>
      <c r="GCS166" s="80"/>
      <c r="GCT166" s="80"/>
      <c r="GCU166" s="80"/>
      <c r="GCV166" s="80"/>
      <c r="GCW166" s="80"/>
      <c r="GCX166" s="80"/>
      <c r="GCY166" s="80"/>
      <c r="GCZ166" s="80"/>
      <c r="GDA166" s="80"/>
      <c r="GDB166" s="80"/>
      <c r="GDC166" s="80"/>
      <c r="GDD166" s="80"/>
      <c r="GDE166" s="80"/>
      <c r="GDF166" s="80"/>
      <c r="GDG166" s="80"/>
      <c r="GDH166" s="80"/>
      <c r="GDI166" s="80"/>
      <c r="GDJ166" s="80"/>
      <c r="GDK166" s="80"/>
      <c r="GDL166" s="80"/>
      <c r="GDM166" s="80"/>
      <c r="GDN166" s="80"/>
      <c r="GDO166" s="80"/>
      <c r="GDP166" s="80"/>
      <c r="GDQ166" s="80"/>
      <c r="GDR166" s="80"/>
      <c r="GDS166" s="80"/>
      <c r="GDT166" s="80"/>
      <c r="GDU166" s="80"/>
      <c r="GDV166" s="80"/>
      <c r="GDW166" s="80"/>
      <c r="GDX166" s="80"/>
      <c r="GDY166" s="80"/>
      <c r="GDZ166" s="80"/>
      <c r="GEA166" s="80"/>
      <c r="GEB166" s="80"/>
      <c r="GEC166" s="80"/>
      <c r="GED166" s="80"/>
      <c r="GEE166" s="80"/>
      <c r="GEF166" s="80"/>
      <c r="GEG166" s="80"/>
      <c r="GEH166" s="80"/>
      <c r="GEI166" s="80"/>
      <c r="GEJ166" s="80"/>
      <c r="GEK166" s="80"/>
      <c r="GEL166" s="80"/>
      <c r="GEM166" s="80"/>
      <c r="GEN166" s="80"/>
      <c r="GEO166" s="80"/>
      <c r="GEP166" s="80"/>
      <c r="GEQ166" s="80"/>
      <c r="GER166" s="80"/>
      <c r="GES166" s="80"/>
      <c r="GET166" s="80"/>
      <c r="GEU166" s="80"/>
      <c r="GEV166" s="80"/>
      <c r="GEW166" s="80"/>
      <c r="GEX166" s="80"/>
      <c r="GEY166" s="80"/>
      <c r="GEZ166" s="80"/>
      <c r="GFA166" s="80"/>
      <c r="GFB166" s="80"/>
      <c r="GFC166" s="80"/>
      <c r="GFD166" s="80"/>
      <c r="GFE166" s="80"/>
      <c r="GFF166" s="80"/>
      <c r="GFG166" s="80"/>
      <c r="GFH166" s="80"/>
      <c r="GFI166" s="80"/>
      <c r="GFJ166" s="80"/>
      <c r="GFK166" s="80"/>
      <c r="GFL166" s="80"/>
      <c r="GFM166" s="80"/>
      <c r="GFN166" s="80"/>
      <c r="GFO166" s="80"/>
      <c r="GFP166" s="80"/>
      <c r="GFQ166" s="80"/>
      <c r="GFR166" s="80"/>
      <c r="GFS166" s="80"/>
      <c r="GFT166" s="80"/>
      <c r="GFU166" s="80"/>
      <c r="GFV166" s="80"/>
      <c r="GFW166" s="80"/>
      <c r="GFX166" s="80"/>
      <c r="GFY166" s="80"/>
      <c r="GFZ166" s="80"/>
      <c r="GGA166" s="80"/>
      <c r="GGB166" s="80"/>
      <c r="GGC166" s="80"/>
      <c r="GGD166" s="80"/>
      <c r="GGE166" s="80"/>
      <c r="GGF166" s="80"/>
      <c r="GGG166" s="80"/>
      <c r="GGH166" s="80"/>
      <c r="GGI166" s="80"/>
      <c r="GGJ166" s="80"/>
      <c r="GGK166" s="80"/>
      <c r="GGL166" s="80"/>
      <c r="GGM166" s="80"/>
      <c r="GGN166" s="80"/>
      <c r="GGO166" s="80"/>
      <c r="GGP166" s="80"/>
      <c r="GGQ166" s="80"/>
      <c r="GGR166" s="80"/>
      <c r="GGS166" s="80"/>
      <c r="GGT166" s="80"/>
      <c r="GGU166" s="80"/>
      <c r="GGV166" s="80"/>
      <c r="GGW166" s="80"/>
      <c r="GGX166" s="80"/>
      <c r="GGY166" s="80"/>
      <c r="GGZ166" s="80"/>
      <c r="GHA166" s="80"/>
      <c r="GHB166" s="80"/>
      <c r="GHC166" s="80"/>
      <c r="GHD166" s="80"/>
      <c r="GHE166" s="80"/>
      <c r="GHF166" s="80"/>
      <c r="GHG166" s="80"/>
      <c r="GHH166" s="80"/>
      <c r="GHI166" s="80"/>
      <c r="GHJ166" s="80"/>
      <c r="GHK166" s="80"/>
      <c r="GHL166" s="80"/>
      <c r="GHM166" s="80"/>
      <c r="GHN166" s="80"/>
      <c r="GHO166" s="80"/>
      <c r="GHP166" s="80"/>
      <c r="GHQ166" s="80"/>
      <c r="GHR166" s="80"/>
      <c r="GHS166" s="80"/>
      <c r="GHT166" s="80"/>
      <c r="GHU166" s="80"/>
      <c r="GHV166" s="80"/>
      <c r="GHW166" s="80"/>
      <c r="GHX166" s="80"/>
      <c r="GHY166" s="80"/>
      <c r="GHZ166" s="80"/>
      <c r="GIA166" s="80"/>
      <c r="GIB166" s="80"/>
      <c r="GIC166" s="80"/>
      <c r="GID166" s="80"/>
      <c r="GIE166" s="80"/>
      <c r="GIF166" s="80"/>
      <c r="GIG166" s="80"/>
      <c r="GIH166" s="80"/>
      <c r="GII166" s="80"/>
      <c r="GIJ166" s="80"/>
      <c r="GIK166" s="80"/>
      <c r="GIL166" s="80"/>
      <c r="GIM166" s="80"/>
      <c r="GIN166" s="80"/>
      <c r="GIO166" s="80"/>
      <c r="GIP166" s="80"/>
      <c r="GIQ166" s="80"/>
      <c r="GIR166" s="80"/>
      <c r="GIS166" s="80"/>
      <c r="GIT166" s="80"/>
      <c r="GIU166" s="80"/>
      <c r="GIV166" s="80"/>
      <c r="GIW166" s="80"/>
      <c r="GIX166" s="80"/>
      <c r="GIY166" s="80"/>
      <c r="GIZ166" s="80"/>
      <c r="GJA166" s="80"/>
      <c r="GJB166" s="80"/>
      <c r="GJC166" s="80"/>
      <c r="GJD166" s="80"/>
      <c r="GJE166" s="80"/>
      <c r="GJF166" s="80"/>
      <c r="GJG166" s="80"/>
      <c r="GJH166" s="80"/>
      <c r="GJI166" s="80"/>
      <c r="GJJ166" s="80"/>
      <c r="GJK166" s="80"/>
      <c r="GJL166" s="80"/>
      <c r="GJM166" s="80"/>
      <c r="GJN166" s="80"/>
      <c r="GJO166" s="80"/>
      <c r="GJP166" s="80"/>
      <c r="GJQ166" s="80"/>
      <c r="GJR166" s="80"/>
      <c r="GJS166" s="80"/>
      <c r="GJT166" s="80"/>
      <c r="GJU166" s="80"/>
      <c r="GJV166" s="80"/>
      <c r="GJW166" s="80"/>
      <c r="GJX166" s="80"/>
      <c r="GJY166" s="80"/>
      <c r="GJZ166" s="80"/>
      <c r="GKA166" s="80"/>
      <c r="GKB166" s="80"/>
      <c r="GKC166" s="80"/>
      <c r="GKD166" s="80"/>
      <c r="GKE166" s="80"/>
      <c r="GKF166" s="80"/>
      <c r="GKG166" s="80"/>
      <c r="GKH166" s="80"/>
      <c r="GKI166" s="80"/>
      <c r="GKJ166" s="80"/>
      <c r="GKK166" s="80"/>
      <c r="GKL166" s="80"/>
      <c r="GKM166" s="80"/>
      <c r="GKN166" s="80"/>
      <c r="GKO166" s="80"/>
      <c r="GKP166" s="80"/>
      <c r="GKQ166" s="80"/>
      <c r="GKR166" s="80"/>
      <c r="GKS166" s="80"/>
      <c r="GKT166" s="80"/>
      <c r="GKU166" s="80"/>
      <c r="GKV166" s="80"/>
      <c r="GKW166" s="80"/>
      <c r="GKX166" s="80"/>
      <c r="GKY166" s="80"/>
      <c r="GKZ166" s="80"/>
      <c r="GLA166" s="80"/>
      <c r="GLB166" s="80"/>
      <c r="GLC166" s="80"/>
      <c r="GLD166" s="80"/>
      <c r="GLE166" s="80"/>
      <c r="GLF166" s="80"/>
      <c r="GLG166" s="80"/>
      <c r="GLH166" s="80"/>
      <c r="GLI166" s="80"/>
      <c r="GLJ166" s="80"/>
      <c r="GLK166" s="80"/>
      <c r="GLL166" s="80"/>
      <c r="GLM166" s="80"/>
      <c r="GLN166" s="80"/>
      <c r="GLO166" s="80"/>
      <c r="GLP166" s="80"/>
      <c r="GLQ166" s="80"/>
      <c r="GLR166" s="80"/>
      <c r="GLS166" s="80"/>
      <c r="GLT166" s="80"/>
      <c r="GLU166" s="80"/>
      <c r="GLV166" s="80"/>
      <c r="GLW166" s="80"/>
      <c r="GLX166" s="80"/>
      <c r="GLY166" s="80"/>
      <c r="GLZ166" s="80"/>
      <c r="GMA166" s="80"/>
      <c r="GMB166" s="80"/>
      <c r="GMC166" s="80"/>
      <c r="GMD166" s="80"/>
      <c r="GME166" s="80"/>
      <c r="GMF166" s="80"/>
      <c r="GMG166" s="80"/>
      <c r="GMH166" s="80"/>
      <c r="GMI166" s="80"/>
      <c r="GMJ166" s="80"/>
      <c r="GMK166" s="80"/>
      <c r="GML166" s="80"/>
      <c r="GMM166" s="80"/>
      <c r="GMN166" s="80"/>
      <c r="GMO166" s="80"/>
      <c r="GMP166" s="80"/>
      <c r="GMQ166" s="80"/>
      <c r="GMR166" s="80"/>
      <c r="GMS166" s="80"/>
      <c r="GMT166" s="80"/>
      <c r="GMU166" s="80"/>
      <c r="GMV166" s="80"/>
      <c r="GMW166" s="80"/>
      <c r="GMX166" s="80"/>
      <c r="GMY166" s="80"/>
      <c r="GMZ166" s="80"/>
      <c r="GNA166" s="80"/>
      <c r="GNB166" s="80"/>
      <c r="GNC166" s="80"/>
      <c r="GND166" s="80"/>
      <c r="GNE166" s="80"/>
      <c r="GNF166" s="80"/>
      <c r="GNG166" s="80"/>
      <c r="GNH166" s="80"/>
      <c r="GNI166" s="80"/>
      <c r="GNJ166" s="80"/>
      <c r="GNK166" s="80"/>
      <c r="GNL166" s="80"/>
      <c r="GNM166" s="80"/>
      <c r="GNN166" s="80"/>
      <c r="GNO166" s="80"/>
      <c r="GNP166" s="80"/>
      <c r="GNQ166" s="80"/>
      <c r="GNR166" s="80"/>
      <c r="GNS166" s="80"/>
      <c r="GNT166" s="80"/>
      <c r="GNU166" s="80"/>
      <c r="GNV166" s="80"/>
      <c r="GNW166" s="80"/>
      <c r="GNX166" s="80"/>
      <c r="GNY166" s="80"/>
      <c r="GNZ166" s="80"/>
      <c r="GOA166" s="80"/>
      <c r="GOB166" s="80"/>
      <c r="GOC166" s="80"/>
      <c r="GOD166" s="80"/>
      <c r="GOE166" s="80"/>
      <c r="GOF166" s="80"/>
      <c r="GOG166" s="80"/>
      <c r="GOH166" s="80"/>
      <c r="GOI166" s="80"/>
      <c r="GOJ166" s="80"/>
      <c r="GOK166" s="80"/>
      <c r="GOL166" s="80"/>
      <c r="GOM166" s="80"/>
      <c r="GON166" s="80"/>
      <c r="GOO166" s="80"/>
      <c r="GOP166" s="80"/>
      <c r="GOQ166" s="80"/>
      <c r="GOR166" s="80"/>
      <c r="GOS166" s="80"/>
      <c r="GOT166" s="80"/>
      <c r="GOU166" s="80"/>
      <c r="GOV166" s="80"/>
      <c r="GOW166" s="80"/>
      <c r="GOX166" s="80"/>
      <c r="GOY166" s="80"/>
      <c r="GOZ166" s="80"/>
      <c r="GPA166" s="80"/>
      <c r="GPB166" s="80"/>
      <c r="GPC166" s="80"/>
      <c r="GPD166" s="80"/>
      <c r="GPE166" s="80"/>
      <c r="GPF166" s="80"/>
      <c r="GPG166" s="80"/>
      <c r="GPH166" s="80"/>
      <c r="GPI166" s="80"/>
      <c r="GPJ166" s="80"/>
      <c r="GPK166" s="80"/>
      <c r="GPL166" s="80"/>
      <c r="GPM166" s="80"/>
      <c r="GPN166" s="80"/>
      <c r="GPO166" s="80"/>
      <c r="GPP166" s="80"/>
      <c r="GPQ166" s="80"/>
      <c r="GPR166" s="80"/>
      <c r="GPS166" s="80"/>
      <c r="GPT166" s="80"/>
      <c r="GPU166" s="80"/>
      <c r="GPV166" s="80"/>
      <c r="GPW166" s="80"/>
      <c r="GPX166" s="80"/>
      <c r="GPY166" s="80"/>
      <c r="GPZ166" s="80"/>
      <c r="GQA166" s="80"/>
      <c r="GQB166" s="80"/>
      <c r="GQC166" s="80"/>
      <c r="GQD166" s="80"/>
      <c r="GQE166" s="80"/>
      <c r="GQF166" s="80"/>
      <c r="GQG166" s="80"/>
      <c r="GQH166" s="80"/>
      <c r="GQI166" s="80"/>
      <c r="GQJ166" s="80"/>
      <c r="GQK166" s="80"/>
      <c r="GQL166" s="80"/>
      <c r="GQM166" s="80"/>
      <c r="GQN166" s="80"/>
      <c r="GQO166" s="80"/>
      <c r="GQP166" s="80"/>
      <c r="GQQ166" s="80"/>
      <c r="GQR166" s="80"/>
      <c r="GQS166" s="80"/>
      <c r="GQT166" s="80"/>
      <c r="GQU166" s="80"/>
      <c r="GQV166" s="80"/>
      <c r="GQW166" s="80"/>
      <c r="GQX166" s="80"/>
      <c r="GQY166" s="80"/>
      <c r="GQZ166" s="80"/>
      <c r="GRA166" s="80"/>
      <c r="GRB166" s="80"/>
      <c r="GRC166" s="80"/>
      <c r="GRD166" s="80"/>
      <c r="GRE166" s="80"/>
      <c r="GRF166" s="80"/>
      <c r="GRG166" s="80"/>
      <c r="GRH166" s="80"/>
      <c r="GRI166" s="80"/>
      <c r="GRJ166" s="80"/>
      <c r="GRK166" s="80"/>
      <c r="GRL166" s="80"/>
      <c r="GRM166" s="80"/>
      <c r="GRN166" s="80"/>
      <c r="GRO166" s="80"/>
      <c r="GRP166" s="80"/>
      <c r="GRQ166" s="80"/>
      <c r="GRR166" s="80"/>
      <c r="GRS166" s="80"/>
      <c r="GRT166" s="80"/>
      <c r="GRU166" s="80"/>
      <c r="GRV166" s="80"/>
      <c r="GRW166" s="80"/>
      <c r="GRX166" s="80"/>
      <c r="GRY166" s="80"/>
      <c r="GRZ166" s="80"/>
      <c r="GSA166" s="80"/>
      <c r="GSB166" s="80"/>
      <c r="GSC166" s="80"/>
      <c r="GSD166" s="80"/>
      <c r="GSE166" s="80"/>
      <c r="GSF166" s="80"/>
      <c r="GSG166" s="80"/>
      <c r="GSH166" s="80"/>
      <c r="GSI166" s="80"/>
      <c r="GSJ166" s="80"/>
      <c r="GSK166" s="80"/>
      <c r="GSL166" s="80"/>
      <c r="GSM166" s="80"/>
      <c r="GSN166" s="80"/>
      <c r="GSO166" s="80"/>
      <c r="GSP166" s="80"/>
      <c r="GSQ166" s="80"/>
      <c r="GSR166" s="80"/>
      <c r="GSS166" s="80"/>
      <c r="GST166" s="80"/>
      <c r="GSU166" s="80"/>
      <c r="GSV166" s="80"/>
      <c r="GSW166" s="80"/>
      <c r="GSX166" s="80"/>
      <c r="GSY166" s="80"/>
      <c r="GSZ166" s="80"/>
      <c r="GTA166" s="80"/>
      <c r="GTB166" s="80"/>
      <c r="GTC166" s="80"/>
      <c r="GTD166" s="80"/>
      <c r="GTE166" s="80"/>
      <c r="GTF166" s="80"/>
      <c r="GTG166" s="80"/>
      <c r="GTH166" s="80"/>
      <c r="GTI166" s="80"/>
      <c r="GTJ166" s="80"/>
      <c r="GTK166" s="80"/>
      <c r="GTL166" s="80"/>
      <c r="GTM166" s="80"/>
      <c r="GTN166" s="80"/>
      <c r="GTO166" s="80"/>
      <c r="GTP166" s="80"/>
      <c r="GTQ166" s="80"/>
      <c r="GTR166" s="80"/>
      <c r="GTS166" s="80"/>
      <c r="GTT166" s="80"/>
      <c r="GTU166" s="80"/>
      <c r="GTV166" s="80"/>
      <c r="GTW166" s="80"/>
      <c r="GTX166" s="80"/>
      <c r="GTY166" s="80"/>
      <c r="GTZ166" s="80"/>
      <c r="GUA166" s="80"/>
      <c r="GUB166" s="80"/>
      <c r="GUC166" s="80"/>
      <c r="GUD166" s="80"/>
      <c r="GUE166" s="80"/>
      <c r="GUF166" s="80"/>
      <c r="GUG166" s="80"/>
      <c r="GUH166" s="80"/>
      <c r="GUI166" s="80"/>
      <c r="GUJ166" s="80"/>
      <c r="GUK166" s="80"/>
      <c r="GUL166" s="80"/>
      <c r="GUM166" s="80"/>
      <c r="GUN166" s="80"/>
      <c r="GUO166" s="80"/>
      <c r="GUP166" s="80"/>
      <c r="GUQ166" s="80"/>
      <c r="GUR166" s="80"/>
      <c r="GUS166" s="80"/>
      <c r="GUT166" s="80"/>
      <c r="GUU166" s="80"/>
      <c r="GUV166" s="80"/>
      <c r="GUW166" s="80"/>
      <c r="GUX166" s="80"/>
      <c r="GUY166" s="80"/>
      <c r="GUZ166" s="80"/>
      <c r="GVA166" s="80"/>
      <c r="GVB166" s="80"/>
      <c r="GVC166" s="80"/>
      <c r="GVD166" s="80"/>
      <c r="GVE166" s="80"/>
      <c r="GVF166" s="80"/>
      <c r="GVG166" s="80"/>
      <c r="GVH166" s="80"/>
      <c r="GVI166" s="80"/>
      <c r="GVJ166" s="80"/>
      <c r="GVK166" s="80"/>
      <c r="GVL166" s="80"/>
      <c r="GVM166" s="80"/>
      <c r="GVN166" s="80"/>
      <c r="GVO166" s="80"/>
      <c r="GVP166" s="80"/>
      <c r="GVQ166" s="80"/>
      <c r="GVR166" s="80"/>
      <c r="GVS166" s="80"/>
      <c r="GVT166" s="80"/>
      <c r="GVU166" s="80"/>
      <c r="GVV166" s="80"/>
      <c r="GVW166" s="80"/>
      <c r="GVX166" s="80"/>
      <c r="GVY166" s="80"/>
      <c r="GVZ166" s="80"/>
      <c r="GWA166" s="80"/>
      <c r="GWB166" s="80"/>
      <c r="GWC166" s="80"/>
      <c r="GWD166" s="80"/>
      <c r="GWE166" s="80"/>
      <c r="GWF166" s="80"/>
      <c r="GWG166" s="80"/>
      <c r="GWH166" s="80"/>
      <c r="GWI166" s="80"/>
      <c r="GWJ166" s="80"/>
      <c r="GWK166" s="80"/>
      <c r="GWL166" s="80"/>
      <c r="GWM166" s="80"/>
      <c r="GWN166" s="80"/>
      <c r="GWO166" s="80"/>
      <c r="GWP166" s="80"/>
      <c r="GWQ166" s="80"/>
      <c r="GWR166" s="80"/>
      <c r="GWS166" s="80"/>
      <c r="GWT166" s="80"/>
      <c r="GWU166" s="80"/>
      <c r="GWV166" s="80"/>
      <c r="GWW166" s="80"/>
      <c r="GWX166" s="80"/>
      <c r="GWY166" s="80"/>
      <c r="GWZ166" s="80"/>
      <c r="GXA166" s="80"/>
      <c r="GXB166" s="80"/>
      <c r="GXC166" s="80"/>
      <c r="GXD166" s="80"/>
      <c r="GXE166" s="80"/>
      <c r="GXF166" s="80"/>
      <c r="GXG166" s="80"/>
      <c r="GXH166" s="80"/>
      <c r="GXI166" s="80"/>
      <c r="GXJ166" s="80"/>
      <c r="GXK166" s="80"/>
      <c r="GXL166" s="80"/>
      <c r="GXM166" s="80"/>
      <c r="GXN166" s="80"/>
      <c r="GXO166" s="80"/>
      <c r="GXP166" s="80"/>
      <c r="GXQ166" s="80"/>
      <c r="GXR166" s="80"/>
      <c r="GXS166" s="80"/>
      <c r="GXT166" s="80"/>
      <c r="GXU166" s="80"/>
      <c r="GXV166" s="80"/>
      <c r="GXW166" s="80"/>
      <c r="GXX166" s="80"/>
      <c r="GXY166" s="80"/>
      <c r="GXZ166" s="80"/>
      <c r="GYA166" s="80"/>
      <c r="GYB166" s="80"/>
      <c r="GYC166" s="80"/>
      <c r="GYD166" s="80"/>
      <c r="GYE166" s="80"/>
      <c r="GYF166" s="80"/>
      <c r="GYG166" s="80"/>
      <c r="GYH166" s="80"/>
      <c r="GYI166" s="80"/>
      <c r="GYJ166" s="80"/>
      <c r="GYK166" s="80"/>
      <c r="GYL166" s="80"/>
      <c r="GYM166" s="80"/>
      <c r="GYN166" s="80"/>
      <c r="GYO166" s="80"/>
      <c r="GYP166" s="80"/>
      <c r="GYQ166" s="80"/>
      <c r="GYR166" s="80"/>
      <c r="GYS166" s="80"/>
      <c r="GYT166" s="80"/>
      <c r="GYU166" s="80"/>
      <c r="GYV166" s="80"/>
      <c r="GYW166" s="80"/>
      <c r="GYX166" s="80"/>
      <c r="GYY166" s="80"/>
      <c r="GYZ166" s="80"/>
      <c r="GZA166" s="80"/>
      <c r="GZB166" s="80"/>
      <c r="GZC166" s="80"/>
      <c r="GZD166" s="80"/>
      <c r="GZE166" s="80"/>
      <c r="GZF166" s="80"/>
      <c r="GZG166" s="80"/>
      <c r="GZH166" s="80"/>
      <c r="GZI166" s="80"/>
      <c r="GZJ166" s="80"/>
      <c r="GZK166" s="80"/>
      <c r="GZL166" s="80"/>
      <c r="GZM166" s="80"/>
      <c r="GZN166" s="80"/>
      <c r="GZO166" s="80"/>
      <c r="GZP166" s="80"/>
      <c r="GZQ166" s="80"/>
      <c r="GZR166" s="80"/>
      <c r="GZS166" s="80"/>
      <c r="GZT166" s="80"/>
      <c r="GZU166" s="80"/>
      <c r="GZV166" s="80"/>
      <c r="GZW166" s="80"/>
      <c r="GZX166" s="80"/>
      <c r="GZY166" s="80"/>
      <c r="GZZ166" s="80"/>
      <c r="HAA166" s="80"/>
      <c r="HAB166" s="80"/>
      <c r="HAC166" s="80"/>
      <c r="HAD166" s="80"/>
      <c r="HAE166" s="80"/>
      <c r="HAF166" s="80"/>
      <c r="HAG166" s="80"/>
      <c r="HAH166" s="80"/>
      <c r="HAI166" s="80"/>
      <c r="HAJ166" s="80"/>
      <c r="HAK166" s="80"/>
      <c r="HAL166" s="80"/>
      <c r="HAM166" s="80"/>
      <c r="HAN166" s="80"/>
      <c r="HAO166" s="80"/>
      <c r="HAP166" s="80"/>
      <c r="HAQ166" s="80"/>
      <c r="HAR166" s="80"/>
      <c r="HAS166" s="80"/>
      <c r="HAT166" s="80"/>
      <c r="HAU166" s="80"/>
      <c r="HAV166" s="80"/>
      <c r="HAW166" s="80"/>
      <c r="HAX166" s="80"/>
      <c r="HAY166" s="80"/>
      <c r="HAZ166" s="80"/>
      <c r="HBA166" s="80"/>
      <c r="HBB166" s="80"/>
      <c r="HBC166" s="80"/>
      <c r="HBD166" s="80"/>
      <c r="HBE166" s="80"/>
      <c r="HBF166" s="80"/>
      <c r="HBG166" s="80"/>
      <c r="HBH166" s="80"/>
      <c r="HBI166" s="80"/>
      <c r="HBJ166" s="80"/>
      <c r="HBK166" s="80"/>
      <c r="HBL166" s="80"/>
      <c r="HBM166" s="80"/>
      <c r="HBN166" s="80"/>
      <c r="HBO166" s="80"/>
      <c r="HBP166" s="80"/>
      <c r="HBQ166" s="80"/>
      <c r="HBR166" s="80"/>
      <c r="HBS166" s="80"/>
      <c r="HBT166" s="80"/>
      <c r="HBU166" s="80"/>
      <c r="HBV166" s="80"/>
      <c r="HBW166" s="80"/>
      <c r="HBX166" s="80"/>
      <c r="HBY166" s="80"/>
      <c r="HBZ166" s="80"/>
      <c r="HCA166" s="80"/>
      <c r="HCB166" s="80"/>
      <c r="HCC166" s="80"/>
      <c r="HCD166" s="80"/>
      <c r="HCE166" s="80"/>
      <c r="HCF166" s="80"/>
      <c r="HCG166" s="80"/>
      <c r="HCH166" s="80"/>
      <c r="HCI166" s="80"/>
      <c r="HCJ166" s="80"/>
      <c r="HCK166" s="80"/>
      <c r="HCL166" s="80"/>
      <c r="HCM166" s="80"/>
      <c r="HCN166" s="80"/>
      <c r="HCO166" s="80"/>
      <c r="HCP166" s="80"/>
      <c r="HCQ166" s="80"/>
      <c r="HCR166" s="80"/>
      <c r="HCS166" s="80"/>
      <c r="HCT166" s="80"/>
      <c r="HCU166" s="80"/>
      <c r="HCV166" s="80"/>
      <c r="HCW166" s="80"/>
      <c r="HCX166" s="80"/>
      <c r="HCY166" s="80"/>
      <c r="HCZ166" s="80"/>
      <c r="HDA166" s="80"/>
      <c r="HDB166" s="80"/>
      <c r="HDC166" s="80"/>
      <c r="HDD166" s="80"/>
      <c r="HDE166" s="80"/>
      <c r="HDF166" s="80"/>
      <c r="HDG166" s="80"/>
      <c r="HDH166" s="80"/>
      <c r="HDI166" s="80"/>
      <c r="HDJ166" s="80"/>
      <c r="HDK166" s="80"/>
      <c r="HDL166" s="80"/>
      <c r="HDM166" s="80"/>
      <c r="HDN166" s="80"/>
      <c r="HDO166" s="80"/>
      <c r="HDP166" s="80"/>
      <c r="HDQ166" s="80"/>
      <c r="HDR166" s="80"/>
      <c r="HDS166" s="80"/>
      <c r="HDT166" s="80"/>
      <c r="HDU166" s="80"/>
      <c r="HDV166" s="80"/>
      <c r="HDW166" s="80"/>
      <c r="HDX166" s="80"/>
      <c r="HDY166" s="80"/>
      <c r="HDZ166" s="80"/>
      <c r="HEA166" s="80"/>
      <c r="HEB166" s="80"/>
      <c r="HEC166" s="80"/>
      <c r="HED166" s="80"/>
      <c r="HEE166" s="80"/>
      <c r="HEF166" s="80"/>
      <c r="HEG166" s="80"/>
      <c r="HEH166" s="80"/>
      <c r="HEI166" s="80"/>
      <c r="HEJ166" s="80"/>
      <c r="HEK166" s="80"/>
      <c r="HEL166" s="80"/>
      <c r="HEM166" s="80"/>
      <c r="HEN166" s="80"/>
      <c r="HEO166" s="80"/>
      <c r="HEP166" s="80"/>
      <c r="HEQ166" s="80"/>
      <c r="HER166" s="80"/>
      <c r="HES166" s="80"/>
      <c r="HET166" s="80"/>
      <c r="HEU166" s="80"/>
      <c r="HEV166" s="80"/>
      <c r="HEW166" s="80"/>
      <c r="HEX166" s="80"/>
      <c r="HEY166" s="80"/>
      <c r="HEZ166" s="80"/>
      <c r="HFA166" s="80"/>
      <c r="HFB166" s="80"/>
      <c r="HFC166" s="80"/>
      <c r="HFD166" s="80"/>
      <c r="HFE166" s="80"/>
      <c r="HFF166" s="80"/>
      <c r="HFG166" s="80"/>
      <c r="HFH166" s="80"/>
      <c r="HFI166" s="80"/>
      <c r="HFJ166" s="80"/>
      <c r="HFK166" s="80"/>
      <c r="HFL166" s="80"/>
      <c r="HFM166" s="80"/>
      <c r="HFN166" s="80"/>
      <c r="HFO166" s="80"/>
      <c r="HFP166" s="80"/>
      <c r="HFQ166" s="80"/>
      <c r="HFR166" s="80"/>
      <c r="HFS166" s="80"/>
      <c r="HFT166" s="80"/>
      <c r="HFU166" s="80"/>
      <c r="HFV166" s="80"/>
      <c r="HFW166" s="80"/>
      <c r="HFX166" s="80"/>
      <c r="HFY166" s="80"/>
      <c r="HFZ166" s="80"/>
      <c r="HGA166" s="80"/>
      <c r="HGB166" s="80"/>
      <c r="HGC166" s="80"/>
      <c r="HGD166" s="80"/>
      <c r="HGE166" s="80"/>
      <c r="HGF166" s="80"/>
      <c r="HGG166" s="80"/>
      <c r="HGH166" s="80"/>
      <c r="HGI166" s="80"/>
      <c r="HGJ166" s="80"/>
      <c r="HGK166" s="80"/>
      <c r="HGL166" s="80"/>
      <c r="HGM166" s="80"/>
      <c r="HGN166" s="80"/>
      <c r="HGO166" s="80"/>
      <c r="HGP166" s="80"/>
      <c r="HGQ166" s="80"/>
      <c r="HGR166" s="80"/>
      <c r="HGS166" s="80"/>
      <c r="HGT166" s="80"/>
      <c r="HGU166" s="80"/>
      <c r="HGV166" s="80"/>
      <c r="HGW166" s="80"/>
      <c r="HGX166" s="80"/>
      <c r="HGY166" s="80"/>
      <c r="HGZ166" s="80"/>
      <c r="HHA166" s="80"/>
      <c r="HHB166" s="80"/>
      <c r="HHC166" s="80"/>
      <c r="HHD166" s="80"/>
      <c r="HHE166" s="80"/>
      <c r="HHF166" s="80"/>
      <c r="HHG166" s="80"/>
      <c r="HHH166" s="80"/>
      <c r="HHI166" s="80"/>
      <c r="HHJ166" s="80"/>
      <c r="HHK166" s="80"/>
      <c r="HHL166" s="80"/>
      <c r="HHM166" s="80"/>
      <c r="HHN166" s="80"/>
      <c r="HHO166" s="80"/>
      <c r="HHP166" s="80"/>
      <c r="HHQ166" s="80"/>
      <c r="HHR166" s="80"/>
      <c r="HHS166" s="80"/>
      <c r="HHT166" s="80"/>
      <c r="HHU166" s="80"/>
      <c r="HHV166" s="80"/>
      <c r="HHW166" s="80"/>
      <c r="HHX166" s="80"/>
      <c r="HHY166" s="80"/>
      <c r="HHZ166" s="80"/>
      <c r="HIA166" s="80"/>
      <c r="HIB166" s="80"/>
      <c r="HIC166" s="80"/>
      <c r="HID166" s="80"/>
      <c r="HIE166" s="80"/>
      <c r="HIF166" s="80"/>
      <c r="HIG166" s="80"/>
      <c r="HIH166" s="80"/>
      <c r="HII166" s="80"/>
      <c r="HIJ166" s="80"/>
      <c r="HIK166" s="80"/>
      <c r="HIL166" s="80"/>
      <c r="HIM166" s="80"/>
      <c r="HIN166" s="80"/>
      <c r="HIO166" s="80"/>
      <c r="HIP166" s="80"/>
      <c r="HIQ166" s="80"/>
      <c r="HIR166" s="80"/>
      <c r="HIS166" s="80"/>
      <c r="HIT166" s="80"/>
      <c r="HIU166" s="80"/>
      <c r="HIV166" s="80"/>
      <c r="HIW166" s="80"/>
      <c r="HIX166" s="80"/>
      <c r="HIY166" s="80"/>
      <c r="HIZ166" s="80"/>
      <c r="HJA166" s="80"/>
      <c r="HJB166" s="80"/>
      <c r="HJC166" s="80"/>
      <c r="HJD166" s="80"/>
      <c r="HJE166" s="80"/>
      <c r="HJF166" s="80"/>
      <c r="HJG166" s="80"/>
      <c r="HJH166" s="80"/>
      <c r="HJI166" s="80"/>
      <c r="HJJ166" s="80"/>
      <c r="HJK166" s="80"/>
      <c r="HJL166" s="80"/>
      <c r="HJM166" s="80"/>
      <c r="HJN166" s="80"/>
      <c r="HJO166" s="80"/>
      <c r="HJP166" s="80"/>
      <c r="HJQ166" s="80"/>
      <c r="HJR166" s="80"/>
      <c r="HJS166" s="80"/>
      <c r="HJT166" s="80"/>
      <c r="HJU166" s="80"/>
      <c r="HJV166" s="80"/>
      <c r="HJW166" s="80"/>
      <c r="HJX166" s="80"/>
      <c r="HJY166" s="80"/>
      <c r="HJZ166" s="80"/>
      <c r="HKA166" s="80"/>
      <c r="HKB166" s="80"/>
      <c r="HKC166" s="80"/>
      <c r="HKD166" s="80"/>
      <c r="HKE166" s="80"/>
      <c r="HKF166" s="80"/>
      <c r="HKG166" s="80"/>
      <c r="HKH166" s="80"/>
      <c r="HKI166" s="80"/>
      <c r="HKJ166" s="80"/>
      <c r="HKK166" s="80"/>
      <c r="HKL166" s="80"/>
      <c r="HKM166" s="80"/>
      <c r="HKN166" s="80"/>
      <c r="HKO166" s="80"/>
      <c r="HKP166" s="80"/>
      <c r="HKQ166" s="80"/>
      <c r="HKR166" s="80"/>
      <c r="HKS166" s="80"/>
      <c r="HKT166" s="80"/>
      <c r="HKU166" s="80"/>
      <c r="HKV166" s="80"/>
      <c r="HKW166" s="80"/>
      <c r="HKX166" s="80"/>
      <c r="HKY166" s="80"/>
      <c r="HKZ166" s="80"/>
      <c r="HLA166" s="80"/>
      <c r="HLB166" s="80"/>
      <c r="HLC166" s="80"/>
      <c r="HLD166" s="80"/>
      <c r="HLE166" s="80"/>
      <c r="HLF166" s="80"/>
      <c r="HLG166" s="80"/>
      <c r="HLH166" s="80"/>
      <c r="HLI166" s="80"/>
      <c r="HLJ166" s="80"/>
      <c r="HLK166" s="80"/>
      <c r="HLL166" s="80"/>
      <c r="HLM166" s="80"/>
      <c r="HLN166" s="80"/>
      <c r="HLO166" s="80"/>
      <c r="HLP166" s="80"/>
      <c r="HLQ166" s="80"/>
      <c r="HLR166" s="80"/>
      <c r="HLS166" s="80"/>
      <c r="HLT166" s="80"/>
      <c r="HLU166" s="80"/>
      <c r="HLV166" s="80"/>
      <c r="HLW166" s="80"/>
      <c r="HLX166" s="80"/>
      <c r="HLY166" s="80"/>
      <c r="HLZ166" s="80"/>
      <c r="HMA166" s="80"/>
      <c r="HMB166" s="80"/>
      <c r="HMC166" s="80"/>
      <c r="HMD166" s="80"/>
      <c r="HME166" s="80"/>
      <c r="HMF166" s="80"/>
      <c r="HMG166" s="80"/>
      <c r="HMH166" s="80"/>
      <c r="HMI166" s="80"/>
      <c r="HMJ166" s="80"/>
      <c r="HMK166" s="80"/>
      <c r="HML166" s="80"/>
      <c r="HMM166" s="80"/>
      <c r="HMN166" s="80"/>
      <c r="HMO166" s="80"/>
      <c r="HMP166" s="80"/>
      <c r="HMQ166" s="80"/>
      <c r="HMR166" s="80"/>
      <c r="HMS166" s="80"/>
      <c r="HMT166" s="80"/>
      <c r="HMU166" s="80"/>
      <c r="HMV166" s="80"/>
      <c r="HMW166" s="80"/>
      <c r="HMX166" s="80"/>
      <c r="HMY166" s="80"/>
      <c r="HMZ166" s="80"/>
      <c r="HNA166" s="80"/>
      <c r="HNB166" s="80"/>
      <c r="HNC166" s="80"/>
      <c r="HND166" s="80"/>
      <c r="HNE166" s="80"/>
      <c r="HNF166" s="80"/>
      <c r="HNG166" s="80"/>
      <c r="HNH166" s="80"/>
      <c r="HNI166" s="80"/>
      <c r="HNJ166" s="80"/>
      <c r="HNK166" s="80"/>
      <c r="HNL166" s="80"/>
      <c r="HNM166" s="80"/>
      <c r="HNN166" s="80"/>
      <c r="HNO166" s="80"/>
      <c r="HNP166" s="80"/>
      <c r="HNQ166" s="80"/>
      <c r="HNR166" s="80"/>
      <c r="HNS166" s="80"/>
      <c r="HNT166" s="80"/>
      <c r="HNU166" s="80"/>
      <c r="HNV166" s="80"/>
      <c r="HNW166" s="80"/>
      <c r="HNX166" s="80"/>
      <c r="HNY166" s="80"/>
      <c r="HNZ166" s="80"/>
      <c r="HOA166" s="80"/>
      <c r="HOB166" s="80"/>
      <c r="HOC166" s="80"/>
      <c r="HOD166" s="80"/>
      <c r="HOE166" s="80"/>
      <c r="HOF166" s="80"/>
      <c r="HOG166" s="80"/>
      <c r="HOH166" s="80"/>
      <c r="HOI166" s="80"/>
      <c r="HOJ166" s="80"/>
      <c r="HOK166" s="80"/>
      <c r="HOL166" s="80"/>
      <c r="HOM166" s="80"/>
      <c r="HON166" s="80"/>
      <c r="HOO166" s="80"/>
      <c r="HOP166" s="80"/>
      <c r="HOQ166" s="80"/>
      <c r="HOR166" s="80"/>
      <c r="HOS166" s="80"/>
      <c r="HOT166" s="80"/>
      <c r="HOU166" s="80"/>
      <c r="HOV166" s="80"/>
      <c r="HOW166" s="80"/>
      <c r="HOX166" s="80"/>
      <c r="HOY166" s="80"/>
      <c r="HOZ166" s="80"/>
      <c r="HPA166" s="80"/>
      <c r="HPB166" s="80"/>
      <c r="HPC166" s="80"/>
      <c r="HPD166" s="80"/>
      <c r="HPE166" s="80"/>
      <c r="HPF166" s="80"/>
      <c r="HPG166" s="80"/>
      <c r="HPH166" s="80"/>
      <c r="HPI166" s="80"/>
      <c r="HPJ166" s="80"/>
      <c r="HPK166" s="80"/>
      <c r="HPL166" s="80"/>
      <c r="HPM166" s="80"/>
      <c r="HPN166" s="80"/>
      <c r="HPO166" s="80"/>
      <c r="HPP166" s="80"/>
      <c r="HPQ166" s="80"/>
      <c r="HPR166" s="80"/>
      <c r="HPS166" s="80"/>
      <c r="HPT166" s="80"/>
      <c r="HPU166" s="80"/>
      <c r="HPV166" s="80"/>
      <c r="HPW166" s="80"/>
      <c r="HPX166" s="80"/>
      <c r="HPY166" s="80"/>
      <c r="HPZ166" s="80"/>
      <c r="HQA166" s="80"/>
      <c r="HQB166" s="80"/>
      <c r="HQC166" s="80"/>
      <c r="HQD166" s="80"/>
      <c r="HQE166" s="80"/>
      <c r="HQF166" s="80"/>
      <c r="HQG166" s="80"/>
      <c r="HQH166" s="80"/>
      <c r="HQI166" s="80"/>
      <c r="HQJ166" s="80"/>
      <c r="HQK166" s="80"/>
      <c r="HQL166" s="80"/>
      <c r="HQM166" s="80"/>
      <c r="HQN166" s="80"/>
      <c r="HQO166" s="80"/>
      <c r="HQP166" s="80"/>
      <c r="HQQ166" s="80"/>
      <c r="HQR166" s="80"/>
      <c r="HQS166" s="80"/>
      <c r="HQT166" s="80"/>
      <c r="HQU166" s="80"/>
      <c r="HQV166" s="80"/>
      <c r="HQW166" s="80"/>
      <c r="HQX166" s="80"/>
      <c r="HQY166" s="80"/>
      <c r="HQZ166" s="80"/>
      <c r="HRA166" s="80"/>
      <c r="HRB166" s="80"/>
      <c r="HRC166" s="80"/>
      <c r="HRD166" s="80"/>
      <c r="HRE166" s="80"/>
      <c r="HRF166" s="80"/>
      <c r="HRG166" s="80"/>
      <c r="HRH166" s="80"/>
      <c r="HRI166" s="80"/>
      <c r="HRJ166" s="80"/>
      <c r="HRK166" s="80"/>
      <c r="HRL166" s="80"/>
      <c r="HRM166" s="80"/>
      <c r="HRN166" s="80"/>
      <c r="HRO166" s="80"/>
      <c r="HRP166" s="80"/>
      <c r="HRQ166" s="80"/>
      <c r="HRR166" s="80"/>
      <c r="HRS166" s="80"/>
      <c r="HRT166" s="80"/>
      <c r="HRU166" s="80"/>
      <c r="HRV166" s="80"/>
      <c r="HRW166" s="80"/>
      <c r="HRX166" s="80"/>
      <c r="HRY166" s="80"/>
      <c r="HRZ166" s="80"/>
      <c r="HSA166" s="80"/>
      <c r="HSB166" s="80"/>
      <c r="HSC166" s="80"/>
      <c r="HSD166" s="80"/>
      <c r="HSE166" s="80"/>
      <c r="HSF166" s="80"/>
      <c r="HSG166" s="80"/>
      <c r="HSH166" s="80"/>
      <c r="HSI166" s="80"/>
      <c r="HSJ166" s="80"/>
      <c r="HSK166" s="80"/>
      <c r="HSL166" s="80"/>
      <c r="HSM166" s="80"/>
      <c r="HSN166" s="80"/>
      <c r="HSO166" s="80"/>
      <c r="HSP166" s="80"/>
      <c r="HSQ166" s="80"/>
      <c r="HSR166" s="80"/>
      <c r="HSS166" s="80"/>
      <c r="HST166" s="80"/>
      <c r="HSU166" s="80"/>
      <c r="HSV166" s="80"/>
      <c r="HSW166" s="80"/>
      <c r="HSX166" s="80"/>
      <c r="HSY166" s="80"/>
      <c r="HSZ166" s="80"/>
      <c r="HTA166" s="80"/>
      <c r="HTB166" s="80"/>
      <c r="HTC166" s="80"/>
      <c r="HTD166" s="80"/>
      <c r="HTE166" s="80"/>
      <c r="HTF166" s="80"/>
      <c r="HTG166" s="80"/>
      <c r="HTH166" s="80"/>
      <c r="HTI166" s="80"/>
      <c r="HTJ166" s="80"/>
      <c r="HTK166" s="80"/>
      <c r="HTL166" s="80"/>
      <c r="HTM166" s="80"/>
      <c r="HTN166" s="80"/>
      <c r="HTO166" s="80"/>
      <c r="HTP166" s="80"/>
      <c r="HTQ166" s="80"/>
      <c r="HTR166" s="80"/>
      <c r="HTS166" s="80"/>
      <c r="HTT166" s="80"/>
      <c r="HTU166" s="80"/>
      <c r="HTV166" s="80"/>
      <c r="HTW166" s="80"/>
      <c r="HTX166" s="80"/>
      <c r="HTY166" s="80"/>
      <c r="HTZ166" s="80"/>
      <c r="HUA166" s="80"/>
      <c r="HUB166" s="80"/>
      <c r="HUC166" s="80"/>
      <c r="HUD166" s="80"/>
      <c r="HUE166" s="80"/>
      <c r="HUF166" s="80"/>
      <c r="HUG166" s="80"/>
      <c r="HUH166" s="80"/>
      <c r="HUI166" s="80"/>
      <c r="HUJ166" s="80"/>
      <c r="HUK166" s="80"/>
      <c r="HUL166" s="80"/>
      <c r="HUM166" s="80"/>
      <c r="HUN166" s="80"/>
      <c r="HUO166" s="80"/>
      <c r="HUP166" s="80"/>
      <c r="HUQ166" s="80"/>
      <c r="HUR166" s="80"/>
      <c r="HUS166" s="80"/>
      <c r="HUT166" s="80"/>
      <c r="HUU166" s="80"/>
      <c r="HUV166" s="80"/>
      <c r="HUW166" s="80"/>
      <c r="HUX166" s="80"/>
      <c r="HUY166" s="80"/>
      <c r="HUZ166" s="80"/>
      <c r="HVA166" s="80"/>
      <c r="HVB166" s="80"/>
      <c r="HVC166" s="80"/>
      <c r="HVD166" s="80"/>
      <c r="HVE166" s="80"/>
      <c r="HVF166" s="80"/>
      <c r="HVG166" s="80"/>
      <c r="HVH166" s="80"/>
      <c r="HVI166" s="80"/>
      <c r="HVJ166" s="80"/>
      <c r="HVK166" s="80"/>
      <c r="HVL166" s="80"/>
      <c r="HVM166" s="80"/>
      <c r="HVN166" s="80"/>
      <c r="HVO166" s="80"/>
      <c r="HVP166" s="80"/>
      <c r="HVQ166" s="80"/>
      <c r="HVR166" s="80"/>
      <c r="HVS166" s="80"/>
      <c r="HVT166" s="80"/>
      <c r="HVU166" s="80"/>
      <c r="HVV166" s="80"/>
      <c r="HVW166" s="80"/>
      <c r="HVX166" s="80"/>
      <c r="HVY166" s="80"/>
      <c r="HVZ166" s="80"/>
      <c r="HWA166" s="80"/>
      <c r="HWB166" s="80"/>
      <c r="HWC166" s="80"/>
      <c r="HWD166" s="80"/>
      <c r="HWE166" s="80"/>
      <c r="HWF166" s="80"/>
      <c r="HWG166" s="80"/>
      <c r="HWH166" s="80"/>
      <c r="HWI166" s="80"/>
      <c r="HWJ166" s="80"/>
      <c r="HWK166" s="80"/>
      <c r="HWL166" s="80"/>
      <c r="HWM166" s="80"/>
      <c r="HWN166" s="80"/>
      <c r="HWO166" s="80"/>
      <c r="HWP166" s="80"/>
      <c r="HWQ166" s="80"/>
      <c r="HWR166" s="80"/>
      <c r="HWS166" s="80"/>
      <c r="HWT166" s="80"/>
      <c r="HWU166" s="80"/>
      <c r="HWV166" s="80"/>
      <c r="HWW166" s="80"/>
      <c r="HWX166" s="80"/>
      <c r="HWY166" s="80"/>
      <c r="HWZ166" s="80"/>
      <c r="HXA166" s="80"/>
      <c r="HXB166" s="80"/>
      <c r="HXC166" s="80"/>
      <c r="HXD166" s="80"/>
      <c r="HXE166" s="80"/>
      <c r="HXF166" s="80"/>
      <c r="HXG166" s="80"/>
      <c r="HXH166" s="80"/>
      <c r="HXI166" s="80"/>
      <c r="HXJ166" s="80"/>
      <c r="HXK166" s="80"/>
      <c r="HXL166" s="80"/>
      <c r="HXM166" s="80"/>
      <c r="HXN166" s="80"/>
      <c r="HXO166" s="80"/>
      <c r="HXP166" s="80"/>
      <c r="HXQ166" s="80"/>
      <c r="HXR166" s="80"/>
      <c r="HXS166" s="80"/>
      <c r="HXT166" s="80"/>
      <c r="HXU166" s="80"/>
      <c r="HXV166" s="80"/>
      <c r="HXW166" s="80"/>
      <c r="HXX166" s="80"/>
      <c r="HXY166" s="80"/>
      <c r="HXZ166" s="80"/>
      <c r="HYA166" s="80"/>
      <c r="HYB166" s="80"/>
      <c r="HYC166" s="80"/>
      <c r="HYD166" s="80"/>
      <c r="HYE166" s="80"/>
      <c r="HYF166" s="80"/>
      <c r="HYG166" s="80"/>
      <c r="HYH166" s="80"/>
      <c r="HYI166" s="80"/>
      <c r="HYJ166" s="80"/>
      <c r="HYK166" s="80"/>
      <c r="HYL166" s="80"/>
      <c r="HYM166" s="80"/>
      <c r="HYN166" s="80"/>
      <c r="HYO166" s="80"/>
      <c r="HYP166" s="80"/>
      <c r="HYQ166" s="80"/>
      <c r="HYR166" s="80"/>
      <c r="HYS166" s="80"/>
      <c r="HYT166" s="80"/>
      <c r="HYU166" s="80"/>
      <c r="HYV166" s="80"/>
      <c r="HYW166" s="80"/>
      <c r="HYX166" s="80"/>
      <c r="HYY166" s="80"/>
      <c r="HYZ166" s="80"/>
      <c r="HZA166" s="80"/>
      <c r="HZB166" s="80"/>
      <c r="HZC166" s="80"/>
      <c r="HZD166" s="80"/>
      <c r="HZE166" s="80"/>
      <c r="HZF166" s="80"/>
      <c r="HZG166" s="80"/>
      <c r="HZH166" s="80"/>
      <c r="HZI166" s="80"/>
      <c r="HZJ166" s="80"/>
      <c r="HZK166" s="80"/>
      <c r="HZL166" s="80"/>
      <c r="HZM166" s="80"/>
      <c r="HZN166" s="80"/>
      <c r="HZO166" s="80"/>
      <c r="HZP166" s="80"/>
      <c r="HZQ166" s="80"/>
      <c r="HZR166" s="80"/>
      <c r="HZS166" s="80"/>
      <c r="HZT166" s="80"/>
      <c r="HZU166" s="80"/>
      <c r="HZV166" s="80"/>
      <c r="HZW166" s="80"/>
      <c r="HZX166" s="80"/>
      <c r="HZY166" s="80"/>
      <c r="HZZ166" s="80"/>
      <c r="IAA166" s="80"/>
      <c r="IAB166" s="80"/>
      <c r="IAC166" s="80"/>
      <c r="IAD166" s="80"/>
      <c r="IAE166" s="80"/>
      <c r="IAF166" s="80"/>
      <c r="IAG166" s="80"/>
      <c r="IAH166" s="80"/>
      <c r="IAI166" s="80"/>
      <c r="IAJ166" s="80"/>
      <c r="IAK166" s="80"/>
      <c r="IAL166" s="80"/>
      <c r="IAM166" s="80"/>
      <c r="IAN166" s="80"/>
      <c r="IAO166" s="80"/>
      <c r="IAP166" s="80"/>
      <c r="IAQ166" s="80"/>
      <c r="IAR166" s="80"/>
      <c r="IAS166" s="80"/>
      <c r="IAT166" s="80"/>
      <c r="IAU166" s="80"/>
      <c r="IAV166" s="80"/>
      <c r="IAW166" s="80"/>
      <c r="IAX166" s="80"/>
      <c r="IAY166" s="80"/>
      <c r="IAZ166" s="80"/>
      <c r="IBA166" s="80"/>
      <c r="IBB166" s="80"/>
      <c r="IBC166" s="80"/>
      <c r="IBD166" s="80"/>
      <c r="IBE166" s="80"/>
      <c r="IBF166" s="80"/>
      <c r="IBG166" s="80"/>
      <c r="IBH166" s="80"/>
      <c r="IBI166" s="80"/>
      <c r="IBJ166" s="80"/>
      <c r="IBK166" s="80"/>
      <c r="IBL166" s="80"/>
      <c r="IBM166" s="80"/>
      <c r="IBN166" s="80"/>
      <c r="IBO166" s="80"/>
      <c r="IBP166" s="80"/>
      <c r="IBQ166" s="80"/>
      <c r="IBR166" s="80"/>
      <c r="IBS166" s="80"/>
      <c r="IBT166" s="80"/>
      <c r="IBU166" s="80"/>
      <c r="IBV166" s="80"/>
      <c r="IBW166" s="80"/>
      <c r="IBX166" s="80"/>
      <c r="IBY166" s="80"/>
      <c r="IBZ166" s="80"/>
      <c r="ICA166" s="80"/>
      <c r="ICB166" s="80"/>
      <c r="ICC166" s="80"/>
      <c r="ICD166" s="80"/>
      <c r="ICE166" s="80"/>
      <c r="ICF166" s="80"/>
      <c r="ICG166" s="80"/>
      <c r="ICH166" s="80"/>
      <c r="ICI166" s="80"/>
      <c r="ICJ166" s="80"/>
      <c r="ICK166" s="80"/>
      <c r="ICL166" s="80"/>
      <c r="ICM166" s="80"/>
      <c r="ICN166" s="80"/>
      <c r="ICO166" s="80"/>
      <c r="ICP166" s="80"/>
      <c r="ICQ166" s="80"/>
      <c r="ICR166" s="80"/>
      <c r="ICS166" s="80"/>
      <c r="ICT166" s="80"/>
      <c r="ICU166" s="80"/>
      <c r="ICV166" s="80"/>
      <c r="ICW166" s="80"/>
      <c r="ICX166" s="80"/>
      <c r="ICY166" s="80"/>
      <c r="ICZ166" s="80"/>
      <c r="IDA166" s="80"/>
      <c r="IDB166" s="80"/>
      <c r="IDC166" s="80"/>
      <c r="IDD166" s="80"/>
      <c r="IDE166" s="80"/>
      <c r="IDF166" s="80"/>
      <c r="IDG166" s="80"/>
      <c r="IDH166" s="80"/>
      <c r="IDI166" s="80"/>
      <c r="IDJ166" s="80"/>
      <c r="IDK166" s="80"/>
      <c r="IDL166" s="80"/>
      <c r="IDM166" s="80"/>
      <c r="IDN166" s="80"/>
      <c r="IDO166" s="80"/>
      <c r="IDP166" s="80"/>
      <c r="IDQ166" s="80"/>
      <c r="IDR166" s="80"/>
      <c r="IDS166" s="80"/>
      <c r="IDT166" s="80"/>
      <c r="IDU166" s="80"/>
      <c r="IDV166" s="80"/>
      <c r="IDW166" s="80"/>
      <c r="IDX166" s="80"/>
      <c r="IDY166" s="80"/>
      <c r="IDZ166" s="80"/>
      <c r="IEA166" s="80"/>
      <c r="IEB166" s="80"/>
      <c r="IEC166" s="80"/>
      <c r="IED166" s="80"/>
      <c r="IEE166" s="80"/>
      <c r="IEF166" s="80"/>
      <c r="IEG166" s="80"/>
      <c r="IEH166" s="80"/>
      <c r="IEI166" s="80"/>
      <c r="IEJ166" s="80"/>
      <c r="IEK166" s="80"/>
      <c r="IEL166" s="80"/>
      <c r="IEM166" s="80"/>
      <c r="IEN166" s="80"/>
      <c r="IEO166" s="80"/>
      <c r="IEP166" s="80"/>
      <c r="IEQ166" s="80"/>
      <c r="IER166" s="80"/>
      <c r="IES166" s="80"/>
      <c r="IET166" s="80"/>
      <c r="IEU166" s="80"/>
      <c r="IEV166" s="80"/>
      <c r="IEW166" s="80"/>
      <c r="IEX166" s="80"/>
      <c r="IEY166" s="80"/>
      <c r="IEZ166" s="80"/>
      <c r="IFA166" s="80"/>
      <c r="IFB166" s="80"/>
      <c r="IFC166" s="80"/>
      <c r="IFD166" s="80"/>
      <c r="IFE166" s="80"/>
      <c r="IFF166" s="80"/>
      <c r="IFG166" s="80"/>
      <c r="IFH166" s="80"/>
      <c r="IFI166" s="80"/>
      <c r="IFJ166" s="80"/>
      <c r="IFK166" s="80"/>
      <c r="IFL166" s="80"/>
      <c r="IFM166" s="80"/>
      <c r="IFN166" s="80"/>
      <c r="IFO166" s="80"/>
      <c r="IFP166" s="80"/>
      <c r="IFQ166" s="80"/>
      <c r="IFR166" s="80"/>
      <c r="IFS166" s="80"/>
      <c r="IFT166" s="80"/>
      <c r="IFU166" s="80"/>
      <c r="IFV166" s="80"/>
      <c r="IFW166" s="80"/>
      <c r="IFX166" s="80"/>
      <c r="IFY166" s="80"/>
      <c r="IFZ166" s="80"/>
      <c r="IGA166" s="80"/>
      <c r="IGB166" s="80"/>
      <c r="IGC166" s="80"/>
      <c r="IGD166" s="80"/>
      <c r="IGE166" s="80"/>
      <c r="IGF166" s="80"/>
      <c r="IGG166" s="80"/>
      <c r="IGH166" s="80"/>
      <c r="IGI166" s="80"/>
      <c r="IGJ166" s="80"/>
      <c r="IGK166" s="80"/>
      <c r="IGL166" s="80"/>
      <c r="IGM166" s="80"/>
      <c r="IGN166" s="80"/>
      <c r="IGO166" s="80"/>
      <c r="IGP166" s="80"/>
      <c r="IGQ166" s="80"/>
      <c r="IGR166" s="80"/>
      <c r="IGS166" s="80"/>
      <c r="IGT166" s="80"/>
      <c r="IGU166" s="80"/>
      <c r="IGV166" s="80"/>
      <c r="IGW166" s="80"/>
      <c r="IGX166" s="80"/>
      <c r="IGY166" s="80"/>
      <c r="IGZ166" s="80"/>
      <c r="IHA166" s="80"/>
      <c r="IHB166" s="80"/>
      <c r="IHC166" s="80"/>
      <c r="IHD166" s="80"/>
      <c r="IHE166" s="80"/>
      <c r="IHF166" s="80"/>
      <c r="IHG166" s="80"/>
      <c r="IHH166" s="80"/>
      <c r="IHI166" s="80"/>
      <c r="IHJ166" s="80"/>
      <c r="IHK166" s="80"/>
      <c r="IHL166" s="80"/>
      <c r="IHM166" s="80"/>
      <c r="IHN166" s="80"/>
      <c r="IHO166" s="80"/>
      <c r="IHP166" s="80"/>
      <c r="IHQ166" s="80"/>
      <c r="IHR166" s="80"/>
      <c r="IHS166" s="80"/>
      <c r="IHT166" s="80"/>
      <c r="IHU166" s="80"/>
      <c r="IHV166" s="80"/>
      <c r="IHW166" s="80"/>
      <c r="IHX166" s="80"/>
      <c r="IHY166" s="80"/>
      <c r="IHZ166" s="80"/>
      <c r="IIA166" s="80"/>
      <c r="IIB166" s="80"/>
      <c r="IIC166" s="80"/>
      <c r="IID166" s="80"/>
      <c r="IIE166" s="80"/>
      <c r="IIF166" s="80"/>
      <c r="IIG166" s="80"/>
      <c r="IIH166" s="80"/>
      <c r="III166" s="80"/>
      <c r="IIJ166" s="80"/>
      <c r="IIK166" s="80"/>
      <c r="IIL166" s="80"/>
      <c r="IIM166" s="80"/>
      <c r="IIN166" s="80"/>
      <c r="IIO166" s="80"/>
      <c r="IIP166" s="80"/>
      <c r="IIQ166" s="80"/>
      <c r="IIR166" s="80"/>
      <c r="IIS166" s="80"/>
      <c r="IIT166" s="80"/>
      <c r="IIU166" s="80"/>
      <c r="IIV166" s="80"/>
      <c r="IIW166" s="80"/>
      <c r="IIX166" s="80"/>
      <c r="IIY166" s="80"/>
      <c r="IIZ166" s="80"/>
      <c r="IJA166" s="80"/>
      <c r="IJB166" s="80"/>
      <c r="IJC166" s="80"/>
      <c r="IJD166" s="80"/>
      <c r="IJE166" s="80"/>
      <c r="IJF166" s="80"/>
      <c r="IJG166" s="80"/>
      <c r="IJH166" s="80"/>
      <c r="IJI166" s="80"/>
      <c r="IJJ166" s="80"/>
      <c r="IJK166" s="80"/>
      <c r="IJL166" s="80"/>
      <c r="IJM166" s="80"/>
      <c r="IJN166" s="80"/>
      <c r="IJO166" s="80"/>
      <c r="IJP166" s="80"/>
      <c r="IJQ166" s="80"/>
      <c r="IJR166" s="80"/>
      <c r="IJS166" s="80"/>
      <c r="IJT166" s="80"/>
      <c r="IJU166" s="80"/>
      <c r="IJV166" s="80"/>
      <c r="IJW166" s="80"/>
      <c r="IJX166" s="80"/>
      <c r="IJY166" s="80"/>
      <c r="IJZ166" s="80"/>
      <c r="IKA166" s="80"/>
      <c r="IKB166" s="80"/>
      <c r="IKC166" s="80"/>
      <c r="IKD166" s="80"/>
      <c r="IKE166" s="80"/>
      <c r="IKF166" s="80"/>
      <c r="IKG166" s="80"/>
      <c r="IKH166" s="80"/>
      <c r="IKI166" s="80"/>
      <c r="IKJ166" s="80"/>
      <c r="IKK166" s="80"/>
      <c r="IKL166" s="80"/>
      <c r="IKM166" s="80"/>
      <c r="IKN166" s="80"/>
      <c r="IKO166" s="80"/>
      <c r="IKP166" s="80"/>
      <c r="IKQ166" s="80"/>
      <c r="IKR166" s="80"/>
      <c r="IKS166" s="80"/>
      <c r="IKT166" s="80"/>
      <c r="IKU166" s="80"/>
      <c r="IKV166" s="80"/>
      <c r="IKW166" s="80"/>
      <c r="IKX166" s="80"/>
      <c r="IKY166" s="80"/>
      <c r="IKZ166" s="80"/>
      <c r="ILA166" s="80"/>
      <c r="ILB166" s="80"/>
      <c r="ILC166" s="80"/>
      <c r="ILD166" s="80"/>
      <c r="ILE166" s="80"/>
      <c r="ILF166" s="80"/>
      <c r="ILG166" s="80"/>
      <c r="ILH166" s="80"/>
      <c r="ILI166" s="80"/>
      <c r="ILJ166" s="80"/>
      <c r="ILK166" s="80"/>
      <c r="ILL166" s="80"/>
      <c r="ILM166" s="80"/>
      <c r="ILN166" s="80"/>
      <c r="ILO166" s="80"/>
      <c r="ILP166" s="80"/>
      <c r="ILQ166" s="80"/>
      <c r="ILR166" s="80"/>
      <c r="ILS166" s="80"/>
      <c r="ILT166" s="80"/>
      <c r="ILU166" s="80"/>
      <c r="ILV166" s="80"/>
      <c r="ILW166" s="80"/>
      <c r="ILX166" s="80"/>
      <c r="ILY166" s="80"/>
      <c r="ILZ166" s="80"/>
      <c r="IMA166" s="80"/>
      <c r="IMB166" s="80"/>
      <c r="IMC166" s="80"/>
      <c r="IMD166" s="80"/>
      <c r="IME166" s="80"/>
      <c r="IMF166" s="80"/>
      <c r="IMG166" s="80"/>
      <c r="IMH166" s="80"/>
      <c r="IMI166" s="80"/>
      <c r="IMJ166" s="80"/>
      <c r="IMK166" s="80"/>
      <c r="IML166" s="80"/>
      <c r="IMM166" s="80"/>
      <c r="IMN166" s="80"/>
      <c r="IMO166" s="80"/>
      <c r="IMP166" s="80"/>
      <c r="IMQ166" s="80"/>
      <c r="IMR166" s="80"/>
      <c r="IMS166" s="80"/>
      <c r="IMT166" s="80"/>
      <c r="IMU166" s="80"/>
      <c r="IMV166" s="80"/>
      <c r="IMW166" s="80"/>
      <c r="IMX166" s="80"/>
      <c r="IMY166" s="80"/>
      <c r="IMZ166" s="80"/>
      <c r="INA166" s="80"/>
      <c r="INB166" s="80"/>
      <c r="INC166" s="80"/>
      <c r="IND166" s="80"/>
      <c r="INE166" s="80"/>
      <c r="INF166" s="80"/>
      <c r="ING166" s="80"/>
      <c r="INH166" s="80"/>
      <c r="INI166" s="80"/>
      <c r="INJ166" s="80"/>
      <c r="INK166" s="80"/>
      <c r="INL166" s="80"/>
      <c r="INM166" s="80"/>
      <c r="INN166" s="80"/>
      <c r="INO166" s="80"/>
      <c r="INP166" s="80"/>
      <c r="INQ166" s="80"/>
      <c r="INR166" s="80"/>
      <c r="INS166" s="80"/>
      <c r="INT166" s="80"/>
      <c r="INU166" s="80"/>
      <c r="INV166" s="80"/>
      <c r="INW166" s="80"/>
      <c r="INX166" s="80"/>
      <c r="INY166" s="80"/>
      <c r="INZ166" s="80"/>
      <c r="IOA166" s="80"/>
      <c r="IOB166" s="80"/>
      <c r="IOC166" s="80"/>
      <c r="IOD166" s="80"/>
      <c r="IOE166" s="80"/>
      <c r="IOF166" s="80"/>
      <c r="IOG166" s="80"/>
      <c r="IOH166" s="80"/>
      <c r="IOI166" s="80"/>
      <c r="IOJ166" s="80"/>
      <c r="IOK166" s="80"/>
      <c r="IOL166" s="80"/>
      <c r="IOM166" s="80"/>
      <c r="ION166" s="80"/>
      <c r="IOO166" s="80"/>
      <c r="IOP166" s="80"/>
      <c r="IOQ166" s="80"/>
      <c r="IOR166" s="80"/>
      <c r="IOS166" s="80"/>
      <c r="IOT166" s="80"/>
      <c r="IOU166" s="80"/>
      <c r="IOV166" s="80"/>
      <c r="IOW166" s="80"/>
      <c r="IOX166" s="80"/>
      <c r="IOY166" s="80"/>
      <c r="IOZ166" s="80"/>
      <c r="IPA166" s="80"/>
      <c r="IPB166" s="80"/>
      <c r="IPC166" s="80"/>
      <c r="IPD166" s="80"/>
      <c r="IPE166" s="80"/>
      <c r="IPF166" s="80"/>
      <c r="IPG166" s="80"/>
      <c r="IPH166" s="80"/>
      <c r="IPI166" s="80"/>
      <c r="IPJ166" s="80"/>
      <c r="IPK166" s="80"/>
      <c r="IPL166" s="80"/>
      <c r="IPM166" s="80"/>
      <c r="IPN166" s="80"/>
      <c r="IPO166" s="80"/>
      <c r="IPP166" s="80"/>
      <c r="IPQ166" s="80"/>
      <c r="IPR166" s="80"/>
      <c r="IPS166" s="80"/>
      <c r="IPT166" s="80"/>
      <c r="IPU166" s="80"/>
      <c r="IPV166" s="80"/>
      <c r="IPW166" s="80"/>
      <c r="IPX166" s="80"/>
      <c r="IPY166" s="80"/>
      <c r="IPZ166" s="80"/>
      <c r="IQA166" s="80"/>
      <c r="IQB166" s="80"/>
      <c r="IQC166" s="80"/>
      <c r="IQD166" s="80"/>
      <c r="IQE166" s="80"/>
      <c r="IQF166" s="80"/>
      <c r="IQG166" s="80"/>
      <c r="IQH166" s="80"/>
      <c r="IQI166" s="80"/>
      <c r="IQJ166" s="80"/>
      <c r="IQK166" s="80"/>
      <c r="IQL166" s="80"/>
      <c r="IQM166" s="80"/>
      <c r="IQN166" s="80"/>
      <c r="IQO166" s="80"/>
      <c r="IQP166" s="80"/>
      <c r="IQQ166" s="80"/>
      <c r="IQR166" s="80"/>
      <c r="IQS166" s="80"/>
      <c r="IQT166" s="80"/>
      <c r="IQU166" s="80"/>
      <c r="IQV166" s="80"/>
      <c r="IQW166" s="80"/>
      <c r="IQX166" s="80"/>
      <c r="IQY166" s="80"/>
      <c r="IQZ166" s="80"/>
      <c r="IRA166" s="80"/>
      <c r="IRB166" s="80"/>
      <c r="IRC166" s="80"/>
      <c r="IRD166" s="80"/>
      <c r="IRE166" s="80"/>
      <c r="IRF166" s="80"/>
      <c r="IRG166" s="80"/>
      <c r="IRH166" s="80"/>
      <c r="IRI166" s="80"/>
      <c r="IRJ166" s="80"/>
      <c r="IRK166" s="80"/>
      <c r="IRL166" s="80"/>
      <c r="IRM166" s="80"/>
      <c r="IRN166" s="80"/>
      <c r="IRO166" s="80"/>
      <c r="IRP166" s="80"/>
      <c r="IRQ166" s="80"/>
      <c r="IRR166" s="80"/>
      <c r="IRS166" s="80"/>
      <c r="IRT166" s="80"/>
      <c r="IRU166" s="80"/>
      <c r="IRV166" s="80"/>
      <c r="IRW166" s="80"/>
      <c r="IRX166" s="80"/>
      <c r="IRY166" s="80"/>
      <c r="IRZ166" s="80"/>
      <c r="ISA166" s="80"/>
      <c r="ISB166" s="80"/>
      <c r="ISC166" s="80"/>
      <c r="ISD166" s="80"/>
      <c r="ISE166" s="80"/>
      <c r="ISF166" s="80"/>
      <c r="ISG166" s="80"/>
      <c r="ISH166" s="80"/>
      <c r="ISI166" s="80"/>
      <c r="ISJ166" s="80"/>
      <c r="ISK166" s="80"/>
      <c r="ISL166" s="80"/>
      <c r="ISM166" s="80"/>
      <c r="ISN166" s="80"/>
      <c r="ISO166" s="80"/>
      <c r="ISP166" s="80"/>
      <c r="ISQ166" s="80"/>
      <c r="ISR166" s="80"/>
      <c r="ISS166" s="80"/>
      <c r="IST166" s="80"/>
      <c r="ISU166" s="80"/>
      <c r="ISV166" s="80"/>
      <c r="ISW166" s="80"/>
      <c r="ISX166" s="80"/>
      <c r="ISY166" s="80"/>
      <c r="ISZ166" s="80"/>
      <c r="ITA166" s="80"/>
      <c r="ITB166" s="80"/>
      <c r="ITC166" s="80"/>
      <c r="ITD166" s="80"/>
      <c r="ITE166" s="80"/>
      <c r="ITF166" s="80"/>
      <c r="ITG166" s="80"/>
      <c r="ITH166" s="80"/>
      <c r="ITI166" s="80"/>
      <c r="ITJ166" s="80"/>
      <c r="ITK166" s="80"/>
      <c r="ITL166" s="80"/>
      <c r="ITM166" s="80"/>
      <c r="ITN166" s="80"/>
      <c r="ITO166" s="80"/>
      <c r="ITP166" s="80"/>
      <c r="ITQ166" s="80"/>
      <c r="ITR166" s="80"/>
      <c r="ITS166" s="80"/>
      <c r="ITT166" s="80"/>
      <c r="ITU166" s="80"/>
      <c r="ITV166" s="80"/>
      <c r="ITW166" s="80"/>
      <c r="ITX166" s="80"/>
      <c r="ITY166" s="80"/>
      <c r="ITZ166" s="80"/>
      <c r="IUA166" s="80"/>
      <c r="IUB166" s="80"/>
      <c r="IUC166" s="80"/>
      <c r="IUD166" s="80"/>
      <c r="IUE166" s="80"/>
      <c r="IUF166" s="80"/>
      <c r="IUG166" s="80"/>
      <c r="IUH166" s="80"/>
      <c r="IUI166" s="80"/>
      <c r="IUJ166" s="80"/>
      <c r="IUK166" s="80"/>
      <c r="IUL166" s="80"/>
      <c r="IUM166" s="80"/>
      <c r="IUN166" s="80"/>
      <c r="IUO166" s="80"/>
      <c r="IUP166" s="80"/>
      <c r="IUQ166" s="80"/>
      <c r="IUR166" s="80"/>
      <c r="IUS166" s="80"/>
      <c r="IUT166" s="80"/>
      <c r="IUU166" s="80"/>
      <c r="IUV166" s="80"/>
      <c r="IUW166" s="80"/>
      <c r="IUX166" s="80"/>
      <c r="IUY166" s="80"/>
      <c r="IUZ166" s="80"/>
      <c r="IVA166" s="80"/>
      <c r="IVB166" s="80"/>
      <c r="IVC166" s="80"/>
      <c r="IVD166" s="80"/>
      <c r="IVE166" s="80"/>
      <c r="IVF166" s="80"/>
      <c r="IVG166" s="80"/>
      <c r="IVH166" s="80"/>
      <c r="IVI166" s="80"/>
      <c r="IVJ166" s="80"/>
      <c r="IVK166" s="80"/>
      <c r="IVL166" s="80"/>
      <c r="IVM166" s="80"/>
      <c r="IVN166" s="80"/>
      <c r="IVO166" s="80"/>
      <c r="IVP166" s="80"/>
      <c r="IVQ166" s="80"/>
      <c r="IVR166" s="80"/>
      <c r="IVS166" s="80"/>
      <c r="IVT166" s="80"/>
      <c r="IVU166" s="80"/>
      <c r="IVV166" s="80"/>
      <c r="IVW166" s="80"/>
      <c r="IVX166" s="80"/>
      <c r="IVY166" s="80"/>
      <c r="IVZ166" s="80"/>
      <c r="IWA166" s="80"/>
      <c r="IWB166" s="80"/>
      <c r="IWC166" s="80"/>
      <c r="IWD166" s="80"/>
      <c r="IWE166" s="80"/>
      <c r="IWF166" s="80"/>
      <c r="IWG166" s="80"/>
      <c r="IWH166" s="80"/>
      <c r="IWI166" s="80"/>
      <c r="IWJ166" s="80"/>
      <c r="IWK166" s="80"/>
      <c r="IWL166" s="80"/>
      <c r="IWM166" s="80"/>
      <c r="IWN166" s="80"/>
      <c r="IWO166" s="80"/>
      <c r="IWP166" s="80"/>
      <c r="IWQ166" s="80"/>
      <c r="IWR166" s="80"/>
      <c r="IWS166" s="80"/>
      <c r="IWT166" s="80"/>
      <c r="IWU166" s="80"/>
      <c r="IWV166" s="80"/>
      <c r="IWW166" s="80"/>
      <c r="IWX166" s="80"/>
      <c r="IWY166" s="80"/>
      <c r="IWZ166" s="80"/>
      <c r="IXA166" s="80"/>
      <c r="IXB166" s="80"/>
      <c r="IXC166" s="80"/>
      <c r="IXD166" s="80"/>
      <c r="IXE166" s="80"/>
      <c r="IXF166" s="80"/>
      <c r="IXG166" s="80"/>
      <c r="IXH166" s="80"/>
      <c r="IXI166" s="80"/>
      <c r="IXJ166" s="80"/>
      <c r="IXK166" s="80"/>
      <c r="IXL166" s="80"/>
      <c r="IXM166" s="80"/>
      <c r="IXN166" s="80"/>
      <c r="IXO166" s="80"/>
      <c r="IXP166" s="80"/>
      <c r="IXQ166" s="80"/>
      <c r="IXR166" s="80"/>
      <c r="IXS166" s="80"/>
      <c r="IXT166" s="80"/>
      <c r="IXU166" s="80"/>
      <c r="IXV166" s="80"/>
      <c r="IXW166" s="80"/>
      <c r="IXX166" s="80"/>
      <c r="IXY166" s="80"/>
      <c r="IXZ166" s="80"/>
      <c r="IYA166" s="80"/>
      <c r="IYB166" s="80"/>
      <c r="IYC166" s="80"/>
      <c r="IYD166" s="80"/>
      <c r="IYE166" s="80"/>
      <c r="IYF166" s="80"/>
      <c r="IYG166" s="80"/>
      <c r="IYH166" s="80"/>
      <c r="IYI166" s="80"/>
      <c r="IYJ166" s="80"/>
      <c r="IYK166" s="80"/>
      <c r="IYL166" s="80"/>
      <c r="IYM166" s="80"/>
      <c r="IYN166" s="80"/>
      <c r="IYO166" s="80"/>
      <c r="IYP166" s="80"/>
      <c r="IYQ166" s="80"/>
      <c r="IYR166" s="80"/>
      <c r="IYS166" s="80"/>
      <c r="IYT166" s="80"/>
      <c r="IYU166" s="80"/>
      <c r="IYV166" s="80"/>
      <c r="IYW166" s="80"/>
      <c r="IYX166" s="80"/>
      <c r="IYY166" s="80"/>
      <c r="IYZ166" s="80"/>
      <c r="IZA166" s="80"/>
      <c r="IZB166" s="80"/>
      <c r="IZC166" s="80"/>
      <c r="IZD166" s="80"/>
      <c r="IZE166" s="80"/>
      <c r="IZF166" s="80"/>
      <c r="IZG166" s="80"/>
      <c r="IZH166" s="80"/>
      <c r="IZI166" s="80"/>
      <c r="IZJ166" s="80"/>
      <c r="IZK166" s="80"/>
      <c r="IZL166" s="80"/>
      <c r="IZM166" s="80"/>
      <c r="IZN166" s="80"/>
      <c r="IZO166" s="80"/>
      <c r="IZP166" s="80"/>
      <c r="IZQ166" s="80"/>
      <c r="IZR166" s="80"/>
      <c r="IZS166" s="80"/>
      <c r="IZT166" s="80"/>
      <c r="IZU166" s="80"/>
      <c r="IZV166" s="80"/>
      <c r="IZW166" s="80"/>
      <c r="IZX166" s="80"/>
      <c r="IZY166" s="80"/>
      <c r="IZZ166" s="80"/>
      <c r="JAA166" s="80"/>
      <c r="JAB166" s="80"/>
      <c r="JAC166" s="80"/>
      <c r="JAD166" s="80"/>
      <c r="JAE166" s="80"/>
      <c r="JAF166" s="80"/>
      <c r="JAG166" s="80"/>
      <c r="JAH166" s="80"/>
      <c r="JAI166" s="80"/>
      <c r="JAJ166" s="80"/>
      <c r="JAK166" s="80"/>
      <c r="JAL166" s="80"/>
      <c r="JAM166" s="80"/>
      <c r="JAN166" s="80"/>
      <c r="JAO166" s="80"/>
      <c r="JAP166" s="80"/>
      <c r="JAQ166" s="80"/>
      <c r="JAR166" s="80"/>
      <c r="JAS166" s="80"/>
      <c r="JAT166" s="80"/>
      <c r="JAU166" s="80"/>
      <c r="JAV166" s="80"/>
      <c r="JAW166" s="80"/>
      <c r="JAX166" s="80"/>
      <c r="JAY166" s="80"/>
      <c r="JAZ166" s="80"/>
      <c r="JBA166" s="80"/>
      <c r="JBB166" s="80"/>
      <c r="JBC166" s="80"/>
      <c r="JBD166" s="80"/>
      <c r="JBE166" s="80"/>
      <c r="JBF166" s="80"/>
      <c r="JBG166" s="80"/>
      <c r="JBH166" s="80"/>
      <c r="JBI166" s="80"/>
      <c r="JBJ166" s="80"/>
      <c r="JBK166" s="80"/>
      <c r="JBL166" s="80"/>
      <c r="JBM166" s="80"/>
      <c r="JBN166" s="80"/>
      <c r="JBO166" s="80"/>
      <c r="JBP166" s="80"/>
      <c r="JBQ166" s="80"/>
      <c r="JBR166" s="80"/>
      <c r="JBS166" s="80"/>
      <c r="JBT166" s="80"/>
      <c r="JBU166" s="80"/>
      <c r="JBV166" s="80"/>
      <c r="JBW166" s="80"/>
      <c r="JBX166" s="80"/>
      <c r="JBY166" s="80"/>
      <c r="JBZ166" s="80"/>
      <c r="JCA166" s="80"/>
      <c r="JCB166" s="80"/>
      <c r="JCC166" s="80"/>
      <c r="JCD166" s="80"/>
      <c r="JCE166" s="80"/>
      <c r="JCF166" s="80"/>
      <c r="JCG166" s="80"/>
      <c r="JCH166" s="80"/>
      <c r="JCI166" s="80"/>
      <c r="JCJ166" s="80"/>
      <c r="JCK166" s="80"/>
      <c r="JCL166" s="80"/>
      <c r="JCM166" s="80"/>
      <c r="JCN166" s="80"/>
      <c r="JCO166" s="80"/>
      <c r="JCP166" s="80"/>
      <c r="JCQ166" s="80"/>
      <c r="JCR166" s="80"/>
      <c r="JCS166" s="80"/>
      <c r="JCT166" s="80"/>
      <c r="JCU166" s="80"/>
      <c r="JCV166" s="80"/>
      <c r="JCW166" s="80"/>
      <c r="JCX166" s="80"/>
      <c r="JCY166" s="80"/>
      <c r="JCZ166" s="80"/>
      <c r="JDA166" s="80"/>
      <c r="JDB166" s="80"/>
      <c r="JDC166" s="80"/>
      <c r="JDD166" s="80"/>
      <c r="JDE166" s="80"/>
      <c r="JDF166" s="80"/>
      <c r="JDG166" s="80"/>
      <c r="JDH166" s="80"/>
      <c r="JDI166" s="80"/>
      <c r="JDJ166" s="80"/>
      <c r="JDK166" s="80"/>
      <c r="JDL166" s="80"/>
      <c r="JDM166" s="80"/>
      <c r="JDN166" s="80"/>
      <c r="JDO166" s="80"/>
      <c r="JDP166" s="80"/>
      <c r="JDQ166" s="80"/>
      <c r="JDR166" s="80"/>
      <c r="JDS166" s="80"/>
      <c r="JDT166" s="80"/>
      <c r="JDU166" s="80"/>
      <c r="JDV166" s="80"/>
      <c r="JDW166" s="80"/>
      <c r="JDX166" s="80"/>
      <c r="JDY166" s="80"/>
      <c r="JDZ166" s="80"/>
      <c r="JEA166" s="80"/>
      <c r="JEB166" s="80"/>
      <c r="JEC166" s="80"/>
      <c r="JED166" s="80"/>
      <c r="JEE166" s="80"/>
      <c r="JEF166" s="80"/>
      <c r="JEG166" s="80"/>
      <c r="JEH166" s="80"/>
      <c r="JEI166" s="80"/>
      <c r="JEJ166" s="80"/>
      <c r="JEK166" s="80"/>
      <c r="JEL166" s="80"/>
      <c r="JEM166" s="80"/>
      <c r="JEN166" s="80"/>
      <c r="JEO166" s="80"/>
      <c r="JEP166" s="80"/>
      <c r="JEQ166" s="80"/>
      <c r="JER166" s="80"/>
      <c r="JES166" s="80"/>
      <c r="JET166" s="80"/>
      <c r="JEU166" s="80"/>
      <c r="JEV166" s="80"/>
      <c r="JEW166" s="80"/>
      <c r="JEX166" s="80"/>
      <c r="JEY166" s="80"/>
      <c r="JEZ166" s="80"/>
      <c r="JFA166" s="80"/>
      <c r="JFB166" s="80"/>
      <c r="JFC166" s="80"/>
      <c r="JFD166" s="80"/>
      <c r="JFE166" s="80"/>
      <c r="JFF166" s="80"/>
      <c r="JFG166" s="80"/>
      <c r="JFH166" s="80"/>
      <c r="JFI166" s="80"/>
      <c r="JFJ166" s="80"/>
      <c r="JFK166" s="80"/>
      <c r="JFL166" s="80"/>
      <c r="JFM166" s="80"/>
      <c r="JFN166" s="80"/>
      <c r="JFO166" s="80"/>
      <c r="JFP166" s="80"/>
      <c r="JFQ166" s="80"/>
      <c r="JFR166" s="80"/>
      <c r="JFS166" s="80"/>
      <c r="JFT166" s="80"/>
      <c r="JFU166" s="80"/>
      <c r="JFV166" s="80"/>
      <c r="JFW166" s="80"/>
      <c r="JFX166" s="80"/>
      <c r="JFY166" s="80"/>
      <c r="JFZ166" s="80"/>
      <c r="JGA166" s="80"/>
      <c r="JGB166" s="80"/>
      <c r="JGC166" s="80"/>
      <c r="JGD166" s="80"/>
      <c r="JGE166" s="80"/>
      <c r="JGF166" s="80"/>
      <c r="JGG166" s="80"/>
      <c r="JGH166" s="80"/>
      <c r="JGI166" s="80"/>
      <c r="JGJ166" s="80"/>
      <c r="JGK166" s="80"/>
      <c r="JGL166" s="80"/>
      <c r="JGM166" s="80"/>
      <c r="JGN166" s="80"/>
      <c r="JGO166" s="80"/>
      <c r="JGP166" s="80"/>
      <c r="JGQ166" s="80"/>
      <c r="JGR166" s="80"/>
      <c r="JGS166" s="80"/>
      <c r="JGT166" s="80"/>
      <c r="JGU166" s="80"/>
      <c r="JGV166" s="80"/>
      <c r="JGW166" s="80"/>
      <c r="JGX166" s="80"/>
      <c r="JGY166" s="80"/>
      <c r="JGZ166" s="80"/>
      <c r="JHA166" s="80"/>
      <c r="JHB166" s="80"/>
      <c r="JHC166" s="80"/>
      <c r="JHD166" s="80"/>
      <c r="JHE166" s="80"/>
      <c r="JHF166" s="80"/>
      <c r="JHG166" s="80"/>
      <c r="JHH166" s="80"/>
      <c r="JHI166" s="80"/>
      <c r="JHJ166" s="80"/>
      <c r="JHK166" s="80"/>
      <c r="JHL166" s="80"/>
      <c r="JHM166" s="80"/>
      <c r="JHN166" s="80"/>
      <c r="JHO166" s="80"/>
      <c r="JHP166" s="80"/>
      <c r="JHQ166" s="80"/>
      <c r="JHR166" s="80"/>
      <c r="JHS166" s="80"/>
      <c r="JHT166" s="80"/>
      <c r="JHU166" s="80"/>
      <c r="JHV166" s="80"/>
      <c r="JHW166" s="80"/>
      <c r="JHX166" s="80"/>
      <c r="JHY166" s="80"/>
      <c r="JHZ166" s="80"/>
      <c r="JIA166" s="80"/>
      <c r="JIB166" s="80"/>
      <c r="JIC166" s="80"/>
      <c r="JID166" s="80"/>
      <c r="JIE166" s="80"/>
      <c r="JIF166" s="80"/>
      <c r="JIG166" s="80"/>
      <c r="JIH166" s="80"/>
      <c r="JII166" s="80"/>
      <c r="JIJ166" s="80"/>
      <c r="JIK166" s="80"/>
      <c r="JIL166" s="80"/>
      <c r="JIM166" s="80"/>
      <c r="JIN166" s="80"/>
      <c r="JIO166" s="80"/>
      <c r="JIP166" s="80"/>
      <c r="JIQ166" s="80"/>
      <c r="JIR166" s="80"/>
      <c r="JIS166" s="80"/>
      <c r="JIT166" s="80"/>
      <c r="JIU166" s="80"/>
      <c r="JIV166" s="80"/>
      <c r="JIW166" s="80"/>
      <c r="JIX166" s="80"/>
      <c r="JIY166" s="80"/>
      <c r="JIZ166" s="80"/>
      <c r="JJA166" s="80"/>
      <c r="JJB166" s="80"/>
      <c r="JJC166" s="80"/>
      <c r="JJD166" s="80"/>
      <c r="JJE166" s="80"/>
      <c r="JJF166" s="80"/>
      <c r="JJG166" s="80"/>
      <c r="JJH166" s="80"/>
      <c r="JJI166" s="80"/>
      <c r="JJJ166" s="80"/>
      <c r="JJK166" s="80"/>
      <c r="JJL166" s="80"/>
      <c r="JJM166" s="80"/>
      <c r="JJN166" s="80"/>
      <c r="JJO166" s="80"/>
      <c r="JJP166" s="80"/>
      <c r="JJQ166" s="80"/>
      <c r="JJR166" s="80"/>
      <c r="JJS166" s="80"/>
      <c r="JJT166" s="80"/>
      <c r="JJU166" s="80"/>
      <c r="JJV166" s="80"/>
      <c r="JJW166" s="80"/>
      <c r="JJX166" s="80"/>
      <c r="JJY166" s="80"/>
      <c r="JJZ166" s="80"/>
      <c r="JKA166" s="80"/>
      <c r="JKB166" s="80"/>
      <c r="JKC166" s="80"/>
      <c r="JKD166" s="80"/>
      <c r="JKE166" s="80"/>
      <c r="JKF166" s="80"/>
      <c r="JKG166" s="80"/>
      <c r="JKH166" s="80"/>
      <c r="JKI166" s="80"/>
      <c r="JKJ166" s="80"/>
      <c r="JKK166" s="80"/>
      <c r="JKL166" s="80"/>
      <c r="JKM166" s="80"/>
      <c r="JKN166" s="80"/>
      <c r="JKO166" s="80"/>
      <c r="JKP166" s="80"/>
      <c r="JKQ166" s="80"/>
      <c r="JKR166" s="80"/>
      <c r="JKS166" s="80"/>
      <c r="JKT166" s="80"/>
      <c r="JKU166" s="80"/>
      <c r="JKV166" s="80"/>
      <c r="JKW166" s="80"/>
      <c r="JKX166" s="80"/>
      <c r="JKY166" s="80"/>
      <c r="JKZ166" s="80"/>
      <c r="JLA166" s="80"/>
      <c r="JLB166" s="80"/>
      <c r="JLC166" s="80"/>
      <c r="JLD166" s="80"/>
      <c r="JLE166" s="80"/>
      <c r="JLF166" s="80"/>
      <c r="JLG166" s="80"/>
      <c r="JLH166" s="80"/>
      <c r="JLI166" s="80"/>
      <c r="JLJ166" s="80"/>
      <c r="JLK166" s="80"/>
      <c r="JLL166" s="80"/>
      <c r="JLM166" s="80"/>
      <c r="JLN166" s="80"/>
      <c r="JLO166" s="80"/>
      <c r="JLP166" s="80"/>
      <c r="JLQ166" s="80"/>
      <c r="JLR166" s="80"/>
      <c r="JLS166" s="80"/>
      <c r="JLT166" s="80"/>
      <c r="JLU166" s="80"/>
      <c r="JLV166" s="80"/>
      <c r="JLW166" s="80"/>
      <c r="JLX166" s="80"/>
      <c r="JLY166" s="80"/>
      <c r="JLZ166" s="80"/>
      <c r="JMA166" s="80"/>
      <c r="JMB166" s="80"/>
      <c r="JMC166" s="80"/>
      <c r="JMD166" s="80"/>
      <c r="JME166" s="80"/>
      <c r="JMF166" s="80"/>
      <c r="JMG166" s="80"/>
      <c r="JMH166" s="80"/>
      <c r="JMI166" s="80"/>
      <c r="JMJ166" s="80"/>
      <c r="JMK166" s="80"/>
      <c r="JML166" s="80"/>
      <c r="JMM166" s="80"/>
      <c r="JMN166" s="80"/>
      <c r="JMO166" s="80"/>
      <c r="JMP166" s="80"/>
      <c r="JMQ166" s="80"/>
      <c r="JMR166" s="80"/>
      <c r="JMS166" s="80"/>
      <c r="JMT166" s="80"/>
      <c r="JMU166" s="80"/>
      <c r="JMV166" s="80"/>
      <c r="JMW166" s="80"/>
      <c r="JMX166" s="80"/>
      <c r="JMY166" s="80"/>
      <c r="JMZ166" s="80"/>
      <c r="JNA166" s="80"/>
      <c r="JNB166" s="80"/>
      <c r="JNC166" s="80"/>
      <c r="JND166" s="80"/>
      <c r="JNE166" s="80"/>
      <c r="JNF166" s="80"/>
      <c r="JNG166" s="80"/>
      <c r="JNH166" s="80"/>
      <c r="JNI166" s="80"/>
      <c r="JNJ166" s="80"/>
      <c r="JNK166" s="80"/>
      <c r="JNL166" s="80"/>
      <c r="JNM166" s="80"/>
      <c r="JNN166" s="80"/>
      <c r="JNO166" s="80"/>
      <c r="JNP166" s="80"/>
      <c r="JNQ166" s="80"/>
      <c r="JNR166" s="80"/>
      <c r="JNS166" s="80"/>
      <c r="JNT166" s="80"/>
      <c r="JNU166" s="80"/>
      <c r="JNV166" s="80"/>
      <c r="JNW166" s="80"/>
      <c r="JNX166" s="80"/>
      <c r="JNY166" s="80"/>
      <c r="JNZ166" s="80"/>
      <c r="JOA166" s="80"/>
      <c r="JOB166" s="80"/>
      <c r="JOC166" s="80"/>
      <c r="JOD166" s="80"/>
      <c r="JOE166" s="80"/>
      <c r="JOF166" s="80"/>
      <c r="JOG166" s="80"/>
      <c r="JOH166" s="80"/>
      <c r="JOI166" s="80"/>
      <c r="JOJ166" s="80"/>
      <c r="JOK166" s="80"/>
      <c r="JOL166" s="80"/>
      <c r="JOM166" s="80"/>
      <c r="JON166" s="80"/>
      <c r="JOO166" s="80"/>
      <c r="JOP166" s="80"/>
      <c r="JOQ166" s="80"/>
      <c r="JOR166" s="80"/>
      <c r="JOS166" s="80"/>
      <c r="JOT166" s="80"/>
      <c r="JOU166" s="80"/>
      <c r="JOV166" s="80"/>
      <c r="JOW166" s="80"/>
      <c r="JOX166" s="80"/>
      <c r="JOY166" s="80"/>
      <c r="JOZ166" s="80"/>
      <c r="JPA166" s="80"/>
      <c r="JPB166" s="80"/>
      <c r="JPC166" s="80"/>
      <c r="JPD166" s="80"/>
      <c r="JPE166" s="80"/>
      <c r="JPF166" s="80"/>
      <c r="JPG166" s="80"/>
      <c r="JPH166" s="80"/>
      <c r="JPI166" s="80"/>
      <c r="JPJ166" s="80"/>
      <c r="JPK166" s="80"/>
      <c r="JPL166" s="80"/>
      <c r="JPM166" s="80"/>
      <c r="JPN166" s="80"/>
      <c r="JPO166" s="80"/>
      <c r="JPP166" s="80"/>
      <c r="JPQ166" s="80"/>
      <c r="JPR166" s="80"/>
      <c r="JPS166" s="80"/>
      <c r="JPT166" s="80"/>
      <c r="JPU166" s="80"/>
      <c r="JPV166" s="80"/>
      <c r="JPW166" s="80"/>
      <c r="JPX166" s="80"/>
      <c r="JPY166" s="80"/>
      <c r="JPZ166" s="80"/>
      <c r="JQA166" s="80"/>
      <c r="JQB166" s="80"/>
      <c r="JQC166" s="80"/>
      <c r="JQD166" s="80"/>
      <c r="JQE166" s="80"/>
      <c r="JQF166" s="80"/>
      <c r="JQG166" s="80"/>
      <c r="JQH166" s="80"/>
      <c r="JQI166" s="80"/>
      <c r="JQJ166" s="80"/>
      <c r="JQK166" s="80"/>
      <c r="JQL166" s="80"/>
      <c r="JQM166" s="80"/>
      <c r="JQN166" s="80"/>
      <c r="JQO166" s="80"/>
      <c r="JQP166" s="80"/>
      <c r="JQQ166" s="80"/>
      <c r="JQR166" s="80"/>
      <c r="JQS166" s="80"/>
      <c r="JQT166" s="80"/>
      <c r="JQU166" s="80"/>
      <c r="JQV166" s="80"/>
      <c r="JQW166" s="80"/>
      <c r="JQX166" s="80"/>
      <c r="JQY166" s="80"/>
      <c r="JQZ166" s="80"/>
      <c r="JRA166" s="80"/>
      <c r="JRB166" s="80"/>
      <c r="JRC166" s="80"/>
      <c r="JRD166" s="80"/>
      <c r="JRE166" s="80"/>
      <c r="JRF166" s="80"/>
      <c r="JRG166" s="80"/>
      <c r="JRH166" s="80"/>
      <c r="JRI166" s="80"/>
      <c r="JRJ166" s="80"/>
      <c r="JRK166" s="80"/>
      <c r="JRL166" s="80"/>
      <c r="JRM166" s="80"/>
      <c r="JRN166" s="80"/>
      <c r="JRO166" s="80"/>
      <c r="JRP166" s="80"/>
      <c r="JRQ166" s="80"/>
      <c r="JRR166" s="80"/>
      <c r="JRS166" s="80"/>
      <c r="JRT166" s="80"/>
      <c r="JRU166" s="80"/>
      <c r="JRV166" s="80"/>
      <c r="JRW166" s="80"/>
      <c r="JRX166" s="80"/>
      <c r="JRY166" s="80"/>
      <c r="JRZ166" s="80"/>
      <c r="JSA166" s="80"/>
      <c r="JSB166" s="80"/>
      <c r="JSC166" s="80"/>
      <c r="JSD166" s="80"/>
      <c r="JSE166" s="80"/>
      <c r="JSF166" s="80"/>
      <c r="JSG166" s="80"/>
      <c r="JSH166" s="80"/>
      <c r="JSI166" s="80"/>
      <c r="JSJ166" s="80"/>
      <c r="JSK166" s="80"/>
      <c r="JSL166" s="80"/>
      <c r="JSM166" s="80"/>
      <c r="JSN166" s="80"/>
      <c r="JSO166" s="80"/>
      <c r="JSP166" s="80"/>
      <c r="JSQ166" s="80"/>
      <c r="JSR166" s="80"/>
      <c r="JSS166" s="80"/>
      <c r="JST166" s="80"/>
      <c r="JSU166" s="80"/>
      <c r="JSV166" s="80"/>
      <c r="JSW166" s="80"/>
      <c r="JSX166" s="80"/>
      <c r="JSY166" s="80"/>
      <c r="JSZ166" s="80"/>
      <c r="JTA166" s="80"/>
      <c r="JTB166" s="80"/>
      <c r="JTC166" s="80"/>
      <c r="JTD166" s="80"/>
      <c r="JTE166" s="80"/>
      <c r="JTF166" s="80"/>
      <c r="JTG166" s="80"/>
      <c r="JTH166" s="80"/>
      <c r="JTI166" s="80"/>
      <c r="JTJ166" s="80"/>
      <c r="JTK166" s="80"/>
      <c r="JTL166" s="80"/>
      <c r="JTM166" s="80"/>
      <c r="JTN166" s="80"/>
      <c r="JTO166" s="80"/>
      <c r="JTP166" s="80"/>
      <c r="JTQ166" s="80"/>
      <c r="JTR166" s="80"/>
      <c r="JTS166" s="80"/>
      <c r="JTT166" s="80"/>
      <c r="JTU166" s="80"/>
      <c r="JTV166" s="80"/>
      <c r="JTW166" s="80"/>
      <c r="JTX166" s="80"/>
      <c r="JTY166" s="80"/>
      <c r="JTZ166" s="80"/>
      <c r="JUA166" s="80"/>
      <c r="JUB166" s="80"/>
      <c r="JUC166" s="80"/>
      <c r="JUD166" s="80"/>
      <c r="JUE166" s="80"/>
      <c r="JUF166" s="80"/>
      <c r="JUG166" s="80"/>
      <c r="JUH166" s="80"/>
      <c r="JUI166" s="80"/>
      <c r="JUJ166" s="80"/>
      <c r="JUK166" s="80"/>
      <c r="JUL166" s="80"/>
      <c r="JUM166" s="80"/>
      <c r="JUN166" s="80"/>
      <c r="JUO166" s="80"/>
      <c r="JUP166" s="80"/>
      <c r="JUQ166" s="80"/>
      <c r="JUR166" s="80"/>
      <c r="JUS166" s="80"/>
      <c r="JUT166" s="80"/>
      <c r="JUU166" s="80"/>
      <c r="JUV166" s="80"/>
      <c r="JUW166" s="80"/>
      <c r="JUX166" s="80"/>
      <c r="JUY166" s="80"/>
      <c r="JUZ166" s="80"/>
      <c r="JVA166" s="80"/>
      <c r="JVB166" s="80"/>
      <c r="JVC166" s="80"/>
      <c r="JVD166" s="80"/>
      <c r="JVE166" s="80"/>
      <c r="JVF166" s="80"/>
      <c r="JVG166" s="80"/>
      <c r="JVH166" s="80"/>
      <c r="JVI166" s="80"/>
      <c r="JVJ166" s="80"/>
      <c r="JVK166" s="80"/>
      <c r="JVL166" s="80"/>
      <c r="JVM166" s="80"/>
      <c r="JVN166" s="80"/>
      <c r="JVO166" s="80"/>
      <c r="JVP166" s="80"/>
      <c r="JVQ166" s="80"/>
      <c r="JVR166" s="80"/>
      <c r="JVS166" s="80"/>
      <c r="JVT166" s="80"/>
      <c r="JVU166" s="80"/>
      <c r="JVV166" s="80"/>
      <c r="JVW166" s="80"/>
      <c r="JVX166" s="80"/>
      <c r="JVY166" s="80"/>
      <c r="JVZ166" s="80"/>
      <c r="JWA166" s="80"/>
      <c r="JWB166" s="80"/>
      <c r="JWC166" s="80"/>
      <c r="JWD166" s="80"/>
      <c r="JWE166" s="80"/>
      <c r="JWF166" s="80"/>
      <c r="JWG166" s="80"/>
      <c r="JWH166" s="80"/>
      <c r="JWI166" s="80"/>
      <c r="JWJ166" s="80"/>
      <c r="JWK166" s="80"/>
      <c r="JWL166" s="80"/>
      <c r="JWM166" s="80"/>
      <c r="JWN166" s="80"/>
      <c r="JWO166" s="80"/>
      <c r="JWP166" s="80"/>
      <c r="JWQ166" s="80"/>
      <c r="JWR166" s="80"/>
      <c r="JWS166" s="80"/>
      <c r="JWT166" s="80"/>
      <c r="JWU166" s="80"/>
      <c r="JWV166" s="80"/>
      <c r="JWW166" s="80"/>
      <c r="JWX166" s="80"/>
      <c r="JWY166" s="80"/>
      <c r="JWZ166" s="80"/>
      <c r="JXA166" s="80"/>
      <c r="JXB166" s="80"/>
      <c r="JXC166" s="80"/>
      <c r="JXD166" s="80"/>
      <c r="JXE166" s="80"/>
      <c r="JXF166" s="80"/>
      <c r="JXG166" s="80"/>
      <c r="JXH166" s="80"/>
      <c r="JXI166" s="80"/>
      <c r="JXJ166" s="80"/>
      <c r="JXK166" s="80"/>
      <c r="JXL166" s="80"/>
      <c r="JXM166" s="80"/>
      <c r="JXN166" s="80"/>
      <c r="JXO166" s="80"/>
      <c r="JXP166" s="80"/>
      <c r="JXQ166" s="80"/>
      <c r="JXR166" s="80"/>
      <c r="JXS166" s="80"/>
      <c r="JXT166" s="80"/>
      <c r="JXU166" s="80"/>
      <c r="JXV166" s="80"/>
      <c r="JXW166" s="80"/>
      <c r="JXX166" s="80"/>
      <c r="JXY166" s="80"/>
      <c r="JXZ166" s="80"/>
      <c r="JYA166" s="80"/>
      <c r="JYB166" s="80"/>
      <c r="JYC166" s="80"/>
      <c r="JYD166" s="80"/>
      <c r="JYE166" s="80"/>
      <c r="JYF166" s="80"/>
      <c r="JYG166" s="80"/>
      <c r="JYH166" s="80"/>
      <c r="JYI166" s="80"/>
      <c r="JYJ166" s="80"/>
      <c r="JYK166" s="80"/>
      <c r="JYL166" s="80"/>
      <c r="JYM166" s="80"/>
      <c r="JYN166" s="80"/>
      <c r="JYO166" s="80"/>
      <c r="JYP166" s="80"/>
      <c r="JYQ166" s="80"/>
      <c r="JYR166" s="80"/>
      <c r="JYS166" s="80"/>
      <c r="JYT166" s="80"/>
      <c r="JYU166" s="80"/>
      <c r="JYV166" s="80"/>
      <c r="JYW166" s="80"/>
      <c r="JYX166" s="80"/>
      <c r="JYY166" s="80"/>
      <c r="JYZ166" s="80"/>
      <c r="JZA166" s="80"/>
      <c r="JZB166" s="80"/>
      <c r="JZC166" s="80"/>
      <c r="JZD166" s="80"/>
      <c r="JZE166" s="80"/>
      <c r="JZF166" s="80"/>
      <c r="JZG166" s="80"/>
      <c r="JZH166" s="80"/>
      <c r="JZI166" s="80"/>
      <c r="JZJ166" s="80"/>
      <c r="JZK166" s="80"/>
      <c r="JZL166" s="80"/>
      <c r="JZM166" s="80"/>
      <c r="JZN166" s="80"/>
      <c r="JZO166" s="80"/>
      <c r="JZP166" s="80"/>
      <c r="JZQ166" s="80"/>
      <c r="JZR166" s="80"/>
      <c r="JZS166" s="80"/>
      <c r="JZT166" s="80"/>
      <c r="JZU166" s="80"/>
      <c r="JZV166" s="80"/>
      <c r="JZW166" s="80"/>
      <c r="JZX166" s="80"/>
      <c r="JZY166" s="80"/>
      <c r="JZZ166" s="80"/>
      <c r="KAA166" s="80"/>
      <c r="KAB166" s="80"/>
      <c r="KAC166" s="80"/>
      <c r="KAD166" s="80"/>
      <c r="KAE166" s="80"/>
      <c r="KAF166" s="80"/>
      <c r="KAG166" s="80"/>
      <c r="KAH166" s="80"/>
      <c r="KAI166" s="80"/>
      <c r="KAJ166" s="80"/>
      <c r="KAK166" s="80"/>
      <c r="KAL166" s="80"/>
      <c r="KAM166" s="80"/>
      <c r="KAN166" s="80"/>
      <c r="KAO166" s="80"/>
      <c r="KAP166" s="80"/>
      <c r="KAQ166" s="80"/>
      <c r="KAR166" s="80"/>
      <c r="KAS166" s="80"/>
      <c r="KAT166" s="80"/>
      <c r="KAU166" s="80"/>
      <c r="KAV166" s="80"/>
      <c r="KAW166" s="80"/>
      <c r="KAX166" s="80"/>
      <c r="KAY166" s="80"/>
      <c r="KAZ166" s="80"/>
      <c r="KBA166" s="80"/>
      <c r="KBB166" s="80"/>
      <c r="KBC166" s="80"/>
      <c r="KBD166" s="80"/>
      <c r="KBE166" s="80"/>
      <c r="KBF166" s="80"/>
      <c r="KBG166" s="80"/>
      <c r="KBH166" s="80"/>
      <c r="KBI166" s="80"/>
      <c r="KBJ166" s="80"/>
      <c r="KBK166" s="80"/>
      <c r="KBL166" s="80"/>
      <c r="KBM166" s="80"/>
      <c r="KBN166" s="80"/>
      <c r="KBO166" s="80"/>
      <c r="KBP166" s="80"/>
      <c r="KBQ166" s="80"/>
      <c r="KBR166" s="80"/>
      <c r="KBS166" s="80"/>
      <c r="KBT166" s="80"/>
      <c r="KBU166" s="80"/>
      <c r="KBV166" s="80"/>
      <c r="KBW166" s="80"/>
      <c r="KBX166" s="80"/>
      <c r="KBY166" s="80"/>
      <c r="KBZ166" s="80"/>
      <c r="KCA166" s="80"/>
      <c r="KCB166" s="80"/>
      <c r="KCC166" s="80"/>
      <c r="KCD166" s="80"/>
      <c r="KCE166" s="80"/>
      <c r="KCF166" s="80"/>
      <c r="KCG166" s="80"/>
      <c r="KCH166" s="80"/>
      <c r="KCI166" s="80"/>
      <c r="KCJ166" s="80"/>
      <c r="KCK166" s="80"/>
      <c r="KCL166" s="80"/>
      <c r="KCM166" s="80"/>
      <c r="KCN166" s="80"/>
      <c r="KCO166" s="80"/>
      <c r="KCP166" s="80"/>
      <c r="KCQ166" s="80"/>
      <c r="KCR166" s="80"/>
      <c r="KCS166" s="80"/>
      <c r="KCT166" s="80"/>
      <c r="KCU166" s="80"/>
      <c r="KCV166" s="80"/>
      <c r="KCW166" s="80"/>
      <c r="KCX166" s="80"/>
      <c r="KCY166" s="80"/>
      <c r="KCZ166" s="80"/>
      <c r="KDA166" s="80"/>
      <c r="KDB166" s="80"/>
      <c r="KDC166" s="80"/>
      <c r="KDD166" s="80"/>
      <c r="KDE166" s="80"/>
      <c r="KDF166" s="80"/>
      <c r="KDG166" s="80"/>
      <c r="KDH166" s="80"/>
      <c r="KDI166" s="80"/>
      <c r="KDJ166" s="80"/>
      <c r="KDK166" s="80"/>
      <c r="KDL166" s="80"/>
      <c r="KDM166" s="80"/>
      <c r="KDN166" s="80"/>
      <c r="KDO166" s="80"/>
      <c r="KDP166" s="80"/>
      <c r="KDQ166" s="80"/>
      <c r="KDR166" s="80"/>
      <c r="KDS166" s="80"/>
      <c r="KDT166" s="80"/>
      <c r="KDU166" s="80"/>
      <c r="KDV166" s="80"/>
      <c r="KDW166" s="80"/>
      <c r="KDX166" s="80"/>
      <c r="KDY166" s="80"/>
      <c r="KDZ166" s="80"/>
      <c r="KEA166" s="80"/>
      <c r="KEB166" s="80"/>
      <c r="KEC166" s="80"/>
      <c r="KED166" s="80"/>
      <c r="KEE166" s="80"/>
      <c r="KEF166" s="80"/>
      <c r="KEG166" s="80"/>
      <c r="KEH166" s="80"/>
      <c r="KEI166" s="80"/>
      <c r="KEJ166" s="80"/>
      <c r="KEK166" s="80"/>
      <c r="KEL166" s="80"/>
      <c r="KEM166" s="80"/>
      <c r="KEN166" s="80"/>
      <c r="KEO166" s="80"/>
      <c r="KEP166" s="80"/>
      <c r="KEQ166" s="80"/>
      <c r="KER166" s="80"/>
      <c r="KES166" s="80"/>
      <c r="KET166" s="80"/>
      <c r="KEU166" s="80"/>
      <c r="KEV166" s="80"/>
      <c r="KEW166" s="80"/>
      <c r="KEX166" s="80"/>
      <c r="KEY166" s="80"/>
      <c r="KEZ166" s="80"/>
      <c r="KFA166" s="80"/>
      <c r="KFB166" s="80"/>
      <c r="KFC166" s="80"/>
      <c r="KFD166" s="80"/>
      <c r="KFE166" s="80"/>
      <c r="KFF166" s="80"/>
      <c r="KFG166" s="80"/>
      <c r="KFH166" s="80"/>
      <c r="KFI166" s="80"/>
      <c r="KFJ166" s="80"/>
      <c r="KFK166" s="80"/>
      <c r="KFL166" s="80"/>
      <c r="KFM166" s="80"/>
      <c r="KFN166" s="80"/>
      <c r="KFO166" s="80"/>
      <c r="KFP166" s="80"/>
      <c r="KFQ166" s="80"/>
      <c r="KFR166" s="80"/>
      <c r="KFS166" s="80"/>
      <c r="KFT166" s="80"/>
      <c r="KFU166" s="80"/>
      <c r="KFV166" s="80"/>
      <c r="KFW166" s="80"/>
      <c r="KFX166" s="80"/>
      <c r="KFY166" s="80"/>
      <c r="KFZ166" s="80"/>
      <c r="KGA166" s="80"/>
      <c r="KGB166" s="80"/>
      <c r="KGC166" s="80"/>
      <c r="KGD166" s="80"/>
      <c r="KGE166" s="80"/>
      <c r="KGF166" s="80"/>
      <c r="KGG166" s="80"/>
      <c r="KGH166" s="80"/>
      <c r="KGI166" s="80"/>
      <c r="KGJ166" s="80"/>
      <c r="KGK166" s="80"/>
      <c r="KGL166" s="80"/>
      <c r="KGM166" s="80"/>
      <c r="KGN166" s="80"/>
      <c r="KGO166" s="80"/>
      <c r="KGP166" s="80"/>
      <c r="KGQ166" s="80"/>
      <c r="KGR166" s="80"/>
      <c r="KGS166" s="80"/>
      <c r="KGT166" s="80"/>
      <c r="KGU166" s="80"/>
      <c r="KGV166" s="80"/>
      <c r="KGW166" s="80"/>
      <c r="KGX166" s="80"/>
      <c r="KGY166" s="80"/>
      <c r="KGZ166" s="80"/>
      <c r="KHA166" s="80"/>
      <c r="KHB166" s="80"/>
      <c r="KHC166" s="80"/>
      <c r="KHD166" s="80"/>
      <c r="KHE166" s="80"/>
      <c r="KHF166" s="80"/>
      <c r="KHG166" s="80"/>
      <c r="KHH166" s="80"/>
      <c r="KHI166" s="80"/>
      <c r="KHJ166" s="80"/>
      <c r="KHK166" s="80"/>
      <c r="KHL166" s="80"/>
      <c r="KHM166" s="80"/>
      <c r="KHN166" s="80"/>
      <c r="KHO166" s="80"/>
      <c r="KHP166" s="80"/>
      <c r="KHQ166" s="80"/>
      <c r="KHR166" s="80"/>
      <c r="KHS166" s="80"/>
      <c r="KHT166" s="80"/>
      <c r="KHU166" s="80"/>
      <c r="KHV166" s="80"/>
      <c r="KHW166" s="80"/>
      <c r="KHX166" s="80"/>
      <c r="KHY166" s="80"/>
      <c r="KHZ166" s="80"/>
      <c r="KIA166" s="80"/>
      <c r="KIB166" s="80"/>
      <c r="KIC166" s="80"/>
      <c r="KID166" s="80"/>
      <c r="KIE166" s="80"/>
      <c r="KIF166" s="80"/>
      <c r="KIG166" s="80"/>
      <c r="KIH166" s="80"/>
      <c r="KII166" s="80"/>
      <c r="KIJ166" s="80"/>
      <c r="KIK166" s="80"/>
      <c r="KIL166" s="80"/>
      <c r="KIM166" s="80"/>
      <c r="KIN166" s="80"/>
      <c r="KIO166" s="80"/>
      <c r="KIP166" s="80"/>
      <c r="KIQ166" s="80"/>
      <c r="KIR166" s="80"/>
      <c r="KIS166" s="80"/>
      <c r="KIT166" s="80"/>
      <c r="KIU166" s="80"/>
      <c r="KIV166" s="80"/>
      <c r="KIW166" s="80"/>
      <c r="KIX166" s="80"/>
      <c r="KIY166" s="80"/>
      <c r="KIZ166" s="80"/>
      <c r="KJA166" s="80"/>
      <c r="KJB166" s="80"/>
      <c r="KJC166" s="80"/>
      <c r="KJD166" s="80"/>
      <c r="KJE166" s="80"/>
      <c r="KJF166" s="80"/>
      <c r="KJG166" s="80"/>
      <c r="KJH166" s="80"/>
      <c r="KJI166" s="80"/>
      <c r="KJJ166" s="80"/>
      <c r="KJK166" s="80"/>
      <c r="KJL166" s="80"/>
      <c r="KJM166" s="80"/>
      <c r="KJN166" s="80"/>
      <c r="KJO166" s="80"/>
      <c r="KJP166" s="80"/>
      <c r="KJQ166" s="80"/>
      <c r="KJR166" s="80"/>
      <c r="KJS166" s="80"/>
      <c r="KJT166" s="80"/>
      <c r="KJU166" s="80"/>
      <c r="KJV166" s="80"/>
      <c r="KJW166" s="80"/>
      <c r="KJX166" s="80"/>
      <c r="KJY166" s="80"/>
      <c r="KJZ166" s="80"/>
      <c r="KKA166" s="80"/>
      <c r="KKB166" s="80"/>
      <c r="KKC166" s="80"/>
      <c r="KKD166" s="80"/>
      <c r="KKE166" s="80"/>
      <c r="KKF166" s="80"/>
      <c r="KKG166" s="80"/>
      <c r="KKH166" s="80"/>
      <c r="KKI166" s="80"/>
      <c r="KKJ166" s="80"/>
      <c r="KKK166" s="80"/>
      <c r="KKL166" s="80"/>
      <c r="KKM166" s="80"/>
      <c r="KKN166" s="80"/>
      <c r="KKO166" s="80"/>
      <c r="KKP166" s="80"/>
      <c r="KKQ166" s="80"/>
      <c r="KKR166" s="80"/>
      <c r="KKS166" s="80"/>
      <c r="KKT166" s="80"/>
      <c r="KKU166" s="80"/>
      <c r="KKV166" s="80"/>
      <c r="KKW166" s="80"/>
      <c r="KKX166" s="80"/>
      <c r="KKY166" s="80"/>
      <c r="KKZ166" s="80"/>
      <c r="KLA166" s="80"/>
      <c r="KLB166" s="80"/>
      <c r="KLC166" s="80"/>
      <c r="KLD166" s="80"/>
      <c r="KLE166" s="80"/>
      <c r="KLF166" s="80"/>
      <c r="KLG166" s="80"/>
      <c r="KLH166" s="80"/>
      <c r="KLI166" s="80"/>
      <c r="KLJ166" s="80"/>
      <c r="KLK166" s="80"/>
      <c r="KLL166" s="80"/>
      <c r="KLM166" s="80"/>
      <c r="KLN166" s="80"/>
      <c r="KLO166" s="80"/>
      <c r="KLP166" s="80"/>
      <c r="KLQ166" s="80"/>
      <c r="KLR166" s="80"/>
      <c r="KLS166" s="80"/>
      <c r="KLT166" s="80"/>
      <c r="KLU166" s="80"/>
      <c r="KLV166" s="80"/>
      <c r="KLW166" s="80"/>
      <c r="KLX166" s="80"/>
      <c r="KLY166" s="80"/>
      <c r="KLZ166" s="80"/>
      <c r="KMA166" s="80"/>
      <c r="KMB166" s="80"/>
      <c r="KMC166" s="80"/>
      <c r="KMD166" s="80"/>
      <c r="KME166" s="80"/>
      <c r="KMF166" s="80"/>
      <c r="KMG166" s="80"/>
      <c r="KMH166" s="80"/>
      <c r="KMI166" s="80"/>
      <c r="KMJ166" s="80"/>
      <c r="KMK166" s="80"/>
      <c r="KML166" s="80"/>
      <c r="KMM166" s="80"/>
      <c r="KMN166" s="80"/>
      <c r="KMO166" s="80"/>
      <c r="KMP166" s="80"/>
      <c r="KMQ166" s="80"/>
      <c r="KMR166" s="80"/>
      <c r="KMS166" s="80"/>
      <c r="KMT166" s="80"/>
      <c r="KMU166" s="80"/>
      <c r="KMV166" s="80"/>
      <c r="KMW166" s="80"/>
      <c r="KMX166" s="80"/>
      <c r="KMY166" s="80"/>
      <c r="KMZ166" s="80"/>
      <c r="KNA166" s="80"/>
      <c r="KNB166" s="80"/>
      <c r="KNC166" s="80"/>
      <c r="KND166" s="80"/>
      <c r="KNE166" s="80"/>
      <c r="KNF166" s="80"/>
      <c r="KNG166" s="80"/>
      <c r="KNH166" s="80"/>
      <c r="KNI166" s="80"/>
      <c r="KNJ166" s="80"/>
      <c r="KNK166" s="80"/>
      <c r="KNL166" s="80"/>
      <c r="KNM166" s="80"/>
      <c r="KNN166" s="80"/>
      <c r="KNO166" s="80"/>
      <c r="KNP166" s="80"/>
      <c r="KNQ166" s="80"/>
      <c r="KNR166" s="80"/>
      <c r="KNS166" s="80"/>
      <c r="KNT166" s="80"/>
      <c r="KNU166" s="80"/>
      <c r="KNV166" s="80"/>
      <c r="KNW166" s="80"/>
      <c r="KNX166" s="80"/>
      <c r="KNY166" s="80"/>
      <c r="KNZ166" s="80"/>
      <c r="KOA166" s="80"/>
      <c r="KOB166" s="80"/>
      <c r="KOC166" s="80"/>
      <c r="KOD166" s="80"/>
      <c r="KOE166" s="80"/>
      <c r="KOF166" s="80"/>
      <c r="KOG166" s="80"/>
      <c r="KOH166" s="80"/>
      <c r="KOI166" s="80"/>
      <c r="KOJ166" s="80"/>
      <c r="KOK166" s="80"/>
      <c r="KOL166" s="80"/>
      <c r="KOM166" s="80"/>
      <c r="KON166" s="80"/>
      <c r="KOO166" s="80"/>
      <c r="KOP166" s="80"/>
      <c r="KOQ166" s="80"/>
      <c r="KOR166" s="80"/>
      <c r="KOS166" s="80"/>
      <c r="KOT166" s="80"/>
      <c r="KOU166" s="80"/>
      <c r="KOV166" s="80"/>
      <c r="KOW166" s="80"/>
      <c r="KOX166" s="80"/>
      <c r="KOY166" s="80"/>
      <c r="KOZ166" s="80"/>
      <c r="KPA166" s="80"/>
      <c r="KPB166" s="80"/>
      <c r="KPC166" s="80"/>
      <c r="KPD166" s="80"/>
      <c r="KPE166" s="80"/>
      <c r="KPF166" s="80"/>
      <c r="KPG166" s="80"/>
      <c r="KPH166" s="80"/>
      <c r="KPI166" s="80"/>
      <c r="KPJ166" s="80"/>
      <c r="KPK166" s="80"/>
      <c r="KPL166" s="80"/>
      <c r="KPM166" s="80"/>
      <c r="KPN166" s="80"/>
      <c r="KPO166" s="80"/>
      <c r="KPP166" s="80"/>
      <c r="KPQ166" s="80"/>
      <c r="KPR166" s="80"/>
      <c r="KPS166" s="80"/>
      <c r="KPT166" s="80"/>
      <c r="KPU166" s="80"/>
      <c r="KPV166" s="80"/>
      <c r="KPW166" s="80"/>
      <c r="KPX166" s="80"/>
      <c r="KPY166" s="80"/>
      <c r="KPZ166" s="80"/>
      <c r="KQA166" s="80"/>
      <c r="KQB166" s="80"/>
      <c r="KQC166" s="80"/>
      <c r="KQD166" s="80"/>
      <c r="KQE166" s="80"/>
      <c r="KQF166" s="80"/>
      <c r="KQG166" s="80"/>
      <c r="KQH166" s="80"/>
      <c r="KQI166" s="80"/>
      <c r="KQJ166" s="80"/>
      <c r="KQK166" s="80"/>
      <c r="KQL166" s="80"/>
      <c r="KQM166" s="80"/>
      <c r="KQN166" s="80"/>
      <c r="KQO166" s="80"/>
      <c r="KQP166" s="80"/>
      <c r="KQQ166" s="80"/>
      <c r="KQR166" s="80"/>
      <c r="KQS166" s="80"/>
      <c r="KQT166" s="80"/>
      <c r="KQU166" s="80"/>
      <c r="KQV166" s="80"/>
      <c r="KQW166" s="80"/>
      <c r="KQX166" s="80"/>
      <c r="KQY166" s="80"/>
      <c r="KQZ166" s="80"/>
      <c r="KRA166" s="80"/>
      <c r="KRB166" s="80"/>
      <c r="KRC166" s="80"/>
      <c r="KRD166" s="80"/>
      <c r="KRE166" s="80"/>
      <c r="KRF166" s="80"/>
      <c r="KRG166" s="80"/>
      <c r="KRH166" s="80"/>
      <c r="KRI166" s="80"/>
      <c r="KRJ166" s="80"/>
      <c r="KRK166" s="80"/>
      <c r="KRL166" s="80"/>
      <c r="KRM166" s="80"/>
      <c r="KRN166" s="80"/>
      <c r="KRO166" s="80"/>
      <c r="KRP166" s="80"/>
      <c r="KRQ166" s="80"/>
      <c r="KRR166" s="80"/>
      <c r="KRS166" s="80"/>
      <c r="KRT166" s="80"/>
      <c r="KRU166" s="80"/>
      <c r="KRV166" s="80"/>
      <c r="KRW166" s="80"/>
      <c r="KRX166" s="80"/>
      <c r="KRY166" s="80"/>
      <c r="KRZ166" s="80"/>
      <c r="KSA166" s="80"/>
      <c r="KSB166" s="80"/>
      <c r="KSC166" s="80"/>
      <c r="KSD166" s="80"/>
      <c r="KSE166" s="80"/>
      <c r="KSF166" s="80"/>
      <c r="KSG166" s="80"/>
      <c r="KSH166" s="80"/>
      <c r="KSI166" s="80"/>
      <c r="KSJ166" s="80"/>
      <c r="KSK166" s="80"/>
      <c r="KSL166" s="80"/>
      <c r="KSM166" s="80"/>
      <c r="KSN166" s="80"/>
      <c r="KSO166" s="80"/>
      <c r="KSP166" s="80"/>
      <c r="KSQ166" s="80"/>
      <c r="KSR166" s="80"/>
      <c r="KSS166" s="80"/>
      <c r="KST166" s="80"/>
      <c r="KSU166" s="80"/>
      <c r="KSV166" s="80"/>
      <c r="KSW166" s="80"/>
      <c r="KSX166" s="80"/>
      <c r="KSY166" s="80"/>
      <c r="KSZ166" s="80"/>
      <c r="KTA166" s="80"/>
      <c r="KTB166" s="80"/>
      <c r="KTC166" s="80"/>
      <c r="KTD166" s="80"/>
      <c r="KTE166" s="80"/>
      <c r="KTF166" s="80"/>
      <c r="KTG166" s="80"/>
      <c r="KTH166" s="80"/>
      <c r="KTI166" s="80"/>
      <c r="KTJ166" s="80"/>
      <c r="KTK166" s="80"/>
      <c r="KTL166" s="80"/>
      <c r="KTM166" s="80"/>
      <c r="KTN166" s="80"/>
      <c r="KTO166" s="80"/>
      <c r="KTP166" s="80"/>
      <c r="KTQ166" s="80"/>
      <c r="KTR166" s="80"/>
      <c r="KTS166" s="80"/>
      <c r="KTT166" s="80"/>
      <c r="KTU166" s="80"/>
      <c r="KTV166" s="80"/>
      <c r="KTW166" s="80"/>
      <c r="KTX166" s="80"/>
      <c r="KTY166" s="80"/>
      <c r="KTZ166" s="80"/>
      <c r="KUA166" s="80"/>
      <c r="KUB166" s="80"/>
      <c r="KUC166" s="80"/>
      <c r="KUD166" s="80"/>
      <c r="KUE166" s="80"/>
      <c r="KUF166" s="80"/>
      <c r="KUG166" s="80"/>
      <c r="KUH166" s="80"/>
      <c r="KUI166" s="80"/>
      <c r="KUJ166" s="80"/>
      <c r="KUK166" s="80"/>
      <c r="KUL166" s="80"/>
      <c r="KUM166" s="80"/>
      <c r="KUN166" s="80"/>
      <c r="KUO166" s="80"/>
      <c r="KUP166" s="80"/>
      <c r="KUQ166" s="80"/>
      <c r="KUR166" s="80"/>
      <c r="KUS166" s="80"/>
      <c r="KUT166" s="80"/>
      <c r="KUU166" s="80"/>
      <c r="KUV166" s="80"/>
      <c r="KUW166" s="80"/>
      <c r="KUX166" s="80"/>
      <c r="KUY166" s="80"/>
      <c r="KUZ166" s="80"/>
      <c r="KVA166" s="80"/>
      <c r="KVB166" s="80"/>
      <c r="KVC166" s="80"/>
      <c r="KVD166" s="80"/>
      <c r="KVE166" s="80"/>
      <c r="KVF166" s="80"/>
      <c r="KVG166" s="80"/>
      <c r="KVH166" s="80"/>
      <c r="KVI166" s="80"/>
      <c r="KVJ166" s="80"/>
      <c r="KVK166" s="80"/>
      <c r="KVL166" s="80"/>
      <c r="KVM166" s="80"/>
      <c r="KVN166" s="80"/>
      <c r="KVO166" s="80"/>
      <c r="KVP166" s="80"/>
      <c r="KVQ166" s="80"/>
      <c r="KVR166" s="80"/>
      <c r="KVS166" s="80"/>
      <c r="KVT166" s="80"/>
      <c r="KVU166" s="80"/>
      <c r="KVV166" s="80"/>
      <c r="KVW166" s="80"/>
      <c r="KVX166" s="80"/>
      <c r="KVY166" s="80"/>
      <c r="KVZ166" s="80"/>
      <c r="KWA166" s="80"/>
      <c r="KWB166" s="80"/>
      <c r="KWC166" s="80"/>
      <c r="KWD166" s="80"/>
      <c r="KWE166" s="80"/>
      <c r="KWF166" s="80"/>
      <c r="KWG166" s="80"/>
      <c r="KWH166" s="80"/>
      <c r="KWI166" s="80"/>
      <c r="KWJ166" s="80"/>
      <c r="KWK166" s="80"/>
      <c r="KWL166" s="80"/>
      <c r="KWM166" s="80"/>
      <c r="KWN166" s="80"/>
      <c r="KWO166" s="80"/>
      <c r="KWP166" s="80"/>
      <c r="KWQ166" s="80"/>
      <c r="KWR166" s="80"/>
      <c r="KWS166" s="80"/>
      <c r="KWT166" s="80"/>
      <c r="KWU166" s="80"/>
      <c r="KWV166" s="80"/>
      <c r="KWW166" s="80"/>
      <c r="KWX166" s="80"/>
      <c r="KWY166" s="80"/>
      <c r="KWZ166" s="80"/>
      <c r="KXA166" s="80"/>
      <c r="KXB166" s="80"/>
      <c r="KXC166" s="80"/>
      <c r="KXD166" s="80"/>
      <c r="KXE166" s="80"/>
      <c r="KXF166" s="80"/>
      <c r="KXG166" s="80"/>
      <c r="KXH166" s="80"/>
      <c r="KXI166" s="80"/>
      <c r="KXJ166" s="80"/>
      <c r="KXK166" s="80"/>
      <c r="KXL166" s="80"/>
      <c r="KXM166" s="80"/>
      <c r="KXN166" s="80"/>
      <c r="KXO166" s="80"/>
      <c r="KXP166" s="80"/>
      <c r="KXQ166" s="80"/>
      <c r="KXR166" s="80"/>
      <c r="KXS166" s="80"/>
      <c r="KXT166" s="80"/>
      <c r="KXU166" s="80"/>
      <c r="KXV166" s="80"/>
      <c r="KXW166" s="80"/>
      <c r="KXX166" s="80"/>
      <c r="KXY166" s="80"/>
      <c r="KXZ166" s="80"/>
      <c r="KYA166" s="80"/>
      <c r="KYB166" s="80"/>
      <c r="KYC166" s="80"/>
      <c r="KYD166" s="80"/>
      <c r="KYE166" s="80"/>
      <c r="KYF166" s="80"/>
      <c r="KYG166" s="80"/>
      <c r="KYH166" s="80"/>
      <c r="KYI166" s="80"/>
      <c r="KYJ166" s="80"/>
      <c r="KYK166" s="80"/>
      <c r="KYL166" s="80"/>
      <c r="KYM166" s="80"/>
      <c r="KYN166" s="80"/>
      <c r="KYO166" s="80"/>
      <c r="KYP166" s="80"/>
      <c r="KYQ166" s="80"/>
      <c r="KYR166" s="80"/>
      <c r="KYS166" s="80"/>
      <c r="KYT166" s="80"/>
      <c r="KYU166" s="80"/>
      <c r="KYV166" s="80"/>
      <c r="KYW166" s="80"/>
      <c r="KYX166" s="80"/>
      <c r="KYY166" s="80"/>
      <c r="KYZ166" s="80"/>
      <c r="KZA166" s="80"/>
      <c r="KZB166" s="80"/>
      <c r="KZC166" s="80"/>
      <c r="KZD166" s="80"/>
      <c r="KZE166" s="80"/>
      <c r="KZF166" s="80"/>
      <c r="KZG166" s="80"/>
      <c r="KZH166" s="80"/>
      <c r="KZI166" s="80"/>
      <c r="KZJ166" s="80"/>
      <c r="KZK166" s="80"/>
      <c r="KZL166" s="80"/>
      <c r="KZM166" s="80"/>
      <c r="KZN166" s="80"/>
      <c r="KZO166" s="80"/>
      <c r="KZP166" s="80"/>
      <c r="KZQ166" s="80"/>
      <c r="KZR166" s="80"/>
      <c r="KZS166" s="80"/>
      <c r="KZT166" s="80"/>
      <c r="KZU166" s="80"/>
      <c r="KZV166" s="80"/>
      <c r="KZW166" s="80"/>
      <c r="KZX166" s="80"/>
      <c r="KZY166" s="80"/>
      <c r="KZZ166" s="80"/>
      <c r="LAA166" s="80"/>
      <c r="LAB166" s="80"/>
      <c r="LAC166" s="80"/>
      <c r="LAD166" s="80"/>
      <c r="LAE166" s="80"/>
      <c r="LAF166" s="80"/>
      <c r="LAG166" s="80"/>
      <c r="LAH166" s="80"/>
      <c r="LAI166" s="80"/>
      <c r="LAJ166" s="80"/>
      <c r="LAK166" s="80"/>
      <c r="LAL166" s="80"/>
      <c r="LAM166" s="80"/>
      <c r="LAN166" s="80"/>
      <c r="LAO166" s="80"/>
      <c r="LAP166" s="80"/>
      <c r="LAQ166" s="80"/>
      <c r="LAR166" s="80"/>
      <c r="LAS166" s="80"/>
      <c r="LAT166" s="80"/>
      <c r="LAU166" s="80"/>
      <c r="LAV166" s="80"/>
      <c r="LAW166" s="80"/>
      <c r="LAX166" s="80"/>
      <c r="LAY166" s="80"/>
      <c r="LAZ166" s="80"/>
      <c r="LBA166" s="80"/>
      <c r="LBB166" s="80"/>
      <c r="LBC166" s="80"/>
      <c r="LBD166" s="80"/>
      <c r="LBE166" s="80"/>
      <c r="LBF166" s="80"/>
      <c r="LBG166" s="80"/>
      <c r="LBH166" s="80"/>
      <c r="LBI166" s="80"/>
      <c r="LBJ166" s="80"/>
      <c r="LBK166" s="80"/>
      <c r="LBL166" s="80"/>
      <c r="LBM166" s="80"/>
      <c r="LBN166" s="80"/>
      <c r="LBO166" s="80"/>
      <c r="LBP166" s="80"/>
      <c r="LBQ166" s="80"/>
      <c r="LBR166" s="80"/>
      <c r="LBS166" s="80"/>
      <c r="LBT166" s="80"/>
      <c r="LBU166" s="80"/>
      <c r="LBV166" s="80"/>
      <c r="LBW166" s="80"/>
      <c r="LBX166" s="80"/>
      <c r="LBY166" s="80"/>
      <c r="LBZ166" s="80"/>
      <c r="LCA166" s="80"/>
      <c r="LCB166" s="80"/>
      <c r="LCC166" s="80"/>
      <c r="LCD166" s="80"/>
      <c r="LCE166" s="80"/>
      <c r="LCF166" s="80"/>
      <c r="LCG166" s="80"/>
      <c r="LCH166" s="80"/>
      <c r="LCI166" s="80"/>
      <c r="LCJ166" s="80"/>
      <c r="LCK166" s="80"/>
      <c r="LCL166" s="80"/>
      <c r="LCM166" s="80"/>
      <c r="LCN166" s="80"/>
      <c r="LCO166" s="80"/>
      <c r="LCP166" s="80"/>
      <c r="LCQ166" s="80"/>
      <c r="LCR166" s="80"/>
      <c r="LCS166" s="80"/>
      <c r="LCT166" s="80"/>
      <c r="LCU166" s="80"/>
      <c r="LCV166" s="80"/>
      <c r="LCW166" s="80"/>
      <c r="LCX166" s="80"/>
      <c r="LCY166" s="80"/>
      <c r="LCZ166" s="80"/>
      <c r="LDA166" s="80"/>
      <c r="LDB166" s="80"/>
      <c r="LDC166" s="80"/>
      <c r="LDD166" s="80"/>
      <c r="LDE166" s="80"/>
      <c r="LDF166" s="80"/>
      <c r="LDG166" s="80"/>
      <c r="LDH166" s="80"/>
      <c r="LDI166" s="80"/>
      <c r="LDJ166" s="80"/>
      <c r="LDK166" s="80"/>
      <c r="LDL166" s="80"/>
      <c r="LDM166" s="80"/>
      <c r="LDN166" s="80"/>
      <c r="LDO166" s="80"/>
      <c r="LDP166" s="80"/>
      <c r="LDQ166" s="80"/>
      <c r="LDR166" s="80"/>
      <c r="LDS166" s="80"/>
      <c r="LDT166" s="80"/>
      <c r="LDU166" s="80"/>
      <c r="LDV166" s="80"/>
      <c r="LDW166" s="80"/>
      <c r="LDX166" s="80"/>
      <c r="LDY166" s="80"/>
      <c r="LDZ166" s="80"/>
      <c r="LEA166" s="80"/>
      <c r="LEB166" s="80"/>
      <c r="LEC166" s="80"/>
      <c r="LED166" s="80"/>
      <c r="LEE166" s="80"/>
      <c r="LEF166" s="80"/>
      <c r="LEG166" s="80"/>
      <c r="LEH166" s="80"/>
      <c r="LEI166" s="80"/>
      <c r="LEJ166" s="80"/>
      <c r="LEK166" s="80"/>
      <c r="LEL166" s="80"/>
      <c r="LEM166" s="80"/>
      <c r="LEN166" s="80"/>
      <c r="LEO166" s="80"/>
      <c r="LEP166" s="80"/>
      <c r="LEQ166" s="80"/>
      <c r="LER166" s="80"/>
      <c r="LES166" s="80"/>
      <c r="LET166" s="80"/>
      <c r="LEU166" s="80"/>
      <c r="LEV166" s="80"/>
      <c r="LEW166" s="80"/>
      <c r="LEX166" s="80"/>
      <c r="LEY166" s="80"/>
      <c r="LEZ166" s="80"/>
      <c r="LFA166" s="80"/>
      <c r="LFB166" s="80"/>
      <c r="LFC166" s="80"/>
      <c r="LFD166" s="80"/>
      <c r="LFE166" s="80"/>
      <c r="LFF166" s="80"/>
      <c r="LFG166" s="80"/>
      <c r="LFH166" s="80"/>
      <c r="LFI166" s="80"/>
      <c r="LFJ166" s="80"/>
      <c r="LFK166" s="80"/>
      <c r="LFL166" s="80"/>
      <c r="LFM166" s="80"/>
      <c r="LFN166" s="80"/>
      <c r="LFO166" s="80"/>
      <c r="LFP166" s="80"/>
      <c r="LFQ166" s="80"/>
      <c r="LFR166" s="80"/>
      <c r="LFS166" s="80"/>
      <c r="LFT166" s="80"/>
      <c r="LFU166" s="80"/>
      <c r="LFV166" s="80"/>
      <c r="LFW166" s="80"/>
      <c r="LFX166" s="80"/>
      <c r="LFY166" s="80"/>
      <c r="LFZ166" s="80"/>
      <c r="LGA166" s="80"/>
      <c r="LGB166" s="80"/>
      <c r="LGC166" s="80"/>
      <c r="LGD166" s="80"/>
      <c r="LGE166" s="80"/>
      <c r="LGF166" s="80"/>
      <c r="LGG166" s="80"/>
      <c r="LGH166" s="80"/>
      <c r="LGI166" s="80"/>
      <c r="LGJ166" s="80"/>
      <c r="LGK166" s="80"/>
      <c r="LGL166" s="80"/>
      <c r="LGM166" s="80"/>
      <c r="LGN166" s="80"/>
      <c r="LGO166" s="80"/>
      <c r="LGP166" s="80"/>
      <c r="LGQ166" s="80"/>
      <c r="LGR166" s="80"/>
      <c r="LGS166" s="80"/>
      <c r="LGT166" s="80"/>
      <c r="LGU166" s="80"/>
      <c r="LGV166" s="80"/>
      <c r="LGW166" s="80"/>
      <c r="LGX166" s="80"/>
      <c r="LGY166" s="80"/>
      <c r="LGZ166" s="80"/>
      <c r="LHA166" s="80"/>
      <c r="LHB166" s="80"/>
      <c r="LHC166" s="80"/>
      <c r="LHD166" s="80"/>
      <c r="LHE166" s="80"/>
      <c r="LHF166" s="80"/>
      <c r="LHG166" s="80"/>
      <c r="LHH166" s="80"/>
      <c r="LHI166" s="80"/>
      <c r="LHJ166" s="80"/>
      <c r="LHK166" s="80"/>
      <c r="LHL166" s="80"/>
      <c r="LHM166" s="80"/>
      <c r="LHN166" s="80"/>
      <c r="LHO166" s="80"/>
      <c r="LHP166" s="80"/>
      <c r="LHQ166" s="80"/>
      <c r="LHR166" s="80"/>
      <c r="LHS166" s="80"/>
      <c r="LHT166" s="80"/>
      <c r="LHU166" s="80"/>
      <c r="LHV166" s="80"/>
      <c r="LHW166" s="80"/>
      <c r="LHX166" s="80"/>
      <c r="LHY166" s="80"/>
      <c r="LHZ166" s="80"/>
      <c r="LIA166" s="80"/>
      <c r="LIB166" s="80"/>
      <c r="LIC166" s="80"/>
      <c r="LID166" s="80"/>
      <c r="LIE166" s="80"/>
      <c r="LIF166" s="80"/>
      <c r="LIG166" s="80"/>
      <c r="LIH166" s="80"/>
      <c r="LII166" s="80"/>
      <c r="LIJ166" s="80"/>
      <c r="LIK166" s="80"/>
      <c r="LIL166" s="80"/>
      <c r="LIM166" s="80"/>
      <c r="LIN166" s="80"/>
      <c r="LIO166" s="80"/>
      <c r="LIP166" s="80"/>
      <c r="LIQ166" s="80"/>
      <c r="LIR166" s="80"/>
      <c r="LIS166" s="80"/>
      <c r="LIT166" s="80"/>
      <c r="LIU166" s="80"/>
      <c r="LIV166" s="80"/>
      <c r="LIW166" s="80"/>
      <c r="LIX166" s="80"/>
      <c r="LIY166" s="80"/>
      <c r="LIZ166" s="80"/>
      <c r="LJA166" s="80"/>
      <c r="LJB166" s="80"/>
      <c r="LJC166" s="80"/>
      <c r="LJD166" s="80"/>
      <c r="LJE166" s="80"/>
      <c r="LJF166" s="80"/>
      <c r="LJG166" s="80"/>
      <c r="LJH166" s="80"/>
      <c r="LJI166" s="80"/>
      <c r="LJJ166" s="80"/>
      <c r="LJK166" s="80"/>
      <c r="LJL166" s="80"/>
      <c r="LJM166" s="80"/>
      <c r="LJN166" s="80"/>
      <c r="LJO166" s="80"/>
      <c r="LJP166" s="80"/>
      <c r="LJQ166" s="80"/>
      <c r="LJR166" s="80"/>
      <c r="LJS166" s="80"/>
      <c r="LJT166" s="80"/>
      <c r="LJU166" s="80"/>
      <c r="LJV166" s="80"/>
      <c r="LJW166" s="80"/>
      <c r="LJX166" s="80"/>
      <c r="LJY166" s="80"/>
      <c r="LJZ166" s="80"/>
      <c r="LKA166" s="80"/>
      <c r="LKB166" s="80"/>
      <c r="LKC166" s="80"/>
      <c r="LKD166" s="80"/>
      <c r="LKE166" s="80"/>
      <c r="LKF166" s="80"/>
      <c r="LKG166" s="80"/>
      <c r="LKH166" s="80"/>
      <c r="LKI166" s="80"/>
      <c r="LKJ166" s="80"/>
      <c r="LKK166" s="80"/>
      <c r="LKL166" s="80"/>
      <c r="LKM166" s="80"/>
      <c r="LKN166" s="80"/>
      <c r="LKO166" s="80"/>
      <c r="LKP166" s="80"/>
      <c r="LKQ166" s="80"/>
      <c r="LKR166" s="80"/>
      <c r="LKS166" s="80"/>
      <c r="LKT166" s="80"/>
      <c r="LKU166" s="80"/>
      <c r="LKV166" s="80"/>
      <c r="LKW166" s="80"/>
      <c r="LKX166" s="80"/>
      <c r="LKY166" s="80"/>
      <c r="LKZ166" s="80"/>
      <c r="LLA166" s="80"/>
      <c r="LLB166" s="80"/>
      <c r="LLC166" s="80"/>
      <c r="LLD166" s="80"/>
      <c r="LLE166" s="80"/>
      <c r="LLF166" s="80"/>
      <c r="LLG166" s="80"/>
      <c r="LLH166" s="80"/>
      <c r="LLI166" s="80"/>
      <c r="LLJ166" s="80"/>
      <c r="LLK166" s="80"/>
      <c r="LLL166" s="80"/>
      <c r="LLM166" s="80"/>
      <c r="LLN166" s="80"/>
      <c r="LLO166" s="80"/>
      <c r="LLP166" s="80"/>
      <c r="LLQ166" s="80"/>
      <c r="LLR166" s="80"/>
      <c r="LLS166" s="80"/>
      <c r="LLT166" s="80"/>
      <c r="LLU166" s="80"/>
      <c r="LLV166" s="80"/>
      <c r="LLW166" s="80"/>
      <c r="LLX166" s="80"/>
      <c r="LLY166" s="80"/>
      <c r="LLZ166" s="80"/>
      <c r="LMA166" s="80"/>
      <c r="LMB166" s="80"/>
      <c r="LMC166" s="80"/>
      <c r="LMD166" s="80"/>
      <c r="LME166" s="80"/>
      <c r="LMF166" s="80"/>
      <c r="LMG166" s="80"/>
      <c r="LMH166" s="80"/>
      <c r="LMI166" s="80"/>
      <c r="LMJ166" s="80"/>
      <c r="LMK166" s="80"/>
      <c r="LML166" s="80"/>
      <c r="LMM166" s="80"/>
      <c r="LMN166" s="80"/>
      <c r="LMO166" s="80"/>
      <c r="LMP166" s="80"/>
      <c r="LMQ166" s="80"/>
      <c r="LMR166" s="80"/>
      <c r="LMS166" s="80"/>
      <c r="LMT166" s="80"/>
      <c r="LMU166" s="80"/>
      <c r="LMV166" s="80"/>
      <c r="LMW166" s="80"/>
      <c r="LMX166" s="80"/>
      <c r="LMY166" s="80"/>
      <c r="LMZ166" s="80"/>
      <c r="LNA166" s="80"/>
      <c r="LNB166" s="80"/>
      <c r="LNC166" s="80"/>
      <c r="LND166" s="80"/>
      <c r="LNE166" s="80"/>
      <c r="LNF166" s="80"/>
      <c r="LNG166" s="80"/>
      <c r="LNH166" s="80"/>
      <c r="LNI166" s="80"/>
      <c r="LNJ166" s="80"/>
      <c r="LNK166" s="80"/>
      <c r="LNL166" s="80"/>
      <c r="LNM166" s="80"/>
      <c r="LNN166" s="80"/>
      <c r="LNO166" s="80"/>
      <c r="LNP166" s="80"/>
      <c r="LNQ166" s="80"/>
      <c r="LNR166" s="80"/>
      <c r="LNS166" s="80"/>
      <c r="LNT166" s="80"/>
      <c r="LNU166" s="80"/>
      <c r="LNV166" s="80"/>
      <c r="LNW166" s="80"/>
      <c r="LNX166" s="80"/>
      <c r="LNY166" s="80"/>
      <c r="LNZ166" s="80"/>
      <c r="LOA166" s="80"/>
      <c r="LOB166" s="80"/>
      <c r="LOC166" s="80"/>
      <c r="LOD166" s="80"/>
      <c r="LOE166" s="80"/>
      <c r="LOF166" s="80"/>
      <c r="LOG166" s="80"/>
      <c r="LOH166" s="80"/>
      <c r="LOI166" s="80"/>
      <c r="LOJ166" s="80"/>
      <c r="LOK166" s="80"/>
      <c r="LOL166" s="80"/>
      <c r="LOM166" s="80"/>
      <c r="LON166" s="80"/>
      <c r="LOO166" s="80"/>
      <c r="LOP166" s="80"/>
      <c r="LOQ166" s="80"/>
      <c r="LOR166" s="80"/>
      <c r="LOS166" s="80"/>
      <c r="LOT166" s="80"/>
      <c r="LOU166" s="80"/>
      <c r="LOV166" s="80"/>
      <c r="LOW166" s="80"/>
      <c r="LOX166" s="80"/>
      <c r="LOY166" s="80"/>
      <c r="LOZ166" s="80"/>
      <c r="LPA166" s="80"/>
      <c r="LPB166" s="80"/>
      <c r="LPC166" s="80"/>
      <c r="LPD166" s="80"/>
      <c r="LPE166" s="80"/>
      <c r="LPF166" s="80"/>
      <c r="LPG166" s="80"/>
      <c r="LPH166" s="80"/>
      <c r="LPI166" s="80"/>
      <c r="LPJ166" s="80"/>
      <c r="LPK166" s="80"/>
      <c r="LPL166" s="80"/>
      <c r="LPM166" s="80"/>
      <c r="LPN166" s="80"/>
      <c r="LPO166" s="80"/>
      <c r="LPP166" s="80"/>
      <c r="LPQ166" s="80"/>
      <c r="LPR166" s="80"/>
      <c r="LPS166" s="80"/>
      <c r="LPT166" s="80"/>
      <c r="LPU166" s="80"/>
      <c r="LPV166" s="80"/>
      <c r="LPW166" s="80"/>
      <c r="LPX166" s="80"/>
      <c r="LPY166" s="80"/>
      <c r="LPZ166" s="80"/>
      <c r="LQA166" s="80"/>
      <c r="LQB166" s="80"/>
      <c r="LQC166" s="80"/>
      <c r="LQD166" s="80"/>
      <c r="LQE166" s="80"/>
      <c r="LQF166" s="80"/>
      <c r="LQG166" s="80"/>
      <c r="LQH166" s="80"/>
      <c r="LQI166" s="80"/>
      <c r="LQJ166" s="80"/>
      <c r="LQK166" s="80"/>
      <c r="LQL166" s="80"/>
      <c r="LQM166" s="80"/>
      <c r="LQN166" s="80"/>
      <c r="LQO166" s="80"/>
      <c r="LQP166" s="80"/>
      <c r="LQQ166" s="80"/>
      <c r="LQR166" s="80"/>
      <c r="LQS166" s="80"/>
      <c r="LQT166" s="80"/>
      <c r="LQU166" s="80"/>
      <c r="LQV166" s="80"/>
      <c r="LQW166" s="80"/>
      <c r="LQX166" s="80"/>
      <c r="LQY166" s="80"/>
      <c r="LQZ166" s="80"/>
      <c r="LRA166" s="80"/>
      <c r="LRB166" s="80"/>
      <c r="LRC166" s="80"/>
      <c r="LRD166" s="80"/>
      <c r="LRE166" s="80"/>
      <c r="LRF166" s="80"/>
      <c r="LRG166" s="80"/>
      <c r="LRH166" s="80"/>
      <c r="LRI166" s="80"/>
      <c r="LRJ166" s="80"/>
      <c r="LRK166" s="80"/>
      <c r="LRL166" s="80"/>
      <c r="LRM166" s="80"/>
      <c r="LRN166" s="80"/>
      <c r="LRO166" s="80"/>
      <c r="LRP166" s="80"/>
      <c r="LRQ166" s="80"/>
      <c r="LRR166" s="80"/>
      <c r="LRS166" s="80"/>
      <c r="LRT166" s="80"/>
      <c r="LRU166" s="80"/>
      <c r="LRV166" s="80"/>
      <c r="LRW166" s="80"/>
      <c r="LRX166" s="80"/>
      <c r="LRY166" s="80"/>
      <c r="LRZ166" s="80"/>
      <c r="LSA166" s="80"/>
      <c r="LSB166" s="80"/>
      <c r="LSC166" s="80"/>
      <c r="LSD166" s="80"/>
      <c r="LSE166" s="80"/>
      <c r="LSF166" s="80"/>
      <c r="LSG166" s="80"/>
      <c r="LSH166" s="80"/>
      <c r="LSI166" s="80"/>
      <c r="LSJ166" s="80"/>
      <c r="LSK166" s="80"/>
      <c r="LSL166" s="80"/>
      <c r="LSM166" s="80"/>
      <c r="LSN166" s="80"/>
      <c r="LSO166" s="80"/>
      <c r="LSP166" s="80"/>
      <c r="LSQ166" s="80"/>
      <c r="LSR166" s="80"/>
      <c r="LSS166" s="80"/>
      <c r="LST166" s="80"/>
      <c r="LSU166" s="80"/>
      <c r="LSV166" s="80"/>
      <c r="LSW166" s="80"/>
      <c r="LSX166" s="80"/>
      <c r="LSY166" s="80"/>
      <c r="LSZ166" s="80"/>
      <c r="LTA166" s="80"/>
      <c r="LTB166" s="80"/>
      <c r="LTC166" s="80"/>
      <c r="LTD166" s="80"/>
      <c r="LTE166" s="80"/>
      <c r="LTF166" s="80"/>
      <c r="LTG166" s="80"/>
      <c r="LTH166" s="80"/>
      <c r="LTI166" s="80"/>
      <c r="LTJ166" s="80"/>
      <c r="LTK166" s="80"/>
      <c r="LTL166" s="80"/>
      <c r="LTM166" s="80"/>
      <c r="LTN166" s="80"/>
      <c r="LTO166" s="80"/>
      <c r="LTP166" s="80"/>
      <c r="LTQ166" s="80"/>
      <c r="LTR166" s="80"/>
      <c r="LTS166" s="80"/>
      <c r="LTT166" s="80"/>
      <c r="LTU166" s="80"/>
      <c r="LTV166" s="80"/>
      <c r="LTW166" s="80"/>
      <c r="LTX166" s="80"/>
      <c r="LTY166" s="80"/>
      <c r="LTZ166" s="80"/>
      <c r="LUA166" s="80"/>
      <c r="LUB166" s="80"/>
      <c r="LUC166" s="80"/>
      <c r="LUD166" s="80"/>
      <c r="LUE166" s="80"/>
      <c r="LUF166" s="80"/>
      <c r="LUG166" s="80"/>
      <c r="LUH166" s="80"/>
      <c r="LUI166" s="80"/>
      <c r="LUJ166" s="80"/>
      <c r="LUK166" s="80"/>
      <c r="LUL166" s="80"/>
      <c r="LUM166" s="80"/>
      <c r="LUN166" s="80"/>
      <c r="LUO166" s="80"/>
      <c r="LUP166" s="80"/>
      <c r="LUQ166" s="80"/>
      <c r="LUR166" s="80"/>
      <c r="LUS166" s="80"/>
      <c r="LUT166" s="80"/>
      <c r="LUU166" s="80"/>
      <c r="LUV166" s="80"/>
      <c r="LUW166" s="80"/>
      <c r="LUX166" s="80"/>
      <c r="LUY166" s="80"/>
      <c r="LUZ166" s="80"/>
      <c r="LVA166" s="80"/>
      <c r="LVB166" s="80"/>
      <c r="LVC166" s="80"/>
      <c r="LVD166" s="80"/>
      <c r="LVE166" s="80"/>
      <c r="LVF166" s="80"/>
      <c r="LVG166" s="80"/>
      <c r="LVH166" s="80"/>
      <c r="LVI166" s="80"/>
      <c r="LVJ166" s="80"/>
      <c r="LVK166" s="80"/>
      <c r="LVL166" s="80"/>
      <c r="LVM166" s="80"/>
      <c r="LVN166" s="80"/>
      <c r="LVO166" s="80"/>
      <c r="LVP166" s="80"/>
      <c r="LVQ166" s="80"/>
      <c r="LVR166" s="80"/>
      <c r="LVS166" s="80"/>
      <c r="LVT166" s="80"/>
      <c r="LVU166" s="80"/>
      <c r="LVV166" s="80"/>
      <c r="LVW166" s="80"/>
      <c r="LVX166" s="80"/>
      <c r="LVY166" s="80"/>
      <c r="LVZ166" s="80"/>
      <c r="LWA166" s="80"/>
      <c r="LWB166" s="80"/>
      <c r="LWC166" s="80"/>
      <c r="LWD166" s="80"/>
      <c r="LWE166" s="80"/>
      <c r="LWF166" s="80"/>
      <c r="LWG166" s="80"/>
      <c r="LWH166" s="80"/>
      <c r="LWI166" s="80"/>
      <c r="LWJ166" s="80"/>
      <c r="LWK166" s="80"/>
      <c r="LWL166" s="80"/>
      <c r="LWM166" s="80"/>
      <c r="LWN166" s="80"/>
      <c r="LWO166" s="80"/>
      <c r="LWP166" s="80"/>
      <c r="LWQ166" s="80"/>
      <c r="LWR166" s="80"/>
      <c r="LWS166" s="80"/>
      <c r="LWT166" s="80"/>
      <c r="LWU166" s="80"/>
      <c r="LWV166" s="80"/>
      <c r="LWW166" s="80"/>
      <c r="LWX166" s="80"/>
      <c r="LWY166" s="80"/>
      <c r="LWZ166" s="80"/>
      <c r="LXA166" s="80"/>
      <c r="LXB166" s="80"/>
      <c r="LXC166" s="80"/>
      <c r="LXD166" s="80"/>
      <c r="LXE166" s="80"/>
      <c r="LXF166" s="80"/>
      <c r="LXG166" s="80"/>
      <c r="LXH166" s="80"/>
      <c r="LXI166" s="80"/>
      <c r="LXJ166" s="80"/>
      <c r="LXK166" s="80"/>
      <c r="LXL166" s="80"/>
      <c r="LXM166" s="80"/>
      <c r="LXN166" s="80"/>
      <c r="LXO166" s="80"/>
      <c r="LXP166" s="80"/>
      <c r="LXQ166" s="80"/>
      <c r="LXR166" s="80"/>
      <c r="LXS166" s="80"/>
      <c r="LXT166" s="80"/>
      <c r="LXU166" s="80"/>
      <c r="LXV166" s="80"/>
      <c r="LXW166" s="80"/>
      <c r="LXX166" s="80"/>
      <c r="LXY166" s="80"/>
      <c r="LXZ166" s="80"/>
      <c r="LYA166" s="80"/>
      <c r="LYB166" s="80"/>
      <c r="LYC166" s="80"/>
      <c r="LYD166" s="80"/>
      <c r="LYE166" s="80"/>
      <c r="LYF166" s="80"/>
      <c r="LYG166" s="80"/>
      <c r="LYH166" s="80"/>
      <c r="LYI166" s="80"/>
      <c r="LYJ166" s="80"/>
      <c r="LYK166" s="80"/>
      <c r="LYL166" s="80"/>
      <c r="LYM166" s="80"/>
      <c r="LYN166" s="80"/>
      <c r="LYO166" s="80"/>
      <c r="LYP166" s="80"/>
      <c r="LYQ166" s="80"/>
      <c r="LYR166" s="80"/>
      <c r="LYS166" s="80"/>
      <c r="LYT166" s="80"/>
      <c r="LYU166" s="80"/>
      <c r="LYV166" s="80"/>
      <c r="LYW166" s="80"/>
      <c r="LYX166" s="80"/>
      <c r="LYY166" s="80"/>
      <c r="LYZ166" s="80"/>
      <c r="LZA166" s="80"/>
      <c r="LZB166" s="80"/>
      <c r="LZC166" s="80"/>
      <c r="LZD166" s="80"/>
      <c r="LZE166" s="80"/>
      <c r="LZF166" s="80"/>
      <c r="LZG166" s="80"/>
      <c r="LZH166" s="80"/>
      <c r="LZI166" s="80"/>
      <c r="LZJ166" s="80"/>
      <c r="LZK166" s="80"/>
      <c r="LZL166" s="80"/>
      <c r="LZM166" s="80"/>
      <c r="LZN166" s="80"/>
      <c r="LZO166" s="80"/>
      <c r="LZP166" s="80"/>
      <c r="LZQ166" s="80"/>
      <c r="LZR166" s="80"/>
      <c r="LZS166" s="80"/>
      <c r="LZT166" s="80"/>
      <c r="LZU166" s="80"/>
      <c r="LZV166" s="80"/>
      <c r="LZW166" s="80"/>
      <c r="LZX166" s="80"/>
      <c r="LZY166" s="80"/>
      <c r="LZZ166" s="80"/>
      <c r="MAA166" s="80"/>
      <c r="MAB166" s="80"/>
      <c r="MAC166" s="80"/>
      <c r="MAD166" s="80"/>
      <c r="MAE166" s="80"/>
      <c r="MAF166" s="80"/>
      <c r="MAG166" s="80"/>
      <c r="MAH166" s="80"/>
      <c r="MAI166" s="80"/>
      <c r="MAJ166" s="80"/>
      <c r="MAK166" s="80"/>
      <c r="MAL166" s="80"/>
      <c r="MAM166" s="80"/>
      <c r="MAN166" s="80"/>
      <c r="MAO166" s="80"/>
      <c r="MAP166" s="80"/>
      <c r="MAQ166" s="80"/>
      <c r="MAR166" s="80"/>
      <c r="MAS166" s="80"/>
      <c r="MAT166" s="80"/>
      <c r="MAU166" s="80"/>
      <c r="MAV166" s="80"/>
      <c r="MAW166" s="80"/>
      <c r="MAX166" s="80"/>
      <c r="MAY166" s="80"/>
      <c r="MAZ166" s="80"/>
      <c r="MBA166" s="80"/>
      <c r="MBB166" s="80"/>
      <c r="MBC166" s="80"/>
      <c r="MBD166" s="80"/>
      <c r="MBE166" s="80"/>
      <c r="MBF166" s="80"/>
      <c r="MBG166" s="80"/>
      <c r="MBH166" s="80"/>
      <c r="MBI166" s="80"/>
      <c r="MBJ166" s="80"/>
      <c r="MBK166" s="80"/>
      <c r="MBL166" s="80"/>
      <c r="MBM166" s="80"/>
      <c r="MBN166" s="80"/>
      <c r="MBO166" s="80"/>
      <c r="MBP166" s="80"/>
      <c r="MBQ166" s="80"/>
      <c r="MBR166" s="80"/>
      <c r="MBS166" s="80"/>
      <c r="MBT166" s="80"/>
      <c r="MBU166" s="80"/>
      <c r="MBV166" s="80"/>
      <c r="MBW166" s="80"/>
      <c r="MBX166" s="80"/>
      <c r="MBY166" s="80"/>
      <c r="MBZ166" s="80"/>
      <c r="MCA166" s="80"/>
      <c r="MCB166" s="80"/>
      <c r="MCC166" s="80"/>
      <c r="MCD166" s="80"/>
      <c r="MCE166" s="80"/>
      <c r="MCF166" s="80"/>
      <c r="MCG166" s="80"/>
      <c r="MCH166" s="80"/>
      <c r="MCI166" s="80"/>
      <c r="MCJ166" s="80"/>
      <c r="MCK166" s="80"/>
      <c r="MCL166" s="80"/>
      <c r="MCM166" s="80"/>
      <c r="MCN166" s="80"/>
      <c r="MCO166" s="80"/>
      <c r="MCP166" s="80"/>
      <c r="MCQ166" s="80"/>
      <c r="MCR166" s="80"/>
      <c r="MCS166" s="80"/>
      <c r="MCT166" s="80"/>
      <c r="MCU166" s="80"/>
      <c r="MCV166" s="80"/>
      <c r="MCW166" s="80"/>
      <c r="MCX166" s="80"/>
      <c r="MCY166" s="80"/>
      <c r="MCZ166" s="80"/>
      <c r="MDA166" s="80"/>
      <c r="MDB166" s="80"/>
      <c r="MDC166" s="80"/>
      <c r="MDD166" s="80"/>
      <c r="MDE166" s="80"/>
      <c r="MDF166" s="80"/>
      <c r="MDG166" s="80"/>
      <c r="MDH166" s="80"/>
      <c r="MDI166" s="80"/>
      <c r="MDJ166" s="80"/>
      <c r="MDK166" s="80"/>
      <c r="MDL166" s="80"/>
      <c r="MDM166" s="80"/>
      <c r="MDN166" s="80"/>
      <c r="MDO166" s="80"/>
      <c r="MDP166" s="80"/>
      <c r="MDQ166" s="80"/>
      <c r="MDR166" s="80"/>
      <c r="MDS166" s="80"/>
      <c r="MDT166" s="80"/>
      <c r="MDU166" s="80"/>
      <c r="MDV166" s="80"/>
      <c r="MDW166" s="80"/>
      <c r="MDX166" s="80"/>
      <c r="MDY166" s="80"/>
      <c r="MDZ166" s="80"/>
      <c r="MEA166" s="80"/>
      <c r="MEB166" s="80"/>
      <c r="MEC166" s="80"/>
      <c r="MED166" s="80"/>
      <c r="MEE166" s="80"/>
      <c r="MEF166" s="80"/>
      <c r="MEG166" s="80"/>
      <c r="MEH166" s="80"/>
      <c r="MEI166" s="80"/>
      <c r="MEJ166" s="80"/>
      <c r="MEK166" s="80"/>
      <c r="MEL166" s="80"/>
      <c r="MEM166" s="80"/>
      <c r="MEN166" s="80"/>
      <c r="MEO166" s="80"/>
      <c r="MEP166" s="80"/>
      <c r="MEQ166" s="80"/>
      <c r="MER166" s="80"/>
      <c r="MES166" s="80"/>
      <c r="MET166" s="80"/>
      <c r="MEU166" s="80"/>
      <c r="MEV166" s="80"/>
      <c r="MEW166" s="80"/>
      <c r="MEX166" s="80"/>
      <c r="MEY166" s="80"/>
      <c r="MEZ166" s="80"/>
      <c r="MFA166" s="80"/>
      <c r="MFB166" s="80"/>
      <c r="MFC166" s="80"/>
      <c r="MFD166" s="80"/>
      <c r="MFE166" s="80"/>
      <c r="MFF166" s="80"/>
      <c r="MFG166" s="80"/>
      <c r="MFH166" s="80"/>
      <c r="MFI166" s="80"/>
      <c r="MFJ166" s="80"/>
      <c r="MFK166" s="80"/>
      <c r="MFL166" s="80"/>
      <c r="MFM166" s="80"/>
      <c r="MFN166" s="80"/>
      <c r="MFO166" s="80"/>
      <c r="MFP166" s="80"/>
      <c r="MFQ166" s="80"/>
      <c r="MFR166" s="80"/>
      <c r="MFS166" s="80"/>
      <c r="MFT166" s="80"/>
      <c r="MFU166" s="80"/>
      <c r="MFV166" s="80"/>
      <c r="MFW166" s="80"/>
      <c r="MFX166" s="80"/>
      <c r="MFY166" s="80"/>
      <c r="MFZ166" s="80"/>
      <c r="MGA166" s="80"/>
      <c r="MGB166" s="80"/>
      <c r="MGC166" s="80"/>
      <c r="MGD166" s="80"/>
      <c r="MGE166" s="80"/>
      <c r="MGF166" s="80"/>
      <c r="MGG166" s="80"/>
      <c r="MGH166" s="80"/>
      <c r="MGI166" s="80"/>
      <c r="MGJ166" s="80"/>
      <c r="MGK166" s="80"/>
      <c r="MGL166" s="80"/>
      <c r="MGM166" s="80"/>
      <c r="MGN166" s="80"/>
      <c r="MGO166" s="80"/>
      <c r="MGP166" s="80"/>
      <c r="MGQ166" s="80"/>
      <c r="MGR166" s="80"/>
      <c r="MGS166" s="80"/>
      <c r="MGT166" s="80"/>
      <c r="MGU166" s="80"/>
      <c r="MGV166" s="80"/>
      <c r="MGW166" s="80"/>
      <c r="MGX166" s="80"/>
      <c r="MGY166" s="80"/>
      <c r="MGZ166" s="80"/>
      <c r="MHA166" s="80"/>
      <c r="MHB166" s="80"/>
      <c r="MHC166" s="80"/>
      <c r="MHD166" s="80"/>
      <c r="MHE166" s="80"/>
      <c r="MHF166" s="80"/>
      <c r="MHG166" s="80"/>
      <c r="MHH166" s="80"/>
      <c r="MHI166" s="80"/>
      <c r="MHJ166" s="80"/>
      <c r="MHK166" s="80"/>
      <c r="MHL166" s="80"/>
      <c r="MHM166" s="80"/>
      <c r="MHN166" s="80"/>
      <c r="MHO166" s="80"/>
      <c r="MHP166" s="80"/>
      <c r="MHQ166" s="80"/>
      <c r="MHR166" s="80"/>
      <c r="MHS166" s="80"/>
      <c r="MHT166" s="80"/>
      <c r="MHU166" s="80"/>
      <c r="MHV166" s="80"/>
      <c r="MHW166" s="80"/>
      <c r="MHX166" s="80"/>
      <c r="MHY166" s="80"/>
      <c r="MHZ166" s="80"/>
      <c r="MIA166" s="80"/>
      <c r="MIB166" s="80"/>
      <c r="MIC166" s="80"/>
      <c r="MID166" s="80"/>
      <c r="MIE166" s="80"/>
      <c r="MIF166" s="80"/>
      <c r="MIG166" s="80"/>
      <c r="MIH166" s="80"/>
      <c r="MII166" s="80"/>
      <c r="MIJ166" s="80"/>
      <c r="MIK166" s="80"/>
      <c r="MIL166" s="80"/>
      <c r="MIM166" s="80"/>
      <c r="MIN166" s="80"/>
      <c r="MIO166" s="80"/>
      <c r="MIP166" s="80"/>
      <c r="MIQ166" s="80"/>
      <c r="MIR166" s="80"/>
      <c r="MIS166" s="80"/>
      <c r="MIT166" s="80"/>
      <c r="MIU166" s="80"/>
      <c r="MIV166" s="80"/>
      <c r="MIW166" s="80"/>
      <c r="MIX166" s="80"/>
      <c r="MIY166" s="80"/>
      <c r="MIZ166" s="80"/>
      <c r="MJA166" s="80"/>
      <c r="MJB166" s="80"/>
      <c r="MJC166" s="80"/>
      <c r="MJD166" s="80"/>
      <c r="MJE166" s="80"/>
      <c r="MJF166" s="80"/>
      <c r="MJG166" s="80"/>
      <c r="MJH166" s="80"/>
      <c r="MJI166" s="80"/>
      <c r="MJJ166" s="80"/>
      <c r="MJK166" s="80"/>
      <c r="MJL166" s="80"/>
      <c r="MJM166" s="80"/>
      <c r="MJN166" s="80"/>
      <c r="MJO166" s="80"/>
      <c r="MJP166" s="80"/>
      <c r="MJQ166" s="80"/>
      <c r="MJR166" s="80"/>
      <c r="MJS166" s="80"/>
      <c r="MJT166" s="80"/>
      <c r="MJU166" s="80"/>
      <c r="MJV166" s="80"/>
      <c r="MJW166" s="80"/>
      <c r="MJX166" s="80"/>
      <c r="MJY166" s="80"/>
      <c r="MJZ166" s="80"/>
      <c r="MKA166" s="80"/>
      <c r="MKB166" s="80"/>
      <c r="MKC166" s="80"/>
      <c r="MKD166" s="80"/>
      <c r="MKE166" s="80"/>
      <c r="MKF166" s="80"/>
      <c r="MKG166" s="80"/>
      <c r="MKH166" s="80"/>
      <c r="MKI166" s="80"/>
      <c r="MKJ166" s="80"/>
      <c r="MKK166" s="80"/>
      <c r="MKL166" s="80"/>
      <c r="MKM166" s="80"/>
      <c r="MKN166" s="80"/>
      <c r="MKO166" s="80"/>
      <c r="MKP166" s="80"/>
      <c r="MKQ166" s="80"/>
      <c r="MKR166" s="80"/>
      <c r="MKS166" s="80"/>
      <c r="MKT166" s="80"/>
      <c r="MKU166" s="80"/>
      <c r="MKV166" s="80"/>
      <c r="MKW166" s="80"/>
      <c r="MKX166" s="80"/>
      <c r="MKY166" s="80"/>
      <c r="MKZ166" s="80"/>
      <c r="MLA166" s="80"/>
      <c r="MLB166" s="80"/>
      <c r="MLC166" s="80"/>
      <c r="MLD166" s="80"/>
      <c r="MLE166" s="80"/>
      <c r="MLF166" s="80"/>
      <c r="MLG166" s="80"/>
      <c r="MLH166" s="80"/>
      <c r="MLI166" s="80"/>
      <c r="MLJ166" s="80"/>
      <c r="MLK166" s="80"/>
      <c r="MLL166" s="80"/>
      <c r="MLM166" s="80"/>
      <c r="MLN166" s="80"/>
      <c r="MLO166" s="80"/>
      <c r="MLP166" s="80"/>
      <c r="MLQ166" s="80"/>
      <c r="MLR166" s="80"/>
      <c r="MLS166" s="80"/>
      <c r="MLT166" s="80"/>
      <c r="MLU166" s="80"/>
      <c r="MLV166" s="80"/>
      <c r="MLW166" s="80"/>
      <c r="MLX166" s="80"/>
      <c r="MLY166" s="80"/>
      <c r="MLZ166" s="80"/>
      <c r="MMA166" s="80"/>
      <c r="MMB166" s="80"/>
      <c r="MMC166" s="80"/>
      <c r="MMD166" s="80"/>
      <c r="MME166" s="80"/>
      <c r="MMF166" s="80"/>
      <c r="MMG166" s="80"/>
      <c r="MMH166" s="80"/>
      <c r="MMI166" s="80"/>
      <c r="MMJ166" s="80"/>
      <c r="MMK166" s="80"/>
      <c r="MML166" s="80"/>
      <c r="MMM166" s="80"/>
      <c r="MMN166" s="80"/>
      <c r="MMO166" s="80"/>
      <c r="MMP166" s="80"/>
      <c r="MMQ166" s="80"/>
      <c r="MMR166" s="80"/>
      <c r="MMS166" s="80"/>
      <c r="MMT166" s="80"/>
      <c r="MMU166" s="80"/>
      <c r="MMV166" s="80"/>
      <c r="MMW166" s="80"/>
      <c r="MMX166" s="80"/>
      <c r="MMY166" s="80"/>
      <c r="MMZ166" s="80"/>
      <c r="MNA166" s="80"/>
      <c r="MNB166" s="80"/>
      <c r="MNC166" s="80"/>
      <c r="MND166" s="80"/>
      <c r="MNE166" s="80"/>
      <c r="MNF166" s="80"/>
      <c r="MNG166" s="80"/>
      <c r="MNH166" s="80"/>
      <c r="MNI166" s="80"/>
      <c r="MNJ166" s="80"/>
      <c r="MNK166" s="80"/>
      <c r="MNL166" s="80"/>
      <c r="MNM166" s="80"/>
      <c r="MNN166" s="80"/>
      <c r="MNO166" s="80"/>
      <c r="MNP166" s="80"/>
      <c r="MNQ166" s="80"/>
      <c r="MNR166" s="80"/>
      <c r="MNS166" s="80"/>
      <c r="MNT166" s="80"/>
      <c r="MNU166" s="80"/>
      <c r="MNV166" s="80"/>
      <c r="MNW166" s="80"/>
      <c r="MNX166" s="80"/>
      <c r="MNY166" s="80"/>
      <c r="MNZ166" s="80"/>
      <c r="MOA166" s="80"/>
      <c r="MOB166" s="80"/>
      <c r="MOC166" s="80"/>
      <c r="MOD166" s="80"/>
      <c r="MOE166" s="80"/>
      <c r="MOF166" s="80"/>
      <c r="MOG166" s="80"/>
      <c r="MOH166" s="80"/>
      <c r="MOI166" s="80"/>
      <c r="MOJ166" s="80"/>
      <c r="MOK166" s="80"/>
      <c r="MOL166" s="80"/>
      <c r="MOM166" s="80"/>
      <c r="MON166" s="80"/>
      <c r="MOO166" s="80"/>
      <c r="MOP166" s="80"/>
      <c r="MOQ166" s="80"/>
      <c r="MOR166" s="80"/>
      <c r="MOS166" s="80"/>
      <c r="MOT166" s="80"/>
      <c r="MOU166" s="80"/>
      <c r="MOV166" s="80"/>
      <c r="MOW166" s="80"/>
      <c r="MOX166" s="80"/>
      <c r="MOY166" s="80"/>
      <c r="MOZ166" s="80"/>
      <c r="MPA166" s="80"/>
      <c r="MPB166" s="80"/>
      <c r="MPC166" s="80"/>
      <c r="MPD166" s="80"/>
      <c r="MPE166" s="80"/>
      <c r="MPF166" s="80"/>
      <c r="MPG166" s="80"/>
      <c r="MPH166" s="80"/>
      <c r="MPI166" s="80"/>
      <c r="MPJ166" s="80"/>
      <c r="MPK166" s="80"/>
      <c r="MPL166" s="80"/>
      <c r="MPM166" s="80"/>
      <c r="MPN166" s="80"/>
      <c r="MPO166" s="80"/>
      <c r="MPP166" s="80"/>
      <c r="MPQ166" s="80"/>
      <c r="MPR166" s="80"/>
      <c r="MPS166" s="80"/>
      <c r="MPT166" s="80"/>
      <c r="MPU166" s="80"/>
      <c r="MPV166" s="80"/>
      <c r="MPW166" s="80"/>
      <c r="MPX166" s="80"/>
      <c r="MPY166" s="80"/>
      <c r="MPZ166" s="80"/>
      <c r="MQA166" s="80"/>
      <c r="MQB166" s="80"/>
      <c r="MQC166" s="80"/>
      <c r="MQD166" s="80"/>
      <c r="MQE166" s="80"/>
      <c r="MQF166" s="80"/>
      <c r="MQG166" s="80"/>
      <c r="MQH166" s="80"/>
      <c r="MQI166" s="80"/>
      <c r="MQJ166" s="80"/>
      <c r="MQK166" s="80"/>
      <c r="MQL166" s="80"/>
      <c r="MQM166" s="80"/>
      <c r="MQN166" s="80"/>
      <c r="MQO166" s="80"/>
      <c r="MQP166" s="80"/>
      <c r="MQQ166" s="80"/>
      <c r="MQR166" s="80"/>
      <c r="MQS166" s="80"/>
      <c r="MQT166" s="80"/>
      <c r="MQU166" s="80"/>
      <c r="MQV166" s="80"/>
      <c r="MQW166" s="80"/>
      <c r="MQX166" s="80"/>
      <c r="MQY166" s="80"/>
      <c r="MQZ166" s="80"/>
      <c r="MRA166" s="80"/>
      <c r="MRB166" s="80"/>
      <c r="MRC166" s="80"/>
      <c r="MRD166" s="80"/>
      <c r="MRE166" s="80"/>
      <c r="MRF166" s="80"/>
      <c r="MRG166" s="80"/>
      <c r="MRH166" s="80"/>
      <c r="MRI166" s="80"/>
      <c r="MRJ166" s="80"/>
      <c r="MRK166" s="80"/>
      <c r="MRL166" s="80"/>
      <c r="MRM166" s="80"/>
      <c r="MRN166" s="80"/>
      <c r="MRO166" s="80"/>
      <c r="MRP166" s="80"/>
      <c r="MRQ166" s="80"/>
      <c r="MRR166" s="80"/>
      <c r="MRS166" s="80"/>
      <c r="MRT166" s="80"/>
      <c r="MRU166" s="80"/>
      <c r="MRV166" s="80"/>
      <c r="MRW166" s="80"/>
      <c r="MRX166" s="80"/>
      <c r="MRY166" s="80"/>
      <c r="MRZ166" s="80"/>
      <c r="MSA166" s="80"/>
      <c r="MSB166" s="80"/>
      <c r="MSC166" s="80"/>
      <c r="MSD166" s="80"/>
      <c r="MSE166" s="80"/>
      <c r="MSF166" s="80"/>
      <c r="MSG166" s="80"/>
      <c r="MSH166" s="80"/>
      <c r="MSI166" s="80"/>
      <c r="MSJ166" s="80"/>
      <c r="MSK166" s="80"/>
      <c r="MSL166" s="80"/>
      <c r="MSM166" s="80"/>
      <c r="MSN166" s="80"/>
      <c r="MSO166" s="80"/>
      <c r="MSP166" s="80"/>
      <c r="MSQ166" s="80"/>
      <c r="MSR166" s="80"/>
      <c r="MSS166" s="80"/>
      <c r="MST166" s="80"/>
      <c r="MSU166" s="80"/>
      <c r="MSV166" s="80"/>
      <c r="MSW166" s="80"/>
      <c r="MSX166" s="80"/>
      <c r="MSY166" s="80"/>
      <c r="MSZ166" s="80"/>
      <c r="MTA166" s="80"/>
      <c r="MTB166" s="80"/>
      <c r="MTC166" s="80"/>
      <c r="MTD166" s="80"/>
      <c r="MTE166" s="80"/>
      <c r="MTF166" s="80"/>
      <c r="MTG166" s="80"/>
      <c r="MTH166" s="80"/>
      <c r="MTI166" s="80"/>
      <c r="MTJ166" s="80"/>
      <c r="MTK166" s="80"/>
      <c r="MTL166" s="80"/>
      <c r="MTM166" s="80"/>
      <c r="MTN166" s="80"/>
      <c r="MTO166" s="80"/>
      <c r="MTP166" s="80"/>
      <c r="MTQ166" s="80"/>
      <c r="MTR166" s="80"/>
      <c r="MTS166" s="80"/>
      <c r="MTT166" s="80"/>
      <c r="MTU166" s="80"/>
      <c r="MTV166" s="80"/>
      <c r="MTW166" s="80"/>
      <c r="MTX166" s="80"/>
      <c r="MTY166" s="80"/>
      <c r="MTZ166" s="80"/>
      <c r="MUA166" s="80"/>
      <c r="MUB166" s="80"/>
      <c r="MUC166" s="80"/>
      <c r="MUD166" s="80"/>
      <c r="MUE166" s="80"/>
      <c r="MUF166" s="80"/>
      <c r="MUG166" s="80"/>
      <c r="MUH166" s="80"/>
      <c r="MUI166" s="80"/>
      <c r="MUJ166" s="80"/>
      <c r="MUK166" s="80"/>
      <c r="MUL166" s="80"/>
      <c r="MUM166" s="80"/>
      <c r="MUN166" s="80"/>
      <c r="MUO166" s="80"/>
      <c r="MUP166" s="80"/>
      <c r="MUQ166" s="80"/>
      <c r="MUR166" s="80"/>
      <c r="MUS166" s="80"/>
      <c r="MUT166" s="80"/>
      <c r="MUU166" s="80"/>
      <c r="MUV166" s="80"/>
      <c r="MUW166" s="80"/>
      <c r="MUX166" s="80"/>
      <c r="MUY166" s="80"/>
      <c r="MUZ166" s="80"/>
      <c r="MVA166" s="80"/>
      <c r="MVB166" s="80"/>
      <c r="MVC166" s="80"/>
      <c r="MVD166" s="80"/>
      <c r="MVE166" s="80"/>
      <c r="MVF166" s="80"/>
      <c r="MVG166" s="80"/>
      <c r="MVH166" s="80"/>
      <c r="MVI166" s="80"/>
      <c r="MVJ166" s="80"/>
      <c r="MVK166" s="80"/>
      <c r="MVL166" s="80"/>
      <c r="MVM166" s="80"/>
      <c r="MVN166" s="80"/>
      <c r="MVO166" s="80"/>
      <c r="MVP166" s="80"/>
      <c r="MVQ166" s="80"/>
      <c r="MVR166" s="80"/>
      <c r="MVS166" s="80"/>
      <c r="MVT166" s="80"/>
      <c r="MVU166" s="80"/>
      <c r="MVV166" s="80"/>
      <c r="MVW166" s="80"/>
      <c r="MVX166" s="80"/>
      <c r="MVY166" s="80"/>
      <c r="MVZ166" s="80"/>
      <c r="MWA166" s="80"/>
      <c r="MWB166" s="80"/>
      <c r="MWC166" s="80"/>
      <c r="MWD166" s="80"/>
      <c r="MWE166" s="80"/>
      <c r="MWF166" s="80"/>
      <c r="MWG166" s="80"/>
      <c r="MWH166" s="80"/>
      <c r="MWI166" s="80"/>
      <c r="MWJ166" s="80"/>
      <c r="MWK166" s="80"/>
      <c r="MWL166" s="80"/>
      <c r="MWM166" s="80"/>
      <c r="MWN166" s="80"/>
      <c r="MWO166" s="80"/>
      <c r="MWP166" s="80"/>
      <c r="MWQ166" s="80"/>
      <c r="MWR166" s="80"/>
      <c r="MWS166" s="80"/>
      <c r="MWT166" s="80"/>
      <c r="MWU166" s="80"/>
      <c r="MWV166" s="80"/>
      <c r="MWW166" s="80"/>
      <c r="MWX166" s="80"/>
      <c r="MWY166" s="80"/>
      <c r="MWZ166" s="80"/>
      <c r="MXA166" s="80"/>
      <c r="MXB166" s="80"/>
      <c r="MXC166" s="80"/>
      <c r="MXD166" s="80"/>
      <c r="MXE166" s="80"/>
      <c r="MXF166" s="80"/>
      <c r="MXG166" s="80"/>
      <c r="MXH166" s="80"/>
      <c r="MXI166" s="80"/>
      <c r="MXJ166" s="80"/>
      <c r="MXK166" s="80"/>
      <c r="MXL166" s="80"/>
      <c r="MXM166" s="80"/>
      <c r="MXN166" s="80"/>
      <c r="MXO166" s="80"/>
      <c r="MXP166" s="80"/>
      <c r="MXQ166" s="80"/>
      <c r="MXR166" s="80"/>
      <c r="MXS166" s="80"/>
      <c r="MXT166" s="80"/>
      <c r="MXU166" s="80"/>
      <c r="MXV166" s="80"/>
      <c r="MXW166" s="80"/>
      <c r="MXX166" s="80"/>
      <c r="MXY166" s="80"/>
      <c r="MXZ166" s="80"/>
      <c r="MYA166" s="80"/>
      <c r="MYB166" s="80"/>
      <c r="MYC166" s="80"/>
      <c r="MYD166" s="80"/>
      <c r="MYE166" s="80"/>
      <c r="MYF166" s="80"/>
      <c r="MYG166" s="80"/>
      <c r="MYH166" s="80"/>
      <c r="MYI166" s="80"/>
      <c r="MYJ166" s="80"/>
      <c r="MYK166" s="80"/>
      <c r="MYL166" s="80"/>
      <c r="MYM166" s="80"/>
      <c r="MYN166" s="80"/>
      <c r="MYO166" s="80"/>
      <c r="MYP166" s="80"/>
      <c r="MYQ166" s="80"/>
      <c r="MYR166" s="80"/>
      <c r="MYS166" s="80"/>
      <c r="MYT166" s="80"/>
      <c r="MYU166" s="80"/>
      <c r="MYV166" s="80"/>
      <c r="MYW166" s="80"/>
      <c r="MYX166" s="80"/>
      <c r="MYY166" s="80"/>
      <c r="MYZ166" s="80"/>
      <c r="MZA166" s="80"/>
      <c r="MZB166" s="80"/>
      <c r="MZC166" s="80"/>
      <c r="MZD166" s="80"/>
      <c r="MZE166" s="80"/>
      <c r="MZF166" s="80"/>
      <c r="MZG166" s="80"/>
      <c r="MZH166" s="80"/>
      <c r="MZI166" s="80"/>
      <c r="MZJ166" s="80"/>
      <c r="MZK166" s="80"/>
      <c r="MZL166" s="80"/>
      <c r="MZM166" s="80"/>
      <c r="MZN166" s="80"/>
      <c r="MZO166" s="80"/>
      <c r="MZP166" s="80"/>
      <c r="MZQ166" s="80"/>
      <c r="MZR166" s="80"/>
      <c r="MZS166" s="80"/>
      <c r="MZT166" s="80"/>
      <c r="MZU166" s="80"/>
      <c r="MZV166" s="80"/>
      <c r="MZW166" s="80"/>
      <c r="MZX166" s="80"/>
      <c r="MZY166" s="80"/>
      <c r="MZZ166" s="80"/>
      <c r="NAA166" s="80"/>
      <c r="NAB166" s="80"/>
      <c r="NAC166" s="80"/>
      <c r="NAD166" s="80"/>
      <c r="NAE166" s="80"/>
      <c r="NAF166" s="80"/>
      <c r="NAG166" s="80"/>
      <c r="NAH166" s="80"/>
      <c r="NAI166" s="80"/>
      <c r="NAJ166" s="80"/>
      <c r="NAK166" s="80"/>
      <c r="NAL166" s="80"/>
      <c r="NAM166" s="80"/>
      <c r="NAN166" s="80"/>
      <c r="NAO166" s="80"/>
      <c r="NAP166" s="80"/>
      <c r="NAQ166" s="80"/>
      <c r="NAR166" s="80"/>
      <c r="NAS166" s="80"/>
      <c r="NAT166" s="80"/>
      <c r="NAU166" s="80"/>
      <c r="NAV166" s="80"/>
      <c r="NAW166" s="80"/>
      <c r="NAX166" s="80"/>
      <c r="NAY166" s="80"/>
      <c r="NAZ166" s="80"/>
      <c r="NBA166" s="80"/>
      <c r="NBB166" s="80"/>
      <c r="NBC166" s="80"/>
      <c r="NBD166" s="80"/>
      <c r="NBE166" s="80"/>
      <c r="NBF166" s="80"/>
      <c r="NBG166" s="80"/>
      <c r="NBH166" s="80"/>
      <c r="NBI166" s="80"/>
      <c r="NBJ166" s="80"/>
      <c r="NBK166" s="80"/>
      <c r="NBL166" s="80"/>
      <c r="NBM166" s="80"/>
      <c r="NBN166" s="80"/>
      <c r="NBO166" s="80"/>
      <c r="NBP166" s="80"/>
      <c r="NBQ166" s="80"/>
      <c r="NBR166" s="80"/>
      <c r="NBS166" s="80"/>
      <c r="NBT166" s="80"/>
      <c r="NBU166" s="80"/>
      <c r="NBV166" s="80"/>
      <c r="NBW166" s="80"/>
      <c r="NBX166" s="80"/>
      <c r="NBY166" s="80"/>
      <c r="NBZ166" s="80"/>
      <c r="NCA166" s="80"/>
      <c r="NCB166" s="80"/>
      <c r="NCC166" s="80"/>
      <c r="NCD166" s="80"/>
      <c r="NCE166" s="80"/>
      <c r="NCF166" s="80"/>
      <c r="NCG166" s="80"/>
      <c r="NCH166" s="80"/>
      <c r="NCI166" s="80"/>
      <c r="NCJ166" s="80"/>
      <c r="NCK166" s="80"/>
      <c r="NCL166" s="80"/>
      <c r="NCM166" s="80"/>
      <c r="NCN166" s="80"/>
      <c r="NCO166" s="80"/>
      <c r="NCP166" s="80"/>
      <c r="NCQ166" s="80"/>
      <c r="NCR166" s="80"/>
      <c r="NCS166" s="80"/>
      <c r="NCT166" s="80"/>
      <c r="NCU166" s="80"/>
      <c r="NCV166" s="80"/>
      <c r="NCW166" s="80"/>
      <c r="NCX166" s="80"/>
      <c r="NCY166" s="80"/>
      <c r="NCZ166" s="80"/>
      <c r="NDA166" s="80"/>
      <c r="NDB166" s="80"/>
      <c r="NDC166" s="80"/>
      <c r="NDD166" s="80"/>
      <c r="NDE166" s="80"/>
      <c r="NDF166" s="80"/>
      <c r="NDG166" s="80"/>
      <c r="NDH166" s="80"/>
      <c r="NDI166" s="80"/>
      <c r="NDJ166" s="80"/>
      <c r="NDK166" s="80"/>
      <c r="NDL166" s="80"/>
      <c r="NDM166" s="80"/>
      <c r="NDN166" s="80"/>
      <c r="NDO166" s="80"/>
      <c r="NDP166" s="80"/>
      <c r="NDQ166" s="80"/>
      <c r="NDR166" s="80"/>
      <c r="NDS166" s="80"/>
      <c r="NDT166" s="80"/>
      <c r="NDU166" s="80"/>
      <c r="NDV166" s="80"/>
      <c r="NDW166" s="80"/>
      <c r="NDX166" s="80"/>
      <c r="NDY166" s="80"/>
      <c r="NDZ166" s="80"/>
      <c r="NEA166" s="80"/>
      <c r="NEB166" s="80"/>
      <c r="NEC166" s="80"/>
      <c r="NED166" s="80"/>
      <c r="NEE166" s="80"/>
      <c r="NEF166" s="80"/>
      <c r="NEG166" s="80"/>
      <c r="NEH166" s="80"/>
      <c r="NEI166" s="80"/>
      <c r="NEJ166" s="80"/>
      <c r="NEK166" s="80"/>
      <c r="NEL166" s="80"/>
      <c r="NEM166" s="80"/>
      <c r="NEN166" s="80"/>
      <c r="NEO166" s="80"/>
      <c r="NEP166" s="80"/>
      <c r="NEQ166" s="80"/>
      <c r="NER166" s="80"/>
      <c r="NES166" s="80"/>
      <c r="NET166" s="80"/>
      <c r="NEU166" s="80"/>
      <c r="NEV166" s="80"/>
      <c r="NEW166" s="80"/>
      <c r="NEX166" s="80"/>
      <c r="NEY166" s="80"/>
      <c r="NEZ166" s="80"/>
      <c r="NFA166" s="80"/>
      <c r="NFB166" s="80"/>
      <c r="NFC166" s="80"/>
      <c r="NFD166" s="80"/>
      <c r="NFE166" s="80"/>
      <c r="NFF166" s="80"/>
      <c r="NFG166" s="80"/>
      <c r="NFH166" s="80"/>
      <c r="NFI166" s="80"/>
      <c r="NFJ166" s="80"/>
      <c r="NFK166" s="80"/>
      <c r="NFL166" s="80"/>
      <c r="NFM166" s="80"/>
      <c r="NFN166" s="80"/>
      <c r="NFO166" s="80"/>
      <c r="NFP166" s="80"/>
      <c r="NFQ166" s="80"/>
      <c r="NFR166" s="80"/>
      <c r="NFS166" s="80"/>
      <c r="NFT166" s="80"/>
      <c r="NFU166" s="80"/>
      <c r="NFV166" s="80"/>
      <c r="NFW166" s="80"/>
      <c r="NFX166" s="80"/>
      <c r="NFY166" s="80"/>
      <c r="NFZ166" s="80"/>
      <c r="NGA166" s="80"/>
      <c r="NGB166" s="80"/>
      <c r="NGC166" s="80"/>
      <c r="NGD166" s="80"/>
      <c r="NGE166" s="80"/>
      <c r="NGF166" s="80"/>
      <c r="NGG166" s="80"/>
      <c r="NGH166" s="80"/>
      <c r="NGI166" s="80"/>
      <c r="NGJ166" s="80"/>
      <c r="NGK166" s="80"/>
      <c r="NGL166" s="80"/>
      <c r="NGM166" s="80"/>
      <c r="NGN166" s="80"/>
      <c r="NGO166" s="80"/>
      <c r="NGP166" s="80"/>
      <c r="NGQ166" s="80"/>
      <c r="NGR166" s="80"/>
      <c r="NGS166" s="80"/>
      <c r="NGT166" s="80"/>
      <c r="NGU166" s="80"/>
      <c r="NGV166" s="80"/>
      <c r="NGW166" s="80"/>
      <c r="NGX166" s="80"/>
      <c r="NGY166" s="80"/>
      <c r="NGZ166" s="80"/>
      <c r="NHA166" s="80"/>
      <c r="NHB166" s="80"/>
      <c r="NHC166" s="80"/>
      <c r="NHD166" s="80"/>
      <c r="NHE166" s="80"/>
      <c r="NHF166" s="80"/>
      <c r="NHG166" s="80"/>
      <c r="NHH166" s="80"/>
      <c r="NHI166" s="80"/>
      <c r="NHJ166" s="80"/>
      <c r="NHK166" s="80"/>
      <c r="NHL166" s="80"/>
      <c r="NHM166" s="80"/>
      <c r="NHN166" s="80"/>
      <c r="NHO166" s="80"/>
      <c r="NHP166" s="80"/>
      <c r="NHQ166" s="80"/>
      <c r="NHR166" s="80"/>
      <c r="NHS166" s="80"/>
      <c r="NHT166" s="80"/>
      <c r="NHU166" s="80"/>
      <c r="NHV166" s="80"/>
      <c r="NHW166" s="80"/>
      <c r="NHX166" s="80"/>
      <c r="NHY166" s="80"/>
      <c r="NHZ166" s="80"/>
      <c r="NIA166" s="80"/>
      <c r="NIB166" s="80"/>
      <c r="NIC166" s="80"/>
      <c r="NID166" s="80"/>
      <c r="NIE166" s="80"/>
      <c r="NIF166" s="80"/>
      <c r="NIG166" s="80"/>
      <c r="NIH166" s="80"/>
      <c r="NII166" s="80"/>
      <c r="NIJ166" s="80"/>
      <c r="NIK166" s="80"/>
      <c r="NIL166" s="80"/>
      <c r="NIM166" s="80"/>
      <c r="NIN166" s="80"/>
      <c r="NIO166" s="80"/>
      <c r="NIP166" s="80"/>
      <c r="NIQ166" s="80"/>
      <c r="NIR166" s="80"/>
      <c r="NIS166" s="80"/>
      <c r="NIT166" s="80"/>
      <c r="NIU166" s="80"/>
      <c r="NIV166" s="80"/>
      <c r="NIW166" s="80"/>
      <c r="NIX166" s="80"/>
      <c r="NIY166" s="80"/>
      <c r="NIZ166" s="80"/>
      <c r="NJA166" s="80"/>
      <c r="NJB166" s="80"/>
      <c r="NJC166" s="80"/>
      <c r="NJD166" s="80"/>
      <c r="NJE166" s="80"/>
      <c r="NJF166" s="80"/>
      <c r="NJG166" s="80"/>
      <c r="NJH166" s="80"/>
      <c r="NJI166" s="80"/>
      <c r="NJJ166" s="80"/>
      <c r="NJK166" s="80"/>
      <c r="NJL166" s="80"/>
      <c r="NJM166" s="80"/>
      <c r="NJN166" s="80"/>
      <c r="NJO166" s="80"/>
      <c r="NJP166" s="80"/>
      <c r="NJQ166" s="80"/>
      <c r="NJR166" s="80"/>
      <c r="NJS166" s="80"/>
      <c r="NJT166" s="80"/>
      <c r="NJU166" s="80"/>
      <c r="NJV166" s="80"/>
      <c r="NJW166" s="80"/>
      <c r="NJX166" s="80"/>
      <c r="NJY166" s="80"/>
      <c r="NJZ166" s="80"/>
      <c r="NKA166" s="80"/>
      <c r="NKB166" s="80"/>
      <c r="NKC166" s="80"/>
      <c r="NKD166" s="80"/>
      <c r="NKE166" s="80"/>
      <c r="NKF166" s="80"/>
      <c r="NKG166" s="80"/>
      <c r="NKH166" s="80"/>
      <c r="NKI166" s="80"/>
      <c r="NKJ166" s="80"/>
      <c r="NKK166" s="80"/>
      <c r="NKL166" s="80"/>
      <c r="NKM166" s="80"/>
      <c r="NKN166" s="80"/>
      <c r="NKO166" s="80"/>
      <c r="NKP166" s="80"/>
      <c r="NKQ166" s="80"/>
      <c r="NKR166" s="80"/>
      <c r="NKS166" s="80"/>
      <c r="NKT166" s="80"/>
      <c r="NKU166" s="80"/>
      <c r="NKV166" s="80"/>
      <c r="NKW166" s="80"/>
      <c r="NKX166" s="80"/>
      <c r="NKY166" s="80"/>
      <c r="NKZ166" s="80"/>
      <c r="NLA166" s="80"/>
      <c r="NLB166" s="80"/>
      <c r="NLC166" s="80"/>
      <c r="NLD166" s="80"/>
      <c r="NLE166" s="80"/>
      <c r="NLF166" s="80"/>
      <c r="NLG166" s="80"/>
      <c r="NLH166" s="80"/>
      <c r="NLI166" s="80"/>
      <c r="NLJ166" s="80"/>
      <c r="NLK166" s="80"/>
      <c r="NLL166" s="80"/>
      <c r="NLM166" s="80"/>
      <c r="NLN166" s="80"/>
      <c r="NLO166" s="80"/>
      <c r="NLP166" s="80"/>
      <c r="NLQ166" s="80"/>
      <c r="NLR166" s="80"/>
      <c r="NLS166" s="80"/>
      <c r="NLT166" s="80"/>
      <c r="NLU166" s="80"/>
      <c r="NLV166" s="80"/>
      <c r="NLW166" s="80"/>
      <c r="NLX166" s="80"/>
      <c r="NLY166" s="80"/>
      <c r="NLZ166" s="80"/>
      <c r="NMA166" s="80"/>
      <c r="NMB166" s="80"/>
      <c r="NMC166" s="80"/>
      <c r="NMD166" s="80"/>
      <c r="NME166" s="80"/>
      <c r="NMF166" s="80"/>
      <c r="NMG166" s="80"/>
      <c r="NMH166" s="80"/>
      <c r="NMI166" s="80"/>
      <c r="NMJ166" s="80"/>
      <c r="NMK166" s="80"/>
      <c r="NML166" s="80"/>
      <c r="NMM166" s="80"/>
      <c r="NMN166" s="80"/>
      <c r="NMO166" s="80"/>
      <c r="NMP166" s="80"/>
      <c r="NMQ166" s="80"/>
      <c r="NMR166" s="80"/>
      <c r="NMS166" s="80"/>
      <c r="NMT166" s="80"/>
      <c r="NMU166" s="80"/>
      <c r="NMV166" s="80"/>
      <c r="NMW166" s="80"/>
      <c r="NMX166" s="80"/>
      <c r="NMY166" s="80"/>
      <c r="NMZ166" s="80"/>
      <c r="NNA166" s="80"/>
      <c r="NNB166" s="80"/>
      <c r="NNC166" s="80"/>
      <c r="NND166" s="80"/>
      <c r="NNE166" s="80"/>
      <c r="NNF166" s="80"/>
      <c r="NNG166" s="80"/>
      <c r="NNH166" s="80"/>
      <c r="NNI166" s="80"/>
      <c r="NNJ166" s="80"/>
      <c r="NNK166" s="80"/>
      <c r="NNL166" s="80"/>
      <c r="NNM166" s="80"/>
      <c r="NNN166" s="80"/>
      <c r="NNO166" s="80"/>
      <c r="NNP166" s="80"/>
      <c r="NNQ166" s="80"/>
      <c r="NNR166" s="80"/>
      <c r="NNS166" s="80"/>
      <c r="NNT166" s="80"/>
      <c r="NNU166" s="80"/>
      <c r="NNV166" s="80"/>
      <c r="NNW166" s="80"/>
      <c r="NNX166" s="80"/>
      <c r="NNY166" s="80"/>
      <c r="NNZ166" s="80"/>
      <c r="NOA166" s="80"/>
      <c r="NOB166" s="80"/>
      <c r="NOC166" s="80"/>
      <c r="NOD166" s="80"/>
      <c r="NOE166" s="80"/>
      <c r="NOF166" s="80"/>
      <c r="NOG166" s="80"/>
      <c r="NOH166" s="80"/>
      <c r="NOI166" s="80"/>
      <c r="NOJ166" s="80"/>
      <c r="NOK166" s="80"/>
      <c r="NOL166" s="80"/>
      <c r="NOM166" s="80"/>
      <c r="NON166" s="80"/>
      <c r="NOO166" s="80"/>
      <c r="NOP166" s="80"/>
      <c r="NOQ166" s="80"/>
      <c r="NOR166" s="80"/>
      <c r="NOS166" s="80"/>
      <c r="NOT166" s="80"/>
      <c r="NOU166" s="80"/>
      <c r="NOV166" s="80"/>
      <c r="NOW166" s="80"/>
      <c r="NOX166" s="80"/>
      <c r="NOY166" s="80"/>
      <c r="NOZ166" s="80"/>
      <c r="NPA166" s="80"/>
      <c r="NPB166" s="80"/>
      <c r="NPC166" s="80"/>
      <c r="NPD166" s="80"/>
      <c r="NPE166" s="80"/>
      <c r="NPF166" s="80"/>
      <c r="NPG166" s="80"/>
      <c r="NPH166" s="80"/>
      <c r="NPI166" s="80"/>
      <c r="NPJ166" s="80"/>
      <c r="NPK166" s="80"/>
      <c r="NPL166" s="80"/>
      <c r="NPM166" s="80"/>
      <c r="NPN166" s="80"/>
      <c r="NPO166" s="80"/>
      <c r="NPP166" s="80"/>
      <c r="NPQ166" s="80"/>
      <c r="NPR166" s="80"/>
      <c r="NPS166" s="80"/>
      <c r="NPT166" s="80"/>
      <c r="NPU166" s="80"/>
      <c r="NPV166" s="80"/>
      <c r="NPW166" s="80"/>
      <c r="NPX166" s="80"/>
      <c r="NPY166" s="80"/>
      <c r="NPZ166" s="80"/>
      <c r="NQA166" s="80"/>
      <c r="NQB166" s="80"/>
      <c r="NQC166" s="80"/>
      <c r="NQD166" s="80"/>
      <c r="NQE166" s="80"/>
      <c r="NQF166" s="80"/>
      <c r="NQG166" s="80"/>
      <c r="NQH166" s="80"/>
      <c r="NQI166" s="80"/>
      <c r="NQJ166" s="80"/>
      <c r="NQK166" s="80"/>
      <c r="NQL166" s="80"/>
      <c r="NQM166" s="80"/>
      <c r="NQN166" s="80"/>
      <c r="NQO166" s="80"/>
      <c r="NQP166" s="80"/>
      <c r="NQQ166" s="80"/>
      <c r="NQR166" s="80"/>
      <c r="NQS166" s="80"/>
      <c r="NQT166" s="80"/>
      <c r="NQU166" s="80"/>
      <c r="NQV166" s="80"/>
      <c r="NQW166" s="80"/>
      <c r="NQX166" s="80"/>
      <c r="NQY166" s="80"/>
      <c r="NQZ166" s="80"/>
      <c r="NRA166" s="80"/>
      <c r="NRB166" s="80"/>
      <c r="NRC166" s="80"/>
      <c r="NRD166" s="80"/>
      <c r="NRE166" s="80"/>
      <c r="NRF166" s="80"/>
      <c r="NRG166" s="80"/>
      <c r="NRH166" s="80"/>
      <c r="NRI166" s="80"/>
      <c r="NRJ166" s="80"/>
      <c r="NRK166" s="80"/>
      <c r="NRL166" s="80"/>
      <c r="NRM166" s="80"/>
      <c r="NRN166" s="80"/>
      <c r="NRO166" s="80"/>
      <c r="NRP166" s="80"/>
      <c r="NRQ166" s="80"/>
      <c r="NRR166" s="80"/>
      <c r="NRS166" s="80"/>
      <c r="NRT166" s="80"/>
      <c r="NRU166" s="80"/>
      <c r="NRV166" s="80"/>
      <c r="NRW166" s="80"/>
      <c r="NRX166" s="80"/>
      <c r="NRY166" s="80"/>
      <c r="NRZ166" s="80"/>
      <c r="NSA166" s="80"/>
      <c r="NSB166" s="80"/>
      <c r="NSC166" s="80"/>
      <c r="NSD166" s="80"/>
      <c r="NSE166" s="80"/>
      <c r="NSF166" s="80"/>
      <c r="NSG166" s="80"/>
      <c r="NSH166" s="80"/>
      <c r="NSI166" s="80"/>
      <c r="NSJ166" s="80"/>
      <c r="NSK166" s="80"/>
      <c r="NSL166" s="80"/>
      <c r="NSM166" s="80"/>
      <c r="NSN166" s="80"/>
      <c r="NSO166" s="80"/>
      <c r="NSP166" s="80"/>
      <c r="NSQ166" s="80"/>
      <c r="NSR166" s="80"/>
      <c r="NSS166" s="80"/>
      <c r="NST166" s="80"/>
      <c r="NSU166" s="80"/>
      <c r="NSV166" s="80"/>
      <c r="NSW166" s="80"/>
      <c r="NSX166" s="80"/>
      <c r="NSY166" s="80"/>
      <c r="NSZ166" s="80"/>
      <c r="NTA166" s="80"/>
      <c r="NTB166" s="80"/>
      <c r="NTC166" s="80"/>
      <c r="NTD166" s="80"/>
      <c r="NTE166" s="80"/>
      <c r="NTF166" s="80"/>
      <c r="NTG166" s="80"/>
      <c r="NTH166" s="80"/>
      <c r="NTI166" s="80"/>
      <c r="NTJ166" s="80"/>
      <c r="NTK166" s="80"/>
      <c r="NTL166" s="80"/>
      <c r="NTM166" s="80"/>
      <c r="NTN166" s="80"/>
      <c r="NTO166" s="80"/>
      <c r="NTP166" s="80"/>
      <c r="NTQ166" s="80"/>
      <c r="NTR166" s="80"/>
      <c r="NTS166" s="80"/>
      <c r="NTT166" s="80"/>
      <c r="NTU166" s="80"/>
      <c r="NTV166" s="80"/>
      <c r="NTW166" s="80"/>
      <c r="NTX166" s="80"/>
      <c r="NTY166" s="80"/>
      <c r="NTZ166" s="80"/>
      <c r="NUA166" s="80"/>
      <c r="NUB166" s="80"/>
      <c r="NUC166" s="80"/>
      <c r="NUD166" s="80"/>
      <c r="NUE166" s="80"/>
      <c r="NUF166" s="80"/>
      <c r="NUG166" s="80"/>
      <c r="NUH166" s="80"/>
      <c r="NUI166" s="80"/>
      <c r="NUJ166" s="80"/>
      <c r="NUK166" s="80"/>
      <c r="NUL166" s="80"/>
      <c r="NUM166" s="80"/>
      <c r="NUN166" s="80"/>
      <c r="NUO166" s="80"/>
      <c r="NUP166" s="80"/>
      <c r="NUQ166" s="80"/>
      <c r="NUR166" s="80"/>
      <c r="NUS166" s="80"/>
      <c r="NUT166" s="80"/>
      <c r="NUU166" s="80"/>
      <c r="NUV166" s="80"/>
      <c r="NUW166" s="80"/>
      <c r="NUX166" s="80"/>
      <c r="NUY166" s="80"/>
      <c r="NUZ166" s="80"/>
      <c r="NVA166" s="80"/>
      <c r="NVB166" s="80"/>
      <c r="NVC166" s="80"/>
      <c r="NVD166" s="80"/>
      <c r="NVE166" s="80"/>
      <c r="NVF166" s="80"/>
      <c r="NVG166" s="80"/>
      <c r="NVH166" s="80"/>
      <c r="NVI166" s="80"/>
      <c r="NVJ166" s="80"/>
      <c r="NVK166" s="80"/>
      <c r="NVL166" s="80"/>
      <c r="NVM166" s="80"/>
      <c r="NVN166" s="80"/>
      <c r="NVO166" s="80"/>
      <c r="NVP166" s="80"/>
      <c r="NVQ166" s="80"/>
      <c r="NVR166" s="80"/>
      <c r="NVS166" s="80"/>
      <c r="NVT166" s="80"/>
      <c r="NVU166" s="80"/>
      <c r="NVV166" s="80"/>
      <c r="NVW166" s="80"/>
      <c r="NVX166" s="80"/>
      <c r="NVY166" s="80"/>
      <c r="NVZ166" s="80"/>
      <c r="NWA166" s="80"/>
      <c r="NWB166" s="80"/>
      <c r="NWC166" s="80"/>
      <c r="NWD166" s="80"/>
      <c r="NWE166" s="80"/>
      <c r="NWF166" s="80"/>
      <c r="NWG166" s="80"/>
      <c r="NWH166" s="80"/>
      <c r="NWI166" s="80"/>
      <c r="NWJ166" s="80"/>
      <c r="NWK166" s="80"/>
      <c r="NWL166" s="80"/>
      <c r="NWM166" s="80"/>
      <c r="NWN166" s="80"/>
      <c r="NWO166" s="80"/>
      <c r="NWP166" s="80"/>
      <c r="NWQ166" s="80"/>
      <c r="NWR166" s="80"/>
      <c r="NWS166" s="80"/>
      <c r="NWT166" s="80"/>
      <c r="NWU166" s="80"/>
      <c r="NWV166" s="80"/>
      <c r="NWW166" s="80"/>
      <c r="NWX166" s="80"/>
      <c r="NWY166" s="80"/>
      <c r="NWZ166" s="80"/>
      <c r="NXA166" s="80"/>
      <c r="NXB166" s="80"/>
      <c r="NXC166" s="80"/>
      <c r="NXD166" s="80"/>
      <c r="NXE166" s="80"/>
      <c r="NXF166" s="80"/>
      <c r="NXG166" s="80"/>
      <c r="NXH166" s="80"/>
      <c r="NXI166" s="80"/>
      <c r="NXJ166" s="80"/>
      <c r="NXK166" s="80"/>
      <c r="NXL166" s="80"/>
      <c r="NXM166" s="80"/>
      <c r="NXN166" s="80"/>
      <c r="NXO166" s="80"/>
      <c r="NXP166" s="80"/>
      <c r="NXQ166" s="80"/>
      <c r="NXR166" s="80"/>
      <c r="NXS166" s="80"/>
      <c r="NXT166" s="80"/>
      <c r="NXU166" s="80"/>
      <c r="NXV166" s="80"/>
      <c r="NXW166" s="80"/>
      <c r="NXX166" s="80"/>
      <c r="NXY166" s="80"/>
      <c r="NXZ166" s="80"/>
      <c r="NYA166" s="80"/>
      <c r="NYB166" s="80"/>
      <c r="NYC166" s="80"/>
      <c r="NYD166" s="80"/>
      <c r="NYE166" s="80"/>
      <c r="NYF166" s="80"/>
      <c r="NYG166" s="80"/>
      <c r="NYH166" s="80"/>
      <c r="NYI166" s="80"/>
      <c r="NYJ166" s="80"/>
      <c r="NYK166" s="80"/>
      <c r="NYL166" s="80"/>
      <c r="NYM166" s="80"/>
      <c r="NYN166" s="80"/>
      <c r="NYO166" s="80"/>
      <c r="NYP166" s="80"/>
      <c r="NYQ166" s="80"/>
      <c r="NYR166" s="80"/>
      <c r="NYS166" s="80"/>
      <c r="NYT166" s="80"/>
      <c r="NYU166" s="80"/>
      <c r="NYV166" s="80"/>
      <c r="NYW166" s="80"/>
      <c r="NYX166" s="80"/>
      <c r="NYY166" s="80"/>
      <c r="NYZ166" s="80"/>
      <c r="NZA166" s="80"/>
      <c r="NZB166" s="80"/>
      <c r="NZC166" s="80"/>
      <c r="NZD166" s="80"/>
      <c r="NZE166" s="80"/>
      <c r="NZF166" s="80"/>
      <c r="NZG166" s="80"/>
      <c r="NZH166" s="80"/>
      <c r="NZI166" s="80"/>
      <c r="NZJ166" s="80"/>
      <c r="NZK166" s="80"/>
      <c r="NZL166" s="80"/>
      <c r="NZM166" s="80"/>
      <c r="NZN166" s="80"/>
      <c r="NZO166" s="80"/>
      <c r="NZP166" s="80"/>
      <c r="NZQ166" s="80"/>
      <c r="NZR166" s="80"/>
      <c r="NZS166" s="80"/>
      <c r="NZT166" s="80"/>
      <c r="NZU166" s="80"/>
      <c r="NZV166" s="80"/>
      <c r="NZW166" s="80"/>
      <c r="NZX166" s="80"/>
      <c r="NZY166" s="80"/>
      <c r="NZZ166" s="80"/>
      <c r="OAA166" s="80"/>
      <c r="OAB166" s="80"/>
      <c r="OAC166" s="80"/>
      <c r="OAD166" s="80"/>
      <c r="OAE166" s="80"/>
      <c r="OAF166" s="80"/>
      <c r="OAG166" s="80"/>
      <c r="OAH166" s="80"/>
      <c r="OAI166" s="80"/>
      <c r="OAJ166" s="80"/>
      <c r="OAK166" s="80"/>
      <c r="OAL166" s="80"/>
      <c r="OAM166" s="80"/>
      <c r="OAN166" s="80"/>
      <c r="OAO166" s="80"/>
      <c r="OAP166" s="80"/>
      <c r="OAQ166" s="80"/>
      <c r="OAR166" s="80"/>
      <c r="OAS166" s="80"/>
      <c r="OAT166" s="80"/>
      <c r="OAU166" s="80"/>
      <c r="OAV166" s="80"/>
      <c r="OAW166" s="80"/>
      <c r="OAX166" s="80"/>
      <c r="OAY166" s="80"/>
      <c r="OAZ166" s="80"/>
      <c r="OBA166" s="80"/>
      <c r="OBB166" s="80"/>
      <c r="OBC166" s="80"/>
      <c r="OBD166" s="80"/>
      <c r="OBE166" s="80"/>
      <c r="OBF166" s="80"/>
      <c r="OBG166" s="80"/>
      <c r="OBH166" s="80"/>
      <c r="OBI166" s="80"/>
      <c r="OBJ166" s="80"/>
      <c r="OBK166" s="80"/>
      <c r="OBL166" s="80"/>
      <c r="OBM166" s="80"/>
      <c r="OBN166" s="80"/>
      <c r="OBO166" s="80"/>
      <c r="OBP166" s="80"/>
      <c r="OBQ166" s="80"/>
      <c r="OBR166" s="80"/>
      <c r="OBS166" s="80"/>
      <c r="OBT166" s="80"/>
      <c r="OBU166" s="80"/>
      <c r="OBV166" s="80"/>
      <c r="OBW166" s="80"/>
      <c r="OBX166" s="80"/>
      <c r="OBY166" s="80"/>
      <c r="OBZ166" s="80"/>
      <c r="OCA166" s="80"/>
      <c r="OCB166" s="80"/>
      <c r="OCC166" s="80"/>
      <c r="OCD166" s="80"/>
      <c r="OCE166" s="80"/>
      <c r="OCF166" s="80"/>
      <c r="OCG166" s="80"/>
      <c r="OCH166" s="80"/>
      <c r="OCI166" s="80"/>
      <c r="OCJ166" s="80"/>
      <c r="OCK166" s="80"/>
      <c r="OCL166" s="80"/>
      <c r="OCM166" s="80"/>
      <c r="OCN166" s="80"/>
      <c r="OCO166" s="80"/>
      <c r="OCP166" s="80"/>
      <c r="OCQ166" s="80"/>
      <c r="OCR166" s="80"/>
      <c r="OCS166" s="80"/>
      <c r="OCT166" s="80"/>
      <c r="OCU166" s="80"/>
      <c r="OCV166" s="80"/>
      <c r="OCW166" s="80"/>
      <c r="OCX166" s="80"/>
      <c r="OCY166" s="80"/>
      <c r="OCZ166" s="80"/>
      <c r="ODA166" s="80"/>
      <c r="ODB166" s="80"/>
      <c r="ODC166" s="80"/>
      <c r="ODD166" s="80"/>
      <c r="ODE166" s="80"/>
      <c r="ODF166" s="80"/>
      <c r="ODG166" s="80"/>
      <c r="ODH166" s="80"/>
      <c r="ODI166" s="80"/>
      <c r="ODJ166" s="80"/>
      <c r="ODK166" s="80"/>
      <c r="ODL166" s="80"/>
      <c r="ODM166" s="80"/>
      <c r="ODN166" s="80"/>
      <c r="ODO166" s="80"/>
      <c r="ODP166" s="80"/>
      <c r="ODQ166" s="80"/>
      <c r="ODR166" s="80"/>
      <c r="ODS166" s="80"/>
      <c r="ODT166" s="80"/>
      <c r="ODU166" s="80"/>
      <c r="ODV166" s="80"/>
      <c r="ODW166" s="80"/>
      <c r="ODX166" s="80"/>
      <c r="ODY166" s="80"/>
      <c r="ODZ166" s="80"/>
      <c r="OEA166" s="80"/>
      <c r="OEB166" s="80"/>
      <c r="OEC166" s="80"/>
      <c r="OED166" s="80"/>
      <c r="OEE166" s="80"/>
      <c r="OEF166" s="80"/>
      <c r="OEG166" s="80"/>
      <c r="OEH166" s="80"/>
      <c r="OEI166" s="80"/>
      <c r="OEJ166" s="80"/>
      <c r="OEK166" s="80"/>
      <c r="OEL166" s="80"/>
      <c r="OEM166" s="80"/>
      <c r="OEN166" s="80"/>
      <c r="OEO166" s="80"/>
      <c r="OEP166" s="80"/>
      <c r="OEQ166" s="80"/>
      <c r="OER166" s="80"/>
      <c r="OES166" s="80"/>
      <c r="OET166" s="80"/>
      <c r="OEU166" s="80"/>
      <c r="OEV166" s="80"/>
      <c r="OEW166" s="80"/>
      <c r="OEX166" s="80"/>
      <c r="OEY166" s="80"/>
      <c r="OEZ166" s="80"/>
      <c r="OFA166" s="80"/>
      <c r="OFB166" s="80"/>
      <c r="OFC166" s="80"/>
      <c r="OFD166" s="80"/>
      <c r="OFE166" s="80"/>
      <c r="OFF166" s="80"/>
      <c r="OFG166" s="80"/>
      <c r="OFH166" s="80"/>
      <c r="OFI166" s="80"/>
      <c r="OFJ166" s="80"/>
      <c r="OFK166" s="80"/>
      <c r="OFL166" s="80"/>
      <c r="OFM166" s="80"/>
      <c r="OFN166" s="80"/>
      <c r="OFO166" s="80"/>
      <c r="OFP166" s="80"/>
      <c r="OFQ166" s="80"/>
      <c r="OFR166" s="80"/>
      <c r="OFS166" s="80"/>
      <c r="OFT166" s="80"/>
      <c r="OFU166" s="80"/>
      <c r="OFV166" s="80"/>
      <c r="OFW166" s="80"/>
      <c r="OFX166" s="80"/>
      <c r="OFY166" s="80"/>
      <c r="OFZ166" s="80"/>
      <c r="OGA166" s="80"/>
      <c r="OGB166" s="80"/>
      <c r="OGC166" s="80"/>
      <c r="OGD166" s="80"/>
      <c r="OGE166" s="80"/>
      <c r="OGF166" s="80"/>
      <c r="OGG166" s="80"/>
      <c r="OGH166" s="80"/>
      <c r="OGI166" s="80"/>
      <c r="OGJ166" s="80"/>
      <c r="OGK166" s="80"/>
      <c r="OGL166" s="80"/>
      <c r="OGM166" s="80"/>
      <c r="OGN166" s="80"/>
      <c r="OGO166" s="80"/>
      <c r="OGP166" s="80"/>
      <c r="OGQ166" s="80"/>
      <c r="OGR166" s="80"/>
      <c r="OGS166" s="80"/>
      <c r="OGT166" s="80"/>
      <c r="OGU166" s="80"/>
      <c r="OGV166" s="80"/>
      <c r="OGW166" s="80"/>
      <c r="OGX166" s="80"/>
      <c r="OGY166" s="80"/>
      <c r="OGZ166" s="80"/>
      <c r="OHA166" s="80"/>
      <c r="OHB166" s="80"/>
      <c r="OHC166" s="80"/>
      <c r="OHD166" s="80"/>
      <c r="OHE166" s="80"/>
      <c r="OHF166" s="80"/>
      <c r="OHG166" s="80"/>
      <c r="OHH166" s="80"/>
      <c r="OHI166" s="80"/>
      <c r="OHJ166" s="80"/>
      <c r="OHK166" s="80"/>
      <c r="OHL166" s="80"/>
      <c r="OHM166" s="80"/>
      <c r="OHN166" s="80"/>
      <c r="OHO166" s="80"/>
      <c r="OHP166" s="80"/>
      <c r="OHQ166" s="80"/>
      <c r="OHR166" s="80"/>
      <c r="OHS166" s="80"/>
      <c r="OHT166" s="80"/>
      <c r="OHU166" s="80"/>
      <c r="OHV166" s="80"/>
      <c r="OHW166" s="80"/>
      <c r="OHX166" s="80"/>
      <c r="OHY166" s="80"/>
      <c r="OHZ166" s="80"/>
      <c r="OIA166" s="80"/>
      <c r="OIB166" s="80"/>
      <c r="OIC166" s="80"/>
      <c r="OID166" s="80"/>
      <c r="OIE166" s="80"/>
      <c r="OIF166" s="80"/>
      <c r="OIG166" s="80"/>
      <c r="OIH166" s="80"/>
      <c r="OII166" s="80"/>
      <c r="OIJ166" s="80"/>
      <c r="OIK166" s="80"/>
      <c r="OIL166" s="80"/>
      <c r="OIM166" s="80"/>
      <c r="OIN166" s="80"/>
      <c r="OIO166" s="80"/>
      <c r="OIP166" s="80"/>
      <c r="OIQ166" s="80"/>
      <c r="OIR166" s="80"/>
      <c r="OIS166" s="80"/>
      <c r="OIT166" s="80"/>
      <c r="OIU166" s="80"/>
      <c r="OIV166" s="80"/>
      <c r="OIW166" s="80"/>
      <c r="OIX166" s="80"/>
      <c r="OIY166" s="80"/>
      <c r="OIZ166" s="80"/>
      <c r="OJA166" s="80"/>
      <c r="OJB166" s="80"/>
      <c r="OJC166" s="80"/>
      <c r="OJD166" s="80"/>
      <c r="OJE166" s="80"/>
      <c r="OJF166" s="80"/>
      <c r="OJG166" s="80"/>
      <c r="OJH166" s="80"/>
      <c r="OJI166" s="80"/>
      <c r="OJJ166" s="80"/>
      <c r="OJK166" s="80"/>
      <c r="OJL166" s="80"/>
      <c r="OJM166" s="80"/>
      <c r="OJN166" s="80"/>
      <c r="OJO166" s="80"/>
      <c r="OJP166" s="80"/>
      <c r="OJQ166" s="80"/>
      <c r="OJR166" s="80"/>
      <c r="OJS166" s="80"/>
      <c r="OJT166" s="80"/>
      <c r="OJU166" s="80"/>
      <c r="OJV166" s="80"/>
      <c r="OJW166" s="80"/>
      <c r="OJX166" s="80"/>
      <c r="OJY166" s="80"/>
      <c r="OJZ166" s="80"/>
      <c r="OKA166" s="80"/>
      <c r="OKB166" s="80"/>
      <c r="OKC166" s="80"/>
      <c r="OKD166" s="80"/>
      <c r="OKE166" s="80"/>
      <c r="OKF166" s="80"/>
      <c r="OKG166" s="80"/>
      <c r="OKH166" s="80"/>
      <c r="OKI166" s="80"/>
      <c r="OKJ166" s="80"/>
      <c r="OKK166" s="80"/>
      <c r="OKL166" s="80"/>
      <c r="OKM166" s="80"/>
      <c r="OKN166" s="80"/>
      <c r="OKO166" s="80"/>
      <c r="OKP166" s="80"/>
      <c r="OKQ166" s="80"/>
      <c r="OKR166" s="80"/>
      <c r="OKS166" s="80"/>
      <c r="OKT166" s="80"/>
      <c r="OKU166" s="80"/>
      <c r="OKV166" s="80"/>
      <c r="OKW166" s="80"/>
      <c r="OKX166" s="80"/>
      <c r="OKY166" s="80"/>
      <c r="OKZ166" s="80"/>
      <c r="OLA166" s="80"/>
      <c r="OLB166" s="80"/>
      <c r="OLC166" s="80"/>
      <c r="OLD166" s="80"/>
      <c r="OLE166" s="80"/>
      <c r="OLF166" s="80"/>
      <c r="OLG166" s="80"/>
      <c r="OLH166" s="80"/>
      <c r="OLI166" s="80"/>
      <c r="OLJ166" s="80"/>
      <c r="OLK166" s="80"/>
      <c r="OLL166" s="80"/>
      <c r="OLM166" s="80"/>
      <c r="OLN166" s="80"/>
      <c r="OLO166" s="80"/>
      <c r="OLP166" s="80"/>
      <c r="OLQ166" s="80"/>
      <c r="OLR166" s="80"/>
      <c r="OLS166" s="80"/>
      <c r="OLT166" s="80"/>
      <c r="OLU166" s="80"/>
      <c r="OLV166" s="80"/>
      <c r="OLW166" s="80"/>
      <c r="OLX166" s="80"/>
      <c r="OLY166" s="80"/>
      <c r="OLZ166" s="80"/>
      <c r="OMA166" s="80"/>
      <c r="OMB166" s="80"/>
      <c r="OMC166" s="80"/>
      <c r="OMD166" s="80"/>
      <c r="OME166" s="80"/>
      <c r="OMF166" s="80"/>
      <c r="OMG166" s="80"/>
      <c r="OMH166" s="80"/>
      <c r="OMI166" s="80"/>
      <c r="OMJ166" s="80"/>
      <c r="OMK166" s="80"/>
      <c r="OML166" s="80"/>
      <c r="OMM166" s="80"/>
      <c r="OMN166" s="80"/>
      <c r="OMO166" s="80"/>
      <c r="OMP166" s="80"/>
      <c r="OMQ166" s="80"/>
      <c r="OMR166" s="80"/>
      <c r="OMS166" s="80"/>
      <c r="OMT166" s="80"/>
      <c r="OMU166" s="80"/>
      <c r="OMV166" s="80"/>
      <c r="OMW166" s="80"/>
      <c r="OMX166" s="80"/>
      <c r="OMY166" s="80"/>
      <c r="OMZ166" s="80"/>
      <c r="ONA166" s="80"/>
      <c r="ONB166" s="80"/>
      <c r="ONC166" s="80"/>
      <c r="OND166" s="80"/>
      <c r="ONE166" s="80"/>
      <c r="ONF166" s="80"/>
      <c r="ONG166" s="80"/>
      <c r="ONH166" s="80"/>
      <c r="ONI166" s="80"/>
      <c r="ONJ166" s="80"/>
      <c r="ONK166" s="80"/>
      <c r="ONL166" s="80"/>
      <c r="ONM166" s="80"/>
      <c r="ONN166" s="80"/>
      <c r="ONO166" s="80"/>
      <c r="ONP166" s="80"/>
      <c r="ONQ166" s="80"/>
      <c r="ONR166" s="80"/>
      <c r="ONS166" s="80"/>
      <c r="ONT166" s="80"/>
      <c r="ONU166" s="80"/>
      <c r="ONV166" s="80"/>
      <c r="ONW166" s="80"/>
      <c r="ONX166" s="80"/>
      <c r="ONY166" s="80"/>
      <c r="ONZ166" s="80"/>
      <c r="OOA166" s="80"/>
      <c r="OOB166" s="80"/>
      <c r="OOC166" s="80"/>
      <c r="OOD166" s="80"/>
      <c r="OOE166" s="80"/>
      <c r="OOF166" s="80"/>
      <c r="OOG166" s="80"/>
      <c r="OOH166" s="80"/>
      <c r="OOI166" s="80"/>
      <c r="OOJ166" s="80"/>
      <c r="OOK166" s="80"/>
      <c r="OOL166" s="80"/>
      <c r="OOM166" s="80"/>
      <c r="OON166" s="80"/>
      <c r="OOO166" s="80"/>
      <c r="OOP166" s="80"/>
      <c r="OOQ166" s="80"/>
      <c r="OOR166" s="80"/>
      <c r="OOS166" s="80"/>
      <c r="OOT166" s="80"/>
      <c r="OOU166" s="80"/>
      <c r="OOV166" s="80"/>
      <c r="OOW166" s="80"/>
      <c r="OOX166" s="80"/>
      <c r="OOY166" s="80"/>
      <c r="OOZ166" s="80"/>
      <c r="OPA166" s="80"/>
      <c r="OPB166" s="80"/>
      <c r="OPC166" s="80"/>
      <c r="OPD166" s="80"/>
      <c r="OPE166" s="80"/>
      <c r="OPF166" s="80"/>
      <c r="OPG166" s="80"/>
      <c r="OPH166" s="80"/>
      <c r="OPI166" s="80"/>
      <c r="OPJ166" s="80"/>
      <c r="OPK166" s="80"/>
      <c r="OPL166" s="80"/>
      <c r="OPM166" s="80"/>
      <c r="OPN166" s="80"/>
      <c r="OPO166" s="80"/>
      <c r="OPP166" s="80"/>
      <c r="OPQ166" s="80"/>
      <c r="OPR166" s="80"/>
      <c r="OPS166" s="80"/>
      <c r="OPT166" s="80"/>
      <c r="OPU166" s="80"/>
      <c r="OPV166" s="80"/>
      <c r="OPW166" s="80"/>
      <c r="OPX166" s="80"/>
      <c r="OPY166" s="80"/>
      <c r="OPZ166" s="80"/>
      <c r="OQA166" s="80"/>
      <c r="OQB166" s="80"/>
      <c r="OQC166" s="80"/>
      <c r="OQD166" s="80"/>
      <c r="OQE166" s="80"/>
      <c r="OQF166" s="80"/>
      <c r="OQG166" s="80"/>
      <c r="OQH166" s="80"/>
      <c r="OQI166" s="80"/>
      <c r="OQJ166" s="80"/>
      <c r="OQK166" s="80"/>
      <c r="OQL166" s="80"/>
      <c r="OQM166" s="80"/>
      <c r="OQN166" s="80"/>
      <c r="OQO166" s="80"/>
      <c r="OQP166" s="80"/>
      <c r="OQQ166" s="80"/>
      <c r="OQR166" s="80"/>
      <c r="OQS166" s="80"/>
      <c r="OQT166" s="80"/>
      <c r="OQU166" s="80"/>
      <c r="OQV166" s="80"/>
      <c r="OQW166" s="80"/>
      <c r="OQX166" s="80"/>
      <c r="OQY166" s="80"/>
      <c r="OQZ166" s="80"/>
      <c r="ORA166" s="80"/>
      <c r="ORB166" s="80"/>
      <c r="ORC166" s="80"/>
      <c r="ORD166" s="80"/>
      <c r="ORE166" s="80"/>
      <c r="ORF166" s="80"/>
      <c r="ORG166" s="80"/>
      <c r="ORH166" s="80"/>
      <c r="ORI166" s="80"/>
      <c r="ORJ166" s="80"/>
      <c r="ORK166" s="80"/>
      <c r="ORL166" s="80"/>
      <c r="ORM166" s="80"/>
      <c r="ORN166" s="80"/>
      <c r="ORO166" s="80"/>
      <c r="ORP166" s="80"/>
      <c r="ORQ166" s="80"/>
      <c r="ORR166" s="80"/>
      <c r="ORS166" s="80"/>
      <c r="ORT166" s="80"/>
      <c r="ORU166" s="80"/>
      <c r="ORV166" s="80"/>
      <c r="ORW166" s="80"/>
      <c r="ORX166" s="80"/>
      <c r="ORY166" s="80"/>
      <c r="ORZ166" s="80"/>
      <c r="OSA166" s="80"/>
      <c r="OSB166" s="80"/>
      <c r="OSC166" s="80"/>
      <c r="OSD166" s="80"/>
      <c r="OSE166" s="80"/>
      <c r="OSF166" s="80"/>
      <c r="OSG166" s="80"/>
      <c r="OSH166" s="80"/>
      <c r="OSI166" s="80"/>
      <c r="OSJ166" s="80"/>
      <c r="OSK166" s="80"/>
      <c r="OSL166" s="80"/>
      <c r="OSM166" s="80"/>
      <c r="OSN166" s="80"/>
      <c r="OSO166" s="80"/>
      <c r="OSP166" s="80"/>
      <c r="OSQ166" s="80"/>
      <c r="OSR166" s="80"/>
      <c r="OSS166" s="80"/>
      <c r="OST166" s="80"/>
      <c r="OSU166" s="80"/>
      <c r="OSV166" s="80"/>
      <c r="OSW166" s="80"/>
      <c r="OSX166" s="80"/>
      <c r="OSY166" s="80"/>
      <c r="OSZ166" s="80"/>
      <c r="OTA166" s="80"/>
      <c r="OTB166" s="80"/>
      <c r="OTC166" s="80"/>
      <c r="OTD166" s="80"/>
      <c r="OTE166" s="80"/>
      <c r="OTF166" s="80"/>
      <c r="OTG166" s="80"/>
      <c r="OTH166" s="80"/>
      <c r="OTI166" s="80"/>
      <c r="OTJ166" s="80"/>
      <c r="OTK166" s="80"/>
      <c r="OTL166" s="80"/>
      <c r="OTM166" s="80"/>
      <c r="OTN166" s="80"/>
      <c r="OTO166" s="80"/>
      <c r="OTP166" s="80"/>
      <c r="OTQ166" s="80"/>
      <c r="OTR166" s="80"/>
      <c r="OTS166" s="80"/>
      <c r="OTT166" s="80"/>
      <c r="OTU166" s="80"/>
      <c r="OTV166" s="80"/>
      <c r="OTW166" s="80"/>
      <c r="OTX166" s="80"/>
      <c r="OTY166" s="80"/>
      <c r="OTZ166" s="80"/>
      <c r="OUA166" s="80"/>
      <c r="OUB166" s="80"/>
      <c r="OUC166" s="80"/>
      <c r="OUD166" s="80"/>
      <c r="OUE166" s="80"/>
      <c r="OUF166" s="80"/>
      <c r="OUG166" s="80"/>
      <c r="OUH166" s="80"/>
      <c r="OUI166" s="80"/>
      <c r="OUJ166" s="80"/>
      <c r="OUK166" s="80"/>
      <c r="OUL166" s="80"/>
      <c r="OUM166" s="80"/>
      <c r="OUN166" s="80"/>
      <c r="OUO166" s="80"/>
      <c r="OUP166" s="80"/>
      <c r="OUQ166" s="80"/>
      <c r="OUR166" s="80"/>
      <c r="OUS166" s="80"/>
      <c r="OUT166" s="80"/>
      <c r="OUU166" s="80"/>
      <c r="OUV166" s="80"/>
      <c r="OUW166" s="80"/>
      <c r="OUX166" s="80"/>
      <c r="OUY166" s="80"/>
      <c r="OUZ166" s="80"/>
      <c r="OVA166" s="80"/>
      <c r="OVB166" s="80"/>
      <c r="OVC166" s="80"/>
      <c r="OVD166" s="80"/>
      <c r="OVE166" s="80"/>
      <c r="OVF166" s="80"/>
      <c r="OVG166" s="80"/>
      <c r="OVH166" s="80"/>
      <c r="OVI166" s="80"/>
      <c r="OVJ166" s="80"/>
      <c r="OVK166" s="80"/>
      <c r="OVL166" s="80"/>
      <c r="OVM166" s="80"/>
      <c r="OVN166" s="80"/>
      <c r="OVO166" s="80"/>
      <c r="OVP166" s="80"/>
      <c r="OVQ166" s="80"/>
      <c r="OVR166" s="80"/>
      <c r="OVS166" s="80"/>
      <c r="OVT166" s="80"/>
      <c r="OVU166" s="80"/>
      <c r="OVV166" s="80"/>
      <c r="OVW166" s="80"/>
      <c r="OVX166" s="80"/>
      <c r="OVY166" s="80"/>
      <c r="OVZ166" s="80"/>
      <c r="OWA166" s="80"/>
      <c r="OWB166" s="80"/>
      <c r="OWC166" s="80"/>
      <c r="OWD166" s="80"/>
      <c r="OWE166" s="80"/>
      <c r="OWF166" s="80"/>
      <c r="OWG166" s="80"/>
      <c r="OWH166" s="80"/>
      <c r="OWI166" s="80"/>
      <c r="OWJ166" s="80"/>
      <c r="OWK166" s="80"/>
      <c r="OWL166" s="80"/>
      <c r="OWM166" s="80"/>
      <c r="OWN166" s="80"/>
      <c r="OWO166" s="80"/>
      <c r="OWP166" s="80"/>
      <c r="OWQ166" s="80"/>
      <c r="OWR166" s="80"/>
      <c r="OWS166" s="80"/>
      <c r="OWT166" s="80"/>
      <c r="OWU166" s="80"/>
      <c r="OWV166" s="80"/>
      <c r="OWW166" s="80"/>
      <c r="OWX166" s="80"/>
      <c r="OWY166" s="80"/>
      <c r="OWZ166" s="80"/>
      <c r="OXA166" s="80"/>
      <c r="OXB166" s="80"/>
      <c r="OXC166" s="80"/>
      <c r="OXD166" s="80"/>
      <c r="OXE166" s="80"/>
      <c r="OXF166" s="80"/>
      <c r="OXG166" s="80"/>
      <c r="OXH166" s="80"/>
      <c r="OXI166" s="80"/>
      <c r="OXJ166" s="80"/>
      <c r="OXK166" s="80"/>
      <c r="OXL166" s="80"/>
      <c r="OXM166" s="80"/>
      <c r="OXN166" s="80"/>
      <c r="OXO166" s="80"/>
      <c r="OXP166" s="80"/>
      <c r="OXQ166" s="80"/>
      <c r="OXR166" s="80"/>
      <c r="OXS166" s="80"/>
      <c r="OXT166" s="80"/>
      <c r="OXU166" s="80"/>
      <c r="OXV166" s="80"/>
      <c r="OXW166" s="80"/>
      <c r="OXX166" s="80"/>
      <c r="OXY166" s="80"/>
      <c r="OXZ166" s="80"/>
      <c r="OYA166" s="80"/>
      <c r="OYB166" s="80"/>
      <c r="OYC166" s="80"/>
      <c r="OYD166" s="80"/>
      <c r="OYE166" s="80"/>
      <c r="OYF166" s="80"/>
      <c r="OYG166" s="80"/>
      <c r="OYH166" s="80"/>
      <c r="OYI166" s="80"/>
      <c r="OYJ166" s="80"/>
      <c r="OYK166" s="80"/>
      <c r="OYL166" s="80"/>
      <c r="OYM166" s="80"/>
      <c r="OYN166" s="80"/>
      <c r="OYO166" s="80"/>
      <c r="OYP166" s="80"/>
      <c r="OYQ166" s="80"/>
      <c r="OYR166" s="80"/>
      <c r="OYS166" s="80"/>
      <c r="OYT166" s="80"/>
      <c r="OYU166" s="80"/>
      <c r="OYV166" s="80"/>
      <c r="OYW166" s="80"/>
      <c r="OYX166" s="80"/>
      <c r="OYY166" s="80"/>
      <c r="OYZ166" s="80"/>
      <c r="OZA166" s="80"/>
      <c r="OZB166" s="80"/>
      <c r="OZC166" s="80"/>
      <c r="OZD166" s="80"/>
      <c r="OZE166" s="80"/>
      <c r="OZF166" s="80"/>
      <c r="OZG166" s="80"/>
      <c r="OZH166" s="80"/>
      <c r="OZI166" s="80"/>
      <c r="OZJ166" s="80"/>
      <c r="OZK166" s="80"/>
      <c r="OZL166" s="80"/>
      <c r="OZM166" s="80"/>
      <c r="OZN166" s="80"/>
      <c r="OZO166" s="80"/>
      <c r="OZP166" s="80"/>
      <c r="OZQ166" s="80"/>
      <c r="OZR166" s="80"/>
      <c r="OZS166" s="80"/>
      <c r="OZT166" s="80"/>
      <c r="OZU166" s="80"/>
      <c r="OZV166" s="80"/>
      <c r="OZW166" s="80"/>
      <c r="OZX166" s="80"/>
      <c r="OZY166" s="80"/>
      <c r="OZZ166" s="80"/>
      <c r="PAA166" s="80"/>
      <c r="PAB166" s="80"/>
      <c r="PAC166" s="80"/>
      <c r="PAD166" s="80"/>
      <c r="PAE166" s="80"/>
      <c r="PAF166" s="80"/>
      <c r="PAG166" s="80"/>
      <c r="PAH166" s="80"/>
      <c r="PAI166" s="80"/>
      <c r="PAJ166" s="80"/>
      <c r="PAK166" s="80"/>
      <c r="PAL166" s="80"/>
      <c r="PAM166" s="80"/>
      <c r="PAN166" s="80"/>
      <c r="PAO166" s="80"/>
      <c r="PAP166" s="80"/>
      <c r="PAQ166" s="80"/>
      <c r="PAR166" s="80"/>
      <c r="PAS166" s="80"/>
      <c r="PAT166" s="80"/>
      <c r="PAU166" s="80"/>
      <c r="PAV166" s="80"/>
      <c r="PAW166" s="80"/>
      <c r="PAX166" s="80"/>
      <c r="PAY166" s="80"/>
      <c r="PAZ166" s="80"/>
      <c r="PBA166" s="80"/>
      <c r="PBB166" s="80"/>
      <c r="PBC166" s="80"/>
      <c r="PBD166" s="80"/>
      <c r="PBE166" s="80"/>
      <c r="PBF166" s="80"/>
      <c r="PBG166" s="80"/>
      <c r="PBH166" s="80"/>
      <c r="PBI166" s="80"/>
      <c r="PBJ166" s="80"/>
      <c r="PBK166" s="80"/>
      <c r="PBL166" s="80"/>
      <c r="PBM166" s="80"/>
      <c r="PBN166" s="80"/>
      <c r="PBO166" s="80"/>
      <c r="PBP166" s="80"/>
      <c r="PBQ166" s="80"/>
      <c r="PBR166" s="80"/>
      <c r="PBS166" s="80"/>
      <c r="PBT166" s="80"/>
      <c r="PBU166" s="80"/>
      <c r="PBV166" s="80"/>
      <c r="PBW166" s="80"/>
      <c r="PBX166" s="80"/>
      <c r="PBY166" s="80"/>
      <c r="PBZ166" s="80"/>
      <c r="PCA166" s="80"/>
      <c r="PCB166" s="80"/>
      <c r="PCC166" s="80"/>
      <c r="PCD166" s="80"/>
      <c r="PCE166" s="80"/>
      <c r="PCF166" s="80"/>
      <c r="PCG166" s="80"/>
      <c r="PCH166" s="80"/>
      <c r="PCI166" s="80"/>
      <c r="PCJ166" s="80"/>
      <c r="PCK166" s="80"/>
      <c r="PCL166" s="80"/>
      <c r="PCM166" s="80"/>
      <c r="PCN166" s="80"/>
      <c r="PCO166" s="80"/>
      <c r="PCP166" s="80"/>
      <c r="PCQ166" s="80"/>
      <c r="PCR166" s="80"/>
      <c r="PCS166" s="80"/>
      <c r="PCT166" s="80"/>
      <c r="PCU166" s="80"/>
      <c r="PCV166" s="80"/>
      <c r="PCW166" s="80"/>
      <c r="PCX166" s="80"/>
      <c r="PCY166" s="80"/>
      <c r="PCZ166" s="80"/>
      <c r="PDA166" s="80"/>
      <c r="PDB166" s="80"/>
      <c r="PDC166" s="80"/>
      <c r="PDD166" s="80"/>
      <c r="PDE166" s="80"/>
      <c r="PDF166" s="80"/>
      <c r="PDG166" s="80"/>
      <c r="PDH166" s="80"/>
      <c r="PDI166" s="80"/>
      <c r="PDJ166" s="80"/>
      <c r="PDK166" s="80"/>
      <c r="PDL166" s="80"/>
      <c r="PDM166" s="80"/>
      <c r="PDN166" s="80"/>
      <c r="PDO166" s="80"/>
      <c r="PDP166" s="80"/>
      <c r="PDQ166" s="80"/>
      <c r="PDR166" s="80"/>
      <c r="PDS166" s="80"/>
      <c r="PDT166" s="80"/>
      <c r="PDU166" s="80"/>
      <c r="PDV166" s="80"/>
      <c r="PDW166" s="80"/>
      <c r="PDX166" s="80"/>
      <c r="PDY166" s="80"/>
      <c r="PDZ166" s="80"/>
      <c r="PEA166" s="80"/>
      <c r="PEB166" s="80"/>
      <c r="PEC166" s="80"/>
      <c r="PED166" s="80"/>
      <c r="PEE166" s="80"/>
      <c r="PEF166" s="80"/>
      <c r="PEG166" s="80"/>
      <c r="PEH166" s="80"/>
      <c r="PEI166" s="80"/>
      <c r="PEJ166" s="80"/>
      <c r="PEK166" s="80"/>
      <c r="PEL166" s="80"/>
      <c r="PEM166" s="80"/>
      <c r="PEN166" s="80"/>
      <c r="PEO166" s="80"/>
      <c r="PEP166" s="80"/>
      <c r="PEQ166" s="80"/>
      <c r="PER166" s="80"/>
      <c r="PES166" s="80"/>
      <c r="PET166" s="80"/>
      <c r="PEU166" s="80"/>
      <c r="PEV166" s="80"/>
      <c r="PEW166" s="80"/>
      <c r="PEX166" s="80"/>
      <c r="PEY166" s="80"/>
      <c r="PEZ166" s="80"/>
      <c r="PFA166" s="80"/>
      <c r="PFB166" s="80"/>
      <c r="PFC166" s="80"/>
      <c r="PFD166" s="80"/>
      <c r="PFE166" s="80"/>
      <c r="PFF166" s="80"/>
      <c r="PFG166" s="80"/>
      <c r="PFH166" s="80"/>
      <c r="PFI166" s="80"/>
      <c r="PFJ166" s="80"/>
      <c r="PFK166" s="80"/>
      <c r="PFL166" s="80"/>
      <c r="PFM166" s="80"/>
      <c r="PFN166" s="80"/>
      <c r="PFO166" s="80"/>
      <c r="PFP166" s="80"/>
      <c r="PFQ166" s="80"/>
      <c r="PFR166" s="80"/>
      <c r="PFS166" s="80"/>
      <c r="PFT166" s="80"/>
      <c r="PFU166" s="80"/>
      <c r="PFV166" s="80"/>
      <c r="PFW166" s="80"/>
      <c r="PFX166" s="80"/>
      <c r="PFY166" s="80"/>
      <c r="PFZ166" s="80"/>
      <c r="PGA166" s="80"/>
      <c r="PGB166" s="80"/>
      <c r="PGC166" s="80"/>
      <c r="PGD166" s="80"/>
      <c r="PGE166" s="80"/>
      <c r="PGF166" s="80"/>
      <c r="PGG166" s="80"/>
      <c r="PGH166" s="80"/>
      <c r="PGI166" s="80"/>
      <c r="PGJ166" s="80"/>
      <c r="PGK166" s="80"/>
      <c r="PGL166" s="80"/>
      <c r="PGM166" s="80"/>
      <c r="PGN166" s="80"/>
      <c r="PGO166" s="80"/>
      <c r="PGP166" s="80"/>
      <c r="PGQ166" s="80"/>
      <c r="PGR166" s="80"/>
      <c r="PGS166" s="80"/>
      <c r="PGT166" s="80"/>
      <c r="PGU166" s="80"/>
      <c r="PGV166" s="80"/>
      <c r="PGW166" s="80"/>
      <c r="PGX166" s="80"/>
      <c r="PGY166" s="80"/>
      <c r="PGZ166" s="80"/>
      <c r="PHA166" s="80"/>
      <c r="PHB166" s="80"/>
      <c r="PHC166" s="80"/>
      <c r="PHD166" s="80"/>
      <c r="PHE166" s="80"/>
      <c r="PHF166" s="80"/>
      <c r="PHG166" s="80"/>
      <c r="PHH166" s="80"/>
      <c r="PHI166" s="80"/>
      <c r="PHJ166" s="80"/>
      <c r="PHK166" s="80"/>
      <c r="PHL166" s="80"/>
      <c r="PHM166" s="80"/>
      <c r="PHN166" s="80"/>
      <c r="PHO166" s="80"/>
      <c r="PHP166" s="80"/>
      <c r="PHQ166" s="80"/>
      <c r="PHR166" s="80"/>
      <c r="PHS166" s="80"/>
      <c r="PHT166" s="80"/>
      <c r="PHU166" s="80"/>
      <c r="PHV166" s="80"/>
      <c r="PHW166" s="80"/>
      <c r="PHX166" s="80"/>
      <c r="PHY166" s="80"/>
      <c r="PHZ166" s="80"/>
      <c r="PIA166" s="80"/>
      <c r="PIB166" s="80"/>
      <c r="PIC166" s="80"/>
      <c r="PID166" s="80"/>
      <c r="PIE166" s="80"/>
      <c r="PIF166" s="80"/>
      <c r="PIG166" s="80"/>
      <c r="PIH166" s="80"/>
      <c r="PII166" s="80"/>
      <c r="PIJ166" s="80"/>
      <c r="PIK166" s="80"/>
      <c r="PIL166" s="80"/>
      <c r="PIM166" s="80"/>
      <c r="PIN166" s="80"/>
      <c r="PIO166" s="80"/>
      <c r="PIP166" s="80"/>
      <c r="PIQ166" s="80"/>
      <c r="PIR166" s="80"/>
      <c r="PIS166" s="80"/>
      <c r="PIT166" s="80"/>
      <c r="PIU166" s="80"/>
      <c r="PIV166" s="80"/>
      <c r="PIW166" s="80"/>
      <c r="PIX166" s="80"/>
      <c r="PIY166" s="80"/>
      <c r="PIZ166" s="80"/>
      <c r="PJA166" s="80"/>
      <c r="PJB166" s="80"/>
      <c r="PJC166" s="80"/>
      <c r="PJD166" s="80"/>
      <c r="PJE166" s="80"/>
      <c r="PJF166" s="80"/>
      <c r="PJG166" s="80"/>
      <c r="PJH166" s="80"/>
      <c r="PJI166" s="80"/>
      <c r="PJJ166" s="80"/>
      <c r="PJK166" s="80"/>
      <c r="PJL166" s="80"/>
      <c r="PJM166" s="80"/>
      <c r="PJN166" s="80"/>
      <c r="PJO166" s="80"/>
      <c r="PJP166" s="80"/>
      <c r="PJQ166" s="80"/>
      <c r="PJR166" s="80"/>
      <c r="PJS166" s="80"/>
      <c r="PJT166" s="80"/>
      <c r="PJU166" s="80"/>
      <c r="PJV166" s="80"/>
      <c r="PJW166" s="80"/>
      <c r="PJX166" s="80"/>
      <c r="PJY166" s="80"/>
      <c r="PJZ166" s="80"/>
      <c r="PKA166" s="80"/>
      <c r="PKB166" s="80"/>
      <c r="PKC166" s="80"/>
      <c r="PKD166" s="80"/>
      <c r="PKE166" s="80"/>
      <c r="PKF166" s="80"/>
      <c r="PKG166" s="80"/>
      <c r="PKH166" s="80"/>
      <c r="PKI166" s="80"/>
      <c r="PKJ166" s="80"/>
      <c r="PKK166" s="80"/>
      <c r="PKL166" s="80"/>
      <c r="PKM166" s="80"/>
      <c r="PKN166" s="80"/>
      <c r="PKO166" s="80"/>
      <c r="PKP166" s="80"/>
      <c r="PKQ166" s="80"/>
      <c r="PKR166" s="80"/>
      <c r="PKS166" s="80"/>
      <c r="PKT166" s="80"/>
      <c r="PKU166" s="80"/>
      <c r="PKV166" s="80"/>
      <c r="PKW166" s="80"/>
      <c r="PKX166" s="80"/>
      <c r="PKY166" s="80"/>
      <c r="PKZ166" s="80"/>
      <c r="PLA166" s="80"/>
      <c r="PLB166" s="80"/>
      <c r="PLC166" s="80"/>
      <c r="PLD166" s="80"/>
      <c r="PLE166" s="80"/>
      <c r="PLF166" s="80"/>
      <c r="PLG166" s="80"/>
      <c r="PLH166" s="80"/>
      <c r="PLI166" s="80"/>
      <c r="PLJ166" s="80"/>
      <c r="PLK166" s="80"/>
      <c r="PLL166" s="80"/>
      <c r="PLM166" s="80"/>
      <c r="PLN166" s="80"/>
      <c r="PLO166" s="80"/>
      <c r="PLP166" s="80"/>
      <c r="PLQ166" s="80"/>
      <c r="PLR166" s="80"/>
      <c r="PLS166" s="80"/>
      <c r="PLT166" s="80"/>
      <c r="PLU166" s="80"/>
      <c r="PLV166" s="80"/>
      <c r="PLW166" s="80"/>
      <c r="PLX166" s="80"/>
      <c r="PLY166" s="80"/>
      <c r="PLZ166" s="80"/>
      <c r="PMA166" s="80"/>
      <c r="PMB166" s="80"/>
      <c r="PMC166" s="80"/>
      <c r="PMD166" s="80"/>
      <c r="PME166" s="80"/>
      <c r="PMF166" s="80"/>
      <c r="PMG166" s="80"/>
      <c r="PMH166" s="80"/>
      <c r="PMI166" s="80"/>
      <c r="PMJ166" s="80"/>
      <c r="PMK166" s="80"/>
      <c r="PML166" s="80"/>
      <c r="PMM166" s="80"/>
      <c r="PMN166" s="80"/>
      <c r="PMO166" s="80"/>
      <c r="PMP166" s="80"/>
      <c r="PMQ166" s="80"/>
      <c r="PMR166" s="80"/>
      <c r="PMS166" s="80"/>
      <c r="PMT166" s="80"/>
      <c r="PMU166" s="80"/>
      <c r="PMV166" s="80"/>
      <c r="PMW166" s="80"/>
      <c r="PMX166" s="80"/>
      <c r="PMY166" s="80"/>
      <c r="PMZ166" s="80"/>
      <c r="PNA166" s="80"/>
      <c r="PNB166" s="80"/>
      <c r="PNC166" s="80"/>
      <c r="PND166" s="80"/>
      <c r="PNE166" s="80"/>
      <c r="PNF166" s="80"/>
      <c r="PNG166" s="80"/>
      <c r="PNH166" s="80"/>
      <c r="PNI166" s="80"/>
      <c r="PNJ166" s="80"/>
      <c r="PNK166" s="80"/>
      <c r="PNL166" s="80"/>
      <c r="PNM166" s="80"/>
      <c r="PNN166" s="80"/>
      <c r="PNO166" s="80"/>
      <c r="PNP166" s="80"/>
      <c r="PNQ166" s="80"/>
      <c r="PNR166" s="80"/>
      <c r="PNS166" s="80"/>
      <c r="PNT166" s="80"/>
      <c r="PNU166" s="80"/>
      <c r="PNV166" s="80"/>
      <c r="PNW166" s="80"/>
      <c r="PNX166" s="80"/>
      <c r="PNY166" s="80"/>
      <c r="PNZ166" s="80"/>
      <c r="POA166" s="80"/>
      <c r="POB166" s="80"/>
      <c r="POC166" s="80"/>
      <c r="POD166" s="80"/>
      <c r="POE166" s="80"/>
      <c r="POF166" s="80"/>
      <c r="POG166" s="80"/>
      <c r="POH166" s="80"/>
      <c r="POI166" s="80"/>
      <c r="POJ166" s="80"/>
      <c r="POK166" s="80"/>
      <c r="POL166" s="80"/>
      <c r="POM166" s="80"/>
      <c r="PON166" s="80"/>
      <c r="POO166" s="80"/>
      <c r="POP166" s="80"/>
      <c r="POQ166" s="80"/>
      <c r="POR166" s="80"/>
      <c r="POS166" s="80"/>
      <c r="POT166" s="80"/>
      <c r="POU166" s="80"/>
      <c r="POV166" s="80"/>
      <c r="POW166" s="80"/>
      <c r="POX166" s="80"/>
      <c r="POY166" s="80"/>
      <c r="POZ166" s="80"/>
      <c r="PPA166" s="80"/>
      <c r="PPB166" s="80"/>
      <c r="PPC166" s="80"/>
      <c r="PPD166" s="80"/>
      <c r="PPE166" s="80"/>
      <c r="PPF166" s="80"/>
      <c r="PPG166" s="80"/>
      <c r="PPH166" s="80"/>
      <c r="PPI166" s="80"/>
      <c r="PPJ166" s="80"/>
      <c r="PPK166" s="80"/>
      <c r="PPL166" s="80"/>
      <c r="PPM166" s="80"/>
      <c r="PPN166" s="80"/>
      <c r="PPO166" s="80"/>
      <c r="PPP166" s="80"/>
      <c r="PPQ166" s="80"/>
      <c r="PPR166" s="80"/>
      <c r="PPS166" s="80"/>
      <c r="PPT166" s="80"/>
      <c r="PPU166" s="80"/>
      <c r="PPV166" s="80"/>
      <c r="PPW166" s="80"/>
      <c r="PPX166" s="80"/>
      <c r="PPY166" s="80"/>
      <c r="PPZ166" s="80"/>
      <c r="PQA166" s="80"/>
      <c r="PQB166" s="80"/>
      <c r="PQC166" s="80"/>
      <c r="PQD166" s="80"/>
      <c r="PQE166" s="80"/>
      <c r="PQF166" s="80"/>
      <c r="PQG166" s="80"/>
      <c r="PQH166" s="80"/>
      <c r="PQI166" s="80"/>
      <c r="PQJ166" s="80"/>
      <c r="PQK166" s="80"/>
      <c r="PQL166" s="80"/>
      <c r="PQM166" s="80"/>
      <c r="PQN166" s="80"/>
      <c r="PQO166" s="80"/>
      <c r="PQP166" s="80"/>
      <c r="PQQ166" s="80"/>
      <c r="PQR166" s="80"/>
      <c r="PQS166" s="80"/>
      <c r="PQT166" s="80"/>
      <c r="PQU166" s="80"/>
      <c r="PQV166" s="80"/>
      <c r="PQW166" s="80"/>
      <c r="PQX166" s="80"/>
      <c r="PQY166" s="80"/>
      <c r="PQZ166" s="80"/>
      <c r="PRA166" s="80"/>
      <c r="PRB166" s="80"/>
      <c r="PRC166" s="80"/>
      <c r="PRD166" s="80"/>
      <c r="PRE166" s="80"/>
      <c r="PRF166" s="80"/>
      <c r="PRG166" s="80"/>
      <c r="PRH166" s="80"/>
      <c r="PRI166" s="80"/>
      <c r="PRJ166" s="80"/>
      <c r="PRK166" s="80"/>
      <c r="PRL166" s="80"/>
      <c r="PRM166" s="80"/>
      <c r="PRN166" s="80"/>
      <c r="PRO166" s="80"/>
      <c r="PRP166" s="80"/>
      <c r="PRQ166" s="80"/>
      <c r="PRR166" s="80"/>
      <c r="PRS166" s="80"/>
      <c r="PRT166" s="80"/>
      <c r="PRU166" s="80"/>
      <c r="PRV166" s="80"/>
      <c r="PRW166" s="80"/>
      <c r="PRX166" s="80"/>
      <c r="PRY166" s="80"/>
      <c r="PRZ166" s="80"/>
      <c r="PSA166" s="80"/>
      <c r="PSB166" s="80"/>
      <c r="PSC166" s="80"/>
      <c r="PSD166" s="80"/>
      <c r="PSE166" s="80"/>
      <c r="PSF166" s="80"/>
      <c r="PSG166" s="80"/>
      <c r="PSH166" s="80"/>
      <c r="PSI166" s="80"/>
      <c r="PSJ166" s="80"/>
      <c r="PSK166" s="80"/>
      <c r="PSL166" s="80"/>
      <c r="PSM166" s="80"/>
      <c r="PSN166" s="80"/>
      <c r="PSO166" s="80"/>
      <c r="PSP166" s="80"/>
      <c r="PSQ166" s="80"/>
      <c r="PSR166" s="80"/>
      <c r="PSS166" s="80"/>
      <c r="PST166" s="80"/>
      <c r="PSU166" s="80"/>
      <c r="PSV166" s="80"/>
      <c r="PSW166" s="80"/>
      <c r="PSX166" s="80"/>
      <c r="PSY166" s="80"/>
      <c r="PSZ166" s="80"/>
      <c r="PTA166" s="80"/>
      <c r="PTB166" s="80"/>
      <c r="PTC166" s="80"/>
      <c r="PTD166" s="80"/>
      <c r="PTE166" s="80"/>
      <c r="PTF166" s="80"/>
      <c r="PTG166" s="80"/>
      <c r="PTH166" s="80"/>
      <c r="PTI166" s="80"/>
      <c r="PTJ166" s="80"/>
      <c r="PTK166" s="80"/>
      <c r="PTL166" s="80"/>
      <c r="PTM166" s="80"/>
      <c r="PTN166" s="80"/>
      <c r="PTO166" s="80"/>
      <c r="PTP166" s="80"/>
      <c r="PTQ166" s="80"/>
      <c r="PTR166" s="80"/>
      <c r="PTS166" s="80"/>
      <c r="PTT166" s="80"/>
      <c r="PTU166" s="80"/>
      <c r="PTV166" s="80"/>
      <c r="PTW166" s="80"/>
      <c r="PTX166" s="80"/>
      <c r="PTY166" s="80"/>
      <c r="PTZ166" s="80"/>
      <c r="PUA166" s="80"/>
      <c r="PUB166" s="80"/>
      <c r="PUC166" s="80"/>
      <c r="PUD166" s="80"/>
      <c r="PUE166" s="80"/>
      <c r="PUF166" s="80"/>
      <c r="PUG166" s="80"/>
      <c r="PUH166" s="80"/>
      <c r="PUI166" s="80"/>
      <c r="PUJ166" s="80"/>
      <c r="PUK166" s="80"/>
      <c r="PUL166" s="80"/>
      <c r="PUM166" s="80"/>
      <c r="PUN166" s="80"/>
      <c r="PUO166" s="80"/>
      <c r="PUP166" s="80"/>
      <c r="PUQ166" s="80"/>
      <c r="PUR166" s="80"/>
      <c r="PUS166" s="80"/>
      <c r="PUT166" s="80"/>
      <c r="PUU166" s="80"/>
      <c r="PUV166" s="80"/>
      <c r="PUW166" s="80"/>
      <c r="PUX166" s="80"/>
      <c r="PUY166" s="80"/>
      <c r="PUZ166" s="80"/>
      <c r="PVA166" s="80"/>
      <c r="PVB166" s="80"/>
      <c r="PVC166" s="80"/>
      <c r="PVD166" s="80"/>
      <c r="PVE166" s="80"/>
      <c r="PVF166" s="80"/>
      <c r="PVG166" s="80"/>
      <c r="PVH166" s="80"/>
      <c r="PVI166" s="80"/>
      <c r="PVJ166" s="80"/>
      <c r="PVK166" s="80"/>
      <c r="PVL166" s="80"/>
      <c r="PVM166" s="80"/>
      <c r="PVN166" s="80"/>
      <c r="PVO166" s="80"/>
      <c r="PVP166" s="80"/>
      <c r="PVQ166" s="80"/>
      <c r="PVR166" s="80"/>
      <c r="PVS166" s="80"/>
      <c r="PVT166" s="80"/>
      <c r="PVU166" s="80"/>
      <c r="PVV166" s="80"/>
      <c r="PVW166" s="80"/>
      <c r="PVX166" s="80"/>
      <c r="PVY166" s="80"/>
      <c r="PVZ166" s="80"/>
      <c r="PWA166" s="80"/>
      <c r="PWB166" s="80"/>
      <c r="PWC166" s="80"/>
      <c r="PWD166" s="80"/>
      <c r="PWE166" s="80"/>
      <c r="PWF166" s="80"/>
      <c r="PWG166" s="80"/>
      <c r="PWH166" s="80"/>
      <c r="PWI166" s="80"/>
      <c r="PWJ166" s="80"/>
      <c r="PWK166" s="80"/>
      <c r="PWL166" s="80"/>
      <c r="PWM166" s="80"/>
      <c r="PWN166" s="80"/>
      <c r="PWO166" s="80"/>
      <c r="PWP166" s="80"/>
      <c r="PWQ166" s="80"/>
      <c r="PWR166" s="80"/>
      <c r="PWS166" s="80"/>
      <c r="PWT166" s="80"/>
      <c r="PWU166" s="80"/>
      <c r="PWV166" s="80"/>
      <c r="PWW166" s="80"/>
      <c r="PWX166" s="80"/>
      <c r="PWY166" s="80"/>
      <c r="PWZ166" s="80"/>
      <c r="PXA166" s="80"/>
      <c r="PXB166" s="80"/>
      <c r="PXC166" s="80"/>
      <c r="PXD166" s="80"/>
      <c r="PXE166" s="80"/>
      <c r="PXF166" s="80"/>
      <c r="PXG166" s="80"/>
      <c r="PXH166" s="80"/>
      <c r="PXI166" s="80"/>
      <c r="PXJ166" s="80"/>
      <c r="PXK166" s="80"/>
      <c r="PXL166" s="80"/>
      <c r="PXM166" s="80"/>
      <c r="PXN166" s="80"/>
      <c r="PXO166" s="80"/>
      <c r="PXP166" s="80"/>
      <c r="PXQ166" s="80"/>
      <c r="PXR166" s="80"/>
      <c r="PXS166" s="80"/>
      <c r="PXT166" s="80"/>
      <c r="PXU166" s="80"/>
      <c r="PXV166" s="80"/>
      <c r="PXW166" s="80"/>
      <c r="PXX166" s="80"/>
      <c r="PXY166" s="80"/>
      <c r="PXZ166" s="80"/>
      <c r="PYA166" s="80"/>
      <c r="PYB166" s="80"/>
      <c r="PYC166" s="80"/>
      <c r="PYD166" s="80"/>
      <c r="PYE166" s="80"/>
      <c r="PYF166" s="80"/>
      <c r="PYG166" s="80"/>
      <c r="PYH166" s="80"/>
      <c r="PYI166" s="80"/>
      <c r="PYJ166" s="80"/>
      <c r="PYK166" s="80"/>
      <c r="PYL166" s="80"/>
      <c r="PYM166" s="80"/>
      <c r="PYN166" s="80"/>
      <c r="PYO166" s="80"/>
      <c r="PYP166" s="80"/>
      <c r="PYQ166" s="80"/>
      <c r="PYR166" s="80"/>
      <c r="PYS166" s="80"/>
      <c r="PYT166" s="80"/>
      <c r="PYU166" s="80"/>
      <c r="PYV166" s="80"/>
      <c r="PYW166" s="80"/>
      <c r="PYX166" s="80"/>
      <c r="PYY166" s="80"/>
      <c r="PYZ166" s="80"/>
      <c r="PZA166" s="80"/>
      <c r="PZB166" s="80"/>
      <c r="PZC166" s="80"/>
      <c r="PZD166" s="80"/>
      <c r="PZE166" s="80"/>
      <c r="PZF166" s="80"/>
      <c r="PZG166" s="80"/>
      <c r="PZH166" s="80"/>
      <c r="PZI166" s="80"/>
      <c r="PZJ166" s="80"/>
      <c r="PZK166" s="80"/>
      <c r="PZL166" s="80"/>
      <c r="PZM166" s="80"/>
      <c r="PZN166" s="80"/>
      <c r="PZO166" s="80"/>
      <c r="PZP166" s="80"/>
      <c r="PZQ166" s="80"/>
      <c r="PZR166" s="80"/>
      <c r="PZS166" s="80"/>
      <c r="PZT166" s="80"/>
      <c r="PZU166" s="80"/>
      <c r="PZV166" s="80"/>
      <c r="PZW166" s="80"/>
      <c r="PZX166" s="80"/>
      <c r="PZY166" s="80"/>
      <c r="PZZ166" s="80"/>
      <c r="QAA166" s="80"/>
      <c r="QAB166" s="80"/>
      <c r="QAC166" s="80"/>
      <c r="QAD166" s="80"/>
      <c r="QAE166" s="80"/>
      <c r="QAF166" s="80"/>
      <c r="QAG166" s="80"/>
      <c r="QAH166" s="80"/>
      <c r="QAI166" s="80"/>
      <c r="QAJ166" s="80"/>
      <c r="QAK166" s="80"/>
      <c r="QAL166" s="80"/>
      <c r="QAM166" s="80"/>
      <c r="QAN166" s="80"/>
      <c r="QAO166" s="80"/>
      <c r="QAP166" s="80"/>
      <c r="QAQ166" s="80"/>
      <c r="QAR166" s="80"/>
      <c r="QAS166" s="80"/>
      <c r="QAT166" s="80"/>
      <c r="QAU166" s="80"/>
      <c r="QAV166" s="80"/>
      <c r="QAW166" s="80"/>
      <c r="QAX166" s="80"/>
      <c r="QAY166" s="80"/>
      <c r="QAZ166" s="80"/>
      <c r="QBA166" s="80"/>
      <c r="QBB166" s="80"/>
      <c r="QBC166" s="80"/>
      <c r="QBD166" s="80"/>
      <c r="QBE166" s="80"/>
      <c r="QBF166" s="80"/>
      <c r="QBG166" s="80"/>
      <c r="QBH166" s="80"/>
      <c r="QBI166" s="80"/>
      <c r="QBJ166" s="80"/>
      <c r="QBK166" s="80"/>
      <c r="QBL166" s="80"/>
      <c r="QBM166" s="80"/>
      <c r="QBN166" s="80"/>
      <c r="QBO166" s="80"/>
      <c r="QBP166" s="80"/>
      <c r="QBQ166" s="80"/>
      <c r="QBR166" s="80"/>
      <c r="QBS166" s="80"/>
      <c r="QBT166" s="80"/>
      <c r="QBU166" s="80"/>
      <c r="QBV166" s="80"/>
      <c r="QBW166" s="80"/>
      <c r="QBX166" s="80"/>
      <c r="QBY166" s="80"/>
      <c r="QBZ166" s="80"/>
      <c r="QCA166" s="80"/>
      <c r="QCB166" s="80"/>
      <c r="QCC166" s="80"/>
      <c r="QCD166" s="80"/>
      <c r="QCE166" s="80"/>
      <c r="QCF166" s="80"/>
      <c r="QCG166" s="80"/>
      <c r="QCH166" s="80"/>
      <c r="QCI166" s="80"/>
      <c r="QCJ166" s="80"/>
      <c r="QCK166" s="80"/>
      <c r="QCL166" s="80"/>
      <c r="QCM166" s="80"/>
      <c r="QCN166" s="80"/>
      <c r="QCO166" s="80"/>
      <c r="QCP166" s="80"/>
      <c r="QCQ166" s="80"/>
      <c r="QCR166" s="80"/>
      <c r="QCS166" s="80"/>
      <c r="QCT166" s="80"/>
      <c r="QCU166" s="80"/>
      <c r="QCV166" s="80"/>
      <c r="QCW166" s="80"/>
      <c r="QCX166" s="80"/>
      <c r="QCY166" s="80"/>
      <c r="QCZ166" s="80"/>
      <c r="QDA166" s="80"/>
      <c r="QDB166" s="80"/>
      <c r="QDC166" s="80"/>
      <c r="QDD166" s="80"/>
      <c r="QDE166" s="80"/>
      <c r="QDF166" s="80"/>
      <c r="QDG166" s="80"/>
      <c r="QDH166" s="80"/>
      <c r="QDI166" s="80"/>
      <c r="QDJ166" s="80"/>
      <c r="QDK166" s="80"/>
      <c r="QDL166" s="80"/>
      <c r="QDM166" s="80"/>
      <c r="QDN166" s="80"/>
      <c r="QDO166" s="80"/>
      <c r="QDP166" s="80"/>
      <c r="QDQ166" s="80"/>
      <c r="QDR166" s="80"/>
      <c r="QDS166" s="80"/>
      <c r="QDT166" s="80"/>
      <c r="QDU166" s="80"/>
      <c r="QDV166" s="80"/>
      <c r="QDW166" s="80"/>
      <c r="QDX166" s="80"/>
      <c r="QDY166" s="80"/>
      <c r="QDZ166" s="80"/>
      <c r="QEA166" s="80"/>
      <c r="QEB166" s="80"/>
      <c r="QEC166" s="80"/>
      <c r="QED166" s="80"/>
      <c r="QEE166" s="80"/>
      <c r="QEF166" s="80"/>
      <c r="QEG166" s="80"/>
      <c r="QEH166" s="80"/>
      <c r="QEI166" s="80"/>
      <c r="QEJ166" s="80"/>
      <c r="QEK166" s="80"/>
      <c r="QEL166" s="80"/>
      <c r="QEM166" s="80"/>
      <c r="QEN166" s="80"/>
      <c r="QEO166" s="80"/>
      <c r="QEP166" s="80"/>
      <c r="QEQ166" s="80"/>
      <c r="QER166" s="80"/>
      <c r="QES166" s="80"/>
      <c r="QET166" s="80"/>
      <c r="QEU166" s="80"/>
      <c r="QEV166" s="80"/>
      <c r="QEW166" s="80"/>
      <c r="QEX166" s="80"/>
      <c r="QEY166" s="80"/>
      <c r="QEZ166" s="80"/>
      <c r="QFA166" s="80"/>
      <c r="QFB166" s="80"/>
      <c r="QFC166" s="80"/>
      <c r="QFD166" s="80"/>
      <c r="QFE166" s="80"/>
      <c r="QFF166" s="80"/>
      <c r="QFG166" s="80"/>
      <c r="QFH166" s="80"/>
      <c r="QFI166" s="80"/>
      <c r="QFJ166" s="80"/>
      <c r="QFK166" s="80"/>
      <c r="QFL166" s="80"/>
      <c r="QFM166" s="80"/>
      <c r="QFN166" s="80"/>
      <c r="QFO166" s="80"/>
      <c r="QFP166" s="80"/>
      <c r="QFQ166" s="80"/>
      <c r="QFR166" s="80"/>
      <c r="QFS166" s="80"/>
      <c r="QFT166" s="80"/>
      <c r="QFU166" s="80"/>
      <c r="QFV166" s="80"/>
      <c r="QFW166" s="80"/>
      <c r="QFX166" s="80"/>
      <c r="QFY166" s="80"/>
      <c r="QFZ166" s="80"/>
      <c r="QGA166" s="80"/>
      <c r="QGB166" s="80"/>
      <c r="QGC166" s="80"/>
      <c r="QGD166" s="80"/>
      <c r="QGE166" s="80"/>
      <c r="QGF166" s="80"/>
      <c r="QGG166" s="80"/>
      <c r="QGH166" s="80"/>
      <c r="QGI166" s="80"/>
      <c r="QGJ166" s="80"/>
      <c r="QGK166" s="80"/>
      <c r="QGL166" s="80"/>
      <c r="QGM166" s="80"/>
      <c r="QGN166" s="80"/>
      <c r="QGO166" s="80"/>
      <c r="QGP166" s="80"/>
      <c r="QGQ166" s="80"/>
      <c r="QGR166" s="80"/>
      <c r="QGS166" s="80"/>
      <c r="QGT166" s="80"/>
      <c r="QGU166" s="80"/>
      <c r="QGV166" s="80"/>
      <c r="QGW166" s="80"/>
      <c r="QGX166" s="80"/>
      <c r="QGY166" s="80"/>
      <c r="QGZ166" s="80"/>
      <c r="QHA166" s="80"/>
      <c r="QHB166" s="80"/>
      <c r="QHC166" s="80"/>
      <c r="QHD166" s="80"/>
      <c r="QHE166" s="80"/>
      <c r="QHF166" s="80"/>
      <c r="QHG166" s="80"/>
      <c r="QHH166" s="80"/>
      <c r="QHI166" s="80"/>
      <c r="QHJ166" s="80"/>
      <c r="QHK166" s="80"/>
      <c r="QHL166" s="80"/>
      <c r="QHM166" s="80"/>
      <c r="QHN166" s="80"/>
      <c r="QHO166" s="80"/>
      <c r="QHP166" s="80"/>
      <c r="QHQ166" s="80"/>
      <c r="QHR166" s="80"/>
      <c r="QHS166" s="80"/>
      <c r="QHT166" s="80"/>
      <c r="QHU166" s="80"/>
      <c r="QHV166" s="80"/>
      <c r="QHW166" s="80"/>
      <c r="QHX166" s="80"/>
      <c r="QHY166" s="80"/>
      <c r="QHZ166" s="80"/>
      <c r="QIA166" s="80"/>
      <c r="QIB166" s="80"/>
      <c r="QIC166" s="80"/>
      <c r="QID166" s="80"/>
      <c r="QIE166" s="80"/>
      <c r="QIF166" s="80"/>
      <c r="QIG166" s="80"/>
      <c r="QIH166" s="80"/>
      <c r="QII166" s="80"/>
      <c r="QIJ166" s="80"/>
      <c r="QIK166" s="80"/>
      <c r="QIL166" s="80"/>
      <c r="QIM166" s="80"/>
      <c r="QIN166" s="80"/>
      <c r="QIO166" s="80"/>
      <c r="QIP166" s="80"/>
      <c r="QIQ166" s="80"/>
      <c r="QIR166" s="80"/>
      <c r="QIS166" s="80"/>
      <c r="QIT166" s="80"/>
      <c r="QIU166" s="80"/>
      <c r="QIV166" s="80"/>
      <c r="QIW166" s="80"/>
      <c r="QIX166" s="80"/>
      <c r="QIY166" s="80"/>
      <c r="QIZ166" s="80"/>
      <c r="QJA166" s="80"/>
      <c r="QJB166" s="80"/>
      <c r="QJC166" s="80"/>
      <c r="QJD166" s="80"/>
      <c r="QJE166" s="80"/>
      <c r="QJF166" s="80"/>
      <c r="QJG166" s="80"/>
      <c r="QJH166" s="80"/>
      <c r="QJI166" s="80"/>
      <c r="QJJ166" s="80"/>
      <c r="QJK166" s="80"/>
      <c r="QJL166" s="80"/>
      <c r="QJM166" s="80"/>
      <c r="QJN166" s="80"/>
      <c r="QJO166" s="80"/>
      <c r="QJP166" s="80"/>
      <c r="QJQ166" s="80"/>
      <c r="QJR166" s="80"/>
      <c r="QJS166" s="80"/>
      <c r="QJT166" s="80"/>
      <c r="QJU166" s="80"/>
      <c r="QJV166" s="80"/>
      <c r="QJW166" s="80"/>
      <c r="QJX166" s="80"/>
      <c r="QJY166" s="80"/>
      <c r="QJZ166" s="80"/>
      <c r="QKA166" s="80"/>
      <c r="QKB166" s="80"/>
      <c r="QKC166" s="80"/>
      <c r="QKD166" s="80"/>
      <c r="QKE166" s="80"/>
      <c r="QKF166" s="80"/>
      <c r="QKG166" s="80"/>
      <c r="QKH166" s="80"/>
      <c r="QKI166" s="80"/>
      <c r="QKJ166" s="80"/>
      <c r="QKK166" s="80"/>
      <c r="QKL166" s="80"/>
      <c r="QKM166" s="80"/>
      <c r="QKN166" s="80"/>
      <c r="QKO166" s="80"/>
      <c r="QKP166" s="80"/>
      <c r="QKQ166" s="80"/>
      <c r="QKR166" s="80"/>
      <c r="QKS166" s="80"/>
      <c r="QKT166" s="80"/>
      <c r="QKU166" s="80"/>
      <c r="QKV166" s="80"/>
      <c r="QKW166" s="80"/>
      <c r="QKX166" s="80"/>
      <c r="QKY166" s="80"/>
      <c r="QKZ166" s="80"/>
      <c r="QLA166" s="80"/>
      <c r="QLB166" s="80"/>
      <c r="QLC166" s="80"/>
      <c r="QLD166" s="80"/>
      <c r="QLE166" s="80"/>
      <c r="QLF166" s="80"/>
      <c r="QLG166" s="80"/>
      <c r="QLH166" s="80"/>
      <c r="QLI166" s="80"/>
      <c r="QLJ166" s="80"/>
      <c r="QLK166" s="80"/>
      <c r="QLL166" s="80"/>
      <c r="QLM166" s="80"/>
      <c r="QLN166" s="80"/>
      <c r="QLO166" s="80"/>
      <c r="QLP166" s="80"/>
      <c r="QLQ166" s="80"/>
      <c r="QLR166" s="80"/>
      <c r="QLS166" s="80"/>
      <c r="QLT166" s="80"/>
      <c r="QLU166" s="80"/>
      <c r="QLV166" s="80"/>
      <c r="QLW166" s="80"/>
      <c r="QLX166" s="80"/>
      <c r="QLY166" s="80"/>
      <c r="QLZ166" s="80"/>
      <c r="QMA166" s="80"/>
      <c r="QMB166" s="80"/>
      <c r="QMC166" s="80"/>
      <c r="QMD166" s="80"/>
      <c r="QME166" s="80"/>
      <c r="QMF166" s="80"/>
      <c r="QMG166" s="80"/>
      <c r="QMH166" s="80"/>
      <c r="QMI166" s="80"/>
      <c r="QMJ166" s="80"/>
      <c r="QMK166" s="80"/>
      <c r="QML166" s="80"/>
      <c r="QMM166" s="80"/>
      <c r="QMN166" s="80"/>
      <c r="QMO166" s="80"/>
      <c r="QMP166" s="80"/>
      <c r="QMQ166" s="80"/>
      <c r="QMR166" s="80"/>
      <c r="QMS166" s="80"/>
      <c r="QMT166" s="80"/>
      <c r="QMU166" s="80"/>
      <c r="QMV166" s="80"/>
      <c r="QMW166" s="80"/>
      <c r="QMX166" s="80"/>
      <c r="QMY166" s="80"/>
      <c r="QMZ166" s="80"/>
      <c r="QNA166" s="80"/>
      <c r="QNB166" s="80"/>
      <c r="QNC166" s="80"/>
      <c r="QND166" s="80"/>
      <c r="QNE166" s="80"/>
      <c r="QNF166" s="80"/>
      <c r="QNG166" s="80"/>
      <c r="QNH166" s="80"/>
      <c r="QNI166" s="80"/>
      <c r="QNJ166" s="80"/>
      <c r="QNK166" s="80"/>
      <c r="QNL166" s="80"/>
      <c r="QNM166" s="80"/>
      <c r="QNN166" s="80"/>
      <c r="QNO166" s="80"/>
      <c r="QNP166" s="80"/>
      <c r="QNQ166" s="80"/>
      <c r="QNR166" s="80"/>
      <c r="QNS166" s="80"/>
      <c r="QNT166" s="80"/>
      <c r="QNU166" s="80"/>
      <c r="QNV166" s="80"/>
      <c r="QNW166" s="80"/>
      <c r="QNX166" s="80"/>
      <c r="QNY166" s="80"/>
      <c r="QNZ166" s="80"/>
      <c r="QOA166" s="80"/>
      <c r="QOB166" s="80"/>
      <c r="QOC166" s="80"/>
      <c r="QOD166" s="80"/>
      <c r="QOE166" s="80"/>
      <c r="QOF166" s="80"/>
      <c r="QOG166" s="80"/>
      <c r="QOH166" s="80"/>
      <c r="QOI166" s="80"/>
      <c r="QOJ166" s="80"/>
      <c r="QOK166" s="80"/>
      <c r="QOL166" s="80"/>
      <c r="QOM166" s="80"/>
      <c r="QON166" s="80"/>
      <c r="QOO166" s="80"/>
      <c r="QOP166" s="80"/>
      <c r="QOQ166" s="80"/>
      <c r="QOR166" s="80"/>
      <c r="QOS166" s="80"/>
      <c r="QOT166" s="80"/>
      <c r="QOU166" s="80"/>
      <c r="QOV166" s="80"/>
      <c r="QOW166" s="80"/>
      <c r="QOX166" s="80"/>
      <c r="QOY166" s="80"/>
      <c r="QOZ166" s="80"/>
      <c r="QPA166" s="80"/>
      <c r="QPB166" s="80"/>
      <c r="QPC166" s="80"/>
      <c r="QPD166" s="80"/>
      <c r="QPE166" s="80"/>
      <c r="QPF166" s="80"/>
      <c r="QPG166" s="80"/>
      <c r="QPH166" s="80"/>
      <c r="QPI166" s="80"/>
      <c r="QPJ166" s="80"/>
      <c r="QPK166" s="80"/>
      <c r="QPL166" s="80"/>
      <c r="QPM166" s="80"/>
      <c r="QPN166" s="80"/>
      <c r="QPO166" s="80"/>
      <c r="QPP166" s="80"/>
      <c r="QPQ166" s="80"/>
      <c r="QPR166" s="80"/>
      <c r="QPS166" s="80"/>
      <c r="QPT166" s="80"/>
      <c r="QPU166" s="80"/>
      <c r="QPV166" s="80"/>
      <c r="QPW166" s="80"/>
      <c r="QPX166" s="80"/>
      <c r="QPY166" s="80"/>
      <c r="QPZ166" s="80"/>
      <c r="QQA166" s="80"/>
      <c r="QQB166" s="80"/>
      <c r="QQC166" s="80"/>
      <c r="QQD166" s="80"/>
      <c r="QQE166" s="80"/>
      <c r="QQF166" s="80"/>
      <c r="QQG166" s="80"/>
      <c r="QQH166" s="80"/>
      <c r="QQI166" s="80"/>
      <c r="QQJ166" s="80"/>
      <c r="QQK166" s="80"/>
      <c r="QQL166" s="80"/>
      <c r="QQM166" s="80"/>
      <c r="QQN166" s="80"/>
      <c r="QQO166" s="80"/>
      <c r="QQP166" s="80"/>
      <c r="QQQ166" s="80"/>
      <c r="QQR166" s="80"/>
      <c r="QQS166" s="80"/>
      <c r="QQT166" s="80"/>
      <c r="QQU166" s="80"/>
      <c r="QQV166" s="80"/>
      <c r="QQW166" s="80"/>
      <c r="QQX166" s="80"/>
      <c r="QQY166" s="80"/>
      <c r="QQZ166" s="80"/>
      <c r="QRA166" s="80"/>
      <c r="QRB166" s="80"/>
      <c r="QRC166" s="80"/>
      <c r="QRD166" s="80"/>
      <c r="QRE166" s="80"/>
      <c r="QRF166" s="80"/>
      <c r="QRG166" s="80"/>
      <c r="QRH166" s="80"/>
      <c r="QRI166" s="80"/>
      <c r="QRJ166" s="80"/>
      <c r="QRK166" s="80"/>
      <c r="QRL166" s="80"/>
      <c r="QRM166" s="80"/>
      <c r="QRN166" s="80"/>
      <c r="QRO166" s="80"/>
      <c r="QRP166" s="80"/>
      <c r="QRQ166" s="80"/>
      <c r="QRR166" s="80"/>
      <c r="QRS166" s="80"/>
      <c r="QRT166" s="80"/>
      <c r="QRU166" s="80"/>
      <c r="QRV166" s="80"/>
      <c r="QRW166" s="80"/>
      <c r="QRX166" s="80"/>
      <c r="QRY166" s="80"/>
      <c r="QRZ166" s="80"/>
      <c r="QSA166" s="80"/>
      <c r="QSB166" s="80"/>
      <c r="QSC166" s="80"/>
      <c r="QSD166" s="80"/>
      <c r="QSE166" s="80"/>
      <c r="QSF166" s="80"/>
      <c r="QSG166" s="80"/>
      <c r="QSH166" s="80"/>
      <c r="QSI166" s="80"/>
      <c r="QSJ166" s="80"/>
      <c r="QSK166" s="80"/>
      <c r="QSL166" s="80"/>
      <c r="QSM166" s="80"/>
      <c r="QSN166" s="80"/>
      <c r="QSO166" s="80"/>
      <c r="QSP166" s="80"/>
      <c r="QSQ166" s="80"/>
      <c r="QSR166" s="80"/>
      <c r="QSS166" s="80"/>
      <c r="QST166" s="80"/>
      <c r="QSU166" s="80"/>
      <c r="QSV166" s="80"/>
      <c r="QSW166" s="80"/>
      <c r="QSX166" s="80"/>
      <c r="QSY166" s="80"/>
      <c r="QSZ166" s="80"/>
      <c r="QTA166" s="80"/>
      <c r="QTB166" s="80"/>
      <c r="QTC166" s="80"/>
      <c r="QTD166" s="80"/>
      <c r="QTE166" s="80"/>
      <c r="QTF166" s="80"/>
      <c r="QTG166" s="80"/>
      <c r="QTH166" s="80"/>
      <c r="QTI166" s="80"/>
      <c r="QTJ166" s="80"/>
      <c r="QTK166" s="80"/>
      <c r="QTL166" s="80"/>
      <c r="QTM166" s="80"/>
      <c r="QTN166" s="80"/>
      <c r="QTO166" s="80"/>
      <c r="QTP166" s="80"/>
      <c r="QTQ166" s="80"/>
      <c r="QTR166" s="80"/>
      <c r="QTS166" s="80"/>
      <c r="QTT166" s="80"/>
      <c r="QTU166" s="80"/>
      <c r="QTV166" s="80"/>
      <c r="QTW166" s="80"/>
      <c r="QTX166" s="80"/>
      <c r="QTY166" s="80"/>
      <c r="QTZ166" s="80"/>
      <c r="QUA166" s="80"/>
      <c r="QUB166" s="80"/>
      <c r="QUC166" s="80"/>
      <c r="QUD166" s="80"/>
      <c r="QUE166" s="80"/>
      <c r="QUF166" s="80"/>
      <c r="QUG166" s="80"/>
      <c r="QUH166" s="80"/>
      <c r="QUI166" s="80"/>
      <c r="QUJ166" s="80"/>
      <c r="QUK166" s="80"/>
      <c r="QUL166" s="80"/>
      <c r="QUM166" s="80"/>
      <c r="QUN166" s="80"/>
      <c r="QUO166" s="80"/>
      <c r="QUP166" s="80"/>
      <c r="QUQ166" s="80"/>
      <c r="QUR166" s="80"/>
      <c r="QUS166" s="80"/>
      <c r="QUT166" s="80"/>
      <c r="QUU166" s="80"/>
      <c r="QUV166" s="80"/>
      <c r="QUW166" s="80"/>
      <c r="QUX166" s="80"/>
      <c r="QUY166" s="80"/>
      <c r="QUZ166" s="80"/>
      <c r="QVA166" s="80"/>
      <c r="QVB166" s="80"/>
      <c r="QVC166" s="80"/>
      <c r="QVD166" s="80"/>
      <c r="QVE166" s="80"/>
      <c r="QVF166" s="80"/>
      <c r="QVG166" s="80"/>
      <c r="QVH166" s="80"/>
      <c r="QVI166" s="80"/>
      <c r="QVJ166" s="80"/>
      <c r="QVK166" s="80"/>
      <c r="QVL166" s="80"/>
      <c r="QVM166" s="80"/>
      <c r="QVN166" s="80"/>
      <c r="QVO166" s="80"/>
      <c r="QVP166" s="80"/>
      <c r="QVQ166" s="80"/>
      <c r="QVR166" s="80"/>
      <c r="QVS166" s="80"/>
      <c r="QVT166" s="80"/>
      <c r="QVU166" s="80"/>
      <c r="QVV166" s="80"/>
      <c r="QVW166" s="80"/>
      <c r="QVX166" s="80"/>
      <c r="QVY166" s="80"/>
      <c r="QVZ166" s="80"/>
      <c r="QWA166" s="80"/>
      <c r="QWB166" s="80"/>
      <c r="QWC166" s="80"/>
      <c r="QWD166" s="80"/>
      <c r="QWE166" s="80"/>
      <c r="QWF166" s="80"/>
      <c r="QWG166" s="80"/>
      <c r="QWH166" s="80"/>
      <c r="QWI166" s="80"/>
      <c r="QWJ166" s="80"/>
      <c r="QWK166" s="80"/>
      <c r="QWL166" s="80"/>
      <c r="QWM166" s="80"/>
      <c r="QWN166" s="80"/>
      <c r="QWO166" s="80"/>
      <c r="QWP166" s="80"/>
      <c r="QWQ166" s="80"/>
      <c r="QWR166" s="80"/>
      <c r="QWS166" s="80"/>
      <c r="QWT166" s="80"/>
      <c r="QWU166" s="80"/>
      <c r="QWV166" s="80"/>
      <c r="QWW166" s="80"/>
      <c r="QWX166" s="80"/>
      <c r="QWY166" s="80"/>
      <c r="QWZ166" s="80"/>
      <c r="QXA166" s="80"/>
      <c r="QXB166" s="80"/>
      <c r="QXC166" s="80"/>
      <c r="QXD166" s="80"/>
      <c r="QXE166" s="80"/>
      <c r="QXF166" s="80"/>
      <c r="QXG166" s="80"/>
      <c r="QXH166" s="80"/>
      <c r="QXI166" s="80"/>
      <c r="QXJ166" s="80"/>
      <c r="QXK166" s="80"/>
      <c r="QXL166" s="80"/>
      <c r="QXM166" s="80"/>
      <c r="QXN166" s="80"/>
      <c r="QXO166" s="80"/>
      <c r="QXP166" s="80"/>
      <c r="QXQ166" s="80"/>
      <c r="QXR166" s="80"/>
      <c r="QXS166" s="80"/>
      <c r="QXT166" s="80"/>
      <c r="QXU166" s="80"/>
      <c r="QXV166" s="80"/>
      <c r="QXW166" s="80"/>
      <c r="QXX166" s="80"/>
      <c r="QXY166" s="80"/>
      <c r="QXZ166" s="80"/>
      <c r="QYA166" s="80"/>
      <c r="QYB166" s="80"/>
      <c r="QYC166" s="80"/>
      <c r="QYD166" s="80"/>
      <c r="QYE166" s="80"/>
      <c r="QYF166" s="80"/>
      <c r="QYG166" s="80"/>
      <c r="QYH166" s="80"/>
      <c r="QYI166" s="80"/>
      <c r="QYJ166" s="80"/>
      <c r="QYK166" s="80"/>
      <c r="QYL166" s="80"/>
      <c r="QYM166" s="80"/>
      <c r="QYN166" s="80"/>
      <c r="QYO166" s="80"/>
      <c r="QYP166" s="80"/>
      <c r="QYQ166" s="80"/>
      <c r="QYR166" s="80"/>
      <c r="QYS166" s="80"/>
      <c r="QYT166" s="80"/>
      <c r="QYU166" s="80"/>
      <c r="QYV166" s="80"/>
      <c r="QYW166" s="80"/>
      <c r="QYX166" s="80"/>
      <c r="QYY166" s="80"/>
      <c r="QYZ166" s="80"/>
      <c r="QZA166" s="80"/>
      <c r="QZB166" s="80"/>
      <c r="QZC166" s="80"/>
      <c r="QZD166" s="80"/>
      <c r="QZE166" s="80"/>
      <c r="QZF166" s="80"/>
      <c r="QZG166" s="80"/>
      <c r="QZH166" s="80"/>
      <c r="QZI166" s="80"/>
      <c r="QZJ166" s="80"/>
      <c r="QZK166" s="80"/>
      <c r="QZL166" s="80"/>
      <c r="QZM166" s="80"/>
      <c r="QZN166" s="80"/>
      <c r="QZO166" s="80"/>
      <c r="QZP166" s="80"/>
      <c r="QZQ166" s="80"/>
      <c r="QZR166" s="80"/>
      <c r="QZS166" s="80"/>
      <c r="QZT166" s="80"/>
      <c r="QZU166" s="80"/>
      <c r="QZV166" s="80"/>
      <c r="QZW166" s="80"/>
      <c r="QZX166" s="80"/>
      <c r="QZY166" s="80"/>
      <c r="QZZ166" s="80"/>
      <c r="RAA166" s="80"/>
      <c r="RAB166" s="80"/>
      <c r="RAC166" s="80"/>
      <c r="RAD166" s="80"/>
      <c r="RAE166" s="80"/>
      <c r="RAF166" s="80"/>
      <c r="RAG166" s="80"/>
      <c r="RAH166" s="80"/>
      <c r="RAI166" s="80"/>
      <c r="RAJ166" s="80"/>
      <c r="RAK166" s="80"/>
      <c r="RAL166" s="80"/>
      <c r="RAM166" s="80"/>
      <c r="RAN166" s="80"/>
      <c r="RAO166" s="80"/>
      <c r="RAP166" s="80"/>
      <c r="RAQ166" s="80"/>
      <c r="RAR166" s="80"/>
      <c r="RAS166" s="80"/>
      <c r="RAT166" s="80"/>
      <c r="RAU166" s="80"/>
      <c r="RAV166" s="80"/>
      <c r="RAW166" s="80"/>
      <c r="RAX166" s="80"/>
      <c r="RAY166" s="80"/>
      <c r="RAZ166" s="80"/>
      <c r="RBA166" s="80"/>
      <c r="RBB166" s="80"/>
      <c r="RBC166" s="80"/>
      <c r="RBD166" s="80"/>
      <c r="RBE166" s="80"/>
      <c r="RBF166" s="80"/>
      <c r="RBG166" s="80"/>
      <c r="RBH166" s="80"/>
      <c r="RBI166" s="80"/>
      <c r="RBJ166" s="80"/>
      <c r="RBK166" s="80"/>
      <c r="RBL166" s="80"/>
      <c r="RBM166" s="80"/>
      <c r="RBN166" s="80"/>
      <c r="RBO166" s="80"/>
      <c r="RBP166" s="80"/>
      <c r="RBQ166" s="80"/>
      <c r="RBR166" s="80"/>
      <c r="RBS166" s="80"/>
      <c r="RBT166" s="80"/>
      <c r="RBU166" s="80"/>
      <c r="RBV166" s="80"/>
      <c r="RBW166" s="80"/>
      <c r="RBX166" s="80"/>
      <c r="RBY166" s="80"/>
      <c r="RBZ166" s="80"/>
      <c r="RCA166" s="80"/>
      <c r="RCB166" s="80"/>
      <c r="RCC166" s="80"/>
      <c r="RCD166" s="80"/>
      <c r="RCE166" s="80"/>
      <c r="RCF166" s="80"/>
      <c r="RCG166" s="80"/>
      <c r="RCH166" s="80"/>
      <c r="RCI166" s="80"/>
      <c r="RCJ166" s="80"/>
      <c r="RCK166" s="80"/>
      <c r="RCL166" s="80"/>
      <c r="RCM166" s="80"/>
      <c r="RCN166" s="80"/>
      <c r="RCO166" s="80"/>
      <c r="RCP166" s="80"/>
      <c r="RCQ166" s="80"/>
      <c r="RCR166" s="80"/>
      <c r="RCS166" s="80"/>
      <c r="RCT166" s="80"/>
      <c r="RCU166" s="80"/>
      <c r="RCV166" s="80"/>
      <c r="RCW166" s="80"/>
      <c r="RCX166" s="80"/>
      <c r="RCY166" s="80"/>
      <c r="RCZ166" s="80"/>
      <c r="RDA166" s="80"/>
      <c r="RDB166" s="80"/>
      <c r="RDC166" s="80"/>
      <c r="RDD166" s="80"/>
      <c r="RDE166" s="80"/>
      <c r="RDF166" s="80"/>
      <c r="RDG166" s="80"/>
      <c r="RDH166" s="80"/>
      <c r="RDI166" s="80"/>
      <c r="RDJ166" s="80"/>
      <c r="RDK166" s="80"/>
      <c r="RDL166" s="80"/>
      <c r="RDM166" s="80"/>
      <c r="RDN166" s="80"/>
      <c r="RDO166" s="80"/>
      <c r="RDP166" s="80"/>
      <c r="RDQ166" s="80"/>
      <c r="RDR166" s="80"/>
      <c r="RDS166" s="80"/>
      <c r="RDT166" s="80"/>
      <c r="RDU166" s="80"/>
      <c r="RDV166" s="80"/>
      <c r="RDW166" s="80"/>
      <c r="RDX166" s="80"/>
      <c r="RDY166" s="80"/>
      <c r="RDZ166" s="80"/>
      <c r="REA166" s="80"/>
      <c r="REB166" s="80"/>
      <c r="REC166" s="80"/>
      <c r="RED166" s="80"/>
      <c r="REE166" s="80"/>
      <c r="REF166" s="80"/>
      <c r="REG166" s="80"/>
      <c r="REH166" s="80"/>
      <c r="REI166" s="80"/>
      <c r="REJ166" s="80"/>
      <c r="REK166" s="80"/>
      <c r="REL166" s="80"/>
      <c r="REM166" s="80"/>
      <c r="REN166" s="80"/>
      <c r="REO166" s="80"/>
      <c r="REP166" s="80"/>
      <c r="REQ166" s="80"/>
      <c r="RER166" s="80"/>
      <c r="RES166" s="80"/>
      <c r="RET166" s="80"/>
      <c r="REU166" s="80"/>
      <c r="REV166" s="80"/>
      <c r="REW166" s="80"/>
      <c r="REX166" s="80"/>
      <c r="REY166" s="80"/>
      <c r="REZ166" s="80"/>
      <c r="RFA166" s="80"/>
      <c r="RFB166" s="80"/>
      <c r="RFC166" s="80"/>
      <c r="RFD166" s="80"/>
      <c r="RFE166" s="80"/>
      <c r="RFF166" s="80"/>
      <c r="RFG166" s="80"/>
      <c r="RFH166" s="80"/>
      <c r="RFI166" s="80"/>
      <c r="RFJ166" s="80"/>
      <c r="RFK166" s="80"/>
      <c r="RFL166" s="80"/>
      <c r="RFM166" s="80"/>
      <c r="RFN166" s="80"/>
      <c r="RFO166" s="80"/>
      <c r="RFP166" s="80"/>
      <c r="RFQ166" s="80"/>
      <c r="RFR166" s="80"/>
      <c r="RFS166" s="80"/>
      <c r="RFT166" s="80"/>
      <c r="RFU166" s="80"/>
      <c r="RFV166" s="80"/>
      <c r="RFW166" s="80"/>
      <c r="RFX166" s="80"/>
      <c r="RFY166" s="80"/>
      <c r="RFZ166" s="80"/>
      <c r="RGA166" s="80"/>
      <c r="RGB166" s="80"/>
      <c r="RGC166" s="80"/>
      <c r="RGD166" s="80"/>
      <c r="RGE166" s="80"/>
      <c r="RGF166" s="80"/>
      <c r="RGG166" s="80"/>
      <c r="RGH166" s="80"/>
      <c r="RGI166" s="80"/>
      <c r="RGJ166" s="80"/>
      <c r="RGK166" s="80"/>
      <c r="RGL166" s="80"/>
      <c r="RGM166" s="80"/>
      <c r="RGN166" s="80"/>
      <c r="RGO166" s="80"/>
      <c r="RGP166" s="80"/>
      <c r="RGQ166" s="80"/>
      <c r="RGR166" s="80"/>
      <c r="RGS166" s="80"/>
      <c r="RGT166" s="80"/>
      <c r="RGU166" s="80"/>
      <c r="RGV166" s="80"/>
      <c r="RGW166" s="80"/>
      <c r="RGX166" s="80"/>
      <c r="RGY166" s="80"/>
      <c r="RGZ166" s="80"/>
      <c r="RHA166" s="80"/>
      <c r="RHB166" s="80"/>
      <c r="RHC166" s="80"/>
      <c r="RHD166" s="80"/>
      <c r="RHE166" s="80"/>
      <c r="RHF166" s="80"/>
      <c r="RHG166" s="80"/>
      <c r="RHH166" s="80"/>
      <c r="RHI166" s="80"/>
      <c r="RHJ166" s="80"/>
      <c r="RHK166" s="80"/>
      <c r="RHL166" s="80"/>
      <c r="RHM166" s="80"/>
      <c r="RHN166" s="80"/>
      <c r="RHO166" s="80"/>
      <c r="RHP166" s="80"/>
      <c r="RHQ166" s="80"/>
      <c r="RHR166" s="80"/>
      <c r="RHS166" s="80"/>
      <c r="RHT166" s="80"/>
      <c r="RHU166" s="80"/>
      <c r="RHV166" s="80"/>
      <c r="RHW166" s="80"/>
      <c r="RHX166" s="80"/>
      <c r="RHY166" s="80"/>
      <c r="RHZ166" s="80"/>
      <c r="RIA166" s="80"/>
      <c r="RIB166" s="80"/>
      <c r="RIC166" s="80"/>
      <c r="RID166" s="80"/>
      <c r="RIE166" s="80"/>
      <c r="RIF166" s="80"/>
      <c r="RIG166" s="80"/>
      <c r="RIH166" s="80"/>
      <c r="RII166" s="80"/>
      <c r="RIJ166" s="80"/>
      <c r="RIK166" s="80"/>
      <c r="RIL166" s="80"/>
      <c r="RIM166" s="80"/>
      <c r="RIN166" s="80"/>
      <c r="RIO166" s="80"/>
      <c r="RIP166" s="80"/>
      <c r="RIQ166" s="80"/>
      <c r="RIR166" s="80"/>
      <c r="RIS166" s="80"/>
      <c r="RIT166" s="80"/>
      <c r="RIU166" s="80"/>
      <c r="RIV166" s="80"/>
      <c r="RIW166" s="80"/>
      <c r="RIX166" s="80"/>
      <c r="RIY166" s="80"/>
      <c r="RIZ166" s="80"/>
      <c r="RJA166" s="80"/>
      <c r="RJB166" s="80"/>
      <c r="RJC166" s="80"/>
      <c r="RJD166" s="80"/>
      <c r="RJE166" s="80"/>
      <c r="RJF166" s="80"/>
      <c r="RJG166" s="80"/>
      <c r="RJH166" s="80"/>
      <c r="RJI166" s="80"/>
      <c r="RJJ166" s="80"/>
      <c r="RJK166" s="80"/>
      <c r="RJL166" s="80"/>
      <c r="RJM166" s="80"/>
      <c r="RJN166" s="80"/>
      <c r="RJO166" s="80"/>
      <c r="RJP166" s="80"/>
      <c r="RJQ166" s="80"/>
      <c r="RJR166" s="80"/>
      <c r="RJS166" s="80"/>
      <c r="RJT166" s="80"/>
      <c r="RJU166" s="80"/>
      <c r="RJV166" s="80"/>
      <c r="RJW166" s="80"/>
      <c r="RJX166" s="80"/>
      <c r="RJY166" s="80"/>
      <c r="RJZ166" s="80"/>
      <c r="RKA166" s="80"/>
      <c r="RKB166" s="80"/>
      <c r="RKC166" s="80"/>
      <c r="RKD166" s="80"/>
      <c r="RKE166" s="80"/>
      <c r="RKF166" s="80"/>
      <c r="RKG166" s="80"/>
      <c r="RKH166" s="80"/>
      <c r="RKI166" s="80"/>
      <c r="RKJ166" s="80"/>
      <c r="RKK166" s="80"/>
      <c r="RKL166" s="80"/>
      <c r="RKM166" s="80"/>
      <c r="RKN166" s="80"/>
      <c r="RKO166" s="80"/>
      <c r="RKP166" s="80"/>
      <c r="RKQ166" s="80"/>
      <c r="RKR166" s="80"/>
      <c r="RKS166" s="80"/>
      <c r="RKT166" s="80"/>
      <c r="RKU166" s="80"/>
      <c r="RKV166" s="80"/>
      <c r="RKW166" s="80"/>
      <c r="RKX166" s="80"/>
      <c r="RKY166" s="80"/>
      <c r="RKZ166" s="80"/>
      <c r="RLA166" s="80"/>
      <c r="RLB166" s="80"/>
      <c r="RLC166" s="80"/>
      <c r="RLD166" s="80"/>
      <c r="RLE166" s="80"/>
      <c r="RLF166" s="80"/>
      <c r="RLG166" s="80"/>
      <c r="RLH166" s="80"/>
      <c r="RLI166" s="80"/>
      <c r="RLJ166" s="80"/>
      <c r="RLK166" s="80"/>
      <c r="RLL166" s="80"/>
      <c r="RLM166" s="80"/>
      <c r="RLN166" s="80"/>
      <c r="RLO166" s="80"/>
      <c r="RLP166" s="80"/>
      <c r="RLQ166" s="80"/>
      <c r="RLR166" s="80"/>
      <c r="RLS166" s="80"/>
      <c r="RLT166" s="80"/>
      <c r="RLU166" s="80"/>
      <c r="RLV166" s="80"/>
      <c r="RLW166" s="80"/>
      <c r="RLX166" s="80"/>
      <c r="RLY166" s="80"/>
      <c r="RLZ166" s="80"/>
      <c r="RMA166" s="80"/>
      <c r="RMB166" s="80"/>
      <c r="RMC166" s="80"/>
      <c r="RMD166" s="80"/>
      <c r="RME166" s="80"/>
      <c r="RMF166" s="80"/>
      <c r="RMG166" s="80"/>
      <c r="RMH166" s="80"/>
      <c r="RMI166" s="80"/>
      <c r="RMJ166" s="80"/>
      <c r="RMK166" s="80"/>
      <c r="RML166" s="80"/>
      <c r="RMM166" s="80"/>
      <c r="RMN166" s="80"/>
      <c r="RMO166" s="80"/>
      <c r="RMP166" s="80"/>
      <c r="RMQ166" s="80"/>
      <c r="RMR166" s="80"/>
      <c r="RMS166" s="80"/>
      <c r="RMT166" s="80"/>
      <c r="RMU166" s="80"/>
      <c r="RMV166" s="80"/>
      <c r="RMW166" s="80"/>
      <c r="RMX166" s="80"/>
      <c r="RMY166" s="80"/>
      <c r="RMZ166" s="80"/>
      <c r="RNA166" s="80"/>
      <c r="RNB166" s="80"/>
      <c r="RNC166" s="80"/>
      <c r="RND166" s="80"/>
      <c r="RNE166" s="80"/>
      <c r="RNF166" s="80"/>
      <c r="RNG166" s="80"/>
      <c r="RNH166" s="80"/>
      <c r="RNI166" s="80"/>
      <c r="RNJ166" s="80"/>
      <c r="RNK166" s="80"/>
      <c r="RNL166" s="80"/>
      <c r="RNM166" s="80"/>
      <c r="RNN166" s="80"/>
      <c r="RNO166" s="80"/>
      <c r="RNP166" s="80"/>
      <c r="RNQ166" s="80"/>
      <c r="RNR166" s="80"/>
      <c r="RNS166" s="80"/>
      <c r="RNT166" s="80"/>
      <c r="RNU166" s="80"/>
      <c r="RNV166" s="80"/>
      <c r="RNW166" s="80"/>
      <c r="RNX166" s="80"/>
      <c r="RNY166" s="80"/>
      <c r="RNZ166" s="80"/>
      <c r="ROA166" s="80"/>
      <c r="ROB166" s="80"/>
      <c r="ROC166" s="80"/>
      <c r="ROD166" s="80"/>
      <c r="ROE166" s="80"/>
      <c r="ROF166" s="80"/>
      <c r="ROG166" s="80"/>
      <c r="ROH166" s="80"/>
      <c r="ROI166" s="80"/>
      <c r="ROJ166" s="80"/>
      <c r="ROK166" s="80"/>
      <c r="ROL166" s="80"/>
      <c r="ROM166" s="80"/>
      <c r="RON166" s="80"/>
      <c r="ROO166" s="80"/>
      <c r="ROP166" s="80"/>
      <c r="ROQ166" s="80"/>
      <c r="ROR166" s="80"/>
      <c r="ROS166" s="80"/>
      <c r="ROT166" s="80"/>
      <c r="ROU166" s="80"/>
      <c r="ROV166" s="80"/>
      <c r="ROW166" s="80"/>
      <c r="ROX166" s="80"/>
      <c r="ROY166" s="80"/>
      <c r="ROZ166" s="80"/>
      <c r="RPA166" s="80"/>
      <c r="RPB166" s="80"/>
      <c r="RPC166" s="80"/>
      <c r="RPD166" s="80"/>
      <c r="RPE166" s="80"/>
      <c r="RPF166" s="80"/>
      <c r="RPG166" s="80"/>
      <c r="RPH166" s="80"/>
      <c r="RPI166" s="80"/>
      <c r="RPJ166" s="80"/>
      <c r="RPK166" s="80"/>
      <c r="RPL166" s="80"/>
      <c r="RPM166" s="80"/>
      <c r="RPN166" s="80"/>
      <c r="RPO166" s="80"/>
      <c r="RPP166" s="80"/>
      <c r="RPQ166" s="80"/>
      <c r="RPR166" s="80"/>
      <c r="RPS166" s="80"/>
      <c r="RPT166" s="80"/>
      <c r="RPU166" s="80"/>
      <c r="RPV166" s="80"/>
      <c r="RPW166" s="80"/>
      <c r="RPX166" s="80"/>
      <c r="RPY166" s="80"/>
      <c r="RPZ166" s="80"/>
      <c r="RQA166" s="80"/>
      <c r="RQB166" s="80"/>
      <c r="RQC166" s="80"/>
      <c r="RQD166" s="80"/>
      <c r="RQE166" s="80"/>
      <c r="RQF166" s="80"/>
      <c r="RQG166" s="80"/>
      <c r="RQH166" s="80"/>
      <c r="RQI166" s="80"/>
      <c r="RQJ166" s="80"/>
      <c r="RQK166" s="80"/>
      <c r="RQL166" s="80"/>
      <c r="RQM166" s="80"/>
      <c r="RQN166" s="80"/>
      <c r="RQO166" s="80"/>
      <c r="RQP166" s="80"/>
      <c r="RQQ166" s="80"/>
      <c r="RQR166" s="80"/>
      <c r="RQS166" s="80"/>
      <c r="RQT166" s="80"/>
      <c r="RQU166" s="80"/>
      <c r="RQV166" s="80"/>
      <c r="RQW166" s="80"/>
      <c r="RQX166" s="80"/>
      <c r="RQY166" s="80"/>
      <c r="RQZ166" s="80"/>
      <c r="RRA166" s="80"/>
      <c r="RRB166" s="80"/>
      <c r="RRC166" s="80"/>
      <c r="RRD166" s="80"/>
      <c r="RRE166" s="80"/>
      <c r="RRF166" s="80"/>
      <c r="RRG166" s="80"/>
      <c r="RRH166" s="80"/>
      <c r="RRI166" s="80"/>
      <c r="RRJ166" s="80"/>
      <c r="RRK166" s="80"/>
      <c r="RRL166" s="80"/>
      <c r="RRM166" s="80"/>
      <c r="RRN166" s="80"/>
      <c r="RRO166" s="80"/>
      <c r="RRP166" s="80"/>
      <c r="RRQ166" s="80"/>
      <c r="RRR166" s="80"/>
      <c r="RRS166" s="80"/>
      <c r="RRT166" s="80"/>
      <c r="RRU166" s="80"/>
      <c r="RRV166" s="80"/>
      <c r="RRW166" s="80"/>
      <c r="RRX166" s="80"/>
      <c r="RRY166" s="80"/>
      <c r="RRZ166" s="80"/>
      <c r="RSA166" s="80"/>
      <c r="RSB166" s="80"/>
      <c r="RSC166" s="80"/>
      <c r="RSD166" s="80"/>
      <c r="RSE166" s="80"/>
      <c r="RSF166" s="80"/>
      <c r="RSG166" s="80"/>
      <c r="RSH166" s="80"/>
      <c r="RSI166" s="80"/>
      <c r="RSJ166" s="80"/>
      <c r="RSK166" s="80"/>
      <c r="RSL166" s="80"/>
      <c r="RSM166" s="80"/>
      <c r="RSN166" s="80"/>
      <c r="RSO166" s="80"/>
      <c r="RSP166" s="80"/>
      <c r="RSQ166" s="80"/>
      <c r="RSR166" s="80"/>
      <c r="RSS166" s="80"/>
      <c r="RST166" s="80"/>
      <c r="RSU166" s="80"/>
      <c r="RSV166" s="80"/>
      <c r="RSW166" s="80"/>
      <c r="RSX166" s="80"/>
      <c r="RSY166" s="80"/>
      <c r="RSZ166" s="80"/>
      <c r="RTA166" s="80"/>
      <c r="RTB166" s="80"/>
      <c r="RTC166" s="80"/>
      <c r="RTD166" s="80"/>
      <c r="RTE166" s="80"/>
      <c r="RTF166" s="80"/>
      <c r="RTG166" s="80"/>
      <c r="RTH166" s="80"/>
      <c r="RTI166" s="80"/>
      <c r="RTJ166" s="80"/>
      <c r="RTK166" s="80"/>
      <c r="RTL166" s="80"/>
      <c r="RTM166" s="80"/>
      <c r="RTN166" s="80"/>
      <c r="RTO166" s="80"/>
      <c r="RTP166" s="80"/>
      <c r="RTQ166" s="80"/>
      <c r="RTR166" s="80"/>
      <c r="RTS166" s="80"/>
      <c r="RTT166" s="80"/>
      <c r="RTU166" s="80"/>
      <c r="RTV166" s="80"/>
      <c r="RTW166" s="80"/>
      <c r="RTX166" s="80"/>
      <c r="RTY166" s="80"/>
      <c r="RTZ166" s="80"/>
      <c r="RUA166" s="80"/>
      <c r="RUB166" s="80"/>
      <c r="RUC166" s="80"/>
      <c r="RUD166" s="80"/>
      <c r="RUE166" s="80"/>
      <c r="RUF166" s="80"/>
      <c r="RUG166" s="80"/>
      <c r="RUH166" s="80"/>
      <c r="RUI166" s="80"/>
      <c r="RUJ166" s="80"/>
      <c r="RUK166" s="80"/>
      <c r="RUL166" s="80"/>
      <c r="RUM166" s="80"/>
      <c r="RUN166" s="80"/>
      <c r="RUO166" s="80"/>
      <c r="RUP166" s="80"/>
      <c r="RUQ166" s="80"/>
      <c r="RUR166" s="80"/>
      <c r="RUS166" s="80"/>
      <c r="RUT166" s="80"/>
      <c r="RUU166" s="80"/>
      <c r="RUV166" s="80"/>
      <c r="RUW166" s="80"/>
      <c r="RUX166" s="80"/>
      <c r="RUY166" s="80"/>
      <c r="RUZ166" s="80"/>
      <c r="RVA166" s="80"/>
      <c r="RVB166" s="80"/>
      <c r="RVC166" s="80"/>
      <c r="RVD166" s="80"/>
      <c r="RVE166" s="80"/>
      <c r="RVF166" s="80"/>
      <c r="RVG166" s="80"/>
      <c r="RVH166" s="80"/>
      <c r="RVI166" s="80"/>
      <c r="RVJ166" s="80"/>
      <c r="RVK166" s="80"/>
      <c r="RVL166" s="80"/>
      <c r="RVM166" s="80"/>
      <c r="RVN166" s="80"/>
      <c r="RVO166" s="80"/>
      <c r="RVP166" s="80"/>
      <c r="RVQ166" s="80"/>
      <c r="RVR166" s="80"/>
      <c r="RVS166" s="80"/>
      <c r="RVT166" s="80"/>
      <c r="RVU166" s="80"/>
      <c r="RVV166" s="80"/>
      <c r="RVW166" s="80"/>
      <c r="RVX166" s="80"/>
      <c r="RVY166" s="80"/>
      <c r="RVZ166" s="80"/>
      <c r="RWA166" s="80"/>
      <c r="RWB166" s="80"/>
      <c r="RWC166" s="80"/>
      <c r="RWD166" s="80"/>
      <c r="RWE166" s="80"/>
      <c r="RWF166" s="80"/>
      <c r="RWG166" s="80"/>
      <c r="RWH166" s="80"/>
      <c r="RWI166" s="80"/>
      <c r="RWJ166" s="80"/>
      <c r="RWK166" s="80"/>
      <c r="RWL166" s="80"/>
      <c r="RWM166" s="80"/>
      <c r="RWN166" s="80"/>
      <c r="RWO166" s="80"/>
      <c r="RWP166" s="80"/>
      <c r="RWQ166" s="80"/>
      <c r="RWR166" s="80"/>
      <c r="RWS166" s="80"/>
      <c r="RWT166" s="80"/>
      <c r="RWU166" s="80"/>
      <c r="RWV166" s="80"/>
      <c r="RWW166" s="80"/>
      <c r="RWX166" s="80"/>
      <c r="RWY166" s="80"/>
      <c r="RWZ166" s="80"/>
      <c r="RXA166" s="80"/>
      <c r="RXB166" s="80"/>
      <c r="RXC166" s="80"/>
      <c r="RXD166" s="80"/>
      <c r="RXE166" s="80"/>
      <c r="RXF166" s="80"/>
      <c r="RXG166" s="80"/>
      <c r="RXH166" s="80"/>
      <c r="RXI166" s="80"/>
      <c r="RXJ166" s="80"/>
      <c r="RXK166" s="80"/>
      <c r="RXL166" s="80"/>
      <c r="RXM166" s="80"/>
      <c r="RXN166" s="80"/>
      <c r="RXO166" s="80"/>
      <c r="RXP166" s="80"/>
      <c r="RXQ166" s="80"/>
      <c r="RXR166" s="80"/>
      <c r="RXS166" s="80"/>
      <c r="RXT166" s="80"/>
      <c r="RXU166" s="80"/>
      <c r="RXV166" s="80"/>
      <c r="RXW166" s="80"/>
      <c r="RXX166" s="80"/>
      <c r="RXY166" s="80"/>
      <c r="RXZ166" s="80"/>
      <c r="RYA166" s="80"/>
      <c r="RYB166" s="80"/>
      <c r="RYC166" s="80"/>
      <c r="RYD166" s="80"/>
      <c r="RYE166" s="80"/>
      <c r="RYF166" s="80"/>
      <c r="RYG166" s="80"/>
      <c r="RYH166" s="80"/>
      <c r="RYI166" s="80"/>
      <c r="RYJ166" s="80"/>
      <c r="RYK166" s="80"/>
      <c r="RYL166" s="80"/>
      <c r="RYM166" s="80"/>
      <c r="RYN166" s="80"/>
      <c r="RYO166" s="80"/>
      <c r="RYP166" s="80"/>
      <c r="RYQ166" s="80"/>
      <c r="RYR166" s="80"/>
      <c r="RYS166" s="80"/>
      <c r="RYT166" s="80"/>
      <c r="RYU166" s="80"/>
      <c r="RYV166" s="80"/>
      <c r="RYW166" s="80"/>
      <c r="RYX166" s="80"/>
      <c r="RYY166" s="80"/>
      <c r="RYZ166" s="80"/>
      <c r="RZA166" s="80"/>
      <c r="RZB166" s="80"/>
      <c r="RZC166" s="80"/>
      <c r="RZD166" s="80"/>
      <c r="RZE166" s="80"/>
      <c r="RZF166" s="80"/>
      <c r="RZG166" s="80"/>
      <c r="RZH166" s="80"/>
      <c r="RZI166" s="80"/>
      <c r="RZJ166" s="80"/>
      <c r="RZK166" s="80"/>
      <c r="RZL166" s="80"/>
      <c r="RZM166" s="80"/>
      <c r="RZN166" s="80"/>
      <c r="RZO166" s="80"/>
      <c r="RZP166" s="80"/>
      <c r="RZQ166" s="80"/>
      <c r="RZR166" s="80"/>
      <c r="RZS166" s="80"/>
      <c r="RZT166" s="80"/>
      <c r="RZU166" s="80"/>
      <c r="RZV166" s="80"/>
      <c r="RZW166" s="80"/>
      <c r="RZX166" s="80"/>
      <c r="RZY166" s="80"/>
      <c r="RZZ166" s="80"/>
      <c r="SAA166" s="80"/>
      <c r="SAB166" s="80"/>
      <c r="SAC166" s="80"/>
      <c r="SAD166" s="80"/>
      <c r="SAE166" s="80"/>
      <c r="SAF166" s="80"/>
      <c r="SAG166" s="80"/>
      <c r="SAH166" s="80"/>
      <c r="SAI166" s="80"/>
      <c r="SAJ166" s="80"/>
      <c r="SAK166" s="80"/>
      <c r="SAL166" s="80"/>
      <c r="SAM166" s="80"/>
      <c r="SAN166" s="80"/>
      <c r="SAO166" s="80"/>
      <c r="SAP166" s="80"/>
      <c r="SAQ166" s="80"/>
      <c r="SAR166" s="80"/>
      <c r="SAS166" s="80"/>
      <c r="SAT166" s="80"/>
      <c r="SAU166" s="80"/>
      <c r="SAV166" s="80"/>
      <c r="SAW166" s="80"/>
      <c r="SAX166" s="80"/>
      <c r="SAY166" s="80"/>
      <c r="SAZ166" s="80"/>
      <c r="SBA166" s="80"/>
      <c r="SBB166" s="80"/>
      <c r="SBC166" s="80"/>
      <c r="SBD166" s="80"/>
      <c r="SBE166" s="80"/>
      <c r="SBF166" s="80"/>
      <c r="SBG166" s="80"/>
      <c r="SBH166" s="80"/>
      <c r="SBI166" s="80"/>
      <c r="SBJ166" s="80"/>
      <c r="SBK166" s="80"/>
      <c r="SBL166" s="80"/>
      <c r="SBM166" s="80"/>
      <c r="SBN166" s="80"/>
      <c r="SBO166" s="80"/>
      <c r="SBP166" s="80"/>
      <c r="SBQ166" s="80"/>
      <c r="SBR166" s="80"/>
      <c r="SBS166" s="80"/>
      <c r="SBT166" s="80"/>
      <c r="SBU166" s="80"/>
      <c r="SBV166" s="80"/>
      <c r="SBW166" s="80"/>
      <c r="SBX166" s="80"/>
      <c r="SBY166" s="80"/>
      <c r="SBZ166" s="80"/>
      <c r="SCA166" s="80"/>
      <c r="SCB166" s="80"/>
      <c r="SCC166" s="80"/>
      <c r="SCD166" s="80"/>
      <c r="SCE166" s="80"/>
      <c r="SCF166" s="80"/>
      <c r="SCG166" s="80"/>
      <c r="SCH166" s="80"/>
      <c r="SCI166" s="80"/>
      <c r="SCJ166" s="80"/>
      <c r="SCK166" s="80"/>
      <c r="SCL166" s="80"/>
      <c r="SCM166" s="80"/>
      <c r="SCN166" s="80"/>
      <c r="SCO166" s="80"/>
      <c r="SCP166" s="80"/>
      <c r="SCQ166" s="80"/>
      <c r="SCR166" s="80"/>
      <c r="SCS166" s="80"/>
      <c r="SCT166" s="80"/>
      <c r="SCU166" s="80"/>
      <c r="SCV166" s="80"/>
      <c r="SCW166" s="80"/>
      <c r="SCX166" s="80"/>
      <c r="SCY166" s="80"/>
      <c r="SCZ166" s="80"/>
      <c r="SDA166" s="80"/>
      <c r="SDB166" s="80"/>
      <c r="SDC166" s="80"/>
      <c r="SDD166" s="80"/>
      <c r="SDE166" s="80"/>
      <c r="SDF166" s="80"/>
      <c r="SDG166" s="80"/>
      <c r="SDH166" s="80"/>
      <c r="SDI166" s="80"/>
      <c r="SDJ166" s="80"/>
      <c r="SDK166" s="80"/>
      <c r="SDL166" s="80"/>
      <c r="SDM166" s="80"/>
      <c r="SDN166" s="80"/>
      <c r="SDO166" s="80"/>
      <c r="SDP166" s="80"/>
      <c r="SDQ166" s="80"/>
      <c r="SDR166" s="80"/>
      <c r="SDS166" s="80"/>
      <c r="SDT166" s="80"/>
      <c r="SDU166" s="80"/>
      <c r="SDV166" s="80"/>
      <c r="SDW166" s="80"/>
      <c r="SDX166" s="80"/>
      <c r="SDY166" s="80"/>
      <c r="SDZ166" s="80"/>
      <c r="SEA166" s="80"/>
      <c r="SEB166" s="80"/>
      <c r="SEC166" s="80"/>
      <c r="SED166" s="80"/>
      <c r="SEE166" s="80"/>
      <c r="SEF166" s="80"/>
      <c r="SEG166" s="80"/>
      <c r="SEH166" s="80"/>
      <c r="SEI166" s="80"/>
      <c r="SEJ166" s="80"/>
      <c r="SEK166" s="80"/>
      <c r="SEL166" s="80"/>
      <c r="SEM166" s="80"/>
      <c r="SEN166" s="80"/>
      <c r="SEO166" s="80"/>
      <c r="SEP166" s="80"/>
      <c r="SEQ166" s="80"/>
      <c r="SER166" s="80"/>
      <c r="SES166" s="80"/>
      <c r="SET166" s="80"/>
      <c r="SEU166" s="80"/>
      <c r="SEV166" s="80"/>
      <c r="SEW166" s="80"/>
      <c r="SEX166" s="80"/>
      <c r="SEY166" s="80"/>
      <c r="SEZ166" s="80"/>
      <c r="SFA166" s="80"/>
      <c r="SFB166" s="80"/>
      <c r="SFC166" s="80"/>
      <c r="SFD166" s="80"/>
      <c r="SFE166" s="80"/>
      <c r="SFF166" s="80"/>
      <c r="SFG166" s="80"/>
      <c r="SFH166" s="80"/>
      <c r="SFI166" s="80"/>
      <c r="SFJ166" s="80"/>
      <c r="SFK166" s="80"/>
      <c r="SFL166" s="80"/>
      <c r="SFM166" s="80"/>
      <c r="SFN166" s="80"/>
      <c r="SFO166" s="80"/>
      <c r="SFP166" s="80"/>
      <c r="SFQ166" s="80"/>
      <c r="SFR166" s="80"/>
      <c r="SFS166" s="80"/>
      <c r="SFT166" s="80"/>
      <c r="SFU166" s="80"/>
      <c r="SFV166" s="80"/>
      <c r="SFW166" s="80"/>
      <c r="SFX166" s="80"/>
      <c r="SFY166" s="80"/>
      <c r="SFZ166" s="80"/>
      <c r="SGA166" s="80"/>
      <c r="SGB166" s="80"/>
      <c r="SGC166" s="80"/>
      <c r="SGD166" s="80"/>
      <c r="SGE166" s="80"/>
      <c r="SGF166" s="80"/>
      <c r="SGG166" s="80"/>
      <c r="SGH166" s="80"/>
      <c r="SGI166" s="80"/>
      <c r="SGJ166" s="80"/>
      <c r="SGK166" s="80"/>
      <c r="SGL166" s="80"/>
      <c r="SGM166" s="80"/>
      <c r="SGN166" s="80"/>
      <c r="SGO166" s="80"/>
      <c r="SGP166" s="80"/>
      <c r="SGQ166" s="80"/>
      <c r="SGR166" s="80"/>
      <c r="SGS166" s="80"/>
      <c r="SGT166" s="80"/>
      <c r="SGU166" s="80"/>
      <c r="SGV166" s="80"/>
      <c r="SGW166" s="80"/>
      <c r="SGX166" s="80"/>
      <c r="SGY166" s="80"/>
      <c r="SGZ166" s="80"/>
      <c r="SHA166" s="80"/>
      <c r="SHB166" s="80"/>
      <c r="SHC166" s="80"/>
      <c r="SHD166" s="80"/>
      <c r="SHE166" s="80"/>
      <c r="SHF166" s="80"/>
      <c r="SHG166" s="80"/>
      <c r="SHH166" s="80"/>
      <c r="SHI166" s="80"/>
      <c r="SHJ166" s="80"/>
      <c r="SHK166" s="80"/>
      <c r="SHL166" s="80"/>
      <c r="SHM166" s="80"/>
      <c r="SHN166" s="80"/>
      <c r="SHO166" s="80"/>
      <c r="SHP166" s="80"/>
      <c r="SHQ166" s="80"/>
      <c r="SHR166" s="80"/>
      <c r="SHS166" s="80"/>
      <c r="SHT166" s="80"/>
      <c r="SHU166" s="80"/>
      <c r="SHV166" s="80"/>
      <c r="SHW166" s="80"/>
      <c r="SHX166" s="80"/>
      <c r="SHY166" s="80"/>
      <c r="SHZ166" s="80"/>
      <c r="SIA166" s="80"/>
      <c r="SIB166" s="80"/>
      <c r="SIC166" s="80"/>
      <c r="SID166" s="80"/>
      <c r="SIE166" s="80"/>
      <c r="SIF166" s="80"/>
      <c r="SIG166" s="80"/>
      <c r="SIH166" s="80"/>
      <c r="SII166" s="80"/>
      <c r="SIJ166" s="80"/>
      <c r="SIK166" s="80"/>
      <c r="SIL166" s="80"/>
      <c r="SIM166" s="80"/>
      <c r="SIN166" s="80"/>
      <c r="SIO166" s="80"/>
      <c r="SIP166" s="80"/>
      <c r="SIQ166" s="80"/>
      <c r="SIR166" s="80"/>
      <c r="SIS166" s="80"/>
      <c r="SIT166" s="80"/>
      <c r="SIU166" s="80"/>
      <c r="SIV166" s="80"/>
      <c r="SIW166" s="80"/>
      <c r="SIX166" s="80"/>
      <c r="SIY166" s="80"/>
      <c r="SIZ166" s="80"/>
      <c r="SJA166" s="80"/>
      <c r="SJB166" s="80"/>
      <c r="SJC166" s="80"/>
      <c r="SJD166" s="80"/>
      <c r="SJE166" s="80"/>
      <c r="SJF166" s="80"/>
      <c r="SJG166" s="80"/>
      <c r="SJH166" s="80"/>
      <c r="SJI166" s="80"/>
      <c r="SJJ166" s="80"/>
      <c r="SJK166" s="80"/>
      <c r="SJL166" s="80"/>
      <c r="SJM166" s="80"/>
      <c r="SJN166" s="80"/>
      <c r="SJO166" s="80"/>
      <c r="SJP166" s="80"/>
      <c r="SJQ166" s="80"/>
      <c r="SJR166" s="80"/>
      <c r="SJS166" s="80"/>
      <c r="SJT166" s="80"/>
      <c r="SJU166" s="80"/>
      <c r="SJV166" s="80"/>
      <c r="SJW166" s="80"/>
      <c r="SJX166" s="80"/>
      <c r="SJY166" s="80"/>
      <c r="SJZ166" s="80"/>
      <c r="SKA166" s="80"/>
      <c r="SKB166" s="80"/>
      <c r="SKC166" s="80"/>
      <c r="SKD166" s="80"/>
      <c r="SKE166" s="80"/>
      <c r="SKF166" s="80"/>
      <c r="SKG166" s="80"/>
      <c r="SKH166" s="80"/>
      <c r="SKI166" s="80"/>
      <c r="SKJ166" s="80"/>
      <c r="SKK166" s="80"/>
      <c r="SKL166" s="80"/>
      <c r="SKM166" s="80"/>
      <c r="SKN166" s="80"/>
      <c r="SKO166" s="80"/>
      <c r="SKP166" s="80"/>
      <c r="SKQ166" s="80"/>
      <c r="SKR166" s="80"/>
      <c r="SKS166" s="80"/>
      <c r="SKT166" s="80"/>
      <c r="SKU166" s="80"/>
      <c r="SKV166" s="80"/>
      <c r="SKW166" s="80"/>
      <c r="SKX166" s="80"/>
      <c r="SKY166" s="80"/>
      <c r="SKZ166" s="80"/>
      <c r="SLA166" s="80"/>
      <c r="SLB166" s="80"/>
      <c r="SLC166" s="80"/>
      <c r="SLD166" s="80"/>
      <c r="SLE166" s="80"/>
      <c r="SLF166" s="80"/>
      <c r="SLG166" s="80"/>
      <c r="SLH166" s="80"/>
      <c r="SLI166" s="80"/>
      <c r="SLJ166" s="80"/>
      <c r="SLK166" s="80"/>
      <c r="SLL166" s="80"/>
      <c r="SLM166" s="80"/>
      <c r="SLN166" s="80"/>
      <c r="SLO166" s="80"/>
      <c r="SLP166" s="80"/>
      <c r="SLQ166" s="80"/>
      <c r="SLR166" s="80"/>
      <c r="SLS166" s="80"/>
      <c r="SLT166" s="80"/>
      <c r="SLU166" s="80"/>
      <c r="SLV166" s="80"/>
      <c r="SLW166" s="80"/>
      <c r="SLX166" s="80"/>
      <c r="SLY166" s="80"/>
      <c r="SLZ166" s="80"/>
      <c r="SMA166" s="80"/>
      <c r="SMB166" s="80"/>
      <c r="SMC166" s="80"/>
      <c r="SMD166" s="80"/>
      <c r="SME166" s="80"/>
      <c r="SMF166" s="80"/>
      <c r="SMG166" s="80"/>
      <c r="SMH166" s="80"/>
      <c r="SMI166" s="80"/>
      <c r="SMJ166" s="80"/>
      <c r="SMK166" s="80"/>
      <c r="SML166" s="80"/>
      <c r="SMM166" s="80"/>
      <c r="SMN166" s="80"/>
      <c r="SMO166" s="80"/>
      <c r="SMP166" s="80"/>
      <c r="SMQ166" s="80"/>
      <c r="SMR166" s="80"/>
      <c r="SMS166" s="80"/>
      <c r="SMT166" s="80"/>
      <c r="SMU166" s="80"/>
      <c r="SMV166" s="80"/>
      <c r="SMW166" s="80"/>
      <c r="SMX166" s="80"/>
      <c r="SMY166" s="80"/>
      <c r="SMZ166" s="80"/>
      <c r="SNA166" s="80"/>
      <c r="SNB166" s="80"/>
      <c r="SNC166" s="80"/>
      <c r="SND166" s="80"/>
      <c r="SNE166" s="80"/>
      <c r="SNF166" s="80"/>
      <c r="SNG166" s="80"/>
      <c r="SNH166" s="80"/>
      <c r="SNI166" s="80"/>
      <c r="SNJ166" s="80"/>
      <c r="SNK166" s="80"/>
      <c r="SNL166" s="80"/>
      <c r="SNM166" s="80"/>
      <c r="SNN166" s="80"/>
      <c r="SNO166" s="80"/>
      <c r="SNP166" s="80"/>
      <c r="SNQ166" s="80"/>
      <c r="SNR166" s="80"/>
      <c r="SNS166" s="80"/>
      <c r="SNT166" s="80"/>
      <c r="SNU166" s="80"/>
      <c r="SNV166" s="80"/>
      <c r="SNW166" s="80"/>
      <c r="SNX166" s="80"/>
      <c r="SNY166" s="80"/>
      <c r="SNZ166" s="80"/>
      <c r="SOA166" s="80"/>
      <c r="SOB166" s="80"/>
      <c r="SOC166" s="80"/>
      <c r="SOD166" s="80"/>
      <c r="SOE166" s="80"/>
      <c r="SOF166" s="80"/>
      <c r="SOG166" s="80"/>
      <c r="SOH166" s="80"/>
      <c r="SOI166" s="80"/>
      <c r="SOJ166" s="80"/>
      <c r="SOK166" s="80"/>
      <c r="SOL166" s="80"/>
      <c r="SOM166" s="80"/>
      <c r="SON166" s="80"/>
      <c r="SOO166" s="80"/>
      <c r="SOP166" s="80"/>
      <c r="SOQ166" s="80"/>
      <c r="SOR166" s="80"/>
      <c r="SOS166" s="80"/>
      <c r="SOT166" s="80"/>
      <c r="SOU166" s="80"/>
      <c r="SOV166" s="80"/>
      <c r="SOW166" s="80"/>
      <c r="SOX166" s="80"/>
      <c r="SOY166" s="80"/>
      <c r="SOZ166" s="80"/>
      <c r="SPA166" s="80"/>
      <c r="SPB166" s="80"/>
      <c r="SPC166" s="80"/>
      <c r="SPD166" s="80"/>
      <c r="SPE166" s="80"/>
      <c r="SPF166" s="80"/>
      <c r="SPG166" s="80"/>
      <c r="SPH166" s="80"/>
      <c r="SPI166" s="80"/>
      <c r="SPJ166" s="80"/>
      <c r="SPK166" s="80"/>
      <c r="SPL166" s="80"/>
      <c r="SPM166" s="80"/>
      <c r="SPN166" s="80"/>
      <c r="SPO166" s="80"/>
      <c r="SPP166" s="80"/>
      <c r="SPQ166" s="80"/>
      <c r="SPR166" s="80"/>
      <c r="SPS166" s="80"/>
      <c r="SPT166" s="80"/>
      <c r="SPU166" s="80"/>
      <c r="SPV166" s="80"/>
      <c r="SPW166" s="80"/>
      <c r="SPX166" s="80"/>
      <c r="SPY166" s="80"/>
      <c r="SPZ166" s="80"/>
      <c r="SQA166" s="80"/>
      <c r="SQB166" s="80"/>
      <c r="SQC166" s="80"/>
      <c r="SQD166" s="80"/>
      <c r="SQE166" s="80"/>
      <c r="SQF166" s="80"/>
      <c r="SQG166" s="80"/>
      <c r="SQH166" s="80"/>
      <c r="SQI166" s="80"/>
      <c r="SQJ166" s="80"/>
      <c r="SQK166" s="80"/>
      <c r="SQL166" s="80"/>
      <c r="SQM166" s="80"/>
      <c r="SQN166" s="80"/>
      <c r="SQO166" s="80"/>
      <c r="SQP166" s="80"/>
      <c r="SQQ166" s="80"/>
      <c r="SQR166" s="80"/>
      <c r="SQS166" s="80"/>
      <c r="SQT166" s="80"/>
      <c r="SQU166" s="80"/>
      <c r="SQV166" s="80"/>
      <c r="SQW166" s="80"/>
      <c r="SQX166" s="80"/>
      <c r="SQY166" s="80"/>
      <c r="SQZ166" s="80"/>
      <c r="SRA166" s="80"/>
      <c r="SRB166" s="80"/>
      <c r="SRC166" s="80"/>
      <c r="SRD166" s="80"/>
      <c r="SRE166" s="80"/>
      <c r="SRF166" s="80"/>
      <c r="SRG166" s="80"/>
      <c r="SRH166" s="80"/>
      <c r="SRI166" s="80"/>
      <c r="SRJ166" s="80"/>
      <c r="SRK166" s="80"/>
      <c r="SRL166" s="80"/>
      <c r="SRM166" s="80"/>
      <c r="SRN166" s="80"/>
      <c r="SRO166" s="80"/>
      <c r="SRP166" s="80"/>
      <c r="SRQ166" s="80"/>
      <c r="SRR166" s="80"/>
      <c r="SRS166" s="80"/>
      <c r="SRT166" s="80"/>
      <c r="SRU166" s="80"/>
      <c r="SRV166" s="80"/>
      <c r="SRW166" s="80"/>
      <c r="SRX166" s="80"/>
      <c r="SRY166" s="80"/>
      <c r="SRZ166" s="80"/>
      <c r="SSA166" s="80"/>
      <c r="SSB166" s="80"/>
      <c r="SSC166" s="80"/>
      <c r="SSD166" s="80"/>
      <c r="SSE166" s="80"/>
      <c r="SSF166" s="80"/>
      <c r="SSG166" s="80"/>
      <c r="SSH166" s="80"/>
      <c r="SSI166" s="80"/>
      <c r="SSJ166" s="80"/>
      <c r="SSK166" s="80"/>
      <c r="SSL166" s="80"/>
      <c r="SSM166" s="80"/>
      <c r="SSN166" s="80"/>
      <c r="SSO166" s="80"/>
      <c r="SSP166" s="80"/>
      <c r="SSQ166" s="80"/>
      <c r="SSR166" s="80"/>
      <c r="SSS166" s="80"/>
      <c r="SST166" s="80"/>
      <c r="SSU166" s="80"/>
      <c r="SSV166" s="80"/>
      <c r="SSW166" s="80"/>
      <c r="SSX166" s="80"/>
      <c r="SSY166" s="80"/>
      <c r="SSZ166" s="80"/>
      <c r="STA166" s="80"/>
      <c r="STB166" s="80"/>
      <c r="STC166" s="80"/>
      <c r="STD166" s="80"/>
      <c r="STE166" s="80"/>
      <c r="STF166" s="80"/>
      <c r="STG166" s="80"/>
      <c r="STH166" s="80"/>
      <c r="STI166" s="80"/>
      <c r="STJ166" s="80"/>
      <c r="STK166" s="80"/>
      <c r="STL166" s="80"/>
      <c r="STM166" s="80"/>
      <c r="STN166" s="80"/>
      <c r="STO166" s="80"/>
      <c r="STP166" s="80"/>
      <c r="STQ166" s="80"/>
      <c r="STR166" s="80"/>
      <c r="STS166" s="80"/>
      <c r="STT166" s="80"/>
      <c r="STU166" s="80"/>
      <c r="STV166" s="80"/>
      <c r="STW166" s="80"/>
      <c r="STX166" s="80"/>
      <c r="STY166" s="80"/>
      <c r="STZ166" s="80"/>
      <c r="SUA166" s="80"/>
      <c r="SUB166" s="80"/>
      <c r="SUC166" s="80"/>
      <c r="SUD166" s="80"/>
      <c r="SUE166" s="80"/>
      <c r="SUF166" s="80"/>
      <c r="SUG166" s="80"/>
      <c r="SUH166" s="80"/>
      <c r="SUI166" s="80"/>
      <c r="SUJ166" s="80"/>
      <c r="SUK166" s="80"/>
      <c r="SUL166" s="80"/>
      <c r="SUM166" s="80"/>
      <c r="SUN166" s="80"/>
      <c r="SUO166" s="80"/>
      <c r="SUP166" s="80"/>
      <c r="SUQ166" s="80"/>
      <c r="SUR166" s="80"/>
      <c r="SUS166" s="80"/>
      <c r="SUT166" s="80"/>
      <c r="SUU166" s="80"/>
      <c r="SUV166" s="80"/>
      <c r="SUW166" s="80"/>
      <c r="SUX166" s="80"/>
      <c r="SUY166" s="80"/>
      <c r="SUZ166" s="80"/>
      <c r="SVA166" s="80"/>
      <c r="SVB166" s="80"/>
      <c r="SVC166" s="80"/>
      <c r="SVD166" s="80"/>
      <c r="SVE166" s="80"/>
      <c r="SVF166" s="80"/>
      <c r="SVG166" s="80"/>
      <c r="SVH166" s="80"/>
      <c r="SVI166" s="80"/>
      <c r="SVJ166" s="80"/>
      <c r="SVK166" s="80"/>
      <c r="SVL166" s="80"/>
      <c r="SVM166" s="80"/>
      <c r="SVN166" s="80"/>
      <c r="SVO166" s="80"/>
      <c r="SVP166" s="80"/>
      <c r="SVQ166" s="80"/>
      <c r="SVR166" s="80"/>
      <c r="SVS166" s="80"/>
      <c r="SVT166" s="80"/>
      <c r="SVU166" s="80"/>
      <c r="SVV166" s="80"/>
      <c r="SVW166" s="80"/>
      <c r="SVX166" s="80"/>
      <c r="SVY166" s="80"/>
      <c r="SVZ166" s="80"/>
      <c r="SWA166" s="80"/>
      <c r="SWB166" s="80"/>
      <c r="SWC166" s="80"/>
      <c r="SWD166" s="80"/>
      <c r="SWE166" s="80"/>
      <c r="SWF166" s="80"/>
      <c r="SWG166" s="80"/>
      <c r="SWH166" s="80"/>
      <c r="SWI166" s="80"/>
      <c r="SWJ166" s="80"/>
      <c r="SWK166" s="80"/>
      <c r="SWL166" s="80"/>
      <c r="SWM166" s="80"/>
      <c r="SWN166" s="80"/>
      <c r="SWO166" s="80"/>
      <c r="SWP166" s="80"/>
      <c r="SWQ166" s="80"/>
      <c r="SWR166" s="80"/>
      <c r="SWS166" s="80"/>
      <c r="SWT166" s="80"/>
      <c r="SWU166" s="80"/>
      <c r="SWV166" s="80"/>
      <c r="SWW166" s="80"/>
      <c r="SWX166" s="80"/>
      <c r="SWY166" s="80"/>
      <c r="SWZ166" s="80"/>
      <c r="SXA166" s="80"/>
      <c r="SXB166" s="80"/>
      <c r="SXC166" s="80"/>
      <c r="SXD166" s="80"/>
      <c r="SXE166" s="80"/>
      <c r="SXF166" s="80"/>
      <c r="SXG166" s="80"/>
      <c r="SXH166" s="80"/>
      <c r="SXI166" s="80"/>
      <c r="SXJ166" s="80"/>
      <c r="SXK166" s="80"/>
      <c r="SXL166" s="80"/>
      <c r="SXM166" s="80"/>
      <c r="SXN166" s="80"/>
      <c r="SXO166" s="80"/>
      <c r="SXP166" s="80"/>
      <c r="SXQ166" s="80"/>
      <c r="SXR166" s="80"/>
      <c r="SXS166" s="80"/>
      <c r="SXT166" s="80"/>
      <c r="SXU166" s="80"/>
      <c r="SXV166" s="80"/>
      <c r="SXW166" s="80"/>
      <c r="SXX166" s="80"/>
      <c r="SXY166" s="80"/>
      <c r="SXZ166" s="80"/>
      <c r="SYA166" s="80"/>
      <c r="SYB166" s="80"/>
      <c r="SYC166" s="80"/>
      <c r="SYD166" s="80"/>
      <c r="SYE166" s="80"/>
      <c r="SYF166" s="80"/>
      <c r="SYG166" s="80"/>
      <c r="SYH166" s="80"/>
      <c r="SYI166" s="80"/>
      <c r="SYJ166" s="80"/>
      <c r="SYK166" s="80"/>
      <c r="SYL166" s="80"/>
      <c r="SYM166" s="80"/>
      <c r="SYN166" s="80"/>
      <c r="SYO166" s="80"/>
      <c r="SYP166" s="80"/>
      <c r="SYQ166" s="80"/>
      <c r="SYR166" s="80"/>
      <c r="SYS166" s="80"/>
      <c r="SYT166" s="80"/>
      <c r="SYU166" s="80"/>
      <c r="SYV166" s="80"/>
      <c r="SYW166" s="80"/>
      <c r="SYX166" s="80"/>
      <c r="SYY166" s="80"/>
      <c r="SYZ166" s="80"/>
      <c r="SZA166" s="80"/>
      <c r="SZB166" s="80"/>
      <c r="SZC166" s="80"/>
      <c r="SZD166" s="80"/>
      <c r="SZE166" s="80"/>
      <c r="SZF166" s="80"/>
      <c r="SZG166" s="80"/>
      <c r="SZH166" s="80"/>
      <c r="SZI166" s="80"/>
      <c r="SZJ166" s="80"/>
      <c r="SZK166" s="80"/>
      <c r="SZL166" s="80"/>
      <c r="SZM166" s="80"/>
      <c r="SZN166" s="80"/>
      <c r="SZO166" s="80"/>
      <c r="SZP166" s="80"/>
      <c r="SZQ166" s="80"/>
      <c r="SZR166" s="80"/>
      <c r="SZS166" s="80"/>
      <c r="SZT166" s="80"/>
      <c r="SZU166" s="80"/>
      <c r="SZV166" s="80"/>
      <c r="SZW166" s="80"/>
      <c r="SZX166" s="80"/>
      <c r="SZY166" s="80"/>
      <c r="SZZ166" s="80"/>
      <c r="TAA166" s="80"/>
      <c r="TAB166" s="80"/>
      <c r="TAC166" s="80"/>
      <c r="TAD166" s="80"/>
      <c r="TAE166" s="80"/>
      <c r="TAF166" s="80"/>
      <c r="TAG166" s="80"/>
      <c r="TAH166" s="80"/>
      <c r="TAI166" s="80"/>
      <c r="TAJ166" s="80"/>
      <c r="TAK166" s="80"/>
      <c r="TAL166" s="80"/>
      <c r="TAM166" s="80"/>
      <c r="TAN166" s="80"/>
      <c r="TAO166" s="80"/>
      <c r="TAP166" s="80"/>
      <c r="TAQ166" s="80"/>
      <c r="TAR166" s="80"/>
      <c r="TAS166" s="80"/>
      <c r="TAT166" s="80"/>
      <c r="TAU166" s="80"/>
      <c r="TAV166" s="80"/>
      <c r="TAW166" s="80"/>
      <c r="TAX166" s="80"/>
      <c r="TAY166" s="80"/>
      <c r="TAZ166" s="80"/>
      <c r="TBA166" s="80"/>
      <c r="TBB166" s="80"/>
      <c r="TBC166" s="80"/>
      <c r="TBD166" s="80"/>
      <c r="TBE166" s="80"/>
      <c r="TBF166" s="80"/>
      <c r="TBG166" s="80"/>
      <c r="TBH166" s="80"/>
      <c r="TBI166" s="80"/>
      <c r="TBJ166" s="80"/>
      <c r="TBK166" s="80"/>
      <c r="TBL166" s="80"/>
      <c r="TBM166" s="80"/>
      <c r="TBN166" s="80"/>
      <c r="TBO166" s="80"/>
      <c r="TBP166" s="80"/>
      <c r="TBQ166" s="80"/>
      <c r="TBR166" s="80"/>
      <c r="TBS166" s="80"/>
      <c r="TBT166" s="80"/>
      <c r="TBU166" s="80"/>
      <c r="TBV166" s="80"/>
      <c r="TBW166" s="80"/>
      <c r="TBX166" s="80"/>
      <c r="TBY166" s="80"/>
      <c r="TBZ166" s="80"/>
      <c r="TCA166" s="80"/>
      <c r="TCB166" s="80"/>
      <c r="TCC166" s="80"/>
      <c r="TCD166" s="80"/>
      <c r="TCE166" s="80"/>
      <c r="TCF166" s="80"/>
      <c r="TCG166" s="80"/>
      <c r="TCH166" s="80"/>
      <c r="TCI166" s="80"/>
      <c r="TCJ166" s="80"/>
      <c r="TCK166" s="80"/>
      <c r="TCL166" s="80"/>
      <c r="TCM166" s="80"/>
      <c r="TCN166" s="80"/>
      <c r="TCO166" s="80"/>
      <c r="TCP166" s="80"/>
      <c r="TCQ166" s="80"/>
      <c r="TCR166" s="80"/>
      <c r="TCS166" s="80"/>
      <c r="TCT166" s="80"/>
      <c r="TCU166" s="80"/>
      <c r="TCV166" s="80"/>
      <c r="TCW166" s="80"/>
      <c r="TCX166" s="80"/>
      <c r="TCY166" s="80"/>
      <c r="TCZ166" s="80"/>
      <c r="TDA166" s="80"/>
      <c r="TDB166" s="80"/>
      <c r="TDC166" s="80"/>
      <c r="TDD166" s="80"/>
      <c r="TDE166" s="80"/>
      <c r="TDF166" s="80"/>
      <c r="TDG166" s="80"/>
      <c r="TDH166" s="80"/>
      <c r="TDI166" s="80"/>
      <c r="TDJ166" s="80"/>
      <c r="TDK166" s="80"/>
      <c r="TDL166" s="80"/>
      <c r="TDM166" s="80"/>
      <c r="TDN166" s="80"/>
      <c r="TDO166" s="80"/>
      <c r="TDP166" s="80"/>
      <c r="TDQ166" s="80"/>
      <c r="TDR166" s="80"/>
      <c r="TDS166" s="80"/>
      <c r="TDT166" s="80"/>
      <c r="TDU166" s="80"/>
      <c r="TDV166" s="80"/>
      <c r="TDW166" s="80"/>
      <c r="TDX166" s="80"/>
      <c r="TDY166" s="80"/>
      <c r="TDZ166" s="80"/>
      <c r="TEA166" s="80"/>
      <c r="TEB166" s="80"/>
      <c r="TEC166" s="80"/>
      <c r="TED166" s="80"/>
      <c r="TEE166" s="80"/>
      <c r="TEF166" s="80"/>
      <c r="TEG166" s="80"/>
      <c r="TEH166" s="80"/>
      <c r="TEI166" s="80"/>
      <c r="TEJ166" s="80"/>
      <c r="TEK166" s="80"/>
      <c r="TEL166" s="80"/>
      <c r="TEM166" s="80"/>
      <c r="TEN166" s="80"/>
      <c r="TEO166" s="80"/>
      <c r="TEP166" s="80"/>
      <c r="TEQ166" s="80"/>
      <c r="TER166" s="80"/>
      <c r="TES166" s="80"/>
      <c r="TET166" s="80"/>
      <c r="TEU166" s="80"/>
      <c r="TEV166" s="80"/>
      <c r="TEW166" s="80"/>
      <c r="TEX166" s="80"/>
      <c r="TEY166" s="80"/>
      <c r="TEZ166" s="80"/>
      <c r="TFA166" s="80"/>
      <c r="TFB166" s="80"/>
      <c r="TFC166" s="80"/>
      <c r="TFD166" s="80"/>
      <c r="TFE166" s="80"/>
      <c r="TFF166" s="80"/>
      <c r="TFG166" s="80"/>
      <c r="TFH166" s="80"/>
      <c r="TFI166" s="80"/>
      <c r="TFJ166" s="80"/>
      <c r="TFK166" s="80"/>
      <c r="TFL166" s="80"/>
      <c r="TFM166" s="80"/>
      <c r="TFN166" s="80"/>
      <c r="TFO166" s="80"/>
      <c r="TFP166" s="80"/>
      <c r="TFQ166" s="80"/>
      <c r="TFR166" s="80"/>
      <c r="TFS166" s="80"/>
      <c r="TFT166" s="80"/>
      <c r="TFU166" s="80"/>
      <c r="TFV166" s="80"/>
      <c r="TFW166" s="80"/>
      <c r="TFX166" s="80"/>
      <c r="TFY166" s="80"/>
      <c r="TFZ166" s="80"/>
      <c r="TGA166" s="80"/>
      <c r="TGB166" s="80"/>
      <c r="TGC166" s="80"/>
      <c r="TGD166" s="80"/>
      <c r="TGE166" s="80"/>
      <c r="TGF166" s="80"/>
      <c r="TGG166" s="80"/>
      <c r="TGH166" s="80"/>
      <c r="TGI166" s="80"/>
      <c r="TGJ166" s="80"/>
      <c r="TGK166" s="80"/>
      <c r="TGL166" s="80"/>
      <c r="TGM166" s="80"/>
      <c r="TGN166" s="80"/>
      <c r="TGO166" s="80"/>
      <c r="TGP166" s="80"/>
      <c r="TGQ166" s="80"/>
      <c r="TGR166" s="80"/>
      <c r="TGS166" s="80"/>
      <c r="TGT166" s="80"/>
      <c r="TGU166" s="80"/>
      <c r="TGV166" s="80"/>
      <c r="TGW166" s="80"/>
      <c r="TGX166" s="80"/>
      <c r="TGY166" s="80"/>
      <c r="TGZ166" s="80"/>
      <c r="THA166" s="80"/>
      <c r="THB166" s="80"/>
      <c r="THC166" s="80"/>
      <c r="THD166" s="80"/>
      <c r="THE166" s="80"/>
      <c r="THF166" s="80"/>
      <c r="THG166" s="80"/>
      <c r="THH166" s="80"/>
      <c r="THI166" s="80"/>
      <c r="THJ166" s="80"/>
      <c r="THK166" s="80"/>
      <c r="THL166" s="80"/>
      <c r="THM166" s="80"/>
      <c r="THN166" s="80"/>
      <c r="THO166" s="80"/>
      <c r="THP166" s="80"/>
      <c r="THQ166" s="80"/>
      <c r="THR166" s="80"/>
      <c r="THS166" s="80"/>
      <c r="THT166" s="80"/>
      <c r="THU166" s="80"/>
      <c r="THV166" s="80"/>
      <c r="THW166" s="80"/>
      <c r="THX166" s="80"/>
      <c r="THY166" s="80"/>
      <c r="THZ166" s="80"/>
      <c r="TIA166" s="80"/>
      <c r="TIB166" s="80"/>
      <c r="TIC166" s="80"/>
      <c r="TID166" s="80"/>
      <c r="TIE166" s="80"/>
      <c r="TIF166" s="80"/>
      <c r="TIG166" s="80"/>
      <c r="TIH166" s="80"/>
      <c r="TII166" s="80"/>
      <c r="TIJ166" s="80"/>
      <c r="TIK166" s="80"/>
      <c r="TIL166" s="80"/>
      <c r="TIM166" s="80"/>
      <c r="TIN166" s="80"/>
      <c r="TIO166" s="80"/>
      <c r="TIP166" s="80"/>
      <c r="TIQ166" s="80"/>
      <c r="TIR166" s="80"/>
      <c r="TIS166" s="80"/>
      <c r="TIT166" s="80"/>
      <c r="TIU166" s="80"/>
      <c r="TIV166" s="80"/>
      <c r="TIW166" s="80"/>
      <c r="TIX166" s="80"/>
      <c r="TIY166" s="80"/>
      <c r="TIZ166" s="80"/>
      <c r="TJA166" s="80"/>
      <c r="TJB166" s="80"/>
      <c r="TJC166" s="80"/>
      <c r="TJD166" s="80"/>
      <c r="TJE166" s="80"/>
      <c r="TJF166" s="80"/>
      <c r="TJG166" s="80"/>
      <c r="TJH166" s="80"/>
      <c r="TJI166" s="80"/>
      <c r="TJJ166" s="80"/>
      <c r="TJK166" s="80"/>
      <c r="TJL166" s="80"/>
      <c r="TJM166" s="80"/>
      <c r="TJN166" s="80"/>
      <c r="TJO166" s="80"/>
      <c r="TJP166" s="80"/>
      <c r="TJQ166" s="80"/>
      <c r="TJR166" s="80"/>
      <c r="TJS166" s="80"/>
      <c r="TJT166" s="80"/>
      <c r="TJU166" s="80"/>
      <c r="TJV166" s="80"/>
      <c r="TJW166" s="80"/>
      <c r="TJX166" s="80"/>
      <c r="TJY166" s="80"/>
      <c r="TJZ166" s="80"/>
      <c r="TKA166" s="80"/>
      <c r="TKB166" s="80"/>
      <c r="TKC166" s="80"/>
      <c r="TKD166" s="80"/>
      <c r="TKE166" s="80"/>
      <c r="TKF166" s="80"/>
      <c r="TKG166" s="80"/>
      <c r="TKH166" s="80"/>
      <c r="TKI166" s="80"/>
      <c r="TKJ166" s="80"/>
      <c r="TKK166" s="80"/>
      <c r="TKL166" s="80"/>
      <c r="TKM166" s="80"/>
      <c r="TKN166" s="80"/>
      <c r="TKO166" s="80"/>
      <c r="TKP166" s="80"/>
      <c r="TKQ166" s="80"/>
      <c r="TKR166" s="80"/>
      <c r="TKS166" s="80"/>
      <c r="TKT166" s="80"/>
      <c r="TKU166" s="80"/>
      <c r="TKV166" s="80"/>
      <c r="TKW166" s="80"/>
      <c r="TKX166" s="80"/>
      <c r="TKY166" s="80"/>
      <c r="TKZ166" s="80"/>
      <c r="TLA166" s="80"/>
      <c r="TLB166" s="80"/>
      <c r="TLC166" s="80"/>
      <c r="TLD166" s="80"/>
      <c r="TLE166" s="80"/>
      <c r="TLF166" s="80"/>
      <c r="TLG166" s="80"/>
      <c r="TLH166" s="80"/>
      <c r="TLI166" s="80"/>
      <c r="TLJ166" s="80"/>
      <c r="TLK166" s="80"/>
      <c r="TLL166" s="80"/>
      <c r="TLM166" s="80"/>
      <c r="TLN166" s="80"/>
      <c r="TLO166" s="80"/>
      <c r="TLP166" s="80"/>
      <c r="TLQ166" s="80"/>
      <c r="TLR166" s="80"/>
      <c r="TLS166" s="80"/>
      <c r="TLT166" s="80"/>
      <c r="TLU166" s="80"/>
      <c r="TLV166" s="80"/>
      <c r="TLW166" s="80"/>
      <c r="TLX166" s="80"/>
      <c r="TLY166" s="80"/>
      <c r="TLZ166" s="80"/>
      <c r="TMA166" s="80"/>
      <c r="TMB166" s="80"/>
      <c r="TMC166" s="80"/>
      <c r="TMD166" s="80"/>
      <c r="TME166" s="80"/>
      <c r="TMF166" s="80"/>
      <c r="TMG166" s="80"/>
      <c r="TMH166" s="80"/>
      <c r="TMI166" s="80"/>
      <c r="TMJ166" s="80"/>
      <c r="TMK166" s="80"/>
      <c r="TML166" s="80"/>
      <c r="TMM166" s="80"/>
      <c r="TMN166" s="80"/>
      <c r="TMO166" s="80"/>
      <c r="TMP166" s="80"/>
      <c r="TMQ166" s="80"/>
      <c r="TMR166" s="80"/>
      <c r="TMS166" s="80"/>
      <c r="TMT166" s="80"/>
      <c r="TMU166" s="80"/>
      <c r="TMV166" s="80"/>
      <c r="TMW166" s="80"/>
      <c r="TMX166" s="80"/>
      <c r="TMY166" s="80"/>
      <c r="TMZ166" s="80"/>
      <c r="TNA166" s="80"/>
      <c r="TNB166" s="80"/>
      <c r="TNC166" s="80"/>
      <c r="TND166" s="80"/>
      <c r="TNE166" s="80"/>
      <c r="TNF166" s="80"/>
      <c r="TNG166" s="80"/>
      <c r="TNH166" s="80"/>
      <c r="TNI166" s="80"/>
      <c r="TNJ166" s="80"/>
      <c r="TNK166" s="80"/>
      <c r="TNL166" s="80"/>
      <c r="TNM166" s="80"/>
      <c r="TNN166" s="80"/>
      <c r="TNO166" s="80"/>
      <c r="TNP166" s="80"/>
      <c r="TNQ166" s="80"/>
      <c r="TNR166" s="80"/>
      <c r="TNS166" s="80"/>
      <c r="TNT166" s="80"/>
      <c r="TNU166" s="80"/>
      <c r="TNV166" s="80"/>
      <c r="TNW166" s="80"/>
      <c r="TNX166" s="80"/>
      <c r="TNY166" s="80"/>
      <c r="TNZ166" s="80"/>
      <c r="TOA166" s="80"/>
      <c r="TOB166" s="80"/>
      <c r="TOC166" s="80"/>
      <c r="TOD166" s="80"/>
      <c r="TOE166" s="80"/>
      <c r="TOF166" s="80"/>
      <c r="TOG166" s="80"/>
      <c r="TOH166" s="80"/>
      <c r="TOI166" s="80"/>
      <c r="TOJ166" s="80"/>
      <c r="TOK166" s="80"/>
      <c r="TOL166" s="80"/>
      <c r="TOM166" s="80"/>
      <c r="TON166" s="80"/>
      <c r="TOO166" s="80"/>
      <c r="TOP166" s="80"/>
      <c r="TOQ166" s="80"/>
      <c r="TOR166" s="80"/>
      <c r="TOS166" s="80"/>
      <c r="TOT166" s="80"/>
      <c r="TOU166" s="80"/>
      <c r="TOV166" s="80"/>
      <c r="TOW166" s="80"/>
      <c r="TOX166" s="80"/>
      <c r="TOY166" s="80"/>
      <c r="TOZ166" s="80"/>
      <c r="TPA166" s="80"/>
      <c r="TPB166" s="80"/>
      <c r="TPC166" s="80"/>
      <c r="TPD166" s="80"/>
      <c r="TPE166" s="80"/>
      <c r="TPF166" s="80"/>
      <c r="TPG166" s="80"/>
      <c r="TPH166" s="80"/>
      <c r="TPI166" s="80"/>
      <c r="TPJ166" s="80"/>
      <c r="TPK166" s="80"/>
      <c r="TPL166" s="80"/>
      <c r="TPM166" s="80"/>
      <c r="TPN166" s="80"/>
      <c r="TPO166" s="80"/>
      <c r="TPP166" s="80"/>
      <c r="TPQ166" s="80"/>
      <c r="TPR166" s="80"/>
      <c r="TPS166" s="80"/>
      <c r="TPT166" s="80"/>
      <c r="TPU166" s="80"/>
      <c r="TPV166" s="80"/>
      <c r="TPW166" s="80"/>
      <c r="TPX166" s="80"/>
      <c r="TPY166" s="80"/>
      <c r="TPZ166" s="80"/>
      <c r="TQA166" s="80"/>
      <c r="TQB166" s="80"/>
      <c r="TQC166" s="80"/>
      <c r="TQD166" s="80"/>
      <c r="TQE166" s="80"/>
      <c r="TQF166" s="80"/>
      <c r="TQG166" s="80"/>
      <c r="TQH166" s="80"/>
      <c r="TQI166" s="80"/>
      <c r="TQJ166" s="80"/>
      <c r="TQK166" s="80"/>
      <c r="TQL166" s="80"/>
      <c r="TQM166" s="80"/>
      <c r="TQN166" s="80"/>
      <c r="TQO166" s="80"/>
      <c r="TQP166" s="80"/>
      <c r="TQQ166" s="80"/>
      <c r="TQR166" s="80"/>
      <c r="TQS166" s="80"/>
      <c r="TQT166" s="80"/>
      <c r="TQU166" s="80"/>
      <c r="TQV166" s="80"/>
      <c r="TQW166" s="80"/>
      <c r="TQX166" s="80"/>
      <c r="TQY166" s="80"/>
      <c r="TQZ166" s="80"/>
      <c r="TRA166" s="80"/>
      <c r="TRB166" s="80"/>
      <c r="TRC166" s="80"/>
      <c r="TRD166" s="80"/>
      <c r="TRE166" s="80"/>
      <c r="TRF166" s="80"/>
      <c r="TRG166" s="80"/>
      <c r="TRH166" s="80"/>
      <c r="TRI166" s="80"/>
      <c r="TRJ166" s="80"/>
      <c r="TRK166" s="80"/>
      <c r="TRL166" s="80"/>
      <c r="TRM166" s="80"/>
      <c r="TRN166" s="80"/>
      <c r="TRO166" s="80"/>
      <c r="TRP166" s="80"/>
      <c r="TRQ166" s="80"/>
      <c r="TRR166" s="80"/>
      <c r="TRS166" s="80"/>
      <c r="TRT166" s="80"/>
      <c r="TRU166" s="80"/>
      <c r="TRV166" s="80"/>
      <c r="TRW166" s="80"/>
      <c r="TRX166" s="80"/>
      <c r="TRY166" s="80"/>
      <c r="TRZ166" s="80"/>
      <c r="TSA166" s="80"/>
      <c r="TSB166" s="80"/>
      <c r="TSC166" s="80"/>
      <c r="TSD166" s="80"/>
      <c r="TSE166" s="80"/>
      <c r="TSF166" s="80"/>
      <c r="TSG166" s="80"/>
      <c r="TSH166" s="80"/>
      <c r="TSI166" s="80"/>
      <c r="TSJ166" s="80"/>
      <c r="TSK166" s="80"/>
      <c r="TSL166" s="80"/>
      <c r="TSM166" s="80"/>
      <c r="TSN166" s="80"/>
      <c r="TSO166" s="80"/>
      <c r="TSP166" s="80"/>
      <c r="TSQ166" s="80"/>
      <c r="TSR166" s="80"/>
      <c r="TSS166" s="80"/>
      <c r="TST166" s="80"/>
      <c r="TSU166" s="80"/>
      <c r="TSV166" s="80"/>
      <c r="TSW166" s="80"/>
      <c r="TSX166" s="80"/>
      <c r="TSY166" s="80"/>
      <c r="TSZ166" s="80"/>
      <c r="TTA166" s="80"/>
      <c r="TTB166" s="80"/>
      <c r="TTC166" s="80"/>
      <c r="TTD166" s="80"/>
      <c r="TTE166" s="80"/>
      <c r="TTF166" s="80"/>
      <c r="TTG166" s="80"/>
      <c r="TTH166" s="80"/>
      <c r="TTI166" s="80"/>
      <c r="TTJ166" s="80"/>
      <c r="TTK166" s="80"/>
      <c r="TTL166" s="80"/>
      <c r="TTM166" s="80"/>
      <c r="TTN166" s="80"/>
      <c r="TTO166" s="80"/>
      <c r="TTP166" s="80"/>
      <c r="TTQ166" s="80"/>
      <c r="TTR166" s="80"/>
      <c r="TTS166" s="80"/>
      <c r="TTT166" s="80"/>
      <c r="TTU166" s="80"/>
      <c r="TTV166" s="80"/>
      <c r="TTW166" s="80"/>
      <c r="TTX166" s="80"/>
      <c r="TTY166" s="80"/>
      <c r="TTZ166" s="80"/>
      <c r="TUA166" s="80"/>
      <c r="TUB166" s="80"/>
      <c r="TUC166" s="80"/>
      <c r="TUD166" s="80"/>
      <c r="TUE166" s="80"/>
      <c r="TUF166" s="80"/>
      <c r="TUG166" s="80"/>
      <c r="TUH166" s="80"/>
      <c r="TUI166" s="80"/>
      <c r="TUJ166" s="80"/>
      <c r="TUK166" s="80"/>
      <c r="TUL166" s="80"/>
      <c r="TUM166" s="80"/>
      <c r="TUN166" s="80"/>
      <c r="TUO166" s="80"/>
      <c r="TUP166" s="80"/>
      <c r="TUQ166" s="80"/>
      <c r="TUR166" s="80"/>
      <c r="TUS166" s="80"/>
      <c r="TUT166" s="80"/>
      <c r="TUU166" s="80"/>
      <c r="TUV166" s="80"/>
      <c r="TUW166" s="80"/>
      <c r="TUX166" s="80"/>
      <c r="TUY166" s="80"/>
      <c r="TUZ166" s="80"/>
      <c r="TVA166" s="80"/>
      <c r="TVB166" s="80"/>
      <c r="TVC166" s="80"/>
      <c r="TVD166" s="80"/>
      <c r="TVE166" s="80"/>
      <c r="TVF166" s="80"/>
      <c r="TVG166" s="80"/>
      <c r="TVH166" s="80"/>
      <c r="TVI166" s="80"/>
      <c r="TVJ166" s="80"/>
      <c r="TVK166" s="80"/>
      <c r="TVL166" s="80"/>
      <c r="TVM166" s="80"/>
      <c r="TVN166" s="80"/>
      <c r="TVO166" s="80"/>
      <c r="TVP166" s="80"/>
      <c r="TVQ166" s="80"/>
      <c r="TVR166" s="80"/>
      <c r="TVS166" s="80"/>
      <c r="TVT166" s="80"/>
      <c r="TVU166" s="80"/>
      <c r="TVV166" s="80"/>
      <c r="TVW166" s="80"/>
      <c r="TVX166" s="80"/>
      <c r="TVY166" s="80"/>
      <c r="TVZ166" s="80"/>
      <c r="TWA166" s="80"/>
      <c r="TWB166" s="80"/>
      <c r="TWC166" s="80"/>
      <c r="TWD166" s="80"/>
      <c r="TWE166" s="80"/>
      <c r="TWF166" s="80"/>
      <c r="TWG166" s="80"/>
      <c r="TWH166" s="80"/>
      <c r="TWI166" s="80"/>
      <c r="TWJ166" s="80"/>
      <c r="TWK166" s="80"/>
      <c r="TWL166" s="80"/>
      <c r="TWM166" s="80"/>
      <c r="TWN166" s="80"/>
      <c r="TWO166" s="80"/>
      <c r="TWP166" s="80"/>
      <c r="TWQ166" s="80"/>
      <c r="TWR166" s="80"/>
      <c r="TWS166" s="80"/>
      <c r="TWT166" s="80"/>
      <c r="TWU166" s="80"/>
      <c r="TWV166" s="80"/>
      <c r="TWW166" s="80"/>
      <c r="TWX166" s="80"/>
      <c r="TWY166" s="80"/>
      <c r="TWZ166" s="80"/>
      <c r="TXA166" s="80"/>
      <c r="TXB166" s="80"/>
      <c r="TXC166" s="80"/>
      <c r="TXD166" s="80"/>
      <c r="TXE166" s="80"/>
      <c r="TXF166" s="80"/>
      <c r="TXG166" s="80"/>
      <c r="TXH166" s="80"/>
      <c r="TXI166" s="80"/>
      <c r="TXJ166" s="80"/>
      <c r="TXK166" s="80"/>
      <c r="TXL166" s="80"/>
      <c r="TXM166" s="80"/>
      <c r="TXN166" s="80"/>
      <c r="TXO166" s="80"/>
      <c r="TXP166" s="80"/>
      <c r="TXQ166" s="80"/>
      <c r="TXR166" s="80"/>
      <c r="TXS166" s="80"/>
      <c r="TXT166" s="80"/>
      <c r="TXU166" s="80"/>
      <c r="TXV166" s="80"/>
      <c r="TXW166" s="80"/>
      <c r="TXX166" s="80"/>
      <c r="TXY166" s="80"/>
      <c r="TXZ166" s="80"/>
      <c r="TYA166" s="80"/>
      <c r="TYB166" s="80"/>
      <c r="TYC166" s="80"/>
      <c r="TYD166" s="80"/>
      <c r="TYE166" s="80"/>
      <c r="TYF166" s="80"/>
      <c r="TYG166" s="80"/>
      <c r="TYH166" s="80"/>
      <c r="TYI166" s="80"/>
      <c r="TYJ166" s="80"/>
      <c r="TYK166" s="80"/>
      <c r="TYL166" s="80"/>
      <c r="TYM166" s="80"/>
      <c r="TYN166" s="80"/>
      <c r="TYO166" s="80"/>
      <c r="TYP166" s="80"/>
      <c r="TYQ166" s="80"/>
      <c r="TYR166" s="80"/>
      <c r="TYS166" s="80"/>
      <c r="TYT166" s="80"/>
      <c r="TYU166" s="80"/>
      <c r="TYV166" s="80"/>
      <c r="TYW166" s="80"/>
      <c r="TYX166" s="80"/>
      <c r="TYY166" s="80"/>
      <c r="TYZ166" s="80"/>
      <c r="TZA166" s="80"/>
      <c r="TZB166" s="80"/>
      <c r="TZC166" s="80"/>
      <c r="TZD166" s="80"/>
      <c r="TZE166" s="80"/>
      <c r="TZF166" s="80"/>
      <c r="TZG166" s="80"/>
      <c r="TZH166" s="80"/>
      <c r="TZI166" s="80"/>
      <c r="TZJ166" s="80"/>
      <c r="TZK166" s="80"/>
      <c r="TZL166" s="80"/>
      <c r="TZM166" s="80"/>
      <c r="TZN166" s="80"/>
      <c r="TZO166" s="80"/>
      <c r="TZP166" s="80"/>
      <c r="TZQ166" s="80"/>
      <c r="TZR166" s="80"/>
      <c r="TZS166" s="80"/>
      <c r="TZT166" s="80"/>
      <c r="TZU166" s="80"/>
      <c r="TZV166" s="80"/>
      <c r="TZW166" s="80"/>
      <c r="TZX166" s="80"/>
      <c r="TZY166" s="80"/>
      <c r="TZZ166" s="80"/>
      <c r="UAA166" s="80"/>
      <c r="UAB166" s="80"/>
      <c r="UAC166" s="80"/>
      <c r="UAD166" s="80"/>
      <c r="UAE166" s="80"/>
      <c r="UAF166" s="80"/>
      <c r="UAG166" s="80"/>
      <c r="UAH166" s="80"/>
      <c r="UAI166" s="80"/>
      <c r="UAJ166" s="80"/>
      <c r="UAK166" s="80"/>
      <c r="UAL166" s="80"/>
      <c r="UAM166" s="80"/>
      <c r="UAN166" s="80"/>
      <c r="UAO166" s="80"/>
      <c r="UAP166" s="80"/>
      <c r="UAQ166" s="80"/>
      <c r="UAR166" s="80"/>
      <c r="UAS166" s="80"/>
      <c r="UAT166" s="80"/>
      <c r="UAU166" s="80"/>
      <c r="UAV166" s="80"/>
      <c r="UAW166" s="80"/>
      <c r="UAX166" s="80"/>
      <c r="UAY166" s="80"/>
      <c r="UAZ166" s="80"/>
      <c r="UBA166" s="80"/>
      <c r="UBB166" s="80"/>
      <c r="UBC166" s="80"/>
      <c r="UBD166" s="80"/>
      <c r="UBE166" s="80"/>
      <c r="UBF166" s="80"/>
      <c r="UBG166" s="80"/>
      <c r="UBH166" s="80"/>
      <c r="UBI166" s="80"/>
      <c r="UBJ166" s="80"/>
      <c r="UBK166" s="80"/>
      <c r="UBL166" s="80"/>
      <c r="UBM166" s="80"/>
      <c r="UBN166" s="80"/>
      <c r="UBO166" s="80"/>
      <c r="UBP166" s="80"/>
      <c r="UBQ166" s="80"/>
      <c r="UBR166" s="80"/>
      <c r="UBS166" s="80"/>
      <c r="UBT166" s="80"/>
      <c r="UBU166" s="80"/>
      <c r="UBV166" s="80"/>
      <c r="UBW166" s="80"/>
      <c r="UBX166" s="80"/>
      <c r="UBY166" s="80"/>
      <c r="UBZ166" s="80"/>
      <c r="UCA166" s="80"/>
      <c r="UCB166" s="80"/>
      <c r="UCC166" s="80"/>
      <c r="UCD166" s="80"/>
      <c r="UCE166" s="80"/>
      <c r="UCF166" s="80"/>
      <c r="UCG166" s="80"/>
      <c r="UCH166" s="80"/>
      <c r="UCI166" s="80"/>
      <c r="UCJ166" s="80"/>
      <c r="UCK166" s="80"/>
      <c r="UCL166" s="80"/>
      <c r="UCM166" s="80"/>
      <c r="UCN166" s="80"/>
      <c r="UCO166" s="80"/>
      <c r="UCP166" s="80"/>
      <c r="UCQ166" s="80"/>
      <c r="UCR166" s="80"/>
      <c r="UCS166" s="80"/>
      <c r="UCT166" s="80"/>
      <c r="UCU166" s="80"/>
      <c r="UCV166" s="80"/>
      <c r="UCW166" s="80"/>
      <c r="UCX166" s="80"/>
      <c r="UCY166" s="80"/>
      <c r="UCZ166" s="80"/>
      <c r="UDA166" s="80"/>
      <c r="UDB166" s="80"/>
      <c r="UDC166" s="80"/>
      <c r="UDD166" s="80"/>
      <c r="UDE166" s="80"/>
      <c r="UDF166" s="80"/>
      <c r="UDG166" s="80"/>
      <c r="UDH166" s="80"/>
      <c r="UDI166" s="80"/>
      <c r="UDJ166" s="80"/>
      <c r="UDK166" s="80"/>
      <c r="UDL166" s="80"/>
      <c r="UDM166" s="80"/>
      <c r="UDN166" s="80"/>
      <c r="UDO166" s="80"/>
      <c r="UDP166" s="80"/>
      <c r="UDQ166" s="80"/>
      <c r="UDR166" s="80"/>
      <c r="UDS166" s="80"/>
      <c r="UDT166" s="80"/>
      <c r="UDU166" s="80"/>
      <c r="UDV166" s="80"/>
      <c r="UDW166" s="80"/>
      <c r="UDX166" s="80"/>
      <c r="UDY166" s="80"/>
      <c r="UDZ166" s="80"/>
      <c r="UEA166" s="80"/>
      <c r="UEB166" s="80"/>
      <c r="UEC166" s="80"/>
      <c r="UED166" s="80"/>
      <c r="UEE166" s="80"/>
      <c r="UEF166" s="80"/>
      <c r="UEG166" s="80"/>
      <c r="UEH166" s="80"/>
      <c r="UEI166" s="80"/>
      <c r="UEJ166" s="80"/>
      <c r="UEK166" s="80"/>
      <c r="UEL166" s="80"/>
      <c r="UEM166" s="80"/>
      <c r="UEN166" s="80"/>
      <c r="UEO166" s="80"/>
      <c r="UEP166" s="80"/>
      <c r="UEQ166" s="80"/>
      <c r="UER166" s="80"/>
      <c r="UES166" s="80"/>
      <c r="UET166" s="80"/>
      <c r="UEU166" s="80"/>
      <c r="UEV166" s="80"/>
      <c r="UEW166" s="80"/>
      <c r="UEX166" s="80"/>
      <c r="UEY166" s="80"/>
      <c r="UEZ166" s="80"/>
      <c r="UFA166" s="80"/>
      <c r="UFB166" s="80"/>
      <c r="UFC166" s="80"/>
      <c r="UFD166" s="80"/>
      <c r="UFE166" s="80"/>
      <c r="UFF166" s="80"/>
      <c r="UFG166" s="80"/>
      <c r="UFH166" s="80"/>
      <c r="UFI166" s="80"/>
      <c r="UFJ166" s="80"/>
      <c r="UFK166" s="80"/>
      <c r="UFL166" s="80"/>
      <c r="UFM166" s="80"/>
      <c r="UFN166" s="80"/>
      <c r="UFO166" s="80"/>
      <c r="UFP166" s="80"/>
      <c r="UFQ166" s="80"/>
      <c r="UFR166" s="80"/>
      <c r="UFS166" s="80"/>
      <c r="UFT166" s="80"/>
      <c r="UFU166" s="80"/>
      <c r="UFV166" s="80"/>
      <c r="UFW166" s="80"/>
      <c r="UFX166" s="80"/>
      <c r="UFY166" s="80"/>
      <c r="UFZ166" s="80"/>
      <c r="UGA166" s="80"/>
      <c r="UGB166" s="80"/>
      <c r="UGC166" s="80"/>
      <c r="UGD166" s="80"/>
      <c r="UGE166" s="80"/>
      <c r="UGF166" s="80"/>
      <c r="UGG166" s="80"/>
      <c r="UGH166" s="80"/>
      <c r="UGI166" s="80"/>
      <c r="UGJ166" s="80"/>
      <c r="UGK166" s="80"/>
      <c r="UGL166" s="80"/>
      <c r="UGM166" s="80"/>
      <c r="UGN166" s="80"/>
      <c r="UGO166" s="80"/>
      <c r="UGP166" s="80"/>
      <c r="UGQ166" s="80"/>
      <c r="UGR166" s="80"/>
      <c r="UGS166" s="80"/>
      <c r="UGT166" s="80"/>
      <c r="UGU166" s="80"/>
      <c r="UGV166" s="80"/>
      <c r="UGW166" s="80"/>
      <c r="UGX166" s="80"/>
      <c r="UGY166" s="80"/>
      <c r="UGZ166" s="80"/>
      <c r="UHA166" s="80"/>
      <c r="UHB166" s="80"/>
      <c r="UHC166" s="80"/>
      <c r="UHD166" s="80"/>
      <c r="UHE166" s="80"/>
      <c r="UHF166" s="80"/>
      <c r="UHG166" s="80"/>
      <c r="UHH166" s="80"/>
      <c r="UHI166" s="80"/>
      <c r="UHJ166" s="80"/>
      <c r="UHK166" s="80"/>
      <c r="UHL166" s="80"/>
      <c r="UHM166" s="80"/>
      <c r="UHN166" s="80"/>
      <c r="UHO166" s="80"/>
      <c r="UHP166" s="80"/>
      <c r="UHQ166" s="80"/>
      <c r="UHR166" s="80"/>
      <c r="UHS166" s="80"/>
      <c r="UHT166" s="80"/>
      <c r="UHU166" s="80"/>
      <c r="UHV166" s="80"/>
      <c r="UHW166" s="80"/>
      <c r="UHX166" s="80"/>
      <c r="UHY166" s="80"/>
      <c r="UHZ166" s="80"/>
      <c r="UIA166" s="80"/>
      <c r="UIB166" s="80"/>
      <c r="UIC166" s="80"/>
      <c r="UID166" s="80"/>
      <c r="UIE166" s="80"/>
      <c r="UIF166" s="80"/>
      <c r="UIG166" s="80"/>
      <c r="UIH166" s="80"/>
      <c r="UII166" s="80"/>
      <c r="UIJ166" s="80"/>
      <c r="UIK166" s="80"/>
      <c r="UIL166" s="80"/>
      <c r="UIM166" s="80"/>
      <c r="UIN166" s="80"/>
      <c r="UIO166" s="80"/>
      <c r="UIP166" s="80"/>
      <c r="UIQ166" s="80"/>
      <c r="UIR166" s="80"/>
      <c r="UIS166" s="80"/>
      <c r="UIT166" s="80"/>
      <c r="UIU166" s="80"/>
      <c r="UIV166" s="80"/>
      <c r="UIW166" s="80"/>
      <c r="UIX166" s="80"/>
      <c r="UIY166" s="80"/>
      <c r="UIZ166" s="80"/>
      <c r="UJA166" s="80"/>
      <c r="UJB166" s="80"/>
      <c r="UJC166" s="80"/>
      <c r="UJD166" s="80"/>
      <c r="UJE166" s="80"/>
      <c r="UJF166" s="80"/>
      <c r="UJG166" s="80"/>
      <c r="UJH166" s="80"/>
      <c r="UJI166" s="80"/>
      <c r="UJJ166" s="80"/>
      <c r="UJK166" s="80"/>
      <c r="UJL166" s="80"/>
      <c r="UJM166" s="80"/>
      <c r="UJN166" s="80"/>
      <c r="UJO166" s="80"/>
      <c r="UJP166" s="80"/>
      <c r="UJQ166" s="80"/>
      <c r="UJR166" s="80"/>
      <c r="UJS166" s="80"/>
      <c r="UJT166" s="80"/>
      <c r="UJU166" s="80"/>
      <c r="UJV166" s="80"/>
      <c r="UJW166" s="80"/>
      <c r="UJX166" s="80"/>
      <c r="UJY166" s="80"/>
      <c r="UJZ166" s="80"/>
      <c r="UKA166" s="80"/>
      <c r="UKB166" s="80"/>
      <c r="UKC166" s="80"/>
      <c r="UKD166" s="80"/>
      <c r="UKE166" s="80"/>
      <c r="UKF166" s="80"/>
      <c r="UKG166" s="80"/>
      <c r="UKH166" s="80"/>
      <c r="UKI166" s="80"/>
      <c r="UKJ166" s="80"/>
      <c r="UKK166" s="80"/>
      <c r="UKL166" s="80"/>
      <c r="UKM166" s="80"/>
      <c r="UKN166" s="80"/>
      <c r="UKO166" s="80"/>
      <c r="UKP166" s="80"/>
      <c r="UKQ166" s="80"/>
      <c r="UKR166" s="80"/>
      <c r="UKS166" s="80"/>
      <c r="UKT166" s="80"/>
      <c r="UKU166" s="80"/>
      <c r="UKV166" s="80"/>
      <c r="UKW166" s="80"/>
      <c r="UKX166" s="80"/>
      <c r="UKY166" s="80"/>
      <c r="UKZ166" s="80"/>
      <c r="ULA166" s="80"/>
      <c r="ULB166" s="80"/>
      <c r="ULC166" s="80"/>
      <c r="ULD166" s="80"/>
      <c r="ULE166" s="80"/>
      <c r="ULF166" s="80"/>
      <c r="ULG166" s="80"/>
      <c r="ULH166" s="80"/>
      <c r="ULI166" s="80"/>
      <c r="ULJ166" s="80"/>
      <c r="ULK166" s="80"/>
      <c r="ULL166" s="80"/>
      <c r="ULM166" s="80"/>
      <c r="ULN166" s="80"/>
      <c r="ULO166" s="80"/>
      <c r="ULP166" s="80"/>
      <c r="ULQ166" s="80"/>
      <c r="ULR166" s="80"/>
      <c r="ULS166" s="80"/>
      <c r="ULT166" s="80"/>
      <c r="ULU166" s="80"/>
      <c r="ULV166" s="80"/>
      <c r="ULW166" s="80"/>
      <c r="ULX166" s="80"/>
      <c r="ULY166" s="80"/>
      <c r="ULZ166" s="80"/>
      <c r="UMA166" s="80"/>
      <c r="UMB166" s="80"/>
      <c r="UMC166" s="80"/>
      <c r="UMD166" s="80"/>
      <c r="UME166" s="80"/>
      <c r="UMF166" s="80"/>
      <c r="UMG166" s="80"/>
      <c r="UMH166" s="80"/>
      <c r="UMI166" s="80"/>
      <c r="UMJ166" s="80"/>
      <c r="UMK166" s="80"/>
      <c r="UML166" s="80"/>
      <c r="UMM166" s="80"/>
      <c r="UMN166" s="80"/>
      <c r="UMO166" s="80"/>
      <c r="UMP166" s="80"/>
      <c r="UMQ166" s="80"/>
      <c r="UMR166" s="80"/>
      <c r="UMS166" s="80"/>
      <c r="UMT166" s="80"/>
      <c r="UMU166" s="80"/>
      <c r="UMV166" s="80"/>
      <c r="UMW166" s="80"/>
      <c r="UMX166" s="80"/>
      <c r="UMY166" s="80"/>
      <c r="UMZ166" s="80"/>
      <c r="UNA166" s="80"/>
      <c r="UNB166" s="80"/>
      <c r="UNC166" s="80"/>
      <c r="UND166" s="80"/>
      <c r="UNE166" s="80"/>
      <c r="UNF166" s="80"/>
      <c r="UNG166" s="80"/>
      <c r="UNH166" s="80"/>
      <c r="UNI166" s="80"/>
      <c r="UNJ166" s="80"/>
      <c r="UNK166" s="80"/>
      <c r="UNL166" s="80"/>
      <c r="UNM166" s="80"/>
      <c r="UNN166" s="80"/>
      <c r="UNO166" s="80"/>
      <c r="UNP166" s="80"/>
      <c r="UNQ166" s="80"/>
      <c r="UNR166" s="80"/>
      <c r="UNS166" s="80"/>
      <c r="UNT166" s="80"/>
      <c r="UNU166" s="80"/>
      <c r="UNV166" s="80"/>
      <c r="UNW166" s="80"/>
      <c r="UNX166" s="80"/>
      <c r="UNY166" s="80"/>
      <c r="UNZ166" s="80"/>
      <c r="UOA166" s="80"/>
      <c r="UOB166" s="80"/>
      <c r="UOC166" s="80"/>
      <c r="UOD166" s="80"/>
      <c r="UOE166" s="80"/>
      <c r="UOF166" s="80"/>
      <c r="UOG166" s="80"/>
      <c r="UOH166" s="80"/>
      <c r="UOI166" s="80"/>
      <c r="UOJ166" s="80"/>
      <c r="UOK166" s="80"/>
      <c r="UOL166" s="80"/>
      <c r="UOM166" s="80"/>
      <c r="UON166" s="80"/>
      <c r="UOO166" s="80"/>
      <c r="UOP166" s="80"/>
      <c r="UOQ166" s="80"/>
      <c r="UOR166" s="80"/>
      <c r="UOS166" s="80"/>
      <c r="UOT166" s="80"/>
      <c r="UOU166" s="80"/>
      <c r="UOV166" s="80"/>
      <c r="UOW166" s="80"/>
      <c r="UOX166" s="80"/>
      <c r="UOY166" s="80"/>
      <c r="UOZ166" s="80"/>
      <c r="UPA166" s="80"/>
      <c r="UPB166" s="80"/>
      <c r="UPC166" s="80"/>
      <c r="UPD166" s="80"/>
      <c r="UPE166" s="80"/>
      <c r="UPF166" s="80"/>
      <c r="UPG166" s="80"/>
      <c r="UPH166" s="80"/>
      <c r="UPI166" s="80"/>
      <c r="UPJ166" s="80"/>
      <c r="UPK166" s="80"/>
      <c r="UPL166" s="80"/>
      <c r="UPM166" s="80"/>
      <c r="UPN166" s="80"/>
      <c r="UPO166" s="80"/>
      <c r="UPP166" s="80"/>
      <c r="UPQ166" s="80"/>
      <c r="UPR166" s="80"/>
      <c r="UPS166" s="80"/>
      <c r="UPT166" s="80"/>
      <c r="UPU166" s="80"/>
      <c r="UPV166" s="80"/>
      <c r="UPW166" s="80"/>
      <c r="UPX166" s="80"/>
      <c r="UPY166" s="80"/>
      <c r="UPZ166" s="80"/>
      <c r="UQA166" s="80"/>
      <c r="UQB166" s="80"/>
      <c r="UQC166" s="80"/>
      <c r="UQD166" s="80"/>
      <c r="UQE166" s="80"/>
      <c r="UQF166" s="80"/>
      <c r="UQG166" s="80"/>
      <c r="UQH166" s="80"/>
      <c r="UQI166" s="80"/>
      <c r="UQJ166" s="80"/>
      <c r="UQK166" s="80"/>
      <c r="UQL166" s="80"/>
      <c r="UQM166" s="80"/>
      <c r="UQN166" s="80"/>
      <c r="UQO166" s="80"/>
      <c r="UQP166" s="80"/>
      <c r="UQQ166" s="80"/>
      <c r="UQR166" s="80"/>
      <c r="UQS166" s="80"/>
      <c r="UQT166" s="80"/>
      <c r="UQU166" s="80"/>
      <c r="UQV166" s="80"/>
      <c r="UQW166" s="80"/>
      <c r="UQX166" s="80"/>
      <c r="UQY166" s="80"/>
      <c r="UQZ166" s="80"/>
      <c r="URA166" s="80"/>
      <c r="URB166" s="80"/>
      <c r="URC166" s="80"/>
      <c r="URD166" s="80"/>
      <c r="URE166" s="80"/>
      <c r="URF166" s="80"/>
      <c r="URG166" s="80"/>
      <c r="URH166" s="80"/>
      <c r="URI166" s="80"/>
      <c r="URJ166" s="80"/>
      <c r="URK166" s="80"/>
      <c r="URL166" s="80"/>
      <c r="URM166" s="80"/>
      <c r="URN166" s="80"/>
      <c r="URO166" s="80"/>
      <c r="URP166" s="80"/>
      <c r="URQ166" s="80"/>
      <c r="URR166" s="80"/>
      <c r="URS166" s="80"/>
      <c r="URT166" s="80"/>
      <c r="URU166" s="80"/>
      <c r="URV166" s="80"/>
      <c r="URW166" s="80"/>
      <c r="URX166" s="80"/>
      <c r="URY166" s="80"/>
      <c r="URZ166" s="80"/>
      <c r="USA166" s="80"/>
      <c r="USB166" s="80"/>
      <c r="USC166" s="80"/>
      <c r="USD166" s="80"/>
      <c r="USE166" s="80"/>
      <c r="USF166" s="80"/>
      <c r="USG166" s="80"/>
      <c r="USH166" s="80"/>
      <c r="USI166" s="80"/>
      <c r="USJ166" s="80"/>
      <c r="USK166" s="80"/>
      <c r="USL166" s="80"/>
      <c r="USM166" s="80"/>
      <c r="USN166" s="80"/>
      <c r="USO166" s="80"/>
      <c r="USP166" s="80"/>
      <c r="USQ166" s="80"/>
      <c r="USR166" s="80"/>
      <c r="USS166" s="80"/>
      <c r="UST166" s="80"/>
      <c r="USU166" s="80"/>
      <c r="USV166" s="80"/>
      <c r="USW166" s="80"/>
      <c r="USX166" s="80"/>
      <c r="USY166" s="80"/>
      <c r="USZ166" s="80"/>
      <c r="UTA166" s="80"/>
      <c r="UTB166" s="80"/>
      <c r="UTC166" s="80"/>
      <c r="UTD166" s="80"/>
      <c r="UTE166" s="80"/>
      <c r="UTF166" s="80"/>
      <c r="UTG166" s="80"/>
      <c r="UTH166" s="80"/>
      <c r="UTI166" s="80"/>
      <c r="UTJ166" s="80"/>
      <c r="UTK166" s="80"/>
      <c r="UTL166" s="80"/>
      <c r="UTM166" s="80"/>
      <c r="UTN166" s="80"/>
      <c r="UTO166" s="80"/>
      <c r="UTP166" s="80"/>
      <c r="UTQ166" s="80"/>
      <c r="UTR166" s="80"/>
      <c r="UTS166" s="80"/>
      <c r="UTT166" s="80"/>
      <c r="UTU166" s="80"/>
      <c r="UTV166" s="80"/>
      <c r="UTW166" s="80"/>
      <c r="UTX166" s="80"/>
      <c r="UTY166" s="80"/>
      <c r="UTZ166" s="80"/>
      <c r="UUA166" s="80"/>
      <c r="UUB166" s="80"/>
      <c r="UUC166" s="80"/>
      <c r="UUD166" s="80"/>
      <c r="UUE166" s="80"/>
      <c r="UUF166" s="80"/>
      <c r="UUG166" s="80"/>
      <c r="UUH166" s="80"/>
      <c r="UUI166" s="80"/>
      <c r="UUJ166" s="80"/>
      <c r="UUK166" s="80"/>
      <c r="UUL166" s="80"/>
      <c r="UUM166" s="80"/>
      <c r="UUN166" s="80"/>
      <c r="UUO166" s="80"/>
      <c r="UUP166" s="80"/>
      <c r="UUQ166" s="80"/>
      <c r="UUR166" s="80"/>
      <c r="UUS166" s="80"/>
      <c r="UUT166" s="80"/>
      <c r="UUU166" s="80"/>
      <c r="UUV166" s="80"/>
      <c r="UUW166" s="80"/>
      <c r="UUX166" s="80"/>
      <c r="UUY166" s="80"/>
      <c r="UUZ166" s="80"/>
      <c r="UVA166" s="80"/>
      <c r="UVB166" s="80"/>
      <c r="UVC166" s="80"/>
      <c r="UVD166" s="80"/>
      <c r="UVE166" s="80"/>
      <c r="UVF166" s="80"/>
      <c r="UVG166" s="80"/>
      <c r="UVH166" s="80"/>
      <c r="UVI166" s="80"/>
      <c r="UVJ166" s="80"/>
      <c r="UVK166" s="80"/>
      <c r="UVL166" s="80"/>
      <c r="UVM166" s="80"/>
      <c r="UVN166" s="80"/>
      <c r="UVO166" s="80"/>
      <c r="UVP166" s="80"/>
      <c r="UVQ166" s="80"/>
      <c r="UVR166" s="80"/>
      <c r="UVS166" s="80"/>
      <c r="UVT166" s="80"/>
      <c r="UVU166" s="80"/>
      <c r="UVV166" s="80"/>
      <c r="UVW166" s="80"/>
      <c r="UVX166" s="80"/>
      <c r="UVY166" s="80"/>
      <c r="UVZ166" s="80"/>
      <c r="UWA166" s="80"/>
      <c r="UWB166" s="80"/>
      <c r="UWC166" s="80"/>
      <c r="UWD166" s="80"/>
      <c r="UWE166" s="80"/>
      <c r="UWF166" s="80"/>
      <c r="UWG166" s="80"/>
      <c r="UWH166" s="80"/>
      <c r="UWI166" s="80"/>
      <c r="UWJ166" s="80"/>
      <c r="UWK166" s="80"/>
      <c r="UWL166" s="80"/>
      <c r="UWM166" s="80"/>
      <c r="UWN166" s="80"/>
      <c r="UWO166" s="80"/>
      <c r="UWP166" s="80"/>
      <c r="UWQ166" s="80"/>
      <c r="UWR166" s="80"/>
      <c r="UWS166" s="80"/>
      <c r="UWT166" s="80"/>
      <c r="UWU166" s="80"/>
      <c r="UWV166" s="80"/>
      <c r="UWW166" s="80"/>
      <c r="UWX166" s="80"/>
      <c r="UWY166" s="80"/>
      <c r="UWZ166" s="80"/>
      <c r="UXA166" s="80"/>
      <c r="UXB166" s="80"/>
      <c r="UXC166" s="80"/>
      <c r="UXD166" s="80"/>
      <c r="UXE166" s="80"/>
      <c r="UXF166" s="80"/>
      <c r="UXG166" s="80"/>
      <c r="UXH166" s="80"/>
      <c r="UXI166" s="80"/>
      <c r="UXJ166" s="80"/>
      <c r="UXK166" s="80"/>
      <c r="UXL166" s="80"/>
      <c r="UXM166" s="80"/>
      <c r="UXN166" s="80"/>
      <c r="UXO166" s="80"/>
      <c r="UXP166" s="80"/>
      <c r="UXQ166" s="80"/>
      <c r="UXR166" s="80"/>
      <c r="UXS166" s="80"/>
      <c r="UXT166" s="80"/>
      <c r="UXU166" s="80"/>
      <c r="UXV166" s="80"/>
      <c r="UXW166" s="80"/>
      <c r="UXX166" s="80"/>
      <c r="UXY166" s="80"/>
      <c r="UXZ166" s="80"/>
      <c r="UYA166" s="80"/>
      <c r="UYB166" s="80"/>
      <c r="UYC166" s="80"/>
      <c r="UYD166" s="80"/>
      <c r="UYE166" s="80"/>
      <c r="UYF166" s="80"/>
      <c r="UYG166" s="80"/>
      <c r="UYH166" s="80"/>
      <c r="UYI166" s="80"/>
      <c r="UYJ166" s="80"/>
      <c r="UYK166" s="80"/>
      <c r="UYL166" s="80"/>
      <c r="UYM166" s="80"/>
      <c r="UYN166" s="80"/>
      <c r="UYO166" s="80"/>
      <c r="UYP166" s="80"/>
      <c r="UYQ166" s="80"/>
      <c r="UYR166" s="80"/>
      <c r="UYS166" s="80"/>
      <c r="UYT166" s="80"/>
      <c r="UYU166" s="80"/>
      <c r="UYV166" s="80"/>
      <c r="UYW166" s="80"/>
      <c r="UYX166" s="80"/>
      <c r="UYY166" s="80"/>
      <c r="UYZ166" s="80"/>
      <c r="UZA166" s="80"/>
      <c r="UZB166" s="80"/>
      <c r="UZC166" s="80"/>
      <c r="UZD166" s="80"/>
      <c r="UZE166" s="80"/>
      <c r="UZF166" s="80"/>
      <c r="UZG166" s="80"/>
      <c r="UZH166" s="80"/>
      <c r="UZI166" s="80"/>
      <c r="UZJ166" s="80"/>
      <c r="UZK166" s="80"/>
      <c r="UZL166" s="80"/>
      <c r="UZM166" s="80"/>
      <c r="UZN166" s="80"/>
      <c r="UZO166" s="80"/>
      <c r="UZP166" s="80"/>
      <c r="UZQ166" s="80"/>
      <c r="UZR166" s="80"/>
      <c r="UZS166" s="80"/>
      <c r="UZT166" s="80"/>
      <c r="UZU166" s="80"/>
      <c r="UZV166" s="80"/>
      <c r="UZW166" s="80"/>
      <c r="UZX166" s="80"/>
      <c r="UZY166" s="80"/>
      <c r="UZZ166" s="80"/>
      <c r="VAA166" s="80"/>
      <c r="VAB166" s="80"/>
      <c r="VAC166" s="80"/>
      <c r="VAD166" s="80"/>
      <c r="VAE166" s="80"/>
      <c r="VAF166" s="80"/>
      <c r="VAG166" s="80"/>
      <c r="VAH166" s="80"/>
      <c r="VAI166" s="80"/>
      <c r="VAJ166" s="80"/>
      <c r="VAK166" s="80"/>
      <c r="VAL166" s="80"/>
      <c r="VAM166" s="80"/>
      <c r="VAN166" s="80"/>
      <c r="VAO166" s="80"/>
      <c r="VAP166" s="80"/>
      <c r="VAQ166" s="80"/>
      <c r="VAR166" s="80"/>
      <c r="VAS166" s="80"/>
      <c r="VAT166" s="80"/>
      <c r="VAU166" s="80"/>
      <c r="VAV166" s="80"/>
      <c r="VAW166" s="80"/>
      <c r="VAX166" s="80"/>
      <c r="VAY166" s="80"/>
      <c r="VAZ166" s="80"/>
      <c r="VBA166" s="80"/>
      <c r="VBB166" s="80"/>
      <c r="VBC166" s="80"/>
      <c r="VBD166" s="80"/>
      <c r="VBE166" s="80"/>
      <c r="VBF166" s="80"/>
      <c r="VBG166" s="80"/>
      <c r="VBH166" s="80"/>
      <c r="VBI166" s="80"/>
      <c r="VBJ166" s="80"/>
      <c r="VBK166" s="80"/>
      <c r="VBL166" s="80"/>
      <c r="VBM166" s="80"/>
      <c r="VBN166" s="80"/>
      <c r="VBO166" s="80"/>
      <c r="VBP166" s="80"/>
      <c r="VBQ166" s="80"/>
      <c r="VBR166" s="80"/>
      <c r="VBS166" s="80"/>
      <c r="VBT166" s="80"/>
      <c r="VBU166" s="80"/>
      <c r="VBV166" s="80"/>
      <c r="VBW166" s="80"/>
      <c r="VBX166" s="80"/>
      <c r="VBY166" s="80"/>
      <c r="VBZ166" s="80"/>
      <c r="VCA166" s="80"/>
      <c r="VCB166" s="80"/>
      <c r="VCC166" s="80"/>
      <c r="VCD166" s="80"/>
      <c r="VCE166" s="80"/>
      <c r="VCF166" s="80"/>
      <c r="VCG166" s="80"/>
      <c r="VCH166" s="80"/>
      <c r="VCI166" s="80"/>
      <c r="VCJ166" s="80"/>
      <c r="VCK166" s="80"/>
      <c r="VCL166" s="80"/>
      <c r="VCM166" s="80"/>
      <c r="VCN166" s="80"/>
      <c r="VCO166" s="80"/>
      <c r="VCP166" s="80"/>
      <c r="VCQ166" s="80"/>
      <c r="VCR166" s="80"/>
      <c r="VCS166" s="80"/>
      <c r="VCT166" s="80"/>
      <c r="VCU166" s="80"/>
      <c r="VCV166" s="80"/>
      <c r="VCW166" s="80"/>
      <c r="VCX166" s="80"/>
      <c r="VCY166" s="80"/>
      <c r="VCZ166" s="80"/>
      <c r="VDA166" s="80"/>
      <c r="VDB166" s="80"/>
      <c r="VDC166" s="80"/>
      <c r="VDD166" s="80"/>
      <c r="VDE166" s="80"/>
      <c r="VDF166" s="80"/>
      <c r="VDG166" s="80"/>
      <c r="VDH166" s="80"/>
      <c r="VDI166" s="80"/>
      <c r="VDJ166" s="80"/>
      <c r="VDK166" s="80"/>
      <c r="VDL166" s="80"/>
      <c r="VDM166" s="80"/>
      <c r="VDN166" s="80"/>
      <c r="VDO166" s="80"/>
      <c r="VDP166" s="80"/>
      <c r="VDQ166" s="80"/>
      <c r="VDR166" s="80"/>
      <c r="VDS166" s="80"/>
      <c r="VDT166" s="80"/>
      <c r="VDU166" s="80"/>
      <c r="VDV166" s="80"/>
      <c r="VDW166" s="80"/>
      <c r="VDX166" s="80"/>
      <c r="VDY166" s="80"/>
      <c r="VDZ166" s="80"/>
      <c r="VEA166" s="80"/>
      <c r="VEB166" s="80"/>
      <c r="VEC166" s="80"/>
      <c r="VED166" s="80"/>
      <c r="VEE166" s="80"/>
      <c r="VEF166" s="80"/>
      <c r="VEG166" s="80"/>
      <c r="VEH166" s="80"/>
      <c r="VEI166" s="80"/>
      <c r="VEJ166" s="80"/>
      <c r="VEK166" s="80"/>
      <c r="VEL166" s="80"/>
      <c r="VEM166" s="80"/>
      <c r="VEN166" s="80"/>
      <c r="VEO166" s="80"/>
      <c r="VEP166" s="80"/>
      <c r="VEQ166" s="80"/>
      <c r="VER166" s="80"/>
      <c r="VES166" s="80"/>
      <c r="VET166" s="80"/>
      <c r="VEU166" s="80"/>
      <c r="VEV166" s="80"/>
      <c r="VEW166" s="80"/>
      <c r="VEX166" s="80"/>
      <c r="VEY166" s="80"/>
      <c r="VEZ166" s="80"/>
      <c r="VFA166" s="80"/>
      <c r="VFB166" s="80"/>
      <c r="VFC166" s="80"/>
      <c r="VFD166" s="80"/>
      <c r="VFE166" s="80"/>
      <c r="VFF166" s="80"/>
      <c r="VFG166" s="80"/>
      <c r="VFH166" s="80"/>
      <c r="VFI166" s="80"/>
      <c r="VFJ166" s="80"/>
      <c r="VFK166" s="80"/>
      <c r="VFL166" s="80"/>
      <c r="VFM166" s="80"/>
      <c r="VFN166" s="80"/>
      <c r="VFO166" s="80"/>
      <c r="VFP166" s="80"/>
      <c r="VFQ166" s="80"/>
      <c r="VFR166" s="80"/>
      <c r="VFS166" s="80"/>
      <c r="VFT166" s="80"/>
      <c r="VFU166" s="80"/>
      <c r="VFV166" s="80"/>
      <c r="VFW166" s="80"/>
      <c r="VFX166" s="80"/>
      <c r="VFY166" s="80"/>
      <c r="VFZ166" s="80"/>
      <c r="VGA166" s="80"/>
      <c r="VGB166" s="80"/>
      <c r="VGC166" s="80"/>
      <c r="VGD166" s="80"/>
      <c r="VGE166" s="80"/>
      <c r="VGF166" s="80"/>
      <c r="VGG166" s="80"/>
      <c r="VGH166" s="80"/>
      <c r="VGI166" s="80"/>
      <c r="VGJ166" s="80"/>
      <c r="VGK166" s="80"/>
      <c r="VGL166" s="80"/>
      <c r="VGM166" s="80"/>
      <c r="VGN166" s="80"/>
      <c r="VGO166" s="80"/>
      <c r="VGP166" s="80"/>
      <c r="VGQ166" s="80"/>
      <c r="VGR166" s="80"/>
      <c r="VGS166" s="80"/>
      <c r="VGT166" s="80"/>
      <c r="VGU166" s="80"/>
      <c r="VGV166" s="80"/>
      <c r="VGW166" s="80"/>
      <c r="VGX166" s="80"/>
      <c r="VGY166" s="80"/>
      <c r="VGZ166" s="80"/>
      <c r="VHA166" s="80"/>
      <c r="VHB166" s="80"/>
      <c r="VHC166" s="80"/>
      <c r="VHD166" s="80"/>
      <c r="VHE166" s="80"/>
      <c r="VHF166" s="80"/>
      <c r="VHG166" s="80"/>
      <c r="VHH166" s="80"/>
      <c r="VHI166" s="80"/>
      <c r="VHJ166" s="80"/>
      <c r="VHK166" s="80"/>
      <c r="VHL166" s="80"/>
      <c r="VHM166" s="80"/>
      <c r="VHN166" s="80"/>
      <c r="VHO166" s="80"/>
      <c r="VHP166" s="80"/>
      <c r="VHQ166" s="80"/>
      <c r="VHR166" s="80"/>
      <c r="VHS166" s="80"/>
      <c r="VHT166" s="80"/>
      <c r="VHU166" s="80"/>
      <c r="VHV166" s="80"/>
      <c r="VHW166" s="80"/>
      <c r="VHX166" s="80"/>
      <c r="VHY166" s="80"/>
      <c r="VHZ166" s="80"/>
      <c r="VIA166" s="80"/>
      <c r="VIB166" s="80"/>
      <c r="VIC166" s="80"/>
      <c r="VID166" s="80"/>
      <c r="VIE166" s="80"/>
      <c r="VIF166" s="80"/>
      <c r="VIG166" s="80"/>
      <c r="VIH166" s="80"/>
      <c r="VII166" s="80"/>
      <c r="VIJ166" s="80"/>
      <c r="VIK166" s="80"/>
      <c r="VIL166" s="80"/>
      <c r="VIM166" s="80"/>
      <c r="VIN166" s="80"/>
      <c r="VIO166" s="80"/>
      <c r="VIP166" s="80"/>
      <c r="VIQ166" s="80"/>
      <c r="VIR166" s="80"/>
      <c r="VIS166" s="80"/>
      <c r="VIT166" s="80"/>
      <c r="VIU166" s="80"/>
      <c r="VIV166" s="80"/>
      <c r="VIW166" s="80"/>
      <c r="VIX166" s="80"/>
      <c r="VIY166" s="80"/>
      <c r="VIZ166" s="80"/>
      <c r="VJA166" s="80"/>
      <c r="VJB166" s="80"/>
      <c r="VJC166" s="80"/>
      <c r="VJD166" s="80"/>
      <c r="VJE166" s="80"/>
      <c r="VJF166" s="80"/>
      <c r="VJG166" s="80"/>
      <c r="VJH166" s="80"/>
      <c r="VJI166" s="80"/>
      <c r="VJJ166" s="80"/>
      <c r="VJK166" s="80"/>
      <c r="VJL166" s="80"/>
      <c r="VJM166" s="80"/>
      <c r="VJN166" s="80"/>
      <c r="VJO166" s="80"/>
      <c r="VJP166" s="80"/>
      <c r="VJQ166" s="80"/>
      <c r="VJR166" s="80"/>
      <c r="VJS166" s="80"/>
      <c r="VJT166" s="80"/>
      <c r="VJU166" s="80"/>
      <c r="VJV166" s="80"/>
      <c r="VJW166" s="80"/>
      <c r="VJX166" s="80"/>
      <c r="VJY166" s="80"/>
      <c r="VJZ166" s="80"/>
      <c r="VKA166" s="80"/>
      <c r="VKB166" s="80"/>
      <c r="VKC166" s="80"/>
      <c r="VKD166" s="80"/>
      <c r="VKE166" s="80"/>
      <c r="VKF166" s="80"/>
      <c r="VKG166" s="80"/>
      <c r="VKH166" s="80"/>
      <c r="VKI166" s="80"/>
      <c r="VKJ166" s="80"/>
      <c r="VKK166" s="80"/>
      <c r="VKL166" s="80"/>
      <c r="VKM166" s="80"/>
      <c r="VKN166" s="80"/>
      <c r="VKO166" s="80"/>
      <c r="VKP166" s="80"/>
      <c r="VKQ166" s="80"/>
      <c r="VKR166" s="80"/>
      <c r="VKS166" s="80"/>
      <c r="VKT166" s="80"/>
      <c r="VKU166" s="80"/>
      <c r="VKV166" s="80"/>
      <c r="VKW166" s="80"/>
      <c r="VKX166" s="80"/>
      <c r="VKY166" s="80"/>
      <c r="VKZ166" s="80"/>
      <c r="VLA166" s="80"/>
      <c r="VLB166" s="80"/>
      <c r="VLC166" s="80"/>
      <c r="VLD166" s="80"/>
      <c r="VLE166" s="80"/>
      <c r="VLF166" s="80"/>
      <c r="VLG166" s="80"/>
      <c r="VLH166" s="80"/>
      <c r="VLI166" s="80"/>
      <c r="VLJ166" s="80"/>
      <c r="VLK166" s="80"/>
      <c r="VLL166" s="80"/>
      <c r="VLM166" s="80"/>
      <c r="VLN166" s="80"/>
      <c r="VLO166" s="80"/>
      <c r="VLP166" s="80"/>
      <c r="VLQ166" s="80"/>
      <c r="VLR166" s="80"/>
      <c r="VLS166" s="80"/>
      <c r="VLT166" s="80"/>
      <c r="VLU166" s="80"/>
      <c r="VLV166" s="80"/>
      <c r="VLW166" s="80"/>
      <c r="VLX166" s="80"/>
      <c r="VLY166" s="80"/>
      <c r="VLZ166" s="80"/>
      <c r="VMA166" s="80"/>
      <c r="VMB166" s="80"/>
      <c r="VMC166" s="80"/>
      <c r="VMD166" s="80"/>
      <c r="VME166" s="80"/>
      <c r="VMF166" s="80"/>
      <c r="VMG166" s="80"/>
      <c r="VMH166" s="80"/>
      <c r="VMI166" s="80"/>
      <c r="VMJ166" s="80"/>
      <c r="VMK166" s="80"/>
      <c r="VML166" s="80"/>
      <c r="VMM166" s="80"/>
      <c r="VMN166" s="80"/>
      <c r="VMO166" s="80"/>
      <c r="VMP166" s="80"/>
      <c r="VMQ166" s="80"/>
      <c r="VMR166" s="80"/>
      <c r="VMS166" s="80"/>
      <c r="VMT166" s="80"/>
      <c r="VMU166" s="80"/>
      <c r="VMV166" s="80"/>
      <c r="VMW166" s="80"/>
      <c r="VMX166" s="80"/>
      <c r="VMY166" s="80"/>
      <c r="VMZ166" s="80"/>
      <c r="VNA166" s="80"/>
      <c r="VNB166" s="80"/>
      <c r="VNC166" s="80"/>
      <c r="VND166" s="80"/>
      <c r="VNE166" s="80"/>
      <c r="VNF166" s="80"/>
      <c r="VNG166" s="80"/>
      <c r="VNH166" s="80"/>
      <c r="VNI166" s="80"/>
      <c r="VNJ166" s="80"/>
      <c r="VNK166" s="80"/>
      <c r="VNL166" s="80"/>
      <c r="VNM166" s="80"/>
      <c r="VNN166" s="80"/>
      <c r="VNO166" s="80"/>
      <c r="VNP166" s="80"/>
      <c r="VNQ166" s="80"/>
      <c r="VNR166" s="80"/>
      <c r="VNS166" s="80"/>
      <c r="VNT166" s="80"/>
      <c r="VNU166" s="80"/>
      <c r="VNV166" s="80"/>
      <c r="VNW166" s="80"/>
      <c r="VNX166" s="80"/>
      <c r="VNY166" s="80"/>
      <c r="VNZ166" s="80"/>
      <c r="VOA166" s="80"/>
      <c r="VOB166" s="80"/>
      <c r="VOC166" s="80"/>
      <c r="VOD166" s="80"/>
      <c r="VOE166" s="80"/>
      <c r="VOF166" s="80"/>
      <c r="VOG166" s="80"/>
      <c r="VOH166" s="80"/>
      <c r="VOI166" s="80"/>
      <c r="VOJ166" s="80"/>
      <c r="VOK166" s="80"/>
      <c r="VOL166" s="80"/>
      <c r="VOM166" s="80"/>
      <c r="VON166" s="80"/>
      <c r="VOO166" s="80"/>
      <c r="VOP166" s="80"/>
      <c r="VOQ166" s="80"/>
      <c r="VOR166" s="80"/>
      <c r="VOS166" s="80"/>
      <c r="VOT166" s="80"/>
      <c r="VOU166" s="80"/>
      <c r="VOV166" s="80"/>
      <c r="VOW166" s="80"/>
      <c r="VOX166" s="80"/>
      <c r="VOY166" s="80"/>
      <c r="VOZ166" s="80"/>
      <c r="VPA166" s="80"/>
      <c r="VPB166" s="80"/>
      <c r="VPC166" s="80"/>
      <c r="VPD166" s="80"/>
      <c r="VPE166" s="80"/>
      <c r="VPF166" s="80"/>
      <c r="VPG166" s="80"/>
      <c r="VPH166" s="80"/>
      <c r="VPI166" s="80"/>
      <c r="VPJ166" s="80"/>
      <c r="VPK166" s="80"/>
      <c r="VPL166" s="80"/>
      <c r="VPM166" s="80"/>
      <c r="VPN166" s="80"/>
      <c r="VPO166" s="80"/>
      <c r="VPP166" s="80"/>
      <c r="VPQ166" s="80"/>
      <c r="VPR166" s="80"/>
      <c r="VPS166" s="80"/>
      <c r="VPT166" s="80"/>
      <c r="VPU166" s="80"/>
      <c r="VPV166" s="80"/>
      <c r="VPW166" s="80"/>
      <c r="VPX166" s="80"/>
      <c r="VPY166" s="80"/>
      <c r="VPZ166" s="80"/>
      <c r="VQA166" s="80"/>
      <c r="VQB166" s="80"/>
      <c r="VQC166" s="80"/>
      <c r="VQD166" s="80"/>
      <c r="VQE166" s="80"/>
      <c r="VQF166" s="80"/>
      <c r="VQG166" s="80"/>
      <c r="VQH166" s="80"/>
      <c r="VQI166" s="80"/>
      <c r="VQJ166" s="80"/>
      <c r="VQK166" s="80"/>
      <c r="VQL166" s="80"/>
      <c r="VQM166" s="80"/>
      <c r="VQN166" s="80"/>
      <c r="VQO166" s="80"/>
      <c r="VQP166" s="80"/>
      <c r="VQQ166" s="80"/>
      <c r="VQR166" s="80"/>
      <c r="VQS166" s="80"/>
      <c r="VQT166" s="80"/>
      <c r="VQU166" s="80"/>
      <c r="VQV166" s="80"/>
      <c r="VQW166" s="80"/>
      <c r="VQX166" s="80"/>
      <c r="VQY166" s="80"/>
      <c r="VQZ166" s="80"/>
      <c r="VRA166" s="80"/>
      <c r="VRB166" s="80"/>
      <c r="VRC166" s="80"/>
      <c r="VRD166" s="80"/>
      <c r="VRE166" s="80"/>
      <c r="VRF166" s="80"/>
      <c r="VRG166" s="80"/>
      <c r="VRH166" s="80"/>
      <c r="VRI166" s="80"/>
      <c r="VRJ166" s="80"/>
      <c r="VRK166" s="80"/>
      <c r="VRL166" s="80"/>
      <c r="VRM166" s="80"/>
      <c r="VRN166" s="80"/>
      <c r="VRO166" s="80"/>
      <c r="VRP166" s="80"/>
      <c r="VRQ166" s="80"/>
      <c r="VRR166" s="80"/>
      <c r="VRS166" s="80"/>
      <c r="VRT166" s="80"/>
      <c r="VRU166" s="80"/>
      <c r="VRV166" s="80"/>
      <c r="VRW166" s="80"/>
      <c r="VRX166" s="80"/>
      <c r="VRY166" s="80"/>
      <c r="VRZ166" s="80"/>
      <c r="VSA166" s="80"/>
      <c r="VSB166" s="80"/>
      <c r="VSC166" s="80"/>
      <c r="VSD166" s="80"/>
      <c r="VSE166" s="80"/>
      <c r="VSF166" s="80"/>
      <c r="VSG166" s="80"/>
      <c r="VSH166" s="80"/>
      <c r="VSI166" s="80"/>
      <c r="VSJ166" s="80"/>
      <c r="VSK166" s="80"/>
      <c r="VSL166" s="80"/>
      <c r="VSM166" s="80"/>
      <c r="VSN166" s="80"/>
      <c r="VSO166" s="80"/>
      <c r="VSP166" s="80"/>
      <c r="VSQ166" s="80"/>
      <c r="VSR166" s="80"/>
      <c r="VSS166" s="80"/>
      <c r="VST166" s="80"/>
      <c r="VSU166" s="80"/>
      <c r="VSV166" s="80"/>
      <c r="VSW166" s="80"/>
      <c r="VSX166" s="80"/>
      <c r="VSY166" s="80"/>
      <c r="VSZ166" s="80"/>
      <c r="VTA166" s="80"/>
      <c r="VTB166" s="80"/>
      <c r="VTC166" s="80"/>
      <c r="VTD166" s="80"/>
      <c r="VTE166" s="80"/>
      <c r="VTF166" s="80"/>
      <c r="VTG166" s="80"/>
      <c r="VTH166" s="80"/>
      <c r="VTI166" s="80"/>
      <c r="VTJ166" s="80"/>
      <c r="VTK166" s="80"/>
      <c r="VTL166" s="80"/>
      <c r="VTM166" s="80"/>
      <c r="VTN166" s="80"/>
      <c r="VTO166" s="80"/>
      <c r="VTP166" s="80"/>
      <c r="VTQ166" s="80"/>
      <c r="VTR166" s="80"/>
      <c r="VTS166" s="80"/>
      <c r="VTT166" s="80"/>
      <c r="VTU166" s="80"/>
      <c r="VTV166" s="80"/>
      <c r="VTW166" s="80"/>
      <c r="VTX166" s="80"/>
      <c r="VTY166" s="80"/>
      <c r="VTZ166" s="80"/>
      <c r="VUA166" s="80"/>
      <c r="VUB166" s="80"/>
      <c r="VUC166" s="80"/>
      <c r="VUD166" s="80"/>
      <c r="VUE166" s="80"/>
      <c r="VUF166" s="80"/>
      <c r="VUG166" s="80"/>
      <c r="VUH166" s="80"/>
      <c r="VUI166" s="80"/>
      <c r="VUJ166" s="80"/>
      <c r="VUK166" s="80"/>
      <c r="VUL166" s="80"/>
      <c r="VUM166" s="80"/>
      <c r="VUN166" s="80"/>
      <c r="VUO166" s="80"/>
      <c r="VUP166" s="80"/>
      <c r="VUQ166" s="80"/>
      <c r="VUR166" s="80"/>
      <c r="VUS166" s="80"/>
      <c r="VUT166" s="80"/>
      <c r="VUU166" s="80"/>
      <c r="VUV166" s="80"/>
      <c r="VUW166" s="80"/>
      <c r="VUX166" s="80"/>
      <c r="VUY166" s="80"/>
      <c r="VUZ166" s="80"/>
      <c r="VVA166" s="80"/>
      <c r="VVB166" s="80"/>
      <c r="VVC166" s="80"/>
      <c r="VVD166" s="80"/>
      <c r="VVE166" s="80"/>
      <c r="VVF166" s="80"/>
      <c r="VVG166" s="80"/>
      <c r="VVH166" s="80"/>
      <c r="VVI166" s="80"/>
      <c r="VVJ166" s="80"/>
      <c r="VVK166" s="80"/>
      <c r="VVL166" s="80"/>
      <c r="VVM166" s="80"/>
      <c r="VVN166" s="80"/>
      <c r="VVO166" s="80"/>
      <c r="VVP166" s="80"/>
      <c r="VVQ166" s="80"/>
      <c r="VVR166" s="80"/>
      <c r="VVS166" s="80"/>
      <c r="VVT166" s="80"/>
      <c r="VVU166" s="80"/>
      <c r="VVV166" s="80"/>
      <c r="VVW166" s="80"/>
      <c r="VVX166" s="80"/>
      <c r="VVY166" s="80"/>
      <c r="VVZ166" s="80"/>
      <c r="VWA166" s="80"/>
      <c r="VWB166" s="80"/>
      <c r="VWC166" s="80"/>
      <c r="VWD166" s="80"/>
      <c r="VWE166" s="80"/>
      <c r="VWF166" s="80"/>
      <c r="VWG166" s="80"/>
      <c r="VWH166" s="80"/>
      <c r="VWI166" s="80"/>
      <c r="VWJ166" s="80"/>
      <c r="VWK166" s="80"/>
      <c r="VWL166" s="80"/>
      <c r="VWM166" s="80"/>
      <c r="VWN166" s="80"/>
      <c r="VWO166" s="80"/>
      <c r="VWP166" s="80"/>
      <c r="VWQ166" s="80"/>
      <c r="VWR166" s="80"/>
      <c r="VWS166" s="80"/>
      <c r="VWT166" s="80"/>
      <c r="VWU166" s="80"/>
      <c r="VWV166" s="80"/>
      <c r="VWW166" s="80"/>
      <c r="VWX166" s="80"/>
      <c r="VWY166" s="80"/>
      <c r="VWZ166" s="80"/>
      <c r="VXA166" s="80"/>
      <c r="VXB166" s="80"/>
      <c r="VXC166" s="80"/>
      <c r="VXD166" s="80"/>
      <c r="VXE166" s="80"/>
      <c r="VXF166" s="80"/>
      <c r="VXG166" s="80"/>
      <c r="VXH166" s="80"/>
      <c r="VXI166" s="80"/>
      <c r="VXJ166" s="80"/>
      <c r="VXK166" s="80"/>
      <c r="VXL166" s="80"/>
      <c r="VXM166" s="80"/>
      <c r="VXN166" s="80"/>
      <c r="VXO166" s="80"/>
      <c r="VXP166" s="80"/>
      <c r="VXQ166" s="80"/>
      <c r="VXR166" s="80"/>
      <c r="VXS166" s="80"/>
      <c r="VXT166" s="80"/>
      <c r="VXU166" s="80"/>
      <c r="VXV166" s="80"/>
      <c r="VXW166" s="80"/>
      <c r="VXX166" s="80"/>
      <c r="VXY166" s="80"/>
      <c r="VXZ166" s="80"/>
      <c r="VYA166" s="80"/>
      <c r="VYB166" s="80"/>
      <c r="VYC166" s="80"/>
      <c r="VYD166" s="80"/>
      <c r="VYE166" s="80"/>
      <c r="VYF166" s="80"/>
      <c r="VYG166" s="80"/>
      <c r="VYH166" s="80"/>
      <c r="VYI166" s="80"/>
      <c r="VYJ166" s="80"/>
      <c r="VYK166" s="80"/>
      <c r="VYL166" s="80"/>
      <c r="VYM166" s="80"/>
      <c r="VYN166" s="80"/>
      <c r="VYO166" s="80"/>
      <c r="VYP166" s="80"/>
      <c r="VYQ166" s="80"/>
      <c r="VYR166" s="80"/>
      <c r="VYS166" s="80"/>
      <c r="VYT166" s="80"/>
      <c r="VYU166" s="80"/>
      <c r="VYV166" s="80"/>
      <c r="VYW166" s="80"/>
      <c r="VYX166" s="80"/>
      <c r="VYY166" s="80"/>
      <c r="VYZ166" s="80"/>
      <c r="VZA166" s="80"/>
      <c r="VZB166" s="80"/>
      <c r="VZC166" s="80"/>
      <c r="VZD166" s="80"/>
      <c r="VZE166" s="80"/>
      <c r="VZF166" s="80"/>
      <c r="VZG166" s="80"/>
      <c r="VZH166" s="80"/>
      <c r="VZI166" s="80"/>
      <c r="VZJ166" s="80"/>
      <c r="VZK166" s="80"/>
      <c r="VZL166" s="80"/>
      <c r="VZM166" s="80"/>
      <c r="VZN166" s="80"/>
      <c r="VZO166" s="80"/>
      <c r="VZP166" s="80"/>
      <c r="VZQ166" s="80"/>
      <c r="VZR166" s="80"/>
      <c r="VZS166" s="80"/>
      <c r="VZT166" s="80"/>
      <c r="VZU166" s="80"/>
      <c r="VZV166" s="80"/>
      <c r="VZW166" s="80"/>
      <c r="VZX166" s="80"/>
      <c r="VZY166" s="80"/>
      <c r="VZZ166" s="80"/>
      <c r="WAA166" s="80"/>
      <c r="WAB166" s="80"/>
      <c r="WAC166" s="80"/>
      <c r="WAD166" s="80"/>
      <c r="WAE166" s="80"/>
      <c r="WAF166" s="80"/>
      <c r="WAG166" s="80"/>
      <c r="WAH166" s="80"/>
      <c r="WAI166" s="80"/>
      <c r="WAJ166" s="80"/>
      <c r="WAK166" s="80"/>
      <c r="WAL166" s="80"/>
      <c r="WAM166" s="80"/>
      <c r="WAN166" s="80"/>
      <c r="WAO166" s="80"/>
      <c r="WAP166" s="80"/>
      <c r="WAQ166" s="80"/>
      <c r="WAR166" s="80"/>
      <c r="WAS166" s="80"/>
      <c r="WAT166" s="80"/>
      <c r="WAU166" s="80"/>
      <c r="WAV166" s="80"/>
      <c r="WAW166" s="80"/>
      <c r="WAX166" s="80"/>
      <c r="WAY166" s="80"/>
      <c r="WAZ166" s="80"/>
      <c r="WBA166" s="80"/>
      <c r="WBB166" s="80"/>
      <c r="WBC166" s="80"/>
      <c r="WBD166" s="80"/>
      <c r="WBE166" s="80"/>
      <c r="WBF166" s="80"/>
      <c r="WBG166" s="80"/>
      <c r="WBH166" s="80"/>
      <c r="WBI166" s="80"/>
      <c r="WBJ166" s="80"/>
      <c r="WBK166" s="80"/>
      <c r="WBL166" s="80"/>
      <c r="WBM166" s="80"/>
      <c r="WBN166" s="80"/>
      <c r="WBO166" s="80"/>
      <c r="WBP166" s="80"/>
      <c r="WBQ166" s="80"/>
      <c r="WBR166" s="80"/>
      <c r="WBS166" s="80"/>
      <c r="WBT166" s="80"/>
      <c r="WBU166" s="80"/>
      <c r="WBV166" s="80"/>
      <c r="WBW166" s="80"/>
      <c r="WBX166" s="80"/>
      <c r="WBY166" s="80"/>
      <c r="WBZ166" s="80"/>
      <c r="WCA166" s="80"/>
      <c r="WCB166" s="80"/>
      <c r="WCC166" s="80"/>
      <c r="WCD166" s="80"/>
      <c r="WCE166" s="80"/>
      <c r="WCF166" s="80"/>
      <c r="WCG166" s="80"/>
      <c r="WCH166" s="80"/>
      <c r="WCI166" s="80"/>
      <c r="WCJ166" s="80"/>
      <c r="WCK166" s="80"/>
      <c r="WCL166" s="80"/>
      <c r="WCM166" s="80"/>
      <c r="WCN166" s="80"/>
      <c r="WCO166" s="80"/>
      <c r="WCP166" s="80"/>
      <c r="WCQ166" s="80"/>
      <c r="WCR166" s="80"/>
      <c r="WCS166" s="80"/>
      <c r="WCT166" s="80"/>
      <c r="WCU166" s="80"/>
      <c r="WCV166" s="80"/>
      <c r="WCW166" s="80"/>
      <c r="WCX166" s="80"/>
      <c r="WCY166" s="80"/>
      <c r="WCZ166" s="80"/>
      <c r="WDA166" s="80"/>
      <c r="WDB166" s="80"/>
      <c r="WDC166" s="80"/>
      <c r="WDD166" s="80"/>
      <c r="WDE166" s="80"/>
      <c r="WDF166" s="80"/>
      <c r="WDG166" s="80"/>
      <c r="WDH166" s="80"/>
      <c r="WDI166" s="80"/>
      <c r="WDJ166" s="80"/>
      <c r="WDK166" s="80"/>
      <c r="WDL166" s="80"/>
      <c r="WDM166" s="80"/>
      <c r="WDN166" s="80"/>
      <c r="WDO166" s="80"/>
      <c r="WDP166" s="80"/>
      <c r="WDQ166" s="80"/>
      <c r="WDR166" s="80"/>
      <c r="WDS166" s="80"/>
      <c r="WDT166" s="80"/>
      <c r="WDU166" s="80"/>
      <c r="WDV166" s="80"/>
      <c r="WDW166" s="80"/>
      <c r="WDX166" s="80"/>
      <c r="WDY166" s="80"/>
      <c r="WDZ166" s="80"/>
      <c r="WEA166" s="80"/>
      <c r="WEB166" s="80"/>
      <c r="WEC166" s="80"/>
      <c r="WED166" s="80"/>
      <c r="WEE166" s="80"/>
      <c r="WEF166" s="80"/>
      <c r="WEG166" s="80"/>
      <c r="WEH166" s="80"/>
      <c r="WEI166" s="80"/>
      <c r="WEJ166" s="80"/>
      <c r="WEK166" s="80"/>
      <c r="WEL166" s="80"/>
      <c r="WEM166" s="80"/>
      <c r="WEN166" s="80"/>
      <c r="WEO166" s="80"/>
      <c r="WEP166" s="80"/>
      <c r="WEQ166" s="80"/>
      <c r="WER166" s="80"/>
      <c r="WES166" s="80"/>
      <c r="WET166" s="80"/>
      <c r="WEU166" s="80"/>
      <c r="WEV166" s="80"/>
      <c r="WEW166" s="80"/>
      <c r="WEX166" s="80"/>
      <c r="WEY166" s="80"/>
      <c r="WEZ166" s="80"/>
      <c r="WFA166" s="80"/>
      <c r="WFB166" s="80"/>
      <c r="WFC166" s="80"/>
      <c r="WFD166" s="80"/>
      <c r="WFE166" s="80"/>
      <c r="WFF166" s="80"/>
      <c r="WFG166" s="80"/>
      <c r="WFH166" s="80"/>
      <c r="WFI166" s="80"/>
      <c r="WFJ166" s="80"/>
      <c r="WFK166" s="80"/>
      <c r="WFL166" s="80"/>
      <c r="WFM166" s="80"/>
      <c r="WFN166" s="80"/>
      <c r="WFO166" s="80"/>
      <c r="WFP166" s="80"/>
      <c r="WFQ166" s="80"/>
      <c r="WFR166" s="80"/>
      <c r="WFS166" s="80"/>
      <c r="WFT166" s="80"/>
      <c r="WFU166" s="80"/>
      <c r="WFV166" s="80"/>
      <c r="WFW166" s="80"/>
      <c r="WFX166" s="80"/>
      <c r="WFY166" s="80"/>
      <c r="WFZ166" s="80"/>
      <c r="WGA166" s="80"/>
      <c r="WGB166" s="80"/>
      <c r="WGC166" s="80"/>
      <c r="WGD166" s="80"/>
      <c r="WGE166" s="80"/>
      <c r="WGF166" s="80"/>
      <c r="WGG166" s="80"/>
      <c r="WGH166" s="80"/>
      <c r="WGI166" s="80"/>
      <c r="WGJ166" s="80"/>
      <c r="WGK166" s="80"/>
      <c r="WGL166" s="80"/>
      <c r="WGM166" s="80"/>
      <c r="WGN166" s="80"/>
      <c r="WGO166" s="80"/>
      <c r="WGP166" s="80"/>
      <c r="WGQ166" s="80"/>
      <c r="WGR166" s="80"/>
      <c r="WGS166" s="80"/>
      <c r="WGT166" s="80"/>
      <c r="WGU166" s="80"/>
      <c r="WGV166" s="80"/>
      <c r="WGW166" s="80"/>
      <c r="WGX166" s="80"/>
      <c r="WGY166" s="80"/>
      <c r="WGZ166" s="80"/>
      <c r="WHA166" s="80"/>
      <c r="WHB166" s="80"/>
      <c r="WHC166" s="80"/>
      <c r="WHD166" s="80"/>
      <c r="WHE166" s="80"/>
      <c r="WHF166" s="80"/>
      <c r="WHG166" s="80"/>
      <c r="WHH166" s="80"/>
      <c r="WHI166" s="80"/>
      <c r="WHJ166" s="80"/>
      <c r="WHK166" s="80"/>
      <c r="WHL166" s="80"/>
      <c r="WHM166" s="80"/>
      <c r="WHN166" s="80"/>
      <c r="WHO166" s="80"/>
      <c r="WHP166" s="80"/>
      <c r="WHQ166" s="80"/>
      <c r="WHR166" s="80"/>
      <c r="WHS166" s="80"/>
      <c r="WHT166" s="80"/>
      <c r="WHU166" s="80"/>
      <c r="WHV166" s="80"/>
      <c r="WHW166" s="80"/>
      <c r="WHX166" s="80"/>
      <c r="WHY166" s="80"/>
      <c r="WHZ166" s="80"/>
      <c r="WIA166" s="80"/>
      <c r="WIB166" s="80"/>
      <c r="WIC166" s="80"/>
      <c r="WID166" s="80"/>
      <c r="WIE166" s="80"/>
      <c r="WIF166" s="80"/>
      <c r="WIG166" s="80"/>
      <c r="WIH166" s="80"/>
      <c r="WII166" s="80"/>
      <c r="WIJ166" s="80"/>
      <c r="WIK166" s="80"/>
      <c r="WIL166" s="80"/>
      <c r="WIM166" s="80"/>
      <c r="WIN166" s="80"/>
      <c r="WIO166" s="80"/>
      <c r="WIP166" s="80"/>
      <c r="WIQ166" s="80"/>
      <c r="WIR166" s="80"/>
      <c r="WIS166" s="80"/>
      <c r="WIT166" s="80"/>
      <c r="WIU166" s="80"/>
      <c r="WIV166" s="80"/>
      <c r="WIW166" s="80"/>
      <c r="WIX166" s="80"/>
      <c r="WIY166" s="80"/>
      <c r="WIZ166" s="80"/>
      <c r="WJA166" s="80"/>
      <c r="WJB166" s="80"/>
      <c r="WJC166" s="80"/>
      <c r="WJD166" s="80"/>
      <c r="WJE166" s="80"/>
      <c r="WJF166" s="80"/>
      <c r="WJG166" s="80"/>
      <c r="WJH166" s="80"/>
      <c r="WJI166" s="80"/>
      <c r="WJJ166" s="80"/>
      <c r="WJK166" s="80"/>
      <c r="WJL166" s="80"/>
      <c r="WJM166" s="80"/>
      <c r="WJN166" s="80"/>
      <c r="WJO166" s="80"/>
      <c r="WJP166" s="80"/>
      <c r="WJQ166" s="80"/>
      <c r="WJR166" s="80"/>
      <c r="WJS166" s="80"/>
      <c r="WJT166" s="80"/>
      <c r="WJU166" s="80"/>
      <c r="WJV166" s="80"/>
      <c r="WJW166" s="80"/>
      <c r="WJX166" s="80"/>
      <c r="WJY166" s="80"/>
      <c r="WJZ166" s="80"/>
      <c r="WKA166" s="80"/>
      <c r="WKB166" s="80"/>
      <c r="WKC166" s="80"/>
      <c r="WKD166" s="80"/>
      <c r="WKE166" s="80"/>
      <c r="WKF166" s="80"/>
      <c r="WKG166" s="80"/>
      <c r="WKH166" s="80"/>
      <c r="WKI166" s="80"/>
      <c r="WKJ166" s="80"/>
      <c r="WKK166" s="80"/>
      <c r="WKL166" s="80"/>
      <c r="WKM166" s="80"/>
      <c r="WKN166" s="80"/>
      <c r="WKO166" s="80"/>
      <c r="WKP166" s="80"/>
      <c r="WKQ166" s="80"/>
      <c r="WKR166" s="80"/>
      <c r="WKS166" s="80"/>
      <c r="WKT166" s="80"/>
      <c r="WKU166" s="80"/>
      <c r="WKV166" s="80"/>
      <c r="WKW166" s="80"/>
      <c r="WKX166" s="80"/>
      <c r="WKY166" s="80"/>
      <c r="WKZ166" s="80"/>
      <c r="WLA166" s="80"/>
      <c r="WLB166" s="80"/>
      <c r="WLC166" s="80"/>
      <c r="WLD166" s="80"/>
      <c r="WLE166" s="80"/>
      <c r="WLF166" s="80"/>
      <c r="WLG166" s="80"/>
      <c r="WLH166" s="80"/>
      <c r="WLI166" s="80"/>
      <c r="WLJ166" s="80"/>
      <c r="WLK166" s="80"/>
      <c r="WLL166" s="80"/>
      <c r="WLM166" s="80"/>
      <c r="WLN166" s="80"/>
      <c r="WLO166" s="80"/>
      <c r="WLP166" s="80"/>
      <c r="WLQ166" s="80"/>
      <c r="WLR166" s="80"/>
      <c r="WLS166" s="80"/>
      <c r="WLT166" s="80"/>
      <c r="WLU166" s="80"/>
      <c r="WLV166" s="80"/>
      <c r="WLW166" s="80"/>
      <c r="WLX166" s="80"/>
      <c r="WLY166" s="80"/>
      <c r="WLZ166" s="80"/>
      <c r="WMA166" s="80"/>
      <c r="WMB166" s="80"/>
      <c r="WMC166" s="80"/>
      <c r="WMD166" s="80"/>
      <c r="WME166" s="80"/>
      <c r="WMF166" s="80"/>
      <c r="WMG166" s="80"/>
      <c r="WMH166" s="80"/>
      <c r="WMI166" s="80"/>
      <c r="WMJ166" s="80"/>
      <c r="WMK166" s="80"/>
      <c r="WML166" s="80"/>
      <c r="WMM166" s="80"/>
      <c r="WMN166" s="80"/>
      <c r="WMO166" s="80"/>
      <c r="WMP166" s="80"/>
      <c r="WMQ166" s="80"/>
      <c r="WMR166" s="80"/>
      <c r="WMS166" s="80"/>
      <c r="WMT166" s="80"/>
      <c r="WMU166" s="80"/>
      <c r="WMV166" s="80"/>
      <c r="WMW166" s="80"/>
      <c r="WMX166" s="80"/>
      <c r="WMY166" s="80"/>
      <c r="WMZ166" s="80"/>
      <c r="WNA166" s="80"/>
      <c r="WNB166" s="80"/>
      <c r="WNC166" s="80"/>
      <c r="WND166" s="80"/>
      <c r="WNE166" s="80"/>
      <c r="WNF166" s="80"/>
      <c r="WNG166" s="80"/>
      <c r="WNH166" s="80"/>
      <c r="WNI166" s="80"/>
      <c r="WNJ166" s="80"/>
      <c r="WNK166" s="80"/>
      <c r="WNL166" s="80"/>
      <c r="WNM166" s="80"/>
      <c r="WNN166" s="80"/>
      <c r="WNO166" s="80"/>
      <c r="WNP166" s="80"/>
      <c r="WNQ166" s="80"/>
      <c r="WNR166" s="80"/>
      <c r="WNS166" s="80"/>
      <c r="WNT166" s="80"/>
      <c r="WNU166" s="80"/>
      <c r="WNV166" s="80"/>
      <c r="WNW166" s="80"/>
      <c r="WNX166" s="80"/>
      <c r="WNY166" s="80"/>
      <c r="WNZ166" s="80"/>
      <c r="WOA166" s="80"/>
      <c r="WOB166" s="80"/>
      <c r="WOC166" s="80"/>
      <c r="WOD166" s="80"/>
      <c r="WOE166" s="80"/>
      <c r="WOF166" s="80"/>
      <c r="WOG166" s="80"/>
      <c r="WOH166" s="80"/>
      <c r="WOI166" s="80"/>
      <c r="WOJ166" s="80"/>
      <c r="WOK166" s="80"/>
      <c r="WOL166" s="80"/>
      <c r="WOM166" s="80"/>
      <c r="WON166" s="80"/>
      <c r="WOO166" s="80"/>
      <c r="WOP166" s="80"/>
      <c r="WOQ166" s="80"/>
      <c r="WOR166" s="80"/>
      <c r="WOS166" s="80"/>
      <c r="WOT166" s="80"/>
      <c r="WOU166" s="80"/>
      <c r="WOV166" s="80"/>
      <c r="WOW166" s="80"/>
      <c r="WOX166" s="80"/>
      <c r="WOY166" s="80"/>
      <c r="WOZ166" s="80"/>
      <c r="WPA166" s="80"/>
      <c r="WPB166" s="80"/>
      <c r="WPC166" s="80"/>
      <c r="WPD166" s="80"/>
      <c r="WPE166" s="80"/>
      <c r="WPF166" s="80"/>
      <c r="WPG166" s="80"/>
      <c r="WPH166" s="80"/>
      <c r="WPI166" s="80"/>
      <c r="WPJ166" s="80"/>
      <c r="WPK166" s="80"/>
      <c r="WPL166" s="80"/>
      <c r="WPM166" s="80"/>
      <c r="WPN166" s="80"/>
      <c r="WPO166" s="80"/>
      <c r="WPP166" s="80"/>
      <c r="WPQ166" s="80"/>
      <c r="WPR166" s="80"/>
      <c r="WPS166" s="80"/>
      <c r="WPT166" s="80"/>
      <c r="WPU166" s="80"/>
      <c r="WPV166" s="80"/>
      <c r="WPW166" s="80"/>
      <c r="WPX166" s="80"/>
      <c r="WPY166" s="80"/>
      <c r="WPZ166" s="80"/>
      <c r="WQA166" s="80"/>
      <c r="WQB166" s="80"/>
      <c r="WQC166" s="80"/>
      <c r="WQD166" s="80"/>
      <c r="WQE166" s="80"/>
      <c r="WQF166" s="80"/>
      <c r="WQG166" s="80"/>
      <c r="WQH166" s="80"/>
      <c r="WQI166" s="80"/>
      <c r="WQJ166" s="80"/>
      <c r="WQK166" s="80"/>
      <c r="WQL166" s="80"/>
      <c r="WQM166" s="80"/>
      <c r="WQN166" s="80"/>
      <c r="WQO166" s="80"/>
      <c r="WQP166" s="80"/>
      <c r="WQQ166" s="80"/>
      <c r="WQR166" s="80"/>
      <c r="WQS166" s="80"/>
      <c r="WQT166" s="80"/>
      <c r="WQU166" s="80"/>
      <c r="WQV166" s="80"/>
      <c r="WQW166" s="80"/>
      <c r="WQX166" s="80"/>
      <c r="WQY166" s="80"/>
      <c r="WQZ166" s="80"/>
      <c r="WRA166" s="80"/>
      <c r="WRB166" s="80"/>
      <c r="WRC166" s="80"/>
      <c r="WRD166" s="80"/>
      <c r="WRE166" s="80"/>
      <c r="WRF166" s="80"/>
      <c r="WRG166" s="80"/>
      <c r="WRH166" s="80"/>
      <c r="WRI166" s="80"/>
      <c r="WRJ166" s="80"/>
      <c r="WRK166" s="80"/>
      <c r="WRL166" s="80"/>
      <c r="WRM166" s="80"/>
      <c r="WRN166" s="80"/>
      <c r="WRO166" s="80"/>
      <c r="WRP166" s="80"/>
      <c r="WRQ166" s="80"/>
      <c r="WRR166" s="80"/>
      <c r="WRS166" s="80"/>
      <c r="WRT166" s="80"/>
      <c r="WRU166" s="80"/>
      <c r="WRV166" s="80"/>
      <c r="WRW166" s="80"/>
      <c r="WRX166" s="80"/>
      <c r="WRY166" s="80"/>
      <c r="WRZ166" s="80"/>
      <c r="WSA166" s="80"/>
      <c r="WSB166" s="80"/>
      <c r="WSC166" s="80"/>
      <c r="WSD166" s="80"/>
      <c r="WSE166" s="80"/>
      <c r="WSF166" s="80"/>
      <c r="WSG166" s="80"/>
      <c r="WSH166" s="80"/>
      <c r="WSI166" s="80"/>
      <c r="WSJ166" s="80"/>
      <c r="WSK166" s="80"/>
      <c r="WSL166" s="80"/>
      <c r="WSM166" s="80"/>
      <c r="WSN166" s="80"/>
      <c r="WSO166" s="80"/>
      <c r="WSP166" s="80"/>
      <c r="WSQ166" s="80"/>
      <c r="WSR166" s="80"/>
      <c r="WSS166" s="80"/>
      <c r="WST166" s="80"/>
      <c r="WSU166" s="80"/>
      <c r="WSV166" s="80"/>
      <c r="WSW166" s="80"/>
      <c r="WSX166" s="80"/>
      <c r="WSY166" s="80"/>
      <c r="WSZ166" s="80"/>
      <c r="WTA166" s="80"/>
      <c r="WTB166" s="80"/>
      <c r="WTC166" s="80"/>
      <c r="WTD166" s="80"/>
      <c r="WTE166" s="80"/>
      <c r="WTF166" s="80"/>
      <c r="WTG166" s="80"/>
      <c r="WTH166" s="80"/>
      <c r="WTI166" s="80"/>
      <c r="WTJ166" s="80"/>
      <c r="WTK166" s="80"/>
      <c r="WTL166" s="80"/>
      <c r="WTM166" s="80"/>
      <c r="WTN166" s="80"/>
      <c r="WTO166" s="80"/>
      <c r="WTP166" s="80"/>
      <c r="WTQ166" s="80"/>
      <c r="WTR166" s="80"/>
      <c r="WTS166" s="80"/>
      <c r="WTT166" s="80"/>
      <c r="WTU166" s="80"/>
      <c r="WTV166" s="80"/>
      <c r="WTW166" s="80"/>
      <c r="WTX166" s="80"/>
      <c r="WTY166" s="80"/>
      <c r="WTZ166" s="80"/>
      <c r="WUA166" s="80"/>
      <c r="WUB166" s="80"/>
      <c r="WUC166" s="80"/>
      <c r="WUD166" s="80"/>
      <c r="WUE166" s="80"/>
      <c r="WUF166" s="80"/>
      <c r="WUG166" s="80"/>
      <c r="WUH166" s="80"/>
      <c r="WUI166" s="80"/>
      <c r="WUJ166" s="80"/>
      <c r="WUK166" s="80"/>
      <c r="WUL166" s="80"/>
      <c r="WUM166" s="80"/>
      <c r="WUN166" s="80"/>
      <c r="WUO166" s="80"/>
      <c r="WUP166" s="80"/>
      <c r="WUQ166" s="80"/>
      <c r="WUR166" s="80"/>
      <c r="WUS166" s="80"/>
      <c r="WUT166" s="80"/>
      <c r="WUU166" s="80"/>
      <c r="WUV166" s="80"/>
      <c r="WUW166" s="80"/>
      <c r="WUX166" s="80"/>
      <c r="WUY166" s="80"/>
      <c r="WUZ166" s="80"/>
      <c r="WVA166" s="80"/>
      <c r="WVB166" s="80"/>
      <c r="WVC166" s="80"/>
      <c r="WVD166" s="80"/>
      <c r="WVE166" s="80"/>
      <c r="WVF166" s="80"/>
      <c r="WVG166" s="80"/>
      <c r="WVH166" s="80"/>
      <c r="WVI166" s="80"/>
      <c r="WVJ166" s="80"/>
      <c r="WVK166" s="80"/>
      <c r="WVL166" s="80"/>
      <c r="WVM166" s="80"/>
      <c r="WVN166" s="80"/>
      <c r="WVO166" s="80"/>
      <c r="WVP166" s="80"/>
      <c r="WVQ166" s="80"/>
      <c r="WVR166" s="80"/>
      <c r="WVS166" s="80"/>
      <c r="WVT166" s="80"/>
      <c r="WVU166" s="80"/>
      <c r="WVV166" s="80"/>
      <c r="WVW166" s="80"/>
      <c r="WVX166" s="80"/>
      <c r="WVY166" s="80"/>
      <c r="WVZ166" s="80"/>
      <c r="WWA166" s="80"/>
      <c r="WWB166" s="80"/>
      <c r="WWC166" s="80"/>
      <c r="WWD166" s="80"/>
      <c r="WWE166" s="80"/>
      <c r="WWF166" s="80"/>
      <c r="WWG166" s="80"/>
      <c r="WWH166" s="80"/>
      <c r="WWI166" s="80"/>
      <c r="WWJ166" s="80"/>
      <c r="WWK166" s="80"/>
      <c r="WWL166" s="80"/>
      <c r="WWM166" s="80"/>
      <c r="WWN166" s="80"/>
      <c r="WWO166" s="80"/>
      <c r="WWP166" s="80"/>
      <c r="WWQ166" s="80"/>
      <c r="WWR166" s="80"/>
      <c r="WWS166" s="80"/>
      <c r="WWT166" s="80"/>
      <c r="WWU166" s="80"/>
      <c r="WWV166" s="80"/>
      <c r="WWW166" s="80"/>
      <c r="WWX166" s="80"/>
      <c r="WWY166" s="80"/>
      <c r="WWZ166" s="80"/>
      <c r="WXA166" s="80"/>
      <c r="WXB166" s="80"/>
      <c r="WXC166" s="80"/>
      <c r="WXD166" s="80"/>
      <c r="WXE166" s="80"/>
      <c r="WXF166" s="80"/>
      <c r="WXG166" s="80"/>
      <c r="WXH166" s="80"/>
      <c r="WXI166" s="80"/>
      <c r="WXJ166" s="80"/>
      <c r="WXK166" s="80"/>
      <c r="WXL166" s="80"/>
      <c r="WXM166" s="80"/>
      <c r="WXN166" s="80"/>
      <c r="WXO166" s="80"/>
      <c r="WXP166" s="80"/>
      <c r="WXQ166" s="80"/>
      <c r="WXR166" s="80"/>
      <c r="WXS166" s="80"/>
      <c r="WXT166" s="80"/>
      <c r="WXU166" s="80"/>
      <c r="WXV166" s="80"/>
      <c r="WXW166" s="80"/>
      <c r="WXX166" s="80"/>
      <c r="WXY166" s="80"/>
      <c r="WXZ166" s="80"/>
      <c r="WYA166" s="80"/>
      <c r="WYB166" s="80"/>
      <c r="WYC166" s="80"/>
      <c r="WYD166" s="80"/>
      <c r="WYE166" s="80"/>
      <c r="WYF166" s="80"/>
      <c r="WYG166" s="80"/>
      <c r="WYH166" s="80"/>
      <c r="WYI166" s="80"/>
      <c r="WYJ166" s="80"/>
      <c r="WYK166" s="80"/>
      <c r="WYL166" s="80"/>
      <c r="WYM166" s="80"/>
      <c r="WYN166" s="80"/>
      <c r="WYO166" s="80"/>
      <c r="WYP166" s="80"/>
      <c r="WYQ166" s="80"/>
      <c r="WYR166" s="80"/>
      <c r="WYS166" s="80"/>
      <c r="WYT166" s="80"/>
      <c r="WYU166" s="80"/>
      <c r="WYV166" s="80"/>
      <c r="WYW166" s="80"/>
      <c r="WYX166" s="80"/>
      <c r="WYY166" s="80"/>
      <c r="WYZ166" s="80"/>
      <c r="WZA166" s="80"/>
      <c r="WZB166" s="80"/>
      <c r="WZC166" s="80"/>
      <c r="WZD166" s="80"/>
      <c r="WZE166" s="80"/>
      <c r="WZF166" s="80"/>
      <c r="WZG166" s="80"/>
      <c r="WZH166" s="80"/>
      <c r="WZI166" s="80"/>
      <c r="WZJ166" s="80"/>
      <c r="WZK166" s="80"/>
      <c r="WZL166" s="80"/>
      <c r="WZM166" s="80"/>
      <c r="WZN166" s="80"/>
      <c r="WZO166" s="80"/>
      <c r="WZP166" s="80"/>
      <c r="WZQ166" s="80"/>
      <c r="WZR166" s="80"/>
      <c r="WZS166" s="80"/>
      <c r="WZT166" s="80"/>
      <c r="WZU166" s="80"/>
      <c r="WZV166" s="80"/>
      <c r="WZW166" s="80"/>
      <c r="WZX166" s="80"/>
      <c r="WZY166" s="80"/>
      <c r="WZZ166" s="80"/>
      <c r="XAA166" s="80"/>
      <c r="XAB166" s="80"/>
      <c r="XAC166" s="80"/>
      <c r="XAD166" s="80"/>
      <c r="XAE166" s="80"/>
      <c r="XAF166" s="80"/>
      <c r="XAG166" s="80"/>
      <c r="XAH166" s="80"/>
      <c r="XAI166" s="80"/>
      <c r="XAJ166" s="80"/>
      <c r="XAK166" s="80"/>
      <c r="XAL166" s="80"/>
      <c r="XAM166" s="80"/>
      <c r="XAN166" s="80"/>
      <c r="XAO166" s="80"/>
      <c r="XAP166" s="80"/>
      <c r="XAQ166" s="80"/>
      <c r="XAR166" s="80"/>
      <c r="XAS166" s="80"/>
      <c r="XAT166" s="80"/>
      <c r="XAU166" s="80"/>
      <c r="XAV166" s="80"/>
      <c r="XAW166" s="80"/>
      <c r="XAX166" s="80"/>
      <c r="XAY166" s="80"/>
      <c r="XAZ166" s="80"/>
      <c r="XBA166" s="80"/>
      <c r="XBB166" s="80"/>
      <c r="XBC166" s="80"/>
      <c r="XBD166" s="80"/>
      <c r="XBE166" s="80"/>
      <c r="XBF166" s="80"/>
      <c r="XBG166" s="80"/>
      <c r="XBH166" s="80"/>
      <c r="XBI166" s="80"/>
      <c r="XBJ166" s="80"/>
      <c r="XBK166" s="80"/>
      <c r="XBL166" s="80"/>
      <c r="XBM166" s="80"/>
      <c r="XBN166" s="80"/>
      <c r="XBO166" s="80"/>
      <c r="XBP166" s="80"/>
      <c r="XBQ166" s="80"/>
      <c r="XBR166" s="80"/>
      <c r="XBS166" s="80"/>
      <c r="XBT166" s="80"/>
      <c r="XBU166" s="80"/>
      <c r="XBV166" s="80"/>
      <c r="XBW166" s="80"/>
      <c r="XBX166" s="80"/>
      <c r="XBY166" s="80"/>
      <c r="XBZ166" s="80"/>
      <c r="XCA166" s="80"/>
      <c r="XCB166" s="80"/>
      <c r="XCC166" s="80"/>
      <c r="XCD166" s="80"/>
      <c r="XCE166" s="80"/>
      <c r="XCF166" s="80"/>
      <c r="XCG166" s="80"/>
      <c r="XCH166" s="80"/>
      <c r="XCI166" s="80"/>
      <c r="XCJ166" s="80"/>
      <c r="XCK166" s="80"/>
      <c r="XCL166" s="80"/>
      <c r="XCM166" s="80"/>
      <c r="XCN166" s="80"/>
      <c r="XCO166" s="80"/>
      <c r="XCP166" s="80"/>
      <c r="XCQ166" s="80"/>
      <c r="XCR166" s="80"/>
      <c r="XCS166" s="80"/>
      <c r="XCT166" s="80"/>
      <c r="XCU166" s="80"/>
      <c r="XCV166" s="80"/>
      <c r="XCW166" s="80"/>
      <c r="XCX166" s="80"/>
      <c r="XCY166" s="80"/>
      <c r="XCZ166" s="80"/>
      <c r="XDA166" s="80"/>
      <c r="XDB166" s="80"/>
      <c r="XDC166" s="80"/>
      <c r="XDD166" s="80"/>
      <c r="XDE166" s="80"/>
      <c r="XDF166" s="80"/>
      <c r="XDG166" s="80"/>
      <c r="XDH166" s="80"/>
      <c r="XDI166" s="80"/>
      <c r="XDJ166" s="80"/>
      <c r="XDK166" s="80"/>
      <c r="XDL166" s="80"/>
      <c r="XDM166" s="80"/>
      <c r="XDN166" s="80"/>
    </row>
    <row r="167" spans="2:16342" s="76" customFormat="1">
      <c r="B167" s="304"/>
      <c r="C167" s="305"/>
      <c r="D167" s="305"/>
      <c r="E167" s="305"/>
      <c r="F167" s="305"/>
      <c r="G167" s="305"/>
      <c r="H167" s="305"/>
      <c r="I167" s="305"/>
      <c r="J167" s="305"/>
      <c r="K167" s="305"/>
      <c r="L167" s="305"/>
      <c r="M167" s="305"/>
      <c r="N167" s="305"/>
      <c r="O167" s="305"/>
      <c r="P167" s="305"/>
      <c r="Q167" s="305"/>
      <c r="R167" s="305"/>
      <c r="S167" s="305"/>
      <c r="T167" s="305"/>
      <c r="U167" s="305"/>
      <c r="V167" s="305"/>
      <c r="W167" s="305"/>
      <c r="X167" s="305"/>
      <c r="Y167" s="305"/>
      <c r="Z167" s="305"/>
      <c r="AA167" s="305"/>
      <c r="AB167" s="305"/>
      <c r="AC167" s="305"/>
      <c r="AD167" s="305"/>
      <c r="AE167" s="305"/>
      <c r="AF167" s="305"/>
      <c r="AG167" s="305"/>
      <c r="AH167" s="305"/>
      <c r="AI167" s="305"/>
      <c r="AJ167" s="305"/>
      <c r="AK167" s="305"/>
      <c r="AL167" s="305"/>
      <c r="AM167" s="305"/>
      <c r="AN167" s="305"/>
      <c r="AO167" s="305"/>
      <c r="AP167" s="305"/>
      <c r="AQ167" s="305"/>
      <c r="AR167" s="305"/>
      <c r="AS167" s="305"/>
      <c r="AT167" s="305"/>
      <c r="AU167" s="305"/>
      <c r="AV167" s="305"/>
      <c r="AW167" s="305"/>
      <c r="AX167" s="305"/>
      <c r="AY167" s="305"/>
      <c r="AZ167" s="305"/>
      <c r="BA167" s="305"/>
      <c r="BB167" s="305"/>
      <c r="BC167" s="305"/>
      <c r="BD167" s="305"/>
      <c r="BE167" s="305"/>
      <c r="BF167" s="305"/>
      <c r="BG167" s="305"/>
      <c r="BH167" s="305"/>
      <c r="BI167" s="305"/>
      <c r="BJ167" s="305"/>
      <c r="BK167" s="305"/>
      <c r="BL167" s="305"/>
      <c r="BM167" s="305"/>
      <c r="BN167" s="305"/>
      <c r="BO167" s="305"/>
      <c r="BP167" s="305"/>
      <c r="BQ167" s="305"/>
      <c r="BR167" s="305"/>
      <c r="BS167" s="305"/>
      <c r="BT167" s="305"/>
      <c r="BU167" s="305"/>
      <c r="BV167" s="305"/>
      <c r="BW167" s="305"/>
      <c r="BX167" s="305"/>
      <c r="BY167" s="305"/>
      <c r="BZ167" s="305"/>
      <c r="CA167" s="305"/>
      <c r="CB167" s="305"/>
      <c r="CC167" s="305"/>
      <c r="CD167" s="305"/>
      <c r="CE167" s="305"/>
      <c r="CF167" s="305"/>
      <c r="CG167" s="305"/>
      <c r="CH167" s="305"/>
      <c r="CI167" s="305"/>
      <c r="CJ167" s="305"/>
      <c r="CK167" s="305"/>
      <c r="CL167" s="305"/>
      <c r="CM167" s="305"/>
      <c r="CN167" s="305"/>
      <c r="CO167" s="305"/>
      <c r="CP167" s="305"/>
      <c r="CQ167" s="305"/>
      <c r="CR167" s="305"/>
      <c r="CS167" s="305"/>
      <c r="CT167" s="305"/>
      <c r="CU167" s="305"/>
      <c r="CV167" s="305"/>
      <c r="CW167" s="305"/>
      <c r="CX167" s="305"/>
      <c r="CY167" s="305"/>
      <c r="CZ167" s="305"/>
      <c r="DA167" s="305"/>
      <c r="DB167" s="305"/>
      <c r="DC167" s="305"/>
      <c r="DD167" s="305"/>
      <c r="DE167" s="305"/>
      <c r="DF167" s="305"/>
      <c r="DG167" s="305"/>
      <c r="DH167" s="305"/>
      <c r="DI167" s="305"/>
      <c r="DJ167" s="305"/>
      <c r="DK167" s="305"/>
      <c r="DL167" s="305"/>
      <c r="DM167" s="80"/>
      <c r="DN167" s="80"/>
      <c r="DO167" s="80"/>
      <c r="DP167" s="80"/>
      <c r="DQ167" s="80"/>
      <c r="DR167" s="80"/>
      <c r="DS167" s="80"/>
      <c r="DT167" s="80"/>
      <c r="DU167" s="80"/>
      <c r="DV167" s="80"/>
      <c r="DW167" s="80"/>
      <c r="DX167" s="80"/>
      <c r="DY167" s="80"/>
      <c r="DZ167" s="80"/>
      <c r="EA167" s="80"/>
      <c r="EB167" s="80"/>
      <c r="EC167" s="80"/>
      <c r="ED167" s="80"/>
      <c r="EE167" s="80"/>
      <c r="EF167" s="80"/>
      <c r="EG167" s="80"/>
      <c r="EH167" s="80"/>
      <c r="EI167" s="80"/>
      <c r="EJ167" s="80"/>
      <c r="EK167" s="80"/>
      <c r="EL167" s="80"/>
      <c r="EM167" s="80"/>
      <c r="EN167" s="80"/>
      <c r="EO167" s="80"/>
      <c r="EP167" s="80"/>
      <c r="EQ167" s="80"/>
      <c r="ER167" s="80"/>
      <c r="ES167" s="80"/>
      <c r="ET167" s="80"/>
      <c r="EU167" s="80"/>
      <c r="EV167" s="80"/>
      <c r="EW167" s="80"/>
      <c r="EX167" s="80"/>
      <c r="EY167" s="80"/>
      <c r="EZ167" s="80"/>
      <c r="FA167" s="80"/>
      <c r="FB167" s="80"/>
      <c r="FC167" s="80"/>
      <c r="FD167" s="80"/>
      <c r="FE167" s="80"/>
      <c r="FF167" s="80"/>
      <c r="FG167" s="80"/>
      <c r="FH167" s="80"/>
      <c r="FI167" s="80"/>
      <c r="FJ167" s="80"/>
      <c r="FK167" s="80"/>
      <c r="FL167" s="80"/>
      <c r="FM167" s="80"/>
      <c r="FN167" s="80"/>
      <c r="FO167" s="80"/>
      <c r="FP167" s="80"/>
      <c r="FQ167" s="80"/>
      <c r="FR167" s="80"/>
      <c r="FS167" s="80"/>
      <c r="FT167" s="80"/>
      <c r="FU167" s="80"/>
      <c r="FV167" s="80"/>
      <c r="FW167" s="80"/>
      <c r="FX167" s="80"/>
      <c r="FY167" s="80"/>
      <c r="FZ167" s="80"/>
      <c r="GA167" s="80"/>
      <c r="GB167" s="80"/>
      <c r="GC167" s="80"/>
      <c r="GD167" s="80"/>
      <c r="GE167" s="80"/>
      <c r="GF167" s="80"/>
      <c r="GG167" s="80"/>
      <c r="GH167" s="80"/>
      <c r="GI167" s="80"/>
      <c r="GJ167" s="80"/>
      <c r="GK167" s="80"/>
      <c r="GL167" s="80"/>
      <c r="GM167" s="80"/>
      <c r="GN167" s="80"/>
      <c r="GO167" s="80"/>
      <c r="GP167" s="80"/>
      <c r="GQ167" s="80"/>
      <c r="GR167" s="80"/>
      <c r="GS167" s="80"/>
      <c r="GT167" s="80"/>
      <c r="GU167" s="80"/>
      <c r="GV167" s="80"/>
      <c r="GW167" s="80"/>
      <c r="GX167" s="80"/>
      <c r="GY167" s="80"/>
      <c r="GZ167" s="80"/>
      <c r="HA167" s="80"/>
      <c r="HB167" s="80"/>
      <c r="HC167" s="80"/>
      <c r="HD167" s="80"/>
      <c r="HE167" s="80"/>
      <c r="HF167" s="80"/>
      <c r="HG167" s="80"/>
      <c r="HH167" s="80"/>
      <c r="HI167" s="80"/>
      <c r="HJ167" s="80"/>
      <c r="HK167" s="80"/>
      <c r="HL167" s="80"/>
      <c r="HM167" s="80"/>
      <c r="HN167" s="80"/>
      <c r="HO167" s="80"/>
      <c r="HP167" s="80"/>
      <c r="HQ167" s="80"/>
      <c r="HR167" s="80"/>
      <c r="HS167" s="80"/>
      <c r="HT167" s="80"/>
      <c r="HU167" s="80"/>
      <c r="HV167" s="80"/>
      <c r="HW167" s="80"/>
      <c r="HX167" s="80"/>
      <c r="HY167" s="80"/>
      <c r="HZ167" s="80"/>
      <c r="IA167" s="80"/>
      <c r="IB167" s="80"/>
      <c r="IC167" s="80"/>
      <c r="ID167" s="80"/>
      <c r="IE167" s="80"/>
      <c r="IF167" s="80"/>
      <c r="IG167" s="80"/>
      <c r="IH167" s="80"/>
      <c r="II167" s="80"/>
      <c r="IJ167" s="80"/>
      <c r="IK167" s="80"/>
      <c r="IL167" s="80"/>
      <c r="IM167" s="80"/>
      <c r="IN167" s="80"/>
      <c r="IO167" s="80"/>
      <c r="IP167" s="80"/>
      <c r="IQ167" s="80"/>
      <c r="IR167" s="80"/>
      <c r="IS167" s="80"/>
      <c r="IT167" s="80"/>
      <c r="IU167" s="80"/>
      <c r="IV167" s="80"/>
      <c r="IW167" s="80"/>
      <c r="IX167" s="80"/>
      <c r="IY167" s="80"/>
      <c r="IZ167" s="80"/>
      <c r="JA167" s="80"/>
      <c r="JB167" s="80"/>
      <c r="JC167" s="80"/>
      <c r="JD167" s="80"/>
      <c r="JE167" s="80"/>
      <c r="JF167" s="80"/>
      <c r="JG167" s="80"/>
      <c r="JH167" s="80"/>
      <c r="JI167" s="80"/>
      <c r="JJ167" s="80"/>
      <c r="JK167" s="80"/>
      <c r="JL167" s="80"/>
      <c r="JM167" s="80"/>
      <c r="JN167" s="80"/>
      <c r="JO167" s="80"/>
      <c r="JP167" s="80"/>
      <c r="JQ167" s="80"/>
      <c r="JR167" s="80"/>
      <c r="JS167" s="80"/>
      <c r="JT167" s="80"/>
      <c r="JU167" s="80"/>
      <c r="JV167" s="80"/>
      <c r="JW167" s="80"/>
      <c r="JX167" s="80"/>
      <c r="JY167" s="80"/>
      <c r="JZ167" s="80"/>
      <c r="KA167" s="80"/>
      <c r="KB167" s="80"/>
      <c r="KC167" s="80"/>
      <c r="KD167" s="80"/>
      <c r="KE167" s="80"/>
      <c r="KF167" s="80"/>
      <c r="KG167" s="80"/>
      <c r="KH167" s="80"/>
      <c r="KI167" s="80"/>
      <c r="KJ167" s="80"/>
      <c r="KK167" s="80"/>
      <c r="KL167" s="80"/>
      <c r="KM167" s="80"/>
      <c r="KN167" s="80"/>
      <c r="KO167" s="80"/>
      <c r="KP167" s="80"/>
      <c r="KQ167" s="80"/>
      <c r="KR167" s="80"/>
      <c r="KS167" s="80"/>
      <c r="KT167" s="80"/>
      <c r="KU167" s="80"/>
      <c r="KV167" s="80"/>
      <c r="KW167" s="80"/>
      <c r="KX167" s="80"/>
      <c r="KY167" s="80"/>
      <c r="KZ167" s="80"/>
      <c r="LA167" s="80"/>
      <c r="LB167" s="80"/>
      <c r="LC167" s="80"/>
      <c r="LD167" s="80"/>
      <c r="LE167" s="80"/>
      <c r="LF167" s="80"/>
      <c r="LG167" s="80"/>
      <c r="LH167" s="80"/>
      <c r="LI167" s="80"/>
      <c r="LJ167" s="80"/>
      <c r="LK167" s="80"/>
      <c r="LL167" s="80"/>
      <c r="LM167" s="80"/>
      <c r="LN167" s="80"/>
      <c r="LO167" s="80"/>
      <c r="LP167" s="80"/>
      <c r="LQ167" s="80"/>
      <c r="LR167" s="80"/>
      <c r="LS167" s="80"/>
      <c r="LT167" s="80"/>
      <c r="LU167" s="80"/>
      <c r="LV167" s="80"/>
      <c r="LW167" s="80"/>
      <c r="LX167" s="80"/>
      <c r="LY167" s="80"/>
      <c r="LZ167" s="80"/>
      <c r="MA167" s="80"/>
      <c r="MB167" s="80"/>
      <c r="MC167" s="80"/>
      <c r="MD167" s="80"/>
      <c r="ME167" s="80"/>
      <c r="MF167" s="80"/>
      <c r="MG167" s="80"/>
      <c r="MH167" s="80"/>
      <c r="MI167" s="80"/>
      <c r="MJ167" s="80"/>
      <c r="MK167" s="80"/>
      <c r="ML167" s="80"/>
      <c r="MM167" s="80"/>
      <c r="MN167" s="80"/>
      <c r="MO167" s="80"/>
      <c r="MP167" s="80"/>
      <c r="MQ167" s="80"/>
      <c r="MR167" s="80"/>
      <c r="MS167" s="80"/>
      <c r="MT167" s="80"/>
      <c r="MU167" s="80"/>
      <c r="MV167" s="80"/>
      <c r="MW167" s="80"/>
      <c r="MX167" s="80"/>
      <c r="MY167" s="80"/>
      <c r="MZ167" s="80"/>
      <c r="NA167" s="80"/>
      <c r="NB167" s="80"/>
      <c r="NC167" s="80"/>
      <c r="ND167" s="80"/>
      <c r="NE167" s="80"/>
      <c r="NF167" s="80"/>
      <c r="NG167" s="80"/>
      <c r="NH167" s="80"/>
      <c r="NI167" s="80"/>
      <c r="NJ167" s="80"/>
      <c r="NK167" s="80"/>
      <c r="NL167" s="80"/>
      <c r="NM167" s="80"/>
      <c r="NN167" s="80"/>
      <c r="NO167" s="80"/>
      <c r="NP167" s="80"/>
      <c r="NQ167" s="80"/>
      <c r="NR167" s="80"/>
      <c r="NS167" s="80"/>
      <c r="NT167" s="80"/>
      <c r="NU167" s="80"/>
      <c r="NV167" s="80"/>
      <c r="NW167" s="80"/>
      <c r="NX167" s="80"/>
      <c r="NY167" s="80"/>
      <c r="NZ167" s="80"/>
      <c r="OA167" s="80"/>
      <c r="OB167" s="80"/>
      <c r="OC167" s="80"/>
      <c r="OD167" s="80"/>
      <c r="OE167" s="80"/>
      <c r="OF167" s="80"/>
      <c r="OG167" s="80"/>
      <c r="OH167" s="80"/>
      <c r="OI167" s="80"/>
      <c r="OJ167" s="80"/>
      <c r="OK167" s="80"/>
      <c r="OL167" s="80"/>
      <c r="OM167" s="80"/>
      <c r="ON167" s="80"/>
      <c r="OO167" s="80"/>
      <c r="OP167" s="80"/>
      <c r="OQ167" s="80"/>
      <c r="OR167" s="80"/>
      <c r="OS167" s="80"/>
      <c r="OT167" s="80"/>
      <c r="OU167" s="80"/>
      <c r="OV167" s="80"/>
      <c r="OW167" s="80"/>
      <c r="OX167" s="80"/>
      <c r="OY167" s="80"/>
      <c r="OZ167" s="80"/>
      <c r="PA167" s="80"/>
      <c r="PB167" s="80"/>
      <c r="PC167" s="80"/>
      <c r="PD167" s="80"/>
      <c r="PE167" s="80"/>
      <c r="PF167" s="80"/>
      <c r="PG167" s="80"/>
      <c r="PH167" s="80"/>
      <c r="PI167" s="80"/>
      <c r="PJ167" s="80"/>
      <c r="PK167" s="80"/>
      <c r="PL167" s="80"/>
      <c r="PM167" s="80"/>
      <c r="PN167" s="80"/>
      <c r="PO167" s="80"/>
      <c r="PP167" s="80"/>
      <c r="PQ167" s="80"/>
      <c r="PR167" s="80"/>
      <c r="PS167" s="80"/>
      <c r="PT167" s="80"/>
      <c r="PU167" s="80"/>
      <c r="PV167" s="80"/>
      <c r="PW167" s="80"/>
      <c r="PX167" s="80"/>
      <c r="PY167" s="80"/>
      <c r="PZ167" s="80"/>
      <c r="QA167" s="80"/>
      <c r="QB167" s="80"/>
      <c r="QC167" s="80"/>
      <c r="QD167" s="80"/>
      <c r="QE167" s="80"/>
      <c r="QF167" s="80"/>
      <c r="QG167" s="80"/>
      <c r="QH167" s="80"/>
      <c r="QI167" s="80"/>
      <c r="QJ167" s="80"/>
      <c r="QK167" s="80"/>
      <c r="QL167" s="80"/>
      <c r="QM167" s="80"/>
      <c r="QN167" s="80"/>
      <c r="QO167" s="80"/>
      <c r="QP167" s="80"/>
      <c r="QQ167" s="80"/>
      <c r="QR167" s="80"/>
      <c r="QS167" s="80"/>
      <c r="QT167" s="80"/>
      <c r="QU167" s="80"/>
      <c r="QV167" s="80"/>
      <c r="QW167" s="80"/>
      <c r="QX167" s="80"/>
      <c r="QY167" s="80"/>
      <c r="QZ167" s="80"/>
      <c r="RA167" s="80"/>
      <c r="RB167" s="80"/>
      <c r="RC167" s="80"/>
      <c r="RD167" s="80"/>
      <c r="RE167" s="80"/>
      <c r="RF167" s="80"/>
      <c r="RG167" s="80"/>
      <c r="RH167" s="80"/>
      <c r="RI167" s="80"/>
      <c r="RJ167" s="80"/>
      <c r="RK167" s="80"/>
      <c r="RL167" s="80"/>
      <c r="RM167" s="80"/>
      <c r="RN167" s="80"/>
      <c r="RO167" s="80"/>
      <c r="RP167" s="80"/>
      <c r="RQ167" s="80"/>
      <c r="RR167" s="80"/>
      <c r="RS167" s="80"/>
      <c r="RT167" s="80"/>
      <c r="RU167" s="80"/>
      <c r="RV167" s="80"/>
      <c r="RW167" s="80"/>
      <c r="RX167" s="80"/>
      <c r="RY167" s="80"/>
      <c r="RZ167" s="80"/>
      <c r="SA167" s="80"/>
      <c r="SB167" s="80"/>
      <c r="SC167" s="80"/>
      <c r="SD167" s="80"/>
      <c r="SE167" s="80"/>
      <c r="SF167" s="80"/>
      <c r="SG167" s="80"/>
      <c r="SH167" s="80"/>
      <c r="SI167" s="80"/>
      <c r="SJ167" s="80"/>
      <c r="SK167" s="80"/>
      <c r="SL167" s="80"/>
      <c r="SM167" s="80"/>
      <c r="SN167" s="80"/>
      <c r="SO167" s="80"/>
      <c r="SP167" s="80"/>
      <c r="SQ167" s="80"/>
      <c r="SR167" s="80"/>
      <c r="SS167" s="80"/>
      <c r="ST167" s="80"/>
      <c r="SU167" s="80"/>
      <c r="SV167" s="80"/>
      <c r="SW167" s="80"/>
      <c r="SX167" s="80"/>
      <c r="SY167" s="80"/>
      <c r="SZ167" s="80"/>
      <c r="TA167" s="80"/>
      <c r="TB167" s="80"/>
      <c r="TC167" s="80"/>
      <c r="TD167" s="80"/>
      <c r="TE167" s="80"/>
      <c r="TF167" s="80"/>
      <c r="TG167" s="80"/>
      <c r="TH167" s="80"/>
      <c r="TI167" s="80"/>
      <c r="TJ167" s="80"/>
      <c r="TK167" s="80"/>
      <c r="TL167" s="80"/>
      <c r="TM167" s="80"/>
      <c r="TN167" s="80"/>
      <c r="TO167" s="80"/>
      <c r="TP167" s="80"/>
      <c r="TQ167" s="80"/>
      <c r="TR167" s="80"/>
      <c r="TS167" s="80"/>
      <c r="TT167" s="80"/>
      <c r="TU167" s="80"/>
      <c r="TV167" s="80"/>
      <c r="TW167" s="80"/>
      <c r="TX167" s="80"/>
      <c r="TY167" s="80"/>
      <c r="TZ167" s="80"/>
      <c r="UA167" s="80"/>
      <c r="UB167" s="80"/>
      <c r="UC167" s="80"/>
      <c r="UD167" s="80"/>
      <c r="UE167" s="80"/>
      <c r="UF167" s="80"/>
      <c r="UG167" s="80"/>
      <c r="UH167" s="80"/>
      <c r="UI167" s="80"/>
      <c r="UJ167" s="80"/>
      <c r="UK167" s="80"/>
      <c r="UL167" s="80"/>
      <c r="UM167" s="80"/>
      <c r="UN167" s="80"/>
      <c r="UO167" s="80"/>
      <c r="UP167" s="80"/>
      <c r="UQ167" s="80"/>
      <c r="UR167" s="80"/>
      <c r="US167" s="80"/>
      <c r="UT167" s="80"/>
      <c r="UU167" s="80"/>
      <c r="UV167" s="80"/>
      <c r="UW167" s="80"/>
      <c r="UX167" s="80"/>
      <c r="UY167" s="80"/>
      <c r="UZ167" s="80"/>
      <c r="VA167" s="80"/>
      <c r="VB167" s="80"/>
      <c r="VC167" s="80"/>
      <c r="VD167" s="80"/>
      <c r="VE167" s="80"/>
      <c r="VF167" s="80"/>
      <c r="VG167" s="80"/>
      <c r="VH167" s="80"/>
      <c r="VI167" s="80"/>
      <c r="VJ167" s="80"/>
      <c r="VK167" s="80"/>
      <c r="VL167" s="80"/>
      <c r="VM167" s="80"/>
      <c r="VN167" s="80"/>
      <c r="VO167" s="80"/>
      <c r="VP167" s="80"/>
      <c r="VQ167" s="80"/>
      <c r="VR167" s="80"/>
      <c r="VS167" s="80"/>
      <c r="VT167" s="80"/>
      <c r="VU167" s="80"/>
      <c r="VV167" s="80"/>
      <c r="VW167" s="80"/>
      <c r="VX167" s="80"/>
      <c r="VY167" s="80"/>
      <c r="VZ167" s="80"/>
      <c r="WA167" s="80"/>
      <c r="WB167" s="80"/>
      <c r="WC167" s="80"/>
      <c r="WD167" s="80"/>
      <c r="WE167" s="80"/>
      <c r="WF167" s="80"/>
      <c r="WG167" s="80"/>
      <c r="WH167" s="80"/>
      <c r="WI167" s="80"/>
      <c r="WJ167" s="80"/>
      <c r="WK167" s="80"/>
      <c r="WL167" s="80"/>
      <c r="WM167" s="80"/>
      <c r="WN167" s="80"/>
      <c r="WO167" s="80"/>
      <c r="WP167" s="80"/>
      <c r="WQ167" s="80"/>
      <c r="WR167" s="80"/>
      <c r="WS167" s="80"/>
      <c r="WT167" s="80"/>
      <c r="WU167" s="80"/>
      <c r="WV167" s="80"/>
      <c r="WW167" s="80"/>
      <c r="WX167" s="80"/>
      <c r="WY167" s="80"/>
      <c r="WZ167" s="80"/>
      <c r="XA167" s="80"/>
      <c r="XB167" s="80"/>
      <c r="XC167" s="80"/>
      <c r="XD167" s="80"/>
      <c r="XE167" s="80"/>
      <c r="XF167" s="80"/>
      <c r="XG167" s="80"/>
      <c r="XH167" s="80"/>
      <c r="XI167" s="80"/>
      <c r="XJ167" s="80"/>
      <c r="XK167" s="80"/>
      <c r="XL167" s="80"/>
      <c r="XM167" s="80"/>
      <c r="XN167" s="80"/>
      <c r="XO167" s="80"/>
      <c r="XP167" s="80"/>
      <c r="XQ167" s="80"/>
      <c r="XR167" s="80"/>
      <c r="XS167" s="80"/>
      <c r="XT167" s="80"/>
      <c r="XU167" s="80"/>
      <c r="XV167" s="80"/>
      <c r="XW167" s="80"/>
      <c r="XX167" s="80"/>
      <c r="XY167" s="80"/>
      <c r="XZ167" s="80"/>
      <c r="YA167" s="80"/>
      <c r="YB167" s="80"/>
      <c r="YC167" s="80"/>
      <c r="YD167" s="80"/>
      <c r="YE167" s="80"/>
      <c r="YF167" s="80"/>
      <c r="YG167" s="80"/>
      <c r="YH167" s="80"/>
      <c r="YI167" s="80"/>
      <c r="YJ167" s="80"/>
      <c r="YK167" s="80"/>
      <c r="YL167" s="80"/>
      <c r="YM167" s="80"/>
      <c r="YN167" s="80"/>
      <c r="YO167" s="80"/>
      <c r="YP167" s="80"/>
      <c r="YQ167" s="80"/>
      <c r="YR167" s="80"/>
      <c r="YS167" s="80"/>
      <c r="YT167" s="80"/>
      <c r="YU167" s="80"/>
      <c r="YV167" s="80"/>
      <c r="YW167" s="80"/>
      <c r="YX167" s="80"/>
      <c r="YY167" s="80"/>
      <c r="YZ167" s="80"/>
      <c r="ZA167" s="80"/>
      <c r="ZB167" s="80"/>
      <c r="ZC167" s="80"/>
      <c r="ZD167" s="80"/>
      <c r="ZE167" s="80"/>
      <c r="ZF167" s="80"/>
      <c r="ZG167" s="80"/>
      <c r="ZH167" s="80"/>
      <c r="ZI167" s="80"/>
      <c r="ZJ167" s="80"/>
      <c r="ZK167" s="80"/>
      <c r="ZL167" s="80"/>
      <c r="ZM167" s="80"/>
      <c r="ZN167" s="80"/>
      <c r="ZO167" s="80"/>
      <c r="ZP167" s="80"/>
      <c r="ZQ167" s="80"/>
      <c r="ZR167" s="80"/>
      <c r="ZS167" s="80"/>
      <c r="ZT167" s="80"/>
      <c r="ZU167" s="80"/>
      <c r="ZV167" s="80"/>
      <c r="ZW167" s="80"/>
      <c r="ZX167" s="80"/>
      <c r="ZY167" s="80"/>
      <c r="ZZ167" s="80"/>
      <c r="AAA167" s="80"/>
      <c r="AAB167" s="80"/>
      <c r="AAC167" s="80"/>
      <c r="AAD167" s="80"/>
      <c r="AAE167" s="80"/>
      <c r="AAF167" s="80"/>
      <c r="AAG167" s="80"/>
      <c r="AAH167" s="80"/>
      <c r="AAI167" s="80"/>
      <c r="AAJ167" s="80"/>
      <c r="AAK167" s="80"/>
      <c r="AAL167" s="80"/>
      <c r="AAM167" s="80"/>
      <c r="AAN167" s="80"/>
      <c r="AAO167" s="80"/>
      <c r="AAP167" s="80"/>
      <c r="AAQ167" s="80"/>
      <c r="AAR167" s="80"/>
      <c r="AAS167" s="80"/>
      <c r="AAT167" s="80"/>
      <c r="AAU167" s="80"/>
      <c r="AAV167" s="80"/>
      <c r="AAW167" s="80"/>
      <c r="AAX167" s="80"/>
      <c r="AAY167" s="80"/>
      <c r="AAZ167" s="80"/>
      <c r="ABA167" s="80"/>
      <c r="ABB167" s="80"/>
      <c r="ABC167" s="80"/>
      <c r="ABD167" s="80"/>
      <c r="ABE167" s="80"/>
      <c r="ABF167" s="80"/>
      <c r="ABG167" s="80"/>
      <c r="ABH167" s="80"/>
      <c r="ABI167" s="80"/>
      <c r="ABJ167" s="80"/>
      <c r="ABK167" s="80"/>
      <c r="ABL167" s="80"/>
      <c r="ABM167" s="80"/>
      <c r="ABN167" s="80"/>
      <c r="ABO167" s="80"/>
      <c r="ABP167" s="80"/>
      <c r="ABQ167" s="80"/>
      <c r="ABR167" s="80"/>
      <c r="ABS167" s="80"/>
      <c r="ABT167" s="80"/>
      <c r="ABU167" s="80"/>
      <c r="ABV167" s="80"/>
      <c r="ABW167" s="80"/>
      <c r="ABX167" s="80"/>
      <c r="ABY167" s="80"/>
      <c r="ABZ167" s="80"/>
      <c r="ACA167" s="80"/>
      <c r="ACB167" s="80"/>
      <c r="ACC167" s="80"/>
      <c r="ACD167" s="80"/>
      <c r="ACE167" s="80"/>
      <c r="ACF167" s="80"/>
      <c r="ACG167" s="80"/>
      <c r="ACH167" s="80"/>
      <c r="ACI167" s="80"/>
      <c r="ACJ167" s="80"/>
      <c r="ACK167" s="80"/>
      <c r="ACL167" s="80"/>
      <c r="ACM167" s="80"/>
      <c r="ACN167" s="80"/>
      <c r="ACO167" s="80"/>
      <c r="ACP167" s="80"/>
      <c r="ACQ167" s="80"/>
      <c r="ACR167" s="80"/>
      <c r="ACS167" s="80"/>
      <c r="ACT167" s="80"/>
      <c r="ACU167" s="80"/>
      <c r="ACV167" s="80"/>
      <c r="ACW167" s="80"/>
      <c r="ACX167" s="80"/>
      <c r="ACY167" s="80"/>
      <c r="ACZ167" s="80"/>
      <c r="ADA167" s="80"/>
      <c r="ADB167" s="80"/>
      <c r="ADC167" s="80"/>
      <c r="ADD167" s="80"/>
      <c r="ADE167" s="80"/>
      <c r="ADF167" s="80"/>
      <c r="ADG167" s="80"/>
      <c r="ADH167" s="80"/>
      <c r="ADI167" s="80"/>
      <c r="ADJ167" s="80"/>
      <c r="ADK167" s="80"/>
      <c r="ADL167" s="80"/>
      <c r="ADM167" s="80"/>
      <c r="ADN167" s="80"/>
      <c r="ADO167" s="80"/>
      <c r="ADP167" s="80"/>
      <c r="ADQ167" s="80"/>
      <c r="ADR167" s="80"/>
      <c r="ADS167" s="80"/>
      <c r="ADT167" s="80"/>
      <c r="ADU167" s="80"/>
      <c r="ADV167" s="80"/>
      <c r="ADW167" s="80"/>
      <c r="ADX167" s="80"/>
      <c r="ADY167" s="80"/>
      <c r="ADZ167" s="80"/>
      <c r="AEA167" s="80"/>
      <c r="AEB167" s="80"/>
      <c r="AEC167" s="80"/>
      <c r="AED167" s="80"/>
      <c r="AEE167" s="80"/>
      <c r="AEF167" s="80"/>
      <c r="AEG167" s="80"/>
      <c r="AEH167" s="80"/>
      <c r="AEI167" s="80"/>
      <c r="AEJ167" s="80"/>
      <c r="AEK167" s="80"/>
      <c r="AEL167" s="80"/>
      <c r="AEM167" s="80"/>
      <c r="AEN167" s="80"/>
      <c r="AEO167" s="80"/>
      <c r="AEP167" s="80"/>
      <c r="AEQ167" s="80"/>
      <c r="AER167" s="80"/>
      <c r="AES167" s="80"/>
      <c r="AET167" s="80"/>
      <c r="AEU167" s="80"/>
      <c r="AEV167" s="80"/>
      <c r="AEW167" s="80"/>
      <c r="AEX167" s="80"/>
      <c r="AEY167" s="80"/>
      <c r="AEZ167" s="80"/>
      <c r="AFA167" s="80"/>
      <c r="AFB167" s="80"/>
      <c r="AFC167" s="80"/>
      <c r="AFD167" s="80"/>
      <c r="AFE167" s="80"/>
      <c r="AFF167" s="80"/>
      <c r="AFG167" s="80"/>
      <c r="AFH167" s="80"/>
      <c r="AFI167" s="80"/>
      <c r="AFJ167" s="80"/>
      <c r="AFK167" s="80"/>
      <c r="AFL167" s="80"/>
      <c r="AFM167" s="80"/>
      <c r="AFN167" s="80"/>
      <c r="AFO167" s="80"/>
      <c r="AFP167" s="80"/>
      <c r="AFQ167" s="80"/>
      <c r="AFR167" s="80"/>
      <c r="AFS167" s="80"/>
      <c r="AFT167" s="80"/>
      <c r="AFU167" s="80"/>
      <c r="AFV167" s="80"/>
      <c r="AFW167" s="80"/>
      <c r="AFX167" s="80"/>
      <c r="AFY167" s="80"/>
      <c r="AFZ167" s="80"/>
      <c r="AGA167" s="80"/>
      <c r="AGB167" s="80"/>
      <c r="AGC167" s="80"/>
      <c r="AGD167" s="80"/>
      <c r="AGE167" s="80"/>
      <c r="AGF167" s="80"/>
      <c r="AGG167" s="80"/>
      <c r="AGH167" s="80"/>
      <c r="AGI167" s="80"/>
      <c r="AGJ167" s="80"/>
      <c r="AGK167" s="80"/>
      <c r="AGL167" s="80"/>
      <c r="AGM167" s="80"/>
      <c r="AGN167" s="80"/>
      <c r="AGO167" s="80"/>
      <c r="AGP167" s="80"/>
      <c r="AGQ167" s="80"/>
      <c r="AGR167" s="80"/>
      <c r="AGS167" s="80"/>
      <c r="AGT167" s="80"/>
      <c r="AGU167" s="80"/>
      <c r="AGV167" s="80"/>
      <c r="AGW167" s="80"/>
      <c r="AGX167" s="80"/>
      <c r="AGY167" s="80"/>
      <c r="AGZ167" s="80"/>
      <c r="AHA167" s="80"/>
      <c r="AHB167" s="80"/>
      <c r="AHC167" s="80"/>
      <c r="AHD167" s="80"/>
      <c r="AHE167" s="80"/>
      <c r="AHF167" s="80"/>
      <c r="AHG167" s="80"/>
      <c r="AHH167" s="80"/>
      <c r="AHI167" s="80"/>
      <c r="AHJ167" s="80"/>
      <c r="AHK167" s="80"/>
      <c r="AHL167" s="80"/>
      <c r="AHM167" s="80"/>
      <c r="AHN167" s="80"/>
      <c r="AHO167" s="80"/>
      <c r="AHP167" s="80"/>
      <c r="AHQ167" s="80"/>
      <c r="AHR167" s="80"/>
      <c r="AHS167" s="80"/>
      <c r="AHT167" s="80"/>
      <c r="AHU167" s="80"/>
      <c r="AHV167" s="80"/>
      <c r="AHW167" s="80"/>
      <c r="AHX167" s="80"/>
      <c r="AHY167" s="80"/>
      <c r="AHZ167" s="80"/>
      <c r="AIA167" s="80"/>
      <c r="AIB167" s="80"/>
      <c r="AIC167" s="80"/>
      <c r="AID167" s="80"/>
      <c r="AIE167" s="80"/>
      <c r="AIF167" s="80"/>
      <c r="AIG167" s="80"/>
      <c r="AIH167" s="80"/>
      <c r="AII167" s="80"/>
      <c r="AIJ167" s="80"/>
      <c r="AIK167" s="80"/>
      <c r="AIL167" s="80"/>
      <c r="AIM167" s="80"/>
      <c r="AIN167" s="80"/>
      <c r="AIO167" s="80"/>
      <c r="AIP167" s="80"/>
      <c r="AIQ167" s="80"/>
      <c r="AIR167" s="80"/>
      <c r="AIS167" s="80"/>
      <c r="AIT167" s="80"/>
      <c r="AIU167" s="80"/>
      <c r="AIV167" s="80"/>
      <c r="AIW167" s="80"/>
      <c r="AIX167" s="80"/>
      <c r="AIY167" s="80"/>
      <c r="AIZ167" s="80"/>
      <c r="AJA167" s="80"/>
      <c r="AJB167" s="80"/>
      <c r="AJC167" s="80"/>
      <c r="AJD167" s="80"/>
      <c r="AJE167" s="80"/>
      <c r="AJF167" s="80"/>
      <c r="AJG167" s="80"/>
      <c r="AJH167" s="80"/>
      <c r="AJI167" s="80"/>
      <c r="AJJ167" s="80"/>
      <c r="AJK167" s="80"/>
      <c r="AJL167" s="80"/>
      <c r="AJM167" s="80"/>
      <c r="AJN167" s="80"/>
      <c r="AJO167" s="80"/>
      <c r="AJP167" s="80"/>
      <c r="AJQ167" s="80"/>
      <c r="AJR167" s="80"/>
      <c r="AJS167" s="80"/>
      <c r="AJT167" s="80"/>
      <c r="AJU167" s="80"/>
      <c r="AJV167" s="80"/>
      <c r="AJW167" s="80"/>
      <c r="AJX167" s="80"/>
      <c r="AJY167" s="80"/>
      <c r="AJZ167" s="80"/>
      <c r="AKA167" s="80"/>
      <c r="AKB167" s="80"/>
      <c r="AKC167" s="80"/>
      <c r="AKD167" s="80"/>
      <c r="AKE167" s="80"/>
      <c r="AKF167" s="80"/>
      <c r="AKG167" s="80"/>
      <c r="AKH167" s="80"/>
      <c r="AKI167" s="80"/>
      <c r="AKJ167" s="80"/>
      <c r="AKK167" s="80"/>
      <c r="AKL167" s="80"/>
      <c r="AKM167" s="80"/>
      <c r="AKN167" s="80"/>
      <c r="AKO167" s="80"/>
      <c r="AKP167" s="80"/>
      <c r="AKQ167" s="80"/>
      <c r="AKR167" s="80"/>
      <c r="AKS167" s="80"/>
      <c r="AKT167" s="80"/>
      <c r="AKU167" s="80"/>
      <c r="AKV167" s="80"/>
      <c r="AKW167" s="80"/>
      <c r="AKX167" s="80"/>
      <c r="AKY167" s="80"/>
      <c r="AKZ167" s="80"/>
      <c r="ALA167" s="80"/>
      <c r="ALB167" s="80"/>
      <c r="ALC167" s="80"/>
      <c r="ALD167" s="80"/>
      <c r="ALE167" s="80"/>
      <c r="ALF167" s="80"/>
      <c r="ALG167" s="80"/>
      <c r="ALH167" s="80"/>
      <c r="ALI167" s="80"/>
      <c r="ALJ167" s="80"/>
      <c r="ALK167" s="80"/>
      <c r="ALL167" s="80"/>
      <c r="ALM167" s="80"/>
      <c r="ALN167" s="80"/>
      <c r="ALO167" s="80"/>
      <c r="ALP167" s="80"/>
      <c r="ALQ167" s="80"/>
      <c r="ALR167" s="80"/>
      <c r="ALS167" s="80"/>
      <c r="ALT167" s="80"/>
      <c r="ALU167" s="80"/>
      <c r="ALV167" s="80"/>
      <c r="ALW167" s="80"/>
      <c r="ALX167" s="80"/>
      <c r="ALY167" s="80"/>
      <c r="ALZ167" s="80"/>
      <c r="AMA167" s="80"/>
      <c r="AMB167" s="80"/>
      <c r="AMC167" s="80"/>
      <c r="AMD167" s="80"/>
      <c r="AME167" s="80"/>
      <c r="AMF167" s="80"/>
      <c r="AMG167" s="80"/>
      <c r="AMH167" s="80"/>
      <c r="AMI167" s="80"/>
      <c r="AMJ167" s="80"/>
      <c r="AMK167" s="80"/>
      <c r="AML167" s="80"/>
      <c r="AMM167" s="80"/>
      <c r="AMN167" s="80"/>
      <c r="AMO167" s="80"/>
      <c r="AMP167" s="80"/>
      <c r="AMQ167" s="80"/>
      <c r="AMR167" s="80"/>
      <c r="AMS167" s="80"/>
      <c r="AMT167" s="80"/>
      <c r="AMU167" s="80"/>
      <c r="AMV167" s="80"/>
      <c r="AMW167" s="80"/>
      <c r="AMX167" s="80"/>
      <c r="AMY167" s="80"/>
      <c r="AMZ167" s="80"/>
      <c r="ANA167" s="80"/>
      <c r="ANB167" s="80"/>
      <c r="ANC167" s="80"/>
      <c r="AND167" s="80"/>
      <c r="ANE167" s="80"/>
      <c r="ANF167" s="80"/>
      <c r="ANG167" s="80"/>
      <c r="ANH167" s="80"/>
      <c r="ANI167" s="80"/>
      <c r="ANJ167" s="80"/>
      <c r="ANK167" s="80"/>
      <c r="ANL167" s="80"/>
      <c r="ANM167" s="80"/>
      <c r="ANN167" s="80"/>
      <c r="ANO167" s="80"/>
      <c r="ANP167" s="80"/>
      <c r="ANQ167" s="80"/>
      <c r="ANR167" s="80"/>
      <c r="ANS167" s="80"/>
      <c r="ANT167" s="80"/>
      <c r="ANU167" s="80"/>
      <c r="ANV167" s="80"/>
      <c r="ANW167" s="80"/>
      <c r="ANX167" s="80"/>
      <c r="ANY167" s="80"/>
      <c r="ANZ167" s="80"/>
      <c r="AOA167" s="80"/>
      <c r="AOB167" s="80"/>
      <c r="AOC167" s="80"/>
      <c r="AOD167" s="80"/>
      <c r="AOE167" s="80"/>
      <c r="AOF167" s="80"/>
      <c r="AOG167" s="80"/>
      <c r="AOH167" s="80"/>
      <c r="AOI167" s="80"/>
      <c r="AOJ167" s="80"/>
      <c r="AOK167" s="80"/>
      <c r="AOL167" s="80"/>
      <c r="AOM167" s="80"/>
      <c r="AON167" s="80"/>
      <c r="AOO167" s="80"/>
      <c r="AOP167" s="80"/>
      <c r="AOQ167" s="80"/>
      <c r="AOR167" s="80"/>
      <c r="AOS167" s="80"/>
      <c r="AOT167" s="80"/>
      <c r="AOU167" s="80"/>
      <c r="AOV167" s="80"/>
      <c r="AOW167" s="80"/>
      <c r="AOX167" s="80"/>
      <c r="AOY167" s="80"/>
      <c r="AOZ167" s="80"/>
      <c r="APA167" s="80"/>
      <c r="APB167" s="80"/>
      <c r="APC167" s="80"/>
      <c r="APD167" s="80"/>
      <c r="APE167" s="80"/>
      <c r="APF167" s="80"/>
      <c r="APG167" s="80"/>
      <c r="APH167" s="80"/>
      <c r="API167" s="80"/>
      <c r="APJ167" s="80"/>
      <c r="APK167" s="80"/>
      <c r="APL167" s="80"/>
      <c r="APM167" s="80"/>
      <c r="APN167" s="80"/>
      <c r="APO167" s="80"/>
      <c r="APP167" s="80"/>
      <c r="APQ167" s="80"/>
      <c r="APR167" s="80"/>
      <c r="APS167" s="80"/>
      <c r="APT167" s="80"/>
      <c r="APU167" s="80"/>
      <c r="APV167" s="80"/>
      <c r="APW167" s="80"/>
      <c r="APX167" s="80"/>
      <c r="APY167" s="80"/>
      <c r="APZ167" s="80"/>
      <c r="AQA167" s="80"/>
      <c r="AQB167" s="80"/>
      <c r="AQC167" s="80"/>
      <c r="AQD167" s="80"/>
      <c r="AQE167" s="80"/>
      <c r="AQF167" s="80"/>
      <c r="AQG167" s="80"/>
      <c r="AQH167" s="80"/>
      <c r="AQI167" s="80"/>
      <c r="AQJ167" s="80"/>
      <c r="AQK167" s="80"/>
      <c r="AQL167" s="80"/>
      <c r="AQM167" s="80"/>
      <c r="AQN167" s="80"/>
      <c r="AQO167" s="80"/>
      <c r="AQP167" s="80"/>
      <c r="AQQ167" s="80"/>
      <c r="AQR167" s="80"/>
      <c r="AQS167" s="80"/>
      <c r="AQT167" s="80"/>
      <c r="AQU167" s="80"/>
      <c r="AQV167" s="80"/>
      <c r="AQW167" s="80"/>
      <c r="AQX167" s="80"/>
      <c r="AQY167" s="80"/>
      <c r="AQZ167" s="80"/>
      <c r="ARA167" s="80"/>
      <c r="ARB167" s="80"/>
      <c r="ARC167" s="80"/>
      <c r="ARD167" s="80"/>
      <c r="ARE167" s="80"/>
      <c r="ARF167" s="80"/>
      <c r="ARG167" s="80"/>
      <c r="ARH167" s="80"/>
      <c r="ARI167" s="80"/>
      <c r="ARJ167" s="80"/>
      <c r="ARK167" s="80"/>
      <c r="ARL167" s="80"/>
      <c r="ARM167" s="80"/>
      <c r="ARN167" s="80"/>
      <c r="ARO167" s="80"/>
      <c r="ARP167" s="80"/>
      <c r="ARQ167" s="80"/>
      <c r="ARR167" s="80"/>
      <c r="ARS167" s="80"/>
      <c r="ART167" s="80"/>
      <c r="ARU167" s="80"/>
      <c r="ARV167" s="80"/>
      <c r="ARW167" s="80"/>
      <c r="ARX167" s="80"/>
      <c r="ARY167" s="80"/>
      <c r="ARZ167" s="80"/>
      <c r="ASA167" s="80"/>
      <c r="ASB167" s="80"/>
      <c r="ASC167" s="80"/>
      <c r="ASD167" s="80"/>
      <c r="ASE167" s="80"/>
      <c r="ASF167" s="80"/>
      <c r="ASG167" s="80"/>
      <c r="ASH167" s="80"/>
      <c r="ASI167" s="80"/>
      <c r="ASJ167" s="80"/>
      <c r="ASK167" s="80"/>
      <c r="ASL167" s="80"/>
      <c r="ASM167" s="80"/>
      <c r="ASN167" s="80"/>
      <c r="ASO167" s="80"/>
      <c r="ASP167" s="80"/>
      <c r="ASQ167" s="80"/>
      <c r="ASR167" s="80"/>
      <c r="ASS167" s="80"/>
      <c r="AST167" s="80"/>
      <c r="ASU167" s="80"/>
      <c r="ASV167" s="80"/>
      <c r="ASW167" s="80"/>
      <c r="ASX167" s="80"/>
      <c r="ASY167" s="80"/>
      <c r="ASZ167" s="80"/>
      <c r="ATA167" s="80"/>
      <c r="ATB167" s="80"/>
      <c r="ATC167" s="80"/>
      <c r="ATD167" s="80"/>
      <c r="ATE167" s="80"/>
      <c r="ATF167" s="80"/>
      <c r="ATG167" s="80"/>
      <c r="ATH167" s="80"/>
      <c r="ATI167" s="80"/>
      <c r="ATJ167" s="80"/>
      <c r="ATK167" s="80"/>
      <c r="ATL167" s="80"/>
      <c r="ATM167" s="80"/>
      <c r="ATN167" s="80"/>
      <c r="ATO167" s="80"/>
      <c r="ATP167" s="80"/>
      <c r="ATQ167" s="80"/>
      <c r="ATR167" s="80"/>
      <c r="ATS167" s="80"/>
      <c r="ATT167" s="80"/>
      <c r="ATU167" s="80"/>
      <c r="ATV167" s="80"/>
      <c r="ATW167" s="80"/>
      <c r="ATX167" s="80"/>
      <c r="ATY167" s="80"/>
      <c r="ATZ167" s="80"/>
      <c r="AUA167" s="80"/>
      <c r="AUB167" s="80"/>
      <c r="AUC167" s="80"/>
      <c r="AUD167" s="80"/>
      <c r="AUE167" s="80"/>
      <c r="AUF167" s="80"/>
      <c r="AUG167" s="80"/>
      <c r="AUH167" s="80"/>
      <c r="AUI167" s="80"/>
      <c r="AUJ167" s="80"/>
      <c r="AUK167" s="80"/>
      <c r="AUL167" s="80"/>
      <c r="AUM167" s="80"/>
      <c r="AUN167" s="80"/>
      <c r="AUO167" s="80"/>
      <c r="AUP167" s="80"/>
      <c r="AUQ167" s="80"/>
      <c r="AUR167" s="80"/>
      <c r="AUS167" s="80"/>
      <c r="AUT167" s="80"/>
      <c r="AUU167" s="80"/>
      <c r="AUV167" s="80"/>
      <c r="AUW167" s="80"/>
      <c r="AUX167" s="80"/>
      <c r="AUY167" s="80"/>
      <c r="AUZ167" s="80"/>
      <c r="AVA167" s="80"/>
      <c r="AVB167" s="80"/>
      <c r="AVC167" s="80"/>
      <c r="AVD167" s="80"/>
      <c r="AVE167" s="80"/>
      <c r="AVF167" s="80"/>
      <c r="AVG167" s="80"/>
      <c r="AVH167" s="80"/>
      <c r="AVI167" s="80"/>
      <c r="AVJ167" s="80"/>
      <c r="AVK167" s="80"/>
      <c r="AVL167" s="80"/>
      <c r="AVM167" s="80"/>
      <c r="AVN167" s="80"/>
      <c r="AVO167" s="80"/>
      <c r="AVP167" s="80"/>
      <c r="AVQ167" s="80"/>
      <c r="AVR167" s="80"/>
      <c r="AVS167" s="80"/>
      <c r="AVT167" s="80"/>
      <c r="AVU167" s="80"/>
      <c r="AVV167" s="80"/>
      <c r="AVW167" s="80"/>
      <c r="AVX167" s="80"/>
      <c r="AVY167" s="80"/>
      <c r="AVZ167" s="80"/>
      <c r="AWA167" s="80"/>
      <c r="AWB167" s="80"/>
      <c r="AWC167" s="80"/>
      <c r="AWD167" s="80"/>
      <c r="AWE167" s="80"/>
      <c r="AWF167" s="80"/>
      <c r="AWG167" s="80"/>
      <c r="AWH167" s="80"/>
      <c r="AWI167" s="80"/>
      <c r="AWJ167" s="80"/>
      <c r="AWK167" s="80"/>
      <c r="AWL167" s="80"/>
      <c r="AWM167" s="80"/>
      <c r="AWN167" s="80"/>
      <c r="AWO167" s="80"/>
      <c r="AWP167" s="80"/>
      <c r="AWQ167" s="80"/>
      <c r="AWR167" s="80"/>
      <c r="AWS167" s="80"/>
      <c r="AWT167" s="80"/>
      <c r="AWU167" s="80"/>
      <c r="AWV167" s="80"/>
      <c r="AWW167" s="80"/>
      <c r="AWX167" s="80"/>
      <c r="AWY167" s="80"/>
      <c r="AWZ167" s="80"/>
      <c r="AXA167" s="80"/>
      <c r="AXB167" s="80"/>
      <c r="AXC167" s="80"/>
      <c r="AXD167" s="80"/>
      <c r="AXE167" s="80"/>
      <c r="AXF167" s="80"/>
      <c r="AXG167" s="80"/>
      <c r="AXH167" s="80"/>
      <c r="AXI167" s="80"/>
      <c r="AXJ167" s="80"/>
      <c r="AXK167" s="80"/>
      <c r="AXL167" s="80"/>
      <c r="AXM167" s="80"/>
      <c r="AXN167" s="80"/>
      <c r="AXO167" s="80"/>
      <c r="AXP167" s="80"/>
      <c r="AXQ167" s="80"/>
      <c r="AXR167" s="80"/>
      <c r="AXS167" s="80"/>
      <c r="AXT167" s="80"/>
      <c r="AXU167" s="80"/>
      <c r="AXV167" s="80"/>
      <c r="AXW167" s="80"/>
      <c r="AXX167" s="80"/>
      <c r="AXY167" s="80"/>
      <c r="AXZ167" s="80"/>
      <c r="AYA167" s="80"/>
      <c r="AYB167" s="80"/>
      <c r="AYC167" s="80"/>
      <c r="AYD167" s="80"/>
      <c r="AYE167" s="80"/>
      <c r="AYF167" s="80"/>
      <c r="AYG167" s="80"/>
      <c r="AYH167" s="80"/>
      <c r="AYI167" s="80"/>
      <c r="AYJ167" s="80"/>
      <c r="AYK167" s="80"/>
      <c r="AYL167" s="80"/>
      <c r="AYM167" s="80"/>
      <c r="AYN167" s="80"/>
      <c r="AYO167" s="80"/>
      <c r="AYP167" s="80"/>
      <c r="AYQ167" s="80"/>
      <c r="AYR167" s="80"/>
      <c r="AYS167" s="80"/>
      <c r="AYT167" s="80"/>
      <c r="AYU167" s="80"/>
      <c r="AYV167" s="80"/>
      <c r="AYW167" s="80"/>
      <c r="AYX167" s="80"/>
      <c r="AYY167" s="80"/>
      <c r="AYZ167" s="80"/>
      <c r="AZA167" s="80"/>
      <c r="AZB167" s="80"/>
      <c r="AZC167" s="80"/>
      <c r="AZD167" s="80"/>
      <c r="AZE167" s="80"/>
      <c r="AZF167" s="80"/>
      <c r="AZG167" s="80"/>
      <c r="AZH167" s="80"/>
      <c r="AZI167" s="80"/>
      <c r="AZJ167" s="80"/>
      <c r="AZK167" s="80"/>
      <c r="AZL167" s="80"/>
      <c r="AZM167" s="80"/>
      <c r="AZN167" s="80"/>
      <c r="AZO167" s="80"/>
      <c r="AZP167" s="80"/>
      <c r="AZQ167" s="80"/>
      <c r="AZR167" s="80"/>
      <c r="AZS167" s="80"/>
      <c r="AZT167" s="80"/>
      <c r="AZU167" s="80"/>
      <c r="AZV167" s="80"/>
      <c r="AZW167" s="80"/>
      <c r="AZX167" s="80"/>
      <c r="AZY167" s="80"/>
      <c r="AZZ167" s="80"/>
      <c r="BAA167" s="80"/>
      <c r="BAB167" s="80"/>
      <c r="BAC167" s="80"/>
      <c r="BAD167" s="80"/>
      <c r="BAE167" s="80"/>
      <c r="BAF167" s="80"/>
      <c r="BAG167" s="80"/>
      <c r="BAH167" s="80"/>
      <c r="BAI167" s="80"/>
      <c r="BAJ167" s="80"/>
      <c r="BAK167" s="80"/>
      <c r="BAL167" s="80"/>
      <c r="BAM167" s="80"/>
      <c r="BAN167" s="80"/>
      <c r="BAO167" s="80"/>
      <c r="BAP167" s="80"/>
      <c r="BAQ167" s="80"/>
      <c r="BAR167" s="80"/>
      <c r="BAS167" s="80"/>
      <c r="BAT167" s="80"/>
      <c r="BAU167" s="80"/>
      <c r="BAV167" s="80"/>
      <c r="BAW167" s="80"/>
      <c r="BAX167" s="80"/>
      <c r="BAY167" s="80"/>
      <c r="BAZ167" s="80"/>
      <c r="BBA167" s="80"/>
      <c r="BBB167" s="80"/>
      <c r="BBC167" s="80"/>
      <c r="BBD167" s="80"/>
      <c r="BBE167" s="80"/>
      <c r="BBF167" s="80"/>
      <c r="BBG167" s="80"/>
      <c r="BBH167" s="80"/>
      <c r="BBI167" s="80"/>
      <c r="BBJ167" s="80"/>
      <c r="BBK167" s="80"/>
      <c r="BBL167" s="80"/>
      <c r="BBM167" s="80"/>
      <c r="BBN167" s="80"/>
      <c r="BBO167" s="80"/>
      <c r="BBP167" s="80"/>
      <c r="BBQ167" s="80"/>
      <c r="BBR167" s="80"/>
      <c r="BBS167" s="80"/>
      <c r="BBT167" s="80"/>
      <c r="BBU167" s="80"/>
      <c r="BBV167" s="80"/>
      <c r="BBW167" s="80"/>
      <c r="BBX167" s="80"/>
      <c r="BBY167" s="80"/>
      <c r="BBZ167" s="80"/>
      <c r="BCA167" s="80"/>
      <c r="BCB167" s="80"/>
      <c r="BCC167" s="80"/>
      <c r="BCD167" s="80"/>
      <c r="BCE167" s="80"/>
      <c r="BCF167" s="80"/>
      <c r="BCG167" s="80"/>
      <c r="BCH167" s="80"/>
      <c r="BCI167" s="80"/>
      <c r="BCJ167" s="80"/>
      <c r="BCK167" s="80"/>
      <c r="BCL167" s="80"/>
      <c r="BCM167" s="80"/>
      <c r="BCN167" s="80"/>
      <c r="BCO167" s="80"/>
      <c r="BCP167" s="80"/>
      <c r="BCQ167" s="80"/>
      <c r="BCR167" s="80"/>
      <c r="BCS167" s="80"/>
      <c r="BCT167" s="80"/>
      <c r="BCU167" s="80"/>
      <c r="BCV167" s="80"/>
      <c r="BCW167" s="80"/>
      <c r="BCX167" s="80"/>
      <c r="BCY167" s="80"/>
      <c r="BCZ167" s="80"/>
      <c r="BDA167" s="80"/>
      <c r="BDB167" s="80"/>
      <c r="BDC167" s="80"/>
      <c r="BDD167" s="80"/>
      <c r="BDE167" s="80"/>
      <c r="BDF167" s="80"/>
      <c r="BDG167" s="80"/>
      <c r="BDH167" s="80"/>
      <c r="BDI167" s="80"/>
      <c r="BDJ167" s="80"/>
      <c r="BDK167" s="80"/>
      <c r="BDL167" s="80"/>
      <c r="BDM167" s="80"/>
      <c r="BDN167" s="80"/>
      <c r="BDO167" s="80"/>
      <c r="BDP167" s="80"/>
      <c r="BDQ167" s="80"/>
      <c r="BDR167" s="80"/>
      <c r="BDS167" s="80"/>
      <c r="BDT167" s="80"/>
      <c r="BDU167" s="80"/>
      <c r="BDV167" s="80"/>
      <c r="BDW167" s="80"/>
      <c r="BDX167" s="80"/>
      <c r="BDY167" s="80"/>
      <c r="BDZ167" s="80"/>
      <c r="BEA167" s="80"/>
      <c r="BEB167" s="80"/>
      <c r="BEC167" s="80"/>
      <c r="BED167" s="80"/>
      <c r="BEE167" s="80"/>
      <c r="BEF167" s="80"/>
      <c r="BEG167" s="80"/>
      <c r="BEH167" s="80"/>
      <c r="BEI167" s="80"/>
      <c r="BEJ167" s="80"/>
      <c r="BEK167" s="80"/>
      <c r="BEL167" s="80"/>
      <c r="BEM167" s="80"/>
      <c r="BEN167" s="80"/>
      <c r="BEO167" s="80"/>
      <c r="BEP167" s="80"/>
      <c r="BEQ167" s="80"/>
      <c r="BER167" s="80"/>
      <c r="BES167" s="80"/>
      <c r="BET167" s="80"/>
      <c r="BEU167" s="80"/>
      <c r="BEV167" s="80"/>
      <c r="BEW167" s="80"/>
      <c r="BEX167" s="80"/>
      <c r="BEY167" s="80"/>
      <c r="BEZ167" s="80"/>
      <c r="BFA167" s="80"/>
      <c r="BFB167" s="80"/>
      <c r="BFC167" s="80"/>
      <c r="BFD167" s="80"/>
      <c r="BFE167" s="80"/>
      <c r="BFF167" s="80"/>
      <c r="BFG167" s="80"/>
      <c r="BFH167" s="80"/>
      <c r="BFI167" s="80"/>
      <c r="BFJ167" s="80"/>
      <c r="BFK167" s="80"/>
      <c r="BFL167" s="80"/>
      <c r="BFM167" s="80"/>
      <c r="BFN167" s="80"/>
      <c r="BFO167" s="80"/>
      <c r="BFP167" s="80"/>
      <c r="BFQ167" s="80"/>
      <c r="BFR167" s="80"/>
      <c r="BFS167" s="80"/>
      <c r="BFT167" s="80"/>
      <c r="BFU167" s="80"/>
      <c r="BFV167" s="80"/>
      <c r="BFW167" s="80"/>
      <c r="BFX167" s="80"/>
      <c r="BFY167" s="80"/>
      <c r="BFZ167" s="80"/>
      <c r="BGA167" s="80"/>
      <c r="BGB167" s="80"/>
      <c r="BGC167" s="80"/>
      <c r="BGD167" s="80"/>
      <c r="BGE167" s="80"/>
      <c r="BGF167" s="80"/>
      <c r="BGG167" s="80"/>
      <c r="BGH167" s="80"/>
      <c r="BGI167" s="80"/>
      <c r="BGJ167" s="80"/>
      <c r="BGK167" s="80"/>
      <c r="BGL167" s="80"/>
      <c r="BGM167" s="80"/>
      <c r="BGN167" s="80"/>
      <c r="BGO167" s="80"/>
      <c r="BGP167" s="80"/>
      <c r="BGQ167" s="80"/>
      <c r="BGR167" s="80"/>
      <c r="BGS167" s="80"/>
      <c r="BGT167" s="80"/>
      <c r="BGU167" s="80"/>
      <c r="BGV167" s="80"/>
      <c r="BGW167" s="80"/>
      <c r="BGX167" s="80"/>
      <c r="BGY167" s="80"/>
      <c r="BGZ167" s="80"/>
      <c r="BHA167" s="80"/>
      <c r="BHB167" s="80"/>
      <c r="BHC167" s="80"/>
      <c r="BHD167" s="80"/>
      <c r="BHE167" s="80"/>
      <c r="BHF167" s="80"/>
      <c r="BHG167" s="80"/>
      <c r="BHH167" s="80"/>
      <c r="BHI167" s="80"/>
      <c r="BHJ167" s="80"/>
      <c r="BHK167" s="80"/>
      <c r="BHL167" s="80"/>
      <c r="BHM167" s="80"/>
      <c r="BHN167" s="80"/>
      <c r="BHO167" s="80"/>
      <c r="BHP167" s="80"/>
      <c r="BHQ167" s="80"/>
      <c r="BHR167" s="80"/>
      <c r="BHS167" s="80"/>
      <c r="BHT167" s="80"/>
      <c r="BHU167" s="80"/>
      <c r="BHV167" s="80"/>
      <c r="BHW167" s="80"/>
      <c r="BHX167" s="80"/>
      <c r="BHY167" s="80"/>
      <c r="BHZ167" s="80"/>
      <c r="BIA167" s="80"/>
      <c r="BIB167" s="80"/>
      <c r="BIC167" s="80"/>
      <c r="BID167" s="80"/>
      <c r="BIE167" s="80"/>
      <c r="BIF167" s="80"/>
      <c r="BIG167" s="80"/>
      <c r="BIH167" s="80"/>
      <c r="BII167" s="80"/>
      <c r="BIJ167" s="80"/>
      <c r="BIK167" s="80"/>
      <c r="BIL167" s="80"/>
      <c r="BIM167" s="80"/>
      <c r="BIN167" s="80"/>
      <c r="BIO167" s="80"/>
      <c r="BIP167" s="80"/>
      <c r="BIQ167" s="80"/>
      <c r="BIR167" s="80"/>
      <c r="BIS167" s="80"/>
      <c r="BIT167" s="80"/>
      <c r="BIU167" s="80"/>
      <c r="BIV167" s="80"/>
      <c r="BIW167" s="80"/>
      <c r="BIX167" s="80"/>
      <c r="BIY167" s="80"/>
      <c r="BIZ167" s="80"/>
      <c r="BJA167" s="80"/>
      <c r="BJB167" s="80"/>
      <c r="BJC167" s="80"/>
      <c r="BJD167" s="80"/>
      <c r="BJE167" s="80"/>
      <c r="BJF167" s="80"/>
      <c r="BJG167" s="80"/>
      <c r="BJH167" s="80"/>
      <c r="BJI167" s="80"/>
      <c r="BJJ167" s="80"/>
      <c r="BJK167" s="80"/>
      <c r="BJL167" s="80"/>
      <c r="BJM167" s="80"/>
      <c r="BJN167" s="80"/>
      <c r="BJO167" s="80"/>
      <c r="BJP167" s="80"/>
      <c r="BJQ167" s="80"/>
      <c r="BJR167" s="80"/>
      <c r="BJS167" s="80"/>
      <c r="BJT167" s="80"/>
      <c r="BJU167" s="80"/>
      <c r="BJV167" s="80"/>
      <c r="BJW167" s="80"/>
      <c r="BJX167" s="80"/>
      <c r="BJY167" s="80"/>
      <c r="BJZ167" s="80"/>
      <c r="BKA167" s="80"/>
      <c r="BKB167" s="80"/>
      <c r="BKC167" s="80"/>
      <c r="BKD167" s="80"/>
      <c r="BKE167" s="80"/>
      <c r="BKF167" s="80"/>
      <c r="BKG167" s="80"/>
      <c r="BKH167" s="80"/>
      <c r="BKI167" s="80"/>
      <c r="BKJ167" s="80"/>
      <c r="BKK167" s="80"/>
      <c r="BKL167" s="80"/>
      <c r="BKM167" s="80"/>
      <c r="BKN167" s="80"/>
      <c r="BKO167" s="80"/>
      <c r="BKP167" s="80"/>
      <c r="BKQ167" s="80"/>
      <c r="BKR167" s="80"/>
      <c r="BKS167" s="80"/>
      <c r="BKT167" s="80"/>
      <c r="BKU167" s="80"/>
      <c r="BKV167" s="80"/>
      <c r="BKW167" s="80"/>
      <c r="BKX167" s="80"/>
      <c r="BKY167" s="80"/>
      <c r="BKZ167" s="80"/>
      <c r="BLA167" s="80"/>
      <c r="BLB167" s="80"/>
      <c r="BLC167" s="80"/>
      <c r="BLD167" s="80"/>
      <c r="BLE167" s="80"/>
      <c r="BLF167" s="80"/>
      <c r="BLG167" s="80"/>
      <c r="BLH167" s="80"/>
      <c r="BLI167" s="80"/>
      <c r="BLJ167" s="80"/>
      <c r="BLK167" s="80"/>
      <c r="BLL167" s="80"/>
      <c r="BLM167" s="80"/>
      <c r="BLN167" s="80"/>
      <c r="BLO167" s="80"/>
      <c r="BLP167" s="80"/>
      <c r="BLQ167" s="80"/>
      <c r="BLR167" s="80"/>
      <c r="BLS167" s="80"/>
      <c r="BLT167" s="80"/>
      <c r="BLU167" s="80"/>
      <c r="BLV167" s="80"/>
      <c r="BLW167" s="80"/>
      <c r="BLX167" s="80"/>
      <c r="BLY167" s="80"/>
      <c r="BLZ167" s="80"/>
      <c r="BMA167" s="80"/>
      <c r="BMB167" s="80"/>
      <c r="BMC167" s="80"/>
      <c r="BMD167" s="80"/>
      <c r="BME167" s="80"/>
      <c r="BMF167" s="80"/>
      <c r="BMG167" s="80"/>
      <c r="BMH167" s="80"/>
      <c r="BMI167" s="80"/>
      <c r="BMJ167" s="80"/>
      <c r="BMK167" s="80"/>
      <c r="BML167" s="80"/>
      <c r="BMM167" s="80"/>
      <c r="BMN167" s="80"/>
      <c r="BMO167" s="80"/>
      <c r="BMP167" s="80"/>
      <c r="BMQ167" s="80"/>
      <c r="BMR167" s="80"/>
      <c r="BMS167" s="80"/>
      <c r="BMT167" s="80"/>
      <c r="BMU167" s="80"/>
      <c r="BMV167" s="80"/>
      <c r="BMW167" s="80"/>
      <c r="BMX167" s="80"/>
      <c r="BMY167" s="80"/>
      <c r="BMZ167" s="80"/>
      <c r="BNA167" s="80"/>
      <c r="BNB167" s="80"/>
      <c r="BNC167" s="80"/>
      <c r="BND167" s="80"/>
      <c r="BNE167" s="80"/>
      <c r="BNF167" s="80"/>
      <c r="BNG167" s="80"/>
      <c r="BNH167" s="80"/>
      <c r="BNI167" s="80"/>
      <c r="BNJ167" s="80"/>
      <c r="BNK167" s="80"/>
      <c r="BNL167" s="80"/>
      <c r="BNM167" s="80"/>
      <c r="BNN167" s="80"/>
      <c r="BNO167" s="80"/>
      <c r="BNP167" s="80"/>
      <c r="BNQ167" s="80"/>
      <c r="BNR167" s="80"/>
      <c r="BNS167" s="80"/>
      <c r="BNT167" s="80"/>
      <c r="BNU167" s="80"/>
      <c r="BNV167" s="80"/>
      <c r="BNW167" s="80"/>
      <c r="BNX167" s="80"/>
      <c r="BNY167" s="80"/>
      <c r="BNZ167" s="80"/>
      <c r="BOA167" s="80"/>
      <c r="BOB167" s="80"/>
      <c r="BOC167" s="80"/>
      <c r="BOD167" s="80"/>
      <c r="BOE167" s="80"/>
      <c r="BOF167" s="80"/>
      <c r="BOG167" s="80"/>
      <c r="BOH167" s="80"/>
      <c r="BOI167" s="80"/>
      <c r="BOJ167" s="80"/>
      <c r="BOK167" s="80"/>
      <c r="BOL167" s="80"/>
      <c r="BOM167" s="80"/>
      <c r="BON167" s="80"/>
      <c r="BOO167" s="80"/>
      <c r="BOP167" s="80"/>
      <c r="BOQ167" s="80"/>
      <c r="BOR167" s="80"/>
      <c r="BOS167" s="80"/>
      <c r="BOT167" s="80"/>
      <c r="BOU167" s="80"/>
      <c r="BOV167" s="80"/>
      <c r="BOW167" s="80"/>
      <c r="BOX167" s="80"/>
      <c r="BOY167" s="80"/>
      <c r="BOZ167" s="80"/>
      <c r="BPA167" s="80"/>
      <c r="BPB167" s="80"/>
      <c r="BPC167" s="80"/>
      <c r="BPD167" s="80"/>
      <c r="BPE167" s="80"/>
      <c r="BPF167" s="80"/>
      <c r="BPG167" s="80"/>
      <c r="BPH167" s="80"/>
      <c r="BPI167" s="80"/>
      <c r="BPJ167" s="80"/>
      <c r="BPK167" s="80"/>
      <c r="BPL167" s="80"/>
      <c r="BPM167" s="80"/>
      <c r="BPN167" s="80"/>
      <c r="BPO167" s="80"/>
      <c r="BPP167" s="80"/>
      <c r="BPQ167" s="80"/>
      <c r="BPR167" s="80"/>
      <c r="BPS167" s="80"/>
      <c r="BPT167" s="80"/>
      <c r="BPU167" s="80"/>
      <c r="BPV167" s="80"/>
      <c r="BPW167" s="80"/>
      <c r="BPX167" s="80"/>
      <c r="BPY167" s="80"/>
      <c r="BPZ167" s="80"/>
      <c r="BQA167" s="80"/>
      <c r="BQB167" s="80"/>
      <c r="BQC167" s="80"/>
      <c r="BQD167" s="80"/>
      <c r="BQE167" s="80"/>
      <c r="BQF167" s="80"/>
      <c r="BQG167" s="80"/>
      <c r="BQH167" s="80"/>
      <c r="BQI167" s="80"/>
      <c r="BQJ167" s="80"/>
      <c r="BQK167" s="80"/>
      <c r="BQL167" s="80"/>
      <c r="BQM167" s="80"/>
      <c r="BQN167" s="80"/>
      <c r="BQO167" s="80"/>
      <c r="BQP167" s="80"/>
      <c r="BQQ167" s="80"/>
      <c r="BQR167" s="80"/>
      <c r="BQS167" s="80"/>
      <c r="BQT167" s="80"/>
      <c r="BQU167" s="80"/>
      <c r="BQV167" s="80"/>
      <c r="BQW167" s="80"/>
      <c r="BQX167" s="80"/>
      <c r="BQY167" s="80"/>
      <c r="BQZ167" s="80"/>
      <c r="BRA167" s="80"/>
      <c r="BRB167" s="80"/>
      <c r="BRC167" s="80"/>
      <c r="BRD167" s="80"/>
      <c r="BRE167" s="80"/>
      <c r="BRF167" s="80"/>
      <c r="BRG167" s="80"/>
      <c r="BRH167" s="80"/>
      <c r="BRI167" s="80"/>
      <c r="BRJ167" s="80"/>
      <c r="BRK167" s="80"/>
      <c r="BRL167" s="80"/>
      <c r="BRM167" s="80"/>
      <c r="BRN167" s="80"/>
      <c r="BRO167" s="80"/>
      <c r="BRP167" s="80"/>
      <c r="BRQ167" s="80"/>
      <c r="BRR167" s="80"/>
      <c r="BRS167" s="80"/>
      <c r="BRT167" s="80"/>
      <c r="BRU167" s="80"/>
      <c r="BRV167" s="80"/>
      <c r="BRW167" s="80"/>
      <c r="BRX167" s="80"/>
      <c r="BRY167" s="80"/>
      <c r="BRZ167" s="80"/>
      <c r="BSA167" s="80"/>
      <c r="BSB167" s="80"/>
      <c r="BSC167" s="80"/>
      <c r="BSD167" s="80"/>
      <c r="BSE167" s="80"/>
      <c r="BSF167" s="80"/>
      <c r="BSG167" s="80"/>
      <c r="BSH167" s="80"/>
      <c r="BSI167" s="80"/>
      <c r="BSJ167" s="80"/>
      <c r="BSK167" s="80"/>
      <c r="BSL167" s="80"/>
      <c r="BSM167" s="80"/>
      <c r="BSN167" s="80"/>
      <c r="BSO167" s="80"/>
      <c r="BSP167" s="80"/>
      <c r="BSQ167" s="80"/>
      <c r="BSR167" s="80"/>
      <c r="BSS167" s="80"/>
      <c r="BST167" s="80"/>
      <c r="BSU167" s="80"/>
      <c r="BSV167" s="80"/>
      <c r="BSW167" s="80"/>
      <c r="BSX167" s="80"/>
      <c r="BSY167" s="80"/>
      <c r="BSZ167" s="80"/>
      <c r="BTA167" s="80"/>
      <c r="BTB167" s="80"/>
      <c r="BTC167" s="80"/>
      <c r="BTD167" s="80"/>
      <c r="BTE167" s="80"/>
      <c r="BTF167" s="80"/>
      <c r="BTG167" s="80"/>
      <c r="BTH167" s="80"/>
      <c r="BTI167" s="80"/>
      <c r="BTJ167" s="80"/>
      <c r="BTK167" s="80"/>
      <c r="BTL167" s="80"/>
      <c r="BTM167" s="80"/>
      <c r="BTN167" s="80"/>
      <c r="BTO167" s="80"/>
      <c r="BTP167" s="80"/>
      <c r="BTQ167" s="80"/>
      <c r="BTR167" s="80"/>
      <c r="BTS167" s="80"/>
      <c r="BTT167" s="80"/>
      <c r="BTU167" s="80"/>
      <c r="BTV167" s="80"/>
      <c r="BTW167" s="80"/>
      <c r="BTX167" s="80"/>
      <c r="BTY167" s="80"/>
      <c r="BTZ167" s="80"/>
      <c r="BUA167" s="80"/>
      <c r="BUB167" s="80"/>
      <c r="BUC167" s="80"/>
      <c r="BUD167" s="80"/>
      <c r="BUE167" s="80"/>
      <c r="BUF167" s="80"/>
      <c r="BUG167" s="80"/>
      <c r="BUH167" s="80"/>
      <c r="BUI167" s="80"/>
      <c r="BUJ167" s="80"/>
      <c r="BUK167" s="80"/>
      <c r="BUL167" s="80"/>
      <c r="BUM167" s="80"/>
      <c r="BUN167" s="80"/>
      <c r="BUO167" s="80"/>
      <c r="BUP167" s="80"/>
      <c r="BUQ167" s="80"/>
      <c r="BUR167" s="80"/>
      <c r="BUS167" s="80"/>
      <c r="BUT167" s="80"/>
      <c r="BUU167" s="80"/>
      <c r="BUV167" s="80"/>
      <c r="BUW167" s="80"/>
      <c r="BUX167" s="80"/>
      <c r="BUY167" s="80"/>
      <c r="BUZ167" s="80"/>
      <c r="BVA167" s="80"/>
      <c r="BVB167" s="80"/>
      <c r="BVC167" s="80"/>
      <c r="BVD167" s="80"/>
      <c r="BVE167" s="80"/>
      <c r="BVF167" s="80"/>
      <c r="BVG167" s="80"/>
      <c r="BVH167" s="80"/>
      <c r="BVI167" s="80"/>
      <c r="BVJ167" s="80"/>
      <c r="BVK167" s="80"/>
      <c r="BVL167" s="80"/>
      <c r="BVM167" s="80"/>
      <c r="BVN167" s="80"/>
      <c r="BVO167" s="80"/>
      <c r="BVP167" s="80"/>
      <c r="BVQ167" s="80"/>
      <c r="BVR167" s="80"/>
      <c r="BVS167" s="80"/>
      <c r="BVT167" s="80"/>
      <c r="BVU167" s="80"/>
      <c r="BVV167" s="80"/>
      <c r="BVW167" s="80"/>
      <c r="BVX167" s="80"/>
      <c r="BVY167" s="80"/>
      <c r="BVZ167" s="80"/>
      <c r="BWA167" s="80"/>
      <c r="BWB167" s="80"/>
      <c r="BWC167" s="80"/>
      <c r="BWD167" s="80"/>
      <c r="BWE167" s="80"/>
      <c r="BWF167" s="80"/>
      <c r="BWG167" s="80"/>
      <c r="BWH167" s="80"/>
      <c r="BWI167" s="80"/>
      <c r="BWJ167" s="80"/>
      <c r="BWK167" s="80"/>
      <c r="BWL167" s="80"/>
      <c r="BWM167" s="80"/>
      <c r="BWN167" s="80"/>
      <c r="BWO167" s="80"/>
      <c r="BWP167" s="80"/>
      <c r="BWQ167" s="80"/>
      <c r="BWR167" s="80"/>
      <c r="BWS167" s="80"/>
      <c r="BWT167" s="80"/>
      <c r="BWU167" s="80"/>
      <c r="BWV167" s="80"/>
      <c r="BWW167" s="80"/>
      <c r="BWX167" s="80"/>
      <c r="BWY167" s="80"/>
      <c r="BWZ167" s="80"/>
      <c r="BXA167" s="80"/>
      <c r="BXB167" s="80"/>
      <c r="BXC167" s="80"/>
      <c r="BXD167" s="80"/>
      <c r="BXE167" s="80"/>
      <c r="BXF167" s="80"/>
      <c r="BXG167" s="80"/>
      <c r="BXH167" s="80"/>
      <c r="BXI167" s="80"/>
      <c r="BXJ167" s="80"/>
      <c r="BXK167" s="80"/>
      <c r="BXL167" s="80"/>
      <c r="BXM167" s="80"/>
      <c r="BXN167" s="80"/>
      <c r="BXO167" s="80"/>
      <c r="BXP167" s="80"/>
      <c r="BXQ167" s="80"/>
      <c r="BXR167" s="80"/>
      <c r="BXS167" s="80"/>
      <c r="BXT167" s="80"/>
      <c r="BXU167" s="80"/>
      <c r="BXV167" s="80"/>
      <c r="BXW167" s="80"/>
      <c r="BXX167" s="80"/>
      <c r="BXY167" s="80"/>
      <c r="BXZ167" s="80"/>
      <c r="BYA167" s="80"/>
      <c r="BYB167" s="80"/>
      <c r="BYC167" s="80"/>
      <c r="BYD167" s="80"/>
      <c r="BYE167" s="80"/>
      <c r="BYF167" s="80"/>
      <c r="BYG167" s="80"/>
      <c r="BYH167" s="80"/>
      <c r="BYI167" s="80"/>
      <c r="BYJ167" s="80"/>
      <c r="BYK167" s="80"/>
      <c r="BYL167" s="80"/>
      <c r="BYM167" s="80"/>
      <c r="BYN167" s="80"/>
      <c r="BYO167" s="80"/>
      <c r="BYP167" s="80"/>
      <c r="BYQ167" s="80"/>
      <c r="BYR167" s="80"/>
      <c r="BYS167" s="80"/>
      <c r="BYT167" s="80"/>
      <c r="BYU167" s="80"/>
      <c r="BYV167" s="80"/>
      <c r="BYW167" s="80"/>
      <c r="BYX167" s="80"/>
      <c r="BYY167" s="80"/>
      <c r="BYZ167" s="80"/>
      <c r="BZA167" s="80"/>
      <c r="BZB167" s="80"/>
      <c r="BZC167" s="80"/>
      <c r="BZD167" s="80"/>
      <c r="BZE167" s="80"/>
      <c r="BZF167" s="80"/>
      <c r="BZG167" s="80"/>
      <c r="BZH167" s="80"/>
      <c r="BZI167" s="80"/>
      <c r="BZJ167" s="80"/>
      <c r="BZK167" s="80"/>
      <c r="BZL167" s="80"/>
      <c r="BZM167" s="80"/>
      <c r="BZN167" s="80"/>
      <c r="BZO167" s="80"/>
      <c r="BZP167" s="80"/>
      <c r="BZQ167" s="80"/>
      <c r="BZR167" s="80"/>
      <c r="BZS167" s="80"/>
      <c r="BZT167" s="80"/>
      <c r="BZU167" s="80"/>
      <c r="BZV167" s="80"/>
      <c r="BZW167" s="80"/>
      <c r="BZX167" s="80"/>
      <c r="BZY167" s="80"/>
      <c r="BZZ167" s="80"/>
      <c r="CAA167" s="80"/>
      <c r="CAB167" s="80"/>
      <c r="CAC167" s="80"/>
      <c r="CAD167" s="80"/>
      <c r="CAE167" s="80"/>
      <c r="CAF167" s="80"/>
      <c r="CAG167" s="80"/>
      <c r="CAH167" s="80"/>
      <c r="CAI167" s="80"/>
      <c r="CAJ167" s="80"/>
      <c r="CAK167" s="80"/>
      <c r="CAL167" s="80"/>
      <c r="CAM167" s="80"/>
      <c r="CAN167" s="80"/>
      <c r="CAO167" s="80"/>
      <c r="CAP167" s="80"/>
      <c r="CAQ167" s="80"/>
      <c r="CAR167" s="80"/>
      <c r="CAS167" s="80"/>
      <c r="CAT167" s="80"/>
      <c r="CAU167" s="80"/>
      <c r="CAV167" s="80"/>
      <c r="CAW167" s="80"/>
      <c r="CAX167" s="80"/>
      <c r="CAY167" s="80"/>
      <c r="CAZ167" s="80"/>
      <c r="CBA167" s="80"/>
      <c r="CBB167" s="80"/>
      <c r="CBC167" s="80"/>
      <c r="CBD167" s="80"/>
      <c r="CBE167" s="80"/>
      <c r="CBF167" s="80"/>
      <c r="CBG167" s="80"/>
      <c r="CBH167" s="80"/>
      <c r="CBI167" s="80"/>
      <c r="CBJ167" s="80"/>
      <c r="CBK167" s="80"/>
      <c r="CBL167" s="80"/>
      <c r="CBM167" s="80"/>
      <c r="CBN167" s="80"/>
      <c r="CBO167" s="80"/>
      <c r="CBP167" s="80"/>
      <c r="CBQ167" s="80"/>
      <c r="CBR167" s="80"/>
      <c r="CBS167" s="80"/>
      <c r="CBT167" s="80"/>
      <c r="CBU167" s="80"/>
      <c r="CBV167" s="80"/>
      <c r="CBW167" s="80"/>
      <c r="CBX167" s="80"/>
      <c r="CBY167" s="80"/>
      <c r="CBZ167" s="80"/>
      <c r="CCA167" s="80"/>
      <c r="CCB167" s="80"/>
      <c r="CCC167" s="80"/>
      <c r="CCD167" s="80"/>
      <c r="CCE167" s="80"/>
      <c r="CCF167" s="80"/>
      <c r="CCG167" s="80"/>
      <c r="CCH167" s="80"/>
      <c r="CCI167" s="80"/>
      <c r="CCJ167" s="80"/>
      <c r="CCK167" s="80"/>
      <c r="CCL167" s="80"/>
      <c r="CCM167" s="80"/>
      <c r="CCN167" s="80"/>
      <c r="CCO167" s="80"/>
      <c r="CCP167" s="80"/>
      <c r="CCQ167" s="80"/>
      <c r="CCR167" s="80"/>
      <c r="CCS167" s="80"/>
      <c r="CCT167" s="80"/>
      <c r="CCU167" s="80"/>
      <c r="CCV167" s="80"/>
      <c r="CCW167" s="80"/>
      <c r="CCX167" s="80"/>
      <c r="CCY167" s="80"/>
      <c r="CCZ167" s="80"/>
      <c r="CDA167" s="80"/>
      <c r="CDB167" s="80"/>
      <c r="CDC167" s="80"/>
      <c r="CDD167" s="80"/>
      <c r="CDE167" s="80"/>
      <c r="CDF167" s="80"/>
      <c r="CDG167" s="80"/>
      <c r="CDH167" s="80"/>
      <c r="CDI167" s="80"/>
      <c r="CDJ167" s="80"/>
      <c r="CDK167" s="80"/>
      <c r="CDL167" s="80"/>
      <c r="CDM167" s="80"/>
      <c r="CDN167" s="80"/>
      <c r="CDO167" s="80"/>
      <c r="CDP167" s="80"/>
      <c r="CDQ167" s="80"/>
      <c r="CDR167" s="80"/>
      <c r="CDS167" s="80"/>
      <c r="CDT167" s="80"/>
      <c r="CDU167" s="80"/>
      <c r="CDV167" s="80"/>
      <c r="CDW167" s="80"/>
      <c r="CDX167" s="80"/>
      <c r="CDY167" s="80"/>
      <c r="CDZ167" s="80"/>
      <c r="CEA167" s="80"/>
      <c r="CEB167" s="80"/>
      <c r="CEC167" s="80"/>
      <c r="CED167" s="80"/>
      <c r="CEE167" s="80"/>
      <c r="CEF167" s="80"/>
      <c r="CEG167" s="80"/>
      <c r="CEH167" s="80"/>
      <c r="CEI167" s="80"/>
      <c r="CEJ167" s="80"/>
      <c r="CEK167" s="80"/>
      <c r="CEL167" s="80"/>
      <c r="CEM167" s="80"/>
      <c r="CEN167" s="80"/>
      <c r="CEO167" s="80"/>
      <c r="CEP167" s="80"/>
      <c r="CEQ167" s="80"/>
      <c r="CER167" s="80"/>
      <c r="CES167" s="80"/>
      <c r="CET167" s="80"/>
      <c r="CEU167" s="80"/>
      <c r="CEV167" s="80"/>
      <c r="CEW167" s="80"/>
      <c r="CEX167" s="80"/>
      <c r="CEY167" s="80"/>
      <c r="CEZ167" s="80"/>
      <c r="CFA167" s="80"/>
      <c r="CFB167" s="80"/>
      <c r="CFC167" s="80"/>
      <c r="CFD167" s="80"/>
      <c r="CFE167" s="80"/>
      <c r="CFF167" s="80"/>
      <c r="CFG167" s="80"/>
      <c r="CFH167" s="80"/>
      <c r="CFI167" s="80"/>
      <c r="CFJ167" s="80"/>
      <c r="CFK167" s="80"/>
      <c r="CFL167" s="80"/>
      <c r="CFM167" s="80"/>
      <c r="CFN167" s="80"/>
      <c r="CFO167" s="80"/>
      <c r="CFP167" s="80"/>
      <c r="CFQ167" s="80"/>
      <c r="CFR167" s="80"/>
      <c r="CFS167" s="80"/>
      <c r="CFT167" s="80"/>
      <c r="CFU167" s="80"/>
      <c r="CFV167" s="80"/>
      <c r="CFW167" s="80"/>
      <c r="CFX167" s="80"/>
      <c r="CFY167" s="80"/>
      <c r="CFZ167" s="80"/>
      <c r="CGA167" s="80"/>
      <c r="CGB167" s="80"/>
      <c r="CGC167" s="80"/>
      <c r="CGD167" s="80"/>
      <c r="CGE167" s="80"/>
      <c r="CGF167" s="80"/>
      <c r="CGG167" s="80"/>
      <c r="CGH167" s="80"/>
      <c r="CGI167" s="80"/>
      <c r="CGJ167" s="80"/>
      <c r="CGK167" s="80"/>
      <c r="CGL167" s="80"/>
      <c r="CGM167" s="80"/>
      <c r="CGN167" s="80"/>
      <c r="CGO167" s="80"/>
      <c r="CGP167" s="80"/>
      <c r="CGQ167" s="80"/>
      <c r="CGR167" s="80"/>
      <c r="CGS167" s="80"/>
      <c r="CGT167" s="80"/>
      <c r="CGU167" s="80"/>
      <c r="CGV167" s="80"/>
      <c r="CGW167" s="80"/>
      <c r="CGX167" s="80"/>
      <c r="CGY167" s="80"/>
      <c r="CGZ167" s="80"/>
      <c r="CHA167" s="80"/>
      <c r="CHB167" s="80"/>
      <c r="CHC167" s="80"/>
      <c r="CHD167" s="80"/>
      <c r="CHE167" s="80"/>
      <c r="CHF167" s="80"/>
      <c r="CHG167" s="80"/>
      <c r="CHH167" s="80"/>
      <c r="CHI167" s="80"/>
      <c r="CHJ167" s="80"/>
      <c r="CHK167" s="80"/>
      <c r="CHL167" s="80"/>
      <c r="CHM167" s="80"/>
      <c r="CHN167" s="80"/>
      <c r="CHO167" s="80"/>
      <c r="CHP167" s="80"/>
      <c r="CHQ167" s="80"/>
      <c r="CHR167" s="80"/>
      <c r="CHS167" s="80"/>
      <c r="CHT167" s="80"/>
      <c r="CHU167" s="80"/>
      <c r="CHV167" s="80"/>
      <c r="CHW167" s="80"/>
      <c r="CHX167" s="80"/>
      <c r="CHY167" s="80"/>
      <c r="CHZ167" s="80"/>
      <c r="CIA167" s="80"/>
      <c r="CIB167" s="80"/>
      <c r="CIC167" s="80"/>
      <c r="CID167" s="80"/>
      <c r="CIE167" s="80"/>
      <c r="CIF167" s="80"/>
      <c r="CIG167" s="80"/>
      <c r="CIH167" s="80"/>
      <c r="CII167" s="80"/>
      <c r="CIJ167" s="80"/>
      <c r="CIK167" s="80"/>
      <c r="CIL167" s="80"/>
      <c r="CIM167" s="80"/>
      <c r="CIN167" s="80"/>
      <c r="CIO167" s="80"/>
      <c r="CIP167" s="80"/>
      <c r="CIQ167" s="80"/>
      <c r="CIR167" s="80"/>
      <c r="CIS167" s="80"/>
      <c r="CIT167" s="80"/>
      <c r="CIU167" s="80"/>
      <c r="CIV167" s="80"/>
      <c r="CIW167" s="80"/>
      <c r="CIX167" s="80"/>
      <c r="CIY167" s="80"/>
      <c r="CIZ167" s="80"/>
      <c r="CJA167" s="80"/>
      <c r="CJB167" s="80"/>
      <c r="CJC167" s="80"/>
      <c r="CJD167" s="80"/>
      <c r="CJE167" s="80"/>
      <c r="CJF167" s="80"/>
      <c r="CJG167" s="80"/>
      <c r="CJH167" s="80"/>
      <c r="CJI167" s="80"/>
      <c r="CJJ167" s="80"/>
      <c r="CJK167" s="80"/>
      <c r="CJL167" s="80"/>
      <c r="CJM167" s="80"/>
      <c r="CJN167" s="80"/>
      <c r="CJO167" s="80"/>
      <c r="CJP167" s="80"/>
      <c r="CJQ167" s="80"/>
      <c r="CJR167" s="80"/>
      <c r="CJS167" s="80"/>
      <c r="CJT167" s="80"/>
      <c r="CJU167" s="80"/>
      <c r="CJV167" s="80"/>
      <c r="CJW167" s="80"/>
      <c r="CJX167" s="80"/>
      <c r="CJY167" s="80"/>
      <c r="CJZ167" s="80"/>
      <c r="CKA167" s="80"/>
      <c r="CKB167" s="80"/>
      <c r="CKC167" s="80"/>
      <c r="CKD167" s="80"/>
      <c r="CKE167" s="80"/>
      <c r="CKF167" s="80"/>
      <c r="CKG167" s="80"/>
      <c r="CKH167" s="80"/>
      <c r="CKI167" s="80"/>
      <c r="CKJ167" s="80"/>
      <c r="CKK167" s="80"/>
      <c r="CKL167" s="80"/>
      <c r="CKM167" s="80"/>
      <c r="CKN167" s="80"/>
      <c r="CKO167" s="80"/>
      <c r="CKP167" s="80"/>
      <c r="CKQ167" s="80"/>
      <c r="CKR167" s="80"/>
      <c r="CKS167" s="80"/>
      <c r="CKT167" s="80"/>
      <c r="CKU167" s="80"/>
      <c r="CKV167" s="80"/>
      <c r="CKW167" s="80"/>
      <c r="CKX167" s="80"/>
      <c r="CKY167" s="80"/>
      <c r="CKZ167" s="80"/>
      <c r="CLA167" s="80"/>
      <c r="CLB167" s="80"/>
      <c r="CLC167" s="80"/>
      <c r="CLD167" s="80"/>
      <c r="CLE167" s="80"/>
      <c r="CLF167" s="80"/>
      <c r="CLG167" s="80"/>
      <c r="CLH167" s="80"/>
      <c r="CLI167" s="80"/>
      <c r="CLJ167" s="80"/>
      <c r="CLK167" s="80"/>
      <c r="CLL167" s="80"/>
      <c r="CLM167" s="80"/>
      <c r="CLN167" s="80"/>
      <c r="CLO167" s="80"/>
      <c r="CLP167" s="80"/>
      <c r="CLQ167" s="80"/>
      <c r="CLR167" s="80"/>
      <c r="CLS167" s="80"/>
      <c r="CLT167" s="80"/>
      <c r="CLU167" s="80"/>
      <c r="CLV167" s="80"/>
      <c r="CLW167" s="80"/>
      <c r="CLX167" s="80"/>
      <c r="CLY167" s="80"/>
      <c r="CLZ167" s="80"/>
      <c r="CMA167" s="80"/>
      <c r="CMB167" s="80"/>
      <c r="CMC167" s="80"/>
      <c r="CMD167" s="80"/>
      <c r="CME167" s="80"/>
      <c r="CMF167" s="80"/>
      <c r="CMG167" s="80"/>
      <c r="CMH167" s="80"/>
      <c r="CMI167" s="80"/>
      <c r="CMJ167" s="80"/>
      <c r="CMK167" s="80"/>
      <c r="CML167" s="80"/>
      <c r="CMM167" s="80"/>
      <c r="CMN167" s="80"/>
      <c r="CMO167" s="80"/>
      <c r="CMP167" s="80"/>
      <c r="CMQ167" s="80"/>
      <c r="CMR167" s="80"/>
      <c r="CMS167" s="80"/>
      <c r="CMT167" s="80"/>
      <c r="CMU167" s="80"/>
      <c r="CMV167" s="80"/>
      <c r="CMW167" s="80"/>
      <c r="CMX167" s="80"/>
      <c r="CMY167" s="80"/>
      <c r="CMZ167" s="80"/>
      <c r="CNA167" s="80"/>
      <c r="CNB167" s="80"/>
      <c r="CNC167" s="80"/>
      <c r="CND167" s="80"/>
      <c r="CNE167" s="80"/>
      <c r="CNF167" s="80"/>
      <c r="CNG167" s="80"/>
      <c r="CNH167" s="80"/>
      <c r="CNI167" s="80"/>
      <c r="CNJ167" s="80"/>
      <c r="CNK167" s="80"/>
      <c r="CNL167" s="80"/>
      <c r="CNM167" s="80"/>
      <c r="CNN167" s="80"/>
      <c r="CNO167" s="80"/>
      <c r="CNP167" s="80"/>
      <c r="CNQ167" s="80"/>
      <c r="CNR167" s="80"/>
      <c r="CNS167" s="80"/>
      <c r="CNT167" s="80"/>
      <c r="CNU167" s="80"/>
      <c r="CNV167" s="80"/>
      <c r="CNW167" s="80"/>
      <c r="CNX167" s="80"/>
      <c r="CNY167" s="80"/>
      <c r="CNZ167" s="80"/>
      <c r="COA167" s="80"/>
      <c r="COB167" s="80"/>
      <c r="COC167" s="80"/>
      <c r="COD167" s="80"/>
      <c r="COE167" s="80"/>
      <c r="COF167" s="80"/>
      <c r="COG167" s="80"/>
      <c r="COH167" s="80"/>
      <c r="COI167" s="80"/>
      <c r="COJ167" s="80"/>
      <c r="COK167" s="80"/>
      <c r="COL167" s="80"/>
      <c r="COM167" s="80"/>
      <c r="CON167" s="80"/>
      <c r="COO167" s="80"/>
      <c r="COP167" s="80"/>
      <c r="COQ167" s="80"/>
      <c r="COR167" s="80"/>
      <c r="COS167" s="80"/>
      <c r="COT167" s="80"/>
      <c r="COU167" s="80"/>
      <c r="COV167" s="80"/>
      <c r="COW167" s="80"/>
      <c r="COX167" s="80"/>
      <c r="COY167" s="80"/>
      <c r="COZ167" s="80"/>
      <c r="CPA167" s="80"/>
      <c r="CPB167" s="80"/>
      <c r="CPC167" s="80"/>
      <c r="CPD167" s="80"/>
      <c r="CPE167" s="80"/>
      <c r="CPF167" s="80"/>
      <c r="CPG167" s="80"/>
      <c r="CPH167" s="80"/>
      <c r="CPI167" s="80"/>
      <c r="CPJ167" s="80"/>
      <c r="CPK167" s="80"/>
      <c r="CPL167" s="80"/>
      <c r="CPM167" s="80"/>
      <c r="CPN167" s="80"/>
      <c r="CPO167" s="80"/>
      <c r="CPP167" s="80"/>
      <c r="CPQ167" s="80"/>
      <c r="CPR167" s="80"/>
      <c r="CPS167" s="80"/>
      <c r="CPT167" s="80"/>
      <c r="CPU167" s="80"/>
      <c r="CPV167" s="80"/>
      <c r="CPW167" s="80"/>
      <c r="CPX167" s="80"/>
      <c r="CPY167" s="80"/>
      <c r="CPZ167" s="80"/>
      <c r="CQA167" s="80"/>
      <c r="CQB167" s="80"/>
      <c r="CQC167" s="80"/>
      <c r="CQD167" s="80"/>
      <c r="CQE167" s="80"/>
      <c r="CQF167" s="80"/>
      <c r="CQG167" s="80"/>
      <c r="CQH167" s="80"/>
      <c r="CQI167" s="80"/>
      <c r="CQJ167" s="80"/>
      <c r="CQK167" s="80"/>
      <c r="CQL167" s="80"/>
      <c r="CQM167" s="80"/>
      <c r="CQN167" s="80"/>
      <c r="CQO167" s="80"/>
      <c r="CQP167" s="80"/>
      <c r="CQQ167" s="80"/>
      <c r="CQR167" s="80"/>
      <c r="CQS167" s="80"/>
      <c r="CQT167" s="80"/>
      <c r="CQU167" s="80"/>
      <c r="CQV167" s="80"/>
      <c r="CQW167" s="80"/>
      <c r="CQX167" s="80"/>
      <c r="CQY167" s="80"/>
      <c r="CQZ167" s="80"/>
      <c r="CRA167" s="80"/>
      <c r="CRB167" s="80"/>
      <c r="CRC167" s="80"/>
      <c r="CRD167" s="80"/>
      <c r="CRE167" s="80"/>
      <c r="CRF167" s="80"/>
      <c r="CRG167" s="80"/>
      <c r="CRH167" s="80"/>
      <c r="CRI167" s="80"/>
      <c r="CRJ167" s="80"/>
      <c r="CRK167" s="80"/>
      <c r="CRL167" s="80"/>
      <c r="CRM167" s="80"/>
      <c r="CRN167" s="80"/>
      <c r="CRO167" s="80"/>
      <c r="CRP167" s="80"/>
      <c r="CRQ167" s="80"/>
      <c r="CRR167" s="80"/>
      <c r="CRS167" s="80"/>
      <c r="CRT167" s="80"/>
      <c r="CRU167" s="80"/>
      <c r="CRV167" s="80"/>
      <c r="CRW167" s="80"/>
      <c r="CRX167" s="80"/>
      <c r="CRY167" s="80"/>
      <c r="CRZ167" s="80"/>
      <c r="CSA167" s="80"/>
      <c r="CSB167" s="80"/>
      <c r="CSC167" s="80"/>
      <c r="CSD167" s="80"/>
      <c r="CSE167" s="80"/>
      <c r="CSF167" s="80"/>
      <c r="CSG167" s="80"/>
      <c r="CSH167" s="80"/>
      <c r="CSI167" s="80"/>
      <c r="CSJ167" s="80"/>
      <c r="CSK167" s="80"/>
      <c r="CSL167" s="80"/>
      <c r="CSM167" s="80"/>
      <c r="CSN167" s="80"/>
      <c r="CSO167" s="80"/>
      <c r="CSP167" s="80"/>
      <c r="CSQ167" s="80"/>
      <c r="CSR167" s="80"/>
      <c r="CSS167" s="80"/>
      <c r="CST167" s="80"/>
      <c r="CSU167" s="80"/>
      <c r="CSV167" s="80"/>
      <c r="CSW167" s="80"/>
      <c r="CSX167" s="80"/>
      <c r="CSY167" s="80"/>
      <c r="CSZ167" s="80"/>
      <c r="CTA167" s="80"/>
      <c r="CTB167" s="80"/>
      <c r="CTC167" s="80"/>
      <c r="CTD167" s="80"/>
      <c r="CTE167" s="80"/>
      <c r="CTF167" s="80"/>
      <c r="CTG167" s="80"/>
      <c r="CTH167" s="80"/>
      <c r="CTI167" s="80"/>
      <c r="CTJ167" s="80"/>
      <c r="CTK167" s="80"/>
      <c r="CTL167" s="80"/>
      <c r="CTM167" s="80"/>
      <c r="CTN167" s="80"/>
      <c r="CTO167" s="80"/>
      <c r="CTP167" s="80"/>
      <c r="CTQ167" s="80"/>
      <c r="CTR167" s="80"/>
      <c r="CTS167" s="80"/>
      <c r="CTT167" s="80"/>
      <c r="CTU167" s="80"/>
      <c r="CTV167" s="80"/>
      <c r="CTW167" s="80"/>
      <c r="CTX167" s="80"/>
      <c r="CTY167" s="80"/>
      <c r="CTZ167" s="80"/>
      <c r="CUA167" s="80"/>
      <c r="CUB167" s="80"/>
      <c r="CUC167" s="80"/>
      <c r="CUD167" s="80"/>
      <c r="CUE167" s="80"/>
      <c r="CUF167" s="80"/>
      <c r="CUG167" s="80"/>
      <c r="CUH167" s="80"/>
      <c r="CUI167" s="80"/>
      <c r="CUJ167" s="80"/>
      <c r="CUK167" s="80"/>
      <c r="CUL167" s="80"/>
      <c r="CUM167" s="80"/>
      <c r="CUN167" s="80"/>
      <c r="CUO167" s="80"/>
      <c r="CUP167" s="80"/>
      <c r="CUQ167" s="80"/>
      <c r="CUR167" s="80"/>
      <c r="CUS167" s="80"/>
      <c r="CUT167" s="80"/>
      <c r="CUU167" s="80"/>
      <c r="CUV167" s="80"/>
      <c r="CUW167" s="80"/>
      <c r="CUX167" s="80"/>
      <c r="CUY167" s="80"/>
      <c r="CUZ167" s="80"/>
      <c r="CVA167" s="80"/>
      <c r="CVB167" s="80"/>
      <c r="CVC167" s="80"/>
      <c r="CVD167" s="80"/>
      <c r="CVE167" s="80"/>
      <c r="CVF167" s="80"/>
      <c r="CVG167" s="80"/>
      <c r="CVH167" s="80"/>
      <c r="CVI167" s="80"/>
      <c r="CVJ167" s="80"/>
      <c r="CVK167" s="80"/>
      <c r="CVL167" s="80"/>
      <c r="CVM167" s="80"/>
      <c r="CVN167" s="80"/>
      <c r="CVO167" s="80"/>
      <c r="CVP167" s="80"/>
      <c r="CVQ167" s="80"/>
      <c r="CVR167" s="80"/>
      <c r="CVS167" s="80"/>
      <c r="CVT167" s="80"/>
      <c r="CVU167" s="80"/>
      <c r="CVV167" s="80"/>
      <c r="CVW167" s="80"/>
      <c r="CVX167" s="80"/>
      <c r="CVY167" s="80"/>
      <c r="CVZ167" s="80"/>
      <c r="CWA167" s="80"/>
      <c r="CWB167" s="80"/>
      <c r="CWC167" s="80"/>
      <c r="CWD167" s="80"/>
      <c r="CWE167" s="80"/>
      <c r="CWF167" s="80"/>
      <c r="CWG167" s="80"/>
      <c r="CWH167" s="80"/>
      <c r="CWI167" s="80"/>
      <c r="CWJ167" s="80"/>
      <c r="CWK167" s="80"/>
      <c r="CWL167" s="80"/>
      <c r="CWM167" s="80"/>
      <c r="CWN167" s="80"/>
      <c r="CWO167" s="80"/>
      <c r="CWP167" s="80"/>
      <c r="CWQ167" s="80"/>
      <c r="CWR167" s="80"/>
      <c r="CWS167" s="80"/>
      <c r="CWT167" s="80"/>
      <c r="CWU167" s="80"/>
      <c r="CWV167" s="80"/>
      <c r="CWW167" s="80"/>
      <c r="CWX167" s="80"/>
      <c r="CWY167" s="80"/>
      <c r="CWZ167" s="80"/>
      <c r="CXA167" s="80"/>
      <c r="CXB167" s="80"/>
      <c r="CXC167" s="80"/>
      <c r="CXD167" s="80"/>
      <c r="CXE167" s="80"/>
      <c r="CXF167" s="80"/>
      <c r="CXG167" s="80"/>
      <c r="CXH167" s="80"/>
      <c r="CXI167" s="80"/>
      <c r="CXJ167" s="80"/>
      <c r="CXK167" s="80"/>
      <c r="CXL167" s="80"/>
      <c r="CXM167" s="80"/>
      <c r="CXN167" s="80"/>
      <c r="CXO167" s="80"/>
      <c r="CXP167" s="80"/>
      <c r="CXQ167" s="80"/>
      <c r="CXR167" s="80"/>
      <c r="CXS167" s="80"/>
      <c r="CXT167" s="80"/>
      <c r="CXU167" s="80"/>
      <c r="CXV167" s="80"/>
      <c r="CXW167" s="80"/>
      <c r="CXX167" s="80"/>
      <c r="CXY167" s="80"/>
      <c r="CXZ167" s="80"/>
      <c r="CYA167" s="80"/>
      <c r="CYB167" s="80"/>
      <c r="CYC167" s="80"/>
      <c r="CYD167" s="80"/>
      <c r="CYE167" s="80"/>
      <c r="CYF167" s="80"/>
      <c r="CYG167" s="80"/>
      <c r="CYH167" s="80"/>
      <c r="CYI167" s="80"/>
      <c r="CYJ167" s="80"/>
      <c r="CYK167" s="80"/>
      <c r="CYL167" s="80"/>
      <c r="CYM167" s="80"/>
      <c r="CYN167" s="80"/>
      <c r="CYO167" s="80"/>
      <c r="CYP167" s="80"/>
      <c r="CYQ167" s="80"/>
      <c r="CYR167" s="80"/>
      <c r="CYS167" s="80"/>
      <c r="CYT167" s="80"/>
      <c r="CYU167" s="80"/>
      <c r="CYV167" s="80"/>
      <c r="CYW167" s="80"/>
      <c r="CYX167" s="80"/>
      <c r="CYY167" s="80"/>
      <c r="CYZ167" s="80"/>
      <c r="CZA167" s="80"/>
      <c r="CZB167" s="80"/>
      <c r="CZC167" s="80"/>
      <c r="CZD167" s="80"/>
      <c r="CZE167" s="80"/>
      <c r="CZF167" s="80"/>
      <c r="CZG167" s="80"/>
      <c r="CZH167" s="80"/>
      <c r="CZI167" s="80"/>
      <c r="CZJ167" s="80"/>
      <c r="CZK167" s="80"/>
      <c r="CZL167" s="80"/>
      <c r="CZM167" s="80"/>
      <c r="CZN167" s="80"/>
      <c r="CZO167" s="80"/>
      <c r="CZP167" s="80"/>
      <c r="CZQ167" s="80"/>
      <c r="CZR167" s="80"/>
      <c r="CZS167" s="80"/>
      <c r="CZT167" s="80"/>
      <c r="CZU167" s="80"/>
      <c r="CZV167" s="80"/>
      <c r="CZW167" s="80"/>
      <c r="CZX167" s="80"/>
      <c r="CZY167" s="80"/>
      <c r="CZZ167" s="80"/>
      <c r="DAA167" s="80"/>
      <c r="DAB167" s="80"/>
      <c r="DAC167" s="80"/>
      <c r="DAD167" s="80"/>
      <c r="DAE167" s="80"/>
      <c r="DAF167" s="80"/>
      <c r="DAG167" s="80"/>
      <c r="DAH167" s="80"/>
      <c r="DAI167" s="80"/>
      <c r="DAJ167" s="80"/>
      <c r="DAK167" s="80"/>
      <c r="DAL167" s="80"/>
      <c r="DAM167" s="80"/>
      <c r="DAN167" s="80"/>
      <c r="DAO167" s="80"/>
      <c r="DAP167" s="80"/>
      <c r="DAQ167" s="80"/>
      <c r="DAR167" s="80"/>
      <c r="DAS167" s="80"/>
      <c r="DAT167" s="80"/>
      <c r="DAU167" s="80"/>
      <c r="DAV167" s="80"/>
      <c r="DAW167" s="80"/>
      <c r="DAX167" s="80"/>
      <c r="DAY167" s="80"/>
      <c r="DAZ167" s="80"/>
      <c r="DBA167" s="80"/>
      <c r="DBB167" s="80"/>
      <c r="DBC167" s="80"/>
      <c r="DBD167" s="80"/>
      <c r="DBE167" s="80"/>
      <c r="DBF167" s="80"/>
      <c r="DBG167" s="80"/>
      <c r="DBH167" s="80"/>
      <c r="DBI167" s="80"/>
      <c r="DBJ167" s="80"/>
      <c r="DBK167" s="80"/>
      <c r="DBL167" s="80"/>
      <c r="DBM167" s="80"/>
      <c r="DBN167" s="80"/>
      <c r="DBO167" s="80"/>
      <c r="DBP167" s="80"/>
      <c r="DBQ167" s="80"/>
      <c r="DBR167" s="80"/>
      <c r="DBS167" s="80"/>
      <c r="DBT167" s="80"/>
      <c r="DBU167" s="80"/>
      <c r="DBV167" s="80"/>
      <c r="DBW167" s="80"/>
      <c r="DBX167" s="80"/>
      <c r="DBY167" s="80"/>
      <c r="DBZ167" s="80"/>
      <c r="DCA167" s="80"/>
      <c r="DCB167" s="80"/>
      <c r="DCC167" s="80"/>
      <c r="DCD167" s="80"/>
      <c r="DCE167" s="80"/>
      <c r="DCF167" s="80"/>
      <c r="DCG167" s="80"/>
      <c r="DCH167" s="80"/>
      <c r="DCI167" s="80"/>
      <c r="DCJ167" s="80"/>
      <c r="DCK167" s="80"/>
      <c r="DCL167" s="80"/>
      <c r="DCM167" s="80"/>
      <c r="DCN167" s="80"/>
      <c r="DCO167" s="80"/>
      <c r="DCP167" s="80"/>
      <c r="DCQ167" s="80"/>
      <c r="DCR167" s="80"/>
      <c r="DCS167" s="80"/>
      <c r="DCT167" s="80"/>
      <c r="DCU167" s="80"/>
      <c r="DCV167" s="80"/>
      <c r="DCW167" s="80"/>
      <c r="DCX167" s="80"/>
      <c r="DCY167" s="80"/>
      <c r="DCZ167" s="80"/>
      <c r="DDA167" s="80"/>
      <c r="DDB167" s="80"/>
      <c r="DDC167" s="80"/>
      <c r="DDD167" s="80"/>
      <c r="DDE167" s="80"/>
      <c r="DDF167" s="80"/>
      <c r="DDG167" s="80"/>
      <c r="DDH167" s="80"/>
      <c r="DDI167" s="80"/>
      <c r="DDJ167" s="80"/>
      <c r="DDK167" s="80"/>
      <c r="DDL167" s="80"/>
      <c r="DDM167" s="80"/>
      <c r="DDN167" s="80"/>
      <c r="DDO167" s="80"/>
      <c r="DDP167" s="80"/>
      <c r="DDQ167" s="80"/>
      <c r="DDR167" s="80"/>
      <c r="DDS167" s="80"/>
      <c r="DDT167" s="80"/>
      <c r="DDU167" s="80"/>
      <c r="DDV167" s="80"/>
      <c r="DDW167" s="80"/>
      <c r="DDX167" s="80"/>
      <c r="DDY167" s="80"/>
      <c r="DDZ167" s="80"/>
      <c r="DEA167" s="80"/>
      <c r="DEB167" s="80"/>
      <c r="DEC167" s="80"/>
      <c r="DED167" s="80"/>
      <c r="DEE167" s="80"/>
      <c r="DEF167" s="80"/>
      <c r="DEG167" s="80"/>
      <c r="DEH167" s="80"/>
      <c r="DEI167" s="80"/>
      <c r="DEJ167" s="80"/>
      <c r="DEK167" s="80"/>
      <c r="DEL167" s="80"/>
      <c r="DEM167" s="80"/>
      <c r="DEN167" s="80"/>
      <c r="DEO167" s="80"/>
      <c r="DEP167" s="80"/>
      <c r="DEQ167" s="80"/>
      <c r="DER167" s="80"/>
      <c r="DES167" s="80"/>
      <c r="DET167" s="80"/>
      <c r="DEU167" s="80"/>
      <c r="DEV167" s="80"/>
      <c r="DEW167" s="80"/>
      <c r="DEX167" s="80"/>
      <c r="DEY167" s="80"/>
      <c r="DEZ167" s="80"/>
      <c r="DFA167" s="80"/>
      <c r="DFB167" s="80"/>
      <c r="DFC167" s="80"/>
      <c r="DFD167" s="80"/>
      <c r="DFE167" s="80"/>
      <c r="DFF167" s="80"/>
      <c r="DFG167" s="80"/>
      <c r="DFH167" s="80"/>
      <c r="DFI167" s="80"/>
      <c r="DFJ167" s="80"/>
      <c r="DFK167" s="80"/>
      <c r="DFL167" s="80"/>
      <c r="DFM167" s="80"/>
      <c r="DFN167" s="80"/>
      <c r="DFO167" s="80"/>
      <c r="DFP167" s="80"/>
      <c r="DFQ167" s="80"/>
      <c r="DFR167" s="80"/>
      <c r="DFS167" s="80"/>
      <c r="DFT167" s="80"/>
      <c r="DFU167" s="80"/>
      <c r="DFV167" s="80"/>
      <c r="DFW167" s="80"/>
      <c r="DFX167" s="80"/>
      <c r="DFY167" s="80"/>
      <c r="DFZ167" s="80"/>
      <c r="DGA167" s="80"/>
      <c r="DGB167" s="80"/>
      <c r="DGC167" s="80"/>
      <c r="DGD167" s="80"/>
      <c r="DGE167" s="80"/>
      <c r="DGF167" s="80"/>
      <c r="DGG167" s="80"/>
      <c r="DGH167" s="80"/>
      <c r="DGI167" s="80"/>
      <c r="DGJ167" s="80"/>
      <c r="DGK167" s="80"/>
      <c r="DGL167" s="80"/>
      <c r="DGM167" s="80"/>
      <c r="DGN167" s="80"/>
      <c r="DGO167" s="80"/>
      <c r="DGP167" s="80"/>
      <c r="DGQ167" s="80"/>
      <c r="DGR167" s="80"/>
      <c r="DGS167" s="80"/>
      <c r="DGT167" s="80"/>
      <c r="DGU167" s="80"/>
      <c r="DGV167" s="80"/>
      <c r="DGW167" s="80"/>
      <c r="DGX167" s="80"/>
      <c r="DGY167" s="80"/>
      <c r="DGZ167" s="80"/>
      <c r="DHA167" s="80"/>
      <c r="DHB167" s="80"/>
      <c r="DHC167" s="80"/>
      <c r="DHD167" s="80"/>
      <c r="DHE167" s="80"/>
      <c r="DHF167" s="80"/>
      <c r="DHG167" s="80"/>
      <c r="DHH167" s="80"/>
      <c r="DHI167" s="80"/>
      <c r="DHJ167" s="80"/>
      <c r="DHK167" s="80"/>
      <c r="DHL167" s="80"/>
      <c r="DHM167" s="80"/>
      <c r="DHN167" s="80"/>
      <c r="DHO167" s="80"/>
      <c r="DHP167" s="80"/>
      <c r="DHQ167" s="80"/>
      <c r="DHR167" s="80"/>
      <c r="DHS167" s="80"/>
      <c r="DHT167" s="80"/>
      <c r="DHU167" s="80"/>
      <c r="DHV167" s="80"/>
      <c r="DHW167" s="80"/>
      <c r="DHX167" s="80"/>
      <c r="DHY167" s="80"/>
      <c r="DHZ167" s="80"/>
      <c r="DIA167" s="80"/>
      <c r="DIB167" s="80"/>
      <c r="DIC167" s="80"/>
      <c r="DID167" s="80"/>
      <c r="DIE167" s="80"/>
      <c r="DIF167" s="80"/>
      <c r="DIG167" s="80"/>
      <c r="DIH167" s="80"/>
      <c r="DII167" s="80"/>
      <c r="DIJ167" s="80"/>
      <c r="DIK167" s="80"/>
      <c r="DIL167" s="80"/>
      <c r="DIM167" s="80"/>
      <c r="DIN167" s="80"/>
      <c r="DIO167" s="80"/>
      <c r="DIP167" s="80"/>
      <c r="DIQ167" s="80"/>
      <c r="DIR167" s="80"/>
      <c r="DIS167" s="80"/>
      <c r="DIT167" s="80"/>
      <c r="DIU167" s="80"/>
      <c r="DIV167" s="80"/>
      <c r="DIW167" s="80"/>
      <c r="DIX167" s="80"/>
      <c r="DIY167" s="80"/>
      <c r="DIZ167" s="80"/>
      <c r="DJA167" s="80"/>
      <c r="DJB167" s="80"/>
      <c r="DJC167" s="80"/>
      <c r="DJD167" s="80"/>
      <c r="DJE167" s="80"/>
      <c r="DJF167" s="80"/>
      <c r="DJG167" s="80"/>
      <c r="DJH167" s="80"/>
      <c r="DJI167" s="80"/>
      <c r="DJJ167" s="80"/>
      <c r="DJK167" s="80"/>
      <c r="DJL167" s="80"/>
      <c r="DJM167" s="80"/>
      <c r="DJN167" s="80"/>
      <c r="DJO167" s="80"/>
      <c r="DJP167" s="80"/>
      <c r="DJQ167" s="80"/>
      <c r="DJR167" s="80"/>
      <c r="DJS167" s="80"/>
      <c r="DJT167" s="80"/>
      <c r="DJU167" s="80"/>
      <c r="DJV167" s="80"/>
      <c r="DJW167" s="80"/>
      <c r="DJX167" s="80"/>
      <c r="DJY167" s="80"/>
      <c r="DJZ167" s="80"/>
      <c r="DKA167" s="80"/>
      <c r="DKB167" s="80"/>
      <c r="DKC167" s="80"/>
      <c r="DKD167" s="80"/>
      <c r="DKE167" s="80"/>
      <c r="DKF167" s="80"/>
      <c r="DKG167" s="80"/>
      <c r="DKH167" s="80"/>
      <c r="DKI167" s="80"/>
      <c r="DKJ167" s="80"/>
      <c r="DKK167" s="80"/>
      <c r="DKL167" s="80"/>
      <c r="DKM167" s="80"/>
      <c r="DKN167" s="80"/>
      <c r="DKO167" s="80"/>
      <c r="DKP167" s="80"/>
      <c r="DKQ167" s="80"/>
      <c r="DKR167" s="80"/>
      <c r="DKS167" s="80"/>
      <c r="DKT167" s="80"/>
      <c r="DKU167" s="80"/>
      <c r="DKV167" s="80"/>
      <c r="DKW167" s="80"/>
      <c r="DKX167" s="80"/>
      <c r="DKY167" s="80"/>
      <c r="DKZ167" s="80"/>
      <c r="DLA167" s="80"/>
      <c r="DLB167" s="80"/>
      <c r="DLC167" s="80"/>
      <c r="DLD167" s="80"/>
      <c r="DLE167" s="80"/>
      <c r="DLF167" s="80"/>
      <c r="DLG167" s="80"/>
      <c r="DLH167" s="80"/>
      <c r="DLI167" s="80"/>
      <c r="DLJ167" s="80"/>
      <c r="DLK167" s="80"/>
      <c r="DLL167" s="80"/>
      <c r="DLM167" s="80"/>
      <c r="DLN167" s="80"/>
      <c r="DLO167" s="80"/>
      <c r="DLP167" s="80"/>
      <c r="DLQ167" s="80"/>
      <c r="DLR167" s="80"/>
      <c r="DLS167" s="80"/>
      <c r="DLT167" s="80"/>
      <c r="DLU167" s="80"/>
      <c r="DLV167" s="80"/>
      <c r="DLW167" s="80"/>
      <c r="DLX167" s="80"/>
      <c r="DLY167" s="80"/>
      <c r="DLZ167" s="80"/>
      <c r="DMA167" s="80"/>
      <c r="DMB167" s="80"/>
      <c r="DMC167" s="80"/>
      <c r="DMD167" s="80"/>
      <c r="DME167" s="80"/>
      <c r="DMF167" s="80"/>
      <c r="DMG167" s="80"/>
      <c r="DMH167" s="80"/>
      <c r="DMI167" s="80"/>
      <c r="DMJ167" s="80"/>
      <c r="DMK167" s="80"/>
      <c r="DML167" s="80"/>
      <c r="DMM167" s="80"/>
      <c r="DMN167" s="80"/>
      <c r="DMO167" s="80"/>
      <c r="DMP167" s="80"/>
      <c r="DMQ167" s="80"/>
      <c r="DMR167" s="80"/>
      <c r="DMS167" s="80"/>
      <c r="DMT167" s="80"/>
      <c r="DMU167" s="80"/>
      <c r="DMV167" s="80"/>
      <c r="DMW167" s="80"/>
      <c r="DMX167" s="80"/>
      <c r="DMY167" s="80"/>
      <c r="DMZ167" s="80"/>
      <c r="DNA167" s="80"/>
      <c r="DNB167" s="80"/>
      <c r="DNC167" s="80"/>
      <c r="DND167" s="80"/>
      <c r="DNE167" s="80"/>
      <c r="DNF167" s="80"/>
      <c r="DNG167" s="80"/>
      <c r="DNH167" s="80"/>
      <c r="DNI167" s="80"/>
      <c r="DNJ167" s="80"/>
      <c r="DNK167" s="80"/>
      <c r="DNL167" s="80"/>
      <c r="DNM167" s="80"/>
      <c r="DNN167" s="80"/>
      <c r="DNO167" s="80"/>
      <c r="DNP167" s="80"/>
      <c r="DNQ167" s="80"/>
      <c r="DNR167" s="80"/>
      <c r="DNS167" s="80"/>
      <c r="DNT167" s="80"/>
      <c r="DNU167" s="80"/>
      <c r="DNV167" s="80"/>
      <c r="DNW167" s="80"/>
      <c r="DNX167" s="80"/>
      <c r="DNY167" s="80"/>
      <c r="DNZ167" s="80"/>
      <c r="DOA167" s="80"/>
      <c r="DOB167" s="80"/>
      <c r="DOC167" s="80"/>
      <c r="DOD167" s="80"/>
      <c r="DOE167" s="80"/>
      <c r="DOF167" s="80"/>
      <c r="DOG167" s="80"/>
      <c r="DOH167" s="80"/>
      <c r="DOI167" s="80"/>
      <c r="DOJ167" s="80"/>
      <c r="DOK167" s="80"/>
      <c r="DOL167" s="80"/>
      <c r="DOM167" s="80"/>
      <c r="DON167" s="80"/>
      <c r="DOO167" s="80"/>
      <c r="DOP167" s="80"/>
      <c r="DOQ167" s="80"/>
      <c r="DOR167" s="80"/>
      <c r="DOS167" s="80"/>
      <c r="DOT167" s="80"/>
      <c r="DOU167" s="80"/>
      <c r="DOV167" s="80"/>
      <c r="DOW167" s="80"/>
      <c r="DOX167" s="80"/>
      <c r="DOY167" s="80"/>
      <c r="DOZ167" s="80"/>
      <c r="DPA167" s="80"/>
      <c r="DPB167" s="80"/>
      <c r="DPC167" s="80"/>
      <c r="DPD167" s="80"/>
      <c r="DPE167" s="80"/>
      <c r="DPF167" s="80"/>
      <c r="DPG167" s="80"/>
      <c r="DPH167" s="80"/>
      <c r="DPI167" s="80"/>
      <c r="DPJ167" s="80"/>
      <c r="DPK167" s="80"/>
      <c r="DPL167" s="80"/>
      <c r="DPM167" s="80"/>
      <c r="DPN167" s="80"/>
      <c r="DPO167" s="80"/>
      <c r="DPP167" s="80"/>
      <c r="DPQ167" s="80"/>
      <c r="DPR167" s="80"/>
      <c r="DPS167" s="80"/>
      <c r="DPT167" s="80"/>
      <c r="DPU167" s="80"/>
      <c r="DPV167" s="80"/>
      <c r="DPW167" s="80"/>
      <c r="DPX167" s="80"/>
      <c r="DPY167" s="80"/>
      <c r="DPZ167" s="80"/>
      <c r="DQA167" s="80"/>
      <c r="DQB167" s="80"/>
      <c r="DQC167" s="80"/>
      <c r="DQD167" s="80"/>
      <c r="DQE167" s="80"/>
      <c r="DQF167" s="80"/>
      <c r="DQG167" s="80"/>
      <c r="DQH167" s="80"/>
      <c r="DQI167" s="80"/>
      <c r="DQJ167" s="80"/>
      <c r="DQK167" s="80"/>
      <c r="DQL167" s="80"/>
      <c r="DQM167" s="80"/>
      <c r="DQN167" s="80"/>
      <c r="DQO167" s="80"/>
      <c r="DQP167" s="80"/>
      <c r="DQQ167" s="80"/>
      <c r="DQR167" s="80"/>
      <c r="DQS167" s="80"/>
      <c r="DQT167" s="80"/>
      <c r="DQU167" s="80"/>
      <c r="DQV167" s="80"/>
      <c r="DQW167" s="80"/>
      <c r="DQX167" s="80"/>
      <c r="DQY167" s="80"/>
      <c r="DQZ167" s="80"/>
      <c r="DRA167" s="80"/>
      <c r="DRB167" s="80"/>
      <c r="DRC167" s="80"/>
      <c r="DRD167" s="80"/>
      <c r="DRE167" s="80"/>
      <c r="DRF167" s="80"/>
      <c r="DRG167" s="80"/>
      <c r="DRH167" s="80"/>
      <c r="DRI167" s="80"/>
      <c r="DRJ167" s="80"/>
      <c r="DRK167" s="80"/>
      <c r="DRL167" s="80"/>
      <c r="DRM167" s="80"/>
      <c r="DRN167" s="80"/>
      <c r="DRO167" s="80"/>
      <c r="DRP167" s="80"/>
      <c r="DRQ167" s="80"/>
      <c r="DRR167" s="80"/>
      <c r="DRS167" s="80"/>
      <c r="DRT167" s="80"/>
      <c r="DRU167" s="80"/>
      <c r="DRV167" s="80"/>
      <c r="DRW167" s="80"/>
      <c r="DRX167" s="80"/>
      <c r="DRY167" s="80"/>
      <c r="DRZ167" s="80"/>
      <c r="DSA167" s="80"/>
      <c r="DSB167" s="80"/>
      <c r="DSC167" s="80"/>
      <c r="DSD167" s="80"/>
      <c r="DSE167" s="80"/>
      <c r="DSF167" s="80"/>
      <c r="DSG167" s="80"/>
      <c r="DSH167" s="80"/>
      <c r="DSI167" s="80"/>
      <c r="DSJ167" s="80"/>
      <c r="DSK167" s="80"/>
      <c r="DSL167" s="80"/>
      <c r="DSM167" s="80"/>
      <c r="DSN167" s="80"/>
      <c r="DSO167" s="80"/>
      <c r="DSP167" s="80"/>
      <c r="DSQ167" s="80"/>
      <c r="DSR167" s="80"/>
      <c r="DSS167" s="80"/>
      <c r="DST167" s="80"/>
      <c r="DSU167" s="80"/>
      <c r="DSV167" s="80"/>
      <c r="DSW167" s="80"/>
      <c r="DSX167" s="80"/>
      <c r="DSY167" s="80"/>
      <c r="DSZ167" s="80"/>
      <c r="DTA167" s="80"/>
      <c r="DTB167" s="80"/>
      <c r="DTC167" s="80"/>
      <c r="DTD167" s="80"/>
      <c r="DTE167" s="80"/>
      <c r="DTF167" s="80"/>
      <c r="DTG167" s="80"/>
      <c r="DTH167" s="80"/>
      <c r="DTI167" s="80"/>
      <c r="DTJ167" s="80"/>
      <c r="DTK167" s="80"/>
      <c r="DTL167" s="80"/>
      <c r="DTM167" s="80"/>
      <c r="DTN167" s="80"/>
      <c r="DTO167" s="80"/>
      <c r="DTP167" s="80"/>
      <c r="DTQ167" s="80"/>
      <c r="DTR167" s="80"/>
      <c r="DTS167" s="80"/>
      <c r="DTT167" s="80"/>
      <c r="DTU167" s="80"/>
      <c r="DTV167" s="80"/>
      <c r="DTW167" s="80"/>
      <c r="DTX167" s="80"/>
      <c r="DTY167" s="80"/>
      <c r="DTZ167" s="80"/>
      <c r="DUA167" s="80"/>
      <c r="DUB167" s="80"/>
      <c r="DUC167" s="80"/>
      <c r="DUD167" s="80"/>
      <c r="DUE167" s="80"/>
      <c r="DUF167" s="80"/>
      <c r="DUG167" s="80"/>
      <c r="DUH167" s="80"/>
      <c r="DUI167" s="80"/>
      <c r="DUJ167" s="80"/>
      <c r="DUK167" s="80"/>
      <c r="DUL167" s="80"/>
      <c r="DUM167" s="80"/>
      <c r="DUN167" s="80"/>
      <c r="DUO167" s="80"/>
      <c r="DUP167" s="80"/>
      <c r="DUQ167" s="80"/>
      <c r="DUR167" s="80"/>
      <c r="DUS167" s="80"/>
      <c r="DUT167" s="80"/>
      <c r="DUU167" s="80"/>
      <c r="DUV167" s="80"/>
      <c r="DUW167" s="80"/>
      <c r="DUX167" s="80"/>
      <c r="DUY167" s="80"/>
      <c r="DUZ167" s="80"/>
      <c r="DVA167" s="80"/>
      <c r="DVB167" s="80"/>
      <c r="DVC167" s="80"/>
      <c r="DVD167" s="80"/>
      <c r="DVE167" s="80"/>
      <c r="DVF167" s="80"/>
      <c r="DVG167" s="80"/>
      <c r="DVH167" s="80"/>
      <c r="DVI167" s="80"/>
      <c r="DVJ167" s="80"/>
      <c r="DVK167" s="80"/>
      <c r="DVL167" s="80"/>
      <c r="DVM167" s="80"/>
      <c r="DVN167" s="80"/>
      <c r="DVO167" s="80"/>
      <c r="DVP167" s="80"/>
      <c r="DVQ167" s="80"/>
      <c r="DVR167" s="80"/>
      <c r="DVS167" s="80"/>
      <c r="DVT167" s="80"/>
      <c r="DVU167" s="80"/>
      <c r="DVV167" s="80"/>
      <c r="DVW167" s="80"/>
      <c r="DVX167" s="80"/>
      <c r="DVY167" s="80"/>
      <c r="DVZ167" s="80"/>
      <c r="DWA167" s="80"/>
      <c r="DWB167" s="80"/>
      <c r="DWC167" s="80"/>
      <c r="DWD167" s="80"/>
      <c r="DWE167" s="80"/>
      <c r="DWF167" s="80"/>
      <c r="DWG167" s="80"/>
      <c r="DWH167" s="80"/>
      <c r="DWI167" s="80"/>
      <c r="DWJ167" s="80"/>
      <c r="DWK167" s="80"/>
      <c r="DWL167" s="80"/>
      <c r="DWM167" s="80"/>
      <c r="DWN167" s="80"/>
      <c r="DWO167" s="80"/>
      <c r="DWP167" s="80"/>
      <c r="DWQ167" s="80"/>
      <c r="DWR167" s="80"/>
      <c r="DWS167" s="80"/>
      <c r="DWT167" s="80"/>
      <c r="DWU167" s="80"/>
      <c r="DWV167" s="80"/>
      <c r="DWW167" s="80"/>
      <c r="DWX167" s="80"/>
      <c r="DWY167" s="80"/>
      <c r="DWZ167" s="80"/>
      <c r="DXA167" s="80"/>
      <c r="DXB167" s="80"/>
      <c r="DXC167" s="80"/>
      <c r="DXD167" s="80"/>
      <c r="DXE167" s="80"/>
      <c r="DXF167" s="80"/>
      <c r="DXG167" s="80"/>
      <c r="DXH167" s="80"/>
      <c r="DXI167" s="80"/>
      <c r="DXJ167" s="80"/>
      <c r="DXK167" s="80"/>
      <c r="DXL167" s="80"/>
      <c r="DXM167" s="80"/>
      <c r="DXN167" s="80"/>
      <c r="DXO167" s="80"/>
      <c r="DXP167" s="80"/>
      <c r="DXQ167" s="80"/>
      <c r="DXR167" s="80"/>
      <c r="DXS167" s="80"/>
      <c r="DXT167" s="80"/>
      <c r="DXU167" s="80"/>
      <c r="DXV167" s="80"/>
      <c r="DXW167" s="80"/>
      <c r="DXX167" s="80"/>
      <c r="DXY167" s="80"/>
      <c r="DXZ167" s="80"/>
      <c r="DYA167" s="80"/>
      <c r="DYB167" s="80"/>
      <c r="DYC167" s="80"/>
      <c r="DYD167" s="80"/>
      <c r="DYE167" s="80"/>
      <c r="DYF167" s="80"/>
      <c r="DYG167" s="80"/>
      <c r="DYH167" s="80"/>
      <c r="DYI167" s="80"/>
      <c r="DYJ167" s="80"/>
      <c r="DYK167" s="80"/>
      <c r="DYL167" s="80"/>
      <c r="DYM167" s="80"/>
      <c r="DYN167" s="80"/>
      <c r="DYO167" s="80"/>
      <c r="DYP167" s="80"/>
      <c r="DYQ167" s="80"/>
      <c r="DYR167" s="80"/>
      <c r="DYS167" s="80"/>
      <c r="DYT167" s="80"/>
      <c r="DYU167" s="80"/>
      <c r="DYV167" s="80"/>
      <c r="DYW167" s="80"/>
      <c r="DYX167" s="80"/>
      <c r="DYY167" s="80"/>
      <c r="DYZ167" s="80"/>
      <c r="DZA167" s="80"/>
      <c r="DZB167" s="80"/>
      <c r="DZC167" s="80"/>
      <c r="DZD167" s="80"/>
      <c r="DZE167" s="80"/>
      <c r="DZF167" s="80"/>
      <c r="DZG167" s="80"/>
      <c r="DZH167" s="80"/>
      <c r="DZI167" s="80"/>
      <c r="DZJ167" s="80"/>
      <c r="DZK167" s="80"/>
      <c r="DZL167" s="80"/>
      <c r="DZM167" s="80"/>
      <c r="DZN167" s="80"/>
      <c r="DZO167" s="80"/>
      <c r="DZP167" s="80"/>
      <c r="DZQ167" s="80"/>
      <c r="DZR167" s="80"/>
      <c r="DZS167" s="80"/>
      <c r="DZT167" s="80"/>
      <c r="DZU167" s="80"/>
      <c r="DZV167" s="80"/>
      <c r="DZW167" s="80"/>
      <c r="DZX167" s="80"/>
      <c r="DZY167" s="80"/>
      <c r="DZZ167" s="80"/>
      <c r="EAA167" s="80"/>
      <c r="EAB167" s="80"/>
      <c r="EAC167" s="80"/>
      <c r="EAD167" s="80"/>
      <c r="EAE167" s="80"/>
      <c r="EAF167" s="80"/>
      <c r="EAG167" s="80"/>
      <c r="EAH167" s="80"/>
      <c r="EAI167" s="80"/>
      <c r="EAJ167" s="80"/>
      <c r="EAK167" s="80"/>
      <c r="EAL167" s="80"/>
      <c r="EAM167" s="80"/>
      <c r="EAN167" s="80"/>
      <c r="EAO167" s="80"/>
      <c r="EAP167" s="80"/>
      <c r="EAQ167" s="80"/>
      <c r="EAR167" s="80"/>
      <c r="EAS167" s="80"/>
      <c r="EAT167" s="80"/>
      <c r="EAU167" s="80"/>
      <c r="EAV167" s="80"/>
      <c r="EAW167" s="80"/>
      <c r="EAX167" s="80"/>
      <c r="EAY167" s="80"/>
      <c r="EAZ167" s="80"/>
      <c r="EBA167" s="80"/>
      <c r="EBB167" s="80"/>
      <c r="EBC167" s="80"/>
      <c r="EBD167" s="80"/>
      <c r="EBE167" s="80"/>
      <c r="EBF167" s="80"/>
      <c r="EBG167" s="80"/>
      <c r="EBH167" s="80"/>
      <c r="EBI167" s="80"/>
      <c r="EBJ167" s="80"/>
      <c r="EBK167" s="80"/>
      <c r="EBL167" s="80"/>
      <c r="EBM167" s="80"/>
      <c r="EBN167" s="80"/>
      <c r="EBO167" s="80"/>
      <c r="EBP167" s="80"/>
      <c r="EBQ167" s="80"/>
      <c r="EBR167" s="80"/>
      <c r="EBS167" s="80"/>
      <c r="EBT167" s="80"/>
      <c r="EBU167" s="80"/>
      <c r="EBV167" s="80"/>
      <c r="EBW167" s="80"/>
      <c r="EBX167" s="80"/>
      <c r="EBY167" s="80"/>
      <c r="EBZ167" s="80"/>
      <c r="ECA167" s="80"/>
      <c r="ECB167" s="80"/>
      <c r="ECC167" s="80"/>
      <c r="ECD167" s="80"/>
      <c r="ECE167" s="80"/>
      <c r="ECF167" s="80"/>
      <c r="ECG167" s="80"/>
      <c r="ECH167" s="80"/>
      <c r="ECI167" s="80"/>
      <c r="ECJ167" s="80"/>
      <c r="ECK167" s="80"/>
      <c r="ECL167" s="80"/>
      <c r="ECM167" s="80"/>
      <c r="ECN167" s="80"/>
      <c r="ECO167" s="80"/>
      <c r="ECP167" s="80"/>
      <c r="ECQ167" s="80"/>
      <c r="ECR167" s="80"/>
      <c r="ECS167" s="80"/>
      <c r="ECT167" s="80"/>
      <c r="ECU167" s="80"/>
      <c r="ECV167" s="80"/>
      <c r="ECW167" s="80"/>
      <c r="ECX167" s="80"/>
      <c r="ECY167" s="80"/>
      <c r="ECZ167" s="80"/>
      <c r="EDA167" s="80"/>
      <c r="EDB167" s="80"/>
      <c r="EDC167" s="80"/>
      <c r="EDD167" s="80"/>
      <c r="EDE167" s="80"/>
      <c r="EDF167" s="80"/>
      <c r="EDG167" s="80"/>
      <c r="EDH167" s="80"/>
      <c r="EDI167" s="80"/>
      <c r="EDJ167" s="80"/>
      <c r="EDK167" s="80"/>
      <c r="EDL167" s="80"/>
      <c r="EDM167" s="80"/>
      <c r="EDN167" s="80"/>
      <c r="EDO167" s="80"/>
      <c r="EDP167" s="80"/>
      <c r="EDQ167" s="80"/>
      <c r="EDR167" s="80"/>
      <c r="EDS167" s="80"/>
      <c r="EDT167" s="80"/>
      <c r="EDU167" s="80"/>
      <c r="EDV167" s="80"/>
      <c r="EDW167" s="80"/>
      <c r="EDX167" s="80"/>
      <c r="EDY167" s="80"/>
      <c r="EDZ167" s="80"/>
      <c r="EEA167" s="80"/>
      <c r="EEB167" s="80"/>
      <c r="EEC167" s="80"/>
      <c r="EED167" s="80"/>
      <c r="EEE167" s="80"/>
      <c r="EEF167" s="80"/>
      <c r="EEG167" s="80"/>
      <c r="EEH167" s="80"/>
      <c r="EEI167" s="80"/>
      <c r="EEJ167" s="80"/>
      <c r="EEK167" s="80"/>
      <c r="EEL167" s="80"/>
      <c r="EEM167" s="80"/>
      <c r="EEN167" s="80"/>
      <c r="EEO167" s="80"/>
      <c r="EEP167" s="80"/>
      <c r="EEQ167" s="80"/>
      <c r="EER167" s="80"/>
      <c r="EES167" s="80"/>
      <c r="EET167" s="80"/>
      <c r="EEU167" s="80"/>
      <c r="EEV167" s="80"/>
      <c r="EEW167" s="80"/>
      <c r="EEX167" s="80"/>
      <c r="EEY167" s="80"/>
      <c r="EEZ167" s="80"/>
      <c r="EFA167" s="80"/>
      <c r="EFB167" s="80"/>
      <c r="EFC167" s="80"/>
      <c r="EFD167" s="80"/>
      <c r="EFE167" s="80"/>
      <c r="EFF167" s="80"/>
      <c r="EFG167" s="80"/>
      <c r="EFH167" s="80"/>
      <c r="EFI167" s="80"/>
      <c r="EFJ167" s="80"/>
      <c r="EFK167" s="80"/>
      <c r="EFL167" s="80"/>
      <c r="EFM167" s="80"/>
      <c r="EFN167" s="80"/>
      <c r="EFO167" s="80"/>
      <c r="EFP167" s="80"/>
      <c r="EFQ167" s="80"/>
      <c r="EFR167" s="80"/>
      <c r="EFS167" s="80"/>
      <c r="EFT167" s="80"/>
      <c r="EFU167" s="80"/>
      <c r="EFV167" s="80"/>
      <c r="EFW167" s="80"/>
      <c r="EFX167" s="80"/>
      <c r="EFY167" s="80"/>
      <c r="EFZ167" s="80"/>
      <c r="EGA167" s="80"/>
      <c r="EGB167" s="80"/>
      <c r="EGC167" s="80"/>
      <c r="EGD167" s="80"/>
      <c r="EGE167" s="80"/>
      <c r="EGF167" s="80"/>
      <c r="EGG167" s="80"/>
      <c r="EGH167" s="80"/>
      <c r="EGI167" s="80"/>
      <c r="EGJ167" s="80"/>
      <c r="EGK167" s="80"/>
      <c r="EGL167" s="80"/>
      <c r="EGM167" s="80"/>
      <c r="EGN167" s="80"/>
      <c r="EGO167" s="80"/>
      <c r="EGP167" s="80"/>
      <c r="EGQ167" s="80"/>
      <c r="EGR167" s="80"/>
      <c r="EGS167" s="80"/>
      <c r="EGT167" s="80"/>
      <c r="EGU167" s="80"/>
      <c r="EGV167" s="80"/>
      <c r="EGW167" s="80"/>
      <c r="EGX167" s="80"/>
      <c r="EGY167" s="80"/>
      <c r="EGZ167" s="80"/>
      <c r="EHA167" s="80"/>
      <c r="EHB167" s="80"/>
      <c r="EHC167" s="80"/>
      <c r="EHD167" s="80"/>
      <c r="EHE167" s="80"/>
      <c r="EHF167" s="80"/>
      <c r="EHG167" s="80"/>
      <c r="EHH167" s="80"/>
      <c r="EHI167" s="80"/>
      <c r="EHJ167" s="80"/>
      <c r="EHK167" s="80"/>
      <c r="EHL167" s="80"/>
      <c r="EHM167" s="80"/>
      <c r="EHN167" s="80"/>
      <c r="EHO167" s="80"/>
      <c r="EHP167" s="80"/>
      <c r="EHQ167" s="80"/>
      <c r="EHR167" s="80"/>
      <c r="EHS167" s="80"/>
      <c r="EHT167" s="80"/>
      <c r="EHU167" s="80"/>
      <c r="EHV167" s="80"/>
      <c r="EHW167" s="80"/>
      <c r="EHX167" s="80"/>
      <c r="EHY167" s="80"/>
      <c r="EHZ167" s="80"/>
      <c r="EIA167" s="80"/>
      <c r="EIB167" s="80"/>
      <c r="EIC167" s="80"/>
      <c r="EID167" s="80"/>
      <c r="EIE167" s="80"/>
      <c r="EIF167" s="80"/>
      <c r="EIG167" s="80"/>
      <c r="EIH167" s="80"/>
      <c r="EII167" s="80"/>
      <c r="EIJ167" s="80"/>
      <c r="EIK167" s="80"/>
      <c r="EIL167" s="80"/>
      <c r="EIM167" s="80"/>
      <c r="EIN167" s="80"/>
      <c r="EIO167" s="80"/>
      <c r="EIP167" s="80"/>
      <c r="EIQ167" s="80"/>
      <c r="EIR167" s="80"/>
      <c r="EIS167" s="80"/>
      <c r="EIT167" s="80"/>
      <c r="EIU167" s="80"/>
      <c r="EIV167" s="80"/>
      <c r="EIW167" s="80"/>
      <c r="EIX167" s="80"/>
      <c r="EIY167" s="80"/>
      <c r="EIZ167" s="80"/>
      <c r="EJA167" s="80"/>
      <c r="EJB167" s="80"/>
      <c r="EJC167" s="80"/>
      <c r="EJD167" s="80"/>
      <c r="EJE167" s="80"/>
      <c r="EJF167" s="80"/>
      <c r="EJG167" s="80"/>
      <c r="EJH167" s="80"/>
      <c r="EJI167" s="80"/>
      <c r="EJJ167" s="80"/>
      <c r="EJK167" s="80"/>
      <c r="EJL167" s="80"/>
      <c r="EJM167" s="80"/>
      <c r="EJN167" s="80"/>
      <c r="EJO167" s="80"/>
      <c r="EJP167" s="80"/>
      <c r="EJQ167" s="80"/>
      <c r="EJR167" s="80"/>
      <c r="EJS167" s="80"/>
      <c r="EJT167" s="80"/>
      <c r="EJU167" s="80"/>
      <c r="EJV167" s="80"/>
      <c r="EJW167" s="80"/>
      <c r="EJX167" s="80"/>
      <c r="EJY167" s="80"/>
      <c r="EJZ167" s="80"/>
      <c r="EKA167" s="80"/>
      <c r="EKB167" s="80"/>
      <c r="EKC167" s="80"/>
      <c r="EKD167" s="80"/>
      <c r="EKE167" s="80"/>
      <c r="EKF167" s="80"/>
      <c r="EKG167" s="80"/>
      <c r="EKH167" s="80"/>
      <c r="EKI167" s="80"/>
      <c r="EKJ167" s="80"/>
      <c r="EKK167" s="80"/>
      <c r="EKL167" s="80"/>
      <c r="EKM167" s="80"/>
      <c r="EKN167" s="80"/>
      <c r="EKO167" s="80"/>
      <c r="EKP167" s="80"/>
      <c r="EKQ167" s="80"/>
      <c r="EKR167" s="80"/>
      <c r="EKS167" s="80"/>
      <c r="EKT167" s="80"/>
      <c r="EKU167" s="80"/>
      <c r="EKV167" s="80"/>
      <c r="EKW167" s="80"/>
      <c r="EKX167" s="80"/>
      <c r="EKY167" s="80"/>
      <c r="EKZ167" s="80"/>
      <c r="ELA167" s="80"/>
      <c r="ELB167" s="80"/>
      <c r="ELC167" s="80"/>
      <c r="ELD167" s="80"/>
      <c r="ELE167" s="80"/>
      <c r="ELF167" s="80"/>
      <c r="ELG167" s="80"/>
      <c r="ELH167" s="80"/>
      <c r="ELI167" s="80"/>
      <c r="ELJ167" s="80"/>
      <c r="ELK167" s="80"/>
      <c r="ELL167" s="80"/>
      <c r="ELM167" s="80"/>
      <c r="ELN167" s="80"/>
      <c r="ELO167" s="80"/>
      <c r="ELP167" s="80"/>
      <c r="ELQ167" s="80"/>
      <c r="ELR167" s="80"/>
      <c r="ELS167" s="80"/>
      <c r="ELT167" s="80"/>
      <c r="ELU167" s="80"/>
      <c r="ELV167" s="80"/>
      <c r="ELW167" s="80"/>
      <c r="ELX167" s="80"/>
      <c r="ELY167" s="80"/>
      <c r="ELZ167" s="80"/>
      <c r="EMA167" s="80"/>
      <c r="EMB167" s="80"/>
      <c r="EMC167" s="80"/>
      <c r="EMD167" s="80"/>
      <c r="EME167" s="80"/>
      <c r="EMF167" s="80"/>
      <c r="EMG167" s="80"/>
      <c r="EMH167" s="80"/>
      <c r="EMI167" s="80"/>
      <c r="EMJ167" s="80"/>
      <c r="EMK167" s="80"/>
      <c r="EML167" s="80"/>
      <c r="EMM167" s="80"/>
      <c r="EMN167" s="80"/>
      <c r="EMO167" s="80"/>
      <c r="EMP167" s="80"/>
      <c r="EMQ167" s="80"/>
      <c r="EMR167" s="80"/>
      <c r="EMS167" s="80"/>
      <c r="EMT167" s="80"/>
      <c r="EMU167" s="80"/>
      <c r="EMV167" s="80"/>
      <c r="EMW167" s="80"/>
      <c r="EMX167" s="80"/>
      <c r="EMY167" s="80"/>
      <c r="EMZ167" s="80"/>
      <c r="ENA167" s="80"/>
      <c r="ENB167" s="80"/>
      <c r="ENC167" s="80"/>
      <c r="END167" s="80"/>
      <c r="ENE167" s="80"/>
      <c r="ENF167" s="80"/>
      <c r="ENG167" s="80"/>
      <c r="ENH167" s="80"/>
      <c r="ENI167" s="80"/>
      <c r="ENJ167" s="80"/>
      <c r="ENK167" s="80"/>
      <c r="ENL167" s="80"/>
      <c r="ENM167" s="80"/>
      <c r="ENN167" s="80"/>
      <c r="ENO167" s="80"/>
      <c r="ENP167" s="80"/>
      <c r="ENQ167" s="80"/>
      <c r="ENR167" s="80"/>
      <c r="ENS167" s="80"/>
      <c r="ENT167" s="80"/>
      <c r="ENU167" s="80"/>
      <c r="ENV167" s="80"/>
      <c r="ENW167" s="80"/>
      <c r="ENX167" s="80"/>
      <c r="ENY167" s="80"/>
      <c r="ENZ167" s="80"/>
      <c r="EOA167" s="80"/>
      <c r="EOB167" s="80"/>
      <c r="EOC167" s="80"/>
      <c r="EOD167" s="80"/>
      <c r="EOE167" s="80"/>
      <c r="EOF167" s="80"/>
      <c r="EOG167" s="80"/>
      <c r="EOH167" s="80"/>
      <c r="EOI167" s="80"/>
      <c r="EOJ167" s="80"/>
      <c r="EOK167" s="80"/>
      <c r="EOL167" s="80"/>
      <c r="EOM167" s="80"/>
      <c r="EON167" s="80"/>
      <c r="EOO167" s="80"/>
      <c r="EOP167" s="80"/>
      <c r="EOQ167" s="80"/>
      <c r="EOR167" s="80"/>
      <c r="EOS167" s="80"/>
      <c r="EOT167" s="80"/>
      <c r="EOU167" s="80"/>
      <c r="EOV167" s="80"/>
      <c r="EOW167" s="80"/>
      <c r="EOX167" s="80"/>
      <c r="EOY167" s="80"/>
      <c r="EOZ167" s="80"/>
      <c r="EPA167" s="80"/>
      <c r="EPB167" s="80"/>
      <c r="EPC167" s="80"/>
      <c r="EPD167" s="80"/>
      <c r="EPE167" s="80"/>
      <c r="EPF167" s="80"/>
      <c r="EPG167" s="80"/>
      <c r="EPH167" s="80"/>
      <c r="EPI167" s="80"/>
      <c r="EPJ167" s="80"/>
      <c r="EPK167" s="80"/>
      <c r="EPL167" s="80"/>
      <c r="EPM167" s="80"/>
      <c r="EPN167" s="80"/>
      <c r="EPO167" s="80"/>
      <c r="EPP167" s="80"/>
      <c r="EPQ167" s="80"/>
      <c r="EPR167" s="80"/>
      <c r="EPS167" s="80"/>
      <c r="EPT167" s="80"/>
      <c r="EPU167" s="80"/>
      <c r="EPV167" s="80"/>
      <c r="EPW167" s="80"/>
      <c r="EPX167" s="80"/>
      <c r="EPY167" s="80"/>
      <c r="EPZ167" s="80"/>
      <c r="EQA167" s="80"/>
      <c r="EQB167" s="80"/>
      <c r="EQC167" s="80"/>
      <c r="EQD167" s="80"/>
      <c r="EQE167" s="80"/>
      <c r="EQF167" s="80"/>
      <c r="EQG167" s="80"/>
      <c r="EQH167" s="80"/>
      <c r="EQI167" s="80"/>
      <c r="EQJ167" s="80"/>
      <c r="EQK167" s="80"/>
      <c r="EQL167" s="80"/>
      <c r="EQM167" s="80"/>
      <c r="EQN167" s="80"/>
      <c r="EQO167" s="80"/>
      <c r="EQP167" s="80"/>
      <c r="EQQ167" s="80"/>
      <c r="EQR167" s="80"/>
      <c r="EQS167" s="80"/>
      <c r="EQT167" s="80"/>
      <c r="EQU167" s="80"/>
      <c r="EQV167" s="80"/>
      <c r="EQW167" s="80"/>
      <c r="EQX167" s="80"/>
      <c r="EQY167" s="80"/>
      <c r="EQZ167" s="80"/>
      <c r="ERA167" s="80"/>
      <c r="ERB167" s="80"/>
      <c r="ERC167" s="80"/>
      <c r="ERD167" s="80"/>
      <c r="ERE167" s="80"/>
      <c r="ERF167" s="80"/>
      <c r="ERG167" s="80"/>
      <c r="ERH167" s="80"/>
      <c r="ERI167" s="80"/>
      <c r="ERJ167" s="80"/>
      <c r="ERK167" s="80"/>
      <c r="ERL167" s="80"/>
      <c r="ERM167" s="80"/>
      <c r="ERN167" s="80"/>
      <c r="ERO167" s="80"/>
      <c r="ERP167" s="80"/>
      <c r="ERQ167" s="80"/>
      <c r="ERR167" s="80"/>
      <c r="ERS167" s="80"/>
      <c r="ERT167" s="80"/>
      <c r="ERU167" s="80"/>
      <c r="ERV167" s="80"/>
      <c r="ERW167" s="80"/>
      <c r="ERX167" s="80"/>
      <c r="ERY167" s="80"/>
      <c r="ERZ167" s="80"/>
      <c r="ESA167" s="80"/>
      <c r="ESB167" s="80"/>
      <c r="ESC167" s="80"/>
      <c r="ESD167" s="80"/>
      <c r="ESE167" s="80"/>
      <c r="ESF167" s="80"/>
      <c r="ESG167" s="80"/>
      <c r="ESH167" s="80"/>
      <c r="ESI167" s="80"/>
      <c r="ESJ167" s="80"/>
      <c r="ESK167" s="80"/>
      <c r="ESL167" s="80"/>
      <c r="ESM167" s="80"/>
      <c r="ESN167" s="80"/>
      <c r="ESO167" s="80"/>
      <c r="ESP167" s="80"/>
      <c r="ESQ167" s="80"/>
      <c r="ESR167" s="80"/>
      <c r="ESS167" s="80"/>
      <c r="EST167" s="80"/>
      <c r="ESU167" s="80"/>
      <c r="ESV167" s="80"/>
      <c r="ESW167" s="80"/>
      <c r="ESX167" s="80"/>
      <c r="ESY167" s="80"/>
      <c r="ESZ167" s="80"/>
      <c r="ETA167" s="80"/>
      <c r="ETB167" s="80"/>
      <c r="ETC167" s="80"/>
      <c r="ETD167" s="80"/>
      <c r="ETE167" s="80"/>
      <c r="ETF167" s="80"/>
      <c r="ETG167" s="80"/>
      <c r="ETH167" s="80"/>
      <c r="ETI167" s="80"/>
      <c r="ETJ167" s="80"/>
      <c r="ETK167" s="80"/>
      <c r="ETL167" s="80"/>
      <c r="ETM167" s="80"/>
      <c r="ETN167" s="80"/>
      <c r="ETO167" s="80"/>
      <c r="ETP167" s="80"/>
      <c r="ETQ167" s="80"/>
      <c r="ETR167" s="80"/>
      <c r="ETS167" s="80"/>
      <c r="ETT167" s="80"/>
      <c r="ETU167" s="80"/>
      <c r="ETV167" s="80"/>
      <c r="ETW167" s="80"/>
      <c r="ETX167" s="80"/>
      <c r="ETY167" s="80"/>
      <c r="ETZ167" s="80"/>
      <c r="EUA167" s="80"/>
      <c r="EUB167" s="80"/>
      <c r="EUC167" s="80"/>
      <c r="EUD167" s="80"/>
      <c r="EUE167" s="80"/>
      <c r="EUF167" s="80"/>
      <c r="EUG167" s="80"/>
      <c r="EUH167" s="80"/>
      <c r="EUI167" s="80"/>
      <c r="EUJ167" s="80"/>
      <c r="EUK167" s="80"/>
      <c r="EUL167" s="80"/>
      <c r="EUM167" s="80"/>
      <c r="EUN167" s="80"/>
      <c r="EUO167" s="80"/>
      <c r="EUP167" s="80"/>
      <c r="EUQ167" s="80"/>
      <c r="EUR167" s="80"/>
      <c r="EUS167" s="80"/>
      <c r="EUT167" s="80"/>
      <c r="EUU167" s="80"/>
      <c r="EUV167" s="80"/>
      <c r="EUW167" s="80"/>
      <c r="EUX167" s="80"/>
      <c r="EUY167" s="80"/>
      <c r="EUZ167" s="80"/>
      <c r="EVA167" s="80"/>
      <c r="EVB167" s="80"/>
      <c r="EVC167" s="80"/>
      <c r="EVD167" s="80"/>
      <c r="EVE167" s="80"/>
      <c r="EVF167" s="80"/>
      <c r="EVG167" s="80"/>
      <c r="EVH167" s="80"/>
      <c r="EVI167" s="80"/>
      <c r="EVJ167" s="80"/>
      <c r="EVK167" s="80"/>
      <c r="EVL167" s="80"/>
      <c r="EVM167" s="80"/>
      <c r="EVN167" s="80"/>
      <c r="EVO167" s="80"/>
      <c r="EVP167" s="80"/>
      <c r="EVQ167" s="80"/>
      <c r="EVR167" s="80"/>
      <c r="EVS167" s="80"/>
      <c r="EVT167" s="80"/>
      <c r="EVU167" s="80"/>
      <c r="EVV167" s="80"/>
      <c r="EVW167" s="80"/>
      <c r="EVX167" s="80"/>
      <c r="EVY167" s="80"/>
      <c r="EVZ167" s="80"/>
      <c r="EWA167" s="80"/>
      <c r="EWB167" s="80"/>
      <c r="EWC167" s="80"/>
      <c r="EWD167" s="80"/>
      <c r="EWE167" s="80"/>
      <c r="EWF167" s="80"/>
      <c r="EWG167" s="80"/>
      <c r="EWH167" s="80"/>
      <c r="EWI167" s="80"/>
      <c r="EWJ167" s="80"/>
      <c r="EWK167" s="80"/>
      <c r="EWL167" s="80"/>
      <c r="EWM167" s="80"/>
      <c r="EWN167" s="80"/>
      <c r="EWO167" s="80"/>
      <c r="EWP167" s="80"/>
      <c r="EWQ167" s="80"/>
      <c r="EWR167" s="80"/>
      <c r="EWS167" s="80"/>
      <c r="EWT167" s="80"/>
      <c r="EWU167" s="80"/>
      <c r="EWV167" s="80"/>
      <c r="EWW167" s="80"/>
      <c r="EWX167" s="80"/>
      <c r="EWY167" s="80"/>
      <c r="EWZ167" s="80"/>
      <c r="EXA167" s="80"/>
      <c r="EXB167" s="80"/>
      <c r="EXC167" s="80"/>
      <c r="EXD167" s="80"/>
      <c r="EXE167" s="80"/>
      <c r="EXF167" s="80"/>
      <c r="EXG167" s="80"/>
      <c r="EXH167" s="80"/>
      <c r="EXI167" s="80"/>
      <c r="EXJ167" s="80"/>
      <c r="EXK167" s="80"/>
      <c r="EXL167" s="80"/>
      <c r="EXM167" s="80"/>
      <c r="EXN167" s="80"/>
      <c r="EXO167" s="80"/>
      <c r="EXP167" s="80"/>
      <c r="EXQ167" s="80"/>
      <c r="EXR167" s="80"/>
      <c r="EXS167" s="80"/>
      <c r="EXT167" s="80"/>
      <c r="EXU167" s="80"/>
      <c r="EXV167" s="80"/>
      <c r="EXW167" s="80"/>
      <c r="EXX167" s="80"/>
      <c r="EXY167" s="80"/>
      <c r="EXZ167" s="80"/>
      <c r="EYA167" s="80"/>
      <c r="EYB167" s="80"/>
      <c r="EYC167" s="80"/>
      <c r="EYD167" s="80"/>
      <c r="EYE167" s="80"/>
      <c r="EYF167" s="80"/>
      <c r="EYG167" s="80"/>
      <c r="EYH167" s="80"/>
      <c r="EYI167" s="80"/>
      <c r="EYJ167" s="80"/>
      <c r="EYK167" s="80"/>
      <c r="EYL167" s="80"/>
      <c r="EYM167" s="80"/>
      <c r="EYN167" s="80"/>
      <c r="EYO167" s="80"/>
      <c r="EYP167" s="80"/>
      <c r="EYQ167" s="80"/>
      <c r="EYR167" s="80"/>
      <c r="EYS167" s="80"/>
      <c r="EYT167" s="80"/>
      <c r="EYU167" s="80"/>
      <c r="EYV167" s="80"/>
      <c r="EYW167" s="80"/>
      <c r="EYX167" s="80"/>
      <c r="EYY167" s="80"/>
      <c r="EYZ167" s="80"/>
      <c r="EZA167" s="80"/>
      <c r="EZB167" s="80"/>
      <c r="EZC167" s="80"/>
      <c r="EZD167" s="80"/>
      <c r="EZE167" s="80"/>
      <c r="EZF167" s="80"/>
      <c r="EZG167" s="80"/>
      <c r="EZH167" s="80"/>
      <c r="EZI167" s="80"/>
      <c r="EZJ167" s="80"/>
      <c r="EZK167" s="80"/>
      <c r="EZL167" s="80"/>
      <c r="EZM167" s="80"/>
      <c r="EZN167" s="80"/>
      <c r="EZO167" s="80"/>
      <c r="EZP167" s="80"/>
      <c r="EZQ167" s="80"/>
      <c r="EZR167" s="80"/>
      <c r="EZS167" s="80"/>
      <c r="EZT167" s="80"/>
      <c r="EZU167" s="80"/>
      <c r="EZV167" s="80"/>
      <c r="EZW167" s="80"/>
      <c r="EZX167" s="80"/>
      <c r="EZY167" s="80"/>
      <c r="EZZ167" s="80"/>
      <c r="FAA167" s="80"/>
      <c r="FAB167" s="80"/>
      <c r="FAC167" s="80"/>
      <c r="FAD167" s="80"/>
      <c r="FAE167" s="80"/>
      <c r="FAF167" s="80"/>
      <c r="FAG167" s="80"/>
      <c r="FAH167" s="80"/>
      <c r="FAI167" s="80"/>
      <c r="FAJ167" s="80"/>
      <c r="FAK167" s="80"/>
      <c r="FAL167" s="80"/>
      <c r="FAM167" s="80"/>
      <c r="FAN167" s="80"/>
      <c r="FAO167" s="80"/>
      <c r="FAP167" s="80"/>
      <c r="FAQ167" s="80"/>
      <c r="FAR167" s="80"/>
      <c r="FAS167" s="80"/>
      <c r="FAT167" s="80"/>
      <c r="FAU167" s="80"/>
      <c r="FAV167" s="80"/>
      <c r="FAW167" s="80"/>
      <c r="FAX167" s="80"/>
      <c r="FAY167" s="80"/>
      <c r="FAZ167" s="80"/>
      <c r="FBA167" s="80"/>
      <c r="FBB167" s="80"/>
      <c r="FBC167" s="80"/>
      <c r="FBD167" s="80"/>
      <c r="FBE167" s="80"/>
      <c r="FBF167" s="80"/>
      <c r="FBG167" s="80"/>
      <c r="FBH167" s="80"/>
      <c r="FBI167" s="80"/>
      <c r="FBJ167" s="80"/>
      <c r="FBK167" s="80"/>
      <c r="FBL167" s="80"/>
      <c r="FBM167" s="80"/>
      <c r="FBN167" s="80"/>
      <c r="FBO167" s="80"/>
      <c r="FBP167" s="80"/>
      <c r="FBQ167" s="80"/>
      <c r="FBR167" s="80"/>
      <c r="FBS167" s="80"/>
      <c r="FBT167" s="80"/>
      <c r="FBU167" s="80"/>
      <c r="FBV167" s="80"/>
      <c r="FBW167" s="80"/>
      <c r="FBX167" s="80"/>
      <c r="FBY167" s="80"/>
      <c r="FBZ167" s="80"/>
      <c r="FCA167" s="80"/>
      <c r="FCB167" s="80"/>
      <c r="FCC167" s="80"/>
      <c r="FCD167" s="80"/>
      <c r="FCE167" s="80"/>
      <c r="FCF167" s="80"/>
      <c r="FCG167" s="80"/>
      <c r="FCH167" s="80"/>
      <c r="FCI167" s="80"/>
      <c r="FCJ167" s="80"/>
      <c r="FCK167" s="80"/>
      <c r="FCL167" s="80"/>
      <c r="FCM167" s="80"/>
      <c r="FCN167" s="80"/>
      <c r="FCO167" s="80"/>
      <c r="FCP167" s="80"/>
      <c r="FCQ167" s="80"/>
      <c r="FCR167" s="80"/>
      <c r="FCS167" s="80"/>
      <c r="FCT167" s="80"/>
      <c r="FCU167" s="80"/>
      <c r="FCV167" s="80"/>
      <c r="FCW167" s="80"/>
      <c r="FCX167" s="80"/>
      <c r="FCY167" s="80"/>
      <c r="FCZ167" s="80"/>
      <c r="FDA167" s="80"/>
      <c r="FDB167" s="80"/>
      <c r="FDC167" s="80"/>
      <c r="FDD167" s="80"/>
      <c r="FDE167" s="80"/>
      <c r="FDF167" s="80"/>
      <c r="FDG167" s="80"/>
      <c r="FDH167" s="80"/>
      <c r="FDI167" s="80"/>
      <c r="FDJ167" s="80"/>
      <c r="FDK167" s="80"/>
      <c r="FDL167" s="80"/>
      <c r="FDM167" s="80"/>
      <c r="FDN167" s="80"/>
      <c r="FDO167" s="80"/>
      <c r="FDP167" s="80"/>
      <c r="FDQ167" s="80"/>
      <c r="FDR167" s="80"/>
      <c r="FDS167" s="80"/>
      <c r="FDT167" s="80"/>
      <c r="FDU167" s="80"/>
      <c r="FDV167" s="80"/>
      <c r="FDW167" s="80"/>
      <c r="FDX167" s="80"/>
      <c r="FDY167" s="80"/>
      <c r="FDZ167" s="80"/>
      <c r="FEA167" s="80"/>
      <c r="FEB167" s="80"/>
      <c r="FEC167" s="80"/>
      <c r="FED167" s="80"/>
      <c r="FEE167" s="80"/>
      <c r="FEF167" s="80"/>
      <c r="FEG167" s="80"/>
      <c r="FEH167" s="80"/>
      <c r="FEI167" s="80"/>
      <c r="FEJ167" s="80"/>
      <c r="FEK167" s="80"/>
      <c r="FEL167" s="80"/>
      <c r="FEM167" s="80"/>
      <c r="FEN167" s="80"/>
      <c r="FEO167" s="80"/>
      <c r="FEP167" s="80"/>
      <c r="FEQ167" s="80"/>
      <c r="FER167" s="80"/>
      <c r="FES167" s="80"/>
      <c r="FET167" s="80"/>
      <c r="FEU167" s="80"/>
      <c r="FEV167" s="80"/>
      <c r="FEW167" s="80"/>
      <c r="FEX167" s="80"/>
      <c r="FEY167" s="80"/>
      <c r="FEZ167" s="80"/>
      <c r="FFA167" s="80"/>
      <c r="FFB167" s="80"/>
      <c r="FFC167" s="80"/>
      <c r="FFD167" s="80"/>
      <c r="FFE167" s="80"/>
      <c r="FFF167" s="80"/>
      <c r="FFG167" s="80"/>
      <c r="FFH167" s="80"/>
      <c r="FFI167" s="80"/>
      <c r="FFJ167" s="80"/>
      <c r="FFK167" s="80"/>
      <c r="FFL167" s="80"/>
      <c r="FFM167" s="80"/>
      <c r="FFN167" s="80"/>
      <c r="FFO167" s="80"/>
      <c r="FFP167" s="80"/>
      <c r="FFQ167" s="80"/>
      <c r="FFR167" s="80"/>
      <c r="FFS167" s="80"/>
      <c r="FFT167" s="80"/>
      <c r="FFU167" s="80"/>
      <c r="FFV167" s="80"/>
      <c r="FFW167" s="80"/>
      <c r="FFX167" s="80"/>
      <c r="FFY167" s="80"/>
      <c r="FFZ167" s="80"/>
      <c r="FGA167" s="80"/>
      <c r="FGB167" s="80"/>
      <c r="FGC167" s="80"/>
      <c r="FGD167" s="80"/>
      <c r="FGE167" s="80"/>
      <c r="FGF167" s="80"/>
      <c r="FGG167" s="80"/>
      <c r="FGH167" s="80"/>
      <c r="FGI167" s="80"/>
      <c r="FGJ167" s="80"/>
      <c r="FGK167" s="80"/>
      <c r="FGL167" s="80"/>
      <c r="FGM167" s="80"/>
      <c r="FGN167" s="80"/>
      <c r="FGO167" s="80"/>
      <c r="FGP167" s="80"/>
      <c r="FGQ167" s="80"/>
      <c r="FGR167" s="80"/>
      <c r="FGS167" s="80"/>
      <c r="FGT167" s="80"/>
      <c r="FGU167" s="80"/>
      <c r="FGV167" s="80"/>
      <c r="FGW167" s="80"/>
      <c r="FGX167" s="80"/>
      <c r="FGY167" s="80"/>
      <c r="FGZ167" s="80"/>
      <c r="FHA167" s="80"/>
      <c r="FHB167" s="80"/>
      <c r="FHC167" s="80"/>
      <c r="FHD167" s="80"/>
      <c r="FHE167" s="80"/>
      <c r="FHF167" s="80"/>
      <c r="FHG167" s="80"/>
      <c r="FHH167" s="80"/>
      <c r="FHI167" s="80"/>
      <c r="FHJ167" s="80"/>
      <c r="FHK167" s="80"/>
      <c r="FHL167" s="80"/>
      <c r="FHM167" s="80"/>
      <c r="FHN167" s="80"/>
      <c r="FHO167" s="80"/>
      <c r="FHP167" s="80"/>
      <c r="FHQ167" s="80"/>
      <c r="FHR167" s="80"/>
      <c r="FHS167" s="80"/>
      <c r="FHT167" s="80"/>
      <c r="FHU167" s="80"/>
      <c r="FHV167" s="80"/>
      <c r="FHW167" s="80"/>
      <c r="FHX167" s="80"/>
      <c r="FHY167" s="80"/>
      <c r="FHZ167" s="80"/>
      <c r="FIA167" s="80"/>
      <c r="FIB167" s="80"/>
      <c r="FIC167" s="80"/>
      <c r="FID167" s="80"/>
      <c r="FIE167" s="80"/>
      <c r="FIF167" s="80"/>
      <c r="FIG167" s="80"/>
      <c r="FIH167" s="80"/>
      <c r="FII167" s="80"/>
      <c r="FIJ167" s="80"/>
      <c r="FIK167" s="80"/>
      <c r="FIL167" s="80"/>
      <c r="FIM167" s="80"/>
      <c r="FIN167" s="80"/>
      <c r="FIO167" s="80"/>
      <c r="FIP167" s="80"/>
      <c r="FIQ167" s="80"/>
      <c r="FIR167" s="80"/>
      <c r="FIS167" s="80"/>
      <c r="FIT167" s="80"/>
      <c r="FIU167" s="80"/>
      <c r="FIV167" s="80"/>
      <c r="FIW167" s="80"/>
      <c r="FIX167" s="80"/>
      <c r="FIY167" s="80"/>
      <c r="FIZ167" s="80"/>
      <c r="FJA167" s="80"/>
      <c r="FJB167" s="80"/>
      <c r="FJC167" s="80"/>
      <c r="FJD167" s="80"/>
      <c r="FJE167" s="80"/>
      <c r="FJF167" s="80"/>
      <c r="FJG167" s="80"/>
      <c r="FJH167" s="80"/>
      <c r="FJI167" s="80"/>
      <c r="FJJ167" s="80"/>
      <c r="FJK167" s="80"/>
      <c r="FJL167" s="80"/>
      <c r="FJM167" s="80"/>
      <c r="FJN167" s="80"/>
      <c r="FJO167" s="80"/>
      <c r="FJP167" s="80"/>
      <c r="FJQ167" s="80"/>
      <c r="FJR167" s="80"/>
      <c r="FJS167" s="80"/>
      <c r="FJT167" s="80"/>
      <c r="FJU167" s="80"/>
      <c r="FJV167" s="80"/>
      <c r="FJW167" s="80"/>
      <c r="FJX167" s="80"/>
      <c r="FJY167" s="80"/>
      <c r="FJZ167" s="80"/>
      <c r="FKA167" s="80"/>
      <c r="FKB167" s="80"/>
      <c r="FKC167" s="80"/>
      <c r="FKD167" s="80"/>
      <c r="FKE167" s="80"/>
      <c r="FKF167" s="80"/>
      <c r="FKG167" s="80"/>
      <c r="FKH167" s="80"/>
      <c r="FKI167" s="80"/>
      <c r="FKJ167" s="80"/>
      <c r="FKK167" s="80"/>
      <c r="FKL167" s="80"/>
      <c r="FKM167" s="80"/>
      <c r="FKN167" s="80"/>
      <c r="FKO167" s="80"/>
      <c r="FKP167" s="80"/>
      <c r="FKQ167" s="80"/>
      <c r="FKR167" s="80"/>
      <c r="FKS167" s="80"/>
      <c r="FKT167" s="80"/>
      <c r="FKU167" s="80"/>
      <c r="FKV167" s="80"/>
      <c r="FKW167" s="80"/>
      <c r="FKX167" s="80"/>
      <c r="FKY167" s="80"/>
      <c r="FKZ167" s="80"/>
      <c r="FLA167" s="80"/>
      <c r="FLB167" s="80"/>
      <c r="FLC167" s="80"/>
      <c r="FLD167" s="80"/>
      <c r="FLE167" s="80"/>
      <c r="FLF167" s="80"/>
      <c r="FLG167" s="80"/>
      <c r="FLH167" s="80"/>
      <c r="FLI167" s="80"/>
      <c r="FLJ167" s="80"/>
      <c r="FLK167" s="80"/>
      <c r="FLL167" s="80"/>
      <c r="FLM167" s="80"/>
      <c r="FLN167" s="80"/>
      <c r="FLO167" s="80"/>
      <c r="FLP167" s="80"/>
      <c r="FLQ167" s="80"/>
      <c r="FLR167" s="80"/>
      <c r="FLS167" s="80"/>
      <c r="FLT167" s="80"/>
      <c r="FLU167" s="80"/>
      <c r="FLV167" s="80"/>
      <c r="FLW167" s="80"/>
      <c r="FLX167" s="80"/>
      <c r="FLY167" s="80"/>
      <c r="FLZ167" s="80"/>
      <c r="FMA167" s="80"/>
      <c r="FMB167" s="80"/>
      <c r="FMC167" s="80"/>
      <c r="FMD167" s="80"/>
      <c r="FME167" s="80"/>
      <c r="FMF167" s="80"/>
      <c r="FMG167" s="80"/>
      <c r="FMH167" s="80"/>
      <c r="FMI167" s="80"/>
      <c r="FMJ167" s="80"/>
      <c r="FMK167" s="80"/>
      <c r="FML167" s="80"/>
      <c r="FMM167" s="80"/>
      <c r="FMN167" s="80"/>
      <c r="FMO167" s="80"/>
      <c r="FMP167" s="80"/>
      <c r="FMQ167" s="80"/>
      <c r="FMR167" s="80"/>
      <c r="FMS167" s="80"/>
      <c r="FMT167" s="80"/>
      <c r="FMU167" s="80"/>
      <c r="FMV167" s="80"/>
      <c r="FMW167" s="80"/>
      <c r="FMX167" s="80"/>
      <c r="FMY167" s="80"/>
      <c r="FMZ167" s="80"/>
      <c r="FNA167" s="80"/>
      <c r="FNB167" s="80"/>
      <c r="FNC167" s="80"/>
      <c r="FND167" s="80"/>
      <c r="FNE167" s="80"/>
      <c r="FNF167" s="80"/>
      <c r="FNG167" s="80"/>
      <c r="FNH167" s="80"/>
      <c r="FNI167" s="80"/>
      <c r="FNJ167" s="80"/>
      <c r="FNK167" s="80"/>
      <c r="FNL167" s="80"/>
      <c r="FNM167" s="80"/>
      <c r="FNN167" s="80"/>
      <c r="FNO167" s="80"/>
      <c r="FNP167" s="80"/>
      <c r="FNQ167" s="80"/>
      <c r="FNR167" s="80"/>
      <c r="FNS167" s="80"/>
      <c r="FNT167" s="80"/>
      <c r="FNU167" s="80"/>
      <c r="FNV167" s="80"/>
      <c r="FNW167" s="80"/>
      <c r="FNX167" s="80"/>
      <c r="FNY167" s="80"/>
      <c r="FNZ167" s="80"/>
      <c r="FOA167" s="80"/>
      <c r="FOB167" s="80"/>
      <c r="FOC167" s="80"/>
      <c r="FOD167" s="80"/>
      <c r="FOE167" s="80"/>
      <c r="FOF167" s="80"/>
      <c r="FOG167" s="80"/>
      <c r="FOH167" s="80"/>
      <c r="FOI167" s="80"/>
      <c r="FOJ167" s="80"/>
      <c r="FOK167" s="80"/>
      <c r="FOL167" s="80"/>
      <c r="FOM167" s="80"/>
      <c r="FON167" s="80"/>
      <c r="FOO167" s="80"/>
      <c r="FOP167" s="80"/>
      <c r="FOQ167" s="80"/>
      <c r="FOR167" s="80"/>
      <c r="FOS167" s="80"/>
      <c r="FOT167" s="80"/>
      <c r="FOU167" s="80"/>
      <c r="FOV167" s="80"/>
      <c r="FOW167" s="80"/>
      <c r="FOX167" s="80"/>
      <c r="FOY167" s="80"/>
      <c r="FOZ167" s="80"/>
      <c r="FPA167" s="80"/>
      <c r="FPB167" s="80"/>
      <c r="FPC167" s="80"/>
      <c r="FPD167" s="80"/>
      <c r="FPE167" s="80"/>
      <c r="FPF167" s="80"/>
      <c r="FPG167" s="80"/>
      <c r="FPH167" s="80"/>
      <c r="FPI167" s="80"/>
      <c r="FPJ167" s="80"/>
      <c r="FPK167" s="80"/>
      <c r="FPL167" s="80"/>
      <c r="FPM167" s="80"/>
      <c r="FPN167" s="80"/>
      <c r="FPO167" s="80"/>
      <c r="FPP167" s="80"/>
      <c r="FPQ167" s="80"/>
      <c r="FPR167" s="80"/>
      <c r="FPS167" s="80"/>
      <c r="FPT167" s="80"/>
      <c r="FPU167" s="80"/>
      <c r="FPV167" s="80"/>
      <c r="FPW167" s="80"/>
      <c r="FPX167" s="80"/>
      <c r="FPY167" s="80"/>
      <c r="FPZ167" s="80"/>
      <c r="FQA167" s="80"/>
      <c r="FQB167" s="80"/>
      <c r="FQC167" s="80"/>
      <c r="FQD167" s="80"/>
      <c r="FQE167" s="80"/>
      <c r="FQF167" s="80"/>
      <c r="FQG167" s="80"/>
      <c r="FQH167" s="80"/>
      <c r="FQI167" s="80"/>
      <c r="FQJ167" s="80"/>
      <c r="FQK167" s="80"/>
      <c r="FQL167" s="80"/>
      <c r="FQM167" s="80"/>
      <c r="FQN167" s="80"/>
      <c r="FQO167" s="80"/>
      <c r="FQP167" s="80"/>
      <c r="FQQ167" s="80"/>
      <c r="FQR167" s="80"/>
      <c r="FQS167" s="80"/>
      <c r="FQT167" s="80"/>
      <c r="FQU167" s="80"/>
      <c r="FQV167" s="80"/>
      <c r="FQW167" s="80"/>
      <c r="FQX167" s="80"/>
      <c r="FQY167" s="80"/>
      <c r="FQZ167" s="80"/>
      <c r="FRA167" s="80"/>
      <c r="FRB167" s="80"/>
      <c r="FRC167" s="80"/>
      <c r="FRD167" s="80"/>
      <c r="FRE167" s="80"/>
      <c r="FRF167" s="80"/>
      <c r="FRG167" s="80"/>
      <c r="FRH167" s="80"/>
      <c r="FRI167" s="80"/>
      <c r="FRJ167" s="80"/>
      <c r="FRK167" s="80"/>
      <c r="FRL167" s="80"/>
      <c r="FRM167" s="80"/>
      <c r="FRN167" s="80"/>
      <c r="FRO167" s="80"/>
      <c r="FRP167" s="80"/>
      <c r="FRQ167" s="80"/>
      <c r="FRR167" s="80"/>
      <c r="FRS167" s="80"/>
      <c r="FRT167" s="80"/>
      <c r="FRU167" s="80"/>
      <c r="FRV167" s="80"/>
      <c r="FRW167" s="80"/>
      <c r="FRX167" s="80"/>
      <c r="FRY167" s="80"/>
      <c r="FRZ167" s="80"/>
      <c r="FSA167" s="80"/>
      <c r="FSB167" s="80"/>
      <c r="FSC167" s="80"/>
      <c r="FSD167" s="80"/>
      <c r="FSE167" s="80"/>
      <c r="FSF167" s="80"/>
      <c r="FSG167" s="80"/>
      <c r="FSH167" s="80"/>
      <c r="FSI167" s="80"/>
      <c r="FSJ167" s="80"/>
      <c r="FSK167" s="80"/>
      <c r="FSL167" s="80"/>
      <c r="FSM167" s="80"/>
      <c r="FSN167" s="80"/>
      <c r="FSO167" s="80"/>
      <c r="FSP167" s="80"/>
      <c r="FSQ167" s="80"/>
      <c r="FSR167" s="80"/>
      <c r="FSS167" s="80"/>
      <c r="FST167" s="80"/>
      <c r="FSU167" s="80"/>
      <c r="FSV167" s="80"/>
      <c r="FSW167" s="80"/>
      <c r="FSX167" s="80"/>
      <c r="FSY167" s="80"/>
      <c r="FSZ167" s="80"/>
      <c r="FTA167" s="80"/>
      <c r="FTB167" s="80"/>
      <c r="FTC167" s="80"/>
      <c r="FTD167" s="80"/>
      <c r="FTE167" s="80"/>
      <c r="FTF167" s="80"/>
      <c r="FTG167" s="80"/>
      <c r="FTH167" s="80"/>
      <c r="FTI167" s="80"/>
      <c r="FTJ167" s="80"/>
      <c r="FTK167" s="80"/>
      <c r="FTL167" s="80"/>
      <c r="FTM167" s="80"/>
      <c r="FTN167" s="80"/>
      <c r="FTO167" s="80"/>
      <c r="FTP167" s="80"/>
      <c r="FTQ167" s="80"/>
      <c r="FTR167" s="80"/>
      <c r="FTS167" s="80"/>
      <c r="FTT167" s="80"/>
      <c r="FTU167" s="80"/>
      <c r="FTV167" s="80"/>
      <c r="FTW167" s="80"/>
      <c r="FTX167" s="80"/>
      <c r="FTY167" s="80"/>
      <c r="FTZ167" s="80"/>
      <c r="FUA167" s="80"/>
      <c r="FUB167" s="80"/>
      <c r="FUC167" s="80"/>
      <c r="FUD167" s="80"/>
      <c r="FUE167" s="80"/>
      <c r="FUF167" s="80"/>
      <c r="FUG167" s="80"/>
      <c r="FUH167" s="80"/>
      <c r="FUI167" s="80"/>
      <c r="FUJ167" s="80"/>
      <c r="FUK167" s="80"/>
      <c r="FUL167" s="80"/>
      <c r="FUM167" s="80"/>
      <c r="FUN167" s="80"/>
      <c r="FUO167" s="80"/>
      <c r="FUP167" s="80"/>
      <c r="FUQ167" s="80"/>
      <c r="FUR167" s="80"/>
      <c r="FUS167" s="80"/>
      <c r="FUT167" s="80"/>
      <c r="FUU167" s="80"/>
      <c r="FUV167" s="80"/>
      <c r="FUW167" s="80"/>
      <c r="FUX167" s="80"/>
      <c r="FUY167" s="80"/>
      <c r="FUZ167" s="80"/>
      <c r="FVA167" s="80"/>
      <c r="FVB167" s="80"/>
      <c r="FVC167" s="80"/>
      <c r="FVD167" s="80"/>
      <c r="FVE167" s="80"/>
      <c r="FVF167" s="80"/>
      <c r="FVG167" s="80"/>
      <c r="FVH167" s="80"/>
      <c r="FVI167" s="80"/>
      <c r="FVJ167" s="80"/>
      <c r="FVK167" s="80"/>
      <c r="FVL167" s="80"/>
      <c r="FVM167" s="80"/>
      <c r="FVN167" s="80"/>
      <c r="FVO167" s="80"/>
      <c r="FVP167" s="80"/>
      <c r="FVQ167" s="80"/>
      <c r="FVR167" s="80"/>
      <c r="FVS167" s="80"/>
      <c r="FVT167" s="80"/>
      <c r="FVU167" s="80"/>
      <c r="FVV167" s="80"/>
      <c r="FVW167" s="80"/>
      <c r="FVX167" s="80"/>
      <c r="FVY167" s="80"/>
      <c r="FVZ167" s="80"/>
      <c r="FWA167" s="80"/>
      <c r="FWB167" s="80"/>
      <c r="FWC167" s="80"/>
      <c r="FWD167" s="80"/>
      <c r="FWE167" s="80"/>
      <c r="FWF167" s="80"/>
      <c r="FWG167" s="80"/>
      <c r="FWH167" s="80"/>
      <c r="FWI167" s="80"/>
      <c r="FWJ167" s="80"/>
      <c r="FWK167" s="80"/>
      <c r="FWL167" s="80"/>
      <c r="FWM167" s="80"/>
      <c r="FWN167" s="80"/>
      <c r="FWO167" s="80"/>
      <c r="FWP167" s="80"/>
      <c r="FWQ167" s="80"/>
      <c r="FWR167" s="80"/>
      <c r="FWS167" s="80"/>
      <c r="FWT167" s="80"/>
      <c r="FWU167" s="80"/>
      <c r="FWV167" s="80"/>
      <c r="FWW167" s="80"/>
      <c r="FWX167" s="80"/>
      <c r="FWY167" s="80"/>
      <c r="FWZ167" s="80"/>
      <c r="FXA167" s="80"/>
      <c r="FXB167" s="80"/>
      <c r="FXC167" s="80"/>
      <c r="FXD167" s="80"/>
      <c r="FXE167" s="80"/>
      <c r="FXF167" s="80"/>
      <c r="FXG167" s="80"/>
      <c r="FXH167" s="80"/>
      <c r="FXI167" s="80"/>
      <c r="FXJ167" s="80"/>
      <c r="FXK167" s="80"/>
      <c r="FXL167" s="80"/>
      <c r="FXM167" s="80"/>
      <c r="FXN167" s="80"/>
      <c r="FXO167" s="80"/>
      <c r="FXP167" s="80"/>
      <c r="FXQ167" s="80"/>
      <c r="FXR167" s="80"/>
      <c r="FXS167" s="80"/>
      <c r="FXT167" s="80"/>
      <c r="FXU167" s="80"/>
      <c r="FXV167" s="80"/>
      <c r="FXW167" s="80"/>
      <c r="FXX167" s="80"/>
      <c r="FXY167" s="80"/>
      <c r="FXZ167" s="80"/>
      <c r="FYA167" s="80"/>
      <c r="FYB167" s="80"/>
      <c r="FYC167" s="80"/>
      <c r="FYD167" s="80"/>
      <c r="FYE167" s="80"/>
      <c r="FYF167" s="80"/>
      <c r="FYG167" s="80"/>
      <c r="FYH167" s="80"/>
      <c r="FYI167" s="80"/>
      <c r="FYJ167" s="80"/>
      <c r="FYK167" s="80"/>
      <c r="FYL167" s="80"/>
      <c r="FYM167" s="80"/>
      <c r="FYN167" s="80"/>
      <c r="FYO167" s="80"/>
      <c r="FYP167" s="80"/>
      <c r="FYQ167" s="80"/>
      <c r="FYR167" s="80"/>
      <c r="FYS167" s="80"/>
      <c r="FYT167" s="80"/>
      <c r="FYU167" s="80"/>
      <c r="FYV167" s="80"/>
      <c r="FYW167" s="80"/>
      <c r="FYX167" s="80"/>
      <c r="FYY167" s="80"/>
      <c r="FYZ167" s="80"/>
      <c r="FZA167" s="80"/>
      <c r="FZB167" s="80"/>
      <c r="FZC167" s="80"/>
      <c r="FZD167" s="80"/>
      <c r="FZE167" s="80"/>
      <c r="FZF167" s="80"/>
      <c r="FZG167" s="80"/>
      <c r="FZH167" s="80"/>
      <c r="FZI167" s="80"/>
      <c r="FZJ167" s="80"/>
      <c r="FZK167" s="80"/>
      <c r="FZL167" s="80"/>
      <c r="FZM167" s="80"/>
      <c r="FZN167" s="80"/>
      <c r="FZO167" s="80"/>
      <c r="FZP167" s="80"/>
      <c r="FZQ167" s="80"/>
      <c r="FZR167" s="80"/>
      <c r="FZS167" s="80"/>
      <c r="FZT167" s="80"/>
      <c r="FZU167" s="80"/>
      <c r="FZV167" s="80"/>
      <c r="FZW167" s="80"/>
      <c r="FZX167" s="80"/>
      <c r="FZY167" s="80"/>
      <c r="FZZ167" s="80"/>
      <c r="GAA167" s="80"/>
      <c r="GAB167" s="80"/>
      <c r="GAC167" s="80"/>
      <c r="GAD167" s="80"/>
      <c r="GAE167" s="80"/>
      <c r="GAF167" s="80"/>
      <c r="GAG167" s="80"/>
      <c r="GAH167" s="80"/>
      <c r="GAI167" s="80"/>
      <c r="GAJ167" s="80"/>
      <c r="GAK167" s="80"/>
      <c r="GAL167" s="80"/>
      <c r="GAM167" s="80"/>
      <c r="GAN167" s="80"/>
      <c r="GAO167" s="80"/>
      <c r="GAP167" s="80"/>
      <c r="GAQ167" s="80"/>
      <c r="GAR167" s="80"/>
      <c r="GAS167" s="80"/>
      <c r="GAT167" s="80"/>
      <c r="GAU167" s="80"/>
      <c r="GAV167" s="80"/>
      <c r="GAW167" s="80"/>
      <c r="GAX167" s="80"/>
      <c r="GAY167" s="80"/>
      <c r="GAZ167" s="80"/>
      <c r="GBA167" s="80"/>
      <c r="GBB167" s="80"/>
      <c r="GBC167" s="80"/>
      <c r="GBD167" s="80"/>
      <c r="GBE167" s="80"/>
      <c r="GBF167" s="80"/>
      <c r="GBG167" s="80"/>
      <c r="GBH167" s="80"/>
      <c r="GBI167" s="80"/>
      <c r="GBJ167" s="80"/>
      <c r="GBK167" s="80"/>
      <c r="GBL167" s="80"/>
      <c r="GBM167" s="80"/>
      <c r="GBN167" s="80"/>
      <c r="GBO167" s="80"/>
      <c r="GBP167" s="80"/>
      <c r="GBQ167" s="80"/>
      <c r="GBR167" s="80"/>
      <c r="GBS167" s="80"/>
      <c r="GBT167" s="80"/>
      <c r="GBU167" s="80"/>
      <c r="GBV167" s="80"/>
      <c r="GBW167" s="80"/>
      <c r="GBX167" s="80"/>
      <c r="GBY167" s="80"/>
      <c r="GBZ167" s="80"/>
      <c r="GCA167" s="80"/>
      <c r="GCB167" s="80"/>
      <c r="GCC167" s="80"/>
      <c r="GCD167" s="80"/>
      <c r="GCE167" s="80"/>
      <c r="GCF167" s="80"/>
      <c r="GCG167" s="80"/>
      <c r="GCH167" s="80"/>
      <c r="GCI167" s="80"/>
      <c r="GCJ167" s="80"/>
      <c r="GCK167" s="80"/>
      <c r="GCL167" s="80"/>
      <c r="GCM167" s="80"/>
      <c r="GCN167" s="80"/>
      <c r="GCO167" s="80"/>
      <c r="GCP167" s="80"/>
      <c r="GCQ167" s="80"/>
      <c r="GCR167" s="80"/>
      <c r="GCS167" s="80"/>
      <c r="GCT167" s="80"/>
      <c r="GCU167" s="80"/>
      <c r="GCV167" s="80"/>
      <c r="GCW167" s="80"/>
      <c r="GCX167" s="80"/>
      <c r="GCY167" s="80"/>
      <c r="GCZ167" s="80"/>
      <c r="GDA167" s="80"/>
      <c r="GDB167" s="80"/>
      <c r="GDC167" s="80"/>
      <c r="GDD167" s="80"/>
      <c r="GDE167" s="80"/>
      <c r="GDF167" s="80"/>
      <c r="GDG167" s="80"/>
      <c r="GDH167" s="80"/>
      <c r="GDI167" s="80"/>
      <c r="GDJ167" s="80"/>
      <c r="GDK167" s="80"/>
      <c r="GDL167" s="80"/>
      <c r="GDM167" s="80"/>
      <c r="GDN167" s="80"/>
      <c r="GDO167" s="80"/>
      <c r="GDP167" s="80"/>
      <c r="GDQ167" s="80"/>
      <c r="GDR167" s="80"/>
      <c r="GDS167" s="80"/>
      <c r="GDT167" s="80"/>
      <c r="GDU167" s="80"/>
      <c r="GDV167" s="80"/>
      <c r="GDW167" s="80"/>
      <c r="GDX167" s="80"/>
      <c r="GDY167" s="80"/>
      <c r="GDZ167" s="80"/>
      <c r="GEA167" s="80"/>
      <c r="GEB167" s="80"/>
      <c r="GEC167" s="80"/>
      <c r="GED167" s="80"/>
      <c r="GEE167" s="80"/>
      <c r="GEF167" s="80"/>
      <c r="GEG167" s="80"/>
      <c r="GEH167" s="80"/>
      <c r="GEI167" s="80"/>
      <c r="GEJ167" s="80"/>
      <c r="GEK167" s="80"/>
      <c r="GEL167" s="80"/>
      <c r="GEM167" s="80"/>
      <c r="GEN167" s="80"/>
      <c r="GEO167" s="80"/>
      <c r="GEP167" s="80"/>
      <c r="GEQ167" s="80"/>
      <c r="GER167" s="80"/>
      <c r="GES167" s="80"/>
      <c r="GET167" s="80"/>
      <c r="GEU167" s="80"/>
      <c r="GEV167" s="80"/>
      <c r="GEW167" s="80"/>
      <c r="GEX167" s="80"/>
      <c r="GEY167" s="80"/>
      <c r="GEZ167" s="80"/>
      <c r="GFA167" s="80"/>
      <c r="GFB167" s="80"/>
      <c r="GFC167" s="80"/>
      <c r="GFD167" s="80"/>
      <c r="GFE167" s="80"/>
      <c r="GFF167" s="80"/>
      <c r="GFG167" s="80"/>
      <c r="GFH167" s="80"/>
      <c r="GFI167" s="80"/>
      <c r="GFJ167" s="80"/>
      <c r="GFK167" s="80"/>
      <c r="GFL167" s="80"/>
      <c r="GFM167" s="80"/>
      <c r="GFN167" s="80"/>
      <c r="GFO167" s="80"/>
      <c r="GFP167" s="80"/>
      <c r="GFQ167" s="80"/>
      <c r="GFR167" s="80"/>
      <c r="GFS167" s="80"/>
      <c r="GFT167" s="80"/>
      <c r="GFU167" s="80"/>
      <c r="GFV167" s="80"/>
      <c r="GFW167" s="80"/>
      <c r="GFX167" s="80"/>
      <c r="GFY167" s="80"/>
      <c r="GFZ167" s="80"/>
      <c r="GGA167" s="80"/>
      <c r="GGB167" s="80"/>
      <c r="GGC167" s="80"/>
      <c r="GGD167" s="80"/>
      <c r="GGE167" s="80"/>
      <c r="GGF167" s="80"/>
      <c r="GGG167" s="80"/>
      <c r="GGH167" s="80"/>
      <c r="GGI167" s="80"/>
      <c r="GGJ167" s="80"/>
      <c r="GGK167" s="80"/>
      <c r="GGL167" s="80"/>
      <c r="GGM167" s="80"/>
      <c r="GGN167" s="80"/>
      <c r="GGO167" s="80"/>
      <c r="GGP167" s="80"/>
      <c r="GGQ167" s="80"/>
      <c r="GGR167" s="80"/>
      <c r="GGS167" s="80"/>
      <c r="GGT167" s="80"/>
      <c r="GGU167" s="80"/>
      <c r="GGV167" s="80"/>
      <c r="GGW167" s="80"/>
      <c r="GGX167" s="80"/>
      <c r="GGY167" s="80"/>
      <c r="GGZ167" s="80"/>
      <c r="GHA167" s="80"/>
      <c r="GHB167" s="80"/>
      <c r="GHC167" s="80"/>
      <c r="GHD167" s="80"/>
      <c r="GHE167" s="80"/>
      <c r="GHF167" s="80"/>
      <c r="GHG167" s="80"/>
      <c r="GHH167" s="80"/>
      <c r="GHI167" s="80"/>
      <c r="GHJ167" s="80"/>
      <c r="GHK167" s="80"/>
      <c r="GHL167" s="80"/>
      <c r="GHM167" s="80"/>
      <c r="GHN167" s="80"/>
      <c r="GHO167" s="80"/>
      <c r="GHP167" s="80"/>
      <c r="GHQ167" s="80"/>
      <c r="GHR167" s="80"/>
      <c r="GHS167" s="80"/>
      <c r="GHT167" s="80"/>
      <c r="GHU167" s="80"/>
      <c r="GHV167" s="80"/>
      <c r="GHW167" s="80"/>
      <c r="GHX167" s="80"/>
      <c r="GHY167" s="80"/>
      <c r="GHZ167" s="80"/>
      <c r="GIA167" s="80"/>
      <c r="GIB167" s="80"/>
      <c r="GIC167" s="80"/>
      <c r="GID167" s="80"/>
      <c r="GIE167" s="80"/>
      <c r="GIF167" s="80"/>
      <c r="GIG167" s="80"/>
      <c r="GIH167" s="80"/>
      <c r="GII167" s="80"/>
      <c r="GIJ167" s="80"/>
      <c r="GIK167" s="80"/>
      <c r="GIL167" s="80"/>
      <c r="GIM167" s="80"/>
      <c r="GIN167" s="80"/>
      <c r="GIO167" s="80"/>
      <c r="GIP167" s="80"/>
      <c r="GIQ167" s="80"/>
      <c r="GIR167" s="80"/>
      <c r="GIS167" s="80"/>
      <c r="GIT167" s="80"/>
      <c r="GIU167" s="80"/>
      <c r="GIV167" s="80"/>
      <c r="GIW167" s="80"/>
      <c r="GIX167" s="80"/>
      <c r="GIY167" s="80"/>
      <c r="GIZ167" s="80"/>
      <c r="GJA167" s="80"/>
      <c r="GJB167" s="80"/>
      <c r="GJC167" s="80"/>
      <c r="GJD167" s="80"/>
      <c r="GJE167" s="80"/>
      <c r="GJF167" s="80"/>
      <c r="GJG167" s="80"/>
      <c r="GJH167" s="80"/>
      <c r="GJI167" s="80"/>
      <c r="GJJ167" s="80"/>
      <c r="GJK167" s="80"/>
      <c r="GJL167" s="80"/>
      <c r="GJM167" s="80"/>
      <c r="GJN167" s="80"/>
      <c r="GJO167" s="80"/>
      <c r="GJP167" s="80"/>
      <c r="GJQ167" s="80"/>
      <c r="GJR167" s="80"/>
      <c r="GJS167" s="80"/>
      <c r="GJT167" s="80"/>
      <c r="GJU167" s="80"/>
      <c r="GJV167" s="80"/>
      <c r="GJW167" s="80"/>
      <c r="GJX167" s="80"/>
      <c r="GJY167" s="80"/>
      <c r="GJZ167" s="80"/>
      <c r="GKA167" s="80"/>
      <c r="GKB167" s="80"/>
      <c r="GKC167" s="80"/>
      <c r="GKD167" s="80"/>
      <c r="GKE167" s="80"/>
      <c r="GKF167" s="80"/>
      <c r="GKG167" s="80"/>
      <c r="GKH167" s="80"/>
      <c r="GKI167" s="80"/>
      <c r="GKJ167" s="80"/>
      <c r="GKK167" s="80"/>
      <c r="GKL167" s="80"/>
      <c r="GKM167" s="80"/>
      <c r="GKN167" s="80"/>
      <c r="GKO167" s="80"/>
      <c r="GKP167" s="80"/>
      <c r="GKQ167" s="80"/>
      <c r="GKR167" s="80"/>
      <c r="GKS167" s="80"/>
      <c r="GKT167" s="80"/>
      <c r="GKU167" s="80"/>
      <c r="GKV167" s="80"/>
      <c r="GKW167" s="80"/>
      <c r="GKX167" s="80"/>
      <c r="GKY167" s="80"/>
      <c r="GKZ167" s="80"/>
      <c r="GLA167" s="80"/>
      <c r="GLB167" s="80"/>
      <c r="GLC167" s="80"/>
      <c r="GLD167" s="80"/>
      <c r="GLE167" s="80"/>
      <c r="GLF167" s="80"/>
      <c r="GLG167" s="80"/>
      <c r="GLH167" s="80"/>
      <c r="GLI167" s="80"/>
      <c r="GLJ167" s="80"/>
      <c r="GLK167" s="80"/>
      <c r="GLL167" s="80"/>
      <c r="GLM167" s="80"/>
      <c r="GLN167" s="80"/>
      <c r="GLO167" s="80"/>
      <c r="GLP167" s="80"/>
      <c r="GLQ167" s="80"/>
      <c r="GLR167" s="80"/>
      <c r="GLS167" s="80"/>
      <c r="GLT167" s="80"/>
      <c r="GLU167" s="80"/>
      <c r="GLV167" s="80"/>
      <c r="GLW167" s="80"/>
      <c r="GLX167" s="80"/>
      <c r="GLY167" s="80"/>
      <c r="GLZ167" s="80"/>
      <c r="GMA167" s="80"/>
      <c r="GMB167" s="80"/>
      <c r="GMC167" s="80"/>
      <c r="GMD167" s="80"/>
      <c r="GME167" s="80"/>
      <c r="GMF167" s="80"/>
      <c r="GMG167" s="80"/>
      <c r="GMH167" s="80"/>
      <c r="GMI167" s="80"/>
      <c r="GMJ167" s="80"/>
      <c r="GMK167" s="80"/>
      <c r="GML167" s="80"/>
      <c r="GMM167" s="80"/>
      <c r="GMN167" s="80"/>
      <c r="GMO167" s="80"/>
      <c r="GMP167" s="80"/>
      <c r="GMQ167" s="80"/>
      <c r="GMR167" s="80"/>
      <c r="GMS167" s="80"/>
      <c r="GMT167" s="80"/>
      <c r="GMU167" s="80"/>
      <c r="GMV167" s="80"/>
      <c r="GMW167" s="80"/>
      <c r="GMX167" s="80"/>
      <c r="GMY167" s="80"/>
      <c r="GMZ167" s="80"/>
      <c r="GNA167" s="80"/>
      <c r="GNB167" s="80"/>
      <c r="GNC167" s="80"/>
      <c r="GND167" s="80"/>
      <c r="GNE167" s="80"/>
      <c r="GNF167" s="80"/>
      <c r="GNG167" s="80"/>
      <c r="GNH167" s="80"/>
      <c r="GNI167" s="80"/>
      <c r="GNJ167" s="80"/>
      <c r="GNK167" s="80"/>
      <c r="GNL167" s="80"/>
      <c r="GNM167" s="80"/>
      <c r="GNN167" s="80"/>
      <c r="GNO167" s="80"/>
      <c r="GNP167" s="80"/>
      <c r="GNQ167" s="80"/>
      <c r="GNR167" s="80"/>
      <c r="GNS167" s="80"/>
      <c r="GNT167" s="80"/>
      <c r="GNU167" s="80"/>
      <c r="GNV167" s="80"/>
      <c r="GNW167" s="80"/>
      <c r="GNX167" s="80"/>
      <c r="GNY167" s="80"/>
      <c r="GNZ167" s="80"/>
      <c r="GOA167" s="80"/>
      <c r="GOB167" s="80"/>
      <c r="GOC167" s="80"/>
      <c r="GOD167" s="80"/>
      <c r="GOE167" s="80"/>
      <c r="GOF167" s="80"/>
      <c r="GOG167" s="80"/>
      <c r="GOH167" s="80"/>
      <c r="GOI167" s="80"/>
      <c r="GOJ167" s="80"/>
      <c r="GOK167" s="80"/>
      <c r="GOL167" s="80"/>
      <c r="GOM167" s="80"/>
      <c r="GON167" s="80"/>
      <c r="GOO167" s="80"/>
      <c r="GOP167" s="80"/>
      <c r="GOQ167" s="80"/>
      <c r="GOR167" s="80"/>
      <c r="GOS167" s="80"/>
      <c r="GOT167" s="80"/>
      <c r="GOU167" s="80"/>
      <c r="GOV167" s="80"/>
      <c r="GOW167" s="80"/>
      <c r="GOX167" s="80"/>
      <c r="GOY167" s="80"/>
      <c r="GOZ167" s="80"/>
      <c r="GPA167" s="80"/>
      <c r="GPB167" s="80"/>
      <c r="GPC167" s="80"/>
      <c r="GPD167" s="80"/>
      <c r="GPE167" s="80"/>
      <c r="GPF167" s="80"/>
      <c r="GPG167" s="80"/>
      <c r="GPH167" s="80"/>
      <c r="GPI167" s="80"/>
      <c r="GPJ167" s="80"/>
      <c r="GPK167" s="80"/>
      <c r="GPL167" s="80"/>
      <c r="GPM167" s="80"/>
      <c r="GPN167" s="80"/>
      <c r="GPO167" s="80"/>
      <c r="GPP167" s="80"/>
      <c r="GPQ167" s="80"/>
      <c r="GPR167" s="80"/>
      <c r="GPS167" s="80"/>
      <c r="GPT167" s="80"/>
      <c r="GPU167" s="80"/>
      <c r="GPV167" s="80"/>
      <c r="GPW167" s="80"/>
      <c r="GPX167" s="80"/>
      <c r="GPY167" s="80"/>
      <c r="GPZ167" s="80"/>
      <c r="GQA167" s="80"/>
      <c r="GQB167" s="80"/>
      <c r="GQC167" s="80"/>
      <c r="GQD167" s="80"/>
      <c r="GQE167" s="80"/>
      <c r="GQF167" s="80"/>
      <c r="GQG167" s="80"/>
      <c r="GQH167" s="80"/>
      <c r="GQI167" s="80"/>
      <c r="GQJ167" s="80"/>
      <c r="GQK167" s="80"/>
      <c r="GQL167" s="80"/>
      <c r="GQM167" s="80"/>
      <c r="GQN167" s="80"/>
      <c r="GQO167" s="80"/>
      <c r="GQP167" s="80"/>
      <c r="GQQ167" s="80"/>
      <c r="GQR167" s="80"/>
      <c r="GQS167" s="80"/>
      <c r="GQT167" s="80"/>
      <c r="GQU167" s="80"/>
      <c r="GQV167" s="80"/>
      <c r="GQW167" s="80"/>
      <c r="GQX167" s="80"/>
      <c r="GQY167" s="80"/>
      <c r="GQZ167" s="80"/>
      <c r="GRA167" s="80"/>
      <c r="GRB167" s="80"/>
      <c r="GRC167" s="80"/>
      <c r="GRD167" s="80"/>
      <c r="GRE167" s="80"/>
      <c r="GRF167" s="80"/>
      <c r="GRG167" s="80"/>
      <c r="GRH167" s="80"/>
      <c r="GRI167" s="80"/>
      <c r="GRJ167" s="80"/>
      <c r="GRK167" s="80"/>
      <c r="GRL167" s="80"/>
      <c r="GRM167" s="80"/>
      <c r="GRN167" s="80"/>
      <c r="GRO167" s="80"/>
      <c r="GRP167" s="80"/>
      <c r="GRQ167" s="80"/>
      <c r="GRR167" s="80"/>
      <c r="GRS167" s="80"/>
      <c r="GRT167" s="80"/>
      <c r="GRU167" s="80"/>
      <c r="GRV167" s="80"/>
      <c r="GRW167" s="80"/>
      <c r="GRX167" s="80"/>
      <c r="GRY167" s="80"/>
      <c r="GRZ167" s="80"/>
      <c r="GSA167" s="80"/>
      <c r="GSB167" s="80"/>
      <c r="GSC167" s="80"/>
      <c r="GSD167" s="80"/>
      <c r="GSE167" s="80"/>
      <c r="GSF167" s="80"/>
      <c r="GSG167" s="80"/>
      <c r="GSH167" s="80"/>
      <c r="GSI167" s="80"/>
      <c r="GSJ167" s="80"/>
      <c r="GSK167" s="80"/>
      <c r="GSL167" s="80"/>
      <c r="GSM167" s="80"/>
      <c r="GSN167" s="80"/>
      <c r="GSO167" s="80"/>
      <c r="GSP167" s="80"/>
      <c r="GSQ167" s="80"/>
      <c r="GSR167" s="80"/>
      <c r="GSS167" s="80"/>
      <c r="GST167" s="80"/>
      <c r="GSU167" s="80"/>
      <c r="GSV167" s="80"/>
      <c r="GSW167" s="80"/>
      <c r="GSX167" s="80"/>
      <c r="GSY167" s="80"/>
      <c r="GSZ167" s="80"/>
      <c r="GTA167" s="80"/>
      <c r="GTB167" s="80"/>
      <c r="GTC167" s="80"/>
      <c r="GTD167" s="80"/>
      <c r="GTE167" s="80"/>
      <c r="GTF167" s="80"/>
      <c r="GTG167" s="80"/>
      <c r="GTH167" s="80"/>
      <c r="GTI167" s="80"/>
      <c r="GTJ167" s="80"/>
      <c r="GTK167" s="80"/>
      <c r="GTL167" s="80"/>
      <c r="GTM167" s="80"/>
      <c r="GTN167" s="80"/>
      <c r="GTO167" s="80"/>
      <c r="GTP167" s="80"/>
      <c r="GTQ167" s="80"/>
      <c r="GTR167" s="80"/>
      <c r="GTS167" s="80"/>
      <c r="GTT167" s="80"/>
      <c r="GTU167" s="80"/>
      <c r="GTV167" s="80"/>
      <c r="GTW167" s="80"/>
      <c r="GTX167" s="80"/>
      <c r="GTY167" s="80"/>
      <c r="GTZ167" s="80"/>
      <c r="GUA167" s="80"/>
      <c r="GUB167" s="80"/>
      <c r="GUC167" s="80"/>
      <c r="GUD167" s="80"/>
      <c r="GUE167" s="80"/>
      <c r="GUF167" s="80"/>
      <c r="GUG167" s="80"/>
      <c r="GUH167" s="80"/>
      <c r="GUI167" s="80"/>
      <c r="GUJ167" s="80"/>
      <c r="GUK167" s="80"/>
      <c r="GUL167" s="80"/>
      <c r="GUM167" s="80"/>
      <c r="GUN167" s="80"/>
      <c r="GUO167" s="80"/>
      <c r="GUP167" s="80"/>
      <c r="GUQ167" s="80"/>
      <c r="GUR167" s="80"/>
      <c r="GUS167" s="80"/>
      <c r="GUT167" s="80"/>
      <c r="GUU167" s="80"/>
      <c r="GUV167" s="80"/>
      <c r="GUW167" s="80"/>
      <c r="GUX167" s="80"/>
      <c r="GUY167" s="80"/>
      <c r="GUZ167" s="80"/>
      <c r="GVA167" s="80"/>
      <c r="GVB167" s="80"/>
      <c r="GVC167" s="80"/>
      <c r="GVD167" s="80"/>
      <c r="GVE167" s="80"/>
      <c r="GVF167" s="80"/>
      <c r="GVG167" s="80"/>
      <c r="GVH167" s="80"/>
      <c r="GVI167" s="80"/>
      <c r="GVJ167" s="80"/>
      <c r="GVK167" s="80"/>
      <c r="GVL167" s="80"/>
      <c r="GVM167" s="80"/>
      <c r="GVN167" s="80"/>
      <c r="GVO167" s="80"/>
      <c r="GVP167" s="80"/>
      <c r="GVQ167" s="80"/>
      <c r="GVR167" s="80"/>
      <c r="GVS167" s="80"/>
      <c r="GVT167" s="80"/>
      <c r="GVU167" s="80"/>
      <c r="GVV167" s="80"/>
      <c r="GVW167" s="80"/>
      <c r="GVX167" s="80"/>
      <c r="GVY167" s="80"/>
      <c r="GVZ167" s="80"/>
      <c r="GWA167" s="80"/>
      <c r="GWB167" s="80"/>
      <c r="GWC167" s="80"/>
      <c r="GWD167" s="80"/>
      <c r="GWE167" s="80"/>
      <c r="GWF167" s="80"/>
      <c r="GWG167" s="80"/>
      <c r="GWH167" s="80"/>
      <c r="GWI167" s="80"/>
      <c r="GWJ167" s="80"/>
      <c r="GWK167" s="80"/>
      <c r="GWL167" s="80"/>
      <c r="GWM167" s="80"/>
      <c r="GWN167" s="80"/>
      <c r="GWO167" s="80"/>
      <c r="GWP167" s="80"/>
      <c r="GWQ167" s="80"/>
      <c r="GWR167" s="80"/>
      <c r="GWS167" s="80"/>
      <c r="GWT167" s="80"/>
      <c r="GWU167" s="80"/>
      <c r="GWV167" s="80"/>
      <c r="GWW167" s="80"/>
      <c r="GWX167" s="80"/>
      <c r="GWY167" s="80"/>
      <c r="GWZ167" s="80"/>
      <c r="GXA167" s="80"/>
      <c r="GXB167" s="80"/>
      <c r="GXC167" s="80"/>
      <c r="GXD167" s="80"/>
      <c r="GXE167" s="80"/>
      <c r="GXF167" s="80"/>
      <c r="GXG167" s="80"/>
      <c r="GXH167" s="80"/>
      <c r="GXI167" s="80"/>
      <c r="GXJ167" s="80"/>
      <c r="GXK167" s="80"/>
      <c r="GXL167" s="80"/>
      <c r="GXM167" s="80"/>
      <c r="GXN167" s="80"/>
      <c r="GXO167" s="80"/>
      <c r="GXP167" s="80"/>
      <c r="GXQ167" s="80"/>
      <c r="GXR167" s="80"/>
      <c r="GXS167" s="80"/>
      <c r="GXT167" s="80"/>
      <c r="GXU167" s="80"/>
      <c r="GXV167" s="80"/>
      <c r="GXW167" s="80"/>
      <c r="GXX167" s="80"/>
      <c r="GXY167" s="80"/>
      <c r="GXZ167" s="80"/>
      <c r="GYA167" s="80"/>
      <c r="GYB167" s="80"/>
      <c r="GYC167" s="80"/>
      <c r="GYD167" s="80"/>
      <c r="GYE167" s="80"/>
      <c r="GYF167" s="80"/>
      <c r="GYG167" s="80"/>
      <c r="GYH167" s="80"/>
      <c r="GYI167" s="80"/>
      <c r="GYJ167" s="80"/>
      <c r="GYK167" s="80"/>
      <c r="GYL167" s="80"/>
      <c r="GYM167" s="80"/>
      <c r="GYN167" s="80"/>
      <c r="GYO167" s="80"/>
      <c r="GYP167" s="80"/>
      <c r="GYQ167" s="80"/>
      <c r="GYR167" s="80"/>
      <c r="GYS167" s="80"/>
      <c r="GYT167" s="80"/>
      <c r="GYU167" s="80"/>
      <c r="GYV167" s="80"/>
      <c r="GYW167" s="80"/>
      <c r="GYX167" s="80"/>
      <c r="GYY167" s="80"/>
      <c r="GYZ167" s="80"/>
      <c r="GZA167" s="80"/>
      <c r="GZB167" s="80"/>
      <c r="GZC167" s="80"/>
      <c r="GZD167" s="80"/>
      <c r="GZE167" s="80"/>
      <c r="GZF167" s="80"/>
      <c r="GZG167" s="80"/>
      <c r="GZH167" s="80"/>
      <c r="GZI167" s="80"/>
      <c r="GZJ167" s="80"/>
      <c r="GZK167" s="80"/>
      <c r="GZL167" s="80"/>
      <c r="GZM167" s="80"/>
      <c r="GZN167" s="80"/>
      <c r="GZO167" s="80"/>
      <c r="GZP167" s="80"/>
      <c r="GZQ167" s="80"/>
      <c r="GZR167" s="80"/>
      <c r="GZS167" s="80"/>
      <c r="GZT167" s="80"/>
      <c r="GZU167" s="80"/>
      <c r="GZV167" s="80"/>
      <c r="GZW167" s="80"/>
      <c r="GZX167" s="80"/>
      <c r="GZY167" s="80"/>
      <c r="GZZ167" s="80"/>
      <c r="HAA167" s="80"/>
      <c r="HAB167" s="80"/>
      <c r="HAC167" s="80"/>
      <c r="HAD167" s="80"/>
      <c r="HAE167" s="80"/>
      <c r="HAF167" s="80"/>
      <c r="HAG167" s="80"/>
      <c r="HAH167" s="80"/>
      <c r="HAI167" s="80"/>
      <c r="HAJ167" s="80"/>
      <c r="HAK167" s="80"/>
      <c r="HAL167" s="80"/>
      <c r="HAM167" s="80"/>
      <c r="HAN167" s="80"/>
      <c r="HAO167" s="80"/>
      <c r="HAP167" s="80"/>
      <c r="HAQ167" s="80"/>
      <c r="HAR167" s="80"/>
      <c r="HAS167" s="80"/>
      <c r="HAT167" s="80"/>
      <c r="HAU167" s="80"/>
      <c r="HAV167" s="80"/>
      <c r="HAW167" s="80"/>
      <c r="HAX167" s="80"/>
      <c r="HAY167" s="80"/>
      <c r="HAZ167" s="80"/>
      <c r="HBA167" s="80"/>
      <c r="HBB167" s="80"/>
      <c r="HBC167" s="80"/>
      <c r="HBD167" s="80"/>
      <c r="HBE167" s="80"/>
      <c r="HBF167" s="80"/>
      <c r="HBG167" s="80"/>
      <c r="HBH167" s="80"/>
      <c r="HBI167" s="80"/>
      <c r="HBJ167" s="80"/>
      <c r="HBK167" s="80"/>
      <c r="HBL167" s="80"/>
      <c r="HBM167" s="80"/>
      <c r="HBN167" s="80"/>
      <c r="HBO167" s="80"/>
      <c r="HBP167" s="80"/>
      <c r="HBQ167" s="80"/>
      <c r="HBR167" s="80"/>
      <c r="HBS167" s="80"/>
      <c r="HBT167" s="80"/>
      <c r="HBU167" s="80"/>
      <c r="HBV167" s="80"/>
      <c r="HBW167" s="80"/>
      <c r="HBX167" s="80"/>
      <c r="HBY167" s="80"/>
      <c r="HBZ167" s="80"/>
      <c r="HCA167" s="80"/>
      <c r="HCB167" s="80"/>
      <c r="HCC167" s="80"/>
      <c r="HCD167" s="80"/>
      <c r="HCE167" s="80"/>
      <c r="HCF167" s="80"/>
      <c r="HCG167" s="80"/>
      <c r="HCH167" s="80"/>
      <c r="HCI167" s="80"/>
      <c r="HCJ167" s="80"/>
      <c r="HCK167" s="80"/>
      <c r="HCL167" s="80"/>
      <c r="HCM167" s="80"/>
      <c r="HCN167" s="80"/>
      <c r="HCO167" s="80"/>
      <c r="HCP167" s="80"/>
      <c r="HCQ167" s="80"/>
      <c r="HCR167" s="80"/>
      <c r="HCS167" s="80"/>
      <c r="HCT167" s="80"/>
      <c r="HCU167" s="80"/>
      <c r="HCV167" s="80"/>
      <c r="HCW167" s="80"/>
      <c r="HCX167" s="80"/>
      <c r="HCY167" s="80"/>
      <c r="HCZ167" s="80"/>
      <c r="HDA167" s="80"/>
      <c r="HDB167" s="80"/>
      <c r="HDC167" s="80"/>
      <c r="HDD167" s="80"/>
      <c r="HDE167" s="80"/>
      <c r="HDF167" s="80"/>
      <c r="HDG167" s="80"/>
      <c r="HDH167" s="80"/>
      <c r="HDI167" s="80"/>
      <c r="HDJ167" s="80"/>
      <c r="HDK167" s="80"/>
      <c r="HDL167" s="80"/>
      <c r="HDM167" s="80"/>
      <c r="HDN167" s="80"/>
      <c r="HDO167" s="80"/>
      <c r="HDP167" s="80"/>
      <c r="HDQ167" s="80"/>
      <c r="HDR167" s="80"/>
      <c r="HDS167" s="80"/>
      <c r="HDT167" s="80"/>
      <c r="HDU167" s="80"/>
      <c r="HDV167" s="80"/>
      <c r="HDW167" s="80"/>
      <c r="HDX167" s="80"/>
      <c r="HDY167" s="80"/>
      <c r="HDZ167" s="80"/>
      <c r="HEA167" s="80"/>
      <c r="HEB167" s="80"/>
      <c r="HEC167" s="80"/>
      <c r="HED167" s="80"/>
      <c r="HEE167" s="80"/>
      <c r="HEF167" s="80"/>
      <c r="HEG167" s="80"/>
      <c r="HEH167" s="80"/>
      <c r="HEI167" s="80"/>
      <c r="HEJ167" s="80"/>
      <c r="HEK167" s="80"/>
      <c r="HEL167" s="80"/>
      <c r="HEM167" s="80"/>
      <c r="HEN167" s="80"/>
      <c r="HEO167" s="80"/>
      <c r="HEP167" s="80"/>
      <c r="HEQ167" s="80"/>
      <c r="HER167" s="80"/>
      <c r="HES167" s="80"/>
      <c r="HET167" s="80"/>
      <c r="HEU167" s="80"/>
      <c r="HEV167" s="80"/>
      <c r="HEW167" s="80"/>
      <c r="HEX167" s="80"/>
      <c r="HEY167" s="80"/>
      <c r="HEZ167" s="80"/>
      <c r="HFA167" s="80"/>
      <c r="HFB167" s="80"/>
      <c r="HFC167" s="80"/>
      <c r="HFD167" s="80"/>
      <c r="HFE167" s="80"/>
      <c r="HFF167" s="80"/>
      <c r="HFG167" s="80"/>
      <c r="HFH167" s="80"/>
      <c r="HFI167" s="80"/>
      <c r="HFJ167" s="80"/>
      <c r="HFK167" s="80"/>
      <c r="HFL167" s="80"/>
      <c r="HFM167" s="80"/>
      <c r="HFN167" s="80"/>
      <c r="HFO167" s="80"/>
      <c r="HFP167" s="80"/>
      <c r="HFQ167" s="80"/>
      <c r="HFR167" s="80"/>
      <c r="HFS167" s="80"/>
      <c r="HFT167" s="80"/>
      <c r="HFU167" s="80"/>
      <c r="HFV167" s="80"/>
      <c r="HFW167" s="80"/>
      <c r="HFX167" s="80"/>
      <c r="HFY167" s="80"/>
      <c r="HFZ167" s="80"/>
      <c r="HGA167" s="80"/>
      <c r="HGB167" s="80"/>
      <c r="HGC167" s="80"/>
      <c r="HGD167" s="80"/>
      <c r="HGE167" s="80"/>
      <c r="HGF167" s="80"/>
      <c r="HGG167" s="80"/>
      <c r="HGH167" s="80"/>
      <c r="HGI167" s="80"/>
      <c r="HGJ167" s="80"/>
      <c r="HGK167" s="80"/>
      <c r="HGL167" s="80"/>
      <c r="HGM167" s="80"/>
      <c r="HGN167" s="80"/>
      <c r="HGO167" s="80"/>
      <c r="HGP167" s="80"/>
      <c r="HGQ167" s="80"/>
      <c r="HGR167" s="80"/>
      <c r="HGS167" s="80"/>
      <c r="HGT167" s="80"/>
      <c r="HGU167" s="80"/>
      <c r="HGV167" s="80"/>
      <c r="HGW167" s="80"/>
      <c r="HGX167" s="80"/>
      <c r="HGY167" s="80"/>
      <c r="HGZ167" s="80"/>
      <c r="HHA167" s="80"/>
      <c r="HHB167" s="80"/>
      <c r="HHC167" s="80"/>
      <c r="HHD167" s="80"/>
      <c r="HHE167" s="80"/>
      <c r="HHF167" s="80"/>
      <c r="HHG167" s="80"/>
      <c r="HHH167" s="80"/>
      <c r="HHI167" s="80"/>
      <c r="HHJ167" s="80"/>
      <c r="HHK167" s="80"/>
      <c r="HHL167" s="80"/>
      <c r="HHM167" s="80"/>
      <c r="HHN167" s="80"/>
      <c r="HHO167" s="80"/>
      <c r="HHP167" s="80"/>
      <c r="HHQ167" s="80"/>
      <c r="HHR167" s="80"/>
      <c r="HHS167" s="80"/>
      <c r="HHT167" s="80"/>
      <c r="HHU167" s="80"/>
      <c r="HHV167" s="80"/>
      <c r="HHW167" s="80"/>
      <c r="HHX167" s="80"/>
      <c r="HHY167" s="80"/>
      <c r="HHZ167" s="80"/>
      <c r="HIA167" s="80"/>
      <c r="HIB167" s="80"/>
      <c r="HIC167" s="80"/>
      <c r="HID167" s="80"/>
      <c r="HIE167" s="80"/>
      <c r="HIF167" s="80"/>
      <c r="HIG167" s="80"/>
      <c r="HIH167" s="80"/>
      <c r="HII167" s="80"/>
      <c r="HIJ167" s="80"/>
      <c r="HIK167" s="80"/>
      <c r="HIL167" s="80"/>
      <c r="HIM167" s="80"/>
      <c r="HIN167" s="80"/>
      <c r="HIO167" s="80"/>
      <c r="HIP167" s="80"/>
      <c r="HIQ167" s="80"/>
      <c r="HIR167" s="80"/>
      <c r="HIS167" s="80"/>
      <c r="HIT167" s="80"/>
      <c r="HIU167" s="80"/>
      <c r="HIV167" s="80"/>
      <c r="HIW167" s="80"/>
      <c r="HIX167" s="80"/>
      <c r="HIY167" s="80"/>
      <c r="HIZ167" s="80"/>
      <c r="HJA167" s="80"/>
      <c r="HJB167" s="80"/>
      <c r="HJC167" s="80"/>
      <c r="HJD167" s="80"/>
      <c r="HJE167" s="80"/>
      <c r="HJF167" s="80"/>
      <c r="HJG167" s="80"/>
      <c r="HJH167" s="80"/>
      <c r="HJI167" s="80"/>
      <c r="HJJ167" s="80"/>
      <c r="HJK167" s="80"/>
      <c r="HJL167" s="80"/>
      <c r="HJM167" s="80"/>
      <c r="HJN167" s="80"/>
      <c r="HJO167" s="80"/>
      <c r="HJP167" s="80"/>
      <c r="HJQ167" s="80"/>
      <c r="HJR167" s="80"/>
      <c r="HJS167" s="80"/>
      <c r="HJT167" s="80"/>
      <c r="HJU167" s="80"/>
      <c r="HJV167" s="80"/>
      <c r="HJW167" s="80"/>
      <c r="HJX167" s="80"/>
      <c r="HJY167" s="80"/>
      <c r="HJZ167" s="80"/>
      <c r="HKA167" s="80"/>
      <c r="HKB167" s="80"/>
      <c r="HKC167" s="80"/>
      <c r="HKD167" s="80"/>
      <c r="HKE167" s="80"/>
      <c r="HKF167" s="80"/>
      <c r="HKG167" s="80"/>
      <c r="HKH167" s="80"/>
      <c r="HKI167" s="80"/>
      <c r="HKJ167" s="80"/>
      <c r="HKK167" s="80"/>
      <c r="HKL167" s="80"/>
      <c r="HKM167" s="80"/>
      <c r="HKN167" s="80"/>
      <c r="HKO167" s="80"/>
      <c r="HKP167" s="80"/>
      <c r="HKQ167" s="80"/>
      <c r="HKR167" s="80"/>
      <c r="HKS167" s="80"/>
      <c r="HKT167" s="80"/>
      <c r="HKU167" s="80"/>
      <c r="HKV167" s="80"/>
      <c r="HKW167" s="80"/>
      <c r="HKX167" s="80"/>
      <c r="HKY167" s="80"/>
      <c r="HKZ167" s="80"/>
      <c r="HLA167" s="80"/>
      <c r="HLB167" s="80"/>
      <c r="HLC167" s="80"/>
      <c r="HLD167" s="80"/>
      <c r="HLE167" s="80"/>
      <c r="HLF167" s="80"/>
      <c r="HLG167" s="80"/>
      <c r="HLH167" s="80"/>
      <c r="HLI167" s="80"/>
      <c r="HLJ167" s="80"/>
      <c r="HLK167" s="80"/>
      <c r="HLL167" s="80"/>
      <c r="HLM167" s="80"/>
      <c r="HLN167" s="80"/>
      <c r="HLO167" s="80"/>
      <c r="HLP167" s="80"/>
      <c r="HLQ167" s="80"/>
      <c r="HLR167" s="80"/>
      <c r="HLS167" s="80"/>
      <c r="HLT167" s="80"/>
      <c r="HLU167" s="80"/>
      <c r="HLV167" s="80"/>
      <c r="HLW167" s="80"/>
      <c r="HLX167" s="80"/>
      <c r="HLY167" s="80"/>
      <c r="HLZ167" s="80"/>
      <c r="HMA167" s="80"/>
      <c r="HMB167" s="80"/>
      <c r="HMC167" s="80"/>
      <c r="HMD167" s="80"/>
      <c r="HME167" s="80"/>
      <c r="HMF167" s="80"/>
      <c r="HMG167" s="80"/>
      <c r="HMH167" s="80"/>
      <c r="HMI167" s="80"/>
      <c r="HMJ167" s="80"/>
      <c r="HMK167" s="80"/>
      <c r="HML167" s="80"/>
      <c r="HMM167" s="80"/>
      <c r="HMN167" s="80"/>
      <c r="HMO167" s="80"/>
      <c r="HMP167" s="80"/>
      <c r="HMQ167" s="80"/>
      <c r="HMR167" s="80"/>
      <c r="HMS167" s="80"/>
      <c r="HMT167" s="80"/>
      <c r="HMU167" s="80"/>
      <c r="HMV167" s="80"/>
      <c r="HMW167" s="80"/>
      <c r="HMX167" s="80"/>
      <c r="HMY167" s="80"/>
      <c r="HMZ167" s="80"/>
      <c r="HNA167" s="80"/>
      <c r="HNB167" s="80"/>
      <c r="HNC167" s="80"/>
      <c r="HND167" s="80"/>
      <c r="HNE167" s="80"/>
      <c r="HNF167" s="80"/>
      <c r="HNG167" s="80"/>
      <c r="HNH167" s="80"/>
      <c r="HNI167" s="80"/>
      <c r="HNJ167" s="80"/>
      <c r="HNK167" s="80"/>
      <c r="HNL167" s="80"/>
      <c r="HNM167" s="80"/>
      <c r="HNN167" s="80"/>
      <c r="HNO167" s="80"/>
      <c r="HNP167" s="80"/>
      <c r="HNQ167" s="80"/>
      <c r="HNR167" s="80"/>
      <c r="HNS167" s="80"/>
      <c r="HNT167" s="80"/>
      <c r="HNU167" s="80"/>
      <c r="HNV167" s="80"/>
      <c r="HNW167" s="80"/>
      <c r="HNX167" s="80"/>
      <c r="HNY167" s="80"/>
      <c r="HNZ167" s="80"/>
      <c r="HOA167" s="80"/>
      <c r="HOB167" s="80"/>
      <c r="HOC167" s="80"/>
      <c r="HOD167" s="80"/>
      <c r="HOE167" s="80"/>
      <c r="HOF167" s="80"/>
      <c r="HOG167" s="80"/>
      <c r="HOH167" s="80"/>
      <c r="HOI167" s="80"/>
      <c r="HOJ167" s="80"/>
      <c r="HOK167" s="80"/>
      <c r="HOL167" s="80"/>
      <c r="HOM167" s="80"/>
      <c r="HON167" s="80"/>
      <c r="HOO167" s="80"/>
      <c r="HOP167" s="80"/>
      <c r="HOQ167" s="80"/>
      <c r="HOR167" s="80"/>
      <c r="HOS167" s="80"/>
      <c r="HOT167" s="80"/>
      <c r="HOU167" s="80"/>
      <c r="HOV167" s="80"/>
      <c r="HOW167" s="80"/>
      <c r="HOX167" s="80"/>
      <c r="HOY167" s="80"/>
      <c r="HOZ167" s="80"/>
      <c r="HPA167" s="80"/>
      <c r="HPB167" s="80"/>
      <c r="HPC167" s="80"/>
      <c r="HPD167" s="80"/>
      <c r="HPE167" s="80"/>
      <c r="HPF167" s="80"/>
      <c r="HPG167" s="80"/>
      <c r="HPH167" s="80"/>
      <c r="HPI167" s="80"/>
      <c r="HPJ167" s="80"/>
      <c r="HPK167" s="80"/>
      <c r="HPL167" s="80"/>
      <c r="HPM167" s="80"/>
      <c r="HPN167" s="80"/>
      <c r="HPO167" s="80"/>
      <c r="HPP167" s="80"/>
      <c r="HPQ167" s="80"/>
      <c r="HPR167" s="80"/>
      <c r="HPS167" s="80"/>
      <c r="HPT167" s="80"/>
      <c r="HPU167" s="80"/>
      <c r="HPV167" s="80"/>
      <c r="HPW167" s="80"/>
      <c r="HPX167" s="80"/>
      <c r="HPY167" s="80"/>
      <c r="HPZ167" s="80"/>
      <c r="HQA167" s="80"/>
      <c r="HQB167" s="80"/>
      <c r="HQC167" s="80"/>
      <c r="HQD167" s="80"/>
      <c r="HQE167" s="80"/>
      <c r="HQF167" s="80"/>
      <c r="HQG167" s="80"/>
      <c r="HQH167" s="80"/>
      <c r="HQI167" s="80"/>
      <c r="HQJ167" s="80"/>
      <c r="HQK167" s="80"/>
      <c r="HQL167" s="80"/>
      <c r="HQM167" s="80"/>
      <c r="HQN167" s="80"/>
      <c r="HQO167" s="80"/>
      <c r="HQP167" s="80"/>
      <c r="HQQ167" s="80"/>
      <c r="HQR167" s="80"/>
      <c r="HQS167" s="80"/>
      <c r="HQT167" s="80"/>
      <c r="HQU167" s="80"/>
      <c r="HQV167" s="80"/>
      <c r="HQW167" s="80"/>
      <c r="HQX167" s="80"/>
      <c r="HQY167" s="80"/>
      <c r="HQZ167" s="80"/>
      <c r="HRA167" s="80"/>
      <c r="HRB167" s="80"/>
      <c r="HRC167" s="80"/>
      <c r="HRD167" s="80"/>
      <c r="HRE167" s="80"/>
      <c r="HRF167" s="80"/>
      <c r="HRG167" s="80"/>
      <c r="HRH167" s="80"/>
      <c r="HRI167" s="80"/>
      <c r="HRJ167" s="80"/>
      <c r="HRK167" s="80"/>
      <c r="HRL167" s="80"/>
      <c r="HRM167" s="80"/>
      <c r="HRN167" s="80"/>
      <c r="HRO167" s="80"/>
      <c r="HRP167" s="80"/>
      <c r="HRQ167" s="80"/>
      <c r="HRR167" s="80"/>
      <c r="HRS167" s="80"/>
      <c r="HRT167" s="80"/>
      <c r="HRU167" s="80"/>
      <c r="HRV167" s="80"/>
      <c r="HRW167" s="80"/>
      <c r="HRX167" s="80"/>
      <c r="HRY167" s="80"/>
      <c r="HRZ167" s="80"/>
      <c r="HSA167" s="80"/>
      <c r="HSB167" s="80"/>
      <c r="HSC167" s="80"/>
      <c r="HSD167" s="80"/>
      <c r="HSE167" s="80"/>
      <c r="HSF167" s="80"/>
      <c r="HSG167" s="80"/>
      <c r="HSH167" s="80"/>
      <c r="HSI167" s="80"/>
      <c r="HSJ167" s="80"/>
      <c r="HSK167" s="80"/>
      <c r="HSL167" s="80"/>
      <c r="HSM167" s="80"/>
      <c r="HSN167" s="80"/>
      <c r="HSO167" s="80"/>
      <c r="HSP167" s="80"/>
      <c r="HSQ167" s="80"/>
      <c r="HSR167" s="80"/>
      <c r="HSS167" s="80"/>
      <c r="HST167" s="80"/>
      <c r="HSU167" s="80"/>
      <c r="HSV167" s="80"/>
      <c r="HSW167" s="80"/>
      <c r="HSX167" s="80"/>
      <c r="HSY167" s="80"/>
      <c r="HSZ167" s="80"/>
      <c r="HTA167" s="80"/>
      <c r="HTB167" s="80"/>
      <c r="HTC167" s="80"/>
      <c r="HTD167" s="80"/>
      <c r="HTE167" s="80"/>
      <c r="HTF167" s="80"/>
      <c r="HTG167" s="80"/>
      <c r="HTH167" s="80"/>
      <c r="HTI167" s="80"/>
      <c r="HTJ167" s="80"/>
      <c r="HTK167" s="80"/>
      <c r="HTL167" s="80"/>
      <c r="HTM167" s="80"/>
      <c r="HTN167" s="80"/>
      <c r="HTO167" s="80"/>
      <c r="HTP167" s="80"/>
      <c r="HTQ167" s="80"/>
      <c r="HTR167" s="80"/>
      <c r="HTS167" s="80"/>
      <c r="HTT167" s="80"/>
      <c r="HTU167" s="80"/>
      <c r="HTV167" s="80"/>
      <c r="HTW167" s="80"/>
      <c r="HTX167" s="80"/>
      <c r="HTY167" s="80"/>
      <c r="HTZ167" s="80"/>
      <c r="HUA167" s="80"/>
      <c r="HUB167" s="80"/>
      <c r="HUC167" s="80"/>
      <c r="HUD167" s="80"/>
      <c r="HUE167" s="80"/>
      <c r="HUF167" s="80"/>
      <c r="HUG167" s="80"/>
      <c r="HUH167" s="80"/>
      <c r="HUI167" s="80"/>
      <c r="HUJ167" s="80"/>
      <c r="HUK167" s="80"/>
      <c r="HUL167" s="80"/>
      <c r="HUM167" s="80"/>
      <c r="HUN167" s="80"/>
      <c r="HUO167" s="80"/>
      <c r="HUP167" s="80"/>
      <c r="HUQ167" s="80"/>
      <c r="HUR167" s="80"/>
      <c r="HUS167" s="80"/>
      <c r="HUT167" s="80"/>
      <c r="HUU167" s="80"/>
      <c r="HUV167" s="80"/>
      <c r="HUW167" s="80"/>
      <c r="HUX167" s="80"/>
      <c r="HUY167" s="80"/>
      <c r="HUZ167" s="80"/>
      <c r="HVA167" s="80"/>
      <c r="HVB167" s="80"/>
      <c r="HVC167" s="80"/>
      <c r="HVD167" s="80"/>
      <c r="HVE167" s="80"/>
      <c r="HVF167" s="80"/>
      <c r="HVG167" s="80"/>
      <c r="HVH167" s="80"/>
      <c r="HVI167" s="80"/>
      <c r="HVJ167" s="80"/>
      <c r="HVK167" s="80"/>
      <c r="HVL167" s="80"/>
      <c r="HVM167" s="80"/>
      <c r="HVN167" s="80"/>
      <c r="HVO167" s="80"/>
      <c r="HVP167" s="80"/>
      <c r="HVQ167" s="80"/>
      <c r="HVR167" s="80"/>
      <c r="HVS167" s="80"/>
      <c r="HVT167" s="80"/>
      <c r="HVU167" s="80"/>
      <c r="HVV167" s="80"/>
      <c r="HVW167" s="80"/>
      <c r="HVX167" s="80"/>
      <c r="HVY167" s="80"/>
      <c r="HVZ167" s="80"/>
      <c r="HWA167" s="80"/>
      <c r="HWB167" s="80"/>
      <c r="HWC167" s="80"/>
      <c r="HWD167" s="80"/>
      <c r="HWE167" s="80"/>
      <c r="HWF167" s="80"/>
      <c r="HWG167" s="80"/>
      <c r="HWH167" s="80"/>
      <c r="HWI167" s="80"/>
      <c r="HWJ167" s="80"/>
      <c r="HWK167" s="80"/>
      <c r="HWL167" s="80"/>
      <c r="HWM167" s="80"/>
      <c r="HWN167" s="80"/>
      <c r="HWO167" s="80"/>
      <c r="HWP167" s="80"/>
      <c r="HWQ167" s="80"/>
      <c r="HWR167" s="80"/>
      <c r="HWS167" s="80"/>
      <c r="HWT167" s="80"/>
      <c r="HWU167" s="80"/>
      <c r="HWV167" s="80"/>
      <c r="HWW167" s="80"/>
      <c r="HWX167" s="80"/>
      <c r="HWY167" s="80"/>
      <c r="HWZ167" s="80"/>
      <c r="HXA167" s="80"/>
      <c r="HXB167" s="80"/>
      <c r="HXC167" s="80"/>
      <c r="HXD167" s="80"/>
      <c r="HXE167" s="80"/>
      <c r="HXF167" s="80"/>
      <c r="HXG167" s="80"/>
      <c r="HXH167" s="80"/>
      <c r="HXI167" s="80"/>
      <c r="HXJ167" s="80"/>
      <c r="HXK167" s="80"/>
      <c r="HXL167" s="80"/>
      <c r="HXM167" s="80"/>
      <c r="HXN167" s="80"/>
      <c r="HXO167" s="80"/>
      <c r="HXP167" s="80"/>
      <c r="HXQ167" s="80"/>
      <c r="HXR167" s="80"/>
      <c r="HXS167" s="80"/>
      <c r="HXT167" s="80"/>
      <c r="HXU167" s="80"/>
      <c r="HXV167" s="80"/>
      <c r="HXW167" s="80"/>
      <c r="HXX167" s="80"/>
      <c r="HXY167" s="80"/>
      <c r="HXZ167" s="80"/>
      <c r="HYA167" s="80"/>
      <c r="HYB167" s="80"/>
      <c r="HYC167" s="80"/>
      <c r="HYD167" s="80"/>
      <c r="HYE167" s="80"/>
      <c r="HYF167" s="80"/>
      <c r="HYG167" s="80"/>
      <c r="HYH167" s="80"/>
      <c r="HYI167" s="80"/>
      <c r="HYJ167" s="80"/>
      <c r="HYK167" s="80"/>
      <c r="HYL167" s="80"/>
      <c r="HYM167" s="80"/>
      <c r="HYN167" s="80"/>
      <c r="HYO167" s="80"/>
      <c r="HYP167" s="80"/>
      <c r="HYQ167" s="80"/>
      <c r="HYR167" s="80"/>
      <c r="HYS167" s="80"/>
      <c r="HYT167" s="80"/>
      <c r="HYU167" s="80"/>
      <c r="HYV167" s="80"/>
      <c r="HYW167" s="80"/>
      <c r="HYX167" s="80"/>
      <c r="HYY167" s="80"/>
      <c r="HYZ167" s="80"/>
      <c r="HZA167" s="80"/>
      <c r="HZB167" s="80"/>
      <c r="HZC167" s="80"/>
      <c r="HZD167" s="80"/>
      <c r="HZE167" s="80"/>
      <c r="HZF167" s="80"/>
      <c r="HZG167" s="80"/>
      <c r="HZH167" s="80"/>
      <c r="HZI167" s="80"/>
      <c r="HZJ167" s="80"/>
      <c r="HZK167" s="80"/>
      <c r="HZL167" s="80"/>
      <c r="HZM167" s="80"/>
      <c r="HZN167" s="80"/>
      <c r="HZO167" s="80"/>
      <c r="HZP167" s="80"/>
      <c r="HZQ167" s="80"/>
      <c r="HZR167" s="80"/>
      <c r="HZS167" s="80"/>
      <c r="HZT167" s="80"/>
      <c r="HZU167" s="80"/>
      <c r="HZV167" s="80"/>
      <c r="HZW167" s="80"/>
      <c r="HZX167" s="80"/>
      <c r="HZY167" s="80"/>
      <c r="HZZ167" s="80"/>
      <c r="IAA167" s="80"/>
      <c r="IAB167" s="80"/>
      <c r="IAC167" s="80"/>
      <c r="IAD167" s="80"/>
      <c r="IAE167" s="80"/>
      <c r="IAF167" s="80"/>
      <c r="IAG167" s="80"/>
      <c r="IAH167" s="80"/>
      <c r="IAI167" s="80"/>
      <c r="IAJ167" s="80"/>
      <c r="IAK167" s="80"/>
      <c r="IAL167" s="80"/>
      <c r="IAM167" s="80"/>
      <c r="IAN167" s="80"/>
      <c r="IAO167" s="80"/>
      <c r="IAP167" s="80"/>
      <c r="IAQ167" s="80"/>
      <c r="IAR167" s="80"/>
      <c r="IAS167" s="80"/>
      <c r="IAT167" s="80"/>
      <c r="IAU167" s="80"/>
      <c r="IAV167" s="80"/>
      <c r="IAW167" s="80"/>
      <c r="IAX167" s="80"/>
      <c r="IAY167" s="80"/>
      <c r="IAZ167" s="80"/>
      <c r="IBA167" s="80"/>
      <c r="IBB167" s="80"/>
      <c r="IBC167" s="80"/>
      <c r="IBD167" s="80"/>
      <c r="IBE167" s="80"/>
      <c r="IBF167" s="80"/>
      <c r="IBG167" s="80"/>
      <c r="IBH167" s="80"/>
      <c r="IBI167" s="80"/>
      <c r="IBJ167" s="80"/>
      <c r="IBK167" s="80"/>
      <c r="IBL167" s="80"/>
      <c r="IBM167" s="80"/>
      <c r="IBN167" s="80"/>
      <c r="IBO167" s="80"/>
      <c r="IBP167" s="80"/>
      <c r="IBQ167" s="80"/>
      <c r="IBR167" s="80"/>
      <c r="IBS167" s="80"/>
      <c r="IBT167" s="80"/>
      <c r="IBU167" s="80"/>
      <c r="IBV167" s="80"/>
      <c r="IBW167" s="80"/>
      <c r="IBX167" s="80"/>
      <c r="IBY167" s="80"/>
      <c r="IBZ167" s="80"/>
      <c r="ICA167" s="80"/>
      <c r="ICB167" s="80"/>
      <c r="ICC167" s="80"/>
      <c r="ICD167" s="80"/>
      <c r="ICE167" s="80"/>
      <c r="ICF167" s="80"/>
      <c r="ICG167" s="80"/>
      <c r="ICH167" s="80"/>
      <c r="ICI167" s="80"/>
      <c r="ICJ167" s="80"/>
      <c r="ICK167" s="80"/>
      <c r="ICL167" s="80"/>
      <c r="ICM167" s="80"/>
      <c r="ICN167" s="80"/>
      <c r="ICO167" s="80"/>
      <c r="ICP167" s="80"/>
      <c r="ICQ167" s="80"/>
      <c r="ICR167" s="80"/>
      <c r="ICS167" s="80"/>
      <c r="ICT167" s="80"/>
      <c r="ICU167" s="80"/>
      <c r="ICV167" s="80"/>
      <c r="ICW167" s="80"/>
      <c r="ICX167" s="80"/>
      <c r="ICY167" s="80"/>
      <c r="ICZ167" s="80"/>
      <c r="IDA167" s="80"/>
      <c r="IDB167" s="80"/>
      <c r="IDC167" s="80"/>
      <c r="IDD167" s="80"/>
      <c r="IDE167" s="80"/>
      <c r="IDF167" s="80"/>
      <c r="IDG167" s="80"/>
      <c r="IDH167" s="80"/>
      <c r="IDI167" s="80"/>
      <c r="IDJ167" s="80"/>
      <c r="IDK167" s="80"/>
      <c r="IDL167" s="80"/>
      <c r="IDM167" s="80"/>
      <c r="IDN167" s="80"/>
      <c r="IDO167" s="80"/>
      <c r="IDP167" s="80"/>
      <c r="IDQ167" s="80"/>
      <c r="IDR167" s="80"/>
      <c r="IDS167" s="80"/>
      <c r="IDT167" s="80"/>
      <c r="IDU167" s="80"/>
      <c r="IDV167" s="80"/>
      <c r="IDW167" s="80"/>
      <c r="IDX167" s="80"/>
      <c r="IDY167" s="80"/>
      <c r="IDZ167" s="80"/>
      <c r="IEA167" s="80"/>
      <c r="IEB167" s="80"/>
      <c r="IEC167" s="80"/>
      <c r="IED167" s="80"/>
      <c r="IEE167" s="80"/>
      <c r="IEF167" s="80"/>
      <c r="IEG167" s="80"/>
      <c r="IEH167" s="80"/>
      <c r="IEI167" s="80"/>
      <c r="IEJ167" s="80"/>
      <c r="IEK167" s="80"/>
      <c r="IEL167" s="80"/>
      <c r="IEM167" s="80"/>
      <c r="IEN167" s="80"/>
      <c r="IEO167" s="80"/>
      <c r="IEP167" s="80"/>
      <c r="IEQ167" s="80"/>
      <c r="IER167" s="80"/>
      <c r="IES167" s="80"/>
      <c r="IET167" s="80"/>
      <c r="IEU167" s="80"/>
      <c r="IEV167" s="80"/>
      <c r="IEW167" s="80"/>
      <c r="IEX167" s="80"/>
      <c r="IEY167" s="80"/>
      <c r="IEZ167" s="80"/>
      <c r="IFA167" s="80"/>
      <c r="IFB167" s="80"/>
      <c r="IFC167" s="80"/>
      <c r="IFD167" s="80"/>
      <c r="IFE167" s="80"/>
      <c r="IFF167" s="80"/>
      <c r="IFG167" s="80"/>
      <c r="IFH167" s="80"/>
      <c r="IFI167" s="80"/>
      <c r="IFJ167" s="80"/>
      <c r="IFK167" s="80"/>
      <c r="IFL167" s="80"/>
      <c r="IFM167" s="80"/>
      <c r="IFN167" s="80"/>
      <c r="IFO167" s="80"/>
      <c r="IFP167" s="80"/>
      <c r="IFQ167" s="80"/>
      <c r="IFR167" s="80"/>
      <c r="IFS167" s="80"/>
      <c r="IFT167" s="80"/>
      <c r="IFU167" s="80"/>
      <c r="IFV167" s="80"/>
      <c r="IFW167" s="80"/>
      <c r="IFX167" s="80"/>
      <c r="IFY167" s="80"/>
      <c r="IFZ167" s="80"/>
      <c r="IGA167" s="80"/>
      <c r="IGB167" s="80"/>
      <c r="IGC167" s="80"/>
      <c r="IGD167" s="80"/>
      <c r="IGE167" s="80"/>
      <c r="IGF167" s="80"/>
      <c r="IGG167" s="80"/>
      <c r="IGH167" s="80"/>
      <c r="IGI167" s="80"/>
      <c r="IGJ167" s="80"/>
      <c r="IGK167" s="80"/>
      <c r="IGL167" s="80"/>
      <c r="IGM167" s="80"/>
      <c r="IGN167" s="80"/>
      <c r="IGO167" s="80"/>
      <c r="IGP167" s="80"/>
      <c r="IGQ167" s="80"/>
      <c r="IGR167" s="80"/>
      <c r="IGS167" s="80"/>
      <c r="IGT167" s="80"/>
      <c r="IGU167" s="80"/>
      <c r="IGV167" s="80"/>
      <c r="IGW167" s="80"/>
      <c r="IGX167" s="80"/>
      <c r="IGY167" s="80"/>
      <c r="IGZ167" s="80"/>
      <c r="IHA167" s="80"/>
      <c r="IHB167" s="80"/>
      <c r="IHC167" s="80"/>
      <c r="IHD167" s="80"/>
      <c r="IHE167" s="80"/>
      <c r="IHF167" s="80"/>
      <c r="IHG167" s="80"/>
      <c r="IHH167" s="80"/>
      <c r="IHI167" s="80"/>
      <c r="IHJ167" s="80"/>
      <c r="IHK167" s="80"/>
      <c r="IHL167" s="80"/>
      <c r="IHM167" s="80"/>
      <c r="IHN167" s="80"/>
      <c r="IHO167" s="80"/>
      <c r="IHP167" s="80"/>
      <c r="IHQ167" s="80"/>
      <c r="IHR167" s="80"/>
      <c r="IHS167" s="80"/>
      <c r="IHT167" s="80"/>
      <c r="IHU167" s="80"/>
      <c r="IHV167" s="80"/>
      <c r="IHW167" s="80"/>
      <c r="IHX167" s="80"/>
      <c r="IHY167" s="80"/>
      <c r="IHZ167" s="80"/>
      <c r="IIA167" s="80"/>
      <c r="IIB167" s="80"/>
      <c r="IIC167" s="80"/>
      <c r="IID167" s="80"/>
      <c r="IIE167" s="80"/>
      <c r="IIF167" s="80"/>
      <c r="IIG167" s="80"/>
      <c r="IIH167" s="80"/>
      <c r="III167" s="80"/>
      <c r="IIJ167" s="80"/>
      <c r="IIK167" s="80"/>
      <c r="IIL167" s="80"/>
      <c r="IIM167" s="80"/>
      <c r="IIN167" s="80"/>
      <c r="IIO167" s="80"/>
      <c r="IIP167" s="80"/>
      <c r="IIQ167" s="80"/>
      <c r="IIR167" s="80"/>
      <c r="IIS167" s="80"/>
      <c r="IIT167" s="80"/>
      <c r="IIU167" s="80"/>
      <c r="IIV167" s="80"/>
      <c r="IIW167" s="80"/>
      <c r="IIX167" s="80"/>
      <c r="IIY167" s="80"/>
      <c r="IIZ167" s="80"/>
      <c r="IJA167" s="80"/>
      <c r="IJB167" s="80"/>
      <c r="IJC167" s="80"/>
      <c r="IJD167" s="80"/>
      <c r="IJE167" s="80"/>
      <c r="IJF167" s="80"/>
      <c r="IJG167" s="80"/>
      <c r="IJH167" s="80"/>
      <c r="IJI167" s="80"/>
      <c r="IJJ167" s="80"/>
      <c r="IJK167" s="80"/>
      <c r="IJL167" s="80"/>
      <c r="IJM167" s="80"/>
      <c r="IJN167" s="80"/>
      <c r="IJO167" s="80"/>
      <c r="IJP167" s="80"/>
      <c r="IJQ167" s="80"/>
      <c r="IJR167" s="80"/>
      <c r="IJS167" s="80"/>
      <c r="IJT167" s="80"/>
      <c r="IJU167" s="80"/>
      <c r="IJV167" s="80"/>
      <c r="IJW167" s="80"/>
      <c r="IJX167" s="80"/>
      <c r="IJY167" s="80"/>
      <c r="IJZ167" s="80"/>
      <c r="IKA167" s="80"/>
      <c r="IKB167" s="80"/>
      <c r="IKC167" s="80"/>
      <c r="IKD167" s="80"/>
      <c r="IKE167" s="80"/>
      <c r="IKF167" s="80"/>
      <c r="IKG167" s="80"/>
      <c r="IKH167" s="80"/>
      <c r="IKI167" s="80"/>
      <c r="IKJ167" s="80"/>
      <c r="IKK167" s="80"/>
      <c r="IKL167" s="80"/>
      <c r="IKM167" s="80"/>
      <c r="IKN167" s="80"/>
      <c r="IKO167" s="80"/>
      <c r="IKP167" s="80"/>
      <c r="IKQ167" s="80"/>
      <c r="IKR167" s="80"/>
      <c r="IKS167" s="80"/>
      <c r="IKT167" s="80"/>
      <c r="IKU167" s="80"/>
      <c r="IKV167" s="80"/>
      <c r="IKW167" s="80"/>
      <c r="IKX167" s="80"/>
      <c r="IKY167" s="80"/>
      <c r="IKZ167" s="80"/>
      <c r="ILA167" s="80"/>
      <c r="ILB167" s="80"/>
      <c r="ILC167" s="80"/>
      <c r="ILD167" s="80"/>
      <c r="ILE167" s="80"/>
      <c r="ILF167" s="80"/>
      <c r="ILG167" s="80"/>
      <c r="ILH167" s="80"/>
      <c r="ILI167" s="80"/>
      <c r="ILJ167" s="80"/>
      <c r="ILK167" s="80"/>
      <c r="ILL167" s="80"/>
      <c r="ILM167" s="80"/>
      <c r="ILN167" s="80"/>
      <c r="ILO167" s="80"/>
      <c r="ILP167" s="80"/>
      <c r="ILQ167" s="80"/>
      <c r="ILR167" s="80"/>
      <c r="ILS167" s="80"/>
      <c r="ILT167" s="80"/>
      <c r="ILU167" s="80"/>
      <c r="ILV167" s="80"/>
      <c r="ILW167" s="80"/>
      <c r="ILX167" s="80"/>
      <c r="ILY167" s="80"/>
      <c r="ILZ167" s="80"/>
      <c r="IMA167" s="80"/>
      <c r="IMB167" s="80"/>
      <c r="IMC167" s="80"/>
      <c r="IMD167" s="80"/>
      <c r="IME167" s="80"/>
      <c r="IMF167" s="80"/>
      <c r="IMG167" s="80"/>
      <c r="IMH167" s="80"/>
      <c r="IMI167" s="80"/>
      <c r="IMJ167" s="80"/>
      <c r="IMK167" s="80"/>
      <c r="IML167" s="80"/>
      <c r="IMM167" s="80"/>
      <c r="IMN167" s="80"/>
      <c r="IMO167" s="80"/>
      <c r="IMP167" s="80"/>
      <c r="IMQ167" s="80"/>
      <c r="IMR167" s="80"/>
      <c r="IMS167" s="80"/>
      <c r="IMT167" s="80"/>
      <c r="IMU167" s="80"/>
      <c r="IMV167" s="80"/>
      <c r="IMW167" s="80"/>
      <c r="IMX167" s="80"/>
      <c r="IMY167" s="80"/>
      <c r="IMZ167" s="80"/>
      <c r="INA167" s="80"/>
      <c r="INB167" s="80"/>
      <c r="INC167" s="80"/>
      <c r="IND167" s="80"/>
      <c r="INE167" s="80"/>
      <c r="INF167" s="80"/>
      <c r="ING167" s="80"/>
      <c r="INH167" s="80"/>
      <c r="INI167" s="80"/>
      <c r="INJ167" s="80"/>
      <c r="INK167" s="80"/>
      <c r="INL167" s="80"/>
      <c r="INM167" s="80"/>
      <c r="INN167" s="80"/>
      <c r="INO167" s="80"/>
      <c r="INP167" s="80"/>
      <c r="INQ167" s="80"/>
      <c r="INR167" s="80"/>
      <c r="INS167" s="80"/>
      <c r="INT167" s="80"/>
      <c r="INU167" s="80"/>
      <c r="INV167" s="80"/>
      <c r="INW167" s="80"/>
      <c r="INX167" s="80"/>
      <c r="INY167" s="80"/>
      <c r="INZ167" s="80"/>
      <c r="IOA167" s="80"/>
      <c r="IOB167" s="80"/>
      <c r="IOC167" s="80"/>
      <c r="IOD167" s="80"/>
      <c r="IOE167" s="80"/>
      <c r="IOF167" s="80"/>
      <c r="IOG167" s="80"/>
      <c r="IOH167" s="80"/>
      <c r="IOI167" s="80"/>
      <c r="IOJ167" s="80"/>
      <c r="IOK167" s="80"/>
      <c r="IOL167" s="80"/>
      <c r="IOM167" s="80"/>
      <c r="ION167" s="80"/>
      <c r="IOO167" s="80"/>
      <c r="IOP167" s="80"/>
      <c r="IOQ167" s="80"/>
      <c r="IOR167" s="80"/>
      <c r="IOS167" s="80"/>
      <c r="IOT167" s="80"/>
      <c r="IOU167" s="80"/>
      <c r="IOV167" s="80"/>
      <c r="IOW167" s="80"/>
      <c r="IOX167" s="80"/>
      <c r="IOY167" s="80"/>
      <c r="IOZ167" s="80"/>
      <c r="IPA167" s="80"/>
      <c r="IPB167" s="80"/>
      <c r="IPC167" s="80"/>
      <c r="IPD167" s="80"/>
      <c r="IPE167" s="80"/>
      <c r="IPF167" s="80"/>
      <c r="IPG167" s="80"/>
      <c r="IPH167" s="80"/>
      <c r="IPI167" s="80"/>
      <c r="IPJ167" s="80"/>
      <c r="IPK167" s="80"/>
      <c r="IPL167" s="80"/>
      <c r="IPM167" s="80"/>
      <c r="IPN167" s="80"/>
      <c r="IPO167" s="80"/>
      <c r="IPP167" s="80"/>
      <c r="IPQ167" s="80"/>
      <c r="IPR167" s="80"/>
      <c r="IPS167" s="80"/>
      <c r="IPT167" s="80"/>
      <c r="IPU167" s="80"/>
      <c r="IPV167" s="80"/>
      <c r="IPW167" s="80"/>
      <c r="IPX167" s="80"/>
      <c r="IPY167" s="80"/>
      <c r="IPZ167" s="80"/>
      <c r="IQA167" s="80"/>
      <c r="IQB167" s="80"/>
      <c r="IQC167" s="80"/>
      <c r="IQD167" s="80"/>
      <c r="IQE167" s="80"/>
      <c r="IQF167" s="80"/>
      <c r="IQG167" s="80"/>
      <c r="IQH167" s="80"/>
      <c r="IQI167" s="80"/>
      <c r="IQJ167" s="80"/>
      <c r="IQK167" s="80"/>
      <c r="IQL167" s="80"/>
      <c r="IQM167" s="80"/>
      <c r="IQN167" s="80"/>
      <c r="IQO167" s="80"/>
      <c r="IQP167" s="80"/>
      <c r="IQQ167" s="80"/>
      <c r="IQR167" s="80"/>
      <c r="IQS167" s="80"/>
      <c r="IQT167" s="80"/>
      <c r="IQU167" s="80"/>
      <c r="IQV167" s="80"/>
      <c r="IQW167" s="80"/>
      <c r="IQX167" s="80"/>
      <c r="IQY167" s="80"/>
      <c r="IQZ167" s="80"/>
      <c r="IRA167" s="80"/>
      <c r="IRB167" s="80"/>
      <c r="IRC167" s="80"/>
      <c r="IRD167" s="80"/>
      <c r="IRE167" s="80"/>
      <c r="IRF167" s="80"/>
      <c r="IRG167" s="80"/>
      <c r="IRH167" s="80"/>
      <c r="IRI167" s="80"/>
      <c r="IRJ167" s="80"/>
      <c r="IRK167" s="80"/>
      <c r="IRL167" s="80"/>
      <c r="IRM167" s="80"/>
      <c r="IRN167" s="80"/>
      <c r="IRO167" s="80"/>
      <c r="IRP167" s="80"/>
      <c r="IRQ167" s="80"/>
      <c r="IRR167" s="80"/>
      <c r="IRS167" s="80"/>
      <c r="IRT167" s="80"/>
      <c r="IRU167" s="80"/>
      <c r="IRV167" s="80"/>
      <c r="IRW167" s="80"/>
      <c r="IRX167" s="80"/>
      <c r="IRY167" s="80"/>
      <c r="IRZ167" s="80"/>
      <c r="ISA167" s="80"/>
      <c r="ISB167" s="80"/>
      <c r="ISC167" s="80"/>
      <c r="ISD167" s="80"/>
      <c r="ISE167" s="80"/>
      <c r="ISF167" s="80"/>
      <c r="ISG167" s="80"/>
      <c r="ISH167" s="80"/>
      <c r="ISI167" s="80"/>
      <c r="ISJ167" s="80"/>
      <c r="ISK167" s="80"/>
      <c r="ISL167" s="80"/>
      <c r="ISM167" s="80"/>
      <c r="ISN167" s="80"/>
      <c r="ISO167" s="80"/>
      <c r="ISP167" s="80"/>
      <c r="ISQ167" s="80"/>
      <c r="ISR167" s="80"/>
      <c r="ISS167" s="80"/>
      <c r="IST167" s="80"/>
      <c r="ISU167" s="80"/>
      <c r="ISV167" s="80"/>
      <c r="ISW167" s="80"/>
      <c r="ISX167" s="80"/>
      <c r="ISY167" s="80"/>
      <c r="ISZ167" s="80"/>
      <c r="ITA167" s="80"/>
      <c r="ITB167" s="80"/>
      <c r="ITC167" s="80"/>
      <c r="ITD167" s="80"/>
      <c r="ITE167" s="80"/>
      <c r="ITF167" s="80"/>
      <c r="ITG167" s="80"/>
      <c r="ITH167" s="80"/>
      <c r="ITI167" s="80"/>
      <c r="ITJ167" s="80"/>
      <c r="ITK167" s="80"/>
      <c r="ITL167" s="80"/>
      <c r="ITM167" s="80"/>
      <c r="ITN167" s="80"/>
      <c r="ITO167" s="80"/>
      <c r="ITP167" s="80"/>
      <c r="ITQ167" s="80"/>
      <c r="ITR167" s="80"/>
      <c r="ITS167" s="80"/>
      <c r="ITT167" s="80"/>
      <c r="ITU167" s="80"/>
      <c r="ITV167" s="80"/>
      <c r="ITW167" s="80"/>
      <c r="ITX167" s="80"/>
      <c r="ITY167" s="80"/>
      <c r="ITZ167" s="80"/>
      <c r="IUA167" s="80"/>
      <c r="IUB167" s="80"/>
      <c r="IUC167" s="80"/>
      <c r="IUD167" s="80"/>
      <c r="IUE167" s="80"/>
      <c r="IUF167" s="80"/>
      <c r="IUG167" s="80"/>
      <c r="IUH167" s="80"/>
      <c r="IUI167" s="80"/>
      <c r="IUJ167" s="80"/>
      <c r="IUK167" s="80"/>
      <c r="IUL167" s="80"/>
      <c r="IUM167" s="80"/>
      <c r="IUN167" s="80"/>
      <c r="IUO167" s="80"/>
      <c r="IUP167" s="80"/>
      <c r="IUQ167" s="80"/>
      <c r="IUR167" s="80"/>
      <c r="IUS167" s="80"/>
      <c r="IUT167" s="80"/>
      <c r="IUU167" s="80"/>
      <c r="IUV167" s="80"/>
      <c r="IUW167" s="80"/>
      <c r="IUX167" s="80"/>
      <c r="IUY167" s="80"/>
      <c r="IUZ167" s="80"/>
      <c r="IVA167" s="80"/>
      <c r="IVB167" s="80"/>
      <c r="IVC167" s="80"/>
      <c r="IVD167" s="80"/>
      <c r="IVE167" s="80"/>
      <c r="IVF167" s="80"/>
      <c r="IVG167" s="80"/>
      <c r="IVH167" s="80"/>
      <c r="IVI167" s="80"/>
      <c r="IVJ167" s="80"/>
      <c r="IVK167" s="80"/>
      <c r="IVL167" s="80"/>
      <c r="IVM167" s="80"/>
      <c r="IVN167" s="80"/>
      <c r="IVO167" s="80"/>
      <c r="IVP167" s="80"/>
      <c r="IVQ167" s="80"/>
      <c r="IVR167" s="80"/>
      <c r="IVS167" s="80"/>
      <c r="IVT167" s="80"/>
      <c r="IVU167" s="80"/>
      <c r="IVV167" s="80"/>
      <c r="IVW167" s="80"/>
      <c r="IVX167" s="80"/>
      <c r="IVY167" s="80"/>
      <c r="IVZ167" s="80"/>
      <c r="IWA167" s="80"/>
      <c r="IWB167" s="80"/>
      <c r="IWC167" s="80"/>
      <c r="IWD167" s="80"/>
      <c r="IWE167" s="80"/>
      <c r="IWF167" s="80"/>
      <c r="IWG167" s="80"/>
      <c r="IWH167" s="80"/>
      <c r="IWI167" s="80"/>
      <c r="IWJ167" s="80"/>
      <c r="IWK167" s="80"/>
      <c r="IWL167" s="80"/>
      <c r="IWM167" s="80"/>
      <c r="IWN167" s="80"/>
      <c r="IWO167" s="80"/>
      <c r="IWP167" s="80"/>
      <c r="IWQ167" s="80"/>
      <c r="IWR167" s="80"/>
      <c r="IWS167" s="80"/>
      <c r="IWT167" s="80"/>
      <c r="IWU167" s="80"/>
      <c r="IWV167" s="80"/>
      <c r="IWW167" s="80"/>
      <c r="IWX167" s="80"/>
      <c r="IWY167" s="80"/>
      <c r="IWZ167" s="80"/>
      <c r="IXA167" s="80"/>
      <c r="IXB167" s="80"/>
      <c r="IXC167" s="80"/>
      <c r="IXD167" s="80"/>
      <c r="IXE167" s="80"/>
      <c r="IXF167" s="80"/>
      <c r="IXG167" s="80"/>
      <c r="IXH167" s="80"/>
      <c r="IXI167" s="80"/>
      <c r="IXJ167" s="80"/>
      <c r="IXK167" s="80"/>
      <c r="IXL167" s="80"/>
      <c r="IXM167" s="80"/>
      <c r="IXN167" s="80"/>
      <c r="IXO167" s="80"/>
      <c r="IXP167" s="80"/>
      <c r="IXQ167" s="80"/>
      <c r="IXR167" s="80"/>
      <c r="IXS167" s="80"/>
      <c r="IXT167" s="80"/>
      <c r="IXU167" s="80"/>
      <c r="IXV167" s="80"/>
      <c r="IXW167" s="80"/>
      <c r="IXX167" s="80"/>
      <c r="IXY167" s="80"/>
      <c r="IXZ167" s="80"/>
      <c r="IYA167" s="80"/>
      <c r="IYB167" s="80"/>
      <c r="IYC167" s="80"/>
      <c r="IYD167" s="80"/>
      <c r="IYE167" s="80"/>
      <c r="IYF167" s="80"/>
      <c r="IYG167" s="80"/>
      <c r="IYH167" s="80"/>
      <c r="IYI167" s="80"/>
      <c r="IYJ167" s="80"/>
      <c r="IYK167" s="80"/>
      <c r="IYL167" s="80"/>
      <c r="IYM167" s="80"/>
      <c r="IYN167" s="80"/>
      <c r="IYO167" s="80"/>
      <c r="IYP167" s="80"/>
      <c r="IYQ167" s="80"/>
      <c r="IYR167" s="80"/>
      <c r="IYS167" s="80"/>
      <c r="IYT167" s="80"/>
      <c r="IYU167" s="80"/>
      <c r="IYV167" s="80"/>
      <c r="IYW167" s="80"/>
      <c r="IYX167" s="80"/>
      <c r="IYY167" s="80"/>
      <c r="IYZ167" s="80"/>
      <c r="IZA167" s="80"/>
      <c r="IZB167" s="80"/>
      <c r="IZC167" s="80"/>
      <c r="IZD167" s="80"/>
      <c r="IZE167" s="80"/>
      <c r="IZF167" s="80"/>
      <c r="IZG167" s="80"/>
      <c r="IZH167" s="80"/>
      <c r="IZI167" s="80"/>
      <c r="IZJ167" s="80"/>
      <c r="IZK167" s="80"/>
      <c r="IZL167" s="80"/>
      <c r="IZM167" s="80"/>
      <c r="IZN167" s="80"/>
      <c r="IZO167" s="80"/>
      <c r="IZP167" s="80"/>
      <c r="IZQ167" s="80"/>
      <c r="IZR167" s="80"/>
      <c r="IZS167" s="80"/>
      <c r="IZT167" s="80"/>
      <c r="IZU167" s="80"/>
      <c r="IZV167" s="80"/>
      <c r="IZW167" s="80"/>
      <c r="IZX167" s="80"/>
      <c r="IZY167" s="80"/>
      <c r="IZZ167" s="80"/>
      <c r="JAA167" s="80"/>
      <c r="JAB167" s="80"/>
      <c r="JAC167" s="80"/>
      <c r="JAD167" s="80"/>
      <c r="JAE167" s="80"/>
      <c r="JAF167" s="80"/>
      <c r="JAG167" s="80"/>
      <c r="JAH167" s="80"/>
      <c r="JAI167" s="80"/>
      <c r="JAJ167" s="80"/>
      <c r="JAK167" s="80"/>
      <c r="JAL167" s="80"/>
      <c r="JAM167" s="80"/>
      <c r="JAN167" s="80"/>
      <c r="JAO167" s="80"/>
      <c r="JAP167" s="80"/>
      <c r="JAQ167" s="80"/>
      <c r="JAR167" s="80"/>
      <c r="JAS167" s="80"/>
      <c r="JAT167" s="80"/>
      <c r="JAU167" s="80"/>
      <c r="JAV167" s="80"/>
      <c r="JAW167" s="80"/>
      <c r="JAX167" s="80"/>
      <c r="JAY167" s="80"/>
      <c r="JAZ167" s="80"/>
      <c r="JBA167" s="80"/>
      <c r="JBB167" s="80"/>
      <c r="JBC167" s="80"/>
      <c r="JBD167" s="80"/>
      <c r="JBE167" s="80"/>
      <c r="JBF167" s="80"/>
      <c r="JBG167" s="80"/>
      <c r="JBH167" s="80"/>
      <c r="JBI167" s="80"/>
      <c r="JBJ167" s="80"/>
      <c r="JBK167" s="80"/>
      <c r="JBL167" s="80"/>
      <c r="JBM167" s="80"/>
      <c r="JBN167" s="80"/>
      <c r="JBO167" s="80"/>
      <c r="JBP167" s="80"/>
      <c r="JBQ167" s="80"/>
      <c r="JBR167" s="80"/>
      <c r="JBS167" s="80"/>
      <c r="JBT167" s="80"/>
      <c r="JBU167" s="80"/>
      <c r="JBV167" s="80"/>
      <c r="JBW167" s="80"/>
      <c r="JBX167" s="80"/>
      <c r="JBY167" s="80"/>
      <c r="JBZ167" s="80"/>
      <c r="JCA167" s="80"/>
      <c r="JCB167" s="80"/>
      <c r="JCC167" s="80"/>
      <c r="JCD167" s="80"/>
      <c r="JCE167" s="80"/>
      <c r="JCF167" s="80"/>
      <c r="JCG167" s="80"/>
      <c r="JCH167" s="80"/>
      <c r="JCI167" s="80"/>
      <c r="JCJ167" s="80"/>
      <c r="JCK167" s="80"/>
      <c r="JCL167" s="80"/>
      <c r="JCM167" s="80"/>
      <c r="JCN167" s="80"/>
      <c r="JCO167" s="80"/>
      <c r="JCP167" s="80"/>
      <c r="JCQ167" s="80"/>
      <c r="JCR167" s="80"/>
      <c r="JCS167" s="80"/>
      <c r="JCT167" s="80"/>
      <c r="JCU167" s="80"/>
      <c r="JCV167" s="80"/>
      <c r="JCW167" s="80"/>
      <c r="JCX167" s="80"/>
      <c r="JCY167" s="80"/>
      <c r="JCZ167" s="80"/>
      <c r="JDA167" s="80"/>
      <c r="JDB167" s="80"/>
      <c r="JDC167" s="80"/>
      <c r="JDD167" s="80"/>
      <c r="JDE167" s="80"/>
      <c r="JDF167" s="80"/>
      <c r="JDG167" s="80"/>
      <c r="JDH167" s="80"/>
      <c r="JDI167" s="80"/>
      <c r="JDJ167" s="80"/>
      <c r="JDK167" s="80"/>
      <c r="JDL167" s="80"/>
      <c r="JDM167" s="80"/>
      <c r="JDN167" s="80"/>
      <c r="JDO167" s="80"/>
      <c r="JDP167" s="80"/>
      <c r="JDQ167" s="80"/>
      <c r="JDR167" s="80"/>
      <c r="JDS167" s="80"/>
      <c r="JDT167" s="80"/>
      <c r="JDU167" s="80"/>
      <c r="JDV167" s="80"/>
      <c r="JDW167" s="80"/>
      <c r="JDX167" s="80"/>
      <c r="JDY167" s="80"/>
      <c r="JDZ167" s="80"/>
      <c r="JEA167" s="80"/>
      <c r="JEB167" s="80"/>
      <c r="JEC167" s="80"/>
      <c r="JED167" s="80"/>
      <c r="JEE167" s="80"/>
      <c r="JEF167" s="80"/>
      <c r="JEG167" s="80"/>
      <c r="JEH167" s="80"/>
      <c r="JEI167" s="80"/>
      <c r="JEJ167" s="80"/>
      <c r="JEK167" s="80"/>
      <c r="JEL167" s="80"/>
      <c r="JEM167" s="80"/>
      <c r="JEN167" s="80"/>
      <c r="JEO167" s="80"/>
      <c r="JEP167" s="80"/>
      <c r="JEQ167" s="80"/>
      <c r="JER167" s="80"/>
      <c r="JES167" s="80"/>
      <c r="JET167" s="80"/>
      <c r="JEU167" s="80"/>
      <c r="JEV167" s="80"/>
      <c r="JEW167" s="80"/>
      <c r="JEX167" s="80"/>
      <c r="JEY167" s="80"/>
      <c r="JEZ167" s="80"/>
      <c r="JFA167" s="80"/>
      <c r="JFB167" s="80"/>
      <c r="JFC167" s="80"/>
      <c r="JFD167" s="80"/>
      <c r="JFE167" s="80"/>
      <c r="JFF167" s="80"/>
      <c r="JFG167" s="80"/>
      <c r="JFH167" s="80"/>
      <c r="JFI167" s="80"/>
      <c r="JFJ167" s="80"/>
      <c r="JFK167" s="80"/>
      <c r="JFL167" s="80"/>
      <c r="JFM167" s="80"/>
      <c r="JFN167" s="80"/>
      <c r="JFO167" s="80"/>
      <c r="JFP167" s="80"/>
      <c r="JFQ167" s="80"/>
      <c r="JFR167" s="80"/>
      <c r="JFS167" s="80"/>
      <c r="JFT167" s="80"/>
      <c r="JFU167" s="80"/>
      <c r="JFV167" s="80"/>
      <c r="JFW167" s="80"/>
      <c r="JFX167" s="80"/>
      <c r="JFY167" s="80"/>
      <c r="JFZ167" s="80"/>
      <c r="JGA167" s="80"/>
      <c r="JGB167" s="80"/>
      <c r="JGC167" s="80"/>
      <c r="JGD167" s="80"/>
      <c r="JGE167" s="80"/>
      <c r="JGF167" s="80"/>
      <c r="JGG167" s="80"/>
      <c r="JGH167" s="80"/>
      <c r="JGI167" s="80"/>
      <c r="JGJ167" s="80"/>
      <c r="JGK167" s="80"/>
      <c r="JGL167" s="80"/>
      <c r="JGM167" s="80"/>
      <c r="JGN167" s="80"/>
      <c r="JGO167" s="80"/>
      <c r="JGP167" s="80"/>
      <c r="JGQ167" s="80"/>
      <c r="JGR167" s="80"/>
      <c r="JGS167" s="80"/>
      <c r="JGT167" s="80"/>
      <c r="JGU167" s="80"/>
      <c r="JGV167" s="80"/>
      <c r="JGW167" s="80"/>
      <c r="JGX167" s="80"/>
      <c r="JGY167" s="80"/>
      <c r="JGZ167" s="80"/>
      <c r="JHA167" s="80"/>
      <c r="JHB167" s="80"/>
      <c r="JHC167" s="80"/>
      <c r="JHD167" s="80"/>
      <c r="JHE167" s="80"/>
      <c r="JHF167" s="80"/>
      <c r="JHG167" s="80"/>
      <c r="JHH167" s="80"/>
      <c r="JHI167" s="80"/>
      <c r="JHJ167" s="80"/>
      <c r="JHK167" s="80"/>
      <c r="JHL167" s="80"/>
      <c r="JHM167" s="80"/>
      <c r="JHN167" s="80"/>
      <c r="JHO167" s="80"/>
      <c r="JHP167" s="80"/>
      <c r="JHQ167" s="80"/>
      <c r="JHR167" s="80"/>
      <c r="JHS167" s="80"/>
      <c r="JHT167" s="80"/>
      <c r="JHU167" s="80"/>
      <c r="JHV167" s="80"/>
      <c r="JHW167" s="80"/>
      <c r="JHX167" s="80"/>
      <c r="JHY167" s="80"/>
      <c r="JHZ167" s="80"/>
      <c r="JIA167" s="80"/>
      <c r="JIB167" s="80"/>
      <c r="JIC167" s="80"/>
      <c r="JID167" s="80"/>
      <c r="JIE167" s="80"/>
      <c r="JIF167" s="80"/>
      <c r="JIG167" s="80"/>
      <c r="JIH167" s="80"/>
      <c r="JII167" s="80"/>
      <c r="JIJ167" s="80"/>
      <c r="JIK167" s="80"/>
      <c r="JIL167" s="80"/>
      <c r="JIM167" s="80"/>
      <c r="JIN167" s="80"/>
      <c r="JIO167" s="80"/>
      <c r="JIP167" s="80"/>
      <c r="JIQ167" s="80"/>
      <c r="JIR167" s="80"/>
      <c r="JIS167" s="80"/>
      <c r="JIT167" s="80"/>
      <c r="JIU167" s="80"/>
      <c r="JIV167" s="80"/>
      <c r="JIW167" s="80"/>
      <c r="JIX167" s="80"/>
      <c r="JIY167" s="80"/>
      <c r="JIZ167" s="80"/>
      <c r="JJA167" s="80"/>
      <c r="JJB167" s="80"/>
      <c r="JJC167" s="80"/>
      <c r="JJD167" s="80"/>
      <c r="JJE167" s="80"/>
      <c r="JJF167" s="80"/>
      <c r="JJG167" s="80"/>
      <c r="JJH167" s="80"/>
      <c r="JJI167" s="80"/>
      <c r="JJJ167" s="80"/>
      <c r="JJK167" s="80"/>
      <c r="JJL167" s="80"/>
      <c r="JJM167" s="80"/>
      <c r="JJN167" s="80"/>
      <c r="JJO167" s="80"/>
      <c r="JJP167" s="80"/>
      <c r="JJQ167" s="80"/>
      <c r="JJR167" s="80"/>
      <c r="JJS167" s="80"/>
      <c r="JJT167" s="80"/>
      <c r="JJU167" s="80"/>
      <c r="JJV167" s="80"/>
      <c r="JJW167" s="80"/>
      <c r="JJX167" s="80"/>
      <c r="JJY167" s="80"/>
      <c r="JJZ167" s="80"/>
      <c r="JKA167" s="80"/>
      <c r="JKB167" s="80"/>
      <c r="JKC167" s="80"/>
      <c r="JKD167" s="80"/>
      <c r="JKE167" s="80"/>
      <c r="JKF167" s="80"/>
      <c r="JKG167" s="80"/>
      <c r="JKH167" s="80"/>
      <c r="JKI167" s="80"/>
      <c r="JKJ167" s="80"/>
      <c r="JKK167" s="80"/>
      <c r="JKL167" s="80"/>
      <c r="JKM167" s="80"/>
      <c r="JKN167" s="80"/>
      <c r="JKO167" s="80"/>
      <c r="JKP167" s="80"/>
      <c r="JKQ167" s="80"/>
      <c r="JKR167" s="80"/>
      <c r="JKS167" s="80"/>
      <c r="JKT167" s="80"/>
      <c r="JKU167" s="80"/>
      <c r="JKV167" s="80"/>
      <c r="JKW167" s="80"/>
      <c r="JKX167" s="80"/>
      <c r="JKY167" s="80"/>
      <c r="JKZ167" s="80"/>
      <c r="JLA167" s="80"/>
      <c r="JLB167" s="80"/>
      <c r="JLC167" s="80"/>
      <c r="JLD167" s="80"/>
      <c r="JLE167" s="80"/>
      <c r="JLF167" s="80"/>
      <c r="JLG167" s="80"/>
      <c r="JLH167" s="80"/>
      <c r="JLI167" s="80"/>
      <c r="JLJ167" s="80"/>
      <c r="JLK167" s="80"/>
      <c r="JLL167" s="80"/>
      <c r="JLM167" s="80"/>
      <c r="JLN167" s="80"/>
      <c r="JLO167" s="80"/>
      <c r="JLP167" s="80"/>
      <c r="JLQ167" s="80"/>
      <c r="JLR167" s="80"/>
      <c r="JLS167" s="80"/>
      <c r="JLT167" s="80"/>
      <c r="JLU167" s="80"/>
      <c r="JLV167" s="80"/>
      <c r="JLW167" s="80"/>
      <c r="JLX167" s="80"/>
      <c r="JLY167" s="80"/>
      <c r="JLZ167" s="80"/>
      <c r="JMA167" s="80"/>
      <c r="JMB167" s="80"/>
      <c r="JMC167" s="80"/>
      <c r="JMD167" s="80"/>
      <c r="JME167" s="80"/>
      <c r="JMF167" s="80"/>
      <c r="JMG167" s="80"/>
      <c r="JMH167" s="80"/>
      <c r="JMI167" s="80"/>
      <c r="JMJ167" s="80"/>
      <c r="JMK167" s="80"/>
      <c r="JML167" s="80"/>
      <c r="JMM167" s="80"/>
      <c r="JMN167" s="80"/>
      <c r="JMO167" s="80"/>
      <c r="JMP167" s="80"/>
      <c r="JMQ167" s="80"/>
      <c r="JMR167" s="80"/>
      <c r="JMS167" s="80"/>
      <c r="JMT167" s="80"/>
      <c r="JMU167" s="80"/>
      <c r="JMV167" s="80"/>
      <c r="JMW167" s="80"/>
      <c r="JMX167" s="80"/>
      <c r="JMY167" s="80"/>
      <c r="JMZ167" s="80"/>
      <c r="JNA167" s="80"/>
      <c r="JNB167" s="80"/>
      <c r="JNC167" s="80"/>
      <c r="JND167" s="80"/>
      <c r="JNE167" s="80"/>
      <c r="JNF167" s="80"/>
      <c r="JNG167" s="80"/>
      <c r="JNH167" s="80"/>
      <c r="JNI167" s="80"/>
      <c r="JNJ167" s="80"/>
      <c r="JNK167" s="80"/>
      <c r="JNL167" s="80"/>
      <c r="JNM167" s="80"/>
      <c r="JNN167" s="80"/>
      <c r="JNO167" s="80"/>
      <c r="JNP167" s="80"/>
      <c r="JNQ167" s="80"/>
      <c r="JNR167" s="80"/>
      <c r="JNS167" s="80"/>
      <c r="JNT167" s="80"/>
      <c r="JNU167" s="80"/>
      <c r="JNV167" s="80"/>
      <c r="JNW167" s="80"/>
      <c r="JNX167" s="80"/>
      <c r="JNY167" s="80"/>
      <c r="JNZ167" s="80"/>
      <c r="JOA167" s="80"/>
      <c r="JOB167" s="80"/>
      <c r="JOC167" s="80"/>
      <c r="JOD167" s="80"/>
      <c r="JOE167" s="80"/>
      <c r="JOF167" s="80"/>
      <c r="JOG167" s="80"/>
      <c r="JOH167" s="80"/>
      <c r="JOI167" s="80"/>
      <c r="JOJ167" s="80"/>
      <c r="JOK167" s="80"/>
      <c r="JOL167" s="80"/>
      <c r="JOM167" s="80"/>
      <c r="JON167" s="80"/>
      <c r="JOO167" s="80"/>
      <c r="JOP167" s="80"/>
      <c r="JOQ167" s="80"/>
      <c r="JOR167" s="80"/>
      <c r="JOS167" s="80"/>
      <c r="JOT167" s="80"/>
      <c r="JOU167" s="80"/>
      <c r="JOV167" s="80"/>
      <c r="JOW167" s="80"/>
      <c r="JOX167" s="80"/>
      <c r="JOY167" s="80"/>
      <c r="JOZ167" s="80"/>
      <c r="JPA167" s="80"/>
      <c r="JPB167" s="80"/>
      <c r="JPC167" s="80"/>
      <c r="JPD167" s="80"/>
      <c r="JPE167" s="80"/>
      <c r="JPF167" s="80"/>
      <c r="JPG167" s="80"/>
      <c r="JPH167" s="80"/>
      <c r="JPI167" s="80"/>
      <c r="JPJ167" s="80"/>
      <c r="JPK167" s="80"/>
      <c r="JPL167" s="80"/>
      <c r="JPM167" s="80"/>
      <c r="JPN167" s="80"/>
      <c r="JPO167" s="80"/>
      <c r="JPP167" s="80"/>
      <c r="JPQ167" s="80"/>
      <c r="JPR167" s="80"/>
      <c r="JPS167" s="80"/>
      <c r="JPT167" s="80"/>
      <c r="JPU167" s="80"/>
      <c r="JPV167" s="80"/>
      <c r="JPW167" s="80"/>
      <c r="JPX167" s="80"/>
      <c r="JPY167" s="80"/>
      <c r="JPZ167" s="80"/>
      <c r="JQA167" s="80"/>
      <c r="JQB167" s="80"/>
      <c r="JQC167" s="80"/>
      <c r="JQD167" s="80"/>
      <c r="JQE167" s="80"/>
      <c r="JQF167" s="80"/>
      <c r="JQG167" s="80"/>
      <c r="JQH167" s="80"/>
      <c r="JQI167" s="80"/>
      <c r="JQJ167" s="80"/>
      <c r="JQK167" s="80"/>
      <c r="JQL167" s="80"/>
      <c r="JQM167" s="80"/>
      <c r="JQN167" s="80"/>
      <c r="JQO167" s="80"/>
      <c r="JQP167" s="80"/>
      <c r="JQQ167" s="80"/>
      <c r="JQR167" s="80"/>
      <c r="JQS167" s="80"/>
      <c r="JQT167" s="80"/>
      <c r="JQU167" s="80"/>
      <c r="JQV167" s="80"/>
      <c r="JQW167" s="80"/>
      <c r="JQX167" s="80"/>
      <c r="JQY167" s="80"/>
      <c r="JQZ167" s="80"/>
      <c r="JRA167" s="80"/>
      <c r="JRB167" s="80"/>
      <c r="JRC167" s="80"/>
      <c r="JRD167" s="80"/>
      <c r="JRE167" s="80"/>
      <c r="JRF167" s="80"/>
      <c r="JRG167" s="80"/>
      <c r="JRH167" s="80"/>
      <c r="JRI167" s="80"/>
      <c r="JRJ167" s="80"/>
      <c r="JRK167" s="80"/>
      <c r="JRL167" s="80"/>
      <c r="JRM167" s="80"/>
      <c r="JRN167" s="80"/>
      <c r="JRO167" s="80"/>
      <c r="JRP167" s="80"/>
      <c r="JRQ167" s="80"/>
      <c r="JRR167" s="80"/>
      <c r="JRS167" s="80"/>
      <c r="JRT167" s="80"/>
      <c r="JRU167" s="80"/>
      <c r="JRV167" s="80"/>
      <c r="JRW167" s="80"/>
      <c r="JRX167" s="80"/>
      <c r="JRY167" s="80"/>
      <c r="JRZ167" s="80"/>
      <c r="JSA167" s="80"/>
      <c r="JSB167" s="80"/>
      <c r="JSC167" s="80"/>
      <c r="JSD167" s="80"/>
      <c r="JSE167" s="80"/>
      <c r="JSF167" s="80"/>
      <c r="JSG167" s="80"/>
      <c r="JSH167" s="80"/>
      <c r="JSI167" s="80"/>
      <c r="JSJ167" s="80"/>
      <c r="JSK167" s="80"/>
      <c r="JSL167" s="80"/>
      <c r="JSM167" s="80"/>
      <c r="JSN167" s="80"/>
      <c r="JSO167" s="80"/>
      <c r="JSP167" s="80"/>
      <c r="JSQ167" s="80"/>
      <c r="JSR167" s="80"/>
      <c r="JSS167" s="80"/>
      <c r="JST167" s="80"/>
      <c r="JSU167" s="80"/>
      <c r="JSV167" s="80"/>
      <c r="JSW167" s="80"/>
      <c r="JSX167" s="80"/>
      <c r="JSY167" s="80"/>
      <c r="JSZ167" s="80"/>
      <c r="JTA167" s="80"/>
      <c r="JTB167" s="80"/>
      <c r="JTC167" s="80"/>
      <c r="JTD167" s="80"/>
      <c r="JTE167" s="80"/>
      <c r="JTF167" s="80"/>
      <c r="JTG167" s="80"/>
      <c r="JTH167" s="80"/>
      <c r="JTI167" s="80"/>
      <c r="JTJ167" s="80"/>
      <c r="JTK167" s="80"/>
      <c r="JTL167" s="80"/>
      <c r="JTM167" s="80"/>
      <c r="JTN167" s="80"/>
      <c r="JTO167" s="80"/>
      <c r="JTP167" s="80"/>
      <c r="JTQ167" s="80"/>
      <c r="JTR167" s="80"/>
      <c r="JTS167" s="80"/>
      <c r="JTT167" s="80"/>
      <c r="JTU167" s="80"/>
      <c r="JTV167" s="80"/>
      <c r="JTW167" s="80"/>
      <c r="JTX167" s="80"/>
      <c r="JTY167" s="80"/>
      <c r="JTZ167" s="80"/>
      <c r="JUA167" s="80"/>
      <c r="JUB167" s="80"/>
      <c r="JUC167" s="80"/>
      <c r="JUD167" s="80"/>
      <c r="JUE167" s="80"/>
      <c r="JUF167" s="80"/>
      <c r="JUG167" s="80"/>
      <c r="JUH167" s="80"/>
      <c r="JUI167" s="80"/>
      <c r="JUJ167" s="80"/>
      <c r="JUK167" s="80"/>
      <c r="JUL167" s="80"/>
      <c r="JUM167" s="80"/>
      <c r="JUN167" s="80"/>
      <c r="JUO167" s="80"/>
      <c r="JUP167" s="80"/>
      <c r="JUQ167" s="80"/>
      <c r="JUR167" s="80"/>
      <c r="JUS167" s="80"/>
      <c r="JUT167" s="80"/>
      <c r="JUU167" s="80"/>
      <c r="JUV167" s="80"/>
      <c r="JUW167" s="80"/>
      <c r="JUX167" s="80"/>
      <c r="JUY167" s="80"/>
      <c r="JUZ167" s="80"/>
      <c r="JVA167" s="80"/>
      <c r="JVB167" s="80"/>
      <c r="JVC167" s="80"/>
      <c r="JVD167" s="80"/>
      <c r="JVE167" s="80"/>
      <c r="JVF167" s="80"/>
      <c r="JVG167" s="80"/>
      <c r="JVH167" s="80"/>
      <c r="JVI167" s="80"/>
      <c r="JVJ167" s="80"/>
      <c r="JVK167" s="80"/>
      <c r="JVL167" s="80"/>
      <c r="JVM167" s="80"/>
      <c r="JVN167" s="80"/>
      <c r="JVO167" s="80"/>
      <c r="JVP167" s="80"/>
      <c r="JVQ167" s="80"/>
      <c r="JVR167" s="80"/>
      <c r="JVS167" s="80"/>
      <c r="JVT167" s="80"/>
      <c r="JVU167" s="80"/>
      <c r="JVV167" s="80"/>
      <c r="JVW167" s="80"/>
      <c r="JVX167" s="80"/>
      <c r="JVY167" s="80"/>
      <c r="JVZ167" s="80"/>
      <c r="JWA167" s="80"/>
      <c r="JWB167" s="80"/>
      <c r="JWC167" s="80"/>
      <c r="JWD167" s="80"/>
      <c r="JWE167" s="80"/>
      <c r="JWF167" s="80"/>
      <c r="JWG167" s="80"/>
      <c r="JWH167" s="80"/>
      <c r="JWI167" s="80"/>
      <c r="JWJ167" s="80"/>
      <c r="JWK167" s="80"/>
      <c r="JWL167" s="80"/>
      <c r="JWM167" s="80"/>
      <c r="JWN167" s="80"/>
      <c r="JWO167" s="80"/>
      <c r="JWP167" s="80"/>
      <c r="JWQ167" s="80"/>
      <c r="JWR167" s="80"/>
      <c r="JWS167" s="80"/>
      <c r="JWT167" s="80"/>
      <c r="JWU167" s="80"/>
      <c r="JWV167" s="80"/>
      <c r="JWW167" s="80"/>
      <c r="JWX167" s="80"/>
      <c r="JWY167" s="80"/>
      <c r="JWZ167" s="80"/>
      <c r="JXA167" s="80"/>
      <c r="JXB167" s="80"/>
      <c r="JXC167" s="80"/>
      <c r="JXD167" s="80"/>
      <c r="JXE167" s="80"/>
      <c r="JXF167" s="80"/>
      <c r="JXG167" s="80"/>
      <c r="JXH167" s="80"/>
      <c r="JXI167" s="80"/>
      <c r="JXJ167" s="80"/>
      <c r="JXK167" s="80"/>
      <c r="JXL167" s="80"/>
      <c r="JXM167" s="80"/>
      <c r="JXN167" s="80"/>
      <c r="JXO167" s="80"/>
      <c r="JXP167" s="80"/>
      <c r="JXQ167" s="80"/>
      <c r="JXR167" s="80"/>
      <c r="JXS167" s="80"/>
      <c r="JXT167" s="80"/>
      <c r="JXU167" s="80"/>
      <c r="JXV167" s="80"/>
      <c r="JXW167" s="80"/>
      <c r="JXX167" s="80"/>
      <c r="JXY167" s="80"/>
      <c r="JXZ167" s="80"/>
      <c r="JYA167" s="80"/>
      <c r="JYB167" s="80"/>
      <c r="JYC167" s="80"/>
      <c r="JYD167" s="80"/>
      <c r="JYE167" s="80"/>
      <c r="JYF167" s="80"/>
      <c r="JYG167" s="80"/>
      <c r="JYH167" s="80"/>
      <c r="JYI167" s="80"/>
      <c r="JYJ167" s="80"/>
      <c r="JYK167" s="80"/>
      <c r="JYL167" s="80"/>
      <c r="JYM167" s="80"/>
      <c r="JYN167" s="80"/>
      <c r="JYO167" s="80"/>
      <c r="JYP167" s="80"/>
      <c r="JYQ167" s="80"/>
      <c r="JYR167" s="80"/>
      <c r="JYS167" s="80"/>
      <c r="JYT167" s="80"/>
      <c r="JYU167" s="80"/>
      <c r="JYV167" s="80"/>
      <c r="JYW167" s="80"/>
      <c r="JYX167" s="80"/>
      <c r="JYY167" s="80"/>
      <c r="JYZ167" s="80"/>
      <c r="JZA167" s="80"/>
      <c r="JZB167" s="80"/>
      <c r="JZC167" s="80"/>
      <c r="JZD167" s="80"/>
      <c r="JZE167" s="80"/>
      <c r="JZF167" s="80"/>
      <c r="JZG167" s="80"/>
      <c r="JZH167" s="80"/>
      <c r="JZI167" s="80"/>
      <c r="JZJ167" s="80"/>
      <c r="JZK167" s="80"/>
      <c r="JZL167" s="80"/>
      <c r="JZM167" s="80"/>
      <c r="JZN167" s="80"/>
      <c r="JZO167" s="80"/>
      <c r="JZP167" s="80"/>
      <c r="JZQ167" s="80"/>
      <c r="JZR167" s="80"/>
      <c r="JZS167" s="80"/>
      <c r="JZT167" s="80"/>
      <c r="JZU167" s="80"/>
      <c r="JZV167" s="80"/>
      <c r="JZW167" s="80"/>
      <c r="JZX167" s="80"/>
      <c r="JZY167" s="80"/>
      <c r="JZZ167" s="80"/>
      <c r="KAA167" s="80"/>
      <c r="KAB167" s="80"/>
      <c r="KAC167" s="80"/>
      <c r="KAD167" s="80"/>
      <c r="KAE167" s="80"/>
      <c r="KAF167" s="80"/>
      <c r="KAG167" s="80"/>
      <c r="KAH167" s="80"/>
      <c r="KAI167" s="80"/>
      <c r="KAJ167" s="80"/>
      <c r="KAK167" s="80"/>
      <c r="KAL167" s="80"/>
      <c r="KAM167" s="80"/>
      <c r="KAN167" s="80"/>
      <c r="KAO167" s="80"/>
      <c r="KAP167" s="80"/>
      <c r="KAQ167" s="80"/>
      <c r="KAR167" s="80"/>
      <c r="KAS167" s="80"/>
      <c r="KAT167" s="80"/>
      <c r="KAU167" s="80"/>
      <c r="KAV167" s="80"/>
      <c r="KAW167" s="80"/>
      <c r="KAX167" s="80"/>
      <c r="KAY167" s="80"/>
      <c r="KAZ167" s="80"/>
      <c r="KBA167" s="80"/>
      <c r="KBB167" s="80"/>
      <c r="KBC167" s="80"/>
      <c r="KBD167" s="80"/>
      <c r="KBE167" s="80"/>
      <c r="KBF167" s="80"/>
      <c r="KBG167" s="80"/>
      <c r="KBH167" s="80"/>
      <c r="KBI167" s="80"/>
      <c r="KBJ167" s="80"/>
      <c r="KBK167" s="80"/>
      <c r="KBL167" s="80"/>
      <c r="KBM167" s="80"/>
      <c r="KBN167" s="80"/>
      <c r="KBO167" s="80"/>
      <c r="KBP167" s="80"/>
      <c r="KBQ167" s="80"/>
      <c r="KBR167" s="80"/>
      <c r="KBS167" s="80"/>
      <c r="KBT167" s="80"/>
      <c r="KBU167" s="80"/>
      <c r="KBV167" s="80"/>
      <c r="KBW167" s="80"/>
      <c r="KBX167" s="80"/>
      <c r="KBY167" s="80"/>
      <c r="KBZ167" s="80"/>
      <c r="KCA167" s="80"/>
      <c r="KCB167" s="80"/>
      <c r="KCC167" s="80"/>
      <c r="KCD167" s="80"/>
      <c r="KCE167" s="80"/>
      <c r="KCF167" s="80"/>
      <c r="KCG167" s="80"/>
      <c r="KCH167" s="80"/>
      <c r="KCI167" s="80"/>
      <c r="KCJ167" s="80"/>
      <c r="KCK167" s="80"/>
      <c r="KCL167" s="80"/>
      <c r="KCM167" s="80"/>
      <c r="KCN167" s="80"/>
      <c r="KCO167" s="80"/>
      <c r="KCP167" s="80"/>
      <c r="KCQ167" s="80"/>
      <c r="KCR167" s="80"/>
      <c r="KCS167" s="80"/>
      <c r="KCT167" s="80"/>
      <c r="KCU167" s="80"/>
      <c r="KCV167" s="80"/>
      <c r="KCW167" s="80"/>
      <c r="KCX167" s="80"/>
      <c r="KCY167" s="80"/>
      <c r="KCZ167" s="80"/>
      <c r="KDA167" s="80"/>
      <c r="KDB167" s="80"/>
      <c r="KDC167" s="80"/>
      <c r="KDD167" s="80"/>
      <c r="KDE167" s="80"/>
      <c r="KDF167" s="80"/>
      <c r="KDG167" s="80"/>
      <c r="KDH167" s="80"/>
      <c r="KDI167" s="80"/>
      <c r="KDJ167" s="80"/>
      <c r="KDK167" s="80"/>
      <c r="KDL167" s="80"/>
      <c r="KDM167" s="80"/>
      <c r="KDN167" s="80"/>
      <c r="KDO167" s="80"/>
      <c r="KDP167" s="80"/>
      <c r="KDQ167" s="80"/>
      <c r="KDR167" s="80"/>
      <c r="KDS167" s="80"/>
      <c r="KDT167" s="80"/>
      <c r="KDU167" s="80"/>
      <c r="KDV167" s="80"/>
      <c r="KDW167" s="80"/>
      <c r="KDX167" s="80"/>
      <c r="KDY167" s="80"/>
      <c r="KDZ167" s="80"/>
      <c r="KEA167" s="80"/>
      <c r="KEB167" s="80"/>
      <c r="KEC167" s="80"/>
      <c r="KED167" s="80"/>
      <c r="KEE167" s="80"/>
      <c r="KEF167" s="80"/>
      <c r="KEG167" s="80"/>
      <c r="KEH167" s="80"/>
      <c r="KEI167" s="80"/>
      <c r="KEJ167" s="80"/>
      <c r="KEK167" s="80"/>
      <c r="KEL167" s="80"/>
      <c r="KEM167" s="80"/>
      <c r="KEN167" s="80"/>
      <c r="KEO167" s="80"/>
      <c r="KEP167" s="80"/>
      <c r="KEQ167" s="80"/>
      <c r="KER167" s="80"/>
      <c r="KES167" s="80"/>
      <c r="KET167" s="80"/>
      <c r="KEU167" s="80"/>
      <c r="KEV167" s="80"/>
      <c r="KEW167" s="80"/>
      <c r="KEX167" s="80"/>
      <c r="KEY167" s="80"/>
      <c r="KEZ167" s="80"/>
      <c r="KFA167" s="80"/>
      <c r="KFB167" s="80"/>
      <c r="KFC167" s="80"/>
      <c r="KFD167" s="80"/>
      <c r="KFE167" s="80"/>
      <c r="KFF167" s="80"/>
      <c r="KFG167" s="80"/>
      <c r="KFH167" s="80"/>
      <c r="KFI167" s="80"/>
      <c r="KFJ167" s="80"/>
      <c r="KFK167" s="80"/>
      <c r="KFL167" s="80"/>
      <c r="KFM167" s="80"/>
      <c r="KFN167" s="80"/>
      <c r="KFO167" s="80"/>
      <c r="KFP167" s="80"/>
      <c r="KFQ167" s="80"/>
      <c r="KFR167" s="80"/>
      <c r="KFS167" s="80"/>
      <c r="KFT167" s="80"/>
      <c r="KFU167" s="80"/>
      <c r="KFV167" s="80"/>
      <c r="KFW167" s="80"/>
      <c r="KFX167" s="80"/>
      <c r="KFY167" s="80"/>
      <c r="KFZ167" s="80"/>
      <c r="KGA167" s="80"/>
      <c r="KGB167" s="80"/>
      <c r="KGC167" s="80"/>
      <c r="KGD167" s="80"/>
      <c r="KGE167" s="80"/>
      <c r="KGF167" s="80"/>
      <c r="KGG167" s="80"/>
      <c r="KGH167" s="80"/>
      <c r="KGI167" s="80"/>
      <c r="KGJ167" s="80"/>
      <c r="KGK167" s="80"/>
      <c r="KGL167" s="80"/>
      <c r="KGM167" s="80"/>
      <c r="KGN167" s="80"/>
      <c r="KGO167" s="80"/>
      <c r="KGP167" s="80"/>
      <c r="KGQ167" s="80"/>
      <c r="KGR167" s="80"/>
      <c r="KGS167" s="80"/>
      <c r="KGT167" s="80"/>
      <c r="KGU167" s="80"/>
      <c r="KGV167" s="80"/>
      <c r="KGW167" s="80"/>
      <c r="KGX167" s="80"/>
      <c r="KGY167" s="80"/>
      <c r="KGZ167" s="80"/>
      <c r="KHA167" s="80"/>
      <c r="KHB167" s="80"/>
      <c r="KHC167" s="80"/>
      <c r="KHD167" s="80"/>
      <c r="KHE167" s="80"/>
      <c r="KHF167" s="80"/>
      <c r="KHG167" s="80"/>
      <c r="KHH167" s="80"/>
      <c r="KHI167" s="80"/>
      <c r="KHJ167" s="80"/>
      <c r="KHK167" s="80"/>
      <c r="KHL167" s="80"/>
      <c r="KHM167" s="80"/>
      <c r="KHN167" s="80"/>
      <c r="KHO167" s="80"/>
      <c r="KHP167" s="80"/>
      <c r="KHQ167" s="80"/>
      <c r="KHR167" s="80"/>
      <c r="KHS167" s="80"/>
      <c r="KHT167" s="80"/>
      <c r="KHU167" s="80"/>
      <c r="KHV167" s="80"/>
      <c r="KHW167" s="80"/>
      <c r="KHX167" s="80"/>
      <c r="KHY167" s="80"/>
      <c r="KHZ167" s="80"/>
      <c r="KIA167" s="80"/>
      <c r="KIB167" s="80"/>
      <c r="KIC167" s="80"/>
      <c r="KID167" s="80"/>
      <c r="KIE167" s="80"/>
      <c r="KIF167" s="80"/>
      <c r="KIG167" s="80"/>
      <c r="KIH167" s="80"/>
      <c r="KII167" s="80"/>
      <c r="KIJ167" s="80"/>
      <c r="KIK167" s="80"/>
      <c r="KIL167" s="80"/>
      <c r="KIM167" s="80"/>
      <c r="KIN167" s="80"/>
      <c r="KIO167" s="80"/>
      <c r="KIP167" s="80"/>
      <c r="KIQ167" s="80"/>
      <c r="KIR167" s="80"/>
      <c r="KIS167" s="80"/>
      <c r="KIT167" s="80"/>
      <c r="KIU167" s="80"/>
      <c r="KIV167" s="80"/>
      <c r="KIW167" s="80"/>
      <c r="KIX167" s="80"/>
      <c r="KIY167" s="80"/>
      <c r="KIZ167" s="80"/>
      <c r="KJA167" s="80"/>
      <c r="KJB167" s="80"/>
      <c r="KJC167" s="80"/>
      <c r="KJD167" s="80"/>
      <c r="KJE167" s="80"/>
      <c r="KJF167" s="80"/>
      <c r="KJG167" s="80"/>
      <c r="KJH167" s="80"/>
      <c r="KJI167" s="80"/>
      <c r="KJJ167" s="80"/>
      <c r="KJK167" s="80"/>
      <c r="KJL167" s="80"/>
      <c r="KJM167" s="80"/>
      <c r="KJN167" s="80"/>
      <c r="KJO167" s="80"/>
      <c r="KJP167" s="80"/>
      <c r="KJQ167" s="80"/>
      <c r="KJR167" s="80"/>
      <c r="KJS167" s="80"/>
      <c r="KJT167" s="80"/>
      <c r="KJU167" s="80"/>
      <c r="KJV167" s="80"/>
      <c r="KJW167" s="80"/>
      <c r="KJX167" s="80"/>
      <c r="KJY167" s="80"/>
      <c r="KJZ167" s="80"/>
      <c r="KKA167" s="80"/>
      <c r="KKB167" s="80"/>
      <c r="KKC167" s="80"/>
      <c r="KKD167" s="80"/>
      <c r="KKE167" s="80"/>
      <c r="KKF167" s="80"/>
      <c r="KKG167" s="80"/>
      <c r="KKH167" s="80"/>
      <c r="KKI167" s="80"/>
      <c r="KKJ167" s="80"/>
      <c r="KKK167" s="80"/>
      <c r="KKL167" s="80"/>
      <c r="KKM167" s="80"/>
      <c r="KKN167" s="80"/>
      <c r="KKO167" s="80"/>
      <c r="KKP167" s="80"/>
      <c r="KKQ167" s="80"/>
      <c r="KKR167" s="80"/>
      <c r="KKS167" s="80"/>
      <c r="KKT167" s="80"/>
      <c r="KKU167" s="80"/>
      <c r="KKV167" s="80"/>
      <c r="KKW167" s="80"/>
      <c r="KKX167" s="80"/>
      <c r="KKY167" s="80"/>
      <c r="KKZ167" s="80"/>
      <c r="KLA167" s="80"/>
      <c r="KLB167" s="80"/>
      <c r="KLC167" s="80"/>
      <c r="KLD167" s="80"/>
      <c r="KLE167" s="80"/>
      <c r="KLF167" s="80"/>
      <c r="KLG167" s="80"/>
      <c r="KLH167" s="80"/>
      <c r="KLI167" s="80"/>
      <c r="KLJ167" s="80"/>
      <c r="KLK167" s="80"/>
      <c r="KLL167" s="80"/>
      <c r="KLM167" s="80"/>
      <c r="KLN167" s="80"/>
      <c r="KLO167" s="80"/>
      <c r="KLP167" s="80"/>
      <c r="KLQ167" s="80"/>
      <c r="KLR167" s="80"/>
      <c r="KLS167" s="80"/>
      <c r="KLT167" s="80"/>
      <c r="KLU167" s="80"/>
      <c r="KLV167" s="80"/>
      <c r="KLW167" s="80"/>
      <c r="KLX167" s="80"/>
      <c r="KLY167" s="80"/>
      <c r="KLZ167" s="80"/>
      <c r="KMA167" s="80"/>
      <c r="KMB167" s="80"/>
      <c r="KMC167" s="80"/>
      <c r="KMD167" s="80"/>
      <c r="KME167" s="80"/>
      <c r="KMF167" s="80"/>
      <c r="KMG167" s="80"/>
      <c r="KMH167" s="80"/>
      <c r="KMI167" s="80"/>
      <c r="KMJ167" s="80"/>
      <c r="KMK167" s="80"/>
      <c r="KML167" s="80"/>
      <c r="KMM167" s="80"/>
      <c r="KMN167" s="80"/>
      <c r="KMO167" s="80"/>
      <c r="KMP167" s="80"/>
      <c r="KMQ167" s="80"/>
      <c r="KMR167" s="80"/>
      <c r="KMS167" s="80"/>
      <c r="KMT167" s="80"/>
      <c r="KMU167" s="80"/>
      <c r="KMV167" s="80"/>
      <c r="KMW167" s="80"/>
      <c r="KMX167" s="80"/>
      <c r="KMY167" s="80"/>
      <c r="KMZ167" s="80"/>
      <c r="KNA167" s="80"/>
      <c r="KNB167" s="80"/>
      <c r="KNC167" s="80"/>
      <c r="KND167" s="80"/>
      <c r="KNE167" s="80"/>
      <c r="KNF167" s="80"/>
      <c r="KNG167" s="80"/>
      <c r="KNH167" s="80"/>
      <c r="KNI167" s="80"/>
      <c r="KNJ167" s="80"/>
      <c r="KNK167" s="80"/>
      <c r="KNL167" s="80"/>
      <c r="KNM167" s="80"/>
      <c r="KNN167" s="80"/>
      <c r="KNO167" s="80"/>
      <c r="KNP167" s="80"/>
      <c r="KNQ167" s="80"/>
      <c r="KNR167" s="80"/>
      <c r="KNS167" s="80"/>
      <c r="KNT167" s="80"/>
      <c r="KNU167" s="80"/>
      <c r="KNV167" s="80"/>
      <c r="KNW167" s="80"/>
      <c r="KNX167" s="80"/>
      <c r="KNY167" s="80"/>
      <c r="KNZ167" s="80"/>
      <c r="KOA167" s="80"/>
      <c r="KOB167" s="80"/>
      <c r="KOC167" s="80"/>
      <c r="KOD167" s="80"/>
      <c r="KOE167" s="80"/>
      <c r="KOF167" s="80"/>
      <c r="KOG167" s="80"/>
      <c r="KOH167" s="80"/>
      <c r="KOI167" s="80"/>
      <c r="KOJ167" s="80"/>
      <c r="KOK167" s="80"/>
      <c r="KOL167" s="80"/>
      <c r="KOM167" s="80"/>
      <c r="KON167" s="80"/>
      <c r="KOO167" s="80"/>
      <c r="KOP167" s="80"/>
      <c r="KOQ167" s="80"/>
      <c r="KOR167" s="80"/>
      <c r="KOS167" s="80"/>
      <c r="KOT167" s="80"/>
      <c r="KOU167" s="80"/>
      <c r="KOV167" s="80"/>
      <c r="KOW167" s="80"/>
      <c r="KOX167" s="80"/>
      <c r="KOY167" s="80"/>
      <c r="KOZ167" s="80"/>
      <c r="KPA167" s="80"/>
      <c r="KPB167" s="80"/>
      <c r="KPC167" s="80"/>
      <c r="KPD167" s="80"/>
      <c r="KPE167" s="80"/>
      <c r="KPF167" s="80"/>
      <c r="KPG167" s="80"/>
      <c r="KPH167" s="80"/>
      <c r="KPI167" s="80"/>
      <c r="KPJ167" s="80"/>
      <c r="KPK167" s="80"/>
      <c r="KPL167" s="80"/>
      <c r="KPM167" s="80"/>
      <c r="KPN167" s="80"/>
      <c r="KPO167" s="80"/>
      <c r="KPP167" s="80"/>
      <c r="KPQ167" s="80"/>
      <c r="KPR167" s="80"/>
      <c r="KPS167" s="80"/>
      <c r="KPT167" s="80"/>
      <c r="KPU167" s="80"/>
      <c r="KPV167" s="80"/>
      <c r="KPW167" s="80"/>
      <c r="KPX167" s="80"/>
      <c r="KPY167" s="80"/>
      <c r="KPZ167" s="80"/>
      <c r="KQA167" s="80"/>
      <c r="KQB167" s="80"/>
      <c r="KQC167" s="80"/>
      <c r="KQD167" s="80"/>
      <c r="KQE167" s="80"/>
      <c r="KQF167" s="80"/>
      <c r="KQG167" s="80"/>
      <c r="KQH167" s="80"/>
      <c r="KQI167" s="80"/>
      <c r="KQJ167" s="80"/>
      <c r="KQK167" s="80"/>
      <c r="KQL167" s="80"/>
      <c r="KQM167" s="80"/>
      <c r="KQN167" s="80"/>
      <c r="KQO167" s="80"/>
      <c r="KQP167" s="80"/>
      <c r="KQQ167" s="80"/>
      <c r="KQR167" s="80"/>
      <c r="KQS167" s="80"/>
      <c r="KQT167" s="80"/>
      <c r="KQU167" s="80"/>
      <c r="KQV167" s="80"/>
      <c r="KQW167" s="80"/>
      <c r="KQX167" s="80"/>
      <c r="KQY167" s="80"/>
      <c r="KQZ167" s="80"/>
      <c r="KRA167" s="80"/>
      <c r="KRB167" s="80"/>
      <c r="KRC167" s="80"/>
      <c r="KRD167" s="80"/>
      <c r="KRE167" s="80"/>
      <c r="KRF167" s="80"/>
      <c r="KRG167" s="80"/>
      <c r="KRH167" s="80"/>
      <c r="KRI167" s="80"/>
      <c r="KRJ167" s="80"/>
      <c r="KRK167" s="80"/>
      <c r="KRL167" s="80"/>
      <c r="KRM167" s="80"/>
      <c r="KRN167" s="80"/>
      <c r="KRO167" s="80"/>
      <c r="KRP167" s="80"/>
      <c r="KRQ167" s="80"/>
      <c r="KRR167" s="80"/>
      <c r="KRS167" s="80"/>
      <c r="KRT167" s="80"/>
      <c r="KRU167" s="80"/>
      <c r="KRV167" s="80"/>
      <c r="KRW167" s="80"/>
      <c r="KRX167" s="80"/>
      <c r="KRY167" s="80"/>
      <c r="KRZ167" s="80"/>
      <c r="KSA167" s="80"/>
      <c r="KSB167" s="80"/>
      <c r="KSC167" s="80"/>
      <c r="KSD167" s="80"/>
      <c r="KSE167" s="80"/>
      <c r="KSF167" s="80"/>
      <c r="KSG167" s="80"/>
      <c r="KSH167" s="80"/>
      <c r="KSI167" s="80"/>
      <c r="KSJ167" s="80"/>
      <c r="KSK167" s="80"/>
      <c r="KSL167" s="80"/>
      <c r="KSM167" s="80"/>
      <c r="KSN167" s="80"/>
      <c r="KSO167" s="80"/>
      <c r="KSP167" s="80"/>
      <c r="KSQ167" s="80"/>
      <c r="KSR167" s="80"/>
      <c r="KSS167" s="80"/>
      <c r="KST167" s="80"/>
      <c r="KSU167" s="80"/>
      <c r="KSV167" s="80"/>
      <c r="KSW167" s="80"/>
      <c r="KSX167" s="80"/>
      <c r="KSY167" s="80"/>
      <c r="KSZ167" s="80"/>
      <c r="KTA167" s="80"/>
      <c r="KTB167" s="80"/>
      <c r="KTC167" s="80"/>
      <c r="KTD167" s="80"/>
      <c r="KTE167" s="80"/>
      <c r="KTF167" s="80"/>
      <c r="KTG167" s="80"/>
      <c r="KTH167" s="80"/>
      <c r="KTI167" s="80"/>
      <c r="KTJ167" s="80"/>
      <c r="KTK167" s="80"/>
      <c r="KTL167" s="80"/>
      <c r="KTM167" s="80"/>
      <c r="KTN167" s="80"/>
      <c r="KTO167" s="80"/>
      <c r="KTP167" s="80"/>
      <c r="KTQ167" s="80"/>
      <c r="KTR167" s="80"/>
      <c r="KTS167" s="80"/>
      <c r="KTT167" s="80"/>
      <c r="KTU167" s="80"/>
      <c r="KTV167" s="80"/>
      <c r="KTW167" s="80"/>
      <c r="KTX167" s="80"/>
      <c r="KTY167" s="80"/>
      <c r="KTZ167" s="80"/>
      <c r="KUA167" s="80"/>
      <c r="KUB167" s="80"/>
      <c r="KUC167" s="80"/>
      <c r="KUD167" s="80"/>
      <c r="KUE167" s="80"/>
      <c r="KUF167" s="80"/>
      <c r="KUG167" s="80"/>
      <c r="KUH167" s="80"/>
      <c r="KUI167" s="80"/>
      <c r="KUJ167" s="80"/>
      <c r="KUK167" s="80"/>
      <c r="KUL167" s="80"/>
      <c r="KUM167" s="80"/>
      <c r="KUN167" s="80"/>
      <c r="KUO167" s="80"/>
      <c r="KUP167" s="80"/>
      <c r="KUQ167" s="80"/>
      <c r="KUR167" s="80"/>
      <c r="KUS167" s="80"/>
      <c r="KUT167" s="80"/>
      <c r="KUU167" s="80"/>
      <c r="KUV167" s="80"/>
      <c r="KUW167" s="80"/>
      <c r="KUX167" s="80"/>
      <c r="KUY167" s="80"/>
      <c r="KUZ167" s="80"/>
      <c r="KVA167" s="80"/>
      <c r="KVB167" s="80"/>
      <c r="KVC167" s="80"/>
      <c r="KVD167" s="80"/>
      <c r="KVE167" s="80"/>
      <c r="KVF167" s="80"/>
      <c r="KVG167" s="80"/>
      <c r="KVH167" s="80"/>
      <c r="KVI167" s="80"/>
      <c r="KVJ167" s="80"/>
      <c r="KVK167" s="80"/>
      <c r="KVL167" s="80"/>
      <c r="KVM167" s="80"/>
      <c r="KVN167" s="80"/>
      <c r="KVO167" s="80"/>
      <c r="KVP167" s="80"/>
      <c r="KVQ167" s="80"/>
      <c r="KVR167" s="80"/>
      <c r="KVS167" s="80"/>
      <c r="KVT167" s="80"/>
      <c r="KVU167" s="80"/>
      <c r="KVV167" s="80"/>
      <c r="KVW167" s="80"/>
      <c r="KVX167" s="80"/>
      <c r="KVY167" s="80"/>
      <c r="KVZ167" s="80"/>
      <c r="KWA167" s="80"/>
      <c r="KWB167" s="80"/>
      <c r="KWC167" s="80"/>
      <c r="KWD167" s="80"/>
      <c r="KWE167" s="80"/>
      <c r="KWF167" s="80"/>
      <c r="KWG167" s="80"/>
      <c r="KWH167" s="80"/>
      <c r="KWI167" s="80"/>
      <c r="KWJ167" s="80"/>
      <c r="KWK167" s="80"/>
      <c r="KWL167" s="80"/>
      <c r="KWM167" s="80"/>
      <c r="KWN167" s="80"/>
      <c r="KWO167" s="80"/>
      <c r="KWP167" s="80"/>
      <c r="KWQ167" s="80"/>
      <c r="KWR167" s="80"/>
      <c r="KWS167" s="80"/>
      <c r="KWT167" s="80"/>
      <c r="KWU167" s="80"/>
      <c r="KWV167" s="80"/>
      <c r="KWW167" s="80"/>
      <c r="KWX167" s="80"/>
      <c r="KWY167" s="80"/>
      <c r="KWZ167" s="80"/>
      <c r="KXA167" s="80"/>
      <c r="KXB167" s="80"/>
      <c r="KXC167" s="80"/>
      <c r="KXD167" s="80"/>
      <c r="KXE167" s="80"/>
      <c r="KXF167" s="80"/>
      <c r="KXG167" s="80"/>
      <c r="KXH167" s="80"/>
      <c r="KXI167" s="80"/>
      <c r="KXJ167" s="80"/>
      <c r="KXK167" s="80"/>
      <c r="KXL167" s="80"/>
      <c r="KXM167" s="80"/>
      <c r="KXN167" s="80"/>
      <c r="KXO167" s="80"/>
      <c r="KXP167" s="80"/>
      <c r="KXQ167" s="80"/>
      <c r="KXR167" s="80"/>
      <c r="KXS167" s="80"/>
      <c r="KXT167" s="80"/>
      <c r="KXU167" s="80"/>
      <c r="KXV167" s="80"/>
      <c r="KXW167" s="80"/>
      <c r="KXX167" s="80"/>
      <c r="KXY167" s="80"/>
      <c r="KXZ167" s="80"/>
      <c r="KYA167" s="80"/>
      <c r="KYB167" s="80"/>
      <c r="KYC167" s="80"/>
      <c r="KYD167" s="80"/>
      <c r="KYE167" s="80"/>
      <c r="KYF167" s="80"/>
      <c r="KYG167" s="80"/>
      <c r="KYH167" s="80"/>
      <c r="KYI167" s="80"/>
      <c r="KYJ167" s="80"/>
      <c r="KYK167" s="80"/>
      <c r="KYL167" s="80"/>
      <c r="KYM167" s="80"/>
      <c r="KYN167" s="80"/>
      <c r="KYO167" s="80"/>
      <c r="KYP167" s="80"/>
      <c r="KYQ167" s="80"/>
      <c r="KYR167" s="80"/>
      <c r="KYS167" s="80"/>
      <c r="KYT167" s="80"/>
      <c r="KYU167" s="80"/>
      <c r="KYV167" s="80"/>
      <c r="KYW167" s="80"/>
      <c r="KYX167" s="80"/>
      <c r="KYY167" s="80"/>
      <c r="KYZ167" s="80"/>
      <c r="KZA167" s="80"/>
      <c r="KZB167" s="80"/>
      <c r="KZC167" s="80"/>
      <c r="KZD167" s="80"/>
      <c r="KZE167" s="80"/>
      <c r="KZF167" s="80"/>
      <c r="KZG167" s="80"/>
      <c r="KZH167" s="80"/>
      <c r="KZI167" s="80"/>
      <c r="KZJ167" s="80"/>
      <c r="KZK167" s="80"/>
      <c r="KZL167" s="80"/>
      <c r="KZM167" s="80"/>
      <c r="KZN167" s="80"/>
      <c r="KZO167" s="80"/>
      <c r="KZP167" s="80"/>
      <c r="KZQ167" s="80"/>
      <c r="KZR167" s="80"/>
      <c r="KZS167" s="80"/>
      <c r="KZT167" s="80"/>
      <c r="KZU167" s="80"/>
      <c r="KZV167" s="80"/>
      <c r="KZW167" s="80"/>
      <c r="KZX167" s="80"/>
      <c r="KZY167" s="80"/>
      <c r="KZZ167" s="80"/>
      <c r="LAA167" s="80"/>
      <c r="LAB167" s="80"/>
      <c r="LAC167" s="80"/>
      <c r="LAD167" s="80"/>
      <c r="LAE167" s="80"/>
      <c r="LAF167" s="80"/>
      <c r="LAG167" s="80"/>
      <c r="LAH167" s="80"/>
      <c r="LAI167" s="80"/>
      <c r="LAJ167" s="80"/>
      <c r="LAK167" s="80"/>
      <c r="LAL167" s="80"/>
      <c r="LAM167" s="80"/>
      <c r="LAN167" s="80"/>
      <c r="LAO167" s="80"/>
      <c r="LAP167" s="80"/>
      <c r="LAQ167" s="80"/>
      <c r="LAR167" s="80"/>
      <c r="LAS167" s="80"/>
      <c r="LAT167" s="80"/>
      <c r="LAU167" s="80"/>
      <c r="LAV167" s="80"/>
      <c r="LAW167" s="80"/>
      <c r="LAX167" s="80"/>
      <c r="LAY167" s="80"/>
      <c r="LAZ167" s="80"/>
      <c r="LBA167" s="80"/>
      <c r="LBB167" s="80"/>
      <c r="LBC167" s="80"/>
      <c r="LBD167" s="80"/>
      <c r="LBE167" s="80"/>
      <c r="LBF167" s="80"/>
      <c r="LBG167" s="80"/>
      <c r="LBH167" s="80"/>
      <c r="LBI167" s="80"/>
      <c r="LBJ167" s="80"/>
      <c r="LBK167" s="80"/>
      <c r="LBL167" s="80"/>
      <c r="LBM167" s="80"/>
      <c r="LBN167" s="80"/>
      <c r="LBO167" s="80"/>
      <c r="LBP167" s="80"/>
      <c r="LBQ167" s="80"/>
      <c r="LBR167" s="80"/>
      <c r="LBS167" s="80"/>
      <c r="LBT167" s="80"/>
      <c r="LBU167" s="80"/>
      <c r="LBV167" s="80"/>
      <c r="LBW167" s="80"/>
      <c r="LBX167" s="80"/>
      <c r="LBY167" s="80"/>
      <c r="LBZ167" s="80"/>
      <c r="LCA167" s="80"/>
      <c r="LCB167" s="80"/>
      <c r="LCC167" s="80"/>
      <c r="LCD167" s="80"/>
      <c r="LCE167" s="80"/>
      <c r="LCF167" s="80"/>
      <c r="LCG167" s="80"/>
      <c r="LCH167" s="80"/>
      <c r="LCI167" s="80"/>
      <c r="LCJ167" s="80"/>
      <c r="LCK167" s="80"/>
      <c r="LCL167" s="80"/>
      <c r="LCM167" s="80"/>
      <c r="LCN167" s="80"/>
      <c r="LCO167" s="80"/>
      <c r="LCP167" s="80"/>
      <c r="LCQ167" s="80"/>
      <c r="LCR167" s="80"/>
      <c r="LCS167" s="80"/>
      <c r="LCT167" s="80"/>
      <c r="LCU167" s="80"/>
      <c r="LCV167" s="80"/>
      <c r="LCW167" s="80"/>
      <c r="LCX167" s="80"/>
      <c r="LCY167" s="80"/>
      <c r="LCZ167" s="80"/>
      <c r="LDA167" s="80"/>
      <c r="LDB167" s="80"/>
      <c r="LDC167" s="80"/>
      <c r="LDD167" s="80"/>
      <c r="LDE167" s="80"/>
      <c r="LDF167" s="80"/>
      <c r="LDG167" s="80"/>
      <c r="LDH167" s="80"/>
      <c r="LDI167" s="80"/>
      <c r="LDJ167" s="80"/>
      <c r="LDK167" s="80"/>
      <c r="LDL167" s="80"/>
      <c r="LDM167" s="80"/>
      <c r="LDN167" s="80"/>
      <c r="LDO167" s="80"/>
      <c r="LDP167" s="80"/>
      <c r="LDQ167" s="80"/>
      <c r="LDR167" s="80"/>
      <c r="LDS167" s="80"/>
      <c r="LDT167" s="80"/>
      <c r="LDU167" s="80"/>
      <c r="LDV167" s="80"/>
      <c r="LDW167" s="80"/>
      <c r="LDX167" s="80"/>
      <c r="LDY167" s="80"/>
      <c r="LDZ167" s="80"/>
      <c r="LEA167" s="80"/>
      <c r="LEB167" s="80"/>
      <c r="LEC167" s="80"/>
      <c r="LED167" s="80"/>
      <c r="LEE167" s="80"/>
      <c r="LEF167" s="80"/>
      <c r="LEG167" s="80"/>
      <c r="LEH167" s="80"/>
      <c r="LEI167" s="80"/>
      <c r="LEJ167" s="80"/>
      <c r="LEK167" s="80"/>
      <c r="LEL167" s="80"/>
      <c r="LEM167" s="80"/>
      <c r="LEN167" s="80"/>
      <c r="LEO167" s="80"/>
      <c r="LEP167" s="80"/>
      <c r="LEQ167" s="80"/>
      <c r="LER167" s="80"/>
      <c r="LES167" s="80"/>
      <c r="LET167" s="80"/>
      <c r="LEU167" s="80"/>
      <c r="LEV167" s="80"/>
      <c r="LEW167" s="80"/>
      <c r="LEX167" s="80"/>
      <c r="LEY167" s="80"/>
      <c r="LEZ167" s="80"/>
      <c r="LFA167" s="80"/>
      <c r="LFB167" s="80"/>
      <c r="LFC167" s="80"/>
      <c r="LFD167" s="80"/>
      <c r="LFE167" s="80"/>
      <c r="LFF167" s="80"/>
      <c r="LFG167" s="80"/>
      <c r="LFH167" s="80"/>
      <c r="LFI167" s="80"/>
      <c r="LFJ167" s="80"/>
      <c r="LFK167" s="80"/>
      <c r="LFL167" s="80"/>
      <c r="LFM167" s="80"/>
      <c r="LFN167" s="80"/>
      <c r="LFO167" s="80"/>
      <c r="LFP167" s="80"/>
      <c r="LFQ167" s="80"/>
      <c r="LFR167" s="80"/>
      <c r="LFS167" s="80"/>
      <c r="LFT167" s="80"/>
      <c r="LFU167" s="80"/>
      <c r="LFV167" s="80"/>
      <c r="LFW167" s="80"/>
      <c r="LFX167" s="80"/>
      <c r="LFY167" s="80"/>
      <c r="LFZ167" s="80"/>
      <c r="LGA167" s="80"/>
      <c r="LGB167" s="80"/>
      <c r="LGC167" s="80"/>
      <c r="LGD167" s="80"/>
      <c r="LGE167" s="80"/>
      <c r="LGF167" s="80"/>
      <c r="LGG167" s="80"/>
      <c r="LGH167" s="80"/>
      <c r="LGI167" s="80"/>
      <c r="LGJ167" s="80"/>
      <c r="LGK167" s="80"/>
      <c r="LGL167" s="80"/>
      <c r="LGM167" s="80"/>
      <c r="LGN167" s="80"/>
      <c r="LGO167" s="80"/>
      <c r="LGP167" s="80"/>
      <c r="LGQ167" s="80"/>
      <c r="LGR167" s="80"/>
      <c r="LGS167" s="80"/>
      <c r="LGT167" s="80"/>
      <c r="LGU167" s="80"/>
      <c r="LGV167" s="80"/>
      <c r="LGW167" s="80"/>
      <c r="LGX167" s="80"/>
      <c r="LGY167" s="80"/>
      <c r="LGZ167" s="80"/>
      <c r="LHA167" s="80"/>
      <c r="LHB167" s="80"/>
      <c r="LHC167" s="80"/>
      <c r="LHD167" s="80"/>
      <c r="LHE167" s="80"/>
      <c r="LHF167" s="80"/>
      <c r="LHG167" s="80"/>
      <c r="LHH167" s="80"/>
      <c r="LHI167" s="80"/>
      <c r="LHJ167" s="80"/>
      <c r="LHK167" s="80"/>
      <c r="LHL167" s="80"/>
      <c r="LHM167" s="80"/>
      <c r="LHN167" s="80"/>
      <c r="LHO167" s="80"/>
      <c r="LHP167" s="80"/>
      <c r="LHQ167" s="80"/>
      <c r="LHR167" s="80"/>
      <c r="LHS167" s="80"/>
      <c r="LHT167" s="80"/>
      <c r="LHU167" s="80"/>
      <c r="LHV167" s="80"/>
      <c r="LHW167" s="80"/>
      <c r="LHX167" s="80"/>
      <c r="LHY167" s="80"/>
      <c r="LHZ167" s="80"/>
      <c r="LIA167" s="80"/>
      <c r="LIB167" s="80"/>
      <c r="LIC167" s="80"/>
      <c r="LID167" s="80"/>
      <c r="LIE167" s="80"/>
      <c r="LIF167" s="80"/>
      <c r="LIG167" s="80"/>
      <c r="LIH167" s="80"/>
      <c r="LII167" s="80"/>
      <c r="LIJ167" s="80"/>
      <c r="LIK167" s="80"/>
      <c r="LIL167" s="80"/>
      <c r="LIM167" s="80"/>
      <c r="LIN167" s="80"/>
      <c r="LIO167" s="80"/>
      <c r="LIP167" s="80"/>
      <c r="LIQ167" s="80"/>
      <c r="LIR167" s="80"/>
      <c r="LIS167" s="80"/>
      <c r="LIT167" s="80"/>
      <c r="LIU167" s="80"/>
      <c r="LIV167" s="80"/>
      <c r="LIW167" s="80"/>
      <c r="LIX167" s="80"/>
      <c r="LIY167" s="80"/>
      <c r="LIZ167" s="80"/>
      <c r="LJA167" s="80"/>
      <c r="LJB167" s="80"/>
      <c r="LJC167" s="80"/>
      <c r="LJD167" s="80"/>
      <c r="LJE167" s="80"/>
      <c r="LJF167" s="80"/>
      <c r="LJG167" s="80"/>
      <c r="LJH167" s="80"/>
      <c r="LJI167" s="80"/>
      <c r="LJJ167" s="80"/>
      <c r="LJK167" s="80"/>
      <c r="LJL167" s="80"/>
      <c r="LJM167" s="80"/>
      <c r="LJN167" s="80"/>
      <c r="LJO167" s="80"/>
      <c r="LJP167" s="80"/>
      <c r="LJQ167" s="80"/>
      <c r="LJR167" s="80"/>
      <c r="LJS167" s="80"/>
      <c r="LJT167" s="80"/>
      <c r="LJU167" s="80"/>
      <c r="LJV167" s="80"/>
      <c r="LJW167" s="80"/>
      <c r="LJX167" s="80"/>
      <c r="LJY167" s="80"/>
      <c r="LJZ167" s="80"/>
      <c r="LKA167" s="80"/>
      <c r="LKB167" s="80"/>
      <c r="LKC167" s="80"/>
      <c r="LKD167" s="80"/>
      <c r="LKE167" s="80"/>
      <c r="LKF167" s="80"/>
      <c r="LKG167" s="80"/>
      <c r="LKH167" s="80"/>
      <c r="LKI167" s="80"/>
      <c r="LKJ167" s="80"/>
      <c r="LKK167" s="80"/>
      <c r="LKL167" s="80"/>
      <c r="LKM167" s="80"/>
      <c r="LKN167" s="80"/>
      <c r="LKO167" s="80"/>
      <c r="LKP167" s="80"/>
      <c r="LKQ167" s="80"/>
      <c r="LKR167" s="80"/>
      <c r="LKS167" s="80"/>
      <c r="LKT167" s="80"/>
      <c r="LKU167" s="80"/>
      <c r="LKV167" s="80"/>
      <c r="LKW167" s="80"/>
      <c r="LKX167" s="80"/>
      <c r="LKY167" s="80"/>
      <c r="LKZ167" s="80"/>
      <c r="LLA167" s="80"/>
      <c r="LLB167" s="80"/>
      <c r="LLC167" s="80"/>
      <c r="LLD167" s="80"/>
      <c r="LLE167" s="80"/>
      <c r="LLF167" s="80"/>
      <c r="LLG167" s="80"/>
      <c r="LLH167" s="80"/>
      <c r="LLI167" s="80"/>
      <c r="LLJ167" s="80"/>
      <c r="LLK167" s="80"/>
      <c r="LLL167" s="80"/>
      <c r="LLM167" s="80"/>
      <c r="LLN167" s="80"/>
      <c r="LLO167" s="80"/>
      <c r="LLP167" s="80"/>
      <c r="LLQ167" s="80"/>
      <c r="LLR167" s="80"/>
      <c r="LLS167" s="80"/>
      <c r="LLT167" s="80"/>
      <c r="LLU167" s="80"/>
      <c r="LLV167" s="80"/>
      <c r="LLW167" s="80"/>
      <c r="LLX167" s="80"/>
      <c r="LLY167" s="80"/>
      <c r="LLZ167" s="80"/>
      <c r="LMA167" s="80"/>
      <c r="LMB167" s="80"/>
      <c r="LMC167" s="80"/>
      <c r="LMD167" s="80"/>
      <c r="LME167" s="80"/>
      <c r="LMF167" s="80"/>
      <c r="LMG167" s="80"/>
      <c r="LMH167" s="80"/>
      <c r="LMI167" s="80"/>
      <c r="LMJ167" s="80"/>
      <c r="LMK167" s="80"/>
      <c r="LML167" s="80"/>
      <c r="LMM167" s="80"/>
      <c r="LMN167" s="80"/>
      <c r="LMO167" s="80"/>
      <c r="LMP167" s="80"/>
      <c r="LMQ167" s="80"/>
      <c r="LMR167" s="80"/>
      <c r="LMS167" s="80"/>
      <c r="LMT167" s="80"/>
      <c r="LMU167" s="80"/>
      <c r="LMV167" s="80"/>
      <c r="LMW167" s="80"/>
      <c r="LMX167" s="80"/>
      <c r="LMY167" s="80"/>
      <c r="LMZ167" s="80"/>
      <c r="LNA167" s="80"/>
      <c r="LNB167" s="80"/>
      <c r="LNC167" s="80"/>
      <c r="LND167" s="80"/>
      <c r="LNE167" s="80"/>
      <c r="LNF167" s="80"/>
      <c r="LNG167" s="80"/>
      <c r="LNH167" s="80"/>
      <c r="LNI167" s="80"/>
      <c r="LNJ167" s="80"/>
      <c r="LNK167" s="80"/>
      <c r="LNL167" s="80"/>
      <c r="LNM167" s="80"/>
      <c r="LNN167" s="80"/>
      <c r="LNO167" s="80"/>
      <c r="LNP167" s="80"/>
      <c r="LNQ167" s="80"/>
      <c r="LNR167" s="80"/>
      <c r="LNS167" s="80"/>
      <c r="LNT167" s="80"/>
      <c r="LNU167" s="80"/>
      <c r="LNV167" s="80"/>
      <c r="LNW167" s="80"/>
      <c r="LNX167" s="80"/>
      <c r="LNY167" s="80"/>
      <c r="LNZ167" s="80"/>
      <c r="LOA167" s="80"/>
      <c r="LOB167" s="80"/>
      <c r="LOC167" s="80"/>
      <c r="LOD167" s="80"/>
      <c r="LOE167" s="80"/>
      <c r="LOF167" s="80"/>
      <c r="LOG167" s="80"/>
      <c r="LOH167" s="80"/>
      <c r="LOI167" s="80"/>
      <c r="LOJ167" s="80"/>
      <c r="LOK167" s="80"/>
      <c r="LOL167" s="80"/>
      <c r="LOM167" s="80"/>
      <c r="LON167" s="80"/>
      <c r="LOO167" s="80"/>
      <c r="LOP167" s="80"/>
      <c r="LOQ167" s="80"/>
      <c r="LOR167" s="80"/>
      <c r="LOS167" s="80"/>
      <c r="LOT167" s="80"/>
      <c r="LOU167" s="80"/>
      <c r="LOV167" s="80"/>
      <c r="LOW167" s="80"/>
      <c r="LOX167" s="80"/>
      <c r="LOY167" s="80"/>
      <c r="LOZ167" s="80"/>
      <c r="LPA167" s="80"/>
      <c r="LPB167" s="80"/>
      <c r="LPC167" s="80"/>
      <c r="LPD167" s="80"/>
      <c r="LPE167" s="80"/>
      <c r="LPF167" s="80"/>
      <c r="LPG167" s="80"/>
      <c r="LPH167" s="80"/>
      <c r="LPI167" s="80"/>
      <c r="LPJ167" s="80"/>
      <c r="LPK167" s="80"/>
      <c r="LPL167" s="80"/>
      <c r="LPM167" s="80"/>
      <c r="LPN167" s="80"/>
      <c r="LPO167" s="80"/>
      <c r="LPP167" s="80"/>
      <c r="LPQ167" s="80"/>
      <c r="LPR167" s="80"/>
      <c r="LPS167" s="80"/>
      <c r="LPT167" s="80"/>
      <c r="LPU167" s="80"/>
      <c r="LPV167" s="80"/>
      <c r="LPW167" s="80"/>
      <c r="LPX167" s="80"/>
      <c r="LPY167" s="80"/>
      <c r="LPZ167" s="80"/>
      <c r="LQA167" s="80"/>
      <c r="LQB167" s="80"/>
      <c r="LQC167" s="80"/>
      <c r="LQD167" s="80"/>
      <c r="LQE167" s="80"/>
      <c r="LQF167" s="80"/>
      <c r="LQG167" s="80"/>
      <c r="LQH167" s="80"/>
      <c r="LQI167" s="80"/>
      <c r="LQJ167" s="80"/>
      <c r="LQK167" s="80"/>
      <c r="LQL167" s="80"/>
      <c r="LQM167" s="80"/>
      <c r="LQN167" s="80"/>
      <c r="LQO167" s="80"/>
      <c r="LQP167" s="80"/>
      <c r="LQQ167" s="80"/>
      <c r="LQR167" s="80"/>
      <c r="LQS167" s="80"/>
      <c r="LQT167" s="80"/>
      <c r="LQU167" s="80"/>
      <c r="LQV167" s="80"/>
      <c r="LQW167" s="80"/>
      <c r="LQX167" s="80"/>
      <c r="LQY167" s="80"/>
      <c r="LQZ167" s="80"/>
      <c r="LRA167" s="80"/>
      <c r="LRB167" s="80"/>
      <c r="LRC167" s="80"/>
      <c r="LRD167" s="80"/>
      <c r="LRE167" s="80"/>
      <c r="LRF167" s="80"/>
      <c r="LRG167" s="80"/>
      <c r="LRH167" s="80"/>
      <c r="LRI167" s="80"/>
      <c r="LRJ167" s="80"/>
      <c r="LRK167" s="80"/>
      <c r="LRL167" s="80"/>
      <c r="LRM167" s="80"/>
      <c r="LRN167" s="80"/>
      <c r="LRO167" s="80"/>
      <c r="LRP167" s="80"/>
      <c r="LRQ167" s="80"/>
      <c r="LRR167" s="80"/>
      <c r="LRS167" s="80"/>
      <c r="LRT167" s="80"/>
      <c r="LRU167" s="80"/>
      <c r="LRV167" s="80"/>
      <c r="LRW167" s="80"/>
      <c r="LRX167" s="80"/>
      <c r="LRY167" s="80"/>
      <c r="LRZ167" s="80"/>
      <c r="LSA167" s="80"/>
      <c r="LSB167" s="80"/>
      <c r="LSC167" s="80"/>
      <c r="LSD167" s="80"/>
      <c r="LSE167" s="80"/>
      <c r="LSF167" s="80"/>
      <c r="LSG167" s="80"/>
      <c r="LSH167" s="80"/>
      <c r="LSI167" s="80"/>
      <c r="LSJ167" s="80"/>
      <c r="LSK167" s="80"/>
      <c r="LSL167" s="80"/>
      <c r="LSM167" s="80"/>
      <c r="LSN167" s="80"/>
      <c r="LSO167" s="80"/>
      <c r="LSP167" s="80"/>
      <c r="LSQ167" s="80"/>
      <c r="LSR167" s="80"/>
      <c r="LSS167" s="80"/>
      <c r="LST167" s="80"/>
      <c r="LSU167" s="80"/>
      <c r="LSV167" s="80"/>
      <c r="LSW167" s="80"/>
      <c r="LSX167" s="80"/>
      <c r="LSY167" s="80"/>
      <c r="LSZ167" s="80"/>
      <c r="LTA167" s="80"/>
      <c r="LTB167" s="80"/>
      <c r="LTC167" s="80"/>
      <c r="LTD167" s="80"/>
      <c r="LTE167" s="80"/>
      <c r="LTF167" s="80"/>
      <c r="LTG167" s="80"/>
      <c r="LTH167" s="80"/>
      <c r="LTI167" s="80"/>
      <c r="LTJ167" s="80"/>
      <c r="LTK167" s="80"/>
      <c r="LTL167" s="80"/>
      <c r="LTM167" s="80"/>
      <c r="LTN167" s="80"/>
      <c r="LTO167" s="80"/>
      <c r="LTP167" s="80"/>
      <c r="LTQ167" s="80"/>
      <c r="LTR167" s="80"/>
      <c r="LTS167" s="80"/>
      <c r="LTT167" s="80"/>
      <c r="LTU167" s="80"/>
      <c r="LTV167" s="80"/>
      <c r="LTW167" s="80"/>
      <c r="LTX167" s="80"/>
      <c r="LTY167" s="80"/>
      <c r="LTZ167" s="80"/>
      <c r="LUA167" s="80"/>
      <c r="LUB167" s="80"/>
      <c r="LUC167" s="80"/>
      <c r="LUD167" s="80"/>
      <c r="LUE167" s="80"/>
      <c r="LUF167" s="80"/>
      <c r="LUG167" s="80"/>
      <c r="LUH167" s="80"/>
      <c r="LUI167" s="80"/>
      <c r="LUJ167" s="80"/>
      <c r="LUK167" s="80"/>
      <c r="LUL167" s="80"/>
      <c r="LUM167" s="80"/>
      <c r="LUN167" s="80"/>
      <c r="LUO167" s="80"/>
      <c r="LUP167" s="80"/>
      <c r="LUQ167" s="80"/>
      <c r="LUR167" s="80"/>
      <c r="LUS167" s="80"/>
      <c r="LUT167" s="80"/>
      <c r="LUU167" s="80"/>
      <c r="LUV167" s="80"/>
      <c r="LUW167" s="80"/>
      <c r="LUX167" s="80"/>
      <c r="LUY167" s="80"/>
      <c r="LUZ167" s="80"/>
      <c r="LVA167" s="80"/>
      <c r="LVB167" s="80"/>
      <c r="LVC167" s="80"/>
      <c r="LVD167" s="80"/>
      <c r="LVE167" s="80"/>
      <c r="LVF167" s="80"/>
      <c r="LVG167" s="80"/>
      <c r="LVH167" s="80"/>
      <c r="LVI167" s="80"/>
      <c r="LVJ167" s="80"/>
      <c r="LVK167" s="80"/>
      <c r="LVL167" s="80"/>
      <c r="LVM167" s="80"/>
      <c r="LVN167" s="80"/>
      <c r="LVO167" s="80"/>
      <c r="LVP167" s="80"/>
      <c r="LVQ167" s="80"/>
      <c r="LVR167" s="80"/>
      <c r="LVS167" s="80"/>
      <c r="LVT167" s="80"/>
      <c r="LVU167" s="80"/>
      <c r="LVV167" s="80"/>
      <c r="LVW167" s="80"/>
      <c r="LVX167" s="80"/>
      <c r="LVY167" s="80"/>
      <c r="LVZ167" s="80"/>
      <c r="LWA167" s="80"/>
      <c r="LWB167" s="80"/>
      <c r="LWC167" s="80"/>
      <c r="LWD167" s="80"/>
      <c r="LWE167" s="80"/>
      <c r="LWF167" s="80"/>
      <c r="LWG167" s="80"/>
      <c r="LWH167" s="80"/>
      <c r="LWI167" s="80"/>
      <c r="LWJ167" s="80"/>
      <c r="LWK167" s="80"/>
      <c r="LWL167" s="80"/>
      <c r="LWM167" s="80"/>
      <c r="LWN167" s="80"/>
      <c r="LWO167" s="80"/>
      <c r="LWP167" s="80"/>
      <c r="LWQ167" s="80"/>
      <c r="LWR167" s="80"/>
      <c r="LWS167" s="80"/>
      <c r="LWT167" s="80"/>
      <c r="LWU167" s="80"/>
      <c r="LWV167" s="80"/>
      <c r="LWW167" s="80"/>
      <c r="LWX167" s="80"/>
      <c r="LWY167" s="80"/>
      <c r="LWZ167" s="80"/>
      <c r="LXA167" s="80"/>
      <c r="LXB167" s="80"/>
      <c r="LXC167" s="80"/>
      <c r="LXD167" s="80"/>
      <c r="LXE167" s="80"/>
      <c r="LXF167" s="80"/>
      <c r="LXG167" s="80"/>
      <c r="LXH167" s="80"/>
      <c r="LXI167" s="80"/>
      <c r="LXJ167" s="80"/>
      <c r="LXK167" s="80"/>
      <c r="LXL167" s="80"/>
      <c r="LXM167" s="80"/>
      <c r="LXN167" s="80"/>
      <c r="LXO167" s="80"/>
      <c r="LXP167" s="80"/>
      <c r="LXQ167" s="80"/>
      <c r="LXR167" s="80"/>
      <c r="LXS167" s="80"/>
      <c r="LXT167" s="80"/>
      <c r="LXU167" s="80"/>
      <c r="LXV167" s="80"/>
      <c r="LXW167" s="80"/>
      <c r="LXX167" s="80"/>
      <c r="LXY167" s="80"/>
      <c r="LXZ167" s="80"/>
      <c r="LYA167" s="80"/>
      <c r="LYB167" s="80"/>
      <c r="LYC167" s="80"/>
      <c r="LYD167" s="80"/>
      <c r="LYE167" s="80"/>
      <c r="LYF167" s="80"/>
      <c r="LYG167" s="80"/>
      <c r="LYH167" s="80"/>
      <c r="LYI167" s="80"/>
      <c r="LYJ167" s="80"/>
      <c r="LYK167" s="80"/>
      <c r="LYL167" s="80"/>
      <c r="LYM167" s="80"/>
      <c r="LYN167" s="80"/>
      <c r="LYO167" s="80"/>
      <c r="LYP167" s="80"/>
      <c r="LYQ167" s="80"/>
      <c r="LYR167" s="80"/>
      <c r="LYS167" s="80"/>
      <c r="LYT167" s="80"/>
      <c r="LYU167" s="80"/>
      <c r="LYV167" s="80"/>
      <c r="LYW167" s="80"/>
      <c r="LYX167" s="80"/>
      <c r="LYY167" s="80"/>
      <c r="LYZ167" s="80"/>
      <c r="LZA167" s="80"/>
      <c r="LZB167" s="80"/>
      <c r="LZC167" s="80"/>
      <c r="LZD167" s="80"/>
      <c r="LZE167" s="80"/>
      <c r="LZF167" s="80"/>
      <c r="LZG167" s="80"/>
      <c r="LZH167" s="80"/>
      <c r="LZI167" s="80"/>
      <c r="LZJ167" s="80"/>
      <c r="LZK167" s="80"/>
      <c r="LZL167" s="80"/>
      <c r="LZM167" s="80"/>
      <c r="LZN167" s="80"/>
      <c r="LZO167" s="80"/>
      <c r="LZP167" s="80"/>
      <c r="LZQ167" s="80"/>
      <c r="LZR167" s="80"/>
      <c r="LZS167" s="80"/>
      <c r="LZT167" s="80"/>
      <c r="LZU167" s="80"/>
      <c r="LZV167" s="80"/>
      <c r="LZW167" s="80"/>
      <c r="LZX167" s="80"/>
      <c r="LZY167" s="80"/>
      <c r="LZZ167" s="80"/>
      <c r="MAA167" s="80"/>
      <c r="MAB167" s="80"/>
      <c r="MAC167" s="80"/>
      <c r="MAD167" s="80"/>
      <c r="MAE167" s="80"/>
      <c r="MAF167" s="80"/>
      <c r="MAG167" s="80"/>
      <c r="MAH167" s="80"/>
      <c r="MAI167" s="80"/>
      <c r="MAJ167" s="80"/>
      <c r="MAK167" s="80"/>
      <c r="MAL167" s="80"/>
      <c r="MAM167" s="80"/>
      <c r="MAN167" s="80"/>
      <c r="MAO167" s="80"/>
      <c r="MAP167" s="80"/>
      <c r="MAQ167" s="80"/>
      <c r="MAR167" s="80"/>
      <c r="MAS167" s="80"/>
      <c r="MAT167" s="80"/>
      <c r="MAU167" s="80"/>
      <c r="MAV167" s="80"/>
      <c r="MAW167" s="80"/>
      <c r="MAX167" s="80"/>
      <c r="MAY167" s="80"/>
      <c r="MAZ167" s="80"/>
      <c r="MBA167" s="80"/>
      <c r="MBB167" s="80"/>
      <c r="MBC167" s="80"/>
      <c r="MBD167" s="80"/>
      <c r="MBE167" s="80"/>
      <c r="MBF167" s="80"/>
      <c r="MBG167" s="80"/>
      <c r="MBH167" s="80"/>
      <c r="MBI167" s="80"/>
      <c r="MBJ167" s="80"/>
      <c r="MBK167" s="80"/>
      <c r="MBL167" s="80"/>
      <c r="MBM167" s="80"/>
      <c r="MBN167" s="80"/>
      <c r="MBO167" s="80"/>
      <c r="MBP167" s="80"/>
      <c r="MBQ167" s="80"/>
      <c r="MBR167" s="80"/>
      <c r="MBS167" s="80"/>
      <c r="MBT167" s="80"/>
      <c r="MBU167" s="80"/>
      <c r="MBV167" s="80"/>
      <c r="MBW167" s="80"/>
      <c r="MBX167" s="80"/>
      <c r="MBY167" s="80"/>
      <c r="MBZ167" s="80"/>
      <c r="MCA167" s="80"/>
      <c r="MCB167" s="80"/>
      <c r="MCC167" s="80"/>
      <c r="MCD167" s="80"/>
      <c r="MCE167" s="80"/>
      <c r="MCF167" s="80"/>
      <c r="MCG167" s="80"/>
      <c r="MCH167" s="80"/>
      <c r="MCI167" s="80"/>
      <c r="MCJ167" s="80"/>
      <c r="MCK167" s="80"/>
      <c r="MCL167" s="80"/>
      <c r="MCM167" s="80"/>
      <c r="MCN167" s="80"/>
      <c r="MCO167" s="80"/>
      <c r="MCP167" s="80"/>
      <c r="MCQ167" s="80"/>
      <c r="MCR167" s="80"/>
      <c r="MCS167" s="80"/>
      <c r="MCT167" s="80"/>
      <c r="MCU167" s="80"/>
      <c r="MCV167" s="80"/>
      <c r="MCW167" s="80"/>
      <c r="MCX167" s="80"/>
      <c r="MCY167" s="80"/>
      <c r="MCZ167" s="80"/>
      <c r="MDA167" s="80"/>
      <c r="MDB167" s="80"/>
      <c r="MDC167" s="80"/>
      <c r="MDD167" s="80"/>
      <c r="MDE167" s="80"/>
      <c r="MDF167" s="80"/>
      <c r="MDG167" s="80"/>
      <c r="MDH167" s="80"/>
      <c r="MDI167" s="80"/>
      <c r="MDJ167" s="80"/>
      <c r="MDK167" s="80"/>
      <c r="MDL167" s="80"/>
      <c r="MDM167" s="80"/>
      <c r="MDN167" s="80"/>
      <c r="MDO167" s="80"/>
      <c r="MDP167" s="80"/>
      <c r="MDQ167" s="80"/>
      <c r="MDR167" s="80"/>
      <c r="MDS167" s="80"/>
      <c r="MDT167" s="80"/>
      <c r="MDU167" s="80"/>
      <c r="MDV167" s="80"/>
      <c r="MDW167" s="80"/>
      <c r="MDX167" s="80"/>
      <c r="MDY167" s="80"/>
      <c r="MDZ167" s="80"/>
      <c r="MEA167" s="80"/>
      <c r="MEB167" s="80"/>
      <c r="MEC167" s="80"/>
      <c r="MED167" s="80"/>
      <c r="MEE167" s="80"/>
      <c r="MEF167" s="80"/>
      <c r="MEG167" s="80"/>
      <c r="MEH167" s="80"/>
      <c r="MEI167" s="80"/>
      <c r="MEJ167" s="80"/>
      <c r="MEK167" s="80"/>
      <c r="MEL167" s="80"/>
      <c r="MEM167" s="80"/>
      <c r="MEN167" s="80"/>
      <c r="MEO167" s="80"/>
      <c r="MEP167" s="80"/>
      <c r="MEQ167" s="80"/>
      <c r="MER167" s="80"/>
      <c r="MES167" s="80"/>
      <c r="MET167" s="80"/>
      <c r="MEU167" s="80"/>
      <c r="MEV167" s="80"/>
      <c r="MEW167" s="80"/>
      <c r="MEX167" s="80"/>
      <c r="MEY167" s="80"/>
      <c r="MEZ167" s="80"/>
      <c r="MFA167" s="80"/>
      <c r="MFB167" s="80"/>
      <c r="MFC167" s="80"/>
      <c r="MFD167" s="80"/>
      <c r="MFE167" s="80"/>
      <c r="MFF167" s="80"/>
      <c r="MFG167" s="80"/>
      <c r="MFH167" s="80"/>
      <c r="MFI167" s="80"/>
      <c r="MFJ167" s="80"/>
      <c r="MFK167" s="80"/>
      <c r="MFL167" s="80"/>
      <c r="MFM167" s="80"/>
      <c r="MFN167" s="80"/>
      <c r="MFO167" s="80"/>
      <c r="MFP167" s="80"/>
      <c r="MFQ167" s="80"/>
      <c r="MFR167" s="80"/>
      <c r="MFS167" s="80"/>
      <c r="MFT167" s="80"/>
      <c r="MFU167" s="80"/>
      <c r="MFV167" s="80"/>
      <c r="MFW167" s="80"/>
      <c r="MFX167" s="80"/>
      <c r="MFY167" s="80"/>
      <c r="MFZ167" s="80"/>
      <c r="MGA167" s="80"/>
      <c r="MGB167" s="80"/>
      <c r="MGC167" s="80"/>
      <c r="MGD167" s="80"/>
      <c r="MGE167" s="80"/>
      <c r="MGF167" s="80"/>
      <c r="MGG167" s="80"/>
      <c r="MGH167" s="80"/>
      <c r="MGI167" s="80"/>
      <c r="MGJ167" s="80"/>
      <c r="MGK167" s="80"/>
      <c r="MGL167" s="80"/>
      <c r="MGM167" s="80"/>
      <c r="MGN167" s="80"/>
      <c r="MGO167" s="80"/>
      <c r="MGP167" s="80"/>
      <c r="MGQ167" s="80"/>
      <c r="MGR167" s="80"/>
      <c r="MGS167" s="80"/>
      <c r="MGT167" s="80"/>
      <c r="MGU167" s="80"/>
      <c r="MGV167" s="80"/>
      <c r="MGW167" s="80"/>
      <c r="MGX167" s="80"/>
      <c r="MGY167" s="80"/>
      <c r="MGZ167" s="80"/>
      <c r="MHA167" s="80"/>
      <c r="MHB167" s="80"/>
      <c r="MHC167" s="80"/>
      <c r="MHD167" s="80"/>
      <c r="MHE167" s="80"/>
      <c r="MHF167" s="80"/>
      <c r="MHG167" s="80"/>
      <c r="MHH167" s="80"/>
      <c r="MHI167" s="80"/>
      <c r="MHJ167" s="80"/>
      <c r="MHK167" s="80"/>
      <c r="MHL167" s="80"/>
      <c r="MHM167" s="80"/>
      <c r="MHN167" s="80"/>
      <c r="MHO167" s="80"/>
      <c r="MHP167" s="80"/>
      <c r="MHQ167" s="80"/>
      <c r="MHR167" s="80"/>
      <c r="MHS167" s="80"/>
      <c r="MHT167" s="80"/>
      <c r="MHU167" s="80"/>
      <c r="MHV167" s="80"/>
      <c r="MHW167" s="80"/>
      <c r="MHX167" s="80"/>
      <c r="MHY167" s="80"/>
      <c r="MHZ167" s="80"/>
      <c r="MIA167" s="80"/>
      <c r="MIB167" s="80"/>
      <c r="MIC167" s="80"/>
      <c r="MID167" s="80"/>
      <c r="MIE167" s="80"/>
      <c r="MIF167" s="80"/>
      <c r="MIG167" s="80"/>
      <c r="MIH167" s="80"/>
      <c r="MII167" s="80"/>
      <c r="MIJ167" s="80"/>
      <c r="MIK167" s="80"/>
      <c r="MIL167" s="80"/>
      <c r="MIM167" s="80"/>
      <c r="MIN167" s="80"/>
      <c r="MIO167" s="80"/>
      <c r="MIP167" s="80"/>
      <c r="MIQ167" s="80"/>
      <c r="MIR167" s="80"/>
      <c r="MIS167" s="80"/>
      <c r="MIT167" s="80"/>
      <c r="MIU167" s="80"/>
      <c r="MIV167" s="80"/>
      <c r="MIW167" s="80"/>
      <c r="MIX167" s="80"/>
      <c r="MIY167" s="80"/>
      <c r="MIZ167" s="80"/>
      <c r="MJA167" s="80"/>
      <c r="MJB167" s="80"/>
      <c r="MJC167" s="80"/>
      <c r="MJD167" s="80"/>
      <c r="MJE167" s="80"/>
      <c r="MJF167" s="80"/>
      <c r="MJG167" s="80"/>
      <c r="MJH167" s="80"/>
      <c r="MJI167" s="80"/>
      <c r="MJJ167" s="80"/>
      <c r="MJK167" s="80"/>
      <c r="MJL167" s="80"/>
      <c r="MJM167" s="80"/>
      <c r="MJN167" s="80"/>
      <c r="MJO167" s="80"/>
      <c r="MJP167" s="80"/>
      <c r="MJQ167" s="80"/>
      <c r="MJR167" s="80"/>
      <c r="MJS167" s="80"/>
      <c r="MJT167" s="80"/>
      <c r="MJU167" s="80"/>
      <c r="MJV167" s="80"/>
      <c r="MJW167" s="80"/>
      <c r="MJX167" s="80"/>
      <c r="MJY167" s="80"/>
      <c r="MJZ167" s="80"/>
      <c r="MKA167" s="80"/>
      <c r="MKB167" s="80"/>
      <c r="MKC167" s="80"/>
      <c r="MKD167" s="80"/>
      <c r="MKE167" s="80"/>
      <c r="MKF167" s="80"/>
      <c r="MKG167" s="80"/>
      <c r="MKH167" s="80"/>
      <c r="MKI167" s="80"/>
      <c r="MKJ167" s="80"/>
      <c r="MKK167" s="80"/>
      <c r="MKL167" s="80"/>
      <c r="MKM167" s="80"/>
      <c r="MKN167" s="80"/>
      <c r="MKO167" s="80"/>
      <c r="MKP167" s="80"/>
      <c r="MKQ167" s="80"/>
      <c r="MKR167" s="80"/>
      <c r="MKS167" s="80"/>
      <c r="MKT167" s="80"/>
      <c r="MKU167" s="80"/>
      <c r="MKV167" s="80"/>
      <c r="MKW167" s="80"/>
      <c r="MKX167" s="80"/>
      <c r="MKY167" s="80"/>
      <c r="MKZ167" s="80"/>
      <c r="MLA167" s="80"/>
      <c r="MLB167" s="80"/>
      <c r="MLC167" s="80"/>
      <c r="MLD167" s="80"/>
      <c r="MLE167" s="80"/>
      <c r="MLF167" s="80"/>
      <c r="MLG167" s="80"/>
      <c r="MLH167" s="80"/>
      <c r="MLI167" s="80"/>
      <c r="MLJ167" s="80"/>
      <c r="MLK167" s="80"/>
      <c r="MLL167" s="80"/>
      <c r="MLM167" s="80"/>
      <c r="MLN167" s="80"/>
      <c r="MLO167" s="80"/>
      <c r="MLP167" s="80"/>
      <c r="MLQ167" s="80"/>
      <c r="MLR167" s="80"/>
      <c r="MLS167" s="80"/>
      <c r="MLT167" s="80"/>
      <c r="MLU167" s="80"/>
      <c r="MLV167" s="80"/>
      <c r="MLW167" s="80"/>
      <c r="MLX167" s="80"/>
      <c r="MLY167" s="80"/>
      <c r="MLZ167" s="80"/>
      <c r="MMA167" s="80"/>
      <c r="MMB167" s="80"/>
      <c r="MMC167" s="80"/>
      <c r="MMD167" s="80"/>
      <c r="MME167" s="80"/>
      <c r="MMF167" s="80"/>
      <c r="MMG167" s="80"/>
      <c r="MMH167" s="80"/>
      <c r="MMI167" s="80"/>
      <c r="MMJ167" s="80"/>
      <c r="MMK167" s="80"/>
      <c r="MML167" s="80"/>
      <c r="MMM167" s="80"/>
      <c r="MMN167" s="80"/>
      <c r="MMO167" s="80"/>
      <c r="MMP167" s="80"/>
      <c r="MMQ167" s="80"/>
      <c r="MMR167" s="80"/>
      <c r="MMS167" s="80"/>
      <c r="MMT167" s="80"/>
      <c r="MMU167" s="80"/>
      <c r="MMV167" s="80"/>
      <c r="MMW167" s="80"/>
      <c r="MMX167" s="80"/>
      <c r="MMY167" s="80"/>
      <c r="MMZ167" s="80"/>
      <c r="MNA167" s="80"/>
      <c r="MNB167" s="80"/>
      <c r="MNC167" s="80"/>
      <c r="MND167" s="80"/>
      <c r="MNE167" s="80"/>
      <c r="MNF167" s="80"/>
      <c r="MNG167" s="80"/>
      <c r="MNH167" s="80"/>
      <c r="MNI167" s="80"/>
      <c r="MNJ167" s="80"/>
      <c r="MNK167" s="80"/>
      <c r="MNL167" s="80"/>
      <c r="MNM167" s="80"/>
      <c r="MNN167" s="80"/>
      <c r="MNO167" s="80"/>
      <c r="MNP167" s="80"/>
      <c r="MNQ167" s="80"/>
      <c r="MNR167" s="80"/>
      <c r="MNS167" s="80"/>
      <c r="MNT167" s="80"/>
      <c r="MNU167" s="80"/>
      <c r="MNV167" s="80"/>
      <c r="MNW167" s="80"/>
      <c r="MNX167" s="80"/>
      <c r="MNY167" s="80"/>
      <c r="MNZ167" s="80"/>
      <c r="MOA167" s="80"/>
      <c r="MOB167" s="80"/>
      <c r="MOC167" s="80"/>
      <c r="MOD167" s="80"/>
      <c r="MOE167" s="80"/>
      <c r="MOF167" s="80"/>
      <c r="MOG167" s="80"/>
      <c r="MOH167" s="80"/>
      <c r="MOI167" s="80"/>
      <c r="MOJ167" s="80"/>
      <c r="MOK167" s="80"/>
      <c r="MOL167" s="80"/>
      <c r="MOM167" s="80"/>
      <c r="MON167" s="80"/>
      <c r="MOO167" s="80"/>
      <c r="MOP167" s="80"/>
      <c r="MOQ167" s="80"/>
      <c r="MOR167" s="80"/>
      <c r="MOS167" s="80"/>
      <c r="MOT167" s="80"/>
      <c r="MOU167" s="80"/>
      <c r="MOV167" s="80"/>
      <c r="MOW167" s="80"/>
      <c r="MOX167" s="80"/>
      <c r="MOY167" s="80"/>
      <c r="MOZ167" s="80"/>
      <c r="MPA167" s="80"/>
      <c r="MPB167" s="80"/>
      <c r="MPC167" s="80"/>
      <c r="MPD167" s="80"/>
      <c r="MPE167" s="80"/>
      <c r="MPF167" s="80"/>
      <c r="MPG167" s="80"/>
      <c r="MPH167" s="80"/>
      <c r="MPI167" s="80"/>
      <c r="MPJ167" s="80"/>
      <c r="MPK167" s="80"/>
      <c r="MPL167" s="80"/>
      <c r="MPM167" s="80"/>
      <c r="MPN167" s="80"/>
      <c r="MPO167" s="80"/>
      <c r="MPP167" s="80"/>
      <c r="MPQ167" s="80"/>
      <c r="MPR167" s="80"/>
      <c r="MPS167" s="80"/>
      <c r="MPT167" s="80"/>
      <c r="MPU167" s="80"/>
      <c r="MPV167" s="80"/>
      <c r="MPW167" s="80"/>
      <c r="MPX167" s="80"/>
      <c r="MPY167" s="80"/>
      <c r="MPZ167" s="80"/>
      <c r="MQA167" s="80"/>
      <c r="MQB167" s="80"/>
      <c r="MQC167" s="80"/>
      <c r="MQD167" s="80"/>
      <c r="MQE167" s="80"/>
      <c r="MQF167" s="80"/>
      <c r="MQG167" s="80"/>
      <c r="MQH167" s="80"/>
      <c r="MQI167" s="80"/>
      <c r="MQJ167" s="80"/>
      <c r="MQK167" s="80"/>
      <c r="MQL167" s="80"/>
      <c r="MQM167" s="80"/>
      <c r="MQN167" s="80"/>
      <c r="MQO167" s="80"/>
      <c r="MQP167" s="80"/>
      <c r="MQQ167" s="80"/>
      <c r="MQR167" s="80"/>
      <c r="MQS167" s="80"/>
      <c r="MQT167" s="80"/>
      <c r="MQU167" s="80"/>
      <c r="MQV167" s="80"/>
      <c r="MQW167" s="80"/>
      <c r="MQX167" s="80"/>
      <c r="MQY167" s="80"/>
      <c r="MQZ167" s="80"/>
      <c r="MRA167" s="80"/>
      <c r="MRB167" s="80"/>
      <c r="MRC167" s="80"/>
      <c r="MRD167" s="80"/>
      <c r="MRE167" s="80"/>
      <c r="MRF167" s="80"/>
      <c r="MRG167" s="80"/>
      <c r="MRH167" s="80"/>
      <c r="MRI167" s="80"/>
      <c r="MRJ167" s="80"/>
      <c r="MRK167" s="80"/>
      <c r="MRL167" s="80"/>
      <c r="MRM167" s="80"/>
      <c r="MRN167" s="80"/>
      <c r="MRO167" s="80"/>
      <c r="MRP167" s="80"/>
      <c r="MRQ167" s="80"/>
      <c r="MRR167" s="80"/>
      <c r="MRS167" s="80"/>
      <c r="MRT167" s="80"/>
      <c r="MRU167" s="80"/>
      <c r="MRV167" s="80"/>
      <c r="MRW167" s="80"/>
      <c r="MRX167" s="80"/>
      <c r="MRY167" s="80"/>
      <c r="MRZ167" s="80"/>
      <c r="MSA167" s="80"/>
      <c r="MSB167" s="80"/>
      <c r="MSC167" s="80"/>
      <c r="MSD167" s="80"/>
      <c r="MSE167" s="80"/>
      <c r="MSF167" s="80"/>
      <c r="MSG167" s="80"/>
      <c r="MSH167" s="80"/>
      <c r="MSI167" s="80"/>
      <c r="MSJ167" s="80"/>
      <c r="MSK167" s="80"/>
      <c r="MSL167" s="80"/>
      <c r="MSM167" s="80"/>
      <c r="MSN167" s="80"/>
      <c r="MSO167" s="80"/>
      <c r="MSP167" s="80"/>
      <c r="MSQ167" s="80"/>
      <c r="MSR167" s="80"/>
      <c r="MSS167" s="80"/>
      <c r="MST167" s="80"/>
      <c r="MSU167" s="80"/>
      <c r="MSV167" s="80"/>
      <c r="MSW167" s="80"/>
      <c r="MSX167" s="80"/>
      <c r="MSY167" s="80"/>
      <c r="MSZ167" s="80"/>
      <c r="MTA167" s="80"/>
      <c r="MTB167" s="80"/>
      <c r="MTC167" s="80"/>
      <c r="MTD167" s="80"/>
      <c r="MTE167" s="80"/>
      <c r="MTF167" s="80"/>
      <c r="MTG167" s="80"/>
      <c r="MTH167" s="80"/>
      <c r="MTI167" s="80"/>
      <c r="MTJ167" s="80"/>
      <c r="MTK167" s="80"/>
      <c r="MTL167" s="80"/>
      <c r="MTM167" s="80"/>
      <c r="MTN167" s="80"/>
      <c r="MTO167" s="80"/>
      <c r="MTP167" s="80"/>
      <c r="MTQ167" s="80"/>
      <c r="MTR167" s="80"/>
      <c r="MTS167" s="80"/>
      <c r="MTT167" s="80"/>
      <c r="MTU167" s="80"/>
      <c r="MTV167" s="80"/>
      <c r="MTW167" s="80"/>
      <c r="MTX167" s="80"/>
      <c r="MTY167" s="80"/>
      <c r="MTZ167" s="80"/>
      <c r="MUA167" s="80"/>
      <c r="MUB167" s="80"/>
      <c r="MUC167" s="80"/>
      <c r="MUD167" s="80"/>
      <c r="MUE167" s="80"/>
      <c r="MUF167" s="80"/>
      <c r="MUG167" s="80"/>
      <c r="MUH167" s="80"/>
      <c r="MUI167" s="80"/>
      <c r="MUJ167" s="80"/>
      <c r="MUK167" s="80"/>
      <c r="MUL167" s="80"/>
      <c r="MUM167" s="80"/>
      <c r="MUN167" s="80"/>
      <c r="MUO167" s="80"/>
      <c r="MUP167" s="80"/>
      <c r="MUQ167" s="80"/>
      <c r="MUR167" s="80"/>
      <c r="MUS167" s="80"/>
      <c r="MUT167" s="80"/>
      <c r="MUU167" s="80"/>
      <c r="MUV167" s="80"/>
      <c r="MUW167" s="80"/>
      <c r="MUX167" s="80"/>
      <c r="MUY167" s="80"/>
      <c r="MUZ167" s="80"/>
      <c r="MVA167" s="80"/>
      <c r="MVB167" s="80"/>
      <c r="MVC167" s="80"/>
      <c r="MVD167" s="80"/>
      <c r="MVE167" s="80"/>
      <c r="MVF167" s="80"/>
      <c r="MVG167" s="80"/>
      <c r="MVH167" s="80"/>
      <c r="MVI167" s="80"/>
      <c r="MVJ167" s="80"/>
      <c r="MVK167" s="80"/>
      <c r="MVL167" s="80"/>
      <c r="MVM167" s="80"/>
      <c r="MVN167" s="80"/>
      <c r="MVO167" s="80"/>
      <c r="MVP167" s="80"/>
      <c r="MVQ167" s="80"/>
      <c r="MVR167" s="80"/>
      <c r="MVS167" s="80"/>
      <c r="MVT167" s="80"/>
      <c r="MVU167" s="80"/>
      <c r="MVV167" s="80"/>
      <c r="MVW167" s="80"/>
      <c r="MVX167" s="80"/>
      <c r="MVY167" s="80"/>
      <c r="MVZ167" s="80"/>
      <c r="MWA167" s="80"/>
      <c r="MWB167" s="80"/>
      <c r="MWC167" s="80"/>
      <c r="MWD167" s="80"/>
      <c r="MWE167" s="80"/>
      <c r="MWF167" s="80"/>
      <c r="MWG167" s="80"/>
      <c r="MWH167" s="80"/>
      <c r="MWI167" s="80"/>
      <c r="MWJ167" s="80"/>
      <c r="MWK167" s="80"/>
      <c r="MWL167" s="80"/>
      <c r="MWM167" s="80"/>
      <c r="MWN167" s="80"/>
      <c r="MWO167" s="80"/>
      <c r="MWP167" s="80"/>
      <c r="MWQ167" s="80"/>
      <c r="MWR167" s="80"/>
      <c r="MWS167" s="80"/>
      <c r="MWT167" s="80"/>
      <c r="MWU167" s="80"/>
      <c r="MWV167" s="80"/>
      <c r="MWW167" s="80"/>
      <c r="MWX167" s="80"/>
      <c r="MWY167" s="80"/>
      <c r="MWZ167" s="80"/>
      <c r="MXA167" s="80"/>
      <c r="MXB167" s="80"/>
      <c r="MXC167" s="80"/>
      <c r="MXD167" s="80"/>
      <c r="MXE167" s="80"/>
      <c r="MXF167" s="80"/>
      <c r="MXG167" s="80"/>
      <c r="MXH167" s="80"/>
      <c r="MXI167" s="80"/>
      <c r="MXJ167" s="80"/>
      <c r="MXK167" s="80"/>
      <c r="MXL167" s="80"/>
      <c r="MXM167" s="80"/>
      <c r="MXN167" s="80"/>
      <c r="MXO167" s="80"/>
      <c r="MXP167" s="80"/>
      <c r="MXQ167" s="80"/>
      <c r="MXR167" s="80"/>
      <c r="MXS167" s="80"/>
      <c r="MXT167" s="80"/>
      <c r="MXU167" s="80"/>
      <c r="MXV167" s="80"/>
      <c r="MXW167" s="80"/>
      <c r="MXX167" s="80"/>
      <c r="MXY167" s="80"/>
      <c r="MXZ167" s="80"/>
      <c r="MYA167" s="80"/>
      <c r="MYB167" s="80"/>
      <c r="MYC167" s="80"/>
      <c r="MYD167" s="80"/>
      <c r="MYE167" s="80"/>
      <c r="MYF167" s="80"/>
      <c r="MYG167" s="80"/>
      <c r="MYH167" s="80"/>
      <c r="MYI167" s="80"/>
      <c r="MYJ167" s="80"/>
      <c r="MYK167" s="80"/>
      <c r="MYL167" s="80"/>
      <c r="MYM167" s="80"/>
      <c r="MYN167" s="80"/>
      <c r="MYO167" s="80"/>
      <c r="MYP167" s="80"/>
      <c r="MYQ167" s="80"/>
      <c r="MYR167" s="80"/>
      <c r="MYS167" s="80"/>
      <c r="MYT167" s="80"/>
      <c r="MYU167" s="80"/>
      <c r="MYV167" s="80"/>
      <c r="MYW167" s="80"/>
      <c r="MYX167" s="80"/>
      <c r="MYY167" s="80"/>
      <c r="MYZ167" s="80"/>
      <c r="MZA167" s="80"/>
      <c r="MZB167" s="80"/>
      <c r="MZC167" s="80"/>
      <c r="MZD167" s="80"/>
      <c r="MZE167" s="80"/>
      <c r="MZF167" s="80"/>
      <c r="MZG167" s="80"/>
      <c r="MZH167" s="80"/>
      <c r="MZI167" s="80"/>
      <c r="MZJ167" s="80"/>
      <c r="MZK167" s="80"/>
      <c r="MZL167" s="80"/>
      <c r="MZM167" s="80"/>
      <c r="MZN167" s="80"/>
      <c r="MZO167" s="80"/>
      <c r="MZP167" s="80"/>
      <c r="MZQ167" s="80"/>
      <c r="MZR167" s="80"/>
      <c r="MZS167" s="80"/>
      <c r="MZT167" s="80"/>
      <c r="MZU167" s="80"/>
      <c r="MZV167" s="80"/>
      <c r="MZW167" s="80"/>
      <c r="MZX167" s="80"/>
      <c r="MZY167" s="80"/>
      <c r="MZZ167" s="80"/>
      <c r="NAA167" s="80"/>
      <c r="NAB167" s="80"/>
      <c r="NAC167" s="80"/>
      <c r="NAD167" s="80"/>
      <c r="NAE167" s="80"/>
      <c r="NAF167" s="80"/>
      <c r="NAG167" s="80"/>
      <c r="NAH167" s="80"/>
      <c r="NAI167" s="80"/>
      <c r="NAJ167" s="80"/>
      <c r="NAK167" s="80"/>
      <c r="NAL167" s="80"/>
      <c r="NAM167" s="80"/>
      <c r="NAN167" s="80"/>
      <c r="NAO167" s="80"/>
      <c r="NAP167" s="80"/>
      <c r="NAQ167" s="80"/>
      <c r="NAR167" s="80"/>
      <c r="NAS167" s="80"/>
      <c r="NAT167" s="80"/>
      <c r="NAU167" s="80"/>
      <c r="NAV167" s="80"/>
      <c r="NAW167" s="80"/>
      <c r="NAX167" s="80"/>
      <c r="NAY167" s="80"/>
      <c r="NAZ167" s="80"/>
      <c r="NBA167" s="80"/>
      <c r="NBB167" s="80"/>
      <c r="NBC167" s="80"/>
      <c r="NBD167" s="80"/>
      <c r="NBE167" s="80"/>
      <c r="NBF167" s="80"/>
      <c r="NBG167" s="80"/>
      <c r="NBH167" s="80"/>
      <c r="NBI167" s="80"/>
      <c r="NBJ167" s="80"/>
      <c r="NBK167" s="80"/>
      <c r="NBL167" s="80"/>
      <c r="NBM167" s="80"/>
      <c r="NBN167" s="80"/>
      <c r="NBO167" s="80"/>
      <c r="NBP167" s="80"/>
      <c r="NBQ167" s="80"/>
      <c r="NBR167" s="80"/>
      <c r="NBS167" s="80"/>
      <c r="NBT167" s="80"/>
      <c r="NBU167" s="80"/>
      <c r="NBV167" s="80"/>
      <c r="NBW167" s="80"/>
      <c r="NBX167" s="80"/>
      <c r="NBY167" s="80"/>
      <c r="NBZ167" s="80"/>
      <c r="NCA167" s="80"/>
      <c r="NCB167" s="80"/>
      <c r="NCC167" s="80"/>
      <c r="NCD167" s="80"/>
      <c r="NCE167" s="80"/>
      <c r="NCF167" s="80"/>
      <c r="NCG167" s="80"/>
      <c r="NCH167" s="80"/>
      <c r="NCI167" s="80"/>
      <c r="NCJ167" s="80"/>
      <c r="NCK167" s="80"/>
      <c r="NCL167" s="80"/>
      <c r="NCM167" s="80"/>
      <c r="NCN167" s="80"/>
      <c r="NCO167" s="80"/>
      <c r="NCP167" s="80"/>
      <c r="NCQ167" s="80"/>
      <c r="NCR167" s="80"/>
      <c r="NCS167" s="80"/>
      <c r="NCT167" s="80"/>
      <c r="NCU167" s="80"/>
      <c r="NCV167" s="80"/>
      <c r="NCW167" s="80"/>
      <c r="NCX167" s="80"/>
      <c r="NCY167" s="80"/>
      <c r="NCZ167" s="80"/>
      <c r="NDA167" s="80"/>
      <c r="NDB167" s="80"/>
      <c r="NDC167" s="80"/>
      <c r="NDD167" s="80"/>
      <c r="NDE167" s="80"/>
      <c r="NDF167" s="80"/>
      <c r="NDG167" s="80"/>
      <c r="NDH167" s="80"/>
      <c r="NDI167" s="80"/>
      <c r="NDJ167" s="80"/>
      <c r="NDK167" s="80"/>
      <c r="NDL167" s="80"/>
      <c r="NDM167" s="80"/>
      <c r="NDN167" s="80"/>
      <c r="NDO167" s="80"/>
      <c r="NDP167" s="80"/>
      <c r="NDQ167" s="80"/>
      <c r="NDR167" s="80"/>
      <c r="NDS167" s="80"/>
      <c r="NDT167" s="80"/>
      <c r="NDU167" s="80"/>
      <c r="NDV167" s="80"/>
      <c r="NDW167" s="80"/>
      <c r="NDX167" s="80"/>
      <c r="NDY167" s="80"/>
      <c r="NDZ167" s="80"/>
      <c r="NEA167" s="80"/>
      <c r="NEB167" s="80"/>
      <c r="NEC167" s="80"/>
      <c r="NED167" s="80"/>
      <c r="NEE167" s="80"/>
      <c r="NEF167" s="80"/>
      <c r="NEG167" s="80"/>
      <c r="NEH167" s="80"/>
      <c r="NEI167" s="80"/>
      <c r="NEJ167" s="80"/>
      <c r="NEK167" s="80"/>
      <c r="NEL167" s="80"/>
      <c r="NEM167" s="80"/>
      <c r="NEN167" s="80"/>
      <c r="NEO167" s="80"/>
      <c r="NEP167" s="80"/>
      <c r="NEQ167" s="80"/>
      <c r="NER167" s="80"/>
      <c r="NES167" s="80"/>
      <c r="NET167" s="80"/>
      <c r="NEU167" s="80"/>
      <c r="NEV167" s="80"/>
      <c r="NEW167" s="80"/>
      <c r="NEX167" s="80"/>
      <c r="NEY167" s="80"/>
      <c r="NEZ167" s="80"/>
      <c r="NFA167" s="80"/>
      <c r="NFB167" s="80"/>
      <c r="NFC167" s="80"/>
      <c r="NFD167" s="80"/>
      <c r="NFE167" s="80"/>
      <c r="NFF167" s="80"/>
      <c r="NFG167" s="80"/>
      <c r="NFH167" s="80"/>
      <c r="NFI167" s="80"/>
      <c r="NFJ167" s="80"/>
      <c r="NFK167" s="80"/>
      <c r="NFL167" s="80"/>
      <c r="NFM167" s="80"/>
      <c r="NFN167" s="80"/>
      <c r="NFO167" s="80"/>
      <c r="NFP167" s="80"/>
      <c r="NFQ167" s="80"/>
      <c r="NFR167" s="80"/>
      <c r="NFS167" s="80"/>
      <c r="NFT167" s="80"/>
      <c r="NFU167" s="80"/>
      <c r="NFV167" s="80"/>
      <c r="NFW167" s="80"/>
      <c r="NFX167" s="80"/>
      <c r="NFY167" s="80"/>
      <c r="NFZ167" s="80"/>
      <c r="NGA167" s="80"/>
      <c r="NGB167" s="80"/>
      <c r="NGC167" s="80"/>
      <c r="NGD167" s="80"/>
      <c r="NGE167" s="80"/>
      <c r="NGF167" s="80"/>
      <c r="NGG167" s="80"/>
      <c r="NGH167" s="80"/>
      <c r="NGI167" s="80"/>
      <c r="NGJ167" s="80"/>
      <c r="NGK167" s="80"/>
      <c r="NGL167" s="80"/>
      <c r="NGM167" s="80"/>
      <c r="NGN167" s="80"/>
      <c r="NGO167" s="80"/>
      <c r="NGP167" s="80"/>
      <c r="NGQ167" s="80"/>
      <c r="NGR167" s="80"/>
      <c r="NGS167" s="80"/>
      <c r="NGT167" s="80"/>
      <c r="NGU167" s="80"/>
      <c r="NGV167" s="80"/>
      <c r="NGW167" s="80"/>
      <c r="NGX167" s="80"/>
      <c r="NGY167" s="80"/>
      <c r="NGZ167" s="80"/>
      <c r="NHA167" s="80"/>
      <c r="NHB167" s="80"/>
      <c r="NHC167" s="80"/>
      <c r="NHD167" s="80"/>
      <c r="NHE167" s="80"/>
      <c r="NHF167" s="80"/>
      <c r="NHG167" s="80"/>
      <c r="NHH167" s="80"/>
      <c r="NHI167" s="80"/>
      <c r="NHJ167" s="80"/>
      <c r="NHK167" s="80"/>
      <c r="NHL167" s="80"/>
      <c r="NHM167" s="80"/>
      <c r="NHN167" s="80"/>
      <c r="NHO167" s="80"/>
      <c r="NHP167" s="80"/>
      <c r="NHQ167" s="80"/>
      <c r="NHR167" s="80"/>
      <c r="NHS167" s="80"/>
      <c r="NHT167" s="80"/>
      <c r="NHU167" s="80"/>
      <c r="NHV167" s="80"/>
      <c r="NHW167" s="80"/>
      <c r="NHX167" s="80"/>
      <c r="NHY167" s="80"/>
      <c r="NHZ167" s="80"/>
      <c r="NIA167" s="80"/>
      <c r="NIB167" s="80"/>
      <c r="NIC167" s="80"/>
      <c r="NID167" s="80"/>
      <c r="NIE167" s="80"/>
      <c r="NIF167" s="80"/>
      <c r="NIG167" s="80"/>
      <c r="NIH167" s="80"/>
      <c r="NII167" s="80"/>
      <c r="NIJ167" s="80"/>
      <c r="NIK167" s="80"/>
      <c r="NIL167" s="80"/>
      <c r="NIM167" s="80"/>
      <c r="NIN167" s="80"/>
      <c r="NIO167" s="80"/>
      <c r="NIP167" s="80"/>
      <c r="NIQ167" s="80"/>
      <c r="NIR167" s="80"/>
      <c r="NIS167" s="80"/>
      <c r="NIT167" s="80"/>
      <c r="NIU167" s="80"/>
      <c r="NIV167" s="80"/>
      <c r="NIW167" s="80"/>
      <c r="NIX167" s="80"/>
      <c r="NIY167" s="80"/>
      <c r="NIZ167" s="80"/>
      <c r="NJA167" s="80"/>
      <c r="NJB167" s="80"/>
      <c r="NJC167" s="80"/>
      <c r="NJD167" s="80"/>
      <c r="NJE167" s="80"/>
      <c r="NJF167" s="80"/>
      <c r="NJG167" s="80"/>
      <c r="NJH167" s="80"/>
      <c r="NJI167" s="80"/>
      <c r="NJJ167" s="80"/>
      <c r="NJK167" s="80"/>
      <c r="NJL167" s="80"/>
      <c r="NJM167" s="80"/>
      <c r="NJN167" s="80"/>
      <c r="NJO167" s="80"/>
      <c r="NJP167" s="80"/>
      <c r="NJQ167" s="80"/>
      <c r="NJR167" s="80"/>
      <c r="NJS167" s="80"/>
      <c r="NJT167" s="80"/>
      <c r="NJU167" s="80"/>
      <c r="NJV167" s="80"/>
      <c r="NJW167" s="80"/>
      <c r="NJX167" s="80"/>
      <c r="NJY167" s="80"/>
      <c r="NJZ167" s="80"/>
      <c r="NKA167" s="80"/>
      <c r="NKB167" s="80"/>
      <c r="NKC167" s="80"/>
      <c r="NKD167" s="80"/>
      <c r="NKE167" s="80"/>
      <c r="NKF167" s="80"/>
      <c r="NKG167" s="80"/>
      <c r="NKH167" s="80"/>
      <c r="NKI167" s="80"/>
      <c r="NKJ167" s="80"/>
      <c r="NKK167" s="80"/>
      <c r="NKL167" s="80"/>
      <c r="NKM167" s="80"/>
      <c r="NKN167" s="80"/>
      <c r="NKO167" s="80"/>
      <c r="NKP167" s="80"/>
      <c r="NKQ167" s="80"/>
      <c r="NKR167" s="80"/>
      <c r="NKS167" s="80"/>
      <c r="NKT167" s="80"/>
      <c r="NKU167" s="80"/>
      <c r="NKV167" s="80"/>
      <c r="NKW167" s="80"/>
      <c r="NKX167" s="80"/>
      <c r="NKY167" s="80"/>
      <c r="NKZ167" s="80"/>
      <c r="NLA167" s="80"/>
      <c r="NLB167" s="80"/>
      <c r="NLC167" s="80"/>
      <c r="NLD167" s="80"/>
      <c r="NLE167" s="80"/>
      <c r="NLF167" s="80"/>
      <c r="NLG167" s="80"/>
      <c r="NLH167" s="80"/>
      <c r="NLI167" s="80"/>
      <c r="NLJ167" s="80"/>
      <c r="NLK167" s="80"/>
      <c r="NLL167" s="80"/>
      <c r="NLM167" s="80"/>
      <c r="NLN167" s="80"/>
      <c r="NLO167" s="80"/>
      <c r="NLP167" s="80"/>
      <c r="NLQ167" s="80"/>
      <c r="NLR167" s="80"/>
      <c r="NLS167" s="80"/>
      <c r="NLT167" s="80"/>
      <c r="NLU167" s="80"/>
      <c r="NLV167" s="80"/>
      <c r="NLW167" s="80"/>
      <c r="NLX167" s="80"/>
      <c r="NLY167" s="80"/>
      <c r="NLZ167" s="80"/>
      <c r="NMA167" s="80"/>
      <c r="NMB167" s="80"/>
      <c r="NMC167" s="80"/>
      <c r="NMD167" s="80"/>
      <c r="NME167" s="80"/>
      <c r="NMF167" s="80"/>
      <c r="NMG167" s="80"/>
      <c r="NMH167" s="80"/>
      <c r="NMI167" s="80"/>
      <c r="NMJ167" s="80"/>
      <c r="NMK167" s="80"/>
      <c r="NML167" s="80"/>
      <c r="NMM167" s="80"/>
      <c r="NMN167" s="80"/>
      <c r="NMO167" s="80"/>
      <c r="NMP167" s="80"/>
      <c r="NMQ167" s="80"/>
      <c r="NMR167" s="80"/>
      <c r="NMS167" s="80"/>
      <c r="NMT167" s="80"/>
      <c r="NMU167" s="80"/>
      <c r="NMV167" s="80"/>
      <c r="NMW167" s="80"/>
      <c r="NMX167" s="80"/>
      <c r="NMY167" s="80"/>
      <c r="NMZ167" s="80"/>
      <c r="NNA167" s="80"/>
      <c r="NNB167" s="80"/>
      <c r="NNC167" s="80"/>
      <c r="NND167" s="80"/>
      <c r="NNE167" s="80"/>
      <c r="NNF167" s="80"/>
      <c r="NNG167" s="80"/>
      <c r="NNH167" s="80"/>
      <c r="NNI167" s="80"/>
      <c r="NNJ167" s="80"/>
      <c r="NNK167" s="80"/>
      <c r="NNL167" s="80"/>
      <c r="NNM167" s="80"/>
      <c r="NNN167" s="80"/>
      <c r="NNO167" s="80"/>
      <c r="NNP167" s="80"/>
      <c r="NNQ167" s="80"/>
      <c r="NNR167" s="80"/>
      <c r="NNS167" s="80"/>
      <c r="NNT167" s="80"/>
      <c r="NNU167" s="80"/>
      <c r="NNV167" s="80"/>
      <c r="NNW167" s="80"/>
      <c r="NNX167" s="80"/>
      <c r="NNY167" s="80"/>
      <c r="NNZ167" s="80"/>
      <c r="NOA167" s="80"/>
      <c r="NOB167" s="80"/>
      <c r="NOC167" s="80"/>
      <c r="NOD167" s="80"/>
      <c r="NOE167" s="80"/>
      <c r="NOF167" s="80"/>
      <c r="NOG167" s="80"/>
      <c r="NOH167" s="80"/>
      <c r="NOI167" s="80"/>
      <c r="NOJ167" s="80"/>
      <c r="NOK167" s="80"/>
      <c r="NOL167" s="80"/>
      <c r="NOM167" s="80"/>
      <c r="NON167" s="80"/>
      <c r="NOO167" s="80"/>
      <c r="NOP167" s="80"/>
      <c r="NOQ167" s="80"/>
      <c r="NOR167" s="80"/>
      <c r="NOS167" s="80"/>
      <c r="NOT167" s="80"/>
      <c r="NOU167" s="80"/>
      <c r="NOV167" s="80"/>
      <c r="NOW167" s="80"/>
      <c r="NOX167" s="80"/>
      <c r="NOY167" s="80"/>
      <c r="NOZ167" s="80"/>
      <c r="NPA167" s="80"/>
      <c r="NPB167" s="80"/>
      <c r="NPC167" s="80"/>
      <c r="NPD167" s="80"/>
      <c r="NPE167" s="80"/>
      <c r="NPF167" s="80"/>
      <c r="NPG167" s="80"/>
      <c r="NPH167" s="80"/>
      <c r="NPI167" s="80"/>
      <c r="NPJ167" s="80"/>
      <c r="NPK167" s="80"/>
      <c r="NPL167" s="80"/>
      <c r="NPM167" s="80"/>
      <c r="NPN167" s="80"/>
      <c r="NPO167" s="80"/>
      <c r="NPP167" s="80"/>
      <c r="NPQ167" s="80"/>
      <c r="NPR167" s="80"/>
      <c r="NPS167" s="80"/>
      <c r="NPT167" s="80"/>
      <c r="NPU167" s="80"/>
      <c r="NPV167" s="80"/>
      <c r="NPW167" s="80"/>
      <c r="NPX167" s="80"/>
      <c r="NPY167" s="80"/>
      <c r="NPZ167" s="80"/>
      <c r="NQA167" s="80"/>
      <c r="NQB167" s="80"/>
      <c r="NQC167" s="80"/>
      <c r="NQD167" s="80"/>
      <c r="NQE167" s="80"/>
      <c r="NQF167" s="80"/>
      <c r="NQG167" s="80"/>
      <c r="NQH167" s="80"/>
      <c r="NQI167" s="80"/>
      <c r="NQJ167" s="80"/>
      <c r="NQK167" s="80"/>
      <c r="NQL167" s="80"/>
      <c r="NQM167" s="80"/>
      <c r="NQN167" s="80"/>
      <c r="NQO167" s="80"/>
      <c r="NQP167" s="80"/>
      <c r="NQQ167" s="80"/>
      <c r="NQR167" s="80"/>
      <c r="NQS167" s="80"/>
      <c r="NQT167" s="80"/>
      <c r="NQU167" s="80"/>
      <c r="NQV167" s="80"/>
      <c r="NQW167" s="80"/>
      <c r="NQX167" s="80"/>
      <c r="NQY167" s="80"/>
      <c r="NQZ167" s="80"/>
      <c r="NRA167" s="80"/>
      <c r="NRB167" s="80"/>
      <c r="NRC167" s="80"/>
      <c r="NRD167" s="80"/>
      <c r="NRE167" s="80"/>
      <c r="NRF167" s="80"/>
      <c r="NRG167" s="80"/>
      <c r="NRH167" s="80"/>
      <c r="NRI167" s="80"/>
      <c r="NRJ167" s="80"/>
      <c r="NRK167" s="80"/>
      <c r="NRL167" s="80"/>
      <c r="NRM167" s="80"/>
      <c r="NRN167" s="80"/>
      <c r="NRO167" s="80"/>
      <c r="NRP167" s="80"/>
      <c r="NRQ167" s="80"/>
      <c r="NRR167" s="80"/>
      <c r="NRS167" s="80"/>
      <c r="NRT167" s="80"/>
      <c r="NRU167" s="80"/>
      <c r="NRV167" s="80"/>
      <c r="NRW167" s="80"/>
      <c r="NRX167" s="80"/>
      <c r="NRY167" s="80"/>
      <c r="NRZ167" s="80"/>
      <c r="NSA167" s="80"/>
      <c r="NSB167" s="80"/>
      <c r="NSC167" s="80"/>
      <c r="NSD167" s="80"/>
      <c r="NSE167" s="80"/>
      <c r="NSF167" s="80"/>
      <c r="NSG167" s="80"/>
      <c r="NSH167" s="80"/>
      <c r="NSI167" s="80"/>
      <c r="NSJ167" s="80"/>
      <c r="NSK167" s="80"/>
      <c r="NSL167" s="80"/>
      <c r="NSM167" s="80"/>
      <c r="NSN167" s="80"/>
      <c r="NSO167" s="80"/>
      <c r="NSP167" s="80"/>
      <c r="NSQ167" s="80"/>
      <c r="NSR167" s="80"/>
      <c r="NSS167" s="80"/>
      <c r="NST167" s="80"/>
      <c r="NSU167" s="80"/>
      <c r="NSV167" s="80"/>
      <c r="NSW167" s="80"/>
      <c r="NSX167" s="80"/>
      <c r="NSY167" s="80"/>
      <c r="NSZ167" s="80"/>
      <c r="NTA167" s="80"/>
      <c r="NTB167" s="80"/>
      <c r="NTC167" s="80"/>
      <c r="NTD167" s="80"/>
      <c r="NTE167" s="80"/>
      <c r="NTF167" s="80"/>
      <c r="NTG167" s="80"/>
      <c r="NTH167" s="80"/>
      <c r="NTI167" s="80"/>
      <c r="NTJ167" s="80"/>
      <c r="NTK167" s="80"/>
      <c r="NTL167" s="80"/>
      <c r="NTM167" s="80"/>
      <c r="NTN167" s="80"/>
      <c r="NTO167" s="80"/>
      <c r="NTP167" s="80"/>
      <c r="NTQ167" s="80"/>
      <c r="NTR167" s="80"/>
      <c r="NTS167" s="80"/>
      <c r="NTT167" s="80"/>
      <c r="NTU167" s="80"/>
      <c r="NTV167" s="80"/>
      <c r="NTW167" s="80"/>
      <c r="NTX167" s="80"/>
      <c r="NTY167" s="80"/>
      <c r="NTZ167" s="80"/>
      <c r="NUA167" s="80"/>
      <c r="NUB167" s="80"/>
      <c r="NUC167" s="80"/>
      <c r="NUD167" s="80"/>
      <c r="NUE167" s="80"/>
      <c r="NUF167" s="80"/>
      <c r="NUG167" s="80"/>
      <c r="NUH167" s="80"/>
      <c r="NUI167" s="80"/>
      <c r="NUJ167" s="80"/>
      <c r="NUK167" s="80"/>
      <c r="NUL167" s="80"/>
      <c r="NUM167" s="80"/>
      <c r="NUN167" s="80"/>
      <c r="NUO167" s="80"/>
      <c r="NUP167" s="80"/>
      <c r="NUQ167" s="80"/>
      <c r="NUR167" s="80"/>
      <c r="NUS167" s="80"/>
      <c r="NUT167" s="80"/>
      <c r="NUU167" s="80"/>
      <c r="NUV167" s="80"/>
      <c r="NUW167" s="80"/>
      <c r="NUX167" s="80"/>
      <c r="NUY167" s="80"/>
      <c r="NUZ167" s="80"/>
      <c r="NVA167" s="80"/>
      <c r="NVB167" s="80"/>
      <c r="NVC167" s="80"/>
      <c r="NVD167" s="80"/>
      <c r="NVE167" s="80"/>
      <c r="NVF167" s="80"/>
      <c r="NVG167" s="80"/>
      <c r="NVH167" s="80"/>
      <c r="NVI167" s="80"/>
      <c r="NVJ167" s="80"/>
      <c r="NVK167" s="80"/>
      <c r="NVL167" s="80"/>
      <c r="NVM167" s="80"/>
      <c r="NVN167" s="80"/>
      <c r="NVO167" s="80"/>
      <c r="NVP167" s="80"/>
      <c r="NVQ167" s="80"/>
      <c r="NVR167" s="80"/>
      <c r="NVS167" s="80"/>
      <c r="NVT167" s="80"/>
      <c r="NVU167" s="80"/>
      <c r="NVV167" s="80"/>
      <c r="NVW167" s="80"/>
      <c r="NVX167" s="80"/>
      <c r="NVY167" s="80"/>
      <c r="NVZ167" s="80"/>
      <c r="NWA167" s="80"/>
      <c r="NWB167" s="80"/>
      <c r="NWC167" s="80"/>
      <c r="NWD167" s="80"/>
      <c r="NWE167" s="80"/>
      <c r="NWF167" s="80"/>
      <c r="NWG167" s="80"/>
      <c r="NWH167" s="80"/>
      <c r="NWI167" s="80"/>
      <c r="NWJ167" s="80"/>
      <c r="NWK167" s="80"/>
      <c r="NWL167" s="80"/>
      <c r="NWM167" s="80"/>
      <c r="NWN167" s="80"/>
      <c r="NWO167" s="80"/>
      <c r="NWP167" s="80"/>
      <c r="NWQ167" s="80"/>
      <c r="NWR167" s="80"/>
      <c r="NWS167" s="80"/>
      <c r="NWT167" s="80"/>
      <c r="NWU167" s="80"/>
      <c r="NWV167" s="80"/>
      <c r="NWW167" s="80"/>
      <c r="NWX167" s="80"/>
      <c r="NWY167" s="80"/>
      <c r="NWZ167" s="80"/>
      <c r="NXA167" s="80"/>
      <c r="NXB167" s="80"/>
      <c r="NXC167" s="80"/>
      <c r="NXD167" s="80"/>
      <c r="NXE167" s="80"/>
      <c r="NXF167" s="80"/>
      <c r="NXG167" s="80"/>
      <c r="NXH167" s="80"/>
      <c r="NXI167" s="80"/>
      <c r="NXJ167" s="80"/>
      <c r="NXK167" s="80"/>
      <c r="NXL167" s="80"/>
      <c r="NXM167" s="80"/>
      <c r="NXN167" s="80"/>
      <c r="NXO167" s="80"/>
      <c r="NXP167" s="80"/>
      <c r="NXQ167" s="80"/>
      <c r="NXR167" s="80"/>
      <c r="NXS167" s="80"/>
      <c r="NXT167" s="80"/>
      <c r="NXU167" s="80"/>
      <c r="NXV167" s="80"/>
      <c r="NXW167" s="80"/>
      <c r="NXX167" s="80"/>
      <c r="NXY167" s="80"/>
      <c r="NXZ167" s="80"/>
      <c r="NYA167" s="80"/>
      <c r="NYB167" s="80"/>
      <c r="NYC167" s="80"/>
      <c r="NYD167" s="80"/>
      <c r="NYE167" s="80"/>
      <c r="NYF167" s="80"/>
      <c r="NYG167" s="80"/>
      <c r="NYH167" s="80"/>
      <c r="NYI167" s="80"/>
      <c r="NYJ167" s="80"/>
      <c r="NYK167" s="80"/>
      <c r="NYL167" s="80"/>
      <c r="NYM167" s="80"/>
      <c r="NYN167" s="80"/>
      <c r="NYO167" s="80"/>
      <c r="NYP167" s="80"/>
      <c r="NYQ167" s="80"/>
      <c r="NYR167" s="80"/>
      <c r="NYS167" s="80"/>
      <c r="NYT167" s="80"/>
      <c r="NYU167" s="80"/>
      <c r="NYV167" s="80"/>
      <c r="NYW167" s="80"/>
      <c r="NYX167" s="80"/>
      <c r="NYY167" s="80"/>
      <c r="NYZ167" s="80"/>
      <c r="NZA167" s="80"/>
      <c r="NZB167" s="80"/>
      <c r="NZC167" s="80"/>
      <c r="NZD167" s="80"/>
      <c r="NZE167" s="80"/>
      <c r="NZF167" s="80"/>
      <c r="NZG167" s="80"/>
      <c r="NZH167" s="80"/>
      <c r="NZI167" s="80"/>
      <c r="NZJ167" s="80"/>
      <c r="NZK167" s="80"/>
      <c r="NZL167" s="80"/>
      <c r="NZM167" s="80"/>
      <c r="NZN167" s="80"/>
      <c r="NZO167" s="80"/>
      <c r="NZP167" s="80"/>
      <c r="NZQ167" s="80"/>
      <c r="NZR167" s="80"/>
      <c r="NZS167" s="80"/>
      <c r="NZT167" s="80"/>
      <c r="NZU167" s="80"/>
      <c r="NZV167" s="80"/>
      <c r="NZW167" s="80"/>
      <c r="NZX167" s="80"/>
      <c r="NZY167" s="80"/>
      <c r="NZZ167" s="80"/>
      <c r="OAA167" s="80"/>
      <c r="OAB167" s="80"/>
      <c r="OAC167" s="80"/>
      <c r="OAD167" s="80"/>
      <c r="OAE167" s="80"/>
      <c r="OAF167" s="80"/>
      <c r="OAG167" s="80"/>
      <c r="OAH167" s="80"/>
      <c r="OAI167" s="80"/>
      <c r="OAJ167" s="80"/>
      <c r="OAK167" s="80"/>
      <c r="OAL167" s="80"/>
      <c r="OAM167" s="80"/>
      <c r="OAN167" s="80"/>
      <c r="OAO167" s="80"/>
      <c r="OAP167" s="80"/>
      <c r="OAQ167" s="80"/>
      <c r="OAR167" s="80"/>
      <c r="OAS167" s="80"/>
      <c r="OAT167" s="80"/>
      <c r="OAU167" s="80"/>
      <c r="OAV167" s="80"/>
      <c r="OAW167" s="80"/>
      <c r="OAX167" s="80"/>
      <c r="OAY167" s="80"/>
      <c r="OAZ167" s="80"/>
      <c r="OBA167" s="80"/>
      <c r="OBB167" s="80"/>
      <c r="OBC167" s="80"/>
      <c r="OBD167" s="80"/>
      <c r="OBE167" s="80"/>
      <c r="OBF167" s="80"/>
      <c r="OBG167" s="80"/>
      <c r="OBH167" s="80"/>
      <c r="OBI167" s="80"/>
      <c r="OBJ167" s="80"/>
      <c r="OBK167" s="80"/>
      <c r="OBL167" s="80"/>
      <c r="OBM167" s="80"/>
      <c r="OBN167" s="80"/>
      <c r="OBO167" s="80"/>
      <c r="OBP167" s="80"/>
      <c r="OBQ167" s="80"/>
      <c r="OBR167" s="80"/>
      <c r="OBS167" s="80"/>
      <c r="OBT167" s="80"/>
      <c r="OBU167" s="80"/>
      <c r="OBV167" s="80"/>
      <c r="OBW167" s="80"/>
      <c r="OBX167" s="80"/>
      <c r="OBY167" s="80"/>
      <c r="OBZ167" s="80"/>
      <c r="OCA167" s="80"/>
      <c r="OCB167" s="80"/>
      <c r="OCC167" s="80"/>
      <c r="OCD167" s="80"/>
      <c r="OCE167" s="80"/>
      <c r="OCF167" s="80"/>
      <c r="OCG167" s="80"/>
      <c r="OCH167" s="80"/>
      <c r="OCI167" s="80"/>
      <c r="OCJ167" s="80"/>
      <c r="OCK167" s="80"/>
      <c r="OCL167" s="80"/>
      <c r="OCM167" s="80"/>
      <c r="OCN167" s="80"/>
      <c r="OCO167" s="80"/>
      <c r="OCP167" s="80"/>
      <c r="OCQ167" s="80"/>
      <c r="OCR167" s="80"/>
      <c r="OCS167" s="80"/>
      <c r="OCT167" s="80"/>
      <c r="OCU167" s="80"/>
      <c r="OCV167" s="80"/>
      <c r="OCW167" s="80"/>
      <c r="OCX167" s="80"/>
      <c r="OCY167" s="80"/>
      <c r="OCZ167" s="80"/>
      <c r="ODA167" s="80"/>
      <c r="ODB167" s="80"/>
      <c r="ODC167" s="80"/>
      <c r="ODD167" s="80"/>
      <c r="ODE167" s="80"/>
      <c r="ODF167" s="80"/>
      <c r="ODG167" s="80"/>
      <c r="ODH167" s="80"/>
      <c r="ODI167" s="80"/>
      <c r="ODJ167" s="80"/>
      <c r="ODK167" s="80"/>
      <c r="ODL167" s="80"/>
      <c r="ODM167" s="80"/>
      <c r="ODN167" s="80"/>
      <c r="ODO167" s="80"/>
      <c r="ODP167" s="80"/>
      <c r="ODQ167" s="80"/>
      <c r="ODR167" s="80"/>
      <c r="ODS167" s="80"/>
      <c r="ODT167" s="80"/>
      <c r="ODU167" s="80"/>
      <c r="ODV167" s="80"/>
      <c r="ODW167" s="80"/>
      <c r="ODX167" s="80"/>
      <c r="ODY167" s="80"/>
      <c r="ODZ167" s="80"/>
      <c r="OEA167" s="80"/>
      <c r="OEB167" s="80"/>
      <c r="OEC167" s="80"/>
      <c r="OED167" s="80"/>
      <c r="OEE167" s="80"/>
      <c r="OEF167" s="80"/>
      <c r="OEG167" s="80"/>
      <c r="OEH167" s="80"/>
      <c r="OEI167" s="80"/>
      <c r="OEJ167" s="80"/>
      <c r="OEK167" s="80"/>
      <c r="OEL167" s="80"/>
      <c r="OEM167" s="80"/>
      <c r="OEN167" s="80"/>
      <c r="OEO167" s="80"/>
      <c r="OEP167" s="80"/>
      <c r="OEQ167" s="80"/>
      <c r="OER167" s="80"/>
      <c r="OES167" s="80"/>
      <c r="OET167" s="80"/>
      <c r="OEU167" s="80"/>
      <c r="OEV167" s="80"/>
      <c r="OEW167" s="80"/>
      <c r="OEX167" s="80"/>
      <c r="OEY167" s="80"/>
      <c r="OEZ167" s="80"/>
      <c r="OFA167" s="80"/>
      <c r="OFB167" s="80"/>
      <c r="OFC167" s="80"/>
      <c r="OFD167" s="80"/>
      <c r="OFE167" s="80"/>
      <c r="OFF167" s="80"/>
      <c r="OFG167" s="80"/>
      <c r="OFH167" s="80"/>
      <c r="OFI167" s="80"/>
      <c r="OFJ167" s="80"/>
      <c r="OFK167" s="80"/>
      <c r="OFL167" s="80"/>
      <c r="OFM167" s="80"/>
      <c r="OFN167" s="80"/>
      <c r="OFO167" s="80"/>
      <c r="OFP167" s="80"/>
      <c r="OFQ167" s="80"/>
      <c r="OFR167" s="80"/>
      <c r="OFS167" s="80"/>
      <c r="OFT167" s="80"/>
      <c r="OFU167" s="80"/>
      <c r="OFV167" s="80"/>
      <c r="OFW167" s="80"/>
      <c r="OFX167" s="80"/>
      <c r="OFY167" s="80"/>
      <c r="OFZ167" s="80"/>
      <c r="OGA167" s="80"/>
      <c r="OGB167" s="80"/>
      <c r="OGC167" s="80"/>
      <c r="OGD167" s="80"/>
      <c r="OGE167" s="80"/>
      <c r="OGF167" s="80"/>
      <c r="OGG167" s="80"/>
      <c r="OGH167" s="80"/>
      <c r="OGI167" s="80"/>
      <c r="OGJ167" s="80"/>
      <c r="OGK167" s="80"/>
      <c r="OGL167" s="80"/>
      <c r="OGM167" s="80"/>
      <c r="OGN167" s="80"/>
      <c r="OGO167" s="80"/>
      <c r="OGP167" s="80"/>
      <c r="OGQ167" s="80"/>
      <c r="OGR167" s="80"/>
      <c r="OGS167" s="80"/>
      <c r="OGT167" s="80"/>
      <c r="OGU167" s="80"/>
      <c r="OGV167" s="80"/>
      <c r="OGW167" s="80"/>
      <c r="OGX167" s="80"/>
      <c r="OGY167" s="80"/>
      <c r="OGZ167" s="80"/>
      <c r="OHA167" s="80"/>
      <c r="OHB167" s="80"/>
      <c r="OHC167" s="80"/>
      <c r="OHD167" s="80"/>
      <c r="OHE167" s="80"/>
      <c r="OHF167" s="80"/>
      <c r="OHG167" s="80"/>
      <c r="OHH167" s="80"/>
      <c r="OHI167" s="80"/>
      <c r="OHJ167" s="80"/>
      <c r="OHK167" s="80"/>
      <c r="OHL167" s="80"/>
      <c r="OHM167" s="80"/>
      <c r="OHN167" s="80"/>
      <c r="OHO167" s="80"/>
      <c r="OHP167" s="80"/>
      <c r="OHQ167" s="80"/>
      <c r="OHR167" s="80"/>
      <c r="OHS167" s="80"/>
      <c r="OHT167" s="80"/>
      <c r="OHU167" s="80"/>
      <c r="OHV167" s="80"/>
      <c r="OHW167" s="80"/>
      <c r="OHX167" s="80"/>
      <c r="OHY167" s="80"/>
      <c r="OHZ167" s="80"/>
      <c r="OIA167" s="80"/>
      <c r="OIB167" s="80"/>
      <c r="OIC167" s="80"/>
      <c r="OID167" s="80"/>
      <c r="OIE167" s="80"/>
      <c r="OIF167" s="80"/>
      <c r="OIG167" s="80"/>
      <c r="OIH167" s="80"/>
      <c r="OII167" s="80"/>
      <c r="OIJ167" s="80"/>
      <c r="OIK167" s="80"/>
      <c r="OIL167" s="80"/>
      <c r="OIM167" s="80"/>
      <c r="OIN167" s="80"/>
      <c r="OIO167" s="80"/>
      <c r="OIP167" s="80"/>
      <c r="OIQ167" s="80"/>
      <c r="OIR167" s="80"/>
      <c r="OIS167" s="80"/>
      <c r="OIT167" s="80"/>
      <c r="OIU167" s="80"/>
      <c r="OIV167" s="80"/>
      <c r="OIW167" s="80"/>
      <c r="OIX167" s="80"/>
      <c r="OIY167" s="80"/>
      <c r="OIZ167" s="80"/>
      <c r="OJA167" s="80"/>
      <c r="OJB167" s="80"/>
      <c r="OJC167" s="80"/>
      <c r="OJD167" s="80"/>
      <c r="OJE167" s="80"/>
      <c r="OJF167" s="80"/>
      <c r="OJG167" s="80"/>
      <c r="OJH167" s="80"/>
      <c r="OJI167" s="80"/>
      <c r="OJJ167" s="80"/>
      <c r="OJK167" s="80"/>
      <c r="OJL167" s="80"/>
      <c r="OJM167" s="80"/>
      <c r="OJN167" s="80"/>
      <c r="OJO167" s="80"/>
      <c r="OJP167" s="80"/>
      <c r="OJQ167" s="80"/>
      <c r="OJR167" s="80"/>
      <c r="OJS167" s="80"/>
      <c r="OJT167" s="80"/>
      <c r="OJU167" s="80"/>
      <c r="OJV167" s="80"/>
      <c r="OJW167" s="80"/>
      <c r="OJX167" s="80"/>
      <c r="OJY167" s="80"/>
      <c r="OJZ167" s="80"/>
      <c r="OKA167" s="80"/>
      <c r="OKB167" s="80"/>
      <c r="OKC167" s="80"/>
      <c r="OKD167" s="80"/>
      <c r="OKE167" s="80"/>
      <c r="OKF167" s="80"/>
      <c r="OKG167" s="80"/>
      <c r="OKH167" s="80"/>
      <c r="OKI167" s="80"/>
      <c r="OKJ167" s="80"/>
      <c r="OKK167" s="80"/>
      <c r="OKL167" s="80"/>
      <c r="OKM167" s="80"/>
      <c r="OKN167" s="80"/>
      <c r="OKO167" s="80"/>
      <c r="OKP167" s="80"/>
      <c r="OKQ167" s="80"/>
      <c r="OKR167" s="80"/>
      <c r="OKS167" s="80"/>
      <c r="OKT167" s="80"/>
      <c r="OKU167" s="80"/>
      <c r="OKV167" s="80"/>
      <c r="OKW167" s="80"/>
      <c r="OKX167" s="80"/>
      <c r="OKY167" s="80"/>
      <c r="OKZ167" s="80"/>
      <c r="OLA167" s="80"/>
      <c r="OLB167" s="80"/>
      <c r="OLC167" s="80"/>
      <c r="OLD167" s="80"/>
      <c r="OLE167" s="80"/>
      <c r="OLF167" s="80"/>
      <c r="OLG167" s="80"/>
      <c r="OLH167" s="80"/>
      <c r="OLI167" s="80"/>
      <c r="OLJ167" s="80"/>
      <c r="OLK167" s="80"/>
      <c r="OLL167" s="80"/>
      <c r="OLM167" s="80"/>
      <c r="OLN167" s="80"/>
      <c r="OLO167" s="80"/>
      <c r="OLP167" s="80"/>
      <c r="OLQ167" s="80"/>
      <c r="OLR167" s="80"/>
      <c r="OLS167" s="80"/>
      <c r="OLT167" s="80"/>
      <c r="OLU167" s="80"/>
      <c r="OLV167" s="80"/>
      <c r="OLW167" s="80"/>
      <c r="OLX167" s="80"/>
      <c r="OLY167" s="80"/>
      <c r="OLZ167" s="80"/>
      <c r="OMA167" s="80"/>
      <c r="OMB167" s="80"/>
      <c r="OMC167" s="80"/>
      <c r="OMD167" s="80"/>
      <c r="OME167" s="80"/>
      <c r="OMF167" s="80"/>
      <c r="OMG167" s="80"/>
      <c r="OMH167" s="80"/>
      <c r="OMI167" s="80"/>
      <c r="OMJ167" s="80"/>
      <c r="OMK167" s="80"/>
      <c r="OML167" s="80"/>
      <c r="OMM167" s="80"/>
      <c r="OMN167" s="80"/>
      <c r="OMO167" s="80"/>
      <c r="OMP167" s="80"/>
      <c r="OMQ167" s="80"/>
      <c r="OMR167" s="80"/>
      <c r="OMS167" s="80"/>
      <c r="OMT167" s="80"/>
      <c r="OMU167" s="80"/>
      <c r="OMV167" s="80"/>
      <c r="OMW167" s="80"/>
      <c r="OMX167" s="80"/>
      <c r="OMY167" s="80"/>
      <c r="OMZ167" s="80"/>
      <c r="ONA167" s="80"/>
      <c r="ONB167" s="80"/>
      <c r="ONC167" s="80"/>
      <c r="OND167" s="80"/>
      <c r="ONE167" s="80"/>
      <c r="ONF167" s="80"/>
      <c r="ONG167" s="80"/>
      <c r="ONH167" s="80"/>
      <c r="ONI167" s="80"/>
      <c r="ONJ167" s="80"/>
      <c r="ONK167" s="80"/>
      <c r="ONL167" s="80"/>
      <c r="ONM167" s="80"/>
      <c r="ONN167" s="80"/>
      <c r="ONO167" s="80"/>
      <c r="ONP167" s="80"/>
      <c r="ONQ167" s="80"/>
      <c r="ONR167" s="80"/>
      <c r="ONS167" s="80"/>
      <c r="ONT167" s="80"/>
      <c r="ONU167" s="80"/>
      <c r="ONV167" s="80"/>
      <c r="ONW167" s="80"/>
      <c r="ONX167" s="80"/>
      <c r="ONY167" s="80"/>
      <c r="ONZ167" s="80"/>
      <c r="OOA167" s="80"/>
      <c r="OOB167" s="80"/>
      <c r="OOC167" s="80"/>
      <c r="OOD167" s="80"/>
      <c r="OOE167" s="80"/>
      <c r="OOF167" s="80"/>
      <c r="OOG167" s="80"/>
      <c r="OOH167" s="80"/>
      <c r="OOI167" s="80"/>
      <c r="OOJ167" s="80"/>
      <c r="OOK167" s="80"/>
      <c r="OOL167" s="80"/>
      <c r="OOM167" s="80"/>
      <c r="OON167" s="80"/>
      <c r="OOO167" s="80"/>
      <c r="OOP167" s="80"/>
      <c r="OOQ167" s="80"/>
      <c r="OOR167" s="80"/>
      <c r="OOS167" s="80"/>
      <c r="OOT167" s="80"/>
      <c r="OOU167" s="80"/>
      <c r="OOV167" s="80"/>
      <c r="OOW167" s="80"/>
      <c r="OOX167" s="80"/>
      <c r="OOY167" s="80"/>
      <c r="OOZ167" s="80"/>
      <c r="OPA167" s="80"/>
      <c r="OPB167" s="80"/>
      <c r="OPC167" s="80"/>
      <c r="OPD167" s="80"/>
      <c r="OPE167" s="80"/>
      <c r="OPF167" s="80"/>
      <c r="OPG167" s="80"/>
      <c r="OPH167" s="80"/>
      <c r="OPI167" s="80"/>
      <c r="OPJ167" s="80"/>
      <c r="OPK167" s="80"/>
      <c r="OPL167" s="80"/>
      <c r="OPM167" s="80"/>
      <c r="OPN167" s="80"/>
      <c r="OPO167" s="80"/>
      <c r="OPP167" s="80"/>
      <c r="OPQ167" s="80"/>
      <c r="OPR167" s="80"/>
      <c r="OPS167" s="80"/>
      <c r="OPT167" s="80"/>
      <c r="OPU167" s="80"/>
      <c r="OPV167" s="80"/>
      <c r="OPW167" s="80"/>
      <c r="OPX167" s="80"/>
      <c r="OPY167" s="80"/>
      <c r="OPZ167" s="80"/>
      <c r="OQA167" s="80"/>
      <c r="OQB167" s="80"/>
      <c r="OQC167" s="80"/>
      <c r="OQD167" s="80"/>
      <c r="OQE167" s="80"/>
      <c r="OQF167" s="80"/>
      <c r="OQG167" s="80"/>
      <c r="OQH167" s="80"/>
      <c r="OQI167" s="80"/>
      <c r="OQJ167" s="80"/>
      <c r="OQK167" s="80"/>
      <c r="OQL167" s="80"/>
      <c r="OQM167" s="80"/>
      <c r="OQN167" s="80"/>
      <c r="OQO167" s="80"/>
      <c r="OQP167" s="80"/>
      <c r="OQQ167" s="80"/>
      <c r="OQR167" s="80"/>
      <c r="OQS167" s="80"/>
      <c r="OQT167" s="80"/>
      <c r="OQU167" s="80"/>
      <c r="OQV167" s="80"/>
      <c r="OQW167" s="80"/>
      <c r="OQX167" s="80"/>
      <c r="OQY167" s="80"/>
      <c r="OQZ167" s="80"/>
      <c r="ORA167" s="80"/>
      <c r="ORB167" s="80"/>
      <c r="ORC167" s="80"/>
      <c r="ORD167" s="80"/>
      <c r="ORE167" s="80"/>
      <c r="ORF167" s="80"/>
      <c r="ORG167" s="80"/>
      <c r="ORH167" s="80"/>
      <c r="ORI167" s="80"/>
      <c r="ORJ167" s="80"/>
      <c r="ORK167" s="80"/>
      <c r="ORL167" s="80"/>
      <c r="ORM167" s="80"/>
      <c r="ORN167" s="80"/>
      <c r="ORO167" s="80"/>
      <c r="ORP167" s="80"/>
      <c r="ORQ167" s="80"/>
      <c r="ORR167" s="80"/>
      <c r="ORS167" s="80"/>
      <c r="ORT167" s="80"/>
      <c r="ORU167" s="80"/>
      <c r="ORV167" s="80"/>
      <c r="ORW167" s="80"/>
      <c r="ORX167" s="80"/>
      <c r="ORY167" s="80"/>
      <c r="ORZ167" s="80"/>
      <c r="OSA167" s="80"/>
      <c r="OSB167" s="80"/>
      <c r="OSC167" s="80"/>
      <c r="OSD167" s="80"/>
      <c r="OSE167" s="80"/>
      <c r="OSF167" s="80"/>
      <c r="OSG167" s="80"/>
      <c r="OSH167" s="80"/>
      <c r="OSI167" s="80"/>
      <c r="OSJ167" s="80"/>
      <c r="OSK167" s="80"/>
      <c r="OSL167" s="80"/>
      <c r="OSM167" s="80"/>
      <c r="OSN167" s="80"/>
      <c r="OSO167" s="80"/>
      <c r="OSP167" s="80"/>
      <c r="OSQ167" s="80"/>
      <c r="OSR167" s="80"/>
      <c r="OSS167" s="80"/>
      <c r="OST167" s="80"/>
      <c r="OSU167" s="80"/>
      <c r="OSV167" s="80"/>
      <c r="OSW167" s="80"/>
      <c r="OSX167" s="80"/>
      <c r="OSY167" s="80"/>
      <c r="OSZ167" s="80"/>
      <c r="OTA167" s="80"/>
      <c r="OTB167" s="80"/>
      <c r="OTC167" s="80"/>
      <c r="OTD167" s="80"/>
      <c r="OTE167" s="80"/>
      <c r="OTF167" s="80"/>
      <c r="OTG167" s="80"/>
      <c r="OTH167" s="80"/>
      <c r="OTI167" s="80"/>
      <c r="OTJ167" s="80"/>
      <c r="OTK167" s="80"/>
      <c r="OTL167" s="80"/>
      <c r="OTM167" s="80"/>
      <c r="OTN167" s="80"/>
      <c r="OTO167" s="80"/>
      <c r="OTP167" s="80"/>
      <c r="OTQ167" s="80"/>
      <c r="OTR167" s="80"/>
      <c r="OTS167" s="80"/>
      <c r="OTT167" s="80"/>
      <c r="OTU167" s="80"/>
      <c r="OTV167" s="80"/>
      <c r="OTW167" s="80"/>
      <c r="OTX167" s="80"/>
      <c r="OTY167" s="80"/>
      <c r="OTZ167" s="80"/>
      <c r="OUA167" s="80"/>
      <c r="OUB167" s="80"/>
      <c r="OUC167" s="80"/>
      <c r="OUD167" s="80"/>
      <c r="OUE167" s="80"/>
      <c r="OUF167" s="80"/>
      <c r="OUG167" s="80"/>
      <c r="OUH167" s="80"/>
      <c r="OUI167" s="80"/>
      <c r="OUJ167" s="80"/>
      <c r="OUK167" s="80"/>
      <c r="OUL167" s="80"/>
      <c r="OUM167" s="80"/>
      <c r="OUN167" s="80"/>
      <c r="OUO167" s="80"/>
      <c r="OUP167" s="80"/>
      <c r="OUQ167" s="80"/>
      <c r="OUR167" s="80"/>
      <c r="OUS167" s="80"/>
      <c r="OUT167" s="80"/>
      <c r="OUU167" s="80"/>
      <c r="OUV167" s="80"/>
      <c r="OUW167" s="80"/>
      <c r="OUX167" s="80"/>
      <c r="OUY167" s="80"/>
      <c r="OUZ167" s="80"/>
      <c r="OVA167" s="80"/>
      <c r="OVB167" s="80"/>
      <c r="OVC167" s="80"/>
      <c r="OVD167" s="80"/>
      <c r="OVE167" s="80"/>
      <c r="OVF167" s="80"/>
      <c r="OVG167" s="80"/>
      <c r="OVH167" s="80"/>
      <c r="OVI167" s="80"/>
      <c r="OVJ167" s="80"/>
      <c r="OVK167" s="80"/>
      <c r="OVL167" s="80"/>
      <c r="OVM167" s="80"/>
      <c r="OVN167" s="80"/>
      <c r="OVO167" s="80"/>
      <c r="OVP167" s="80"/>
      <c r="OVQ167" s="80"/>
      <c r="OVR167" s="80"/>
      <c r="OVS167" s="80"/>
      <c r="OVT167" s="80"/>
      <c r="OVU167" s="80"/>
      <c r="OVV167" s="80"/>
      <c r="OVW167" s="80"/>
      <c r="OVX167" s="80"/>
      <c r="OVY167" s="80"/>
      <c r="OVZ167" s="80"/>
      <c r="OWA167" s="80"/>
      <c r="OWB167" s="80"/>
      <c r="OWC167" s="80"/>
      <c r="OWD167" s="80"/>
      <c r="OWE167" s="80"/>
      <c r="OWF167" s="80"/>
      <c r="OWG167" s="80"/>
      <c r="OWH167" s="80"/>
      <c r="OWI167" s="80"/>
      <c r="OWJ167" s="80"/>
      <c r="OWK167" s="80"/>
      <c r="OWL167" s="80"/>
      <c r="OWM167" s="80"/>
      <c r="OWN167" s="80"/>
      <c r="OWO167" s="80"/>
      <c r="OWP167" s="80"/>
      <c r="OWQ167" s="80"/>
      <c r="OWR167" s="80"/>
      <c r="OWS167" s="80"/>
      <c r="OWT167" s="80"/>
      <c r="OWU167" s="80"/>
      <c r="OWV167" s="80"/>
      <c r="OWW167" s="80"/>
      <c r="OWX167" s="80"/>
      <c r="OWY167" s="80"/>
      <c r="OWZ167" s="80"/>
      <c r="OXA167" s="80"/>
      <c r="OXB167" s="80"/>
      <c r="OXC167" s="80"/>
      <c r="OXD167" s="80"/>
      <c r="OXE167" s="80"/>
      <c r="OXF167" s="80"/>
      <c r="OXG167" s="80"/>
      <c r="OXH167" s="80"/>
      <c r="OXI167" s="80"/>
      <c r="OXJ167" s="80"/>
      <c r="OXK167" s="80"/>
      <c r="OXL167" s="80"/>
      <c r="OXM167" s="80"/>
      <c r="OXN167" s="80"/>
      <c r="OXO167" s="80"/>
      <c r="OXP167" s="80"/>
      <c r="OXQ167" s="80"/>
      <c r="OXR167" s="80"/>
      <c r="OXS167" s="80"/>
      <c r="OXT167" s="80"/>
      <c r="OXU167" s="80"/>
      <c r="OXV167" s="80"/>
      <c r="OXW167" s="80"/>
      <c r="OXX167" s="80"/>
      <c r="OXY167" s="80"/>
      <c r="OXZ167" s="80"/>
      <c r="OYA167" s="80"/>
      <c r="OYB167" s="80"/>
      <c r="OYC167" s="80"/>
      <c r="OYD167" s="80"/>
      <c r="OYE167" s="80"/>
      <c r="OYF167" s="80"/>
      <c r="OYG167" s="80"/>
      <c r="OYH167" s="80"/>
      <c r="OYI167" s="80"/>
      <c r="OYJ167" s="80"/>
      <c r="OYK167" s="80"/>
      <c r="OYL167" s="80"/>
      <c r="OYM167" s="80"/>
      <c r="OYN167" s="80"/>
      <c r="OYO167" s="80"/>
      <c r="OYP167" s="80"/>
      <c r="OYQ167" s="80"/>
      <c r="OYR167" s="80"/>
      <c r="OYS167" s="80"/>
      <c r="OYT167" s="80"/>
      <c r="OYU167" s="80"/>
      <c r="OYV167" s="80"/>
      <c r="OYW167" s="80"/>
      <c r="OYX167" s="80"/>
      <c r="OYY167" s="80"/>
      <c r="OYZ167" s="80"/>
      <c r="OZA167" s="80"/>
      <c r="OZB167" s="80"/>
      <c r="OZC167" s="80"/>
      <c r="OZD167" s="80"/>
      <c r="OZE167" s="80"/>
      <c r="OZF167" s="80"/>
      <c r="OZG167" s="80"/>
      <c r="OZH167" s="80"/>
      <c r="OZI167" s="80"/>
      <c r="OZJ167" s="80"/>
      <c r="OZK167" s="80"/>
      <c r="OZL167" s="80"/>
      <c r="OZM167" s="80"/>
      <c r="OZN167" s="80"/>
      <c r="OZO167" s="80"/>
      <c r="OZP167" s="80"/>
      <c r="OZQ167" s="80"/>
      <c r="OZR167" s="80"/>
      <c r="OZS167" s="80"/>
      <c r="OZT167" s="80"/>
      <c r="OZU167" s="80"/>
      <c r="OZV167" s="80"/>
      <c r="OZW167" s="80"/>
      <c r="OZX167" s="80"/>
      <c r="OZY167" s="80"/>
      <c r="OZZ167" s="80"/>
      <c r="PAA167" s="80"/>
      <c r="PAB167" s="80"/>
      <c r="PAC167" s="80"/>
      <c r="PAD167" s="80"/>
      <c r="PAE167" s="80"/>
      <c r="PAF167" s="80"/>
      <c r="PAG167" s="80"/>
      <c r="PAH167" s="80"/>
      <c r="PAI167" s="80"/>
      <c r="PAJ167" s="80"/>
      <c r="PAK167" s="80"/>
      <c r="PAL167" s="80"/>
      <c r="PAM167" s="80"/>
      <c r="PAN167" s="80"/>
      <c r="PAO167" s="80"/>
      <c r="PAP167" s="80"/>
      <c r="PAQ167" s="80"/>
      <c r="PAR167" s="80"/>
      <c r="PAS167" s="80"/>
      <c r="PAT167" s="80"/>
      <c r="PAU167" s="80"/>
      <c r="PAV167" s="80"/>
      <c r="PAW167" s="80"/>
      <c r="PAX167" s="80"/>
      <c r="PAY167" s="80"/>
      <c r="PAZ167" s="80"/>
      <c r="PBA167" s="80"/>
      <c r="PBB167" s="80"/>
      <c r="PBC167" s="80"/>
      <c r="PBD167" s="80"/>
      <c r="PBE167" s="80"/>
      <c r="PBF167" s="80"/>
      <c r="PBG167" s="80"/>
      <c r="PBH167" s="80"/>
      <c r="PBI167" s="80"/>
      <c r="PBJ167" s="80"/>
      <c r="PBK167" s="80"/>
      <c r="PBL167" s="80"/>
      <c r="PBM167" s="80"/>
      <c r="PBN167" s="80"/>
      <c r="PBO167" s="80"/>
      <c r="PBP167" s="80"/>
      <c r="PBQ167" s="80"/>
      <c r="PBR167" s="80"/>
      <c r="PBS167" s="80"/>
      <c r="PBT167" s="80"/>
      <c r="PBU167" s="80"/>
      <c r="PBV167" s="80"/>
      <c r="PBW167" s="80"/>
      <c r="PBX167" s="80"/>
      <c r="PBY167" s="80"/>
      <c r="PBZ167" s="80"/>
      <c r="PCA167" s="80"/>
      <c r="PCB167" s="80"/>
      <c r="PCC167" s="80"/>
      <c r="PCD167" s="80"/>
      <c r="PCE167" s="80"/>
      <c r="PCF167" s="80"/>
      <c r="PCG167" s="80"/>
      <c r="PCH167" s="80"/>
      <c r="PCI167" s="80"/>
      <c r="PCJ167" s="80"/>
      <c r="PCK167" s="80"/>
      <c r="PCL167" s="80"/>
      <c r="PCM167" s="80"/>
      <c r="PCN167" s="80"/>
      <c r="PCO167" s="80"/>
      <c r="PCP167" s="80"/>
      <c r="PCQ167" s="80"/>
      <c r="PCR167" s="80"/>
      <c r="PCS167" s="80"/>
      <c r="PCT167" s="80"/>
      <c r="PCU167" s="80"/>
      <c r="PCV167" s="80"/>
      <c r="PCW167" s="80"/>
      <c r="PCX167" s="80"/>
      <c r="PCY167" s="80"/>
      <c r="PCZ167" s="80"/>
      <c r="PDA167" s="80"/>
      <c r="PDB167" s="80"/>
      <c r="PDC167" s="80"/>
      <c r="PDD167" s="80"/>
      <c r="PDE167" s="80"/>
      <c r="PDF167" s="80"/>
      <c r="PDG167" s="80"/>
      <c r="PDH167" s="80"/>
      <c r="PDI167" s="80"/>
      <c r="PDJ167" s="80"/>
      <c r="PDK167" s="80"/>
      <c r="PDL167" s="80"/>
      <c r="PDM167" s="80"/>
      <c r="PDN167" s="80"/>
      <c r="PDO167" s="80"/>
      <c r="PDP167" s="80"/>
      <c r="PDQ167" s="80"/>
      <c r="PDR167" s="80"/>
      <c r="PDS167" s="80"/>
      <c r="PDT167" s="80"/>
      <c r="PDU167" s="80"/>
      <c r="PDV167" s="80"/>
      <c r="PDW167" s="80"/>
      <c r="PDX167" s="80"/>
      <c r="PDY167" s="80"/>
      <c r="PDZ167" s="80"/>
      <c r="PEA167" s="80"/>
      <c r="PEB167" s="80"/>
      <c r="PEC167" s="80"/>
      <c r="PED167" s="80"/>
      <c r="PEE167" s="80"/>
      <c r="PEF167" s="80"/>
      <c r="PEG167" s="80"/>
      <c r="PEH167" s="80"/>
      <c r="PEI167" s="80"/>
      <c r="PEJ167" s="80"/>
      <c r="PEK167" s="80"/>
      <c r="PEL167" s="80"/>
      <c r="PEM167" s="80"/>
      <c r="PEN167" s="80"/>
      <c r="PEO167" s="80"/>
      <c r="PEP167" s="80"/>
      <c r="PEQ167" s="80"/>
      <c r="PER167" s="80"/>
      <c r="PES167" s="80"/>
      <c r="PET167" s="80"/>
      <c r="PEU167" s="80"/>
      <c r="PEV167" s="80"/>
      <c r="PEW167" s="80"/>
      <c r="PEX167" s="80"/>
      <c r="PEY167" s="80"/>
      <c r="PEZ167" s="80"/>
      <c r="PFA167" s="80"/>
      <c r="PFB167" s="80"/>
      <c r="PFC167" s="80"/>
      <c r="PFD167" s="80"/>
      <c r="PFE167" s="80"/>
      <c r="PFF167" s="80"/>
      <c r="PFG167" s="80"/>
      <c r="PFH167" s="80"/>
      <c r="PFI167" s="80"/>
      <c r="PFJ167" s="80"/>
      <c r="PFK167" s="80"/>
      <c r="PFL167" s="80"/>
      <c r="PFM167" s="80"/>
      <c r="PFN167" s="80"/>
      <c r="PFO167" s="80"/>
      <c r="PFP167" s="80"/>
      <c r="PFQ167" s="80"/>
      <c r="PFR167" s="80"/>
      <c r="PFS167" s="80"/>
      <c r="PFT167" s="80"/>
      <c r="PFU167" s="80"/>
      <c r="PFV167" s="80"/>
      <c r="PFW167" s="80"/>
      <c r="PFX167" s="80"/>
      <c r="PFY167" s="80"/>
      <c r="PFZ167" s="80"/>
      <c r="PGA167" s="80"/>
      <c r="PGB167" s="80"/>
      <c r="PGC167" s="80"/>
      <c r="PGD167" s="80"/>
      <c r="PGE167" s="80"/>
      <c r="PGF167" s="80"/>
      <c r="PGG167" s="80"/>
      <c r="PGH167" s="80"/>
      <c r="PGI167" s="80"/>
      <c r="PGJ167" s="80"/>
      <c r="PGK167" s="80"/>
      <c r="PGL167" s="80"/>
      <c r="PGM167" s="80"/>
      <c r="PGN167" s="80"/>
      <c r="PGO167" s="80"/>
      <c r="PGP167" s="80"/>
      <c r="PGQ167" s="80"/>
      <c r="PGR167" s="80"/>
      <c r="PGS167" s="80"/>
      <c r="PGT167" s="80"/>
      <c r="PGU167" s="80"/>
      <c r="PGV167" s="80"/>
      <c r="PGW167" s="80"/>
      <c r="PGX167" s="80"/>
      <c r="PGY167" s="80"/>
      <c r="PGZ167" s="80"/>
      <c r="PHA167" s="80"/>
      <c r="PHB167" s="80"/>
      <c r="PHC167" s="80"/>
      <c r="PHD167" s="80"/>
      <c r="PHE167" s="80"/>
      <c r="PHF167" s="80"/>
      <c r="PHG167" s="80"/>
      <c r="PHH167" s="80"/>
      <c r="PHI167" s="80"/>
      <c r="PHJ167" s="80"/>
      <c r="PHK167" s="80"/>
      <c r="PHL167" s="80"/>
      <c r="PHM167" s="80"/>
      <c r="PHN167" s="80"/>
      <c r="PHO167" s="80"/>
      <c r="PHP167" s="80"/>
      <c r="PHQ167" s="80"/>
      <c r="PHR167" s="80"/>
      <c r="PHS167" s="80"/>
      <c r="PHT167" s="80"/>
      <c r="PHU167" s="80"/>
      <c r="PHV167" s="80"/>
      <c r="PHW167" s="80"/>
      <c r="PHX167" s="80"/>
      <c r="PHY167" s="80"/>
      <c r="PHZ167" s="80"/>
      <c r="PIA167" s="80"/>
      <c r="PIB167" s="80"/>
      <c r="PIC167" s="80"/>
      <c r="PID167" s="80"/>
      <c r="PIE167" s="80"/>
      <c r="PIF167" s="80"/>
      <c r="PIG167" s="80"/>
      <c r="PIH167" s="80"/>
      <c r="PII167" s="80"/>
      <c r="PIJ167" s="80"/>
      <c r="PIK167" s="80"/>
      <c r="PIL167" s="80"/>
      <c r="PIM167" s="80"/>
      <c r="PIN167" s="80"/>
      <c r="PIO167" s="80"/>
      <c r="PIP167" s="80"/>
      <c r="PIQ167" s="80"/>
      <c r="PIR167" s="80"/>
      <c r="PIS167" s="80"/>
      <c r="PIT167" s="80"/>
      <c r="PIU167" s="80"/>
      <c r="PIV167" s="80"/>
      <c r="PIW167" s="80"/>
      <c r="PIX167" s="80"/>
      <c r="PIY167" s="80"/>
      <c r="PIZ167" s="80"/>
      <c r="PJA167" s="80"/>
      <c r="PJB167" s="80"/>
      <c r="PJC167" s="80"/>
      <c r="PJD167" s="80"/>
      <c r="PJE167" s="80"/>
      <c r="PJF167" s="80"/>
      <c r="PJG167" s="80"/>
      <c r="PJH167" s="80"/>
      <c r="PJI167" s="80"/>
      <c r="PJJ167" s="80"/>
      <c r="PJK167" s="80"/>
      <c r="PJL167" s="80"/>
      <c r="PJM167" s="80"/>
      <c r="PJN167" s="80"/>
      <c r="PJO167" s="80"/>
      <c r="PJP167" s="80"/>
      <c r="PJQ167" s="80"/>
      <c r="PJR167" s="80"/>
      <c r="PJS167" s="80"/>
      <c r="PJT167" s="80"/>
      <c r="PJU167" s="80"/>
      <c r="PJV167" s="80"/>
      <c r="PJW167" s="80"/>
      <c r="PJX167" s="80"/>
      <c r="PJY167" s="80"/>
      <c r="PJZ167" s="80"/>
      <c r="PKA167" s="80"/>
      <c r="PKB167" s="80"/>
      <c r="PKC167" s="80"/>
      <c r="PKD167" s="80"/>
      <c r="PKE167" s="80"/>
      <c r="PKF167" s="80"/>
      <c r="PKG167" s="80"/>
      <c r="PKH167" s="80"/>
      <c r="PKI167" s="80"/>
      <c r="PKJ167" s="80"/>
      <c r="PKK167" s="80"/>
      <c r="PKL167" s="80"/>
      <c r="PKM167" s="80"/>
      <c r="PKN167" s="80"/>
      <c r="PKO167" s="80"/>
      <c r="PKP167" s="80"/>
      <c r="PKQ167" s="80"/>
      <c r="PKR167" s="80"/>
      <c r="PKS167" s="80"/>
      <c r="PKT167" s="80"/>
      <c r="PKU167" s="80"/>
      <c r="PKV167" s="80"/>
      <c r="PKW167" s="80"/>
      <c r="PKX167" s="80"/>
      <c r="PKY167" s="80"/>
      <c r="PKZ167" s="80"/>
      <c r="PLA167" s="80"/>
      <c r="PLB167" s="80"/>
      <c r="PLC167" s="80"/>
      <c r="PLD167" s="80"/>
      <c r="PLE167" s="80"/>
      <c r="PLF167" s="80"/>
      <c r="PLG167" s="80"/>
      <c r="PLH167" s="80"/>
      <c r="PLI167" s="80"/>
      <c r="PLJ167" s="80"/>
      <c r="PLK167" s="80"/>
      <c r="PLL167" s="80"/>
      <c r="PLM167" s="80"/>
      <c r="PLN167" s="80"/>
      <c r="PLO167" s="80"/>
      <c r="PLP167" s="80"/>
      <c r="PLQ167" s="80"/>
      <c r="PLR167" s="80"/>
      <c r="PLS167" s="80"/>
      <c r="PLT167" s="80"/>
      <c r="PLU167" s="80"/>
      <c r="PLV167" s="80"/>
      <c r="PLW167" s="80"/>
      <c r="PLX167" s="80"/>
      <c r="PLY167" s="80"/>
      <c r="PLZ167" s="80"/>
      <c r="PMA167" s="80"/>
      <c r="PMB167" s="80"/>
      <c r="PMC167" s="80"/>
      <c r="PMD167" s="80"/>
      <c r="PME167" s="80"/>
      <c r="PMF167" s="80"/>
      <c r="PMG167" s="80"/>
      <c r="PMH167" s="80"/>
      <c r="PMI167" s="80"/>
      <c r="PMJ167" s="80"/>
      <c r="PMK167" s="80"/>
      <c r="PML167" s="80"/>
      <c r="PMM167" s="80"/>
      <c r="PMN167" s="80"/>
      <c r="PMO167" s="80"/>
      <c r="PMP167" s="80"/>
      <c r="PMQ167" s="80"/>
      <c r="PMR167" s="80"/>
      <c r="PMS167" s="80"/>
      <c r="PMT167" s="80"/>
      <c r="PMU167" s="80"/>
      <c r="PMV167" s="80"/>
      <c r="PMW167" s="80"/>
      <c r="PMX167" s="80"/>
      <c r="PMY167" s="80"/>
      <c r="PMZ167" s="80"/>
      <c r="PNA167" s="80"/>
      <c r="PNB167" s="80"/>
      <c r="PNC167" s="80"/>
      <c r="PND167" s="80"/>
      <c r="PNE167" s="80"/>
      <c r="PNF167" s="80"/>
      <c r="PNG167" s="80"/>
      <c r="PNH167" s="80"/>
      <c r="PNI167" s="80"/>
      <c r="PNJ167" s="80"/>
      <c r="PNK167" s="80"/>
      <c r="PNL167" s="80"/>
      <c r="PNM167" s="80"/>
      <c r="PNN167" s="80"/>
      <c r="PNO167" s="80"/>
      <c r="PNP167" s="80"/>
      <c r="PNQ167" s="80"/>
      <c r="PNR167" s="80"/>
      <c r="PNS167" s="80"/>
      <c r="PNT167" s="80"/>
      <c r="PNU167" s="80"/>
      <c r="PNV167" s="80"/>
      <c r="PNW167" s="80"/>
      <c r="PNX167" s="80"/>
      <c r="PNY167" s="80"/>
      <c r="PNZ167" s="80"/>
      <c r="POA167" s="80"/>
      <c r="POB167" s="80"/>
      <c r="POC167" s="80"/>
      <c r="POD167" s="80"/>
      <c r="POE167" s="80"/>
      <c r="POF167" s="80"/>
      <c r="POG167" s="80"/>
      <c r="POH167" s="80"/>
      <c r="POI167" s="80"/>
      <c r="POJ167" s="80"/>
      <c r="POK167" s="80"/>
      <c r="POL167" s="80"/>
      <c r="POM167" s="80"/>
      <c r="PON167" s="80"/>
      <c r="POO167" s="80"/>
      <c r="POP167" s="80"/>
      <c r="POQ167" s="80"/>
      <c r="POR167" s="80"/>
      <c r="POS167" s="80"/>
      <c r="POT167" s="80"/>
      <c r="POU167" s="80"/>
      <c r="POV167" s="80"/>
      <c r="POW167" s="80"/>
      <c r="POX167" s="80"/>
      <c r="POY167" s="80"/>
      <c r="POZ167" s="80"/>
      <c r="PPA167" s="80"/>
      <c r="PPB167" s="80"/>
      <c r="PPC167" s="80"/>
      <c r="PPD167" s="80"/>
      <c r="PPE167" s="80"/>
      <c r="PPF167" s="80"/>
      <c r="PPG167" s="80"/>
      <c r="PPH167" s="80"/>
      <c r="PPI167" s="80"/>
      <c r="PPJ167" s="80"/>
      <c r="PPK167" s="80"/>
      <c r="PPL167" s="80"/>
      <c r="PPM167" s="80"/>
      <c r="PPN167" s="80"/>
      <c r="PPO167" s="80"/>
      <c r="PPP167" s="80"/>
      <c r="PPQ167" s="80"/>
      <c r="PPR167" s="80"/>
      <c r="PPS167" s="80"/>
      <c r="PPT167" s="80"/>
      <c r="PPU167" s="80"/>
      <c r="PPV167" s="80"/>
      <c r="PPW167" s="80"/>
      <c r="PPX167" s="80"/>
      <c r="PPY167" s="80"/>
      <c r="PPZ167" s="80"/>
      <c r="PQA167" s="80"/>
      <c r="PQB167" s="80"/>
      <c r="PQC167" s="80"/>
      <c r="PQD167" s="80"/>
      <c r="PQE167" s="80"/>
      <c r="PQF167" s="80"/>
      <c r="PQG167" s="80"/>
      <c r="PQH167" s="80"/>
      <c r="PQI167" s="80"/>
      <c r="PQJ167" s="80"/>
      <c r="PQK167" s="80"/>
      <c r="PQL167" s="80"/>
      <c r="PQM167" s="80"/>
      <c r="PQN167" s="80"/>
      <c r="PQO167" s="80"/>
      <c r="PQP167" s="80"/>
      <c r="PQQ167" s="80"/>
      <c r="PQR167" s="80"/>
      <c r="PQS167" s="80"/>
      <c r="PQT167" s="80"/>
      <c r="PQU167" s="80"/>
      <c r="PQV167" s="80"/>
      <c r="PQW167" s="80"/>
      <c r="PQX167" s="80"/>
      <c r="PQY167" s="80"/>
      <c r="PQZ167" s="80"/>
      <c r="PRA167" s="80"/>
      <c r="PRB167" s="80"/>
      <c r="PRC167" s="80"/>
      <c r="PRD167" s="80"/>
      <c r="PRE167" s="80"/>
      <c r="PRF167" s="80"/>
      <c r="PRG167" s="80"/>
      <c r="PRH167" s="80"/>
      <c r="PRI167" s="80"/>
      <c r="PRJ167" s="80"/>
      <c r="PRK167" s="80"/>
      <c r="PRL167" s="80"/>
      <c r="PRM167" s="80"/>
      <c r="PRN167" s="80"/>
      <c r="PRO167" s="80"/>
      <c r="PRP167" s="80"/>
      <c r="PRQ167" s="80"/>
      <c r="PRR167" s="80"/>
      <c r="PRS167" s="80"/>
      <c r="PRT167" s="80"/>
      <c r="PRU167" s="80"/>
      <c r="PRV167" s="80"/>
      <c r="PRW167" s="80"/>
      <c r="PRX167" s="80"/>
      <c r="PRY167" s="80"/>
      <c r="PRZ167" s="80"/>
      <c r="PSA167" s="80"/>
      <c r="PSB167" s="80"/>
      <c r="PSC167" s="80"/>
      <c r="PSD167" s="80"/>
      <c r="PSE167" s="80"/>
      <c r="PSF167" s="80"/>
      <c r="PSG167" s="80"/>
      <c r="PSH167" s="80"/>
      <c r="PSI167" s="80"/>
      <c r="PSJ167" s="80"/>
      <c r="PSK167" s="80"/>
      <c r="PSL167" s="80"/>
      <c r="PSM167" s="80"/>
      <c r="PSN167" s="80"/>
      <c r="PSO167" s="80"/>
      <c r="PSP167" s="80"/>
      <c r="PSQ167" s="80"/>
      <c r="PSR167" s="80"/>
      <c r="PSS167" s="80"/>
      <c r="PST167" s="80"/>
      <c r="PSU167" s="80"/>
      <c r="PSV167" s="80"/>
      <c r="PSW167" s="80"/>
      <c r="PSX167" s="80"/>
      <c r="PSY167" s="80"/>
      <c r="PSZ167" s="80"/>
      <c r="PTA167" s="80"/>
      <c r="PTB167" s="80"/>
      <c r="PTC167" s="80"/>
      <c r="PTD167" s="80"/>
      <c r="PTE167" s="80"/>
      <c r="PTF167" s="80"/>
      <c r="PTG167" s="80"/>
      <c r="PTH167" s="80"/>
      <c r="PTI167" s="80"/>
      <c r="PTJ167" s="80"/>
      <c r="PTK167" s="80"/>
      <c r="PTL167" s="80"/>
      <c r="PTM167" s="80"/>
      <c r="PTN167" s="80"/>
      <c r="PTO167" s="80"/>
      <c r="PTP167" s="80"/>
      <c r="PTQ167" s="80"/>
      <c r="PTR167" s="80"/>
      <c r="PTS167" s="80"/>
      <c r="PTT167" s="80"/>
      <c r="PTU167" s="80"/>
      <c r="PTV167" s="80"/>
      <c r="PTW167" s="80"/>
      <c r="PTX167" s="80"/>
      <c r="PTY167" s="80"/>
      <c r="PTZ167" s="80"/>
      <c r="PUA167" s="80"/>
      <c r="PUB167" s="80"/>
      <c r="PUC167" s="80"/>
      <c r="PUD167" s="80"/>
      <c r="PUE167" s="80"/>
      <c r="PUF167" s="80"/>
      <c r="PUG167" s="80"/>
      <c r="PUH167" s="80"/>
      <c r="PUI167" s="80"/>
      <c r="PUJ167" s="80"/>
      <c r="PUK167" s="80"/>
      <c r="PUL167" s="80"/>
      <c r="PUM167" s="80"/>
      <c r="PUN167" s="80"/>
      <c r="PUO167" s="80"/>
      <c r="PUP167" s="80"/>
      <c r="PUQ167" s="80"/>
      <c r="PUR167" s="80"/>
      <c r="PUS167" s="80"/>
      <c r="PUT167" s="80"/>
      <c r="PUU167" s="80"/>
      <c r="PUV167" s="80"/>
      <c r="PUW167" s="80"/>
      <c r="PUX167" s="80"/>
      <c r="PUY167" s="80"/>
      <c r="PUZ167" s="80"/>
      <c r="PVA167" s="80"/>
      <c r="PVB167" s="80"/>
      <c r="PVC167" s="80"/>
      <c r="PVD167" s="80"/>
      <c r="PVE167" s="80"/>
      <c r="PVF167" s="80"/>
      <c r="PVG167" s="80"/>
      <c r="PVH167" s="80"/>
      <c r="PVI167" s="80"/>
      <c r="PVJ167" s="80"/>
      <c r="PVK167" s="80"/>
      <c r="PVL167" s="80"/>
      <c r="PVM167" s="80"/>
      <c r="PVN167" s="80"/>
      <c r="PVO167" s="80"/>
      <c r="PVP167" s="80"/>
      <c r="PVQ167" s="80"/>
      <c r="PVR167" s="80"/>
      <c r="PVS167" s="80"/>
      <c r="PVT167" s="80"/>
      <c r="PVU167" s="80"/>
      <c r="PVV167" s="80"/>
      <c r="PVW167" s="80"/>
      <c r="PVX167" s="80"/>
      <c r="PVY167" s="80"/>
      <c r="PVZ167" s="80"/>
      <c r="PWA167" s="80"/>
      <c r="PWB167" s="80"/>
      <c r="PWC167" s="80"/>
      <c r="PWD167" s="80"/>
      <c r="PWE167" s="80"/>
      <c r="PWF167" s="80"/>
      <c r="PWG167" s="80"/>
      <c r="PWH167" s="80"/>
      <c r="PWI167" s="80"/>
      <c r="PWJ167" s="80"/>
      <c r="PWK167" s="80"/>
      <c r="PWL167" s="80"/>
      <c r="PWM167" s="80"/>
      <c r="PWN167" s="80"/>
      <c r="PWO167" s="80"/>
      <c r="PWP167" s="80"/>
      <c r="PWQ167" s="80"/>
      <c r="PWR167" s="80"/>
      <c r="PWS167" s="80"/>
      <c r="PWT167" s="80"/>
      <c r="PWU167" s="80"/>
      <c r="PWV167" s="80"/>
      <c r="PWW167" s="80"/>
      <c r="PWX167" s="80"/>
      <c r="PWY167" s="80"/>
      <c r="PWZ167" s="80"/>
      <c r="PXA167" s="80"/>
      <c r="PXB167" s="80"/>
      <c r="PXC167" s="80"/>
      <c r="PXD167" s="80"/>
      <c r="PXE167" s="80"/>
      <c r="PXF167" s="80"/>
      <c r="PXG167" s="80"/>
      <c r="PXH167" s="80"/>
      <c r="PXI167" s="80"/>
      <c r="PXJ167" s="80"/>
      <c r="PXK167" s="80"/>
      <c r="PXL167" s="80"/>
      <c r="PXM167" s="80"/>
      <c r="PXN167" s="80"/>
      <c r="PXO167" s="80"/>
      <c r="PXP167" s="80"/>
      <c r="PXQ167" s="80"/>
      <c r="PXR167" s="80"/>
      <c r="PXS167" s="80"/>
      <c r="PXT167" s="80"/>
      <c r="PXU167" s="80"/>
      <c r="PXV167" s="80"/>
      <c r="PXW167" s="80"/>
      <c r="PXX167" s="80"/>
      <c r="PXY167" s="80"/>
      <c r="PXZ167" s="80"/>
      <c r="PYA167" s="80"/>
      <c r="PYB167" s="80"/>
      <c r="PYC167" s="80"/>
      <c r="PYD167" s="80"/>
      <c r="PYE167" s="80"/>
      <c r="PYF167" s="80"/>
      <c r="PYG167" s="80"/>
      <c r="PYH167" s="80"/>
      <c r="PYI167" s="80"/>
      <c r="PYJ167" s="80"/>
      <c r="PYK167" s="80"/>
      <c r="PYL167" s="80"/>
      <c r="PYM167" s="80"/>
      <c r="PYN167" s="80"/>
      <c r="PYO167" s="80"/>
      <c r="PYP167" s="80"/>
      <c r="PYQ167" s="80"/>
      <c r="PYR167" s="80"/>
      <c r="PYS167" s="80"/>
      <c r="PYT167" s="80"/>
      <c r="PYU167" s="80"/>
      <c r="PYV167" s="80"/>
      <c r="PYW167" s="80"/>
      <c r="PYX167" s="80"/>
      <c r="PYY167" s="80"/>
      <c r="PYZ167" s="80"/>
      <c r="PZA167" s="80"/>
      <c r="PZB167" s="80"/>
      <c r="PZC167" s="80"/>
      <c r="PZD167" s="80"/>
      <c r="PZE167" s="80"/>
      <c r="PZF167" s="80"/>
      <c r="PZG167" s="80"/>
      <c r="PZH167" s="80"/>
      <c r="PZI167" s="80"/>
      <c r="PZJ167" s="80"/>
      <c r="PZK167" s="80"/>
      <c r="PZL167" s="80"/>
      <c r="PZM167" s="80"/>
      <c r="PZN167" s="80"/>
      <c r="PZO167" s="80"/>
      <c r="PZP167" s="80"/>
      <c r="PZQ167" s="80"/>
      <c r="PZR167" s="80"/>
      <c r="PZS167" s="80"/>
      <c r="PZT167" s="80"/>
      <c r="PZU167" s="80"/>
      <c r="PZV167" s="80"/>
      <c r="PZW167" s="80"/>
      <c r="PZX167" s="80"/>
      <c r="PZY167" s="80"/>
      <c r="PZZ167" s="80"/>
      <c r="QAA167" s="80"/>
      <c r="QAB167" s="80"/>
      <c r="QAC167" s="80"/>
      <c r="QAD167" s="80"/>
      <c r="QAE167" s="80"/>
      <c r="QAF167" s="80"/>
      <c r="QAG167" s="80"/>
      <c r="QAH167" s="80"/>
      <c r="QAI167" s="80"/>
      <c r="QAJ167" s="80"/>
      <c r="QAK167" s="80"/>
      <c r="QAL167" s="80"/>
      <c r="QAM167" s="80"/>
      <c r="QAN167" s="80"/>
      <c r="QAO167" s="80"/>
      <c r="QAP167" s="80"/>
      <c r="QAQ167" s="80"/>
      <c r="QAR167" s="80"/>
      <c r="QAS167" s="80"/>
      <c r="QAT167" s="80"/>
      <c r="QAU167" s="80"/>
      <c r="QAV167" s="80"/>
      <c r="QAW167" s="80"/>
      <c r="QAX167" s="80"/>
      <c r="QAY167" s="80"/>
      <c r="QAZ167" s="80"/>
      <c r="QBA167" s="80"/>
      <c r="QBB167" s="80"/>
      <c r="QBC167" s="80"/>
      <c r="QBD167" s="80"/>
      <c r="QBE167" s="80"/>
      <c r="QBF167" s="80"/>
      <c r="QBG167" s="80"/>
      <c r="QBH167" s="80"/>
      <c r="QBI167" s="80"/>
      <c r="QBJ167" s="80"/>
      <c r="QBK167" s="80"/>
      <c r="QBL167" s="80"/>
      <c r="QBM167" s="80"/>
      <c r="QBN167" s="80"/>
      <c r="QBO167" s="80"/>
      <c r="QBP167" s="80"/>
      <c r="QBQ167" s="80"/>
      <c r="QBR167" s="80"/>
      <c r="QBS167" s="80"/>
      <c r="QBT167" s="80"/>
      <c r="QBU167" s="80"/>
      <c r="QBV167" s="80"/>
      <c r="QBW167" s="80"/>
      <c r="QBX167" s="80"/>
      <c r="QBY167" s="80"/>
      <c r="QBZ167" s="80"/>
      <c r="QCA167" s="80"/>
      <c r="QCB167" s="80"/>
      <c r="QCC167" s="80"/>
      <c r="QCD167" s="80"/>
      <c r="QCE167" s="80"/>
      <c r="QCF167" s="80"/>
      <c r="QCG167" s="80"/>
      <c r="QCH167" s="80"/>
      <c r="QCI167" s="80"/>
      <c r="QCJ167" s="80"/>
      <c r="QCK167" s="80"/>
      <c r="QCL167" s="80"/>
      <c r="QCM167" s="80"/>
      <c r="QCN167" s="80"/>
      <c r="QCO167" s="80"/>
      <c r="QCP167" s="80"/>
      <c r="QCQ167" s="80"/>
      <c r="QCR167" s="80"/>
      <c r="QCS167" s="80"/>
      <c r="QCT167" s="80"/>
      <c r="QCU167" s="80"/>
      <c r="QCV167" s="80"/>
      <c r="QCW167" s="80"/>
      <c r="QCX167" s="80"/>
      <c r="QCY167" s="80"/>
      <c r="QCZ167" s="80"/>
      <c r="QDA167" s="80"/>
      <c r="QDB167" s="80"/>
      <c r="QDC167" s="80"/>
      <c r="QDD167" s="80"/>
      <c r="QDE167" s="80"/>
      <c r="QDF167" s="80"/>
      <c r="QDG167" s="80"/>
      <c r="QDH167" s="80"/>
      <c r="QDI167" s="80"/>
      <c r="QDJ167" s="80"/>
      <c r="QDK167" s="80"/>
      <c r="QDL167" s="80"/>
      <c r="QDM167" s="80"/>
      <c r="QDN167" s="80"/>
      <c r="QDO167" s="80"/>
      <c r="QDP167" s="80"/>
      <c r="QDQ167" s="80"/>
      <c r="QDR167" s="80"/>
      <c r="QDS167" s="80"/>
      <c r="QDT167" s="80"/>
      <c r="QDU167" s="80"/>
      <c r="QDV167" s="80"/>
      <c r="QDW167" s="80"/>
      <c r="QDX167" s="80"/>
      <c r="QDY167" s="80"/>
      <c r="QDZ167" s="80"/>
      <c r="QEA167" s="80"/>
      <c r="QEB167" s="80"/>
      <c r="QEC167" s="80"/>
      <c r="QED167" s="80"/>
      <c r="QEE167" s="80"/>
      <c r="QEF167" s="80"/>
      <c r="QEG167" s="80"/>
      <c r="QEH167" s="80"/>
      <c r="QEI167" s="80"/>
      <c r="QEJ167" s="80"/>
      <c r="QEK167" s="80"/>
      <c r="QEL167" s="80"/>
      <c r="QEM167" s="80"/>
      <c r="QEN167" s="80"/>
      <c r="QEO167" s="80"/>
      <c r="QEP167" s="80"/>
      <c r="QEQ167" s="80"/>
      <c r="QER167" s="80"/>
      <c r="QES167" s="80"/>
      <c r="QET167" s="80"/>
      <c r="QEU167" s="80"/>
      <c r="QEV167" s="80"/>
      <c r="QEW167" s="80"/>
      <c r="QEX167" s="80"/>
      <c r="QEY167" s="80"/>
      <c r="QEZ167" s="80"/>
      <c r="QFA167" s="80"/>
      <c r="QFB167" s="80"/>
      <c r="QFC167" s="80"/>
      <c r="QFD167" s="80"/>
      <c r="QFE167" s="80"/>
      <c r="QFF167" s="80"/>
      <c r="QFG167" s="80"/>
      <c r="QFH167" s="80"/>
      <c r="QFI167" s="80"/>
      <c r="QFJ167" s="80"/>
      <c r="QFK167" s="80"/>
      <c r="QFL167" s="80"/>
      <c r="QFM167" s="80"/>
      <c r="QFN167" s="80"/>
      <c r="QFO167" s="80"/>
      <c r="QFP167" s="80"/>
      <c r="QFQ167" s="80"/>
      <c r="QFR167" s="80"/>
      <c r="QFS167" s="80"/>
      <c r="QFT167" s="80"/>
      <c r="QFU167" s="80"/>
      <c r="QFV167" s="80"/>
      <c r="QFW167" s="80"/>
      <c r="QFX167" s="80"/>
      <c r="QFY167" s="80"/>
      <c r="QFZ167" s="80"/>
      <c r="QGA167" s="80"/>
      <c r="QGB167" s="80"/>
      <c r="QGC167" s="80"/>
      <c r="QGD167" s="80"/>
      <c r="QGE167" s="80"/>
      <c r="QGF167" s="80"/>
      <c r="QGG167" s="80"/>
      <c r="QGH167" s="80"/>
      <c r="QGI167" s="80"/>
      <c r="QGJ167" s="80"/>
      <c r="QGK167" s="80"/>
      <c r="QGL167" s="80"/>
      <c r="QGM167" s="80"/>
      <c r="QGN167" s="80"/>
      <c r="QGO167" s="80"/>
      <c r="QGP167" s="80"/>
      <c r="QGQ167" s="80"/>
      <c r="QGR167" s="80"/>
      <c r="QGS167" s="80"/>
      <c r="QGT167" s="80"/>
      <c r="QGU167" s="80"/>
      <c r="QGV167" s="80"/>
      <c r="QGW167" s="80"/>
      <c r="QGX167" s="80"/>
      <c r="QGY167" s="80"/>
      <c r="QGZ167" s="80"/>
      <c r="QHA167" s="80"/>
      <c r="QHB167" s="80"/>
      <c r="QHC167" s="80"/>
      <c r="QHD167" s="80"/>
      <c r="QHE167" s="80"/>
      <c r="QHF167" s="80"/>
      <c r="QHG167" s="80"/>
      <c r="QHH167" s="80"/>
      <c r="QHI167" s="80"/>
      <c r="QHJ167" s="80"/>
      <c r="QHK167" s="80"/>
      <c r="QHL167" s="80"/>
      <c r="QHM167" s="80"/>
      <c r="QHN167" s="80"/>
      <c r="QHO167" s="80"/>
      <c r="QHP167" s="80"/>
      <c r="QHQ167" s="80"/>
      <c r="QHR167" s="80"/>
      <c r="QHS167" s="80"/>
      <c r="QHT167" s="80"/>
      <c r="QHU167" s="80"/>
      <c r="QHV167" s="80"/>
      <c r="QHW167" s="80"/>
      <c r="QHX167" s="80"/>
      <c r="QHY167" s="80"/>
      <c r="QHZ167" s="80"/>
      <c r="QIA167" s="80"/>
      <c r="QIB167" s="80"/>
      <c r="QIC167" s="80"/>
      <c r="QID167" s="80"/>
      <c r="QIE167" s="80"/>
      <c r="QIF167" s="80"/>
      <c r="QIG167" s="80"/>
      <c r="QIH167" s="80"/>
      <c r="QII167" s="80"/>
      <c r="QIJ167" s="80"/>
      <c r="QIK167" s="80"/>
      <c r="QIL167" s="80"/>
      <c r="QIM167" s="80"/>
      <c r="QIN167" s="80"/>
      <c r="QIO167" s="80"/>
      <c r="QIP167" s="80"/>
      <c r="QIQ167" s="80"/>
      <c r="QIR167" s="80"/>
      <c r="QIS167" s="80"/>
      <c r="QIT167" s="80"/>
      <c r="QIU167" s="80"/>
      <c r="QIV167" s="80"/>
      <c r="QIW167" s="80"/>
      <c r="QIX167" s="80"/>
      <c r="QIY167" s="80"/>
      <c r="QIZ167" s="80"/>
      <c r="QJA167" s="80"/>
      <c r="QJB167" s="80"/>
      <c r="QJC167" s="80"/>
      <c r="QJD167" s="80"/>
      <c r="QJE167" s="80"/>
      <c r="QJF167" s="80"/>
      <c r="QJG167" s="80"/>
      <c r="QJH167" s="80"/>
      <c r="QJI167" s="80"/>
      <c r="QJJ167" s="80"/>
      <c r="QJK167" s="80"/>
      <c r="QJL167" s="80"/>
      <c r="QJM167" s="80"/>
      <c r="QJN167" s="80"/>
      <c r="QJO167" s="80"/>
      <c r="QJP167" s="80"/>
      <c r="QJQ167" s="80"/>
      <c r="QJR167" s="80"/>
      <c r="QJS167" s="80"/>
      <c r="QJT167" s="80"/>
      <c r="QJU167" s="80"/>
      <c r="QJV167" s="80"/>
      <c r="QJW167" s="80"/>
      <c r="QJX167" s="80"/>
      <c r="QJY167" s="80"/>
      <c r="QJZ167" s="80"/>
      <c r="QKA167" s="80"/>
      <c r="QKB167" s="80"/>
      <c r="QKC167" s="80"/>
      <c r="QKD167" s="80"/>
      <c r="QKE167" s="80"/>
      <c r="QKF167" s="80"/>
      <c r="QKG167" s="80"/>
      <c r="QKH167" s="80"/>
      <c r="QKI167" s="80"/>
      <c r="QKJ167" s="80"/>
      <c r="QKK167" s="80"/>
      <c r="QKL167" s="80"/>
      <c r="QKM167" s="80"/>
      <c r="QKN167" s="80"/>
      <c r="QKO167" s="80"/>
      <c r="QKP167" s="80"/>
      <c r="QKQ167" s="80"/>
      <c r="QKR167" s="80"/>
      <c r="QKS167" s="80"/>
      <c r="QKT167" s="80"/>
      <c r="QKU167" s="80"/>
      <c r="QKV167" s="80"/>
      <c r="QKW167" s="80"/>
      <c r="QKX167" s="80"/>
      <c r="QKY167" s="80"/>
      <c r="QKZ167" s="80"/>
      <c r="QLA167" s="80"/>
      <c r="QLB167" s="80"/>
      <c r="QLC167" s="80"/>
      <c r="QLD167" s="80"/>
      <c r="QLE167" s="80"/>
      <c r="QLF167" s="80"/>
      <c r="QLG167" s="80"/>
      <c r="QLH167" s="80"/>
      <c r="QLI167" s="80"/>
      <c r="QLJ167" s="80"/>
      <c r="QLK167" s="80"/>
      <c r="QLL167" s="80"/>
      <c r="QLM167" s="80"/>
      <c r="QLN167" s="80"/>
      <c r="QLO167" s="80"/>
      <c r="QLP167" s="80"/>
      <c r="QLQ167" s="80"/>
      <c r="QLR167" s="80"/>
      <c r="QLS167" s="80"/>
      <c r="QLT167" s="80"/>
      <c r="QLU167" s="80"/>
      <c r="QLV167" s="80"/>
      <c r="QLW167" s="80"/>
      <c r="QLX167" s="80"/>
      <c r="QLY167" s="80"/>
      <c r="QLZ167" s="80"/>
      <c r="QMA167" s="80"/>
      <c r="QMB167" s="80"/>
      <c r="QMC167" s="80"/>
      <c r="QMD167" s="80"/>
      <c r="QME167" s="80"/>
      <c r="QMF167" s="80"/>
      <c r="QMG167" s="80"/>
      <c r="QMH167" s="80"/>
      <c r="QMI167" s="80"/>
      <c r="QMJ167" s="80"/>
      <c r="QMK167" s="80"/>
      <c r="QML167" s="80"/>
      <c r="QMM167" s="80"/>
      <c r="QMN167" s="80"/>
      <c r="QMO167" s="80"/>
      <c r="QMP167" s="80"/>
      <c r="QMQ167" s="80"/>
      <c r="QMR167" s="80"/>
      <c r="QMS167" s="80"/>
      <c r="QMT167" s="80"/>
      <c r="QMU167" s="80"/>
      <c r="QMV167" s="80"/>
      <c r="QMW167" s="80"/>
      <c r="QMX167" s="80"/>
      <c r="QMY167" s="80"/>
      <c r="QMZ167" s="80"/>
      <c r="QNA167" s="80"/>
      <c r="QNB167" s="80"/>
      <c r="QNC167" s="80"/>
      <c r="QND167" s="80"/>
      <c r="QNE167" s="80"/>
      <c r="QNF167" s="80"/>
      <c r="QNG167" s="80"/>
      <c r="QNH167" s="80"/>
      <c r="QNI167" s="80"/>
      <c r="QNJ167" s="80"/>
      <c r="QNK167" s="80"/>
      <c r="QNL167" s="80"/>
      <c r="QNM167" s="80"/>
      <c r="QNN167" s="80"/>
      <c r="QNO167" s="80"/>
      <c r="QNP167" s="80"/>
      <c r="QNQ167" s="80"/>
      <c r="QNR167" s="80"/>
      <c r="QNS167" s="80"/>
      <c r="QNT167" s="80"/>
      <c r="QNU167" s="80"/>
      <c r="QNV167" s="80"/>
      <c r="QNW167" s="80"/>
      <c r="QNX167" s="80"/>
      <c r="QNY167" s="80"/>
      <c r="QNZ167" s="80"/>
      <c r="QOA167" s="80"/>
      <c r="QOB167" s="80"/>
      <c r="QOC167" s="80"/>
      <c r="QOD167" s="80"/>
      <c r="QOE167" s="80"/>
      <c r="QOF167" s="80"/>
      <c r="QOG167" s="80"/>
      <c r="QOH167" s="80"/>
      <c r="QOI167" s="80"/>
      <c r="QOJ167" s="80"/>
      <c r="QOK167" s="80"/>
      <c r="QOL167" s="80"/>
      <c r="QOM167" s="80"/>
      <c r="QON167" s="80"/>
      <c r="QOO167" s="80"/>
      <c r="QOP167" s="80"/>
      <c r="QOQ167" s="80"/>
      <c r="QOR167" s="80"/>
      <c r="QOS167" s="80"/>
      <c r="QOT167" s="80"/>
      <c r="QOU167" s="80"/>
      <c r="QOV167" s="80"/>
      <c r="QOW167" s="80"/>
      <c r="QOX167" s="80"/>
      <c r="QOY167" s="80"/>
      <c r="QOZ167" s="80"/>
      <c r="QPA167" s="80"/>
      <c r="QPB167" s="80"/>
      <c r="QPC167" s="80"/>
      <c r="QPD167" s="80"/>
      <c r="QPE167" s="80"/>
      <c r="QPF167" s="80"/>
      <c r="QPG167" s="80"/>
      <c r="QPH167" s="80"/>
      <c r="QPI167" s="80"/>
      <c r="QPJ167" s="80"/>
      <c r="QPK167" s="80"/>
      <c r="QPL167" s="80"/>
      <c r="QPM167" s="80"/>
      <c r="QPN167" s="80"/>
      <c r="QPO167" s="80"/>
      <c r="QPP167" s="80"/>
      <c r="QPQ167" s="80"/>
      <c r="QPR167" s="80"/>
      <c r="QPS167" s="80"/>
      <c r="QPT167" s="80"/>
      <c r="QPU167" s="80"/>
      <c r="QPV167" s="80"/>
      <c r="QPW167" s="80"/>
      <c r="QPX167" s="80"/>
      <c r="QPY167" s="80"/>
      <c r="QPZ167" s="80"/>
      <c r="QQA167" s="80"/>
      <c r="QQB167" s="80"/>
      <c r="QQC167" s="80"/>
      <c r="QQD167" s="80"/>
      <c r="QQE167" s="80"/>
      <c r="QQF167" s="80"/>
      <c r="QQG167" s="80"/>
      <c r="QQH167" s="80"/>
      <c r="QQI167" s="80"/>
      <c r="QQJ167" s="80"/>
      <c r="QQK167" s="80"/>
      <c r="QQL167" s="80"/>
      <c r="QQM167" s="80"/>
      <c r="QQN167" s="80"/>
      <c r="QQO167" s="80"/>
      <c r="QQP167" s="80"/>
      <c r="QQQ167" s="80"/>
      <c r="QQR167" s="80"/>
      <c r="QQS167" s="80"/>
      <c r="QQT167" s="80"/>
      <c r="QQU167" s="80"/>
      <c r="QQV167" s="80"/>
      <c r="QQW167" s="80"/>
      <c r="QQX167" s="80"/>
      <c r="QQY167" s="80"/>
      <c r="QQZ167" s="80"/>
      <c r="QRA167" s="80"/>
      <c r="QRB167" s="80"/>
      <c r="QRC167" s="80"/>
      <c r="QRD167" s="80"/>
      <c r="QRE167" s="80"/>
      <c r="QRF167" s="80"/>
      <c r="QRG167" s="80"/>
      <c r="QRH167" s="80"/>
      <c r="QRI167" s="80"/>
      <c r="QRJ167" s="80"/>
      <c r="QRK167" s="80"/>
      <c r="QRL167" s="80"/>
      <c r="QRM167" s="80"/>
      <c r="QRN167" s="80"/>
      <c r="QRO167" s="80"/>
      <c r="QRP167" s="80"/>
      <c r="QRQ167" s="80"/>
      <c r="QRR167" s="80"/>
      <c r="QRS167" s="80"/>
      <c r="QRT167" s="80"/>
      <c r="QRU167" s="80"/>
      <c r="QRV167" s="80"/>
      <c r="QRW167" s="80"/>
      <c r="QRX167" s="80"/>
      <c r="QRY167" s="80"/>
      <c r="QRZ167" s="80"/>
      <c r="QSA167" s="80"/>
      <c r="QSB167" s="80"/>
      <c r="QSC167" s="80"/>
      <c r="QSD167" s="80"/>
      <c r="QSE167" s="80"/>
      <c r="QSF167" s="80"/>
      <c r="QSG167" s="80"/>
      <c r="QSH167" s="80"/>
      <c r="QSI167" s="80"/>
      <c r="QSJ167" s="80"/>
      <c r="QSK167" s="80"/>
      <c r="QSL167" s="80"/>
      <c r="QSM167" s="80"/>
      <c r="QSN167" s="80"/>
      <c r="QSO167" s="80"/>
      <c r="QSP167" s="80"/>
      <c r="QSQ167" s="80"/>
      <c r="QSR167" s="80"/>
      <c r="QSS167" s="80"/>
      <c r="QST167" s="80"/>
      <c r="QSU167" s="80"/>
      <c r="QSV167" s="80"/>
      <c r="QSW167" s="80"/>
      <c r="QSX167" s="80"/>
      <c r="QSY167" s="80"/>
      <c r="QSZ167" s="80"/>
      <c r="QTA167" s="80"/>
      <c r="QTB167" s="80"/>
      <c r="QTC167" s="80"/>
      <c r="QTD167" s="80"/>
      <c r="QTE167" s="80"/>
      <c r="QTF167" s="80"/>
      <c r="QTG167" s="80"/>
      <c r="QTH167" s="80"/>
      <c r="QTI167" s="80"/>
      <c r="QTJ167" s="80"/>
      <c r="QTK167" s="80"/>
      <c r="QTL167" s="80"/>
      <c r="QTM167" s="80"/>
      <c r="QTN167" s="80"/>
      <c r="QTO167" s="80"/>
      <c r="QTP167" s="80"/>
      <c r="QTQ167" s="80"/>
      <c r="QTR167" s="80"/>
      <c r="QTS167" s="80"/>
      <c r="QTT167" s="80"/>
      <c r="QTU167" s="80"/>
      <c r="QTV167" s="80"/>
      <c r="QTW167" s="80"/>
      <c r="QTX167" s="80"/>
      <c r="QTY167" s="80"/>
      <c r="QTZ167" s="80"/>
      <c r="QUA167" s="80"/>
      <c r="QUB167" s="80"/>
      <c r="QUC167" s="80"/>
      <c r="QUD167" s="80"/>
      <c r="QUE167" s="80"/>
      <c r="QUF167" s="80"/>
      <c r="QUG167" s="80"/>
      <c r="QUH167" s="80"/>
      <c r="QUI167" s="80"/>
      <c r="QUJ167" s="80"/>
      <c r="QUK167" s="80"/>
      <c r="QUL167" s="80"/>
      <c r="QUM167" s="80"/>
      <c r="QUN167" s="80"/>
      <c r="QUO167" s="80"/>
      <c r="QUP167" s="80"/>
      <c r="QUQ167" s="80"/>
      <c r="QUR167" s="80"/>
      <c r="QUS167" s="80"/>
      <c r="QUT167" s="80"/>
      <c r="QUU167" s="80"/>
      <c r="QUV167" s="80"/>
      <c r="QUW167" s="80"/>
      <c r="QUX167" s="80"/>
      <c r="QUY167" s="80"/>
      <c r="QUZ167" s="80"/>
      <c r="QVA167" s="80"/>
      <c r="QVB167" s="80"/>
      <c r="QVC167" s="80"/>
      <c r="QVD167" s="80"/>
      <c r="QVE167" s="80"/>
      <c r="QVF167" s="80"/>
      <c r="QVG167" s="80"/>
      <c r="QVH167" s="80"/>
      <c r="QVI167" s="80"/>
      <c r="QVJ167" s="80"/>
      <c r="QVK167" s="80"/>
      <c r="QVL167" s="80"/>
      <c r="QVM167" s="80"/>
      <c r="QVN167" s="80"/>
      <c r="QVO167" s="80"/>
      <c r="QVP167" s="80"/>
      <c r="QVQ167" s="80"/>
      <c r="QVR167" s="80"/>
      <c r="QVS167" s="80"/>
      <c r="QVT167" s="80"/>
      <c r="QVU167" s="80"/>
      <c r="QVV167" s="80"/>
      <c r="QVW167" s="80"/>
      <c r="QVX167" s="80"/>
      <c r="QVY167" s="80"/>
      <c r="QVZ167" s="80"/>
      <c r="QWA167" s="80"/>
      <c r="QWB167" s="80"/>
      <c r="QWC167" s="80"/>
      <c r="QWD167" s="80"/>
      <c r="QWE167" s="80"/>
      <c r="QWF167" s="80"/>
      <c r="QWG167" s="80"/>
      <c r="QWH167" s="80"/>
      <c r="QWI167" s="80"/>
      <c r="QWJ167" s="80"/>
      <c r="QWK167" s="80"/>
      <c r="QWL167" s="80"/>
      <c r="QWM167" s="80"/>
      <c r="QWN167" s="80"/>
      <c r="QWO167" s="80"/>
      <c r="QWP167" s="80"/>
      <c r="QWQ167" s="80"/>
      <c r="QWR167" s="80"/>
      <c r="QWS167" s="80"/>
      <c r="QWT167" s="80"/>
      <c r="QWU167" s="80"/>
      <c r="QWV167" s="80"/>
      <c r="QWW167" s="80"/>
      <c r="QWX167" s="80"/>
      <c r="QWY167" s="80"/>
      <c r="QWZ167" s="80"/>
      <c r="QXA167" s="80"/>
      <c r="QXB167" s="80"/>
      <c r="QXC167" s="80"/>
      <c r="QXD167" s="80"/>
      <c r="QXE167" s="80"/>
      <c r="QXF167" s="80"/>
      <c r="QXG167" s="80"/>
      <c r="QXH167" s="80"/>
      <c r="QXI167" s="80"/>
      <c r="QXJ167" s="80"/>
      <c r="QXK167" s="80"/>
      <c r="QXL167" s="80"/>
      <c r="QXM167" s="80"/>
      <c r="QXN167" s="80"/>
      <c r="QXO167" s="80"/>
      <c r="QXP167" s="80"/>
      <c r="QXQ167" s="80"/>
      <c r="QXR167" s="80"/>
      <c r="QXS167" s="80"/>
      <c r="QXT167" s="80"/>
      <c r="QXU167" s="80"/>
      <c r="QXV167" s="80"/>
      <c r="QXW167" s="80"/>
      <c r="QXX167" s="80"/>
      <c r="QXY167" s="80"/>
      <c r="QXZ167" s="80"/>
      <c r="QYA167" s="80"/>
      <c r="QYB167" s="80"/>
      <c r="QYC167" s="80"/>
      <c r="QYD167" s="80"/>
      <c r="QYE167" s="80"/>
      <c r="QYF167" s="80"/>
      <c r="QYG167" s="80"/>
      <c r="QYH167" s="80"/>
      <c r="QYI167" s="80"/>
      <c r="QYJ167" s="80"/>
      <c r="QYK167" s="80"/>
      <c r="QYL167" s="80"/>
      <c r="QYM167" s="80"/>
      <c r="QYN167" s="80"/>
      <c r="QYO167" s="80"/>
      <c r="QYP167" s="80"/>
      <c r="QYQ167" s="80"/>
      <c r="QYR167" s="80"/>
      <c r="QYS167" s="80"/>
      <c r="QYT167" s="80"/>
      <c r="QYU167" s="80"/>
      <c r="QYV167" s="80"/>
      <c r="QYW167" s="80"/>
      <c r="QYX167" s="80"/>
      <c r="QYY167" s="80"/>
      <c r="QYZ167" s="80"/>
      <c r="QZA167" s="80"/>
      <c r="QZB167" s="80"/>
      <c r="QZC167" s="80"/>
      <c r="QZD167" s="80"/>
      <c r="QZE167" s="80"/>
      <c r="QZF167" s="80"/>
      <c r="QZG167" s="80"/>
      <c r="QZH167" s="80"/>
      <c r="QZI167" s="80"/>
      <c r="QZJ167" s="80"/>
      <c r="QZK167" s="80"/>
      <c r="QZL167" s="80"/>
      <c r="QZM167" s="80"/>
      <c r="QZN167" s="80"/>
      <c r="QZO167" s="80"/>
      <c r="QZP167" s="80"/>
      <c r="QZQ167" s="80"/>
      <c r="QZR167" s="80"/>
      <c r="QZS167" s="80"/>
      <c r="QZT167" s="80"/>
      <c r="QZU167" s="80"/>
      <c r="QZV167" s="80"/>
      <c r="QZW167" s="80"/>
      <c r="QZX167" s="80"/>
      <c r="QZY167" s="80"/>
      <c r="QZZ167" s="80"/>
      <c r="RAA167" s="80"/>
      <c r="RAB167" s="80"/>
      <c r="RAC167" s="80"/>
      <c r="RAD167" s="80"/>
      <c r="RAE167" s="80"/>
      <c r="RAF167" s="80"/>
      <c r="RAG167" s="80"/>
      <c r="RAH167" s="80"/>
      <c r="RAI167" s="80"/>
      <c r="RAJ167" s="80"/>
      <c r="RAK167" s="80"/>
      <c r="RAL167" s="80"/>
      <c r="RAM167" s="80"/>
      <c r="RAN167" s="80"/>
      <c r="RAO167" s="80"/>
      <c r="RAP167" s="80"/>
      <c r="RAQ167" s="80"/>
      <c r="RAR167" s="80"/>
      <c r="RAS167" s="80"/>
      <c r="RAT167" s="80"/>
      <c r="RAU167" s="80"/>
      <c r="RAV167" s="80"/>
      <c r="RAW167" s="80"/>
      <c r="RAX167" s="80"/>
      <c r="RAY167" s="80"/>
      <c r="RAZ167" s="80"/>
      <c r="RBA167" s="80"/>
      <c r="RBB167" s="80"/>
      <c r="RBC167" s="80"/>
      <c r="RBD167" s="80"/>
      <c r="RBE167" s="80"/>
      <c r="RBF167" s="80"/>
      <c r="RBG167" s="80"/>
      <c r="RBH167" s="80"/>
      <c r="RBI167" s="80"/>
      <c r="RBJ167" s="80"/>
      <c r="RBK167" s="80"/>
      <c r="RBL167" s="80"/>
      <c r="RBM167" s="80"/>
      <c r="RBN167" s="80"/>
      <c r="RBO167" s="80"/>
      <c r="RBP167" s="80"/>
      <c r="RBQ167" s="80"/>
      <c r="RBR167" s="80"/>
      <c r="RBS167" s="80"/>
      <c r="RBT167" s="80"/>
      <c r="RBU167" s="80"/>
      <c r="RBV167" s="80"/>
      <c r="RBW167" s="80"/>
      <c r="RBX167" s="80"/>
      <c r="RBY167" s="80"/>
      <c r="RBZ167" s="80"/>
      <c r="RCA167" s="80"/>
      <c r="RCB167" s="80"/>
      <c r="RCC167" s="80"/>
      <c r="RCD167" s="80"/>
      <c r="RCE167" s="80"/>
      <c r="RCF167" s="80"/>
      <c r="RCG167" s="80"/>
      <c r="RCH167" s="80"/>
      <c r="RCI167" s="80"/>
      <c r="RCJ167" s="80"/>
      <c r="RCK167" s="80"/>
      <c r="RCL167" s="80"/>
      <c r="RCM167" s="80"/>
      <c r="RCN167" s="80"/>
      <c r="RCO167" s="80"/>
      <c r="RCP167" s="80"/>
      <c r="RCQ167" s="80"/>
      <c r="RCR167" s="80"/>
      <c r="RCS167" s="80"/>
      <c r="RCT167" s="80"/>
      <c r="RCU167" s="80"/>
      <c r="RCV167" s="80"/>
      <c r="RCW167" s="80"/>
      <c r="RCX167" s="80"/>
      <c r="RCY167" s="80"/>
      <c r="RCZ167" s="80"/>
      <c r="RDA167" s="80"/>
      <c r="RDB167" s="80"/>
      <c r="RDC167" s="80"/>
      <c r="RDD167" s="80"/>
      <c r="RDE167" s="80"/>
      <c r="RDF167" s="80"/>
      <c r="RDG167" s="80"/>
      <c r="RDH167" s="80"/>
      <c r="RDI167" s="80"/>
      <c r="RDJ167" s="80"/>
      <c r="RDK167" s="80"/>
      <c r="RDL167" s="80"/>
      <c r="RDM167" s="80"/>
      <c r="RDN167" s="80"/>
      <c r="RDO167" s="80"/>
      <c r="RDP167" s="80"/>
      <c r="RDQ167" s="80"/>
      <c r="RDR167" s="80"/>
      <c r="RDS167" s="80"/>
      <c r="RDT167" s="80"/>
      <c r="RDU167" s="80"/>
      <c r="RDV167" s="80"/>
      <c r="RDW167" s="80"/>
      <c r="RDX167" s="80"/>
      <c r="RDY167" s="80"/>
      <c r="RDZ167" s="80"/>
      <c r="REA167" s="80"/>
      <c r="REB167" s="80"/>
      <c r="REC167" s="80"/>
      <c r="RED167" s="80"/>
      <c r="REE167" s="80"/>
      <c r="REF167" s="80"/>
      <c r="REG167" s="80"/>
      <c r="REH167" s="80"/>
      <c r="REI167" s="80"/>
      <c r="REJ167" s="80"/>
      <c r="REK167" s="80"/>
      <c r="REL167" s="80"/>
      <c r="REM167" s="80"/>
      <c r="REN167" s="80"/>
      <c r="REO167" s="80"/>
      <c r="REP167" s="80"/>
      <c r="REQ167" s="80"/>
      <c r="RER167" s="80"/>
      <c r="RES167" s="80"/>
      <c r="RET167" s="80"/>
      <c r="REU167" s="80"/>
      <c r="REV167" s="80"/>
      <c r="REW167" s="80"/>
      <c r="REX167" s="80"/>
      <c r="REY167" s="80"/>
      <c r="REZ167" s="80"/>
      <c r="RFA167" s="80"/>
      <c r="RFB167" s="80"/>
      <c r="RFC167" s="80"/>
      <c r="RFD167" s="80"/>
      <c r="RFE167" s="80"/>
      <c r="RFF167" s="80"/>
      <c r="RFG167" s="80"/>
      <c r="RFH167" s="80"/>
      <c r="RFI167" s="80"/>
      <c r="RFJ167" s="80"/>
      <c r="RFK167" s="80"/>
      <c r="RFL167" s="80"/>
      <c r="RFM167" s="80"/>
      <c r="RFN167" s="80"/>
      <c r="RFO167" s="80"/>
      <c r="RFP167" s="80"/>
      <c r="RFQ167" s="80"/>
      <c r="RFR167" s="80"/>
      <c r="RFS167" s="80"/>
      <c r="RFT167" s="80"/>
      <c r="RFU167" s="80"/>
      <c r="RFV167" s="80"/>
      <c r="RFW167" s="80"/>
      <c r="RFX167" s="80"/>
      <c r="RFY167" s="80"/>
      <c r="RFZ167" s="80"/>
      <c r="RGA167" s="80"/>
      <c r="RGB167" s="80"/>
      <c r="RGC167" s="80"/>
      <c r="RGD167" s="80"/>
      <c r="RGE167" s="80"/>
      <c r="RGF167" s="80"/>
      <c r="RGG167" s="80"/>
      <c r="RGH167" s="80"/>
      <c r="RGI167" s="80"/>
      <c r="RGJ167" s="80"/>
      <c r="RGK167" s="80"/>
      <c r="RGL167" s="80"/>
      <c r="RGM167" s="80"/>
      <c r="RGN167" s="80"/>
      <c r="RGO167" s="80"/>
      <c r="RGP167" s="80"/>
      <c r="RGQ167" s="80"/>
      <c r="RGR167" s="80"/>
      <c r="RGS167" s="80"/>
      <c r="RGT167" s="80"/>
      <c r="RGU167" s="80"/>
      <c r="RGV167" s="80"/>
      <c r="RGW167" s="80"/>
      <c r="RGX167" s="80"/>
      <c r="RGY167" s="80"/>
      <c r="RGZ167" s="80"/>
      <c r="RHA167" s="80"/>
      <c r="RHB167" s="80"/>
      <c r="RHC167" s="80"/>
      <c r="RHD167" s="80"/>
      <c r="RHE167" s="80"/>
      <c r="RHF167" s="80"/>
      <c r="RHG167" s="80"/>
      <c r="RHH167" s="80"/>
      <c r="RHI167" s="80"/>
      <c r="RHJ167" s="80"/>
      <c r="RHK167" s="80"/>
      <c r="RHL167" s="80"/>
      <c r="RHM167" s="80"/>
      <c r="RHN167" s="80"/>
      <c r="RHO167" s="80"/>
      <c r="RHP167" s="80"/>
      <c r="RHQ167" s="80"/>
      <c r="RHR167" s="80"/>
      <c r="RHS167" s="80"/>
      <c r="RHT167" s="80"/>
      <c r="RHU167" s="80"/>
      <c r="RHV167" s="80"/>
      <c r="RHW167" s="80"/>
      <c r="RHX167" s="80"/>
      <c r="RHY167" s="80"/>
      <c r="RHZ167" s="80"/>
      <c r="RIA167" s="80"/>
      <c r="RIB167" s="80"/>
      <c r="RIC167" s="80"/>
      <c r="RID167" s="80"/>
      <c r="RIE167" s="80"/>
      <c r="RIF167" s="80"/>
      <c r="RIG167" s="80"/>
      <c r="RIH167" s="80"/>
      <c r="RII167" s="80"/>
      <c r="RIJ167" s="80"/>
      <c r="RIK167" s="80"/>
      <c r="RIL167" s="80"/>
      <c r="RIM167" s="80"/>
      <c r="RIN167" s="80"/>
      <c r="RIO167" s="80"/>
      <c r="RIP167" s="80"/>
      <c r="RIQ167" s="80"/>
      <c r="RIR167" s="80"/>
      <c r="RIS167" s="80"/>
      <c r="RIT167" s="80"/>
      <c r="RIU167" s="80"/>
      <c r="RIV167" s="80"/>
      <c r="RIW167" s="80"/>
      <c r="RIX167" s="80"/>
      <c r="RIY167" s="80"/>
      <c r="RIZ167" s="80"/>
      <c r="RJA167" s="80"/>
      <c r="RJB167" s="80"/>
      <c r="RJC167" s="80"/>
      <c r="RJD167" s="80"/>
      <c r="RJE167" s="80"/>
      <c r="RJF167" s="80"/>
      <c r="RJG167" s="80"/>
      <c r="RJH167" s="80"/>
      <c r="RJI167" s="80"/>
      <c r="RJJ167" s="80"/>
      <c r="RJK167" s="80"/>
      <c r="RJL167" s="80"/>
      <c r="RJM167" s="80"/>
      <c r="RJN167" s="80"/>
      <c r="RJO167" s="80"/>
      <c r="RJP167" s="80"/>
      <c r="RJQ167" s="80"/>
      <c r="RJR167" s="80"/>
      <c r="RJS167" s="80"/>
      <c r="RJT167" s="80"/>
      <c r="RJU167" s="80"/>
      <c r="RJV167" s="80"/>
      <c r="RJW167" s="80"/>
      <c r="RJX167" s="80"/>
      <c r="RJY167" s="80"/>
      <c r="RJZ167" s="80"/>
      <c r="RKA167" s="80"/>
      <c r="RKB167" s="80"/>
      <c r="RKC167" s="80"/>
      <c r="RKD167" s="80"/>
      <c r="RKE167" s="80"/>
      <c r="RKF167" s="80"/>
      <c r="RKG167" s="80"/>
      <c r="RKH167" s="80"/>
      <c r="RKI167" s="80"/>
      <c r="RKJ167" s="80"/>
      <c r="RKK167" s="80"/>
      <c r="RKL167" s="80"/>
      <c r="RKM167" s="80"/>
      <c r="RKN167" s="80"/>
      <c r="RKO167" s="80"/>
      <c r="RKP167" s="80"/>
      <c r="RKQ167" s="80"/>
      <c r="RKR167" s="80"/>
      <c r="RKS167" s="80"/>
      <c r="RKT167" s="80"/>
      <c r="RKU167" s="80"/>
      <c r="RKV167" s="80"/>
      <c r="RKW167" s="80"/>
      <c r="RKX167" s="80"/>
      <c r="RKY167" s="80"/>
      <c r="RKZ167" s="80"/>
      <c r="RLA167" s="80"/>
      <c r="RLB167" s="80"/>
      <c r="RLC167" s="80"/>
      <c r="RLD167" s="80"/>
      <c r="RLE167" s="80"/>
      <c r="RLF167" s="80"/>
      <c r="RLG167" s="80"/>
      <c r="RLH167" s="80"/>
      <c r="RLI167" s="80"/>
      <c r="RLJ167" s="80"/>
      <c r="RLK167" s="80"/>
      <c r="RLL167" s="80"/>
      <c r="RLM167" s="80"/>
      <c r="RLN167" s="80"/>
      <c r="RLO167" s="80"/>
      <c r="RLP167" s="80"/>
      <c r="RLQ167" s="80"/>
      <c r="RLR167" s="80"/>
      <c r="RLS167" s="80"/>
      <c r="RLT167" s="80"/>
      <c r="RLU167" s="80"/>
      <c r="RLV167" s="80"/>
      <c r="RLW167" s="80"/>
      <c r="RLX167" s="80"/>
      <c r="RLY167" s="80"/>
      <c r="RLZ167" s="80"/>
      <c r="RMA167" s="80"/>
      <c r="RMB167" s="80"/>
      <c r="RMC167" s="80"/>
      <c r="RMD167" s="80"/>
      <c r="RME167" s="80"/>
      <c r="RMF167" s="80"/>
      <c r="RMG167" s="80"/>
      <c r="RMH167" s="80"/>
      <c r="RMI167" s="80"/>
      <c r="RMJ167" s="80"/>
      <c r="RMK167" s="80"/>
      <c r="RML167" s="80"/>
      <c r="RMM167" s="80"/>
      <c r="RMN167" s="80"/>
      <c r="RMO167" s="80"/>
      <c r="RMP167" s="80"/>
      <c r="RMQ167" s="80"/>
      <c r="RMR167" s="80"/>
      <c r="RMS167" s="80"/>
      <c r="RMT167" s="80"/>
      <c r="RMU167" s="80"/>
      <c r="RMV167" s="80"/>
      <c r="RMW167" s="80"/>
      <c r="RMX167" s="80"/>
      <c r="RMY167" s="80"/>
      <c r="RMZ167" s="80"/>
      <c r="RNA167" s="80"/>
      <c r="RNB167" s="80"/>
      <c r="RNC167" s="80"/>
      <c r="RND167" s="80"/>
      <c r="RNE167" s="80"/>
      <c r="RNF167" s="80"/>
      <c r="RNG167" s="80"/>
      <c r="RNH167" s="80"/>
      <c r="RNI167" s="80"/>
      <c r="RNJ167" s="80"/>
      <c r="RNK167" s="80"/>
      <c r="RNL167" s="80"/>
      <c r="RNM167" s="80"/>
      <c r="RNN167" s="80"/>
      <c r="RNO167" s="80"/>
      <c r="RNP167" s="80"/>
      <c r="RNQ167" s="80"/>
      <c r="RNR167" s="80"/>
      <c r="RNS167" s="80"/>
      <c r="RNT167" s="80"/>
      <c r="RNU167" s="80"/>
      <c r="RNV167" s="80"/>
      <c r="RNW167" s="80"/>
      <c r="RNX167" s="80"/>
      <c r="RNY167" s="80"/>
      <c r="RNZ167" s="80"/>
      <c r="ROA167" s="80"/>
      <c r="ROB167" s="80"/>
      <c r="ROC167" s="80"/>
      <c r="ROD167" s="80"/>
      <c r="ROE167" s="80"/>
      <c r="ROF167" s="80"/>
      <c r="ROG167" s="80"/>
      <c r="ROH167" s="80"/>
      <c r="ROI167" s="80"/>
      <c r="ROJ167" s="80"/>
      <c r="ROK167" s="80"/>
      <c r="ROL167" s="80"/>
      <c r="ROM167" s="80"/>
      <c r="RON167" s="80"/>
      <c r="ROO167" s="80"/>
      <c r="ROP167" s="80"/>
      <c r="ROQ167" s="80"/>
      <c r="ROR167" s="80"/>
      <c r="ROS167" s="80"/>
      <c r="ROT167" s="80"/>
      <c r="ROU167" s="80"/>
      <c r="ROV167" s="80"/>
      <c r="ROW167" s="80"/>
      <c r="ROX167" s="80"/>
      <c r="ROY167" s="80"/>
      <c r="ROZ167" s="80"/>
      <c r="RPA167" s="80"/>
      <c r="RPB167" s="80"/>
      <c r="RPC167" s="80"/>
      <c r="RPD167" s="80"/>
      <c r="RPE167" s="80"/>
      <c r="RPF167" s="80"/>
      <c r="RPG167" s="80"/>
      <c r="RPH167" s="80"/>
      <c r="RPI167" s="80"/>
      <c r="RPJ167" s="80"/>
      <c r="RPK167" s="80"/>
      <c r="RPL167" s="80"/>
      <c r="RPM167" s="80"/>
      <c r="RPN167" s="80"/>
      <c r="RPO167" s="80"/>
      <c r="RPP167" s="80"/>
      <c r="RPQ167" s="80"/>
      <c r="RPR167" s="80"/>
      <c r="RPS167" s="80"/>
      <c r="RPT167" s="80"/>
      <c r="RPU167" s="80"/>
      <c r="RPV167" s="80"/>
      <c r="RPW167" s="80"/>
      <c r="RPX167" s="80"/>
      <c r="RPY167" s="80"/>
      <c r="RPZ167" s="80"/>
      <c r="RQA167" s="80"/>
      <c r="RQB167" s="80"/>
      <c r="RQC167" s="80"/>
      <c r="RQD167" s="80"/>
      <c r="RQE167" s="80"/>
      <c r="RQF167" s="80"/>
      <c r="RQG167" s="80"/>
      <c r="RQH167" s="80"/>
      <c r="RQI167" s="80"/>
      <c r="RQJ167" s="80"/>
      <c r="RQK167" s="80"/>
      <c r="RQL167" s="80"/>
      <c r="RQM167" s="80"/>
      <c r="RQN167" s="80"/>
      <c r="RQO167" s="80"/>
      <c r="RQP167" s="80"/>
      <c r="RQQ167" s="80"/>
      <c r="RQR167" s="80"/>
      <c r="RQS167" s="80"/>
      <c r="RQT167" s="80"/>
      <c r="RQU167" s="80"/>
      <c r="RQV167" s="80"/>
      <c r="RQW167" s="80"/>
      <c r="RQX167" s="80"/>
      <c r="RQY167" s="80"/>
      <c r="RQZ167" s="80"/>
      <c r="RRA167" s="80"/>
      <c r="RRB167" s="80"/>
      <c r="RRC167" s="80"/>
      <c r="RRD167" s="80"/>
      <c r="RRE167" s="80"/>
      <c r="RRF167" s="80"/>
      <c r="RRG167" s="80"/>
      <c r="RRH167" s="80"/>
      <c r="RRI167" s="80"/>
      <c r="RRJ167" s="80"/>
      <c r="RRK167" s="80"/>
      <c r="RRL167" s="80"/>
      <c r="RRM167" s="80"/>
      <c r="RRN167" s="80"/>
      <c r="RRO167" s="80"/>
      <c r="RRP167" s="80"/>
      <c r="RRQ167" s="80"/>
      <c r="RRR167" s="80"/>
      <c r="RRS167" s="80"/>
      <c r="RRT167" s="80"/>
      <c r="RRU167" s="80"/>
      <c r="RRV167" s="80"/>
      <c r="RRW167" s="80"/>
      <c r="RRX167" s="80"/>
      <c r="RRY167" s="80"/>
      <c r="RRZ167" s="80"/>
      <c r="RSA167" s="80"/>
      <c r="RSB167" s="80"/>
      <c r="RSC167" s="80"/>
      <c r="RSD167" s="80"/>
      <c r="RSE167" s="80"/>
      <c r="RSF167" s="80"/>
      <c r="RSG167" s="80"/>
      <c r="RSH167" s="80"/>
      <c r="RSI167" s="80"/>
      <c r="RSJ167" s="80"/>
      <c r="RSK167" s="80"/>
      <c r="RSL167" s="80"/>
      <c r="RSM167" s="80"/>
      <c r="RSN167" s="80"/>
      <c r="RSO167" s="80"/>
      <c r="RSP167" s="80"/>
      <c r="RSQ167" s="80"/>
      <c r="RSR167" s="80"/>
      <c r="RSS167" s="80"/>
      <c r="RST167" s="80"/>
      <c r="RSU167" s="80"/>
      <c r="RSV167" s="80"/>
      <c r="RSW167" s="80"/>
      <c r="RSX167" s="80"/>
      <c r="RSY167" s="80"/>
      <c r="RSZ167" s="80"/>
      <c r="RTA167" s="80"/>
      <c r="RTB167" s="80"/>
      <c r="RTC167" s="80"/>
      <c r="RTD167" s="80"/>
      <c r="RTE167" s="80"/>
      <c r="RTF167" s="80"/>
      <c r="RTG167" s="80"/>
      <c r="RTH167" s="80"/>
      <c r="RTI167" s="80"/>
      <c r="RTJ167" s="80"/>
      <c r="RTK167" s="80"/>
      <c r="RTL167" s="80"/>
      <c r="RTM167" s="80"/>
      <c r="RTN167" s="80"/>
      <c r="RTO167" s="80"/>
      <c r="RTP167" s="80"/>
      <c r="RTQ167" s="80"/>
      <c r="RTR167" s="80"/>
      <c r="RTS167" s="80"/>
      <c r="RTT167" s="80"/>
      <c r="RTU167" s="80"/>
      <c r="RTV167" s="80"/>
      <c r="RTW167" s="80"/>
      <c r="RTX167" s="80"/>
      <c r="RTY167" s="80"/>
      <c r="RTZ167" s="80"/>
      <c r="RUA167" s="80"/>
      <c r="RUB167" s="80"/>
      <c r="RUC167" s="80"/>
      <c r="RUD167" s="80"/>
      <c r="RUE167" s="80"/>
      <c r="RUF167" s="80"/>
      <c r="RUG167" s="80"/>
      <c r="RUH167" s="80"/>
      <c r="RUI167" s="80"/>
      <c r="RUJ167" s="80"/>
      <c r="RUK167" s="80"/>
      <c r="RUL167" s="80"/>
      <c r="RUM167" s="80"/>
      <c r="RUN167" s="80"/>
      <c r="RUO167" s="80"/>
      <c r="RUP167" s="80"/>
      <c r="RUQ167" s="80"/>
      <c r="RUR167" s="80"/>
      <c r="RUS167" s="80"/>
      <c r="RUT167" s="80"/>
      <c r="RUU167" s="80"/>
      <c r="RUV167" s="80"/>
      <c r="RUW167" s="80"/>
      <c r="RUX167" s="80"/>
      <c r="RUY167" s="80"/>
      <c r="RUZ167" s="80"/>
      <c r="RVA167" s="80"/>
      <c r="RVB167" s="80"/>
      <c r="RVC167" s="80"/>
      <c r="RVD167" s="80"/>
      <c r="RVE167" s="80"/>
      <c r="RVF167" s="80"/>
      <c r="RVG167" s="80"/>
      <c r="RVH167" s="80"/>
      <c r="RVI167" s="80"/>
      <c r="RVJ167" s="80"/>
      <c r="RVK167" s="80"/>
      <c r="RVL167" s="80"/>
      <c r="RVM167" s="80"/>
      <c r="RVN167" s="80"/>
      <c r="RVO167" s="80"/>
      <c r="RVP167" s="80"/>
      <c r="RVQ167" s="80"/>
      <c r="RVR167" s="80"/>
      <c r="RVS167" s="80"/>
      <c r="RVT167" s="80"/>
      <c r="RVU167" s="80"/>
      <c r="RVV167" s="80"/>
      <c r="RVW167" s="80"/>
      <c r="RVX167" s="80"/>
      <c r="RVY167" s="80"/>
      <c r="RVZ167" s="80"/>
      <c r="RWA167" s="80"/>
      <c r="RWB167" s="80"/>
      <c r="RWC167" s="80"/>
      <c r="RWD167" s="80"/>
      <c r="RWE167" s="80"/>
      <c r="RWF167" s="80"/>
      <c r="RWG167" s="80"/>
      <c r="RWH167" s="80"/>
      <c r="RWI167" s="80"/>
      <c r="RWJ167" s="80"/>
      <c r="RWK167" s="80"/>
      <c r="RWL167" s="80"/>
      <c r="RWM167" s="80"/>
      <c r="RWN167" s="80"/>
      <c r="RWO167" s="80"/>
      <c r="RWP167" s="80"/>
      <c r="RWQ167" s="80"/>
      <c r="RWR167" s="80"/>
      <c r="RWS167" s="80"/>
      <c r="RWT167" s="80"/>
      <c r="RWU167" s="80"/>
      <c r="RWV167" s="80"/>
      <c r="RWW167" s="80"/>
      <c r="RWX167" s="80"/>
      <c r="RWY167" s="80"/>
      <c r="RWZ167" s="80"/>
      <c r="RXA167" s="80"/>
      <c r="RXB167" s="80"/>
      <c r="RXC167" s="80"/>
      <c r="RXD167" s="80"/>
      <c r="RXE167" s="80"/>
      <c r="RXF167" s="80"/>
      <c r="RXG167" s="80"/>
      <c r="RXH167" s="80"/>
      <c r="RXI167" s="80"/>
      <c r="RXJ167" s="80"/>
      <c r="RXK167" s="80"/>
      <c r="RXL167" s="80"/>
      <c r="RXM167" s="80"/>
      <c r="RXN167" s="80"/>
      <c r="RXO167" s="80"/>
      <c r="RXP167" s="80"/>
      <c r="RXQ167" s="80"/>
      <c r="RXR167" s="80"/>
      <c r="RXS167" s="80"/>
      <c r="RXT167" s="80"/>
      <c r="RXU167" s="80"/>
      <c r="RXV167" s="80"/>
      <c r="RXW167" s="80"/>
      <c r="RXX167" s="80"/>
      <c r="RXY167" s="80"/>
      <c r="RXZ167" s="80"/>
      <c r="RYA167" s="80"/>
      <c r="RYB167" s="80"/>
      <c r="RYC167" s="80"/>
      <c r="RYD167" s="80"/>
      <c r="RYE167" s="80"/>
      <c r="RYF167" s="80"/>
      <c r="RYG167" s="80"/>
      <c r="RYH167" s="80"/>
      <c r="RYI167" s="80"/>
      <c r="RYJ167" s="80"/>
      <c r="RYK167" s="80"/>
      <c r="RYL167" s="80"/>
      <c r="RYM167" s="80"/>
      <c r="RYN167" s="80"/>
      <c r="RYO167" s="80"/>
      <c r="RYP167" s="80"/>
      <c r="RYQ167" s="80"/>
      <c r="RYR167" s="80"/>
      <c r="RYS167" s="80"/>
      <c r="RYT167" s="80"/>
      <c r="RYU167" s="80"/>
      <c r="RYV167" s="80"/>
      <c r="RYW167" s="80"/>
      <c r="RYX167" s="80"/>
      <c r="RYY167" s="80"/>
      <c r="RYZ167" s="80"/>
      <c r="RZA167" s="80"/>
      <c r="RZB167" s="80"/>
      <c r="RZC167" s="80"/>
      <c r="RZD167" s="80"/>
      <c r="RZE167" s="80"/>
      <c r="RZF167" s="80"/>
      <c r="RZG167" s="80"/>
      <c r="RZH167" s="80"/>
      <c r="RZI167" s="80"/>
      <c r="RZJ167" s="80"/>
      <c r="RZK167" s="80"/>
      <c r="RZL167" s="80"/>
      <c r="RZM167" s="80"/>
      <c r="RZN167" s="80"/>
      <c r="RZO167" s="80"/>
      <c r="RZP167" s="80"/>
      <c r="RZQ167" s="80"/>
      <c r="RZR167" s="80"/>
      <c r="RZS167" s="80"/>
      <c r="RZT167" s="80"/>
      <c r="RZU167" s="80"/>
      <c r="RZV167" s="80"/>
      <c r="RZW167" s="80"/>
      <c r="RZX167" s="80"/>
      <c r="RZY167" s="80"/>
      <c r="RZZ167" s="80"/>
      <c r="SAA167" s="80"/>
      <c r="SAB167" s="80"/>
      <c r="SAC167" s="80"/>
      <c r="SAD167" s="80"/>
      <c r="SAE167" s="80"/>
      <c r="SAF167" s="80"/>
      <c r="SAG167" s="80"/>
      <c r="SAH167" s="80"/>
      <c r="SAI167" s="80"/>
      <c r="SAJ167" s="80"/>
      <c r="SAK167" s="80"/>
      <c r="SAL167" s="80"/>
      <c r="SAM167" s="80"/>
      <c r="SAN167" s="80"/>
      <c r="SAO167" s="80"/>
      <c r="SAP167" s="80"/>
      <c r="SAQ167" s="80"/>
      <c r="SAR167" s="80"/>
      <c r="SAS167" s="80"/>
      <c r="SAT167" s="80"/>
      <c r="SAU167" s="80"/>
      <c r="SAV167" s="80"/>
      <c r="SAW167" s="80"/>
      <c r="SAX167" s="80"/>
      <c r="SAY167" s="80"/>
      <c r="SAZ167" s="80"/>
      <c r="SBA167" s="80"/>
      <c r="SBB167" s="80"/>
      <c r="SBC167" s="80"/>
      <c r="SBD167" s="80"/>
      <c r="SBE167" s="80"/>
      <c r="SBF167" s="80"/>
      <c r="SBG167" s="80"/>
      <c r="SBH167" s="80"/>
      <c r="SBI167" s="80"/>
      <c r="SBJ167" s="80"/>
      <c r="SBK167" s="80"/>
      <c r="SBL167" s="80"/>
      <c r="SBM167" s="80"/>
      <c r="SBN167" s="80"/>
      <c r="SBO167" s="80"/>
      <c r="SBP167" s="80"/>
      <c r="SBQ167" s="80"/>
      <c r="SBR167" s="80"/>
      <c r="SBS167" s="80"/>
      <c r="SBT167" s="80"/>
      <c r="SBU167" s="80"/>
      <c r="SBV167" s="80"/>
      <c r="SBW167" s="80"/>
      <c r="SBX167" s="80"/>
      <c r="SBY167" s="80"/>
      <c r="SBZ167" s="80"/>
      <c r="SCA167" s="80"/>
      <c r="SCB167" s="80"/>
      <c r="SCC167" s="80"/>
      <c r="SCD167" s="80"/>
      <c r="SCE167" s="80"/>
      <c r="SCF167" s="80"/>
      <c r="SCG167" s="80"/>
      <c r="SCH167" s="80"/>
      <c r="SCI167" s="80"/>
      <c r="SCJ167" s="80"/>
      <c r="SCK167" s="80"/>
      <c r="SCL167" s="80"/>
      <c r="SCM167" s="80"/>
      <c r="SCN167" s="80"/>
      <c r="SCO167" s="80"/>
      <c r="SCP167" s="80"/>
      <c r="SCQ167" s="80"/>
      <c r="SCR167" s="80"/>
      <c r="SCS167" s="80"/>
      <c r="SCT167" s="80"/>
      <c r="SCU167" s="80"/>
      <c r="SCV167" s="80"/>
      <c r="SCW167" s="80"/>
      <c r="SCX167" s="80"/>
      <c r="SCY167" s="80"/>
      <c r="SCZ167" s="80"/>
      <c r="SDA167" s="80"/>
      <c r="SDB167" s="80"/>
      <c r="SDC167" s="80"/>
      <c r="SDD167" s="80"/>
      <c r="SDE167" s="80"/>
      <c r="SDF167" s="80"/>
      <c r="SDG167" s="80"/>
      <c r="SDH167" s="80"/>
      <c r="SDI167" s="80"/>
      <c r="SDJ167" s="80"/>
      <c r="SDK167" s="80"/>
      <c r="SDL167" s="80"/>
      <c r="SDM167" s="80"/>
      <c r="SDN167" s="80"/>
      <c r="SDO167" s="80"/>
      <c r="SDP167" s="80"/>
      <c r="SDQ167" s="80"/>
      <c r="SDR167" s="80"/>
      <c r="SDS167" s="80"/>
      <c r="SDT167" s="80"/>
      <c r="SDU167" s="80"/>
      <c r="SDV167" s="80"/>
      <c r="SDW167" s="80"/>
      <c r="SDX167" s="80"/>
      <c r="SDY167" s="80"/>
      <c r="SDZ167" s="80"/>
      <c r="SEA167" s="80"/>
      <c r="SEB167" s="80"/>
      <c r="SEC167" s="80"/>
      <c r="SED167" s="80"/>
      <c r="SEE167" s="80"/>
      <c r="SEF167" s="80"/>
      <c r="SEG167" s="80"/>
      <c r="SEH167" s="80"/>
      <c r="SEI167" s="80"/>
      <c r="SEJ167" s="80"/>
      <c r="SEK167" s="80"/>
      <c r="SEL167" s="80"/>
      <c r="SEM167" s="80"/>
      <c r="SEN167" s="80"/>
      <c r="SEO167" s="80"/>
      <c r="SEP167" s="80"/>
      <c r="SEQ167" s="80"/>
      <c r="SER167" s="80"/>
      <c r="SES167" s="80"/>
      <c r="SET167" s="80"/>
      <c r="SEU167" s="80"/>
      <c r="SEV167" s="80"/>
      <c r="SEW167" s="80"/>
      <c r="SEX167" s="80"/>
      <c r="SEY167" s="80"/>
      <c r="SEZ167" s="80"/>
      <c r="SFA167" s="80"/>
      <c r="SFB167" s="80"/>
      <c r="SFC167" s="80"/>
      <c r="SFD167" s="80"/>
      <c r="SFE167" s="80"/>
      <c r="SFF167" s="80"/>
      <c r="SFG167" s="80"/>
      <c r="SFH167" s="80"/>
      <c r="SFI167" s="80"/>
      <c r="SFJ167" s="80"/>
      <c r="SFK167" s="80"/>
      <c r="SFL167" s="80"/>
      <c r="SFM167" s="80"/>
      <c r="SFN167" s="80"/>
      <c r="SFO167" s="80"/>
      <c r="SFP167" s="80"/>
      <c r="SFQ167" s="80"/>
      <c r="SFR167" s="80"/>
      <c r="SFS167" s="80"/>
      <c r="SFT167" s="80"/>
      <c r="SFU167" s="80"/>
      <c r="SFV167" s="80"/>
      <c r="SFW167" s="80"/>
      <c r="SFX167" s="80"/>
      <c r="SFY167" s="80"/>
      <c r="SFZ167" s="80"/>
      <c r="SGA167" s="80"/>
      <c r="SGB167" s="80"/>
      <c r="SGC167" s="80"/>
      <c r="SGD167" s="80"/>
      <c r="SGE167" s="80"/>
      <c r="SGF167" s="80"/>
      <c r="SGG167" s="80"/>
      <c r="SGH167" s="80"/>
      <c r="SGI167" s="80"/>
      <c r="SGJ167" s="80"/>
      <c r="SGK167" s="80"/>
      <c r="SGL167" s="80"/>
      <c r="SGM167" s="80"/>
      <c r="SGN167" s="80"/>
      <c r="SGO167" s="80"/>
      <c r="SGP167" s="80"/>
      <c r="SGQ167" s="80"/>
      <c r="SGR167" s="80"/>
      <c r="SGS167" s="80"/>
      <c r="SGT167" s="80"/>
      <c r="SGU167" s="80"/>
      <c r="SGV167" s="80"/>
      <c r="SGW167" s="80"/>
      <c r="SGX167" s="80"/>
      <c r="SGY167" s="80"/>
      <c r="SGZ167" s="80"/>
      <c r="SHA167" s="80"/>
      <c r="SHB167" s="80"/>
      <c r="SHC167" s="80"/>
      <c r="SHD167" s="80"/>
      <c r="SHE167" s="80"/>
      <c r="SHF167" s="80"/>
      <c r="SHG167" s="80"/>
      <c r="SHH167" s="80"/>
      <c r="SHI167" s="80"/>
      <c r="SHJ167" s="80"/>
      <c r="SHK167" s="80"/>
      <c r="SHL167" s="80"/>
      <c r="SHM167" s="80"/>
      <c r="SHN167" s="80"/>
      <c r="SHO167" s="80"/>
      <c r="SHP167" s="80"/>
      <c r="SHQ167" s="80"/>
      <c r="SHR167" s="80"/>
      <c r="SHS167" s="80"/>
      <c r="SHT167" s="80"/>
      <c r="SHU167" s="80"/>
      <c r="SHV167" s="80"/>
      <c r="SHW167" s="80"/>
      <c r="SHX167" s="80"/>
      <c r="SHY167" s="80"/>
      <c r="SHZ167" s="80"/>
      <c r="SIA167" s="80"/>
      <c r="SIB167" s="80"/>
      <c r="SIC167" s="80"/>
      <c r="SID167" s="80"/>
      <c r="SIE167" s="80"/>
      <c r="SIF167" s="80"/>
      <c r="SIG167" s="80"/>
      <c r="SIH167" s="80"/>
      <c r="SII167" s="80"/>
      <c r="SIJ167" s="80"/>
      <c r="SIK167" s="80"/>
      <c r="SIL167" s="80"/>
      <c r="SIM167" s="80"/>
      <c r="SIN167" s="80"/>
      <c r="SIO167" s="80"/>
      <c r="SIP167" s="80"/>
      <c r="SIQ167" s="80"/>
      <c r="SIR167" s="80"/>
      <c r="SIS167" s="80"/>
      <c r="SIT167" s="80"/>
      <c r="SIU167" s="80"/>
      <c r="SIV167" s="80"/>
      <c r="SIW167" s="80"/>
      <c r="SIX167" s="80"/>
      <c r="SIY167" s="80"/>
      <c r="SIZ167" s="80"/>
      <c r="SJA167" s="80"/>
      <c r="SJB167" s="80"/>
      <c r="SJC167" s="80"/>
      <c r="SJD167" s="80"/>
      <c r="SJE167" s="80"/>
      <c r="SJF167" s="80"/>
      <c r="SJG167" s="80"/>
      <c r="SJH167" s="80"/>
      <c r="SJI167" s="80"/>
      <c r="SJJ167" s="80"/>
      <c r="SJK167" s="80"/>
      <c r="SJL167" s="80"/>
      <c r="SJM167" s="80"/>
      <c r="SJN167" s="80"/>
      <c r="SJO167" s="80"/>
      <c r="SJP167" s="80"/>
      <c r="SJQ167" s="80"/>
      <c r="SJR167" s="80"/>
      <c r="SJS167" s="80"/>
      <c r="SJT167" s="80"/>
      <c r="SJU167" s="80"/>
      <c r="SJV167" s="80"/>
      <c r="SJW167" s="80"/>
      <c r="SJX167" s="80"/>
      <c r="SJY167" s="80"/>
      <c r="SJZ167" s="80"/>
      <c r="SKA167" s="80"/>
      <c r="SKB167" s="80"/>
      <c r="SKC167" s="80"/>
      <c r="SKD167" s="80"/>
      <c r="SKE167" s="80"/>
      <c r="SKF167" s="80"/>
      <c r="SKG167" s="80"/>
      <c r="SKH167" s="80"/>
      <c r="SKI167" s="80"/>
      <c r="SKJ167" s="80"/>
      <c r="SKK167" s="80"/>
      <c r="SKL167" s="80"/>
      <c r="SKM167" s="80"/>
      <c r="SKN167" s="80"/>
      <c r="SKO167" s="80"/>
      <c r="SKP167" s="80"/>
      <c r="SKQ167" s="80"/>
      <c r="SKR167" s="80"/>
      <c r="SKS167" s="80"/>
      <c r="SKT167" s="80"/>
      <c r="SKU167" s="80"/>
      <c r="SKV167" s="80"/>
      <c r="SKW167" s="80"/>
      <c r="SKX167" s="80"/>
      <c r="SKY167" s="80"/>
      <c r="SKZ167" s="80"/>
      <c r="SLA167" s="80"/>
      <c r="SLB167" s="80"/>
      <c r="SLC167" s="80"/>
      <c r="SLD167" s="80"/>
      <c r="SLE167" s="80"/>
      <c r="SLF167" s="80"/>
      <c r="SLG167" s="80"/>
      <c r="SLH167" s="80"/>
      <c r="SLI167" s="80"/>
      <c r="SLJ167" s="80"/>
      <c r="SLK167" s="80"/>
      <c r="SLL167" s="80"/>
      <c r="SLM167" s="80"/>
      <c r="SLN167" s="80"/>
      <c r="SLO167" s="80"/>
      <c r="SLP167" s="80"/>
      <c r="SLQ167" s="80"/>
      <c r="SLR167" s="80"/>
      <c r="SLS167" s="80"/>
      <c r="SLT167" s="80"/>
      <c r="SLU167" s="80"/>
      <c r="SLV167" s="80"/>
      <c r="SLW167" s="80"/>
      <c r="SLX167" s="80"/>
      <c r="SLY167" s="80"/>
      <c r="SLZ167" s="80"/>
      <c r="SMA167" s="80"/>
      <c r="SMB167" s="80"/>
      <c r="SMC167" s="80"/>
      <c r="SMD167" s="80"/>
      <c r="SME167" s="80"/>
      <c r="SMF167" s="80"/>
      <c r="SMG167" s="80"/>
      <c r="SMH167" s="80"/>
      <c r="SMI167" s="80"/>
      <c r="SMJ167" s="80"/>
      <c r="SMK167" s="80"/>
      <c r="SML167" s="80"/>
      <c r="SMM167" s="80"/>
      <c r="SMN167" s="80"/>
      <c r="SMO167" s="80"/>
      <c r="SMP167" s="80"/>
      <c r="SMQ167" s="80"/>
      <c r="SMR167" s="80"/>
      <c r="SMS167" s="80"/>
      <c r="SMT167" s="80"/>
      <c r="SMU167" s="80"/>
      <c r="SMV167" s="80"/>
      <c r="SMW167" s="80"/>
      <c r="SMX167" s="80"/>
      <c r="SMY167" s="80"/>
      <c r="SMZ167" s="80"/>
      <c r="SNA167" s="80"/>
      <c r="SNB167" s="80"/>
      <c r="SNC167" s="80"/>
      <c r="SND167" s="80"/>
      <c r="SNE167" s="80"/>
      <c r="SNF167" s="80"/>
      <c r="SNG167" s="80"/>
      <c r="SNH167" s="80"/>
      <c r="SNI167" s="80"/>
      <c r="SNJ167" s="80"/>
      <c r="SNK167" s="80"/>
      <c r="SNL167" s="80"/>
      <c r="SNM167" s="80"/>
      <c r="SNN167" s="80"/>
      <c r="SNO167" s="80"/>
      <c r="SNP167" s="80"/>
      <c r="SNQ167" s="80"/>
      <c r="SNR167" s="80"/>
      <c r="SNS167" s="80"/>
      <c r="SNT167" s="80"/>
      <c r="SNU167" s="80"/>
      <c r="SNV167" s="80"/>
      <c r="SNW167" s="80"/>
      <c r="SNX167" s="80"/>
      <c r="SNY167" s="80"/>
      <c r="SNZ167" s="80"/>
      <c r="SOA167" s="80"/>
      <c r="SOB167" s="80"/>
      <c r="SOC167" s="80"/>
      <c r="SOD167" s="80"/>
      <c r="SOE167" s="80"/>
      <c r="SOF167" s="80"/>
      <c r="SOG167" s="80"/>
      <c r="SOH167" s="80"/>
      <c r="SOI167" s="80"/>
      <c r="SOJ167" s="80"/>
      <c r="SOK167" s="80"/>
      <c r="SOL167" s="80"/>
      <c r="SOM167" s="80"/>
      <c r="SON167" s="80"/>
      <c r="SOO167" s="80"/>
      <c r="SOP167" s="80"/>
      <c r="SOQ167" s="80"/>
      <c r="SOR167" s="80"/>
      <c r="SOS167" s="80"/>
      <c r="SOT167" s="80"/>
      <c r="SOU167" s="80"/>
      <c r="SOV167" s="80"/>
      <c r="SOW167" s="80"/>
      <c r="SOX167" s="80"/>
      <c r="SOY167" s="80"/>
      <c r="SOZ167" s="80"/>
      <c r="SPA167" s="80"/>
      <c r="SPB167" s="80"/>
      <c r="SPC167" s="80"/>
      <c r="SPD167" s="80"/>
      <c r="SPE167" s="80"/>
      <c r="SPF167" s="80"/>
      <c r="SPG167" s="80"/>
      <c r="SPH167" s="80"/>
      <c r="SPI167" s="80"/>
      <c r="SPJ167" s="80"/>
      <c r="SPK167" s="80"/>
      <c r="SPL167" s="80"/>
      <c r="SPM167" s="80"/>
      <c r="SPN167" s="80"/>
      <c r="SPO167" s="80"/>
      <c r="SPP167" s="80"/>
      <c r="SPQ167" s="80"/>
      <c r="SPR167" s="80"/>
      <c r="SPS167" s="80"/>
      <c r="SPT167" s="80"/>
      <c r="SPU167" s="80"/>
      <c r="SPV167" s="80"/>
      <c r="SPW167" s="80"/>
      <c r="SPX167" s="80"/>
      <c r="SPY167" s="80"/>
      <c r="SPZ167" s="80"/>
      <c r="SQA167" s="80"/>
      <c r="SQB167" s="80"/>
      <c r="SQC167" s="80"/>
      <c r="SQD167" s="80"/>
      <c r="SQE167" s="80"/>
      <c r="SQF167" s="80"/>
      <c r="SQG167" s="80"/>
      <c r="SQH167" s="80"/>
      <c r="SQI167" s="80"/>
      <c r="SQJ167" s="80"/>
      <c r="SQK167" s="80"/>
      <c r="SQL167" s="80"/>
      <c r="SQM167" s="80"/>
      <c r="SQN167" s="80"/>
      <c r="SQO167" s="80"/>
      <c r="SQP167" s="80"/>
      <c r="SQQ167" s="80"/>
      <c r="SQR167" s="80"/>
      <c r="SQS167" s="80"/>
      <c r="SQT167" s="80"/>
      <c r="SQU167" s="80"/>
      <c r="SQV167" s="80"/>
      <c r="SQW167" s="80"/>
      <c r="SQX167" s="80"/>
      <c r="SQY167" s="80"/>
      <c r="SQZ167" s="80"/>
      <c r="SRA167" s="80"/>
      <c r="SRB167" s="80"/>
      <c r="SRC167" s="80"/>
      <c r="SRD167" s="80"/>
      <c r="SRE167" s="80"/>
      <c r="SRF167" s="80"/>
      <c r="SRG167" s="80"/>
      <c r="SRH167" s="80"/>
      <c r="SRI167" s="80"/>
      <c r="SRJ167" s="80"/>
      <c r="SRK167" s="80"/>
      <c r="SRL167" s="80"/>
      <c r="SRM167" s="80"/>
      <c r="SRN167" s="80"/>
      <c r="SRO167" s="80"/>
      <c r="SRP167" s="80"/>
      <c r="SRQ167" s="80"/>
      <c r="SRR167" s="80"/>
      <c r="SRS167" s="80"/>
      <c r="SRT167" s="80"/>
      <c r="SRU167" s="80"/>
      <c r="SRV167" s="80"/>
      <c r="SRW167" s="80"/>
      <c r="SRX167" s="80"/>
      <c r="SRY167" s="80"/>
      <c r="SRZ167" s="80"/>
      <c r="SSA167" s="80"/>
      <c r="SSB167" s="80"/>
      <c r="SSC167" s="80"/>
      <c r="SSD167" s="80"/>
      <c r="SSE167" s="80"/>
      <c r="SSF167" s="80"/>
      <c r="SSG167" s="80"/>
      <c r="SSH167" s="80"/>
      <c r="SSI167" s="80"/>
      <c r="SSJ167" s="80"/>
      <c r="SSK167" s="80"/>
      <c r="SSL167" s="80"/>
      <c r="SSM167" s="80"/>
      <c r="SSN167" s="80"/>
      <c r="SSO167" s="80"/>
      <c r="SSP167" s="80"/>
      <c r="SSQ167" s="80"/>
      <c r="SSR167" s="80"/>
      <c r="SSS167" s="80"/>
      <c r="SST167" s="80"/>
      <c r="SSU167" s="80"/>
      <c r="SSV167" s="80"/>
      <c r="SSW167" s="80"/>
      <c r="SSX167" s="80"/>
      <c r="SSY167" s="80"/>
      <c r="SSZ167" s="80"/>
      <c r="STA167" s="80"/>
      <c r="STB167" s="80"/>
      <c r="STC167" s="80"/>
      <c r="STD167" s="80"/>
      <c r="STE167" s="80"/>
      <c r="STF167" s="80"/>
      <c r="STG167" s="80"/>
      <c r="STH167" s="80"/>
      <c r="STI167" s="80"/>
      <c r="STJ167" s="80"/>
      <c r="STK167" s="80"/>
      <c r="STL167" s="80"/>
      <c r="STM167" s="80"/>
      <c r="STN167" s="80"/>
      <c r="STO167" s="80"/>
      <c r="STP167" s="80"/>
      <c r="STQ167" s="80"/>
      <c r="STR167" s="80"/>
      <c r="STS167" s="80"/>
      <c r="STT167" s="80"/>
      <c r="STU167" s="80"/>
      <c r="STV167" s="80"/>
      <c r="STW167" s="80"/>
      <c r="STX167" s="80"/>
      <c r="STY167" s="80"/>
      <c r="STZ167" s="80"/>
      <c r="SUA167" s="80"/>
      <c r="SUB167" s="80"/>
      <c r="SUC167" s="80"/>
      <c r="SUD167" s="80"/>
      <c r="SUE167" s="80"/>
      <c r="SUF167" s="80"/>
      <c r="SUG167" s="80"/>
      <c r="SUH167" s="80"/>
      <c r="SUI167" s="80"/>
      <c r="SUJ167" s="80"/>
      <c r="SUK167" s="80"/>
      <c r="SUL167" s="80"/>
      <c r="SUM167" s="80"/>
      <c r="SUN167" s="80"/>
      <c r="SUO167" s="80"/>
      <c r="SUP167" s="80"/>
      <c r="SUQ167" s="80"/>
      <c r="SUR167" s="80"/>
      <c r="SUS167" s="80"/>
      <c r="SUT167" s="80"/>
      <c r="SUU167" s="80"/>
      <c r="SUV167" s="80"/>
      <c r="SUW167" s="80"/>
      <c r="SUX167" s="80"/>
      <c r="SUY167" s="80"/>
      <c r="SUZ167" s="80"/>
      <c r="SVA167" s="80"/>
      <c r="SVB167" s="80"/>
      <c r="SVC167" s="80"/>
      <c r="SVD167" s="80"/>
      <c r="SVE167" s="80"/>
      <c r="SVF167" s="80"/>
      <c r="SVG167" s="80"/>
      <c r="SVH167" s="80"/>
      <c r="SVI167" s="80"/>
      <c r="SVJ167" s="80"/>
      <c r="SVK167" s="80"/>
      <c r="SVL167" s="80"/>
      <c r="SVM167" s="80"/>
      <c r="SVN167" s="80"/>
      <c r="SVO167" s="80"/>
      <c r="SVP167" s="80"/>
      <c r="SVQ167" s="80"/>
      <c r="SVR167" s="80"/>
      <c r="SVS167" s="80"/>
      <c r="SVT167" s="80"/>
      <c r="SVU167" s="80"/>
      <c r="SVV167" s="80"/>
      <c r="SVW167" s="80"/>
      <c r="SVX167" s="80"/>
      <c r="SVY167" s="80"/>
      <c r="SVZ167" s="80"/>
      <c r="SWA167" s="80"/>
      <c r="SWB167" s="80"/>
      <c r="SWC167" s="80"/>
      <c r="SWD167" s="80"/>
      <c r="SWE167" s="80"/>
      <c r="SWF167" s="80"/>
      <c r="SWG167" s="80"/>
      <c r="SWH167" s="80"/>
      <c r="SWI167" s="80"/>
      <c r="SWJ167" s="80"/>
      <c r="SWK167" s="80"/>
      <c r="SWL167" s="80"/>
      <c r="SWM167" s="80"/>
      <c r="SWN167" s="80"/>
      <c r="SWO167" s="80"/>
      <c r="SWP167" s="80"/>
      <c r="SWQ167" s="80"/>
      <c r="SWR167" s="80"/>
      <c r="SWS167" s="80"/>
      <c r="SWT167" s="80"/>
      <c r="SWU167" s="80"/>
      <c r="SWV167" s="80"/>
      <c r="SWW167" s="80"/>
      <c r="SWX167" s="80"/>
      <c r="SWY167" s="80"/>
      <c r="SWZ167" s="80"/>
      <c r="SXA167" s="80"/>
      <c r="SXB167" s="80"/>
      <c r="SXC167" s="80"/>
      <c r="SXD167" s="80"/>
      <c r="SXE167" s="80"/>
      <c r="SXF167" s="80"/>
      <c r="SXG167" s="80"/>
      <c r="SXH167" s="80"/>
      <c r="SXI167" s="80"/>
      <c r="SXJ167" s="80"/>
      <c r="SXK167" s="80"/>
      <c r="SXL167" s="80"/>
      <c r="SXM167" s="80"/>
      <c r="SXN167" s="80"/>
      <c r="SXO167" s="80"/>
      <c r="SXP167" s="80"/>
      <c r="SXQ167" s="80"/>
      <c r="SXR167" s="80"/>
      <c r="SXS167" s="80"/>
      <c r="SXT167" s="80"/>
      <c r="SXU167" s="80"/>
      <c r="SXV167" s="80"/>
      <c r="SXW167" s="80"/>
      <c r="SXX167" s="80"/>
      <c r="SXY167" s="80"/>
      <c r="SXZ167" s="80"/>
      <c r="SYA167" s="80"/>
      <c r="SYB167" s="80"/>
      <c r="SYC167" s="80"/>
      <c r="SYD167" s="80"/>
      <c r="SYE167" s="80"/>
      <c r="SYF167" s="80"/>
      <c r="SYG167" s="80"/>
      <c r="SYH167" s="80"/>
      <c r="SYI167" s="80"/>
      <c r="SYJ167" s="80"/>
      <c r="SYK167" s="80"/>
      <c r="SYL167" s="80"/>
      <c r="SYM167" s="80"/>
      <c r="SYN167" s="80"/>
      <c r="SYO167" s="80"/>
      <c r="SYP167" s="80"/>
      <c r="SYQ167" s="80"/>
      <c r="SYR167" s="80"/>
      <c r="SYS167" s="80"/>
      <c r="SYT167" s="80"/>
      <c r="SYU167" s="80"/>
      <c r="SYV167" s="80"/>
      <c r="SYW167" s="80"/>
      <c r="SYX167" s="80"/>
      <c r="SYY167" s="80"/>
      <c r="SYZ167" s="80"/>
      <c r="SZA167" s="80"/>
      <c r="SZB167" s="80"/>
      <c r="SZC167" s="80"/>
      <c r="SZD167" s="80"/>
      <c r="SZE167" s="80"/>
      <c r="SZF167" s="80"/>
      <c r="SZG167" s="80"/>
      <c r="SZH167" s="80"/>
      <c r="SZI167" s="80"/>
      <c r="SZJ167" s="80"/>
      <c r="SZK167" s="80"/>
      <c r="SZL167" s="80"/>
      <c r="SZM167" s="80"/>
      <c r="SZN167" s="80"/>
      <c r="SZO167" s="80"/>
      <c r="SZP167" s="80"/>
      <c r="SZQ167" s="80"/>
      <c r="SZR167" s="80"/>
      <c r="SZS167" s="80"/>
      <c r="SZT167" s="80"/>
      <c r="SZU167" s="80"/>
      <c r="SZV167" s="80"/>
      <c r="SZW167" s="80"/>
      <c r="SZX167" s="80"/>
      <c r="SZY167" s="80"/>
      <c r="SZZ167" s="80"/>
      <c r="TAA167" s="80"/>
      <c r="TAB167" s="80"/>
      <c r="TAC167" s="80"/>
      <c r="TAD167" s="80"/>
      <c r="TAE167" s="80"/>
      <c r="TAF167" s="80"/>
      <c r="TAG167" s="80"/>
      <c r="TAH167" s="80"/>
      <c r="TAI167" s="80"/>
      <c r="TAJ167" s="80"/>
      <c r="TAK167" s="80"/>
      <c r="TAL167" s="80"/>
      <c r="TAM167" s="80"/>
      <c r="TAN167" s="80"/>
      <c r="TAO167" s="80"/>
      <c r="TAP167" s="80"/>
      <c r="TAQ167" s="80"/>
      <c r="TAR167" s="80"/>
      <c r="TAS167" s="80"/>
      <c r="TAT167" s="80"/>
      <c r="TAU167" s="80"/>
      <c r="TAV167" s="80"/>
      <c r="TAW167" s="80"/>
      <c r="TAX167" s="80"/>
      <c r="TAY167" s="80"/>
      <c r="TAZ167" s="80"/>
      <c r="TBA167" s="80"/>
      <c r="TBB167" s="80"/>
      <c r="TBC167" s="80"/>
      <c r="TBD167" s="80"/>
      <c r="TBE167" s="80"/>
      <c r="TBF167" s="80"/>
      <c r="TBG167" s="80"/>
      <c r="TBH167" s="80"/>
      <c r="TBI167" s="80"/>
      <c r="TBJ167" s="80"/>
      <c r="TBK167" s="80"/>
      <c r="TBL167" s="80"/>
      <c r="TBM167" s="80"/>
      <c r="TBN167" s="80"/>
      <c r="TBO167" s="80"/>
      <c r="TBP167" s="80"/>
      <c r="TBQ167" s="80"/>
      <c r="TBR167" s="80"/>
      <c r="TBS167" s="80"/>
      <c r="TBT167" s="80"/>
      <c r="TBU167" s="80"/>
      <c r="TBV167" s="80"/>
      <c r="TBW167" s="80"/>
      <c r="TBX167" s="80"/>
      <c r="TBY167" s="80"/>
      <c r="TBZ167" s="80"/>
      <c r="TCA167" s="80"/>
      <c r="TCB167" s="80"/>
      <c r="TCC167" s="80"/>
      <c r="TCD167" s="80"/>
      <c r="TCE167" s="80"/>
      <c r="TCF167" s="80"/>
      <c r="TCG167" s="80"/>
      <c r="TCH167" s="80"/>
      <c r="TCI167" s="80"/>
      <c r="TCJ167" s="80"/>
      <c r="TCK167" s="80"/>
      <c r="TCL167" s="80"/>
      <c r="TCM167" s="80"/>
      <c r="TCN167" s="80"/>
      <c r="TCO167" s="80"/>
      <c r="TCP167" s="80"/>
      <c r="TCQ167" s="80"/>
      <c r="TCR167" s="80"/>
      <c r="TCS167" s="80"/>
      <c r="TCT167" s="80"/>
      <c r="TCU167" s="80"/>
      <c r="TCV167" s="80"/>
      <c r="TCW167" s="80"/>
      <c r="TCX167" s="80"/>
      <c r="TCY167" s="80"/>
      <c r="TCZ167" s="80"/>
      <c r="TDA167" s="80"/>
      <c r="TDB167" s="80"/>
      <c r="TDC167" s="80"/>
      <c r="TDD167" s="80"/>
      <c r="TDE167" s="80"/>
      <c r="TDF167" s="80"/>
      <c r="TDG167" s="80"/>
      <c r="TDH167" s="80"/>
      <c r="TDI167" s="80"/>
      <c r="TDJ167" s="80"/>
      <c r="TDK167" s="80"/>
      <c r="TDL167" s="80"/>
      <c r="TDM167" s="80"/>
      <c r="TDN167" s="80"/>
      <c r="TDO167" s="80"/>
      <c r="TDP167" s="80"/>
      <c r="TDQ167" s="80"/>
      <c r="TDR167" s="80"/>
      <c r="TDS167" s="80"/>
      <c r="TDT167" s="80"/>
      <c r="TDU167" s="80"/>
      <c r="TDV167" s="80"/>
      <c r="TDW167" s="80"/>
      <c r="TDX167" s="80"/>
      <c r="TDY167" s="80"/>
      <c r="TDZ167" s="80"/>
      <c r="TEA167" s="80"/>
      <c r="TEB167" s="80"/>
      <c r="TEC167" s="80"/>
      <c r="TED167" s="80"/>
      <c r="TEE167" s="80"/>
      <c r="TEF167" s="80"/>
      <c r="TEG167" s="80"/>
      <c r="TEH167" s="80"/>
      <c r="TEI167" s="80"/>
      <c r="TEJ167" s="80"/>
      <c r="TEK167" s="80"/>
      <c r="TEL167" s="80"/>
      <c r="TEM167" s="80"/>
      <c r="TEN167" s="80"/>
      <c r="TEO167" s="80"/>
      <c r="TEP167" s="80"/>
      <c r="TEQ167" s="80"/>
      <c r="TER167" s="80"/>
      <c r="TES167" s="80"/>
      <c r="TET167" s="80"/>
      <c r="TEU167" s="80"/>
      <c r="TEV167" s="80"/>
      <c r="TEW167" s="80"/>
      <c r="TEX167" s="80"/>
      <c r="TEY167" s="80"/>
      <c r="TEZ167" s="80"/>
      <c r="TFA167" s="80"/>
      <c r="TFB167" s="80"/>
      <c r="TFC167" s="80"/>
      <c r="TFD167" s="80"/>
      <c r="TFE167" s="80"/>
      <c r="TFF167" s="80"/>
      <c r="TFG167" s="80"/>
      <c r="TFH167" s="80"/>
      <c r="TFI167" s="80"/>
      <c r="TFJ167" s="80"/>
      <c r="TFK167" s="80"/>
      <c r="TFL167" s="80"/>
      <c r="TFM167" s="80"/>
      <c r="TFN167" s="80"/>
      <c r="TFO167" s="80"/>
      <c r="TFP167" s="80"/>
      <c r="TFQ167" s="80"/>
      <c r="TFR167" s="80"/>
      <c r="TFS167" s="80"/>
      <c r="TFT167" s="80"/>
      <c r="TFU167" s="80"/>
      <c r="TFV167" s="80"/>
      <c r="TFW167" s="80"/>
      <c r="TFX167" s="80"/>
      <c r="TFY167" s="80"/>
      <c r="TFZ167" s="80"/>
      <c r="TGA167" s="80"/>
      <c r="TGB167" s="80"/>
      <c r="TGC167" s="80"/>
      <c r="TGD167" s="80"/>
      <c r="TGE167" s="80"/>
      <c r="TGF167" s="80"/>
      <c r="TGG167" s="80"/>
      <c r="TGH167" s="80"/>
      <c r="TGI167" s="80"/>
      <c r="TGJ167" s="80"/>
      <c r="TGK167" s="80"/>
      <c r="TGL167" s="80"/>
      <c r="TGM167" s="80"/>
      <c r="TGN167" s="80"/>
      <c r="TGO167" s="80"/>
      <c r="TGP167" s="80"/>
      <c r="TGQ167" s="80"/>
      <c r="TGR167" s="80"/>
      <c r="TGS167" s="80"/>
      <c r="TGT167" s="80"/>
      <c r="TGU167" s="80"/>
      <c r="TGV167" s="80"/>
      <c r="TGW167" s="80"/>
      <c r="TGX167" s="80"/>
      <c r="TGY167" s="80"/>
      <c r="TGZ167" s="80"/>
      <c r="THA167" s="80"/>
      <c r="THB167" s="80"/>
      <c r="THC167" s="80"/>
      <c r="THD167" s="80"/>
      <c r="THE167" s="80"/>
      <c r="THF167" s="80"/>
      <c r="THG167" s="80"/>
      <c r="THH167" s="80"/>
      <c r="THI167" s="80"/>
      <c r="THJ167" s="80"/>
      <c r="THK167" s="80"/>
      <c r="THL167" s="80"/>
      <c r="THM167" s="80"/>
      <c r="THN167" s="80"/>
      <c r="THO167" s="80"/>
      <c r="THP167" s="80"/>
      <c r="THQ167" s="80"/>
      <c r="THR167" s="80"/>
      <c r="THS167" s="80"/>
      <c r="THT167" s="80"/>
      <c r="THU167" s="80"/>
      <c r="THV167" s="80"/>
      <c r="THW167" s="80"/>
      <c r="THX167" s="80"/>
      <c r="THY167" s="80"/>
      <c r="THZ167" s="80"/>
      <c r="TIA167" s="80"/>
      <c r="TIB167" s="80"/>
      <c r="TIC167" s="80"/>
      <c r="TID167" s="80"/>
      <c r="TIE167" s="80"/>
      <c r="TIF167" s="80"/>
      <c r="TIG167" s="80"/>
      <c r="TIH167" s="80"/>
      <c r="TII167" s="80"/>
      <c r="TIJ167" s="80"/>
      <c r="TIK167" s="80"/>
      <c r="TIL167" s="80"/>
      <c r="TIM167" s="80"/>
      <c r="TIN167" s="80"/>
      <c r="TIO167" s="80"/>
      <c r="TIP167" s="80"/>
      <c r="TIQ167" s="80"/>
      <c r="TIR167" s="80"/>
      <c r="TIS167" s="80"/>
      <c r="TIT167" s="80"/>
      <c r="TIU167" s="80"/>
      <c r="TIV167" s="80"/>
      <c r="TIW167" s="80"/>
      <c r="TIX167" s="80"/>
      <c r="TIY167" s="80"/>
      <c r="TIZ167" s="80"/>
      <c r="TJA167" s="80"/>
      <c r="TJB167" s="80"/>
      <c r="TJC167" s="80"/>
      <c r="TJD167" s="80"/>
      <c r="TJE167" s="80"/>
      <c r="TJF167" s="80"/>
      <c r="TJG167" s="80"/>
      <c r="TJH167" s="80"/>
      <c r="TJI167" s="80"/>
      <c r="TJJ167" s="80"/>
      <c r="TJK167" s="80"/>
      <c r="TJL167" s="80"/>
      <c r="TJM167" s="80"/>
      <c r="TJN167" s="80"/>
      <c r="TJO167" s="80"/>
      <c r="TJP167" s="80"/>
      <c r="TJQ167" s="80"/>
      <c r="TJR167" s="80"/>
      <c r="TJS167" s="80"/>
      <c r="TJT167" s="80"/>
      <c r="TJU167" s="80"/>
      <c r="TJV167" s="80"/>
      <c r="TJW167" s="80"/>
      <c r="TJX167" s="80"/>
      <c r="TJY167" s="80"/>
      <c r="TJZ167" s="80"/>
      <c r="TKA167" s="80"/>
      <c r="TKB167" s="80"/>
      <c r="TKC167" s="80"/>
      <c r="TKD167" s="80"/>
      <c r="TKE167" s="80"/>
      <c r="TKF167" s="80"/>
      <c r="TKG167" s="80"/>
      <c r="TKH167" s="80"/>
      <c r="TKI167" s="80"/>
      <c r="TKJ167" s="80"/>
      <c r="TKK167" s="80"/>
      <c r="TKL167" s="80"/>
      <c r="TKM167" s="80"/>
      <c r="TKN167" s="80"/>
      <c r="TKO167" s="80"/>
      <c r="TKP167" s="80"/>
      <c r="TKQ167" s="80"/>
      <c r="TKR167" s="80"/>
      <c r="TKS167" s="80"/>
      <c r="TKT167" s="80"/>
      <c r="TKU167" s="80"/>
      <c r="TKV167" s="80"/>
      <c r="TKW167" s="80"/>
      <c r="TKX167" s="80"/>
      <c r="TKY167" s="80"/>
      <c r="TKZ167" s="80"/>
      <c r="TLA167" s="80"/>
      <c r="TLB167" s="80"/>
      <c r="TLC167" s="80"/>
      <c r="TLD167" s="80"/>
      <c r="TLE167" s="80"/>
      <c r="TLF167" s="80"/>
      <c r="TLG167" s="80"/>
      <c r="TLH167" s="80"/>
      <c r="TLI167" s="80"/>
      <c r="TLJ167" s="80"/>
      <c r="TLK167" s="80"/>
      <c r="TLL167" s="80"/>
      <c r="TLM167" s="80"/>
      <c r="TLN167" s="80"/>
      <c r="TLO167" s="80"/>
      <c r="TLP167" s="80"/>
      <c r="TLQ167" s="80"/>
      <c r="TLR167" s="80"/>
      <c r="TLS167" s="80"/>
      <c r="TLT167" s="80"/>
      <c r="TLU167" s="80"/>
      <c r="TLV167" s="80"/>
      <c r="TLW167" s="80"/>
      <c r="TLX167" s="80"/>
      <c r="TLY167" s="80"/>
      <c r="TLZ167" s="80"/>
      <c r="TMA167" s="80"/>
      <c r="TMB167" s="80"/>
      <c r="TMC167" s="80"/>
      <c r="TMD167" s="80"/>
      <c r="TME167" s="80"/>
      <c r="TMF167" s="80"/>
      <c r="TMG167" s="80"/>
      <c r="TMH167" s="80"/>
      <c r="TMI167" s="80"/>
      <c r="TMJ167" s="80"/>
      <c r="TMK167" s="80"/>
      <c r="TML167" s="80"/>
      <c r="TMM167" s="80"/>
      <c r="TMN167" s="80"/>
      <c r="TMO167" s="80"/>
      <c r="TMP167" s="80"/>
      <c r="TMQ167" s="80"/>
      <c r="TMR167" s="80"/>
      <c r="TMS167" s="80"/>
      <c r="TMT167" s="80"/>
      <c r="TMU167" s="80"/>
      <c r="TMV167" s="80"/>
      <c r="TMW167" s="80"/>
      <c r="TMX167" s="80"/>
      <c r="TMY167" s="80"/>
      <c r="TMZ167" s="80"/>
      <c r="TNA167" s="80"/>
      <c r="TNB167" s="80"/>
      <c r="TNC167" s="80"/>
      <c r="TND167" s="80"/>
      <c r="TNE167" s="80"/>
      <c r="TNF167" s="80"/>
      <c r="TNG167" s="80"/>
      <c r="TNH167" s="80"/>
      <c r="TNI167" s="80"/>
      <c r="TNJ167" s="80"/>
      <c r="TNK167" s="80"/>
      <c r="TNL167" s="80"/>
      <c r="TNM167" s="80"/>
      <c r="TNN167" s="80"/>
      <c r="TNO167" s="80"/>
      <c r="TNP167" s="80"/>
      <c r="TNQ167" s="80"/>
      <c r="TNR167" s="80"/>
      <c r="TNS167" s="80"/>
      <c r="TNT167" s="80"/>
      <c r="TNU167" s="80"/>
      <c r="TNV167" s="80"/>
      <c r="TNW167" s="80"/>
      <c r="TNX167" s="80"/>
      <c r="TNY167" s="80"/>
      <c r="TNZ167" s="80"/>
      <c r="TOA167" s="80"/>
      <c r="TOB167" s="80"/>
      <c r="TOC167" s="80"/>
      <c r="TOD167" s="80"/>
      <c r="TOE167" s="80"/>
      <c r="TOF167" s="80"/>
      <c r="TOG167" s="80"/>
      <c r="TOH167" s="80"/>
      <c r="TOI167" s="80"/>
      <c r="TOJ167" s="80"/>
      <c r="TOK167" s="80"/>
      <c r="TOL167" s="80"/>
      <c r="TOM167" s="80"/>
      <c r="TON167" s="80"/>
      <c r="TOO167" s="80"/>
      <c r="TOP167" s="80"/>
      <c r="TOQ167" s="80"/>
      <c r="TOR167" s="80"/>
      <c r="TOS167" s="80"/>
      <c r="TOT167" s="80"/>
      <c r="TOU167" s="80"/>
      <c r="TOV167" s="80"/>
      <c r="TOW167" s="80"/>
      <c r="TOX167" s="80"/>
      <c r="TOY167" s="80"/>
      <c r="TOZ167" s="80"/>
      <c r="TPA167" s="80"/>
      <c r="TPB167" s="80"/>
      <c r="TPC167" s="80"/>
      <c r="TPD167" s="80"/>
      <c r="TPE167" s="80"/>
      <c r="TPF167" s="80"/>
      <c r="TPG167" s="80"/>
      <c r="TPH167" s="80"/>
      <c r="TPI167" s="80"/>
      <c r="TPJ167" s="80"/>
      <c r="TPK167" s="80"/>
      <c r="TPL167" s="80"/>
      <c r="TPM167" s="80"/>
      <c r="TPN167" s="80"/>
      <c r="TPO167" s="80"/>
      <c r="TPP167" s="80"/>
      <c r="TPQ167" s="80"/>
      <c r="TPR167" s="80"/>
      <c r="TPS167" s="80"/>
      <c r="TPT167" s="80"/>
      <c r="TPU167" s="80"/>
      <c r="TPV167" s="80"/>
      <c r="TPW167" s="80"/>
      <c r="TPX167" s="80"/>
      <c r="TPY167" s="80"/>
      <c r="TPZ167" s="80"/>
      <c r="TQA167" s="80"/>
      <c r="TQB167" s="80"/>
      <c r="TQC167" s="80"/>
      <c r="TQD167" s="80"/>
      <c r="TQE167" s="80"/>
      <c r="TQF167" s="80"/>
      <c r="TQG167" s="80"/>
      <c r="TQH167" s="80"/>
      <c r="TQI167" s="80"/>
      <c r="TQJ167" s="80"/>
      <c r="TQK167" s="80"/>
      <c r="TQL167" s="80"/>
      <c r="TQM167" s="80"/>
      <c r="TQN167" s="80"/>
      <c r="TQO167" s="80"/>
      <c r="TQP167" s="80"/>
      <c r="TQQ167" s="80"/>
      <c r="TQR167" s="80"/>
      <c r="TQS167" s="80"/>
      <c r="TQT167" s="80"/>
      <c r="TQU167" s="80"/>
      <c r="TQV167" s="80"/>
      <c r="TQW167" s="80"/>
      <c r="TQX167" s="80"/>
      <c r="TQY167" s="80"/>
      <c r="TQZ167" s="80"/>
      <c r="TRA167" s="80"/>
      <c r="TRB167" s="80"/>
      <c r="TRC167" s="80"/>
      <c r="TRD167" s="80"/>
      <c r="TRE167" s="80"/>
      <c r="TRF167" s="80"/>
      <c r="TRG167" s="80"/>
      <c r="TRH167" s="80"/>
      <c r="TRI167" s="80"/>
      <c r="TRJ167" s="80"/>
      <c r="TRK167" s="80"/>
      <c r="TRL167" s="80"/>
      <c r="TRM167" s="80"/>
      <c r="TRN167" s="80"/>
      <c r="TRO167" s="80"/>
      <c r="TRP167" s="80"/>
      <c r="TRQ167" s="80"/>
      <c r="TRR167" s="80"/>
      <c r="TRS167" s="80"/>
      <c r="TRT167" s="80"/>
      <c r="TRU167" s="80"/>
      <c r="TRV167" s="80"/>
      <c r="TRW167" s="80"/>
      <c r="TRX167" s="80"/>
      <c r="TRY167" s="80"/>
      <c r="TRZ167" s="80"/>
      <c r="TSA167" s="80"/>
      <c r="TSB167" s="80"/>
      <c r="TSC167" s="80"/>
      <c r="TSD167" s="80"/>
      <c r="TSE167" s="80"/>
      <c r="TSF167" s="80"/>
      <c r="TSG167" s="80"/>
      <c r="TSH167" s="80"/>
      <c r="TSI167" s="80"/>
      <c r="TSJ167" s="80"/>
      <c r="TSK167" s="80"/>
      <c r="TSL167" s="80"/>
      <c r="TSM167" s="80"/>
      <c r="TSN167" s="80"/>
      <c r="TSO167" s="80"/>
      <c r="TSP167" s="80"/>
      <c r="TSQ167" s="80"/>
      <c r="TSR167" s="80"/>
      <c r="TSS167" s="80"/>
      <c r="TST167" s="80"/>
      <c r="TSU167" s="80"/>
      <c r="TSV167" s="80"/>
      <c r="TSW167" s="80"/>
      <c r="TSX167" s="80"/>
      <c r="TSY167" s="80"/>
      <c r="TSZ167" s="80"/>
      <c r="TTA167" s="80"/>
      <c r="TTB167" s="80"/>
      <c r="TTC167" s="80"/>
      <c r="TTD167" s="80"/>
      <c r="TTE167" s="80"/>
      <c r="TTF167" s="80"/>
      <c r="TTG167" s="80"/>
      <c r="TTH167" s="80"/>
      <c r="TTI167" s="80"/>
      <c r="TTJ167" s="80"/>
      <c r="TTK167" s="80"/>
      <c r="TTL167" s="80"/>
      <c r="TTM167" s="80"/>
      <c r="TTN167" s="80"/>
      <c r="TTO167" s="80"/>
      <c r="TTP167" s="80"/>
      <c r="TTQ167" s="80"/>
      <c r="TTR167" s="80"/>
      <c r="TTS167" s="80"/>
      <c r="TTT167" s="80"/>
      <c r="TTU167" s="80"/>
      <c r="TTV167" s="80"/>
      <c r="TTW167" s="80"/>
      <c r="TTX167" s="80"/>
      <c r="TTY167" s="80"/>
      <c r="TTZ167" s="80"/>
      <c r="TUA167" s="80"/>
      <c r="TUB167" s="80"/>
      <c r="TUC167" s="80"/>
      <c r="TUD167" s="80"/>
      <c r="TUE167" s="80"/>
      <c r="TUF167" s="80"/>
      <c r="TUG167" s="80"/>
      <c r="TUH167" s="80"/>
      <c r="TUI167" s="80"/>
      <c r="TUJ167" s="80"/>
      <c r="TUK167" s="80"/>
      <c r="TUL167" s="80"/>
      <c r="TUM167" s="80"/>
      <c r="TUN167" s="80"/>
      <c r="TUO167" s="80"/>
      <c r="TUP167" s="80"/>
      <c r="TUQ167" s="80"/>
      <c r="TUR167" s="80"/>
      <c r="TUS167" s="80"/>
      <c r="TUT167" s="80"/>
      <c r="TUU167" s="80"/>
      <c r="TUV167" s="80"/>
      <c r="TUW167" s="80"/>
      <c r="TUX167" s="80"/>
      <c r="TUY167" s="80"/>
      <c r="TUZ167" s="80"/>
      <c r="TVA167" s="80"/>
      <c r="TVB167" s="80"/>
      <c r="TVC167" s="80"/>
      <c r="TVD167" s="80"/>
      <c r="TVE167" s="80"/>
      <c r="TVF167" s="80"/>
      <c r="TVG167" s="80"/>
      <c r="TVH167" s="80"/>
      <c r="TVI167" s="80"/>
      <c r="TVJ167" s="80"/>
      <c r="TVK167" s="80"/>
      <c r="TVL167" s="80"/>
      <c r="TVM167" s="80"/>
      <c r="TVN167" s="80"/>
      <c r="TVO167" s="80"/>
      <c r="TVP167" s="80"/>
      <c r="TVQ167" s="80"/>
      <c r="TVR167" s="80"/>
      <c r="TVS167" s="80"/>
      <c r="TVT167" s="80"/>
      <c r="TVU167" s="80"/>
      <c r="TVV167" s="80"/>
      <c r="TVW167" s="80"/>
      <c r="TVX167" s="80"/>
      <c r="TVY167" s="80"/>
      <c r="TVZ167" s="80"/>
      <c r="TWA167" s="80"/>
      <c r="TWB167" s="80"/>
      <c r="TWC167" s="80"/>
      <c r="TWD167" s="80"/>
      <c r="TWE167" s="80"/>
      <c r="TWF167" s="80"/>
      <c r="TWG167" s="80"/>
      <c r="TWH167" s="80"/>
      <c r="TWI167" s="80"/>
      <c r="TWJ167" s="80"/>
      <c r="TWK167" s="80"/>
      <c r="TWL167" s="80"/>
      <c r="TWM167" s="80"/>
      <c r="TWN167" s="80"/>
      <c r="TWO167" s="80"/>
      <c r="TWP167" s="80"/>
      <c r="TWQ167" s="80"/>
      <c r="TWR167" s="80"/>
      <c r="TWS167" s="80"/>
      <c r="TWT167" s="80"/>
      <c r="TWU167" s="80"/>
      <c r="TWV167" s="80"/>
      <c r="TWW167" s="80"/>
      <c r="TWX167" s="80"/>
      <c r="TWY167" s="80"/>
      <c r="TWZ167" s="80"/>
      <c r="TXA167" s="80"/>
      <c r="TXB167" s="80"/>
      <c r="TXC167" s="80"/>
      <c r="TXD167" s="80"/>
      <c r="TXE167" s="80"/>
      <c r="TXF167" s="80"/>
      <c r="TXG167" s="80"/>
      <c r="TXH167" s="80"/>
      <c r="TXI167" s="80"/>
      <c r="TXJ167" s="80"/>
      <c r="TXK167" s="80"/>
      <c r="TXL167" s="80"/>
      <c r="TXM167" s="80"/>
      <c r="TXN167" s="80"/>
      <c r="TXO167" s="80"/>
      <c r="TXP167" s="80"/>
      <c r="TXQ167" s="80"/>
      <c r="TXR167" s="80"/>
      <c r="TXS167" s="80"/>
      <c r="TXT167" s="80"/>
      <c r="TXU167" s="80"/>
      <c r="TXV167" s="80"/>
      <c r="TXW167" s="80"/>
      <c r="TXX167" s="80"/>
      <c r="TXY167" s="80"/>
      <c r="TXZ167" s="80"/>
      <c r="TYA167" s="80"/>
      <c r="TYB167" s="80"/>
      <c r="TYC167" s="80"/>
      <c r="TYD167" s="80"/>
      <c r="TYE167" s="80"/>
      <c r="TYF167" s="80"/>
      <c r="TYG167" s="80"/>
      <c r="TYH167" s="80"/>
      <c r="TYI167" s="80"/>
      <c r="TYJ167" s="80"/>
      <c r="TYK167" s="80"/>
      <c r="TYL167" s="80"/>
      <c r="TYM167" s="80"/>
      <c r="TYN167" s="80"/>
      <c r="TYO167" s="80"/>
      <c r="TYP167" s="80"/>
      <c r="TYQ167" s="80"/>
      <c r="TYR167" s="80"/>
      <c r="TYS167" s="80"/>
      <c r="TYT167" s="80"/>
      <c r="TYU167" s="80"/>
      <c r="TYV167" s="80"/>
      <c r="TYW167" s="80"/>
      <c r="TYX167" s="80"/>
      <c r="TYY167" s="80"/>
      <c r="TYZ167" s="80"/>
      <c r="TZA167" s="80"/>
      <c r="TZB167" s="80"/>
      <c r="TZC167" s="80"/>
      <c r="TZD167" s="80"/>
      <c r="TZE167" s="80"/>
      <c r="TZF167" s="80"/>
      <c r="TZG167" s="80"/>
      <c r="TZH167" s="80"/>
      <c r="TZI167" s="80"/>
      <c r="TZJ167" s="80"/>
      <c r="TZK167" s="80"/>
      <c r="TZL167" s="80"/>
      <c r="TZM167" s="80"/>
      <c r="TZN167" s="80"/>
      <c r="TZO167" s="80"/>
      <c r="TZP167" s="80"/>
      <c r="TZQ167" s="80"/>
      <c r="TZR167" s="80"/>
      <c r="TZS167" s="80"/>
      <c r="TZT167" s="80"/>
      <c r="TZU167" s="80"/>
      <c r="TZV167" s="80"/>
      <c r="TZW167" s="80"/>
      <c r="TZX167" s="80"/>
      <c r="TZY167" s="80"/>
      <c r="TZZ167" s="80"/>
      <c r="UAA167" s="80"/>
      <c r="UAB167" s="80"/>
      <c r="UAC167" s="80"/>
      <c r="UAD167" s="80"/>
      <c r="UAE167" s="80"/>
      <c r="UAF167" s="80"/>
      <c r="UAG167" s="80"/>
      <c r="UAH167" s="80"/>
      <c r="UAI167" s="80"/>
      <c r="UAJ167" s="80"/>
      <c r="UAK167" s="80"/>
      <c r="UAL167" s="80"/>
      <c r="UAM167" s="80"/>
      <c r="UAN167" s="80"/>
      <c r="UAO167" s="80"/>
      <c r="UAP167" s="80"/>
      <c r="UAQ167" s="80"/>
      <c r="UAR167" s="80"/>
      <c r="UAS167" s="80"/>
      <c r="UAT167" s="80"/>
      <c r="UAU167" s="80"/>
      <c r="UAV167" s="80"/>
      <c r="UAW167" s="80"/>
      <c r="UAX167" s="80"/>
      <c r="UAY167" s="80"/>
      <c r="UAZ167" s="80"/>
      <c r="UBA167" s="80"/>
      <c r="UBB167" s="80"/>
      <c r="UBC167" s="80"/>
      <c r="UBD167" s="80"/>
      <c r="UBE167" s="80"/>
      <c r="UBF167" s="80"/>
      <c r="UBG167" s="80"/>
      <c r="UBH167" s="80"/>
      <c r="UBI167" s="80"/>
      <c r="UBJ167" s="80"/>
      <c r="UBK167" s="80"/>
      <c r="UBL167" s="80"/>
      <c r="UBM167" s="80"/>
      <c r="UBN167" s="80"/>
      <c r="UBO167" s="80"/>
      <c r="UBP167" s="80"/>
      <c r="UBQ167" s="80"/>
      <c r="UBR167" s="80"/>
      <c r="UBS167" s="80"/>
      <c r="UBT167" s="80"/>
      <c r="UBU167" s="80"/>
      <c r="UBV167" s="80"/>
      <c r="UBW167" s="80"/>
      <c r="UBX167" s="80"/>
      <c r="UBY167" s="80"/>
      <c r="UBZ167" s="80"/>
      <c r="UCA167" s="80"/>
      <c r="UCB167" s="80"/>
      <c r="UCC167" s="80"/>
      <c r="UCD167" s="80"/>
      <c r="UCE167" s="80"/>
      <c r="UCF167" s="80"/>
      <c r="UCG167" s="80"/>
      <c r="UCH167" s="80"/>
      <c r="UCI167" s="80"/>
      <c r="UCJ167" s="80"/>
      <c r="UCK167" s="80"/>
      <c r="UCL167" s="80"/>
      <c r="UCM167" s="80"/>
      <c r="UCN167" s="80"/>
      <c r="UCO167" s="80"/>
      <c r="UCP167" s="80"/>
      <c r="UCQ167" s="80"/>
      <c r="UCR167" s="80"/>
      <c r="UCS167" s="80"/>
      <c r="UCT167" s="80"/>
      <c r="UCU167" s="80"/>
      <c r="UCV167" s="80"/>
      <c r="UCW167" s="80"/>
      <c r="UCX167" s="80"/>
      <c r="UCY167" s="80"/>
      <c r="UCZ167" s="80"/>
      <c r="UDA167" s="80"/>
      <c r="UDB167" s="80"/>
      <c r="UDC167" s="80"/>
      <c r="UDD167" s="80"/>
      <c r="UDE167" s="80"/>
      <c r="UDF167" s="80"/>
      <c r="UDG167" s="80"/>
      <c r="UDH167" s="80"/>
      <c r="UDI167" s="80"/>
      <c r="UDJ167" s="80"/>
      <c r="UDK167" s="80"/>
      <c r="UDL167" s="80"/>
      <c r="UDM167" s="80"/>
      <c r="UDN167" s="80"/>
      <c r="UDO167" s="80"/>
      <c r="UDP167" s="80"/>
      <c r="UDQ167" s="80"/>
      <c r="UDR167" s="80"/>
      <c r="UDS167" s="80"/>
      <c r="UDT167" s="80"/>
      <c r="UDU167" s="80"/>
      <c r="UDV167" s="80"/>
      <c r="UDW167" s="80"/>
      <c r="UDX167" s="80"/>
      <c r="UDY167" s="80"/>
      <c r="UDZ167" s="80"/>
      <c r="UEA167" s="80"/>
      <c r="UEB167" s="80"/>
      <c r="UEC167" s="80"/>
      <c r="UED167" s="80"/>
      <c r="UEE167" s="80"/>
      <c r="UEF167" s="80"/>
      <c r="UEG167" s="80"/>
      <c r="UEH167" s="80"/>
      <c r="UEI167" s="80"/>
      <c r="UEJ167" s="80"/>
      <c r="UEK167" s="80"/>
      <c r="UEL167" s="80"/>
      <c r="UEM167" s="80"/>
      <c r="UEN167" s="80"/>
      <c r="UEO167" s="80"/>
      <c r="UEP167" s="80"/>
      <c r="UEQ167" s="80"/>
      <c r="UER167" s="80"/>
      <c r="UES167" s="80"/>
      <c r="UET167" s="80"/>
      <c r="UEU167" s="80"/>
      <c r="UEV167" s="80"/>
      <c r="UEW167" s="80"/>
      <c r="UEX167" s="80"/>
      <c r="UEY167" s="80"/>
      <c r="UEZ167" s="80"/>
      <c r="UFA167" s="80"/>
      <c r="UFB167" s="80"/>
      <c r="UFC167" s="80"/>
      <c r="UFD167" s="80"/>
      <c r="UFE167" s="80"/>
      <c r="UFF167" s="80"/>
      <c r="UFG167" s="80"/>
      <c r="UFH167" s="80"/>
      <c r="UFI167" s="80"/>
      <c r="UFJ167" s="80"/>
      <c r="UFK167" s="80"/>
      <c r="UFL167" s="80"/>
      <c r="UFM167" s="80"/>
      <c r="UFN167" s="80"/>
      <c r="UFO167" s="80"/>
      <c r="UFP167" s="80"/>
      <c r="UFQ167" s="80"/>
      <c r="UFR167" s="80"/>
      <c r="UFS167" s="80"/>
      <c r="UFT167" s="80"/>
      <c r="UFU167" s="80"/>
      <c r="UFV167" s="80"/>
      <c r="UFW167" s="80"/>
      <c r="UFX167" s="80"/>
      <c r="UFY167" s="80"/>
      <c r="UFZ167" s="80"/>
      <c r="UGA167" s="80"/>
      <c r="UGB167" s="80"/>
      <c r="UGC167" s="80"/>
      <c r="UGD167" s="80"/>
      <c r="UGE167" s="80"/>
      <c r="UGF167" s="80"/>
      <c r="UGG167" s="80"/>
      <c r="UGH167" s="80"/>
      <c r="UGI167" s="80"/>
      <c r="UGJ167" s="80"/>
      <c r="UGK167" s="80"/>
      <c r="UGL167" s="80"/>
      <c r="UGM167" s="80"/>
      <c r="UGN167" s="80"/>
      <c r="UGO167" s="80"/>
      <c r="UGP167" s="80"/>
      <c r="UGQ167" s="80"/>
      <c r="UGR167" s="80"/>
      <c r="UGS167" s="80"/>
      <c r="UGT167" s="80"/>
      <c r="UGU167" s="80"/>
      <c r="UGV167" s="80"/>
      <c r="UGW167" s="80"/>
      <c r="UGX167" s="80"/>
      <c r="UGY167" s="80"/>
      <c r="UGZ167" s="80"/>
      <c r="UHA167" s="80"/>
      <c r="UHB167" s="80"/>
      <c r="UHC167" s="80"/>
      <c r="UHD167" s="80"/>
      <c r="UHE167" s="80"/>
      <c r="UHF167" s="80"/>
      <c r="UHG167" s="80"/>
      <c r="UHH167" s="80"/>
      <c r="UHI167" s="80"/>
      <c r="UHJ167" s="80"/>
      <c r="UHK167" s="80"/>
      <c r="UHL167" s="80"/>
      <c r="UHM167" s="80"/>
      <c r="UHN167" s="80"/>
      <c r="UHO167" s="80"/>
      <c r="UHP167" s="80"/>
      <c r="UHQ167" s="80"/>
      <c r="UHR167" s="80"/>
      <c r="UHS167" s="80"/>
      <c r="UHT167" s="80"/>
      <c r="UHU167" s="80"/>
      <c r="UHV167" s="80"/>
      <c r="UHW167" s="80"/>
      <c r="UHX167" s="80"/>
      <c r="UHY167" s="80"/>
      <c r="UHZ167" s="80"/>
      <c r="UIA167" s="80"/>
      <c r="UIB167" s="80"/>
      <c r="UIC167" s="80"/>
      <c r="UID167" s="80"/>
      <c r="UIE167" s="80"/>
      <c r="UIF167" s="80"/>
      <c r="UIG167" s="80"/>
      <c r="UIH167" s="80"/>
      <c r="UII167" s="80"/>
      <c r="UIJ167" s="80"/>
      <c r="UIK167" s="80"/>
      <c r="UIL167" s="80"/>
      <c r="UIM167" s="80"/>
      <c r="UIN167" s="80"/>
      <c r="UIO167" s="80"/>
      <c r="UIP167" s="80"/>
      <c r="UIQ167" s="80"/>
      <c r="UIR167" s="80"/>
      <c r="UIS167" s="80"/>
      <c r="UIT167" s="80"/>
      <c r="UIU167" s="80"/>
      <c r="UIV167" s="80"/>
      <c r="UIW167" s="80"/>
      <c r="UIX167" s="80"/>
      <c r="UIY167" s="80"/>
      <c r="UIZ167" s="80"/>
      <c r="UJA167" s="80"/>
      <c r="UJB167" s="80"/>
      <c r="UJC167" s="80"/>
      <c r="UJD167" s="80"/>
      <c r="UJE167" s="80"/>
      <c r="UJF167" s="80"/>
      <c r="UJG167" s="80"/>
      <c r="UJH167" s="80"/>
      <c r="UJI167" s="80"/>
      <c r="UJJ167" s="80"/>
      <c r="UJK167" s="80"/>
      <c r="UJL167" s="80"/>
      <c r="UJM167" s="80"/>
      <c r="UJN167" s="80"/>
      <c r="UJO167" s="80"/>
      <c r="UJP167" s="80"/>
      <c r="UJQ167" s="80"/>
      <c r="UJR167" s="80"/>
      <c r="UJS167" s="80"/>
      <c r="UJT167" s="80"/>
      <c r="UJU167" s="80"/>
      <c r="UJV167" s="80"/>
      <c r="UJW167" s="80"/>
      <c r="UJX167" s="80"/>
      <c r="UJY167" s="80"/>
      <c r="UJZ167" s="80"/>
      <c r="UKA167" s="80"/>
      <c r="UKB167" s="80"/>
      <c r="UKC167" s="80"/>
      <c r="UKD167" s="80"/>
      <c r="UKE167" s="80"/>
      <c r="UKF167" s="80"/>
      <c r="UKG167" s="80"/>
      <c r="UKH167" s="80"/>
      <c r="UKI167" s="80"/>
      <c r="UKJ167" s="80"/>
      <c r="UKK167" s="80"/>
      <c r="UKL167" s="80"/>
      <c r="UKM167" s="80"/>
      <c r="UKN167" s="80"/>
      <c r="UKO167" s="80"/>
      <c r="UKP167" s="80"/>
      <c r="UKQ167" s="80"/>
      <c r="UKR167" s="80"/>
      <c r="UKS167" s="80"/>
      <c r="UKT167" s="80"/>
      <c r="UKU167" s="80"/>
      <c r="UKV167" s="80"/>
      <c r="UKW167" s="80"/>
      <c r="UKX167" s="80"/>
      <c r="UKY167" s="80"/>
      <c r="UKZ167" s="80"/>
      <c r="ULA167" s="80"/>
      <c r="ULB167" s="80"/>
      <c r="ULC167" s="80"/>
      <c r="ULD167" s="80"/>
      <c r="ULE167" s="80"/>
      <c r="ULF167" s="80"/>
      <c r="ULG167" s="80"/>
      <c r="ULH167" s="80"/>
      <c r="ULI167" s="80"/>
      <c r="ULJ167" s="80"/>
      <c r="ULK167" s="80"/>
      <c r="ULL167" s="80"/>
      <c r="ULM167" s="80"/>
      <c r="ULN167" s="80"/>
      <c r="ULO167" s="80"/>
      <c r="ULP167" s="80"/>
      <c r="ULQ167" s="80"/>
      <c r="ULR167" s="80"/>
      <c r="ULS167" s="80"/>
      <c r="ULT167" s="80"/>
      <c r="ULU167" s="80"/>
      <c r="ULV167" s="80"/>
      <c r="ULW167" s="80"/>
      <c r="ULX167" s="80"/>
      <c r="ULY167" s="80"/>
      <c r="ULZ167" s="80"/>
      <c r="UMA167" s="80"/>
      <c r="UMB167" s="80"/>
      <c r="UMC167" s="80"/>
      <c r="UMD167" s="80"/>
      <c r="UME167" s="80"/>
      <c r="UMF167" s="80"/>
      <c r="UMG167" s="80"/>
      <c r="UMH167" s="80"/>
      <c r="UMI167" s="80"/>
      <c r="UMJ167" s="80"/>
      <c r="UMK167" s="80"/>
      <c r="UML167" s="80"/>
      <c r="UMM167" s="80"/>
      <c r="UMN167" s="80"/>
      <c r="UMO167" s="80"/>
      <c r="UMP167" s="80"/>
      <c r="UMQ167" s="80"/>
      <c r="UMR167" s="80"/>
      <c r="UMS167" s="80"/>
      <c r="UMT167" s="80"/>
      <c r="UMU167" s="80"/>
      <c r="UMV167" s="80"/>
      <c r="UMW167" s="80"/>
      <c r="UMX167" s="80"/>
      <c r="UMY167" s="80"/>
      <c r="UMZ167" s="80"/>
      <c r="UNA167" s="80"/>
      <c r="UNB167" s="80"/>
      <c r="UNC167" s="80"/>
      <c r="UND167" s="80"/>
      <c r="UNE167" s="80"/>
      <c r="UNF167" s="80"/>
      <c r="UNG167" s="80"/>
      <c r="UNH167" s="80"/>
      <c r="UNI167" s="80"/>
      <c r="UNJ167" s="80"/>
      <c r="UNK167" s="80"/>
      <c r="UNL167" s="80"/>
      <c r="UNM167" s="80"/>
      <c r="UNN167" s="80"/>
      <c r="UNO167" s="80"/>
      <c r="UNP167" s="80"/>
      <c r="UNQ167" s="80"/>
      <c r="UNR167" s="80"/>
      <c r="UNS167" s="80"/>
      <c r="UNT167" s="80"/>
      <c r="UNU167" s="80"/>
      <c r="UNV167" s="80"/>
      <c r="UNW167" s="80"/>
      <c r="UNX167" s="80"/>
      <c r="UNY167" s="80"/>
      <c r="UNZ167" s="80"/>
      <c r="UOA167" s="80"/>
      <c r="UOB167" s="80"/>
      <c r="UOC167" s="80"/>
      <c r="UOD167" s="80"/>
      <c r="UOE167" s="80"/>
      <c r="UOF167" s="80"/>
      <c r="UOG167" s="80"/>
      <c r="UOH167" s="80"/>
      <c r="UOI167" s="80"/>
      <c r="UOJ167" s="80"/>
      <c r="UOK167" s="80"/>
      <c r="UOL167" s="80"/>
      <c r="UOM167" s="80"/>
      <c r="UON167" s="80"/>
      <c r="UOO167" s="80"/>
      <c r="UOP167" s="80"/>
      <c r="UOQ167" s="80"/>
      <c r="UOR167" s="80"/>
      <c r="UOS167" s="80"/>
      <c r="UOT167" s="80"/>
      <c r="UOU167" s="80"/>
      <c r="UOV167" s="80"/>
      <c r="UOW167" s="80"/>
      <c r="UOX167" s="80"/>
      <c r="UOY167" s="80"/>
      <c r="UOZ167" s="80"/>
      <c r="UPA167" s="80"/>
      <c r="UPB167" s="80"/>
      <c r="UPC167" s="80"/>
      <c r="UPD167" s="80"/>
      <c r="UPE167" s="80"/>
      <c r="UPF167" s="80"/>
      <c r="UPG167" s="80"/>
      <c r="UPH167" s="80"/>
      <c r="UPI167" s="80"/>
      <c r="UPJ167" s="80"/>
      <c r="UPK167" s="80"/>
      <c r="UPL167" s="80"/>
      <c r="UPM167" s="80"/>
      <c r="UPN167" s="80"/>
      <c r="UPO167" s="80"/>
      <c r="UPP167" s="80"/>
      <c r="UPQ167" s="80"/>
      <c r="UPR167" s="80"/>
      <c r="UPS167" s="80"/>
      <c r="UPT167" s="80"/>
      <c r="UPU167" s="80"/>
      <c r="UPV167" s="80"/>
      <c r="UPW167" s="80"/>
      <c r="UPX167" s="80"/>
      <c r="UPY167" s="80"/>
      <c r="UPZ167" s="80"/>
      <c r="UQA167" s="80"/>
      <c r="UQB167" s="80"/>
      <c r="UQC167" s="80"/>
      <c r="UQD167" s="80"/>
      <c r="UQE167" s="80"/>
      <c r="UQF167" s="80"/>
      <c r="UQG167" s="80"/>
      <c r="UQH167" s="80"/>
      <c r="UQI167" s="80"/>
      <c r="UQJ167" s="80"/>
      <c r="UQK167" s="80"/>
      <c r="UQL167" s="80"/>
      <c r="UQM167" s="80"/>
      <c r="UQN167" s="80"/>
      <c r="UQO167" s="80"/>
      <c r="UQP167" s="80"/>
      <c r="UQQ167" s="80"/>
      <c r="UQR167" s="80"/>
      <c r="UQS167" s="80"/>
      <c r="UQT167" s="80"/>
      <c r="UQU167" s="80"/>
      <c r="UQV167" s="80"/>
      <c r="UQW167" s="80"/>
      <c r="UQX167" s="80"/>
      <c r="UQY167" s="80"/>
      <c r="UQZ167" s="80"/>
      <c r="URA167" s="80"/>
      <c r="URB167" s="80"/>
      <c r="URC167" s="80"/>
      <c r="URD167" s="80"/>
      <c r="URE167" s="80"/>
      <c r="URF167" s="80"/>
      <c r="URG167" s="80"/>
      <c r="URH167" s="80"/>
      <c r="URI167" s="80"/>
      <c r="URJ167" s="80"/>
      <c r="URK167" s="80"/>
      <c r="URL167" s="80"/>
      <c r="URM167" s="80"/>
      <c r="URN167" s="80"/>
      <c r="URO167" s="80"/>
      <c r="URP167" s="80"/>
      <c r="URQ167" s="80"/>
      <c r="URR167" s="80"/>
      <c r="URS167" s="80"/>
      <c r="URT167" s="80"/>
      <c r="URU167" s="80"/>
      <c r="URV167" s="80"/>
      <c r="URW167" s="80"/>
      <c r="URX167" s="80"/>
      <c r="URY167" s="80"/>
      <c r="URZ167" s="80"/>
      <c r="USA167" s="80"/>
      <c r="USB167" s="80"/>
      <c r="USC167" s="80"/>
      <c r="USD167" s="80"/>
      <c r="USE167" s="80"/>
      <c r="USF167" s="80"/>
      <c r="USG167" s="80"/>
      <c r="USH167" s="80"/>
      <c r="USI167" s="80"/>
      <c r="USJ167" s="80"/>
      <c r="USK167" s="80"/>
      <c r="USL167" s="80"/>
      <c r="USM167" s="80"/>
      <c r="USN167" s="80"/>
      <c r="USO167" s="80"/>
      <c r="USP167" s="80"/>
      <c r="USQ167" s="80"/>
      <c r="USR167" s="80"/>
      <c r="USS167" s="80"/>
      <c r="UST167" s="80"/>
      <c r="USU167" s="80"/>
      <c r="USV167" s="80"/>
      <c r="USW167" s="80"/>
      <c r="USX167" s="80"/>
      <c r="USY167" s="80"/>
      <c r="USZ167" s="80"/>
      <c r="UTA167" s="80"/>
      <c r="UTB167" s="80"/>
      <c r="UTC167" s="80"/>
      <c r="UTD167" s="80"/>
      <c r="UTE167" s="80"/>
      <c r="UTF167" s="80"/>
      <c r="UTG167" s="80"/>
      <c r="UTH167" s="80"/>
      <c r="UTI167" s="80"/>
      <c r="UTJ167" s="80"/>
      <c r="UTK167" s="80"/>
      <c r="UTL167" s="80"/>
      <c r="UTM167" s="80"/>
      <c r="UTN167" s="80"/>
      <c r="UTO167" s="80"/>
      <c r="UTP167" s="80"/>
      <c r="UTQ167" s="80"/>
      <c r="UTR167" s="80"/>
      <c r="UTS167" s="80"/>
      <c r="UTT167" s="80"/>
      <c r="UTU167" s="80"/>
      <c r="UTV167" s="80"/>
      <c r="UTW167" s="80"/>
      <c r="UTX167" s="80"/>
      <c r="UTY167" s="80"/>
      <c r="UTZ167" s="80"/>
      <c r="UUA167" s="80"/>
      <c r="UUB167" s="80"/>
      <c r="UUC167" s="80"/>
      <c r="UUD167" s="80"/>
      <c r="UUE167" s="80"/>
      <c r="UUF167" s="80"/>
      <c r="UUG167" s="80"/>
      <c r="UUH167" s="80"/>
      <c r="UUI167" s="80"/>
      <c r="UUJ167" s="80"/>
      <c r="UUK167" s="80"/>
      <c r="UUL167" s="80"/>
      <c r="UUM167" s="80"/>
      <c r="UUN167" s="80"/>
      <c r="UUO167" s="80"/>
      <c r="UUP167" s="80"/>
      <c r="UUQ167" s="80"/>
      <c r="UUR167" s="80"/>
      <c r="UUS167" s="80"/>
      <c r="UUT167" s="80"/>
      <c r="UUU167" s="80"/>
      <c r="UUV167" s="80"/>
      <c r="UUW167" s="80"/>
      <c r="UUX167" s="80"/>
      <c r="UUY167" s="80"/>
      <c r="UUZ167" s="80"/>
      <c r="UVA167" s="80"/>
      <c r="UVB167" s="80"/>
      <c r="UVC167" s="80"/>
      <c r="UVD167" s="80"/>
      <c r="UVE167" s="80"/>
      <c r="UVF167" s="80"/>
      <c r="UVG167" s="80"/>
      <c r="UVH167" s="80"/>
      <c r="UVI167" s="80"/>
      <c r="UVJ167" s="80"/>
      <c r="UVK167" s="80"/>
      <c r="UVL167" s="80"/>
      <c r="UVM167" s="80"/>
      <c r="UVN167" s="80"/>
      <c r="UVO167" s="80"/>
      <c r="UVP167" s="80"/>
      <c r="UVQ167" s="80"/>
      <c r="UVR167" s="80"/>
      <c r="UVS167" s="80"/>
      <c r="UVT167" s="80"/>
      <c r="UVU167" s="80"/>
      <c r="UVV167" s="80"/>
      <c r="UVW167" s="80"/>
      <c r="UVX167" s="80"/>
      <c r="UVY167" s="80"/>
      <c r="UVZ167" s="80"/>
      <c r="UWA167" s="80"/>
      <c r="UWB167" s="80"/>
      <c r="UWC167" s="80"/>
      <c r="UWD167" s="80"/>
      <c r="UWE167" s="80"/>
      <c r="UWF167" s="80"/>
      <c r="UWG167" s="80"/>
      <c r="UWH167" s="80"/>
      <c r="UWI167" s="80"/>
      <c r="UWJ167" s="80"/>
      <c r="UWK167" s="80"/>
      <c r="UWL167" s="80"/>
      <c r="UWM167" s="80"/>
      <c r="UWN167" s="80"/>
      <c r="UWO167" s="80"/>
      <c r="UWP167" s="80"/>
      <c r="UWQ167" s="80"/>
      <c r="UWR167" s="80"/>
      <c r="UWS167" s="80"/>
      <c r="UWT167" s="80"/>
      <c r="UWU167" s="80"/>
      <c r="UWV167" s="80"/>
      <c r="UWW167" s="80"/>
      <c r="UWX167" s="80"/>
      <c r="UWY167" s="80"/>
      <c r="UWZ167" s="80"/>
      <c r="UXA167" s="80"/>
      <c r="UXB167" s="80"/>
      <c r="UXC167" s="80"/>
      <c r="UXD167" s="80"/>
      <c r="UXE167" s="80"/>
      <c r="UXF167" s="80"/>
      <c r="UXG167" s="80"/>
      <c r="UXH167" s="80"/>
      <c r="UXI167" s="80"/>
      <c r="UXJ167" s="80"/>
      <c r="UXK167" s="80"/>
      <c r="UXL167" s="80"/>
      <c r="UXM167" s="80"/>
      <c r="UXN167" s="80"/>
      <c r="UXO167" s="80"/>
      <c r="UXP167" s="80"/>
      <c r="UXQ167" s="80"/>
      <c r="UXR167" s="80"/>
      <c r="UXS167" s="80"/>
      <c r="UXT167" s="80"/>
      <c r="UXU167" s="80"/>
      <c r="UXV167" s="80"/>
      <c r="UXW167" s="80"/>
      <c r="UXX167" s="80"/>
      <c r="UXY167" s="80"/>
      <c r="UXZ167" s="80"/>
      <c r="UYA167" s="80"/>
      <c r="UYB167" s="80"/>
      <c r="UYC167" s="80"/>
      <c r="UYD167" s="80"/>
      <c r="UYE167" s="80"/>
      <c r="UYF167" s="80"/>
      <c r="UYG167" s="80"/>
      <c r="UYH167" s="80"/>
      <c r="UYI167" s="80"/>
      <c r="UYJ167" s="80"/>
      <c r="UYK167" s="80"/>
      <c r="UYL167" s="80"/>
      <c r="UYM167" s="80"/>
      <c r="UYN167" s="80"/>
      <c r="UYO167" s="80"/>
      <c r="UYP167" s="80"/>
      <c r="UYQ167" s="80"/>
      <c r="UYR167" s="80"/>
      <c r="UYS167" s="80"/>
      <c r="UYT167" s="80"/>
      <c r="UYU167" s="80"/>
      <c r="UYV167" s="80"/>
      <c r="UYW167" s="80"/>
      <c r="UYX167" s="80"/>
      <c r="UYY167" s="80"/>
      <c r="UYZ167" s="80"/>
      <c r="UZA167" s="80"/>
      <c r="UZB167" s="80"/>
      <c r="UZC167" s="80"/>
      <c r="UZD167" s="80"/>
      <c r="UZE167" s="80"/>
      <c r="UZF167" s="80"/>
      <c r="UZG167" s="80"/>
      <c r="UZH167" s="80"/>
      <c r="UZI167" s="80"/>
      <c r="UZJ167" s="80"/>
      <c r="UZK167" s="80"/>
      <c r="UZL167" s="80"/>
      <c r="UZM167" s="80"/>
      <c r="UZN167" s="80"/>
      <c r="UZO167" s="80"/>
      <c r="UZP167" s="80"/>
      <c r="UZQ167" s="80"/>
      <c r="UZR167" s="80"/>
      <c r="UZS167" s="80"/>
      <c r="UZT167" s="80"/>
      <c r="UZU167" s="80"/>
      <c r="UZV167" s="80"/>
      <c r="UZW167" s="80"/>
      <c r="UZX167" s="80"/>
      <c r="UZY167" s="80"/>
      <c r="UZZ167" s="80"/>
      <c r="VAA167" s="80"/>
      <c r="VAB167" s="80"/>
      <c r="VAC167" s="80"/>
      <c r="VAD167" s="80"/>
      <c r="VAE167" s="80"/>
      <c r="VAF167" s="80"/>
      <c r="VAG167" s="80"/>
      <c r="VAH167" s="80"/>
      <c r="VAI167" s="80"/>
      <c r="VAJ167" s="80"/>
      <c r="VAK167" s="80"/>
      <c r="VAL167" s="80"/>
      <c r="VAM167" s="80"/>
      <c r="VAN167" s="80"/>
      <c r="VAO167" s="80"/>
      <c r="VAP167" s="80"/>
      <c r="VAQ167" s="80"/>
      <c r="VAR167" s="80"/>
      <c r="VAS167" s="80"/>
      <c r="VAT167" s="80"/>
      <c r="VAU167" s="80"/>
      <c r="VAV167" s="80"/>
      <c r="VAW167" s="80"/>
      <c r="VAX167" s="80"/>
      <c r="VAY167" s="80"/>
      <c r="VAZ167" s="80"/>
      <c r="VBA167" s="80"/>
      <c r="VBB167" s="80"/>
      <c r="VBC167" s="80"/>
      <c r="VBD167" s="80"/>
      <c r="VBE167" s="80"/>
      <c r="VBF167" s="80"/>
      <c r="VBG167" s="80"/>
      <c r="VBH167" s="80"/>
      <c r="VBI167" s="80"/>
      <c r="VBJ167" s="80"/>
      <c r="VBK167" s="80"/>
      <c r="VBL167" s="80"/>
      <c r="VBM167" s="80"/>
      <c r="VBN167" s="80"/>
      <c r="VBO167" s="80"/>
      <c r="VBP167" s="80"/>
      <c r="VBQ167" s="80"/>
      <c r="VBR167" s="80"/>
      <c r="VBS167" s="80"/>
      <c r="VBT167" s="80"/>
      <c r="VBU167" s="80"/>
      <c r="VBV167" s="80"/>
      <c r="VBW167" s="80"/>
      <c r="VBX167" s="80"/>
      <c r="VBY167" s="80"/>
      <c r="VBZ167" s="80"/>
      <c r="VCA167" s="80"/>
      <c r="VCB167" s="80"/>
      <c r="VCC167" s="80"/>
      <c r="VCD167" s="80"/>
      <c r="VCE167" s="80"/>
      <c r="VCF167" s="80"/>
      <c r="VCG167" s="80"/>
      <c r="VCH167" s="80"/>
      <c r="VCI167" s="80"/>
      <c r="VCJ167" s="80"/>
      <c r="VCK167" s="80"/>
      <c r="VCL167" s="80"/>
      <c r="VCM167" s="80"/>
      <c r="VCN167" s="80"/>
      <c r="VCO167" s="80"/>
      <c r="VCP167" s="80"/>
      <c r="VCQ167" s="80"/>
      <c r="VCR167" s="80"/>
      <c r="VCS167" s="80"/>
      <c r="VCT167" s="80"/>
      <c r="VCU167" s="80"/>
      <c r="VCV167" s="80"/>
      <c r="VCW167" s="80"/>
      <c r="VCX167" s="80"/>
      <c r="VCY167" s="80"/>
      <c r="VCZ167" s="80"/>
      <c r="VDA167" s="80"/>
      <c r="VDB167" s="80"/>
      <c r="VDC167" s="80"/>
      <c r="VDD167" s="80"/>
      <c r="VDE167" s="80"/>
      <c r="VDF167" s="80"/>
      <c r="VDG167" s="80"/>
      <c r="VDH167" s="80"/>
      <c r="VDI167" s="80"/>
      <c r="VDJ167" s="80"/>
      <c r="VDK167" s="80"/>
      <c r="VDL167" s="80"/>
      <c r="VDM167" s="80"/>
      <c r="VDN167" s="80"/>
      <c r="VDO167" s="80"/>
      <c r="VDP167" s="80"/>
      <c r="VDQ167" s="80"/>
      <c r="VDR167" s="80"/>
      <c r="VDS167" s="80"/>
      <c r="VDT167" s="80"/>
      <c r="VDU167" s="80"/>
      <c r="VDV167" s="80"/>
      <c r="VDW167" s="80"/>
      <c r="VDX167" s="80"/>
      <c r="VDY167" s="80"/>
      <c r="VDZ167" s="80"/>
      <c r="VEA167" s="80"/>
      <c r="VEB167" s="80"/>
      <c r="VEC167" s="80"/>
      <c r="VED167" s="80"/>
      <c r="VEE167" s="80"/>
      <c r="VEF167" s="80"/>
      <c r="VEG167" s="80"/>
      <c r="VEH167" s="80"/>
      <c r="VEI167" s="80"/>
      <c r="VEJ167" s="80"/>
      <c r="VEK167" s="80"/>
      <c r="VEL167" s="80"/>
      <c r="VEM167" s="80"/>
      <c r="VEN167" s="80"/>
      <c r="VEO167" s="80"/>
      <c r="VEP167" s="80"/>
      <c r="VEQ167" s="80"/>
      <c r="VER167" s="80"/>
      <c r="VES167" s="80"/>
      <c r="VET167" s="80"/>
      <c r="VEU167" s="80"/>
      <c r="VEV167" s="80"/>
      <c r="VEW167" s="80"/>
      <c r="VEX167" s="80"/>
      <c r="VEY167" s="80"/>
      <c r="VEZ167" s="80"/>
      <c r="VFA167" s="80"/>
      <c r="VFB167" s="80"/>
      <c r="VFC167" s="80"/>
      <c r="VFD167" s="80"/>
      <c r="VFE167" s="80"/>
      <c r="VFF167" s="80"/>
      <c r="VFG167" s="80"/>
      <c r="VFH167" s="80"/>
      <c r="VFI167" s="80"/>
      <c r="VFJ167" s="80"/>
      <c r="VFK167" s="80"/>
      <c r="VFL167" s="80"/>
      <c r="VFM167" s="80"/>
      <c r="VFN167" s="80"/>
      <c r="VFO167" s="80"/>
      <c r="VFP167" s="80"/>
      <c r="VFQ167" s="80"/>
      <c r="VFR167" s="80"/>
      <c r="VFS167" s="80"/>
      <c r="VFT167" s="80"/>
      <c r="VFU167" s="80"/>
      <c r="VFV167" s="80"/>
      <c r="VFW167" s="80"/>
      <c r="VFX167" s="80"/>
      <c r="VFY167" s="80"/>
      <c r="VFZ167" s="80"/>
      <c r="VGA167" s="80"/>
      <c r="VGB167" s="80"/>
      <c r="VGC167" s="80"/>
      <c r="VGD167" s="80"/>
      <c r="VGE167" s="80"/>
      <c r="VGF167" s="80"/>
      <c r="VGG167" s="80"/>
      <c r="VGH167" s="80"/>
      <c r="VGI167" s="80"/>
      <c r="VGJ167" s="80"/>
      <c r="VGK167" s="80"/>
      <c r="VGL167" s="80"/>
      <c r="VGM167" s="80"/>
      <c r="VGN167" s="80"/>
      <c r="VGO167" s="80"/>
      <c r="VGP167" s="80"/>
      <c r="VGQ167" s="80"/>
      <c r="VGR167" s="80"/>
      <c r="VGS167" s="80"/>
      <c r="VGT167" s="80"/>
      <c r="VGU167" s="80"/>
      <c r="VGV167" s="80"/>
      <c r="VGW167" s="80"/>
      <c r="VGX167" s="80"/>
      <c r="VGY167" s="80"/>
      <c r="VGZ167" s="80"/>
      <c r="VHA167" s="80"/>
      <c r="VHB167" s="80"/>
      <c r="VHC167" s="80"/>
      <c r="VHD167" s="80"/>
      <c r="VHE167" s="80"/>
      <c r="VHF167" s="80"/>
      <c r="VHG167" s="80"/>
      <c r="VHH167" s="80"/>
      <c r="VHI167" s="80"/>
      <c r="VHJ167" s="80"/>
      <c r="VHK167" s="80"/>
      <c r="VHL167" s="80"/>
      <c r="VHM167" s="80"/>
      <c r="VHN167" s="80"/>
      <c r="VHO167" s="80"/>
      <c r="VHP167" s="80"/>
      <c r="VHQ167" s="80"/>
      <c r="VHR167" s="80"/>
      <c r="VHS167" s="80"/>
      <c r="VHT167" s="80"/>
      <c r="VHU167" s="80"/>
      <c r="VHV167" s="80"/>
      <c r="VHW167" s="80"/>
      <c r="VHX167" s="80"/>
      <c r="VHY167" s="80"/>
      <c r="VHZ167" s="80"/>
      <c r="VIA167" s="80"/>
      <c r="VIB167" s="80"/>
      <c r="VIC167" s="80"/>
      <c r="VID167" s="80"/>
      <c r="VIE167" s="80"/>
      <c r="VIF167" s="80"/>
      <c r="VIG167" s="80"/>
      <c r="VIH167" s="80"/>
      <c r="VII167" s="80"/>
      <c r="VIJ167" s="80"/>
      <c r="VIK167" s="80"/>
      <c r="VIL167" s="80"/>
      <c r="VIM167" s="80"/>
      <c r="VIN167" s="80"/>
      <c r="VIO167" s="80"/>
      <c r="VIP167" s="80"/>
      <c r="VIQ167" s="80"/>
      <c r="VIR167" s="80"/>
      <c r="VIS167" s="80"/>
      <c r="VIT167" s="80"/>
      <c r="VIU167" s="80"/>
      <c r="VIV167" s="80"/>
      <c r="VIW167" s="80"/>
      <c r="VIX167" s="80"/>
      <c r="VIY167" s="80"/>
      <c r="VIZ167" s="80"/>
      <c r="VJA167" s="80"/>
      <c r="VJB167" s="80"/>
      <c r="VJC167" s="80"/>
      <c r="VJD167" s="80"/>
      <c r="VJE167" s="80"/>
      <c r="VJF167" s="80"/>
      <c r="VJG167" s="80"/>
      <c r="VJH167" s="80"/>
      <c r="VJI167" s="80"/>
      <c r="VJJ167" s="80"/>
      <c r="VJK167" s="80"/>
      <c r="VJL167" s="80"/>
      <c r="VJM167" s="80"/>
      <c r="VJN167" s="80"/>
      <c r="VJO167" s="80"/>
      <c r="VJP167" s="80"/>
      <c r="VJQ167" s="80"/>
      <c r="VJR167" s="80"/>
      <c r="VJS167" s="80"/>
      <c r="VJT167" s="80"/>
      <c r="VJU167" s="80"/>
      <c r="VJV167" s="80"/>
      <c r="VJW167" s="80"/>
      <c r="VJX167" s="80"/>
      <c r="VJY167" s="80"/>
      <c r="VJZ167" s="80"/>
      <c r="VKA167" s="80"/>
      <c r="VKB167" s="80"/>
      <c r="VKC167" s="80"/>
      <c r="VKD167" s="80"/>
      <c r="VKE167" s="80"/>
      <c r="VKF167" s="80"/>
      <c r="VKG167" s="80"/>
      <c r="VKH167" s="80"/>
      <c r="VKI167" s="80"/>
      <c r="VKJ167" s="80"/>
      <c r="VKK167" s="80"/>
      <c r="VKL167" s="80"/>
      <c r="VKM167" s="80"/>
      <c r="VKN167" s="80"/>
      <c r="VKO167" s="80"/>
      <c r="VKP167" s="80"/>
      <c r="VKQ167" s="80"/>
      <c r="VKR167" s="80"/>
      <c r="VKS167" s="80"/>
      <c r="VKT167" s="80"/>
      <c r="VKU167" s="80"/>
      <c r="VKV167" s="80"/>
      <c r="VKW167" s="80"/>
      <c r="VKX167" s="80"/>
      <c r="VKY167" s="80"/>
      <c r="VKZ167" s="80"/>
      <c r="VLA167" s="80"/>
      <c r="VLB167" s="80"/>
      <c r="VLC167" s="80"/>
      <c r="VLD167" s="80"/>
      <c r="VLE167" s="80"/>
      <c r="VLF167" s="80"/>
      <c r="VLG167" s="80"/>
      <c r="VLH167" s="80"/>
      <c r="VLI167" s="80"/>
      <c r="VLJ167" s="80"/>
      <c r="VLK167" s="80"/>
      <c r="VLL167" s="80"/>
      <c r="VLM167" s="80"/>
      <c r="VLN167" s="80"/>
      <c r="VLO167" s="80"/>
      <c r="VLP167" s="80"/>
      <c r="VLQ167" s="80"/>
      <c r="VLR167" s="80"/>
      <c r="VLS167" s="80"/>
      <c r="VLT167" s="80"/>
      <c r="VLU167" s="80"/>
      <c r="VLV167" s="80"/>
      <c r="VLW167" s="80"/>
      <c r="VLX167" s="80"/>
      <c r="VLY167" s="80"/>
      <c r="VLZ167" s="80"/>
      <c r="VMA167" s="80"/>
      <c r="VMB167" s="80"/>
      <c r="VMC167" s="80"/>
      <c r="VMD167" s="80"/>
      <c r="VME167" s="80"/>
      <c r="VMF167" s="80"/>
      <c r="VMG167" s="80"/>
      <c r="VMH167" s="80"/>
      <c r="VMI167" s="80"/>
      <c r="VMJ167" s="80"/>
      <c r="VMK167" s="80"/>
      <c r="VML167" s="80"/>
      <c r="VMM167" s="80"/>
      <c r="VMN167" s="80"/>
      <c r="VMO167" s="80"/>
      <c r="VMP167" s="80"/>
      <c r="VMQ167" s="80"/>
      <c r="VMR167" s="80"/>
      <c r="VMS167" s="80"/>
      <c r="VMT167" s="80"/>
      <c r="VMU167" s="80"/>
      <c r="VMV167" s="80"/>
      <c r="VMW167" s="80"/>
      <c r="VMX167" s="80"/>
      <c r="VMY167" s="80"/>
      <c r="VMZ167" s="80"/>
      <c r="VNA167" s="80"/>
      <c r="VNB167" s="80"/>
      <c r="VNC167" s="80"/>
      <c r="VND167" s="80"/>
      <c r="VNE167" s="80"/>
      <c r="VNF167" s="80"/>
      <c r="VNG167" s="80"/>
      <c r="VNH167" s="80"/>
      <c r="VNI167" s="80"/>
      <c r="VNJ167" s="80"/>
      <c r="VNK167" s="80"/>
      <c r="VNL167" s="80"/>
      <c r="VNM167" s="80"/>
      <c r="VNN167" s="80"/>
      <c r="VNO167" s="80"/>
      <c r="VNP167" s="80"/>
      <c r="VNQ167" s="80"/>
      <c r="VNR167" s="80"/>
      <c r="VNS167" s="80"/>
      <c r="VNT167" s="80"/>
      <c r="VNU167" s="80"/>
      <c r="VNV167" s="80"/>
      <c r="VNW167" s="80"/>
      <c r="VNX167" s="80"/>
      <c r="VNY167" s="80"/>
      <c r="VNZ167" s="80"/>
      <c r="VOA167" s="80"/>
      <c r="VOB167" s="80"/>
      <c r="VOC167" s="80"/>
      <c r="VOD167" s="80"/>
      <c r="VOE167" s="80"/>
      <c r="VOF167" s="80"/>
      <c r="VOG167" s="80"/>
      <c r="VOH167" s="80"/>
      <c r="VOI167" s="80"/>
      <c r="VOJ167" s="80"/>
      <c r="VOK167" s="80"/>
      <c r="VOL167" s="80"/>
      <c r="VOM167" s="80"/>
      <c r="VON167" s="80"/>
      <c r="VOO167" s="80"/>
      <c r="VOP167" s="80"/>
      <c r="VOQ167" s="80"/>
      <c r="VOR167" s="80"/>
      <c r="VOS167" s="80"/>
      <c r="VOT167" s="80"/>
      <c r="VOU167" s="80"/>
      <c r="VOV167" s="80"/>
      <c r="VOW167" s="80"/>
      <c r="VOX167" s="80"/>
      <c r="VOY167" s="80"/>
      <c r="VOZ167" s="80"/>
      <c r="VPA167" s="80"/>
      <c r="VPB167" s="80"/>
      <c r="VPC167" s="80"/>
      <c r="VPD167" s="80"/>
      <c r="VPE167" s="80"/>
      <c r="VPF167" s="80"/>
      <c r="VPG167" s="80"/>
      <c r="VPH167" s="80"/>
      <c r="VPI167" s="80"/>
      <c r="VPJ167" s="80"/>
      <c r="VPK167" s="80"/>
      <c r="VPL167" s="80"/>
      <c r="VPM167" s="80"/>
      <c r="VPN167" s="80"/>
      <c r="VPO167" s="80"/>
      <c r="VPP167" s="80"/>
      <c r="VPQ167" s="80"/>
      <c r="VPR167" s="80"/>
      <c r="VPS167" s="80"/>
      <c r="VPT167" s="80"/>
      <c r="VPU167" s="80"/>
      <c r="VPV167" s="80"/>
      <c r="VPW167" s="80"/>
      <c r="VPX167" s="80"/>
      <c r="VPY167" s="80"/>
      <c r="VPZ167" s="80"/>
      <c r="VQA167" s="80"/>
      <c r="VQB167" s="80"/>
      <c r="VQC167" s="80"/>
      <c r="VQD167" s="80"/>
      <c r="VQE167" s="80"/>
      <c r="VQF167" s="80"/>
      <c r="VQG167" s="80"/>
      <c r="VQH167" s="80"/>
      <c r="VQI167" s="80"/>
      <c r="VQJ167" s="80"/>
      <c r="VQK167" s="80"/>
      <c r="VQL167" s="80"/>
      <c r="VQM167" s="80"/>
      <c r="VQN167" s="80"/>
      <c r="VQO167" s="80"/>
      <c r="VQP167" s="80"/>
      <c r="VQQ167" s="80"/>
      <c r="VQR167" s="80"/>
      <c r="VQS167" s="80"/>
      <c r="VQT167" s="80"/>
      <c r="VQU167" s="80"/>
      <c r="VQV167" s="80"/>
      <c r="VQW167" s="80"/>
      <c r="VQX167" s="80"/>
      <c r="VQY167" s="80"/>
      <c r="VQZ167" s="80"/>
      <c r="VRA167" s="80"/>
      <c r="VRB167" s="80"/>
      <c r="VRC167" s="80"/>
      <c r="VRD167" s="80"/>
      <c r="VRE167" s="80"/>
      <c r="VRF167" s="80"/>
      <c r="VRG167" s="80"/>
      <c r="VRH167" s="80"/>
      <c r="VRI167" s="80"/>
      <c r="VRJ167" s="80"/>
      <c r="VRK167" s="80"/>
      <c r="VRL167" s="80"/>
      <c r="VRM167" s="80"/>
      <c r="VRN167" s="80"/>
      <c r="VRO167" s="80"/>
      <c r="VRP167" s="80"/>
      <c r="VRQ167" s="80"/>
      <c r="VRR167" s="80"/>
      <c r="VRS167" s="80"/>
      <c r="VRT167" s="80"/>
      <c r="VRU167" s="80"/>
      <c r="VRV167" s="80"/>
      <c r="VRW167" s="80"/>
      <c r="VRX167" s="80"/>
      <c r="VRY167" s="80"/>
      <c r="VRZ167" s="80"/>
      <c r="VSA167" s="80"/>
      <c r="VSB167" s="80"/>
      <c r="VSC167" s="80"/>
      <c r="VSD167" s="80"/>
      <c r="VSE167" s="80"/>
      <c r="VSF167" s="80"/>
      <c r="VSG167" s="80"/>
      <c r="VSH167" s="80"/>
      <c r="VSI167" s="80"/>
      <c r="VSJ167" s="80"/>
      <c r="VSK167" s="80"/>
      <c r="VSL167" s="80"/>
      <c r="VSM167" s="80"/>
      <c r="VSN167" s="80"/>
      <c r="VSO167" s="80"/>
      <c r="VSP167" s="80"/>
      <c r="VSQ167" s="80"/>
      <c r="VSR167" s="80"/>
      <c r="VSS167" s="80"/>
      <c r="VST167" s="80"/>
      <c r="VSU167" s="80"/>
      <c r="VSV167" s="80"/>
      <c r="VSW167" s="80"/>
      <c r="VSX167" s="80"/>
      <c r="VSY167" s="80"/>
      <c r="VSZ167" s="80"/>
      <c r="VTA167" s="80"/>
      <c r="VTB167" s="80"/>
      <c r="VTC167" s="80"/>
      <c r="VTD167" s="80"/>
      <c r="VTE167" s="80"/>
      <c r="VTF167" s="80"/>
      <c r="VTG167" s="80"/>
      <c r="VTH167" s="80"/>
      <c r="VTI167" s="80"/>
      <c r="VTJ167" s="80"/>
      <c r="VTK167" s="80"/>
      <c r="VTL167" s="80"/>
      <c r="VTM167" s="80"/>
      <c r="VTN167" s="80"/>
      <c r="VTO167" s="80"/>
      <c r="VTP167" s="80"/>
      <c r="VTQ167" s="80"/>
      <c r="VTR167" s="80"/>
      <c r="VTS167" s="80"/>
      <c r="VTT167" s="80"/>
      <c r="VTU167" s="80"/>
      <c r="VTV167" s="80"/>
      <c r="VTW167" s="80"/>
      <c r="VTX167" s="80"/>
      <c r="VTY167" s="80"/>
      <c r="VTZ167" s="80"/>
      <c r="VUA167" s="80"/>
      <c r="VUB167" s="80"/>
      <c r="VUC167" s="80"/>
      <c r="VUD167" s="80"/>
      <c r="VUE167" s="80"/>
      <c r="VUF167" s="80"/>
      <c r="VUG167" s="80"/>
      <c r="VUH167" s="80"/>
      <c r="VUI167" s="80"/>
      <c r="VUJ167" s="80"/>
      <c r="VUK167" s="80"/>
      <c r="VUL167" s="80"/>
      <c r="VUM167" s="80"/>
      <c r="VUN167" s="80"/>
      <c r="VUO167" s="80"/>
      <c r="VUP167" s="80"/>
      <c r="VUQ167" s="80"/>
      <c r="VUR167" s="80"/>
      <c r="VUS167" s="80"/>
      <c r="VUT167" s="80"/>
      <c r="VUU167" s="80"/>
      <c r="VUV167" s="80"/>
      <c r="VUW167" s="80"/>
      <c r="VUX167" s="80"/>
      <c r="VUY167" s="80"/>
      <c r="VUZ167" s="80"/>
      <c r="VVA167" s="80"/>
      <c r="VVB167" s="80"/>
      <c r="VVC167" s="80"/>
      <c r="VVD167" s="80"/>
      <c r="VVE167" s="80"/>
      <c r="VVF167" s="80"/>
      <c r="VVG167" s="80"/>
      <c r="VVH167" s="80"/>
      <c r="VVI167" s="80"/>
      <c r="VVJ167" s="80"/>
      <c r="VVK167" s="80"/>
      <c r="VVL167" s="80"/>
      <c r="VVM167" s="80"/>
      <c r="VVN167" s="80"/>
      <c r="VVO167" s="80"/>
      <c r="VVP167" s="80"/>
      <c r="VVQ167" s="80"/>
      <c r="VVR167" s="80"/>
      <c r="VVS167" s="80"/>
      <c r="VVT167" s="80"/>
      <c r="VVU167" s="80"/>
      <c r="VVV167" s="80"/>
      <c r="VVW167" s="80"/>
      <c r="VVX167" s="80"/>
      <c r="VVY167" s="80"/>
      <c r="VVZ167" s="80"/>
      <c r="VWA167" s="80"/>
      <c r="VWB167" s="80"/>
      <c r="VWC167" s="80"/>
      <c r="VWD167" s="80"/>
      <c r="VWE167" s="80"/>
      <c r="VWF167" s="80"/>
      <c r="VWG167" s="80"/>
      <c r="VWH167" s="80"/>
      <c r="VWI167" s="80"/>
      <c r="VWJ167" s="80"/>
      <c r="VWK167" s="80"/>
      <c r="VWL167" s="80"/>
      <c r="VWM167" s="80"/>
      <c r="VWN167" s="80"/>
      <c r="VWO167" s="80"/>
      <c r="VWP167" s="80"/>
      <c r="VWQ167" s="80"/>
      <c r="VWR167" s="80"/>
      <c r="VWS167" s="80"/>
      <c r="VWT167" s="80"/>
      <c r="VWU167" s="80"/>
      <c r="VWV167" s="80"/>
      <c r="VWW167" s="80"/>
      <c r="VWX167" s="80"/>
      <c r="VWY167" s="80"/>
      <c r="VWZ167" s="80"/>
      <c r="VXA167" s="80"/>
      <c r="VXB167" s="80"/>
      <c r="VXC167" s="80"/>
      <c r="VXD167" s="80"/>
      <c r="VXE167" s="80"/>
      <c r="VXF167" s="80"/>
      <c r="VXG167" s="80"/>
      <c r="VXH167" s="80"/>
      <c r="VXI167" s="80"/>
      <c r="VXJ167" s="80"/>
      <c r="VXK167" s="80"/>
      <c r="VXL167" s="80"/>
      <c r="VXM167" s="80"/>
      <c r="VXN167" s="80"/>
      <c r="VXO167" s="80"/>
      <c r="VXP167" s="80"/>
      <c r="VXQ167" s="80"/>
      <c r="VXR167" s="80"/>
      <c r="VXS167" s="80"/>
      <c r="VXT167" s="80"/>
      <c r="VXU167" s="80"/>
      <c r="VXV167" s="80"/>
      <c r="VXW167" s="80"/>
      <c r="VXX167" s="80"/>
      <c r="VXY167" s="80"/>
      <c r="VXZ167" s="80"/>
      <c r="VYA167" s="80"/>
      <c r="VYB167" s="80"/>
      <c r="VYC167" s="80"/>
      <c r="VYD167" s="80"/>
      <c r="VYE167" s="80"/>
      <c r="VYF167" s="80"/>
      <c r="VYG167" s="80"/>
      <c r="VYH167" s="80"/>
      <c r="VYI167" s="80"/>
      <c r="VYJ167" s="80"/>
      <c r="VYK167" s="80"/>
      <c r="VYL167" s="80"/>
      <c r="VYM167" s="80"/>
      <c r="VYN167" s="80"/>
      <c r="VYO167" s="80"/>
      <c r="VYP167" s="80"/>
      <c r="VYQ167" s="80"/>
      <c r="VYR167" s="80"/>
      <c r="VYS167" s="80"/>
      <c r="VYT167" s="80"/>
      <c r="VYU167" s="80"/>
      <c r="VYV167" s="80"/>
      <c r="VYW167" s="80"/>
      <c r="VYX167" s="80"/>
      <c r="VYY167" s="80"/>
      <c r="VYZ167" s="80"/>
      <c r="VZA167" s="80"/>
      <c r="VZB167" s="80"/>
      <c r="VZC167" s="80"/>
      <c r="VZD167" s="80"/>
      <c r="VZE167" s="80"/>
      <c r="VZF167" s="80"/>
      <c r="VZG167" s="80"/>
      <c r="VZH167" s="80"/>
      <c r="VZI167" s="80"/>
      <c r="VZJ167" s="80"/>
      <c r="VZK167" s="80"/>
      <c r="VZL167" s="80"/>
      <c r="VZM167" s="80"/>
      <c r="VZN167" s="80"/>
      <c r="VZO167" s="80"/>
      <c r="VZP167" s="80"/>
      <c r="VZQ167" s="80"/>
      <c r="VZR167" s="80"/>
      <c r="VZS167" s="80"/>
      <c r="VZT167" s="80"/>
      <c r="VZU167" s="80"/>
      <c r="VZV167" s="80"/>
      <c r="VZW167" s="80"/>
      <c r="VZX167" s="80"/>
      <c r="VZY167" s="80"/>
      <c r="VZZ167" s="80"/>
      <c r="WAA167" s="80"/>
      <c r="WAB167" s="80"/>
      <c r="WAC167" s="80"/>
      <c r="WAD167" s="80"/>
      <c r="WAE167" s="80"/>
      <c r="WAF167" s="80"/>
      <c r="WAG167" s="80"/>
      <c r="WAH167" s="80"/>
      <c r="WAI167" s="80"/>
      <c r="WAJ167" s="80"/>
      <c r="WAK167" s="80"/>
      <c r="WAL167" s="80"/>
      <c r="WAM167" s="80"/>
      <c r="WAN167" s="80"/>
      <c r="WAO167" s="80"/>
      <c r="WAP167" s="80"/>
      <c r="WAQ167" s="80"/>
      <c r="WAR167" s="80"/>
      <c r="WAS167" s="80"/>
      <c r="WAT167" s="80"/>
      <c r="WAU167" s="80"/>
      <c r="WAV167" s="80"/>
      <c r="WAW167" s="80"/>
      <c r="WAX167" s="80"/>
      <c r="WAY167" s="80"/>
      <c r="WAZ167" s="80"/>
      <c r="WBA167" s="80"/>
      <c r="WBB167" s="80"/>
      <c r="WBC167" s="80"/>
      <c r="WBD167" s="80"/>
      <c r="WBE167" s="80"/>
      <c r="WBF167" s="80"/>
      <c r="WBG167" s="80"/>
      <c r="WBH167" s="80"/>
      <c r="WBI167" s="80"/>
      <c r="WBJ167" s="80"/>
      <c r="WBK167" s="80"/>
      <c r="WBL167" s="80"/>
      <c r="WBM167" s="80"/>
      <c r="WBN167" s="80"/>
      <c r="WBO167" s="80"/>
      <c r="WBP167" s="80"/>
      <c r="WBQ167" s="80"/>
      <c r="WBR167" s="80"/>
      <c r="WBS167" s="80"/>
      <c r="WBT167" s="80"/>
      <c r="WBU167" s="80"/>
      <c r="WBV167" s="80"/>
      <c r="WBW167" s="80"/>
      <c r="WBX167" s="80"/>
      <c r="WBY167" s="80"/>
      <c r="WBZ167" s="80"/>
      <c r="WCA167" s="80"/>
      <c r="WCB167" s="80"/>
      <c r="WCC167" s="80"/>
      <c r="WCD167" s="80"/>
      <c r="WCE167" s="80"/>
      <c r="WCF167" s="80"/>
      <c r="WCG167" s="80"/>
      <c r="WCH167" s="80"/>
      <c r="WCI167" s="80"/>
      <c r="WCJ167" s="80"/>
      <c r="WCK167" s="80"/>
      <c r="WCL167" s="80"/>
      <c r="WCM167" s="80"/>
      <c r="WCN167" s="80"/>
      <c r="WCO167" s="80"/>
      <c r="WCP167" s="80"/>
      <c r="WCQ167" s="80"/>
      <c r="WCR167" s="80"/>
      <c r="WCS167" s="80"/>
      <c r="WCT167" s="80"/>
      <c r="WCU167" s="80"/>
      <c r="WCV167" s="80"/>
      <c r="WCW167" s="80"/>
      <c r="WCX167" s="80"/>
      <c r="WCY167" s="80"/>
      <c r="WCZ167" s="80"/>
      <c r="WDA167" s="80"/>
      <c r="WDB167" s="80"/>
      <c r="WDC167" s="80"/>
      <c r="WDD167" s="80"/>
      <c r="WDE167" s="80"/>
      <c r="WDF167" s="80"/>
      <c r="WDG167" s="80"/>
      <c r="WDH167" s="80"/>
      <c r="WDI167" s="80"/>
      <c r="WDJ167" s="80"/>
      <c r="WDK167" s="80"/>
      <c r="WDL167" s="80"/>
      <c r="WDM167" s="80"/>
      <c r="WDN167" s="80"/>
      <c r="WDO167" s="80"/>
      <c r="WDP167" s="80"/>
      <c r="WDQ167" s="80"/>
      <c r="WDR167" s="80"/>
      <c r="WDS167" s="80"/>
      <c r="WDT167" s="80"/>
      <c r="WDU167" s="80"/>
      <c r="WDV167" s="80"/>
      <c r="WDW167" s="80"/>
      <c r="WDX167" s="80"/>
      <c r="WDY167" s="80"/>
      <c r="WDZ167" s="80"/>
      <c r="WEA167" s="80"/>
      <c r="WEB167" s="80"/>
      <c r="WEC167" s="80"/>
      <c r="WED167" s="80"/>
      <c r="WEE167" s="80"/>
      <c r="WEF167" s="80"/>
      <c r="WEG167" s="80"/>
      <c r="WEH167" s="80"/>
      <c r="WEI167" s="80"/>
      <c r="WEJ167" s="80"/>
      <c r="WEK167" s="80"/>
      <c r="WEL167" s="80"/>
      <c r="WEM167" s="80"/>
      <c r="WEN167" s="80"/>
      <c r="WEO167" s="80"/>
      <c r="WEP167" s="80"/>
      <c r="WEQ167" s="80"/>
      <c r="WER167" s="80"/>
      <c r="WES167" s="80"/>
      <c r="WET167" s="80"/>
      <c r="WEU167" s="80"/>
      <c r="WEV167" s="80"/>
      <c r="WEW167" s="80"/>
      <c r="WEX167" s="80"/>
      <c r="WEY167" s="80"/>
      <c r="WEZ167" s="80"/>
      <c r="WFA167" s="80"/>
      <c r="WFB167" s="80"/>
      <c r="WFC167" s="80"/>
      <c r="WFD167" s="80"/>
      <c r="WFE167" s="80"/>
      <c r="WFF167" s="80"/>
      <c r="WFG167" s="80"/>
      <c r="WFH167" s="80"/>
      <c r="WFI167" s="80"/>
      <c r="WFJ167" s="80"/>
      <c r="WFK167" s="80"/>
      <c r="WFL167" s="80"/>
      <c r="WFM167" s="80"/>
      <c r="WFN167" s="80"/>
      <c r="WFO167" s="80"/>
      <c r="WFP167" s="80"/>
      <c r="WFQ167" s="80"/>
      <c r="WFR167" s="80"/>
      <c r="WFS167" s="80"/>
      <c r="WFT167" s="80"/>
      <c r="WFU167" s="80"/>
      <c r="WFV167" s="80"/>
      <c r="WFW167" s="80"/>
      <c r="WFX167" s="80"/>
      <c r="WFY167" s="80"/>
      <c r="WFZ167" s="80"/>
      <c r="WGA167" s="80"/>
      <c r="WGB167" s="80"/>
      <c r="WGC167" s="80"/>
      <c r="WGD167" s="80"/>
      <c r="WGE167" s="80"/>
      <c r="WGF167" s="80"/>
      <c r="WGG167" s="80"/>
      <c r="WGH167" s="80"/>
      <c r="WGI167" s="80"/>
      <c r="WGJ167" s="80"/>
      <c r="WGK167" s="80"/>
      <c r="WGL167" s="80"/>
      <c r="WGM167" s="80"/>
      <c r="WGN167" s="80"/>
      <c r="WGO167" s="80"/>
      <c r="WGP167" s="80"/>
      <c r="WGQ167" s="80"/>
      <c r="WGR167" s="80"/>
      <c r="WGS167" s="80"/>
      <c r="WGT167" s="80"/>
      <c r="WGU167" s="80"/>
      <c r="WGV167" s="80"/>
      <c r="WGW167" s="80"/>
      <c r="WGX167" s="80"/>
      <c r="WGY167" s="80"/>
      <c r="WGZ167" s="80"/>
      <c r="WHA167" s="80"/>
      <c r="WHB167" s="80"/>
      <c r="WHC167" s="80"/>
      <c r="WHD167" s="80"/>
      <c r="WHE167" s="80"/>
      <c r="WHF167" s="80"/>
      <c r="WHG167" s="80"/>
      <c r="WHH167" s="80"/>
      <c r="WHI167" s="80"/>
      <c r="WHJ167" s="80"/>
      <c r="WHK167" s="80"/>
      <c r="WHL167" s="80"/>
      <c r="WHM167" s="80"/>
      <c r="WHN167" s="80"/>
      <c r="WHO167" s="80"/>
      <c r="WHP167" s="80"/>
      <c r="WHQ167" s="80"/>
      <c r="WHR167" s="80"/>
      <c r="WHS167" s="80"/>
      <c r="WHT167" s="80"/>
      <c r="WHU167" s="80"/>
      <c r="WHV167" s="80"/>
      <c r="WHW167" s="80"/>
      <c r="WHX167" s="80"/>
      <c r="WHY167" s="80"/>
      <c r="WHZ167" s="80"/>
      <c r="WIA167" s="80"/>
      <c r="WIB167" s="80"/>
      <c r="WIC167" s="80"/>
      <c r="WID167" s="80"/>
      <c r="WIE167" s="80"/>
      <c r="WIF167" s="80"/>
      <c r="WIG167" s="80"/>
      <c r="WIH167" s="80"/>
      <c r="WII167" s="80"/>
      <c r="WIJ167" s="80"/>
      <c r="WIK167" s="80"/>
      <c r="WIL167" s="80"/>
      <c r="WIM167" s="80"/>
      <c r="WIN167" s="80"/>
      <c r="WIO167" s="80"/>
      <c r="WIP167" s="80"/>
      <c r="WIQ167" s="80"/>
      <c r="WIR167" s="80"/>
      <c r="WIS167" s="80"/>
      <c r="WIT167" s="80"/>
      <c r="WIU167" s="80"/>
      <c r="WIV167" s="80"/>
      <c r="WIW167" s="80"/>
      <c r="WIX167" s="80"/>
      <c r="WIY167" s="80"/>
      <c r="WIZ167" s="80"/>
      <c r="WJA167" s="80"/>
      <c r="WJB167" s="80"/>
      <c r="WJC167" s="80"/>
      <c r="WJD167" s="80"/>
      <c r="WJE167" s="80"/>
      <c r="WJF167" s="80"/>
      <c r="WJG167" s="80"/>
      <c r="WJH167" s="80"/>
      <c r="WJI167" s="80"/>
      <c r="WJJ167" s="80"/>
      <c r="WJK167" s="80"/>
      <c r="WJL167" s="80"/>
      <c r="WJM167" s="80"/>
      <c r="WJN167" s="80"/>
      <c r="WJO167" s="80"/>
      <c r="WJP167" s="80"/>
      <c r="WJQ167" s="80"/>
      <c r="WJR167" s="80"/>
      <c r="WJS167" s="80"/>
      <c r="WJT167" s="80"/>
      <c r="WJU167" s="80"/>
      <c r="WJV167" s="80"/>
      <c r="WJW167" s="80"/>
      <c r="WJX167" s="80"/>
      <c r="WJY167" s="80"/>
      <c r="WJZ167" s="80"/>
      <c r="WKA167" s="80"/>
      <c r="WKB167" s="80"/>
      <c r="WKC167" s="80"/>
      <c r="WKD167" s="80"/>
      <c r="WKE167" s="80"/>
      <c r="WKF167" s="80"/>
      <c r="WKG167" s="80"/>
      <c r="WKH167" s="80"/>
      <c r="WKI167" s="80"/>
      <c r="WKJ167" s="80"/>
      <c r="WKK167" s="80"/>
      <c r="WKL167" s="80"/>
      <c r="WKM167" s="80"/>
      <c r="WKN167" s="80"/>
      <c r="WKO167" s="80"/>
      <c r="WKP167" s="80"/>
      <c r="WKQ167" s="80"/>
      <c r="WKR167" s="80"/>
      <c r="WKS167" s="80"/>
      <c r="WKT167" s="80"/>
      <c r="WKU167" s="80"/>
      <c r="WKV167" s="80"/>
      <c r="WKW167" s="80"/>
      <c r="WKX167" s="80"/>
      <c r="WKY167" s="80"/>
      <c r="WKZ167" s="80"/>
      <c r="WLA167" s="80"/>
      <c r="WLB167" s="80"/>
      <c r="WLC167" s="80"/>
      <c r="WLD167" s="80"/>
      <c r="WLE167" s="80"/>
      <c r="WLF167" s="80"/>
      <c r="WLG167" s="80"/>
      <c r="WLH167" s="80"/>
      <c r="WLI167" s="80"/>
      <c r="WLJ167" s="80"/>
      <c r="WLK167" s="80"/>
      <c r="WLL167" s="80"/>
      <c r="WLM167" s="80"/>
      <c r="WLN167" s="80"/>
      <c r="WLO167" s="80"/>
      <c r="WLP167" s="80"/>
      <c r="WLQ167" s="80"/>
      <c r="WLR167" s="80"/>
      <c r="WLS167" s="80"/>
      <c r="WLT167" s="80"/>
      <c r="WLU167" s="80"/>
      <c r="WLV167" s="80"/>
      <c r="WLW167" s="80"/>
      <c r="WLX167" s="80"/>
      <c r="WLY167" s="80"/>
      <c r="WLZ167" s="80"/>
      <c r="WMA167" s="80"/>
      <c r="WMB167" s="80"/>
      <c r="WMC167" s="80"/>
      <c r="WMD167" s="80"/>
      <c r="WME167" s="80"/>
      <c r="WMF167" s="80"/>
      <c r="WMG167" s="80"/>
      <c r="WMH167" s="80"/>
      <c r="WMI167" s="80"/>
      <c r="WMJ167" s="80"/>
      <c r="WMK167" s="80"/>
      <c r="WML167" s="80"/>
      <c r="WMM167" s="80"/>
      <c r="WMN167" s="80"/>
      <c r="WMO167" s="80"/>
      <c r="WMP167" s="80"/>
      <c r="WMQ167" s="80"/>
      <c r="WMR167" s="80"/>
      <c r="WMS167" s="80"/>
      <c r="WMT167" s="80"/>
      <c r="WMU167" s="80"/>
      <c r="WMV167" s="80"/>
      <c r="WMW167" s="80"/>
      <c r="WMX167" s="80"/>
      <c r="WMY167" s="80"/>
      <c r="WMZ167" s="80"/>
      <c r="WNA167" s="80"/>
      <c r="WNB167" s="80"/>
      <c r="WNC167" s="80"/>
      <c r="WND167" s="80"/>
      <c r="WNE167" s="80"/>
      <c r="WNF167" s="80"/>
      <c r="WNG167" s="80"/>
      <c r="WNH167" s="80"/>
      <c r="WNI167" s="80"/>
      <c r="WNJ167" s="80"/>
      <c r="WNK167" s="80"/>
      <c r="WNL167" s="80"/>
      <c r="WNM167" s="80"/>
      <c r="WNN167" s="80"/>
      <c r="WNO167" s="80"/>
      <c r="WNP167" s="80"/>
      <c r="WNQ167" s="80"/>
      <c r="WNR167" s="80"/>
      <c r="WNS167" s="80"/>
      <c r="WNT167" s="80"/>
      <c r="WNU167" s="80"/>
      <c r="WNV167" s="80"/>
      <c r="WNW167" s="80"/>
      <c r="WNX167" s="80"/>
      <c r="WNY167" s="80"/>
      <c r="WNZ167" s="80"/>
      <c r="WOA167" s="80"/>
      <c r="WOB167" s="80"/>
      <c r="WOC167" s="80"/>
      <c r="WOD167" s="80"/>
      <c r="WOE167" s="80"/>
      <c r="WOF167" s="80"/>
      <c r="WOG167" s="80"/>
      <c r="WOH167" s="80"/>
      <c r="WOI167" s="80"/>
      <c r="WOJ167" s="80"/>
      <c r="WOK167" s="80"/>
      <c r="WOL167" s="80"/>
      <c r="WOM167" s="80"/>
      <c r="WON167" s="80"/>
      <c r="WOO167" s="80"/>
      <c r="WOP167" s="80"/>
      <c r="WOQ167" s="80"/>
      <c r="WOR167" s="80"/>
      <c r="WOS167" s="80"/>
      <c r="WOT167" s="80"/>
      <c r="WOU167" s="80"/>
      <c r="WOV167" s="80"/>
      <c r="WOW167" s="80"/>
      <c r="WOX167" s="80"/>
      <c r="WOY167" s="80"/>
      <c r="WOZ167" s="80"/>
      <c r="WPA167" s="80"/>
      <c r="WPB167" s="80"/>
      <c r="WPC167" s="80"/>
      <c r="WPD167" s="80"/>
      <c r="WPE167" s="80"/>
      <c r="WPF167" s="80"/>
      <c r="WPG167" s="80"/>
      <c r="WPH167" s="80"/>
      <c r="WPI167" s="80"/>
      <c r="WPJ167" s="80"/>
      <c r="WPK167" s="80"/>
      <c r="WPL167" s="80"/>
      <c r="WPM167" s="80"/>
      <c r="WPN167" s="80"/>
      <c r="WPO167" s="80"/>
      <c r="WPP167" s="80"/>
      <c r="WPQ167" s="80"/>
      <c r="WPR167" s="80"/>
      <c r="WPS167" s="80"/>
      <c r="WPT167" s="80"/>
      <c r="WPU167" s="80"/>
      <c r="WPV167" s="80"/>
      <c r="WPW167" s="80"/>
      <c r="WPX167" s="80"/>
      <c r="WPY167" s="80"/>
      <c r="WPZ167" s="80"/>
      <c r="WQA167" s="80"/>
      <c r="WQB167" s="80"/>
      <c r="WQC167" s="80"/>
      <c r="WQD167" s="80"/>
      <c r="WQE167" s="80"/>
      <c r="WQF167" s="80"/>
      <c r="WQG167" s="80"/>
      <c r="WQH167" s="80"/>
      <c r="WQI167" s="80"/>
      <c r="WQJ167" s="80"/>
      <c r="WQK167" s="80"/>
      <c r="WQL167" s="80"/>
      <c r="WQM167" s="80"/>
      <c r="WQN167" s="80"/>
      <c r="WQO167" s="80"/>
      <c r="WQP167" s="80"/>
      <c r="WQQ167" s="80"/>
      <c r="WQR167" s="80"/>
      <c r="WQS167" s="80"/>
      <c r="WQT167" s="80"/>
      <c r="WQU167" s="80"/>
      <c r="WQV167" s="80"/>
      <c r="WQW167" s="80"/>
      <c r="WQX167" s="80"/>
      <c r="WQY167" s="80"/>
      <c r="WQZ167" s="80"/>
      <c r="WRA167" s="80"/>
      <c r="WRB167" s="80"/>
      <c r="WRC167" s="80"/>
      <c r="WRD167" s="80"/>
      <c r="WRE167" s="80"/>
      <c r="WRF167" s="80"/>
      <c r="WRG167" s="80"/>
      <c r="WRH167" s="80"/>
      <c r="WRI167" s="80"/>
      <c r="WRJ167" s="80"/>
      <c r="WRK167" s="80"/>
      <c r="WRL167" s="80"/>
      <c r="WRM167" s="80"/>
      <c r="WRN167" s="80"/>
      <c r="WRO167" s="80"/>
      <c r="WRP167" s="80"/>
      <c r="WRQ167" s="80"/>
      <c r="WRR167" s="80"/>
      <c r="WRS167" s="80"/>
      <c r="WRT167" s="80"/>
      <c r="WRU167" s="80"/>
      <c r="WRV167" s="80"/>
      <c r="WRW167" s="80"/>
      <c r="WRX167" s="80"/>
      <c r="WRY167" s="80"/>
      <c r="WRZ167" s="80"/>
      <c r="WSA167" s="80"/>
      <c r="WSB167" s="80"/>
      <c r="WSC167" s="80"/>
      <c r="WSD167" s="80"/>
      <c r="WSE167" s="80"/>
      <c r="WSF167" s="80"/>
      <c r="WSG167" s="80"/>
      <c r="WSH167" s="80"/>
      <c r="WSI167" s="80"/>
      <c r="WSJ167" s="80"/>
      <c r="WSK167" s="80"/>
      <c r="WSL167" s="80"/>
      <c r="WSM167" s="80"/>
      <c r="WSN167" s="80"/>
      <c r="WSO167" s="80"/>
      <c r="WSP167" s="80"/>
      <c r="WSQ167" s="80"/>
      <c r="WSR167" s="80"/>
      <c r="WSS167" s="80"/>
      <c r="WST167" s="80"/>
      <c r="WSU167" s="80"/>
      <c r="WSV167" s="80"/>
      <c r="WSW167" s="80"/>
      <c r="WSX167" s="80"/>
      <c r="WSY167" s="80"/>
      <c r="WSZ167" s="80"/>
      <c r="WTA167" s="80"/>
      <c r="WTB167" s="80"/>
      <c r="WTC167" s="80"/>
      <c r="WTD167" s="80"/>
      <c r="WTE167" s="80"/>
      <c r="WTF167" s="80"/>
      <c r="WTG167" s="80"/>
      <c r="WTH167" s="80"/>
      <c r="WTI167" s="80"/>
      <c r="WTJ167" s="80"/>
      <c r="WTK167" s="80"/>
      <c r="WTL167" s="80"/>
      <c r="WTM167" s="80"/>
      <c r="WTN167" s="80"/>
      <c r="WTO167" s="80"/>
      <c r="WTP167" s="80"/>
      <c r="WTQ167" s="80"/>
      <c r="WTR167" s="80"/>
      <c r="WTS167" s="80"/>
      <c r="WTT167" s="80"/>
      <c r="WTU167" s="80"/>
      <c r="WTV167" s="80"/>
      <c r="WTW167" s="80"/>
      <c r="WTX167" s="80"/>
      <c r="WTY167" s="80"/>
      <c r="WTZ167" s="80"/>
      <c r="WUA167" s="80"/>
      <c r="WUB167" s="80"/>
      <c r="WUC167" s="80"/>
      <c r="WUD167" s="80"/>
      <c r="WUE167" s="80"/>
      <c r="WUF167" s="80"/>
      <c r="WUG167" s="80"/>
      <c r="WUH167" s="80"/>
      <c r="WUI167" s="80"/>
      <c r="WUJ167" s="80"/>
      <c r="WUK167" s="80"/>
      <c r="WUL167" s="80"/>
      <c r="WUM167" s="80"/>
      <c r="WUN167" s="80"/>
      <c r="WUO167" s="80"/>
      <c r="WUP167" s="80"/>
      <c r="WUQ167" s="80"/>
      <c r="WUR167" s="80"/>
      <c r="WUS167" s="80"/>
      <c r="WUT167" s="80"/>
      <c r="WUU167" s="80"/>
      <c r="WUV167" s="80"/>
      <c r="WUW167" s="80"/>
      <c r="WUX167" s="80"/>
      <c r="WUY167" s="80"/>
      <c r="WUZ167" s="80"/>
      <c r="WVA167" s="80"/>
      <c r="WVB167" s="80"/>
      <c r="WVC167" s="80"/>
      <c r="WVD167" s="80"/>
      <c r="WVE167" s="80"/>
      <c r="WVF167" s="80"/>
      <c r="WVG167" s="80"/>
      <c r="WVH167" s="80"/>
      <c r="WVI167" s="80"/>
      <c r="WVJ167" s="80"/>
      <c r="WVK167" s="80"/>
      <c r="WVL167" s="80"/>
      <c r="WVM167" s="80"/>
      <c r="WVN167" s="80"/>
      <c r="WVO167" s="80"/>
      <c r="WVP167" s="80"/>
      <c r="WVQ167" s="80"/>
      <c r="WVR167" s="80"/>
      <c r="WVS167" s="80"/>
      <c r="WVT167" s="80"/>
      <c r="WVU167" s="80"/>
      <c r="WVV167" s="80"/>
      <c r="WVW167" s="80"/>
      <c r="WVX167" s="80"/>
      <c r="WVY167" s="80"/>
      <c r="WVZ167" s="80"/>
      <c r="WWA167" s="80"/>
      <c r="WWB167" s="80"/>
      <c r="WWC167" s="80"/>
      <c r="WWD167" s="80"/>
      <c r="WWE167" s="80"/>
      <c r="WWF167" s="80"/>
      <c r="WWG167" s="80"/>
      <c r="WWH167" s="80"/>
      <c r="WWI167" s="80"/>
      <c r="WWJ167" s="80"/>
      <c r="WWK167" s="80"/>
      <c r="WWL167" s="80"/>
      <c r="WWM167" s="80"/>
      <c r="WWN167" s="80"/>
      <c r="WWO167" s="80"/>
      <c r="WWP167" s="80"/>
      <c r="WWQ167" s="80"/>
      <c r="WWR167" s="80"/>
      <c r="WWS167" s="80"/>
      <c r="WWT167" s="80"/>
      <c r="WWU167" s="80"/>
      <c r="WWV167" s="80"/>
      <c r="WWW167" s="80"/>
      <c r="WWX167" s="80"/>
      <c r="WWY167" s="80"/>
      <c r="WWZ167" s="80"/>
      <c r="WXA167" s="80"/>
      <c r="WXB167" s="80"/>
      <c r="WXC167" s="80"/>
      <c r="WXD167" s="80"/>
      <c r="WXE167" s="80"/>
      <c r="WXF167" s="80"/>
      <c r="WXG167" s="80"/>
      <c r="WXH167" s="80"/>
      <c r="WXI167" s="80"/>
      <c r="WXJ167" s="80"/>
      <c r="WXK167" s="80"/>
      <c r="WXL167" s="80"/>
      <c r="WXM167" s="80"/>
      <c r="WXN167" s="80"/>
      <c r="WXO167" s="80"/>
      <c r="WXP167" s="80"/>
      <c r="WXQ167" s="80"/>
      <c r="WXR167" s="80"/>
      <c r="WXS167" s="80"/>
      <c r="WXT167" s="80"/>
      <c r="WXU167" s="80"/>
      <c r="WXV167" s="80"/>
      <c r="WXW167" s="80"/>
      <c r="WXX167" s="80"/>
      <c r="WXY167" s="80"/>
      <c r="WXZ167" s="80"/>
      <c r="WYA167" s="80"/>
      <c r="WYB167" s="80"/>
      <c r="WYC167" s="80"/>
      <c r="WYD167" s="80"/>
      <c r="WYE167" s="80"/>
      <c r="WYF167" s="80"/>
      <c r="WYG167" s="80"/>
      <c r="WYH167" s="80"/>
      <c r="WYI167" s="80"/>
      <c r="WYJ167" s="80"/>
      <c r="WYK167" s="80"/>
      <c r="WYL167" s="80"/>
      <c r="WYM167" s="80"/>
      <c r="WYN167" s="80"/>
      <c r="WYO167" s="80"/>
      <c r="WYP167" s="80"/>
      <c r="WYQ167" s="80"/>
      <c r="WYR167" s="80"/>
      <c r="WYS167" s="80"/>
      <c r="WYT167" s="80"/>
      <c r="WYU167" s="80"/>
      <c r="WYV167" s="80"/>
      <c r="WYW167" s="80"/>
      <c r="WYX167" s="80"/>
      <c r="WYY167" s="80"/>
      <c r="WYZ167" s="80"/>
      <c r="WZA167" s="80"/>
      <c r="WZB167" s="80"/>
      <c r="WZC167" s="80"/>
      <c r="WZD167" s="80"/>
      <c r="WZE167" s="80"/>
      <c r="WZF167" s="80"/>
      <c r="WZG167" s="80"/>
      <c r="WZH167" s="80"/>
      <c r="WZI167" s="80"/>
      <c r="WZJ167" s="80"/>
      <c r="WZK167" s="80"/>
      <c r="WZL167" s="80"/>
      <c r="WZM167" s="80"/>
      <c r="WZN167" s="80"/>
      <c r="WZO167" s="80"/>
      <c r="WZP167" s="80"/>
      <c r="WZQ167" s="80"/>
      <c r="WZR167" s="80"/>
      <c r="WZS167" s="80"/>
      <c r="WZT167" s="80"/>
      <c r="WZU167" s="80"/>
      <c r="WZV167" s="80"/>
      <c r="WZW167" s="80"/>
      <c r="WZX167" s="80"/>
      <c r="WZY167" s="80"/>
      <c r="WZZ167" s="80"/>
      <c r="XAA167" s="80"/>
      <c r="XAB167" s="80"/>
      <c r="XAC167" s="80"/>
      <c r="XAD167" s="80"/>
      <c r="XAE167" s="80"/>
      <c r="XAF167" s="80"/>
      <c r="XAG167" s="80"/>
      <c r="XAH167" s="80"/>
      <c r="XAI167" s="80"/>
      <c r="XAJ167" s="80"/>
      <c r="XAK167" s="80"/>
      <c r="XAL167" s="80"/>
      <c r="XAM167" s="80"/>
      <c r="XAN167" s="80"/>
      <c r="XAO167" s="80"/>
      <c r="XAP167" s="80"/>
      <c r="XAQ167" s="80"/>
      <c r="XAR167" s="80"/>
      <c r="XAS167" s="80"/>
      <c r="XAT167" s="80"/>
      <c r="XAU167" s="80"/>
      <c r="XAV167" s="80"/>
      <c r="XAW167" s="80"/>
      <c r="XAX167" s="80"/>
      <c r="XAY167" s="80"/>
      <c r="XAZ167" s="80"/>
      <c r="XBA167" s="80"/>
      <c r="XBB167" s="80"/>
      <c r="XBC167" s="80"/>
      <c r="XBD167" s="80"/>
      <c r="XBE167" s="80"/>
      <c r="XBF167" s="80"/>
      <c r="XBG167" s="80"/>
      <c r="XBH167" s="80"/>
      <c r="XBI167" s="80"/>
      <c r="XBJ167" s="80"/>
      <c r="XBK167" s="80"/>
      <c r="XBL167" s="80"/>
      <c r="XBM167" s="80"/>
      <c r="XBN167" s="80"/>
      <c r="XBO167" s="80"/>
      <c r="XBP167" s="80"/>
      <c r="XBQ167" s="80"/>
      <c r="XBR167" s="80"/>
      <c r="XBS167" s="80"/>
      <c r="XBT167" s="80"/>
      <c r="XBU167" s="80"/>
      <c r="XBV167" s="80"/>
      <c r="XBW167" s="80"/>
      <c r="XBX167" s="80"/>
      <c r="XBY167" s="80"/>
      <c r="XBZ167" s="80"/>
      <c r="XCA167" s="80"/>
      <c r="XCB167" s="80"/>
      <c r="XCC167" s="80"/>
      <c r="XCD167" s="80"/>
      <c r="XCE167" s="80"/>
      <c r="XCF167" s="80"/>
      <c r="XCG167" s="80"/>
      <c r="XCH167" s="80"/>
      <c r="XCI167" s="80"/>
      <c r="XCJ167" s="80"/>
      <c r="XCK167" s="80"/>
      <c r="XCL167" s="80"/>
      <c r="XCM167" s="80"/>
      <c r="XCN167" s="80"/>
      <c r="XCO167" s="80"/>
      <c r="XCP167" s="80"/>
      <c r="XCQ167" s="80"/>
      <c r="XCR167" s="80"/>
      <c r="XCS167" s="80"/>
      <c r="XCT167" s="80"/>
      <c r="XCU167" s="80"/>
      <c r="XCV167" s="80"/>
      <c r="XCW167" s="80"/>
      <c r="XCX167" s="80"/>
      <c r="XCY167" s="80"/>
      <c r="XCZ167" s="80"/>
      <c r="XDA167" s="80"/>
      <c r="XDB167" s="80"/>
      <c r="XDC167" s="80"/>
      <c r="XDD167" s="80"/>
      <c r="XDE167" s="80"/>
      <c r="XDF167" s="80"/>
      <c r="XDG167" s="80"/>
      <c r="XDH167" s="80"/>
      <c r="XDI167" s="80"/>
      <c r="XDJ167" s="80"/>
      <c r="XDK167" s="80"/>
      <c r="XDL167" s="80"/>
      <c r="XDM167" s="80"/>
      <c r="XDN167" s="80"/>
    </row>
    <row r="168" spans="2:16342" ht="15">
      <c r="B168" s="211" t="s">
        <v>100</v>
      </c>
      <c r="C168" s="212"/>
      <c r="D168" s="212"/>
      <c r="E168" s="212"/>
      <c r="F168" s="212"/>
      <c r="G168" s="212"/>
      <c r="H168" s="212"/>
      <c r="I168" s="212"/>
      <c r="J168" s="212"/>
      <c r="K168" s="212"/>
      <c r="L168" s="212"/>
      <c r="M168" s="212"/>
      <c r="N168" s="212"/>
      <c r="O168" s="212"/>
      <c r="P168" s="212"/>
      <c r="Q168" s="212"/>
      <c r="R168" s="212"/>
      <c r="S168" s="212"/>
      <c r="T168" s="212"/>
      <c r="U168" s="212"/>
      <c r="V168" s="212"/>
      <c r="W168" s="212"/>
      <c r="X168" s="212"/>
      <c r="Y168" s="212"/>
      <c r="Z168" s="212"/>
      <c r="AA168" s="212"/>
      <c r="AB168" s="212"/>
      <c r="AC168" s="212"/>
      <c r="AD168" s="212"/>
      <c r="AE168" s="212"/>
      <c r="AF168" s="212"/>
      <c r="AG168" s="212"/>
      <c r="AH168" s="212"/>
      <c r="AI168" s="212"/>
      <c r="AJ168" s="212"/>
      <c r="AK168" s="212"/>
      <c r="AL168" s="212"/>
      <c r="AM168" s="212"/>
      <c r="AN168" s="212"/>
      <c r="AO168" s="212"/>
      <c r="AP168" s="212"/>
      <c r="AQ168" s="212"/>
      <c r="AR168" s="212"/>
      <c r="AS168" s="212"/>
      <c r="AT168" s="212"/>
      <c r="AU168" s="212"/>
      <c r="AV168" s="212"/>
      <c r="AW168" s="212"/>
      <c r="AX168" s="212"/>
      <c r="AY168" s="212"/>
      <c r="AZ168" s="212"/>
      <c r="BA168" s="212"/>
      <c r="BB168" s="212"/>
      <c r="BC168" s="212"/>
      <c r="BD168" s="212"/>
      <c r="BE168" s="212"/>
      <c r="BF168" s="212"/>
      <c r="BG168" s="212"/>
      <c r="BH168" s="212"/>
      <c r="BI168" s="212"/>
      <c r="BJ168" s="212"/>
      <c r="BK168" s="212"/>
      <c r="BL168" s="212"/>
      <c r="BM168" s="212"/>
      <c r="BN168" s="212"/>
      <c r="BO168" s="212"/>
      <c r="BP168" s="212"/>
      <c r="BQ168" s="212"/>
      <c r="BR168" s="212"/>
      <c r="BS168" s="212"/>
      <c r="BT168" s="212"/>
      <c r="BU168" s="212"/>
      <c r="BV168" s="212"/>
      <c r="BW168" s="212"/>
      <c r="BX168" s="212"/>
      <c r="BY168" s="212"/>
      <c r="BZ168" s="212"/>
      <c r="CA168" s="212"/>
      <c r="CB168" s="212"/>
      <c r="CC168" s="212"/>
      <c r="CD168" s="212"/>
      <c r="CE168" s="212"/>
      <c r="CF168" s="212"/>
      <c r="CG168" s="212"/>
      <c r="CH168" s="212"/>
      <c r="CI168" s="212"/>
      <c r="CJ168" s="212"/>
      <c r="CK168" s="212"/>
      <c r="CL168" s="212"/>
      <c r="CM168" s="212"/>
      <c r="CN168" s="212"/>
      <c r="CO168" s="212"/>
      <c r="CP168" s="212"/>
      <c r="CQ168" s="212"/>
      <c r="CR168" s="212"/>
      <c r="CS168" s="212"/>
      <c r="CT168" s="212"/>
      <c r="CU168" s="212"/>
      <c r="CV168" s="212"/>
      <c r="CW168" s="212"/>
      <c r="CX168" s="212"/>
      <c r="CY168" s="212"/>
      <c r="CZ168" s="212"/>
      <c r="DA168" s="212"/>
      <c r="DB168" s="212"/>
      <c r="DC168" s="212"/>
      <c r="DD168" s="212"/>
      <c r="DE168" s="212"/>
      <c r="DF168" s="212"/>
      <c r="DG168" s="212"/>
      <c r="DH168" s="212"/>
      <c r="DI168" s="212"/>
      <c r="DJ168" s="212"/>
      <c r="DK168" s="212"/>
      <c r="DL168" s="212"/>
    </row>
    <row r="169" spans="2:16342" s="107" customFormat="1">
      <c r="B169" s="287" t="str">
        <f>B158</f>
        <v>Company</v>
      </c>
      <c r="C169" s="348" t="s">
        <v>640</v>
      </c>
      <c r="D169" s="346"/>
      <c r="E169" s="346"/>
      <c r="F169" s="346"/>
      <c r="G169" s="346"/>
      <c r="H169" s="349"/>
      <c r="I169" s="348" t="s">
        <v>641</v>
      </c>
      <c r="J169" s="346"/>
      <c r="K169" s="346"/>
      <c r="L169" s="346"/>
      <c r="M169" s="346"/>
      <c r="N169" s="349"/>
      <c r="O169" s="348" t="s">
        <v>642</v>
      </c>
      <c r="P169" s="346"/>
      <c r="Q169" s="346"/>
      <c r="R169" s="346"/>
      <c r="S169" s="346"/>
      <c r="T169" s="349"/>
      <c r="U169" s="348"/>
      <c r="V169" s="346"/>
      <c r="W169" s="346"/>
      <c r="X169" s="346"/>
      <c r="Y169" s="346"/>
      <c r="Z169" s="349"/>
      <c r="AA169" s="348" t="s">
        <v>685</v>
      </c>
      <c r="AB169" s="346"/>
      <c r="AC169" s="346"/>
      <c r="AD169" s="346"/>
      <c r="AE169" s="346"/>
      <c r="AF169" s="349"/>
      <c r="AG169" s="348" t="s">
        <v>643</v>
      </c>
      <c r="AH169" s="346"/>
      <c r="AI169" s="346"/>
      <c r="AJ169" s="346"/>
      <c r="AK169" s="346"/>
      <c r="AL169" s="349"/>
      <c r="AM169" s="346"/>
      <c r="AN169" s="346"/>
      <c r="AO169" s="346"/>
      <c r="AP169" s="346"/>
      <c r="AQ169" s="346"/>
      <c r="AR169" s="347"/>
      <c r="AS169" s="345"/>
      <c r="AT169" s="346"/>
      <c r="AU169" s="346"/>
      <c r="AV169" s="346"/>
      <c r="AW169" s="346"/>
      <c r="AX169" s="347"/>
      <c r="AY169" s="345"/>
      <c r="AZ169" s="346"/>
      <c r="BA169" s="346"/>
      <c r="BB169" s="346"/>
      <c r="BC169" s="346"/>
      <c r="BD169" s="347"/>
      <c r="BE169" s="345"/>
      <c r="BF169" s="346"/>
      <c r="BG169" s="346"/>
      <c r="BH169" s="346"/>
      <c r="BI169" s="346"/>
      <c r="BJ169" s="347"/>
      <c r="BK169" s="345"/>
      <c r="BL169" s="346"/>
      <c r="BM169" s="346"/>
      <c r="BN169" s="346"/>
      <c r="BO169" s="346"/>
      <c r="BP169" s="347"/>
      <c r="BQ169" s="345"/>
      <c r="BR169" s="346"/>
      <c r="BS169" s="346"/>
      <c r="BT169" s="346"/>
      <c r="BU169" s="346"/>
      <c r="BV169" s="347"/>
      <c r="BW169" s="345"/>
      <c r="BX169" s="346"/>
      <c r="BY169" s="346"/>
      <c r="BZ169" s="346"/>
      <c r="CA169" s="346"/>
      <c r="CB169" s="347"/>
      <c r="CC169" s="345"/>
      <c r="CD169" s="346"/>
      <c r="CE169" s="346"/>
      <c r="CF169" s="346"/>
      <c r="CG169" s="346"/>
      <c r="CH169" s="347"/>
      <c r="CI169" s="345"/>
      <c r="CJ169" s="346"/>
      <c r="CK169" s="346"/>
      <c r="CL169" s="346"/>
      <c r="CM169" s="346"/>
      <c r="CN169" s="347"/>
      <c r="CO169" s="342"/>
      <c r="CP169" s="343"/>
      <c r="CQ169" s="343"/>
      <c r="CR169" s="343"/>
      <c r="CS169" s="343"/>
      <c r="CT169" s="344"/>
      <c r="CU169" s="342"/>
      <c r="CV169" s="343"/>
      <c r="CW169" s="343"/>
      <c r="CX169" s="343"/>
      <c r="CY169" s="343"/>
      <c r="CZ169" s="344"/>
      <c r="DA169" s="342"/>
      <c r="DB169" s="343"/>
      <c r="DC169" s="343"/>
      <c r="DD169" s="343"/>
      <c r="DE169" s="343"/>
      <c r="DF169" s="344"/>
      <c r="DG169" s="342"/>
      <c r="DH169" s="343"/>
      <c r="DI169" s="343"/>
      <c r="DJ169" s="343"/>
      <c r="DK169" s="343"/>
      <c r="DL169" s="344"/>
    </row>
    <row r="170" spans="2:16342" s="111" customFormat="1">
      <c r="B170" s="287" t="s">
        <v>7</v>
      </c>
      <c r="C170" s="279" t="s">
        <v>164</v>
      </c>
      <c r="D170" s="33" t="s">
        <v>164</v>
      </c>
      <c r="E170" s="33" t="s">
        <v>164</v>
      </c>
      <c r="F170" s="33" t="s">
        <v>164</v>
      </c>
      <c r="G170" s="33" t="s">
        <v>164</v>
      </c>
      <c r="H170" s="280" t="s">
        <v>164</v>
      </c>
      <c r="I170" s="279" t="s">
        <v>623</v>
      </c>
      <c r="J170" s="33" t="s">
        <v>623</v>
      </c>
      <c r="K170" s="33" t="s">
        <v>623</v>
      </c>
      <c r="L170" s="33" t="s">
        <v>623</v>
      </c>
      <c r="M170" s="33" t="s">
        <v>623</v>
      </c>
      <c r="N170" s="280" t="s">
        <v>623</v>
      </c>
      <c r="O170" s="279" t="s">
        <v>624</v>
      </c>
      <c r="P170" s="33" t="str">
        <f>O170</f>
        <v>MAHLOG IN</v>
      </c>
      <c r="Q170" s="33" t="str">
        <f t="shared" ref="Q170" si="171">P170</f>
        <v>MAHLOG IN</v>
      </c>
      <c r="R170" s="33" t="str">
        <f t="shared" ref="R170" si="172">Q170</f>
        <v>MAHLOG IN</v>
      </c>
      <c r="S170" s="33" t="str">
        <f t="shared" ref="S170" si="173">R170</f>
        <v>MAHLOG IN</v>
      </c>
      <c r="T170" s="280" t="str">
        <f t="shared" ref="T170" si="174">S170</f>
        <v>MAHLOG IN</v>
      </c>
      <c r="U170" s="279"/>
      <c r="V170" s="33"/>
      <c r="W170" s="33"/>
      <c r="X170" s="33"/>
      <c r="Y170" s="33"/>
      <c r="Z170" s="280"/>
      <c r="AA170" s="279"/>
      <c r="AB170" s="33"/>
      <c r="AC170" s="33"/>
      <c r="AD170" s="33" t="s">
        <v>684</v>
      </c>
      <c r="AE170" s="33" t="s">
        <v>684</v>
      </c>
      <c r="AF170" s="280" t="s">
        <v>684</v>
      </c>
      <c r="AG170" s="279" t="s">
        <v>625</v>
      </c>
      <c r="AH170" s="33" t="str">
        <f>AG170</f>
        <v>TRPC IN</v>
      </c>
      <c r="AI170" s="33" t="str">
        <f t="shared" ref="AI170" si="175">AH170</f>
        <v>TRPC IN</v>
      </c>
      <c r="AJ170" s="33" t="str">
        <f t="shared" ref="AJ170" si="176">AI170</f>
        <v>TRPC IN</v>
      </c>
      <c r="AK170" s="33" t="str">
        <f t="shared" ref="AK170" si="177">AJ170</f>
        <v>TRPC IN</v>
      </c>
      <c r="AL170" s="280" t="str">
        <f t="shared" ref="AL170" si="178">AK170</f>
        <v>TRPC IN</v>
      </c>
      <c r="AM170" s="278"/>
      <c r="AN170" s="33"/>
      <c r="AO170" s="33"/>
      <c r="AP170" s="33"/>
      <c r="AQ170" s="33"/>
      <c r="AR170" s="34"/>
      <c r="AS170" s="32"/>
      <c r="AT170" s="33"/>
      <c r="AU170" s="33"/>
      <c r="AV170" s="33"/>
      <c r="AW170" s="33"/>
      <c r="AX170" s="34"/>
      <c r="AY170" s="32"/>
      <c r="AZ170" s="33"/>
      <c r="BA170" s="33"/>
      <c r="BB170" s="33"/>
      <c r="BC170" s="33"/>
      <c r="BD170" s="34"/>
      <c r="BE170" s="32"/>
      <c r="BF170" s="33"/>
      <c r="BG170" s="33"/>
      <c r="BH170" s="33"/>
      <c r="BI170" s="33"/>
      <c r="BJ170" s="34"/>
      <c r="BK170" s="32"/>
      <c r="BL170" s="33"/>
      <c r="BM170" s="33"/>
      <c r="BN170" s="33"/>
      <c r="BO170" s="33"/>
      <c r="BP170" s="34"/>
      <c r="BQ170" s="32"/>
      <c r="BR170" s="33"/>
      <c r="BS170" s="33"/>
      <c r="BT170" s="33"/>
      <c r="BU170" s="33"/>
      <c r="BV170" s="34"/>
      <c r="BW170" s="32"/>
      <c r="BX170" s="33"/>
      <c r="BY170" s="33"/>
      <c r="BZ170" s="33"/>
      <c r="CA170" s="33"/>
      <c r="CB170" s="34"/>
      <c r="CC170" s="32"/>
      <c r="CD170" s="33"/>
      <c r="CE170" s="33"/>
      <c r="CF170" s="33"/>
      <c r="CG170" s="33"/>
      <c r="CH170" s="34"/>
      <c r="CI170" s="32"/>
      <c r="CJ170" s="33"/>
      <c r="CK170" s="33"/>
      <c r="CL170" s="33"/>
      <c r="CM170" s="33"/>
      <c r="CN170" s="34"/>
      <c r="CO170" s="108"/>
      <c r="CP170" s="109"/>
      <c r="CQ170" s="109"/>
      <c r="CR170" s="109"/>
      <c r="CS170" s="109"/>
      <c r="CT170" s="110"/>
      <c r="CU170" s="108"/>
      <c r="CV170" s="109"/>
      <c r="CW170" s="109"/>
      <c r="CX170" s="109"/>
      <c r="CY170" s="109"/>
      <c r="CZ170" s="110"/>
      <c r="DA170" s="108"/>
      <c r="DB170" s="109"/>
      <c r="DC170" s="109"/>
      <c r="DD170" s="109"/>
      <c r="DE170" s="109"/>
      <c r="DF170" s="110"/>
      <c r="DG170" s="108"/>
      <c r="DH170" s="109"/>
      <c r="DI170" s="109"/>
      <c r="DJ170" s="109"/>
      <c r="DK170" s="109"/>
      <c r="DL170" s="110"/>
    </row>
    <row r="171" spans="2:16342" s="115" customFormat="1">
      <c r="B171" s="287" t="str">
        <f t="shared" ref="B171:AG171" si="179">B36</f>
        <v>YE</v>
      </c>
      <c r="C171" s="281" t="str">
        <f t="shared" si="179"/>
        <v>FY21</v>
      </c>
      <c r="D171" s="214" t="str">
        <f t="shared" si="179"/>
        <v>FY22</v>
      </c>
      <c r="E171" s="214" t="str">
        <f t="shared" si="179"/>
        <v>FY23</v>
      </c>
      <c r="F171" s="214" t="str">
        <f t="shared" si="179"/>
        <v>FY24</v>
      </c>
      <c r="G171" s="214" t="str">
        <f t="shared" si="179"/>
        <v>FY25E</v>
      </c>
      <c r="H171" s="282" t="str">
        <f t="shared" si="179"/>
        <v>FY26E</v>
      </c>
      <c r="I171" s="281" t="str">
        <f t="shared" si="179"/>
        <v>FY21</v>
      </c>
      <c r="J171" s="214" t="str">
        <f t="shared" si="179"/>
        <v>FY22</v>
      </c>
      <c r="K171" s="214" t="str">
        <f t="shared" si="179"/>
        <v>FY23</v>
      </c>
      <c r="L171" s="214" t="str">
        <f t="shared" si="179"/>
        <v>FY24</v>
      </c>
      <c r="M171" s="214" t="str">
        <f t="shared" si="179"/>
        <v>FY25E</v>
      </c>
      <c r="N171" s="282" t="str">
        <f t="shared" si="179"/>
        <v>FY26E</v>
      </c>
      <c r="O171" s="281" t="str">
        <f t="shared" si="179"/>
        <v>FY21</v>
      </c>
      <c r="P171" s="214" t="str">
        <f t="shared" si="179"/>
        <v>FY22</v>
      </c>
      <c r="Q171" s="214" t="str">
        <f t="shared" si="179"/>
        <v>FY23</v>
      </c>
      <c r="R171" s="214" t="str">
        <f t="shared" si="179"/>
        <v>FY24</v>
      </c>
      <c r="S171" s="214" t="str">
        <f t="shared" si="179"/>
        <v>FY25E</v>
      </c>
      <c r="T171" s="282" t="str">
        <f t="shared" si="179"/>
        <v>FY26E</v>
      </c>
      <c r="U171" s="281" t="str">
        <f t="shared" si="179"/>
        <v>FY21</v>
      </c>
      <c r="V171" s="214" t="str">
        <f t="shared" si="179"/>
        <v>FY22</v>
      </c>
      <c r="W171" s="214" t="str">
        <f t="shared" si="179"/>
        <v>FY23</v>
      </c>
      <c r="X171" s="214" t="str">
        <f t="shared" si="179"/>
        <v>FY24</v>
      </c>
      <c r="Y171" s="214" t="str">
        <f t="shared" si="179"/>
        <v>FY25E</v>
      </c>
      <c r="Z171" s="282" t="str">
        <f t="shared" si="179"/>
        <v>FY26E</v>
      </c>
      <c r="AA171" s="281" t="str">
        <f t="shared" si="179"/>
        <v>FY21</v>
      </c>
      <c r="AB171" s="214" t="str">
        <f t="shared" si="179"/>
        <v>FY22</v>
      </c>
      <c r="AC171" s="214" t="str">
        <f t="shared" si="179"/>
        <v>FY23</v>
      </c>
      <c r="AD171" s="214" t="str">
        <f t="shared" si="179"/>
        <v>FY24</v>
      </c>
      <c r="AE171" s="214" t="str">
        <f t="shared" si="179"/>
        <v>FY25E</v>
      </c>
      <c r="AF171" s="282" t="str">
        <f t="shared" si="179"/>
        <v>FY26E</v>
      </c>
      <c r="AG171" s="281" t="str">
        <f t="shared" si="179"/>
        <v>FY21</v>
      </c>
      <c r="AH171" s="214" t="str">
        <f t="shared" ref="AH171:BM171" si="180">AH36</f>
        <v>FY22</v>
      </c>
      <c r="AI171" s="214" t="str">
        <f t="shared" si="180"/>
        <v>FY23</v>
      </c>
      <c r="AJ171" s="214" t="str">
        <f t="shared" si="180"/>
        <v>FY24</v>
      </c>
      <c r="AK171" s="214" t="str">
        <f t="shared" si="180"/>
        <v>FY25E</v>
      </c>
      <c r="AL171" s="282" t="str">
        <f t="shared" si="180"/>
        <v>FY26E</v>
      </c>
      <c r="AM171" s="114" t="str">
        <f t="shared" si="180"/>
        <v>FY21</v>
      </c>
      <c r="AN171" s="214" t="str">
        <f t="shared" si="180"/>
        <v>FY22</v>
      </c>
      <c r="AO171" s="214" t="str">
        <f t="shared" si="180"/>
        <v>FY23</v>
      </c>
      <c r="AP171" s="214" t="str">
        <f t="shared" si="180"/>
        <v>FY24</v>
      </c>
      <c r="AQ171" s="214" t="str">
        <f t="shared" si="180"/>
        <v>FY25E</v>
      </c>
      <c r="AR171" s="214" t="str">
        <f t="shared" si="180"/>
        <v>FY26E</v>
      </c>
      <c r="AS171" s="214" t="str">
        <f t="shared" si="180"/>
        <v>FY21</v>
      </c>
      <c r="AT171" s="214" t="str">
        <f t="shared" si="180"/>
        <v>FY22</v>
      </c>
      <c r="AU171" s="214" t="str">
        <f t="shared" si="180"/>
        <v>FY23</v>
      </c>
      <c r="AV171" s="214" t="str">
        <f t="shared" si="180"/>
        <v>FY24</v>
      </c>
      <c r="AW171" s="214" t="str">
        <f t="shared" si="180"/>
        <v>FY25E</v>
      </c>
      <c r="AX171" s="214" t="str">
        <f t="shared" si="180"/>
        <v>FY26E</v>
      </c>
      <c r="AY171" s="214" t="str">
        <f t="shared" si="180"/>
        <v>FY21</v>
      </c>
      <c r="AZ171" s="214" t="str">
        <f t="shared" si="180"/>
        <v>FY22</v>
      </c>
      <c r="BA171" s="214" t="str">
        <f t="shared" si="180"/>
        <v>FY23</v>
      </c>
      <c r="BB171" s="214" t="str">
        <f t="shared" si="180"/>
        <v>FY24</v>
      </c>
      <c r="BC171" s="214" t="str">
        <f t="shared" si="180"/>
        <v>FY25E</v>
      </c>
      <c r="BD171" s="214" t="str">
        <f t="shared" si="180"/>
        <v>FY26E</v>
      </c>
      <c r="BE171" s="214" t="str">
        <f t="shared" si="180"/>
        <v>FY21</v>
      </c>
      <c r="BF171" s="214" t="str">
        <f t="shared" si="180"/>
        <v>FY22</v>
      </c>
      <c r="BG171" s="214" t="str">
        <f t="shared" si="180"/>
        <v>FY23</v>
      </c>
      <c r="BH171" s="214" t="str">
        <f t="shared" si="180"/>
        <v>FY24</v>
      </c>
      <c r="BI171" s="214" t="str">
        <f t="shared" si="180"/>
        <v>FY25E</v>
      </c>
      <c r="BJ171" s="214" t="str">
        <f t="shared" si="180"/>
        <v>FY26E</v>
      </c>
      <c r="BK171" s="214" t="str">
        <f t="shared" si="180"/>
        <v>FY21</v>
      </c>
      <c r="BL171" s="214" t="str">
        <f t="shared" si="180"/>
        <v>FY22</v>
      </c>
      <c r="BM171" s="214" t="str">
        <f t="shared" si="180"/>
        <v>FY23</v>
      </c>
      <c r="BN171" s="214" t="str">
        <f t="shared" ref="BN171:CS171" si="181">BN36</f>
        <v>FY24</v>
      </c>
      <c r="BO171" s="214" t="str">
        <f t="shared" si="181"/>
        <v>FY25E</v>
      </c>
      <c r="BP171" s="214" t="str">
        <f t="shared" si="181"/>
        <v>FY26E</v>
      </c>
      <c r="BQ171" s="214" t="str">
        <f t="shared" si="181"/>
        <v>FY21</v>
      </c>
      <c r="BR171" s="214" t="str">
        <f t="shared" si="181"/>
        <v>FY22</v>
      </c>
      <c r="BS171" s="214" t="str">
        <f t="shared" si="181"/>
        <v>FY23</v>
      </c>
      <c r="BT171" s="214" t="str">
        <f t="shared" si="181"/>
        <v>FY24</v>
      </c>
      <c r="BU171" s="214" t="str">
        <f t="shared" si="181"/>
        <v>FY25E</v>
      </c>
      <c r="BV171" s="214" t="str">
        <f t="shared" si="181"/>
        <v>FY26E</v>
      </c>
      <c r="BW171" s="214" t="str">
        <f t="shared" si="181"/>
        <v>FY21</v>
      </c>
      <c r="BX171" s="214" t="str">
        <f t="shared" si="181"/>
        <v>FY22</v>
      </c>
      <c r="BY171" s="214" t="str">
        <f t="shared" si="181"/>
        <v>FY23</v>
      </c>
      <c r="BZ171" s="214" t="str">
        <f t="shared" si="181"/>
        <v>FY24</v>
      </c>
      <c r="CA171" s="214" t="str">
        <f t="shared" si="181"/>
        <v>FY25E</v>
      </c>
      <c r="CB171" s="214" t="str">
        <f t="shared" si="181"/>
        <v>FY26E</v>
      </c>
      <c r="CC171" s="214" t="str">
        <f t="shared" si="181"/>
        <v>FY21</v>
      </c>
      <c r="CD171" s="214" t="str">
        <f t="shared" si="181"/>
        <v>FY22</v>
      </c>
      <c r="CE171" s="214" t="str">
        <f t="shared" si="181"/>
        <v>FY23</v>
      </c>
      <c r="CF171" s="214" t="str">
        <f t="shared" si="181"/>
        <v>FY24</v>
      </c>
      <c r="CG171" s="214" t="str">
        <f t="shared" si="181"/>
        <v>FY25E</v>
      </c>
      <c r="CH171" s="214" t="str">
        <f t="shared" si="181"/>
        <v>FY26E</v>
      </c>
      <c r="CI171" s="214" t="str">
        <f t="shared" si="181"/>
        <v>FY21</v>
      </c>
      <c r="CJ171" s="214" t="str">
        <f t="shared" si="181"/>
        <v>FY22</v>
      </c>
      <c r="CK171" s="214" t="str">
        <f t="shared" si="181"/>
        <v>FY23</v>
      </c>
      <c r="CL171" s="214" t="str">
        <f t="shared" si="181"/>
        <v>FY24</v>
      </c>
      <c r="CM171" s="214" t="str">
        <f t="shared" si="181"/>
        <v>FY25E</v>
      </c>
      <c r="CN171" s="214" t="str">
        <f t="shared" si="181"/>
        <v>FY26E</v>
      </c>
      <c r="CO171" s="214" t="str">
        <f t="shared" si="181"/>
        <v>FY21</v>
      </c>
      <c r="CP171" s="214" t="str">
        <f t="shared" si="181"/>
        <v>FY22</v>
      </c>
      <c r="CQ171" s="214" t="str">
        <f t="shared" si="181"/>
        <v>FY23</v>
      </c>
      <c r="CR171" s="214" t="str">
        <f t="shared" si="181"/>
        <v>FY24</v>
      </c>
      <c r="CS171" s="214" t="str">
        <f t="shared" si="181"/>
        <v>FY25E</v>
      </c>
      <c r="CT171" s="214" t="str">
        <f t="shared" ref="CT171:DL171" si="182">CT36</f>
        <v>FY26E</v>
      </c>
      <c r="CU171" s="214" t="str">
        <f t="shared" si="182"/>
        <v>FY21</v>
      </c>
      <c r="CV171" s="214" t="str">
        <f t="shared" si="182"/>
        <v>FY22</v>
      </c>
      <c r="CW171" s="214" t="str">
        <f t="shared" si="182"/>
        <v>FY23</v>
      </c>
      <c r="CX171" s="214" t="str">
        <f t="shared" si="182"/>
        <v>FY24</v>
      </c>
      <c r="CY171" s="214" t="str">
        <f t="shared" si="182"/>
        <v>FY25E</v>
      </c>
      <c r="CZ171" s="214" t="str">
        <f t="shared" si="182"/>
        <v>FY26E</v>
      </c>
      <c r="DA171" s="214" t="str">
        <f t="shared" si="182"/>
        <v>FY21</v>
      </c>
      <c r="DB171" s="214" t="str">
        <f t="shared" si="182"/>
        <v>FY22</v>
      </c>
      <c r="DC171" s="214" t="str">
        <f t="shared" si="182"/>
        <v>FY23</v>
      </c>
      <c r="DD171" s="214" t="str">
        <f t="shared" si="182"/>
        <v>FY24</v>
      </c>
      <c r="DE171" s="214" t="str">
        <f t="shared" si="182"/>
        <v>FY25E</v>
      </c>
      <c r="DF171" s="214" t="str">
        <f t="shared" si="182"/>
        <v>FY26E</v>
      </c>
      <c r="DG171" s="214" t="str">
        <f t="shared" si="182"/>
        <v>FY21</v>
      </c>
      <c r="DH171" s="214" t="str">
        <f t="shared" si="182"/>
        <v>FY22</v>
      </c>
      <c r="DI171" s="214" t="str">
        <f t="shared" si="182"/>
        <v>FY23</v>
      </c>
      <c r="DJ171" s="214" t="str">
        <f t="shared" si="182"/>
        <v>FY24</v>
      </c>
      <c r="DK171" s="214" t="str">
        <f t="shared" si="182"/>
        <v>FY25E</v>
      </c>
      <c r="DL171" s="214" t="str">
        <f t="shared" si="182"/>
        <v>FY26E</v>
      </c>
    </row>
    <row r="172" spans="2:16342" s="80" customFormat="1">
      <c r="B172" s="288" t="s">
        <v>647</v>
      </c>
      <c r="C172" s="283">
        <v>3643.33</v>
      </c>
      <c r="D172" s="84">
        <v>4072.9249999999997</v>
      </c>
      <c r="E172" s="84">
        <v>4361.1310000000003</v>
      </c>
      <c r="F172" s="84">
        <v>4889.2811899999997</v>
      </c>
      <c r="G172" s="84">
        <v>5423.5637351999994</v>
      </c>
      <c r="H172" s="284">
        <v>6029.2168940159991</v>
      </c>
      <c r="I172" s="283">
        <v>718521</v>
      </c>
      <c r="J172" s="84">
        <v>932690</v>
      </c>
      <c r="K172" s="84">
        <v>1154000</v>
      </c>
      <c r="L172" s="84">
        <v>1257860</v>
      </c>
      <c r="M172" s="84">
        <v>1408803.2</v>
      </c>
      <c r="N172" s="284">
        <v>1620123.68</v>
      </c>
      <c r="O172" s="283" t="s">
        <v>1429</v>
      </c>
      <c r="P172" s="84" t="s">
        <v>1429</v>
      </c>
      <c r="Q172" s="84" t="s">
        <v>1429</v>
      </c>
      <c r="R172" s="84" t="s">
        <v>1429</v>
      </c>
      <c r="S172" s="84" t="s">
        <v>1429</v>
      </c>
      <c r="T172" s="284" t="s">
        <v>1429</v>
      </c>
      <c r="U172" s="283"/>
      <c r="V172" s="84"/>
      <c r="W172" s="84"/>
      <c r="X172" s="84"/>
      <c r="Y172" s="84"/>
      <c r="Z172" s="284"/>
      <c r="AA172" s="283" t="s">
        <v>1429</v>
      </c>
      <c r="AB172" s="84" t="s">
        <v>1429</v>
      </c>
      <c r="AC172" s="84" t="s">
        <v>1429</v>
      </c>
      <c r="AD172" s="84">
        <v>1047614.9999999999</v>
      </c>
      <c r="AE172" s="84">
        <v>1162852.6499999999</v>
      </c>
      <c r="AF172" s="284">
        <v>1314023.4944999998</v>
      </c>
      <c r="AG172" s="283" t="s">
        <v>1429</v>
      </c>
      <c r="AH172" s="84" t="s">
        <v>1429</v>
      </c>
      <c r="AI172" s="84" t="s">
        <v>1429</v>
      </c>
      <c r="AJ172" s="84" t="s">
        <v>1429</v>
      </c>
      <c r="AK172" s="84" t="s">
        <v>1429</v>
      </c>
      <c r="AL172" s="284" t="s">
        <v>1429</v>
      </c>
      <c r="AM172" s="84"/>
      <c r="AN172" s="84"/>
      <c r="AO172" s="84"/>
      <c r="AP172" s="84"/>
      <c r="AQ172" s="84"/>
      <c r="AR172" s="72"/>
      <c r="AS172" s="83"/>
      <c r="AT172" s="84"/>
      <c r="AU172" s="84"/>
      <c r="AV172" s="84"/>
      <c r="AW172" s="84"/>
      <c r="AX172" s="72"/>
      <c r="AY172" s="83"/>
      <c r="AZ172" s="84"/>
      <c r="BA172" s="84"/>
      <c r="BB172" s="84"/>
      <c r="BC172" s="84"/>
      <c r="BD172" s="72"/>
      <c r="BE172" s="83"/>
      <c r="BF172" s="84"/>
      <c r="BG172" s="84"/>
      <c r="BH172" s="84"/>
      <c r="BI172" s="84"/>
      <c r="BJ172" s="72"/>
      <c r="BK172" s="83"/>
      <c r="BL172" s="84"/>
      <c r="BM172" s="84"/>
      <c r="BN172" s="84"/>
      <c r="BO172" s="84"/>
      <c r="BP172" s="72"/>
      <c r="BQ172" s="83"/>
      <c r="BR172" s="84"/>
      <c r="BS172" s="84"/>
      <c r="BT172" s="84"/>
      <c r="BU172" s="84"/>
      <c r="BV172" s="72"/>
      <c r="BW172" s="83"/>
      <c r="BX172" s="84"/>
      <c r="BY172" s="84"/>
      <c r="BZ172" s="84"/>
      <c r="CA172" s="84"/>
      <c r="CB172" s="72"/>
      <c r="CC172" s="83"/>
      <c r="CD172" s="84"/>
      <c r="CE172" s="84"/>
      <c r="CF172" s="84"/>
      <c r="CG172" s="84"/>
      <c r="CH172" s="72"/>
      <c r="CI172" s="83"/>
      <c r="CJ172" s="84"/>
      <c r="CK172" s="84"/>
      <c r="CL172" s="84"/>
      <c r="CM172" s="84"/>
      <c r="CN172" s="72"/>
      <c r="CO172" s="83"/>
      <c r="CP172" s="84"/>
      <c r="CQ172" s="84"/>
      <c r="CR172" s="84"/>
      <c r="CS172" s="84"/>
      <c r="CT172" s="72"/>
      <c r="CU172" s="83"/>
      <c r="CV172" s="84"/>
      <c r="CW172" s="84"/>
      <c r="CX172" s="84"/>
      <c r="CY172" s="84"/>
      <c r="CZ172" s="72"/>
      <c r="DA172" s="83"/>
      <c r="DB172" s="84"/>
      <c r="DC172" s="84"/>
      <c r="DD172" s="84"/>
      <c r="DE172" s="84"/>
      <c r="DF172" s="72"/>
      <c r="DG172" s="83"/>
      <c r="DH172" s="84"/>
      <c r="DI172" s="84"/>
      <c r="DJ172" s="84"/>
      <c r="DK172" s="84"/>
      <c r="DL172" s="72"/>
    </row>
    <row r="173" spans="2:16342" s="80" customFormat="1">
      <c r="B173" s="288" t="s">
        <v>644</v>
      </c>
      <c r="C173" s="320">
        <v>1906.7721013468449</v>
      </c>
      <c r="D173" s="321">
        <v>3303.350785983047</v>
      </c>
      <c r="E173" s="321">
        <v>3442.3868487325876</v>
      </c>
      <c r="F173" s="321">
        <v>3585.4406106268561</v>
      </c>
      <c r="G173" s="321">
        <v>3806.434037818236</v>
      </c>
      <c r="H173" s="322">
        <v>3955.1158966161165</v>
      </c>
      <c r="I173" s="285" t="s">
        <v>1429</v>
      </c>
      <c r="J173" s="86" t="s">
        <v>1429</v>
      </c>
      <c r="K173" s="86" t="s">
        <v>1429</v>
      </c>
      <c r="L173" s="86" t="s">
        <v>1429</v>
      </c>
      <c r="M173" s="86" t="s">
        <v>1429</v>
      </c>
      <c r="N173" s="286" t="s">
        <v>1429</v>
      </c>
      <c r="O173" s="285" t="s">
        <v>1429</v>
      </c>
      <c r="P173" s="86" t="s">
        <v>1429</v>
      </c>
      <c r="Q173" s="86" t="s">
        <v>1429</v>
      </c>
      <c r="R173" s="86" t="s">
        <v>1429</v>
      </c>
      <c r="S173" s="86" t="s">
        <v>1429</v>
      </c>
      <c r="T173" s="286" t="s">
        <v>1429</v>
      </c>
      <c r="U173" s="285" t="s">
        <v>1429</v>
      </c>
      <c r="V173" s="86" t="s">
        <v>1429</v>
      </c>
      <c r="W173" s="86" t="s">
        <v>1429</v>
      </c>
      <c r="X173" s="86" t="s">
        <v>1429</v>
      </c>
      <c r="Y173" s="86" t="s">
        <v>1429</v>
      </c>
      <c r="Z173" s="286" t="s">
        <v>1429</v>
      </c>
      <c r="AA173" s="285" t="s">
        <v>1429</v>
      </c>
      <c r="AB173" s="86" t="s">
        <v>1429</v>
      </c>
      <c r="AC173" s="86" t="s">
        <v>1429</v>
      </c>
      <c r="AD173" s="86" t="s">
        <v>1429</v>
      </c>
      <c r="AE173" s="86" t="s">
        <v>1429</v>
      </c>
      <c r="AF173" s="286" t="s">
        <v>1429</v>
      </c>
      <c r="AG173" s="283" t="s">
        <v>1429</v>
      </c>
      <c r="AH173" s="86" t="s">
        <v>1429</v>
      </c>
      <c r="AI173" s="86" t="s">
        <v>1429</v>
      </c>
      <c r="AJ173" s="86" t="s">
        <v>1429</v>
      </c>
      <c r="AK173" s="86" t="s">
        <v>1429</v>
      </c>
      <c r="AL173" s="286" t="s">
        <v>1429</v>
      </c>
      <c r="AM173" s="84"/>
      <c r="AN173" s="86"/>
      <c r="AO173" s="86"/>
      <c r="AP173" s="86"/>
      <c r="AQ173" s="86"/>
      <c r="AR173" s="87"/>
      <c r="AS173" s="83"/>
      <c r="AT173" s="86"/>
      <c r="AU173" s="86"/>
      <c r="AV173" s="86"/>
      <c r="AW173" s="86"/>
      <c r="AX173" s="87"/>
      <c r="AY173" s="83"/>
      <c r="AZ173" s="86"/>
      <c r="BA173" s="86"/>
      <c r="BB173" s="86"/>
      <c r="BC173" s="86"/>
      <c r="BD173" s="87"/>
      <c r="BE173" s="83"/>
      <c r="BF173" s="86"/>
      <c r="BG173" s="86"/>
      <c r="BH173" s="86"/>
      <c r="BI173" s="86"/>
      <c r="BJ173" s="87"/>
      <c r="BK173" s="83"/>
      <c r="BL173" s="86"/>
      <c r="BM173" s="86"/>
      <c r="BN173" s="86"/>
      <c r="BO173" s="86"/>
      <c r="BP173" s="87"/>
      <c r="BQ173" s="83"/>
      <c r="BR173" s="86"/>
      <c r="BS173" s="86"/>
      <c r="BT173" s="86"/>
      <c r="BU173" s="86"/>
      <c r="BV173" s="87"/>
      <c r="BW173" s="83"/>
      <c r="BX173" s="86"/>
      <c r="BY173" s="86"/>
      <c r="BZ173" s="86"/>
      <c r="CA173" s="86"/>
      <c r="CB173" s="87"/>
      <c r="CC173" s="86"/>
      <c r="CD173" s="86"/>
      <c r="CE173" s="86"/>
      <c r="CF173" s="86"/>
      <c r="CG173" s="86"/>
      <c r="CH173" s="87"/>
      <c r="CI173" s="86"/>
      <c r="CJ173" s="86"/>
      <c r="CK173" s="86"/>
      <c r="CL173" s="86"/>
      <c r="CM173" s="86"/>
      <c r="CN173" s="87"/>
      <c r="CO173" s="86"/>
      <c r="CP173" s="86"/>
      <c r="CQ173" s="86"/>
      <c r="CR173" s="86"/>
      <c r="CS173" s="86"/>
      <c r="CT173" s="87"/>
      <c r="CU173" s="86"/>
      <c r="CV173" s="86"/>
      <c r="CW173" s="86"/>
      <c r="CX173" s="86"/>
      <c r="CY173" s="86"/>
      <c r="CZ173" s="87"/>
      <c r="DA173" s="86"/>
      <c r="DB173" s="86"/>
      <c r="DC173" s="86"/>
      <c r="DD173" s="86"/>
      <c r="DE173" s="86"/>
      <c r="DF173" s="87"/>
      <c r="DG173" s="86"/>
      <c r="DH173" s="86"/>
      <c r="DI173" s="86"/>
      <c r="DJ173" s="86"/>
      <c r="DK173" s="86"/>
      <c r="DL173" s="87"/>
    </row>
    <row r="174" spans="2:16342" s="80" customFormat="1">
      <c r="B174" s="288" t="s">
        <v>645</v>
      </c>
      <c r="C174" s="285" t="s">
        <v>1429</v>
      </c>
      <c r="D174" s="86" t="s">
        <v>1429</v>
      </c>
      <c r="E174" s="86" t="s">
        <v>1429</v>
      </c>
      <c r="F174" s="86" t="s">
        <v>1429</v>
      </c>
      <c r="G174" s="86" t="s">
        <v>1429</v>
      </c>
      <c r="H174" s="286" t="s">
        <v>1429</v>
      </c>
      <c r="I174" s="285" t="s">
        <v>1429</v>
      </c>
      <c r="J174" s="86" t="s">
        <v>1429</v>
      </c>
      <c r="K174" s="86" t="s">
        <v>1429</v>
      </c>
      <c r="L174" s="86" t="s">
        <v>1429</v>
      </c>
      <c r="M174" s="86" t="s">
        <v>1429</v>
      </c>
      <c r="N174" s="286" t="s">
        <v>1429</v>
      </c>
      <c r="O174" s="285" t="s">
        <v>1429</v>
      </c>
      <c r="P174" s="86" t="s">
        <v>1429</v>
      </c>
      <c r="Q174" s="86" t="s">
        <v>1429</v>
      </c>
      <c r="R174" s="86" t="s">
        <v>1429</v>
      </c>
      <c r="S174" s="86" t="s">
        <v>1429</v>
      </c>
      <c r="T174" s="286" t="s">
        <v>1429</v>
      </c>
      <c r="U174" s="285" t="s">
        <v>1429</v>
      </c>
      <c r="V174" s="86" t="s">
        <v>1429</v>
      </c>
      <c r="W174" s="86" t="s">
        <v>1429</v>
      </c>
      <c r="X174" s="86" t="s">
        <v>1429</v>
      </c>
      <c r="Y174" s="86" t="s">
        <v>1429</v>
      </c>
      <c r="Z174" s="286" t="s">
        <v>1429</v>
      </c>
      <c r="AA174" s="285" t="s">
        <v>1429</v>
      </c>
      <c r="AB174" s="86" t="s">
        <v>1429</v>
      </c>
      <c r="AC174" s="86" t="s">
        <v>1429</v>
      </c>
      <c r="AD174" s="86" t="s">
        <v>1429</v>
      </c>
      <c r="AE174" s="86" t="s">
        <v>1429</v>
      </c>
      <c r="AF174" s="286" t="s">
        <v>1429</v>
      </c>
      <c r="AG174" s="283">
        <v>14788.7</v>
      </c>
      <c r="AH174" s="86">
        <v>16895.099999999999</v>
      </c>
      <c r="AI174" s="86">
        <v>19197.400000000001</v>
      </c>
      <c r="AJ174" s="86">
        <v>20157.27</v>
      </c>
      <c r="AK174" s="86">
        <v>23785.578600000001</v>
      </c>
      <c r="AL174" s="286">
        <v>27353.415390000002</v>
      </c>
      <c r="AM174" s="84"/>
      <c r="AN174" s="86"/>
      <c r="AO174" s="86"/>
      <c r="AP174" s="86"/>
      <c r="AQ174" s="86"/>
      <c r="AR174" s="87"/>
      <c r="AS174" s="83"/>
      <c r="AT174" s="86"/>
      <c r="AU174" s="86"/>
      <c r="AV174" s="86"/>
      <c r="AW174" s="86"/>
      <c r="AX174" s="87"/>
      <c r="AY174" s="83"/>
      <c r="AZ174" s="86"/>
      <c r="BA174" s="86"/>
      <c r="BB174" s="86"/>
      <c r="BC174" s="86"/>
      <c r="BD174" s="87"/>
      <c r="BE174" s="83"/>
      <c r="BF174" s="86"/>
      <c r="BG174" s="86"/>
      <c r="BH174" s="86"/>
      <c r="BI174" s="86"/>
      <c r="BJ174" s="87"/>
      <c r="BK174" s="83"/>
      <c r="BL174" s="86"/>
      <c r="BM174" s="86"/>
      <c r="BN174" s="86"/>
      <c r="BO174" s="86"/>
      <c r="BP174" s="87"/>
      <c r="BQ174" s="83"/>
      <c r="BR174" s="86"/>
      <c r="BS174" s="86"/>
      <c r="BT174" s="86"/>
      <c r="BU174" s="86"/>
      <c r="BV174" s="87"/>
      <c r="BW174" s="83"/>
      <c r="BX174" s="86"/>
      <c r="BY174" s="86"/>
      <c r="BZ174" s="86"/>
      <c r="CA174" s="86"/>
      <c r="CB174" s="87"/>
      <c r="CC174" s="86"/>
      <c r="CD174" s="86"/>
      <c r="CE174" s="86"/>
      <c r="CF174" s="86"/>
      <c r="CG174" s="86"/>
      <c r="CH174" s="87"/>
      <c r="CI174" s="86"/>
      <c r="CJ174" s="86"/>
      <c r="CK174" s="86"/>
      <c r="CL174" s="86"/>
      <c r="CM174" s="86"/>
      <c r="CN174" s="87"/>
      <c r="CO174" s="86"/>
      <c r="CP174" s="86"/>
      <c r="CQ174" s="86"/>
      <c r="CR174" s="86"/>
      <c r="CS174" s="86"/>
      <c r="CT174" s="87"/>
      <c r="CU174" s="86"/>
      <c r="CV174" s="86"/>
      <c r="CW174" s="86"/>
      <c r="CX174" s="86"/>
      <c r="CY174" s="86"/>
      <c r="CZ174" s="87"/>
      <c r="DA174" s="86"/>
      <c r="DB174" s="86"/>
      <c r="DC174" s="86"/>
      <c r="DD174" s="86"/>
      <c r="DE174" s="86"/>
      <c r="DF174" s="87"/>
      <c r="DG174" s="86"/>
      <c r="DH174" s="86"/>
      <c r="DI174" s="86"/>
      <c r="DJ174" s="86"/>
      <c r="DK174" s="86"/>
      <c r="DL174" s="87"/>
    </row>
    <row r="175" spans="2:16342" s="80" customFormat="1">
      <c r="B175" s="288" t="s">
        <v>646</v>
      </c>
      <c r="C175" s="283" t="s">
        <v>1429</v>
      </c>
      <c r="D175" s="84" t="s">
        <v>1429</v>
      </c>
      <c r="E175" s="84" t="s">
        <v>1429</v>
      </c>
      <c r="F175" s="84" t="s">
        <v>1429</v>
      </c>
      <c r="G175" s="84" t="s">
        <v>1429</v>
      </c>
      <c r="H175" s="284" t="s">
        <v>1429</v>
      </c>
      <c r="I175" s="283" t="s">
        <v>1429</v>
      </c>
      <c r="J175" s="84" t="s">
        <v>1429</v>
      </c>
      <c r="K175" s="84" t="s">
        <v>1429</v>
      </c>
      <c r="L175" s="84" t="s">
        <v>1429</v>
      </c>
      <c r="M175" s="84" t="s">
        <v>1429</v>
      </c>
      <c r="N175" s="284" t="s">
        <v>1429</v>
      </c>
      <c r="O175" s="283">
        <v>31447</v>
      </c>
      <c r="P175" s="84">
        <v>39387</v>
      </c>
      <c r="Q175" s="84">
        <v>48680</v>
      </c>
      <c r="R175" s="84">
        <v>53984</v>
      </c>
      <c r="S175" s="84">
        <v>65345.280000000013</v>
      </c>
      <c r="T175" s="284">
        <v>80294.860800000024</v>
      </c>
      <c r="U175" s="283" t="s">
        <v>1429</v>
      </c>
      <c r="V175" s="84" t="s">
        <v>1429</v>
      </c>
      <c r="W175" s="84" t="s">
        <v>1429</v>
      </c>
      <c r="X175" s="84" t="s">
        <v>1429</v>
      </c>
      <c r="Y175" s="84" t="s">
        <v>1429</v>
      </c>
      <c r="Z175" s="284" t="s">
        <v>1429</v>
      </c>
      <c r="AA175" s="283" t="s">
        <v>1429</v>
      </c>
      <c r="AB175" s="84" t="s">
        <v>1429</v>
      </c>
      <c r="AC175" s="84" t="s">
        <v>1429</v>
      </c>
      <c r="AD175" s="84" t="s">
        <v>1429</v>
      </c>
      <c r="AE175" s="84" t="s">
        <v>1429</v>
      </c>
      <c r="AF175" s="284" t="s">
        <v>1429</v>
      </c>
      <c r="AG175" s="283">
        <v>9711.1</v>
      </c>
      <c r="AH175" s="84">
        <v>10639</v>
      </c>
      <c r="AI175" s="84">
        <v>13404.6</v>
      </c>
      <c r="AJ175" s="84">
        <v>15817.428</v>
      </c>
      <c r="AK175" s="84">
        <v>18664.565040000001</v>
      </c>
      <c r="AL175" s="284">
        <v>21464.249796</v>
      </c>
      <c r="AM175" s="84"/>
      <c r="AN175" s="84"/>
      <c r="AO175" s="84"/>
      <c r="AP175" s="84"/>
      <c r="AQ175" s="84"/>
      <c r="AR175" s="72"/>
      <c r="AS175" s="83"/>
      <c r="AT175" s="84"/>
      <c r="AU175" s="84"/>
      <c r="AV175" s="84"/>
      <c r="AW175" s="84"/>
      <c r="AX175" s="72"/>
      <c r="AY175" s="83"/>
      <c r="AZ175" s="84"/>
      <c r="BA175" s="84"/>
      <c r="BB175" s="84"/>
      <c r="BC175" s="84"/>
      <c r="BD175" s="72"/>
      <c r="BE175" s="83"/>
      <c r="BF175" s="84"/>
      <c r="BG175" s="84"/>
      <c r="BH175" s="84"/>
      <c r="BI175" s="84"/>
      <c r="BJ175" s="72"/>
      <c r="BK175" s="83"/>
      <c r="BL175" s="84"/>
      <c r="BM175" s="84"/>
      <c r="BN175" s="84"/>
      <c r="BO175" s="84"/>
      <c r="BP175" s="72"/>
      <c r="BQ175" s="83"/>
      <c r="BR175" s="84"/>
      <c r="BS175" s="84"/>
      <c r="BT175" s="84"/>
      <c r="BU175" s="84"/>
      <c r="BV175" s="72"/>
      <c r="BW175" s="83"/>
      <c r="BX175" s="84"/>
      <c r="BY175" s="84"/>
      <c r="BZ175" s="84"/>
      <c r="CA175" s="84"/>
      <c r="CB175" s="72"/>
      <c r="CC175" s="83"/>
      <c r="CD175" s="84"/>
      <c r="CE175" s="84"/>
      <c r="CF175" s="84"/>
      <c r="CG175" s="84"/>
      <c r="CH175" s="72"/>
      <c r="CI175" s="83"/>
      <c r="CJ175" s="84"/>
      <c r="CK175" s="84"/>
      <c r="CL175" s="84"/>
      <c r="CM175" s="84"/>
      <c r="CN175" s="72"/>
      <c r="CO175" s="83"/>
      <c r="CP175" s="84"/>
      <c r="CQ175" s="84"/>
      <c r="CR175" s="84"/>
      <c r="CS175" s="84"/>
      <c r="CT175" s="72"/>
      <c r="CU175" s="83"/>
      <c r="CV175" s="84"/>
      <c r="CW175" s="84"/>
      <c r="CX175" s="84"/>
      <c r="CY175" s="84"/>
      <c r="CZ175" s="72"/>
      <c r="DA175" s="83"/>
      <c r="DB175" s="84"/>
      <c r="DC175" s="84"/>
      <c r="DD175" s="84"/>
      <c r="DE175" s="84"/>
      <c r="DF175" s="72"/>
      <c r="DG175" s="83"/>
      <c r="DH175" s="84"/>
      <c r="DI175" s="84"/>
      <c r="DJ175" s="84"/>
      <c r="DK175" s="84"/>
      <c r="DL175" s="72"/>
    </row>
    <row r="176" spans="2:16342" s="80" customFormat="1">
      <c r="B176" s="288"/>
      <c r="C176" s="283" t="s">
        <v>1429</v>
      </c>
      <c r="D176" s="84" t="s">
        <v>1429</v>
      </c>
      <c r="E176" s="84" t="s">
        <v>1429</v>
      </c>
      <c r="F176" s="84" t="s">
        <v>1429</v>
      </c>
      <c r="G176" s="84" t="s">
        <v>1429</v>
      </c>
      <c r="H176" s="284" t="s">
        <v>1429</v>
      </c>
      <c r="I176" s="283" t="s">
        <v>1429</v>
      </c>
      <c r="J176" s="84" t="s">
        <v>1429</v>
      </c>
      <c r="K176" s="84" t="s">
        <v>1429</v>
      </c>
      <c r="L176" s="84" t="s">
        <v>1429</v>
      </c>
      <c r="M176" s="84" t="s">
        <v>1429</v>
      </c>
      <c r="N176" s="284" t="s">
        <v>1429</v>
      </c>
      <c r="O176" s="283" t="s">
        <v>1429</v>
      </c>
      <c r="P176" s="84" t="s">
        <v>1429</v>
      </c>
      <c r="Q176" s="84" t="s">
        <v>1429</v>
      </c>
      <c r="R176" s="84" t="s">
        <v>1429</v>
      </c>
      <c r="S176" s="84" t="s">
        <v>1429</v>
      </c>
      <c r="T176" s="284" t="s">
        <v>1429</v>
      </c>
      <c r="U176" s="283" t="s">
        <v>1429</v>
      </c>
      <c r="V176" s="84" t="s">
        <v>1429</v>
      </c>
      <c r="W176" s="84" t="s">
        <v>1429</v>
      </c>
      <c r="X176" s="84" t="s">
        <v>1429</v>
      </c>
      <c r="Y176" s="84" t="s">
        <v>1429</v>
      </c>
      <c r="Z176" s="284" t="s">
        <v>1429</v>
      </c>
      <c r="AA176" s="283" t="s">
        <v>1429</v>
      </c>
      <c r="AB176" s="84" t="s">
        <v>1429</v>
      </c>
      <c r="AC176" s="84" t="s">
        <v>1429</v>
      </c>
      <c r="AD176" s="84" t="s">
        <v>1429</v>
      </c>
      <c r="AE176" s="84" t="s">
        <v>1429</v>
      </c>
      <c r="AF176" s="284" t="s">
        <v>1429</v>
      </c>
      <c r="AG176" s="283"/>
      <c r="AH176" s="84"/>
      <c r="AI176" s="84"/>
      <c r="AJ176" s="84" t="s">
        <v>1429</v>
      </c>
      <c r="AK176" s="84" t="s">
        <v>1429</v>
      </c>
      <c r="AL176" s="284" t="s">
        <v>1429</v>
      </c>
      <c r="AM176" s="84"/>
      <c r="AN176" s="84"/>
      <c r="AO176" s="84"/>
      <c r="AP176" s="84"/>
      <c r="AQ176" s="84"/>
      <c r="AR176" s="72"/>
      <c r="AS176" s="83"/>
      <c r="AT176" s="84"/>
      <c r="AU176" s="84"/>
      <c r="AV176" s="84"/>
      <c r="AW176" s="84"/>
      <c r="AX176" s="72"/>
      <c r="AY176" s="83"/>
      <c r="AZ176" s="84"/>
      <c r="BA176" s="84"/>
      <c r="BB176" s="84"/>
      <c r="BC176" s="84"/>
      <c r="BD176" s="72"/>
      <c r="BE176" s="83"/>
      <c r="BF176" s="84"/>
      <c r="BG176" s="84"/>
      <c r="BH176" s="84"/>
      <c r="BI176" s="84"/>
      <c r="BJ176" s="72"/>
      <c r="BK176" s="83"/>
      <c r="BL176" s="84"/>
      <c r="BM176" s="84"/>
      <c r="BN176" s="84"/>
      <c r="BO176" s="84"/>
      <c r="BP176" s="72"/>
      <c r="BQ176" s="83"/>
      <c r="BR176" s="84"/>
      <c r="BS176" s="84"/>
      <c r="BT176" s="84"/>
      <c r="BU176" s="84"/>
      <c r="BV176" s="72"/>
      <c r="BW176" s="83"/>
      <c r="BX176" s="84"/>
      <c r="BY176" s="84"/>
      <c r="BZ176" s="84"/>
      <c r="CA176" s="84"/>
      <c r="CB176" s="72"/>
      <c r="CC176" s="83"/>
      <c r="CD176" s="84"/>
      <c r="CE176" s="84"/>
      <c r="CF176" s="84"/>
      <c r="CG176" s="84"/>
      <c r="CH176" s="72"/>
      <c r="CI176" s="83"/>
      <c r="CJ176" s="84"/>
      <c r="CK176" s="84"/>
      <c r="CL176" s="84"/>
      <c r="CM176" s="84"/>
      <c r="CN176" s="72"/>
      <c r="CO176" s="83"/>
      <c r="CP176" s="84"/>
      <c r="CQ176" s="84"/>
      <c r="CR176" s="84"/>
      <c r="CS176" s="84"/>
      <c r="CT176" s="72"/>
      <c r="CU176" s="83"/>
      <c r="CV176" s="84"/>
      <c r="CW176" s="84"/>
      <c r="CX176" s="84"/>
      <c r="CY176" s="84"/>
      <c r="CZ176" s="72"/>
      <c r="DA176" s="83"/>
      <c r="DB176" s="84"/>
      <c r="DC176" s="84"/>
      <c r="DD176" s="84"/>
      <c r="DE176" s="84"/>
      <c r="DF176" s="72"/>
      <c r="DG176" s="83"/>
      <c r="DH176" s="84"/>
      <c r="DI176" s="84"/>
      <c r="DJ176" s="84"/>
      <c r="DK176" s="84"/>
      <c r="DL176" s="72"/>
    </row>
    <row r="177" spans="2:116" s="80" customFormat="1">
      <c r="B177" s="288"/>
      <c r="C177" s="283" t="s">
        <v>1429</v>
      </c>
      <c r="D177" s="84" t="s">
        <v>1429</v>
      </c>
      <c r="E177" s="84" t="s">
        <v>1429</v>
      </c>
      <c r="F177" s="84" t="s">
        <v>1429</v>
      </c>
      <c r="G177" s="84" t="s">
        <v>1429</v>
      </c>
      <c r="H177" s="284" t="s">
        <v>1429</v>
      </c>
      <c r="I177" s="283" t="s">
        <v>1429</v>
      </c>
      <c r="J177" s="84" t="s">
        <v>1429</v>
      </c>
      <c r="K177" s="84" t="s">
        <v>1429</v>
      </c>
      <c r="L177" s="84" t="s">
        <v>1429</v>
      </c>
      <c r="M177" s="84" t="s">
        <v>1429</v>
      </c>
      <c r="N177" s="284" t="s">
        <v>1429</v>
      </c>
      <c r="O177" s="283" t="s">
        <v>1429</v>
      </c>
      <c r="P177" s="84" t="s">
        <v>1429</v>
      </c>
      <c r="Q177" s="84" t="s">
        <v>1429</v>
      </c>
      <c r="R177" s="84" t="s">
        <v>1429</v>
      </c>
      <c r="S177" s="84" t="s">
        <v>1429</v>
      </c>
      <c r="T177" s="284" t="s">
        <v>1429</v>
      </c>
      <c r="U177" s="283" t="s">
        <v>1429</v>
      </c>
      <c r="V177" s="84" t="s">
        <v>1429</v>
      </c>
      <c r="W177" s="84" t="s">
        <v>1429</v>
      </c>
      <c r="X177" s="84" t="s">
        <v>1429</v>
      </c>
      <c r="Y177" s="84" t="s">
        <v>1429</v>
      </c>
      <c r="Z177" s="284" t="s">
        <v>1429</v>
      </c>
      <c r="AA177" s="283" t="s">
        <v>1429</v>
      </c>
      <c r="AB177" s="84" t="s">
        <v>1429</v>
      </c>
      <c r="AC177" s="84" t="s">
        <v>1429</v>
      </c>
      <c r="AD177" s="84" t="s">
        <v>1429</v>
      </c>
      <c r="AE177" s="84" t="s">
        <v>1429</v>
      </c>
      <c r="AF177" s="284" t="s">
        <v>1429</v>
      </c>
      <c r="AG177" s="283"/>
      <c r="AH177" s="84"/>
      <c r="AI177" s="84"/>
      <c r="AJ177" s="84" t="s">
        <v>1429</v>
      </c>
      <c r="AK177" s="84" t="s">
        <v>1429</v>
      </c>
      <c r="AL177" s="284" t="s">
        <v>1429</v>
      </c>
      <c r="AM177" s="84"/>
      <c r="AN177" s="84"/>
      <c r="AO177" s="84"/>
      <c r="AP177" s="84"/>
      <c r="AQ177" s="84"/>
      <c r="AR177" s="72"/>
      <c r="AS177" s="83"/>
      <c r="AT177" s="84"/>
      <c r="AU177" s="84"/>
      <c r="AV177" s="84"/>
      <c r="AW177" s="84"/>
      <c r="AX177" s="72"/>
      <c r="AY177" s="83"/>
      <c r="AZ177" s="84"/>
      <c r="BA177" s="84"/>
      <c r="BB177" s="84"/>
      <c r="BC177" s="84"/>
      <c r="BD177" s="72"/>
      <c r="BE177" s="83"/>
      <c r="BF177" s="84"/>
      <c r="BG177" s="84"/>
      <c r="BH177" s="84"/>
      <c r="BI177" s="84"/>
      <c r="BJ177" s="72"/>
      <c r="BK177" s="83"/>
      <c r="BL177" s="84"/>
      <c r="BM177" s="84"/>
      <c r="BN177" s="84"/>
      <c r="BO177" s="84"/>
      <c r="BP177" s="72"/>
      <c r="BQ177" s="83"/>
      <c r="BR177" s="84"/>
      <c r="BS177" s="84"/>
      <c r="BT177" s="84"/>
      <c r="BU177" s="84"/>
      <c r="BV177" s="72"/>
      <c r="BW177" s="83"/>
      <c r="BX177" s="84"/>
      <c r="BY177" s="84"/>
      <c r="BZ177" s="84"/>
      <c r="CA177" s="84"/>
      <c r="CB177" s="72"/>
      <c r="CC177" s="83"/>
      <c r="CD177" s="84"/>
      <c r="CE177" s="84"/>
      <c r="CF177" s="84"/>
      <c r="CG177" s="84"/>
      <c r="CH177" s="72"/>
      <c r="CI177" s="83"/>
      <c r="CJ177" s="84"/>
      <c r="CK177" s="84"/>
      <c r="CL177" s="84"/>
      <c r="CM177" s="84"/>
      <c r="CN177" s="72"/>
      <c r="CO177" s="83"/>
      <c r="CP177" s="84"/>
      <c r="CQ177" s="84"/>
      <c r="CR177" s="84"/>
      <c r="CS177" s="84"/>
      <c r="CT177" s="72"/>
      <c r="CU177" s="83"/>
      <c r="CV177" s="84"/>
      <c r="CW177" s="84"/>
      <c r="CX177" s="84"/>
      <c r="CY177" s="84"/>
      <c r="CZ177" s="72"/>
      <c r="DA177" s="83"/>
      <c r="DB177" s="84"/>
      <c r="DC177" s="84"/>
      <c r="DD177" s="84"/>
      <c r="DE177" s="84"/>
      <c r="DF177" s="72"/>
      <c r="DG177" s="83"/>
      <c r="DH177" s="84"/>
      <c r="DI177" s="84"/>
      <c r="DJ177" s="84"/>
      <c r="DK177" s="84"/>
      <c r="DL177" s="72"/>
    </row>
    <row r="178" spans="2:116" ht="15">
      <c r="B178" s="211" t="s">
        <v>108</v>
      </c>
      <c r="C178" s="212"/>
      <c r="D178" s="212"/>
      <c r="E178" s="212"/>
      <c r="F178" s="212"/>
      <c r="G178" s="212"/>
      <c r="H178" s="212"/>
      <c r="I178" s="212"/>
      <c r="J178" s="212"/>
      <c r="K178" s="212"/>
      <c r="L178" s="212"/>
      <c r="M178" s="212"/>
      <c r="N178" s="212"/>
      <c r="O178" s="212"/>
      <c r="P178" s="212"/>
      <c r="Q178" s="212"/>
      <c r="R178" s="212"/>
      <c r="S178" s="212"/>
      <c r="T178" s="212"/>
      <c r="U178" s="212"/>
      <c r="V178" s="212"/>
      <c r="W178" s="212"/>
      <c r="X178" s="212"/>
      <c r="Y178" s="212"/>
      <c r="Z178" s="212"/>
      <c r="AA178" s="212"/>
      <c r="AB178" s="212"/>
      <c r="AC178" s="212"/>
      <c r="AD178" s="212"/>
      <c r="AE178" s="212"/>
      <c r="AF178" s="212"/>
      <c r="AG178" s="212"/>
      <c r="AH178" s="212"/>
      <c r="AI178" s="212"/>
      <c r="AJ178" s="212"/>
      <c r="AK178" s="212"/>
      <c r="AL178" s="212"/>
      <c r="AM178" s="212"/>
      <c r="AN178" s="212"/>
      <c r="AO178" s="212"/>
      <c r="AP178" s="212"/>
      <c r="AQ178" s="212"/>
      <c r="AR178" s="212"/>
      <c r="AS178" s="212"/>
      <c r="AT178" s="212"/>
      <c r="AU178" s="212"/>
      <c r="AV178" s="212"/>
      <c r="AW178" s="212"/>
      <c r="AX178" s="212"/>
      <c r="AY178" s="212"/>
      <c r="AZ178" s="212"/>
      <c r="BA178" s="212"/>
      <c r="BB178" s="212"/>
      <c r="BC178" s="212"/>
      <c r="BD178" s="212"/>
      <c r="BE178" s="212"/>
      <c r="BF178" s="212"/>
      <c r="BG178" s="212"/>
      <c r="BH178" s="212"/>
      <c r="BI178" s="212"/>
      <c r="BJ178" s="212"/>
      <c r="BK178" s="212"/>
      <c r="BL178" s="212"/>
      <c r="BM178" s="212"/>
      <c r="BN178" s="212"/>
      <c r="BO178" s="212"/>
      <c r="BP178" s="212"/>
      <c r="BQ178" s="212"/>
      <c r="BR178" s="212"/>
      <c r="BS178" s="212"/>
      <c r="BT178" s="212"/>
      <c r="BU178" s="212"/>
      <c r="BV178" s="212"/>
      <c r="BW178" s="212"/>
      <c r="BX178" s="212"/>
      <c r="BY178" s="212"/>
      <c r="BZ178" s="212"/>
      <c r="CA178" s="212"/>
      <c r="CB178" s="212"/>
      <c r="CC178" s="212"/>
      <c r="CD178" s="212"/>
      <c r="CE178" s="212"/>
      <c r="CF178" s="212"/>
      <c r="CG178" s="212"/>
      <c r="CH178" s="212"/>
      <c r="CI178" s="212"/>
      <c r="CJ178" s="212"/>
      <c r="CK178" s="212"/>
      <c r="CL178" s="212"/>
      <c r="CM178" s="212"/>
      <c r="CN178" s="212"/>
      <c r="CO178" s="212"/>
      <c r="CP178" s="212"/>
      <c r="CQ178" s="212"/>
      <c r="CR178" s="212"/>
      <c r="CS178" s="212"/>
      <c r="CT178" s="212"/>
      <c r="CU178" s="212"/>
      <c r="CV178" s="212"/>
      <c r="CW178" s="212"/>
      <c r="CX178" s="212"/>
      <c r="CY178" s="212"/>
      <c r="CZ178" s="212"/>
      <c r="DA178" s="212"/>
      <c r="DB178" s="212"/>
      <c r="DC178" s="212"/>
      <c r="DD178" s="212"/>
      <c r="DE178" s="212"/>
      <c r="DF178" s="212"/>
      <c r="DG178" s="212"/>
      <c r="DH178" s="212"/>
      <c r="DI178" s="212"/>
      <c r="DJ178" s="212"/>
      <c r="DK178" s="212"/>
      <c r="DL178" s="212"/>
    </row>
    <row r="179" spans="2:116" s="107" customFormat="1">
      <c r="B179" s="287" t="str">
        <f>B169</f>
        <v>Company</v>
      </c>
      <c r="C179" s="348" t="s">
        <v>770</v>
      </c>
      <c r="D179" s="346"/>
      <c r="E179" s="346"/>
      <c r="F179" s="346"/>
      <c r="G179" s="346"/>
      <c r="H179" s="349"/>
      <c r="I179" s="348" t="s">
        <v>771</v>
      </c>
      <c r="J179" s="346"/>
      <c r="K179" s="346"/>
      <c r="L179" s="346"/>
      <c r="M179" s="346"/>
      <c r="N179" s="349"/>
      <c r="O179" s="348" t="s">
        <v>772</v>
      </c>
      <c r="P179" s="346"/>
      <c r="Q179" s="346"/>
      <c r="R179" s="346"/>
      <c r="S179" s="346"/>
      <c r="T179" s="349"/>
      <c r="U179" s="348" t="s">
        <v>773</v>
      </c>
      <c r="V179" s="346"/>
      <c r="W179" s="346"/>
      <c r="X179" s="346"/>
      <c r="Y179" s="346"/>
      <c r="Z179" s="349"/>
      <c r="AA179" s="348" t="s">
        <v>774</v>
      </c>
      <c r="AB179" s="346"/>
      <c r="AC179" s="346"/>
      <c r="AD179" s="346"/>
      <c r="AE179" s="346"/>
      <c r="AF179" s="349"/>
      <c r="AG179" s="348"/>
      <c r="AH179" s="346"/>
      <c r="AI179" s="346"/>
      <c r="AJ179" s="346"/>
      <c r="AK179" s="346"/>
      <c r="AL179" s="349"/>
      <c r="AM179" s="346"/>
      <c r="AN179" s="346"/>
      <c r="AO179" s="346"/>
      <c r="AP179" s="346"/>
      <c r="AQ179" s="346"/>
      <c r="AR179" s="347"/>
      <c r="AS179" s="345"/>
      <c r="AT179" s="346"/>
      <c r="AU179" s="346"/>
      <c r="AV179" s="346"/>
      <c r="AW179" s="346"/>
      <c r="AX179" s="347"/>
      <c r="AY179" s="345"/>
      <c r="AZ179" s="346"/>
      <c r="BA179" s="346"/>
      <c r="BB179" s="346"/>
      <c r="BC179" s="346"/>
      <c r="BD179" s="347"/>
      <c r="BE179" s="345"/>
      <c r="BF179" s="346"/>
      <c r="BG179" s="346"/>
      <c r="BH179" s="346"/>
      <c r="BI179" s="346"/>
      <c r="BJ179" s="347"/>
      <c r="BK179" s="345"/>
      <c r="BL179" s="346"/>
      <c r="BM179" s="346"/>
      <c r="BN179" s="346"/>
      <c r="BO179" s="346"/>
      <c r="BP179" s="347"/>
      <c r="BQ179" s="345"/>
      <c r="BR179" s="346"/>
      <c r="BS179" s="346"/>
      <c r="BT179" s="346"/>
      <c r="BU179" s="346"/>
      <c r="BV179" s="347"/>
      <c r="BW179" s="345"/>
      <c r="BX179" s="346"/>
      <c r="BY179" s="346"/>
      <c r="BZ179" s="346"/>
      <c r="CA179" s="346"/>
      <c r="CB179" s="347"/>
      <c r="CC179" s="345"/>
      <c r="CD179" s="346"/>
      <c r="CE179" s="346"/>
      <c r="CF179" s="346"/>
      <c r="CG179" s="346"/>
      <c r="CH179" s="347"/>
      <c r="CI179" s="345"/>
      <c r="CJ179" s="346"/>
      <c r="CK179" s="346"/>
      <c r="CL179" s="346"/>
      <c r="CM179" s="346"/>
      <c r="CN179" s="347"/>
      <c r="CO179" s="342"/>
      <c r="CP179" s="343"/>
      <c r="CQ179" s="343"/>
      <c r="CR179" s="343"/>
      <c r="CS179" s="343"/>
      <c r="CT179" s="344"/>
      <c r="CU179" s="342"/>
      <c r="CV179" s="343"/>
      <c r="CW179" s="343"/>
      <c r="CX179" s="343"/>
      <c r="CY179" s="343"/>
      <c r="CZ179" s="344"/>
      <c r="DA179" s="342"/>
      <c r="DB179" s="343"/>
      <c r="DC179" s="343"/>
      <c r="DD179" s="343"/>
      <c r="DE179" s="343"/>
      <c r="DF179" s="344"/>
      <c r="DG179" s="342"/>
      <c r="DH179" s="343"/>
      <c r="DI179" s="343"/>
      <c r="DJ179" s="343"/>
      <c r="DK179" s="343"/>
      <c r="DL179" s="344"/>
    </row>
    <row r="180" spans="2:116" s="111" customFormat="1">
      <c r="B180" s="287" t="str">
        <f>B8</f>
        <v>BBG Code</v>
      </c>
      <c r="C180" s="279" t="s">
        <v>204</v>
      </c>
      <c r="D180" s="33" t="s">
        <v>204</v>
      </c>
      <c r="E180" s="33" t="s">
        <v>204</v>
      </c>
      <c r="F180" s="33" t="s">
        <v>204</v>
      </c>
      <c r="G180" s="33" t="s">
        <v>204</v>
      </c>
      <c r="H180" s="280" t="s">
        <v>204</v>
      </c>
      <c r="I180" s="279" t="s">
        <v>205</v>
      </c>
      <c r="J180" s="33" t="s">
        <v>205</v>
      </c>
      <c r="K180" s="33" t="s">
        <v>205</v>
      </c>
      <c r="L180" s="33" t="s">
        <v>205</v>
      </c>
      <c r="M180" s="33" t="s">
        <v>205</v>
      </c>
      <c r="N180" s="280" t="s">
        <v>205</v>
      </c>
      <c r="O180" s="279" t="s">
        <v>769</v>
      </c>
      <c r="P180" s="33" t="s">
        <v>769</v>
      </c>
      <c r="Q180" s="33" t="s">
        <v>769</v>
      </c>
      <c r="R180" s="33" t="s">
        <v>769</v>
      </c>
      <c r="S180" s="33" t="s">
        <v>769</v>
      </c>
      <c r="T180" s="280" t="s">
        <v>769</v>
      </c>
      <c r="U180" s="279" t="s">
        <v>768</v>
      </c>
      <c r="V180" s="33" t="s">
        <v>768</v>
      </c>
      <c r="W180" s="33" t="s">
        <v>768</v>
      </c>
      <c r="X180" s="33" t="s">
        <v>768</v>
      </c>
      <c r="Y180" s="33" t="s">
        <v>768</v>
      </c>
      <c r="Z180" s="280" t="s">
        <v>768</v>
      </c>
      <c r="AA180" s="279" t="s">
        <v>767</v>
      </c>
      <c r="AB180" s="33" t="s">
        <v>767</v>
      </c>
      <c r="AC180" s="33" t="s">
        <v>767</v>
      </c>
      <c r="AD180" s="33" t="s">
        <v>767</v>
      </c>
      <c r="AE180" s="33" t="s">
        <v>767</v>
      </c>
      <c r="AF180" s="280" t="s">
        <v>767</v>
      </c>
      <c r="AG180" s="279"/>
      <c r="AH180" s="33"/>
      <c r="AI180" s="33"/>
      <c r="AJ180" s="33"/>
      <c r="AK180" s="33"/>
      <c r="AL180" s="280"/>
      <c r="AM180" s="278"/>
      <c r="AN180" s="33"/>
      <c r="AO180" s="33"/>
      <c r="AP180" s="33"/>
      <c r="AQ180" s="33"/>
      <c r="AR180" s="34"/>
      <c r="AS180" s="32"/>
      <c r="AT180" s="33"/>
      <c r="AU180" s="33"/>
      <c r="AV180" s="33"/>
      <c r="AW180" s="33"/>
      <c r="AX180" s="34"/>
      <c r="AY180" s="32"/>
      <c r="AZ180" s="33"/>
      <c r="BA180" s="33"/>
      <c r="BB180" s="33"/>
      <c r="BC180" s="33"/>
      <c r="BD180" s="34"/>
      <c r="BE180" s="32"/>
      <c r="BF180" s="33"/>
      <c r="BG180" s="33"/>
      <c r="BH180" s="33"/>
      <c r="BI180" s="33"/>
      <c r="BJ180" s="34"/>
      <c r="BK180" s="32"/>
      <c r="BL180" s="33"/>
      <c r="BM180" s="33"/>
      <c r="BN180" s="33"/>
      <c r="BO180" s="33"/>
      <c r="BP180" s="34"/>
      <c r="BQ180" s="32"/>
      <c r="BR180" s="33"/>
      <c r="BS180" s="33"/>
      <c r="BT180" s="33"/>
      <c r="BU180" s="33"/>
      <c r="BV180" s="34"/>
      <c r="BW180" s="32"/>
      <c r="BX180" s="33"/>
      <c r="BY180" s="33"/>
      <c r="BZ180" s="33"/>
      <c r="CA180" s="33"/>
      <c r="CB180" s="34"/>
      <c r="CC180" s="32"/>
      <c r="CD180" s="33"/>
      <c r="CE180" s="33"/>
      <c r="CF180" s="33"/>
      <c r="CG180" s="33"/>
      <c r="CH180" s="34"/>
      <c r="CI180" s="32"/>
      <c r="CJ180" s="33"/>
      <c r="CK180" s="33"/>
      <c r="CL180" s="33"/>
      <c r="CM180" s="33"/>
      <c r="CN180" s="34"/>
      <c r="CO180" s="108"/>
      <c r="CP180" s="109"/>
      <c r="CQ180" s="109"/>
      <c r="CR180" s="109"/>
      <c r="CS180" s="109"/>
      <c r="CT180" s="110"/>
      <c r="CU180" s="108"/>
      <c r="CV180" s="109"/>
      <c r="CW180" s="109"/>
      <c r="CX180" s="109"/>
      <c r="CY180" s="109"/>
      <c r="CZ180" s="110"/>
      <c r="DA180" s="108"/>
      <c r="DB180" s="109"/>
      <c r="DC180" s="109"/>
      <c r="DD180" s="109"/>
      <c r="DE180" s="109"/>
      <c r="DF180" s="110"/>
      <c r="DG180" s="108"/>
      <c r="DH180" s="109"/>
      <c r="DI180" s="109"/>
      <c r="DJ180" s="109"/>
      <c r="DK180" s="109"/>
      <c r="DL180" s="110"/>
    </row>
    <row r="181" spans="2:116" s="115" customFormat="1">
      <c r="B181" s="287" t="s">
        <v>69</v>
      </c>
      <c r="C181" s="281" t="str">
        <f t="shared" ref="C181:AH181" si="183">C171</f>
        <v>FY21</v>
      </c>
      <c r="D181" s="214" t="str">
        <f t="shared" si="183"/>
        <v>FY22</v>
      </c>
      <c r="E181" s="214" t="str">
        <f t="shared" si="183"/>
        <v>FY23</v>
      </c>
      <c r="F181" s="214" t="str">
        <f t="shared" si="183"/>
        <v>FY24</v>
      </c>
      <c r="G181" s="214" t="str">
        <f t="shared" si="183"/>
        <v>FY25E</v>
      </c>
      <c r="H181" s="282" t="str">
        <f t="shared" si="183"/>
        <v>FY26E</v>
      </c>
      <c r="I181" s="281" t="str">
        <f t="shared" si="183"/>
        <v>FY21</v>
      </c>
      <c r="J181" s="214" t="str">
        <f t="shared" si="183"/>
        <v>FY22</v>
      </c>
      <c r="K181" s="214" t="str">
        <f t="shared" si="183"/>
        <v>FY23</v>
      </c>
      <c r="L181" s="214" t="str">
        <f t="shared" si="183"/>
        <v>FY24</v>
      </c>
      <c r="M181" s="214" t="str">
        <f t="shared" si="183"/>
        <v>FY25E</v>
      </c>
      <c r="N181" s="282" t="str">
        <f t="shared" si="183"/>
        <v>FY26E</v>
      </c>
      <c r="O181" s="281" t="str">
        <f t="shared" si="183"/>
        <v>FY21</v>
      </c>
      <c r="P181" s="214" t="str">
        <f t="shared" si="183"/>
        <v>FY22</v>
      </c>
      <c r="Q181" s="214" t="str">
        <f t="shared" si="183"/>
        <v>FY23</v>
      </c>
      <c r="R181" s="214" t="str">
        <f t="shared" si="183"/>
        <v>FY24</v>
      </c>
      <c r="S181" s="214" t="str">
        <f t="shared" si="183"/>
        <v>FY25E</v>
      </c>
      <c r="T181" s="282" t="str">
        <f t="shared" si="183"/>
        <v>FY26E</v>
      </c>
      <c r="U181" s="281" t="str">
        <f t="shared" si="183"/>
        <v>FY21</v>
      </c>
      <c r="V181" s="214" t="str">
        <f t="shared" si="183"/>
        <v>FY22</v>
      </c>
      <c r="W181" s="214" t="str">
        <f t="shared" si="183"/>
        <v>FY23</v>
      </c>
      <c r="X181" s="214" t="str">
        <f t="shared" si="183"/>
        <v>FY24</v>
      </c>
      <c r="Y181" s="214" t="str">
        <f t="shared" si="183"/>
        <v>FY25E</v>
      </c>
      <c r="Z181" s="282" t="str">
        <f t="shared" si="183"/>
        <v>FY26E</v>
      </c>
      <c r="AA181" s="281" t="str">
        <f t="shared" si="183"/>
        <v>FY21</v>
      </c>
      <c r="AB181" s="214" t="str">
        <f t="shared" si="183"/>
        <v>FY22</v>
      </c>
      <c r="AC181" s="214" t="str">
        <f t="shared" si="183"/>
        <v>FY23</v>
      </c>
      <c r="AD181" s="214" t="str">
        <f t="shared" si="183"/>
        <v>FY24</v>
      </c>
      <c r="AE181" s="214" t="str">
        <f t="shared" si="183"/>
        <v>FY25E</v>
      </c>
      <c r="AF181" s="282" t="str">
        <f t="shared" si="183"/>
        <v>FY26E</v>
      </c>
      <c r="AG181" s="281" t="str">
        <f t="shared" si="183"/>
        <v>FY21</v>
      </c>
      <c r="AH181" s="214" t="str">
        <f t="shared" si="183"/>
        <v>FY22</v>
      </c>
      <c r="AI181" s="214" t="str">
        <f t="shared" ref="AI181:BN181" si="184">AI171</f>
        <v>FY23</v>
      </c>
      <c r="AJ181" s="214" t="str">
        <f t="shared" si="184"/>
        <v>FY24</v>
      </c>
      <c r="AK181" s="214" t="str">
        <f t="shared" si="184"/>
        <v>FY25E</v>
      </c>
      <c r="AL181" s="282" t="str">
        <f t="shared" si="184"/>
        <v>FY26E</v>
      </c>
      <c r="AM181" s="114" t="str">
        <f t="shared" si="184"/>
        <v>FY21</v>
      </c>
      <c r="AN181" s="214" t="str">
        <f t="shared" si="184"/>
        <v>FY22</v>
      </c>
      <c r="AO181" s="214" t="str">
        <f t="shared" si="184"/>
        <v>FY23</v>
      </c>
      <c r="AP181" s="214" t="str">
        <f t="shared" si="184"/>
        <v>FY24</v>
      </c>
      <c r="AQ181" s="214" t="str">
        <f t="shared" si="184"/>
        <v>FY25E</v>
      </c>
      <c r="AR181" s="214" t="str">
        <f t="shared" si="184"/>
        <v>FY26E</v>
      </c>
      <c r="AS181" s="214" t="str">
        <f t="shared" si="184"/>
        <v>FY21</v>
      </c>
      <c r="AT181" s="214" t="str">
        <f t="shared" si="184"/>
        <v>FY22</v>
      </c>
      <c r="AU181" s="214" t="str">
        <f t="shared" si="184"/>
        <v>FY23</v>
      </c>
      <c r="AV181" s="214" t="str">
        <f t="shared" si="184"/>
        <v>FY24</v>
      </c>
      <c r="AW181" s="214" t="str">
        <f t="shared" si="184"/>
        <v>FY25E</v>
      </c>
      <c r="AX181" s="214" t="str">
        <f t="shared" si="184"/>
        <v>FY26E</v>
      </c>
      <c r="AY181" s="214" t="str">
        <f t="shared" si="184"/>
        <v>FY21</v>
      </c>
      <c r="AZ181" s="214" t="str">
        <f t="shared" si="184"/>
        <v>FY22</v>
      </c>
      <c r="BA181" s="214" t="str">
        <f t="shared" si="184"/>
        <v>FY23</v>
      </c>
      <c r="BB181" s="214" t="str">
        <f t="shared" si="184"/>
        <v>FY24</v>
      </c>
      <c r="BC181" s="214" t="str">
        <f t="shared" si="184"/>
        <v>FY25E</v>
      </c>
      <c r="BD181" s="214" t="str">
        <f t="shared" si="184"/>
        <v>FY26E</v>
      </c>
      <c r="BE181" s="214" t="str">
        <f t="shared" si="184"/>
        <v>FY21</v>
      </c>
      <c r="BF181" s="214" t="str">
        <f t="shared" si="184"/>
        <v>FY22</v>
      </c>
      <c r="BG181" s="214" t="str">
        <f t="shared" si="184"/>
        <v>FY23</v>
      </c>
      <c r="BH181" s="214" t="str">
        <f t="shared" si="184"/>
        <v>FY24</v>
      </c>
      <c r="BI181" s="214" t="str">
        <f t="shared" si="184"/>
        <v>FY25E</v>
      </c>
      <c r="BJ181" s="214" t="str">
        <f t="shared" si="184"/>
        <v>FY26E</v>
      </c>
      <c r="BK181" s="214" t="str">
        <f t="shared" si="184"/>
        <v>FY21</v>
      </c>
      <c r="BL181" s="214" t="str">
        <f t="shared" si="184"/>
        <v>FY22</v>
      </c>
      <c r="BM181" s="214" t="str">
        <f t="shared" si="184"/>
        <v>FY23</v>
      </c>
      <c r="BN181" s="214" t="str">
        <f t="shared" si="184"/>
        <v>FY24</v>
      </c>
      <c r="BO181" s="214" t="str">
        <f t="shared" ref="BO181:CT181" si="185">BO171</f>
        <v>FY25E</v>
      </c>
      <c r="BP181" s="214" t="str">
        <f t="shared" si="185"/>
        <v>FY26E</v>
      </c>
      <c r="BQ181" s="214" t="str">
        <f t="shared" si="185"/>
        <v>FY21</v>
      </c>
      <c r="BR181" s="214" t="str">
        <f t="shared" si="185"/>
        <v>FY22</v>
      </c>
      <c r="BS181" s="214" t="str">
        <f t="shared" si="185"/>
        <v>FY23</v>
      </c>
      <c r="BT181" s="214" t="str">
        <f t="shared" si="185"/>
        <v>FY24</v>
      </c>
      <c r="BU181" s="214" t="str">
        <f t="shared" si="185"/>
        <v>FY25E</v>
      </c>
      <c r="BV181" s="214" t="str">
        <f t="shared" si="185"/>
        <v>FY26E</v>
      </c>
      <c r="BW181" s="214" t="str">
        <f t="shared" si="185"/>
        <v>FY21</v>
      </c>
      <c r="BX181" s="214" t="str">
        <f t="shared" si="185"/>
        <v>FY22</v>
      </c>
      <c r="BY181" s="214" t="str">
        <f t="shared" si="185"/>
        <v>FY23</v>
      </c>
      <c r="BZ181" s="214" t="str">
        <f t="shared" si="185"/>
        <v>FY24</v>
      </c>
      <c r="CA181" s="214" t="str">
        <f t="shared" si="185"/>
        <v>FY25E</v>
      </c>
      <c r="CB181" s="214" t="str">
        <f t="shared" si="185"/>
        <v>FY26E</v>
      </c>
      <c r="CC181" s="214" t="str">
        <f t="shared" si="185"/>
        <v>FY21</v>
      </c>
      <c r="CD181" s="214" t="str">
        <f t="shared" si="185"/>
        <v>FY22</v>
      </c>
      <c r="CE181" s="214" t="str">
        <f t="shared" si="185"/>
        <v>FY23</v>
      </c>
      <c r="CF181" s="214" t="str">
        <f t="shared" si="185"/>
        <v>FY24</v>
      </c>
      <c r="CG181" s="214" t="str">
        <f t="shared" si="185"/>
        <v>FY25E</v>
      </c>
      <c r="CH181" s="214" t="str">
        <f t="shared" si="185"/>
        <v>FY26E</v>
      </c>
      <c r="CI181" s="214" t="str">
        <f t="shared" si="185"/>
        <v>FY21</v>
      </c>
      <c r="CJ181" s="214" t="str">
        <f t="shared" si="185"/>
        <v>FY22</v>
      </c>
      <c r="CK181" s="214" t="str">
        <f t="shared" si="185"/>
        <v>FY23</v>
      </c>
      <c r="CL181" s="214" t="str">
        <f t="shared" si="185"/>
        <v>FY24</v>
      </c>
      <c r="CM181" s="214" t="str">
        <f t="shared" si="185"/>
        <v>FY25E</v>
      </c>
      <c r="CN181" s="214" t="str">
        <f t="shared" si="185"/>
        <v>FY26E</v>
      </c>
      <c r="CO181" s="214" t="str">
        <f t="shared" si="185"/>
        <v>FY21</v>
      </c>
      <c r="CP181" s="214" t="str">
        <f t="shared" si="185"/>
        <v>FY22</v>
      </c>
      <c r="CQ181" s="214" t="str">
        <f t="shared" si="185"/>
        <v>FY23</v>
      </c>
      <c r="CR181" s="214" t="str">
        <f t="shared" si="185"/>
        <v>FY24</v>
      </c>
      <c r="CS181" s="214" t="str">
        <f t="shared" si="185"/>
        <v>FY25E</v>
      </c>
      <c r="CT181" s="214" t="str">
        <f t="shared" si="185"/>
        <v>FY26E</v>
      </c>
      <c r="CU181" s="214" t="str">
        <f t="shared" ref="CU181:DL181" si="186">CU171</f>
        <v>FY21</v>
      </c>
      <c r="CV181" s="214" t="str">
        <f t="shared" si="186"/>
        <v>FY22</v>
      </c>
      <c r="CW181" s="214" t="str">
        <f t="shared" si="186"/>
        <v>FY23</v>
      </c>
      <c r="CX181" s="214" t="str">
        <f t="shared" si="186"/>
        <v>FY24</v>
      </c>
      <c r="CY181" s="214" t="str">
        <f t="shared" si="186"/>
        <v>FY25E</v>
      </c>
      <c r="CZ181" s="214" t="str">
        <f t="shared" si="186"/>
        <v>FY26E</v>
      </c>
      <c r="DA181" s="214" t="str">
        <f t="shared" si="186"/>
        <v>FY21</v>
      </c>
      <c r="DB181" s="214" t="str">
        <f t="shared" si="186"/>
        <v>FY22</v>
      </c>
      <c r="DC181" s="214" t="str">
        <f t="shared" si="186"/>
        <v>FY23</v>
      </c>
      <c r="DD181" s="214" t="str">
        <f t="shared" si="186"/>
        <v>FY24</v>
      </c>
      <c r="DE181" s="214" t="str">
        <f t="shared" si="186"/>
        <v>FY25E</v>
      </c>
      <c r="DF181" s="214" t="str">
        <f t="shared" si="186"/>
        <v>FY26E</v>
      </c>
      <c r="DG181" s="214" t="str">
        <f t="shared" si="186"/>
        <v>FY21</v>
      </c>
      <c r="DH181" s="214" t="str">
        <f t="shared" si="186"/>
        <v>FY22</v>
      </c>
      <c r="DI181" s="214" t="str">
        <f t="shared" si="186"/>
        <v>FY23</v>
      </c>
      <c r="DJ181" s="214" t="str">
        <f t="shared" si="186"/>
        <v>FY24</v>
      </c>
      <c r="DK181" s="214" t="str">
        <f t="shared" si="186"/>
        <v>FY25E</v>
      </c>
      <c r="DL181" s="214" t="str">
        <f t="shared" si="186"/>
        <v>FY26E</v>
      </c>
    </row>
    <row r="182" spans="2:116" s="80" customFormat="1">
      <c r="B182" s="288" t="s">
        <v>775</v>
      </c>
      <c r="C182" s="283">
        <v>51725</v>
      </c>
      <c r="D182" s="84">
        <v>54597</v>
      </c>
      <c r="E182" s="84">
        <v>56368</v>
      </c>
      <c r="F182" s="84">
        <v>59078</v>
      </c>
      <c r="G182" s="84">
        <v>61256</v>
      </c>
      <c r="H182" s="284">
        <v>61256</v>
      </c>
      <c r="I182" s="283">
        <v>382150</v>
      </c>
      <c r="J182" s="84">
        <v>399490</v>
      </c>
      <c r="K182" s="84">
        <v>416050</v>
      </c>
      <c r="L182" s="84">
        <v>441970</v>
      </c>
      <c r="M182" s="84" t="s">
        <v>1429</v>
      </c>
      <c r="N182" s="284" t="s">
        <v>1429</v>
      </c>
      <c r="O182" s="283">
        <v>12808</v>
      </c>
      <c r="P182" s="84">
        <v>13515</v>
      </c>
      <c r="Q182" s="84">
        <v>14110</v>
      </c>
      <c r="R182" s="84">
        <v>14707</v>
      </c>
      <c r="S182" s="84" t="s">
        <v>1429</v>
      </c>
      <c r="T182" s="284" t="s">
        <v>1429</v>
      </c>
      <c r="U182" s="283">
        <v>19198.973392212767</v>
      </c>
      <c r="V182" s="84">
        <v>20011.973392212767</v>
      </c>
      <c r="W182" s="84">
        <v>21254.520569172768</v>
      </c>
      <c r="X182" s="84">
        <v>20853.96695326332</v>
      </c>
      <c r="Y182" s="84">
        <v>25666.179969178214</v>
      </c>
      <c r="Z182" s="284">
        <v>24627.90529326332</v>
      </c>
      <c r="AA182" s="283" t="s">
        <v>1429</v>
      </c>
      <c r="AB182" s="84" t="s">
        <v>1429</v>
      </c>
      <c r="AC182" s="84" t="s">
        <v>1429</v>
      </c>
      <c r="AD182" s="84" t="s">
        <v>1429</v>
      </c>
      <c r="AE182" s="84" t="s">
        <v>1429</v>
      </c>
      <c r="AF182" s="284" t="s">
        <v>1429</v>
      </c>
      <c r="AG182" s="283"/>
      <c r="AH182" s="84"/>
      <c r="AI182" s="84"/>
      <c r="AJ182" s="84"/>
      <c r="AK182" s="84"/>
      <c r="AL182" s="284"/>
      <c r="AM182" s="84"/>
      <c r="AN182" s="84"/>
      <c r="AO182" s="84"/>
      <c r="AP182" s="84"/>
      <c r="AQ182" s="84"/>
      <c r="AR182" s="72"/>
      <c r="AS182" s="83"/>
      <c r="AT182" s="84"/>
      <c r="AU182" s="84"/>
      <c r="AV182" s="84"/>
      <c r="AW182" s="84"/>
      <c r="AX182" s="72"/>
      <c r="AY182" s="83"/>
      <c r="AZ182" s="84"/>
      <c r="BA182" s="84"/>
      <c r="BB182" s="84"/>
      <c r="BC182" s="84"/>
      <c r="BD182" s="72"/>
      <c r="BE182" s="83"/>
      <c r="BF182" s="84"/>
      <c r="BG182" s="84"/>
      <c r="BH182" s="84"/>
      <c r="BI182" s="84"/>
      <c r="BJ182" s="72"/>
      <c r="BK182" s="83"/>
      <c r="BL182" s="84"/>
      <c r="BM182" s="84"/>
      <c r="BN182" s="84"/>
      <c r="BO182" s="84"/>
      <c r="BP182" s="72"/>
      <c r="BQ182" s="83"/>
      <c r="BR182" s="84"/>
      <c r="BS182" s="84"/>
      <c r="BT182" s="84"/>
      <c r="BU182" s="84"/>
      <c r="BV182" s="72"/>
      <c r="BW182" s="83"/>
      <c r="BX182" s="84"/>
      <c r="BY182" s="84"/>
      <c r="BZ182" s="84"/>
      <c r="CA182" s="84"/>
      <c r="CB182" s="72"/>
      <c r="CC182" s="83"/>
      <c r="CD182" s="84"/>
      <c r="CE182" s="84"/>
      <c r="CF182" s="84"/>
      <c r="CG182" s="84"/>
      <c r="CH182" s="72"/>
      <c r="CI182" s="83"/>
      <c r="CJ182" s="84"/>
      <c r="CK182" s="84"/>
      <c r="CL182" s="84"/>
      <c r="CM182" s="84"/>
      <c r="CN182" s="72"/>
      <c r="CO182" s="83"/>
      <c r="CP182" s="84"/>
      <c r="CQ182" s="84"/>
      <c r="CR182" s="84"/>
      <c r="CS182" s="84"/>
      <c r="CT182" s="72"/>
      <c r="CU182" s="83"/>
      <c r="CV182" s="84"/>
      <c r="CW182" s="84"/>
      <c r="CX182" s="84"/>
      <c r="CY182" s="84"/>
      <c r="CZ182" s="72"/>
      <c r="DA182" s="83"/>
      <c r="DB182" s="84"/>
      <c r="DC182" s="84"/>
      <c r="DD182" s="84"/>
      <c r="DE182" s="84"/>
      <c r="DF182" s="72"/>
      <c r="DG182" s="83"/>
      <c r="DH182" s="84"/>
      <c r="DI182" s="84"/>
      <c r="DJ182" s="84"/>
      <c r="DK182" s="84"/>
      <c r="DL182" s="72"/>
    </row>
    <row r="183" spans="2:116" s="80" customFormat="1">
      <c r="B183" s="288" t="s">
        <v>465</v>
      </c>
      <c r="C183" s="283">
        <v>3.7919276452519184</v>
      </c>
      <c r="D183" s="84">
        <v>4.0106439265607987</v>
      </c>
      <c r="E183" s="84">
        <v>4.9136306299852679</v>
      </c>
      <c r="F183" s="84">
        <v>4.6933272136913624</v>
      </c>
      <c r="G183" s="84">
        <v>4.5412552430524533</v>
      </c>
      <c r="H183" s="284">
        <v>4.4965700426350192</v>
      </c>
      <c r="I183" s="283" t="s">
        <v>1429</v>
      </c>
      <c r="J183" s="84" t="s">
        <v>1429</v>
      </c>
      <c r="K183" s="84" t="s">
        <v>1429</v>
      </c>
      <c r="L183" s="84" t="s">
        <v>1429</v>
      </c>
      <c r="M183" s="84" t="s">
        <v>1429</v>
      </c>
      <c r="N183" s="284" t="s">
        <v>1429</v>
      </c>
      <c r="O183" s="283" t="s">
        <v>1429</v>
      </c>
      <c r="P183" s="84" t="s">
        <v>1429</v>
      </c>
      <c r="Q183" s="84" t="s">
        <v>1429</v>
      </c>
      <c r="R183" s="84" t="s">
        <v>1429</v>
      </c>
      <c r="S183" s="84" t="s">
        <v>1429</v>
      </c>
      <c r="T183" s="284" t="s">
        <v>1429</v>
      </c>
      <c r="U183" s="283">
        <v>3.6055052833229566</v>
      </c>
      <c r="V183" s="84">
        <v>4.0811317504439977</v>
      </c>
      <c r="W183" s="84">
        <v>4.8609941430460202</v>
      </c>
      <c r="X183" s="84">
        <v>5.5077818171197572</v>
      </c>
      <c r="Y183" s="84">
        <v>5.9543979389763111</v>
      </c>
      <c r="Z183" s="284">
        <v>6.9762014602006852</v>
      </c>
      <c r="AA183" s="283" t="s">
        <v>1429</v>
      </c>
      <c r="AB183" s="84" t="s">
        <v>1429</v>
      </c>
      <c r="AC183" s="84" t="s">
        <v>1429</v>
      </c>
      <c r="AD183" s="84" t="s">
        <v>1429</v>
      </c>
      <c r="AE183" s="84" t="s">
        <v>1429</v>
      </c>
      <c r="AF183" s="284" t="s">
        <v>1429</v>
      </c>
      <c r="AG183" s="283"/>
      <c r="AH183" s="86"/>
      <c r="AI183" s="86"/>
      <c r="AJ183" s="86"/>
      <c r="AK183" s="86"/>
      <c r="AL183" s="286"/>
      <c r="AM183" s="84"/>
      <c r="AN183" s="86"/>
      <c r="AO183" s="86"/>
      <c r="AP183" s="86"/>
      <c r="AQ183" s="86"/>
      <c r="AR183" s="87"/>
      <c r="AS183" s="83"/>
      <c r="AT183" s="86"/>
      <c r="AU183" s="86"/>
      <c r="AV183" s="86"/>
      <c r="AW183" s="86"/>
      <c r="AX183" s="87"/>
      <c r="AY183" s="83"/>
      <c r="AZ183" s="86"/>
      <c r="BA183" s="86"/>
      <c r="BB183" s="86"/>
      <c r="BC183" s="86"/>
      <c r="BD183" s="87"/>
      <c r="BE183" s="83"/>
      <c r="BF183" s="86"/>
      <c r="BG183" s="86"/>
      <c r="BH183" s="86"/>
      <c r="BI183" s="86"/>
      <c r="BJ183" s="87"/>
      <c r="BK183" s="83"/>
      <c r="BL183" s="86"/>
      <c r="BM183" s="86"/>
      <c r="BN183" s="86"/>
      <c r="BO183" s="86"/>
      <c r="BP183" s="87"/>
      <c r="BQ183" s="83"/>
      <c r="BR183" s="86"/>
      <c r="BS183" s="86"/>
      <c r="BT183" s="86"/>
      <c r="BU183" s="86"/>
      <c r="BV183" s="87"/>
      <c r="BW183" s="83"/>
      <c r="BX183" s="86"/>
      <c r="BY183" s="86"/>
      <c r="BZ183" s="86"/>
      <c r="CA183" s="86"/>
      <c r="CB183" s="87"/>
      <c r="CC183" s="86"/>
      <c r="CD183" s="86"/>
      <c r="CE183" s="86"/>
      <c r="CF183" s="86"/>
      <c r="CG183" s="86"/>
      <c r="CH183" s="87"/>
      <c r="CI183" s="86"/>
      <c r="CJ183" s="86"/>
      <c r="CK183" s="86"/>
      <c r="CL183" s="86"/>
      <c r="CM183" s="86"/>
      <c r="CN183" s="87"/>
      <c r="CO183" s="86"/>
      <c r="CP183" s="86"/>
      <c r="CQ183" s="86"/>
      <c r="CR183" s="86"/>
      <c r="CS183" s="86"/>
      <c r="CT183" s="87"/>
      <c r="CU183" s="86"/>
      <c r="CV183" s="86"/>
      <c r="CW183" s="86"/>
      <c r="CX183" s="86"/>
      <c r="CY183" s="86"/>
      <c r="CZ183" s="87"/>
      <c r="DA183" s="86"/>
      <c r="DB183" s="86"/>
      <c r="DC183" s="86"/>
      <c r="DD183" s="86"/>
      <c r="DE183" s="86"/>
      <c r="DF183" s="87"/>
      <c r="DG183" s="86"/>
      <c r="DH183" s="86"/>
      <c r="DI183" s="86"/>
      <c r="DJ183" s="86"/>
      <c r="DK183" s="86"/>
      <c r="DL183" s="87"/>
    </row>
    <row r="184" spans="2:116" s="80" customFormat="1">
      <c r="B184" s="288" t="s">
        <v>466</v>
      </c>
      <c r="C184" s="283">
        <v>60.984927274708276</v>
      </c>
      <c r="D184" s="84">
        <v>64.245049006382686</v>
      </c>
      <c r="E184" s="84">
        <v>70.833968586499466</v>
      </c>
      <c r="F184" s="84">
        <v>71.531792879186753</v>
      </c>
      <c r="G184" s="84">
        <v>75</v>
      </c>
      <c r="H184" s="284">
        <v>78</v>
      </c>
      <c r="I184" s="283" t="s">
        <v>1429</v>
      </c>
      <c r="J184" s="84" t="s">
        <v>1429</v>
      </c>
      <c r="K184" s="84" t="s">
        <v>1429</v>
      </c>
      <c r="L184" s="84" t="s">
        <v>1429</v>
      </c>
      <c r="M184" s="84" t="s">
        <v>1429</v>
      </c>
      <c r="N184" s="284" t="s">
        <v>1429</v>
      </c>
      <c r="O184" s="283" t="s">
        <v>1429</v>
      </c>
      <c r="P184" s="84" t="s">
        <v>1429</v>
      </c>
      <c r="Q184" s="84" t="s">
        <v>1429</v>
      </c>
      <c r="R184" s="84" t="s">
        <v>1429</v>
      </c>
      <c r="S184" s="84" t="s">
        <v>1429</v>
      </c>
      <c r="T184" s="284" t="s">
        <v>1429</v>
      </c>
      <c r="U184" s="283">
        <v>49.361793451532264</v>
      </c>
      <c r="V184" s="84">
        <v>51.452068658245828</v>
      </c>
      <c r="W184" s="84">
        <v>54.098442217775059</v>
      </c>
      <c r="X184" s="84">
        <v>52.540053737528382</v>
      </c>
      <c r="Y184" s="84">
        <v>64.664074602203129</v>
      </c>
      <c r="Z184" s="284">
        <v>62.04821703471297</v>
      </c>
      <c r="AA184" s="283" t="s">
        <v>1429</v>
      </c>
      <c r="AB184" s="84" t="s">
        <v>1429</v>
      </c>
      <c r="AC184" s="84" t="s">
        <v>1429</v>
      </c>
      <c r="AD184" s="84" t="s">
        <v>1429</v>
      </c>
      <c r="AE184" s="84" t="s">
        <v>1429</v>
      </c>
      <c r="AF184" s="284" t="s">
        <v>1429</v>
      </c>
      <c r="AG184" s="283"/>
      <c r="AH184" s="86"/>
      <c r="AI184" s="86"/>
      <c r="AJ184" s="86"/>
      <c r="AK184" s="86"/>
      <c r="AL184" s="286"/>
      <c r="AM184" s="84"/>
      <c r="AN184" s="86"/>
      <c r="AO184" s="86"/>
      <c r="AP184" s="86"/>
      <c r="AQ184" s="86"/>
      <c r="AR184" s="87"/>
      <c r="AS184" s="83"/>
      <c r="AT184" s="86"/>
      <c r="AU184" s="86"/>
      <c r="AV184" s="86"/>
      <c r="AW184" s="86"/>
      <c r="AX184" s="87"/>
      <c r="AY184" s="83"/>
      <c r="AZ184" s="86"/>
      <c r="BA184" s="86"/>
      <c r="BB184" s="86"/>
      <c r="BC184" s="86"/>
      <c r="BD184" s="87"/>
      <c r="BE184" s="83"/>
      <c r="BF184" s="86"/>
      <c r="BG184" s="86"/>
      <c r="BH184" s="86"/>
      <c r="BI184" s="86"/>
      <c r="BJ184" s="87"/>
      <c r="BK184" s="83"/>
      <c r="BL184" s="86"/>
      <c r="BM184" s="86"/>
      <c r="BN184" s="86"/>
      <c r="BO184" s="86"/>
      <c r="BP184" s="87"/>
      <c r="BQ184" s="83"/>
      <c r="BR184" s="86"/>
      <c r="BS184" s="86"/>
      <c r="BT184" s="86"/>
      <c r="BU184" s="86"/>
      <c r="BV184" s="87"/>
      <c r="BW184" s="83"/>
      <c r="BX184" s="86"/>
      <c r="BY184" s="86"/>
      <c r="BZ184" s="86"/>
      <c r="CA184" s="86"/>
      <c r="CB184" s="87"/>
      <c r="CC184" s="86"/>
      <c r="CD184" s="86"/>
      <c r="CE184" s="86"/>
      <c r="CF184" s="86"/>
      <c r="CG184" s="86"/>
      <c r="CH184" s="87"/>
      <c r="CI184" s="86"/>
      <c r="CJ184" s="86"/>
      <c r="CK184" s="86"/>
      <c r="CL184" s="86"/>
      <c r="CM184" s="86"/>
      <c r="CN184" s="87"/>
      <c r="CO184" s="86"/>
      <c r="CP184" s="86"/>
      <c r="CQ184" s="86"/>
      <c r="CR184" s="86"/>
      <c r="CS184" s="86"/>
      <c r="CT184" s="87"/>
      <c r="CU184" s="86"/>
      <c r="CV184" s="86"/>
      <c r="CW184" s="86"/>
      <c r="CX184" s="86"/>
      <c r="CY184" s="86"/>
      <c r="CZ184" s="87"/>
      <c r="DA184" s="86"/>
      <c r="DB184" s="86"/>
      <c r="DC184" s="86"/>
      <c r="DD184" s="86"/>
      <c r="DE184" s="86"/>
      <c r="DF184" s="87"/>
      <c r="DG184" s="86"/>
      <c r="DH184" s="86"/>
      <c r="DI184" s="86"/>
      <c r="DJ184" s="86"/>
      <c r="DK184" s="86"/>
      <c r="DL184" s="87"/>
    </row>
    <row r="185" spans="2:116" s="80" customFormat="1">
      <c r="B185" s="288" t="s">
        <v>467</v>
      </c>
      <c r="C185" s="283">
        <v>191528.36666666681</v>
      </c>
      <c r="D185" s="84">
        <v>139753.23333333316</v>
      </c>
      <c r="E185" s="84">
        <v>188716.70000000007</v>
      </c>
      <c r="F185" s="84">
        <v>164606.7666666666</v>
      </c>
      <c r="G185" s="84">
        <v>85131.44</v>
      </c>
      <c r="H185" s="284">
        <v>66258.675000000003</v>
      </c>
      <c r="I185" s="283">
        <v>93635.5</v>
      </c>
      <c r="J185" s="84">
        <v>79662.2</v>
      </c>
      <c r="K185" s="84">
        <v>82426.3</v>
      </c>
      <c r="L185" s="84">
        <v>114037.4</v>
      </c>
      <c r="M185" s="84">
        <v>153726.73999999996</v>
      </c>
      <c r="N185" s="284">
        <v>211226.74000000014</v>
      </c>
      <c r="O185" s="283">
        <v>33357.9</v>
      </c>
      <c r="P185" s="84">
        <v>72678.600000000006</v>
      </c>
      <c r="Q185" s="84">
        <v>76560.100000000006</v>
      </c>
      <c r="R185" s="84">
        <v>133327.5</v>
      </c>
      <c r="S185" s="84">
        <v>202164.32236699993</v>
      </c>
      <c r="T185" s="284">
        <v>155494.84072205005</v>
      </c>
      <c r="U185" s="283">
        <v>-4354.3999999999996</v>
      </c>
      <c r="V185" s="84">
        <v>-22940.7</v>
      </c>
      <c r="W185" s="84">
        <v>-42363.1</v>
      </c>
      <c r="X185" s="84">
        <v>-80327.7</v>
      </c>
      <c r="Y185" s="84">
        <v>-130000</v>
      </c>
      <c r="Z185" s="284">
        <v>-125000</v>
      </c>
      <c r="AA185" s="283">
        <v>-164.63900000000001</v>
      </c>
      <c r="AB185" s="84">
        <v>-108.301</v>
      </c>
      <c r="AC185" s="84">
        <v>-87.358000000000004</v>
      </c>
      <c r="AD185" s="84">
        <v>-132.46</v>
      </c>
      <c r="AE185" s="84">
        <v>-100</v>
      </c>
      <c r="AF185" s="284">
        <v>-120</v>
      </c>
      <c r="AG185" s="283"/>
      <c r="AH185" s="84"/>
      <c r="AI185" s="84"/>
      <c r="AJ185" s="84"/>
      <c r="AK185" s="84"/>
      <c r="AL185" s="284"/>
      <c r="AM185" s="84"/>
      <c r="AN185" s="84"/>
      <c r="AO185" s="84"/>
      <c r="AP185" s="84"/>
      <c r="AQ185" s="84"/>
      <c r="AR185" s="72"/>
      <c r="AS185" s="83"/>
      <c r="AT185" s="84"/>
      <c r="AU185" s="84"/>
      <c r="AV185" s="84"/>
      <c r="AW185" s="84"/>
      <c r="AX185" s="72"/>
      <c r="AY185" s="83"/>
      <c r="AZ185" s="84"/>
      <c r="BA185" s="84"/>
      <c r="BB185" s="84"/>
      <c r="BC185" s="84"/>
      <c r="BD185" s="72"/>
      <c r="BE185" s="83"/>
      <c r="BF185" s="84"/>
      <c r="BG185" s="84"/>
      <c r="BH185" s="84"/>
      <c r="BI185" s="84"/>
      <c r="BJ185" s="72"/>
      <c r="BK185" s="83"/>
      <c r="BL185" s="84"/>
      <c r="BM185" s="84"/>
      <c r="BN185" s="84"/>
      <c r="BO185" s="84"/>
      <c r="BP185" s="72"/>
      <c r="BQ185" s="83"/>
      <c r="BR185" s="84"/>
      <c r="BS185" s="84"/>
      <c r="BT185" s="84"/>
      <c r="BU185" s="84"/>
      <c r="BV185" s="72"/>
      <c r="BW185" s="83"/>
      <c r="BX185" s="84"/>
      <c r="BY185" s="84"/>
      <c r="BZ185" s="84"/>
      <c r="CA185" s="84"/>
      <c r="CB185" s="72"/>
      <c r="CC185" s="83"/>
      <c r="CD185" s="84"/>
      <c r="CE185" s="84"/>
      <c r="CF185" s="84"/>
      <c r="CG185" s="84"/>
      <c r="CH185" s="72"/>
      <c r="CI185" s="83"/>
      <c r="CJ185" s="84"/>
      <c r="CK185" s="84"/>
      <c r="CL185" s="84"/>
      <c r="CM185" s="84"/>
      <c r="CN185" s="72"/>
      <c r="CO185" s="83"/>
      <c r="CP185" s="84"/>
      <c r="CQ185" s="84"/>
      <c r="CR185" s="84"/>
      <c r="CS185" s="84"/>
      <c r="CT185" s="72"/>
      <c r="CU185" s="83"/>
      <c r="CV185" s="84"/>
      <c r="CW185" s="84"/>
      <c r="CX185" s="84"/>
      <c r="CY185" s="84"/>
      <c r="CZ185" s="72"/>
      <c r="DA185" s="83"/>
      <c r="DB185" s="84"/>
      <c r="DC185" s="84"/>
      <c r="DD185" s="84"/>
      <c r="DE185" s="84"/>
      <c r="DF185" s="72"/>
      <c r="DG185" s="83"/>
      <c r="DH185" s="84"/>
      <c r="DI185" s="84"/>
      <c r="DJ185" s="84"/>
      <c r="DK185" s="84"/>
      <c r="DL185" s="72"/>
    </row>
    <row r="186" spans="2:116" s="80" customFormat="1">
      <c r="B186" s="288" t="s">
        <v>468</v>
      </c>
      <c r="C186" s="283">
        <v>189791.70000000019</v>
      </c>
      <c r="D186" s="84">
        <v>321587.60000000009</v>
      </c>
      <c r="E186" s="84">
        <v>332868.09999999963</v>
      </c>
      <c r="F186" s="84">
        <v>317983.89999999991</v>
      </c>
      <c r="G186" s="84">
        <v>238818.43333333335</v>
      </c>
      <c r="H186" s="284">
        <v>46666.666666666672</v>
      </c>
      <c r="I186" s="283" t="s">
        <v>1429</v>
      </c>
      <c r="J186" s="84" t="s">
        <v>1429</v>
      </c>
      <c r="K186" s="84" t="s">
        <v>1429</v>
      </c>
      <c r="L186" s="84" t="s">
        <v>1429</v>
      </c>
      <c r="M186" s="84" t="s">
        <v>1429</v>
      </c>
      <c r="N186" s="284" t="s">
        <v>1429</v>
      </c>
      <c r="O186" s="283" t="s">
        <v>1429</v>
      </c>
      <c r="P186" s="84" t="s">
        <v>1429</v>
      </c>
      <c r="Q186" s="84" t="s">
        <v>1429</v>
      </c>
      <c r="R186" s="84" t="s">
        <v>1429</v>
      </c>
      <c r="S186" s="84" t="s">
        <v>1429</v>
      </c>
      <c r="T186" s="284" t="s">
        <v>1429</v>
      </c>
      <c r="U186" s="283" t="s">
        <v>1429</v>
      </c>
      <c r="V186" s="84" t="s">
        <v>1429</v>
      </c>
      <c r="W186" s="84" t="s">
        <v>1429</v>
      </c>
      <c r="X186" s="84" t="s">
        <v>1429</v>
      </c>
      <c r="Y186" s="84" t="s">
        <v>1429</v>
      </c>
      <c r="Z186" s="284" t="s">
        <v>1429</v>
      </c>
      <c r="AA186" s="283" t="s">
        <v>1429</v>
      </c>
      <c r="AB186" s="84" t="s">
        <v>1429</v>
      </c>
      <c r="AC186" s="84" t="s">
        <v>1429</v>
      </c>
      <c r="AD186" s="84" t="s">
        <v>1429</v>
      </c>
      <c r="AE186" s="84" t="s">
        <v>1429</v>
      </c>
      <c r="AF186" s="284" t="s">
        <v>1429</v>
      </c>
      <c r="AG186" s="283"/>
      <c r="AH186" s="84"/>
      <c r="AI186" s="84"/>
      <c r="AJ186" s="84"/>
      <c r="AK186" s="84"/>
      <c r="AL186" s="284"/>
      <c r="AM186" s="84"/>
      <c r="AN186" s="84"/>
      <c r="AO186" s="84"/>
      <c r="AP186" s="84"/>
      <c r="AQ186" s="84"/>
      <c r="AR186" s="72"/>
      <c r="AS186" s="83"/>
      <c r="AT186" s="84"/>
      <c r="AU186" s="84"/>
      <c r="AV186" s="84"/>
      <c r="AW186" s="84"/>
      <c r="AX186" s="72"/>
      <c r="AY186" s="83"/>
      <c r="AZ186" s="84"/>
      <c r="BA186" s="84"/>
      <c r="BB186" s="84"/>
      <c r="BC186" s="84"/>
      <c r="BD186" s="72"/>
      <c r="BE186" s="83"/>
      <c r="BF186" s="84"/>
      <c r="BG186" s="84"/>
      <c r="BH186" s="84"/>
      <c r="BI186" s="84"/>
      <c r="BJ186" s="72"/>
      <c r="BK186" s="83"/>
      <c r="BL186" s="84"/>
      <c r="BM186" s="84"/>
      <c r="BN186" s="84"/>
      <c r="BO186" s="84"/>
      <c r="BP186" s="72"/>
      <c r="BQ186" s="83"/>
      <c r="BR186" s="84"/>
      <c r="BS186" s="84"/>
      <c r="BT186" s="84"/>
      <c r="BU186" s="84"/>
      <c r="BV186" s="72"/>
      <c r="BW186" s="83"/>
      <c r="BX186" s="84"/>
      <c r="BY186" s="84"/>
      <c r="BZ186" s="84"/>
      <c r="CA186" s="84"/>
      <c r="CB186" s="72"/>
      <c r="CC186" s="83"/>
      <c r="CD186" s="84"/>
      <c r="CE186" s="84"/>
      <c r="CF186" s="84"/>
      <c r="CG186" s="84"/>
      <c r="CH186" s="72"/>
      <c r="CI186" s="83"/>
      <c r="CJ186" s="84"/>
      <c r="CK186" s="84"/>
      <c r="CL186" s="84"/>
      <c r="CM186" s="84"/>
      <c r="CN186" s="72"/>
      <c r="CO186" s="83"/>
      <c r="CP186" s="84"/>
      <c r="CQ186" s="84"/>
      <c r="CR186" s="84"/>
      <c r="CS186" s="84"/>
      <c r="CT186" s="72"/>
      <c r="CU186" s="83"/>
      <c r="CV186" s="84"/>
      <c r="CW186" s="84"/>
      <c r="CX186" s="84"/>
      <c r="CY186" s="84"/>
      <c r="CZ186" s="72"/>
      <c r="DA186" s="83"/>
      <c r="DB186" s="84"/>
      <c r="DC186" s="84"/>
      <c r="DD186" s="84"/>
      <c r="DE186" s="84"/>
      <c r="DF186" s="72"/>
      <c r="DG186" s="83"/>
      <c r="DH186" s="84"/>
      <c r="DI186" s="84"/>
      <c r="DJ186" s="84"/>
      <c r="DK186" s="84"/>
      <c r="DL186" s="72"/>
    </row>
    <row r="187" spans="2:116" s="80" customFormat="1">
      <c r="B187" s="288" t="s">
        <v>776</v>
      </c>
      <c r="C187" s="283" t="s">
        <v>1429</v>
      </c>
      <c r="D187" s="84" t="s">
        <v>1429</v>
      </c>
      <c r="E187" s="84" t="s">
        <v>1429</v>
      </c>
      <c r="F187" s="84" t="s">
        <v>1429</v>
      </c>
      <c r="G187" s="84" t="s">
        <v>1429</v>
      </c>
      <c r="H187" s="284" t="s">
        <v>1429</v>
      </c>
      <c r="I187" s="283" t="s">
        <v>1429</v>
      </c>
      <c r="J187" s="84" t="s">
        <v>1429</v>
      </c>
      <c r="K187" s="84" t="s">
        <v>1429</v>
      </c>
      <c r="L187" s="84" t="s">
        <v>1429</v>
      </c>
      <c r="M187" s="84" t="s">
        <v>1429</v>
      </c>
      <c r="N187" s="284" t="s">
        <v>1429</v>
      </c>
      <c r="O187" s="283" t="s">
        <v>1429</v>
      </c>
      <c r="P187" s="84" t="s">
        <v>1429</v>
      </c>
      <c r="Q187" s="84" t="s">
        <v>1429</v>
      </c>
      <c r="R187" s="84" t="s">
        <v>1429</v>
      </c>
      <c r="S187" s="84" t="s">
        <v>1429</v>
      </c>
      <c r="T187" s="284" t="s">
        <v>1429</v>
      </c>
      <c r="U187" s="283" t="s">
        <v>1429</v>
      </c>
      <c r="V187" s="84" t="s">
        <v>1429</v>
      </c>
      <c r="W187" s="84" t="s">
        <v>1429</v>
      </c>
      <c r="X187" s="84" t="s">
        <v>1429</v>
      </c>
      <c r="Y187" s="84" t="s">
        <v>1429</v>
      </c>
      <c r="Z187" s="284" t="s">
        <v>1429</v>
      </c>
      <c r="AA187" s="283">
        <v>74.444720000000004</v>
      </c>
      <c r="AB187" s="84">
        <v>99.970155000000005</v>
      </c>
      <c r="AC187" s="84">
        <v>96.764948999999987</v>
      </c>
      <c r="AD187" s="84">
        <v>110.12271799999999</v>
      </c>
      <c r="AE187" s="84">
        <v>129.66239698999999</v>
      </c>
      <c r="AF187" s="284">
        <v>152.94442541869998</v>
      </c>
      <c r="AG187" s="283"/>
      <c r="AH187" s="84"/>
      <c r="AI187" s="84"/>
      <c r="AJ187" s="84"/>
      <c r="AK187" s="84"/>
      <c r="AL187" s="284"/>
      <c r="AM187" s="84"/>
      <c r="AN187" s="84"/>
      <c r="AO187" s="84"/>
      <c r="AP187" s="84"/>
      <c r="AQ187" s="84"/>
      <c r="AR187" s="72"/>
      <c r="AS187" s="83"/>
      <c r="AT187" s="84"/>
      <c r="AU187" s="84"/>
      <c r="AV187" s="84"/>
      <c r="AW187" s="84"/>
      <c r="AX187" s="72"/>
      <c r="AY187" s="83"/>
      <c r="AZ187" s="84"/>
      <c r="BA187" s="84"/>
      <c r="BB187" s="84"/>
      <c r="BC187" s="84"/>
      <c r="BD187" s="72"/>
      <c r="BE187" s="83"/>
      <c r="BF187" s="84"/>
      <c r="BG187" s="84"/>
      <c r="BH187" s="84"/>
      <c r="BI187" s="84"/>
      <c r="BJ187" s="72"/>
      <c r="BK187" s="83"/>
      <c r="BL187" s="84"/>
      <c r="BM187" s="84"/>
      <c r="BN187" s="84"/>
      <c r="BO187" s="84"/>
      <c r="BP187" s="72"/>
      <c r="BQ187" s="83"/>
      <c r="BR187" s="84"/>
      <c r="BS187" s="84"/>
      <c r="BT187" s="84"/>
      <c r="BU187" s="84"/>
      <c r="BV187" s="72"/>
      <c r="BW187" s="83"/>
      <c r="BX187" s="84"/>
      <c r="BY187" s="84"/>
      <c r="BZ187" s="84"/>
      <c r="CA187" s="84"/>
      <c r="CB187" s="72"/>
      <c r="CC187" s="83"/>
      <c r="CD187" s="84"/>
      <c r="CE187" s="84"/>
      <c r="CF187" s="84"/>
      <c r="CG187" s="84"/>
      <c r="CH187" s="72"/>
      <c r="CI187" s="83"/>
      <c r="CJ187" s="84"/>
      <c r="CK187" s="84"/>
      <c r="CL187" s="84"/>
      <c r="CM187" s="84"/>
      <c r="CN187" s="72"/>
      <c r="CO187" s="83"/>
      <c r="CP187" s="84"/>
      <c r="CQ187" s="84"/>
      <c r="CR187" s="84"/>
      <c r="CS187" s="84"/>
      <c r="CT187" s="72"/>
      <c r="CU187" s="83"/>
      <c r="CV187" s="84"/>
      <c r="CW187" s="84"/>
      <c r="CX187" s="84"/>
      <c r="CY187" s="84"/>
      <c r="CZ187" s="72"/>
      <c r="DA187" s="83"/>
      <c r="DB187" s="84"/>
      <c r="DC187" s="84"/>
      <c r="DD187" s="84"/>
      <c r="DE187" s="84"/>
      <c r="DF187" s="72"/>
      <c r="DG187" s="83"/>
      <c r="DH187" s="84"/>
      <c r="DI187" s="84"/>
      <c r="DJ187" s="84"/>
      <c r="DK187" s="84"/>
      <c r="DL187" s="72"/>
    </row>
  </sheetData>
  <dataConsolidate/>
  <mergeCells count="247">
    <mergeCell ref="DG169:DL169"/>
    <mergeCell ref="BE169:BJ169"/>
    <mergeCell ref="BK169:BP169"/>
    <mergeCell ref="BQ169:BV169"/>
    <mergeCell ref="BW169:CB169"/>
    <mergeCell ref="CC169:CH169"/>
    <mergeCell ref="CI169:CN169"/>
    <mergeCell ref="CO169:CT169"/>
    <mergeCell ref="CU169:CZ169"/>
    <mergeCell ref="DA169:DF169"/>
    <mergeCell ref="C169:H169"/>
    <mergeCell ref="I169:N169"/>
    <mergeCell ref="O169:T169"/>
    <mergeCell ref="U169:Z169"/>
    <mergeCell ref="AA169:AF169"/>
    <mergeCell ref="AG169:AL169"/>
    <mergeCell ref="AM169:AR169"/>
    <mergeCell ref="AS169:AX169"/>
    <mergeCell ref="AY169:BD169"/>
    <mergeCell ref="DG179:DL179"/>
    <mergeCell ref="BE179:BJ179"/>
    <mergeCell ref="BK179:BP179"/>
    <mergeCell ref="BQ179:BV179"/>
    <mergeCell ref="BW179:CB179"/>
    <mergeCell ref="CC179:CH179"/>
    <mergeCell ref="CI179:CN179"/>
    <mergeCell ref="CO179:CT179"/>
    <mergeCell ref="CU179:CZ179"/>
    <mergeCell ref="DA179:DF179"/>
    <mergeCell ref="C179:H179"/>
    <mergeCell ref="I179:N179"/>
    <mergeCell ref="O179:T179"/>
    <mergeCell ref="U179:Z179"/>
    <mergeCell ref="AA179:AF179"/>
    <mergeCell ref="AG179:AL179"/>
    <mergeCell ref="AM179:AR179"/>
    <mergeCell ref="AS179:AX179"/>
    <mergeCell ref="AY179:BD179"/>
    <mergeCell ref="DG144:DL144"/>
    <mergeCell ref="C158:H158"/>
    <mergeCell ref="I158:N158"/>
    <mergeCell ref="O158:T158"/>
    <mergeCell ref="U158:Z158"/>
    <mergeCell ref="AA158:AF158"/>
    <mergeCell ref="AG158:AL158"/>
    <mergeCell ref="AM158:AR158"/>
    <mergeCell ref="AS158:AX158"/>
    <mergeCell ref="AY158:BD158"/>
    <mergeCell ref="BE158:BJ158"/>
    <mergeCell ref="BK158:BP158"/>
    <mergeCell ref="BQ158:BV158"/>
    <mergeCell ref="BW158:CB158"/>
    <mergeCell ref="CC158:CH158"/>
    <mergeCell ref="CI158:CN158"/>
    <mergeCell ref="CO158:CT158"/>
    <mergeCell ref="CU158:CZ158"/>
    <mergeCell ref="DA158:DF158"/>
    <mergeCell ref="DG158:DL158"/>
    <mergeCell ref="BE144:BJ144"/>
    <mergeCell ref="BK144:BP144"/>
    <mergeCell ref="BQ144:BV144"/>
    <mergeCell ref="BW144:CB144"/>
    <mergeCell ref="CC144:CH144"/>
    <mergeCell ref="CI144:CN144"/>
    <mergeCell ref="CO144:CT144"/>
    <mergeCell ref="CU144:CZ144"/>
    <mergeCell ref="DA144:DF144"/>
    <mergeCell ref="C144:H144"/>
    <mergeCell ref="I144:N144"/>
    <mergeCell ref="O144:T144"/>
    <mergeCell ref="U144:Z144"/>
    <mergeCell ref="AA144:AF144"/>
    <mergeCell ref="AG144:AL144"/>
    <mergeCell ref="AM144:AR144"/>
    <mergeCell ref="AS144:AX144"/>
    <mergeCell ref="AY144:BD144"/>
    <mergeCell ref="DG103:DL103"/>
    <mergeCell ref="C134:H134"/>
    <mergeCell ref="I134:N134"/>
    <mergeCell ref="O134:T134"/>
    <mergeCell ref="U134:Z134"/>
    <mergeCell ref="AA134:AF134"/>
    <mergeCell ref="AG134:AL134"/>
    <mergeCell ref="AM134:AR134"/>
    <mergeCell ref="AS134:AX134"/>
    <mergeCell ref="AY134:BD134"/>
    <mergeCell ref="BE134:BJ134"/>
    <mergeCell ref="BK134:BP134"/>
    <mergeCell ref="BQ134:BV134"/>
    <mergeCell ref="BW134:CB134"/>
    <mergeCell ref="CC134:CH134"/>
    <mergeCell ref="CI134:CN134"/>
    <mergeCell ref="CO134:CT134"/>
    <mergeCell ref="CU134:CZ134"/>
    <mergeCell ref="DA134:DF134"/>
    <mergeCell ref="DG134:DL134"/>
    <mergeCell ref="BE103:BJ103"/>
    <mergeCell ref="BK103:BP103"/>
    <mergeCell ref="BQ103:BV103"/>
    <mergeCell ref="BW103:CB103"/>
    <mergeCell ref="CC103:CH103"/>
    <mergeCell ref="CI103:CN103"/>
    <mergeCell ref="CO103:CT103"/>
    <mergeCell ref="CU103:CZ103"/>
    <mergeCell ref="DA103:DF103"/>
    <mergeCell ref="C103:H103"/>
    <mergeCell ref="I103:N103"/>
    <mergeCell ref="O103:T103"/>
    <mergeCell ref="U103:Z103"/>
    <mergeCell ref="AA103:AF103"/>
    <mergeCell ref="AG103:AL103"/>
    <mergeCell ref="AM103:AR103"/>
    <mergeCell ref="AS103:AX103"/>
    <mergeCell ref="AY103:BD103"/>
    <mergeCell ref="AG7:AL7"/>
    <mergeCell ref="AM7:AR7"/>
    <mergeCell ref="AS7:AX7"/>
    <mergeCell ref="C34:H34"/>
    <mergeCell ref="I34:N34"/>
    <mergeCell ref="O34:T34"/>
    <mergeCell ref="U34:Z34"/>
    <mergeCell ref="AA34:AF34"/>
    <mergeCell ref="AG34:AL34"/>
    <mergeCell ref="U7:Z7"/>
    <mergeCell ref="AA7:AF7"/>
    <mergeCell ref="C7:H7"/>
    <mergeCell ref="I7:N7"/>
    <mergeCell ref="O7:T7"/>
    <mergeCell ref="AM34:AR34"/>
    <mergeCell ref="AS34:AX34"/>
    <mergeCell ref="C24:H24"/>
    <mergeCell ref="I24:N24"/>
    <mergeCell ref="O24:T24"/>
    <mergeCell ref="U24:Z24"/>
    <mergeCell ref="AA24:AF24"/>
    <mergeCell ref="AG24:AL24"/>
    <mergeCell ref="AM24:AR24"/>
    <mergeCell ref="AS24:AX24"/>
    <mergeCell ref="AY34:BD34"/>
    <mergeCell ref="BE34:BJ34"/>
    <mergeCell ref="BK34:BP34"/>
    <mergeCell ref="BW34:CB34"/>
    <mergeCell ref="AY7:BD7"/>
    <mergeCell ref="BE7:BJ7"/>
    <mergeCell ref="BK7:BP7"/>
    <mergeCell ref="BQ7:BV7"/>
    <mergeCell ref="BW7:CB7"/>
    <mergeCell ref="BQ34:BV34"/>
    <mergeCell ref="BK24:BP24"/>
    <mergeCell ref="BQ24:BV24"/>
    <mergeCell ref="BW24:CB24"/>
    <mergeCell ref="AY24:BD24"/>
    <mergeCell ref="BE24:BJ24"/>
    <mergeCell ref="BW44:CB44"/>
    <mergeCell ref="CC44:CH44"/>
    <mergeCell ref="CI44:CN44"/>
    <mergeCell ref="CO44:CT44"/>
    <mergeCell ref="CU44:CZ44"/>
    <mergeCell ref="BQ44:BV44"/>
    <mergeCell ref="C44:H44"/>
    <mergeCell ref="I44:N44"/>
    <mergeCell ref="O44:T44"/>
    <mergeCell ref="U44:Z44"/>
    <mergeCell ref="AA44:AF44"/>
    <mergeCell ref="AG44:AL44"/>
    <mergeCell ref="AM44:AR44"/>
    <mergeCell ref="AS44:AX44"/>
    <mergeCell ref="AY44:BD44"/>
    <mergeCell ref="BE44:BJ44"/>
    <mergeCell ref="BK44:BP44"/>
    <mergeCell ref="CU34:CZ34"/>
    <mergeCell ref="DA34:DF34"/>
    <mergeCell ref="DG34:DL34"/>
    <mergeCell ref="DG44:DL44"/>
    <mergeCell ref="CC7:CH7"/>
    <mergeCell ref="CI7:CN7"/>
    <mergeCell ref="CO7:CT7"/>
    <mergeCell ref="CU7:CZ7"/>
    <mergeCell ref="DA7:DF7"/>
    <mergeCell ref="DG7:DL7"/>
    <mergeCell ref="CC34:CH34"/>
    <mergeCell ref="CI34:CN34"/>
    <mergeCell ref="CO34:CT34"/>
    <mergeCell ref="DA44:DF44"/>
    <mergeCell ref="CC24:CH24"/>
    <mergeCell ref="CI24:CN24"/>
    <mergeCell ref="CO24:CT24"/>
    <mergeCell ref="CU24:CZ24"/>
    <mergeCell ref="DA24:DF24"/>
    <mergeCell ref="DG24:DL24"/>
    <mergeCell ref="AM61:AR61"/>
    <mergeCell ref="AS61:AX61"/>
    <mergeCell ref="AY61:BD61"/>
    <mergeCell ref="BE61:BJ61"/>
    <mergeCell ref="C61:H61"/>
    <mergeCell ref="I61:N61"/>
    <mergeCell ref="O61:T61"/>
    <mergeCell ref="U61:Z61"/>
    <mergeCell ref="AA61:AF61"/>
    <mergeCell ref="CO71:CT71"/>
    <mergeCell ref="CU71:CZ71"/>
    <mergeCell ref="CO61:CT61"/>
    <mergeCell ref="CU61:CZ61"/>
    <mergeCell ref="DA61:DF61"/>
    <mergeCell ref="DG61:DL61"/>
    <mergeCell ref="C71:H71"/>
    <mergeCell ref="I71:N71"/>
    <mergeCell ref="O71:T71"/>
    <mergeCell ref="U71:Z71"/>
    <mergeCell ref="AA71:AF71"/>
    <mergeCell ref="AG71:AL71"/>
    <mergeCell ref="AM71:AR71"/>
    <mergeCell ref="AS71:AX71"/>
    <mergeCell ref="AY71:BD71"/>
    <mergeCell ref="BE71:BJ71"/>
    <mergeCell ref="BK71:BP71"/>
    <mergeCell ref="BQ71:BV71"/>
    <mergeCell ref="BK61:BP61"/>
    <mergeCell ref="BQ61:BV61"/>
    <mergeCell ref="BW61:CB61"/>
    <mergeCell ref="CC61:CH61"/>
    <mergeCell ref="CI61:CN61"/>
    <mergeCell ref="AG61:AL61"/>
    <mergeCell ref="CI89:CN89"/>
    <mergeCell ref="CO89:CT89"/>
    <mergeCell ref="CU89:CZ89"/>
    <mergeCell ref="DA89:DF89"/>
    <mergeCell ref="DG89:DL89"/>
    <mergeCell ref="DA71:DF71"/>
    <mergeCell ref="DG71:DL71"/>
    <mergeCell ref="C89:H89"/>
    <mergeCell ref="I89:N89"/>
    <mergeCell ref="O89:T89"/>
    <mergeCell ref="U89:Z89"/>
    <mergeCell ref="AA89:AF89"/>
    <mergeCell ref="AG89:AL89"/>
    <mergeCell ref="AM89:AR89"/>
    <mergeCell ref="AS89:AX89"/>
    <mergeCell ref="AY89:BD89"/>
    <mergeCell ref="BE89:BJ89"/>
    <mergeCell ref="BK89:BP89"/>
    <mergeCell ref="BQ89:BV89"/>
    <mergeCell ref="BW89:CB89"/>
    <mergeCell ref="CC89:CH89"/>
    <mergeCell ref="BW71:CB71"/>
    <mergeCell ref="CC71:CH71"/>
    <mergeCell ref="CI71:CN71"/>
  </mergeCells>
  <conditionalFormatting sqref="D11:H11">
    <cfRule type="cellIs" dxfId="4943" priority="352" operator="lessThanOrEqual">
      <formula>0</formula>
    </cfRule>
    <cfRule type="cellIs" dxfId="4942" priority="354" operator="greaterThanOrEqual">
      <formula>0</formula>
    </cfRule>
  </conditionalFormatting>
  <conditionalFormatting sqref="D11:H11">
    <cfRule type="cellIs" dxfId="4941" priority="353" operator="greaterThanOrEqual">
      <formula>0</formula>
    </cfRule>
  </conditionalFormatting>
  <conditionalFormatting sqref="C58">
    <cfRule type="cellIs" dxfId="4940" priority="289" operator="lessThanOrEqual">
      <formula>0</formula>
    </cfRule>
    <cfRule type="cellIs" dxfId="4939" priority="291" operator="greaterThanOrEqual">
      <formula>0</formula>
    </cfRule>
  </conditionalFormatting>
  <conditionalFormatting sqref="C58">
    <cfRule type="cellIs" dxfId="4938" priority="290" operator="greaterThanOrEqual">
      <formula>0</formula>
    </cfRule>
  </conditionalFormatting>
  <conditionalFormatting sqref="J11:N11">
    <cfRule type="cellIs" dxfId="4937" priority="346" operator="lessThanOrEqual">
      <formula>0</formula>
    </cfRule>
    <cfRule type="cellIs" dxfId="4936" priority="348" operator="greaterThanOrEqual">
      <formula>0</formula>
    </cfRule>
  </conditionalFormatting>
  <conditionalFormatting sqref="J11:N11">
    <cfRule type="cellIs" dxfId="4935" priority="347" operator="greaterThanOrEqual">
      <formula>0</formula>
    </cfRule>
  </conditionalFormatting>
  <conditionalFormatting sqref="P11:T11">
    <cfRule type="cellIs" dxfId="4934" priority="343" operator="lessThanOrEqual">
      <formula>0</formula>
    </cfRule>
    <cfRule type="cellIs" dxfId="4933" priority="345" operator="greaterThanOrEqual">
      <formula>0</formula>
    </cfRule>
  </conditionalFormatting>
  <conditionalFormatting sqref="P11:T11">
    <cfRule type="cellIs" dxfId="4932" priority="344" operator="greaterThanOrEqual">
      <formula>0</formula>
    </cfRule>
  </conditionalFormatting>
  <conditionalFormatting sqref="V11:Z11">
    <cfRule type="cellIs" dxfId="4931" priority="340" operator="lessThanOrEqual">
      <formula>0</formula>
    </cfRule>
    <cfRule type="cellIs" dxfId="4930" priority="342" operator="greaterThanOrEqual">
      <formula>0</formula>
    </cfRule>
  </conditionalFormatting>
  <conditionalFormatting sqref="V11:Z11">
    <cfRule type="cellIs" dxfId="4929" priority="341" operator="greaterThanOrEqual">
      <formula>0</formula>
    </cfRule>
  </conditionalFormatting>
  <conditionalFormatting sqref="AB11:AF11">
    <cfRule type="cellIs" dxfId="4928" priority="337" operator="lessThanOrEqual">
      <formula>0</formula>
    </cfRule>
    <cfRule type="cellIs" dxfId="4927" priority="339" operator="greaterThanOrEqual">
      <formula>0</formula>
    </cfRule>
  </conditionalFormatting>
  <conditionalFormatting sqref="AB11:AF11">
    <cfRule type="cellIs" dxfId="4926" priority="338" operator="greaterThanOrEqual">
      <formula>0</formula>
    </cfRule>
  </conditionalFormatting>
  <conditionalFormatting sqref="AH11:AL11">
    <cfRule type="cellIs" dxfId="4925" priority="334" operator="lessThanOrEqual">
      <formula>0</formula>
    </cfRule>
    <cfRule type="cellIs" dxfId="4924" priority="336" operator="greaterThanOrEqual">
      <formula>0</formula>
    </cfRule>
  </conditionalFormatting>
  <conditionalFormatting sqref="AH11:AL11">
    <cfRule type="cellIs" dxfId="4923" priority="335" operator="greaterThanOrEqual">
      <formula>0</formula>
    </cfRule>
  </conditionalFormatting>
  <conditionalFormatting sqref="AN11:AR11">
    <cfRule type="cellIs" dxfId="4922" priority="331" operator="lessThanOrEqual">
      <formula>0</formula>
    </cfRule>
    <cfRule type="cellIs" dxfId="4921" priority="333" operator="greaterThanOrEqual">
      <formula>0</formula>
    </cfRule>
  </conditionalFormatting>
  <conditionalFormatting sqref="AN11:AR11">
    <cfRule type="cellIs" dxfId="4920" priority="332" operator="greaterThanOrEqual">
      <formula>0</formula>
    </cfRule>
  </conditionalFormatting>
  <conditionalFormatting sqref="AT11:AX11">
    <cfRule type="cellIs" dxfId="4919" priority="328" operator="lessThanOrEqual">
      <formula>0</formula>
    </cfRule>
    <cfRule type="cellIs" dxfId="4918" priority="330" operator="greaterThanOrEqual">
      <formula>0</formula>
    </cfRule>
  </conditionalFormatting>
  <conditionalFormatting sqref="AT11:AX11">
    <cfRule type="cellIs" dxfId="4917" priority="329" operator="greaterThanOrEqual">
      <formula>0</formula>
    </cfRule>
  </conditionalFormatting>
  <conditionalFormatting sqref="AZ11:BD11 BF11:BJ11 BL11:BP11 BR11:BV11 BX11:CB11">
    <cfRule type="cellIs" dxfId="4916" priority="325" operator="lessThanOrEqual">
      <formula>0</formula>
    </cfRule>
    <cfRule type="cellIs" dxfId="4915" priority="327" operator="greaterThanOrEqual">
      <formula>0</formula>
    </cfRule>
  </conditionalFormatting>
  <conditionalFormatting sqref="AZ11:BD11 BF11:BJ11 BL11:BP11 BR11:BV11 BX11:CB11">
    <cfRule type="cellIs" dxfId="4914" priority="326" operator="greaterThanOrEqual">
      <formula>0</formula>
    </cfRule>
  </conditionalFormatting>
  <conditionalFormatting sqref="D39:H39 J39:N39 P39:T39 V39:Z39 AB39:AF39 AH39:AL39 AN39:AR39 AT39:AX39 AZ39:BD39 BF39:BJ39 BL39:BP39 BR39:BV39 BX39:CB39">
    <cfRule type="cellIs" dxfId="4913" priority="322" operator="lessThanOrEqual">
      <formula>0</formula>
    </cfRule>
    <cfRule type="cellIs" dxfId="4912" priority="324" operator="greaterThanOrEqual">
      <formula>0</formula>
    </cfRule>
  </conditionalFormatting>
  <conditionalFormatting sqref="D39:H39 J39:N39 P39:T39 V39:Z39 AB39:AF39 AH39:AL39 AN39:AR39 AT39:AX39 AZ39:BD39 BF39:BJ39 BL39:BP39 BR39:BV39 BX39:CB39">
    <cfRule type="cellIs" dxfId="4911" priority="323" operator="greaterThanOrEqual">
      <formula>0</formula>
    </cfRule>
  </conditionalFormatting>
  <conditionalFormatting sqref="J39:N39">
    <cfRule type="cellIs" dxfId="4910" priority="319" operator="lessThanOrEqual">
      <formula>0</formula>
    </cfRule>
    <cfRule type="cellIs" dxfId="4909" priority="321" operator="greaterThanOrEqual">
      <formula>0</formula>
    </cfRule>
  </conditionalFormatting>
  <conditionalFormatting sqref="J39:N39">
    <cfRule type="cellIs" dxfId="4908" priority="320" operator="greaterThanOrEqual">
      <formula>0</formula>
    </cfRule>
  </conditionalFormatting>
  <conditionalFormatting sqref="CD11:CH11 CJ11:CN11 CP11:CT11 CV11:CZ11 DB11:DF11 DH11:DL11">
    <cfRule type="cellIs" dxfId="4907" priority="316" operator="lessThanOrEqual">
      <formula>0</formula>
    </cfRule>
    <cfRule type="cellIs" dxfId="4906" priority="318" operator="greaterThanOrEqual">
      <formula>0</formula>
    </cfRule>
  </conditionalFormatting>
  <conditionalFormatting sqref="CD11:CH11 CJ11:CN11 CP11:CT11 CV11:CZ11 DB11:DF11 DH11:DL11">
    <cfRule type="cellIs" dxfId="4905" priority="317" operator="greaterThanOrEqual">
      <formula>0</formula>
    </cfRule>
  </conditionalFormatting>
  <conditionalFormatting sqref="CD39:CH39 CJ39:CN39 CP39:CT39 CV39:CZ39 DB39:DF39 DH39:DL39">
    <cfRule type="cellIs" dxfId="4904" priority="313" operator="lessThanOrEqual">
      <formula>0</formula>
    </cfRule>
    <cfRule type="cellIs" dxfId="4903" priority="315" operator="greaterThanOrEqual">
      <formula>0</formula>
    </cfRule>
  </conditionalFormatting>
  <conditionalFormatting sqref="CD39:CH39 CJ39:CN39 CP39:CT39 CV39:CZ39 DB39:DF39 DH39:DL39">
    <cfRule type="cellIs" dxfId="4902" priority="314" operator="greaterThanOrEqual">
      <formula>0</formula>
    </cfRule>
  </conditionalFormatting>
  <conditionalFormatting sqref="D47:H54 J47:N54 P47:T54 V47:Z54 AB47:AF54 AH47:AL54 AN47:AR54 AT47:AX54 AZ47:BD54 BF47:BJ54 BL47:BP54 BR47:BV54 BX47:CB54">
    <cfRule type="cellIs" dxfId="4901" priority="310" operator="lessThanOrEqual">
      <formula>0</formula>
    </cfRule>
    <cfRule type="cellIs" dxfId="4900" priority="312" operator="greaterThanOrEqual">
      <formula>0</formula>
    </cfRule>
  </conditionalFormatting>
  <conditionalFormatting sqref="D47:H54 J47:N54 P47:T54 V47:Z54 AB47:AF54 AH47:AL54 AN47:AR54 AT47:AX54 AZ47:BD54 BF47:BJ54 BL47:BP54 BR47:BV54 BX47:CB54">
    <cfRule type="cellIs" dxfId="4899" priority="311" operator="greaterThanOrEqual">
      <formula>0</formula>
    </cfRule>
  </conditionalFormatting>
  <conditionalFormatting sqref="J47:N54">
    <cfRule type="cellIs" dxfId="4898" priority="307" operator="lessThanOrEqual">
      <formula>0</formula>
    </cfRule>
    <cfRule type="cellIs" dxfId="4897" priority="309" operator="greaterThanOrEqual">
      <formula>0</formula>
    </cfRule>
  </conditionalFormatting>
  <conditionalFormatting sqref="J47:N54">
    <cfRule type="cellIs" dxfId="4896" priority="308" operator="greaterThanOrEqual">
      <formula>0</formula>
    </cfRule>
  </conditionalFormatting>
  <conditionalFormatting sqref="CD47:CH54 CJ47:CN54 CP47:CT54 DB47:DF54 DH47:DL54">
    <cfRule type="cellIs" dxfId="4895" priority="304" operator="lessThanOrEqual">
      <formula>0</formula>
    </cfRule>
    <cfRule type="cellIs" dxfId="4894" priority="306" operator="greaterThanOrEqual">
      <formula>0</formula>
    </cfRule>
  </conditionalFormatting>
  <conditionalFormatting sqref="CD47:CH54 CJ47:CN54 CP47:CT54 DB47:DF54 DH47:DL54">
    <cfRule type="cellIs" dxfId="4893" priority="305" operator="greaterThanOrEqual">
      <formula>0</formula>
    </cfRule>
  </conditionalFormatting>
  <conditionalFormatting sqref="D58:H58 J58:N58 P58:T58 V58:Z58 AB58:AF58 AH58:AL58 AN58:AR58 AT58:AX58 AZ58:BD58 BF58:BJ58 BL58:BP58 BR58:BV58 BX58:CB58">
    <cfRule type="cellIs" dxfId="4892" priority="301" operator="lessThanOrEqual">
      <formula>0</formula>
    </cfRule>
    <cfRule type="cellIs" dxfId="4891" priority="303" operator="greaterThanOrEqual">
      <formula>0</formula>
    </cfRule>
  </conditionalFormatting>
  <conditionalFormatting sqref="D58:H58 J58:N58 P58:T58 V58:Z58 AB58:AF58 AH58:AL58 AN58:AR58 AT58:AX58 AZ58:BD58 BF58:BJ58 BL58:BP58 BR58:BV58 BX58:CB58">
    <cfRule type="cellIs" dxfId="4890" priority="302" operator="greaterThanOrEqual">
      <formula>0</formula>
    </cfRule>
  </conditionalFormatting>
  <conditionalFormatting sqref="J58:N58">
    <cfRule type="cellIs" dxfId="4889" priority="298" operator="lessThanOrEqual">
      <formula>0</formula>
    </cfRule>
    <cfRule type="cellIs" dxfId="4888" priority="300" operator="greaterThanOrEqual">
      <formula>0</formula>
    </cfRule>
  </conditionalFormatting>
  <conditionalFormatting sqref="J58:N58">
    <cfRule type="cellIs" dxfId="4887" priority="299" operator="greaterThanOrEqual">
      <formula>0</formula>
    </cfRule>
  </conditionalFormatting>
  <conditionalFormatting sqref="CD58:CH58 CJ58:CN58 CP58:CT58 DB58:DF58 DH58:DL58">
    <cfRule type="cellIs" dxfId="4886" priority="295" operator="lessThanOrEqual">
      <formula>0</formula>
    </cfRule>
    <cfRule type="cellIs" dxfId="4885" priority="297" operator="greaterThanOrEqual">
      <formula>0</formula>
    </cfRule>
  </conditionalFormatting>
  <conditionalFormatting sqref="CD58:CH58 CJ58:CN58 CP58:CT58 DB58:DF58 DH58:DL58">
    <cfRule type="cellIs" dxfId="4884" priority="296" operator="greaterThanOrEqual">
      <formula>0</formula>
    </cfRule>
  </conditionalFormatting>
  <conditionalFormatting sqref="C47:C54">
    <cfRule type="cellIs" dxfId="4883" priority="292" operator="lessThanOrEqual">
      <formula>0</formula>
    </cfRule>
    <cfRule type="cellIs" dxfId="4882" priority="294" operator="greaterThanOrEqual">
      <formula>0</formula>
    </cfRule>
  </conditionalFormatting>
  <conditionalFormatting sqref="C47:C54">
    <cfRule type="cellIs" dxfId="4881" priority="293" operator="greaterThanOrEqual">
      <formula>0</formula>
    </cfRule>
  </conditionalFormatting>
  <conditionalFormatting sqref="CI47:CI54">
    <cfRule type="cellIs" dxfId="4880" priority="265" operator="lessThanOrEqual">
      <formula>0</formula>
    </cfRule>
    <cfRule type="cellIs" dxfId="4879" priority="267" operator="greaterThanOrEqual">
      <formula>0</formula>
    </cfRule>
  </conditionalFormatting>
  <conditionalFormatting sqref="CI47:CI54">
    <cfRule type="cellIs" dxfId="4878" priority="266" operator="greaterThanOrEqual">
      <formula>0</formula>
    </cfRule>
  </conditionalFormatting>
  <conditionalFormatting sqref="CI58">
    <cfRule type="cellIs" dxfId="4877" priority="262" operator="lessThanOrEqual">
      <formula>0</formula>
    </cfRule>
    <cfRule type="cellIs" dxfId="4876" priority="264" operator="greaterThanOrEqual">
      <formula>0</formula>
    </cfRule>
  </conditionalFormatting>
  <conditionalFormatting sqref="CI58">
    <cfRule type="cellIs" dxfId="4875" priority="263" operator="greaterThanOrEqual">
      <formula>0</formula>
    </cfRule>
  </conditionalFormatting>
  <conditionalFormatting sqref="CO47:CO54">
    <cfRule type="cellIs" dxfId="4874" priority="271" operator="lessThanOrEqual">
      <formula>0</formula>
    </cfRule>
    <cfRule type="cellIs" dxfId="4873" priority="273" operator="greaterThanOrEqual">
      <formula>0</formula>
    </cfRule>
  </conditionalFormatting>
  <conditionalFormatting sqref="CO47:CO54">
    <cfRule type="cellIs" dxfId="4872" priority="272" operator="greaterThanOrEqual">
      <formula>0</formula>
    </cfRule>
  </conditionalFormatting>
  <conditionalFormatting sqref="CO58">
    <cfRule type="cellIs" dxfId="4871" priority="268" operator="lessThanOrEqual">
      <formula>0</formula>
    </cfRule>
    <cfRule type="cellIs" dxfId="4870" priority="270" operator="greaterThanOrEqual">
      <formula>0</formula>
    </cfRule>
  </conditionalFormatting>
  <conditionalFormatting sqref="CO58">
    <cfRule type="cellIs" dxfId="4869" priority="269" operator="greaterThanOrEqual">
      <formula>0</formula>
    </cfRule>
  </conditionalFormatting>
  <conditionalFormatting sqref="CC47:CC54">
    <cfRule type="cellIs" dxfId="4868" priority="259" operator="lessThanOrEqual">
      <formula>0</formula>
    </cfRule>
    <cfRule type="cellIs" dxfId="4867" priority="261" operator="greaterThanOrEqual">
      <formula>0</formula>
    </cfRule>
  </conditionalFormatting>
  <conditionalFormatting sqref="CC47:CC54">
    <cfRule type="cellIs" dxfId="4866" priority="260" operator="greaterThanOrEqual">
      <formula>0</formula>
    </cfRule>
  </conditionalFormatting>
  <conditionalFormatting sqref="CC58">
    <cfRule type="cellIs" dxfId="4865" priority="256" operator="lessThanOrEqual">
      <formula>0</formula>
    </cfRule>
    <cfRule type="cellIs" dxfId="4864" priority="258" operator="greaterThanOrEqual">
      <formula>0</formula>
    </cfRule>
  </conditionalFormatting>
  <conditionalFormatting sqref="CC58">
    <cfRule type="cellIs" dxfId="4863" priority="257" operator="greaterThanOrEqual">
      <formula>0</formula>
    </cfRule>
  </conditionalFormatting>
  <conditionalFormatting sqref="DA47:DA54">
    <cfRule type="cellIs" dxfId="4862" priority="253" operator="lessThanOrEqual">
      <formula>0</formula>
    </cfRule>
    <cfRule type="cellIs" dxfId="4861" priority="255" operator="greaterThanOrEqual">
      <formula>0</formula>
    </cfRule>
  </conditionalFormatting>
  <conditionalFormatting sqref="DA47:DA54">
    <cfRule type="cellIs" dxfId="4860" priority="254" operator="greaterThanOrEqual">
      <formula>0</formula>
    </cfRule>
  </conditionalFormatting>
  <conditionalFormatting sqref="DA58">
    <cfRule type="cellIs" dxfId="4859" priority="250" operator="lessThanOrEqual">
      <formula>0</formula>
    </cfRule>
    <cfRule type="cellIs" dxfId="4858" priority="252" operator="greaterThanOrEqual">
      <formula>0</formula>
    </cfRule>
  </conditionalFormatting>
  <conditionalFormatting sqref="DA58">
    <cfRule type="cellIs" dxfId="4857" priority="251" operator="greaterThanOrEqual">
      <formula>0</formula>
    </cfRule>
  </conditionalFormatting>
  <conditionalFormatting sqref="DG47:DG54">
    <cfRule type="cellIs" dxfId="4856" priority="247" operator="lessThanOrEqual">
      <formula>0</formula>
    </cfRule>
    <cfRule type="cellIs" dxfId="4855" priority="249" operator="greaterThanOrEqual">
      <formula>0</formula>
    </cfRule>
  </conditionalFormatting>
  <conditionalFormatting sqref="DG47:DG54">
    <cfRule type="cellIs" dxfId="4854" priority="248" operator="greaterThanOrEqual">
      <formula>0</formula>
    </cfRule>
  </conditionalFormatting>
  <conditionalFormatting sqref="DG58">
    <cfRule type="cellIs" dxfId="4853" priority="244" operator="lessThanOrEqual">
      <formula>0</formula>
    </cfRule>
    <cfRule type="cellIs" dxfId="4852" priority="246" operator="greaterThanOrEqual">
      <formula>0</formula>
    </cfRule>
  </conditionalFormatting>
  <conditionalFormatting sqref="DG58">
    <cfRule type="cellIs" dxfId="4851" priority="245" operator="greaterThanOrEqual">
      <formula>0</formula>
    </cfRule>
  </conditionalFormatting>
  <conditionalFormatting sqref="D30:H31 J30:N31 P30:T31 V30:Z31 AB30:AF31 AH30:AL31 AN30:AR31 AT30:AX31 AZ30:BD31 BF30:BJ31 BL30:BP31 BR30:BV31 BX30:CB31 CD30:CH31 CJ30:CN31 CP30:CT31 CV30:CZ31 DB30:DF31 DH30:DL31">
    <cfRule type="cellIs" dxfId="4850" priority="241" operator="lessThanOrEqual">
      <formula>0</formula>
    </cfRule>
    <cfRule type="cellIs" dxfId="4849" priority="243" operator="greaterThanOrEqual">
      <formula>0</formula>
    </cfRule>
  </conditionalFormatting>
  <conditionalFormatting sqref="D30:H31 J30:N31 P30:T31 V30:Z31 AB30:AF31 AH30:AL31 AN30:AR31 AT30:AX31 AZ30:BD31 BF30:BJ31 BL30:BP31 BR30:BV31 BX30:CB31 CD30:CH31 CJ30:CN31 CP30:CT31 CV30:CZ31 DB30:DF31 DH30:DL31">
    <cfRule type="cellIs" dxfId="4848" priority="242" operator="greaterThanOrEqual">
      <formula>0</formula>
    </cfRule>
  </conditionalFormatting>
  <conditionalFormatting sqref="J30:N31">
    <cfRule type="cellIs" dxfId="4847" priority="238" operator="lessThanOrEqual">
      <formula>0</formula>
    </cfRule>
    <cfRule type="cellIs" dxfId="4846" priority="240" operator="greaterThanOrEqual">
      <formula>0</formula>
    </cfRule>
  </conditionalFormatting>
  <conditionalFormatting sqref="J30:N31">
    <cfRule type="cellIs" dxfId="4845" priority="239" operator="greaterThanOrEqual">
      <formula>0</formula>
    </cfRule>
  </conditionalFormatting>
  <conditionalFormatting sqref="P30:T31">
    <cfRule type="cellIs" dxfId="4844" priority="235" operator="lessThanOrEqual">
      <formula>0</formula>
    </cfRule>
    <cfRule type="cellIs" dxfId="4843" priority="237" operator="greaterThanOrEqual">
      <formula>0</formula>
    </cfRule>
  </conditionalFormatting>
  <conditionalFormatting sqref="P30:T31">
    <cfRule type="cellIs" dxfId="4842" priority="236" operator="greaterThanOrEqual">
      <formula>0</formula>
    </cfRule>
  </conditionalFormatting>
  <conditionalFormatting sqref="V30:Z31">
    <cfRule type="cellIs" dxfId="4841" priority="232" operator="lessThanOrEqual">
      <formula>0</formula>
    </cfRule>
    <cfRule type="cellIs" dxfId="4840" priority="234" operator="greaterThanOrEqual">
      <formula>0</formula>
    </cfRule>
  </conditionalFormatting>
  <conditionalFormatting sqref="V30:Z31">
    <cfRule type="cellIs" dxfId="4839" priority="233" operator="greaterThanOrEqual">
      <formula>0</formula>
    </cfRule>
  </conditionalFormatting>
  <conditionalFormatting sqref="AB30:AF31">
    <cfRule type="cellIs" dxfId="4838" priority="229" operator="lessThanOrEqual">
      <formula>0</formula>
    </cfRule>
    <cfRule type="cellIs" dxfId="4837" priority="231" operator="greaterThanOrEqual">
      <formula>0</formula>
    </cfRule>
  </conditionalFormatting>
  <conditionalFormatting sqref="AB30:AF31">
    <cfRule type="cellIs" dxfId="4836" priority="230" operator="greaterThanOrEqual">
      <formula>0</formula>
    </cfRule>
  </conditionalFormatting>
  <conditionalFormatting sqref="AH30:AL31">
    <cfRule type="cellIs" dxfId="4835" priority="226" operator="lessThanOrEqual">
      <formula>0</formula>
    </cfRule>
    <cfRule type="cellIs" dxfId="4834" priority="228" operator="greaterThanOrEqual">
      <formula>0</formula>
    </cfRule>
  </conditionalFormatting>
  <conditionalFormatting sqref="AH30:AL31">
    <cfRule type="cellIs" dxfId="4833" priority="227" operator="greaterThanOrEqual">
      <formula>0</formula>
    </cfRule>
  </conditionalFormatting>
  <conditionalFormatting sqref="AN30:AR31">
    <cfRule type="cellIs" dxfId="4832" priority="223" operator="lessThanOrEqual">
      <formula>0</formula>
    </cfRule>
    <cfRule type="cellIs" dxfId="4831" priority="225" operator="greaterThanOrEqual">
      <formula>0</formula>
    </cfRule>
  </conditionalFormatting>
  <conditionalFormatting sqref="AN30:AR31">
    <cfRule type="cellIs" dxfId="4830" priority="224" operator="greaterThanOrEqual">
      <formula>0</formula>
    </cfRule>
  </conditionalFormatting>
  <conditionalFormatting sqref="AT30:AX31">
    <cfRule type="cellIs" dxfId="4829" priority="220" operator="lessThanOrEqual">
      <formula>0</formula>
    </cfRule>
    <cfRule type="cellIs" dxfId="4828" priority="222" operator="greaterThanOrEqual">
      <formula>0</formula>
    </cfRule>
  </conditionalFormatting>
  <conditionalFormatting sqref="AT30:AX31">
    <cfRule type="cellIs" dxfId="4827" priority="221" operator="greaterThanOrEqual">
      <formula>0</formula>
    </cfRule>
  </conditionalFormatting>
  <conditionalFormatting sqref="AZ30:BD31 BF30:BJ31 BL30:BP31 BR30:BV31 BX30:CB31">
    <cfRule type="cellIs" dxfId="4826" priority="217" operator="lessThanOrEqual">
      <formula>0</formula>
    </cfRule>
    <cfRule type="cellIs" dxfId="4825" priority="219" operator="greaterThanOrEqual">
      <formula>0</formula>
    </cfRule>
  </conditionalFormatting>
  <conditionalFormatting sqref="AZ30:BD31 BF30:BJ31 BL30:BP31 BR30:BV31 BX30:CB31">
    <cfRule type="cellIs" dxfId="4824" priority="218" operator="greaterThanOrEqual">
      <formula>0</formula>
    </cfRule>
  </conditionalFormatting>
  <conditionalFormatting sqref="CD30:CH31 CJ30:CN31 CP30:CT31 CV30:CZ31 DB30:DF31 DH30:DL31">
    <cfRule type="cellIs" dxfId="4823" priority="214" operator="lessThanOrEqual">
      <formula>0</formula>
    </cfRule>
    <cfRule type="cellIs" dxfId="4822" priority="216" operator="greaterThanOrEqual">
      <formula>0</formula>
    </cfRule>
  </conditionalFormatting>
  <conditionalFormatting sqref="CD30:CH31 CJ30:CN31 CP30:CT31 CV30:CZ31 DB30:DF31 DH30:DL31">
    <cfRule type="cellIs" dxfId="4821" priority="215" operator="greaterThanOrEqual">
      <formula>0</formula>
    </cfRule>
  </conditionalFormatting>
  <conditionalFormatting sqref="I30:I31 O30:O31 U30:U31 AA30:AA31 AG30:AG31 AM30:AM31 AS30:AS31 AY30:AY31 BE30:BE31 BK30:BK31 BQ30:BQ31 BW30:BW31 CC30:CC31 CI30:CI31 CO30:CO31 CU30:CU31 DA30:DA31 DG30:DG31 C30:C31">
    <cfRule type="cellIs" dxfId="4820" priority="211" operator="lessThanOrEqual">
      <formula>0</formula>
    </cfRule>
    <cfRule type="cellIs" dxfId="4819" priority="213" operator="greaterThanOrEqual">
      <formula>0</formula>
    </cfRule>
  </conditionalFormatting>
  <conditionalFormatting sqref="I30:I31 O30:O31 U30:U31 AA30:AA31 AG30:AG31 AM30:AM31 AS30:AS31 AY30:AY31 BE30:BE31 BK30:BK31 BQ30:BQ31 BW30:BW31 CC30:CC31 CI30:CI31 CO30:CO31 CU30:CU31 DA30:DA31 DG30:DG31 C30:C31">
    <cfRule type="cellIs" dxfId="4818" priority="212" operator="greaterThanOrEqual">
      <formula>0</formula>
    </cfRule>
  </conditionalFormatting>
  <conditionalFormatting sqref="D138:H141 V138:Z141 AB138:AF141 AH138:AL141 AN138:AR141 AT138:AX141 AZ138:BD141 BL138:BP141 BR138:BV141 BX138:CB141 BF138:BJ141">
    <cfRule type="cellIs" dxfId="4817" priority="205" operator="lessThanOrEqual">
      <formula>0</formula>
    </cfRule>
    <cfRule type="cellIs" dxfId="4816" priority="207" operator="greaterThanOrEqual">
      <formula>0</formula>
    </cfRule>
  </conditionalFormatting>
  <conditionalFormatting sqref="D138:H141 V138:Z141 AB138:AF141 AH138:AL141 AN138:AR141 AT138:AX141 AZ138:BD141 BL138:BP141 BR138:BV141 BX138:CB141 BF138:BJ141">
    <cfRule type="cellIs" dxfId="4815" priority="206" operator="greaterThanOrEqual">
      <formula>0</formula>
    </cfRule>
  </conditionalFormatting>
  <conditionalFormatting sqref="CD138:CH141 CJ138:CN141 CP138:CT141 CV138:CZ141 DB138:DF141 DH138:DL141">
    <cfRule type="cellIs" dxfId="4814" priority="199" operator="lessThanOrEqual">
      <formula>0</formula>
    </cfRule>
    <cfRule type="cellIs" dxfId="4813" priority="201" operator="greaterThanOrEqual">
      <formula>0</formula>
    </cfRule>
  </conditionalFormatting>
  <conditionalFormatting sqref="CD138:CH141 CJ138:CN141 CP138:CT141 CV138:CZ141 DB138:DF141 DH138:DL141">
    <cfRule type="cellIs" dxfId="4812" priority="200" operator="greaterThanOrEqual">
      <formula>0</formula>
    </cfRule>
  </conditionalFormatting>
  <conditionalFormatting sqref="C138:C141">
    <cfRule type="cellIs" dxfId="4811" priority="196" operator="lessThanOrEqual">
      <formula>0</formula>
    </cfRule>
    <cfRule type="cellIs" dxfId="4810" priority="198" operator="greaterThanOrEqual">
      <formula>0</formula>
    </cfRule>
  </conditionalFormatting>
  <conditionalFormatting sqref="C138:C141">
    <cfRule type="cellIs" dxfId="4809" priority="197" operator="greaterThanOrEqual">
      <formula>0</formula>
    </cfRule>
  </conditionalFormatting>
  <conditionalFormatting sqref="CU138:CU141">
    <cfRule type="cellIs" dxfId="4808" priority="193" operator="lessThanOrEqual">
      <formula>0</formula>
    </cfRule>
    <cfRule type="cellIs" dxfId="4807" priority="195" operator="greaterThanOrEqual">
      <formula>0</formula>
    </cfRule>
  </conditionalFormatting>
  <conditionalFormatting sqref="CU138:CU141">
    <cfRule type="cellIs" dxfId="4806" priority="194" operator="greaterThanOrEqual">
      <formula>0</formula>
    </cfRule>
  </conditionalFormatting>
  <conditionalFormatting sqref="CO138:CO141">
    <cfRule type="cellIs" dxfId="4805" priority="190" operator="lessThanOrEqual">
      <formula>0</formula>
    </cfRule>
    <cfRule type="cellIs" dxfId="4804" priority="192" operator="greaterThanOrEqual">
      <formula>0</formula>
    </cfRule>
  </conditionalFormatting>
  <conditionalFormatting sqref="CO138:CO141">
    <cfRule type="cellIs" dxfId="4803" priority="191" operator="greaterThanOrEqual">
      <formula>0</formula>
    </cfRule>
  </conditionalFormatting>
  <conditionalFormatting sqref="CI138:CI141">
    <cfRule type="cellIs" dxfId="4802" priority="187" operator="lessThanOrEqual">
      <formula>0</formula>
    </cfRule>
    <cfRule type="cellIs" dxfId="4801" priority="189" operator="greaterThanOrEqual">
      <formula>0</formula>
    </cfRule>
  </conditionalFormatting>
  <conditionalFormatting sqref="CI138:CI141">
    <cfRule type="cellIs" dxfId="4800" priority="188" operator="greaterThanOrEqual">
      <formula>0</formula>
    </cfRule>
  </conditionalFormatting>
  <conditionalFormatting sqref="CC138:CC141">
    <cfRule type="cellIs" dxfId="4799" priority="184" operator="lessThanOrEqual">
      <formula>0</formula>
    </cfRule>
    <cfRule type="cellIs" dxfId="4798" priority="186" operator="greaterThanOrEqual">
      <formula>0</formula>
    </cfRule>
  </conditionalFormatting>
  <conditionalFormatting sqref="CC138:CC141">
    <cfRule type="cellIs" dxfId="4797" priority="185" operator="greaterThanOrEqual">
      <formula>0</formula>
    </cfRule>
  </conditionalFormatting>
  <conditionalFormatting sqref="DA138:DA141">
    <cfRule type="cellIs" dxfId="4796" priority="181" operator="lessThanOrEqual">
      <formula>0</formula>
    </cfRule>
    <cfRule type="cellIs" dxfId="4795" priority="183" operator="greaterThanOrEqual">
      <formula>0</formula>
    </cfRule>
  </conditionalFormatting>
  <conditionalFormatting sqref="DA138:DA141">
    <cfRule type="cellIs" dxfId="4794" priority="182" operator="greaterThanOrEqual">
      <formula>0</formula>
    </cfRule>
  </conditionalFormatting>
  <conditionalFormatting sqref="DG138:DG141">
    <cfRule type="cellIs" dxfId="4793" priority="178" operator="lessThanOrEqual">
      <formula>0</formula>
    </cfRule>
    <cfRule type="cellIs" dxfId="4792" priority="180" operator="greaterThanOrEqual">
      <formula>0</formula>
    </cfRule>
  </conditionalFormatting>
  <conditionalFormatting sqref="DG138:DG141">
    <cfRule type="cellIs" dxfId="4791" priority="179" operator="greaterThanOrEqual">
      <formula>0</formula>
    </cfRule>
  </conditionalFormatting>
  <conditionalFormatting sqref="D153:H153 J153:N153 P153:T153 V153:Z153 AB153:AF153 AH153:AL153 AN153:AR153 AT153:AX153 AZ153:BD153 BF153:BJ153 BL153:BP153 BR153:BV153 BX153:CB153">
    <cfRule type="cellIs" dxfId="4790" priority="175" operator="lessThanOrEqual">
      <formula>0</formula>
    </cfRule>
    <cfRule type="cellIs" dxfId="4789" priority="177" operator="greaterThanOrEqual">
      <formula>0</formula>
    </cfRule>
  </conditionalFormatting>
  <conditionalFormatting sqref="D153:H153 J153:N153 P153:T153 V153:Z153 AB153:AF153 AH153:AL153 AN153:AR153 AT153:AX153 AZ153:BD153 BF153:BJ153 BL153:BP153 BR153:BV153 BX153:CB153">
    <cfRule type="cellIs" dxfId="4788" priority="176" operator="greaterThanOrEqual">
      <formula>0</formula>
    </cfRule>
  </conditionalFormatting>
  <conditionalFormatting sqref="J153:N153">
    <cfRule type="cellIs" dxfId="4787" priority="172" operator="lessThanOrEqual">
      <formula>0</formula>
    </cfRule>
    <cfRule type="cellIs" dxfId="4786" priority="174" operator="greaterThanOrEqual">
      <formula>0</formula>
    </cfRule>
  </conditionalFormatting>
  <conditionalFormatting sqref="J153:N153">
    <cfRule type="cellIs" dxfId="4785" priority="173" operator="greaterThanOrEqual">
      <formula>0</formula>
    </cfRule>
  </conditionalFormatting>
  <conditionalFormatting sqref="CD153:CH153 CJ153:CN153 CP153:CT153 CV153:CZ153 DB153:DF153 DH153:DL153">
    <cfRule type="cellIs" dxfId="4784" priority="169" operator="lessThanOrEqual">
      <formula>0</formula>
    </cfRule>
    <cfRule type="cellIs" dxfId="4783" priority="171" operator="greaterThanOrEqual">
      <formula>0</formula>
    </cfRule>
  </conditionalFormatting>
  <conditionalFormatting sqref="CD153:CH153 CJ153:CN153 CP153:CT153 CV153:CZ153 DB153:DF153 DH153:DL153">
    <cfRule type="cellIs" dxfId="4782" priority="170" operator="greaterThanOrEqual">
      <formula>0</formula>
    </cfRule>
  </conditionalFormatting>
  <conditionalFormatting sqref="C153">
    <cfRule type="cellIs" dxfId="4781" priority="166" operator="lessThanOrEqual">
      <formula>0</formula>
    </cfRule>
    <cfRule type="cellIs" dxfId="4780" priority="168" operator="greaterThanOrEqual">
      <formula>0</formula>
    </cfRule>
  </conditionalFormatting>
  <conditionalFormatting sqref="C153">
    <cfRule type="cellIs" dxfId="4779" priority="167" operator="greaterThanOrEqual">
      <formula>0</formula>
    </cfRule>
  </conditionalFormatting>
  <conditionalFormatting sqref="CU153">
    <cfRule type="cellIs" dxfId="4778" priority="163" operator="lessThanOrEqual">
      <formula>0</formula>
    </cfRule>
    <cfRule type="cellIs" dxfId="4777" priority="165" operator="greaterThanOrEqual">
      <formula>0</formula>
    </cfRule>
  </conditionalFormatting>
  <conditionalFormatting sqref="CU153">
    <cfRule type="cellIs" dxfId="4776" priority="164" operator="greaterThanOrEqual">
      <formula>0</formula>
    </cfRule>
  </conditionalFormatting>
  <conditionalFormatting sqref="CO153">
    <cfRule type="cellIs" dxfId="4775" priority="160" operator="lessThanOrEqual">
      <formula>0</formula>
    </cfRule>
    <cfRule type="cellIs" dxfId="4774" priority="162" operator="greaterThanOrEqual">
      <formula>0</formula>
    </cfRule>
  </conditionalFormatting>
  <conditionalFormatting sqref="CO153">
    <cfRule type="cellIs" dxfId="4773" priority="161" operator="greaterThanOrEqual">
      <formula>0</formula>
    </cfRule>
  </conditionalFormatting>
  <conditionalFormatting sqref="CI153">
    <cfRule type="cellIs" dxfId="4772" priority="157" operator="lessThanOrEqual">
      <formula>0</formula>
    </cfRule>
    <cfRule type="cellIs" dxfId="4771" priority="159" operator="greaterThanOrEqual">
      <formula>0</formula>
    </cfRule>
  </conditionalFormatting>
  <conditionalFormatting sqref="CI153">
    <cfRule type="cellIs" dxfId="4770" priority="158" operator="greaterThanOrEqual">
      <formula>0</formula>
    </cfRule>
  </conditionalFormatting>
  <conditionalFormatting sqref="CC153">
    <cfRule type="cellIs" dxfId="4769" priority="154" operator="lessThanOrEqual">
      <formula>0</formula>
    </cfRule>
    <cfRule type="cellIs" dxfId="4768" priority="156" operator="greaterThanOrEqual">
      <formula>0</formula>
    </cfRule>
  </conditionalFormatting>
  <conditionalFormatting sqref="CC153">
    <cfRule type="cellIs" dxfId="4767" priority="155" operator="greaterThanOrEqual">
      <formula>0</formula>
    </cfRule>
  </conditionalFormatting>
  <conditionalFormatting sqref="DA153">
    <cfRule type="cellIs" dxfId="4766" priority="151" operator="lessThanOrEqual">
      <formula>0</formula>
    </cfRule>
    <cfRule type="cellIs" dxfId="4765" priority="153" operator="greaterThanOrEqual">
      <formula>0</formula>
    </cfRule>
  </conditionalFormatting>
  <conditionalFormatting sqref="DA153">
    <cfRule type="cellIs" dxfId="4764" priority="152" operator="greaterThanOrEqual">
      <formula>0</formula>
    </cfRule>
  </conditionalFormatting>
  <conditionalFormatting sqref="DG153">
    <cfRule type="cellIs" dxfId="4763" priority="148" operator="lessThanOrEqual">
      <formula>0</formula>
    </cfRule>
    <cfRule type="cellIs" dxfId="4762" priority="150" operator="greaterThanOrEqual">
      <formula>0</formula>
    </cfRule>
  </conditionalFormatting>
  <conditionalFormatting sqref="DG153">
    <cfRule type="cellIs" dxfId="4761" priority="149" operator="greaterThanOrEqual">
      <formula>0</formula>
    </cfRule>
  </conditionalFormatting>
  <conditionalFormatting sqref="D163:H163 P163:T163 V163:Z163 AB163:AF163 AH163:AL163 AN163:AR163 AT163:AX163 AZ163:BD163 BF163:BJ163 BL163:BP163 BR163:BV163 BX163:CB163">
    <cfRule type="cellIs" dxfId="4760" priority="145" operator="lessThanOrEqual">
      <formula>0</formula>
    </cfRule>
    <cfRule type="cellIs" dxfId="4759" priority="147" operator="greaterThanOrEqual">
      <formula>0</formula>
    </cfRule>
  </conditionalFormatting>
  <conditionalFormatting sqref="D163:H163 P163:T163 V163:Z163 AB163:AF163 AH163:AL163 AN163:AR163 AT163:AX163 AZ163:BD163 BF163:BJ163 BL163:BP163 BR163:BV163 BX163:CB163">
    <cfRule type="cellIs" dxfId="4758" priority="146" operator="greaterThanOrEqual">
      <formula>0</formula>
    </cfRule>
  </conditionalFormatting>
  <conditionalFormatting sqref="C163:CK163">
    <cfRule type="cellIs" dxfId="4757" priority="136" operator="lessThanOrEqual">
      <formula>0</formula>
    </cfRule>
    <cfRule type="cellIs" dxfId="4756" priority="138" operator="greaterThanOrEqual">
      <formula>0</formula>
    </cfRule>
  </conditionalFormatting>
  <conditionalFormatting sqref="C163:CK163">
    <cfRule type="cellIs" dxfId="4755" priority="137" operator="greaterThanOrEqual">
      <formula>0</formula>
    </cfRule>
  </conditionalFormatting>
  <conditionalFormatting sqref="CD163:CH163 CJ163:CK163 DB163:DF163 DH163:DL163">
    <cfRule type="cellIs" dxfId="4754" priority="139" operator="lessThanOrEqual">
      <formula>0</formula>
    </cfRule>
    <cfRule type="cellIs" dxfId="4753" priority="141" operator="greaterThanOrEqual">
      <formula>0</formula>
    </cfRule>
  </conditionalFormatting>
  <conditionalFormatting sqref="CD163:CH163 CJ163:CK163 DB163:DF163 DH163:DL163">
    <cfRule type="cellIs" dxfId="4752" priority="140" operator="greaterThanOrEqual">
      <formula>0</formula>
    </cfRule>
  </conditionalFormatting>
  <conditionalFormatting sqref="CC163">
    <cfRule type="cellIs" dxfId="4751" priority="124" operator="lessThanOrEqual">
      <formula>0</formula>
    </cfRule>
    <cfRule type="cellIs" dxfId="4750" priority="126" operator="greaterThanOrEqual">
      <formula>0</formula>
    </cfRule>
  </conditionalFormatting>
  <conditionalFormatting sqref="CC163">
    <cfRule type="cellIs" dxfId="4749" priority="125" operator="greaterThanOrEqual">
      <formula>0</formula>
    </cfRule>
  </conditionalFormatting>
  <conditionalFormatting sqref="CI163">
    <cfRule type="cellIs" dxfId="4748" priority="127" operator="lessThanOrEqual">
      <formula>0</formula>
    </cfRule>
    <cfRule type="cellIs" dxfId="4747" priority="129" operator="greaterThanOrEqual">
      <formula>0</formula>
    </cfRule>
  </conditionalFormatting>
  <conditionalFormatting sqref="CI163">
    <cfRule type="cellIs" dxfId="4746" priority="128" operator="greaterThanOrEqual">
      <formula>0</formula>
    </cfRule>
  </conditionalFormatting>
  <conditionalFormatting sqref="DA163">
    <cfRule type="cellIs" dxfId="4745" priority="121" operator="lessThanOrEqual">
      <formula>0</formula>
    </cfRule>
    <cfRule type="cellIs" dxfId="4744" priority="123" operator="greaterThanOrEqual">
      <formula>0</formula>
    </cfRule>
  </conditionalFormatting>
  <conditionalFormatting sqref="DA163">
    <cfRule type="cellIs" dxfId="4743" priority="122" operator="greaterThanOrEqual">
      <formula>0</formula>
    </cfRule>
  </conditionalFormatting>
  <conditionalFormatting sqref="DG163">
    <cfRule type="cellIs" dxfId="4742" priority="118" operator="lessThanOrEqual">
      <formula>0</formula>
    </cfRule>
    <cfRule type="cellIs" dxfId="4741" priority="120" operator="greaterThanOrEqual">
      <formula>0</formula>
    </cfRule>
  </conditionalFormatting>
  <conditionalFormatting sqref="DG163">
    <cfRule type="cellIs" dxfId="4740" priority="119" operator="greaterThanOrEqual">
      <formula>0</formula>
    </cfRule>
  </conditionalFormatting>
  <conditionalFormatting sqref="AH183:AL184 AN183:AR184 AT183:AX184 AZ183:BD184 BF183:BJ184 BL183:BP184 BR183:BV184 BX183:CB184">
    <cfRule type="cellIs" dxfId="4739" priority="115" operator="lessThanOrEqual">
      <formula>0</formula>
    </cfRule>
    <cfRule type="cellIs" dxfId="4738" priority="117" operator="greaterThanOrEqual">
      <formula>0</formula>
    </cfRule>
  </conditionalFormatting>
  <conditionalFormatting sqref="AH183:AL184 AN183:AR184 AT183:AX184 AZ183:BD184 BF183:BJ184 BL183:BP184 BR183:BV184 BX183:CB184">
    <cfRule type="cellIs" dxfId="4737" priority="116" operator="greaterThanOrEqual">
      <formula>0</formula>
    </cfRule>
  </conditionalFormatting>
  <conditionalFormatting sqref="CD183:CH184 CJ183:CN184 CP183:CT184 CV183:CZ184 DB183:DF184 DH183:DL184">
    <cfRule type="cellIs" dxfId="4736" priority="109" operator="lessThanOrEqual">
      <formula>0</formula>
    </cfRule>
    <cfRule type="cellIs" dxfId="4735" priority="111" operator="greaterThanOrEqual">
      <formula>0</formula>
    </cfRule>
  </conditionalFormatting>
  <conditionalFormatting sqref="CD183:CH184 CJ183:CN184 CP183:CT184 CV183:CZ184 DB183:DF184 DH183:DL184">
    <cfRule type="cellIs" dxfId="4734" priority="110" operator="greaterThanOrEqual">
      <formula>0</formula>
    </cfRule>
  </conditionalFormatting>
  <conditionalFormatting sqref="CU183:CU184">
    <cfRule type="cellIs" dxfId="4733" priority="103" operator="lessThanOrEqual">
      <formula>0</formula>
    </cfRule>
    <cfRule type="cellIs" dxfId="4732" priority="105" operator="greaterThanOrEqual">
      <formula>0</formula>
    </cfRule>
  </conditionalFormatting>
  <conditionalFormatting sqref="CU183:CU184">
    <cfRule type="cellIs" dxfId="4731" priority="104" operator="greaterThanOrEqual">
      <formula>0</formula>
    </cfRule>
  </conditionalFormatting>
  <conditionalFormatting sqref="CO183:CO184">
    <cfRule type="cellIs" dxfId="4730" priority="100" operator="lessThanOrEqual">
      <formula>0</formula>
    </cfRule>
    <cfRule type="cellIs" dxfId="4729" priority="102" operator="greaterThanOrEqual">
      <formula>0</formula>
    </cfRule>
  </conditionalFormatting>
  <conditionalFormatting sqref="CO183:CO184">
    <cfRule type="cellIs" dxfId="4728" priority="101" operator="greaterThanOrEqual">
      <formula>0</formula>
    </cfRule>
  </conditionalFormatting>
  <conditionalFormatting sqref="CI183:CI184">
    <cfRule type="cellIs" dxfId="4727" priority="97" operator="lessThanOrEqual">
      <formula>0</formula>
    </cfRule>
    <cfRule type="cellIs" dxfId="4726" priority="99" operator="greaterThanOrEqual">
      <formula>0</formula>
    </cfRule>
  </conditionalFormatting>
  <conditionalFormatting sqref="CI183:CI184">
    <cfRule type="cellIs" dxfId="4725" priority="98" operator="greaterThanOrEqual">
      <formula>0</formula>
    </cfRule>
  </conditionalFormatting>
  <conditionalFormatting sqref="CC183:CC184">
    <cfRule type="cellIs" dxfId="4724" priority="94" operator="lessThanOrEqual">
      <formula>0</formula>
    </cfRule>
    <cfRule type="cellIs" dxfId="4723" priority="96" operator="greaterThanOrEqual">
      <formula>0</formula>
    </cfRule>
  </conditionalFormatting>
  <conditionalFormatting sqref="CC183:CC184">
    <cfRule type="cellIs" dxfId="4722" priority="95" operator="greaterThanOrEqual">
      <formula>0</formula>
    </cfRule>
  </conditionalFormatting>
  <conditionalFormatting sqref="DA183:DA184">
    <cfRule type="cellIs" dxfId="4721" priority="91" operator="lessThanOrEqual">
      <formula>0</formula>
    </cfRule>
    <cfRule type="cellIs" dxfId="4720" priority="93" operator="greaterThanOrEqual">
      <formula>0</formula>
    </cfRule>
  </conditionalFormatting>
  <conditionalFormatting sqref="DA183:DA184">
    <cfRule type="cellIs" dxfId="4719" priority="92" operator="greaterThanOrEqual">
      <formula>0</formula>
    </cfRule>
  </conditionalFormatting>
  <conditionalFormatting sqref="DG183:DG184">
    <cfRule type="cellIs" dxfId="4718" priority="88" operator="lessThanOrEqual">
      <formula>0</formula>
    </cfRule>
    <cfRule type="cellIs" dxfId="4717" priority="90" operator="greaterThanOrEqual">
      <formula>0</formula>
    </cfRule>
  </conditionalFormatting>
  <conditionalFormatting sqref="DG183:DG184">
    <cfRule type="cellIs" dxfId="4716" priority="89" operator="greaterThanOrEqual">
      <formula>0</formula>
    </cfRule>
  </conditionalFormatting>
  <conditionalFormatting sqref="J163:N163">
    <cfRule type="cellIs" dxfId="4715" priority="85" operator="lessThanOrEqual">
      <formula>0</formula>
    </cfRule>
    <cfRule type="cellIs" dxfId="4714" priority="87" operator="greaterThanOrEqual">
      <formula>0</formula>
    </cfRule>
  </conditionalFormatting>
  <conditionalFormatting sqref="J163:N163">
    <cfRule type="cellIs" dxfId="4713" priority="86" operator="greaterThanOrEqual">
      <formula>0</formula>
    </cfRule>
  </conditionalFormatting>
  <conditionalFormatting sqref="I163">
    <cfRule type="cellIs" dxfId="4712" priority="82" operator="lessThanOrEqual">
      <formula>0</formula>
    </cfRule>
    <cfRule type="cellIs" dxfId="4711" priority="84" operator="greaterThanOrEqual">
      <formula>0</formula>
    </cfRule>
  </conditionalFormatting>
  <conditionalFormatting sqref="I163">
    <cfRule type="cellIs" dxfId="4710" priority="83" operator="greaterThanOrEqual">
      <formula>0</formula>
    </cfRule>
  </conditionalFormatting>
  <conditionalFormatting sqref="CV47:CZ54">
    <cfRule type="cellIs" dxfId="4709" priority="79" operator="lessThanOrEqual">
      <formula>0</formula>
    </cfRule>
    <cfRule type="cellIs" dxfId="4708" priority="81" operator="greaterThanOrEqual">
      <formula>0</formula>
    </cfRule>
  </conditionalFormatting>
  <conditionalFormatting sqref="CV47:CZ54">
    <cfRule type="cellIs" dxfId="4707" priority="80" operator="greaterThanOrEqual">
      <formula>0</formula>
    </cfRule>
  </conditionalFormatting>
  <conditionalFormatting sqref="CV58:CZ58">
    <cfRule type="cellIs" dxfId="4706" priority="76" operator="lessThanOrEqual">
      <formula>0</formula>
    </cfRule>
    <cfRule type="cellIs" dxfId="4705" priority="78" operator="greaterThanOrEqual">
      <formula>0</formula>
    </cfRule>
  </conditionalFormatting>
  <conditionalFormatting sqref="CV58:CZ58">
    <cfRule type="cellIs" dxfId="4704" priority="77" operator="greaterThanOrEqual">
      <formula>0</formula>
    </cfRule>
  </conditionalFormatting>
  <conditionalFormatting sqref="CU47:CU54">
    <cfRule type="cellIs" dxfId="4703" priority="73" operator="lessThanOrEqual">
      <formula>0</formula>
    </cfRule>
    <cfRule type="cellIs" dxfId="4702" priority="75" operator="greaterThanOrEqual">
      <formula>0</formula>
    </cfRule>
  </conditionalFormatting>
  <conditionalFormatting sqref="CU47:CU54">
    <cfRule type="cellIs" dxfId="4701" priority="74" operator="greaterThanOrEqual">
      <formula>0</formula>
    </cfRule>
  </conditionalFormatting>
  <conditionalFormatting sqref="CU58">
    <cfRule type="cellIs" dxfId="4700" priority="70" operator="lessThanOrEqual">
      <formula>0</formula>
    </cfRule>
    <cfRule type="cellIs" dxfId="4699" priority="72" operator="greaterThanOrEqual">
      <formula>0</formula>
    </cfRule>
  </conditionalFormatting>
  <conditionalFormatting sqref="CU58">
    <cfRule type="cellIs" dxfId="4698" priority="71" operator="greaterThanOrEqual">
      <formula>0</formula>
    </cfRule>
  </conditionalFormatting>
  <conditionalFormatting sqref="J138:N141">
    <cfRule type="cellIs" dxfId="4697" priority="67" operator="lessThanOrEqual">
      <formula>0</formula>
    </cfRule>
    <cfRule type="cellIs" dxfId="4696" priority="69" operator="greaterThanOrEqual">
      <formula>0</formula>
    </cfRule>
  </conditionalFormatting>
  <conditionalFormatting sqref="J138:N141">
    <cfRule type="cellIs" dxfId="4695" priority="68" operator="greaterThanOrEqual">
      <formula>0</formula>
    </cfRule>
  </conditionalFormatting>
  <conditionalFormatting sqref="CO163:CT163">
    <cfRule type="cellIs" dxfId="4694" priority="61" operator="lessThanOrEqual">
      <formula>0</formula>
    </cfRule>
    <cfRule type="cellIs" dxfId="4693" priority="63" operator="greaterThanOrEqual">
      <formula>0</formula>
    </cfRule>
  </conditionalFormatting>
  <conditionalFormatting sqref="CO163:CT163">
    <cfRule type="cellIs" dxfId="4692" priority="62" operator="greaterThanOrEqual">
      <formula>0</formula>
    </cfRule>
  </conditionalFormatting>
  <conditionalFormatting sqref="CP163:CT163">
    <cfRule type="cellIs" dxfId="4691" priority="64" operator="lessThanOrEqual">
      <formula>0</formula>
    </cfRule>
    <cfRule type="cellIs" dxfId="4690" priority="66" operator="greaterThanOrEqual">
      <formula>0</formula>
    </cfRule>
  </conditionalFormatting>
  <conditionalFormatting sqref="CP163:CT163">
    <cfRule type="cellIs" dxfId="4689" priority="65" operator="greaterThanOrEqual">
      <formula>0</formula>
    </cfRule>
  </conditionalFormatting>
  <conditionalFormatting sqref="CO163">
    <cfRule type="cellIs" dxfId="4688" priority="58" operator="lessThanOrEqual">
      <formula>0</formula>
    </cfRule>
    <cfRule type="cellIs" dxfId="4687" priority="60" operator="greaterThanOrEqual">
      <formula>0</formula>
    </cfRule>
  </conditionalFormatting>
  <conditionalFormatting sqref="CO163">
    <cfRule type="cellIs" dxfId="4686" priority="59" operator="greaterThanOrEqual">
      <formula>0</formula>
    </cfRule>
  </conditionalFormatting>
  <conditionalFormatting sqref="CU163:CZ163">
    <cfRule type="cellIs" dxfId="4685" priority="52" operator="lessThanOrEqual">
      <formula>0</formula>
    </cfRule>
    <cfRule type="cellIs" dxfId="4684" priority="54" operator="greaterThanOrEqual">
      <formula>0</formula>
    </cfRule>
  </conditionalFormatting>
  <conditionalFormatting sqref="CU163:CZ163">
    <cfRule type="cellIs" dxfId="4683" priority="53" operator="greaterThanOrEqual">
      <formula>0</formula>
    </cfRule>
  </conditionalFormatting>
  <conditionalFormatting sqref="CV163:CZ163">
    <cfRule type="cellIs" dxfId="4682" priority="55" operator="lessThanOrEqual">
      <formula>0</formula>
    </cfRule>
    <cfRule type="cellIs" dxfId="4681" priority="57" operator="greaterThanOrEqual">
      <formula>0</formula>
    </cfRule>
  </conditionalFormatting>
  <conditionalFormatting sqref="CV163:CZ163">
    <cfRule type="cellIs" dxfId="4680" priority="56" operator="greaterThanOrEqual">
      <formula>0</formula>
    </cfRule>
  </conditionalFormatting>
  <conditionalFormatting sqref="CU163">
    <cfRule type="cellIs" dxfId="4679" priority="49" operator="lessThanOrEqual">
      <formula>0</formula>
    </cfRule>
    <cfRule type="cellIs" dxfId="4678" priority="51" operator="greaterThanOrEqual">
      <formula>0</formula>
    </cfRule>
  </conditionalFormatting>
  <conditionalFormatting sqref="CU163">
    <cfRule type="cellIs" dxfId="4677" priority="50" operator="greaterThanOrEqual">
      <formula>0</formula>
    </cfRule>
  </conditionalFormatting>
  <conditionalFormatting sqref="P138:T141">
    <cfRule type="cellIs" dxfId="4676" priority="46" operator="lessThanOrEqual">
      <formula>0</formula>
    </cfRule>
    <cfRule type="cellIs" dxfId="4675" priority="48" operator="greaterThanOrEqual">
      <formula>0</formula>
    </cfRule>
  </conditionalFormatting>
  <conditionalFormatting sqref="P138:T141">
    <cfRule type="cellIs" dxfId="4674" priority="47" operator="greaterThanOrEqual">
      <formula>0</formula>
    </cfRule>
  </conditionalFormatting>
  <conditionalFormatting sqref="CL163:CN163">
    <cfRule type="cellIs" dxfId="4673" priority="40" operator="lessThanOrEqual">
      <formula>0</formula>
    </cfRule>
    <cfRule type="cellIs" dxfId="4672" priority="42" operator="greaterThanOrEqual">
      <formula>0</formula>
    </cfRule>
  </conditionalFormatting>
  <conditionalFormatting sqref="CL163:CN163">
    <cfRule type="cellIs" dxfId="4671" priority="41" operator="greaterThanOrEqual">
      <formula>0</formula>
    </cfRule>
  </conditionalFormatting>
  <conditionalFormatting sqref="CL163:CN163">
    <cfRule type="cellIs" dxfId="4670" priority="43" operator="lessThanOrEqual">
      <formula>0</formula>
    </cfRule>
    <cfRule type="cellIs" dxfId="4669" priority="45" operator="greaterThanOrEqual">
      <formula>0</formula>
    </cfRule>
  </conditionalFormatting>
  <conditionalFormatting sqref="CL163:CN163">
    <cfRule type="cellIs" dxfId="4668" priority="44" operator="greaterThanOrEqual">
      <formula>0</formula>
    </cfRule>
  </conditionalFormatting>
  <conditionalFormatting sqref="J173:N174">
    <cfRule type="cellIs" dxfId="4667" priority="34" operator="lessThanOrEqual">
      <formula>0</formula>
    </cfRule>
    <cfRule type="cellIs" dxfId="4666" priority="36" operator="greaterThanOrEqual">
      <formula>0</formula>
    </cfRule>
  </conditionalFormatting>
  <conditionalFormatting sqref="J173:N174">
    <cfRule type="cellIs" dxfId="4665" priority="35" operator="greaterThanOrEqual">
      <formula>0</formula>
    </cfRule>
  </conditionalFormatting>
  <conditionalFormatting sqref="D173:H174 J173:N174 P173:T174 V173:Z174 AB173:AF174 AH173:AL174 AN173:AR174 AT173:AX174 AZ173:BD174 BF173:BJ174 BL173:BP174 BR173:BV174 BX173:CB174">
    <cfRule type="cellIs" dxfId="4664" priority="37" operator="lessThanOrEqual">
      <formula>0</formula>
    </cfRule>
    <cfRule type="cellIs" dxfId="4663" priority="39" operator="greaterThanOrEqual">
      <formula>0</formula>
    </cfRule>
  </conditionalFormatting>
  <conditionalFormatting sqref="D173:H174 J173:N174 P173:T174 V173:Z174 AB173:AF174 AH173:AL174 AN173:AR174 AT173:AX174 AZ173:BD174 BF173:BJ174 BL173:BP174 BR173:BV174 BX173:CB174">
    <cfRule type="cellIs" dxfId="4662" priority="38" operator="greaterThanOrEqual">
      <formula>0</formula>
    </cfRule>
  </conditionalFormatting>
  <conditionalFormatting sqref="CD173:CH174 CJ173:CN174 CP173:CT174 CV173:CZ174 DB173:DF174 DH173:DL174">
    <cfRule type="cellIs" dxfId="4661" priority="31" operator="lessThanOrEqual">
      <formula>0</formula>
    </cfRule>
    <cfRule type="cellIs" dxfId="4660" priority="33" operator="greaterThanOrEqual">
      <formula>0</formula>
    </cfRule>
  </conditionalFormatting>
  <conditionalFormatting sqref="CD173:CH174 CJ173:CN174 CP173:CT174 CV173:CZ174 DB173:DF174 DH173:DL174">
    <cfRule type="cellIs" dxfId="4659" priority="32" operator="greaterThanOrEqual">
      <formula>0</formula>
    </cfRule>
  </conditionalFormatting>
  <conditionalFormatting sqref="C173:AF174">
    <cfRule type="cellIs" dxfId="4658" priority="28" operator="lessThanOrEqual">
      <formula>0</formula>
    </cfRule>
    <cfRule type="cellIs" dxfId="4657" priority="30" operator="greaterThanOrEqual">
      <formula>0</formula>
    </cfRule>
  </conditionalFormatting>
  <conditionalFormatting sqref="C173:AF174">
    <cfRule type="cellIs" dxfId="4656" priority="29" operator="greaterThanOrEqual">
      <formula>0</formula>
    </cfRule>
  </conditionalFormatting>
  <conditionalFormatting sqref="CU173:CU174">
    <cfRule type="cellIs" dxfId="4655" priority="25" operator="lessThanOrEqual">
      <formula>0</formula>
    </cfRule>
    <cfRule type="cellIs" dxfId="4654" priority="27" operator="greaterThanOrEqual">
      <formula>0</formula>
    </cfRule>
  </conditionalFormatting>
  <conditionalFormatting sqref="CU173:CU174">
    <cfRule type="cellIs" dxfId="4653" priority="26" operator="greaterThanOrEqual">
      <formula>0</formula>
    </cfRule>
  </conditionalFormatting>
  <conditionalFormatting sqref="CO173:CO174">
    <cfRule type="cellIs" dxfId="4652" priority="22" operator="lessThanOrEqual">
      <formula>0</formula>
    </cfRule>
    <cfRule type="cellIs" dxfId="4651" priority="24" operator="greaterThanOrEqual">
      <formula>0</formula>
    </cfRule>
  </conditionalFormatting>
  <conditionalFormatting sqref="CO173:CO174">
    <cfRule type="cellIs" dxfId="4650" priority="23" operator="greaterThanOrEqual">
      <formula>0</formula>
    </cfRule>
  </conditionalFormatting>
  <conditionalFormatting sqref="CI173:CI174">
    <cfRule type="cellIs" dxfId="4649" priority="19" operator="lessThanOrEqual">
      <formula>0</formula>
    </cfRule>
    <cfRule type="cellIs" dxfId="4648" priority="21" operator="greaterThanOrEqual">
      <formula>0</formula>
    </cfRule>
  </conditionalFormatting>
  <conditionalFormatting sqref="CI173:CI174">
    <cfRule type="cellIs" dxfId="4647" priority="20" operator="greaterThanOrEqual">
      <formula>0</formula>
    </cfRule>
  </conditionalFormatting>
  <conditionalFormatting sqref="CC173:CC174">
    <cfRule type="cellIs" dxfId="4646" priority="16" operator="lessThanOrEqual">
      <formula>0</formula>
    </cfRule>
    <cfRule type="cellIs" dxfId="4645" priority="18" operator="greaterThanOrEqual">
      <formula>0</formula>
    </cfRule>
  </conditionalFormatting>
  <conditionalFormatting sqref="CC173:CC174">
    <cfRule type="cellIs" dxfId="4644" priority="17" operator="greaterThanOrEqual">
      <formula>0</formula>
    </cfRule>
  </conditionalFormatting>
  <conditionalFormatting sqref="DA173:DA174">
    <cfRule type="cellIs" dxfId="4643" priority="13" operator="lessThanOrEqual">
      <formula>0</formula>
    </cfRule>
    <cfRule type="cellIs" dxfId="4642" priority="15" operator="greaterThanOrEqual">
      <formula>0</formula>
    </cfRule>
  </conditionalFormatting>
  <conditionalFormatting sqref="DA173:DA174">
    <cfRule type="cellIs" dxfId="4641" priority="14" operator="greaterThanOrEqual">
      <formula>0</formula>
    </cfRule>
  </conditionalFormatting>
  <conditionalFormatting sqref="DG173:DG174">
    <cfRule type="cellIs" dxfId="4640" priority="10" operator="lessThanOrEqual">
      <formula>0</formula>
    </cfRule>
    <cfRule type="cellIs" dxfId="4639" priority="12" operator="greaterThanOrEqual">
      <formula>0</formula>
    </cfRule>
  </conditionalFormatting>
  <conditionalFormatting sqref="DG173:DG174">
    <cfRule type="cellIs" dxfId="4638" priority="11" operator="greaterThanOrEqual">
      <formula>0</formula>
    </cfRule>
  </conditionalFormatting>
  <pageMargins left="0.75" right="0.25" top="0.5" bottom="0.25" header="0.3" footer="0.3"/>
  <pageSetup paperSize="9" scale="78" orientation="landscape" r:id="rId1"/>
  <headerFooter>
    <oddHeader>&amp;LMOSL: Automobiles Valuations</oddHeader>
  </headerFooter>
  <colBreaks count="1" manualBreakCount="1">
    <brk id="41" min="6" max="59" man="1"/>
  </col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30"/>
  <dimension ref="B5:DR46"/>
  <sheetViews>
    <sheetView showGridLines="0" workbookViewId="0">
      <pane xSplit="2" ySplit="9" topLeftCell="F10" activePane="bottomRight" state="frozen"/>
      <selection activeCell="F10" sqref="F10"/>
      <selection pane="topRight" activeCell="F10" sqref="F10"/>
      <selection pane="bottomLeft" activeCell="F10" sqref="F10"/>
      <selection pane="bottomRight" activeCell="H13" sqref="H13"/>
    </sheetView>
  </sheetViews>
  <sheetFormatPr defaultColWidth="9.33203125" defaultRowHeight="12"/>
  <cols>
    <col min="1" max="1" width="1.33203125" style="1" customWidth="1"/>
    <col min="2" max="2" width="38.83203125" style="6" customWidth="1"/>
    <col min="3" max="5" width="11.1640625" style="1" hidden="1" customWidth="1"/>
    <col min="6" max="8" width="11.1640625" style="1" bestFit="1" customWidth="1"/>
    <col min="9" max="11" width="9.1640625" style="1" hidden="1" customWidth="1"/>
    <col min="12" max="14" width="9.1640625" style="1" bestFit="1" customWidth="1"/>
    <col min="15" max="17" width="9.1640625" style="1" hidden="1" customWidth="1"/>
    <col min="18" max="20" width="9.1640625" style="1" bestFit="1" customWidth="1"/>
    <col min="21" max="23" width="9.1640625" style="1" hidden="1" customWidth="1"/>
    <col min="24" max="26" width="9.1640625" style="1" bestFit="1" customWidth="1"/>
    <col min="27" max="29" width="9.1640625" style="1" hidden="1" customWidth="1"/>
    <col min="30" max="32" width="9.1640625" style="1" bestFit="1" customWidth="1"/>
    <col min="33" max="35" width="9.1640625" style="1" hidden="1" customWidth="1"/>
    <col min="36" max="36" width="10.1640625" style="1" bestFit="1" customWidth="1"/>
    <col min="37" max="38" width="9.1640625" style="1" bestFit="1" customWidth="1"/>
    <col min="39" max="41" width="9.1640625" style="1" hidden="1" customWidth="1"/>
    <col min="42" max="44" width="10.33203125" style="1" bestFit="1" customWidth="1"/>
    <col min="45" max="47" width="10.1640625" style="1" hidden="1" customWidth="1"/>
    <col min="48" max="50" width="10.1640625" style="1" bestFit="1" customWidth="1"/>
    <col min="51" max="53" width="9.1640625" style="1" hidden="1" customWidth="1"/>
    <col min="54" max="56" width="9.1640625" style="1" bestFit="1" customWidth="1"/>
    <col min="57" max="59" width="9.1640625" style="1" hidden="1" customWidth="1"/>
    <col min="60" max="62" width="9.1640625" style="1" bestFit="1" customWidth="1"/>
    <col min="63" max="65" width="9.1640625" style="1" hidden="1" customWidth="1"/>
    <col min="66" max="68" width="9.1640625" style="1" bestFit="1" customWidth="1"/>
    <col min="69" max="71" width="9.1640625" style="1" hidden="1" customWidth="1"/>
    <col min="72" max="74" width="9.1640625" style="1" bestFit="1" customWidth="1"/>
    <col min="75" max="77" width="9.1640625" style="1" hidden="1" customWidth="1"/>
    <col min="78" max="80" width="9.1640625" style="1" bestFit="1" customWidth="1"/>
    <col min="81" max="83" width="9.1640625" style="1" hidden="1" customWidth="1"/>
    <col min="84" max="86" width="9.1640625" style="1" bestFit="1" customWidth="1"/>
    <col min="87" max="89" width="9.1640625" style="1" hidden="1" customWidth="1"/>
    <col min="90" max="92" width="9.1640625" style="1" bestFit="1" customWidth="1"/>
    <col min="93" max="95" width="0" style="1" hidden="1" customWidth="1"/>
    <col min="96" max="98" width="9.33203125" style="1"/>
    <col min="99" max="101" width="0" style="1" hidden="1" customWidth="1"/>
    <col min="102" max="104" width="9.33203125" style="1"/>
    <col min="105" max="107" width="0" style="1" hidden="1" customWidth="1"/>
    <col min="108" max="110" width="9.33203125" style="1"/>
    <col min="111" max="113" width="0" style="1" hidden="1" customWidth="1"/>
    <col min="114" max="116" width="9.33203125" style="1"/>
    <col min="117" max="119" width="0" style="1" hidden="1" customWidth="1"/>
    <col min="120" max="16384" width="9.33203125" style="1"/>
  </cols>
  <sheetData>
    <row r="5" spans="2:122" ht="9" customHeight="1"/>
    <row r="6" spans="2:122" ht="15">
      <c r="B6" s="211" t="s">
        <v>478</v>
      </c>
      <c r="C6" s="212"/>
      <c r="D6" s="212"/>
      <c r="E6" s="212"/>
      <c r="F6" s="212"/>
      <c r="G6" s="212"/>
      <c r="H6" s="212"/>
      <c r="I6" s="212"/>
      <c r="J6" s="212"/>
      <c r="K6" s="212"/>
      <c r="L6" s="212"/>
      <c r="M6" s="212"/>
      <c r="N6" s="212"/>
      <c r="O6" s="212"/>
      <c r="P6" s="212"/>
      <c r="Q6" s="212"/>
      <c r="R6" s="212"/>
      <c r="S6" s="212"/>
      <c r="T6" s="212"/>
      <c r="U6" s="212"/>
      <c r="V6" s="212"/>
      <c r="W6" s="212"/>
      <c r="X6" s="212"/>
      <c r="Y6" s="212"/>
      <c r="Z6" s="212"/>
      <c r="AA6" s="212"/>
      <c r="AB6" s="212"/>
      <c r="AC6" s="212"/>
      <c r="AD6" s="212"/>
      <c r="AE6" s="212"/>
      <c r="AF6" s="212"/>
      <c r="AG6" s="212"/>
      <c r="AH6" s="212"/>
      <c r="AI6" s="212"/>
      <c r="AJ6" s="212"/>
      <c r="AK6" s="212"/>
      <c r="AL6" s="212"/>
      <c r="AM6" s="212"/>
      <c r="AN6" s="212"/>
      <c r="AO6" s="212"/>
      <c r="AP6" s="212"/>
      <c r="AQ6" s="212"/>
      <c r="AR6" s="212"/>
      <c r="AS6" s="212"/>
      <c r="AT6" s="212"/>
      <c r="AU6" s="212"/>
      <c r="AV6" s="212"/>
      <c r="AW6" s="212"/>
      <c r="AX6" s="212"/>
      <c r="AY6" s="212"/>
      <c r="AZ6" s="212"/>
      <c r="BA6" s="212"/>
      <c r="BB6" s="212"/>
      <c r="BC6" s="212"/>
      <c r="BD6" s="212"/>
      <c r="BE6" s="212"/>
      <c r="BF6" s="212"/>
      <c r="BG6" s="212"/>
      <c r="BH6" s="212"/>
      <c r="BI6" s="212"/>
      <c r="BJ6" s="212"/>
      <c r="BK6" s="212"/>
      <c r="BL6" s="212"/>
      <c r="BM6" s="212"/>
      <c r="BN6" s="212"/>
      <c r="BO6" s="212"/>
      <c r="BP6" s="212"/>
      <c r="BQ6" s="212"/>
      <c r="BR6" s="212"/>
      <c r="BS6" s="212"/>
      <c r="BT6" s="212"/>
      <c r="BU6" s="212"/>
      <c r="BV6" s="212"/>
      <c r="BW6" s="212"/>
      <c r="BX6" s="212"/>
      <c r="BY6" s="212"/>
      <c r="BZ6" s="212"/>
      <c r="CA6" s="212"/>
      <c r="CB6" s="212"/>
      <c r="CC6" s="212"/>
      <c r="CD6" s="212"/>
      <c r="CE6" s="212"/>
      <c r="CF6" s="212"/>
      <c r="CG6" s="212"/>
      <c r="CH6" s="212"/>
      <c r="CI6" s="212"/>
      <c r="CJ6" s="212"/>
      <c r="CK6" s="212"/>
      <c r="CL6" s="212"/>
      <c r="CM6" s="212"/>
      <c r="CN6" s="212"/>
      <c r="CO6" s="212"/>
      <c r="CP6" s="212"/>
      <c r="CQ6" s="212"/>
      <c r="CR6" s="212"/>
      <c r="CS6" s="212"/>
      <c r="CT6" s="212"/>
      <c r="CU6" s="212"/>
      <c r="CV6" s="212"/>
      <c r="CW6" s="212"/>
      <c r="CX6" s="212"/>
      <c r="CY6" s="212"/>
      <c r="CZ6" s="212"/>
      <c r="DA6" s="212"/>
      <c r="DB6" s="212"/>
      <c r="DC6" s="212"/>
      <c r="DD6" s="212"/>
      <c r="DE6" s="212"/>
      <c r="DF6" s="212"/>
      <c r="DG6" s="212"/>
      <c r="DH6" s="212"/>
      <c r="DI6" s="212"/>
      <c r="DJ6" s="212"/>
      <c r="DK6" s="212"/>
      <c r="DL6" s="212"/>
      <c r="DM6" s="212"/>
      <c r="DN6" s="212"/>
      <c r="DO6" s="212"/>
      <c r="DP6" s="212"/>
      <c r="DQ6" s="212"/>
      <c r="DR6" s="212"/>
    </row>
    <row r="7" spans="2:122" s="107" customFormat="1" ht="18.75" customHeight="1">
      <c r="B7" s="23" t="s">
        <v>68</v>
      </c>
      <c r="C7" s="345" t="s">
        <v>472</v>
      </c>
      <c r="D7" s="346"/>
      <c r="E7" s="346"/>
      <c r="F7" s="346"/>
      <c r="G7" s="346"/>
      <c r="H7" s="347"/>
      <c r="I7" s="345" t="s">
        <v>627</v>
      </c>
      <c r="J7" s="346"/>
      <c r="K7" s="346"/>
      <c r="L7" s="346"/>
      <c r="M7" s="346"/>
      <c r="N7" s="347"/>
      <c r="O7" s="345" t="s">
        <v>473</v>
      </c>
      <c r="P7" s="346"/>
      <c r="Q7" s="346"/>
      <c r="R7" s="346"/>
      <c r="S7" s="346"/>
      <c r="T7" s="347"/>
      <c r="U7" s="345" t="s">
        <v>620</v>
      </c>
      <c r="V7" s="346"/>
      <c r="W7" s="346"/>
      <c r="X7" s="346"/>
      <c r="Y7" s="346"/>
      <c r="Z7" s="347"/>
      <c r="AA7" s="345" t="s">
        <v>474</v>
      </c>
      <c r="AB7" s="346"/>
      <c r="AC7" s="346"/>
      <c r="AD7" s="346"/>
      <c r="AE7" s="346"/>
      <c r="AF7" s="347"/>
      <c r="AG7" s="345" t="s">
        <v>475</v>
      </c>
      <c r="AH7" s="346"/>
      <c r="AI7" s="346"/>
      <c r="AJ7" s="346"/>
      <c r="AK7" s="346"/>
      <c r="AL7" s="347"/>
      <c r="AM7" s="345"/>
      <c r="AN7" s="346"/>
      <c r="AO7" s="346"/>
      <c r="AP7" s="346"/>
      <c r="AQ7" s="346"/>
      <c r="AR7" s="347"/>
      <c r="AS7" s="345"/>
      <c r="AT7" s="346"/>
      <c r="AU7" s="346"/>
      <c r="AV7" s="346"/>
      <c r="AW7" s="346"/>
      <c r="AX7" s="347"/>
      <c r="AY7" s="345"/>
      <c r="AZ7" s="346"/>
      <c r="BA7" s="346"/>
      <c r="BB7" s="346"/>
      <c r="BC7" s="346"/>
      <c r="BD7" s="347"/>
      <c r="BE7" s="342"/>
      <c r="BF7" s="343"/>
      <c r="BG7" s="343"/>
      <c r="BH7" s="343"/>
      <c r="BI7" s="343"/>
      <c r="BJ7" s="344"/>
      <c r="BK7" s="342"/>
      <c r="BL7" s="343"/>
      <c r="BM7" s="343"/>
      <c r="BN7" s="343"/>
      <c r="BO7" s="343"/>
      <c r="BP7" s="344"/>
      <c r="BQ7" s="342"/>
      <c r="BR7" s="343"/>
      <c r="BS7" s="343"/>
      <c r="BT7" s="343"/>
      <c r="BU7" s="343"/>
      <c r="BV7" s="344"/>
      <c r="BW7" s="342"/>
      <c r="BX7" s="343"/>
      <c r="BY7" s="343"/>
      <c r="BZ7" s="343"/>
      <c r="CA7" s="343"/>
      <c r="CB7" s="344"/>
      <c r="CC7" s="342"/>
      <c r="CD7" s="343"/>
      <c r="CE7" s="343"/>
      <c r="CF7" s="343"/>
      <c r="CG7" s="343"/>
      <c r="CH7" s="344"/>
      <c r="CI7" s="342"/>
      <c r="CJ7" s="343"/>
      <c r="CK7" s="343"/>
      <c r="CL7" s="343"/>
      <c r="CM7" s="343"/>
      <c r="CN7" s="344"/>
      <c r="CO7" s="342"/>
      <c r="CP7" s="343"/>
      <c r="CQ7" s="343"/>
      <c r="CR7" s="343"/>
      <c r="CS7" s="343"/>
      <c r="CT7" s="344"/>
      <c r="CU7" s="342"/>
      <c r="CV7" s="343"/>
      <c r="CW7" s="343"/>
      <c r="CX7" s="343"/>
      <c r="CY7" s="343"/>
      <c r="CZ7" s="344"/>
      <c r="DA7" s="342"/>
      <c r="DB7" s="343"/>
      <c r="DC7" s="343"/>
      <c r="DD7" s="343"/>
      <c r="DE7" s="343"/>
      <c r="DF7" s="344"/>
      <c r="DG7" s="342"/>
      <c r="DH7" s="343"/>
      <c r="DI7" s="343"/>
      <c r="DJ7" s="343"/>
      <c r="DK7" s="343"/>
      <c r="DL7" s="344"/>
      <c r="DM7" s="342"/>
      <c r="DN7" s="343"/>
      <c r="DO7" s="343"/>
      <c r="DP7" s="343"/>
      <c r="DQ7" s="343"/>
      <c r="DR7" s="344"/>
    </row>
    <row r="8" spans="2:122" s="111" customFormat="1" ht="11.25">
      <c r="B8" s="31" t="s">
        <v>7</v>
      </c>
      <c r="C8" s="32" t="s">
        <v>219</v>
      </c>
      <c r="D8" s="33" t="str">
        <f>C8</f>
        <v>BOB IN</v>
      </c>
      <c r="E8" s="33" t="str">
        <f t="shared" ref="E8:H8" si="0">D8</f>
        <v>BOB IN</v>
      </c>
      <c r="F8" s="33" t="str">
        <f t="shared" si="0"/>
        <v>BOB IN</v>
      </c>
      <c r="G8" s="33" t="str">
        <f t="shared" si="0"/>
        <v>BOB IN</v>
      </c>
      <c r="H8" s="34" t="str">
        <f t="shared" si="0"/>
        <v>BOB IN</v>
      </c>
      <c r="I8" s="32" t="s">
        <v>626</v>
      </c>
      <c r="J8" s="33" t="s">
        <v>626</v>
      </c>
      <c r="K8" s="33" t="s">
        <v>626</v>
      </c>
      <c r="L8" s="33" t="s">
        <v>626</v>
      </c>
      <c r="M8" s="33" t="s">
        <v>626</v>
      </c>
      <c r="N8" s="34" t="s">
        <v>626</v>
      </c>
      <c r="O8" s="32" t="s">
        <v>220</v>
      </c>
      <c r="P8" s="33" t="str">
        <f>O8</f>
        <v>INBK IN</v>
      </c>
      <c r="Q8" s="33" t="str">
        <f t="shared" ref="Q8" si="1">P8</f>
        <v>INBK IN</v>
      </c>
      <c r="R8" s="33" t="str">
        <f t="shared" ref="R8" si="2">Q8</f>
        <v>INBK IN</v>
      </c>
      <c r="S8" s="33" t="str">
        <f t="shared" ref="S8" si="3">R8</f>
        <v>INBK IN</v>
      </c>
      <c r="T8" s="34" t="str">
        <f t="shared" ref="T8" si="4">S8</f>
        <v>INBK IN</v>
      </c>
      <c r="U8" s="32" t="s">
        <v>221</v>
      </c>
      <c r="V8" s="33" t="str">
        <f>U8</f>
        <v>PNB IN</v>
      </c>
      <c r="W8" s="33" t="str">
        <f t="shared" ref="W8" si="5">V8</f>
        <v>PNB IN</v>
      </c>
      <c r="X8" s="33" t="s">
        <v>221</v>
      </c>
      <c r="Y8" s="33" t="s">
        <v>221</v>
      </c>
      <c r="Z8" s="34" t="s">
        <v>221</v>
      </c>
      <c r="AA8" s="32" t="s">
        <v>47</v>
      </c>
      <c r="AB8" s="33" t="s">
        <v>47</v>
      </c>
      <c r="AC8" s="33" t="s">
        <v>47</v>
      </c>
      <c r="AD8" s="33" t="s">
        <v>47</v>
      </c>
      <c r="AE8" s="33" t="s">
        <v>47</v>
      </c>
      <c r="AF8" s="34" t="s">
        <v>47</v>
      </c>
      <c r="AG8" s="32" t="s">
        <v>222</v>
      </c>
      <c r="AH8" s="33" t="s">
        <v>222</v>
      </c>
      <c r="AI8" s="33" t="s">
        <v>222</v>
      </c>
      <c r="AJ8" s="33" t="s">
        <v>222</v>
      </c>
      <c r="AK8" s="33" t="s">
        <v>222</v>
      </c>
      <c r="AL8" s="34" t="s">
        <v>222</v>
      </c>
      <c r="AM8" s="32"/>
      <c r="AN8" s="33"/>
      <c r="AO8" s="33"/>
      <c r="AP8" s="33"/>
      <c r="AQ8" s="33"/>
      <c r="AR8" s="34"/>
      <c r="AS8" s="32"/>
      <c r="AT8" s="33"/>
      <c r="AU8" s="33"/>
      <c r="AV8" s="33"/>
      <c r="AW8" s="33"/>
      <c r="AX8" s="34"/>
      <c r="AY8" s="32"/>
      <c r="AZ8" s="33"/>
      <c r="BA8" s="33"/>
      <c r="BB8" s="33"/>
      <c r="BC8" s="33"/>
      <c r="BD8" s="34"/>
      <c r="BE8" s="108"/>
      <c r="BF8" s="109"/>
      <c r="BG8" s="109"/>
      <c r="BH8" s="109"/>
      <c r="BI8" s="109"/>
      <c r="BJ8" s="110"/>
      <c r="BK8" s="108"/>
      <c r="BL8" s="109"/>
      <c r="BM8" s="109"/>
      <c r="BN8" s="109"/>
      <c r="BO8" s="109"/>
      <c r="BP8" s="110"/>
      <c r="BQ8" s="108"/>
      <c r="BR8" s="109"/>
      <c r="BS8" s="109"/>
      <c r="BT8" s="109"/>
      <c r="BU8" s="109"/>
      <c r="BV8" s="110"/>
      <c r="BW8" s="108"/>
      <c r="BX8" s="109"/>
      <c r="BY8" s="109"/>
      <c r="BZ8" s="109"/>
      <c r="CA8" s="109"/>
      <c r="CB8" s="110"/>
      <c r="CC8" s="108"/>
      <c r="CD8" s="109"/>
      <c r="CE8" s="109"/>
      <c r="CF8" s="109"/>
      <c r="CG8" s="109"/>
      <c r="CH8" s="110"/>
      <c r="CI8" s="108"/>
      <c r="CJ8" s="109"/>
      <c r="CK8" s="109"/>
      <c r="CL8" s="109"/>
      <c r="CM8" s="109"/>
      <c r="CN8" s="110"/>
      <c r="CO8" s="108"/>
      <c r="CP8" s="109"/>
      <c r="CQ8" s="109"/>
      <c r="CR8" s="109"/>
      <c r="CS8" s="109"/>
      <c r="CT8" s="110"/>
      <c r="CU8" s="108"/>
      <c r="CV8" s="109"/>
      <c r="CW8" s="109"/>
      <c r="CX8" s="109"/>
      <c r="CY8" s="109"/>
      <c r="CZ8" s="110"/>
      <c r="DA8" s="108"/>
      <c r="DB8" s="109"/>
      <c r="DC8" s="109"/>
      <c r="DD8" s="109"/>
      <c r="DE8" s="109"/>
      <c r="DF8" s="110"/>
      <c r="DG8" s="108"/>
      <c r="DH8" s="109"/>
      <c r="DI8" s="109"/>
      <c r="DJ8" s="109"/>
      <c r="DK8" s="109"/>
      <c r="DL8" s="110"/>
      <c r="DM8" s="108"/>
      <c r="DN8" s="109"/>
      <c r="DO8" s="109"/>
      <c r="DP8" s="109"/>
      <c r="DQ8" s="109"/>
      <c r="DR8" s="110"/>
    </row>
    <row r="9" spans="2:122" s="115" customFormat="1">
      <c r="B9" s="23" t="s">
        <v>69</v>
      </c>
      <c r="C9" s="112" t="str">
        <f>'Column Code'!$C$8</f>
        <v>FY21</v>
      </c>
      <c r="D9" s="113" t="str">
        <f>'Column Code'!$D$8</f>
        <v>FY22</v>
      </c>
      <c r="E9" s="113" t="str">
        <f>'Column Code'!$E$8</f>
        <v>FY23</v>
      </c>
      <c r="F9" s="113" t="str">
        <f>'Column Code'!$F$8</f>
        <v>FY24</v>
      </c>
      <c r="G9" s="113" t="str">
        <f>'Column Code'!$G$8</f>
        <v>FY25E</v>
      </c>
      <c r="H9" s="114" t="str">
        <f>'Column Code'!$H$8</f>
        <v>FY26E</v>
      </c>
      <c r="I9" s="112" t="str">
        <f>'Column Code'!$C$8</f>
        <v>FY21</v>
      </c>
      <c r="J9" s="113" t="str">
        <f>'Column Code'!$D$8</f>
        <v>FY22</v>
      </c>
      <c r="K9" s="113" t="str">
        <f>'Column Code'!$E$8</f>
        <v>FY23</v>
      </c>
      <c r="L9" s="113" t="str">
        <f>'Column Code'!$F$8</f>
        <v>FY24</v>
      </c>
      <c r="M9" s="113" t="str">
        <f>'Column Code'!$G$8</f>
        <v>FY25E</v>
      </c>
      <c r="N9" s="114" t="str">
        <f>'Column Code'!$H$8</f>
        <v>FY26E</v>
      </c>
      <c r="O9" s="112" t="str">
        <f>'Column Code'!$C$8</f>
        <v>FY21</v>
      </c>
      <c r="P9" s="113" t="str">
        <f>'Column Code'!$D$8</f>
        <v>FY22</v>
      </c>
      <c r="Q9" s="113" t="str">
        <f>'Column Code'!$E$8</f>
        <v>FY23</v>
      </c>
      <c r="R9" s="113" t="str">
        <f>'Column Code'!$F$8</f>
        <v>FY24</v>
      </c>
      <c r="S9" s="113" t="str">
        <f>'Column Code'!$G$8</f>
        <v>FY25E</v>
      </c>
      <c r="T9" s="114" t="str">
        <f>'Column Code'!$H$8</f>
        <v>FY26E</v>
      </c>
      <c r="U9" s="112" t="str">
        <f>'Column Code'!$C$8</f>
        <v>FY21</v>
      </c>
      <c r="V9" s="113" t="str">
        <f>'Column Code'!$D$8</f>
        <v>FY22</v>
      </c>
      <c r="W9" s="113" t="str">
        <f>'Column Code'!$E$8</f>
        <v>FY23</v>
      </c>
      <c r="X9" s="113" t="str">
        <f>'Column Code'!$F$8</f>
        <v>FY24</v>
      </c>
      <c r="Y9" s="113" t="str">
        <f>'Column Code'!$G$8</f>
        <v>FY25E</v>
      </c>
      <c r="Z9" s="114" t="str">
        <f>'Column Code'!$H$8</f>
        <v>FY26E</v>
      </c>
      <c r="AA9" s="112" t="str">
        <f>'Column Code'!$C$8</f>
        <v>FY21</v>
      </c>
      <c r="AB9" s="113" t="str">
        <f>'Column Code'!$D$8</f>
        <v>FY22</v>
      </c>
      <c r="AC9" s="113" t="str">
        <f>'Column Code'!$E$8</f>
        <v>FY23</v>
      </c>
      <c r="AD9" s="113" t="str">
        <f>'Column Code'!$F$8</f>
        <v>FY24</v>
      </c>
      <c r="AE9" s="113" t="str">
        <f>'Column Code'!$G$8</f>
        <v>FY25E</v>
      </c>
      <c r="AF9" s="114" t="str">
        <f>'Column Code'!$H$8</f>
        <v>FY26E</v>
      </c>
      <c r="AG9" s="112" t="str">
        <f>'Column Code'!$C$8</f>
        <v>FY21</v>
      </c>
      <c r="AH9" s="113" t="str">
        <f>'Column Code'!$D$8</f>
        <v>FY22</v>
      </c>
      <c r="AI9" s="113" t="str">
        <f>'Column Code'!$E$8</f>
        <v>FY23</v>
      </c>
      <c r="AJ9" s="113" t="str">
        <f>'Column Code'!$F$8</f>
        <v>FY24</v>
      </c>
      <c r="AK9" s="113" t="str">
        <f>'Column Code'!$G$8</f>
        <v>FY25E</v>
      </c>
      <c r="AL9" s="114" t="str">
        <f>'Column Code'!$H$8</f>
        <v>FY26E</v>
      </c>
      <c r="AM9" s="112" t="str">
        <f>'Column Code'!$C$8</f>
        <v>FY21</v>
      </c>
      <c r="AN9" s="113" t="str">
        <f>'Column Code'!$D$8</f>
        <v>FY22</v>
      </c>
      <c r="AO9" s="113" t="str">
        <f>'Column Code'!$E$8</f>
        <v>FY23</v>
      </c>
      <c r="AP9" s="113" t="str">
        <f>'Column Code'!$F$8</f>
        <v>FY24</v>
      </c>
      <c r="AQ9" s="113" t="str">
        <f>'Column Code'!$G$8</f>
        <v>FY25E</v>
      </c>
      <c r="AR9" s="114" t="str">
        <f>'Column Code'!$H$8</f>
        <v>FY26E</v>
      </c>
      <c r="AS9" s="112" t="str">
        <f>'Column Code'!$C$8</f>
        <v>FY21</v>
      </c>
      <c r="AT9" s="113" t="str">
        <f>'Column Code'!$D$8</f>
        <v>FY22</v>
      </c>
      <c r="AU9" s="113" t="str">
        <f>'Column Code'!$E$8</f>
        <v>FY23</v>
      </c>
      <c r="AV9" s="113" t="str">
        <f>'Column Code'!$F$8</f>
        <v>FY24</v>
      </c>
      <c r="AW9" s="113" t="str">
        <f>'Column Code'!$G$8</f>
        <v>FY25E</v>
      </c>
      <c r="AX9" s="114" t="str">
        <f>'Column Code'!$H$8</f>
        <v>FY26E</v>
      </c>
      <c r="AY9" s="112" t="str">
        <f>'Column Code'!$C$8</f>
        <v>FY21</v>
      </c>
      <c r="AZ9" s="113" t="str">
        <f>'Column Code'!$D$8</f>
        <v>FY22</v>
      </c>
      <c r="BA9" s="113" t="str">
        <f>'Column Code'!$E$8</f>
        <v>FY23</v>
      </c>
      <c r="BB9" s="113" t="str">
        <f>'Column Code'!$F$8</f>
        <v>FY24</v>
      </c>
      <c r="BC9" s="113" t="str">
        <f>'Column Code'!$G$8</f>
        <v>FY25E</v>
      </c>
      <c r="BD9" s="114" t="str">
        <f>'Column Code'!$H$8</f>
        <v>FY26E</v>
      </c>
      <c r="BE9" s="112" t="str">
        <f>'Column Code'!$C$8</f>
        <v>FY21</v>
      </c>
      <c r="BF9" s="113" t="str">
        <f>'Column Code'!$D$8</f>
        <v>FY22</v>
      </c>
      <c r="BG9" s="113" t="str">
        <f>'Column Code'!$E$8</f>
        <v>FY23</v>
      </c>
      <c r="BH9" s="113" t="str">
        <f>'Column Code'!$F$8</f>
        <v>FY24</v>
      </c>
      <c r="BI9" s="113" t="str">
        <f>'Column Code'!$G$8</f>
        <v>FY25E</v>
      </c>
      <c r="BJ9" s="114" t="str">
        <f>'Column Code'!$H$8</f>
        <v>FY26E</v>
      </c>
      <c r="BK9" s="112" t="str">
        <f>'Column Code'!$C$8</f>
        <v>FY21</v>
      </c>
      <c r="BL9" s="113" t="str">
        <f>'Column Code'!$D$8</f>
        <v>FY22</v>
      </c>
      <c r="BM9" s="113" t="str">
        <f>'Column Code'!$E$8</f>
        <v>FY23</v>
      </c>
      <c r="BN9" s="113" t="str">
        <f>'Column Code'!$F$8</f>
        <v>FY24</v>
      </c>
      <c r="BO9" s="113" t="str">
        <f>'Column Code'!$G$8</f>
        <v>FY25E</v>
      </c>
      <c r="BP9" s="114" t="str">
        <f>'Column Code'!$H$8</f>
        <v>FY26E</v>
      </c>
      <c r="BQ9" s="112" t="str">
        <f>'Column Code'!$C$8</f>
        <v>FY21</v>
      </c>
      <c r="BR9" s="113" t="str">
        <f>'Column Code'!$D$8</f>
        <v>FY22</v>
      </c>
      <c r="BS9" s="113" t="str">
        <f>'Column Code'!$E$8</f>
        <v>FY23</v>
      </c>
      <c r="BT9" s="113" t="str">
        <f>'Column Code'!$F$8</f>
        <v>FY24</v>
      </c>
      <c r="BU9" s="113" t="str">
        <f>'Column Code'!$G$8</f>
        <v>FY25E</v>
      </c>
      <c r="BV9" s="114" t="str">
        <f>'Column Code'!$H$8</f>
        <v>FY26E</v>
      </c>
      <c r="BW9" s="112" t="str">
        <f>'Column Code'!$C$8</f>
        <v>FY21</v>
      </c>
      <c r="BX9" s="113" t="str">
        <f>'Column Code'!$D$8</f>
        <v>FY22</v>
      </c>
      <c r="BY9" s="113" t="str">
        <f>'Column Code'!$E$8</f>
        <v>FY23</v>
      </c>
      <c r="BZ9" s="113" t="str">
        <f>'Column Code'!$F$8</f>
        <v>FY24</v>
      </c>
      <c r="CA9" s="113" t="str">
        <f>'Column Code'!$G$8</f>
        <v>FY25E</v>
      </c>
      <c r="CB9" s="114" t="str">
        <f>'Column Code'!$H$8</f>
        <v>FY26E</v>
      </c>
      <c r="CC9" s="112" t="str">
        <f>'Column Code'!$C$8</f>
        <v>FY21</v>
      </c>
      <c r="CD9" s="113" t="str">
        <f>'Column Code'!$D$8</f>
        <v>FY22</v>
      </c>
      <c r="CE9" s="113" t="str">
        <f>'Column Code'!$E$8</f>
        <v>FY23</v>
      </c>
      <c r="CF9" s="113" t="str">
        <f>'Column Code'!$F$8</f>
        <v>FY24</v>
      </c>
      <c r="CG9" s="113" t="str">
        <f>'Column Code'!$G$8</f>
        <v>FY25E</v>
      </c>
      <c r="CH9" s="114" t="str">
        <f>'Column Code'!$H$8</f>
        <v>FY26E</v>
      </c>
      <c r="CI9" s="112" t="str">
        <f>'Column Code'!$C$8</f>
        <v>FY21</v>
      </c>
      <c r="CJ9" s="113" t="str">
        <f>'Column Code'!$D$8</f>
        <v>FY22</v>
      </c>
      <c r="CK9" s="113" t="str">
        <f>'Column Code'!$E$8</f>
        <v>FY23</v>
      </c>
      <c r="CL9" s="113" t="str">
        <f>'Column Code'!$F$8</f>
        <v>FY24</v>
      </c>
      <c r="CM9" s="113" t="str">
        <f>'Column Code'!$G$8</f>
        <v>FY25E</v>
      </c>
      <c r="CN9" s="114" t="str">
        <f>'Column Code'!$H$8</f>
        <v>FY26E</v>
      </c>
      <c r="CO9" s="112" t="str">
        <f>'Column Code'!$C$8</f>
        <v>FY21</v>
      </c>
      <c r="CP9" s="113" t="str">
        <f>'Column Code'!$D$8</f>
        <v>FY22</v>
      </c>
      <c r="CQ9" s="113" t="str">
        <f>'Column Code'!$E$8</f>
        <v>FY23</v>
      </c>
      <c r="CR9" s="113" t="str">
        <f>'Column Code'!$F$8</f>
        <v>FY24</v>
      </c>
      <c r="CS9" s="113" t="str">
        <f>'Column Code'!$G$8</f>
        <v>FY25E</v>
      </c>
      <c r="CT9" s="114" t="str">
        <f>'Column Code'!$H$8</f>
        <v>FY26E</v>
      </c>
      <c r="CU9" s="112" t="str">
        <f>'Column Code'!$C$8</f>
        <v>FY21</v>
      </c>
      <c r="CV9" s="113" t="str">
        <f>'Column Code'!$D$8</f>
        <v>FY22</v>
      </c>
      <c r="CW9" s="113" t="str">
        <f>'Column Code'!$E$8</f>
        <v>FY23</v>
      </c>
      <c r="CX9" s="113" t="str">
        <f>'Column Code'!$F$8</f>
        <v>FY24</v>
      </c>
      <c r="CY9" s="113" t="str">
        <f>'Column Code'!$G$8</f>
        <v>FY25E</v>
      </c>
      <c r="CZ9" s="114" t="str">
        <f>'Column Code'!$H$8</f>
        <v>FY26E</v>
      </c>
      <c r="DA9" s="112" t="str">
        <f>'Column Code'!$C$8</f>
        <v>FY21</v>
      </c>
      <c r="DB9" s="113" t="str">
        <f>'Column Code'!$D$8</f>
        <v>FY22</v>
      </c>
      <c r="DC9" s="113" t="str">
        <f>'Column Code'!$E$8</f>
        <v>FY23</v>
      </c>
      <c r="DD9" s="113" t="str">
        <f>'Column Code'!$F$8</f>
        <v>FY24</v>
      </c>
      <c r="DE9" s="113" t="str">
        <f>'Column Code'!$G$8</f>
        <v>FY25E</v>
      </c>
      <c r="DF9" s="114" t="str">
        <f>'Column Code'!$H$8</f>
        <v>FY26E</v>
      </c>
      <c r="DG9" s="112" t="str">
        <f>'Column Code'!$C$8</f>
        <v>FY21</v>
      </c>
      <c r="DH9" s="113" t="str">
        <f>'Column Code'!$D$8</f>
        <v>FY22</v>
      </c>
      <c r="DI9" s="113" t="str">
        <f>'Column Code'!$E$8</f>
        <v>FY23</v>
      </c>
      <c r="DJ9" s="113" t="str">
        <f>'Column Code'!$F$8</f>
        <v>FY24</v>
      </c>
      <c r="DK9" s="113" t="str">
        <f>'Column Code'!$G$8</f>
        <v>FY25E</v>
      </c>
      <c r="DL9" s="114" t="str">
        <f>'Column Code'!$H$8</f>
        <v>FY26E</v>
      </c>
      <c r="DM9" s="112" t="str">
        <f>'Column Code'!$C$8</f>
        <v>FY21</v>
      </c>
      <c r="DN9" s="113" t="str">
        <f>'Column Code'!$D$8</f>
        <v>FY22</v>
      </c>
      <c r="DO9" s="113" t="str">
        <f>'Column Code'!$E$8</f>
        <v>FY23</v>
      </c>
      <c r="DP9" s="113" t="str">
        <f>'Column Code'!$F$8</f>
        <v>FY24</v>
      </c>
      <c r="DQ9" s="113" t="str">
        <f>'Column Code'!$G$8</f>
        <v>FY25E</v>
      </c>
      <c r="DR9" s="114" t="str">
        <f>'Column Code'!$H$8</f>
        <v>FY26E</v>
      </c>
    </row>
    <row r="10" spans="2:122" s="80" customFormat="1">
      <c r="B10" s="28" t="s">
        <v>55</v>
      </c>
      <c r="C10" s="86">
        <v>8.8755978448267694</v>
      </c>
      <c r="D10" s="86">
        <v>6.6099371390238542</v>
      </c>
      <c r="E10" s="86">
        <v>3.793127669976907</v>
      </c>
      <c r="F10" s="86">
        <v>2.9714502651176851</v>
      </c>
      <c r="G10" s="86">
        <v>2.6783126945233064</v>
      </c>
      <c r="H10" s="87">
        <v>2.56655144292721</v>
      </c>
      <c r="I10" s="86">
        <v>8.9381891254602088</v>
      </c>
      <c r="J10" s="86">
        <v>7.5185875070566288</v>
      </c>
      <c r="K10" s="86">
        <v>5.3522618940845952</v>
      </c>
      <c r="L10" s="86">
        <v>4.1286212414038594</v>
      </c>
      <c r="M10" s="86">
        <v>3.5202035839583452</v>
      </c>
      <c r="N10" s="87">
        <v>3.1702089946571288</v>
      </c>
      <c r="O10" s="86">
        <v>9.9050055482516903</v>
      </c>
      <c r="P10" s="86">
        <v>8.487884224958842</v>
      </c>
      <c r="Q10" s="86">
        <v>5.9601272492937607</v>
      </c>
      <c r="R10" s="86">
        <v>4.4188430613685243</v>
      </c>
      <c r="S10" s="86">
        <v>3.8043493377726403</v>
      </c>
      <c r="T10" s="87">
        <v>3.4537430526239121</v>
      </c>
      <c r="U10" s="86">
        <v>14.12352722846974</v>
      </c>
      <c r="V10" s="86">
        <v>11.776185588756629</v>
      </c>
      <c r="W10" s="86">
        <v>8.7409698568826677</v>
      </c>
      <c r="X10" s="86">
        <v>5.7395955432158461</v>
      </c>
      <c r="Y10" s="86">
        <v>4.4448909732801711</v>
      </c>
      <c r="Z10" s="87">
        <v>3.6370147307406842</v>
      </c>
      <c r="AA10" s="86">
        <v>4.9777543361333985</v>
      </c>
      <c r="AB10" s="86">
        <v>3.9755153764103621</v>
      </c>
      <c r="AC10" s="86">
        <v>2.7819091287656836</v>
      </c>
      <c r="AD10" s="86">
        <v>2.2162606131822931</v>
      </c>
      <c r="AE10" s="86">
        <v>2.0479435336070653</v>
      </c>
      <c r="AF10" s="87">
        <v>1.9244132897329971</v>
      </c>
      <c r="AG10" s="86">
        <v>13.753656604100623</v>
      </c>
      <c r="AH10" s="86">
        <v>11.120760886829622</v>
      </c>
      <c r="AI10" s="86">
        <v>7.5341693438704729</v>
      </c>
      <c r="AJ10" s="86">
        <v>5.3752088292986508</v>
      </c>
      <c r="AK10" s="86">
        <v>4.1718722873759164</v>
      </c>
      <c r="AL10" s="87">
        <v>3.5238687295061668</v>
      </c>
      <c r="AM10" s="86" t="s">
        <v>1429</v>
      </c>
      <c r="AN10" s="86" t="s">
        <v>1429</v>
      </c>
      <c r="AO10" s="86" t="s">
        <v>1429</v>
      </c>
      <c r="AP10" s="86" t="s">
        <v>1429</v>
      </c>
      <c r="AQ10" s="86" t="s">
        <v>1429</v>
      </c>
      <c r="AR10" s="87" t="s">
        <v>1429</v>
      </c>
      <c r="AS10" s="86" t="s">
        <v>1429</v>
      </c>
      <c r="AT10" s="86" t="s">
        <v>1429</v>
      </c>
      <c r="AU10" s="86" t="s">
        <v>1429</v>
      </c>
      <c r="AV10" s="86" t="s">
        <v>1429</v>
      </c>
      <c r="AW10" s="86" t="s">
        <v>1429</v>
      </c>
      <c r="AX10" s="87" t="s">
        <v>1429</v>
      </c>
      <c r="AY10" s="86" t="s">
        <v>1429</v>
      </c>
      <c r="AZ10" s="86" t="s">
        <v>1429</v>
      </c>
      <c r="BA10" s="86" t="s">
        <v>1429</v>
      </c>
      <c r="BB10" s="86" t="s">
        <v>1429</v>
      </c>
      <c r="BC10" s="86" t="s">
        <v>1429</v>
      </c>
      <c r="BD10" s="87" t="s">
        <v>1429</v>
      </c>
      <c r="BE10" s="83"/>
      <c r="BF10" s="86"/>
      <c r="BG10" s="86"/>
      <c r="BH10" s="86"/>
      <c r="BI10" s="86"/>
      <c r="BJ10" s="87"/>
      <c r="BK10" s="83"/>
      <c r="BL10" s="86"/>
      <c r="BM10" s="86"/>
      <c r="BN10" s="86"/>
      <c r="BO10" s="86"/>
      <c r="BP10" s="87"/>
      <c r="BQ10" s="83"/>
      <c r="BR10" s="86"/>
      <c r="BS10" s="86"/>
      <c r="BT10" s="86"/>
      <c r="BU10" s="86"/>
      <c r="BV10" s="87"/>
      <c r="BW10" s="83"/>
      <c r="BX10" s="86"/>
      <c r="BY10" s="86"/>
      <c r="BZ10" s="86"/>
      <c r="CA10" s="86"/>
      <c r="CB10" s="87"/>
      <c r="CC10" s="86"/>
      <c r="CD10" s="86"/>
      <c r="CE10" s="86"/>
      <c r="CF10" s="86"/>
      <c r="CG10" s="86"/>
      <c r="CH10" s="87"/>
      <c r="CI10" s="86"/>
      <c r="CJ10" s="86"/>
      <c r="CK10" s="86"/>
      <c r="CL10" s="86"/>
      <c r="CM10" s="86"/>
      <c r="CN10" s="87"/>
    </row>
    <row r="11" spans="2:122" s="80" customFormat="1">
      <c r="B11" s="28" t="s">
        <v>56</v>
      </c>
      <c r="C11" s="86">
        <v>3.0864596082060145</v>
      </c>
      <c r="D11" s="86">
        <v>1.7196591339496006</v>
      </c>
      <c r="E11" s="86">
        <v>0.90900698467808683</v>
      </c>
      <c r="F11" s="86">
        <v>0.60479830723145345</v>
      </c>
      <c r="G11" s="86">
        <v>0.54068342605289987</v>
      </c>
      <c r="H11" s="87">
        <v>0.52686906676803746</v>
      </c>
      <c r="I11" s="86">
        <v>3.8867521176402056</v>
      </c>
      <c r="J11" s="86">
        <v>2.7091984916044227</v>
      </c>
      <c r="K11" s="86">
        <v>1.732809150659016</v>
      </c>
      <c r="L11" s="86">
        <v>1.0813444970220771</v>
      </c>
      <c r="M11" s="86">
        <v>0.93992845274181636</v>
      </c>
      <c r="N11" s="87">
        <v>0.84588571353440922</v>
      </c>
      <c r="O11" s="86">
        <v>3.3835611278287754</v>
      </c>
      <c r="P11" s="86">
        <v>2.2736271507884762</v>
      </c>
      <c r="Q11" s="86">
        <v>0.89986632368878905</v>
      </c>
      <c r="R11" s="86">
        <v>0.5678568478339413</v>
      </c>
      <c r="S11" s="86">
        <v>0.5644843091917231</v>
      </c>
      <c r="T11" s="87">
        <v>0.65714553031987577</v>
      </c>
      <c r="U11" s="86">
        <v>5.8282122311041897</v>
      </c>
      <c r="V11" s="86">
        <v>4.8876819755259451</v>
      </c>
      <c r="W11" s="86">
        <v>2.8289490474647714</v>
      </c>
      <c r="X11" s="86">
        <v>1.0895217374828436</v>
      </c>
      <c r="Y11" s="86">
        <v>0.87756484428905079</v>
      </c>
      <c r="Z11" s="87">
        <v>0.76012603413317692</v>
      </c>
      <c r="AA11" s="86">
        <v>1.5027455886567598</v>
      </c>
      <c r="AB11" s="86">
        <v>1.029907244409036</v>
      </c>
      <c r="AC11" s="86">
        <v>0.67697489616341988</v>
      </c>
      <c r="AD11" s="86">
        <v>0.52302314632466318</v>
      </c>
      <c r="AE11" s="86">
        <v>0.46888062869879421</v>
      </c>
      <c r="AF11" s="87">
        <v>0.45918960127225139</v>
      </c>
      <c r="AG11" s="86">
        <v>4.7277444304033835</v>
      </c>
      <c r="AH11" s="86">
        <v>3.7715982060046014</v>
      </c>
      <c r="AI11" s="86">
        <v>1.7533752895669421</v>
      </c>
      <c r="AJ11" s="86">
        <v>0.99000033572454182</v>
      </c>
      <c r="AK11" s="86">
        <v>0.7544216091460203</v>
      </c>
      <c r="AL11" s="87">
        <v>0.69093629759806596</v>
      </c>
      <c r="AM11" s="86" t="s">
        <v>1429</v>
      </c>
      <c r="AN11" s="86" t="s">
        <v>1429</v>
      </c>
      <c r="AO11" s="86" t="s">
        <v>1429</v>
      </c>
      <c r="AP11" s="86" t="s">
        <v>1429</v>
      </c>
      <c r="AQ11" s="86" t="s">
        <v>1429</v>
      </c>
      <c r="AR11" s="87" t="s">
        <v>1429</v>
      </c>
      <c r="AS11" s="86" t="s">
        <v>1429</v>
      </c>
      <c r="AT11" s="86" t="s">
        <v>1429</v>
      </c>
      <c r="AU11" s="86" t="s">
        <v>1429</v>
      </c>
      <c r="AV11" s="86" t="s">
        <v>1429</v>
      </c>
      <c r="AW11" s="86" t="s">
        <v>1429</v>
      </c>
      <c r="AX11" s="87" t="s">
        <v>1429</v>
      </c>
      <c r="AY11" s="86" t="s">
        <v>1429</v>
      </c>
      <c r="AZ11" s="86" t="s">
        <v>1429</v>
      </c>
      <c r="BA11" s="86" t="s">
        <v>1429</v>
      </c>
      <c r="BB11" s="86" t="s">
        <v>1429</v>
      </c>
      <c r="BC11" s="86" t="s">
        <v>1429</v>
      </c>
      <c r="BD11" s="87" t="s">
        <v>1429</v>
      </c>
      <c r="BE11" s="83"/>
      <c r="BF11" s="86"/>
      <c r="BG11" s="86"/>
      <c r="BH11" s="86"/>
      <c r="BI11" s="86"/>
      <c r="BJ11" s="87"/>
      <c r="BK11" s="83"/>
      <c r="BL11" s="86"/>
      <c r="BM11" s="86"/>
      <c r="BN11" s="86"/>
      <c r="BO11" s="86"/>
      <c r="BP11" s="87"/>
      <c r="BQ11" s="83"/>
      <c r="BR11" s="86"/>
      <c r="BS11" s="86"/>
      <c r="BT11" s="86"/>
      <c r="BU11" s="86"/>
      <c r="BV11" s="87"/>
      <c r="BW11" s="83"/>
      <c r="BX11" s="86"/>
      <c r="BY11" s="86"/>
      <c r="BZ11" s="86"/>
      <c r="CA11" s="86"/>
      <c r="CB11" s="87"/>
      <c r="CC11" s="86"/>
      <c r="CD11" s="86"/>
      <c r="CE11" s="86"/>
      <c r="CF11" s="86"/>
      <c r="CG11" s="86"/>
      <c r="CH11" s="87"/>
      <c r="CI11" s="86"/>
      <c r="CJ11" s="86"/>
      <c r="CK11" s="86"/>
      <c r="CL11" s="86"/>
      <c r="CM11" s="86"/>
      <c r="CN11" s="87"/>
    </row>
    <row r="12" spans="2:122" s="80" customFormat="1">
      <c r="B12" s="28" t="s">
        <v>476</v>
      </c>
      <c r="C12" s="83">
        <v>7063005.1150000002</v>
      </c>
      <c r="D12" s="84">
        <v>7771551.7780000009</v>
      </c>
      <c r="E12" s="84">
        <v>9409982.6999999993</v>
      </c>
      <c r="F12" s="84">
        <v>10727380.278000001</v>
      </c>
      <c r="G12" s="84">
        <v>12272123.038032001</v>
      </c>
      <c r="H12" s="72">
        <v>14051580.878546642</v>
      </c>
      <c r="I12" s="83">
        <v>6390489.8609999996</v>
      </c>
      <c r="J12" s="84">
        <v>7036018.2390000001</v>
      </c>
      <c r="K12" s="84">
        <v>8306725.5239999993</v>
      </c>
      <c r="L12" s="84">
        <v>9345066.2144999988</v>
      </c>
      <c r="M12" s="84">
        <v>10503854.425098</v>
      </c>
      <c r="N12" s="72">
        <v>11785324.664959954</v>
      </c>
      <c r="O12" s="83">
        <v>3626690.7959999996</v>
      </c>
      <c r="P12" s="84">
        <v>3891860.6320000002</v>
      </c>
      <c r="Q12" s="84">
        <v>4492967.3369999994</v>
      </c>
      <c r="R12" s="84">
        <v>5009658.5807549991</v>
      </c>
      <c r="S12" s="84">
        <v>5610817.6104455991</v>
      </c>
      <c r="T12" s="72">
        <v>6284115.7236990714</v>
      </c>
      <c r="U12" s="83">
        <v>6742.3008019999988</v>
      </c>
      <c r="V12" s="84">
        <v>7281.8567530000009</v>
      </c>
      <c r="W12" s="84">
        <v>8308.3398129999987</v>
      </c>
      <c r="X12" s="84">
        <v>9330.2656099989999</v>
      </c>
      <c r="Y12" s="84">
        <v>10403.246155148885</v>
      </c>
      <c r="Z12" s="72">
        <v>11599.619462991006</v>
      </c>
      <c r="AA12" s="83">
        <v>24494977.910999998</v>
      </c>
      <c r="AB12" s="84">
        <v>27339665.929000001</v>
      </c>
      <c r="AC12" s="84">
        <v>31992692.968000002</v>
      </c>
      <c r="AD12" s="84">
        <v>36311706.518680006</v>
      </c>
      <c r="AE12" s="84">
        <v>41141163.48566445</v>
      </c>
      <c r="AF12" s="72">
        <v>46489514.738800824</v>
      </c>
      <c r="AG12" s="83">
        <v>5909828.7589999996</v>
      </c>
      <c r="AH12" s="84">
        <v>6610046.6270000003</v>
      </c>
      <c r="AI12" s="84">
        <v>7618454.5769999996</v>
      </c>
      <c r="AJ12" s="84">
        <v>8509813.7625089996</v>
      </c>
      <c r="AK12" s="84">
        <v>9530991.4140100796</v>
      </c>
      <c r="AL12" s="72">
        <v>10627055.426621238</v>
      </c>
      <c r="AM12" s="83" t="s">
        <v>1429</v>
      </c>
      <c r="AN12" s="84" t="s">
        <v>1429</v>
      </c>
      <c r="AO12" s="84" t="s">
        <v>1429</v>
      </c>
      <c r="AP12" s="84" t="s">
        <v>1429</v>
      </c>
      <c r="AQ12" s="84" t="s">
        <v>1429</v>
      </c>
      <c r="AR12" s="72" t="s">
        <v>1429</v>
      </c>
      <c r="AS12" s="83" t="s">
        <v>1429</v>
      </c>
      <c r="AT12" s="84" t="s">
        <v>1429</v>
      </c>
      <c r="AU12" s="84" t="s">
        <v>1429</v>
      </c>
      <c r="AV12" s="84" t="s">
        <v>1429</v>
      </c>
      <c r="AW12" s="84" t="s">
        <v>1429</v>
      </c>
      <c r="AX12" s="72" t="s">
        <v>1429</v>
      </c>
      <c r="AY12" s="83" t="s">
        <v>1429</v>
      </c>
      <c r="AZ12" s="84" t="s">
        <v>1429</v>
      </c>
      <c r="BA12" s="84" t="s">
        <v>1429</v>
      </c>
      <c r="BB12" s="84" t="s">
        <v>1429</v>
      </c>
      <c r="BC12" s="84" t="s">
        <v>1429</v>
      </c>
      <c r="BD12" s="72" t="s">
        <v>1429</v>
      </c>
      <c r="BE12" s="83"/>
      <c r="BF12" s="84"/>
      <c r="BG12" s="84"/>
      <c r="BH12" s="84"/>
      <c r="BI12" s="84"/>
      <c r="BJ12" s="72"/>
      <c r="BK12" s="83"/>
      <c r="BL12" s="84"/>
      <c r="BM12" s="84"/>
      <c r="BN12" s="84"/>
      <c r="BO12" s="84"/>
      <c r="BP12" s="72"/>
      <c r="BQ12" s="83"/>
      <c r="BR12" s="84"/>
      <c r="BS12" s="84"/>
      <c r="BT12" s="84"/>
      <c r="BU12" s="84"/>
      <c r="BV12" s="72"/>
      <c r="BW12" s="83"/>
      <c r="BX12" s="84"/>
      <c r="BY12" s="84"/>
      <c r="BZ12" s="84"/>
      <c r="CA12" s="84"/>
      <c r="CB12" s="72"/>
      <c r="CC12" s="83"/>
      <c r="CD12" s="84"/>
      <c r="CE12" s="84"/>
      <c r="CF12" s="84"/>
      <c r="CG12" s="84"/>
      <c r="CH12" s="72"/>
      <c r="CI12" s="83"/>
      <c r="CJ12" s="84"/>
      <c r="CK12" s="84"/>
      <c r="CL12" s="84"/>
      <c r="CM12" s="84"/>
      <c r="CN12" s="72"/>
    </row>
    <row r="13" spans="2:122" s="80" customFormat="1">
      <c r="B13" s="28" t="s">
        <v>469</v>
      </c>
      <c r="C13" s="86">
        <v>2.3444850593345592</v>
      </c>
      <c r="D13" s="86">
        <v>10.031801640568403</v>
      </c>
      <c r="E13" s="86">
        <v>21.08241659842156</v>
      </c>
      <c r="F13" s="86">
        <v>14.000000000000014</v>
      </c>
      <c r="G13" s="86">
        <v>14.399999999999991</v>
      </c>
      <c r="H13" s="87">
        <v>14.5</v>
      </c>
      <c r="I13" s="86">
        <v>47.86803569532313</v>
      </c>
      <c r="J13" s="86">
        <v>10.101391161568742</v>
      </c>
      <c r="K13" s="86">
        <v>18.06003398280842</v>
      </c>
      <c r="L13" s="86">
        <v>12.5</v>
      </c>
      <c r="M13" s="86">
        <v>12.400000000000006</v>
      </c>
      <c r="N13" s="87">
        <v>12.199999999999989</v>
      </c>
      <c r="O13" s="86">
        <v>83.27078510658086</v>
      </c>
      <c r="P13" s="86">
        <v>7.3116196255954833</v>
      </c>
      <c r="Q13" s="86">
        <v>15.445226893726002</v>
      </c>
      <c r="R13" s="86">
        <v>11.5</v>
      </c>
      <c r="S13" s="86">
        <v>12.000000000000014</v>
      </c>
      <c r="T13" s="87">
        <v>12.000000000000014</v>
      </c>
      <c r="U13" s="86">
        <v>42.897512749307545</v>
      </c>
      <c r="V13" s="86">
        <v>8.0025493795819838</v>
      </c>
      <c r="W13" s="86">
        <v>14.09644675552158</v>
      </c>
      <c r="X13" s="86">
        <v>12.300000000000017</v>
      </c>
      <c r="Y13" s="86">
        <v>11.5</v>
      </c>
      <c r="Z13" s="87">
        <v>11.499999999999993</v>
      </c>
      <c r="AA13" s="86">
        <v>5.3416242217424497</v>
      </c>
      <c r="AB13" s="86">
        <v>11.613352044390027</v>
      </c>
      <c r="AC13" s="86">
        <v>17.019326611684733</v>
      </c>
      <c r="AD13" s="86">
        <v>13.5</v>
      </c>
      <c r="AE13" s="86">
        <v>13.299999999999997</v>
      </c>
      <c r="AF13" s="87">
        <v>12.999999999999986</v>
      </c>
      <c r="AG13" s="86">
        <v>87.584189322909623</v>
      </c>
      <c r="AH13" s="86">
        <v>11.84836137483083</v>
      </c>
      <c r="AI13" s="86">
        <v>15.255685880958296</v>
      </c>
      <c r="AJ13" s="86">
        <v>11.700000000000003</v>
      </c>
      <c r="AK13" s="86">
        <v>12.000000000000014</v>
      </c>
      <c r="AL13" s="87">
        <v>11.5</v>
      </c>
      <c r="AM13" s="86" t="s">
        <v>1429</v>
      </c>
      <c r="AN13" s="86" t="s">
        <v>1429</v>
      </c>
      <c r="AO13" s="86" t="s">
        <v>1429</v>
      </c>
      <c r="AP13" s="86" t="s">
        <v>1429</v>
      </c>
      <c r="AQ13" s="86" t="s">
        <v>1429</v>
      </c>
      <c r="AR13" s="87" t="s">
        <v>1429</v>
      </c>
      <c r="AS13" s="86" t="s">
        <v>1429</v>
      </c>
      <c r="AT13" s="86" t="s">
        <v>1429</v>
      </c>
      <c r="AU13" s="86" t="s">
        <v>1429</v>
      </c>
      <c r="AV13" s="86" t="s">
        <v>1429</v>
      </c>
      <c r="AW13" s="86" t="s">
        <v>1429</v>
      </c>
      <c r="AX13" s="87" t="s">
        <v>1429</v>
      </c>
      <c r="AY13" s="86" t="s">
        <v>1429</v>
      </c>
      <c r="AZ13" s="86" t="s">
        <v>1429</v>
      </c>
      <c r="BA13" s="86" t="s">
        <v>1429</v>
      </c>
      <c r="BB13" s="86" t="s">
        <v>1429</v>
      </c>
      <c r="BC13" s="86" t="s">
        <v>1429</v>
      </c>
      <c r="BD13" s="87" t="s">
        <v>1429</v>
      </c>
      <c r="BE13" s="83"/>
      <c r="BF13" s="86"/>
      <c r="BG13" s="86"/>
      <c r="BH13" s="86"/>
      <c r="BI13" s="86"/>
      <c r="BJ13" s="87"/>
      <c r="BK13" s="83"/>
      <c r="BL13" s="86"/>
      <c r="BM13" s="86"/>
      <c r="BN13" s="86"/>
      <c r="BO13" s="86"/>
      <c r="BP13" s="87"/>
      <c r="BQ13" s="83"/>
      <c r="BR13" s="86"/>
      <c r="BS13" s="86"/>
      <c r="BT13" s="86"/>
      <c r="BU13" s="86"/>
      <c r="BV13" s="87"/>
      <c r="BW13" s="83"/>
      <c r="BX13" s="86"/>
      <c r="BY13" s="86"/>
      <c r="BZ13" s="86"/>
      <c r="CA13" s="86"/>
      <c r="CB13" s="87"/>
      <c r="CC13" s="86"/>
      <c r="CD13" s="86"/>
      <c r="CE13" s="86"/>
      <c r="CF13" s="86"/>
      <c r="CG13" s="86"/>
      <c r="CH13" s="87"/>
      <c r="CI13" s="86"/>
      <c r="CJ13" s="86"/>
      <c r="CK13" s="86"/>
      <c r="CL13" s="86"/>
      <c r="CM13" s="86"/>
      <c r="CN13" s="87"/>
    </row>
    <row r="14" spans="2:122" s="80" customFormat="1">
      <c r="B14" s="28" t="s">
        <v>470</v>
      </c>
      <c r="C14" s="86">
        <v>40.153407970510926</v>
      </c>
      <c r="D14" s="86">
        <v>41.456090030756684</v>
      </c>
      <c r="E14" s="86">
        <v>39.470104664759617</v>
      </c>
      <c r="F14" s="86">
        <v>35.099999999999994</v>
      </c>
      <c r="G14" s="86">
        <v>35.900000000000013</v>
      </c>
      <c r="H14" s="87">
        <v>36.400000000000006</v>
      </c>
      <c r="I14" s="86">
        <v>32.734202764914365</v>
      </c>
      <c r="J14" s="86">
        <v>33.949913276976751</v>
      </c>
      <c r="K14" s="86">
        <v>31.086745749870975</v>
      </c>
      <c r="L14" s="86">
        <v>31.2</v>
      </c>
      <c r="M14" s="86">
        <v>31.900000000000006</v>
      </c>
      <c r="N14" s="87">
        <v>32.300000000000004</v>
      </c>
      <c r="O14" s="86">
        <v>42.298286285503032</v>
      </c>
      <c r="P14" s="86">
        <v>41.765288233970665</v>
      </c>
      <c r="Q14" s="86">
        <v>41.987092168368747</v>
      </c>
      <c r="R14" s="86">
        <v>40.5</v>
      </c>
      <c r="S14" s="86">
        <v>39.800000000000004</v>
      </c>
      <c r="T14" s="87">
        <v>40.299999999999997</v>
      </c>
      <c r="U14" s="86">
        <v>60.942808493508402</v>
      </c>
      <c r="V14" s="86">
        <v>63.52939752052653</v>
      </c>
      <c r="W14" s="86">
        <v>64.84997721068855</v>
      </c>
      <c r="X14" s="86">
        <v>67.619799821358626</v>
      </c>
      <c r="Y14" s="86">
        <v>69.170712661298055</v>
      </c>
      <c r="Z14" s="87">
        <v>70.757196896648921</v>
      </c>
      <c r="AA14" s="86">
        <v>45.399497116408256</v>
      </c>
      <c r="AB14" s="86">
        <v>44.515992845645052</v>
      </c>
      <c r="AC14" s="86">
        <v>42.665989623435422</v>
      </c>
      <c r="AD14" s="86">
        <v>41.699999999999996</v>
      </c>
      <c r="AE14" s="86">
        <v>42.199999999999996</v>
      </c>
      <c r="AF14" s="87">
        <v>42.9</v>
      </c>
      <c r="AG14" s="86">
        <v>36.32711783494841</v>
      </c>
      <c r="AH14" s="86">
        <v>36.535832942719118</v>
      </c>
      <c r="AI14" s="86">
        <v>35.255406872370976</v>
      </c>
      <c r="AJ14" s="86">
        <v>34.599999999999994</v>
      </c>
      <c r="AK14" s="86">
        <v>35</v>
      </c>
      <c r="AL14" s="87">
        <v>35.4</v>
      </c>
      <c r="AM14" s="86" t="s">
        <v>1429</v>
      </c>
      <c r="AN14" s="86" t="s">
        <v>1429</v>
      </c>
      <c r="AO14" s="86" t="s">
        <v>1429</v>
      </c>
      <c r="AP14" s="86" t="s">
        <v>1429</v>
      </c>
      <c r="AQ14" s="86" t="s">
        <v>1429</v>
      </c>
      <c r="AR14" s="87" t="s">
        <v>1429</v>
      </c>
      <c r="AS14" s="86" t="s">
        <v>1429</v>
      </c>
      <c r="AT14" s="86" t="s">
        <v>1429</v>
      </c>
      <c r="AU14" s="86" t="s">
        <v>1429</v>
      </c>
      <c r="AV14" s="86" t="s">
        <v>1429</v>
      </c>
      <c r="AW14" s="86" t="s">
        <v>1429</v>
      </c>
      <c r="AX14" s="87" t="s">
        <v>1429</v>
      </c>
      <c r="AY14" s="86" t="s">
        <v>1429</v>
      </c>
      <c r="AZ14" s="86" t="s">
        <v>1429</v>
      </c>
      <c r="BA14" s="86" t="s">
        <v>1429</v>
      </c>
      <c r="BB14" s="86" t="s">
        <v>1429</v>
      </c>
      <c r="BC14" s="86" t="s">
        <v>1429</v>
      </c>
      <c r="BD14" s="87" t="s">
        <v>1429</v>
      </c>
      <c r="BE14" s="83"/>
      <c r="BF14" s="86"/>
      <c r="BG14" s="86"/>
      <c r="BH14" s="86"/>
      <c r="BI14" s="86"/>
      <c r="BJ14" s="87"/>
      <c r="BK14" s="83"/>
      <c r="BL14" s="86"/>
      <c r="BM14" s="86"/>
      <c r="BN14" s="86"/>
      <c r="BO14" s="86"/>
      <c r="BP14" s="87"/>
      <c r="BQ14" s="83"/>
      <c r="BR14" s="86"/>
      <c r="BS14" s="86"/>
      <c r="BT14" s="86"/>
      <c r="BU14" s="86"/>
      <c r="BV14" s="87"/>
      <c r="BW14" s="83"/>
      <c r="BX14" s="86"/>
      <c r="BY14" s="86"/>
      <c r="BZ14" s="86"/>
      <c r="CA14" s="86"/>
      <c r="CB14" s="87"/>
      <c r="CC14" s="86"/>
      <c r="CD14" s="86"/>
      <c r="CE14" s="86"/>
      <c r="CF14" s="86"/>
      <c r="CG14" s="86"/>
      <c r="CH14" s="87"/>
      <c r="CI14" s="86"/>
      <c r="CJ14" s="86"/>
      <c r="CK14" s="86"/>
      <c r="CL14" s="86"/>
      <c r="CM14" s="86"/>
      <c r="CN14" s="87"/>
    </row>
    <row r="15" spans="2:122" s="80" customFormat="1">
      <c r="B15" s="28" t="s">
        <v>471</v>
      </c>
      <c r="C15" s="86">
        <v>2.6516758307197001</v>
      </c>
      <c r="D15" s="86">
        <v>2.6887503036207074</v>
      </c>
      <c r="E15" s="86">
        <v>3.170298898548995</v>
      </c>
      <c r="F15" s="86">
        <v>2.9986264268452443</v>
      </c>
      <c r="G15" s="86">
        <v>3.0004929484808147</v>
      </c>
      <c r="H15" s="87">
        <v>3.0266751886329848</v>
      </c>
      <c r="I15" s="86">
        <v>2.3360474871728329</v>
      </c>
      <c r="J15" s="86">
        <v>2.3507392668111886</v>
      </c>
      <c r="K15" s="86">
        <v>2.5592674929682127</v>
      </c>
      <c r="L15" s="86">
        <v>2.6915330508582294</v>
      </c>
      <c r="M15" s="86">
        <v>2.6928998733239533</v>
      </c>
      <c r="N15" s="87">
        <v>2.7751461806272171</v>
      </c>
      <c r="O15" s="86">
        <v>2.7754946327768755</v>
      </c>
      <c r="P15" s="86">
        <v>2.7113972482078208</v>
      </c>
      <c r="Q15" s="86">
        <v>3.0445331905710873</v>
      </c>
      <c r="R15" s="86">
        <v>3.239276043438819</v>
      </c>
      <c r="S15" s="86">
        <v>3.2770353291690841</v>
      </c>
      <c r="T15" s="87">
        <v>3.3468566033855431</v>
      </c>
      <c r="U15" s="86">
        <v>2.604723548198399</v>
      </c>
      <c r="V15" s="86">
        <v>2.3871651920246895</v>
      </c>
      <c r="W15" s="86">
        <v>2.6459986291409061</v>
      </c>
      <c r="X15" s="86">
        <v>2.7808064558917138</v>
      </c>
      <c r="Y15" s="86">
        <v>2.829206659742225</v>
      </c>
      <c r="Z15" s="87">
        <v>2.8682386724209175</v>
      </c>
      <c r="AA15" s="86">
        <v>3.0111406725388523</v>
      </c>
      <c r="AB15" s="86">
        <v>2.9277132708814921</v>
      </c>
      <c r="AC15" s="86">
        <v>3.1680658881104784</v>
      </c>
      <c r="AD15" s="86">
        <v>3.1437678879855926</v>
      </c>
      <c r="AE15" s="86">
        <v>3.1317521139026141</v>
      </c>
      <c r="AF15" s="87">
        <v>3.1364086024263251</v>
      </c>
      <c r="AG15" s="86">
        <v>2.5103751803606951</v>
      </c>
      <c r="AH15" s="86">
        <v>2.6056977262317966</v>
      </c>
      <c r="AI15" s="86">
        <v>2.8013102536910552</v>
      </c>
      <c r="AJ15" s="86">
        <v>2.9282347557249593</v>
      </c>
      <c r="AK15" s="86">
        <v>2.9423877761520285</v>
      </c>
      <c r="AL15" s="87">
        <v>2.9460493147800939</v>
      </c>
      <c r="AM15" s="86" t="s">
        <v>1429</v>
      </c>
      <c r="AN15" s="86" t="s">
        <v>1429</v>
      </c>
      <c r="AO15" s="86" t="s">
        <v>1429</v>
      </c>
      <c r="AP15" s="86" t="s">
        <v>1429</v>
      </c>
      <c r="AQ15" s="86" t="s">
        <v>1429</v>
      </c>
      <c r="AR15" s="87" t="s">
        <v>1429</v>
      </c>
      <c r="AS15" s="86" t="s">
        <v>1429</v>
      </c>
      <c r="AT15" s="86" t="s">
        <v>1429</v>
      </c>
      <c r="AU15" s="86" t="s">
        <v>1429</v>
      </c>
      <c r="AV15" s="86" t="s">
        <v>1429</v>
      </c>
      <c r="AW15" s="86" t="s">
        <v>1429</v>
      </c>
      <c r="AX15" s="87" t="s">
        <v>1429</v>
      </c>
      <c r="AY15" s="86" t="s">
        <v>1429</v>
      </c>
      <c r="AZ15" s="86" t="s">
        <v>1429</v>
      </c>
      <c r="BA15" s="86" t="s">
        <v>1429</v>
      </c>
      <c r="BB15" s="86" t="s">
        <v>1429</v>
      </c>
      <c r="BC15" s="86" t="s">
        <v>1429</v>
      </c>
      <c r="BD15" s="87" t="s">
        <v>1429</v>
      </c>
      <c r="BE15" s="83"/>
      <c r="BF15" s="86"/>
      <c r="BG15" s="86"/>
      <c r="BH15" s="86"/>
      <c r="BI15" s="86"/>
      <c r="BJ15" s="87"/>
      <c r="BK15" s="83"/>
      <c r="BL15" s="86"/>
      <c r="BM15" s="86"/>
      <c r="BN15" s="86"/>
      <c r="BO15" s="86"/>
      <c r="BP15" s="87"/>
      <c r="BQ15" s="83"/>
      <c r="BR15" s="86"/>
      <c r="BS15" s="86"/>
      <c r="BT15" s="86"/>
      <c r="BU15" s="86"/>
      <c r="BV15" s="87"/>
      <c r="BW15" s="83"/>
      <c r="BX15" s="86"/>
      <c r="BY15" s="86"/>
      <c r="BZ15" s="86"/>
      <c r="CA15" s="86"/>
      <c r="CB15" s="87"/>
      <c r="CC15" s="86"/>
      <c r="CD15" s="86"/>
      <c r="CE15" s="86"/>
      <c r="CF15" s="86"/>
      <c r="CG15" s="86"/>
      <c r="CH15" s="87"/>
      <c r="CI15" s="86"/>
      <c r="CJ15" s="86"/>
      <c r="CK15" s="86"/>
      <c r="CL15" s="86"/>
      <c r="CM15" s="86"/>
      <c r="CN15" s="87"/>
    </row>
    <row r="16" spans="2:122" s="80" customFormat="1">
      <c r="B16" s="28" t="s">
        <v>477</v>
      </c>
      <c r="C16" s="83">
        <v>8289.5819999999076</v>
      </c>
      <c r="D16" s="84">
        <v>72722.886000000057</v>
      </c>
      <c r="E16" s="84">
        <v>141096.15299999982</v>
      </c>
      <c r="F16" s="84">
        <v>170013.31760156865</v>
      </c>
      <c r="G16" s="84">
        <v>203553.70436319153</v>
      </c>
      <c r="H16" s="72">
        <v>243940.50068478027</v>
      </c>
      <c r="I16" s="83">
        <v>25575.768000000062</v>
      </c>
      <c r="J16" s="84">
        <v>56784.109000000033</v>
      </c>
      <c r="K16" s="84">
        <v>106037.60100000005</v>
      </c>
      <c r="L16" s="84">
        <v>143518.11490327114</v>
      </c>
      <c r="M16" s="84">
        <v>173149.1891458566</v>
      </c>
      <c r="N16" s="72">
        <v>207213.08531532402</v>
      </c>
      <c r="O16" s="83">
        <v>30046.77700000006</v>
      </c>
      <c r="P16" s="84">
        <v>39448.205999999984</v>
      </c>
      <c r="Q16" s="84">
        <v>52816.994000000013</v>
      </c>
      <c r="R16" s="84">
        <v>77547.766615027795</v>
      </c>
      <c r="S16" s="84">
        <v>96465.266044480784</v>
      </c>
      <c r="T16" s="72">
        <v>116991.78488021326</v>
      </c>
      <c r="U16" s="83">
        <v>20216.187000000213</v>
      </c>
      <c r="V16" s="84">
        <v>34569.636000000013</v>
      </c>
      <c r="W16" s="84">
        <v>25071.983000000069</v>
      </c>
      <c r="X16" s="84">
        <v>70346.232322714975</v>
      </c>
      <c r="Y16" s="84">
        <v>110818.61088659326</v>
      </c>
      <c r="Z16" s="72">
        <v>160439.07743712951</v>
      </c>
      <c r="AA16" s="83">
        <v>204104.6939999999</v>
      </c>
      <c r="AB16" s="84">
        <v>316759.80500000023</v>
      </c>
      <c r="AC16" s="84">
        <v>502324.68200000026</v>
      </c>
      <c r="AD16" s="84">
        <v>554851.96996307152</v>
      </c>
      <c r="AE16" s="84">
        <v>701031.5228264149</v>
      </c>
      <c r="AF16" s="72">
        <v>797779.4671295255</v>
      </c>
      <c r="AG16" s="83">
        <v>29059.703999999969</v>
      </c>
      <c r="AH16" s="84">
        <v>52320.958000000093</v>
      </c>
      <c r="AI16" s="84">
        <v>84332.761000000057</v>
      </c>
      <c r="AJ16" s="84">
        <v>139858.74086567026</v>
      </c>
      <c r="AK16" s="84">
        <v>168075.20111378134</v>
      </c>
      <c r="AL16" s="72">
        <v>199755.74051075903</v>
      </c>
      <c r="AM16" s="83" t="s">
        <v>1429</v>
      </c>
      <c r="AN16" s="84" t="s">
        <v>1429</v>
      </c>
      <c r="AO16" s="84" t="s">
        <v>1429</v>
      </c>
      <c r="AP16" s="84" t="s">
        <v>1429</v>
      </c>
      <c r="AQ16" s="84" t="s">
        <v>1429</v>
      </c>
      <c r="AR16" s="72" t="s">
        <v>1429</v>
      </c>
      <c r="AS16" s="83" t="s">
        <v>1429</v>
      </c>
      <c r="AT16" s="84" t="s">
        <v>1429</v>
      </c>
      <c r="AU16" s="84" t="s">
        <v>1429</v>
      </c>
      <c r="AV16" s="84" t="s">
        <v>1429</v>
      </c>
      <c r="AW16" s="84" t="s">
        <v>1429</v>
      </c>
      <c r="AX16" s="72" t="s">
        <v>1429</v>
      </c>
      <c r="AY16" s="83" t="s">
        <v>1429</v>
      </c>
      <c r="AZ16" s="84" t="s">
        <v>1429</v>
      </c>
      <c r="BA16" s="84" t="s">
        <v>1429</v>
      </c>
      <c r="BB16" s="84" t="s">
        <v>1429</v>
      </c>
      <c r="BC16" s="84" t="s">
        <v>1429</v>
      </c>
      <c r="BD16" s="72" t="s">
        <v>1429</v>
      </c>
      <c r="BE16" s="83"/>
      <c r="BF16" s="84"/>
      <c r="BG16" s="84"/>
      <c r="BH16" s="84"/>
      <c r="BI16" s="84"/>
      <c r="BJ16" s="72"/>
      <c r="BK16" s="83"/>
      <c r="BL16" s="84"/>
      <c r="BM16" s="84"/>
      <c r="BN16" s="84"/>
      <c r="BO16" s="84"/>
      <c r="BP16" s="72"/>
      <c r="BQ16" s="83"/>
      <c r="BR16" s="84"/>
      <c r="BS16" s="84"/>
      <c r="BT16" s="84"/>
      <c r="BU16" s="84"/>
      <c r="BV16" s="72"/>
      <c r="BW16" s="83"/>
      <c r="BX16" s="84"/>
      <c r="BY16" s="84"/>
      <c r="BZ16" s="84"/>
      <c r="CA16" s="84"/>
      <c r="CB16" s="72"/>
      <c r="CC16" s="83"/>
      <c r="CD16" s="84"/>
      <c r="CE16" s="84"/>
      <c r="CF16" s="84"/>
      <c r="CG16" s="84"/>
      <c r="CH16" s="72"/>
      <c r="CI16" s="83"/>
      <c r="CJ16" s="84"/>
      <c r="CK16" s="84"/>
      <c r="CL16" s="84"/>
      <c r="CM16" s="84"/>
      <c r="CN16" s="72"/>
    </row>
    <row r="17" spans="2:92" s="76" customFormat="1">
      <c r="B17" s="27" t="s">
        <v>353</v>
      </c>
      <c r="C17" s="83">
        <v>770457.21400000004</v>
      </c>
      <c r="D17" s="84">
        <v>859097.22699999996</v>
      </c>
      <c r="E17" s="84">
        <v>982228.9</v>
      </c>
      <c r="F17" s="84">
        <v>1122211.8496015687</v>
      </c>
      <c r="G17" s="84">
        <v>1294533.9691647601</v>
      </c>
      <c r="H17" s="72">
        <v>1507242.8850495403</v>
      </c>
      <c r="I17" s="83">
        <v>588849.321</v>
      </c>
      <c r="J17" s="84">
        <v>661113.11599999992</v>
      </c>
      <c r="K17" s="84">
        <v>736071.8</v>
      </c>
      <c r="L17" s="84">
        <v>871426.32990327128</v>
      </c>
      <c r="M17" s="84">
        <v>1033690.7390491278</v>
      </c>
      <c r="N17" s="72">
        <v>1230019.0443644517</v>
      </c>
      <c r="O17" s="83">
        <v>384119.44900000002</v>
      </c>
      <c r="P17" s="84">
        <v>437088.04200000002</v>
      </c>
      <c r="Q17" s="84">
        <v>479727.54600000003</v>
      </c>
      <c r="R17" s="84">
        <v>586905.69997446949</v>
      </c>
      <c r="S17" s="84">
        <v>669901.3375925544</v>
      </c>
      <c r="T17" s="72">
        <v>773423.49404637178</v>
      </c>
      <c r="U17" s="83">
        <v>909373.0909999999</v>
      </c>
      <c r="V17" s="84">
        <v>954868.95399999991</v>
      </c>
      <c r="W17" s="84">
        <v>998556.6</v>
      </c>
      <c r="X17" s="84">
        <v>1076407.2756227148</v>
      </c>
      <c r="Y17" s="84">
        <v>1176214.8865093079</v>
      </c>
      <c r="Z17" s="72">
        <v>1325642.9639464375</v>
      </c>
      <c r="AA17" s="83">
        <v>2538751.8970000003</v>
      </c>
      <c r="AB17" s="84">
        <v>2800880.6010000003</v>
      </c>
      <c r="AC17" s="84">
        <v>3276084.4890000001</v>
      </c>
      <c r="AD17" s="84">
        <v>3707776.8957630722</v>
      </c>
      <c r="AE17" s="84">
        <v>4278152.0989094861</v>
      </c>
      <c r="AF17" s="72">
        <v>4934565.7119590119</v>
      </c>
      <c r="AG17" s="83">
        <v>6447673.5200000005</v>
      </c>
      <c r="AH17" s="84">
        <v>705761.35</v>
      </c>
      <c r="AI17" s="84">
        <v>783342.15800000005</v>
      </c>
      <c r="AJ17" s="84">
        <v>944707.71696564835</v>
      </c>
      <c r="AK17" s="84">
        <v>1079426.8896998803</v>
      </c>
      <c r="AL17" s="72">
        <v>1242120.3764555843</v>
      </c>
      <c r="AM17" s="83" t="s">
        <v>1429</v>
      </c>
      <c r="AN17" s="84" t="s">
        <v>1429</v>
      </c>
      <c r="AO17" s="84" t="s">
        <v>1429</v>
      </c>
      <c r="AP17" s="84" t="s">
        <v>1429</v>
      </c>
      <c r="AQ17" s="84" t="s">
        <v>1429</v>
      </c>
      <c r="AR17" s="72" t="s">
        <v>1429</v>
      </c>
      <c r="AS17" s="83" t="s">
        <v>1429</v>
      </c>
      <c r="AT17" s="84" t="s">
        <v>1429</v>
      </c>
      <c r="AU17" s="84" t="s">
        <v>1429</v>
      </c>
      <c r="AV17" s="84" t="s">
        <v>1429</v>
      </c>
      <c r="AW17" s="84" t="s">
        <v>1429</v>
      </c>
      <c r="AX17" s="72" t="s">
        <v>1429</v>
      </c>
      <c r="AY17" s="83" t="s">
        <v>1429</v>
      </c>
      <c r="AZ17" s="84" t="s">
        <v>1429</v>
      </c>
      <c r="BA17" s="84" t="s">
        <v>1429</v>
      </c>
      <c r="BB17" s="84" t="s">
        <v>1429</v>
      </c>
      <c r="BC17" s="84" t="s">
        <v>1429</v>
      </c>
      <c r="BD17" s="72" t="s">
        <v>1429</v>
      </c>
      <c r="BE17" s="83"/>
      <c r="BF17" s="84"/>
      <c r="BG17" s="84"/>
      <c r="BH17" s="84"/>
      <c r="BI17" s="84"/>
      <c r="BJ17" s="72"/>
      <c r="BK17" s="83"/>
      <c r="BL17" s="84"/>
      <c r="BM17" s="84"/>
      <c r="BN17" s="84"/>
      <c r="BO17" s="84"/>
      <c r="BP17" s="72"/>
      <c r="BQ17" s="83"/>
      <c r="BR17" s="84"/>
      <c r="BS17" s="84"/>
      <c r="BT17" s="84"/>
      <c r="BU17" s="84"/>
      <c r="BV17" s="72"/>
      <c r="BW17" s="83"/>
      <c r="BX17" s="84"/>
      <c r="BY17" s="84"/>
      <c r="BZ17" s="84"/>
      <c r="CA17" s="84"/>
      <c r="CB17" s="72"/>
      <c r="CC17" s="83"/>
      <c r="CD17" s="84"/>
      <c r="CE17" s="84"/>
      <c r="CF17" s="84"/>
      <c r="CG17" s="84"/>
      <c r="CH17" s="72"/>
      <c r="CI17" s="83"/>
      <c r="CJ17" s="84"/>
      <c r="CK17" s="84"/>
      <c r="CL17" s="84"/>
      <c r="CM17" s="84"/>
      <c r="CN17" s="72"/>
    </row>
    <row r="18" spans="2:92" s="80" customFormat="1">
      <c r="B18" s="28" t="s">
        <v>5</v>
      </c>
      <c r="C18" s="86">
        <v>1.2044842139723668</v>
      </c>
      <c r="D18" s="86">
        <v>9.651886123855439</v>
      </c>
      <c r="E18" s="86">
        <v>16.484632774876268</v>
      </c>
      <c r="F18" s="86">
        <v>17.11061598456277</v>
      </c>
      <c r="G18" s="86">
        <v>17.703930496964134</v>
      </c>
      <c r="H18" s="87">
        <v>18.173577483765605</v>
      </c>
      <c r="I18" s="86">
        <v>6.1214700646969131</v>
      </c>
      <c r="J18" s="86">
        <v>10.495578330702827</v>
      </c>
      <c r="K18" s="86">
        <v>17.139160622459787</v>
      </c>
      <c r="L18" s="86">
        <v>19.687021129543414</v>
      </c>
      <c r="M18" s="86">
        <v>19.725175543199239</v>
      </c>
      <c r="N18" s="87">
        <v>19.601949780137996</v>
      </c>
      <c r="O18" s="86">
        <v>9.7695320628793016</v>
      </c>
      <c r="P18" s="86">
        <v>11.246052552254319</v>
      </c>
      <c r="Q18" s="86">
        <v>13.310124282912158</v>
      </c>
      <c r="R18" s="86">
        <v>16.420996219219617</v>
      </c>
      <c r="S18" s="86">
        <v>17.003242438142006</v>
      </c>
      <c r="T18" s="87">
        <v>17.710104218291505</v>
      </c>
      <c r="U18" s="86">
        <v>2.8607334414306997</v>
      </c>
      <c r="V18" s="86">
        <v>4.0156355066961948</v>
      </c>
      <c r="W18" s="86">
        <v>2.7882728817459639</v>
      </c>
      <c r="X18" s="86">
        <v>7.3820934716652813</v>
      </c>
      <c r="Y18" s="86">
        <v>10.637635483240629</v>
      </c>
      <c r="Z18" s="87">
        <v>13.755328496583575</v>
      </c>
      <c r="AA18" s="86">
        <v>9.3083176994873984</v>
      </c>
      <c r="AB18" s="86">
        <v>13.008401599166316</v>
      </c>
      <c r="AC18" s="86">
        <v>18.050974964661066</v>
      </c>
      <c r="AD18" s="86">
        <v>17.261618840480029</v>
      </c>
      <c r="AE18" s="86">
        <v>18.86825544881664</v>
      </c>
      <c r="AF18" s="87">
        <v>18.429591253463613</v>
      </c>
      <c r="AG18" s="86">
        <v>5.0752712704892664</v>
      </c>
      <c r="AH18" s="86">
        <v>8.344828854286602</v>
      </c>
      <c r="AI18" s="86">
        <v>12.220292576627168</v>
      </c>
      <c r="AJ18" s="86">
        <v>17.423522701639936</v>
      </c>
      <c r="AK18" s="86">
        <v>17.678298684910779</v>
      </c>
      <c r="AL18" s="87">
        <v>18.16870690394115</v>
      </c>
      <c r="AM18" s="86" t="s">
        <v>1429</v>
      </c>
      <c r="AN18" s="86" t="s">
        <v>1429</v>
      </c>
      <c r="AO18" s="86" t="s">
        <v>1429</v>
      </c>
      <c r="AP18" s="86" t="s">
        <v>1429</v>
      </c>
      <c r="AQ18" s="86" t="s">
        <v>1429</v>
      </c>
      <c r="AR18" s="87" t="s">
        <v>1429</v>
      </c>
      <c r="AS18" s="86" t="s">
        <v>1429</v>
      </c>
      <c r="AT18" s="86" t="s">
        <v>1429</v>
      </c>
      <c r="AU18" s="86" t="s">
        <v>1429</v>
      </c>
      <c r="AV18" s="86" t="s">
        <v>1429</v>
      </c>
      <c r="AW18" s="86" t="s">
        <v>1429</v>
      </c>
      <c r="AX18" s="87" t="s">
        <v>1429</v>
      </c>
      <c r="AY18" s="86" t="s">
        <v>1429</v>
      </c>
      <c r="AZ18" s="86" t="s">
        <v>1429</v>
      </c>
      <c r="BA18" s="86" t="s">
        <v>1429</v>
      </c>
      <c r="BB18" s="86" t="s">
        <v>1429</v>
      </c>
      <c r="BC18" s="86" t="s">
        <v>1429</v>
      </c>
      <c r="BD18" s="87" t="s">
        <v>1429</v>
      </c>
      <c r="BE18" s="83"/>
      <c r="BF18" s="86"/>
      <c r="BG18" s="86"/>
      <c r="BH18" s="86"/>
      <c r="BI18" s="86"/>
      <c r="BJ18" s="87"/>
      <c r="BK18" s="83"/>
      <c r="BL18" s="86"/>
      <c r="BM18" s="86"/>
      <c r="BN18" s="86"/>
      <c r="BO18" s="86"/>
      <c r="BP18" s="87"/>
      <c r="BQ18" s="83"/>
      <c r="BR18" s="86"/>
      <c r="BS18" s="86"/>
      <c r="BT18" s="86"/>
      <c r="BU18" s="86"/>
      <c r="BV18" s="87"/>
      <c r="BW18" s="83"/>
      <c r="BX18" s="86"/>
      <c r="BY18" s="86"/>
      <c r="BZ18" s="86"/>
      <c r="CA18" s="86"/>
      <c r="CB18" s="87"/>
      <c r="CC18" s="86"/>
      <c r="CD18" s="86"/>
      <c r="CE18" s="86"/>
      <c r="CF18" s="86"/>
      <c r="CG18" s="86"/>
      <c r="CH18" s="87"/>
      <c r="CI18" s="86"/>
      <c r="CJ18" s="86"/>
      <c r="CK18" s="86"/>
      <c r="CL18" s="86"/>
      <c r="CM18" s="86"/>
      <c r="CN18" s="87"/>
    </row>
    <row r="19" spans="2:92" s="80" customFormat="1">
      <c r="B19" s="28"/>
      <c r="C19" s="83"/>
      <c r="D19" s="84"/>
      <c r="E19" s="84"/>
      <c r="F19" s="84"/>
      <c r="G19" s="84"/>
      <c r="H19" s="72"/>
      <c r="I19" s="83"/>
      <c r="J19" s="84"/>
      <c r="K19" s="84"/>
      <c r="L19" s="84"/>
      <c r="M19" s="84"/>
      <c r="N19" s="72"/>
      <c r="O19" s="83"/>
      <c r="P19" s="84"/>
      <c r="Q19" s="84"/>
      <c r="R19" s="84"/>
      <c r="S19" s="84"/>
      <c r="T19" s="72"/>
      <c r="U19" s="83"/>
      <c r="V19" s="84"/>
      <c r="W19" s="84"/>
      <c r="X19" s="84"/>
      <c r="Y19" s="84"/>
      <c r="Z19" s="72"/>
      <c r="AA19" s="83"/>
      <c r="AB19" s="84"/>
      <c r="AC19" s="84"/>
      <c r="AD19" s="84"/>
      <c r="AE19" s="84"/>
      <c r="AF19" s="72"/>
      <c r="AG19" s="83"/>
      <c r="AH19" s="84"/>
      <c r="AI19" s="84"/>
      <c r="AJ19" s="84"/>
      <c r="AK19" s="84"/>
      <c r="AL19" s="72"/>
      <c r="AM19" s="83"/>
      <c r="AN19" s="84"/>
      <c r="AO19" s="84"/>
      <c r="AP19" s="84"/>
      <c r="AQ19" s="84"/>
      <c r="AR19" s="72"/>
      <c r="AS19" s="83"/>
      <c r="AT19" s="84"/>
      <c r="AU19" s="84"/>
      <c r="AV19" s="84"/>
      <c r="AW19" s="84"/>
      <c r="AX19" s="72"/>
      <c r="AY19" s="83"/>
      <c r="AZ19" s="84"/>
      <c r="BA19" s="84"/>
      <c r="BB19" s="84"/>
      <c r="BC19" s="84"/>
      <c r="BD19" s="72"/>
      <c r="BE19" s="83"/>
      <c r="BF19" s="84"/>
      <c r="BG19" s="84"/>
      <c r="BH19" s="84"/>
      <c r="BI19" s="84"/>
      <c r="BJ19" s="72"/>
      <c r="BK19" s="83"/>
      <c r="BL19" s="84"/>
      <c r="BM19" s="84"/>
      <c r="BN19" s="84"/>
      <c r="BO19" s="84"/>
      <c r="BP19" s="72"/>
      <c r="BQ19" s="83"/>
      <c r="BR19" s="84"/>
      <c r="BS19" s="84"/>
      <c r="BT19" s="84"/>
      <c r="BU19" s="84"/>
      <c r="BV19" s="72"/>
      <c r="BW19" s="83"/>
      <c r="BX19" s="84"/>
      <c r="BY19" s="84"/>
      <c r="BZ19" s="84"/>
      <c r="CA19" s="84"/>
      <c r="CB19" s="72"/>
      <c r="CC19" s="83"/>
      <c r="CD19" s="84"/>
      <c r="CE19" s="84"/>
      <c r="CF19" s="84"/>
      <c r="CG19" s="84"/>
      <c r="CH19" s="72"/>
      <c r="CI19" s="83"/>
      <c r="CJ19" s="84"/>
      <c r="CK19" s="84"/>
      <c r="CL19" s="84"/>
      <c r="CM19" s="84"/>
      <c r="CN19" s="72"/>
    </row>
    <row r="20" spans="2:92" ht="15">
      <c r="B20" s="211" t="s">
        <v>479</v>
      </c>
      <c r="C20" s="212"/>
      <c r="D20" s="212"/>
      <c r="E20" s="212"/>
      <c r="F20" s="212"/>
      <c r="G20" s="212"/>
      <c r="H20" s="212"/>
      <c r="I20" s="212"/>
      <c r="J20" s="212"/>
      <c r="K20" s="212"/>
      <c r="L20" s="212"/>
      <c r="M20" s="212"/>
      <c r="N20" s="212"/>
      <c r="O20" s="212"/>
      <c r="P20" s="212"/>
      <c r="Q20" s="212"/>
      <c r="R20" s="212"/>
      <c r="S20" s="212"/>
      <c r="T20" s="212"/>
      <c r="U20" s="212"/>
      <c r="V20" s="212"/>
      <c r="W20" s="212"/>
      <c r="X20" s="212"/>
      <c r="Y20" s="212"/>
      <c r="Z20" s="212"/>
      <c r="AA20" s="212"/>
      <c r="AB20" s="212"/>
      <c r="AC20" s="212"/>
      <c r="AD20" s="212"/>
      <c r="AE20" s="212"/>
      <c r="AF20" s="212"/>
      <c r="AG20" s="212"/>
      <c r="AH20" s="212"/>
      <c r="AI20" s="212"/>
      <c r="AJ20" s="212"/>
      <c r="AK20" s="212"/>
      <c r="AL20" s="212"/>
      <c r="AM20" s="212"/>
      <c r="AN20" s="212"/>
      <c r="AO20" s="212"/>
      <c r="AP20" s="212"/>
      <c r="AQ20" s="212"/>
      <c r="AR20" s="212"/>
      <c r="AS20" s="212"/>
      <c r="AT20" s="212"/>
      <c r="AU20" s="212"/>
      <c r="AV20" s="212"/>
      <c r="AW20" s="212"/>
      <c r="AX20" s="212"/>
      <c r="AY20" s="212"/>
      <c r="AZ20" s="212"/>
      <c r="BA20" s="212"/>
      <c r="BB20" s="212"/>
      <c r="BC20" s="212"/>
      <c r="BD20" s="212"/>
      <c r="BE20" s="212"/>
      <c r="BF20" s="212"/>
      <c r="BG20" s="212"/>
      <c r="BH20" s="212"/>
      <c r="BI20" s="212"/>
      <c r="BJ20" s="212"/>
      <c r="BK20" s="212"/>
      <c r="BL20" s="212"/>
      <c r="BM20" s="212"/>
      <c r="BN20" s="212"/>
      <c r="BO20" s="212"/>
      <c r="BP20" s="212"/>
      <c r="BQ20" s="212"/>
      <c r="BR20" s="212"/>
      <c r="BS20" s="212"/>
      <c r="BT20" s="212"/>
      <c r="BU20" s="212"/>
      <c r="BV20" s="212"/>
      <c r="BW20" s="212"/>
      <c r="BX20" s="212"/>
      <c r="BY20" s="212"/>
      <c r="BZ20" s="212"/>
      <c r="CA20" s="212"/>
      <c r="CB20" s="212"/>
      <c r="CC20" s="212"/>
      <c r="CD20" s="212"/>
      <c r="CE20" s="212"/>
      <c r="CF20" s="212"/>
      <c r="CG20" s="212"/>
      <c r="CH20" s="212"/>
      <c r="CI20" s="212"/>
      <c r="CJ20" s="212"/>
      <c r="CK20" s="212"/>
      <c r="CL20" s="212"/>
      <c r="CM20" s="212"/>
      <c r="CN20" s="212"/>
    </row>
    <row r="21" spans="2:92" s="107" customFormat="1">
      <c r="B21" s="23" t="str">
        <f>B7</f>
        <v>Company</v>
      </c>
      <c r="C21" s="345" t="s">
        <v>480</v>
      </c>
      <c r="D21" s="346"/>
      <c r="E21" s="346"/>
      <c r="F21" s="346"/>
      <c r="G21" s="346"/>
      <c r="H21" s="347"/>
      <c r="I21" s="345" t="s">
        <v>481</v>
      </c>
      <c r="J21" s="346"/>
      <c r="K21" s="346"/>
      <c r="L21" s="346"/>
      <c r="M21" s="346"/>
      <c r="N21" s="347"/>
      <c r="O21" s="345" t="s">
        <v>482</v>
      </c>
      <c r="P21" s="346"/>
      <c r="Q21" s="346"/>
      <c r="R21" s="346"/>
      <c r="S21" s="346"/>
      <c r="T21" s="347"/>
      <c r="U21" s="345" t="s">
        <v>537</v>
      </c>
      <c r="V21" s="346"/>
      <c r="W21" s="346"/>
      <c r="X21" s="346"/>
      <c r="Y21" s="346"/>
      <c r="Z21" s="347"/>
      <c r="AA21" s="345" t="s">
        <v>483</v>
      </c>
      <c r="AB21" s="346"/>
      <c r="AC21" s="346"/>
      <c r="AD21" s="346"/>
      <c r="AE21" s="346"/>
      <c r="AF21" s="347"/>
      <c r="AG21" s="345" t="s">
        <v>484</v>
      </c>
      <c r="AH21" s="346"/>
      <c r="AI21" s="346"/>
      <c r="AJ21" s="346"/>
      <c r="AK21" s="346"/>
      <c r="AL21" s="347"/>
      <c r="AM21" s="345" t="s">
        <v>485</v>
      </c>
      <c r="AN21" s="346"/>
      <c r="AO21" s="346"/>
      <c r="AP21" s="346"/>
      <c r="AQ21" s="346"/>
      <c r="AR21" s="347"/>
      <c r="AS21" s="345" t="s">
        <v>486</v>
      </c>
      <c r="AT21" s="346"/>
      <c r="AU21" s="346"/>
      <c r="AV21" s="346"/>
      <c r="AW21" s="346"/>
      <c r="AX21" s="347"/>
      <c r="AY21" s="345" t="s">
        <v>579</v>
      </c>
      <c r="AZ21" s="346"/>
      <c r="BA21" s="346"/>
      <c r="BB21" s="346"/>
      <c r="BC21" s="346"/>
      <c r="BD21" s="347"/>
      <c r="BE21" s="345"/>
      <c r="BF21" s="346"/>
      <c r="BG21" s="346"/>
      <c r="BH21" s="346"/>
      <c r="BI21" s="346"/>
      <c r="BJ21" s="347"/>
      <c r="BK21" s="345"/>
      <c r="BL21" s="346"/>
      <c r="BM21" s="346"/>
      <c r="BN21" s="346"/>
      <c r="BO21" s="346"/>
      <c r="BP21" s="347"/>
      <c r="BQ21" s="345"/>
      <c r="BR21" s="346"/>
      <c r="BS21" s="346"/>
      <c r="BT21" s="346"/>
      <c r="BU21" s="346"/>
      <c r="BV21" s="347"/>
      <c r="BW21" s="345"/>
      <c r="BX21" s="346"/>
      <c r="BY21" s="346"/>
      <c r="BZ21" s="346"/>
      <c r="CA21" s="346"/>
      <c r="CB21" s="347"/>
      <c r="CC21" s="342"/>
      <c r="CD21" s="343"/>
      <c r="CE21" s="343"/>
      <c r="CF21" s="343"/>
      <c r="CG21" s="343"/>
      <c r="CH21" s="344"/>
      <c r="CI21" s="342"/>
      <c r="CJ21" s="343"/>
      <c r="CK21" s="343"/>
      <c r="CL21" s="343"/>
      <c r="CM21" s="343"/>
      <c r="CN21" s="344"/>
    </row>
    <row r="22" spans="2:92" s="111" customFormat="1">
      <c r="B22" s="23" t="str">
        <f t="shared" ref="B22" si="6">B8</f>
        <v>BBG Code</v>
      </c>
      <c r="C22" s="32" t="s">
        <v>212</v>
      </c>
      <c r="D22" s="33" t="str">
        <f>C22</f>
        <v>AXSB IN</v>
      </c>
      <c r="E22" s="33" t="str">
        <f t="shared" ref="E22:H22" si="7">D22</f>
        <v>AXSB IN</v>
      </c>
      <c r="F22" s="33" t="str">
        <f t="shared" si="7"/>
        <v>AXSB IN</v>
      </c>
      <c r="G22" s="33" t="str">
        <f t="shared" si="7"/>
        <v>AXSB IN</v>
      </c>
      <c r="H22" s="34" t="str">
        <f t="shared" si="7"/>
        <v>AXSB IN</v>
      </c>
      <c r="I22" s="32" t="s">
        <v>213</v>
      </c>
      <c r="J22" s="33" t="str">
        <f>I22</f>
        <v>DCBB IN</v>
      </c>
      <c r="K22" s="33" t="str">
        <f t="shared" ref="K22:N22" si="8">J22</f>
        <v>DCBB IN</v>
      </c>
      <c r="L22" s="33" t="str">
        <f t="shared" si="8"/>
        <v>DCBB IN</v>
      </c>
      <c r="M22" s="33" t="str">
        <f t="shared" si="8"/>
        <v>DCBB IN</v>
      </c>
      <c r="N22" s="34" t="str">
        <f t="shared" si="8"/>
        <v>DCBB IN</v>
      </c>
      <c r="O22" s="32" t="s">
        <v>214</v>
      </c>
      <c r="P22" s="33" t="str">
        <f>O22</f>
        <v>FB IN</v>
      </c>
      <c r="Q22" s="33" t="str">
        <f t="shared" ref="Q22" si="9">P22</f>
        <v>FB IN</v>
      </c>
      <c r="R22" s="33" t="str">
        <f t="shared" ref="R22" si="10">Q22</f>
        <v>FB IN</v>
      </c>
      <c r="S22" s="33" t="str">
        <f t="shared" ref="S22" si="11">R22</f>
        <v>FB IN</v>
      </c>
      <c r="T22" s="34" t="str">
        <f t="shared" ref="T22" si="12">S22</f>
        <v>FB IN</v>
      </c>
      <c r="U22" s="32" t="s">
        <v>536</v>
      </c>
      <c r="V22" s="33" t="s">
        <v>536</v>
      </c>
      <c r="W22" s="33" t="s">
        <v>536</v>
      </c>
      <c r="X22" s="33" t="s">
        <v>536</v>
      </c>
      <c r="Y22" s="33" t="s">
        <v>536</v>
      </c>
      <c r="Z22" s="34" t="s">
        <v>536</v>
      </c>
      <c r="AA22" s="32" t="s">
        <v>215</v>
      </c>
      <c r="AB22" s="33" t="str">
        <f>AA22</f>
        <v>ICICIBC IN</v>
      </c>
      <c r="AC22" s="33" t="str">
        <f t="shared" ref="AC22" si="13">AB22</f>
        <v>ICICIBC IN</v>
      </c>
      <c r="AD22" s="33" t="s">
        <v>215</v>
      </c>
      <c r="AE22" s="33" t="s">
        <v>215</v>
      </c>
      <c r="AF22" s="34" t="s">
        <v>215</v>
      </c>
      <c r="AG22" s="32" t="s">
        <v>216</v>
      </c>
      <c r="AH22" s="33" t="s">
        <v>216</v>
      </c>
      <c r="AI22" s="33" t="s">
        <v>216</v>
      </c>
      <c r="AJ22" s="33" t="s">
        <v>216</v>
      </c>
      <c r="AK22" s="33" t="s">
        <v>216</v>
      </c>
      <c r="AL22" s="34" t="s">
        <v>216</v>
      </c>
      <c r="AM22" s="32" t="s">
        <v>217</v>
      </c>
      <c r="AN22" s="33" t="s">
        <v>217</v>
      </c>
      <c r="AO22" s="33" t="s">
        <v>217</v>
      </c>
      <c r="AP22" s="33" t="s">
        <v>217</v>
      </c>
      <c r="AQ22" s="33" t="s">
        <v>217</v>
      </c>
      <c r="AR22" s="34" t="s">
        <v>217</v>
      </c>
      <c r="AS22" s="32" t="s">
        <v>218</v>
      </c>
      <c r="AT22" s="33" t="s">
        <v>218</v>
      </c>
      <c r="AU22" s="33" t="s">
        <v>218</v>
      </c>
      <c r="AV22" s="33" t="s">
        <v>218</v>
      </c>
      <c r="AW22" s="33" t="s">
        <v>218</v>
      </c>
      <c r="AX22" s="34" t="s">
        <v>218</v>
      </c>
      <c r="AY22" s="32" t="s">
        <v>580</v>
      </c>
      <c r="AZ22" s="33" t="s">
        <v>580</v>
      </c>
      <c r="BA22" s="33" t="s">
        <v>580</v>
      </c>
      <c r="BB22" s="33" t="s">
        <v>580</v>
      </c>
      <c r="BC22" s="33" t="s">
        <v>580</v>
      </c>
      <c r="BD22" s="34" t="s">
        <v>580</v>
      </c>
      <c r="BE22" s="32"/>
      <c r="BF22" s="33"/>
      <c r="BG22" s="33"/>
      <c r="BH22" s="33"/>
      <c r="BI22" s="33"/>
      <c r="BJ22" s="34"/>
      <c r="BK22" s="32"/>
      <c r="BL22" s="33"/>
      <c r="BM22" s="33"/>
      <c r="BN22" s="33"/>
      <c r="BO22" s="33"/>
      <c r="BP22" s="34"/>
      <c r="BQ22" s="32"/>
      <c r="BR22" s="33"/>
      <c r="BS22" s="33"/>
      <c r="BT22" s="33"/>
      <c r="BU22" s="33"/>
      <c r="BV22" s="34"/>
      <c r="BW22" s="32"/>
      <c r="BX22" s="33"/>
      <c r="BY22" s="33"/>
      <c r="BZ22" s="33"/>
      <c r="CA22" s="33"/>
      <c r="CB22" s="34"/>
      <c r="CC22" s="108"/>
      <c r="CD22" s="109"/>
      <c r="CE22" s="109"/>
      <c r="CF22" s="109"/>
      <c r="CG22" s="109"/>
      <c r="CH22" s="110"/>
      <c r="CI22" s="108"/>
      <c r="CJ22" s="109"/>
      <c r="CK22" s="109"/>
      <c r="CL22" s="109"/>
      <c r="CM22" s="109"/>
      <c r="CN22" s="110"/>
    </row>
    <row r="23" spans="2:92" s="115" customFormat="1">
      <c r="B23" s="23" t="str">
        <f t="shared" ref="B23:AG23" si="14">B9</f>
        <v>YE</v>
      </c>
      <c r="C23" s="112" t="str">
        <f t="shared" si="14"/>
        <v>FY21</v>
      </c>
      <c r="D23" s="113" t="str">
        <f t="shared" si="14"/>
        <v>FY22</v>
      </c>
      <c r="E23" s="113" t="str">
        <f t="shared" si="14"/>
        <v>FY23</v>
      </c>
      <c r="F23" s="113" t="str">
        <f t="shared" si="14"/>
        <v>FY24</v>
      </c>
      <c r="G23" s="113" t="str">
        <f t="shared" si="14"/>
        <v>FY25E</v>
      </c>
      <c r="H23" s="114" t="str">
        <f t="shared" si="14"/>
        <v>FY26E</v>
      </c>
      <c r="I23" s="112" t="str">
        <f t="shared" si="14"/>
        <v>FY21</v>
      </c>
      <c r="J23" s="113" t="str">
        <f t="shared" si="14"/>
        <v>FY22</v>
      </c>
      <c r="K23" s="113" t="str">
        <f t="shared" si="14"/>
        <v>FY23</v>
      </c>
      <c r="L23" s="113" t="str">
        <f t="shared" si="14"/>
        <v>FY24</v>
      </c>
      <c r="M23" s="113" t="str">
        <f t="shared" si="14"/>
        <v>FY25E</v>
      </c>
      <c r="N23" s="114" t="str">
        <f t="shared" si="14"/>
        <v>FY26E</v>
      </c>
      <c r="O23" s="112" t="str">
        <f t="shared" si="14"/>
        <v>FY21</v>
      </c>
      <c r="P23" s="113" t="str">
        <f t="shared" si="14"/>
        <v>FY22</v>
      </c>
      <c r="Q23" s="113" t="str">
        <f t="shared" si="14"/>
        <v>FY23</v>
      </c>
      <c r="R23" s="113" t="str">
        <f t="shared" si="14"/>
        <v>FY24</v>
      </c>
      <c r="S23" s="113" t="str">
        <f t="shared" si="14"/>
        <v>FY25E</v>
      </c>
      <c r="T23" s="114" t="str">
        <f t="shared" si="14"/>
        <v>FY26E</v>
      </c>
      <c r="U23" s="112" t="str">
        <f t="shared" si="14"/>
        <v>FY21</v>
      </c>
      <c r="V23" s="113" t="str">
        <f t="shared" si="14"/>
        <v>FY22</v>
      </c>
      <c r="W23" s="113" t="str">
        <f t="shared" si="14"/>
        <v>FY23</v>
      </c>
      <c r="X23" s="113" t="str">
        <f t="shared" si="14"/>
        <v>FY24</v>
      </c>
      <c r="Y23" s="113" t="str">
        <f t="shared" si="14"/>
        <v>FY25E</v>
      </c>
      <c r="Z23" s="114" t="str">
        <f t="shared" si="14"/>
        <v>FY26E</v>
      </c>
      <c r="AA23" s="112" t="str">
        <f t="shared" si="14"/>
        <v>FY21</v>
      </c>
      <c r="AB23" s="113" t="str">
        <f t="shared" si="14"/>
        <v>FY22</v>
      </c>
      <c r="AC23" s="113" t="str">
        <f t="shared" si="14"/>
        <v>FY23</v>
      </c>
      <c r="AD23" s="113" t="str">
        <f t="shared" si="14"/>
        <v>FY24</v>
      </c>
      <c r="AE23" s="113" t="str">
        <f t="shared" si="14"/>
        <v>FY25E</v>
      </c>
      <c r="AF23" s="114" t="str">
        <f t="shared" si="14"/>
        <v>FY26E</v>
      </c>
      <c r="AG23" s="112" t="str">
        <f t="shared" si="14"/>
        <v>FY21</v>
      </c>
      <c r="AH23" s="113" t="str">
        <f t="shared" ref="AH23:BM23" si="15">AH9</f>
        <v>FY22</v>
      </c>
      <c r="AI23" s="113" t="str">
        <f t="shared" si="15"/>
        <v>FY23</v>
      </c>
      <c r="AJ23" s="113" t="str">
        <f t="shared" si="15"/>
        <v>FY24</v>
      </c>
      <c r="AK23" s="113" t="str">
        <f t="shared" si="15"/>
        <v>FY25E</v>
      </c>
      <c r="AL23" s="114" t="str">
        <f t="shared" si="15"/>
        <v>FY26E</v>
      </c>
      <c r="AM23" s="112" t="str">
        <f t="shared" si="15"/>
        <v>FY21</v>
      </c>
      <c r="AN23" s="113" t="str">
        <f t="shared" si="15"/>
        <v>FY22</v>
      </c>
      <c r="AO23" s="113" t="str">
        <f t="shared" si="15"/>
        <v>FY23</v>
      </c>
      <c r="AP23" s="113" t="str">
        <f t="shared" si="15"/>
        <v>FY24</v>
      </c>
      <c r="AQ23" s="113" t="str">
        <f t="shared" si="15"/>
        <v>FY25E</v>
      </c>
      <c r="AR23" s="114" t="str">
        <f t="shared" si="15"/>
        <v>FY26E</v>
      </c>
      <c r="AS23" s="112" t="str">
        <f t="shared" si="15"/>
        <v>FY21</v>
      </c>
      <c r="AT23" s="113" t="str">
        <f t="shared" si="15"/>
        <v>FY22</v>
      </c>
      <c r="AU23" s="113" t="str">
        <f t="shared" si="15"/>
        <v>FY23</v>
      </c>
      <c r="AV23" s="113" t="str">
        <f t="shared" si="15"/>
        <v>FY24</v>
      </c>
      <c r="AW23" s="113" t="str">
        <f t="shared" si="15"/>
        <v>FY25E</v>
      </c>
      <c r="AX23" s="114" t="str">
        <f t="shared" si="15"/>
        <v>FY26E</v>
      </c>
      <c r="AY23" s="112" t="str">
        <f t="shared" si="15"/>
        <v>FY21</v>
      </c>
      <c r="AZ23" s="113" t="str">
        <f t="shared" si="15"/>
        <v>FY22</v>
      </c>
      <c r="BA23" s="113" t="str">
        <f t="shared" si="15"/>
        <v>FY23</v>
      </c>
      <c r="BB23" s="113" t="str">
        <f t="shared" si="15"/>
        <v>FY24</v>
      </c>
      <c r="BC23" s="113" t="str">
        <f t="shared" si="15"/>
        <v>FY25E</v>
      </c>
      <c r="BD23" s="114" t="str">
        <f t="shared" si="15"/>
        <v>FY26E</v>
      </c>
      <c r="BE23" s="112" t="str">
        <f t="shared" si="15"/>
        <v>FY21</v>
      </c>
      <c r="BF23" s="113" t="str">
        <f t="shared" si="15"/>
        <v>FY22</v>
      </c>
      <c r="BG23" s="113" t="str">
        <f t="shared" si="15"/>
        <v>FY23</v>
      </c>
      <c r="BH23" s="113" t="str">
        <f t="shared" si="15"/>
        <v>FY24</v>
      </c>
      <c r="BI23" s="113" t="str">
        <f t="shared" si="15"/>
        <v>FY25E</v>
      </c>
      <c r="BJ23" s="114" t="str">
        <f t="shared" si="15"/>
        <v>FY26E</v>
      </c>
      <c r="BK23" s="112" t="str">
        <f t="shared" si="15"/>
        <v>FY21</v>
      </c>
      <c r="BL23" s="113" t="str">
        <f t="shared" si="15"/>
        <v>FY22</v>
      </c>
      <c r="BM23" s="113" t="str">
        <f t="shared" si="15"/>
        <v>FY23</v>
      </c>
      <c r="BN23" s="113" t="str">
        <f t="shared" ref="BN23:CN23" si="16">BN9</f>
        <v>FY24</v>
      </c>
      <c r="BO23" s="113" t="str">
        <f t="shared" si="16"/>
        <v>FY25E</v>
      </c>
      <c r="BP23" s="114" t="str">
        <f t="shared" si="16"/>
        <v>FY26E</v>
      </c>
      <c r="BQ23" s="112" t="str">
        <f t="shared" si="16"/>
        <v>FY21</v>
      </c>
      <c r="BR23" s="113" t="str">
        <f t="shared" si="16"/>
        <v>FY22</v>
      </c>
      <c r="BS23" s="113" t="str">
        <f t="shared" si="16"/>
        <v>FY23</v>
      </c>
      <c r="BT23" s="113" t="str">
        <f t="shared" si="16"/>
        <v>FY24</v>
      </c>
      <c r="BU23" s="113" t="str">
        <f t="shared" si="16"/>
        <v>FY25E</v>
      </c>
      <c r="BV23" s="114" t="str">
        <f t="shared" si="16"/>
        <v>FY26E</v>
      </c>
      <c r="BW23" s="112" t="str">
        <f t="shared" si="16"/>
        <v>FY21</v>
      </c>
      <c r="BX23" s="113" t="str">
        <f t="shared" si="16"/>
        <v>FY22</v>
      </c>
      <c r="BY23" s="113" t="str">
        <f t="shared" si="16"/>
        <v>FY23</v>
      </c>
      <c r="BZ23" s="113" t="str">
        <f t="shared" si="16"/>
        <v>FY24</v>
      </c>
      <c r="CA23" s="113" t="str">
        <f t="shared" si="16"/>
        <v>FY25E</v>
      </c>
      <c r="CB23" s="114" t="str">
        <f t="shared" si="16"/>
        <v>FY26E</v>
      </c>
      <c r="CC23" s="112" t="str">
        <f t="shared" si="16"/>
        <v>FY21</v>
      </c>
      <c r="CD23" s="113" t="str">
        <f t="shared" si="16"/>
        <v>FY22</v>
      </c>
      <c r="CE23" s="113" t="str">
        <f t="shared" si="16"/>
        <v>FY23</v>
      </c>
      <c r="CF23" s="113" t="str">
        <f t="shared" si="16"/>
        <v>FY24</v>
      </c>
      <c r="CG23" s="113" t="str">
        <f t="shared" si="16"/>
        <v>FY25E</v>
      </c>
      <c r="CH23" s="114" t="str">
        <f t="shared" si="16"/>
        <v>FY26E</v>
      </c>
      <c r="CI23" s="112" t="str">
        <f t="shared" si="16"/>
        <v>FY21</v>
      </c>
      <c r="CJ23" s="113" t="str">
        <f t="shared" si="16"/>
        <v>FY22</v>
      </c>
      <c r="CK23" s="113" t="str">
        <f t="shared" si="16"/>
        <v>FY23</v>
      </c>
      <c r="CL23" s="113" t="str">
        <f t="shared" si="16"/>
        <v>FY24</v>
      </c>
      <c r="CM23" s="113" t="str">
        <f t="shared" si="16"/>
        <v>FY25E</v>
      </c>
      <c r="CN23" s="114" t="str">
        <f t="shared" si="16"/>
        <v>FY26E</v>
      </c>
    </row>
    <row r="24" spans="2:92" s="80" customFormat="1">
      <c r="B24" s="28" t="s">
        <v>55</v>
      </c>
      <c r="C24" s="86">
        <v>4.0013396920860176</v>
      </c>
      <c r="D24" s="86">
        <v>3.0134724535053694</v>
      </c>
      <c r="E24" s="86">
        <v>2.1628142560401962</v>
      </c>
      <c r="F24" s="86">
        <v>1.6821451527583253</v>
      </c>
      <c r="G24" s="86">
        <v>1.7411481382281806</v>
      </c>
      <c r="H24" s="87">
        <v>1.7778731993894876</v>
      </c>
      <c r="I24" s="86">
        <v>4.1330799794713631</v>
      </c>
      <c r="J24" s="86">
        <v>4.3305274196983934</v>
      </c>
      <c r="K24" s="86">
        <v>3.1946419628087788</v>
      </c>
      <c r="L24" s="86">
        <v>3.1508186780554914</v>
      </c>
      <c r="M24" s="86">
        <v>2.3649391414775156</v>
      </c>
      <c r="N24" s="87">
        <v>2.3192444989134442</v>
      </c>
      <c r="O24" s="86">
        <v>3.4122940515288991</v>
      </c>
      <c r="P24" s="86">
        <v>2.8019205918903873</v>
      </c>
      <c r="Q24" s="86">
        <v>2.3596144725290489</v>
      </c>
      <c r="R24" s="86">
        <v>2.0642871523568154</v>
      </c>
      <c r="S24" s="86">
        <v>1.9598888116361481</v>
      </c>
      <c r="T24" s="87">
        <v>1.9614655933629939</v>
      </c>
      <c r="U24" s="86">
        <v>4.3423205689590798</v>
      </c>
      <c r="V24" s="86">
        <v>2.0053690383637823</v>
      </c>
      <c r="W24" s="86">
        <v>1.6797056892578777</v>
      </c>
      <c r="X24" s="86">
        <v>1.891352001065949</v>
      </c>
      <c r="Y24" s="86">
        <v>1.7196869366002638</v>
      </c>
      <c r="Z24" s="87">
        <v>1.7298958664883795</v>
      </c>
      <c r="AA24" s="86">
        <v>5.412937105244195</v>
      </c>
      <c r="AB24" s="86">
        <v>3.7584337828395951</v>
      </c>
      <c r="AC24" s="86">
        <v>2.8709251441226225</v>
      </c>
      <c r="AD24" s="86">
        <v>2.4466323674992343</v>
      </c>
      <c r="AE24" s="86">
        <v>2.2696301605563622</v>
      </c>
      <c r="AF24" s="87">
        <v>2.1968698834352112</v>
      </c>
      <c r="AG24" s="86">
        <v>2.6715631917399851</v>
      </c>
      <c r="AH24" s="86">
        <v>2.2700691249883782</v>
      </c>
      <c r="AI24" s="86">
        <v>1.9819570849192472</v>
      </c>
      <c r="AJ24" s="86">
        <v>1.8148734364181807</v>
      </c>
      <c r="AK24" s="86">
        <v>1.7319534269550994</v>
      </c>
      <c r="AL24" s="87">
        <v>1.6948179236509913</v>
      </c>
      <c r="AM24" s="86">
        <v>3.2512342469621149</v>
      </c>
      <c r="AN24" s="86">
        <v>2.3442222392454295</v>
      </c>
      <c r="AO24" s="86">
        <v>1.7779518786254995</v>
      </c>
      <c r="AP24" s="86">
        <v>1.5987319934845132</v>
      </c>
      <c r="AQ24" s="86">
        <v>1.4866066054834681</v>
      </c>
      <c r="AR24" s="87">
        <v>1.4506098871384239</v>
      </c>
      <c r="AS24" s="86">
        <v>4.3371514489076546</v>
      </c>
      <c r="AT24" s="86">
        <v>4.4046492432062232</v>
      </c>
      <c r="AU24" s="86">
        <v>3.367258659156628</v>
      </c>
      <c r="AV24" s="86">
        <v>2.8841235420856828</v>
      </c>
      <c r="AW24" s="86">
        <v>2.6387912336164994</v>
      </c>
      <c r="AX24" s="87">
        <v>2.4764603088917161</v>
      </c>
      <c r="AY24" s="86">
        <v>6.8131426440860858</v>
      </c>
      <c r="AZ24" s="86">
        <v>6.4580979921361346</v>
      </c>
      <c r="BA24" s="86">
        <v>4.87</v>
      </c>
      <c r="BB24" s="86">
        <v>4.9049437970357319</v>
      </c>
      <c r="BC24" s="86">
        <v>3.3454759917212229</v>
      </c>
      <c r="BD24" s="87">
        <v>2.9977669268343483</v>
      </c>
      <c r="BE24" s="83" t="s">
        <v>1429</v>
      </c>
      <c r="BF24" s="86" t="s">
        <v>1429</v>
      </c>
      <c r="BG24" s="86" t="s">
        <v>1429</v>
      </c>
      <c r="BH24" s="86" t="s">
        <v>1429</v>
      </c>
      <c r="BI24" s="86" t="s">
        <v>1429</v>
      </c>
      <c r="BJ24" s="87" t="s">
        <v>1429</v>
      </c>
      <c r="BK24" s="83" t="s">
        <v>1429</v>
      </c>
      <c r="BL24" s="86" t="s">
        <v>1429</v>
      </c>
      <c r="BM24" s="86" t="s">
        <v>1429</v>
      </c>
      <c r="BN24" s="86" t="s">
        <v>1429</v>
      </c>
      <c r="BO24" s="86" t="s">
        <v>1429</v>
      </c>
      <c r="BP24" s="87" t="s">
        <v>1429</v>
      </c>
      <c r="BQ24" s="83" t="s">
        <v>1429</v>
      </c>
      <c r="BR24" s="86" t="s">
        <v>1429</v>
      </c>
      <c r="BS24" s="86" t="s">
        <v>1429</v>
      </c>
      <c r="BT24" s="86" t="s">
        <v>1429</v>
      </c>
      <c r="BU24" s="86" t="s">
        <v>1429</v>
      </c>
      <c r="BV24" s="87" t="s">
        <v>1429</v>
      </c>
      <c r="BW24" s="83"/>
      <c r="BX24" s="86"/>
      <c r="BY24" s="86"/>
      <c r="BZ24" s="86"/>
      <c r="CA24" s="86"/>
      <c r="CB24" s="87"/>
      <c r="CC24" s="86"/>
      <c r="CD24" s="86"/>
      <c r="CE24" s="86"/>
      <c r="CF24" s="86"/>
      <c r="CG24" s="86"/>
      <c r="CH24" s="87"/>
      <c r="CI24" s="86"/>
      <c r="CJ24" s="86"/>
      <c r="CK24" s="86"/>
      <c r="CL24" s="86"/>
      <c r="CM24" s="86"/>
      <c r="CN24" s="87"/>
    </row>
    <row r="25" spans="2:92" s="80" customFormat="1">
      <c r="B25" s="28" t="s">
        <v>56</v>
      </c>
      <c r="C25" s="86">
        <v>1.1482970237461558</v>
      </c>
      <c r="D25" s="86">
        <v>0.79247644681402341</v>
      </c>
      <c r="E25" s="86">
        <v>0.44018070442046431</v>
      </c>
      <c r="F25" s="86">
        <v>0.33444575008828131</v>
      </c>
      <c r="G25" s="86">
        <v>0.39316001738472922</v>
      </c>
      <c r="H25" s="87">
        <v>0.41522314525267473</v>
      </c>
      <c r="I25" s="86">
        <v>2.3085261800040406</v>
      </c>
      <c r="J25" s="86">
        <v>1.970148167047667</v>
      </c>
      <c r="K25" s="86">
        <v>1.0381393285594505</v>
      </c>
      <c r="L25" s="86">
        <v>1.1757744914921919</v>
      </c>
      <c r="M25" s="86">
        <v>0.74451780439165982</v>
      </c>
      <c r="N25" s="87">
        <v>0.75271550295711098</v>
      </c>
      <c r="O25" s="86">
        <v>1.1899428590694776</v>
      </c>
      <c r="P25" s="86">
        <v>0.96090257293983816</v>
      </c>
      <c r="Q25" s="86">
        <v>0.75856900685516726</v>
      </c>
      <c r="R25" s="86">
        <v>0.59306741156915488</v>
      </c>
      <c r="S25" s="86">
        <v>0.56121068384767525</v>
      </c>
      <c r="T25" s="87">
        <v>0.55922282236310483</v>
      </c>
      <c r="U25" s="86">
        <v>2.1828191304539684</v>
      </c>
      <c r="V25" s="86">
        <v>0.50080098914473115</v>
      </c>
      <c r="W25" s="86">
        <v>0.48981930280750635</v>
      </c>
      <c r="X25" s="86">
        <v>0.53314903001498937</v>
      </c>
      <c r="Y25" s="86">
        <v>0.46129311742437357</v>
      </c>
      <c r="Z25" s="87">
        <v>0.42537058583211346</v>
      </c>
      <c r="AA25" s="86">
        <v>1.2604447773711986</v>
      </c>
      <c r="AB25" s="86">
        <v>0.75005898666399584</v>
      </c>
      <c r="AC25" s="86">
        <v>0.50510656310471658</v>
      </c>
      <c r="AD25" s="86">
        <v>0.46994085393373719</v>
      </c>
      <c r="AE25" s="86">
        <v>0.50413795011868701</v>
      </c>
      <c r="AF25" s="87">
        <v>0.5036233804348631</v>
      </c>
      <c r="AG25" s="86">
        <v>0.69454463312174386</v>
      </c>
      <c r="AH25" s="86">
        <v>0.63995824271106605</v>
      </c>
      <c r="AI25" s="86">
        <v>0.61566201952773369</v>
      </c>
      <c r="AJ25" s="86">
        <v>0.53384373261567664</v>
      </c>
      <c r="AK25" s="86">
        <v>0.51045461244906654</v>
      </c>
      <c r="AL25" s="87">
        <v>0.50836870678315615</v>
      </c>
      <c r="AM25" s="86">
        <v>1.2094461133501071</v>
      </c>
      <c r="AN25" s="86">
        <v>0.6402532495330715</v>
      </c>
      <c r="AO25" s="86">
        <v>0.37306805964367107</v>
      </c>
      <c r="AP25" s="86">
        <v>0.32755732022679285</v>
      </c>
      <c r="AQ25" s="86">
        <v>0.29974410206200425</v>
      </c>
      <c r="AR25" s="87">
        <v>0.28268695364184393</v>
      </c>
      <c r="AS25" s="86">
        <v>2.1175484518467602</v>
      </c>
      <c r="AT25" s="86">
        <v>1.3437948997218145</v>
      </c>
      <c r="AU25" s="86">
        <v>1.0999674278433771</v>
      </c>
      <c r="AV25" s="86">
        <v>0.72620704256790225</v>
      </c>
      <c r="AW25" s="86">
        <v>0.78349113402478165</v>
      </c>
      <c r="AX25" s="87">
        <v>0.72214676565697844</v>
      </c>
      <c r="AY25" s="86">
        <v>3.5056110538689982</v>
      </c>
      <c r="AZ25" s="86">
        <v>1.6645184571343741</v>
      </c>
      <c r="BA25" s="86">
        <v>1.17</v>
      </c>
      <c r="BB25" s="86">
        <v>1.4615903506368504</v>
      </c>
      <c r="BC25" s="86">
        <v>1.0504528178430534</v>
      </c>
      <c r="BD25" s="87">
        <v>0.89590208151819151</v>
      </c>
      <c r="BE25" s="83" t="s">
        <v>1429</v>
      </c>
      <c r="BF25" s="86" t="s">
        <v>1429</v>
      </c>
      <c r="BG25" s="86" t="s">
        <v>1429</v>
      </c>
      <c r="BH25" s="86" t="s">
        <v>1429</v>
      </c>
      <c r="BI25" s="86" t="s">
        <v>1429</v>
      </c>
      <c r="BJ25" s="87" t="s">
        <v>1429</v>
      </c>
      <c r="BK25" s="83" t="s">
        <v>1429</v>
      </c>
      <c r="BL25" s="86" t="s">
        <v>1429</v>
      </c>
      <c r="BM25" s="86" t="s">
        <v>1429</v>
      </c>
      <c r="BN25" s="86" t="s">
        <v>1429</v>
      </c>
      <c r="BO25" s="86" t="s">
        <v>1429</v>
      </c>
      <c r="BP25" s="87" t="s">
        <v>1429</v>
      </c>
      <c r="BQ25" s="83" t="s">
        <v>1429</v>
      </c>
      <c r="BR25" s="86" t="s">
        <v>1429</v>
      </c>
      <c r="BS25" s="86" t="s">
        <v>1429</v>
      </c>
      <c r="BT25" s="86" t="s">
        <v>1429</v>
      </c>
      <c r="BU25" s="86" t="s">
        <v>1429</v>
      </c>
      <c r="BV25" s="87" t="s">
        <v>1429</v>
      </c>
      <c r="BW25" s="83"/>
      <c r="BX25" s="86"/>
      <c r="BY25" s="86"/>
      <c r="BZ25" s="86"/>
      <c r="CA25" s="86"/>
      <c r="CB25" s="87"/>
      <c r="CC25" s="86"/>
      <c r="CD25" s="86"/>
      <c r="CE25" s="86"/>
      <c r="CF25" s="86"/>
      <c r="CG25" s="86"/>
      <c r="CH25" s="87"/>
      <c r="CI25" s="86"/>
      <c r="CJ25" s="86"/>
      <c r="CK25" s="86"/>
      <c r="CL25" s="86"/>
      <c r="CM25" s="86"/>
      <c r="CN25" s="87"/>
    </row>
    <row r="26" spans="2:92" s="80" customFormat="1">
      <c r="B26" s="28" t="s">
        <v>476</v>
      </c>
      <c r="C26" s="83">
        <v>6143993.9790000003</v>
      </c>
      <c r="D26" s="84">
        <v>7079465.9230000004</v>
      </c>
      <c r="E26" s="84">
        <v>8453028.4100000001</v>
      </c>
      <c r="F26" s="84">
        <v>9805512.9555999991</v>
      </c>
      <c r="G26" s="84">
        <v>11413617.080318399</v>
      </c>
      <c r="H26" s="72">
        <v>13319691.132731572</v>
      </c>
      <c r="I26" s="83">
        <v>257372</v>
      </c>
      <c r="J26" s="84">
        <v>290957.81200000003</v>
      </c>
      <c r="K26" s="84">
        <v>343807.41600000003</v>
      </c>
      <c r="L26" s="84">
        <v>405692.75088000001</v>
      </c>
      <c r="M26" s="84">
        <v>482774.3735472</v>
      </c>
      <c r="N26" s="72">
        <v>574501.50452116795</v>
      </c>
      <c r="O26" s="83">
        <v>1318786.014</v>
      </c>
      <c r="P26" s="84">
        <v>1449283.2459999998</v>
      </c>
      <c r="Q26" s="84">
        <v>1744468.8459999999</v>
      </c>
      <c r="R26" s="84">
        <v>2082895.8021239997</v>
      </c>
      <c r="S26" s="84">
        <v>2466148.6297148154</v>
      </c>
      <c r="T26" s="72">
        <v>2917453.8289526268</v>
      </c>
      <c r="U26" s="83">
        <v>346089.14199999999</v>
      </c>
      <c r="V26" s="84">
        <v>460952.56400000001</v>
      </c>
      <c r="W26" s="84">
        <v>584215.44099999999</v>
      </c>
      <c r="X26" s="84">
        <v>729095.80326999992</v>
      </c>
      <c r="Y26" s="84">
        <v>917269.6201271899</v>
      </c>
      <c r="Z26" s="72">
        <v>1147872.7771149112</v>
      </c>
      <c r="AA26" s="83">
        <v>7337290.9039999992</v>
      </c>
      <c r="AB26" s="84">
        <v>8590204.3900000006</v>
      </c>
      <c r="AC26" s="84">
        <v>10196383.052999999</v>
      </c>
      <c r="AD26" s="84">
        <v>12082713.917804999</v>
      </c>
      <c r="AE26" s="84">
        <v>14281767.850845508</v>
      </c>
      <c r="AF26" s="72">
        <v>16909613.135401081</v>
      </c>
      <c r="AG26" s="83">
        <v>2125954.085</v>
      </c>
      <c r="AH26" s="84">
        <v>2390515.3459999999</v>
      </c>
      <c r="AI26" s="84">
        <v>2899236.827</v>
      </c>
      <c r="AJ26" s="84">
        <v>3467487.2450919999</v>
      </c>
      <c r="AK26" s="84">
        <v>4108972.3854340198</v>
      </c>
      <c r="AL26" s="72">
        <v>4869132.2767393142</v>
      </c>
      <c r="AM26" s="83">
        <v>2236701.5529999998</v>
      </c>
      <c r="AN26" s="84">
        <v>2712536.0180000002</v>
      </c>
      <c r="AO26" s="84">
        <v>3198612.074</v>
      </c>
      <c r="AP26" s="84">
        <v>3748773.3507279996</v>
      </c>
      <c r="AQ26" s="84">
        <v>4386064.820351759</v>
      </c>
      <c r="AR26" s="72">
        <v>5144854.034272613</v>
      </c>
      <c r="AS26" s="83">
        <v>586225.07499999995</v>
      </c>
      <c r="AT26" s="84">
        <v>600218.08400000003</v>
      </c>
      <c r="AU26" s="84">
        <v>702093.51699999999</v>
      </c>
      <c r="AV26" s="84">
        <v>842512.22039999999</v>
      </c>
      <c r="AW26" s="84">
        <v>1002589.5422759999</v>
      </c>
      <c r="AX26" s="72">
        <v>1193081.5553084398</v>
      </c>
      <c r="AY26" s="83">
        <v>816128.75930500007</v>
      </c>
      <c r="AZ26" s="84">
        <v>939749.26699999999</v>
      </c>
      <c r="BA26" s="84">
        <v>1047567.691</v>
      </c>
      <c r="BB26" s="84">
        <v>1218623.1590230586</v>
      </c>
      <c r="BC26" s="84">
        <v>1432268.2095823982</v>
      </c>
      <c r="BD26" s="72">
        <v>1688681.5011826067</v>
      </c>
      <c r="BE26" s="83" t="s">
        <v>1429</v>
      </c>
      <c r="BF26" s="84" t="s">
        <v>1429</v>
      </c>
      <c r="BG26" s="84" t="s">
        <v>1429</v>
      </c>
      <c r="BH26" s="84" t="s">
        <v>1429</v>
      </c>
      <c r="BI26" s="84" t="s">
        <v>1429</v>
      </c>
      <c r="BJ26" s="72" t="s">
        <v>1429</v>
      </c>
      <c r="BK26" s="83" t="s">
        <v>1429</v>
      </c>
      <c r="BL26" s="84" t="s">
        <v>1429</v>
      </c>
      <c r="BM26" s="84" t="s">
        <v>1429</v>
      </c>
      <c r="BN26" s="84" t="s">
        <v>1429</v>
      </c>
      <c r="BO26" s="84" t="s">
        <v>1429</v>
      </c>
      <c r="BP26" s="72" t="s">
        <v>1429</v>
      </c>
      <c r="BQ26" s="83" t="s">
        <v>1429</v>
      </c>
      <c r="BR26" s="84" t="s">
        <v>1429</v>
      </c>
      <c r="BS26" s="84" t="s">
        <v>1429</v>
      </c>
      <c r="BT26" s="84" t="s">
        <v>1429</v>
      </c>
      <c r="BU26" s="84" t="s">
        <v>1429</v>
      </c>
      <c r="BV26" s="72" t="s">
        <v>1429</v>
      </c>
      <c r="BW26" s="83"/>
      <c r="BX26" s="84"/>
      <c r="BY26" s="84"/>
      <c r="BZ26" s="84"/>
      <c r="CA26" s="84"/>
      <c r="CB26" s="72"/>
      <c r="CC26" s="83"/>
      <c r="CD26" s="84"/>
      <c r="CE26" s="84"/>
      <c r="CF26" s="84"/>
      <c r="CG26" s="84"/>
      <c r="CH26" s="72"/>
      <c r="CI26" s="83"/>
      <c r="CJ26" s="84"/>
      <c r="CK26" s="84"/>
      <c r="CL26" s="84"/>
      <c r="CM26" s="84"/>
      <c r="CN26" s="72"/>
    </row>
    <row r="27" spans="2:92" s="80" customFormat="1">
      <c r="B27" s="28" t="s">
        <v>469</v>
      </c>
      <c r="C27" s="86">
        <v>7.5207253698804379</v>
      </c>
      <c r="D27" s="86">
        <v>15.225795259523636</v>
      </c>
      <c r="E27" s="86">
        <v>19.40206368587107</v>
      </c>
      <c r="F27" s="86">
        <v>15.999999999999986</v>
      </c>
      <c r="G27" s="86">
        <v>16.399999999999991</v>
      </c>
      <c r="H27" s="87">
        <v>16.700000000000003</v>
      </c>
      <c r="I27" s="86">
        <v>1.5462741378603084</v>
      </c>
      <c r="J27" s="86">
        <v>13.049520538364717</v>
      </c>
      <c r="K27" s="86">
        <v>18.164009289429202</v>
      </c>
      <c r="L27" s="86">
        <v>18</v>
      </c>
      <c r="M27" s="86">
        <v>19</v>
      </c>
      <c r="N27" s="87">
        <v>19</v>
      </c>
      <c r="O27" s="86">
        <v>7.8603504572075877</v>
      </c>
      <c r="P27" s="86">
        <v>9.8952544699946827</v>
      </c>
      <c r="Q27" s="86">
        <v>20.367695605031514</v>
      </c>
      <c r="R27" s="86">
        <v>19.399999999999991</v>
      </c>
      <c r="S27" s="86">
        <v>18.399999999999991</v>
      </c>
      <c r="T27" s="87">
        <v>18.300000000000011</v>
      </c>
      <c r="U27" s="86">
        <v>28.21718133457594</v>
      </c>
      <c r="V27" s="86">
        <v>33.188970141108911</v>
      </c>
      <c r="W27" s="86">
        <v>26.74090277974895</v>
      </c>
      <c r="X27" s="86">
        <v>24.799132666197352</v>
      </c>
      <c r="Y27" s="86">
        <v>25.809203127110194</v>
      </c>
      <c r="Z27" s="87">
        <v>25.140171649394176</v>
      </c>
      <c r="AA27" s="86">
        <v>13.705330138808122</v>
      </c>
      <c r="AB27" s="86">
        <v>17.075968533794452</v>
      </c>
      <c r="AC27" s="86">
        <v>18.697793324566049</v>
      </c>
      <c r="AD27" s="86">
        <v>18.5</v>
      </c>
      <c r="AE27" s="86">
        <v>18.199999999999989</v>
      </c>
      <c r="AF27" s="87">
        <v>18.399999999999991</v>
      </c>
      <c r="AG27" s="86">
        <v>2.8107904947653566</v>
      </c>
      <c r="AH27" s="86">
        <v>12.444354413232773</v>
      </c>
      <c r="AI27" s="86">
        <v>21.280828916293444</v>
      </c>
      <c r="AJ27" s="86">
        <v>19.599999999999994</v>
      </c>
      <c r="AK27" s="86">
        <v>18.5</v>
      </c>
      <c r="AL27" s="87">
        <v>18.500000000000028</v>
      </c>
      <c r="AM27" s="86">
        <v>1.7847558420831291</v>
      </c>
      <c r="AN27" s="86">
        <v>21.273936362309144</v>
      </c>
      <c r="AO27" s="86">
        <v>17.919616652994421</v>
      </c>
      <c r="AP27" s="86">
        <v>17.199999999999989</v>
      </c>
      <c r="AQ27" s="86">
        <v>17</v>
      </c>
      <c r="AR27" s="87">
        <v>17.300000000000011</v>
      </c>
      <c r="AS27" s="86">
        <v>1.04010391304395</v>
      </c>
      <c r="AT27" s="86">
        <v>2.3869686911635455</v>
      </c>
      <c r="AU27" s="86">
        <v>16.973069575157936</v>
      </c>
      <c r="AV27" s="86">
        <v>20</v>
      </c>
      <c r="AW27" s="86">
        <v>19</v>
      </c>
      <c r="AX27" s="87">
        <v>19</v>
      </c>
      <c r="AY27" s="86">
        <v>22.486777763085371</v>
      </c>
      <c r="AZ27" s="86">
        <v>15.147181898144709</v>
      </c>
      <c r="BA27" s="86">
        <v>11.473105410786118</v>
      </c>
      <c r="BB27" s="86">
        <v>16.328822422899506</v>
      </c>
      <c r="BC27" s="86">
        <v>17.531674905194961</v>
      </c>
      <c r="BD27" s="87">
        <v>17.902603010016534</v>
      </c>
      <c r="BE27" s="83" t="s">
        <v>1429</v>
      </c>
      <c r="BF27" s="86" t="s">
        <v>1429</v>
      </c>
      <c r="BG27" s="86" t="s">
        <v>1429</v>
      </c>
      <c r="BH27" s="86" t="s">
        <v>1429</v>
      </c>
      <c r="BI27" s="86" t="s">
        <v>1429</v>
      </c>
      <c r="BJ27" s="87" t="s">
        <v>1429</v>
      </c>
      <c r="BK27" s="83" t="s">
        <v>1429</v>
      </c>
      <c r="BL27" s="86" t="s">
        <v>1429</v>
      </c>
      <c r="BM27" s="86" t="s">
        <v>1429</v>
      </c>
      <c r="BN27" s="86" t="s">
        <v>1429</v>
      </c>
      <c r="BO27" s="86" t="s">
        <v>1429</v>
      </c>
      <c r="BP27" s="87" t="s">
        <v>1429</v>
      </c>
      <c r="BQ27" s="83" t="s">
        <v>1429</v>
      </c>
      <c r="BR27" s="86" t="s">
        <v>1429</v>
      </c>
      <c r="BS27" s="86" t="s">
        <v>1429</v>
      </c>
      <c r="BT27" s="86" t="s">
        <v>1429</v>
      </c>
      <c r="BU27" s="86" t="s">
        <v>1429</v>
      </c>
      <c r="BV27" s="87" t="s">
        <v>1429</v>
      </c>
      <c r="BW27" s="83"/>
      <c r="BX27" s="86"/>
      <c r="BY27" s="86"/>
      <c r="BZ27" s="86"/>
      <c r="CA27" s="86"/>
      <c r="CB27" s="87"/>
      <c r="CC27" s="86"/>
      <c r="CD27" s="86"/>
      <c r="CE27" s="86"/>
      <c r="CF27" s="86"/>
      <c r="CG27" s="86"/>
      <c r="CH27" s="87"/>
      <c r="CI27" s="86"/>
      <c r="CJ27" s="86"/>
      <c r="CK27" s="86"/>
      <c r="CL27" s="86"/>
      <c r="CM27" s="86"/>
      <c r="CN27" s="87"/>
    </row>
    <row r="28" spans="2:92" s="80" customFormat="1">
      <c r="B28" s="28" t="s">
        <v>470</v>
      </c>
      <c r="C28" s="86">
        <v>45.523696159051759</v>
      </c>
      <c r="D28" s="86">
        <v>45.014457685978911</v>
      </c>
      <c r="E28" s="86">
        <v>47.155420956192387</v>
      </c>
      <c r="F28" s="86">
        <v>42.899999999999991</v>
      </c>
      <c r="G28" s="86">
        <v>44.1</v>
      </c>
      <c r="H28" s="87">
        <v>44.999999999999993</v>
      </c>
      <c r="I28" s="86">
        <v>22.847230457682603</v>
      </c>
      <c r="J28" s="86">
        <v>26.75304665066356</v>
      </c>
      <c r="K28" s="86">
        <v>26.420693466437399</v>
      </c>
      <c r="L28" s="86">
        <v>26.1</v>
      </c>
      <c r="M28" s="86">
        <v>26.499999999999996</v>
      </c>
      <c r="N28" s="87">
        <v>26.5</v>
      </c>
      <c r="O28" s="86">
        <v>34.007789803642844</v>
      </c>
      <c r="P28" s="86">
        <v>37.133071140930127</v>
      </c>
      <c r="Q28" s="86">
        <v>32.860840893299596</v>
      </c>
      <c r="R28" s="86">
        <v>30.899999999999995</v>
      </c>
      <c r="S28" s="86">
        <v>31.4</v>
      </c>
      <c r="T28" s="87">
        <v>31.900000000000002</v>
      </c>
      <c r="U28" s="86">
        <v>23.000552078338394</v>
      </c>
      <c r="V28" s="86">
        <v>37.288986924819611</v>
      </c>
      <c r="W28" s="86">
        <v>38.43442027979696</v>
      </c>
      <c r="X28" s="86">
        <v>31.700000000000006</v>
      </c>
      <c r="Y28" s="86">
        <v>33.300000000000004</v>
      </c>
      <c r="Z28" s="87">
        <v>35.4</v>
      </c>
      <c r="AA28" s="86">
        <v>46.28559472179964</v>
      </c>
      <c r="AB28" s="86">
        <v>48.699079270170422</v>
      </c>
      <c r="AC28" s="86">
        <v>45.836991414966967</v>
      </c>
      <c r="AD28" s="86">
        <v>39.900000000000006</v>
      </c>
      <c r="AE28" s="86">
        <v>40.599999999999994</v>
      </c>
      <c r="AF28" s="87">
        <v>41.699999999999996</v>
      </c>
      <c r="AG28" s="86">
        <v>41.736307816769155</v>
      </c>
      <c r="AH28" s="86">
        <v>42.724683400185938</v>
      </c>
      <c r="AI28" s="86">
        <v>40.083388647053887</v>
      </c>
      <c r="AJ28" s="86">
        <v>39.300000000000004</v>
      </c>
      <c r="AK28" s="86">
        <v>39.6</v>
      </c>
      <c r="AL28" s="87">
        <v>39.800000000000004</v>
      </c>
      <c r="AM28" s="86">
        <v>60.447230338397674</v>
      </c>
      <c r="AN28" s="86">
        <v>60.681355439272778</v>
      </c>
      <c r="AO28" s="86">
        <v>52.827691220127569</v>
      </c>
      <c r="AP28" s="86">
        <v>47.4</v>
      </c>
      <c r="AQ28" s="86">
        <v>47.099999999999994</v>
      </c>
      <c r="AR28" s="87">
        <v>47.099999999999994</v>
      </c>
      <c r="AS28" s="86">
        <v>31.81592730084067</v>
      </c>
      <c r="AT28" s="86">
        <v>35.287003179499116</v>
      </c>
      <c r="AU28" s="86">
        <v>37.363414827230521</v>
      </c>
      <c r="AV28" s="86">
        <v>33.900000000000006</v>
      </c>
      <c r="AW28" s="86">
        <v>33.1</v>
      </c>
      <c r="AX28" s="87">
        <v>33.1</v>
      </c>
      <c r="AY28" s="86">
        <v>43.383800155055333</v>
      </c>
      <c r="AZ28" s="86">
        <v>41.605857380347139</v>
      </c>
      <c r="BA28" s="86">
        <v>39.285117225114206</v>
      </c>
      <c r="BB28" s="86">
        <v>37.5</v>
      </c>
      <c r="BC28" s="86">
        <v>38.800000000000004</v>
      </c>
      <c r="BD28" s="87">
        <v>39.199999999999996</v>
      </c>
      <c r="BE28" s="83" t="s">
        <v>1429</v>
      </c>
      <c r="BF28" s="86" t="s">
        <v>1429</v>
      </c>
      <c r="BG28" s="86" t="s">
        <v>1429</v>
      </c>
      <c r="BH28" s="86" t="s">
        <v>1429</v>
      </c>
      <c r="BI28" s="86" t="s">
        <v>1429</v>
      </c>
      <c r="BJ28" s="87" t="s">
        <v>1429</v>
      </c>
      <c r="BK28" s="83" t="s">
        <v>1429</v>
      </c>
      <c r="BL28" s="86" t="s">
        <v>1429</v>
      </c>
      <c r="BM28" s="86" t="s">
        <v>1429</v>
      </c>
      <c r="BN28" s="86" t="s">
        <v>1429</v>
      </c>
      <c r="BO28" s="86" t="s">
        <v>1429</v>
      </c>
      <c r="BP28" s="87" t="s">
        <v>1429</v>
      </c>
      <c r="BQ28" s="83" t="s">
        <v>1429</v>
      </c>
      <c r="BR28" s="86" t="s">
        <v>1429</v>
      </c>
      <c r="BS28" s="86" t="s">
        <v>1429</v>
      </c>
      <c r="BT28" s="86" t="s">
        <v>1429</v>
      </c>
      <c r="BU28" s="86" t="s">
        <v>1429</v>
      </c>
      <c r="BV28" s="87" t="s">
        <v>1429</v>
      </c>
      <c r="BW28" s="83"/>
      <c r="BX28" s="86"/>
      <c r="BY28" s="86"/>
      <c r="BZ28" s="86"/>
      <c r="CA28" s="86"/>
      <c r="CB28" s="87"/>
      <c r="CC28" s="86"/>
      <c r="CD28" s="86"/>
      <c r="CE28" s="86"/>
      <c r="CF28" s="86"/>
      <c r="CG28" s="86"/>
      <c r="CH28" s="87"/>
      <c r="CI28" s="86"/>
      <c r="CJ28" s="86"/>
      <c r="CK28" s="86"/>
      <c r="CL28" s="86"/>
      <c r="CM28" s="86"/>
      <c r="CN28" s="87"/>
    </row>
    <row r="29" spans="2:92" s="80" customFormat="1">
      <c r="B29" s="28" t="s">
        <v>471</v>
      </c>
      <c r="C29" s="86">
        <v>3.3938141807626159</v>
      </c>
      <c r="D29" s="86">
        <v>3.3266408315954421</v>
      </c>
      <c r="E29" s="86">
        <v>3.6870315833234644</v>
      </c>
      <c r="F29" s="86">
        <v>3.7658443736652245</v>
      </c>
      <c r="G29" s="86">
        <v>3.8653421492530238</v>
      </c>
      <c r="H29" s="87">
        <v>3.9343217669479595</v>
      </c>
      <c r="I29" s="86">
        <v>3.5933885023812531</v>
      </c>
      <c r="J29" s="86">
        <v>3.6134172010657539</v>
      </c>
      <c r="K29" s="86">
        <v>3.9731367159423132</v>
      </c>
      <c r="L29" s="86">
        <v>3.7623823630907833</v>
      </c>
      <c r="M29" s="86">
        <v>3.7588417253233315</v>
      </c>
      <c r="N29" s="87">
        <v>3.6999856210753421</v>
      </c>
      <c r="O29" s="86">
        <v>3.2117963670293417</v>
      </c>
      <c r="P29" s="86">
        <v>3.2323872248490124</v>
      </c>
      <c r="Q29" s="86">
        <v>3.4748321549244547</v>
      </c>
      <c r="R29" s="86">
        <v>3.3385111177067648</v>
      </c>
      <c r="S29" s="86">
        <v>3.4433863964500926</v>
      </c>
      <c r="T29" s="87">
        <v>3.4817658548241357</v>
      </c>
      <c r="U29" s="86">
        <v>5.3385741222922753</v>
      </c>
      <c r="V29" s="86">
        <v>5.868853024329141</v>
      </c>
      <c r="W29" s="86">
        <v>6.2957712089430657</v>
      </c>
      <c r="X29" s="86">
        <v>5.8565231878998434</v>
      </c>
      <c r="Y29" s="86">
        <v>6.0532921533314257</v>
      </c>
      <c r="Z29" s="87">
        <v>6.3826928713097555</v>
      </c>
      <c r="AA29" s="86">
        <v>3.7475319753152414</v>
      </c>
      <c r="AB29" s="86">
        <v>4.0749135820492111</v>
      </c>
      <c r="AC29" s="86">
        <v>4.6705489099156683</v>
      </c>
      <c r="AD29" s="86">
        <v>4.7099443594033872</v>
      </c>
      <c r="AE29" s="86">
        <v>4.5602187521237525</v>
      </c>
      <c r="AF29" s="87">
        <v>4.5173057132683345</v>
      </c>
      <c r="AG29" s="86">
        <v>4.3253637291469333</v>
      </c>
      <c r="AH29" s="86">
        <v>4.0659976247582135</v>
      </c>
      <c r="AI29" s="86">
        <v>4.0164413400002692</v>
      </c>
      <c r="AJ29" s="86">
        <v>4.1490949244073079</v>
      </c>
      <c r="AK29" s="86">
        <v>4.2547453170776759</v>
      </c>
      <c r="AL29" s="87">
        <v>4.3675668338560731</v>
      </c>
      <c r="AM29" s="86">
        <v>4.4175333212029901</v>
      </c>
      <c r="AN29" s="86">
        <v>4.4572366534790051</v>
      </c>
      <c r="AO29" s="86">
        <v>5.0557348962943038</v>
      </c>
      <c r="AP29" s="86">
        <v>5.2097006432112769</v>
      </c>
      <c r="AQ29" s="86">
        <v>5.0664740417532173</v>
      </c>
      <c r="AR29" s="87">
        <v>5.0835122578675671</v>
      </c>
      <c r="AS29" s="86">
        <v>4.213205251812874</v>
      </c>
      <c r="AT29" s="86">
        <v>4.1393431945812997</v>
      </c>
      <c r="AU29" s="86">
        <v>4.8332141527500374</v>
      </c>
      <c r="AV29" s="86">
        <v>5.1400328481870208</v>
      </c>
      <c r="AW29" s="86">
        <v>5.209607793008991</v>
      </c>
      <c r="AX29" s="87">
        <v>5.3340161874439831</v>
      </c>
      <c r="AY29" s="86">
        <v>7.6740784384399738</v>
      </c>
      <c r="AZ29" s="86">
        <v>7.3796835516570054</v>
      </c>
      <c r="BA29" s="86">
        <v>6.8577070625480339</v>
      </c>
      <c r="BB29" s="86">
        <v>6.6566234048797872</v>
      </c>
      <c r="BC29" s="86">
        <v>6.690875350528672</v>
      </c>
      <c r="BD29" s="87">
        <v>6.6099487598662199</v>
      </c>
      <c r="BE29" s="83" t="s">
        <v>1429</v>
      </c>
      <c r="BF29" s="86" t="s">
        <v>1429</v>
      </c>
      <c r="BG29" s="86" t="s">
        <v>1429</v>
      </c>
      <c r="BH29" s="86" t="s">
        <v>1429</v>
      </c>
      <c r="BI29" s="86" t="s">
        <v>1429</v>
      </c>
      <c r="BJ29" s="87" t="s">
        <v>1429</v>
      </c>
      <c r="BK29" s="83" t="s">
        <v>1429</v>
      </c>
      <c r="BL29" s="86" t="s">
        <v>1429</v>
      </c>
      <c r="BM29" s="86" t="s">
        <v>1429</v>
      </c>
      <c r="BN29" s="86" t="s">
        <v>1429</v>
      </c>
      <c r="BO29" s="86" t="s">
        <v>1429</v>
      </c>
      <c r="BP29" s="87" t="s">
        <v>1429</v>
      </c>
      <c r="BQ29" s="83" t="s">
        <v>1429</v>
      </c>
      <c r="BR29" s="86" t="s">
        <v>1429</v>
      </c>
      <c r="BS29" s="86" t="s">
        <v>1429</v>
      </c>
      <c r="BT29" s="86" t="s">
        <v>1429</v>
      </c>
      <c r="BU29" s="86" t="s">
        <v>1429</v>
      </c>
      <c r="BV29" s="87" t="s">
        <v>1429</v>
      </c>
      <c r="BW29" s="83"/>
      <c r="BX29" s="86"/>
      <c r="BY29" s="86"/>
      <c r="BZ29" s="86"/>
      <c r="CA29" s="86"/>
      <c r="CB29" s="87"/>
      <c r="CC29" s="86"/>
      <c r="CD29" s="86"/>
      <c r="CE29" s="86"/>
      <c r="CF29" s="86"/>
      <c r="CG29" s="86"/>
      <c r="CH29" s="87"/>
      <c r="CI29" s="86"/>
      <c r="CJ29" s="86"/>
      <c r="CK29" s="86"/>
      <c r="CL29" s="86"/>
      <c r="CM29" s="86"/>
      <c r="CN29" s="87"/>
    </row>
    <row r="30" spans="2:92" s="80" customFormat="1">
      <c r="B30" s="28" t="s">
        <v>477</v>
      </c>
      <c r="C30" s="83">
        <v>65885.006000000023</v>
      </c>
      <c r="D30" s="84">
        <v>130254.78400000003</v>
      </c>
      <c r="E30" s="84">
        <v>95796.828999999823</v>
      </c>
      <c r="F30" s="84">
        <v>241393.10077629861</v>
      </c>
      <c r="G30" s="84">
        <v>302165.3630092403</v>
      </c>
      <c r="H30" s="72">
        <v>368919.93940150546</v>
      </c>
      <c r="I30" s="83">
        <v>3357.9699999999966</v>
      </c>
      <c r="J30" s="84">
        <v>2875.0430000000006</v>
      </c>
      <c r="K30" s="84">
        <v>4655.6079999999974</v>
      </c>
      <c r="L30" s="84">
        <v>5376.4552256732177</v>
      </c>
      <c r="M30" s="84">
        <v>6573.5009144750311</v>
      </c>
      <c r="N30" s="72">
        <v>7834.6274763247457</v>
      </c>
      <c r="O30" s="83">
        <v>15902.973000000005</v>
      </c>
      <c r="P30" s="84">
        <v>18898.214999999989</v>
      </c>
      <c r="Q30" s="84">
        <v>30105.905000000072</v>
      </c>
      <c r="R30" s="84">
        <v>37535.822560002896</v>
      </c>
      <c r="S30" s="84">
        <v>45060.068992571963</v>
      </c>
      <c r="T30" s="72">
        <v>53837.253621985044</v>
      </c>
      <c r="U30" s="83">
        <v>6002.2539999999972</v>
      </c>
      <c r="V30" s="84">
        <v>11298.342000000004</v>
      </c>
      <c r="W30" s="84">
        <v>14279.253000000002</v>
      </c>
      <c r="X30" s="84">
        <v>16829.349654249378</v>
      </c>
      <c r="Y30" s="84">
        <v>22259.033554595993</v>
      </c>
      <c r="Z30" s="72">
        <v>30707.651498016519</v>
      </c>
      <c r="AA30" s="83">
        <v>161926.84100000013</v>
      </c>
      <c r="AB30" s="84">
        <v>233394.90700000001</v>
      </c>
      <c r="AC30" s="84">
        <v>318964.96200000006</v>
      </c>
      <c r="AD30" s="84">
        <v>400104.88298323692</v>
      </c>
      <c r="AE30" s="84">
        <v>456534.08953528438</v>
      </c>
      <c r="AF30" s="72">
        <v>532545.15498141095</v>
      </c>
      <c r="AG30" s="83">
        <v>29298.749000000003</v>
      </c>
      <c r="AH30" s="84">
        <v>48046.387999999992</v>
      </c>
      <c r="AI30" s="84">
        <v>74431.342000000033</v>
      </c>
      <c r="AJ30" s="84">
        <v>91075.264572207379</v>
      </c>
      <c r="AK30" s="84">
        <v>112905.67674737786</v>
      </c>
      <c r="AL30" s="72">
        <v>138541.57352397242</v>
      </c>
      <c r="AM30" s="83">
        <v>69648.366000000024</v>
      </c>
      <c r="AN30" s="84">
        <v>85726.902000000031</v>
      </c>
      <c r="AO30" s="84">
        <v>109392.98100000006</v>
      </c>
      <c r="AP30" s="84">
        <v>135380.54085401486</v>
      </c>
      <c r="AQ30" s="84">
        <v>152013.97623741082</v>
      </c>
      <c r="AR30" s="72">
        <v>176622.25141690101</v>
      </c>
      <c r="AS30" s="83">
        <v>5077.838999999989</v>
      </c>
      <c r="AT30" s="84">
        <v>-747.35299999998824</v>
      </c>
      <c r="AU30" s="84">
        <v>8827.3909999999923</v>
      </c>
      <c r="AV30" s="84">
        <v>12634.384070652452</v>
      </c>
      <c r="AW30" s="84">
        <v>16962.470816237608</v>
      </c>
      <c r="AX30" s="72">
        <v>22420.049815610753</v>
      </c>
      <c r="AY30" s="83">
        <v>22054.568323000029</v>
      </c>
      <c r="AZ30" s="84">
        <v>1257.939999999976</v>
      </c>
      <c r="BA30" s="84">
        <v>21946.379999999983</v>
      </c>
      <c r="BB30" s="84">
        <v>32929.381590115241</v>
      </c>
      <c r="BC30" s="84">
        <v>41379.269318823004</v>
      </c>
      <c r="BD30" s="72">
        <v>49789.100177254775</v>
      </c>
      <c r="BE30" s="83" t="s">
        <v>1429</v>
      </c>
      <c r="BF30" s="84" t="s">
        <v>1429</v>
      </c>
      <c r="BG30" s="84" t="s">
        <v>1429</v>
      </c>
      <c r="BH30" s="84" t="s">
        <v>1429</v>
      </c>
      <c r="BI30" s="84" t="s">
        <v>1429</v>
      </c>
      <c r="BJ30" s="72" t="s">
        <v>1429</v>
      </c>
      <c r="BK30" s="83" t="s">
        <v>1429</v>
      </c>
      <c r="BL30" s="84" t="s">
        <v>1429</v>
      </c>
      <c r="BM30" s="84" t="s">
        <v>1429</v>
      </c>
      <c r="BN30" s="84" t="s">
        <v>1429</v>
      </c>
      <c r="BO30" s="84" t="s">
        <v>1429</v>
      </c>
      <c r="BP30" s="72" t="s">
        <v>1429</v>
      </c>
      <c r="BQ30" s="83" t="s">
        <v>1429</v>
      </c>
      <c r="BR30" s="84" t="s">
        <v>1429</v>
      </c>
      <c r="BS30" s="84" t="s">
        <v>1429</v>
      </c>
      <c r="BT30" s="84" t="s">
        <v>1429</v>
      </c>
      <c r="BU30" s="84" t="s">
        <v>1429</v>
      </c>
      <c r="BV30" s="72" t="s">
        <v>1429</v>
      </c>
      <c r="BW30" s="83"/>
      <c r="BX30" s="84"/>
      <c r="BY30" s="84"/>
      <c r="BZ30" s="84"/>
      <c r="CA30" s="84"/>
      <c r="CB30" s="72"/>
      <c r="CC30" s="83"/>
      <c r="CD30" s="84"/>
      <c r="CE30" s="84"/>
      <c r="CF30" s="84"/>
      <c r="CG30" s="84"/>
      <c r="CH30" s="72"/>
      <c r="CI30" s="83"/>
      <c r="CJ30" s="84"/>
      <c r="CK30" s="84"/>
      <c r="CL30" s="84"/>
      <c r="CM30" s="84"/>
      <c r="CN30" s="72"/>
    </row>
    <row r="31" spans="2:92" s="76" customFormat="1">
      <c r="B31" s="27" t="s">
        <v>353</v>
      </c>
      <c r="C31" s="83">
        <v>1016030.102</v>
      </c>
      <c r="D31" s="84">
        <v>1150254.615</v>
      </c>
      <c r="E31" s="84">
        <v>1249932.4469999999</v>
      </c>
      <c r="F31" s="84">
        <v>1470095.1371262989</v>
      </c>
      <c r="G31" s="84">
        <v>1747491.857635539</v>
      </c>
      <c r="H31" s="72">
        <v>2091643.1545370445</v>
      </c>
      <c r="I31" s="83">
        <v>37576.337</v>
      </c>
      <c r="J31" s="84">
        <v>40475.091999999997</v>
      </c>
      <c r="K31" s="84">
        <v>45630.345000000001</v>
      </c>
      <c r="L31" s="84">
        <v>50383.809825673212</v>
      </c>
      <c r="M31" s="84">
        <v>56178.556490148243</v>
      </c>
      <c r="N31" s="72">
        <v>63234.429716472987</v>
      </c>
      <c r="O31" s="83">
        <v>161244.65</v>
      </c>
      <c r="P31" s="84">
        <v>187938.39600000001</v>
      </c>
      <c r="Q31" s="84">
        <v>215062.39999999999</v>
      </c>
      <c r="R31" s="84">
        <v>278535.34892543138</v>
      </c>
      <c r="S31" s="84">
        <v>317728.7238315742</v>
      </c>
      <c r="T31" s="72">
        <v>365699.28336713009</v>
      </c>
      <c r="U31" s="83">
        <v>61720.987000000008</v>
      </c>
      <c r="V31" s="84">
        <v>74726.823999999993</v>
      </c>
      <c r="W31" s="84">
        <v>109333.185</v>
      </c>
      <c r="X31" s="84">
        <v>122828.80965424937</v>
      </c>
      <c r="Y31" s="84">
        <v>145087.84320884538</v>
      </c>
      <c r="Z31" s="72">
        <v>175795.49470686191</v>
      </c>
      <c r="AA31" s="83">
        <v>1475060.84</v>
      </c>
      <c r="AB31" s="84">
        <v>1702455.6030000001</v>
      </c>
      <c r="AC31" s="84">
        <v>1999545</v>
      </c>
      <c r="AD31" s="84">
        <v>2340286.734983237</v>
      </c>
      <c r="AE31" s="84">
        <v>2733965.7245185212</v>
      </c>
      <c r="AF31" s="72">
        <v>3196671.8794999323</v>
      </c>
      <c r="AG31" s="83">
        <v>434952.45199999999</v>
      </c>
      <c r="AH31" s="84">
        <v>480103.13999999996</v>
      </c>
      <c r="AI31" s="84">
        <v>549603</v>
      </c>
      <c r="AJ31" s="84">
        <v>629039.76557220728</v>
      </c>
      <c r="AK31" s="84">
        <v>729531.0423195851</v>
      </c>
      <c r="AL31" s="72">
        <v>854882.31584355747</v>
      </c>
      <c r="AM31" s="83">
        <v>637291.29599999997</v>
      </c>
      <c r="AN31" s="84">
        <v>724877.78099999996</v>
      </c>
      <c r="AO31" s="84">
        <v>835202.49900000007</v>
      </c>
      <c r="AP31" s="84">
        <v>967389.33575401502</v>
      </c>
      <c r="AQ31" s="84">
        <v>1115926.8379414259</v>
      </c>
      <c r="AR31" s="72">
        <v>1289072.6153083269</v>
      </c>
      <c r="AS31" s="83">
        <v>126625.75599999999</v>
      </c>
      <c r="AT31" s="84">
        <v>126182.459</v>
      </c>
      <c r="AU31" s="84">
        <v>135765.9</v>
      </c>
      <c r="AV31" s="84">
        <v>145443.8361981198</v>
      </c>
      <c r="AW31" s="84">
        <v>157444.78430060789</v>
      </c>
      <c r="AX31" s="72">
        <v>171995.39663093927</v>
      </c>
      <c r="AY31" s="83">
        <v>174081.83670299998</v>
      </c>
      <c r="AZ31" s="84">
        <v>173811.50699999998</v>
      </c>
      <c r="BA31" s="84">
        <v>195841.52499999999</v>
      </c>
      <c r="BB31" s="84">
        <v>219295.39776658581</v>
      </c>
      <c r="BC31" s="84">
        <v>249304.05649717353</v>
      </c>
      <c r="BD31" s="72">
        <v>287722.546086193</v>
      </c>
      <c r="BE31" s="83" t="s">
        <v>1429</v>
      </c>
      <c r="BF31" s="84" t="s">
        <v>1429</v>
      </c>
      <c r="BG31" s="84" t="s">
        <v>1429</v>
      </c>
      <c r="BH31" s="84" t="s">
        <v>1429</v>
      </c>
      <c r="BI31" s="84" t="s">
        <v>1429</v>
      </c>
      <c r="BJ31" s="72" t="s">
        <v>1429</v>
      </c>
      <c r="BK31" s="83" t="s">
        <v>1429</v>
      </c>
      <c r="BL31" s="84" t="s">
        <v>1429</v>
      </c>
      <c r="BM31" s="84" t="s">
        <v>1429</v>
      </c>
      <c r="BN31" s="84" t="s">
        <v>1429</v>
      </c>
      <c r="BO31" s="84" t="s">
        <v>1429</v>
      </c>
      <c r="BP31" s="72" t="s">
        <v>1429</v>
      </c>
      <c r="BQ31" s="83" t="s">
        <v>1429</v>
      </c>
      <c r="BR31" s="84" t="s">
        <v>1429</v>
      </c>
      <c r="BS31" s="84" t="s">
        <v>1429</v>
      </c>
      <c r="BT31" s="84" t="s">
        <v>1429</v>
      </c>
      <c r="BU31" s="84" t="s">
        <v>1429</v>
      </c>
      <c r="BV31" s="72" t="s">
        <v>1429</v>
      </c>
      <c r="BW31" s="83"/>
      <c r="BX31" s="84"/>
      <c r="BY31" s="84"/>
      <c r="BZ31" s="84"/>
      <c r="CA31" s="84"/>
      <c r="CB31" s="72"/>
      <c r="CC31" s="83"/>
      <c r="CD31" s="84"/>
      <c r="CE31" s="84"/>
      <c r="CF31" s="84"/>
      <c r="CG31" s="84"/>
      <c r="CH31" s="72"/>
      <c r="CI31" s="83"/>
      <c r="CJ31" s="84"/>
      <c r="CK31" s="84"/>
      <c r="CL31" s="84"/>
      <c r="CM31" s="84"/>
      <c r="CN31" s="72"/>
    </row>
    <row r="32" spans="2:92" s="80" customFormat="1">
      <c r="B32" s="28" t="s">
        <v>5</v>
      </c>
      <c r="C32" s="86">
        <v>7.0634901894552069</v>
      </c>
      <c r="D32" s="86">
        <v>12.017395157362483</v>
      </c>
      <c r="E32" s="86">
        <v>18.232950526385995</v>
      </c>
      <c r="F32" s="86">
        <v>17.721726263515002</v>
      </c>
      <c r="G32" s="86">
        <v>18.782109916602661</v>
      </c>
      <c r="H32" s="87">
        <v>19.21890937577275</v>
      </c>
      <c r="I32" s="86">
        <v>10.005887376086635</v>
      </c>
      <c r="J32" s="86">
        <v>7.8224840186320925</v>
      </c>
      <c r="K32" s="86">
        <v>11.505729716771732</v>
      </c>
      <c r="L32" s="86">
        <v>11.933567124454424</v>
      </c>
      <c r="M32" s="86">
        <v>13.065493490475708</v>
      </c>
      <c r="N32" s="87">
        <v>13.80861770284983</v>
      </c>
      <c r="O32" s="86">
        <v>10.383222929271671</v>
      </c>
      <c r="P32" s="86">
        <v>10.827351869096612</v>
      </c>
      <c r="Q32" s="86">
        <v>14.944581345314145</v>
      </c>
      <c r="R32" s="86">
        <v>15.212161143511635</v>
      </c>
      <c r="S32" s="86">
        <v>15.116671670722942</v>
      </c>
      <c r="T32" s="87">
        <v>15.757371977741361</v>
      </c>
      <c r="U32" s="86">
        <v>22.305582343120687</v>
      </c>
      <c r="V32" s="86">
        <v>16.560679013018397</v>
      </c>
      <c r="W32" s="86">
        <v>15.515866893171784</v>
      </c>
      <c r="X32" s="86">
        <v>14.497936821496326</v>
      </c>
      <c r="Y32" s="86">
        <v>16.616386713348756</v>
      </c>
      <c r="Z32" s="87">
        <v>19.139449058014414</v>
      </c>
      <c r="AA32" s="86">
        <v>12.561956432777862</v>
      </c>
      <c r="AB32" s="86">
        <v>14.974078689864809</v>
      </c>
      <c r="AC32" s="86">
        <v>17.479005069858733</v>
      </c>
      <c r="AD32" s="86">
        <v>18.669482868716866</v>
      </c>
      <c r="AE32" s="86">
        <v>18.213995508803965</v>
      </c>
      <c r="AF32" s="87">
        <v>18.146529861097754</v>
      </c>
      <c r="AG32" s="86">
        <v>7.5537589658036515</v>
      </c>
      <c r="AH32" s="86">
        <v>10.570588550177295</v>
      </c>
      <c r="AI32" s="86">
        <v>14.534290058752482</v>
      </c>
      <c r="AJ32" s="86">
        <v>15.527906073349387</v>
      </c>
      <c r="AK32" s="86">
        <v>16.695384649450943</v>
      </c>
      <c r="AL32" s="87">
        <v>17.554905795267242</v>
      </c>
      <c r="AM32" s="86">
        <v>12.465893760674964</v>
      </c>
      <c r="AN32" s="86">
        <v>12.683047620507931</v>
      </c>
      <c r="AO32" s="86">
        <v>14.122839127728625</v>
      </c>
      <c r="AP32" s="86">
        <v>15.109529993735944</v>
      </c>
      <c r="AQ32" s="86">
        <v>14.663848974511581</v>
      </c>
      <c r="AR32" s="87">
        <v>14.749251919639809</v>
      </c>
      <c r="AS32" s="86">
        <v>4.3688749091357177</v>
      </c>
      <c r="AT32" s="86">
        <v>-0.59124107181405339</v>
      </c>
      <c r="AU32" s="86">
        <v>6.7397948463574773</v>
      </c>
      <c r="AV32" s="86">
        <v>8.9857372944948022</v>
      </c>
      <c r="AW32" s="86">
        <v>11.200467543684999</v>
      </c>
      <c r="AX32" s="87">
        <v>13.610998969351169</v>
      </c>
      <c r="AY32" s="86">
        <v>13.528898181608989</v>
      </c>
      <c r="AZ32" s="86">
        <v>0.72317566447830162</v>
      </c>
      <c r="BA32" s="86">
        <v>11.87404300798484</v>
      </c>
      <c r="BB32" s="86">
        <v>15.864347295665656</v>
      </c>
      <c r="BC32" s="86">
        <v>17.660826935377507</v>
      </c>
      <c r="BD32" s="87">
        <v>18.542507927072627</v>
      </c>
      <c r="BE32" s="83" t="s">
        <v>1429</v>
      </c>
      <c r="BF32" s="86" t="s">
        <v>1429</v>
      </c>
      <c r="BG32" s="86" t="s">
        <v>1429</v>
      </c>
      <c r="BH32" s="86" t="s">
        <v>1429</v>
      </c>
      <c r="BI32" s="86" t="s">
        <v>1429</v>
      </c>
      <c r="BJ32" s="87" t="s">
        <v>1429</v>
      </c>
      <c r="BK32" s="83" t="s">
        <v>1429</v>
      </c>
      <c r="BL32" s="86" t="s">
        <v>1429</v>
      </c>
      <c r="BM32" s="86" t="s">
        <v>1429</v>
      </c>
      <c r="BN32" s="86" t="s">
        <v>1429</v>
      </c>
      <c r="BO32" s="86" t="s">
        <v>1429</v>
      </c>
      <c r="BP32" s="87" t="s">
        <v>1429</v>
      </c>
      <c r="BQ32" s="83" t="s">
        <v>1429</v>
      </c>
      <c r="BR32" s="86" t="s">
        <v>1429</v>
      </c>
      <c r="BS32" s="86" t="s">
        <v>1429</v>
      </c>
      <c r="BT32" s="86" t="s">
        <v>1429</v>
      </c>
      <c r="BU32" s="86" t="s">
        <v>1429</v>
      </c>
      <c r="BV32" s="87" t="s">
        <v>1429</v>
      </c>
      <c r="BW32" s="83"/>
      <c r="BX32" s="86"/>
      <c r="BY32" s="86"/>
      <c r="BZ32" s="86"/>
      <c r="CA32" s="86"/>
      <c r="CB32" s="87"/>
      <c r="CC32" s="86"/>
      <c r="CD32" s="86"/>
      <c r="CE32" s="86"/>
      <c r="CF32" s="86"/>
      <c r="CG32" s="86"/>
      <c r="CH32" s="87"/>
      <c r="CI32" s="86"/>
      <c r="CJ32" s="86"/>
      <c r="CK32" s="86"/>
      <c r="CL32" s="86"/>
      <c r="CM32" s="86"/>
      <c r="CN32" s="87"/>
    </row>
    <row r="33" spans="2:122" s="80" customFormat="1">
      <c r="B33" s="28"/>
      <c r="C33" s="83"/>
      <c r="D33" s="84"/>
      <c r="E33" s="84"/>
      <c r="F33" s="84"/>
      <c r="G33" s="84"/>
      <c r="H33" s="72"/>
      <c r="I33" s="83"/>
      <c r="J33" s="84"/>
      <c r="K33" s="84"/>
      <c r="L33" s="84"/>
      <c r="M33" s="84"/>
      <c r="N33" s="72"/>
      <c r="O33" s="83"/>
      <c r="P33" s="84"/>
      <c r="Q33" s="84"/>
      <c r="R33" s="84"/>
      <c r="S33" s="84"/>
      <c r="T33" s="72"/>
      <c r="U33" s="83"/>
      <c r="V33" s="84"/>
      <c r="W33" s="84"/>
      <c r="X33" s="84"/>
      <c r="Y33" s="84"/>
      <c r="Z33" s="72"/>
      <c r="AA33" s="83"/>
      <c r="AB33" s="84"/>
      <c r="AC33" s="84"/>
      <c r="AD33" s="84"/>
      <c r="AE33" s="84"/>
      <c r="AF33" s="72"/>
      <c r="AG33" s="83"/>
      <c r="AH33" s="84"/>
      <c r="AI33" s="84"/>
      <c r="AJ33" s="84"/>
      <c r="AK33" s="84"/>
      <c r="AL33" s="72"/>
      <c r="AM33" s="83"/>
      <c r="AN33" s="84"/>
      <c r="AO33" s="84"/>
      <c r="AP33" s="84"/>
      <c r="AQ33" s="84"/>
      <c r="AR33" s="72"/>
      <c r="AS33" s="83"/>
      <c r="AT33" s="84"/>
      <c r="AU33" s="84"/>
      <c r="AV33" s="84"/>
      <c r="AW33" s="84"/>
      <c r="AX33" s="72"/>
      <c r="AY33" s="83"/>
      <c r="AZ33" s="84"/>
      <c r="BA33" s="84"/>
      <c r="BB33" s="84"/>
      <c r="BC33" s="84"/>
      <c r="BD33" s="72"/>
      <c r="BE33" s="83"/>
      <c r="BF33" s="84"/>
      <c r="BG33" s="84"/>
      <c r="BH33" s="84"/>
      <c r="BI33" s="84"/>
      <c r="BJ33" s="72"/>
      <c r="BK33" s="83"/>
      <c r="BL33" s="84"/>
      <c r="BM33" s="84"/>
      <c r="BN33" s="84"/>
      <c r="BO33" s="84"/>
      <c r="BP33" s="72"/>
      <c r="BQ33" s="83"/>
      <c r="BR33" s="84"/>
      <c r="BS33" s="84"/>
      <c r="BT33" s="84"/>
      <c r="BU33" s="84"/>
      <c r="BV33" s="72"/>
      <c r="BW33" s="83"/>
      <c r="BX33" s="84"/>
      <c r="BY33" s="84"/>
      <c r="BZ33" s="84"/>
      <c r="CA33" s="84"/>
      <c r="CB33" s="72"/>
      <c r="CC33" s="83"/>
      <c r="CD33" s="84"/>
      <c r="CE33" s="84"/>
      <c r="CF33" s="84"/>
      <c r="CG33" s="84"/>
      <c r="CH33" s="72"/>
      <c r="CI33" s="83"/>
      <c r="CJ33" s="84"/>
      <c r="CK33" s="84"/>
      <c r="CL33" s="84"/>
      <c r="CM33" s="84"/>
      <c r="CN33" s="72"/>
    </row>
    <row r="34" spans="2:122" s="80" customFormat="1">
      <c r="B34" s="28"/>
      <c r="C34" s="83"/>
      <c r="D34" s="84"/>
      <c r="E34" s="84"/>
      <c r="F34" s="84"/>
      <c r="G34" s="84"/>
      <c r="H34" s="72"/>
      <c r="I34" s="83"/>
      <c r="J34" s="84"/>
      <c r="K34" s="84"/>
      <c r="L34" s="84"/>
      <c r="M34" s="84"/>
      <c r="N34" s="72"/>
      <c r="O34" s="83"/>
      <c r="P34" s="84"/>
      <c r="Q34" s="84"/>
      <c r="R34" s="84"/>
      <c r="S34" s="84"/>
      <c r="T34" s="72"/>
      <c r="U34" s="83"/>
      <c r="V34" s="84"/>
      <c r="W34" s="84"/>
      <c r="X34" s="84"/>
      <c r="Y34" s="84"/>
      <c r="Z34" s="72"/>
      <c r="AA34" s="83"/>
      <c r="AB34" s="84"/>
      <c r="AC34" s="84"/>
      <c r="AD34" s="84"/>
      <c r="AE34" s="84"/>
      <c r="AF34" s="72"/>
      <c r="AG34" s="83"/>
      <c r="AH34" s="84"/>
      <c r="AI34" s="84"/>
      <c r="AJ34" s="84"/>
      <c r="AK34" s="84"/>
      <c r="AL34" s="72"/>
      <c r="AM34" s="83"/>
      <c r="AN34" s="84"/>
      <c r="AO34" s="84"/>
      <c r="AP34" s="84"/>
      <c r="AQ34" s="84"/>
      <c r="AR34" s="72"/>
      <c r="AS34" s="83"/>
      <c r="AT34" s="84"/>
      <c r="AU34" s="84"/>
      <c r="AV34" s="84"/>
      <c r="AW34" s="84"/>
      <c r="AX34" s="72"/>
      <c r="AY34" s="83"/>
      <c r="AZ34" s="84"/>
      <c r="BA34" s="84"/>
      <c r="BB34" s="84"/>
      <c r="BC34" s="84"/>
      <c r="BD34" s="72"/>
      <c r="BE34" s="83"/>
      <c r="BF34" s="84"/>
      <c r="BG34" s="84"/>
      <c r="BH34" s="84"/>
      <c r="BI34" s="84"/>
      <c r="BJ34" s="72"/>
      <c r="BK34" s="83"/>
      <c r="BL34" s="84"/>
      <c r="BM34" s="84"/>
      <c r="BN34" s="84"/>
      <c r="BO34" s="84"/>
      <c r="BP34" s="72"/>
      <c r="BQ34" s="83"/>
      <c r="BR34" s="84"/>
      <c r="BS34" s="84"/>
      <c r="BT34" s="84"/>
      <c r="BU34" s="84"/>
      <c r="BV34" s="72"/>
      <c r="BW34" s="83"/>
      <c r="BX34" s="84"/>
      <c r="BY34" s="84"/>
      <c r="BZ34" s="84"/>
      <c r="CA34" s="84"/>
      <c r="CB34" s="72"/>
      <c r="CC34" s="83"/>
      <c r="CD34" s="84"/>
      <c r="CE34" s="84"/>
      <c r="CF34" s="84"/>
      <c r="CG34" s="84"/>
      <c r="CH34" s="72"/>
      <c r="CI34" s="83"/>
      <c r="CJ34" s="84"/>
      <c r="CK34" s="84"/>
      <c r="CL34" s="84"/>
      <c r="CM34" s="84"/>
      <c r="CN34" s="72"/>
    </row>
    <row r="35" spans="2:122" ht="15">
      <c r="B35" s="211" t="s">
        <v>112</v>
      </c>
      <c r="C35" s="212"/>
      <c r="D35" s="212"/>
      <c r="E35" s="212"/>
      <c r="F35" s="212"/>
      <c r="G35" s="212"/>
      <c r="H35" s="212"/>
      <c r="I35" s="212"/>
      <c r="J35" s="212"/>
      <c r="K35" s="212"/>
      <c r="L35" s="212"/>
      <c r="M35" s="212"/>
      <c r="N35" s="212"/>
      <c r="O35" s="212"/>
      <c r="P35" s="212"/>
      <c r="Q35" s="212"/>
      <c r="R35" s="212"/>
      <c r="S35" s="212"/>
      <c r="T35" s="212"/>
      <c r="U35" s="212"/>
      <c r="V35" s="212"/>
      <c r="W35" s="212"/>
      <c r="X35" s="212"/>
      <c r="Y35" s="212"/>
      <c r="Z35" s="212"/>
      <c r="AA35" s="212"/>
      <c r="AB35" s="212"/>
      <c r="AC35" s="212"/>
      <c r="AD35" s="212"/>
      <c r="AE35" s="212"/>
      <c r="AF35" s="212"/>
      <c r="AG35" s="212"/>
      <c r="AH35" s="212"/>
      <c r="AI35" s="212"/>
      <c r="AJ35" s="212"/>
      <c r="AK35" s="212"/>
      <c r="AL35" s="212"/>
      <c r="AM35" s="212"/>
      <c r="AN35" s="212"/>
      <c r="AO35" s="212"/>
      <c r="AP35" s="212"/>
      <c r="AQ35" s="212"/>
      <c r="AR35" s="212"/>
      <c r="AS35" s="212"/>
      <c r="AT35" s="212"/>
      <c r="AU35" s="212"/>
      <c r="AV35" s="212"/>
      <c r="AW35" s="212"/>
      <c r="AX35" s="212"/>
      <c r="AY35" s="212"/>
      <c r="AZ35" s="212"/>
      <c r="BA35" s="212"/>
      <c r="BB35" s="212"/>
      <c r="BC35" s="212"/>
      <c r="BD35" s="212"/>
      <c r="BE35" s="212"/>
      <c r="BF35" s="212"/>
      <c r="BG35" s="212"/>
      <c r="BH35" s="212"/>
      <c r="BI35" s="212"/>
      <c r="BJ35" s="212"/>
      <c r="BK35" s="212"/>
      <c r="BL35" s="212"/>
      <c r="BM35" s="212"/>
      <c r="BN35" s="212"/>
      <c r="BO35" s="212"/>
      <c r="BP35" s="212"/>
      <c r="BQ35" s="212"/>
      <c r="BR35" s="212"/>
      <c r="BS35" s="212"/>
      <c r="BT35" s="212"/>
      <c r="BU35" s="212"/>
      <c r="BV35" s="212"/>
      <c r="BW35" s="212"/>
      <c r="BX35" s="212"/>
      <c r="BY35" s="212"/>
      <c r="BZ35" s="212"/>
      <c r="CA35" s="212"/>
      <c r="CB35" s="212"/>
      <c r="CC35" s="212"/>
      <c r="CD35" s="212"/>
      <c r="CE35" s="212"/>
      <c r="CF35" s="212"/>
      <c r="CG35" s="212"/>
      <c r="CH35" s="212"/>
      <c r="CI35" s="212"/>
      <c r="CJ35" s="212"/>
      <c r="CK35" s="212"/>
      <c r="CL35" s="212"/>
      <c r="CM35" s="212"/>
      <c r="CN35" s="212"/>
      <c r="CO35" s="212"/>
      <c r="CP35" s="212"/>
      <c r="CQ35" s="212"/>
      <c r="CR35" s="212"/>
      <c r="CS35" s="212"/>
      <c r="CT35" s="212"/>
      <c r="CU35" s="212"/>
      <c r="CV35" s="212"/>
      <c r="CW35" s="212"/>
      <c r="CX35" s="212"/>
      <c r="CY35" s="212"/>
      <c r="CZ35" s="212"/>
      <c r="DA35" s="212"/>
      <c r="DB35" s="212"/>
      <c r="DC35" s="212"/>
      <c r="DD35" s="212"/>
      <c r="DE35" s="212"/>
      <c r="DF35" s="212"/>
      <c r="DG35" s="212"/>
      <c r="DH35" s="212"/>
      <c r="DI35" s="212"/>
      <c r="DJ35" s="212"/>
      <c r="DK35" s="212"/>
      <c r="DL35" s="212"/>
      <c r="DM35" s="212"/>
      <c r="DN35" s="212"/>
      <c r="DO35" s="212"/>
      <c r="DP35" s="212"/>
      <c r="DQ35" s="212"/>
      <c r="DR35" s="212"/>
    </row>
    <row r="36" spans="2:122" s="107" customFormat="1">
      <c r="B36" s="23" t="str">
        <f>B7</f>
        <v>Company</v>
      </c>
      <c r="C36" s="345" t="s">
        <v>487</v>
      </c>
      <c r="D36" s="346"/>
      <c r="E36" s="346"/>
      <c r="F36" s="346"/>
      <c r="G36" s="346"/>
      <c r="H36" s="347"/>
      <c r="I36" s="345" t="s">
        <v>721</v>
      </c>
      <c r="J36" s="346"/>
      <c r="K36" s="346"/>
      <c r="L36" s="346"/>
      <c r="M36" s="346"/>
      <c r="N36" s="347"/>
      <c r="O36" s="345" t="s">
        <v>488</v>
      </c>
      <c r="P36" s="346"/>
      <c r="Q36" s="346"/>
      <c r="R36" s="346"/>
      <c r="S36" s="346"/>
      <c r="T36" s="347"/>
      <c r="U36" s="345" t="s">
        <v>489</v>
      </c>
      <c r="V36" s="346"/>
      <c r="W36" s="346"/>
      <c r="X36" s="346"/>
      <c r="Y36" s="346"/>
      <c r="Z36" s="347"/>
      <c r="AA36" s="345" t="s">
        <v>515</v>
      </c>
      <c r="AB36" s="346"/>
      <c r="AC36" s="346"/>
      <c r="AD36" s="346"/>
      <c r="AE36" s="346"/>
      <c r="AF36" s="347"/>
      <c r="AG36" s="345" t="s">
        <v>490</v>
      </c>
      <c r="AH36" s="346"/>
      <c r="AI36" s="346"/>
      <c r="AJ36" s="346"/>
      <c r="AK36" s="346"/>
      <c r="AL36" s="347"/>
      <c r="AM36" s="345" t="s">
        <v>722</v>
      </c>
      <c r="AN36" s="346"/>
      <c r="AO36" s="346"/>
      <c r="AP36" s="346"/>
      <c r="AQ36" s="346"/>
      <c r="AR36" s="347"/>
      <c r="AS36" s="345" t="s">
        <v>513</v>
      </c>
      <c r="AT36" s="346"/>
      <c r="AU36" s="346"/>
      <c r="AV36" s="346"/>
      <c r="AW36" s="346"/>
      <c r="AX36" s="347"/>
      <c r="AY36" s="345" t="s">
        <v>678</v>
      </c>
      <c r="AZ36" s="346"/>
      <c r="BA36" s="346"/>
      <c r="BB36" s="346"/>
      <c r="BC36" s="346"/>
      <c r="BD36" s="347"/>
      <c r="BE36" s="345" t="s">
        <v>723</v>
      </c>
      <c r="BF36" s="346"/>
      <c r="BG36" s="346"/>
      <c r="BH36" s="346"/>
      <c r="BI36" s="346"/>
      <c r="BJ36" s="347"/>
      <c r="BK36" s="345" t="s">
        <v>724</v>
      </c>
      <c r="BL36" s="346"/>
      <c r="BM36" s="346"/>
      <c r="BN36" s="346"/>
      <c r="BO36" s="346"/>
      <c r="BP36" s="347"/>
      <c r="BQ36" s="345" t="s">
        <v>725</v>
      </c>
      <c r="BR36" s="346"/>
      <c r="BS36" s="346"/>
      <c r="BT36" s="346"/>
      <c r="BU36" s="346"/>
      <c r="BV36" s="347"/>
      <c r="BW36" s="345" t="s">
        <v>726</v>
      </c>
      <c r="BX36" s="346"/>
      <c r="BY36" s="346"/>
      <c r="BZ36" s="346"/>
      <c r="CA36" s="346"/>
      <c r="CB36" s="347"/>
      <c r="CC36" s="345" t="s">
        <v>727</v>
      </c>
      <c r="CD36" s="346"/>
      <c r="CE36" s="346"/>
      <c r="CF36" s="346"/>
      <c r="CG36" s="346"/>
      <c r="CH36" s="347"/>
      <c r="CI36" s="345" t="s">
        <v>728</v>
      </c>
      <c r="CJ36" s="346"/>
      <c r="CK36" s="346"/>
      <c r="CL36" s="346"/>
      <c r="CM36" s="346"/>
      <c r="CN36" s="347"/>
      <c r="CO36" s="345" t="s">
        <v>729</v>
      </c>
      <c r="CP36" s="346"/>
      <c r="CQ36" s="346"/>
      <c r="CR36" s="346"/>
      <c r="CS36" s="346"/>
      <c r="CT36" s="347"/>
      <c r="CU36" s="345" t="s">
        <v>730</v>
      </c>
      <c r="CV36" s="346"/>
      <c r="CW36" s="346"/>
      <c r="CX36" s="346"/>
      <c r="CY36" s="346"/>
      <c r="CZ36" s="347"/>
      <c r="DA36" s="345" t="s">
        <v>731</v>
      </c>
      <c r="DB36" s="346"/>
      <c r="DC36" s="346"/>
      <c r="DD36" s="346"/>
      <c r="DE36" s="346"/>
      <c r="DF36" s="347"/>
      <c r="DG36" s="345" t="s">
        <v>732</v>
      </c>
      <c r="DH36" s="346"/>
      <c r="DI36" s="346"/>
      <c r="DJ36" s="346"/>
      <c r="DK36" s="346"/>
      <c r="DL36" s="347"/>
      <c r="DM36" s="345" t="s">
        <v>733</v>
      </c>
      <c r="DN36" s="346"/>
      <c r="DO36" s="346"/>
      <c r="DP36" s="346"/>
      <c r="DQ36" s="346"/>
      <c r="DR36" s="347"/>
    </row>
    <row r="37" spans="2:122" s="111" customFormat="1" ht="12" customHeight="1">
      <c r="B37" s="23" t="str">
        <f t="shared" ref="B37" si="17">B8</f>
        <v>BBG Code</v>
      </c>
      <c r="C37" s="32" t="s">
        <v>223</v>
      </c>
      <c r="D37" s="33" t="str">
        <f>C37</f>
        <v>BAF IN</v>
      </c>
      <c r="E37" s="33" t="str">
        <f t="shared" ref="E37:H37" si="18">D37</f>
        <v>BAF IN</v>
      </c>
      <c r="F37" s="33" t="str">
        <f t="shared" si="18"/>
        <v>BAF IN</v>
      </c>
      <c r="G37" s="33" t="str">
        <f t="shared" si="18"/>
        <v>BAF IN</v>
      </c>
      <c r="H37" s="34" t="str">
        <f t="shared" si="18"/>
        <v>BAF IN</v>
      </c>
      <c r="I37" s="32" t="s">
        <v>599</v>
      </c>
      <c r="J37" s="33" t="str">
        <f>I37</f>
        <v>CANF IN</v>
      </c>
      <c r="K37" s="33" t="str">
        <f t="shared" ref="K37:N37" si="19">J37</f>
        <v>CANF IN</v>
      </c>
      <c r="L37" s="33" t="str">
        <f t="shared" si="19"/>
        <v>CANF IN</v>
      </c>
      <c r="M37" s="33" t="str">
        <f t="shared" si="19"/>
        <v>CANF IN</v>
      </c>
      <c r="N37" s="34" t="str">
        <f t="shared" si="19"/>
        <v>CANF IN</v>
      </c>
      <c r="O37" s="32" t="s">
        <v>224</v>
      </c>
      <c r="P37" s="33" t="s">
        <v>224</v>
      </c>
      <c r="Q37" s="33" t="s">
        <v>224</v>
      </c>
      <c r="R37" s="33" t="s">
        <v>224</v>
      </c>
      <c r="S37" s="33" t="s">
        <v>224</v>
      </c>
      <c r="T37" s="34" t="s">
        <v>224</v>
      </c>
      <c r="U37" s="32" t="s">
        <v>225</v>
      </c>
      <c r="V37" s="33" t="s">
        <v>225</v>
      </c>
      <c r="W37" s="33" t="s">
        <v>225</v>
      </c>
      <c r="X37" s="33" t="s">
        <v>225</v>
      </c>
      <c r="Y37" s="33" t="s">
        <v>225</v>
      </c>
      <c r="Z37" s="34" t="s">
        <v>225</v>
      </c>
      <c r="AA37" s="32" t="s">
        <v>745</v>
      </c>
      <c r="AB37" s="33" t="s">
        <v>745</v>
      </c>
      <c r="AC37" s="33" t="s">
        <v>745</v>
      </c>
      <c r="AD37" s="33" t="s">
        <v>745</v>
      </c>
      <c r="AE37" s="33" t="s">
        <v>745</v>
      </c>
      <c r="AF37" s="34" t="s">
        <v>745</v>
      </c>
      <c r="AG37" s="32" t="s">
        <v>226</v>
      </c>
      <c r="AH37" s="33" t="s">
        <v>226</v>
      </c>
      <c r="AI37" s="33" t="s">
        <v>226</v>
      </c>
      <c r="AJ37" s="33" t="s">
        <v>226</v>
      </c>
      <c r="AK37" s="33" t="s">
        <v>226</v>
      </c>
      <c r="AL37" s="34" t="s">
        <v>226</v>
      </c>
      <c r="AM37" s="32" t="s">
        <v>227</v>
      </c>
      <c r="AN37" s="33" t="str">
        <f>AM37</f>
        <v>REPCO IN</v>
      </c>
      <c r="AO37" s="33" t="str">
        <f t="shared" ref="AO37:AR37" si="20">AN37</f>
        <v>REPCO IN</v>
      </c>
      <c r="AP37" s="33" t="str">
        <f t="shared" si="20"/>
        <v>REPCO IN</v>
      </c>
      <c r="AQ37" s="33" t="str">
        <f t="shared" si="20"/>
        <v>REPCO IN</v>
      </c>
      <c r="AR37" s="34" t="str">
        <f t="shared" si="20"/>
        <v>REPCO IN</v>
      </c>
      <c r="AS37" s="32" t="s">
        <v>514</v>
      </c>
      <c r="AT37" s="33" t="s">
        <v>514</v>
      </c>
      <c r="AU37" s="33" t="s">
        <v>514</v>
      </c>
      <c r="AV37" s="33" t="s">
        <v>514</v>
      </c>
      <c r="AW37" s="33" t="s">
        <v>514</v>
      </c>
      <c r="AX37" s="34" t="s">
        <v>514</v>
      </c>
      <c r="AY37" s="32" t="s">
        <v>679</v>
      </c>
      <c r="AZ37" s="33" t="str">
        <f>AY37</f>
        <v>SHFL IN</v>
      </c>
      <c r="BA37" s="33" t="str">
        <f t="shared" ref="BA37:BD37" si="21">AZ37</f>
        <v>SHFL IN</v>
      </c>
      <c r="BB37" s="33" t="str">
        <f t="shared" si="21"/>
        <v>SHFL IN</v>
      </c>
      <c r="BC37" s="33" t="str">
        <f t="shared" si="21"/>
        <v>SHFL IN</v>
      </c>
      <c r="BD37" s="34" t="str">
        <f t="shared" si="21"/>
        <v>SHFL IN</v>
      </c>
      <c r="BE37" s="32" t="s">
        <v>502</v>
      </c>
      <c r="BF37" s="33" t="str">
        <f>BE37</f>
        <v>CIFC IN</v>
      </c>
      <c r="BG37" s="33" t="str">
        <f t="shared" ref="BG37:BJ37" si="22">BF37</f>
        <v>CIFC IN</v>
      </c>
      <c r="BH37" s="33" t="str">
        <f t="shared" si="22"/>
        <v>CIFC IN</v>
      </c>
      <c r="BI37" s="33" t="str">
        <f t="shared" si="22"/>
        <v>CIFC IN</v>
      </c>
      <c r="BJ37" s="34" t="str">
        <f t="shared" si="22"/>
        <v>CIFC IN</v>
      </c>
      <c r="BK37" s="32" t="s">
        <v>519</v>
      </c>
      <c r="BL37" s="33" t="str">
        <f>BK37</f>
        <v>ABCAP IN</v>
      </c>
      <c r="BM37" s="33" t="str">
        <f t="shared" ref="BM37:BP37" si="23">BL37</f>
        <v>ABCAP IN</v>
      </c>
      <c r="BN37" s="33" t="str">
        <f t="shared" si="23"/>
        <v>ABCAP IN</v>
      </c>
      <c r="BO37" s="33" t="str">
        <f t="shared" si="23"/>
        <v>ABCAP IN</v>
      </c>
      <c r="BP37" s="34" t="str">
        <f t="shared" si="23"/>
        <v>ABCAP IN</v>
      </c>
      <c r="BQ37" s="32" t="s">
        <v>598</v>
      </c>
      <c r="BR37" s="33" t="str">
        <f>BQ37</f>
        <v>AAVAS IN</v>
      </c>
      <c r="BS37" s="33" t="str">
        <f t="shared" ref="BS37:BV37" si="24">BR37</f>
        <v>AAVAS IN</v>
      </c>
      <c r="BT37" s="33" t="str">
        <f t="shared" si="24"/>
        <v>AAVAS IN</v>
      </c>
      <c r="BU37" s="33" t="str">
        <f t="shared" si="24"/>
        <v>AAVAS IN</v>
      </c>
      <c r="BV37" s="34" t="str">
        <f t="shared" si="24"/>
        <v>AAVAS IN</v>
      </c>
      <c r="BW37" s="32" t="s">
        <v>719</v>
      </c>
      <c r="BX37" s="33" t="str">
        <f>BW37</f>
        <v>IIFL IN</v>
      </c>
      <c r="BY37" s="33" t="str">
        <f t="shared" ref="BY37:CB37" si="25">BX37</f>
        <v>IIFL IN</v>
      </c>
      <c r="BZ37" s="33" t="str">
        <f t="shared" si="25"/>
        <v>IIFL IN</v>
      </c>
      <c r="CA37" s="33" t="str">
        <f t="shared" si="25"/>
        <v>IIFL IN</v>
      </c>
      <c r="CB37" s="34" t="str">
        <f t="shared" si="25"/>
        <v>IIFL IN</v>
      </c>
      <c r="CC37" s="32" t="s">
        <v>697</v>
      </c>
      <c r="CD37" s="33" t="str">
        <f>CC37</f>
        <v>CREDAG IN</v>
      </c>
      <c r="CE37" s="33" t="str">
        <f t="shared" ref="CE37:CH37" si="26">CD37</f>
        <v>CREDAG IN</v>
      </c>
      <c r="CF37" s="33" t="str">
        <f t="shared" si="26"/>
        <v>CREDAG IN</v>
      </c>
      <c r="CG37" s="33" t="str">
        <f t="shared" si="26"/>
        <v>CREDAG IN</v>
      </c>
      <c r="CH37" s="34" t="str">
        <f t="shared" si="26"/>
        <v>CREDAG IN</v>
      </c>
      <c r="CI37" s="32" t="s">
        <v>698</v>
      </c>
      <c r="CJ37" s="33" t="str">
        <f>CI37</f>
        <v>FUSION IN</v>
      </c>
      <c r="CK37" s="33" t="str">
        <f t="shared" ref="CK37:CN37" si="27">CJ37</f>
        <v>FUSION IN</v>
      </c>
      <c r="CL37" s="33" t="str">
        <f t="shared" si="27"/>
        <v>FUSION IN</v>
      </c>
      <c r="CM37" s="33" t="str">
        <f t="shared" si="27"/>
        <v>FUSION IN</v>
      </c>
      <c r="CN37" s="34" t="str">
        <f t="shared" si="27"/>
        <v>FUSION IN</v>
      </c>
      <c r="CO37" s="32" t="s">
        <v>699</v>
      </c>
      <c r="CP37" s="33" t="str">
        <f>CO37</f>
        <v>SPANDANA IN</v>
      </c>
      <c r="CQ37" s="33" t="str">
        <f t="shared" ref="CQ37:CT37" si="28">CP37</f>
        <v>SPANDANA IN</v>
      </c>
      <c r="CR37" s="33" t="str">
        <f t="shared" si="28"/>
        <v>SPANDANA IN</v>
      </c>
      <c r="CS37" s="33" t="str">
        <f t="shared" si="28"/>
        <v>SPANDANA IN</v>
      </c>
      <c r="CT37" s="34" t="str">
        <f t="shared" si="28"/>
        <v>SPANDANA IN</v>
      </c>
      <c r="CU37" s="32" t="s">
        <v>665</v>
      </c>
      <c r="CV37" s="33" t="str">
        <f>CU37</f>
        <v>HOMEFIRS IN</v>
      </c>
      <c r="CW37" s="33" t="str">
        <f t="shared" ref="CW37:CZ37" si="29">CV37</f>
        <v>HOMEFIRS IN</v>
      </c>
      <c r="CX37" s="33" t="str">
        <f t="shared" si="29"/>
        <v>HOMEFIRS IN</v>
      </c>
      <c r="CY37" s="33" t="str">
        <f t="shared" si="29"/>
        <v>HOMEFIRS IN</v>
      </c>
      <c r="CZ37" s="34" t="str">
        <f t="shared" si="29"/>
        <v>HOMEFIRS IN</v>
      </c>
      <c r="DA37" s="32" t="s">
        <v>589</v>
      </c>
      <c r="DB37" s="33" t="str">
        <f>DA37</f>
        <v>INDOSTAR IN</v>
      </c>
      <c r="DC37" s="33" t="str">
        <f t="shared" ref="DC37:DF37" si="30">DB37</f>
        <v>INDOSTAR IN</v>
      </c>
      <c r="DD37" s="33" t="str">
        <f t="shared" si="30"/>
        <v>INDOSTAR IN</v>
      </c>
      <c r="DE37" s="33" t="str">
        <f t="shared" si="30"/>
        <v>INDOSTAR IN</v>
      </c>
      <c r="DF37" s="34" t="str">
        <f t="shared" si="30"/>
        <v>INDOSTAR IN</v>
      </c>
      <c r="DG37" s="32" t="s">
        <v>530</v>
      </c>
      <c r="DH37" s="33" t="str">
        <f>DG37</f>
        <v>MASFIN IN</v>
      </c>
      <c r="DI37" s="33" t="str">
        <f t="shared" ref="DI37:DL37" si="31">DH37</f>
        <v>MASFIN IN</v>
      </c>
      <c r="DJ37" s="33" t="str">
        <f t="shared" si="31"/>
        <v>MASFIN IN</v>
      </c>
      <c r="DK37" s="33" t="str">
        <f t="shared" si="31"/>
        <v>MASFIN IN</v>
      </c>
      <c r="DL37" s="34" t="str">
        <f t="shared" si="31"/>
        <v>MASFIN IN</v>
      </c>
      <c r="DM37" s="32" t="s">
        <v>675</v>
      </c>
      <c r="DN37" s="33" t="str">
        <f>DM37</f>
        <v>POONAWAL IN</v>
      </c>
      <c r="DO37" s="33" t="str">
        <f t="shared" ref="DO37:DR37" si="32">DN37</f>
        <v>POONAWAL IN</v>
      </c>
      <c r="DP37" s="33" t="str">
        <f t="shared" si="32"/>
        <v>POONAWAL IN</v>
      </c>
      <c r="DQ37" s="33" t="str">
        <f t="shared" si="32"/>
        <v>POONAWAL IN</v>
      </c>
      <c r="DR37" s="34" t="str">
        <f t="shared" si="32"/>
        <v>POONAWAL IN</v>
      </c>
    </row>
    <row r="38" spans="2:122" s="115" customFormat="1">
      <c r="B38" s="23" t="str">
        <f t="shared" ref="B38:AG38" si="33">B9</f>
        <v>YE</v>
      </c>
      <c r="C38" s="112" t="str">
        <f t="shared" si="33"/>
        <v>FY21</v>
      </c>
      <c r="D38" s="113" t="str">
        <f t="shared" si="33"/>
        <v>FY22</v>
      </c>
      <c r="E38" s="113" t="str">
        <f t="shared" si="33"/>
        <v>FY23</v>
      </c>
      <c r="F38" s="113" t="str">
        <f t="shared" si="33"/>
        <v>FY24</v>
      </c>
      <c r="G38" s="113" t="str">
        <f t="shared" si="33"/>
        <v>FY25E</v>
      </c>
      <c r="H38" s="114" t="str">
        <f t="shared" si="33"/>
        <v>FY26E</v>
      </c>
      <c r="I38" s="112" t="str">
        <f t="shared" si="33"/>
        <v>FY21</v>
      </c>
      <c r="J38" s="113" t="str">
        <f t="shared" si="33"/>
        <v>FY22</v>
      </c>
      <c r="K38" s="113" t="str">
        <f t="shared" si="33"/>
        <v>FY23</v>
      </c>
      <c r="L38" s="113" t="str">
        <f t="shared" si="33"/>
        <v>FY24</v>
      </c>
      <c r="M38" s="113" t="str">
        <f t="shared" si="33"/>
        <v>FY25E</v>
      </c>
      <c r="N38" s="114" t="str">
        <f t="shared" si="33"/>
        <v>FY26E</v>
      </c>
      <c r="O38" s="112" t="str">
        <f t="shared" si="33"/>
        <v>FY21</v>
      </c>
      <c r="P38" s="113" t="str">
        <f t="shared" si="33"/>
        <v>FY22</v>
      </c>
      <c r="Q38" s="113" t="str">
        <f t="shared" si="33"/>
        <v>FY23</v>
      </c>
      <c r="R38" s="113" t="str">
        <f t="shared" si="33"/>
        <v>FY24</v>
      </c>
      <c r="S38" s="113" t="str">
        <f t="shared" si="33"/>
        <v>FY25E</v>
      </c>
      <c r="T38" s="114" t="str">
        <f t="shared" si="33"/>
        <v>FY26E</v>
      </c>
      <c r="U38" s="112" t="str">
        <f t="shared" si="33"/>
        <v>FY21</v>
      </c>
      <c r="V38" s="113" t="str">
        <f t="shared" si="33"/>
        <v>FY22</v>
      </c>
      <c r="W38" s="113" t="str">
        <f t="shared" si="33"/>
        <v>FY23</v>
      </c>
      <c r="X38" s="113" t="str">
        <f t="shared" si="33"/>
        <v>FY24</v>
      </c>
      <c r="Y38" s="113" t="str">
        <f t="shared" si="33"/>
        <v>FY25E</v>
      </c>
      <c r="Z38" s="114" t="str">
        <f t="shared" si="33"/>
        <v>FY26E</v>
      </c>
      <c r="AA38" s="112" t="str">
        <f t="shared" si="33"/>
        <v>FY21</v>
      </c>
      <c r="AB38" s="113" t="str">
        <f t="shared" si="33"/>
        <v>FY22</v>
      </c>
      <c r="AC38" s="113" t="str">
        <f t="shared" si="33"/>
        <v>FY23</v>
      </c>
      <c r="AD38" s="113" t="str">
        <f t="shared" si="33"/>
        <v>FY24</v>
      </c>
      <c r="AE38" s="113" t="str">
        <f t="shared" si="33"/>
        <v>FY25E</v>
      </c>
      <c r="AF38" s="114" t="str">
        <f t="shared" si="33"/>
        <v>FY26E</v>
      </c>
      <c r="AG38" s="112" t="str">
        <f t="shared" si="33"/>
        <v>FY21</v>
      </c>
      <c r="AH38" s="113" t="str">
        <f t="shared" ref="AH38:BM38" si="34">AH9</f>
        <v>FY22</v>
      </c>
      <c r="AI38" s="113" t="str">
        <f t="shared" si="34"/>
        <v>FY23</v>
      </c>
      <c r="AJ38" s="113" t="str">
        <f t="shared" si="34"/>
        <v>FY24</v>
      </c>
      <c r="AK38" s="113" t="str">
        <f t="shared" si="34"/>
        <v>FY25E</v>
      </c>
      <c r="AL38" s="114" t="str">
        <f t="shared" si="34"/>
        <v>FY26E</v>
      </c>
      <c r="AM38" s="112" t="str">
        <f t="shared" si="34"/>
        <v>FY21</v>
      </c>
      <c r="AN38" s="113" t="str">
        <f t="shared" si="34"/>
        <v>FY22</v>
      </c>
      <c r="AO38" s="113" t="str">
        <f t="shared" si="34"/>
        <v>FY23</v>
      </c>
      <c r="AP38" s="113" t="str">
        <f t="shared" si="34"/>
        <v>FY24</v>
      </c>
      <c r="AQ38" s="113" t="str">
        <f t="shared" si="34"/>
        <v>FY25E</v>
      </c>
      <c r="AR38" s="114" t="str">
        <f t="shared" si="34"/>
        <v>FY26E</v>
      </c>
      <c r="AS38" s="112" t="str">
        <f t="shared" si="34"/>
        <v>FY21</v>
      </c>
      <c r="AT38" s="113" t="str">
        <f t="shared" si="34"/>
        <v>FY22</v>
      </c>
      <c r="AU38" s="113" t="str">
        <f t="shared" si="34"/>
        <v>FY23</v>
      </c>
      <c r="AV38" s="113" t="str">
        <f t="shared" si="34"/>
        <v>FY24</v>
      </c>
      <c r="AW38" s="113" t="str">
        <f t="shared" si="34"/>
        <v>FY25E</v>
      </c>
      <c r="AX38" s="114" t="str">
        <f t="shared" si="34"/>
        <v>FY26E</v>
      </c>
      <c r="AY38" s="112" t="str">
        <f t="shared" si="34"/>
        <v>FY21</v>
      </c>
      <c r="AZ38" s="113" t="str">
        <f t="shared" si="34"/>
        <v>FY22</v>
      </c>
      <c r="BA38" s="113" t="str">
        <f t="shared" si="34"/>
        <v>FY23</v>
      </c>
      <c r="BB38" s="113" t="str">
        <f t="shared" si="34"/>
        <v>FY24</v>
      </c>
      <c r="BC38" s="113" t="str">
        <f t="shared" si="34"/>
        <v>FY25E</v>
      </c>
      <c r="BD38" s="114" t="str">
        <f t="shared" si="34"/>
        <v>FY26E</v>
      </c>
      <c r="BE38" s="112" t="str">
        <f t="shared" si="34"/>
        <v>FY21</v>
      </c>
      <c r="BF38" s="113" t="str">
        <f t="shared" si="34"/>
        <v>FY22</v>
      </c>
      <c r="BG38" s="113" t="str">
        <f t="shared" si="34"/>
        <v>FY23</v>
      </c>
      <c r="BH38" s="113" t="str">
        <f t="shared" si="34"/>
        <v>FY24</v>
      </c>
      <c r="BI38" s="113" t="str">
        <f t="shared" si="34"/>
        <v>FY25E</v>
      </c>
      <c r="BJ38" s="114" t="str">
        <f t="shared" si="34"/>
        <v>FY26E</v>
      </c>
      <c r="BK38" s="112" t="str">
        <f t="shared" si="34"/>
        <v>FY21</v>
      </c>
      <c r="BL38" s="113" t="str">
        <f t="shared" si="34"/>
        <v>FY22</v>
      </c>
      <c r="BM38" s="113" t="str">
        <f t="shared" si="34"/>
        <v>FY23</v>
      </c>
      <c r="BN38" s="113" t="str">
        <f t="shared" ref="BN38:CN38" si="35">BN9</f>
        <v>FY24</v>
      </c>
      <c r="BO38" s="113" t="str">
        <f t="shared" si="35"/>
        <v>FY25E</v>
      </c>
      <c r="BP38" s="114" t="str">
        <f t="shared" si="35"/>
        <v>FY26E</v>
      </c>
      <c r="BQ38" s="112" t="str">
        <f t="shared" si="35"/>
        <v>FY21</v>
      </c>
      <c r="BR38" s="113" t="str">
        <f t="shared" si="35"/>
        <v>FY22</v>
      </c>
      <c r="BS38" s="113" t="str">
        <f t="shared" si="35"/>
        <v>FY23</v>
      </c>
      <c r="BT38" s="113" t="str">
        <f t="shared" si="35"/>
        <v>FY24</v>
      </c>
      <c r="BU38" s="113" t="str">
        <f t="shared" si="35"/>
        <v>FY25E</v>
      </c>
      <c r="BV38" s="114" t="str">
        <f t="shared" si="35"/>
        <v>FY26E</v>
      </c>
      <c r="BW38" s="112" t="str">
        <f t="shared" si="35"/>
        <v>FY21</v>
      </c>
      <c r="BX38" s="113" t="str">
        <f t="shared" si="35"/>
        <v>FY22</v>
      </c>
      <c r="BY38" s="113" t="str">
        <f t="shared" si="35"/>
        <v>FY23</v>
      </c>
      <c r="BZ38" s="113" t="str">
        <f t="shared" si="35"/>
        <v>FY24</v>
      </c>
      <c r="CA38" s="113" t="str">
        <f t="shared" si="35"/>
        <v>FY25E</v>
      </c>
      <c r="CB38" s="114" t="str">
        <f t="shared" si="35"/>
        <v>FY26E</v>
      </c>
      <c r="CC38" s="112" t="str">
        <f t="shared" si="35"/>
        <v>FY21</v>
      </c>
      <c r="CD38" s="113" t="str">
        <f t="shared" si="35"/>
        <v>FY22</v>
      </c>
      <c r="CE38" s="113" t="str">
        <f t="shared" si="35"/>
        <v>FY23</v>
      </c>
      <c r="CF38" s="113" t="str">
        <f t="shared" si="35"/>
        <v>FY24</v>
      </c>
      <c r="CG38" s="113" t="str">
        <f t="shared" si="35"/>
        <v>FY25E</v>
      </c>
      <c r="CH38" s="114" t="str">
        <f t="shared" si="35"/>
        <v>FY26E</v>
      </c>
      <c r="CI38" s="112" t="str">
        <f t="shared" si="35"/>
        <v>FY21</v>
      </c>
      <c r="CJ38" s="113" t="str">
        <f t="shared" si="35"/>
        <v>FY22</v>
      </c>
      <c r="CK38" s="113" t="str">
        <f t="shared" si="35"/>
        <v>FY23</v>
      </c>
      <c r="CL38" s="113" t="str">
        <f t="shared" si="35"/>
        <v>FY24</v>
      </c>
      <c r="CM38" s="113" t="str">
        <f t="shared" si="35"/>
        <v>FY25E</v>
      </c>
      <c r="CN38" s="114" t="str">
        <f t="shared" si="35"/>
        <v>FY26E</v>
      </c>
      <c r="CO38" s="112" t="str">
        <f t="shared" ref="CO38:CT38" si="36">CO9</f>
        <v>FY21</v>
      </c>
      <c r="CP38" s="113" t="str">
        <f t="shared" si="36"/>
        <v>FY22</v>
      </c>
      <c r="CQ38" s="113" t="str">
        <f t="shared" si="36"/>
        <v>FY23</v>
      </c>
      <c r="CR38" s="113" t="str">
        <f t="shared" si="36"/>
        <v>FY24</v>
      </c>
      <c r="CS38" s="113" t="str">
        <f t="shared" si="36"/>
        <v>FY25E</v>
      </c>
      <c r="CT38" s="114" t="str">
        <f t="shared" si="36"/>
        <v>FY26E</v>
      </c>
      <c r="CU38" s="112" t="str">
        <f t="shared" ref="CU38:CZ38" si="37">CU9</f>
        <v>FY21</v>
      </c>
      <c r="CV38" s="113" t="str">
        <f t="shared" si="37"/>
        <v>FY22</v>
      </c>
      <c r="CW38" s="113" t="str">
        <f t="shared" si="37"/>
        <v>FY23</v>
      </c>
      <c r="CX38" s="113" t="str">
        <f t="shared" si="37"/>
        <v>FY24</v>
      </c>
      <c r="CY38" s="113" t="str">
        <f t="shared" si="37"/>
        <v>FY25E</v>
      </c>
      <c r="CZ38" s="114" t="str">
        <f t="shared" si="37"/>
        <v>FY26E</v>
      </c>
      <c r="DA38" s="112" t="str">
        <f t="shared" ref="DA38:DF38" si="38">DA9</f>
        <v>FY21</v>
      </c>
      <c r="DB38" s="113" t="str">
        <f t="shared" si="38"/>
        <v>FY22</v>
      </c>
      <c r="DC38" s="113" t="str">
        <f t="shared" si="38"/>
        <v>FY23</v>
      </c>
      <c r="DD38" s="113" t="str">
        <f t="shared" si="38"/>
        <v>FY24</v>
      </c>
      <c r="DE38" s="113" t="str">
        <f t="shared" si="38"/>
        <v>FY25E</v>
      </c>
      <c r="DF38" s="114" t="str">
        <f t="shared" si="38"/>
        <v>FY26E</v>
      </c>
      <c r="DG38" s="112" t="str">
        <f t="shared" ref="DG38:DL38" si="39">DG9</f>
        <v>FY21</v>
      </c>
      <c r="DH38" s="113" t="str">
        <f t="shared" si="39"/>
        <v>FY22</v>
      </c>
      <c r="DI38" s="113" t="str">
        <f t="shared" si="39"/>
        <v>FY23</v>
      </c>
      <c r="DJ38" s="113" t="str">
        <f t="shared" si="39"/>
        <v>FY24</v>
      </c>
      <c r="DK38" s="113" t="str">
        <f t="shared" si="39"/>
        <v>FY25E</v>
      </c>
      <c r="DL38" s="114" t="str">
        <f t="shared" si="39"/>
        <v>FY26E</v>
      </c>
      <c r="DM38" s="112" t="str">
        <f t="shared" ref="DM38:DR38" si="40">DM9</f>
        <v>FY21</v>
      </c>
      <c r="DN38" s="113" t="str">
        <f t="shared" si="40"/>
        <v>FY22</v>
      </c>
      <c r="DO38" s="113" t="str">
        <f t="shared" si="40"/>
        <v>FY23</v>
      </c>
      <c r="DP38" s="113" t="str">
        <f t="shared" si="40"/>
        <v>FY24</v>
      </c>
      <c r="DQ38" s="113" t="str">
        <f t="shared" si="40"/>
        <v>FY25E</v>
      </c>
      <c r="DR38" s="114" t="str">
        <f t="shared" si="40"/>
        <v>FY26E</v>
      </c>
    </row>
    <row r="39" spans="2:122" s="80" customFormat="1">
      <c r="B39" s="28" t="s">
        <v>476</v>
      </c>
      <c r="C39" s="83">
        <v>1466868.7</v>
      </c>
      <c r="D39" s="84">
        <v>1914232.5</v>
      </c>
      <c r="E39" s="84">
        <v>2422689.2999999998</v>
      </c>
      <c r="F39" s="84">
        <v>3222176.7689999999</v>
      </c>
      <c r="G39" s="84">
        <v>4156608.0320099997</v>
      </c>
      <c r="H39" s="72">
        <v>5195760.0400124993</v>
      </c>
      <c r="I39" s="83">
        <v>218914.823</v>
      </c>
      <c r="J39" s="84">
        <v>263780.641</v>
      </c>
      <c r="K39" s="84">
        <v>311933.26500000001</v>
      </c>
      <c r="L39" s="84">
        <v>351662.33742945001</v>
      </c>
      <c r="M39" s="84">
        <v>404206.73834225995</v>
      </c>
      <c r="N39" s="72">
        <v>467496.8676992965</v>
      </c>
      <c r="O39" s="83">
        <v>2281142.5000000005</v>
      </c>
      <c r="P39" s="84">
        <v>2452963.2000000002</v>
      </c>
      <c r="Q39" s="84">
        <v>2678348</v>
      </c>
      <c r="R39" s="84">
        <v>2870577.5940359537</v>
      </c>
      <c r="S39" s="84">
        <v>3158141.3714735573</v>
      </c>
      <c r="T39" s="72">
        <v>3496629.4599194909</v>
      </c>
      <c r="U39" s="83">
        <v>599474.19999999995</v>
      </c>
      <c r="V39" s="84">
        <v>604446.4</v>
      </c>
      <c r="W39" s="84">
        <v>794547.3</v>
      </c>
      <c r="X39" s="84">
        <v>974708.84825900011</v>
      </c>
      <c r="Y39" s="84">
        <v>1147897.6333216901</v>
      </c>
      <c r="Z39" s="72">
        <v>1314251.0521243182</v>
      </c>
      <c r="AA39" s="83">
        <v>870302.5</v>
      </c>
      <c r="AB39" s="84">
        <v>824694.4</v>
      </c>
      <c r="AC39" s="84">
        <v>751545.5</v>
      </c>
      <c r="AD39" s="84">
        <v>781097.70000000007</v>
      </c>
      <c r="AE39" s="84">
        <v>990869.31467999995</v>
      </c>
      <c r="AF39" s="72">
        <v>1261940.8391922</v>
      </c>
      <c r="AG39" s="83">
        <v>540633.91</v>
      </c>
      <c r="AH39" s="84">
        <v>593842.34</v>
      </c>
      <c r="AI39" s="84">
        <v>642648.80000000005</v>
      </c>
      <c r="AJ39" s="84">
        <v>753184.39360000007</v>
      </c>
      <c r="AK39" s="84">
        <v>828502.83296000003</v>
      </c>
      <c r="AL39" s="72">
        <v>911353.11625600001</v>
      </c>
      <c r="AM39" s="83">
        <v>118355.9</v>
      </c>
      <c r="AN39" s="84">
        <v>112918</v>
      </c>
      <c r="AO39" s="84">
        <v>119621.5</v>
      </c>
      <c r="AP39" s="84">
        <v>131901.54999499998</v>
      </c>
      <c r="AQ39" s="84">
        <v>146892.97451999097</v>
      </c>
      <c r="AR39" s="72">
        <v>165103.85108581494</v>
      </c>
      <c r="AS39" s="83">
        <v>606447.19999999995</v>
      </c>
      <c r="AT39" s="84">
        <v>553359.4</v>
      </c>
      <c r="AU39" s="84">
        <v>578397.9</v>
      </c>
      <c r="AV39" s="84">
        <v>654488.93901487091</v>
      </c>
      <c r="AW39" s="84">
        <v>766086.06269103778</v>
      </c>
      <c r="AX39" s="72">
        <v>911315.77256267937</v>
      </c>
      <c r="AY39" s="83">
        <v>1357231.5639999998</v>
      </c>
      <c r="AZ39" s="84">
        <v>1476889.9879999999</v>
      </c>
      <c r="BA39" s="84">
        <v>1719845.8</v>
      </c>
      <c r="BB39" s="84">
        <v>2079143.6008799996</v>
      </c>
      <c r="BC39" s="84">
        <v>2446799.4732115562</v>
      </c>
      <c r="BD39" s="72">
        <v>2959321.1143641728</v>
      </c>
      <c r="BE39" s="83">
        <v>658393.4</v>
      </c>
      <c r="BF39" s="84">
        <v>741492.1</v>
      </c>
      <c r="BG39" s="84">
        <v>1047483.2</v>
      </c>
      <c r="BH39" s="84">
        <v>1403419.0599</v>
      </c>
      <c r="BI39" s="84">
        <v>1770017.9036759997</v>
      </c>
      <c r="BJ39" s="72">
        <v>2125165.9753922396</v>
      </c>
      <c r="BK39" s="83">
        <v>617016.6</v>
      </c>
      <c r="BL39" s="84">
        <v>692423.6</v>
      </c>
      <c r="BM39" s="84">
        <v>987537.5</v>
      </c>
      <c r="BN39" s="84">
        <v>1310045.996242</v>
      </c>
      <c r="BO39" s="84">
        <v>1644782.0195844362</v>
      </c>
      <c r="BP39" s="72">
        <v>1990219.3090910667</v>
      </c>
      <c r="BQ39" s="83">
        <v>75232.862999999998</v>
      </c>
      <c r="BR39" s="84">
        <v>90534.236000000004</v>
      </c>
      <c r="BS39" s="84">
        <v>114762.745</v>
      </c>
      <c r="BT39" s="84">
        <v>139520.24954176502</v>
      </c>
      <c r="BU39" s="84">
        <v>168519.75129580201</v>
      </c>
      <c r="BV39" s="72">
        <v>205281.43157363203</v>
      </c>
      <c r="BW39" s="83">
        <v>335331.60229813843</v>
      </c>
      <c r="BX39" s="84">
        <v>336928.94718240143</v>
      </c>
      <c r="BY39" s="84">
        <v>400011.12040087924</v>
      </c>
      <c r="BZ39" s="84">
        <v>501406.49382753717</v>
      </c>
      <c r="CA39" s="84">
        <v>615832.31957287539</v>
      </c>
      <c r="CB39" s="72">
        <v>735663.91108588327</v>
      </c>
      <c r="CC39" s="83">
        <v>117204.8</v>
      </c>
      <c r="CD39" s="84">
        <v>147653</v>
      </c>
      <c r="CE39" s="84">
        <v>190433.4</v>
      </c>
      <c r="CF39" s="84">
        <v>243438.24788840002</v>
      </c>
      <c r="CG39" s="84">
        <v>301949.9931053457</v>
      </c>
      <c r="CH39" s="72">
        <v>365640.67100357666</v>
      </c>
      <c r="CI39" s="83">
        <v>43607.3</v>
      </c>
      <c r="CJ39" s="84">
        <v>59181.94</v>
      </c>
      <c r="CK39" s="84">
        <v>80415.58</v>
      </c>
      <c r="CL39" s="84">
        <v>97842.543355730435</v>
      </c>
      <c r="CM39" s="84">
        <v>121303.27938997038</v>
      </c>
      <c r="CN39" s="72">
        <v>149506.54371837413</v>
      </c>
      <c r="CO39" s="83">
        <v>69330.42</v>
      </c>
      <c r="CP39" s="84">
        <v>55183.83</v>
      </c>
      <c r="CQ39" s="84">
        <v>77598.06</v>
      </c>
      <c r="CR39" s="84">
        <v>107217.50032799999</v>
      </c>
      <c r="CS39" s="84">
        <v>137849.74950105828</v>
      </c>
      <c r="CT39" s="72">
        <v>173806.93580539452</v>
      </c>
      <c r="CU39" s="83">
        <v>33265</v>
      </c>
      <c r="CV39" s="84">
        <v>43048.66</v>
      </c>
      <c r="CW39" s="84">
        <v>59957</v>
      </c>
      <c r="CX39" s="84">
        <v>80734.94241885058</v>
      </c>
      <c r="CY39" s="84">
        <v>105019.73620604495</v>
      </c>
      <c r="CZ39" s="72">
        <v>133271.96946175373</v>
      </c>
      <c r="DA39" s="83">
        <v>71393.399999999994</v>
      </c>
      <c r="DB39" s="84">
        <v>77069.399999999994</v>
      </c>
      <c r="DC39" s="84">
        <v>65156.7</v>
      </c>
      <c r="DD39" s="84">
        <v>89128.275600000008</v>
      </c>
      <c r="DE39" s="84">
        <v>122605.36288000002</v>
      </c>
      <c r="DF39" s="72">
        <v>149069.38725599999</v>
      </c>
      <c r="DG39" s="83">
        <v>76102.679999999993</v>
      </c>
      <c r="DH39" s="84">
        <v>91076.04</v>
      </c>
      <c r="DI39" s="84">
        <v>118203.2</v>
      </c>
      <c r="DJ39" s="84">
        <v>162403.75221533497</v>
      </c>
      <c r="DK39" s="84">
        <v>197223.80451196776</v>
      </c>
      <c r="DL39" s="72">
        <v>233711.54924744714</v>
      </c>
      <c r="DM39" s="83">
        <v>85653.137000000002</v>
      </c>
      <c r="DN39" s="84">
        <v>106783.709</v>
      </c>
      <c r="DO39" s="84">
        <v>152294.5</v>
      </c>
      <c r="DP39" s="84">
        <v>227837.19999999998</v>
      </c>
      <c r="DQ39" s="84">
        <v>339249.63960305601</v>
      </c>
      <c r="DR39" s="72">
        <v>452601.06880066049</v>
      </c>
    </row>
    <row r="40" spans="2:122" s="80" customFormat="1">
      <c r="B40" s="28" t="s">
        <v>491</v>
      </c>
      <c r="C40" s="83" t="s">
        <v>1429</v>
      </c>
      <c r="D40" s="84" t="s">
        <v>1429</v>
      </c>
      <c r="E40" s="84" t="s">
        <v>1429</v>
      </c>
      <c r="F40" s="84" t="s">
        <v>1429</v>
      </c>
      <c r="G40" s="84" t="s">
        <v>1429</v>
      </c>
      <c r="H40" s="72" t="s">
        <v>1429</v>
      </c>
      <c r="I40" s="83" t="s">
        <v>1429</v>
      </c>
      <c r="J40" s="84" t="s">
        <v>1429</v>
      </c>
      <c r="K40" s="84" t="s">
        <v>1429</v>
      </c>
      <c r="L40" s="84" t="s">
        <v>1429</v>
      </c>
      <c r="M40" s="84" t="s">
        <v>1429</v>
      </c>
      <c r="N40" s="72" t="s">
        <v>1429</v>
      </c>
      <c r="O40" s="83" t="s">
        <v>1429</v>
      </c>
      <c r="P40" s="84" t="s">
        <v>1429</v>
      </c>
      <c r="Q40" s="84" t="s">
        <v>1429</v>
      </c>
      <c r="R40" s="84" t="s">
        <v>1429</v>
      </c>
      <c r="S40" s="84" t="s">
        <v>1429</v>
      </c>
      <c r="T40" s="72" t="s">
        <v>1429</v>
      </c>
      <c r="U40" s="83">
        <v>190010</v>
      </c>
      <c r="V40" s="84">
        <v>275810</v>
      </c>
      <c r="W40" s="84">
        <v>495410</v>
      </c>
      <c r="X40" s="84">
        <v>559813.30000000005</v>
      </c>
      <c r="Y40" s="84">
        <v>632589.0290000001</v>
      </c>
      <c r="Z40" s="72">
        <v>708499.7124800001</v>
      </c>
      <c r="AA40" s="83" t="s">
        <v>1429</v>
      </c>
      <c r="AB40" s="84" t="s">
        <v>1429</v>
      </c>
      <c r="AC40" s="84" t="s">
        <v>1429</v>
      </c>
      <c r="AD40" s="84" t="s">
        <v>1429</v>
      </c>
      <c r="AE40" s="84" t="s">
        <v>1429</v>
      </c>
      <c r="AF40" s="72" t="s">
        <v>1429</v>
      </c>
      <c r="AG40" s="83" t="s">
        <v>1429</v>
      </c>
      <c r="AH40" s="84" t="s">
        <v>1429</v>
      </c>
      <c r="AI40" s="84" t="s">
        <v>1429</v>
      </c>
      <c r="AJ40" s="84" t="s">
        <v>1429</v>
      </c>
      <c r="AK40" s="84" t="s">
        <v>1429</v>
      </c>
      <c r="AL40" s="72" t="s">
        <v>1429</v>
      </c>
      <c r="AM40" s="83">
        <v>18409</v>
      </c>
      <c r="AN40" s="84">
        <v>17688</v>
      </c>
      <c r="AO40" s="84">
        <v>29190</v>
      </c>
      <c r="AP40" s="84">
        <v>32400.9</v>
      </c>
      <c r="AQ40" s="84">
        <v>37909.053</v>
      </c>
      <c r="AR40" s="72">
        <v>43595.410949999998</v>
      </c>
      <c r="AS40" s="83" t="s">
        <v>1429</v>
      </c>
      <c r="AT40" s="84" t="s">
        <v>1429</v>
      </c>
      <c r="AU40" s="84" t="s">
        <v>1429</v>
      </c>
      <c r="AV40" s="84" t="s">
        <v>1429</v>
      </c>
      <c r="AW40" s="84" t="s">
        <v>1429</v>
      </c>
      <c r="AX40" s="72" t="s">
        <v>1429</v>
      </c>
      <c r="AY40" s="83">
        <v>1468128.2</v>
      </c>
      <c r="AZ40" s="84">
        <v>1577122.2</v>
      </c>
      <c r="BA40" s="84">
        <v>1856828.6</v>
      </c>
      <c r="BB40" s="84">
        <v>2233834.9199999995</v>
      </c>
      <c r="BC40" s="84">
        <v>2621829.1273759999</v>
      </c>
      <c r="BD40" s="72">
        <v>3016637.2215740802</v>
      </c>
      <c r="BE40" s="83">
        <v>260430</v>
      </c>
      <c r="BF40" s="84">
        <v>354890</v>
      </c>
      <c r="BG40" s="84">
        <v>665320</v>
      </c>
      <c r="BH40" s="84">
        <v>889605.42</v>
      </c>
      <c r="BI40" s="84">
        <v>1046108.2491999998</v>
      </c>
      <c r="BJ40" s="72">
        <v>1218832.660008</v>
      </c>
      <c r="BK40" s="83" t="s">
        <v>1429</v>
      </c>
      <c r="BL40" s="84" t="s">
        <v>1429</v>
      </c>
      <c r="BM40" s="84" t="s">
        <v>1429</v>
      </c>
      <c r="BN40" s="84" t="s">
        <v>1429</v>
      </c>
      <c r="BO40" s="84" t="s">
        <v>1429</v>
      </c>
      <c r="BP40" s="72" t="s">
        <v>1429</v>
      </c>
      <c r="BQ40" s="83" t="s">
        <v>1429</v>
      </c>
      <c r="BR40" s="84" t="s">
        <v>1429</v>
      </c>
      <c r="BS40" s="84" t="s">
        <v>1429</v>
      </c>
      <c r="BT40" s="84" t="s">
        <v>1429</v>
      </c>
      <c r="BU40" s="84" t="s">
        <v>1429</v>
      </c>
      <c r="BV40" s="72" t="s">
        <v>1429</v>
      </c>
      <c r="BW40" s="83" t="s">
        <v>1429</v>
      </c>
      <c r="BX40" s="84" t="s">
        <v>1429</v>
      </c>
      <c r="BY40" s="84" t="s">
        <v>1429</v>
      </c>
      <c r="BZ40" s="84" t="s">
        <v>1429</v>
      </c>
      <c r="CA40" s="84" t="s">
        <v>1429</v>
      </c>
      <c r="CB40" s="72" t="s">
        <v>1429</v>
      </c>
      <c r="CC40" s="83">
        <v>110104</v>
      </c>
      <c r="CD40" s="84">
        <v>154670</v>
      </c>
      <c r="CE40" s="84">
        <v>188090</v>
      </c>
      <c r="CF40" s="84">
        <v>235112.5</v>
      </c>
      <c r="CG40" s="84">
        <v>284486.125</v>
      </c>
      <c r="CH40" s="72">
        <v>344228.21124999999</v>
      </c>
      <c r="CI40" s="83">
        <v>37102.949999999997</v>
      </c>
      <c r="CJ40" s="84">
        <v>61797.77</v>
      </c>
      <c r="CK40" s="84">
        <v>85962</v>
      </c>
      <c r="CL40" s="84">
        <v>104014.02</v>
      </c>
      <c r="CM40" s="84">
        <v>130017.52500000001</v>
      </c>
      <c r="CN40" s="72">
        <v>159921.55575</v>
      </c>
      <c r="CO40" s="83">
        <v>60990</v>
      </c>
      <c r="CP40" s="84">
        <v>33740</v>
      </c>
      <c r="CQ40" s="84">
        <v>81320</v>
      </c>
      <c r="CR40" s="84">
        <v>109782</v>
      </c>
      <c r="CS40" s="84">
        <v>142716.6</v>
      </c>
      <c r="CT40" s="72">
        <v>178395.75</v>
      </c>
      <c r="CU40" s="83">
        <v>10966</v>
      </c>
      <c r="CV40" s="84">
        <v>20304</v>
      </c>
      <c r="CW40" s="84">
        <v>30127</v>
      </c>
      <c r="CX40" s="84">
        <v>39556.200561200007</v>
      </c>
      <c r="CY40" s="84">
        <v>47800.628233439995</v>
      </c>
      <c r="CZ40" s="72">
        <v>57779.503684127994</v>
      </c>
      <c r="DA40" s="83" t="s">
        <v>1429</v>
      </c>
      <c r="DB40" s="84" t="s">
        <v>1429</v>
      </c>
      <c r="DC40" s="84" t="s">
        <v>1429</v>
      </c>
      <c r="DD40" s="84" t="s">
        <v>1429</v>
      </c>
      <c r="DE40" s="84" t="s">
        <v>1429</v>
      </c>
      <c r="DF40" s="72" t="s">
        <v>1429</v>
      </c>
      <c r="DG40" s="83" t="s">
        <v>1429</v>
      </c>
      <c r="DH40" s="84" t="s">
        <v>1429</v>
      </c>
      <c r="DI40" s="84" t="s">
        <v>1429</v>
      </c>
      <c r="DJ40" s="84" t="s">
        <v>1429</v>
      </c>
      <c r="DK40" s="84" t="s">
        <v>1429</v>
      </c>
      <c r="DL40" s="72" t="s">
        <v>1429</v>
      </c>
      <c r="DM40" s="83">
        <v>24240</v>
      </c>
      <c r="DN40" s="84">
        <v>75230</v>
      </c>
      <c r="DO40" s="84">
        <v>157510</v>
      </c>
      <c r="DP40" s="84">
        <v>327620.8</v>
      </c>
      <c r="DQ40" s="84">
        <v>452116.70399999997</v>
      </c>
      <c r="DR40" s="72">
        <v>605836.38335999998</v>
      </c>
    </row>
    <row r="41" spans="2:122" s="80" customFormat="1">
      <c r="B41" s="28" t="s">
        <v>492</v>
      </c>
      <c r="C41" s="86">
        <v>9.5958972771721438</v>
      </c>
      <c r="D41" s="86">
        <v>10.36438660871789</v>
      </c>
      <c r="E41" s="86">
        <v>10.602127988565531</v>
      </c>
      <c r="F41" s="86">
        <v>10.486482742801156</v>
      </c>
      <c r="G41" s="86">
        <v>10.316931550218341</v>
      </c>
      <c r="H41" s="87">
        <v>10.359973333333336</v>
      </c>
      <c r="I41" s="86">
        <v>3.7628177914385748</v>
      </c>
      <c r="J41" s="86">
        <v>3.3816754490984819</v>
      </c>
      <c r="K41" s="86">
        <v>3.5245068407293259</v>
      </c>
      <c r="L41" s="86">
        <v>3.7986387986297476</v>
      </c>
      <c r="M41" s="86">
        <v>3.5851665541097382</v>
      </c>
      <c r="N41" s="87">
        <v>3.6055999999999986</v>
      </c>
      <c r="O41" s="86">
        <v>2.3331838686516426</v>
      </c>
      <c r="P41" s="86">
        <v>2.2752232467312941</v>
      </c>
      <c r="Q41" s="86">
        <v>2.3978919720927143</v>
      </c>
      <c r="R41" s="86">
        <v>2.8306974099233821</v>
      </c>
      <c r="S41" s="86">
        <v>2.6323860147568356</v>
      </c>
      <c r="T41" s="87">
        <v>2.5608896278683515</v>
      </c>
      <c r="U41" s="86">
        <v>8.3410975553185995</v>
      </c>
      <c r="V41" s="86">
        <v>8.5762345078185884</v>
      </c>
      <c r="W41" s="86">
        <v>8.2666407803164095</v>
      </c>
      <c r="X41" s="86">
        <v>7.2543832666406409</v>
      </c>
      <c r="Y41" s="86">
        <v>7.4329438275129549</v>
      </c>
      <c r="Z41" s="87">
        <v>7.5152528177771263</v>
      </c>
      <c r="AA41" s="86">
        <v>6.6164368020549853</v>
      </c>
      <c r="AB41" s="86">
        <v>7.0263609331674886</v>
      </c>
      <c r="AC41" s="86">
        <v>8.5873603377252419</v>
      </c>
      <c r="AD41" s="86">
        <v>9.7257361969178486</v>
      </c>
      <c r="AE41" s="86">
        <v>9.5954052268009988</v>
      </c>
      <c r="AF41" s="87">
        <v>9.4539999999999971</v>
      </c>
      <c r="AG41" s="86">
        <v>13.729709791797379</v>
      </c>
      <c r="AH41" s="86">
        <v>12.55251663487887</v>
      </c>
      <c r="AI41" s="86">
        <v>10.787737629887099</v>
      </c>
      <c r="AJ41" s="86">
        <v>10.968081204116759</v>
      </c>
      <c r="AK41" s="86">
        <v>10.919229175300456</v>
      </c>
      <c r="AL41" s="87">
        <v>11.147631069331307</v>
      </c>
      <c r="AM41" s="86">
        <v>4.636597773568039</v>
      </c>
      <c r="AN41" s="86">
        <v>5.0888914169881376</v>
      </c>
      <c r="AO41" s="86">
        <v>4.7628552801677069</v>
      </c>
      <c r="AP41" s="86">
        <v>5.2500085984816529</v>
      </c>
      <c r="AQ41" s="86">
        <v>5.1768214517368447</v>
      </c>
      <c r="AR41" s="87">
        <v>4.9554534973626332</v>
      </c>
      <c r="AS41" s="86">
        <v>3.2843639572778902</v>
      </c>
      <c r="AT41" s="86">
        <v>3.0307466779375116</v>
      </c>
      <c r="AU41" s="86">
        <v>4.0654476008239566</v>
      </c>
      <c r="AV41" s="86">
        <v>4.2674614292577271</v>
      </c>
      <c r="AW41" s="86">
        <v>4.3597488059692582</v>
      </c>
      <c r="AX41" s="87">
        <v>4.443201845836815</v>
      </c>
      <c r="AY41" s="86">
        <v>8.0599844437397667</v>
      </c>
      <c r="AZ41" s="86">
        <v>8.2710104889896741</v>
      </c>
      <c r="BA41" s="86">
        <v>9.3545894716953999</v>
      </c>
      <c r="BB41" s="86">
        <v>9.111174421832672</v>
      </c>
      <c r="BC41" s="86">
        <v>9.0630362545157901</v>
      </c>
      <c r="BD41" s="87">
        <v>9.2470028397278448</v>
      </c>
      <c r="BE41" s="86">
        <v>7.6677179794109431</v>
      </c>
      <c r="BF41" s="86">
        <v>7.5263155450927961</v>
      </c>
      <c r="BG41" s="86">
        <v>7.0805113966637787</v>
      </c>
      <c r="BH41" s="86">
        <v>6.8963821037755864</v>
      </c>
      <c r="BI41" s="86">
        <v>7.1396049941011741</v>
      </c>
      <c r="BJ41" s="87">
        <v>7.2582150359543078</v>
      </c>
      <c r="BK41" s="86">
        <v>4.7276493133517832</v>
      </c>
      <c r="BL41" s="86">
        <v>5.4093590558154769</v>
      </c>
      <c r="BM41" s="86">
        <v>5.7267404373195019</v>
      </c>
      <c r="BN41" s="86">
        <v>5.9233521006089678</v>
      </c>
      <c r="BO41" s="86">
        <v>5.9829359478435125</v>
      </c>
      <c r="BP41" s="87">
        <v>5.943478260869564</v>
      </c>
      <c r="BQ41" s="86">
        <v>6.0074120020405335</v>
      </c>
      <c r="BR41" s="86">
        <v>6.2608397221754917</v>
      </c>
      <c r="BS41" s="86">
        <v>6.2479180464711623</v>
      </c>
      <c r="BT41" s="86">
        <v>5.8631197442839422</v>
      </c>
      <c r="BU41" s="86">
        <v>5.7705555816186616</v>
      </c>
      <c r="BV41" s="87">
        <v>5.7463139559462411</v>
      </c>
      <c r="BW41" s="86">
        <v>7.4503359468855699</v>
      </c>
      <c r="BX41" s="86">
        <v>7.2617823103826318</v>
      </c>
      <c r="BY41" s="86">
        <v>8.3861592138906769</v>
      </c>
      <c r="BZ41" s="86">
        <v>9.6453094113525513</v>
      </c>
      <c r="CA41" s="86">
        <v>10.276000971489058</v>
      </c>
      <c r="CB41" s="87">
        <v>10.473022617861158</v>
      </c>
      <c r="CC41" s="86">
        <v>11.930643194230869</v>
      </c>
      <c r="CD41" s="86">
        <v>11.955018881830174</v>
      </c>
      <c r="CE41" s="86">
        <v>12.507157933593309</v>
      </c>
      <c r="CF41" s="86">
        <v>14.284517914129927</v>
      </c>
      <c r="CG41" s="86">
        <v>14.21297198787958</v>
      </c>
      <c r="CH41" s="87">
        <v>14.031155228017061</v>
      </c>
      <c r="CI41" s="86">
        <v>11.479924847417672</v>
      </c>
      <c r="CJ41" s="86">
        <v>10.635538723144027</v>
      </c>
      <c r="CK41" s="86">
        <v>13.265555617064726</v>
      </c>
      <c r="CL41" s="86">
        <v>13.831868578196332</v>
      </c>
      <c r="CM41" s="86">
        <v>13.872847109838238</v>
      </c>
      <c r="CN41" s="87">
        <v>14.018593712135299</v>
      </c>
      <c r="CO41" s="86">
        <v>15.777665134280353</v>
      </c>
      <c r="CP41" s="86">
        <v>12.792688387072163</v>
      </c>
      <c r="CQ41" s="86">
        <v>12.345328116658076</v>
      </c>
      <c r="CR41" s="86">
        <v>13.978655636287558</v>
      </c>
      <c r="CS41" s="86">
        <v>14.04812563738628</v>
      </c>
      <c r="CT41" s="87">
        <v>13.854712231631879</v>
      </c>
      <c r="CU41" s="86">
        <v>5.2463118434442126</v>
      </c>
      <c r="CV41" s="86">
        <v>6.2181572763518309</v>
      </c>
      <c r="CW41" s="86">
        <v>6.6453802746984465</v>
      </c>
      <c r="CX41" s="86">
        <v>6.3745243661968241</v>
      </c>
      <c r="CY41" s="86">
        <v>6.082394150363708</v>
      </c>
      <c r="CZ41" s="87">
        <v>5.9594667818388913</v>
      </c>
      <c r="DA41" s="86">
        <v>6.0297231220229079</v>
      </c>
      <c r="DB41" s="86">
        <v>7.1077737992278216</v>
      </c>
      <c r="DC41" s="86">
        <v>6.7238010463620963</v>
      </c>
      <c r="DD41" s="86">
        <v>6.1076056019806018</v>
      </c>
      <c r="DE41" s="86">
        <v>6.8141446107721926</v>
      </c>
      <c r="DF41" s="87">
        <v>7.0134212183176938</v>
      </c>
      <c r="DG41" s="86">
        <v>12.222186746690523</v>
      </c>
      <c r="DH41" s="86">
        <v>11.559944949931431</v>
      </c>
      <c r="DI41" s="86">
        <v>12.681620976834589</v>
      </c>
      <c r="DJ41" s="86">
        <v>12.105509814520159</v>
      </c>
      <c r="DK41" s="86">
        <v>12.434110261836254</v>
      </c>
      <c r="DL41" s="87">
        <v>12.696653855082568</v>
      </c>
      <c r="DM41" s="86">
        <v>7.6403775218633632</v>
      </c>
      <c r="DN41" s="86">
        <v>8.6250018171906255</v>
      </c>
      <c r="DO41" s="86">
        <v>8.8231331517844342</v>
      </c>
      <c r="DP41" s="86">
        <v>9.8530116638262637</v>
      </c>
      <c r="DQ41" s="86">
        <v>9.8956134067687405</v>
      </c>
      <c r="DR41" s="87">
        <v>9.802048334433648</v>
      </c>
    </row>
    <row r="42" spans="2:122" s="80" customFormat="1">
      <c r="B42" s="28" t="s">
        <v>493</v>
      </c>
      <c r="C42" s="86">
        <v>25.11</v>
      </c>
      <c r="D42" s="86">
        <v>24.751503970899005</v>
      </c>
      <c r="E42" s="86">
        <v>23.204776426059954</v>
      </c>
      <c r="F42" s="86">
        <v>21.901908679475447</v>
      </c>
      <c r="G42" s="86">
        <v>21.702422540108874</v>
      </c>
      <c r="H42" s="87">
        <v>22.166763993522522</v>
      </c>
      <c r="I42" s="86" t="s">
        <v>1429</v>
      </c>
      <c r="J42" s="86" t="s">
        <v>1429</v>
      </c>
      <c r="K42" s="86" t="s">
        <v>1429</v>
      </c>
      <c r="L42" s="86" t="s">
        <v>1429</v>
      </c>
      <c r="M42" s="86" t="s">
        <v>1429</v>
      </c>
      <c r="N42" s="87" t="s">
        <v>1429</v>
      </c>
      <c r="O42" s="86" t="s">
        <v>1429</v>
      </c>
      <c r="P42" s="86">
        <v>16.23</v>
      </c>
      <c r="Q42" s="86">
        <v>16.559999999999999</v>
      </c>
      <c r="R42" s="86" t="s">
        <v>1429</v>
      </c>
      <c r="S42" s="86" t="s">
        <v>1429</v>
      </c>
      <c r="T42" s="87" t="s">
        <v>1429</v>
      </c>
      <c r="U42" s="86" t="s">
        <v>1429</v>
      </c>
      <c r="V42" s="86" t="s">
        <v>1429</v>
      </c>
      <c r="W42" s="86" t="s">
        <v>1429</v>
      </c>
      <c r="X42" s="86" t="s">
        <v>1429</v>
      </c>
      <c r="Y42" s="86" t="s">
        <v>1429</v>
      </c>
      <c r="Z42" s="87" t="s">
        <v>1429</v>
      </c>
      <c r="AA42" s="86" t="s">
        <v>1429</v>
      </c>
      <c r="AB42" s="86" t="s">
        <v>1429</v>
      </c>
      <c r="AC42" s="86" t="s">
        <v>1429</v>
      </c>
      <c r="AD42" s="86" t="s">
        <v>1429</v>
      </c>
      <c r="AE42" s="86" t="s">
        <v>1429</v>
      </c>
      <c r="AF42" s="87" t="s">
        <v>1429</v>
      </c>
      <c r="AG42" s="86" t="s">
        <v>1429</v>
      </c>
      <c r="AH42" s="86" t="s">
        <v>1429</v>
      </c>
      <c r="AI42" s="86" t="s">
        <v>1429</v>
      </c>
      <c r="AJ42" s="86" t="s">
        <v>1429</v>
      </c>
      <c r="AK42" s="86" t="s">
        <v>1429</v>
      </c>
      <c r="AL42" s="87" t="s">
        <v>1429</v>
      </c>
      <c r="AM42" s="86" t="s">
        <v>1429</v>
      </c>
      <c r="AN42" s="86" t="s">
        <v>1429</v>
      </c>
      <c r="AO42" s="86" t="s">
        <v>1429</v>
      </c>
      <c r="AP42" s="86" t="s">
        <v>1429</v>
      </c>
      <c r="AQ42" s="86" t="s">
        <v>1429</v>
      </c>
      <c r="AR42" s="87" t="s">
        <v>1429</v>
      </c>
      <c r="AS42" s="86" t="s">
        <v>1429</v>
      </c>
      <c r="AT42" s="86" t="s">
        <v>1429</v>
      </c>
      <c r="AU42" s="86" t="s">
        <v>1429</v>
      </c>
      <c r="AV42" s="86" t="s">
        <v>1429</v>
      </c>
      <c r="AW42" s="86" t="s">
        <v>1429</v>
      </c>
      <c r="AX42" s="87" t="s">
        <v>1429</v>
      </c>
      <c r="AY42" s="86" t="s">
        <v>1429</v>
      </c>
      <c r="AZ42" s="86" t="s">
        <v>1429</v>
      </c>
      <c r="BA42" s="86" t="s">
        <v>1429</v>
      </c>
      <c r="BB42" s="86" t="s">
        <v>1429</v>
      </c>
      <c r="BC42" s="86" t="s">
        <v>1429</v>
      </c>
      <c r="BD42" s="87" t="s">
        <v>1429</v>
      </c>
      <c r="BE42" s="86" t="s">
        <v>1429</v>
      </c>
      <c r="BF42" s="86" t="s">
        <v>1429</v>
      </c>
      <c r="BG42" s="86" t="s">
        <v>1429</v>
      </c>
      <c r="BH42" s="86" t="s">
        <v>1429</v>
      </c>
      <c r="BI42" s="86" t="s">
        <v>1429</v>
      </c>
      <c r="BJ42" s="87" t="s">
        <v>1429</v>
      </c>
      <c r="BK42" s="86" t="s">
        <v>1429</v>
      </c>
      <c r="BL42" s="86" t="s">
        <v>1429</v>
      </c>
      <c r="BM42" s="86" t="s">
        <v>1429</v>
      </c>
      <c r="BN42" s="86" t="s">
        <v>1429</v>
      </c>
      <c r="BO42" s="86" t="s">
        <v>1429</v>
      </c>
      <c r="BP42" s="87" t="s">
        <v>1429</v>
      </c>
      <c r="BQ42" s="86" t="s">
        <v>1429</v>
      </c>
      <c r="BR42" s="86" t="s">
        <v>1429</v>
      </c>
      <c r="BS42" s="86" t="s">
        <v>1429</v>
      </c>
      <c r="BT42" s="86" t="s">
        <v>1429</v>
      </c>
      <c r="BU42" s="86" t="s">
        <v>1429</v>
      </c>
      <c r="BV42" s="87" t="s">
        <v>1429</v>
      </c>
      <c r="BW42" s="86" t="s">
        <v>1429</v>
      </c>
      <c r="BX42" s="86" t="s">
        <v>1429</v>
      </c>
      <c r="BY42" s="86" t="s">
        <v>1429</v>
      </c>
      <c r="BZ42" s="86" t="s">
        <v>1429</v>
      </c>
      <c r="CA42" s="86" t="s">
        <v>1429</v>
      </c>
      <c r="CB42" s="87" t="s">
        <v>1429</v>
      </c>
      <c r="CC42" s="86" t="s">
        <v>1429</v>
      </c>
      <c r="CD42" s="86" t="s">
        <v>1429</v>
      </c>
      <c r="CE42" s="86" t="s">
        <v>1429</v>
      </c>
      <c r="CF42" s="86" t="s">
        <v>1429</v>
      </c>
      <c r="CG42" s="86" t="s">
        <v>1429</v>
      </c>
      <c r="CH42" s="87" t="s">
        <v>1429</v>
      </c>
      <c r="CI42" s="86" t="s">
        <v>1429</v>
      </c>
      <c r="CJ42" s="86" t="s">
        <v>1429</v>
      </c>
      <c r="CK42" s="86" t="s">
        <v>1429</v>
      </c>
      <c r="CL42" s="86" t="s">
        <v>1429</v>
      </c>
      <c r="CM42" s="86" t="s">
        <v>1429</v>
      </c>
      <c r="CN42" s="87" t="s">
        <v>1429</v>
      </c>
      <c r="CO42" s="86" t="s">
        <v>1429</v>
      </c>
      <c r="CP42" s="86" t="s">
        <v>1429</v>
      </c>
      <c r="CQ42" s="86" t="s">
        <v>1429</v>
      </c>
      <c r="CR42" s="86" t="s">
        <v>1429</v>
      </c>
      <c r="CS42" s="86" t="s">
        <v>1429</v>
      </c>
      <c r="CT42" s="87" t="s">
        <v>1429</v>
      </c>
      <c r="CU42" s="86" t="s">
        <v>1429</v>
      </c>
      <c r="CV42" s="86" t="s">
        <v>1429</v>
      </c>
      <c r="CW42" s="86" t="s">
        <v>1429</v>
      </c>
      <c r="CX42" s="86" t="s">
        <v>1429</v>
      </c>
      <c r="CY42" s="86" t="s">
        <v>1429</v>
      </c>
      <c r="CZ42" s="87" t="s">
        <v>1429</v>
      </c>
      <c r="DA42" s="86" t="s">
        <v>1429</v>
      </c>
      <c r="DB42" s="86" t="s">
        <v>1429</v>
      </c>
      <c r="DC42" s="86" t="s">
        <v>1429</v>
      </c>
      <c r="DD42" s="86" t="s">
        <v>1429</v>
      </c>
      <c r="DE42" s="86" t="s">
        <v>1429</v>
      </c>
      <c r="DF42" s="87" t="s">
        <v>1429</v>
      </c>
      <c r="DG42" s="86" t="s">
        <v>1429</v>
      </c>
      <c r="DH42" s="86" t="s">
        <v>1429</v>
      </c>
      <c r="DI42" s="86" t="s">
        <v>1429</v>
      </c>
      <c r="DJ42" s="86" t="s">
        <v>1429</v>
      </c>
      <c r="DK42" s="86" t="s">
        <v>1429</v>
      </c>
      <c r="DL42" s="87" t="s">
        <v>1429</v>
      </c>
      <c r="DM42" s="86" t="s">
        <v>1429</v>
      </c>
      <c r="DN42" s="86" t="s">
        <v>1429</v>
      </c>
      <c r="DO42" s="86" t="s">
        <v>1429</v>
      </c>
      <c r="DP42" s="86" t="s">
        <v>1429</v>
      </c>
      <c r="DQ42" s="86" t="s">
        <v>1429</v>
      </c>
      <c r="DR42" s="87" t="s">
        <v>1429</v>
      </c>
    </row>
    <row r="43" spans="2:122" s="80" customFormat="1">
      <c r="B43" s="28" t="s">
        <v>494</v>
      </c>
      <c r="C43" s="86">
        <v>1.8082802760584316</v>
      </c>
      <c r="D43" s="86">
        <v>1.5999458706589611</v>
      </c>
      <c r="E43" s="86">
        <v>0.93760036341973141</v>
      </c>
      <c r="F43" s="86">
        <v>0.90163075757733691</v>
      </c>
      <c r="G43" s="86">
        <v>0.94673809532844522</v>
      </c>
      <c r="H43" s="87">
        <v>1.0021937538325578</v>
      </c>
      <c r="I43" s="86">
        <v>0.91344175525899118</v>
      </c>
      <c r="J43" s="86">
        <v>0.63865373816030846</v>
      </c>
      <c r="K43" s="86">
        <v>0.55080125463358987</v>
      </c>
      <c r="L43" s="86">
        <v>0.84553031775745258</v>
      </c>
      <c r="M43" s="86">
        <v>0.77045598913349744</v>
      </c>
      <c r="N43" s="87">
        <v>0.71915642372846378</v>
      </c>
      <c r="O43" s="86">
        <v>4.121255017918017</v>
      </c>
      <c r="P43" s="86">
        <v>4.6548872235419045</v>
      </c>
      <c r="Q43" s="86">
        <v>4.3992859203497652</v>
      </c>
      <c r="R43" s="86">
        <v>4.1563520848173123</v>
      </c>
      <c r="S43" s="86">
        <v>3.8760614809081062</v>
      </c>
      <c r="T43" s="87">
        <v>3.6024767830424529</v>
      </c>
      <c r="U43" s="86">
        <v>8.9550399331352146</v>
      </c>
      <c r="V43" s="86">
        <v>7.6600301719493222</v>
      </c>
      <c r="W43" s="86">
        <v>4.490554790382987</v>
      </c>
      <c r="X43" s="86">
        <v>3.7020181978649318</v>
      </c>
      <c r="Y43" s="86">
        <v>3.4319915392078704</v>
      </c>
      <c r="Z43" s="87">
        <v>3.5853952448094208</v>
      </c>
      <c r="AA43" s="86">
        <v>4.9957158187500177</v>
      </c>
      <c r="AB43" s="86">
        <v>4.2011306412896081</v>
      </c>
      <c r="AC43" s="86">
        <v>4.9249086379324636</v>
      </c>
      <c r="AD43" s="86">
        <v>3.6234288689977285</v>
      </c>
      <c r="AE43" s="86">
        <v>3.4280303765633664</v>
      </c>
      <c r="AF43" s="87">
        <v>3.3161621277152906</v>
      </c>
      <c r="AG43" s="86">
        <v>0.8821070154668269</v>
      </c>
      <c r="AH43" s="86">
        <v>2.9925602466711458</v>
      </c>
      <c r="AI43" s="86">
        <v>3.7946647513518474</v>
      </c>
      <c r="AJ43" s="86">
        <v>3.0771004121878285</v>
      </c>
      <c r="AK43" s="86">
        <v>2.6155458292616629</v>
      </c>
      <c r="AL43" s="87">
        <v>2.1959507538742389</v>
      </c>
      <c r="AM43" s="86">
        <v>3.7000000000000006</v>
      </c>
      <c r="AN43" s="86">
        <v>6.9716812654137259</v>
      </c>
      <c r="AO43" s="86">
        <v>5.7730617228416286</v>
      </c>
      <c r="AP43" s="86">
        <v>4.5543288161001385</v>
      </c>
      <c r="AQ43" s="86">
        <v>3.8405171722071287</v>
      </c>
      <c r="AR43" s="87">
        <v>3.2547373434558788</v>
      </c>
      <c r="AS43" s="86">
        <v>4.8454027322965887</v>
      </c>
      <c r="AT43" s="86">
        <v>8.2404001755180349</v>
      </c>
      <c r="AU43" s="86">
        <v>3.8831452560221518</v>
      </c>
      <c r="AV43" s="86">
        <v>1.5180962584040345</v>
      </c>
      <c r="AW43" s="86">
        <v>1.2129791812866053</v>
      </c>
      <c r="AX43" s="87">
        <v>1.1036879011148548</v>
      </c>
      <c r="AY43" s="86">
        <v>6.9194185502542336</v>
      </c>
      <c r="AZ43" s="86">
        <v>6.9118576641768081</v>
      </c>
      <c r="BA43" s="86">
        <v>6.208291598114001</v>
      </c>
      <c r="BB43" s="86">
        <v>5.4229180169310682</v>
      </c>
      <c r="BC43" s="86">
        <v>4.8909019782213177</v>
      </c>
      <c r="BD43" s="87">
        <v>4.5115328772456218</v>
      </c>
      <c r="BE43" s="86">
        <v>3.9613965204147386</v>
      </c>
      <c r="BF43" s="86">
        <v>4.3711917152645201</v>
      </c>
      <c r="BG43" s="86">
        <v>3.0090214609910531</v>
      </c>
      <c r="BH43" s="86">
        <v>2.443426061692751</v>
      </c>
      <c r="BI43" s="86">
        <v>2.2198468206772626</v>
      </c>
      <c r="BJ43" s="87">
        <v>2.3477739194132927</v>
      </c>
      <c r="BK43" s="86">
        <v>2.6797815105343132</v>
      </c>
      <c r="BL43" s="86">
        <v>3.5447625951431676</v>
      </c>
      <c r="BM43" s="86">
        <v>3.1121207607130441</v>
      </c>
      <c r="BN43" s="86">
        <v>2.3793487116392922</v>
      </c>
      <c r="BO43" s="86">
        <v>1.9522430800309387</v>
      </c>
      <c r="BP43" s="87">
        <v>1.6821664590417531</v>
      </c>
      <c r="BQ43" s="86">
        <v>0.98246245990783287</v>
      </c>
      <c r="BR43" s="86">
        <v>0.99807546837861416</v>
      </c>
      <c r="BS43" s="86">
        <v>0.92965745839022618</v>
      </c>
      <c r="BT43" s="86">
        <v>0.91485138194379123</v>
      </c>
      <c r="BU43" s="86">
        <v>0.92353989596936181</v>
      </c>
      <c r="BV43" s="87">
        <v>0.9982740167119718</v>
      </c>
      <c r="BW43" s="86">
        <v>2.1396989944963316</v>
      </c>
      <c r="BX43" s="86">
        <v>3.153509774475368</v>
      </c>
      <c r="BY43" s="86">
        <v>1.8399999999999999</v>
      </c>
      <c r="BZ43" s="86">
        <v>1.584724853574512</v>
      </c>
      <c r="CA43" s="86">
        <v>1.5477246170884171</v>
      </c>
      <c r="CB43" s="87">
        <v>1.4354737300793818</v>
      </c>
      <c r="CC43" s="86">
        <v>4.5344069999892556</v>
      </c>
      <c r="CD43" s="86">
        <v>3.6515005042750635</v>
      </c>
      <c r="CE43" s="86">
        <v>1.2155870289471928</v>
      </c>
      <c r="CF43" s="86">
        <v>0.65230294253311971</v>
      </c>
      <c r="CG43" s="86">
        <v>0.5390851846390885</v>
      </c>
      <c r="CH43" s="87">
        <v>0.55354946277249029</v>
      </c>
      <c r="CI43" s="86">
        <v>5.5077106657896451</v>
      </c>
      <c r="CJ43" s="86">
        <v>5.708728920069511</v>
      </c>
      <c r="CK43" s="86">
        <v>3.4580460595614286</v>
      </c>
      <c r="CL43" s="86">
        <v>2.3133191491101037</v>
      </c>
      <c r="CM43" s="86">
        <v>2.0492240566088595</v>
      </c>
      <c r="CN43" s="87">
        <v>1.9583250877673708</v>
      </c>
      <c r="CO43" s="86">
        <v>5.5883060093481864</v>
      </c>
      <c r="CP43" s="86">
        <v>18.651997490200664</v>
      </c>
      <c r="CQ43" s="86">
        <v>2.2160694219003627</v>
      </c>
      <c r="CR43" s="86">
        <v>1.320282116963521</v>
      </c>
      <c r="CS43" s="86">
        <v>1.4857416476546552</v>
      </c>
      <c r="CT43" s="87">
        <v>1.7966046288814197</v>
      </c>
      <c r="CU43" s="86">
        <v>1.8438261186259062</v>
      </c>
      <c r="CV43" s="86">
        <v>2.3329795103638569</v>
      </c>
      <c r="CW43" s="86">
        <v>1.6091881852970529</v>
      </c>
      <c r="CX43" s="86">
        <v>1.3661413222645631</v>
      </c>
      <c r="CY43" s="86">
        <v>1.2007652003919704</v>
      </c>
      <c r="CZ43" s="87">
        <v>1.0466948570030254</v>
      </c>
      <c r="DA43" s="86">
        <v>4.6973287611392625</v>
      </c>
      <c r="DB43" s="86">
        <v>13.605519113322778</v>
      </c>
      <c r="DC43" s="86">
        <v>6.7751060820367748</v>
      </c>
      <c r="DD43" s="86">
        <v>4.6627321821876473</v>
      </c>
      <c r="DE43" s="86">
        <v>3.7926684523306893</v>
      </c>
      <c r="DF43" s="87">
        <v>3.3219957632796779</v>
      </c>
      <c r="DG43" s="86">
        <v>1.5908369765578412</v>
      </c>
      <c r="DH43" s="86">
        <v>2.0663045893020642</v>
      </c>
      <c r="DI43" s="86">
        <v>2.0245141577926518</v>
      </c>
      <c r="DJ43" s="86">
        <v>1.7481320033173251</v>
      </c>
      <c r="DK43" s="86">
        <v>1.5859072690103666</v>
      </c>
      <c r="DL43" s="87">
        <v>1.509918255897553</v>
      </c>
      <c r="DM43" s="86">
        <v>4.3</v>
      </c>
      <c r="DN43" s="86">
        <v>3.3</v>
      </c>
      <c r="DO43" s="86">
        <v>1.44</v>
      </c>
      <c r="DP43" s="86">
        <v>1.2</v>
      </c>
      <c r="DQ43" s="86">
        <v>1.1000000000000001</v>
      </c>
      <c r="DR43" s="87">
        <v>1.1000000000000001</v>
      </c>
    </row>
    <row r="44" spans="2:122" s="80" customFormat="1">
      <c r="B44" s="28" t="s">
        <v>495</v>
      </c>
      <c r="C44" s="86">
        <v>0.77402292379679261</v>
      </c>
      <c r="D44" s="86">
        <v>0.68663028132685056</v>
      </c>
      <c r="E44" s="86">
        <v>0.34511647861737782</v>
      </c>
      <c r="F44" s="86">
        <v>0.29030170807781303</v>
      </c>
      <c r="G44" s="86">
        <v>0.26690603549604042</v>
      </c>
      <c r="H44" s="87">
        <v>0.23229717557512464</v>
      </c>
      <c r="I44" s="86">
        <v>0.61362359185700266</v>
      </c>
      <c r="J44" s="86">
        <v>0.30598113528733134</v>
      </c>
      <c r="K44" s="86">
        <v>0.26590527303973172</v>
      </c>
      <c r="L44" s="86">
        <v>0.42713373389077897</v>
      </c>
      <c r="M44" s="86">
        <v>0.35046835182054775</v>
      </c>
      <c r="N44" s="87">
        <v>0.32720503979067328</v>
      </c>
      <c r="O44" s="86">
        <v>2.5168889712063143</v>
      </c>
      <c r="P44" s="86">
        <v>2.7034315068403796</v>
      </c>
      <c r="Q44" s="86">
        <v>2.4785180641201223</v>
      </c>
      <c r="R44" s="86">
        <v>2.2930678470329955</v>
      </c>
      <c r="S44" s="86">
        <v>2.0091488020513473</v>
      </c>
      <c r="T44" s="87">
        <v>1.8267931006522231</v>
      </c>
      <c r="U44" s="86">
        <v>4.0595790105747742</v>
      </c>
      <c r="V44" s="86">
        <v>3.450531818106628</v>
      </c>
      <c r="W44" s="86">
        <v>1.8962818496382507</v>
      </c>
      <c r="X44" s="86">
        <v>1.5144463263039747</v>
      </c>
      <c r="Y44" s="86">
        <v>1.3670970805344564</v>
      </c>
      <c r="Z44" s="87">
        <v>1.4295701469176421</v>
      </c>
      <c r="AA44" s="86">
        <v>1.5822084849807971</v>
      </c>
      <c r="AB44" s="86">
        <v>2.0346930935871517</v>
      </c>
      <c r="AC44" s="86">
        <v>1.5674367021025339</v>
      </c>
      <c r="AD44" s="86">
        <v>1.1914969863565081</v>
      </c>
      <c r="AE44" s="86">
        <v>1.1324020564895267</v>
      </c>
      <c r="AF44" s="87">
        <v>1.1030897345297073</v>
      </c>
      <c r="AG44" s="86">
        <v>0.7679234570371698</v>
      </c>
      <c r="AH44" s="86">
        <v>2.6842133839469104</v>
      </c>
      <c r="AI44" s="86">
        <v>3.5138879029619878</v>
      </c>
      <c r="AJ44" s="86">
        <v>2.8169767855594579</v>
      </c>
      <c r="AK44" s="86">
        <v>2.3593156813077809</v>
      </c>
      <c r="AL44" s="87">
        <v>1.9433018773084108</v>
      </c>
      <c r="AM44" s="86">
        <v>2.2930458050675977</v>
      </c>
      <c r="AN44" s="86">
        <v>4.9478382543084356</v>
      </c>
      <c r="AO44" s="86">
        <v>3.0270478133111522</v>
      </c>
      <c r="AP44" s="86">
        <v>1.9647162941589666</v>
      </c>
      <c r="AQ44" s="86">
        <v>1.572440783879459</v>
      </c>
      <c r="AR44" s="87">
        <v>1.3278252723799484</v>
      </c>
      <c r="AS44" s="86">
        <v>2.8856592956484919</v>
      </c>
      <c r="AT44" s="86">
        <v>5.2970456451991232</v>
      </c>
      <c r="AU44" s="86">
        <v>2.7980046262270313</v>
      </c>
      <c r="AV44" s="86">
        <v>0.99203357657545888</v>
      </c>
      <c r="AW44" s="86">
        <v>0.76762198933154202</v>
      </c>
      <c r="AX44" s="87">
        <v>0.68716849298781424</v>
      </c>
      <c r="AY44" s="86">
        <v>3.5059011535432187</v>
      </c>
      <c r="AZ44" s="86">
        <v>3.1315910659891042</v>
      </c>
      <c r="BA44" s="86">
        <v>3.0952933145033046</v>
      </c>
      <c r="BB44" s="86">
        <v>2.7114590084655341</v>
      </c>
      <c r="BC44" s="86">
        <v>2.4454509891106588</v>
      </c>
      <c r="BD44" s="87">
        <v>2.2557664386228109</v>
      </c>
      <c r="BE44" s="86">
        <v>2.2904009720534626</v>
      </c>
      <c r="BF44" s="86">
        <v>2.3746240677554651</v>
      </c>
      <c r="BG44" s="86">
        <v>1.949796164879964</v>
      </c>
      <c r="BH44" s="86">
        <v>1.2705815520802308</v>
      </c>
      <c r="BI44" s="86">
        <v>1.1099234103386313</v>
      </c>
      <c r="BJ44" s="87">
        <v>1.1269314813183804</v>
      </c>
      <c r="BK44" s="86">
        <v>1.4682327816337426</v>
      </c>
      <c r="BL44" s="86">
        <v>2.1445813700616165</v>
      </c>
      <c r="BM44" s="86">
        <v>1.6743209692636181</v>
      </c>
      <c r="BN44" s="86">
        <v>1.2848483042852179</v>
      </c>
      <c r="BO44" s="86">
        <v>1.0542112632167069</v>
      </c>
      <c r="BP44" s="87">
        <v>0.90836988788254658</v>
      </c>
      <c r="BQ44" s="86">
        <v>0.7147607821332016</v>
      </c>
      <c r="BR44" s="86">
        <v>0.76799676091594771</v>
      </c>
      <c r="BS44" s="86">
        <v>0.67957593729567911</v>
      </c>
      <c r="BT44" s="86">
        <v>0.67203930999945827</v>
      </c>
      <c r="BU44" s="86">
        <v>0.66667268179166561</v>
      </c>
      <c r="BV44" s="87">
        <v>0.72077197023623107</v>
      </c>
      <c r="BW44" s="86">
        <v>0.97909187537423126</v>
      </c>
      <c r="BX44" s="86">
        <v>1.8262655376299513</v>
      </c>
      <c r="BY44" s="86">
        <v>1.08</v>
      </c>
      <c r="BZ44" s="86">
        <v>0.76265067772671902</v>
      </c>
      <c r="CA44" s="86">
        <v>0.71511774203899869</v>
      </c>
      <c r="CB44" s="87">
        <v>0.63696277682933145</v>
      </c>
      <c r="CC44" s="86">
        <v>1.4383369964370061</v>
      </c>
      <c r="CD44" s="86">
        <v>1.3388926050198966</v>
      </c>
      <c r="CE44" s="86">
        <v>0.4220770649829812</v>
      </c>
      <c r="CF44" s="86">
        <v>0.16414646787328149</v>
      </c>
      <c r="CG44" s="86">
        <v>0.1192415541730799</v>
      </c>
      <c r="CH44" s="87">
        <v>0.11132613779217197</v>
      </c>
      <c r="CI44" s="86">
        <v>2.2827784661027448</v>
      </c>
      <c r="CJ44" s="86">
        <v>1.5775953469313244</v>
      </c>
      <c r="CK44" s="86">
        <v>0.77981760523258026</v>
      </c>
      <c r="CL44" s="86">
        <v>0.49017631431596265</v>
      </c>
      <c r="CM44" s="86">
        <v>0.37273762914892478</v>
      </c>
      <c r="CN44" s="87">
        <v>0.32048564820467523</v>
      </c>
      <c r="CO44" s="86">
        <v>3.0732704203395658</v>
      </c>
      <c r="CP44" s="86">
        <v>11.39259285980034</v>
      </c>
      <c r="CQ44" s="86">
        <v>0.69631007899773079</v>
      </c>
      <c r="CR44" s="86">
        <v>0.39977938610852454</v>
      </c>
      <c r="CS44" s="86">
        <v>0.39058713402342982</v>
      </c>
      <c r="CT44" s="87">
        <v>0.40087062531793688</v>
      </c>
      <c r="CU44" s="86">
        <v>1.1807664349501881</v>
      </c>
      <c r="CV44" s="86">
        <v>1.7527680576681648</v>
      </c>
      <c r="CW44" s="86">
        <v>1.0627680878766452</v>
      </c>
      <c r="CX44" s="86">
        <v>0.92897609913990287</v>
      </c>
      <c r="CY44" s="86">
        <v>0.80451268426262024</v>
      </c>
      <c r="CZ44" s="87">
        <v>0.70128555419202709</v>
      </c>
      <c r="DA44" s="86">
        <v>2.2130897253807778</v>
      </c>
      <c r="DB44" s="86">
        <v>6.7358857884490586</v>
      </c>
      <c r="DC44" s="86">
        <v>3.360957642725598</v>
      </c>
      <c r="DD44" s="86">
        <v>2.1534548908068403</v>
      </c>
      <c r="DE44" s="86">
        <v>1.7430604812871617</v>
      </c>
      <c r="DF44" s="87">
        <v>1.5893205034295468</v>
      </c>
      <c r="DG44" s="86">
        <v>0.98261339036527584</v>
      </c>
      <c r="DH44" s="86">
        <v>1.1972946473220727</v>
      </c>
      <c r="DI44" s="86">
        <v>1.2205843583953262</v>
      </c>
      <c r="DJ44" s="86">
        <v>1.0562651657513518</v>
      </c>
      <c r="DK44" s="86">
        <v>0.95761914203943488</v>
      </c>
      <c r="DL44" s="87">
        <v>0.94155164954968007</v>
      </c>
      <c r="DM44" s="86">
        <v>1.3</v>
      </c>
      <c r="DN44" s="86">
        <v>1.3</v>
      </c>
      <c r="DO44" s="86">
        <v>0.78</v>
      </c>
      <c r="DP44" s="86">
        <v>0.62761506276150625</v>
      </c>
      <c r="DQ44" s="86">
        <v>0.55304172951231778</v>
      </c>
      <c r="DR44" s="87">
        <v>0.49801297852004633</v>
      </c>
    </row>
    <row r="45" spans="2:122" s="80" customFormat="1">
      <c r="B45" s="28" t="s">
        <v>496</v>
      </c>
      <c r="C45" s="86">
        <v>58.41686779641153</v>
      </c>
      <c r="D45" s="86">
        <v>58.049298943867619</v>
      </c>
      <c r="E45" s="86">
        <v>63.843110121299922</v>
      </c>
      <c r="F45" s="86">
        <v>68</v>
      </c>
      <c r="G45" s="86">
        <v>72</v>
      </c>
      <c r="H45" s="87">
        <v>77.000000000000014</v>
      </c>
      <c r="I45" s="86">
        <v>33.47179004369633</v>
      </c>
      <c r="J45" s="86">
        <v>52.686838915111487</v>
      </c>
      <c r="K45" s="86">
        <v>52.289337783161749</v>
      </c>
      <c r="L45" s="86">
        <v>50</v>
      </c>
      <c r="M45" s="86">
        <v>55</v>
      </c>
      <c r="N45" s="87">
        <v>55</v>
      </c>
      <c r="O45" s="86">
        <v>39.93416360739441</v>
      </c>
      <c r="P45" s="86">
        <v>43.087571129615185</v>
      </c>
      <c r="Q45" s="86">
        <v>44.770546767130845</v>
      </c>
      <c r="R45" s="86">
        <v>45.881900974297551</v>
      </c>
      <c r="S45" s="86">
        <v>49.152749674231501</v>
      </c>
      <c r="T45" s="87">
        <v>50.20782814896895</v>
      </c>
      <c r="U45" s="86">
        <v>57.937338724444167</v>
      </c>
      <c r="V45" s="86">
        <v>58.080054224729494</v>
      </c>
      <c r="W45" s="86">
        <v>59.452837284395024</v>
      </c>
      <c r="X45" s="86">
        <v>60</v>
      </c>
      <c r="Y45" s="86">
        <v>61</v>
      </c>
      <c r="Z45" s="87">
        <v>61</v>
      </c>
      <c r="AA45" s="86">
        <v>69.427175843694499</v>
      </c>
      <c r="AB45" s="86">
        <v>52.639006491673719</v>
      </c>
      <c r="AC45" s="86">
        <v>69.258872651356995</v>
      </c>
      <c r="AD45" s="86">
        <v>67.926204235691173</v>
      </c>
      <c r="AE45" s="86">
        <v>67.733408264972653</v>
      </c>
      <c r="AF45" s="87">
        <v>67.480321323340277</v>
      </c>
      <c r="AG45" s="86">
        <v>13.044583517347609</v>
      </c>
      <c r="AH45" s="86">
        <v>10.587985409299987</v>
      </c>
      <c r="AI45" s="86">
        <v>7.6687234219961642</v>
      </c>
      <c r="AJ45" s="86">
        <v>8.6985672758011923</v>
      </c>
      <c r="AK45" s="86">
        <v>10.033144768784975</v>
      </c>
      <c r="AL45" s="87">
        <v>11.733227998011982</v>
      </c>
      <c r="AM45" s="86">
        <v>39.487575683591018</v>
      </c>
      <c r="AN45" s="86">
        <v>31.849231519882895</v>
      </c>
      <c r="AO45" s="86">
        <v>49.617364686239043</v>
      </c>
      <c r="AP45" s="86">
        <v>58</v>
      </c>
      <c r="AQ45" s="86">
        <v>60</v>
      </c>
      <c r="AR45" s="87">
        <v>60</v>
      </c>
      <c r="AS45" s="86">
        <v>41.647215738579526</v>
      </c>
      <c r="AT45" s="86">
        <v>37.716444582324911</v>
      </c>
      <c r="AU45" s="86">
        <v>28.749295576218653</v>
      </c>
      <c r="AV45" s="86">
        <v>35</v>
      </c>
      <c r="AW45" s="86">
        <v>37</v>
      </c>
      <c r="AX45" s="87">
        <v>38</v>
      </c>
      <c r="AY45" s="86">
        <v>49.332431213972384</v>
      </c>
      <c r="AZ45" s="86">
        <v>54.692483292592932</v>
      </c>
      <c r="BA45" s="86">
        <v>50.142591313790497</v>
      </c>
      <c r="BB45" s="86">
        <v>50</v>
      </c>
      <c r="BC45" s="86">
        <v>50</v>
      </c>
      <c r="BD45" s="87">
        <v>50</v>
      </c>
      <c r="BE45" s="86">
        <v>44.251386321626619</v>
      </c>
      <c r="BF45" s="86">
        <v>47.329943164822012</v>
      </c>
      <c r="BG45" s="86">
        <v>51.905027932960891</v>
      </c>
      <c r="BH45" s="86">
        <v>48</v>
      </c>
      <c r="BI45" s="86">
        <v>50</v>
      </c>
      <c r="BJ45" s="87">
        <v>52</v>
      </c>
      <c r="BK45" s="86">
        <v>45.21072796934866</v>
      </c>
      <c r="BL45" s="86">
        <v>39.500000000000007</v>
      </c>
      <c r="BM45" s="86">
        <v>46.199999999999996</v>
      </c>
      <c r="BN45" s="86">
        <v>46</v>
      </c>
      <c r="BO45" s="86">
        <v>46</v>
      </c>
      <c r="BP45" s="87">
        <v>46</v>
      </c>
      <c r="BQ45" s="86">
        <v>27.248066997233252</v>
      </c>
      <c r="BR45" s="86">
        <v>23.052235502434709</v>
      </c>
      <c r="BS45" s="86">
        <v>26.900365545037022</v>
      </c>
      <c r="BT45" s="86">
        <v>27</v>
      </c>
      <c r="BU45" s="86">
        <v>28</v>
      </c>
      <c r="BV45" s="87">
        <v>28</v>
      </c>
      <c r="BW45" s="86">
        <v>3.1146781082179031</v>
      </c>
      <c r="BX45" s="86">
        <v>2.0901872666417867</v>
      </c>
      <c r="BY45" s="86">
        <v>1.7513274823735312</v>
      </c>
      <c r="BZ45" s="86">
        <v>1.6824730960058494</v>
      </c>
      <c r="CA45" s="86">
        <v>1.881994414322619</v>
      </c>
      <c r="CB45" s="87">
        <v>1.8207875407742042</v>
      </c>
      <c r="CC45" s="86">
        <v>69.275911716998664</v>
      </c>
      <c r="CD45" s="86">
        <v>64.671977087621968</v>
      </c>
      <c r="CE45" s="86">
        <v>65.7</v>
      </c>
      <c r="CF45" s="86">
        <v>75</v>
      </c>
      <c r="CG45" s="86">
        <v>78</v>
      </c>
      <c r="CH45" s="87">
        <v>80</v>
      </c>
      <c r="CI45" s="86">
        <v>59.995701277892856</v>
      </c>
      <c r="CJ45" s="86">
        <v>71.255911278510169</v>
      </c>
      <c r="CK45" s="86">
        <v>75.496280707098322</v>
      </c>
      <c r="CL45" s="86">
        <v>77</v>
      </c>
      <c r="CM45" s="86">
        <v>80</v>
      </c>
      <c r="CN45" s="87">
        <v>82</v>
      </c>
      <c r="CO45" s="86">
        <v>46.432321298634072</v>
      </c>
      <c r="CP45" s="86">
        <v>43.924378729537608</v>
      </c>
      <c r="CQ45" s="86">
        <v>69.059920556666796</v>
      </c>
      <c r="CR45" s="86">
        <v>70</v>
      </c>
      <c r="CS45" s="86">
        <v>74</v>
      </c>
      <c r="CT45" s="87">
        <v>78</v>
      </c>
      <c r="CU45" s="86">
        <v>35.954640501849759</v>
      </c>
      <c r="CV45" s="86">
        <v>24.872931442080372</v>
      </c>
      <c r="CW45" s="86">
        <v>33.956258342745656</v>
      </c>
      <c r="CX45" s="86">
        <v>32</v>
      </c>
      <c r="CY45" s="86">
        <v>33</v>
      </c>
      <c r="CZ45" s="87">
        <v>33</v>
      </c>
      <c r="DA45" s="86">
        <v>54.083115373437963</v>
      </c>
      <c r="DB45" s="86">
        <v>56.857855361596009</v>
      </c>
      <c r="DC45" s="86">
        <v>54.279749478079331</v>
      </c>
      <c r="DD45" s="86">
        <v>55</v>
      </c>
      <c r="DE45" s="86">
        <v>55</v>
      </c>
      <c r="DF45" s="87">
        <v>53</v>
      </c>
      <c r="DG45" s="86">
        <v>38.612339930151343</v>
      </c>
      <c r="DH45" s="86">
        <v>42.565875305926163</v>
      </c>
      <c r="DI45" s="86">
        <v>40.200444595154664</v>
      </c>
      <c r="DJ45" s="86">
        <v>40</v>
      </c>
      <c r="DK45" s="86">
        <v>40</v>
      </c>
      <c r="DL45" s="87">
        <v>38</v>
      </c>
      <c r="DM45" s="86">
        <v>70.40572792362768</v>
      </c>
      <c r="DN45" s="86">
        <v>61.29032258064516</v>
      </c>
      <c r="DO45" s="86">
        <v>46.222222222222221</v>
      </c>
      <c r="DP45" s="86">
        <v>48</v>
      </c>
      <c r="DQ45" s="86">
        <v>50</v>
      </c>
      <c r="DR45" s="87">
        <v>55</v>
      </c>
    </row>
    <row r="46" spans="2:122" s="80" customFormat="1">
      <c r="B46" s="28" t="s">
        <v>497</v>
      </c>
      <c r="C46" s="83">
        <v>1316335.4000000001</v>
      </c>
      <c r="D46" s="84">
        <v>1652548.7999999998</v>
      </c>
      <c r="E46" s="84">
        <v>2167399.1999999997</v>
      </c>
      <c r="F46" s="84">
        <v>2803293.7890299996</v>
      </c>
      <c r="G46" s="84">
        <v>3572604.6035125949</v>
      </c>
      <c r="H46" s="72">
        <v>4426787.5540906489</v>
      </c>
      <c r="I46" s="83">
        <v>192929.033</v>
      </c>
      <c r="J46" s="84">
        <v>246476.77500000002</v>
      </c>
      <c r="K46" s="84">
        <v>290680.67000000004</v>
      </c>
      <c r="L46" s="84">
        <v>325639.32445967069</v>
      </c>
      <c r="M46" s="84">
        <v>371870.19927487918</v>
      </c>
      <c r="N46" s="72">
        <v>430097.11828335281</v>
      </c>
      <c r="O46" s="83">
        <v>2078614.9</v>
      </c>
      <c r="P46" s="84">
        <v>2236581.5</v>
      </c>
      <c r="Q46" s="84">
        <v>2447742.2000000002</v>
      </c>
      <c r="R46" s="84">
        <v>2606484.4553846456</v>
      </c>
      <c r="S46" s="84">
        <v>2851801.6584406225</v>
      </c>
      <c r="T46" s="72">
        <v>3157456.4023073004</v>
      </c>
      <c r="U46" s="83">
        <v>585766.79999999993</v>
      </c>
      <c r="V46" s="84">
        <v>558139.20000000007</v>
      </c>
      <c r="W46" s="84">
        <v>749458.60000000009</v>
      </c>
      <c r="X46" s="84">
        <v>928294.14119904768</v>
      </c>
      <c r="Y46" s="84">
        <v>1098466.6347575984</v>
      </c>
      <c r="Z46" s="72">
        <v>1257656.5092098739</v>
      </c>
      <c r="AA46" s="83">
        <v>885557.7</v>
      </c>
      <c r="AB46" s="84">
        <v>852012.39999999991</v>
      </c>
      <c r="AC46" s="84">
        <v>830434.5</v>
      </c>
      <c r="AD46" s="84">
        <v>812341.60800000012</v>
      </c>
      <c r="AE46" s="84">
        <v>1010686.7009735999</v>
      </c>
      <c r="AF46" s="72">
        <v>1287179.655976044</v>
      </c>
      <c r="AG46" s="83">
        <v>459462.76</v>
      </c>
      <c r="AH46" s="84">
        <v>498112.5</v>
      </c>
      <c r="AI46" s="84">
        <v>497343.07</v>
      </c>
      <c r="AJ46" s="84">
        <v>593058.57763779536</v>
      </c>
      <c r="AK46" s="84">
        <v>622934.46087218041</v>
      </c>
      <c r="AL46" s="72">
        <v>665221.25274160574</v>
      </c>
      <c r="AM46" s="83">
        <v>101973.9</v>
      </c>
      <c r="AN46" s="84">
        <v>96920</v>
      </c>
      <c r="AO46" s="84">
        <v>99240.8</v>
      </c>
      <c r="AP46" s="84">
        <v>105785.04309599</v>
      </c>
      <c r="AQ46" s="84">
        <v>118983.30936119269</v>
      </c>
      <c r="AR46" s="72">
        <v>133734.11937951011</v>
      </c>
      <c r="AS46" s="83">
        <v>593924.50000000012</v>
      </c>
      <c r="AT46" s="84">
        <v>530049.70000000007</v>
      </c>
      <c r="AU46" s="84">
        <v>536211</v>
      </c>
      <c r="AV46" s="84">
        <v>585767.60041830945</v>
      </c>
      <c r="AW46" s="84">
        <v>681816.5957950236</v>
      </c>
      <c r="AX46" s="72">
        <v>811071.03758078464</v>
      </c>
      <c r="AY46" s="83">
        <v>1317617.2140000002</v>
      </c>
      <c r="AZ46" s="84">
        <v>1451285.2920000001</v>
      </c>
      <c r="BA46" s="84">
        <v>1579062.9000000001</v>
      </c>
      <c r="BB46" s="84">
        <v>1854082.9835999995</v>
      </c>
      <c r="BC46" s="84">
        <v>2202336.46699584</v>
      </c>
      <c r="BD46" s="72">
        <v>2624474.3827694496</v>
      </c>
      <c r="BE46" s="83">
        <v>637299.9</v>
      </c>
      <c r="BF46" s="84">
        <v>691735</v>
      </c>
      <c r="BG46" s="84">
        <v>973560.6</v>
      </c>
      <c r="BH46" s="84">
        <v>1339627.2844499999</v>
      </c>
      <c r="BI46" s="84">
        <v>1680623.0600559998</v>
      </c>
      <c r="BJ46" s="72">
        <v>1974901.7145059197</v>
      </c>
      <c r="BK46" s="83">
        <v>390333.51199999999</v>
      </c>
      <c r="BL46" s="84">
        <v>434984.07400000002</v>
      </c>
      <c r="BM46" s="84">
        <v>683208.29700000002</v>
      </c>
      <c r="BN46" s="84">
        <v>933481.5450643776</v>
      </c>
      <c r="BO46" s="84">
        <v>1200984.886956522</v>
      </c>
      <c r="BP46" s="72">
        <v>1465201.5620869568</v>
      </c>
      <c r="BQ46" s="83">
        <v>63454.228999999999</v>
      </c>
      <c r="BR46" s="84">
        <v>79724.974000000002</v>
      </c>
      <c r="BS46" s="84">
        <v>98406.906999999992</v>
      </c>
      <c r="BT46" s="84">
        <v>121382.61710133556</v>
      </c>
      <c r="BU46" s="84">
        <v>147454.78238382676</v>
      </c>
      <c r="BV46" s="72">
        <v>179621.25262692804</v>
      </c>
      <c r="BW46" s="83">
        <v>322645.14549846703</v>
      </c>
      <c r="BX46" s="84">
        <v>357254.91900104925</v>
      </c>
      <c r="BY46" s="84">
        <v>396039.92111284641</v>
      </c>
      <c r="BZ46" s="84">
        <v>454328.23185732437</v>
      </c>
      <c r="CA46" s="84">
        <v>558236.25943289034</v>
      </c>
      <c r="CB46" s="72">
        <v>661822.79960208817</v>
      </c>
      <c r="CC46" s="83">
        <v>109413.3</v>
      </c>
      <c r="CD46" s="84">
        <v>129206.9</v>
      </c>
      <c r="CE46" s="84">
        <v>163122.6</v>
      </c>
      <c r="CF46" s="84">
        <v>211791.27566290801</v>
      </c>
      <c r="CG46" s="84">
        <v>265715.99393270421</v>
      </c>
      <c r="CH46" s="72">
        <v>321763.79048314749</v>
      </c>
      <c r="CI46" s="83">
        <v>44322.5</v>
      </c>
      <c r="CJ46" s="84">
        <v>57758.090000000004</v>
      </c>
      <c r="CK46" s="84">
        <v>67783.990000000005</v>
      </c>
      <c r="CL46" s="84">
        <v>83295.496500000008</v>
      </c>
      <c r="CM46" s="84">
        <v>100663.05606000002</v>
      </c>
      <c r="CN46" s="72">
        <v>122252.87495573999</v>
      </c>
      <c r="CO46" s="83">
        <v>53732.66</v>
      </c>
      <c r="CP46" s="84">
        <v>37721.07</v>
      </c>
      <c r="CQ46" s="84">
        <v>60742.689999999995</v>
      </c>
      <c r="CR46" s="84">
        <v>85774.000262400004</v>
      </c>
      <c r="CS46" s="84">
        <v>113036.79459086778</v>
      </c>
      <c r="CT46" s="72">
        <v>144259.75671847744</v>
      </c>
      <c r="CU46" s="83">
        <v>30536.89</v>
      </c>
      <c r="CV46" s="84">
        <v>34667.67</v>
      </c>
      <c r="CW46" s="84">
        <v>48134.729999999996</v>
      </c>
      <c r="CX46" s="84">
        <v>67252.207034902531</v>
      </c>
      <c r="CY46" s="84">
        <v>88531.637621695889</v>
      </c>
      <c r="CZ46" s="72">
        <v>113281.17404249067</v>
      </c>
      <c r="DA46" s="83">
        <v>60075.945999999996</v>
      </c>
      <c r="DB46" s="84">
        <v>62234.400000000001</v>
      </c>
      <c r="DC46" s="84">
        <v>56480.5</v>
      </c>
      <c r="DD46" s="84">
        <v>80215.448040000003</v>
      </c>
      <c r="DE46" s="84">
        <v>114022.98747840001</v>
      </c>
      <c r="DF46" s="72">
        <v>139379.87708435999</v>
      </c>
      <c r="DG46" s="83">
        <v>78527.02</v>
      </c>
      <c r="DH46" s="84">
        <v>93791.364000000001</v>
      </c>
      <c r="DI46" s="84">
        <v>122863.4</v>
      </c>
      <c r="DJ46" s="84">
        <v>165718.11450544384</v>
      </c>
      <c r="DK46" s="84">
        <v>197223.80451196776</v>
      </c>
      <c r="DL46" s="72">
        <v>231397.5735123239</v>
      </c>
      <c r="DM46" s="83">
        <v>79487.31</v>
      </c>
      <c r="DN46" s="84">
        <v>67734.194000000003</v>
      </c>
      <c r="DO46" s="84">
        <v>112091.59999999999</v>
      </c>
      <c r="DP46" s="84">
        <v>143769.54799999998</v>
      </c>
      <c r="DQ46" s="84">
        <v>227633.16576000003</v>
      </c>
      <c r="DR46" s="72">
        <v>336871.36005119997</v>
      </c>
    </row>
  </sheetData>
  <dataConsolidate/>
  <mergeCells count="55">
    <mergeCell ref="DM7:DR7"/>
    <mergeCell ref="CU36:CZ36"/>
    <mergeCell ref="DA36:DF36"/>
    <mergeCell ref="DG36:DL36"/>
    <mergeCell ref="DM36:DR36"/>
    <mergeCell ref="CO36:CT36"/>
    <mergeCell ref="CO7:CT7"/>
    <mergeCell ref="CU7:CZ7"/>
    <mergeCell ref="DA7:DF7"/>
    <mergeCell ref="DG7:DL7"/>
    <mergeCell ref="CC36:CH36"/>
    <mergeCell ref="CI36:CN36"/>
    <mergeCell ref="AS36:AX36"/>
    <mergeCell ref="AY36:BD36"/>
    <mergeCell ref="BE36:BJ36"/>
    <mergeCell ref="BK36:BP36"/>
    <mergeCell ref="BQ36:BV36"/>
    <mergeCell ref="BW36:CB36"/>
    <mergeCell ref="AG36:AL36"/>
    <mergeCell ref="AM36:AR36"/>
    <mergeCell ref="AM21:AR21"/>
    <mergeCell ref="AS21:AX21"/>
    <mergeCell ref="AY21:BD21"/>
    <mergeCell ref="AG21:AL21"/>
    <mergeCell ref="C36:H36"/>
    <mergeCell ref="I36:N36"/>
    <mergeCell ref="O36:T36"/>
    <mergeCell ref="U36:Z36"/>
    <mergeCell ref="AA36:AF36"/>
    <mergeCell ref="C21:H21"/>
    <mergeCell ref="I21:N21"/>
    <mergeCell ref="O21:T21"/>
    <mergeCell ref="U21:Z21"/>
    <mergeCell ref="AA21:AF21"/>
    <mergeCell ref="AG7:AL7"/>
    <mergeCell ref="BW21:CB21"/>
    <mergeCell ref="CC21:CH21"/>
    <mergeCell ref="CI21:CN21"/>
    <mergeCell ref="BE21:BJ21"/>
    <mergeCell ref="BK21:BP21"/>
    <mergeCell ref="BW7:CB7"/>
    <mergeCell ref="CC7:CH7"/>
    <mergeCell ref="CI7:CN7"/>
    <mergeCell ref="AM7:AR7"/>
    <mergeCell ref="AS7:AX7"/>
    <mergeCell ref="AY7:BD7"/>
    <mergeCell ref="BE7:BJ7"/>
    <mergeCell ref="BK7:BP7"/>
    <mergeCell ref="BQ7:BV7"/>
    <mergeCell ref="BQ21:BV21"/>
    <mergeCell ref="C7:H7"/>
    <mergeCell ref="I7:N7"/>
    <mergeCell ref="O7:T7"/>
    <mergeCell ref="U7:Z7"/>
    <mergeCell ref="AA7:AF7"/>
  </mergeCells>
  <conditionalFormatting sqref="D10:H11 BF10:BJ11 BL10:BP11 BR10:BV11 BX10:CB11">
    <cfRule type="cellIs" dxfId="4637" priority="301" operator="lessThanOrEqual">
      <formula>0</formula>
    </cfRule>
    <cfRule type="cellIs" dxfId="4636" priority="303" operator="greaterThanOrEqual">
      <formula>0</formula>
    </cfRule>
  </conditionalFormatting>
  <conditionalFormatting sqref="D10:H11 BF10:BJ11 BL10:BP11 BR10:BV11 BX10:CB11">
    <cfRule type="cellIs" dxfId="4635" priority="302" operator="greaterThanOrEqual">
      <formula>0</formula>
    </cfRule>
  </conditionalFormatting>
  <conditionalFormatting sqref="CD10:CH11 CJ10:CN11">
    <cfRule type="cellIs" dxfId="4634" priority="295" operator="lessThanOrEqual">
      <formula>0</formula>
    </cfRule>
    <cfRule type="cellIs" dxfId="4633" priority="297" operator="greaterThanOrEqual">
      <formula>0</formula>
    </cfRule>
  </conditionalFormatting>
  <conditionalFormatting sqref="CD10:CH11 CJ10:CN11">
    <cfRule type="cellIs" dxfId="4632" priority="296" operator="greaterThanOrEqual">
      <formula>0</formula>
    </cfRule>
  </conditionalFormatting>
  <conditionalFormatting sqref="C10:C11">
    <cfRule type="cellIs" dxfId="4631" priority="292" operator="lessThanOrEqual">
      <formula>0</formula>
    </cfRule>
    <cfRule type="cellIs" dxfId="4630" priority="294" operator="greaterThanOrEqual">
      <formula>0</formula>
    </cfRule>
  </conditionalFormatting>
  <conditionalFormatting sqref="C10:C11">
    <cfRule type="cellIs" dxfId="4629" priority="293" operator="greaterThanOrEqual">
      <formula>0</formula>
    </cfRule>
  </conditionalFormatting>
  <conditionalFormatting sqref="CI10:CI11">
    <cfRule type="cellIs" dxfId="4628" priority="283" operator="lessThanOrEqual">
      <formula>0</formula>
    </cfRule>
    <cfRule type="cellIs" dxfId="4627" priority="285" operator="greaterThanOrEqual">
      <formula>0</formula>
    </cfRule>
  </conditionalFormatting>
  <conditionalFormatting sqref="CI10:CI11">
    <cfRule type="cellIs" dxfId="4626" priority="284" operator="greaterThanOrEqual">
      <formula>0</formula>
    </cfRule>
  </conditionalFormatting>
  <conditionalFormatting sqref="CC10:CC11">
    <cfRule type="cellIs" dxfId="4625" priority="280" operator="lessThanOrEqual">
      <formula>0</formula>
    </cfRule>
    <cfRule type="cellIs" dxfId="4624" priority="282" operator="greaterThanOrEqual">
      <formula>0</formula>
    </cfRule>
  </conditionalFormatting>
  <conditionalFormatting sqref="CC10:CC11">
    <cfRule type="cellIs" dxfId="4623" priority="281" operator="greaterThanOrEqual">
      <formula>0</formula>
    </cfRule>
  </conditionalFormatting>
  <conditionalFormatting sqref="D13:H15 BF13:BJ15 BL13:BP15 BR13:BV15 BX13:CB15">
    <cfRule type="cellIs" dxfId="4622" priority="271" operator="lessThanOrEqual">
      <formula>0</formula>
    </cfRule>
    <cfRule type="cellIs" dxfId="4621" priority="273" operator="greaterThanOrEqual">
      <formula>0</formula>
    </cfRule>
  </conditionalFormatting>
  <conditionalFormatting sqref="D13:H15 BF13:BJ15 BL13:BP15 BR13:BV15 BX13:CB15">
    <cfRule type="cellIs" dxfId="4620" priority="272" operator="greaterThanOrEqual">
      <formula>0</formula>
    </cfRule>
  </conditionalFormatting>
  <conditionalFormatting sqref="CD13:CH15 CJ13:CN15">
    <cfRule type="cellIs" dxfId="4619" priority="265" operator="lessThanOrEqual">
      <formula>0</formula>
    </cfRule>
    <cfRule type="cellIs" dxfId="4618" priority="267" operator="greaterThanOrEqual">
      <formula>0</formula>
    </cfRule>
  </conditionalFormatting>
  <conditionalFormatting sqref="CD13:CH15 CJ13:CN15">
    <cfRule type="cellIs" dxfId="4617" priority="266" operator="greaterThanOrEqual">
      <formula>0</formula>
    </cfRule>
  </conditionalFormatting>
  <conditionalFormatting sqref="C13:C15">
    <cfRule type="cellIs" dxfId="4616" priority="262" operator="lessThanOrEqual">
      <formula>0</formula>
    </cfRule>
    <cfRule type="cellIs" dxfId="4615" priority="264" operator="greaterThanOrEqual">
      <formula>0</formula>
    </cfRule>
  </conditionalFormatting>
  <conditionalFormatting sqref="C13:C15">
    <cfRule type="cellIs" dxfId="4614" priority="263" operator="greaterThanOrEqual">
      <formula>0</formula>
    </cfRule>
  </conditionalFormatting>
  <conditionalFormatting sqref="CI13:CI15">
    <cfRule type="cellIs" dxfId="4613" priority="259" operator="lessThanOrEqual">
      <formula>0</formula>
    </cfRule>
    <cfRule type="cellIs" dxfId="4612" priority="261" operator="greaterThanOrEqual">
      <formula>0</formula>
    </cfRule>
  </conditionalFormatting>
  <conditionalFormatting sqref="CI13:CI15">
    <cfRule type="cellIs" dxfId="4611" priority="260" operator="greaterThanOrEqual">
      <formula>0</formula>
    </cfRule>
  </conditionalFormatting>
  <conditionalFormatting sqref="CC13:CC15">
    <cfRule type="cellIs" dxfId="4610" priority="256" operator="lessThanOrEqual">
      <formula>0</formula>
    </cfRule>
    <cfRule type="cellIs" dxfId="4609" priority="258" operator="greaterThanOrEqual">
      <formula>0</formula>
    </cfRule>
  </conditionalFormatting>
  <conditionalFormatting sqref="CC13:CC15">
    <cfRule type="cellIs" dxfId="4608" priority="257" operator="greaterThanOrEqual">
      <formula>0</formula>
    </cfRule>
  </conditionalFormatting>
  <conditionalFormatting sqref="J10:N11 P10:T11 V10:Z11 AB10:AF11 AH10:AL11 AN10:AR11 AT10:AX11 AZ10:BD11">
    <cfRule type="cellIs" dxfId="4607" priority="253" operator="lessThanOrEqual">
      <formula>0</formula>
    </cfRule>
    <cfRule type="cellIs" dxfId="4606" priority="255" operator="greaterThanOrEqual">
      <formula>0</formula>
    </cfRule>
  </conditionalFormatting>
  <conditionalFormatting sqref="J10:N11 P10:T11 V10:Z11 AB10:AF11 AH10:AL11 AN10:AR11 AT10:AX11 AZ10:BD11">
    <cfRule type="cellIs" dxfId="4605" priority="254" operator="greaterThanOrEqual">
      <formula>0</formula>
    </cfRule>
  </conditionalFormatting>
  <conditionalFormatting sqref="I10:I11 O10:O11 U10:U11 AA10:AA11 AG10:AG11 AM10:AM11 AS10:AS11 AY10:AY11">
    <cfRule type="cellIs" dxfId="4604" priority="250" operator="lessThanOrEqual">
      <formula>0</formula>
    </cfRule>
    <cfRule type="cellIs" dxfId="4603" priority="252" operator="greaterThanOrEqual">
      <formula>0</formula>
    </cfRule>
  </conditionalFormatting>
  <conditionalFormatting sqref="I10:I11 O10:O11 U10:U11 AA10:AA11 AG10:AG11 AM10:AM11 AS10:AS11 AY10:AY11">
    <cfRule type="cellIs" dxfId="4602" priority="251" operator="greaterThanOrEqual">
      <formula>0</formula>
    </cfRule>
  </conditionalFormatting>
  <conditionalFormatting sqref="J13:N15 P13:T15 V13:Z15 AB13:AF15 AH13:AL15 AN13:AR15 AT13:AX15 AZ13:BD15">
    <cfRule type="cellIs" dxfId="4601" priority="247" operator="lessThanOrEqual">
      <formula>0</formula>
    </cfRule>
    <cfRule type="cellIs" dxfId="4600" priority="249" operator="greaterThanOrEqual">
      <formula>0</formula>
    </cfRule>
  </conditionalFormatting>
  <conditionalFormatting sqref="J13:N15 P13:T15 V13:Z15 AB13:AF15 AH13:AL15 AN13:AR15 AT13:AX15 AZ13:BD15">
    <cfRule type="cellIs" dxfId="4599" priority="248" operator="greaterThanOrEqual">
      <formula>0</formula>
    </cfRule>
  </conditionalFormatting>
  <conditionalFormatting sqref="I13:I15 O13:O15 U13:U15 AA13:AA15 AG13:AG15 AM13:AM15 AS13:AS15 AY13:AY15">
    <cfRule type="cellIs" dxfId="4598" priority="244" operator="lessThanOrEqual">
      <formula>0</formula>
    </cfRule>
    <cfRule type="cellIs" dxfId="4597" priority="246" operator="greaterThanOrEqual">
      <formula>0</formula>
    </cfRule>
  </conditionalFormatting>
  <conditionalFormatting sqref="I13:I15 O13:O15 U13:U15 AA13:AA15 AG13:AG15 AM13:AM15 AS13:AS15 AY13:AY15">
    <cfRule type="cellIs" dxfId="4596" priority="245" operator="greaterThanOrEqual">
      <formula>0</formula>
    </cfRule>
  </conditionalFormatting>
  <conditionalFormatting sqref="D18:H18 BF18:BJ18 BL18:BP18 BR18:BV18 BX18:CB18">
    <cfRule type="cellIs" dxfId="4595" priority="241" operator="lessThanOrEqual">
      <formula>0</formula>
    </cfRule>
    <cfRule type="cellIs" dxfId="4594" priority="243" operator="greaterThanOrEqual">
      <formula>0</formula>
    </cfRule>
  </conditionalFormatting>
  <conditionalFormatting sqref="D18:H18 BF18:BJ18 BL18:BP18 BR18:BV18 BX18:CB18">
    <cfRule type="cellIs" dxfId="4593" priority="242" operator="greaterThanOrEqual">
      <formula>0</formula>
    </cfRule>
  </conditionalFormatting>
  <conditionalFormatting sqref="CD18:CH18 CJ18:CN18">
    <cfRule type="cellIs" dxfId="4592" priority="238" operator="lessThanOrEqual">
      <formula>0</formula>
    </cfRule>
    <cfRule type="cellIs" dxfId="4591" priority="240" operator="greaterThanOrEqual">
      <formula>0</formula>
    </cfRule>
  </conditionalFormatting>
  <conditionalFormatting sqref="CD18:CH18 CJ18:CN18">
    <cfRule type="cellIs" dxfId="4590" priority="239" operator="greaterThanOrEqual">
      <formula>0</formula>
    </cfRule>
  </conditionalFormatting>
  <conditionalFormatting sqref="C18">
    <cfRule type="cellIs" dxfId="4589" priority="235" operator="lessThanOrEqual">
      <formula>0</formula>
    </cfRule>
    <cfRule type="cellIs" dxfId="4588" priority="237" operator="greaterThanOrEqual">
      <formula>0</formula>
    </cfRule>
  </conditionalFormatting>
  <conditionalFormatting sqref="C18">
    <cfRule type="cellIs" dxfId="4587" priority="236" operator="greaterThanOrEqual">
      <formula>0</formula>
    </cfRule>
  </conditionalFormatting>
  <conditionalFormatting sqref="CI18">
    <cfRule type="cellIs" dxfId="4586" priority="232" operator="lessThanOrEqual">
      <formula>0</formula>
    </cfRule>
    <cfRule type="cellIs" dxfId="4585" priority="234" operator="greaterThanOrEqual">
      <formula>0</formula>
    </cfRule>
  </conditionalFormatting>
  <conditionalFormatting sqref="CI18">
    <cfRule type="cellIs" dxfId="4584" priority="233" operator="greaterThanOrEqual">
      <formula>0</formula>
    </cfRule>
  </conditionalFormatting>
  <conditionalFormatting sqref="CC18">
    <cfRule type="cellIs" dxfId="4583" priority="229" operator="lessThanOrEqual">
      <formula>0</formula>
    </cfRule>
    <cfRule type="cellIs" dxfId="4582" priority="231" operator="greaterThanOrEqual">
      <formula>0</formula>
    </cfRule>
  </conditionalFormatting>
  <conditionalFormatting sqref="CC18">
    <cfRule type="cellIs" dxfId="4581" priority="230" operator="greaterThanOrEqual">
      <formula>0</formula>
    </cfRule>
  </conditionalFormatting>
  <conditionalFormatting sqref="J18:N18 P18:T18 V18:Z18 AB18:AF18 AH18:AL18 AN18:AR18 AT18:AX18 AZ18:BD18">
    <cfRule type="cellIs" dxfId="4580" priority="226" operator="lessThanOrEqual">
      <formula>0</formula>
    </cfRule>
    <cfRule type="cellIs" dxfId="4579" priority="228" operator="greaterThanOrEqual">
      <formula>0</formula>
    </cfRule>
  </conditionalFormatting>
  <conditionalFormatting sqref="J18:N18 P18:T18 V18:Z18 AB18:AF18 AH18:AL18 AN18:AR18 AT18:AX18 AZ18:BD18">
    <cfRule type="cellIs" dxfId="4578" priority="227" operator="greaterThanOrEqual">
      <formula>0</formula>
    </cfRule>
  </conditionalFormatting>
  <conditionalFormatting sqref="I18 O18 U18 AA18 AG18 AM18 AS18 AY18">
    <cfRule type="cellIs" dxfId="4577" priority="223" operator="lessThanOrEqual">
      <formula>0</formula>
    </cfRule>
    <cfRule type="cellIs" dxfId="4576" priority="225" operator="greaterThanOrEqual">
      <formula>0</formula>
    </cfRule>
  </conditionalFormatting>
  <conditionalFormatting sqref="I18 O18 U18 AA18 AG18 AM18 AS18 AY18">
    <cfRule type="cellIs" dxfId="4575" priority="224" operator="greaterThanOrEqual">
      <formula>0</formula>
    </cfRule>
  </conditionalFormatting>
  <conditionalFormatting sqref="D24:H25 BF24:BJ25 BL24:BP25 BR24:BV25 BX24:CB25">
    <cfRule type="cellIs" dxfId="4574" priority="154" operator="lessThanOrEqual">
      <formula>0</formula>
    </cfRule>
    <cfRule type="cellIs" dxfId="4573" priority="156" operator="greaterThanOrEqual">
      <formula>0</formula>
    </cfRule>
  </conditionalFormatting>
  <conditionalFormatting sqref="D24:H25 BF24:BJ25 BL24:BP25 BR24:BV25 BX24:CB25">
    <cfRule type="cellIs" dxfId="4572" priority="155" operator="greaterThanOrEqual">
      <formula>0</formula>
    </cfRule>
  </conditionalFormatting>
  <conditionalFormatting sqref="CD24:CH25 CJ24:CN25">
    <cfRule type="cellIs" dxfId="4571" priority="151" operator="lessThanOrEqual">
      <formula>0</formula>
    </cfRule>
    <cfRule type="cellIs" dxfId="4570" priority="153" operator="greaterThanOrEqual">
      <formula>0</formula>
    </cfRule>
  </conditionalFormatting>
  <conditionalFormatting sqref="CD24:CH25 CJ24:CN25">
    <cfRule type="cellIs" dxfId="4569" priority="152" operator="greaterThanOrEqual">
      <formula>0</formula>
    </cfRule>
  </conditionalFormatting>
  <conditionalFormatting sqref="C24:C25">
    <cfRule type="cellIs" dxfId="4568" priority="148" operator="lessThanOrEqual">
      <formula>0</formula>
    </cfRule>
    <cfRule type="cellIs" dxfId="4567" priority="150" operator="greaterThanOrEqual">
      <formula>0</formula>
    </cfRule>
  </conditionalFormatting>
  <conditionalFormatting sqref="C24:C25">
    <cfRule type="cellIs" dxfId="4566" priority="149" operator="greaterThanOrEqual">
      <formula>0</formula>
    </cfRule>
  </conditionalFormatting>
  <conditionalFormatting sqref="CI24:CI25">
    <cfRule type="cellIs" dxfId="4565" priority="145" operator="lessThanOrEqual">
      <formula>0</formula>
    </cfRule>
    <cfRule type="cellIs" dxfId="4564" priority="147" operator="greaterThanOrEqual">
      <formula>0</formula>
    </cfRule>
  </conditionalFormatting>
  <conditionalFormatting sqref="CI24:CI25">
    <cfRule type="cellIs" dxfId="4563" priority="146" operator="greaterThanOrEqual">
      <formula>0</formula>
    </cfRule>
  </conditionalFormatting>
  <conditionalFormatting sqref="CC24:CC25">
    <cfRule type="cellIs" dxfId="4562" priority="142" operator="lessThanOrEqual">
      <formula>0</formula>
    </cfRule>
    <cfRule type="cellIs" dxfId="4561" priority="144" operator="greaterThanOrEqual">
      <formula>0</formula>
    </cfRule>
  </conditionalFormatting>
  <conditionalFormatting sqref="CC24:CC25">
    <cfRule type="cellIs" dxfId="4560" priority="143" operator="greaterThanOrEqual">
      <formula>0</formula>
    </cfRule>
  </conditionalFormatting>
  <conditionalFormatting sqref="D27:H29 BF27:BJ29 BL27:BP29 BR27:BV29 BX27:CB29">
    <cfRule type="cellIs" dxfId="4559" priority="139" operator="lessThanOrEqual">
      <formula>0</formula>
    </cfRule>
    <cfRule type="cellIs" dxfId="4558" priority="141" operator="greaterThanOrEqual">
      <formula>0</formula>
    </cfRule>
  </conditionalFormatting>
  <conditionalFormatting sqref="D27:H29 BF27:BJ29 BL27:BP29 BR27:BV29 BX27:CB29">
    <cfRule type="cellIs" dxfId="4557" priority="140" operator="greaterThanOrEqual">
      <formula>0</formula>
    </cfRule>
  </conditionalFormatting>
  <conditionalFormatting sqref="CD27:CH29 CJ27:CN29">
    <cfRule type="cellIs" dxfId="4556" priority="136" operator="lessThanOrEqual">
      <formula>0</formula>
    </cfRule>
    <cfRule type="cellIs" dxfId="4555" priority="138" operator="greaterThanOrEqual">
      <formula>0</formula>
    </cfRule>
  </conditionalFormatting>
  <conditionalFormatting sqref="CD27:CH29 CJ27:CN29">
    <cfRule type="cellIs" dxfId="4554" priority="137" operator="greaterThanOrEqual">
      <formula>0</formula>
    </cfRule>
  </conditionalFormatting>
  <conditionalFormatting sqref="C27:C29">
    <cfRule type="cellIs" dxfId="4553" priority="133" operator="lessThanOrEqual">
      <formula>0</formula>
    </cfRule>
    <cfRule type="cellIs" dxfId="4552" priority="135" operator="greaterThanOrEqual">
      <formula>0</formula>
    </cfRule>
  </conditionalFormatting>
  <conditionalFormatting sqref="C27:C29">
    <cfRule type="cellIs" dxfId="4551" priority="134" operator="greaterThanOrEqual">
      <formula>0</formula>
    </cfRule>
  </conditionalFormatting>
  <conditionalFormatting sqref="CI27:CI29">
    <cfRule type="cellIs" dxfId="4550" priority="130" operator="lessThanOrEqual">
      <formula>0</formula>
    </cfRule>
    <cfRule type="cellIs" dxfId="4549" priority="132" operator="greaterThanOrEqual">
      <formula>0</formula>
    </cfRule>
  </conditionalFormatting>
  <conditionalFormatting sqref="CI27:CI29">
    <cfRule type="cellIs" dxfId="4548" priority="131" operator="greaterThanOrEqual">
      <formula>0</formula>
    </cfRule>
  </conditionalFormatting>
  <conditionalFormatting sqref="CC27:CC29">
    <cfRule type="cellIs" dxfId="4547" priority="127" operator="lessThanOrEqual">
      <formula>0</formula>
    </cfRule>
    <cfRule type="cellIs" dxfId="4546" priority="129" operator="greaterThanOrEqual">
      <formula>0</formula>
    </cfRule>
  </conditionalFormatting>
  <conditionalFormatting sqref="CC27:CC29">
    <cfRule type="cellIs" dxfId="4545" priority="128" operator="greaterThanOrEqual">
      <formula>0</formula>
    </cfRule>
  </conditionalFormatting>
  <conditionalFormatting sqref="J24:N25 P24:T25 V24:Z25 AB24:AF25 AH24:AL25 AN24:AR25 AT24:AX25 AZ24:BD25">
    <cfRule type="cellIs" dxfId="4544" priority="124" operator="lessThanOrEqual">
      <formula>0</formula>
    </cfRule>
    <cfRule type="cellIs" dxfId="4543" priority="126" operator="greaterThanOrEqual">
      <formula>0</formula>
    </cfRule>
  </conditionalFormatting>
  <conditionalFormatting sqref="J24:N25 P24:T25 V24:Z25 AB24:AF25 AH24:AL25 AN24:AR25 AT24:AX25 AZ24:BD25">
    <cfRule type="cellIs" dxfId="4542" priority="125" operator="greaterThanOrEqual">
      <formula>0</formula>
    </cfRule>
  </conditionalFormatting>
  <conditionalFormatting sqref="I24:I25 O24:O25 U24:U25 AA24:AA25 AG24:AG25 AM24:AM25 AS24:AS25 AY24:AY25">
    <cfRule type="cellIs" dxfId="4541" priority="121" operator="lessThanOrEqual">
      <formula>0</formula>
    </cfRule>
    <cfRule type="cellIs" dxfId="4540" priority="123" operator="greaterThanOrEqual">
      <formula>0</formula>
    </cfRule>
  </conditionalFormatting>
  <conditionalFormatting sqref="I24:I25 O24:O25 U24:U25 AA24:AA25 AG24:AG25 AM24:AM25 AS24:AS25 AY24:AY25">
    <cfRule type="cellIs" dxfId="4539" priority="122" operator="greaterThanOrEqual">
      <formula>0</formula>
    </cfRule>
  </conditionalFormatting>
  <conditionalFormatting sqref="J27:N29 P27:T29 V27:Z29 AB27:AF29 AH27:AL29 AN27:AR29 AT27:AX29 AZ27:BD29">
    <cfRule type="cellIs" dxfId="4538" priority="118" operator="lessThanOrEqual">
      <formula>0</formula>
    </cfRule>
    <cfRule type="cellIs" dxfId="4537" priority="120" operator="greaterThanOrEqual">
      <formula>0</formula>
    </cfRule>
  </conditionalFormatting>
  <conditionalFormatting sqref="J27:N29 P27:T29 V27:Z29 AB27:AF29 AH27:AL29 AN27:AR29 AT27:AX29 AZ27:BD29">
    <cfRule type="cellIs" dxfId="4536" priority="119" operator="greaterThanOrEqual">
      <formula>0</formula>
    </cfRule>
  </conditionalFormatting>
  <conditionalFormatting sqref="I27:I29 O27:O29 U27:U29 AA27:AA29 AG27:AG29 AM27:AM29 AS27:AS29 AY27:AY29">
    <cfRule type="cellIs" dxfId="4535" priority="115" operator="lessThanOrEqual">
      <formula>0</formula>
    </cfRule>
    <cfRule type="cellIs" dxfId="4534" priority="117" operator="greaterThanOrEqual">
      <formula>0</formula>
    </cfRule>
  </conditionalFormatting>
  <conditionalFormatting sqref="I27:I29 O27:O29 U27:U29 AA27:AA29 AG27:AG29 AM27:AM29 AS27:AS29 AY27:AY29">
    <cfRule type="cellIs" dxfId="4533" priority="116" operator="greaterThanOrEqual">
      <formula>0</formula>
    </cfRule>
  </conditionalFormatting>
  <conditionalFormatting sqref="D32:H32 BF32:BJ32 BL32:BP32 BR32:BV32 BX32:CB32">
    <cfRule type="cellIs" dxfId="4532" priority="112" operator="lessThanOrEqual">
      <formula>0</formula>
    </cfRule>
    <cfRule type="cellIs" dxfId="4531" priority="114" operator="greaterThanOrEqual">
      <formula>0</formula>
    </cfRule>
  </conditionalFormatting>
  <conditionalFormatting sqref="D32:H32 BF32:BJ32 BL32:BP32 BR32:BV32 BX32:CB32">
    <cfRule type="cellIs" dxfId="4530" priority="113" operator="greaterThanOrEqual">
      <formula>0</formula>
    </cfRule>
  </conditionalFormatting>
  <conditionalFormatting sqref="CD32:CH32 CJ32:CN32">
    <cfRule type="cellIs" dxfId="4529" priority="109" operator="lessThanOrEqual">
      <formula>0</formula>
    </cfRule>
    <cfRule type="cellIs" dxfId="4528" priority="111" operator="greaterThanOrEqual">
      <formula>0</formula>
    </cfRule>
  </conditionalFormatting>
  <conditionalFormatting sqref="CD32:CH32 CJ32:CN32">
    <cfRule type="cellIs" dxfId="4527" priority="110" operator="greaterThanOrEqual">
      <formula>0</formula>
    </cfRule>
  </conditionalFormatting>
  <conditionalFormatting sqref="C32">
    <cfRule type="cellIs" dxfId="4526" priority="106" operator="lessThanOrEqual">
      <formula>0</formula>
    </cfRule>
    <cfRule type="cellIs" dxfId="4525" priority="108" operator="greaterThanOrEqual">
      <formula>0</formula>
    </cfRule>
  </conditionalFormatting>
  <conditionalFormatting sqref="C32">
    <cfRule type="cellIs" dxfId="4524" priority="107" operator="greaterThanOrEqual">
      <formula>0</formula>
    </cfRule>
  </conditionalFormatting>
  <conditionalFormatting sqref="CI32">
    <cfRule type="cellIs" dxfId="4523" priority="103" operator="lessThanOrEqual">
      <formula>0</formula>
    </cfRule>
    <cfRule type="cellIs" dxfId="4522" priority="105" operator="greaterThanOrEqual">
      <formula>0</formula>
    </cfRule>
  </conditionalFormatting>
  <conditionalFormatting sqref="CI32">
    <cfRule type="cellIs" dxfId="4521" priority="104" operator="greaterThanOrEqual">
      <formula>0</formula>
    </cfRule>
  </conditionalFormatting>
  <conditionalFormatting sqref="CC32">
    <cfRule type="cellIs" dxfId="4520" priority="100" operator="lessThanOrEqual">
      <formula>0</formula>
    </cfRule>
    <cfRule type="cellIs" dxfId="4519" priority="102" operator="greaterThanOrEqual">
      <formula>0</formula>
    </cfRule>
  </conditionalFormatting>
  <conditionalFormatting sqref="CC32">
    <cfRule type="cellIs" dxfId="4518" priority="101" operator="greaterThanOrEqual">
      <formula>0</formula>
    </cfRule>
  </conditionalFormatting>
  <conditionalFormatting sqref="J32:N32 P32:T32 V32:Z32 AB32:AF32 AH32:AL32 AN32:AR32 AT32:AX32 AZ32:BD32">
    <cfRule type="cellIs" dxfId="4517" priority="97" operator="lessThanOrEqual">
      <formula>0</formula>
    </cfRule>
    <cfRule type="cellIs" dxfId="4516" priority="99" operator="greaterThanOrEqual">
      <formula>0</formula>
    </cfRule>
  </conditionalFormatting>
  <conditionalFormatting sqref="J32:N32 P32:T32 V32:Z32 AB32:AF32 AH32:AL32 AN32:AR32 AT32:AX32 AZ32:BD32">
    <cfRule type="cellIs" dxfId="4515" priority="98" operator="greaterThanOrEqual">
      <formula>0</formula>
    </cfRule>
  </conditionalFormatting>
  <conditionalFormatting sqref="I32 O32 U32 AA32 AG32 AM32 AS32 AY32">
    <cfRule type="cellIs" dxfId="4514" priority="94" operator="lessThanOrEqual">
      <formula>0</formula>
    </cfRule>
    <cfRule type="cellIs" dxfId="4513" priority="96" operator="greaterThanOrEqual">
      <formula>0</formula>
    </cfRule>
  </conditionalFormatting>
  <conditionalFormatting sqref="I32 O32 U32 AA32 AG32 AM32 AS32 AY32">
    <cfRule type="cellIs" dxfId="4512" priority="95" operator="greaterThanOrEqual">
      <formula>0</formula>
    </cfRule>
  </conditionalFormatting>
  <conditionalFormatting sqref="D41:H45 J41:N45 P41:T45 V41:Z45 AB41:AF45 AH41:AL45 AN41:AR45 AT41:AX45 AZ41:BD45 BF41:BJ45 BR41:BV45 CD41:CH45 CJ41:CN45">
    <cfRule type="cellIs" dxfId="4511" priority="91" operator="lessThanOrEqual">
      <formula>0</formula>
    </cfRule>
    <cfRule type="cellIs" dxfId="4510" priority="93" operator="greaterThanOrEqual">
      <formula>0</formula>
    </cfRule>
  </conditionalFormatting>
  <conditionalFormatting sqref="D41:H45 J41:N45 P41:T45 V41:Z45 AB41:AF45 AH41:AL45 AN41:AR45 AT41:AX45 AZ41:BD45 BF41:BJ45 BR41:BV45 CD41:CH45 CJ41:CN45">
    <cfRule type="cellIs" dxfId="4509" priority="92" operator="greaterThanOrEqual">
      <formula>0</formula>
    </cfRule>
  </conditionalFormatting>
  <conditionalFormatting sqref="CD41:CH45 CJ41:CN45">
    <cfRule type="cellIs" dxfId="4508" priority="88" operator="lessThanOrEqual">
      <formula>0</formula>
    </cfRule>
    <cfRule type="cellIs" dxfId="4507" priority="90" operator="greaterThanOrEqual">
      <formula>0</formula>
    </cfRule>
  </conditionalFormatting>
  <conditionalFormatting sqref="CD41:CH45 CJ41:CN45">
    <cfRule type="cellIs" dxfId="4506" priority="89" operator="greaterThanOrEqual">
      <formula>0</formula>
    </cfRule>
  </conditionalFormatting>
  <conditionalFormatting sqref="C41:C45 I41:I45 O41:O45 U41:U45 AA41:AA45 AG41:AG45 AM41:AM45 AS41:AS45 AY41:AY45 BE41:BE45 BQ41:BQ45 CC41:CC45 CI41:CI45">
    <cfRule type="cellIs" dxfId="4505" priority="85" operator="lessThanOrEqual">
      <formula>0</formula>
    </cfRule>
    <cfRule type="cellIs" dxfId="4504" priority="87" operator="greaterThanOrEqual">
      <formula>0</formula>
    </cfRule>
  </conditionalFormatting>
  <conditionalFormatting sqref="C41:C45 I41:I45 O41:O45 U41:U45 AA41:AA45 AG41:AG45 AM41:AM45 AS41:AS45 AY41:AY45 BE41:BE45 BQ41:BQ45 CC41:CC45 CI41:CI45">
    <cfRule type="cellIs" dxfId="4503" priority="86" operator="greaterThanOrEqual">
      <formula>0</formula>
    </cfRule>
  </conditionalFormatting>
  <conditionalFormatting sqref="CI41:CI45">
    <cfRule type="cellIs" dxfId="4502" priority="82" operator="lessThanOrEqual">
      <formula>0</formula>
    </cfRule>
    <cfRule type="cellIs" dxfId="4501" priority="84" operator="greaterThanOrEqual">
      <formula>0</formula>
    </cfRule>
  </conditionalFormatting>
  <conditionalFormatting sqref="CI41:CI45">
    <cfRule type="cellIs" dxfId="4500" priority="83" operator="greaterThanOrEqual">
      <formula>0</formula>
    </cfRule>
  </conditionalFormatting>
  <conditionalFormatting sqref="CC41:CC45">
    <cfRule type="cellIs" dxfId="4499" priority="79" operator="lessThanOrEqual">
      <formula>0</formula>
    </cfRule>
    <cfRule type="cellIs" dxfId="4498" priority="81" operator="greaterThanOrEqual">
      <formula>0</formula>
    </cfRule>
  </conditionalFormatting>
  <conditionalFormatting sqref="CC41:CC45">
    <cfRule type="cellIs" dxfId="4497" priority="80" operator="greaterThanOrEqual">
      <formula>0</formula>
    </cfRule>
  </conditionalFormatting>
  <conditionalFormatting sqref="J41:N45 P41:T45 V41:Z45 AB41:AF45 AH41:AL45 AN41:AR45 AT41:AX45 AZ41:BD45">
    <cfRule type="cellIs" dxfId="4496" priority="76" operator="lessThanOrEqual">
      <formula>0</formula>
    </cfRule>
    <cfRule type="cellIs" dxfId="4495" priority="78" operator="greaterThanOrEqual">
      <formula>0</formula>
    </cfRule>
  </conditionalFormatting>
  <conditionalFormatting sqref="J41:N45 P41:T45 V41:Z45 AB41:AF45 AH41:AL45 AN41:AR45 AT41:AX45 AZ41:BD45">
    <cfRule type="cellIs" dxfId="4494" priority="77" operator="greaterThanOrEqual">
      <formula>0</formula>
    </cfRule>
  </conditionalFormatting>
  <conditionalFormatting sqref="I41:I45 O41:O45 U41:U45 AA41:AA45 AG41:AG45 AM41:AM45 AS41:AS45 AY41:AY45">
    <cfRule type="cellIs" dxfId="4493" priority="73" operator="lessThanOrEqual">
      <formula>0</formula>
    </cfRule>
    <cfRule type="cellIs" dxfId="4492" priority="75" operator="greaterThanOrEqual">
      <formula>0</formula>
    </cfRule>
  </conditionalFormatting>
  <conditionalFormatting sqref="I41:I45 O41:O45 U41:U45 AA41:AA45 AG41:AG45 AM41:AM45 AS41:AS45 AY41:AY45">
    <cfRule type="cellIs" dxfId="4491" priority="74" operator="greaterThanOrEqual">
      <formula>0</formula>
    </cfRule>
  </conditionalFormatting>
  <conditionalFormatting sqref="BX41:CB45">
    <cfRule type="cellIs" dxfId="4490" priority="70" operator="lessThanOrEqual">
      <formula>0</formula>
    </cfRule>
    <cfRule type="cellIs" dxfId="4489" priority="72" operator="greaterThanOrEqual">
      <formula>0</formula>
    </cfRule>
  </conditionalFormatting>
  <conditionalFormatting sqref="BX41:CB45">
    <cfRule type="cellIs" dxfId="4488" priority="71" operator="greaterThanOrEqual">
      <formula>0</formula>
    </cfRule>
  </conditionalFormatting>
  <conditionalFormatting sqref="BW41:BW45">
    <cfRule type="cellIs" dxfId="4487" priority="67" operator="lessThanOrEqual">
      <formula>0</formula>
    </cfRule>
    <cfRule type="cellIs" dxfId="4486" priority="69" operator="greaterThanOrEqual">
      <formula>0</formula>
    </cfRule>
  </conditionalFormatting>
  <conditionalFormatting sqref="BW41:BW45">
    <cfRule type="cellIs" dxfId="4485" priority="68" operator="greaterThanOrEqual">
      <formula>0</formula>
    </cfRule>
  </conditionalFormatting>
  <conditionalFormatting sqref="BL41:BP45">
    <cfRule type="cellIs" dxfId="4484" priority="64" operator="lessThanOrEqual">
      <formula>0</formula>
    </cfRule>
    <cfRule type="cellIs" dxfId="4483" priority="66" operator="greaterThanOrEqual">
      <formula>0</formula>
    </cfRule>
  </conditionalFormatting>
  <conditionalFormatting sqref="BL41:BP45">
    <cfRule type="cellIs" dxfId="4482" priority="65" operator="greaterThanOrEqual">
      <formula>0</formula>
    </cfRule>
  </conditionalFormatting>
  <conditionalFormatting sqref="BK41:BK45">
    <cfRule type="cellIs" dxfId="4481" priority="61" operator="lessThanOrEqual">
      <formula>0</formula>
    </cfRule>
    <cfRule type="cellIs" dxfId="4480" priority="63" operator="greaterThanOrEqual">
      <formula>0</formula>
    </cfRule>
  </conditionalFormatting>
  <conditionalFormatting sqref="BK41:BK45">
    <cfRule type="cellIs" dxfId="4479" priority="62" operator="greaterThanOrEqual">
      <formula>0</formula>
    </cfRule>
  </conditionalFormatting>
  <conditionalFormatting sqref="CP41:CT45">
    <cfRule type="cellIs" dxfId="4478" priority="58" operator="lessThanOrEqual">
      <formula>0</formula>
    </cfRule>
    <cfRule type="cellIs" dxfId="4477" priority="60" operator="greaterThanOrEqual">
      <formula>0</formula>
    </cfRule>
  </conditionalFormatting>
  <conditionalFormatting sqref="CP41:CT45">
    <cfRule type="cellIs" dxfId="4476" priority="59" operator="greaterThanOrEqual">
      <formula>0</formula>
    </cfRule>
  </conditionalFormatting>
  <conditionalFormatting sqref="CP41:CT45">
    <cfRule type="cellIs" dxfId="4475" priority="55" operator="lessThanOrEqual">
      <formula>0</formula>
    </cfRule>
    <cfRule type="cellIs" dxfId="4474" priority="57" operator="greaterThanOrEqual">
      <formula>0</formula>
    </cfRule>
  </conditionalFormatting>
  <conditionalFormatting sqref="CP41:CT45">
    <cfRule type="cellIs" dxfId="4473" priority="56" operator="greaterThanOrEqual">
      <formula>0</formula>
    </cfRule>
  </conditionalFormatting>
  <conditionalFormatting sqref="CO41:CO45">
    <cfRule type="cellIs" dxfId="4472" priority="52" operator="lessThanOrEqual">
      <formula>0</formula>
    </cfRule>
    <cfRule type="cellIs" dxfId="4471" priority="54" operator="greaterThanOrEqual">
      <formula>0</formula>
    </cfRule>
  </conditionalFormatting>
  <conditionalFormatting sqref="CO41:CO45">
    <cfRule type="cellIs" dxfId="4470" priority="53" operator="greaterThanOrEqual">
      <formula>0</formula>
    </cfRule>
  </conditionalFormatting>
  <conditionalFormatting sqref="CO41:CO45">
    <cfRule type="cellIs" dxfId="4469" priority="49" operator="lessThanOrEqual">
      <formula>0</formula>
    </cfRule>
    <cfRule type="cellIs" dxfId="4468" priority="51" operator="greaterThanOrEqual">
      <formula>0</formula>
    </cfRule>
  </conditionalFormatting>
  <conditionalFormatting sqref="CO41:CO45">
    <cfRule type="cellIs" dxfId="4467" priority="50" operator="greaterThanOrEqual">
      <formula>0</formula>
    </cfRule>
  </conditionalFormatting>
  <conditionalFormatting sqref="CV41:CZ45">
    <cfRule type="cellIs" dxfId="4466" priority="46" operator="lessThanOrEqual">
      <formula>0</formula>
    </cfRule>
    <cfRule type="cellIs" dxfId="4465" priority="48" operator="greaterThanOrEqual">
      <formula>0</formula>
    </cfRule>
  </conditionalFormatting>
  <conditionalFormatting sqref="CV41:CZ45">
    <cfRule type="cellIs" dxfId="4464" priority="47" operator="greaterThanOrEqual">
      <formula>0</formula>
    </cfRule>
  </conditionalFormatting>
  <conditionalFormatting sqref="CV41:CZ45">
    <cfRule type="cellIs" dxfId="4463" priority="43" operator="lessThanOrEqual">
      <formula>0</formula>
    </cfRule>
    <cfRule type="cellIs" dxfId="4462" priority="45" operator="greaterThanOrEqual">
      <formula>0</formula>
    </cfRule>
  </conditionalFormatting>
  <conditionalFormatting sqref="CV41:CZ45">
    <cfRule type="cellIs" dxfId="4461" priority="44" operator="greaterThanOrEqual">
      <formula>0</formula>
    </cfRule>
  </conditionalFormatting>
  <conditionalFormatting sqref="CU41:CU45">
    <cfRule type="cellIs" dxfId="4460" priority="40" operator="lessThanOrEqual">
      <formula>0</formula>
    </cfRule>
    <cfRule type="cellIs" dxfId="4459" priority="42" operator="greaterThanOrEqual">
      <formula>0</formula>
    </cfRule>
  </conditionalFormatting>
  <conditionalFormatting sqref="CU41:CU45">
    <cfRule type="cellIs" dxfId="4458" priority="41" operator="greaterThanOrEqual">
      <formula>0</formula>
    </cfRule>
  </conditionalFormatting>
  <conditionalFormatting sqref="CU41:CU45">
    <cfRule type="cellIs" dxfId="4457" priority="37" operator="lessThanOrEqual">
      <formula>0</formula>
    </cfRule>
    <cfRule type="cellIs" dxfId="4456" priority="39" operator="greaterThanOrEqual">
      <formula>0</formula>
    </cfRule>
  </conditionalFormatting>
  <conditionalFormatting sqref="CU41:CU45">
    <cfRule type="cellIs" dxfId="4455" priority="38" operator="greaterThanOrEqual">
      <formula>0</formula>
    </cfRule>
  </conditionalFormatting>
  <conditionalFormatting sqref="DB41:DF45">
    <cfRule type="cellIs" dxfId="4454" priority="34" operator="lessThanOrEqual">
      <formula>0</formula>
    </cfRule>
    <cfRule type="cellIs" dxfId="4453" priority="36" operator="greaterThanOrEqual">
      <formula>0</formula>
    </cfRule>
  </conditionalFormatting>
  <conditionalFormatting sqref="DB41:DF45">
    <cfRule type="cellIs" dxfId="4452" priority="35" operator="greaterThanOrEqual">
      <formula>0</formula>
    </cfRule>
  </conditionalFormatting>
  <conditionalFormatting sqref="DB41:DF45">
    <cfRule type="cellIs" dxfId="4451" priority="31" operator="lessThanOrEqual">
      <formula>0</formula>
    </cfRule>
    <cfRule type="cellIs" dxfId="4450" priority="33" operator="greaterThanOrEqual">
      <formula>0</formula>
    </cfRule>
  </conditionalFormatting>
  <conditionalFormatting sqref="DB41:DF45">
    <cfRule type="cellIs" dxfId="4449" priority="32" operator="greaterThanOrEqual">
      <formula>0</formula>
    </cfRule>
  </conditionalFormatting>
  <conditionalFormatting sqref="DA41:DA45">
    <cfRule type="cellIs" dxfId="4448" priority="28" operator="lessThanOrEqual">
      <formula>0</formula>
    </cfRule>
    <cfRule type="cellIs" dxfId="4447" priority="30" operator="greaterThanOrEqual">
      <formula>0</formula>
    </cfRule>
  </conditionalFormatting>
  <conditionalFormatting sqref="DA41:DA45">
    <cfRule type="cellIs" dxfId="4446" priority="29" operator="greaterThanOrEqual">
      <formula>0</formula>
    </cfRule>
  </conditionalFormatting>
  <conditionalFormatting sqref="DA41:DA45">
    <cfRule type="cellIs" dxfId="4445" priority="25" operator="lessThanOrEqual">
      <formula>0</formula>
    </cfRule>
    <cfRule type="cellIs" dxfId="4444" priority="27" operator="greaterThanOrEqual">
      <formula>0</formula>
    </cfRule>
  </conditionalFormatting>
  <conditionalFormatting sqref="DA41:DA45">
    <cfRule type="cellIs" dxfId="4443" priority="26" operator="greaterThanOrEqual">
      <formula>0</formula>
    </cfRule>
  </conditionalFormatting>
  <conditionalFormatting sqref="DH41:DL45">
    <cfRule type="cellIs" dxfId="4442" priority="22" operator="lessThanOrEqual">
      <formula>0</formula>
    </cfRule>
    <cfRule type="cellIs" dxfId="4441" priority="24" operator="greaterThanOrEqual">
      <formula>0</formula>
    </cfRule>
  </conditionalFormatting>
  <conditionalFormatting sqref="DH41:DL45">
    <cfRule type="cellIs" dxfId="4440" priority="23" operator="greaterThanOrEqual">
      <formula>0</formula>
    </cfRule>
  </conditionalFormatting>
  <conditionalFormatting sqref="DH41:DL45">
    <cfRule type="cellIs" dxfId="4439" priority="19" operator="lessThanOrEqual">
      <formula>0</formula>
    </cfRule>
    <cfRule type="cellIs" dxfId="4438" priority="21" operator="greaterThanOrEqual">
      <formula>0</formula>
    </cfRule>
  </conditionalFormatting>
  <conditionalFormatting sqref="DH41:DL45">
    <cfRule type="cellIs" dxfId="4437" priority="20" operator="greaterThanOrEqual">
      <formula>0</formula>
    </cfRule>
  </conditionalFormatting>
  <conditionalFormatting sqref="DG41:DG45">
    <cfRule type="cellIs" dxfId="4436" priority="16" operator="lessThanOrEqual">
      <formula>0</formula>
    </cfRule>
    <cfRule type="cellIs" dxfId="4435" priority="18" operator="greaterThanOrEqual">
      <formula>0</formula>
    </cfRule>
  </conditionalFormatting>
  <conditionalFormatting sqref="DG41:DG45">
    <cfRule type="cellIs" dxfId="4434" priority="17" operator="greaterThanOrEqual">
      <formula>0</formula>
    </cfRule>
  </conditionalFormatting>
  <conditionalFormatting sqref="DG41:DG45">
    <cfRule type="cellIs" dxfId="4433" priority="13" operator="lessThanOrEqual">
      <formula>0</formula>
    </cfRule>
    <cfRule type="cellIs" dxfId="4432" priority="15" operator="greaterThanOrEqual">
      <formula>0</formula>
    </cfRule>
  </conditionalFormatting>
  <conditionalFormatting sqref="DG41:DG45">
    <cfRule type="cellIs" dxfId="4431" priority="14" operator="greaterThanOrEqual">
      <formula>0</formula>
    </cfRule>
  </conditionalFormatting>
  <conditionalFormatting sqref="DN41:DR45">
    <cfRule type="cellIs" dxfId="4430" priority="10" operator="lessThanOrEqual">
      <formula>0</formula>
    </cfRule>
    <cfRule type="cellIs" dxfId="4429" priority="12" operator="greaterThanOrEqual">
      <formula>0</formula>
    </cfRule>
  </conditionalFormatting>
  <conditionalFormatting sqref="DN41:DR45">
    <cfRule type="cellIs" dxfId="4428" priority="11" operator="greaterThanOrEqual">
      <formula>0</formula>
    </cfRule>
  </conditionalFormatting>
  <conditionalFormatting sqref="DN41:DR45">
    <cfRule type="cellIs" dxfId="4427" priority="7" operator="lessThanOrEqual">
      <formula>0</formula>
    </cfRule>
    <cfRule type="cellIs" dxfId="4426" priority="9" operator="greaterThanOrEqual">
      <formula>0</formula>
    </cfRule>
  </conditionalFormatting>
  <conditionalFormatting sqref="DN41:DR45">
    <cfRule type="cellIs" dxfId="4425" priority="8" operator="greaterThanOrEqual">
      <formula>0</formula>
    </cfRule>
  </conditionalFormatting>
  <conditionalFormatting sqref="DM41:DM45">
    <cfRule type="cellIs" dxfId="4424" priority="4" operator="lessThanOrEqual">
      <formula>0</formula>
    </cfRule>
    <cfRule type="cellIs" dxfId="4423" priority="6" operator="greaterThanOrEqual">
      <formula>0</formula>
    </cfRule>
  </conditionalFormatting>
  <conditionalFormatting sqref="DM41:DM45">
    <cfRule type="cellIs" dxfId="4422" priority="5" operator="greaterThanOrEqual">
      <formula>0</formula>
    </cfRule>
  </conditionalFormatting>
  <conditionalFormatting sqref="DM41:DM45">
    <cfRule type="cellIs" dxfId="4421" priority="1" operator="lessThanOrEqual">
      <formula>0</formula>
    </cfRule>
    <cfRule type="cellIs" dxfId="4420" priority="3" operator="greaterThanOrEqual">
      <formula>0</formula>
    </cfRule>
  </conditionalFormatting>
  <conditionalFormatting sqref="DM41:DM45">
    <cfRule type="cellIs" dxfId="4419" priority="2" operator="greaterThanOrEqual">
      <formula>0</formula>
    </cfRule>
  </conditionalFormatting>
  <pageMargins left="0.75" right="0.25" top="0.5" bottom="0.25" header="0.3" footer="0.3"/>
  <pageSetup paperSize="9" scale="78" orientation="landscape" r:id="rId1"/>
  <headerFooter>
    <oddHeader>&amp;LMOSL: Automobiles Valuations</oddHeader>
  </headerFooter>
  <colBreaks count="1" manualBreakCount="1">
    <brk id="41" min="6" max="59" man="1"/>
  </col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5"/>
  <dimension ref="A1:AU33"/>
  <sheetViews>
    <sheetView showGridLines="0" zoomScaleNormal="100" workbookViewId="0">
      <pane xSplit="2" ySplit="7" topLeftCell="C8" activePane="bottomRight" state="frozen"/>
      <selection activeCell="CP73" sqref="CP73"/>
      <selection pane="topRight" activeCell="CP73" sqref="CP73"/>
      <selection pane="bottomLeft" activeCell="CP73" sqref="CP73"/>
      <selection pane="bottomRight"/>
    </sheetView>
  </sheetViews>
  <sheetFormatPr defaultColWidth="0" defaultRowHeight="12" zeroHeight="1"/>
  <cols>
    <col min="1" max="1" width="1.33203125" customWidth="1"/>
    <col min="2" max="2" width="19" customWidth="1"/>
    <col min="3" max="3" width="9.33203125" customWidth="1"/>
    <col min="4" max="5" width="7.5" customWidth="1"/>
    <col min="6" max="6" width="9.1640625" bestFit="1" customWidth="1"/>
    <col min="7" max="7" width="7.5" customWidth="1"/>
    <col min="8" max="8" width="9.1640625" bestFit="1" customWidth="1"/>
    <col min="9" max="9" width="8.1640625" customWidth="1"/>
    <col min="10" max="18" width="7.5" customWidth="1"/>
    <col min="19" max="23" width="8" bestFit="1" customWidth="1"/>
    <col min="24" max="24" width="8" customWidth="1"/>
    <col min="25" max="32" width="10.6640625" hidden="1" customWidth="1"/>
    <col min="33" max="35" width="9.1640625" hidden="1" customWidth="1"/>
    <col min="36" max="39" width="10.6640625" hidden="1" customWidth="1"/>
    <col min="40" max="40" width="9.83203125" hidden="1" customWidth="1"/>
    <col min="41" max="44" width="10.6640625" hidden="1" customWidth="1"/>
    <col min="45" max="45" width="9.1640625" hidden="1" customWidth="1"/>
    <col min="46" max="46" width="9.33203125" customWidth="1"/>
    <col min="47" max="47" width="0" hidden="1" customWidth="1"/>
    <col min="48" max="16384" width="9.33203125" hidden="1"/>
  </cols>
  <sheetData>
    <row r="1" spans="2:45"/>
    <row r="2" spans="2:45"/>
    <row r="3" spans="2:45"/>
    <row r="4" spans="2:45"/>
    <row r="5" spans="2:45" ht="6" customHeight="1"/>
    <row r="6" spans="2:45" ht="12" customHeight="1">
      <c r="B6" s="330" t="s">
        <v>70</v>
      </c>
      <c r="C6" s="330" t="s">
        <v>264</v>
      </c>
      <c r="D6" s="351" t="s">
        <v>316</v>
      </c>
      <c r="E6" s="351"/>
      <c r="F6" s="351"/>
      <c r="G6" s="350" t="s">
        <v>6</v>
      </c>
      <c r="H6" s="351"/>
      <c r="I6" s="352"/>
      <c r="J6" s="350" t="s">
        <v>274</v>
      </c>
      <c r="K6" s="351"/>
      <c r="L6" s="352"/>
      <c r="M6" s="350" t="s">
        <v>275</v>
      </c>
      <c r="N6" s="351"/>
      <c r="O6" s="352"/>
      <c r="P6" s="350" t="s">
        <v>5</v>
      </c>
      <c r="Q6" s="351"/>
      <c r="R6" s="352"/>
      <c r="S6" s="350" t="s">
        <v>303</v>
      </c>
      <c r="T6" s="351"/>
      <c r="U6" s="352"/>
      <c r="V6" s="350" t="s">
        <v>304</v>
      </c>
      <c r="W6" s="351"/>
      <c r="X6" s="352"/>
      <c r="Y6" s="337" t="s">
        <v>2</v>
      </c>
      <c r="Z6" s="325"/>
      <c r="AA6" s="325"/>
      <c r="AB6" s="338"/>
      <c r="AC6" s="337" t="s">
        <v>3</v>
      </c>
      <c r="AD6" s="325"/>
      <c r="AE6" s="325"/>
      <c r="AF6" s="338"/>
      <c r="AG6" s="337" t="s">
        <v>16</v>
      </c>
      <c r="AH6" s="325"/>
      <c r="AI6" s="325"/>
      <c r="AJ6" s="338"/>
      <c r="AK6" s="337" t="s">
        <v>19</v>
      </c>
      <c r="AL6" s="325"/>
      <c r="AM6" s="325"/>
      <c r="AN6" s="338"/>
      <c r="AO6" s="337" t="s">
        <v>1</v>
      </c>
      <c r="AP6" s="325"/>
      <c r="AQ6" s="325"/>
      <c r="AR6" s="338"/>
      <c r="AS6" s="330" t="s">
        <v>263</v>
      </c>
    </row>
    <row r="7" spans="2:45" ht="12.75">
      <c r="B7" s="330"/>
      <c r="C7" s="330"/>
      <c r="D7" s="164" t="s">
        <v>750</v>
      </c>
      <c r="E7" s="164" t="s">
        <v>634</v>
      </c>
      <c r="F7" s="164" t="s">
        <v>676</v>
      </c>
      <c r="G7" s="298" t="str">
        <f>$D$7</f>
        <v>FY24</v>
      </c>
      <c r="H7" s="298" t="str">
        <f>$E$7</f>
        <v>FY25E</v>
      </c>
      <c r="I7" s="298" t="str">
        <f>$F$7</f>
        <v>FY26E</v>
      </c>
      <c r="J7" s="303" t="str">
        <f>$D$7</f>
        <v>FY24</v>
      </c>
      <c r="K7" s="303" t="str">
        <f>$E$7</f>
        <v>FY25E</v>
      </c>
      <c r="L7" s="303" t="str">
        <f>$F$7</f>
        <v>FY26E</v>
      </c>
      <c r="M7" s="303" t="str">
        <f>$D$7</f>
        <v>FY24</v>
      </c>
      <c r="N7" s="303" t="str">
        <f>$E$7</f>
        <v>FY25E</v>
      </c>
      <c r="O7" s="303" t="str">
        <f>$F$7</f>
        <v>FY26E</v>
      </c>
      <c r="P7" s="303" t="str">
        <f>$D$7</f>
        <v>FY24</v>
      </c>
      <c r="Q7" s="303" t="str">
        <f>$E$7</f>
        <v>FY25E</v>
      </c>
      <c r="R7" s="303" t="str">
        <f>$F$7</f>
        <v>FY26E</v>
      </c>
      <c r="S7" s="303" t="str">
        <f>$D$7</f>
        <v>FY24</v>
      </c>
      <c r="T7" s="303" t="str">
        <f>$E$7</f>
        <v>FY25E</v>
      </c>
      <c r="U7" s="303" t="str">
        <f>$F$7</f>
        <v>FY26E</v>
      </c>
      <c r="V7" s="303" t="str">
        <f>$D$7</f>
        <v>FY24</v>
      </c>
      <c r="W7" s="303" t="str">
        <f>$E$7</f>
        <v>FY25E</v>
      </c>
      <c r="X7" s="303" t="str">
        <f>$F$7</f>
        <v>FY26E</v>
      </c>
      <c r="Y7" s="300" t="s">
        <v>695</v>
      </c>
      <c r="Z7" s="141" t="str">
        <f>$D$7</f>
        <v>FY24</v>
      </c>
      <c r="AA7" s="141" t="str">
        <f>$E$7</f>
        <v>FY25E</v>
      </c>
      <c r="AB7" s="142" t="str">
        <f>$F$7</f>
        <v>FY26E</v>
      </c>
      <c r="AC7" s="300" t="str">
        <f>Y7</f>
        <v>FY23</v>
      </c>
      <c r="AD7" s="300" t="str">
        <f>$D$7</f>
        <v>FY24</v>
      </c>
      <c r="AE7" s="300" t="str">
        <f>$E$7</f>
        <v>FY25E</v>
      </c>
      <c r="AF7" s="302" t="str">
        <f>$F$7</f>
        <v>FY26E</v>
      </c>
      <c r="AG7" s="300" t="str">
        <f>Y7</f>
        <v>FY23</v>
      </c>
      <c r="AH7" s="300" t="str">
        <f>$D$7</f>
        <v>FY24</v>
      </c>
      <c r="AI7" s="300" t="str">
        <f>$E$7</f>
        <v>FY25E</v>
      </c>
      <c r="AJ7" s="302" t="str">
        <f>$F$7</f>
        <v>FY26E</v>
      </c>
      <c r="AK7" s="300" t="str">
        <f>Y7</f>
        <v>FY23</v>
      </c>
      <c r="AL7" s="300" t="str">
        <f>$D$7</f>
        <v>FY24</v>
      </c>
      <c r="AM7" s="300" t="str">
        <f>$E$7</f>
        <v>FY25E</v>
      </c>
      <c r="AN7" s="302" t="str">
        <f>$F$7</f>
        <v>FY26E</v>
      </c>
      <c r="AO7" s="300" t="str">
        <f>Y7</f>
        <v>FY23</v>
      </c>
      <c r="AP7" s="300" t="str">
        <f>$D$7</f>
        <v>FY24</v>
      </c>
      <c r="AQ7" s="300" t="str">
        <f>$E$7</f>
        <v>FY25E</v>
      </c>
      <c r="AR7" s="302" t="str">
        <f>$F$7</f>
        <v>FY26E</v>
      </c>
      <c r="AS7" s="330"/>
    </row>
    <row r="8" spans="2:45" ht="12.75">
      <c r="B8" s="165" t="s">
        <v>85</v>
      </c>
      <c r="C8" s="166">
        <f ca="1">SUMPRODUCT((Automobiles!$B$7:$B$100='Sector Aggregates'!C$6)*(Automobiles!$B$7:$IH$7='Sector Aggregates'!$B8)*(Automobiles!$B$8:$IH$8="FY24"),(Automobiles!$B$7:$IH$100))</f>
        <v>335.28176926496604</v>
      </c>
      <c r="D8" s="167">
        <f ca="1">IF(AND(AG8&lt;0,AH8&gt;0),"LP",IF(AND(AG8&gt;0,AH8&lt;0),"PL",IF(OR(AG8&lt;0,AH8&lt;0),"Loss",IF(ISERROR((+AH8/AG8-1)*100),"NA",(+AH8/AG8-1)*100))))</f>
        <v>94.474790043477213</v>
      </c>
      <c r="E8" s="167">
        <f t="shared" ref="E8:F8" ca="1" si="0">IF(AND(AH8&lt;0,AI8&gt;0),"LP",IF(AND(AH8&gt;0,AI8&lt;0),"PL",IF(OR(AH8&lt;0,AI8&lt;0),"Loss",IF(ISERROR((+AI8/AH8-1)*100),"NA",(+AI8/AH8-1)*100))))</f>
        <v>12.171208833816927</v>
      </c>
      <c r="F8" s="167">
        <f t="shared" ca="1" si="0"/>
        <v>20.401355545269407</v>
      </c>
      <c r="G8" s="168">
        <f ca="1">SUMPRODUCT((Automobiles!$B$7:$B$100='Sector Aggregates'!G$6)*(Automobiles!$B$7:$IH$7='Sector Aggregates'!$B8)*(Automobiles!$B$8:$IH$8=G$7),(Automobiles!$B$7:$IH$100))</f>
        <v>32.864608707603381</v>
      </c>
      <c r="H8" s="169">
        <f ca="1">SUMPRODUCT((Automobiles!$B$7:$B$100='Sector Aggregates'!G$6)*(Automobiles!$B$7:$IH$7='Sector Aggregates'!$B8)*(Automobiles!$B$8:$IH$8=H$7),(Automobiles!$B$7:$IH$100))</f>
        <v>29.298613297724842</v>
      </c>
      <c r="I8" s="170">
        <f ca="1">SUMPRODUCT((Automobiles!$B$7:$B$100='Sector Aggregates'!G$6)*(Automobiles!$B$7:$IH$7='Sector Aggregates'!$B8)*(Automobiles!$B$8:$IH$8=I$7),(Automobiles!$B$7:$IH$100))</f>
        <v>24.334122456544044</v>
      </c>
      <c r="J8" s="168">
        <f ca="1">SUMPRODUCT((Automobiles!$B$7:$B$100='Sector Aggregates'!J$6)*(Automobiles!$B$7:$IH$7='Sector Aggregates'!$B8)*(Automobiles!$B$8:$IH$8=J$7),(Automobiles!$B$7:$IH$100))</f>
        <v>6.3722569162940887</v>
      </c>
      <c r="K8" s="169">
        <f ca="1">SUMPRODUCT((Automobiles!$B$7:$B$100='Sector Aggregates'!J$6)*(Automobiles!$B$7:$IH$7='Sector Aggregates'!$B8)*(Automobiles!$B$8:$IH$8=K$7),(Automobiles!$B$7:$IH$100))</f>
        <v>5.497885890902233</v>
      </c>
      <c r="L8" s="170">
        <f ca="1">SUMPRODUCT((Automobiles!$B$7:$B$100='Sector Aggregates'!J$6)*(Automobiles!$B$7:$IH$7='Sector Aggregates'!$B8)*(Automobiles!$B$8:$IH$8=L$7),(Automobiles!$B$7:$IH$100))</f>
        <v>4.7386691307199715</v>
      </c>
      <c r="M8" s="168">
        <f ca="1">SUMPRODUCT((Automobiles!$B$7:$B$100='Sector Aggregates'!M$6)*(Automobiles!$B$7:$IH$7='Sector Aggregates'!$B8)*(Automobiles!$B$8:$IH$8=M$7),(Automobiles!$B$7:$IH$100))</f>
        <v>17.238459616135351</v>
      </c>
      <c r="N8" s="169">
        <f ca="1">SUMPRODUCT((Automobiles!$B$7:$B$100='Sector Aggregates'!M$6)*(Automobiles!$B$7:$IH$7='Sector Aggregates'!$B8)*(Automobiles!$B$8:$IH$8=N$7),(Automobiles!$B$7:$IH$100))</f>
        <v>15.401943215271372</v>
      </c>
      <c r="O8" s="170">
        <f ca="1">SUMPRODUCT((Automobiles!$B$7:$B$100='Sector Aggregates'!M$6)*(Automobiles!$B$7:$IH$7='Sector Aggregates'!$B8)*(Automobiles!$B$8:$IH$8=O$7),(Automobiles!$B$7:$IH$100))</f>
        <v>12.889099578990452</v>
      </c>
      <c r="P8" s="168">
        <f ca="1">SUMPRODUCT((Automobiles!$B$7:$B$100='Sector Aggregates'!P$6)*(Automobiles!$B$7:$IH$7='Sector Aggregates'!$B8)*(Automobiles!$B$8:$IH$8=P$7),(Automobiles!$B$7:$IH$100))</f>
        <v>19.389419703694319</v>
      </c>
      <c r="Q8" s="169">
        <f ca="1">SUMPRODUCT((Automobiles!$B$7:$B$100='Sector Aggregates'!P$6)*(Automobiles!$B$7:$IH$7='Sector Aggregates'!$B8)*(Automobiles!$B$8:$IH$8=Q$7),(Automobiles!$B$7:$IH$100))</f>
        <v>18.765003773503391</v>
      </c>
      <c r="R8" s="170">
        <f ca="1">SUMPRODUCT((Automobiles!$B$7:$B$100='Sector Aggregates'!P$6)*(Automobiles!$B$7:$IH$7='Sector Aggregates'!$B8)*(Automobiles!$B$8:$IH$8=R$7),(Automobiles!$B$7:$IH$100))</f>
        <v>19.473351213639624</v>
      </c>
      <c r="S8" s="168">
        <f ca="1">AD8/Z8*100</f>
        <v>13.755690146728869</v>
      </c>
      <c r="T8" s="169">
        <f t="shared" ref="T8:U8" ca="1" si="1">AE8/AA8*100</f>
        <v>14.031258343896127</v>
      </c>
      <c r="U8" s="170">
        <f t="shared" ca="1" si="1"/>
        <v>14.444250365788278</v>
      </c>
      <c r="V8" s="168">
        <f ca="1">AH8/Z8*100</f>
        <v>7.4897196473725822</v>
      </c>
      <c r="W8" s="169">
        <f t="shared" ref="W8:X8" ca="1" si="2">AI8/AA8*100</f>
        <v>7.7363804719305165</v>
      </c>
      <c r="X8" s="170">
        <f t="shared" ca="1" si="2"/>
        <v>8.2294098912786762</v>
      </c>
      <c r="Y8" s="143">
        <f ca="1">SUMPRODUCT((Automobiles!$B$7:$B$100='Sector Aggregates'!Y$6)*(Automobiles!$B$7:$IH$7='Sector Aggregates'!$B8)*(Automobiles!$B$8:$IH$8=Y$7),(Automobiles!$B$7:$IH$100))</f>
        <v>9518634.3524476737</v>
      </c>
      <c r="Z8" s="92">
        <f ca="1">SUMPRODUCT((Automobiles!$B$7:$B$100='Sector Aggregates'!Y$6)*(Automobiles!$B$7:$IH$7='Sector Aggregates'!$B8)*(Automobiles!$B$8:$IH$8=Z$7),(Automobiles!$B$7:$IH$100))</f>
        <v>11400958.638</v>
      </c>
      <c r="AA8" s="92">
        <f ca="1">SUMPRODUCT((Automobiles!$B$7:$B$100='Sector Aggregates'!Y$6)*(Automobiles!$B$7:$IH$7='Sector Aggregates'!$B8)*(Automobiles!$B$8:$IH$8=AA$7),(Automobiles!$B$7:$IH$100))</f>
        <v>12380851.422997197</v>
      </c>
      <c r="AB8" s="144">
        <f ca="1">SUMPRODUCT((Automobiles!$B$7:$B$100='Sector Aggregates'!Y$6)*(Automobiles!$B$7:$IH$7='Sector Aggregates'!$B8)*(Automobiles!$B$8:$IH$8=AB$7),(Automobiles!$B$7:$IH$100))</f>
        <v>14013641.85568529</v>
      </c>
      <c r="AC8" s="143">
        <f ca="1">SUMPRODUCT((Automobiles!$B$7:$B$100='Sector Aggregates'!AC$6)*(Automobiles!$B$7:$IH$7='Sector Aggregates'!$B8)*(Automobiles!$B$8:$IH$8=AC$7),(Automobiles!$B$7:$IH$100))</f>
        <v>1038430.3154476753</v>
      </c>
      <c r="AD8" s="92">
        <f ca="1">SUMPRODUCT((Automobiles!$B$7:$B$100='Sector Aggregates'!AC$6)*(Automobiles!$B$7:$IH$7='Sector Aggregates'!$B8)*(Automobiles!$B$8:$IH$8=AD$7),(Automobiles!$B$7:$IH$100))</f>
        <v>1568280.5439999998</v>
      </c>
      <c r="AE8" s="92">
        <f ca="1">SUMPRODUCT((Automobiles!$B$7:$B$100='Sector Aggregates'!AC$6)*(Automobiles!$B$7:$IH$7='Sector Aggregates'!$B8)*(Automobiles!$B$8:$IH$8=AE$7),(Automobiles!$B$7:$IH$100))</f>
        <v>1737189.2483346765</v>
      </c>
      <c r="AF8" s="144">
        <f ca="1">SUMPRODUCT((Automobiles!$B$7:$B$100='Sector Aggregates'!AC$6)*(Automobiles!$B$7:$IH$7='Sector Aggregates'!$B8)*(Automobiles!$B$8:$IH$8=AF$7),(Automobiles!$B$7:$IH$100))</f>
        <v>2024165.5150000816</v>
      </c>
      <c r="AG8" s="143">
        <f ca="1">SUMPRODUCT((Automobiles!$B$7:$B$100='Sector Aggregates'!AG$6)*(Automobiles!$B$7:$IH$7='Sector Aggregates'!$B8)*(Automobiles!$B$8:$IH$8=AG$7),(Automobiles!$B$7:$IH$100))</f>
        <v>439079.96450758877</v>
      </c>
      <c r="AH8" s="92">
        <f ca="1">SUMPRODUCT((Automobiles!$B$7:$B$100='Sector Aggregates'!AG$6)*(Automobiles!$B$7:$IH$7='Sector Aggregates'!$B8)*(Automobiles!$B$8:$IH$8=AH$7),(Automobiles!$B$7:$IH$100))</f>
        <v>853899.83909910754</v>
      </c>
      <c r="AI8" s="92">
        <f ca="1">SUMPRODUCT((Automobiles!$B$7:$B$100='Sector Aggregates'!AG$6)*(Automobiles!$B$7:$IH$7='Sector Aggregates'!$B8)*(Automobiles!$B$8:$IH$8=AI$7),(Automobiles!$B$7:$IH$100))</f>
        <v>957829.77174748655</v>
      </c>
      <c r="AJ8" s="144">
        <f ca="1">SUMPRODUCT((Automobiles!$B$7:$B$100='Sector Aggregates'!AG$6)*(Automobiles!$B$7:$IH$7='Sector Aggregates'!$B8)*(Automobiles!$B$8:$IH$8=AJ$7),(Automobiles!$B$7:$IH$100))</f>
        <v>1153240.0290001337</v>
      </c>
      <c r="AK8" s="143">
        <f ca="1">SUMPRODUCT((Automobiles!$B$7:$B$100='Sector Aggregates'!AK$6)*(Automobiles!$B$7:$IH$7='Sector Aggregates'!$B8)*(Automobiles!$B$8:$IH$8=AK$7),(Automobiles!$B$7:$IH$100))</f>
        <v>-462613.5549218884</v>
      </c>
      <c r="AL8" s="92">
        <f ca="1">SUMPRODUCT((Automobiles!$B$7:$B$100='Sector Aggregates'!AK$6)*(Automobiles!$B$7:$IH$7='Sector Aggregates'!$B8)*(Automobiles!$B$8:$IH$8=AL$7),(Automobiles!$B$7:$IH$100))</f>
        <v>-1028343.2629628802</v>
      </c>
      <c r="AM8" s="92">
        <f ca="1">SUMPRODUCT((Automobiles!$B$7:$B$100='Sector Aggregates'!AK$6)*(Automobiles!$B$7:$IH$7='Sector Aggregates'!$B8)*(Automobiles!$B$8:$IH$8=AM$7),(Automobiles!$B$7:$IH$100))</f>
        <v>-1306993.9304470129</v>
      </c>
      <c r="AN8" s="144">
        <f ca="1">SUMPRODUCT((Automobiles!$B$7:$B$100='Sector Aggregates'!AK$6)*(Automobiles!$B$7:$IH$7='Sector Aggregates'!$B8)*(Automobiles!$B$8:$IH$8=AN$7),(Automobiles!$B$7:$IH$100))</f>
        <v>-1973413.2002831125</v>
      </c>
      <c r="AO8" s="143">
        <f ca="1">SUMPRODUCT((Automobiles!$B$7:$B$100='Sector Aggregates'!AO$6)*(Automobiles!$B$7:$IH$7='Sector Aggregates'!$B8)*(Automobiles!$B$8:$IH$8=AO$7),(Automobiles!$B$7:$IH$100))</f>
        <v>3439563.3600000003</v>
      </c>
      <c r="AP8" s="92">
        <f ca="1">SUMPRODUCT((Automobiles!$B$7:$B$100='Sector Aggregates'!AO$6)*(Automobiles!$B$7:$IH$7='Sector Aggregates'!$B8)*(Automobiles!$B$8:$IH$8=AP$7),(Automobiles!$B$7:$IH$100))</f>
        <v>4403947.3699999992</v>
      </c>
      <c r="AQ8" s="92">
        <f ca="1">SUMPRODUCT((Automobiles!$B$7:$B$100='Sector Aggregates'!AO$6)*(Automobiles!$B$7:$IH$7='Sector Aggregates'!$B8)*(Automobiles!$B$8:$IH$8=AQ$7),(Automobiles!$B$7:$IH$100))</f>
        <v>5104340.9492939394</v>
      </c>
      <c r="AR8" s="144">
        <f ca="1">SUMPRODUCT((Automobiles!$B$7:$B$100='Sector Aggregates'!AO$6)*(Automobiles!$B$7:$IH$7='Sector Aggregates'!$B8)*(Automobiles!$B$8:$IH$8=AR$7),(Automobiles!$B$7:$IH$100))</f>
        <v>5922144.6598897446</v>
      </c>
      <c r="AS8" s="166">
        <f ca="1">SUMPRODUCT((Automobiles!$B$7:$B$100='Sector Aggregates'!AS$6)*(Automobiles!$B$7:$IH$7='Sector Aggregates'!$B8)*(Automobiles!$B$8:$IH$8="FY24"),(Automobiles!$B$7:$IH$100))</f>
        <v>28063.084087477659</v>
      </c>
    </row>
    <row r="9" spans="2:45" ht="12.75">
      <c r="B9" s="165" t="s">
        <v>267</v>
      </c>
      <c r="C9" s="166">
        <f ca="1">SUMPRODUCT(('Banking - PVT'!$B$7:$B$101='Sector Aggregates'!C$6)*('Banking - PVT'!$B$7:$FZ$7='Sector Aggregates'!$B9)*('Banking - PVT'!$B$8:$FZ$8="FY24"),('Banking - PVT'!$B$7:$FZ$101))</f>
        <v>412.46122250780746</v>
      </c>
      <c r="D9" s="167">
        <f t="shared" ref="D9:D31" ca="1" si="3">IF(AND(AG9&lt;0,AH9&gt;0),"LP",IF(AND(AG9&gt;0,AH9&lt;0),"PL",IF(OR(AG9&lt;0,AH9&lt;0),"Loss",IF(ISERROR((+AH9/AG9-1)*100),"NA",(+AH9/AG9-1)*100))))</f>
        <v>26.955016810217703</v>
      </c>
      <c r="E9" s="167">
        <f t="shared" ref="E9:E31" ca="1" si="4">IF(AND(AH9&lt;0,AI9&gt;0),"LP",IF(AND(AH9&gt;0,AI9&lt;0),"PL",IF(OR(AH9&lt;0,AI9&lt;0),"Loss",IF(ISERROR((+AI9/AH9-1)*100),"NA",(+AI9/AH9-1)*100))))</f>
        <v>10.84099210517615</v>
      </c>
      <c r="F9" s="167">
        <f t="shared" ref="F9:F31" ca="1" si="5">IF(AND(AI9&lt;0,AJ9&gt;0),"LP",IF(AND(AI9&gt;0,AJ9&lt;0),"PL",IF(OR(AI9&lt;0,AJ9&lt;0),"Loss",IF(ISERROR((+AJ9/AI9-1)*100),"NA",(+AJ9/AI9-1)*100))))</f>
        <v>16.526884062589598</v>
      </c>
      <c r="G9" s="168">
        <f ca="1">SUMPRODUCT(('Banking - PVT'!$B$7:$B$101='Sector Aggregates'!G$6)*('Banking - PVT'!$B$7:$FZ$7='Sector Aggregates'!$B9)*('Banking - PVT'!$B$8:$FZ$8=G$7),('Banking - PVT'!$B$7:$FZ$101))</f>
        <v>20.415276417683106</v>
      </c>
      <c r="H9" s="169">
        <f ca="1">SUMPRODUCT(('Banking - PVT'!$B$7:$B$101='Sector Aggregates'!G$6)*('Banking - PVT'!$B$7:$FZ$7='Sector Aggregates'!$B9)*('Banking - PVT'!$B$8:$FZ$8=H$7),('Banking - PVT'!$B$7:$FZ$101))</f>
        <v>18.418525520153416</v>
      </c>
      <c r="I9" s="170">
        <f ca="1">SUMPRODUCT(('Banking - PVT'!$B$7:$B$101='Sector Aggregates'!G$6)*('Banking - PVT'!$B$7:$FZ$7='Sector Aggregates'!$B9)*('Banking - PVT'!$B$8:$FZ$8=I$7),('Banking - PVT'!$B$7:$FZ$101))</f>
        <v>15.806245630201827</v>
      </c>
      <c r="J9" s="168">
        <f ca="1">SUMPRODUCT(('Banking - PVT'!$B$7:$B$101='Sector Aggregates'!J$6)*('Banking - PVT'!$B$7:$FZ$7='Sector Aggregates'!$B9)*('Banking - PVT'!$B$8:$FZ$8=J$7),('Banking - PVT'!$B$7:$FZ$101))</f>
        <v>3.0769646671157189</v>
      </c>
      <c r="K9" s="169">
        <f ca="1">SUMPRODUCT(('Banking - PVT'!$B$7:$B$101='Sector Aggregates'!J$6)*('Banking - PVT'!$B$7:$FZ$7='Sector Aggregates'!$B9)*('Banking - PVT'!$B$8:$FZ$8=K$7),('Banking - PVT'!$B$7:$FZ$101))</f>
        <v>2.7020382955215489</v>
      </c>
      <c r="L9" s="170">
        <f ca="1">SUMPRODUCT(('Banking - PVT'!$B$7:$B$101='Sector Aggregates'!J$6)*('Banking - PVT'!$B$7:$FZ$7='Sector Aggregates'!$B9)*('Banking - PVT'!$B$8:$FZ$8=L$7),('Banking - PVT'!$B$7:$FZ$101))</f>
        <v>2.3632604896212968</v>
      </c>
      <c r="M9" s="168"/>
      <c r="N9" s="169"/>
      <c r="O9" s="170"/>
      <c r="P9" s="168">
        <f ca="1">SUMPRODUCT(('Banking - PVT'!$B$7:$B$101='Sector Aggregates'!P$6)*('Banking - PVT'!$B$7:$FZ$7='Sector Aggregates'!$B9)*('Banking - PVT'!$B$8:$FZ$8=P$7),('Banking - PVT'!$B$7:$FZ$101))</f>
        <v>15.071873650706703</v>
      </c>
      <c r="Q9" s="169">
        <f ca="1">SUMPRODUCT(('Banking - PVT'!$B$7:$B$101='Sector Aggregates'!P$6)*('Banking - PVT'!$B$7:$FZ$7='Sector Aggregates'!$B9)*('Banking - PVT'!$B$8:$FZ$8=Q$7),('Banking - PVT'!$B$7:$FZ$101))</f>
        <v>14.670220439551462</v>
      </c>
      <c r="R9" s="170">
        <f ca="1">SUMPRODUCT(('Banking - PVT'!$B$7:$B$101='Sector Aggregates'!P$6)*('Banking - PVT'!$B$7:$FZ$7='Sector Aggregates'!$B9)*('Banking - PVT'!$B$8:$FZ$8=R$7),('Banking - PVT'!$B$7:$FZ$101))</f>
        <v>14.951434672795989</v>
      </c>
      <c r="S9" s="168">
        <f t="shared" ref="S9:S12" ca="1" si="6">AD9/Z9*100</f>
        <v>76.651927403163015</v>
      </c>
      <c r="T9" s="169">
        <f t="shared" ref="T9:T12" ca="1" si="7">AE9/AA9*100</f>
        <v>75.558587799555283</v>
      </c>
      <c r="U9" s="170">
        <f t="shared" ref="U9:U12" ca="1" si="8">AF9/AB9*100</f>
        <v>76.755984059557036</v>
      </c>
      <c r="V9" s="168">
        <f t="shared" ref="V9:V12" ca="1" si="9">AH9/Z9*100</f>
        <v>50.36316924083539</v>
      </c>
      <c r="W9" s="169">
        <f t="shared" ref="W9:W12" ca="1" si="10">AI9/AA9*100</f>
        <v>48.990891457099984</v>
      </c>
      <c r="X9" s="170">
        <f t="shared" ref="X9:X12" ca="1" si="11">AJ9/AB9*100</f>
        <v>49.527144060666537</v>
      </c>
      <c r="Y9" s="143">
        <f ca="1">SUMPRODUCT(('Banking - PVT'!$B$7:$B$101="Net Interest Income ")*('Banking - PVT'!$B$7:$FZ$7='Sector Aggregates'!$B9)*('Banking - PVT'!$B$8:$FZ$8=Y$7),('Banking - PVT'!$B$7:$FZ$101))</f>
        <v>2782757.3899999997</v>
      </c>
      <c r="Z9" s="92">
        <f ca="1">SUMPRODUCT(('Banking - PVT'!$B$7:$B$101="Net Interest Income ")*('Banking - PVT'!$B$7:$FZ$7='Sector Aggregates'!$B9)*('Banking - PVT'!$B$8:$FZ$8=Z$7),('Banking - PVT'!$B$7:$FZ$101))</f>
        <v>3357687.4440000011</v>
      </c>
      <c r="AA9" s="92">
        <f ca="1">SUMPRODUCT(('Banking - PVT'!$B$7:$B$101="Net Interest Income ")*('Banking - PVT'!$B$7:$FZ$7='Sector Aggregates'!$B9)*('Banking - PVT'!$B$8:$FZ$8=AA$7),('Banking - PVT'!$B$7:$FZ$101))</f>
        <v>3825941.9858056149</v>
      </c>
      <c r="AB9" s="144">
        <f ca="1">SUMPRODUCT(('Banking - PVT'!$B$7:$B$101="Net Interest Income ")*('Banking - PVT'!$B$7:$FZ$7='Sector Aggregates'!$B9)*('Banking - PVT'!$B$8:$FZ$8=AB$7),('Banking - PVT'!$B$7:$FZ$101))</f>
        <v>4409979.4990220517</v>
      </c>
      <c r="AC9" s="143">
        <f ca="1">SUMPRODUCT(('Banking - PVT'!$B$7:$B$101="Pre Provision Profits")*('Banking - PVT'!$B$7:$FZ$7='Sector Aggregates'!$B9)*('Banking - PVT'!$B$8:$FZ$8=AC$7),('Banking - PVT'!$B$7:$FZ$101))</f>
        <v>2087374.8469999998</v>
      </c>
      <c r="AD9" s="92">
        <f ca="1">SUMPRODUCT(('Banking - PVT'!$B$7:$B$101="Pre Provision Profits")*('Banking - PVT'!$B$7:$FZ$7='Sector Aggregates'!$B9)*('Banking - PVT'!$B$8:$FZ$8=AD$7),('Banking - PVT'!$B$7:$FZ$101))</f>
        <v>2573732.1420000005</v>
      </c>
      <c r="AE9" s="92">
        <f ca="1">SUMPRODUCT(('Banking - PVT'!$B$7:$B$101="Pre Provision Profits")*('Banking - PVT'!$B$7:$FZ$7='Sector Aggregates'!$B9)*('Banking - PVT'!$B$8:$FZ$8=AE$7),('Banking - PVT'!$B$7:$FZ$101))</f>
        <v>2890827.7345049842</v>
      </c>
      <c r="AF9" s="144">
        <f ca="1">SUMPRODUCT(('Banking - PVT'!$B$7:$B$101="Pre Provision Profits")*('Banking - PVT'!$B$7:$FZ$7='Sector Aggregates'!$B9)*('Banking - PVT'!$B$8:$FZ$8=AF$7),('Banking - PVT'!$B$7:$FZ$101))</f>
        <v>3384923.1612990992</v>
      </c>
      <c r="AG9" s="143">
        <f ca="1">SUMPRODUCT(('Banking - PVT'!$B$7:$B$101='Sector Aggregates'!AG$6)*('Banking - PVT'!$B$7:$FZ$7='Sector Aggregates'!$B9)*('Banking - PVT'!$B$8:$FZ$8=AG$7),('Banking - PVT'!$B$7:$FZ$101))</f>
        <v>1331997.6259999999</v>
      </c>
      <c r="AH9" s="92">
        <f ca="1">SUMPRODUCT(('Banking - PVT'!$B$7:$B$101='Sector Aggregates'!AG$6)*('Banking - PVT'!$B$7:$FZ$7='Sector Aggregates'!$B9)*('Banking - PVT'!$B$8:$FZ$8=AH$7),('Banking - PVT'!$B$7:$FZ$101))</f>
        <v>1691037.8100000005</v>
      </c>
      <c r="AI9" s="92">
        <f ca="1">SUMPRODUCT(('Banking - PVT'!$B$7:$B$101='Sector Aggregates'!AG$6)*('Banking - PVT'!$B$7:$FZ$7='Sector Aggregates'!$B9)*('Banking - PVT'!$B$8:$FZ$8=AI$7),('Banking - PVT'!$B$7:$FZ$101))</f>
        <v>1874363.0854776443</v>
      </c>
      <c r="AJ9" s="144">
        <f ca="1">SUMPRODUCT(('Banking - PVT'!$B$7:$B$101='Sector Aggregates'!AG$6)*('Banking - PVT'!$B$7:$FZ$7='Sector Aggregates'!$B9)*('Banking - PVT'!$B$8:$FZ$8=AJ$7),('Banking - PVT'!$B$7:$FZ$101))</f>
        <v>2184136.8995265118</v>
      </c>
      <c r="AK9" s="143">
        <f ca="1">SUMPRODUCT(('Banking - PVT'!$B$7:$B$101='Sector Aggregates'!AK$6)*('Banking - PVT'!$B$7:$FZ$7='Sector Aggregates'!$B9)*('Banking - PVT'!$B$8:$FZ$8=AK$7),('Banking - PVT'!$B$7:$FZ$101))</f>
        <v>0</v>
      </c>
      <c r="AL9" s="92">
        <f ca="1">SUMPRODUCT(('Banking - PVT'!$B$7:$B$101='Sector Aggregates'!AK$6)*('Banking - PVT'!$B$7:$FZ$7='Sector Aggregates'!$B9)*('Banking - PVT'!$B$8:$FZ$8=AL$7),('Banking - PVT'!$B$7:$FZ$101))</f>
        <v>0</v>
      </c>
      <c r="AM9" s="92">
        <f ca="1">SUMPRODUCT(('Banking - PVT'!$B$7:$B$101='Sector Aggregates'!AK$6)*('Banking - PVT'!$B$7:$FZ$7='Sector Aggregates'!$B9)*('Banking - PVT'!$B$8:$FZ$8=AM$7),('Banking - PVT'!$B$7:$FZ$101))</f>
        <v>0</v>
      </c>
      <c r="AN9" s="144">
        <f ca="1">SUMPRODUCT(('Banking - PVT'!$B$7:$B$101='Sector Aggregates'!AK$6)*('Banking - PVT'!$B$7:$FZ$7='Sector Aggregates'!$B9)*('Banking - PVT'!$B$8:$FZ$8=AN$7),('Banking - PVT'!$B$7:$FZ$101))</f>
        <v>0</v>
      </c>
      <c r="AO9" s="143">
        <f ca="1">SUMPRODUCT(('Banking - PVT'!$B$7:$B$101='Sector Aggregates'!AO$6)*('Banking - PVT'!$B$7:$FZ$7='Sector Aggregates'!$B9)*('Banking - PVT'!$B$8:$FZ$8=AO$7),('Banking - PVT'!$B$7:$FZ$101))</f>
        <v>8544626.9509999994</v>
      </c>
      <c r="AP9" s="92">
        <f ca="1">SUMPRODUCT(('Banking - PVT'!$B$7:$B$101='Sector Aggregates'!AO$6)*('Banking - PVT'!$B$7:$FZ$7='Sector Aggregates'!$B9)*('Banking - PVT'!$B$8:$FZ$8=AP$7),('Banking - PVT'!$B$7:$FZ$101))</f>
        <v>11219824.749000002</v>
      </c>
      <c r="AQ9" s="92">
        <f ca="1">SUMPRODUCT(('Banking - PVT'!$B$7:$B$101='Sector Aggregates'!AO$6)*('Banking - PVT'!$B$7:$FZ$7='Sector Aggregates'!$B9)*('Banking - PVT'!$B$8:$FZ$8=AQ$7),('Banking - PVT'!$B$7:$FZ$101))</f>
        <v>12776652.492721183</v>
      </c>
      <c r="AR9" s="144">
        <f ca="1">SUMPRODUCT(('Banking - PVT'!$B$7:$B$101='Sector Aggregates'!AO$6)*('Banking - PVT'!$B$7:$FZ$7='Sector Aggregates'!$B9)*('Banking - PVT'!$B$8:$FZ$8=AR$7),('Banking - PVT'!$B$7:$FZ$101))</f>
        <v>14608209.495109729</v>
      </c>
      <c r="AS9" s="166">
        <f ca="1">SUMPRODUCT(('Banking - PVT'!$B$7:$B$101='Sector Aggregates'!AS$6)*('Banking - PVT'!$B$7:$FZ$7='Sector Aggregates'!$B9)*('Banking - PVT'!$B$8:$FZ$8="FY24"),('Banking - PVT'!$B$7:$FZ$101))</f>
        <v>34523.004323903493</v>
      </c>
    </row>
    <row r="10" spans="2:45" ht="12.75">
      <c r="B10" s="165" t="s">
        <v>268</v>
      </c>
      <c r="C10" s="166">
        <f ca="1">SUMPRODUCT(('Banking - PSU'!$B$7:$B$101='Sector Aggregates'!C$6)*('Banking - PSU'!$B$7:$FH$7='Sector Aggregates'!$B10)*('Banking - PSU'!$B$8:$FH$8="FY24"),('Banking - PSU'!$B$7:$FH$101))</f>
        <v>146.19379633811232</v>
      </c>
      <c r="D10" s="167">
        <f t="shared" ca="1" si="3"/>
        <v>33.97024772989041</v>
      </c>
      <c r="E10" s="259">
        <f t="shared" ca="1" si="4"/>
        <v>20.390061940707138</v>
      </c>
      <c r="F10" s="167">
        <f t="shared" ca="1" si="5"/>
        <v>15.133718838123734</v>
      </c>
      <c r="G10" s="168">
        <f ca="1">SUMPRODUCT(('Banking - PSU'!$B$7:$B$101='Sector Aggregates'!G$6)*('Banking - PSU'!$B$7:$FH$7='Sector Aggregates'!$B10)*('Banking - PSU'!$B$8:$FH$8=G$7),('Banking - PSU'!$B$7:$FH$101))</f>
        <v>9.4567542143707097</v>
      </c>
      <c r="H10" s="169">
        <f ca="1">SUMPRODUCT(('Banking - PSU'!$B$7:$B$101='Sector Aggregates'!G$6)*('Banking - PSU'!$B$7:$FH$7='Sector Aggregates'!$B10)*('Banking - PSU'!$B$8:$FH$8=H$7),('Banking - PSU'!$B$7:$FH$101))</f>
        <v>7.8550953973495092</v>
      </c>
      <c r="I10" s="170">
        <f ca="1">SUMPRODUCT(('Banking - PSU'!$B$7:$B$101='Sector Aggregates'!G$6)*('Banking - PSU'!$B$7:$FH$7='Sector Aggregates'!$B10)*('Banking - PSU'!$B$8:$FH$8=I$7),('Banking - PSU'!$B$7:$FH$101))</f>
        <v>6.8225846230100968</v>
      </c>
      <c r="J10" s="168">
        <f ca="1">SUMPRODUCT(('Banking - PSU'!$B$7:$B$101='Sector Aggregates'!J$6)*('Banking - PSU'!$B$7:$FH$7='Sector Aggregates'!$B10)*('Banking - PSU'!$B$8:$FH$8=J$7),('Banking - PSU'!$B$7:$FH$101))</f>
        <v>1.4597433480097703</v>
      </c>
      <c r="K10" s="169">
        <f ca="1">SUMPRODUCT(('Banking - PSU'!$B$7:$B$101='Sector Aggregates'!J$6)*('Banking - PSU'!$B$7:$FH$7='Sector Aggregates'!$B10)*('Banking - PSU'!$B$8:$FH$8=K$7),('Banking - PSU'!$B$7:$FH$101))</f>
        <v>1.2782325099435261</v>
      </c>
      <c r="L10" s="170">
        <f ca="1">SUMPRODUCT(('Banking - PSU'!$B$7:$B$101='Sector Aggregates'!J$6)*('Banking - PSU'!$B$7:$FH$7='Sector Aggregates'!$B10)*('Banking - PSU'!$B$8:$FH$8=L$7),('Banking - PSU'!$B$7:$FH$101))</f>
        <v>1.123254736216164</v>
      </c>
      <c r="M10" s="168"/>
      <c r="N10" s="169"/>
      <c r="O10" s="170"/>
      <c r="P10" s="168">
        <f ca="1">SUMPRODUCT(('Banking - PSU'!$B$7:$B$101='Sector Aggregates'!P$6)*('Banking - PSU'!$B$7:$FH$7='Sector Aggregates'!$B10)*('Banking - PSU'!$B$8:$FH$8=P$7),('Banking - PSU'!$B$7:$FH$101))</f>
        <v>15.435986966770368</v>
      </c>
      <c r="Q10" s="169">
        <f ca="1">SUMPRODUCT(('Banking - PSU'!$B$7:$B$101='Sector Aggregates'!P$6)*('Banking - PSU'!$B$7:$FH$7='Sector Aggregates'!$B10)*('Banking - PSU'!$B$8:$FH$8=Q$7),('Banking - PSU'!$B$7:$FH$101))</f>
        <v>16.272654185394504</v>
      </c>
      <c r="R10" s="170">
        <f ca="1">SUMPRODUCT(('Banking - PSU'!$B$7:$B$101='Sector Aggregates'!P$6)*('Banking - PSU'!$B$7:$FH$7='Sector Aggregates'!$B10)*('Banking - PSU'!$B$8:$FH$8=R$7),('Banking - PSU'!$B$7:$FH$101))</f>
        <v>16.463771404576416</v>
      </c>
      <c r="S10" s="168">
        <f t="shared" ca="1" si="6"/>
        <v>63.635971660420388</v>
      </c>
      <c r="T10" s="169">
        <f t="shared" ca="1" si="7"/>
        <v>68.93672596456139</v>
      </c>
      <c r="U10" s="170">
        <f t="shared" ca="1" si="8"/>
        <v>70.312893667308316</v>
      </c>
      <c r="V10" s="168">
        <f t="shared" ca="1" si="9"/>
        <v>37.935277025160183</v>
      </c>
      <c r="W10" s="169">
        <f t="shared" ca="1" si="10"/>
        <v>42.737195889531208</v>
      </c>
      <c r="X10" s="170">
        <f t="shared" ca="1" si="11"/>
        <v>43.988522667379343</v>
      </c>
      <c r="Y10" s="143">
        <f ca="1">SUMPRODUCT(('Banking - PSU'!$B$7:$B$101="Net Interest Income ")*('Banking - PSU'!$B$7:$FH$7='Sector Aggregates'!$B10)*('Banking - PSU'!$B$8:$FH$8=Y$7),('Banking - PSU'!$B$7:$FH$101))</f>
        <v>3051142.4530000002</v>
      </c>
      <c r="Z10" s="92">
        <f ca="1">SUMPRODUCT(('Banking - PSU'!$B$7:$B$101="Net Interest Income ")*('Banking - PSU'!$B$7:$FH$7='Sector Aggregates'!$B10)*('Banking - PSU'!$B$8:$FH$8=Z$7),('Banking - PSU'!$B$7:$FH$101))</f>
        <v>3410900.4190000002</v>
      </c>
      <c r="AA10" s="92">
        <f ca="1">SUMPRODUCT(('Banking - PSU'!$B$7:$B$101="Net Interest Income ")*('Banking - PSU'!$B$7:$FH$7='Sector Aggregates'!$B10)*('Banking - PSU'!$B$8:$FH$8=AA$7),('Banking - PSU'!$B$7:$FH$101))</f>
        <v>3644994.8137413478</v>
      </c>
      <c r="AB10" s="144">
        <f ca="1">SUMPRODUCT(('Banking - PSU'!$B$7:$B$101="Net Interest Income ")*('Banking - PSU'!$B$7:$FH$7='Sector Aggregates'!$B10)*('Banking - PSU'!$B$8:$FH$8=AB$7),('Banking - PSU'!$B$7:$FH$101))</f>
        <v>4077238.2909238348</v>
      </c>
      <c r="AC10" s="143">
        <f ca="1">SUMPRODUCT(('Banking - PSU'!$B$7:$B$101="Pre Provision Profits")*('Banking - PSU'!$B$7:$FH$7='Sector Aggregates'!$B10)*('Banking - PSU'!$B$8:$FH$8=AC$7),('Banking - PSU'!$B$7:$FH$101))</f>
        <v>2015590.6370000003</v>
      </c>
      <c r="AD10" s="92">
        <f ca="1">SUMPRODUCT(('Banking - PSU'!$B$7:$B$101="Pre Provision Profits")*('Banking - PSU'!$B$7:$FH$7='Sector Aggregates'!$B10)*('Banking - PSU'!$B$8:$FH$8=AD$7),('Banking - PSU'!$B$7:$FH$101))</f>
        <v>2170559.6240000003</v>
      </c>
      <c r="AE10" s="92">
        <f ca="1">SUMPRODUCT(('Banking - PSU'!$B$7:$B$101="Pre Provision Profits")*('Banking - PSU'!$B$7:$FH$7='Sector Aggregates'!$B10)*('Banking - PSU'!$B$8:$FH$8=AE$7),('Banking - PSU'!$B$7:$FH$101))</f>
        <v>2512740.0861713476</v>
      </c>
      <c r="AF10" s="144">
        <f ca="1">SUMPRODUCT(('Banking - PSU'!$B$7:$B$101="Pre Provision Profits")*('Banking - PSU'!$B$7:$FH$7='Sector Aggregates'!$B10)*('Banking - PSU'!$B$8:$FH$8=AF$7),('Banking - PSU'!$B$7:$FH$101))</f>
        <v>2866824.2240600549</v>
      </c>
      <c r="AG10" s="143">
        <f ca="1">SUMPRODUCT(('Banking - PSU'!$B$7:$B$101='Sector Aggregates'!AG$6)*('Banking - PSU'!$B$7:$FH$7='Sector Aggregates'!$B10)*('Banking - PSU'!$B$8:$FH$8=AG$7),('Banking - PSU'!$B$7:$FH$101))</f>
        <v>965837.22500000033</v>
      </c>
      <c r="AH10" s="92">
        <f ca="1">SUMPRODUCT(('Banking - PSU'!$B$7:$B$101='Sector Aggregates'!AG$6)*('Banking - PSU'!$B$7:$FH$7='Sector Aggregates'!$B10)*('Banking - PSU'!$B$8:$FH$8=AH$7),('Banking - PSU'!$B$7:$FH$101))</f>
        <v>1293934.5229999996</v>
      </c>
      <c r="AI10" s="92">
        <f ca="1">SUMPRODUCT(('Banking - PSU'!$B$7:$B$101='Sector Aggregates'!AG$6)*('Banking - PSU'!$B$7:$FH$7='Sector Aggregates'!$B10)*('Banking - PSU'!$B$8:$FH$8=AI$7),('Banking - PSU'!$B$7:$FH$101))</f>
        <v>1557768.5737118928</v>
      </c>
      <c r="AJ10" s="144">
        <f ca="1">SUMPRODUCT(('Banking - PSU'!$B$7:$B$101='Sector Aggregates'!AG$6)*('Banking - PSU'!$B$7:$FH$7='Sector Aggregates'!$B10)*('Banking - PSU'!$B$8:$FH$8=AJ$7),('Banking - PSU'!$B$7:$FH$101))</f>
        <v>1793516.8898061011</v>
      </c>
      <c r="AK10" s="143">
        <f ca="1">SUMPRODUCT(('Banking - PSU'!$B$7:$B$101='Sector Aggregates'!AK$6)*('Banking - PSU'!$B$7:$FH$7='Sector Aggregates'!$B10)*('Banking - PSU'!$B$8:$FH$8=AK$7),('Banking - PSU'!$B$7:$FH$101))</f>
        <v>0</v>
      </c>
      <c r="AL10" s="92">
        <f ca="1">SUMPRODUCT(('Banking - PSU'!$B$7:$B$101='Sector Aggregates'!AK$6)*('Banking - PSU'!$B$7:$FH$7='Sector Aggregates'!$B10)*('Banking - PSU'!$B$8:$FH$8=AL$7),('Banking - PSU'!$B$7:$FH$101))</f>
        <v>0</v>
      </c>
      <c r="AM10" s="92">
        <f ca="1">SUMPRODUCT(('Banking - PSU'!$B$7:$B$101='Sector Aggregates'!AK$6)*('Banking - PSU'!$B$7:$FH$7='Sector Aggregates'!$B10)*('Banking - PSU'!$B$8:$FH$8=AM$7),('Banking - PSU'!$B$7:$FH$101))</f>
        <v>0</v>
      </c>
      <c r="AN10" s="144">
        <f ca="1">SUMPRODUCT(('Banking - PSU'!$B$7:$B$101='Sector Aggregates'!AK$6)*('Banking - PSU'!$B$7:$FH$7='Sector Aggregates'!$B10)*('Banking - PSU'!$B$8:$FH$8=AN$7),('Banking - PSU'!$B$7:$FH$101))</f>
        <v>0</v>
      </c>
      <c r="AO10" s="143">
        <f ca="1">SUMPRODUCT(('Banking - PSU'!$B$7:$B$101='Sector Aggregates'!AO$6)*('Banking - PSU'!$B$7:$FH$7='Sector Aggregates'!$B10)*('Banking - PSU'!$B$8:$FH$8=AO$7),('Banking - PSU'!$B$7:$FH$101))</f>
        <v>7256011.4930000007</v>
      </c>
      <c r="AP10" s="92">
        <f ca="1">SUMPRODUCT(('Banking - PSU'!$B$7:$B$101='Sector Aggregates'!AO$6)*('Banking - PSU'!$B$7:$FH$7='Sector Aggregates'!$B10)*('Banking - PSU'!$B$8:$FH$8=AP$7),('Banking - PSU'!$B$7:$FH$101))</f>
        <v>8382583.6714263959</v>
      </c>
      <c r="AQ10" s="92">
        <f ca="1">SUMPRODUCT(('Banking - PSU'!$B$7:$B$101='Sector Aggregates'!AO$6)*('Banking - PSU'!$B$7:$FH$7='Sector Aggregates'!$B10)*('Banking - PSU'!$B$8:$FH$8=AQ$7),('Banking - PSU'!$B$7:$FH$101))</f>
        <v>9572922.4990847874</v>
      </c>
      <c r="AR10" s="144">
        <f ca="1">SUMPRODUCT(('Banking - PSU'!$B$7:$B$101='Sector Aggregates'!AO$6)*('Banking - PSU'!$B$7:$FH$7='Sector Aggregates'!$B10)*('Banking - PSU'!$B$8:$FH$8=AR$7),('Banking - PSU'!$B$7:$FH$101))</f>
        <v>10893718.369459134</v>
      </c>
      <c r="AS10" s="166">
        <f ca="1">SUMPRODUCT(('Banking - PSU'!$B$7:$B$101='Sector Aggregates'!AS$6)*('Banking - PSU'!$B$7:$FH$7='Sector Aggregates'!$B10)*('Banking - PSU'!$B$8:$FH$8="FY24"),('Banking - PSU'!$B$7:$FH$101))</f>
        <v>12236.420753500001</v>
      </c>
    </row>
    <row r="11" spans="2:45" ht="12.75">
      <c r="B11" s="165" t="s">
        <v>112</v>
      </c>
      <c r="C11" s="166">
        <f ca="1">SUMPRODUCT((NBFC!$B$7:$B$101='Sector Aggregates'!C$6)*(NBFC!$B$7:$IT$7='Sector Aggregates'!$B11)*(NBFC!$B$8:$IT$8="FY24"),(NBFC!$B$7:$IT$101))</f>
        <v>157.83465308190756</v>
      </c>
      <c r="D11" s="167">
        <f t="shared" ca="1" si="3"/>
        <v>-2.0014333544650875</v>
      </c>
      <c r="E11" s="167">
        <f t="shared" ca="1" si="4"/>
        <v>22.095591336957241</v>
      </c>
      <c r="F11" s="167">
        <f t="shared" ca="1" si="5"/>
        <v>27.156772556470731</v>
      </c>
      <c r="G11" s="168">
        <f ca="1">SUMPRODUCT((NBFC!$B$7:$B$101='Sector Aggregates'!G$6)*(NBFC!$B$7:$IT$7='Sector Aggregates'!$B11)*(NBFC!$B$8:$IT$8=G$7),(NBFC!$B$7:$IT$101))</f>
        <v>24.475350040435917</v>
      </c>
      <c r="H11" s="169">
        <f ca="1">SUMPRODUCT((NBFC!$B$7:$B$101='Sector Aggregates'!G$6)*(NBFC!$B$7:$IT$7='Sector Aggregates'!$B11)*(NBFC!$B$8:$IT$8=H$7),(NBFC!$B$7:$IT$101))</f>
        <v>20.046055531103722</v>
      </c>
      <c r="I11" s="170">
        <f ca="1">SUMPRODUCT((NBFC!$B$7:$B$101='Sector Aggregates'!G$6)*(NBFC!$B$7:$IT$7='Sector Aggregates'!$B11)*(NBFC!$B$8:$IT$8=I$7),(NBFC!$B$7:$IT$101))</f>
        <v>15.764835115016155</v>
      </c>
      <c r="J11" s="168">
        <f ca="1">SUMPRODUCT((NBFC!$B$7:$B$101='Sector Aggregates'!J$6)*(NBFC!$B$7:$IT$7='Sector Aggregates'!$B11)*(NBFC!$B$8:$IT$8=J$7),(NBFC!$B$7:$IT$101))</f>
        <v>3.4143207026199942</v>
      </c>
      <c r="K11" s="169">
        <f ca="1">SUMPRODUCT((NBFC!$B$7:$B$101='Sector Aggregates'!J$6)*(NBFC!$B$7:$IT$7='Sector Aggregates'!$B11)*(NBFC!$B$8:$IT$8=K$7),(NBFC!$B$7:$IT$101))</f>
        <v>2.9569580900529715</v>
      </c>
      <c r="L11" s="170">
        <f ca="1">SUMPRODUCT((NBFC!$B$7:$B$101='Sector Aggregates'!J$6)*(NBFC!$B$7:$IT$7='Sector Aggregates'!$B11)*(NBFC!$B$8:$IT$8=L$7),(NBFC!$B$7:$IT$101))</f>
        <v>2.5419671472626573</v>
      </c>
      <c r="M11" s="168"/>
      <c r="N11" s="169"/>
      <c r="O11" s="170"/>
      <c r="P11" s="168">
        <f ca="1">SUMPRODUCT((NBFC!$B$7:$B$101='Sector Aggregates'!P$6)*(NBFC!$B$7:$IT$7='Sector Aggregates'!$B11)*(NBFC!$B$8:$IT$8=P$7),(NBFC!$B$7:$IT$101))</f>
        <v>13.950038291502137</v>
      </c>
      <c r="Q11" s="169">
        <f ca="1">SUMPRODUCT((NBFC!$B$7:$B$101='Sector Aggregates'!P$6)*(NBFC!$B$7:$IT$7='Sector Aggregates'!$B11)*(NBFC!$B$8:$IT$8=Q$7),(NBFC!$B$7:$IT$101))</f>
        <v>14.750822601807704</v>
      </c>
      <c r="R11" s="170">
        <f ca="1">SUMPRODUCT((NBFC!$B$7:$B$101='Sector Aggregates'!P$6)*(NBFC!$B$7:$IT$7='Sector Aggregates'!$B11)*(NBFC!$B$8:$IT$8=R$7),(NBFC!$B$7:$IT$101))</f>
        <v>16.124286291084701</v>
      </c>
      <c r="S11" s="168">
        <f t="shared" ca="1" si="6"/>
        <v>72.841747351297698</v>
      </c>
      <c r="T11" s="169">
        <f t="shared" ca="1" si="7"/>
        <v>72.917889531806878</v>
      </c>
      <c r="U11" s="170">
        <f t="shared" ca="1" si="8"/>
        <v>74.08236997927709</v>
      </c>
      <c r="V11" s="168">
        <f t="shared" ca="1" si="9"/>
        <v>41.550682315122678</v>
      </c>
      <c r="W11" s="169">
        <f t="shared" ca="1" si="10"/>
        <v>42.146133170660548</v>
      </c>
      <c r="X11" s="170">
        <f t="shared" ca="1" si="11"/>
        <v>43.763459774909713</v>
      </c>
      <c r="Y11" s="143">
        <f ca="1">SUMPRODUCT((NBFC!$B$7:$B$101="Net Interest Income ")*(NBFC!$B$7:$IT$7='Sector Aggregates'!$B11)*(NBFC!$B$8:$IT$8=Y$7),(NBFC!$B$7:$IT$101))</f>
        <v>1041100.1104382618</v>
      </c>
      <c r="Z11" s="92">
        <f ca="1">SUMPRODUCT((NBFC!$B$7:$B$101="Net Interest Income ")*(NBFC!$B$7:$IT$7='Sector Aggregates'!$B11)*(NBFC!$B$8:$IT$8=Z$7),(NBFC!$B$7:$IT$101))</f>
        <v>1299034.6829999997</v>
      </c>
      <c r="AA11" s="92">
        <f ca="1">SUMPRODUCT((NBFC!$B$7:$B$101="Net Interest Income ")*(NBFC!$B$7:$IT$7='Sector Aggregates'!$B11)*(NBFC!$B$8:$IT$8=AA$7),(NBFC!$B$7:$IT$101))</f>
        <v>1563655.7774970199</v>
      </c>
      <c r="AB11" s="144">
        <f ca="1">SUMPRODUCT((NBFC!$B$7:$B$101="Net Interest Income ")*(NBFC!$B$7:$IT$7='Sector Aggregates'!$B11)*(NBFC!$B$8:$IT$8=AB$7),(NBFC!$B$7:$IT$101))</f>
        <v>1914814.6292157508</v>
      </c>
      <c r="AC11" s="143">
        <f ca="1">SUMPRODUCT((NBFC!$B$7:$B$101="Pre Provision Profits")*(NBFC!$B$7:$IT$7='Sector Aggregates'!$B11)*(NBFC!$B$8:$IT$8=AC$7),(NBFC!$B$7:$IT$101))</f>
        <v>769361.66706069035</v>
      </c>
      <c r="AD11" s="92">
        <f ca="1">SUMPRODUCT((NBFC!$B$7:$B$101="Pre Provision Profits")*(NBFC!$B$7:$IT$7='Sector Aggregates'!$B11)*(NBFC!$B$8:$IT$8=AD$7),(NBFC!$B$7:$IT$101))</f>
        <v>946239.56179659069</v>
      </c>
      <c r="AE11" s="92">
        <f ca="1">SUMPRODUCT((NBFC!$B$7:$B$101="Pre Provision Profits")*(NBFC!$B$7:$IT$7='Sector Aggregates'!$B11)*(NBFC!$B$8:$IT$8=AE$7),(NBFC!$B$7:$IT$101))</f>
        <v>1140184.7924929929</v>
      </c>
      <c r="AF11" s="144">
        <f ca="1">SUMPRODUCT((NBFC!$B$7:$B$101="Pre Provision Profits")*(NBFC!$B$7:$IT$7='Sector Aggregates'!$B11)*(NBFC!$B$8:$IT$8=AF$7),(NBFC!$B$7:$IT$101))</f>
        <v>1418540.0580329353</v>
      </c>
      <c r="AG11" s="143">
        <f ca="1">SUMPRODUCT((NBFC!$B$7:$B$101='Sector Aggregates'!AG$6)*(NBFC!$B$7:$IT$7='Sector Aggregates'!$B11)*(NBFC!$B$8:$IT$8=AG$7),(NBFC!$B$7:$IT$101))</f>
        <v>550781.29484170745</v>
      </c>
      <c r="AH11" s="92">
        <f ca="1">SUMPRODUCT((NBFC!$B$7:$B$101='Sector Aggregates'!AG$6)*(NBFC!$B$7:$IT$7='Sector Aggregates'!$B11)*(NBFC!$B$8:$IT$8=AH$7),(NBFC!$B$7:$IT$101))</f>
        <v>539757.77429659083</v>
      </c>
      <c r="AI11" s="92">
        <f ca="1">SUMPRODUCT((NBFC!$B$7:$B$101='Sector Aggregates'!AG$6)*(NBFC!$B$7:$IT$7='Sector Aggregates'!$B11)*(NBFC!$B$8:$IT$8=AI$7),(NBFC!$B$7:$IT$101))</f>
        <v>659020.4463146216</v>
      </c>
      <c r="AJ11" s="144">
        <f ca="1">SUMPRODUCT((NBFC!$B$7:$B$101='Sector Aggregates'!AG$6)*(NBFC!$B$7:$IT$7='Sector Aggregates'!$B11)*(NBFC!$B$8:$IT$8=AJ$7),(NBFC!$B$7:$IT$101))</f>
        <v>837989.1300209217</v>
      </c>
      <c r="AK11" s="143">
        <f ca="1">SUMPRODUCT((NBFC!$B$7:$B$101='Sector Aggregates'!AK$6)*(NBFC!$B$7:$IT$7='Sector Aggregates'!$B11)*(NBFC!$B$8:$IT$8=AK$7),(NBFC!$B$7:$IT$101))</f>
        <v>0</v>
      </c>
      <c r="AL11" s="92">
        <f ca="1">SUMPRODUCT((NBFC!$B$7:$B$101='Sector Aggregates'!AK$6)*(NBFC!$B$7:$IT$7='Sector Aggregates'!$B11)*(NBFC!$B$8:$IT$8=AL$7),(NBFC!$B$7:$IT$101))</f>
        <v>0</v>
      </c>
      <c r="AM11" s="92">
        <f ca="1">SUMPRODUCT((NBFC!$B$7:$B$101='Sector Aggregates'!AK$6)*(NBFC!$B$7:$IT$7='Sector Aggregates'!$B11)*(NBFC!$B$8:$IT$8=AM$7),(NBFC!$B$7:$IT$101))</f>
        <v>0</v>
      </c>
      <c r="AN11" s="144">
        <f ca="1">SUMPRODUCT((NBFC!$B$7:$B$101='Sector Aggregates'!AK$6)*(NBFC!$B$7:$IT$7='Sector Aggregates'!$B11)*(NBFC!$B$8:$IT$8=AN$7),(NBFC!$B$7:$IT$101))</f>
        <v>0</v>
      </c>
      <c r="AO11" s="143">
        <f ca="1">SUMPRODUCT((NBFC!$B$7:$B$101='Sector Aggregates'!AO$6)*(NBFC!$B$7:$IT$7='Sector Aggregates'!$B11)*(NBFC!$B$8:$IT$8=AO$7),(NBFC!$B$7:$IT$101))</f>
        <v>3234912.2755917292</v>
      </c>
      <c r="AP11" s="92">
        <f ca="1">SUMPRODUCT((NBFC!$B$7:$B$101='Sector Aggregates'!AO$6)*(NBFC!$B$7:$IT$7='Sector Aggregates'!$B11)*(NBFC!$B$8:$IT$8=AP$7),(NBFC!$B$7:$IT$101))</f>
        <v>3869220.7362999995</v>
      </c>
      <c r="AQ11" s="92">
        <f ca="1">SUMPRODUCT((NBFC!$B$7:$B$101='Sector Aggregates'!AO$6)*(NBFC!$B$7:$IT$7='Sector Aggregates'!$B11)*(NBFC!$B$8:$IT$8=AQ$7),(NBFC!$B$7:$IT$101))</f>
        <v>4467686.0681238146</v>
      </c>
      <c r="AR11" s="144">
        <f ca="1">SUMPRODUCT((NBFC!$B$7:$B$101='Sector Aggregates'!AO$6)*(NBFC!$B$7:$IT$7='Sector Aggregates'!$B11)*(NBFC!$B$8:$IT$8=AR$7),(NBFC!$B$7:$IT$101))</f>
        <v>5197061.8413309567</v>
      </c>
      <c r="AS11" s="166">
        <f ca="1">SUMPRODUCT((NBFC!$B$7:$B$101='Sector Aggregates'!AS$6)*(NBFC!$B$7:$IT$7='Sector Aggregates'!$B11)*(NBFC!$B$8:$IT$8="FY24"),(NBFC!$B$7:$IT$101))</f>
        <v>13210.760462955664</v>
      </c>
    </row>
    <row r="12" spans="2:45" ht="12.75">
      <c r="B12" s="165" t="s">
        <v>74</v>
      </c>
      <c r="C12" s="166">
        <f ca="1">SUMPRODUCT(('Capital Goods'!$B$7:$B$100='Sector Aggregates'!C$6)*('Capital Goods'!$B$7:$CF$7='Sector Aggregates'!$B12)*('Capital Goods'!$B$8:$CF$8="FY24"),('Capital Goods'!$B$7:$CF$100))</f>
        <v>176.33797192592596</v>
      </c>
      <c r="D12" s="167">
        <f t="shared" ca="1" si="3"/>
        <v>32.304940041280616</v>
      </c>
      <c r="E12" s="167">
        <f t="shared" ca="1" si="4"/>
        <v>22.797611137711037</v>
      </c>
      <c r="F12" s="167">
        <f t="shared" ca="1" si="5"/>
        <v>27.087117699895114</v>
      </c>
      <c r="G12" s="168">
        <f ca="1">SUMPRODUCT(('Capital Goods'!$B$7:$B$100='Sector Aggregates'!G$6)*('Capital Goods'!$B$7:$IB$7='Sector Aggregates'!$B12)*('Capital Goods'!$B$8:$IB$8=G$7),('Capital Goods'!$B$7:$IB$100))</f>
        <v>60.816285799258374</v>
      </c>
      <c r="H12" s="169">
        <f ca="1">SUMPRODUCT(('Capital Goods'!$B$7:$B$100='Sector Aggregates'!G$6)*('Capital Goods'!$B$7:$IB$7='Sector Aggregates'!$B12)*('Capital Goods'!$B$8:$IB$8=H$7),('Capital Goods'!$B$7:$IB$100))</f>
        <v>49.52562613865193</v>
      </c>
      <c r="I12" s="170">
        <f ca="1">SUMPRODUCT(('Capital Goods'!$B$7:$B$100='Sector Aggregates'!G$6)*('Capital Goods'!$B$7:$IB$7='Sector Aggregates'!$B12)*('Capital Goods'!$B$8:$IB$8=I$7),('Capital Goods'!$B$7:$IB$100))</f>
        <v>38.969824034881555</v>
      </c>
      <c r="J12" s="168">
        <f ca="1">SUMPRODUCT(('Capital Goods'!$B$7:$B$100='Sector Aggregates'!J$6)*('Capital Goods'!$B$7:$IB$7='Sector Aggregates'!$B12)*('Capital Goods'!$B$8:$IB$8=J$7),('Capital Goods'!$B$7:$IB$100))</f>
        <v>10.014740771202421</v>
      </c>
      <c r="K12" s="169">
        <f ca="1">SUMPRODUCT(('Capital Goods'!$B$7:$B$100='Sector Aggregates'!J$6)*('Capital Goods'!$B$7:$IB$7='Sector Aggregates'!$B12)*('Capital Goods'!$B$8:$IB$8=K$7),('Capital Goods'!$B$7:$IB$100))</f>
        <v>8.6610266888901997</v>
      </c>
      <c r="L12" s="170">
        <f ca="1">SUMPRODUCT(('Capital Goods'!$B$7:$B$100='Sector Aggregates'!J$6)*('Capital Goods'!$B$7:$IB$7='Sector Aggregates'!$B12)*('Capital Goods'!$B$8:$IB$8=L$7),('Capital Goods'!$B$7:$IB$100))</f>
        <v>7.3897056812936537</v>
      </c>
      <c r="M12" s="168">
        <f ca="1">SUMPRODUCT(('Capital Goods'!$B$7:$B$100='Sector Aggregates'!M$6)*('Capital Goods'!$B$7:$IB$7='Sector Aggregates'!$B12)*('Capital Goods'!$B$8:$IB$8=M$7),('Capital Goods'!$B$7:$IB$100))</f>
        <v>38.572499790502597</v>
      </c>
      <c r="N12" s="169">
        <f ca="1">SUMPRODUCT(('Capital Goods'!$B$7:$B$100='Sector Aggregates'!M$6)*('Capital Goods'!$B$7:$IB$7='Sector Aggregates'!$B12)*('Capital Goods'!$B$8:$IB$8=N$7),('Capital Goods'!$B$7:$IB$100))</f>
        <v>31.604260583607253</v>
      </c>
      <c r="O12" s="170">
        <f ca="1">SUMPRODUCT(('Capital Goods'!$B$7:$B$100='Sector Aggregates'!M$6)*('Capital Goods'!$B$7:$IB$7='Sector Aggregates'!$B12)*('Capital Goods'!$B$8:$IB$8=O$7),('Capital Goods'!$B$7:$IB$100))</f>
        <v>25.641602360055003</v>
      </c>
      <c r="P12" s="168">
        <f ca="1">SUMPRODUCT(('Capital Goods'!$B$7:$B$100='Sector Aggregates'!P$6)*('Capital Goods'!$B$7:$IB$7='Sector Aggregates'!$B12)*('Capital Goods'!$B$8:$IB$8=P$7),('Capital Goods'!$B$7:$IB$100))</f>
        <v>16.467202229775999</v>
      </c>
      <c r="Q12" s="169">
        <f ca="1">SUMPRODUCT(('Capital Goods'!$B$7:$B$100='Sector Aggregates'!P$6)*('Capital Goods'!$B$7:$IB$7='Sector Aggregates'!$B12)*('Capital Goods'!$B$8:$IB$8=Q$7),('Capital Goods'!$B$7:$IB$100))</f>
        <v>17.487970095810176</v>
      </c>
      <c r="R12" s="170">
        <f ca="1">SUMPRODUCT(('Capital Goods'!$B$7:$B$100='Sector Aggregates'!P$6)*('Capital Goods'!$B$7:$IB$7='Sector Aggregates'!$B12)*('Capital Goods'!$B$8:$IB$8=R$7),('Capital Goods'!$B$7:$IB$100))</f>
        <v>18.962635486060169</v>
      </c>
      <c r="S12" s="168">
        <f t="shared" ca="1" si="6"/>
        <v>11.529525764653339</v>
      </c>
      <c r="T12" s="169">
        <f t="shared" ca="1" si="7"/>
        <v>12.18240077843943</v>
      </c>
      <c r="U12" s="170">
        <f t="shared" ca="1" si="8"/>
        <v>12.771295274860389</v>
      </c>
      <c r="V12" s="168">
        <f t="shared" ca="1" si="9"/>
        <v>7.1714473299841774</v>
      </c>
      <c r="W12" s="169">
        <f t="shared" ca="1" si="10"/>
        <v>7.6697774032716035</v>
      </c>
      <c r="X12" s="170">
        <f t="shared" ca="1" si="11"/>
        <v>8.3781365862626824</v>
      </c>
      <c r="Y12" s="143">
        <f ca="1">SUMPRODUCT(('Capital Goods'!$B$7:$B$100='Sector Aggregates'!Y$6)*('Capital Goods'!$B$7:$IB$7='Sector Aggregates'!$B12)*('Capital Goods'!$B$8:$IB$8=Y$7),('Capital Goods'!$B$7:$IB$100))</f>
        <v>2831387.9</v>
      </c>
      <c r="Z12" s="92">
        <f ca="1">SUMPRODUCT(('Capital Goods'!$B$7:$B$100='Sector Aggregates'!Y$6)*('Capital Goods'!$B$7:$IB$7='Sector Aggregates'!$B12)*('Capital Goods'!$B$8:$IB$8=Z$7),('Capital Goods'!$B$7:$IB$100))</f>
        <v>3384110.9510000004</v>
      </c>
      <c r="AA12" s="92">
        <f ca="1">SUMPRODUCT(('Capital Goods'!$B$7:$B$100='Sector Aggregates'!Y$6)*('Capital Goods'!$B$7:$IB$7='Sector Aggregates'!$B12)*('Capital Goods'!$B$8:$IB$8=AA$7),('Capital Goods'!$B$7:$IB$100))</f>
        <v>3885604.2450548909</v>
      </c>
      <c r="AB12" s="144">
        <f ca="1">SUMPRODUCT(('Capital Goods'!$B$7:$B$100='Sector Aggregates'!Y$6)*('Capital Goods'!$B$7:$IB$7='Sector Aggregates'!$B12)*('Capital Goods'!$B$8:$IB$8=AB$7),('Capital Goods'!$B$7:$IB$100))</f>
        <v>4520593.1081961486</v>
      </c>
      <c r="AC12" s="143">
        <f ca="1">SUMPRODUCT(('Capital Goods'!$B$7:$B$100='Sector Aggregates'!AC$6)*('Capital Goods'!$B$7:$IB$7='Sector Aggregates'!$B12)*('Capital Goods'!$B$8:$IB$8=AC$7),('Capital Goods'!$B$7:$IB$100))</f>
        <v>323076.53000000009</v>
      </c>
      <c r="AD12" s="92">
        <f ca="1">SUMPRODUCT(('Capital Goods'!$B$7:$B$100='Sector Aggregates'!AC$6)*('Capital Goods'!$B$7:$IB$7='Sector Aggregates'!$B12)*('Capital Goods'!$B$8:$IB$8=AD$7),('Capital Goods'!$B$7:$IB$100))</f>
        <v>390171.94400000019</v>
      </c>
      <c r="AE12" s="92">
        <f ca="1">SUMPRODUCT(('Capital Goods'!$B$7:$B$100='Sector Aggregates'!AC$6)*('Capital Goods'!$B$7:$IB$7='Sector Aggregates'!$B12)*('Capital Goods'!$B$8:$IB$8=AE$7),('Capital Goods'!$B$7:$IB$100))</f>
        <v>473359.88179664256</v>
      </c>
      <c r="AF12" s="144">
        <f ca="1">SUMPRODUCT(('Capital Goods'!$B$7:$B$100='Sector Aggregates'!AC$6)*('Capital Goods'!$B$7:$IB$7='Sector Aggregates'!$B12)*('Capital Goods'!$B$8:$IB$8=AF$7),('Capital Goods'!$B$7:$IB$100))</f>
        <v>577338.29402271914</v>
      </c>
      <c r="AG12" s="143">
        <f ca="1">SUMPRODUCT(('Capital Goods'!$B$7:$B$100='Sector Aggregates'!AG$6)*('Capital Goods'!$B$7:$IB$7='Sector Aggregates'!$B12)*('Capital Goods'!$B$8:$IB$8=AG$7),('Capital Goods'!$B$7:$IB$100))</f>
        <v>183432.10341463424</v>
      </c>
      <c r="AH12" s="92">
        <f ca="1">SUMPRODUCT(('Capital Goods'!$B$7:$B$100='Sector Aggregates'!AG$6)*('Capital Goods'!$B$7:$IB$7='Sector Aggregates'!$B12)*('Capital Goods'!$B$8:$IB$8=AH$7),('Capital Goods'!$B$7:$IB$100))</f>
        <v>242689.7344391917</v>
      </c>
      <c r="AI12" s="92">
        <f ca="1">SUMPRODUCT(('Capital Goods'!$B$7:$B$100='Sector Aggregates'!AG$6)*('Capital Goods'!$B$7:$IB$7='Sector Aggregates'!$B12)*('Capital Goods'!$B$8:$IB$8=AI$7),('Capital Goods'!$B$7:$IB$100))</f>
        <v>298017.19636778219</v>
      </c>
      <c r="AJ12" s="144">
        <f ca="1">SUMPRODUCT(('Capital Goods'!$B$7:$B$100='Sector Aggregates'!AG$6)*('Capital Goods'!$B$7:$IB$7='Sector Aggregates'!$B12)*('Capital Goods'!$B$8:$IB$8=AJ$7),('Capital Goods'!$B$7:$IB$100))</f>
        <v>378741.46511385089</v>
      </c>
      <c r="AK12" s="143">
        <f ca="1">SUMPRODUCT(('Capital Goods'!$B$7:$B$100='Sector Aggregates'!AK$6)*('Capital Goods'!$B$7:$IB$7='Sector Aggregates'!$B12)*('Capital Goods'!$B$8:$IB$8=AK$7),('Capital Goods'!$B$7:$IB$100))</f>
        <v>316022.7</v>
      </c>
      <c r="AL12" s="92">
        <f ca="1">SUMPRODUCT(('Capital Goods'!$B$7:$B$100='Sector Aggregates'!AK$6)*('Capital Goods'!$B$7:$IB$7='Sector Aggregates'!$B12)*('Capital Goods'!$B$8:$IB$8=AL$7),('Capital Goods'!$B$7:$IB$100))</f>
        <v>290418.97799999989</v>
      </c>
      <c r="AM12" s="92">
        <f ca="1">SUMPRODUCT(('Capital Goods'!$B$7:$B$100='Sector Aggregates'!AK$6)*('Capital Goods'!$B$7:$IB$7='Sector Aggregates'!$B12)*('Capital Goods'!$B$8:$IB$8=AM$7),('Capital Goods'!$B$7:$IB$100))</f>
        <v>200700.80392661804</v>
      </c>
      <c r="AN12" s="144">
        <f ca="1">SUMPRODUCT(('Capital Goods'!$B$7:$B$100='Sector Aggregates'!AK$6)*('Capital Goods'!$B$7:$IB$7='Sector Aggregates'!$B12)*('Capital Goods'!$B$8:$IB$8=AN$7),('Capital Goods'!$B$7:$IB$100))</f>
        <v>44390.712363085346</v>
      </c>
      <c r="AO12" s="143">
        <f ca="1">SUMPRODUCT(('Capital Goods'!$B$7:$B$100='Sector Aggregates'!AO$6)*('Capital Goods'!$B$7:$IB$7='Sector Aggregates'!$B12)*('Capital Goods'!$B$8:$IB$8=AO$7),('Capital Goods'!$B$7:$IB$100))</f>
        <v>1424739.9</v>
      </c>
      <c r="AP12" s="92">
        <f ca="1">SUMPRODUCT(('Capital Goods'!$B$7:$B$100='Sector Aggregates'!AO$6)*('Capital Goods'!$B$7:$IB$7='Sector Aggregates'!$B12)*('Capital Goods'!$B$8:$IB$8=AP$7),('Capital Goods'!$B$7:$IB$100))</f>
        <v>1473776.365</v>
      </c>
      <c r="AQ12" s="92">
        <f ca="1">SUMPRODUCT(('Capital Goods'!$B$7:$B$100='Sector Aggregates'!AO$6)*('Capital Goods'!$B$7:$IB$7='Sector Aggregates'!$B12)*('Capital Goods'!$B$8:$IB$8=AQ$7),('Capital Goods'!$B$7:$IB$100))</f>
        <v>1704126.8639816698</v>
      </c>
      <c r="AR12" s="144">
        <f ca="1">SUMPRODUCT(('Capital Goods'!$B$7:$B$100='Sector Aggregates'!AO$6)*('Capital Goods'!$B$7:$IB$7='Sector Aggregates'!$B12)*('Capital Goods'!$B$8:$IB$8=AR$7),('Capital Goods'!$B$7:$IB$100))</f>
        <v>1997303.9369568208</v>
      </c>
      <c r="AS12" s="166">
        <f ca="1">SUMPRODUCT(('Capital Goods'!$B$7:$B$100='Sector Aggregates'!AS$6)*('Capital Goods'!$B$7:$IB$7='Sector Aggregates'!$B12)*('Capital Goods'!$B$8:$IB$8="FY24"),('Capital Goods'!$B$7:$IB$100))</f>
        <v>14759.4882502</v>
      </c>
    </row>
    <row r="13" spans="2:45" ht="12.75">
      <c r="B13" s="165" t="s">
        <v>86</v>
      </c>
      <c r="C13" s="166">
        <f ca="1">SUMPRODUCT((Cement!$B$7:$B$100='Sector Aggregates'!C$6)*(Cement!$B$7:$FN$7='Sector Aggregates'!$B13)*(Cement!$B$8:$FN$8="FY24"),(Cement!$B$7:$FN$100))</f>
        <v>110.76736423457587</v>
      </c>
      <c r="D13" s="167">
        <f t="shared" ref="D13:D17" ca="1" si="12">IF(AND(AG13&lt;0,AH13&gt;0),"LP",IF(AND(AG13&gt;0,AH13&lt;0),"PL",IF(OR(AG13&lt;0,AH13&lt;0),"Loss",IF(ISERROR((+AH13/AG13-1)*100),"NA",(+AH13/AG13-1)*100))))</f>
        <v>30.323019357292601</v>
      </c>
      <c r="E13" s="167">
        <f t="shared" ref="E13:E17" ca="1" si="13">IF(AND(AH13&lt;0,AI13&gt;0),"LP",IF(AND(AH13&gt;0,AI13&lt;0),"PL",IF(OR(AH13&lt;0,AI13&lt;0),"Loss",IF(ISERROR((+AI13/AH13-1)*100),"NA",(+AI13/AH13-1)*100))))</f>
        <v>-0.21463051291361612</v>
      </c>
      <c r="F13" s="167">
        <f t="shared" ref="F13:F17" ca="1" si="14">IF(AND(AI13&lt;0,AJ13&gt;0),"LP",IF(AND(AI13&gt;0,AJ13&lt;0),"PL",IF(OR(AI13&lt;0,AJ13&lt;0),"Loss",IF(ISERROR((+AJ13/AI13-1)*100),"NA",(+AJ13/AI13-1)*100))))</f>
        <v>29.444504670987271</v>
      </c>
      <c r="G13" s="168">
        <f ca="1">SUMPRODUCT((Cement!$B$7:$B$100='Sector Aggregates'!G$6)*(Cement!$B$7:$FN$7='Sector Aggregates'!$B13)*(Cement!$B$8:$FN$8=G$7),(Cement!$B$7:$FN$100))</f>
        <v>39.7231741765032</v>
      </c>
      <c r="H13" s="169">
        <f ca="1">SUMPRODUCT((Cement!$B$7:$B$100='Sector Aggregates'!G$6)*(Cement!$B$7:$FN$7='Sector Aggregates'!$B13)*(Cement!$B$8:$FN$8=H$7),(Cement!$B$7:$FN$100))</f>
        <v>39.808615612375853</v>
      </c>
      <c r="I13" s="170">
        <f ca="1">SUMPRODUCT((Cement!$B$7:$B$100='Sector Aggregates'!G$6)*(Cement!$B$7:$FN$7='Sector Aggregates'!$B13)*(Cement!$B$8:$FN$8=I$7),(Cement!$B$7:$FN$100))</f>
        <v>30.753422645139342</v>
      </c>
      <c r="J13" s="168">
        <f ca="1">SUMPRODUCT((Cement!$B$7:$B$100='Sector Aggregates'!J$6)*(Cement!$B$7:$FN$7='Sector Aggregates'!$B13)*(Cement!$B$8:$FN$8=J$7),(Cement!$B$7:$FN$100))</f>
        <v>3.9718629851666258</v>
      </c>
      <c r="K13" s="169">
        <f ca="1">SUMPRODUCT((Cement!$B$7:$B$100='Sector Aggregates'!J$6)*(Cement!$B$7:$FN$7='Sector Aggregates'!$B13)*(Cement!$B$8:$FN$8=K$7),(Cement!$B$7:$FN$100))</f>
        <v>3.5471709128006323</v>
      </c>
      <c r="L13" s="170">
        <f ca="1">SUMPRODUCT((Cement!$B$7:$B$100='Sector Aggregates'!J$6)*(Cement!$B$7:$FN$7='Sector Aggregates'!$B13)*(Cement!$B$8:$FN$8=L$7),(Cement!$B$7:$FN$100))</f>
        <v>3.1963724508112472</v>
      </c>
      <c r="M13" s="168">
        <f ca="1">SUMPRODUCT((Cement!$B$7:$B$100='Sector Aggregates'!M$6)*(Cement!$B$7:$FN$7='Sector Aggregates'!$B13)*(Cement!$B$8:$FN$8=M$7),(Cement!$B$7:$FN$100))</f>
        <v>24.610355553127555</v>
      </c>
      <c r="N13" s="169">
        <f ca="1">SUMPRODUCT((Cement!$B$7:$B$100='Sector Aggregates'!M$6)*(Cement!$B$7:$FN$7='Sector Aggregates'!$B13)*(Cement!$B$8:$FN$8=N$7),(Cement!$B$7:$FN$100))</f>
        <v>23.306369613785947</v>
      </c>
      <c r="O13" s="170">
        <f ca="1">SUMPRODUCT((Cement!$B$7:$B$100='Sector Aggregates'!M$6)*(Cement!$B$7:$FN$7='Sector Aggregates'!$B13)*(Cement!$B$8:$FN$8=O$7),(Cement!$B$7:$FN$100))</f>
        <v>17.881582714817597</v>
      </c>
      <c r="P13" s="168">
        <f ca="1">SUMPRODUCT((Cement!$B$7:$B$100='Sector Aggregates'!P$6)*(Cement!$B$7:$FN$7='Sector Aggregates'!$B13)*(Cement!$B$8:$FN$8=P$7),(Cement!$B$7:$FN$100))</f>
        <v>9.9988560015831709</v>
      </c>
      <c r="Q13" s="169">
        <f ca="1">SUMPRODUCT((Cement!$B$7:$B$100='Sector Aggregates'!P$6)*(Cement!$B$7:$FN$7='Sector Aggregates'!$B13)*(Cement!$B$8:$FN$8=Q$7),(Cement!$B$7:$FN$100))</f>
        <v>8.9105608377345202</v>
      </c>
      <c r="R13" s="170">
        <f ca="1">SUMPRODUCT((Cement!$B$7:$B$100='Sector Aggregates'!P$6)*(Cement!$B$7:$FN$7='Sector Aggregates'!$B13)*(Cement!$B$8:$FN$8=R$7),(Cement!$B$7:$FN$100))</f>
        <v>10.393550297454263</v>
      </c>
      <c r="S13" s="168">
        <f t="shared" ref="S13:S17" ca="1" si="15">AD13/Z13*100</f>
        <v>16.761523369291705</v>
      </c>
      <c r="T13" s="169">
        <f t="shared" ref="T13:T17" ca="1" si="16">AE13/AA13*100</f>
        <v>16.584815302310719</v>
      </c>
      <c r="U13" s="170">
        <f t="shared" ref="U13:U17" ca="1" si="17">AF13/AB13*100</f>
        <v>18.87236000057678</v>
      </c>
      <c r="V13" s="168">
        <f t="shared" ref="V13:V17" ca="1" si="18">AH13/Z13*100</f>
        <v>10.307036674087122</v>
      </c>
      <c r="W13" s="169">
        <f t="shared" ref="W13:W17" ca="1" si="19">AI13/AA13*100</f>
        <v>9.7439093352069168</v>
      </c>
      <c r="X13" s="170">
        <f t="shared" ref="X13:X17" ca="1" si="20">AJ13/AB13*100</f>
        <v>10.97642715008184</v>
      </c>
      <c r="Y13" s="143">
        <f ca="1">SUMPRODUCT((Cement!$B$7:$B$100='Sector Aggregates'!Y$6)*(Cement!$B$7:$FN$7='Sector Aggregates'!$B13)*(Cement!$B$8:$FN$8=Y$7),(Cement!$B$7:$FN$100))</f>
        <v>2199742.2919999999</v>
      </c>
      <c r="Z13" s="92">
        <f ca="1">SUMPRODUCT((Cement!$B$7:$B$100='Sector Aggregates'!Y$6)*(Cement!$B$7:$FN$7='Sector Aggregates'!$B13)*(Cement!$B$8:$FN$8=Z$7),(Cement!$B$7:$FN$100))</f>
        <v>2264433.2000000002</v>
      </c>
      <c r="AA13" s="92">
        <f ca="1">SUMPRODUCT((Cement!$B$7:$B$100='Sector Aggregates'!Y$6)*(Cement!$B$7:$FN$7='Sector Aggregates'!$B13)*(Cement!$B$8:$FN$8=AA$7),(Cement!$B$7:$FN$100))</f>
        <v>2390159.9802023065</v>
      </c>
      <c r="AB13" s="144">
        <f ca="1">SUMPRODUCT((Cement!$B$7:$B$100='Sector Aggregates'!Y$6)*(Cement!$B$7:$FN$7='Sector Aggregates'!$B13)*(Cement!$B$8:$FN$8=AB$7),(Cement!$B$7:$FN$100))</f>
        <v>2746520.3638751507</v>
      </c>
      <c r="AC13" s="143">
        <f ca="1">SUMPRODUCT((Cement!$B$7:$B$100='Sector Aggregates'!AC$6)*(Cement!$B$7:$FN$7='Sector Aggregates'!$B13)*(Cement!$B$8:$FN$8=AC$7),(Cement!$B$7:$FN$100))</f>
        <v>300318.54900000012</v>
      </c>
      <c r="AD13" s="92">
        <f ca="1">SUMPRODUCT((Cement!$B$7:$B$100='Sector Aggregates'!AC$6)*(Cement!$B$7:$FN$7='Sector Aggregates'!$B13)*(Cement!$B$8:$FN$8=AD$7),(Cement!$B$7:$FN$100))</f>
        <v>379553.5</v>
      </c>
      <c r="AE13" s="92">
        <f ca="1">SUMPRODUCT((Cement!$B$7:$B$100='Sector Aggregates'!AC$6)*(Cement!$B$7:$FN$7='Sector Aggregates'!$B13)*(Cement!$B$8:$FN$8=AE$7),(Cement!$B$7:$FN$100))</f>
        <v>396403.61814629904</v>
      </c>
      <c r="AF13" s="144">
        <f ca="1">SUMPRODUCT((Cement!$B$7:$B$100='Sector Aggregates'!AC$6)*(Cement!$B$7:$FN$7='Sector Aggregates'!$B13)*(Cement!$B$8:$FN$8=AF$7),(Cement!$B$7:$FN$100))</f>
        <v>518333.21055966977</v>
      </c>
      <c r="AG13" s="143">
        <f ca="1">SUMPRODUCT((Cement!$B$7:$B$100='Sector Aggregates'!AG$6)*(Cement!$B$7:$FN$7='Sector Aggregates'!$B13)*(Cement!$B$8:$FN$8=AG$7),(Cement!$B$7:$FN$100))</f>
        <v>179090.35681895001</v>
      </c>
      <c r="AH13" s="92">
        <f ca="1">SUMPRODUCT((Cement!$B$7:$B$100='Sector Aggregates'!AG$6)*(Cement!$B$7:$FN$7='Sector Aggregates'!$B13)*(Cement!$B$8:$FN$8=AH$7),(Cement!$B$7:$FN$100))</f>
        <v>233395.96038420461</v>
      </c>
      <c r="AI13" s="92">
        <f ca="1">SUMPRODUCT((Cement!$B$7:$B$100='Sector Aggregates'!AG$6)*(Cement!$B$7:$FN$7='Sector Aggregates'!$B13)*(Cement!$B$8:$FN$8=AI$7),(Cement!$B$7:$FN$100))</f>
        <v>232895.02143731233</v>
      </c>
      <c r="AJ13" s="144">
        <f ca="1">SUMPRODUCT((Cement!$B$7:$B$100='Sector Aggregates'!AG$6)*(Cement!$B$7:$FN$7='Sector Aggregates'!$B13)*(Cement!$B$8:$FN$8=AJ$7),(Cement!$B$7:$FN$100))</f>
        <v>301469.80690291856</v>
      </c>
      <c r="AK13" s="143">
        <f ca="1">SUMPRODUCT((Cement!$B$7:$B$100='Sector Aggregates'!AK$6)*(Cement!$B$7:$FN$7='Sector Aggregates'!$B13)*(Cement!$B$8:$FN$8=AK$7),(Cement!$B$7:$FN$100))</f>
        <v>81478.899999999994</v>
      </c>
      <c r="AL13" s="92">
        <f ca="1">SUMPRODUCT((Cement!$B$7:$B$100='Sector Aggregates'!AK$6)*(Cement!$B$7:$FN$7='Sector Aggregates'!$B13)*(Cement!$B$8:$FN$8=AL$7),(Cement!$B$7:$FN$100))</f>
        <v>69718.199999999953</v>
      </c>
      <c r="AM13" s="92">
        <f ca="1">SUMPRODUCT((Cement!$B$7:$B$100='Sector Aggregates'!AK$6)*(Cement!$B$7:$FN$7='Sector Aggregates'!$B13)*(Cement!$B$8:$FN$8=AM$7),(Cement!$B$7:$FN$100))</f>
        <v>-32499.145674287996</v>
      </c>
      <c r="AN13" s="144">
        <f ca="1">SUMPRODUCT((Cement!$B$7:$B$100='Sector Aggregates'!AK$6)*(Cement!$B$7:$FN$7='Sector Aggregates'!$B13)*(Cement!$B$8:$FN$8=AN$7),(Cement!$B$7:$FN$100))</f>
        <v>-2610.2079742994356</v>
      </c>
      <c r="AO13" s="143">
        <f ca="1">SUMPRODUCT((Cement!$B$7:$B$100='Sector Aggregates'!AO$6)*(Cement!$B$7:$FN$7='Sector Aggregates'!$B13)*(Cement!$B$8:$FN$8=AO$7),(Cement!$B$7:$FN$100))</f>
        <v>2064017.3954220004</v>
      </c>
      <c r="AP13" s="92">
        <f ca="1">SUMPRODUCT((Cement!$B$7:$B$100='Sector Aggregates'!AO$6)*(Cement!$B$7:$FN$7='Sector Aggregates'!$B13)*(Cement!$B$8:$FN$8=AP$7),(Cement!$B$7:$FN$100))</f>
        <v>2334226.639</v>
      </c>
      <c r="AQ13" s="92">
        <f ca="1">SUMPRODUCT((Cement!$B$7:$B$100='Sector Aggregates'!AO$6)*(Cement!$B$7:$FN$7='Sector Aggregates'!$B13)*(Cement!$B$8:$FN$8=AQ$7),(Cement!$B$7:$FN$100))</f>
        <v>2613696.5526462318</v>
      </c>
      <c r="AR13" s="144">
        <f ca="1">SUMPRODUCT((Cement!$B$7:$B$100='Sector Aggregates'!AO$6)*(Cement!$B$7:$FN$7='Sector Aggregates'!$B13)*(Cement!$B$8:$FN$8=AR$7),(Cement!$B$7:$FN$100))</f>
        <v>2900546.9572486584</v>
      </c>
      <c r="AS13" s="166">
        <f ca="1">SUMPRODUCT((Cement!$B$7:$B$100='Sector Aggregates'!AS$6)*(Cement!$B$7:$FN$7='Sector Aggregates'!$B13)*(Cement!$B$8:$FN$8="FY24"),(Cement!$B$7:$FN$100))</f>
        <v>9271.2283864340006</v>
      </c>
    </row>
    <row r="14" spans="2:45" ht="12.75">
      <c r="B14" s="165" t="s">
        <v>526</v>
      </c>
      <c r="C14" s="166">
        <f ca="1">SUMPRODUCT((Chemicals!$B$7:$B$100='Sector Aggregates'!C$6)*(Chemicals!$B$7:$HV$7='Sector Aggregates'!$B14)*(Chemicals!$B$8:$HV$8="FY24"),(Chemicals!$B$7:$HV$100))</f>
        <v>16.449061306750298</v>
      </c>
      <c r="D14" s="167">
        <f t="shared" ca="1" si="12"/>
        <v>-26.443090063148521</v>
      </c>
      <c r="E14" s="167">
        <f t="shared" ca="1" si="13"/>
        <v>22.484437602777806</v>
      </c>
      <c r="F14" s="167">
        <f t="shared" ca="1" si="14"/>
        <v>23.217101482190472</v>
      </c>
      <c r="G14" s="168">
        <f ca="1">SUMPRODUCT((Chemicals!$B$7:$B$100='Sector Aggregates'!G$6)*(Chemicals!$B$7:$HV$7='Sector Aggregates'!$B14)*(Chemicals!$B$8:$HV$8=G$7),(Chemicals!$B$7:$HV$100))</f>
        <v>55.536648664135079</v>
      </c>
      <c r="H14" s="169">
        <f ca="1">SUMPRODUCT((Chemicals!$B$7:$B$100='Sector Aggregates'!G$6)*(Chemicals!$B$7:$HV$7='Sector Aggregates'!$B14)*(Chemicals!$B$8:$HV$8=H$7),(Chemicals!$B$7:$HV$100))</f>
        <v>45.341799947061659</v>
      </c>
      <c r="I14" s="170">
        <f ca="1">SUMPRODUCT((Chemicals!$B$7:$B$100='Sector Aggregates'!G$6)*(Chemicals!$B$7:$HV$7='Sector Aggregates'!$B14)*(Chemicals!$B$8:$HV$8=I$7),(Chemicals!$B$7:$HV$100))</f>
        <v>36.798301048832307</v>
      </c>
      <c r="J14" s="168">
        <f ca="1">SUMPRODUCT((Chemicals!$B$7:$B$100='Sector Aggregates'!J$6)*(Chemicals!$B$7:$HV$7='Sector Aggregates'!$B14)*(Chemicals!$B$8:$HV$8=J$7),(Chemicals!$B$7:$HV$100))</f>
        <v>6.7194994865252262</v>
      </c>
      <c r="K14" s="169">
        <f ca="1">SUMPRODUCT((Chemicals!$B$7:$B$100='Sector Aggregates'!J$6)*(Chemicals!$B$7:$HV$7='Sector Aggregates'!$B14)*(Chemicals!$B$8:$HV$8=K$7),(Chemicals!$B$7:$HV$100))</f>
        <v>5.9937359643958965</v>
      </c>
      <c r="L14" s="170">
        <f ca="1">SUMPRODUCT((Chemicals!$B$7:$B$100='Sector Aggregates'!J$6)*(Chemicals!$B$7:$HV$7='Sector Aggregates'!$B14)*(Chemicals!$B$8:$HV$8=L$7),(Chemicals!$B$7:$HV$100))</f>
        <v>5.2948050323153355</v>
      </c>
      <c r="M14" s="168">
        <f ca="1">SUMPRODUCT((Chemicals!$B$7:$B$100='Sector Aggregates'!M$6)*(Chemicals!$B$7:$HV$7='Sector Aggregates'!$B14)*(Chemicals!$B$8:$HV$8=M$7),(Chemicals!$B$7:$HV$100))</f>
        <v>35.539855941353679</v>
      </c>
      <c r="N14" s="169">
        <f ca="1">SUMPRODUCT((Chemicals!$B$7:$B$100='Sector Aggregates'!M$6)*(Chemicals!$B$7:$HV$7='Sector Aggregates'!$B14)*(Chemicals!$B$8:$HV$8=N$7),(Chemicals!$B$7:$HV$100))</f>
        <v>28.851359561408483</v>
      </c>
      <c r="O14" s="170">
        <f ca="1">SUMPRODUCT((Chemicals!$B$7:$B$100='Sector Aggregates'!M$6)*(Chemicals!$B$7:$HV$7='Sector Aggregates'!$B14)*(Chemicals!$B$8:$HV$8=O$7),(Chemicals!$B$7:$HV$100))</f>
        <v>23.762749706571405</v>
      </c>
      <c r="P14" s="168">
        <f ca="1">SUMPRODUCT((Chemicals!$B$7:$B$100='Sector Aggregates'!P$6)*(Chemicals!$B$7:$HV$7='Sector Aggregates'!$B14)*(Chemicals!$B$8:$HV$8=P$7),(Chemicals!$B$7:$HV$100))</f>
        <v>12.099216730131216</v>
      </c>
      <c r="Q14" s="169">
        <f ca="1">SUMPRODUCT((Chemicals!$B$7:$B$100='Sector Aggregates'!P$6)*(Chemicals!$B$7:$HV$7='Sector Aggregates'!$B14)*(Chemicals!$B$8:$HV$8=Q$7),(Chemicals!$B$7:$HV$100))</f>
        <v>13.219007563426727</v>
      </c>
      <c r="R14" s="170">
        <f ca="1">SUMPRODUCT((Chemicals!$B$7:$B$100='Sector Aggregates'!P$6)*(Chemicals!$B$7:$HV$7='Sector Aggregates'!$B14)*(Chemicals!$B$8:$HV$8=R$7),(Chemicals!$B$7:$HV$100))</f>
        <v>14.388721439310451</v>
      </c>
      <c r="S14" s="168">
        <f t="shared" ca="1" si="15"/>
        <v>16.214684796560562</v>
      </c>
      <c r="T14" s="169">
        <f t="shared" ca="1" si="16"/>
        <v>17.403701819376664</v>
      </c>
      <c r="U14" s="170">
        <f t="shared" ca="1" si="17"/>
        <v>18.708941520229853</v>
      </c>
      <c r="V14" s="168">
        <f t="shared" ca="1" si="18"/>
        <v>10.374888318091605</v>
      </c>
      <c r="W14" s="169">
        <f t="shared" ca="1" si="19"/>
        <v>11.042458704928455</v>
      </c>
      <c r="X14" s="170">
        <f t="shared" ca="1" si="20"/>
        <v>12.108033265397982</v>
      </c>
      <c r="Y14" s="143">
        <f ca="1">SUMPRODUCT((Chemicals!$B$7:$B$100='Sector Aggregates'!Y$6)*(Chemicals!$B$7:$HV$7='Sector Aggregates'!$B14)*(Chemicals!$B$8:$HV$8=Y$7),(Chemicals!$B$7:$HV$100))</f>
        <v>272055.77799999999</v>
      </c>
      <c r="Z14" s="92">
        <f ca="1">SUMPRODUCT((Chemicals!$B$7:$B$100='Sector Aggregates'!Y$6)*(Chemicals!$B$7:$HV$7='Sector Aggregates'!$B14)*(Chemicals!$B$8:$HV$8=Z$7),(Chemicals!$B$7:$HV$100))</f>
        <v>238948.04300000003</v>
      </c>
      <c r="AA14" s="92">
        <f ca="1">SUMPRODUCT((Chemicals!$B$7:$B$100='Sector Aggregates'!Y$6)*(Chemicals!$B$7:$HV$7='Sector Aggregates'!$B14)*(Chemicals!$B$8:$HV$8=AA$7),(Chemicals!$B$7:$HV$100))</f>
        <v>274980.58842964139</v>
      </c>
      <c r="AB14" s="144">
        <f ca="1">SUMPRODUCT((Chemicals!$B$7:$B$100='Sector Aggregates'!Y$6)*(Chemicals!$B$7:$HV$7='Sector Aggregates'!$B14)*(Chemicals!$B$8:$HV$8=AB$7),(Chemicals!$B$7:$HV$100))</f>
        <v>309004.78436005343</v>
      </c>
      <c r="AC14" s="143">
        <f ca="1">SUMPRODUCT((Chemicals!$B$7:$B$100='Sector Aggregates'!AC$6)*(Chemicals!$B$7:$HV$7='Sector Aggregates'!$B14)*(Chemicals!$B$8:$HV$8=AC$7),(Chemicals!$B$7:$HV$100))</f>
        <v>49590.776000000013</v>
      </c>
      <c r="AD14" s="92">
        <f ca="1">SUMPRODUCT((Chemicals!$B$7:$B$100='Sector Aggregates'!AC$6)*(Chemicals!$B$7:$HV$7='Sector Aggregates'!$B14)*(Chemicals!$B$8:$HV$8=AD$7),(Chemicals!$B$7:$HV$100))</f>
        <v>38744.672000000006</v>
      </c>
      <c r="AE14" s="92">
        <f ca="1">SUMPRODUCT((Chemicals!$B$7:$B$100='Sector Aggregates'!AC$6)*(Chemicals!$B$7:$HV$7='Sector Aggregates'!$B14)*(Chemicals!$B$8:$HV$8=AE$7),(Chemicals!$B$7:$HV$100))</f>
        <v>47856.801671462163</v>
      </c>
      <c r="AF14" s="144">
        <f ca="1">SUMPRODUCT((Chemicals!$B$7:$B$100='Sector Aggregates'!AC$6)*(Chemicals!$B$7:$HV$7='Sector Aggregates'!$B14)*(Chemicals!$B$8:$HV$8=AF$7),(Chemicals!$B$7:$HV$100))</f>
        <v>57811.524400634764</v>
      </c>
      <c r="AG14" s="143">
        <f ca="1">SUMPRODUCT((Chemicals!$B$7:$B$100='Sector Aggregates'!AG$6)*(Chemicals!$B$7:$HV$7='Sector Aggregates'!$B14)*(Chemicals!$B$8:$HV$8=AG$7),(Chemicals!$B$7:$HV$100))</f>
        <v>33702.602000000006</v>
      </c>
      <c r="AH14" s="92">
        <f ca="1">SUMPRODUCT((Chemicals!$B$7:$B$100='Sector Aggregates'!AG$6)*(Chemicals!$B$7:$HV$7='Sector Aggregates'!$B14)*(Chemicals!$B$8:$HV$8=AH$7),(Chemicals!$B$7:$HV$100))</f>
        <v>24790.592599515508</v>
      </c>
      <c r="AI14" s="92">
        <f ca="1">SUMPRODUCT((Chemicals!$B$7:$B$100='Sector Aggregates'!AG$6)*(Chemicals!$B$7:$HV$7='Sector Aggregates'!$B14)*(Chemicals!$B$8:$HV$8=AI$7),(Chemicals!$B$7:$HV$100))</f>
        <v>30364.617923912425</v>
      </c>
      <c r="AJ14" s="144">
        <f ca="1">SUMPRODUCT((Chemicals!$B$7:$B$100='Sector Aggregates'!AG$6)*(Chemicals!$B$7:$HV$7='Sector Aggregates'!$B14)*(Chemicals!$B$8:$HV$8=AJ$7),(Chemicals!$B$7:$HV$100))</f>
        <v>37414.402081986569</v>
      </c>
      <c r="AK14" s="143">
        <f ca="1">SUMPRODUCT((Chemicals!$B$7:$B$100='Sector Aggregates'!AK$6)*(Chemicals!$B$7:$HV$7='Sector Aggregates'!$B14)*(Chemicals!$B$8:$HV$8=AK$7),(Chemicals!$B$7:$HV$100))</f>
        <v>3771.6780000000003</v>
      </c>
      <c r="AL14" s="92">
        <f ca="1">SUMPRODUCT((Chemicals!$B$7:$B$100='Sector Aggregates'!AK$6)*(Chemicals!$B$7:$HV$7='Sector Aggregates'!$B14)*(Chemicals!$B$8:$HV$8=AL$7),(Chemicals!$B$7:$HV$100))</f>
        <v>193.6299999999967</v>
      </c>
      <c r="AM14" s="92">
        <f ca="1">SUMPRODUCT((Chemicals!$B$7:$B$100='Sector Aggregates'!AK$6)*(Chemicals!$B$7:$HV$7='Sector Aggregates'!$B14)*(Chemicals!$B$8:$HV$8=AM$7),(Chemicals!$B$7:$HV$100))</f>
        <v>3947.3611073693601</v>
      </c>
      <c r="AN14" s="144">
        <f ca="1">SUMPRODUCT((Chemicals!$B$7:$B$100='Sector Aggregates'!AK$6)*(Chemicals!$B$7:$HV$7='Sector Aggregates'!$B14)*(Chemicals!$B$8:$HV$8=AN$7),(Chemicals!$B$7:$HV$100))</f>
        <v>-3025.6468873706117</v>
      </c>
      <c r="AO14" s="143">
        <f ca="1">SUMPRODUCT((Chemicals!$B$7:$B$100='Sector Aggregates'!AO$6)*(Chemicals!$B$7:$HV$7='Sector Aggregates'!$B14)*(Chemicals!$B$8:$HV$8=AO$7),(Chemicals!$B$7:$HV$100))</f>
        <v>180701.57400000002</v>
      </c>
      <c r="AP14" s="92">
        <f ca="1">SUMPRODUCT((Chemicals!$B$7:$B$100='Sector Aggregates'!AO$6)*(Chemicals!$B$7:$HV$7='Sector Aggregates'!$B14)*(Chemicals!$B$8:$HV$8=AP$7),(Chemicals!$B$7:$HV$100))</f>
        <v>204894.19399999999</v>
      </c>
      <c r="AQ14" s="92">
        <f ca="1">SUMPRODUCT((Chemicals!$B$7:$B$100='Sector Aggregates'!AO$6)*(Chemicals!$B$7:$HV$7='Sector Aggregates'!$B14)*(Chemicals!$B$8:$HV$8=AQ$7),(Chemicals!$B$7:$HV$100))</f>
        <v>229704.21779561407</v>
      </c>
      <c r="AR14" s="144">
        <f ca="1">SUMPRODUCT((Chemicals!$B$7:$B$100='Sector Aggregates'!AO$6)*(Chemicals!$B$7:$HV$7='Sector Aggregates'!$B14)*(Chemicals!$B$8:$HV$8=AR$7),(Chemicals!$B$7:$HV$100))</f>
        <v>260025.89764347803</v>
      </c>
      <c r="AS14" s="166">
        <f ca="1">SUMPRODUCT((Chemicals!$B$7:$B$100='Sector Aggregates'!AS$6)*(Chemicals!$B$7:$HV$7='Sector Aggregates'!$B14)*(Chemicals!$B$8:$HV$8="FY24"),(Chemicals!$B$7:$HV$100))</f>
        <v>1376.7864313749999</v>
      </c>
    </row>
    <row r="15" spans="2:45" ht="12.75">
      <c r="B15" s="165" t="s">
        <v>90</v>
      </c>
      <c r="C15" s="166">
        <f ca="1">SUMPRODUCT((Consumer!$B$7:$B$100='Sector Aggregates'!C$6)*(Consumer!$B$7:$FZ$7='Sector Aggregates'!$B15)*(Consumer!$B$8:$FZ$8="FY24"),(Consumer!$B$7:$FZ$100))</f>
        <v>375.01711631055667</v>
      </c>
      <c r="D15" s="167">
        <f t="shared" ca="1" si="12"/>
        <v>15.080407110343819</v>
      </c>
      <c r="E15" s="167">
        <f t="shared" ca="1" si="13"/>
        <v>7.5964842547843414</v>
      </c>
      <c r="F15" s="167">
        <f t="shared" ca="1" si="14"/>
        <v>11.879213157431877</v>
      </c>
      <c r="G15" s="168">
        <f ca="1">SUMPRODUCT((Consumer!$B$7:$B$100='Sector Aggregates'!G$6)*(Consumer!$B$7:$FZ$7='Sector Aggregates'!$B15)*(Consumer!$B$8:$FZ$8=G$7),(Consumer!$B$7:$FZ$100))</f>
        <v>55.480204214525862</v>
      </c>
      <c r="H15" s="169">
        <f ca="1">SUMPRODUCT((Consumer!$B$7:$B$100='Sector Aggregates'!G$6)*(Consumer!$B$7:$FZ$7='Sector Aggregates'!$B15)*(Consumer!$B$8:$FZ$8=H$7),(Consumer!$B$7:$FZ$100))</f>
        <v>51.563212867765145</v>
      </c>
      <c r="I15" s="170">
        <f ca="1">SUMPRODUCT((Consumer!$B$7:$B$100='Sector Aggregates'!G$6)*(Consumer!$B$7:$FZ$7='Sector Aggregates'!$B15)*(Consumer!$B$8:$FZ$8=I$7),(Consumer!$B$7:$FZ$100))</f>
        <v>46.088287012894426</v>
      </c>
      <c r="J15" s="168">
        <f ca="1">SUMPRODUCT((Consumer!$B$7:$B$100='Sector Aggregates'!J$6)*(Consumer!$B$7:$FZ$7='Sector Aggregates'!$B15)*(Consumer!$B$8:$FZ$8=J$7),(Consumer!$B$7:$FZ$100))</f>
        <v>14.072319297326343</v>
      </c>
      <c r="K15" s="169">
        <f ca="1">SUMPRODUCT((Consumer!$B$7:$B$100='Sector Aggregates'!J$6)*(Consumer!$B$7:$FZ$7='Sector Aggregates'!$B15)*(Consumer!$B$8:$FZ$8=K$7),(Consumer!$B$7:$FZ$100))</f>
        <v>12.998636388830379</v>
      </c>
      <c r="L15" s="170">
        <f ca="1">SUMPRODUCT((Consumer!$B$7:$B$100='Sector Aggregates'!J$6)*(Consumer!$B$7:$FZ$7='Sector Aggregates'!$B15)*(Consumer!$B$8:$FZ$8=L$7),(Consumer!$B$7:$FZ$100))</f>
        <v>12.069868959414249</v>
      </c>
      <c r="M15" s="168">
        <f ca="1">SUMPRODUCT((Consumer!$B$7:$B$100='Sector Aggregates'!M$6)*(Consumer!$B$7:$FZ$7='Sector Aggregates'!$B15)*(Consumer!$B$8:$FZ$8=M$7),(Consumer!$B$7:$FZ$100))</f>
        <v>39.633156044683084</v>
      </c>
      <c r="N15" s="169">
        <f ca="1">SUMPRODUCT((Consumer!$B$7:$B$100='Sector Aggregates'!M$6)*(Consumer!$B$7:$FZ$7='Sector Aggregates'!$B15)*(Consumer!$B$8:$FZ$8=N$7),(Consumer!$B$7:$FZ$100))</f>
        <v>36.496140056035365</v>
      </c>
      <c r="O15" s="170">
        <f ca="1">SUMPRODUCT((Consumer!$B$7:$B$100='Sector Aggregates'!M$6)*(Consumer!$B$7:$FZ$7='Sector Aggregates'!$B15)*(Consumer!$B$8:$FZ$8=O$7),(Consumer!$B$7:$FZ$100))</f>
        <v>32.624006629584819</v>
      </c>
      <c r="P15" s="168">
        <f ca="1">SUMPRODUCT((Consumer!$B$7:$B$100='Sector Aggregates'!P$6)*(Consumer!$B$7:$FZ$7='Sector Aggregates'!$B15)*(Consumer!$B$8:$FZ$8=P$7),(Consumer!$B$7:$FZ$100))</f>
        <v>25.364577323675245</v>
      </c>
      <c r="Q15" s="169">
        <f ca="1">SUMPRODUCT((Consumer!$B$7:$B$100='Sector Aggregates'!P$6)*(Consumer!$B$7:$FZ$7='Sector Aggregates'!$B15)*(Consumer!$B$8:$FZ$8=Q$7),(Consumer!$B$7:$FZ$100))</f>
        <v>25.209128108765512</v>
      </c>
      <c r="R15" s="170">
        <f ca="1">SUMPRODUCT((Consumer!$B$7:$B$100='Sector Aggregates'!P$6)*(Consumer!$B$7:$FZ$7='Sector Aggregates'!$B15)*(Consumer!$B$8:$FZ$8=R$7),(Consumer!$B$7:$FZ$100))</f>
        <v>26.188582266113258</v>
      </c>
      <c r="S15" s="168">
        <f t="shared" ca="1" si="15"/>
        <v>24.799975254539383</v>
      </c>
      <c r="T15" s="169">
        <f t="shared" ca="1" si="16"/>
        <v>25.131475210342707</v>
      </c>
      <c r="U15" s="170">
        <f t="shared" ca="1" si="17"/>
        <v>25.411626341738458</v>
      </c>
      <c r="V15" s="168">
        <f t="shared" ca="1" si="18"/>
        <v>18.012332535379457</v>
      </c>
      <c r="W15" s="169">
        <f t="shared" ca="1" si="19"/>
        <v>18.182668960469375</v>
      </c>
      <c r="X15" s="170">
        <f t="shared" ca="1" si="20"/>
        <v>18.490060320672381</v>
      </c>
      <c r="Y15" s="143">
        <f ca="1">SUMPRODUCT((Consumer!$B$7:$B$100='Sector Aggregates'!Y$6)*(Consumer!$B$7:$FZ$7='Sector Aggregates'!$B15)*(Consumer!$B$8:$FZ$8=Y$7),(Consumer!$B$7:$FZ$100))</f>
        <v>2980944.5885572005</v>
      </c>
      <c r="Z15" s="92">
        <f ca="1">SUMPRODUCT((Consumer!$B$7:$B$100='Sector Aggregates'!Y$6)*(Consumer!$B$7:$FZ$7='Sector Aggregates'!$B15)*(Consumer!$B$8:$FZ$8=Z$7),(Consumer!$B$7:$FZ$100))</f>
        <v>3141004.3719999995</v>
      </c>
      <c r="AA15" s="92">
        <f ca="1">SUMPRODUCT((Consumer!$B$7:$B$100='Sector Aggregates'!Y$6)*(Consumer!$B$7:$FZ$7='Sector Aggregates'!$B15)*(Consumer!$B$8:$FZ$8=AA$7),(Consumer!$B$7:$FZ$100))</f>
        <v>3347949.8657609378</v>
      </c>
      <c r="AB15" s="144">
        <f ca="1">SUMPRODUCT((Consumer!$B$7:$B$100='Sector Aggregates'!Y$6)*(Consumer!$B$7:$FZ$7='Sector Aggregates'!$B15)*(Consumer!$B$8:$FZ$8=AB$7),(Consumer!$B$7:$FZ$100))</f>
        <v>3683389.5634825607</v>
      </c>
      <c r="AC15" s="143">
        <f ca="1">SUMPRODUCT((Consumer!$B$7:$B$100='Sector Aggregates'!AC$6)*(Consumer!$B$7:$FZ$7='Sector Aggregates'!$B15)*(Consumer!$B$8:$FZ$8=AC$7),(Consumer!$B$7:$FZ$100))</f>
        <v>697547.87955719989</v>
      </c>
      <c r="AD15" s="92">
        <f ca="1">SUMPRODUCT((Consumer!$B$7:$B$100='Sector Aggregates'!AC$6)*(Consumer!$B$7:$FZ$7='Sector Aggregates'!$B15)*(Consumer!$B$8:$FZ$8=AD$7),(Consumer!$B$7:$FZ$100))</f>
        <v>778968.30700000003</v>
      </c>
      <c r="AE15" s="92">
        <f ca="1">SUMPRODUCT((Consumer!$B$7:$B$100='Sector Aggregates'!AC$6)*(Consumer!$B$7:$FZ$7='Sector Aggregates'!$B15)*(Consumer!$B$8:$FZ$8=AE$7),(Consumer!$B$7:$FZ$100))</f>
        <v>841389.19056841196</v>
      </c>
      <c r="AF15" s="144">
        <f ca="1">SUMPRODUCT((Consumer!$B$7:$B$100='Sector Aggregates'!AC$6)*(Consumer!$B$7:$FZ$7='Sector Aggregates'!$B15)*(Consumer!$B$8:$FZ$8=AF$7),(Consumer!$B$7:$FZ$100))</f>
        <v>936009.19258277956</v>
      </c>
      <c r="AG15" s="143">
        <f ca="1">SUMPRODUCT((Consumer!$B$7:$B$100='Sector Aggregates'!AG$6)*(Consumer!$B$7:$FZ$7='Sector Aggregates'!$B15)*(Consumer!$B$8:$FZ$8=AG$7),(Consumer!$B$7:$FZ$100))</f>
        <v>491628.56357726071</v>
      </c>
      <c r="AH15" s="92">
        <f ca="1">SUMPRODUCT((Consumer!$B$7:$B$100='Sector Aggregates'!AG$6)*(Consumer!$B$7:$FZ$7='Sector Aggregates'!$B15)*(Consumer!$B$8:$FZ$8=AH$7),(Consumer!$B$7:$FZ$100))</f>
        <v>565768.15243544709</v>
      </c>
      <c r="AI15" s="92">
        <f ca="1">SUMPRODUCT((Consumer!$B$7:$B$100='Sector Aggregates'!AG$6)*(Consumer!$B$7:$FZ$7='Sector Aggregates'!$B15)*(Consumer!$B$8:$FZ$8=AI$7),(Consumer!$B$7:$FZ$100))</f>
        <v>608746.64105379011</v>
      </c>
      <c r="AJ15" s="144">
        <f ca="1">SUMPRODUCT((Consumer!$B$7:$B$100='Sector Aggregates'!AG$6)*(Consumer!$B$7:$FZ$7='Sector Aggregates'!$B15)*(Consumer!$B$8:$FZ$8=AJ$7),(Consumer!$B$7:$FZ$100))</f>
        <v>681060.9521332765</v>
      </c>
      <c r="AK15" s="143">
        <f ca="1">SUMPRODUCT((Consumer!$B$7:$B$100='Sector Aggregates'!AK$6)*(Consumer!$B$7:$FZ$7='Sector Aggregates'!$B15)*(Consumer!$B$8:$FZ$8=AK$7),(Consumer!$B$7:$FZ$100))</f>
        <v>-495946.56900000008</v>
      </c>
      <c r="AL15" s="92">
        <f ca="1">SUMPRODUCT((Consumer!$B$7:$B$100='Sector Aggregates'!AK$6)*(Consumer!$B$7:$FZ$7='Sector Aggregates'!$B15)*(Consumer!$B$8:$FZ$8=AL$7),(Consumer!$B$7:$FZ$100))</f>
        <v>-515960.17000000004</v>
      </c>
      <c r="AM15" s="92">
        <f ca="1">SUMPRODUCT((Consumer!$B$7:$B$100='Sector Aggregates'!AK$6)*(Consumer!$B$7:$FZ$7='Sector Aggregates'!$B15)*(Consumer!$B$8:$FZ$8=AM$7),(Consumer!$B$7:$FZ$100))</f>
        <v>-681474.89457460889</v>
      </c>
      <c r="AN15" s="144">
        <f ca="1">SUMPRODUCT((Consumer!$B$7:$B$100='Sector Aggregates'!AK$6)*(Consumer!$B$7:$FZ$7='Sector Aggregates'!$B15)*(Consumer!$B$8:$FZ$8=AN$7),(Consumer!$B$7:$FZ$100))</f>
        <v>-852562.53102066228</v>
      </c>
      <c r="AO15" s="143">
        <f ca="1">SUMPRODUCT((Consumer!$B$7:$B$100='Sector Aggregates'!AO$6)*(Consumer!$B$7:$FZ$7='Sector Aggregates'!$B15)*(Consumer!$B$8:$FZ$8=AO$7),(Consumer!$B$7:$FZ$100))</f>
        <v>2100711.989935</v>
      </c>
      <c r="AP15" s="92">
        <f ca="1">SUMPRODUCT((Consumer!$B$7:$B$100='Sector Aggregates'!AO$6)*(Consumer!$B$7:$FZ$7='Sector Aggregates'!$B15)*(Consumer!$B$8:$FZ$8=AP$7),(Consumer!$B$7:$FZ$100))</f>
        <v>2230544.3738159998</v>
      </c>
      <c r="AQ15" s="92">
        <f ca="1">SUMPRODUCT((Consumer!$B$7:$B$100='Sector Aggregates'!AO$6)*(Consumer!$B$7:$FZ$7='Sector Aggregates'!$B15)*(Consumer!$B$8:$FZ$8=AQ$7),(Consumer!$B$7:$FZ$100))</f>
        <v>2414786.5742414221</v>
      </c>
      <c r="AR15" s="144">
        <f ca="1">SUMPRODUCT((Consumer!$B$7:$B$100='Sector Aggregates'!AO$6)*(Consumer!$B$7:$FZ$7='Sector Aggregates'!$B15)*(Consumer!$B$8:$FZ$8=AR$7),(Consumer!$B$7:$FZ$100))</f>
        <v>2600602.6031219568</v>
      </c>
      <c r="AS15" s="166">
        <f ca="1">SUMPRODUCT((Consumer!$B$7:$B$100='Sector Aggregates'!AS$6)*(Consumer!$B$7:$FZ$7='Sector Aggregates'!$B15)*(Consumer!$B$8:$FZ$8="FY24"),(Consumer!$B$7:$FZ$100))</f>
        <v>31388.9326351936</v>
      </c>
    </row>
    <row r="16" spans="2:45" ht="12.75">
      <c r="B16" s="165" t="s">
        <v>743</v>
      </c>
      <c r="C16" s="166">
        <f ca="1">SUMPRODUCT(('Consumer Durables'!$B$7:$B$100='Sector Aggregates'!C$6)*('Consumer Durables'!$B$7:$BZ$7='Sector Aggregates'!$B16)*('Consumer Durables'!$B$8:$BZ$8="FY24"),('Consumer Durables'!$B$7:$BZ$100))</f>
        <v>41.381732696296297</v>
      </c>
      <c r="D16" s="167">
        <f t="shared" ca="1" si="12"/>
        <v>23.162514039994655</v>
      </c>
      <c r="E16" s="167">
        <f t="shared" ca="1" si="13"/>
        <v>32.054765221986116</v>
      </c>
      <c r="F16" s="167">
        <f t="shared" ca="1" si="14"/>
        <v>24.638083295638413</v>
      </c>
      <c r="G16" s="168">
        <f ca="1">SUMPRODUCT(('Consumer Durables'!$B$7:$B$100='Sector Aggregates'!G$6)*('Consumer Durables'!$B$7:$HV$7='Sector Aggregates'!$B16)*('Consumer Durables'!$B$8:$HV$8=G$7),('Consumer Durables'!$B$7:$HV$100))</f>
        <v>82.993958420705439</v>
      </c>
      <c r="H16" s="169">
        <f ca="1">SUMPRODUCT(('Consumer Durables'!$B$7:$B$100='Sector Aggregates'!G$6)*('Consumer Durables'!$B$7:$HV$7='Sector Aggregates'!$B16)*('Consumer Durables'!$B$8:$HV$8=H$7),('Consumer Durables'!$B$7:$HV$100))</f>
        <v>62.848135984484401</v>
      </c>
      <c r="I16" s="170">
        <f ca="1">SUMPRODUCT(('Consumer Durables'!$B$7:$B$100='Sector Aggregates'!G$6)*('Consumer Durables'!$B$7:$HV$7='Sector Aggregates'!$B16)*('Consumer Durables'!$B$8:$HV$8=I$7),('Consumer Durables'!$B$7:$HV$100))</f>
        <v>50.424504551638684</v>
      </c>
      <c r="J16" s="168">
        <f ca="1">SUMPRODUCT(('Consumer Durables'!$B$7:$B$100='Sector Aggregates'!J$6)*('Consumer Durables'!$B$7:$HV$7='Sector Aggregates'!$B16)*('Consumer Durables'!$B$8:$HV$8=J$7),('Consumer Durables'!$B$7:$HV$100))</f>
        <v>13.104426284989797</v>
      </c>
      <c r="K16" s="169">
        <f ca="1">SUMPRODUCT(('Consumer Durables'!$B$7:$B$100='Sector Aggregates'!J$6)*('Consumer Durables'!$B$7:$HV$7='Sector Aggregates'!$B16)*('Consumer Durables'!$B$8:$HV$8=K$7),('Consumer Durables'!$B$7:$HV$100))</f>
        <v>11.270912567034589</v>
      </c>
      <c r="L16" s="170">
        <f ca="1">SUMPRODUCT(('Consumer Durables'!$B$7:$B$100='Sector Aggregates'!J$6)*('Consumer Durables'!$B$7:$HV$7='Sector Aggregates'!$B16)*('Consumer Durables'!$B$8:$HV$8=L$7),('Consumer Durables'!$B$7:$HV$100))</f>
        <v>9.6150865138680128</v>
      </c>
      <c r="M16" s="168">
        <f ca="1">SUMPRODUCT(('Consumer Durables'!$B$7:$B$100='Sector Aggregates'!M$6)*('Consumer Durables'!$B$7:$HV$7='Sector Aggregates'!$B16)*('Consumer Durables'!$B$8:$HV$8=M$7),('Consumer Durables'!$B$7:$HV$100))</f>
        <v>55.199120510346013</v>
      </c>
      <c r="N16" s="169">
        <f ca="1">SUMPRODUCT(('Consumer Durables'!$B$7:$B$100='Sector Aggregates'!M$6)*('Consumer Durables'!$B$7:$HV$7='Sector Aggregates'!$B16)*('Consumer Durables'!$B$8:$HV$8=N$7),('Consumer Durables'!$B$7:$HV$100))</f>
        <v>43.760252551607117</v>
      </c>
      <c r="O16" s="170">
        <f ca="1">SUMPRODUCT(('Consumer Durables'!$B$7:$B$100='Sector Aggregates'!M$6)*('Consumer Durables'!$B$7:$HV$7='Sector Aggregates'!$B16)*('Consumer Durables'!$B$8:$HV$8=O$7),('Consumer Durables'!$B$7:$HV$100))</f>
        <v>35.074256962622435</v>
      </c>
      <c r="P16" s="168">
        <f ca="1">SUMPRODUCT(('Consumer Durables'!$B$7:$B$100='Sector Aggregates'!P$6)*('Consumer Durables'!$B$7:$HV$7='Sector Aggregates'!$B16)*('Consumer Durables'!$B$8:$HV$8=P$7),('Consumer Durables'!$B$7:$HV$100))</f>
        <v>15.78961473142663</v>
      </c>
      <c r="Q16" s="169">
        <f ca="1">SUMPRODUCT(('Consumer Durables'!$B$7:$B$100='Sector Aggregates'!P$6)*('Consumer Durables'!$B$7:$HV$7='Sector Aggregates'!$B16)*('Consumer Durables'!$B$8:$HV$8=Q$7),('Consumer Durables'!$B$7:$HV$100))</f>
        <v>17.9335669872804</v>
      </c>
      <c r="R16" s="170">
        <f ca="1">SUMPRODUCT(('Consumer Durables'!$B$7:$B$100='Sector Aggregates'!P$6)*('Consumer Durables'!$B$7:$HV$7='Sector Aggregates'!$B16)*('Consumer Durables'!$B$8:$HV$8=R$7),('Consumer Durables'!$B$7:$HV$100))</f>
        <v>19.068281581272462</v>
      </c>
      <c r="S16" s="168">
        <f t="shared" ca="1" si="15"/>
        <v>9.5727325759052295</v>
      </c>
      <c r="T16" s="169">
        <f t="shared" ca="1" si="16"/>
        <v>10.381673168072583</v>
      </c>
      <c r="U16" s="170">
        <f t="shared" ca="1" si="17"/>
        <v>11.171883872976185</v>
      </c>
      <c r="V16" s="168">
        <f t="shared" ca="1" si="18"/>
        <v>6.5403879421815168</v>
      </c>
      <c r="W16" s="169">
        <f t="shared" ca="1" si="19"/>
        <v>7.4350306874655354</v>
      </c>
      <c r="X16" s="170">
        <f t="shared" ca="1" si="20"/>
        <v>8.0480459920937477</v>
      </c>
      <c r="Y16" s="143">
        <f ca="1">SUMPRODUCT(('Consumer Durables'!$B$7:$B$100='Sector Aggregates'!Y$6)*('Consumer Durables'!$B$7:$HV$7='Sector Aggregates'!$B16)*('Consumer Durables'!$B$8:$HV$8=Y$7),('Consumer Durables'!$B$7:$HV$100))</f>
        <v>530246.53199999989</v>
      </c>
      <c r="Z16" s="92">
        <f ca="1">SUMPRODUCT(('Consumer Durables'!$B$7:$B$100='Sector Aggregates'!Y$6)*('Consumer Durables'!$B$7:$HV$7='Sector Aggregates'!$B16)*('Consumer Durables'!$B$8:$HV$8=Z$7),('Consumer Durables'!$B$7:$HV$100))</f>
        <v>638093.23600000003</v>
      </c>
      <c r="AA16" s="92">
        <f ca="1">SUMPRODUCT(('Consumer Durables'!$B$7:$B$100='Sector Aggregates'!Y$6)*('Consumer Durables'!$B$7:$HV$7='Sector Aggregates'!$B16)*('Consumer Durables'!$B$8:$HV$8=AA$7),('Consumer Durables'!$B$7:$HV$100))</f>
        <v>741240.19602372497</v>
      </c>
      <c r="AB16" s="144">
        <f ca="1">SUMPRODUCT(('Consumer Durables'!$B$7:$B$100='Sector Aggregates'!Y$6)*('Consumer Durables'!$B$7:$HV$7='Sector Aggregates'!$B16)*('Consumer Durables'!$B$8:$HV$8=AB$7),('Consumer Durables'!$B$7:$HV$100))</f>
        <v>853497.0802499319</v>
      </c>
      <c r="AC16" s="143">
        <f ca="1">SUMPRODUCT(('Consumer Durables'!$B$7:$B$100='Sector Aggregates'!AC$6)*('Consumer Durables'!$B$7:$HV$7='Sector Aggregates'!$B16)*('Consumer Durables'!$B$8:$HV$8=AC$7),('Consumer Durables'!$B$7:$HV$100))</f>
        <v>50479.611999999979</v>
      </c>
      <c r="AD16" s="92">
        <f ca="1">SUMPRODUCT(('Consumer Durables'!$B$7:$B$100='Sector Aggregates'!AC$6)*('Consumer Durables'!$B$7:$HV$7='Sector Aggregates'!$B16)*('Consumer Durables'!$B$8:$HV$8=AD$7),('Consumer Durables'!$B$7:$HV$100))</f>
        <v>61082.959067219839</v>
      </c>
      <c r="AE16" s="92">
        <f ca="1">SUMPRODUCT(('Consumer Durables'!$B$7:$B$100='Sector Aggregates'!AC$6)*('Consumer Durables'!$B$7:$HV$7='Sector Aggregates'!$B16)*('Consumer Durables'!$B$8:$HV$8=AE$7),('Consumer Durables'!$B$7:$HV$100))</f>
        <v>76953.134541563675</v>
      </c>
      <c r="AF16" s="144">
        <f ca="1">SUMPRODUCT(('Consumer Durables'!$B$7:$B$100='Sector Aggregates'!AC$6)*('Consumer Durables'!$B$7:$HV$7='Sector Aggregates'!$B16)*('Consumer Durables'!$B$8:$HV$8=AF$7),('Consumer Durables'!$B$7:$HV$100))</f>
        <v>95351.702664764744</v>
      </c>
      <c r="AG16" s="143">
        <f ca="1">SUMPRODUCT(('Consumer Durables'!$B$7:$B$100='Sector Aggregates'!AG$6)*('Consumer Durables'!$B$7:$HV$7='Sector Aggregates'!$B16)*('Consumer Durables'!$B$8:$HV$8=AG$7),('Consumer Durables'!$B$7:$HV$100))</f>
        <v>33885.125999999975</v>
      </c>
      <c r="AH16" s="92">
        <f ca="1">SUMPRODUCT(('Consumer Durables'!$B$7:$B$100='Sector Aggregates'!AG$6)*('Consumer Durables'!$B$7:$HV$7='Sector Aggregates'!$B16)*('Consumer Durables'!$B$8:$HV$8=AH$7),('Consumer Durables'!$B$7:$HV$100))</f>
        <v>41733.773067219845</v>
      </c>
      <c r="AI16" s="92">
        <f ca="1">SUMPRODUCT(('Consumer Durables'!$B$7:$B$100='Sector Aggregates'!AG$6)*('Consumer Durables'!$B$7:$HV$7='Sector Aggregates'!$B16)*('Consumer Durables'!$B$8:$HV$8=AI$7),('Consumer Durables'!$B$7:$HV$100))</f>
        <v>55111.436042193636</v>
      </c>
      <c r="AJ16" s="144">
        <f ca="1">SUMPRODUCT(('Consumer Durables'!$B$7:$B$100='Sector Aggregates'!AG$6)*('Consumer Durables'!$B$7:$HV$7='Sector Aggregates'!$B16)*('Consumer Durables'!$B$8:$HV$8=AJ$7),('Consumer Durables'!$B$7:$HV$100))</f>
        <v>68689.83755969179</v>
      </c>
      <c r="AK16" s="143">
        <f ca="1">SUMPRODUCT(('Consumer Durables'!$B$7:$B$100='Sector Aggregates'!AK$6)*('Consumer Durables'!$B$7:$HV$7='Sector Aggregates'!$B16)*('Consumer Durables'!$B$8:$HV$8=AK$7),('Consumer Durables'!$B$7:$HV$100))</f>
        <v>-70254.940999999992</v>
      </c>
      <c r="AL16" s="92">
        <f ca="1">SUMPRODUCT(('Consumer Durables'!$B$7:$B$100='Sector Aggregates'!AK$6)*('Consumer Durables'!$B$7:$HV$7='Sector Aggregates'!$B16)*('Consumer Durables'!$B$8:$HV$8=AL$7),('Consumer Durables'!$B$7:$HV$100))</f>
        <v>-91925.407999999996</v>
      </c>
      <c r="AM16" s="92">
        <f ca="1">SUMPRODUCT(('Consumer Durables'!$B$7:$B$100='Sector Aggregates'!AK$6)*('Consumer Durables'!$B$7:$HV$7='Sector Aggregates'!$B16)*('Consumer Durables'!$B$8:$HV$8=AM$7),('Consumer Durables'!$B$7:$HV$100))</f>
        <v>-96162.424503372778</v>
      </c>
      <c r="AN16" s="144">
        <f ca="1">SUMPRODUCT(('Consumer Durables'!$B$7:$B$100='Sector Aggregates'!AK$6)*('Consumer Durables'!$B$7:$HV$7='Sector Aggregates'!$B16)*('Consumer Durables'!$B$8:$HV$8=AN$7),('Consumer Durables'!$B$7:$HV$100))</f>
        <v>-119260.90559247149</v>
      </c>
      <c r="AO16" s="143">
        <f ca="1">SUMPRODUCT(('Consumer Durables'!$B$7:$B$100='Sector Aggregates'!AO$6)*('Consumer Durables'!$B$7:$HV$7='Sector Aggregates'!$B16)*('Consumer Durables'!$B$8:$HV$8=AO$7),('Consumer Durables'!$B$7:$HV$100))</f>
        <v>227236.00499999998</v>
      </c>
      <c r="AP16" s="92">
        <f ca="1">SUMPRODUCT(('Consumer Durables'!$B$7:$B$100='Sector Aggregates'!AO$6)*('Consumer Durables'!$B$7:$HV$7='Sector Aggregates'!$B16)*('Consumer Durables'!$B$8:$HV$8=AP$7),('Consumer Durables'!$B$7:$HV$100))</f>
        <v>264311.53499999997</v>
      </c>
      <c r="AQ16" s="92">
        <f ca="1">SUMPRODUCT(('Consumer Durables'!$B$7:$B$100='Sector Aggregates'!AO$6)*('Consumer Durables'!$B$7:$HV$7='Sector Aggregates'!$B16)*('Consumer Durables'!$B$8:$HV$8=AQ$7),('Consumer Durables'!$B$7:$HV$100))</f>
        <v>307308.83644777467</v>
      </c>
      <c r="AR16" s="144">
        <f ca="1">SUMPRODUCT(('Consumer Durables'!$B$7:$B$100='Sector Aggregates'!AO$6)*('Consumer Durables'!$B$7:$HV$7='Sector Aggregates'!$B16)*('Consumer Durables'!$B$8:$HV$8=AR$7),('Consumer Durables'!$B$7:$HV$100))</f>
        <v>360230.87485321262</v>
      </c>
      <c r="AS16" s="166">
        <f ca="1">SUMPRODUCT(('Consumer Durables'!$B$7:$B$100='Sector Aggregates'!AS$6)*('Consumer Durables'!$B$7:$HV$7='Sector Aggregates'!$B16)*('Consumer Durables'!$B$8:$HV$8="FY24"),('Consumer Durables'!$B$7:$HV$100))</f>
        <v>3463.6510266800005</v>
      </c>
    </row>
    <row r="17" spans="2:45" ht="12.75">
      <c r="B17" s="165" t="s">
        <v>708</v>
      </c>
      <c r="C17" s="166">
        <f ca="1">SUMPRODUCT((EMS!$B$7:$B$100='Sector Aggregates'!C$6)*(EMS!$B$7:$HV$7='Sector Aggregates'!$B17)*(EMS!$B$8:$HV$8="FY24"),(EMS!$B$7:$HV$100))</f>
        <v>19.457738786021501</v>
      </c>
      <c r="D17" s="167">
        <f t="shared" ca="1" si="12"/>
        <v>27.590795475301721</v>
      </c>
      <c r="E17" s="167">
        <f t="shared" ca="1" si="13"/>
        <v>67.195957046359283</v>
      </c>
      <c r="F17" s="167">
        <f t="shared" ca="1" si="14"/>
        <v>53.906866109428606</v>
      </c>
      <c r="G17" s="168">
        <f ca="1">SUMPRODUCT((EMS!$B$7:$B$100='Sector Aggregates'!G$6)*(EMS!$B$7:$HV$7='Sector Aggregates'!$B17)*(EMS!$B$8:$HV$8=G$7),(EMS!$B$7:$HV$100))</f>
        <v>152.78723220485023</v>
      </c>
      <c r="H17" s="169">
        <f ca="1">SUMPRODUCT((EMS!$B$7:$B$100='Sector Aggregates'!G$6)*(EMS!$B$7:$HV$7='Sector Aggregates'!$B17)*(EMS!$B$8:$HV$8=H$7),(EMS!$B$7:$HV$100))</f>
        <v>91.382133218978581</v>
      </c>
      <c r="I17" s="170">
        <f ca="1">SUMPRODUCT((EMS!$B$7:$B$100='Sector Aggregates'!G$6)*(EMS!$B$7:$HV$7='Sector Aggregates'!$B17)*(EMS!$B$8:$HV$8=I$7),(EMS!$B$7:$HV$100))</f>
        <v>59.374955470801012</v>
      </c>
      <c r="J17" s="168">
        <f ca="1">SUMPRODUCT((EMS!$B$7:$B$100='Sector Aggregates'!J$6)*(EMS!$B$7:$HV$7='Sector Aggregates'!$B17)*(EMS!$B$8:$HV$8=J$7),(EMS!$B$7:$HV$100))</f>
        <v>15.307613288893291</v>
      </c>
      <c r="K17" s="169">
        <f ca="1">SUMPRODUCT((EMS!$B$7:$B$100='Sector Aggregates'!J$6)*(EMS!$B$7:$HV$7='Sector Aggregates'!$B17)*(EMS!$B$8:$HV$8=K$7),(EMS!$B$7:$HV$100))</f>
        <v>13.165060271624357</v>
      </c>
      <c r="L17" s="170">
        <f ca="1">SUMPRODUCT((EMS!$B$7:$B$100='Sector Aggregates'!J$6)*(EMS!$B$7:$HV$7='Sector Aggregates'!$B17)*(EMS!$B$8:$HV$8=L$7),(EMS!$B$7:$HV$100))</f>
        <v>10.81165275940017</v>
      </c>
      <c r="M17" s="168">
        <f ca="1">SUMPRODUCT((EMS!$B$7:$B$100='Sector Aggregates'!M$6)*(EMS!$B$7:$HV$7='Sector Aggregates'!$B17)*(EMS!$B$8:$HV$8=M$7),(EMS!$B$7:$HV$100))</f>
        <v>79.258209021693446</v>
      </c>
      <c r="N17" s="169">
        <f ca="1">SUMPRODUCT((EMS!$B$7:$B$100='Sector Aggregates'!M$6)*(EMS!$B$7:$HV$7='Sector Aggregates'!$B17)*(EMS!$B$8:$HV$8=N$7),(EMS!$B$7:$HV$100))</f>
        <v>49.971320457634413</v>
      </c>
      <c r="O17" s="170">
        <f ca="1">SUMPRODUCT((EMS!$B$7:$B$100='Sector Aggregates'!M$6)*(EMS!$B$7:$HV$7='Sector Aggregates'!$B17)*(EMS!$B$8:$HV$8=O$7),(EMS!$B$7:$HV$100))</f>
        <v>35.164613498088144</v>
      </c>
      <c r="P17" s="168">
        <f ca="1">SUMPRODUCT((EMS!$B$7:$B$100='Sector Aggregates'!P$6)*(EMS!$B$7:$HV$7='Sector Aggregates'!$B17)*(EMS!$B$8:$HV$8=P$7),(EMS!$B$7:$HV$100))</f>
        <v>10.01890869282162</v>
      </c>
      <c r="Q17" s="169">
        <f ca="1">SUMPRODUCT((EMS!$B$7:$B$100='Sector Aggregates'!P$6)*(EMS!$B$7:$HV$7='Sector Aggregates'!$B17)*(EMS!$B$8:$HV$8=Q$7),(EMS!$B$7:$HV$100))</f>
        <v>14.406602043396147</v>
      </c>
      <c r="R17" s="170">
        <f ca="1">SUMPRODUCT((EMS!$B$7:$B$100='Sector Aggregates'!P$6)*(EMS!$B$7:$HV$7='Sector Aggregates'!$B17)*(EMS!$B$8:$HV$8=R$7),(EMS!$B$7:$HV$100))</f>
        <v>18.209113040458693</v>
      </c>
      <c r="S17" s="168">
        <f t="shared" ca="1" si="15"/>
        <v>6.3750165379972525</v>
      </c>
      <c r="T17" s="169">
        <f t="shared" ca="1" si="16"/>
        <v>6.1026796433612303</v>
      </c>
      <c r="U17" s="170">
        <f t="shared" ca="1" si="17"/>
        <v>6.5794198298865822</v>
      </c>
      <c r="V17" s="168">
        <f t="shared" ca="1" si="18"/>
        <v>3.3354805727734269</v>
      </c>
      <c r="W17" s="169">
        <f t="shared" ca="1" si="19"/>
        <v>3.3791975143659587</v>
      </c>
      <c r="X17" s="170">
        <f t="shared" ca="1" si="20"/>
        <v>3.9787883737923835</v>
      </c>
      <c r="Y17" s="143">
        <f ca="1">SUMPRODUCT((EMS!$B$7:$B$100='Sector Aggregates'!Y$6)*(EMS!$B$7:$HV$7='Sector Aggregates'!$B17)*(EMS!$B$8:$HV$8=Y$7),(EMS!$B$7:$HV$100))</f>
        <v>245238.06100000005</v>
      </c>
      <c r="Z17" s="92">
        <f ca="1">SUMPRODUCT((EMS!$B$7:$B$100='Sector Aggregates'!Y$6)*(EMS!$B$7:$HV$7='Sector Aggregates'!$B17)*(EMS!$B$8:$HV$8=Z$7),(EMS!$B$7:$HV$100))</f>
        <v>319574.66900000005</v>
      </c>
      <c r="AA17" s="92">
        <f ca="1">SUMPRODUCT((EMS!$B$7:$B$100='Sector Aggregates'!Y$6)*(EMS!$B$7:$HV$7='Sector Aggregates'!$B17)*(EMS!$B$8:$HV$8=AA$7),(EMS!$B$7:$HV$100))</f>
        <v>527403.43953302759</v>
      </c>
      <c r="AB17" s="144">
        <f ca="1">SUMPRODUCT((EMS!$B$7:$B$100='Sector Aggregates'!Y$6)*(EMS!$B$7:$HV$7='Sector Aggregates'!$B17)*(EMS!$B$8:$HV$8=AB$7),(EMS!$B$7:$HV$100))</f>
        <v>689387.95264634909</v>
      </c>
      <c r="AC17" s="143">
        <f ca="1">SUMPRODUCT((EMS!$B$7:$B$100='Sector Aggregates'!AC$6)*(EMS!$B$7:$HV$7='Sector Aggregates'!$B17)*(EMS!$B$8:$HV$8=AC$7),(EMS!$B$7:$HV$100))</f>
        <v>16591.602000000024</v>
      </c>
      <c r="AD17" s="92">
        <f ca="1">SUMPRODUCT((EMS!$B$7:$B$100='Sector Aggregates'!AC$6)*(EMS!$B$7:$HV$7='Sector Aggregates'!$B17)*(EMS!$B$8:$HV$8=AD$7),(EMS!$B$7:$HV$100))</f>
        <v>20372.937999999984</v>
      </c>
      <c r="AE17" s="92">
        <f ca="1">SUMPRODUCT((EMS!$B$7:$B$100='Sector Aggregates'!AC$6)*(EMS!$B$7:$HV$7='Sector Aggregates'!$B17)*(EMS!$B$8:$HV$8=AE$7),(EMS!$B$7:$HV$100))</f>
        <v>32185.74234276903</v>
      </c>
      <c r="AF17" s="144">
        <f ca="1">SUMPRODUCT((EMS!$B$7:$B$100='Sector Aggregates'!AC$6)*(EMS!$B$7:$HV$7='Sector Aggregates'!$B17)*(EMS!$B$8:$HV$8=AF$7),(EMS!$B$7:$HV$100))</f>
        <v>45357.727661263016</v>
      </c>
      <c r="AG17" s="143">
        <f ca="1">SUMPRODUCT((EMS!$B$7:$B$100='Sector Aggregates'!AG$6)*(EMS!$B$7:$HV$7='Sector Aggregates'!$B17)*(EMS!$B$8:$HV$8=AG$7),(EMS!$B$7:$HV$100))</f>
        <v>8354.3260000000228</v>
      </c>
      <c r="AH17" s="92">
        <f ca="1">SUMPRODUCT((EMS!$B$7:$B$100='Sector Aggregates'!AG$6)*(EMS!$B$7:$HV$7='Sector Aggregates'!$B17)*(EMS!$B$8:$HV$8=AH$7),(EMS!$B$7:$HV$100))</f>
        <v>10659.350999999984</v>
      </c>
      <c r="AI17" s="92">
        <f ca="1">SUMPRODUCT((EMS!$B$7:$B$100='Sector Aggregates'!AG$6)*(EMS!$B$7:$HV$7='Sector Aggregates'!$B17)*(EMS!$B$8:$HV$8=AI$7),(EMS!$B$7:$HV$100))</f>
        <v>17822.003919380641</v>
      </c>
      <c r="AJ17" s="144">
        <f ca="1">SUMPRODUCT((EMS!$B$7:$B$100='Sector Aggregates'!AG$6)*(EMS!$B$7:$HV$7='Sector Aggregates'!$B17)*(EMS!$B$8:$HV$8=AJ$7),(EMS!$B$7:$HV$100))</f>
        <v>27429.287710218283</v>
      </c>
      <c r="AK17" s="143">
        <f ca="1">SUMPRODUCT((EMS!$B$7:$B$100='Sector Aggregates'!AK$6)*(EMS!$B$7:$HV$7='Sector Aggregates'!$B17)*(EMS!$B$8:$HV$8=AK$7),(EMS!$B$7:$HV$100))</f>
        <v>-2042.0879999999993</v>
      </c>
      <c r="AL17" s="92">
        <f ca="1">SUMPRODUCT((EMS!$B$7:$B$100='Sector Aggregates'!AK$6)*(EMS!$B$7:$HV$7='Sector Aggregates'!$B17)*(EMS!$B$8:$HV$8=AL$7),(EMS!$B$7:$HV$100))</f>
        <v>-13890.157999999999</v>
      </c>
      <c r="AM17" s="92">
        <f ca="1">SUMPRODUCT((EMS!$B$7:$B$100='Sector Aggregates'!AK$6)*(EMS!$B$7:$HV$7='Sector Aggregates'!$B17)*(EMS!$B$8:$HV$8=AM$7),(EMS!$B$7:$HV$100))</f>
        <v>-20248.69161263583</v>
      </c>
      <c r="AN17" s="144">
        <f ca="1">SUMPRODUCT((EMS!$B$7:$B$100='Sector Aggregates'!AK$6)*(EMS!$B$7:$HV$7='Sector Aggregates'!$B17)*(EMS!$B$8:$HV$8=AN$7),(EMS!$B$7:$HV$100))</f>
        <v>-33625.774030144596</v>
      </c>
      <c r="AO17" s="143">
        <f ca="1">SUMPRODUCT((EMS!$B$7:$B$100='Sector Aggregates'!AO$6)*(EMS!$B$7:$HV$7='Sector Aggregates'!$B17)*(EMS!$B$8:$HV$8=AO$7),(EMS!$B$7:$HV$100))</f>
        <v>75949.747000000003</v>
      </c>
      <c r="AP17" s="92">
        <f ca="1">SUMPRODUCT((EMS!$B$7:$B$100='Sector Aggregates'!AO$6)*(EMS!$B$7:$HV$7='Sector Aggregates'!$B17)*(EMS!$B$8:$HV$8=AP$7),(EMS!$B$7:$HV$100))</f>
        <v>106392.336</v>
      </c>
      <c r="AQ17" s="92">
        <f ca="1">SUMPRODUCT((EMS!$B$7:$B$100='Sector Aggregates'!AO$6)*(EMS!$B$7:$HV$7='Sector Aggregates'!$B17)*(EMS!$B$8:$HV$8=AQ$7),(EMS!$B$7:$HV$100))</f>
        <v>123707.19941938066</v>
      </c>
      <c r="AR17" s="144">
        <f ca="1">SUMPRODUCT((EMS!$B$7:$B$100='Sector Aggregates'!AO$6)*(EMS!$B$7:$HV$7='Sector Aggregates'!$B17)*(EMS!$B$8:$HV$8=AR$7),(EMS!$B$7:$HV$100))</f>
        <v>150634.94662959888</v>
      </c>
      <c r="AS17" s="166">
        <f ca="1">SUMPRODUCT((EMS!$B$7:$B$100='Sector Aggregates'!AS$6)*(EMS!$B$7:$HV$7='Sector Aggregates'!$B17)*(EMS!$B$8:$HV$8="FY24"),(EMS!$B$7:$HV$100))</f>
        <v>1628.61273639</v>
      </c>
    </row>
    <row r="18" spans="2:45" ht="12.75">
      <c r="B18" s="165" t="s">
        <v>266</v>
      </c>
      <c r="C18" s="166">
        <f ca="1">SUMPRODUCT((Healthcare!$B$7:$B$100='Sector Aggregates'!C$6)*(Healthcare!$B$7:$HJ$7='Sector Aggregates'!$B18)*(Healthcare!$B$8:$HJ$8="FY24"),(Healthcare!$B$7:$HJ$100))</f>
        <v>240.82944710523907</v>
      </c>
      <c r="D18" s="167">
        <f t="shared" ref="D18:D28" ca="1" si="21">IF(AND(AG18&lt;0,AH18&gt;0),"LP",IF(AND(AG18&gt;0,AH18&lt;0),"PL",IF(OR(AG18&lt;0,AH18&lt;0),"Loss",IF(ISERROR((+AH18/AG18-1)*100),"NA",(+AH18/AG18-1)*100))))</f>
        <v>24.789458514240238</v>
      </c>
      <c r="E18" s="167">
        <f t="shared" ref="E18:E28" ca="1" si="22">IF(AND(AH18&lt;0,AI18&gt;0),"LP",IF(AND(AH18&gt;0,AI18&lt;0),"PL",IF(OR(AH18&lt;0,AI18&lt;0),"Loss",IF(ISERROR((+AI18/AH18-1)*100),"NA",(+AI18/AH18-1)*100))))</f>
        <v>24.187290575948417</v>
      </c>
      <c r="F18" s="167">
        <f t="shared" ref="F18:F28" ca="1" si="23">IF(AND(AI18&lt;0,AJ18&gt;0),"LP",IF(AND(AI18&gt;0,AJ18&lt;0),"PL",IF(OR(AI18&lt;0,AJ18&lt;0),"Loss",IF(ISERROR((+AJ18/AI18-1)*100),"NA",(+AJ18/AI18-1)*100))))</f>
        <v>18.775533329405203</v>
      </c>
      <c r="G18" s="168">
        <f ca="1">SUMPRODUCT((Healthcare!$B$7:$B$100='Sector Aggregates'!G$6)*(Healthcare!$B$7:$HJ$7='Sector Aggregates'!$B18)*(Healthcare!$B$8:$HJ$8=G$7),(Healthcare!$B$7:$HJ$100))</f>
        <v>46.943206818554359</v>
      </c>
      <c r="H18" s="169">
        <f ca="1">SUMPRODUCT((Healthcare!$B$7:$B$100='Sector Aggregates'!G$6)*(Healthcare!$B$7:$HJ$7='Sector Aggregates'!$B18)*(Healthcare!$B$8:$HJ$8=H$7),(Healthcare!$B$7:$HJ$100))</f>
        <v>37.800330936317195</v>
      </c>
      <c r="I18" s="170">
        <f ca="1">SUMPRODUCT((Healthcare!$B$7:$B$100='Sector Aggregates'!G$6)*(Healthcare!$B$7:$HJ$7='Sector Aggregates'!$B18)*(Healthcare!$B$8:$HJ$8=I$7),(Healthcare!$B$7:$HJ$100))</f>
        <v>31.825014695142592</v>
      </c>
      <c r="J18" s="168">
        <f ca="1">SUMPRODUCT((Healthcare!$B$7:$B$100='Sector Aggregates'!J$6)*(Healthcare!$B$7:$HJ$7='Sector Aggregates'!$B18)*(Healthcare!$B$8:$HJ$8=J$7),(Healthcare!$B$7:$HJ$100))</f>
        <v>6.4541445781929481</v>
      </c>
      <c r="K18" s="169">
        <f ca="1">SUMPRODUCT((Healthcare!$B$7:$B$100='Sector Aggregates'!J$6)*(Healthcare!$B$7:$HJ$7='Sector Aggregates'!$B18)*(Healthcare!$B$8:$HJ$8=K$7),(Healthcare!$B$7:$HJ$100))</f>
        <v>5.5990059959647045</v>
      </c>
      <c r="L18" s="170">
        <f ca="1">SUMPRODUCT((Healthcare!$B$7:$B$100='Sector Aggregates'!J$6)*(Healthcare!$B$7:$HJ$7='Sector Aggregates'!$B18)*(Healthcare!$B$8:$HJ$8=L$7),(Healthcare!$B$7:$HJ$100))</f>
        <v>4.8570403974662</v>
      </c>
      <c r="M18" s="168">
        <f ca="1">SUMPRODUCT((Healthcare!$B$7:$B$100='Sector Aggregates'!M$6)*(Healthcare!$B$7:$HJ$7='Sector Aggregates'!$B18)*(Healthcare!$B$8:$HJ$8=M$7),(Healthcare!$B$7:$HJ$100))</f>
        <v>28.69300920241945</v>
      </c>
      <c r="N18" s="169">
        <f ca="1">SUMPRODUCT((Healthcare!$B$7:$B$100='Sector Aggregates'!M$6)*(Healthcare!$B$7:$HJ$7='Sector Aggregates'!$B18)*(Healthcare!$B$8:$HJ$8=N$7),(Healthcare!$B$7:$HJ$100))</f>
        <v>23.57753141486074</v>
      </c>
      <c r="O18" s="170">
        <f ca="1">SUMPRODUCT((Healthcare!$B$7:$B$100='Sector Aggregates'!M$6)*(Healthcare!$B$7:$HJ$7='Sector Aggregates'!$B18)*(Healthcare!$B$8:$HJ$8=O$7),(Healthcare!$B$7:$HJ$100))</f>
        <v>20.023828266632467</v>
      </c>
      <c r="P18" s="168">
        <f ca="1">SUMPRODUCT((Healthcare!$B$7:$B$100='Sector Aggregates'!P$6)*(Healthcare!$B$7:$HJ$7='Sector Aggregates'!$B18)*(Healthcare!$B$8:$HJ$8=P$7),(Healthcare!$B$7:$HJ$100))</f>
        <v>13.748836126896085</v>
      </c>
      <c r="Q18" s="169">
        <f ca="1">SUMPRODUCT((Healthcare!$B$7:$B$100='Sector Aggregates'!P$6)*(Healthcare!$B$7:$HJ$7='Sector Aggregates'!$B18)*(Healthcare!$B$8:$HJ$8=Q$7),(Healthcare!$B$7:$HJ$100))</f>
        <v>14.812055496015198</v>
      </c>
      <c r="R18" s="170">
        <f ca="1">SUMPRODUCT((Healthcare!$B$7:$B$100='Sector Aggregates'!P$6)*(Healthcare!$B$7:$HJ$7='Sector Aggregates'!$B18)*(Healthcare!$B$8:$HJ$8=R$7),(Healthcare!$B$7:$HJ$100))</f>
        <v>15.261706692024008</v>
      </c>
      <c r="S18" s="168">
        <f t="shared" ref="S18:S28" ca="1" si="24">AD18/Z18*100</f>
        <v>22.327707045108262</v>
      </c>
      <c r="T18" s="169">
        <f t="shared" ref="T18:T28" ca="1" si="25">AE18/AA18*100</f>
        <v>24.068268448219534</v>
      </c>
      <c r="U18" s="170">
        <f t="shared" ref="U18:U28" ca="1" si="26">AF18/AB18*100</f>
        <v>24.703897392122879</v>
      </c>
      <c r="V18" s="168">
        <f t="shared" ref="V18:V28" ca="1" si="27">AH18/Z18*100</f>
        <v>13.686613681814702</v>
      </c>
      <c r="W18" s="169">
        <f t="shared" ref="W18:W28" ca="1" si="28">AI18/AA18*100</f>
        <v>15.225460442600239</v>
      </c>
      <c r="X18" s="170">
        <f t="shared" ref="X18:X28" ca="1" si="29">AJ18/AB18*100</f>
        <v>16.05067684784348</v>
      </c>
      <c r="Y18" s="143">
        <f ca="1">SUMPRODUCT((Healthcare!$B$7:$B$100='Sector Aggregates'!Y$6)*(Healthcare!$B$7:$HJ$7='Sector Aggregates'!$B18)*(Healthcare!$B$8:$HJ$8=Y$7),(Healthcare!$B$7:$HJ$100))</f>
        <v>2762114.514</v>
      </c>
      <c r="Z18" s="92">
        <f ca="1">SUMPRODUCT((Healthcare!$B$7:$B$100='Sector Aggregates'!Y$6)*(Healthcare!$B$7:$HJ$7='Sector Aggregates'!$B18)*(Healthcare!$B$8:$HJ$8=Z$7),(Healthcare!$B$7:$HJ$100))</f>
        <v>3137373.9300000006</v>
      </c>
      <c r="AA18" s="92">
        <f ca="1">SUMPRODUCT((Healthcare!$B$7:$B$100='Sector Aggregates'!Y$6)*(Healthcare!$B$7:$HJ$7='Sector Aggregates'!$B18)*(Healthcare!$B$8:$HJ$8=AA$7),(Healthcare!$B$7:$HJ$100))</f>
        <v>3502426.33158255</v>
      </c>
      <c r="AB18" s="144">
        <f ca="1">SUMPRODUCT((Healthcare!$B$7:$B$100='Sector Aggregates'!Y$6)*(Healthcare!$B$7:$HJ$7='Sector Aggregates'!$B18)*(Healthcare!$B$8:$HJ$8=AB$7),(Healthcare!$B$7:$HJ$100))</f>
        <v>3946145.394698753</v>
      </c>
      <c r="AC18" s="143">
        <f ca="1">SUMPRODUCT((Healthcare!$B$7:$B$100='Sector Aggregates'!AC$6)*(Healthcare!$B$7:$HJ$7='Sector Aggregates'!$B18)*(Healthcare!$B$8:$HJ$8=AC$7),(Healthcare!$B$7:$HJ$100))</f>
        <v>575667.701</v>
      </c>
      <c r="AD18" s="92">
        <f ca="1">SUMPRODUCT((Healthcare!$B$7:$B$100='Sector Aggregates'!AC$6)*(Healthcare!$B$7:$HJ$7='Sector Aggregates'!$B18)*(Healthcare!$B$8:$HJ$8=AD$7),(Healthcare!$B$7:$HJ$100))</f>
        <v>700503.66</v>
      </c>
      <c r="AE18" s="92">
        <f ca="1">SUMPRODUCT((Healthcare!$B$7:$B$100='Sector Aggregates'!AC$6)*(Healthcare!$B$7:$HJ$7='Sector Aggregates'!$B18)*(Healthcare!$B$8:$HJ$8=AE$7),(Healthcare!$B$7:$HJ$100))</f>
        <v>842973.37168641575</v>
      </c>
      <c r="AF18" s="144">
        <f ca="1">SUMPRODUCT((Healthcare!$B$7:$B$100='Sector Aggregates'!AC$6)*(Healthcare!$B$7:$HJ$7='Sector Aggregates'!$B18)*(Healthcare!$B$8:$HJ$8=AF$7),(Healthcare!$B$7:$HJ$100))</f>
        <v>974851.70925036236</v>
      </c>
      <c r="AG18" s="143">
        <f ca="1">SUMPRODUCT((Healthcare!$B$7:$B$100='Sector Aggregates'!AG$6)*(Healthcare!$B$7:$HJ$7='Sector Aggregates'!$B18)*(Healthcare!$B$8:$HJ$8=AG$7),(Healthcare!$B$7:$HJ$100))</f>
        <v>344099.7778703135</v>
      </c>
      <c r="AH18" s="92">
        <f ca="1">SUMPRODUCT((Healthcare!$B$7:$B$100='Sector Aggregates'!AG$6)*(Healthcare!$B$7:$HJ$7='Sector Aggregates'!$B18)*(Healthcare!$B$8:$HJ$8=AH$7),(Healthcare!$B$7:$HJ$100))</f>
        <v>429400.24955306767</v>
      </c>
      <c r="AI18" s="92">
        <f ca="1">SUMPRODUCT((Healthcare!$B$7:$B$100='Sector Aggregates'!AG$6)*(Healthcare!$B$7:$HJ$7='Sector Aggregates'!$B18)*(Healthcare!$B$8:$HJ$8=AI$7),(Healthcare!$B$7:$HJ$100))</f>
        <v>533260.53564631578</v>
      </c>
      <c r="AJ18" s="144">
        <f ca="1">SUMPRODUCT((Healthcare!$B$7:$B$100='Sector Aggregates'!AG$6)*(Healthcare!$B$7:$HJ$7='Sector Aggregates'!$B18)*(Healthcare!$B$8:$HJ$8=AJ$7),(Healthcare!$B$7:$HJ$100))</f>
        <v>633383.04524915456</v>
      </c>
      <c r="AK18" s="143">
        <f ca="1">SUMPRODUCT((Healthcare!$B$7:$B$100='Sector Aggregates'!AK$6)*(Healthcare!$B$7:$HJ$7='Sector Aggregates'!$B18)*(Healthcare!$B$8:$HJ$8=AK$7),(Healthcare!$B$7:$HJ$100))</f>
        <v>108758.78</v>
      </c>
      <c r="AL18" s="92">
        <f ca="1">SUMPRODUCT((Healthcare!$B$7:$B$100='Sector Aggregates'!AK$6)*(Healthcare!$B$7:$HJ$7='Sector Aggregates'!$B18)*(Healthcare!$B$8:$HJ$8=AL$7),(Healthcare!$B$7:$HJ$100))</f>
        <v>-57866.759999999995</v>
      </c>
      <c r="AM18" s="92">
        <f ca="1">SUMPRODUCT((Healthcare!$B$7:$B$100='Sector Aggregates'!AK$6)*(Healthcare!$B$7:$HJ$7='Sector Aggregates'!$B18)*(Healthcare!$B$8:$HJ$8=AM$7),(Healthcare!$B$7:$HJ$100))</f>
        <v>-282193.56988096057</v>
      </c>
      <c r="AN18" s="144">
        <f ca="1">SUMPRODUCT((Healthcare!$B$7:$B$100='Sector Aggregates'!AK$6)*(Healthcare!$B$7:$HJ$7='Sector Aggregates'!$B18)*(Healthcare!$B$8:$HJ$8=AN$7),(Healthcare!$B$7:$HJ$100))</f>
        <v>-637161.51124612673</v>
      </c>
      <c r="AO18" s="143">
        <f ca="1">SUMPRODUCT((Healthcare!$B$7:$B$100='Sector Aggregates'!AO$6)*(Healthcare!$B$7:$HJ$7='Sector Aggregates'!$B18)*(Healthcare!$B$8:$HJ$8=AO$7),(Healthcare!$B$7:$HJ$100))</f>
        <v>2780758.8</v>
      </c>
      <c r="AP18" s="92">
        <f ca="1">SUMPRODUCT((Healthcare!$B$7:$B$100='Sector Aggregates'!AO$6)*(Healthcare!$B$7:$HJ$7='Sector Aggregates'!$B18)*(Healthcare!$B$8:$HJ$8=AP$7),(Healthcare!$B$7:$HJ$100))</f>
        <v>3123175.2680000002</v>
      </c>
      <c r="AQ18" s="92">
        <f ca="1">SUMPRODUCT((Healthcare!$B$7:$B$100='Sector Aggregates'!AO$6)*(Healthcare!$B$7:$HJ$7='Sector Aggregates'!$B18)*(Healthcare!$B$8:$HJ$8=AQ$7),(Healthcare!$B$7:$HJ$100))</f>
        <v>3600179.1634508511</v>
      </c>
      <c r="AR18" s="144">
        <f ca="1">SUMPRODUCT((Healthcare!$B$7:$B$100='Sector Aggregates'!AO$6)*(Healthcare!$B$7:$HJ$7='Sector Aggregates'!$B18)*(Healthcare!$B$8:$HJ$8=AR$7),(Healthcare!$B$7:$HJ$100))</f>
        <v>4150145.5769699067</v>
      </c>
      <c r="AS18" s="166">
        <f ca="1">SUMPRODUCT((Healthcare!$B$7:$B$100='Sector Aggregates'!AS$6)*(Healthcare!$B$7:$HJ$7='Sector Aggregates'!$B18)*(Healthcare!$B$8:$HJ$8="FY24"),(Healthcare!$B$7:$HJ$100))</f>
        <v>20157.424722708507</v>
      </c>
    </row>
    <row r="19" spans="2:45" ht="12.75">
      <c r="B19" s="165" t="s">
        <v>518</v>
      </c>
      <c r="C19" s="166">
        <f ca="1">SUMPRODUCT((Infrastructure!$B$7:$B$100='Sector Aggregates'!C$6)*(Infrastructure!$B$7:$GR$7='Sector Aggregates'!$B19)*(Infrastructure!$B$8:$GR$8="FY24"),(Infrastructure!$B$7:$GR$100))</f>
        <v>7.4848148095540976</v>
      </c>
      <c r="D19" s="167">
        <f t="shared" ca="1" si="21"/>
        <v>-12.426908079059206</v>
      </c>
      <c r="E19" s="167">
        <f t="shared" ca="1" si="22"/>
        <v>23.45110550101921</v>
      </c>
      <c r="F19" s="167">
        <f t="shared" ca="1" si="23"/>
        <v>27.138795442751483</v>
      </c>
      <c r="G19" s="168">
        <f ca="1">SUMPRODUCT((Infrastructure!$B$7:$B$100='Sector Aggregates'!G$6)*(Infrastructure!$B$7:$GR$7='Sector Aggregates'!$B19)*(Infrastructure!$B$8:$GR$8=G$7),(Infrastructure!$B$7:$GR$100))</f>
        <v>36.012535401375501</v>
      </c>
      <c r="H19" s="169">
        <f ca="1">SUMPRODUCT((Infrastructure!$B$7:$B$100='Sector Aggregates'!G$6)*(Infrastructure!$B$7:$GR$7='Sector Aggregates'!$B19)*(Infrastructure!$B$8:$GR$8=H$7),(Infrastructure!$B$7:$GR$100))</f>
        <v>29.171496889574779</v>
      </c>
      <c r="I19" s="170">
        <f ca="1">SUMPRODUCT((Infrastructure!$B$7:$B$100='Sector Aggregates'!G$6)*(Infrastructure!$B$7:$GR$7='Sector Aggregates'!$B19)*(Infrastructure!$B$8:$GR$8=I$7),(Infrastructure!$B$7:$GR$100))</f>
        <v>22.944606945493856</v>
      </c>
      <c r="J19" s="168">
        <f ca="1">SUMPRODUCT((Infrastructure!$B$7:$B$100='Sector Aggregates'!J$6)*(Infrastructure!$B$7:$GR$7='Sector Aggregates'!$B19)*(Infrastructure!$B$8:$GR$8=J$7),(Infrastructure!$B$7:$GR$100))</f>
        <v>2.5924105441514973</v>
      </c>
      <c r="K19" s="169">
        <f ca="1">SUMPRODUCT((Infrastructure!$B$7:$B$100='Sector Aggregates'!J$6)*(Infrastructure!$B$7:$GR$7='Sector Aggregates'!$B19)*(Infrastructure!$B$8:$GR$8=K$7),(Infrastructure!$B$7:$GR$100))</f>
        <v>2.4016857705277532</v>
      </c>
      <c r="L19" s="170">
        <f ca="1">SUMPRODUCT((Infrastructure!$B$7:$B$100='Sector Aggregates'!J$6)*(Infrastructure!$B$7:$GR$7='Sector Aggregates'!$B19)*(Infrastructure!$B$8:$GR$8=L$7),(Infrastructure!$B$7:$GR$100))</f>
        <v>2.1917752293229942</v>
      </c>
      <c r="M19" s="168">
        <f ca="1">SUMPRODUCT((Infrastructure!$B$7:$B$100='Sector Aggregates'!M$6)*(Infrastructure!$B$7:$GR$7='Sector Aggregates'!$B19)*(Infrastructure!$B$8:$GR$8=M$7),(Infrastructure!$B$7:$GR$100))</f>
        <v>13.195735452658194</v>
      </c>
      <c r="N19" s="169">
        <f ca="1">SUMPRODUCT((Infrastructure!$B$7:$B$100='Sector Aggregates'!M$6)*(Infrastructure!$B$7:$GR$7='Sector Aggregates'!$B19)*(Infrastructure!$B$8:$GR$8=N$7),(Infrastructure!$B$7:$GR$100))</f>
        <v>11.595594415749204</v>
      </c>
      <c r="O19" s="170">
        <f ca="1">SUMPRODUCT((Infrastructure!$B$7:$B$100='Sector Aggregates'!M$6)*(Infrastructure!$B$7:$GR$7='Sector Aggregates'!$B19)*(Infrastructure!$B$8:$GR$8=O$7),(Infrastructure!$B$7:$GR$100))</f>
        <v>9.6610443325373989</v>
      </c>
      <c r="P19" s="168">
        <f ca="1">SUMPRODUCT((Infrastructure!$B$7:$B$100='Sector Aggregates'!P$6)*(Infrastructure!$B$7:$GR$7='Sector Aggregates'!$B19)*(Infrastructure!$B$8:$GR$8=P$7),(Infrastructure!$B$7:$GR$100))</f>
        <v>7.1986337958656472</v>
      </c>
      <c r="Q19" s="169">
        <f ca="1">SUMPRODUCT((Infrastructure!$B$7:$B$100='Sector Aggregates'!P$6)*(Infrastructure!$B$7:$GR$7='Sector Aggregates'!$B19)*(Infrastructure!$B$8:$GR$8=Q$7),(Infrastructure!$B$7:$GR$100))</f>
        <v>8.2329877675425713</v>
      </c>
      <c r="R19" s="170">
        <f ca="1">SUMPRODUCT((Infrastructure!$B$7:$B$100='Sector Aggregates'!P$6)*(Infrastructure!$B$7:$GR$7='Sector Aggregates'!$B19)*(Infrastructure!$B$8:$GR$8=R$7),(Infrastructure!$B$7:$GR$100))</f>
        <v>9.5524636117309569</v>
      </c>
      <c r="S19" s="168">
        <f t="shared" ca="1" si="24"/>
        <v>26.54427100015344</v>
      </c>
      <c r="T19" s="169">
        <f t="shared" ca="1" si="25"/>
        <v>27.586716701814744</v>
      </c>
      <c r="U19" s="170">
        <f t="shared" ca="1" si="26"/>
        <v>27.7457456606802</v>
      </c>
      <c r="V19" s="168">
        <f t="shared" ca="1" si="27"/>
        <v>9.1305020899452831</v>
      </c>
      <c r="W19" s="169">
        <f t="shared" ca="1" si="28"/>
        <v>10.666684494396993</v>
      </c>
      <c r="X19" s="170">
        <f t="shared" ca="1" si="29"/>
        <v>11.721141364684504</v>
      </c>
      <c r="Y19" s="143">
        <f ca="1">SUMPRODUCT((Infrastructure!$B$7:$B$100='Sector Aggregates'!Y$6)*(Infrastructure!$B$7:$GR$7='Sector Aggregates'!$B19)*(Infrastructure!$B$8:$GR$8=Y$7),(Infrastructure!$B$7:$GR$100))</f>
        <v>182929.56599999999</v>
      </c>
      <c r="Z19" s="92">
        <f ca="1">SUMPRODUCT((Infrastructure!$B$7:$B$100='Sector Aggregates'!Y$6)*(Infrastructure!$B$7:$GR$7='Sector Aggregates'!$B19)*(Infrastructure!$B$8:$GR$8=Z$7),(Infrastructure!$B$7:$GR$100))</f>
        <v>190527.715</v>
      </c>
      <c r="AA19" s="92">
        <f ca="1">SUMPRODUCT((Infrastructure!$B$7:$B$100='Sector Aggregates'!Y$6)*(Infrastructure!$B$7:$GR$7='Sector Aggregates'!$B19)*(Infrastructure!$B$8:$GR$8=AA$7),(Infrastructure!$B$7:$GR$100))</f>
        <v>201334.57075863282</v>
      </c>
      <c r="AB19" s="144">
        <f ca="1">SUMPRODUCT((Infrastructure!$B$7:$B$100='Sector Aggregates'!Y$6)*(Infrastructure!$B$7:$GR$7='Sector Aggregates'!$B19)*(Infrastructure!$B$8:$GR$8=AB$7),(Infrastructure!$B$7:$GR$100))</f>
        <v>232946.39358018813</v>
      </c>
      <c r="AC19" s="143">
        <f ca="1">SUMPRODUCT((Infrastructure!$B$7:$B$100='Sector Aggregates'!AC$6)*(Infrastructure!$B$7:$GR$7='Sector Aggregates'!$B19)*(Infrastructure!$B$8:$GR$8=AC$7),(Infrastructure!$B$7:$GR$100))</f>
        <v>52637.708000000013</v>
      </c>
      <c r="AD19" s="92">
        <f ca="1">SUMPRODUCT((Infrastructure!$B$7:$B$100='Sector Aggregates'!AC$6)*(Infrastructure!$B$7:$GR$7='Sector Aggregates'!$B19)*(Infrastructure!$B$8:$GR$8=AD$7),(Infrastructure!$B$7:$GR$100))</f>
        <v>50574.192999999999</v>
      </c>
      <c r="AE19" s="92">
        <f ca="1">SUMPRODUCT((Infrastructure!$B$7:$B$100='Sector Aggregates'!AC$6)*(Infrastructure!$B$7:$GR$7='Sector Aggregates'!$B19)*(Infrastructure!$B$8:$GR$8=AE$7),(Infrastructure!$B$7:$GR$100))</f>
        <v>55541.597657998784</v>
      </c>
      <c r="AF19" s="144">
        <f ca="1">SUMPRODUCT((Infrastructure!$B$7:$B$100='Sector Aggregates'!AC$6)*(Infrastructure!$B$7:$GR$7='Sector Aggregates'!$B19)*(Infrastructure!$B$8:$GR$8=AF$7),(Infrastructure!$B$7:$GR$100))</f>
        <v>64632.713888486061</v>
      </c>
      <c r="AG19" s="143">
        <f ca="1">SUMPRODUCT((Infrastructure!$B$7:$B$100='Sector Aggregates'!AG$6)*(Infrastructure!$B$7:$GR$7='Sector Aggregates'!$B19)*(Infrastructure!$B$8:$GR$8=AG$7),(Infrastructure!$B$7:$GR$100))</f>
        <v>19864.705720000009</v>
      </c>
      <c r="AH19" s="92">
        <f ca="1">SUMPRODUCT((Infrastructure!$B$7:$B$100='Sector Aggregates'!AG$6)*(Infrastructure!$B$7:$GR$7='Sector Aggregates'!$B19)*(Infrastructure!$B$8:$GR$8=AH$7),(Infrastructure!$B$7:$GR$100))</f>
        <v>17396.136999999992</v>
      </c>
      <c r="AI19" s="92">
        <f ca="1">SUMPRODUCT((Infrastructure!$B$7:$B$100='Sector Aggregates'!AG$6)*(Infrastructure!$B$7:$GR$7='Sector Aggregates'!$B19)*(Infrastructure!$B$8:$GR$8=AI$7),(Infrastructure!$B$7:$GR$100))</f>
        <v>21475.723440971829</v>
      </c>
      <c r="AJ19" s="144">
        <f ca="1">SUMPRODUCT((Infrastructure!$B$7:$B$100='Sector Aggregates'!AG$6)*(Infrastructure!$B$7:$GR$7='Sector Aggregates'!$B19)*(Infrastructure!$B$8:$GR$8=AJ$7),(Infrastructure!$B$7:$GR$100))</f>
        <v>27303.976095468202</v>
      </c>
      <c r="AK19" s="143">
        <f ca="1">SUMPRODUCT((Infrastructure!$B$7:$B$100='Sector Aggregates'!AK$6)*(Infrastructure!$B$7:$GR$7='Sector Aggregates'!$B19)*(Infrastructure!$B$8:$GR$8=AK$7),(Infrastructure!$B$7:$GR$100))</f>
        <v>92054.789999999979</v>
      </c>
      <c r="AL19" s="92">
        <f ca="1">SUMPRODUCT((Infrastructure!$B$7:$B$100='Sector Aggregates'!AK$6)*(Infrastructure!$B$7:$GR$7='Sector Aggregates'!$B19)*(Infrastructure!$B$8:$GR$8=AL$7),(Infrastructure!$B$7:$GR$100))</f>
        <v>40884.671999999962</v>
      </c>
      <c r="AM19" s="92">
        <f ca="1">SUMPRODUCT((Infrastructure!$B$7:$B$100='Sector Aggregates'!AK$6)*(Infrastructure!$B$7:$GR$7='Sector Aggregates'!$B19)*(Infrastructure!$B$8:$GR$8=AM$7),(Infrastructure!$B$7:$GR$100))</f>
        <v>17558.840085201871</v>
      </c>
      <c r="AN19" s="144">
        <f ca="1">SUMPRODUCT((Infrastructure!$B$7:$B$100='Sector Aggregates'!AK$6)*(Infrastructure!$B$7:$GR$7='Sector Aggregates'!$B19)*(Infrastructure!$B$8:$GR$8=AN$7),(Infrastructure!$B$7:$GR$100))</f>
        <v>-2059.4853508083033</v>
      </c>
      <c r="AO19" s="143">
        <f ca="1">SUMPRODUCT((Infrastructure!$B$7:$B$100='Sector Aggregates'!AO$6)*(Infrastructure!$B$7:$GR$7='Sector Aggregates'!$B19)*(Infrastructure!$B$8:$GR$8=AO$7),(Infrastructure!$B$7:$GR$100))</f>
        <v>213283.34179800749</v>
      </c>
      <c r="AP19" s="92">
        <f ca="1">SUMPRODUCT((Infrastructure!$B$7:$B$100='Sector Aggregates'!AO$6)*(Infrastructure!$B$7:$GR$7='Sector Aggregates'!$B19)*(Infrastructure!$B$8:$GR$8=AP$7),(Infrastructure!$B$7:$GR$100))</f>
        <v>241658.86879800749</v>
      </c>
      <c r="AQ19" s="92">
        <f ca="1">SUMPRODUCT((Infrastructure!$B$7:$B$100='Sector Aggregates'!AO$6)*(Infrastructure!$B$7:$GR$7='Sector Aggregates'!$B19)*(Infrastructure!$B$8:$GR$8=AQ$7),(Infrastructure!$B$7:$GR$100))</f>
        <v>260849.694513539</v>
      </c>
      <c r="AR19" s="144">
        <f ca="1">SUMPRODUCT((Infrastructure!$B$7:$B$100='Sector Aggregates'!AO$6)*(Infrastructure!$B$7:$GR$7='Sector Aggregates'!$B19)*(Infrastructure!$B$8:$GR$8=AR$7),(Infrastructure!$B$7:$GR$100))</f>
        <v>285831.77288356691</v>
      </c>
      <c r="AS19" s="166">
        <f ca="1">SUMPRODUCT((Infrastructure!$B$7:$B$100='Sector Aggregates'!AS$6)*(Infrastructure!$B$7:$GR$7='Sector Aggregates'!$B19)*(Infrastructure!$B$8:$GR$8="FY24"),(Infrastructure!$B$7:$GR$100))</f>
        <v>626.47899955967796</v>
      </c>
    </row>
    <row r="20" spans="2:45" ht="12.75">
      <c r="B20" s="165" t="s">
        <v>100</v>
      </c>
      <c r="C20" s="166">
        <f ca="1">SUMPRODUCT((Logistics!$B$7:$B$100='Sector Aggregates'!C$6)*(Logistics!$B$7:$HD$7='Sector Aggregates'!$B20)*(Logistics!$B$8:$HD$8="FY24"),(Logistics!$B$7:$HD$100))</f>
        <v>57.716753019862601</v>
      </c>
      <c r="D20" s="167">
        <f t="shared" ca="1" si="21"/>
        <v>12.270125895066863</v>
      </c>
      <c r="E20" s="167">
        <f t="shared" ca="1" si="22"/>
        <v>21.923212722900786</v>
      </c>
      <c r="F20" s="167">
        <f t="shared" ca="1" si="23"/>
        <v>26.166198483561786</v>
      </c>
      <c r="G20" s="168">
        <f ca="1">SUMPRODUCT((Logistics!$B$7:$B$100='Sector Aggregates'!G$6)*(Logistics!$B$7:$HD$7='Sector Aggregates'!$B20)*(Logistics!$B$8:$HD$8=G$7),(Logistics!$B$7:$HD$100))</f>
        <v>39.78097517658297</v>
      </c>
      <c r="H20" s="169">
        <f ca="1">SUMPRODUCT((Logistics!$B$7:$B$100='Sector Aggregates'!G$6)*(Logistics!$B$7:$HD$7='Sector Aggregates'!$B20)*(Logistics!$B$8:$HD$8=H$7),(Logistics!$B$7:$HD$100))</f>
        <v>32.627892825457778</v>
      </c>
      <c r="I20" s="170">
        <f ca="1">SUMPRODUCT((Logistics!$B$7:$B$100='Sector Aggregates'!G$6)*(Logistics!$B$7:$HD$7='Sector Aggregates'!$B20)*(Logistics!$B$8:$HD$8=I$7),(Logistics!$B$7:$HD$100))</f>
        <v>25.861041402233319</v>
      </c>
      <c r="J20" s="168">
        <f ca="1">SUMPRODUCT((Logistics!$B$7:$B$100='Sector Aggregates'!J$6)*(Logistics!$B$7:$HD$7='Sector Aggregates'!$B20)*(Logistics!$B$8:$HD$8=J$7),(Logistics!$B$7:$HD$100))</f>
        <v>6.1643558539389955</v>
      </c>
      <c r="K20" s="169">
        <f ca="1">SUMPRODUCT((Logistics!$B$7:$B$100='Sector Aggregates'!J$6)*(Logistics!$B$7:$HD$7='Sector Aggregates'!$B20)*(Logistics!$B$8:$HD$8=K$7),(Logistics!$B$7:$HD$100))</f>
        <v>5.3283339818285969</v>
      </c>
      <c r="L20" s="170">
        <f ca="1">SUMPRODUCT((Logistics!$B$7:$B$100='Sector Aggregates'!J$6)*(Logistics!$B$7:$HD$7='Sector Aggregates'!$B20)*(Logistics!$B$8:$HD$8=L$7),(Logistics!$B$7:$HD$100))</f>
        <v>4.5718292942149503</v>
      </c>
      <c r="M20" s="168">
        <f ca="1">SUMPRODUCT((Logistics!$B$7:$B$100='Sector Aggregates'!M$6)*(Logistics!$B$7:$HD$7='Sector Aggregates'!$B20)*(Logistics!$B$8:$HD$8=M$7),(Logistics!$B$7:$HD$100))</f>
        <v>23.817730061814544</v>
      </c>
      <c r="N20" s="169">
        <f ca="1">SUMPRODUCT((Logistics!$B$7:$B$100='Sector Aggregates'!M$6)*(Logistics!$B$7:$HD$7='Sector Aggregates'!$B20)*(Logistics!$B$8:$HD$8=N$7),(Logistics!$B$7:$HD$100))</f>
        <v>20.699994560864059</v>
      </c>
      <c r="O20" s="170">
        <f ca="1">SUMPRODUCT((Logistics!$B$7:$B$100='Sector Aggregates'!M$6)*(Logistics!$B$7:$HD$7='Sector Aggregates'!$B20)*(Logistics!$B$8:$HD$8=O$7),(Logistics!$B$7:$HD$100))</f>
        <v>16.995136322530517</v>
      </c>
      <c r="P20" s="168">
        <f ca="1">SUMPRODUCT((Logistics!$B$7:$B$100='Sector Aggregates'!P$6)*(Logistics!$B$7:$HD$7='Sector Aggregates'!$B20)*(Logistics!$B$8:$HD$8=P$7),(Logistics!$B$7:$HD$100))</f>
        <v>15.495738419121604</v>
      </c>
      <c r="Q20" s="169">
        <f ca="1">SUMPRODUCT((Logistics!$B$7:$B$100='Sector Aggregates'!P$6)*(Logistics!$B$7:$HD$7='Sector Aggregates'!$B20)*(Logistics!$B$8:$HD$8=Q$7),(Logistics!$B$7:$HD$100))</f>
        <v>16.330610163311515</v>
      </c>
      <c r="R20" s="170">
        <f ca="1">SUMPRODUCT((Logistics!$B$7:$B$100='Sector Aggregates'!P$6)*(Logistics!$B$7:$HD$7='Sector Aggregates'!$B20)*(Logistics!$B$8:$HD$8=R$7),(Logistics!$B$7:$HD$100))</f>
        <v>17.678442345404289</v>
      </c>
      <c r="S20" s="168">
        <f t="shared" ca="1" si="24"/>
        <v>37.032025080633794</v>
      </c>
      <c r="T20" s="169">
        <f t="shared" ca="1" si="25"/>
        <v>37.535899543072283</v>
      </c>
      <c r="U20" s="170">
        <f t="shared" ca="1" si="26"/>
        <v>38.358353176853463</v>
      </c>
      <c r="V20" s="168">
        <f t="shared" ca="1" si="27"/>
        <v>20.92072752857284</v>
      </c>
      <c r="W20" s="169">
        <f t="shared" ca="1" si="28"/>
        <v>22.413912435100514</v>
      </c>
      <c r="X20" s="170">
        <f t="shared" ca="1" si="29"/>
        <v>23.968279861376836</v>
      </c>
      <c r="Y20" s="143">
        <f ca="1">SUMPRODUCT((Logistics!$B$7:$B$100='Sector Aggregates'!Y$6)*(Logistics!$B$7:$HD$7='Sector Aggregates'!$B20)*(Logistics!$B$8:$HD$8=Y$7),(Logistics!$B$7:$HD$100))</f>
        <v>501226.696</v>
      </c>
      <c r="Z20" s="92">
        <f ca="1">SUMPRODUCT((Logistics!$B$7:$B$100='Sector Aggregates'!Y$6)*(Logistics!$B$7:$HD$7='Sector Aggregates'!$B20)*(Logistics!$B$8:$HD$8=Z$7),(Logistics!$B$7:$HD$100))</f>
        <v>580463.80000000005</v>
      </c>
      <c r="AA20" s="92">
        <f ca="1">SUMPRODUCT((Logistics!$B$7:$B$100='Sector Aggregates'!Y$6)*(Logistics!$B$7:$HD$7='Sector Aggregates'!$B20)*(Logistics!$B$8:$HD$8=AA$7),(Logistics!$B$7:$HD$100))</f>
        <v>660572.74503525055</v>
      </c>
      <c r="AB20" s="144">
        <f ca="1">SUMPRODUCT((Logistics!$B$7:$B$100='Sector Aggregates'!Y$6)*(Logistics!$B$7:$HD$7='Sector Aggregates'!$B20)*(Logistics!$B$8:$HD$8=AB$7),(Logistics!$B$7:$HD$100))</f>
        <v>779371.41359879356</v>
      </c>
      <c r="AC20" s="143">
        <f ca="1">SUMPRODUCT((Logistics!$B$7:$B$100='Sector Aggregates'!AC$6)*(Logistics!$B$7:$HD$7='Sector Aggregates'!$B20)*(Logistics!$B$8:$HD$8=AC$7),(Logistics!$B$7:$HD$100))</f>
        <v>182078.745</v>
      </c>
      <c r="AD20" s="92">
        <f ca="1">SUMPRODUCT((Logistics!$B$7:$B$100='Sector Aggregates'!AC$6)*(Logistics!$B$7:$HD$7='Sector Aggregates'!$B20)*(Logistics!$B$8:$HD$8=AD$7),(Logistics!$B$7:$HD$100))</f>
        <v>214957.5</v>
      </c>
      <c r="AE20" s="92">
        <f ca="1">SUMPRODUCT((Logistics!$B$7:$B$100='Sector Aggregates'!AC$6)*(Logistics!$B$7:$HD$7='Sector Aggregates'!$B20)*(Logistics!$B$8:$HD$8=AE$7),(Logistics!$B$7:$HD$100))</f>
        <v>247951.92198534665</v>
      </c>
      <c r="AF20" s="144">
        <f ca="1">SUMPRODUCT((Logistics!$B$7:$B$100='Sector Aggregates'!AC$6)*(Logistics!$B$7:$HD$7='Sector Aggregates'!$B20)*(Logistics!$B$8:$HD$8=AF$7),(Logistics!$B$7:$HD$100))</f>
        <v>298954.03938766057</v>
      </c>
      <c r="AG20" s="143">
        <f ca="1">SUMPRODUCT((Logistics!$B$7:$B$100='Sector Aggregates'!AG$6)*(Logistics!$B$7:$HD$7='Sector Aggregates'!$B20)*(Logistics!$B$8:$HD$8=AG$7),(Logistics!$B$7:$HD$100))</f>
        <v>108165.23900000003</v>
      </c>
      <c r="AH20" s="92">
        <f ca="1">SUMPRODUCT((Logistics!$B$7:$B$100='Sector Aggregates'!AG$6)*(Logistics!$B$7:$HD$7='Sector Aggregates'!$B20)*(Logistics!$B$8:$HD$8=AH$7),(Logistics!$B$7:$HD$100))</f>
        <v>121437.24999999999</v>
      </c>
      <c r="AI20" s="92">
        <f ca="1">SUMPRODUCT((Logistics!$B$7:$B$100='Sector Aggregates'!AG$6)*(Logistics!$B$7:$HD$7='Sector Aggregates'!$B20)*(Logistics!$B$8:$HD$8=AI$7),(Logistics!$B$7:$HD$100))</f>
        <v>148060.19664234083</v>
      </c>
      <c r="AJ20" s="144">
        <f ca="1">SUMPRODUCT((Logistics!$B$7:$B$100='Sector Aggregates'!AG$6)*(Logistics!$B$7:$HD$7='Sector Aggregates'!$B20)*(Logistics!$B$8:$HD$8=AJ$7),(Logistics!$B$7:$HD$100))</f>
        <v>186801.9215709276</v>
      </c>
      <c r="AK20" s="143">
        <f ca="1">SUMPRODUCT((Logistics!$B$7:$B$100='Sector Aggregates'!AK$6)*(Logistics!$B$7:$HD$7='Sector Aggregates'!$B20)*(Logistics!$B$8:$HD$8=AK$7),(Logistics!$B$7:$HD$100))</f>
        <v>335839.62700000009</v>
      </c>
      <c r="AL20" s="92">
        <f ca="1">SUMPRODUCT((Logistics!$B$7:$B$100='Sector Aggregates'!AK$6)*(Logistics!$B$7:$HD$7='Sector Aggregates'!$B20)*(Logistics!$B$8:$HD$8=AL$7),(Logistics!$B$7:$HD$100))</f>
        <v>288907.48199999996</v>
      </c>
      <c r="AM20" s="92">
        <f ca="1">SUMPRODUCT((Logistics!$B$7:$B$100='Sector Aggregates'!AK$6)*(Logistics!$B$7:$HD$7='Sector Aggregates'!$B20)*(Logistics!$B$8:$HD$8=AM$7),(Logistics!$B$7:$HD$100))</f>
        <v>301711.2086899649</v>
      </c>
      <c r="AN20" s="144">
        <f ca="1">SUMPRODUCT((Logistics!$B$7:$B$100='Sector Aggregates'!AK$6)*(Logistics!$B$7:$HD$7='Sector Aggregates'!$B20)*(Logistics!$B$8:$HD$8=AN$7),(Logistics!$B$7:$HD$100))</f>
        <v>249872.42580194832</v>
      </c>
      <c r="AO20" s="143">
        <f ca="1">SUMPRODUCT((Logistics!$B$7:$B$100='Sector Aggregates'!AO$6)*(Logistics!$B$7:$HD$7='Sector Aggregates'!$B20)*(Logistics!$B$8:$HD$8=AO$7),(Logistics!$B$7:$HD$100))</f>
        <v>659191.97199999983</v>
      </c>
      <c r="AP20" s="92">
        <f ca="1">SUMPRODUCT((Logistics!$B$7:$B$100='Sector Aggregates'!AO$6)*(Logistics!$B$7:$HD$7='Sector Aggregates'!$B20)*(Logistics!$B$8:$HD$8=AP$7),(Logistics!$B$7:$HD$100))</f>
        <v>783681.59500000009</v>
      </c>
      <c r="AQ20" s="92">
        <f ca="1">SUMPRODUCT((Logistics!$B$7:$B$100='Sector Aggregates'!AO$6)*(Logistics!$B$7:$HD$7='Sector Aggregates'!$B20)*(Logistics!$B$8:$HD$8=AQ$7),(Logistics!$B$7:$HD$100))</f>
        <v>906642.1594887746</v>
      </c>
      <c r="AR20" s="144">
        <f ca="1">SUMPRODUCT((Logistics!$B$7:$B$100='Sector Aggregates'!AO$6)*(Logistics!$B$7:$HD$7='Sector Aggregates'!$B20)*(Logistics!$B$8:$HD$8=AR$7),(Logistics!$B$7:$HD$100))</f>
        <v>1056665.049562406</v>
      </c>
      <c r="AS20" s="166">
        <f ca="1">SUMPRODUCT((Logistics!$B$7:$B$100='Sector Aggregates'!AS$6)*(Logistics!$B$7:$HD$7='Sector Aggregates'!$B20)*(Logistics!$B$8:$HD$8="FY24"),(Logistics!$B$7:$HD$100))</f>
        <v>4830.8922277624997</v>
      </c>
    </row>
    <row r="21" spans="2:45" ht="12.75">
      <c r="B21" s="165" t="s">
        <v>101</v>
      </c>
      <c r="C21" s="166">
        <f ca="1">SUMPRODUCT((Media!$B$7:$B$100='Sector Aggregates'!C$6)*(Media!$B$7:$ED$7='Sector Aggregates'!$B21)*(Media!$B$8:$ED$8="FY24"),(Media!$B$7:$ED$100))</f>
        <v>7.5291198267622459</v>
      </c>
      <c r="D21" s="167">
        <f t="shared" ca="1" si="21"/>
        <v>16.682042379951035</v>
      </c>
      <c r="E21" s="167">
        <f t="shared" ca="1" si="22"/>
        <v>6.6064551680697692</v>
      </c>
      <c r="F21" s="167">
        <f t="shared" ca="1" si="23"/>
        <v>25.639389968078685</v>
      </c>
      <c r="G21" s="168">
        <f ca="1">SUMPRODUCT((Media!$B$7:$B$100='Sector Aggregates'!G$6)*(Media!$B$7:$ED$7='Sector Aggregates'!$B21)*(Media!$B$8:$ED$8=G$7),(Media!$B$7:$ED$100))</f>
        <v>25.998283755281104</v>
      </c>
      <c r="H21" s="169">
        <f ca="1">SUMPRODUCT((Media!$B$7:$B$100='Sector Aggregates'!G$6)*(Media!$B$7:$ED$7='Sector Aggregates'!$B21)*(Media!$B$8:$ED$8=H$7),(Media!$B$7:$ED$100))</f>
        <v>24.387157151312895</v>
      </c>
      <c r="I21" s="170">
        <f ca="1">SUMPRODUCT((Media!$B$7:$B$100='Sector Aggregates'!G$6)*(Media!$B$7:$ED$7='Sector Aggregates'!$B21)*(Media!$B$8:$ED$8=I$7),(Media!$B$7:$ED$100))</f>
        <v>19.410439001263029</v>
      </c>
      <c r="J21" s="168">
        <f ca="1">SUMPRODUCT((Media!$B$7:$B$100='Sector Aggregates'!J$6)*(Media!$B$7:$ED$7='Sector Aggregates'!$B21)*(Media!$B$8:$ED$8=J$7),(Media!$B$7:$ED$100))</f>
        <v>2.2073381967905035</v>
      </c>
      <c r="K21" s="169">
        <f ca="1">SUMPRODUCT((Media!$B$7:$B$100='Sector Aggregates'!J$6)*(Media!$B$7:$ED$7='Sector Aggregates'!$B21)*(Media!$B$8:$ED$8=K$7),(Media!$B$7:$ED$100))</f>
        <v>2.1146719358418329</v>
      </c>
      <c r="L21" s="170">
        <f ca="1">SUMPRODUCT((Media!$B$7:$B$100='Sector Aggregates'!J$6)*(Media!$B$7:$ED$7='Sector Aggregates'!$B21)*(Media!$B$8:$ED$8=L$7),(Media!$B$7:$ED$100))</f>
        <v>1.9828407533394425</v>
      </c>
      <c r="M21" s="168">
        <f ca="1">SUMPRODUCT((Media!$B$7:$B$100='Sector Aggregates'!M$6)*(Media!$B$7:$ED$7='Sector Aggregates'!$B21)*(Media!$B$8:$ED$8=M$7),(Media!$B$7:$ED$100))</f>
        <v>15.371777429183746</v>
      </c>
      <c r="N21" s="169">
        <f ca="1">SUMPRODUCT((Media!$B$7:$B$100='Sector Aggregates'!M$6)*(Media!$B$7:$ED$7='Sector Aggregates'!$B21)*(Media!$B$8:$ED$8=N$7),(Media!$B$7:$ED$100))</f>
        <v>15.757860105389968</v>
      </c>
      <c r="O21" s="170">
        <f ca="1">SUMPRODUCT((Media!$B$7:$B$100='Sector Aggregates'!M$6)*(Media!$B$7:$ED$7='Sector Aggregates'!$B21)*(Media!$B$8:$ED$8=O$7),(Media!$B$7:$ED$100))</f>
        <v>12.739478705045377</v>
      </c>
      <c r="P21" s="168">
        <f ca="1">SUMPRODUCT((Media!$B$7:$B$100='Sector Aggregates'!P$6)*(Media!$B$7:$ED$7='Sector Aggregates'!$B21)*(Media!$B$8:$ED$8=P$7),(Media!$B$7:$ED$100))</f>
        <v>8.4903227365618719</v>
      </c>
      <c r="Q21" s="169">
        <f ca="1">SUMPRODUCT((Media!$B$7:$B$100='Sector Aggregates'!P$6)*(Media!$B$7:$ED$7='Sector Aggregates'!$B21)*(Media!$B$8:$ED$8=Q$7),(Media!$B$7:$ED$100))</f>
        <v>8.6712523428668202</v>
      </c>
      <c r="R21" s="170">
        <f ca="1">SUMPRODUCT((Media!$B$7:$B$100='Sector Aggregates'!P$6)*(Media!$B$7:$ED$7='Sector Aggregates'!$B21)*(Media!$B$8:$ED$8=R$7),(Media!$B$7:$ED$100))</f>
        <v>10.215331828457975</v>
      </c>
      <c r="S21" s="168">
        <f t="shared" ca="1" si="24"/>
        <v>22.253080832621411</v>
      </c>
      <c r="T21" s="169">
        <f t="shared" ca="1" si="25"/>
        <v>22.210754266610277</v>
      </c>
      <c r="U21" s="170">
        <f t="shared" ca="1" si="26"/>
        <v>24.219181349971368</v>
      </c>
      <c r="V21" s="168">
        <f t="shared" ca="1" si="27"/>
        <v>12.83018144205958</v>
      </c>
      <c r="W21" s="169">
        <f t="shared" ca="1" si="28"/>
        <v>13.366147833018443</v>
      </c>
      <c r="X21" s="170">
        <f t="shared" ca="1" si="29"/>
        <v>15.170828289442134</v>
      </c>
      <c r="Y21" s="143">
        <f ca="1">SUMPRODUCT((Media!$B$7:$B$100='Sector Aggregates'!Y$6)*(Media!$B$7:$ED$7='Sector Aggregates'!$B21)*(Media!$B$8:$ED$8=Y$7),(Media!$B$7:$ED$100))</f>
        <v>169716.7</v>
      </c>
      <c r="Z21" s="92">
        <f ca="1">SUMPRODUCT((Media!$B$7:$B$100='Sector Aggregates'!Y$6)*(Media!$B$7:$ED$7='Sector Aggregates'!$B21)*(Media!$B$8:$ED$8=Z$7),(Media!$B$7:$ED$100))</f>
        <v>188926.2</v>
      </c>
      <c r="AA21" s="92">
        <f ca="1">SUMPRODUCT((Media!$B$7:$B$100='Sector Aggregates'!Y$6)*(Media!$B$7:$ED$7='Sector Aggregates'!$B21)*(Media!$B$8:$ED$8=AA$7),(Media!$B$7:$ED$100))</f>
        <v>193331.32612535934</v>
      </c>
      <c r="AB21" s="144">
        <f ca="1">SUMPRODUCT((Media!$B$7:$B$100='Sector Aggregates'!Y$6)*(Media!$B$7:$ED$7='Sector Aggregates'!$B21)*(Media!$B$8:$ED$8=AB$7),(Media!$B$7:$ED$100))</f>
        <v>214005.5401051917</v>
      </c>
      <c r="AC21" s="143">
        <f ca="1">SUMPRODUCT((Media!$B$7:$B$100='Sector Aggregates'!AC$6)*(Media!$B$7:$ED$7='Sector Aggregates'!$B21)*(Media!$B$8:$ED$8=AC$7),(Media!$B$7:$ED$100))</f>
        <v>39716.100000000006</v>
      </c>
      <c r="AD21" s="92">
        <f ca="1">SUMPRODUCT((Media!$B$7:$B$100='Sector Aggregates'!AC$6)*(Media!$B$7:$ED$7='Sector Aggregates'!$B21)*(Media!$B$8:$ED$8=AD$7),(Media!$B$7:$ED$100))</f>
        <v>42041.899999999994</v>
      </c>
      <c r="AE21" s="92">
        <f ca="1">SUMPRODUCT((Media!$B$7:$B$100='Sector Aggregates'!AC$6)*(Media!$B$7:$ED$7='Sector Aggregates'!$B21)*(Media!$B$8:$ED$8=AE$7),(Media!$B$7:$ED$100))</f>
        <v>42940.345766082479</v>
      </c>
      <c r="AF21" s="144">
        <f ca="1">SUMPRODUCT((Media!$B$7:$B$100='Sector Aggregates'!AC$6)*(Media!$B$7:$ED$7='Sector Aggregates'!$B21)*(Media!$B$8:$ED$8=AF$7),(Media!$B$7:$ED$100))</f>
        <v>51830.38985706208</v>
      </c>
      <c r="AG21" s="143">
        <f ca="1">SUMPRODUCT((Media!$B$7:$B$100='Sector Aggregates'!AG$6)*(Media!$B$7:$ED$7='Sector Aggregates'!$B21)*(Media!$B$8:$ED$8=AG$7),(Media!$B$7:$ED$100))</f>
        <v>20774.040081212486</v>
      </c>
      <c r="AH21" s="92">
        <f ca="1">SUMPRODUCT((Media!$B$7:$B$100='Sector Aggregates'!AG$6)*(Media!$B$7:$ED$7='Sector Aggregates'!$B21)*(Media!$B$8:$ED$8=AH$7),(Media!$B$7:$ED$100))</f>
        <v>24239.574251588368</v>
      </c>
      <c r="AI21" s="92">
        <f ca="1">SUMPRODUCT((Media!$B$7:$B$100='Sector Aggregates'!AG$6)*(Media!$B$7:$ED$7='Sector Aggregates'!$B21)*(Media!$B$8:$ED$8=AI$7),(Media!$B$7:$ED$100))</f>
        <v>25840.950857450538</v>
      </c>
      <c r="AJ21" s="144">
        <f ca="1">SUMPRODUCT((Media!$B$7:$B$100='Sector Aggregates'!AG$6)*(Media!$B$7:$ED$7='Sector Aggregates'!$B21)*(Media!$B$8:$ED$8=AJ$7),(Media!$B$7:$ED$100))</f>
        <v>32466.413019251857</v>
      </c>
      <c r="AK21" s="143">
        <f ca="1">SUMPRODUCT((Media!$B$7:$B$100='Sector Aggregates'!AK$6)*(Media!$B$7:$ED$7='Sector Aggregates'!$B21)*(Media!$B$8:$ED$8=AK$7),(Media!$B$7:$ED$100))</f>
        <v>35302.400000000001</v>
      </c>
      <c r="AL21" s="92">
        <f ca="1">SUMPRODUCT((Media!$B$7:$B$100='Sector Aggregates'!AK$6)*(Media!$B$7:$ED$7='Sector Aggregates'!$B21)*(Media!$B$8:$ED$8=AL$7),(Media!$B$7:$ED$100))</f>
        <v>16071.399999999996</v>
      </c>
      <c r="AM21" s="92">
        <f ca="1">SUMPRODUCT((Media!$B$7:$B$100='Sector Aggregates'!AK$6)*(Media!$B$7:$ED$7='Sector Aggregates'!$B21)*(Media!$B$8:$ED$8=AM$7),(Media!$B$7:$ED$100))</f>
        <v>46460.63195900213</v>
      </c>
      <c r="AN21" s="144">
        <f ca="1">SUMPRODUCT((Media!$B$7:$B$100='Sector Aggregates'!AK$6)*(Media!$B$7:$ED$7='Sector Aggregates'!$B21)*(Media!$B$8:$ED$8=AN$7),(Media!$B$7:$ED$100))</f>
        <v>30104.818358242283</v>
      </c>
      <c r="AO21" s="143">
        <f ca="1">SUMPRODUCT((Media!$B$7:$B$100='Sector Aggregates'!AO$6)*(Media!$B$7:$ED$7='Sector Aggregates'!$B21)*(Media!$B$8:$ED$8=AO$7),(Media!$B$7:$ED$100))</f>
        <v>271898.59999999998</v>
      </c>
      <c r="AP21" s="92">
        <f ca="1">SUMPRODUCT((Media!$B$7:$B$100='Sector Aggregates'!AO$6)*(Media!$B$7:$ED$7='Sector Aggregates'!$B21)*(Media!$B$8:$ED$8=AP$7),(Media!$B$7:$ED$100))</f>
        <v>285496.5</v>
      </c>
      <c r="AQ21" s="92">
        <f ca="1">SUMPRODUCT((Media!$B$7:$B$100='Sector Aggregates'!AO$6)*(Media!$B$7:$ED$7='Sector Aggregates'!$B21)*(Media!$B$8:$ED$8=AQ$7),(Media!$B$7:$ED$100))</f>
        <v>298007.1370971913</v>
      </c>
      <c r="AR21" s="144">
        <f ca="1">SUMPRODUCT((Media!$B$7:$B$100='Sector Aggregates'!AO$6)*(Media!$B$7:$ED$7='Sector Aggregates'!$B21)*(Media!$B$8:$ED$8=AR$7),(Media!$B$7:$ED$100))</f>
        <v>317820.44445004314</v>
      </c>
      <c r="AS21" s="166">
        <f ca="1">SUMPRODUCT((Media!$B$7:$B$100='Sector Aggregates'!AS$6)*(Media!$B$7:$ED$7='Sector Aggregates'!$B21)*(Media!$B$8:$ED$8="FY24"),(Media!$B$7:$ED$100))</f>
        <v>630.18732950000003</v>
      </c>
    </row>
    <row r="22" spans="2:45" ht="12.75">
      <c r="B22" s="165" t="s">
        <v>102</v>
      </c>
      <c r="C22" s="166">
        <f ca="1">SUMPRODUCT((Metals!$B$7:$B$100='Sector Aggregates'!C$6)*(Metals!$B$7:$GF$7='Sector Aggregates'!$B22)*(Metals!$B$8:$GF$8="FY24"),(Metals!$B$7:$GF$100))</f>
        <v>191.51679825044502</v>
      </c>
      <c r="D22" s="167">
        <f t="shared" ca="1" si="21"/>
        <v>0.10220350801937172</v>
      </c>
      <c r="E22" s="167">
        <f t="shared" ca="1" si="22"/>
        <v>34.325290504351514</v>
      </c>
      <c r="F22" s="167">
        <f t="shared" ca="1" si="23"/>
        <v>25.214834284688848</v>
      </c>
      <c r="G22" s="168">
        <f ca="1">SUMPRODUCT((Metals!$B$7:$B$100='Sector Aggregates'!G$6)*(Metals!$B$7:$GF$7='Sector Aggregates'!$B22)*(Metals!$B$8:$GF$8=G$7),(Metals!$B$7:$GF$100))</f>
        <v>18.412782274639376</v>
      </c>
      <c r="H22" s="169">
        <f ca="1">SUMPRODUCT((Metals!$B$7:$B$100='Sector Aggregates'!G$6)*(Metals!$B$7:$GF$7='Sector Aggregates'!$B22)*(Metals!$B$8:$GF$8=H$7),(Metals!$B$7:$GF$100))</f>
        <v>13.707606516617126</v>
      </c>
      <c r="I22" s="170">
        <f ca="1">SUMPRODUCT((Metals!$B$7:$B$100='Sector Aggregates'!G$6)*(Metals!$B$7:$GF$7='Sector Aggregates'!$B22)*(Metals!$B$8:$GF$8=I$7),(Metals!$B$7:$GF$100))</f>
        <v>10.94727042121181</v>
      </c>
      <c r="J22" s="168">
        <f ca="1">SUMPRODUCT((Metals!$B$7:$B$100='Sector Aggregates'!J$6)*(Metals!$B$7:$GF$7='Sector Aggregates'!$B22)*(Metals!$B$8:$GF$8=J$7),(Metals!$B$7:$GF$100))</f>
        <v>2.9360196723679239</v>
      </c>
      <c r="K22" s="169">
        <f ca="1">SUMPRODUCT((Metals!$B$7:$B$100='Sector Aggregates'!J$6)*(Metals!$B$7:$GF$7='Sector Aggregates'!$B22)*(Metals!$B$8:$GF$8=K$7),(Metals!$B$7:$GF$100))</f>
        <v>2.6041895100552668</v>
      </c>
      <c r="L22" s="170">
        <f ca="1">SUMPRODUCT((Metals!$B$7:$B$100='Sector Aggregates'!J$6)*(Metals!$B$7:$GF$7='Sector Aggregates'!$B22)*(Metals!$B$8:$GF$8=L$7),(Metals!$B$7:$GF$100))</f>
        <v>2.2576980832321554</v>
      </c>
      <c r="M22" s="168">
        <f ca="1">SUMPRODUCT((Metals!$B$7:$B$100='Sector Aggregates'!M$6)*(Metals!$B$7:$GF$7='Sector Aggregates'!$B22)*(Metals!$B$8:$GF$8=M$7),(Metals!$B$7:$GF$100))</f>
        <v>9.6565910779393693</v>
      </c>
      <c r="N22" s="169">
        <f ca="1">SUMPRODUCT((Metals!$B$7:$B$100='Sector Aggregates'!M$6)*(Metals!$B$7:$GF$7='Sector Aggregates'!$B22)*(Metals!$B$8:$GF$8=N$7),(Metals!$B$7:$GF$100))</f>
        <v>7.755365584280197</v>
      </c>
      <c r="O22" s="170">
        <f ca="1">SUMPRODUCT((Metals!$B$7:$B$100='Sector Aggregates'!M$6)*(Metals!$B$7:$GF$7='Sector Aggregates'!$B22)*(Metals!$B$8:$GF$8=O$7),(Metals!$B$7:$GF$100))</f>
        <v>6.3582789328997826</v>
      </c>
      <c r="P22" s="168">
        <f ca="1">SUMPRODUCT((Metals!$B$7:$B$100='Sector Aggregates'!P$6)*(Metals!$B$7:$GF$7='Sector Aggregates'!$B22)*(Metals!$B$8:$GF$8=P$7),(Metals!$B$7:$GF$100))</f>
        <v>15.945551457542706</v>
      </c>
      <c r="Q22" s="169">
        <f ca="1">SUMPRODUCT((Metals!$B$7:$B$100='Sector Aggregates'!P$6)*(Metals!$B$7:$GF$7='Sector Aggregates'!$B22)*(Metals!$B$8:$GF$8=Q$7),(Metals!$B$7:$GF$100))</f>
        <v>18.998134407333058</v>
      </c>
      <c r="R22" s="170">
        <f ca="1">SUMPRODUCT((Metals!$B$7:$B$100='Sector Aggregates'!P$6)*(Metals!$B$7:$GF$7='Sector Aggregates'!$B22)*(Metals!$B$8:$GF$8=R$7),(Metals!$B$7:$GF$100))</f>
        <v>20.62338826359456</v>
      </c>
      <c r="S22" s="168">
        <f t="shared" ca="1" si="24"/>
        <v>16.865819374849394</v>
      </c>
      <c r="T22" s="169">
        <f t="shared" ca="1" si="25"/>
        <v>19.300014892746081</v>
      </c>
      <c r="U22" s="170">
        <f t="shared" ca="1" si="26"/>
        <v>20.825605038297159</v>
      </c>
      <c r="V22" s="168">
        <f t="shared" ca="1" si="27"/>
        <v>7.7956763735194752</v>
      </c>
      <c r="W22" s="169">
        <f t="shared" ca="1" si="28"/>
        <v>9.6785672063807926</v>
      </c>
      <c r="X22" s="170">
        <f t="shared" ca="1" si="29"/>
        <v>11.003820518172553</v>
      </c>
      <c r="Y22" s="143">
        <f ca="1">SUMPRODUCT((Metals!$B$7:$B$100='Sector Aggregates'!Y$6)*(Metals!$B$7:$GF$7='Sector Aggregates'!$B22)*(Metals!$B$8:$GF$8=Y$7),(Metals!$B$7:$GF$100))</f>
        <v>11412321.1</v>
      </c>
      <c r="Z22" s="92">
        <f ca="1">SUMPRODUCT((Metals!$B$7:$B$100='Sector Aggregates'!Y$6)*(Metals!$B$7:$GF$7='Sector Aggregates'!$B22)*(Metals!$B$8:$GF$8=Z$7),(Metals!$B$7:$GF$100))</f>
        <v>11167581</v>
      </c>
      <c r="AA22" s="92">
        <f ca="1">SUMPRODUCT((Metals!$B$7:$B$100='Sector Aggregates'!Y$6)*(Metals!$B$7:$GF$7='Sector Aggregates'!$B22)*(Metals!$B$8:$GF$8=AA$7),(Metals!$B$7:$GF$100))</f>
        <v>12082578.662775783</v>
      </c>
      <c r="AB22" s="144">
        <f ca="1">SUMPRODUCT((Metals!$B$7:$B$100='Sector Aggregates'!Y$6)*(Metals!$B$7:$GF$7='Sector Aggregates'!$B22)*(Metals!$B$8:$GF$8=AB$7),(Metals!$B$7:$GF$100))</f>
        <v>13307086.696982889</v>
      </c>
      <c r="AC22" s="143">
        <f ca="1">SUMPRODUCT((Metals!$B$7:$B$100='Sector Aggregates'!AC$6)*(Metals!$B$7:$GF$7='Sector Aggregates'!$B22)*(Metals!$B$8:$GF$8=AC$7),(Metals!$B$7:$GF$100))</f>
        <v>1894360.7399999998</v>
      </c>
      <c r="AD22" s="92">
        <f ca="1">SUMPRODUCT((Metals!$B$7:$B$100='Sector Aggregates'!AC$6)*(Metals!$B$7:$GF$7='Sector Aggregates'!$B22)*(Metals!$B$8:$GF$8=AD$7),(Metals!$B$7:$GF$100))</f>
        <v>1883504.0399999998</v>
      </c>
      <c r="AE22" s="92">
        <f ca="1">SUMPRODUCT((Metals!$B$7:$B$100='Sector Aggregates'!AC$6)*(Metals!$B$7:$GF$7='Sector Aggregates'!$B22)*(Metals!$B$8:$GF$8=AE$7),(Metals!$B$7:$GF$100))</f>
        <v>2331939.4813434863</v>
      </c>
      <c r="AF22" s="144">
        <f ca="1">SUMPRODUCT((Metals!$B$7:$B$100='Sector Aggregates'!AC$6)*(Metals!$B$7:$GF$7='Sector Aggregates'!$B22)*(Metals!$B$8:$GF$8=AF$7),(Metals!$B$7:$GF$100))</f>
        <v>2771281.3176174397</v>
      </c>
      <c r="AG22" s="143">
        <f ca="1">SUMPRODUCT((Metals!$B$7:$B$100='Sector Aggregates'!AG$6)*(Metals!$B$7:$GF$7='Sector Aggregates'!$B22)*(Metals!$B$8:$GF$8=AG$7),(Metals!$B$7:$GF$100))</f>
        <v>869699.60999999917</v>
      </c>
      <c r="AH22" s="92">
        <f ca="1">SUMPRODUCT((Metals!$B$7:$B$100='Sector Aggregates'!AG$6)*(Metals!$B$7:$GF$7='Sector Aggregates'!$B22)*(Metals!$B$8:$GF$8=AH$7),(Metals!$B$7:$GF$100))</f>
        <v>870588.47351064999</v>
      </c>
      <c r="AI22" s="92">
        <f ca="1">SUMPRODUCT((Metals!$B$7:$B$100='Sector Aggregates'!AG$6)*(Metals!$B$7:$GF$7='Sector Aggregates'!$B22)*(Metals!$B$8:$GF$8=AI$7),(Metals!$B$7:$GF$100))</f>
        <v>1169420.4961405799</v>
      </c>
      <c r="AJ22" s="144">
        <f ca="1">SUMPRODUCT((Metals!$B$7:$B$100='Sector Aggregates'!AG$6)*(Metals!$B$7:$GF$7='Sector Aggregates'!$B22)*(Metals!$B$8:$GF$8=AJ$7),(Metals!$B$7:$GF$100))</f>
        <v>1464287.9363336132</v>
      </c>
      <c r="AK22" s="143">
        <f ca="1">SUMPRODUCT((Metals!$B$7:$B$100='Sector Aggregates'!AK$6)*(Metals!$B$7:$GF$7='Sector Aggregates'!$B22)*(Metals!$B$8:$GF$8=AK$7),(Metals!$B$7:$GF$100))</f>
        <v>1679522.6631007753</v>
      </c>
      <c r="AL22" s="92">
        <f ca="1">SUMPRODUCT((Metals!$B$7:$B$100='Sector Aggregates'!AK$6)*(Metals!$B$7:$GF$7='Sector Aggregates'!$B22)*(Metals!$B$8:$GF$8=AL$7),(Metals!$B$7:$GF$100))</f>
        <v>2158272.2943645082</v>
      </c>
      <c r="AM22" s="92">
        <f ca="1">SUMPRODUCT((Metals!$B$7:$B$100='Sector Aggregates'!AK$6)*(Metals!$B$7:$GF$7='Sector Aggregates'!$B22)*(Metals!$B$8:$GF$8=AM$7),(Metals!$B$7:$GF$100))</f>
        <v>2055087.1846732374</v>
      </c>
      <c r="AN22" s="144">
        <f ca="1">SUMPRODUCT((Metals!$B$7:$B$100='Sector Aggregates'!AK$6)*(Metals!$B$7:$GF$7='Sector Aggregates'!$B22)*(Metals!$B$8:$GF$8=AN$7),(Metals!$B$7:$GF$100))</f>
        <v>1590623.6053834721</v>
      </c>
      <c r="AO22" s="143">
        <f ca="1">SUMPRODUCT((Metals!$B$7:$B$100='Sector Aggregates'!AO$6)*(Metals!$B$7:$GF$7='Sector Aggregates'!$B22)*(Metals!$B$8:$GF$8=AO$7),(Metals!$B$7:$GF$100))</f>
        <v>5059957.2000000011</v>
      </c>
      <c r="AP22" s="92">
        <f ca="1">SUMPRODUCT((Metals!$B$7:$B$100='Sector Aggregates'!AO$6)*(Metals!$B$7:$GF$7='Sector Aggregates'!$B22)*(Metals!$B$8:$GF$8=AP$7),(Metals!$B$7:$GF$100))</f>
        <v>5459757.6999999993</v>
      </c>
      <c r="AQ22" s="92">
        <f ca="1">SUMPRODUCT((Metals!$B$7:$B$100='Sector Aggregates'!AO$6)*(Metals!$B$7:$GF$7='Sector Aggregates'!$B22)*(Metals!$B$8:$GF$8=AQ$7),(Metals!$B$7:$GF$100))</f>
        <v>6155449.1144625088</v>
      </c>
      <c r="AR22" s="144">
        <f ca="1">SUMPRODUCT((Metals!$B$7:$B$100='Sector Aggregates'!AO$6)*(Metals!$B$7:$GF$7='Sector Aggregates'!$B22)*(Metals!$B$8:$GF$8=AR$7),(Metals!$B$7:$GF$100))</f>
        <v>7100132.7115508355</v>
      </c>
      <c r="AS22" s="166">
        <f ca="1">SUMPRODUCT((Metals!$B$7:$B$100='Sector Aggregates'!AS$6)*(Metals!$B$7:$GF$7='Sector Aggregates'!$B22)*(Metals!$B$8:$GF$8="FY24"),(Metals!$B$7:$GF$100))</f>
        <v>16029.956013562247</v>
      </c>
    </row>
    <row r="23" spans="2:45" ht="12.75">
      <c r="B23" s="165" t="s">
        <v>103</v>
      </c>
      <c r="C23" s="166">
        <f ca="1">SUMPRODUCT(('Oil &amp; Gas'!$B$7:$B$100='Sector Aggregates'!C$6)*('Oil &amp; Gas'!$B$7:$GL$7='Sector Aggregates'!$B23)*('Oil &amp; Gas'!$B$8:$GL$8="FY24"),('Oil &amp; Gas'!$B$7:$GL$100))</f>
        <v>402.20924851875822</v>
      </c>
      <c r="D23" s="167">
        <f t="shared" ca="1" si="21"/>
        <v>79.978042638457396</v>
      </c>
      <c r="E23" s="167">
        <f t="shared" ca="1" si="22"/>
        <v>-17.937946511159087</v>
      </c>
      <c r="F23" s="167">
        <f t="shared" ca="1" si="23"/>
        <v>22.494233555542852</v>
      </c>
      <c r="G23" s="168">
        <f ca="1">SUMPRODUCT(('Oil &amp; Gas'!$B$7:$B$100='Sector Aggregates'!G$6)*('Oil &amp; Gas'!$B$7:$GL$7='Sector Aggregates'!$B23)*('Oil &amp; Gas'!$B$8:$GL$8=G$7),('Oil &amp; Gas'!$B$7:$GL$100))</f>
        <v>13.931945425957389</v>
      </c>
      <c r="H23" s="169">
        <f ca="1">SUMPRODUCT(('Oil &amp; Gas'!$B$7:$B$100='Sector Aggregates'!G$6)*('Oil &amp; Gas'!$B$7:$GL$7='Sector Aggregates'!$B23)*('Oil &amp; Gas'!$B$8:$GL$8=H$7),('Oil &amp; Gas'!$B$7:$GL$100))</f>
        <v>16.977329756745487</v>
      </c>
      <c r="I23" s="170">
        <f ca="1">SUMPRODUCT(('Oil &amp; Gas'!$B$7:$B$100='Sector Aggregates'!G$6)*('Oil &amp; Gas'!$B$7:$GL$7='Sector Aggregates'!$B23)*('Oil &amp; Gas'!$B$8:$GL$8=I$7),('Oil &amp; Gas'!$B$7:$GL$100))</f>
        <v>13.859697117127901</v>
      </c>
      <c r="J23" s="168">
        <f ca="1">SUMPRODUCT(('Oil &amp; Gas'!$B$7:$B$100='Sector Aggregates'!J$6)*('Oil &amp; Gas'!$B$7:$GL$7='Sector Aggregates'!$B23)*('Oil &amp; Gas'!$B$8:$GL$8=J$7),('Oil &amp; Gas'!$B$7:$GL$100))</f>
        <v>2.089770857056406</v>
      </c>
      <c r="K23" s="169">
        <f ca="1">SUMPRODUCT(('Oil &amp; Gas'!$B$7:$B$100='Sector Aggregates'!J$6)*('Oil &amp; Gas'!$B$7:$GL$7='Sector Aggregates'!$B23)*('Oil &amp; Gas'!$B$8:$GL$8=K$7),('Oil &amp; Gas'!$B$7:$GL$100))</f>
        <v>1.9095653038907821</v>
      </c>
      <c r="L23" s="170">
        <f ca="1">SUMPRODUCT(('Oil &amp; Gas'!$B$7:$B$100='Sector Aggregates'!J$6)*('Oil &amp; Gas'!$B$7:$GL$7='Sector Aggregates'!$B23)*('Oil &amp; Gas'!$B$8:$GL$8=L$7),('Oil &amp; Gas'!$B$7:$GL$100))</f>
        <v>1.725994954263786</v>
      </c>
      <c r="M23" s="168">
        <f ca="1">SUMPRODUCT(('Oil &amp; Gas'!$B$7:$B$100='Sector Aggregates'!M$6)*('Oil &amp; Gas'!$B$7:$GL$7='Sector Aggregates'!$B23)*('Oil &amp; Gas'!$B$8:$GL$8=M$7),('Oil &amp; Gas'!$B$7:$GL$100))</f>
        <v>8.5663433523345542</v>
      </c>
      <c r="N23" s="169">
        <f ca="1">SUMPRODUCT(('Oil &amp; Gas'!$B$7:$B$100='Sector Aggregates'!M$6)*('Oil &amp; Gas'!$B$7:$GL$7='Sector Aggregates'!$B23)*('Oil &amp; Gas'!$B$8:$GL$8=N$7),('Oil &amp; Gas'!$B$7:$GL$100))</f>
        <v>9.4781865337141031</v>
      </c>
      <c r="O23" s="170">
        <f ca="1">SUMPRODUCT(('Oil &amp; Gas'!$B$7:$B$100='Sector Aggregates'!M$6)*('Oil &amp; Gas'!$B$7:$GL$7='Sector Aggregates'!$B23)*('Oil &amp; Gas'!$B$8:$GL$8=O$7),('Oil &amp; Gas'!$B$7:$GL$100))</f>
        <v>7.8654362978089507</v>
      </c>
      <c r="P23" s="168">
        <f ca="1">SUMPRODUCT(('Oil &amp; Gas'!$B$7:$B$100='Sector Aggregates'!P$6)*('Oil &amp; Gas'!$B$7:$GL$7='Sector Aggregates'!$B23)*('Oil &amp; Gas'!$B$8:$GL$8=P$7),('Oil &amp; Gas'!$B$7:$GL$100))</f>
        <v>14.999849577093782</v>
      </c>
      <c r="Q23" s="169">
        <f ca="1">SUMPRODUCT(('Oil &amp; Gas'!$B$7:$B$100='Sector Aggregates'!P$6)*('Oil &amp; Gas'!$B$7:$GL$7='Sector Aggregates'!$B23)*('Oil &amp; Gas'!$B$8:$GL$8=Q$7),('Oil &amp; Gas'!$B$7:$GL$100))</f>
        <v>11.247736430000527</v>
      </c>
      <c r="R23" s="170">
        <f ca="1">SUMPRODUCT(('Oil &amp; Gas'!$B$7:$B$100='Sector Aggregates'!P$6)*('Oil &amp; Gas'!$B$7:$GL$7='Sector Aggregates'!$B23)*('Oil &amp; Gas'!$B$8:$GL$8=R$7),('Oil &amp; Gas'!$B$7:$GL$100))</f>
        <v>12.45333819114121</v>
      </c>
      <c r="S23" s="168">
        <f t="shared" ca="1" si="24"/>
        <v>13.074373975848951</v>
      </c>
      <c r="T23" s="169">
        <f t="shared" ca="1" si="25"/>
        <v>11.020038337225611</v>
      </c>
      <c r="U23" s="170">
        <f t="shared" ca="1" si="26"/>
        <v>12.097484732276275</v>
      </c>
      <c r="V23" s="168">
        <f t="shared" ca="1" si="27"/>
        <v>6.8511231903438645</v>
      </c>
      <c r="W23" s="169">
        <f t="shared" ca="1" si="28"/>
        <v>5.3019840103792921</v>
      </c>
      <c r="X23" s="170">
        <f t="shared" ca="1" si="29"/>
        <v>6.0728034602401681</v>
      </c>
      <c r="Y23" s="143">
        <f ca="1">SUMPRODUCT(('Oil &amp; Gas'!$B$7:$B$100='Sector Aggregates'!Y$6)*('Oil &amp; Gas'!$B$7:$GL$7='Sector Aggregates'!$B23)*('Oil &amp; Gas'!$B$8:$GL$8=Y$7),('Oil &amp; Gas'!$B$7:$GL$100))</f>
        <v>37036262.807999998</v>
      </c>
      <c r="Z23" s="92">
        <f ca="1">SUMPRODUCT(('Oil &amp; Gas'!$B$7:$B$100='Sector Aggregates'!Y$6)*('Oil &amp; Gas'!$B$7:$GL$7='Sector Aggregates'!$B23)*('Oil &amp; Gas'!$B$8:$GL$8=Z$7),('Oil &amp; Gas'!$B$7:$GL$100))</f>
        <v>35269878.974840745</v>
      </c>
      <c r="AA23" s="92">
        <f ca="1">SUMPRODUCT(('Oil &amp; Gas'!$B$7:$B$100='Sector Aggregates'!Y$6)*('Oil &amp; Gas'!$B$7:$GL$7='Sector Aggregates'!$B23)*('Oil &amp; Gas'!$B$8:$GL$8=AA$7),('Oil &amp; Gas'!$B$7:$GL$100))</f>
        <v>37399837.292216316</v>
      </c>
      <c r="AB23" s="144">
        <f ca="1">SUMPRODUCT(('Oil &amp; Gas'!$B$7:$B$100='Sector Aggregates'!Y$6)*('Oil &amp; Gas'!$B$7:$GL$7='Sector Aggregates'!$B23)*('Oil &amp; Gas'!$B$8:$GL$8=AB$7),('Oil &amp; Gas'!$B$7:$GL$100))</f>
        <v>39997656.399523042</v>
      </c>
      <c r="AC23" s="143">
        <f ca="1">SUMPRODUCT(('Oil &amp; Gas'!$B$7:$B$100='Sector Aggregates'!AC$6)*('Oil &amp; Gas'!$B$7:$GL$7='Sector Aggregates'!$B23)*('Oil &amp; Gas'!$B$8:$GL$8=AC$7),('Oil &amp; Gas'!$B$7:$GL$100))</f>
        <v>2981074.8489999999</v>
      </c>
      <c r="AD23" s="92">
        <f ca="1">SUMPRODUCT(('Oil &amp; Gas'!$B$7:$B$100='Sector Aggregates'!AC$6)*('Oil &amp; Gas'!$B$7:$GL$7='Sector Aggregates'!$B23)*('Oil &amp; Gas'!$B$8:$GL$8=AD$7),('Oil &amp; Gas'!$B$7:$GL$100))</f>
        <v>4611315.8779999996</v>
      </c>
      <c r="AE23" s="92">
        <f ca="1">SUMPRODUCT(('Oil &amp; Gas'!$B$7:$B$100='Sector Aggregates'!AC$6)*('Oil &amp; Gas'!$B$7:$GL$7='Sector Aggregates'!$B23)*('Oil &amp; Gas'!$B$8:$GL$8=AE$7),('Oil &amp; Gas'!$B$7:$GL$100))</f>
        <v>4121476.4076622389</v>
      </c>
      <c r="AF23" s="144">
        <f ca="1">SUMPRODUCT(('Oil &amp; Gas'!$B$7:$B$100='Sector Aggregates'!AC$6)*('Oil &amp; Gas'!$B$7:$GL$7='Sector Aggregates'!$B23)*('Oil &amp; Gas'!$B$8:$GL$8=AF$7),('Oil &amp; Gas'!$B$7:$GL$100))</f>
        <v>4838710.3762006247</v>
      </c>
      <c r="AG23" s="143">
        <f ca="1">SUMPRODUCT(('Oil &amp; Gas'!$B$7:$B$100='Sector Aggregates'!AG$6)*('Oil &amp; Gas'!$B$7:$GL$7='Sector Aggregates'!$B23)*('Oil &amp; Gas'!$B$8:$GL$8=AG$7),('Oil &amp; Gas'!$B$7:$GL$100))</f>
        <v>1342598.6982787647</v>
      </c>
      <c r="AH23" s="92">
        <f ca="1">SUMPRODUCT(('Oil &amp; Gas'!$B$7:$B$100='Sector Aggregates'!AG$6)*('Oil &amp; Gas'!$B$7:$GL$7='Sector Aggregates'!$B23)*('Oil &amp; Gas'!$B$8:$GL$8=AH$7),('Oil &amp; Gas'!$B$7:$GL$100))</f>
        <v>2416382.8576515294</v>
      </c>
      <c r="AI23" s="92">
        <f ca="1">SUMPRODUCT(('Oil &amp; Gas'!$B$7:$B$100='Sector Aggregates'!AG$6)*('Oil &amp; Gas'!$B$7:$GL$7='Sector Aggregates'!$B23)*('Oil &amp; Gas'!$B$8:$GL$8=AI$7),('Oil &amp; Gas'!$B$7:$GL$100))</f>
        <v>1982933.3931411807</v>
      </c>
      <c r="AJ23" s="144">
        <f ca="1">SUMPRODUCT(('Oil &amp; Gas'!$B$7:$B$100='Sector Aggregates'!AG$6)*('Oil &amp; Gas'!$B$7:$GL$7='Sector Aggregates'!$B23)*('Oil &amp; Gas'!$B$8:$GL$8=AJ$7),('Oil &amp; Gas'!$B$7:$GL$100))</f>
        <v>2428979.0618452085</v>
      </c>
      <c r="AK23" s="143">
        <f ca="1">SUMPRODUCT(('Oil &amp; Gas'!$B$7:$B$100='Sector Aggregates'!AK$6)*('Oil &amp; Gas'!$B$7:$GL$7='Sector Aggregates'!$B23)*('Oil &amp; Gas'!$B$8:$GL$8=AK$7),('Oil &amp; Gas'!$B$7:$GL$100))</f>
        <v>6576842.2290000003</v>
      </c>
      <c r="AL23" s="92">
        <f ca="1">SUMPRODUCT(('Oil &amp; Gas'!$B$7:$B$100='Sector Aggregates'!AK$6)*('Oil &amp; Gas'!$B$7:$GL$7='Sector Aggregates'!$B23)*('Oil &amp; Gas'!$B$8:$GL$8=AL$7),('Oil &amp; Gas'!$B$7:$GL$100))</f>
        <v>5837201.0159999998</v>
      </c>
      <c r="AM23" s="92">
        <f ca="1">SUMPRODUCT(('Oil &amp; Gas'!$B$7:$B$100='Sector Aggregates'!AK$6)*('Oil &amp; Gas'!$B$7:$GL$7='Sector Aggregates'!$B23)*('Oil &amp; Gas'!$B$8:$GL$8=AM$7),('Oil &amp; Gas'!$B$7:$GL$100))</f>
        <v>5399208.0851045381</v>
      </c>
      <c r="AN23" s="144">
        <f ca="1">SUMPRODUCT(('Oil &amp; Gas'!$B$7:$B$100='Sector Aggregates'!AK$6)*('Oil &amp; Gas'!$B$7:$GL$7='Sector Aggregates'!$B23)*('Oil &amp; Gas'!$B$8:$GL$8=AN$7),('Oil &amp; Gas'!$B$7:$GL$100))</f>
        <v>4393654.1265331255</v>
      </c>
      <c r="AO23" s="143">
        <f ca="1">SUMPRODUCT(('Oil &amp; Gas'!$B$7:$B$100='Sector Aggregates'!AO$6)*('Oil &amp; Gas'!$B$7:$GL$7='Sector Aggregates'!$B23)*('Oil &amp; Gas'!$B$8:$GL$8=AO$7),('Oil &amp; Gas'!$B$7:$GL$100))</f>
        <v>14752440.934</v>
      </c>
      <c r="AP23" s="92">
        <f ca="1">SUMPRODUCT(('Oil &amp; Gas'!$B$7:$B$100='Sector Aggregates'!AO$6)*('Oil &amp; Gas'!$B$7:$GL$7='Sector Aggregates'!$B23)*('Oil &amp; Gas'!$B$8:$GL$8=AP$7),('Oil &amp; Gas'!$B$7:$GL$100))</f>
        <v>16109380.598999999</v>
      </c>
      <c r="AQ23" s="92">
        <f ca="1">SUMPRODUCT(('Oil &amp; Gas'!$B$7:$B$100='Sector Aggregates'!AO$6)*('Oil &amp; Gas'!$B$7:$GL$7='Sector Aggregates'!$B23)*('Oil &amp; Gas'!$B$8:$GL$8=AQ$7),('Oil &amp; Gas'!$B$7:$GL$100))</f>
        <v>17629621.795299198</v>
      </c>
      <c r="AR23" s="144">
        <f ca="1">SUMPRODUCT(('Oil &amp; Gas'!$B$7:$B$100='Sector Aggregates'!AO$6)*('Oil &amp; Gas'!$B$7:$GL$7='Sector Aggregates'!$B23)*('Oil &amp; Gas'!$B$8:$GL$8=AR$7),('Oil &amp; Gas'!$B$7:$GL$100))</f>
        <v>19504642.245828383</v>
      </c>
      <c r="AS23" s="166">
        <f ca="1">SUMPRODUCT(('Oil &amp; Gas'!$B$7:$B$100='Sector Aggregates'!AS$6)*('Oil &amp; Gas'!$B$7:$GL$7='Sector Aggregates'!$B23)*('Oil &amp; Gas'!$B$8:$GL$8="FY24"),('Oil &amp; Gas'!$B$7:$GL$100))</f>
        <v>33664.914101020069</v>
      </c>
    </row>
    <row r="24" spans="2:45" ht="12.75">
      <c r="B24" s="165" t="s">
        <v>104</v>
      </c>
      <c r="C24" s="166">
        <f ca="1">SUMPRODUCT(('Real Estate'!$B$7:$B$100='Sector Aggregates'!C$6)*('Real Estate'!$B$7:$CB$7='Sector Aggregates'!$B24)*('Real Estate'!$B$8:$CB$8="FY24"),('Real Estate'!$B$7:$CB$100))</f>
        <v>90.777793489242526</v>
      </c>
      <c r="D24" s="167">
        <f t="shared" ca="1" si="21"/>
        <v>18.274632707171001</v>
      </c>
      <c r="E24" s="167">
        <f t="shared" ca="1" si="22"/>
        <v>44.581305543661372</v>
      </c>
      <c r="F24" s="167">
        <f t="shared" ca="1" si="23"/>
        <v>23.575285622338392</v>
      </c>
      <c r="G24" s="168">
        <f ca="1">SUMPRODUCT(('Real Estate'!$B$7:$B$100='Sector Aggregates'!G$6)*('Real Estate'!$B$7:$IH$7='Sector Aggregates'!$B24)*('Real Estate'!$B$8:$IH$8=G$7),('Real Estate'!$B$7:$IH$100))</f>
        <v>80.373259136483355</v>
      </c>
      <c r="H24" s="169">
        <f ca="1">SUMPRODUCT(('Real Estate'!$B$7:$B$100='Sector Aggregates'!G$6)*('Real Estate'!$B$7:$IH$7='Sector Aggregates'!$B24)*('Real Estate'!$B$8:$IH$8=H$7),('Real Estate'!$B$7:$IH$100))</f>
        <v>55.590353700473294</v>
      </c>
      <c r="I24" s="170">
        <f ca="1">SUMPRODUCT(('Real Estate'!$B$7:$B$100='Sector Aggregates'!G$6)*('Real Estate'!$B$7:$IH$7='Sector Aggregates'!$B24)*('Real Estate'!$B$8:$IH$8=I$7),('Real Estate'!$B$7:$IH$100))</f>
        <v>44.985009276340577</v>
      </c>
      <c r="J24" s="168">
        <f ca="1">SUMPRODUCT(('Real Estate'!$B$7:$B$100='Sector Aggregates'!J$6)*('Real Estate'!$B$7:$IH$7='Sector Aggregates'!$B24)*('Real Estate'!$B$8:$IH$8=J$7),('Real Estate'!$B$7:$IH$100))</f>
        <v>6.6531230004035109</v>
      </c>
      <c r="K24" s="169">
        <f ca="1">SUMPRODUCT(('Real Estate'!$B$7:$B$100='Sector Aggregates'!J$6)*('Real Estate'!$B$7:$IH$7='Sector Aggregates'!$B24)*('Real Estate'!$B$8:$IH$8=K$7),('Real Estate'!$B$7:$IH$100))</f>
        <v>6.0138492771829348</v>
      </c>
      <c r="L24" s="170">
        <f ca="1">SUMPRODUCT(('Real Estate'!$B$7:$B$100='Sector Aggregates'!J$6)*('Real Estate'!$B$7:$IH$7='Sector Aggregates'!$B24)*('Real Estate'!$B$8:$IH$8=L$7),('Real Estate'!$B$7:$IH$100))</f>
        <v>5.3618945547606831</v>
      </c>
      <c r="M24" s="168">
        <f ca="1">SUMPRODUCT(('Real Estate'!$B$7:$B$100='Sector Aggregates'!M$6)*('Real Estate'!$B$7:$IH$7='Sector Aggregates'!$B24)*('Real Estate'!$B$8:$IH$8=M$7),('Real Estate'!$B$7:$IH$100))</f>
        <v>59.976221336148789</v>
      </c>
      <c r="N24" s="169">
        <f ca="1">SUMPRODUCT(('Real Estate'!$B$7:$B$100='Sector Aggregates'!M$6)*('Real Estate'!$B$7:$IH$7='Sector Aggregates'!$B24)*('Real Estate'!$B$8:$IH$8=N$7),('Real Estate'!$B$7:$IH$100))</f>
        <v>43.754519446514742</v>
      </c>
      <c r="O24" s="170">
        <f ca="1">SUMPRODUCT(('Real Estate'!$B$7:$B$100='Sector Aggregates'!M$6)*('Real Estate'!$B$7:$IH$7='Sector Aggregates'!$B24)*('Real Estate'!$B$8:$IH$8=O$7),('Real Estate'!$B$7:$IH$100))</f>
        <v>33.396810106709665</v>
      </c>
      <c r="P24" s="168">
        <f ca="1">SUMPRODUCT(('Real Estate'!$B$7:$B$100='Sector Aggregates'!P$6)*('Real Estate'!$B$7:$IH$7='Sector Aggregates'!$B24)*('Real Estate'!$B$8:$IH$8=P$7),('Real Estate'!$B$7:$IH$100))</f>
        <v>8.2777817795166388</v>
      </c>
      <c r="Q24" s="169">
        <f ca="1">SUMPRODUCT(('Real Estate'!$B$7:$B$100='Sector Aggregates'!P$6)*('Real Estate'!$B$7:$IH$7='Sector Aggregates'!$B24)*('Real Estate'!$B$8:$IH$8=Q$7),('Real Estate'!$B$7:$IH$100))</f>
        <v>10.818152569393948</v>
      </c>
      <c r="R24" s="170">
        <f ca="1">SUMPRODUCT(('Real Estate'!$B$7:$B$100='Sector Aggregates'!P$6)*('Real Estate'!$B$7:$IH$7='Sector Aggregates'!$B24)*('Real Estate'!$B$8:$IH$8=R$7),('Real Estate'!$B$7:$IH$100))</f>
        <v>11.919291873038956</v>
      </c>
      <c r="S24" s="168">
        <f t="shared" ca="1" si="24"/>
        <v>27.773497329584739</v>
      </c>
      <c r="T24" s="169">
        <f t="shared" ca="1" si="25"/>
        <v>29.483848055949203</v>
      </c>
      <c r="U24" s="170">
        <f t="shared" ca="1" si="26"/>
        <v>31.875487811549704</v>
      </c>
      <c r="V24" s="168">
        <f t="shared" ca="1" si="27"/>
        <v>19.897160897793274</v>
      </c>
      <c r="W24" s="169">
        <f t="shared" ca="1" si="28"/>
        <v>22.561545742530733</v>
      </c>
      <c r="X24" s="170">
        <f t="shared" ca="1" si="29"/>
        <v>23.219514776364246</v>
      </c>
      <c r="Y24" s="143">
        <f ca="1">SUMPRODUCT(('Real Estate'!$B$7:$B$100='Sector Aggregates'!Y$6)*('Real Estate'!$B$7:$IH$7='Sector Aggregates'!$B24)*('Real Estate'!$B$8:$IH$8=Y$7),('Real Estate'!$B$7:$IH$100))</f>
        <v>433290.658</v>
      </c>
      <c r="Z24" s="92">
        <f ca="1">SUMPRODUCT(('Real Estate'!$B$7:$B$100='Sector Aggregates'!Y$6)*('Real Estate'!$B$7:$IH$7='Sector Aggregates'!$B24)*('Real Estate'!$B$8:$IH$8=Z$7),('Real Estate'!$B$7:$IH$100))</f>
        <v>475118.99000000005</v>
      </c>
      <c r="AA24" s="92">
        <f ca="1">SUMPRODUCT(('Real Estate'!$B$7:$B$100='Sector Aggregates'!Y$6)*('Real Estate'!$B$7:$IH$7='Sector Aggregates'!$B24)*('Real Estate'!$B$8:$IH$8=AA$7),('Real Estate'!$B$7:$IH$100))</f>
        <v>605810.49414779898</v>
      </c>
      <c r="AB24" s="144">
        <f ca="1">SUMPRODUCT(('Real Estate'!$B$7:$B$100='Sector Aggregates'!Y$6)*('Real Estate'!$B$7:$IH$7='Sector Aggregates'!$B24)*('Real Estate'!$B$8:$IH$8=AB$7),('Real Estate'!$B$7:$IH$100))</f>
        <v>727418.13808902737</v>
      </c>
      <c r="AC24" s="143">
        <f ca="1">SUMPRODUCT(('Real Estate'!$B$7:$B$100='Sector Aggregates'!AC$6)*('Real Estate'!$B$7:$IH$7='Sector Aggregates'!$B24)*('Real Estate'!$B$8:$IH$8=AC$7),('Real Estate'!$B$7:$IH$100))</f>
        <v>111350.16800000002</v>
      </c>
      <c r="AD24" s="92">
        <f ca="1">SUMPRODUCT(('Real Estate'!$B$7:$B$100='Sector Aggregates'!AC$6)*('Real Estate'!$B$7:$IH$7='Sector Aggregates'!$B24)*('Real Estate'!$B$8:$IH$8=AD$7),('Real Estate'!$B$7:$IH$100))</f>
        <v>131957.16</v>
      </c>
      <c r="AE24" s="92">
        <f ca="1">SUMPRODUCT(('Real Estate'!$B$7:$B$100='Sector Aggregates'!AC$6)*('Real Estate'!$B$7:$IH$7='Sector Aggregates'!$B24)*('Real Estate'!$B$8:$IH$8=AE$7),('Real Estate'!$B$7:$IH$100))</f>
        <v>178616.24560153208</v>
      </c>
      <c r="AF24" s="144">
        <f ca="1">SUMPRODUCT(('Real Estate'!$B$7:$B$100='Sector Aggregates'!AC$6)*('Real Estate'!$B$7:$IH$7='Sector Aggregates'!$B24)*('Real Estate'!$B$8:$IH$8=AF$7),('Real Estate'!$B$7:$IH$100))</f>
        <v>231868.07994556968</v>
      </c>
      <c r="AG24" s="143">
        <f ca="1">SUMPRODUCT(('Real Estate'!$B$7:$B$100='Sector Aggregates'!AG$6)*('Real Estate'!$B$7:$IH$7='Sector Aggregates'!$B24)*('Real Estate'!$B$8:$IH$8=AG$7),('Real Estate'!$B$7:$IH$100))</f>
        <v>79928.542353054087</v>
      </c>
      <c r="AH24" s="92">
        <f ca="1">SUMPRODUCT(('Real Estate'!$B$7:$B$100='Sector Aggregates'!AG$6)*('Real Estate'!$B$7:$IH$7='Sector Aggregates'!$B24)*('Real Estate'!$B$8:$IH$8=AH$7),('Real Estate'!$B$7:$IH$100))</f>
        <v>94535.189896270342</v>
      </c>
      <c r="AI24" s="92">
        <f ca="1">SUMPRODUCT(('Real Estate'!$B$7:$B$100='Sector Aggregates'!AG$6)*('Real Estate'!$B$7:$IH$7='Sector Aggregates'!$B24)*('Real Estate'!$B$8:$IH$8=AI$7),('Real Estate'!$B$7:$IH$100))</f>
        <v>136680.21175020712</v>
      </c>
      <c r="AJ24" s="144">
        <f ca="1">SUMPRODUCT(('Real Estate'!$B$7:$B$100='Sector Aggregates'!AG$6)*('Real Estate'!$B$7:$IH$7='Sector Aggregates'!$B24)*('Real Estate'!$B$8:$IH$8=AJ$7),('Real Estate'!$B$7:$IH$100))</f>
        <v>168902.96205953538</v>
      </c>
      <c r="AK24" s="143">
        <f ca="1">SUMPRODUCT(('Real Estate'!$B$7:$B$100='Sector Aggregates'!AK$6)*('Real Estate'!$B$7:$IH$7='Sector Aggregates'!$B24)*('Real Estate'!$B$8:$IH$8=AK$7),('Real Estate'!$B$7:$IH$100))</f>
        <v>287600.13400000002</v>
      </c>
      <c r="AL24" s="92">
        <f ca="1">SUMPRODUCT(('Real Estate'!$B$7:$B$100='Sector Aggregates'!AK$6)*('Real Estate'!$B$7:$IH$7='Sector Aggregates'!$B24)*('Real Estate'!$B$8:$IH$8=AL$7),('Real Estate'!$B$7:$IH$100))</f>
        <v>316190.52</v>
      </c>
      <c r="AM24" s="92">
        <f ca="1">SUMPRODUCT(('Real Estate'!$B$7:$B$100='Sector Aggregates'!AK$6)*('Real Estate'!$B$7:$IH$7='Sector Aggregates'!$B24)*('Real Estate'!$B$8:$IH$8=AM$7),('Real Estate'!$B$7:$IH$100))</f>
        <v>217166.67658608904</v>
      </c>
      <c r="AN24" s="144">
        <f ca="1">SUMPRODUCT(('Real Estate'!$B$7:$B$100='Sector Aggregates'!AK$6)*('Real Estate'!$B$7:$IH$7='Sector Aggregates'!$B24)*('Real Estate'!$B$8:$IH$8=AN$7),('Real Estate'!$B$7:$IH$100))</f>
        <v>145552.92069996739</v>
      </c>
      <c r="AO24" s="143">
        <f ca="1">SUMPRODUCT(('Real Estate'!$B$7:$B$100='Sector Aggregates'!AO$6)*('Real Estate'!$B$7:$IH$7='Sector Aggregates'!$B24)*('Real Estate'!$B$8:$IH$8=AO$7),('Real Estate'!$B$7:$IH$100))</f>
        <v>1016059.911</v>
      </c>
      <c r="AP24" s="92">
        <f ca="1">SUMPRODUCT(('Real Estate'!$B$7:$B$100='Sector Aggregates'!AO$6)*('Real Estate'!$B$7:$IH$7='Sector Aggregates'!$B24)*('Real Estate'!$B$8:$IH$8=AP$7),('Real Estate'!$B$7:$IH$100))</f>
        <v>1142035.2989999999</v>
      </c>
      <c r="AQ24" s="92">
        <f ca="1">SUMPRODUCT(('Real Estate'!$B$7:$B$100='Sector Aggregates'!AO$6)*('Real Estate'!$B$7:$IH$7='Sector Aggregates'!$B24)*('Real Estate'!$B$8:$IH$8=AQ$7),('Real Estate'!$B$7:$IH$100))</f>
        <v>1263433.944691207</v>
      </c>
      <c r="AR24" s="144">
        <f ca="1">SUMPRODUCT(('Real Estate'!$B$7:$B$100='Sector Aggregates'!AO$6)*('Real Estate'!$B$7:$IH$7='Sector Aggregates'!$B24)*('Real Estate'!$B$8:$IH$8=AR$7),('Real Estate'!$B$7:$IH$100))</f>
        <v>1417055.3406917427</v>
      </c>
      <c r="AS24" s="166">
        <f ca="1">SUMPRODUCT(('Real Estate'!$B$7:$B$100='Sector Aggregates'!AS$6)*('Real Estate'!$B$7:$IH$7='Sector Aggregates'!$B24)*('Real Estate'!$B$8:$IH$8="FY24"),('Real Estate'!$B$7:$IH$100))</f>
        <v>7598.1013150496001</v>
      </c>
    </row>
    <row r="25" spans="2:45" ht="12.75">
      <c r="B25" s="165" t="s">
        <v>105</v>
      </c>
      <c r="C25" s="166">
        <f ca="1">SUMPRODUCT((Retail!$B$7:$B$100='Sector Aggregates'!C$6)*(Retail!$B$7:$JR$7='Sector Aggregates'!$B25)*(Retail!$B$8:$JR$8="FY24"),(Retail!$B$7:$JR$100))</f>
        <v>156.23493957356703</v>
      </c>
      <c r="D25" s="167">
        <f t="shared" ca="1" si="21"/>
        <v>-1.4586729172386792</v>
      </c>
      <c r="E25" s="167">
        <f t="shared" ca="1" si="22"/>
        <v>38.277471139850029</v>
      </c>
      <c r="F25" s="167">
        <f t="shared" ca="1" si="23"/>
        <v>34.568218144314656</v>
      </c>
      <c r="G25" s="168">
        <f ca="1">SUMPRODUCT((Retail!$B$7:$B$100='Sector Aggregates'!G$6)*(Retail!$B$7:$JR$7='Sector Aggregates'!$B25)*(Retail!$B$8:$JR$8=G$7),(Retail!$B$7:$JR$100))</f>
        <v>151.47362352592415</v>
      </c>
      <c r="H25" s="169">
        <f ca="1">SUMPRODUCT((Retail!$B$7:$B$100='Sector Aggregates'!G$6)*(Retail!$B$7:$JR$7='Sector Aggregates'!$B25)*(Retail!$B$8:$JR$8=H$7),(Retail!$B$7:$JR$100))</f>
        <v>109.5432410480865</v>
      </c>
      <c r="I25" s="170">
        <f ca="1">SUMPRODUCT((Retail!$B$7:$B$100='Sector Aggregates'!G$6)*(Retail!$B$7:$JR$7='Sector Aggregates'!$B25)*(Retail!$B$8:$JR$8=I$7),(Retail!$B$7:$JR$100))</f>
        <v>81.4035011822846</v>
      </c>
      <c r="J25" s="168">
        <f ca="1">SUMPRODUCT((Retail!$B$7:$B$100='Sector Aggregates'!J$6)*(Retail!$B$7:$JR$7='Sector Aggregates'!$B25)*(Retail!$B$8:$JR$8=J$7),(Retail!$B$7:$JR$100))</f>
        <v>22.811424473875444</v>
      </c>
      <c r="K25" s="169">
        <f ca="1">SUMPRODUCT((Retail!$B$7:$B$100='Sector Aggregates'!J$6)*(Retail!$B$7:$JR$7='Sector Aggregates'!$B25)*(Retail!$B$8:$JR$8=K$7),(Retail!$B$7:$JR$100))</f>
        <v>19.498754543328296</v>
      </c>
      <c r="L25" s="170">
        <f ca="1">SUMPRODUCT((Retail!$B$7:$B$100='Sector Aggregates'!J$6)*(Retail!$B$7:$JR$7='Sector Aggregates'!$B25)*(Retail!$B$8:$JR$8=L$7),(Retail!$B$7:$JR$100))</f>
        <v>16.322913669017474</v>
      </c>
      <c r="M25" s="168">
        <f ca="1">SUMPRODUCT((Retail!$B$7:$B$100='Sector Aggregates'!M$6)*(Retail!$B$7:$JR$7='Sector Aggregates'!$B25)*(Retail!$B$8:$JR$8=M$7),(Retail!$B$7:$JR$100))</f>
        <v>63.028697877167986</v>
      </c>
      <c r="N25" s="169">
        <f ca="1">SUMPRODUCT((Retail!$B$7:$B$100='Sector Aggregates'!M$6)*(Retail!$B$7:$JR$7='Sector Aggregates'!$B25)*(Retail!$B$8:$JR$8=N$7),(Retail!$B$7:$JR$100))</f>
        <v>50.149817078255673</v>
      </c>
      <c r="O25" s="170">
        <f ca="1">SUMPRODUCT((Retail!$B$7:$B$100='Sector Aggregates'!M$6)*(Retail!$B$7:$JR$7='Sector Aggregates'!$B25)*(Retail!$B$8:$JR$8=O$7),(Retail!$B$7:$JR$100))</f>
        <v>40.110701280236377</v>
      </c>
      <c r="P25" s="168">
        <f ca="1">SUMPRODUCT((Retail!$B$7:$B$100='Sector Aggregates'!P$6)*(Retail!$B$7:$JR$7='Sector Aggregates'!$B25)*(Retail!$B$8:$JR$8=P$7),(Retail!$B$7:$JR$100))</f>
        <v>15.05966777771798</v>
      </c>
      <c r="Q25" s="169">
        <f ca="1">SUMPRODUCT((Retail!$B$7:$B$100='Sector Aggregates'!P$6)*(Retail!$B$7:$JR$7='Sector Aggregates'!$B25)*(Retail!$B$8:$JR$8=Q$7),(Retail!$B$7:$JR$100))</f>
        <v>17.800052615540991</v>
      </c>
      <c r="R25" s="170">
        <f ca="1">SUMPRODUCT((Retail!$B$7:$B$100='Sector Aggregates'!P$6)*(Retail!$B$7:$JR$7='Sector Aggregates'!$B25)*(Retail!$B$8:$JR$8=R$7),(Retail!$B$7:$JR$100))</f>
        <v>20.051857023282118</v>
      </c>
      <c r="S25" s="168">
        <f t="shared" ca="1" si="24"/>
        <v>11.26542282659682</v>
      </c>
      <c r="T25" s="169">
        <f t="shared" ca="1" si="25"/>
        <v>11.654927716518314</v>
      </c>
      <c r="U25" s="170">
        <f t="shared" ca="1" si="26"/>
        <v>12.076651812598946</v>
      </c>
      <c r="V25" s="168">
        <f t="shared" ca="1" si="27"/>
        <v>4.5802434008828445</v>
      </c>
      <c r="W25" s="169">
        <f t="shared" ca="1" si="28"/>
        <v>5.218553363234915</v>
      </c>
      <c r="X25" s="170">
        <f t="shared" ca="1" si="29"/>
        <v>5.8305039242759857</v>
      </c>
      <c r="Y25" s="143">
        <f ca="1">SUMPRODUCT((Retail!$B$7:$B$100='Sector Aggregates'!Y$6)*(Retail!$B$7:$JR$7='Sector Aggregates'!$B25)*(Retail!$B$8:$JR$8=Y$7),(Retail!$B$7:$JR$100))</f>
        <v>1558748.6880000003</v>
      </c>
      <c r="Z25" s="92">
        <f ca="1">SUMPRODUCT((Retail!$B$7:$B$100='Sector Aggregates'!Y$6)*(Retail!$B$7:$JR$7='Sector Aggregates'!$B25)*(Retail!$B$8:$JR$8=Z$7),(Retail!$B$7:$JR$100))</f>
        <v>1884855.4490000003</v>
      </c>
      <c r="AA25" s="92">
        <f ca="1">SUMPRODUCT((Retail!$B$7:$B$100='Sector Aggregates'!Y$6)*(Retail!$B$7:$JR$7='Sector Aggregates'!$B25)*(Retail!$B$8:$JR$8=AA$7),(Retail!$B$7:$JR$100))</f>
        <v>2287535.8381942115</v>
      </c>
      <c r="AB25" s="144">
        <f ca="1">SUMPRODUCT((Retail!$B$7:$B$100='Sector Aggregates'!Y$6)*(Retail!$B$7:$JR$7='Sector Aggregates'!$B25)*(Retail!$B$8:$JR$8=AB$7),(Retail!$B$7:$JR$100))</f>
        <v>2755208.3463485544</v>
      </c>
      <c r="AC25" s="143">
        <f ca="1">SUMPRODUCT((Retail!$B$7:$B$100='Sector Aggregates'!AC$6)*(Retail!$B$7:$JR$7='Sector Aggregates'!$B25)*(Retail!$B$8:$JR$8=AC$7),(Retail!$B$7:$JR$100))</f>
        <v>191843.62600000002</v>
      </c>
      <c r="AD25" s="92">
        <f ca="1">SUMPRODUCT((Retail!$B$7:$B$100='Sector Aggregates'!AC$6)*(Retail!$B$7:$JR$7='Sector Aggregates'!$B25)*(Retail!$B$8:$JR$8=AD$7),(Retail!$B$7:$JR$100))</f>
        <v>212336.93600000002</v>
      </c>
      <c r="AE25" s="92">
        <f ca="1">SUMPRODUCT((Retail!$B$7:$B$100='Sector Aggregates'!AC$6)*(Retail!$B$7:$JR$7='Sector Aggregates'!$B25)*(Retail!$B$8:$JR$8=AE$7),(Retail!$B$7:$JR$100))</f>
        <v>266610.64843098668</v>
      </c>
      <c r="AF25" s="144">
        <f ca="1">SUMPRODUCT((Retail!$B$7:$B$100='Sector Aggregates'!AC$6)*(Retail!$B$7:$JR$7='Sector Aggregates'!$B25)*(Retail!$B$8:$JR$8=AF$7),(Retail!$B$7:$JR$100))</f>
        <v>332736.91870018013</v>
      </c>
      <c r="AG25" s="143">
        <f ca="1">SUMPRODUCT((Retail!$B$7:$B$100='Sector Aggregates'!AG$6)*(Retail!$B$7:$JR$7='Sector Aggregates'!$B25)*(Retail!$B$8:$JR$8=AG$7),(Retail!$B$7:$JR$100))</f>
        <v>87608.894536702297</v>
      </c>
      <c r="AH25" s="92">
        <f ca="1">SUMPRODUCT((Retail!$B$7:$B$100='Sector Aggregates'!AG$6)*(Retail!$B$7:$JR$7='Sector Aggregates'!$B25)*(Retail!$B$8:$JR$8=AH$7),(Retail!$B$7:$JR$100))</f>
        <v>86330.967319003219</v>
      </c>
      <c r="AI25" s="92">
        <f ca="1">SUMPRODUCT((Retail!$B$7:$B$100='Sector Aggregates'!AG$6)*(Retail!$B$7:$JR$7='Sector Aggregates'!$B25)*(Retail!$B$8:$JR$8=AI$7),(Retail!$B$7:$JR$100))</f>
        <v>119376.27841928804</v>
      </c>
      <c r="AJ25" s="144">
        <f ca="1">SUMPRODUCT((Retail!$B$7:$B$100='Sector Aggregates'!AG$6)*(Retail!$B$7:$JR$7='Sector Aggregates'!$B25)*(Retail!$B$8:$JR$8=AJ$7),(Retail!$B$7:$JR$100))</f>
        <v>160642.53075583195</v>
      </c>
      <c r="AK25" s="143">
        <f ca="1">SUMPRODUCT((Retail!$B$7:$B$100='Sector Aggregates'!AK$6)*(Retail!$B$7:$JR$7='Sector Aggregates'!$B25)*(Retail!$B$8:$JR$8=AK$7),(Retail!$B$7:$JR$100))</f>
        <v>198289.86582833555</v>
      </c>
      <c r="AL25" s="92">
        <f ca="1">SUMPRODUCT((Retail!$B$7:$B$100='Sector Aggregates'!AK$6)*(Retail!$B$7:$JR$7='Sector Aggregates'!$B25)*(Retail!$B$8:$JR$8=AL$7),(Retail!$B$7:$JR$100))</f>
        <v>306456.14500000008</v>
      </c>
      <c r="AM25" s="92">
        <f ca="1">SUMPRODUCT((Retail!$B$7:$B$100='Sector Aggregates'!AK$6)*(Retail!$B$7:$JR$7='Sector Aggregates'!$B25)*(Retail!$B$8:$JR$8=AM$7),(Retail!$B$7:$JR$100))</f>
        <v>293610.80762155878</v>
      </c>
      <c r="AN25" s="144">
        <f ca="1">SUMPRODUCT((Retail!$B$7:$B$100='Sector Aggregates'!AK$6)*(Retail!$B$7:$JR$7='Sector Aggregates'!$B25)*(Retail!$B$8:$JR$8=AN$7),(Retail!$B$7:$JR$100))</f>
        <v>269446.70858166623</v>
      </c>
      <c r="AO25" s="143">
        <f ca="1">SUMPRODUCT((Retail!$B$7:$B$100='Sector Aggregates'!AO$6)*(Retail!$B$7:$JR$7='Sector Aggregates'!$B25)*(Retail!$B$8:$JR$8=AO$7),(Retail!$B$7:$JR$100))</f>
        <v>524026.25099999993</v>
      </c>
      <c r="AP25" s="92">
        <f ca="1">SUMPRODUCT((Retail!$B$7:$B$100='Sector Aggregates'!AO$6)*(Retail!$B$7:$JR$7='Sector Aggregates'!$B25)*(Retail!$B$8:$JR$8=AP$7),(Retail!$B$7:$JR$100))</f>
        <v>573259.44099999999</v>
      </c>
      <c r="AQ25" s="92">
        <f ca="1">SUMPRODUCT((Retail!$B$7:$B$100='Sector Aggregates'!AO$6)*(Retail!$B$7:$JR$7='Sector Aggregates'!$B25)*(Retail!$B$8:$JR$8=AQ$7),(Retail!$B$7:$JR$100))</f>
        <v>670651.267148852</v>
      </c>
      <c r="AR25" s="144">
        <f ca="1">SUMPRODUCT((Retail!$B$7:$B$100='Sector Aggregates'!AO$6)*(Retail!$B$7:$JR$7='Sector Aggregates'!$B25)*(Retail!$B$8:$JR$8=AR$7),(Retail!$B$7:$JR$100))</f>
        <v>801135.42884985998</v>
      </c>
      <c r="AS25" s="166">
        <f ca="1">SUMPRODUCT((Retail!$B$7:$B$100='Sector Aggregates'!AS$6)*(Retail!$B$7:$JR$7='Sector Aggregates'!$B25)*(Retail!$B$8:$JR$8="FY24"),(Retail!$B$7:$JR$100))</f>
        <v>13076.864442307557</v>
      </c>
    </row>
    <row r="26" spans="2:45" ht="12.75">
      <c r="B26" s="165" t="s">
        <v>106</v>
      </c>
      <c r="C26" s="166">
        <f ca="1">SUMPRODUCT((Technology!$B$7:$B$100='Sector Aggregates'!C$6)*(Technology!$B$7:$FH$7='Sector Aggregates'!$B26)*(Technology!$B$8:$FH$8="FY24"),(Technology!$B$7:$FH$100))</f>
        <v>455.02070703422362</v>
      </c>
      <c r="D26" s="167">
        <f t="shared" ca="1" si="21"/>
        <v>3.7990878005543571</v>
      </c>
      <c r="E26" s="167">
        <f t="shared" ca="1" si="22"/>
        <v>9.9084957095241233</v>
      </c>
      <c r="F26" s="167">
        <f t="shared" ca="1" si="23"/>
        <v>12.033655110508889</v>
      </c>
      <c r="G26" s="168">
        <f ca="1">SUMPRODUCT((Technology!$B$7:$B$100='Sector Aggregates'!G$6)*(Technology!$B$7:$FH$7='Sector Aggregates'!$B26)*(Technology!$B$8:$FH$8=G$7),(Technology!$B$7:$FH$100))</f>
        <v>34.099113900835484</v>
      </c>
      <c r="H26" s="169">
        <f ca="1">SUMPRODUCT((Technology!$B$7:$B$100='Sector Aggregates'!G$6)*(Technology!$B$7:$FH$7='Sector Aggregates'!$B26)*(Technology!$B$8:$FH$8=H$7),(Technology!$B$7:$FH$100))</f>
        <v>31.025002826856657</v>
      </c>
      <c r="I26" s="170">
        <f ca="1">SUMPRODUCT((Technology!$B$7:$B$100='Sector Aggregates'!G$6)*(Technology!$B$7:$FH$7='Sector Aggregates'!$B26)*(Technology!$B$8:$FH$8=I$7),(Technology!$B$7:$FH$100))</f>
        <v>27.692573982571489</v>
      </c>
      <c r="J26" s="168">
        <f ca="1">SUMPRODUCT((Technology!$B$7:$B$100='Sector Aggregates'!J$6)*(Technology!$B$7:$FH$7='Sector Aggregates'!$B26)*(Technology!$B$8:$FH$8=J$7),(Technology!$B$7:$FH$100))</f>
        <v>9.5444034829386197</v>
      </c>
      <c r="K26" s="169">
        <f ca="1">SUMPRODUCT((Technology!$B$7:$B$100='Sector Aggregates'!J$6)*(Technology!$B$7:$FH$7='Sector Aggregates'!$B26)*(Technology!$B$8:$FH$8=K$7),(Technology!$B$7:$FH$100))</f>
        <v>9.3105260431904444</v>
      </c>
      <c r="L26" s="170">
        <f ca="1">SUMPRODUCT((Technology!$B$7:$B$100='Sector Aggregates'!J$6)*(Technology!$B$7:$FH$7='Sector Aggregates'!$B26)*(Technology!$B$8:$FH$8=L$7),(Technology!$B$7:$FH$100))</f>
        <v>8.9713205077130542</v>
      </c>
      <c r="M26" s="168">
        <f ca="1">SUMPRODUCT((Technology!$B$7:$B$100='Sector Aggregates'!M$6)*(Technology!$B$7:$FH$7='Sector Aggregates'!$B26)*(Technology!$B$8:$FH$8=M$7),(Technology!$B$7:$FH$100))</f>
        <v>22.315911574935303</v>
      </c>
      <c r="N26" s="169">
        <f ca="1">SUMPRODUCT((Technology!$B$7:$B$100='Sector Aggregates'!M$6)*(Technology!$B$7:$FH$7='Sector Aggregates'!$B26)*(Technology!$B$8:$FH$8=N$7),(Technology!$B$7:$FH$100))</f>
        <v>20.651221287920045</v>
      </c>
      <c r="O26" s="170">
        <f ca="1">SUMPRODUCT((Technology!$B$7:$B$100='Sector Aggregates'!M$6)*(Technology!$B$7:$FH$7='Sector Aggregates'!$B26)*(Technology!$B$8:$FH$8=O$7),(Technology!$B$7:$FH$100))</f>
        <v>18.485958957371299</v>
      </c>
      <c r="P26" s="168">
        <f ca="1">SUMPRODUCT((Technology!$B$7:$B$100='Sector Aggregates'!P$6)*(Technology!$B$7:$FH$7='Sector Aggregates'!$B26)*(Technology!$B$8:$FH$8=P$7),(Technology!$B$7:$FH$100))</f>
        <v>27.990180362735948</v>
      </c>
      <c r="Q26" s="169">
        <f ca="1">SUMPRODUCT((Technology!$B$7:$B$100='Sector Aggregates'!P$6)*(Technology!$B$7:$FH$7='Sector Aggregates'!$B26)*(Technology!$B$8:$FH$8=Q$7),(Technology!$B$7:$FH$100))</f>
        <v>30.0097508295175</v>
      </c>
      <c r="R26" s="170">
        <f ca="1">SUMPRODUCT((Technology!$B$7:$B$100='Sector Aggregates'!P$6)*(Technology!$B$7:$FH$7='Sector Aggregates'!$B26)*(Technology!$B$8:$FH$8=R$7),(Technology!$B$7:$FH$100))</f>
        <v>32.396123644408121</v>
      </c>
      <c r="S26" s="168">
        <f t="shared" ca="1" si="24"/>
        <v>22.480179077124756</v>
      </c>
      <c r="T26" s="169">
        <f t="shared" ca="1" si="25"/>
        <v>22.882017951400847</v>
      </c>
      <c r="U26" s="170">
        <f t="shared" ca="1" si="26"/>
        <v>23.477775656081707</v>
      </c>
      <c r="V26" s="168">
        <f t="shared" ca="1" si="27"/>
        <v>15.183479901846189</v>
      </c>
      <c r="W26" s="169">
        <f t="shared" ca="1" si="28"/>
        <v>15.828228399162336</v>
      </c>
      <c r="X26" s="170">
        <f t="shared" ca="1" si="29"/>
        <v>16.330946134637756</v>
      </c>
      <c r="Y26" s="143">
        <f ca="1">SUMPRODUCT((Technology!$B$7:$B$100='Sector Aggregates'!Y$6)*(Technology!$B$7:$FH$7='Sector Aggregates'!$B26)*(Technology!$B$8:$FH$8=Y$7),(Technology!$B$7:$FH$100))</f>
        <v>6996832.9199999999</v>
      </c>
      <c r="Z26" s="92">
        <f ca="1">SUMPRODUCT((Technology!$B$7:$B$100='Sector Aggregates'!Y$6)*(Technology!$B$7:$FH$7='Sector Aggregates'!$B26)*(Technology!$B$8:$FH$8=Z$7),(Technology!$B$7:$FH$100))</f>
        <v>7356008.2296005581</v>
      </c>
      <c r="AA26" s="92">
        <f ca="1">SUMPRODUCT((Technology!$B$7:$B$100='Sector Aggregates'!Y$6)*(Technology!$B$7:$FH$7='Sector Aggregates'!$B26)*(Technology!$B$8:$FH$8=AA$7),(Technology!$B$7:$FH$100))</f>
        <v>7755547.8329953719</v>
      </c>
      <c r="AB26" s="144">
        <f ca="1">SUMPRODUCT((Technology!$B$7:$B$100='Sector Aggregates'!Y$6)*(Technology!$B$7:$FH$7='Sector Aggregates'!$B26)*(Technology!$B$8:$FH$8=AB$7),(Technology!$B$7:$FH$100))</f>
        <v>8421354.4693788588</v>
      </c>
      <c r="AC26" s="143">
        <f ca="1">SUMPRODUCT((Technology!$B$7:$B$100='Sector Aggregates'!AC$6)*(Technology!$B$7:$FH$7='Sector Aggregates'!$B26)*(Technology!$B$8:$FH$8=AC$7),(Technology!$B$7:$FH$100))</f>
        <v>1584183.8599999999</v>
      </c>
      <c r="AD26" s="92">
        <f ca="1">SUMPRODUCT((Technology!$B$7:$B$100='Sector Aggregates'!AC$6)*(Technology!$B$7:$FH$7='Sector Aggregates'!$B26)*(Technology!$B$8:$FH$8=AD$7),(Technology!$B$7:$FH$100))</f>
        <v>1653643.8229422399</v>
      </c>
      <c r="AE26" s="92">
        <f ca="1">SUMPRODUCT((Technology!$B$7:$B$100='Sector Aggregates'!AC$6)*(Technology!$B$7:$FH$7='Sector Aggregates'!$B26)*(Technology!$B$8:$FH$8=AE$7),(Technology!$B$7:$FH$100))</f>
        <v>1774625.8473754805</v>
      </c>
      <c r="AF26" s="144">
        <f ca="1">SUMPRODUCT((Technology!$B$7:$B$100='Sector Aggregates'!AC$6)*(Technology!$B$7:$FH$7='Sector Aggregates'!$B26)*(Technology!$B$8:$FH$8=AF$7),(Technology!$B$7:$FH$100))</f>
        <v>1977146.7095241784</v>
      </c>
      <c r="AG26" s="143">
        <f ca="1">SUMPRODUCT((Technology!$B$7:$B$100='Sector Aggregates'!AG$6)*(Technology!$B$7:$FH$7='Sector Aggregates'!$B26)*(Technology!$B$8:$FH$8=AG$7),(Technology!$B$7:$FH$100))</f>
        <v>1076019.1200000001</v>
      </c>
      <c r="AH26" s="92">
        <f ca="1">SUMPRODUCT((Technology!$B$7:$B$100='Sector Aggregates'!AG$6)*(Technology!$B$7:$FH$7='Sector Aggregates'!$B26)*(Technology!$B$8:$FH$8=AH$7),(Technology!$B$7:$FH$100))</f>
        <v>1116898.0311195524</v>
      </c>
      <c r="AI26" s="92">
        <f ca="1">SUMPRODUCT((Technology!$B$7:$B$100='Sector Aggregates'!AG$6)*(Technology!$B$7:$FH$7='Sector Aggregates'!$B26)*(Technology!$B$8:$FH$8=AI$7),(Technology!$B$7:$FH$100))</f>
        <v>1227565.8246127926</v>
      </c>
      <c r="AJ26" s="144">
        <f ca="1">SUMPRODUCT((Technology!$B$7:$B$100='Sector Aggregates'!AG$6)*(Technology!$B$7:$FH$7='Sector Aggregates'!$B26)*(Technology!$B$8:$FH$8=AJ$7),(Technology!$B$7:$FH$100))</f>
        <v>1375286.8622011705</v>
      </c>
      <c r="AK26" s="143">
        <f ca="1">SUMPRODUCT((Technology!$B$7:$B$100='Sector Aggregates'!AK$6)*(Technology!$B$7:$FH$7='Sector Aggregates'!$B26)*(Technology!$B$8:$FH$8=AK$7),(Technology!$B$7:$FH$100))</f>
        <v>-1130802.29</v>
      </c>
      <c r="AL26" s="92">
        <f ca="1">SUMPRODUCT((Technology!$B$7:$B$100='Sector Aggregates'!AK$6)*(Technology!$B$7:$FH$7='Sector Aggregates'!$B26)*(Technology!$B$8:$FH$8=AL$7),(Technology!$B$7:$FH$100))</f>
        <v>-1182663.8495475184</v>
      </c>
      <c r="AM26" s="92">
        <f ca="1">SUMPRODUCT((Technology!$B$7:$B$100='Sector Aggregates'!AK$6)*(Technology!$B$7:$FH$7='Sector Aggregates'!$B26)*(Technology!$B$8:$FH$8=AM$7),(Technology!$B$7:$FH$100))</f>
        <v>-1437042.1013508437</v>
      </c>
      <c r="AN26" s="144">
        <f ca="1">SUMPRODUCT((Technology!$B$7:$B$100='Sector Aggregates'!AK$6)*(Technology!$B$7:$FH$7='Sector Aggregates'!$B26)*(Technology!$B$8:$FH$8=AN$7),(Technology!$B$7:$FH$100))</f>
        <v>-1535780.2537988406</v>
      </c>
      <c r="AO26" s="143">
        <f ca="1">SUMPRODUCT((Technology!$B$7:$B$100='Sector Aggregates'!AO$6)*(Technology!$B$7:$FH$7='Sector Aggregates'!$B26)*(Technology!$B$8:$FH$8=AO$7),(Technology!$B$7:$FH$100))</f>
        <v>3802382.17</v>
      </c>
      <c r="AP26" s="92">
        <f ca="1">SUMPRODUCT((Technology!$B$7:$B$100='Sector Aggregates'!AO$6)*(Technology!$B$7:$FH$7='Sector Aggregates'!$B26)*(Technology!$B$8:$FH$8=AP$7),(Technology!$B$7:$FH$100))</f>
        <v>3990320.95058061</v>
      </c>
      <c r="AQ26" s="92">
        <f ca="1">SUMPRODUCT((Technology!$B$7:$B$100='Sector Aggregates'!AO$6)*(Technology!$B$7:$FH$7='Sector Aggregates'!$B26)*(Technology!$B$8:$FH$8=AQ$7),(Technology!$B$7:$FH$100))</f>
        <v>4090556.5380614973</v>
      </c>
      <c r="AR26" s="144">
        <f ca="1">SUMPRODUCT((Technology!$B$7:$B$100='Sector Aggregates'!AO$6)*(Technology!$B$7:$FH$7='Sector Aggregates'!$B26)*(Technology!$B$8:$FH$8=AR$7),(Technology!$B$7:$FH$100))</f>
        <v>4245220.4383982159</v>
      </c>
      <c r="AS26" s="166">
        <f ca="1">SUMPRODUCT((Technology!$B$7:$B$100='Sector Aggregates'!AS$6)*(Technology!$B$7:$FH$7='Sector Aggregates'!$B26)*(Technology!$B$8:$FH$8="FY24"),(Technology!$B$7:$FH$100))</f>
        <v>38085.233178764516</v>
      </c>
    </row>
    <row r="27" spans="2:45" ht="12.75">
      <c r="B27" s="165" t="s">
        <v>107</v>
      </c>
      <c r="C27" s="166">
        <f ca="1">SUMPRODUCT((Telecom!$B$7:$B$100='Sector Aggregates'!C$6)*(Telecom!$B$7:$GF$7='Sector Aggregates'!$B27)*(Telecom!$B$8:$GF$8="FY24"),(Telecom!$B$7:$GF$100))</f>
        <v>150.06350134973104</v>
      </c>
      <c r="D27" s="167" t="str">
        <f t="shared" ca="1" si="21"/>
        <v>Loss</v>
      </c>
      <c r="E27" s="167" t="str">
        <f t="shared" ca="1" si="22"/>
        <v>Loss</v>
      </c>
      <c r="F27" s="167" t="str">
        <f t="shared" ca="1" si="23"/>
        <v>LP</v>
      </c>
      <c r="G27" s="263">
        <f ca="1">SUMPRODUCT((Telecom!$B$7:$B$100='Sector Aggregates'!G$6)*(Telecom!$B$7:$GF$7='Sector Aggregates'!$B27)*(Telecom!$B$8:$GF$8=G$7),(Telecom!$B$7:$GF$100))</f>
        <v>-93.399455319911283</v>
      </c>
      <c r="H27" s="169">
        <f ca="1">SUMPRODUCT((Telecom!$B$7:$B$100='Sector Aggregates'!G$6)*(Telecom!$B$7:$GF$7='Sector Aggregates'!$B27)*(Telecom!$B$8:$GF$8=H$7),(Telecom!$B$7:$GF$100))</f>
        <v>-381.67155818725138</v>
      </c>
      <c r="I27" s="170">
        <f ca="1">SUMPRODUCT((Telecom!$B$7:$B$100='Sector Aggregates'!G$6)*(Telecom!$B$7:$GF$7='Sector Aggregates'!$B27)*(Telecom!$B$8:$GF$8=I$7),(Telecom!$B$7:$GF$100))</f>
        <v>104.10235446978561</v>
      </c>
      <c r="J27" s="168">
        <f ca="1">SUMPRODUCT((Telecom!$B$7:$B$100='Sector Aggregates'!J$6)*(Telecom!$B$7:$GF$7='Sector Aggregates'!$B27)*(Telecom!$B$8:$GF$8=J$7),(Telecom!$B$7:$GF$100))</f>
        <v>188.10695263856044</v>
      </c>
      <c r="K27" s="169">
        <f ca="1">SUMPRODUCT((Telecom!$B$7:$B$100='Sector Aggregates'!J$6)*(Telecom!$B$7:$GF$7='Sector Aggregates'!$B27)*(Telecom!$B$8:$GF$8=K$7),(Telecom!$B$7:$GF$100))</f>
        <v>27.243007352939291</v>
      </c>
      <c r="L27" s="170">
        <f ca="1">SUMPRODUCT((Telecom!$B$7:$B$100='Sector Aggregates'!J$6)*(Telecom!$B$7:$GF$7='Sector Aggregates'!$B27)*(Telecom!$B$8:$GF$8=L$7),(Telecom!$B$7:$GF$100))</f>
        <v>21.716082830260646</v>
      </c>
      <c r="M27" s="168">
        <f ca="1">SUMPRODUCT((Telecom!$B$7:$B$100='Sector Aggregates'!M$6)*(Telecom!$B$7:$GF$7='Sector Aggregates'!$B27)*(Telecom!$B$8:$GF$8=M$7),(Telecom!$B$7:$GF$100))</f>
        <v>13.976472260701186</v>
      </c>
      <c r="N27" s="169">
        <f ca="1">SUMPRODUCT((Telecom!$B$7:$B$100='Sector Aggregates'!M$6)*(Telecom!$B$7:$GF$7='Sector Aggregates'!$B27)*(Telecom!$B$8:$GF$8=N$7),(Telecom!$B$7:$GF$100))</f>
        <v>12.111621969746308</v>
      </c>
      <c r="O27" s="170">
        <f ca="1">SUMPRODUCT((Telecom!$B$7:$B$100='Sector Aggregates'!M$6)*(Telecom!$B$7:$GF$7='Sector Aggregates'!$B27)*(Telecom!$B$8:$GF$8=O$7),(Telecom!$B$7:$GF$100))</f>
        <v>9.7053911788923379</v>
      </c>
      <c r="P27" s="168">
        <f ca="1">SUMPRODUCT((Telecom!$B$7:$B$100='Sector Aggregates'!P$6)*(Telecom!$B$7:$GF$7='Sector Aggregates'!$B27)*(Telecom!$B$8:$GF$8=P$7),(Telecom!$B$7:$GF$100))</f>
        <v>-201.40048139923042</v>
      </c>
      <c r="Q27" s="169">
        <f ca="1">SUMPRODUCT((Telecom!$B$7:$B$100='Sector Aggregates'!P$6)*(Telecom!$B$7:$GF$7='Sector Aggregates'!$B27)*(Telecom!$B$8:$GF$8=Q$7),(Telecom!$B$7:$GF$100))</f>
        <v>-7.1378143769291915</v>
      </c>
      <c r="R27" s="170">
        <f ca="1">SUMPRODUCT((Telecom!$B$7:$B$100='Sector Aggregates'!P$6)*(Telecom!$B$7:$GF$7='Sector Aggregates'!$B27)*(Telecom!$B$8:$GF$8=R$7),(Telecom!$B$7:$GF$100))</f>
        <v>20.860318617062077</v>
      </c>
      <c r="S27" s="168">
        <f t="shared" ca="1" si="24"/>
        <v>47.152287464690851</v>
      </c>
      <c r="T27" s="169">
        <f t="shared" ca="1" si="25"/>
        <v>48.142640361165569</v>
      </c>
      <c r="U27" s="170">
        <f t="shared" ca="1" si="26"/>
        <v>50.532460781533516</v>
      </c>
      <c r="V27" s="168">
        <f t="shared" ca="1" si="27"/>
        <v>-5.5523359958128156</v>
      </c>
      <c r="W27" s="169">
        <f t="shared" ca="1" si="28"/>
        <v>-1.2454067609360722</v>
      </c>
      <c r="X27" s="170">
        <f t="shared" ca="1" si="29"/>
        <v>3.9987282201039318</v>
      </c>
      <c r="Y27" s="143">
        <f ca="1">SUMPRODUCT((Telecom!$B$7:$B$100='Sector Aggregates'!Y$6)*(Telecom!$B$7:$GF$7='Sector Aggregates'!$B27)*(Telecom!$B$8:$GF$8=Y$7),(Telecom!$B$7:$GF$100))</f>
        <v>2275420.6</v>
      </c>
      <c r="Z27" s="92">
        <f ca="1">SUMPRODUCT((Telecom!$B$7:$B$100='Sector Aggregates'!Y$6)*(Telecom!$B$7:$GF$7='Sector Aggregates'!$B27)*(Telecom!$B$8:$GF$8=Z$7),(Telecom!$B$7:$GF$100))</f>
        <v>2422035.2000000002</v>
      </c>
      <c r="AA27" s="92">
        <f ca="1">SUMPRODUCT((Telecom!$B$7:$B$100='Sector Aggregates'!Y$6)*(Telecom!$B$7:$GF$7='Sector Aggregates'!$B27)*(Telecom!$B$8:$GF$8=AA$7),(Telecom!$B$7:$GF$100))</f>
        <v>2642405.8149599927</v>
      </c>
      <c r="AB27" s="144">
        <f ca="1">SUMPRODUCT((Telecom!$B$7:$B$100='Sector Aggregates'!Y$6)*(Telecom!$B$7:$GF$7='Sector Aggregates'!$B27)*(Telecom!$B$8:$GF$8=AB$7),(Telecom!$B$7:$GF$100))</f>
        <v>3017297.2278400916</v>
      </c>
      <c r="AC27" s="143">
        <f ca="1">SUMPRODUCT((Telecom!$B$7:$B$100='Sector Aggregates'!AC$6)*(Telecom!$B$7:$GF$7='Sector Aggregates'!$B27)*(Telecom!$B$8:$GF$8=AC$7),(Telecom!$B$7:$GF$100))</f>
        <v>1020774</v>
      </c>
      <c r="AD27" s="92">
        <f ca="1">SUMPRODUCT((Telecom!$B$7:$B$100='Sector Aggregates'!AC$6)*(Telecom!$B$7:$GF$7='Sector Aggregates'!$B27)*(Telecom!$B$8:$GF$8=AD$7),(Telecom!$B$7:$GF$100))</f>
        <v>1142045</v>
      </c>
      <c r="AE27" s="92">
        <f ca="1">SUMPRODUCT((Telecom!$B$7:$B$100='Sector Aggregates'!AC$6)*(Telecom!$B$7:$GF$7='Sector Aggregates'!$B27)*(Telecom!$B$8:$GF$8=AE$7),(Telecom!$B$7:$GF$100))</f>
        <v>1272123.9283787154</v>
      </c>
      <c r="AF27" s="144">
        <f ca="1">SUMPRODUCT((Telecom!$B$7:$B$100='Sector Aggregates'!AC$6)*(Telecom!$B$7:$GF$7='Sector Aggregates'!$B27)*(Telecom!$B$8:$GF$8=AF$7),(Telecom!$B$7:$GF$100))</f>
        <v>1524714.5383205924</v>
      </c>
      <c r="AG27" s="143">
        <f ca="1">SUMPRODUCT((Telecom!$B$7:$B$100='Sector Aggregates'!AG$6)*(Telecom!$B$7:$GF$7='Sector Aggregates'!$B27)*(Telecom!$B$8:$GF$8=AG$7),(Telecom!$B$7:$GF$100))</f>
        <v>-169992.27112988813</v>
      </c>
      <c r="AH27" s="92">
        <f ca="1">SUMPRODUCT((Telecom!$B$7:$B$100='Sector Aggregates'!AG$6)*(Telecom!$B$7:$GF$7='Sector Aggregates'!$B27)*(Telecom!$B$8:$GF$8=AH$7),(Telecom!$B$7:$GF$100))</f>
        <v>-134479.53224085693</v>
      </c>
      <c r="AI27" s="92">
        <f ca="1">SUMPRODUCT((Telecom!$B$7:$B$100='Sector Aggregates'!AG$6)*(Telecom!$B$7:$GF$7='Sector Aggregates'!$B27)*(Telecom!$B$8:$GF$8=AI$7),(Telecom!$B$7:$GF$100))</f>
        <v>-32908.700670879662</v>
      </c>
      <c r="AJ27" s="144">
        <f ca="1">SUMPRODUCT((Telecom!$B$7:$B$100='Sector Aggregates'!AG$6)*(Telecom!$B$7:$GF$7='Sector Aggregates'!$B27)*(Telecom!$B$8:$GF$8=AJ$7),(Telecom!$B$7:$GF$100))</f>
        <v>120653.51573405536</v>
      </c>
      <c r="AK27" s="143">
        <f ca="1">SUMPRODUCT((Telecom!$B$7:$B$100='Sector Aggregates'!AK$6)*(Telecom!$B$7:$GF$7='Sector Aggregates'!$B27)*(Telecom!$B$8:$GF$8=AK$7),(Telecom!$B$7:$GF$100))</f>
        <v>3691277.8</v>
      </c>
      <c r="AL27" s="92">
        <f ca="1">SUMPRODUCT((Telecom!$B$7:$B$100='Sector Aggregates'!AK$6)*(Telecom!$B$7:$GF$7='Sector Aggregates'!$B27)*(Telecom!$B$8:$GF$8=AL$7),(Telecom!$B$7:$GF$100))</f>
        <v>3401445.1999999997</v>
      </c>
      <c r="AM27" s="92">
        <f ca="1">SUMPRODUCT((Telecom!$B$7:$B$100='Sector Aggregates'!AK$6)*(Telecom!$B$7:$GF$7='Sector Aggregates'!$B27)*(Telecom!$B$8:$GF$8=AM$7),(Telecom!$B$7:$GF$100))</f>
        <v>2847169.0562191424</v>
      </c>
      <c r="AN27" s="144">
        <f ca="1">SUMPRODUCT((Telecom!$B$7:$B$100='Sector Aggregates'!AK$6)*(Telecom!$B$7:$GF$7='Sector Aggregates'!$B27)*(Telecom!$B$8:$GF$8=AN$7),(Telecom!$B$7:$GF$100))</f>
        <v>2237635.9675730951</v>
      </c>
      <c r="AO27" s="143">
        <f ca="1">SUMPRODUCT((Telecom!$B$7:$B$100='Sector Aggregates'!AO$6)*(Telecom!$B$7:$GF$7='Sector Aggregates'!$B27)*(Telecom!$B$8:$GF$8=AO$7),(Telecom!$B$7:$GF$100))</f>
        <v>258315.6</v>
      </c>
      <c r="AP27" s="92">
        <f ca="1">SUMPRODUCT((Telecom!$B$7:$B$100='Sector Aggregates'!AO$6)*(Telecom!$B$7:$GF$7='Sector Aggregates'!$B27)*(Telecom!$B$8:$GF$8=AP$7),(Telecom!$B$7:$GF$100))</f>
        <v>66772.2</v>
      </c>
      <c r="AQ27" s="92">
        <f ca="1">SUMPRODUCT((Telecom!$B$7:$B$100='Sector Aggregates'!AO$6)*(Telecom!$B$7:$GF$7='Sector Aggregates'!$B27)*(Telecom!$B$8:$GF$8=AQ$7),(Telecom!$B$7:$GF$100))</f>
        <v>461047.30290054902</v>
      </c>
      <c r="AR27" s="144">
        <f ca="1">SUMPRODUCT((Telecom!$B$7:$B$100='Sector Aggregates'!AO$6)*(Telecom!$B$7:$GF$7='Sector Aggregates'!$B27)*(Telecom!$B$8:$GF$8=AR$7),(Telecom!$B$7:$GF$100))</f>
        <v>578387.69363460434</v>
      </c>
      <c r="AS27" s="166">
        <f ca="1">SUMPRODUCT((Telecom!$B$7:$B$100='Sector Aggregates'!AS$6)*(Telecom!$B$7:$GF$7='Sector Aggregates'!$B27)*(Telecom!$B$8:$GF$8="FY24"),(Telecom!$B$7:$GF$100))</f>
        <v>12560.315062972486</v>
      </c>
    </row>
    <row r="28" spans="2:45" ht="12.75">
      <c r="B28" s="165" t="s">
        <v>108</v>
      </c>
      <c r="C28" s="166">
        <f ca="1">SUMPRODUCT((Utilities!$B$7:$B$100='Sector Aggregates'!C$6)*(Utilities!$B$7:$FT$7='Sector Aggregates'!$B28)*(Utilities!$B$8:$FT$8="FY24"),(Utilities!$B$7:$FT$100))</f>
        <v>126.5254524749104</v>
      </c>
      <c r="D28" s="167">
        <f t="shared" ca="1" si="21"/>
        <v>13.233732436555655</v>
      </c>
      <c r="E28" s="167">
        <f t="shared" ca="1" si="22"/>
        <v>11.682744811247758</v>
      </c>
      <c r="F28" s="167">
        <f t="shared" ca="1" si="23"/>
        <v>10.836363107298673</v>
      </c>
      <c r="G28" s="168">
        <f ca="1">SUMPRODUCT((Utilities!$B$7:$B$100='Sector Aggregates'!G$6)*(Utilities!$B$7:$FT$7='Sector Aggregates'!$B28)*(Utilities!$B$8:$FT$8=G$7),(Utilities!$B$7:$FT$100))</f>
        <v>24.590836274887341</v>
      </c>
      <c r="H28" s="169">
        <f ca="1">SUMPRODUCT((Utilities!$B$7:$B$100='Sector Aggregates'!G$6)*(Utilities!$B$7:$FT$7='Sector Aggregates'!$B28)*(Utilities!$B$8:$FT$8=H$7),(Utilities!$B$7:$FT$100))</f>
        <v>22.018474130849583</v>
      </c>
      <c r="I28" s="170">
        <f ca="1">SUMPRODUCT((Utilities!$B$7:$B$100='Sector Aggregates'!G$6)*(Utilities!$B$7:$FT$7='Sector Aggregates'!$B28)*(Utilities!$B$8:$FT$8=I$7),(Utilities!$B$7:$FT$100))</f>
        <v>19.8657493926735</v>
      </c>
      <c r="J28" s="168">
        <f ca="1">SUMPRODUCT((Utilities!$B$7:$B$100='Sector Aggregates'!J$6)*(Utilities!$B$7:$FT$7='Sector Aggregates'!$B28)*(Utilities!$B$8:$FT$8=J$7),(Utilities!$B$7:$FT$100))</f>
        <v>3.5079241044834109</v>
      </c>
      <c r="K28" s="169">
        <f ca="1">SUMPRODUCT((Utilities!$B$7:$B$100='Sector Aggregates'!J$6)*(Utilities!$B$7:$FT$7='Sector Aggregates'!$B28)*(Utilities!$B$8:$FT$8=K$7),(Utilities!$B$7:$FT$100))</f>
        <v>3.2606222973889856</v>
      </c>
      <c r="L28" s="170">
        <f ca="1">SUMPRODUCT((Utilities!$B$7:$B$100='Sector Aggregates'!J$6)*(Utilities!$B$7:$FT$7='Sector Aggregates'!$B28)*(Utilities!$B$8:$FT$8=L$7),(Utilities!$B$7:$FT$100))</f>
        <v>3.0161633844807434</v>
      </c>
      <c r="M28" s="168">
        <f ca="1">SUMPRODUCT((Utilities!$B$7:$B$100='Sector Aggregates'!M$6)*(Utilities!$B$7:$FT$7='Sector Aggregates'!$B28)*(Utilities!$B$8:$FT$8=M$7),(Utilities!$B$7:$FT$100))</f>
        <v>14.003355028967254</v>
      </c>
      <c r="N28" s="169">
        <f ca="1">SUMPRODUCT((Utilities!$B$7:$B$100='Sector Aggregates'!M$6)*(Utilities!$B$7:$FT$7='Sector Aggregates'!$B28)*(Utilities!$B$8:$FT$8=N$7),(Utilities!$B$7:$FT$100))</f>
        <v>12.244061202057964</v>
      </c>
      <c r="O28" s="170">
        <f ca="1">SUMPRODUCT((Utilities!$B$7:$B$100='Sector Aggregates'!M$6)*(Utilities!$B$7:$FT$7='Sector Aggregates'!$B28)*(Utilities!$B$8:$FT$8=O$7),(Utilities!$B$7:$FT$100))</f>
        <v>11.371690594121873</v>
      </c>
      <c r="P28" s="168">
        <f ca="1">SUMPRODUCT((Utilities!$B$7:$B$100='Sector Aggregates'!P$6)*(Utilities!$B$7:$FT$7='Sector Aggregates'!$B28)*(Utilities!$B$8:$FT$8=P$7),(Utilities!$B$7:$FT$100))</f>
        <v>14.265167988881183</v>
      </c>
      <c r="Q28" s="169">
        <f ca="1">SUMPRODUCT((Utilities!$B$7:$B$100='Sector Aggregates'!P$6)*(Utilities!$B$7:$FT$7='Sector Aggregates'!$B28)*(Utilities!$B$8:$FT$8=Q$7),(Utilities!$B$7:$FT$100))</f>
        <v>14.808575190142726</v>
      </c>
      <c r="R28" s="170">
        <f ca="1">SUMPRODUCT((Utilities!$B$7:$B$100='Sector Aggregates'!P$6)*(Utilities!$B$7:$FT$7='Sector Aggregates'!$B28)*(Utilities!$B$8:$FT$8=R$7),(Utilities!$B$7:$FT$100))</f>
        <v>15.182731468429308</v>
      </c>
      <c r="S28" s="168">
        <f t="shared" ca="1" si="24"/>
        <v>35.544502439059791</v>
      </c>
      <c r="T28" s="169">
        <f t="shared" ca="1" si="25"/>
        <v>36.007647748999091</v>
      </c>
      <c r="U28" s="170">
        <f t="shared" ca="1" si="26"/>
        <v>36.064365066945747</v>
      </c>
      <c r="V28" s="168">
        <f t="shared" ca="1" si="27"/>
        <v>14.492547971051909</v>
      </c>
      <c r="W28" s="169">
        <f t="shared" ca="1" si="28"/>
        <v>14.269878516127349</v>
      </c>
      <c r="X28" s="170">
        <f t="shared" ca="1" si="29"/>
        <v>14.644370817875702</v>
      </c>
      <c r="Y28" s="143">
        <f ca="1">SUMPRODUCT((Utilities!$B$7:$B$100='Sector Aggregates'!Y$6)*(Utilities!$B$7:$FT$7='Sector Aggregates'!$B28)*(Utilities!$B$8:$FT$8=Y$7),(Utilities!$B$7:$FT$100))</f>
        <v>2879006.0439999998</v>
      </c>
      <c r="Z28" s="92">
        <f ca="1">SUMPRODUCT((Utilities!$B$7:$B$100='Sector Aggregates'!Y$6)*(Utilities!$B$7:$FT$7='Sector Aggregates'!$B28)*(Utilities!$B$8:$FT$8=Z$7),(Utilities!$B$7:$FT$100))</f>
        <v>2971565.5320000001</v>
      </c>
      <c r="AA28" s="92">
        <f ca="1">SUMPRODUCT((Utilities!$B$7:$B$100='Sector Aggregates'!Y$6)*(Utilities!$B$7:$FT$7='Sector Aggregates'!$B28)*(Utilities!$B$8:$FT$8=AA$7),(Utilities!$B$7:$FT$100))</f>
        <v>3370511.8777871481</v>
      </c>
      <c r="AB28" s="144">
        <f ca="1">SUMPRODUCT((Utilities!$B$7:$B$100='Sector Aggregates'!Y$6)*(Utilities!$B$7:$FT$7='Sector Aggregates'!$B28)*(Utilities!$B$8:$FT$8=AB$7),(Utilities!$B$7:$FT$100))</f>
        <v>3640220.4675727482</v>
      </c>
      <c r="AC28" s="143">
        <f ca="1">SUMPRODUCT((Utilities!$B$7:$B$100='Sector Aggregates'!AC$6)*(Utilities!$B$7:$FT$7='Sector Aggregates'!$B28)*(Utilities!$B$8:$FT$8=AC$7),(Utilities!$B$7:$FT$100))</f>
        <v>995520.4770000003</v>
      </c>
      <c r="AD28" s="92">
        <f ca="1">SUMPRODUCT((Utilities!$B$7:$B$100='Sector Aggregates'!AC$6)*(Utilities!$B$7:$FT$7='Sector Aggregates'!$B28)*(Utilities!$B$8:$FT$8=AD$7),(Utilities!$B$7:$FT$100))</f>
        <v>1056228.1830000002</v>
      </c>
      <c r="AE28" s="92">
        <f ca="1">SUMPRODUCT((Utilities!$B$7:$B$100='Sector Aggregates'!AC$6)*(Utilities!$B$7:$FT$7='Sector Aggregates'!$B28)*(Utilities!$B$8:$FT$8=AE$7),(Utilities!$B$7:$FT$100))</f>
        <v>1213642.044291771</v>
      </c>
      <c r="AF28" s="144">
        <f ca="1">SUMPRODUCT((Utilities!$B$7:$B$100='Sector Aggregates'!AC$6)*(Utilities!$B$7:$FT$7='Sector Aggregates'!$B28)*(Utilities!$B$8:$FT$8=AF$7),(Utilities!$B$7:$FT$100))</f>
        <v>1312822.3986671153</v>
      </c>
      <c r="AG28" s="143">
        <f ca="1">SUMPRODUCT((Utilities!$B$7:$B$100='Sector Aggregates'!AG$6)*(Utilities!$B$7:$FT$7='Sector Aggregates'!$B28)*(Utilities!$B$8:$FT$8=AG$7),(Utilities!$B$7:$FT$100))</f>
        <v>380324.44126809842</v>
      </c>
      <c r="AH28" s="92">
        <f ca="1">SUMPRODUCT((Utilities!$B$7:$B$100='Sector Aggregates'!AG$6)*(Utilities!$B$7:$FT$7='Sector Aggregates'!$B28)*(Utilities!$B$8:$FT$8=AH$7),(Utilities!$B$7:$FT$100))</f>
        <v>430655.56021634385</v>
      </c>
      <c r="AI28" s="92">
        <f ca="1">SUMPRODUCT((Utilities!$B$7:$B$100='Sector Aggregates'!AG$6)*(Utilities!$B$7:$FT$7='Sector Aggregates'!$B28)*(Utilities!$B$8:$FT$8=AI$7),(Utilities!$B$7:$FT$100))</f>
        <v>480967.95033186872</v>
      </c>
      <c r="AJ28" s="144">
        <f ca="1">SUMPRODUCT((Utilities!$B$7:$B$100='Sector Aggregates'!AG$6)*(Utilities!$B$7:$FT$7='Sector Aggregates'!$B28)*(Utilities!$B$8:$FT$8=AJ$7),(Utilities!$B$7:$FT$100))</f>
        <v>533087.38385956199</v>
      </c>
      <c r="AK28" s="143">
        <f ca="1">SUMPRODUCT((Utilities!$B$7:$B$100='Sector Aggregates'!AK$6)*(Utilities!$B$7:$FT$7='Sector Aggregates'!$B28)*(Utilities!$B$8:$FT$8=AK$7),(Utilities!$B$7:$FT$100))</f>
        <v>3916401.6030000001</v>
      </c>
      <c r="AL28" s="92">
        <f ca="1">SUMPRODUCT((Utilities!$B$7:$B$100='Sector Aggregates'!AK$6)*(Utilities!$B$7:$FT$7='Sector Aggregates'!$B28)*(Utilities!$B$8:$FT$8=AL$7),(Utilities!$B$7:$FT$100))</f>
        <v>4200557.8660000004</v>
      </c>
      <c r="AM28" s="92">
        <f ca="1">SUMPRODUCT((Utilities!$B$7:$B$100='Sector Aggregates'!AK$6)*(Utilities!$B$7:$FT$7='Sector Aggregates'!$B28)*(Utilities!$B$8:$FT$8=AM$7),(Utilities!$B$7:$FT$100))</f>
        <v>4269727.0955491886</v>
      </c>
      <c r="AN28" s="144">
        <f ca="1">SUMPRODUCT((Utilities!$B$7:$B$100='Sector Aggregates'!AK$6)*(Utilities!$B$7:$FT$7='Sector Aggregates'!$B28)*(Utilities!$B$8:$FT$8=AN$7),(Utilities!$B$7:$FT$100))</f>
        <v>4338829.7505253516</v>
      </c>
      <c r="AO28" s="143">
        <f ca="1">SUMPRODUCT((Utilities!$B$7:$B$100='Sector Aggregates'!AO$6)*(Utilities!$B$7:$FT$7='Sector Aggregates'!$B28)*(Utilities!$B$8:$FT$8=AO$7),(Utilities!$B$7:$FT$100))</f>
        <v>2782383.8450000002</v>
      </c>
      <c r="AP28" s="92">
        <f ca="1">SUMPRODUCT((Utilities!$B$7:$B$100='Sector Aggregates'!AO$6)*(Utilities!$B$7:$FT$7='Sector Aggregates'!$B28)*(Utilities!$B$8:$FT$8=AP$7),(Utilities!$B$7:$FT$100))</f>
        <v>3018930.8709999998</v>
      </c>
      <c r="AQ28" s="92">
        <f ca="1">SUMPRODUCT((Utilities!$B$7:$B$100='Sector Aggregates'!AO$6)*(Utilities!$B$7:$FT$7='Sector Aggregates'!$B28)*(Utilities!$B$8:$FT$8=AQ$7),(Utilities!$B$7:$FT$100))</f>
        <v>3247901.5986090498</v>
      </c>
      <c r="AR28" s="144">
        <f ca="1">SUMPRODUCT((Utilities!$B$7:$B$100='Sector Aggregates'!AO$6)*(Utilities!$B$7:$FT$7='Sector Aggregates'!$B28)*(Utilities!$B$8:$FT$8=AR$7),(Utilities!$B$7:$FT$100))</f>
        <v>3511142.806997898</v>
      </c>
      <c r="AS28" s="166">
        <f ca="1">SUMPRODUCT((Utilities!$B$7:$B$100='Sector Aggregates'!AS$6)*(Utilities!$B$7:$FT$7='Sector Aggregates'!$B28)*(Utilities!$B$8:$FT$8="FY24"),(Utilities!$B$7:$FT$100))</f>
        <v>10590.180372149998</v>
      </c>
    </row>
    <row r="29" spans="2:45" ht="12.75">
      <c r="B29" s="165" t="s">
        <v>109</v>
      </c>
      <c r="C29" s="166">
        <f ca="1">SUMPRODUCT((Others!$B$7:$B$100='Sector Aggregates'!C$6)*(Others!$B$7:$FT$7='Sector Aggregates'!$B29)*(Others!$B$8:$FT$8="FY24"),(Others!$B$7:$FT$100))</f>
        <v>127.01160128810042</v>
      </c>
      <c r="D29" s="167">
        <f t="shared" ref="D29" ca="1" si="30">IF(AND(AG29&lt;0,AH29&gt;0),"LP",IF(AND(AG29&gt;0,AH29&lt;0),"PL",IF(OR(AG29&lt;0,AH29&lt;0),"Loss",IF(ISERROR((+AH29/AG29-1)*100),"NA",(+AH29/AG29-1)*100))))</f>
        <v>74.198943093889653</v>
      </c>
      <c r="E29" s="167">
        <f t="shared" ref="E29" ca="1" si="31">IF(AND(AH29&lt;0,AI29&gt;0),"LP",IF(AND(AH29&gt;0,AI29&lt;0),"PL",IF(OR(AH29&lt;0,AI29&lt;0),"Loss",IF(ISERROR((+AI29/AH29-1)*100),"NA",(+AI29/AH29-1)*100))))</f>
        <v>21.489866174745575</v>
      </c>
      <c r="F29" s="167">
        <f t="shared" ref="F29" ca="1" si="32">IF(AND(AI29&lt;0,AJ29&gt;0),"LP",IF(AND(AI29&gt;0,AJ29&lt;0),"PL",IF(OR(AI29&lt;0,AJ29&lt;0),"Loss",IF(ISERROR((+AJ29/AI29-1)*100),"NA",(+AJ29/AI29-1)*100))))</f>
        <v>39.362623018621015</v>
      </c>
      <c r="G29" s="168">
        <f ca="1">SUMPRODUCT((Others!$B$7:$B$100='Sector Aggregates'!G$6)*(Others!$B$7:$FT$7='Sector Aggregates'!$B29)*(Others!$B$8:$FT$8=G$7),(Others!$B$7:$FT$100))</f>
        <v>64.470761959554807</v>
      </c>
      <c r="H29" s="169">
        <f ca="1">SUMPRODUCT((Others!$B$7:$B$100='Sector Aggregates'!G$6)*(Others!$B$7:$FT$7='Sector Aggregates'!$B29)*(Others!$B$8:$FT$8=H$7),(Others!$B$7:$FT$100))</f>
        <v>53.06678160861825</v>
      </c>
      <c r="I29" s="170">
        <f ca="1">SUMPRODUCT((Others!$B$7:$B$100='Sector Aggregates'!G$6)*(Others!$B$7:$FT$7='Sector Aggregates'!$B29)*(Others!$B$8:$FT$8=I$7),(Others!$B$7:$FT$100))</f>
        <v>38.078202360992954</v>
      </c>
      <c r="J29" s="168">
        <f ca="1">SUMPRODUCT((Others!$B$7:$B$100='Sector Aggregates'!J$6)*(Others!$B$7:$FT$7='Sector Aggregates'!$B29)*(Others!$B$8:$FT$8=J$7),(Others!$B$7:$FT$100))</f>
        <v>7.88013877817981</v>
      </c>
      <c r="K29" s="169">
        <f ca="1">SUMPRODUCT((Others!$B$7:$B$100='Sector Aggregates'!J$6)*(Others!$B$7:$FT$7='Sector Aggregates'!$B29)*(Others!$B$8:$FT$8=K$7),(Others!$B$7:$FT$100))</f>
        <v>7.0368087078510522</v>
      </c>
      <c r="L29" s="170">
        <f ca="1">SUMPRODUCT((Others!$B$7:$B$100='Sector Aggregates'!J$6)*(Others!$B$7:$FT$7='Sector Aggregates'!$B29)*(Others!$B$8:$FT$8=L$7),(Others!$B$7:$FT$100))</f>
        <v>6.108432827148242</v>
      </c>
      <c r="M29" s="168">
        <f ca="1">SUMPRODUCT((Others!$B$7:$B$100='Sector Aggregates'!M$6)*(Others!$B$7:$FT$7='Sector Aggregates'!$B29)*(Others!$B$8:$FT$8=M$7),(Others!$B$7:$FT$100))</f>
        <v>31.046559132002049</v>
      </c>
      <c r="N29" s="169">
        <f ca="1">SUMPRODUCT((Others!$B$7:$B$100='Sector Aggregates'!M$6)*(Others!$B$7:$FT$7='Sector Aggregates'!$B29)*(Others!$B$8:$FT$8=N$7),(Others!$B$7:$FT$100))</f>
        <v>25.694714610607619</v>
      </c>
      <c r="O29" s="170">
        <f ca="1">SUMPRODUCT((Others!$B$7:$B$100='Sector Aggregates'!M$6)*(Others!$B$7:$FT$7='Sector Aggregates'!$B29)*(Others!$B$8:$FT$8=O$7),(Others!$B$7:$FT$100))</f>
        <v>20.104991414768062</v>
      </c>
      <c r="P29" s="168">
        <f ca="1">SUMPRODUCT((Others!$B$7:$B$100='Sector Aggregates'!P$6)*(Others!$B$7:$FT$7='Sector Aggregates'!$B29)*(Others!$B$8:$FT$8=P$7),(Others!$B$7:$FT$100))</f>
        <v>12.222810059424068</v>
      </c>
      <c r="Q29" s="169">
        <f ca="1">SUMPRODUCT((Others!$B$7:$B$100='Sector Aggregates'!P$6)*(Others!$B$7:$FT$7='Sector Aggregates'!$B29)*(Others!$B$8:$FT$8=Q$7),(Others!$B$7:$FT$100))</f>
        <v>13.260289195130401</v>
      </c>
      <c r="R29" s="170">
        <f ca="1">SUMPRODUCT((Others!$B$7:$B$100='Sector Aggregates'!P$6)*(Others!$B$7:$FT$7='Sector Aggregates'!$B29)*(Others!$B$8:$FT$8=R$7),(Others!$B$7:$FT$100))</f>
        <v>16.04180987652316</v>
      </c>
      <c r="S29" s="168">
        <f t="shared" ref="S29" ca="1" si="33">AD29/Z29*100</f>
        <v>13.731480829857921</v>
      </c>
      <c r="T29" s="169">
        <f t="shared" ref="T29" ca="1" si="34">AE29/AA29*100</f>
        <v>14.731556343576521</v>
      </c>
      <c r="U29" s="170">
        <f t="shared" ref="U29" ca="1" si="35">AF29/AB29*100</f>
        <v>16.205073020610129</v>
      </c>
      <c r="V29" s="168">
        <f t="shared" ref="V29" ca="1" si="36">AH29/Z29*100</f>
        <v>6.3204326651805314</v>
      </c>
      <c r="W29" s="169">
        <f t="shared" ref="W29" ca="1" si="37">AI29/AA29*100</f>
        <v>6.8475236905175834</v>
      </c>
      <c r="X29" s="170">
        <f t="shared" ref="X29" ca="1" si="38">AJ29/AB29*100</f>
        <v>8.2859970873823254</v>
      </c>
      <c r="Y29" s="143">
        <f ca="1">SUMPRODUCT((Others!$B$7:$B$100='Sector Aggregates'!Y$6)*(Others!$B$7:$FT$7='Sector Aggregates'!$B29)*(Others!$B$8:$FT$8=Y$7),(Others!$B$7:$FT$100))</f>
        <v>2466925.4400000004</v>
      </c>
      <c r="Z29" s="92">
        <f ca="1">SUMPRODUCT((Others!$B$7:$B$100='Sector Aggregates'!Y$6)*(Others!$B$7:$FT$7='Sector Aggregates'!$B29)*(Others!$B$8:$FT$8=Z$7),(Others!$B$7:$FT$100))</f>
        <v>2608910.841</v>
      </c>
      <c r="AA29" s="92">
        <f ca="1">SUMPRODUCT((Others!$B$7:$B$100='Sector Aggregates'!Y$6)*(Others!$B$7:$FT$7='Sector Aggregates'!$B29)*(Others!$B$8:$FT$8=AA$7),(Others!$B$7:$FT$100))</f>
        <v>2925583.8947544629</v>
      </c>
      <c r="AB29" s="144">
        <f ca="1">SUMPRODUCT((Others!$B$7:$B$100='Sector Aggregates'!Y$6)*(Others!$B$7:$FT$7='Sector Aggregates'!$B29)*(Others!$B$8:$FT$8=AB$7),(Others!$B$7:$FT$100))</f>
        <v>3369361.7052902468</v>
      </c>
      <c r="AC29" s="143">
        <f ca="1">SUMPRODUCT((Others!$B$7:$B$100='Sector Aggregates'!AC$6)*(Others!$B$7:$FT$7='Sector Aggregates'!$B29)*(Others!$B$8:$FT$8=AC$7),(Others!$B$7:$FT$100))</f>
        <v>277098.13799999986</v>
      </c>
      <c r="AD29" s="92">
        <f ca="1">SUMPRODUCT((Others!$B$7:$B$100='Sector Aggregates'!AC$6)*(Others!$B$7:$FT$7='Sector Aggregates'!$B29)*(Others!$B$8:$FT$8=AD$7),(Others!$B$7:$FT$100))</f>
        <v>358242.09200000006</v>
      </c>
      <c r="AE29" s="92">
        <f ca="1">SUMPRODUCT((Others!$B$7:$B$100='Sector Aggregates'!AC$6)*(Others!$B$7:$FT$7='Sector Aggregates'!$B29)*(Others!$B$8:$FT$8=AE$7),(Others!$B$7:$FT$100))</f>
        <v>430984.03983435413</v>
      </c>
      <c r="AF29" s="144">
        <f ca="1">SUMPRODUCT((Others!$B$7:$B$100='Sector Aggregates'!AC$6)*(Others!$B$7:$FT$7='Sector Aggregates'!$B29)*(Others!$B$8:$FT$8=AF$7),(Others!$B$7:$FT$100))</f>
        <v>546007.52467075922</v>
      </c>
      <c r="AG29" s="143">
        <f ca="1">SUMPRODUCT((Others!$B$7:$B$100='Sector Aggregates'!AG$6)*(Others!$B$7:$FT$7='Sector Aggregates'!$B29)*(Others!$B$8:$FT$8=AG$7),(Others!$B$7:$FT$100))</f>
        <v>94658.698882647848</v>
      </c>
      <c r="AH29" s="92">
        <f ca="1">SUMPRODUCT((Others!$B$7:$B$100='Sector Aggregates'!AG$6)*(Others!$B$7:$FT$7='Sector Aggregates'!$B29)*(Others!$B$8:$FT$8=AH$7),(Others!$B$7:$FT$100))</f>
        <v>164894.4530000001</v>
      </c>
      <c r="AI29" s="92">
        <f ca="1">SUMPRODUCT((Others!$B$7:$B$100='Sector Aggregates'!AG$6)*(Others!$B$7:$FT$7='Sector Aggregates'!$B29)*(Others!$B$8:$FT$8=AI$7),(Others!$B$7:$FT$100))</f>
        <v>200330.05027927886</v>
      </c>
      <c r="AJ29" s="144">
        <f ca="1">SUMPRODUCT((Others!$B$7:$B$100='Sector Aggregates'!AG$6)*(Others!$B$7:$FT$7='Sector Aggregates'!$B29)*(Others!$B$8:$FT$8=AJ$7),(Others!$B$7:$FT$100))</f>
        <v>279185.21276372531</v>
      </c>
      <c r="AK29" s="143">
        <f ca="1">SUMPRODUCT((Others!$B$7:$B$100='Sector Aggregates'!AK$6)*(Others!$B$7:$FT$7='Sector Aggregates'!$B29)*(Others!$B$8:$FT$8=AK$7),(Others!$B$7:$FT$100))</f>
        <v>510592.07629520382</v>
      </c>
      <c r="AL29" s="92">
        <f ca="1">SUMPRODUCT((Others!$B$7:$B$100='Sector Aggregates'!AK$6)*(Others!$B$7:$FT$7='Sector Aggregates'!$B29)*(Others!$B$8:$FT$8=AL$7),(Others!$B$7:$FT$100))</f>
        <v>491313.26503611496</v>
      </c>
      <c r="AM29" s="92">
        <f ca="1">SUMPRODUCT((Others!$B$7:$B$100='Sector Aggregates'!AK$6)*(Others!$B$7:$FT$7='Sector Aggregates'!$B29)*(Others!$B$8:$FT$8=AM$7),(Others!$B$7:$FT$100))</f>
        <v>443140.87745647202</v>
      </c>
      <c r="AN29" s="144">
        <f ca="1">SUMPRODUCT((Others!$B$7:$B$100='Sector Aggregates'!AK$6)*(Others!$B$7:$FT$7='Sector Aggregates'!$B29)*(Others!$B$8:$FT$8=AN$7),(Others!$B$7:$FT$100))</f>
        <v>346605.56809037033</v>
      </c>
      <c r="AO29" s="143">
        <f ca="1">SUMPRODUCT((Others!$B$7:$B$100='Sector Aggregates'!AO$6)*(Others!$B$7:$FT$7='Sector Aggregates'!$B29)*(Others!$B$8:$FT$8=AO$7),(Others!$B$7:$FT$100))</f>
        <v>1062746.7170000002</v>
      </c>
      <c r="AP29" s="92">
        <f ca="1">SUMPRODUCT((Others!$B$7:$B$100='Sector Aggregates'!AO$6)*(Others!$B$7:$FT$7='Sector Aggregates'!$B29)*(Others!$B$8:$FT$8=AP$7),(Others!$B$7:$FT$100))</f>
        <v>1349071.5490000001</v>
      </c>
      <c r="AQ29" s="92">
        <f ca="1">SUMPRODUCT((Others!$B$7:$B$100='Sector Aggregates'!AO$6)*(Others!$B$7:$FT$7='Sector Aggregates'!$B29)*(Others!$B$8:$FT$8=AQ$7),(Others!$B$7:$FT$100))</f>
        <v>1510751.7440332028</v>
      </c>
      <c r="AR29" s="144">
        <f ca="1">SUMPRODUCT((Others!$B$7:$B$100='Sector Aggregates'!AO$6)*(Others!$B$7:$FT$7='Sector Aggregates'!$B29)*(Others!$B$8:$FT$8=AR$7),(Others!$B$7:$FT$100))</f>
        <v>1740359.8154613888</v>
      </c>
      <c r="AS29" s="166">
        <f ca="1">SUMPRODUCT((Others!$B$7:$B$100='Sector Aggregates'!AS$6)*(Others!$B$7:$FT$7='Sector Aggregates'!$B29)*(Others!$B$8:$FT$8="FY24"),(Others!$B$7:$FT$100))</f>
        <v>10630.871027814004</v>
      </c>
    </row>
    <row r="30" spans="2:45" ht="12.75">
      <c r="B30" s="165"/>
      <c r="C30" s="166"/>
      <c r="D30" s="167"/>
      <c r="E30" s="167"/>
      <c r="F30" s="167"/>
      <c r="G30" s="168"/>
      <c r="H30" s="169"/>
      <c r="I30" s="170"/>
      <c r="J30" s="168"/>
      <c r="K30" s="169"/>
      <c r="L30" s="170"/>
      <c r="M30" s="168"/>
      <c r="N30" s="169"/>
      <c r="O30" s="170"/>
      <c r="P30" s="168"/>
      <c r="Q30" s="169"/>
      <c r="R30" s="170"/>
      <c r="S30" s="168"/>
      <c r="T30" s="169"/>
      <c r="U30" s="170"/>
      <c r="V30" s="168"/>
      <c r="W30" s="169"/>
      <c r="X30" s="170"/>
      <c r="Y30" s="143"/>
      <c r="Z30" s="92"/>
      <c r="AA30" s="92"/>
      <c r="AB30" s="144"/>
      <c r="AC30" s="143"/>
      <c r="AD30" s="92"/>
      <c r="AE30" s="92"/>
      <c r="AF30" s="144"/>
      <c r="AG30" s="143"/>
      <c r="AH30" s="92"/>
      <c r="AI30" s="92"/>
      <c r="AJ30" s="144"/>
      <c r="AK30" s="143"/>
      <c r="AL30" s="92"/>
      <c r="AM30" s="92"/>
      <c r="AN30" s="144"/>
      <c r="AO30" s="143"/>
      <c r="AP30" s="92"/>
      <c r="AQ30" s="92"/>
      <c r="AR30" s="144"/>
      <c r="AS30" s="166"/>
    </row>
    <row r="31" spans="2:45" ht="12.75">
      <c r="B31" s="217" t="s">
        <v>350</v>
      </c>
      <c r="C31" s="218">
        <f ca="1">SUM(C8:C30)</f>
        <v>3804.1026031933152</v>
      </c>
      <c r="D31" s="219">
        <f t="shared" ca="1" si="3"/>
        <v>31.451288079324378</v>
      </c>
      <c r="E31" s="219">
        <f t="shared" ca="1" si="4"/>
        <v>10.497490803558684</v>
      </c>
      <c r="F31" s="219">
        <f t="shared" ca="1" si="5"/>
        <v>20.883705737489876</v>
      </c>
      <c r="G31" s="220">
        <f ca="1">($AS$31*1000)/AH31</f>
        <v>28.592395047089241</v>
      </c>
      <c r="H31" s="221">
        <f ca="1">($AS$31*1000)/AI31</f>
        <v>25.876058215584742</v>
      </c>
      <c r="I31" s="222">
        <f ca="1">($AS$31*1000)/AJ31</f>
        <v>21.405745346504343</v>
      </c>
      <c r="J31" s="220">
        <f ca="1">($AS$31*1000)/AP31</f>
        <v>4.5078391570217864</v>
      </c>
      <c r="K31" s="221">
        <f t="shared" ref="K31" ca="1" si="39">($AS$31*1000)/AQ31</f>
        <v>4.0096120489270373</v>
      </c>
      <c r="L31" s="222">
        <f ca="1">($AS$31*1000)/AR31</f>
        <v>3.5536481511690909</v>
      </c>
      <c r="M31" s="226" t="s">
        <v>352</v>
      </c>
      <c r="N31" s="227" t="s">
        <v>352</v>
      </c>
      <c r="O31" s="228" t="s">
        <v>352</v>
      </c>
      <c r="P31" s="220">
        <f ca="1">AH31/AP31*100</f>
        <v>15.765867635774333</v>
      </c>
      <c r="Q31" s="221">
        <f ca="1">AI31/AQ31*100</f>
        <v>15.495451492345582</v>
      </c>
      <c r="R31" s="222">
        <f ca="1">AJ31/AR31*100</f>
        <v>16.601375442175005</v>
      </c>
      <c r="S31" s="220">
        <f t="shared" ref="S31" ca="1" si="40">AD31/Z31*100</f>
        <v>21.477318519309545</v>
      </c>
      <c r="T31" s="221">
        <f t="shared" ref="T31" ca="1" si="41">AE31/AA31*100</f>
        <v>21.587854438211423</v>
      </c>
      <c r="U31" s="222">
        <f t="shared" ref="U31" ca="1" si="42">AF31/AB31*100</f>
        <v>22.826738581563536</v>
      </c>
      <c r="V31" s="220">
        <f t="shared" ref="V31" ca="1" si="43">AH31/Z31*100</f>
        <v>11.397170844233944</v>
      </c>
      <c r="W31" s="221">
        <f t="shared" ref="W31" ca="1" si="44">AI31/AA31*100</f>
        <v>11.585454946500953</v>
      </c>
      <c r="X31" s="222">
        <f t="shared" ref="X31" ca="1" si="45">AJ31/AB31*100</f>
        <v>12.645717701226818</v>
      </c>
      <c r="Y31" s="223">
        <f t="shared" ref="Y31:AJ31" ca="1" si="46">SUM(Y8:Y30)</f>
        <v>94128045.19144313</v>
      </c>
      <c r="Z31" s="224">
        <f t="shared" ca="1" si="46"/>
        <v>97707991.516441315</v>
      </c>
      <c r="AA31" s="224">
        <f t="shared" ca="1" si="46"/>
        <v>106210258.99637857</v>
      </c>
      <c r="AB31" s="225">
        <f t="shared" ca="1" si="46"/>
        <v>117626139.32066552</v>
      </c>
      <c r="AC31" s="223">
        <f t="shared" ca="1" si="46"/>
        <v>17254668.527065564</v>
      </c>
      <c r="AD31" s="224">
        <f t="shared" ca="1" si="46"/>
        <v>20985056.55680605</v>
      </c>
      <c r="AE31" s="224">
        <f t="shared" ca="1" si="46"/>
        <v>22928516.110585559</v>
      </c>
      <c r="AF31" s="225">
        <f t="shared" ca="1" si="46"/>
        <v>26850211.326314032</v>
      </c>
      <c r="AG31" s="223">
        <f t="shared" ca="1" si="46"/>
        <v>8471538.6850210465</v>
      </c>
      <c r="AH31" s="224">
        <f t="shared" ca="1" si="46"/>
        <v>11135946.721598424</v>
      </c>
      <c r="AI31" s="224">
        <f t="shared" ca="1" si="46"/>
        <v>12304941.704587413</v>
      </c>
      <c r="AJ31" s="225">
        <f t="shared" ca="1" si="46"/>
        <v>14874669.521343119</v>
      </c>
      <c r="AK31" s="223">
        <f t="shared" ref="AK31:AN31" ca="1" si="47">SUM(AK8:AK30)</f>
        <v>15672095.803302428</v>
      </c>
      <c r="AL31" s="224">
        <f t="shared" ca="1" si="47"/>
        <v>14526981.059890226</v>
      </c>
      <c r="AM31" s="224">
        <f t="shared" ca="1" si="47"/>
        <v>12238873.87093466</v>
      </c>
      <c r="AN31" s="225">
        <f t="shared" ca="1" si="47"/>
        <v>8487217.0877264887</v>
      </c>
      <c r="AO31" s="223">
        <f ca="1">SUM(AO8:AO30)</f>
        <v>61731916.03274674</v>
      </c>
      <c r="AP31" s="224">
        <f ca="1">SUM(AP8:AP30)</f>
        <v>70633262.810921013</v>
      </c>
      <c r="AQ31" s="224">
        <f ca="1">SUM(AQ8:AQ30)</f>
        <v>79410023.713512242</v>
      </c>
      <c r="AR31" s="225">
        <f ca="1">SUM(AR8:AR30)</f>
        <v>89599018.907522142</v>
      </c>
      <c r="AS31" s="218">
        <f ca="1">SUM(AS8:AS30)</f>
        <v>318403.38788728049</v>
      </c>
    </row>
    <row r="32" spans="2:45"/>
    <row r="33"/>
  </sheetData>
  <mergeCells count="15">
    <mergeCell ref="AO6:AR6"/>
    <mergeCell ref="AS6:AS7"/>
    <mergeCell ref="AG6:AJ6"/>
    <mergeCell ref="S6:U6"/>
    <mergeCell ref="V6:X6"/>
    <mergeCell ref="AK6:AN6"/>
    <mergeCell ref="B6:B7"/>
    <mergeCell ref="Y6:AB6"/>
    <mergeCell ref="AC6:AF6"/>
    <mergeCell ref="P6:R6"/>
    <mergeCell ref="C6:C7"/>
    <mergeCell ref="D6:F6"/>
    <mergeCell ref="G6:I6"/>
    <mergeCell ref="J6:L6"/>
    <mergeCell ref="M6:O6"/>
  </mergeCells>
  <conditionalFormatting sqref="D8:X11 D30:X30 D20:X28">
    <cfRule type="cellIs" dxfId="4418" priority="45" operator="lessThanOrEqual">
      <formula>0</formula>
    </cfRule>
  </conditionalFormatting>
  <conditionalFormatting sqref="S31:X31">
    <cfRule type="cellIs" dxfId="4417" priority="41" operator="lessThanOrEqual">
      <formula>0</formula>
    </cfRule>
  </conditionalFormatting>
  <conditionalFormatting sqref="J4:L4">
    <cfRule type="cellIs" dxfId="4416" priority="40" operator="lessThanOrEqual">
      <formula>0</formula>
    </cfRule>
  </conditionalFormatting>
  <conditionalFormatting sqref="D20:X20">
    <cfRule type="cellIs" dxfId="4415" priority="38" operator="lessThanOrEqual">
      <formula>0</formula>
    </cfRule>
  </conditionalFormatting>
  <conditionalFormatting sqref="D19:X19">
    <cfRule type="cellIs" dxfId="4414" priority="37" operator="lessThanOrEqual">
      <formula>0</formula>
    </cfRule>
  </conditionalFormatting>
  <conditionalFormatting sqref="D18:X18">
    <cfRule type="cellIs" dxfId="4413" priority="36" operator="lessThanOrEqual">
      <formula>0</formula>
    </cfRule>
  </conditionalFormatting>
  <conditionalFormatting sqref="D21:X21">
    <cfRule type="cellIs" dxfId="4412" priority="30" operator="lessThanOrEqual">
      <formula>0</formula>
    </cfRule>
  </conditionalFormatting>
  <conditionalFormatting sqref="D25:X25">
    <cfRule type="cellIs" dxfId="4411" priority="29" operator="lessThanOrEqual">
      <formula>0</formula>
    </cfRule>
  </conditionalFormatting>
  <conditionalFormatting sqref="D13:X13">
    <cfRule type="cellIs" dxfId="4410" priority="28" operator="lessThanOrEqual">
      <formula>0</formula>
    </cfRule>
  </conditionalFormatting>
  <conditionalFormatting sqref="D14:X14">
    <cfRule type="cellIs" dxfId="4409" priority="27" operator="lessThanOrEqual">
      <formula>0</formula>
    </cfRule>
  </conditionalFormatting>
  <conditionalFormatting sqref="D17:X17">
    <cfRule type="cellIs" dxfId="4408" priority="24" operator="lessThanOrEqual">
      <formula>0</formula>
    </cfRule>
  </conditionalFormatting>
  <conditionalFormatting sqref="D15:X15">
    <cfRule type="cellIs" dxfId="4407" priority="25" operator="lessThanOrEqual">
      <formula>0</formula>
    </cfRule>
  </conditionalFormatting>
  <conditionalFormatting sqref="D18:X18">
    <cfRule type="cellIs" dxfId="4406" priority="23" operator="lessThanOrEqual">
      <formula>0</formula>
    </cfRule>
  </conditionalFormatting>
  <conditionalFormatting sqref="D19:X19">
    <cfRule type="cellIs" dxfId="4405" priority="22" operator="lessThanOrEqual">
      <formula>0</formula>
    </cfRule>
  </conditionalFormatting>
  <conditionalFormatting sqref="D23:X23">
    <cfRule type="cellIs" dxfId="4404" priority="21" operator="lessThanOrEqual">
      <formula>0</formula>
    </cfRule>
  </conditionalFormatting>
  <conditionalFormatting sqref="D27:X27">
    <cfRule type="cellIs" dxfId="4403" priority="20" operator="lessThanOrEqual">
      <formula>0</formula>
    </cfRule>
  </conditionalFormatting>
  <conditionalFormatting sqref="D21:X21">
    <cfRule type="cellIs" dxfId="4402" priority="19" operator="lessThanOrEqual">
      <formula>0</formula>
    </cfRule>
  </conditionalFormatting>
  <conditionalFormatting sqref="D20:X20">
    <cfRule type="cellIs" dxfId="4401" priority="18" operator="lessThanOrEqual">
      <formula>0</formula>
    </cfRule>
  </conditionalFormatting>
  <conditionalFormatting sqref="D19:X19">
    <cfRule type="cellIs" dxfId="4400" priority="17" operator="lessThanOrEqual">
      <formula>0</formula>
    </cfRule>
  </conditionalFormatting>
  <conditionalFormatting sqref="D22:X22">
    <cfRule type="cellIs" dxfId="4399" priority="16" operator="lessThanOrEqual">
      <formula>0</formula>
    </cfRule>
  </conditionalFormatting>
  <conditionalFormatting sqref="D26:X26">
    <cfRule type="cellIs" dxfId="4398" priority="15" operator="lessThanOrEqual">
      <formula>0</formula>
    </cfRule>
  </conditionalFormatting>
  <conditionalFormatting sqref="D18:X18">
    <cfRule type="cellIs" dxfId="4397" priority="14" operator="lessThanOrEqual">
      <formula>0</formula>
    </cfRule>
  </conditionalFormatting>
  <conditionalFormatting sqref="D19:X19">
    <cfRule type="cellIs" dxfId="4396" priority="13" operator="lessThanOrEqual">
      <formula>0</formula>
    </cfRule>
  </conditionalFormatting>
  <conditionalFormatting sqref="D20:X20">
    <cfRule type="cellIs" dxfId="4395" priority="12" operator="lessThanOrEqual">
      <formula>0</formula>
    </cfRule>
  </conditionalFormatting>
  <conditionalFormatting sqref="D24:X24">
    <cfRule type="cellIs" dxfId="4394" priority="11" operator="lessThanOrEqual">
      <formula>0</formula>
    </cfRule>
  </conditionalFormatting>
  <conditionalFormatting sqref="D28:X28">
    <cfRule type="cellIs" dxfId="4393" priority="10" operator="lessThanOrEqual">
      <formula>0</formula>
    </cfRule>
  </conditionalFormatting>
  <conditionalFormatting sqref="D12:X12">
    <cfRule type="cellIs" dxfId="4392" priority="7" operator="lessThanOrEqual">
      <formula>0</formula>
    </cfRule>
  </conditionalFormatting>
  <conditionalFormatting sqref="D12:X12">
    <cfRule type="cellIs" dxfId="4391" priority="6" operator="lessThanOrEqual">
      <formula>0</formula>
    </cfRule>
  </conditionalFormatting>
  <conditionalFormatting sqref="D16:X16">
    <cfRule type="cellIs" dxfId="4390" priority="4" operator="lessThanOrEqual">
      <formula>0</formula>
    </cfRule>
  </conditionalFormatting>
  <conditionalFormatting sqref="D16:X16">
    <cfRule type="cellIs" dxfId="4389" priority="3" operator="lessThanOrEqual">
      <formula>0</formula>
    </cfRule>
  </conditionalFormatting>
  <conditionalFormatting sqref="D29:X29">
    <cfRule type="cellIs" dxfId="4388" priority="2" operator="lessThanOrEqual">
      <formula>0</formula>
    </cfRule>
  </conditionalFormatting>
  <conditionalFormatting sqref="D29:X29">
    <cfRule type="cellIs" dxfId="4387" priority="1" operator="lessThanOrEqual">
      <formula>0</formula>
    </cfRule>
  </conditionalFormatting>
  <pageMargins left="0.75" right="0.25" top="0.5" bottom="0.25" header="0.3" footer="0.3"/>
  <pageSetup paperSize="9" scale="88" orientation="landscape" r:id="rId1"/>
  <headerFooter>
    <oddHeader>&amp;LMOSL: SECTOR SNAPSHOT</oddHead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2"/>
  <dimension ref="B4:AX311"/>
  <sheetViews>
    <sheetView showGridLines="0" zoomScaleNormal="100" workbookViewId="0">
      <pane xSplit="2" ySplit="7" topLeftCell="C239" activePane="bottomRight" state="frozen"/>
      <selection pane="topRight" activeCell="C1" sqref="C1"/>
      <selection pane="bottomLeft" activeCell="A8" sqref="A8"/>
      <selection pane="bottomRight" activeCell="B256" sqref="B256"/>
    </sheetView>
  </sheetViews>
  <sheetFormatPr defaultRowHeight="12"/>
  <cols>
    <col min="1" max="1" width="1.33203125" customWidth="1"/>
    <col min="2" max="2" width="18.6640625" bestFit="1" customWidth="1"/>
    <col min="3" max="3" width="10.33203125" customWidth="1"/>
    <col min="4" max="4" width="9.33203125" hidden="1" customWidth="1"/>
    <col min="5" max="6" width="8.33203125" bestFit="1" customWidth="1"/>
    <col min="7" max="7" width="7" bestFit="1" customWidth="1"/>
    <col min="8" max="8" width="9.1640625" hidden="1" customWidth="1"/>
    <col min="9" max="9" width="5.83203125" customWidth="1"/>
    <col min="10" max="10" width="10.1640625" hidden="1" customWidth="1"/>
    <col min="11" max="11" width="8.6640625" bestFit="1" customWidth="1"/>
    <col min="12" max="12" width="8.33203125" customWidth="1"/>
    <col min="13" max="13" width="6.33203125" hidden="1" customWidth="1"/>
    <col min="14" max="16" width="8.1640625" bestFit="1" customWidth="1"/>
    <col min="17" max="17" width="7.6640625" bestFit="1" customWidth="1"/>
    <col min="18" max="18" width="9.33203125" bestFit="1" customWidth="1"/>
    <col min="19" max="19" width="7.33203125" bestFit="1" customWidth="1"/>
    <col min="20" max="20" width="9.33203125" bestFit="1" customWidth="1"/>
    <col min="21" max="21" width="7.33203125" bestFit="1" customWidth="1"/>
    <col min="22" max="22" width="6.5" bestFit="1" customWidth="1"/>
    <col min="23" max="25" width="6.33203125" bestFit="1" customWidth="1"/>
    <col min="26" max="26" width="8.1640625" bestFit="1" customWidth="1"/>
    <col min="27" max="27" width="8" bestFit="1" customWidth="1"/>
    <col min="28" max="28" width="7.6640625" bestFit="1" customWidth="1"/>
    <col min="29" max="29" width="7.1640625" bestFit="1" customWidth="1"/>
    <col min="30" max="31" width="6.5" bestFit="1" customWidth="1"/>
    <col min="32" max="32" width="6.33203125" bestFit="1" customWidth="1"/>
    <col min="33" max="36" width="4.83203125" customWidth="1"/>
    <col min="37" max="43" width="9.33203125" hidden="1" customWidth="1"/>
    <col min="44" max="44" width="7.1640625" customWidth="1"/>
    <col min="45" max="45" width="8.33203125" bestFit="1" customWidth="1"/>
    <col min="46" max="46" width="8" bestFit="1" customWidth="1"/>
    <col min="47" max="47" width="7.1640625" bestFit="1" customWidth="1"/>
    <col min="48" max="48" width="8.33203125" bestFit="1" customWidth="1"/>
    <col min="49" max="49" width="8" bestFit="1" customWidth="1"/>
    <col min="50" max="50" width="15" hidden="1" customWidth="1"/>
    <col min="51" max="16383" width="9.33203125" customWidth="1"/>
  </cols>
  <sheetData>
    <row r="4" spans="2:50">
      <c r="C4" s="190" t="s">
        <v>499</v>
      </c>
      <c r="D4" s="251" t="s">
        <v>983</v>
      </c>
    </row>
    <row r="5" spans="2:50" ht="6" customHeight="1">
      <c r="D5" s="44"/>
    </row>
    <row r="6" spans="2:50" s="19" customFormat="1" ht="27" customHeight="1">
      <c r="B6" s="337" t="s">
        <v>68</v>
      </c>
      <c r="C6" s="325" t="s">
        <v>71</v>
      </c>
      <c r="D6" s="353" t="s">
        <v>265</v>
      </c>
      <c r="E6" s="329" t="s">
        <v>72</v>
      </c>
      <c r="F6" s="329" t="s">
        <v>73</v>
      </c>
      <c r="G6" s="354" t="s">
        <v>269</v>
      </c>
      <c r="H6" s="354" t="s">
        <v>531</v>
      </c>
      <c r="I6" s="354" t="s">
        <v>532</v>
      </c>
      <c r="J6" s="353" t="s">
        <v>270</v>
      </c>
      <c r="K6" s="329" t="s">
        <v>271</v>
      </c>
      <c r="L6" s="329" t="s">
        <v>272</v>
      </c>
      <c r="M6" s="324" t="s">
        <v>60</v>
      </c>
      <c r="N6" s="325"/>
      <c r="O6" s="325"/>
      <c r="P6" s="326"/>
      <c r="Q6" s="324" t="s">
        <v>273</v>
      </c>
      <c r="R6" s="325"/>
      <c r="S6" s="326"/>
      <c r="T6" s="324" t="s">
        <v>6</v>
      </c>
      <c r="U6" s="325"/>
      <c r="V6" s="326"/>
      <c r="W6" s="324" t="s">
        <v>274</v>
      </c>
      <c r="X6" s="325"/>
      <c r="Y6" s="326"/>
      <c r="Z6" s="324" t="s">
        <v>275</v>
      </c>
      <c r="AA6" s="325"/>
      <c r="AB6" s="326"/>
      <c r="AC6" s="324" t="s">
        <v>5</v>
      </c>
      <c r="AD6" s="325"/>
      <c r="AE6" s="326"/>
      <c r="AF6" s="95" t="s">
        <v>276</v>
      </c>
      <c r="AG6" s="324" t="s">
        <v>277</v>
      </c>
      <c r="AH6" s="325"/>
      <c r="AI6" s="325"/>
      <c r="AJ6" s="326"/>
      <c r="AK6" s="325" t="s">
        <v>282</v>
      </c>
      <c r="AL6" s="325" t="s">
        <v>283</v>
      </c>
      <c r="AM6" s="325"/>
      <c r="AN6" s="325"/>
      <c r="AO6" s="325" t="s">
        <v>284</v>
      </c>
      <c r="AP6" s="325"/>
      <c r="AQ6" s="325"/>
      <c r="AR6" s="356" t="s">
        <v>542</v>
      </c>
      <c r="AS6" s="357"/>
      <c r="AT6" s="358"/>
      <c r="AU6" s="356" t="s">
        <v>543</v>
      </c>
      <c r="AV6" s="357"/>
      <c r="AW6" s="358"/>
      <c r="AX6" s="299" t="s">
        <v>606</v>
      </c>
    </row>
    <row r="7" spans="2:50" s="19" customFormat="1" ht="18" customHeight="1">
      <c r="B7" s="337"/>
      <c r="C7" s="325"/>
      <c r="D7" s="353"/>
      <c r="E7" s="329"/>
      <c r="F7" s="329"/>
      <c r="G7" s="355"/>
      <c r="H7" s="355"/>
      <c r="I7" s="355"/>
      <c r="J7" s="353"/>
      <c r="K7" s="329"/>
      <c r="L7" s="329"/>
      <c r="M7" s="93" t="s">
        <v>695</v>
      </c>
      <c r="N7" s="91" t="s">
        <v>750</v>
      </c>
      <c r="O7" s="91" t="s">
        <v>634</v>
      </c>
      <c r="P7" s="94" t="s">
        <v>676</v>
      </c>
      <c r="Q7" s="254" t="str">
        <f>$N$7</f>
        <v>FY24</v>
      </c>
      <c r="R7" s="254" t="str">
        <f>$O$7</f>
        <v>FY25E</v>
      </c>
      <c r="S7" s="255" t="str">
        <f>$P$7</f>
        <v>FY26E</v>
      </c>
      <c r="T7" s="300" t="str">
        <f>$N$7</f>
        <v>FY24</v>
      </c>
      <c r="U7" s="300" t="str">
        <f>$O$7</f>
        <v>FY25E</v>
      </c>
      <c r="V7" s="301" t="str">
        <f>$P$7</f>
        <v>FY26E</v>
      </c>
      <c r="W7" s="300" t="str">
        <f>$N$7</f>
        <v>FY24</v>
      </c>
      <c r="X7" s="300" t="str">
        <f>$O$7</f>
        <v>FY25E</v>
      </c>
      <c r="Y7" s="301" t="str">
        <f>$P$7</f>
        <v>FY26E</v>
      </c>
      <c r="Z7" s="300" t="str">
        <f>$N$7</f>
        <v>FY24</v>
      </c>
      <c r="AA7" s="300" t="str">
        <f>$O$7</f>
        <v>FY25E</v>
      </c>
      <c r="AB7" s="301" t="str">
        <f>$P$7</f>
        <v>FY26E</v>
      </c>
      <c r="AC7" s="300" t="str">
        <f>$N$7</f>
        <v>FY24</v>
      </c>
      <c r="AD7" s="300" t="str">
        <f>$O$7</f>
        <v>FY25E</v>
      </c>
      <c r="AE7" s="301" t="str">
        <f>$P$7</f>
        <v>FY26E</v>
      </c>
      <c r="AF7" s="95" t="s">
        <v>750</v>
      </c>
      <c r="AG7" s="93" t="s">
        <v>278</v>
      </c>
      <c r="AH7" s="91" t="s">
        <v>279</v>
      </c>
      <c r="AI7" s="91" t="s">
        <v>280</v>
      </c>
      <c r="AJ7" s="94" t="s">
        <v>281</v>
      </c>
      <c r="AK7" s="325"/>
      <c r="AL7" s="254" t="s">
        <v>616</v>
      </c>
      <c r="AM7" s="254" t="s">
        <v>546</v>
      </c>
      <c r="AN7" s="255" t="s">
        <v>574</v>
      </c>
      <c r="AO7" s="296" t="s">
        <v>616</v>
      </c>
      <c r="AP7" s="296" t="s">
        <v>546</v>
      </c>
      <c r="AQ7" s="297" t="s">
        <v>574</v>
      </c>
      <c r="AR7" s="264" t="s">
        <v>539</v>
      </c>
      <c r="AS7" s="265" t="s">
        <v>540</v>
      </c>
      <c r="AT7" s="266" t="s">
        <v>541</v>
      </c>
      <c r="AU7" s="264" t="s">
        <v>539</v>
      </c>
      <c r="AV7" s="265" t="s">
        <v>540</v>
      </c>
      <c r="AW7" s="266" t="s">
        <v>541</v>
      </c>
      <c r="AX7" s="299" t="s">
        <v>607</v>
      </c>
    </row>
    <row r="8" spans="2:50" ht="12.75">
      <c r="B8" s="96" t="s">
        <v>85</v>
      </c>
      <c r="C8" s="97"/>
      <c r="D8" s="98"/>
      <c r="E8" s="99"/>
      <c r="F8" s="99"/>
      <c r="G8" s="100"/>
      <c r="H8" s="100"/>
      <c r="I8" s="100"/>
      <c r="J8" s="99"/>
      <c r="K8" s="100"/>
      <c r="L8" s="100"/>
      <c r="M8" s="101"/>
      <c r="N8" s="102"/>
      <c r="O8" s="102"/>
      <c r="P8" s="103"/>
      <c r="Q8" s="101"/>
      <c r="R8" s="102"/>
      <c r="S8" s="103"/>
      <c r="T8" s="101"/>
      <c r="U8" s="102"/>
      <c r="V8" s="103"/>
      <c r="W8" s="101"/>
      <c r="X8" s="102"/>
      <c r="Y8" s="103"/>
      <c r="Z8" s="101"/>
      <c r="AA8" s="102"/>
      <c r="AB8" s="103"/>
      <c r="AC8" s="101"/>
      <c r="AD8" s="102"/>
      <c r="AE8" s="103"/>
      <c r="AF8" s="100"/>
      <c r="AG8" s="101"/>
      <c r="AH8" s="102"/>
      <c r="AI8" s="102"/>
      <c r="AJ8" s="103"/>
      <c r="AK8" s="61"/>
      <c r="AL8" s="61"/>
      <c r="AM8" s="61"/>
      <c r="AN8" s="61"/>
      <c r="AO8" s="61"/>
      <c r="AP8" s="61"/>
      <c r="AQ8" s="61"/>
      <c r="AR8" s="101"/>
      <c r="AS8" s="102"/>
      <c r="AT8" s="267"/>
      <c r="AU8" s="101"/>
      <c r="AV8" s="102"/>
      <c r="AW8" s="267"/>
      <c r="AX8" s="100"/>
    </row>
    <row r="9" spans="2:50" ht="12.75">
      <c r="B9" s="104" t="s">
        <v>1267</v>
      </c>
      <c r="C9" s="105" t="s">
        <v>287</v>
      </c>
      <c r="D9" s="253" t="s">
        <v>709</v>
      </c>
      <c r="E9" s="148">
        <v>1392.2</v>
      </c>
      <c r="F9" s="148">
        <v>1390</v>
      </c>
      <c r="G9" s="148">
        <f>IF(IFERROR(((IF(F9&lt;0,"-",F9))/E9*100-100),"-")=-100,"-",(IFERROR(((IF(F9&lt;0,"-",F9))/E9*100-100),"-")))</f>
        <v>-0.15802327251832082</v>
      </c>
      <c r="H9" s="148">
        <v>1774.9</v>
      </c>
      <c r="I9" s="148">
        <f>IFERROR((E9/H9*100-100),"NA")</f>
        <v>-21.561778128345267</v>
      </c>
      <c r="J9" s="148">
        <v>183</v>
      </c>
      <c r="K9" s="149">
        <v>2.9077759856630823</v>
      </c>
      <c r="L9" s="149">
        <v>17.768356798088409</v>
      </c>
      <c r="M9" s="150">
        <v>44.825392546318525</v>
      </c>
      <c r="N9" s="151">
        <v>49.500546448087356</v>
      </c>
      <c r="O9" s="151">
        <v>52.98083454971313</v>
      </c>
      <c r="P9" s="152">
        <v>62.322040859022266</v>
      </c>
      <c r="Q9" s="150">
        <f>IF(AND(M9&lt;0,N9&gt;0),"LP",IF(AND(M9&gt;0,N9&lt;0),"PL",IF(OR(M9&lt;0,N9&lt;0),"Loss",IF(ISERROR((+N9/M9-1)*100),"NA",(+N9/M9-1)*100))))</f>
        <v>10.429699855808172</v>
      </c>
      <c r="R9" s="151">
        <f>IF(AND(N9&lt;0,O9&gt;0),"LP",IF(AND(N9&gt;0,O9&lt;0),"PL",IF(OR(N9&lt;0,O9&lt;0),"Loss",IF(ISERROR((+O9/N9-1)*100),"NA",(+O9/N9-1)*100))))</f>
        <v>7.0308074382080754</v>
      </c>
      <c r="S9" s="152">
        <f>IF(AND(O9&lt;0,P9&gt;0),"LP",IF(AND(O9&gt;0,P9&lt;0),"PL",IF(OR(O9&lt;0,P9&lt;0),"Loss",IF(ISERROR((+P9/O9-1)*100),"NA",(+P9/O9-1)*100))))</f>
        <v>17.631293256704119</v>
      </c>
      <c r="T9" s="150">
        <f t="shared" ref="T9:U10" si="0">IFERROR((IF(($E9/N9)&lt;0,"NM",($E9/N9))),"NA")</f>
        <v>28.124942044024507</v>
      </c>
      <c r="U9" s="151">
        <f t="shared" si="0"/>
        <v>26.277426768233841</v>
      </c>
      <c r="V9" s="152">
        <f>IFERROR((IF(($E9/P9)&lt;0,"NM",($E9/P9))),"NA")</f>
        <v>22.338806316520898</v>
      </c>
      <c r="W9" s="150">
        <v>3.7640090712328163</v>
      </c>
      <c r="X9" s="151">
        <v>3.3640011154841241</v>
      </c>
      <c r="Y9" s="152">
        <v>2.9800430436149963</v>
      </c>
      <c r="Z9" s="150">
        <f>IFERROR((IF(((($AK9*1000)+AL9)/AO9)&lt;0,"NM",(($AK9*1000)+AL9)/AO9)),"NA")</f>
        <v>14.128190183670711</v>
      </c>
      <c r="AA9" s="151">
        <f t="shared" ref="AA9:AB10" si="1">IFERROR((IF(((($AK9*1000)+AM9)/AP9)&lt;0,"NM",(($AK9*1000)+AM9)/AP9)),"NA")</f>
        <v>12.666008100016592</v>
      </c>
      <c r="AB9" s="152">
        <f t="shared" si="1"/>
        <v>10.457591830007249</v>
      </c>
      <c r="AC9" s="150">
        <v>14.182549480245065</v>
      </c>
      <c r="AD9" s="151">
        <v>13.520278639618258</v>
      </c>
      <c r="AE9" s="152">
        <v>14.147591252716744</v>
      </c>
      <c r="AF9" s="149">
        <v>0.76189792107045362</v>
      </c>
      <c r="AG9" s="153">
        <v>-13.19637</v>
      </c>
      <c r="AH9" s="154">
        <v>80.910920000000004</v>
      </c>
      <c r="AI9" s="154">
        <v>117.974</v>
      </c>
      <c r="AJ9" s="155">
        <v>70.529150000000001</v>
      </c>
      <c r="AK9" s="92">
        <v>243.38085000000001</v>
      </c>
      <c r="AL9" s="92">
        <v>-14309.2</v>
      </c>
      <c r="AM9" s="92">
        <v>-23272.378987589465</v>
      </c>
      <c r="AN9" s="92">
        <v>-32523.604289184073</v>
      </c>
      <c r="AO9" s="92">
        <v>16213.799999999988</v>
      </c>
      <c r="AP9" s="92">
        <v>17377.888066574204</v>
      </c>
      <c r="AQ9" s="92">
        <v>20163.078568985395</v>
      </c>
      <c r="AR9" s="150">
        <v>22.705965265075474</v>
      </c>
      <c r="AS9" s="151">
        <v>30.373134133231865</v>
      </c>
      <c r="AT9" s="262">
        <v>15.03879639691908</v>
      </c>
      <c r="AU9" s="150">
        <v>3.6799332788437953</v>
      </c>
      <c r="AV9" s="151">
        <v>5.4152267403537735</v>
      </c>
      <c r="AW9" s="262">
        <v>1.9446398173338169</v>
      </c>
      <c r="AX9" s="149" t="s">
        <v>986</v>
      </c>
    </row>
    <row r="10" spans="2:50" ht="12.75">
      <c r="B10" s="104" t="s">
        <v>1268</v>
      </c>
      <c r="C10" s="105" t="s">
        <v>286</v>
      </c>
      <c r="D10" s="253" t="s">
        <v>617</v>
      </c>
      <c r="E10" s="148">
        <v>547.54999999999995</v>
      </c>
      <c r="F10" s="148">
        <v>590</v>
      </c>
      <c r="G10" s="148">
        <f t="shared" ref="G10" si="2">IF(IFERROR(((IF(F10&lt;0,"-",F10))/E10*100-100),"-")=-100,"-",(IFERROR(((IF(F10&lt;0,"-",F10))/E10*100-100),"-")))</f>
        <v>7.7527166468815807</v>
      </c>
      <c r="H10" s="148">
        <v>584.9</v>
      </c>
      <c r="I10" s="148">
        <f t="shared" ref="I10" si="3">IFERROR((E10/H10*100-100),"NA")</f>
        <v>-6.3857069584544348</v>
      </c>
      <c r="J10" s="148">
        <v>635.1</v>
      </c>
      <c r="K10" s="149">
        <v>4.2575222222222227</v>
      </c>
      <c r="L10" s="149">
        <v>18.414476272401433</v>
      </c>
      <c r="M10" s="150">
        <v>16.202642168721567</v>
      </c>
      <c r="N10" s="151">
        <v>28.719326345135094</v>
      </c>
      <c r="O10" s="151">
        <v>26.524545890080788</v>
      </c>
      <c r="P10" s="152">
        <v>33.046292471890844</v>
      </c>
      <c r="Q10" s="150">
        <f t="shared" ref="Q10" si="4">IF(AND(M10&lt;0,N10&gt;0),"LP",IF(AND(M10&gt;0,N10&lt;0),"PL",IF(OR(M10&lt;0,N10&lt;0),"Loss",IF(ISERROR((+N10/M10-1)*100),"NA",(+N10/M10-1)*100))))</f>
        <v>77.250883195929561</v>
      </c>
      <c r="R10" s="151">
        <f t="shared" ref="R10" si="5">IF(AND(N10&lt;0,O10&gt;0),"LP",IF(AND(N10&gt;0,O10&lt;0),"PL",IF(OR(N10&lt;0,O10&lt;0),"Loss",IF(ISERROR((+O10/N10-1)*100),"NA",(+O10/N10-1)*100))))</f>
        <v>-7.642172482315523</v>
      </c>
      <c r="S10" s="152">
        <f t="shared" ref="S10" si="6">IF(AND(O10&lt;0,P10&gt;0),"LP",IF(AND(O10&gt;0,P10&lt;0),"PL",IF(OR(O10&lt;0,P10&lt;0),"Loss",IF(ISERROR((+P10/O10-1)*100),"NA",(+P10/O10-1)*100))))</f>
        <v>24.587589958510669</v>
      </c>
      <c r="T10" s="150">
        <f t="shared" si="0"/>
        <v>19.065558621389883</v>
      </c>
      <c r="U10" s="151">
        <f t="shared" si="0"/>
        <v>20.643143233029438</v>
      </c>
      <c r="V10" s="152">
        <f t="shared" ref="V10" si="7">IFERROR((IF(($E10/P10)&lt;0,"NM",($E10/P10))),"NA")</f>
        <v>16.56918095927843</v>
      </c>
      <c r="W10" s="150">
        <v>2.0048208321209939</v>
      </c>
      <c r="X10" s="151">
        <v>1.8415995412833357</v>
      </c>
      <c r="Y10" s="152">
        <v>1.6601439552625461</v>
      </c>
      <c r="Z10" s="150">
        <f t="shared" ref="Z10" si="8">IFERROR((IF(((($AK10*1000)+AL10)/AO10)&lt;0,"NM",(($AK10*1000)+AL10)/AO10)),"NA")</f>
        <v>8.6969253880108894</v>
      </c>
      <c r="AA10" s="151">
        <f t="shared" si="1"/>
        <v>9.4581395215420816</v>
      </c>
      <c r="AB10" s="152">
        <f t="shared" si="1"/>
        <v>8.172440059418534</v>
      </c>
      <c r="AC10" s="150">
        <v>13.775966513019824</v>
      </c>
      <c r="AD10" s="151">
        <v>11.603137908481377</v>
      </c>
      <c r="AE10" s="152">
        <v>13.149003364431577</v>
      </c>
      <c r="AF10" s="149">
        <v>0.95881654643411562</v>
      </c>
      <c r="AG10" s="153">
        <v>5.7965439999999999</v>
      </c>
      <c r="AH10" s="154">
        <v>17.07291</v>
      </c>
      <c r="AI10" s="154">
        <v>45.431609999999999</v>
      </c>
      <c r="AJ10" s="155">
        <v>20.592449999999999</v>
      </c>
      <c r="AK10" s="92">
        <v>356.35461000000004</v>
      </c>
      <c r="AL10" s="92">
        <v>34895.19</v>
      </c>
      <c r="AM10" s="92">
        <v>21396.867074830574</v>
      </c>
      <c r="AN10" s="92">
        <v>8205.0624525131279</v>
      </c>
      <c r="AO10" s="92">
        <v>44987.139999999985</v>
      </c>
      <c r="AP10" s="92">
        <v>39939.300558471878</v>
      </c>
      <c r="AQ10" s="92">
        <v>44608.424142844247</v>
      </c>
      <c r="AR10" s="150">
        <v>14.88713207875827</v>
      </c>
      <c r="AS10" s="151">
        <v>19.793434390775779</v>
      </c>
      <c r="AT10" s="262">
        <v>9.9808297667407633</v>
      </c>
      <c r="AU10" s="150">
        <v>1.1476695621282171</v>
      </c>
      <c r="AV10" s="151">
        <v>1.4844784697480762</v>
      </c>
      <c r="AW10" s="262">
        <v>0.81086065450835809</v>
      </c>
      <c r="AX10" s="149" t="s">
        <v>987</v>
      </c>
    </row>
    <row r="11" spans="2:50" ht="12.75">
      <c r="B11" s="104" t="s">
        <v>1269</v>
      </c>
      <c r="C11" s="105" t="s">
        <v>286</v>
      </c>
      <c r="D11" s="253" t="s">
        <v>113</v>
      </c>
      <c r="E11" s="148">
        <v>239.75</v>
      </c>
      <c r="F11" s="148">
        <v>285</v>
      </c>
      <c r="G11" s="148">
        <f t="shared" ref="G11:G75" si="9">IF(IFERROR(((IF(F11&lt;0,"-",F11))/E11*100-100),"-")=-100,"-",(IFERROR(((IF(F11&lt;0,"-",F11))/E11*100-100),"-")))</f>
        <v>18.873826903023996</v>
      </c>
      <c r="H11" s="148">
        <v>264.7</v>
      </c>
      <c r="I11" s="148">
        <f t="shared" ref="I11:I33" si="10">IFERROR((E11/H11*100-100),"NA")</f>
        <v>-9.4257650170003728</v>
      </c>
      <c r="J11" s="148">
        <v>2936.1</v>
      </c>
      <c r="K11" s="149">
        <v>8.4575114695340492</v>
      </c>
      <c r="L11" s="149">
        <v>32.20464802867383</v>
      </c>
      <c r="M11" s="150">
        <v>4.5120354634392363</v>
      </c>
      <c r="N11" s="151">
        <v>9.1358787692075047</v>
      </c>
      <c r="O11" s="151">
        <v>11.826812400514797</v>
      </c>
      <c r="P11" s="152">
        <v>14.580401636072059</v>
      </c>
      <c r="Q11" s="150">
        <f t="shared" ref="Q11:Q33" si="11">IF(AND(M11&lt;0,N11&gt;0),"LP",IF(AND(M11&gt;0,N11&lt;0),"PL",IF(OR(M11&lt;0,N11&lt;0),"Loss",IF(ISERROR((+N11/M11-1)*100),"NA",(+N11/M11-1)*100))))</f>
        <v>102.47799121338926</v>
      </c>
      <c r="R11" s="151">
        <f t="shared" ref="R11:R33" si="12">IF(AND(N11&lt;0,O11&gt;0),"LP",IF(AND(N11&gt;0,O11&lt;0),"PL",IF(OR(N11&lt;0,O11&lt;0),"Loss",IF(ISERROR((+O11/N11-1)*100),"NA",(+O11/N11-1)*100))))</f>
        <v>29.454568074798537</v>
      </c>
      <c r="S11" s="152">
        <f t="shared" ref="S11:S33" si="13">IF(AND(O11&lt;0,P11&gt;0),"LP",IF(AND(O11&gt;0,P11&lt;0),"PL",IF(OR(O11&lt;0,P11&lt;0),"Loss",IF(ISERROR((+P11/O11-1)*100),"NA",(+P11/O11-1)*100))))</f>
        <v>23.282598406967246</v>
      </c>
      <c r="T11" s="150">
        <f t="shared" ref="T11:T75" si="14">IFERROR((IF(($E11/N11)&lt;0,"NM",($E11/N11))),"NA")</f>
        <v>26.242686232667381</v>
      </c>
      <c r="U11" s="151">
        <f t="shared" ref="U11:U75" si="15">IFERROR((IF(($E11/O11)&lt;0,"NM",($E11/O11))),"NA")</f>
        <v>20.271734418444328</v>
      </c>
      <c r="V11" s="152">
        <f t="shared" ref="V11:V75" si="16">IFERROR((IF(($E11/P11)&lt;0,"NM",($E11/P11))),"NA")</f>
        <v>16.443305608732761</v>
      </c>
      <c r="W11" s="150">
        <v>7.9903332663667932</v>
      </c>
      <c r="X11" s="151">
        <v>6.6909804942044548</v>
      </c>
      <c r="Y11" s="152">
        <v>5.5226385137338889</v>
      </c>
      <c r="Z11" s="150">
        <f t="shared" ref="Z11:Z75" si="17">IFERROR((IF(((($AK11*1000)+AL11)/AO11)&lt;0,"NM",(($AK11*1000)+AL11)/AO11)),"NA")</f>
        <v>15.06573879103366</v>
      </c>
      <c r="AA11" s="151">
        <f t="shared" ref="AA11:AA75" si="18">IFERROR((IF(((($AK11*1000)+AM11)/AP11)&lt;0,"NM",(($AK11*1000)+AM11)/AP11)),"NA")</f>
        <v>13.079638642352949</v>
      </c>
      <c r="AB11" s="152">
        <f t="shared" ref="AB11:AB75" si="19">IFERROR((IF(((($AK11*1000)+AN11)/AQ11)&lt;0,"NM",(($AK11*1000)+AN11)/AQ11)),"NA")</f>
        <v>10.591505891841065</v>
      </c>
      <c r="AC11" s="150">
        <v>31.127194533384149</v>
      </c>
      <c r="AD11" s="151">
        <v>35.927651129172865</v>
      </c>
      <c r="AE11" s="152">
        <v>36.798734171238848</v>
      </c>
      <c r="AF11" s="149">
        <v>2.0646506777893641</v>
      </c>
      <c r="AG11" s="153">
        <v>-0.90927749999999996</v>
      </c>
      <c r="AH11" s="154">
        <v>41.947899999999997</v>
      </c>
      <c r="AI11" s="154">
        <v>33.714440000000003</v>
      </c>
      <c r="AJ11" s="155">
        <v>32.202919999999999</v>
      </c>
      <c r="AK11" s="92">
        <v>707.89370999999994</v>
      </c>
      <c r="AL11" s="92">
        <v>-13878.400000000001</v>
      </c>
      <c r="AM11" s="92">
        <v>-12728.408185224736</v>
      </c>
      <c r="AN11" s="92">
        <v>-37205.8883107894</v>
      </c>
      <c r="AO11" s="92">
        <v>46065.800000000105</v>
      </c>
      <c r="AP11" s="92">
        <v>53148.662652175466</v>
      </c>
      <c r="AQ11" s="92">
        <v>63323.178831997851</v>
      </c>
      <c r="AR11" s="150">
        <v>21.409431282239272</v>
      </c>
      <c r="AS11" s="151">
        <v>28.099497856018008</v>
      </c>
      <c r="AT11" s="262">
        <v>14.719364708460535</v>
      </c>
      <c r="AU11" s="150">
        <v>4.2116190684302941</v>
      </c>
      <c r="AV11" s="151">
        <v>5.2187422120679559</v>
      </c>
      <c r="AW11" s="262">
        <v>3.2044959247926323</v>
      </c>
      <c r="AX11" s="149" t="s">
        <v>988</v>
      </c>
    </row>
    <row r="12" spans="2:50" ht="12.75">
      <c r="B12" s="104" t="s">
        <v>1270</v>
      </c>
      <c r="C12" s="105" t="s">
        <v>287</v>
      </c>
      <c r="D12" s="253" t="s">
        <v>114</v>
      </c>
      <c r="E12" s="148">
        <v>12682.7</v>
      </c>
      <c r="F12" s="148">
        <v>10705</v>
      </c>
      <c r="G12" s="148">
        <f t="shared" si="9"/>
        <v>-15.59368273317196</v>
      </c>
      <c r="H12" s="148">
        <v>12772.15</v>
      </c>
      <c r="I12" s="148">
        <f t="shared" si="10"/>
        <v>-0.70035193761425774</v>
      </c>
      <c r="J12" s="148">
        <v>279.18</v>
      </c>
      <c r="K12" s="149">
        <v>42.113485806451614</v>
      </c>
      <c r="L12" s="149">
        <v>53.198163249701309</v>
      </c>
      <c r="M12" s="150">
        <v>214.17196776929592</v>
      </c>
      <c r="N12" s="151">
        <v>276.1028726986172</v>
      </c>
      <c r="O12" s="151">
        <v>297.88363450088127</v>
      </c>
      <c r="P12" s="152">
        <v>386.92843218357575</v>
      </c>
      <c r="Q12" s="150">
        <f t="shared" si="11"/>
        <v>28.91643830626456</v>
      </c>
      <c r="R12" s="151">
        <f t="shared" si="12"/>
        <v>7.8886400526658296</v>
      </c>
      <c r="S12" s="152">
        <f t="shared" si="13"/>
        <v>29.892477252700857</v>
      </c>
      <c r="T12" s="150">
        <f t="shared" si="14"/>
        <v>45.934690487063229</v>
      </c>
      <c r="U12" s="151">
        <f>IFERROR((IF(($E12/O12)&lt;0,"NM",($E12/O12))),"NA")</f>
        <v>42.576021409334857</v>
      </c>
      <c r="V12" s="152">
        <f t="shared" si="16"/>
        <v>32.777896233747882</v>
      </c>
      <c r="W12" s="150">
        <v>14.242497882182581</v>
      </c>
      <c r="X12" s="151">
        <v>12.739642199588866</v>
      </c>
      <c r="Y12" s="152">
        <v>11.843459758238456</v>
      </c>
      <c r="Z12" s="150">
        <f t="shared" si="17"/>
        <v>36.990435820421872</v>
      </c>
      <c r="AA12" s="151">
        <f t="shared" si="18"/>
        <v>31.754003409455564</v>
      </c>
      <c r="AB12" s="152">
        <f t="shared" si="19"/>
        <v>25.751051512849823</v>
      </c>
      <c r="AC12" s="150">
        <v>30.657379058655248</v>
      </c>
      <c r="AD12" s="151">
        <v>31.588712246988386</v>
      </c>
      <c r="AE12" s="152">
        <v>37.449675312939199</v>
      </c>
      <c r="AF12" s="149">
        <v>0.63078051203608065</v>
      </c>
      <c r="AG12" s="153">
        <v>34.659469999999999</v>
      </c>
      <c r="AH12" s="154">
        <v>38.285319999999999</v>
      </c>
      <c r="AI12" s="154">
        <v>152.06100000000001</v>
      </c>
      <c r="AJ12" s="155">
        <v>86.482870000000005</v>
      </c>
      <c r="AK12" s="92">
        <v>3524.8987620000003</v>
      </c>
      <c r="AL12" s="92">
        <v>-261269.60000000003</v>
      </c>
      <c r="AM12" s="92">
        <v>-282763.62985864194</v>
      </c>
      <c r="AN12" s="92">
        <v>-305135.73966953205</v>
      </c>
      <c r="AO12" s="92">
        <v>88228.999999999956</v>
      </c>
      <c r="AP12" s="92">
        <v>102101.61819079259</v>
      </c>
      <c r="AQ12" s="92">
        <v>125034.23484372279</v>
      </c>
      <c r="AR12" s="150">
        <v>18.204265120673277</v>
      </c>
      <c r="AS12" s="151">
        <v>21.519204058747743</v>
      </c>
      <c r="AT12" s="262">
        <v>14.889326182598811</v>
      </c>
      <c r="AU12" s="150">
        <v>4.5879203798383941</v>
      </c>
      <c r="AV12" s="151">
        <v>5.9788945014589716</v>
      </c>
      <c r="AW12" s="262">
        <v>3.1969462582178165</v>
      </c>
      <c r="AX12" s="149" t="s">
        <v>989</v>
      </c>
    </row>
    <row r="13" spans="2:50" ht="12.75">
      <c r="B13" s="104" t="s">
        <v>1271</v>
      </c>
      <c r="C13" s="105" t="s">
        <v>287</v>
      </c>
      <c r="D13" s="253" t="s">
        <v>618</v>
      </c>
      <c r="E13" s="148">
        <v>3044.1</v>
      </c>
      <c r="F13" s="148">
        <v>2770</v>
      </c>
      <c r="G13" s="148">
        <f t="shared" ref="G13" si="20">IF(IFERROR(((IF(F13&lt;0,"-",F13))/E13*100-100),"-")=-100,"-",(IFERROR(((IF(F13&lt;0,"-",F13))/E13*100-100),"-")))</f>
        <v>-9.0043034065897984</v>
      </c>
      <c r="H13" s="148">
        <v>3377.95</v>
      </c>
      <c r="I13" s="148">
        <f t="shared" ref="I13" si="21">IFERROR((E13/H13*100-100),"NA")</f>
        <v>-9.8832131914326737</v>
      </c>
      <c r="J13" s="148">
        <v>193.3</v>
      </c>
      <c r="K13" s="149">
        <v>6.9574143369175632</v>
      </c>
      <c r="L13" s="149">
        <v>11.103209103942653</v>
      </c>
      <c r="M13" s="150">
        <v>54.798803599116432</v>
      </c>
      <c r="N13" s="151">
        <v>76.511032600213596</v>
      </c>
      <c r="O13" s="151">
        <v>84.118404684319643</v>
      </c>
      <c r="P13" s="152">
        <v>109.1163188128083</v>
      </c>
      <c r="Q13" s="150">
        <f t="shared" ref="Q13" si="22">IF(AND(M13&lt;0,N13&gt;0),"LP",IF(AND(M13&gt;0,N13&lt;0),"PL",IF(OR(M13&lt;0,N13&lt;0),"Loss",IF(ISERROR((+N13/M13-1)*100),"NA",(+N13/M13-1)*100))))</f>
        <v>39.621720868094371</v>
      </c>
      <c r="R13" s="151">
        <f t="shared" ref="R13" si="23">IF(AND(N13&lt;0,O13&gt;0),"LP",IF(AND(N13&gt;0,O13&lt;0),"PL",IF(OR(N13&lt;0,O13&lt;0),"Loss",IF(ISERROR((+O13/N13-1)*100),"NA",(+O13/N13-1)*100))))</f>
        <v>9.9428433071295572</v>
      </c>
      <c r="S13" s="152">
        <f t="shared" ref="S13" si="24">IF(AND(O13&lt;0,P13&gt;0),"LP",IF(AND(O13&gt;0,P13&lt;0),"PL",IF(OR(O13&lt;0,P13&lt;0),"Loss",IF(ISERROR((+P13/O13-1)*100),"NA",(+P13/O13-1)*100))))</f>
        <v>29.717532354900289</v>
      </c>
      <c r="T13" s="150">
        <f t="shared" ref="T13" si="25">IFERROR((IF(($E13/N13)&lt;0,"NM",($E13/N13))),"NA")</f>
        <v>39.786418984907307</v>
      </c>
      <c r="U13" s="151">
        <f t="shared" ref="U13" si="26">IFERROR((IF(($E13/O13)&lt;0,"NM",($E13/O13))),"NA")</f>
        <v>36.188275460333891</v>
      </c>
      <c r="V13" s="152">
        <f t="shared" ref="V13" si="27">IFERROR((IF(($E13/P13)&lt;0,"NM",($E13/P13))),"NA")</f>
        <v>27.897751987236919</v>
      </c>
      <c r="W13" s="150">
        <v>6.6459960785288148</v>
      </c>
      <c r="X13" s="151">
        <v>5.8523099686961517</v>
      </c>
      <c r="Y13" s="152">
        <v>5.0627845997197696</v>
      </c>
      <c r="Z13" s="150">
        <f t="shared" ref="Z13" si="28">IFERROR((IF(((($AK13*1000)+AL13)/AO13)&lt;0,"NM",(($AK13*1000)+AL13)/AO13)),"NA")</f>
        <v>24.711476929429466</v>
      </c>
      <c r="AA13" s="151">
        <f t="shared" ref="AA13" si="29">IFERROR((IF(((($AK13*1000)+AM13)/AP13)&lt;0,"NM",(($AK13*1000)+AM13)/AP13)),"NA")</f>
        <v>21.878124099543786</v>
      </c>
      <c r="AB13" s="152">
        <f t="shared" ref="AB13" si="30">IFERROR((IF(((($AK13*1000)+AN13)/AQ13)&lt;0,"NM",(($AK13*1000)+AN13)/AQ13)),"NA")</f>
        <v>17.338865584049159</v>
      </c>
      <c r="AC13" s="150">
        <v>18.024261659730712</v>
      </c>
      <c r="AD13" s="151">
        <v>17.198808242916559</v>
      </c>
      <c r="AE13" s="152">
        <v>19.460323465444539</v>
      </c>
      <c r="AF13" s="149">
        <v>0.52560691173088925</v>
      </c>
      <c r="AG13" s="153">
        <v>-4.8495739999999996</v>
      </c>
      <c r="AH13" s="154">
        <v>32.735950000000003</v>
      </c>
      <c r="AI13" s="154">
        <v>19.168510000000001</v>
      </c>
      <c r="AJ13" s="155">
        <v>18.537410000000001</v>
      </c>
      <c r="AK13" s="92">
        <v>582.33558000000005</v>
      </c>
      <c r="AL13" s="92">
        <v>4159.2000000000007</v>
      </c>
      <c r="AM13" s="92">
        <v>-8900.5356272641511</v>
      </c>
      <c r="AN13" s="92">
        <v>-21397.7192137409</v>
      </c>
      <c r="AO13" s="92">
        <v>23733.699999999997</v>
      </c>
      <c r="AP13" s="92">
        <v>26210.430188788145</v>
      </c>
      <c r="AQ13" s="92">
        <v>32351.474095415586</v>
      </c>
      <c r="AR13" s="150">
        <v>22.201679832986841</v>
      </c>
      <c r="AS13" s="151">
        <v>31.229944709839966</v>
      </c>
      <c r="AT13" s="262">
        <v>13.173414956133715</v>
      </c>
      <c r="AU13" s="150">
        <v>3.9295024554569262</v>
      </c>
      <c r="AV13" s="151">
        <v>5.2583952614395182</v>
      </c>
      <c r="AW13" s="262">
        <v>2.6006096494743343</v>
      </c>
      <c r="AX13" s="149" t="s">
        <v>990</v>
      </c>
    </row>
    <row r="14" spans="2:50" ht="12.75">
      <c r="B14" s="104" t="s">
        <v>1272</v>
      </c>
      <c r="C14" s="105" t="s">
        <v>287</v>
      </c>
      <c r="D14" s="253" t="s">
        <v>115</v>
      </c>
      <c r="E14" s="148">
        <v>1521.05</v>
      </c>
      <c r="F14" s="148">
        <v>1470</v>
      </c>
      <c r="G14" s="148">
        <f t="shared" si="9"/>
        <v>-3.3562341803359459</v>
      </c>
      <c r="H14" s="148">
        <v>1826.2</v>
      </c>
      <c r="I14" s="148">
        <f t="shared" si="10"/>
        <v>-16.709560836710111</v>
      </c>
      <c r="J14" s="148">
        <v>465.63499999999999</v>
      </c>
      <c r="K14" s="149">
        <v>8.5013157138590199</v>
      </c>
      <c r="L14" s="149">
        <v>24.523486929510153</v>
      </c>
      <c r="M14" s="150">
        <v>12.197457235817753</v>
      </c>
      <c r="N14" s="151">
        <v>19.732021862617717</v>
      </c>
      <c r="O14" s="151">
        <v>34.803114651390047</v>
      </c>
      <c r="P14" s="152">
        <v>46.81876462374823</v>
      </c>
      <c r="Q14" s="150">
        <f t="shared" si="11"/>
        <v>61.771601089731767</v>
      </c>
      <c r="R14" s="151">
        <f t="shared" si="12"/>
        <v>76.378857137415253</v>
      </c>
      <c r="S14" s="152">
        <f t="shared" si="13"/>
        <v>34.524639799381497</v>
      </c>
      <c r="T14" s="150">
        <f t="shared" si="14"/>
        <v>77.085359553631278</v>
      </c>
      <c r="U14" s="151">
        <f t="shared" si="15"/>
        <v>43.704421723049684</v>
      </c>
      <c r="V14" s="152">
        <f t="shared" si="16"/>
        <v>32.488042181883337</v>
      </c>
      <c r="W14" s="150">
        <v>9.8777676660738383</v>
      </c>
      <c r="X14" s="151">
        <v>8.6912763637776909</v>
      </c>
      <c r="Y14" s="152">
        <v>7.2837600458955469</v>
      </c>
      <c r="Z14" s="150">
        <f t="shared" si="17"/>
        <v>29.296407548699172</v>
      </c>
      <c r="AA14" s="151">
        <f t="shared" si="18"/>
        <v>23.159747442153026</v>
      </c>
      <c r="AB14" s="152">
        <f t="shared" si="19"/>
        <v>18.368480952717295</v>
      </c>
      <c r="AC14" s="150">
        <v>13.243170980079574</v>
      </c>
      <c r="AD14" s="151">
        <v>21.157163301018318</v>
      </c>
      <c r="AE14" s="152">
        <v>24.395166608119904</v>
      </c>
      <c r="AF14" s="149">
        <v>0.59169652542651463</v>
      </c>
      <c r="AG14" s="153">
        <v>-9.5447679999999995</v>
      </c>
      <c r="AH14" s="154">
        <v>36.895870000000002</v>
      </c>
      <c r="AI14" s="154">
        <v>39.533070000000002</v>
      </c>
      <c r="AJ14" s="155">
        <v>22.784140000000001</v>
      </c>
      <c r="AK14" s="92">
        <v>711.56012525000006</v>
      </c>
      <c r="AL14" s="92">
        <v>37824.109037119655</v>
      </c>
      <c r="AM14" s="92">
        <v>46189.621713798049</v>
      </c>
      <c r="AN14" s="92">
        <v>31464.676298065373</v>
      </c>
      <c r="AO14" s="92">
        <v>25579.389999999985</v>
      </c>
      <c r="AP14" s="92">
        <v>32718.394224999996</v>
      </c>
      <c r="AQ14" s="92">
        <v>40451.075048650004</v>
      </c>
      <c r="AR14" s="150">
        <v>41.985687678961114</v>
      </c>
      <c r="AS14" s="151">
        <v>67.195283574126805</v>
      </c>
      <c r="AT14" s="262">
        <v>16.776091783795422</v>
      </c>
      <c r="AU14" s="150">
        <v>5.3250171931051327</v>
      </c>
      <c r="AV14" s="151">
        <v>6.7042019060980067</v>
      </c>
      <c r="AW14" s="262">
        <v>3.9458324801122586</v>
      </c>
      <c r="AX14" s="149" t="s">
        <v>991</v>
      </c>
    </row>
    <row r="15" spans="2:50" ht="12.75">
      <c r="B15" s="104" t="s">
        <v>1274</v>
      </c>
      <c r="C15" s="105" t="s">
        <v>286</v>
      </c>
      <c r="D15" s="253" t="s">
        <v>498</v>
      </c>
      <c r="E15" s="148">
        <v>3247.1</v>
      </c>
      <c r="F15" s="148">
        <v>3090</v>
      </c>
      <c r="G15" s="148">
        <f t="shared" si="9"/>
        <v>-4.8381632841612401</v>
      </c>
      <c r="H15" s="148">
        <v>3262.2</v>
      </c>
      <c r="I15" s="148">
        <f t="shared" si="10"/>
        <v>-0.46287781251915305</v>
      </c>
      <c r="J15" s="148">
        <v>40.450100000000006</v>
      </c>
      <c r="K15" s="149">
        <v>1.5304587716248508</v>
      </c>
      <c r="L15" s="149">
        <v>11.512662986857825</v>
      </c>
      <c r="M15" s="150">
        <v>51.876096486806375</v>
      </c>
      <c r="N15" s="151">
        <v>169.44617111788816</v>
      </c>
      <c r="O15" s="151">
        <v>153.04014426070123</v>
      </c>
      <c r="P15" s="152">
        <v>192.62268440404614</v>
      </c>
      <c r="Q15" s="150">
        <f t="shared" si="11"/>
        <v>226.63631728918409</v>
      </c>
      <c r="R15" s="151">
        <f t="shared" si="12"/>
        <v>-9.6821466952905162</v>
      </c>
      <c r="S15" s="152">
        <f t="shared" si="13"/>
        <v>25.864155012763668</v>
      </c>
      <c r="T15" s="150">
        <f t="shared" si="14"/>
        <v>19.163017839694394</v>
      </c>
      <c r="U15" s="151">
        <f t="shared" si="15"/>
        <v>21.217308802771523</v>
      </c>
      <c r="V15" s="152">
        <f t="shared" si="16"/>
        <v>16.857308421623227</v>
      </c>
      <c r="W15" s="150">
        <v>3.2490277249103925</v>
      </c>
      <c r="X15" s="151">
        <v>2.8928762822029439</v>
      </c>
      <c r="Y15" s="152">
        <v>2.5366588139142849</v>
      </c>
      <c r="Z15" s="150">
        <f t="shared" si="17"/>
        <v>8.703243445827761</v>
      </c>
      <c r="AA15" s="151">
        <f t="shared" si="18"/>
        <v>9.4195251599803314</v>
      </c>
      <c r="AB15" s="152">
        <f t="shared" si="19"/>
        <v>8.2212224112983936</v>
      </c>
      <c r="AC15" s="150">
        <v>18.320998540106757</v>
      </c>
      <c r="AD15" s="151">
        <v>14.425137185691852</v>
      </c>
      <c r="AE15" s="152">
        <v>16.035076516723748</v>
      </c>
      <c r="AF15" s="149">
        <v>0.92389904328621719</v>
      </c>
      <c r="AG15" s="153">
        <v>25.08089</v>
      </c>
      <c r="AH15" s="154">
        <v>21.418690000000002</v>
      </c>
      <c r="AI15" s="154">
        <v>53.683410000000002</v>
      </c>
      <c r="AJ15" s="155">
        <v>33.749360000000003</v>
      </c>
      <c r="AK15" s="92">
        <v>128.09939918500001</v>
      </c>
      <c r="AL15" s="92">
        <v>15698.2</v>
      </c>
      <c r="AM15" s="92">
        <v>15474.264518773491</v>
      </c>
      <c r="AN15" s="92">
        <v>11151.845600311484</v>
      </c>
      <c r="AO15" s="92">
        <v>16522.300000000003</v>
      </c>
      <c r="AP15" s="92">
        <v>15242.133893729449</v>
      </c>
      <c r="AQ15" s="92">
        <v>16938.021843800147</v>
      </c>
      <c r="AR15" s="150">
        <v>18.006950112388431</v>
      </c>
      <c r="AS15" s="151">
        <v>29.955750888432426</v>
      </c>
      <c r="AT15" s="262">
        <v>6.058149336344437</v>
      </c>
      <c r="AU15" s="150">
        <v>1.7473765050316235</v>
      </c>
      <c r="AV15" s="151">
        <v>2.2042874119743501</v>
      </c>
      <c r="AW15" s="262">
        <v>1.2904655980888968</v>
      </c>
      <c r="AX15" s="149" t="s">
        <v>992</v>
      </c>
    </row>
    <row r="16" spans="2:50" ht="12.75">
      <c r="B16" s="104" t="s">
        <v>1275</v>
      </c>
      <c r="C16" s="105" t="s">
        <v>286</v>
      </c>
      <c r="D16" s="253" t="s">
        <v>696</v>
      </c>
      <c r="E16" s="148">
        <v>544.25</v>
      </c>
      <c r="F16" s="148">
        <v>675</v>
      </c>
      <c r="G16" s="148">
        <f t="shared" ref="G16" si="31">IF(IFERROR(((IF(F16&lt;0,"-",F16))/E16*100-100),"-")=-100,"-",(IFERROR(((IF(F16&lt;0,"-",F16))/E16*100-100),"-")))</f>
        <v>24.023886081763891</v>
      </c>
      <c r="H16" s="148">
        <v>628.45000000000005</v>
      </c>
      <c r="I16" s="148">
        <f t="shared" ref="I16" si="32">IFERROR((E16/H16*100-100),"NA")</f>
        <v>-13.398042803723456</v>
      </c>
      <c r="J16" s="148">
        <v>379.01100000000002</v>
      </c>
      <c r="K16" s="149">
        <v>2.4905143369175629</v>
      </c>
      <c r="L16" s="149">
        <v>2.3423477538829149</v>
      </c>
      <c r="M16" s="150">
        <v>18.062099098563657</v>
      </c>
      <c r="N16" s="151">
        <v>21.09629982279354</v>
      </c>
      <c r="O16" s="151">
        <v>23.730044458751859</v>
      </c>
      <c r="P16" s="152">
        <v>28.929558730051706</v>
      </c>
      <c r="Q16" s="150">
        <f t="shared" ref="Q16" si="33">IF(AND(M16&lt;0,N16&gt;0),"LP",IF(AND(M16&gt;0,N16&lt;0),"PL",IF(OR(M16&lt;0,N16&lt;0),"Loss",IF(ISERROR((+N16/M16-1)*100),"NA",(+N16/M16-1)*100))))</f>
        <v>16.798715961375564</v>
      </c>
      <c r="R16" s="151">
        <f t="shared" ref="R16" si="34">IF(AND(N16&lt;0,O16&gt;0),"LP",IF(AND(N16&gt;0,O16&lt;0),"PL",IF(OR(N16&lt;0,O16&lt;0),"Loss",IF(ISERROR((+O16/N16-1)*100),"NA",(+O16/N16-1)*100))))</f>
        <v>12.484391377073067</v>
      </c>
      <c r="S16" s="152">
        <f t="shared" ref="S16" si="35">IF(AND(O16&lt;0,P16&gt;0),"LP",IF(AND(O16&gt;0,P16&lt;0),"PL",IF(OR(O16&lt;0,P16&lt;0),"Loss",IF(ISERROR((+P16/O16-1)*100),"NA",(+P16/O16-1)*100))))</f>
        <v>21.911102106604851</v>
      </c>
      <c r="T16" s="150">
        <f t="shared" ref="T16" si="36">IFERROR((IF(($E16/N16)&lt;0,"NM",($E16/N16))),"NA")</f>
        <v>25.798362962777198</v>
      </c>
      <c r="U16" s="151">
        <f t="shared" ref="U16" si="37">IFERROR((IF(($E16/O16)&lt;0,"NM",($E16/O16))),"NA")</f>
        <v>22.935060275425467</v>
      </c>
      <c r="V16" s="152">
        <f t="shared" ref="V16" si="38">IFERROR((IF(($E16/P16)&lt;0,"NM",($E16/P16))),"NA")</f>
        <v>18.81293818127406</v>
      </c>
      <c r="W16" s="150">
        <v>3.4364826682440519</v>
      </c>
      <c r="X16" s="151">
        <v>3.0893161095054467</v>
      </c>
      <c r="Y16" s="152">
        <v>2.7505593259812358</v>
      </c>
      <c r="Z16" s="150">
        <f t="shared" ref="Z16" si="39">IFERROR((IF(((($AK16*1000)+AL16)/AO16)&lt;0,"NM",(($AK16*1000)+AL16)/AO16)),"NA")</f>
        <v>14.460160546109595</v>
      </c>
      <c r="AA16" s="151">
        <f t="shared" ref="AA16" si="40">IFERROR((IF(((($AK16*1000)+AM16)/AP16)&lt;0,"NM",(($AK16*1000)+AM16)/AP16)),"NA")</f>
        <v>13.890296396847948</v>
      </c>
      <c r="AB16" s="152">
        <f t="shared" ref="AB16" si="41">IFERROR((IF(((($AK16*1000)+AN16)/AQ16)&lt;0,"NM",(($AK16*1000)+AN16)/AQ16)),"NA")</f>
        <v>11.346987886366779</v>
      </c>
      <c r="AC16" s="150">
        <v>14.38927310655628</v>
      </c>
      <c r="AD16" s="151">
        <v>14.186424091502268</v>
      </c>
      <c r="AE16" s="152">
        <v>15.468676219391725</v>
      </c>
      <c r="AF16" s="149">
        <v>0.91869545245751028</v>
      </c>
      <c r="AG16" s="153">
        <v>-6.5585050000000003</v>
      </c>
      <c r="AH16" s="154">
        <v>20.116969999999998</v>
      </c>
      <c r="AI16" s="154">
        <v>14.65136</v>
      </c>
      <c r="AJ16" s="155">
        <v>15.63795</v>
      </c>
      <c r="AK16" s="92">
        <v>208.45605</v>
      </c>
      <c r="AL16" s="92">
        <v>-2559.2700000000013</v>
      </c>
      <c r="AM16" s="92">
        <v>-5497.4231732464832</v>
      </c>
      <c r="AN16" s="92">
        <v>-11498.652135407399</v>
      </c>
      <c r="AO16" s="92">
        <v>14238.900000000009</v>
      </c>
      <c r="AP16" s="92">
        <v>14611.540389649992</v>
      </c>
      <c r="AQ16" s="92">
        <v>17357.681160586566</v>
      </c>
      <c r="AR16" s="150">
        <v>25.102774815566523</v>
      </c>
      <c r="AS16" s="151">
        <v>35.875093224341029</v>
      </c>
      <c r="AT16" s="262">
        <v>14.330456406792017</v>
      </c>
      <c r="AU16" s="150">
        <v>2.2373735123587961</v>
      </c>
      <c r="AV16" s="151">
        <v>3.1042164271979078</v>
      </c>
      <c r="AW16" s="262">
        <v>1.3705305975196844</v>
      </c>
      <c r="AX16" s="149" t="s">
        <v>993</v>
      </c>
    </row>
    <row r="17" spans="2:50" ht="12.75">
      <c r="B17" s="104" t="s">
        <v>1276</v>
      </c>
      <c r="C17" s="105" t="s">
        <v>286</v>
      </c>
      <c r="D17" s="253" t="s">
        <v>681</v>
      </c>
      <c r="E17" s="148">
        <v>6404.75</v>
      </c>
      <c r="F17" s="148">
        <v>5965</v>
      </c>
      <c r="G17" s="148">
        <f t="shared" ref="G17" si="42">IF(IFERROR(((IF(F17&lt;0,"-",F17))/E17*100-100),"-")=-100,"-",(IFERROR(((IF(F17&lt;0,"-",F17))/E17*100-100),"-")))</f>
        <v>-6.8659978921893838</v>
      </c>
      <c r="H17" s="148">
        <v>7107.15</v>
      </c>
      <c r="I17" s="148">
        <f t="shared" ref="I17" si="43">IFERROR((E17/H17*100-100),"NA")</f>
        <v>-9.8830051427083845</v>
      </c>
      <c r="J17" s="148">
        <v>21.119999999999997</v>
      </c>
      <c r="K17" s="149">
        <v>1.6580461648745517</v>
      </c>
      <c r="L17" s="149">
        <v>6.3922047311827965</v>
      </c>
      <c r="M17" s="150">
        <v>117.60890151515126</v>
      </c>
      <c r="N17" s="151">
        <v>144.15836627918603</v>
      </c>
      <c r="O17" s="151">
        <v>142.15920344142009</v>
      </c>
      <c r="P17" s="152">
        <v>218.49637557042089</v>
      </c>
      <c r="Q17" s="150">
        <f t="shared" ref="Q17" si="44">IF(AND(M17&lt;0,N17&gt;0),"LP",IF(AND(M17&gt;0,N17&lt;0),"PL",IF(OR(M17&lt;0,N17&lt;0),"Loss",IF(ISERROR((+N17/M17-1)*100),"NA",(+N17/M17-1)*100))))</f>
        <v>22.574366754555953</v>
      </c>
      <c r="R17" s="151">
        <f t="shared" ref="R17" si="45">IF(AND(N17&lt;0,O17&gt;0),"LP",IF(AND(N17&gt;0,O17&lt;0),"PL",IF(OR(N17&lt;0,O17&lt;0),"Loss",IF(ISERROR((+O17/N17-1)*100),"NA",(+O17/N17-1)*100))))</f>
        <v>-1.386782390343011</v>
      </c>
      <c r="S17" s="152">
        <f t="shared" ref="S17" si="46">IF(AND(O17&lt;0,P17&gt;0),"LP",IF(AND(O17&gt;0,P17&lt;0),"PL",IF(OR(O17&lt;0,P17&lt;0),"Loss",IF(ISERROR((+P17/O17-1)*100),"NA",(+P17/O17-1)*100))))</f>
        <v>53.698367943133029</v>
      </c>
      <c r="T17" s="150">
        <f t="shared" ref="T17" si="47">IFERROR((IF(($E17/N17)&lt;0,"NM",($E17/N17))),"NA")</f>
        <v>44.42856953301041</v>
      </c>
      <c r="U17" s="151">
        <f t="shared" ref="U17" si="48">IFERROR((IF(($E17/O17)&lt;0,"NM",($E17/O17))),"NA")</f>
        <v>45.053361618189015</v>
      </c>
      <c r="V17" s="152">
        <f t="shared" ref="V17" si="49">IFERROR((IF(($E17/P17)&lt;0,"NM",($E17/P17))),"NA")</f>
        <v>29.312843214352373</v>
      </c>
      <c r="W17" s="150">
        <v>8.1586219375384506</v>
      </c>
      <c r="X17" s="151">
        <v>4.8425061203779354</v>
      </c>
      <c r="Y17" s="152">
        <v>4.2161283161933207</v>
      </c>
      <c r="Z17" s="150">
        <f t="shared" ref="Z17" si="50">IFERROR((IF(((($AK17*1000)+AL17)/AO17)&lt;0,"NM",(($AK17*1000)+AL17)/AO17)),"NA")</f>
        <v>17.451368751635673</v>
      </c>
      <c r="AA17" s="151">
        <f t="shared" ref="AA17" si="51">IFERROR((IF(((($AK17*1000)+AM17)/AP17)&lt;0,"NM",(($AK17*1000)+AM17)/AP17)),"NA")</f>
        <v>15.844671237848239</v>
      </c>
      <c r="AB17" s="152">
        <f t="shared" ref="AB17" si="52">IFERROR((IF(((($AK17*1000)+AN17)/AQ17)&lt;0,"NM",(($AK17*1000)+AN17)/AQ17)),"NA")</f>
        <v>12.230075056559949</v>
      </c>
      <c r="AC17" s="150">
        <v>20.064217997524835</v>
      </c>
      <c r="AD17" s="151">
        <v>14.090096134892224</v>
      </c>
      <c r="AE17" s="152">
        <v>15.377768366502071</v>
      </c>
      <c r="AF17" s="149">
        <v>0.17565088410945001</v>
      </c>
      <c r="AG17" s="153">
        <v>17.326750000000001</v>
      </c>
      <c r="AH17" s="154">
        <v>47.978929999999998</v>
      </c>
      <c r="AI17" s="154">
        <v>36.969239999999999</v>
      </c>
      <c r="AJ17" s="155">
        <v>18.641639999999999</v>
      </c>
      <c r="AK17" s="92">
        <v>138.77846399999999</v>
      </c>
      <c r="AL17" s="92">
        <v>14589.399999999998</v>
      </c>
      <c r="AM17" s="92">
        <v>4767.9738278806817</v>
      </c>
      <c r="AN17" s="92">
        <v>2834.1014626921442</v>
      </c>
      <c r="AO17" s="92">
        <v>8788.3000000000102</v>
      </c>
      <c r="AP17" s="92">
        <v>9059.6034258502405</v>
      </c>
      <c r="AQ17" s="92">
        <v>11579.043040028948</v>
      </c>
      <c r="AR17" s="150">
        <v>25.240607175066028</v>
      </c>
      <c r="AS17" s="151">
        <v>31.207877911395297</v>
      </c>
      <c r="AT17" s="262">
        <v>19.273336438736759</v>
      </c>
      <c r="AU17" s="150">
        <v>3.7979538850409322</v>
      </c>
      <c r="AV17" s="151">
        <v>4.3895871798773625</v>
      </c>
      <c r="AW17" s="262">
        <v>3.206320590204502</v>
      </c>
      <c r="AX17" s="149" t="s">
        <v>994</v>
      </c>
    </row>
    <row r="18" spans="2:50" ht="12.75">
      <c r="B18" s="104" t="s">
        <v>1273</v>
      </c>
      <c r="C18" s="105" t="s">
        <v>287</v>
      </c>
      <c r="D18" s="253" t="s">
        <v>116</v>
      </c>
      <c r="E18" s="148">
        <v>37976.25</v>
      </c>
      <c r="F18" s="148">
        <v>29540</v>
      </c>
      <c r="G18" s="148">
        <f t="shared" ref="G18" si="53">IF(IFERROR(((IF(F18&lt;0,"-",F18))/E18*100-100),"-")=-100,"-",(IFERROR(((IF(F18&lt;0,"-",F18))/E18*100-100),"-")))</f>
        <v>-22.214541983476508</v>
      </c>
      <c r="H18" s="148">
        <v>38185.949999999997</v>
      </c>
      <c r="I18" s="148">
        <f t="shared" si="10"/>
        <v>-0.54915485931343255</v>
      </c>
      <c r="J18" s="148">
        <v>29.49</v>
      </c>
      <c r="K18" s="149">
        <v>13.073054408602149</v>
      </c>
      <c r="L18" s="149">
        <v>14.980299354838708</v>
      </c>
      <c r="M18" s="150">
        <v>483.04510003390982</v>
      </c>
      <c r="N18" s="151">
        <v>620.50313785575577</v>
      </c>
      <c r="O18" s="151">
        <v>736.47865917635102</v>
      </c>
      <c r="P18" s="152">
        <v>871.98880797648769</v>
      </c>
      <c r="Q18" s="150">
        <f t="shared" si="11"/>
        <v>28.456563954834934</v>
      </c>
      <c r="R18" s="151">
        <f t="shared" si="12"/>
        <v>18.690561617684409</v>
      </c>
      <c r="S18" s="152">
        <f t="shared" si="13"/>
        <v>18.399738690552958</v>
      </c>
      <c r="T18" s="150">
        <f t="shared" ref="T18" si="54">IFERROR((IF(($E18/N18)&lt;0,"NM",($E18/N18))),"NA")</f>
        <v>61.20234964682497</v>
      </c>
      <c r="U18" s="151">
        <f t="shared" ref="U18" si="55">IFERROR((IF(($E18/O18)&lt;0,"NM",($E18/O18))),"NA")</f>
        <v>51.564630592923301</v>
      </c>
      <c r="V18" s="152">
        <f t="shared" ref="V18" si="56">IFERROR((IF(($E18/P18)&lt;0,"NM",($E18/P18))),"NA")</f>
        <v>43.55130438901687</v>
      </c>
      <c r="W18" s="150">
        <v>9.2837766171302931</v>
      </c>
      <c r="X18" s="151">
        <v>8.5013545405989301</v>
      </c>
      <c r="Y18" s="152">
        <v>7.7202076417477628</v>
      </c>
      <c r="Z18" s="150">
        <f t="shared" ref="Z18" si="57">IFERROR((IF(((($AK18*1000)+AL18)/AO18)&lt;0,"NM",(($AK18*1000)+AL18)/AO18)),"NA")</f>
        <v>48.273517949207552</v>
      </c>
      <c r="AA18" s="151">
        <f t="shared" ref="AA18" si="58">IFERROR((IF(((($AK18*1000)+AM18)/AP18)&lt;0,"NM",(($AK18*1000)+AM18)/AP18)),"NA")</f>
        <v>42.833294865362241</v>
      </c>
      <c r="AB18" s="152">
        <f t="shared" ref="AB18" si="59">IFERROR((IF(((($AK18*1000)+AN18)/AQ18)&lt;0,"NM",(($AK18*1000)+AN18)/AQ18)),"NA")</f>
        <v>35.440213700909801</v>
      </c>
      <c r="AC18" s="150">
        <v>15.859879694606319</v>
      </c>
      <c r="AD18" s="151">
        <v>17.212098510109019</v>
      </c>
      <c r="AE18" s="152">
        <v>18.580323135437251</v>
      </c>
      <c r="AF18" s="149">
        <v>0.98745926730522371</v>
      </c>
      <c r="AG18" s="153">
        <v>8.6017740000000007</v>
      </c>
      <c r="AH18" s="154">
        <v>25.119019999999999</v>
      </c>
      <c r="AI18" s="154">
        <v>97.674570000000003</v>
      </c>
      <c r="AJ18" s="155">
        <v>71.148989999999998</v>
      </c>
      <c r="AK18" s="92">
        <v>1094.2146539999999</v>
      </c>
      <c r="AL18" s="92">
        <v>-82981</v>
      </c>
      <c r="AM18" s="92">
        <v>-91405.333749795478</v>
      </c>
      <c r="AN18" s="92">
        <v>-100965.57778925195</v>
      </c>
      <c r="AO18" s="92">
        <v>20948</v>
      </c>
      <c r="AP18" s="92">
        <v>23411.911771026062</v>
      </c>
      <c r="AQ18" s="92">
        <v>28026.046473451424</v>
      </c>
      <c r="AR18" s="150">
        <v>38.478147213320455</v>
      </c>
      <c r="AS18" s="151">
        <v>45.441899822045251</v>
      </c>
      <c r="AT18" s="262">
        <v>31.514394604595655</v>
      </c>
      <c r="AU18" s="150">
        <v>5.5900566992964551</v>
      </c>
      <c r="AV18" s="151">
        <v>7.0524255890131533</v>
      </c>
      <c r="AW18" s="262">
        <v>4.1276878095797569</v>
      </c>
      <c r="AX18" s="149" t="s">
        <v>995</v>
      </c>
    </row>
    <row r="19" spans="2:50" ht="12.75">
      <c r="B19" s="104" t="s">
        <v>1277</v>
      </c>
      <c r="C19" s="105" t="s">
        <v>288</v>
      </c>
      <c r="D19" s="253" t="s">
        <v>117</v>
      </c>
      <c r="E19" s="148">
        <v>5059.6000000000004</v>
      </c>
      <c r="F19" s="148">
        <v>3920</v>
      </c>
      <c r="G19" s="148">
        <f t="shared" si="9"/>
        <v>-22.523519645821807</v>
      </c>
      <c r="H19" s="148">
        <v>5104.5</v>
      </c>
      <c r="I19" s="148">
        <f t="shared" si="10"/>
        <v>-0.87961602507590442</v>
      </c>
      <c r="J19" s="148">
        <v>272.60000000000002</v>
      </c>
      <c r="K19" s="149">
        <v>16.265784707287935</v>
      </c>
      <c r="L19" s="149">
        <v>34.514449940262843</v>
      </c>
      <c r="M19" s="150">
        <v>106.54259597806218</v>
      </c>
      <c r="N19" s="151">
        <v>146.28921389396714</v>
      </c>
      <c r="O19" s="151">
        <v>155.64387429828776</v>
      </c>
      <c r="P19" s="152">
        <v>172.82525571222155</v>
      </c>
      <c r="Q19" s="150">
        <f t="shared" si="11"/>
        <v>37.305847066171594</v>
      </c>
      <c r="R19" s="151">
        <f t="shared" si="12"/>
        <v>6.3946344062666416</v>
      </c>
      <c r="S19" s="152">
        <f t="shared" si="13"/>
        <v>11.038906279733229</v>
      </c>
      <c r="T19" s="150">
        <f t="shared" si="14"/>
        <v>34.586281963804133</v>
      </c>
      <c r="U19" s="151">
        <f t="shared" si="15"/>
        <v>32.50754340837981</v>
      </c>
      <c r="V19" s="152">
        <f t="shared" si="16"/>
        <v>29.275813764308548</v>
      </c>
      <c r="W19" s="150">
        <v>7.6683971073120727</v>
      </c>
      <c r="X19" s="151">
        <v>6.6622531025719853</v>
      </c>
      <c r="Y19" s="152">
        <v>5.8339519119684118</v>
      </c>
      <c r="Z19" s="150">
        <f t="shared" si="17"/>
        <v>27.772347471983462</v>
      </c>
      <c r="AA19" s="151">
        <f t="shared" si="18"/>
        <v>24.482928433669411</v>
      </c>
      <c r="AB19" s="152">
        <f t="shared" si="19"/>
        <v>21.531898639412148</v>
      </c>
      <c r="AC19" s="150">
        <v>24.222282628108076</v>
      </c>
      <c r="AD19" s="151">
        <v>21.933385474124162</v>
      </c>
      <c r="AE19" s="152">
        <v>21.248430218090885</v>
      </c>
      <c r="AF19" s="149">
        <v>1.0079848209344611</v>
      </c>
      <c r="AG19" s="153">
        <v>7.3131459999999997</v>
      </c>
      <c r="AH19" s="154">
        <v>29.254429999999999</v>
      </c>
      <c r="AI19" s="154">
        <v>45.42841</v>
      </c>
      <c r="AJ19" s="155">
        <v>22.122599999999998</v>
      </c>
      <c r="AK19" s="92">
        <v>1361.4461800000001</v>
      </c>
      <c r="AL19" s="92">
        <v>-159761.69999999998</v>
      </c>
      <c r="AM19" s="92">
        <v>-210915.07458082167</v>
      </c>
      <c r="AN19" s="92">
        <v>-242804.15478288292</v>
      </c>
      <c r="AO19" s="92">
        <v>43269.10000000002</v>
      </c>
      <c r="AP19" s="92">
        <v>46993.198078255424</v>
      </c>
      <c r="AQ19" s="92">
        <v>51952.781496451338</v>
      </c>
      <c r="AR19" s="150">
        <v>31.756108145104701</v>
      </c>
      <c r="AS19" s="151">
        <v>37.356892466452102</v>
      </c>
      <c r="AT19" s="262">
        <v>26.155323823757296</v>
      </c>
      <c r="AU19" s="150">
        <v>7.2197879711873201</v>
      </c>
      <c r="AV19" s="151">
        <v>9.848157844295061</v>
      </c>
      <c r="AW19" s="262">
        <v>4.5914180980795791</v>
      </c>
      <c r="AX19" s="149" t="s">
        <v>996</v>
      </c>
    </row>
    <row r="20" spans="2:50" ht="12.75">
      <c r="B20" s="104" t="s">
        <v>1278</v>
      </c>
      <c r="C20" s="105" t="s">
        <v>286</v>
      </c>
      <c r="D20" s="253" t="s">
        <v>118</v>
      </c>
      <c r="E20" s="148">
        <v>2356.25</v>
      </c>
      <c r="F20" s="148">
        <v>2945</v>
      </c>
      <c r="G20" s="148">
        <f t="shared" si="9"/>
        <v>24.986737400530501</v>
      </c>
      <c r="H20" s="148">
        <v>3059.05</v>
      </c>
      <c r="I20" s="148">
        <f t="shared" si="10"/>
        <v>-22.974452853009936</v>
      </c>
      <c r="J20" s="148">
        <v>140.66300000000001</v>
      </c>
      <c r="K20" s="149">
        <v>4.0046940961768209</v>
      </c>
      <c r="L20" s="149">
        <v>3.8872109677419351</v>
      </c>
      <c r="M20" s="150">
        <v>34.654914320330043</v>
      </c>
      <c r="N20" s="151">
        <v>47.298478613726843</v>
      </c>
      <c r="O20" s="151">
        <v>62.126632429793737</v>
      </c>
      <c r="P20" s="152">
        <v>81.236283914533232</v>
      </c>
      <c r="Q20" s="150">
        <f t="shared" si="11"/>
        <v>36.484188581529843</v>
      </c>
      <c r="R20" s="151">
        <f t="shared" si="12"/>
        <v>31.350170767994868</v>
      </c>
      <c r="S20" s="152">
        <f t="shared" si="13"/>
        <v>30.759194144853062</v>
      </c>
      <c r="T20" s="150">
        <f t="shared" si="14"/>
        <v>49.816612902981937</v>
      </c>
      <c r="U20" s="151">
        <f t="shared" si="15"/>
        <v>37.926568813506556</v>
      </c>
      <c r="V20" s="152">
        <f t="shared" si="16"/>
        <v>29.004896414008236</v>
      </c>
      <c r="W20" s="150">
        <v>6.6587869901421231</v>
      </c>
      <c r="X20" s="151">
        <v>5.8181544644213101</v>
      </c>
      <c r="Y20" s="152">
        <v>4.9897435579241574</v>
      </c>
      <c r="Z20" s="150">
        <f t="shared" si="17"/>
        <v>25.220002373882227</v>
      </c>
      <c r="AA20" s="151">
        <f t="shared" si="18"/>
        <v>20.561739597405218</v>
      </c>
      <c r="AB20" s="152">
        <f t="shared" si="19"/>
        <v>16.874800012874413</v>
      </c>
      <c r="AC20" s="150">
        <v>14.171353740890499</v>
      </c>
      <c r="AD20" s="151">
        <v>16.374146569734975</v>
      </c>
      <c r="AE20" s="152">
        <v>18.521702823268015</v>
      </c>
      <c r="AF20" s="149">
        <v>0.36074270557029176</v>
      </c>
      <c r="AG20" s="153" t="s">
        <v>984</v>
      </c>
      <c r="AH20" s="154">
        <v>29.720870000000001</v>
      </c>
      <c r="AI20" s="154">
        <v>47.403820000000003</v>
      </c>
      <c r="AJ20" s="155">
        <v>21.924399999999999</v>
      </c>
      <c r="AK20" s="92">
        <v>335.19289584999996</v>
      </c>
      <c r="AL20" s="92">
        <v>-5319.3</v>
      </c>
      <c r="AM20" s="92">
        <v>-9889.5623865997695</v>
      </c>
      <c r="AN20" s="92">
        <v>-15673.815858765987</v>
      </c>
      <c r="AO20" s="92">
        <v>13079.840000000011</v>
      </c>
      <c r="AP20" s="92">
        <v>15820.807958508129</v>
      </c>
      <c r="AQ20" s="92">
        <v>18934.68839615646</v>
      </c>
      <c r="AR20" s="150">
        <v>32.922611221963052</v>
      </c>
      <c r="AS20" s="151">
        <v>39.93858599541376</v>
      </c>
      <c r="AT20" s="262">
        <v>25.906636448512348</v>
      </c>
      <c r="AU20" s="150">
        <v>4.9964787338725749</v>
      </c>
      <c r="AV20" s="151">
        <v>6.1355798398990231</v>
      </c>
      <c r="AW20" s="262">
        <v>3.8573776278461271</v>
      </c>
      <c r="AX20" s="149" t="s">
        <v>997</v>
      </c>
    </row>
    <row r="21" spans="2:50" ht="12.75">
      <c r="B21" s="104" t="s">
        <v>1279</v>
      </c>
      <c r="C21" s="105" t="s">
        <v>287</v>
      </c>
      <c r="D21" s="252" t="s">
        <v>659</v>
      </c>
      <c r="E21" s="148">
        <v>4326.6000000000004</v>
      </c>
      <c r="F21" s="148">
        <v>3725</v>
      </c>
      <c r="G21" s="148">
        <f t="shared" si="9"/>
        <v>-13.904682660749785</v>
      </c>
      <c r="H21" s="148">
        <v>4422</v>
      </c>
      <c r="I21" s="148">
        <f t="shared" si="10"/>
        <v>-2.1573948439619954</v>
      </c>
      <c r="J21" s="148">
        <v>122.58</v>
      </c>
      <c r="K21" s="149">
        <v>6.3106732258064513</v>
      </c>
      <c r="L21" s="149">
        <v>13.791065567502988</v>
      </c>
      <c r="M21" s="150">
        <v>51.328624857971263</v>
      </c>
      <c r="N21" s="151">
        <v>94.939366515837108</v>
      </c>
      <c r="O21" s="151">
        <v>97.161590276311983</v>
      </c>
      <c r="P21" s="152">
        <v>124.05687244979113</v>
      </c>
      <c r="Q21" s="150">
        <f t="shared" si="11"/>
        <v>84.963783422094082</v>
      </c>
      <c r="R21" s="151">
        <f t="shared" si="12"/>
        <v>2.3406768362038477</v>
      </c>
      <c r="S21" s="152">
        <f t="shared" si="13"/>
        <v>27.680981854036425</v>
      </c>
      <c r="T21" s="150">
        <f t="shared" si="14"/>
        <v>45.572244252106607</v>
      </c>
      <c r="U21" s="151">
        <f t="shared" si="15"/>
        <v>44.529942209630818</v>
      </c>
      <c r="V21" s="152">
        <f t="shared" si="16"/>
        <v>34.875939676385777</v>
      </c>
      <c r="W21" s="150">
        <v>5.2100443533886214</v>
      </c>
      <c r="X21" s="151">
        <v>5.2269789965048279</v>
      </c>
      <c r="Y21" s="152">
        <v>4.653254880187216</v>
      </c>
      <c r="Z21" s="150">
        <f t="shared" si="17"/>
        <v>39.963524616861513</v>
      </c>
      <c r="AA21" s="151">
        <f t="shared" si="18"/>
        <v>34.912140360349149</v>
      </c>
      <c r="AB21" s="152">
        <f t="shared" si="19"/>
        <v>27.663513077585655</v>
      </c>
      <c r="AC21" s="150">
        <v>12.084079891677771</v>
      </c>
      <c r="AD21" s="151">
        <v>12.32748579007956</v>
      </c>
      <c r="AE21" s="152">
        <v>14.117066137602441</v>
      </c>
      <c r="AF21" s="149">
        <v>0.41603106365275272</v>
      </c>
      <c r="AG21" s="153">
        <v>4.2893499999999998</v>
      </c>
      <c r="AH21" s="154">
        <v>54.601489999999998</v>
      </c>
      <c r="AI21" s="154">
        <v>30.158539999999999</v>
      </c>
      <c r="AJ21" s="155">
        <v>44.898609999999998</v>
      </c>
      <c r="AK21" s="92">
        <v>528.203349</v>
      </c>
      <c r="AL21" s="92">
        <v>-61956.9</v>
      </c>
      <c r="AM21" s="92">
        <v>-72930.384803710142</v>
      </c>
      <c r="AN21" s="92">
        <v>-81709.533452098141</v>
      </c>
      <c r="AO21" s="92">
        <v>11666.800000000003</v>
      </c>
      <c r="AP21" s="92">
        <v>13040.534309759998</v>
      </c>
      <c r="AQ21" s="92">
        <v>16140.170422160634</v>
      </c>
      <c r="AR21" s="150">
        <v>17.643976531529482</v>
      </c>
      <c r="AS21" s="151">
        <v>26.504938765328482</v>
      </c>
      <c r="AT21" s="262">
        <v>8.7830142977304817</v>
      </c>
      <c r="AU21" s="150">
        <v>2.1113315930032255</v>
      </c>
      <c r="AV21" s="151">
        <v>3.0909100596179981</v>
      </c>
      <c r="AW21" s="262">
        <v>1.1317531263884528</v>
      </c>
      <c r="AX21" s="149" t="s">
        <v>998</v>
      </c>
    </row>
    <row r="22" spans="2:50" ht="12.75">
      <c r="B22" s="104" t="s">
        <v>1280</v>
      </c>
      <c r="C22" s="105" t="s">
        <v>287</v>
      </c>
      <c r="D22" s="253" t="s">
        <v>119</v>
      </c>
      <c r="E22" s="148">
        <v>497.45</v>
      </c>
      <c r="F22" s="148">
        <v>480</v>
      </c>
      <c r="G22" s="148">
        <f t="shared" si="9"/>
        <v>-3.5078902402251373</v>
      </c>
      <c r="H22" s="148">
        <v>620</v>
      </c>
      <c r="I22" s="148">
        <f t="shared" si="10"/>
        <v>-19.766129032258064</v>
      </c>
      <c r="J22" s="148">
        <v>850</v>
      </c>
      <c r="K22" s="149">
        <v>4.7882317801672638</v>
      </c>
      <c r="L22" s="149">
        <v>22.723613285543607</v>
      </c>
      <c r="M22" s="150">
        <v>10.630941176470563</v>
      </c>
      <c r="N22" s="151">
        <v>12.387764705882338</v>
      </c>
      <c r="O22" s="151">
        <v>14.134158859605124</v>
      </c>
      <c r="P22" s="152">
        <v>18.043859752725567</v>
      </c>
      <c r="Q22" s="150">
        <f t="shared" si="11"/>
        <v>16.525569093545055</v>
      </c>
      <c r="R22" s="151">
        <f t="shared" si="12"/>
        <v>14.097734298210462</v>
      </c>
      <c r="S22" s="152">
        <f t="shared" si="13"/>
        <v>27.661362320570881</v>
      </c>
      <c r="T22" s="150">
        <f t="shared" si="14"/>
        <v>40.156558653700095</v>
      </c>
      <c r="U22" s="151">
        <f t="shared" si="15"/>
        <v>35.194878233730108</v>
      </c>
      <c r="V22" s="152">
        <f t="shared" si="16"/>
        <v>27.568935184439074</v>
      </c>
      <c r="W22" s="150">
        <v>3.21857939719454</v>
      </c>
      <c r="X22" s="151">
        <v>3.0059231963035487</v>
      </c>
      <c r="Y22" s="152">
        <v>2.7707877080621608</v>
      </c>
      <c r="Z22" s="150">
        <f t="shared" si="17"/>
        <v>16.689614636544349</v>
      </c>
      <c r="AA22" s="151">
        <f t="shared" si="18"/>
        <v>14.996204241250046</v>
      </c>
      <c r="AB22" s="152">
        <f t="shared" si="19"/>
        <v>11.889377609332811</v>
      </c>
      <c r="AC22" s="150">
        <v>8.0150777484463926</v>
      </c>
      <c r="AD22" s="151">
        <v>8.5407972612978895</v>
      </c>
      <c r="AE22" s="152">
        <v>10.050397991526694</v>
      </c>
      <c r="AF22" s="149">
        <v>0.40205045733239519</v>
      </c>
      <c r="AG22" s="153">
        <v>-12.103540000000001</v>
      </c>
      <c r="AH22" s="154">
        <v>63.446689999999997</v>
      </c>
      <c r="AI22" s="154">
        <v>91.216610000000003</v>
      </c>
      <c r="AJ22" s="155">
        <v>56.455410000000001</v>
      </c>
      <c r="AK22" s="92">
        <v>400.77499999999998</v>
      </c>
      <c r="AL22" s="92">
        <v>-88432.2</v>
      </c>
      <c r="AM22" s="92">
        <v>-91100.737849278536</v>
      </c>
      <c r="AN22" s="92">
        <v>-100355.99716999866</v>
      </c>
      <c r="AO22" s="92">
        <v>18714.799999999988</v>
      </c>
      <c r="AP22" s="92">
        <v>20650.176349219139</v>
      </c>
      <c r="AQ22" s="92">
        <v>25267.849394755642</v>
      </c>
      <c r="AR22" s="150">
        <v>21.093568516530556</v>
      </c>
      <c r="AS22" s="151">
        <v>26.003302639978592</v>
      </c>
      <c r="AT22" s="262">
        <v>16.18383439308252</v>
      </c>
      <c r="AU22" s="150">
        <v>2.3888342499956075</v>
      </c>
      <c r="AV22" s="151">
        <v>3.2499613621370242</v>
      </c>
      <c r="AW22" s="262">
        <v>1.5277071378541904</v>
      </c>
      <c r="AX22" s="149" t="s">
        <v>999</v>
      </c>
    </row>
    <row r="23" spans="2:50" ht="12.75">
      <c r="B23" s="104" t="s">
        <v>1281</v>
      </c>
      <c r="C23" s="105" t="s">
        <v>286</v>
      </c>
      <c r="D23" s="253" t="s">
        <v>736</v>
      </c>
      <c r="E23" s="148">
        <v>1176.95</v>
      </c>
      <c r="F23" s="148">
        <v>1430</v>
      </c>
      <c r="G23" s="148">
        <f t="shared" ref="G23" si="60">IF(IFERROR(((IF(F23&lt;0,"-",F23))/E23*100-100),"-")=-100,"-",(IFERROR(((IF(F23&lt;0,"-",F23))/E23*100-100),"-")))</f>
        <v>21.500488550915492</v>
      </c>
      <c r="H23" s="148">
        <v>1298.95</v>
      </c>
      <c r="I23" s="148">
        <f t="shared" ref="I23" si="61">IFERROR((E23/H23*100-100),"NA")</f>
        <v>-9.3922013934331545</v>
      </c>
      <c r="J23" s="148">
        <v>94.204999999999998</v>
      </c>
      <c r="K23" s="149">
        <v>1.3519036529271209</v>
      </c>
      <c r="L23" s="149">
        <v>0.6644340621266428</v>
      </c>
      <c r="M23" s="150">
        <v>23.319074674368355</v>
      </c>
      <c r="N23" s="151">
        <v>25.793397378058476</v>
      </c>
      <c r="O23" s="151">
        <v>31.782349963526674</v>
      </c>
      <c r="P23" s="152">
        <v>44.42188854574011</v>
      </c>
      <c r="Q23" s="150">
        <f t="shared" ref="Q23" si="62">IF(AND(M23&lt;0,N23&gt;0),"LP",IF(AND(M23&gt;0,N23&lt;0),"PL",IF(OR(M23&lt;0,N23&lt;0),"Loss",IF(ISERROR((+N23/M23-1)*100),"NA",(+N23/M23-1)*100))))</f>
        <v>10.610724217156964</v>
      </c>
      <c r="R23" s="151">
        <f t="shared" ref="R23" si="63">IF(AND(N23&lt;0,O23&gt;0),"LP",IF(AND(N23&gt;0,O23&lt;0),"PL",IF(OR(N23&lt;0,O23&lt;0),"Loss",IF(ISERROR((+O23/N23-1)*100),"NA",(+O23/N23-1)*100))))</f>
        <v>23.218936604926597</v>
      </c>
      <c r="S23" s="152">
        <f t="shared" ref="S23" si="64">IF(AND(O23&lt;0,P23&gt;0),"LP",IF(AND(O23&gt;0,P23&lt;0),"PL",IF(OR(O23&lt;0,P23&lt;0),"Loss",IF(ISERROR((+P23/O23-1)*100),"NA",(+P23/O23-1)*100))))</f>
        <v>39.769049792474533</v>
      </c>
      <c r="T23" s="150">
        <f t="shared" ref="T23" si="65">IFERROR((IF(($E23/N23)&lt;0,"NM",($E23/N23))),"NA")</f>
        <v>45.629894455128643</v>
      </c>
      <c r="U23" s="151">
        <f t="shared" ref="U23" si="66">IFERROR((IF(($E23/O23)&lt;0,"NM",($E23/O23))),"NA")</f>
        <v>37.031560012103078</v>
      </c>
      <c r="V23" s="152">
        <f t="shared" ref="V23" si="67">IFERROR((IF(($E23/P23)&lt;0,"NM",($E23/P23))),"NA")</f>
        <v>26.494821326385619</v>
      </c>
      <c r="W23" s="150">
        <v>6.8759682051530113</v>
      </c>
      <c r="X23" s="151">
        <v>5.9577933781431911</v>
      </c>
      <c r="Y23" s="152">
        <v>5.0207292067066538</v>
      </c>
      <c r="Z23" s="150">
        <f t="shared" ref="Z23" si="68">IFERROR((IF(((($AK23*1000)+AL23)/AO23)&lt;0,"NM",(($AK23*1000)+AL23)/AO23)),"NA")</f>
        <v>29.263984800036344</v>
      </c>
      <c r="AA23" s="151">
        <f t="shared" ref="AA23" si="69">IFERROR((IF(((($AK23*1000)+AM23)/AP23)&lt;0,"NM",(($AK23*1000)+AM23)/AP23)),"NA")</f>
        <v>24.775459074569344</v>
      </c>
      <c r="AB23" s="152">
        <f t="shared" ref="AB23" si="70">IFERROR((IF(((($AK23*1000)+AN23)/AQ23)&lt;0,"NM",(($AK23*1000)+AN23)/AQ23)),"NA")</f>
        <v>18.854268894598075</v>
      </c>
      <c r="AC23" s="150">
        <v>18.68552803540139</v>
      </c>
      <c r="AD23" s="151">
        <v>17.239446504553325</v>
      </c>
      <c r="AE23" s="152">
        <v>20.567302547473389</v>
      </c>
      <c r="AF23" s="149">
        <v>0.33986150643612728</v>
      </c>
      <c r="AG23" s="153">
        <v>-3.5128750000000002</v>
      </c>
      <c r="AH23" s="154">
        <v>32.72625</v>
      </c>
      <c r="AI23" s="154" t="s">
        <v>985</v>
      </c>
      <c r="AJ23" s="155">
        <v>14.36693</v>
      </c>
      <c r="AK23" s="92">
        <v>113.15433575000002</v>
      </c>
      <c r="AL23" s="92">
        <v>255.42800000000011</v>
      </c>
      <c r="AM23" s="92">
        <v>-919.23785800064411</v>
      </c>
      <c r="AN23" s="92">
        <v>-1699.9617830853429</v>
      </c>
      <c r="AO23" s="92">
        <v>3875.4039999999986</v>
      </c>
      <c r="AP23" s="92">
        <v>4530.0915536698394</v>
      </c>
      <c r="AQ23" s="92">
        <v>5911.3601588045349</v>
      </c>
      <c r="AR23" s="150"/>
      <c r="AS23" s="151"/>
      <c r="AT23" s="262"/>
      <c r="AU23" s="150"/>
      <c r="AV23" s="151"/>
      <c r="AW23" s="262"/>
      <c r="AX23" s="149" t="s">
        <v>1000</v>
      </c>
    </row>
    <row r="24" spans="2:50" ht="12.75">
      <c r="B24" s="104" t="s">
        <v>1282</v>
      </c>
      <c r="C24" s="105" t="s">
        <v>286</v>
      </c>
      <c r="D24" s="253" t="s">
        <v>120</v>
      </c>
      <c r="E24" s="148">
        <v>5954.15</v>
      </c>
      <c r="F24" s="148">
        <v>5865</v>
      </c>
      <c r="G24" s="148">
        <f t="shared" si="9"/>
        <v>-1.4972750098670673</v>
      </c>
      <c r="H24" s="148">
        <v>6245</v>
      </c>
      <c r="I24" s="148">
        <f t="shared" si="10"/>
        <v>-4.6573258606885588</v>
      </c>
      <c r="J24" s="148">
        <v>199.8</v>
      </c>
      <c r="K24" s="149">
        <v>14.440383870967745</v>
      </c>
      <c r="L24" s="149">
        <v>46.608275746714455</v>
      </c>
      <c r="M24" s="150">
        <v>145.63822867150358</v>
      </c>
      <c r="N24" s="151">
        <v>204.58786594833569</v>
      </c>
      <c r="O24" s="151">
        <v>231.50616827183373</v>
      </c>
      <c r="P24" s="152">
        <v>277.38321318498214</v>
      </c>
      <c r="Q24" s="150">
        <f t="shared" si="11"/>
        <v>40.476760679228541</v>
      </c>
      <c r="R24" s="151">
        <f t="shared" si="12"/>
        <v>13.157330811738221</v>
      </c>
      <c r="S24" s="152">
        <f t="shared" si="13"/>
        <v>19.816770004710961</v>
      </c>
      <c r="T24" s="150">
        <f t="shared" si="14"/>
        <v>29.103143397094691</v>
      </c>
      <c r="U24" s="151">
        <f t="shared" si="15"/>
        <v>25.719185127752873</v>
      </c>
      <c r="V24" s="152">
        <f t="shared" si="16"/>
        <v>21.46543019540724</v>
      </c>
      <c r="W24" s="150">
        <v>6.6158436037244162</v>
      </c>
      <c r="X24" s="151">
        <v>6.2027580648668508</v>
      </c>
      <c r="Y24" s="152">
        <v>5.7400298508968426</v>
      </c>
      <c r="Z24" s="150">
        <f t="shared" si="17"/>
        <v>20.391342558855047</v>
      </c>
      <c r="AA24" s="151">
        <f t="shared" si="18"/>
        <v>17.809650983856805</v>
      </c>
      <c r="AB24" s="152">
        <f t="shared" si="19"/>
        <v>15.231650275841908</v>
      </c>
      <c r="AC24" s="150">
        <v>23.571865080585074</v>
      </c>
      <c r="AD24" s="151">
        <v>24.915508831234863</v>
      </c>
      <c r="AE24" s="152">
        <v>27.776893388236445</v>
      </c>
      <c r="AF24" s="149">
        <v>2.5192512785200236</v>
      </c>
      <c r="AG24" s="153">
        <v>8.529579</v>
      </c>
      <c r="AH24" s="154">
        <v>30.27064</v>
      </c>
      <c r="AI24" s="154">
        <v>99.210440000000006</v>
      </c>
      <c r="AJ24" s="155">
        <v>44.670920000000002</v>
      </c>
      <c r="AK24" s="92">
        <v>1208.6601300000002</v>
      </c>
      <c r="AL24" s="92">
        <v>-136950.29999999999</v>
      </c>
      <c r="AM24" s="92">
        <v>-142529.03093332204</v>
      </c>
      <c r="AN24" s="92">
        <v>-155188.80291373638</v>
      </c>
      <c r="AO24" s="92">
        <v>52557.099999999977</v>
      </c>
      <c r="AP24" s="92">
        <v>59862.548684028152</v>
      </c>
      <c r="AQ24" s="92">
        <v>69163.308506177913</v>
      </c>
      <c r="AR24" s="150">
        <v>18.268016959253654</v>
      </c>
      <c r="AS24" s="151">
        <v>21.301805213871422</v>
      </c>
      <c r="AT24" s="262">
        <v>15.234228704635887</v>
      </c>
      <c r="AU24" s="150">
        <v>4.5417598980717893</v>
      </c>
      <c r="AV24" s="151">
        <v>5.8690585081315865</v>
      </c>
      <c r="AW24" s="262">
        <v>3.214461288011992</v>
      </c>
      <c r="AX24" s="149" t="s">
        <v>1001</v>
      </c>
    </row>
    <row r="25" spans="2:50" ht="12.75">
      <c r="B25" s="104" t="s">
        <v>1283</v>
      </c>
      <c r="C25" s="105" t="s">
        <v>286</v>
      </c>
      <c r="D25" s="253" t="s">
        <v>121</v>
      </c>
      <c r="E25" s="148">
        <v>3182.05</v>
      </c>
      <c r="F25" s="148">
        <v>3310</v>
      </c>
      <c r="G25" s="148">
        <f t="shared" ref="G25" si="71">IF(IFERROR(((IF(F25&lt;0,"-",F25))/E25*100-100),"-")=-100,"-",(IFERROR(((IF(F25&lt;0,"-",F25))/E25*100-100),"-")))</f>
        <v>4.0209927562420376</v>
      </c>
      <c r="H25" s="148">
        <v>3221.1</v>
      </c>
      <c r="I25" s="148">
        <f t="shared" ref="I25" si="72">IFERROR((E25/H25*100-100),"NA")</f>
        <v>-1.2123187730899332</v>
      </c>
      <c r="J25" s="148">
        <v>1244</v>
      </c>
      <c r="K25" s="149">
        <v>47.275715651135002</v>
      </c>
      <c r="L25" s="149">
        <v>103.72630212664276</v>
      </c>
      <c r="M25" s="150">
        <v>66.213170853851935</v>
      </c>
      <c r="N25" s="151">
        <v>88.741953237050097</v>
      </c>
      <c r="O25" s="151">
        <v>106.4287183656517</v>
      </c>
      <c r="P25" s="152">
        <v>124.66421468338298</v>
      </c>
      <c r="Q25" s="150">
        <f t="shared" ref="Q25" si="73">IF(AND(M25&lt;0,N25&gt;0),"LP",IF(AND(M25&gt;0,N25&lt;0),"PL",IF(OR(M25&lt;0,N25&lt;0),"Loss",IF(ISERROR((+N25/M25-1)*100),"NA",(+N25/M25-1)*100))))</f>
        <v>34.024623942152665</v>
      </c>
      <c r="R25" s="151">
        <f t="shared" ref="R25" si="74">IF(AND(N25&lt;0,O25&gt;0),"LP",IF(AND(N25&gt;0,O25&lt;0),"PL",IF(OR(N25&lt;0,O25&lt;0),"Loss",IF(ISERROR((+O25/N25-1)*100),"NA",(+O25/N25-1)*100))))</f>
        <v>19.930556499422771</v>
      </c>
      <c r="S25" s="152">
        <f t="shared" ref="S25" si="75">IF(AND(O25&lt;0,P25&gt;0),"LP",IF(AND(O25&gt;0,P25&lt;0),"PL",IF(OR(O25&lt;0,P25&lt;0),"Loss",IF(ISERROR((+P25/O25-1)*100),"NA",(+P25/O25-1)*100))))</f>
        <v>17.133999730298832</v>
      </c>
      <c r="T25" s="150">
        <f t="shared" ref="T25" si="76">IFERROR((IF(($E25/N25)&lt;0,"NM",($E25/N25))),"NA")</f>
        <v>35.857335611038614</v>
      </c>
      <c r="U25" s="151">
        <f t="shared" ref="U25" si="77">IFERROR((IF(($E25/O25)&lt;0,"NM",($E25/O25))),"NA")</f>
        <v>29.898415097582909</v>
      </c>
      <c r="V25" s="152">
        <f t="shared" ref="V25" si="78">IFERROR((IF(($E25/P25)&lt;0,"NM",($E25/P25))),"NA")</f>
        <v>25.524967273741218</v>
      </c>
      <c r="W25" s="150">
        <v>7.2997183479555661</v>
      </c>
      <c r="X25" s="151">
        <v>6.1319422823137959</v>
      </c>
      <c r="Y25" s="152">
        <v>5.151523118393504</v>
      </c>
      <c r="Z25" s="150">
        <f t="shared" ref="Z25" si="79">IFERROR((IF(((($AK25*1000)+AL25)/AO25)&lt;0,"NM",(($AK25*1000)+AL25)/AO25)),"NA")</f>
        <v>28.269545094584643</v>
      </c>
      <c r="AA25" s="151">
        <f t="shared" ref="AA25" si="80">IFERROR((IF(((($AK25*1000)+AM25)/AP25)&lt;0,"NM",(($AK25*1000)+AM25)/AP25)),"NA")</f>
        <v>23.031867329672842</v>
      </c>
      <c r="AB25" s="152">
        <f t="shared" ref="AB25" si="81">IFERROR((IF(((($AK25*1000)+AN25)/AQ25)&lt;0,"NM",(($AK25*1000)+AN25)/AQ25)),"NA")</f>
        <v>19.790609792224572</v>
      </c>
      <c r="AC25" s="150">
        <v>22.256454839104659</v>
      </c>
      <c r="AD25" s="151">
        <v>22.292371929314186</v>
      </c>
      <c r="AE25" s="152">
        <v>21.935927985579522</v>
      </c>
      <c r="AF25" s="149">
        <v>0.66309454596879369</v>
      </c>
      <c r="AG25" s="153">
        <v>10.30401</v>
      </c>
      <c r="AH25" s="154">
        <v>69.357069999999993</v>
      </c>
      <c r="AI25" s="154">
        <v>100.11</v>
      </c>
      <c r="AJ25" s="155">
        <v>84.343770000000006</v>
      </c>
      <c r="AK25" s="92">
        <v>3956.9773999999998</v>
      </c>
      <c r="AL25" s="92">
        <v>-240841.09999999998</v>
      </c>
      <c r="AM25" s="92">
        <v>-257271.31987076212</v>
      </c>
      <c r="AN25" s="92">
        <v>-290771.50229646062</v>
      </c>
      <c r="AO25" s="92">
        <v>131453.69999999995</v>
      </c>
      <c r="AP25" s="92">
        <v>160634.22158405557</v>
      </c>
      <c r="AQ25" s="92">
        <v>185249.76926905685</v>
      </c>
      <c r="AR25" s="150">
        <v>18.518015984855257</v>
      </c>
      <c r="AS25" s="151">
        <v>22.162427060391131</v>
      </c>
      <c r="AT25" s="262">
        <v>14.873604909319383</v>
      </c>
      <c r="AU25" s="150">
        <v>2.7707871204666557</v>
      </c>
      <c r="AV25" s="151">
        <v>3.4675235300181662</v>
      </c>
      <c r="AW25" s="262">
        <v>2.0740507109151451</v>
      </c>
      <c r="AX25" s="149" t="s">
        <v>1002</v>
      </c>
    </row>
    <row r="26" spans="2:50" ht="12.75">
      <c r="B26" s="104" t="s">
        <v>1284</v>
      </c>
      <c r="C26" s="105" t="s">
        <v>286</v>
      </c>
      <c r="D26" s="253" t="s">
        <v>122</v>
      </c>
      <c r="E26" s="148">
        <v>13497.35</v>
      </c>
      <c r="F26" s="148">
        <v>15160</v>
      </c>
      <c r="G26" s="148">
        <f t="shared" si="9"/>
        <v>12.318343971223982</v>
      </c>
      <c r="H26" s="148">
        <v>13675</v>
      </c>
      <c r="I26" s="148">
        <f t="shared" si="10"/>
        <v>-1.2990859232175467</v>
      </c>
      <c r="J26" s="148">
        <v>314.39999999999998</v>
      </c>
      <c r="K26" s="149">
        <v>50.275076702508954</v>
      </c>
      <c r="L26" s="149">
        <v>97.331612520907996</v>
      </c>
      <c r="M26" s="150">
        <v>273.55998411016947</v>
      </c>
      <c r="N26" s="151">
        <v>429.01399491094151</v>
      </c>
      <c r="O26" s="151">
        <v>484.87718932569163</v>
      </c>
      <c r="P26" s="152">
        <v>565.07327150521178</v>
      </c>
      <c r="Q26" s="150">
        <f t="shared" si="11"/>
        <v>56.826297642336023</v>
      </c>
      <c r="R26" s="151">
        <f t="shared" si="12"/>
        <v>13.021298856776609</v>
      </c>
      <c r="S26" s="152">
        <f t="shared" si="13"/>
        <v>16.53946276397269</v>
      </c>
      <c r="T26" s="150">
        <f t="shared" si="14"/>
        <v>31.461327975563826</v>
      </c>
      <c r="U26" s="151">
        <f t="shared" si="15"/>
        <v>27.836636363056133</v>
      </c>
      <c r="V26" s="152">
        <f t="shared" si="16"/>
        <v>23.886017408054862</v>
      </c>
      <c r="W26" s="150">
        <v>5.0529480602986352</v>
      </c>
      <c r="X26" s="151">
        <v>4.4600167707789469</v>
      </c>
      <c r="Y26" s="152">
        <v>3.9224191416987595</v>
      </c>
      <c r="Z26" s="150">
        <f t="shared" si="17"/>
        <v>20.023825156669169</v>
      </c>
      <c r="AA26" s="151">
        <f t="shared" si="18"/>
        <v>17.759151319584557</v>
      </c>
      <c r="AB26" s="152">
        <f t="shared" si="19"/>
        <v>15.122268666456865</v>
      </c>
      <c r="AC26" s="150">
        <v>15.728846657617106</v>
      </c>
      <c r="AD26" s="151">
        <v>15.864819385195245</v>
      </c>
      <c r="AE26" s="152">
        <v>16.267509034679229</v>
      </c>
      <c r="AF26" s="149">
        <v>0.92610771744083098</v>
      </c>
      <c r="AG26" s="153">
        <v>10.81659</v>
      </c>
      <c r="AH26" s="154">
        <v>7.8037280000000004</v>
      </c>
      <c r="AI26" s="154">
        <v>26.438880000000001</v>
      </c>
      <c r="AJ26" s="155">
        <v>31.049859999999999</v>
      </c>
      <c r="AK26" s="92">
        <v>4208.0239199999996</v>
      </c>
      <c r="AL26" s="92">
        <v>-498350</v>
      </c>
      <c r="AM26" s="92">
        <v>-433165.78358367918</v>
      </c>
      <c r="AN26" s="92">
        <v>-516636.27405977051</v>
      </c>
      <c r="AO26" s="92">
        <v>185263</v>
      </c>
      <c r="AP26" s="92">
        <v>212558.4758238676</v>
      </c>
      <c r="AQ26" s="92">
        <v>244102.76839798526</v>
      </c>
      <c r="AR26" s="150">
        <v>29.962687972548483</v>
      </c>
      <c r="AS26" s="151">
        <v>40.280186115883446</v>
      </c>
      <c r="AT26" s="262">
        <v>19.645189829213521</v>
      </c>
      <c r="AU26" s="150">
        <v>4.0793248349169877</v>
      </c>
      <c r="AV26" s="151">
        <v>4.8386794115826666</v>
      </c>
      <c r="AW26" s="262">
        <v>3.3199702582513093</v>
      </c>
      <c r="AX26" s="149" t="s">
        <v>1003</v>
      </c>
    </row>
    <row r="27" spans="2:50" ht="12.75">
      <c r="B27" s="104" t="s">
        <v>1287</v>
      </c>
      <c r="C27" s="105" t="s">
        <v>286</v>
      </c>
      <c r="D27" s="253" t="s">
        <v>655</v>
      </c>
      <c r="E27" s="148">
        <v>215</v>
      </c>
      <c r="F27" s="148">
        <v>218</v>
      </c>
      <c r="G27" s="148">
        <f t="shared" ref="G27" si="82">IF(IFERROR(((IF(F27&lt;0,"-",F27))/E27*100-100),"-")=-100,"-",(IFERROR(((IF(F27&lt;0,"-",F27))/E27*100-100),"-")))</f>
        <v>1.3953488372093119</v>
      </c>
      <c r="H27" s="148">
        <v>217</v>
      </c>
      <c r="I27" s="148">
        <f t="shared" si="10"/>
        <v>-0.92165898617511743</v>
      </c>
      <c r="J27" s="148">
        <v>6776</v>
      </c>
      <c r="K27" s="149">
        <v>17.227393070489846</v>
      </c>
      <c r="L27" s="149">
        <v>54.641876415770611</v>
      </c>
      <c r="M27" s="150">
        <v>2.2643893876880723</v>
      </c>
      <c r="N27" s="151">
        <v>3.7052417212679263</v>
      </c>
      <c r="O27" s="151">
        <v>6.4168903045226289</v>
      </c>
      <c r="P27" s="152">
        <v>8.2328949622200955</v>
      </c>
      <c r="Q27" s="150">
        <f t="shared" ref="Q27" si="83">IF(AND(M27&lt;0,N27&gt;0),"LP",IF(AND(M27&gt;0,N27&lt;0),"PL",IF(OR(M27&lt;0,N27&lt;0),"Loss",IF(ISERROR((+N27/M27-1)*100),"NA",(+N27/M27-1)*100))))</f>
        <v>63.630943574194873</v>
      </c>
      <c r="R27" s="151">
        <f t="shared" ref="R27" si="84">IF(AND(N27&lt;0,O27&gt;0),"LP",IF(AND(N27&gt;0,O27&lt;0),"PL",IF(OR(N27&lt;0,O27&lt;0),"Loss",IF(ISERROR((+O27/N27-1)*100),"NA",(+O27/N27-1)*100))))</f>
        <v>73.184120962741986</v>
      </c>
      <c r="S27" s="152">
        <f t="shared" ref="S27" si="85">IF(AND(O27&lt;0,P27&gt;0),"LP",IF(AND(O27&gt;0,P27&lt;0),"PL",IF(OR(O27&lt;0,P27&lt;0),"Loss",IF(ISERROR((+P27/O27-1)*100),"NA",(+P27/O27-1)*100))))</f>
        <v>28.300384945298894</v>
      </c>
      <c r="T27" s="150">
        <f t="shared" ref="T27" si="86">IFERROR((IF(($E27/N27)&lt;0,"NM",($E27/N27))),"NA")</f>
        <v>58.025903887972909</v>
      </c>
      <c r="U27" s="151">
        <f t="shared" ref="U27" si="87">IFERROR((IF(($E27/O27)&lt;0,"NM",($E27/O27))),"NA")</f>
        <v>33.505325757005359</v>
      </c>
      <c r="V27" s="152">
        <f t="shared" ref="V27" si="88">IFERROR((IF(($E27/P27)&lt;0,"NM",($E27/P27))),"NA")</f>
        <v>26.114750763445031</v>
      </c>
      <c r="W27" s="150">
        <v>5.5703728286581748</v>
      </c>
      <c r="X27" s="151">
        <v>4.9896863591655576</v>
      </c>
      <c r="Y27" s="152">
        <v>4.4010564309382953</v>
      </c>
      <c r="Z27" s="150">
        <f t="shared" ref="Z27" si="89">IFERROR((IF(((($AK27*1000)+AL27)/AO27)&lt;0,"NM",(($AK27*1000)+AL27)/AO27)),"NA")</f>
        <v>17.133944229997486</v>
      </c>
      <c r="AA27" s="151">
        <f t="shared" ref="AA27" si="90">IFERROR((IF(((($AK27*1000)+AM27)/AP27)&lt;0,"NM",(($AK27*1000)+AM27)/AP27)),"NA")</f>
        <v>13.160283560480119</v>
      </c>
      <c r="AB27" s="152">
        <f t="shared" ref="AB27" si="91">IFERROR((IF(((($AK27*1000)+AN27)/AQ27)&lt;0,"NM",(($AK27*1000)+AN27)/AQ27)),"NA")</f>
        <v>11.146696138307487</v>
      </c>
      <c r="AC27" s="150">
        <v>10.331221473693295</v>
      </c>
      <c r="AD27" s="151">
        <v>15.711125942015219</v>
      </c>
      <c r="AE27" s="152">
        <v>17.909124257000691</v>
      </c>
      <c r="AF27" s="149">
        <v>0.37209302325581395</v>
      </c>
      <c r="AG27" s="153">
        <v>8.3396340000000002</v>
      </c>
      <c r="AH27" s="154">
        <v>83.290700000000001</v>
      </c>
      <c r="AI27" s="154">
        <v>121.1024</v>
      </c>
      <c r="AJ27" s="155">
        <v>110.7843</v>
      </c>
      <c r="AK27" s="92">
        <v>1441.9328</v>
      </c>
      <c r="AL27" s="92">
        <v>103655.20000000001</v>
      </c>
      <c r="AM27" s="92">
        <v>98563.623454696441</v>
      </c>
      <c r="AN27" s="92">
        <v>91695.451974295487</v>
      </c>
      <c r="AO27" s="92">
        <v>90206.200000000041</v>
      </c>
      <c r="AP27" s="92">
        <v>117056.47650942375</v>
      </c>
      <c r="AQ27" s="92">
        <v>137585.90284916133</v>
      </c>
      <c r="AR27" s="150">
        <v>44.167232935181609</v>
      </c>
      <c r="AS27" s="151">
        <v>69.901374398889445</v>
      </c>
      <c r="AT27" s="262">
        <v>18.433091471473773</v>
      </c>
      <c r="AU27" s="150">
        <v>3.2326620842557321</v>
      </c>
      <c r="AV27" s="151">
        <v>4.4992762699286821</v>
      </c>
      <c r="AW27" s="262">
        <v>1.9660478985827816</v>
      </c>
      <c r="AX27" s="149" t="s">
        <v>1004</v>
      </c>
    </row>
    <row r="28" spans="2:50" ht="12.75">
      <c r="B28" s="104" t="s">
        <v>1285</v>
      </c>
      <c r="C28" s="105" t="s">
        <v>286</v>
      </c>
      <c r="D28" s="253" t="s">
        <v>657</v>
      </c>
      <c r="E28" s="148">
        <v>72.459999999999994</v>
      </c>
      <c r="F28" s="148">
        <v>80</v>
      </c>
      <c r="G28" s="148">
        <f t="shared" ref="G28" si="92">IF(IFERROR(((IF(F28&lt;0,"-",F28))/E28*100-100),"-")=-100,"-",(IFERROR(((IF(F28&lt;0,"-",F28))/E28*100-100),"-")))</f>
        <v>10.405741098537135</v>
      </c>
      <c r="H28" s="148">
        <v>80</v>
      </c>
      <c r="I28" s="148">
        <f t="shared" ref="I28" si="93">IFERROR((E28/H28*100-100),"NA")</f>
        <v>-9.4250000000000114</v>
      </c>
      <c r="J28" s="148">
        <v>4421.1079311000003</v>
      </c>
      <c r="K28" s="149">
        <v>3.8157806086339785</v>
      </c>
      <c r="L28" s="149">
        <v>5.5895626284348863</v>
      </c>
      <c r="M28" s="150">
        <v>1.1015584356834291</v>
      </c>
      <c r="N28" s="151">
        <v>1.443758340684445</v>
      </c>
      <c r="O28" s="151">
        <v>1.6665356317884703</v>
      </c>
      <c r="P28" s="152">
        <v>2.1179271653479876</v>
      </c>
      <c r="Q28" s="150">
        <f t="shared" ref="Q28" si="94">IF(AND(M28&lt;0,N28&gt;0),"LP",IF(AND(M28&gt;0,N28&lt;0),"PL",IF(OR(M28&lt;0,N28&lt;0),"Loss",IF(ISERROR((+N28/M28-1)*100),"NA",(+N28/M28-1)*100))))</f>
        <v>31.065070532432372</v>
      </c>
      <c r="R28" s="151">
        <f t="shared" ref="R28" si="95">IF(AND(N28&lt;0,O28&gt;0),"LP",IF(AND(N28&gt;0,O28&lt;0),"PL",IF(OR(N28&lt;0,O28&lt;0),"Loss",IF(ISERROR((+O28/N28-1)*100),"NA",(+O28/N28-1)*100))))</f>
        <v>15.430372578724839</v>
      </c>
      <c r="S28" s="152">
        <f t="shared" ref="S28" si="96">IF(AND(O28&lt;0,P28&gt;0),"LP",IF(AND(O28&gt;0,P28&lt;0),"PL",IF(OR(O28&lt;0,P28&lt;0),"Loss",IF(ISERROR((+P28/O28-1)*100),"NA",(+P28/O28-1)*100))))</f>
        <v>27.085621510240323</v>
      </c>
      <c r="T28" s="150">
        <f t="shared" ref="T28" si="97">IFERROR((IF(($E28/N28)&lt;0,"NM",($E28/N28))),"NA")</f>
        <v>50.188454645151182</v>
      </c>
      <c r="U28" s="151">
        <f t="shared" ref="U28" si="98">IFERROR((IF(($E28/O28)&lt;0,"NM",($E28/O28))),"NA")</f>
        <v>43.479418392175837</v>
      </c>
      <c r="V28" s="152">
        <f t="shared" ref="V28" si="99">IFERROR((IF(($E28/P28)&lt;0,"NM",($E28/P28))),"NA")</f>
        <v>34.212696822411452</v>
      </c>
      <c r="W28" s="150">
        <v>19.104674057596771</v>
      </c>
      <c r="X28" s="151">
        <v>15.551609682565925</v>
      </c>
      <c r="Y28" s="152">
        <v>12.542124682224532</v>
      </c>
      <c r="Z28" s="150">
        <f t="shared" ref="Z28" si="100">IFERROR((IF(((($AK28*1000)+AL28)/AO28)&lt;0,"NM",(($AK28*1000)+AL28)/AO28)),"NA")</f>
        <v>31.265706370180066</v>
      </c>
      <c r="AA28" s="151">
        <f t="shared" ref="AA28" si="101">IFERROR((IF(((($AK28*1000)+AM28)/AP28)&lt;0,"NM",(($AK28*1000)+AM28)/AP28)),"NA")</f>
        <v>27.831699551970065</v>
      </c>
      <c r="AB28" s="152">
        <f t="shared" ref="AB28" si="102">IFERROR((IF(((($AK28*1000)+AN28)/AQ28)&lt;0,"NM",(($AK28*1000)+AN28)/AQ28)),"NA")</f>
        <v>22.303859378916297</v>
      </c>
      <c r="AC28" s="150">
        <v>42.450179397397655</v>
      </c>
      <c r="AD28" s="151">
        <v>39.434765199443191</v>
      </c>
      <c r="AE28" s="152">
        <v>40.586320129350185</v>
      </c>
      <c r="AF28" s="149">
        <v>1.1040574109853714</v>
      </c>
      <c r="AG28" s="153">
        <v>-2.2923460000000002</v>
      </c>
      <c r="AH28" s="154">
        <v>10.981769999999999</v>
      </c>
      <c r="AI28" s="154">
        <v>13.6271</v>
      </c>
      <c r="AJ28" s="155">
        <v>17.249189999999999</v>
      </c>
      <c r="AK28" s="92">
        <v>319.38083694266402</v>
      </c>
      <c r="AL28" s="92">
        <v>-2596.6999999999998</v>
      </c>
      <c r="AM28" s="92">
        <v>-1477.3862707411058</v>
      </c>
      <c r="AN28" s="92">
        <v>-1136.0660907972592</v>
      </c>
      <c r="AO28" s="92">
        <v>10131.999999999985</v>
      </c>
      <c r="AP28" s="92">
        <v>11422.351340000008</v>
      </c>
      <c r="AQ28" s="92">
        <v>14268.596543999985</v>
      </c>
      <c r="AR28" s="150"/>
      <c r="AS28" s="151"/>
      <c r="AT28" s="262"/>
      <c r="AU28" s="150"/>
      <c r="AV28" s="151"/>
      <c r="AW28" s="262"/>
      <c r="AX28" s="149" t="s">
        <v>1005</v>
      </c>
    </row>
    <row r="29" spans="2:50" ht="12.75">
      <c r="B29" s="104" t="s">
        <v>1286</v>
      </c>
      <c r="C29" s="105" t="s">
        <v>288</v>
      </c>
      <c r="D29" s="253" t="s">
        <v>619</v>
      </c>
      <c r="E29" s="306">
        <v>140976.20000000001</v>
      </c>
      <c r="F29" s="317">
        <v>108000</v>
      </c>
      <c r="G29" s="148">
        <f t="shared" ref="G29" si="103">IF(IFERROR(((IF(F29&lt;0,"-",F29))/E29*100-100),"-")=-100,"-",(IFERROR(((IF(F29&lt;0,"-",F29))/E29*100-100),"-")))</f>
        <v>-23.391324209334627</v>
      </c>
      <c r="H29" s="148">
        <v>151283.4</v>
      </c>
      <c r="I29" s="148">
        <f t="shared" ref="I29" si="104">IFERROR((E29/H29*100-100),"NA")</f>
        <v>-6.8131731571342158</v>
      </c>
      <c r="J29" s="148">
        <v>4.24</v>
      </c>
      <c r="K29" s="149">
        <v>7.0308774193548391</v>
      </c>
      <c r="L29" s="149">
        <v>15.748684444444445</v>
      </c>
      <c r="M29" s="150">
        <v>1813.5849056603806</v>
      </c>
      <c r="N29" s="151">
        <v>4990.1998620689847</v>
      </c>
      <c r="O29" s="151">
        <v>4752.7265658642646</v>
      </c>
      <c r="P29" s="152">
        <v>5557.0737724271294</v>
      </c>
      <c r="Q29" s="150">
        <f t="shared" ref="Q29" si="105">IF(AND(M29&lt;0,N29&gt;0),"LP",IF(AND(M29&gt;0,N29&lt;0),"PL",IF(OR(M29&lt;0,N29&lt;0),"Loss",IF(ISERROR((+N29/M29-1)*100),"NA",(+N29/M29-1)*100))))</f>
        <v>175.15667154562601</v>
      </c>
      <c r="R29" s="151">
        <f t="shared" ref="R29" si="106">IF(AND(N29&lt;0,O29&gt;0),"LP",IF(AND(N29&gt;0,O29&lt;0),"PL",IF(OR(N29&lt;0,O29&lt;0),"Loss",IF(ISERROR((+O29/N29-1)*100),"NA",(+O29/N29-1)*100))))</f>
        <v>-4.7587932902202752</v>
      </c>
      <c r="S29" s="152">
        <f t="shared" ref="S29" si="107">IF(AND(O29&lt;0,P29&gt;0),"LP",IF(AND(O29&gt;0,P29&lt;0),"PL",IF(OR(O29&lt;0,P29&lt;0),"Loss",IF(ISERROR((+P29/O29-1)*100),"NA",(+P29/O29-1)*100))))</f>
        <v>16.92391084183058</v>
      </c>
      <c r="T29" s="150">
        <f t="shared" ref="T29" si="108">IFERROR((IF(($E29/N29)&lt;0,"NM",($E29/N29))),"NA")</f>
        <v>28.25061197880558</v>
      </c>
      <c r="U29" s="151">
        <f t="shared" ref="U29" si="109">IFERROR((IF(($E29/O29)&lt;0,"NM",($E29/O29))),"NA")</f>
        <v>29.662173501109894</v>
      </c>
      <c r="V29" s="152">
        <f t="shared" ref="V29" si="110">IFERROR((IF(($E29/P29)&lt;0,"NM",($E29/P29))),"NA")</f>
        <v>25.368783243348361</v>
      </c>
      <c r="W29" s="150">
        <v>3.5786352503354193</v>
      </c>
      <c r="X29" s="151">
        <v>3.2314297702978405</v>
      </c>
      <c r="Y29" s="152">
        <v>2.9017213701154727</v>
      </c>
      <c r="Z29" s="150">
        <f t="shared" ref="Z29" si="111">IFERROR((IF(((($AK29*1000)+AL29)/AO29)&lt;0,"NM",(($AK29*1000)+AL29)/AO29)),"NA")</f>
        <v>13.302580978250747</v>
      </c>
      <c r="AA29" s="151">
        <f t="shared" ref="AA29" si="112">IFERROR((IF(((($AK29*1000)+AM29)/AP29)&lt;0,"NM",(($AK29*1000)+AM29)/AP29)),"NA")</f>
        <v>13.010518790565738</v>
      </c>
      <c r="AB29" s="152">
        <f t="shared" ref="AB29" si="113">IFERROR((IF(((($AK29*1000)+AN29)/AQ29)&lt;0,"NM",(($AK29*1000)+AN29)/AQ29)),"NA")</f>
        <v>11.358924762911785</v>
      </c>
      <c r="AC29" s="150">
        <v>13.472148723552358</v>
      </c>
      <c r="AD29" s="151">
        <v>11.449536964690697</v>
      </c>
      <c r="AE29" s="152">
        <v>12.053054506527964</v>
      </c>
      <c r="AF29" s="149">
        <v>0.1418679181308618</v>
      </c>
      <c r="AG29" s="153">
        <v>12.698560000000001</v>
      </c>
      <c r="AH29" s="154">
        <v>6.8935190000000004</v>
      </c>
      <c r="AI29" s="154">
        <v>27.91273</v>
      </c>
      <c r="AJ29" s="155">
        <v>8.8069819999999996</v>
      </c>
      <c r="AK29" s="92">
        <v>588.48444000000006</v>
      </c>
      <c r="AL29" s="92">
        <v>-16484.099999999999</v>
      </c>
      <c r="AM29" s="92">
        <v>-31757.668691273797</v>
      </c>
      <c r="AN29" s="92">
        <v>-46647.323007682608</v>
      </c>
      <c r="AO29" s="92">
        <v>42999.200000000041</v>
      </c>
      <c r="AP29" s="92">
        <v>42790.512835846574</v>
      </c>
      <c r="AQ29" s="92">
        <v>47701.444309366227</v>
      </c>
      <c r="AR29" s="150">
        <v>23.155991386615824</v>
      </c>
      <c r="AS29" s="151">
        <v>34.472676810769173</v>
      </c>
      <c r="AT29" s="262">
        <v>11.839305962462479</v>
      </c>
      <c r="AU29" s="150">
        <v>2.3300990800891093</v>
      </c>
      <c r="AV29" s="151">
        <v>2.7261374830974789</v>
      </c>
      <c r="AW29" s="262">
        <v>1.9340606770807396</v>
      </c>
      <c r="AX29" s="149" t="s">
        <v>1006</v>
      </c>
    </row>
    <row r="30" spans="2:50" ht="12.75">
      <c r="B30" s="104" t="s">
        <v>1288</v>
      </c>
      <c r="C30" s="105" t="s">
        <v>287</v>
      </c>
      <c r="D30" s="253" t="s">
        <v>649</v>
      </c>
      <c r="E30" s="148">
        <v>735.65</v>
      </c>
      <c r="F30" s="148">
        <v>620</v>
      </c>
      <c r="G30" s="148">
        <f t="shared" ref="G30" si="114">IF(IFERROR(((IF(F30&lt;0,"-",F30))/E30*100-100),"-")=-100,"-",(IFERROR(((IF(F30&lt;0,"-",F30))/E30*100-100),"-")))</f>
        <v>-15.720791137089648</v>
      </c>
      <c r="H30" s="148">
        <v>767.8</v>
      </c>
      <c r="I30" s="148">
        <f t="shared" ref="I30" si="115">IFERROR((E30/H30*100-100),"NA")</f>
        <v>-4.1872883563428047</v>
      </c>
      <c r="J30" s="148">
        <v>585.40499999999997</v>
      </c>
      <c r="K30" s="149">
        <v>5.1973053225806449</v>
      </c>
      <c r="L30" s="149">
        <v>16.969539689366787</v>
      </c>
      <c r="M30" s="150">
        <v>6.7972237354060265</v>
      </c>
      <c r="N30" s="151">
        <v>8.9436509410297855</v>
      </c>
      <c r="O30" s="151">
        <v>10.620146290758605</v>
      </c>
      <c r="P30" s="152">
        <v>13.310086863124827</v>
      </c>
      <c r="Q30" s="150">
        <f t="shared" ref="Q30" si="116">IF(AND(M30&lt;0,N30&gt;0),"LP",IF(AND(M30&gt;0,N30&lt;0),"PL",IF(OR(M30&lt;0,N30&lt;0),"Loss",IF(ISERROR((+N30/M30-1)*100),"NA",(+N30/M30-1)*100))))</f>
        <v>31.577998447266697</v>
      </c>
      <c r="R30" s="151">
        <f t="shared" ref="R30" si="117">IF(AND(N30&lt;0,O30&gt;0),"LP",IF(AND(N30&gt;0,O30&lt;0),"PL",IF(OR(N30&lt;0,O30&lt;0),"Loss",IF(ISERROR((+O30/N30-1)*100),"NA",(+O30/N30-1)*100))))</f>
        <v>18.745089234618373</v>
      </c>
      <c r="S30" s="152">
        <f t="shared" ref="S30" si="118">IF(AND(O30&lt;0,P30&gt;0),"LP",IF(AND(O30&gt;0,P30&lt;0),"PL",IF(OR(O30&lt;0,P30&lt;0),"Loss",IF(ISERROR((+P30/O30-1)*100),"NA",(+P30/O30-1)*100))))</f>
        <v>25.328658369865799</v>
      </c>
      <c r="T30" s="150">
        <f t="shared" ref="T30" si="119">IFERROR((IF(($E30/N30)&lt;0,"NM",($E30/N30))),"NA")</f>
        <v>82.253880976631237</v>
      </c>
      <c r="U30" s="151">
        <f t="shared" ref="U30" si="120">IFERROR((IF(($E30/O30)&lt;0,"NM",($E30/O30))),"NA")</f>
        <v>69.269290634927017</v>
      </c>
      <c r="V30" s="152">
        <f t="shared" ref="V30" si="121">IFERROR((IF(($E30/P30)&lt;0,"NM",($E30/P30))),"NA")</f>
        <v>55.270112626995314</v>
      </c>
      <c r="W30" s="150">
        <v>15.407296197821152</v>
      </c>
      <c r="X30" s="151">
        <v>13.448043289601882</v>
      </c>
      <c r="Y30" s="152">
        <v>11.563813566154124</v>
      </c>
      <c r="Z30" s="150">
        <f t="shared" ref="Z30" si="122">IFERROR((IF(((($AK30*1000)+AL30)/AO30)&lt;0,"NM",(($AK30*1000)+AL30)/AO30)),"NA")</f>
        <v>48.130814701744924</v>
      </c>
      <c r="AA30" s="151">
        <f t="shared" ref="AA30" si="123">IFERROR((IF(((($AK30*1000)+AM30)/AP30)&lt;0,"NM",(($AK30*1000)+AM30)/AP30)),"NA")</f>
        <v>39.949395093608985</v>
      </c>
      <c r="AB30" s="152">
        <f t="shared" ref="AB30" si="124">IFERROR((IF(((($AK30*1000)+AN30)/AQ30)&lt;0,"NM",(($AK30*1000)+AN30)/AQ30)),"NA")</f>
        <v>32.515141538344722</v>
      </c>
      <c r="AC30" s="150">
        <v>20.607748286458413</v>
      </c>
      <c r="AD30" s="151">
        <v>20.732353128580787</v>
      </c>
      <c r="AE30" s="152">
        <v>22.498516945932547</v>
      </c>
      <c r="AF30" s="149">
        <v>0.40640602777219353</v>
      </c>
      <c r="AG30" s="153">
        <v>13.701700000000001</v>
      </c>
      <c r="AH30" s="154">
        <v>8.0566999999999993</v>
      </c>
      <c r="AI30" s="154">
        <v>24.65474</v>
      </c>
      <c r="AJ30" s="155">
        <v>14.142749999999999</v>
      </c>
      <c r="AK30" s="92">
        <v>435.0144555</v>
      </c>
      <c r="AL30" s="92">
        <v>-827.81999999999971</v>
      </c>
      <c r="AM30" s="92">
        <v>-2416.9544965205218</v>
      </c>
      <c r="AN30" s="92">
        <v>-4926.527981596395</v>
      </c>
      <c r="AO30" s="92">
        <v>9020.9700000000012</v>
      </c>
      <c r="AP30" s="92">
        <v>10828.637079230404</v>
      </c>
      <c r="AQ30" s="92">
        <v>13227.312174274437</v>
      </c>
      <c r="AR30" s="150">
        <v>68.741318117872126</v>
      </c>
      <c r="AS30" s="151">
        <v>87.039061931651688</v>
      </c>
      <c r="AT30" s="262">
        <v>50.443574304092564</v>
      </c>
      <c r="AU30" s="150">
        <v>12.554251031141929</v>
      </c>
      <c r="AV30" s="151">
        <v>15.39047616746546</v>
      </c>
      <c r="AW30" s="262">
        <v>9.718025894818398</v>
      </c>
      <c r="AX30" s="149" t="s">
        <v>1007</v>
      </c>
    </row>
    <row r="31" spans="2:50" ht="12.75">
      <c r="B31" s="104" t="s">
        <v>1289</v>
      </c>
      <c r="C31" s="105" t="s">
        <v>287</v>
      </c>
      <c r="D31" s="253" t="s">
        <v>123</v>
      </c>
      <c r="E31" s="148">
        <v>992.4</v>
      </c>
      <c r="F31" s="148">
        <v>1025</v>
      </c>
      <c r="G31" s="148">
        <f t="shared" si="9"/>
        <v>3.2849657396211143</v>
      </c>
      <c r="H31" s="148">
        <v>1179.05</v>
      </c>
      <c r="I31" s="148">
        <f t="shared" si="10"/>
        <v>-15.830541537678627</v>
      </c>
      <c r="J31" s="148">
        <v>3323.7</v>
      </c>
      <c r="K31" s="149">
        <v>39.439651612903219</v>
      </c>
      <c r="L31" s="149">
        <v>179.05740310633212</v>
      </c>
      <c r="M31" s="150">
        <v>2.1507532440405024</v>
      </c>
      <c r="N31" s="151">
        <v>58.672555120056963</v>
      </c>
      <c r="O31" s="151">
        <v>59.832087641126449</v>
      </c>
      <c r="P31" s="152">
        <v>69.901209501481276</v>
      </c>
      <c r="Q31" s="153">
        <f t="shared" si="11"/>
        <v>2628.0003079215189</v>
      </c>
      <c r="R31" s="151">
        <f t="shared" si="12"/>
        <v>1.9762775265144361</v>
      </c>
      <c r="S31" s="152">
        <f t="shared" si="13"/>
        <v>16.828966291046932</v>
      </c>
      <c r="T31" s="150">
        <f t="shared" si="14"/>
        <v>16.914211388430775</v>
      </c>
      <c r="U31" s="151">
        <f t="shared" si="15"/>
        <v>16.586417742139076</v>
      </c>
      <c r="V31" s="152">
        <f t="shared" si="16"/>
        <v>14.197179234487638</v>
      </c>
      <c r="W31" s="150">
        <v>4.4788762149659167</v>
      </c>
      <c r="X31" s="151">
        <v>3.4628631298766215</v>
      </c>
      <c r="Y31" s="152">
        <v>2.8169830162248948</v>
      </c>
      <c r="Z31" s="150">
        <f t="shared" si="17"/>
        <v>6.1323499985237415</v>
      </c>
      <c r="AA31" s="151">
        <f t="shared" si="18"/>
        <v>5.6714947643132128</v>
      </c>
      <c r="AB31" s="152">
        <f t="shared" si="19"/>
        <v>4.4780866870051614</v>
      </c>
      <c r="AC31" s="150">
        <v>34.530542926562667</v>
      </c>
      <c r="AD31" s="151">
        <v>23.122286921706433</v>
      </c>
      <c r="AE31" s="152">
        <v>21.882577820260675</v>
      </c>
      <c r="AF31" s="149">
        <v>0.60817398135812606</v>
      </c>
      <c r="AG31" s="153">
        <v>2.0987650000000002</v>
      </c>
      <c r="AH31" s="154">
        <v>1.7033130000000001</v>
      </c>
      <c r="AI31" s="154">
        <v>60.456479999999999</v>
      </c>
      <c r="AJ31" s="155">
        <v>27.502030000000001</v>
      </c>
      <c r="AK31" s="92">
        <v>3301.0988399999997</v>
      </c>
      <c r="AL31" s="92">
        <v>354399.90000000008</v>
      </c>
      <c r="AM31" s="92">
        <v>206682.56297467335</v>
      </c>
      <c r="AN31" s="92">
        <v>-108818.60724315967</v>
      </c>
      <c r="AO31" s="92">
        <v>596100.79999999981</v>
      </c>
      <c r="AP31" s="92">
        <v>618493.28065093374</v>
      </c>
      <c r="AQ31" s="92">
        <v>712867.0023339279</v>
      </c>
      <c r="AR31" s="150">
        <v>17.064284831469372</v>
      </c>
      <c r="AS31" s="151">
        <v>24.302700715086136</v>
      </c>
      <c r="AT31" s="262">
        <v>9.8258689478526087</v>
      </c>
      <c r="AU31" s="150">
        <v>2.1012492805336902</v>
      </c>
      <c r="AV31" s="151">
        <v>2.9555185630955476</v>
      </c>
      <c r="AW31" s="262">
        <v>1.2469799979718328</v>
      </c>
      <c r="AX31" s="149" t="s">
        <v>1008</v>
      </c>
    </row>
    <row r="32" spans="2:50" ht="12.75">
      <c r="B32" s="104" t="s">
        <v>1290</v>
      </c>
      <c r="C32" s="105" t="s">
        <v>286</v>
      </c>
      <c r="D32" s="253" t="s">
        <v>658</v>
      </c>
      <c r="E32" s="148">
        <v>4144.55</v>
      </c>
      <c r="F32" s="148">
        <v>4740</v>
      </c>
      <c r="G32" s="148">
        <f t="shared" ref="G32" si="125">IF(IFERROR(((IF(F32&lt;0,"-",F32))/E32*100-100),"-")=-100,"-",(IFERROR(((IF(F32&lt;0,"-",F32))/E32*100-100),"-")))</f>
        <v>14.36706035637161</v>
      </c>
      <c r="H32" s="148">
        <v>4666</v>
      </c>
      <c r="I32" s="148">
        <f t="shared" ref="I32" si="126">IFERROR((E32/H32*100-100),"NA")</f>
        <v>-11.175525075010711</v>
      </c>
      <c r="J32" s="148">
        <v>193.1</v>
      </c>
      <c r="K32" s="149">
        <v>9.5154235364396644</v>
      </c>
      <c r="L32" s="149">
        <v>14.272274265232975</v>
      </c>
      <c r="M32" s="150">
        <v>40.549354687265669</v>
      </c>
      <c r="N32" s="151">
        <v>34.383845301321131</v>
      </c>
      <c r="O32" s="151">
        <v>60.239516969285425</v>
      </c>
      <c r="P32" s="152">
        <v>75.090515400998456</v>
      </c>
      <c r="Q32" s="150">
        <f t="shared" ref="Q32" si="127">IF(AND(M32&lt;0,N32&gt;0),"LP",IF(AND(M32&gt;0,N32&lt;0),"PL",IF(OR(M32&lt;0,N32&lt;0),"Loss",IF(ISERROR((+N32/M32-1)*100),"NA",(+N32/M32-1)*100))))</f>
        <v>-15.204950691560049</v>
      </c>
      <c r="R32" s="151">
        <f t="shared" ref="R32" si="128">IF(AND(N32&lt;0,O32&gt;0),"LP",IF(AND(N32&gt;0,O32&lt;0),"PL",IF(OR(N32&lt;0,O32&lt;0),"Loss",IF(ISERROR((+O32/N32-1)*100),"NA",(+O32/N32-1)*100))))</f>
        <v>75.197149828296943</v>
      </c>
      <c r="S32" s="152">
        <f t="shared" ref="S32" si="129">IF(AND(O32&lt;0,P32&gt;0),"LP",IF(AND(O32&gt;0,P32&lt;0),"PL",IF(OR(O32&lt;0,P32&lt;0),"Loss",IF(ISERROR((+P32/O32-1)*100),"NA",(+P32/O32-1)*100))))</f>
        <v>24.653249526029853</v>
      </c>
      <c r="T32" s="150">
        <f t="shared" ref="T32" si="130">IFERROR((IF(($E32/N32)&lt;0,"NM",($E32/N32))),"NA")</f>
        <v>120.53771076735138</v>
      </c>
      <c r="U32" s="151">
        <f t="shared" ref="U32" si="131">IFERROR((IF(($E32/O32)&lt;0,"NM",($E32/O32))),"NA")</f>
        <v>68.801182488119863</v>
      </c>
      <c r="V32" s="152">
        <f t="shared" ref="V32" si="132">IFERROR((IF(($E32/P32)&lt;0,"NM",($E32/P32))),"NA")</f>
        <v>55.194054506980933</v>
      </c>
      <c r="W32" s="150">
        <v>15.717769938505947</v>
      </c>
      <c r="X32" s="151">
        <v>12.961452560259273</v>
      </c>
      <c r="Y32" s="152">
        <v>10.630153491874424</v>
      </c>
      <c r="Z32" s="150">
        <f t="shared" ref="Z32" si="133">IFERROR((IF(((($AK32*1000)+AL32)/AO32)&lt;0,"NM",(($AK32*1000)+AL32)/AO32)),"NA")</f>
        <v>39.976703327143376</v>
      </c>
      <c r="AA32" s="151">
        <f t="shared" ref="AA32" si="134">IFERROR((IF(((($AK32*1000)+AM32)/AP32)&lt;0,"NM",(($AK32*1000)+AM32)/AP32)),"NA")</f>
        <v>30.917636941986732</v>
      </c>
      <c r="AB32" s="152">
        <f t="shared" ref="AB32" si="135">IFERROR((IF(((($AK32*1000)+AN32)/AQ32)&lt;0,"NM",(($AK32*1000)+AN32)/AQ32)),"NA")</f>
        <v>25.063646431699024</v>
      </c>
      <c r="AC32" s="150">
        <v>14.695266087626848</v>
      </c>
      <c r="AD32" s="151">
        <v>20.649584724730463</v>
      </c>
      <c r="AE32" s="152">
        <v>21.162813280663588</v>
      </c>
      <c r="AF32" s="149">
        <v>8.4448251317995909E-2</v>
      </c>
      <c r="AG32" s="153">
        <v>-1.5581370000000001</v>
      </c>
      <c r="AH32" s="154">
        <v>9.0427110000000006</v>
      </c>
      <c r="AI32" s="154">
        <v>33.740459999999999</v>
      </c>
      <c r="AJ32" s="155">
        <v>17.05949</v>
      </c>
      <c r="AK32" s="92">
        <v>796.44094999999993</v>
      </c>
      <c r="AL32" s="92">
        <v>-17127.099999999999</v>
      </c>
      <c r="AM32" s="92">
        <v>-28531.824955844611</v>
      </c>
      <c r="AN32" s="92">
        <v>-44504.084470759277</v>
      </c>
      <c r="AO32" s="92">
        <v>19494.200000000041</v>
      </c>
      <c r="AP32" s="92">
        <v>24837.251517153316</v>
      </c>
      <c r="AQ32" s="92">
        <v>30001.096112584608</v>
      </c>
      <c r="AR32" s="150">
        <v>39.472305255502974</v>
      </c>
      <c r="AS32" s="151">
        <v>60.34200871345098</v>
      </c>
      <c r="AT32" s="262">
        <v>18.602601797554964</v>
      </c>
      <c r="AU32" s="150">
        <v>6.90343511235878</v>
      </c>
      <c r="AV32" s="151">
        <v>10.170563614519398</v>
      </c>
      <c r="AW32" s="262">
        <v>3.6363066101981616</v>
      </c>
      <c r="AX32" s="149" t="s">
        <v>1009</v>
      </c>
    </row>
    <row r="33" spans="2:50" ht="12.75">
      <c r="B33" s="104" t="s">
        <v>1291</v>
      </c>
      <c r="C33" s="105" t="s">
        <v>287</v>
      </c>
      <c r="D33" s="253" t="s">
        <v>124</v>
      </c>
      <c r="E33" s="148">
        <v>2945.9</v>
      </c>
      <c r="F33" s="148">
        <v>2265</v>
      </c>
      <c r="G33" s="148">
        <f t="shared" si="9"/>
        <v>-23.113479751519066</v>
      </c>
      <c r="H33" s="148">
        <v>2958.15</v>
      </c>
      <c r="I33" s="148">
        <f t="shared" si="10"/>
        <v>-0.41411017020772078</v>
      </c>
      <c r="J33" s="148">
        <v>475.1</v>
      </c>
      <c r="K33" s="149">
        <v>16.395774790919951</v>
      </c>
      <c r="L33" s="149">
        <v>31.908047789725206</v>
      </c>
      <c r="M33" s="150">
        <v>30.354873632729465</v>
      </c>
      <c r="N33" s="151">
        <v>43.843401389181174</v>
      </c>
      <c r="O33" s="151">
        <v>57.093431749105569</v>
      </c>
      <c r="P33" s="152">
        <v>70.043438306254345</v>
      </c>
      <c r="Q33" s="150">
        <f t="shared" si="11"/>
        <v>44.436118956225876</v>
      </c>
      <c r="R33" s="151">
        <f t="shared" si="12"/>
        <v>30.221264637542422</v>
      </c>
      <c r="S33" s="152">
        <f t="shared" si="13"/>
        <v>22.682130256343626</v>
      </c>
      <c r="T33" s="150">
        <f t="shared" si="14"/>
        <v>67.1914109457514</v>
      </c>
      <c r="U33" s="151">
        <f t="shared" si="15"/>
        <v>51.597879296266875</v>
      </c>
      <c r="V33" s="152">
        <f t="shared" si="16"/>
        <v>42.058186622985261</v>
      </c>
      <c r="W33" s="150">
        <v>18.103606888594548</v>
      </c>
      <c r="X33" s="151">
        <v>13.973670399897138</v>
      </c>
      <c r="Y33" s="152">
        <v>10.956948664154895</v>
      </c>
      <c r="Z33" s="150">
        <f t="shared" si="17"/>
        <v>39.331470841834808</v>
      </c>
      <c r="AA33" s="151">
        <f t="shared" si="18"/>
        <v>31.465343948506735</v>
      </c>
      <c r="AB33" s="152">
        <f t="shared" si="19"/>
        <v>26.427690772797398</v>
      </c>
      <c r="AC33" s="150">
        <v>30.23465605720051</v>
      </c>
      <c r="AD33" s="151">
        <v>30.568649394793741</v>
      </c>
      <c r="AE33" s="152">
        <v>29.204280509500563</v>
      </c>
      <c r="AF33" s="149">
        <v>0.27156386842730573</v>
      </c>
      <c r="AG33" s="153">
        <v>25.726600000000001</v>
      </c>
      <c r="AH33" s="154">
        <v>38.692590000000003</v>
      </c>
      <c r="AI33" s="154">
        <v>92.662099999999995</v>
      </c>
      <c r="AJ33" s="155">
        <v>45.487319999999997</v>
      </c>
      <c r="AK33" s="92">
        <v>1372.32635</v>
      </c>
      <c r="AL33" s="92">
        <v>9824.8000000000011</v>
      </c>
      <c r="AM33" s="92">
        <v>7403.8318506506785</v>
      </c>
      <c r="AN33" s="92">
        <v>835.49444770921673</v>
      </c>
      <c r="AO33" s="92">
        <v>35141.099999999977</v>
      </c>
      <c r="AP33" s="92">
        <v>43849.20069866674</v>
      </c>
      <c r="AQ33" s="92">
        <v>51959.206585735257</v>
      </c>
      <c r="AR33" s="150">
        <v>31.256943478736567</v>
      </c>
      <c r="AS33" s="151">
        <v>39.083655738160303</v>
      </c>
      <c r="AT33" s="262">
        <v>23.43023121931283</v>
      </c>
      <c r="AU33" s="150">
        <v>6.7815818607766536</v>
      </c>
      <c r="AV33" s="151">
        <v>8.6383188340596604</v>
      </c>
      <c r="AW33" s="262">
        <v>4.9248448874936477</v>
      </c>
      <c r="AX33" s="149" t="s">
        <v>1010</v>
      </c>
    </row>
    <row r="34" spans="2:50" ht="12.75">
      <c r="B34" s="96" t="s">
        <v>267</v>
      </c>
      <c r="C34" s="97"/>
      <c r="D34" s="98"/>
      <c r="E34" s="156"/>
      <c r="F34" s="156"/>
      <c r="G34" s="156"/>
      <c r="H34" s="156"/>
      <c r="I34" s="156"/>
      <c r="J34" s="156"/>
      <c r="K34" s="157"/>
      <c r="L34" s="157"/>
      <c r="M34" s="158"/>
      <c r="N34" s="159"/>
      <c r="O34" s="159"/>
      <c r="P34" s="160"/>
      <c r="Q34" s="158"/>
      <c r="R34" s="159"/>
      <c r="S34" s="160"/>
      <c r="T34" s="158"/>
      <c r="U34" s="159"/>
      <c r="V34" s="160"/>
      <c r="W34" s="158"/>
      <c r="X34" s="159"/>
      <c r="Y34" s="160"/>
      <c r="Z34" s="158"/>
      <c r="AA34" s="159"/>
      <c r="AB34" s="160"/>
      <c r="AC34" s="158"/>
      <c r="AD34" s="159"/>
      <c r="AE34" s="160"/>
      <c r="AF34" s="157"/>
      <c r="AG34" s="161"/>
      <c r="AH34" s="162"/>
      <c r="AI34" s="162"/>
      <c r="AJ34" s="163"/>
      <c r="AK34" s="61"/>
      <c r="AL34" s="61"/>
      <c r="AM34" s="61"/>
      <c r="AN34" s="61"/>
      <c r="AO34" s="61"/>
      <c r="AP34" s="61"/>
      <c r="AQ34" s="61"/>
      <c r="AR34" s="161"/>
      <c r="AS34" s="162"/>
      <c r="AT34" s="268"/>
      <c r="AU34" s="161"/>
      <c r="AV34" s="162"/>
      <c r="AW34" s="268"/>
      <c r="AX34" s="157"/>
    </row>
    <row r="35" spans="2:50" ht="12.75">
      <c r="B35" s="104" t="s">
        <v>1292</v>
      </c>
      <c r="C35" s="105" t="s">
        <v>286</v>
      </c>
      <c r="D35" s="253" t="s">
        <v>536</v>
      </c>
      <c r="E35" s="148">
        <v>730.6</v>
      </c>
      <c r="F35" s="148">
        <v>830</v>
      </c>
      <c r="G35" s="148">
        <f t="shared" ref="G35" si="136">IF(IFERROR(((IF(F35&lt;0,"-",F35))/E35*100-100),"-")=-100,"-",(IFERROR(((IF(F35&lt;0,"-",F35))/E35*100-100),"-")))</f>
        <v>13.605255954010403</v>
      </c>
      <c r="H35" s="148">
        <v>813</v>
      </c>
      <c r="I35" s="148">
        <f t="shared" ref="I35" si="137">IFERROR((E35/H35*100-100),"NA")</f>
        <v>-10.135301353013531</v>
      </c>
      <c r="J35" s="148">
        <v>669.16250000000002</v>
      </c>
      <c r="K35" s="149">
        <v>5.888949790919952</v>
      </c>
      <c r="L35" s="149">
        <v>25.637930513739548</v>
      </c>
      <c r="M35" s="150">
        <v>22.026621521042461</v>
      </c>
      <c r="N35" s="151">
        <v>22.976486021674408</v>
      </c>
      <c r="O35" s="151">
        <v>30.285707735147408</v>
      </c>
      <c r="P35" s="152">
        <v>37.730678897597024</v>
      </c>
      <c r="Q35" s="150">
        <f t="shared" ref="Q35" si="138">IF(AND(M35&lt;0,N35&gt;0),"LP",IF(AND(M35&gt;0,N35&lt;0),"PL",IF(OR(M35&lt;0,N35&lt;0),"Loss",IF(ISERROR((+N35/M35-1)*100),"NA",(+N35/M35-1)*100))))</f>
        <v>4.3123476731305344</v>
      </c>
      <c r="R35" s="151">
        <f t="shared" ref="R35" si="139">IF(AND(N35&lt;0,O35&gt;0),"LP",IF(AND(N35&gt;0,O35&lt;0),"PL",IF(OR(N35&lt;0,O35&lt;0),"Loss",IF(ISERROR((+O35/N35-1)*100),"NA",(+O35/N35-1)*100))))</f>
        <v>31.811747482091015</v>
      </c>
      <c r="S35" s="152">
        <f t="shared" ref="S35" si="140">IF(AND(O35&lt;0,P35&gt;0),"LP",IF(AND(O35&gt;0,P35&lt;0),"PL",IF(OR(O35&lt;0,P35&lt;0),"Loss",IF(ISERROR((+P35/O35-1)*100),"NA",(+P35/O35-1)*100))))</f>
        <v>24.582457268480873</v>
      </c>
      <c r="T35" s="150">
        <f t="shared" ref="T35" si="141">IFERROR((IF(($E35/N35)&lt;0,"NM",($E35/N35))),"NA")</f>
        <v>31.797725697080185</v>
      </c>
      <c r="U35" s="151">
        <f t="shared" ref="U35" si="142">IFERROR((IF(($E35/O35)&lt;0,"NM",($E35/O35))),"NA")</f>
        <v>24.123590123407233</v>
      </c>
      <c r="V35" s="152">
        <f t="shared" ref="V35" si="143">IFERROR((IF(($E35/P35)&lt;0,"NM",($E35/P35))),"NA")</f>
        <v>19.363552985168528</v>
      </c>
      <c r="W35" s="150">
        <v>3.9121206363619683</v>
      </c>
      <c r="X35" s="151">
        <v>3.2774572006555749</v>
      </c>
      <c r="Y35" s="152">
        <v>2.80972841719933</v>
      </c>
      <c r="Z35" s="150" t="str">
        <f t="shared" ref="Z35" si="144">IFERROR((IF(((($AK35*1000)+AL35)/AO35)&lt;0,"NM",(($AK35*1000)+AL35)/AO35)),"NA")</f>
        <v>NA</v>
      </c>
      <c r="AA35" s="151" t="str">
        <f t="shared" ref="AA35" si="145">IFERROR((IF(((($AK35*1000)+AM35)/AP35)&lt;0,"NM",(($AK35*1000)+AM35)/AP35)),"NA")</f>
        <v>NA</v>
      </c>
      <c r="AB35" s="152" t="str">
        <f t="shared" ref="AB35" si="146">IFERROR((IF(((($AK35*1000)+AN35)/AQ35)&lt;0,"NM",(($AK35*1000)+AN35)/AQ35)),"NA")</f>
        <v>NA</v>
      </c>
      <c r="AC35" s="150">
        <v>13.100425535939539</v>
      </c>
      <c r="AD35" s="151">
        <v>14.717530877448393</v>
      </c>
      <c r="AE35" s="152">
        <v>15.623737108545122</v>
      </c>
      <c r="AF35" s="148">
        <v>0</v>
      </c>
      <c r="AG35" s="153">
        <v>9.8316280000000003</v>
      </c>
      <c r="AH35" s="154">
        <v>30.150539999999999</v>
      </c>
      <c r="AI35" s="154">
        <v>-2.0315120000000002</v>
      </c>
      <c r="AJ35" s="155">
        <v>-7.166455</v>
      </c>
      <c r="AK35" s="92">
        <v>492.90509750000001</v>
      </c>
      <c r="AL35" s="92"/>
      <c r="AM35" s="92"/>
      <c r="AN35" s="92"/>
      <c r="AO35" s="92"/>
      <c r="AP35" s="92"/>
      <c r="AQ35" s="92"/>
      <c r="AR35" s="150">
        <v>29.092241721888072</v>
      </c>
      <c r="AS35" s="151">
        <v>38.837321721974021</v>
      </c>
      <c r="AT35" s="262">
        <v>19.347161721802127</v>
      </c>
      <c r="AU35" s="150">
        <v>4.1169055661686302</v>
      </c>
      <c r="AV35" s="151">
        <v>5.2485321320605998</v>
      </c>
      <c r="AW35" s="262">
        <v>2.9852790002766607</v>
      </c>
      <c r="AX35" s="149" t="s">
        <v>1011</v>
      </c>
    </row>
    <row r="36" spans="2:50" ht="12.75">
      <c r="B36" s="104" t="s">
        <v>480</v>
      </c>
      <c r="C36" s="105" t="s">
        <v>287</v>
      </c>
      <c r="D36" s="253" t="s">
        <v>212</v>
      </c>
      <c r="E36" s="148">
        <v>1272.1500000000001</v>
      </c>
      <c r="F36" s="148">
        <v>1175</v>
      </c>
      <c r="G36" s="148">
        <f t="shared" si="9"/>
        <v>-7.6366780646936405</v>
      </c>
      <c r="H36" s="148">
        <v>1339.55</v>
      </c>
      <c r="I36" s="148">
        <f t="shared" ref="I36:I46" si="147">IFERROR((E36/H36*100-100),"NA")</f>
        <v>-5.0315404426859658</v>
      </c>
      <c r="J36" s="148">
        <v>3086.55</v>
      </c>
      <c r="K36" s="149">
        <v>47.065277956989249</v>
      </c>
      <c r="L36" s="149">
        <v>135.08226905615294</v>
      </c>
      <c r="M36" s="150">
        <v>70.204495885366171</v>
      </c>
      <c r="N36" s="151">
        <v>80.674186679296028</v>
      </c>
      <c r="O36" s="151">
        <v>85.616867433810881</v>
      </c>
      <c r="P36" s="152">
        <v>98.261354181276275</v>
      </c>
      <c r="Q36" s="150">
        <f t="shared" ref="Q36:Q46" si="148">IF(AND(M36&lt;0,N36&gt;0),"LP",IF(AND(M36&gt;0,N36&lt;0),"PL",IF(OR(M36&lt;0,N36&lt;0),"Loss",IF(ISERROR((+N36/M36-1)*100),"NA",(+N36/M36-1)*100))))</f>
        <v>14.913134353995439</v>
      </c>
      <c r="R36" s="151">
        <f t="shared" ref="R36:R46" si="149">IF(AND(N36&lt;0,O36&gt;0),"LP",IF(AND(N36&gt;0,O36&lt;0),"PL",IF(OR(N36&lt;0,O36&lt;0),"Loss",IF(ISERROR((+O36/N36-1)*100),"NA",(+O36/N36-1)*100))))</f>
        <v>6.1267190385984049</v>
      </c>
      <c r="S36" s="152">
        <f t="shared" ref="S36:S46" si="150">IF(AND(O36&lt;0,P36&gt;0),"LP",IF(AND(O36&gt;0,P36&lt;0),"PL",IF(OR(O36&lt;0,P36&lt;0),"Loss",IF(ISERROR((+P36/O36-1)*100),"NA",(+P36/O36-1)*100))))</f>
        <v>14.768686505892848</v>
      </c>
      <c r="T36" s="150">
        <f t="shared" si="14"/>
        <v>15.768984508727383</v>
      </c>
      <c r="U36" s="151">
        <f t="shared" si="15"/>
        <v>14.858637534052272</v>
      </c>
      <c r="V36" s="152">
        <f t="shared" si="16"/>
        <v>12.946595440289673</v>
      </c>
      <c r="W36" s="150">
        <v>2.6136257780884997</v>
      </c>
      <c r="X36" s="151">
        <v>2.2590038250169377</v>
      </c>
      <c r="Y36" s="152">
        <v>1.9470954178253124</v>
      </c>
      <c r="Z36" s="150" t="str">
        <f t="shared" si="17"/>
        <v>NA</v>
      </c>
      <c r="AA36" s="151" t="str">
        <f t="shared" si="18"/>
        <v>NA</v>
      </c>
      <c r="AB36" s="152" t="str">
        <f t="shared" si="19"/>
        <v>NA</v>
      </c>
      <c r="AC36" s="150">
        <v>17.984379163002924</v>
      </c>
      <c r="AD36" s="151">
        <v>16.268279243509017</v>
      </c>
      <c r="AE36" s="152">
        <v>16.154707678476012</v>
      </c>
      <c r="AF36" s="149">
        <v>7.860783378793311E-2</v>
      </c>
      <c r="AG36" s="153">
        <v>-1.2957270000000001</v>
      </c>
      <c r="AH36" s="154">
        <v>20.743169999999999</v>
      </c>
      <c r="AI36" s="154">
        <v>24.100090000000002</v>
      </c>
      <c r="AJ36" s="155">
        <v>15.340680000000001</v>
      </c>
      <c r="AK36" s="92">
        <v>3939.3637650000001</v>
      </c>
      <c r="AL36" s="92"/>
      <c r="AM36" s="92"/>
      <c r="AN36" s="92"/>
      <c r="AO36" s="92"/>
      <c r="AP36" s="92"/>
      <c r="AQ36" s="92"/>
      <c r="AR36" s="150">
        <v>38.249065163280939</v>
      </c>
      <c r="AS36" s="151">
        <v>90.085600347447766</v>
      </c>
      <c r="AT36" s="262">
        <v>-13.587470020885888</v>
      </c>
      <c r="AU36" s="150">
        <v>2.0012158940270259</v>
      </c>
      <c r="AV36" s="151">
        <v>2.3228172658168837</v>
      </c>
      <c r="AW36" s="262">
        <v>1.6796145222371683</v>
      </c>
      <c r="AX36" s="149" t="s">
        <v>1012</v>
      </c>
    </row>
    <row r="37" spans="2:50" ht="12.75">
      <c r="B37" s="104" t="s">
        <v>579</v>
      </c>
      <c r="C37" s="105" t="s">
        <v>287</v>
      </c>
      <c r="D37" s="253" t="s">
        <v>576</v>
      </c>
      <c r="E37" s="148">
        <v>203.25</v>
      </c>
      <c r="F37" s="148">
        <v>220</v>
      </c>
      <c r="G37" s="148">
        <f t="shared" ref="G37" si="151">IF(IFERROR(((IF(F37&lt;0,"-",F37))/E37*100-100),"-")=-100,"-",(IFERROR(((IF(F37&lt;0,"-",F37))/E37*100-100),"-")))</f>
        <v>8.2410824108241059</v>
      </c>
      <c r="H37" s="148">
        <v>263.14999999999998</v>
      </c>
      <c r="I37" s="148">
        <f t="shared" ref="I37" si="152">IFERROR((E37/H37*100-100),"NA")</f>
        <v>-22.762682880486409</v>
      </c>
      <c r="J37" s="148">
        <v>1610.9697000000001</v>
      </c>
      <c r="K37" s="149">
        <v>3.9513987982078858</v>
      </c>
      <c r="L37" s="149">
        <v>44.490661123058544</v>
      </c>
      <c r="M37" s="150">
        <v>13.624511826785319</v>
      </c>
      <c r="N37" s="151">
        <v>13.840452679118618</v>
      </c>
      <c r="O37" s="151">
        <v>26.276856841905662</v>
      </c>
      <c r="P37" s="152">
        <v>30.283417339048185</v>
      </c>
      <c r="Q37" s="150">
        <f t="shared" ref="Q37" si="153">IF(AND(M37&lt;0,N37&gt;0),"LP",IF(AND(M37&gt;0,N37&lt;0),"PL",IF(OR(M37&lt;0,N37&lt;0),"Loss",IF(ISERROR((+N37/M37-1)*100),"NA",(+N37/M37-1)*100))))</f>
        <v>1.5849437769121844</v>
      </c>
      <c r="R37" s="151">
        <f t="shared" ref="R37" si="154">IF(AND(N37&lt;0,O37&gt;0),"LP",IF(AND(N37&gt;0,O37&lt;0),"PL",IF(OR(N37&lt;0,O37&lt;0),"Loss",IF(ISERROR((+O37/N37-1)*100),"NA",(+O37/N37-1)*100))))</f>
        <v>89.855472585445909</v>
      </c>
      <c r="S37" s="152">
        <f t="shared" ref="S37" si="155">IF(AND(O37&lt;0,P37&gt;0),"LP",IF(AND(O37&gt;0,P37&lt;0),"PL",IF(OR(O37&lt;0,P37&lt;0),"Loss",IF(ISERROR((+P37/O37-1)*100),"NA",(+P37/O37-1)*100))))</f>
        <v>15.247487632360057</v>
      </c>
      <c r="T37" s="150">
        <f t="shared" ref="T37" si="156">IFERROR((IF(($E37/N37)&lt;0,"NM",($E37/N37))),"NA")</f>
        <v>14.685213317238356</v>
      </c>
      <c r="U37" s="151">
        <f t="shared" ref="U37" si="157">IFERROR((IF(($E37/O37)&lt;0,"NM",($E37/O37))),"NA")</f>
        <v>7.7349433846997284</v>
      </c>
      <c r="V37" s="152">
        <f t="shared" ref="V37" si="158">IFERROR((IF(($E37/P37)&lt;0,"NM",($E37/P37))),"NA")</f>
        <v>6.7115939302505483</v>
      </c>
      <c r="W37" s="150">
        <v>1.518298591773964</v>
      </c>
      <c r="X37" s="151">
        <v>1.3664342717819435</v>
      </c>
      <c r="Y37" s="152">
        <v>1.1818963187796112</v>
      </c>
      <c r="Z37" s="150" t="str">
        <f t="shared" ref="Z37" si="159">IFERROR((IF(((($AK37*1000)+AL37)/AO37)&lt;0,"NM",(($AK37*1000)+AL37)/AO37)),"NA")</f>
        <v>NA</v>
      </c>
      <c r="AA37" s="151" t="str">
        <f t="shared" ref="AA37" si="160">IFERROR((IF(((($AK37*1000)+AM37)/AP37)&lt;0,"NM",(($AK37*1000)+AM37)/AP37)),"NA")</f>
        <v>NA</v>
      </c>
      <c r="AB37" s="152" t="str">
        <f t="shared" ref="AB37" si="161">IFERROR((IF(((($AK37*1000)+AN37)/AQ37)&lt;0,"NM",(($AK37*1000)+AN37)/AQ37)),"NA")</f>
        <v>NA</v>
      </c>
      <c r="AC37" s="150">
        <v>10.8363485826375</v>
      </c>
      <c r="AD37" s="151">
        <v>18.595728190181759</v>
      </c>
      <c r="AE37" s="152">
        <v>18.884986622225938</v>
      </c>
      <c r="AF37" s="149">
        <v>2.8940356524668047</v>
      </c>
      <c r="AG37" s="153">
        <v>1.4727889999999999</v>
      </c>
      <c r="AH37" s="154">
        <v>12.41703</v>
      </c>
      <c r="AI37" s="154">
        <v>-19.648150000000001</v>
      </c>
      <c r="AJ37" s="155">
        <v>-15.786199999999999</v>
      </c>
      <c r="AK37" s="92">
        <v>330.73207941000004</v>
      </c>
      <c r="AL37" s="92"/>
      <c r="AM37" s="92"/>
      <c r="AN37" s="92"/>
      <c r="AO37" s="92"/>
      <c r="AP37" s="92"/>
      <c r="AQ37" s="92"/>
      <c r="AR37" s="150">
        <v>23.393873991040994</v>
      </c>
      <c r="AS37" s="151">
        <v>34.176200522585049</v>
      </c>
      <c r="AT37" s="262">
        <v>12.61154745949694</v>
      </c>
      <c r="AU37" s="150">
        <v>3.1614831811841841</v>
      </c>
      <c r="AV37" s="151">
        <v>4.8037045107936889</v>
      </c>
      <c r="AW37" s="262">
        <v>1.5192618515746794</v>
      </c>
      <c r="AX37" s="149" t="s">
        <v>1013</v>
      </c>
    </row>
    <row r="38" spans="2:50" ht="12.75">
      <c r="B38" s="104" t="s">
        <v>481</v>
      </c>
      <c r="C38" s="105" t="s">
        <v>286</v>
      </c>
      <c r="D38" s="253" t="s">
        <v>213</v>
      </c>
      <c r="E38" s="148">
        <v>123.05</v>
      </c>
      <c r="F38" s="148">
        <v>175</v>
      </c>
      <c r="G38" s="148">
        <f t="shared" si="9"/>
        <v>42.218610321007731</v>
      </c>
      <c r="H38" s="148">
        <v>163.4</v>
      </c>
      <c r="I38" s="148">
        <f t="shared" si="147"/>
        <v>-24.694002447980424</v>
      </c>
      <c r="J38" s="148">
        <v>312.8</v>
      </c>
      <c r="K38" s="149">
        <v>0.45649366786140988</v>
      </c>
      <c r="L38" s="149">
        <v>2.7487798088410988</v>
      </c>
      <c r="M38" s="150">
        <v>14.945690505059837</v>
      </c>
      <c r="N38" s="151">
        <v>17.134590792838853</v>
      </c>
      <c r="O38" s="151">
        <v>19.455409092990827</v>
      </c>
      <c r="P38" s="152">
        <v>23.983222323610633</v>
      </c>
      <c r="Q38" s="150">
        <f t="shared" si="148"/>
        <v>14.645695272747483</v>
      </c>
      <c r="R38" s="151">
        <f t="shared" si="149"/>
        <v>13.544638026149558</v>
      </c>
      <c r="S38" s="152">
        <f t="shared" si="150"/>
        <v>23.272773185998098</v>
      </c>
      <c r="T38" s="150">
        <f t="shared" si="14"/>
        <v>7.1813795548258383</v>
      </c>
      <c r="U38" s="151">
        <f t="shared" si="15"/>
        <v>6.324719229077072</v>
      </c>
      <c r="V38" s="152">
        <f t="shared" si="16"/>
        <v>5.1306700300593731</v>
      </c>
      <c r="W38" s="150">
        <v>0.78423693228289937</v>
      </c>
      <c r="X38" s="151">
        <v>0.70697869553597226</v>
      </c>
      <c r="Y38" s="152">
        <v>0.62930319376792143</v>
      </c>
      <c r="Z38" s="150" t="str">
        <f t="shared" si="17"/>
        <v>NA</v>
      </c>
      <c r="AA38" s="151" t="str">
        <f t="shared" si="18"/>
        <v>NA</v>
      </c>
      <c r="AB38" s="152" t="str">
        <f t="shared" si="19"/>
        <v>NA</v>
      </c>
      <c r="AC38" s="150">
        <v>11.853113174938629</v>
      </c>
      <c r="AD38" s="151">
        <v>12.068687503647823</v>
      </c>
      <c r="AE38" s="152">
        <v>13.285596175763956</v>
      </c>
      <c r="AF38" s="149">
        <v>1.6219824661133115</v>
      </c>
      <c r="AG38" s="153">
        <v>-10.67151</v>
      </c>
      <c r="AH38" s="154">
        <v>4.6788569999999998</v>
      </c>
      <c r="AI38" s="154">
        <v>-1.1249469999999999</v>
      </c>
      <c r="AJ38" s="155">
        <v>-7.4115830000000003</v>
      </c>
      <c r="AK38" s="92">
        <v>38.208520000000007</v>
      </c>
      <c r="AL38" s="92"/>
      <c r="AM38" s="92"/>
      <c r="AN38" s="92"/>
      <c r="AO38" s="92"/>
      <c r="AP38" s="92"/>
      <c r="AQ38" s="92"/>
      <c r="AR38" s="150">
        <v>12.566836566305955</v>
      </c>
      <c r="AS38" s="151">
        <v>17.958918398963778</v>
      </c>
      <c r="AT38" s="262">
        <v>7.1747547336481334</v>
      </c>
      <c r="AU38" s="150">
        <v>1.2615416881352131</v>
      </c>
      <c r="AV38" s="151">
        <v>1.8157459492337327</v>
      </c>
      <c r="AW38" s="262">
        <v>0.70733742703669333</v>
      </c>
      <c r="AX38" s="149" t="s">
        <v>1014</v>
      </c>
    </row>
    <row r="39" spans="2:50" ht="12.75">
      <c r="B39" s="104" t="s">
        <v>1293</v>
      </c>
      <c r="C39" s="105" t="s">
        <v>286</v>
      </c>
      <c r="D39" s="253" t="s">
        <v>686</v>
      </c>
      <c r="E39" s="148">
        <v>78.459999999999994</v>
      </c>
      <c r="F39" s="148">
        <v>100</v>
      </c>
      <c r="G39" s="148">
        <f t="shared" ref="G39" si="162">IF(IFERROR(((IF(F39&lt;0,"-",F39))/E39*100-100),"-")=-100,"-",(IFERROR(((IF(F39&lt;0,"-",F39))/E39*100-100),"-")))</f>
        <v>27.453479479989824</v>
      </c>
      <c r="H39" s="148">
        <v>116.5</v>
      </c>
      <c r="I39" s="148">
        <f t="shared" ref="I39" si="163">IFERROR((E39/H39*100-100),"NA")</f>
        <v>-32.652360515021456</v>
      </c>
      <c r="J39" s="148">
        <v>1136.0715170000001</v>
      </c>
      <c r="K39" s="149">
        <v>1.0990168546175629</v>
      </c>
      <c r="L39" s="149">
        <v>5.6474974432497014</v>
      </c>
      <c r="M39" s="150">
        <v>4.8555491675456075</v>
      </c>
      <c r="N39" s="151">
        <v>7.1162705233167971</v>
      </c>
      <c r="O39" s="151">
        <v>5.6045558972248628</v>
      </c>
      <c r="P39" s="152">
        <v>8.8744871298729358</v>
      </c>
      <c r="Q39" s="150">
        <f t="shared" ref="Q39" si="164">IF(AND(M39&lt;0,N39&gt;0),"LP",IF(AND(M39&gt;0,N39&lt;0),"PL",IF(OR(M39&lt;0,N39&lt;0),"Loss",IF(ISERROR((+N39/M39-1)*100),"NA",(+N39/M39-1)*100))))</f>
        <v>46.559539977100961</v>
      </c>
      <c r="R39" s="151">
        <f t="shared" ref="R39" si="165">IF(AND(N39&lt;0,O39&gt;0),"LP",IF(AND(N39&gt;0,O39&lt;0),"PL",IF(OR(N39&lt;0,O39&lt;0),"Loss",IF(ISERROR((+O39/N39-1)*100),"NA",(+O39/N39-1)*100))))</f>
        <v>-21.243074179638477</v>
      </c>
      <c r="S39" s="152">
        <f t="shared" ref="S39" si="166">IF(AND(O39&lt;0,P39&gt;0),"LP",IF(AND(O39&gt;0,P39&lt;0),"PL",IF(OR(O39&lt;0,P39&lt;0),"Loss",IF(ISERROR((+P39/O39-1)*100),"NA",(+P39/O39-1)*100))))</f>
        <v>58.344163081096291</v>
      </c>
      <c r="T39" s="150">
        <f t="shared" ref="T39" si="167">IFERROR((IF(($E39/N39)&lt;0,"NM",($E39/N39))),"NA")</f>
        <v>11.02543807784177</v>
      </c>
      <c r="U39" s="151">
        <f t="shared" ref="U39" si="168">IFERROR((IF(($E39/O39)&lt;0,"NM",($E39/O39))),"NA")</f>
        <v>13.999325091725829</v>
      </c>
      <c r="V39" s="152">
        <f t="shared" ref="V39" si="169">IFERROR((IF(($E39/P39)&lt;0,"NM",($E39/P39))),"NA")</f>
        <v>8.8410742899035988</v>
      </c>
      <c r="W39" s="150">
        <v>1.4918497527088999</v>
      </c>
      <c r="X39" s="151">
        <v>1.3838528855149903</v>
      </c>
      <c r="Y39" s="152">
        <v>1.2245739130433779</v>
      </c>
      <c r="Z39" s="150" t="str">
        <f t="shared" ref="Z39" si="170">IFERROR((IF(((($AK39*1000)+AL39)/AO39)&lt;0,"NM",(($AK39*1000)+AL39)/AO39)),"NA")</f>
        <v>NA</v>
      </c>
      <c r="AA39" s="151" t="str">
        <f t="shared" ref="AA39" si="171">IFERROR((IF(((($AK39*1000)+AM39)/AP39)&lt;0,"NM",(($AK39*1000)+AM39)/AP39)),"NA")</f>
        <v>NA</v>
      </c>
      <c r="AB39" s="152" t="str">
        <f t="shared" ref="AB39" si="172">IFERROR((IF(((($AK39*1000)+AN39)/AQ39)&lt;0,"NM",(($AK39*1000)+AN39)/AQ39)),"NA")</f>
        <v>NA</v>
      </c>
      <c r="AC39" s="150">
        <v>14.36125908126105</v>
      </c>
      <c r="AD39" s="151">
        <v>10.256375941414468</v>
      </c>
      <c r="AE39" s="152">
        <v>14.696747388337746</v>
      </c>
      <c r="AF39" s="149">
        <v>0</v>
      </c>
      <c r="AG39" s="153">
        <v>-20.207470000000001</v>
      </c>
      <c r="AH39" s="154">
        <v>-15.50722</v>
      </c>
      <c r="AI39" s="154">
        <v>-12.35478</v>
      </c>
      <c r="AJ39" s="155">
        <v>-25.63738</v>
      </c>
      <c r="AK39" s="92">
        <v>91.987710731490012</v>
      </c>
      <c r="AL39" s="92"/>
      <c r="AM39" s="92"/>
      <c r="AN39" s="92"/>
      <c r="AO39" s="92"/>
      <c r="AP39" s="92"/>
      <c r="AQ39" s="92"/>
      <c r="AR39" s="150">
        <v>13.39976824158582</v>
      </c>
      <c r="AS39" s="151">
        <v>17.580387454898272</v>
      </c>
      <c r="AT39" s="262">
        <v>9.2191490282733675</v>
      </c>
      <c r="AU39" s="150">
        <v>1.3878815270833011</v>
      </c>
      <c r="AV39" s="151">
        <v>1.6802284111722248</v>
      </c>
      <c r="AW39" s="262">
        <v>1.0955346429943775</v>
      </c>
      <c r="AX39" s="149" t="s">
        <v>1015</v>
      </c>
    </row>
    <row r="40" spans="2:50" ht="12.75">
      <c r="B40" s="104" t="s">
        <v>482</v>
      </c>
      <c r="C40" s="105" t="s">
        <v>286</v>
      </c>
      <c r="D40" s="253" t="s">
        <v>214</v>
      </c>
      <c r="E40" s="148">
        <v>193.5</v>
      </c>
      <c r="F40" s="148">
        <v>230</v>
      </c>
      <c r="G40" s="148">
        <f t="shared" si="9"/>
        <v>18.863049095607238</v>
      </c>
      <c r="H40" s="148">
        <v>206.55</v>
      </c>
      <c r="I40" s="148">
        <f t="shared" si="147"/>
        <v>-6.3180827886710347</v>
      </c>
      <c r="J40" s="148">
        <v>2435.35</v>
      </c>
      <c r="K40" s="149">
        <v>5.6039236559139782</v>
      </c>
      <c r="L40" s="149">
        <v>29.432902461170844</v>
      </c>
      <c r="M40" s="150">
        <v>14.272447644079927</v>
      </c>
      <c r="N40" s="151">
        <v>16.348716371346047</v>
      </c>
      <c r="O40" s="151">
        <v>17.440316393532648</v>
      </c>
      <c r="P40" s="152">
        <v>20.739814692595544</v>
      </c>
      <c r="Q40" s="150">
        <f t="shared" si="148"/>
        <v>14.547390742241294</v>
      </c>
      <c r="R40" s="151">
        <f t="shared" si="149"/>
        <v>6.6769769405249368</v>
      </c>
      <c r="S40" s="152">
        <f t="shared" si="150"/>
        <v>18.918798401423743</v>
      </c>
      <c r="T40" s="150">
        <f t="shared" si="14"/>
        <v>11.835791606192533</v>
      </c>
      <c r="U40" s="151">
        <f t="shared" si="15"/>
        <v>11.094982202946454</v>
      </c>
      <c r="V40" s="152">
        <f t="shared" si="16"/>
        <v>9.3298808532307032</v>
      </c>
      <c r="W40" s="150">
        <v>1.6198461830252489</v>
      </c>
      <c r="X40" s="151">
        <v>1.439773889705493</v>
      </c>
      <c r="Y40" s="152">
        <v>1.267722583946159</v>
      </c>
      <c r="Z40" s="150" t="str">
        <f t="shared" si="17"/>
        <v>NA</v>
      </c>
      <c r="AA40" s="151" t="str">
        <f t="shared" si="18"/>
        <v>NA</v>
      </c>
      <c r="AB40" s="152" t="str">
        <f t="shared" si="19"/>
        <v>NA</v>
      </c>
      <c r="AC40" s="150">
        <v>14.708649139928504</v>
      </c>
      <c r="AD40" s="151">
        <v>13.74154693066151</v>
      </c>
      <c r="AE40" s="152">
        <v>14.452152267165932</v>
      </c>
      <c r="AF40" s="149">
        <v>0.96586618852412243</v>
      </c>
      <c r="AG40" s="153">
        <v>9.3220340000000004</v>
      </c>
      <c r="AH40" s="154">
        <v>29.12912</v>
      </c>
      <c r="AI40" s="154">
        <v>28.614159999999998</v>
      </c>
      <c r="AJ40" s="155">
        <v>23.998719999999999</v>
      </c>
      <c r="AK40" s="92">
        <v>469.04840999999999</v>
      </c>
      <c r="AL40" s="92"/>
      <c r="AM40" s="92"/>
      <c r="AN40" s="92"/>
      <c r="AO40" s="92"/>
      <c r="AP40" s="92"/>
      <c r="AQ40" s="92"/>
      <c r="AR40" s="150">
        <v>11.984347690651735</v>
      </c>
      <c r="AS40" s="151">
        <v>17.015486126692622</v>
      </c>
      <c r="AT40" s="262">
        <v>6.9532092546108455</v>
      </c>
      <c r="AU40" s="150">
        <v>1.1696812917756771</v>
      </c>
      <c r="AV40" s="151">
        <v>1.4602496701964029</v>
      </c>
      <c r="AW40" s="262">
        <v>0.87911291335495145</v>
      </c>
      <c r="AX40" s="149" t="s">
        <v>1016</v>
      </c>
    </row>
    <row r="41" spans="2:50" ht="12.75">
      <c r="B41" s="104" t="s">
        <v>1294</v>
      </c>
      <c r="C41" s="105" t="s">
        <v>286</v>
      </c>
      <c r="D41" s="253" t="s">
        <v>48</v>
      </c>
      <c r="E41" s="148">
        <v>1752.85</v>
      </c>
      <c r="F41" s="148">
        <v>1850</v>
      </c>
      <c r="G41" s="148">
        <f t="shared" ref="G41" si="173">IF(IFERROR(((IF(F41&lt;0,"-",F41))/E41*100-100),"-")=-100,"-",(IFERROR(((IF(F41&lt;0,"-",F41))/E41*100-100),"-")))</f>
        <v>5.5424023732778096</v>
      </c>
      <c r="H41" s="148">
        <v>1791.9</v>
      </c>
      <c r="I41" s="148">
        <f t="shared" ref="I41" si="174">IFERROR((E41/H41*100-100),"NA")</f>
        <v>-2.1792510742787101</v>
      </c>
      <c r="J41" s="148">
        <v>7608</v>
      </c>
      <c r="K41" s="149">
        <v>162.0040430107527</v>
      </c>
      <c r="L41" s="149">
        <v>452.56810284348865</v>
      </c>
      <c r="M41" s="150">
        <v>79.294831455785911</v>
      </c>
      <c r="N41" s="151">
        <v>80.048789111348071</v>
      </c>
      <c r="O41" s="151">
        <v>89.556282058636981</v>
      </c>
      <c r="P41" s="152">
        <v>102.54797925076481</v>
      </c>
      <c r="Q41" s="150">
        <f t="shared" ref="Q41" si="175">IF(AND(M41&lt;0,N41&gt;0),"LP",IF(AND(M41&gt;0,N41&lt;0),"PL",IF(OR(M41&lt;0,N41&lt;0),"Loss",IF(ISERROR((+N41/M41-1)*100),"NA",(+N41/M41-1)*100))))</f>
        <v>0.95082824658321297</v>
      </c>
      <c r="R41" s="151">
        <f t="shared" ref="R41" si="176">IF(AND(N41&lt;0,O41&gt;0),"LP",IF(AND(N41&gt;0,O41&lt;0),"PL",IF(OR(N41&lt;0,O41&lt;0),"Loss",IF(ISERROR((+O41/N41-1)*100),"NA",(+O41/N41-1)*100))))</f>
        <v>11.877122755803281</v>
      </c>
      <c r="S41" s="152">
        <f t="shared" ref="S41" si="177">IF(AND(O41&lt;0,P41&gt;0),"LP",IF(AND(O41&gt;0,P41&lt;0),"PL",IF(OR(O41&lt;0,P41&lt;0),"Loss",IF(ISERROR((+P41/O41-1)*100),"NA",(+P41/O41-1)*100))))</f>
        <v>14.506740223562996</v>
      </c>
      <c r="T41" s="150">
        <f t="shared" ref="T41" si="178">IFERROR((IF(($E41/N41)&lt;0,"NM",($E41/N41))),"NA")</f>
        <v>21.89727064530334</v>
      </c>
      <c r="U41" s="151">
        <f t="shared" ref="U41" si="179">IFERROR((IF(($E41/O41)&lt;0,"NM",($E41/O41))),"NA")</f>
        <v>19.572607970173674</v>
      </c>
      <c r="V41" s="152">
        <f t="shared" ref="V41" si="180">IFERROR((IF(($E41/P41)&lt;0,"NM",($E41/P41))),"NA")</f>
        <v>17.092974555000087</v>
      </c>
      <c r="W41" s="150">
        <v>3.0247252884663487</v>
      </c>
      <c r="X41" s="151">
        <v>2.7005834113399665</v>
      </c>
      <c r="Y41" s="152">
        <v>2.3991548959750073</v>
      </c>
      <c r="Z41" s="150" t="str">
        <f t="shared" ref="Z41" si="181">IFERROR((IF(((($AK41*1000)+AL41)/AO41)&lt;0,"NM",(($AK41*1000)+AL41)/AO41)),"NA")</f>
        <v>NA</v>
      </c>
      <c r="AA41" s="151" t="str">
        <f t="shared" ref="AA41" si="182">IFERROR((IF(((($AK41*1000)+AM41)/AP41)&lt;0,"NM",(($AK41*1000)+AM41)/AP41)),"NA")</f>
        <v>NA</v>
      </c>
      <c r="AB41" s="152" t="str">
        <f t="shared" ref="AB41" si="183">IFERROR((IF(((($AK41*1000)+AN41)/AQ41)&lt;0,"NM",(($AK41*1000)+AN41)/AQ41)),"NA")</f>
        <v>NA</v>
      </c>
      <c r="AC41" s="150">
        <v>14.568547818625136</v>
      </c>
      <c r="AD41" s="151">
        <v>14.578939139215802</v>
      </c>
      <c r="AE41" s="152">
        <v>14.865528106818013</v>
      </c>
      <c r="AF41" s="149">
        <v>1.0839489973471774</v>
      </c>
      <c r="AG41" s="153">
        <v>3.3215439999999998</v>
      </c>
      <c r="AH41" s="154">
        <v>21.66656</v>
      </c>
      <c r="AI41" s="154">
        <v>14.775410000000001</v>
      </c>
      <c r="AJ41" s="155">
        <v>2.5268320000000002</v>
      </c>
      <c r="AK41" s="92">
        <v>13559.7384</v>
      </c>
      <c r="AL41" s="92"/>
      <c r="AM41" s="92"/>
      <c r="AN41" s="92"/>
      <c r="AO41" s="92"/>
      <c r="AP41" s="92"/>
      <c r="AQ41" s="92"/>
      <c r="AR41" s="150">
        <v>20.679166376767171</v>
      </c>
      <c r="AS41" s="151">
        <v>23.19015210368315</v>
      </c>
      <c r="AT41" s="262">
        <v>18.168180649851191</v>
      </c>
      <c r="AU41" s="150">
        <v>3.1972237757091384</v>
      </c>
      <c r="AV41" s="151">
        <v>3.642506932614606</v>
      </c>
      <c r="AW41" s="262">
        <v>2.7519406188036708</v>
      </c>
      <c r="AX41" s="149" t="s">
        <v>1017</v>
      </c>
    </row>
    <row r="42" spans="2:50" ht="12.75">
      <c r="B42" s="104" t="s">
        <v>483</v>
      </c>
      <c r="C42" s="105" t="s">
        <v>286</v>
      </c>
      <c r="D42" s="253" t="s">
        <v>215</v>
      </c>
      <c r="E42" s="148">
        <v>1306.5</v>
      </c>
      <c r="F42" s="148">
        <v>1400</v>
      </c>
      <c r="G42" s="148">
        <f t="shared" ref="G42" si="184">IF(IFERROR(((IF(F42&lt;0,"-",F42))/E42*100-100),"-")=-100,"-",(IFERROR(((IF(F42&lt;0,"-",F42))/E42*100-100),"-")))</f>
        <v>7.1565250669728186</v>
      </c>
      <c r="H42" s="148">
        <v>1361.35</v>
      </c>
      <c r="I42" s="148">
        <f t="shared" ref="I42" si="185">IFERROR((E42/H42*100-100),"NA")</f>
        <v>-4.0290887721746742</v>
      </c>
      <c r="J42" s="148">
        <v>6983.9</v>
      </c>
      <c r="K42" s="149">
        <v>111.04985077658303</v>
      </c>
      <c r="L42" s="149">
        <v>221.00623751493427</v>
      </c>
      <c r="M42" s="150">
        <v>45.783137624804162</v>
      </c>
      <c r="N42" s="151">
        <v>58.381372570017078</v>
      </c>
      <c r="O42" s="151">
        <v>64.078639429260363</v>
      </c>
      <c r="P42" s="152">
        <v>73.193241853029718</v>
      </c>
      <c r="Q42" s="150">
        <f t="shared" ref="Q42" si="186">IF(AND(M42&lt;0,N42&gt;0),"LP",IF(AND(M42&gt;0,N42&lt;0),"PL",IF(OR(M42&lt;0,N42&lt;0),"Loss",IF(ISERROR((+N42/M42-1)*100),"NA",(+N42/M42-1)*100))))</f>
        <v>27.517194318258142</v>
      </c>
      <c r="R42" s="151">
        <f t="shared" ref="R42" si="187">IF(AND(N42&lt;0,O42&gt;0),"LP",IF(AND(N42&gt;0,O42&lt;0),"PL",IF(OR(N42&lt;0,O42&lt;0),"Loss",IF(ISERROR((+O42/N42-1)*100),"NA",(+O42/N42-1)*100))))</f>
        <v>9.7587066018540725</v>
      </c>
      <c r="S42" s="152">
        <f t="shared" ref="S42" si="188">IF(AND(O42&lt;0,P42&gt;0),"LP",IF(AND(O42&gt;0,P42&lt;0),"PL",IF(OR(O42&lt;0,P42&lt;0),"Loss",IF(ISERROR((+P42/O42-1)*100),"NA",(+P42/O42-1)*100))))</f>
        <v>14.224088565162841</v>
      </c>
      <c r="T42" s="150">
        <f t="shared" ref="T42" si="189">IFERROR((IF(($E42/N42)&lt;0,"NM",($E42/N42))),"NA")</f>
        <v>22.378713320470634</v>
      </c>
      <c r="U42" s="151">
        <f t="shared" ref="U42" si="190">IFERROR((IF(($E42/O42)&lt;0,"NM",($E42/O42))),"NA")</f>
        <v>20.389009686173363</v>
      </c>
      <c r="V42" s="152">
        <f t="shared" ref="V42" si="191">IFERROR((IF(($E42/P42)&lt;0,"NM",($E42/P42))),"NA")</f>
        <v>17.850008647293159</v>
      </c>
      <c r="W42" s="150">
        <v>3.8764224635752926</v>
      </c>
      <c r="X42" s="151">
        <v>3.3319204229702297</v>
      </c>
      <c r="Y42" s="152">
        <v>2.8663293440027071</v>
      </c>
      <c r="Z42" s="150" t="str">
        <f t="shared" ref="Z42" si="192">IFERROR((IF(((($AK42*1000)+AL42)/AO42)&lt;0,"NM",(($AK42*1000)+AL42)/AO42)),"NA")</f>
        <v>NA</v>
      </c>
      <c r="AA42" s="151" t="str">
        <f t="shared" ref="AA42" si="193">IFERROR((IF(((($AK42*1000)+AM42)/AP42)&lt;0,"NM",(($AK42*1000)+AM42)/AP42)),"NA")</f>
        <v>NA</v>
      </c>
      <c r="AB42" s="152" t="str">
        <f t="shared" ref="AB42" si="194">IFERROR((IF(((($AK42*1000)+AN42)/AQ42)&lt;0,"NM",(($AK42*1000)+AN42)/AQ42)),"NA")</f>
        <v>NA</v>
      </c>
      <c r="AC42" s="150">
        <v>18.88648251546465</v>
      </c>
      <c r="AD42" s="151">
        <v>17.671273586781297</v>
      </c>
      <c r="AE42" s="152">
        <v>17.344342910094564</v>
      </c>
      <c r="AF42" s="149">
        <v>0.64876370140988759</v>
      </c>
      <c r="AG42" s="153">
        <v>7.1472530000000001</v>
      </c>
      <c r="AH42" s="154">
        <v>20.525829999999999</v>
      </c>
      <c r="AI42" s="154">
        <v>38.525149999999996</v>
      </c>
      <c r="AJ42" s="155">
        <v>31.115459999999999</v>
      </c>
      <c r="AK42" s="92">
        <v>9294.8725099999992</v>
      </c>
      <c r="AL42" s="92"/>
      <c r="AM42" s="92"/>
      <c r="AN42" s="92"/>
      <c r="AO42" s="92"/>
      <c r="AP42" s="92"/>
      <c r="AQ42" s="92"/>
      <c r="AR42" s="150">
        <v>21.627636072892283</v>
      </c>
      <c r="AS42" s="151">
        <v>31.585707374437767</v>
      </c>
      <c r="AT42" s="262">
        <v>11.669564771346797</v>
      </c>
      <c r="AU42" s="150">
        <v>2.1359831574615828</v>
      </c>
      <c r="AV42" s="151">
        <v>2.6414083144804232</v>
      </c>
      <c r="AW42" s="262">
        <v>1.6305580004427425</v>
      </c>
      <c r="AX42" s="149" t="s">
        <v>1018</v>
      </c>
    </row>
    <row r="43" spans="2:50" ht="12.75">
      <c r="B43" s="104" t="s">
        <v>1295</v>
      </c>
      <c r="C43" s="105" t="s">
        <v>287</v>
      </c>
      <c r="D43" s="253" t="s">
        <v>671</v>
      </c>
      <c r="E43" s="148">
        <v>74.19</v>
      </c>
      <c r="F43" s="148">
        <v>83</v>
      </c>
      <c r="G43" s="148">
        <f t="shared" ref="G43" si="195">IF(IFERROR(((IF(F43&lt;0,"-",F43))/E43*100-100),"-")=-100,"-",(IFERROR(((IF(F43&lt;0,"-",F43))/E43*100-100),"-")))</f>
        <v>11.874915756840537</v>
      </c>
      <c r="H43" s="148">
        <v>98.34</v>
      </c>
      <c r="I43" s="148">
        <f t="shared" ref="I43" si="196">IFERROR((E43/H43*100-100),"NA")</f>
        <v>-24.557657107992682</v>
      </c>
      <c r="J43" s="148">
        <v>7069.92</v>
      </c>
      <c r="K43" s="149">
        <v>6.2674798566308247</v>
      </c>
      <c r="L43" s="149">
        <v>28.691062365591399</v>
      </c>
      <c r="M43" s="150">
        <v>3.7973906763097367</v>
      </c>
      <c r="N43" s="151">
        <v>4.3198436170760397</v>
      </c>
      <c r="O43" s="151">
        <v>4.4897142666779404</v>
      </c>
      <c r="P43" s="152">
        <v>6.3964058762578526</v>
      </c>
      <c r="Q43" s="150">
        <f t="shared" ref="Q43" si="197">IF(AND(M43&lt;0,N43&gt;0),"LP",IF(AND(M43&gt;0,N43&lt;0),"PL",IF(OR(M43&lt;0,N43&lt;0),"Loss",IF(ISERROR((+N43/M43-1)*100),"NA",(+N43/M43-1)*100))))</f>
        <v>13.758208867622157</v>
      </c>
      <c r="R43" s="151">
        <f t="shared" ref="R43" si="198">IF(AND(N43&lt;0,O43&gt;0),"LP",IF(AND(N43&gt;0,O43&lt;0),"PL",IF(OR(N43&lt;0,O43&lt;0),"Loss",IF(ISERROR((+O43/N43-1)*100),"NA",(+O43/N43-1)*100))))</f>
        <v>3.9323333124933857</v>
      </c>
      <c r="S43" s="152">
        <f t="shared" ref="S43" si="199">IF(AND(O43&lt;0,P43&gt;0),"LP",IF(AND(O43&gt;0,P43&lt;0),"PL",IF(OR(O43&lt;0,P43&lt;0),"Loss",IF(ISERROR((+P43/O43-1)*100),"NA",(+P43/O43-1)*100))))</f>
        <v>42.467994538786648</v>
      </c>
      <c r="T43" s="150">
        <f t="shared" ref="T43" si="200">IFERROR((IF(($E43/N43)&lt;0,"NM",($E43/N43))),"NA")</f>
        <v>17.174232814061167</v>
      </c>
      <c r="U43" s="151">
        <f t="shared" ref="U43" si="201">IFERROR((IF(($E43/O43)&lt;0,"NM",($E43/O43))),"NA")</f>
        <v>16.524436878005414</v>
      </c>
      <c r="V43" s="152">
        <f t="shared" ref="V43" si="202">IFERROR((IF(($E43/P43)&lt;0,"NM",($E43/P43))),"NA")</f>
        <v>11.598701119855146</v>
      </c>
      <c r="W43" s="150">
        <v>1.6338893402919035</v>
      </c>
      <c r="X43" s="151">
        <v>1.4802606099816242</v>
      </c>
      <c r="Y43" s="152">
        <v>1.3127265565357382</v>
      </c>
      <c r="Z43" s="150" t="str">
        <f t="shared" ref="Z43" si="203">IFERROR((IF(((($AK43*1000)+AL43)/AO43)&lt;0,"NM",(($AK43*1000)+AL43)/AO43)),"NA")</f>
        <v>NA</v>
      </c>
      <c r="AA43" s="151" t="str">
        <f t="shared" ref="AA43" si="204">IFERROR((IF(((($AK43*1000)+AM43)/AP43)&lt;0,"NM",(($AK43*1000)+AM43)/AP43)),"NA")</f>
        <v>NA</v>
      </c>
      <c r="AB43" s="152" t="str">
        <f t="shared" ref="AB43" si="205">IFERROR((IF(((($AK43*1000)+AN43)/AQ43)&lt;0,"NM",(($AK43*1000)+AN43)/AQ43)),"NA")</f>
        <v>NA</v>
      </c>
      <c r="AC43" s="150">
        <v>10.232541232048105</v>
      </c>
      <c r="AD43" s="151">
        <v>9.3999301986135784</v>
      </c>
      <c r="AE43" s="152">
        <v>11.996765001594177</v>
      </c>
      <c r="AF43" s="149">
        <v>0</v>
      </c>
      <c r="AG43" s="153">
        <v>-9.7445219999999999</v>
      </c>
      <c r="AH43" s="154">
        <v>-4.652355</v>
      </c>
      <c r="AI43" s="154">
        <v>-23.97786</v>
      </c>
      <c r="AJ43" s="155">
        <v>-16.537289999999999</v>
      </c>
      <c r="AK43" s="92">
        <v>524.58806400000003</v>
      </c>
      <c r="AL43" s="92"/>
      <c r="AM43" s="92"/>
      <c r="AN43" s="92"/>
      <c r="AO43" s="92"/>
      <c r="AP43" s="92"/>
      <c r="AQ43" s="92"/>
      <c r="AR43" s="150">
        <v>21.346453174362473</v>
      </c>
      <c r="AS43" s="151">
        <v>33.040953505021662</v>
      </c>
      <c r="AT43" s="262">
        <v>9.6519528437032864</v>
      </c>
      <c r="AU43" s="150">
        <v>1.3241576983679904</v>
      </c>
      <c r="AV43" s="151">
        <v>1.6014252727334188</v>
      </c>
      <c r="AW43" s="262">
        <v>1.0468901240025619</v>
      </c>
      <c r="AX43" s="149" t="s">
        <v>1019</v>
      </c>
    </row>
    <row r="44" spans="2:50" ht="12.75">
      <c r="B44" s="104" t="s">
        <v>484</v>
      </c>
      <c r="C44" s="105" t="s">
        <v>286</v>
      </c>
      <c r="D44" s="253" t="s">
        <v>216</v>
      </c>
      <c r="E44" s="148">
        <v>1462.45</v>
      </c>
      <c r="F44" s="148">
        <v>1700</v>
      </c>
      <c r="G44" s="148">
        <f t="shared" si="9"/>
        <v>16.243290368901484</v>
      </c>
      <c r="H44" s="148">
        <v>1694.35</v>
      </c>
      <c r="I44" s="148">
        <f t="shared" si="147"/>
        <v>-13.686664502611606</v>
      </c>
      <c r="J44" s="148">
        <v>778.72500500000001</v>
      </c>
      <c r="K44" s="149">
        <v>13.512786108267623</v>
      </c>
      <c r="L44" s="149">
        <v>67.03262508960573</v>
      </c>
      <c r="M44" s="150">
        <v>96.005557206568596</v>
      </c>
      <c r="N44" s="151">
        <v>115.51762298773659</v>
      </c>
      <c r="O44" s="151">
        <v>122.36299580813726</v>
      </c>
      <c r="P44" s="152">
        <v>151.14120805919839</v>
      </c>
      <c r="Q44" s="150">
        <f t="shared" si="148"/>
        <v>20.323892021359981</v>
      </c>
      <c r="R44" s="151">
        <f t="shared" si="149"/>
        <v>5.9258255522859793</v>
      </c>
      <c r="S44" s="152">
        <f t="shared" si="150"/>
        <v>23.518721539136543</v>
      </c>
      <c r="T44" s="150">
        <f t="shared" si="14"/>
        <v>12.65997310345673</v>
      </c>
      <c r="U44" s="151">
        <f t="shared" si="15"/>
        <v>11.951734185170594</v>
      </c>
      <c r="V44" s="152">
        <f t="shared" si="16"/>
        <v>9.6760507526656365</v>
      </c>
      <c r="W44" s="150">
        <v>1.8055589377994188</v>
      </c>
      <c r="X44" s="151">
        <v>1.5959795676848163</v>
      </c>
      <c r="Y44" s="152">
        <v>1.3921797357885799</v>
      </c>
      <c r="Z44" s="150" t="str">
        <f t="shared" si="17"/>
        <v>NA</v>
      </c>
      <c r="AA44" s="151" t="str">
        <f t="shared" si="18"/>
        <v>NA</v>
      </c>
      <c r="AB44" s="152" t="str">
        <f t="shared" si="19"/>
        <v>NA</v>
      </c>
      <c r="AC44" s="150">
        <v>15.265839873163836</v>
      </c>
      <c r="AD44" s="151">
        <v>14.204995785361103</v>
      </c>
      <c r="AE44" s="152">
        <v>15.396488040138436</v>
      </c>
      <c r="AF44" s="149">
        <v>1.0240815441695352</v>
      </c>
      <c r="AG44" s="153">
        <v>-2.697937</v>
      </c>
      <c r="AH44" s="154">
        <v>-4.6114220000000001</v>
      </c>
      <c r="AI44" s="154">
        <v>1.7852140000000001</v>
      </c>
      <c r="AJ44" s="155">
        <v>-8.4853439999999996</v>
      </c>
      <c r="AK44" s="92">
        <v>1131.020197262</v>
      </c>
      <c r="AL44" s="92"/>
      <c r="AM44" s="92"/>
      <c r="AN44" s="92"/>
      <c r="AO44" s="92"/>
      <c r="AP44" s="92"/>
      <c r="AQ44" s="92"/>
      <c r="AR44" s="150">
        <v>18.708593749281423</v>
      </c>
      <c r="AS44" s="151">
        <v>26.00812563481243</v>
      </c>
      <c r="AT44" s="262">
        <v>11.409061863750416</v>
      </c>
      <c r="AU44" s="150">
        <v>2.4133381616630181</v>
      </c>
      <c r="AV44" s="151">
        <v>3.4218367786287391</v>
      </c>
      <c r="AW44" s="262">
        <v>1.4048395446972972</v>
      </c>
      <c r="AX44" s="149" t="s">
        <v>1020</v>
      </c>
    </row>
    <row r="45" spans="2:50" ht="12.75">
      <c r="B45" s="104" t="s">
        <v>485</v>
      </c>
      <c r="C45" s="105" t="s">
        <v>287</v>
      </c>
      <c r="D45" s="253" t="s">
        <v>217</v>
      </c>
      <c r="E45" s="148">
        <v>1872.95</v>
      </c>
      <c r="F45" s="148">
        <v>1800</v>
      </c>
      <c r="G45" s="148">
        <f t="shared" si="9"/>
        <v>-3.8949251181291515</v>
      </c>
      <c r="H45" s="148">
        <v>1953</v>
      </c>
      <c r="I45" s="148">
        <f t="shared" si="147"/>
        <v>-4.0988223246287703</v>
      </c>
      <c r="J45" s="148">
        <v>1988</v>
      </c>
      <c r="K45" s="149">
        <v>45.184841099163684</v>
      </c>
      <c r="L45" s="149">
        <v>111.14995765830346</v>
      </c>
      <c r="M45" s="150">
        <v>75.130083381465241</v>
      </c>
      <c r="N45" s="151">
        <v>91.619402543602305</v>
      </c>
      <c r="O45" s="151">
        <v>97.388627838587539</v>
      </c>
      <c r="P45" s="152">
        <v>113.53275229565698</v>
      </c>
      <c r="Q45" s="150">
        <f t="shared" si="148"/>
        <v>21.94769181662457</v>
      </c>
      <c r="R45" s="151">
        <f t="shared" si="149"/>
        <v>6.2969470819672857</v>
      </c>
      <c r="S45" s="152">
        <f t="shared" si="150"/>
        <v>16.577011931851835</v>
      </c>
      <c r="T45" s="150">
        <f t="shared" si="14"/>
        <v>20.442722261899167</v>
      </c>
      <c r="U45" s="151">
        <f t="shared" si="15"/>
        <v>19.231711561890346</v>
      </c>
      <c r="V45" s="152">
        <f t="shared" si="16"/>
        <v>16.497001632819984</v>
      </c>
      <c r="W45" s="150">
        <v>2.8646825030589351</v>
      </c>
      <c r="X45" s="151">
        <v>2.4996098554622685</v>
      </c>
      <c r="Y45" s="152">
        <v>2.1744867622441015</v>
      </c>
      <c r="Z45" s="150" t="str">
        <f t="shared" si="17"/>
        <v>NA</v>
      </c>
      <c r="AA45" s="151" t="str">
        <f t="shared" si="18"/>
        <v>NA</v>
      </c>
      <c r="AB45" s="152" t="str">
        <f t="shared" si="19"/>
        <v>NA</v>
      </c>
      <c r="AC45" s="150">
        <v>15.347027055970727</v>
      </c>
      <c r="AD45" s="151">
        <v>14.237861053217518</v>
      </c>
      <c r="AE45" s="152">
        <v>14.282867734561563</v>
      </c>
      <c r="AF45" s="149">
        <v>8.0060082571218674E-2</v>
      </c>
      <c r="AG45" s="153">
        <v>2.30227</v>
      </c>
      <c r="AH45" s="154">
        <v>5.4796820000000004</v>
      </c>
      <c r="AI45" s="154">
        <v>6.1011189999999997</v>
      </c>
      <c r="AJ45" s="155">
        <v>-1.8421449999999999</v>
      </c>
      <c r="AK45" s="92">
        <v>3781.9712000000004</v>
      </c>
      <c r="AL45" s="92"/>
      <c r="AM45" s="92"/>
      <c r="AN45" s="92"/>
      <c r="AO45" s="92"/>
      <c r="AP45" s="92"/>
      <c r="AQ45" s="92"/>
      <c r="AR45" s="150">
        <v>26.831171092147784</v>
      </c>
      <c r="AS45" s="151">
        <v>31.794005993665053</v>
      </c>
      <c r="AT45" s="262">
        <v>21.868336190630515</v>
      </c>
      <c r="AU45" s="150">
        <v>3.3345618383995839</v>
      </c>
      <c r="AV45" s="151">
        <v>3.8410615076330266</v>
      </c>
      <c r="AW45" s="262">
        <v>2.8280621691661412</v>
      </c>
      <c r="AX45" s="149" t="s">
        <v>1021</v>
      </c>
    </row>
    <row r="46" spans="2:50" ht="12.75">
      <c r="B46" s="104" t="s">
        <v>486</v>
      </c>
      <c r="C46" s="105" t="s">
        <v>287</v>
      </c>
      <c r="D46" s="253" t="s">
        <v>218</v>
      </c>
      <c r="E46" s="148">
        <v>207.6</v>
      </c>
      <c r="F46" s="148">
        <v>270</v>
      </c>
      <c r="G46" s="148">
        <f t="shared" si="9"/>
        <v>30.057803468208107</v>
      </c>
      <c r="H46" s="148">
        <v>300.5</v>
      </c>
      <c r="I46" s="148">
        <f t="shared" si="147"/>
        <v>-30.915141430948424</v>
      </c>
      <c r="J46" s="148">
        <v>605.1</v>
      </c>
      <c r="K46" s="149">
        <v>1.5037132616487454</v>
      </c>
      <c r="L46" s="149">
        <v>23.748899402628435</v>
      </c>
      <c r="M46" s="150">
        <v>14.722869723301688</v>
      </c>
      <c r="N46" s="151">
        <v>19.301346884812439</v>
      </c>
      <c r="O46" s="151">
        <v>23.592970051905233</v>
      </c>
      <c r="P46" s="152">
        <v>31.25491386568509</v>
      </c>
      <c r="Q46" s="150">
        <f t="shared" si="148"/>
        <v>31.097722438339972</v>
      </c>
      <c r="R46" s="151">
        <f t="shared" si="149"/>
        <v>22.234837769118187</v>
      </c>
      <c r="S46" s="152">
        <f t="shared" si="150"/>
        <v>32.475537403401745</v>
      </c>
      <c r="T46" s="150">
        <f t="shared" si="14"/>
        <v>10.755726076471547</v>
      </c>
      <c r="U46" s="151">
        <f t="shared" si="15"/>
        <v>8.7992312770827006</v>
      </c>
      <c r="V46" s="152">
        <f t="shared" si="16"/>
        <v>6.6421555628705464</v>
      </c>
      <c r="W46" s="150">
        <v>0.84899789304751605</v>
      </c>
      <c r="X46" s="151">
        <v>0.79474580719821464</v>
      </c>
      <c r="Y46" s="152">
        <v>0.73747770455808115</v>
      </c>
      <c r="Z46" s="150" t="str">
        <f t="shared" si="17"/>
        <v>NA</v>
      </c>
      <c r="AA46" s="151" t="str">
        <f t="shared" si="18"/>
        <v>NA</v>
      </c>
      <c r="AB46" s="152" t="str">
        <f t="shared" si="19"/>
        <v>NA</v>
      </c>
      <c r="AC46" s="150">
        <v>8.2326517034799398</v>
      </c>
      <c r="AD46" s="151">
        <v>9.329927494698298</v>
      </c>
      <c r="AE46" s="152">
        <v>11.517779199969196</v>
      </c>
      <c r="AF46" s="149">
        <v>0.70270555130460044</v>
      </c>
      <c r="AG46" s="153">
        <v>-20.914290000000001</v>
      </c>
      <c r="AH46" s="154">
        <v>-12.88292</v>
      </c>
      <c r="AI46" s="154">
        <v>-15.42065</v>
      </c>
      <c r="AJ46" s="155">
        <v>-25.6447</v>
      </c>
      <c r="AK46" s="92">
        <v>125.8608</v>
      </c>
      <c r="AL46" s="92"/>
      <c r="AM46" s="92"/>
      <c r="AN46" s="92"/>
      <c r="AO46" s="92"/>
      <c r="AP46" s="92"/>
      <c r="AQ46" s="92"/>
      <c r="AR46" s="150">
        <v>24.886850288097662</v>
      </c>
      <c r="AS46" s="151">
        <v>40.700470791737935</v>
      </c>
      <c r="AT46" s="262">
        <v>9.0732297844573875</v>
      </c>
      <c r="AU46" s="150">
        <v>1.6254071963770567</v>
      </c>
      <c r="AV46" s="151">
        <v>2.6558945844649866</v>
      </c>
      <c r="AW46" s="262">
        <v>0.59491980828912694</v>
      </c>
      <c r="AX46" s="149" t="s">
        <v>1022</v>
      </c>
    </row>
    <row r="47" spans="2:50" ht="12.75">
      <c r="B47" s="104" t="s">
        <v>1296</v>
      </c>
      <c r="C47" s="105" t="s">
        <v>287</v>
      </c>
      <c r="D47" s="253" t="s">
        <v>605</v>
      </c>
      <c r="E47" s="148">
        <v>786.85</v>
      </c>
      <c r="F47" s="148">
        <v>850</v>
      </c>
      <c r="G47" s="148">
        <f t="shared" ref="G47" si="206">IF(IFERROR(((IF(F47&lt;0,"-",F47))/E47*100-100),"-")=-100,"-",(IFERROR(((IF(F47&lt;0,"-",F47))/E47*100-100),"-")))</f>
        <v>8.0256719832242425</v>
      </c>
      <c r="H47" s="148">
        <v>817.05</v>
      </c>
      <c r="I47" s="148">
        <f t="shared" ref="I47" si="207">IFERROR((E47/H47*100-100),"NA")</f>
        <v>-3.6962242212838845</v>
      </c>
      <c r="J47" s="148">
        <v>950.97</v>
      </c>
      <c r="K47" s="149">
        <v>8.8734476702508953</v>
      </c>
      <c r="L47" s="149">
        <v>17.916946618876942</v>
      </c>
      <c r="M47" s="150">
        <v>23.906841339155751</v>
      </c>
      <c r="N47" s="151">
        <v>25.380065786699284</v>
      </c>
      <c r="O47" s="151">
        <v>27.561306130192083</v>
      </c>
      <c r="P47" s="152">
        <v>37.153089673294176</v>
      </c>
      <c r="Q47" s="150">
        <f t="shared" ref="Q47" si="208">IF(AND(M47&lt;0,N47&gt;0),"LP",IF(AND(M47&gt;0,N47&lt;0),"PL",IF(OR(M47&lt;0,N47&lt;0),"Loss",IF(ISERROR((+N47/M47-1)*100),"NA",(+N47/M47-1)*100))))</f>
        <v>6.1623550624842149</v>
      </c>
      <c r="R47" s="151">
        <f t="shared" ref="R47" si="209">IF(AND(N47&lt;0,O47&gt;0),"LP",IF(AND(N47&gt;0,O47&lt;0),"PL",IF(OR(N47&lt;0,O47&lt;0),"Loss",IF(ISERROR((+O47/N47-1)*100),"NA",(+O47/N47-1)*100))))</f>
        <v>8.5943053175059347</v>
      </c>
      <c r="S47" s="152">
        <f t="shared" ref="S47" si="210">IF(AND(O47&lt;0,P47&gt;0),"LP",IF(AND(O47&gt;0,P47&lt;0),"PL",IF(OR(O47&lt;0,P47&lt;0),"Loss",IF(ISERROR((+P47/O47-1)*100),"NA",(+P47/O47-1)*100))))</f>
        <v>34.801629131047449</v>
      </c>
      <c r="T47" s="150">
        <f t="shared" ref="T47" si="211">IFERROR((IF(($E47/N47)&lt;0,"NM",($E47/N47))),"NA")</f>
        <v>31.002677716160917</v>
      </c>
      <c r="U47" s="151">
        <f t="shared" ref="U47" si="212">IFERROR((IF(($E47/O47)&lt;0,"NM",($E47/O47))),"NA")</f>
        <v>28.54908240861792</v>
      </c>
      <c r="V47" s="152">
        <f t="shared" ref="V47" si="213">IFERROR((IF(($E47/P47)&lt;0,"NM",($E47/P47))),"NA")</f>
        <v>21.178588562059527</v>
      </c>
      <c r="W47" s="150">
        <v>6.1922284577247826</v>
      </c>
      <c r="X47" s="151">
        <v>5.1891979254454448</v>
      </c>
      <c r="Y47" s="152">
        <v>4.2466921701955584</v>
      </c>
      <c r="Z47" s="150" t="str">
        <f t="shared" ref="Z47" si="214">IFERROR((IF(((($AK47*1000)+AL47)/AO47)&lt;0,"NM",(($AK47*1000)+AL47)/AO47)),"NA")</f>
        <v>NA</v>
      </c>
      <c r="AA47" s="151" t="str">
        <f t="shared" ref="AA47" si="215">IFERROR((IF(((($AK47*1000)+AM47)/AP47)&lt;0,"NM",(($AK47*1000)+AM47)/AP47)),"NA")</f>
        <v>NA</v>
      </c>
      <c r="AB47" s="152" t="str">
        <f t="shared" ref="AB47" si="216">IFERROR((IF(((($AK47*1000)+AN47)/AQ47)&lt;0,"NM",(($AK47*1000)+AN47)/AQ47)),"NA")</f>
        <v>NA</v>
      </c>
      <c r="AC47" s="150">
        <v>21.9708059840979</v>
      </c>
      <c r="AD47" s="151">
        <v>19.77827242429354</v>
      </c>
      <c r="AE47" s="152">
        <v>22.05469853152427</v>
      </c>
      <c r="AF47" s="149">
        <v>0.31690401067123369</v>
      </c>
      <c r="AG47" s="153">
        <v>7.7581470000000001</v>
      </c>
      <c r="AH47" s="154">
        <v>13.616350000000001</v>
      </c>
      <c r="AI47" s="154">
        <v>-0.37351069999999997</v>
      </c>
      <c r="AJ47" s="155">
        <v>3.5533359999999998</v>
      </c>
      <c r="AK47" s="92">
        <v>742.70757000000003</v>
      </c>
      <c r="AL47" s="92"/>
      <c r="AM47" s="92"/>
      <c r="AN47" s="92"/>
      <c r="AO47" s="92"/>
      <c r="AP47" s="92"/>
      <c r="AQ47" s="92"/>
      <c r="AR47" s="150"/>
      <c r="AS47" s="151"/>
      <c r="AT47" s="262"/>
      <c r="AU47" s="150"/>
      <c r="AV47" s="151"/>
      <c r="AW47" s="262"/>
      <c r="AX47" s="149" t="s">
        <v>1023</v>
      </c>
    </row>
    <row r="48" spans="2:50" ht="12.75">
      <c r="B48" s="96" t="s">
        <v>268</v>
      </c>
      <c r="C48" s="97"/>
      <c r="D48" s="98"/>
      <c r="E48" s="156"/>
      <c r="F48" s="156"/>
      <c r="G48" s="156"/>
      <c r="H48" s="156"/>
      <c r="I48" s="156"/>
      <c r="J48" s="156"/>
      <c r="K48" s="157"/>
      <c r="L48" s="157"/>
      <c r="M48" s="158"/>
      <c r="N48" s="159"/>
      <c r="O48" s="159"/>
      <c r="P48" s="160"/>
      <c r="Q48" s="158"/>
      <c r="R48" s="159"/>
      <c r="S48" s="160"/>
      <c r="T48" s="158"/>
      <c r="U48" s="159"/>
      <c r="V48" s="160"/>
      <c r="W48" s="158"/>
      <c r="X48" s="159"/>
      <c r="Y48" s="160"/>
      <c r="Z48" s="158"/>
      <c r="AA48" s="159"/>
      <c r="AB48" s="160"/>
      <c r="AC48" s="158"/>
      <c r="AD48" s="159"/>
      <c r="AE48" s="160"/>
      <c r="AF48" s="157"/>
      <c r="AG48" s="161"/>
      <c r="AH48" s="162"/>
      <c r="AI48" s="162"/>
      <c r="AJ48" s="163"/>
      <c r="AK48" s="61"/>
      <c r="AL48" s="61"/>
      <c r="AM48" s="61"/>
      <c r="AN48" s="61"/>
      <c r="AO48" s="61"/>
      <c r="AP48" s="61"/>
      <c r="AQ48" s="61"/>
      <c r="AR48" s="161"/>
      <c r="AS48" s="162"/>
      <c r="AT48" s="268"/>
      <c r="AU48" s="161"/>
      <c r="AV48" s="162"/>
      <c r="AW48" s="268"/>
      <c r="AX48" s="157"/>
    </row>
    <row r="49" spans="2:50" ht="12.75">
      <c r="B49" s="104" t="s">
        <v>472</v>
      </c>
      <c r="C49" s="105" t="s">
        <v>286</v>
      </c>
      <c r="D49" s="253" t="s">
        <v>219</v>
      </c>
      <c r="E49" s="148">
        <v>249.45</v>
      </c>
      <c r="F49" s="148">
        <v>290</v>
      </c>
      <c r="G49" s="148">
        <f t="shared" si="9"/>
        <v>16.255762677891369</v>
      </c>
      <c r="H49" s="148">
        <v>298.45</v>
      </c>
      <c r="I49" s="148">
        <f t="shared" ref="I49:I53" si="217">IFERROR((E49/H49*100-100),"NA")</f>
        <v>-16.418160495895464</v>
      </c>
      <c r="J49" s="148">
        <v>5177.6499999999996</v>
      </c>
      <c r="K49" s="149">
        <v>15.1586993130227</v>
      </c>
      <c r="L49" s="149">
        <v>48.798015388291518</v>
      </c>
      <c r="M49" s="150">
        <v>27.250955113111896</v>
      </c>
      <c r="N49" s="151">
        <v>34.356857647774589</v>
      </c>
      <c r="O49" s="151">
        <v>37.532792928816441</v>
      </c>
      <c r="P49" s="152">
        <v>42.620990714923096</v>
      </c>
      <c r="Q49" s="150">
        <f t="shared" ref="Q49:Q53" si="218">IF(AND(M49&lt;0,N49&gt;0),"LP",IF(AND(M49&gt;0,N49&lt;0),"PL",IF(OR(M49&lt;0,N49&lt;0),"Loss",IF(ISERROR((+N49/M49-1)*100),"NA",(+N49/M49-1)*100))))</f>
        <v>26.075792592105017</v>
      </c>
      <c r="R49" s="151">
        <f t="shared" ref="R49:R53" si="219">IF(AND(N49&lt;0,O49&gt;0),"LP",IF(AND(N49&gt;0,O49&lt;0),"PL",IF(OR(N49&lt;0,O49&lt;0),"Loss",IF(ISERROR((+O49/N49-1)*100),"NA",(+O49/N49-1)*100))))</f>
        <v>9.243963209911211</v>
      </c>
      <c r="S49" s="152">
        <f t="shared" ref="S49:S53" si="220">IF(AND(O49&lt;0,P49&gt;0),"LP",IF(AND(O49&gt;0,P49&lt;0),"PL",IF(OR(O49&lt;0,P49&lt;0),"Loss",IF(ISERROR((+P49/O49-1)*100),"NA",(+P49/O49-1)*100))))</f>
        <v>13.55667241645666</v>
      </c>
      <c r="T49" s="150">
        <f t="shared" si="14"/>
        <v>7.2605592326677089</v>
      </c>
      <c r="U49" s="151">
        <f t="shared" si="15"/>
        <v>6.6461880540864442</v>
      </c>
      <c r="V49" s="152">
        <f t="shared" si="16"/>
        <v>5.8527499200683488</v>
      </c>
      <c r="W49" s="150">
        <v>1.1798689827755873</v>
      </c>
      <c r="X49" s="151">
        <v>1.0351298731863756</v>
      </c>
      <c r="Y49" s="152">
        <v>0.90894390502903999</v>
      </c>
      <c r="Z49" s="150" t="str">
        <f t="shared" si="17"/>
        <v>NA</v>
      </c>
      <c r="AA49" s="151" t="str">
        <f t="shared" si="18"/>
        <v>NA</v>
      </c>
      <c r="AB49" s="152" t="str">
        <f t="shared" si="19"/>
        <v>NA</v>
      </c>
      <c r="AC49" s="150">
        <v>17.826802550911243</v>
      </c>
      <c r="AD49" s="151">
        <v>16.918346979187714</v>
      </c>
      <c r="AE49" s="152">
        <v>16.822603958189191</v>
      </c>
      <c r="AF49" s="149">
        <v>3.043006454513586</v>
      </c>
      <c r="AG49" s="153">
        <v>-10.878880000000001</v>
      </c>
      <c r="AH49" s="154">
        <v>-3.6314489999999999</v>
      </c>
      <c r="AI49" s="154">
        <v>16.15832</v>
      </c>
      <c r="AJ49" s="155">
        <v>7.940283</v>
      </c>
      <c r="AK49" s="92">
        <v>1268.7831325</v>
      </c>
      <c r="AL49" s="92"/>
      <c r="AM49" s="92"/>
      <c r="AN49" s="92"/>
      <c r="AO49" s="92"/>
      <c r="AP49" s="92"/>
      <c r="AQ49" s="92"/>
      <c r="AR49" s="150">
        <v>5.7150777162590538</v>
      </c>
      <c r="AS49" s="151">
        <v>8.0693032737541195</v>
      </c>
      <c r="AT49" s="262">
        <v>3.3608521587639877</v>
      </c>
      <c r="AU49" s="150">
        <v>0.79701995181392016</v>
      </c>
      <c r="AV49" s="151">
        <v>1.0437446015441427</v>
      </c>
      <c r="AW49" s="262">
        <v>0.55029530208369748</v>
      </c>
      <c r="AX49" s="149" t="s">
        <v>1024</v>
      </c>
    </row>
    <row r="50" spans="2:50" ht="12.75">
      <c r="B50" s="104" t="s">
        <v>627</v>
      </c>
      <c r="C50" s="105" t="s">
        <v>286</v>
      </c>
      <c r="D50" s="253" t="s">
        <v>626</v>
      </c>
      <c r="E50" s="148">
        <v>113.05</v>
      </c>
      <c r="F50" s="148">
        <v>133</v>
      </c>
      <c r="G50" s="148">
        <f t="shared" si="9"/>
        <v>17.64705882352942</v>
      </c>
      <c r="H50" s="148">
        <v>129.35</v>
      </c>
      <c r="I50" s="148">
        <f t="shared" si="217"/>
        <v>-12.60146888287592</v>
      </c>
      <c r="J50" s="148">
        <v>9070.65</v>
      </c>
      <c r="K50" s="149">
        <v>11.931643548387095</v>
      </c>
      <c r="L50" s="149">
        <v>37.44237266427718</v>
      </c>
      <c r="M50" s="150">
        <v>11.690186726680006</v>
      </c>
      <c r="N50" s="151">
        <v>16.045510409948573</v>
      </c>
      <c r="O50" s="151">
        <v>18.188109064636368</v>
      </c>
      <c r="P50" s="152">
        <v>20.835681785680737</v>
      </c>
      <c r="Q50" s="150">
        <f t="shared" si="218"/>
        <v>37.256237090966238</v>
      </c>
      <c r="R50" s="151">
        <f t="shared" si="219"/>
        <v>13.353259571969334</v>
      </c>
      <c r="S50" s="152">
        <f t="shared" si="220"/>
        <v>14.556613398542439</v>
      </c>
      <c r="T50" s="150">
        <f t="shared" si="14"/>
        <v>7.0455845349678929</v>
      </c>
      <c r="U50" s="151">
        <f t="shared" si="15"/>
        <v>6.2155994115851314</v>
      </c>
      <c r="V50" s="152">
        <f t="shared" si="16"/>
        <v>5.4257883741386994</v>
      </c>
      <c r="W50" s="150">
        <v>1.2513383202414941</v>
      </c>
      <c r="X50" s="151">
        <v>1.0784293134454799</v>
      </c>
      <c r="Y50" s="152">
        <v>0.94413475762275434</v>
      </c>
      <c r="Z50" s="150" t="str">
        <f t="shared" si="17"/>
        <v>NA</v>
      </c>
      <c r="AA50" s="151" t="str">
        <f t="shared" si="18"/>
        <v>NA</v>
      </c>
      <c r="AB50" s="152" t="str">
        <f t="shared" si="19"/>
        <v>NA</v>
      </c>
      <c r="AC50" s="150">
        <v>20.216802788204294</v>
      </c>
      <c r="AD50" s="151">
        <v>19.542579917902401</v>
      </c>
      <c r="AE50" s="152">
        <v>19.333986941730778</v>
      </c>
      <c r="AF50" s="149">
        <v>2.8482976036998937</v>
      </c>
      <c r="AG50" s="153">
        <v>-4.1949149999999999</v>
      </c>
      <c r="AH50" s="154">
        <v>0.23940520000000001</v>
      </c>
      <c r="AI50" s="154">
        <v>51.035409999999999</v>
      </c>
      <c r="AJ50" s="155">
        <v>29.14096</v>
      </c>
      <c r="AK50" s="92">
        <v>998.67856499999994</v>
      </c>
      <c r="AL50" s="92"/>
      <c r="AM50" s="92"/>
      <c r="AN50" s="92"/>
      <c r="AO50" s="92"/>
      <c r="AP50" s="92"/>
      <c r="AQ50" s="92"/>
      <c r="AR50" s="150">
        <v>4.4214558426985695</v>
      </c>
      <c r="AS50" s="151">
        <v>5.3464089161744646</v>
      </c>
      <c r="AT50" s="262">
        <v>3.4965027692226749</v>
      </c>
      <c r="AU50" s="150">
        <v>0.62905301010107129</v>
      </c>
      <c r="AV50" s="151">
        <v>0.82365589220799285</v>
      </c>
      <c r="AW50" s="262">
        <v>0.43445012799414973</v>
      </c>
      <c r="AX50" s="149" t="s">
        <v>1025</v>
      </c>
    </row>
    <row r="51" spans="2:50" ht="12.75">
      <c r="B51" s="104" t="s">
        <v>473</v>
      </c>
      <c r="C51" s="105" t="s">
        <v>286</v>
      </c>
      <c r="D51" s="253" t="s">
        <v>220</v>
      </c>
      <c r="E51" s="148">
        <v>539.15</v>
      </c>
      <c r="F51" s="148">
        <v>670</v>
      </c>
      <c r="G51" s="148">
        <f t="shared" ref="G51" si="221">IF(IFERROR(((IF(F51&lt;0,"-",F51))/E51*100-100),"-")=-100,"-",(IFERROR(((IF(F51&lt;0,"-",F51))/E51*100-100),"-")))</f>
        <v>24.269683761476401</v>
      </c>
      <c r="H51" s="148">
        <v>626.35</v>
      </c>
      <c r="I51" s="148">
        <f t="shared" ref="I51" si="222">IFERROR((E51/H51*100-100),"NA")</f>
        <v>-13.921928634150234</v>
      </c>
      <c r="J51" s="148">
        <v>1245.44</v>
      </c>
      <c r="K51" s="149">
        <v>7.910850370370369</v>
      </c>
      <c r="L51" s="149">
        <v>11.252257060931898</v>
      </c>
      <c r="M51" s="150">
        <v>42.408281952920206</v>
      </c>
      <c r="N51" s="151">
        <v>62.204336204093153</v>
      </c>
      <c r="O51" s="151">
        <v>75.569700558918385</v>
      </c>
      <c r="P51" s="152">
        <v>85.499722862009975</v>
      </c>
      <c r="Q51" s="150">
        <f t="shared" ref="Q51" si="223">IF(AND(M51&lt;0,N51&gt;0),"LP",IF(AND(M51&gt;0,N51&lt;0),"PL",IF(OR(M51&lt;0,N51&lt;0),"Loss",IF(ISERROR((+N51/M51-1)*100),"NA",(+N51/M51-1)*100))))</f>
        <v>46.679689295476877</v>
      </c>
      <c r="R51" s="151">
        <f t="shared" ref="R51" si="224">IF(AND(N51&lt;0,O51&gt;0),"LP",IF(AND(N51&gt;0,O51&lt;0),"PL",IF(OR(N51&lt;0,O51&lt;0),"Loss",IF(ISERROR((+O51/N51-1)*100),"NA",(+O51/N51-1)*100))))</f>
        <v>21.486226154674036</v>
      </c>
      <c r="S51" s="152">
        <f t="shared" ref="S51" si="225">IF(AND(O51&lt;0,P51&gt;0),"LP",IF(AND(O51&gt;0,P51&lt;0),"PL",IF(OR(O51&lt;0,P51&lt;0),"Loss",IF(ISERROR((+P51/O51-1)*100),"NA",(+P51/O51-1)*100))))</f>
        <v>13.140216554582729</v>
      </c>
      <c r="T51" s="150">
        <f t="shared" ref="T51" si="226">IFERROR((IF(($E51/N51)&lt;0,"NM",($E51/N51))),"NA")</f>
        <v>8.6674021925262981</v>
      </c>
      <c r="U51" s="151">
        <f t="shared" ref="U51" si="227">IFERROR((IF(($E51/O51)&lt;0,"NM",($E51/O51))),"NA")</f>
        <v>7.1344731554103271</v>
      </c>
      <c r="V51" s="152">
        <f t="shared" ref="V51" si="228">IFERROR((IF(($E51/P51)&lt;0,"NM",($E51/P51))),"NA")</f>
        <v>6.3058683929320676</v>
      </c>
      <c r="W51" s="150">
        <v>1.3179522985402226</v>
      </c>
      <c r="X51" s="151">
        <v>1.1485663588334294</v>
      </c>
      <c r="Y51" s="152">
        <v>1.0041387337449967</v>
      </c>
      <c r="Z51" s="150" t="str">
        <f t="shared" ref="Z51" si="229">IFERROR((IF(((($AK51*1000)+AL51)/AO51)&lt;0,"NM",(($AK51*1000)+AL51)/AO51)),"NA")</f>
        <v>NA</v>
      </c>
      <c r="AA51" s="151" t="str">
        <f t="shared" ref="AA51" si="230">IFERROR((IF(((($AK51*1000)+AM51)/AP51)&lt;0,"NM",(($AK51*1000)+AM51)/AP51)),"NA")</f>
        <v>NA</v>
      </c>
      <c r="AB51" s="152" t="str">
        <f t="shared" ref="AB51" si="231">IFERROR((IF(((($AK51*1000)+AN51)/AQ51)&lt;0,"NM",(($AK51*1000)+AN51)/AQ51)),"NA")</f>
        <v>NA</v>
      </c>
      <c r="AC51" s="150">
        <v>17.10445173807998</v>
      </c>
      <c r="AD51" s="151">
        <v>18.023502525617381</v>
      </c>
      <c r="AE51" s="152">
        <v>17.694210843964541</v>
      </c>
      <c r="AF51" s="149">
        <v>2.2257256793100253</v>
      </c>
      <c r="AG51" s="153">
        <v>-0.29588530000000002</v>
      </c>
      <c r="AH51" s="154">
        <v>7.7761120000000004</v>
      </c>
      <c r="AI51" s="154">
        <v>24.918900000000001</v>
      </c>
      <c r="AJ51" s="155">
        <v>28.125</v>
      </c>
      <c r="AK51" s="92">
        <v>662.13817599999993</v>
      </c>
      <c r="AL51" s="92"/>
      <c r="AM51" s="92"/>
      <c r="AN51" s="92"/>
      <c r="AO51" s="92"/>
      <c r="AP51" s="92"/>
      <c r="AQ51" s="92"/>
      <c r="AR51" s="150">
        <v>10.000947722070073</v>
      </c>
      <c r="AS51" s="151">
        <v>19.985511508816685</v>
      </c>
      <c r="AT51" s="262">
        <v>1.6383935323458942E-2</v>
      </c>
      <c r="AU51" s="150">
        <v>0.6117128001362081</v>
      </c>
      <c r="AV51" s="151">
        <v>0.88281533038325766</v>
      </c>
      <c r="AW51" s="262">
        <v>0.34061026988915855</v>
      </c>
      <c r="AX51" s="149" t="s">
        <v>1026</v>
      </c>
    </row>
    <row r="52" spans="2:50" ht="12.75">
      <c r="B52" s="104" t="s">
        <v>620</v>
      </c>
      <c r="C52" s="105" t="s">
        <v>287</v>
      </c>
      <c r="D52" s="253" t="s">
        <v>221</v>
      </c>
      <c r="E52" s="148">
        <v>109.25</v>
      </c>
      <c r="F52" s="148">
        <v>135</v>
      </c>
      <c r="G52" s="148">
        <f t="shared" ref="G52" si="232">IF(IFERROR(((IF(F52&lt;0,"-",F52))/E52*100-100),"-")=-100,"-",(IFERROR(((IF(F52&lt;0,"-",F52))/E52*100-100),"-")))</f>
        <v>23.569794050343248</v>
      </c>
      <c r="H52" s="148">
        <v>142.9</v>
      </c>
      <c r="I52" s="148">
        <f t="shared" ref="I52" si="233">IFERROR((E52/H52*100-100),"NA")</f>
        <v>-23.547935619314202</v>
      </c>
      <c r="J52" s="148">
        <v>11011</v>
      </c>
      <c r="K52" s="149">
        <v>14.115654719235364</v>
      </c>
      <c r="L52" s="149">
        <v>47.136548626045396</v>
      </c>
      <c r="M52" s="150">
        <v>2.2769925849884189</v>
      </c>
      <c r="N52" s="151">
        <v>7.4876211061665527</v>
      </c>
      <c r="O52" s="151">
        <v>12.80044734165072</v>
      </c>
      <c r="P52" s="152">
        <v>15.360799297346723</v>
      </c>
      <c r="Q52" s="150">
        <f t="shared" ref="Q52" si="234">IF(AND(M52&lt;0,N52&gt;0),"LP",IF(AND(M52&gt;0,N52&lt;0),"PL",IF(OR(M52&lt;0,N52&lt;0),"Loss",IF(ISERROR((+N52/M52-1)*100),"NA",(+N52/M52-1)*100))))</f>
        <v>228.83818575125642</v>
      </c>
      <c r="R52" s="151">
        <f t="shared" ref="R52" si="235">IF(AND(N52&lt;0,O52&gt;0),"LP",IF(AND(N52&gt;0,O52&lt;0),"PL",IF(OR(N52&lt;0,O52&lt;0),"Loss",IF(ISERROR((+O52/N52-1)*100),"NA",(+O52/N52-1)*100))))</f>
        <v>70.954795390337026</v>
      </c>
      <c r="S52" s="152">
        <f t="shared" ref="S52" si="236">IF(AND(O52&lt;0,P52&gt;0),"LP",IF(AND(O52&gt;0,P52&lt;0),"PL",IF(OR(O52&lt;0,P52&lt;0),"Loss",IF(ISERROR((+P52/O52-1)*100),"NA",(+P52/O52-1)*100))))</f>
        <v>20.002050610879873</v>
      </c>
      <c r="T52" s="150">
        <f t="shared" ref="T52" si="237">IFERROR((IF(($E52/N52)&lt;0,"NM",($E52/N52))),"NA")</f>
        <v>14.590748977672678</v>
      </c>
      <c r="U52" s="151">
        <f t="shared" ref="U52" si="238">IFERROR((IF(($E52/O52)&lt;0,"NM",($E52/O52))),"NA")</f>
        <v>8.5348579689490247</v>
      </c>
      <c r="V52" s="152">
        <f t="shared" ref="V52" si="239">IFERROR((IF(($E52/P52)&lt;0,"NM",($E52/P52))),"NA")</f>
        <v>7.1122601034746147</v>
      </c>
      <c r="W52" s="150">
        <v>1.1804236763008398</v>
      </c>
      <c r="X52" s="151">
        <v>1.0611745611873102</v>
      </c>
      <c r="Y52" s="152">
        <v>0.94841034852907802</v>
      </c>
      <c r="Z52" s="150" t="str">
        <f t="shared" ref="Z52" si="240">IFERROR((IF(((($AK52*1000)+AL52)/AO52)&lt;0,"NM",(($AK52*1000)+AL52)/AO52)),"NA")</f>
        <v>NA</v>
      </c>
      <c r="AA52" s="151" t="str">
        <f t="shared" ref="AA52" si="241">IFERROR((IF(((($AK52*1000)+AM52)/AP52)&lt;0,"NM",(($AK52*1000)+AM52)/AP52)),"NA")</f>
        <v>NA</v>
      </c>
      <c r="AB52" s="152" t="str">
        <f t="shared" ref="AB52" si="242">IFERROR((IF(((($AK52*1000)+AN52)/AQ52)&lt;0,"NM",(($AK52*1000)+AN52)/AQ52)),"NA")</f>
        <v>NA</v>
      </c>
      <c r="AC52" s="150">
        <v>8.698164847880081</v>
      </c>
      <c r="AD52" s="151">
        <v>13.565921573995347</v>
      </c>
      <c r="AE52" s="152">
        <v>14.535475956147318</v>
      </c>
      <c r="AF52" s="149">
        <v>1.3729996236341151</v>
      </c>
      <c r="AG52" s="153">
        <v>-8.1932770000000001</v>
      </c>
      <c r="AH52" s="154">
        <v>-10.997960000000001</v>
      </c>
      <c r="AI52" s="154">
        <v>34.016199999999998</v>
      </c>
      <c r="AJ52" s="155">
        <v>14.05157</v>
      </c>
      <c r="AK52" s="92">
        <v>1181.4802999999999</v>
      </c>
      <c r="AL52" s="92"/>
      <c r="AM52" s="92"/>
      <c r="AN52" s="92"/>
      <c r="AO52" s="92"/>
      <c r="AP52" s="92"/>
      <c r="AQ52" s="92"/>
      <c r="AR52" s="150">
        <v>11.017896242669467</v>
      </c>
      <c r="AS52" s="151">
        <v>14.722895156570932</v>
      </c>
      <c r="AT52" s="262">
        <v>7.3128973287680035</v>
      </c>
      <c r="AU52" s="150">
        <v>0.75944667006273125</v>
      </c>
      <c r="AV52" s="151">
        <v>1.0751398164588035</v>
      </c>
      <c r="AW52" s="262">
        <v>0.44375352366665893</v>
      </c>
      <c r="AX52" s="149" t="s">
        <v>1027</v>
      </c>
    </row>
    <row r="53" spans="2:50" ht="12.75">
      <c r="B53" s="104" t="s">
        <v>474</v>
      </c>
      <c r="C53" s="105" t="s">
        <v>286</v>
      </c>
      <c r="D53" s="253" t="s">
        <v>47</v>
      </c>
      <c r="E53" s="148">
        <v>802.65</v>
      </c>
      <c r="F53" s="148">
        <v>1015</v>
      </c>
      <c r="G53" s="148">
        <f t="shared" si="9"/>
        <v>26.45611412197097</v>
      </c>
      <c r="H53" s="148">
        <v>912.1</v>
      </c>
      <c r="I53" s="148">
        <f t="shared" si="217"/>
        <v>-11.999780725797621</v>
      </c>
      <c r="J53" s="148">
        <v>8924.6</v>
      </c>
      <c r="K53" s="149">
        <v>85.503425806451602</v>
      </c>
      <c r="L53" s="149">
        <v>160.98405849462367</v>
      </c>
      <c r="M53" s="150">
        <v>62.353605176337126</v>
      </c>
      <c r="N53" s="151">
        <v>75.1791647636894</v>
      </c>
      <c r="O53" s="151">
        <v>89.354389439377186</v>
      </c>
      <c r="P53" s="152">
        <v>103.15196555522637</v>
      </c>
      <c r="Q53" s="150">
        <f t="shared" si="218"/>
        <v>20.569074636633044</v>
      </c>
      <c r="R53" s="151">
        <f t="shared" si="219"/>
        <v>18.855256932216214</v>
      </c>
      <c r="S53" s="152">
        <f t="shared" si="220"/>
        <v>15.441408309560668</v>
      </c>
      <c r="T53" s="153">
        <f t="shared" si="14"/>
        <v>10.676495309876998</v>
      </c>
      <c r="U53" s="151">
        <f t="shared" si="15"/>
        <v>8.9827707965545525</v>
      </c>
      <c r="V53" s="152">
        <f t="shared" si="16"/>
        <v>7.78123805668318</v>
      </c>
      <c r="W53" s="150">
        <v>1.7918044755424773</v>
      </c>
      <c r="X53" s="151">
        <v>1.534639867507942</v>
      </c>
      <c r="Y53" s="152">
        <v>1.2904886563797253</v>
      </c>
      <c r="Z53" s="150" t="str">
        <f t="shared" si="17"/>
        <v>NA</v>
      </c>
      <c r="AA53" s="151" t="str">
        <f t="shared" si="18"/>
        <v>NA</v>
      </c>
      <c r="AB53" s="152" t="str">
        <f t="shared" si="19"/>
        <v>NA</v>
      </c>
      <c r="AC53" s="150">
        <v>18.806025066021007</v>
      </c>
      <c r="AD53" s="151">
        <v>18.827496320833699</v>
      </c>
      <c r="AE53" s="152">
        <v>18.240696447899492</v>
      </c>
      <c r="AF53" s="149">
        <v>1.7068460528412679</v>
      </c>
      <c r="AG53" s="153">
        <v>-4.9161910000000004</v>
      </c>
      <c r="AH53" s="154">
        <v>9.3454139999999999</v>
      </c>
      <c r="AI53" s="154">
        <v>36.157760000000003</v>
      </c>
      <c r="AJ53" s="155">
        <v>25.033100000000001</v>
      </c>
      <c r="AK53" s="92">
        <v>7156.6367399999999</v>
      </c>
      <c r="AL53" s="92"/>
      <c r="AM53" s="92"/>
      <c r="AN53" s="92"/>
      <c r="AO53" s="92"/>
      <c r="AP53" s="92"/>
      <c r="AQ53" s="92"/>
      <c r="AR53" s="150">
        <v>12.780881507802988</v>
      </c>
      <c r="AS53" s="151">
        <v>21.246294096740762</v>
      </c>
      <c r="AT53" s="262">
        <v>4.315468918865216</v>
      </c>
      <c r="AU53" s="150">
        <v>1.1336927400406085</v>
      </c>
      <c r="AV53" s="151">
        <v>1.3545851222386818</v>
      </c>
      <c r="AW53" s="262">
        <v>0.91280035784253533</v>
      </c>
      <c r="AX53" s="149" t="s">
        <v>1028</v>
      </c>
    </row>
    <row r="54" spans="2:50" ht="12.75">
      <c r="B54" s="104" t="s">
        <v>475</v>
      </c>
      <c r="C54" s="105" t="s">
        <v>286</v>
      </c>
      <c r="D54" s="253" t="s">
        <v>222</v>
      </c>
      <c r="E54" s="148">
        <v>123.35</v>
      </c>
      <c r="F54" s="148">
        <v>165</v>
      </c>
      <c r="G54" s="148">
        <f t="shared" ref="G54" si="243">IF(IFERROR(((IF(F54&lt;0,"-",F54))/E54*100-100),"-")=-100,"-",(IFERROR(((IF(F54&lt;0,"-",F54))/E54*100-100),"-")))</f>
        <v>33.76570733684639</v>
      </c>
      <c r="H54" s="148">
        <v>172.45</v>
      </c>
      <c r="I54" s="148">
        <f t="shared" ref="I54" si="244">IFERROR((E54/H54*100-100),"NA")</f>
        <v>-28.472020875616124</v>
      </c>
      <c r="J54" s="148">
        <v>7633.6</v>
      </c>
      <c r="K54" s="149">
        <v>11.573522580645163</v>
      </c>
      <c r="L54" s="149">
        <v>18.78141209080048</v>
      </c>
      <c r="M54" s="150">
        <v>12.338823866788083</v>
      </c>
      <c r="N54" s="151">
        <v>18.866429990150369</v>
      </c>
      <c r="O54" s="151">
        <v>20.733370913522712</v>
      </c>
      <c r="P54" s="152">
        <v>23.442809228936266</v>
      </c>
      <c r="Q54" s="150">
        <f t="shared" ref="Q54" si="245">IF(AND(M54&lt;0,N54&gt;0),"LP",IF(AND(M54&gt;0,N54&lt;0),"PL",IF(OR(M54&lt;0,N54&lt;0),"Loss",IF(ISERROR((+N54/M54-1)*100),"NA",(+N54/M54-1)*100))))</f>
        <v>52.902984869833361</v>
      </c>
      <c r="R54" s="151">
        <f t="shared" ref="R54" si="246">IF(AND(N54&lt;0,O54&gt;0),"LP",IF(AND(N54&gt;0,O54&lt;0),"PL",IF(OR(N54&lt;0,O54&lt;0),"Loss",IF(ISERROR((+O54/N54-1)*100),"NA",(+O54/N54-1)*100))))</f>
        <v>9.8955707271965121</v>
      </c>
      <c r="S54" s="152">
        <f t="shared" ref="S54" si="247">IF(AND(O54&lt;0,P54&gt;0),"LP",IF(AND(O54&gt;0,P54&lt;0),"PL",IF(OR(O54&lt;0,P54&lt;0),"Loss",IF(ISERROR((+P54/O54-1)*100),"NA",(+P54/O54-1)*100))))</f>
        <v>13.068006773787101</v>
      </c>
      <c r="T54" s="153">
        <f t="shared" ref="T54" si="248">IFERROR((IF(($E54/N54)&lt;0,"NM",($E54/N54))),"NA")</f>
        <v>6.538067883770144</v>
      </c>
      <c r="U54" s="151">
        <f t="shared" ref="U54" si="249">IFERROR((IF(($E54/O54)&lt;0,"NM",($E54/O54))),"NA")</f>
        <v>5.9493461296999559</v>
      </c>
      <c r="V54" s="152">
        <f t="shared" ref="V54" si="250">IFERROR((IF(($E54/P54)&lt;0,"NM",($E54/P54))),"NA")</f>
        <v>5.261741406304874</v>
      </c>
      <c r="W54" s="150">
        <v>1.0031533682451352</v>
      </c>
      <c r="X54" s="151">
        <v>0.88299114185759864</v>
      </c>
      <c r="Y54" s="152">
        <v>0.77755431777120876</v>
      </c>
      <c r="Z54" s="150" t="str">
        <f t="shared" ref="Z54" si="251">IFERROR((IF(((($AK54*1000)+AL54)/AO54)&lt;0,"NM",(($AK54*1000)+AL54)/AO54)),"NA")</f>
        <v>NA</v>
      </c>
      <c r="AA54" s="151" t="str">
        <f t="shared" ref="AA54" si="252">IFERROR((IF(((($AK54*1000)+AM54)/AP54)&lt;0,"NM",(($AK54*1000)+AM54)/AP54)),"NA")</f>
        <v>NA</v>
      </c>
      <c r="AB54" s="152" t="str">
        <f t="shared" ref="AB54" si="253">IFERROR((IF(((($AK54*1000)+AN54)/AQ54)&lt;0,"NM",(($AK54*1000)+AN54)/AQ54)),"NA")</f>
        <v>NA</v>
      </c>
      <c r="AC54" s="150">
        <v>16.692492240933532</v>
      </c>
      <c r="AD54" s="151">
        <v>16.197748123266123</v>
      </c>
      <c r="AE54" s="152">
        <v>16.074372498439534</v>
      </c>
      <c r="AF54" s="149">
        <v>2.9185245067207535</v>
      </c>
      <c r="AG54" s="153">
        <v>-10.874269999999999</v>
      </c>
      <c r="AH54" s="154">
        <v>-18.473230000000001</v>
      </c>
      <c r="AI54" s="154">
        <v>20.51783</v>
      </c>
      <c r="AJ54" s="155">
        <v>3.5684309999999999</v>
      </c>
      <c r="AK54" s="92">
        <v>968.70384000000013</v>
      </c>
      <c r="AL54" s="92"/>
      <c r="AM54" s="92"/>
      <c r="AN54" s="92"/>
      <c r="AO54" s="92"/>
      <c r="AP54" s="92"/>
      <c r="AQ54" s="92"/>
      <c r="AR54" s="150">
        <v>6.3294837713471912</v>
      </c>
      <c r="AS54" s="151">
        <v>9.603155964044543</v>
      </c>
      <c r="AT54" s="262">
        <v>3.0558115786498399</v>
      </c>
      <c r="AU54" s="150">
        <v>0.5940638682273226</v>
      </c>
      <c r="AV54" s="151">
        <v>0.81370691396336348</v>
      </c>
      <c r="AW54" s="262">
        <v>0.37442082249128172</v>
      </c>
      <c r="AX54" s="149" t="s">
        <v>1029</v>
      </c>
    </row>
    <row r="55" spans="2:50" ht="12.75">
      <c r="B55" s="96" t="s">
        <v>112</v>
      </c>
      <c r="C55" s="97"/>
      <c r="D55" s="98"/>
      <c r="E55" s="156"/>
      <c r="F55" s="156"/>
      <c r="G55" s="156"/>
      <c r="H55" s="156"/>
      <c r="I55" s="156"/>
      <c r="J55" s="156"/>
      <c r="K55" s="157"/>
      <c r="L55" s="157"/>
      <c r="M55" s="158"/>
      <c r="N55" s="159"/>
      <c r="O55" s="159"/>
      <c r="P55" s="160"/>
      <c r="Q55" s="158"/>
      <c r="R55" s="159"/>
      <c r="S55" s="160"/>
      <c r="T55" s="158"/>
      <c r="U55" s="159"/>
      <c r="V55" s="160"/>
      <c r="W55" s="158"/>
      <c r="X55" s="159"/>
      <c r="Y55" s="160"/>
      <c r="Z55" s="158"/>
      <c r="AA55" s="159"/>
      <c r="AB55" s="160"/>
      <c r="AC55" s="158"/>
      <c r="AD55" s="159"/>
      <c r="AE55" s="160"/>
      <c r="AF55" s="157"/>
      <c r="AG55" s="161"/>
      <c r="AH55" s="162"/>
      <c r="AI55" s="162"/>
      <c r="AJ55" s="163"/>
      <c r="AK55" s="61"/>
      <c r="AL55" s="61"/>
      <c r="AM55" s="61"/>
      <c r="AN55" s="61"/>
      <c r="AO55" s="61"/>
      <c r="AP55" s="61"/>
      <c r="AQ55" s="61"/>
      <c r="AR55" s="161"/>
      <c r="AS55" s="162"/>
      <c r="AT55" s="268"/>
      <c r="AU55" s="161"/>
      <c r="AV55" s="162"/>
      <c r="AW55" s="268"/>
      <c r="AX55" s="157"/>
    </row>
    <row r="56" spans="2:50" ht="12.75">
      <c r="B56" s="104" t="s">
        <v>1297</v>
      </c>
      <c r="C56" s="105" t="s">
        <v>287</v>
      </c>
      <c r="D56" s="253" t="s">
        <v>598</v>
      </c>
      <c r="E56" s="148">
        <v>1820.25</v>
      </c>
      <c r="F56" s="148">
        <v>1800</v>
      </c>
      <c r="G56" s="148">
        <f t="shared" ref="G56" si="254">IF(IFERROR(((IF(F56&lt;0,"-",F56))/E56*100-100),"-")=-100,"-",(IFERROR(((IF(F56&lt;0,"-",F56))/E56*100-100),"-")))</f>
        <v>-1.1124845488257051</v>
      </c>
      <c r="H56" s="148">
        <v>1978.25</v>
      </c>
      <c r="I56" s="148">
        <f t="shared" ref="I56" si="255">IFERROR((E56/H56*100-100),"NA")</f>
        <v>-7.9868570706432536</v>
      </c>
      <c r="J56" s="148">
        <v>78.322699999999998</v>
      </c>
      <c r="K56" s="149">
        <v>1.7630561418160093</v>
      </c>
      <c r="L56" s="149">
        <v>7.2197144086021501</v>
      </c>
      <c r="M56" s="150">
        <v>54.400324323367116</v>
      </c>
      <c r="N56" s="151">
        <v>62.00354562880576</v>
      </c>
      <c r="O56" s="151">
        <v>74.436969662671373</v>
      </c>
      <c r="P56" s="152">
        <v>94.122845980667037</v>
      </c>
      <c r="Q56" s="150">
        <f t="shared" ref="Q56" si="256">IF(AND(M56&lt;0,N56&gt;0),"LP",IF(AND(M56&gt;0,N56&lt;0),"PL",IF(OR(M56&lt;0,N56&lt;0),"Loss",IF(ISERROR((+N56/M56-1)*100),"NA",(+N56/M56-1)*100))))</f>
        <v>13.976426427613697</v>
      </c>
      <c r="R56" s="151">
        <f t="shared" ref="R56" si="257">IF(AND(N56&lt;0,O56&gt;0),"LP",IF(AND(N56&gt;0,O56&lt;0),"PL",IF(OR(N56&lt;0,O56&lt;0),"Loss",IF(ISERROR((+O56/N56-1)*100),"NA",(+O56/N56-1)*100))))</f>
        <v>20.052762963428439</v>
      </c>
      <c r="S56" s="152">
        <f t="shared" ref="S56" si="258">IF(AND(O56&lt;0,P56&gt;0),"LP",IF(AND(O56&gt;0,P56&lt;0),"PL",IF(OR(O56&lt;0,P56&lt;0),"Loss",IF(ISERROR((+P56/O56-1)*100),"NA",(+P56/O56-1)*100))))</f>
        <v>26.446369871324471</v>
      </c>
      <c r="T56" s="150">
        <f t="shared" ref="T56" si="259">IFERROR((IF(($E56/N56)&lt;0,"NM",($E56/N56))),"NA")</f>
        <v>29.357192101516592</v>
      </c>
      <c r="U56" s="151">
        <f t="shared" ref="U56" si="260">IFERROR((IF(($E56/O56)&lt;0,"NM",($E56/O56))),"NA")</f>
        <v>24.453574725689275</v>
      </c>
      <c r="V56" s="152">
        <f t="shared" ref="V56" si="261">IFERROR((IF(($E56/P56)&lt;0,"NM",($E56/P56))),"NA")</f>
        <v>19.339087986925957</v>
      </c>
      <c r="W56" s="150">
        <v>3.817704860163512</v>
      </c>
      <c r="X56" s="151">
        <v>3.3021685769522811</v>
      </c>
      <c r="Y56" s="152">
        <v>2.8205558502095545</v>
      </c>
      <c r="Z56" s="150" t="str">
        <f t="shared" ref="Z56" si="262">IFERROR((IF(((($AK56*1000)+AL56)/AO56)&lt;0,"NM",(($AK56*1000)+AL56)/AO56)),"NA")</f>
        <v>NA</v>
      </c>
      <c r="AA56" s="151" t="str">
        <f t="shared" ref="AA56" si="263">IFERROR((IF(((($AK56*1000)+AM56)/AP56)&lt;0,"NM",(($AK56*1000)+AM56)/AP56)),"NA")</f>
        <v>NA</v>
      </c>
      <c r="AB56" s="152" t="str">
        <f t="shared" ref="AB56" si="264">IFERROR((IF(((($AK56*1000)+AN56)/AQ56)&lt;0,"NM",(($AK56*1000)+AN56)/AQ56)),"NA")</f>
        <v>NA</v>
      </c>
      <c r="AC56" s="150">
        <v>13.934287257176678</v>
      </c>
      <c r="AD56" s="151">
        <v>14.481613690595911</v>
      </c>
      <c r="AE56" s="152">
        <v>15.731974629012532</v>
      </c>
      <c r="AF56" s="149">
        <v>0</v>
      </c>
      <c r="AG56" s="153">
        <v>-2.7618230000000001</v>
      </c>
      <c r="AH56" s="154">
        <v>37.756839999999997</v>
      </c>
      <c r="AI56" s="154">
        <v>6.5190060000000001</v>
      </c>
      <c r="AJ56" s="155">
        <v>18.799769999999999</v>
      </c>
      <c r="AK56" s="92">
        <v>147.56779906999998</v>
      </c>
      <c r="AL56" s="92"/>
      <c r="AM56" s="92"/>
      <c r="AN56" s="92"/>
      <c r="AO56" s="92"/>
      <c r="AP56" s="92"/>
      <c r="AQ56" s="92"/>
      <c r="AR56" s="150">
        <v>36.472343210271411</v>
      </c>
      <c r="AS56" s="151">
        <v>48.237573513488783</v>
      </c>
      <c r="AT56" s="262">
        <v>24.707112907054039</v>
      </c>
      <c r="AU56" s="150">
        <v>4.6158905358940689</v>
      </c>
      <c r="AV56" s="151">
        <v>6.0830228360364522</v>
      </c>
      <c r="AW56" s="262">
        <v>3.1487582357516857</v>
      </c>
      <c r="AX56" s="149" t="s">
        <v>1030</v>
      </c>
    </row>
    <row r="57" spans="2:50" ht="12.75">
      <c r="B57" s="104" t="s">
        <v>1299</v>
      </c>
      <c r="C57" s="105" t="s">
        <v>286</v>
      </c>
      <c r="D57" s="253" t="s">
        <v>519</v>
      </c>
      <c r="E57" s="148">
        <v>236.25</v>
      </c>
      <c r="F57" s="148">
        <v>270</v>
      </c>
      <c r="G57" s="148">
        <f t="shared" ref="G57" si="265">IF(IFERROR(((IF(F57&lt;0,"-",F57))/E57*100-100),"-")=-100,"-",(IFERROR(((IF(F57&lt;0,"-",F57))/E57*100-100),"-")))</f>
        <v>14.285714285714278</v>
      </c>
      <c r="H57" s="148">
        <v>246.95</v>
      </c>
      <c r="I57" s="148">
        <f t="shared" ref="I57:I77" si="266">IFERROR((E57/H57*100-100),"NA")</f>
        <v>-4.3328609030167939</v>
      </c>
      <c r="J57" s="148">
        <v>2594.6950000000002</v>
      </c>
      <c r="K57" s="149">
        <v>7.3190858960573477</v>
      </c>
      <c r="L57" s="149">
        <v>15.36547440860215</v>
      </c>
      <c r="M57" s="150">
        <v>8.5061145827732929</v>
      </c>
      <c r="N57" s="151">
        <v>10.119422158291091</v>
      </c>
      <c r="O57" s="151">
        <v>13.245500840460094</v>
      </c>
      <c r="P57" s="152">
        <v>17.158468374835486</v>
      </c>
      <c r="Q57" s="150">
        <f t="shared" ref="Q57" si="267">IF(AND(M57&lt;0,N57&gt;0),"LP",IF(AND(M57&gt;0,N57&lt;0),"PL",IF(OR(M57&lt;0,N57&lt;0),"Loss",IF(ISERROR((+N57/M57-1)*100),"NA",(+N57/M57-1)*100))))</f>
        <v>18.966445370781759</v>
      </c>
      <c r="R57" s="151">
        <f t="shared" ref="R57" si="268">IF(AND(N57&lt;0,O57&gt;0),"LP",IF(AND(N57&gt;0,O57&lt;0),"PL",IF(OR(N57&lt;0,O57&lt;0),"Loss",IF(ISERROR((+O57/N57-1)*100),"NA",(+O57/N57-1)*100))))</f>
        <v>30.89186944936111</v>
      </c>
      <c r="S57" s="152">
        <f t="shared" ref="S57" si="269">IF(AND(O57&lt;0,P57&gt;0),"LP",IF(AND(O57&gt;0,P57&lt;0),"PL",IF(OR(O57&lt;0,P57&lt;0),"Loss",IF(ISERROR((+P57/O57-1)*100),"NA",(+P57/O57-1)*100))))</f>
        <v>29.541861659339652</v>
      </c>
      <c r="T57" s="150">
        <f t="shared" ref="T57" si="270">IFERROR((IF(($E57/N57)&lt;0,"NM",($E57/N57))),"NA")</f>
        <v>23.346194704055762</v>
      </c>
      <c r="U57" s="151">
        <f t="shared" ref="U57" si="271">IFERROR((IF(($E57/O57)&lt;0,"NM",($E57/O57))),"NA")</f>
        <v>17.83624514056455</v>
      </c>
      <c r="V57" s="152">
        <f t="shared" ref="V57" si="272">IFERROR((IF(($E57/P57)&lt;0,"NM",($E57/P57))),"NA")</f>
        <v>13.768711451336934</v>
      </c>
      <c r="W57" s="150">
        <v>2.2905200792325542</v>
      </c>
      <c r="X57" s="151">
        <v>2.0489035389691712</v>
      </c>
      <c r="Y57" s="152">
        <v>1.8042107503909661</v>
      </c>
      <c r="Z57" s="150" t="str">
        <f t="shared" ref="Z57" si="273">IFERROR((IF(((($AK57*1000)+AL57)/AO57)&lt;0,"NM",(($AK57*1000)+AL57)/AO57)),"NA")</f>
        <v>NA</v>
      </c>
      <c r="AA57" s="151" t="str">
        <f t="shared" ref="AA57" si="274">IFERROR((IF(((($AK57*1000)+AM57)/AP57)&lt;0,"NM",(($AK57*1000)+AM57)/AP57)),"NA")</f>
        <v>NA</v>
      </c>
      <c r="AB57" s="152" t="str">
        <f t="shared" ref="AB57" si="275">IFERROR((IF(((($AK57*1000)+AN57)/AQ57)&lt;0,"NM",(($AK57*1000)+AN57)/AQ57)),"NA")</f>
        <v>NA</v>
      </c>
      <c r="AC57" s="150">
        <v>11.165631648779572</v>
      </c>
      <c r="AD57" s="151">
        <v>12.112977079586855</v>
      </c>
      <c r="AE57" s="152">
        <v>13.935853906021157</v>
      </c>
      <c r="AF57" s="149">
        <v>0</v>
      </c>
      <c r="AG57" s="153">
        <v>0.36109010000000002</v>
      </c>
      <c r="AH57" s="154">
        <v>34.653750000000002</v>
      </c>
      <c r="AI57" s="154">
        <v>30.922699999999999</v>
      </c>
      <c r="AJ57" s="155">
        <v>42.019829999999999</v>
      </c>
      <c r="AK57" s="92">
        <v>612.60748950000004</v>
      </c>
      <c r="AL57" s="92"/>
      <c r="AM57" s="92"/>
      <c r="AN57" s="92"/>
      <c r="AO57" s="92"/>
      <c r="AP57" s="92"/>
      <c r="AQ57" s="92"/>
      <c r="AR57" s="150">
        <v>17.599418417882177</v>
      </c>
      <c r="AS57" s="151">
        <v>24.967487666335693</v>
      </c>
      <c r="AT57" s="262">
        <v>10.231349169428661</v>
      </c>
      <c r="AU57" s="150">
        <v>1.8580626155163302</v>
      </c>
      <c r="AV57" s="151">
        <v>2.7291346777276244</v>
      </c>
      <c r="AW57" s="262">
        <v>0.98699055330503627</v>
      </c>
      <c r="AX57" s="149" t="s">
        <v>1031</v>
      </c>
    </row>
    <row r="58" spans="2:50" ht="12.75">
      <c r="B58" s="104" t="s">
        <v>1308</v>
      </c>
      <c r="C58" s="105" t="s">
        <v>286</v>
      </c>
      <c r="D58" s="253" t="s">
        <v>744</v>
      </c>
      <c r="E58" s="148">
        <v>2531.15</v>
      </c>
      <c r="F58" s="148">
        <v>3000</v>
      </c>
      <c r="G58" s="148">
        <f t="shared" ref="G58" si="276">IF(IFERROR(((IF(F58&lt;0,"-",F58))/E58*100-100),"-")=-100,"-",(IFERROR(((IF(F58&lt;0,"-",F58))/E58*100-100),"-")))</f>
        <v>18.523200916579412</v>
      </c>
      <c r="H58" s="148">
        <v>3900.35</v>
      </c>
      <c r="I58" s="148">
        <f t="shared" ref="I58" si="277">IFERROR((E58/H58*100-100),"NA")</f>
        <v>-35.104541900085877</v>
      </c>
      <c r="J58" s="148">
        <v>84.00800000000001</v>
      </c>
      <c r="K58" s="149">
        <v>2.4842078948626045</v>
      </c>
      <c r="L58" s="149">
        <v>40.408651660692946</v>
      </c>
      <c r="M58" s="150">
        <v>107.49646990670897</v>
      </c>
      <c r="N58" s="151">
        <v>135.85957469918776</v>
      </c>
      <c r="O58" s="151">
        <v>179.87625589266341</v>
      </c>
      <c r="P58" s="152">
        <v>205.09839045531248</v>
      </c>
      <c r="Q58" s="150">
        <f t="shared" ref="Q58" si="278">IF(AND(M58&lt;0,N58&gt;0),"LP",IF(AND(M58&gt;0,N58&lt;0),"PL",IF(OR(M58&lt;0,N58&lt;0),"Loss",IF(ISERROR((+N58/M58-1)*100),"NA",(+N58/M58-1)*100))))</f>
        <v>26.385149965476785</v>
      </c>
      <c r="R58" s="151">
        <f t="shared" ref="R58" si="279">IF(AND(N58&lt;0,O58&gt;0),"LP",IF(AND(N58&gt;0,O58&lt;0),"PL",IF(OR(N58&lt;0,O58&lt;0),"Loss",IF(ISERROR((+O58/N58-1)*100),"NA",(+O58/N58-1)*100))))</f>
        <v>32.398659638773928</v>
      </c>
      <c r="S58" s="152">
        <f t="shared" ref="S58" si="280">IF(AND(O58&lt;0,P58&gt;0),"LP",IF(AND(O58&gt;0,P58&lt;0),"PL",IF(OR(O58&lt;0,P58&lt;0),"Loss",IF(ISERROR((+P58/O58-1)*100),"NA",(+P58/O58-1)*100))))</f>
        <v>14.021936601626695</v>
      </c>
      <c r="T58" s="150">
        <f t="shared" ref="T58" si="281">IFERROR((IF(($E58/N58)&lt;0,"NM",($E58/N58))),"NA")</f>
        <v>18.630633914498279</v>
      </c>
      <c r="U58" s="151">
        <f t="shared" ref="U58" si="282">IFERROR((IF(($E58/O58)&lt;0,"NM",($E58/O58))),"NA")</f>
        <v>14.071618221308762</v>
      </c>
      <c r="V58" s="152">
        <f t="shared" ref="V58" si="283">IFERROR((IF(($E58/P58)&lt;0,"NM",($E58/P58))),"NA")</f>
        <v>12.341149993332081</v>
      </c>
      <c r="W58" s="150">
        <v>6.9021375233947966</v>
      </c>
      <c r="X58" s="151">
        <v>3.4786562733880029</v>
      </c>
      <c r="Y58" s="152">
        <v>2.975436374893218</v>
      </c>
      <c r="Z58" s="150" t="str">
        <f t="shared" ref="Z58" si="284">IFERROR((IF(((($AK58*1000)+AL58)/AO58)&lt;0,"NM",(($AK58*1000)+AL58)/AO58)),"NA")</f>
        <v>NA</v>
      </c>
      <c r="AA58" s="151" t="str">
        <f t="shared" ref="AA58" si="285">IFERROR((IF(((($AK58*1000)+AM58)/AP58)&lt;0,"NM",(($AK58*1000)+AM58)/AP58)),"NA")</f>
        <v>NA</v>
      </c>
      <c r="AB58" s="152" t="str">
        <f t="shared" ref="AB58" si="286">IFERROR((IF(((($AK58*1000)+AN58)/AQ58)&lt;0,"NM",(($AK58*1000)+AN58)/AQ58)),"NA")</f>
        <v>NA</v>
      </c>
      <c r="AC58" s="150">
        <v>43.295538349678019</v>
      </c>
      <c r="AD58" s="151">
        <v>32.873845824411532</v>
      </c>
      <c r="AE58" s="152">
        <v>25.989705339851149</v>
      </c>
      <c r="AF58" s="149">
        <v>1.4294045958803645</v>
      </c>
      <c r="AG58" s="153">
        <v>-2.277857</v>
      </c>
      <c r="AH58" s="154">
        <v>-14.917899999999999</v>
      </c>
      <c r="AI58" s="154">
        <v>30.20654</v>
      </c>
      <c r="AJ58" s="155">
        <v>-27.462779999999999</v>
      </c>
      <c r="AK58" s="92">
        <v>207.92820080000001</v>
      </c>
      <c r="AL58" s="92"/>
      <c r="AM58" s="92"/>
      <c r="AN58" s="92"/>
      <c r="AO58" s="92"/>
      <c r="AP58" s="92"/>
      <c r="AQ58" s="92"/>
      <c r="AR58" s="150">
        <v>11.660512638626603</v>
      </c>
      <c r="AS58" s="151">
        <v>15.609629127381744</v>
      </c>
      <c r="AT58" s="262">
        <v>7.7113961498714616</v>
      </c>
      <c r="AU58" s="150">
        <v>3.9809861995159816</v>
      </c>
      <c r="AV58" s="151">
        <v>5.2735255764741185</v>
      </c>
      <c r="AW58" s="262">
        <v>2.6884468225578448</v>
      </c>
      <c r="AX58" s="149" t="s">
        <v>1032</v>
      </c>
    </row>
    <row r="59" spans="2:50" ht="12.75">
      <c r="B59" s="104" t="s">
        <v>487</v>
      </c>
      <c r="C59" s="105" t="s">
        <v>287</v>
      </c>
      <c r="D59" s="253" t="s">
        <v>223</v>
      </c>
      <c r="E59" s="148">
        <v>7756.2</v>
      </c>
      <c r="F59" s="148">
        <v>7500</v>
      </c>
      <c r="G59" s="148">
        <f t="shared" si="9"/>
        <v>-3.3031639204765213</v>
      </c>
      <c r="H59" s="148">
        <v>8190</v>
      </c>
      <c r="I59" s="148">
        <f t="shared" si="266"/>
        <v>-5.2967032967032992</v>
      </c>
      <c r="J59" s="148">
        <v>618</v>
      </c>
      <c r="K59" s="149">
        <v>57.358078853046599</v>
      </c>
      <c r="L59" s="149">
        <v>104.72559139784946</v>
      </c>
      <c r="M59" s="150">
        <v>190.38282736371909</v>
      </c>
      <c r="N59" s="151">
        <v>233.71407766990285</v>
      </c>
      <c r="O59" s="151">
        <v>275.45706837396648</v>
      </c>
      <c r="P59" s="152">
        <v>359.2065414983432</v>
      </c>
      <c r="Q59" s="150">
        <f t="shared" ref="Q59:Q75" si="287">IF(AND(M59&lt;0,N59&gt;0),"LP",IF(AND(M59&gt;0,N59&lt;0),"PL",IF(OR(M59&lt;0,N59&lt;0),"Loss",IF(ISERROR((+N59/M59-1)*100),"NA",(+N59/M59-1)*100))))</f>
        <v>22.760062399641257</v>
      </c>
      <c r="R59" s="151">
        <f t="shared" ref="R59:R75" si="288">IF(AND(N59&lt;0,O59&gt;0),"LP",IF(AND(N59&gt;0,O59&lt;0),"PL",IF(OR(N59&lt;0,O59&lt;0),"Loss",IF(ISERROR((+O59/N59-1)*100),"NA",(+O59/N59-1)*100))))</f>
        <v>17.860708743022879</v>
      </c>
      <c r="S59" s="152">
        <f t="shared" ref="S59:S75" si="289">IF(AND(O59&lt;0,P59&gt;0),"LP",IF(AND(O59&gt;0,P59&lt;0),"PL",IF(OR(O59&lt;0,P59&lt;0),"Loss",IF(ISERROR((+P59/O59-1)*100),"NA",(+P59/O59-1)*100))))</f>
        <v>30.403820682022452</v>
      </c>
      <c r="T59" s="150">
        <f t="shared" si="14"/>
        <v>33.186704358283613</v>
      </c>
      <c r="U59" s="151">
        <f t="shared" si="15"/>
        <v>28.157563883857264</v>
      </c>
      <c r="V59" s="152">
        <f t="shared" si="16"/>
        <v>21.592591180680863</v>
      </c>
      <c r="W59" s="150">
        <v>6.2540663623657808</v>
      </c>
      <c r="X59" s="151">
        <v>5.2010883000535459</v>
      </c>
      <c r="Y59" s="152">
        <v>4.3010109634227067</v>
      </c>
      <c r="Z59" s="150" t="str">
        <f t="shared" si="17"/>
        <v>NA</v>
      </c>
      <c r="AA59" s="151" t="str">
        <f t="shared" si="18"/>
        <v>NA</v>
      </c>
      <c r="AB59" s="152" t="str">
        <f t="shared" si="19"/>
        <v>NA</v>
      </c>
      <c r="AC59" s="150">
        <v>22.034493403357615</v>
      </c>
      <c r="AD59" s="151">
        <v>20.191490770070981</v>
      </c>
      <c r="AE59" s="152">
        <v>21.805720797953494</v>
      </c>
      <c r="AF59" s="149">
        <v>0.46414481318171269</v>
      </c>
      <c r="AG59" s="153">
        <v>8.1877999999999993</v>
      </c>
      <c r="AH59" s="154">
        <v>10.43683</v>
      </c>
      <c r="AI59" s="154">
        <v>-1.0518380000000001</v>
      </c>
      <c r="AJ59" s="155">
        <v>5.8592320000000004</v>
      </c>
      <c r="AK59" s="92">
        <v>4800.8712000000005</v>
      </c>
      <c r="AL59" s="92"/>
      <c r="AM59" s="92"/>
      <c r="AN59" s="92"/>
      <c r="AO59" s="92"/>
      <c r="AP59" s="92"/>
      <c r="AQ59" s="92"/>
      <c r="AR59" s="150">
        <v>30.735082627577018</v>
      </c>
      <c r="AS59" s="151">
        <v>40.99458189737787</v>
      </c>
      <c r="AT59" s="262">
        <v>20.475583357776166</v>
      </c>
      <c r="AU59" s="150">
        <v>5.1416479524517307</v>
      </c>
      <c r="AV59" s="151">
        <v>7.0166566899238472</v>
      </c>
      <c r="AW59" s="262">
        <v>3.2666392149796142</v>
      </c>
      <c r="AX59" s="149" t="s">
        <v>1033</v>
      </c>
    </row>
    <row r="60" spans="2:50" ht="12.75">
      <c r="B60" s="104" t="s">
        <v>1310</v>
      </c>
      <c r="C60" s="105" t="s">
        <v>286</v>
      </c>
      <c r="D60" s="253" t="s">
        <v>666</v>
      </c>
      <c r="E60" s="148">
        <v>4455.1499999999996</v>
      </c>
      <c r="F60" s="148">
        <v>5100</v>
      </c>
      <c r="G60" s="148">
        <f t="shared" si="9"/>
        <v>14.474260125921703</v>
      </c>
      <c r="H60" s="148">
        <v>4911.1499999999996</v>
      </c>
      <c r="I60" s="148">
        <f t="shared" si="266"/>
        <v>-9.2849943495922531</v>
      </c>
      <c r="J60" s="148">
        <v>48.993600000000001</v>
      </c>
      <c r="K60" s="149">
        <v>2.6186406050179207</v>
      </c>
      <c r="L60" s="149">
        <v>24.762303751493427</v>
      </c>
      <c r="M60" s="150">
        <v>58.095996211750133</v>
      </c>
      <c r="N60" s="151">
        <v>71.637377126808389</v>
      </c>
      <c r="O60" s="151">
        <v>89.298915705102729</v>
      </c>
      <c r="P60" s="152">
        <v>108.34153548393317</v>
      </c>
      <c r="Q60" s="150">
        <f t="shared" si="287"/>
        <v>23.308630194931503</v>
      </c>
      <c r="R60" s="151">
        <f t="shared" si="288"/>
        <v>24.654083226736368</v>
      </c>
      <c r="S60" s="152">
        <f t="shared" si="289"/>
        <v>21.324581187207304</v>
      </c>
      <c r="T60" s="150">
        <f t="shared" si="14"/>
        <v>62.190300352757859</v>
      </c>
      <c r="U60" s="151">
        <f t="shared" si="15"/>
        <v>49.890303424428062</v>
      </c>
      <c r="V60" s="152">
        <f t="shared" si="16"/>
        <v>41.121348152396173</v>
      </c>
      <c r="W60" s="150">
        <v>23.838187241863082</v>
      </c>
      <c r="X60" s="151">
        <v>20.444123331164601</v>
      </c>
      <c r="Y60" s="152">
        <v>17.413955861905091</v>
      </c>
      <c r="Z60" s="150" t="str">
        <f t="shared" si="17"/>
        <v>NA</v>
      </c>
      <c r="AA60" s="151" t="str">
        <f t="shared" si="18"/>
        <v>NA</v>
      </c>
      <c r="AB60" s="152" t="str">
        <f t="shared" si="19"/>
        <v>NA</v>
      </c>
      <c r="AC60" s="150">
        <v>41.337165964380127</v>
      </c>
      <c r="AD60" s="151">
        <v>44.118962985400792</v>
      </c>
      <c r="AE60" s="152">
        <v>45.737245656807239</v>
      </c>
      <c r="AF60" s="149">
        <v>0.94560586279598768</v>
      </c>
      <c r="AG60" s="153">
        <v>25.375340000000001</v>
      </c>
      <c r="AH60" s="154">
        <v>52.242550000000001</v>
      </c>
      <c r="AI60" s="154">
        <v>79.897030000000001</v>
      </c>
      <c r="AJ60" s="155">
        <v>67.957250000000002</v>
      </c>
      <c r="AK60" s="92">
        <v>219.18021863999996</v>
      </c>
      <c r="AL60" s="92"/>
      <c r="AM60" s="92"/>
      <c r="AN60" s="92"/>
      <c r="AO60" s="92"/>
      <c r="AP60" s="92"/>
      <c r="AQ60" s="92"/>
      <c r="AR60" s="150">
        <v>37.383710568436044</v>
      </c>
      <c r="AS60" s="151">
        <v>46.119019213128624</v>
      </c>
      <c r="AT60" s="262">
        <v>28.64840192374346</v>
      </c>
      <c r="AU60" s="150">
        <v>14.892302422003302</v>
      </c>
      <c r="AV60" s="151">
        <v>18.426463888701043</v>
      </c>
      <c r="AW60" s="262">
        <v>11.35814095530556</v>
      </c>
      <c r="AX60" s="149" t="s">
        <v>1034</v>
      </c>
    </row>
    <row r="61" spans="2:50" ht="12.75">
      <c r="B61" s="104" t="s">
        <v>1300</v>
      </c>
      <c r="C61" s="105" t="s">
        <v>287</v>
      </c>
      <c r="D61" s="253" t="s">
        <v>599</v>
      </c>
      <c r="E61" s="148">
        <v>883.6</v>
      </c>
      <c r="F61" s="148">
        <v>890</v>
      </c>
      <c r="G61" s="148">
        <f t="shared" ref="G61" si="290">IF(IFERROR(((IF(F61&lt;0,"-",F61))/E61*100-100),"-")=-100,"-",(IFERROR(((IF(F61&lt;0,"-",F61))/E61*100-100),"-")))</f>
        <v>0.7243096423721056</v>
      </c>
      <c r="H61" s="148">
        <v>951.45</v>
      </c>
      <c r="I61" s="148">
        <f t="shared" ref="I61" si="291">IFERROR((E61/H61*100-100),"NA")</f>
        <v>-7.13122076830102</v>
      </c>
      <c r="J61" s="148">
        <v>133.16550000000001</v>
      </c>
      <c r="K61" s="149">
        <v>1.4085791568100361</v>
      </c>
      <c r="L61" s="149">
        <v>9.1545057586618874</v>
      </c>
      <c r="M61" s="150">
        <v>46.650213456187977</v>
      </c>
      <c r="N61" s="151">
        <v>56.373369979461657</v>
      </c>
      <c r="O61" s="151">
        <v>64.754274736494139</v>
      </c>
      <c r="P61" s="152">
        <v>72.851989131919851</v>
      </c>
      <c r="Q61" s="150">
        <f t="shared" ref="Q61" si="292">IF(AND(M61&lt;0,N61&gt;0),"LP",IF(AND(M61&gt;0,N61&lt;0),"PL",IF(OR(M61&lt;0,N61&lt;0),"Loss",IF(ISERROR((+N61/M61-1)*100),"NA",(+N61/M61-1)*100))))</f>
        <v>20.842683886977873</v>
      </c>
      <c r="R61" s="151">
        <f t="shared" ref="R61" si="293">IF(AND(N61&lt;0,O61&gt;0),"LP",IF(AND(N61&gt;0,O61&lt;0),"PL",IF(OR(N61&lt;0,O61&lt;0),"Loss",IF(ISERROR((+O61/N61-1)*100),"NA",(+O61/N61-1)*100))))</f>
        <v>14.866779758041559</v>
      </c>
      <c r="S61" s="152">
        <f t="shared" ref="S61" si="294">IF(AND(O61&lt;0,P61&gt;0),"LP",IF(AND(O61&gt;0,P61&lt;0),"PL",IF(OR(O61&lt;0,P61&lt;0),"Loss",IF(ISERROR((+P61/O61-1)*100),"NA",(+P61/O61-1)*100))))</f>
        <v>12.505297030007512</v>
      </c>
      <c r="T61" s="150">
        <f t="shared" ref="T61" si="295">IFERROR((IF(($E61/N61)&lt;0,"NM",($E61/N61))),"NA")</f>
        <v>15.674067388944804</v>
      </c>
      <c r="U61" s="151">
        <f t="shared" ref="U61" si="296">IFERROR((IF(($E61/O61)&lt;0,"NM",($E61/O61))),"NA")</f>
        <v>13.645431187294601</v>
      </c>
      <c r="V61" s="152">
        <f t="shared" ref="V61" si="297">IFERROR((IF(($E61/P61)&lt;0,"NM",($E61/P61))),"NA")</f>
        <v>12.1287010900963</v>
      </c>
      <c r="W61" s="150">
        <v>2.7087711255422318</v>
      </c>
      <c r="X61" s="151">
        <v>2.2953400571700433</v>
      </c>
      <c r="Y61" s="152">
        <v>1.9557073342353879</v>
      </c>
      <c r="Z61" s="150" t="str">
        <f t="shared" ref="Z61" si="298">IFERROR((IF(((($AK61*1000)+AL61)/AO61)&lt;0,"NM",(($AK61*1000)+AL61)/AO61)),"NA")</f>
        <v>NA</v>
      </c>
      <c r="AA61" s="151" t="str">
        <f t="shared" ref="AA61" si="299">IFERROR((IF(((($AK61*1000)+AM61)/AP61)&lt;0,"NM",(($AK61*1000)+AM61)/AP61)),"NA")</f>
        <v>NA</v>
      </c>
      <c r="AB61" s="152" t="str">
        <f t="shared" ref="AB61" si="300">IFERROR((IF(((($AK61*1000)+AN61)/AQ61)&lt;0,"NM",(($AK61*1000)+AN61)/AQ61)),"NA")</f>
        <v>NA</v>
      </c>
      <c r="AC61" s="150">
        <v>18.788291654518833</v>
      </c>
      <c r="AD61" s="151">
        <v>18.21105595690231</v>
      </c>
      <c r="AE61" s="152">
        <v>17.412881972283678</v>
      </c>
      <c r="AF61" s="149">
        <v>0.67904028972385688</v>
      </c>
      <c r="AG61" s="153">
        <v>-2.9490919999999998</v>
      </c>
      <c r="AH61" s="154">
        <v>16.855119999999999</v>
      </c>
      <c r="AI61" s="154">
        <v>14.812889999999999</v>
      </c>
      <c r="AJ61" s="155">
        <v>13.573259999999999</v>
      </c>
      <c r="AK61" s="92">
        <v>117.89807542500002</v>
      </c>
      <c r="AL61" s="92"/>
      <c r="AM61" s="92"/>
      <c r="AN61" s="92"/>
      <c r="AO61" s="92"/>
      <c r="AP61" s="92"/>
      <c r="AQ61" s="92"/>
      <c r="AR61" s="150">
        <v>13.633506449299333</v>
      </c>
      <c r="AS61" s="151">
        <v>17.908389573966485</v>
      </c>
      <c r="AT61" s="262">
        <v>9.3586233246321804</v>
      </c>
      <c r="AU61" s="150">
        <v>2.3786948732060731</v>
      </c>
      <c r="AV61" s="151">
        <v>3.1912805536680255</v>
      </c>
      <c r="AW61" s="262">
        <v>1.5661091927441206</v>
      </c>
      <c r="AX61" s="149" t="s">
        <v>1035</v>
      </c>
    </row>
    <row r="62" spans="2:50" ht="12.75">
      <c r="B62" s="104" t="s">
        <v>1301</v>
      </c>
      <c r="C62" s="105" t="s">
        <v>286</v>
      </c>
      <c r="D62" s="253" t="s">
        <v>502</v>
      </c>
      <c r="E62" s="148">
        <v>1606.6</v>
      </c>
      <c r="F62" s="148">
        <v>1675</v>
      </c>
      <c r="G62" s="148">
        <f t="shared" ref="G62" si="301">IF(IFERROR(((IF(F62&lt;0,"-",F62))/E62*100-100),"-")=-100,"-",(IFERROR(((IF(F62&lt;0,"-",F62))/E62*100-100),"-")))</f>
        <v>4.2574380679696304</v>
      </c>
      <c r="H62" s="148">
        <v>1650</v>
      </c>
      <c r="I62" s="148">
        <f t="shared" si="266"/>
        <v>-2.6303030303030397</v>
      </c>
      <c r="J62" s="148">
        <v>822.4</v>
      </c>
      <c r="K62" s="149">
        <v>16.145863799283156</v>
      </c>
      <c r="L62" s="149">
        <v>24.458531230585422</v>
      </c>
      <c r="M62" s="150">
        <v>32.419747081712053</v>
      </c>
      <c r="N62" s="151">
        <v>40.732595501606568</v>
      </c>
      <c r="O62" s="151">
        <v>54.631758476658113</v>
      </c>
      <c r="P62" s="152">
        <v>72.249692595659766</v>
      </c>
      <c r="Q62" s="150">
        <f t="shared" ref="Q62" si="302">IF(AND(M62&lt;0,N62&gt;0),"LP",IF(AND(M62&gt;0,N62&lt;0),"PL",IF(OR(M62&lt;0,N62&lt;0),"Loss",IF(ISERROR((+N62/M62-1)*100),"NA",(+N62/M62-1)*100))))</f>
        <v>25.641311756512074</v>
      </c>
      <c r="R62" s="151">
        <f t="shared" ref="R62" si="303">IF(AND(N62&lt;0,O62&gt;0),"LP",IF(AND(N62&gt;0,O62&lt;0),"PL",IF(OR(N62&lt;0,O62&lt;0),"Loss",IF(ISERROR((+O62/N62-1)*100),"NA",(+O62/N62-1)*100))))</f>
        <v>34.122949455807053</v>
      </c>
      <c r="S62" s="152">
        <f t="shared" ref="S62" si="304">IF(AND(O62&lt;0,P62&gt;0),"LP",IF(AND(O62&gt;0,P62&lt;0),"PL",IF(OR(O62&lt;0,P62&lt;0),"Loss",IF(ISERROR((+P62/O62-1)*100),"NA",(+P62/O62-1)*100))))</f>
        <v>32.248521025602848</v>
      </c>
      <c r="T62" s="150">
        <f t="shared" ref="T62" si="305">IFERROR((IF(($E62/N62)&lt;0,"NM",($E62/N62))),"NA")</f>
        <v>39.442612978999406</v>
      </c>
      <c r="U62" s="151">
        <f t="shared" ref="U62" si="306">IFERROR((IF(($E62/O62)&lt;0,"NM",($E62/O62))),"NA")</f>
        <v>29.40780316794001</v>
      </c>
      <c r="V62" s="152">
        <f t="shared" ref="V62" si="307">IFERROR((IF(($E62/P62)&lt;0,"NM",($E62/P62))),"NA")</f>
        <v>22.236772812186508</v>
      </c>
      <c r="W62" s="150">
        <v>6.9032050197095485</v>
      </c>
      <c r="X62" s="151">
        <v>5.6299977470939186</v>
      </c>
      <c r="Y62" s="152">
        <v>4.3095230951733807</v>
      </c>
      <c r="Z62" s="150" t="str">
        <f t="shared" ref="Z62" si="308">IFERROR((IF(((($AK62*1000)+AL62)/AO62)&lt;0,"NM",(($AK62*1000)+AL62)/AO62)),"NA")</f>
        <v>NA</v>
      </c>
      <c r="AA62" s="151" t="str">
        <f t="shared" ref="AA62" si="309">IFERROR((IF(((($AK62*1000)+AM62)/AP62)&lt;0,"NM",(($AK62*1000)+AM62)/AP62)),"NA")</f>
        <v>NA</v>
      </c>
      <c r="AB62" s="152" t="str">
        <f t="shared" ref="AB62" si="310">IFERROR((IF(((($AK62*1000)+AN62)/AQ62)&lt;0,"NM",(($AK62*1000)+AN62)/AQ62)),"NA")</f>
        <v>NA</v>
      </c>
      <c r="AC62" s="150">
        <v>20.221572607802781</v>
      </c>
      <c r="AD62" s="151">
        <v>21.089405613747008</v>
      </c>
      <c r="AE62" s="152">
        <v>22.144671188041514</v>
      </c>
      <c r="AF62" s="149">
        <v>0.12448649321548613</v>
      </c>
      <c r="AG62" s="153">
        <v>11.406980000000001</v>
      </c>
      <c r="AH62" s="154">
        <v>42.334440000000001</v>
      </c>
      <c r="AI62" s="154">
        <v>34.067680000000003</v>
      </c>
      <c r="AJ62" s="155">
        <v>27.48264</v>
      </c>
      <c r="AK62" s="92">
        <v>1351.4088000000002</v>
      </c>
      <c r="AL62" s="92"/>
      <c r="AM62" s="92"/>
      <c r="AN62" s="92"/>
      <c r="AO62" s="92"/>
      <c r="AP62" s="92"/>
      <c r="AQ62" s="92"/>
      <c r="AR62" s="150">
        <v>18.380271123972612</v>
      </c>
      <c r="AS62" s="151">
        <v>22.070680451437664</v>
      </c>
      <c r="AT62" s="262">
        <v>14.689861796507561</v>
      </c>
      <c r="AU62" s="150">
        <v>3.1752517050096283</v>
      </c>
      <c r="AV62" s="151">
        <v>3.9659373078037374</v>
      </c>
      <c r="AW62" s="262">
        <v>2.3845661022155191</v>
      </c>
      <c r="AX62" s="149" t="s">
        <v>1036</v>
      </c>
    </row>
    <row r="63" spans="2:50" ht="12.75">
      <c r="B63" s="104" t="s">
        <v>727</v>
      </c>
      <c r="C63" s="105" t="s">
        <v>286</v>
      </c>
      <c r="D63" s="253" t="s">
        <v>697</v>
      </c>
      <c r="E63" s="148">
        <v>1205.8</v>
      </c>
      <c r="F63" s="148">
        <v>1520</v>
      </c>
      <c r="G63" s="148">
        <f t="shared" ref="G63" si="311">IF(IFERROR(((IF(F63&lt;0,"-",F63))/E63*100-100),"-")=-100,"-",(IFERROR(((IF(F63&lt;0,"-",F63))/E63*100-100),"-")))</f>
        <v>26.057389285121914</v>
      </c>
      <c r="H63" s="148">
        <v>1794.4</v>
      </c>
      <c r="I63" s="148">
        <f t="shared" ref="I63" si="312">IFERROR((E63/H63*100-100),"NA")</f>
        <v>-32.802050824788225</v>
      </c>
      <c r="J63" s="148">
        <v>159.38</v>
      </c>
      <c r="K63" s="149">
        <v>2.3194836081242531</v>
      </c>
      <c r="L63" s="149">
        <v>4.9743663082437273</v>
      </c>
      <c r="M63" s="150">
        <v>51.982883393115628</v>
      </c>
      <c r="N63" s="151">
        <v>90.722173422010286</v>
      </c>
      <c r="O63" s="151">
        <v>104.4681862474549</v>
      </c>
      <c r="P63" s="152">
        <v>124.01402145622826</v>
      </c>
      <c r="Q63" s="150">
        <f t="shared" ref="Q63" si="313">IF(AND(M63&lt;0,N63&gt;0),"LP",IF(AND(M63&gt;0,N63&lt;0),"PL",IF(OR(M63&lt;0,N63&lt;0),"Loss",IF(ISERROR((+N63/M63-1)*100),"NA",(+N63/M63-1)*100))))</f>
        <v>74.52316512712936</v>
      </c>
      <c r="R63" s="151">
        <f t="shared" ref="R63" si="314">IF(AND(N63&lt;0,O63&gt;0),"LP",IF(AND(N63&gt;0,O63&lt;0),"PL",IF(OR(N63&lt;0,O63&lt;0),"Loss",IF(ISERROR((+O63/N63-1)*100),"NA",(+O63/N63-1)*100))))</f>
        <v>15.151767541439497</v>
      </c>
      <c r="S63" s="152">
        <f t="shared" ref="S63" si="315">IF(AND(O63&lt;0,P63&gt;0),"LP",IF(AND(O63&gt;0,P63&lt;0),"PL",IF(OR(O63&lt;0,P63&lt;0),"Loss",IF(ISERROR((+P63/O63-1)*100),"NA",(+P63/O63-1)*100))))</f>
        <v>18.709844509480568</v>
      </c>
      <c r="T63" s="150">
        <f t="shared" ref="T63" si="316">IFERROR((IF(($E63/N63)&lt;0,"NM",($E63/N63))),"NA")</f>
        <v>13.291127786269046</v>
      </c>
      <c r="U63" s="151">
        <f t="shared" ref="U63" si="317">IFERROR((IF(($E63/O63)&lt;0,"NM",($E63/O63))),"NA")</f>
        <v>11.542269884381918</v>
      </c>
      <c r="V63" s="152">
        <f t="shared" ref="V63" si="318">IFERROR((IF(($E63/P63)&lt;0,"NM",($E63/P63))),"NA")</f>
        <v>9.7230940972718685</v>
      </c>
      <c r="W63" s="150">
        <v>2.9251292089169216</v>
      </c>
      <c r="X63" s="151">
        <v>2.3797621472804762</v>
      </c>
      <c r="Y63" s="152">
        <v>1.9118339356917369</v>
      </c>
      <c r="Z63" s="150" t="str">
        <f t="shared" ref="Z63" si="319">IFERROR((IF(((($AK63*1000)+AL63)/AO63)&lt;0,"NM",(($AK63*1000)+AL63)/AO63)),"NA")</f>
        <v>NA</v>
      </c>
      <c r="AA63" s="151" t="str">
        <f t="shared" ref="AA63" si="320">IFERROR((IF(((($AK63*1000)+AM63)/AP63)&lt;0,"NM",(($AK63*1000)+AM63)/AP63)),"NA")</f>
        <v>NA</v>
      </c>
      <c r="AB63" s="152" t="str">
        <f t="shared" ref="AB63" si="321">IFERROR((IF(((($AK63*1000)+AN63)/AQ63)&lt;0,"NM",(($AK63*1000)+AN63)/AQ63)),"NA")</f>
        <v>NA</v>
      </c>
      <c r="AC63" s="150">
        <v>24.765542371937876</v>
      </c>
      <c r="AD63" s="151">
        <v>22.737404270828225</v>
      </c>
      <c r="AE63" s="152">
        <v>21.806721906814118</v>
      </c>
      <c r="AF63" s="149">
        <v>0.82932492950738101</v>
      </c>
      <c r="AG63" s="153">
        <v>-9.3485709999999997</v>
      </c>
      <c r="AH63" s="154">
        <v>-15.02467</v>
      </c>
      <c r="AI63" s="154">
        <v>-9.0477089999999993</v>
      </c>
      <c r="AJ63" s="155">
        <v>-24.521930000000001</v>
      </c>
      <c r="AK63" s="92">
        <v>194.14077799999998</v>
      </c>
      <c r="AL63" s="92"/>
      <c r="AM63" s="92"/>
      <c r="AN63" s="92"/>
      <c r="AO63" s="92"/>
      <c r="AP63" s="92"/>
      <c r="AQ63" s="92"/>
      <c r="AR63" s="150">
        <v>24.33285175272346</v>
      </c>
      <c r="AS63" s="151">
        <v>40.269964011666183</v>
      </c>
      <c r="AT63" s="262">
        <v>8.3957394937807379</v>
      </c>
      <c r="AU63" s="150">
        <v>2.6132563289290642</v>
      </c>
      <c r="AV63" s="151">
        <v>3.1149275042272677</v>
      </c>
      <c r="AW63" s="262">
        <v>2.1115851536308607</v>
      </c>
      <c r="AX63" s="149" t="s">
        <v>1037</v>
      </c>
    </row>
    <row r="64" spans="2:50" ht="12.75">
      <c r="B64" s="104" t="s">
        <v>1302</v>
      </c>
      <c r="C64" s="105" t="s">
        <v>286</v>
      </c>
      <c r="D64" s="253" t="s">
        <v>746</v>
      </c>
      <c r="E64" s="148">
        <v>800.5</v>
      </c>
      <c r="F64" s="148">
        <v>950</v>
      </c>
      <c r="G64" s="148">
        <f t="shared" ref="G64" si="322">IF(IFERROR(((IF(F64&lt;0,"-",F64))/E64*100-100),"-")=-100,"-",(IFERROR(((IF(F64&lt;0,"-",F64))/E64*100-100),"-")))</f>
        <v>18.675827607745148</v>
      </c>
      <c r="H64" s="148">
        <v>860</v>
      </c>
      <c r="I64" s="148">
        <f t="shared" ref="I64" si="323">IFERROR((E64/H64*100-100),"NA")</f>
        <v>-6.9186046511627808</v>
      </c>
      <c r="J64" s="148">
        <v>292.44900000000001</v>
      </c>
      <c r="K64" s="149">
        <v>2.7854282293906811</v>
      </c>
      <c r="L64" s="149">
        <v>17.448930943847071</v>
      </c>
      <c r="M64" s="150">
        <v>20.713206070715184</v>
      </c>
      <c r="N64" s="151">
        <v>28.583845388426695</v>
      </c>
      <c r="O64" s="151">
        <v>37.252428087762546</v>
      </c>
      <c r="P64" s="152">
        <v>45.097469639387612</v>
      </c>
      <c r="Q64" s="150">
        <f t="shared" ref="Q64" si="324">IF(AND(M64&lt;0,N64&gt;0),"LP",IF(AND(M64&gt;0,N64&lt;0),"PL",IF(OR(M64&lt;0,N64&lt;0),"Loss",IF(ISERROR((+N64/M64-1)*100),"NA",(+N64/M64-1)*100))))</f>
        <v>37.998170301792179</v>
      </c>
      <c r="R64" s="151">
        <f t="shared" ref="R64" si="325">IF(AND(N64&lt;0,O64&gt;0),"LP",IF(AND(N64&gt;0,O64&lt;0),"PL",IF(OR(N64&lt;0,O64&lt;0),"Loss",IF(ISERROR((+O64/N64-1)*100),"NA",(+O64/N64-1)*100))))</f>
        <v>30.326859740312173</v>
      </c>
      <c r="S64" s="152">
        <f t="shared" ref="S64" si="326">IF(AND(O64&lt;0,P64&gt;0),"LP",IF(AND(O64&gt;0,P64&lt;0),"PL",IF(OR(O64&lt;0,P64&lt;0),"Loss",IF(ISERROR((+P64/O64-1)*100),"NA",(+P64/O64-1)*100))))</f>
        <v>21.05914152264927</v>
      </c>
      <c r="T64" s="150">
        <f t="shared" ref="T64" si="327">IFERROR((IF(($E64/N64)&lt;0,"NM",($E64/N64))),"NA")</f>
        <v>28.005329203330852</v>
      </c>
      <c r="U64" s="151">
        <f t="shared" ref="U64" si="328">IFERROR((IF(($E64/O64)&lt;0,"NM",($E64/O64))),"NA")</f>
        <v>21.48853218679093</v>
      </c>
      <c r="V64" s="152">
        <f t="shared" ref="V64" si="329">IFERROR((IF(($E64/P64)&lt;0,"NM",($E64/P64))),"NA")</f>
        <v>17.750441574683215</v>
      </c>
      <c r="W64" s="150">
        <v>4.5053590205849723</v>
      </c>
      <c r="X64" s="151">
        <v>3.7244732446759525</v>
      </c>
      <c r="Y64" s="152">
        <v>3.0904091349089557</v>
      </c>
      <c r="Z64" s="150" t="str">
        <f t="shared" ref="Z64" si="330">IFERROR((IF(((($AK64*1000)+AL64)/AO64)&lt;0,"NM",(($AK64*1000)+AL64)/AO64)),"NA")</f>
        <v>NA</v>
      </c>
      <c r="AA64" s="151" t="str">
        <f t="shared" ref="AA64" si="331">IFERROR((IF(((($AK64*1000)+AM64)/AP64)&lt;0,"NM",(($AK64*1000)+AM64)/AP64)),"NA")</f>
        <v>NA</v>
      </c>
      <c r="AB64" s="152" t="str">
        <f t="shared" ref="AB64" si="332">IFERROR((IF(((($AK64*1000)+AN64)/AQ64)&lt;0,"NM",(($AK64*1000)+AN64)/AQ64)),"NA")</f>
        <v>NA</v>
      </c>
      <c r="AC64" s="150">
        <v>17.53269564337949</v>
      </c>
      <c r="AD64" s="151">
        <v>18.97695483309494</v>
      </c>
      <c r="AE64" s="152">
        <v>19.030198017712213</v>
      </c>
      <c r="AF64" s="149">
        <v>0</v>
      </c>
      <c r="AG64" s="153">
        <v>1.073232</v>
      </c>
      <c r="AH64" s="154">
        <v>9.149165</v>
      </c>
      <c r="AI64" s="154">
        <v>15.32921</v>
      </c>
      <c r="AJ64" s="155">
        <v>8.956035</v>
      </c>
      <c r="AK64" s="92">
        <v>233.14034280000001</v>
      </c>
      <c r="AL64" s="92"/>
      <c r="AM64" s="92"/>
      <c r="AN64" s="92"/>
      <c r="AO64" s="92"/>
      <c r="AP64" s="92"/>
      <c r="AQ64" s="92"/>
      <c r="AR64" s="150" t="s">
        <v>311</v>
      </c>
      <c r="AS64" s="151" t="s">
        <v>311</v>
      </c>
      <c r="AT64" s="262" t="s">
        <v>311</v>
      </c>
      <c r="AU64" s="150" t="s">
        <v>311</v>
      </c>
      <c r="AV64" s="151" t="s">
        <v>311</v>
      </c>
      <c r="AW64" s="262" t="s">
        <v>311</v>
      </c>
      <c r="AX64" s="149" t="s">
        <v>1038</v>
      </c>
    </row>
    <row r="65" spans="2:50" ht="12.75">
      <c r="B65" s="104" t="s">
        <v>1303</v>
      </c>
      <c r="C65" s="105" t="s">
        <v>287</v>
      </c>
      <c r="D65" s="253" t="s">
        <v>698</v>
      </c>
      <c r="E65" s="148">
        <v>250.65</v>
      </c>
      <c r="F65" s="148">
        <v>330</v>
      </c>
      <c r="G65" s="148">
        <f t="shared" ref="G65" si="333">IF(IFERROR(((IF(F65&lt;0,"-",F65))/E65*100-100),"-")=-100,"-",(IFERROR(((IF(F65&lt;0,"-",F65))/E65*100-100),"-")))</f>
        <v>31.657690005984449</v>
      </c>
      <c r="H65" s="148">
        <v>674</v>
      </c>
      <c r="I65" s="148">
        <f t="shared" ref="I65" si="334">IFERROR((E65/H65*100-100),"NA")</f>
        <v>-62.811572700296736</v>
      </c>
      <c r="J65" s="148">
        <v>100.62</v>
      </c>
      <c r="K65" s="149">
        <v>0.29482741935483869</v>
      </c>
      <c r="L65" s="149">
        <v>2.2875727359617684</v>
      </c>
      <c r="M65" s="150">
        <v>38.581009706415806</v>
      </c>
      <c r="N65" s="151">
        <v>50.217650566487798</v>
      </c>
      <c r="O65" s="151">
        <v>0.10187714711318038</v>
      </c>
      <c r="P65" s="152">
        <v>58.566997753806824</v>
      </c>
      <c r="Q65" s="150">
        <f t="shared" ref="Q65" si="335">IF(AND(M65&lt;0,N65&gt;0),"LP",IF(AND(M65&gt;0,N65&lt;0),"PL",IF(OR(M65&lt;0,N65&lt;0),"Loss",IF(ISERROR((+N65/M65-1)*100),"NA",(+N65/M65-1)*100))))</f>
        <v>30.161576766968047</v>
      </c>
      <c r="R65" s="151">
        <f t="shared" ref="R65" si="336">IF(AND(N65&lt;0,O65&gt;0),"LP",IF(AND(N65&gt;0,O65&lt;0),"PL",IF(OR(N65&lt;0,O65&lt;0),"Loss",IF(ISERROR((+O65/N65-1)*100),"NA",(+O65/N65-1)*100))))</f>
        <v>-99.797128806377955</v>
      </c>
      <c r="S65" s="152">
        <f t="shared" ref="S65" si="337">IF(AND(O65&lt;0,P65&gt;0),"LP",IF(AND(O65&gt;0,P65&lt;0),"PL",IF(OR(O65&lt;0,P65&lt;0),"Loss",IF(ISERROR((+P65/O65-1)*100),"NA",(+P65/O65-1)*100))))</f>
        <v>57387.865937924071</v>
      </c>
      <c r="T65" s="150">
        <f t="shared" ref="T65" si="338">IFERROR((IF(($E65/N65)&lt;0,"NM",($E65/N65))),"NA")</f>
        <v>4.9912729323754652</v>
      </c>
      <c r="U65" s="151">
        <f t="shared" ref="U65" si="339">IFERROR((IF(($E65/O65)&lt;0,"NM",($E65/O65))),"NA")</f>
        <v>2460.3162446386573</v>
      </c>
      <c r="V65" s="152">
        <f t="shared" ref="V65" si="340">IFERROR((IF(($E65/P65)&lt;0,"NM",($E65/P65))),"NA")</f>
        <v>4.2797139961593453</v>
      </c>
      <c r="W65" s="150">
        <v>0.88550122009023402</v>
      </c>
      <c r="X65" s="151">
        <v>0.88518263084329396</v>
      </c>
      <c r="Y65" s="152">
        <v>0.73347615024304724</v>
      </c>
      <c r="Z65" s="150" t="str">
        <f t="shared" ref="Z65" si="341">IFERROR((IF(((($AK65*1000)+AL65)/AO65)&lt;0,"NM",(($AK65*1000)+AL65)/AO65)),"NA")</f>
        <v>NA</v>
      </c>
      <c r="AA65" s="151" t="str">
        <f t="shared" ref="AA65" si="342">IFERROR((IF(((($AK65*1000)+AM65)/AP65)&lt;0,"NM",(($AK65*1000)+AM65)/AP65)),"NA")</f>
        <v>NA</v>
      </c>
      <c r="AB65" s="152" t="str">
        <f t="shared" ref="AB65" si="343">IFERROR((IF(((($AK65*1000)+AN65)/AQ65)&lt;0,"NM",(($AK65*1000)+AN65)/AQ65)),"NA")</f>
        <v>NA</v>
      </c>
      <c r="AC65" s="150">
        <v>19.546741058968468</v>
      </c>
      <c r="AD65" s="151">
        <v>3.5984881973406699E-2</v>
      </c>
      <c r="AE65" s="152">
        <v>18.744714126646368</v>
      </c>
      <c r="AF65" s="149">
        <v>0</v>
      </c>
      <c r="AG65" s="153">
        <v>-44.626089999999998</v>
      </c>
      <c r="AH65" s="154">
        <v>-46.344859999999997</v>
      </c>
      <c r="AI65" s="154">
        <v>-58.231960000000001</v>
      </c>
      <c r="AJ65" s="155">
        <v>-56.484380000000002</v>
      </c>
      <c r="AK65" s="92">
        <v>24.677054999999999</v>
      </c>
      <c r="AL65" s="92"/>
      <c r="AM65" s="92"/>
      <c r="AN65" s="92"/>
      <c r="AO65" s="92"/>
      <c r="AP65" s="92"/>
      <c r="AQ65" s="92"/>
      <c r="AR65" s="150">
        <v>10.434251579010029</v>
      </c>
      <c r="AS65" s="151">
        <v>12.898787075159239</v>
      </c>
      <c r="AT65" s="262">
        <v>7.9697160828608187</v>
      </c>
      <c r="AU65" s="150">
        <v>1.611192714004668</v>
      </c>
      <c r="AV65" s="151">
        <v>1.94135653897752</v>
      </c>
      <c r="AW65" s="262">
        <v>1.281028889031816</v>
      </c>
      <c r="AX65" s="149" t="s">
        <v>1039</v>
      </c>
    </row>
    <row r="66" spans="2:50" ht="12.75">
      <c r="B66" s="104" t="s">
        <v>730</v>
      </c>
      <c r="C66" s="105" t="s">
        <v>286</v>
      </c>
      <c r="D66" s="253" t="s">
        <v>665</v>
      </c>
      <c r="E66" s="148">
        <v>1208.4000000000001</v>
      </c>
      <c r="F66" s="148">
        <v>1215</v>
      </c>
      <c r="G66" s="148">
        <f t="shared" ref="G66" si="344">IF(IFERROR(((IF(F66&lt;0,"-",F66))/E66*100-100),"-")=-100,"-",(IFERROR(((IF(F66&lt;0,"-",F66))/E66*100-100),"-")))</f>
        <v>0.54617676266136073</v>
      </c>
      <c r="H66" s="148">
        <v>1369.8</v>
      </c>
      <c r="I66" s="148">
        <f t="shared" ref="I66" si="345">IFERROR((E66/H66*100-100),"NA")</f>
        <v>-11.782742006132281</v>
      </c>
      <c r="J66" s="148">
        <v>88.515000000000001</v>
      </c>
      <c r="K66" s="149">
        <v>1.3677523924731183</v>
      </c>
      <c r="L66" s="149">
        <v>6.6923764396654724</v>
      </c>
      <c r="M66" s="150">
        <v>25.938192353576103</v>
      </c>
      <c r="N66" s="151">
        <v>34.538439812461164</v>
      </c>
      <c r="O66" s="151">
        <v>43.013907716622981</v>
      </c>
      <c r="P66" s="152">
        <v>55.094197799139025</v>
      </c>
      <c r="Q66" s="150">
        <f t="shared" ref="Q66" si="346">IF(AND(M66&lt;0,N66&gt;0),"LP",IF(AND(M66&gt;0,N66&lt;0),"PL",IF(OR(M66&lt;0,N66&lt;0),"Loss",IF(ISERROR((+N66/M66-1)*100),"NA",(+N66/M66-1)*100))))</f>
        <v>33.156695507732039</v>
      </c>
      <c r="R66" s="151">
        <f t="shared" ref="R66" si="347">IF(AND(N66&lt;0,O66&gt;0),"LP",IF(AND(N66&gt;0,O66&lt;0),"PL",IF(OR(N66&lt;0,O66&lt;0),"Loss",IF(ISERROR((+O66/N66-1)*100),"NA",(+O66/N66-1)*100))))</f>
        <v>24.539232085127203</v>
      </c>
      <c r="S66" s="152">
        <f t="shared" ref="S66" si="348">IF(AND(O66&lt;0,P66&gt;0),"LP",IF(AND(O66&gt;0,P66&lt;0),"PL",IF(OR(O66&lt;0,P66&lt;0),"Loss",IF(ISERROR((+P66/O66-1)*100),"NA",(+P66/O66-1)*100))))</f>
        <v>28.084614311495226</v>
      </c>
      <c r="T66" s="150">
        <f t="shared" ref="T66" si="349">IFERROR((IF(($E66/N66)&lt;0,"NM",($E66/N66))),"NA")</f>
        <v>34.987104413558946</v>
      </c>
      <c r="U66" s="151">
        <f t="shared" ref="U66" si="350">IFERROR((IF(($E66/O66)&lt;0,"NM",($E66/O66))),"NA")</f>
        <v>28.093239236969087</v>
      </c>
      <c r="V66" s="152">
        <f t="shared" ref="V66" si="351">IFERROR((IF(($E66/P66)&lt;0,"NM",($E66/P66))),"NA")</f>
        <v>21.933344131909372</v>
      </c>
      <c r="W66" s="150">
        <v>5.0418233454396342</v>
      </c>
      <c r="X66" s="151">
        <v>4.3412026277198246</v>
      </c>
      <c r="Y66" s="152">
        <v>3.6775160930138093</v>
      </c>
      <c r="Z66" s="150" t="str">
        <f t="shared" ref="Z66" si="352">IFERROR((IF(((($AK66*1000)+AL66)/AO66)&lt;0,"NM",(($AK66*1000)+AL66)/AO66)),"NA")</f>
        <v>NA</v>
      </c>
      <c r="AA66" s="151" t="str">
        <f t="shared" ref="AA66" si="353">IFERROR((IF(((($AK66*1000)+AM66)/AP66)&lt;0,"NM",(($AK66*1000)+AM66)/AP66)),"NA")</f>
        <v>NA</v>
      </c>
      <c r="AB66" s="152" t="str">
        <f t="shared" ref="AB66" si="354">IFERROR((IF(((($AK66*1000)+AN66)/AQ66)&lt;0,"NM",(($AK66*1000)+AN66)/AQ66)),"NA")</f>
        <v>NA</v>
      </c>
      <c r="AC66" s="150">
        <v>15.523262780972189</v>
      </c>
      <c r="AD66" s="151">
        <v>16.631572403673449</v>
      </c>
      <c r="AE66" s="152">
        <v>18.176034543726463</v>
      </c>
      <c r="AF66" s="149">
        <v>0.28136378682555446</v>
      </c>
      <c r="AG66" s="153">
        <v>18.470590000000001</v>
      </c>
      <c r="AH66" s="154">
        <v>32.427399999999999</v>
      </c>
      <c r="AI66" s="154">
        <v>47.473759999999999</v>
      </c>
      <c r="AJ66" s="155">
        <v>29.89358</v>
      </c>
      <c r="AK66" s="92">
        <v>114.48087525</v>
      </c>
      <c r="AL66" s="92"/>
      <c r="AM66" s="92"/>
      <c r="AN66" s="92"/>
      <c r="AO66" s="92"/>
      <c r="AP66" s="92"/>
      <c r="AQ66" s="92"/>
      <c r="AR66" s="150">
        <v>24.395760934644009</v>
      </c>
      <c r="AS66" s="151">
        <v>28.04863158113443</v>
      </c>
      <c r="AT66" s="262">
        <v>20.742890288153589</v>
      </c>
      <c r="AU66" s="150">
        <v>3.3387814125043787</v>
      </c>
      <c r="AV66" s="151">
        <v>3.7203390615507113</v>
      </c>
      <c r="AW66" s="262">
        <v>2.9572237634580461</v>
      </c>
      <c r="AX66" s="149" t="s">
        <v>1040</v>
      </c>
    </row>
    <row r="67" spans="2:50" ht="12.75">
      <c r="B67" s="104" t="s">
        <v>1306</v>
      </c>
      <c r="C67" s="105" t="s">
        <v>286</v>
      </c>
      <c r="D67" s="253" t="s">
        <v>680</v>
      </c>
      <c r="E67" s="148">
        <v>1065.75</v>
      </c>
      <c r="F67" s="148">
        <v>1300</v>
      </c>
      <c r="G67" s="148">
        <f t="shared" ref="G67" si="355">IF(IFERROR(((IF(F67&lt;0,"-",F67))/E67*100-100),"-")=-100,"-",(IFERROR(((IF(F67&lt;0,"-",F67))/E67*100-100),"-")))</f>
        <v>21.979826413323948</v>
      </c>
      <c r="H67" s="148">
        <v>1215.8</v>
      </c>
      <c r="I67" s="148">
        <f t="shared" ref="I67" si="356">IFERROR((E67/H67*100-100),"NA")</f>
        <v>-12.341668037506167</v>
      </c>
      <c r="J67" s="148">
        <v>358.9</v>
      </c>
      <c r="K67" s="149">
        <v>4.6286093787335725</v>
      </c>
      <c r="L67" s="149">
        <v>9.5284673357228193</v>
      </c>
      <c r="M67" s="150">
        <v>18.47553765379179</v>
      </c>
      <c r="N67" s="151">
        <v>22.40763443856228</v>
      </c>
      <c r="O67" s="151">
        <v>29.843351859570912</v>
      </c>
      <c r="P67" s="152">
        <v>35.614864186458618</v>
      </c>
      <c r="Q67" s="150">
        <f t="shared" ref="Q67" si="357">IF(AND(M67&lt;0,N67&gt;0),"LP",IF(AND(M67&gt;0,N67&lt;0),"PL",IF(OR(M67&lt;0,N67&lt;0),"Loss",IF(ISERROR((+N67/M67-1)*100),"NA",(+N67/M67-1)*100))))</f>
        <v>21.282719120022442</v>
      </c>
      <c r="R67" s="151">
        <f t="shared" ref="R67" si="358">IF(AND(N67&lt;0,O67&gt;0),"LP",IF(AND(N67&gt;0,O67&lt;0),"PL",IF(OR(N67&lt;0,O67&lt;0),"Loss",IF(ISERROR((+O67/N67-1)*100),"NA",(+O67/N67-1)*100))))</f>
        <v>33.183857231320161</v>
      </c>
      <c r="S67" s="152">
        <f t="shared" ref="S67" si="359">IF(AND(O67&lt;0,P67&gt;0),"LP",IF(AND(O67&gt;0,P67&lt;0),"PL",IF(OR(O67&lt;0,P67&lt;0),"Loss",IF(ISERROR((+P67/O67-1)*100),"NA",(+P67/O67-1)*100))))</f>
        <v>19.339356899472236</v>
      </c>
      <c r="T67" s="150">
        <f t="shared" ref="T67" si="360">IFERROR((IF(($E67/N67)&lt;0,"NM",($E67/N67))),"NA")</f>
        <v>47.561914798373543</v>
      </c>
      <c r="U67" s="151">
        <f t="shared" ref="U67" si="361">IFERROR((IF(($E67/O67)&lt;0,"NM",($E67/O67))),"NA")</f>
        <v>35.71147118510445</v>
      </c>
      <c r="V67" s="152">
        <f t="shared" ref="V67" si="362">IFERROR((IF(($E67/P67)&lt;0,"NM",($E67/P67))),"NA")</f>
        <v>29.924303358854768</v>
      </c>
      <c r="W67" s="150">
        <v>11.087756867928793</v>
      </c>
      <c r="X67" s="151">
        <v>10.439502080070387</v>
      </c>
      <c r="Y67" s="152">
        <v>9.7586167249337237</v>
      </c>
      <c r="Z67" s="150" t="str">
        <f t="shared" ref="Z67" si="363">IFERROR((IF(((($AK67*1000)+AL67)/AO67)&lt;0,"NM",(($AK67*1000)+AL67)/AO67)),"NA")</f>
        <v>NA</v>
      </c>
      <c r="AA67" s="151" t="str">
        <f t="shared" ref="AA67" si="364">IFERROR((IF(((($AK67*1000)+AM67)/AP67)&lt;0,"NM",(($AK67*1000)+AM67)/AP67)),"NA")</f>
        <v>NA</v>
      </c>
      <c r="AB67" s="152" t="str">
        <f t="shared" ref="AB67" si="365">IFERROR((IF(((($AK67*1000)+AN67)/AQ67)&lt;0,"NM",(($AK67*1000)+AN67)/AQ67)),"NA")</f>
        <v>NA</v>
      </c>
      <c r="AC67" s="150">
        <v>24.541512602888961</v>
      </c>
      <c r="AD67" s="151">
        <v>30.113206210986615</v>
      </c>
      <c r="AE67" s="152">
        <v>33.710335190620455</v>
      </c>
      <c r="AF67" s="149">
        <v>1.5745193745295316</v>
      </c>
      <c r="AG67" s="153">
        <v>14.15489</v>
      </c>
      <c r="AH67" s="154">
        <v>59.758659999999999</v>
      </c>
      <c r="AI67" s="154">
        <v>107.1831</v>
      </c>
      <c r="AJ67" s="155">
        <v>50.200830000000003</v>
      </c>
      <c r="AK67" s="92">
        <v>387.41460499999999</v>
      </c>
      <c r="AL67" s="92"/>
      <c r="AM67" s="92"/>
      <c r="AN67" s="92"/>
      <c r="AO67" s="92"/>
      <c r="AP67" s="92"/>
      <c r="AQ67" s="92"/>
      <c r="AR67" s="150">
        <v>22.814472335257467</v>
      </c>
      <c r="AS67" s="151">
        <v>28.509683401365532</v>
      </c>
      <c r="AT67" s="262">
        <v>17.119261269149401</v>
      </c>
      <c r="AU67" s="150">
        <v>4.7130983797683577</v>
      </c>
      <c r="AV67" s="151">
        <v>6.4172313596132398</v>
      </c>
      <c r="AW67" s="262">
        <v>3.0089653999234756</v>
      </c>
      <c r="AX67" s="149" t="s">
        <v>1041</v>
      </c>
    </row>
    <row r="68" spans="2:50" ht="12.75">
      <c r="B68" s="104" t="s">
        <v>726</v>
      </c>
      <c r="C68" s="105" t="s">
        <v>286</v>
      </c>
      <c r="D68" s="253" t="s">
        <v>719</v>
      </c>
      <c r="E68" s="148">
        <v>477.85</v>
      </c>
      <c r="F68" s="148">
        <v>600</v>
      </c>
      <c r="G68" s="148">
        <f t="shared" ref="G68" si="366">IF(IFERROR(((IF(F68&lt;0,"-",F68))/E68*100-100),"-")=-100,"-",(IFERROR(((IF(F68&lt;0,"-",F68))/E68*100-100),"-")))</f>
        <v>25.562414983781508</v>
      </c>
      <c r="H68" s="148">
        <v>684.03</v>
      </c>
      <c r="I68" s="148">
        <f t="shared" ref="I68" si="367">IFERROR((E68/H68*100-100),"NA")</f>
        <v>-30.141952838325807</v>
      </c>
      <c r="J68" s="148">
        <v>424.00308799999999</v>
      </c>
      <c r="K68" s="149">
        <v>2.4779105196559139</v>
      </c>
      <c r="L68" s="149">
        <v>20.970213333333334</v>
      </c>
      <c r="M68" s="150">
        <v>39.435071209640213</v>
      </c>
      <c r="N68" s="151">
        <v>46.22053674902638</v>
      </c>
      <c r="O68" s="151">
        <v>23.644189635134985</v>
      </c>
      <c r="P68" s="152">
        <v>48.283466778433755</v>
      </c>
      <c r="Q68" s="150">
        <f t="shared" ref="Q68" si="368">IF(AND(M68&lt;0,N68&gt;0),"LP",IF(AND(M68&gt;0,N68&lt;0),"PL",IF(OR(M68&lt;0,N68&lt;0),"Loss",IF(ISERROR((+N68/M68-1)*100),"NA",(+N68/M68-1)*100))))</f>
        <v>17.206677536637493</v>
      </c>
      <c r="R68" s="151">
        <f t="shared" ref="R68" si="369">IF(AND(N68&lt;0,O68&gt;0),"LP",IF(AND(N68&gt;0,O68&lt;0),"PL",IF(OR(N68&lt;0,O68&lt;0),"Loss",IF(ISERROR((+O68/N68-1)*100),"NA",(+O68/N68-1)*100))))</f>
        <v>-48.84483976566316</v>
      </c>
      <c r="S68" s="152">
        <f t="shared" ref="S68" si="370">IF(AND(O68&lt;0,P68&gt;0),"LP",IF(AND(O68&gt;0,P68&lt;0),"PL",IF(OR(O68&lt;0,P68&lt;0),"Loss",IF(ISERROR((+P68/O68-1)*100),"NA",(+P68/O68-1)*100))))</f>
        <v>104.20859214682112</v>
      </c>
      <c r="T68" s="150">
        <f t="shared" ref="T68" si="371">IFERROR((IF(($E68/N68)&lt;0,"NM",($E68/N68))),"NA")</f>
        <v>10.338477949632763</v>
      </c>
      <c r="U68" s="151">
        <f t="shared" ref="U68" si="372">IFERROR((IF(($E68/O68)&lt;0,"NM",($E68/O68))),"NA")</f>
        <v>20.210039226293489</v>
      </c>
      <c r="V68" s="152">
        <f t="shared" ref="V68" si="373">IFERROR((IF(($E68/P68)&lt;0,"NM",($E68/P68))),"NA")</f>
        <v>9.8967624299387715</v>
      </c>
      <c r="W68" s="150">
        <v>1.7140532002004325</v>
      </c>
      <c r="X68" s="151">
        <v>1.5975643350102637</v>
      </c>
      <c r="Y68" s="152">
        <v>1.3935750832708957</v>
      </c>
      <c r="Z68" s="150" t="str">
        <f t="shared" ref="Z68" si="374">IFERROR((IF(((($AK68*1000)+AL68)/AO68)&lt;0,"NM",(($AK68*1000)+AL68)/AO68)),"NA")</f>
        <v>NA</v>
      </c>
      <c r="AA68" s="151" t="str">
        <f t="shared" ref="AA68" si="375">IFERROR((IF(((($AK68*1000)+AM68)/AP68)&lt;0,"NM",(($AK68*1000)+AM68)/AP68)),"NA")</f>
        <v>NA</v>
      </c>
      <c r="AB68" s="152" t="str">
        <f t="shared" ref="AB68" si="376">IFERROR((IF(((($AK68*1000)+AN68)/AQ68)&lt;0,"NM",(($AK68*1000)+AN68)/AQ68)),"NA")</f>
        <v>NA</v>
      </c>
      <c r="AC68" s="150">
        <v>17.968720642711709</v>
      </c>
      <c r="AD68" s="151">
        <v>8.5981659813137412</v>
      </c>
      <c r="AE68" s="152">
        <v>15.041422953790542</v>
      </c>
      <c r="AF68" s="149">
        <v>0.83708276655854352</v>
      </c>
      <c r="AG68" s="153">
        <v>-0.55150880000000002</v>
      </c>
      <c r="AH68" s="154">
        <v>39.735439999999997</v>
      </c>
      <c r="AI68" s="154">
        <v>-15.9223</v>
      </c>
      <c r="AJ68" s="155">
        <v>-17.618919999999999</v>
      </c>
      <c r="AK68" s="92">
        <v>207.40111049519999</v>
      </c>
      <c r="AL68" s="92"/>
      <c r="AM68" s="92"/>
      <c r="AN68" s="92"/>
      <c r="AO68" s="92"/>
      <c r="AP68" s="92"/>
      <c r="AQ68" s="92"/>
      <c r="AR68" s="150" t="s">
        <v>311</v>
      </c>
      <c r="AS68" s="151" t="s">
        <v>311</v>
      </c>
      <c r="AT68" s="262" t="s">
        <v>311</v>
      </c>
      <c r="AU68" s="150" t="s">
        <v>311</v>
      </c>
      <c r="AV68" s="151" t="s">
        <v>311</v>
      </c>
      <c r="AW68" s="262" t="s">
        <v>311</v>
      </c>
      <c r="AX68" s="149" t="s">
        <v>1042</v>
      </c>
    </row>
    <row r="69" spans="2:50" ht="12.75">
      <c r="B69" s="104" t="s">
        <v>731</v>
      </c>
      <c r="C69" s="105" t="s">
        <v>286</v>
      </c>
      <c r="D69" s="253" t="s">
        <v>589</v>
      </c>
      <c r="E69" s="148">
        <v>302.55</v>
      </c>
      <c r="F69" s="148">
        <v>290</v>
      </c>
      <c r="G69" s="148">
        <f t="shared" ref="G69" si="377">IF(IFERROR(((IF(F69&lt;0,"-",F69))/E69*100-100),"-")=-100,"-",(IFERROR(((IF(F69&lt;0,"-",F69))/E69*100-100),"-")))</f>
        <v>-4.1480746983969681</v>
      </c>
      <c r="H69" s="148">
        <v>339.7</v>
      </c>
      <c r="I69" s="148">
        <f t="shared" ref="I69" si="378">IFERROR((E69/H69*100-100),"NA")</f>
        <v>-10.93612010597586</v>
      </c>
      <c r="J69" s="148">
        <v>136</v>
      </c>
      <c r="K69" s="149">
        <v>0.4983416965352449</v>
      </c>
      <c r="L69" s="149">
        <v>1.1616943130227</v>
      </c>
      <c r="M69" s="150">
        <v>16.545414462081123</v>
      </c>
      <c r="N69" s="151">
        <v>8.5126396237507311</v>
      </c>
      <c r="O69" s="151">
        <v>12.535994241240461</v>
      </c>
      <c r="P69" s="152">
        <v>18.542208373272846</v>
      </c>
      <c r="Q69" s="150">
        <f t="shared" ref="Q69" si="379">IF(AND(M69&lt;0,N69&gt;0),"LP",IF(AND(M69&gt;0,N69&lt;0),"PL",IF(OR(M69&lt;0,N69&lt;0),"Loss",IF(ISERROR((+N69/M69-1)*100),"NA",(+N69/M69-1)*100))))</f>
        <v>-48.549855651787702</v>
      </c>
      <c r="R69" s="151">
        <f t="shared" ref="R69" si="380">IF(AND(N69&lt;0,O69&gt;0),"LP",IF(AND(N69&gt;0,O69&lt;0),"PL",IF(OR(N69&lt;0,O69&lt;0),"Loss",IF(ISERROR((+O69/N69-1)*100),"NA",(+O69/N69-1)*100))))</f>
        <v>47.263302516229523</v>
      </c>
      <c r="S69" s="152">
        <f t="shared" ref="S69" si="381">IF(AND(O69&lt;0,P69&gt;0),"LP",IF(AND(O69&gt;0,P69&lt;0),"PL",IF(OR(O69&lt;0,P69&lt;0),"Loss",IF(ISERROR((+P69/O69-1)*100),"NA",(+P69/O69-1)*100))))</f>
        <v>47.911749291279662</v>
      </c>
      <c r="T69" s="150">
        <f t="shared" ref="T69" si="382">IFERROR((IF(($E69/N69)&lt;0,"NM",($E69/N69))),"NA")</f>
        <v>35.54126726519339</v>
      </c>
      <c r="U69" s="151">
        <f t="shared" ref="U69" si="383">IFERROR((IF(($E69/O69)&lt;0,"NM",($E69/O69))),"NA")</f>
        <v>24.134503747990085</v>
      </c>
      <c r="V69" s="152">
        <f t="shared" ref="V69" si="384">IFERROR((IF(($E69/P69)&lt;0,"NM",($E69/P69))),"NA")</f>
        <v>16.316826664298645</v>
      </c>
      <c r="W69" s="150">
        <v>1.2725874592763395</v>
      </c>
      <c r="X69" s="151">
        <v>1.2088462451288404</v>
      </c>
      <c r="Y69" s="152">
        <v>1.1463719354482726</v>
      </c>
      <c r="Z69" s="150" t="str">
        <f t="shared" ref="Z69" si="385">IFERROR((IF(((($AK69*1000)+AL69)/AO69)&lt;0,"NM",(($AK69*1000)+AL69)/AO69)),"NA")</f>
        <v>NA</v>
      </c>
      <c r="AA69" s="151" t="str">
        <f t="shared" ref="AA69" si="386">IFERROR((IF(((($AK69*1000)+AM69)/AP69)&lt;0,"NM",(($AK69*1000)+AM69)/AP69)),"NA")</f>
        <v>NA</v>
      </c>
      <c r="AB69" s="152" t="str">
        <f t="shared" ref="AB69" si="387">IFERROR((IF(((($AK69*1000)+AN69)/AQ69)&lt;0,"NM",(($AK69*1000)+AN69)/AQ69)),"NA")</f>
        <v>NA</v>
      </c>
      <c r="AC69" s="150">
        <v>3.6503377287172589</v>
      </c>
      <c r="AD69" s="151">
        <v>5.1374505016468568</v>
      </c>
      <c r="AE69" s="152">
        <v>7.4814204668346314</v>
      </c>
      <c r="AF69" s="149">
        <v>0</v>
      </c>
      <c r="AG69" s="153">
        <v>27.65823</v>
      </c>
      <c r="AH69" s="154">
        <v>60.888060000000003</v>
      </c>
      <c r="AI69" s="154">
        <v>71.416430000000005</v>
      </c>
      <c r="AJ69" s="155">
        <v>80.357680000000002</v>
      </c>
      <c r="AK69" s="92">
        <v>41.711199999999998</v>
      </c>
      <c r="AL69" s="92"/>
      <c r="AM69" s="92"/>
      <c r="AN69" s="92"/>
      <c r="AO69" s="92"/>
      <c r="AP69" s="92"/>
      <c r="AQ69" s="92"/>
      <c r="AR69" s="150">
        <v>16.746483760877499</v>
      </c>
      <c r="AS69" s="151">
        <v>24.012193423223053</v>
      </c>
      <c r="AT69" s="262">
        <v>9.4807740985319473</v>
      </c>
      <c r="AU69" s="150">
        <v>0.99942186354969942</v>
      </c>
      <c r="AV69" s="151">
        <v>1.3197159833117933</v>
      </c>
      <c r="AW69" s="262">
        <v>0.67912774378760565</v>
      </c>
      <c r="AX69" s="149" t="s">
        <v>1043</v>
      </c>
    </row>
    <row r="70" spans="2:50" ht="12.75">
      <c r="B70" s="104" t="s">
        <v>488</v>
      </c>
      <c r="C70" s="105" t="s">
        <v>286</v>
      </c>
      <c r="D70" s="253" t="s">
        <v>224</v>
      </c>
      <c r="E70" s="148">
        <v>664.1</v>
      </c>
      <c r="F70" s="148">
        <v>860</v>
      </c>
      <c r="G70" s="148">
        <f t="shared" si="9"/>
        <v>29.498569492546295</v>
      </c>
      <c r="H70" s="148">
        <v>827</v>
      </c>
      <c r="I70" s="148">
        <f t="shared" si="266"/>
        <v>-19.69770253929866</v>
      </c>
      <c r="J70" s="148">
        <v>550.4</v>
      </c>
      <c r="K70" s="149">
        <v>4.3818284348864989</v>
      </c>
      <c r="L70" s="149">
        <v>29.245571899641572</v>
      </c>
      <c r="M70" s="150">
        <v>52.525981104651166</v>
      </c>
      <c r="N70" s="151">
        <v>86.580850290697697</v>
      </c>
      <c r="O70" s="151">
        <v>90.058336641608292</v>
      </c>
      <c r="P70" s="152">
        <v>93.031780520592037</v>
      </c>
      <c r="Q70" s="150">
        <f t="shared" si="287"/>
        <v>64.834332400563156</v>
      </c>
      <c r="R70" s="151">
        <f t="shared" si="288"/>
        <v>4.0164613066686616</v>
      </c>
      <c r="S70" s="152">
        <f t="shared" si="289"/>
        <v>3.3016864288941017</v>
      </c>
      <c r="T70" s="150">
        <f t="shared" si="14"/>
        <v>7.6702873414879287</v>
      </c>
      <c r="U70" s="151">
        <f t="shared" si="15"/>
        <v>7.374109102667747</v>
      </c>
      <c r="V70" s="152">
        <f t="shared" si="16"/>
        <v>7.1384208308579602</v>
      </c>
      <c r="W70" s="150">
        <v>1.164277585051966</v>
      </c>
      <c r="X70" s="151">
        <v>1.034425558064731</v>
      </c>
      <c r="Y70" s="152">
        <v>0.92788574493474396</v>
      </c>
      <c r="Z70" s="150" t="str">
        <f t="shared" si="17"/>
        <v>NA</v>
      </c>
      <c r="AA70" s="151" t="str">
        <f t="shared" si="18"/>
        <v>NA</v>
      </c>
      <c r="AB70" s="152" t="str">
        <f t="shared" si="19"/>
        <v>NA</v>
      </c>
      <c r="AC70" s="150">
        <v>16.293400953962372</v>
      </c>
      <c r="AD70" s="151">
        <v>14.856264340229828</v>
      </c>
      <c r="AE70" s="152">
        <v>13.70419999612624</v>
      </c>
      <c r="AF70" s="149">
        <v>1.3552175877126937</v>
      </c>
      <c r="AG70" s="153">
        <v>-15.71266</v>
      </c>
      <c r="AH70" s="154">
        <v>12.24541</v>
      </c>
      <c r="AI70" s="154">
        <v>42.220790000000001</v>
      </c>
      <c r="AJ70" s="155">
        <v>23.899249999999999</v>
      </c>
      <c r="AK70" s="92">
        <v>366.75903999999997</v>
      </c>
      <c r="AL70" s="92"/>
      <c r="AM70" s="92"/>
      <c r="AN70" s="92"/>
      <c r="AO70" s="92"/>
      <c r="AP70" s="92"/>
      <c r="AQ70" s="92"/>
      <c r="AR70" s="150">
        <v>9.7216404211870628</v>
      </c>
      <c r="AS70" s="151">
        <v>13.267408936684884</v>
      </c>
      <c r="AT70" s="262">
        <v>6.1758719056892408</v>
      </c>
      <c r="AU70" s="150">
        <v>1.3768796300897193</v>
      </c>
      <c r="AV70" s="151">
        <v>2.0095544564758154</v>
      </c>
      <c r="AW70" s="262">
        <v>0.74420480370362296</v>
      </c>
      <c r="AX70" s="149" t="s">
        <v>1044</v>
      </c>
    </row>
    <row r="71" spans="2:50" ht="12.75">
      <c r="B71" s="104" t="s">
        <v>515</v>
      </c>
      <c r="C71" s="105" t="s">
        <v>286</v>
      </c>
      <c r="D71" s="253" t="s">
        <v>745</v>
      </c>
      <c r="E71" s="148">
        <v>187.8</v>
      </c>
      <c r="F71" s="148">
        <v>230</v>
      </c>
      <c r="G71" s="148">
        <f t="shared" ref="G71" si="388">IF(IFERROR(((IF(F71&lt;0,"-",F71))/E71*100-100),"-")=-100,"-",(IFERROR(((IF(F71&lt;0,"-",F71))/E71*100-100),"-")))</f>
        <v>22.470713525026611</v>
      </c>
      <c r="H71" s="148">
        <v>194.2</v>
      </c>
      <c r="I71" s="148">
        <f t="shared" si="266"/>
        <v>-3.2955715756951491</v>
      </c>
      <c r="J71" s="148">
        <v>2469.4499999999998</v>
      </c>
      <c r="K71" s="149">
        <v>5.5083191756272392</v>
      </c>
      <c r="L71" s="149">
        <v>17.513046738351253</v>
      </c>
      <c r="M71" s="150">
        <v>6.5396605193433031</v>
      </c>
      <c r="N71" s="151">
        <v>9.3097061399631915</v>
      </c>
      <c r="O71" s="151">
        <v>11.731893361171073</v>
      </c>
      <c r="P71" s="152">
        <v>15.161062794797552</v>
      </c>
      <c r="Q71" s="150">
        <f t="shared" ref="Q71" si="389">IF(AND(M71&lt;0,N71&gt;0),"LP",IF(AND(M71&gt;0,N71&lt;0),"PL",IF(OR(M71&lt;0,N71&lt;0),"Loss",IF(ISERROR((+N71/M71-1)*100),"NA",(+N71/M71-1)*100))))</f>
        <v>42.35763633947851</v>
      </c>
      <c r="R71" s="151">
        <f t="shared" ref="R71" si="390">IF(AND(N71&lt;0,O71&gt;0),"LP",IF(AND(N71&gt;0,O71&lt;0),"PL",IF(OR(N71&lt;0,O71&lt;0),"Loss",IF(ISERROR((+O71/N71-1)*100),"NA",(+O71/N71-1)*100))))</f>
        <v>26.017869788717718</v>
      </c>
      <c r="S71" s="152">
        <f t="shared" ref="S71" si="391">IF(AND(O71&lt;0,P71&gt;0),"LP",IF(AND(O71&gt;0,P71&lt;0),"PL",IF(OR(O71&lt;0,P71&lt;0),"Loss",IF(ISERROR((+P71/O71-1)*100),"NA",(+P71/O71-1)*100))))</f>
        <v>29.229463037705106</v>
      </c>
      <c r="T71" s="150">
        <f t="shared" ref="T71" si="392">IFERROR((IF(($E71/N71)&lt;0,"NM",($E71/N71))),"NA")</f>
        <v>20.172494939860961</v>
      </c>
      <c r="U71" s="151">
        <f t="shared" ref="U71" si="393">IFERROR((IF(($E71/O71)&lt;0,"NM",($E71/O71))),"NA")</f>
        <v>16.007646354983052</v>
      </c>
      <c r="V71" s="152">
        <f t="shared" ref="V71" si="394">IFERROR((IF(($E71/P71)&lt;0,"NM",($E71/P71))),"NA")</f>
        <v>12.38699440414182</v>
      </c>
      <c r="W71" s="150">
        <v>1.9942578601647554</v>
      </c>
      <c r="X71" s="151">
        <v>1.8162078315493737</v>
      </c>
      <c r="Y71" s="152">
        <v>1.6257905636352539</v>
      </c>
      <c r="Z71" s="150" t="str">
        <f t="shared" ref="Z71" si="395">IFERROR((IF(((($AK71*1000)+AL71)/AO71)&lt;0,"NM",(($AK71*1000)+AL71)/AO71)),"NA")</f>
        <v>NA</v>
      </c>
      <c r="AA71" s="151" t="str">
        <f t="shared" ref="AA71" si="396">IFERROR((IF(((($AK71*1000)+AM71)/AP71)&lt;0,"NM",(($AK71*1000)+AM71)/AP71)),"NA")</f>
        <v>NA</v>
      </c>
      <c r="AB71" s="152" t="str">
        <f t="shared" ref="AB71" si="397">IFERROR((IF(((($AK71*1000)+AN71)/AQ71)&lt;0,"NM",(($AK71*1000)+AN71)/AQ71)),"NA")</f>
        <v>NA</v>
      </c>
      <c r="AC71" s="150">
        <v>10.305956771227486</v>
      </c>
      <c r="AD71" s="151">
        <v>11.876030799769227</v>
      </c>
      <c r="AE71" s="152">
        <v>13.851076672217777</v>
      </c>
      <c r="AF71" s="149">
        <v>1.331203407880724</v>
      </c>
      <c r="AG71" s="153">
        <v>4.7698739999999997</v>
      </c>
      <c r="AH71" s="154">
        <v>18.224740000000001</v>
      </c>
      <c r="AI71" s="154">
        <v>49.047620000000002</v>
      </c>
      <c r="AJ71" s="155">
        <v>13.74924</v>
      </c>
      <c r="AK71" s="92">
        <v>461.04631499999994</v>
      </c>
      <c r="AL71" s="92"/>
      <c r="AM71" s="92"/>
      <c r="AN71" s="92"/>
      <c r="AO71" s="92"/>
      <c r="AP71" s="92"/>
      <c r="AQ71" s="92"/>
      <c r="AR71" s="150">
        <v>14.703334018333893</v>
      </c>
      <c r="AS71" s="151">
        <v>17.942179943775052</v>
      </c>
      <c r="AT71" s="262">
        <v>11.464488092892733</v>
      </c>
      <c r="AU71" s="150">
        <v>1.4806636945269025</v>
      </c>
      <c r="AV71" s="151">
        <v>2.0040357638824404</v>
      </c>
      <c r="AW71" s="262">
        <v>0.95729162517136468</v>
      </c>
      <c r="AX71" s="149" t="s">
        <v>1045</v>
      </c>
    </row>
    <row r="72" spans="2:50" ht="12.75">
      <c r="B72" s="104" t="s">
        <v>1304</v>
      </c>
      <c r="C72" s="105" t="s">
        <v>286</v>
      </c>
      <c r="D72" s="253" t="s">
        <v>586</v>
      </c>
      <c r="E72" s="148">
        <v>202.65</v>
      </c>
      <c r="F72" s="148">
        <v>250</v>
      </c>
      <c r="G72" s="148">
        <f t="shared" ref="G72" si="398">IF(IFERROR(((IF(F72&lt;0,"-",F72))/E72*100-100),"-")=-100,"-",(IFERROR(((IF(F72&lt;0,"-",F72))/E72*100-100),"-")))</f>
        <v>23.365408339501599</v>
      </c>
      <c r="H72" s="148">
        <v>230.25</v>
      </c>
      <c r="I72" s="148">
        <f t="shared" ref="I72" si="399">IFERROR((E72/H72*100-100),"NA")</f>
        <v>-11.986970684039093</v>
      </c>
      <c r="J72" s="148">
        <v>846.4</v>
      </c>
      <c r="K72" s="149">
        <v>2.0603823178016727</v>
      </c>
      <c r="L72" s="149">
        <v>22.486665902031064</v>
      </c>
      <c r="M72" s="150">
        <v>17.724007561436675</v>
      </c>
      <c r="N72" s="151">
        <v>25.959950381003029</v>
      </c>
      <c r="O72" s="151">
        <v>28.59545399896809</v>
      </c>
      <c r="P72" s="152">
        <v>35.6925743550593</v>
      </c>
      <c r="Q72" s="150">
        <f t="shared" ref="Q72" si="400">IF(AND(M72&lt;0,N72&gt;0),"LP",IF(AND(M72&gt;0,N72&lt;0),"PL",IF(OR(M72&lt;0,N72&lt;0),"Loss",IF(ISERROR((+N72/M72-1)*100),"NA",(+N72/M72-1)*100))))</f>
        <v>46.467723459370738</v>
      </c>
      <c r="R72" s="151">
        <f t="shared" ref="R72" si="401">IF(AND(N72&lt;0,O72&gt;0),"LP",IF(AND(N72&gt;0,O72&lt;0),"PL",IF(OR(N72&lt;0,O72&lt;0),"Loss",IF(ISERROR((+O72/N72-1)*100),"NA",(+O72/N72-1)*100))))</f>
        <v>10.15219050608691</v>
      </c>
      <c r="S72" s="152">
        <f t="shared" ref="S72" si="402">IF(AND(O72&lt;0,P72&gt;0),"LP",IF(AND(O72&gt;0,P72&lt;0),"PL",IF(OR(O72&lt;0,P72&lt;0),"Loss",IF(ISERROR((+P72/O72-1)*100),"NA",(+P72/O72-1)*100))))</f>
        <v>24.819051155289639</v>
      </c>
      <c r="T72" s="150">
        <f t="shared" ref="T72" si="403">IFERROR((IF(($E72/N72)&lt;0,"NM",($E72/N72))),"NA")</f>
        <v>7.8062552903912792</v>
      </c>
      <c r="U72" s="151">
        <f t="shared" ref="U72" si="404">IFERROR((IF(($E72/O72)&lt;0,"NM",($E72/O72))),"NA")</f>
        <v>7.0867907887496013</v>
      </c>
      <c r="V72" s="152">
        <f t="shared" ref="V72" si="405">IFERROR((IF(($E72/P72)&lt;0,"NM",($E72/P72))),"NA")</f>
        <v>5.6776515469043227</v>
      </c>
      <c r="W72" s="150">
        <v>1.4853787049909926</v>
      </c>
      <c r="X72" s="151">
        <v>1.2574522372054031</v>
      </c>
      <c r="Y72" s="152">
        <v>1.0526250256909151</v>
      </c>
      <c r="Z72" s="150" t="str">
        <f t="shared" ref="Z72" si="406">IFERROR((IF(((($AK72*1000)+AL72)/AO72)&lt;0,"NM",(($AK72*1000)+AL72)/AO72)),"NA")</f>
        <v>NA</v>
      </c>
      <c r="AA72" s="151" t="str">
        <f t="shared" ref="AA72" si="407">IFERROR((IF(((($AK72*1000)+AM72)/AP72)&lt;0,"NM",(($AK72*1000)+AM72)/AP72)),"NA")</f>
        <v>NA</v>
      </c>
      <c r="AB72" s="152" t="str">
        <f t="shared" ref="AB72" si="408">IFERROR((IF(((($AK72*1000)+AN72)/AQ72)&lt;0,"NM",(($AK72*1000)+AN72)/AQ72)),"NA")</f>
        <v>NA</v>
      </c>
      <c r="AC72" s="150">
        <v>20.736851964528856</v>
      </c>
      <c r="AD72" s="151">
        <v>19.218081676367309</v>
      </c>
      <c r="AE72" s="152">
        <v>20.183661024962475</v>
      </c>
      <c r="AF72" s="149">
        <v>1.7517887984209228</v>
      </c>
      <c r="AG72" s="153">
        <v>-3.9118040000000001</v>
      </c>
      <c r="AH72" s="154">
        <v>16.29842</v>
      </c>
      <c r="AI72" s="154">
        <v>37.810270000000003</v>
      </c>
      <c r="AJ72" s="155">
        <v>17.854030000000002</v>
      </c>
      <c r="AK72" s="92">
        <v>172.45400000000001</v>
      </c>
      <c r="AL72" s="92"/>
      <c r="AM72" s="92"/>
      <c r="AN72" s="92"/>
      <c r="AO72" s="92"/>
      <c r="AP72" s="92"/>
      <c r="AQ72" s="92"/>
      <c r="AR72" s="150">
        <v>7.5052334776982823</v>
      </c>
      <c r="AS72" s="151">
        <v>9.9194123580078752</v>
      </c>
      <c r="AT72" s="262">
        <v>5.0910545973886894</v>
      </c>
      <c r="AU72" s="150">
        <v>1.4206603295284541</v>
      </c>
      <c r="AV72" s="151">
        <v>1.9106285848994591</v>
      </c>
      <c r="AW72" s="262">
        <v>0.93069207415744926</v>
      </c>
      <c r="AX72" s="149" t="s">
        <v>1046</v>
      </c>
    </row>
    <row r="73" spans="2:50" ht="12.75">
      <c r="B73" s="104" t="s">
        <v>732</v>
      </c>
      <c r="C73" s="105" t="s">
        <v>286</v>
      </c>
      <c r="D73" s="253" t="s">
        <v>530</v>
      </c>
      <c r="E73" s="148">
        <v>287.7</v>
      </c>
      <c r="F73" s="148">
        <v>360</v>
      </c>
      <c r="G73" s="148">
        <f t="shared" ref="G73" si="409">IF(IFERROR(((IF(F73&lt;0,"-",F73))/E73*100-100),"-")=-100,"-",(IFERROR(((IF(F73&lt;0,"-",F73))/E73*100-100),"-")))</f>
        <v>25.130344108446295</v>
      </c>
      <c r="H73" s="148">
        <v>387.7</v>
      </c>
      <c r="I73" s="148">
        <f t="shared" si="266"/>
        <v>-25.793139025019343</v>
      </c>
      <c r="J73" s="148">
        <v>181.45724890829695</v>
      </c>
      <c r="K73" s="149">
        <v>0.6522271605025225</v>
      </c>
      <c r="L73" s="149">
        <v>0.9815493966547193</v>
      </c>
      <c r="M73" s="150">
        <v>12.255153067447248</v>
      </c>
      <c r="N73" s="151">
        <v>15.10762851393377</v>
      </c>
      <c r="O73" s="151">
        <v>17.215534777418235</v>
      </c>
      <c r="P73" s="152">
        <v>22.150148332223054</v>
      </c>
      <c r="Q73" s="150">
        <f t="shared" ref="Q73" si="410">IF(AND(M73&lt;0,N73&gt;0),"LP",IF(AND(M73&gt;0,N73&lt;0),"PL",IF(OR(M73&lt;0,N73&lt;0),"Loss",IF(ISERROR((+N73/M73-1)*100),"NA",(+N73/M73-1)*100))))</f>
        <v>23.275722716702816</v>
      </c>
      <c r="R73" s="151">
        <f t="shared" ref="R73" si="411">IF(AND(N73&lt;0,O73&gt;0),"LP",IF(AND(N73&gt;0,O73&lt;0),"PL",IF(OR(N73&lt;0,O73&lt;0),"Loss",IF(ISERROR((+O73/N73-1)*100),"NA",(+O73/N73-1)*100))))</f>
        <v>13.952595283504232</v>
      </c>
      <c r="S73" s="152">
        <f t="shared" ref="S73" si="412">IF(AND(O73&lt;0,P73&gt;0),"LP",IF(AND(O73&gt;0,P73&lt;0),"PL",IF(OR(O73&lt;0,P73&lt;0),"Loss",IF(ISERROR((+P73/O73-1)*100),"NA",(+P73/O73-1)*100))))</f>
        <v>28.663725051850243</v>
      </c>
      <c r="T73" s="150">
        <f t="shared" ref="T73" si="413">IFERROR((IF(($E73/N73)&lt;0,"NM",($E73/N73))),"NA")</f>
        <v>19.043359434914237</v>
      </c>
      <c r="U73" s="151">
        <f t="shared" ref="U73" si="414">IFERROR((IF(($E73/O73)&lt;0,"NM",($E73/O73))),"NA")</f>
        <v>16.7116504784608</v>
      </c>
      <c r="V73" s="152">
        <f t="shared" ref="V73" si="415">IFERROR((IF(($E73/P73)&lt;0,"NM",($E73/P73))),"NA")</f>
        <v>12.988626337163927</v>
      </c>
      <c r="W73" s="150">
        <v>2.73753908528098</v>
      </c>
      <c r="X73" s="151">
        <v>2.0849011610264823</v>
      </c>
      <c r="Y73" s="152">
        <v>1.821239122233882</v>
      </c>
      <c r="Z73" s="150" t="str">
        <f t="shared" ref="Z73" si="416">IFERROR((IF(((($AK73*1000)+AL73)/AO73)&lt;0,"NM",(($AK73*1000)+AL73)/AO73)),"NA")</f>
        <v>NA</v>
      </c>
      <c r="AA73" s="151" t="str">
        <f t="shared" ref="AA73" si="417">IFERROR((IF(((($AK73*1000)+AM73)/AP73)&lt;0,"NM",(($AK73*1000)+AM73)/AP73)),"NA")</f>
        <v>NA</v>
      </c>
      <c r="AB73" s="152" t="str">
        <f t="shared" ref="AB73" si="418">IFERROR((IF(((($AK73*1000)+AN73)/AQ73)&lt;0,"NM",(($AK73*1000)+AN73)/AQ73)),"NA")</f>
        <v>NA</v>
      </c>
      <c r="AC73" s="150">
        <v>15.563868430751837</v>
      </c>
      <c r="AD73" s="151">
        <v>14.779182412675542</v>
      </c>
      <c r="AE73" s="152">
        <v>14.968262073110333</v>
      </c>
      <c r="AF73" s="149">
        <v>0</v>
      </c>
      <c r="AG73" s="153">
        <v>-2.4910990000000002</v>
      </c>
      <c r="AH73" s="154">
        <v>3.081331</v>
      </c>
      <c r="AI73" s="154">
        <v>-5.6978999999999997</v>
      </c>
      <c r="AJ73" s="155">
        <v>-0.76458400000000004</v>
      </c>
      <c r="AK73" s="92">
        <v>54.591413334061137</v>
      </c>
      <c r="AL73" s="92"/>
      <c r="AM73" s="92"/>
      <c r="AN73" s="92"/>
      <c r="AO73" s="92"/>
      <c r="AP73" s="92"/>
      <c r="AQ73" s="92"/>
      <c r="AR73" s="150">
        <v>21.428722534033227</v>
      </c>
      <c r="AS73" s="151">
        <v>27.248854348221528</v>
      </c>
      <c r="AT73" s="262">
        <v>15.608590719844928</v>
      </c>
      <c r="AU73" s="150">
        <v>3.063482666026903</v>
      </c>
      <c r="AV73" s="151">
        <v>3.8588308807146867</v>
      </c>
      <c r="AW73" s="262">
        <v>2.2681344513391193</v>
      </c>
      <c r="AX73" s="149" t="s">
        <v>1047</v>
      </c>
    </row>
    <row r="74" spans="2:50" ht="12.75">
      <c r="B74" s="104" t="s">
        <v>489</v>
      </c>
      <c r="C74" s="105" t="s">
        <v>286</v>
      </c>
      <c r="D74" s="253" t="s">
        <v>225</v>
      </c>
      <c r="E74" s="148">
        <v>333.55</v>
      </c>
      <c r="F74" s="148">
        <v>350</v>
      </c>
      <c r="G74" s="148">
        <f t="shared" si="9"/>
        <v>4.9317943336830865</v>
      </c>
      <c r="H74" s="148">
        <v>342.9</v>
      </c>
      <c r="I74" s="148">
        <f t="shared" si="266"/>
        <v>-2.7267424905219997</v>
      </c>
      <c r="J74" s="148">
        <v>1235.5299199999999</v>
      </c>
      <c r="K74" s="149">
        <v>5.0269977808363198</v>
      </c>
      <c r="L74" s="149">
        <v>12.245742652329749</v>
      </c>
      <c r="M74" s="150">
        <v>16.085603112840463</v>
      </c>
      <c r="N74" s="151">
        <v>14.254860661049905</v>
      </c>
      <c r="O74" s="151">
        <v>22.59013833393783</v>
      </c>
      <c r="P74" s="152">
        <v>28.104706616594981</v>
      </c>
      <c r="Q74" s="150">
        <f t="shared" si="287"/>
        <v>-11.381248430338008</v>
      </c>
      <c r="R74" s="151">
        <f t="shared" si="288"/>
        <v>58.473231489826503</v>
      </c>
      <c r="S74" s="152">
        <f t="shared" si="289"/>
        <v>24.411396695045706</v>
      </c>
      <c r="T74" s="150">
        <f t="shared" si="14"/>
        <v>23.399036155533576</v>
      </c>
      <c r="U74" s="151">
        <f t="shared" si="15"/>
        <v>14.765292494862594</v>
      </c>
      <c r="V74" s="152">
        <f t="shared" si="16"/>
        <v>11.868118907992756</v>
      </c>
      <c r="W74" s="150">
        <v>2.1494215418610705</v>
      </c>
      <c r="X74" s="151">
        <v>1.9533584862811337</v>
      </c>
      <c r="Y74" s="152">
        <v>1.7476888321995958</v>
      </c>
      <c r="Z74" s="150" t="str">
        <f t="shared" si="17"/>
        <v>NA</v>
      </c>
      <c r="AA74" s="151" t="str">
        <f t="shared" si="18"/>
        <v>NA</v>
      </c>
      <c r="AB74" s="152" t="str">
        <f t="shared" si="19"/>
        <v>NA</v>
      </c>
      <c r="AC74" s="150">
        <v>9.9121436687944087</v>
      </c>
      <c r="AD74" s="151">
        <v>13.86159670310397</v>
      </c>
      <c r="AE74" s="152">
        <v>15.544241459003244</v>
      </c>
      <c r="AF74" s="149">
        <v>1.8887722980062958</v>
      </c>
      <c r="AG74" s="153">
        <v>10.942959999999999</v>
      </c>
      <c r="AH74" s="154">
        <v>21.666969999999999</v>
      </c>
      <c r="AI74" s="154">
        <v>12.004709999999999</v>
      </c>
      <c r="AJ74" s="155">
        <v>20.567509999999999</v>
      </c>
      <c r="AK74" s="92">
        <v>420.759714256</v>
      </c>
      <c r="AL74" s="92"/>
      <c r="AM74" s="92"/>
      <c r="AN74" s="92"/>
      <c r="AO74" s="92"/>
      <c r="AP74" s="92"/>
      <c r="AQ74" s="92"/>
      <c r="AR74" s="150">
        <v>16.945321073330284</v>
      </c>
      <c r="AS74" s="151">
        <v>23.997194770699554</v>
      </c>
      <c r="AT74" s="262">
        <v>9.8934473759610135</v>
      </c>
      <c r="AU74" s="150">
        <v>1.4503256990781888</v>
      </c>
      <c r="AV74" s="151">
        <v>1.6982562911215229</v>
      </c>
      <c r="AW74" s="262">
        <v>1.2023951070348546</v>
      </c>
      <c r="AX74" s="149" t="s">
        <v>1048</v>
      </c>
    </row>
    <row r="75" spans="2:50" ht="12.75">
      <c r="B75" s="104" t="s">
        <v>490</v>
      </c>
      <c r="C75" s="105" t="s">
        <v>287</v>
      </c>
      <c r="D75" s="253" t="s">
        <v>226</v>
      </c>
      <c r="E75" s="148">
        <v>2058.8000000000002</v>
      </c>
      <c r="F75" s="148">
        <v>1720</v>
      </c>
      <c r="G75" s="148">
        <f t="shared" si="9"/>
        <v>-16.456188070720813</v>
      </c>
      <c r="H75" s="148">
        <v>2077.4499999999998</v>
      </c>
      <c r="I75" s="148">
        <f t="shared" si="266"/>
        <v>-0.89773520421668707</v>
      </c>
      <c r="J75" s="148">
        <v>401.46199999999999</v>
      </c>
      <c r="K75" s="149">
        <v>9.8204703930704902</v>
      </c>
      <c r="L75" s="149">
        <v>14.368684157706092</v>
      </c>
      <c r="M75" s="150">
        <v>86.52505430342157</v>
      </c>
      <c r="N75" s="151">
        <v>100.87293442467782</v>
      </c>
      <c r="O75" s="151">
        <v>126.72034395296852</v>
      </c>
      <c r="P75" s="152">
        <v>142.75386320888899</v>
      </c>
      <c r="Q75" s="150">
        <f t="shared" si="287"/>
        <v>16.582341654408971</v>
      </c>
      <c r="R75" s="151">
        <f t="shared" si="288"/>
        <v>25.623731158124528</v>
      </c>
      <c r="S75" s="152">
        <f t="shared" si="289"/>
        <v>12.652679716424387</v>
      </c>
      <c r="T75" s="150">
        <f t="shared" si="14"/>
        <v>20.409835519728173</v>
      </c>
      <c r="U75" s="151">
        <f t="shared" si="15"/>
        <v>16.246799336056974</v>
      </c>
      <c r="V75" s="152">
        <f t="shared" si="16"/>
        <v>14.422026512777435</v>
      </c>
      <c r="W75" s="150">
        <v>3.4027177099457324</v>
      </c>
      <c r="X75" s="151">
        <v>2.9222681249217386</v>
      </c>
      <c r="Y75" s="152">
        <v>2.5168378816153303</v>
      </c>
      <c r="Z75" s="150" t="str">
        <f t="shared" si="17"/>
        <v>NA</v>
      </c>
      <c r="AA75" s="151" t="str">
        <f t="shared" si="18"/>
        <v>NA</v>
      </c>
      <c r="AB75" s="152" t="str">
        <f t="shared" si="19"/>
        <v>NA</v>
      </c>
      <c r="AC75" s="150">
        <v>17.858730037387151</v>
      </c>
      <c r="AD75" s="151">
        <v>19.353013711262442</v>
      </c>
      <c r="AE75" s="152">
        <v>18.752168029090477</v>
      </c>
      <c r="AF75" s="149">
        <v>1.1657276083155235</v>
      </c>
      <c r="AG75" s="153">
        <v>12.56424</v>
      </c>
      <c r="AH75" s="154">
        <v>39.414250000000003</v>
      </c>
      <c r="AI75" s="154">
        <v>63.59158</v>
      </c>
      <c r="AJ75" s="155">
        <v>39.357640000000004</v>
      </c>
      <c r="AK75" s="92">
        <v>821.97337190000007</v>
      </c>
      <c r="AL75" s="92"/>
      <c r="AM75" s="92"/>
      <c r="AN75" s="92"/>
      <c r="AO75" s="92"/>
      <c r="AP75" s="92"/>
      <c r="AQ75" s="92"/>
      <c r="AR75" s="150">
        <v>10.215418237256184</v>
      </c>
      <c r="AS75" s="151">
        <v>12.932619649722831</v>
      </c>
      <c r="AT75" s="262">
        <v>7.4982168247895373</v>
      </c>
      <c r="AU75" s="150">
        <v>2.0009727107481106</v>
      </c>
      <c r="AV75" s="151">
        <v>2.5152460191204642</v>
      </c>
      <c r="AW75" s="262">
        <v>1.4866994023757569</v>
      </c>
      <c r="AX75" s="149" t="s">
        <v>1049</v>
      </c>
    </row>
    <row r="76" spans="2:50" ht="12.75">
      <c r="B76" s="104" t="s">
        <v>1305</v>
      </c>
      <c r="C76" s="105" t="s">
        <v>287</v>
      </c>
      <c r="D76" s="253" t="s">
        <v>587</v>
      </c>
      <c r="E76" s="148">
        <v>1091.95</v>
      </c>
      <c r="F76" s="148">
        <v>1000</v>
      </c>
      <c r="G76" s="148">
        <f t="shared" ref="G76" si="419">IF(IFERROR(((IF(F76&lt;0,"-",F76))/E76*100-100),"-")=-100,"-",(IFERROR(((IF(F76&lt;0,"-",F76))/E76*100-100),"-")))</f>
        <v>-8.420715234214029</v>
      </c>
      <c r="H76" s="148">
        <v>1143</v>
      </c>
      <c r="I76" s="148">
        <f t="shared" ref="I76" si="420">IFERROR((E76/H76*100-100),"NA")</f>
        <v>-4.4663167104112063</v>
      </c>
      <c r="J76" s="148">
        <v>225</v>
      </c>
      <c r="K76" s="149">
        <v>2.9271505376344087</v>
      </c>
      <c r="L76" s="149">
        <v>20.898394743130225</v>
      </c>
      <c r="M76" s="150">
        <v>74.892939451078988</v>
      </c>
      <c r="N76" s="151">
        <v>-74.980636545737823</v>
      </c>
      <c r="O76" s="151">
        <v>40.886297882706479</v>
      </c>
      <c r="P76" s="152">
        <v>78.327701186082123</v>
      </c>
      <c r="Q76" s="150" t="str">
        <f t="shared" ref="Q76" si="421">IF(AND(M76&lt;0,N76&gt;0),"LP",IF(AND(M76&gt;0,N76&lt;0),"PL",IF(OR(M76&lt;0,N76&lt;0),"Loss",IF(ISERROR((+N76/M76-1)*100),"NA",(+N76/M76-1)*100))))</f>
        <v>PL</v>
      </c>
      <c r="R76" s="151" t="str">
        <f t="shared" ref="R76" si="422">IF(AND(N76&lt;0,O76&gt;0),"LP",IF(AND(N76&gt;0,O76&lt;0),"PL",IF(OR(N76&lt;0,O76&lt;0),"Loss",IF(ISERROR((+O76/N76-1)*100),"NA",(+O76/N76-1)*100))))</f>
        <v>LP</v>
      </c>
      <c r="S76" s="152">
        <f t="shared" ref="S76" si="423">IF(AND(O76&lt;0,P76&gt;0),"LP",IF(AND(O76&gt;0,P76&lt;0),"PL",IF(OR(O76&lt;0,P76&lt;0),"Loss",IF(ISERROR((+P76/O76-1)*100),"NA",(+P76/O76-1)*100))))</f>
        <v>91.574452181477866</v>
      </c>
      <c r="T76" s="150" t="str">
        <f t="shared" ref="T76" si="424">IFERROR((IF(($E76/N76)&lt;0,"NM",($E76/N76))),"NA")</f>
        <v>NM</v>
      </c>
      <c r="U76" s="151">
        <f t="shared" ref="U76" si="425">IFERROR((IF(($E76/O76)&lt;0,"NM",($E76/O76))),"NA")</f>
        <v>26.706991254932326</v>
      </c>
      <c r="V76" s="152">
        <f t="shared" ref="V76" si="426">IFERROR((IF(($E76/P76)&lt;0,"NM",($E76/P76))),"NA")</f>
        <v>13.940789573357558</v>
      </c>
      <c r="W76" s="150">
        <v>0.92369659845502428</v>
      </c>
      <c r="X76" s="151">
        <v>0.90017750365538096</v>
      </c>
      <c r="Y76" s="152">
        <v>0.85642350236730946</v>
      </c>
      <c r="Z76" s="150" t="str">
        <f t="shared" ref="Z76" si="427">IFERROR((IF(((($AK76*1000)+AL76)/AO76)&lt;0,"NM",(($AK76*1000)+AL76)/AO76)),"NA")</f>
        <v>NA</v>
      </c>
      <c r="AA76" s="151" t="str">
        <f t="shared" ref="AA76" si="428">IFERROR((IF(((($AK76*1000)+AM76)/AP76)&lt;0,"NM",(($AK76*1000)+AM76)/AP76)),"NA")</f>
        <v>NA</v>
      </c>
      <c r="AB76" s="152" t="str">
        <f t="shared" ref="AB76" si="429">IFERROR((IF(((($AK76*1000)+AN76)/AQ76)&lt;0,"NM",(($AK76*1000)+AN76)/AQ76)),"NA")</f>
        <v>NA</v>
      </c>
      <c r="AC76" s="150">
        <v>-5.8471126054457319</v>
      </c>
      <c r="AD76" s="151">
        <v>3.4140326832470849</v>
      </c>
      <c r="AE76" s="152">
        <v>6.2963118322269214</v>
      </c>
      <c r="AF76" s="149">
        <v>0.91579284765785973</v>
      </c>
      <c r="AG76" s="153">
        <v>19.162990000000001</v>
      </c>
      <c r="AH76" s="154">
        <v>30.218830000000001</v>
      </c>
      <c r="AI76" s="154">
        <v>4.5929120000000001</v>
      </c>
      <c r="AJ76" s="155">
        <v>17.237490000000001</v>
      </c>
      <c r="AK76" s="92">
        <v>245.00250000000003</v>
      </c>
      <c r="AL76" s="92"/>
      <c r="AM76" s="92"/>
      <c r="AN76" s="92"/>
      <c r="AO76" s="92"/>
      <c r="AP76" s="92"/>
      <c r="AQ76" s="92"/>
      <c r="AR76" s="150">
        <v>16.305796221817467</v>
      </c>
      <c r="AS76" s="151">
        <v>22.728459423793691</v>
      </c>
      <c r="AT76" s="262">
        <v>9.8831330198412424</v>
      </c>
      <c r="AU76" s="150">
        <v>0.75306347547688901</v>
      </c>
      <c r="AV76" s="151">
        <v>0.88672430650176004</v>
      </c>
      <c r="AW76" s="262">
        <v>0.61940264445201798</v>
      </c>
      <c r="AX76" s="149" t="s">
        <v>1050</v>
      </c>
    </row>
    <row r="77" spans="2:50" ht="12.75">
      <c r="B77" s="104" t="s">
        <v>513</v>
      </c>
      <c r="C77" s="105" t="s">
        <v>286</v>
      </c>
      <c r="D77" s="253" t="s">
        <v>507</v>
      </c>
      <c r="E77" s="148">
        <v>969.95</v>
      </c>
      <c r="F77" s="148">
        <v>1015</v>
      </c>
      <c r="G77" s="148">
        <f t="shared" ref="G77" si="430">IF(IFERROR(((IF(F77&lt;0,"-",F77))/E77*100-100),"-")=-100,"-",(IFERROR(((IF(F77&lt;0,"-",F77))/E77*100-100),"-")))</f>
        <v>4.6445693076962726</v>
      </c>
      <c r="H77" s="148">
        <v>1201.45</v>
      </c>
      <c r="I77" s="148">
        <f t="shared" si="266"/>
        <v>-19.268384035956558</v>
      </c>
      <c r="J77" s="148">
        <v>259.71999999999997</v>
      </c>
      <c r="K77" s="149">
        <v>3.1025214097968936</v>
      </c>
      <c r="L77" s="149">
        <v>41.416202246117088</v>
      </c>
      <c r="M77" s="150">
        <v>61.94480634845435</v>
      </c>
      <c r="N77" s="151">
        <v>58.062913907284759</v>
      </c>
      <c r="O77" s="151">
        <v>69.844480449663905</v>
      </c>
      <c r="P77" s="152">
        <v>88.793466654536118</v>
      </c>
      <c r="Q77" s="150">
        <f t="shared" ref="Q77" si="431">IF(AND(M77&lt;0,N77&gt;0),"LP",IF(AND(M77&gt;0,N77&lt;0),"PL",IF(OR(M77&lt;0,N77&lt;0),"Loss",IF(ISERROR((+N77/M77-1)*100),"NA",(+N77/M77-1)*100))))</f>
        <v>-6.2666955795018797</v>
      </c>
      <c r="R77" s="151">
        <f t="shared" ref="R77" si="432">IF(AND(N77&lt;0,O77&gt;0),"LP",IF(AND(N77&gt;0,O77&lt;0),"PL",IF(OR(N77&lt;0,O77&lt;0),"Loss",IF(ISERROR((+O77/N77-1)*100),"NA",(+O77/N77-1)*100))))</f>
        <v>20.291035619039089</v>
      </c>
      <c r="S77" s="152">
        <f t="shared" ref="S77" si="433">IF(AND(O77&lt;0,P77&gt;0),"LP",IF(AND(O77&gt;0,P77&lt;0),"PL",IF(OR(O77&lt;0,P77&lt;0),"Loss",IF(ISERROR((+P77/O77-1)*100),"NA",(+P77/O77-1)*100))))</f>
        <v>27.130255795271509</v>
      </c>
      <c r="T77" s="150">
        <f t="shared" ref="T77" si="434">IFERROR((IF(($E77/N77)&lt;0,"NM",($E77/N77))),"NA")</f>
        <v>16.705155403478759</v>
      </c>
      <c r="U77" s="151">
        <f t="shared" ref="U77" si="435">IFERROR((IF(($E77/O77)&lt;0,"NM",($E77/O77))),"NA")</f>
        <v>13.887282055151539</v>
      </c>
      <c r="V77" s="152">
        <f t="shared" ref="V77" si="436">IFERROR((IF(($E77/P77)&lt;0,"NM",($E77/P77))),"NA")</f>
        <v>10.923664054853624</v>
      </c>
      <c r="W77" s="150">
        <v>1.6823027371975177</v>
      </c>
      <c r="X77" s="151">
        <v>1.5005289431414939</v>
      </c>
      <c r="Y77" s="152">
        <v>1.3407006815566964</v>
      </c>
      <c r="Z77" s="150" t="str">
        <f t="shared" ref="Z77" si="437">IFERROR((IF(((($AK77*1000)+AL77)/AO77)&lt;0,"NM",(($AK77*1000)+AL77)/AO77)),"NA")</f>
        <v>NA</v>
      </c>
      <c r="AA77" s="151" t="str">
        <f t="shared" ref="AA77" si="438">IFERROR((IF(((($AK77*1000)+AM77)/AP77)&lt;0,"NM",(($AK77*1000)+AM77)/AP77)),"NA")</f>
        <v>NA</v>
      </c>
      <c r="AB77" s="152" t="str">
        <f t="shared" ref="AB77" si="439">IFERROR((IF(((($AK77*1000)+AN77)/AQ77)&lt;0,"NM",(($AK77*1000)+AN77)/AQ77)),"NA")</f>
        <v>NA</v>
      </c>
      <c r="AC77" s="150">
        <v>11.605388620176155</v>
      </c>
      <c r="AD77" s="151">
        <v>11.422143067060512</v>
      </c>
      <c r="AE77" s="152">
        <v>12.963776435855131</v>
      </c>
      <c r="AF77" s="149">
        <v>0</v>
      </c>
      <c r="AG77" s="153">
        <v>23.44257</v>
      </c>
      <c r="AH77" s="154">
        <v>53.789439999999999</v>
      </c>
      <c r="AI77" s="154">
        <v>46.58455</v>
      </c>
      <c r="AJ77" s="155">
        <v>24.209240000000001</v>
      </c>
      <c r="AK77" s="92">
        <v>259.68104199999999</v>
      </c>
      <c r="AL77" s="92"/>
      <c r="AM77" s="92"/>
      <c r="AN77" s="92"/>
      <c r="AO77" s="92"/>
      <c r="AP77" s="92"/>
      <c r="AQ77" s="92"/>
      <c r="AR77" s="150">
        <v>11.174760681010588</v>
      </c>
      <c r="AS77" s="151">
        <v>16.703736862629796</v>
      </c>
      <c r="AT77" s="262">
        <v>5.6457844993913779</v>
      </c>
      <c r="AU77" s="150">
        <v>1.2450155350220389</v>
      </c>
      <c r="AV77" s="151">
        <v>2.043138046751992</v>
      </c>
      <c r="AW77" s="262">
        <v>0.4468930232920858</v>
      </c>
      <c r="AX77" s="149" t="s">
        <v>1051</v>
      </c>
    </row>
    <row r="78" spans="2:50" ht="12.75">
      <c r="B78" s="104" t="s">
        <v>733</v>
      </c>
      <c r="C78" s="105" t="s">
        <v>286</v>
      </c>
      <c r="D78" s="253" t="s">
        <v>675</v>
      </c>
      <c r="E78" s="148">
        <v>395.85</v>
      </c>
      <c r="F78" s="148">
        <v>465</v>
      </c>
      <c r="G78" s="148">
        <f t="shared" ref="G78" si="440">IF(IFERROR(((IF(F78&lt;0,"-",F78))/E78*100-100),"-")=-100,"-",(IFERROR(((IF(F78&lt;0,"-",F78))/E78*100-100),"-")))</f>
        <v>17.468738158393322</v>
      </c>
      <c r="H78" s="148">
        <v>519.95000000000005</v>
      </c>
      <c r="I78" s="148">
        <f t="shared" ref="I78" si="441">IFERROR((E78/H78*100-100),"NA")</f>
        <v>-23.867679584575441</v>
      </c>
      <c r="J78" s="148">
        <v>775</v>
      </c>
      <c r="K78" s="149">
        <v>3.7009259259259255</v>
      </c>
      <c r="L78" s="149">
        <v>14.823230681003585</v>
      </c>
      <c r="M78" s="150">
        <v>7.7408685461293025</v>
      </c>
      <c r="N78" s="151">
        <v>13.412886898968269</v>
      </c>
      <c r="O78" s="151">
        <v>17.195200108293449</v>
      </c>
      <c r="P78" s="152">
        <v>22.179128958960447</v>
      </c>
      <c r="Q78" s="150">
        <f t="shared" ref="Q78" si="442">IF(AND(M78&lt;0,N78&gt;0),"LP",IF(AND(M78&gt;0,N78&lt;0),"PL",IF(OR(M78&lt;0,N78&lt;0),"Loss",IF(ISERROR((+N78/M78-1)*100),"NA",(+N78/M78-1)*100))))</f>
        <v>73.273668439637405</v>
      </c>
      <c r="R78" s="151">
        <f t="shared" ref="R78" si="443">IF(AND(N78&lt;0,O78&gt;0),"LP",IF(AND(N78&gt;0,O78&lt;0),"PL",IF(OR(N78&lt;0,O78&lt;0),"Loss",IF(ISERROR((+O78/N78-1)*100),"NA",(+O78/N78-1)*100))))</f>
        <v>28.199098656502631</v>
      </c>
      <c r="S78" s="152">
        <f t="shared" ref="S78" si="444">IF(AND(O78&lt;0,P78&gt;0),"LP",IF(AND(O78&gt;0,P78&lt;0),"PL",IF(OR(O78&lt;0,P78&lt;0),"Loss",IF(ISERROR((+P78/O78-1)*100),"NA",(+P78/O78-1)*100))))</f>
        <v>28.984419019719287</v>
      </c>
      <c r="T78" s="150">
        <f t="shared" ref="T78" si="445">IFERROR((IF(($E78/N78)&lt;0,"NM",($E78/N78))),"NA")</f>
        <v>29.512662186874113</v>
      </c>
      <c r="U78" s="151">
        <f t="shared" ref="U78" si="446">IFERROR((IF(($E78/O78)&lt;0,"NM",($E78/O78))),"NA")</f>
        <v>23.020959192506105</v>
      </c>
      <c r="V78" s="152">
        <f t="shared" ref="V78" si="447">IFERROR((IF(($E78/P78)&lt;0,"NM",($E78/P78))),"NA")</f>
        <v>17.847860514832131</v>
      </c>
      <c r="W78" s="150">
        <v>3.7347769031281683</v>
      </c>
      <c r="X78" s="151">
        <v>3.2664807955091297</v>
      </c>
      <c r="Y78" s="152">
        <v>2.8201555944861401</v>
      </c>
      <c r="Z78" s="150" t="str">
        <f t="shared" ref="Z78" si="448">IFERROR((IF(((($AK78*1000)+AL78)/AO78)&lt;0,"NM",(($AK78*1000)+AL78)/AO78)),"NA")</f>
        <v>NA</v>
      </c>
      <c r="AA78" s="151" t="str">
        <f t="shared" ref="AA78" si="449">IFERROR((IF(((($AK78*1000)+AM78)/AP78)&lt;0,"NM",(($AK78*1000)+AM78)/AP78)),"NA")</f>
        <v>NA</v>
      </c>
      <c r="AB78" s="152" t="str">
        <f t="shared" ref="AB78" si="450">IFERROR((IF(((($AK78*1000)+AN78)/AQ78)&lt;0,"NM",(($AK78*1000)+AN78)/AQ78)),"NA")</f>
        <v>NA</v>
      </c>
      <c r="AC78" s="150">
        <v>14.165920812950853</v>
      </c>
      <c r="AD78" s="151">
        <v>15.138236680356165</v>
      </c>
      <c r="AE78" s="152">
        <v>16.959758098934032</v>
      </c>
      <c r="AF78" s="149">
        <v>0.50524188455222929</v>
      </c>
      <c r="AG78" s="153">
        <v>-2.6079500000000002</v>
      </c>
      <c r="AH78" s="154">
        <v>-16.803280000000001</v>
      </c>
      <c r="AI78" s="154">
        <v>4.4045909999999999</v>
      </c>
      <c r="AJ78" s="155">
        <v>-9.1878860000000007</v>
      </c>
      <c r="AK78" s="92">
        <v>309.76749999999998</v>
      </c>
      <c r="AL78" s="92"/>
      <c r="AM78" s="92"/>
      <c r="AN78" s="92"/>
      <c r="AO78" s="92"/>
      <c r="AP78" s="92"/>
      <c r="AQ78" s="92"/>
      <c r="AR78" s="150">
        <v>24.344954397441455</v>
      </c>
      <c r="AS78" s="151">
        <v>30.621068053643022</v>
      </c>
      <c r="AT78" s="262">
        <v>18.068840741239889</v>
      </c>
      <c r="AU78" s="150">
        <v>2.0473512303547339</v>
      </c>
      <c r="AV78" s="151">
        <v>3.1292765618986844</v>
      </c>
      <c r="AW78" s="262">
        <v>0.96542589881078333</v>
      </c>
      <c r="AX78" s="149" t="s">
        <v>1052</v>
      </c>
    </row>
    <row r="79" spans="2:50" ht="12.75">
      <c r="B79" s="104" t="s">
        <v>722</v>
      </c>
      <c r="C79" s="105" t="s">
        <v>287</v>
      </c>
      <c r="D79" s="253" t="s">
        <v>227</v>
      </c>
      <c r="E79" s="148">
        <v>532.95000000000005</v>
      </c>
      <c r="F79" s="148">
        <v>550</v>
      </c>
      <c r="G79" s="148">
        <f t="shared" ref="G79" si="451">IF(IFERROR(((IF(F79&lt;0,"-",F79))/E79*100-100),"-")=-100,"-",(IFERROR(((IF(F79&lt;0,"-",F79))/E79*100-100),"-")))</f>
        <v>3.1991744066047261</v>
      </c>
      <c r="H79" s="148">
        <v>594.70000000000005</v>
      </c>
      <c r="I79" s="148">
        <f t="shared" ref="I79" si="452">IFERROR((E79/H79*100-100),"NA")</f>
        <v>-10.383386581469651</v>
      </c>
      <c r="J79" s="148">
        <v>62.561361999999995</v>
      </c>
      <c r="K79" s="149">
        <v>0.40115511332616494</v>
      </c>
      <c r="L79" s="149">
        <v>1.8259211111111111</v>
      </c>
      <c r="M79" s="150">
        <v>47.32736572890029</v>
      </c>
      <c r="N79" s="151">
        <v>63.091432225063933</v>
      </c>
      <c r="O79" s="151">
        <v>69.047473596327976</v>
      </c>
      <c r="P79" s="152">
        <v>73.075974720343709</v>
      </c>
      <c r="Q79" s="150">
        <f t="shared" ref="Q79" si="453">IF(AND(M79&lt;0,N79&gt;0),"LP",IF(AND(M79&gt;0,N79&lt;0),"PL",IF(OR(M79&lt;0,N79&lt;0),"Loss",IF(ISERROR((+N79/M79-1)*100),"NA",(+N79/M79-1)*100))))</f>
        <v>33.308565252634324</v>
      </c>
      <c r="R79" s="151">
        <f t="shared" ref="R79" si="454">IF(AND(N79&lt;0,O79&gt;0),"LP",IF(AND(N79&gt;0,O79&lt;0),"PL",IF(OR(N79&lt;0,O79&lt;0),"Loss",IF(ISERROR((+O79/N79-1)*100),"NA",(+O79/N79-1)*100))))</f>
        <v>9.4403331184767847</v>
      </c>
      <c r="S79" s="152">
        <f t="shared" ref="S79" si="455">IF(AND(O79&lt;0,P79&gt;0),"LP",IF(AND(O79&gt;0,P79&lt;0),"PL",IF(OR(O79&lt;0,P79&lt;0),"Loss",IF(ISERROR((+P79/O79-1)*100),"NA",(+P79/O79-1)*100))))</f>
        <v>5.8343932285886968</v>
      </c>
      <c r="T79" s="150">
        <f t="shared" ref="T79" si="456">IFERROR((IF(($E79/N79)&lt;0,"NM",($E79/N79))),"NA")</f>
        <v>8.4472642513301253</v>
      </c>
      <c r="U79" s="151">
        <f t="shared" ref="U79" si="457">IFERROR((IF(($E79/O79)&lt;0,"NM",($E79/O79))),"NA")</f>
        <v>7.7186024664100517</v>
      </c>
      <c r="V79" s="152">
        <f t="shared" ref="V79" si="458">IFERROR((IF(($E79/P79)&lt;0,"NM",($E79/P79))),"NA")</f>
        <v>7.2930946462166242</v>
      </c>
      <c r="W79" s="150">
        <v>1.1521053231742082</v>
      </c>
      <c r="X79" s="151">
        <v>1.0086692301350961</v>
      </c>
      <c r="Y79" s="152">
        <v>0.89124813314874973</v>
      </c>
      <c r="Z79" s="150" t="str">
        <f t="shared" ref="Z79" si="459">IFERROR((IF(((($AK79*1000)+AL79)/AO79)&lt;0,"NM",(($AK79*1000)+AL79)/AO79)),"NA")</f>
        <v>NA</v>
      </c>
      <c r="AA79" s="151" t="str">
        <f t="shared" ref="AA79" si="460">IFERROR((IF(((($AK79*1000)+AM79)/AP79)&lt;0,"NM",(($AK79*1000)+AM79)/AP79)),"NA")</f>
        <v>NA</v>
      </c>
      <c r="AB79" s="152" t="str">
        <f t="shared" ref="AB79" si="461">IFERROR((IF(((($AK79*1000)+AN79)/AQ79)&lt;0,"NM",(($AK79*1000)+AN79)/AQ79)),"NA")</f>
        <v>NA</v>
      </c>
      <c r="AC79" s="150">
        <v>14.591173578404918</v>
      </c>
      <c r="AD79" s="151">
        <v>13.935508515783695</v>
      </c>
      <c r="AE79" s="152">
        <v>12.975701316645209</v>
      </c>
      <c r="AF79" s="149">
        <v>0.56290458767238949</v>
      </c>
      <c r="AG79" s="153">
        <v>-2.5596510000000001</v>
      </c>
      <c r="AH79" s="154">
        <v>32.838979999999999</v>
      </c>
      <c r="AI79" s="154">
        <v>38.69876</v>
      </c>
      <c r="AJ79" s="155">
        <v>35.904629999999997</v>
      </c>
      <c r="AK79" s="92">
        <v>33.576682985400005</v>
      </c>
      <c r="AL79" s="92"/>
      <c r="AM79" s="92"/>
      <c r="AN79" s="92"/>
      <c r="AO79" s="92"/>
      <c r="AP79" s="92"/>
      <c r="AQ79" s="92"/>
      <c r="AR79" s="150">
        <v>12.652398428243153</v>
      </c>
      <c r="AS79" s="151">
        <v>21.120755375864164</v>
      </c>
      <c r="AT79" s="262">
        <v>4.18404148062214</v>
      </c>
      <c r="AU79" s="150">
        <v>1.8692623597721283</v>
      </c>
      <c r="AV79" s="151">
        <v>3.2750715288332621</v>
      </c>
      <c r="AW79" s="262">
        <v>0.46345319071099467</v>
      </c>
      <c r="AX79" s="149" t="s">
        <v>1053</v>
      </c>
    </row>
    <row r="80" spans="2:50" ht="12.75">
      <c r="B80" s="104" t="s">
        <v>678</v>
      </c>
      <c r="C80" s="105" t="s">
        <v>286</v>
      </c>
      <c r="D80" s="253" t="s">
        <v>679</v>
      </c>
      <c r="E80" s="148">
        <v>3619.2</v>
      </c>
      <c r="F80" s="148">
        <v>3400</v>
      </c>
      <c r="G80" s="148">
        <f t="shared" ref="G80" si="462">IF(IFERROR(((IF(F80&lt;0,"-",F80))/E80*100-100),"-")=-100,"-",(IFERROR(((IF(F80&lt;0,"-",F80))/E80*100-100),"-")))</f>
        <v>-6.0565870910698436</v>
      </c>
      <c r="H80" s="148">
        <v>3652.15</v>
      </c>
      <c r="I80" s="148">
        <f t="shared" ref="I80" si="463">IFERROR((E80/H80*100-100),"NA")</f>
        <v>-0.90220828826855382</v>
      </c>
      <c r="J80" s="148">
        <v>375.79</v>
      </c>
      <c r="K80" s="149">
        <v>16.278172204301079</v>
      </c>
      <c r="L80" s="149">
        <v>51.236716081242527</v>
      </c>
      <c r="M80" s="150">
        <v>159.69179819993047</v>
      </c>
      <c r="N80" s="151">
        <v>191.3430373346815</v>
      </c>
      <c r="O80" s="151">
        <v>226.49752608117126</v>
      </c>
      <c r="P80" s="152">
        <v>279.18730394513165</v>
      </c>
      <c r="Q80" s="150">
        <f t="shared" ref="Q80" si="464">IF(AND(M80&lt;0,N80&gt;0),"LP",IF(AND(M80&gt;0,N80&lt;0),"PL",IF(OR(M80&lt;0,N80&lt;0),"Loss",IF(ISERROR((+N80/M80-1)*100),"NA",(+N80/M80-1)*100))))</f>
        <v>19.82020334890613</v>
      </c>
      <c r="R80" s="151">
        <f t="shared" ref="R80" si="465">IF(AND(N80&lt;0,O80&gt;0),"LP",IF(AND(N80&gt;0,O80&lt;0),"PL",IF(OR(N80&lt;0,O80&lt;0),"Loss",IF(ISERROR((+O80/N80-1)*100),"NA",(+O80/N80-1)*100))))</f>
        <v>18.372494362050084</v>
      </c>
      <c r="S80" s="152">
        <f t="shared" ref="S80" si="466">IF(AND(O80&lt;0,P80&gt;0),"LP",IF(AND(O80&gt;0,P80&lt;0),"PL",IF(OR(O80&lt;0,P80&lt;0),"Loss",IF(ISERROR((+P80/O80-1)*100),"NA",(+P80/O80-1)*100))))</f>
        <v>23.262849169079946</v>
      </c>
      <c r="T80" s="150">
        <f t="shared" ref="T80" si="467">IFERROR((IF(($E80/N80)&lt;0,"NM",($E80/N80))),"NA")</f>
        <v>18.914720129949611</v>
      </c>
      <c r="U80" s="151">
        <f t="shared" ref="U80" si="468">IFERROR((IF(($E80/O80)&lt;0,"NM",($E80/O80))),"NA")</f>
        <v>15.978982475521457</v>
      </c>
      <c r="V80" s="152">
        <f t="shared" ref="V80" si="469">IFERROR((IF(($E80/P80)&lt;0,"NM",($E80/P80))),"NA")</f>
        <v>12.963340197988648</v>
      </c>
      <c r="W80" s="150">
        <v>2.800296999756426</v>
      </c>
      <c r="X80" s="151">
        <v>2.4554730699526517</v>
      </c>
      <c r="Y80" s="152">
        <v>2.1317959411594223</v>
      </c>
      <c r="Z80" s="150" t="str">
        <f t="shared" ref="Z80" si="470">IFERROR((IF(((($AK80*1000)+AL80)/AO80)&lt;0,"NM",(($AK80*1000)+AL80)/AO80)),"NA")</f>
        <v>NA</v>
      </c>
      <c r="AA80" s="151" t="str">
        <f t="shared" ref="AA80" si="471">IFERROR((IF(((($AK80*1000)+AM80)/AP80)&lt;0,"NM",(($AK80*1000)+AM80)/AP80)),"NA")</f>
        <v>NA</v>
      </c>
      <c r="AB80" s="152" t="str">
        <f t="shared" ref="AB80" si="472">IFERROR((IF(((($AK80*1000)+AN80)/AQ80)&lt;0,"NM",(($AK80*1000)+AN80)/AQ80)),"NA")</f>
        <v>NA</v>
      </c>
      <c r="AC80" s="150">
        <v>15.652740467132356</v>
      </c>
      <c r="AD80" s="151">
        <v>16.375093496818003</v>
      </c>
      <c r="AE80" s="152">
        <v>17.605147761289899</v>
      </c>
      <c r="AF80" s="149">
        <v>1.243368700265252</v>
      </c>
      <c r="AG80" s="153">
        <v>22.849240000000002</v>
      </c>
      <c r="AH80" s="154">
        <v>51.885339999999999</v>
      </c>
      <c r="AI80" s="154">
        <v>91.340209999999999</v>
      </c>
      <c r="AJ80" s="155">
        <v>76.357079999999996</v>
      </c>
      <c r="AK80" s="92">
        <v>1362.4830135000002</v>
      </c>
      <c r="AL80" s="92"/>
      <c r="AM80" s="92"/>
      <c r="AN80" s="92"/>
      <c r="AO80" s="92"/>
      <c r="AP80" s="92"/>
      <c r="AQ80" s="92"/>
      <c r="AR80" s="150">
        <v>10.556491516759049</v>
      </c>
      <c r="AS80" s="151">
        <v>13.6988065268736</v>
      </c>
      <c r="AT80" s="262">
        <v>7.4141765066444991</v>
      </c>
      <c r="AU80" s="150">
        <v>1.4261073114720366</v>
      </c>
      <c r="AV80" s="151">
        <v>1.8101815107755281</v>
      </c>
      <c r="AW80" s="262">
        <v>1.0420331121685451</v>
      </c>
      <c r="AX80" s="149" t="s">
        <v>1054</v>
      </c>
    </row>
    <row r="81" spans="2:50" ht="12.75">
      <c r="B81" s="104" t="s">
        <v>729</v>
      </c>
      <c r="C81" s="105" t="s">
        <v>286</v>
      </c>
      <c r="D81" s="253" t="s">
        <v>699</v>
      </c>
      <c r="E81" s="148">
        <v>595.25</v>
      </c>
      <c r="F81" s="148">
        <v>830</v>
      </c>
      <c r="G81" s="148">
        <f t="shared" ref="G81" si="473">IF(IFERROR(((IF(F81&lt;0,"-",F81))/E81*100-100),"-")=-100,"-",(IFERROR(((IF(F81&lt;0,"-",F81))/E81*100-100),"-")))</f>
        <v>39.437211255774884</v>
      </c>
      <c r="H81" s="148">
        <v>1243.0999999999999</v>
      </c>
      <c r="I81" s="148">
        <f t="shared" ref="I81" si="474">IFERROR((E81/H81*100-100),"NA")</f>
        <v>-52.115678545571555</v>
      </c>
      <c r="J81" s="148">
        <v>71.3</v>
      </c>
      <c r="K81" s="149">
        <v>0.504637037037037</v>
      </c>
      <c r="L81" s="149">
        <v>1.7056873835125446</v>
      </c>
      <c r="M81" s="150">
        <v>1.7460518715748803</v>
      </c>
      <c r="N81" s="151">
        <v>70.227208976157087</v>
      </c>
      <c r="O81" s="151">
        <v>79.070887231031762</v>
      </c>
      <c r="P81" s="152">
        <v>104.17605860738362</v>
      </c>
      <c r="Q81" s="153">
        <f t="shared" ref="Q81" si="475">IF(AND(M81&lt;0,N81&gt;0),"LP",IF(AND(M81&gt;0,N81&lt;0),"PL",IF(OR(M81&lt;0,N81&lt;0),"Loss",IF(ISERROR((+N81/M81-1)*100),"NA",(+N81/M81-1)*100))))</f>
        <v>3922.0574267827737</v>
      </c>
      <c r="R81" s="151">
        <f t="shared" ref="R81" si="476">IF(AND(N81&lt;0,O81&gt;0),"LP",IF(AND(N81&gt;0,O81&lt;0),"PL",IF(OR(N81&lt;0,O81&lt;0),"Loss",IF(ISERROR((+O81/N81-1)*100),"NA",(+O81/N81-1)*100))))</f>
        <v>12.592951341519498</v>
      </c>
      <c r="S81" s="152">
        <f t="shared" ref="S81" si="477">IF(AND(O81&lt;0,P81&gt;0),"LP",IF(AND(O81&gt;0,P81&lt;0),"PL",IF(OR(O81&lt;0,P81&lt;0),"Loss",IF(ISERROR((+P81/O81-1)*100),"NA",(+P81/O81-1)*100))))</f>
        <v>31.750208269446635</v>
      </c>
      <c r="T81" s="150">
        <f t="shared" ref="T81" si="478">IFERROR((IF(($E81/N81)&lt;0,"NM",($E81/N81))),"NA")</f>
        <v>8.4760594743569264</v>
      </c>
      <c r="U81" s="151">
        <f t="shared" ref="U81" si="479">IFERROR((IF(($E81/O81)&lt;0,"NM",($E81/O81))),"NA")</f>
        <v>7.5280551520913148</v>
      </c>
      <c r="V81" s="152">
        <f t="shared" ref="V81" si="480">IFERROR((IF(($E81/P81)&lt;0,"NM",($E81/P81))),"NA")</f>
        <v>5.713884821111967</v>
      </c>
      <c r="W81" s="150">
        <v>1.164498847610163</v>
      </c>
      <c r="X81" s="151">
        <v>1.0084966454803899</v>
      </c>
      <c r="Y81" s="152">
        <v>0.8572012319428477</v>
      </c>
      <c r="Z81" s="150" t="str">
        <f t="shared" ref="Z81" si="481">IFERROR((IF(((($AK81*1000)+AL81)/AO81)&lt;0,"NM",(($AK81*1000)+AL81)/AO81)),"NA")</f>
        <v>NA</v>
      </c>
      <c r="AA81" s="151" t="str">
        <f t="shared" ref="AA81" si="482">IFERROR((IF(((($AK81*1000)+AM81)/AP81)&lt;0,"NM",(($AK81*1000)+AM81)/AP81)),"NA")</f>
        <v>NA</v>
      </c>
      <c r="AB81" s="152" t="str">
        <f t="shared" ref="AB81" si="483">IFERROR((IF(((($AK81*1000)+AN81)/AQ81)&lt;0,"NM",(($AK81*1000)+AN81)/AQ81)),"NA")</f>
        <v>NA</v>
      </c>
      <c r="AC81" s="150">
        <v>14.849043717670069</v>
      </c>
      <c r="AD81" s="151">
        <v>14.3572024485595</v>
      </c>
      <c r="AE81" s="152">
        <v>16.217613327288053</v>
      </c>
      <c r="AF81" s="149">
        <v>0</v>
      </c>
      <c r="AG81" s="153">
        <v>-14.84872</v>
      </c>
      <c r="AH81" s="154">
        <v>-29.726700000000001</v>
      </c>
      <c r="AI81" s="154">
        <v>-23.58793</v>
      </c>
      <c r="AJ81" s="155">
        <v>-47.262329999999999</v>
      </c>
      <c r="AK81" s="92">
        <v>42.238119999999995</v>
      </c>
      <c r="AL81" s="92"/>
      <c r="AM81" s="92"/>
      <c r="AN81" s="92"/>
      <c r="AO81" s="92"/>
      <c r="AP81" s="92"/>
      <c r="AQ81" s="92"/>
      <c r="AR81" s="150">
        <v>39.428734383287711</v>
      </c>
      <c r="AS81" s="151">
        <v>77.97478457870551</v>
      </c>
      <c r="AT81" s="262">
        <v>0.88268418786991987</v>
      </c>
      <c r="AU81" s="150">
        <v>1.4251687138830562</v>
      </c>
      <c r="AV81" s="151">
        <v>1.9149330834522498</v>
      </c>
      <c r="AW81" s="262">
        <v>0.93540434431386266</v>
      </c>
      <c r="AX81" s="149" t="s">
        <v>1055</v>
      </c>
    </row>
    <row r="82" spans="2:50" ht="12.75">
      <c r="B82" s="96" t="s">
        <v>564</v>
      </c>
      <c r="C82" s="97"/>
      <c r="D82" s="98"/>
      <c r="E82" s="156"/>
      <c r="F82" s="156"/>
      <c r="G82" s="156"/>
      <c r="H82" s="156"/>
      <c r="I82" s="156"/>
      <c r="J82" s="156"/>
      <c r="K82" s="157"/>
      <c r="L82" s="157"/>
      <c r="M82" s="158"/>
      <c r="N82" s="159"/>
      <c r="O82" s="159"/>
      <c r="P82" s="160"/>
      <c r="Q82" s="158"/>
      <c r="R82" s="159"/>
      <c r="S82" s="160"/>
      <c r="T82" s="158"/>
      <c r="U82" s="159"/>
      <c r="V82" s="160"/>
      <c r="W82" s="158"/>
      <c r="X82" s="159"/>
      <c r="Y82" s="160"/>
      <c r="Z82" s="158"/>
      <c r="AA82" s="159"/>
      <c r="AB82" s="160"/>
      <c r="AC82" s="158"/>
      <c r="AD82" s="159"/>
      <c r="AE82" s="160"/>
      <c r="AF82" s="157"/>
      <c r="AG82" s="161"/>
      <c r="AH82" s="162"/>
      <c r="AI82" s="162"/>
      <c r="AJ82" s="163"/>
      <c r="AK82" s="61"/>
      <c r="AL82" s="61"/>
      <c r="AM82" s="61"/>
      <c r="AN82" s="61"/>
      <c r="AO82" s="61"/>
      <c r="AP82" s="61"/>
      <c r="AQ82" s="61"/>
      <c r="AR82" s="161"/>
      <c r="AS82" s="162"/>
      <c r="AT82" s="268"/>
      <c r="AU82" s="161"/>
      <c r="AV82" s="162"/>
      <c r="AW82" s="268"/>
      <c r="AX82" s="157"/>
    </row>
    <row r="83" spans="2:50" ht="12.75">
      <c r="B83" s="104" t="s">
        <v>1360</v>
      </c>
      <c r="C83" s="105" t="s">
        <v>286</v>
      </c>
      <c r="D83" s="253" t="s">
        <v>520</v>
      </c>
      <c r="E83" s="148">
        <v>730.45</v>
      </c>
      <c r="F83" s="148">
        <v>900</v>
      </c>
      <c r="G83" s="148">
        <f t="shared" ref="G83:G84" si="484">IF(IFERROR(((IF(F83&lt;0,"-",F83))/E83*100-100),"-")=-100,"-",(IFERROR(((IF(F83&lt;0,"-",F83))/E83*100-100),"-")))</f>
        <v>23.211718803477297</v>
      </c>
      <c r="H83" s="148">
        <v>760.95</v>
      </c>
      <c r="I83" s="148">
        <f>IFERROR((E83/H83*100-100),"NA")</f>
        <v>-4.0081477100992231</v>
      </c>
      <c r="J83" s="148">
        <v>2152.5500000000002</v>
      </c>
      <c r="K83" s="149">
        <v>18.753159617682201</v>
      </c>
      <c r="L83" s="149">
        <v>39.106324683393069</v>
      </c>
      <c r="M83" s="150">
        <v>6.3187052565561785</v>
      </c>
      <c r="N83" s="151">
        <v>7.2939273062010095</v>
      </c>
      <c r="O83" s="151">
        <v>7.7327133901415186</v>
      </c>
      <c r="P83" s="152">
        <v>9.636909311051145</v>
      </c>
      <c r="Q83" s="150">
        <f t="shared" ref="Q83:Q84" si="485">IF(AND(M83&lt;0,N83&gt;0),"LP",IF(AND(M83&gt;0,N83&lt;0),"PL",IF(OR(M83&lt;0,N83&lt;0),"Loss",IF(ISERROR((+N83/M83-1)*100),"NA",(+N83/M83-1)*100))))</f>
        <v>15.433890489399825</v>
      </c>
      <c r="R83" s="151">
        <f t="shared" ref="R83:R84" si="486">IF(AND(N83&lt;0,O83&gt;0),"LP",IF(AND(N83&gt;0,O83&lt;0),"PL",IF(OR(N83&lt;0,O83&lt;0),"Loss",IF(ISERROR((+O83/N83-1)*100),"NA",(+O83/N83-1)*100))))</f>
        <v>6.015772649221085</v>
      </c>
      <c r="S83" s="152">
        <f t="shared" ref="S83:S84" si="487">IF(AND(O83&lt;0,P83&gt;0),"LP",IF(AND(O83&gt;0,P83&lt;0),"PL",IF(OR(O83&lt;0,P83&lt;0),"Loss",IF(ISERROR((+P83/O83-1)*100),"NA",(+P83/O83-1)*100))))</f>
        <v>24.625197195816106</v>
      </c>
      <c r="T83" s="150">
        <f t="shared" ref="T83:V85" si="488">IFERROR((IF(($E83/N83)&lt;0,"NM",($E83/N83))),"NA")</f>
        <v>100.14495200397737</v>
      </c>
      <c r="U83" s="151">
        <f t="shared" si="488"/>
        <v>94.462313957123385</v>
      </c>
      <c r="V83" s="152">
        <f t="shared" si="488"/>
        <v>75.797122959573258</v>
      </c>
      <c r="W83" s="150">
        <v>3.3137354271041288</v>
      </c>
      <c r="X83" s="151">
        <v>2.8385164573271187</v>
      </c>
      <c r="Y83" s="152">
        <v>2.4375371326750188</v>
      </c>
      <c r="Z83" s="150" t="str">
        <f t="shared" ref="Z83:AB85" si="489">IFERROR((IF(((($AK83*1000)+AL83)/AO83)&lt;0,"NM",(($AK83*1000)+AL83)/AO83)),"NA")</f>
        <v>NA</v>
      </c>
      <c r="AA83" s="151" t="str">
        <f t="shared" si="489"/>
        <v>NA</v>
      </c>
      <c r="AB83" s="152" t="str">
        <f t="shared" si="489"/>
        <v>NA</v>
      </c>
      <c r="AC83" s="150">
        <v>20.096750922337083</v>
      </c>
      <c r="AD83" s="151">
        <v>16.741807804225246</v>
      </c>
      <c r="AE83" s="152">
        <v>16.450183231139341</v>
      </c>
      <c r="AF83" s="149">
        <v>0.27380381956328287</v>
      </c>
      <c r="AG83" s="153">
        <v>23.106100000000001</v>
      </c>
      <c r="AH83" s="154">
        <v>16.638719999999999</v>
      </c>
      <c r="AI83" s="154">
        <v>12.680289999999999</v>
      </c>
      <c r="AJ83" s="155">
        <v>12.88927</v>
      </c>
      <c r="AK83" s="92">
        <v>1569.6394600000001</v>
      </c>
      <c r="AL83" s="92"/>
      <c r="AM83" s="92"/>
      <c r="AN83" s="92"/>
      <c r="AO83" s="92"/>
      <c r="AP83" s="92"/>
      <c r="AQ83" s="92"/>
      <c r="AR83" s="150">
        <v>84.679100392800564</v>
      </c>
      <c r="AS83" s="151">
        <v>101.80106485369662</v>
      </c>
      <c r="AT83" s="262">
        <v>67.557135931904511</v>
      </c>
      <c r="AU83" s="150">
        <v>3.8235255109890223</v>
      </c>
      <c r="AV83" s="151">
        <v>4.8869011840895737</v>
      </c>
      <c r="AW83" s="262">
        <v>2.7601498378884708</v>
      </c>
      <c r="AX83" s="149" t="s">
        <v>1056</v>
      </c>
    </row>
    <row r="84" spans="2:50" ht="12.75">
      <c r="B84" s="104" t="s">
        <v>1361</v>
      </c>
      <c r="C84" s="105" t="s">
        <v>286</v>
      </c>
      <c r="D84" s="253" t="s">
        <v>661</v>
      </c>
      <c r="E84" s="148">
        <v>2236.65</v>
      </c>
      <c r="F84" s="148">
        <v>2650</v>
      </c>
      <c r="G84" s="148">
        <f t="shared" si="484"/>
        <v>18.480763642053958</v>
      </c>
      <c r="H84" s="148">
        <v>2285.85</v>
      </c>
      <c r="I84" s="148">
        <f t="shared" ref="I84" si="490">IFERROR((E84/H84*100-100),"NA")</f>
        <v>-2.1523722029004375</v>
      </c>
      <c r="J84" s="148">
        <v>492.68999999999994</v>
      </c>
      <c r="K84" s="149">
        <v>13.283204946236555</v>
      </c>
      <c r="L84" s="149">
        <v>21.359377443249702</v>
      </c>
      <c r="M84" s="150">
        <v>35.094075382086118</v>
      </c>
      <c r="N84" s="151">
        <v>38.940916194767524</v>
      </c>
      <c r="O84" s="151">
        <v>50.551394568265174</v>
      </c>
      <c r="P84" s="152">
        <v>60.365434023670524</v>
      </c>
      <c r="Q84" s="150">
        <f t="shared" si="485"/>
        <v>10.961510656140661</v>
      </c>
      <c r="R84" s="151">
        <f t="shared" si="486"/>
        <v>29.815627129640433</v>
      </c>
      <c r="S84" s="152">
        <f t="shared" si="487"/>
        <v>19.4139836086072</v>
      </c>
      <c r="T84" s="150">
        <f t="shared" ref="T84" si="491">IFERROR((IF(($E84/N84)&lt;0,"NM",($E84/N84))),"NA")</f>
        <v>57.437015318621029</v>
      </c>
      <c r="U84" s="151">
        <f t="shared" ref="U84" si="492">IFERROR((IF(($E84/O84)&lt;0,"NM",($E84/O84))),"NA")</f>
        <v>44.245070172685395</v>
      </c>
      <c r="V84" s="152">
        <f t="shared" ref="V84" si="493">IFERROR((IF(($E84/P84)&lt;0,"NM",($E84/P84))),"NA")</f>
        <v>37.05183332439826</v>
      </c>
      <c r="W84" s="150">
        <v>9.2134687612871726</v>
      </c>
      <c r="X84" s="151">
        <v>8.0729190116202378</v>
      </c>
      <c r="Y84" s="152">
        <v>6.9638226979894249</v>
      </c>
      <c r="Z84" s="150" t="str">
        <f t="shared" ref="Z84" si="494">IFERROR((IF(((($AK84*1000)+AL84)/AO84)&lt;0,"NM",(($AK84*1000)+AL84)/AO84)),"NA")</f>
        <v>NA</v>
      </c>
      <c r="AA84" s="151" t="str">
        <f t="shared" ref="AA84" si="495">IFERROR((IF(((($AK84*1000)+AM84)/AP84)&lt;0,"NM",(($AK84*1000)+AM84)/AP84)),"NA")</f>
        <v>NA</v>
      </c>
      <c r="AB84" s="152" t="str">
        <f t="shared" ref="AB84" si="496">IFERROR((IF(((($AK84*1000)+AN84)/AQ84)&lt;0,"NM",(($AK84*1000)+AN84)/AQ84)),"NA")</f>
        <v>NA</v>
      </c>
      <c r="AC84" s="150">
        <v>17.166004943352767</v>
      </c>
      <c r="AD84" s="151">
        <v>19.449776705918843</v>
      </c>
      <c r="AE84" s="152">
        <v>20.181100958120755</v>
      </c>
      <c r="AF84" s="149">
        <v>0</v>
      </c>
      <c r="AG84" s="153">
        <v>24.63223</v>
      </c>
      <c r="AH84" s="154">
        <v>34.519159999999999</v>
      </c>
      <c r="AI84" s="154">
        <v>71.686819999999997</v>
      </c>
      <c r="AJ84" s="155">
        <v>57.493920000000003</v>
      </c>
      <c r="AK84" s="92">
        <v>1111.8042539999997</v>
      </c>
      <c r="AL84" s="92"/>
      <c r="AM84" s="92"/>
      <c r="AN84" s="92"/>
      <c r="AO84" s="92"/>
      <c r="AP84" s="92"/>
      <c r="AQ84" s="92"/>
      <c r="AR84" s="150">
        <v>39.372466723635853</v>
      </c>
      <c r="AS84" s="151">
        <v>47.37660039435162</v>
      </c>
      <c r="AT84" s="262">
        <v>31.368333052920086</v>
      </c>
      <c r="AU84" s="150">
        <v>6.9391732119614922</v>
      </c>
      <c r="AV84" s="151">
        <v>8.2901053401483971</v>
      </c>
      <c r="AW84" s="262">
        <v>5.5882410837745873</v>
      </c>
      <c r="AX84" s="149" t="s">
        <v>1057</v>
      </c>
    </row>
    <row r="85" spans="2:50" ht="12.75">
      <c r="B85" s="104" t="s">
        <v>1362</v>
      </c>
      <c r="C85" s="105" t="s">
        <v>286</v>
      </c>
      <c r="D85" s="253" t="s">
        <v>535</v>
      </c>
      <c r="E85" s="148">
        <v>789.75</v>
      </c>
      <c r="F85" s="148">
        <v>890</v>
      </c>
      <c r="G85" s="148">
        <f t="shared" ref="G85" si="497">IF(IFERROR(((IF(F85&lt;0,"-",F85))/E85*100-100),"-")=-100,"-",(IFERROR(((IF(F85&lt;0,"-",F85))/E85*100-100),"-")))</f>
        <v>12.69389047166824</v>
      </c>
      <c r="H85" s="148">
        <v>792.8</v>
      </c>
      <c r="I85" s="148">
        <f t="shared" ref="I85" si="498">IFERROR((E85/H85*100-100),"NA")</f>
        <v>-0.38471241170535109</v>
      </c>
      <c r="J85" s="148">
        <v>1440.6200000000001</v>
      </c>
      <c r="K85" s="149">
        <v>13.478488912783753</v>
      </c>
      <c r="L85" s="149">
        <v>15.239074002389486</v>
      </c>
      <c r="M85" s="150">
        <v>5.6352224778773374</v>
      </c>
      <c r="N85" s="151">
        <v>5.9168656550651839</v>
      </c>
      <c r="O85" s="151">
        <v>6.1828732163485727</v>
      </c>
      <c r="P85" s="152">
        <v>8.1012721255368234</v>
      </c>
      <c r="Q85" s="150">
        <f t="shared" ref="Q85" si="499">IF(AND(M85&lt;0,N85&gt;0),"LP",IF(AND(M85&gt;0,N85&lt;0),"PL",IF(OR(M85&lt;0,N85&lt;0),"Loss",IF(ISERROR((+N85/M85-1)*100),"NA",(+N85/M85-1)*100))))</f>
        <v>4.9979069733895543</v>
      </c>
      <c r="R85" s="151">
        <f t="shared" ref="R85" si="500">IF(AND(N85&lt;0,O85&gt;0),"LP",IF(AND(N85&gt;0,O85&lt;0),"PL",IF(OR(N85&lt;0,O85&lt;0),"Loss",IF(ISERROR((+O85/N85-1)*100),"NA",(+O85/N85-1)*100))))</f>
        <v>4.4957512438307701</v>
      </c>
      <c r="S85" s="152">
        <f t="shared" ref="S85" si="501">IF(AND(O85&lt;0,P85&gt;0),"LP",IF(AND(O85&gt;0,P85&lt;0),"PL",IF(OR(O85&lt;0,P85&lt;0),"Loss",IF(ISERROR((+P85/O85-1)*100),"NA",(+P85/O85-1)*100))))</f>
        <v>31.027628127901387</v>
      </c>
      <c r="T85" s="150">
        <f t="shared" si="488"/>
        <v>133.47438425003409</v>
      </c>
      <c r="U85" s="151">
        <f t="shared" si="488"/>
        <v>127.73187680959819</v>
      </c>
      <c r="V85" s="152">
        <f t="shared" si="488"/>
        <v>97.484689782306006</v>
      </c>
      <c r="W85" s="150">
        <v>2.6876402846839573</v>
      </c>
      <c r="X85" s="151">
        <v>2.2486070680564967</v>
      </c>
      <c r="Y85" s="152">
        <v>1.8756467881178622</v>
      </c>
      <c r="Z85" s="150" t="str">
        <f t="shared" si="489"/>
        <v>NA</v>
      </c>
      <c r="AA85" s="151" t="str">
        <f t="shared" si="489"/>
        <v>NA</v>
      </c>
      <c r="AB85" s="152" t="str">
        <f t="shared" si="489"/>
        <v>NA</v>
      </c>
      <c r="AC85" s="150">
        <v>18.803366843722781</v>
      </c>
      <c r="AD85" s="151">
        <v>19.524674758179238</v>
      </c>
      <c r="AE85" s="152">
        <v>19.884355748711364</v>
      </c>
      <c r="AF85" s="149">
        <v>0.15194681861348527</v>
      </c>
      <c r="AG85" s="153">
        <v>31.690840000000001</v>
      </c>
      <c r="AH85" s="154">
        <v>31.844740000000002</v>
      </c>
      <c r="AI85" s="154">
        <v>36.210769999999997</v>
      </c>
      <c r="AJ85" s="155">
        <v>47.74109</v>
      </c>
      <c r="AK85" s="92">
        <v>1128.1495220000002</v>
      </c>
      <c r="AL85" s="92"/>
      <c r="AM85" s="92"/>
      <c r="AN85" s="92"/>
      <c r="AO85" s="92"/>
      <c r="AP85" s="92"/>
      <c r="AQ85" s="92"/>
      <c r="AR85" s="150">
        <v>70.223143051618152</v>
      </c>
      <c r="AS85" s="151">
        <v>95.120020780053807</v>
      </c>
      <c r="AT85" s="262">
        <v>45.32626532318249</v>
      </c>
      <c r="AU85" s="150">
        <v>2.237322711408618</v>
      </c>
      <c r="AV85" s="151">
        <v>2.7072884023958474</v>
      </c>
      <c r="AW85" s="262">
        <v>1.7673570204213886</v>
      </c>
      <c r="AX85" s="149" t="s">
        <v>1058</v>
      </c>
    </row>
    <row r="86" spans="2:50" ht="12.75">
      <c r="B86" s="104" t="s">
        <v>1363</v>
      </c>
      <c r="C86" s="105" t="s">
        <v>286</v>
      </c>
      <c r="D86" s="253" t="s">
        <v>660</v>
      </c>
      <c r="E86" s="148">
        <v>1023.9</v>
      </c>
      <c r="F86" s="148">
        <v>1300</v>
      </c>
      <c r="G86" s="148">
        <f t="shared" ref="G86" si="502">IF(IFERROR(((IF(F86&lt;0,"-",F86))/E86*100-100),"-")=-100,"-",(IFERROR(((IF(F86&lt;0,"-",F86))/E86*100-100),"-")))</f>
        <v>26.965523976950863</v>
      </c>
      <c r="H86" s="148">
        <v>1221.5</v>
      </c>
      <c r="I86" s="148">
        <f t="shared" ref="I86" si="503">IFERROR((E86/H86*100-100),"NA")</f>
        <v>-16.176831764224318</v>
      </c>
      <c r="J86" s="148">
        <v>6324.9976999999999</v>
      </c>
      <c r="K86" s="149">
        <v>77.683364821983275</v>
      </c>
      <c r="L86" s="149">
        <v>41.338903512544803</v>
      </c>
      <c r="M86" s="150">
        <v>57.545301399872443</v>
      </c>
      <c r="N86" s="151">
        <v>64.326684480948614</v>
      </c>
      <c r="O86" s="151">
        <v>70.187285293202891</v>
      </c>
      <c r="P86" s="152">
        <v>76.176944031360648</v>
      </c>
      <c r="Q86" s="150">
        <f t="shared" ref="Q86" si="504">IF(AND(M86&lt;0,N86&gt;0),"LP",IF(AND(M86&gt;0,N86&lt;0),"PL",IF(OR(M86&lt;0,N86&lt;0),"Loss",IF(ISERROR((+N86/M86-1)*100),"NA",(+N86/M86-1)*100))))</f>
        <v>11.784425341616522</v>
      </c>
      <c r="R86" s="151">
        <f t="shared" ref="R86" si="505">IF(AND(N86&lt;0,O86&gt;0),"LP",IF(AND(N86&gt;0,O86&lt;0),"PL",IF(OR(N86&lt;0,O86&lt;0),"Loss",IF(ISERROR((+O86/N86-1)*100),"NA",(+O86/N86-1)*100))))</f>
        <v>9.1106837847207736</v>
      </c>
      <c r="S86" s="152">
        <f t="shared" ref="S86" si="506">IF(AND(O86&lt;0,P86&gt;0),"LP",IF(AND(O86&gt;0,P86&lt;0),"PL",IF(OR(O86&lt;0,P86&lt;0),"Loss",IF(ISERROR((+P86/O86-1)*100),"NA",(+P86/O86-1)*100))))</f>
        <v>8.5338230608811081</v>
      </c>
      <c r="T86" s="150">
        <f t="shared" ref="T86" si="507">IFERROR((IF(($E86/N86)&lt;0,"NM",($E86/N86))),"NA")</f>
        <v>15.91718908353258</v>
      </c>
      <c r="U86" s="151">
        <f t="shared" ref="U86" si="508">IFERROR((IF(($E86/O86)&lt;0,"NM",($E86/O86))),"NA")</f>
        <v>14.588112301576038</v>
      </c>
      <c r="V86" s="152">
        <f t="shared" ref="V86" si="509">IFERROR((IF(($E86/P86)&lt;0,"NM",($E86/P86))),"NA")</f>
        <v>13.44107476375633</v>
      </c>
      <c r="W86" s="150">
        <v>0.89035088623779424</v>
      </c>
      <c r="X86" s="151">
        <v>0.79880353919341474</v>
      </c>
      <c r="Y86" s="152">
        <v>0.71764833658870875</v>
      </c>
      <c r="Z86" s="150" t="str">
        <f t="shared" ref="Z86" si="510">IFERROR((IF(((($AK86*1000)+AL86)/AO86)&lt;0,"NM",(($AK86*1000)+AL86)/AO86)),"NA")</f>
        <v>NA</v>
      </c>
      <c r="AA86" s="151" t="str">
        <f t="shared" ref="AA86" si="511">IFERROR((IF(((($AK86*1000)+AM86)/AP86)&lt;0,"NM",(($AK86*1000)+AM86)/AP86)),"NA")</f>
        <v>NA</v>
      </c>
      <c r="AB86" s="152" t="str">
        <f t="shared" ref="AB86" si="512">IFERROR((IF(((($AK86*1000)+AN86)/AQ86)&lt;0,"NM",(($AK86*1000)+AN86)/AQ86)),"NA")</f>
        <v>NA</v>
      </c>
      <c r="AC86" s="150">
        <v>24.920032871320107</v>
      </c>
      <c r="AD86" s="151">
        <v>11.460558516906266</v>
      </c>
      <c r="AE86" s="152">
        <v>11.308491703676403</v>
      </c>
      <c r="AF86" s="149">
        <v>0</v>
      </c>
      <c r="AG86" s="153">
        <v>3.2365409999999999</v>
      </c>
      <c r="AH86" s="154">
        <v>14.504580000000001</v>
      </c>
      <c r="AI86" s="154">
        <v>58.731879999999997</v>
      </c>
      <c r="AJ86" s="155">
        <v>22.872920000000001</v>
      </c>
      <c r="AK86" s="92">
        <v>6502.0976356000001</v>
      </c>
      <c r="AL86" s="92"/>
      <c r="AM86" s="92"/>
      <c r="AN86" s="92"/>
      <c r="AO86" s="92"/>
      <c r="AP86" s="92"/>
      <c r="AQ86" s="92"/>
      <c r="AR86" s="150" t="s">
        <v>311</v>
      </c>
      <c r="AS86" s="151" t="s">
        <v>311</v>
      </c>
      <c r="AT86" s="262" t="s">
        <v>311</v>
      </c>
      <c r="AU86" s="150" t="s">
        <v>311</v>
      </c>
      <c r="AV86" s="151" t="s">
        <v>311</v>
      </c>
      <c r="AW86" s="262" t="s">
        <v>311</v>
      </c>
      <c r="AX86" s="149" t="s">
        <v>1059</v>
      </c>
    </row>
    <row r="87" spans="2:50" ht="12.75">
      <c r="B87" s="104" t="s">
        <v>1364</v>
      </c>
      <c r="C87" s="105" t="s">
        <v>287</v>
      </c>
      <c r="D87" s="253" t="s">
        <v>601</v>
      </c>
      <c r="E87" s="148">
        <v>1182.1500000000001</v>
      </c>
      <c r="F87" s="148">
        <v>1080</v>
      </c>
      <c r="G87" s="148">
        <f t="shared" ref="G87" si="513">IF(IFERROR(((IF(F87&lt;0,"-",F87))/E87*100-100),"-")=-100,"-",(IFERROR(((IF(F87&lt;0,"-",F87))/E87*100-100),"-")))</f>
        <v>-8.6410354015987849</v>
      </c>
      <c r="H87" s="148">
        <v>1212.1500000000001</v>
      </c>
      <c r="I87" s="148">
        <f t="shared" ref="I87" si="514">IFERROR((E87/H87*100-100),"NA")</f>
        <v>-2.4749412201460217</v>
      </c>
      <c r="J87" s="148">
        <v>345.11477100000002</v>
      </c>
      <c r="K87" s="149">
        <v>4.9262350376612902</v>
      </c>
      <c r="L87" s="149">
        <v>17.506395937873357</v>
      </c>
      <c r="M87" s="150">
        <v>9.1932819629926428</v>
      </c>
      <c r="N87" s="151">
        <v>7.5593767122194118</v>
      </c>
      <c r="O87" s="151">
        <v>9.8773857832733043</v>
      </c>
      <c r="P87" s="152">
        <v>13.206884416275788</v>
      </c>
      <c r="Q87" s="150">
        <f t="shared" ref="Q87" si="515">IF(AND(M87&lt;0,N87&gt;0),"LP",IF(AND(M87&gt;0,N87&lt;0),"PL",IF(OR(M87&lt;0,N87&lt;0),"Loss",IF(ISERROR((+N87/M87-1)*100),"NA",(+N87/M87-1)*100))))</f>
        <v>-17.772817774440963</v>
      </c>
      <c r="R87" s="151">
        <f t="shared" ref="R87" si="516">IF(AND(N87&lt;0,O87&gt;0),"LP",IF(AND(N87&gt;0,O87&lt;0),"PL",IF(OR(N87&lt;0,O87&lt;0),"Loss",IF(ISERROR((+O87/N87-1)*100),"NA",(+O87/N87-1)*100))))</f>
        <v>30.664023758822978</v>
      </c>
      <c r="S87" s="152">
        <f t="shared" ref="S87" si="517">IF(AND(O87&lt;0,P87&gt;0),"LP",IF(AND(O87&gt;0,P87&lt;0),"PL",IF(OR(O87&lt;0,P87&lt;0),"Loss",IF(ISERROR((+P87/O87-1)*100),"NA",(+P87/O87-1)*100))))</f>
        <v>33.708297985492955</v>
      </c>
      <c r="T87" s="150">
        <f t="shared" ref="T87" si="518">IFERROR((IF(($E87/N87)&lt;0,"NM",($E87/N87))),"NA")</f>
        <v>156.38194060220664</v>
      </c>
      <c r="U87" s="151">
        <f t="shared" ref="U87" si="519">IFERROR((IF(($E87/O87)&lt;0,"NM",($E87/O87))),"NA")</f>
        <v>119.68247732126576</v>
      </c>
      <c r="V87" s="152">
        <f t="shared" ref="V87" si="520">IFERROR((IF(($E87/P87)&lt;0,"NM",($E87/P87))),"NA")</f>
        <v>89.510134467683542</v>
      </c>
      <c r="W87" s="150">
        <v>2.6160448505799865</v>
      </c>
      <c r="X87" s="151">
        <v>2.1941480067622798</v>
      </c>
      <c r="Y87" s="152">
        <v>1.8349409080150867</v>
      </c>
      <c r="Z87" s="150" t="str">
        <f t="shared" ref="Z87" si="521">IFERROR((IF(((($AK87*1000)+AL87)/AO87)&lt;0,"NM",(($AK87*1000)+AL87)/AO87)),"NA")</f>
        <v>NA</v>
      </c>
      <c r="AA87" s="151" t="str">
        <f t="shared" ref="AA87" si="522">IFERROR((IF(((($AK87*1000)+AM87)/AP87)&lt;0,"NM",(($AK87*1000)+AM87)/AP87)),"NA")</f>
        <v>NA</v>
      </c>
      <c r="AB87" s="152" t="str">
        <f t="shared" ref="AB87" si="523">IFERROR((IF(((($AK87*1000)+AN87)/AQ87)&lt;0,"NM",(($AK87*1000)+AN87)/AQ87)),"NA")</f>
        <v>NA</v>
      </c>
      <c r="AC87" s="150">
        <v>19.867183176535693</v>
      </c>
      <c r="AD87" s="151">
        <v>19.228276420616851</v>
      </c>
      <c r="AE87" s="152">
        <v>19.575949131558634</v>
      </c>
      <c r="AF87" s="149">
        <v>0.2537749016622256</v>
      </c>
      <c r="AG87" s="153">
        <v>21.626629999999999</v>
      </c>
      <c r="AH87" s="154">
        <v>16.278949999999998</v>
      </c>
      <c r="AI87" s="154">
        <v>28.613389999999999</v>
      </c>
      <c r="AJ87" s="155">
        <v>23.850180000000002</v>
      </c>
      <c r="AK87" s="92">
        <v>412.32587265225004</v>
      </c>
      <c r="AL87" s="92"/>
      <c r="AM87" s="92"/>
      <c r="AN87" s="92"/>
      <c r="AO87" s="92"/>
      <c r="AP87" s="92"/>
      <c r="AQ87" s="92"/>
      <c r="AR87" s="150">
        <v>58.662712199194765</v>
      </c>
      <c r="AS87" s="151">
        <v>91.81475766400699</v>
      </c>
      <c r="AT87" s="262">
        <v>25.510666734382539</v>
      </c>
      <c r="AU87" s="150">
        <v>2.4617543091649643</v>
      </c>
      <c r="AV87" s="151">
        <v>3.1636475165345455</v>
      </c>
      <c r="AW87" s="262">
        <v>1.7598611017953831</v>
      </c>
      <c r="AX87" s="149" t="s">
        <v>1060</v>
      </c>
    </row>
    <row r="88" spans="2:50" ht="12.75">
      <c r="B88" s="104" t="s">
        <v>1365</v>
      </c>
      <c r="C88" s="105" t="s">
        <v>286</v>
      </c>
      <c r="D88" s="253" t="s">
        <v>585</v>
      </c>
      <c r="E88" s="148">
        <v>1885.7</v>
      </c>
      <c r="F88" s="148">
        <v>2250</v>
      </c>
      <c r="G88" s="148">
        <f t="shared" ref="G88" si="524">IF(IFERROR(((IF(F88&lt;0,"-",F88))/E88*100-100),"-")=-100,"-",(IFERROR(((IF(F88&lt;0,"-",F88))/E88*100-100),"-")))</f>
        <v>19.31908575064962</v>
      </c>
      <c r="H88" s="148">
        <v>1935</v>
      </c>
      <c r="I88" s="148">
        <f t="shared" ref="I88" si="525">IFERROR((E88/H88*100-100),"NA")</f>
        <v>-2.5478036175710486</v>
      </c>
      <c r="J88" s="148">
        <v>1002</v>
      </c>
      <c r="K88" s="149">
        <v>22.716788530465948</v>
      </c>
      <c r="L88" s="149">
        <v>30.557865615292709</v>
      </c>
      <c r="M88" s="150">
        <v>17.195014999999994</v>
      </c>
      <c r="N88" s="151">
        <v>18.906599999999997</v>
      </c>
      <c r="O88" s="151">
        <v>19.90091980959599</v>
      </c>
      <c r="P88" s="152">
        <v>23.188518938901353</v>
      </c>
      <c r="Q88" s="150">
        <f t="shared" ref="Q88" si="526">IF(AND(M88&lt;0,N88&gt;0),"LP",IF(AND(M88&gt;0,N88&lt;0),"PL",IF(OR(M88&lt;0,N88&lt;0),"Loss",IF(ISERROR((+N88/M88-1)*100),"NA",(+N88/M88-1)*100))))</f>
        <v>9.9539604937826773</v>
      </c>
      <c r="R88" s="151">
        <f t="shared" ref="R88" si="527">IF(AND(N88&lt;0,O88&gt;0),"LP",IF(AND(N88&gt;0,O88&lt;0),"PL",IF(OR(N88&lt;0,O88&lt;0),"Loss",IF(ISERROR((+O88/N88-1)*100),"NA",(+O88/N88-1)*100))))</f>
        <v>5.2591148572244339</v>
      </c>
      <c r="S88" s="152">
        <f t="shared" ref="S88" si="528">IF(AND(O88&lt;0,P88&gt;0),"LP",IF(AND(O88&gt;0,P88&lt;0),"PL",IF(OR(O88&lt;0,P88&lt;0),"Loss",IF(ISERROR((+P88/O88-1)*100),"NA",(+P88/O88-1)*100))))</f>
        <v>16.51983506671948</v>
      </c>
      <c r="T88" s="150">
        <f t="shared" ref="T88" si="529">IFERROR((IF(($E88/N88)&lt;0,"NM",($E88/N88))),"NA")</f>
        <v>99.737657749145811</v>
      </c>
      <c r="U88" s="151">
        <f t="shared" ref="U88" si="530">IFERROR((IF(($E88/O88)&lt;0,"NM",($E88/O88))),"NA")</f>
        <v>94.754414270376472</v>
      </c>
      <c r="V88" s="152">
        <f t="shared" ref="V88" si="531">IFERROR((IF(($E88/P88)&lt;0,"NM",($E88/P88))),"NA")</f>
        <v>81.32041571816498</v>
      </c>
      <c r="W88" s="150">
        <v>3.2369241314795745</v>
      </c>
      <c r="X88" s="151">
        <v>2.6543549992697604</v>
      </c>
      <c r="Y88" s="152">
        <v>2.202149252852263</v>
      </c>
      <c r="Z88" s="150" t="str">
        <f t="shared" ref="Z88" si="532">IFERROR((IF(((($AK88*1000)+AL88)/AO88)&lt;0,"NM",(($AK88*1000)+AL88)/AO88)),"NA")</f>
        <v>NA</v>
      </c>
      <c r="AA88" s="151" t="str">
        <f t="shared" ref="AA88" si="533">IFERROR((IF(((($AK88*1000)+AM88)/AP88)&lt;0,"NM",(($AK88*1000)+AM88)/AP88)),"NA")</f>
        <v>NA</v>
      </c>
      <c r="AB88" s="152" t="str">
        <f t="shared" ref="AB88" si="534">IFERROR((IF(((($AK88*1000)+AN88)/AQ88)&lt;0,"NM",(($AK88*1000)+AN88)/AQ88)),"NA")</f>
        <v>NA</v>
      </c>
      <c r="AC88" s="150">
        <v>26.51913830393061</v>
      </c>
      <c r="AD88" s="151">
        <v>21.947672122609234</v>
      </c>
      <c r="AE88" s="152">
        <v>20.534745582380147</v>
      </c>
      <c r="AF88" s="149">
        <v>0</v>
      </c>
      <c r="AG88" s="153">
        <v>28.633310000000002</v>
      </c>
      <c r="AH88" s="154">
        <v>27.476759999999999</v>
      </c>
      <c r="AI88" s="154">
        <v>44.947929999999999</v>
      </c>
      <c r="AJ88" s="155">
        <v>31.669170000000001</v>
      </c>
      <c r="AK88" s="92">
        <v>1901.3951999999999</v>
      </c>
      <c r="AL88" s="92"/>
      <c r="AM88" s="92"/>
      <c r="AN88" s="92"/>
      <c r="AO88" s="92"/>
      <c r="AP88" s="92"/>
      <c r="AQ88" s="92"/>
      <c r="AR88" s="150">
        <v>60.892084594191431</v>
      </c>
      <c r="AS88" s="151">
        <v>71.592257950884829</v>
      </c>
      <c r="AT88" s="262">
        <v>50.191911237498033</v>
      </c>
      <c r="AU88" s="150">
        <v>2.3903148276310136</v>
      </c>
      <c r="AV88" s="151">
        <v>2.7286333409409029</v>
      </c>
      <c r="AW88" s="262">
        <v>2.0519963143211242</v>
      </c>
      <c r="AX88" s="149" t="s">
        <v>1061</v>
      </c>
    </row>
    <row r="89" spans="2:50" ht="12.75">
      <c r="B89" s="104" t="s">
        <v>1366</v>
      </c>
      <c r="C89" s="105" t="s">
        <v>286</v>
      </c>
      <c r="D89" s="253" t="s">
        <v>651</v>
      </c>
      <c r="E89" s="148">
        <v>614.15</v>
      </c>
      <c r="F89" s="148">
        <v>730</v>
      </c>
      <c r="G89" s="148">
        <f t="shared" ref="G89" si="535">IF(IFERROR(((IF(F89&lt;0,"-",F89))/E89*100-100),"-")=-100,"-",(IFERROR(((IF(F89&lt;0,"-",F89))/E89*100-100),"-")))</f>
        <v>18.863469836359201</v>
      </c>
      <c r="H89" s="148">
        <v>647.65</v>
      </c>
      <c r="I89" s="148">
        <f t="shared" ref="I89" si="536">IFERROR((E89/H89*100-100),"NA")</f>
        <v>-5.172546900331966</v>
      </c>
      <c r="J89" s="148">
        <v>585.28</v>
      </c>
      <c r="K89" s="149">
        <v>4.2577896296296291</v>
      </c>
      <c r="L89" s="149">
        <v>9.361098637992832</v>
      </c>
      <c r="M89" s="150">
        <v>10.63456367762342</v>
      </c>
      <c r="N89" s="151">
        <v>14.437875888463644</v>
      </c>
      <c r="O89" s="151">
        <v>18.428973506680578</v>
      </c>
      <c r="P89" s="152">
        <v>24.586274855213407</v>
      </c>
      <c r="Q89" s="150">
        <f t="shared" ref="Q89" si="537">IF(AND(M89&lt;0,N89&gt;0),"LP",IF(AND(M89&gt;0,N89&lt;0),"PL",IF(OR(M89&lt;0,N89&lt;0),"Loss",IF(ISERROR((+N89/M89-1)*100),"NA",(+N89/M89-1)*100))))</f>
        <v>35.76368834805055</v>
      </c>
      <c r="R89" s="151">
        <f t="shared" ref="R89" si="538">IF(AND(N89&lt;0,O89&gt;0),"LP",IF(AND(N89&gt;0,O89&lt;0),"PL",IF(OR(N89&lt;0,O89&lt;0),"Loss",IF(ISERROR((+O89/N89-1)*100),"NA",(+O89/N89-1)*100))))</f>
        <v>27.643246479255001</v>
      </c>
      <c r="S89" s="152">
        <f t="shared" ref="S89" si="539">IF(AND(O89&lt;0,P89&gt;0),"LP",IF(AND(O89&gt;0,P89&lt;0),"PL",IF(OR(O89&lt;0,P89&lt;0),"Loss",IF(ISERROR((+P89/O89-1)*100),"NA",(+P89/O89-1)*100))))</f>
        <v>33.410983776718673</v>
      </c>
      <c r="T89" s="150">
        <f t="shared" ref="T89" si="540">IFERROR((IF(($E89/N89)&lt;0,"NM",($E89/N89))),"NA")</f>
        <v>42.537420652765604</v>
      </c>
      <c r="U89" s="151">
        <f t="shared" ref="U89" si="541">IFERROR((IF(($E89/O89)&lt;0,"NM",($E89/O89))),"NA")</f>
        <v>33.325241895722954</v>
      </c>
      <c r="V89" s="152">
        <f t="shared" ref="V89" si="542">IFERROR((IF(($E89/P89)&lt;0,"NM",($E89/P89))),"NA")</f>
        <v>24.9793839699865</v>
      </c>
      <c r="W89" s="150">
        <v>5.4230202377108787</v>
      </c>
      <c r="X89" s="151">
        <v>4.6640404311495374</v>
      </c>
      <c r="Y89" s="152">
        <v>3.9302091150022735</v>
      </c>
      <c r="Z89" s="150" t="str">
        <f t="shared" ref="Z89" si="543">IFERROR((IF(((($AK89*1000)+AL89)/AO89)&lt;0,"NM",(($AK89*1000)+AL89)/AO89)),"NA")</f>
        <v>NA</v>
      </c>
      <c r="AA89" s="151" t="str">
        <f t="shared" ref="AA89" si="544">IFERROR((IF(((($AK89*1000)+AM89)/AP89)&lt;0,"NM",(($AK89*1000)+AM89)/AP89)),"NA")</f>
        <v>NA</v>
      </c>
      <c r="AB89" s="152" t="str">
        <f t="shared" ref="AB89" si="545">IFERROR((IF(((($AK89*1000)+AN89)/AQ89)&lt;0,"NM",(($AK89*1000)+AN89)/AQ89)),"NA")</f>
        <v>NA</v>
      </c>
      <c r="AC89" s="150">
        <v>12.809378972045144</v>
      </c>
      <c r="AD89" s="151">
        <v>15.048582168329256</v>
      </c>
      <c r="AE89" s="152">
        <v>17.077263400522181</v>
      </c>
      <c r="AF89" s="149">
        <v>0</v>
      </c>
      <c r="AG89" s="153">
        <v>16.11835</v>
      </c>
      <c r="AH89" s="154">
        <v>11.238910000000001</v>
      </c>
      <c r="AI89" s="154">
        <v>0.41694320000000001</v>
      </c>
      <c r="AJ89" s="155">
        <v>15.063230000000001</v>
      </c>
      <c r="AK89" s="92">
        <v>356.37699199999997</v>
      </c>
      <c r="AL89" s="92"/>
      <c r="AM89" s="92"/>
      <c r="AN89" s="92"/>
      <c r="AO89" s="92"/>
      <c r="AP89" s="92"/>
      <c r="AQ89" s="92"/>
      <c r="AR89" s="150" t="s">
        <v>311</v>
      </c>
      <c r="AS89" s="151" t="s">
        <v>311</v>
      </c>
      <c r="AT89" s="262" t="s">
        <v>311</v>
      </c>
      <c r="AU89" s="150" t="s">
        <v>311</v>
      </c>
      <c r="AV89" s="151" t="s">
        <v>311</v>
      </c>
      <c r="AW89" s="262" t="s">
        <v>311</v>
      </c>
      <c r="AX89" s="149" t="s">
        <v>1062</v>
      </c>
    </row>
    <row r="90" spans="2:50" ht="12.75">
      <c r="B90" s="96" t="s">
        <v>74</v>
      </c>
      <c r="C90" s="97"/>
      <c r="D90" s="98"/>
      <c r="E90" s="156"/>
      <c r="F90" s="156"/>
      <c r="G90" s="156"/>
      <c r="H90" s="156"/>
      <c r="I90" s="156"/>
      <c r="J90" s="156"/>
      <c r="K90" s="157"/>
      <c r="L90" s="157"/>
      <c r="M90" s="158"/>
      <c r="N90" s="159"/>
      <c r="O90" s="159"/>
      <c r="P90" s="160"/>
      <c r="Q90" s="158"/>
      <c r="R90" s="159"/>
      <c r="S90" s="160"/>
      <c r="T90" s="158"/>
      <c r="U90" s="159"/>
      <c r="V90" s="160"/>
      <c r="W90" s="158"/>
      <c r="X90" s="159"/>
      <c r="Y90" s="160"/>
      <c r="Z90" s="158"/>
      <c r="AA90" s="159"/>
      <c r="AB90" s="160"/>
      <c r="AC90" s="158"/>
      <c r="AD90" s="159"/>
      <c r="AE90" s="160"/>
      <c r="AF90" s="157"/>
      <c r="AG90" s="161"/>
      <c r="AH90" s="162"/>
      <c r="AI90" s="162"/>
      <c r="AJ90" s="163"/>
      <c r="AK90" s="61"/>
      <c r="AL90" s="61"/>
      <c r="AM90" s="61"/>
      <c r="AN90" s="61"/>
      <c r="AO90" s="61"/>
      <c r="AP90" s="61"/>
      <c r="AQ90" s="61"/>
      <c r="AR90" s="161"/>
      <c r="AS90" s="162"/>
      <c r="AT90" s="268"/>
      <c r="AU90" s="161"/>
      <c r="AV90" s="162"/>
      <c r="AW90" s="268"/>
      <c r="AX90" s="157"/>
    </row>
    <row r="91" spans="2:50" ht="12.75">
      <c r="B91" s="104" t="s">
        <v>1312</v>
      </c>
      <c r="C91" s="105" t="s">
        <v>286</v>
      </c>
      <c r="D91" s="253" t="s">
        <v>75</v>
      </c>
      <c r="E91" s="148">
        <v>8129.7</v>
      </c>
      <c r="F91" s="148">
        <v>9500</v>
      </c>
      <c r="G91" s="148">
        <f t="shared" ref="G91:G101" si="546">IF(IFERROR(((IF(F91&lt;0,"-",F91))/E91*100-100),"-")=-100,"-",(IFERROR(((IF(F91&lt;0,"-",F91))/E91*100-100),"-")))</f>
        <v>16.855480522036487</v>
      </c>
      <c r="H91" s="148">
        <v>9200</v>
      </c>
      <c r="I91" s="148">
        <f t="shared" ref="I91:I101" si="547">IFERROR((E91/H91*100-100),"NA")</f>
        <v>-11.633695652173913</v>
      </c>
      <c r="J91" s="148">
        <v>211.9</v>
      </c>
      <c r="K91" s="149">
        <v>20.427590382317803</v>
      </c>
      <c r="L91" s="149">
        <v>30.130418924731181</v>
      </c>
      <c r="M91" s="150">
        <v>32.390278433223123</v>
      </c>
      <c r="N91" s="151">
        <v>58.904200094384137</v>
      </c>
      <c r="O91" s="151">
        <v>96.987676472354053</v>
      </c>
      <c r="P91" s="152">
        <v>114.20429923836896</v>
      </c>
      <c r="Q91" s="150">
        <f t="shared" ref="Q91:Q101" si="548">IF(AND(M91&lt;0,N91&gt;0),"LP",IF(AND(M91&gt;0,N91&lt;0),"PL",IF(OR(M91&lt;0,N91&lt;0),"Loss",IF(ISERROR((+N91/M91-1)*100),"NA",(+N91/M91-1)*100))))</f>
        <v>81.857652801049554</v>
      </c>
      <c r="R91" s="151">
        <f t="shared" ref="R91:R101" si="549">IF(AND(N91&lt;0,O91&gt;0),"LP",IF(AND(N91&gt;0,O91&lt;0),"PL",IF(OR(N91&lt;0,O91&lt;0),"Loss",IF(ISERROR((+O91/N91-1)*100),"NA",(+O91/N91-1)*100))))</f>
        <v>64.653244279605701</v>
      </c>
      <c r="S91" s="152">
        <f t="shared" ref="S91:S101" si="550">IF(AND(O91&lt;0,P91&gt;0),"LP",IF(AND(O91&gt;0,P91&lt;0),"PL",IF(OR(O91&lt;0,P91&lt;0),"Loss",IF(ISERROR((+P91/O91-1)*100),"NA",(+P91/O91-1)*100))))</f>
        <v>17.751350885204921</v>
      </c>
      <c r="T91" s="150">
        <f t="shared" ref="T91:T101" si="551">IFERROR((IF(($E91/N91)&lt;0,"NM",($E91/N91))),"NA")</f>
        <v>138.01562515021874</v>
      </c>
      <c r="U91" s="151">
        <f t="shared" ref="U91:U101" si="552">IFERROR((IF(($E91/O91)&lt;0,"NM",($E91/O91))),"NA")</f>
        <v>83.821989511392601</v>
      </c>
      <c r="V91" s="152">
        <f t="shared" ref="V91:V101" si="553">IFERROR((IF(($E91/P91)&lt;0,"NM",($E91/P91))),"NA")</f>
        <v>71.185586306445131</v>
      </c>
      <c r="W91" s="150">
        <v>28.978962924334692</v>
      </c>
      <c r="X91" s="151">
        <v>21.945639605791278</v>
      </c>
      <c r="Y91" s="152">
        <v>17.073560758107714</v>
      </c>
      <c r="Z91" s="150">
        <f t="shared" ref="Z91:Z101" si="554">IFERROR((IF(((($AK91*1000)+AL91)/AO91)&lt;0,"NM",(($AK91*1000)+AL91)/AO91)),"NA")</f>
        <v>111.53405972693955</v>
      </c>
      <c r="AA91" s="151">
        <f t="shared" ref="AA91:AA101" si="555">IFERROR((IF(((($AK91*1000)+AM91)/AP91)&lt;0,"NM",(($AK91*1000)+AM91)/AP91)),"NA")</f>
        <v>65.2117938461422</v>
      </c>
      <c r="AB91" s="152">
        <f t="shared" ref="AB91:AB101" si="556">IFERROR((IF(((($AK91*1000)+AN91)/AQ91)&lt;0,"NM",(($AK91*1000)+AN91)/AQ91)),"NA")</f>
        <v>54.600010293979821</v>
      </c>
      <c r="AC91" s="150">
        <v>22.936031848555814</v>
      </c>
      <c r="AD91" s="151">
        <v>29.797200634135944</v>
      </c>
      <c r="AE91" s="152">
        <v>26.979376672292844</v>
      </c>
      <c r="AF91" s="149">
        <v>0.18517701760212552</v>
      </c>
      <c r="AG91" s="153">
        <v>-5.8626680000000002</v>
      </c>
      <c r="AH91" s="154">
        <v>29.45898</v>
      </c>
      <c r="AI91" s="154">
        <v>92.075710000000001</v>
      </c>
      <c r="AJ91" s="155">
        <v>73.93638</v>
      </c>
      <c r="AK91" s="92">
        <v>1709.7893150000002</v>
      </c>
      <c r="AL91" s="92">
        <v>-48177.2</v>
      </c>
      <c r="AM91" s="92">
        <v>-63695.721706289623</v>
      </c>
      <c r="AN91" s="92">
        <v>-82146.927770367503</v>
      </c>
      <c r="AO91" s="92">
        <v>14897.800000000003</v>
      </c>
      <c r="AP91" s="92">
        <v>25242.268249473869</v>
      </c>
      <c r="AQ91" s="92">
        <v>29810.294512143999</v>
      </c>
      <c r="AR91" s="150">
        <v>79.238584019268004</v>
      </c>
      <c r="AS91" s="151">
        <v>98.737851738464741</v>
      </c>
      <c r="AT91" s="262">
        <v>59.739316300071266</v>
      </c>
      <c r="AU91" s="150">
        <v>8.7414819258441927</v>
      </c>
      <c r="AV91" s="151">
        <v>12.122340756613799</v>
      </c>
      <c r="AW91" s="262">
        <v>5.3606230950745877</v>
      </c>
      <c r="AX91" s="149" t="s">
        <v>1063</v>
      </c>
    </row>
    <row r="92" spans="2:50" ht="12.75">
      <c r="B92" s="104" t="s">
        <v>1313</v>
      </c>
      <c r="C92" s="105" t="s">
        <v>286</v>
      </c>
      <c r="D92" s="253" t="s">
        <v>76</v>
      </c>
      <c r="E92" s="148">
        <v>293.35000000000002</v>
      </c>
      <c r="F92" s="148">
        <v>360</v>
      </c>
      <c r="G92" s="148">
        <f t="shared" si="546"/>
        <v>22.72029998295551</v>
      </c>
      <c r="H92" s="148">
        <v>340.35</v>
      </c>
      <c r="I92" s="148">
        <f t="shared" si="547"/>
        <v>-13.809313941530775</v>
      </c>
      <c r="J92" s="148">
        <v>7309.8</v>
      </c>
      <c r="K92" s="149">
        <v>25.357233333333333</v>
      </c>
      <c r="L92" s="149">
        <v>109.02952372759856</v>
      </c>
      <c r="M92" s="150">
        <v>4.1132041916331499</v>
      </c>
      <c r="N92" s="151">
        <v>5.4994664696708515</v>
      </c>
      <c r="O92" s="151">
        <v>6.6547834172889662</v>
      </c>
      <c r="P92" s="152">
        <v>8.1651454434386803</v>
      </c>
      <c r="Q92" s="150">
        <f t="shared" si="548"/>
        <v>33.70273425417485</v>
      </c>
      <c r="R92" s="151">
        <f t="shared" si="549"/>
        <v>21.007800556464918</v>
      </c>
      <c r="S92" s="152">
        <f t="shared" si="550"/>
        <v>22.69588552237223</v>
      </c>
      <c r="T92" s="150">
        <f t="shared" si="551"/>
        <v>53.341538059701513</v>
      </c>
      <c r="U92" s="151">
        <f t="shared" si="552"/>
        <v>44.081073959204119</v>
      </c>
      <c r="V92" s="152">
        <f t="shared" si="553"/>
        <v>35.92710038444315</v>
      </c>
      <c r="W92" s="150">
        <v>13.283687180116193</v>
      </c>
      <c r="X92" s="151">
        <v>10.563482482793626</v>
      </c>
      <c r="Y92" s="152">
        <v>8.4423168051991517</v>
      </c>
      <c r="Z92" s="150">
        <f t="shared" si="554"/>
        <v>40.269127100518801</v>
      </c>
      <c r="AA92" s="151">
        <f t="shared" si="555"/>
        <v>33.447777565377784</v>
      </c>
      <c r="AB92" s="152">
        <f t="shared" si="556"/>
        <v>27.089699350643304</v>
      </c>
      <c r="AC92" s="150">
        <v>24.903082406901497</v>
      </c>
      <c r="AD92" s="151">
        <v>23.963759350713314</v>
      </c>
      <c r="AE92" s="152">
        <v>23.498464153413206</v>
      </c>
      <c r="AF92" s="149">
        <v>0.27271177773990113</v>
      </c>
      <c r="AG92" s="153">
        <v>-3.6617410000000001</v>
      </c>
      <c r="AH92" s="154">
        <v>46.932139999999997</v>
      </c>
      <c r="AI92" s="154">
        <v>114.8297</v>
      </c>
      <c r="AJ92" s="155">
        <v>59.342739999999999</v>
      </c>
      <c r="AK92" s="92">
        <v>2122.4004300000001</v>
      </c>
      <c r="AL92" s="92">
        <v>-109681</v>
      </c>
      <c r="AM92" s="92">
        <v>-136159.4471607845</v>
      </c>
      <c r="AN92" s="92">
        <v>-183325.12608817453</v>
      </c>
      <c r="AO92" s="92">
        <v>49981.69999999999</v>
      </c>
      <c r="AP92" s="92">
        <v>59383.347038734151</v>
      </c>
      <c r="AQ92" s="92">
        <v>71579.801562684312</v>
      </c>
      <c r="AR92" s="150">
        <v>10.765224460790062</v>
      </c>
      <c r="AS92" s="151">
        <v>20.139208937111988</v>
      </c>
      <c r="AT92" s="262">
        <v>1.3912399844681378</v>
      </c>
      <c r="AU92" s="150">
        <v>2.3451930524965694</v>
      </c>
      <c r="AV92" s="151">
        <v>4.6938525295440261</v>
      </c>
      <c r="AW92" s="262">
        <v>-3.4664245508868596E-3</v>
      </c>
      <c r="AX92" s="149" t="s">
        <v>1064</v>
      </c>
    </row>
    <row r="93" spans="2:50" ht="12.75">
      <c r="B93" s="104" t="s">
        <v>250</v>
      </c>
      <c r="C93" s="105" t="s">
        <v>286</v>
      </c>
      <c r="D93" s="253" t="s">
        <v>77</v>
      </c>
      <c r="E93" s="148">
        <v>3865.05</v>
      </c>
      <c r="F93" s="148">
        <v>4300</v>
      </c>
      <c r="G93" s="148">
        <f t="shared" si="546"/>
        <v>11.253411986908318</v>
      </c>
      <c r="H93" s="148">
        <v>4169.5</v>
      </c>
      <c r="I93" s="148">
        <f t="shared" si="547"/>
        <v>-7.3018347523683929</v>
      </c>
      <c r="J93" s="148">
        <v>277.2</v>
      </c>
      <c r="K93" s="149">
        <v>12.565075268817203</v>
      </c>
      <c r="L93" s="149">
        <v>33.924760908004778</v>
      </c>
      <c r="M93" s="150">
        <v>44.950937950937949</v>
      </c>
      <c r="N93" s="151">
        <v>59.968253968253933</v>
      </c>
      <c r="O93" s="151">
        <v>74.194876950233137</v>
      </c>
      <c r="P93" s="152">
        <v>88.971253698426807</v>
      </c>
      <c r="Q93" s="150">
        <f t="shared" si="548"/>
        <v>33.408237295752862</v>
      </c>
      <c r="R93" s="151">
        <f t="shared" si="549"/>
        <v>23.723590467567245</v>
      </c>
      <c r="S93" s="152">
        <f t="shared" si="550"/>
        <v>19.915629428302783</v>
      </c>
      <c r="T93" s="150">
        <f t="shared" si="551"/>
        <v>64.451601376389661</v>
      </c>
      <c r="U93" s="151">
        <f t="shared" si="552"/>
        <v>52.09321935519236</v>
      </c>
      <c r="V93" s="152">
        <f t="shared" si="553"/>
        <v>43.441559372657714</v>
      </c>
      <c r="W93" s="150">
        <v>17.384004776824611</v>
      </c>
      <c r="X93" s="151">
        <v>15.376251957592203</v>
      </c>
      <c r="Y93" s="152">
        <v>13.50245416288873</v>
      </c>
      <c r="Z93" s="150">
        <f t="shared" si="554"/>
        <v>57.666307100114722</v>
      </c>
      <c r="AA93" s="151">
        <f t="shared" si="555"/>
        <v>46.460001358432542</v>
      </c>
      <c r="AB93" s="152">
        <f t="shared" si="556"/>
        <v>38.969610050979227</v>
      </c>
      <c r="AC93" s="150">
        <v>28.832016456408621</v>
      </c>
      <c r="AD93" s="151">
        <v>31.325774760787219</v>
      </c>
      <c r="AE93" s="152">
        <v>33.098632938790438</v>
      </c>
      <c r="AF93" s="149">
        <v>0.91043707418189901</v>
      </c>
      <c r="AG93" s="153">
        <v>-5.7913769999999998</v>
      </c>
      <c r="AH93" s="154">
        <v>30.250389999999999</v>
      </c>
      <c r="AI93" s="154">
        <v>123.5684</v>
      </c>
      <c r="AJ93" s="155">
        <v>96.844920000000002</v>
      </c>
      <c r="AK93" s="92">
        <v>1051.6967999999999</v>
      </c>
      <c r="AL93" s="92">
        <v>-35974</v>
      </c>
      <c r="AM93" s="92">
        <v>-39371.536247926124</v>
      </c>
      <c r="AN93" s="92">
        <v>-43285.121241334084</v>
      </c>
      <c r="AO93" s="92">
        <v>17613.799999999988</v>
      </c>
      <c r="AP93" s="92">
        <v>21789.17852244823</v>
      </c>
      <c r="AQ93" s="92">
        <v>25876.873734160617</v>
      </c>
      <c r="AR93" s="150">
        <v>29.605701008212151</v>
      </c>
      <c r="AS93" s="151">
        <v>36.934781242198873</v>
      </c>
      <c r="AT93" s="262">
        <v>22.276620774225428</v>
      </c>
      <c r="AU93" s="150">
        <v>6.1099314897671064</v>
      </c>
      <c r="AV93" s="151">
        <v>8.4905779851383336</v>
      </c>
      <c r="AW93" s="262">
        <v>3.7292849943958788</v>
      </c>
      <c r="AX93" s="149" t="s">
        <v>1065</v>
      </c>
    </row>
    <row r="94" spans="2:50" ht="12.75">
      <c r="B94" s="104" t="s">
        <v>1314</v>
      </c>
      <c r="C94" s="105" t="s">
        <v>287</v>
      </c>
      <c r="D94" s="253" t="s">
        <v>711</v>
      </c>
      <c r="E94" s="148">
        <v>13638.4</v>
      </c>
      <c r="F94" s="148">
        <v>12000</v>
      </c>
      <c r="G94" s="148">
        <f t="shared" si="546"/>
        <v>-12.013139371187236</v>
      </c>
      <c r="H94" s="148">
        <v>14389.9</v>
      </c>
      <c r="I94" s="148">
        <f t="shared" si="547"/>
        <v>-5.2224129424109975</v>
      </c>
      <c r="J94" s="148">
        <v>42.4</v>
      </c>
      <c r="K94" s="149">
        <v>6.8485371565113491</v>
      </c>
      <c r="L94" s="149">
        <v>8.08184817204301</v>
      </c>
      <c r="M94" s="150">
        <v>22.146226415094347</v>
      </c>
      <c r="N94" s="151">
        <v>38.627358490566081</v>
      </c>
      <c r="O94" s="151">
        <v>75.436988244666992</v>
      </c>
      <c r="P94" s="152">
        <v>149.91342651201933</v>
      </c>
      <c r="Q94" s="150">
        <f t="shared" si="548"/>
        <v>74.419595314164127</v>
      </c>
      <c r="R94" s="151">
        <f t="shared" si="549"/>
        <v>95.294193526308277</v>
      </c>
      <c r="S94" s="152">
        <f t="shared" si="550"/>
        <v>98.726685675468275</v>
      </c>
      <c r="T94" s="150">
        <f t="shared" si="551"/>
        <v>353.07617535718606</v>
      </c>
      <c r="U94" s="151">
        <f t="shared" si="552"/>
        <v>180.79194725757313</v>
      </c>
      <c r="V94" s="152">
        <f t="shared" si="553"/>
        <v>90.975173587314003</v>
      </c>
      <c r="W94" s="150">
        <v>42.523782420378417</v>
      </c>
      <c r="X94" s="151">
        <v>34.426403548126864</v>
      </c>
      <c r="Y94" s="152">
        <v>24.975348080312269</v>
      </c>
      <c r="Z94" s="150">
        <f t="shared" si="554"/>
        <v>164.32374129581331</v>
      </c>
      <c r="AA94" s="151">
        <f t="shared" si="555"/>
        <v>102.76279329547299</v>
      </c>
      <c r="AB94" s="152">
        <f t="shared" si="556"/>
        <v>57.431748640093268</v>
      </c>
      <c r="AC94" s="150">
        <v>12.043798304249686</v>
      </c>
      <c r="AD94" s="151">
        <v>19.042000526206944</v>
      </c>
      <c r="AE94" s="152">
        <v>27.452927095920309</v>
      </c>
      <c r="AF94" s="149">
        <v>2.481547661209637E-2</v>
      </c>
      <c r="AG94" s="153">
        <v>8.3225130000000007</v>
      </c>
      <c r="AH94" s="154">
        <v>95.089290000000005</v>
      </c>
      <c r="AI94" s="154">
        <v>228.58070000000001</v>
      </c>
      <c r="AJ94" s="155">
        <v>159.76669999999999</v>
      </c>
      <c r="AK94" s="92">
        <v>573.22255999999993</v>
      </c>
      <c r="AL94" s="92">
        <v>218</v>
      </c>
      <c r="AM94" s="92">
        <v>-1361.1968331108446</v>
      </c>
      <c r="AN94" s="92">
        <v>-5015.883493567334</v>
      </c>
      <c r="AO94" s="92">
        <v>3489.7000000000016</v>
      </c>
      <c r="AP94" s="92">
        <v>5564.8678361887351</v>
      </c>
      <c r="AQ94" s="92">
        <v>9893.5987491379619</v>
      </c>
      <c r="AR94" s="150">
        <v>79.461136459015066</v>
      </c>
      <c r="AS94" s="151">
        <v>116.74696750162906</v>
      </c>
      <c r="AT94" s="262">
        <v>42.175305416401066</v>
      </c>
      <c r="AU94" s="150">
        <v>10.672757454952821</v>
      </c>
      <c r="AV94" s="151">
        <v>16.802991089600923</v>
      </c>
      <c r="AW94" s="262">
        <v>4.5425238203047185</v>
      </c>
      <c r="AX94" s="149" t="s">
        <v>1066</v>
      </c>
    </row>
    <row r="95" spans="2:50" ht="12.75">
      <c r="B95" s="104" t="s">
        <v>1315</v>
      </c>
      <c r="C95" s="105" t="s">
        <v>286</v>
      </c>
      <c r="D95" s="253" t="s">
        <v>712</v>
      </c>
      <c r="E95" s="148">
        <v>1405.9</v>
      </c>
      <c r="F95" s="148">
        <v>1500</v>
      </c>
      <c r="G95" s="148">
        <f t="shared" si="546"/>
        <v>6.6932214239988639</v>
      </c>
      <c r="H95" s="148">
        <v>1449.15</v>
      </c>
      <c r="I95" s="148">
        <f t="shared" si="547"/>
        <v>-2.984508159955837</v>
      </c>
      <c r="J95" s="148">
        <v>162.45000000000002</v>
      </c>
      <c r="K95" s="149">
        <v>2.5611591397849462</v>
      </c>
      <c r="L95" s="149">
        <v>6.5948453285543609</v>
      </c>
      <c r="M95" s="150">
        <v>30.095171617649036</v>
      </c>
      <c r="N95" s="151">
        <v>32.593407937381521</v>
      </c>
      <c r="O95" s="151">
        <v>49.322114864063927</v>
      </c>
      <c r="P95" s="152">
        <v>69.586719760130933</v>
      </c>
      <c r="Q95" s="150">
        <f t="shared" si="548"/>
        <v>8.3011200317177014</v>
      </c>
      <c r="R95" s="151">
        <f t="shared" si="549"/>
        <v>51.32543046379687</v>
      </c>
      <c r="S95" s="152">
        <f t="shared" si="550"/>
        <v>41.086244886128732</v>
      </c>
      <c r="T95" s="150">
        <f t="shared" si="551"/>
        <v>43.134489118198879</v>
      </c>
      <c r="U95" s="151">
        <f t="shared" si="552"/>
        <v>28.504454926046535</v>
      </c>
      <c r="V95" s="152">
        <f t="shared" si="553"/>
        <v>20.203567646904624</v>
      </c>
      <c r="W95" s="150">
        <v>3.9983517853788846</v>
      </c>
      <c r="X95" s="151">
        <v>3.5683723919334915</v>
      </c>
      <c r="Y95" s="152">
        <v>3.0789074406040879</v>
      </c>
      <c r="Z95" s="150">
        <f t="shared" si="554"/>
        <v>16.831860907759886</v>
      </c>
      <c r="AA95" s="151">
        <f t="shared" si="555"/>
        <v>13.256496290279188</v>
      </c>
      <c r="AB95" s="152">
        <f t="shared" si="556"/>
        <v>10.372478408258669</v>
      </c>
      <c r="AC95" s="150">
        <v>9.6298297073922949</v>
      </c>
      <c r="AD95" s="151">
        <v>13.230020712992216</v>
      </c>
      <c r="AE95" s="152">
        <v>16.361562345277221</v>
      </c>
      <c r="AF95" s="149">
        <v>0.49783602240314628</v>
      </c>
      <c r="AG95" s="153">
        <v>18.98274</v>
      </c>
      <c r="AH95" s="154">
        <v>32.083799999999997</v>
      </c>
      <c r="AI95" s="154">
        <v>123.47799999999999</v>
      </c>
      <c r="AJ95" s="155">
        <v>98.279390000000006</v>
      </c>
      <c r="AK95" s="92">
        <v>214.36902000000001</v>
      </c>
      <c r="AL95" s="92">
        <v>15554.2</v>
      </c>
      <c r="AM95" s="92">
        <v>18721.719689895373</v>
      </c>
      <c r="AN95" s="92">
        <v>25260.11073591992</v>
      </c>
      <c r="AO95" s="92">
        <v>13660</v>
      </c>
      <c r="AP95" s="92">
        <v>17583.133173794777</v>
      </c>
      <c r="AQ95" s="92">
        <v>23102.398607561801</v>
      </c>
      <c r="AR95" s="150">
        <v>14.88639417334705</v>
      </c>
      <c r="AS95" s="151">
        <v>18.268022720268913</v>
      </c>
      <c r="AT95" s="262">
        <v>11.504765626425188</v>
      </c>
      <c r="AU95" s="150">
        <v>1.6234796565015357</v>
      </c>
      <c r="AV95" s="151">
        <v>2.1195736993128302</v>
      </c>
      <c r="AW95" s="262">
        <v>1.1273856136902412</v>
      </c>
      <c r="AX95" s="149" t="s">
        <v>1067</v>
      </c>
    </row>
    <row r="96" spans="2:50" ht="12.75">
      <c r="B96" s="104" t="s">
        <v>1316</v>
      </c>
      <c r="C96" s="105" t="s">
        <v>287</v>
      </c>
      <c r="D96" s="253" t="s">
        <v>79</v>
      </c>
      <c r="E96" s="148">
        <v>1024.8</v>
      </c>
      <c r="F96" s="148">
        <v>830</v>
      </c>
      <c r="G96" s="148">
        <f t="shared" si="546"/>
        <v>-19.008587041373929</v>
      </c>
      <c r="H96" s="148">
        <v>1039</v>
      </c>
      <c r="I96" s="148">
        <f t="shared" si="547"/>
        <v>-1.3666987487969209</v>
      </c>
      <c r="J96" s="148">
        <v>257.10000000000002</v>
      </c>
      <c r="K96" s="149">
        <v>3.1401831541218637</v>
      </c>
      <c r="L96" s="149">
        <v>17.086443010752689</v>
      </c>
      <c r="M96" s="150">
        <v>6.8475301439129419</v>
      </c>
      <c r="N96" s="151">
        <v>13.488136911707663</v>
      </c>
      <c r="O96" s="151">
        <v>24.489949572010644</v>
      </c>
      <c r="P96" s="152">
        <v>39.570562634379307</v>
      </c>
      <c r="Q96" s="150">
        <f t="shared" si="548"/>
        <v>96.978131212724008</v>
      </c>
      <c r="R96" s="151">
        <f t="shared" si="549"/>
        <v>81.566585009627545</v>
      </c>
      <c r="S96" s="152">
        <f t="shared" si="550"/>
        <v>61.578783647656699</v>
      </c>
      <c r="T96" s="150">
        <f t="shared" si="551"/>
        <v>75.977876463462991</v>
      </c>
      <c r="U96" s="151">
        <f t="shared" si="552"/>
        <v>41.845737451874349</v>
      </c>
      <c r="V96" s="152">
        <f t="shared" si="553"/>
        <v>25.898039648029751</v>
      </c>
      <c r="W96" s="150">
        <v>6.4329926508289184</v>
      </c>
      <c r="X96" s="151">
        <v>5.805200058370378</v>
      </c>
      <c r="Y96" s="152">
        <v>5.0144947613979296</v>
      </c>
      <c r="Z96" s="150">
        <f t="shared" si="554"/>
        <v>24.553852803872893</v>
      </c>
      <c r="AA96" s="151">
        <f t="shared" si="555"/>
        <v>18.248857634430522</v>
      </c>
      <c r="AB96" s="152">
        <f t="shared" si="556"/>
        <v>13.669568902085487</v>
      </c>
      <c r="AC96" s="150">
        <v>8.815932641169935</v>
      </c>
      <c r="AD96" s="151">
        <v>14.584506166922589</v>
      </c>
      <c r="AE96" s="152">
        <v>20.777460527513846</v>
      </c>
      <c r="AF96" s="149">
        <v>1.5180964743711557E-3</v>
      </c>
      <c r="AG96" s="153">
        <v>14.73996</v>
      </c>
      <c r="AH96" s="154">
        <v>50.894500000000001</v>
      </c>
      <c r="AI96" s="154">
        <v>55.09648</v>
      </c>
      <c r="AJ96" s="155">
        <v>74.004580000000004</v>
      </c>
      <c r="AK96" s="92">
        <v>262.83332999999999</v>
      </c>
      <c r="AL96" s="92">
        <v>35390.399999999994</v>
      </c>
      <c r="AM96" s="92">
        <v>31558.315229263062</v>
      </c>
      <c r="AN96" s="92">
        <v>32755.616087876071</v>
      </c>
      <c r="AO96" s="92">
        <v>12145.700000000041</v>
      </c>
      <c r="AP96" s="92">
        <v>16132.058845909778</v>
      </c>
      <c r="AQ96" s="92">
        <v>21623.867453697079</v>
      </c>
      <c r="AR96" s="150">
        <v>23.004001739690526</v>
      </c>
      <c r="AS96" s="151">
        <v>36.015622765970086</v>
      </c>
      <c r="AT96" s="262">
        <v>9.9923807134109648</v>
      </c>
      <c r="AU96" s="150">
        <v>2.8272087405388646</v>
      </c>
      <c r="AV96" s="151">
        <v>3.597511470059263</v>
      </c>
      <c r="AW96" s="262">
        <v>2.0569060110184663</v>
      </c>
      <c r="AX96" s="149" t="s">
        <v>1068</v>
      </c>
    </row>
    <row r="97" spans="2:50" ht="12.75">
      <c r="B97" s="104" t="s">
        <v>1317</v>
      </c>
      <c r="C97" s="105" t="s">
        <v>286</v>
      </c>
      <c r="D97" s="253" t="s">
        <v>713</v>
      </c>
      <c r="E97" s="148">
        <v>1230.55</v>
      </c>
      <c r="F97" s="148">
        <v>1540</v>
      </c>
      <c r="G97" s="148">
        <f t="shared" si="546"/>
        <v>25.147291861362817</v>
      </c>
      <c r="H97" s="148">
        <v>1450</v>
      </c>
      <c r="I97" s="148">
        <f t="shared" si="547"/>
        <v>-15.134482758620692</v>
      </c>
      <c r="J97" s="148">
        <v>144.75</v>
      </c>
      <c r="K97" s="149">
        <v>2.0939462365591397</v>
      </c>
      <c r="L97" s="149">
        <v>4.5243703225806451</v>
      </c>
      <c r="M97" s="150">
        <v>18.670120898100187</v>
      </c>
      <c r="N97" s="151">
        <v>24.983074265975826</v>
      </c>
      <c r="O97" s="151">
        <v>36.067109158133803</v>
      </c>
      <c r="P97" s="152">
        <v>46.220269986713923</v>
      </c>
      <c r="Q97" s="150">
        <f t="shared" si="548"/>
        <v>33.813135985198819</v>
      </c>
      <c r="R97" s="151">
        <f t="shared" si="549"/>
        <v>44.366176772941031</v>
      </c>
      <c r="S97" s="152">
        <f t="shared" si="550"/>
        <v>28.150747497018045</v>
      </c>
      <c r="T97" s="150">
        <f t="shared" si="551"/>
        <v>49.255347316317767</v>
      </c>
      <c r="U97" s="151">
        <f t="shared" si="552"/>
        <v>34.118342964631196</v>
      </c>
      <c r="V97" s="152">
        <f t="shared" si="553"/>
        <v>26.623600432315154</v>
      </c>
      <c r="W97" s="150">
        <v>6.7915808768859449</v>
      </c>
      <c r="X97" s="151">
        <v>5.9274962642339455</v>
      </c>
      <c r="Y97" s="152">
        <v>5.096533733183116</v>
      </c>
      <c r="Z97" s="150">
        <f t="shared" si="554"/>
        <v>27.93608536131444</v>
      </c>
      <c r="AA97" s="151">
        <f t="shared" si="555"/>
        <v>19.94405758811709</v>
      </c>
      <c r="AB97" s="152">
        <f t="shared" si="556"/>
        <v>15.488921605571177</v>
      </c>
      <c r="AC97" s="150">
        <v>14.597953791782473</v>
      </c>
      <c r="AD97" s="151">
        <v>18.553618808076806</v>
      </c>
      <c r="AE97" s="152">
        <v>20.585859986034961</v>
      </c>
      <c r="AF97" s="149">
        <v>0.54344977843047326</v>
      </c>
      <c r="AG97" s="153">
        <v>-10.244350000000001</v>
      </c>
      <c r="AH97" s="154">
        <v>43.128819999999997</v>
      </c>
      <c r="AI97" s="154">
        <v>135.8279</v>
      </c>
      <c r="AJ97" s="155">
        <v>87.827209999999994</v>
      </c>
      <c r="AK97" s="92">
        <v>175.26329999999999</v>
      </c>
      <c r="AL97" s="92">
        <v>-17650.7</v>
      </c>
      <c r="AM97" s="92">
        <v>-18786.851184993669</v>
      </c>
      <c r="AN97" s="92">
        <v>-22608.800926154639</v>
      </c>
      <c r="AO97" s="92">
        <v>5641.9000000000015</v>
      </c>
      <c r="AP97" s="92">
        <v>7845.7680000000037</v>
      </c>
      <c r="AQ97" s="92">
        <v>9855.721590000001</v>
      </c>
      <c r="AR97" s="150">
        <v>18.85495908403179</v>
      </c>
      <c r="AS97" s="151">
        <v>26.389843749603234</v>
      </c>
      <c r="AT97" s="262">
        <v>11.320074418460347</v>
      </c>
      <c r="AU97" s="150">
        <v>2.1989833131788368</v>
      </c>
      <c r="AV97" s="151">
        <v>3.3478126872492506</v>
      </c>
      <c r="AW97" s="262">
        <v>1.0501539391084229</v>
      </c>
      <c r="AX97" s="149" t="s">
        <v>1069</v>
      </c>
    </row>
    <row r="98" spans="2:50" ht="12.75">
      <c r="B98" s="104" t="s">
        <v>254</v>
      </c>
      <c r="C98" s="105" t="s">
        <v>286</v>
      </c>
      <c r="D98" s="253" t="s">
        <v>80</v>
      </c>
      <c r="E98" s="148">
        <v>3705.8</v>
      </c>
      <c r="F98" s="148">
        <v>4150</v>
      </c>
      <c r="G98" s="148">
        <f t="shared" si="546"/>
        <v>11.98661557558421</v>
      </c>
      <c r="H98" s="148">
        <v>3948.6</v>
      </c>
      <c r="I98" s="148">
        <f t="shared" si="547"/>
        <v>-6.1490148407030318</v>
      </c>
      <c r="J98" s="148">
        <v>1374.65</v>
      </c>
      <c r="K98" s="149">
        <v>61.780417025089605</v>
      </c>
      <c r="L98" s="149">
        <v>111.46745691756273</v>
      </c>
      <c r="M98" s="150">
        <v>75.866802458807769</v>
      </c>
      <c r="N98" s="151">
        <v>94.483104790310392</v>
      </c>
      <c r="O98" s="151">
        <v>105.8269867739068</v>
      </c>
      <c r="P98" s="152">
        <v>136.02450703224341</v>
      </c>
      <c r="Q98" s="150">
        <f t="shared" si="548"/>
        <v>24.538140172192492</v>
      </c>
      <c r="R98" s="151">
        <f t="shared" si="549"/>
        <v>12.006254460807853</v>
      </c>
      <c r="S98" s="152">
        <f t="shared" si="550"/>
        <v>28.534801168299207</v>
      </c>
      <c r="T98" s="150">
        <f t="shared" si="551"/>
        <v>39.221827100457901</v>
      </c>
      <c r="U98" s="151">
        <f t="shared" si="552"/>
        <v>35.017532984447783</v>
      </c>
      <c r="V98" s="152">
        <f t="shared" si="553"/>
        <v>27.243620145019698</v>
      </c>
      <c r="W98" s="150">
        <v>5.8988221410934152</v>
      </c>
      <c r="X98" s="151">
        <v>5.2172142222837161</v>
      </c>
      <c r="Y98" s="152">
        <v>4.5468663110379088</v>
      </c>
      <c r="Z98" s="150">
        <f t="shared" si="554"/>
        <v>24.364831835196089</v>
      </c>
      <c r="AA98" s="151">
        <f t="shared" si="555"/>
        <v>21.168497773959707</v>
      </c>
      <c r="AB98" s="152">
        <f t="shared" si="556"/>
        <v>17.497949726949521</v>
      </c>
      <c r="AC98" s="150">
        <v>14.785674307549792</v>
      </c>
      <c r="AD98" s="151">
        <v>15.812424382829683</v>
      </c>
      <c r="AE98" s="152">
        <v>17.835475042616579</v>
      </c>
      <c r="AF98" s="149">
        <v>0.59366398618381999</v>
      </c>
      <c r="AG98" s="153">
        <v>3.9495089999999999</v>
      </c>
      <c r="AH98" s="154">
        <v>-8.0973969999999992E-3</v>
      </c>
      <c r="AI98" s="154">
        <v>25.124089999999999</v>
      </c>
      <c r="AJ98" s="155">
        <v>5.0679730000000003</v>
      </c>
      <c r="AK98" s="92">
        <v>5171.0209050000003</v>
      </c>
      <c r="AL98" s="92">
        <v>553160.1</v>
      </c>
      <c r="AM98" s="92">
        <v>544719.83992763725</v>
      </c>
      <c r="AN98" s="92">
        <v>486397.72448994295</v>
      </c>
      <c r="AO98" s="92">
        <v>234936.20000000019</v>
      </c>
      <c r="AP98" s="92">
        <v>270011.63738500234</v>
      </c>
      <c r="AQ98" s="92">
        <v>323318.94409186998</v>
      </c>
      <c r="AR98" s="150">
        <v>23.620595457580766</v>
      </c>
      <c r="AS98" s="151">
        <v>28.531881477638326</v>
      </c>
      <c r="AT98" s="262">
        <v>18.709309437523206</v>
      </c>
      <c r="AU98" s="150">
        <v>2.970074131776276</v>
      </c>
      <c r="AV98" s="151">
        <v>3.7921890623395806</v>
      </c>
      <c r="AW98" s="262">
        <v>2.1479592012129713</v>
      </c>
      <c r="AX98" s="149" t="s">
        <v>1070</v>
      </c>
    </row>
    <row r="99" spans="2:50" ht="12.75">
      <c r="B99" s="104" t="s">
        <v>81</v>
      </c>
      <c r="C99" s="105" t="s">
        <v>286</v>
      </c>
      <c r="D99" s="253" t="s">
        <v>82</v>
      </c>
      <c r="E99" s="148">
        <v>7300</v>
      </c>
      <c r="F99" s="148">
        <v>7800</v>
      </c>
      <c r="G99" s="148">
        <f t="shared" si="546"/>
        <v>6.849315068493155</v>
      </c>
      <c r="H99" s="148">
        <v>7974.25</v>
      </c>
      <c r="I99" s="148">
        <f t="shared" si="547"/>
        <v>-8.4553406276452421</v>
      </c>
      <c r="J99" s="148">
        <v>356</v>
      </c>
      <c r="K99" s="149">
        <v>30.08667861409797</v>
      </c>
      <c r="L99" s="149">
        <v>31.56207589008363</v>
      </c>
      <c r="M99" s="150">
        <v>35.434684937661459</v>
      </c>
      <c r="N99" s="151">
        <v>55.090980568347746</v>
      </c>
      <c r="O99" s="151">
        <v>74.874074866817409</v>
      </c>
      <c r="P99" s="152">
        <v>87.687671097325421</v>
      </c>
      <c r="Q99" s="150">
        <f t="shared" si="548"/>
        <v>55.47190744116017</v>
      </c>
      <c r="R99" s="151">
        <f t="shared" si="549"/>
        <v>35.909860551358449</v>
      </c>
      <c r="S99" s="152">
        <f t="shared" si="550"/>
        <v>17.113528618951545</v>
      </c>
      <c r="T99" s="150">
        <f t="shared" si="551"/>
        <v>132.50807890310415</v>
      </c>
      <c r="U99" s="151">
        <f t="shared" si="552"/>
        <v>97.497031021550612</v>
      </c>
      <c r="V99" s="152">
        <f t="shared" si="553"/>
        <v>83.250015750762245</v>
      </c>
      <c r="W99" s="150">
        <v>19.864416104408161</v>
      </c>
      <c r="X99" s="151">
        <v>17.264897885529265</v>
      </c>
      <c r="Y99" s="152">
        <v>14.970538022087853</v>
      </c>
      <c r="Z99" s="150">
        <f t="shared" si="554"/>
        <v>98.149692412850314</v>
      </c>
      <c r="AA99" s="151">
        <f t="shared" si="555"/>
        <v>76.101663311383561</v>
      </c>
      <c r="AB99" s="152">
        <f t="shared" si="556"/>
        <v>62.176039446694944</v>
      </c>
      <c r="AC99" s="150">
        <v>15.887566657083973</v>
      </c>
      <c r="AD99" s="151">
        <v>18.947918046767821</v>
      </c>
      <c r="AE99" s="152">
        <v>19.262539689648758</v>
      </c>
      <c r="AF99" s="149">
        <v>0.13703247652762815</v>
      </c>
      <c r="AG99" s="153">
        <v>-6.6484209999999999</v>
      </c>
      <c r="AH99" s="154">
        <v>38.116320000000002</v>
      </c>
      <c r="AI99" s="154">
        <v>96.002099999999999</v>
      </c>
      <c r="AJ99" s="155">
        <v>81.551400000000001</v>
      </c>
      <c r="AK99" s="92">
        <v>2518.2550000000001</v>
      </c>
      <c r="AL99" s="92">
        <v>-77174</v>
      </c>
      <c r="AM99" s="92">
        <v>-106690.84867845425</v>
      </c>
      <c r="AN99" s="92">
        <v>-127170.85802745534</v>
      </c>
      <c r="AO99" s="92">
        <v>24871</v>
      </c>
      <c r="AP99" s="92">
        <v>31688.718043575471</v>
      </c>
      <c r="AQ99" s="92">
        <v>38456.68143630281</v>
      </c>
      <c r="AR99" s="150">
        <v>63.586126359405426</v>
      </c>
      <c r="AS99" s="151">
        <v>82.710972391985649</v>
      </c>
      <c r="AT99" s="262">
        <v>44.461280326825197</v>
      </c>
      <c r="AU99" s="150">
        <v>6.9250958767001967</v>
      </c>
      <c r="AV99" s="151">
        <v>9.5226186819409495</v>
      </c>
      <c r="AW99" s="262">
        <v>4.3275730714594438</v>
      </c>
      <c r="AX99" s="149" t="s">
        <v>1071</v>
      </c>
    </row>
    <row r="100" spans="2:50" ht="12.75">
      <c r="B100" s="104" t="s">
        <v>256</v>
      </c>
      <c r="C100" s="105" t="s">
        <v>287</v>
      </c>
      <c r="D100" s="253" t="s">
        <v>83</v>
      </c>
      <c r="E100" s="148">
        <v>5223.8500000000004</v>
      </c>
      <c r="F100" s="148">
        <v>4950</v>
      </c>
      <c r="G100" s="148">
        <f t="shared" si="546"/>
        <v>-5.2423021334839319</v>
      </c>
      <c r="H100" s="148">
        <v>5835</v>
      </c>
      <c r="I100" s="148">
        <f t="shared" si="547"/>
        <v>-10.473864610111391</v>
      </c>
      <c r="J100" s="148">
        <v>112.6</v>
      </c>
      <c r="K100" s="149">
        <v>7.1016698924731161</v>
      </c>
      <c r="L100" s="149">
        <v>8.2601416965352445</v>
      </c>
      <c r="M100" s="150">
        <v>40.026642984014131</v>
      </c>
      <c r="N100" s="151">
        <v>52.15764155587491</v>
      </c>
      <c r="O100" s="151">
        <v>65.992901718777617</v>
      </c>
      <c r="P100" s="152">
        <v>83.639224546109716</v>
      </c>
      <c r="Q100" s="150">
        <f t="shared" si="548"/>
        <v>30.307309500588552</v>
      </c>
      <c r="R100" s="151">
        <f t="shared" si="549"/>
        <v>26.525854601921385</v>
      </c>
      <c r="S100" s="152">
        <f t="shared" si="550"/>
        <v>26.739728618890268</v>
      </c>
      <c r="T100" s="150">
        <f t="shared" si="551"/>
        <v>100.15502703288161</v>
      </c>
      <c r="U100" s="151">
        <f t="shared" si="552"/>
        <v>79.157755818359576</v>
      </c>
      <c r="V100" s="152">
        <f t="shared" si="553"/>
        <v>62.45693965180331</v>
      </c>
      <c r="W100" s="150">
        <v>13.248468624712824</v>
      </c>
      <c r="X100" s="151">
        <v>11.705023071812759</v>
      </c>
      <c r="Y100" s="152">
        <v>10.144766563902413</v>
      </c>
      <c r="Z100" s="150">
        <f t="shared" si="554"/>
        <v>72.678973902356475</v>
      </c>
      <c r="AA100" s="151">
        <f t="shared" si="555"/>
        <v>54.959129172013711</v>
      </c>
      <c r="AB100" s="152">
        <f t="shared" si="556"/>
        <v>42.706829516407069</v>
      </c>
      <c r="AC100" s="150">
        <v>14.139983987209417</v>
      </c>
      <c r="AD100" s="151">
        <v>15.701572684206605</v>
      </c>
      <c r="AE100" s="152">
        <v>17.402689340560002</v>
      </c>
      <c r="AF100" s="149">
        <v>0.19142969265962842</v>
      </c>
      <c r="AG100" s="153">
        <v>-2.450936</v>
      </c>
      <c r="AH100" s="154">
        <v>24.747170000000001</v>
      </c>
      <c r="AI100" s="154">
        <v>71.307479999999998</v>
      </c>
      <c r="AJ100" s="155">
        <v>69.514709999999994</v>
      </c>
      <c r="AK100" s="92">
        <v>594.40976999999987</v>
      </c>
      <c r="AL100" s="92">
        <v>-14874.900000000001</v>
      </c>
      <c r="AM100" s="92">
        <v>-15072.926318974463</v>
      </c>
      <c r="AN100" s="92">
        <v>-18291.715842476598</v>
      </c>
      <c r="AO100" s="92">
        <v>7973.8999999999942</v>
      </c>
      <c r="AP100" s="92">
        <v>10541.230409015203</v>
      </c>
      <c r="AQ100" s="92">
        <v>13490.068466360652</v>
      </c>
      <c r="AR100" s="150">
        <v>43.8095673945543</v>
      </c>
      <c r="AS100" s="151">
        <v>52.727179358700312</v>
      </c>
      <c r="AT100" s="262">
        <v>34.891955430408288</v>
      </c>
      <c r="AU100" s="150">
        <v>4.7063486499978531</v>
      </c>
      <c r="AV100" s="151">
        <v>6.4687647615156205</v>
      </c>
      <c r="AW100" s="262">
        <v>2.9439325384800856</v>
      </c>
      <c r="AX100" s="149" t="s">
        <v>1072</v>
      </c>
    </row>
    <row r="101" spans="2:50" ht="12.75">
      <c r="B101" s="104" t="s">
        <v>717</v>
      </c>
      <c r="C101" s="105" t="s">
        <v>286</v>
      </c>
      <c r="D101" s="253" t="s">
        <v>714</v>
      </c>
      <c r="E101" s="148">
        <v>699.1</v>
      </c>
      <c r="F101" s="148">
        <v>830</v>
      </c>
      <c r="G101" s="148">
        <f t="shared" si="546"/>
        <v>18.724073809183238</v>
      </c>
      <c r="H101" s="148">
        <v>842.55</v>
      </c>
      <c r="I101" s="148">
        <f t="shared" si="547"/>
        <v>-17.025695804403298</v>
      </c>
      <c r="J101" s="148">
        <v>317.89999999999998</v>
      </c>
      <c r="K101" s="149">
        <v>2.7015802867383507</v>
      </c>
      <c r="L101" s="149">
        <v>14.31584669056153</v>
      </c>
      <c r="M101" s="150">
        <v>6.0567474048442973</v>
      </c>
      <c r="N101" s="151">
        <v>8.4662787039949734</v>
      </c>
      <c r="O101" s="151">
        <v>11.048754679179215</v>
      </c>
      <c r="P101" s="152">
        <v>14.296572030242718</v>
      </c>
      <c r="Q101" s="150">
        <f t="shared" si="548"/>
        <v>39.782595147083221</v>
      </c>
      <c r="R101" s="151">
        <f t="shared" si="549"/>
        <v>30.503082469581955</v>
      </c>
      <c r="S101" s="152">
        <f t="shared" si="550"/>
        <v>29.39532504223159</v>
      </c>
      <c r="T101" s="150">
        <f t="shared" si="551"/>
        <v>82.574649907298294</v>
      </c>
      <c r="U101" s="151">
        <f t="shared" si="552"/>
        <v>63.274099235583215</v>
      </c>
      <c r="V101" s="152">
        <f t="shared" si="553"/>
        <v>48.899834066595552</v>
      </c>
      <c r="W101" s="150">
        <v>23.15522921441967</v>
      </c>
      <c r="X101" s="151">
        <v>18.326479856273128</v>
      </c>
      <c r="Y101" s="152">
        <v>14.432132595459278</v>
      </c>
      <c r="Z101" s="150">
        <f t="shared" si="554"/>
        <v>68.205816940773431</v>
      </c>
      <c r="AA101" s="151">
        <f t="shared" si="555"/>
        <v>51.576762374548359</v>
      </c>
      <c r="AB101" s="152">
        <f t="shared" si="556"/>
        <v>38.832871391627961</v>
      </c>
      <c r="AC101" s="150">
        <v>31.292968636456148</v>
      </c>
      <c r="AD101" s="151">
        <v>32.335197758268663</v>
      </c>
      <c r="AE101" s="152">
        <v>33.022251159073086</v>
      </c>
      <c r="AF101" s="149">
        <v>0.33908711731062668</v>
      </c>
      <c r="AG101" s="153">
        <v>15.305960000000001</v>
      </c>
      <c r="AH101" s="154">
        <v>28.228169999999999</v>
      </c>
      <c r="AI101" s="154">
        <v>57.162439999999997</v>
      </c>
      <c r="AJ101" s="155">
        <v>65.262460000000004</v>
      </c>
      <c r="AK101" s="92">
        <v>226.12226999999996</v>
      </c>
      <c r="AL101" s="92">
        <v>-8686.9</v>
      </c>
      <c r="AM101" s="92">
        <v>-11189.59148832304</v>
      </c>
      <c r="AN101" s="92">
        <v>-14903.901627190004</v>
      </c>
      <c r="AO101" s="92">
        <v>3187.9300000000021</v>
      </c>
      <c r="AP101" s="92">
        <v>4167.238667499998</v>
      </c>
      <c r="AQ101" s="92">
        <v>5439.1643163000008</v>
      </c>
      <c r="AR101" s="150">
        <v>33.91302428676255</v>
      </c>
      <c r="AS101" s="151">
        <v>42.728668188695565</v>
      </c>
      <c r="AT101" s="262">
        <v>25.097380384829535</v>
      </c>
      <c r="AU101" s="150">
        <v>8.7461723378766809</v>
      </c>
      <c r="AV101" s="151">
        <v>12.280808607059598</v>
      </c>
      <c r="AW101" s="262">
        <v>5.2115360686937642</v>
      </c>
      <c r="AX101" s="149" t="s">
        <v>1073</v>
      </c>
    </row>
    <row r="102" spans="2:50" ht="12.75">
      <c r="B102" s="104" t="s">
        <v>758</v>
      </c>
      <c r="C102" s="105" t="s">
        <v>286</v>
      </c>
      <c r="D102" s="253" t="s">
        <v>757</v>
      </c>
      <c r="E102" s="148">
        <v>1703.85</v>
      </c>
      <c r="F102" s="148">
        <v>1820</v>
      </c>
      <c r="G102" s="148">
        <f t="shared" ref="G102" si="557">IF(IFERROR(((IF(F102&lt;0,"-",F102))/E102*100-100),"-")=-100,"-",(IFERROR(((IF(F102&lt;0,"-",F102))/E102*100-100),"-")))</f>
        <v>6.8169146345042293</v>
      </c>
      <c r="H102" s="148">
        <v>1969.85</v>
      </c>
      <c r="I102" s="148">
        <f t="shared" ref="I102" si="558">IFERROR((E102/H102*100-100),"NA")</f>
        <v>-13.503566261390461</v>
      </c>
      <c r="J102" s="148">
        <v>84.043999999999997</v>
      </c>
      <c r="K102" s="149">
        <v>1.6739014360812425</v>
      </c>
      <c r="L102" s="149">
        <v>11.507474886499402</v>
      </c>
      <c r="M102" s="150">
        <v>4.7333333333333361</v>
      </c>
      <c r="N102" s="151">
        <v>15.090357431821431</v>
      </c>
      <c r="O102" s="151">
        <v>28.43600282853409</v>
      </c>
      <c r="P102" s="152">
        <v>40.660394101540938</v>
      </c>
      <c r="Q102" s="150">
        <f t="shared" ref="Q102" si="559">IF(AND(M102&lt;0,N102&gt;0),"LP",IF(AND(M102&gt;0,N102&lt;0),"PL",IF(OR(M102&lt;0,N102&lt;0),"Loss",IF(ISERROR((+N102/M102-1)*100),"NA",(+N102/M102-1)*100))))</f>
        <v>218.81036827791735</v>
      </c>
      <c r="R102" s="151">
        <f t="shared" ref="R102" si="560">IF(AND(N102&lt;0,O102&gt;0),"LP",IF(AND(N102&gt;0,O102&lt;0),"PL",IF(OR(N102&lt;0,O102&lt;0),"Loss",IF(ISERROR((+O102/N102-1)*100),"NA",(+O102/N102-1)*100))))</f>
        <v>88.438232540273347</v>
      </c>
      <c r="S102" s="152">
        <f t="shared" ref="S102" si="561">IF(AND(O102&lt;0,P102&gt;0),"LP",IF(AND(O102&gt;0,P102&lt;0),"PL",IF(OR(O102&lt;0,P102&lt;0),"Loss",IF(ISERROR((+P102/O102-1)*100),"NA",(+P102/O102-1)*100))))</f>
        <v>42.989133693362461</v>
      </c>
      <c r="T102" s="150">
        <f t="shared" ref="T102" si="562">IFERROR((IF(($E102/N102)&lt;0,"NM",($E102/N102))),"NA")</f>
        <v>112.90985039274463</v>
      </c>
      <c r="U102" s="151">
        <f t="shared" ref="U102" si="563">IFERROR((IF(($E102/O102)&lt;0,"NM",($E102/O102))),"NA")</f>
        <v>59.918758985713445</v>
      </c>
      <c r="V102" s="152">
        <f t="shared" ref="V102" si="564">IFERROR((IF(($E102/P102)&lt;0,"NM",($E102/P102))),"NA")</f>
        <v>41.904414299206898</v>
      </c>
      <c r="W102" s="150">
        <v>31.602294149646955</v>
      </c>
      <c r="X102" s="151">
        <v>20.689996254170193</v>
      </c>
      <c r="Y102" s="152">
        <v>13.851111740152174</v>
      </c>
      <c r="Z102" s="150">
        <f t="shared" ref="Z102" si="565">IFERROR((IF(((($AK102*1000)+AL102)/AO102)&lt;0,"NM",(($AK102*1000)+AL102)/AO102)),"NA")</f>
        <v>78.101582563812045</v>
      </c>
      <c r="AA102" s="151">
        <f t="shared" ref="AA102" si="566">IFERROR((IF(((($AK102*1000)+AM102)/AP102)&lt;0,"NM",(($AK102*1000)+AM102)/AP102)),"NA")</f>
        <v>40.503505735774993</v>
      </c>
      <c r="AB102" s="152">
        <f t="shared" ref="AB102" si="567">IFERROR((IF(((($AK102*1000)+AN102)/AQ102)&lt;0,"NM",(($AK102*1000)+AN102)/AQ102)),"NA")</f>
        <v>27.976797669238113</v>
      </c>
      <c r="AC102" s="150">
        <v>32.84285652320002</v>
      </c>
      <c r="AD102" s="151">
        <v>41.735780977305225</v>
      </c>
      <c r="AE102" s="152">
        <v>39.59852425777509</v>
      </c>
      <c r="AF102" s="149">
        <v>0</v>
      </c>
      <c r="AG102" s="153">
        <v>47.092849999999999</v>
      </c>
      <c r="AH102" s="154">
        <v>81.850679999999997</v>
      </c>
      <c r="AI102" s="154">
        <v>119.5966</v>
      </c>
      <c r="AJ102" s="155">
        <v>113.99769999999999</v>
      </c>
      <c r="AK102" s="92">
        <v>140.10555020000001</v>
      </c>
      <c r="AL102" s="92">
        <v>-1685.0219999999999</v>
      </c>
      <c r="AM102" s="92">
        <v>-1970.9513013211667</v>
      </c>
      <c r="AN102" s="92">
        <v>-3274.4039339335891</v>
      </c>
      <c r="AO102" s="92">
        <v>1772.3140000000003</v>
      </c>
      <c r="AP102" s="92">
        <v>3410.4356249999992</v>
      </c>
      <c r="AQ102" s="92">
        <v>4890.8795024999981</v>
      </c>
      <c r="AR102" s="150">
        <v>35.427659620917929</v>
      </c>
      <c r="AS102" s="151">
        <v>51.754190242334303</v>
      </c>
      <c r="AT102" s="262">
        <v>19.101128999501551</v>
      </c>
      <c r="AU102" s="150">
        <v>4.882447619256558</v>
      </c>
      <c r="AV102" s="151">
        <v>8.0077458409420661</v>
      </c>
      <c r="AW102" s="262">
        <v>1.7571493975710499</v>
      </c>
      <c r="AX102" s="149" t="s">
        <v>1074</v>
      </c>
    </row>
    <row r="103" spans="2:50" ht="12.75">
      <c r="B103" s="96" t="s">
        <v>86</v>
      </c>
      <c r="C103" s="97"/>
      <c r="D103" s="98"/>
      <c r="E103" s="156"/>
      <c r="F103" s="156"/>
      <c r="G103" s="156"/>
      <c r="H103" s="156"/>
      <c r="I103" s="156"/>
      <c r="J103" s="156"/>
      <c r="K103" s="157"/>
      <c r="L103" s="157"/>
      <c r="M103" s="158"/>
      <c r="N103" s="159"/>
      <c r="O103" s="159"/>
      <c r="P103" s="160"/>
      <c r="Q103" s="158"/>
      <c r="R103" s="159"/>
      <c r="S103" s="160"/>
      <c r="T103" s="158"/>
      <c r="U103" s="159"/>
      <c r="V103" s="160"/>
      <c r="W103" s="158"/>
      <c r="X103" s="159"/>
      <c r="Y103" s="160"/>
      <c r="Z103" s="158"/>
      <c r="AA103" s="159"/>
      <c r="AB103" s="160"/>
      <c r="AC103" s="158"/>
      <c r="AD103" s="159"/>
      <c r="AE103" s="160"/>
      <c r="AF103" s="157"/>
      <c r="AG103" s="161"/>
      <c r="AH103" s="162"/>
      <c r="AI103" s="162"/>
      <c r="AJ103" s="163"/>
      <c r="AK103" s="61"/>
      <c r="AL103" s="61"/>
      <c r="AM103" s="61"/>
      <c r="AN103" s="61"/>
      <c r="AO103" s="61"/>
      <c r="AP103" s="61"/>
      <c r="AQ103" s="61"/>
      <c r="AR103" s="161"/>
      <c r="AS103" s="162"/>
      <c r="AT103" s="268"/>
      <c r="AU103" s="161"/>
      <c r="AV103" s="162"/>
      <c r="AW103" s="268"/>
      <c r="AX103" s="157"/>
    </row>
    <row r="104" spans="2:50" ht="12.75">
      <c r="B104" s="104" t="s">
        <v>245</v>
      </c>
      <c r="C104" s="105" t="s">
        <v>286</v>
      </c>
      <c r="D104" s="253" t="s">
        <v>126</v>
      </c>
      <c r="E104" s="148">
        <v>633.79999999999995</v>
      </c>
      <c r="F104" s="148">
        <v>800</v>
      </c>
      <c r="G104" s="148">
        <f t="shared" ref="G104:G186" si="568">IF(IFERROR(((IF(F104&lt;0,"-",F104))/E104*100-100),"-")=-100,"-",(IFERROR(((IF(F104&lt;0,"-",F104))/E104*100-100),"-")))</f>
        <v>26.222783212369833</v>
      </c>
      <c r="H104" s="148">
        <v>706.85</v>
      </c>
      <c r="I104" s="148">
        <f t="shared" ref="I104:I114" si="569">IFERROR((E104/H104*100-100),"NA")</f>
        <v>-10.334583009124998</v>
      </c>
      <c r="J104" s="148">
        <v>2463.1282490000003</v>
      </c>
      <c r="K104" s="149">
        <v>18.373406478651734</v>
      </c>
      <c r="L104" s="149">
        <v>23.977644731182796</v>
      </c>
      <c r="M104" s="150">
        <v>14.215395462443031</v>
      </c>
      <c r="N104" s="151">
        <v>13.898451972516721</v>
      </c>
      <c r="O104" s="151">
        <v>12.633081025479475</v>
      </c>
      <c r="P104" s="152">
        <v>18.188768698201226</v>
      </c>
      <c r="Q104" s="150">
        <f t="shared" ref="Q104:Q114" si="570">IF(AND(M104&lt;0,N104&gt;0),"LP",IF(AND(M104&gt;0,N104&lt;0),"PL",IF(OR(M104&lt;0,N104&lt;0),"Loss",IF(ISERROR((+N104/M104-1)*100),"NA",(+N104/M104-1)*100))))</f>
        <v>-2.2295791261218945</v>
      </c>
      <c r="R104" s="151">
        <f t="shared" ref="R104:R114" si="571">IF(AND(N104&lt;0,O104&gt;0),"LP",IF(AND(N104&gt;0,O104&lt;0),"PL",IF(OR(N104&lt;0,O104&lt;0),"Loss",IF(ISERROR((+O104/N104-1)*100),"NA",(+O104/N104-1)*100))))</f>
        <v>-9.1044020552751732</v>
      </c>
      <c r="S104" s="152">
        <f t="shared" ref="S104:S114" si="572">IF(AND(O104&lt;0,P104&gt;0),"LP",IF(AND(O104&gt;0,P104&lt;0),"PL",IF(OR(O104&lt;0,P104&lt;0),"Loss",IF(ISERROR((+P104/O104-1)*100),"NA",(+P104/O104-1)*100))))</f>
        <v>43.977297869906515</v>
      </c>
      <c r="T104" s="150">
        <f t="shared" ref="T104:T186" si="573">IFERROR((IF(($E104/N104)&lt;0,"NM",($E104/N104))),"NA")</f>
        <v>45.602200968373886</v>
      </c>
      <c r="U104" s="151">
        <f t="shared" ref="U104:U186" si="574">IFERROR((IF(($E104/O104)&lt;0,"NM",($E104/O104))),"NA")</f>
        <v>50.169867407776302</v>
      </c>
      <c r="V104" s="152">
        <f t="shared" ref="V104:V186" si="575">IFERROR((IF(($E104/P104)&lt;0,"NM",($E104/P104))),"NA")</f>
        <v>34.845679249452409</v>
      </c>
      <c r="W104" s="150">
        <v>3.360029535598307</v>
      </c>
      <c r="X104" s="151">
        <v>2.8243903662297805</v>
      </c>
      <c r="Y104" s="152">
        <v>2.641130661124516</v>
      </c>
      <c r="Z104" s="150">
        <f t="shared" ref="Z104:Z186" si="576">IFERROR((IF(((($AK104*1000)+AL104)/AO104)&lt;0,"NM",(($AK104*1000)+AL104)/AO104)),"NA")</f>
        <v>21.533059910261091</v>
      </c>
      <c r="AA104" s="151">
        <f t="shared" ref="AA104:AA186" si="577">IFERROR((IF(((($AK104*1000)+AM104)/AP104)&lt;0,"NM",(($AK104*1000)+AM104)/AP104)),"NA")</f>
        <v>18.774160149259277</v>
      </c>
      <c r="AB104" s="152">
        <f t="shared" ref="AB104:AB186" si="578">IFERROR((IF(((($AK104*1000)+AN104)/AQ104)&lt;0,"NM",(($AK104*1000)+AN104)/AQ104)),"NA")</f>
        <v>14.282389819949971</v>
      </c>
      <c r="AC104" s="150">
        <v>8.37930151519204</v>
      </c>
      <c r="AD104" s="151">
        <v>6.4421732773867095</v>
      </c>
      <c r="AE104" s="152">
        <v>7.842186139377862</v>
      </c>
      <c r="AF104" s="149">
        <v>0.31555695803092459</v>
      </c>
      <c r="AG104" s="153">
        <v>-4.0496540000000003</v>
      </c>
      <c r="AH104" s="154">
        <v>5.3348820000000003</v>
      </c>
      <c r="AI104" s="154">
        <v>47.224159999999998</v>
      </c>
      <c r="AJ104" s="155">
        <v>21.66234</v>
      </c>
      <c r="AK104" s="92">
        <v>1537.8541222631502</v>
      </c>
      <c r="AL104" s="92">
        <v>-159843.80000000002</v>
      </c>
      <c r="AM104" s="92">
        <v>-265685.3374681056</v>
      </c>
      <c r="AN104" s="92">
        <v>-168601.77136082004</v>
      </c>
      <c r="AO104" s="92">
        <v>63995.100000000035</v>
      </c>
      <c r="AP104" s="92">
        <v>67761.688122450432</v>
      </c>
      <c r="AQ104" s="92">
        <v>95869.974714576616</v>
      </c>
      <c r="AR104" s="150">
        <v>30.11598799570876</v>
      </c>
      <c r="AS104" s="151">
        <v>39.322036453320514</v>
      </c>
      <c r="AT104" s="262">
        <v>20.909939538097007</v>
      </c>
      <c r="AU104" s="150">
        <v>2.3424053036268289</v>
      </c>
      <c r="AV104" s="151">
        <v>2.8706014670760815</v>
      </c>
      <c r="AW104" s="262">
        <v>1.814209140177576</v>
      </c>
      <c r="AX104" s="149" t="s">
        <v>1075</v>
      </c>
    </row>
    <row r="105" spans="2:50" ht="12.75">
      <c r="B105" s="104" t="s">
        <v>244</v>
      </c>
      <c r="C105" s="105" t="s">
        <v>286</v>
      </c>
      <c r="D105" s="253" t="s">
        <v>125</v>
      </c>
      <c r="E105" s="148">
        <v>2484.1</v>
      </c>
      <c r="F105" s="148">
        <v>3300</v>
      </c>
      <c r="G105" s="148">
        <f t="shared" si="568"/>
        <v>32.844893522805052</v>
      </c>
      <c r="H105" s="148">
        <v>2843</v>
      </c>
      <c r="I105" s="148">
        <f t="shared" si="569"/>
        <v>-12.623988744284205</v>
      </c>
      <c r="J105" s="148">
        <v>187.99</v>
      </c>
      <c r="K105" s="149">
        <v>5.5531167921146949</v>
      </c>
      <c r="L105" s="149">
        <v>13.953068817204301</v>
      </c>
      <c r="M105" s="150">
        <v>52.642151178254139</v>
      </c>
      <c r="N105" s="151">
        <v>99.315389116442304</v>
      </c>
      <c r="O105" s="151">
        <v>110.4819497433725</v>
      </c>
      <c r="P105" s="152">
        <v>134.29858989077971</v>
      </c>
      <c r="Q105" s="150">
        <f t="shared" si="570"/>
        <v>88.661342467076736</v>
      </c>
      <c r="R105" s="151">
        <f t="shared" si="571"/>
        <v>11.243535091865731</v>
      </c>
      <c r="S105" s="152">
        <f t="shared" si="572"/>
        <v>21.557041854102433</v>
      </c>
      <c r="T105" s="150">
        <f t="shared" si="573"/>
        <v>25.012236493254004</v>
      </c>
      <c r="U105" s="151">
        <f t="shared" si="574"/>
        <v>22.484215799685543</v>
      </c>
      <c r="V105" s="152">
        <f t="shared" si="575"/>
        <v>18.496843503868735</v>
      </c>
      <c r="W105" s="150">
        <v>2.9146636895009661</v>
      </c>
      <c r="X105" s="151">
        <v>2.6004474880793191</v>
      </c>
      <c r="Y105" s="152">
        <v>2.3095934549574215</v>
      </c>
      <c r="Z105" s="150">
        <f t="shared" si="576"/>
        <v>13.724216975238997</v>
      </c>
      <c r="AA105" s="151">
        <f t="shared" si="577"/>
        <v>11.527351712939952</v>
      </c>
      <c r="AB105" s="152">
        <f t="shared" si="578"/>
        <v>9.202389131539995</v>
      </c>
      <c r="AC105" s="150">
        <v>12.419977415561966</v>
      </c>
      <c r="AD105" s="151">
        <v>12.22459607217359</v>
      </c>
      <c r="AE105" s="152">
        <v>13.226072177699514</v>
      </c>
      <c r="AF105" s="149">
        <v>0.30192021255182966</v>
      </c>
      <c r="AG105" s="153">
        <v>-5.8375380000000003</v>
      </c>
      <c r="AH105" s="154">
        <v>1.1214900000000001</v>
      </c>
      <c r="AI105" s="154">
        <v>23.063580000000002</v>
      </c>
      <c r="AJ105" s="155">
        <v>12.458690000000001</v>
      </c>
      <c r="AK105" s="92">
        <v>464.79587549999997</v>
      </c>
      <c r="AL105" s="92">
        <v>-45160.1</v>
      </c>
      <c r="AM105" s="92">
        <v>-62207.548961758861</v>
      </c>
      <c r="AN105" s="92">
        <v>-80413.655008435613</v>
      </c>
      <c r="AO105" s="92">
        <v>30576.299999999988</v>
      </c>
      <c r="AP105" s="92">
        <v>34924.615519999992</v>
      </c>
      <c r="AQ105" s="92">
        <v>41769.829008223984</v>
      </c>
      <c r="AR105" s="150">
        <v>27.425841815484301</v>
      </c>
      <c r="AS105" s="151">
        <v>35.390150138233167</v>
      </c>
      <c r="AT105" s="262">
        <v>19.461533492735438</v>
      </c>
      <c r="AU105" s="150">
        <v>2.7204419906967456</v>
      </c>
      <c r="AV105" s="151">
        <v>3.1838505319957577</v>
      </c>
      <c r="AW105" s="262">
        <v>2.2570334493977335</v>
      </c>
      <c r="AX105" s="149" t="s">
        <v>1076</v>
      </c>
    </row>
    <row r="106" spans="2:50" ht="12.75">
      <c r="B106" s="104" t="s">
        <v>247</v>
      </c>
      <c r="C106" s="105" t="s">
        <v>286</v>
      </c>
      <c r="D106" s="253" t="s">
        <v>127</v>
      </c>
      <c r="E106" s="148">
        <v>1237.75</v>
      </c>
      <c r="F106" s="148">
        <v>1850</v>
      </c>
      <c r="G106" s="148">
        <f t="shared" si="568"/>
        <v>49.464754595031309</v>
      </c>
      <c r="H106" s="148">
        <v>1801.25</v>
      </c>
      <c r="I106" s="148">
        <f t="shared" si="569"/>
        <v>-31.283830673143655</v>
      </c>
      <c r="J106" s="148">
        <v>77.008900000000011</v>
      </c>
      <c r="K106" s="149">
        <v>1.1519592980286739</v>
      </c>
      <c r="L106" s="149">
        <v>2.3577078853046594</v>
      </c>
      <c r="M106" s="150">
        <v>4.685886446319782</v>
      </c>
      <c r="N106" s="151">
        <v>53.990075176476928</v>
      </c>
      <c r="O106" s="151">
        <v>42.127399001882054</v>
      </c>
      <c r="P106" s="152">
        <v>82.154050882834682</v>
      </c>
      <c r="Q106" s="153">
        <f t="shared" si="570"/>
        <v>1052.1848810245892</v>
      </c>
      <c r="R106" s="151">
        <f t="shared" si="571"/>
        <v>-21.971957134379682</v>
      </c>
      <c r="S106" s="152">
        <f t="shared" si="572"/>
        <v>95.013347202290916</v>
      </c>
      <c r="T106" s="150">
        <f t="shared" si="573"/>
        <v>22.925509845173885</v>
      </c>
      <c r="U106" s="151">
        <f t="shared" si="574"/>
        <v>29.381116074711926</v>
      </c>
      <c r="V106" s="152">
        <f t="shared" si="575"/>
        <v>15.066207773068149</v>
      </c>
      <c r="W106" s="150">
        <v>1.4282449303121656</v>
      </c>
      <c r="X106" s="151">
        <v>1.3802613422525352</v>
      </c>
      <c r="Y106" s="152">
        <v>1.2801160612235398</v>
      </c>
      <c r="Z106" s="150">
        <f t="shared" si="576"/>
        <v>8.8117413219950009</v>
      </c>
      <c r="AA106" s="151">
        <f t="shared" si="577"/>
        <v>9.950348013314489</v>
      </c>
      <c r="AB106" s="152">
        <f t="shared" si="578"/>
        <v>7.093369386069341</v>
      </c>
      <c r="AC106" s="150">
        <v>6.5710917448445674</v>
      </c>
      <c r="AD106" s="151">
        <v>4.7780459758718772</v>
      </c>
      <c r="AE106" s="152">
        <v>8.8164442191968053</v>
      </c>
      <c r="AF106" s="149">
        <v>0.80791759240557459</v>
      </c>
      <c r="AG106" s="153">
        <v>-22.63579</v>
      </c>
      <c r="AH106" s="154">
        <v>-13.30461</v>
      </c>
      <c r="AI106" s="154">
        <v>3.1888290000000001</v>
      </c>
      <c r="AJ106" s="155">
        <v>-14.13458</v>
      </c>
      <c r="AK106" s="92">
        <v>96.41899324500001</v>
      </c>
      <c r="AL106" s="92">
        <v>30258.6</v>
      </c>
      <c r="AM106" s="92">
        <v>30496.584101020206</v>
      </c>
      <c r="AN106" s="92">
        <v>25256.823408007993</v>
      </c>
      <c r="AO106" s="92">
        <v>14375.999999999985</v>
      </c>
      <c r="AP106" s="92">
        <v>12754.888288951843</v>
      </c>
      <c r="AQ106" s="92">
        <v>17153.458396226619</v>
      </c>
      <c r="AR106" s="150">
        <v>27.355841604244063</v>
      </c>
      <c r="AS106" s="151">
        <v>56.120384384829677</v>
      </c>
      <c r="AT106" s="262">
        <v>-1.4087011763415482</v>
      </c>
      <c r="AU106" s="150">
        <v>1.2509549897001937</v>
      </c>
      <c r="AV106" s="151">
        <v>1.584075652680152</v>
      </c>
      <c r="AW106" s="262">
        <v>0.91783432672023546</v>
      </c>
      <c r="AX106" s="149" t="s">
        <v>1077</v>
      </c>
    </row>
    <row r="107" spans="2:50" ht="12.75">
      <c r="B107" s="104" t="s">
        <v>253</v>
      </c>
      <c r="C107" s="105" t="s">
        <v>286</v>
      </c>
      <c r="D107" s="253" t="s">
        <v>128</v>
      </c>
      <c r="E107" s="148">
        <v>2781.45</v>
      </c>
      <c r="F107" s="148">
        <v>3160</v>
      </c>
      <c r="G107" s="148">
        <f t="shared" si="568"/>
        <v>13.609807834043394</v>
      </c>
      <c r="H107" s="148">
        <v>2875.45</v>
      </c>
      <c r="I107" s="148">
        <f t="shared" si="569"/>
        <v>-3.2690535394459914</v>
      </c>
      <c r="J107" s="148">
        <v>681</v>
      </c>
      <c r="K107" s="149">
        <v>22.331836917562722</v>
      </c>
      <c r="L107" s="149">
        <v>32.048087550776579</v>
      </c>
      <c r="M107" s="150">
        <v>98.428666996831126</v>
      </c>
      <c r="N107" s="151">
        <v>95.621654084467821</v>
      </c>
      <c r="O107" s="151">
        <v>91.158733465696258</v>
      </c>
      <c r="P107" s="152">
        <v>105.09283811983312</v>
      </c>
      <c r="Q107" s="150">
        <f t="shared" si="570"/>
        <v>-2.8518245730724701</v>
      </c>
      <c r="R107" s="151">
        <f t="shared" si="571"/>
        <v>-4.6672698370488597</v>
      </c>
      <c r="S107" s="152">
        <f t="shared" si="572"/>
        <v>15.285539985458851</v>
      </c>
      <c r="T107" s="150">
        <f t="shared" si="573"/>
        <v>29.088076614351319</v>
      </c>
      <c r="U107" s="151">
        <f t="shared" si="574"/>
        <v>30.512161525880359</v>
      </c>
      <c r="V107" s="152">
        <f t="shared" si="575"/>
        <v>26.466598959183354</v>
      </c>
      <c r="W107" s="150">
        <v>3.5438881894686305</v>
      </c>
      <c r="X107" s="151">
        <v>3.4075399408400751</v>
      </c>
      <c r="Y107" s="152">
        <v>3.2767387691634973</v>
      </c>
      <c r="Z107" s="150">
        <f t="shared" si="576"/>
        <v>84.653458057719234</v>
      </c>
      <c r="AA107" s="151">
        <f t="shared" si="577"/>
        <v>90.465982286353338</v>
      </c>
      <c r="AB107" s="152">
        <f t="shared" si="578"/>
        <v>60.713768876204469</v>
      </c>
      <c r="AC107" s="150">
        <v>5.7349892396151034</v>
      </c>
      <c r="AD107" s="151">
        <v>1.5065379795888092</v>
      </c>
      <c r="AE107" s="152">
        <v>2.9766278426083201</v>
      </c>
      <c r="AF107" s="149">
        <v>0.35952470833558037</v>
      </c>
      <c r="AG107" s="153">
        <v>5.4978189999999998</v>
      </c>
      <c r="AH107" s="154">
        <v>26.082809999999998</v>
      </c>
      <c r="AI107" s="154">
        <v>44.723300000000002</v>
      </c>
      <c r="AJ107" s="155">
        <v>30.833410000000001</v>
      </c>
      <c r="AK107" s="92">
        <v>1869.1747499999999</v>
      </c>
      <c r="AL107" s="92">
        <v>91433.2</v>
      </c>
      <c r="AM107" s="92">
        <v>110143.45725691448</v>
      </c>
      <c r="AN107" s="92">
        <v>91980.815621532602</v>
      </c>
      <c r="AO107" s="92">
        <v>23160.399999999994</v>
      </c>
      <c r="AP107" s="92">
        <v>21879.143488341826</v>
      </c>
      <c r="AQ107" s="92">
        <v>32301.660758704238</v>
      </c>
      <c r="AR107" s="150">
        <v>14.351009358908993</v>
      </c>
      <c r="AS107" s="151">
        <v>19.280276729537775</v>
      </c>
      <c r="AT107" s="262">
        <v>9.4217419882802105</v>
      </c>
      <c r="AU107" s="150">
        <v>1.8291288188274772</v>
      </c>
      <c r="AV107" s="151">
        <v>2.3496506831645236</v>
      </c>
      <c r="AW107" s="262">
        <v>1.3086069544904306</v>
      </c>
      <c r="AX107" s="149" t="s">
        <v>1078</v>
      </c>
    </row>
    <row r="108" spans="2:50" ht="12.75">
      <c r="B108" s="104" t="s">
        <v>1318</v>
      </c>
      <c r="C108" s="105" t="s">
        <v>286</v>
      </c>
      <c r="D108" s="253" t="s">
        <v>560</v>
      </c>
      <c r="E108" s="148">
        <v>1892.7</v>
      </c>
      <c r="F108" s="148">
        <v>2300</v>
      </c>
      <c r="G108" s="148">
        <f t="shared" ref="G108" si="579">IF(IFERROR(((IF(F108&lt;0,"-",F108))/E108*100-100),"-")=-100,"-",(IFERROR(((IF(F108&lt;0,"-",F108))/E108*100-100),"-")))</f>
        <v>21.519522375442477</v>
      </c>
      <c r="H108" s="148">
        <v>2428.85</v>
      </c>
      <c r="I108" s="148">
        <f t="shared" ref="I108" si="580">IFERROR((E108/H108*100-100),"NA")</f>
        <v>-22.07423266154764</v>
      </c>
      <c r="J108" s="148">
        <v>187.48036099999999</v>
      </c>
      <c r="K108" s="149">
        <v>4.2890892384808836</v>
      </c>
      <c r="L108" s="149">
        <v>10.641009510155317</v>
      </c>
      <c r="M108" s="150">
        <v>36.53716028421772</v>
      </c>
      <c r="N108" s="151">
        <v>40.75093497393042</v>
      </c>
      <c r="O108" s="151">
        <v>52.415450171303426</v>
      </c>
      <c r="P108" s="152">
        <v>69.651412069267167</v>
      </c>
      <c r="Q108" s="150">
        <f t="shared" ref="Q108" si="581">IF(AND(M108&lt;0,N108&gt;0),"LP",IF(AND(M108&gt;0,N108&lt;0),"PL",IF(OR(M108&lt;0,N108&lt;0),"Loss",IF(ISERROR((+N108/M108-1)*100),"NA",(+N108/M108-1)*100))))</f>
        <v>11.532846715328461</v>
      </c>
      <c r="R108" s="151">
        <f t="shared" ref="R108" si="582">IF(AND(N108&lt;0,O108&gt;0),"LP",IF(AND(N108&gt;0,O108&lt;0),"PL",IF(OR(N108&lt;0,O108&lt;0),"Loss",IF(ISERROR((+O108/N108-1)*100),"NA",(+O108/N108-1)*100))))</f>
        <v>28.623920420071691</v>
      </c>
      <c r="S108" s="152">
        <f t="shared" ref="S108" si="583">IF(AND(O108&lt;0,P108&gt;0),"LP",IF(AND(O108&gt;0,P108&lt;0),"PL",IF(OR(O108&lt;0,P108&lt;0),"Loss",IF(ISERROR((+P108/O108-1)*100),"NA",(+P108/O108-1)*100))))</f>
        <v>32.883361378435971</v>
      </c>
      <c r="T108" s="150">
        <f t="shared" ref="T108" si="584">IFERROR((IF(($E108/N108)&lt;0,"NM",($E108/N108))),"NA")</f>
        <v>46.445560113180626</v>
      </c>
      <c r="U108" s="151">
        <f t="shared" ref="U108" si="585">IFERROR((IF(($E108/O108)&lt;0,"NM",($E108/O108))),"NA")</f>
        <v>36.109582075786911</v>
      </c>
      <c r="V108" s="152">
        <f t="shared" ref="V108" si="586">IFERROR((IF(($E108/P108)&lt;0,"NM",($E108/P108))),"NA")</f>
        <v>27.173892729091286</v>
      </c>
      <c r="W108" s="150">
        <v>2.1641452704217365</v>
      </c>
      <c r="X108" s="151">
        <v>2.081018468571588</v>
      </c>
      <c r="Y108" s="152">
        <v>1.969187174645062</v>
      </c>
      <c r="Z108" s="150">
        <f t="shared" ref="Z108" si="587">IFERROR((IF(((($AK108*1000)+AL108)/AO108)&lt;0,"NM",(($AK108*1000)+AL108)/AO108)),"NA")</f>
        <v>13.742204216023113</v>
      </c>
      <c r="AA108" s="151">
        <f t="shared" ref="AA108" si="588">IFERROR((IF(((($AK108*1000)+AM108)/AP108)&lt;0,"NM",(($AK108*1000)+AM108)/AP108)),"NA")</f>
        <v>12.952969999110124</v>
      </c>
      <c r="AB108" s="152">
        <f t="shared" ref="AB108" si="589">IFERROR((IF(((($AK108*1000)+AN108)/AQ108)&lt;0,"NM",(($AK108*1000)+AN108)/AQ108)),"NA")</f>
        <v>10.463378945059711</v>
      </c>
      <c r="AC108" s="150">
        <v>4.7713468865164206</v>
      </c>
      <c r="AD108" s="151">
        <v>5.875914016545873</v>
      </c>
      <c r="AE108" s="152">
        <v>7.4467023923962774</v>
      </c>
      <c r="AF108" s="149">
        <v>0.47551117451260105</v>
      </c>
      <c r="AG108" s="153">
        <v>5.5781809999999998</v>
      </c>
      <c r="AH108" s="154">
        <v>-3.21888</v>
      </c>
      <c r="AI108" s="154">
        <v>-20.12744</v>
      </c>
      <c r="AJ108" s="155">
        <v>-16.778790000000001</v>
      </c>
      <c r="AK108" s="92">
        <v>358.99676926084999</v>
      </c>
      <c r="AL108" s="92">
        <v>3660</v>
      </c>
      <c r="AM108" s="92">
        <v>12973.692871293293</v>
      </c>
      <c r="AN108" s="92">
        <v>6435.6154435218996</v>
      </c>
      <c r="AO108" s="92">
        <v>26390</v>
      </c>
      <c r="AP108" s="92">
        <v>28717.001750000025</v>
      </c>
      <c r="AQ108" s="92">
        <v>34924.892486753612</v>
      </c>
      <c r="AR108" s="150"/>
      <c r="AS108" s="151"/>
      <c r="AT108" s="262"/>
      <c r="AU108" s="150"/>
      <c r="AV108" s="151"/>
      <c r="AW108" s="262"/>
      <c r="AX108" s="149" t="s">
        <v>1079</v>
      </c>
    </row>
    <row r="109" spans="2:50" ht="12.75">
      <c r="B109" s="104" t="s">
        <v>87</v>
      </c>
      <c r="C109" s="105" t="s">
        <v>288</v>
      </c>
      <c r="D109" s="253" t="s">
        <v>129</v>
      </c>
      <c r="E109" s="148">
        <v>359.15</v>
      </c>
      <c r="F109" s="148">
        <v>310</v>
      </c>
      <c r="G109" s="148">
        <f t="shared" si="568"/>
        <v>-13.685089795350123</v>
      </c>
      <c r="H109" s="148">
        <v>385.5</v>
      </c>
      <c r="I109" s="148">
        <f t="shared" si="569"/>
        <v>-6.8352788586251734</v>
      </c>
      <c r="J109" s="148">
        <v>309.89999999999998</v>
      </c>
      <c r="K109" s="149">
        <v>1.3408636200716846</v>
      </c>
      <c r="L109" s="149">
        <v>39.224091373954593</v>
      </c>
      <c r="M109" s="150">
        <v>-15.109289746436273</v>
      </c>
      <c r="N109" s="151">
        <v>-7.5718432814795333</v>
      </c>
      <c r="O109" s="151">
        <v>-9.3979542329774794</v>
      </c>
      <c r="P109" s="152">
        <v>2.281131272773623</v>
      </c>
      <c r="Q109" s="150" t="str">
        <f t="shared" si="570"/>
        <v>Loss</v>
      </c>
      <c r="R109" s="151" t="str">
        <f t="shared" si="571"/>
        <v>Loss</v>
      </c>
      <c r="S109" s="152" t="str">
        <f t="shared" si="572"/>
        <v>LP</v>
      </c>
      <c r="T109" s="150" t="str">
        <f t="shared" si="573"/>
        <v>NM</v>
      </c>
      <c r="U109" s="151" t="str">
        <f t="shared" si="574"/>
        <v>NM</v>
      </c>
      <c r="V109" s="152">
        <f t="shared" si="575"/>
        <v>157.44381057180905</v>
      </c>
      <c r="W109" s="150">
        <v>2.0614998860902274</v>
      </c>
      <c r="X109" s="151">
        <v>2.1067699499651606</v>
      </c>
      <c r="Y109" s="152">
        <v>2.0849858170379041</v>
      </c>
      <c r="Z109" s="150">
        <f t="shared" si="576"/>
        <v>126.71528121846023</v>
      </c>
      <c r="AA109" s="151">
        <f t="shared" si="577"/>
        <v>156.6593768484131</v>
      </c>
      <c r="AB109" s="152">
        <f t="shared" si="578"/>
        <v>26.458410506054538</v>
      </c>
      <c r="AC109" s="150">
        <v>-4.2672119225350835</v>
      </c>
      <c r="AD109" s="151">
        <v>-5.4529567779037409</v>
      </c>
      <c r="AE109" s="152">
        <v>1.3311550774314123</v>
      </c>
      <c r="AF109" s="149">
        <v>0</v>
      </c>
      <c r="AG109" s="153">
        <v>22.51407</v>
      </c>
      <c r="AH109" s="154">
        <v>68.773489999999995</v>
      </c>
      <c r="AI109" s="154">
        <v>54.473120000000002</v>
      </c>
      <c r="AJ109" s="155">
        <v>38.721519999999998</v>
      </c>
      <c r="AK109" s="92">
        <v>112.23028499999999</v>
      </c>
      <c r="AL109" s="92">
        <v>25876.7</v>
      </c>
      <c r="AM109" s="92">
        <v>23287.384133807918</v>
      </c>
      <c r="AN109" s="92">
        <v>22397.816961170531</v>
      </c>
      <c r="AO109" s="92">
        <v>1089.9000000000015</v>
      </c>
      <c r="AP109" s="92">
        <v>865.04665000000386</v>
      </c>
      <c r="AQ109" s="92">
        <v>5088.2913745088081</v>
      </c>
      <c r="AR109" s="150">
        <v>43.937461799490144</v>
      </c>
      <c r="AS109" s="151">
        <v>72.114195694312244</v>
      </c>
      <c r="AT109" s="262">
        <v>15.760727904668045</v>
      </c>
      <c r="AU109" s="150">
        <v>0.88789742027230956</v>
      </c>
      <c r="AV109" s="151">
        <v>1.2357291653749116</v>
      </c>
      <c r="AW109" s="262">
        <v>0.54006567516970749</v>
      </c>
      <c r="AX109" s="149" t="s">
        <v>1080</v>
      </c>
    </row>
    <row r="110" spans="2:50" ht="12.75">
      <c r="B110" s="104" t="s">
        <v>1319</v>
      </c>
      <c r="C110" s="105" t="s">
        <v>286</v>
      </c>
      <c r="D110" s="253" t="s">
        <v>544</v>
      </c>
      <c r="E110" s="148">
        <v>4638.5</v>
      </c>
      <c r="F110" s="148">
        <v>5600</v>
      </c>
      <c r="G110" s="148">
        <f t="shared" ref="G110" si="590">IF(IFERROR(((IF(F110&lt;0,"-",F110))/E110*100-100),"-")=-100,"-",(IFERROR(((IF(F110&lt;0,"-",F110))/E110*100-100),"-")))</f>
        <v>20.728683841759192</v>
      </c>
      <c r="H110" s="148">
        <v>4895.95</v>
      </c>
      <c r="I110" s="148">
        <f t="shared" ref="I110" si="591">IFERROR((E110/H110*100-100),"NA")</f>
        <v>-5.2584278842716827</v>
      </c>
      <c r="J110" s="148">
        <v>77.268299999999996</v>
      </c>
      <c r="K110" s="149">
        <v>4.2327242403225807</v>
      </c>
      <c r="L110" s="149">
        <v>7.970913596176822</v>
      </c>
      <c r="M110" s="150">
        <v>55.17485178268447</v>
      </c>
      <c r="N110" s="151">
        <v>102.70893283009613</v>
      </c>
      <c r="O110" s="151">
        <v>112.00271697386883</v>
      </c>
      <c r="P110" s="152">
        <v>153.23420223497115</v>
      </c>
      <c r="Q110" s="150">
        <f t="shared" ref="Q110" si="592">IF(AND(M110&lt;0,N110&gt;0),"LP",IF(AND(M110&gt;0,N110&lt;0),"PL",IF(OR(M110&lt;0,N110&lt;0),"Loss",IF(ISERROR((+N110/M110-1)*100),"NA",(+N110/M110-1)*100))))</f>
        <v>86.151714978107634</v>
      </c>
      <c r="R110" s="151">
        <f t="shared" ref="R110" si="593">IF(AND(N110&lt;0,O110&gt;0),"LP",IF(AND(N110&gt;0,O110&lt;0),"PL",IF(OR(N110&lt;0,O110&lt;0),"Loss",IF(ISERROR((+O110/N110-1)*100),"NA",(+O110/N110-1)*100))))</f>
        <v>9.0486619690097747</v>
      </c>
      <c r="S110" s="152">
        <f t="shared" ref="S110" si="594">IF(AND(O110&lt;0,P110&gt;0),"LP",IF(AND(O110&gt;0,P110&lt;0),"PL",IF(OR(O110&lt;0,P110&lt;0),"Loss",IF(ISERROR((+P110/O110-1)*100),"NA",(+P110/O110-1)*100))))</f>
        <v>36.812933092258795</v>
      </c>
      <c r="T110" s="150">
        <f t="shared" ref="T110" si="595">IFERROR((IF(($E110/N110)&lt;0,"NM",($E110/N110))),"NA")</f>
        <v>45.16160252266598</v>
      </c>
      <c r="U110" s="151">
        <f t="shared" ref="U110" si="596">IFERROR((IF(($E110/O110)&lt;0,"NM",($E110/O110))),"NA")</f>
        <v>41.414173917604167</v>
      </c>
      <c r="V110" s="152">
        <f t="shared" ref="V110" si="597">IFERROR((IF(($E110/P110)&lt;0,"NM",($E110/P110))),"NA")</f>
        <v>30.270657153207015</v>
      </c>
      <c r="W110" s="150">
        <v>6.6779866930991192</v>
      </c>
      <c r="X110" s="151">
        <v>5.9346342664712344</v>
      </c>
      <c r="Y110" s="152">
        <v>5.1263632053575199</v>
      </c>
      <c r="Z110" s="150">
        <f t="shared" ref="Z110" si="598">IFERROR((IF(((($AK110*1000)+AL110)/AO110)&lt;0,"NM",(($AK110*1000)+AL110)/AO110)),"NA")</f>
        <v>19.143427464559668</v>
      </c>
      <c r="AA110" s="151">
        <f t="shared" ref="AA110" si="599">IFERROR((IF(((($AK110*1000)+AM110)/AP110)&lt;0,"NM",(($AK110*1000)+AM110)/AP110)),"NA")</f>
        <v>18.12659792482215</v>
      </c>
      <c r="AB110" s="152">
        <f t="shared" ref="AB110" si="600">IFERROR((IF(((($AK110*1000)+AN110)/AQ110)&lt;0,"NM",(($AK110*1000)+AN110)/AQ110)),"NA")</f>
        <v>14.346321197493124</v>
      </c>
      <c r="AC110" s="150">
        <v>15.939331629377222</v>
      </c>
      <c r="AD110" s="151">
        <v>15.174526820256592</v>
      </c>
      <c r="AE110" s="152">
        <v>18.172604968930422</v>
      </c>
      <c r="AF110" s="149">
        <v>0.43117387086342568</v>
      </c>
      <c r="AG110" s="153">
        <v>3.0402999999999998</v>
      </c>
      <c r="AH110" s="154">
        <v>14.566890000000001</v>
      </c>
      <c r="AI110" s="154">
        <v>44.928809999999999</v>
      </c>
      <c r="AJ110" s="155">
        <v>22.553080000000001</v>
      </c>
      <c r="AK110" s="92">
        <v>354.27901891499999</v>
      </c>
      <c r="AL110" s="92">
        <v>40037.299999999988</v>
      </c>
      <c r="AM110" s="92">
        <v>46044.390751063765</v>
      </c>
      <c r="AN110" s="92">
        <v>47778.740027501168</v>
      </c>
      <c r="AO110" s="92">
        <v>20598</v>
      </c>
      <c r="AP110" s="92">
        <v>22084.861777502665</v>
      </c>
      <c r="AQ110" s="92">
        <v>28025.146893599231</v>
      </c>
      <c r="AR110" s="150">
        <v>30.218012376949229</v>
      </c>
      <c r="AS110" s="151">
        <v>44.694777732420178</v>
      </c>
      <c r="AT110" s="262">
        <v>15.741247021478276</v>
      </c>
      <c r="AU110" s="150">
        <v>3.4554002439552871</v>
      </c>
      <c r="AV110" s="151">
        <v>4.579766544917911</v>
      </c>
      <c r="AW110" s="262">
        <v>2.3310339429926632</v>
      </c>
      <c r="AX110" s="149" t="s">
        <v>1081</v>
      </c>
    </row>
    <row r="111" spans="2:50" ht="12.75">
      <c r="B111" s="104" t="s">
        <v>88</v>
      </c>
      <c r="C111" s="105" t="s">
        <v>286</v>
      </c>
      <c r="D111" s="253" t="s">
        <v>130</v>
      </c>
      <c r="E111" s="148">
        <v>769.45</v>
      </c>
      <c r="F111" s="148">
        <v>1080</v>
      </c>
      <c r="G111" s="148">
        <f t="shared" si="568"/>
        <v>40.359997400740781</v>
      </c>
      <c r="H111" s="148">
        <v>998.4</v>
      </c>
      <c r="I111" s="148">
        <f t="shared" si="569"/>
        <v>-22.93169070512819</v>
      </c>
      <c r="J111" s="148">
        <v>117.7</v>
      </c>
      <c r="K111" s="149">
        <v>1.0820806451612905</v>
      </c>
      <c r="L111" s="149">
        <v>1.9758586021505375</v>
      </c>
      <c r="M111" s="150">
        <v>30.468988954970261</v>
      </c>
      <c r="N111" s="151">
        <v>39.57924735007407</v>
      </c>
      <c r="O111" s="151">
        <v>34.45657796980251</v>
      </c>
      <c r="P111" s="152">
        <v>45.931783711396619</v>
      </c>
      <c r="Q111" s="150">
        <f t="shared" si="570"/>
        <v>29.900100750201286</v>
      </c>
      <c r="R111" s="151">
        <f t="shared" si="571"/>
        <v>-12.942816559804982</v>
      </c>
      <c r="S111" s="152">
        <f t="shared" si="572"/>
        <v>33.303381872833967</v>
      </c>
      <c r="T111" s="150">
        <f t="shared" si="573"/>
        <v>19.440743609758414</v>
      </c>
      <c r="U111" s="151">
        <f t="shared" si="574"/>
        <v>22.331004566801159</v>
      </c>
      <c r="V111" s="152">
        <f t="shared" si="575"/>
        <v>16.752016530311312</v>
      </c>
      <c r="W111" s="150">
        <v>2.8419897070591373</v>
      </c>
      <c r="X111" s="151">
        <v>2.5716912329167689</v>
      </c>
      <c r="Y111" s="152">
        <v>2.2688820448481142</v>
      </c>
      <c r="Z111" s="150">
        <f t="shared" si="576"/>
        <v>9.9246352706363172</v>
      </c>
      <c r="AA111" s="151">
        <f t="shared" si="577"/>
        <v>10.209028746201092</v>
      </c>
      <c r="AB111" s="152">
        <f t="shared" si="578"/>
        <v>8.178701785438486</v>
      </c>
      <c r="AC111" s="150">
        <v>15.552857479926477</v>
      </c>
      <c r="AD111" s="151">
        <v>12.091227806828398</v>
      </c>
      <c r="AE111" s="152">
        <v>14.391194619647996</v>
      </c>
      <c r="AF111" s="149">
        <v>0.84475924361556953</v>
      </c>
      <c r="AG111" s="153">
        <v>-13.58864</v>
      </c>
      <c r="AH111" s="154">
        <v>-11.07194</v>
      </c>
      <c r="AI111" s="154">
        <v>20.88767</v>
      </c>
      <c r="AJ111" s="155">
        <v>-14.21006</v>
      </c>
      <c r="AK111" s="92">
        <v>90.570150000000012</v>
      </c>
      <c r="AL111" s="92">
        <v>13851.900000000001</v>
      </c>
      <c r="AM111" s="92">
        <v>18107.901535117337</v>
      </c>
      <c r="AN111" s="92">
        <v>24427.719321142646</v>
      </c>
      <c r="AO111" s="92">
        <v>10521.5</v>
      </c>
      <c r="AP111" s="92">
        <v>10645.288032473982</v>
      </c>
      <c r="AQ111" s="92">
        <v>14060.650741158825</v>
      </c>
      <c r="AR111" s="150">
        <v>35.234768713263506</v>
      </c>
      <c r="AS111" s="151">
        <v>67.901589636499338</v>
      </c>
      <c r="AT111" s="262">
        <v>2.5679477900276737</v>
      </c>
      <c r="AU111" s="150">
        <v>2.6366478870427277</v>
      </c>
      <c r="AV111" s="151">
        <v>3.3419929920986648</v>
      </c>
      <c r="AW111" s="262">
        <v>1.9313027819867905</v>
      </c>
      <c r="AX111" s="149" t="s">
        <v>1082</v>
      </c>
    </row>
    <row r="112" spans="2:50" ht="12.75">
      <c r="B112" s="104" t="s">
        <v>260</v>
      </c>
      <c r="C112" s="105" t="s">
        <v>287</v>
      </c>
      <c r="D112" s="253" t="s">
        <v>131</v>
      </c>
      <c r="E112" s="148">
        <v>862.5</v>
      </c>
      <c r="F112" s="148">
        <v>890</v>
      </c>
      <c r="G112" s="148">
        <f t="shared" si="568"/>
        <v>3.1884057971014386</v>
      </c>
      <c r="H112" s="148">
        <v>1057.8499999999999</v>
      </c>
      <c r="I112" s="148">
        <f t="shared" si="569"/>
        <v>-18.466701328165612</v>
      </c>
      <c r="J112" s="148">
        <v>236.3</v>
      </c>
      <c r="K112" s="149">
        <v>2.4296270011947434</v>
      </c>
      <c r="L112" s="149">
        <v>10.279765734767025</v>
      </c>
      <c r="M112" s="150">
        <v>14.538298772746508</v>
      </c>
      <c r="N112" s="151">
        <v>16.715192551840822</v>
      </c>
      <c r="O112" s="151">
        <v>18.382150697947512</v>
      </c>
      <c r="P112" s="152">
        <v>28.200910749917771</v>
      </c>
      <c r="Q112" s="150">
        <f t="shared" si="570"/>
        <v>14.973511090411208</v>
      </c>
      <c r="R112" s="151">
        <f t="shared" si="571"/>
        <v>9.9727127936860782</v>
      </c>
      <c r="S112" s="152">
        <f t="shared" si="572"/>
        <v>53.41464235230422</v>
      </c>
      <c r="T112" s="150">
        <f t="shared" si="573"/>
        <v>51.599764545040436</v>
      </c>
      <c r="U112" s="151">
        <f t="shared" si="574"/>
        <v>46.920516221004746</v>
      </c>
      <c r="V112" s="152">
        <f t="shared" si="575"/>
        <v>30.584118635335738</v>
      </c>
      <c r="W112" s="150">
        <v>2.8528181217560737</v>
      </c>
      <c r="X112" s="151">
        <v>2.7189779855113589</v>
      </c>
      <c r="Y112" s="152">
        <v>2.5225516891440627</v>
      </c>
      <c r="Z112" s="150">
        <f t="shared" si="576"/>
        <v>16.124672631124692</v>
      </c>
      <c r="AA112" s="151">
        <f t="shared" si="577"/>
        <v>15.229148492501649</v>
      </c>
      <c r="AB112" s="152">
        <f t="shared" si="578"/>
        <v>12.557891334347325</v>
      </c>
      <c r="AC112" s="150">
        <v>5.667813440572818</v>
      </c>
      <c r="AD112" s="151">
        <v>5.9340578294133515</v>
      </c>
      <c r="AE112" s="152">
        <v>8.557004147584184</v>
      </c>
      <c r="AF112" s="149">
        <v>0.28985507246376813</v>
      </c>
      <c r="AG112" s="153">
        <v>2.9420570000000001</v>
      </c>
      <c r="AH112" s="154">
        <v>5.8022559999999999</v>
      </c>
      <c r="AI112" s="154">
        <v>-6.6760450000000002</v>
      </c>
      <c r="AJ112" s="155">
        <v>-15.445320000000001</v>
      </c>
      <c r="AK112" s="92">
        <v>203.35978000000003</v>
      </c>
      <c r="AL112" s="92">
        <v>46980.599999999991</v>
      </c>
      <c r="AM112" s="92">
        <v>51213.430184504832</v>
      </c>
      <c r="AN112" s="92">
        <v>53408.43425624603</v>
      </c>
      <c r="AO112" s="92">
        <v>15525.299999999988</v>
      </c>
      <c r="AP112" s="92">
        <v>16716.181492999996</v>
      </c>
      <c r="AQ112" s="92">
        <v>20446.761914076647</v>
      </c>
      <c r="AR112" s="150">
        <v>32.482601518835878</v>
      </c>
      <c r="AS112" s="151">
        <v>45.351430252353872</v>
      </c>
      <c r="AT112" s="262">
        <v>19.613772785317884</v>
      </c>
      <c r="AU112" s="150">
        <v>3.0992913862183351</v>
      </c>
      <c r="AV112" s="151">
        <v>3.6726356302761998</v>
      </c>
      <c r="AW112" s="262">
        <v>2.5259471421604704</v>
      </c>
      <c r="AX112" s="149" t="s">
        <v>1083</v>
      </c>
    </row>
    <row r="113" spans="2:50" ht="12.75">
      <c r="B113" s="104" t="s">
        <v>89</v>
      </c>
      <c r="C113" s="105" t="s">
        <v>287</v>
      </c>
      <c r="D113" s="253" t="s">
        <v>132</v>
      </c>
      <c r="E113" s="148">
        <v>26190.95</v>
      </c>
      <c r="F113" s="148">
        <v>27500</v>
      </c>
      <c r="G113" s="148">
        <f t="shared" si="568"/>
        <v>4.9981004889093441</v>
      </c>
      <c r="H113" s="148">
        <v>30710.15</v>
      </c>
      <c r="I113" s="148">
        <f t="shared" si="569"/>
        <v>-14.715655898782657</v>
      </c>
      <c r="J113" s="148">
        <v>36.08</v>
      </c>
      <c r="K113" s="149">
        <v>11.257110872162484</v>
      </c>
      <c r="L113" s="149">
        <v>15.583194360812426</v>
      </c>
      <c r="M113" s="150">
        <v>325.34645232815899</v>
      </c>
      <c r="N113" s="151">
        <v>684.1574279379156</v>
      </c>
      <c r="O113" s="151">
        <v>509.37316908727985</v>
      </c>
      <c r="P113" s="152">
        <v>528.6945556896909</v>
      </c>
      <c r="Q113" s="150">
        <f t="shared" si="570"/>
        <v>110.2858116454406</v>
      </c>
      <c r="R113" s="151">
        <f t="shared" si="571"/>
        <v>-25.547374290365333</v>
      </c>
      <c r="S113" s="152">
        <f t="shared" si="572"/>
        <v>3.7931692862881006</v>
      </c>
      <c r="T113" s="150">
        <f t="shared" si="573"/>
        <v>38.28205166015784</v>
      </c>
      <c r="U113" s="151">
        <f t="shared" si="574"/>
        <v>51.418000769318581</v>
      </c>
      <c r="V113" s="152">
        <f t="shared" si="575"/>
        <v>49.538906194775294</v>
      </c>
      <c r="W113" s="150">
        <v>4.6357733136645924</v>
      </c>
      <c r="X113" s="151">
        <v>4.3368811800708631</v>
      </c>
      <c r="Y113" s="152">
        <v>4.0809758350743888</v>
      </c>
      <c r="Z113" s="150">
        <f t="shared" si="576"/>
        <v>21.187847023288434</v>
      </c>
      <c r="AA113" s="151">
        <f t="shared" si="577"/>
        <v>21.363541293322658</v>
      </c>
      <c r="AB113" s="152">
        <f t="shared" si="578"/>
        <v>17.998990337515412</v>
      </c>
      <c r="AC113" s="150">
        <v>12.765824305199825</v>
      </c>
      <c r="AD113" s="151">
        <v>8.7155255253053117</v>
      </c>
      <c r="AE113" s="152">
        <v>8.4883559841242793</v>
      </c>
      <c r="AF113" s="149">
        <v>0.40090183823038106</v>
      </c>
      <c r="AG113" s="153">
        <v>-5.9555749999999996</v>
      </c>
      <c r="AH113" s="154">
        <v>0.82516719999999999</v>
      </c>
      <c r="AI113" s="154">
        <v>-0.85231970000000001</v>
      </c>
      <c r="AJ113" s="155">
        <v>-8.4843679999999999</v>
      </c>
      <c r="AK113" s="92">
        <v>942.22017999999991</v>
      </c>
      <c r="AL113" s="92">
        <v>-17680</v>
      </c>
      <c r="AM113" s="92">
        <v>-15445.379762915622</v>
      </c>
      <c r="AN113" s="92">
        <v>-13753.076874926599</v>
      </c>
      <c r="AO113" s="92">
        <v>43635.399999999994</v>
      </c>
      <c r="AP113" s="92">
        <v>43381.141146611073</v>
      </c>
      <c r="AQ113" s="92">
        <v>51584.399219875311</v>
      </c>
      <c r="AR113" s="150">
        <v>43.657183774646647</v>
      </c>
      <c r="AS113" s="151">
        <v>52.923876261140734</v>
      </c>
      <c r="AT113" s="262">
        <v>34.39049128815256</v>
      </c>
      <c r="AU113" s="150">
        <v>5.2898525943019497</v>
      </c>
      <c r="AV113" s="151">
        <v>6.1584059488807732</v>
      </c>
      <c r="AW113" s="262">
        <v>4.4212992397231261</v>
      </c>
      <c r="AX113" s="149" t="s">
        <v>1084</v>
      </c>
    </row>
    <row r="114" spans="2:50" ht="12.75">
      <c r="B114" s="104" t="s">
        <v>257</v>
      </c>
      <c r="C114" s="105" t="s">
        <v>286</v>
      </c>
      <c r="D114" s="253" t="s">
        <v>133</v>
      </c>
      <c r="E114" s="148">
        <v>11952.85</v>
      </c>
      <c r="F114" s="148">
        <v>13000</v>
      </c>
      <c r="G114" s="148">
        <f t="shared" si="568"/>
        <v>8.7606721409538153</v>
      </c>
      <c r="H114" s="148">
        <v>12138.25</v>
      </c>
      <c r="I114" s="148">
        <f t="shared" si="569"/>
        <v>-1.5274030440961468</v>
      </c>
      <c r="J114" s="148">
        <v>288</v>
      </c>
      <c r="K114" s="149">
        <v>41.502107526881716</v>
      </c>
      <c r="L114" s="149">
        <v>51.87516234169653</v>
      </c>
      <c r="M114" s="150">
        <v>175.41168727701034</v>
      </c>
      <c r="N114" s="151">
        <v>244.45676404102608</v>
      </c>
      <c r="O114" s="151">
        <v>261.27180361985592</v>
      </c>
      <c r="P114" s="152">
        <v>336.59526387363587</v>
      </c>
      <c r="Q114" s="150">
        <f t="shared" si="570"/>
        <v>39.361731157046378</v>
      </c>
      <c r="R114" s="151">
        <f t="shared" si="571"/>
        <v>6.8785331609837685</v>
      </c>
      <c r="S114" s="152">
        <f t="shared" si="572"/>
        <v>28.829540428853061</v>
      </c>
      <c r="T114" s="150">
        <f t="shared" si="573"/>
        <v>48.895558471820429</v>
      </c>
      <c r="U114" s="151">
        <f t="shared" si="574"/>
        <v>45.748717750619214</v>
      </c>
      <c r="V114" s="152">
        <f t="shared" si="575"/>
        <v>35.511046300661327</v>
      </c>
      <c r="W114" s="150">
        <v>5.7293917436027542</v>
      </c>
      <c r="X114" s="151">
        <v>5.1892300986167941</v>
      </c>
      <c r="Y114" s="152">
        <v>4.3671609041479789</v>
      </c>
      <c r="Z114" s="150">
        <f t="shared" si="576"/>
        <v>27.096533462466152</v>
      </c>
      <c r="AA114" s="151">
        <f t="shared" si="577"/>
        <v>25.552078407181877</v>
      </c>
      <c r="AB114" s="152">
        <f t="shared" si="578"/>
        <v>19.548500884670794</v>
      </c>
      <c r="AC114" s="150">
        <v>12.321427978485898</v>
      </c>
      <c r="AD114" s="151">
        <v>11.904048593338116</v>
      </c>
      <c r="AE114" s="152">
        <v>13.480854278558343</v>
      </c>
      <c r="AF114" s="149">
        <v>0.5856343884512899</v>
      </c>
      <c r="AG114" s="153">
        <v>2.0320469999999999</v>
      </c>
      <c r="AH114" s="154">
        <v>24.18094</v>
      </c>
      <c r="AI114" s="154">
        <v>44.650709999999997</v>
      </c>
      <c r="AJ114" s="155">
        <v>13.802519999999999</v>
      </c>
      <c r="AK114" s="92">
        <v>3473.7264</v>
      </c>
      <c r="AL114" s="92">
        <v>40303.799999999988</v>
      </c>
      <c r="AM114" s="92">
        <v>18572.279684770299</v>
      </c>
      <c r="AN114" s="92">
        <v>-11527.669769240085</v>
      </c>
      <c r="AO114" s="92">
        <v>129685.59999999998</v>
      </c>
      <c r="AP114" s="92">
        <v>136673.76187696715</v>
      </c>
      <c r="AQ114" s="92">
        <v>177108.14505196596</v>
      </c>
      <c r="AR114" s="150">
        <v>33.816283984490234</v>
      </c>
      <c r="AS114" s="151">
        <v>40.966160640861574</v>
      </c>
      <c r="AT114" s="262">
        <v>26.666407328118893</v>
      </c>
      <c r="AU114" s="150">
        <v>3.5180655897616542</v>
      </c>
      <c r="AV114" s="151">
        <v>4.0692857473512438</v>
      </c>
      <c r="AW114" s="262">
        <v>2.9668454321720645</v>
      </c>
      <c r="AX114" s="149" t="s">
        <v>1085</v>
      </c>
    </row>
    <row r="115" spans="2:50" ht="12.75">
      <c r="B115" s="96" t="s">
        <v>526</v>
      </c>
      <c r="C115" s="97"/>
      <c r="D115" s="98"/>
      <c r="E115" s="156"/>
      <c r="F115" s="156"/>
      <c r="G115" s="156"/>
      <c r="H115" s="156"/>
      <c r="I115" s="156"/>
      <c r="J115" s="156"/>
      <c r="K115" s="157"/>
      <c r="L115" s="157"/>
      <c r="M115" s="158"/>
      <c r="N115" s="159"/>
      <c r="O115" s="159"/>
      <c r="P115" s="160"/>
      <c r="Q115" s="158"/>
      <c r="R115" s="159"/>
      <c r="S115" s="160"/>
      <c r="T115" s="158"/>
      <c r="U115" s="159"/>
      <c r="V115" s="160"/>
      <c r="W115" s="158"/>
      <c r="X115" s="159"/>
      <c r="Y115" s="160"/>
      <c r="Z115" s="158"/>
      <c r="AA115" s="159"/>
      <c r="AB115" s="160"/>
      <c r="AC115" s="158"/>
      <c r="AD115" s="159"/>
      <c r="AE115" s="160"/>
      <c r="AF115" s="157"/>
      <c r="AG115" s="161"/>
      <c r="AH115" s="162"/>
      <c r="AI115" s="162"/>
      <c r="AJ115" s="163"/>
      <c r="AK115" s="61"/>
      <c r="AL115" s="61"/>
      <c r="AM115" s="61"/>
      <c r="AN115" s="61"/>
      <c r="AO115" s="61"/>
      <c r="AP115" s="61"/>
      <c r="AQ115" s="61"/>
      <c r="AR115" s="161"/>
      <c r="AS115" s="162"/>
      <c r="AT115" s="268"/>
      <c r="AU115" s="161"/>
      <c r="AV115" s="162"/>
      <c r="AW115" s="268"/>
      <c r="AX115" s="157"/>
    </row>
    <row r="116" spans="2:50" ht="12.75">
      <c r="B116" s="104" t="s">
        <v>1320</v>
      </c>
      <c r="C116" s="105" t="s">
        <v>287</v>
      </c>
      <c r="D116" s="253" t="s">
        <v>608</v>
      </c>
      <c r="E116" s="148">
        <v>2293.35</v>
      </c>
      <c r="F116" s="148">
        <v>1955</v>
      </c>
      <c r="G116" s="148">
        <f t="shared" ref="G116:G127" si="601">IF(IFERROR(((IF(F116&lt;0,"-",F116))/E116*100-100),"-")=-100,"-",(IFERROR(((IF(F116&lt;0,"-",F116))/E116*100-100),"-")))</f>
        <v>-14.75352650053415</v>
      </c>
      <c r="H116" s="148">
        <v>2730</v>
      </c>
      <c r="I116" s="148">
        <f t="shared" ref="I116:I127" si="602">IFERROR((E116/H116*100-100),"NA")</f>
        <v>-15.994505494505489</v>
      </c>
      <c r="J116" s="148">
        <v>51.160499999999999</v>
      </c>
      <c r="K116" s="149">
        <v>1.4289182661290323</v>
      </c>
      <c r="L116" s="149">
        <v>3.6086207646356034</v>
      </c>
      <c r="M116" s="150">
        <v>44.71207188181355</v>
      </c>
      <c r="N116" s="151">
        <v>29.099226942660874</v>
      </c>
      <c r="O116" s="151">
        <v>41.512751216782902</v>
      </c>
      <c r="P116" s="152">
        <v>55.814528630757984</v>
      </c>
      <c r="Q116" s="150">
        <f t="shared" ref="Q116:Q127" si="603">IF(AND(M116&lt;0,N116&gt;0),"LP",IF(AND(M116&gt;0,N116&lt;0),"PL",IF(OR(M116&lt;0,N116&lt;0),"Loss",IF(ISERROR((+N116/M116-1)*100),"NA",(+N116/M116-1)*100))))</f>
        <v>-34.91863445832206</v>
      </c>
      <c r="R116" s="151">
        <f t="shared" ref="R116:R127" si="604">IF(AND(N116&lt;0,O116&gt;0),"LP",IF(AND(N116&gt;0,O116&lt;0),"PL",IF(OR(N116&lt;0,O116&lt;0),"Loss",IF(ISERROR((+O116/N116-1)*100),"NA",(+O116/N116-1)*100))))</f>
        <v>42.659292284920468</v>
      </c>
      <c r="S116" s="152">
        <f t="shared" ref="S116:S127" si="605">IF(AND(O116&lt;0,P116&gt;0),"LP",IF(AND(O116&gt;0,P116&lt;0),"PL",IF(OR(O116&lt;0,P116&lt;0),"Loss",IF(ISERROR((+P116/O116-1)*100),"NA",(+P116/O116-1)*100))))</f>
        <v>34.451528734605084</v>
      </c>
      <c r="T116" s="150">
        <f t="shared" ref="T116:T127" si="606">IFERROR((IF(($E116/N116)&lt;0,"NM",($E116/N116))),"NA")</f>
        <v>78.811372017510124</v>
      </c>
      <c r="U116" s="151">
        <f t="shared" ref="U116:U127" si="607">IFERROR((IF(($E116/O116)&lt;0,"NM",($E116/O116))),"NA")</f>
        <v>55.244471464296431</v>
      </c>
      <c r="V116" s="152">
        <f t="shared" ref="V116:V127" si="608">IFERROR((IF(($E116/P116)&lt;0,"NM",($E116/P116))),"NA")</f>
        <v>41.088764095307475</v>
      </c>
      <c r="W116" s="150">
        <v>9.2593182493644761</v>
      </c>
      <c r="X116" s="151">
        <v>8.3416675433043626</v>
      </c>
      <c r="Y116" s="152">
        <v>7.3608422699535003</v>
      </c>
      <c r="Z116" s="150">
        <f t="shared" ref="Z116:Z127" si="609">IFERROR((IF(((($AK116*1000)+AL116)/AO116)&lt;0,"NM",(($AK116*1000)+AL116)/AO116)),"NA")</f>
        <v>47.577430428429075</v>
      </c>
      <c r="AA116" s="151">
        <f t="shared" ref="AA116:AA127" si="610">IFERROR((IF(((($AK116*1000)+AM116)/AP116)&lt;0,"NM",(($AK116*1000)+AM116)/AP116)),"NA")</f>
        <v>34.004736197567297</v>
      </c>
      <c r="AB116" s="152">
        <f t="shared" ref="AB116:AB127" si="611">IFERROR((IF(((($AK116*1000)+AN116)/AQ116)&lt;0,"NM",(($AK116*1000)+AN116)/AQ116)),"NA")</f>
        <v>26.441953187723986</v>
      </c>
      <c r="AC116" s="150">
        <v>12.222395178333912</v>
      </c>
      <c r="AD116" s="151">
        <v>15.886786851661029</v>
      </c>
      <c r="AE116" s="152">
        <v>19.033481422348743</v>
      </c>
      <c r="AF116" s="149">
        <v>0.43604334270826528</v>
      </c>
      <c r="AG116" s="153">
        <v>7.7044069999999998</v>
      </c>
      <c r="AH116" s="154">
        <v>24.337879999999998</v>
      </c>
      <c r="AI116" s="154">
        <v>-1.9831179999999999</v>
      </c>
      <c r="AJ116" s="155">
        <v>-9.6234570000000001</v>
      </c>
      <c r="AK116" s="92">
        <v>119.600458875</v>
      </c>
      <c r="AL116" s="92">
        <v>-307.37899999999996</v>
      </c>
      <c r="AM116" s="92">
        <v>-1284.4741463319504</v>
      </c>
      <c r="AN116" s="92">
        <v>-2167.4888936450084</v>
      </c>
      <c r="AO116" s="92">
        <v>2507.3460000000014</v>
      </c>
      <c r="AP116" s="92">
        <v>3479.3972240000021</v>
      </c>
      <c r="AQ116" s="92">
        <v>4441.1609516000026</v>
      </c>
      <c r="AR116" s="150">
        <v>33.379380059671576</v>
      </c>
      <c r="AS116" s="151">
        <v>62.15389677582553</v>
      </c>
      <c r="AT116" s="262">
        <v>4.6048633435176249</v>
      </c>
      <c r="AU116" s="150">
        <v>6.4378393140389987</v>
      </c>
      <c r="AV116" s="151">
        <v>11.167192263575373</v>
      </c>
      <c r="AW116" s="262">
        <v>1.7084863645026234</v>
      </c>
      <c r="AX116" s="149" t="s">
        <v>1086</v>
      </c>
    </row>
    <row r="117" spans="2:50" ht="12.75">
      <c r="B117" s="104" t="s">
        <v>1322</v>
      </c>
      <c r="C117" s="105" t="s">
        <v>286</v>
      </c>
      <c r="D117" s="253" t="s">
        <v>609</v>
      </c>
      <c r="E117" s="148">
        <v>7675.9</v>
      </c>
      <c r="F117" s="148">
        <v>9100</v>
      </c>
      <c r="G117" s="148">
        <f t="shared" si="601"/>
        <v>18.552873278703473</v>
      </c>
      <c r="H117" s="148">
        <v>8134.45</v>
      </c>
      <c r="I117" s="148">
        <f t="shared" si="602"/>
        <v>-5.6371358850321798</v>
      </c>
      <c r="J117" s="148">
        <v>29.68</v>
      </c>
      <c r="K117" s="149">
        <v>2.6799054241338114</v>
      </c>
      <c r="L117" s="149">
        <v>7.857890155316607</v>
      </c>
      <c r="M117" s="150">
        <v>168.97053843548932</v>
      </c>
      <c r="N117" s="151">
        <v>103.43516632722337</v>
      </c>
      <c r="O117" s="151">
        <v>160.79149375214649</v>
      </c>
      <c r="P117" s="152">
        <v>214.3900272780846</v>
      </c>
      <c r="Q117" s="150">
        <f t="shared" si="603"/>
        <v>-38.785088048521828</v>
      </c>
      <c r="R117" s="151">
        <f t="shared" si="604"/>
        <v>55.451476960430398</v>
      </c>
      <c r="S117" s="152">
        <f t="shared" si="605"/>
        <v>33.33418471039149</v>
      </c>
      <c r="T117" s="150">
        <f t="shared" si="606"/>
        <v>74.20977093725385</v>
      </c>
      <c r="U117" s="151">
        <f t="shared" si="607"/>
        <v>47.738221847929871</v>
      </c>
      <c r="V117" s="152">
        <f t="shared" si="608"/>
        <v>35.803437769256007</v>
      </c>
      <c r="W117" s="150">
        <v>4.4215287603092479</v>
      </c>
      <c r="X117" s="151">
        <v>4.0982313041230558</v>
      </c>
      <c r="Y117" s="152">
        <v>3.7374425719415112</v>
      </c>
      <c r="Z117" s="150">
        <f t="shared" si="609"/>
        <v>35.480937976095106</v>
      </c>
      <c r="AA117" s="151">
        <f t="shared" si="610"/>
        <v>25.053617606528675</v>
      </c>
      <c r="AB117" s="152">
        <f t="shared" si="611"/>
        <v>20.226075361484526</v>
      </c>
      <c r="AC117" s="150">
        <v>6.2278503778975907</v>
      </c>
      <c r="AD117" s="151">
        <v>8.9105664579047588</v>
      </c>
      <c r="AE117" s="152">
        <v>10.919428510727979</v>
      </c>
      <c r="AF117" s="149">
        <v>0.26055576544769998</v>
      </c>
      <c r="AG117" s="153">
        <v>21.209589999999999</v>
      </c>
      <c r="AH117" s="154">
        <v>32.65645</v>
      </c>
      <c r="AI117" s="154">
        <v>9.438402</v>
      </c>
      <c r="AJ117" s="155">
        <v>7.4649609999999997</v>
      </c>
      <c r="AK117" s="92">
        <v>224.30808400000001</v>
      </c>
      <c r="AL117" s="92">
        <v>1595.5</v>
      </c>
      <c r="AM117" s="92">
        <v>2860.9381839751304</v>
      </c>
      <c r="AN117" s="92">
        <v>1000.7809919818046</v>
      </c>
      <c r="AO117" s="92">
        <v>6366.9000000000015</v>
      </c>
      <c r="AP117" s="92">
        <v>9067.3141800000012</v>
      </c>
      <c r="AQ117" s="92">
        <v>11139.524646537502</v>
      </c>
      <c r="AR117" s="150">
        <v>30.748486454944075</v>
      </c>
      <c r="AS117" s="151">
        <v>47.761636453480108</v>
      </c>
      <c r="AT117" s="262">
        <v>13.735336456408046</v>
      </c>
      <c r="AU117" s="150">
        <v>3.6370723502048619</v>
      </c>
      <c r="AV117" s="151">
        <v>4.72048765647975</v>
      </c>
      <c r="AW117" s="262">
        <v>2.5536570439299737</v>
      </c>
      <c r="AX117" s="149" t="s">
        <v>1087</v>
      </c>
    </row>
    <row r="118" spans="2:50" ht="12.75">
      <c r="B118" s="104" t="s">
        <v>1323</v>
      </c>
      <c r="C118" s="105" t="s">
        <v>287</v>
      </c>
      <c r="D118" s="253" t="s">
        <v>621</v>
      </c>
      <c r="E118" s="148">
        <v>1537.75</v>
      </c>
      <c r="F118" s="148">
        <v>1440</v>
      </c>
      <c r="G118" s="148">
        <f t="shared" ref="G118" si="612">IF(IFERROR(((IF(F118&lt;0,"-",F118))/E118*100-100),"-")=-100,"-",(IFERROR(((IF(F118&lt;0,"-",F118))/E118*100-100),"-")))</f>
        <v>-6.3566899691107182</v>
      </c>
      <c r="H118" s="148">
        <v>1690</v>
      </c>
      <c r="I118" s="148">
        <f t="shared" ref="I118" si="613">IFERROR((E118/H118*100-100),"NA")</f>
        <v>-9.0088757396449779</v>
      </c>
      <c r="J118" s="148">
        <v>106.25</v>
      </c>
      <c r="K118" s="149">
        <v>1.9766054360812426</v>
      </c>
      <c r="L118" s="149">
        <v>4.636284731182795</v>
      </c>
      <c r="M118" s="150">
        <v>27.783885542168665</v>
      </c>
      <c r="N118" s="151">
        <v>22.967152941176476</v>
      </c>
      <c r="O118" s="151">
        <v>27.512681133474356</v>
      </c>
      <c r="P118" s="152">
        <v>36.059621333573588</v>
      </c>
      <c r="Q118" s="150">
        <f t="shared" ref="Q118" si="614">IF(AND(M118&lt;0,N118&gt;0),"LP",IF(AND(M118&gt;0,N118&lt;0),"PL",IF(OR(M118&lt;0,N118&lt;0),"Loss",IF(ISERROR((+N118/M118-1)*100),"NA",(+N118/M118-1)*100))))</f>
        <v>-17.33642543870133</v>
      </c>
      <c r="R118" s="151">
        <f t="shared" ref="R118" si="615">IF(AND(N118&lt;0,O118&gt;0),"LP",IF(AND(N118&gt;0,O118&lt;0),"PL",IF(OR(N118&lt;0,O118&lt;0),"Loss",IF(ISERROR((+O118/N118-1)*100),"NA",(+O118/N118-1)*100))))</f>
        <v>19.791430848829616</v>
      </c>
      <c r="S118" s="152">
        <f t="shared" ref="S118" si="616">IF(AND(O118&lt;0,P118&gt;0),"LP",IF(AND(O118&gt;0,P118&lt;0),"PL",IF(OR(O118&lt;0,P118&lt;0),"Loss",IF(ISERROR((+P118/O118-1)*100),"NA",(+P118/O118-1)*100))))</f>
        <v>31.065457265450846</v>
      </c>
      <c r="T118" s="150">
        <f t="shared" ref="T118" si="617">IFERROR((IF(($E118/N118)&lt;0,"NM",($E118/N118))),"NA")</f>
        <v>66.954315318859457</v>
      </c>
      <c r="U118" s="151">
        <f t="shared" ref="U118" si="618">IFERROR((IF(($E118/O118)&lt;0,"NM",($E118/O118))),"NA")</f>
        <v>55.892408033219183</v>
      </c>
      <c r="V118" s="152">
        <f t="shared" ref="V118" si="619">IFERROR((IF(($E118/P118)&lt;0,"NM",($E118/P118))),"NA")</f>
        <v>42.644651916193752</v>
      </c>
      <c r="W118" s="150">
        <v>13.579678389913271</v>
      </c>
      <c r="X118" s="151">
        <v>11.211522720373361</v>
      </c>
      <c r="Y118" s="152">
        <v>9.1257085873231496</v>
      </c>
      <c r="Z118" s="150">
        <f t="shared" ref="Z118" si="620">IFERROR((IF(((($AK118*1000)+AL118)/AO118)&lt;0,"NM",(($AK118*1000)+AL118)/AO118)),"NA")</f>
        <v>49.790123921521385</v>
      </c>
      <c r="AA118" s="151">
        <f t="shared" ref="AA118" si="621">IFERROR((IF(((($AK118*1000)+AM118)/AP118)&lt;0,"NM",(($AK118*1000)+AM118)/AP118)),"NA")</f>
        <v>41.156206026025927</v>
      </c>
      <c r="AB118" s="152">
        <f t="shared" ref="AB118" si="622">IFERROR((IF(((($AK118*1000)+AN118)/AQ118)&lt;0,"NM",(($AK118*1000)+AN118)/AQ118)),"NA")</f>
        <v>32.549928328958401</v>
      </c>
      <c r="AC118" s="150">
        <v>22.052229297060684</v>
      </c>
      <c r="AD118" s="151">
        <v>21.975243310687251</v>
      </c>
      <c r="AE118" s="152">
        <v>23.594174727724283</v>
      </c>
      <c r="AF118" s="149">
        <v>0.19509022923101935</v>
      </c>
      <c r="AG118" s="153">
        <v>8.9984369999999991</v>
      </c>
      <c r="AH118" s="154">
        <v>14.16957</v>
      </c>
      <c r="AI118" s="154">
        <v>7.8290459999999999</v>
      </c>
      <c r="AJ118" s="155">
        <v>-0.70384040000000003</v>
      </c>
      <c r="AK118" s="92">
        <v>165.44187500000001</v>
      </c>
      <c r="AL118" s="92">
        <v>-106.3</v>
      </c>
      <c r="AM118" s="92">
        <v>-401.25733973534352</v>
      </c>
      <c r="AN118" s="92">
        <v>-2115.966714290551</v>
      </c>
      <c r="AO118" s="92">
        <v>3320.6500000000005</v>
      </c>
      <c r="AP118" s="92">
        <v>4010.1028155000004</v>
      </c>
      <c r="AQ118" s="92">
        <v>5017.7040832500006</v>
      </c>
      <c r="AR118" s="150"/>
      <c r="AS118" s="151"/>
      <c r="AT118" s="262"/>
      <c r="AU118" s="150"/>
      <c r="AV118" s="151"/>
      <c r="AW118" s="262"/>
      <c r="AX118" s="149" t="s">
        <v>1088</v>
      </c>
    </row>
    <row r="119" spans="2:50" ht="12.75">
      <c r="B119" s="104" t="s">
        <v>1324</v>
      </c>
      <c r="C119" s="105" t="s">
        <v>287</v>
      </c>
      <c r="D119" s="253" t="s">
        <v>610</v>
      </c>
      <c r="E119" s="148">
        <v>2897</v>
      </c>
      <c r="F119" s="148">
        <v>3060</v>
      </c>
      <c r="G119" s="148">
        <f t="shared" si="601"/>
        <v>5.6265101829478823</v>
      </c>
      <c r="H119" s="148">
        <v>3168.65</v>
      </c>
      <c r="I119" s="148">
        <f t="shared" si="602"/>
        <v>-8.5730516150411091</v>
      </c>
      <c r="J119" s="148">
        <v>136.4</v>
      </c>
      <c r="K119" s="149">
        <v>4.5927037037037035</v>
      </c>
      <c r="L119" s="149">
        <v>15.434377156511349</v>
      </c>
      <c r="M119" s="150">
        <v>62.463343108504425</v>
      </c>
      <c r="N119" s="151">
        <v>55.14340391963519</v>
      </c>
      <c r="O119" s="151">
        <v>65.322406941170271</v>
      </c>
      <c r="P119" s="152">
        <v>76.442542934998954</v>
      </c>
      <c r="Q119" s="150">
        <f t="shared" si="603"/>
        <v>-11.718775884527732</v>
      </c>
      <c r="R119" s="151">
        <f t="shared" si="604"/>
        <v>18.459148870043897</v>
      </c>
      <c r="S119" s="152">
        <f t="shared" si="605"/>
        <v>17.023463332947198</v>
      </c>
      <c r="T119" s="150">
        <f t="shared" si="606"/>
        <v>52.535748504427211</v>
      </c>
      <c r="U119" s="151">
        <f t="shared" si="607"/>
        <v>44.34925373477212</v>
      </c>
      <c r="V119" s="152">
        <f t="shared" si="608"/>
        <v>37.897745009129181</v>
      </c>
      <c r="W119" s="150">
        <v>8.2381093353236228</v>
      </c>
      <c r="X119" s="151">
        <v>7.0876379200620017</v>
      </c>
      <c r="Y119" s="152">
        <v>6.0920400125560183</v>
      </c>
      <c r="Z119" s="150">
        <f t="shared" si="609"/>
        <v>34.000801224983967</v>
      </c>
      <c r="AA119" s="151">
        <f t="shared" si="610"/>
        <v>28.778687744986446</v>
      </c>
      <c r="AB119" s="152">
        <f t="shared" si="611"/>
        <v>23.861867013200094</v>
      </c>
      <c r="AC119" s="150">
        <v>16.927907686957724</v>
      </c>
      <c r="AD119" s="151">
        <v>17.181105111623367</v>
      </c>
      <c r="AE119" s="152">
        <v>17.289247794388508</v>
      </c>
      <c r="AF119" s="149">
        <v>0.25888850535036245</v>
      </c>
      <c r="AG119" s="153">
        <v>15.337910000000001</v>
      </c>
      <c r="AH119" s="154">
        <v>34.394129999999997</v>
      </c>
      <c r="AI119" s="154">
        <v>35.313769999999998</v>
      </c>
      <c r="AJ119" s="155">
        <v>16.708629999999999</v>
      </c>
      <c r="AK119" s="92">
        <v>384.40929999999997</v>
      </c>
      <c r="AL119" s="92">
        <v>-2485.1000000000004</v>
      </c>
      <c r="AM119" s="92">
        <v>2593.6792465562885</v>
      </c>
      <c r="AN119" s="92">
        <v>6276.4281864046397</v>
      </c>
      <c r="AO119" s="92">
        <v>11232.800000000003</v>
      </c>
      <c r="AP119" s="92">
        <v>13447.554755653386</v>
      </c>
      <c r="AQ119" s="92">
        <v>16372.806368013116</v>
      </c>
      <c r="AR119" s="150">
        <v>21.425605458391203</v>
      </c>
      <c r="AS119" s="151">
        <v>32.075764871918125</v>
      </c>
      <c r="AT119" s="262">
        <v>10.77544604486428</v>
      </c>
      <c r="AU119" s="150">
        <v>3.802231824482186</v>
      </c>
      <c r="AV119" s="151">
        <v>5.938253475188632</v>
      </c>
      <c r="AW119" s="262">
        <v>1.66621017377574</v>
      </c>
      <c r="AX119" s="149" t="s">
        <v>1089</v>
      </c>
    </row>
    <row r="120" spans="2:50" ht="12.75">
      <c r="B120" s="104" t="s">
        <v>1325</v>
      </c>
      <c r="C120" s="105" t="s">
        <v>288</v>
      </c>
      <c r="D120" s="253" t="s">
        <v>611</v>
      </c>
      <c r="E120" s="148">
        <v>5285.2</v>
      </c>
      <c r="F120" s="148">
        <v>4095</v>
      </c>
      <c r="G120" s="148">
        <f t="shared" si="601"/>
        <v>-22.519488382653435</v>
      </c>
      <c r="H120" s="148">
        <v>5950</v>
      </c>
      <c r="I120" s="148">
        <f t="shared" si="602"/>
        <v>-11.173109243697482</v>
      </c>
      <c r="J120" s="148">
        <v>30.660000000000004</v>
      </c>
      <c r="K120" s="149">
        <v>1.9265249462365597</v>
      </c>
      <c r="L120" s="149">
        <v>3.5436722102747908</v>
      </c>
      <c r="M120" s="150">
        <v>192.62847358121331</v>
      </c>
      <c r="N120" s="151">
        <v>120.01662482025711</v>
      </c>
      <c r="O120" s="151">
        <v>119.16408180327208</v>
      </c>
      <c r="P120" s="152">
        <v>116.9488705973656</v>
      </c>
      <c r="Q120" s="150">
        <f t="shared" si="603"/>
        <v>-37.695283262649447</v>
      </c>
      <c r="R120" s="151">
        <f t="shared" si="604"/>
        <v>-0.7103541015770376</v>
      </c>
      <c r="S120" s="152">
        <f t="shared" si="605"/>
        <v>-1.8589588174426352</v>
      </c>
      <c r="T120" s="150">
        <f t="shared" si="606"/>
        <v>44.037232407721675</v>
      </c>
      <c r="U120" s="151">
        <f t="shared" si="607"/>
        <v>44.352290724023149</v>
      </c>
      <c r="V120" s="152">
        <f t="shared" si="608"/>
        <v>45.192398806449482</v>
      </c>
      <c r="W120" s="150">
        <v>8.7060642138743241</v>
      </c>
      <c r="X120" s="151">
        <v>7.3785253640678379</v>
      </c>
      <c r="Y120" s="152">
        <v>6.4180636566888243</v>
      </c>
      <c r="Z120" s="150">
        <f t="shared" si="609"/>
        <v>31.535989157479431</v>
      </c>
      <c r="AA120" s="151">
        <f t="shared" si="610"/>
        <v>31.155047641433494</v>
      </c>
      <c r="AB120" s="152">
        <f t="shared" si="611"/>
        <v>30.824907420019315</v>
      </c>
      <c r="AC120" s="150">
        <v>21.751472874063722</v>
      </c>
      <c r="AD120" s="151">
        <v>18.009240475796513</v>
      </c>
      <c r="AE120" s="152">
        <v>15.190304116276593</v>
      </c>
      <c r="AF120" s="149">
        <v>0.18920759857715888</v>
      </c>
      <c r="AG120" s="153">
        <v>8.0497560000000004</v>
      </c>
      <c r="AH120" s="154">
        <v>29.472570000000001</v>
      </c>
      <c r="AI120" s="154">
        <v>7.4719129999999998</v>
      </c>
      <c r="AJ120" s="155">
        <v>6.1487670000000003</v>
      </c>
      <c r="AK120" s="92">
        <v>161.25013800000005</v>
      </c>
      <c r="AL120" s="92">
        <v>-9610.0910000000003</v>
      </c>
      <c r="AM120" s="92">
        <v>-12563.474999874878</v>
      </c>
      <c r="AN120" s="92">
        <v>-15896.672252093707</v>
      </c>
      <c r="AO120" s="92">
        <v>4808.4759999999987</v>
      </c>
      <c r="AP120" s="92">
        <v>4772.4742619999997</v>
      </c>
      <c r="AQ120" s="92">
        <v>4715.4550625999982</v>
      </c>
      <c r="AR120" s="150">
        <v>33.841308064654712</v>
      </c>
      <c r="AS120" s="151">
        <v>43.216386310665541</v>
      </c>
      <c r="AT120" s="262">
        <v>24.466229818643882</v>
      </c>
      <c r="AU120" s="150">
        <v>7.6944409573910741</v>
      </c>
      <c r="AV120" s="151">
        <v>9.2164150856950666</v>
      </c>
      <c r="AW120" s="262">
        <v>6.1724668290870817</v>
      </c>
      <c r="AX120" s="149" t="s">
        <v>1090</v>
      </c>
    </row>
    <row r="121" spans="2:50" ht="12.75">
      <c r="B121" s="104" t="s">
        <v>1326</v>
      </c>
      <c r="C121" s="105" t="s">
        <v>286</v>
      </c>
      <c r="D121" s="253" t="s">
        <v>612</v>
      </c>
      <c r="E121" s="148">
        <v>2999.15</v>
      </c>
      <c r="F121" s="148">
        <v>3450</v>
      </c>
      <c r="G121" s="148">
        <f t="shared" si="601"/>
        <v>15.032592567894241</v>
      </c>
      <c r="H121" s="148">
        <v>3366.3</v>
      </c>
      <c r="I121" s="148">
        <f t="shared" si="602"/>
        <v>-10.906633395716369</v>
      </c>
      <c r="J121" s="148">
        <v>35.450000000000003</v>
      </c>
      <c r="K121" s="149">
        <v>1.2837177718040622</v>
      </c>
      <c r="L121" s="149">
        <v>1.1518900597371564</v>
      </c>
      <c r="M121" s="150">
        <v>107.4696755994359</v>
      </c>
      <c r="N121" s="151">
        <v>85.04090267983085</v>
      </c>
      <c r="O121" s="151">
        <v>97.687691841107252</v>
      </c>
      <c r="P121" s="152">
        <v>115.01586436905428</v>
      </c>
      <c r="Q121" s="150">
        <f t="shared" si="603"/>
        <v>-20.86986193500967</v>
      </c>
      <c r="R121" s="151">
        <f t="shared" si="604"/>
        <v>14.871419237975525</v>
      </c>
      <c r="S121" s="152">
        <f t="shared" si="605"/>
        <v>17.738337554471006</v>
      </c>
      <c r="T121" s="150">
        <f t="shared" si="606"/>
        <v>35.267146813944962</v>
      </c>
      <c r="U121" s="151">
        <f t="shared" si="607"/>
        <v>30.701411236926671</v>
      </c>
      <c r="V121" s="152">
        <f t="shared" si="608"/>
        <v>26.075968010608975</v>
      </c>
      <c r="W121" s="150">
        <v>4.8787366066307225</v>
      </c>
      <c r="X121" s="151">
        <v>4.3645899212789052</v>
      </c>
      <c r="Y121" s="152">
        <v>3.8828149238064622</v>
      </c>
      <c r="Z121" s="150">
        <f t="shared" si="609"/>
        <v>23.01304086798492</v>
      </c>
      <c r="AA121" s="151">
        <f t="shared" si="610"/>
        <v>19.23249919763812</v>
      </c>
      <c r="AB121" s="152">
        <f t="shared" si="611"/>
        <v>16.517526721188482</v>
      </c>
      <c r="AC121" s="150">
        <v>14.844157762568338</v>
      </c>
      <c r="AD121" s="151">
        <v>15.007010248085786</v>
      </c>
      <c r="AE121" s="152">
        <v>15.760223722400438</v>
      </c>
      <c r="AF121" s="149">
        <v>0.7335411699981661</v>
      </c>
      <c r="AG121" s="153">
        <v>9.0996729999999992</v>
      </c>
      <c r="AH121" s="154">
        <v>30.9358</v>
      </c>
      <c r="AI121" s="154">
        <v>15.47406</v>
      </c>
      <c r="AJ121" s="155">
        <v>7.9899180000000003</v>
      </c>
      <c r="AK121" s="92">
        <v>107.44717750000001</v>
      </c>
      <c r="AL121" s="92">
        <v>-1076.3000000000002</v>
      </c>
      <c r="AM121" s="92">
        <v>-2170.2381980587024</v>
      </c>
      <c r="AN121" s="92">
        <v>-3565.2613321956519</v>
      </c>
      <c r="AO121" s="92">
        <v>4622.2000000000044</v>
      </c>
      <c r="AP121" s="92">
        <v>5473.9084203300008</v>
      </c>
      <c r="AQ121" s="92">
        <v>6289.1931656175802</v>
      </c>
      <c r="AR121" s="150">
        <v>25.586113487163832</v>
      </c>
      <c r="AS121" s="151">
        <v>31.650969875212756</v>
      </c>
      <c r="AT121" s="262">
        <v>19.521257099114909</v>
      </c>
      <c r="AU121" s="150">
        <v>4.6465499853274412</v>
      </c>
      <c r="AV121" s="151">
        <v>5.5915202776822301</v>
      </c>
      <c r="AW121" s="262">
        <v>3.7015796929726523</v>
      </c>
      <c r="AX121" s="149" t="s">
        <v>1091</v>
      </c>
    </row>
    <row r="122" spans="2:50" ht="12.75">
      <c r="B122" s="104" t="s">
        <v>1327</v>
      </c>
      <c r="C122" s="105" t="s">
        <v>287</v>
      </c>
      <c r="D122" s="253" t="s">
        <v>613</v>
      </c>
      <c r="E122" s="148">
        <v>3429.05</v>
      </c>
      <c r="F122" s="148">
        <v>3450</v>
      </c>
      <c r="G122" s="148">
        <f t="shared" si="601"/>
        <v>0.61095638733759472</v>
      </c>
      <c r="H122" s="148">
        <v>4469.2700000000004</v>
      </c>
      <c r="I122" s="148">
        <f t="shared" si="602"/>
        <v>-23.274941992763914</v>
      </c>
      <c r="J122" s="148">
        <v>49.55</v>
      </c>
      <c r="K122" s="149">
        <v>2.0031638291517324</v>
      </c>
      <c r="L122" s="149">
        <v>9.0774684826762257</v>
      </c>
      <c r="M122" s="150">
        <v>75.721493440968715</v>
      </c>
      <c r="N122" s="151">
        <v>46.113654649610091</v>
      </c>
      <c r="O122" s="151">
        <v>60.314668312547091</v>
      </c>
      <c r="P122" s="152">
        <v>86.231105077520908</v>
      </c>
      <c r="Q122" s="150">
        <f t="shared" si="603"/>
        <v>-39.100970472063437</v>
      </c>
      <c r="R122" s="151">
        <f t="shared" si="604"/>
        <v>30.795680305198015</v>
      </c>
      <c r="S122" s="152">
        <f t="shared" si="605"/>
        <v>42.968713067733958</v>
      </c>
      <c r="T122" s="150">
        <f t="shared" si="606"/>
        <v>74.360837935212189</v>
      </c>
      <c r="U122" s="151">
        <f t="shared" si="607"/>
        <v>56.852671098692994</v>
      </c>
      <c r="V122" s="152">
        <f t="shared" si="608"/>
        <v>39.765813008163562</v>
      </c>
      <c r="W122" s="150">
        <v>7.1310516143653961</v>
      </c>
      <c r="X122" s="151">
        <v>6.5361521275082222</v>
      </c>
      <c r="Y122" s="152">
        <v>5.8396566005612263</v>
      </c>
      <c r="Z122" s="150">
        <f t="shared" si="609"/>
        <v>45.392289971879087</v>
      </c>
      <c r="AA122" s="151">
        <f t="shared" si="610"/>
        <v>34.256651266763562</v>
      </c>
      <c r="AB122" s="152">
        <f t="shared" si="611"/>
        <v>26.1022409903137</v>
      </c>
      <c r="AC122" s="150">
        <v>10.004911038519754</v>
      </c>
      <c r="AD122" s="151">
        <v>11.997069775988239</v>
      </c>
      <c r="AE122" s="152">
        <v>15.511578753340071</v>
      </c>
      <c r="AF122" s="149">
        <v>0.43679447981189862</v>
      </c>
      <c r="AG122" s="153">
        <v>-5.3480749999999997</v>
      </c>
      <c r="AH122" s="154">
        <v>9.4005270000000003</v>
      </c>
      <c r="AI122" s="154">
        <v>-22.80631</v>
      </c>
      <c r="AJ122" s="155">
        <v>-10.97885</v>
      </c>
      <c r="AK122" s="92">
        <v>167.66481250000001</v>
      </c>
      <c r="AL122" s="92">
        <v>13123.599999999999</v>
      </c>
      <c r="AM122" s="92">
        <v>16001.410813173627</v>
      </c>
      <c r="AN122" s="92">
        <v>14170.33091760073</v>
      </c>
      <c r="AO122" s="92">
        <v>3982.7999999999993</v>
      </c>
      <c r="AP122" s="92">
        <v>5361.4762833333334</v>
      </c>
      <c r="AQ122" s="92">
        <v>6966.265597083333</v>
      </c>
      <c r="AR122" s="150">
        <v>34.511320448569947</v>
      </c>
      <c r="AS122" s="151">
        <v>60.18763179271059</v>
      </c>
      <c r="AT122" s="262">
        <v>8.8350091044293038</v>
      </c>
      <c r="AU122" s="150">
        <v>4.8287740646522845</v>
      </c>
      <c r="AV122" s="151">
        <v>7.7726324318952624</v>
      </c>
      <c r="AW122" s="262">
        <v>1.8849156974093071</v>
      </c>
      <c r="AX122" s="149" t="s">
        <v>1092</v>
      </c>
    </row>
    <row r="123" spans="2:50" ht="12.75">
      <c r="B123" s="104" t="s">
        <v>1328</v>
      </c>
      <c r="C123" s="105" t="s">
        <v>287</v>
      </c>
      <c r="D123" s="253" t="s">
        <v>614</v>
      </c>
      <c r="E123" s="148">
        <v>287.64999999999998</v>
      </c>
      <c r="F123" s="148">
        <v>305</v>
      </c>
      <c r="G123" s="148">
        <f t="shared" si="601"/>
        <v>6.031635668346965</v>
      </c>
      <c r="H123" s="148">
        <v>336.1</v>
      </c>
      <c r="I123" s="148">
        <f t="shared" si="602"/>
        <v>-14.415352573638813</v>
      </c>
      <c r="J123" s="148">
        <v>166.57</v>
      </c>
      <c r="K123" s="149">
        <v>0.55752192951015522</v>
      </c>
      <c r="L123" s="149">
        <v>4.8271319952210279</v>
      </c>
      <c r="M123" s="150">
        <v>8.9222275564090179</v>
      </c>
      <c r="N123" s="151">
        <v>7.8817881788178816</v>
      </c>
      <c r="O123" s="151">
        <v>9.393924352825751</v>
      </c>
      <c r="P123" s="152">
        <v>12.296183872456549</v>
      </c>
      <c r="Q123" s="150">
        <f t="shared" si="603"/>
        <v>-11.661206475772602</v>
      </c>
      <c r="R123" s="151">
        <f t="shared" si="604"/>
        <v>19.185191731892772</v>
      </c>
      <c r="S123" s="152">
        <f t="shared" si="605"/>
        <v>30.895070160510496</v>
      </c>
      <c r="T123" s="150">
        <f t="shared" si="606"/>
        <v>36.495525314046439</v>
      </c>
      <c r="U123" s="151">
        <f t="shared" si="607"/>
        <v>30.620855480220367</v>
      </c>
      <c r="V123" s="152">
        <f t="shared" si="608"/>
        <v>23.393436775480883</v>
      </c>
      <c r="W123" s="150">
        <v>2.8450026707023945</v>
      </c>
      <c r="X123" s="151">
        <v>2.690191354305941</v>
      </c>
      <c r="Y123" s="152">
        <v>2.5113182407924559</v>
      </c>
      <c r="Z123" s="150">
        <f t="shared" si="609"/>
        <v>24.021163908589436</v>
      </c>
      <c r="AA123" s="151">
        <f t="shared" si="610"/>
        <v>20.304685217250448</v>
      </c>
      <c r="AB123" s="152">
        <f t="shared" si="611"/>
        <v>16.009115202317105</v>
      </c>
      <c r="AC123" s="150">
        <v>8.1452060485983857</v>
      </c>
      <c r="AD123" s="151">
        <v>9.0312045355842177</v>
      </c>
      <c r="AE123" s="152">
        <v>11.104307657914134</v>
      </c>
      <c r="AF123" s="149">
        <v>1.042934121328003</v>
      </c>
      <c r="AG123" s="153">
        <v>4.8669390000000003</v>
      </c>
      <c r="AH123" s="154">
        <v>15.267480000000001</v>
      </c>
      <c r="AI123" s="154">
        <v>23.93365</v>
      </c>
      <c r="AJ123" s="155">
        <v>5.1736750000000002</v>
      </c>
      <c r="AK123" s="92">
        <v>46.664585499999994</v>
      </c>
      <c r="AL123" s="92">
        <v>-940.3</v>
      </c>
      <c r="AM123" s="92">
        <v>-1089.2224523348114</v>
      </c>
      <c r="AN123" s="92">
        <v>-727.79779113286622</v>
      </c>
      <c r="AO123" s="92">
        <v>1903.5</v>
      </c>
      <c r="AP123" s="92">
        <v>2244.5737306454412</v>
      </c>
      <c r="AQ123" s="92">
        <v>2869.4145259332254</v>
      </c>
      <c r="AR123" s="150">
        <v>17.77218036004075</v>
      </c>
      <c r="AS123" s="151">
        <v>25.31613328556357</v>
      </c>
      <c r="AT123" s="262">
        <v>10.22822743451793</v>
      </c>
      <c r="AU123" s="150">
        <v>1.9220282579840251</v>
      </c>
      <c r="AV123" s="151">
        <v>2.5650136011246536</v>
      </c>
      <c r="AW123" s="262">
        <v>1.2790429148433966</v>
      </c>
      <c r="AX123" s="149" t="s">
        <v>1093</v>
      </c>
    </row>
    <row r="124" spans="2:50" ht="12.75">
      <c r="B124" s="104" t="s">
        <v>1329</v>
      </c>
      <c r="C124" s="105" t="s">
        <v>286</v>
      </c>
      <c r="D124" s="253" t="s">
        <v>210</v>
      </c>
      <c r="E124" s="148">
        <v>4648.8</v>
      </c>
      <c r="F124" s="148">
        <v>5200</v>
      </c>
      <c r="G124" s="148">
        <f t="shared" ref="G124:G126" si="623">IF(IFERROR(((IF(F124&lt;0,"-",F124))/E124*100-100),"-")=-100,"-",(IFERROR(((IF(F124&lt;0,"-",F124))/E124*100-100),"-")))</f>
        <v>11.856823266219237</v>
      </c>
      <c r="H124" s="148">
        <v>4801.3999999999996</v>
      </c>
      <c r="I124" s="148">
        <f t="shared" ref="I124:I126" si="624">IFERROR((E124/H124*100-100),"NA")</f>
        <v>-3.1782396800932986</v>
      </c>
      <c r="J124" s="148">
        <v>152</v>
      </c>
      <c r="K124" s="149">
        <v>8.3971373954599766</v>
      </c>
      <c r="L124" s="149">
        <v>18.488016439665472</v>
      </c>
      <c r="M124" s="150">
        <v>80.888157894736835</v>
      </c>
      <c r="N124" s="151">
        <v>110.625</v>
      </c>
      <c r="O124" s="151">
        <v>113.79623590924291</v>
      </c>
      <c r="P124" s="152">
        <v>137.46323093240491</v>
      </c>
      <c r="Q124" s="150">
        <f t="shared" ref="Q124:Q126" si="625">IF(AND(M124&lt;0,N124&gt;0),"LP",IF(AND(M124&gt;0,N124&lt;0),"PL",IF(OR(M124&lt;0,N124&lt;0),"Loss",IF(ISERROR((+N124/M124-1)*100),"NA",(+N124/M124-1)*100))))</f>
        <v>36.762911752745019</v>
      </c>
      <c r="R124" s="151">
        <f t="shared" ref="R124:R126" si="626">IF(AND(N124&lt;0,O124&gt;0),"LP",IF(AND(N124&gt;0,O124&lt;0),"PL",IF(OR(N124&lt;0,O124&lt;0),"Loss",IF(ISERROR((+O124/N124-1)*100),"NA",(+O124/N124-1)*100))))</f>
        <v>2.8666539292591331</v>
      </c>
      <c r="S124" s="152">
        <f t="shared" ref="S124:S126" si="627">IF(AND(O124&lt;0,P124&gt;0),"LP",IF(AND(O124&gt;0,P124&lt;0),"PL",IF(OR(O124&lt;0,P124&lt;0),"Loss",IF(ISERROR((+P124/O124-1)*100),"NA",(+P124/O124-1)*100))))</f>
        <v>20.79769584122042</v>
      </c>
      <c r="T124" s="150">
        <f t="shared" ref="T124:T126" si="628">IFERROR((IF(($E124/N124)&lt;0,"NM",($E124/N124))),"NA")</f>
        <v>42.023050847457625</v>
      </c>
      <c r="U124" s="151">
        <f t="shared" ref="U124:U126" si="629">IFERROR((IF(($E124/O124)&lt;0,"NM",($E124/O124))),"NA")</f>
        <v>40.85196634893623</v>
      </c>
      <c r="V124" s="152">
        <f t="shared" ref="V124:V126" si="630">IFERROR((IF(($E124/P124)&lt;0,"NM",($E124/P124))),"NA")</f>
        <v>33.818497997373306</v>
      </c>
      <c r="W124" s="150">
        <v>8.0932035276600622</v>
      </c>
      <c r="X124" s="151">
        <v>6.8697674352328049</v>
      </c>
      <c r="Y124" s="152">
        <v>5.7916893379816479</v>
      </c>
      <c r="Z124" s="150">
        <f t="shared" ref="Z124:Z126" si="631">IFERROR((IF(((($AK124*1000)+AL124)/AO124)&lt;0,"NM",(($AK124*1000)+AL124)/AO124)),"NA")</f>
        <v>32.961997418842451</v>
      </c>
      <c r="AA124" s="151">
        <f t="shared" ref="AA124:AA126" si="632">IFERROR((IF(((($AK124*1000)+AM124)/AP124)&lt;0,"NM",(($AK124*1000)+AM124)/AP124)),"NA")</f>
        <v>28.019740567369258</v>
      </c>
      <c r="AB124" s="152">
        <f t="shared" ref="AB124:AB126" si="633">IFERROR((IF(((($AK124*1000)+AN124)/AQ124)&lt;0,"NM",(($AK124*1000)+AN124)/AQ124)),"NA")</f>
        <v>23.013811815539334</v>
      </c>
      <c r="AC124" s="150">
        <v>21.111773753099595</v>
      </c>
      <c r="AD124" s="151">
        <v>18.191214471687836</v>
      </c>
      <c r="AE124" s="152">
        <v>18.584004309248563</v>
      </c>
      <c r="AF124" s="149">
        <v>0.21510927551196007</v>
      </c>
      <c r="AG124" s="153">
        <v>21.55791</v>
      </c>
      <c r="AH124" s="154">
        <v>21.076689999999999</v>
      </c>
      <c r="AI124" s="154">
        <v>34.619059999999998</v>
      </c>
      <c r="AJ124" s="155">
        <v>32.352060000000002</v>
      </c>
      <c r="AK124" s="92">
        <v>702.84040000000005</v>
      </c>
      <c r="AL124" s="92">
        <v>-38788</v>
      </c>
      <c r="AM124" s="92">
        <v>-42554.925642336348</v>
      </c>
      <c r="AN124" s="92">
        <v>-48617.160806258165</v>
      </c>
      <c r="AO124" s="92">
        <v>20146</v>
      </c>
      <c r="AP124" s="92">
        <v>23565.010274456552</v>
      </c>
      <c r="AQ124" s="92">
        <v>28427.417606326242</v>
      </c>
      <c r="AR124" s="150">
        <v>32.066024511951312</v>
      </c>
      <c r="AS124" s="151">
        <v>37.751720239608169</v>
      </c>
      <c r="AT124" s="262">
        <v>26.380328784294456</v>
      </c>
      <c r="AU124" s="150">
        <v>5.9455240469927917</v>
      </c>
      <c r="AV124" s="151">
        <v>6.8795348396804803</v>
      </c>
      <c r="AW124" s="262">
        <v>5.0115132543051031</v>
      </c>
      <c r="AX124" s="149" t="s">
        <v>1094</v>
      </c>
    </row>
    <row r="125" spans="2:50" ht="12.75">
      <c r="B125" s="104" t="s">
        <v>1330</v>
      </c>
      <c r="C125" s="105" t="s">
        <v>287</v>
      </c>
      <c r="D125" s="253" t="s">
        <v>211</v>
      </c>
      <c r="E125" s="148">
        <v>2462.25</v>
      </c>
      <c r="F125" s="148">
        <v>2130</v>
      </c>
      <c r="G125" s="148">
        <f t="shared" si="623"/>
        <v>-13.493755711239714</v>
      </c>
      <c r="H125" s="148">
        <v>2697.45</v>
      </c>
      <c r="I125" s="148">
        <f t="shared" si="624"/>
        <v>-8.7193460490463224</v>
      </c>
      <c r="J125" s="148">
        <v>297.44</v>
      </c>
      <c r="K125" s="149">
        <v>8.7307701792114685</v>
      </c>
      <c r="L125" s="149">
        <v>18.79268468339307</v>
      </c>
      <c r="M125" s="150">
        <v>76.194862829478211</v>
      </c>
      <c r="N125" s="151">
        <v>47.485879505110375</v>
      </c>
      <c r="O125" s="151">
        <v>52.589630823429786</v>
      </c>
      <c r="P125" s="152">
        <v>73.990793548976612</v>
      </c>
      <c r="Q125" s="150">
        <f t="shared" si="625"/>
        <v>-37.67837129468645</v>
      </c>
      <c r="R125" s="151">
        <f t="shared" si="626"/>
        <v>10.747934694502504</v>
      </c>
      <c r="S125" s="152">
        <f t="shared" si="627"/>
        <v>40.694643393488427</v>
      </c>
      <c r="T125" s="150">
        <f t="shared" si="628"/>
        <v>51.852256410982456</v>
      </c>
      <c r="U125" s="151">
        <f t="shared" si="629"/>
        <v>46.82006626490741</v>
      </c>
      <c r="V125" s="152">
        <f t="shared" si="630"/>
        <v>33.277788788278997</v>
      </c>
      <c r="W125" s="150">
        <v>6.3800885441440123</v>
      </c>
      <c r="X125" s="151">
        <v>5.8217854273432863</v>
      </c>
      <c r="Y125" s="152">
        <v>5.1304564537912762</v>
      </c>
      <c r="Z125" s="150">
        <f t="shared" si="631"/>
        <v>29.007473786276378</v>
      </c>
      <c r="AA125" s="151">
        <f t="shared" si="632"/>
        <v>24.940572380991043</v>
      </c>
      <c r="AB125" s="152">
        <f t="shared" si="633"/>
        <v>19.426011031591507</v>
      </c>
      <c r="AC125" s="150">
        <v>12.954374630550145</v>
      </c>
      <c r="AD125" s="151">
        <v>13.003322605177273</v>
      </c>
      <c r="AE125" s="152">
        <v>16.390217187358651</v>
      </c>
      <c r="AF125" s="149">
        <v>0.29241547365214748</v>
      </c>
      <c r="AG125" s="153">
        <v>0.18309429999999999</v>
      </c>
      <c r="AH125" s="154">
        <v>-2.4020489999999999</v>
      </c>
      <c r="AI125" s="154">
        <v>8.8359400000000008</v>
      </c>
      <c r="AJ125" s="155">
        <v>-0.71772939999999996</v>
      </c>
      <c r="AK125" s="92">
        <v>730.76546399999995</v>
      </c>
      <c r="AL125" s="92">
        <v>41071.199999999997</v>
      </c>
      <c r="AM125" s="92">
        <v>41962.828406327782</v>
      </c>
      <c r="AN125" s="92">
        <v>40901.681922199532</v>
      </c>
      <c r="AO125" s="92">
        <v>26608.200000000026</v>
      </c>
      <c r="AP125" s="92">
        <v>30982.78101248703</v>
      </c>
      <c r="AQ125" s="92">
        <v>39723.396875831968</v>
      </c>
      <c r="AR125" s="150">
        <v>24.532559544296827</v>
      </c>
      <c r="AS125" s="151">
        <v>36.407545583742206</v>
      </c>
      <c r="AT125" s="262">
        <v>12.657573504851449</v>
      </c>
      <c r="AU125" s="150">
        <v>3.9392724234980192</v>
      </c>
      <c r="AV125" s="151">
        <v>5.6857884427191987</v>
      </c>
      <c r="AW125" s="262">
        <v>2.1927564042768402</v>
      </c>
      <c r="AX125" s="149" t="s">
        <v>1095</v>
      </c>
    </row>
    <row r="126" spans="2:50" ht="12.75">
      <c r="B126" s="104" t="s">
        <v>1331</v>
      </c>
      <c r="C126" s="105" t="s">
        <v>287</v>
      </c>
      <c r="D126" s="253" t="s">
        <v>534</v>
      </c>
      <c r="E126" s="148">
        <v>1067</v>
      </c>
      <c r="F126" s="148">
        <v>980</v>
      </c>
      <c r="G126" s="148">
        <f t="shared" si="623"/>
        <v>-8.1537019681349676</v>
      </c>
      <c r="H126" s="148">
        <v>1349.7</v>
      </c>
      <c r="I126" s="148">
        <f t="shared" si="624"/>
        <v>-20.945395273023635</v>
      </c>
      <c r="J126" s="148">
        <v>254.82</v>
      </c>
      <c r="K126" s="149">
        <v>3.210062222222223</v>
      </c>
      <c r="L126" s="149">
        <v>12.52185275985663</v>
      </c>
      <c r="M126" s="150">
        <v>91.456714543599418</v>
      </c>
      <c r="N126" s="151">
        <v>36.143159877560635</v>
      </c>
      <c r="O126" s="151">
        <v>29.649527841343581</v>
      </c>
      <c r="P126" s="152">
        <v>49.428973366470792</v>
      </c>
      <c r="Q126" s="150">
        <f t="shared" si="625"/>
        <v>-60.48058356575843</v>
      </c>
      <c r="R126" s="151">
        <f t="shared" si="626"/>
        <v>-17.96642036339663</v>
      </c>
      <c r="S126" s="152">
        <f t="shared" si="627"/>
        <v>66.710828013748568</v>
      </c>
      <c r="T126" s="150">
        <f t="shared" si="628"/>
        <v>29.521491856677521</v>
      </c>
      <c r="U126" s="151">
        <f t="shared" si="629"/>
        <v>35.987082347806066</v>
      </c>
      <c r="V126" s="152">
        <f t="shared" si="630"/>
        <v>21.58652966731005</v>
      </c>
      <c r="W126" s="150">
        <v>1.2224852299806661</v>
      </c>
      <c r="X126" s="151">
        <v>1.2023053943541371</v>
      </c>
      <c r="Y126" s="152">
        <v>1.1586608708766781</v>
      </c>
      <c r="Z126" s="150">
        <f t="shared" si="631"/>
        <v>10.948795504039341</v>
      </c>
      <c r="AA126" s="151">
        <f t="shared" si="632"/>
        <v>11.871629881005605</v>
      </c>
      <c r="AB126" s="152">
        <f t="shared" si="633"/>
        <v>9.254809826808982</v>
      </c>
      <c r="AC126" s="150">
        <v>4.3897047363531891</v>
      </c>
      <c r="AD126" s="151">
        <v>3.3687402860980722</v>
      </c>
      <c r="AE126" s="152">
        <v>5.4667412837307943</v>
      </c>
      <c r="AF126" s="149">
        <v>1.4058106841611997</v>
      </c>
      <c r="AG126" s="153">
        <v>-2.2087780000000001</v>
      </c>
      <c r="AH126" s="154">
        <v>-3.9474260000000001</v>
      </c>
      <c r="AI126" s="154">
        <v>2.2569409999999999</v>
      </c>
      <c r="AJ126" s="155">
        <v>-3.3251750000000002</v>
      </c>
      <c r="AK126" s="92">
        <v>268.68220800000006</v>
      </c>
      <c r="AL126" s="92">
        <v>43030</v>
      </c>
      <c r="AM126" s="92">
        <v>35834.554617058988</v>
      </c>
      <c r="AN126" s="92">
        <v>23555.29486591836</v>
      </c>
      <c r="AO126" s="92">
        <v>28470</v>
      </c>
      <c r="AP126" s="92">
        <v>25650.796535047004</v>
      </c>
      <c r="AQ126" s="92">
        <v>31576.824195714522</v>
      </c>
      <c r="AR126" s="150">
        <v>13.363338480281968</v>
      </c>
      <c r="AS126" s="151">
        <v>22.137785334144368</v>
      </c>
      <c r="AT126" s="262">
        <v>4.5888916264195689</v>
      </c>
      <c r="AU126" s="150">
        <v>0.79995278533475611</v>
      </c>
      <c r="AV126" s="151">
        <v>1.0815833765056875</v>
      </c>
      <c r="AW126" s="262">
        <v>0.51832219416382475</v>
      </c>
      <c r="AX126" s="149" t="s">
        <v>1096</v>
      </c>
    </row>
    <row r="127" spans="2:50" ht="12.75">
      <c r="B127" s="104" t="s">
        <v>1332</v>
      </c>
      <c r="C127" s="105" t="s">
        <v>286</v>
      </c>
      <c r="D127" s="253" t="s">
        <v>615</v>
      </c>
      <c r="E127" s="148">
        <v>2061.4499999999998</v>
      </c>
      <c r="F127" s="148">
        <v>2425</v>
      </c>
      <c r="G127" s="148">
        <f t="shared" si="601"/>
        <v>17.635644813116997</v>
      </c>
      <c r="H127" s="148">
        <v>2331.0500000000002</v>
      </c>
      <c r="I127" s="148">
        <f t="shared" si="602"/>
        <v>-11.565603483408779</v>
      </c>
      <c r="J127" s="148">
        <v>102.782</v>
      </c>
      <c r="K127" s="149">
        <v>2.4290075878136199</v>
      </c>
      <c r="L127" s="149">
        <v>2.2769930704898447</v>
      </c>
      <c r="M127" s="150">
        <v>40.434337198309962</v>
      </c>
      <c r="N127" s="151">
        <v>31.195261705863079</v>
      </c>
      <c r="O127" s="151">
        <v>42.671797423871162</v>
      </c>
      <c r="P127" s="152">
        <v>53.923327024170831</v>
      </c>
      <c r="Q127" s="150">
        <f t="shared" si="603"/>
        <v>-22.849578186811602</v>
      </c>
      <c r="R127" s="151">
        <f t="shared" si="604"/>
        <v>36.789355467567987</v>
      </c>
      <c r="S127" s="152">
        <f t="shared" si="605"/>
        <v>26.367601740641501</v>
      </c>
      <c r="T127" s="150">
        <f t="shared" si="606"/>
        <v>66.082151175303494</v>
      </c>
      <c r="U127" s="151">
        <f t="shared" si="607"/>
        <v>48.309425064124383</v>
      </c>
      <c r="V127" s="152">
        <f t="shared" si="608"/>
        <v>38.229280605700872</v>
      </c>
      <c r="W127" s="150">
        <v>8.6715858570984103</v>
      </c>
      <c r="X127" s="151">
        <v>7.6118479819697873</v>
      </c>
      <c r="Y127" s="152">
        <v>6.5935904332736142</v>
      </c>
      <c r="Z127" s="150">
        <f t="shared" si="609"/>
        <v>43.275372233271995</v>
      </c>
      <c r="AA127" s="151">
        <f t="shared" si="610"/>
        <v>32.241734821350867</v>
      </c>
      <c r="AB127" s="152">
        <f t="shared" si="611"/>
        <v>25.993109240199772</v>
      </c>
      <c r="AC127" s="150">
        <v>13.826296495872295</v>
      </c>
      <c r="AD127" s="151">
        <v>16.781886035288164</v>
      </c>
      <c r="AE127" s="152">
        <v>18.483801748187368</v>
      </c>
      <c r="AF127" s="149">
        <v>0.33956680976982229</v>
      </c>
      <c r="AG127" s="153">
        <v>7.9123669999999997</v>
      </c>
      <c r="AH127" s="154">
        <v>36.859749999999998</v>
      </c>
      <c r="AI127" s="154">
        <v>10.82469</v>
      </c>
      <c r="AJ127" s="155">
        <v>18.293980000000001</v>
      </c>
      <c r="AK127" s="92">
        <v>203.30793510000001</v>
      </c>
      <c r="AL127" s="92">
        <v>127.426</v>
      </c>
      <c r="AM127" s="92">
        <v>348.22928521616222</v>
      </c>
      <c r="AN127" s="92">
        <v>613.70789880454049</v>
      </c>
      <c r="AO127" s="92">
        <v>4700.9500000000007</v>
      </c>
      <c r="AP127" s="92">
        <v>6316.5386575399971</v>
      </c>
      <c r="AQ127" s="92">
        <v>7845.2193277219994</v>
      </c>
      <c r="AR127" s="150">
        <v>33.984022623358648</v>
      </c>
      <c r="AS127" s="151">
        <v>48.199325485123275</v>
      </c>
      <c r="AT127" s="262">
        <v>19.768719761594021</v>
      </c>
      <c r="AU127" s="150">
        <v>6.427590304839903</v>
      </c>
      <c r="AV127" s="151">
        <v>8.3646735315363241</v>
      </c>
      <c r="AW127" s="262">
        <v>4.4905070781434819</v>
      </c>
      <c r="AX127" s="149" t="s">
        <v>1097</v>
      </c>
    </row>
    <row r="128" spans="2:50" ht="12.75">
      <c r="B128" s="96" t="s">
        <v>90</v>
      </c>
      <c r="C128" s="97"/>
      <c r="D128" s="98"/>
      <c r="E128" s="156"/>
      <c r="F128" s="156"/>
      <c r="G128" s="156"/>
      <c r="H128" s="156"/>
      <c r="I128" s="156"/>
      <c r="J128" s="156"/>
      <c r="K128" s="157"/>
      <c r="L128" s="157"/>
      <c r="M128" s="158"/>
      <c r="N128" s="159"/>
      <c r="O128" s="159"/>
      <c r="P128" s="160"/>
      <c r="Q128" s="158"/>
      <c r="R128" s="159"/>
      <c r="S128" s="160"/>
      <c r="T128" s="158"/>
      <c r="U128" s="159"/>
      <c r="V128" s="160"/>
      <c r="W128" s="158"/>
      <c r="X128" s="159"/>
      <c r="Y128" s="160"/>
      <c r="Z128" s="158"/>
      <c r="AA128" s="159"/>
      <c r="AB128" s="160"/>
      <c r="AC128" s="158"/>
      <c r="AD128" s="159"/>
      <c r="AE128" s="160"/>
      <c r="AF128" s="157"/>
      <c r="AG128" s="161"/>
      <c r="AH128" s="162"/>
      <c r="AI128" s="162"/>
      <c r="AJ128" s="163"/>
      <c r="AK128" s="61"/>
      <c r="AL128" s="61"/>
      <c r="AM128" s="61"/>
      <c r="AN128" s="61"/>
      <c r="AO128" s="61"/>
      <c r="AP128" s="61"/>
      <c r="AQ128" s="61"/>
      <c r="AR128" s="161"/>
      <c r="AS128" s="162"/>
      <c r="AT128" s="268"/>
      <c r="AU128" s="161"/>
      <c r="AV128" s="162"/>
      <c r="AW128" s="268"/>
      <c r="AX128" s="157"/>
    </row>
    <row r="129" spans="2:50" ht="12.75">
      <c r="B129" s="104" t="s">
        <v>246</v>
      </c>
      <c r="C129" s="105" t="s">
        <v>287</v>
      </c>
      <c r="D129" s="253" t="s">
        <v>134</v>
      </c>
      <c r="E129" s="148">
        <v>3310.05</v>
      </c>
      <c r="F129" s="148">
        <v>3150</v>
      </c>
      <c r="G129" s="148">
        <f t="shared" si="568"/>
        <v>-4.8352743916255037</v>
      </c>
      <c r="H129" s="148">
        <v>3422</v>
      </c>
      <c r="I129" s="148">
        <f t="shared" ref="I129:I146" si="634">IFERROR((E129/H129*100-100),"NA")</f>
        <v>-3.2714786674459333</v>
      </c>
      <c r="J129" s="148">
        <v>959.2</v>
      </c>
      <c r="K129" s="149">
        <v>37.554914695340507</v>
      </c>
      <c r="L129" s="149">
        <v>52.405827861409797</v>
      </c>
      <c r="M129" s="150">
        <v>44.247289407839801</v>
      </c>
      <c r="N129" s="151">
        <v>57.940888240200159</v>
      </c>
      <c r="O129" s="151">
        <v>57.97841390714111</v>
      </c>
      <c r="P129" s="152">
        <v>65.687978958886518</v>
      </c>
      <c r="Q129" s="150">
        <f t="shared" ref="Q129:Q146" si="635">IF(AND(M129&lt;0,N129&gt;0),"LP",IF(AND(M129&gt;0,N129&lt;0),"PL",IF(OR(M129&lt;0,N129&lt;0),"Loss",IF(ISERROR((+N129/M129-1)*100),"NA",(+N129/M129-1)*100))))</f>
        <v>30.947881815183244</v>
      </c>
      <c r="R129" s="151">
        <f t="shared" ref="R129:R146" si="636">IF(AND(N129&lt;0,O129&gt;0),"LP",IF(AND(N129&gt;0,O129&lt;0),"PL",IF(OR(N129&lt;0,O129&lt;0),"Loss",IF(ISERROR((+O129/N129-1)*100),"NA",(+O129/N129-1)*100))))</f>
        <v>6.4765432634339426E-2</v>
      </c>
      <c r="S129" s="152">
        <f t="shared" ref="S129:S146" si="637">IF(AND(O129&lt;0,P129&gt;0),"LP",IF(AND(O129&gt;0,P129&lt;0),"PL",IF(OR(O129&lt;0,P129&lt;0),"Loss",IF(ISERROR((+P129/O129-1)*100),"NA",(+P129/O129-1)*100))))</f>
        <v>13.29730244793026</v>
      </c>
      <c r="T129" s="150">
        <f t="shared" si="573"/>
        <v>57.128050682927629</v>
      </c>
      <c r="U129" s="151">
        <f t="shared" si="574"/>
        <v>57.091075400948604</v>
      </c>
      <c r="V129" s="152">
        <f t="shared" si="575"/>
        <v>50.390498420901778</v>
      </c>
      <c r="W129" s="150">
        <v>16.952953337996508</v>
      </c>
      <c r="X129" s="151">
        <v>15.677129363322344</v>
      </c>
      <c r="Y129" s="152">
        <v>14.098259489168413</v>
      </c>
      <c r="Z129" s="150">
        <f t="shared" si="576"/>
        <v>41.022435919409162</v>
      </c>
      <c r="AA129" s="151">
        <f t="shared" si="577"/>
        <v>39.5676665178677</v>
      </c>
      <c r="AB129" s="152">
        <f t="shared" si="578"/>
        <v>34.406779694529746</v>
      </c>
      <c r="AC129" s="150">
        <v>32.013854627219104</v>
      </c>
      <c r="AD129" s="151">
        <v>28.533530183500446</v>
      </c>
      <c r="AE129" s="152">
        <v>29.461573732586345</v>
      </c>
      <c r="AF129" s="149">
        <v>1.3292850561169771</v>
      </c>
      <c r="AG129" s="153">
        <v>14.84656</v>
      </c>
      <c r="AH129" s="154">
        <v>16.960830000000001</v>
      </c>
      <c r="AI129" s="154">
        <v>0.28327469999999999</v>
      </c>
      <c r="AJ129" s="155">
        <v>-2.7056849999999999</v>
      </c>
      <c r="AK129" s="92">
        <v>3143.3463600000005</v>
      </c>
      <c r="AL129" s="92">
        <v>-31802.799999999996</v>
      </c>
      <c r="AM129" s="92">
        <v>-71783.67741919632</v>
      </c>
      <c r="AN129" s="92">
        <v>-83355.511339667923</v>
      </c>
      <c r="AO129" s="92">
        <v>75849.799999999988</v>
      </c>
      <c r="AP129" s="92">
        <v>77628.097709370064</v>
      </c>
      <c r="AQ129" s="92">
        <v>88935.69452961137</v>
      </c>
      <c r="AR129" s="150">
        <v>54.319056683358248</v>
      </c>
      <c r="AS129" s="151">
        <v>65.681208347555639</v>
      </c>
      <c r="AT129" s="262">
        <v>42.956905019160857</v>
      </c>
      <c r="AU129" s="150">
        <v>14.152892638368018</v>
      </c>
      <c r="AV129" s="151">
        <v>16.884582845860891</v>
      </c>
      <c r="AW129" s="262">
        <v>11.421202430875145</v>
      </c>
      <c r="AX129" s="149" t="s">
        <v>1098</v>
      </c>
    </row>
    <row r="130" spans="2:50" ht="12.75">
      <c r="B130" s="104" t="s">
        <v>248</v>
      </c>
      <c r="C130" s="105" t="s">
        <v>287</v>
      </c>
      <c r="D130" s="253" t="s">
        <v>135</v>
      </c>
      <c r="E130" s="148">
        <v>6272.75</v>
      </c>
      <c r="F130" s="148">
        <v>5850</v>
      </c>
      <c r="G130" s="148">
        <f t="shared" si="568"/>
        <v>-6.7394683352596587</v>
      </c>
      <c r="H130" s="148">
        <v>6330.9</v>
      </c>
      <c r="I130" s="148">
        <f t="shared" si="634"/>
        <v>-0.9185107962532868</v>
      </c>
      <c r="J130" s="148">
        <v>240.3</v>
      </c>
      <c r="K130" s="149">
        <v>17.948141935483871</v>
      </c>
      <c r="L130" s="149">
        <v>22.069087072879331</v>
      </c>
      <c r="M130" s="150">
        <v>80.563719385637114</v>
      </c>
      <c r="N130" s="151">
        <v>88.713989207139988</v>
      </c>
      <c r="O130" s="151">
        <v>101.23217677268562</v>
      </c>
      <c r="P130" s="152">
        <v>113.86526753565715</v>
      </c>
      <c r="Q130" s="150">
        <f t="shared" si="635"/>
        <v>10.116551077402104</v>
      </c>
      <c r="R130" s="151">
        <f t="shared" si="636"/>
        <v>14.110725577131555</v>
      </c>
      <c r="S130" s="152">
        <f t="shared" si="637"/>
        <v>12.479323438177993</v>
      </c>
      <c r="T130" s="150">
        <f t="shared" si="573"/>
        <v>70.707563215916664</v>
      </c>
      <c r="U130" s="151">
        <f t="shared" si="574"/>
        <v>61.963994057791595</v>
      </c>
      <c r="V130" s="152">
        <f t="shared" si="575"/>
        <v>55.089230770354753</v>
      </c>
      <c r="W130" s="150">
        <v>38.338140488948426</v>
      </c>
      <c r="X130" s="151">
        <v>33.1469416809555</v>
      </c>
      <c r="Y130" s="152">
        <v>27.81731674651563</v>
      </c>
      <c r="Z130" s="150">
        <f t="shared" si="576"/>
        <v>47.022590414658147</v>
      </c>
      <c r="AA130" s="151">
        <f t="shared" si="577"/>
        <v>42.429800419523431</v>
      </c>
      <c r="AB130" s="152">
        <f t="shared" si="578"/>
        <v>37.948094317332405</v>
      </c>
      <c r="AC130" s="150">
        <v>57.174425712867858</v>
      </c>
      <c r="AD130" s="151">
        <v>57.378564656152989</v>
      </c>
      <c r="AE130" s="152">
        <v>54.90939921632868</v>
      </c>
      <c r="AF130" s="149">
        <v>1.1717348850185325</v>
      </c>
      <c r="AG130" s="153">
        <v>15.541539999999999</v>
      </c>
      <c r="AH130" s="154">
        <v>27.505279999999999</v>
      </c>
      <c r="AI130" s="154">
        <v>35.550820000000002</v>
      </c>
      <c r="AJ130" s="155">
        <v>17.49033</v>
      </c>
      <c r="AK130" s="92">
        <v>1502.2594800000002</v>
      </c>
      <c r="AL130" s="92">
        <v>-11718.6</v>
      </c>
      <c r="AM130" s="92">
        <v>-16855.432038826861</v>
      </c>
      <c r="AN130" s="92">
        <v>-26677.28205780132</v>
      </c>
      <c r="AO130" s="92">
        <v>31698.400000000005</v>
      </c>
      <c r="AP130" s="92">
        <v>35008.508955363533</v>
      </c>
      <c r="AQ130" s="92">
        <v>38884.223950825428</v>
      </c>
      <c r="AR130" s="150">
        <v>46.022667677815818</v>
      </c>
      <c r="AS130" s="151">
        <v>54.198984269516544</v>
      </c>
      <c r="AT130" s="262">
        <v>37.846351086115092</v>
      </c>
      <c r="AU130" s="150">
        <v>20.090039726335643</v>
      </c>
      <c r="AV130" s="151">
        <v>27.057549747979799</v>
      </c>
      <c r="AW130" s="262">
        <v>13.122529704691487</v>
      </c>
      <c r="AX130" s="149" t="s">
        <v>1099</v>
      </c>
    </row>
    <row r="131" spans="2:50" ht="12.75">
      <c r="B131" s="104" t="s">
        <v>249</v>
      </c>
      <c r="C131" s="105" t="s">
        <v>287</v>
      </c>
      <c r="D131" s="253" t="s">
        <v>136</v>
      </c>
      <c r="E131" s="148">
        <v>3774.9</v>
      </c>
      <c r="F131" s="148">
        <v>3150</v>
      </c>
      <c r="G131" s="148">
        <f t="shared" si="568"/>
        <v>-16.554080902805381</v>
      </c>
      <c r="H131" s="148">
        <v>3840</v>
      </c>
      <c r="I131" s="148">
        <f t="shared" si="634"/>
        <v>-1.6953125</v>
      </c>
      <c r="J131" s="148">
        <v>271.98599999999999</v>
      </c>
      <c r="K131" s="149">
        <v>12.021001311827957</v>
      </c>
      <c r="L131" s="149">
        <v>19.779601816009556</v>
      </c>
      <c r="M131" s="150">
        <v>38.803823529411765</v>
      </c>
      <c r="N131" s="151">
        <v>49.201654411764714</v>
      </c>
      <c r="O131" s="151">
        <v>57.749971596056639</v>
      </c>
      <c r="P131" s="152">
        <v>62.244853150811274</v>
      </c>
      <c r="Q131" s="150">
        <f t="shared" si="635"/>
        <v>26.795892612159221</v>
      </c>
      <c r="R131" s="151">
        <f t="shared" si="636"/>
        <v>17.374044199310347</v>
      </c>
      <c r="S131" s="152">
        <f t="shared" si="637"/>
        <v>7.7833485117446477</v>
      </c>
      <c r="T131" s="150">
        <f t="shared" si="573"/>
        <v>76.723029847902339</v>
      </c>
      <c r="U131" s="151">
        <f t="shared" si="574"/>
        <v>65.36626591618554</v>
      </c>
      <c r="V131" s="152">
        <f t="shared" si="575"/>
        <v>60.64597808358392</v>
      </c>
      <c r="W131" s="150">
        <v>54.779914210717266</v>
      </c>
      <c r="X131" s="151">
        <v>46.226888524151853</v>
      </c>
      <c r="Y131" s="152">
        <v>40.199086542304201</v>
      </c>
      <c r="Z131" s="150">
        <f t="shared" si="576"/>
        <v>52.253944886653571</v>
      </c>
      <c r="AA131" s="151">
        <f t="shared" si="577"/>
        <v>45.301446681803405</v>
      </c>
      <c r="AB131" s="152">
        <f t="shared" si="578"/>
        <v>41.829943214840547</v>
      </c>
      <c r="AC131" s="150">
        <v>74.540694840910675</v>
      </c>
      <c r="AD131" s="151">
        <v>76.708184735104297</v>
      </c>
      <c r="AE131" s="152">
        <v>70.907888021718406</v>
      </c>
      <c r="AF131" s="149">
        <v>1.0596307186945348</v>
      </c>
      <c r="AG131" s="153">
        <v>32.841839999999998</v>
      </c>
      <c r="AH131" s="154">
        <v>42.583579999999998</v>
      </c>
      <c r="AI131" s="154">
        <v>84.841120000000004</v>
      </c>
      <c r="AJ131" s="155">
        <v>49.808169999999997</v>
      </c>
      <c r="AK131" s="92">
        <v>1006.1578098</v>
      </c>
      <c r="AL131" s="92">
        <v>-12909.599999999999</v>
      </c>
      <c r="AM131" s="92">
        <v>-14106.355500853266</v>
      </c>
      <c r="AN131" s="92">
        <v>-17792.259590949248</v>
      </c>
      <c r="AO131" s="92">
        <v>19008.100000000006</v>
      </c>
      <c r="AP131" s="92">
        <v>21898.891248822569</v>
      </c>
      <c r="AQ131" s="92">
        <v>23628.182929456994</v>
      </c>
      <c r="AR131" s="150">
        <v>39.674641874191359</v>
      </c>
      <c r="AS131" s="151">
        <v>44.743198492547684</v>
      </c>
      <c r="AT131" s="262">
        <v>34.606085255835033</v>
      </c>
      <c r="AU131" s="150">
        <v>23.899835998380492</v>
      </c>
      <c r="AV131" s="151">
        <v>28.743154299129181</v>
      </c>
      <c r="AW131" s="262">
        <v>19.056517697631804</v>
      </c>
      <c r="AX131" s="149" t="s">
        <v>1100</v>
      </c>
    </row>
    <row r="132" spans="2:50" ht="12.75">
      <c r="B132" s="104" t="s">
        <v>251</v>
      </c>
      <c r="C132" s="105" t="s">
        <v>286</v>
      </c>
      <c r="D132" s="253" t="s">
        <v>137</v>
      </c>
      <c r="E132" s="148">
        <v>633.04999999999995</v>
      </c>
      <c r="F132" s="148">
        <v>750</v>
      </c>
      <c r="G132" s="148">
        <f t="shared" si="568"/>
        <v>18.474054182134125</v>
      </c>
      <c r="H132" s="148">
        <v>672</v>
      </c>
      <c r="I132" s="148">
        <f t="shared" si="634"/>
        <v>-5.7961309523809632</v>
      </c>
      <c r="J132" s="148">
        <v>1772.0346709999999</v>
      </c>
      <c r="K132" s="149">
        <v>13.246858944381122</v>
      </c>
      <c r="L132" s="149">
        <v>21.326878375149342</v>
      </c>
      <c r="M132" s="150">
        <v>9.6895104172028486</v>
      </c>
      <c r="N132" s="151">
        <v>10.585101580135438</v>
      </c>
      <c r="O132" s="151">
        <v>11.838447648916574</v>
      </c>
      <c r="P132" s="152">
        <v>13.232065232886137</v>
      </c>
      <c r="Q132" s="150">
        <f t="shared" si="635"/>
        <v>9.2428938550140671</v>
      </c>
      <c r="R132" s="151">
        <f t="shared" si="636"/>
        <v>11.840661700717469</v>
      </c>
      <c r="S132" s="152">
        <f t="shared" si="637"/>
        <v>11.77196221412613</v>
      </c>
      <c r="T132" s="150">
        <f t="shared" si="573"/>
        <v>59.805755779237401</v>
      </c>
      <c r="U132" s="151">
        <f t="shared" si="574"/>
        <v>53.474071835586919</v>
      </c>
      <c r="V132" s="152">
        <f t="shared" si="575"/>
        <v>47.842116015771865</v>
      </c>
      <c r="W132" s="150">
        <v>11.369658331897469</v>
      </c>
      <c r="X132" s="151">
        <v>10.498079626246001</v>
      </c>
      <c r="Y132" s="152">
        <v>9.7629860405621258</v>
      </c>
      <c r="Z132" s="150">
        <f t="shared" si="576"/>
        <v>43.513563018739866</v>
      </c>
      <c r="AA132" s="151">
        <f t="shared" si="577"/>
        <v>38.020816912108579</v>
      </c>
      <c r="AB132" s="152">
        <f t="shared" si="578"/>
        <v>33.533523548937644</v>
      </c>
      <c r="AC132" s="150">
        <v>19.912142321795194</v>
      </c>
      <c r="AD132" s="151">
        <v>20.414566204452441</v>
      </c>
      <c r="AE132" s="152">
        <v>21.147053426934285</v>
      </c>
      <c r="AF132" s="149">
        <v>1.0583682173603983</v>
      </c>
      <c r="AG132" s="153">
        <v>5.6668380000000003</v>
      </c>
      <c r="AH132" s="154">
        <v>21.401859999999999</v>
      </c>
      <c r="AI132" s="154">
        <v>12.87332</v>
      </c>
      <c r="AJ132" s="155">
        <v>13.6637</v>
      </c>
      <c r="AK132" s="92">
        <v>1108.7620936446999</v>
      </c>
      <c r="AL132" s="92">
        <v>-64336.500000000007</v>
      </c>
      <c r="AM132" s="92">
        <v>-77177.890075901814</v>
      </c>
      <c r="AN132" s="92">
        <v>-86488.810704286443</v>
      </c>
      <c r="AO132" s="92">
        <v>24002.300000000003</v>
      </c>
      <c r="AP132" s="92">
        <v>27132.089401273945</v>
      </c>
      <c r="AQ132" s="92">
        <v>30485.113842824896</v>
      </c>
      <c r="AR132" s="150">
        <v>45.27762409724486</v>
      </c>
      <c r="AS132" s="151">
        <v>53.82302898925731</v>
      </c>
      <c r="AT132" s="262">
        <v>36.732219205232411</v>
      </c>
      <c r="AU132" s="150">
        <v>10.548839337291906</v>
      </c>
      <c r="AV132" s="151">
        <v>11.598278355458653</v>
      </c>
      <c r="AW132" s="262">
        <v>9.4994003191251579</v>
      </c>
      <c r="AX132" s="149" t="s">
        <v>1101</v>
      </c>
    </row>
    <row r="133" spans="2:50" ht="12.75">
      <c r="B133" s="104" t="s">
        <v>91</v>
      </c>
      <c r="C133" s="105" t="s">
        <v>286</v>
      </c>
      <c r="D133" s="253" t="s">
        <v>138</v>
      </c>
      <c r="E133" s="148">
        <v>751.9</v>
      </c>
      <c r="F133" s="148">
        <v>950</v>
      </c>
      <c r="G133" s="148">
        <f t="shared" si="568"/>
        <v>26.346588642106667</v>
      </c>
      <c r="H133" s="148">
        <v>859.2</v>
      </c>
      <c r="I133" s="148">
        <f t="shared" si="634"/>
        <v>-12.488361266294234</v>
      </c>
      <c r="J133" s="148">
        <v>444.5</v>
      </c>
      <c r="K133" s="149">
        <v>3.9407553763440855</v>
      </c>
      <c r="L133" s="149">
        <v>10.414913166069296</v>
      </c>
      <c r="M133" s="150">
        <v>15.42348263859018</v>
      </c>
      <c r="N133" s="151">
        <v>18.043704840611422</v>
      </c>
      <c r="O133" s="151">
        <v>20.986010657634392</v>
      </c>
      <c r="P133" s="152">
        <v>23.446326053524857</v>
      </c>
      <c r="Q133" s="150">
        <f t="shared" si="635"/>
        <v>16.988524987640208</v>
      </c>
      <c r="R133" s="151">
        <f t="shared" si="636"/>
        <v>16.306550362099959</v>
      </c>
      <c r="S133" s="152">
        <f t="shared" si="637"/>
        <v>11.723597381265227</v>
      </c>
      <c r="T133" s="150">
        <f t="shared" si="573"/>
        <v>41.67104298379342</v>
      </c>
      <c r="U133" s="151">
        <f t="shared" si="574"/>
        <v>35.828629474486149</v>
      </c>
      <c r="V133" s="152">
        <f t="shared" si="575"/>
        <v>32.068990181383299</v>
      </c>
      <c r="W133" s="150">
        <v>13.414767083982195</v>
      </c>
      <c r="X133" s="151">
        <v>11.727374884485929</v>
      </c>
      <c r="Y133" s="152">
        <v>10.237112980947431</v>
      </c>
      <c r="Z133" s="150">
        <f t="shared" si="576"/>
        <v>34.424812802123142</v>
      </c>
      <c r="AA133" s="151">
        <f t="shared" si="577"/>
        <v>29.954390783629119</v>
      </c>
      <c r="AB133" s="152">
        <f t="shared" si="578"/>
        <v>26.561851236652149</v>
      </c>
      <c r="AC133" s="150">
        <v>33.166689460865022</v>
      </c>
      <c r="AD133" s="151">
        <v>34.928623462337029</v>
      </c>
      <c r="AE133" s="152">
        <v>34.08803241381198</v>
      </c>
      <c r="AF133" s="149">
        <v>1.2634658864210666</v>
      </c>
      <c r="AG133" s="153">
        <v>9.7023600000000005</v>
      </c>
      <c r="AH133" s="154">
        <v>72.276319999999998</v>
      </c>
      <c r="AI133" s="154">
        <v>46.654960000000003</v>
      </c>
      <c r="AJ133" s="155">
        <v>33.280149999999999</v>
      </c>
      <c r="AK133" s="92">
        <v>329.84122499999995</v>
      </c>
      <c r="AL133" s="92">
        <v>-2967.3</v>
      </c>
      <c r="AM133" s="92">
        <v>-6641.5812848644564</v>
      </c>
      <c r="AN133" s="92">
        <v>-10815.634373948385</v>
      </c>
      <c r="AO133" s="92">
        <v>9495.3000000000029</v>
      </c>
      <c r="AP133" s="92">
        <v>10789.725154142438</v>
      </c>
      <c r="AQ133" s="92">
        <v>12010.668525461613</v>
      </c>
      <c r="AR133" s="150">
        <v>27.726991556736216</v>
      </c>
      <c r="AS133" s="151">
        <v>36.460428779444442</v>
      </c>
      <c r="AT133" s="262">
        <v>18.993554334027987</v>
      </c>
      <c r="AU133" s="150">
        <v>8.3705272320196933</v>
      </c>
      <c r="AV133" s="151">
        <v>10.373926688644199</v>
      </c>
      <c r="AW133" s="262">
        <v>6.367127775395188</v>
      </c>
      <c r="AX133" s="149" t="s">
        <v>1102</v>
      </c>
    </row>
    <row r="134" spans="2:50" ht="12.75">
      <c r="B134" s="104" t="s">
        <v>92</v>
      </c>
      <c r="C134" s="105" t="s">
        <v>286</v>
      </c>
      <c r="D134" s="253" t="s">
        <v>139</v>
      </c>
      <c r="E134" s="148">
        <v>1388.15</v>
      </c>
      <c r="F134" s="148">
        <v>1700</v>
      </c>
      <c r="G134" s="148">
        <f t="shared" si="568"/>
        <v>22.465151460577019</v>
      </c>
      <c r="H134" s="148">
        <v>1541.3</v>
      </c>
      <c r="I134" s="148">
        <f t="shared" si="634"/>
        <v>-9.9364173100629216</v>
      </c>
      <c r="J134" s="148">
        <v>1022.2</v>
      </c>
      <c r="K134" s="149">
        <v>17.364576702508959</v>
      </c>
      <c r="L134" s="149">
        <v>21.772156559139784</v>
      </c>
      <c r="M134" s="150">
        <v>17.062196050657953</v>
      </c>
      <c r="N134" s="151">
        <v>19.317508962290002</v>
      </c>
      <c r="O134" s="151">
        <v>22.227788258394565</v>
      </c>
      <c r="P134" s="152">
        <v>26.959715982632286</v>
      </c>
      <c r="Q134" s="150">
        <f t="shared" si="635"/>
        <v>13.218186597645376</v>
      </c>
      <c r="R134" s="151">
        <f t="shared" si="636"/>
        <v>15.065499914019775</v>
      </c>
      <c r="S134" s="152">
        <f t="shared" si="637"/>
        <v>21.288342633238177</v>
      </c>
      <c r="T134" s="150">
        <f t="shared" si="573"/>
        <v>71.859679356682506</v>
      </c>
      <c r="U134" s="151">
        <f t="shared" si="574"/>
        <v>62.451107769381878</v>
      </c>
      <c r="V134" s="152">
        <f t="shared" si="575"/>
        <v>51.489785756432298</v>
      </c>
      <c r="W134" s="150">
        <v>11.257548933632942</v>
      </c>
      <c r="X134" s="151">
        <v>10.309199804904233</v>
      </c>
      <c r="Y134" s="152">
        <v>9.298104427849049</v>
      </c>
      <c r="Z134" s="150">
        <f t="shared" si="576"/>
        <v>47.627319597701963</v>
      </c>
      <c r="AA134" s="151">
        <f t="shared" si="577"/>
        <v>42.72921233258743</v>
      </c>
      <c r="AB134" s="152">
        <f t="shared" si="578"/>
        <v>37.951111310885132</v>
      </c>
      <c r="AC134" s="150">
        <v>14.964622463148034</v>
      </c>
      <c r="AD134" s="151">
        <v>17.233519142873167</v>
      </c>
      <c r="AE134" s="152">
        <v>18.989363138267315</v>
      </c>
      <c r="AF134" s="149">
        <v>1.0805748658286207</v>
      </c>
      <c r="AG134" s="153">
        <v>1.9012659999999999</v>
      </c>
      <c r="AH134" s="154">
        <v>12.38716</v>
      </c>
      <c r="AI134" s="154">
        <v>38.863599999999998</v>
      </c>
      <c r="AJ134" s="155">
        <v>22.74737</v>
      </c>
      <c r="AK134" s="92">
        <v>1453.41507</v>
      </c>
      <c r="AL134" s="92">
        <v>8915.1</v>
      </c>
      <c r="AM134" s="92">
        <v>-4755.1412852422854</v>
      </c>
      <c r="AN134" s="92">
        <v>-16719.298391787139</v>
      </c>
      <c r="AO134" s="92">
        <v>30703.599999999962</v>
      </c>
      <c r="AP134" s="92">
        <v>33903.267802807997</v>
      </c>
      <c r="AQ134" s="92">
        <v>37856.487517300717</v>
      </c>
      <c r="AR134" s="150">
        <v>44.541750606319461</v>
      </c>
      <c r="AS134" s="151">
        <v>52.97036103035903</v>
      </c>
      <c r="AT134" s="262">
        <v>36.113140182279892</v>
      </c>
      <c r="AU134" s="150">
        <v>6.7745590170619705</v>
      </c>
      <c r="AV134" s="151">
        <v>9.2069378066464225</v>
      </c>
      <c r="AW134" s="262">
        <v>4.3421802274775176</v>
      </c>
      <c r="AX134" s="149" t="s">
        <v>1103</v>
      </c>
    </row>
    <row r="135" spans="2:50" ht="12.75">
      <c r="B135" s="104" t="s">
        <v>93</v>
      </c>
      <c r="C135" s="105" t="s">
        <v>286</v>
      </c>
      <c r="D135" s="253" t="s">
        <v>141</v>
      </c>
      <c r="E135" s="148">
        <v>2966</v>
      </c>
      <c r="F135" s="148">
        <v>3250</v>
      </c>
      <c r="G135" s="148">
        <f t="shared" si="568"/>
        <v>9.575185434929196</v>
      </c>
      <c r="H135" s="148">
        <v>3034.5</v>
      </c>
      <c r="I135" s="148">
        <f t="shared" si="634"/>
        <v>-2.2573735376503521</v>
      </c>
      <c r="J135" s="148">
        <v>2349</v>
      </c>
      <c r="K135" s="149">
        <v>83.77959677419355</v>
      </c>
      <c r="L135" s="149">
        <v>67.09696955794503</v>
      </c>
      <c r="M135" s="150">
        <v>43.410849778258282</v>
      </c>
      <c r="N135" s="151">
        <v>43.707829406761668</v>
      </c>
      <c r="O135" s="151">
        <v>47.923531920608937</v>
      </c>
      <c r="P135" s="152">
        <v>53.648267474708042</v>
      </c>
      <c r="Q135" s="150">
        <f t="shared" si="635"/>
        <v>0.68411383333970566</v>
      </c>
      <c r="R135" s="151">
        <f t="shared" si="636"/>
        <v>9.6451884503674137</v>
      </c>
      <c r="S135" s="152">
        <f t="shared" si="637"/>
        <v>11.945562700977085</v>
      </c>
      <c r="T135" s="150">
        <f t="shared" si="573"/>
        <v>67.859695625634416</v>
      </c>
      <c r="U135" s="151">
        <f t="shared" si="574"/>
        <v>61.890263115697188</v>
      </c>
      <c r="V135" s="152">
        <f t="shared" si="575"/>
        <v>55.286035124960783</v>
      </c>
      <c r="W135" s="150">
        <v>13.60869225662853</v>
      </c>
      <c r="X135" s="151">
        <v>13.337982104819837</v>
      </c>
      <c r="Y135" s="152">
        <v>12.922579708068193</v>
      </c>
      <c r="Z135" s="150">
        <f t="shared" si="576"/>
        <v>47.011950146627569</v>
      </c>
      <c r="AA135" s="151">
        <f t="shared" si="577"/>
        <v>43.527316653299245</v>
      </c>
      <c r="AB135" s="152">
        <f t="shared" si="578"/>
        <v>39.247836634768127</v>
      </c>
      <c r="AC135" s="150">
        <v>20.234707571933161</v>
      </c>
      <c r="AD135" s="151">
        <v>21.767523203209336</v>
      </c>
      <c r="AE135" s="152">
        <v>23.743781513255787</v>
      </c>
      <c r="AF135" s="149">
        <v>1.4160485502360081</v>
      </c>
      <c r="AG135" s="153">
        <v>20.44425</v>
      </c>
      <c r="AH135" s="154">
        <v>32.410710000000002</v>
      </c>
      <c r="AI135" s="154">
        <v>18.578340000000001</v>
      </c>
      <c r="AJ135" s="155">
        <v>11.3635</v>
      </c>
      <c r="AK135" s="92">
        <v>7012.3522499999999</v>
      </c>
      <c r="AL135" s="92">
        <v>-118990</v>
      </c>
      <c r="AM135" s="92">
        <v>-103259.2057215354</v>
      </c>
      <c r="AN135" s="92">
        <v>-128047.10569513743</v>
      </c>
      <c r="AO135" s="92">
        <v>146630</v>
      </c>
      <c r="AP135" s="92">
        <v>158730.04760000005</v>
      </c>
      <c r="AQ135" s="92">
        <v>175405.97736300004</v>
      </c>
      <c r="AR135" s="150">
        <v>52.241106105778179</v>
      </c>
      <c r="AS135" s="151">
        <v>60.428319512644222</v>
      </c>
      <c r="AT135" s="262">
        <v>44.053892698912136</v>
      </c>
      <c r="AU135" s="150">
        <v>21.96821044209565</v>
      </c>
      <c r="AV135" s="151">
        <v>33.783632034263135</v>
      </c>
      <c r="AW135" s="262">
        <v>10.152788849928164</v>
      </c>
      <c r="AX135" s="149" t="s">
        <v>1104</v>
      </c>
    </row>
    <row r="136" spans="2:50" ht="12.75">
      <c r="B136" s="104" t="s">
        <v>1333</v>
      </c>
      <c r="C136" s="105" t="s">
        <v>286</v>
      </c>
      <c r="D136" s="253" t="s">
        <v>633</v>
      </c>
      <c r="E136" s="148">
        <v>1470.05</v>
      </c>
      <c r="F136" s="148">
        <v>1700</v>
      </c>
      <c r="G136" s="148">
        <f t="shared" ref="G136" si="638">IF(IFERROR(((IF(F136&lt;0,"-",F136))/E136*100-100),"-")=-100,"-",(IFERROR(((IF(F136&lt;0,"-",F136))/E136*100-100),"-")))</f>
        <v>15.642325090983306</v>
      </c>
      <c r="H136" s="148">
        <v>1590.95</v>
      </c>
      <c r="I136" s="148">
        <f t="shared" ref="I136" si="639">IFERROR((E136/H136*100-100),"NA")</f>
        <v>-7.5992331625758283</v>
      </c>
      <c r="J136" s="148">
        <v>47.568997000000003</v>
      </c>
      <c r="K136" s="149">
        <v>0.84118127191995218</v>
      </c>
      <c r="L136" s="149">
        <v>11.257078136200716</v>
      </c>
      <c r="M136" s="150">
        <v>24.302718156782799</v>
      </c>
      <c r="N136" s="151">
        <v>30.979650612794035</v>
      </c>
      <c r="O136" s="151">
        <v>32.505521580780893</v>
      </c>
      <c r="P136" s="152">
        <v>38.319563069835496</v>
      </c>
      <c r="Q136" s="150">
        <f t="shared" ref="Q136" si="640">IF(AND(M136&lt;0,N136&gt;0),"LP",IF(AND(M136&gt;0,N136&lt;0),"PL",IF(OR(M136&lt;0,N136&lt;0),"Loss",IF(ISERROR((+N136/M136-1)*100),"NA",(+N136/M136-1)*100))))</f>
        <v>27.474015099614402</v>
      </c>
      <c r="R136" s="151">
        <f t="shared" ref="R136" si="641">IF(AND(N136&lt;0,O136&gt;0),"LP",IF(AND(N136&gt;0,O136&lt;0),"PL",IF(OR(N136&lt;0,O136&lt;0),"Loss",IF(ISERROR((+O136/N136-1)*100),"NA",(+O136/N136-1)*100))))</f>
        <v>4.925397600696968</v>
      </c>
      <c r="S136" s="152">
        <f t="shared" ref="S136" si="642">IF(AND(O136&lt;0,P136&gt;0),"LP",IF(AND(O136&gt;0,P136&lt;0),"PL",IF(OR(O136&lt;0,P136&lt;0),"Loss",IF(ISERROR((+P136/O136-1)*100),"NA",(+P136/O136-1)*100))))</f>
        <v>17.886319635283733</v>
      </c>
      <c r="T136" s="150">
        <f t="shared" ref="T136" si="643">IFERROR((IF(($E136/N136)&lt;0,"NM",($E136/N136))),"NA")</f>
        <v>47.452116822547246</v>
      </c>
      <c r="U136" s="151">
        <f t="shared" ref="U136" si="644">IFERROR((IF(($E136/O136)&lt;0,"NM",($E136/O136))),"NA")</f>
        <v>45.224624264118155</v>
      </c>
      <c r="V136" s="152">
        <f t="shared" ref="V136" si="645">IFERROR((IF(($E136/P136)&lt;0,"NM",($E136/P136))),"NA")</f>
        <v>38.362911323412199</v>
      </c>
      <c r="W136" s="150">
        <v>7.7514682038623217</v>
      </c>
      <c r="X136" s="151">
        <v>6.791191848765922</v>
      </c>
      <c r="Y136" s="152">
        <v>5.9493953099442365</v>
      </c>
      <c r="Z136" s="150">
        <f t="shared" ref="Z136" si="646">IFERROR((IF(((($AK136*1000)+AL136)/AO136)&lt;0,"NM",(($AK136*1000)+AL136)/AO136)),"NA")</f>
        <v>28.748517637227252</v>
      </c>
      <c r="AA136" s="151">
        <f t="shared" ref="AA136" si="647">IFERROR((IF(((($AK136*1000)+AM136)/AP136)&lt;0,"NM",(($AK136*1000)+AM136)/AP136)),"NA")</f>
        <v>25.802768257970918</v>
      </c>
      <c r="AB136" s="152">
        <f t="shared" ref="AB136" si="648">IFERROR((IF(((($AK136*1000)+AN136)/AQ136)&lt;0,"NM",(($AK136*1000)+AN136)/AQ136)),"NA")</f>
        <v>22.013093745633483</v>
      </c>
      <c r="AC136" s="150">
        <v>17.561851718424716</v>
      </c>
      <c r="AD136" s="151">
        <v>16.008150008923774</v>
      </c>
      <c r="AE136" s="152">
        <v>16.532853620253768</v>
      </c>
      <c r="AF136" s="149">
        <v>0.23808713989320091</v>
      </c>
      <c r="AG136" s="153">
        <v>7.9054589999999996</v>
      </c>
      <c r="AH136" s="154">
        <v>15.629060000000001</v>
      </c>
      <c r="AI136" s="154">
        <v>-2.2215539999999998</v>
      </c>
      <c r="AJ136" s="155">
        <v>-1.2229129999999999</v>
      </c>
      <c r="AK136" s="92">
        <v>70.406872459699997</v>
      </c>
      <c r="AL136" s="92">
        <v>-1965.6790000000001</v>
      </c>
      <c r="AM136" s="92">
        <v>-3256.033020976166</v>
      </c>
      <c r="AN136" s="92">
        <v>-4512.6990105898285</v>
      </c>
      <c r="AO136" s="92">
        <v>2380.6859999999997</v>
      </c>
      <c r="AP136" s="92">
        <v>2602.4664783004355</v>
      </c>
      <c r="AQ136" s="92">
        <v>2993.4081147581055</v>
      </c>
      <c r="AR136" s="150">
        <v>68.038949434659443</v>
      </c>
      <c r="AS136" s="151">
        <v>103.15685260441511</v>
      </c>
      <c r="AT136" s="262">
        <v>32.921046264903779</v>
      </c>
      <c r="AU136" s="150">
        <v>9.9204711321529206</v>
      </c>
      <c r="AV136" s="151">
        <v>14.293061351722894</v>
      </c>
      <c r="AW136" s="262">
        <v>5.5478809125829471</v>
      </c>
      <c r="AX136" s="149" t="s">
        <v>1105</v>
      </c>
    </row>
    <row r="137" spans="2:50" ht="12.75">
      <c r="B137" s="104" t="s">
        <v>94</v>
      </c>
      <c r="C137" s="105" t="s">
        <v>286</v>
      </c>
      <c r="D137" s="253" t="s">
        <v>142</v>
      </c>
      <c r="E137" s="148">
        <v>522.75</v>
      </c>
      <c r="F137" s="148">
        <v>575</v>
      </c>
      <c r="G137" s="148">
        <f t="shared" si="568"/>
        <v>9.995217599234806</v>
      </c>
      <c r="H137" s="148">
        <v>528.54999999999995</v>
      </c>
      <c r="I137" s="148">
        <f t="shared" si="634"/>
        <v>-1.0973417841263711</v>
      </c>
      <c r="J137" s="148">
        <v>12258.6</v>
      </c>
      <c r="K137" s="149">
        <v>76.554005017921156</v>
      </c>
      <c r="L137" s="149">
        <v>89.372907048984459</v>
      </c>
      <c r="M137" s="150">
        <v>15.030930157708402</v>
      </c>
      <c r="N137" s="151">
        <v>16.387081788108645</v>
      </c>
      <c r="O137" s="151">
        <v>17.288114297170495</v>
      </c>
      <c r="P137" s="152">
        <v>18.794242075113047</v>
      </c>
      <c r="Q137" s="150">
        <f t="shared" si="635"/>
        <v>9.022406572122609</v>
      </c>
      <c r="R137" s="151">
        <f t="shared" si="636"/>
        <v>5.4984317568713692</v>
      </c>
      <c r="S137" s="152">
        <f t="shared" si="637"/>
        <v>8.7119263099102451</v>
      </c>
      <c r="T137" s="150">
        <f t="shared" si="573"/>
        <v>31.900127598028817</v>
      </c>
      <c r="U137" s="151">
        <f t="shared" si="574"/>
        <v>30.237537247515611</v>
      </c>
      <c r="V137" s="152">
        <f t="shared" si="575"/>
        <v>27.814369843209317</v>
      </c>
      <c r="W137" s="150">
        <v>8.7594144509911818</v>
      </c>
      <c r="X137" s="151">
        <v>8.3350924376926994</v>
      </c>
      <c r="Y137" s="152">
        <v>7.8892557620591273</v>
      </c>
      <c r="Z137" s="150">
        <f t="shared" si="576"/>
        <v>23.638223418214508</v>
      </c>
      <c r="AA137" s="151">
        <f t="shared" si="577"/>
        <v>21.635965591460273</v>
      </c>
      <c r="AB137" s="152">
        <f t="shared" si="578"/>
        <v>19.72951422583548</v>
      </c>
      <c r="AC137" s="150">
        <v>28.481773849304616</v>
      </c>
      <c r="AD137" s="151">
        <v>28.249612681958013</v>
      </c>
      <c r="AE137" s="152">
        <v>29.143383313150085</v>
      </c>
      <c r="AF137" s="149">
        <v>2.6303204208512674</v>
      </c>
      <c r="AG137" s="153">
        <v>22.956610000000001</v>
      </c>
      <c r="AH137" s="154">
        <v>22.13785</v>
      </c>
      <c r="AI137" s="154">
        <v>16.399460000000001</v>
      </c>
      <c r="AJ137" s="155">
        <v>13.063689999999999</v>
      </c>
      <c r="AK137" s="92">
        <v>6407.5702200000005</v>
      </c>
      <c r="AL137" s="92">
        <v>-201508.31</v>
      </c>
      <c r="AM137" s="92">
        <v>-269548.16643114365</v>
      </c>
      <c r="AN137" s="92">
        <v>-314433.29749496898</v>
      </c>
      <c r="AO137" s="92">
        <v>262543.5</v>
      </c>
      <c r="AP137" s="92">
        <v>283695.31406500004</v>
      </c>
      <c r="AQ137" s="92">
        <v>308833.60090671503</v>
      </c>
      <c r="AR137" s="150">
        <v>23.97145081500576</v>
      </c>
      <c r="AS137" s="151">
        <v>29.009320030792594</v>
      </c>
      <c r="AT137" s="262">
        <v>18.933581599218925</v>
      </c>
      <c r="AU137" s="150">
        <v>5.6694886511631593</v>
      </c>
      <c r="AV137" s="151">
        <v>6.8167112858173251</v>
      </c>
      <c r="AW137" s="262">
        <v>4.5222660165089934</v>
      </c>
      <c r="AX137" s="149" t="s">
        <v>1106</v>
      </c>
    </row>
    <row r="138" spans="2:50" ht="12.75">
      <c r="B138" s="104" t="s">
        <v>1334</v>
      </c>
      <c r="C138" s="105" t="s">
        <v>287</v>
      </c>
      <c r="D138" s="253" t="s">
        <v>143</v>
      </c>
      <c r="E138" s="148">
        <v>543.15</v>
      </c>
      <c r="F138" s="148">
        <v>565</v>
      </c>
      <c r="G138" s="148">
        <f t="shared" si="568"/>
        <v>4.0228297891926843</v>
      </c>
      <c r="H138" s="148">
        <v>595</v>
      </c>
      <c r="I138" s="148">
        <f t="shared" si="634"/>
        <v>-8.7142857142857224</v>
      </c>
      <c r="J138" s="148">
        <v>367.2</v>
      </c>
      <c r="K138" s="149">
        <v>2.3617935483870967</v>
      </c>
      <c r="L138" s="149">
        <v>7.5047389247311829</v>
      </c>
      <c r="M138" s="150">
        <v>6.3368272564125459</v>
      </c>
      <c r="N138" s="151">
        <v>9.8118510167234447</v>
      </c>
      <c r="O138" s="151">
        <v>11.066166147520883</v>
      </c>
      <c r="P138" s="152">
        <v>12.424930562461096</v>
      </c>
      <c r="Q138" s="150">
        <f t="shared" si="635"/>
        <v>54.83854332299105</v>
      </c>
      <c r="R138" s="151">
        <f t="shared" si="636"/>
        <v>12.783674850541127</v>
      </c>
      <c r="S138" s="152">
        <f t="shared" si="637"/>
        <v>12.278547030893904</v>
      </c>
      <c r="T138" s="150">
        <f t="shared" si="573"/>
        <v>55.356527435470447</v>
      </c>
      <c r="U138" s="151">
        <f t="shared" si="574"/>
        <v>49.082039141593775</v>
      </c>
      <c r="V138" s="152">
        <f t="shared" si="575"/>
        <v>43.714530014436903</v>
      </c>
      <c r="W138" s="150">
        <v>11.029611535079715</v>
      </c>
      <c r="X138" s="151">
        <v>10.419403569274401</v>
      </c>
      <c r="Y138" s="152">
        <v>9.3614861271776082</v>
      </c>
      <c r="Z138" s="150">
        <f t="shared" si="576"/>
        <v>40.677036265110459</v>
      </c>
      <c r="AA138" s="151">
        <f t="shared" si="577"/>
        <v>35.707213581149666</v>
      </c>
      <c r="AB138" s="152">
        <f t="shared" si="578"/>
        <v>31.479642988561629</v>
      </c>
      <c r="AC138" s="150">
        <v>21.463627580624422</v>
      </c>
      <c r="AD138" s="151">
        <v>21.832482444044562</v>
      </c>
      <c r="AE138" s="152">
        <v>22.560359643132163</v>
      </c>
      <c r="AF138" s="149">
        <v>0.64438921108349456</v>
      </c>
      <c r="AG138" s="153">
        <v>31.5611</v>
      </c>
      <c r="AH138" s="154">
        <v>21.891829999999999</v>
      </c>
      <c r="AI138" s="154">
        <v>48.52337</v>
      </c>
      <c r="AJ138" s="155">
        <v>13.428000000000001</v>
      </c>
      <c r="AK138" s="92">
        <v>197.68212</v>
      </c>
      <c r="AL138" s="92">
        <v>-2513.6999999999998</v>
      </c>
      <c r="AM138" s="92">
        <v>-4917.0152465978781</v>
      </c>
      <c r="AN138" s="92">
        <v>-7521.8951921959806</v>
      </c>
      <c r="AO138" s="92">
        <v>4798</v>
      </c>
      <c r="AP138" s="92">
        <v>5398.4919409999966</v>
      </c>
      <c r="AQ138" s="92">
        <v>6040.7363856350021</v>
      </c>
      <c r="AR138" s="150">
        <v>34.086440903274429</v>
      </c>
      <c r="AS138" s="151">
        <v>43.81876226342871</v>
      </c>
      <c r="AT138" s="262">
        <v>24.354119543120149</v>
      </c>
      <c r="AU138" s="150">
        <v>5.1406218733172873</v>
      </c>
      <c r="AV138" s="151">
        <v>6.6487471179407125</v>
      </c>
      <c r="AW138" s="262">
        <v>3.632496628693862</v>
      </c>
      <c r="AX138" s="149" t="s">
        <v>1107</v>
      </c>
    </row>
    <row r="139" spans="2:50" ht="12.75">
      <c r="B139" s="104" t="s">
        <v>95</v>
      </c>
      <c r="C139" s="105" t="s">
        <v>286</v>
      </c>
      <c r="D139" s="253" t="s">
        <v>144</v>
      </c>
      <c r="E139" s="148">
        <v>692.5</v>
      </c>
      <c r="F139" s="148">
        <v>750</v>
      </c>
      <c r="G139" s="148">
        <f t="shared" si="568"/>
        <v>8.3032490974729285</v>
      </c>
      <c r="H139" s="148">
        <v>713.6</v>
      </c>
      <c r="I139" s="148">
        <f t="shared" si="634"/>
        <v>-2.9568385650224229</v>
      </c>
      <c r="J139" s="148">
        <v>1290</v>
      </c>
      <c r="K139" s="149">
        <v>10.692204301075268</v>
      </c>
      <c r="L139" s="149">
        <v>22.039064563918757</v>
      </c>
      <c r="M139" s="150">
        <v>10.093023255813955</v>
      </c>
      <c r="N139" s="151">
        <v>11.480620155038761</v>
      </c>
      <c r="O139" s="151">
        <v>12.95124293946831</v>
      </c>
      <c r="P139" s="152">
        <v>14.334623437956452</v>
      </c>
      <c r="Q139" s="150">
        <f t="shared" si="635"/>
        <v>13.748079877112129</v>
      </c>
      <c r="R139" s="151">
        <f t="shared" si="636"/>
        <v>12.809611019001466</v>
      </c>
      <c r="S139" s="152">
        <f t="shared" si="637"/>
        <v>10.681449687522694</v>
      </c>
      <c r="T139" s="150">
        <f t="shared" si="573"/>
        <v>60.319041188386223</v>
      </c>
      <c r="U139" s="151">
        <f t="shared" si="574"/>
        <v>53.469771452563712</v>
      </c>
      <c r="V139" s="152">
        <f t="shared" si="575"/>
        <v>48.309605271271991</v>
      </c>
      <c r="W139" s="150">
        <v>23.312239039665972</v>
      </c>
      <c r="X139" s="151">
        <v>22.226380920878103</v>
      </c>
      <c r="Y139" s="152">
        <v>20.990386935824276</v>
      </c>
      <c r="Z139" s="150">
        <f t="shared" si="576"/>
        <v>43.599086870681148</v>
      </c>
      <c r="AA139" s="151">
        <f t="shared" si="577"/>
        <v>38.832692223791952</v>
      </c>
      <c r="AB139" s="152">
        <f t="shared" si="578"/>
        <v>34.6052507303135</v>
      </c>
      <c r="AC139" s="150">
        <v>38.815358406499804</v>
      </c>
      <c r="AD139" s="151">
        <v>42.559306578544081</v>
      </c>
      <c r="AE139" s="152">
        <v>44.692373644658105</v>
      </c>
      <c r="AF139" s="149">
        <v>1.5162454873646209</v>
      </c>
      <c r="AG139" s="153">
        <v>13.227600000000001</v>
      </c>
      <c r="AH139" s="154">
        <v>39.941389999999998</v>
      </c>
      <c r="AI139" s="154">
        <v>18.670210000000001</v>
      </c>
      <c r="AJ139" s="155">
        <v>26.322510000000001</v>
      </c>
      <c r="AK139" s="92">
        <v>894.9375</v>
      </c>
      <c r="AL139" s="92">
        <v>-11620</v>
      </c>
      <c r="AM139" s="92">
        <v>-12743.713217520266</v>
      </c>
      <c r="AN139" s="92">
        <v>-15650.568024791608</v>
      </c>
      <c r="AO139" s="92">
        <v>20260</v>
      </c>
      <c r="AP139" s="92">
        <v>22717.811623732301</v>
      </c>
      <c r="AQ139" s="92">
        <v>25409.061151664209</v>
      </c>
      <c r="AR139" s="150">
        <v>42.004600957180969</v>
      </c>
      <c r="AS139" s="151">
        <v>48.897317887228219</v>
      </c>
      <c r="AT139" s="262">
        <v>35.111884027133719</v>
      </c>
      <c r="AU139" s="150">
        <v>15.167101671405311</v>
      </c>
      <c r="AV139" s="151">
        <v>17.942071820164699</v>
      </c>
      <c r="AW139" s="262">
        <v>12.392131522645922</v>
      </c>
      <c r="AX139" s="149" t="s">
        <v>1108</v>
      </c>
    </row>
    <row r="140" spans="2:50" ht="12.75">
      <c r="B140" s="104" t="s">
        <v>255</v>
      </c>
      <c r="C140" s="105" t="s">
        <v>287</v>
      </c>
      <c r="D140" s="253" t="s">
        <v>145</v>
      </c>
      <c r="E140" s="148">
        <v>2747.15</v>
      </c>
      <c r="F140" s="148">
        <v>2500</v>
      </c>
      <c r="G140" s="148">
        <f t="shared" si="568"/>
        <v>-8.9965964727080916</v>
      </c>
      <c r="H140" s="148">
        <v>2777</v>
      </c>
      <c r="I140" s="148">
        <f t="shared" si="634"/>
        <v>-1.074900972272232</v>
      </c>
      <c r="J140" s="148">
        <v>964.2</v>
      </c>
      <c r="K140" s="149">
        <v>31.716650537634408</v>
      </c>
      <c r="L140" s="149">
        <v>30.444393596176823</v>
      </c>
      <c r="M140" s="150">
        <v>25.26695706284999</v>
      </c>
      <c r="N140" s="151">
        <v>41.046359676415733</v>
      </c>
      <c r="O140" s="151">
        <v>36.84270083763753</v>
      </c>
      <c r="P140" s="152">
        <v>40.797910794706283</v>
      </c>
      <c r="Q140" s="150">
        <f t="shared" si="635"/>
        <v>62.450743769087261</v>
      </c>
      <c r="R140" s="151">
        <f t="shared" si="636"/>
        <v>-10.241246414827687</v>
      </c>
      <c r="S140" s="152">
        <f t="shared" si="637"/>
        <v>10.73539633942422</v>
      </c>
      <c r="T140" s="150">
        <f t="shared" si="573"/>
        <v>66.927981474041587</v>
      </c>
      <c r="U140" s="151">
        <f t="shared" si="574"/>
        <v>74.564294623959384</v>
      </c>
      <c r="V140" s="152">
        <f t="shared" si="575"/>
        <v>67.335555828423836</v>
      </c>
      <c r="W140" s="150">
        <v>79.284323338990518</v>
      </c>
      <c r="X140" s="151">
        <v>65.793578305894926</v>
      </c>
      <c r="Y140" s="152">
        <v>55.330484597416387</v>
      </c>
      <c r="Z140" s="150">
        <f t="shared" si="576"/>
        <v>44.722656415272809</v>
      </c>
      <c r="AA140" s="151">
        <f t="shared" si="577"/>
        <v>50.519773685629922</v>
      </c>
      <c r="AB140" s="152">
        <f t="shared" si="578"/>
        <v>44.982191593210224</v>
      </c>
      <c r="AC140" s="150">
        <v>136.47065720009809</v>
      </c>
      <c r="AD140" s="151">
        <v>96.442541668151875</v>
      </c>
      <c r="AE140" s="152">
        <v>89.269498916413212</v>
      </c>
      <c r="AF140" s="149">
        <v>1.1721238374315202</v>
      </c>
      <c r="AG140" s="153">
        <v>8.4736709999999995</v>
      </c>
      <c r="AH140" s="154">
        <v>7.0012499999999998</v>
      </c>
      <c r="AI140" s="154">
        <v>20.1586</v>
      </c>
      <c r="AJ140" s="155">
        <v>3.2937880000000002</v>
      </c>
      <c r="AK140" s="92">
        <v>2654.6836499999999</v>
      </c>
      <c r="AL140" s="92">
        <v>-12115.8</v>
      </c>
      <c r="AM140" s="92">
        <v>-5591.8267868327484</v>
      </c>
      <c r="AN140" s="92">
        <v>-16454.766551981047</v>
      </c>
      <c r="AO140" s="92">
        <v>59087.900000000038</v>
      </c>
      <c r="AP140" s="92">
        <v>52436.731797290035</v>
      </c>
      <c r="AQ140" s="92">
        <v>58650.519016646635</v>
      </c>
      <c r="AR140" s="150">
        <v>58.597416365678029</v>
      </c>
      <c r="AS140" s="151">
        <v>69.413190620524148</v>
      </c>
      <c r="AT140" s="262">
        <v>47.78164211083191</v>
      </c>
      <c r="AU140" s="150">
        <v>47.891344866686687</v>
      </c>
      <c r="AV140" s="151">
        <v>72.269409446368584</v>
      </c>
      <c r="AW140" s="262">
        <v>23.513280287004793</v>
      </c>
      <c r="AX140" s="149" t="s">
        <v>1109</v>
      </c>
    </row>
    <row r="141" spans="2:50" ht="12.75">
      <c r="B141" s="104" t="s">
        <v>96</v>
      </c>
      <c r="C141" s="105" t="s">
        <v>287</v>
      </c>
      <c r="D141" s="253" t="s">
        <v>147</v>
      </c>
      <c r="E141" s="148">
        <v>42061.1</v>
      </c>
      <c r="F141" s="148">
        <v>38000</v>
      </c>
      <c r="G141" s="148">
        <f t="shared" si="568"/>
        <v>-9.6552396394768607</v>
      </c>
      <c r="H141" s="148">
        <v>44058.3</v>
      </c>
      <c r="I141" s="148">
        <f t="shared" si="634"/>
        <v>-4.5330845720329762</v>
      </c>
      <c r="J141" s="148">
        <v>11.1539</v>
      </c>
      <c r="K141" s="149">
        <v>5.6002572534050179</v>
      </c>
      <c r="L141" s="149">
        <v>10.85984339307049</v>
      </c>
      <c r="M141" s="150">
        <v>512.15225167878486</v>
      </c>
      <c r="N141" s="151">
        <v>510.30868126843512</v>
      </c>
      <c r="O141" s="151">
        <v>576.2108012767676</v>
      </c>
      <c r="P141" s="152">
        <v>699.43174309192239</v>
      </c>
      <c r="Q141" s="150">
        <f t="shared" si="635"/>
        <v>-0.35996530412718553</v>
      </c>
      <c r="R141" s="151">
        <f t="shared" si="636"/>
        <v>12.914167919801912</v>
      </c>
      <c r="S141" s="152">
        <f t="shared" si="637"/>
        <v>21.384698367701873</v>
      </c>
      <c r="T141" s="150">
        <f t="shared" si="573"/>
        <v>82.422858054172139</v>
      </c>
      <c r="U141" s="151">
        <f t="shared" si="574"/>
        <v>72.996028375033987</v>
      </c>
      <c r="V141" s="152">
        <f t="shared" si="575"/>
        <v>60.136103937839358</v>
      </c>
      <c r="W141" s="150">
        <v>29.377994549658982</v>
      </c>
      <c r="X141" s="151">
        <v>26.881375370886083</v>
      </c>
      <c r="Y141" s="152">
        <v>23.164318883428997</v>
      </c>
      <c r="Z141" s="150">
        <f t="shared" si="576"/>
        <v>53.582466911035119</v>
      </c>
      <c r="AA141" s="151">
        <f t="shared" si="577"/>
        <v>48.883334130155767</v>
      </c>
      <c r="AB141" s="152">
        <f t="shared" si="578"/>
        <v>40.39810582452472</v>
      </c>
      <c r="AC141" s="150">
        <v>35.643018506286694</v>
      </c>
      <c r="AD141" s="151">
        <v>36.825805416120438</v>
      </c>
      <c r="AE141" s="152">
        <v>38.519819819676314</v>
      </c>
      <c r="AF141" s="149">
        <v>0.87967266666825172</v>
      </c>
      <c r="AG141" s="153">
        <v>4.997223</v>
      </c>
      <c r="AH141" s="154">
        <v>22.129159999999999</v>
      </c>
      <c r="AI141" s="154">
        <v>8.6993419999999997</v>
      </c>
      <c r="AJ141" s="155">
        <v>9.2613830000000004</v>
      </c>
      <c r="AK141" s="92">
        <v>468.74153211000004</v>
      </c>
      <c r="AL141" s="92">
        <v>-1361.981</v>
      </c>
      <c r="AM141" s="92">
        <v>-4926.093164424462</v>
      </c>
      <c r="AN141" s="92">
        <v>-6567.6208143573567</v>
      </c>
      <c r="AO141" s="92">
        <v>8722.6209999999992</v>
      </c>
      <c r="AP141" s="92">
        <v>9488.2120296997346</v>
      </c>
      <c r="AQ141" s="92">
        <v>11440.484692603284</v>
      </c>
      <c r="AR141" s="150">
        <v>66.239003627206628</v>
      </c>
      <c r="AS141" s="151">
        <v>80.202775297577304</v>
      </c>
      <c r="AT141" s="262">
        <v>52.275231956835952</v>
      </c>
      <c r="AU141" s="150">
        <v>27.777733398562614</v>
      </c>
      <c r="AV141" s="151">
        <v>33.89907406403406</v>
      </c>
      <c r="AW141" s="262">
        <v>21.65639273309117</v>
      </c>
      <c r="AX141" s="149" t="s">
        <v>1110</v>
      </c>
    </row>
    <row r="142" spans="2:50" ht="12.75">
      <c r="B142" s="104" t="s">
        <v>97</v>
      </c>
      <c r="C142" s="105" t="s">
        <v>287</v>
      </c>
      <c r="D142" s="253" t="s">
        <v>148</v>
      </c>
      <c r="E142" s="148">
        <v>3361.05</v>
      </c>
      <c r="F142" s="148">
        <v>2950</v>
      </c>
      <c r="G142" s="148">
        <f t="shared" si="568"/>
        <v>-12.22980913702564</v>
      </c>
      <c r="H142" s="148">
        <v>3369.25</v>
      </c>
      <c r="I142" s="148">
        <f t="shared" si="634"/>
        <v>-0.24337760629219929</v>
      </c>
      <c r="J142" s="148">
        <v>512.70000000000005</v>
      </c>
      <c r="K142" s="149">
        <v>20.138329211469536</v>
      </c>
      <c r="L142" s="149">
        <v>14.249133094384707</v>
      </c>
      <c r="M142" s="150">
        <v>25.225850875467234</v>
      </c>
      <c r="N142" s="151">
        <v>35.867401141058423</v>
      </c>
      <c r="O142" s="151">
        <v>43.317651856828967</v>
      </c>
      <c r="P142" s="152">
        <v>49.759133148269143</v>
      </c>
      <c r="Q142" s="150">
        <f t="shared" si="635"/>
        <v>42.185099397144057</v>
      </c>
      <c r="R142" s="151">
        <f t="shared" si="636"/>
        <v>20.771649126376303</v>
      </c>
      <c r="S142" s="152">
        <f t="shared" si="637"/>
        <v>14.870338107730753</v>
      </c>
      <c r="T142" s="150">
        <f t="shared" si="573"/>
        <v>93.707653553758917</v>
      </c>
      <c r="U142" s="151">
        <f t="shared" si="574"/>
        <v>77.590770873470959</v>
      </c>
      <c r="V142" s="152">
        <f t="shared" si="575"/>
        <v>67.54639374413847</v>
      </c>
      <c r="W142" s="150">
        <v>20.321105002539511</v>
      </c>
      <c r="X142" s="151">
        <v>17.810221915677161</v>
      </c>
      <c r="Y142" s="152">
        <v>15.985116981497267</v>
      </c>
      <c r="Z142" s="150">
        <f t="shared" si="576"/>
        <v>61.379897645968093</v>
      </c>
      <c r="AA142" s="151">
        <f t="shared" si="577"/>
        <v>53.093668489939546</v>
      </c>
      <c r="AB142" s="152">
        <f t="shared" si="578"/>
        <v>46.265487331593022</v>
      </c>
      <c r="AC142" s="150">
        <v>23.34454374396984</v>
      </c>
      <c r="AD142" s="151">
        <v>24.465531857658977</v>
      </c>
      <c r="AE142" s="152">
        <v>24.943429918274013</v>
      </c>
      <c r="AF142" s="149">
        <v>0.47604171315511523</v>
      </c>
      <c r="AG142" s="153">
        <v>6.7881460000000002</v>
      </c>
      <c r="AH142" s="154">
        <v>12.41722</v>
      </c>
      <c r="AI142" s="154">
        <v>34.436619999999998</v>
      </c>
      <c r="AJ142" s="155">
        <v>23.69763</v>
      </c>
      <c r="AK142" s="92">
        <v>1685.5781550000002</v>
      </c>
      <c r="AL142" s="92">
        <v>-23858.6</v>
      </c>
      <c r="AM142" s="92">
        <v>-31012.137120582851</v>
      </c>
      <c r="AN142" s="92">
        <v>-42646.45677874668</v>
      </c>
      <c r="AO142" s="92">
        <v>27072.699999999997</v>
      </c>
      <c r="AP142" s="92">
        <v>31163.151180501547</v>
      </c>
      <c r="AQ142" s="92">
        <v>35510.956286833607</v>
      </c>
      <c r="AR142" s="150">
        <v>58.133693726276718</v>
      </c>
      <c r="AS142" s="151">
        <v>77.251219621642591</v>
      </c>
      <c r="AT142" s="262">
        <v>39.016167830910845</v>
      </c>
      <c r="AU142" s="150">
        <v>12.945135231227939</v>
      </c>
      <c r="AV142" s="151">
        <v>15.610681876453741</v>
      </c>
      <c r="AW142" s="262">
        <v>10.279588586002136</v>
      </c>
      <c r="AX142" s="149" t="s">
        <v>1111</v>
      </c>
    </row>
    <row r="143" spans="2:50" ht="12.75">
      <c r="B143" s="104" t="s">
        <v>261</v>
      </c>
      <c r="C143" s="105" t="s">
        <v>287</v>
      </c>
      <c r="D143" s="253" t="s">
        <v>146</v>
      </c>
      <c r="E143" s="148">
        <v>16425.75</v>
      </c>
      <c r="F143" s="148">
        <v>17000</v>
      </c>
      <c r="G143" s="148">
        <f t="shared" si="568"/>
        <v>3.4960351886519589</v>
      </c>
      <c r="H143" s="148">
        <v>19017.150000000001</v>
      </c>
      <c r="I143" s="148">
        <f t="shared" si="634"/>
        <v>-13.626647526048856</v>
      </c>
      <c r="J143" s="148">
        <v>32.46</v>
      </c>
      <c r="K143" s="149">
        <v>6.3669688888888887</v>
      </c>
      <c r="L143" s="149">
        <v>1.6053210274790921</v>
      </c>
      <c r="M143" s="150">
        <v>191.31854590264922</v>
      </c>
      <c r="N143" s="151">
        <v>220.26692307692318</v>
      </c>
      <c r="O143" s="151">
        <v>260.2490138472819</v>
      </c>
      <c r="P143" s="152">
        <v>296.44998848540382</v>
      </c>
      <c r="Q143" s="150">
        <f t="shared" si="635"/>
        <v>15.130983270698749</v>
      </c>
      <c r="R143" s="151">
        <f t="shared" si="636"/>
        <v>18.151654461707768</v>
      </c>
      <c r="S143" s="152">
        <f t="shared" si="637"/>
        <v>13.910129419112893</v>
      </c>
      <c r="T143" s="150">
        <f t="shared" si="573"/>
        <v>74.572022755607676</v>
      </c>
      <c r="U143" s="151">
        <f t="shared" si="574"/>
        <v>63.115512935771896</v>
      </c>
      <c r="V143" s="152">
        <f t="shared" si="575"/>
        <v>55.408165417448643</v>
      </c>
      <c r="W143" s="150">
        <v>68.809829517590273</v>
      </c>
      <c r="X143" s="151">
        <v>56.479607957847712</v>
      </c>
      <c r="Y143" s="152">
        <v>46.90534999305671</v>
      </c>
      <c r="Z143" s="150">
        <f t="shared" si="576"/>
        <v>53.60061387628906</v>
      </c>
      <c r="AA143" s="151">
        <f t="shared" si="577"/>
        <v>45.823419467753133</v>
      </c>
      <c r="AB143" s="152">
        <f t="shared" si="578"/>
        <v>40.486139267389568</v>
      </c>
      <c r="AC143" s="150">
        <v>83.197357181458457</v>
      </c>
      <c r="AD143" s="151">
        <v>98.413895123120881</v>
      </c>
      <c r="AE143" s="152">
        <v>92.607843099744088</v>
      </c>
      <c r="AF143" s="149">
        <v>1.2083741650061814</v>
      </c>
      <c r="AG143" s="153">
        <v>-2.2300089999999999</v>
      </c>
      <c r="AH143" s="154">
        <v>-0.4503064</v>
      </c>
      <c r="AI143" s="154">
        <v>-9.7066789999999994</v>
      </c>
      <c r="AJ143" s="155">
        <v>-4.9915349999999998</v>
      </c>
      <c r="AK143" s="92">
        <v>532.91529600000001</v>
      </c>
      <c r="AL143" s="92">
        <v>-5881.9</v>
      </c>
      <c r="AM143" s="92">
        <v>-7313.3019104695622</v>
      </c>
      <c r="AN143" s="92">
        <v>-10160.109697100192</v>
      </c>
      <c r="AO143" s="92">
        <v>9832.6000000000022</v>
      </c>
      <c r="AP143" s="92">
        <v>11470.160895770932</v>
      </c>
      <c r="AQ143" s="92">
        <v>12911.954455582389</v>
      </c>
      <c r="AR143" s="150">
        <v>64.537219641727404</v>
      </c>
      <c r="AS143" s="151">
        <v>75.113359319990025</v>
      </c>
      <c r="AT143" s="262">
        <v>53.961079963464783</v>
      </c>
      <c r="AU143" s="150">
        <v>40.017815600883239</v>
      </c>
      <c r="AV143" s="151">
        <v>54.654438594092653</v>
      </c>
      <c r="AW143" s="262">
        <v>25.381192607673828</v>
      </c>
      <c r="AX143" s="149" t="s">
        <v>1112</v>
      </c>
    </row>
    <row r="144" spans="2:50" ht="12.75">
      <c r="B144" s="104" t="s">
        <v>1335</v>
      </c>
      <c r="C144" s="105" t="s">
        <v>286</v>
      </c>
      <c r="D144" s="253" t="s">
        <v>575</v>
      </c>
      <c r="E144" s="148">
        <v>1201.25</v>
      </c>
      <c r="F144" s="148">
        <v>1380</v>
      </c>
      <c r="G144" s="148">
        <f t="shared" ref="G144" si="649">IF(IFERROR(((IF(F144&lt;0,"-",F144))/E144*100-100),"-")=-100,"-",(IFERROR(((IF(F144&lt;0,"-",F144))/E144*100-100),"-")))</f>
        <v>14.880332986472425</v>
      </c>
      <c r="H144" s="148">
        <v>1254.01</v>
      </c>
      <c r="I144" s="148">
        <f t="shared" ref="I144" si="650">IFERROR((E144/H144*100-100),"NA")</f>
        <v>-4.2073029720656052</v>
      </c>
      <c r="J144" s="148">
        <v>952.83481600000005</v>
      </c>
      <c r="K144" s="149">
        <v>13.81667402842533</v>
      </c>
      <c r="L144" s="149">
        <v>25.827365352449224</v>
      </c>
      <c r="M144" s="150">
        <v>11.378493751428982</v>
      </c>
      <c r="N144" s="151">
        <v>14.64681995835047</v>
      </c>
      <c r="O144" s="151">
        <v>16.571392516068162</v>
      </c>
      <c r="P144" s="152">
        <v>20.237032533387968</v>
      </c>
      <c r="Q144" s="150">
        <f t="shared" ref="Q144" si="651">IF(AND(M144&lt;0,N144&gt;0),"LP",IF(AND(M144&gt;0,N144&lt;0),"PL",IF(OR(M144&lt;0,N144&lt;0),"Loss",IF(ISERROR((+N144/M144-1)*100),"NA",(+N144/M144-1)*100))))</f>
        <v>28.723715795080796</v>
      </c>
      <c r="R144" s="151">
        <f t="shared" ref="R144" si="652">IF(AND(N144&lt;0,O144&gt;0),"LP",IF(AND(N144&gt;0,O144&lt;0),"PL",IF(OR(N144&lt;0,O144&lt;0),"Loss",IF(ISERROR((+O144/N144-1)*100),"NA",(+O144/N144-1)*100))))</f>
        <v>13.139866286268177</v>
      </c>
      <c r="S144" s="152">
        <f t="shared" ref="S144" si="653">IF(AND(O144&lt;0,P144&gt;0),"LP",IF(AND(O144&gt;0,P144&lt;0),"PL",IF(OR(O144&lt;0,P144&lt;0),"Loss",IF(ISERROR((+P144/O144-1)*100),"NA",(+P144/O144-1)*100))))</f>
        <v>22.120289612146248</v>
      </c>
      <c r="T144" s="150">
        <f t="shared" ref="T144" si="654">IFERROR((IF(($E144/N144)&lt;0,"NM",($E144/N144))),"NA")</f>
        <v>82.014389704786481</v>
      </c>
      <c r="U144" s="151">
        <f t="shared" ref="U144" si="655">IFERROR((IF(($E144/O144)&lt;0,"NM",($E144/O144))),"NA")</f>
        <v>72.489381857030352</v>
      </c>
      <c r="V144" s="152">
        <f t="shared" ref="V144" si="656">IFERROR((IF(($E144/P144)&lt;0,"NM",($E144/P144))),"NA")</f>
        <v>59.358999300817629</v>
      </c>
      <c r="W144" s="150">
        <v>7.1284022182363262</v>
      </c>
      <c r="X144" s="151">
        <v>5.4082807540681364</v>
      </c>
      <c r="Y144" s="152">
        <v>5.0855190774859809</v>
      </c>
      <c r="Z144" s="150">
        <f t="shared" ref="Z144" si="657">IFERROR((IF(((($AK144*1000)+AL144)/AO144)&lt;0,"NM",(($AK144*1000)+AL144)/AO144)),"NA")</f>
        <v>50.745058915331725</v>
      </c>
      <c r="AA144" s="151">
        <f t="shared" ref="AA144" si="658">IFERROR((IF(((($AK144*1000)+AM144)/AP144)&lt;0,"NM",(($AK144*1000)+AM144)/AP144)),"NA")</f>
        <v>41.70458652406306</v>
      </c>
      <c r="AB144" s="152">
        <f t="shared" ref="AB144" si="659">IFERROR((IF(((($AK144*1000)+AN144)/AQ144)&lt;0,"NM",(($AK144*1000)+AN144)/AQ144)),"NA")</f>
        <v>35.716582791805969</v>
      </c>
      <c r="AC144" s="150">
        <v>8.6325302922947458</v>
      </c>
      <c r="AD144" s="151">
        <v>8.9944421173831657</v>
      </c>
      <c r="AE144" s="152">
        <v>9.4985826254012142</v>
      </c>
      <c r="AF144" s="149">
        <v>0.54110301768990643</v>
      </c>
      <c r="AG144" s="153">
        <v>12.08525</v>
      </c>
      <c r="AH144" s="154">
        <v>11.64282</v>
      </c>
      <c r="AI144" s="154">
        <v>36.857149999999997</v>
      </c>
      <c r="AJ144" s="155">
        <v>11.904769999999999</v>
      </c>
      <c r="AK144" s="92">
        <v>1156.4556161792002</v>
      </c>
      <c r="AL144" s="92">
        <v>2607.2000000000007</v>
      </c>
      <c r="AM144" s="92">
        <v>-11892.44685738923</v>
      </c>
      <c r="AN144" s="92">
        <v>-24490.196955913285</v>
      </c>
      <c r="AO144" s="92">
        <v>22840.899999999994</v>
      </c>
      <c r="AP144" s="92">
        <v>27444.539431206475</v>
      </c>
      <c r="AQ144" s="92">
        <v>31692.993302902993</v>
      </c>
      <c r="AR144" s="150">
        <v>46.769513826473037</v>
      </c>
      <c r="AS144" s="151">
        <v>61.499946886048626</v>
      </c>
      <c r="AT144" s="262">
        <v>32.039080766897449</v>
      </c>
      <c r="AU144" s="150">
        <v>3.0438111391636795</v>
      </c>
      <c r="AV144" s="151">
        <v>4.2737877702147102</v>
      </c>
      <c r="AW144" s="262">
        <v>1.8138345081126492</v>
      </c>
      <c r="AX144" s="149" t="s">
        <v>1113</v>
      </c>
    </row>
    <row r="145" spans="2:50" ht="12.75">
      <c r="B145" s="104" t="s">
        <v>1336</v>
      </c>
      <c r="C145" s="105" t="s">
        <v>288</v>
      </c>
      <c r="D145" s="253" t="s">
        <v>149</v>
      </c>
      <c r="E145" s="148">
        <v>2180.4499999999998</v>
      </c>
      <c r="F145" s="148">
        <v>1800</v>
      </c>
      <c r="G145" s="148">
        <f t="shared" si="568"/>
        <v>-17.448233162879205</v>
      </c>
      <c r="H145" s="148">
        <v>2202.9</v>
      </c>
      <c r="I145" s="148">
        <f t="shared" si="634"/>
        <v>-1.0191111716374053</v>
      </c>
      <c r="J145" s="148">
        <v>264.39999999999998</v>
      </c>
      <c r="K145" s="149">
        <v>6.8031667861409781</v>
      </c>
      <c r="L145" s="149">
        <v>8.1519171326164876</v>
      </c>
      <c r="M145" s="150">
        <v>12.460429652042386</v>
      </c>
      <c r="N145" s="151">
        <v>15.539334341906208</v>
      </c>
      <c r="O145" s="151">
        <v>24.74172359476713</v>
      </c>
      <c r="P145" s="152">
        <v>33.115598008867472</v>
      </c>
      <c r="Q145" s="150">
        <f t="shared" si="635"/>
        <v>24.709458468465883</v>
      </c>
      <c r="R145" s="151">
        <f t="shared" si="636"/>
        <v>59.219970755401533</v>
      </c>
      <c r="S145" s="152">
        <f t="shared" si="637"/>
        <v>33.845153843168042</v>
      </c>
      <c r="T145" s="150">
        <f t="shared" si="573"/>
        <v>140.31810835807812</v>
      </c>
      <c r="U145" s="151">
        <f t="shared" si="574"/>
        <v>88.128460074671779</v>
      </c>
      <c r="V145" s="152">
        <f t="shared" si="575"/>
        <v>65.843594291008529</v>
      </c>
      <c r="W145" s="150">
        <v>13.797608141032081</v>
      </c>
      <c r="X145" s="151">
        <v>12.729389867911724</v>
      </c>
      <c r="Y145" s="152">
        <v>11.534176503990967</v>
      </c>
      <c r="Z145" s="150">
        <f t="shared" si="576"/>
        <v>81.472494577629561</v>
      </c>
      <c r="AA145" s="151">
        <f t="shared" si="577"/>
        <v>55.170496820789168</v>
      </c>
      <c r="AB145" s="152">
        <f t="shared" si="578"/>
        <v>42.871702944673871</v>
      </c>
      <c r="AC145" s="150">
        <v>10.090836191535795</v>
      </c>
      <c r="AD145" s="151">
        <v>15.02578270433553</v>
      </c>
      <c r="AE145" s="152">
        <v>18.380444529694888</v>
      </c>
      <c r="AF145" s="149">
        <v>0.45862092687289324</v>
      </c>
      <c r="AG145" s="153">
        <v>9.4878230000000006</v>
      </c>
      <c r="AH145" s="154">
        <v>28.57564</v>
      </c>
      <c r="AI145" s="154">
        <v>37.841769999999997</v>
      </c>
      <c r="AJ145" s="155">
        <v>22.205410000000001</v>
      </c>
      <c r="AK145" s="92">
        <v>569.42505999999992</v>
      </c>
      <c r="AL145" s="92">
        <v>-2221.6999999999998</v>
      </c>
      <c r="AM145" s="92">
        <v>-9168.8722877446962</v>
      </c>
      <c r="AN145" s="92">
        <v>-2622.7606307918049</v>
      </c>
      <c r="AO145" s="92">
        <v>6961.9000000000087</v>
      </c>
      <c r="AP145" s="92">
        <v>10154.996238880005</v>
      </c>
      <c r="AQ145" s="92">
        <v>13220.895379422393</v>
      </c>
      <c r="AR145" s="150">
        <v>91.864278348738921</v>
      </c>
      <c r="AS145" s="151">
        <v>124.74366217130583</v>
      </c>
      <c r="AT145" s="262">
        <v>58.984894526172013</v>
      </c>
      <c r="AU145" s="150">
        <v>9.5319908874678649</v>
      </c>
      <c r="AV145" s="151">
        <v>10.901192223327037</v>
      </c>
      <c r="AW145" s="262">
        <v>8.162789551608693</v>
      </c>
      <c r="AX145" s="149" t="s">
        <v>1114</v>
      </c>
    </row>
    <row r="146" spans="2:50" ht="12.75">
      <c r="B146" s="104" t="s">
        <v>98</v>
      </c>
      <c r="C146" s="105" t="s">
        <v>287</v>
      </c>
      <c r="D146" s="253" t="s">
        <v>748</v>
      </c>
      <c r="E146" s="148">
        <v>1595.6</v>
      </c>
      <c r="F146" s="148">
        <v>1400</v>
      </c>
      <c r="G146" s="148">
        <f t="shared" si="568"/>
        <v>-12.258711456505395</v>
      </c>
      <c r="H146" s="148">
        <v>1648.4</v>
      </c>
      <c r="I146" s="148">
        <f t="shared" si="634"/>
        <v>-3.2031060422227711</v>
      </c>
      <c r="J146" s="148">
        <v>726.5</v>
      </c>
      <c r="K146" s="149">
        <v>14.270039725209079</v>
      </c>
      <c r="L146" s="149">
        <v>17.242726212664277</v>
      </c>
      <c r="M146" s="150">
        <v>12.694501718213058</v>
      </c>
      <c r="N146" s="151">
        <v>18.117241379310343</v>
      </c>
      <c r="O146" s="151">
        <v>19.265334152013082</v>
      </c>
      <c r="P146" s="152">
        <v>21.972714119796258</v>
      </c>
      <c r="Q146" s="150">
        <f t="shared" si="635"/>
        <v>42.717231297997074</v>
      </c>
      <c r="R146" s="151">
        <f t="shared" si="636"/>
        <v>6.3370175881955593</v>
      </c>
      <c r="S146" s="152">
        <f t="shared" si="637"/>
        <v>14.05311709841417</v>
      </c>
      <c r="T146" s="150">
        <f t="shared" si="573"/>
        <v>88.070803197563762</v>
      </c>
      <c r="U146" s="151">
        <f t="shared" si="574"/>
        <v>82.822337126878836</v>
      </c>
      <c r="V146" s="152">
        <f t="shared" si="575"/>
        <v>72.617337635246813</v>
      </c>
      <c r="W146" s="150">
        <v>16.648045382737326</v>
      </c>
      <c r="X146" s="151">
        <v>13.861217079645002</v>
      </c>
      <c r="Y146" s="152">
        <v>11.639471589534994</v>
      </c>
      <c r="Z146" s="150">
        <f t="shared" si="576"/>
        <v>68.6588012295082</v>
      </c>
      <c r="AA146" s="151">
        <f t="shared" si="577"/>
        <v>59.202861529290189</v>
      </c>
      <c r="AB146" s="152">
        <f t="shared" si="578"/>
        <v>52.347895997661873</v>
      </c>
      <c r="AC146" s="150">
        <v>18.863995404279766</v>
      </c>
      <c r="AD146" s="151">
        <v>16.736085409435439</v>
      </c>
      <c r="AE146" s="152">
        <v>16.028502240056593</v>
      </c>
      <c r="AF146" s="149">
        <v>0.43870644271747311</v>
      </c>
      <c r="AG146" s="153">
        <v>23.80029</v>
      </c>
      <c r="AH146" s="154">
        <v>40.18627</v>
      </c>
      <c r="AI146" s="154">
        <v>56.784910000000004</v>
      </c>
      <c r="AJ146" s="155">
        <v>42.783000000000001</v>
      </c>
      <c r="AK146" s="92">
        <v>1194.402325</v>
      </c>
      <c r="AL146" s="92">
        <v>-21710</v>
      </c>
      <c r="AM146" s="92">
        <v>-26526.005204507092</v>
      </c>
      <c r="AN146" s="92">
        <v>-37606.257715647524</v>
      </c>
      <c r="AO146" s="92">
        <v>17080</v>
      </c>
      <c r="AP146" s="92">
        <v>19726.687015250005</v>
      </c>
      <c r="AQ146" s="92">
        <v>22098.234231534749</v>
      </c>
      <c r="AR146" s="150">
        <v>62.545711323032556</v>
      </c>
      <c r="AS146" s="151">
        <v>75.673066415016763</v>
      </c>
      <c r="AT146" s="262">
        <v>49.418356231048342</v>
      </c>
      <c r="AU146" s="150">
        <v>13.597865260235352</v>
      </c>
      <c r="AV146" s="151">
        <v>19.433918801736954</v>
      </c>
      <c r="AW146" s="262">
        <v>7.7618117187337505</v>
      </c>
      <c r="AX146" s="149" t="s">
        <v>1115</v>
      </c>
    </row>
    <row r="147" spans="2:50" ht="12.75">
      <c r="B147" s="104" t="s">
        <v>1337</v>
      </c>
      <c r="C147" s="105" t="s">
        <v>286</v>
      </c>
      <c r="D147" s="253" t="s">
        <v>597</v>
      </c>
      <c r="E147" s="148">
        <v>609.25</v>
      </c>
      <c r="F147" s="148">
        <v>740</v>
      </c>
      <c r="G147" s="148">
        <f t="shared" ref="G147" si="660">IF(IFERROR(((IF(F147&lt;0,"-",F147))/E147*100-100),"-")=-100,"-",(IFERROR(((IF(F147&lt;0,"-",F147))/E147*100-100),"-")))</f>
        <v>21.460812474353716</v>
      </c>
      <c r="H147" s="148">
        <v>682.84</v>
      </c>
      <c r="I147" s="148">
        <f t="shared" ref="I147" si="661">IFERROR((E147/H147*100-100),"NA")</f>
        <v>-10.777048796204099</v>
      </c>
      <c r="J147" s="148">
        <v>3247.75</v>
      </c>
      <c r="K147" s="149">
        <v>24.31350238948626</v>
      </c>
      <c r="L147" s="149">
        <v>43.309615866188764</v>
      </c>
      <c r="M147" s="150">
        <v>4.6106966361327002</v>
      </c>
      <c r="N147" s="151">
        <v>6.3297409048855702</v>
      </c>
      <c r="O147" s="151">
        <v>8.2603451443385154</v>
      </c>
      <c r="P147" s="152">
        <v>10.359620215007135</v>
      </c>
      <c r="Q147" s="150">
        <f t="shared" ref="Q147" si="662">IF(AND(M147&lt;0,N147&gt;0),"LP",IF(AND(M147&gt;0,N147&lt;0),"PL",IF(OR(M147&lt;0,N147&lt;0),"Loss",IF(ISERROR((+N147/M147-1)*100),"NA",(+N147/M147-1)*100))))</f>
        <v>37.283829417038959</v>
      </c>
      <c r="R147" s="151">
        <f t="shared" ref="R147" si="663">IF(AND(N147&lt;0,O147&gt;0),"LP",IF(AND(N147&gt;0,O147&lt;0),"PL",IF(OR(N147&lt;0,O147&lt;0),"Loss",IF(ISERROR((+O147/N147-1)*100),"NA",(+O147/N147-1)*100))))</f>
        <v>30.50052551065432</v>
      </c>
      <c r="S147" s="152">
        <f t="shared" ref="S147" si="664">IF(AND(O147&lt;0,P147&gt;0),"LP",IF(AND(O147&gt;0,P147&lt;0),"PL",IF(OR(O147&lt;0,P147&lt;0),"Loss",IF(ISERROR((+P147/O147-1)*100),"NA",(+P147/O147-1)*100))))</f>
        <v>25.413890509253399</v>
      </c>
      <c r="T147" s="150">
        <f t="shared" ref="T147" si="665">IFERROR((IF(($E147/N147)&lt;0,"NM",($E147/N147))),"NA")</f>
        <v>96.251964994294511</v>
      </c>
      <c r="U147" s="151">
        <f t="shared" ref="U147" si="666">IFERROR((IF(($E147/O147)&lt;0,"NM",($E147/O147))),"NA")</f>
        <v>73.755998006641221</v>
      </c>
      <c r="V147" s="152">
        <f t="shared" ref="V147" si="667">IFERROR((IF(($E147/P147)&lt;0,"NM",($E147/P147))),"NA")</f>
        <v>58.810070963550316</v>
      </c>
      <c r="W147" s="150">
        <v>28.528305259368626</v>
      </c>
      <c r="X147" s="151">
        <v>21.29029267914693</v>
      </c>
      <c r="Y147" s="152">
        <v>16.043049022430001</v>
      </c>
      <c r="Z147" s="150">
        <f t="shared" ref="Z147" si="668">IFERROR((IF(((($AK147*1000)+AL147)/AO147)&lt;0,"NM",(($AK147*1000)+AL147)/AO147)),"NA")</f>
        <v>57.686195399066619</v>
      </c>
      <c r="AA147" s="151">
        <f t="shared" ref="AA147" si="669">IFERROR((IF(((($AK147*1000)+AM147)/AP147)&lt;0,"NM",(($AK147*1000)+AM147)/AP147)),"NA")</f>
        <v>43.801972659431073</v>
      </c>
      <c r="AB147" s="152">
        <f t="shared" ref="AB147" si="670">IFERROR((IF(((($AK147*1000)+AN147)/AQ147)&lt;0,"NM",(($AK147*1000)+AN147)/AQ147)),"NA")</f>
        <v>37.667766589352802</v>
      </c>
      <c r="AC147" s="150">
        <v>34.154711095170164</v>
      </c>
      <c r="AD147" s="151">
        <v>33.059688375245379</v>
      </c>
      <c r="AE147" s="152">
        <v>31.113578878025745</v>
      </c>
      <c r="AF147" s="149">
        <v>0.16413623307345096</v>
      </c>
      <c r="AG147" s="153">
        <v>-7.0811970000000004</v>
      </c>
      <c r="AH147" s="154">
        <v>10.17976</v>
      </c>
      <c r="AI147" s="154">
        <v>57.494059999999998</v>
      </c>
      <c r="AJ147" s="155">
        <v>23.175370000000001</v>
      </c>
      <c r="AK147" s="92">
        <v>2035.04015</v>
      </c>
      <c r="AL147" s="92">
        <v>47134.42</v>
      </c>
      <c r="AM147" s="92">
        <v>53159.541546104927</v>
      </c>
      <c r="AN147" s="92">
        <v>30395.81297519771</v>
      </c>
      <c r="AO147" s="92">
        <v>36094.850000000006</v>
      </c>
      <c r="AP147" s="92">
        <v>47673.644924219901</v>
      </c>
      <c r="AQ147" s="92">
        <v>54832.981883216184</v>
      </c>
      <c r="AR147" s="150">
        <v>44.242062871857421</v>
      </c>
      <c r="AS147" s="151">
        <v>54.966063528170523</v>
      </c>
      <c r="AT147" s="262">
        <v>33.518062215544319</v>
      </c>
      <c r="AU147" s="150">
        <v>8.6401427911302413</v>
      </c>
      <c r="AV147" s="151">
        <v>13.278252749565016</v>
      </c>
      <c r="AW147" s="262">
        <v>4.0020328326954662</v>
      </c>
      <c r="AX147" s="149" t="s">
        <v>1116</v>
      </c>
    </row>
    <row r="148" spans="2:50" ht="12.75">
      <c r="B148" s="96" t="s">
        <v>743</v>
      </c>
      <c r="C148" s="97"/>
      <c r="D148" s="98"/>
      <c r="E148" s="156"/>
      <c r="F148" s="156"/>
      <c r="G148" s="156"/>
      <c r="H148" s="156"/>
      <c r="I148" s="156"/>
      <c r="J148" s="156"/>
      <c r="K148" s="157"/>
      <c r="L148" s="157"/>
      <c r="M148" s="158"/>
      <c r="N148" s="159"/>
      <c r="O148" s="159"/>
      <c r="P148" s="160"/>
      <c r="Q148" s="158"/>
      <c r="R148" s="159"/>
      <c r="S148" s="160"/>
      <c r="T148" s="158"/>
      <c r="U148" s="159"/>
      <c r="V148" s="160"/>
      <c r="W148" s="158"/>
      <c r="X148" s="159"/>
      <c r="Y148" s="160"/>
      <c r="Z148" s="158"/>
      <c r="AA148" s="159"/>
      <c r="AB148" s="160"/>
      <c r="AC148" s="158"/>
      <c r="AD148" s="159"/>
      <c r="AE148" s="160"/>
      <c r="AF148" s="157"/>
      <c r="AG148" s="161"/>
      <c r="AH148" s="162"/>
      <c r="AI148" s="162"/>
      <c r="AJ148" s="163"/>
      <c r="AK148" s="61"/>
      <c r="AL148" s="61"/>
      <c r="AM148" s="61"/>
      <c r="AN148" s="61"/>
      <c r="AO148" s="61"/>
      <c r="AP148" s="61"/>
      <c r="AQ148" s="61"/>
      <c r="AR148" s="161"/>
      <c r="AS148" s="162"/>
      <c r="AT148" s="268"/>
      <c r="AU148" s="161"/>
      <c r="AV148" s="162"/>
      <c r="AW148" s="268"/>
      <c r="AX148" s="157"/>
    </row>
    <row r="149" spans="2:50" ht="12.75">
      <c r="B149" s="104" t="s">
        <v>1338</v>
      </c>
      <c r="C149" s="105" t="s">
        <v>287</v>
      </c>
      <c r="D149" s="253" t="s">
        <v>78</v>
      </c>
      <c r="E149" s="148">
        <v>2030.7</v>
      </c>
      <c r="F149" s="148">
        <v>1820</v>
      </c>
      <c r="G149" s="148">
        <f t="shared" ref="G149:G153" si="671">IF(IFERROR(((IF(F149&lt;0,"-",F149))/E149*100-100),"-")=-100,"-",(IFERROR(((IF(F149&lt;0,"-",F149))/E149*100-100),"-")))</f>
        <v>-10.375732506032406</v>
      </c>
      <c r="H149" s="148">
        <v>2104.9499999999998</v>
      </c>
      <c r="I149" s="148">
        <f t="shared" ref="I149:I153" si="672">IFERROR((E149/H149*100-100),"NA")</f>
        <v>-3.5273997007054732</v>
      </c>
      <c r="J149" s="148">
        <v>624.6</v>
      </c>
      <c r="K149" s="149">
        <v>15.087783870967742</v>
      </c>
      <c r="L149" s="149">
        <v>22.506496439665472</v>
      </c>
      <c r="M149" s="150">
        <v>17.106624102154814</v>
      </c>
      <c r="N149" s="151">
        <v>20.277166108185714</v>
      </c>
      <c r="O149" s="151">
        <v>25.83186758038233</v>
      </c>
      <c r="P149" s="152">
        <v>31.358551279767035</v>
      </c>
      <c r="Q149" s="150">
        <f t="shared" ref="Q149:Q153" si="673">IF(AND(M149&lt;0,N149&gt;0),"LP",IF(AND(M149&gt;0,N149&lt;0),"PL",IF(OR(M149&lt;0,N149&lt;0),"Loss",IF(ISERROR((+N149/M149-1)*100),"NA",(+N149/M149-1)*100))))</f>
        <v>18.534001724112969</v>
      </c>
      <c r="R149" s="151">
        <f t="shared" ref="R149:R153" si="674">IF(AND(N149&lt;0,O149&gt;0),"LP",IF(AND(N149&gt;0,O149&lt;0),"PL",IF(OR(N149&lt;0,O149&lt;0),"Loss",IF(ISERROR((+O149/N149-1)*100),"NA",(+O149/N149-1)*100))))</f>
        <v>27.393874679333187</v>
      </c>
      <c r="S149" s="152">
        <f t="shared" ref="S149:S153" si="675">IF(AND(O149&lt;0,P149&gt;0),"LP",IF(AND(O149&gt;0,P149&lt;0),"PL",IF(OR(O149&lt;0,P149&lt;0),"Loss",IF(ISERROR((+P149/O149-1)*100),"NA",(+P149/O149-1)*100))))</f>
        <v>21.394828237590801</v>
      </c>
      <c r="T149" s="150">
        <f t="shared" ref="T149:T153" si="676">IFERROR((IF(($E149/N149)&lt;0,"NM",($E149/N149))),"NA")</f>
        <v>100.14713047994533</v>
      </c>
      <c r="U149" s="151">
        <f t="shared" ref="U149:U153" si="677">IFERROR((IF(($E149/O149)&lt;0,"NM",($E149/O149))),"NA")</f>
        <v>78.612202299387306</v>
      </c>
      <c r="V149" s="152">
        <f t="shared" ref="V149:V153" si="678">IFERROR((IF(($E149/P149)&lt;0,"NM",($E149/P149))),"NA")</f>
        <v>64.757455849378971</v>
      </c>
      <c r="W149" s="150">
        <v>17.08984430812864</v>
      </c>
      <c r="X149" s="151">
        <v>14.973933316866386</v>
      </c>
      <c r="Y149" s="152">
        <v>13.017413802717213</v>
      </c>
      <c r="Z149" s="150">
        <f t="shared" ref="Z149:Z153" si="679">IFERROR((IF(((($AK149*1000)+AL149)/AO149)&lt;0,"NM",(($AK149*1000)+AL149)/AO149)),"NA")</f>
        <v>66.886233807112731</v>
      </c>
      <c r="AA149" s="151">
        <f t="shared" ref="AA149:AA153" si="680">IFERROR((IF(((($AK149*1000)+AM149)/AP149)&lt;0,"NM",(($AK149*1000)+AM149)/AP149)),"NA")</f>
        <v>54.031391202728216</v>
      </c>
      <c r="AB149" s="152">
        <f t="shared" ref="AB149:AB153" si="681">IFERROR((IF(((($AK149*1000)+AN149)/AQ149)&lt;0,"NM",(($AK149*1000)+AN149)/AQ149)),"NA")</f>
        <v>44.735490743529823</v>
      </c>
      <c r="AC149" s="150">
        <v>17.064736878857367</v>
      </c>
      <c r="AD149" s="151">
        <v>19.047848653113096</v>
      </c>
      <c r="AE149" s="152">
        <v>20.10179929396045</v>
      </c>
      <c r="AF149" s="149">
        <v>0.4431969271679716</v>
      </c>
      <c r="AG149" s="153">
        <v>9.6135179999999991</v>
      </c>
      <c r="AH149" s="154">
        <v>36.453440000000001</v>
      </c>
      <c r="AI149" s="154">
        <v>44.292470000000002</v>
      </c>
      <c r="AJ149" s="155">
        <v>48.508110000000002</v>
      </c>
      <c r="AK149" s="92">
        <v>1262.8475100000001</v>
      </c>
      <c r="AL149" s="92">
        <v>-30381.7</v>
      </c>
      <c r="AM149" s="92">
        <v>-34482.913262017057</v>
      </c>
      <c r="AN149" s="92">
        <v>-42993.836779719873</v>
      </c>
      <c r="AO149" s="92">
        <v>18426.299999999981</v>
      </c>
      <c r="AP149" s="92">
        <v>22734.276674999976</v>
      </c>
      <c r="AQ149" s="92">
        <v>27268.14108766002</v>
      </c>
      <c r="AR149" s="150">
        <v>49.196436166688869</v>
      </c>
      <c r="AS149" s="151">
        <v>62.930690246263914</v>
      </c>
      <c r="AT149" s="262">
        <v>35.462182087113824</v>
      </c>
      <c r="AU149" s="150">
        <v>8.9331122862932659</v>
      </c>
      <c r="AV149" s="151">
        <v>11.255326979971557</v>
      </c>
      <c r="AW149" s="262">
        <v>6.6108975926149762</v>
      </c>
      <c r="AX149" s="149" t="s">
        <v>1117</v>
      </c>
    </row>
    <row r="150" spans="2:50" ht="12.75">
      <c r="B150" s="104" t="s">
        <v>1339</v>
      </c>
      <c r="C150" s="105" t="s">
        <v>286</v>
      </c>
      <c r="D150" s="253" t="s">
        <v>740</v>
      </c>
      <c r="E150" s="148">
        <v>4200.7</v>
      </c>
      <c r="F150" s="148">
        <v>5450</v>
      </c>
      <c r="G150" s="148">
        <f t="shared" si="671"/>
        <v>29.740281381674492</v>
      </c>
      <c r="H150" s="148">
        <v>5040.3999999999996</v>
      </c>
      <c r="I150" s="148">
        <f t="shared" si="672"/>
        <v>-16.659392111737162</v>
      </c>
      <c r="J150" s="148">
        <v>90.24</v>
      </c>
      <c r="K150" s="149">
        <v>4.5263392114695344</v>
      </c>
      <c r="L150" s="149">
        <v>13.348793070489844</v>
      </c>
      <c r="M150" s="150">
        <v>52.921277303470333</v>
      </c>
      <c r="N150" s="151">
        <v>64.389738475177296</v>
      </c>
      <c r="O150" s="151">
        <v>79.9714058395151</v>
      </c>
      <c r="P150" s="152">
        <v>99.084943102962228</v>
      </c>
      <c r="Q150" s="150">
        <f t="shared" si="673"/>
        <v>21.670794349770752</v>
      </c>
      <c r="R150" s="151">
        <f t="shared" si="674"/>
        <v>24.198991537051583</v>
      </c>
      <c r="S150" s="152">
        <f t="shared" si="675"/>
        <v>23.900464250689502</v>
      </c>
      <c r="T150" s="150">
        <f t="shared" si="676"/>
        <v>65.238656026214485</v>
      </c>
      <c r="U150" s="151">
        <f t="shared" si="677"/>
        <v>52.527524755909312</v>
      </c>
      <c r="V150" s="152">
        <f t="shared" si="678"/>
        <v>42.394937802355322</v>
      </c>
      <c r="W150" s="150">
        <v>12.040641064408829</v>
      </c>
      <c r="X150" s="151">
        <v>9.9061856862684383</v>
      </c>
      <c r="Y150" s="152">
        <v>8.1230534679694877</v>
      </c>
      <c r="Z150" s="150">
        <f t="shared" si="679"/>
        <v>44.558411389586382</v>
      </c>
      <c r="AA150" s="151">
        <f t="shared" si="680"/>
        <v>35.995131671792244</v>
      </c>
      <c r="AB150" s="152">
        <f t="shared" si="681"/>
        <v>28.395669373220702</v>
      </c>
      <c r="AC150" s="150">
        <v>18.456298455275665</v>
      </c>
      <c r="AD150" s="151">
        <v>18.859037680343011</v>
      </c>
      <c r="AE150" s="152">
        <v>19.160432563526953</v>
      </c>
      <c r="AF150" s="149">
        <v>6.1668279310197145E-2</v>
      </c>
      <c r="AG150" s="153">
        <v>-6.4869459999999997</v>
      </c>
      <c r="AH150" s="154">
        <v>20.7896</v>
      </c>
      <c r="AI150" s="154">
        <v>60.15784</v>
      </c>
      <c r="AJ150" s="155">
        <v>29.139060000000001</v>
      </c>
      <c r="AK150" s="92">
        <v>378.85459200000003</v>
      </c>
      <c r="AL150" s="92">
        <v>-5661.41</v>
      </c>
      <c r="AM150" s="92">
        <v>-394.16103291473519</v>
      </c>
      <c r="AN150" s="92">
        <v>-2046.9519138261176</v>
      </c>
      <c r="AO150" s="92">
        <v>8375.369999999999</v>
      </c>
      <c r="AP150" s="92">
        <v>10514.211599999997</v>
      </c>
      <c r="AQ150" s="92">
        <v>13269.898136000007</v>
      </c>
      <c r="AR150" s="150">
        <v>17.796109853153766</v>
      </c>
      <c r="AS150" s="151">
        <v>28.895349595967449</v>
      </c>
      <c r="AT150" s="262">
        <v>6.6968701103400825</v>
      </c>
      <c r="AU150" s="150">
        <v>3.3596593024666057</v>
      </c>
      <c r="AV150" s="151">
        <v>5.4628553851745263</v>
      </c>
      <c r="AW150" s="262">
        <v>1.2564632197586847</v>
      </c>
      <c r="AX150" s="149" t="s">
        <v>1118</v>
      </c>
    </row>
    <row r="151" spans="2:50" ht="12.75">
      <c r="B151" s="104" t="s">
        <v>1340</v>
      </c>
      <c r="C151" s="105" t="s">
        <v>286</v>
      </c>
      <c r="D151" s="253" t="s">
        <v>741</v>
      </c>
      <c r="E151" s="148">
        <v>7055.45</v>
      </c>
      <c r="F151" s="148">
        <v>8200</v>
      </c>
      <c r="G151" s="148">
        <f t="shared" si="671"/>
        <v>16.222211198435261</v>
      </c>
      <c r="H151" s="148">
        <v>7330</v>
      </c>
      <c r="I151" s="148">
        <f t="shared" si="672"/>
        <v>-3.7455661664392892</v>
      </c>
      <c r="J151" s="148">
        <v>150.23599999999999</v>
      </c>
      <c r="K151" s="149">
        <v>12.113293543608124</v>
      </c>
      <c r="L151" s="149">
        <v>48.512541553166066</v>
      </c>
      <c r="M151" s="150">
        <v>84.851801155143121</v>
      </c>
      <c r="N151" s="151">
        <v>118.75063233845407</v>
      </c>
      <c r="O151" s="151">
        <v>130.11514261717949</v>
      </c>
      <c r="P151" s="152">
        <v>156.64351483546955</v>
      </c>
      <c r="Q151" s="150">
        <f t="shared" si="673"/>
        <v>39.950632422440016</v>
      </c>
      <c r="R151" s="151">
        <f t="shared" si="674"/>
        <v>9.5700629587682116</v>
      </c>
      <c r="S151" s="152">
        <f t="shared" si="675"/>
        <v>20.38838192441672</v>
      </c>
      <c r="T151" s="150">
        <f t="shared" si="676"/>
        <v>59.413999412576516</v>
      </c>
      <c r="U151" s="151">
        <f t="shared" si="677"/>
        <v>54.224664847490608</v>
      </c>
      <c r="V151" s="152">
        <f t="shared" si="678"/>
        <v>45.041443352510882</v>
      </c>
      <c r="W151" s="150">
        <v>12.946930955325758</v>
      </c>
      <c r="X151" s="151">
        <v>10.937551354523258</v>
      </c>
      <c r="Y151" s="152">
        <v>9.2022383381637631</v>
      </c>
      <c r="Z151" s="150">
        <f t="shared" si="679"/>
        <v>39.831875271138799</v>
      </c>
      <c r="AA151" s="151">
        <f t="shared" si="680"/>
        <v>36.247992319933665</v>
      </c>
      <c r="AB151" s="152">
        <f t="shared" si="681"/>
        <v>29.935642331864248</v>
      </c>
      <c r="AC151" s="150">
        <v>21.791044338592705</v>
      </c>
      <c r="AD151" s="151">
        <v>20.170804900842871</v>
      </c>
      <c r="AE151" s="152">
        <v>20.43060269215546</v>
      </c>
      <c r="AF151" s="149">
        <v>0.42520321170159242</v>
      </c>
      <c r="AG151" s="153">
        <v>0.93850230000000001</v>
      </c>
      <c r="AH151" s="154">
        <v>40.097490000000001</v>
      </c>
      <c r="AI151" s="154">
        <v>31.615570000000002</v>
      </c>
      <c r="AJ151" s="155">
        <v>28.482980000000001</v>
      </c>
      <c r="AK151" s="92">
        <v>1013.8826696</v>
      </c>
      <c r="AL151" s="92">
        <v>-21350.01</v>
      </c>
      <c r="AM151" s="92">
        <v>-23993.265777229892</v>
      </c>
      <c r="AN151" s="92">
        <v>-29931.950791728239</v>
      </c>
      <c r="AO151" s="92">
        <v>24918.049999999996</v>
      </c>
      <c r="AP151" s="92">
        <v>27308.806377074998</v>
      </c>
      <c r="AQ151" s="92">
        <v>32868.869419946604</v>
      </c>
      <c r="AR151" s="150">
        <v>26.855631268835822</v>
      </c>
      <c r="AS151" s="151">
        <v>37.197205625867632</v>
      </c>
      <c r="AT151" s="262">
        <v>16.514056911804012</v>
      </c>
      <c r="AU151" s="150">
        <v>5.084882578931099</v>
      </c>
      <c r="AV151" s="151">
        <v>7.4268874705261076</v>
      </c>
      <c r="AW151" s="262">
        <v>2.7428776873360907</v>
      </c>
      <c r="AX151" s="149" t="s">
        <v>1119</v>
      </c>
    </row>
    <row r="152" spans="2:50" ht="12.75">
      <c r="B152" s="104" t="s">
        <v>1341</v>
      </c>
      <c r="C152" s="105" t="s">
        <v>286</v>
      </c>
      <c r="D152" s="253" t="s">
        <v>742</v>
      </c>
      <c r="E152" s="148">
        <v>1708.9</v>
      </c>
      <c r="F152" s="148">
        <v>2140</v>
      </c>
      <c r="G152" s="148">
        <f t="shared" si="671"/>
        <v>25.226754052314334</v>
      </c>
      <c r="H152" s="148">
        <v>1903.3</v>
      </c>
      <c r="I152" s="148">
        <f t="shared" si="672"/>
        <v>-10.213839121525766</v>
      </c>
      <c r="J152" s="148">
        <v>112.81880000000001</v>
      </c>
      <c r="K152" s="149">
        <v>2.3104265839904423</v>
      </c>
      <c r="L152" s="149">
        <v>4.0092661887694145</v>
      </c>
      <c r="M152" s="150">
        <v>16.829872326243525</v>
      </c>
      <c r="N152" s="151">
        <v>26.425764741513557</v>
      </c>
      <c r="O152" s="151">
        <v>34.218164926433516</v>
      </c>
      <c r="P152" s="152">
        <v>50.148071019889279</v>
      </c>
      <c r="Q152" s="150">
        <f t="shared" si="673"/>
        <v>57.017024426898089</v>
      </c>
      <c r="R152" s="151">
        <f t="shared" si="674"/>
        <v>29.487889039890259</v>
      </c>
      <c r="S152" s="152">
        <f t="shared" si="675"/>
        <v>46.553946208698996</v>
      </c>
      <c r="T152" s="150">
        <f t="shared" si="676"/>
        <v>64.667948750614713</v>
      </c>
      <c r="U152" s="151">
        <f t="shared" si="677"/>
        <v>49.941310519544423</v>
      </c>
      <c r="V152" s="152">
        <f t="shared" si="678"/>
        <v>34.077083430033262</v>
      </c>
      <c r="W152" s="150">
        <v>10.543971659760716</v>
      </c>
      <c r="X152" s="151">
        <v>9.0278598524060847</v>
      </c>
      <c r="Y152" s="152">
        <v>7.415816812989191</v>
      </c>
      <c r="Z152" s="150">
        <f t="shared" si="679"/>
        <v>41.787391068400552</v>
      </c>
      <c r="AA152" s="151">
        <f t="shared" si="680"/>
        <v>33.624084120142605</v>
      </c>
      <c r="AB152" s="152">
        <f t="shared" si="681"/>
        <v>22.923279568694099</v>
      </c>
      <c r="AC152" s="150">
        <v>18.356855088117641</v>
      </c>
      <c r="AD152" s="151">
        <v>19.477249662910552</v>
      </c>
      <c r="AE152" s="152">
        <v>23.895298015371893</v>
      </c>
      <c r="AF152" s="149">
        <v>0.17555152437240329</v>
      </c>
      <c r="AG152" s="153">
        <v>-3.0026139999999999</v>
      </c>
      <c r="AH152" s="154">
        <v>10.629899999999999</v>
      </c>
      <c r="AI152" s="154">
        <v>42.848779999999998</v>
      </c>
      <c r="AJ152" s="155">
        <v>8.601566</v>
      </c>
      <c r="AK152" s="92">
        <v>193.38270508000002</v>
      </c>
      <c r="AL152" s="92">
        <v>-448.68800000000033</v>
      </c>
      <c r="AM152" s="92">
        <v>-250.06345828257668</v>
      </c>
      <c r="AN152" s="92">
        <v>-1201.7531352751328</v>
      </c>
      <c r="AO152" s="92">
        <v>4617.03906721987</v>
      </c>
      <c r="AP152" s="92">
        <v>5743.8781360299054</v>
      </c>
      <c r="AQ152" s="92">
        <v>8383.6586893606127</v>
      </c>
      <c r="AR152" s="150"/>
      <c r="AS152" s="151"/>
      <c r="AT152" s="262"/>
      <c r="AU152" s="150"/>
      <c r="AV152" s="151"/>
      <c r="AW152" s="262"/>
      <c r="AX152" s="149" t="s">
        <v>1120</v>
      </c>
    </row>
    <row r="153" spans="2:50" ht="12.75">
      <c r="B153" s="104" t="s">
        <v>1342</v>
      </c>
      <c r="C153" s="105" t="s">
        <v>286</v>
      </c>
      <c r="D153" s="253" t="s">
        <v>84</v>
      </c>
      <c r="E153" s="148">
        <v>1866.35</v>
      </c>
      <c r="F153" s="148">
        <v>1800</v>
      </c>
      <c r="G153" s="148">
        <f t="shared" si="671"/>
        <v>-3.5550673775015298</v>
      </c>
      <c r="H153" s="148">
        <v>1946.2</v>
      </c>
      <c r="I153" s="148">
        <f t="shared" si="672"/>
        <v>-4.1028671256808167</v>
      </c>
      <c r="J153" s="148">
        <v>331</v>
      </c>
      <c r="K153" s="149">
        <v>7.3438894862604531</v>
      </c>
      <c r="L153" s="149">
        <v>34.71234551971326</v>
      </c>
      <c r="M153" s="150">
        <v>11.451934703748437</v>
      </c>
      <c r="N153" s="151">
        <v>7.2357920193470289</v>
      </c>
      <c r="O153" s="151">
        <v>25.08329533002809</v>
      </c>
      <c r="P153" s="152">
        <v>32.965138807285946</v>
      </c>
      <c r="Q153" s="150">
        <f t="shared" si="673"/>
        <v>-36.815986062349658</v>
      </c>
      <c r="R153" s="151">
        <f t="shared" si="674"/>
        <v>246.65583619540868</v>
      </c>
      <c r="S153" s="152">
        <f t="shared" si="675"/>
        <v>31.422679410955332</v>
      </c>
      <c r="T153" s="150">
        <f t="shared" si="676"/>
        <v>257.93306316844951</v>
      </c>
      <c r="U153" s="151">
        <f t="shared" si="677"/>
        <v>74.406092797772345</v>
      </c>
      <c r="V153" s="152">
        <f t="shared" si="678"/>
        <v>56.615869598204142</v>
      </c>
      <c r="W153" s="150">
        <v>10.607139936431579</v>
      </c>
      <c r="X153" s="151">
        <v>9.3850196188662505</v>
      </c>
      <c r="Y153" s="152">
        <v>8.2743277470838734</v>
      </c>
      <c r="Z153" s="150">
        <f t="shared" si="679"/>
        <v>122.32943196662595</v>
      </c>
      <c r="AA153" s="151">
        <f t="shared" si="680"/>
        <v>54.228652186016824</v>
      </c>
      <c r="AB153" s="152">
        <f t="shared" si="681"/>
        <v>42.149652152487924</v>
      </c>
      <c r="AC153" s="150">
        <v>4.11236148097242</v>
      </c>
      <c r="AD153" s="151">
        <v>12.61324075217027</v>
      </c>
      <c r="AE153" s="152">
        <v>14.614855880172392</v>
      </c>
      <c r="AF153" s="149">
        <v>0.11630924562938938</v>
      </c>
      <c r="AG153" s="153">
        <v>24.386019999999998</v>
      </c>
      <c r="AH153" s="154">
        <v>70.606530000000006</v>
      </c>
      <c r="AI153" s="154">
        <v>114.3259</v>
      </c>
      <c r="AJ153" s="155">
        <v>90.745559999999998</v>
      </c>
      <c r="AK153" s="92">
        <v>614.68354999999997</v>
      </c>
      <c r="AL153" s="92">
        <v>-34083.600000000006</v>
      </c>
      <c r="AM153" s="92">
        <v>-37042.020972928527</v>
      </c>
      <c r="AN153" s="92">
        <v>-43086.412971922124</v>
      </c>
      <c r="AO153" s="92">
        <v>4746.1999999999989</v>
      </c>
      <c r="AP153" s="92">
        <v>10651.961753458805</v>
      </c>
      <c r="AQ153" s="92">
        <v>13561.135331797483</v>
      </c>
      <c r="AR153" s="150">
        <v>47.917421080039581</v>
      </c>
      <c r="AS153" s="151">
        <v>75.293371631110659</v>
      </c>
      <c r="AT153" s="262">
        <v>20.5414705289685</v>
      </c>
      <c r="AU153" s="150">
        <v>4.6295310189556291</v>
      </c>
      <c r="AV153" s="151">
        <v>5.9624767114311279</v>
      </c>
      <c r="AW153" s="262">
        <v>3.2965853264801304</v>
      </c>
      <c r="AX153" s="149" t="s">
        <v>1121</v>
      </c>
    </row>
    <row r="154" spans="2:50" ht="12.75">
      <c r="B154" s="96" t="s">
        <v>708</v>
      </c>
      <c r="C154" s="97"/>
      <c r="D154" s="98"/>
      <c r="E154" s="156"/>
      <c r="F154" s="156"/>
      <c r="G154" s="156"/>
      <c r="H154" s="156"/>
      <c r="I154" s="156"/>
      <c r="J154" s="156"/>
      <c r="K154" s="157"/>
      <c r="L154" s="157"/>
      <c r="M154" s="158"/>
      <c r="N154" s="159"/>
      <c r="O154" s="159"/>
      <c r="P154" s="160"/>
      <c r="Q154" s="158"/>
      <c r="R154" s="159"/>
      <c r="S154" s="160"/>
      <c r="T154" s="158"/>
      <c r="U154" s="159"/>
      <c r="V154" s="160"/>
      <c r="W154" s="158"/>
      <c r="X154" s="159"/>
      <c r="Y154" s="160"/>
      <c r="Z154" s="158"/>
      <c r="AA154" s="159"/>
      <c r="AB154" s="160"/>
      <c r="AC154" s="158"/>
      <c r="AD154" s="159"/>
      <c r="AE154" s="160"/>
      <c r="AF154" s="157"/>
      <c r="AG154" s="161"/>
      <c r="AH154" s="162"/>
      <c r="AI154" s="162"/>
      <c r="AJ154" s="163"/>
      <c r="AK154" s="61"/>
      <c r="AL154" s="61"/>
      <c r="AM154" s="61"/>
      <c r="AN154" s="61"/>
      <c r="AO154" s="61"/>
      <c r="AP154" s="61"/>
      <c r="AQ154" s="61"/>
      <c r="AR154" s="161"/>
      <c r="AS154" s="162"/>
      <c r="AT154" s="268"/>
      <c r="AU154" s="161"/>
      <c r="AV154" s="162"/>
      <c r="AW154" s="268"/>
      <c r="AX154" s="157"/>
    </row>
    <row r="155" spans="2:50" ht="12.75">
      <c r="B155" s="104" t="s">
        <v>1343</v>
      </c>
      <c r="C155" s="105" t="s">
        <v>286</v>
      </c>
      <c r="D155" s="253" t="s">
        <v>762</v>
      </c>
      <c r="E155" s="148">
        <v>4653.6499999999996</v>
      </c>
      <c r="F155" s="148">
        <v>5000</v>
      </c>
      <c r="G155" s="148">
        <f t="shared" ref="G155:G161" si="682">IF(IFERROR(((IF(F155&lt;0,"-",F155))/E155*100-100),"-")=-100,"-",(IFERROR(((IF(F155&lt;0,"-",F155))/E155*100-100),"-")))</f>
        <v>7.4425450990083277</v>
      </c>
      <c r="H155" s="148">
        <v>5364.55</v>
      </c>
      <c r="I155" s="148">
        <f t="shared" ref="I155:I161" si="683">IFERROR((E155/H155*100-100),"NA")</f>
        <v>-13.251810496686588</v>
      </c>
      <c r="J155" s="148">
        <v>33.6937</v>
      </c>
      <c r="K155" s="149">
        <v>1.8796012430107525</v>
      </c>
      <c r="L155" s="149">
        <v>14.719962246117085</v>
      </c>
      <c r="M155" s="150">
        <v>46.656674689927478</v>
      </c>
      <c r="N155" s="151">
        <v>40.133645162151957</v>
      </c>
      <c r="O155" s="151">
        <v>68.082850424020407</v>
      </c>
      <c r="P155" s="152">
        <v>105.05998546124529</v>
      </c>
      <c r="Q155" s="150">
        <f t="shared" ref="Q155:Q161" si="684">IF(AND(M155&lt;0,N155&gt;0),"LP",IF(AND(M155&gt;0,N155&lt;0),"PL",IF(OR(M155&lt;0,N155&lt;0),"Loss",IF(ISERROR((+N155/M155-1)*100),"NA",(+N155/M155-1)*100))))</f>
        <v>-13.980913923091375</v>
      </c>
      <c r="R155" s="151">
        <f t="shared" ref="R155:R161" si="685">IF(AND(N155&lt;0,O155&gt;0),"LP",IF(AND(N155&gt;0,O155&lt;0),"PL",IF(OR(N155&lt;0,O155&lt;0),"Loss",IF(ISERROR((+O155/N155-1)*100),"NA",(+O155/N155-1)*100))))</f>
        <v>69.640335805395409</v>
      </c>
      <c r="S155" s="152">
        <f t="shared" ref="S155:S161" si="686">IF(AND(O155&lt;0,P155&gt;0),"LP",IF(AND(O155&gt;0,P155&lt;0),"PL",IF(OR(O155&lt;0,P155&lt;0),"Loss",IF(ISERROR((+P155/O155-1)*100),"NA",(+P155/O155-1)*100))))</f>
        <v>54.311966680200754</v>
      </c>
      <c r="T155" s="150">
        <f t="shared" ref="T155:T161" si="687">IFERROR((IF(($E155/N155)&lt;0,"NM",($E155/N155))),"NA")</f>
        <v>115.95383327873306</v>
      </c>
      <c r="U155" s="151">
        <f t="shared" ref="U155:U161" si="688">IFERROR((IF(($E155/O155)&lt;0,"NM",($E155/O155))),"NA")</f>
        <v>68.352749202141794</v>
      </c>
      <c r="V155" s="152">
        <f t="shared" ref="V155:V161" si="689">IFERROR((IF(($E155/P155)&lt;0,"NM",($E155/P155))),"NA")</f>
        <v>44.295170797607298</v>
      </c>
      <c r="W155" s="150">
        <v>7.595519642769256</v>
      </c>
      <c r="X155" s="151">
        <v>6.8358983963455566</v>
      </c>
      <c r="Y155" s="152">
        <v>5.9219823053695766</v>
      </c>
      <c r="Z155" s="150">
        <f t="shared" ref="Z155:Z161" si="690">IFERROR((IF(((($AK155*1000)+AL155)/AO155)&lt;0,"NM",(($AK155*1000)+AL155)/AO155)),"NA")</f>
        <v>33.05040683351163</v>
      </c>
      <c r="AA155" s="151">
        <f t="shared" ref="AA155:AA161" si="691">IFERROR((IF(((($AK155*1000)+AM155)/AP155)&lt;0,"NM",(($AK155*1000)+AM155)/AP155)),"NA")</f>
        <v>26.531278248939991</v>
      </c>
      <c r="AB155" s="152">
        <f t="shared" ref="AB155:AB161" si="692">IFERROR((IF(((($AK155*1000)+AN155)/AQ155)&lt;0,"NM",(($AK155*1000)+AN155)/AQ155)),"NA")</f>
        <v>19.675687314660806</v>
      </c>
      <c r="AC155" s="150">
        <v>6.8069786669270123</v>
      </c>
      <c r="AD155" s="151">
        <v>10.527326481220742</v>
      </c>
      <c r="AE155" s="152">
        <v>14.3270831942035</v>
      </c>
      <c r="AF155" s="149">
        <v>0</v>
      </c>
      <c r="AG155" s="153">
        <v>8.7555499999999995</v>
      </c>
      <c r="AH155" s="154">
        <v>27.87388</v>
      </c>
      <c r="AI155" s="154">
        <v>52.356400000000001</v>
      </c>
      <c r="AJ155" s="155">
        <v>48.503369999999997</v>
      </c>
      <c r="AK155" s="92">
        <v>157.32262403999999</v>
      </c>
      <c r="AL155" s="92">
        <v>5246.3119999999999</v>
      </c>
      <c r="AM155" s="92">
        <v>8763.8107781812905</v>
      </c>
      <c r="AN155" s="92">
        <v>7277.4760514924055</v>
      </c>
      <c r="AO155" s="92">
        <v>4918.8179999999993</v>
      </c>
      <c r="AP155" s="92">
        <v>6260.0238578711142</v>
      </c>
      <c r="AQ155" s="92">
        <v>8365.6594790894596</v>
      </c>
      <c r="AR155" s="150">
        <v>51.359208838837468</v>
      </c>
      <c r="AS155" s="151">
        <v>73.324394409566878</v>
      </c>
      <c r="AT155" s="262">
        <v>29.394023268108057</v>
      </c>
      <c r="AU155" s="150">
        <v>4.0318020171680597</v>
      </c>
      <c r="AV155" s="151">
        <v>5.4682148595545685</v>
      </c>
      <c r="AW155" s="262">
        <v>2.595389174781551</v>
      </c>
      <c r="AX155" s="149" t="s">
        <v>1122</v>
      </c>
    </row>
    <row r="156" spans="2:50" ht="12.75">
      <c r="B156" s="104" t="s">
        <v>1344</v>
      </c>
      <c r="C156" s="105" t="s">
        <v>286</v>
      </c>
      <c r="D156" s="253" t="s">
        <v>703</v>
      </c>
      <c r="E156" s="148">
        <v>608.20000000000005</v>
      </c>
      <c r="F156" s="148">
        <v>630</v>
      </c>
      <c r="G156" s="148">
        <f t="shared" ref="G156" si="693">IF(IFERROR(((IF(F156&lt;0,"-",F156))/E156*100-100),"-")=-100,"-",(IFERROR(((IF(F156&lt;0,"-",F156))/E156*100-100),"-")))</f>
        <v>3.5843472541926928</v>
      </c>
      <c r="H156" s="148">
        <v>667.7</v>
      </c>
      <c r="I156" s="148">
        <f t="shared" ref="I156" si="694">IFERROR((E156/H156*100-100),"NA")</f>
        <v>-8.9111876591283448</v>
      </c>
      <c r="J156" s="148">
        <v>65.715000000000003</v>
      </c>
      <c r="K156" s="149">
        <v>0.47221370071684599</v>
      </c>
      <c r="L156" s="149">
        <v>1.8118246356033452</v>
      </c>
      <c r="M156" s="150">
        <v>9.059270123371606</v>
      </c>
      <c r="N156" s="151">
        <v>4.2589971848131993</v>
      </c>
      <c r="O156" s="151">
        <v>6.4594981102030546</v>
      </c>
      <c r="P156" s="152">
        <v>14.046248157805604</v>
      </c>
      <c r="Q156" s="150">
        <f t="shared" ref="Q156" si="695">IF(AND(M156&lt;0,N156&gt;0),"LP",IF(AND(M156&gt;0,N156&lt;0),"PL",IF(OR(M156&lt;0,N156&lt;0),"Loss",IF(ISERROR((+N156/M156-1)*100),"NA",(+N156/M156-1)*100))))</f>
        <v>-52.987413700960275</v>
      </c>
      <c r="R156" s="151">
        <f t="shared" ref="R156" si="696">IF(AND(N156&lt;0,O156&gt;0),"LP",IF(AND(N156&gt;0,O156&lt;0),"PL",IF(OR(N156&lt;0,O156&lt;0),"Loss",IF(ISERROR((+O156/N156-1)*100),"NA",(+O156/N156-1)*100))))</f>
        <v>51.667113874515749</v>
      </c>
      <c r="S156" s="152">
        <f t="shared" ref="S156" si="697">IF(AND(O156&lt;0,P156&gt;0),"LP",IF(AND(O156&gt;0,P156&lt;0),"PL",IF(OR(O156&lt;0,P156&lt;0),"Loss",IF(ISERROR((+P156/O156-1)*100),"NA",(+P156/O156-1)*100))))</f>
        <v>117.45107620078024</v>
      </c>
      <c r="T156" s="150">
        <f t="shared" ref="T156" si="698">IFERROR((IF(($E156/N156)&lt;0,"NM",($E156/N156))),"NA")</f>
        <v>142.80356938688041</v>
      </c>
      <c r="U156" s="151">
        <f t="shared" ref="U156" si="699">IFERROR((IF(($E156/O156)&lt;0,"NM",($E156/O156))),"NA")</f>
        <v>94.155921965411224</v>
      </c>
      <c r="V156" s="152">
        <f t="shared" ref="V156" si="700">IFERROR((IF(($E156/P156)&lt;0,"NM",($E156/P156))),"NA")</f>
        <v>43.299818796239819</v>
      </c>
      <c r="W156" s="150">
        <v>7.3021869364801839</v>
      </c>
      <c r="X156" s="151">
        <v>6.7766307770719365</v>
      </c>
      <c r="Y156" s="152">
        <v>5.8595784484812707</v>
      </c>
      <c r="Z156" s="150">
        <f t="shared" ref="Z156" si="701">IFERROR((IF(((($AK156*1000)+AL156)/AO156)&lt;0,"NM",(($AK156*1000)+AL156)/AO156)),"NA")</f>
        <v>62.892242247442518</v>
      </c>
      <c r="AA156" s="151">
        <f t="shared" ref="AA156" si="702">IFERROR((IF(((($AK156*1000)+AM156)/AP156)&lt;0,"NM",(($AK156*1000)+AM156)/AP156)),"NA")</f>
        <v>49.236723259872889</v>
      </c>
      <c r="AB156" s="152">
        <f t="shared" ref="AB156" si="703">IFERROR((IF(((($AK156*1000)+AN156)/AQ156)&lt;0,"NM",(($AK156*1000)+AN156)/AQ156)),"NA")</f>
        <v>26.453547568290308</v>
      </c>
      <c r="AC156" s="150">
        <v>5.1621232800914729</v>
      </c>
      <c r="AD156" s="151">
        <v>7.4659132620540092</v>
      </c>
      <c r="AE156" s="152">
        <v>14.514674649992077</v>
      </c>
      <c r="AF156" s="149">
        <v>0</v>
      </c>
      <c r="AG156" s="153">
        <v>10.62205</v>
      </c>
      <c r="AH156" s="154">
        <v>23.292120000000001</v>
      </c>
      <c r="AI156" s="154">
        <v>8.8111610000000002</v>
      </c>
      <c r="AJ156" s="155">
        <v>10.21111</v>
      </c>
      <c r="AK156" s="92">
        <v>39.524286750000009</v>
      </c>
      <c r="AL156" s="92">
        <v>-178.89999999999998</v>
      </c>
      <c r="AM156" s="92">
        <v>-294.93024995308917</v>
      </c>
      <c r="AN156" s="92">
        <v>-556.70598563316253</v>
      </c>
      <c r="AO156" s="92">
        <v>625.59999999999945</v>
      </c>
      <c r="AP156" s="92">
        <v>796.74994399999377</v>
      </c>
      <c r="AQ156" s="92">
        <v>1473.0568996000002</v>
      </c>
      <c r="AR156" s="150">
        <v>85.070531330827919</v>
      </c>
      <c r="AS156" s="151">
        <v>103.74278361357017</v>
      </c>
      <c r="AT156" s="262">
        <v>66.398279048085669</v>
      </c>
      <c r="AU156" s="150">
        <v>5.7847314502173486</v>
      </c>
      <c r="AV156" s="151">
        <v>6.3732409807372941</v>
      </c>
      <c r="AW156" s="262">
        <v>5.1962219196974031</v>
      </c>
      <c r="AX156" s="149" t="s">
        <v>1123</v>
      </c>
    </row>
    <row r="157" spans="2:50" ht="12.75">
      <c r="B157" s="104" t="s">
        <v>1345</v>
      </c>
      <c r="C157" s="105" t="s">
        <v>286</v>
      </c>
      <c r="D157" s="253" t="s">
        <v>704</v>
      </c>
      <c r="E157" s="148">
        <v>673.35</v>
      </c>
      <c r="F157" s="148">
        <v>880</v>
      </c>
      <c r="G157" s="148">
        <f t="shared" si="682"/>
        <v>30.689834410039339</v>
      </c>
      <c r="H157" s="148">
        <v>882.9</v>
      </c>
      <c r="I157" s="148">
        <f t="shared" si="683"/>
        <v>-23.734284743459057</v>
      </c>
      <c r="J157" s="148">
        <v>79.305999999999997</v>
      </c>
      <c r="K157" s="149">
        <v>0.63871176344086023</v>
      </c>
      <c r="L157" s="149">
        <v>5.6998075029868573</v>
      </c>
      <c r="M157" s="150">
        <v>3.9996973747257636</v>
      </c>
      <c r="N157" s="151">
        <v>7.7164401180238666</v>
      </c>
      <c r="O157" s="151">
        <v>14.50768868768613</v>
      </c>
      <c r="P157" s="152">
        <v>21.921738809485998</v>
      </c>
      <c r="Q157" s="150">
        <f t="shared" si="684"/>
        <v>92.925598991172137</v>
      </c>
      <c r="R157" s="151">
        <f t="shared" si="685"/>
        <v>88.010124692077071</v>
      </c>
      <c r="S157" s="152">
        <f t="shared" si="686"/>
        <v>51.104281883941873</v>
      </c>
      <c r="T157" s="150">
        <f t="shared" si="687"/>
        <v>87.26174112687093</v>
      </c>
      <c r="U157" s="151">
        <f t="shared" si="688"/>
        <v>46.413320170808987</v>
      </c>
      <c r="V157" s="152">
        <f t="shared" si="689"/>
        <v>30.716085336653464</v>
      </c>
      <c r="W157" s="150">
        <v>5.8748061119191011</v>
      </c>
      <c r="X157" s="151">
        <v>5.214745228000174</v>
      </c>
      <c r="Y157" s="152">
        <v>4.4579141899862123</v>
      </c>
      <c r="Z157" s="150">
        <f t="shared" si="690"/>
        <v>44.526658919756393</v>
      </c>
      <c r="AA157" s="151">
        <f t="shared" si="691"/>
        <v>28.098692492223762</v>
      </c>
      <c r="AB157" s="152">
        <f t="shared" si="692"/>
        <v>18.583483646755532</v>
      </c>
      <c r="AC157" s="150">
        <v>11.05768622667933</v>
      </c>
      <c r="AD157" s="151">
        <v>11.904194564533805</v>
      </c>
      <c r="AE157" s="152">
        <v>15.648871841938902</v>
      </c>
      <c r="AF157" s="149">
        <v>0</v>
      </c>
      <c r="AG157" s="153">
        <v>-9.0067570000000003</v>
      </c>
      <c r="AH157" s="154">
        <v>-4.1289920000000002</v>
      </c>
      <c r="AI157" s="154">
        <v>-3.6833040000000001</v>
      </c>
      <c r="AJ157" s="155">
        <v>-0.25183139999999998</v>
      </c>
      <c r="AK157" s="92">
        <v>53.460174600000002</v>
      </c>
      <c r="AL157" s="92">
        <v>-4030.24</v>
      </c>
      <c r="AM157" s="92">
        <v>-5499.7389366547686</v>
      </c>
      <c r="AN157" s="92">
        <v>-6959.6273713682394</v>
      </c>
      <c r="AO157" s="92">
        <v>1110.1200000000008</v>
      </c>
      <c r="AP157" s="92">
        <v>1706.8564907999953</v>
      </c>
      <c r="AQ157" s="92">
        <v>2502.2513599999984</v>
      </c>
      <c r="AR157" s="150">
        <v>50.925913318965627</v>
      </c>
      <c r="AS157" s="151">
        <v>57.471832845995081</v>
      </c>
      <c r="AT157" s="262">
        <v>44.379993791936172</v>
      </c>
      <c r="AU157" s="150">
        <v>5.3622853526958378</v>
      </c>
      <c r="AV157" s="151">
        <v>5.8577732376873923</v>
      </c>
      <c r="AW157" s="262">
        <v>4.8667974677042833</v>
      </c>
      <c r="AX157" s="149" t="s">
        <v>1124</v>
      </c>
    </row>
    <row r="158" spans="2:50" ht="12.75">
      <c r="B158" s="104" t="s">
        <v>1346</v>
      </c>
      <c r="C158" s="105" t="s">
        <v>287</v>
      </c>
      <c r="D158" s="253" t="s">
        <v>705</v>
      </c>
      <c r="E158" s="148">
        <v>2385.25</v>
      </c>
      <c r="F158" s="148">
        <v>2900</v>
      </c>
      <c r="G158" s="148">
        <f t="shared" si="682"/>
        <v>21.580547112462</v>
      </c>
      <c r="H158" s="148">
        <v>3654.75</v>
      </c>
      <c r="I158" s="148">
        <f t="shared" si="683"/>
        <v>-34.735618031329096</v>
      </c>
      <c r="J158" s="148">
        <v>56</v>
      </c>
      <c r="K158" s="149">
        <v>1.6356081242532854</v>
      </c>
      <c r="L158" s="149">
        <v>18.513098685782555</v>
      </c>
      <c r="M158" s="150">
        <v>22.137499999999996</v>
      </c>
      <c r="N158" s="151">
        <v>32.444642857142867</v>
      </c>
      <c r="O158" s="151">
        <v>39.946509979646372</v>
      </c>
      <c r="P158" s="152">
        <v>53.108308001318164</v>
      </c>
      <c r="Q158" s="150">
        <f t="shared" si="684"/>
        <v>46.559651528595694</v>
      </c>
      <c r="R158" s="151">
        <f t="shared" si="685"/>
        <v>23.122051783818385</v>
      </c>
      <c r="S158" s="152">
        <f t="shared" si="686"/>
        <v>32.948555526823299</v>
      </c>
      <c r="T158" s="150">
        <f t="shared" si="687"/>
        <v>73.517529858550262</v>
      </c>
      <c r="U158" s="151">
        <f t="shared" si="688"/>
        <v>59.711098697116157</v>
      </c>
      <c r="V158" s="152">
        <f t="shared" si="689"/>
        <v>44.912935278239281</v>
      </c>
      <c r="W158" s="150">
        <v>10.087070781824634</v>
      </c>
      <c r="X158" s="151">
        <v>8.6637885845953662</v>
      </c>
      <c r="Y158" s="152">
        <v>7.2849658563371147</v>
      </c>
      <c r="Z158" s="150">
        <f t="shared" si="690"/>
        <v>58.809790209790194</v>
      </c>
      <c r="AA158" s="151">
        <f t="shared" si="691"/>
        <v>47.003744477270764</v>
      </c>
      <c r="AB158" s="152">
        <f t="shared" si="692"/>
        <v>34.664869156173914</v>
      </c>
      <c r="AC158" s="150">
        <v>14.586017685616692</v>
      </c>
      <c r="AD158" s="151">
        <v>15.61085432470575</v>
      </c>
      <c r="AE158" s="152">
        <v>17.622485085908338</v>
      </c>
      <c r="AF158" s="149">
        <v>3.7731893931453722E-2</v>
      </c>
      <c r="AG158" s="153">
        <v>-20.868860000000002</v>
      </c>
      <c r="AH158" s="154">
        <v>-2.8905850000000002</v>
      </c>
      <c r="AI158" s="154">
        <v>14.59835</v>
      </c>
      <c r="AJ158" s="155">
        <v>28.12903</v>
      </c>
      <c r="AK158" s="92">
        <v>136.90039999999999</v>
      </c>
      <c r="AL158" s="92">
        <v>-6548.5</v>
      </c>
      <c r="AM158" s="92">
        <v>-8247.1906819718752</v>
      </c>
      <c r="AN158" s="92">
        <v>-8998.7346162668509</v>
      </c>
      <c r="AO158" s="92">
        <v>2216.5000000000005</v>
      </c>
      <c r="AP158" s="92">
        <v>2737.0842631535443</v>
      </c>
      <c r="AQ158" s="92">
        <v>3689.6624305000005</v>
      </c>
      <c r="AR158" s="150">
        <v>48.598371905646459</v>
      </c>
      <c r="AS158" s="151">
        <v>62.142216426889746</v>
      </c>
      <c r="AT158" s="262">
        <v>35.054527384403173</v>
      </c>
      <c r="AU158" s="150">
        <v>6.6100520059067094</v>
      </c>
      <c r="AV158" s="151">
        <v>9.0250363003242349</v>
      </c>
      <c r="AW158" s="262">
        <v>4.1950677114891839</v>
      </c>
      <c r="AX158" s="149" t="s">
        <v>1125</v>
      </c>
    </row>
    <row r="159" spans="2:50" ht="12.75">
      <c r="B159" s="104" t="s">
        <v>1347</v>
      </c>
      <c r="C159" s="105" t="s">
        <v>286</v>
      </c>
      <c r="D159" s="253" t="s">
        <v>761</v>
      </c>
      <c r="E159" s="148">
        <v>14040.15</v>
      </c>
      <c r="F159" s="148">
        <v>15500</v>
      </c>
      <c r="G159" s="148">
        <f t="shared" ref="G159" si="704">IF(IFERROR(((IF(F159&lt;0,"-",F159))/E159*100-100),"-")=-100,"-",(IFERROR(((IF(F159&lt;0,"-",F159))/E159*100-100),"-")))</f>
        <v>10.397680936457235</v>
      </c>
      <c r="H159" s="148">
        <v>14499</v>
      </c>
      <c r="I159" s="148">
        <f t="shared" ref="I159" si="705">IFERROR((E159/H159*100-100),"NA")</f>
        <v>-3.1647010138630236</v>
      </c>
      <c r="J159" s="148">
        <v>59.8</v>
      </c>
      <c r="K159" s="149">
        <v>10.072477658303464</v>
      </c>
      <c r="L159" s="149">
        <v>92.743872688172033</v>
      </c>
      <c r="M159" s="150">
        <v>42.901157174430502</v>
      </c>
      <c r="N159" s="151">
        <v>61.496655518394469</v>
      </c>
      <c r="O159" s="151">
        <v>111.19562639595073</v>
      </c>
      <c r="P159" s="152">
        <v>162.78199091167733</v>
      </c>
      <c r="Q159" s="150">
        <f t="shared" ref="Q159" si="706">IF(AND(M159&lt;0,N159&gt;0),"LP",IF(AND(M159&gt;0,N159&lt;0),"PL",IF(OR(M159&lt;0,N159&lt;0),"Loss",IF(ISERROR((+N159/M159-1)*100),"NA",(+N159/M159-1)*100))))</f>
        <v>43.344980808692647</v>
      </c>
      <c r="R159" s="151">
        <f t="shared" ref="R159" si="707">IF(AND(N159&lt;0,O159&gt;0),"LP",IF(AND(N159&gt;0,O159&lt;0),"PL",IF(OR(N159&lt;0,O159&lt;0),"Loss",IF(ISERROR((+O159/N159-1)*100),"NA",(+O159/N159-1)*100))))</f>
        <v>80.815729666291574</v>
      </c>
      <c r="S159" s="152">
        <f t="shared" ref="S159" si="708">IF(AND(O159&lt;0,P159&gt;0),"LP",IF(AND(O159&gt;0,P159&lt;0),"PL",IF(OR(O159&lt;0,P159&lt;0),"Loss",IF(ISERROR((+P159/O159-1)*100),"NA",(+P159/O159-1)*100))))</f>
        <v>46.392440231448838</v>
      </c>
      <c r="T159" s="150">
        <f t="shared" ref="T159" si="709">IFERROR((IF(($E159/N159)&lt;0,"NM",($E159/N159))),"NA")</f>
        <v>228.30753772943643</v>
      </c>
      <c r="U159" s="151">
        <f t="shared" ref="U159" si="710">IFERROR((IF(($E159/O159)&lt;0,"NM",($E159/O159))),"NA")</f>
        <v>126.26530786386471</v>
      </c>
      <c r="V159" s="152">
        <f t="shared" ref="V159" si="711">IFERROR((IF(($E159/P159)&lt;0,"NM",($E159/P159))),"NA")</f>
        <v>86.251248810551417</v>
      </c>
      <c r="W159" s="150">
        <v>49.538364457031591</v>
      </c>
      <c r="X159" s="151">
        <v>35.851888040552332</v>
      </c>
      <c r="Y159" s="152">
        <v>25.46285361434661</v>
      </c>
      <c r="Z159" s="150">
        <f t="shared" ref="Z159" si="712">IFERROR((IF(((($AK159*1000)+AL159)/AO159)&lt;0,"NM",(($AK159*1000)+AL159)/AO159)),"NA")</f>
        <v>120.74162234995649</v>
      </c>
      <c r="AA159" s="151">
        <f t="shared" ref="AA159" si="713">IFERROR((IF(((($AK159*1000)+AM159)/AP159)&lt;0,"NM",(($AK159*1000)+AM159)/AP159)),"NA")</f>
        <v>63.703473334010987</v>
      </c>
      <c r="AB159" s="152">
        <f t="shared" ref="AB159" si="714">IFERROR((IF(((($AK159*1000)+AN159)/AQ159)&lt;0,"NM",(($AK159*1000)+AN159)/AQ159)),"NA")</f>
        <v>47.233971711902541</v>
      </c>
      <c r="AC159" s="150">
        <v>24.683195962090835</v>
      </c>
      <c r="AD159" s="151">
        <v>32.945139543866972</v>
      </c>
      <c r="AE159" s="152">
        <v>34.52381700256629</v>
      </c>
      <c r="AF159" s="149">
        <v>2.1367293084475596E-2</v>
      </c>
      <c r="AG159" s="153">
        <v>19.21922</v>
      </c>
      <c r="AH159" s="154">
        <v>89.466759999999994</v>
      </c>
      <c r="AI159" s="154">
        <v>165.70060000000001</v>
      </c>
      <c r="AJ159" s="155">
        <v>114.0104</v>
      </c>
      <c r="AK159" s="92">
        <v>843.06637999999998</v>
      </c>
      <c r="AL159" s="92">
        <v>-736.6</v>
      </c>
      <c r="AM159" s="92">
        <v>-6141.9372089660983</v>
      </c>
      <c r="AN159" s="92">
        <v>-15005.490426925175</v>
      </c>
      <c r="AO159" s="92">
        <v>6976.2999999999884</v>
      </c>
      <c r="AP159" s="92">
        <v>13137.814925771148</v>
      </c>
      <c r="AQ159" s="92">
        <v>17531.045126243553</v>
      </c>
      <c r="AR159" s="150">
        <v>57.713583100041646</v>
      </c>
      <c r="AS159" s="151">
        <v>95.861775817334802</v>
      </c>
      <c r="AT159" s="262">
        <v>19.56539038274849</v>
      </c>
      <c r="AU159" s="150">
        <v>12.503512884766845</v>
      </c>
      <c r="AV159" s="151">
        <v>20.693147416779883</v>
      </c>
      <c r="AW159" s="262">
        <v>4.3138783527538074</v>
      </c>
      <c r="AX159" s="149" t="s">
        <v>1126</v>
      </c>
    </row>
    <row r="160" spans="2:50" ht="12.75">
      <c r="B160" s="104" t="s">
        <v>1348</v>
      </c>
      <c r="C160" s="105" t="s">
        <v>286</v>
      </c>
      <c r="D160" s="253" t="s">
        <v>706</v>
      </c>
      <c r="E160" s="148">
        <v>5555.3</v>
      </c>
      <c r="F160" s="148">
        <v>5550</v>
      </c>
      <c r="G160" s="148">
        <f t="shared" si="682"/>
        <v>-9.5404388601878054E-2</v>
      </c>
      <c r="H160" s="148">
        <v>5811.05</v>
      </c>
      <c r="I160" s="148">
        <f t="shared" si="683"/>
        <v>-4.401097908295398</v>
      </c>
      <c r="J160" s="148">
        <v>58.141999999999996</v>
      </c>
      <c r="K160" s="149">
        <v>3.8069117048984467</v>
      </c>
      <c r="L160" s="149">
        <v>26.264214002389483</v>
      </c>
      <c r="M160" s="150">
        <v>16.373017784045931</v>
      </c>
      <c r="N160" s="151">
        <v>28.694577427328777</v>
      </c>
      <c r="O160" s="151">
        <v>54.261113127150296</v>
      </c>
      <c r="P160" s="152">
        <v>90.639225538850411</v>
      </c>
      <c r="Q160" s="150">
        <f t="shared" si="684"/>
        <v>75.255275513651029</v>
      </c>
      <c r="R160" s="151">
        <f t="shared" si="685"/>
        <v>89.098840241055072</v>
      </c>
      <c r="S160" s="152">
        <f t="shared" si="686"/>
        <v>67.042694694550647</v>
      </c>
      <c r="T160" s="150">
        <f t="shared" si="687"/>
        <v>193.60103887465235</v>
      </c>
      <c r="U160" s="151">
        <f t="shared" si="688"/>
        <v>102.38087056898819</v>
      </c>
      <c r="V160" s="152">
        <f t="shared" si="689"/>
        <v>61.290241250118022</v>
      </c>
      <c r="W160" s="150">
        <v>14.278227351522323</v>
      </c>
      <c r="X160" s="151">
        <v>12.530675896592745</v>
      </c>
      <c r="Y160" s="152">
        <v>10.403665768644931</v>
      </c>
      <c r="Z160" s="150">
        <f t="shared" si="690"/>
        <v>120.56733329923514</v>
      </c>
      <c r="AA160" s="151">
        <f t="shared" si="691"/>
        <v>66.336218768592531</v>
      </c>
      <c r="AB160" s="152">
        <f t="shared" si="692"/>
        <v>41.001905107896505</v>
      </c>
      <c r="AC160" s="150">
        <v>10.645018719179234</v>
      </c>
      <c r="AD160" s="151">
        <v>13.037097704117734</v>
      </c>
      <c r="AE160" s="152">
        <v>18.54869138163922</v>
      </c>
      <c r="AF160" s="149">
        <v>0</v>
      </c>
      <c r="AG160" s="153">
        <v>42.936540000000001</v>
      </c>
      <c r="AH160" s="154">
        <v>99.300430000000006</v>
      </c>
      <c r="AI160" s="154">
        <v>149.06630000000001</v>
      </c>
      <c r="AJ160" s="155">
        <v>112.9855</v>
      </c>
      <c r="AK160" s="92">
        <v>318.63850969999999</v>
      </c>
      <c r="AL160" s="92">
        <v>-12194.93</v>
      </c>
      <c r="AM160" s="92">
        <v>-11913.056330534297</v>
      </c>
      <c r="AN160" s="92">
        <v>-12305.423425934627</v>
      </c>
      <c r="AO160" s="92">
        <v>2541.6800000000003</v>
      </c>
      <c r="AP160" s="92">
        <v>4623.8006787732011</v>
      </c>
      <c r="AQ160" s="92">
        <v>7471.1915328799951</v>
      </c>
      <c r="AR160" s="150">
        <v>47.950682113232908</v>
      </c>
      <c r="AS160" s="151">
        <v>60.326643656777932</v>
      </c>
      <c r="AT160" s="262">
        <v>35.574720569687884</v>
      </c>
      <c r="AU160" s="150">
        <v>5.2007690017033283</v>
      </c>
      <c r="AV160" s="151">
        <v>7.5465174540121449</v>
      </c>
      <c r="AW160" s="262">
        <v>2.8550205493945118</v>
      </c>
      <c r="AX160" s="149" t="s">
        <v>1127</v>
      </c>
    </row>
    <row r="161" spans="2:50" ht="12.75">
      <c r="B161" s="104" t="s">
        <v>1349</v>
      </c>
      <c r="C161" s="105" t="s">
        <v>286</v>
      </c>
      <c r="D161" s="253" t="s">
        <v>707</v>
      </c>
      <c r="E161" s="148">
        <v>440.95</v>
      </c>
      <c r="F161" s="148">
        <v>540</v>
      </c>
      <c r="G161" s="148">
        <f t="shared" si="682"/>
        <v>22.46286427032544</v>
      </c>
      <c r="H161" s="148">
        <v>705</v>
      </c>
      <c r="I161" s="148">
        <f t="shared" si="683"/>
        <v>-37.453900709219859</v>
      </c>
      <c r="J161" s="148">
        <v>176.77799999999999</v>
      </c>
      <c r="K161" s="149">
        <v>0.95221459139784936</v>
      </c>
      <c r="L161" s="149">
        <v>3.7309768697729986</v>
      </c>
      <c r="M161" s="150">
        <v>6.7497086741562793</v>
      </c>
      <c r="N161" s="151">
        <v>6.1251106088700977</v>
      </c>
      <c r="O161" s="151">
        <v>9.0078920258582524</v>
      </c>
      <c r="P161" s="152">
        <v>15.36376729462298</v>
      </c>
      <c r="Q161" s="150">
        <f t="shared" si="684"/>
        <v>-9.2537040550754845</v>
      </c>
      <c r="R161" s="151">
        <f t="shared" si="685"/>
        <v>47.064969125838239</v>
      </c>
      <c r="S161" s="152">
        <f t="shared" si="686"/>
        <v>70.558963745562366</v>
      </c>
      <c r="T161" s="150">
        <f t="shared" si="687"/>
        <v>71.990536687033355</v>
      </c>
      <c r="U161" s="151">
        <f t="shared" si="688"/>
        <v>48.951519260466185</v>
      </c>
      <c r="V161" s="152">
        <f t="shared" si="689"/>
        <v>28.700642983203991</v>
      </c>
      <c r="W161" s="150">
        <v>4.8515470374697376</v>
      </c>
      <c r="X161" s="151">
        <v>4.4813619339638384</v>
      </c>
      <c r="Y161" s="152">
        <v>3.9279283709657027</v>
      </c>
      <c r="Z161" s="150">
        <f t="shared" si="690"/>
        <v>42.467973154159559</v>
      </c>
      <c r="AA161" s="151">
        <f t="shared" si="691"/>
        <v>28.31783790724279</v>
      </c>
      <c r="AB161" s="152">
        <f t="shared" si="692"/>
        <v>19.104220051430762</v>
      </c>
      <c r="AC161" s="150">
        <v>6.8937475062529678</v>
      </c>
      <c r="AD161" s="151">
        <v>9.517810588644112</v>
      </c>
      <c r="AE161" s="152">
        <v>14.586550641689799</v>
      </c>
      <c r="AF161" s="149">
        <v>0.34017462297312617</v>
      </c>
      <c r="AG161" s="153">
        <v>-12.66587</v>
      </c>
      <c r="AH161" s="154">
        <v>-6.9431269999999996</v>
      </c>
      <c r="AI161" s="154">
        <v>-21.089829999999999</v>
      </c>
      <c r="AJ161" s="155">
        <v>-34.250360000000001</v>
      </c>
      <c r="AK161" s="92">
        <v>79.700361299999997</v>
      </c>
      <c r="AL161" s="92">
        <v>4552.7</v>
      </c>
      <c r="AM161" s="92">
        <v>3084.3510172630095</v>
      </c>
      <c r="AN161" s="92">
        <v>2922.7317444910504</v>
      </c>
      <c r="AO161" s="92">
        <v>1983.9199999999946</v>
      </c>
      <c r="AP161" s="92">
        <v>2923.4121824000322</v>
      </c>
      <c r="AQ161" s="92">
        <v>4324.8608329500057</v>
      </c>
      <c r="AR161" s="150">
        <v>55.478153007738001</v>
      </c>
      <c r="AS161" s="151">
        <v>69.616895796500415</v>
      </c>
      <c r="AT161" s="262">
        <v>41.339410218975587</v>
      </c>
      <c r="AU161" s="150">
        <v>4.5474479827376681</v>
      </c>
      <c r="AV161" s="151">
        <v>5.844451283720943</v>
      </c>
      <c r="AW161" s="262">
        <v>3.2504446817543928</v>
      </c>
      <c r="AX161" s="149" t="s">
        <v>1128</v>
      </c>
    </row>
    <row r="162" spans="2:50" ht="12.75">
      <c r="B162" s="96" t="s">
        <v>266</v>
      </c>
      <c r="C162" s="97"/>
      <c r="D162" s="98"/>
      <c r="E162" s="156"/>
      <c r="F162" s="156"/>
      <c r="G162" s="156"/>
      <c r="H162" s="156"/>
      <c r="I162" s="156"/>
      <c r="J162" s="156"/>
      <c r="K162" s="157"/>
      <c r="L162" s="157"/>
      <c r="M162" s="158"/>
      <c r="N162" s="159"/>
      <c r="O162" s="159"/>
      <c r="P162" s="160"/>
      <c r="Q162" s="158"/>
      <c r="R162" s="159"/>
      <c r="S162" s="160"/>
      <c r="T162" s="158"/>
      <c r="U162" s="159"/>
      <c r="V162" s="160"/>
      <c r="W162" s="158"/>
      <c r="X162" s="159"/>
      <c r="Y162" s="160"/>
      <c r="Z162" s="158"/>
      <c r="AA162" s="159"/>
      <c r="AB162" s="160"/>
      <c r="AC162" s="158"/>
      <c r="AD162" s="159"/>
      <c r="AE162" s="160"/>
      <c r="AF162" s="157"/>
      <c r="AG162" s="161"/>
      <c r="AH162" s="162"/>
      <c r="AI162" s="162"/>
      <c r="AJ162" s="163"/>
      <c r="AK162" s="61"/>
      <c r="AL162" s="61"/>
      <c r="AM162" s="61"/>
      <c r="AN162" s="61"/>
      <c r="AO162" s="61"/>
      <c r="AP162" s="61"/>
      <c r="AQ162" s="61"/>
      <c r="AR162" s="161"/>
      <c r="AS162" s="162"/>
      <c r="AT162" s="268"/>
      <c r="AU162" s="161"/>
      <c r="AV162" s="162"/>
      <c r="AW162" s="268"/>
      <c r="AX162" s="157"/>
    </row>
    <row r="163" spans="2:50" ht="12.75">
      <c r="B163" s="104" t="s">
        <v>510</v>
      </c>
      <c r="C163" s="105" t="s">
        <v>286</v>
      </c>
      <c r="D163" s="253" t="s">
        <v>500</v>
      </c>
      <c r="E163" s="148">
        <v>3338.3</v>
      </c>
      <c r="F163" s="148">
        <v>2935</v>
      </c>
      <c r="G163" s="148">
        <f t="shared" si="568"/>
        <v>-12.080999311026574</v>
      </c>
      <c r="H163" s="148">
        <v>3485.75</v>
      </c>
      <c r="I163" s="148">
        <f t="shared" ref="I163:I186" si="715">IFERROR((E163/H163*100-100),"NA")</f>
        <v>-4.230079609840061</v>
      </c>
      <c r="J163" s="148">
        <v>126.5</v>
      </c>
      <c r="K163" s="149">
        <v>4.8110806451612902</v>
      </c>
      <c r="L163" s="149">
        <v>7.6525837275985662</v>
      </c>
      <c r="M163" s="150">
        <v>49.208861121224928</v>
      </c>
      <c r="N163" s="151">
        <v>62.278627931862559</v>
      </c>
      <c r="O163" s="151">
        <v>75.824032849823283</v>
      </c>
      <c r="P163" s="152">
        <v>88.083344381356213</v>
      </c>
      <c r="Q163" s="150">
        <f t="shared" ref="Q163:Q186" si="716">IF(AND(M163&lt;0,N163&gt;0),"LP",IF(AND(M163&gt;0,N163&lt;0),"PL",IF(OR(M163&lt;0,N163&lt;0),"Loss",IF(ISERROR((+N163/M163-1)*100),"NA",(+N163/M163-1)*100))))</f>
        <v>26.559783162712414</v>
      </c>
      <c r="R163" s="151">
        <f t="shared" ref="R163:R186" si="717">IF(AND(N163&lt;0,O163&gt;0),"LP",IF(AND(N163&gt;0,O163&lt;0),"PL",IF(OR(N163&lt;0,O163&lt;0),"Loss",IF(ISERROR((+O163/N163-1)*100),"NA",(+O163/N163-1)*100))))</f>
        <v>21.749684230006494</v>
      </c>
      <c r="S163" s="152">
        <f t="shared" ref="S163:S186" si="718">IF(AND(O163&lt;0,P163&gt;0),"LP",IF(AND(O163&gt;0,P163&lt;0),"PL",IF(OR(O163&lt;0,P163&lt;0),"Loss",IF(ISERROR((+P163/O163-1)*100),"NA",(+P163/O163-1)*100))))</f>
        <v>16.168108013739733</v>
      </c>
      <c r="T163" s="150">
        <f t="shared" si="573"/>
        <v>53.602658100501962</v>
      </c>
      <c r="U163" s="151">
        <f t="shared" si="574"/>
        <v>44.026938089824647</v>
      </c>
      <c r="V163" s="152">
        <f t="shared" si="575"/>
        <v>37.899332994747041</v>
      </c>
      <c r="W163" s="150">
        <v>11.837744158144961</v>
      </c>
      <c r="X163" s="151">
        <v>9.8907466568911513</v>
      </c>
      <c r="Y163" s="152">
        <v>8.2823533426091362</v>
      </c>
      <c r="Z163" s="150">
        <f t="shared" si="576"/>
        <v>34.472298069867058</v>
      </c>
      <c r="AA163" s="151">
        <f t="shared" si="577"/>
        <v>29.705398240993791</v>
      </c>
      <c r="AB163" s="152">
        <f t="shared" si="578"/>
        <v>25.768650968255624</v>
      </c>
      <c r="AC163" s="150">
        <v>22.653741670828293</v>
      </c>
      <c r="AD163" s="151">
        <v>24.478228100875619</v>
      </c>
      <c r="AE163" s="152">
        <v>23.759481876376714</v>
      </c>
      <c r="AF163" s="149">
        <v>0.47738307076606062</v>
      </c>
      <c r="AG163" s="153">
        <v>46.509839999999997</v>
      </c>
      <c r="AH163" s="154">
        <v>52.90157</v>
      </c>
      <c r="AI163" s="154">
        <v>92.520179999999996</v>
      </c>
      <c r="AJ163" s="155">
        <v>60.156410000000001</v>
      </c>
      <c r="AK163" s="92">
        <v>402.68745000000001</v>
      </c>
      <c r="AL163" s="92">
        <v>1307.2000000000025</v>
      </c>
      <c r="AM163" s="92">
        <v>6479.3727650507135</v>
      </c>
      <c r="AN163" s="92">
        <v>12214.134430849152</v>
      </c>
      <c r="AO163" s="92">
        <v>11719.400000000001</v>
      </c>
      <c r="AP163" s="92">
        <v>13774.157122741275</v>
      </c>
      <c r="AQ163" s="92">
        <v>16101.020769071925</v>
      </c>
      <c r="AR163" s="150">
        <v>24.144012981083772</v>
      </c>
      <c r="AS163" s="151">
        <v>29.381103289082169</v>
      </c>
      <c r="AT163" s="262">
        <v>18.906922673085376</v>
      </c>
      <c r="AU163" s="150">
        <v>5.6375438734847112</v>
      </c>
      <c r="AV163" s="151">
        <v>7.5247379426271017</v>
      </c>
      <c r="AW163" s="262">
        <v>3.7503498043423207</v>
      </c>
      <c r="AX163" s="149" t="s">
        <v>1129</v>
      </c>
    </row>
    <row r="164" spans="2:50" ht="12.75">
      <c r="B164" s="104" t="s">
        <v>366</v>
      </c>
      <c r="C164" s="105" t="s">
        <v>287</v>
      </c>
      <c r="D164" s="253" t="s">
        <v>151</v>
      </c>
      <c r="E164" s="148">
        <v>1192.6500000000001</v>
      </c>
      <c r="F164" s="148">
        <v>1155</v>
      </c>
      <c r="G164" s="148">
        <f t="shared" si="568"/>
        <v>-3.1568356181612529</v>
      </c>
      <c r="H164" s="148">
        <v>1285.5999999999999</v>
      </c>
      <c r="I164" s="148">
        <f t="shared" si="715"/>
        <v>-7.2300871188549962</v>
      </c>
      <c r="J164" s="148">
        <v>188.5</v>
      </c>
      <c r="K164" s="149">
        <v>2.6932753882915175</v>
      </c>
      <c r="L164" s="149">
        <v>6.7582266666666673</v>
      </c>
      <c r="M164" s="150">
        <v>21.855593137525297</v>
      </c>
      <c r="N164" s="151">
        <v>31.450521495802576</v>
      </c>
      <c r="O164" s="151">
        <v>37.630933517111735</v>
      </c>
      <c r="P164" s="152">
        <v>41.49395307623422</v>
      </c>
      <c r="Q164" s="150">
        <f t="shared" si="716"/>
        <v>43.901477749433027</v>
      </c>
      <c r="R164" s="151">
        <f t="shared" si="717"/>
        <v>19.651222705906491</v>
      </c>
      <c r="S164" s="152">
        <f t="shared" si="718"/>
        <v>10.265542727941824</v>
      </c>
      <c r="T164" s="150">
        <f t="shared" si="573"/>
        <v>37.921469765109386</v>
      </c>
      <c r="U164" s="151">
        <f t="shared" si="574"/>
        <v>31.693340784588084</v>
      </c>
      <c r="V164" s="152">
        <f t="shared" si="575"/>
        <v>28.742742293288362</v>
      </c>
      <c r="W164" s="150">
        <v>4.8652060416753153</v>
      </c>
      <c r="X164" s="151">
        <v>4.3039991725260673</v>
      </c>
      <c r="Y164" s="152">
        <v>3.8112372635261913</v>
      </c>
      <c r="Z164" s="150">
        <f t="shared" si="576"/>
        <v>24.535449219795886</v>
      </c>
      <c r="AA164" s="151">
        <f t="shared" si="577"/>
        <v>19.292431904699914</v>
      </c>
      <c r="AB164" s="152">
        <f t="shared" si="578"/>
        <v>17.21279286978287</v>
      </c>
      <c r="AC164" s="150">
        <v>13.476161403119269</v>
      </c>
      <c r="AD164" s="151">
        <v>14.276875988491284</v>
      </c>
      <c r="AE164" s="152">
        <v>13.945973744232576</v>
      </c>
      <c r="AF164" s="149">
        <v>0.43713812530573815</v>
      </c>
      <c r="AG164" s="153">
        <v>35.590040000000002</v>
      </c>
      <c r="AH164" s="154">
        <v>21.222750000000001</v>
      </c>
      <c r="AI164" s="154">
        <v>57.507919999999999</v>
      </c>
      <c r="AJ164" s="155">
        <v>56.999929999999999</v>
      </c>
      <c r="AK164" s="92">
        <v>225.42715000000001</v>
      </c>
      <c r="AL164" s="92">
        <v>3667.7000000000003</v>
      </c>
      <c r="AM164" s="92">
        <v>869.93083552094095</v>
      </c>
      <c r="AN164" s="92">
        <v>-1081.4846250675128</v>
      </c>
      <c r="AO164" s="92">
        <v>9337.2999999999956</v>
      </c>
      <c r="AP164" s="92">
        <v>11729.83696163218</v>
      </c>
      <c r="AQ164" s="92">
        <v>13033.658574302157</v>
      </c>
      <c r="AR164" s="150">
        <v>22.336223098378554</v>
      </c>
      <c r="AS164" s="151">
        <v>29.090959691274278</v>
      </c>
      <c r="AT164" s="262">
        <v>15.581486505482829</v>
      </c>
      <c r="AU164" s="150">
        <v>4.0020204884602411</v>
      </c>
      <c r="AV164" s="151">
        <v>5.4308241915843372</v>
      </c>
      <c r="AW164" s="262">
        <v>2.5732167853361445</v>
      </c>
      <c r="AX164" s="149" t="s">
        <v>1130</v>
      </c>
    </row>
    <row r="165" spans="2:50" ht="12.75">
      <c r="B165" s="104" t="s">
        <v>367</v>
      </c>
      <c r="C165" s="105" t="s">
        <v>287</v>
      </c>
      <c r="D165" s="253" t="s">
        <v>152</v>
      </c>
      <c r="E165" s="148">
        <v>6182.85</v>
      </c>
      <c r="F165" s="148">
        <v>6030</v>
      </c>
      <c r="G165" s="148">
        <f t="shared" ref="G165" si="719">IF(IFERROR(((IF(F165&lt;0,"-",F165))/E165*100-100),"-")=-100,"-",(IFERROR(((IF(F165&lt;0,"-",F165))/E165*100-100),"-")))</f>
        <v>-2.47216089667387</v>
      </c>
      <c r="H165" s="148">
        <v>6440</v>
      </c>
      <c r="I165" s="148">
        <f t="shared" ref="I165" si="720">IFERROR((E165/H165*100-100),"NA")</f>
        <v>-3.9930124223602377</v>
      </c>
      <c r="J165" s="148">
        <v>119.565</v>
      </c>
      <c r="K165" s="149">
        <v>8.8548810483870959</v>
      </c>
      <c r="L165" s="149">
        <v>18.085039569892473</v>
      </c>
      <c r="M165" s="150">
        <v>106.04517147788418</v>
      </c>
      <c r="N165" s="151">
        <v>159.68783972450046</v>
      </c>
      <c r="O165" s="151">
        <v>178.146279131744</v>
      </c>
      <c r="P165" s="152">
        <v>202.86531076571933</v>
      </c>
      <c r="Q165" s="150">
        <f t="shared" ref="Q165" si="721">IF(AND(M165&lt;0,N165&gt;0),"LP",IF(AND(M165&gt;0,N165&lt;0),"PL",IF(OR(M165&lt;0,N165&lt;0),"Loss",IF(ISERROR((+N165/M165-1)*100),"NA",(+N165/M165-1)*100))))</f>
        <v>50.584734315605793</v>
      </c>
      <c r="R165" s="151">
        <f t="shared" ref="R165" si="722">IF(AND(N165&lt;0,O165&gt;0),"LP",IF(AND(N165&gt;0,O165&lt;0),"PL",IF(OR(N165&lt;0,O165&lt;0),"Loss",IF(ISERROR((+O165/N165-1)*100),"NA",(+O165/N165-1)*100))))</f>
        <v>11.55907640750149</v>
      </c>
      <c r="S165" s="152">
        <f t="shared" ref="S165" si="723">IF(AND(O165&lt;0,P165&gt;0),"LP",IF(AND(O165&gt;0,P165&lt;0),"PL",IF(OR(O165&lt;0,P165&lt;0),"Loss",IF(ISERROR((+P165/O165-1)*100),"NA",(+P165/O165-1)*100))))</f>
        <v>13.87569347754658</v>
      </c>
      <c r="T165" s="150">
        <f t="shared" ref="T165" si="724">IFERROR((IF(($E165/N165)&lt;0,"NM",($E165/N165))),"NA")</f>
        <v>38.718352071559664</v>
      </c>
      <c r="U165" s="151">
        <f t="shared" ref="U165" si="725">IFERROR((IF(($E165/O165)&lt;0,"NM",($E165/O165))),"NA")</f>
        <v>34.706590730573808</v>
      </c>
      <c r="V165" s="152">
        <f t="shared" ref="V165" si="726">IFERROR((IF(($E165/P165)&lt;0,"NM",($E165/P165))),"NA")</f>
        <v>30.477610867342005</v>
      </c>
      <c r="W165" s="150">
        <v>7.1679152128672641</v>
      </c>
      <c r="X165" s="151">
        <v>6.1790830678271087</v>
      </c>
      <c r="Y165" s="152">
        <v>5.340171879046661</v>
      </c>
      <c r="Z165" s="150">
        <f t="shared" ref="Z165" si="727">IFERROR((IF(((($AK165*1000)+AL165)/AO165)&lt;0,"NM",(($AK165*1000)+AL165)/AO165)),"NA")</f>
        <v>33.70505650189267</v>
      </c>
      <c r="AA165" s="151">
        <f t="shared" ref="AA165" si="728">IFERROR((IF(((($AK165*1000)+AM165)/AP165)&lt;0,"NM",(($AK165*1000)+AM165)/AP165)),"NA")</f>
        <v>29.617707779554497</v>
      </c>
      <c r="AB165" s="152">
        <f t="shared" ref="AB165" si="729">IFERROR((IF(((($AK165*1000)+AN165)/AQ165)&lt;0,"NM",(($AK165*1000)+AN165)/AQ165)),"NA")</f>
        <v>25.713667551871467</v>
      </c>
      <c r="AC165" s="150">
        <v>19.724478029341856</v>
      </c>
      <c r="AD165" s="151">
        <v>19.122793259979943</v>
      </c>
      <c r="AE165" s="152">
        <v>18.797667126019757</v>
      </c>
      <c r="AF165" s="149">
        <v>0.46160280643269763</v>
      </c>
      <c r="AG165" s="153">
        <v>25.714960000000001</v>
      </c>
      <c r="AH165" s="154">
        <v>23.681740000000001</v>
      </c>
      <c r="AI165" s="154">
        <v>73.96387</v>
      </c>
      <c r="AJ165" s="155">
        <v>19.070409999999999</v>
      </c>
      <c r="AK165" s="92">
        <v>741.15354374999993</v>
      </c>
      <c r="AL165" s="92">
        <v>15693.500000000002</v>
      </c>
      <c r="AM165" s="92">
        <v>22448.699270283272</v>
      </c>
      <c r="AN165" s="92">
        <v>30219.097900314329</v>
      </c>
      <c r="AO165" s="92">
        <v>22455</v>
      </c>
      <c r="AP165" s="92">
        <v>25781.949389999994</v>
      </c>
      <c r="AQ165" s="92">
        <v>29998.546107600007</v>
      </c>
      <c r="AR165" s="150">
        <v>24.370239477790349</v>
      </c>
      <c r="AS165" s="151">
        <v>29.95901285373175</v>
      </c>
      <c r="AT165" s="262">
        <v>18.781466101848949</v>
      </c>
      <c r="AU165" s="150">
        <v>4.1700386528806943</v>
      </c>
      <c r="AV165" s="151">
        <v>4.7451815563413007</v>
      </c>
      <c r="AW165" s="262">
        <v>3.5948957494200884</v>
      </c>
      <c r="AX165" s="149" t="s">
        <v>1131</v>
      </c>
    </row>
    <row r="166" spans="2:50" ht="12.75">
      <c r="B166" s="104" t="s">
        <v>1350</v>
      </c>
      <c r="C166" s="105" t="s">
        <v>286</v>
      </c>
      <c r="D166" s="253" t="s">
        <v>630</v>
      </c>
      <c r="E166" s="148">
        <v>7239</v>
      </c>
      <c r="F166" s="148">
        <v>7940</v>
      </c>
      <c r="G166" s="148">
        <f t="shared" ref="G166" si="730">IF(IFERROR(((IF(F166&lt;0,"-",F166))/E166*100-100),"-")=-100,"-",(IFERROR(((IF(F166&lt;0,"-",F166))/E166*100-100),"-")))</f>
        <v>9.6836579638071498</v>
      </c>
      <c r="H166" s="148">
        <v>7278.8</v>
      </c>
      <c r="I166" s="148">
        <f t="shared" si="715"/>
        <v>-0.54679342748804061</v>
      </c>
      <c r="J166" s="148">
        <v>143.80000000000001</v>
      </c>
      <c r="K166" s="149">
        <v>12.307871206690562</v>
      </c>
      <c r="L166" s="149">
        <v>31.031397945041814</v>
      </c>
      <c r="M166" s="150">
        <v>48.150646821532575</v>
      </c>
      <c r="N166" s="151">
        <v>62.409323112145081</v>
      </c>
      <c r="O166" s="151">
        <v>92.384760572853878</v>
      </c>
      <c r="P166" s="152">
        <v>123.96349942364098</v>
      </c>
      <c r="Q166" s="150">
        <f t="shared" si="716"/>
        <v>29.612637071027148</v>
      </c>
      <c r="R166" s="151">
        <f t="shared" si="717"/>
        <v>48.030383868841334</v>
      </c>
      <c r="S166" s="152">
        <f t="shared" si="718"/>
        <v>34.181761856582796</v>
      </c>
      <c r="T166" s="150">
        <f t="shared" ref="T166" si="731">IFERROR((IF(($E166/N166)&lt;0,"NM",($E166/N166))),"NA")</f>
        <v>115.99228511086454</v>
      </c>
      <c r="U166" s="151">
        <f t="shared" ref="U166" si="732">IFERROR((IF(($E166/O166)&lt;0,"NM",($E166/O166))),"NA")</f>
        <v>78.357079188308148</v>
      </c>
      <c r="V166" s="152">
        <f t="shared" ref="V166" si="733">IFERROR((IF(($E166/P166)&lt;0,"NM",($E166/P166))),"NA")</f>
        <v>58.396221739924968</v>
      </c>
      <c r="W166" s="150">
        <v>14.521003547019639</v>
      </c>
      <c r="X166" s="151">
        <v>12.312216679641184</v>
      </c>
      <c r="Y166" s="152">
        <v>10.195451901222951</v>
      </c>
      <c r="Z166" s="150">
        <f t="shared" ref="Z166" si="734">IFERROR((IF(((($AK166*1000)+AL166)/AO166)&lt;0,"NM",(($AK166*1000)+AL166)/AO166)),"NA")</f>
        <v>43.608768143221653</v>
      </c>
      <c r="AA166" s="151">
        <f t="shared" ref="AA166" si="735">IFERROR((IF(((($AK166*1000)+AM166)/AP166)&lt;0,"NM",(($AK166*1000)+AM166)/AP166)),"NA")</f>
        <v>35.994506877830766</v>
      </c>
      <c r="AB166" s="152">
        <f t="shared" ref="AB166" si="736">IFERROR((IF(((($AK166*1000)+AN166)/AQ166)&lt;0,"NM",(($AK166*1000)+AN166)/AQ166)),"NA")</f>
        <v>28.985498678477018</v>
      </c>
      <c r="AC166" s="150">
        <v>13.66561606066187</v>
      </c>
      <c r="AD166" s="151">
        <v>17.576028710949451</v>
      </c>
      <c r="AE166" s="152">
        <v>19.740873945533639</v>
      </c>
      <c r="AF166" s="149">
        <v>6.9070313579223649E-2</v>
      </c>
      <c r="AG166" s="153">
        <v>16.939129999999999</v>
      </c>
      <c r="AH166" s="154">
        <v>16.190239999999999</v>
      </c>
      <c r="AI166" s="154">
        <v>41.839669999999998</v>
      </c>
      <c r="AJ166" s="155">
        <v>26.97326</v>
      </c>
      <c r="AK166" s="92">
        <v>1030.1688200000001</v>
      </c>
      <c r="AL166" s="92">
        <v>12386</v>
      </c>
      <c r="AM166" s="92">
        <v>-3449.0793383030832</v>
      </c>
      <c r="AN166" s="92">
        <v>-23844.857630365048</v>
      </c>
      <c r="AO166" s="92">
        <v>23907</v>
      </c>
      <c r="AP166" s="92">
        <v>28524.345232634922</v>
      </c>
      <c r="AQ166" s="92">
        <v>34718.186964189576</v>
      </c>
      <c r="AR166" s="150">
        <v>82.091004174919945</v>
      </c>
      <c r="AS166" s="151">
        <v>112.41087360789729</v>
      </c>
      <c r="AT166" s="262">
        <v>51.771134741942603</v>
      </c>
      <c r="AU166" s="150">
        <v>6.7255749665282583</v>
      </c>
      <c r="AV166" s="151">
        <v>9.0474680975201807</v>
      </c>
      <c r="AW166" s="262">
        <v>4.4036818355363359</v>
      </c>
      <c r="AX166" s="149" t="s">
        <v>1132</v>
      </c>
    </row>
    <row r="167" spans="2:50" ht="12.75">
      <c r="B167" s="104" t="s">
        <v>368</v>
      </c>
      <c r="C167" s="105" t="s">
        <v>287</v>
      </c>
      <c r="D167" s="253" t="s">
        <v>153</v>
      </c>
      <c r="E167" s="148">
        <v>1509.75</v>
      </c>
      <c r="F167" s="148">
        <v>1500</v>
      </c>
      <c r="G167" s="148">
        <f t="shared" si="568"/>
        <v>-0.64580228514654436</v>
      </c>
      <c r="H167" s="148">
        <v>1592.55</v>
      </c>
      <c r="I167" s="148">
        <f t="shared" si="715"/>
        <v>-5.1992088160497332</v>
      </c>
      <c r="J167" s="148">
        <v>585.9</v>
      </c>
      <c r="K167" s="149">
        <v>10.60815</v>
      </c>
      <c r="L167" s="149">
        <v>26.073503655913978</v>
      </c>
      <c r="M167" s="150">
        <v>38.374941917922136</v>
      </c>
      <c r="N167" s="151">
        <v>56.047323123836385</v>
      </c>
      <c r="O167" s="151">
        <v>66.321897934801157</v>
      </c>
      <c r="P167" s="152">
        <v>73.791556310352078</v>
      </c>
      <c r="Q167" s="150">
        <f t="shared" si="716"/>
        <v>46.051877404043104</v>
      </c>
      <c r="R167" s="151">
        <f t="shared" si="717"/>
        <v>18.33196348782462</v>
      </c>
      <c r="S167" s="152">
        <f t="shared" si="718"/>
        <v>11.262733136639259</v>
      </c>
      <c r="T167" s="150">
        <f t="shared" si="573"/>
        <v>26.937058111842596</v>
      </c>
      <c r="U167" s="151">
        <f t="shared" si="574"/>
        <v>22.763974599825005</v>
      </c>
      <c r="V167" s="152">
        <f t="shared" si="575"/>
        <v>20.45965792685416</v>
      </c>
      <c r="W167" s="150">
        <v>2.9640744883437504</v>
      </c>
      <c r="X167" s="151">
        <v>2.6395242001864512</v>
      </c>
      <c r="Y167" s="152">
        <v>2.3524796133098032</v>
      </c>
      <c r="Z167" s="150">
        <f t="shared" si="576"/>
        <v>15.138607821324662</v>
      </c>
      <c r="AA167" s="151">
        <f t="shared" si="577"/>
        <v>12.063906745448577</v>
      </c>
      <c r="AB167" s="152">
        <f t="shared" si="578"/>
        <v>11.079977290336094</v>
      </c>
      <c r="AC167" s="150">
        <v>11.586669143001817</v>
      </c>
      <c r="AD167" s="151">
        <v>12.266753547576954</v>
      </c>
      <c r="AE167" s="152">
        <v>12.159290532613056</v>
      </c>
      <c r="AF167" s="149">
        <v>0.26512553118648513</v>
      </c>
      <c r="AG167" s="153">
        <v>27.003150000000002</v>
      </c>
      <c r="AH167" s="154">
        <v>41.098129999999998</v>
      </c>
      <c r="AI167" s="154">
        <v>71.533259999999999</v>
      </c>
      <c r="AJ167" s="155">
        <v>39.269399999999997</v>
      </c>
      <c r="AK167" s="92">
        <v>887.90215499999999</v>
      </c>
      <c r="AL167" s="92">
        <v>-3353.3</v>
      </c>
      <c r="AM167" s="92">
        <v>-40741.068018566228</v>
      </c>
      <c r="AN167" s="92">
        <v>-55854.304841644494</v>
      </c>
      <c r="AO167" s="92">
        <v>58430</v>
      </c>
      <c r="AP167" s="92">
        <v>70222.781463479681</v>
      </c>
      <c r="AQ167" s="92">
        <v>75094.725228729832</v>
      </c>
      <c r="AR167" s="150">
        <v>15.882013541761385</v>
      </c>
      <c r="AS167" s="151">
        <v>19.587550540508325</v>
      </c>
      <c r="AT167" s="262">
        <v>12.176476543014445</v>
      </c>
      <c r="AU167" s="150">
        <v>2.7151423150378724</v>
      </c>
      <c r="AV167" s="151">
        <v>4.0899658593885757</v>
      </c>
      <c r="AW167" s="262">
        <v>1.3403187706871691</v>
      </c>
      <c r="AX167" s="149" t="s">
        <v>1133</v>
      </c>
    </row>
    <row r="168" spans="2:50" ht="12.75">
      <c r="B168" s="104" t="s">
        <v>369</v>
      </c>
      <c r="C168" s="105" t="s">
        <v>287</v>
      </c>
      <c r="D168" s="253" t="s">
        <v>154</v>
      </c>
      <c r="E168" s="148">
        <v>368.7</v>
      </c>
      <c r="F168" s="148">
        <v>340</v>
      </c>
      <c r="G168" s="148">
        <f t="shared" si="568"/>
        <v>-7.7841063195009497</v>
      </c>
      <c r="H168" s="148">
        <v>395.65</v>
      </c>
      <c r="I168" s="148">
        <f t="shared" si="715"/>
        <v>-6.8115758877795969</v>
      </c>
      <c r="J168" s="148">
        <v>1200</v>
      </c>
      <c r="K168" s="149">
        <v>5.3405017921146953</v>
      </c>
      <c r="L168" s="149">
        <v>23.416508769414577</v>
      </c>
      <c r="M168" s="150">
        <v>6.2424999999999997</v>
      </c>
      <c r="N168" s="151">
        <v>1.8032391534286307</v>
      </c>
      <c r="O168" s="151">
        <v>5.0483641955586416</v>
      </c>
      <c r="P168" s="152">
        <v>10.404746021832231</v>
      </c>
      <c r="Q168" s="150">
        <f t="shared" si="716"/>
        <v>-71.113509756850135</v>
      </c>
      <c r="R168" s="151">
        <f t="shared" si="717"/>
        <v>179.96087961820356</v>
      </c>
      <c r="S168" s="152">
        <f t="shared" si="718"/>
        <v>106.10133537881299</v>
      </c>
      <c r="T168" s="150">
        <f t="shared" si="573"/>
        <v>204.46539179174525</v>
      </c>
      <c r="U168" s="151">
        <f t="shared" si="574"/>
        <v>73.033558142332168</v>
      </c>
      <c r="V168" s="152">
        <f t="shared" si="575"/>
        <v>35.435752033385384</v>
      </c>
      <c r="W168" s="150">
        <v>2.2364656523277562</v>
      </c>
      <c r="X168" s="151">
        <v>2.1279963893293647</v>
      </c>
      <c r="Y168" s="152">
        <v>2.0412690682612755</v>
      </c>
      <c r="Z168" s="150">
        <f t="shared" si="576"/>
        <v>19.584337144989991</v>
      </c>
      <c r="AA168" s="151">
        <f t="shared" si="577"/>
        <v>16.566880017668524</v>
      </c>
      <c r="AB168" s="152">
        <f t="shared" si="578"/>
        <v>12.861083102714163</v>
      </c>
      <c r="AC168" s="150">
        <v>1.1494751575640674</v>
      </c>
      <c r="AD168" s="151">
        <v>2.9861384161659119</v>
      </c>
      <c r="AE168" s="152">
        <v>5.8793641945878381</v>
      </c>
      <c r="AF168" s="149">
        <v>0.57651885001356118</v>
      </c>
      <c r="AG168" s="153">
        <v>6.5145189999999999</v>
      </c>
      <c r="AH168" s="154">
        <v>43.686669999999999</v>
      </c>
      <c r="AI168" s="154">
        <v>39.289760000000001</v>
      </c>
      <c r="AJ168" s="155">
        <v>47.627630000000003</v>
      </c>
      <c r="AK168" s="92">
        <v>447</v>
      </c>
      <c r="AL168" s="92">
        <v>130170</v>
      </c>
      <c r="AM168" s="92">
        <v>127303.85315276946</v>
      </c>
      <c r="AN168" s="92">
        <v>120187.14738352739</v>
      </c>
      <c r="AO168" s="92">
        <v>29471</v>
      </c>
      <c r="AP168" s="92">
        <v>34665.782123144265</v>
      </c>
      <c r="AQ168" s="92">
        <v>44101.040546408563</v>
      </c>
      <c r="AR168" s="150">
        <v>50.613901542209746</v>
      </c>
      <c r="AS168" s="151">
        <v>72.027167266537077</v>
      </c>
      <c r="AT168" s="262">
        <v>29.200635817882411</v>
      </c>
      <c r="AU168" s="150">
        <v>3.5362645093032277</v>
      </c>
      <c r="AV168" s="151">
        <v>5.1957631352990852</v>
      </c>
      <c r="AW168" s="262">
        <v>1.8767658833073697</v>
      </c>
      <c r="AX168" s="149" t="s">
        <v>1134</v>
      </c>
    </row>
    <row r="169" spans="2:50" ht="12.75">
      <c r="B169" s="104" t="s">
        <v>370</v>
      </c>
      <c r="C169" s="105" t="s">
        <v>286</v>
      </c>
      <c r="D169" s="253" t="s">
        <v>155</v>
      </c>
      <c r="E169" s="148">
        <v>1671.6</v>
      </c>
      <c r="F169" s="148">
        <v>1830</v>
      </c>
      <c r="G169" s="148">
        <f t="shared" si="568"/>
        <v>9.4759511844939084</v>
      </c>
      <c r="H169" s="148">
        <v>1682.75</v>
      </c>
      <c r="I169" s="148">
        <f t="shared" si="715"/>
        <v>-0.6626058535135968</v>
      </c>
      <c r="J169" s="148">
        <v>804.5</v>
      </c>
      <c r="K169" s="149">
        <v>15.591152329749104</v>
      </c>
      <c r="L169" s="149">
        <v>30.569398661887693</v>
      </c>
      <c r="M169" s="150">
        <v>37.759895930124529</v>
      </c>
      <c r="N169" s="151">
        <v>52.474261289723103</v>
      </c>
      <c r="O169" s="151">
        <v>58.713378843865918</v>
      </c>
      <c r="P169" s="152">
        <v>65.554710766471445</v>
      </c>
      <c r="Q169" s="150">
        <f t="shared" si="716"/>
        <v>38.968236000511801</v>
      </c>
      <c r="R169" s="151">
        <f t="shared" si="717"/>
        <v>11.889862574139221</v>
      </c>
      <c r="S169" s="152">
        <f t="shared" si="718"/>
        <v>11.652083489860798</v>
      </c>
      <c r="T169" s="150">
        <f t="shared" si="573"/>
        <v>31.855617571645109</v>
      </c>
      <c r="U169" s="151">
        <f t="shared" si="574"/>
        <v>28.470512733481364</v>
      </c>
      <c r="V169" s="152">
        <f t="shared" si="575"/>
        <v>25.499311650612224</v>
      </c>
      <c r="W169" s="150">
        <v>5.0520808074151349</v>
      </c>
      <c r="X169" s="151">
        <v>4.3783580278607968</v>
      </c>
      <c r="Y169" s="152">
        <v>3.7875522501797998</v>
      </c>
      <c r="Z169" s="150">
        <f t="shared" si="576"/>
        <v>20.537294251357086</v>
      </c>
      <c r="AA169" s="151">
        <f t="shared" si="577"/>
        <v>18.027927109077329</v>
      </c>
      <c r="AB169" s="152">
        <f t="shared" si="578"/>
        <v>15.699508330672582</v>
      </c>
      <c r="AC169" s="150">
        <v>15.859308946224996</v>
      </c>
      <c r="AD169" s="151">
        <v>15.378571045936384</v>
      </c>
      <c r="AE169" s="152">
        <v>14.853547037176051</v>
      </c>
      <c r="AF169" s="149">
        <v>0.23832818544156317</v>
      </c>
      <c r="AG169" s="153">
        <v>12.8735</v>
      </c>
      <c r="AH169" s="154">
        <v>14.00901</v>
      </c>
      <c r="AI169" s="154">
        <v>41.601019999999998</v>
      </c>
      <c r="AJ169" s="155">
        <v>34.076599999999999</v>
      </c>
      <c r="AK169" s="92">
        <v>1304.97945</v>
      </c>
      <c r="AL169" s="92">
        <v>-12968.000000000002</v>
      </c>
      <c r="AM169" s="92">
        <v>-51150.688077384111</v>
      </c>
      <c r="AN169" s="92">
        <v>-83884.423896349705</v>
      </c>
      <c r="AO169" s="92">
        <v>62910.5</v>
      </c>
      <c r="AP169" s="92">
        <v>69549.247361405985</v>
      </c>
      <c r="AQ169" s="92">
        <v>77779.189028357127</v>
      </c>
      <c r="AR169" s="150">
        <v>27.358923066226929</v>
      </c>
      <c r="AS169" s="151">
        <v>33.644563992399235</v>
      </c>
      <c r="AT169" s="262">
        <v>21.073282140054623</v>
      </c>
      <c r="AU169" s="150">
        <v>3.3493013821262219</v>
      </c>
      <c r="AV169" s="151">
        <v>3.9869467686396081</v>
      </c>
      <c r="AW169" s="262">
        <v>2.7116559956128357</v>
      </c>
      <c r="AX169" s="149" t="s">
        <v>1135</v>
      </c>
    </row>
    <row r="170" spans="2:50" ht="12.75">
      <c r="B170" s="104" t="s">
        <v>371</v>
      </c>
      <c r="C170" s="105" t="s">
        <v>287</v>
      </c>
      <c r="D170" s="253" t="s">
        <v>156</v>
      </c>
      <c r="E170" s="148">
        <v>5450.65</v>
      </c>
      <c r="F170" s="148">
        <v>4680</v>
      </c>
      <c r="G170" s="148">
        <f t="shared" si="568"/>
        <v>-14.138680707805491</v>
      </c>
      <c r="H170" s="148">
        <v>5582.85</v>
      </c>
      <c r="I170" s="148">
        <f t="shared" si="715"/>
        <v>-2.3679661821471143</v>
      </c>
      <c r="J170" s="148">
        <v>265.45</v>
      </c>
      <c r="K170" s="149">
        <v>17.059364665471925</v>
      </c>
      <c r="L170" s="149">
        <v>34.149285352449226</v>
      </c>
      <c r="M170" s="150">
        <v>64.878844666923001</v>
      </c>
      <c r="N170" s="151">
        <v>59.997700728409939</v>
      </c>
      <c r="O170" s="151">
        <v>77.734516223394223</v>
      </c>
      <c r="P170" s="152">
        <v>95.140334776739309</v>
      </c>
      <c r="Q170" s="150">
        <f t="shared" si="716"/>
        <v>-7.523475431124016</v>
      </c>
      <c r="R170" s="151">
        <f t="shared" si="717"/>
        <v>29.562492028274679</v>
      </c>
      <c r="S170" s="152">
        <f t="shared" si="718"/>
        <v>22.391364092784816</v>
      </c>
      <c r="T170" s="150">
        <f t="shared" si="573"/>
        <v>90.847648056936677</v>
      </c>
      <c r="U170" s="151">
        <f t="shared" si="574"/>
        <v>70.118787185037178</v>
      </c>
      <c r="V170" s="152">
        <f t="shared" si="575"/>
        <v>57.290632966456826</v>
      </c>
      <c r="W170" s="150">
        <v>10.661442642821878</v>
      </c>
      <c r="X170" s="151">
        <v>9.6487178375558234</v>
      </c>
      <c r="Y170" s="152">
        <v>8.6441197323441106</v>
      </c>
      <c r="Z170" s="150">
        <f t="shared" si="576"/>
        <v>62.404355488079176</v>
      </c>
      <c r="AA170" s="151">
        <f t="shared" si="577"/>
        <v>48.544113978117068</v>
      </c>
      <c r="AB170" s="152">
        <f t="shared" si="578"/>
        <v>40.491779142099595</v>
      </c>
      <c r="AC170" s="150">
        <v>12.093761688526369</v>
      </c>
      <c r="AD170" s="151">
        <v>14.446672448988634</v>
      </c>
      <c r="AE170" s="152">
        <v>15.916796990483201</v>
      </c>
      <c r="AF170" s="149">
        <v>0.28473156831026064</v>
      </c>
      <c r="AG170" s="153">
        <v>20.42708</v>
      </c>
      <c r="AH170" s="154">
        <v>61.992719999999998</v>
      </c>
      <c r="AI170" s="154">
        <v>44.729289999999999</v>
      </c>
      <c r="AJ170" s="155">
        <v>39.697569999999999</v>
      </c>
      <c r="AK170" s="92">
        <v>1427.8688225000001</v>
      </c>
      <c r="AL170" s="92">
        <v>-40620</v>
      </c>
      <c r="AM170" s="92">
        <v>-39791.993955383557</v>
      </c>
      <c r="AN170" s="92">
        <v>-43259.971476425271</v>
      </c>
      <c r="AO170" s="92">
        <v>22230</v>
      </c>
      <c r="AP170" s="92">
        <v>28594.132527999995</v>
      </c>
      <c r="AQ170" s="92">
        <v>34194.813869859994</v>
      </c>
      <c r="AR170" s="150">
        <v>35.974770706396285</v>
      </c>
      <c r="AS170" s="151">
        <v>50.424555493596898</v>
      </c>
      <c r="AT170" s="262">
        <v>21.524985919195675</v>
      </c>
      <c r="AU170" s="150">
        <v>6.2488463084191936</v>
      </c>
      <c r="AV170" s="151">
        <v>8.1100806140258364</v>
      </c>
      <c r="AW170" s="262">
        <v>4.3876120028125518</v>
      </c>
      <c r="AX170" s="149" t="s">
        <v>1136</v>
      </c>
    </row>
    <row r="171" spans="2:50" ht="12.75">
      <c r="B171" s="104" t="s">
        <v>372</v>
      </c>
      <c r="C171" s="105" t="s">
        <v>287</v>
      </c>
      <c r="D171" s="253" t="s">
        <v>157</v>
      </c>
      <c r="E171" s="148">
        <v>6754.8</v>
      </c>
      <c r="F171" s="148">
        <v>7100</v>
      </c>
      <c r="G171" s="148">
        <f t="shared" si="568"/>
        <v>5.110439983419198</v>
      </c>
      <c r="H171" s="148">
        <v>7101</v>
      </c>
      <c r="I171" s="148">
        <f t="shared" si="715"/>
        <v>-4.8753696662441826</v>
      </c>
      <c r="J171" s="148">
        <v>166.55550099999999</v>
      </c>
      <c r="K171" s="149">
        <v>13.418363851173236</v>
      </c>
      <c r="L171" s="149">
        <v>35.776128649940262</v>
      </c>
      <c r="M171" s="150">
        <v>244.74965263511672</v>
      </c>
      <c r="N171" s="151">
        <v>317.09145990140632</v>
      </c>
      <c r="O171" s="151">
        <v>353.81904284384552</v>
      </c>
      <c r="P171" s="152">
        <v>389.02165970813081</v>
      </c>
      <c r="Q171" s="150">
        <f t="shared" si="716"/>
        <v>29.557470863560265</v>
      </c>
      <c r="R171" s="151">
        <f t="shared" si="717"/>
        <v>11.582646519038686</v>
      </c>
      <c r="S171" s="152">
        <f t="shared" si="718"/>
        <v>9.9493279336639873</v>
      </c>
      <c r="T171" s="150">
        <f t="shared" si="573"/>
        <v>21.302371253077201</v>
      </c>
      <c r="U171" s="151">
        <f t="shared" si="574"/>
        <v>19.091114897908881</v>
      </c>
      <c r="V171" s="152">
        <f t="shared" si="575"/>
        <v>17.363557610308607</v>
      </c>
      <c r="W171" s="150">
        <v>4.0112268044911774</v>
      </c>
      <c r="X171" s="151">
        <v>3.3564137476618434</v>
      </c>
      <c r="Y171" s="152">
        <v>2.8423950919401424</v>
      </c>
      <c r="Z171" s="150">
        <f t="shared" si="576"/>
        <v>13.457260198305688</v>
      </c>
      <c r="AA171" s="151">
        <f t="shared" si="577"/>
        <v>11.273627881405963</v>
      </c>
      <c r="AB171" s="152">
        <f t="shared" si="578"/>
        <v>9.4080969058074793</v>
      </c>
      <c r="AC171" s="150">
        <v>20.654233861830935</v>
      </c>
      <c r="AD171" s="151">
        <v>19.143572379856995</v>
      </c>
      <c r="AE171" s="152">
        <v>17.727315557844385</v>
      </c>
      <c r="AF171" s="149">
        <v>0.31734669351840938</v>
      </c>
      <c r="AG171" s="153">
        <v>8.2578099999999992</v>
      </c>
      <c r="AH171" s="154">
        <v>11.69389</v>
      </c>
      <c r="AI171" s="154">
        <v>22.929649999999999</v>
      </c>
      <c r="AJ171" s="155">
        <v>16.504249999999999</v>
      </c>
      <c r="AK171" s="92">
        <v>1123.1170543431999</v>
      </c>
      <c r="AL171" s="92">
        <v>-68337</v>
      </c>
      <c r="AM171" s="92">
        <v>-113614.32686471844</v>
      </c>
      <c r="AN171" s="92">
        <v>-146783.3746092089</v>
      </c>
      <c r="AO171" s="92">
        <v>78380</v>
      </c>
      <c r="AP171" s="92">
        <v>89545.507275745185</v>
      </c>
      <c r="AQ171" s="92">
        <v>103775.8953281311</v>
      </c>
      <c r="AR171" s="150">
        <v>25.439787230967617</v>
      </c>
      <c r="AS171" s="151">
        <v>34.736568757160498</v>
      </c>
      <c r="AT171" s="262">
        <v>16.143005704774733</v>
      </c>
      <c r="AU171" s="150">
        <v>3.5064449579030246</v>
      </c>
      <c r="AV171" s="151">
        <v>4.3233172599390501</v>
      </c>
      <c r="AW171" s="262">
        <v>2.689572655866999</v>
      </c>
      <c r="AX171" s="149" t="s">
        <v>1137</v>
      </c>
    </row>
    <row r="172" spans="2:50" ht="12.75">
      <c r="B172" s="104" t="s">
        <v>632</v>
      </c>
      <c r="C172" s="105" t="s">
        <v>287</v>
      </c>
      <c r="D172" s="253" t="s">
        <v>631</v>
      </c>
      <c r="E172" s="148">
        <v>1268.2</v>
      </c>
      <c r="F172" s="148">
        <v>1075</v>
      </c>
      <c r="G172" s="148">
        <f t="shared" ref="G172" si="737">IF(IFERROR(((IF(F172&lt;0,"-",F172))/E172*100-100),"-")=-100,"-",(IFERROR(((IF(F172&lt;0,"-",F172))/E172*100-100),"-")))</f>
        <v>-15.234190190821636</v>
      </c>
      <c r="H172" s="148">
        <v>1521.05</v>
      </c>
      <c r="I172" s="148">
        <f t="shared" ref="I172" si="738">IFERROR((E172/H172*100-100),"NA")</f>
        <v>-16.62338516156602</v>
      </c>
      <c r="J172" s="148">
        <v>137.5</v>
      </c>
      <c r="K172" s="149">
        <v>2.0960125448028673</v>
      </c>
      <c r="L172" s="149">
        <v>4.4099261409796888</v>
      </c>
      <c r="M172" s="150">
        <v>27.793309090909091</v>
      </c>
      <c r="N172" s="151">
        <v>29.242911473041069</v>
      </c>
      <c r="O172" s="151">
        <v>30.42553371765689</v>
      </c>
      <c r="P172" s="152">
        <v>41.998446291162949</v>
      </c>
      <c r="Q172" s="150">
        <f t="shared" ref="Q172" si="739">IF(AND(M172&lt;0,N172&gt;0),"LP",IF(AND(M172&gt;0,N172&lt;0),"PL",IF(OR(M172&lt;0,N172&lt;0),"Loss",IF(ISERROR((+N172/M172-1)*100),"NA",(+N172/M172-1)*100))))</f>
        <v>5.2156523621943451</v>
      </c>
      <c r="R172" s="151">
        <f t="shared" ref="R172" si="740">IF(AND(N172&lt;0,O172&gt;0),"LP",IF(AND(N172&gt;0,O172&lt;0),"PL",IF(OR(N172&lt;0,O172&lt;0),"Loss",IF(ISERROR((+O172/N172-1)*100),"NA",(+O172/N172-1)*100))))</f>
        <v>4.0441330395780684</v>
      </c>
      <c r="S172" s="152">
        <f t="shared" ref="S172" si="741">IF(AND(O172&lt;0,P172&gt;0),"LP",IF(AND(O172&gt;0,P172&lt;0),"PL",IF(OR(O172&lt;0,P172&lt;0),"Loss",IF(ISERROR((+P172/O172-1)*100),"NA",(+P172/O172-1)*100))))</f>
        <v>38.036843267567512</v>
      </c>
      <c r="T172" s="150">
        <f t="shared" ref="T172" si="742">IFERROR((IF(($E172/N172)&lt;0,"NM",($E172/N172))),"NA")</f>
        <v>43.367774825333271</v>
      </c>
      <c r="U172" s="151">
        <f t="shared" ref="U172" si="743">IFERROR((IF(($E172/O172)&lt;0,"NM",($E172/O172))),"NA")</f>
        <v>41.682095432364555</v>
      </c>
      <c r="V172" s="152">
        <f t="shared" ref="V172" si="744">IFERROR((IF(($E172/P172)&lt;0,"NM",($E172/P172))),"NA")</f>
        <v>30.196355151043928</v>
      </c>
      <c r="W172" s="150">
        <v>6.7428258328406399</v>
      </c>
      <c r="X172" s="151">
        <v>5.9537973065791077</v>
      </c>
      <c r="Y172" s="152">
        <v>5.0828566998064186</v>
      </c>
      <c r="Z172" s="150">
        <f t="shared" ref="Z172" si="745">IFERROR((IF(((($AK172*1000)+AL172)/AO172)&lt;0,"NM",(($AK172*1000)+AL172)/AO172)),"NA")</f>
        <v>25.198030823147526</v>
      </c>
      <c r="AA172" s="151">
        <f t="shared" ref="AA172" si="746">IFERROR((IF(((($AK172*1000)+AM172)/AP172)&lt;0,"NM",(($AK172*1000)+AM172)/AP172)),"NA")</f>
        <v>16.191161193670133</v>
      </c>
      <c r="AB172" s="152">
        <f t="shared" ref="AB172" si="747">IFERROR((IF(((($AK172*1000)+AN172)/AQ172)&lt;0,"NM",(($AK172*1000)+AN172)/AQ172)),"NA")</f>
        <v>14.073920955944724</v>
      </c>
      <c r="AC172" s="150">
        <v>16.816438141359644</v>
      </c>
      <c r="AD172" s="151">
        <v>15.171489130136251</v>
      </c>
      <c r="AE172" s="152">
        <v>18.161008192314519</v>
      </c>
      <c r="AF172" s="149">
        <v>0.43368553855858694</v>
      </c>
      <c r="AG172" s="153">
        <v>23.114260000000002</v>
      </c>
      <c r="AH172" s="154">
        <v>50.787709999999997</v>
      </c>
      <c r="AI172" s="154">
        <v>53.786450000000002</v>
      </c>
      <c r="AJ172" s="155">
        <v>39.270809999999997</v>
      </c>
      <c r="AK172" s="92">
        <v>175.43625</v>
      </c>
      <c r="AL172" s="92">
        <v>0</v>
      </c>
      <c r="AM172" s="92">
        <v>0</v>
      </c>
      <c r="AN172" s="92">
        <v>0</v>
      </c>
      <c r="AO172" s="92">
        <v>6962.2999999999993</v>
      </c>
      <c r="AP172" s="92">
        <v>10835.309950998824</v>
      </c>
      <c r="AQ172" s="92">
        <v>12465.342852866954</v>
      </c>
      <c r="AR172" s="150">
        <v>25.712421905799548</v>
      </c>
      <c r="AS172" s="151">
        <v>31.563716723184179</v>
      </c>
      <c r="AT172" s="262">
        <v>19.861127088414918</v>
      </c>
      <c r="AU172" s="150">
        <v>5.3142719804933378</v>
      </c>
      <c r="AV172" s="151">
        <v>7.238843881366031</v>
      </c>
      <c r="AW172" s="262">
        <v>3.3897000796206447</v>
      </c>
      <c r="AX172" s="149" t="s">
        <v>1138</v>
      </c>
    </row>
    <row r="173" spans="2:50" ht="12.75">
      <c r="B173" s="104" t="s">
        <v>604</v>
      </c>
      <c r="C173" s="105" t="s">
        <v>286</v>
      </c>
      <c r="D173" s="253" t="s">
        <v>603</v>
      </c>
      <c r="E173" s="148">
        <v>1785.4</v>
      </c>
      <c r="F173" s="148">
        <v>2440</v>
      </c>
      <c r="G173" s="148">
        <f t="shared" ref="G173" si="748">IF(IFERROR(((IF(F173&lt;0,"-",F173))/E173*100-100),"-")=-100,"-",(IFERROR(((IF(F173&lt;0,"-",F173))/E173*100-100),"-")))</f>
        <v>36.664052873305707</v>
      </c>
      <c r="H173" s="148">
        <v>2220.9499999999998</v>
      </c>
      <c r="I173" s="148">
        <f t="shared" ref="I173" si="749">IFERROR((E173/H173*100-100),"NA")</f>
        <v>-19.610977284495362</v>
      </c>
      <c r="J173" s="148">
        <v>164.3</v>
      </c>
      <c r="K173" s="149">
        <v>3.6252981481481479</v>
      </c>
      <c r="L173" s="149">
        <v>8.7125007646356032</v>
      </c>
      <c r="M173" s="150">
        <v>50.438957660668564</v>
      </c>
      <c r="N173" s="151">
        <v>47.593531755066039</v>
      </c>
      <c r="O173" s="151">
        <v>56.08370734777327</v>
      </c>
      <c r="P173" s="152">
        <v>67.782594953043841</v>
      </c>
      <c r="Q173" s="150">
        <f t="shared" ref="Q173" si="750">IF(AND(M173&lt;0,N173&gt;0),"LP",IF(AND(M173&gt;0,N173&lt;0),"PL",IF(OR(M173&lt;0,N173&lt;0),"Loss",IF(ISERROR((+N173/M173-1)*100),"NA",(+N173/M173-1)*100))))</f>
        <v>-5.6413257481356283</v>
      </c>
      <c r="R173" s="151">
        <f t="shared" ref="R173" si="751">IF(AND(N173&lt;0,O173&gt;0),"LP",IF(AND(N173&gt;0,O173&lt;0),"PL",IF(OR(N173&lt;0,O173&lt;0),"Loss",IF(ISERROR((+O173/N173-1)*100),"NA",(+O173/N173-1)*100))))</f>
        <v>17.83892743325044</v>
      </c>
      <c r="S173" s="152">
        <f t="shared" ref="S173" si="752">IF(AND(O173&lt;0,P173&gt;0),"LP",IF(AND(O173&gt;0,P173&lt;0),"PL",IF(OR(O173&lt;0,P173&lt;0),"Loss",IF(ISERROR((+P173/O173-1)*100),"NA",(+P173/O173-1)*100))))</f>
        <v>20.859690199733304</v>
      </c>
      <c r="T173" s="150">
        <f t="shared" ref="T173" si="753">IFERROR((IF(($E173/N173)&lt;0,"NM",($E173/N173))),"NA")</f>
        <v>37.513500977156525</v>
      </c>
      <c r="U173" s="151">
        <f t="shared" ref="U173" si="754">IFERROR((IF(($E173/O173)&lt;0,"NM",($E173/O173))),"NA")</f>
        <v>31.834557386315279</v>
      </c>
      <c r="V173" s="152">
        <f t="shared" ref="V173" si="755">IFERROR((IF(($E173/P173)&lt;0,"NM",($E173/P173))),"NA")</f>
        <v>26.340095141486245</v>
      </c>
      <c r="W173" s="150">
        <v>3.3707096024893621</v>
      </c>
      <c r="X173" s="151">
        <v>3.0479828006182941</v>
      </c>
      <c r="Y173" s="152">
        <v>2.7318614410939683</v>
      </c>
      <c r="Z173" s="150">
        <f t="shared" ref="Z173" si="756">IFERROR((IF(((($AK173*1000)+AL173)/AO173)&lt;0,"NM",(($AK173*1000)+AL173)/AO173)),"NA")</f>
        <v>20.890614069568343</v>
      </c>
      <c r="AA173" s="151">
        <f t="shared" ref="AA173" si="757">IFERROR((IF(((($AK173*1000)+AM173)/AP173)&lt;0,"NM",(($AK173*1000)+AM173)/AP173)),"NA")</f>
        <v>18.562260991117657</v>
      </c>
      <c r="AB173" s="152">
        <f t="shared" ref="AB173" si="758">IFERROR((IF(((($AK173*1000)+AN173)/AQ173)&lt;0,"NM",(($AK173*1000)+AN173)/AQ173)),"NA")</f>
        <v>15.424583980879566</v>
      </c>
      <c r="AC173" s="150">
        <v>9.3974219790907139</v>
      </c>
      <c r="AD173" s="151">
        <v>10.055842579863059</v>
      </c>
      <c r="AE173" s="152">
        <v>10.938750122120101</v>
      </c>
      <c r="AF173" s="149">
        <v>0</v>
      </c>
      <c r="AG173" s="153">
        <v>-1.7769680000000001</v>
      </c>
      <c r="AH173" s="154">
        <v>-1.8876219999999999</v>
      </c>
      <c r="AI173" s="154">
        <v>7.7554449999999999</v>
      </c>
      <c r="AJ173" s="155">
        <v>-7.1820360000000001</v>
      </c>
      <c r="AK173" s="92">
        <v>303.437455</v>
      </c>
      <c r="AL173" s="92">
        <v>-21231.79</v>
      </c>
      <c r="AM173" s="92">
        <v>-15087.671990606999</v>
      </c>
      <c r="AN173" s="92">
        <v>-17676.707371016055</v>
      </c>
      <c r="AO173" s="92">
        <v>13508.730000000003</v>
      </c>
      <c r="AP173" s="92">
        <v>15534.195061009705</v>
      </c>
      <c r="AQ173" s="92">
        <v>18526.31798583451</v>
      </c>
      <c r="AR173" s="150">
        <v>40.751823400370888</v>
      </c>
      <c r="AS173" s="151">
        <v>54.68815621734516</v>
      </c>
      <c r="AT173" s="262">
        <v>26.815490583396617</v>
      </c>
      <c r="AU173" s="150">
        <v>4.6919877105035477</v>
      </c>
      <c r="AV173" s="151">
        <v>6.7772525723032082</v>
      </c>
      <c r="AW173" s="262">
        <v>2.6067228487038872</v>
      </c>
      <c r="AX173" s="149" t="s">
        <v>1139</v>
      </c>
    </row>
    <row r="174" spans="2:50" ht="12.75">
      <c r="B174" s="104" t="s">
        <v>373</v>
      </c>
      <c r="C174" s="105" t="s">
        <v>286</v>
      </c>
      <c r="D174" s="253" t="s">
        <v>158</v>
      </c>
      <c r="E174" s="148">
        <v>1685.05</v>
      </c>
      <c r="F174" s="148">
        <v>1850</v>
      </c>
      <c r="G174" s="148">
        <f t="shared" si="568"/>
        <v>9.7890270318388133</v>
      </c>
      <c r="H174" s="148">
        <v>1773.95</v>
      </c>
      <c r="I174" s="148">
        <f t="shared" si="715"/>
        <v>-5.0114152033597321</v>
      </c>
      <c r="J174" s="148">
        <v>282.26000000000005</v>
      </c>
      <c r="K174" s="149">
        <v>5.655148231780168</v>
      </c>
      <c r="L174" s="149">
        <v>20.840892903225807</v>
      </c>
      <c r="M174" s="150">
        <v>20.683454777431283</v>
      </c>
      <c r="N174" s="151">
        <v>2.4844060107740287</v>
      </c>
      <c r="O174" s="151">
        <v>47.521364267834485</v>
      </c>
      <c r="P174" s="152">
        <v>59.18788287950165</v>
      </c>
      <c r="Q174" s="150">
        <f t="shared" si="716"/>
        <v>-87.988437920511785</v>
      </c>
      <c r="R174" s="154">
        <f t="shared" si="717"/>
        <v>1812.7857548947475</v>
      </c>
      <c r="S174" s="152">
        <f t="shared" si="718"/>
        <v>24.550049838455102</v>
      </c>
      <c r="T174" s="150">
        <f t="shared" si="573"/>
        <v>678.25065335235388</v>
      </c>
      <c r="U174" s="151">
        <f t="shared" si="574"/>
        <v>35.45878839889599</v>
      </c>
      <c r="V174" s="152">
        <f t="shared" si="575"/>
        <v>28.469509602675412</v>
      </c>
      <c r="W174" s="150">
        <v>6.0589791355092872</v>
      </c>
      <c r="X174" s="151">
        <v>5.2362337135636601</v>
      </c>
      <c r="Y174" s="152">
        <v>4.4228917691111223</v>
      </c>
      <c r="Z174" s="150">
        <f t="shared" si="576"/>
        <v>35.826195844858987</v>
      </c>
      <c r="AA174" s="151">
        <f t="shared" si="577"/>
        <v>18.560949501118866</v>
      </c>
      <c r="AB174" s="152">
        <f t="shared" si="578"/>
        <v>15.378934940846657</v>
      </c>
      <c r="AC174" s="150">
        <v>0.80938236966605759</v>
      </c>
      <c r="AD174" s="151">
        <v>15.841050959886424</v>
      </c>
      <c r="AE174" s="152">
        <v>16.84191080480598</v>
      </c>
      <c r="AF174" s="149">
        <v>0.17803626005163053</v>
      </c>
      <c r="AG174" s="153">
        <v>37.988779999999998</v>
      </c>
      <c r="AH174" s="154">
        <v>74.979230000000001</v>
      </c>
      <c r="AI174" s="154">
        <v>117.1036</v>
      </c>
      <c r="AJ174" s="155">
        <v>97.312650000000005</v>
      </c>
      <c r="AK174" s="92">
        <v>473.33590700000008</v>
      </c>
      <c r="AL174" s="92">
        <v>-6688.6000000000022</v>
      </c>
      <c r="AM174" s="92">
        <v>2924.4270875951388</v>
      </c>
      <c r="AN174" s="92">
        <v>-5805.5094384404274</v>
      </c>
      <c r="AO174" s="92">
        <v>13025.309999999998</v>
      </c>
      <c r="AP174" s="92">
        <v>25659.26565658109</v>
      </c>
      <c r="AQ174" s="92">
        <v>30400.700657091191</v>
      </c>
      <c r="AR174" s="150">
        <v>23.139326559732972</v>
      </c>
      <c r="AS174" s="151">
        <v>30.485065207536561</v>
      </c>
      <c r="AT174" s="262">
        <v>15.793587911929382</v>
      </c>
      <c r="AU174" s="150">
        <v>3.1083766319521486</v>
      </c>
      <c r="AV174" s="151">
        <v>4.7798506372294254</v>
      </c>
      <c r="AW174" s="262">
        <v>1.4369026266748721</v>
      </c>
      <c r="AX174" s="149" t="s">
        <v>1140</v>
      </c>
    </row>
    <row r="175" spans="2:50" ht="12.75">
      <c r="B175" s="104" t="s">
        <v>374</v>
      </c>
      <c r="C175" s="105" t="s">
        <v>287</v>
      </c>
      <c r="D175" s="253" t="s">
        <v>159</v>
      </c>
      <c r="E175" s="148">
        <v>2695.5</v>
      </c>
      <c r="F175" s="148">
        <v>2620</v>
      </c>
      <c r="G175" s="148">
        <f t="shared" si="568"/>
        <v>-2.8009645705806037</v>
      </c>
      <c r="H175" s="148">
        <v>3087.95</v>
      </c>
      <c r="I175" s="148">
        <f t="shared" si="715"/>
        <v>-12.709078838711761</v>
      </c>
      <c r="J175" s="148">
        <v>169.40600000000001</v>
      </c>
      <c r="K175" s="149">
        <v>5.5183447909199526</v>
      </c>
      <c r="L175" s="149">
        <v>4.4690915173237746</v>
      </c>
      <c r="M175" s="150">
        <v>35.925270054896387</v>
      </c>
      <c r="N175" s="151">
        <v>43.301458001298634</v>
      </c>
      <c r="O175" s="151">
        <v>47.303425769446932</v>
      </c>
      <c r="P175" s="152">
        <v>51.523622437690626</v>
      </c>
      <c r="Q175" s="150">
        <f t="shared" si="716"/>
        <v>20.53203200736111</v>
      </c>
      <c r="R175" s="151">
        <f t="shared" si="717"/>
        <v>9.2421085868015673</v>
      </c>
      <c r="S175" s="152">
        <f t="shared" si="718"/>
        <v>8.9215455320563741</v>
      </c>
      <c r="T175" s="150">
        <f t="shared" si="573"/>
        <v>62.249636026555052</v>
      </c>
      <c r="U175" s="151">
        <f t="shared" si="574"/>
        <v>56.983187922533325</v>
      </c>
      <c r="V175" s="152">
        <f t="shared" si="575"/>
        <v>52.315809185578232</v>
      </c>
      <c r="W175" s="150">
        <v>25.688252683332959</v>
      </c>
      <c r="X175" s="151">
        <v>21.627097599575368</v>
      </c>
      <c r="Y175" s="152">
        <v>18.144235039704025</v>
      </c>
      <c r="Z175" s="150">
        <f t="shared" si="576"/>
        <v>48.763831339620765</v>
      </c>
      <c r="AA175" s="151">
        <f t="shared" si="577"/>
        <v>43.117167940437831</v>
      </c>
      <c r="AB175" s="152">
        <f t="shared" si="578"/>
        <v>39.09362951085722</v>
      </c>
      <c r="AC175" s="150">
        <v>41.266510654575747</v>
      </c>
      <c r="AD175" s="151">
        <v>37.953470818404647</v>
      </c>
      <c r="AE175" s="152">
        <v>34.682126344144933</v>
      </c>
      <c r="AF175" s="149">
        <v>0.81617510665924697</v>
      </c>
      <c r="AG175" s="153">
        <v>0.82289129999999999</v>
      </c>
      <c r="AH175" s="154">
        <v>43.248130000000003</v>
      </c>
      <c r="AI175" s="154">
        <v>76.68459</v>
      </c>
      <c r="AJ175" s="155">
        <v>42.062820000000002</v>
      </c>
      <c r="AK175" s="92">
        <v>461.88545900000003</v>
      </c>
      <c r="AL175" s="92">
        <v>-18773.400000000001</v>
      </c>
      <c r="AM175" s="92">
        <v>-18512.467949131824</v>
      </c>
      <c r="AN175" s="92">
        <v>-23001.708134253975</v>
      </c>
      <c r="AO175" s="92">
        <v>9086.9000000000015</v>
      </c>
      <c r="AP175" s="92">
        <v>10282.980358620604</v>
      </c>
      <c r="AQ175" s="92">
        <v>11226.477468505647</v>
      </c>
      <c r="AR175" s="150">
        <v>55.010481235091795</v>
      </c>
      <c r="AS175" s="151">
        <v>72.879592915089276</v>
      </c>
      <c r="AT175" s="262">
        <v>37.141369555094315</v>
      </c>
      <c r="AU175" s="150">
        <v>12.917435615927188</v>
      </c>
      <c r="AV175" s="151">
        <v>15.354386191461231</v>
      </c>
      <c r="AW175" s="262">
        <v>10.480485040393145</v>
      </c>
      <c r="AX175" s="149" t="s">
        <v>1141</v>
      </c>
    </row>
    <row r="176" spans="2:50" ht="12.75">
      <c r="B176" s="104" t="s">
        <v>1351</v>
      </c>
      <c r="C176" s="105" t="s">
        <v>286</v>
      </c>
      <c r="D176" s="253" t="s">
        <v>701</v>
      </c>
      <c r="E176" s="148">
        <v>1030.75</v>
      </c>
      <c r="F176" s="148">
        <v>1380</v>
      </c>
      <c r="G176" s="148">
        <f t="shared" ref="G176" si="759">IF(IFERROR(((IF(F176&lt;0,"-",F176))/E176*100-100),"-")=-100,"-",(IFERROR(((IF(F176&lt;0,"-",F176))/E176*100-100),"-")))</f>
        <v>33.883094833858848</v>
      </c>
      <c r="H176" s="148">
        <v>1513.75</v>
      </c>
      <c r="I176" s="148">
        <f t="shared" ref="I176" si="760">IFERROR((E176/H176*100-100),"NA")</f>
        <v>-31.907514450867041</v>
      </c>
      <c r="J176" s="148">
        <v>268.53145638095242</v>
      </c>
      <c r="K176" s="149">
        <v>3.4041254694505323</v>
      </c>
      <c r="L176" s="149">
        <v>6.8319234647550777</v>
      </c>
      <c r="M176" s="150">
        <v>12.135151851174873</v>
      </c>
      <c r="N176" s="151">
        <v>17.802756013872717</v>
      </c>
      <c r="O176" s="151">
        <v>19.115764712011714</v>
      </c>
      <c r="P176" s="152">
        <v>24.695530470172375</v>
      </c>
      <c r="Q176" s="150">
        <f t="shared" ref="Q176" si="761">IF(AND(M176&lt;0,N176&gt;0),"LP",IF(AND(M176&gt;0,N176&lt;0),"PL",IF(OR(M176&lt;0,N176&lt;0),"Loss",IF(ISERROR((+N176/M176-1)*100),"NA",(+N176/M176-1)*100))))</f>
        <v>46.704023420597984</v>
      </c>
      <c r="R176" s="151">
        <f t="shared" ref="R176" si="762">IF(AND(N176&lt;0,O176&gt;0),"LP",IF(AND(N176&gt;0,O176&lt;0),"PL",IF(OR(N176&lt;0,O176&lt;0),"Loss",IF(ISERROR((+O176/N176-1)*100),"NA",(+O176/N176-1)*100))))</f>
        <v>7.3753114243426232</v>
      </c>
      <c r="S176" s="152">
        <f t="shared" ref="S176" si="763">IF(AND(O176&lt;0,P176&gt;0),"LP",IF(AND(O176&gt;0,P176&lt;0),"PL",IF(OR(O176&lt;0,P176&lt;0),"Loss",IF(ISERROR((+P176/O176-1)*100),"NA",(+P176/O176-1)*100))))</f>
        <v>29.189341060755591</v>
      </c>
      <c r="T176" s="150">
        <f t="shared" ref="T176" si="764">IFERROR((IF(($E176/N176)&lt;0,"NM",($E176/N176))),"NA")</f>
        <v>57.89833884128911</v>
      </c>
      <c r="U176" s="151">
        <f t="shared" ref="U176" si="765">IFERROR((IF(($E176/O176)&lt;0,"NM",($E176/O176))),"NA")</f>
        <v>53.921463019070892</v>
      </c>
      <c r="V176" s="152">
        <f t="shared" ref="V176" si="766">IFERROR((IF(($E176/P176)&lt;0,"NM",($E176/P176))),"NA")</f>
        <v>41.73832188966157</v>
      </c>
      <c r="W176" s="150">
        <v>9.525957690531742</v>
      </c>
      <c r="X176" s="151">
        <v>8.3157891038510474</v>
      </c>
      <c r="Y176" s="152">
        <v>7.1434067104760564</v>
      </c>
      <c r="Z176" s="150">
        <f t="shared" ref="Z176" si="767">IFERROR((IF(((($AK176*1000)+AL176)/AO176)&lt;0,"NM",(($AK176*1000)+AL176)/AO176)),"NA")</f>
        <v>33.882369489818139</v>
      </c>
      <c r="AA176" s="151">
        <f t="shared" ref="AA176" si="768">IFERROR((IF(((($AK176*1000)+AM176)/AP176)&lt;0,"NM",(($AK176*1000)+AM176)/AP176)),"NA")</f>
        <v>32.760292240171957</v>
      </c>
      <c r="AB176" s="152">
        <f t="shared" ref="AB176" si="769">IFERROR((IF(((($AK176*1000)+AN176)/AQ176)&lt;0,"NM",(($AK176*1000)+AN176)/AQ176)),"NA")</f>
        <v>25.962115370956269</v>
      </c>
      <c r="AC176" s="150">
        <v>17.925563876647853</v>
      </c>
      <c r="AD176" s="151">
        <v>16.468083932712609</v>
      </c>
      <c r="AE176" s="152">
        <v>18.412677966006349</v>
      </c>
      <c r="AF176" s="149">
        <v>0.25907479040319253</v>
      </c>
      <c r="AG176" s="153">
        <v>-19.109279999999998</v>
      </c>
      <c r="AH176" s="154">
        <v>-23.052520000000001</v>
      </c>
      <c r="AI176" s="154">
        <v>48.565869999999997</v>
      </c>
      <c r="AJ176" s="155">
        <v>7.5153840000000001</v>
      </c>
      <c r="AK176" s="92">
        <v>284.92530179300957</v>
      </c>
      <c r="AL176" s="92">
        <v>-4247.4800000000005</v>
      </c>
      <c r="AM176" s="92">
        <v>-5310.0327422058399</v>
      </c>
      <c r="AN176" s="92">
        <v>-7547.9771224980723</v>
      </c>
      <c r="AO176" s="92">
        <v>8283.89</v>
      </c>
      <c r="AP176" s="92">
        <v>8535.1884836951649</v>
      </c>
      <c r="AQ176" s="92">
        <v>10683.926201977076</v>
      </c>
      <c r="AR176" s="150"/>
      <c r="AS176" s="151"/>
      <c r="AT176" s="262"/>
      <c r="AU176" s="150"/>
      <c r="AV176" s="151"/>
      <c r="AW176" s="262"/>
      <c r="AX176" s="149" t="s">
        <v>1142</v>
      </c>
    </row>
    <row r="177" spans="2:50" ht="12.75">
      <c r="B177" s="104" t="s">
        <v>1352</v>
      </c>
      <c r="C177" s="105" t="s">
        <v>286</v>
      </c>
      <c r="D177" s="253" t="s">
        <v>682</v>
      </c>
      <c r="E177" s="148">
        <v>555.4</v>
      </c>
      <c r="F177" s="148">
        <v>680</v>
      </c>
      <c r="G177" s="148">
        <f t="shared" ref="G177" si="770">IF(IFERROR(((IF(F177&lt;0,"-",F177))/E177*100-100),"-")=-100,"-",(IFERROR(((IF(F177&lt;0,"-",F177))/E177*100-100),"-")))</f>
        <v>22.43428159884769</v>
      </c>
      <c r="H177" s="148">
        <v>724.55</v>
      </c>
      <c r="I177" s="148">
        <f t="shared" ref="I177" si="771">IFERROR((E177/H177*100-100),"NA")</f>
        <v>-23.345524808501821</v>
      </c>
      <c r="J177" s="148">
        <v>242.37</v>
      </c>
      <c r="K177" s="149">
        <v>1.5754049999999997</v>
      </c>
      <c r="L177" s="149">
        <v>25.746388339307046</v>
      </c>
      <c r="M177" s="150">
        <v>21.553704280445743</v>
      </c>
      <c r="N177" s="151">
        <v>17.356530577464067</v>
      </c>
      <c r="O177" s="151">
        <v>24.034273749283916</v>
      </c>
      <c r="P177" s="152">
        <v>31.855572533700315</v>
      </c>
      <c r="Q177" s="150">
        <f t="shared" ref="Q177" si="772">IF(AND(M177&lt;0,N177&gt;0),"LP",IF(AND(M177&gt;0,N177&lt;0),"PL",IF(OR(M177&lt;0,N177&lt;0),"Loss",IF(ISERROR((+N177/M177-1)*100),"NA",(+N177/M177-1)*100))))</f>
        <v>-19.473096820714453</v>
      </c>
      <c r="R177" s="151">
        <f t="shared" ref="R177" si="773">IF(AND(N177&lt;0,O177&gt;0),"LP",IF(AND(N177&gt;0,O177&lt;0),"PL",IF(OR(N177&lt;0,O177&lt;0),"Loss",IF(ISERROR((+O177/N177-1)*100),"NA",(+O177/N177-1)*100))))</f>
        <v>38.473951588518005</v>
      </c>
      <c r="S177" s="152">
        <f t="shared" ref="S177" si="774">IF(AND(O177&lt;0,P177&gt;0),"LP",IF(AND(O177&gt;0,P177&lt;0),"PL",IF(OR(O177&lt;0,P177&lt;0),"Loss",IF(ISERROR((+P177/O177-1)*100),"NA",(+P177/O177-1)*100))))</f>
        <v>32.542272198465859</v>
      </c>
      <c r="T177" s="150">
        <f t="shared" ref="T177" si="775">IFERROR((IF(($E177/N177)&lt;0,"NM",($E177/N177))),"NA")</f>
        <v>31.999482703135278</v>
      </c>
      <c r="U177" s="151">
        <f t="shared" ref="U177" si="776">IFERROR((IF(($E177/O177)&lt;0,"NM",($E177/O177))),"NA")</f>
        <v>23.108665807576056</v>
      </c>
      <c r="V177" s="152">
        <f t="shared" ref="V177" si="777">IFERROR((IF(($E177/P177)&lt;0,"NM",($E177/P177))),"NA")</f>
        <v>17.4349401321366</v>
      </c>
      <c r="W177" s="150">
        <v>4.1733207793786109</v>
      </c>
      <c r="X177" s="151">
        <v>3.5671078690229181</v>
      </c>
      <c r="Y177" s="152">
        <v>2.9798356498390715</v>
      </c>
      <c r="Z177" s="150">
        <f t="shared" ref="Z177" si="778">IFERROR((IF(((($AK177*1000)+AL177)/AO177)&lt;0,"NM",(($AK177*1000)+AL177)/AO177)),"NA")</f>
        <v>16.050618234849413</v>
      </c>
      <c r="AA177" s="151">
        <f t="shared" ref="AA177" si="779">IFERROR((IF(((($AK177*1000)+AM177)/AP177)&lt;0,"NM",(($AK177*1000)+AM177)/AP177)),"NA")</f>
        <v>12.964222430621939</v>
      </c>
      <c r="AB177" s="152">
        <f t="shared" ref="AB177" si="780">IFERROR((IF(((($AK177*1000)+AN177)/AQ177)&lt;0,"NM",(($AK177*1000)+AN177)/AQ177)),"NA")</f>
        <v>10.503282338575124</v>
      </c>
      <c r="AC177" s="150">
        <v>13.882468244733406</v>
      </c>
      <c r="AD177" s="151">
        <v>16.645165681258899</v>
      </c>
      <c r="AE177" s="152">
        <v>18.624280124506615</v>
      </c>
      <c r="AF177" s="149">
        <v>0.17464890169247388</v>
      </c>
      <c r="AG177" s="153">
        <v>11.50371</v>
      </c>
      <c r="AH177" s="154">
        <v>29.222899999999999</v>
      </c>
      <c r="AI177" s="154">
        <v>58.844560000000001</v>
      </c>
      <c r="AJ177" s="155">
        <v>37.000500000000002</v>
      </c>
      <c r="AK177" s="92">
        <v>131.86139849999998</v>
      </c>
      <c r="AL177" s="92">
        <v>8904.6099999999969</v>
      </c>
      <c r="AM177" s="92">
        <v>8188.0557892799825</v>
      </c>
      <c r="AN177" s="92">
        <v>4945.2072564043428</v>
      </c>
      <c r="AO177" s="92">
        <v>8770.1300000000047</v>
      </c>
      <c r="AP177" s="92">
        <v>10802.765460000002</v>
      </c>
      <c r="AQ177" s="92">
        <v>13025.128845100007</v>
      </c>
      <c r="AR177" s="150">
        <v>15.773944541643912</v>
      </c>
      <c r="AS177" s="151">
        <v>21.110954943640884</v>
      </c>
      <c r="AT177" s="262">
        <v>10.436934139646938</v>
      </c>
      <c r="AU177" s="150">
        <v>2.5345354160933797</v>
      </c>
      <c r="AV177" s="151">
        <v>3.2819899469224878</v>
      </c>
      <c r="AW177" s="262">
        <v>1.7870808852642717</v>
      </c>
      <c r="AX177" s="149" t="s">
        <v>1143</v>
      </c>
    </row>
    <row r="178" spans="2:50" ht="12.75">
      <c r="B178" s="104" t="s">
        <v>375</v>
      </c>
      <c r="C178" s="105" t="s">
        <v>287</v>
      </c>
      <c r="D178" s="253" t="s">
        <v>160</v>
      </c>
      <c r="E178" s="148">
        <v>1477.5</v>
      </c>
      <c r="F178" s="148">
        <v>1310</v>
      </c>
      <c r="G178" s="148">
        <f t="shared" si="568"/>
        <v>-11.336717428087979</v>
      </c>
      <c r="H178" s="148">
        <v>1527.95</v>
      </c>
      <c r="I178" s="148">
        <f t="shared" si="715"/>
        <v>-3.3018096141889401</v>
      </c>
      <c r="J178" s="148">
        <v>253.7</v>
      </c>
      <c r="K178" s="149">
        <v>4.4823364396654721</v>
      </c>
      <c r="L178" s="149">
        <v>8.4093513978494627</v>
      </c>
      <c r="M178" s="150">
        <v>20.793373333721171</v>
      </c>
      <c r="N178" s="151">
        <v>20.790219472724804</v>
      </c>
      <c r="O178" s="151">
        <v>33.52716295404074</v>
      </c>
      <c r="P178" s="152">
        <v>44.446761817795121</v>
      </c>
      <c r="Q178" s="150">
        <f t="shared" si="716"/>
        <v>-1.5167625501399939E-2</v>
      </c>
      <c r="R178" s="151">
        <f t="shared" si="717"/>
        <v>61.264112666178661</v>
      </c>
      <c r="S178" s="152">
        <f t="shared" si="718"/>
        <v>32.569409104859368</v>
      </c>
      <c r="T178" s="150">
        <f t="shared" si="573"/>
        <v>71.067070837725808</v>
      </c>
      <c r="U178" s="151">
        <f t="shared" si="574"/>
        <v>44.068745155245225</v>
      </c>
      <c r="V178" s="152">
        <f t="shared" si="575"/>
        <v>33.242016731316845</v>
      </c>
      <c r="W178" s="150">
        <v>5.9196225950263655</v>
      </c>
      <c r="X178" s="151">
        <v>5.3129316101669239</v>
      </c>
      <c r="Y178" s="152">
        <v>4.6774365162719471</v>
      </c>
      <c r="Z178" s="150">
        <f t="shared" si="576"/>
        <v>29.557375243776498</v>
      </c>
      <c r="AA178" s="151">
        <f t="shared" si="577"/>
        <v>23.187837024651692</v>
      </c>
      <c r="AB178" s="152">
        <f t="shared" si="578"/>
        <v>19.486068222199897</v>
      </c>
      <c r="AC178" s="150">
        <v>8.6650036104688226</v>
      </c>
      <c r="AD178" s="151">
        <v>12.707175647797641</v>
      </c>
      <c r="AE178" s="152">
        <v>14.965914777694289</v>
      </c>
      <c r="AF178" s="149">
        <v>0.5249788998865238</v>
      </c>
      <c r="AG178" s="153">
        <v>35.519379999999998</v>
      </c>
      <c r="AH178" s="154">
        <v>23.315110000000001</v>
      </c>
      <c r="AI178" s="154">
        <v>60.127879999999998</v>
      </c>
      <c r="AJ178" s="155">
        <v>32.707599999999999</v>
      </c>
      <c r="AK178" s="92">
        <v>375.17156</v>
      </c>
      <c r="AL178" s="92">
        <v>11305.9</v>
      </c>
      <c r="AM178" s="92">
        <v>23490.871003648623</v>
      </c>
      <c r="AN178" s="92">
        <v>16529.963260402161</v>
      </c>
      <c r="AO178" s="92">
        <v>13075.500000000015</v>
      </c>
      <c r="AP178" s="92">
        <v>17192.739045898008</v>
      </c>
      <c r="AQ178" s="92">
        <v>20101.619207827069</v>
      </c>
      <c r="AR178" s="150">
        <v>32.452673368971496</v>
      </c>
      <c r="AS178" s="151">
        <v>45.944500235930519</v>
      </c>
      <c r="AT178" s="262">
        <v>18.960846502012473</v>
      </c>
      <c r="AU178" s="150">
        <v>3.5839745223910344</v>
      </c>
      <c r="AV178" s="151">
        <v>4.4658700900491093</v>
      </c>
      <c r="AW178" s="262">
        <v>2.7020789547329596</v>
      </c>
      <c r="AX178" s="149" t="s">
        <v>1144</v>
      </c>
    </row>
    <row r="179" spans="2:50" ht="12.75">
      <c r="B179" s="104" t="s">
        <v>1353</v>
      </c>
      <c r="C179" s="105" t="s">
        <v>286</v>
      </c>
      <c r="D179" s="253" t="s">
        <v>558</v>
      </c>
      <c r="E179" s="148">
        <v>464</v>
      </c>
      <c r="F179" s="148">
        <v>505</v>
      </c>
      <c r="G179" s="148">
        <f t="shared" ref="G179" si="781">IF(IFERROR(((IF(F179&lt;0,"-",F179))/E179*100-100),"-")=-100,"-",(IFERROR(((IF(F179&lt;0,"-",F179))/E179*100-100),"-")))</f>
        <v>8.8362068965517295</v>
      </c>
      <c r="H179" s="148">
        <v>517.9</v>
      </c>
      <c r="I179" s="148">
        <f t="shared" ref="I179" si="782">IFERROR((E179/H179*100-100),"NA")</f>
        <v>-10.407414558795125</v>
      </c>
      <c r="J179" s="148">
        <v>532.18499999999995</v>
      </c>
      <c r="K179" s="149">
        <v>2.9467280555555551</v>
      </c>
      <c r="L179" s="149">
        <v>15.197867718040619</v>
      </c>
      <c r="M179" s="150">
        <v>14.786967418546366</v>
      </c>
      <c r="N179" s="151">
        <v>3.0166156131068411</v>
      </c>
      <c r="O179" s="151">
        <v>7.2382927659178833</v>
      </c>
      <c r="P179" s="152">
        <v>12.897963918938544</v>
      </c>
      <c r="Q179" s="150">
        <f t="shared" ref="Q179" si="783">IF(AND(M179&lt;0,N179&gt;0),"LP",IF(AND(M179&gt;0,N179&lt;0),"PL",IF(OR(M179&lt;0,N179&lt;0),"Loss",IF(ISERROR((+N179/M179-1)*100),"NA",(+N179/M179-1)*100))))</f>
        <v>-79.599497802887626</v>
      </c>
      <c r="R179" s="151">
        <f t="shared" ref="R179" si="784">IF(AND(N179&lt;0,O179&gt;0),"LP",IF(AND(N179&gt;0,O179&lt;0),"PL",IF(OR(N179&lt;0,O179&lt;0),"Loss",IF(ISERROR((+O179/N179-1)*100),"NA",(+O179/N179-1)*100))))</f>
        <v>139.94746743563712</v>
      </c>
      <c r="S179" s="152">
        <f t="shared" ref="S179" si="785">IF(AND(O179&lt;0,P179&gt;0),"LP",IF(AND(O179&gt;0,P179&lt;0),"PL",IF(OR(O179&lt;0,P179&lt;0),"Loss",IF(ISERROR((+P179/O179-1)*100),"NA",(+P179/O179-1)*100))))</f>
        <v>78.190691314251652</v>
      </c>
      <c r="T179" s="150">
        <f t="shared" ref="T179" si="786">IFERROR((IF(($E179/N179)&lt;0,"NM",($E179/N179))),"NA")</f>
        <v>153.81475783125114</v>
      </c>
      <c r="U179" s="151">
        <f t="shared" ref="U179" si="787">IFERROR((IF(($E179/O179)&lt;0,"NM",($E179/O179))),"NA")</f>
        <v>64.103513771200781</v>
      </c>
      <c r="V179" s="152">
        <f t="shared" ref="V179" si="788">IFERROR((IF(($E179/P179)&lt;0,"NM",($E179/P179))),"NA")</f>
        <v>35.974670336818988</v>
      </c>
      <c r="W179" s="150">
        <v>6.0729678703246979</v>
      </c>
      <c r="X179" s="151">
        <v>5.6234180639579714</v>
      </c>
      <c r="Y179" s="152">
        <v>4.9680999551767826</v>
      </c>
      <c r="Z179" s="150">
        <f t="shared" ref="Z179" si="789">IFERROR((IF(((($AK179*1000)+AL179)/AO179)&lt;0,"NM",(($AK179*1000)+AL179)/AO179)),"NA")</f>
        <v>34.678641575562693</v>
      </c>
      <c r="AA179" s="151">
        <f t="shared" ref="AA179" si="790">IFERROR((IF(((($AK179*1000)+AM179)/AP179)&lt;0,"NM",(($AK179*1000)+AM179)/AP179)),"NA")</f>
        <v>23.972142277974832</v>
      </c>
      <c r="AB179" s="152">
        <f t="shared" ref="AB179" si="791">IFERROR((IF(((($AK179*1000)+AN179)/AQ179)&lt;0,"NM",(($AK179*1000)+AN179)/AQ179)),"NA")</f>
        <v>18.159437643694513</v>
      </c>
      <c r="AC179" s="150">
        <v>3.9805638540108781</v>
      </c>
      <c r="AD179" s="151">
        <v>9.1095689071032595</v>
      </c>
      <c r="AE179" s="152">
        <v>14.664445978961632</v>
      </c>
      <c r="AF179" s="149">
        <v>8.4621275410749097E-2</v>
      </c>
      <c r="AG179" s="153">
        <v>9.4985250000000008</v>
      </c>
      <c r="AH179" s="154">
        <v>18.306979999999999</v>
      </c>
      <c r="AI179" s="154">
        <v>17.587430000000001</v>
      </c>
      <c r="AJ179" s="155">
        <v>7.8693489999999997</v>
      </c>
      <c r="AK179" s="92">
        <v>246.64113824999995</v>
      </c>
      <c r="AL179" s="92">
        <v>22985.300000000003</v>
      </c>
      <c r="AM179" s="92">
        <v>22256.617613052233</v>
      </c>
      <c r="AN179" s="92">
        <v>23623.735207918318</v>
      </c>
      <c r="AO179" s="92">
        <v>7775</v>
      </c>
      <c r="AP179" s="92">
        <v>11217.093272056482</v>
      </c>
      <c r="AQ179" s="92">
        <v>14882.887827298007</v>
      </c>
      <c r="AR179" s="150">
        <v>37.860522902532225</v>
      </c>
      <c r="AS179" s="151">
        <v>60.892214552928721</v>
      </c>
      <c r="AT179" s="262">
        <v>14.828831252135725</v>
      </c>
      <c r="AU179" s="150">
        <v>4.5095945812639071</v>
      </c>
      <c r="AV179" s="151">
        <v>6.5978457674779101</v>
      </c>
      <c r="AW179" s="262">
        <v>2.4213433950499037</v>
      </c>
      <c r="AX179" s="149" t="s">
        <v>1145</v>
      </c>
    </row>
    <row r="180" spans="2:50" ht="12.75">
      <c r="B180" s="104" t="s">
        <v>376</v>
      </c>
      <c r="C180" s="105" t="s">
        <v>287</v>
      </c>
      <c r="D180" s="253" t="s">
        <v>161</v>
      </c>
      <c r="E180" s="148">
        <v>2221.5</v>
      </c>
      <c r="F180" s="148">
        <v>2050</v>
      </c>
      <c r="G180" s="148">
        <f t="shared" si="568"/>
        <v>-7.7200090029259485</v>
      </c>
      <c r="H180" s="148">
        <v>2312</v>
      </c>
      <c r="I180" s="148">
        <f t="shared" si="715"/>
        <v>-3.9143598615916915</v>
      </c>
      <c r="J180" s="148">
        <v>452.5</v>
      </c>
      <c r="K180" s="149">
        <v>11.825819892473117</v>
      </c>
      <c r="L180" s="149">
        <v>37.574380310633217</v>
      </c>
      <c r="M180" s="150">
        <v>8.6050549450548797</v>
      </c>
      <c r="N180" s="151">
        <v>41.528712871287098</v>
      </c>
      <c r="O180" s="151">
        <v>59.157405444172085</v>
      </c>
      <c r="P180" s="152">
        <v>69.929240228020475</v>
      </c>
      <c r="Q180" s="150">
        <f t="shared" si="716"/>
        <v>382.60834052143576</v>
      </c>
      <c r="R180" s="151">
        <f t="shared" si="717"/>
        <v>42.449407540086412</v>
      </c>
      <c r="S180" s="152">
        <f t="shared" si="718"/>
        <v>18.208768121201601</v>
      </c>
      <c r="T180" s="150">
        <f t="shared" si="573"/>
        <v>53.493109860766779</v>
      </c>
      <c r="U180" s="151">
        <f t="shared" si="574"/>
        <v>37.552356857443144</v>
      </c>
      <c r="V180" s="152">
        <f t="shared" si="575"/>
        <v>31.767826916984728</v>
      </c>
      <c r="W180" s="150">
        <v>7.0655578531915566</v>
      </c>
      <c r="X180" s="151">
        <v>6.0285486685801901</v>
      </c>
      <c r="Y180" s="152">
        <v>5.100945533536513</v>
      </c>
      <c r="Z180" s="150">
        <f t="shared" si="576"/>
        <v>28.04196305820405</v>
      </c>
      <c r="AA180" s="151">
        <f t="shared" si="577"/>
        <v>21.607443156169573</v>
      </c>
      <c r="AB180" s="152">
        <f t="shared" si="578"/>
        <v>18.199705408657607</v>
      </c>
      <c r="AC180" s="150">
        <v>14.111709852694606</v>
      </c>
      <c r="AD180" s="151">
        <v>17.325116147183664</v>
      </c>
      <c r="AE180" s="152">
        <v>17.395243717449816</v>
      </c>
      <c r="AF180" s="149">
        <v>0.11253657438667568</v>
      </c>
      <c r="AG180" s="153">
        <v>40.219650000000001</v>
      </c>
      <c r="AH180" s="154">
        <v>39.000129999999999</v>
      </c>
      <c r="AI180" s="154">
        <v>96.193579999999997</v>
      </c>
      <c r="AJ180" s="155">
        <v>67.907480000000007</v>
      </c>
      <c r="AK180" s="92">
        <v>989.82112499999994</v>
      </c>
      <c r="AL180" s="92">
        <v>17788.299999999996</v>
      </c>
      <c r="AM180" s="92">
        <v>569.02055685151936</v>
      </c>
      <c r="AN180" s="92">
        <v>-25342.233275293482</v>
      </c>
      <c r="AO180" s="92">
        <v>35932.200000000012</v>
      </c>
      <c r="AP180" s="92">
        <v>45835.601112020755</v>
      </c>
      <c r="AQ180" s="92">
        <v>52994.203481222474</v>
      </c>
      <c r="AR180" s="150">
        <v>38.972714716766248</v>
      </c>
      <c r="AS180" s="151">
        <v>54.279582583171077</v>
      </c>
      <c r="AT180" s="262">
        <v>23.665846850361419</v>
      </c>
      <c r="AU180" s="150">
        <v>3.9066225446900553</v>
      </c>
      <c r="AV180" s="151">
        <v>5.4205018496306572</v>
      </c>
      <c r="AW180" s="262">
        <v>2.3927432397494539</v>
      </c>
      <c r="AX180" s="149" t="s">
        <v>1146</v>
      </c>
    </row>
    <row r="181" spans="2:50" ht="12.75">
      <c r="B181" s="104" t="s">
        <v>754</v>
      </c>
      <c r="C181" s="105" t="s">
        <v>286</v>
      </c>
      <c r="D181" s="253" t="s">
        <v>751</v>
      </c>
      <c r="E181" s="148">
        <v>2591.1</v>
      </c>
      <c r="F181" s="148">
        <v>2760</v>
      </c>
      <c r="G181" s="148">
        <f t="shared" ref="G181" si="792">IF(IFERROR(((IF(F181&lt;0,"-",F181))/E181*100-100),"-")=-100,"-",(IFERROR(((IF(F181&lt;0,"-",F181))/E181*100-100),"-")))</f>
        <v>6.5184670603218677</v>
      </c>
      <c r="H181" s="148">
        <v>2780</v>
      </c>
      <c r="I181" s="148">
        <f t="shared" ref="I181" si="793">IFERROR((E181/H181*100-100),"NA")</f>
        <v>-6.7949640287769881</v>
      </c>
      <c r="J181" s="148">
        <v>400.58800000000002</v>
      </c>
      <c r="K181" s="149">
        <v>12.847292685782556</v>
      </c>
      <c r="L181" s="149">
        <v>19.73392009557945</v>
      </c>
      <c r="M181" s="150">
        <v>34.489676990302883</v>
      </c>
      <c r="N181" s="151">
        <v>47.752251662579191</v>
      </c>
      <c r="O181" s="151">
        <v>54.487863286552226</v>
      </c>
      <c r="P181" s="152">
        <v>62.44612403559519</v>
      </c>
      <c r="Q181" s="150">
        <f t="shared" ref="Q181" si="794">IF(AND(M181&lt;0,N181&gt;0),"LP",IF(AND(M181&gt;0,N181&lt;0),"PL",IF(OR(M181&lt;0,N181&lt;0),"Loss",IF(ISERROR((+N181/M181-1)*100),"NA",(+N181/M181-1)*100))))</f>
        <v>38.45375146889667</v>
      </c>
      <c r="R181" s="151">
        <f t="shared" ref="R181" si="795">IF(AND(N181&lt;0,O181&gt;0),"LP",IF(AND(N181&gt;0,O181&lt;0),"PL",IF(OR(N181&lt;0,O181&lt;0),"Loss",IF(ISERROR((+O181/N181-1)*100),"NA",(+O181/N181-1)*100))))</f>
        <v>14.1053277897079</v>
      </c>
      <c r="S181" s="152">
        <f t="shared" ref="S181" si="796">IF(AND(O181&lt;0,P181&gt;0),"LP",IF(AND(O181&gt;0,P181&lt;0),"PL",IF(OR(O181&lt;0,P181&lt;0),"Loss",IF(ISERROR((+P181/O181-1)*100),"NA",(+P181/O181-1)*100))))</f>
        <v>14.605565843517088</v>
      </c>
      <c r="T181" s="150">
        <f t="shared" ref="T181" si="797">IFERROR((IF(($E181/N181)&lt;0,"NM",($E181/N181))),"NA")</f>
        <v>54.261315640336647</v>
      </c>
      <c r="U181" s="151">
        <f t="shared" ref="U181" si="798">IFERROR((IF(($E181/O181)&lt;0,"NM",($E181/O181))),"NA")</f>
        <v>47.553709096159245</v>
      </c>
      <c r="V181" s="152">
        <f t="shared" ref="V181" si="799">IFERROR((IF(($E181/P181)&lt;0,"NM",($E181/P181))),"NA")</f>
        <v>41.493367923412436</v>
      </c>
      <c r="W181" s="150">
        <v>11.085709426798283</v>
      </c>
      <c r="X181" s="151">
        <v>9.4302884122746402</v>
      </c>
      <c r="Y181" s="152">
        <v>8.0335495960653294</v>
      </c>
      <c r="Z181" s="150">
        <f t="shared" ref="Z181" si="800">IFERROR((IF(((($AK181*1000)+AL181)/AO181)&lt;0,"NM",(($AK181*1000)+AL181)/AO181)),"NA")</f>
        <v>40.995625297820965</v>
      </c>
      <c r="AA181" s="151">
        <f t="shared" ref="AA181" si="801">IFERROR((IF(((($AK181*1000)+AM181)/AP181)&lt;0,"NM",(($AK181*1000)+AM181)/AP181)),"NA")</f>
        <v>34.714653065323745</v>
      </c>
      <c r="AB181" s="152">
        <f t="shared" ref="AB181" si="802">IFERROR((IF(((($AK181*1000)+AN181)/AQ181)&lt;0,"NM",(($AK181*1000)+AN181)/AQ181)),"NA")</f>
        <v>29.580486801839161</v>
      </c>
      <c r="AC181" s="150">
        <v>22.774926635721393</v>
      </c>
      <c r="AD181" s="151">
        <v>21.430939050279054</v>
      </c>
      <c r="AE181" s="152">
        <v>20.909520269918843</v>
      </c>
      <c r="AF181" s="149">
        <v>0.36858671346207539</v>
      </c>
      <c r="AG181" s="153">
        <v>21.291979999999999</v>
      </c>
      <c r="AH181" s="154">
        <v>11.06301</v>
      </c>
      <c r="AI181" s="154">
        <v>47.577959999999997</v>
      </c>
      <c r="AJ181" s="155">
        <v>30.66236</v>
      </c>
      <c r="AK181" s="92">
        <v>1075.3183978</v>
      </c>
      <c r="AL181" s="92">
        <v>-36046.5</v>
      </c>
      <c r="AM181" s="92">
        <v>-59509.479997607195</v>
      </c>
      <c r="AN181" s="92">
        <v>-81018.173837586393</v>
      </c>
      <c r="AO181" s="92">
        <v>25350.800000000003</v>
      </c>
      <c r="AP181" s="92">
        <v>29261.675635672073</v>
      </c>
      <c r="AQ181" s="92">
        <v>33613.382721632326</v>
      </c>
      <c r="AR181" s="150"/>
      <c r="AS181" s="151"/>
      <c r="AT181" s="262"/>
      <c r="AU181" s="150"/>
      <c r="AV181" s="151"/>
      <c r="AW181" s="262"/>
      <c r="AX181" s="149" t="s">
        <v>1147</v>
      </c>
    </row>
    <row r="182" spans="2:50" ht="12.75">
      <c r="B182" s="104" t="s">
        <v>1354</v>
      </c>
      <c r="C182" s="105" t="s">
        <v>286</v>
      </c>
      <c r="D182" s="253" t="s">
        <v>688</v>
      </c>
      <c r="E182" s="148">
        <v>995.3</v>
      </c>
      <c r="F182" s="148">
        <v>1240</v>
      </c>
      <c r="G182" s="148">
        <f t="shared" ref="G182" si="803">IF(IFERROR(((IF(F182&lt;0,"-",F182))/E182*100-100),"-")=-100,"-",(IFERROR(((IF(F182&lt;0,"-",F182))/E182*100-100),"-")))</f>
        <v>24.585552094845781</v>
      </c>
      <c r="H182" s="148">
        <v>1117.05</v>
      </c>
      <c r="I182" s="148">
        <f t="shared" ref="I182" si="804">IFERROR((E182/H182*100-100),"NA")</f>
        <v>-10.899243543261278</v>
      </c>
      <c r="J182" s="148">
        <v>969.61</v>
      </c>
      <c r="K182" s="149">
        <v>11.550175035842294</v>
      </c>
      <c r="L182" s="149">
        <v>20.293666523297489</v>
      </c>
      <c r="M182" s="150">
        <v>11.580565449672651</v>
      </c>
      <c r="N182" s="151">
        <v>13.736845060842748</v>
      </c>
      <c r="O182" s="151">
        <v>15.649912751828095</v>
      </c>
      <c r="P182" s="152">
        <v>19.147766601958722</v>
      </c>
      <c r="Q182" s="150">
        <f t="shared" ref="Q182" si="805">IF(AND(M182&lt;0,N182&gt;0),"LP",IF(AND(M182&gt;0,N182&lt;0),"PL",IF(OR(M182&lt;0,N182&lt;0),"Loss",IF(ISERROR((+N182/M182-1)*100),"NA",(+N182/M182-1)*100))))</f>
        <v>18.619812828146909</v>
      </c>
      <c r="R182" s="151">
        <f t="shared" ref="R182" si="806">IF(AND(N182&lt;0,O182&gt;0),"LP",IF(AND(N182&gt;0,O182&lt;0),"PL",IF(OR(N182&lt;0,O182&lt;0),"Loss",IF(ISERROR((+O182/N182-1)*100),"NA",(+O182/N182-1)*100))))</f>
        <v>13.926543413076686</v>
      </c>
      <c r="S182" s="152">
        <f t="shared" ref="S182" si="807">IF(AND(O182&lt;0,P182&gt;0),"LP",IF(AND(O182&gt;0,P182&lt;0),"PL",IF(OR(O182&lt;0,P182&lt;0),"Loss",IF(ISERROR((+P182/O182-1)*100),"NA",(+P182/O182-1)*100))))</f>
        <v>22.350628438628426</v>
      </c>
      <c r="T182" s="150">
        <f t="shared" ref="T182" si="808">IFERROR((IF(($E182/N182)&lt;0,"NM",($E182/N182))),"NA")</f>
        <v>72.454773682869131</v>
      </c>
      <c r="U182" s="151">
        <f t="shared" ref="U182" si="809">IFERROR((IF(($E182/O182)&lt;0,"NM",($E182/O182))),"NA")</f>
        <v>63.597798644835073</v>
      </c>
      <c r="V182" s="152">
        <f t="shared" ref="V182" si="810">IFERROR((IF(($E182/P182)&lt;0,"NM",($E182/P182))),"NA")</f>
        <v>51.979952580902342</v>
      </c>
      <c r="W182" s="150">
        <v>10.380060443572887</v>
      </c>
      <c r="X182" s="151">
        <v>8.9364796079332738</v>
      </c>
      <c r="Y182" s="152">
        <v>7.6254923272690665</v>
      </c>
      <c r="Z182" s="150">
        <f t="shared" ref="Z182" si="811">IFERROR((IF(((($AK182*1000)+AL182)/AO182)&lt;0,"NM",(($AK182*1000)+AL182)/AO182)),"NA")</f>
        <v>51.521604404698344</v>
      </c>
      <c r="AA182" s="151">
        <f t="shared" ref="AA182" si="812">IFERROR((IF(((($AK182*1000)+AM182)/AP182)&lt;0,"NM",(($AK182*1000)+AM182)/AP182)),"NA")</f>
        <v>43.799748339757315</v>
      </c>
      <c r="AB182" s="152">
        <f t="shared" ref="AB182" si="813">IFERROR((IF(((($AK182*1000)+AN182)/AQ182)&lt;0,"NM",(($AK182*1000)+AN182)/AQ182)),"NA")</f>
        <v>35.689258676071084</v>
      </c>
      <c r="AC182" s="150">
        <v>15.336896271912206</v>
      </c>
      <c r="AD182" s="151">
        <v>15.101668214190363</v>
      </c>
      <c r="AE182" s="152">
        <v>15.831294555906295</v>
      </c>
      <c r="AF182" s="149">
        <v>0</v>
      </c>
      <c r="AG182" s="153">
        <v>8.0321300000000004</v>
      </c>
      <c r="AH182" s="154">
        <v>23.839739999999999</v>
      </c>
      <c r="AI182" s="154">
        <v>73.654359999999997</v>
      </c>
      <c r="AJ182" s="155">
        <v>44.749859999999998</v>
      </c>
      <c r="AK182" s="92">
        <v>966.74965050000003</v>
      </c>
      <c r="AL182" s="92">
        <v>-1750</v>
      </c>
      <c r="AM182" s="92">
        <v>6376.6498948467197</v>
      </c>
      <c r="AN182" s="92">
        <v>-11765.372287658232</v>
      </c>
      <c r="AO182" s="92">
        <v>18730</v>
      </c>
      <c r="AP182" s="92">
        <v>22217.623097882817</v>
      </c>
      <c r="AQ182" s="92">
        <v>26758.310865466061</v>
      </c>
      <c r="AR182" s="150">
        <v>34.753467378438039</v>
      </c>
      <c r="AS182" s="151">
        <v>44.676024318847873</v>
      </c>
      <c r="AT182" s="262">
        <v>24.830910438028205</v>
      </c>
      <c r="AU182" s="150">
        <v>4.7773543725039556</v>
      </c>
      <c r="AV182" s="151">
        <v>6.4286974674094974</v>
      </c>
      <c r="AW182" s="262">
        <v>3.1260112775984137</v>
      </c>
      <c r="AX182" s="149" t="s">
        <v>1148</v>
      </c>
    </row>
    <row r="183" spans="2:50" ht="12.75">
      <c r="B183" s="104" t="s">
        <v>1355</v>
      </c>
      <c r="C183" s="105" t="s">
        <v>286</v>
      </c>
      <c r="D183" s="253" t="s">
        <v>672</v>
      </c>
      <c r="E183" s="148">
        <v>223.1</v>
      </c>
      <c r="F183" s="148">
        <v>260</v>
      </c>
      <c r="G183" s="148">
        <f t="shared" ref="G183" si="814">IF(IFERROR(((IF(F183&lt;0,"-",F183))/E183*100-100),"-")=-100,"-",(IFERROR(((IF(F183&lt;0,"-",F183))/E183*100-100),"-")))</f>
        <v>16.539668310174818</v>
      </c>
      <c r="H183" s="148">
        <v>244.1</v>
      </c>
      <c r="I183" s="148">
        <f t="shared" ref="I183" si="815">IFERROR((E183/H183*100-100),"NA")</f>
        <v>-8.6030315444489958</v>
      </c>
      <c r="J183" s="148">
        <v>1322.923098</v>
      </c>
      <c r="K183" s="149">
        <v>3.577582356419355</v>
      </c>
      <c r="L183" s="149">
        <v>20.47727789725209</v>
      </c>
      <c r="M183" s="150">
        <v>-0.60289505122415832</v>
      </c>
      <c r="N183" s="151">
        <v>0.4234043095185247</v>
      </c>
      <c r="O183" s="151">
        <v>2.5796868740315144</v>
      </c>
      <c r="P183" s="152">
        <v>5.3448742268415241</v>
      </c>
      <c r="Q183" s="150" t="str">
        <f t="shared" ref="Q183" si="816">IF(AND(M183&lt;0,N183&gt;0),"LP",IF(AND(M183&gt;0,N183&lt;0),"PL",IF(OR(M183&lt;0,N183&lt;0),"Loss",IF(ISERROR((+N183/M183-1)*100),"NA",(+N183/M183-1)*100))))</f>
        <v>LP</v>
      </c>
      <c r="R183" s="154">
        <f t="shared" ref="R183" si="817">IF(AND(N183&lt;0,O183&gt;0),"LP",IF(AND(N183&gt;0,O183&lt;0),"PL",IF(OR(N183&lt;0,O183&lt;0),"Loss",IF(ISERROR((+O183/N183-1)*100),"NA",(+O183/N183-1)*100))))</f>
        <v>509.27270130174441</v>
      </c>
      <c r="S183" s="152">
        <f t="shared" ref="S183" si="818">IF(AND(O183&lt;0,P183&gt;0),"LP",IF(AND(O183&gt;0,P183&lt;0),"PL",IF(OR(O183&lt;0,P183&lt;0),"Loss",IF(ISERROR((+P183/O183-1)*100),"NA",(+P183/O183-1)*100))))</f>
        <v>107.19081376293538</v>
      </c>
      <c r="T183" s="150">
        <f t="shared" ref="T183" si="819">IFERROR((IF(($E183/N183)&lt;0,"NM",($E183/N183))),"NA")</f>
        <v>526.919530539731</v>
      </c>
      <c r="U183" s="151">
        <f t="shared" ref="U183" si="820">IFERROR((IF(($E183/O183)&lt;0,"NM",($E183/O183))),"NA")</f>
        <v>86.483364413658876</v>
      </c>
      <c r="V183" s="152">
        <f t="shared" ref="V183" si="821">IFERROR((IF(($E183/P183)&lt;0,"NM",($E183/P183))),"NA")</f>
        <v>41.740926078224611</v>
      </c>
      <c r="W183" s="150">
        <v>3.3651528369928347</v>
      </c>
      <c r="X183" s="151">
        <v>3.2259904695397119</v>
      </c>
      <c r="Y183" s="152">
        <v>2.9713964967849957</v>
      </c>
      <c r="Z183" s="150">
        <f t="shared" ref="Z183" si="822">IFERROR((IF(((($AK183*1000)+AL183)/AO183)&lt;0,"NM",(($AK183*1000)+AL183)/AO183)),"NA")</f>
        <v>28.347411368122298</v>
      </c>
      <c r="AA183" s="151">
        <f t="shared" ref="AA183" si="823">IFERROR((IF(((($AK183*1000)+AM183)/AP183)&lt;0,"NM",(($AK183*1000)+AM183)/AP183)),"NA")</f>
        <v>22.53825798612899</v>
      </c>
      <c r="AB183" s="152">
        <f t="shared" ref="AB183" si="824">IFERROR((IF(((($AK183*1000)+AN183)/AQ183)&lt;0,"NM",(($AK183*1000)+AN183)/AQ183)),"NA")</f>
        <v>16.614847612925743</v>
      </c>
      <c r="AC183" s="150">
        <v>0.76288415393194786</v>
      </c>
      <c r="AD183" s="151">
        <v>4.2227079880116412</v>
      </c>
      <c r="AE183" s="152">
        <v>8.2161715619220246</v>
      </c>
      <c r="AF183" s="149">
        <v>2.8467344880223528E-2</v>
      </c>
      <c r="AG183" s="153">
        <v>41.740789999999997</v>
      </c>
      <c r="AH183" s="154">
        <v>82.345730000000003</v>
      </c>
      <c r="AI183" s="154">
        <v>130.3562</v>
      </c>
      <c r="AJ183" s="155">
        <v>60.734870000000001</v>
      </c>
      <c r="AK183" s="92">
        <v>299.44364323230002</v>
      </c>
      <c r="AL183" s="92">
        <v>39665.1</v>
      </c>
      <c r="AM183" s="92">
        <v>40779.339611643838</v>
      </c>
      <c r="AN183" s="92">
        <v>36698.634902832884</v>
      </c>
      <c r="AO183" s="92">
        <v>11962.600000000006</v>
      </c>
      <c r="AP183" s="92">
        <v>15095.353999999985</v>
      </c>
      <c r="AQ183" s="92">
        <v>20231.439129999992</v>
      </c>
      <c r="AR183" s="150"/>
      <c r="AS183" s="151"/>
      <c r="AT183" s="262"/>
      <c r="AU183" s="150"/>
      <c r="AV183" s="151"/>
      <c r="AW183" s="262"/>
      <c r="AX183" s="149" t="s">
        <v>1149</v>
      </c>
    </row>
    <row r="184" spans="2:50" ht="12.75">
      <c r="B184" s="104" t="s">
        <v>377</v>
      </c>
      <c r="C184" s="105" t="s">
        <v>286</v>
      </c>
      <c r="D184" s="253" t="s">
        <v>162</v>
      </c>
      <c r="E184" s="148">
        <v>1948.9</v>
      </c>
      <c r="F184" s="148">
        <v>1980</v>
      </c>
      <c r="G184" s="148">
        <f t="shared" si="568"/>
        <v>1.5957719739340064</v>
      </c>
      <c r="H184" s="148">
        <v>1959.35</v>
      </c>
      <c r="I184" s="148">
        <f t="shared" si="715"/>
        <v>-0.53334013831116067</v>
      </c>
      <c r="J184" s="148">
        <v>2399.0300000000002</v>
      </c>
      <c r="K184" s="149">
        <v>54.412408028673831</v>
      </c>
      <c r="L184" s="149">
        <v>43.820802389486261</v>
      </c>
      <c r="M184" s="150">
        <v>35.771988782658035</v>
      </c>
      <c r="N184" s="151">
        <v>41.433622335590229</v>
      </c>
      <c r="O184" s="151">
        <v>49.348178241651226</v>
      </c>
      <c r="P184" s="152">
        <v>58.440119527486964</v>
      </c>
      <c r="Q184" s="150">
        <f t="shared" si="716"/>
        <v>15.827002483230412</v>
      </c>
      <c r="R184" s="151">
        <f t="shared" si="717"/>
        <v>19.101771604609709</v>
      </c>
      <c r="S184" s="152">
        <f t="shared" si="718"/>
        <v>18.424066723018129</v>
      </c>
      <c r="T184" s="150">
        <f t="shared" si="573"/>
        <v>47.036679154309759</v>
      </c>
      <c r="U184" s="151">
        <f t="shared" si="574"/>
        <v>39.492845925466703</v>
      </c>
      <c r="V184" s="152">
        <f t="shared" si="575"/>
        <v>33.348665535896906</v>
      </c>
      <c r="W184" s="150">
        <v>7.3648852253319044</v>
      </c>
      <c r="X184" s="151">
        <v>6.3476779255681395</v>
      </c>
      <c r="Y184" s="152">
        <v>5.433252707405412</v>
      </c>
      <c r="Z184" s="150">
        <f t="shared" si="576"/>
        <v>36.054239605640113</v>
      </c>
      <c r="AA184" s="151">
        <f t="shared" si="577"/>
        <v>30.566449382572944</v>
      </c>
      <c r="AB184" s="152">
        <f t="shared" si="578"/>
        <v>25.979116758233182</v>
      </c>
      <c r="AC184" s="150">
        <v>16.661545302594899</v>
      </c>
      <c r="AD184" s="151">
        <v>17.265286533694209</v>
      </c>
      <c r="AE184" s="152">
        <v>17.556855099735756</v>
      </c>
      <c r="AF184" s="149">
        <v>0.24561061198815273</v>
      </c>
      <c r="AG184" s="153">
        <v>28.619039999999998</v>
      </c>
      <c r="AH184" s="154">
        <v>21.192710000000002</v>
      </c>
      <c r="AI184" s="154">
        <v>70.941149999999993</v>
      </c>
      <c r="AJ184" s="155">
        <v>54.674599999999998</v>
      </c>
      <c r="AK184" s="92">
        <v>4554.3185519999997</v>
      </c>
      <c r="AL184" s="92">
        <v>-138139.29999999999</v>
      </c>
      <c r="AM184" s="92">
        <v>-177386.40365510155</v>
      </c>
      <c r="AN184" s="92">
        <v>-274421.76792910218</v>
      </c>
      <c r="AO184" s="92">
        <v>122487.09999999998</v>
      </c>
      <c r="AP184" s="92">
        <v>143193.99985136476</v>
      </c>
      <c r="AQ184" s="92">
        <v>164743.73720632872</v>
      </c>
      <c r="AR184" s="150">
        <v>30.073428033690288</v>
      </c>
      <c r="AS184" s="151">
        <v>39.050347697522547</v>
      </c>
      <c r="AT184" s="262">
        <v>21.096508369858029</v>
      </c>
      <c r="AU184" s="150">
        <v>3.9639689961228206</v>
      </c>
      <c r="AV184" s="151">
        <v>5.3315357152210341</v>
      </c>
      <c r="AW184" s="262">
        <v>2.5964022770246071</v>
      </c>
      <c r="AX184" s="149" t="s">
        <v>1150</v>
      </c>
    </row>
    <row r="185" spans="2:50" ht="12.75">
      <c r="B185" s="104" t="s">
        <v>378</v>
      </c>
      <c r="C185" s="105" t="s">
        <v>287</v>
      </c>
      <c r="D185" s="253" t="s">
        <v>163</v>
      </c>
      <c r="E185" s="148">
        <v>3480.5</v>
      </c>
      <c r="F185" s="148">
        <v>3340</v>
      </c>
      <c r="G185" s="148">
        <f t="shared" ref="G185" si="825">IF(IFERROR(((IF(F185&lt;0,"-",F185))/E185*100-100),"-")=-100,"-",(IFERROR(((IF(F185&lt;0,"-",F185))/E185*100-100),"-")))</f>
        <v>-4.0367763252406235</v>
      </c>
      <c r="H185" s="148">
        <v>3574</v>
      </c>
      <c r="I185" s="148">
        <f t="shared" ref="I185" si="826">IFERROR((E185/H185*100-100),"NA")</f>
        <v>-2.6161163961947409</v>
      </c>
      <c r="J185" s="148">
        <v>338.44544000000002</v>
      </c>
      <c r="K185" s="149">
        <v>13.787507037514935</v>
      </c>
      <c r="L185" s="149">
        <v>11.747717694145758</v>
      </c>
      <c r="M185" s="150">
        <v>37.166995070165491</v>
      </c>
      <c r="N185" s="151">
        <v>47.103604055058327</v>
      </c>
      <c r="O185" s="151">
        <v>63.393810466936515</v>
      </c>
      <c r="P185" s="152">
        <v>81.969487846841872</v>
      </c>
      <c r="Q185" s="150">
        <f t="shared" ref="Q185" si="827">IF(AND(M185&lt;0,N185&gt;0),"LP",IF(AND(M185&gt;0,N185&lt;0),"PL",IF(OR(M185&lt;0,N185&lt;0),"Loss",IF(ISERROR((+N185/M185-1)*100),"NA",(+N185/M185-1)*100))))</f>
        <v>26.735034581445348</v>
      </c>
      <c r="R185" s="151">
        <f t="shared" ref="R185" si="828">IF(AND(N185&lt;0,O185&gt;0),"LP",IF(AND(N185&gt;0,O185&lt;0),"PL",IF(OR(N185&lt;0,O185&lt;0),"Loss",IF(ISERROR((+O185/N185-1)*100),"NA",(+O185/N185-1)*100))))</f>
        <v>34.583779179268184</v>
      </c>
      <c r="S185" s="152">
        <f t="shared" ref="S185" si="829">IF(AND(O185&lt;0,P185&gt;0),"LP",IF(AND(O185&gt;0,P185&lt;0),"PL",IF(OR(O185&lt;0,P185&lt;0),"Loss",IF(ISERROR((+P185/O185-1)*100),"NA",(+P185/O185-1)*100))))</f>
        <v>29.302036339326264</v>
      </c>
      <c r="T185" s="150">
        <f t="shared" ref="T185" si="830">IFERROR((IF(($E185/N185)&lt;0,"NM",($E185/N185))),"NA")</f>
        <v>73.890312001003636</v>
      </c>
      <c r="U185" s="151">
        <f t="shared" ref="U185" si="831">IFERROR((IF(($E185/O185)&lt;0,"NM",($E185/O185))),"NA")</f>
        <v>54.902836323670421</v>
      </c>
      <c r="V185" s="152">
        <f t="shared" ref="V185" si="832">IFERROR((IF(($E185/P185)&lt;0,"NM",($E185/P185))),"NA")</f>
        <v>42.460921635904754</v>
      </c>
      <c r="W185" s="150">
        <v>17.181437484247375</v>
      </c>
      <c r="X185" s="151">
        <v>7.1714684474951174</v>
      </c>
      <c r="Y185" s="152">
        <v>5.8984539554913136</v>
      </c>
      <c r="Z185" s="150">
        <f t="shared" ref="Z185" si="833">IFERROR((IF(((($AK185*1000)+AL185)/AO185)&lt;0,"NM",(($AK185*1000)+AL185)/AO185)),"NA")</f>
        <v>35.184214342042758</v>
      </c>
      <c r="AA185" s="151">
        <f t="shared" ref="AA185" si="834">IFERROR((IF(((($AK185*1000)+AM185)/AP185)&lt;0,"NM",(($AK185*1000)+AM185)/AP185)),"NA")</f>
        <v>28.952040884600045</v>
      </c>
      <c r="AB185" s="152">
        <f t="shared" ref="AB185" si="835">IFERROR((IF(((($AK185*1000)+AN185)/AQ185)&lt;0,"NM",(($AK185*1000)+AN185)/AQ185)),"NA")</f>
        <v>24.208151251307427</v>
      </c>
      <c r="AC185" s="150">
        <v>24.424697410755325</v>
      </c>
      <c r="AD185" s="151">
        <v>28.476481130340662</v>
      </c>
      <c r="AE185" s="152">
        <v>30.489047100785427</v>
      </c>
      <c r="AF185" s="149">
        <v>0.40600721782840093</v>
      </c>
      <c r="AG185" s="153">
        <v>25.55463</v>
      </c>
      <c r="AH185" s="154">
        <v>35.742280000000001</v>
      </c>
      <c r="AI185" s="154">
        <v>88.262339999999995</v>
      </c>
      <c r="AJ185" s="155">
        <v>50.99783</v>
      </c>
      <c r="AK185" s="92">
        <v>1154.0143390400001</v>
      </c>
      <c r="AL185" s="92">
        <v>30990</v>
      </c>
      <c r="AM185" s="92">
        <v>20945.645194777033</v>
      </c>
      <c r="AN185" s="92">
        <v>-1750.4309808148391</v>
      </c>
      <c r="AO185" s="92">
        <v>33680</v>
      </c>
      <c r="AP185" s="92">
        <v>40582.976133463293</v>
      </c>
      <c r="AQ185" s="92">
        <v>47598.178650546644</v>
      </c>
      <c r="AR185" s="150">
        <v>31.66091571841751</v>
      </c>
      <c r="AS185" s="151">
        <v>38.781185874155057</v>
      </c>
      <c r="AT185" s="262">
        <v>24.540645562679959</v>
      </c>
      <c r="AU185" s="150">
        <v>6.2365569131267389</v>
      </c>
      <c r="AV185" s="151">
        <v>7.4219065717596795</v>
      </c>
      <c r="AW185" s="262">
        <v>5.0512072544937983</v>
      </c>
      <c r="AX185" s="149" t="s">
        <v>1151</v>
      </c>
    </row>
    <row r="186" spans="2:50" ht="12.75">
      <c r="B186" s="104" t="s">
        <v>1356</v>
      </c>
      <c r="C186" s="105" t="s">
        <v>287</v>
      </c>
      <c r="D186" s="253" t="s">
        <v>650</v>
      </c>
      <c r="E186" s="148">
        <v>1074.5999999999999</v>
      </c>
      <c r="F186" s="148">
        <v>1210</v>
      </c>
      <c r="G186" s="148">
        <f t="shared" si="568"/>
        <v>12.60003722315281</v>
      </c>
      <c r="H186" s="148">
        <v>1323.9</v>
      </c>
      <c r="I186" s="148">
        <f t="shared" si="715"/>
        <v>-18.830727396329038</v>
      </c>
      <c r="J186" s="148">
        <v>1006</v>
      </c>
      <c r="K186" s="149">
        <v>12.840622461170847</v>
      </c>
      <c r="L186" s="149">
        <v>35.731663560334525</v>
      </c>
      <c r="M186" s="150">
        <v>22.415068006352378</v>
      </c>
      <c r="N186" s="151">
        <v>37.647246520874752</v>
      </c>
      <c r="O186" s="151">
        <v>43.852455301721399</v>
      </c>
      <c r="P186" s="152">
        <v>47.320289256250845</v>
      </c>
      <c r="Q186" s="150">
        <f t="shared" si="716"/>
        <v>67.955084991067665</v>
      </c>
      <c r="R186" s="151">
        <f t="shared" si="717"/>
        <v>16.482503647128532</v>
      </c>
      <c r="S186" s="152">
        <f t="shared" si="718"/>
        <v>7.907958472722787</v>
      </c>
      <c r="T186" s="150">
        <f t="shared" si="573"/>
        <v>28.543920188270679</v>
      </c>
      <c r="U186" s="151">
        <f t="shared" si="574"/>
        <v>24.504899272032716</v>
      </c>
      <c r="V186" s="152">
        <f t="shared" si="575"/>
        <v>22.709075047719601</v>
      </c>
      <c r="W186" s="150">
        <v>5.4517138606621449</v>
      </c>
      <c r="X186" s="151">
        <v>4.2797375090829579</v>
      </c>
      <c r="Y186" s="152">
        <v>3.6890074284520287</v>
      </c>
      <c r="Z186" s="150">
        <f t="shared" si="576"/>
        <v>20.255031772669845</v>
      </c>
      <c r="AA186" s="151">
        <f t="shared" si="577"/>
        <v>16.07873030073339</v>
      </c>
      <c r="AB186" s="152">
        <f t="shared" si="578"/>
        <v>14.47929973015091</v>
      </c>
      <c r="AC186" s="150">
        <v>20.282675463846857</v>
      </c>
      <c r="AD186" s="151">
        <v>19.568144361784999</v>
      </c>
      <c r="AE186" s="152">
        <v>17.448869184948599</v>
      </c>
      <c r="AF186" s="149">
        <v>0.50251256281407042</v>
      </c>
      <c r="AG186" s="153">
        <v>1.5834029999999999</v>
      </c>
      <c r="AH186" s="154">
        <v>7.5030039999999998</v>
      </c>
      <c r="AI186" s="154">
        <v>77.561130000000006</v>
      </c>
      <c r="AJ186" s="155">
        <v>55.953850000000003</v>
      </c>
      <c r="AK186" s="92">
        <v>1074.7601</v>
      </c>
      <c r="AL186" s="92">
        <v>-575</v>
      </c>
      <c r="AM186" s="92">
        <v>-40272.840067271187</v>
      </c>
      <c r="AN186" s="92">
        <v>-78541.134132650652</v>
      </c>
      <c r="AO186" s="92">
        <v>53033</v>
      </c>
      <c r="AP186" s="92">
        <v>64338.86510836886</v>
      </c>
      <c r="AQ186" s="92">
        <v>68802.979732015403</v>
      </c>
      <c r="AR186" s="150">
        <v>20.456568603421836</v>
      </c>
      <c r="AS186" s="151">
        <v>25.218888298357779</v>
      </c>
      <c r="AT186" s="262">
        <v>15.694248908485893</v>
      </c>
      <c r="AU186" s="150">
        <v>3.7571364252975359</v>
      </c>
      <c r="AV186" s="151">
        <v>5.134917321088535</v>
      </c>
      <c r="AW186" s="262">
        <v>2.3793555295065367</v>
      </c>
      <c r="AX186" s="149" t="s">
        <v>1152</v>
      </c>
    </row>
    <row r="187" spans="2:50" ht="12.75">
      <c r="B187" s="96" t="s">
        <v>518</v>
      </c>
      <c r="C187" s="97"/>
      <c r="D187" s="98"/>
      <c r="E187" s="156"/>
      <c r="F187" s="156"/>
      <c r="G187" s="156"/>
      <c r="H187" s="156"/>
      <c r="I187" s="156"/>
      <c r="J187" s="156"/>
      <c r="K187" s="157"/>
      <c r="L187" s="157"/>
      <c r="M187" s="158"/>
      <c r="N187" s="159"/>
      <c r="O187" s="159"/>
      <c r="P187" s="160"/>
      <c r="Q187" s="158"/>
      <c r="R187" s="159"/>
      <c r="S187" s="160"/>
      <c r="T187" s="158"/>
      <c r="U187" s="159"/>
      <c r="V187" s="160"/>
      <c r="W187" s="158"/>
      <c r="X187" s="159"/>
      <c r="Y187" s="160"/>
      <c r="Z187" s="158"/>
      <c r="AA187" s="159"/>
      <c r="AB187" s="160"/>
      <c r="AC187" s="158"/>
      <c r="AD187" s="159"/>
      <c r="AE187" s="160"/>
      <c r="AF187" s="157"/>
      <c r="AG187" s="161"/>
      <c r="AH187" s="162"/>
      <c r="AI187" s="162"/>
      <c r="AJ187" s="163"/>
      <c r="AK187" s="61"/>
      <c r="AL187" s="61"/>
      <c r="AM187" s="61"/>
      <c r="AN187" s="61"/>
      <c r="AO187" s="61"/>
      <c r="AP187" s="61"/>
      <c r="AQ187" s="61"/>
      <c r="AR187" s="161"/>
      <c r="AS187" s="162"/>
      <c r="AT187" s="268"/>
      <c r="AU187" s="161"/>
      <c r="AV187" s="162"/>
      <c r="AW187" s="268"/>
      <c r="AX187" s="157"/>
    </row>
    <row r="188" spans="2:50" ht="12.75">
      <c r="B188" s="104" t="s">
        <v>1357</v>
      </c>
      <c r="C188" s="105" t="s">
        <v>286</v>
      </c>
      <c r="D188" s="253" t="s">
        <v>635</v>
      </c>
      <c r="E188" s="148">
        <v>1705.85</v>
      </c>
      <c r="F188" s="148">
        <v>1910</v>
      </c>
      <c r="G188" s="148">
        <f t="shared" ref="G188" si="836">IF(IFERROR(((IF(F188&lt;0,"-",F188))/E188*100-100),"-")=-100,"-",(IFERROR(((IF(F188&lt;0,"-",F188))/E188*100-100),"-")))</f>
        <v>11.967640765600734</v>
      </c>
      <c r="H188" s="148">
        <v>1859.95</v>
      </c>
      <c r="I188" s="148">
        <f t="shared" ref="I188" si="837">IFERROR((E188/H188*100-100),"NA")</f>
        <v>-8.2851689561547488</v>
      </c>
      <c r="J188" s="148">
        <v>96.6892</v>
      </c>
      <c r="K188" s="149">
        <v>1.9053663856630825</v>
      </c>
      <c r="L188" s="149">
        <v>1.6690602031063322</v>
      </c>
      <c r="M188" s="150">
        <v>88.093447872151344</v>
      </c>
      <c r="N188" s="151">
        <v>72.951736078072784</v>
      </c>
      <c r="O188" s="151">
        <v>79.00171119593503</v>
      </c>
      <c r="P188" s="152">
        <v>99.853509349528878</v>
      </c>
      <c r="Q188" s="150">
        <f t="shared" ref="Q188" si="838">IF(AND(M188&lt;0,N188&gt;0),"LP",IF(AND(M188&gt;0,N188&lt;0),"PL",IF(OR(M188&lt;0,N188&lt;0),"Loss",IF(ISERROR((+N188/M188-1)*100),"NA",(+N188/M188-1)*100))))</f>
        <v>-17.188238353496498</v>
      </c>
      <c r="R188" s="151">
        <f t="shared" ref="R188" si="839">IF(AND(N188&lt;0,O188&gt;0),"LP",IF(AND(N188&gt;0,O188&lt;0),"PL",IF(OR(N188&lt;0,O188&lt;0),"Loss",IF(ISERROR((+O188/N188-1)*100),"NA",(+O188/N188-1)*100))))</f>
        <v>8.2931201409484956</v>
      </c>
      <c r="S188" s="152">
        <f t="shared" ref="S188" si="840">IF(AND(O188&lt;0,P188&gt;0),"LP",IF(AND(O188&gt;0,P188&lt;0),"PL",IF(OR(O188&lt;0,P188&lt;0),"Loss",IF(ISERROR((+P188/O188-1)*100),"NA",(+P188/O188-1)*100))))</f>
        <v>26.394109491981176</v>
      </c>
      <c r="T188" s="150">
        <f t="shared" ref="T188" si="841">IFERROR((IF(($E188/N188)&lt;0,"NM",($E188/N188))),"NA")</f>
        <v>23.383268057862299</v>
      </c>
      <c r="U188" s="151">
        <f t="shared" ref="U188" si="842">IFERROR((IF(($E188/O188)&lt;0,"NM",($E188/O188))),"NA")</f>
        <v>21.59257026432325</v>
      </c>
      <c r="V188" s="152">
        <f t="shared" ref="V188" si="843">IFERROR((IF(($E188/P188)&lt;0,"NM",($E188/P188))),"NA")</f>
        <v>17.083525768020976</v>
      </c>
      <c r="W188" s="150">
        <v>2.2921566009393022</v>
      </c>
      <c r="X188" s="151">
        <v>2.0851251744337338</v>
      </c>
      <c r="Y188" s="152">
        <v>1.8583096825084298</v>
      </c>
      <c r="Z188" s="150">
        <f t="shared" ref="Z188" si="844">IFERROR((IF(((($AK188*1000)+AL188)/AO188)&lt;0,"NM",(($AK188*1000)+AL188)/AO188)),"NA")</f>
        <v>13.219966435819982</v>
      </c>
      <c r="AA188" s="151">
        <f t="shared" ref="AA188" si="845">IFERROR((IF(((($AK188*1000)+AM188)/AP188)&lt;0,"NM",(($AK188*1000)+AM188)/AP188)),"NA")</f>
        <v>11.980085523448851</v>
      </c>
      <c r="AB188" s="152">
        <f t="shared" ref="AB188" si="846">IFERROR((IF(((($AK188*1000)+AN188)/AQ188)&lt;0,"NM",(($AK188*1000)+AN188)/AQ188)),"NA")</f>
        <v>8.7735339829538574</v>
      </c>
      <c r="AC188" s="150">
        <v>11.366868222255366</v>
      </c>
      <c r="AD188" s="151">
        <v>10.113408912556181</v>
      </c>
      <c r="AE188" s="152">
        <v>11.503448143742505</v>
      </c>
      <c r="AF188" s="149">
        <v>0</v>
      </c>
      <c r="AG188" s="153">
        <v>-2.388989</v>
      </c>
      <c r="AH188" s="154">
        <v>34.14461</v>
      </c>
      <c r="AI188" s="154">
        <v>43.054220000000001</v>
      </c>
      <c r="AJ188" s="155">
        <v>49.073659999999997</v>
      </c>
      <c r="AK188" s="92">
        <v>159.47916648</v>
      </c>
      <c r="AL188" s="92">
        <v>-22593.143000000004</v>
      </c>
      <c r="AM188" s="92">
        <v>-31182.942323361669</v>
      </c>
      <c r="AN188" s="92">
        <v>-40711.340012594592</v>
      </c>
      <c r="AO188" s="92">
        <v>10354.490999999995</v>
      </c>
      <c r="AP188" s="92">
        <v>10709.124230000001</v>
      </c>
      <c r="AQ188" s="92">
        <v>13537.056640819996</v>
      </c>
      <c r="AR188" s="150" t="s">
        <v>311</v>
      </c>
      <c r="AS188" s="151" t="s">
        <v>311</v>
      </c>
      <c r="AT188" s="262" t="s">
        <v>311</v>
      </c>
      <c r="AU188" s="150" t="s">
        <v>311</v>
      </c>
      <c r="AV188" s="151" t="s">
        <v>311</v>
      </c>
      <c r="AW188" s="262" t="s">
        <v>311</v>
      </c>
      <c r="AX188" s="149" t="s">
        <v>1153</v>
      </c>
    </row>
    <row r="189" spans="2:50" ht="12.75">
      <c r="B189" s="104" t="s">
        <v>1358</v>
      </c>
      <c r="C189" s="105" t="s">
        <v>287</v>
      </c>
      <c r="D189" s="253" t="s">
        <v>516</v>
      </c>
      <c r="E189" s="148">
        <v>62.8</v>
      </c>
      <c r="F189" s="148">
        <v>61</v>
      </c>
      <c r="G189" s="148">
        <f t="shared" ref="G189:G190" si="847">IF(IFERROR(((IF(F189&lt;0,"-",F189))/E189*100-100),"-")=-100,"-",(IFERROR(((IF(F189&lt;0,"-",F189))/E189*100-100),"-")))</f>
        <v>-2.866242038216555</v>
      </c>
      <c r="H189" s="148">
        <v>78.05</v>
      </c>
      <c r="I189" s="148">
        <f t="shared" ref="I189:I190" si="848">IFERROR((E189/H189*100-100),"NA")</f>
        <v>-19.538757206918646</v>
      </c>
      <c r="J189" s="148">
        <v>6038.9817980074604</v>
      </c>
      <c r="K189" s="149">
        <v>4.4293081550738105</v>
      </c>
      <c r="L189" s="149">
        <v>30.857327789725208</v>
      </c>
      <c r="M189" s="150">
        <v>1.1921738201587972</v>
      </c>
      <c r="N189" s="151">
        <v>1.0031763967228491</v>
      </c>
      <c r="O189" s="151">
        <v>1.591517253525389</v>
      </c>
      <c r="P189" s="152">
        <v>2.0433160598296536</v>
      </c>
      <c r="Q189" s="150">
        <f t="shared" ref="Q189:Q190" si="849">IF(AND(M189&lt;0,N189&gt;0),"LP",IF(AND(M189&gt;0,N189&lt;0),"PL",IF(OR(M189&lt;0,N189&lt;0),"Loss",IF(ISERROR((+N189/M189-1)*100),"NA",(+N189/M189-1)*100))))</f>
        <v>-15.853176796884682</v>
      </c>
      <c r="R189" s="151">
        <f t="shared" ref="R189:R190" si="850">IF(AND(N189&lt;0,O189&gt;0),"LP",IF(AND(N189&gt;0,O189&lt;0),"PL",IF(OR(N189&lt;0,O189&lt;0),"Loss",IF(ISERROR((+O189/N189-1)*100),"NA",(+O189/N189-1)*100))))</f>
        <v>58.647797010029024</v>
      </c>
      <c r="S189" s="152">
        <f t="shared" ref="S189:S190" si="851">IF(AND(O189&lt;0,P189&gt;0),"LP",IF(AND(O189&gt;0,P189&lt;0),"PL",IF(OR(O189&lt;0,P189&lt;0),"Loss",IF(ISERROR((+P189/O189-1)*100),"NA",(+P189/O189-1)*100))))</f>
        <v>28.387930153033516</v>
      </c>
      <c r="T189" s="150">
        <f t="shared" ref="T189:T190" si="852">IFERROR((IF(($E189/N189)&lt;0,"NM",($E189/N189))),"NA")</f>
        <v>62.601153899905768</v>
      </c>
      <c r="U189" s="151">
        <f t="shared" ref="U189:U190" si="853">IFERROR((IF(($E189/O189)&lt;0,"NM",($E189/O189))),"NA")</f>
        <v>39.459201501517477</v>
      </c>
      <c r="V189" s="152">
        <f t="shared" ref="V189:V190" si="854">IFERROR((IF(($E189/P189)&lt;0,"NM",($E189/P189))),"NA")</f>
        <v>30.734354432292516</v>
      </c>
      <c r="W189" s="150">
        <v>2.7592707167013439</v>
      </c>
      <c r="X189" s="151">
        <v>2.6177623866420539</v>
      </c>
      <c r="Y189" s="152">
        <v>2.446238232523251</v>
      </c>
      <c r="Z189" s="150">
        <f t="shared" ref="Z189:Z190" si="855">IFERROR((IF(((($AK189*1000)+AL189)/AO189)&lt;0,"NM",(($AK189*1000)+AL189)/AO189)),"NA")</f>
        <v>13.301459320186925</v>
      </c>
      <c r="AA189" s="151">
        <f t="shared" ref="AA189:AA190" si="856">IFERROR((IF(((($AK189*1000)+AM189)/AP189)&lt;0,"NM",(($AK189*1000)+AM189)/AP189)),"NA")</f>
        <v>11.48547012977294</v>
      </c>
      <c r="AB189" s="152">
        <f t="shared" ref="AB189:AB190" si="857">IFERROR((IF(((($AK189*1000)+AN189)/AQ189)&lt;0,"NM",(($AK189*1000)+AN189)/AQ189)),"NA")</f>
        <v>9.973672049896722</v>
      </c>
      <c r="AC189" s="150">
        <v>4.467112322688843</v>
      </c>
      <c r="AD189" s="151">
        <v>6.8086894807241141</v>
      </c>
      <c r="AE189" s="152">
        <v>8.2288874631027493</v>
      </c>
      <c r="AF189" s="149">
        <v>0.47770700636942676</v>
      </c>
      <c r="AG189" s="153">
        <v>-3.1013700000000002</v>
      </c>
      <c r="AH189" s="154">
        <v>6.5490349999999999</v>
      </c>
      <c r="AI189" s="154">
        <v>99.872690000000006</v>
      </c>
      <c r="AJ189" s="155">
        <v>51.252409999999998</v>
      </c>
      <c r="AK189" s="92">
        <v>370.73309257967799</v>
      </c>
      <c r="AL189" s="92">
        <v>72443.558999999965</v>
      </c>
      <c r="AM189" s="92">
        <v>62652.10820395498</v>
      </c>
      <c r="AN189" s="92">
        <v>53830.008349115858</v>
      </c>
      <c r="AO189" s="92">
        <v>33317.896999999997</v>
      </c>
      <c r="AP189" s="92">
        <v>37733.344467998781</v>
      </c>
      <c r="AQ189" s="92">
        <v>42568.383921666064</v>
      </c>
      <c r="AR189" s="150">
        <v>16.92215777300936</v>
      </c>
      <c r="AS189" s="151">
        <v>25.659121034433454</v>
      </c>
      <c r="AT189" s="262">
        <v>8.1851945115852676</v>
      </c>
      <c r="AU189" s="150">
        <v>1.2243373938634552</v>
      </c>
      <c r="AV189" s="151">
        <v>1.8109859402720938</v>
      </c>
      <c r="AW189" s="262">
        <v>0.63768884745481658</v>
      </c>
      <c r="AX189" s="149" t="s">
        <v>1154</v>
      </c>
    </row>
    <row r="190" spans="2:50" ht="12.75">
      <c r="B190" s="104" t="s">
        <v>1359</v>
      </c>
      <c r="C190" s="105" t="s">
        <v>286</v>
      </c>
      <c r="D190" s="253" t="s">
        <v>517</v>
      </c>
      <c r="E190" s="148">
        <v>337.2</v>
      </c>
      <c r="F190" s="148">
        <v>390</v>
      </c>
      <c r="G190" s="148">
        <f t="shared" si="847"/>
        <v>15.658362989323834</v>
      </c>
      <c r="H190" s="148">
        <v>415</v>
      </c>
      <c r="I190" s="148">
        <f t="shared" si="848"/>
        <v>-18.746987951807242</v>
      </c>
      <c r="J190" s="148">
        <v>281.23500000000001</v>
      </c>
      <c r="K190" s="149">
        <v>1.1501402688172044</v>
      </c>
      <c r="L190" s="149">
        <v>8.2086302508960571</v>
      </c>
      <c r="M190" s="150">
        <v>14.747469980621181</v>
      </c>
      <c r="N190" s="151">
        <v>15.233978701086281</v>
      </c>
      <c r="O190" s="151">
        <v>15.026463496901805</v>
      </c>
      <c r="P190" s="152">
        <v>18.879839516355116</v>
      </c>
      <c r="Q190" s="150">
        <f t="shared" si="849"/>
        <v>3.2989300612538575</v>
      </c>
      <c r="R190" s="151">
        <f t="shared" si="850"/>
        <v>-1.3621865190718618</v>
      </c>
      <c r="S190" s="152">
        <f t="shared" si="851"/>
        <v>25.643931589410982</v>
      </c>
      <c r="T190" s="150">
        <f t="shared" si="852"/>
        <v>22.134729647216552</v>
      </c>
      <c r="U190" s="151">
        <f t="shared" si="853"/>
        <v>22.440409885501321</v>
      </c>
      <c r="V190" s="152">
        <f t="shared" si="854"/>
        <v>17.86032130770457</v>
      </c>
      <c r="W190" s="150">
        <v>2.939939995519055</v>
      </c>
      <c r="X190" s="151">
        <v>2.5718708496532838</v>
      </c>
      <c r="Y190" s="152">
        <v>2.2556598874869276</v>
      </c>
      <c r="Z190" s="150">
        <f t="shared" si="855"/>
        <v>12.649009425795123</v>
      </c>
      <c r="AA190" s="151">
        <f t="shared" si="856"/>
        <v>11.600918249076088</v>
      </c>
      <c r="AB190" s="152">
        <f t="shared" si="857"/>
        <v>9.5093218796479828</v>
      </c>
      <c r="AC190" s="150">
        <v>14.37709808311142</v>
      </c>
      <c r="AD190" s="151">
        <v>12.226229056205963</v>
      </c>
      <c r="AE190" s="152">
        <v>13.456696360651687</v>
      </c>
      <c r="AF190" s="149">
        <v>6.1783533248393349E-2</v>
      </c>
      <c r="AG190" s="153">
        <v>-3.5744959999999999</v>
      </c>
      <c r="AH190" s="154">
        <v>36.187399999999997</v>
      </c>
      <c r="AI190" s="154">
        <v>20.428570000000001</v>
      </c>
      <c r="AJ190" s="155">
        <v>31.590240000000001</v>
      </c>
      <c r="AK190" s="92">
        <v>96.266740500000012</v>
      </c>
      <c r="AL190" s="92">
        <v>-8965.7439999999988</v>
      </c>
      <c r="AM190" s="92">
        <v>-13910.32579539144</v>
      </c>
      <c r="AN190" s="92">
        <v>-15178.15368732957</v>
      </c>
      <c r="AO190" s="92">
        <v>6901.8050000000076</v>
      </c>
      <c r="AP190" s="92">
        <v>7099.1289600000018</v>
      </c>
      <c r="AQ190" s="92">
        <v>8527.2733260000023</v>
      </c>
      <c r="AR190" s="150">
        <v>14.00041109212383</v>
      </c>
      <c r="AS190" s="151">
        <v>18.382125211771275</v>
      </c>
      <c r="AT190" s="262">
        <v>9.6186969724763873</v>
      </c>
      <c r="AU190" s="150">
        <v>2.1853498216902314</v>
      </c>
      <c r="AV190" s="151">
        <v>2.7140845268069644</v>
      </c>
      <c r="AW190" s="262">
        <v>1.6566151165734984</v>
      </c>
      <c r="AX190" s="149" t="s">
        <v>1155</v>
      </c>
    </row>
    <row r="191" spans="2:50" ht="12.75">
      <c r="B191" s="96" t="s">
        <v>100</v>
      </c>
      <c r="C191" s="97"/>
      <c r="D191" s="98"/>
      <c r="E191" s="156"/>
      <c r="F191" s="156"/>
      <c r="G191" s="156"/>
      <c r="H191" s="156"/>
      <c r="I191" s="156"/>
      <c r="J191" s="156"/>
      <c r="K191" s="157"/>
      <c r="L191" s="157"/>
      <c r="M191" s="158"/>
      <c r="N191" s="159"/>
      <c r="O191" s="159"/>
      <c r="P191" s="160"/>
      <c r="Q191" s="158"/>
      <c r="R191" s="159"/>
      <c r="S191" s="160"/>
      <c r="T191" s="158"/>
      <c r="U191" s="159"/>
      <c r="V191" s="160"/>
      <c r="W191" s="158"/>
      <c r="X191" s="159"/>
      <c r="Y191" s="160"/>
      <c r="Z191" s="158"/>
      <c r="AA191" s="159"/>
      <c r="AB191" s="160"/>
      <c r="AC191" s="158"/>
      <c r="AD191" s="159"/>
      <c r="AE191" s="160"/>
      <c r="AF191" s="157"/>
      <c r="AG191" s="161"/>
      <c r="AH191" s="162"/>
      <c r="AI191" s="162"/>
      <c r="AJ191" s="163"/>
      <c r="AK191" s="61"/>
      <c r="AL191" s="61"/>
      <c r="AM191" s="61"/>
      <c r="AN191" s="61"/>
      <c r="AO191" s="61"/>
      <c r="AP191" s="61"/>
      <c r="AQ191" s="61"/>
      <c r="AR191" s="161"/>
      <c r="AS191" s="162"/>
      <c r="AT191" s="268"/>
      <c r="AU191" s="161"/>
      <c r="AV191" s="162"/>
      <c r="AW191" s="268"/>
      <c r="AX191" s="157"/>
    </row>
    <row r="192" spans="2:50" ht="12.75">
      <c r="B192" s="104" t="s">
        <v>1367</v>
      </c>
      <c r="C192" s="105" t="s">
        <v>286</v>
      </c>
      <c r="D192" s="253" t="s">
        <v>702</v>
      </c>
      <c r="E192" s="148">
        <v>1456.1</v>
      </c>
      <c r="F192" s="148">
        <v>1850</v>
      </c>
      <c r="G192" s="148">
        <f t="shared" ref="G192" si="858">IF(IFERROR(((IF(F192&lt;0,"-",F192))/E192*100-100),"-")=-100,"-",(IFERROR(((IF(F192&lt;0,"-",F192))/E192*100-100),"-")))</f>
        <v>27.05171348121695</v>
      </c>
      <c r="H192" s="148">
        <v>1607.95</v>
      </c>
      <c r="I192" s="148">
        <f t="shared" ref="I192" si="859">IFERROR((E192/H192*100-100),"NA")</f>
        <v>-9.4437016076370526</v>
      </c>
      <c r="J192" s="148">
        <v>2160.35</v>
      </c>
      <c r="K192" s="149">
        <v>38.004866875746714</v>
      </c>
      <c r="L192" s="149">
        <v>51.866765495818392</v>
      </c>
      <c r="M192" s="150">
        <v>35.419381118800203</v>
      </c>
      <c r="N192" s="151">
        <v>41.261091952692837</v>
      </c>
      <c r="O192" s="151">
        <v>51.246918553698421</v>
      </c>
      <c r="P192" s="152">
        <v>61.082812723976502</v>
      </c>
      <c r="Q192" s="150">
        <f t="shared" ref="Q192" si="860">IF(AND(M192&lt;0,N192&gt;0),"LP",IF(AND(M192&gt;0,N192&lt;0),"PL",IF(OR(M192&lt;0,N192&lt;0),"Loss",IF(ISERROR((+N192/M192-1)*100),"NA",(+N192/M192-1)*100))))</f>
        <v>16.492978277341841</v>
      </c>
      <c r="R192" s="151">
        <f t="shared" ref="R192" si="861">IF(AND(N192&lt;0,O192&gt;0),"LP",IF(AND(N192&gt;0,O192&lt;0),"PL",IF(OR(N192&lt;0,O192&lt;0),"Loss",IF(ISERROR((+O192/N192-1)*100),"NA",(+O192/N192-1)*100))))</f>
        <v>24.201556789758861</v>
      </c>
      <c r="S192" s="152">
        <f t="shared" ref="S192" si="862">IF(AND(O192&lt;0,P192&gt;0),"LP",IF(AND(O192&gt;0,P192&lt;0),"PL",IF(OR(O192&lt;0,P192&lt;0),"Loss",IF(ISERROR((+P192/O192-1)*100),"NA",(+P192/O192-1)*100))))</f>
        <v>19.193142627632653</v>
      </c>
      <c r="T192" s="150">
        <f t="shared" ref="T192" si="863">IFERROR((IF(($E192/N192)&lt;0,"NM",($E192/N192))),"NA")</f>
        <v>35.289904631449531</v>
      </c>
      <c r="U192" s="151">
        <f t="shared" ref="U192" si="864">IFERROR((IF(($E192/O192)&lt;0,"NM",($E192/O192))),"NA")</f>
        <v>28.413415695896806</v>
      </c>
      <c r="V192" s="152">
        <f t="shared" ref="V192" si="865">IFERROR((IF(($E192/P192)&lt;0,"NM",($E192/P192))),"NA")</f>
        <v>23.838129501008471</v>
      </c>
      <c r="W192" s="150">
        <v>5.9414473516458743</v>
      </c>
      <c r="X192" s="151">
        <v>5.0120968241158934</v>
      </c>
      <c r="Y192" s="152">
        <v>4.2521625068666697</v>
      </c>
      <c r="Z192" s="150">
        <f t="shared" ref="Z192" si="866">IFERROR((IF(((($AK192*1000)+AL192)/AO192)&lt;0,"NM",(($AK192*1000)+AL192)/AO192)),"NA")</f>
        <v>22.132872943761694</v>
      </c>
      <c r="AA192" s="151">
        <f t="shared" ref="AA192" si="867">IFERROR((IF(((($AK192*1000)+AM192)/AP192)&lt;0,"NM",(($AK192*1000)+AM192)/AP192)),"NA")</f>
        <v>19.387074915823714</v>
      </c>
      <c r="AB192" s="152">
        <f t="shared" ref="AB192" si="868">IFERROR((IF(((($AK192*1000)+AN192)/AQ192)&lt;0,"NM",(($AK192*1000)+AN192)/AQ192)),"NA")</f>
        <v>16.657915719477238</v>
      </c>
      <c r="AC192" s="150">
        <v>18.093959758790231</v>
      </c>
      <c r="AD192" s="151">
        <v>19.136547670075775</v>
      </c>
      <c r="AE192" s="152">
        <v>19.300849453651015</v>
      </c>
      <c r="AF192" s="149">
        <v>0.41205961129043339</v>
      </c>
      <c r="AG192" s="153">
        <v>-1.893273</v>
      </c>
      <c r="AH192" s="154">
        <v>9.9814989999999995</v>
      </c>
      <c r="AI192" s="154">
        <v>75.328119999999998</v>
      </c>
      <c r="AJ192" s="155">
        <v>42.176439999999999</v>
      </c>
      <c r="AK192" s="92">
        <v>3181.0073575000001</v>
      </c>
      <c r="AL192" s="92">
        <v>330133.90000000002</v>
      </c>
      <c r="AM192" s="92">
        <v>357380.50618808414</v>
      </c>
      <c r="AN192" s="92">
        <v>332633.36438561394</v>
      </c>
      <c r="AO192" s="92">
        <v>158639.19999999998</v>
      </c>
      <c r="AP192" s="92">
        <v>182512.72453690553</v>
      </c>
      <c r="AQ192" s="92">
        <v>210929.19312692259</v>
      </c>
      <c r="AR192" s="150">
        <v>18.59989960759918</v>
      </c>
      <c r="AS192" s="151">
        <v>22.869741640918146</v>
      </c>
      <c r="AT192" s="262">
        <v>14.330057574280215</v>
      </c>
      <c r="AU192" s="150">
        <v>3.3392580638108105</v>
      </c>
      <c r="AV192" s="151">
        <v>4.1556055519592174</v>
      </c>
      <c r="AW192" s="262">
        <v>2.522910575662404</v>
      </c>
      <c r="AX192" s="149" t="s">
        <v>1156</v>
      </c>
    </row>
    <row r="193" spans="2:50" ht="12.75">
      <c r="B193" s="104" t="s">
        <v>1368</v>
      </c>
      <c r="C193" s="105" t="s">
        <v>286</v>
      </c>
      <c r="D193" s="253" t="s">
        <v>623</v>
      </c>
      <c r="E193" s="148">
        <v>8099.65</v>
      </c>
      <c r="F193" s="148">
        <v>9500</v>
      </c>
      <c r="G193" s="148">
        <f t="shared" ref="G193:G199" si="869">IF(IFERROR(((IF(F193&lt;0,"-",F193))/E193*100-100),"-")=-100,"-",(IFERROR(((IF(F193&lt;0,"-",F193))/E193*100-100),"-")))</f>
        <v>17.28901866130019</v>
      </c>
      <c r="H193" s="148">
        <v>9483.85</v>
      </c>
      <c r="I193" s="148">
        <f t="shared" ref="I193:I199" si="870">IFERROR((E193/H193*100-100),"NA")</f>
        <v>-14.59533839105427</v>
      </c>
      <c r="J193" s="148">
        <v>23.73</v>
      </c>
      <c r="K193" s="149">
        <v>2.3203800716845877</v>
      </c>
      <c r="L193" s="149">
        <v>4.9662726403823179</v>
      </c>
      <c r="M193" s="150">
        <v>154.42056468605119</v>
      </c>
      <c r="N193" s="151">
        <v>121.6350611040877</v>
      </c>
      <c r="O193" s="151">
        <v>137.13783132557936</v>
      </c>
      <c r="P193" s="152">
        <v>223.5180535214019</v>
      </c>
      <c r="Q193" s="150">
        <f t="shared" ref="Q193:Q199" si="871">IF(AND(M193&lt;0,N193&gt;0),"LP",IF(AND(M193&gt;0,N193&lt;0),"PL",IF(OR(M193&lt;0,N193&lt;0),"Loss",IF(ISERROR((+N193/M193-1)*100),"NA",(+N193/M193-1)*100))))</f>
        <v>-21.231306625914058</v>
      </c>
      <c r="R193" s="151">
        <f t="shared" ref="R193:R199" si="872">IF(AND(N193&lt;0,O193&gt;0),"LP",IF(AND(N193&gt;0,O193&lt;0),"PL",IF(OR(N193&lt;0,O193&lt;0),"Loss",IF(ISERROR((+O193/N193-1)*100),"NA",(+O193/N193-1)*100))))</f>
        <v>12.745313794207203</v>
      </c>
      <c r="S193" s="152">
        <f t="shared" ref="S193:S199" si="873">IF(AND(O193&lt;0,P193&gt;0),"LP",IF(AND(O193&gt;0,P193&lt;0),"PL",IF(OR(O193&lt;0,P193&lt;0),"Loss",IF(ISERROR((+P193/O193-1)*100),"NA",(+P193/O193-1)*100))))</f>
        <v>62.987886975364951</v>
      </c>
      <c r="T193" s="150">
        <f t="shared" ref="T193:T199" si="874">IFERROR((IF(($E193/N193)&lt;0,"NM",($E193/N193))),"NA")</f>
        <v>66.589763892738333</v>
      </c>
      <c r="U193" s="151">
        <f t="shared" ref="U193:U199" si="875">IFERROR((IF(($E193/O193)&lt;0,"NM",($E193/O193))),"NA")</f>
        <v>59.062112341346534</v>
      </c>
      <c r="V193" s="152">
        <f t="shared" ref="V193:V199" si="876">IFERROR((IF(($E193/P193)&lt;0,"NM",($E193/P193))),"NA")</f>
        <v>36.237117639468245</v>
      </c>
      <c r="W193" s="150">
        <v>13.36025903116159</v>
      </c>
      <c r="X193" s="151">
        <v>11.852210226734385</v>
      </c>
      <c r="Y193" s="152">
        <v>9.5638195255840639</v>
      </c>
      <c r="Z193" s="150">
        <f t="shared" ref="Z193:Z199" si="877">IFERROR((IF(((($AK193*1000)+AL193)/AO193)&lt;0,"NM",(($AK193*1000)+AL193)/AO193)),"NA")</f>
        <v>37.211415540997514</v>
      </c>
      <c r="AA193" s="151">
        <f t="shared" ref="AA193:AA199" si="878">IFERROR((IF(((($AK193*1000)+AM193)/AP193)&lt;0,"NM",(($AK193*1000)+AM193)/AP193)),"NA")</f>
        <v>32.086611333614989</v>
      </c>
      <c r="AB193" s="152">
        <f t="shared" ref="AB193:AB199" si="879">IFERROR((IF(((($AK193*1000)+AN193)/AQ193)&lt;0,"NM",(($AK193*1000)+AN193)/AQ193)),"NA")</f>
        <v>21.303773642266293</v>
      </c>
      <c r="AC193" s="150">
        <v>21.388741714493207</v>
      </c>
      <c r="AD193" s="151">
        <v>21.26766756121793</v>
      </c>
      <c r="AE193" s="152">
        <v>29.212458371692197</v>
      </c>
      <c r="AF193" s="149">
        <v>0.30865531226657944</v>
      </c>
      <c r="AG193" s="153">
        <v>3.4405030000000001</v>
      </c>
      <c r="AH193" s="154">
        <v>34.489829999999998</v>
      </c>
      <c r="AI193" s="154">
        <v>22.341049999999999</v>
      </c>
      <c r="AJ193" s="155">
        <v>10.221069999999999</v>
      </c>
      <c r="AK193" s="92">
        <v>194.215812</v>
      </c>
      <c r="AL193" s="92">
        <v>-1657.9</v>
      </c>
      <c r="AM193" s="92">
        <v>-1301.1835783423062</v>
      </c>
      <c r="AN193" s="92">
        <v>-2155.2282476618907</v>
      </c>
      <c r="AO193" s="92">
        <v>5174.7000000000044</v>
      </c>
      <c r="AP193" s="92">
        <v>6012.309196999995</v>
      </c>
      <c r="AQ193" s="92">
        <v>9015.3316016883255</v>
      </c>
      <c r="AR193" s="150">
        <v>77.475265587188389</v>
      </c>
      <c r="AS193" s="151">
        <v>123.92677583688047</v>
      </c>
      <c r="AT193" s="262">
        <v>31.023755337496318</v>
      </c>
      <c r="AU193" s="150">
        <v>16.176272871231834</v>
      </c>
      <c r="AV193" s="151">
        <v>24.34208509480391</v>
      </c>
      <c r="AW193" s="262">
        <v>8.0104606476597588</v>
      </c>
      <c r="AX193" s="149" t="s">
        <v>1157</v>
      </c>
    </row>
    <row r="194" spans="2:50" ht="12.75">
      <c r="B194" s="104" t="s">
        <v>1369</v>
      </c>
      <c r="C194" s="105" t="s">
        <v>286</v>
      </c>
      <c r="D194" s="253" t="s">
        <v>164</v>
      </c>
      <c r="E194" s="148">
        <v>911.3</v>
      </c>
      <c r="F194" s="148">
        <v>1180</v>
      </c>
      <c r="G194" s="148">
        <f t="shared" si="869"/>
        <v>29.48535059804675</v>
      </c>
      <c r="H194" s="148">
        <v>1193.95</v>
      </c>
      <c r="I194" s="148">
        <f t="shared" si="870"/>
        <v>-23.673520666694586</v>
      </c>
      <c r="J194" s="148">
        <v>609.29999999999995</v>
      </c>
      <c r="K194" s="149">
        <v>6.4930123655913983</v>
      </c>
      <c r="L194" s="149">
        <v>26.500574719235367</v>
      </c>
      <c r="M194" s="150">
        <v>19.207779419005426</v>
      </c>
      <c r="N194" s="151">
        <v>20.317249302478292</v>
      </c>
      <c r="O194" s="151">
        <v>22.330935117607254</v>
      </c>
      <c r="P194" s="152">
        <v>32.623838493901296</v>
      </c>
      <c r="Q194" s="150">
        <f t="shared" si="871"/>
        <v>5.776148607657805</v>
      </c>
      <c r="R194" s="151">
        <f t="shared" si="872"/>
        <v>9.9112128081400019</v>
      </c>
      <c r="S194" s="152">
        <f t="shared" si="873"/>
        <v>46.092576607678225</v>
      </c>
      <c r="T194" s="150">
        <f t="shared" si="874"/>
        <v>44.853512718812773</v>
      </c>
      <c r="U194" s="151">
        <f t="shared" si="875"/>
        <v>40.808859781311533</v>
      </c>
      <c r="V194" s="152">
        <f t="shared" si="876"/>
        <v>27.933561532630762</v>
      </c>
      <c r="W194" s="150">
        <v>4.7006358604645655</v>
      </c>
      <c r="X194" s="151">
        <v>4.4184471707486068</v>
      </c>
      <c r="Y194" s="152">
        <v>4.0621841472791269</v>
      </c>
      <c r="Z194" s="150">
        <f t="shared" si="877"/>
        <v>25.795551058272327</v>
      </c>
      <c r="AA194" s="151">
        <f t="shared" si="878"/>
        <v>22.425970673562809</v>
      </c>
      <c r="AB194" s="152">
        <f t="shared" si="879"/>
        <v>15.968986667508668</v>
      </c>
      <c r="AC194" s="150">
        <v>10.737848110708462</v>
      </c>
      <c r="AD194" s="151">
        <v>11.162221625809355</v>
      </c>
      <c r="AE194" s="152">
        <v>15.153214614473457</v>
      </c>
      <c r="AF194" s="149">
        <v>0.98760013168001748</v>
      </c>
      <c r="AG194" s="153">
        <v>-13.03144</v>
      </c>
      <c r="AH194" s="154">
        <v>5.0550449999999998</v>
      </c>
      <c r="AI194" s="154">
        <v>25.931039999999999</v>
      </c>
      <c r="AJ194" s="155">
        <v>6.0267600000000003</v>
      </c>
      <c r="AK194" s="92">
        <v>543.46513500000003</v>
      </c>
      <c r="AL194" s="92">
        <v>-45724.5</v>
      </c>
      <c r="AM194" s="92">
        <v>-55079.734544084524</v>
      </c>
      <c r="AN194" s="92">
        <v>-68760.718958040132</v>
      </c>
      <c r="AO194" s="92">
        <v>19295.60000000002</v>
      </c>
      <c r="AP194" s="92">
        <v>21777.670521600026</v>
      </c>
      <c r="AQ194" s="92">
        <v>29726.646150179222</v>
      </c>
      <c r="AR194" s="150">
        <v>32.245962718183776</v>
      </c>
      <c r="AS194" s="151">
        <v>38.101791289598715</v>
      </c>
      <c r="AT194" s="262">
        <v>26.39013414676884</v>
      </c>
      <c r="AU194" s="150">
        <v>3.2969064559620778</v>
      </c>
      <c r="AV194" s="151">
        <v>3.8956228822891199</v>
      </c>
      <c r="AW194" s="262">
        <v>2.6981900296350356</v>
      </c>
      <c r="AX194" s="149" t="s">
        <v>1158</v>
      </c>
    </row>
    <row r="195" spans="2:50" ht="12.75">
      <c r="B195" s="104" t="s">
        <v>1370</v>
      </c>
      <c r="C195" s="105" t="s">
        <v>286</v>
      </c>
      <c r="D195" s="253" t="s">
        <v>735</v>
      </c>
      <c r="E195" s="148">
        <v>352.7</v>
      </c>
      <c r="F195" s="148">
        <v>390</v>
      </c>
      <c r="G195" s="148">
        <f t="shared" ref="G195" si="880">IF(IFERROR(((IF(F195&lt;0,"-",F195))/E195*100-100),"-")=-100,"-",(IFERROR(((IF(F195&lt;0,"-",F195))/E195*100-100),"-")))</f>
        <v>10.575559965976737</v>
      </c>
      <c r="H195" s="148">
        <v>361</v>
      </c>
      <c r="I195" s="148">
        <f t="shared" ref="I195" si="881">IFERROR((E195/H195*100-100),"NA")</f>
        <v>-2.2991689750692501</v>
      </c>
      <c r="J195" s="148">
        <v>2051.5</v>
      </c>
      <c r="K195" s="149">
        <v>8.3616394862604544</v>
      </c>
      <c r="L195" s="149">
        <v>11.83891789725209</v>
      </c>
      <c r="M195" s="150">
        <v>5.4258653760315294</v>
      </c>
      <c r="N195" s="151">
        <v>5.7927613941018787</v>
      </c>
      <c r="O195" s="151">
        <v>6.4715875520589137</v>
      </c>
      <c r="P195" s="152">
        <v>9.3354985638402077</v>
      </c>
      <c r="Q195" s="150">
        <f t="shared" ref="Q195" si="882">IF(AND(M195&lt;0,N195&gt;0),"LP",IF(AND(M195&gt;0,N195&lt;0),"PL",IF(OR(M195&lt;0,N195&lt;0),"Loss",IF(ISERROR((+N195/M195-1)*100),"NA",(+N195/M195-1)*100))))</f>
        <v>6.7619815945137995</v>
      </c>
      <c r="R195" s="151">
        <f t="shared" ref="R195" si="883">IF(AND(N195&lt;0,O195&gt;0),"LP",IF(AND(N195&gt;0,O195&lt;0),"PL",IF(OR(N195&lt;0,O195&lt;0),"Loss",IF(ISERROR((+O195/N195-1)*100),"NA",(+O195/N195-1)*100))))</f>
        <v>11.718524409588271</v>
      </c>
      <c r="S195" s="152">
        <f t="shared" ref="S195" si="884">IF(AND(O195&lt;0,P195&gt;0),"LP",IF(AND(O195&gt;0,P195&lt;0),"PL",IF(OR(O195&lt;0,P195&lt;0),"Loss",IF(ISERROR((+P195/O195-1)*100),"NA",(+P195/O195-1)*100))))</f>
        <v>44.253608388101775</v>
      </c>
      <c r="T195" s="150">
        <f t="shared" ref="T195" si="885">IFERROR((IF(($E195/N195)&lt;0,"NM",($E195/N195))),"NA")</f>
        <v>60.886333132781019</v>
      </c>
      <c r="U195" s="151">
        <f t="shared" ref="U195" si="886">IFERROR((IF(($E195/O195)&lt;0,"NM",($E195/O195))),"NA")</f>
        <v>54.499764881924477</v>
      </c>
      <c r="V195" s="152">
        <f t="shared" ref="V195" si="887">IFERROR((IF(($E195/P195)&lt;0,"NM",($E195/P195))),"NA")</f>
        <v>37.780521049634757</v>
      </c>
      <c r="W195" s="150">
        <v>9.0148467051066721</v>
      </c>
      <c r="X195" s="151">
        <v>8.1906458195153924</v>
      </c>
      <c r="Y195" s="152">
        <v>7.0451313909422417</v>
      </c>
      <c r="Z195" s="150">
        <f t="shared" ref="Z195" si="888">IFERROR((IF(((($AK195*1000)+AL195)/AO195)&lt;0,"NM",(($AK195*1000)+AL195)/AO195)),"NA")</f>
        <v>35.648131133688963</v>
      </c>
      <c r="AA195" s="151">
        <f t="shared" ref="AA195" si="889">IFERROR((IF(((($AK195*1000)+AM195)/AP195)&lt;0,"NM",(($AK195*1000)+AM195)/AP195)),"NA")</f>
        <v>30.009633009670868</v>
      </c>
      <c r="AB195" s="152">
        <f t="shared" ref="AB195" si="890">IFERROR((IF(((($AK195*1000)+AN195)/AQ195)&lt;0,"NM",(($AK195*1000)+AN195)/AQ195)),"NA")</f>
        <v>22.053348012250389</v>
      </c>
      <c r="AC195" s="150">
        <v>19.77184115374509</v>
      </c>
      <c r="AD195" s="151">
        <v>15.921991571698872</v>
      </c>
      <c r="AE195" s="152">
        <v>20.049552449251028</v>
      </c>
      <c r="AF195" s="149">
        <v>0</v>
      </c>
      <c r="AG195" s="153">
        <v>10.546939999999999</v>
      </c>
      <c r="AH195" s="154">
        <v>42.303809999999999</v>
      </c>
      <c r="AI195" s="154" t="s">
        <v>985</v>
      </c>
      <c r="AJ195" s="155">
        <v>69.323089999999993</v>
      </c>
      <c r="AK195" s="92">
        <v>699.86922500000003</v>
      </c>
      <c r="AL195" s="92">
        <v>459.69999999999845</v>
      </c>
      <c r="AM195" s="92">
        <v>-1045.4598101415104</v>
      </c>
      <c r="AN195" s="92">
        <v>-9462.2735827781507</v>
      </c>
      <c r="AO195" s="92">
        <v>19645.600000000002</v>
      </c>
      <c r="AP195" s="92">
        <v>23286.648156098956</v>
      </c>
      <c r="AQ195" s="92">
        <v>31306.219401866259</v>
      </c>
      <c r="AR195" s="150"/>
      <c r="AS195" s="151"/>
      <c r="AT195" s="262"/>
      <c r="AU195" s="150"/>
      <c r="AV195" s="151"/>
      <c r="AW195" s="262"/>
      <c r="AX195" s="149" t="s">
        <v>1159</v>
      </c>
    </row>
    <row r="196" spans="2:50" ht="12.75">
      <c r="B196" s="104" t="s">
        <v>642</v>
      </c>
      <c r="C196" s="105" t="s">
        <v>287</v>
      </c>
      <c r="D196" s="253" t="s">
        <v>624</v>
      </c>
      <c r="E196" s="148">
        <v>498.75</v>
      </c>
      <c r="F196" s="148">
        <v>510</v>
      </c>
      <c r="G196" s="148">
        <f t="shared" si="869"/>
        <v>2.2556390977443499</v>
      </c>
      <c r="H196" s="148">
        <v>554.04999999999995</v>
      </c>
      <c r="I196" s="148">
        <f t="shared" si="870"/>
        <v>-9.9810486418193278</v>
      </c>
      <c r="J196" s="148">
        <v>71.57289999999999</v>
      </c>
      <c r="K196" s="149">
        <v>0.42584592831541201</v>
      </c>
      <c r="L196" s="149">
        <v>1.3818268458781362</v>
      </c>
      <c r="M196" s="150">
        <v>3.6717807997162382</v>
      </c>
      <c r="N196" s="151">
        <v>-8.1818677180887764</v>
      </c>
      <c r="O196" s="151">
        <v>6.6262053724153755</v>
      </c>
      <c r="P196" s="152">
        <v>19.234015800834801</v>
      </c>
      <c r="Q196" s="150" t="str">
        <f t="shared" si="871"/>
        <v>PL</v>
      </c>
      <c r="R196" s="151" t="str">
        <f t="shared" si="872"/>
        <v>LP</v>
      </c>
      <c r="S196" s="152">
        <f t="shared" si="873"/>
        <v>190.27195385318464</v>
      </c>
      <c r="T196" s="150" t="str">
        <f t="shared" si="874"/>
        <v>NM</v>
      </c>
      <c r="U196" s="151">
        <f t="shared" si="875"/>
        <v>75.269324140823656</v>
      </c>
      <c r="V196" s="152">
        <f t="shared" si="876"/>
        <v>25.930622349720284</v>
      </c>
      <c r="W196" s="150">
        <v>7.2485600899547178</v>
      </c>
      <c r="X196" s="151">
        <v>6.8384705820826595</v>
      </c>
      <c r="Y196" s="152">
        <v>5.5622475874354151</v>
      </c>
      <c r="Z196" s="150">
        <f t="shared" si="877"/>
        <v>16.729874345092547</v>
      </c>
      <c r="AA196" s="151">
        <f t="shared" si="878"/>
        <v>11.320700823775088</v>
      </c>
      <c r="AB196" s="152">
        <f t="shared" si="879"/>
        <v>8.5096300624781858</v>
      </c>
      <c r="AC196" s="150">
        <v>-11.001935108121744</v>
      </c>
      <c r="AD196" s="151">
        <v>9.1377851047462197</v>
      </c>
      <c r="AE196" s="152">
        <v>23.189030250265411</v>
      </c>
      <c r="AF196" s="149">
        <v>0.50125313283208017</v>
      </c>
      <c r="AG196" s="153">
        <v>1.952164</v>
      </c>
      <c r="AH196" s="154">
        <v>24.128920000000001</v>
      </c>
      <c r="AI196" s="154">
        <v>28.229849999999999</v>
      </c>
      <c r="AJ196" s="155">
        <v>28.759519999999998</v>
      </c>
      <c r="AK196" s="92">
        <v>35.643304199999989</v>
      </c>
      <c r="AL196" s="92">
        <v>2674.8</v>
      </c>
      <c r="AM196" s="92">
        <v>1034.4690998093322</v>
      </c>
      <c r="AN196" s="92">
        <v>93.54383432528175</v>
      </c>
      <c r="AO196" s="92">
        <v>2290.4000000000015</v>
      </c>
      <c r="AP196" s="92">
        <v>3239.8853985064925</v>
      </c>
      <c r="AQ196" s="92">
        <v>4199.5771581071458</v>
      </c>
      <c r="AR196" s="150">
        <v>57.984305224349683</v>
      </c>
      <c r="AS196" s="151">
        <v>70.131410883701051</v>
      </c>
      <c r="AT196" s="262">
        <v>45.837199564998315</v>
      </c>
      <c r="AU196" s="150">
        <v>6.2070419799697643</v>
      </c>
      <c r="AV196" s="151">
        <v>7.6248575567924117</v>
      </c>
      <c r="AW196" s="262">
        <v>4.7892264031471168</v>
      </c>
      <c r="AX196" s="149" t="s">
        <v>1160</v>
      </c>
    </row>
    <row r="197" spans="2:50" ht="12.75">
      <c r="B197" s="104" t="s">
        <v>685</v>
      </c>
      <c r="C197" s="105" t="s">
        <v>286</v>
      </c>
      <c r="D197" s="253" t="s">
        <v>684</v>
      </c>
      <c r="E197" s="148">
        <v>1112.8</v>
      </c>
      <c r="F197" s="148">
        <v>1400</v>
      </c>
      <c r="G197" s="148">
        <f t="shared" si="869"/>
        <v>25.808770668583762</v>
      </c>
      <c r="H197" s="148">
        <v>1496.9</v>
      </c>
      <c r="I197" s="148">
        <f t="shared" si="870"/>
        <v>-25.65969670652683</v>
      </c>
      <c r="J197" s="148">
        <v>38.305725000000002</v>
      </c>
      <c r="K197" s="149">
        <v>0.48877555913978499</v>
      </c>
      <c r="L197" s="149">
        <v>0.69618946236559132</v>
      </c>
      <c r="M197" s="150">
        <v>36.360100220006288</v>
      </c>
      <c r="N197" s="151">
        <v>34.378673161779339</v>
      </c>
      <c r="O197" s="151">
        <v>32.840839148459622</v>
      </c>
      <c r="P197" s="152">
        <v>43.548306592509512</v>
      </c>
      <c r="Q197" s="150">
        <f t="shared" si="871"/>
        <v>-5.4494543365882002</v>
      </c>
      <c r="R197" s="151">
        <f t="shared" si="872"/>
        <v>-4.4732209590607859</v>
      </c>
      <c r="S197" s="152">
        <f t="shared" si="873"/>
        <v>32.604122554986901</v>
      </c>
      <c r="T197" s="150">
        <f t="shared" si="874"/>
        <v>32.368904837117476</v>
      </c>
      <c r="U197" s="151">
        <f t="shared" si="875"/>
        <v>33.884639639367897</v>
      </c>
      <c r="V197" s="152">
        <f t="shared" si="876"/>
        <v>25.553232423310948</v>
      </c>
      <c r="W197" s="150">
        <v>6.0550023125328494</v>
      </c>
      <c r="X197" s="151">
        <v>5.3340295230767287</v>
      </c>
      <c r="Y197" s="152">
        <v>4.5574603995036158</v>
      </c>
      <c r="Z197" s="150">
        <f t="shared" si="877"/>
        <v>21.776764740440083</v>
      </c>
      <c r="AA197" s="151">
        <f t="shared" si="878"/>
        <v>22.24286407431568</v>
      </c>
      <c r="AB197" s="152">
        <f t="shared" si="879"/>
        <v>16.918350331025188</v>
      </c>
      <c r="AC197" s="150">
        <v>20.254391091697684</v>
      </c>
      <c r="AD197" s="151">
        <v>16.738249836457836</v>
      </c>
      <c r="AE197" s="152">
        <v>19.235379384368581</v>
      </c>
      <c r="AF197" s="149">
        <v>0.71890726096333568</v>
      </c>
      <c r="AG197" s="153">
        <v>-10.75825</v>
      </c>
      <c r="AH197" s="154">
        <v>11.08006</v>
      </c>
      <c r="AI197" s="154">
        <v>-25.167280000000002</v>
      </c>
      <c r="AJ197" s="155">
        <v>-19.019030000000001</v>
      </c>
      <c r="AK197" s="92">
        <v>40.910514300000003</v>
      </c>
      <c r="AL197" s="92">
        <v>-135.69999999999999</v>
      </c>
      <c r="AM197" s="92">
        <v>-194.73389675177259</v>
      </c>
      <c r="AN197" s="92">
        <v>-311.84188351360956</v>
      </c>
      <c r="AO197" s="92">
        <v>1872.3999999999996</v>
      </c>
      <c r="AP197" s="92">
        <v>1830.509788092606</v>
      </c>
      <c r="AQ197" s="92">
        <v>2399.6826890406555</v>
      </c>
      <c r="AR197" s="150">
        <v>35.080551740673478</v>
      </c>
      <c r="AS197" s="151">
        <v>45.145813759774548</v>
      </c>
      <c r="AT197" s="262">
        <v>25.015289721572408</v>
      </c>
      <c r="AU197" s="150">
        <v>7.9779999077548487</v>
      </c>
      <c r="AV197" s="151">
        <v>10.043803693756033</v>
      </c>
      <c r="AW197" s="262">
        <v>5.9121961217536647</v>
      </c>
      <c r="AX197" s="149" t="s">
        <v>1161</v>
      </c>
    </row>
    <row r="198" spans="2:50" ht="12.75">
      <c r="B198" s="104" t="s">
        <v>1371</v>
      </c>
      <c r="C198" s="105" t="s">
        <v>286</v>
      </c>
      <c r="D198" s="253" t="s">
        <v>625</v>
      </c>
      <c r="E198" s="148">
        <v>1086.2</v>
      </c>
      <c r="F198" s="148">
        <v>1160</v>
      </c>
      <c r="G198" s="148">
        <f t="shared" ref="G198" si="891">IF(IFERROR(((IF(F198&lt;0,"-",F198))/E198*100-100),"-")=-100,"-",(IFERROR(((IF(F198&lt;0,"-",F198))/E198*100-100),"-")))</f>
        <v>6.7943288528816055</v>
      </c>
      <c r="H198" s="148">
        <v>1249.95</v>
      </c>
      <c r="I198" s="148">
        <f t="shared" ref="I198" si="892">IFERROR((E198/H198*100-100),"NA")</f>
        <v>-13.100524020960833</v>
      </c>
      <c r="J198" s="148">
        <v>77.09975</v>
      </c>
      <c r="K198" s="149">
        <v>1.0109094460872163</v>
      </c>
      <c r="L198" s="149">
        <v>1.0806778614097969</v>
      </c>
      <c r="M198" s="150">
        <v>41.598059656484025</v>
      </c>
      <c r="N198" s="151">
        <v>45.810784081660444</v>
      </c>
      <c r="O198" s="151">
        <v>52.60011951096223</v>
      </c>
      <c r="P198" s="152">
        <v>64.465062056539367</v>
      </c>
      <c r="Q198" s="150">
        <f t="shared" ref="Q198" si="893">IF(AND(M198&lt;0,N198&gt;0),"LP",IF(AND(M198&gt;0,N198&lt;0),"PL",IF(OR(M198&lt;0,N198&lt;0),"Loss",IF(ISERROR((+N198/M198-1)*100),"NA",(+N198/M198-1)*100))))</f>
        <v>10.12721376901955</v>
      </c>
      <c r="R198" s="151">
        <f t="shared" ref="R198" si="894">IF(AND(N198&lt;0,O198&gt;0),"LP",IF(AND(N198&gt;0,O198&lt;0),"PL",IF(OR(N198&lt;0,O198&lt;0),"Loss",IF(ISERROR((+O198/N198-1)*100),"NA",(+O198/N198-1)*100))))</f>
        <v>14.820386870478774</v>
      </c>
      <c r="S198" s="152">
        <f t="shared" ref="S198" si="895">IF(AND(O198&lt;0,P198&gt;0),"LP",IF(AND(O198&gt;0,P198&lt;0),"PL",IF(OR(O198&lt;0,P198&lt;0),"Loss",IF(ISERROR((+P198/O198-1)*100),"NA",(+P198/O198-1)*100))))</f>
        <v>22.556873740760985</v>
      </c>
      <c r="T198" s="150">
        <f t="shared" ref="T198" si="896">IFERROR((IF(($E198/N198)&lt;0,"NM",($E198/N198))),"NA")</f>
        <v>23.710574306342018</v>
      </c>
      <c r="U198" s="151">
        <f t="shared" ref="U198" si="897">IFERROR((IF(($E198/O198)&lt;0,"NM",($E198/O198))),"NA")</f>
        <v>20.650143195466093</v>
      </c>
      <c r="V198" s="152">
        <f t="shared" ref="V198" si="898">IFERROR((IF(($E198/P198)&lt;0,"NM",($E198/P198))),"NA")</f>
        <v>16.849436971724987</v>
      </c>
      <c r="W198" s="150">
        <v>4.1793195497783477</v>
      </c>
      <c r="X198" s="151">
        <v>3.5152230174256873</v>
      </c>
      <c r="Y198" s="152">
        <v>2.9359617409235499</v>
      </c>
      <c r="Z198" s="150">
        <f t="shared" ref="Z198" si="899">IFERROR((IF(((($AK198*1000)+AL198)/AO198)&lt;0,"NM",(($AK198*1000)+AL198)/AO198)),"NA")</f>
        <v>20.745461787454325</v>
      </c>
      <c r="AA198" s="151">
        <f t="shared" ref="AA198" si="900">IFERROR((IF(((($AK198*1000)+AM198)/AP198)&lt;0,"NM",(($AK198*1000)+AM198)/AP198)),"NA")</f>
        <v>17.191285719881805</v>
      </c>
      <c r="AB198" s="152">
        <f t="shared" ref="AB198" si="901">IFERROR((IF(((($AK198*1000)+AN198)/AQ198)&lt;0,"NM",(($AK198*1000)+AN198)/AQ198)),"NA")</f>
        <v>13.715071359413932</v>
      </c>
      <c r="AC198" s="150">
        <v>18.742282472516713</v>
      </c>
      <c r="AD198" s="151">
        <v>18.215361943103321</v>
      </c>
      <c r="AE198" s="152">
        <v>18.750718045639285</v>
      </c>
      <c r="AF198" s="149">
        <v>0.64444853618118203</v>
      </c>
      <c r="AG198" s="153">
        <v>19.264340000000001</v>
      </c>
      <c r="AH198" s="154">
        <v>34.914920000000002</v>
      </c>
      <c r="AI198" s="154">
        <v>37.903889999999997</v>
      </c>
      <c r="AJ198" s="155">
        <v>31.940480000000001</v>
      </c>
      <c r="AK198" s="92">
        <v>84.613120637500003</v>
      </c>
      <c r="AL198" s="92">
        <v>547</v>
      </c>
      <c r="AM198" s="92">
        <v>-884.09365920353821</v>
      </c>
      <c r="AN198" s="92">
        <v>-3093.5019632187505</v>
      </c>
      <c r="AO198" s="92">
        <v>4105</v>
      </c>
      <c r="AP198" s="92">
        <v>4870.4342620205207</v>
      </c>
      <c r="AQ198" s="92">
        <v>5943.7983615248741</v>
      </c>
      <c r="AR198" s="150">
        <v>15.238930734033653</v>
      </c>
      <c r="AS198" s="151">
        <v>19.572222004026273</v>
      </c>
      <c r="AT198" s="262">
        <v>10.905639464041032</v>
      </c>
      <c r="AU198" s="150">
        <v>2.4355581389004524</v>
      </c>
      <c r="AV198" s="151">
        <v>3.0865423860414123</v>
      </c>
      <c r="AW198" s="262">
        <v>1.7845738917594924</v>
      </c>
      <c r="AX198" s="149" t="s">
        <v>1162</v>
      </c>
    </row>
    <row r="199" spans="2:50" ht="12.75">
      <c r="B199" s="104" t="s">
        <v>1372</v>
      </c>
      <c r="C199" s="105" t="s">
        <v>286</v>
      </c>
      <c r="D199" s="253" t="s">
        <v>691</v>
      </c>
      <c r="E199" s="148">
        <v>568.45000000000005</v>
      </c>
      <c r="F199" s="148">
        <v>660</v>
      </c>
      <c r="G199" s="148">
        <f t="shared" si="869"/>
        <v>16.10519834638049</v>
      </c>
      <c r="H199" s="148">
        <v>798.4</v>
      </c>
      <c r="I199" s="148">
        <f t="shared" si="870"/>
        <v>-28.801352705410807</v>
      </c>
      <c r="J199" s="148">
        <v>88.334500000000006</v>
      </c>
      <c r="K199" s="149">
        <v>0.61132328703703709</v>
      </c>
      <c r="L199" s="149">
        <v>1.5836774551971324</v>
      </c>
      <c r="M199" s="150">
        <v>18.808664791219744</v>
      </c>
      <c r="N199" s="151">
        <v>10.129360855622322</v>
      </c>
      <c r="O199" s="151">
        <v>12.731367553369248</v>
      </c>
      <c r="P199" s="152">
        <v>23.379568063382401</v>
      </c>
      <c r="Q199" s="150">
        <f t="shared" si="871"/>
        <v>-46.145242269664422</v>
      </c>
      <c r="R199" s="151">
        <f t="shared" si="872"/>
        <v>25.687767815110242</v>
      </c>
      <c r="S199" s="152">
        <f t="shared" si="873"/>
        <v>83.637523348347571</v>
      </c>
      <c r="T199" s="150">
        <f t="shared" si="874"/>
        <v>56.119039305869016</v>
      </c>
      <c r="U199" s="151">
        <f t="shared" si="875"/>
        <v>44.649563184558644</v>
      </c>
      <c r="V199" s="152">
        <f t="shared" si="876"/>
        <v>24.313965016758331</v>
      </c>
      <c r="W199" s="150">
        <v>5.2571556926431073</v>
      </c>
      <c r="X199" s="151">
        <v>5.1276301540004292</v>
      </c>
      <c r="Y199" s="152">
        <v>4.6502877392984203</v>
      </c>
      <c r="Z199" s="150">
        <f t="shared" si="877"/>
        <v>13.667956367864592</v>
      </c>
      <c r="AA199" s="151">
        <f t="shared" si="878"/>
        <v>11.979265293011231</v>
      </c>
      <c r="AB199" s="152">
        <f t="shared" si="879"/>
        <v>9.5879211955797192</v>
      </c>
      <c r="AC199" s="150">
        <v>9.2214293111353012</v>
      </c>
      <c r="AD199" s="151">
        <v>11.627404147566837</v>
      </c>
      <c r="AE199" s="152">
        <v>20.059695710621504</v>
      </c>
      <c r="AF199" s="149">
        <v>0</v>
      </c>
      <c r="AG199" s="153">
        <v>1.1476869999999999</v>
      </c>
      <c r="AH199" s="154">
        <v>4.0831229999999996</v>
      </c>
      <c r="AI199" s="154">
        <v>-20.602</v>
      </c>
      <c r="AJ199" s="155">
        <v>-26.213660000000001</v>
      </c>
      <c r="AK199" s="92">
        <v>51.167759125000003</v>
      </c>
      <c r="AL199" s="92">
        <v>2610.1819999999998</v>
      </c>
      <c r="AM199" s="92">
        <v>1801.43889059512</v>
      </c>
      <c r="AN199" s="92">
        <v>929.08221722164944</v>
      </c>
      <c r="AO199" s="92">
        <v>3934.5999999999985</v>
      </c>
      <c r="AP199" s="92">
        <v>4421.7401251225019</v>
      </c>
      <c r="AQ199" s="92">
        <v>5433.5908983315021</v>
      </c>
      <c r="AR199" s="150">
        <v>35.260250593307717</v>
      </c>
      <c r="AS199" s="151">
        <v>48.585128055894181</v>
      </c>
      <c r="AT199" s="262">
        <v>21.935373130721253</v>
      </c>
      <c r="AU199" s="150">
        <v>4.7907716862251375</v>
      </c>
      <c r="AV199" s="151">
        <v>6.1026764904607314</v>
      </c>
      <c r="AW199" s="262">
        <v>3.4788668819895436</v>
      </c>
      <c r="AX199" s="149" t="s">
        <v>1163</v>
      </c>
    </row>
    <row r="200" spans="2:50" ht="12.75">
      <c r="B200" s="96" t="s">
        <v>101</v>
      </c>
      <c r="C200" s="97"/>
      <c r="D200" s="98"/>
      <c r="E200" s="156"/>
      <c r="F200" s="156"/>
      <c r="G200" s="156"/>
      <c r="H200" s="156"/>
      <c r="I200" s="156"/>
      <c r="J200" s="156"/>
      <c r="K200" s="157"/>
      <c r="L200" s="157"/>
      <c r="M200" s="158"/>
      <c r="N200" s="159"/>
      <c r="O200" s="159"/>
      <c r="P200" s="160"/>
      <c r="Q200" s="158"/>
      <c r="R200" s="159"/>
      <c r="S200" s="160"/>
      <c r="T200" s="158"/>
      <c r="U200" s="159"/>
      <c r="V200" s="160"/>
      <c r="W200" s="158"/>
      <c r="X200" s="159"/>
      <c r="Y200" s="160"/>
      <c r="Z200" s="158"/>
      <c r="AA200" s="159"/>
      <c r="AB200" s="160"/>
      <c r="AC200" s="158"/>
      <c r="AD200" s="159"/>
      <c r="AE200" s="160"/>
      <c r="AF200" s="157"/>
      <c r="AG200" s="161"/>
      <c r="AH200" s="162"/>
      <c r="AI200" s="162"/>
      <c r="AJ200" s="163"/>
      <c r="AK200" s="61"/>
      <c r="AL200" s="61"/>
      <c r="AM200" s="61"/>
      <c r="AN200" s="61"/>
      <c r="AO200" s="61"/>
      <c r="AP200" s="61"/>
      <c r="AQ200" s="61"/>
      <c r="AR200" s="161"/>
      <c r="AS200" s="162"/>
      <c r="AT200" s="268"/>
      <c r="AU200" s="161"/>
      <c r="AV200" s="162"/>
      <c r="AW200" s="268"/>
      <c r="AX200" s="157"/>
    </row>
    <row r="201" spans="2:50" ht="12.75">
      <c r="B201" s="104" t="s">
        <v>1373</v>
      </c>
      <c r="C201" s="105" t="s">
        <v>287</v>
      </c>
      <c r="D201" s="253" t="s">
        <v>692</v>
      </c>
      <c r="E201" s="148">
        <v>1680.3</v>
      </c>
      <c r="F201" s="148">
        <v>1400</v>
      </c>
      <c r="G201" s="148">
        <f t="shared" ref="G201:G280" si="902">IF(IFERROR(((IF(F201&lt;0,"-",F201))/E201*100-100),"-")=-100,"-",(IFERROR(((IF(F201&lt;0,"-",F201))/E201*100-100),"-")))</f>
        <v>-16.681544962209131</v>
      </c>
      <c r="H201" s="148">
        <v>1829</v>
      </c>
      <c r="I201" s="148">
        <f t="shared" ref="I201:I203" si="903">IFERROR((E201/H201*100-100),"NA")</f>
        <v>-8.1301257517769301</v>
      </c>
      <c r="J201" s="148">
        <v>97.97</v>
      </c>
      <c r="K201" s="149">
        <v>2.0361256093189963</v>
      </c>
      <c r="L201" s="149">
        <v>10.713936344086022</v>
      </c>
      <c r="M201" s="150">
        <v>-22.261916913340816</v>
      </c>
      <c r="N201" s="151">
        <v>11.652100000000001</v>
      </c>
      <c r="O201" s="151">
        <v>2.1831912761440369</v>
      </c>
      <c r="P201" s="152">
        <v>27.111034902397595</v>
      </c>
      <c r="Q201" s="150" t="str">
        <f t="shared" ref="Q201:Q203" si="904">IF(AND(M201&lt;0,N201&gt;0),"LP",IF(AND(M201&gt;0,N201&lt;0),"PL",IF(OR(M201&lt;0,N201&lt;0),"Loss",IF(ISERROR((+N201/M201-1)*100),"NA",(+N201/M201-1)*100))))</f>
        <v>LP</v>
      </c>
      <c r="R201" s="151">
        <f t="shared" ref="R201:R203" si="905">IF(AND(N201&lt;0,O201&gt;0),"LP",IF(AND(N201&gt;0,O201&lt;0),"PL",IF(OR(N201&lt;0,O201&lt;0),"Loss",IF(ISERROR((+O201/N201-1)*100),"NA",(+O201/N201-1)*100))))</f>
        <v>-81.263538107774252</v>
      </c>
      <c r="S201" s="152">
        <f t="shared" ref="S201:S203" si="906">IF(AND(O201&lt;0,P201&gt;0),"LP",IF(AND(O201&gt;0,P201&lt;0),"PL",IF(OR(O201&lt;0,P201&lt;0),"Loss",IF(ISERROR((+P201/O201-1)*100),"NA",(+P201/O201-1)*100))))</f>
        <v>1141.8075868405465</v>
      </c>
      <c r="T201" s="150">
        <f t="shared" ref="T201:T280" si="907">IFERROR((IF(($E201/N201)&lt;0,"NM",($E201/N201))),"NA")</f>
        <v>144.20576548433328</v>
      </c>
      <c r="U201" s="151">
        <f t="shared" ref="U201:U280" si="908">IFERROR((IF(($E201/O201)&lt;0,"NM",($E201/O201))),"NA")</f>
        <v>769.65313042462958</v>
      </c>
      <c r="V201" s="152">
        <f t="shared" ref="V201:V280" si="909">IFERROR((IF(($E201/P201)&lt;0,"NM",($E201/P201))),"NA")</f>
        <v>61.978452908538756</v>
      </c>
      <c r="W201" s="150">
        <v>2.2485375645192125</v>
      </c>
      <c r="X201" s="151">
        <v>2.2419876095330742</v>
      </c>
      <c r="Y201" s="152">
        <v>2.1637180056382621</v>
      </c>
      <c r="Z201" s="150">
        <f t="shared" ref="Z201:Z280" si="910">IFERROR((IF(((($AK201*1000)+AL201)/AO201)&lt;0,"NM",(($AK201*1000)+AL201)/AO201)),"NA")</f>
        <v>35.003470509759865</v>
      </c>
      <c r="AA201" s="151">
        <f t="shared" ref="AA201:AA280" si="911">IFERROR((IF(((($AK201*1000)+AM201)/AP201)&lt;0,"NM",(($AK201*1000)+AM201)/AP201)),"NA")</f>
        <v>38.74214843171422</v>
      </c>
      <c r="AB201" s="152">
        <f t="shared" ref="AB201:AB280" si="912">IFERROR((IF(((($AK201*1000)+AN201)/AQ201)&lt;0,"NM",(($AK201*1000)+AN201)/AQ201)),"NA")</f>
        <v>24.937622501345359</v>
      </c>
      <c r="AC201" s="150">
        <v>1.5585700100660262</v>
      </c>
      <c r="AD201" s="151">
        <v>0.29172333890860075</v>
      </c>
      <c r="AE201" s="152">
        <v>3.5531018516210282</v>
      </c>
      <c r="AF201" s="149">
        <v>0</v>
      </c>
      <c r="AG201" s="153">
        <v>14.407299999999999</v>
      </c>
      <c r="AH201" s="154">
        <v>26.69557</v>
      </c>
      <c r="AI201" s="154">
        <v>-2.0404620000000002</v>
      </c>
      <c r="AJ201" s="155">
        <v>1.2320409999999999</v>
      </c>
      <c r="AK201" s="92">
        <v>170.42371349999999</v>
      </c>
      <c r="AL201" s="92">
        <v>78836</v>
      </c>
      <c r="AM201" s="92">
        <v>78366.454720394657</v>
      </c>
      <c r="AN201" s="92">
        <v>76703.419475196933</v>
      </c>
      <c r="AO201" s="92">
        <v>7121</v>
      </c>
      <c r="AP201" s="92">
        <v>6421.692608475365</v>
      </c>
      <c r="AQ201" s="92">
        <v>9909.8112886208255</v>
      </c>
      <c r="AR201" s="150">
        <v>51.839546150047475</v>
      </c>
      <c r="AS201" s="151">
        <v>86.771569243339343</v>
      </c>
      <c r="AT201" s="262">
        <v>16.907523056755615</v>
      </c>
      <c r="AU201" s="150">
        <v>3.9443664745509621</v>
      </c>
      <c r="AV201" s="151">
        <v>5.3043153337364837</v>
      </c>
      <c r="AW201" s="262">
        <v>2.5844176153654406</v>
      </c>
      <c r="AX201" s="149" t="s">
        <v>1164</v>
      </c>
    </row>
    <row r="202" spans="2:50" ht="12.75">
      <c r="B202" s="104" t="s">
        <v>379</v>
      </c>
      <c r="C202" s="105" t="s">
        <v>287</v>
      </c>
      <c r="D202" s="253" t="s">
        <v>167</v>
      </c>
      <c r="E202" s="148">
        <v>835.2</v>
      </c>
      <c r="F202" s="148">
        <v>860</v>
      </c>
      <c r="G202" s="148">
        <f t="shared" si="902"/>
        <v>2.9693486590038276</v>
      </c>
      <c r="H202" s="148">
        <v>921.6</v>
      </c>
      <c r="I202" s="148">
        <f t="shared" si="903"/>
        <v>-9.375</v>
      </c>
      <c r="J202" s="148">
        <v>394.08000000000004</v>
      </c>
      <c r="K202" s="149">
        <v>3.9323251612903229</v>
      </c>
      <c r="L202" s="149">
        <v>11.492376009557946</v>
      </c>
      <c r="M202" s="150">
        <v>42.492133576938691</v>
      </c>
      <c r="N202" s="151">
        <v>47.582978075517637</v>
      </c>
      <c r="O202" s="151">
        <v>47.724112578249787</v>
      </c>
      <c r="P202" s="152">
        <v>50.819184645842455</v>
      </c>
      <c r="Q202" s="150">
        <f t="shared" si="904"/>
        <v>11.980675174526523</v>
      </c>
      <c r="R202" s="151">
        <f t="shared" si="905"/>
        <v>0.29660712389241173</v>
      </c>
      <c r="S202" s="152">
        <f t="shared" si="906"/>
        <v>6.4853423152036571</v>
      </c>
      <c r="T202" s="150">
        <f t="shared" si="907"/>
        <v>17.55249532037438</v>
      </c>
      <c r="U202" s="151">
        <f t="shared" si="908"/>
        <v>17.500587331625766</v>
      </c>
      <c r="V202" s="152">
        <f t="shared" si="909"/>
        <v>16.434738294612291</v>
      </c>
      <c r="W202" s="150">
        <v>3.1790253009895348</v>
      </c>
      <c r="X202" s="151">
        <v>2.966216559935265</v>
      </c>
      <c r="Y202" s="152">
        <v>2.7413296517658474</v>
      </c>
      <c r="Z202" s="150">
        <f t="shared" si="910"/>
        <v>10.691233467054033</v>
      </c>
      <c r="AA202" s="151">
        <f t="shared" si="911"/>
        <v>12.925059554355666</v>
      </c>
      <c r="AB202" s="152">
        <f t="shared" si="912"/>
        <v>11.84747397618597</v>
      </c>
      <c r="AC202" s="150">
        <v>18.111529118594458</v>
      </c>
      <c r="AD202" s="151">
        <v>16.949240066788722</v>
      </c>
      <c r="AE202" s="152">
        <v>16.680093121193917</v>
      </c>
      <c r="AF202" s="149">
        <v>2.005531174420212</v>
      </c>
      <c r="AG202" s="153">
        <v>10.637169999999999</v>
      </c>
      <c r="AH202" s="154">
        <v>40.134230000000002</v>
      </c>
      <c r="AI202" s="154">
        <v>41.655369999999998</v>
      </c>
      <c r="AJ202" s="155">
        <v>17.484870000000001</v>
      </c>
      <c r="AK202" s="92">
        <v>329.13561600000003</v>
      </c>
      <c r="AL202" s="92">
        <v>-52768.3</v>
      </c>
      <c r="AM202" s="92">
        <v>-11708.070401157307</v>
      </c>
      <c r="AN202" s="92">
        <v>-20996.828671074945</v>
      </c>
      <c r="AO202" s="92">
        <v>25849.899999999998</v>
      </c>
      <c r="AP202" s="92">
        <v>24559.077988299989</v>
      </c>
      <c r="AQ202" s="92">
        <v>26008.817402621004</v>
      </c>
      <c r="AR202" s="150">
        <v>15.689384881326264</v>
      </c>
      <c r="AS202" s="151">
        <v>21.111414379544641</v>
      </c>
      <c r="AT202" s="262">
        <v>10.267355383107887</v>
      </c>
      <c r="AU202" s="150">
        <v>3.5173157601990526</v>
      </c>
      <c r="AV202" s="151">
        <v>5.0818740146471599</v>
      </c>
      <c r="AW202" s="262">
        <v>1.952757505750945</v>
      </c>
      <c r="AX202" s="149" t="s">
        <v>1165</v>
      </c>
    </row>
    <row r="203" spans="2:50" ht="12.75">
      <c r="B203" s="104" t="s">
        <v>1374</v>
      </c>
      <c r="C203" s="105" t="s">
        <v>287</v>
      </c>
      <c r="D203" s="253" t="s">
        <v>168</v>
      </c>
      <c r="E203" s="148">
        <v>135.9</v>
      </c>
      <c r="F203" s="148">
        <v>155</v>
      </c>
      <c r="G203" s="148">
        <f t="shared" si="902"/>
        <v>14.054451802796166</v>
      </c>
      <c r="H203" s="148">
        <v>299.5</v>
      </c>
      <c r="I203" s="148">
        <f t="shared" si="903"/>
        <v>-54.624373956594326</v>
      </c>
      <c r="J203" s="148">
        <v>960.5</v>
      </c>
      <c r="K203" s="149">
        <v>1.5606690561529268</v>
      </c>
      <c r="L203" s="149">
        <v>33.535461887694147</v>
      </c>
      <c r="M203" s="150">
        <v>4.7556898294768217</v>
      </c>
      <c r="N203" s="151">
        <v>4.5249020839025231</v>
      </c>
      <c r="O203" s="151">
        <v>7.1003433915166525</v>
      </c>
      <c r="P203" s="152">
        <v>10.185015422783236</v>
      </c>
      <c r="Q203" s="150">
        <f t="shared" si="904"/>
        <v>-4.8528763197260076</v>
      </c>
      <c r="R203" s="151">
        <f t="shared" si="905"/>
        <v>56.917061626070108</v>
      </c>
      <c r="S203" s="152">
        <f t="shared" si="906"/>
        <v>43.443983779039307</v>
      </c>
      <c r="T203" s="150">
        <f t="shared" si="907"/>
        <v>30.033799070143061</v>
      </c>
      <c r="U203" s="151">
        <f t="shared" si="908"/>
        <v>19.139919368177402</v>
      </c>
      <c r="V203" s="152">
        <f t="shared" si="909"/>
        <v>13.343131488637738</v>
      </c>
      <c r="W203" s="150">
        <v>1.2004006290869962</v>
      </c>
      <c r="X203" s="151">
        <v>1.1489518861039416</v>
      </c>
      <c r="Y203" s="152">
        <v>1.0728883858300242</v>
      </c>
      <c r="Z203" s="150">
        <f t="shared" si="910"/>
        <v>13.298610957998013</v>
      </c>
      <c r="AA203" s="151">
        <f t="shared" si="911"/>
        <v>9.2336262849178237</v>
      </c>
      <c r="AB203" s="152">
        <f t="shared" si="912"/>
        <v>6.6005407232811608</v>
      </c>
      <c r="AC203" s="150">
        <v>4.0252046690827203</v>
      </c>
      <c r="AD203" s="151">
        <v>6.1350058299917416</v>
      </c>
      <c r="AE203" s="152">
        <v>8.3168908107793342</v>
      </c>
      <c r="AF203" s="149">
        <v>0</v>
      </c>
      <c r="AG203" s="153">
        <v>-10.178459999999999</v>
      </c>
      <c r="AH203" s="154">
        <v>-3.8556819999999998</v>
      </c>
      <c r="AI203" s="154">
        <v>-48.040529999999997</v>
      </c>
      <c r="AJ203" s="155">
        <v>-50.518839999999997</v>
      </c>
      <c r="AK203" s="92">
        <v>130.62799999999999</v>
      </c>
      <c r="AL203" s="92">
        <v>-9996.3000000000011</v>
      </c>
      <c r="AM203" s="92">
        <v>-20197.752360235212</v>
      </c>
      <c r="AN203" s="92">
        <v>-25601.772445879706</v>
      </c>
      <c r="AO203" s="92">
        <v>9071</v>
      </c>
      <c r="AP203" s="92">
        <v>11959.575169307122</v>
      </c>
      <c r="AQ203" s="92">
        <v>15911.761165820251</v>
      </c>
      <c r="AR203" s="150">
        <v>35.696274857570543</v>
      </c>
      <c r="AS203" s="151">
        <v>49.018123166713316</v>
      </c>
      <c r="AT203" s="262">
        <v>22.37442654842777</v>
      </c>
      <c r="AU203" s="150">
        <v>4.0482112499436447</v>
      </c>
      <c r="AV203" s="151">
        <v>6.2707576809884316</v>
      </c>
      <c r="AW203" s="262">
        <v>1.8256648188988582</v>
      </c>
      <c r="AX203" s="149" t="s">
        <v>1166</v>
      </c>
    </row>
    <row r="204" spans="2:50" ht="12.75">
      <c r="B204" s="96" t="s">
        <v>102</v>
      </c>
      <c r="C204" s="97"/>
      <c r="D204" s="98"/>
      <c r="E204" s="156"/>
      <c r="F204" s="156"/>
      <c r="G204" s="156"/>
      <c r="H204" s="156"/>
      <c r="I204" s="156"/>
      <c r="J204" s="156"/>
      <c r="K204" s="157"/>
      <c r="L204" s="157"/>
      <c r="M204" s="158"/>
      <c r="N204" s="159"/>
      <c r="O204" s="159"/>
      <c r="P204" s="160"/>
      <c r="Q204" s="158"/>
      <c r="R204" s="159"/>
      <c r="S204" s="160"/>
      <c r="T204" s="158"/>
      <c r="U204" s="159"/>
      <c r="V204" s="160"/>
      <c r="W204" s="158"/>
      <c r="X204" s="159"/>
      <c r="Y204" s="160"/>
      <c r="Z204" s="158"/>
      <c r="AA204" s="159"/>
      <c r="AB204" s="160"/>
      <c r="AC204" s="158"/>
      <c r="AD204" s="159"/>
      <c r="AE204" s="160"/>
      <c r="AF204" s="157"/>
      <c r="AG204" s="161"/>
      <c r="AH204" s="162"/>
      <c r="AI204" s="162"/>
      <c r="AJ204" s="163"/>
      <c r="AK204" s="61"/>
      <c r="AL204" s="61"/>
      <c r="AM204" s="61"/>
      <c r="AN204" s="61"/>
      <c r="AO204" s="61"/>
      <c r="AP204" s="61"/>
      <c r="AQ204" s="61"/>
      <c r="AR204" s="161"/>
      <c r="AS204" s="162"/>
      <c r="AT204" s="268"/>
      <c r="AU204" s="161"/>
      <c r="AV204" s="162"/>
      <c r="AW204" s="268"/>
      <c r="AX204" s="157"/>
    </row>
    <row r="205" spans="2:50" ht="12.75">
      <c r="B205" s="104" t="s">
        <v>1375</v>
      </c>
      <c r="C205" s="105" t="s">
        <v>286</v>
      </c>
      <c r="D205" s="253" t="s">
        <v>203</v>
      </c>
      <c r="E205" s="148">
        <v>516.04999999999995</v>
      </c>
      <c r="F205" s="148">
        <v>600</v>
      </c>
      <c r="G205" s="148">
        <f t="shared" si="902"/>
        <v>16.267803507412083</v>
      </c>
      <c r="H205" s="148">
        <v>544.70000000000005</v>
      </c>
      <c r="I205" s="148">
        <f t="shared" ref="I205:I214" si="913">IFERROR((E205/H205*100-100),"NA")</f>
        <v>-5.2597760234991853</v>
      </c>
      <c r="J205" s="148">
        <v>6207.41</v>
      </c>
      <c r="K205" s="149">
        <v>37.552234808841092</v>
      </c>
      <c r="L205" s="149">
        <v>65.671360191158897</v>
      </c>
      <c r="M205" s="150">
        <v>51.54084310037917</v>
      </c>
      <c r="N205" s="151">
        <v>60.691106052025631</v>
      </c>
      <c r="O205" s="151">
        <v>61.933104841164621</v>
      </c>
      <c r="P205" s="152">
        <v>68.096819199136462</v>
      </c>
      <c r="Q205" s="150">
        <f t="shared" ref="Q205:Q214" si="914">IF(AND(M205&lt;0,N205&gt;0),"LP",IF(AND(M205&gt;0,N205&lt;0),"PL",IF(OR(M205&lt;0,N205&lt;0),"Loss",IF(ISERROR((+N205/M205-1)*100),"NA",(+N205/M205-1)*100))))</f>
        <v>17.753421172846796</v>
      </c>
      <c r="R205" s="151">
        <f t="shared" ref="R205:R214" si="915">IF(AND(N205&lt;0,O205&gt;0),"LP",IF(AND(N205&gt;0,O205&lt;0),"PL",IF(OR(N205&lt;0,O205&lt;0),"Loss",IF(ISERROR((+O205/N205-1)*100),"NA",(+O205/N205-1)*100))))</f>
        <v>2.0464263545869832</v>
      </c>
      <c r="S205" s="152">
        <f t="shared" ref="S205:S214" si="916">IF(AND(O205&lt;0,P205&gt;0),"LP",IF(AND(O205&gt;0,P205&lt;0),"PL",IF(OR(O205&lt;0,P205&lt;0),"Loss",IF(ISERROR((+P205/O205-1)*100),"NA",(+P205/O205-1)*100))))</f>
        <v>9.9522127524196868</v>
      </c>
      <c r="T205" s="150">
        <f t="shared" si="907"/>
        <v>8.5028933161579161</v>
      </c>
      <c r="U205" s="151">
        <f t="shared" si="908"/>
        <v>8.3323773501017957</v>
      </c>
      <c r="V205" s="152">
        <f t="shared" si="909"/>
        <v>7.5781806855164247</v>
      </c>
      <c r="W205" s="150">
        <v>3.8441741492603994</v>
      </c>
      <c r="X205" s="151">
        <v>3.1389412856380625</v>
      </c>
      <c r="Y205" s="152">
        <v>2.6122156823057745</v>
      </c>
      <c r="Z205" s="150">
        <f t="shared" si="910"/>
        <v>5.9851164796006957</v>
      </c>
      <c r="AA205" s="151">
        <f t="shared" si="911"/>
        <v>5.4332280167705536</v>
      </c>
      <c r="AB205" s="152">
        <f t="shared" si="912"/>
        <v>4.6326790520855337</v>
      </c>
      <c r="AC205" s="150">
        <v>45.210189124158191</v>
      </c>
      <c r="AD205" s="151">
        <v>37.671617039760278</v>
      </c>
      <c r="AE205" s="152">
        <v>34.470221689202695</v>
      </c>
      <c r="AF205" s="149">
        <v>4.941381649065014</v>
      </c>
      <c r="AG205" s="153">
        <v>10.4559</v>
      </c>
      <c r="AH205" s="154">
        <v>19.802669999999999</v>
      </c>
      <c r="AI205" s="154">
        <v>77.00224</v>
      </c>
      <c r="AJ205" s="155">
        <v>37.265590000000003</v>
      </c>
      <c r="AK205" s="92">
        <v>3143.1220534999998</v>
      </c>
      <c r="AL205" s="92">
        <v>-271972.5</v>
      </c>
      <c r="AM205" s="92">
        <v>-286620.85121818015</v>
      </c>
      <c r="AN205" s="92">
        <v>-370146.66054355708</v>
      </c>
      <c r="AO205" s="92">
        <v>479714.9</v>
      </c>
      <c r="AP205" s="92">
        <v>525746.60836334457</v>
      </c>
      <c r="AQ205" s="92">
        <v>598568.42267286102</v>
      </c>
      <c r="AR205" s="150">
        <v>9.7067439351845959</v>
      </c>
      <c r="AS205" s="151">
        <v>15.211289169393149</v>
      </c>
      <c r="AT205" s="262">
        <v>4.2021987009760426</v>
      </c>
      <c r="AU205" s="150">
        <v>4.5168131308490658</v>
      </c>
      <c r="AV205" s="151">
        <v>7.1379951128400529</v>
      </c>
      <c r="AW205" s="262">
        <v>1.8956311488580786</v>
      </c>
      <c r="AX205" s="149" t="s">
        <v>1167</v>
      </c>
    </row>
    <row r="206" spans="2:50" ht="12.75">
      <c r="B206" s="104" t="s">
        <v>394</v>
      </c>
      <c r="C206" s="105" t="s">
        <v>286</v>
      </c>
      <c r="D206" s="253" t="s">
        <v>169</v>
      </c>
      <c r="E206" s="148">
        <v>747.4</v>
      </c>
      <c r="F206" s="148">
        <v>750</v>
      </c>
      <c r="G206" s="148">
        <f t="shared" ref="G206" si="917">IF(IFERROR(((IF(F206&lt;0,"-",F206))/E206*100-100),"-")=-100,"-",(IFERROR(((IF(F206&lt;0,"-",F206))/E206*100-100),"-")))</f>
        <v>0.34787262510033656</v>
      </c>
      <c r="H206" s="148">
        <v>757.7</v>
      </c>
      <c r="I206" s="148">
        <f t="shared" ref="I206" si="918">IFERROR((E206/H206*100-100),"NA")</f>
        <v>-1.359377062161812</v>
      </c>
      <c r="J206" s="148">
        <v>2247</v>
      </c>
      <c r="K206" s="149">
        <v>19.718297491039426</v>
      </c>
      <c r="L206" s="149">
        <v>52.388821792114697</v>
      </c>
      <c r="M206" s="150">
        <v>45.297297297297298</v>
      </c>
      <c r="N206" s="151">
        <v>45.648648648648646</v>
      </c>
      <c r="O206" s="151">
        <v>61.138463771987105</v>
      </c>
      <c r="P206" s="152">
        <v>63.697189592042122</v>
      </c>
      <c r="Q206" s="150">
        <f t="shared" ref="Q206" si="919">IF(AND(M206&lt;0,N206&gt;0),"LP",IF(AND(M206&gt;0,N206&lt;0),"PL",IF(OR(M206&lt;0,N206&lt;0),"Loss",IF(ISERROR((+N206/M206-1)*100),"NA",(+N206/M206-1)*100))))</f>
        <v>0.77565632458231892</v>
      </c>
      <c r="R206" s="151">
        <f t="shared" ref="R206" si="920">IF(AND(N206&lt;0,O206&gt;0),"LP",IF(AND(N206&gt;0,O206&lt;0),"PL",IF(OR(N206&lt;0,O206&lt;0),"Loss",IF(ISERROR((+O206/N206-1)*100),"NA",(+O206/N206-1)*100))))</f>
        <v>33.932691507609427</v>
      </c>
      <c r="S206" s="152">
        <f t="shared" ref="S206" si="921">IF(AND(O206&lt;0,P206&gt;0),"LP",IF(AND(O206&gt;0,P206&lt;0),"PL",IF(OR(O206&lt;0,P206&lt;0),"Loss",IF(ISERROR((+P206/O206-1)*100),"NA",(+P206/O206-1)*100))))</f>
        <v>4.1851326680331091</v>
      </c>
      <c r="T206" s="150">
        <f t="shared" ref="T206" si="922">IFERROR((IF(($E206/N206)&lt;0,"NM",($E206/N206))),"NA")</f>
        <v>16.372883362936651</v>
      </c>
      <c r="U206" s="151">
        <f t="shared" ref="U206" si="923">IFERROR((IF(($E206/O206)&lt;0,"NM",($E206/O206))),"NA")</f>
        <v>12.224710172427484</v>
      </c>
      <c r="V206" s="152">
        <f t="shared" ref="V206" si="924">IFERROR((IF(($E206/P206)&lt;0,"NM",($E206/P206))),"NA")</f>
        <v>11.733641700471113</v>
      </c>
      <c r="W206" s="150">
        <v>2.0721959261155725</v>
      </c>
      <c r="X206" s="151">
        <v>1.803905967561839</v>
      </c>
      <c r="Y206" s="152">
        <v>1.5834365703055611</v>
      </c>
      <c r="Z206" s="150">
        <f t="shared" ref="Z206" si="925">IFERROR((IF(((($AK206*1000)+AL206)/AO206)&lt;0,"NM",(($AK206*1000)+AL206)/AO206)),"NA")</f>
        <v>8.4548487768096514</v>
      </c>
      <c r="AA206" s="151">
        <f t="shared" ref="AA206" si="926">IFERROR((IF(((($AK206*1000)+AM206)/AP206)&lt;0,"NM",(($AK206*1000)+AM206)/AP206)),"NA")</f>
        <v>7.2700134603753304</v>
      </c>
      <c r="AB206" s="152">
        <f t="shared" ref="AB206" si="927">IFERROR((IF(((($AK206*1000)+AN206)/AQ206)&lt;0,"NM",(($AK206*1000)+AN206)/AQ206)),"NA")</f>
        <v>6.9268530968398112</v>
      </c>
      <c r="AC206" s="150">
        <v>13.590644529678405</v>
      </c>
      <c r="AD206" s="151">
        <v>15.777600305155627</v>
      </c>
      <c r="AE206" s="152">
        <v>14.373172026877972</v>
      </c>
      <c r="AF206" s="149">
        <v>0</v>
      </c>
      <c r="AG206" s="153">
        <v>9.0299049999999994</v>
      </c>
      <c r="AH206" s="154">
        <v>34.050759999999997</v>
      </c>
      <c r="AI206" s="154">
        <v>57.264600000000002</v>
      </c>
      <c r="AJ206" s="155">
        <v>21.548210000000001</v>
      </c>
      <c r="AK206" s="92">
        <v>1650.4214999999999</v>
      </c>
      <c r="AL206" s="92">
        <v>367920</v>
      </c>
      <c r="AM206" s="92">
        <v>361741.35512651224</v>
      </c>
      <c r="AN206" s="92">
        <v>329677.59771332802</v>
      </c>
      <c r="AO206" s="92">
        <v>238720</v>
      </c>
      <c r="AP206" s="92">
        <v>276775.67119973805</v>
      </c>
      <c r="AQ206" s="92">
        <v>285858.39341918402</v>
      </c>
      <c r="AR206" s="150">
        <v>9.3349724700719747</v>
      </c>
      <c r="AS206" s="151">
        <v>11.555243597996649</v>
      </c>
      <c r="AT206" s="262">
        <v>7.1147013421473009</v>
      </c>
      <c r="AU206" s="150">
        <v>1.1480881252891935</v>
      </c>
      <c r="AV206" s="151">
        <v>1.4773722267068516</v>
      </c>
      <c r="AW206" s="262">
        <v>0.81880402387153528</v>
      </c>
      <c r="AX206" s="149" t="s">
        <v>1168</v>
      </c>
    </row>
    <row r="207" spans="2:50" ht="12.75">
      <c r="B207" s="104" t="s">
        <v>395</v>
      </c>
      <c r="C207" s="105" t="s">
        <v>287</v>
      </c>
      <c r="D207" s="253" t="s">
        <v>170</v>
      </c>
      <c r="E207" s="148">
        <v>522.70000000000005</v>
      </c>
      <c r="F207" s="148">
        <v>610</v>
      </c>
      <c r="G207" s="148">
        <f t="shared" si="902"/>
        <v>16.701740960397913</v>
      </c>
      <c r="H207" s="148">
        <v>807</v>
      </c>
      <c r="I207" s="148">
        <f t="shared" si="913"/>
        <v>-35.229244114002483</v>
      </c>
      <c r="J207" s="148">
        <v>4225.3</v>
      </c>
      <c r="K207" s="149">
        <v>26.093877777777777</v>
      </c>
      <c r="L207" s="149">
        <v>18.734820549581841</v>
      </c>
      <c r="M207" s="150">
        <v>24.878106508875739</v>
      </c>
      <c r="N207" s="151">
        <v>18.364497041420119</v>
      </c>
      <c r="O207" s="151">
        <v>23.050343272403353</v>
      </c>
      <c r="P207" s="152">
        <v>29.934460033391783</v>
      </c>
      <c r="Q207" s="150">
        <f t="shared" si="914"/>
        <v>-26.182094948149548</v>
      </c>
      <c r="R207" s="151">
        <f t="shared" si="915"/>
        <v>25.515788537059116</v>
      </c>
      <c r="S207" s="152">
        <f t="shared" si="916"/>
        <v>29.865571543267766</v>
      </c>
      <c r="T207" s="150">
        <f t="shared" si="907"/>
        <v>28.462527387549944</v>
      </c>
      <c r="U207" s="151">
        <f t="shared" si="908"/>
        <v>22.676451878519053</v>
      </c>
      <c r="V207" s="152">
        <f t="shared" si="909"/>
        <v>17.461480829015457</v>
      </c>
      <c r="W207" s="150">
        <v>14.533777558407373</v>
      </c>
      <c r="X207" s="151">
        <v>11.117766145986756</v>
      </c>
      <c r="Y207" s="152">
        <v>8.0478157148064042</v>
      </c>
      <c r="Z207" s="150">
        <f t="shared" si="910"/>
        <v>15.883183728763912</v>
      </c>
      <c r="AA207" s="151">
        <f t="shared" si="911"/>
        <v>12.747340621760333</v>
      </c>
      <c r="AB207" s="152">
        <f t="shared" si="912"/>
        <v>9.6074109886251744</v>
      </c>
      <c r="AC207" s="150">
        <v>55.171187826643454</v>
      </c>
      <c r="AD207" s="151">
        <v>55.556826571709827</v>
      </c>
      <c r="AE207" s="152">
        <v>53.471513033830419</v>
      </c>
      <c r="AF207" s="149">
        <v>2.869714941649129</v>
      </c>
      <c r="AG207" s="153">
        <v>-22.257750000000001</v>
      </c>
      <c r="AH207" s="154">
        <v>77.940430000000006</v>
      </c>
      <c r="AI207" s="154">
        <v>68.070740000000001</v>
      </c>
      <c r="AJ207" s="155">
        <v>64.371070000000003</v>
      </c>
      <c r="AK207" s="92">
        <v>2184.0575699999999</v>
      </c>
      <c r="AL207" s="92">
        <v>-15050</v>
      </c>
      <c r="AM207" s="92">
        <v>-72739.073414525337</v>
      </c>
      <c r="AN207" s="92">
        <v>-173500.74541892749</v>
      </c>
      <c r="AO207" s="92">
        <v>136560</v>
      </c>
      <c r="AP207" s="92">
        <v>165628.15407798474</v>
      </c>
      <c r="AQ207" s="92">
        <v>209271.44960921301</v>
      </c>
      <c r="AR207" s="150">
        <v>13.083653044300281</v>
      </c>
      <c r="AS207" s="151">
        <v>16.840280604107278</v>
      </c>
      <c r="AT207" s="262">
        <v>9.3270254844932836</v>
      </c>
      <c r="AU207" s="150">
        <v>4.5890089240595433</v>
      </c>
      <c r="AV207" s="151">
        <v>7.4318637752854562</v>
      </c>
      <c r="AW207" s="262">
        <v>1.7461540728336304</v>
      </c>
      <c r="AX207" s="149" t="s">
        <v>1169</v>
      </c>
    </row>
    <row r="208" spans="2:50" ht="12.75">
      <c r="B208" s="104" t="s">
        <v>396</v>
      </c>
      <c r="C208" s="105" t="s">
        <v>286</v>
      </c>
      <c r="D208" s="253" t="s">
        <v>171</v>
      </c>
      <c r="E208" s="148">
        <v>1026.25</v>
      </c>
      <c r="F208" s="148">
        <v>1200</v>
      </c>
      <c r="G208" s="148">
        <f t="shared" si="902"/>
        <v>16.930572472594392</v>
      </c>
      <c r="H208" s="148">
        <v>1097.0999999999999</v>
      </c>
      <c r="I208" s="148">
        <f t="shared" si="913"/>
        <v>-6.4579345547352034</v>
      </c>
      <c r="J208" s="148">
        <v>1005</v>
      </c>
      <c r="K208" s="149">
        <v>12.350573476702507</v>
      </c>
      <c r="L208" s="149">
        <v>24.523518853046593</v>
      </c>
      <c r="M208" s="150">
        <v>36.408533678853949</v>
      </c>
      <c r="N208" s="151">
        <v>58.415863966974641</v>
      </c>
      <c r="O208" s="151">
        <v>63.612581477937475</v>
      </c>
      <c r="P208" s="152">
        <v>95.663715503120244</v>
      </c>
      <c r="Q208" s="150">
        <f t="shared" si="914"/>
        <v>60.445527639863549</v>
      </c>
      <c r="R208" s="151">
        <f t="shared" si="915"/>
        <v>8.8960723304559721</v>
      </c>
      <c r="S208" s="152">
        <f t="shared" si="916"/>
        <v>50.384897579261036</v>
      </c>
      <c r="T208" s="150">
        <f t="shared" si="907"/>
        <v>17.568001743159865</v>
      </c>
      <c r="U208" s="151">
        <f t="shared" si="908"/>
        <v>16.132814863926416</v>
      </c>
      <c r="V208" s="152">
        <f t="shared" si="909"/>
        <v>10.727682848221873</v>
      </c>
      <c r="W208" s="150">
        <v>2.3213123203104251</v>
      </c>
      <c r="X208" s="151">
        <v>2.0557032961755279</v>
      </c>
      <c r="Y208" s="152">
        <v>1.7539033655398317</v>
      </c>
      <c r="Z208" s="150">
        <f t="shared" si="910"/>
        <v>11.181619804910072</v>
      </c>
      <c r="AA208" s="151">
        <f t="shared" si="911"/>
        <v>8.4922439561265346</v>
      </c>
      <c r="AB208" s="152">
        <f t="shared" si="912"/>
        <v>6.0891253043862408</v>
      </c>
      <c r="AC208" s="150">
        <v>14.123087890754061</v>
      </c>
      <c r="AD208" s="151">
        <v>13.515613321957801</v>
      </c>
      <c r="AE208" s="152">
        <v>17.644527228072459</v>
      </c>
      <c r="AF208" s="149">
        <v>0.19488428745432401</v>
      </c>
      <c r="AG208" s="153">
        <v>-2.0333199999999998</v>
      </c>
      <c r="AH208" s="154">
        <v>23.08108</v>
      </c>
      <c r="AI208" s="154">
        <v>48.387799999999999</v>
      </c>
      <c r="AJ208" s="155">
        <v>37.245069999999998</v>
      </c>
      <c r="AK208" s="92">
        <v>1033.7429999999999</v>
      </c>
      <c r="AL208" s="92">
        <v>107402.80000000002</v>
      </c>
      <c r="AM208" s="92">
        <v>102212.04639609612</v>
      </c>
      <c r="AN208" s="92">
        <v>69131.184613772391</v>
      </c>
      <c r="AO208" s="92">
        <v>102055.5</v>
      </c>
      <c r="AP208" s="92">
        <v>133763.82641205064</v>
      </c>
      <c r="AQ208" s="92">
        <v>181121.93943838333</v>
      </c>
      <c r="AR208" s="150">
        <v>7.8529564404458601</v>
      </c>
      <c r="AS208" s="151">
        <v>11.89271341777167</v>
      </c>
      <c r="AT208" s="262">
        <v>3.8131994631200499</v>
      </c>
      <c r="AU208" s="150">
        <v>0.78225986940050585</v>
      </c>
      <c r="AV208" s="151">
        <v>1.2507869211498068</v>
      </c>
      <c r="AW208" s="262">
        <v>0.31373281765120498</v>
      </c>
      <c r="AX208" s="149" t="s">
        <v>1170</v>
      </c>
    </row>
    <row r="209" spans="2:50" ht="12.75">
      <c r="B209" s="104" t="s">
        <v>397</v>
      </c>
      <c r="C209" s="105" t="s">
        <v>286</v>
      </c>
      <c r="D209" s="253" t="s">
        <v>172</v>
      </c>
      <c r="E209" s="148">
        <v>1001.75</v>
      </c>
      <c r="F209" s="148">
        <v>1100</v>
      </c>
      <c r="G209" s="148">
        <f t="shared" si="902"/>
        <v>9.8078362864986133</v>
      </c>
      <c r="H209" s="148">
        <v>1018.9</v>
      </c>
      <c r="I209" s="148">
        <f t="shared" si="913"/>
        <v>-1.6831877514967033</v>
      </c>
      <c r="J209" s="148">
        <v>2440</v>
      </c>
      <c r="K209" s="149">
        <v>29.301863799283151</v>
      </c>
      <c r="L209" s="149">
        <v>24.884669725209079</v>
      </c>
      <c r="M209" s="150">
        <v>14.804166666666667</v>
      </c>
      <c r="N209" s="151">
        <v>36.815573770491802</v>
      </c>
      <c r="O209" s="151">
        <v>45.568412727214486</v>
      </c>
      <c r="P209" s="152">
        <v>76.607732397330622</v>
      </c>
      <c r="Q209" s="150">
        <f t="shared" si="914"/>
        <v>148.68386447841351</v>
      </c>
      <c r="R209" s="151">
        <f t="shared" si="915"/>
        <v>23.774826955809147</v>
      </c>
      <c r="S209" s="152">
        <f t="shared" si="916"/>
        <v>68.115867576793505</v>
      </c>
      <c r="T209" s="150">
        <f t="shared" si="907"/>
        <v>27.209952131804521</v>
      </c>
      <c r="U209" s="151">
        <f t="shared" si="908"/>
        <v>21.983429749830464</v>
      </c>
      <c r="V209" s="152">
        <f t="shared" si="909"/>
        <v>13.076356245664122</v>
      </c>
      <c r="W209" s="150">
        <v>3.1470342092726824</v>
      </c>
      <c r="X209" s="151">
        <v>2.7789787389723033</v>
      </c>
      <c r="Y209" s="152">
        <v>2.3104055765955729</v>
      </c>
      <c r="Z209" s="150">
        <f t="shared" si="910"/>
        <v>11.27934551636209</v>
      </c>
      <c r="AA209" s="151">
        <f t="shared" si="911"/>
        <v>9.9720245021391474</v>
      </c>
      <c r="AB209" s="152">
        <f t="shared" si="912"/>
        <v>7.1558069191100246</v>
      </c>
      <c r="AC209" s="150">
        <v>12.436753932923258</v>
      </c>
      <c r="AD209" s="151">
        <v>13.426370819252984</v>
      </c>
      <c r="AE209" s="152">
        <v>19.295296348965032</v>
      </c>
      <c r="AF209" s="149">
        <v>0.72872473171949081</v>
      </c>
      <c r="AG209" s="153">
        <v>6.2019609999999998</v>
      </c>
      <c r="AH209" s="154">
        <v>22.493279999999999</v>
      </c>
      <c r="AI209" s="154">
        <v>28.478899999999999</v>
      </c>
      <c r="AJ209" s="155">
        <v>13.7835</v>
      </c>
      <c r="AK209" s="92">
        <v>2452.5659999999998</v>
      </c>
      <c r="AL209" s="92">
        <v>732270</v>
      </c>
      <c r="AM209" s="92">
        <v>734491.73623892013</v>
      </c>
      <c r="AN209" s="92">
        <v>644429.81419208809</v>
      </c>
      <c r="AO209" s="92">
        <v>282360</v>
      </c>
      <c r="AP209" s="92">
        <v>319599.87017232546</v>
      </c>
      <c r="AQ209" s="92">
        <v>432794.77062487107</v>
      </c>
      <c r="AR209" s="150">
        <v>14.203441040954903</v>
      </c>
      <c r="AS209" s="151">
        <v>22.597895648302973</v>
      </c>
      <c r="AT209" s="262">
        <v>5.8089864336068349</v>
      </c>
      <c r="AU209" s="150">
        <v>1.8254061423400572</v>
      </c>
      <c r="AV209" s="151">
        <v>2.3405814546166153</v>
      </c>
      <c r="AW209" s="262">
        <v>1.3102308300634991</v>
      </c>
      <c r="AX209" s="149" t="s">
        <v>1171</v>
      </c>
    </row>
    <row r="210" spans="2:50" ht="12.75">
      <c r="B210" s="104" t="s">
        <v>398</v>
      </c>
      <c r="C210" s="105" t="s">
        <v>287</v>
      </c>
      <c r="D210" s="253" t="s">
        <v>173</v>
      </c>
      <c r="E210" s="148">
        <v>207</v>
      </c>
      <c r="F210" s="148">
        <v>185</v>
      </c>
      <c r="G210" s="148">
        <f t="shared" si="902"/>
        <v>-10.628019323671495</v>
      </c>
      <c r="H210" s="148">
        <v>212.4</v>
      </c>
      <c r="I210" s="148">
        <f t="shared" si="913"/>
        <v>-2.5423728813559308</v>
      </c>
      <c r="J210" s="148">
        <v>1836.64</v>
      </c>
      <c r="K210" s="149">
        <v>4.4522611230585429</v>
      </c>
      <c r="L210" s="149">
        <v>35.28180444444444</v>
      </c>
      <c r="M210" s="150">
        <v>7.8113293840926836</v>
      </c>
      <c r="N210" s="151">
        <v>9.0837208162731926</v>
      </c>
      <c r="O210" s="151">
        <v>11.182400674030088</v>
      </c>
      <c r="P210" s="152">
        <v>13.922302967163203</v>
      </c>
      <c r="Q210" s="150">
        <f t="shared" si="914"/>
        <v>16.289051064363758</v>
      </c>
      <c r="R210" s="151">
        <f t="shared" si="915"/>
        <v>23.103746803811688</v>
      </c>
      <c r="S210" s="152">
        <f t="shared" si="916"/>
        <v>24.501914866064855</v>
      </c>
      <c r="T210" s="150">
        <f t="shared" si="907"/>
        <v>22.788018719065668</v>
      </c>
      <c r="U210" s="151">
        <f t="shared" si="908"/>
        <v>18.511230820116744</v>
      </c>
      <c r="V210" s="152">
        <f t="shared" si="909"/>
        <v>14.868229809983667</v>
      </c>
      <c r="W210" s="150">
        <v>2.6423554481519087</v>
      </c>
      <c r="X210" s="151">
        <v>2.4098775781215847</v>
      </c>
      <c r="Y210" s="152">
        <v>2.1502147562105032</v>
      </c>
      <c r="Z210" s="150">
        <f t="shared" si="910"/>
        <v>11.975610432214639</v>
      </c>
      <c r="AA210" s="151">
        <f t="shared" si="911"/>
        <v>9.8996525332177612</v>
      </c>
      <c r="AB210" s="152">
        <f t="shared" si="912"/>
        <v>7.9091021508369277</v>
      </c>
      <c r="AC210" s="150">
        <v>12.127096079661381</v>
      </c>
      <c r="AD210" s="151">
        <v>13.617505057301887</v>
      </c>
      <c r="AE210" s="152">
        <v>15.285298100761343</v>
      </c>
      <c r="AF210" s="149">
        <v>1.932367149758454</v>
      </c>
      <c r="AG210" s="153">
        <v>11.620380000000001</v>
      </c>
      <c r="AH210" s="154">
        <v>36.453530000000001</v>
      </c>
      <c r="AI210" s="154">
        <v>122.55670000000001</v>
      </c>
      <c r="AJ210" s="155">
        <v>56.794420000000002</v>
      </c>
      <c r="AK210" s="92">
        <v>372.65425600000003</v>
      </c>
      <c r="AL210" s="92">
        <v>-28775.8</v>
      </c>
      <c r="AM210" s="92">
        <v>-39760.036996074348</v>
      </c>
      <c r="AN210" s="92">
        <v>-51200.253055273359</v>
      </c>
      <c r="AO210" s="92">
        <v>28714.899999999994</v>
      </c>
      <c r="AP210" s="92">
        <v>33626.858911150339</v>
      </c>
      <c r="AQ210" s="92">
        <v>40643.551798191271</v>
      </c>
      <c r="AR210" s="150">
        <v>11.511679934438831</v>
      </c>
      <c r="AS210" s="151">
        <v>19.572639699496754</v>
      </c>
      <c r="AT210" s="262">
        <v>3.4507201693809062</v>
      </c>
      <c r="AU210" s="150">
        <v>1.0790025661051612</v>
      </c>
      <c r="AV210" s="151">
        <v>1.4752000627371773</v>
      </c>
      <c r="AW210" s="262">
        <v>0.68280506947314501</v>
      </c>
      <c r="AX210" s="149" t="s">
        <v>1172</v>
      </c>
    </row>
    <row r="211" spans="2:50" ht="12.75">
      <c r="B211" s="104" t="s">
        <v>399</v>
      </c>
      <c r="C211" s="105" t="s">
        <v>286</v>
      </c>
      <c r="D211" s="253" t="s">
        <v>174</v>
      </c>
      <c r="E211" s="148">
        <v>235.1</v>
      </c>
      <c r="F211" s="148">
        <v>280</v>
      </c>
      <c r="G211" s="148">
        <f t="shared" si="902"/>
        <v>19.098256061250524</v>
      </c>
      <c r="H211" s="148">
        <v>286.35000000000002</v>
      </c>
      <c r="I211" s="148">
        <f t="shared" si="913"/>
        <v>-17.897677667190521</v>
      </c>
      <c r="J211" s="148">
        <v>2930.7</v>
      </c>
      <c r="K211" s="149">
        <v>8.2091112903225785</v>
      </c>
      <c r="L211" s="149">
        <v>29.640220406212666</v>
      </c>
      <c r="M211" s="150">
        <v>16.729010134097653</v>
      </c>
      <c r="N211" s="151">
        <v>19.738680178796873</v>
      </c>
      <c r="O211" s="151">
        <v>24.835739549295166</v>
      </c>
      <c r="P211" s="152">
        <v>27.113445853744619</v>
      </c>
      <c r="Q211" s="150">
        <f t="shared" si="914"/>
        <v>17.990724021170902</v>
      </c>
      <c r="R211" s="151">
        <f t="shared" si="915"/>
        <v>25.822695967147347</v>
      </c>
      <c r="S211" s="152">
        <f t="shared" si="916"/>
        <v>9.1710830673213941</v>
      </c>
      <c r="T211" s="150">
        <f t="shared" si="907"/>
        <v>11.910624108117547</v>
      </c>
      <c r="U211" s="151">
        <f t="shared" si="908"/>
        <v>9.4661968705768658</v>
      </c>
      <c r="V211" s="152">
        <f t="shared" si="909"/>
        <v>8.6709745883343885</v>
      </c>
      <c r="W211" s="150">
        <v>2.683792254169862</v>
      </c>
      <c r="X211" s="151">
        <v>2.2457707190714435</v>
      </c>
      <c r="Y211" s="152">
        <v>1.9067453070829257</v>
      </c>
      <c r="Z211" s="150">
        <f t="shared" si="910"/>
        <v>8.1865434453518784</v>
      </c>
      <c r="AA211" s="151">
        <f t="shared" si="911"/>
        <v>6.1139876706716993</v>
      </c>
      <c r="AB211" s="152">
        <f t="shared" si="912"/>
        <v>5.1864359018082915</v>
      </c>
      <c r="AC211" s="150">
        <v>23.949733346278059</v>
      </c>
      <c r="AD211" s="151">
        <v>25.83213814921524</v>
      </c>
      <c r="AE211" s="152">
        <v>23.785312747697464</v>
      </c>
      <c r="AF211" s="149">
        <v>8.9048005669952222</v>
      </c>
      <c r="AG211" s="153">
        <v>-4.2752470000000002</v>
      </c>
      <c r="AH211" s="154">
        <v>18.11103</v>
      </c>
      <c r="AI211" s="154">
        <v>65.098320000000001</v>
      </c>
      <c r="AJ211" s="155">
        <v>12.29997</v>
      </c>
      <c r="AK211" s="92">
        <v>687.1026149999999</v>
      </c>
      <c r="AL211" s="92">
        <v>-90071.1</v>
      </c>
      <c r="AM211" s="92">
        <v>-110582.84545831702</v>
      </c>
      <c r="AN211" s="92">
        <v>-142337.48438620559</v>
      </c>
      <c r="AO211" s="92">
        <v>72928.399999999994</v>
      </c>
      <c r="AP211" s="92">
        <v>94295.212976499985</v>
      </c>
      <c r="AQ211" s="92">
        <v>105036.51079999999</v>
      </c>
      <c r="AR211" s="150">
        <v>6.0572196114559391</v>
      </c>
      <c r="AS211" s="151">
        <v>8.315611193052872</v>
      </c>
      <c r="AT211" s="262">
        <v>3.7988280298590058</v>
      </c>
      <c r="AU211" s="150">
        <v>1.199511891458193</v>
      </c>
      <c r="AV211" s="151">
        <v>1.6136151218957888</v>
      </c>
      <c r="AW211" s="262">
        <v>0.78540866102059725</v>
      </c>
      <c r="AX211" s="149" t="s">
        <v>1173</v>
      </c>
    </row>
    <row r="212" spans="2:50" ht="12.75">
      <c r="B212" s="104" t="s">
        <v>400</v>
      </c>
      <c r="C212" s="105" t="s">
        <v>287</v>
      </c>
      <c r="D212" s="253" t="s">
        <v>175</v>
      </c>
      <c r="E212" s="148">
        <v>140.44999999999999</v>
      </c>
      <c r="F212" s="148">
        <v>140</v>
      </c>
      <c r="G212" s="148">
        <f t="shared" si="902"/>
        <v>-0.32039871840513001</v>
      </c>
      <c r="H212" s="148">
        <v>175.65</v>
      </c>
      <c r="I212" s="148">
        <f t="shared" si="913"/>
        <v>-20.039851978366073</v>
      </c>
      <c r="J212" s="148">
        <v>4130.5252890000002</v>
      </c>
      <c r="K212" s="149">
        <v>6.8718715232168464</v>
      </c>
      <c r="L212" s="149">
        <v>46.395275890083632</v>
      </c>
      <c r="M212" s="150">
        <v>4.6447550314366266</v>
      </c>
      <c r="N212" s="151">
        <v>2.6087689741147124</v>
      </c>
      <c r="O212" s="151">
        <v>9.046881785968182</v>
      </c>
      <c r="P212" s="152">
        <v>12.354465195334331</v>
      </c>
      <c r="Q212" s="150">
        <f t="shared" si="914"/>
        <v>-43.834089064804395</v>
      </c>
      <c r="R212" s="151">
        <f t="shared" si="915"/>
        <v>246.78738806445088</v>
      </c>
      <c r="S212" s="152">
        <f t="shared" si="916"/>
        <v>36.560480037400822</v>
      </c>
      <c r="T212" s="150">
        <f t="shared" si="907"/>
        <v>53.837653465524596</v>
      </c>
      <c r="U212" s="151">
        <f t="shared" si="908"/>
        <v>15.524686109841687</v>
      </c>
      <c r="V212" s="152">
        <f t="shared" si="909"/>
        <v>11.368359356667336</v>
      </c>
      <c r="W212" s="150">
        <v>1.0159729310512102</v>
      </c>
      <c r="X212" s="151">
        <v>0.98275039553078924</v>
      </c>
      <c r="Y212" s="152">
        <v>0.93429090907570234</v>
      </c>
      <c r="Z212" s="150">
        <f t="shared" si="910"/>
        <v>7.5390541070593216</v>
      </c>
      <c r="AA212" s="151">
        <f t="shared" si="911"/>
        <v>5.1649412292731274</v>
      </c>
      <c r="AB212" s="152">
        <f t="shared" si="912"/>
        <v>4.3801298073955914</v>
      </c>
      <c r="AC212" s="150">
        <v>1.9268308969708849</v>
      </c>
      <c r="AD212" s="151">
        <v>6.4354637881508774</v>
      </c>
      <c r="AE212" s="152">
        <v>8.4260897837103936</v>
      </c>
      <c r="AF212" s="149">
        <v>1.423994304022784</v>
      </c>
      <c r="AG212" s="153">
        <v>-1.7144809999999999</v>
      </c>
      <c r="AH212" s="154">
        <v>5.1666020000000001</v>
      </c>
      <c r="AI212" s="154">
        <v>51.330680000000001</v>
      </c>
      <c r="AJ212" s="155">
        <v>13.63269</v>
      </c>
      <c r="AK212" s="92">
        <v>575.17564649325004</v>
      </c>
      <c r="AL212" s="92">
        <v>4274.5443645083933</v>
      </c>
      <c r="AM212" s="92">
        <v>3781.0986656809737</v>
      </c>
      <c r="AN212" s="92">
        <v>3291.4933438366766</v>
      </c>
      <c r="AO212" s="92">
        <v>76859.800000000047</v>
      </c>
      <c r="AP212" s="92">
        <v>112093.57850532769</v>
      </c>
      <c r="AQ212" s="92">
        <v>132066.20928456937</v>
      </c>
      <c r="AR212" s="150">
        <v>15.0525086027918</v>
      </c>
      <c r="AS212" s="151">
        <v>25.453874652730292</v>
      </c>
      <c r="AT212" s="262">
        <v>4.6511425528533064</v>
      </c>
      <c r="AU212" s="150">
        <v>0.64100362201218275</v>
      </c>
      <c r="AV212" s="151">
        <v>0.8424030395612212</v>
      </c>
      <c r="AW212" s="262">
        <v>0.43960420446314424</v>
      </c>
      <c r="AX212" s="149" t="s">
        <v>1174</v>
      </c>
    </row>
    <row r="213" spans="2:50" ht="12.75">
      <c r="B213" s="104" t="s">
        <v>401</v>
      </c>
      <c r="C213" s="105" t="s">
        <v>287</v>
      </c>
      <c r="D213" s="253" t="s">
        <v>176</v>
      </c>
      <c r="E213" s="148">
        <v>166.5</v>
      </c>
      <c r="F213" s="148">
        <v>180</v>
      </c>
      <c r="G213" s="148">
        <f t="shared" ref="G213" si="928">IF(IFERROR(((IF(F213&lt;0,"-",F213))/E213*100-100),"-")=-100,"-",(IFERROR(((IF(F213&lt;0,"-",F213))/E213*100-100),"-")))</f>
        <v>8.1081081081081123</v>
      </c>
      <c r="H213" s="148">
        <v>184.6</v>
      </c>
      <c r="I213" s="148">
        <f t="shared" ref="I213" si="929">IFERROR((E213/H213*100-100),"NA")</f>
        <v>-9.8049837486457108</v>
      </c>
      <c r="J213" s="148">
        <v>12474.4</v>
      </c>
      <c r="K213" s="149">
        <v>24.680533333333333</v>
      </c>
      <c r="L213" s="149">
        <v>88.529006260453997</v>
      </c>
      <c r="M213" s="150">
        <v>7.0806229733712946</v>
      </c>
      <c r="N213" s="151">
        <v>2.7068556403514394</v>
      </c>
      <c r="O213" s="151">
        <v>9.850958753586168</v>
      </c>
      <c r="P213" s="152">
        <v>13.734442864150529</v>
      </c>
      <c r="Q213" s="150">
        <f t="shared" ref="Q213" si="930">IF(AND(M213&lt;0,N213&gt;0),"LP",IF(AND(M213&gt;0,N213&lt;0),"PL",IF(OR(M213&lt;0,N213&lt;0),"Loss",IF(ISERROR((+N213/M213-1)*100),"NA",(+N213/M213-1)*100))))</f>
        <v>-61.770939498807607</v>
      </c>
      <c r="R213" s="151">
        <f t="shared" ref="R213" si="931">IF(AND(N213&lt;0,O213&gt;0),"LP",IF(AND(N213&gt;0,O213&lt;0),"PL",IF(OR(N213&lt;0,O213&lt;0),"Loss",IF(ISERROR((+O213/N213-1)*100),"NA",(+O213/N213-1)*100))))</f>
        <v>263.92626953342761</v>
      </c>
      <c r="S213" s="152">
        <f t="shared" ref="S213" si="932">IF(AND(O213&lt;0,P213&gt;0),"LP",IF(AND(O213&gt;0,P213&lt;0),"PL",IF(OR(O213&lt;0,P213&lt;0),"Loss",IF(ISERROR((+P213/O213-1)*100),"NA",(+P213/O213-1)*100))))</f>
        <v>39.422397430611575</v>
      </c>
      <c r="T213" s="150">
        <f t="shared" ref="T213" si="933">IFERROR((IF(($E213/N213)&lt;0,"NM",($E213/N213))),"NA")</f>
        <v>61.510483794541329</v>
      </c>
      <c r="U213" s="151">
        <f t="shared" ref="U213" si="934">IFERROR((IF(($E213/O213)&lt;0,"NM",($E213/O213))),"NA")</f>
        <v>16.90190814568043</v>
      </c>
      <c r="V213" s="152">
        <f t="shared" ref="V213" si="935">IFERROR((IF(($E213/P213)&lt;0,"NM",($E213/P213))),"NA")</f>
        <v>12.122806993110453</v>
      </c>
      <c r="W213" s="150">
        <v>2.4069724509522841</v>
      </c>
      <c r="X213" s="151">
        <v>2.2492402680299302</v>
      </c>
      <c r="Y213" s="152">
        <v>2.0616785360565353</v>
      </c>
      <c r="Z213" s="150">
        <f t="shared" ref="Z213" si="936">IFERROR((IF(((($AK213*1000)+AL213)/AO213)&lt;0,"NM",(($AK213*1000)+AL213)/AO213)),"NA")</f>
        <v>12.743231342380266</v>
      </c>
      <c r="AA213" s="151">
        <f t="shared" ref="AA213" si="937">IFERROR((IF(((($AK213*1000)+AM213)/AP213)&lt;0,"NM",(($AK213*1000)+AM213)/AP213)),"NA")</f>
        <v>8.4098810125852861</v>
      </c>
      <c r="AB213" s="152">
        <f t="shared" ref="AB213" si="938">IFERROR((IF(((($AK213*1000)+AN213)/AQ213)&lt;0,"NM",(($AK213*1000)+AN213)/AQ213)),"NA")</f>
        <v>7.0167870785451605</v>
      </c>
      <c r="AC213" s="150">
        <v>3.6334872725249254</v>
      </c>
      <c r="AD213" s="151">
        <v>13.75841532313701</v>
      </c>
      <c r="AE213" s="152">
        <v>17.746542824791316</v>
      </c>
      <c r="AF213" s="149">
        <v>2.1621621621621623</v>
      </c>
      <c r="AG213" s="153">
        <v>-4.3927620000000003</v>
      </c>
      <c r="AH213" s="154">
        <v>8.9303190000000008</v>
      </c>
      <c r="AI213" s="154">
        <v>29.92587</v>
      </c>
      <c r="AJ213" s="155">
        <v>19.354839999999999</v>
      </c>
      <c r="AK213" s="92">
        <v>2065.76064</v>
      </c>
      <c r="AL213" s="92">
        <v>776731.8</v>
      </c>
      <c r="AM213" s="92">
        <v>777154.8622963829</v>
      </c>
      <c r="AN213" s="92">
        <v>761727.77592695714</v>
      </c>
      <c r="AO213" s="92">
        <v>223059</v>
      </c>
      <c r="AP213" s="92">
        <v>338044.67602359573</v>
      </c>
      <c r="AQ213" s="92">
        <v>402960.55506264558</v>
      </c>
      <c r="AR213" s="150">
        <v>15.60697357140088</v>
      </c>
      <c r="AS213" s="151">
        <v>30.903882683215002</v>
      </c>
      <c r="AT213" s="262">
        <v>0.31006445958675855</v>
      </c>
      <c r="AU213" s="150">
        <v>1.2473724471442902</v>
      </c>
      <c r="AV213" s="151">
        <v>1.7734565352454941</v>
      </c>
      <c r="AW213" s="262">
        <v>0.7212883590430863</v>
      </c>
      <c r="AX213" s="149" t="s">
        <v>1175</v>
      </c>
    </row>
    <row r="214" spans="2:50" ht="12.75">
      <c r="B214" s="104" t="s">
        <v>648</v>
      </c>
      <c r="C214" s="105" t="s">
        <v>287</v>
      </c>
      <c r="D214" s="253" t="s">
        <v>177</v>
      </c>
      <c r="E214" s="148">
        <v>512.85</v>
      </c>
      <c r="F214" s="148">
        <v>460</v>
      </c>
      <c r="G214" s="148">
        <f t="shared" si="902"/>
        <v>-10.305157453446441</v>
      </c>
      <c r="H214" s="148">
        <v>515.85</v>
      </c>
      <c r="I214" s="148">
        <f t="shared" si="913"/>
        <v>-0.58156440825821676</v>
      </c>
      <c r="J214" s="148">
        <v>3716.9527399999997</v>
      </c>
      <c r="K214" s="149">
        <v>22.286173626869772</v>
      </c>
      <c r="L214" s="149">
        <v>89.152974145758662</v>
      </c>
      <c r="M214" s="150">
        <v>28.282258064516128</v>
      </c>
      <c r="N214" s="151">
        <v>13.25258064516129</v>
      </c>
      <c r="O214" s="151">
        <v>33.641041081402321</v>
      </c>
      <c r="P214" s="152">
        <v>44.382414661215051</v>
      </c>
      <c r="Q214" s="150">
        <f t="shared" si="914"/>
        <v>-53.141716566866272</v>
      </c>
      <c r="R214" s="151">
        <f t="shared" si="915"/>
        <v>153.84520933804055</v>
      </c>
      <c r="S214" s="152">
        <f t="shared" si="916"/>
        <v>31.929373273025298</v>
      </c>
      <c r="T214" s="150">
        <f t="shared" si="907"/>
        <v>38.698123311345327</v>
      </c>
      <c r="U214" s="151">
        <f t="shared" si="908"/>
        <v>15.244771966451342</v>
      </c>
      <c r="V214" s="152">
        <f t="shared" si="909"/>
        <v>11.555252320423429</v>
      </c>
      <c r="W214" s="150">
        <v>6.2098886791224528</v>
      </c>
      <c r="X214" s="151">
        <v>5.4921286274207439</v>
      </c>
      <c r="Y214" s="152">
        <v>4.4244183396933865</v>
      </c>
      <c r="Z214" s="150">
        <f t="shared" si="910"/>
        <v>10.064238583439497</v>
      </c>
      <c r="AA214" s="151">
        <f t="shared" si="911"/>
        <v>7.3737049432533412</v>
      </c>
      <c r="AB214" s="152">
        <f t="shared" si="912"/>
        <v>6.2275606760740096</v>
      </c>
      <c r="AC214" s="150">
        <v>14.056482999501032</v>
      </c>
      <c r="AD214" s="151">
        <v>38.236034254024858</v>
      </c>
      <c r="AE214" s="152">
        <v>42.411826216454415</v>
      </c>
      <c r="AF214" s="149">
        <v>8.0062317787694948</v>
      </c>
      <c r="AG214" s="153">
        <v>15.83286</v>
      </c>
      <c r="AH214" s="154">
        <v>88.825469999999996</v>
      </c>
      <c r="AI214" s="154">
        <v>145.44149999999999</v>
      </c>
      <c r="AJ214" s="155">
        <v>98.394580000000005</v>
      </c>
      <c r="AK214" s="92">
        <v>1865.352732569</v>
      </c>
      <c r="AL214" s="92">
        <v>575542.55000000005</v>
      </c>
      <c r="AM214" s="92">
        <v>585408.893036742</v>
      </c>
      <c r="AN214" s="92">
        <v>519550.88299745327</v>
      </c>
      <c r="AO214" s="92">
        <v>242531.54</v>
      </c>
      <c r="AP214" s="92">
        <v>332365.02470146917</v>
      </c>
      <c r="AQ214" s="92">
        <v>382959.51490752056</v>
      </c>
      <c r="AR214" s="150">
        <v>10.298656722965079</v>
      </c>
      <c r="AS214" s="151">
        <v>15.247882667283758</v>
      </c>
      <c r="AT214" s="262">
        <v>5.3494307786464006</v>
      </c>
      <c r="AU214" s="150">
        <v>1.8164945170293332</v>
      </c>
      <c r="AV214" s="151">
        <v>2.8968030179498294</v>
      </c>
      <c r="AW214" s="262">
        <v>0.73618601610883694</v>
      </c>
      <c r="AX214" s="149" t="s">
        <v>1176</v>
      </c>
    </row>
    <row r="215" spans="2:50" ht="12.75">
      <c r="B215" s="96" t="s">
        <v>103</v>
      </c>
      <c r="C215" s="97"/>
      <c r="D215" s="98"/>
      <c r="E215" s="156"/>
      <c r="F215" s="156"/>
      <c r="G215" s="156"/>
      <c r="H215" s="156"/>
      <c r="I215" s="156"/>
      <c r="J215" s="156"/>
      <c r="K215" s="157"/>
      <c r="L215" s="157"/>
      <c r="M215" s="158"/>
      <c r="N215" s="159"/>
      <c r="O215" s="159"/>
      <c r="P215" s="160"/>
      <c r="Q215" s="158"/>
      <c r="R215" s="159"/>
      <c r="S215" s="160"/>
      <c r="T215" s="158"/>
      <c r="U215" s="159"/>
      <c r="V215" s="160"/>
      <c r="W215" s="158"/>
      <c r="X215" s="159"/>
      <c r="Y215" s="160"/>
      <c r="Z215" s="158"/>
      <c r="AA215" s="159"/>
      <c r="AB215" s="160"/>
      <c r="AC215" s="158"/>
      <c r="AD215" s="159"/>
      <c r="AE215" s="160"/>
      <c r="AF215" s="157"/>
      <c r="AG215" s="161"/>
      <c r="AH215" s="162"/>
      <c r="AI215" s="162"/>
      <c r="AJ215" s="163"/>
      <c r="AK215" s="61"/>
      <c r="AL215" s="61"/>
      <c r="AM215" s="61"/>
      <c r="AN215" s="61"/>
      <c r="AO215" s="61"/>
      <c r="AP215" s="61"/>
      <c r="AQ215" s="61"/>
      <c r="AR215" s="161"/>
      <c r="AS215" s="162"/>
      <c r="AT215" s="268"/>
      <c r="AU215" s="161"/>
      <c r="AV215" s="162"/>
      <c r="AW215" s="268"/>
      <c r="AX215" s="157"/>
    </row>
    <row r="216" spans="2:50" ht="12.75">
      <c r="B216" s="104" t="s">
        <v>1376</v>
      </c>
      <c r="C216" s="105" t="s">
        <v>287</v>
      </c>
      <c r="D216" s="253" t="s">
        <v>749</v>
      </c>
      <c r="E216" s="148">
        <v>740.3</v>
      </c>
      <c r="F216" s="148">
        <v>760</v>
      </c>
      <c r="G216" s="148">
        <f t="shared" ref="G216" si="939">IF(IFERROR(((IF(F216&lt;0,"-",F216))/E216*100-100),"-")=-100,"-",(IFERROR(((IF(F216&lt;0,"-",F216))/E216*100-100),"-")))</f>
        <v>2.6610833445900255</v>
      </c>
      <c r="H216" s="148">
        <v>969.95</v>
      </c>
      <c r="I216" s="148">
        <f t="shared" ref="I216" si="940">IFERROR((E216/H216*100-100),"NA")</f>
        <v>-23.676478168977795</v>
      </c>
      <c r="J216" s="148">
        <v>351</v>
      </c>
      <c r="K216" s="149">
        <v>3.1371935483870974</v>
      </c>
      <c r="L216" s="149">
        <v>4.6123615531660693</v>
      </c>
      <c r="M216" s="150">
        <v>14.636108049240528</v>
      </c>
      <c r="N216" s="151">
        <v>16.216809116809106</v>
      </c>
      <c r="O216" s="151">
        <v>17.496446731301827</v>
      </c>
      <c r="P216" s="152">
        <v>21.723430796720418</v>
      </c>
      <c r="Q216" s="150">
        <f t="shared" ref="Q216" si="941">IF(AND(M216&lt;0,N216&gt;0),"LP",IF(AND(M216&gt;0,N216&lt;0),"PL",IF(OR(M216&lt;0,N216&lt;0),"Loss",IF(ISERROR((+N216/M216-1)*100),"NA",(+N216/M216-1)*100))))</f>
        <v>10.80000955343181</v>
      </c>
      <c r="R216" s="151">
        <f t="shared" ref="R216" si="942">IF(AND(N216&lt;0,O216&gt;0),"LP",IF(AND(N216&gt;0,O216&lt;0),"PL",IF(OR(N216&lt;0,O216&lt;0),"Loss",IF(ISERROR((+O216/N216-1)*100),"NA",(+O216/N216-1)*100))))</f>
        <v>7.8908101173019718</v>
      </c>
      <c r="S216" s="152">
        <f t="shared" ref="S216" si="943">IF(AND(O216&lt;0,P216&gt;0),"LP",IF(AND(O216&gt;0,P216&lt;0),"PL",IF(OR(O216&lt;0,P216&lt;0),"Loss",IF(ISERROR((+P216/O216-1)*100),"NA",(+P216/O216-1)*100))))</f>
        <v>24.15910001804167</v>
      </c>
      <c r="T216" s="150">
        <f t="shared" ref="T216" si="944">IFERROR((IF(($E216/N216)&lt;0,"NM",($E216/N216))),"NA")</f>
        <v>45.650164262750152</v>
      </c>
      <c r="U216" s="151">
        <f t="shared" ref="U216" si="945">IFERROR((IF(($E216/O216)&lt;0,"NM",($E216/O216))),"NA")</f>
        <v>42.311448225403069</v>
      </c>
      <c r="V216" s="152">
        <f t="shared" ref="V216" si="946">IFERROR((IF(($E216/P216)&lt;0,"NM",($E216/P216))),"NA")</f>
        <v>34.078410860947564</v>
      </c>
      <c r="W216" s="150">
        <v>6.6723663769306816</v>
      </c>
      <c r="X216" s="151">
        <v>6.0520181138720517</v>
      </c>
      <c r="Y216" s="152">
        <v>5.4257064050951378</v>
      </c>
      <c r="Z216" s="150">
        <f t="shared" ref="Z216" si="947">IFERROR((IF(((($AK216*1000)+AL216)/AO216)&lt;0,"NM",(($AK216*1000)+AL216)/AO216)),"NA")</f>
        <v>28.335843944730449</v>
      </c>
      <c r="AA216" s="151">
        <f t="shared" ref="AA216" si="948">IFERROR((IF(((($AK216*1000)+AM216)/AP216)&lt;0,"NM",(($AK216*1000)+AM216)/AP216)),"NA")</f>
        <v>21.981198146101477</v>
      </c>
      <c r="AB216" s="152">
        <f t="shared" ref="AB216" si="949">IFERROR((IF(((($AK216*1000)+AN216)/AQ216)&lt;0,"NM",(($AK216*1000)+AN216)/AQ216)),"NA")</f>
        <v>18.431171903585277</v>
      </c>
      <c r="AC216" s="150">
        <v>15.328766920391176</v>
      </c>
      <c r="AD216" s="151">
        <v>15.000834717890784</v>
      </c>
      <c r="AE216" s="152">
        <v>16.790026166756437</v>
      </c>
      <c r="AF216" s="149">
        <v>0.81624539654986927</v>
      </c>
      <c r="AG216" s="153">
        <v>-13.28336</v>
      </c>
      <c r="AH216" s="154">
        <v>87.204440000000005</v>
      </c>
      <c r="AI216" s="154">
        <v>126.1148</v>
      </c>
      <c r="AJ216" s="155">
        <v>110.1036</v>
      </c>
      <c r="AK216" s="92">
        <v>262.58310000000006</v>
      </c>
      <c r="AL216" s="92">
        <v>-1114.1000000000022</v>
      </c>
      <c r="AM216" s="92">
        <v>-972.26786991324843</v>
      </c>
      <c r="AN216" s="92">
        <v>-1120.5988953388623</v>
      </c>
      <c r="AO216" s="92">
        <v>9227.4999999999927</v>
      </c>
      <c r="AP216" s="92">
        <v>11901.572898403872</v>
      </c>
      <c r="AQ216" s="92">
        <v>14185.88587163038</v>
      </c>
      <c r="AR216" s="150">
        <v>30.327846860686492</v>
      </c>
      <c r="AS216" s="151">
        <v>42.706754618007018</v>
      </c>
      <c r="AT216" s="262">
        <v>17.948939103365966</v>
      </c>
      <c r="AU216" s="150">
        <v>4.167998101781615</v>
      </c>
      <c r="AV216" s="151">
        <v>5.4320550669535947</v>
      </c>
      <c r="AW216" s="262">
        <v>2.9039411366096353</v>
      </c>
      <c r="AX216" s="149" t="s">
        <v>1177</v>
      </c>
    </row>
    <row r="217" spans="2:50" ht="12.75">
      <c r="B217" s="104" t="s">
        <v>427</v>
      </c>
      <c r="C217" s="105" t="s">
        <v>287</v>
      </c>
      <c r="D217" s="253" t="s">
        <v>178</v>
      </c>
      <c r="E217" s="148">
        <v>367.3</v>
      </c>
      <c r="F217" s="148">
        <v>320</v>
      </c>
      <c r="G217" s="148">
        <f t="shared" si="902"/>
        <v>-12.877756602232509</v>
      </c>
      <c r="H217" s="148">
        <v>370.5</v>
      </c>
      <c r="I217" s="148">
        <f t="shared" ref="I217:I230" si="950">IFERROR((E217/H217*100-100),"NA")</f>
        <v>-0.8636977058029629</v>
      </c>
      <c r="J217" s="148">
        <v>4399</v>
      </c>
      <c r="K217" s="149">
        <v>18.137334528076465</v>
      </c>
      <c r="L217" s="149">
        <v>58.698688841099163</v>
      </c>
      <c r="M217" s="150">
        <v>4.6157434916389795</v>
      </c>
      <c r="N217" s="151">
        <v>63.323326942122051</v>
      </c>
      <c r="O217" s="151">
        <v>29.010569194435114</v>
      </c>
      <c r="P217" s="152">
        <v>35.425546186333023</v>
      </c>
      <c r="Q217" s="153">
        <f t="shared" ref="Q217:Q230" si="951">IF(AND(M217&lt;0,N217&gt;0),"LP",IF(AND(M217&gt;0,N217&lt;0),"PL",IF(OR(M217&lt;0,N217&lt;0),"Loss",IF(ISERROR((+N217/M217-1)*100),"NA",(+N217/M217-1)*100))))</f>
        <v>1271.8987430048223</v>
      </c>
      <c r="R217" s="151">
        <f t="shared" ref="R217:R230" si="952">IF(AND(N217&lt;0,O217&gt;0),"LP",IF(AND(N217&gt;0,O217&lt;0),"PL",IF(OR(N217&lt;0,O217&lt;0),"Loss",IF(ISERROR((+O217/N217-1)*100),"NA",(+O217/N217-1)*100))))</f>
        <v>-54.186599796073622</v>
      </c>
      <c r="S217" s="152">
        <f t="shared" ref="S217:S230" si="953">IF(AND(O217&lt;0,P217&gt;0),"LP",IF(AND(O217&gt;0,P217&lt;0),"PL",IF(OR(O217&lt;0,P217&lt;0),"Loss",IF(ISERROR((+P217/O217-1)*100),"NA",(+P217/O217-1)*100))))</f>
        <v>22.112551287440606</v>
      </c>
      <c r="T217" s="150">
        <f t="shared" si="907"/>
        <v>5.8003901206219739</v>
      </c>
      <c r="U217" s="151">
        <f t="shared" si="908"/>
        <v>12.660902912255045</v>
      </c>
      <c r="V217" s="152">
        <f t="shared" si="909"/>
        <v>10.368224051311939</v>
      </c>
      <c r="W217" s="150">
        <v>2.0748546990941112</v>
      </c>
      <c r="X217" s="151">
        <v>1.9180407048779529</v>
      </c>
      <c r="Y217" s="152">
        <v>1.7577591470993223</v>
      </c>
      <c r="Z217" s="150">
        <f t="shared" si="910"/>
        <v>4.3154184751310236</v>
      </c>
      <c r="AA217" s="151">
        <f t="shared" si="911"/>
        <v>8.404210353660412</v>
      </c>
      <c r="AB217" s="152">
        <f t="shared" si="912"/>
        <v>7.0927820138477493</v>
      </c>
      <c r="AC217" s="150">
        <v>41.895212135445483</v>
      </c>
      <c r="AD217" s="151">
        <v>15.744283151930036</v>
      </c>
      <c r="AE217" s="152">
        <v>17.692571217563692</v>
      </c>
      <c r="AF217" s="149">
        <v>5.7173972229784917</v>
      </c>
      <c r="AG217" s="153">
        <v>20.60417</v>
      </c>
      <c r="AH217" s="154">
        <v>23.46218</v>
      </c>
      <c r="AI217" s="154">
        <v>110.4268</v>
      </c>
      <c r="AJ217" s="155">
        <v>63.045169999999999</v>
      </c>
      <c r="AK217" s="92">
        <v>1518.0949000000001</v>
      </c>
      <c r="AL217" s="92">
        <v>391985.7</v>
      </c>
      <c r="AM217" s="92">
        <v>390441.16344563209</v>
      </c>
      <c r="AN217" s="92">
        <v>373312.75782101729</v>
      </c>
      <c r="AO217" s="92">
        <v>442617.69999999978</v>
      </c>
      <c r="AP217" s="92">
        <v>227092.84788598598</v>
      </c>
      <c r="AQ217" s="92">
        <v>266666.54270895198</v>
      </c>
      <c r="AR217" s="150">
        <v>9.3951054882091611</v>
      </c>
      <c r="AS217" s="151">
        <v>14.225151415731606</v>
      </c>
      <c r="AT217" s="262">
        <v>4.5650595606867155</v>
      </c>
      <c r="AU217" s="150">
        <v>1.8716370436557399</v>
      </c>
      <c r="AV217" s="151">
        <v>2.4126138687556411</v>
      </c>
      <c r="AW217" s="262">
        <v>1.3306602185558387</v>
      </c>
      <c r="AX217" s="149" t="s">
        <v>1178</v>
      </c>
    </row>
    <row r="218" spans="2:50" ht="12.75">
      <c r="B218" s="104" t="s">
        <v>1377</v>
      </c>
      <c r="C218" s="105" t="s">
        <v>286</v>
      </c>
      <c r="D218" s="253" t="s">
        <v>206</v>
      </c>
      <c r="E218" s="148">
        <v>244.35</v>
      </c>
      <c r="F218" s="148">
        <v>310</v>
      </c>
      <c r="G218" s="148">
        <f t="shared" ref="G218" si="954">IF(IFERROR(((IF(F218&lt;0,"-",F218))/E218*100-100),"-")=-100,"-",(IFERROR(((IF(F218&lt;0,"-",F218))/E218*100-100),"-")))</f>
        <v>26.8671986904031</v>
      </c>
      <c r="H218" s="148">
        <v>284.39999999999998</v>
      </c>
      <c r="I218" s="148">
        <f t="shared" ref="I218" si="955">IFERROR((E218/H218*100-100),"NA")</f>
        <v>-14.082278481012651</v>
      </c>
      <c r="J218" s="148">
        <v>989.12000000000012</v>
      </c>
      <c r="K218" s="149">
        <v>2.8958644683393073</v>
      </c>
      <c r="L218" s="149">
        <v>35.451836559139785</v>
      </c>
      <c r="M218" s="150">
        <v>8.2411638628275643</v>
      </c>
      <c r="N218" s="151">
        <v>8.7363515043675193</v>
      </c>
      <c r="O218" s="151">
        <v>9.8402915087323795</v>
      </c>
      <c r="P218" s="152">
        <v>11.015464560978891</v>
      </c>
      <c r="Q218" s="150">
        <f t="shared" ref="Q218" si="956">IF(AND(M218&lt;0,N218&gt;0),"LP",IF(AND(M218&gt;0,N218&lt;0),"PL",IF(OR(M218&lt;0,N218&lt;0),"Loss",IF(ISERROR((+N218/M218-1)*100),"NA",(+N218/M218-1)*100))))</f>
        <v>6.0087100533644078</v>
      </c>
      <c r="R218" s="151">
        <f t="shared" ref="R218" si="957">IF(AND(N218&lt;0,O218&gt;0),"LP",IF(AND(N218&gt;0,O218&lt;0),"PL",IF(OR(N218&lt;0,O218&lt;0),"Loss",IF(ISERROR((+O218/N218-1)*100),"NA",(+O218/N218-1)*100))))</f>
        <v>12.636167441442492</v>
      </c>
      <c r="S218" s="152">
        <f t="shared" ref="S218" si="958">IF(AND(O218&lt;0,P218&gt;0),"LP",IF(AND(O218&gt;0,P218&lt;0),"PL",IF(OR(O218&lt;0,P218&lt;0),"Loss",IF(ISERROR((+P218/O218-1)*100),"NA",(+P218/O218-1)*100))))</f>
        <v>11.942461777719204</v>
      </c>
      <c r="T218" s="150">
        <f t="shared" ref="T218" si="959">IFERROR((IF(($E218/N218)&lt;0,"NM",($E218/N218))),"NA")</f>
        <v>27.969341649983217</v>
      </c>
      <c r="U218" s="151">
        <f t="shared" ref="U218" si="960">IFERROR((IF(($E218/O218)&lt;0,"NM",($E218/O218))),"NA")</f>
        <v>24.831581440769433</v>
      </c>
      <c r="V218" s="152">
        <f t="shared" ref="V218" si="961">IFERROR((IF(($E218/P218)&lt;0,"NM",($E218/P218))),"NA")</f>
        <v>22.182450739806637</v>
      </c>
      <c r="W218" s="150">
        <v>11.391460203894066</v>
      </c>
      <c r="X218" s="151">
        <v>10.696997728744636</v>
      </c>
      <c r="Y218" s="152">
        <v>10.013628063787651</v>
      </c>
      <c r="Z218" s="150">
        <f t="shared" ref="Z218" si="962">IFERROR((IF(((($AK218*1000)+AL218)/AO218)&lt;0,"NM",(($AK218*1000)+AL218)/AO218)),"NA")</f>
        <v>19.160508649367934</v>
      </c>
      <c r="AA218" s="151">
        <f t="shared" ref="AA218" si="963">IFERROR((IF(((($AK218*1000)+AM218)/AP218)&lt;0,"NM",(($AK218*1000)+AM218)/AP218)),"NA")</f>
        <v>17.348346358775633</v>
      </c>
      <c r="AB218" s="152">
        <f t="shared" ref="AB218" si="964">IFERROR((IF(((($AK218*1000)+AN218)/AQ218)&lt;0,"NM",(($AK218*1000)+AN218)/AQ218)),"NA")</f>
        <v>15.417671813943963</v>
      </c>
      <c r="AC218" s="150">
        <v>43.12294928575885</v>
      </c>
      <c r="AD218" s="151">
        <v>44.432578815746552</v>
      </c>
      <c r="AE218" s="152">
        <v>46.631631257703063</v>
      </c>
      <c r="AF218" s="149">
        <v>3.0693677102516883</v>
      </c>
      <c r="AG218" s="153">
        <v>20.636880000000001</v>
      </c>
      <c r="AH218" s="154">
        <v>28.639119999999998</v>
      </c>
      <c r="AI218" s="154">
        <v>76.808980000000005</v>
      </c>
      <c r="AJ218" s="155">
        <v>35.901000000000003</v>
      </c>
      <c r="AK218" s="92">
        <v>242.38385600000004</v>
      </c>
      <c r="AL218" s="92">
        <v>-11997.900000000001</v>
      </c>
      <c r="AM218" s="92">
        <v>-12304.958143317443</v>
      </c>
      <c r="AN218" s="92">
        <v>-13227.563751255111</v>
      </c>
      <c r="AO218" s="92">
        <v>12024</v>
      </c>
      <c r="AP218" s="92">
        <v>13262.295615875664</v>
      </c>
      <c r="AQ218" s="92">
        <v>14863.222866210752</v>
      </c>
      <c r="AR218" s="150">
        <v>22.891740518905326</v>
      </c>
      <c r="AS218" s="151">
        <v>30.878718692197864</v>
      </c>
      <c r="AT218" s="262">
        <v>14.904762345612788</v>
      </c>
      <c r="AU218" s="150">
        <v>14.587772539332374</v>
      </c>
      <c r="AV218" s="151">
        <v>24.587840778418453</v>
      </c>
      <c r="AW218" s="262">
        <v>4.5877043002462941</v>
      </c>
      <c r="AX218" s="149" t="s">
        <v>1179</v>
      </c>
    </row>
    <row r="219" spans="2:50" ht="12.75">
      <c r="B219" s="104" t="s">
        <v>428</v>
      </c>
      <c r="C219" s="105" t="s">
        <v>286</v>
      </c>
      <c r="D219" s="253" t="s">
        <v>179</v>
      </c>
      <c r="E219" s="148">
        <v>236.95</v>
      </c>
      <c r="F219" s="148">
        <v>275</v>
      </c>
      <c r="G219" s="148">
        <f t="shared" si="902"/>
        <v>16.058240135049601</v>
      </c>
      <c r="H219" s="148">
        <v>246.35</v>
      </c>
      <c r="I219" s="148">
        <f t="shared" si="950"/>
        <v>-3.8157093566064617</v>
      </c>
      <c r="J219" s="148">
        <v>6575.1</v>
      </c>
      <c r="K219" s="149">
        <v>18.110983333333333</v>
      </c>
      <c r="L219" s="149">
        <v>49.569749103942655</v>
      </c>
      <c r="M219" s="150">
        <v>8.0630256574044505</v>
      </c>
      <c r="N219" s="151">
        <v>13.713677358519273</v>
      </c>
      <c r="O219" s="151">
        <v>15.285424503341254</v>
      </c>
      <c r="P219" s="152">
        <v>16.952060232485739</v>
      </c>
      <c r="Q219" s="150">
        <f t="shared" si="951"/>
        <v>70.081033364016491</v>
      </c>
      <c r="R219" s="151">
        <f t="shared" si="952"/>
        <v>11.461164673278335</v>
      </c>
      <c r="S219" s="152">
        <f t="shared" si="953"/>
        <v>10.903431100524386</v>
      </c>
      <c r="T219" s="150">
        <f t="shared" si="907"/>
        <v>17.278370622654386</v>
      </c>
      <c r="U219" s="151">
        <f t="shared" si="908"/>
        <v>15.501695746049112</v>
      </c>
      <c r="V219" s="152">
        <f t="shared" si="909"/>
        <v>13.977652081835201</v>
      </c>
      <c r="W219" s="150">
        <v>2.3285617619874492</v>
      </c>
      <c r="X219" s="151">
        <v>2.136356208550509</v>
      </c>
      <c r="Y219" s="152">
        <v>1.9571899858886557</v>
      </c>
      <c r="Z219" s="150">
        <f t="shared" si="910"/>
        <v>12.773988360219173</v>
      </c>
      <c r="AA219" s="151">
        <f t="shared" si="911"/>
        <v>11.855142025441884</v>
      </c>
      <c r="AB219" s="152">
        <f t="shared" si="912"/>
        <v>10.820150887577549</v>
      </c>
      <c r="AC219" s="150">
        <v>15.04906784078887</v>
      </c>
      <c r="AD219" s="151">
        <v>14.958242796316743</v>
      </c>
      <c r="AE219" s="152">
        <v>15.157222474761234</v>
      </c>
      <c r="AF219" s="149">
        <v>2.3211648027009919</v>
      </c>
      <c r="AG219" s="153">
        <v>8.7425449999999998</v>
      </c>
      <c r="AH219" s="154">
        <v>31.456309999999998</v>
      </c>
      <c r="AI219" s="154">
        <v>95.42268</v>
      </c>
      <c r="AJ219" s="155">
        <v>46.220300000000002</v>
      </c>
      <c r="AK219" s="92">
        <v>1515.8893050000001</v>
      </c>
      <c r="AL219" s="92">
        <v>206656.2</v>
      </c>
      <c r="AM219" s="92">
        <v>217786.10018274141</v>
      </c>
      <c r="AN219" s="92">
        <v>223057.85073469399</v>
      </c>
      <c r="AO219" s="92">
        <v>134847.90000000008</v>
      </c>
      <c r="AP219" s="92">
        <v>146238.26534192206</v>
      </c>
      <c r="AQ219" s="92">
        <v>160713.76210946863</v>
      </c>
      <c r="AR219" s="150">
        <v>11.029466003608258</v>
      </c>
      <c r="AS219" s="151">
        <v>15.081322549965972</v>
      </c>
      <c r="AT219" s="262">
        <v>6.9776094572505434</v>
      </c>
      <c r="AU219" s="150">
        <v>1.2934192869474885</v>
      </c>
      <c r="AV219" s="151">
        <v>1.6338677938025783</v>
      </c>
      <c r="AW219" s="262">
        <v>0.95297078009239866</v>
      </c>
      <c r="AX219" s="149" t="s">
        <v>1180</v>
      </c>
    </row>
    <row r="220" spans="2:50" ht="12.75">
      <c r="B220" s="104" t="s">
        <v>527</v>
      </c>
      <c r="C220" s="105" t="s">
        <v>286</v>
      </c>
      <c r="D220" s="253" t="s">
        <v>501</v>
      </c>
      <c r="E220" s="148">
        <v>611</v>
      </c>
      <c r="F220" s="148">
        <v>715</v>
      </c>
      <c r="G220" s="148">
        <f t="shared" ref="G220" si="965">IF(IFERROR(((IF(F220&lt;0,"-",F220))/E220*100-100),"-")=-100,"-",(IFERROR(((IF(F220&lt;0,"-",F220))/E220*100-100),"-")))</f>
        <v>17.021276595744681</v>
      </c>
      <c r="H220" s="148">
        <v>689.45</v>
      </c>
      <c r="I220" s="148">
        <f t="shared" si="950"/>
        <v>-11.378635143955336</v>
      </c>
      <c r="J220" s="148">
        <v>688.4</v>
      </c>
      <c r="K220" s="149">
        <v>4.9791799283154123</v>
      </c>
      <c r="L220" s="149">
        <v>16.591988769414574</v>
      </c>
      <c r="M220" s="150">
        <v>22.159645554909975</v>
      </c>
      <c r="N220" s="151">
        <v>15.998588196754506</v>
      </c>
      <c r="O220" s="151">
        <v>20.552313086238257</v>
      </c>
      <c r="P220" s="152">
        <v>23.789363852214223</v>
      </c>
      <c r="Q220" s="150">
        <f t="shared" ref="Q220" si="966">IF(AND(M220&lt;0,N220&gt;0),"LP",IF(AND(M220&gt;0,N220&lt;0),"PL",IF(OR(M220&lt;0,N220&lt;0),"Loss",IF(ISERROR((+N220/M220-1)*100),"NA",(+N220/M220-1)*100))))</f>
        <v>-27.803050111468707</v>
      </c>
      <c r="R220" s="151">
        <f t="shared" ref="R220" si="967">IF(AND(N220&lt;0,O220&gt;0),"LP",IF(AND(N220&gt;0,O220&lt;0),"PL",IF(OR(N220&lt;0,O220&lt;0),"Loss",IF(ISERROR((+O220/N220-1)*100),"NA",(+O220/N220-1)*100))))</f>
        <v>28.463292094783242</v>
      </c>
      <c r="S220" s="152">
        <f t="shared" ref="S220" si="968">IF(AND(O220&lt;0,P220&gt;0),"LP",IF(AND(O220&gt;0,P220&lt;0),"PL",IF(OR(O220&lt;0,P220&lt;0),"Loss",IF(ISERROR((+P220/O220-1)*100),"NA",(+P220/O220-1)*100))))</f>
        <v>15.75029901691931</v>
      </c>
      <c r="T220" s="150">
        <f t="shared" ref="T220" si="969">IFERROR((IF(($E220/N220)&lt;0,"NM",($E220/N220))),"NA")</f>
        <v>38.190869874627325</v>
      </c>
      <c r="U220" s="151">
        <f t="shared" ref="U220" si="970">IFERROR((IF(($E220/O220)&lt;0,"NM",($E220/O220))),"NA")</f>
        <v>29.729013831008785</v>
      </c>
      <c r="V220" s="152">
        <f t="shared" ref="V220" si="971">IFERROR((IF(($E220/P220)&lt;0,"NM",($E220/P220))),"NA")</f>
        <v>25.683746896120994</v>
      </c>
      <c r="W220" s="150">
        <v>5.4701284648977921</v>
      </c>
      <c r="X220" s="151">
        <v>4.878538127136653</v>
      </c>
      <c r="Y220" s="152">
        <v>4.3357727019868353</v>
      </c>
      <c r="Z220" s="150">
        <f t="shared" ref="Z220" si="972">IFERROR((IF(((($AK220*1000)+AL220)/AO220)&lt;0,"NM",(($AK220*1000)+AL220)/AO220)),"NA")</f>
        <v>21.717144714823203</v>
      </c>
      <c r="AA220" s="151">
        <f t="shared" ref="AA220" si="973">IFERROR((IF(((($AK220*1000)+AM220)/AP220)&lt;0,"NM",(($AK220*1000)+AM220)/AP220)),"NA")</f>
        <v>17.226770995837697</v>
      </c>
      <c r="AB220" s="152">
        <f t="shared" ref="AB220" si="974">IFERROR((IF(((($AK220*1000)+AN220)/AQ220)&lt;0,"NM",(($AK220*1000)+AN220)/AQ220)),"NA")</f>
        <v>14.936092029034858</v>
      </c>
      <c r="AC220" s="150">
        <v>14.999694399263733</v>
      </c>
      <c r="AD220" s="151">
        <v>17.348116364139855</v>
      </c>
      <c r="AE220" s="152">
        <v>17.875778558040068</v>
      </c>
      <c r="AF220" s="149">
        <v>0.92635024549918166</v>
      </c>
      <c r="AG220" s="153">
        <v>-2.575145</v>
      </c>
      <c r="AH220" s="154">
        <v>12.793060000000001</v>
      </c>
      <c r="AI220" s="154">
        <v>45.113410000000002</v>
      </c>
      <c r="AJ220" s="155">
        <v>32.451770000000003</v>
      </c>
      <c r="AK220" s="92">
        <v>416.75736000000001</v>
      </c>
      <c r="AL220" s="92">
        <v>-9261.1999999999989</v>
      </c>
      <c r="AM220" s="92">
        <v>-14814.423246061764</v>
      </c>
      <c r="AN220" s="92">
        <v>-22043.170596713851</v>
      </c>
      <c r="AO220" s="92">
        <v>18763.800000000017</v>
      </c>
      <c r="AP220" s="92">
        <v>23332.459510320012</v>
      </c>
      <c r="AQ220" s="92">
        <v>26426.871810644021</v>
      </c>
      <c r="AR220" s="150">
        <v>24.475388773245371</v>
      </c>
      <c r="AS220" s="151">
        <v>32.972217823322694</v>
      </c>
      <c r="AT220" s="262">
        <v>15.978559723168047</v>
      </c>
      <c r="AU220" s="150">
        <v>4.6833715759684953</v>
      </c>
      <c r="AV220" s="151">
        <v>5.8027609044628168</v>
      </c>
      <c r="AW220" s="262">
        <v>3.5639822474741738</v>
      </c>
      <c r="AX220" s="149" t="s">
        <v>1181</v>
      </c>
    </row>
    <row r="221" spans="2:50" ht="12.75">
      <c r="B221" s="104" t="s">
        <v>429</v>
      </c>
      <c r="C221" s="105" t="s">
        <v>286</v>
      </c>
      <c r="D221" s="253" t="s">
        <v>180</v>
      </c>
      <c r="E221" s="148">
        <v>417.85</v>
      </c>
      <c r="F221" s="148">
        <v>405</v>
      </c>
      <c r="G221" s="148">
        <f t="shared" si="902"/>
        <v>-3.0752662438674179</v>
      </c>
      <c r="H221" s="148">
        <v>469.6</v>
      </c>
      <c r="I221" s="148">
        <f t="shared" si="950"/>
        <v>-11.020017035775126</v>
      </c>
      <c r="J221" s="148">
        <v>563.97140000000002</v>
      </c>
      <c r="K221" s="149">
        <v>2.7369794824372757</v>
      </c>
      <c r="L221" s="149">
        <v>23.578831636798085</v>
      </c>
      <c r="M221" s="150">
        <v>16.755287590824643</v>
      </c>
      <c r="N221" s="151">
        <v>22.77847068131469</v>
      </c>
      <c r="O221" s="151">
        <v>11.638267104579075</v>
      </c>
      <c r="P221" s="152">
        <v>12.120796288964693</v>
      </c>
      <c r="Q221" s="150">
        <f t="shared" si="951"/>
        <v>35.947954088167378</v>
      </c>
      <c r="R221" s="151">
        <f t="shared" si="952"/>
        <v>-48.906723074582828</v>
      </c>
      <c r="S221" s="152">
        <f t="shared" si="953"/>
        <v>4.1460569692180815</v>
      </c>
      <c r="T221" s="150">
        <f t="shared" si="907"/>
        <v>18.344076116697543</v>
      </c>
      <c r="U221" s="151">
        <f t="shared" si="908"/>
        <v>35.903111369182874</v>
      </c>
      <c r="V221" s="152">
        <f t="shared" si="909"/>
        <v>34.473807663975762</v>
      </c>
      <c r="W221" s="150">
        <v>2.2945846696720147</v>
      </c>
      <c r="X221" s="151">
        <v>2.1962996155022485</v>
      </c>
      <c r="Y221" s="152">
        <v>2.1025080276632848</v>
      </c>
      <c r="Z221" s="150">
        <f t="shared" si="910"/>
        <v>14.91547563876369</v>
      </c>
      <c r="AA221" s="151">
        <f t="shared" si="911"/>
        <v>22.595795999049791</v>
      </c>
      <c r="AB221" s="152">
        <f t="shared" si="912"/>
        <v>21.685866734488734</v>
      </c>
      <c r="AC221" s="150">
        <v>13.146640226988207</v>
      </c>
      <c r="AD221" s="151">
        <v>6.2511758740172407</v>
      </c>
      <c r="AE221" s="152">
        <v>6.2319215442655853</v>
      </c>
      <c r="AF221" s="149">
        <v>1.1966016513102786</v>
      </c>
      <c r="AG221" s="153">
        <v>40.97504</v>
      </c>
      <c r="AH221" s="154">
        <v>18.304069999999999</v>
      </c>
      <c r="AI221" s="154">
        <v>45.339129999999997</v>
      </c>
      <c r="AJ221" s="155">
        <v>36.663939999999997</v>
      </c>
      <c r="AK221" s="92">
        <v>229.08518268</v>
      </c>
      <c r="AL221" s="92">
        <v>-4734.3839999999991</v>
      </c>
      <c r="AM221" s="92">
        <v>-6861.6253668095424</v>
      </c>
      <c r="AN221" s="92">
        <v>-6427.5925037115067</v>
      </c>
      <c r="AO221" s="92">
        <v>15041.478000000001</v>
      </c>
      <c r="AP221" s="92">
        <v>9834.7302003671612</v>
      </c>
      <c r="AQ221" s="92">
        <v>10267.405628854976</v>
      </c>
      <c r="AR221" s="150">
        <v>14.933752690291485</v>
      </c>
      <c r="AS221" s="151">
        <v>19.401329581231405</v>
      </c>
      <c r="AT221" s="262">
        <v>10.466175799351564</v>
      </c>
      <c r="AU221" s="150">
        <v>1.6870816951237504</v>
      </c>
      <c r="AV221" s="151">
        <v>1.910876042022041</v>
      </c>
      <c r="AW221" s="262">
        <v>1.4632873482254598</v>
      </c>
      <c r="AX221" s="149" t="s">
        <v>1182</v>
      </c>
    </row>
    <row r="222" spans="2:50" ht="12.75">
      <c r="B222" s="104" t="s">
        <v>430</v>
      </c>
      <c r="C222" s="105" t="s">
        <v>286</v>
      </c>
      <c r="D222" s="253" t="s">
        <v>181</v>
      </c>
      <c r="E222" s="148">
        <v>436.95</v>
      </c>
      <c r="F222" s="148">
        <v>460</v>
      </c>
      <c r="G222" s="148">
        <f t="shared" si="902"/>
        <v>5.2752031124842631</v>
      </c>
      <c r="H222" s="148">
        <v>457.2</v>
      </c>
      <c r="I222" s="148">
        <f t="shared" si="950"/>
        <v>-4.4291338582677184</v>
      </c>
      <c r="J222" s="148">
        <v>2128.41</v>
      </c>
      <c r="K222" s="149">
        <v>10.738680322580645</v>
      </c>
      <c r="L222" s="149">
        <v>49.989130131421739</v>
      </c>
      <c r="M222" s="150">
        <v>-32.795514022204721</v>
      </c>
      <c r="N222" s="151">
        <v>75.242129101066183</v>
      </c>
      <c r="O222" s="151">
        <v>26.729878149971835</v>
      </c>
      <c r="P222" s="152">
        <v>46.981054729533611</v>
      </c>
      <c r="Q222" s="150" t="str">
        <f t="shared" si="951"/>
        <v>LP</v>
      </c>
      <c r="R222" s="151">
        <f t="shared" si="952"/>
        <v>-64.47485143054908</v>
      </c>
      <c r="S222" s="152">
        <f t="shared" si="953"/>
        <v>75.762322843148141</v>
      </c>
      <c r="T222" s="150">
        <f t="shared" si="907"/>
        <v>5.8072519374496059</v>
      </c>
      <c r="U222" s="151">
        <f t="shared" si="908"/>
        <v>16.346875864844165</v>
      </c>
      <c r="V222" s="152">
        <f t="shared" si="909"/>
        <v>9.3005574803607161</v>
      </c>
      <c r="W222" s="150">
        <v>1.9820588058527728</v>
      </c>
      <c r="X222" s="151">
        <v>1.8203229177625118</v>
      </c>
      <c r="Y222" s="152">
        <v>1.596573205720232</v>
      </c>
      <c r="Z222" s="150">
        <f t="shared" si="910"/>
        <v>6.106538339956459</v>
      </c>
      <c r="AA222" s="151">
        <f t="shared" si="911"/>
        <v>11.796585206228549</v>
      </c>
      <c r="AB222" s="152">
        <f t="shared" si="912"/>
        <v>8.0668862492134075</v>
      </c>
      <c r="AC222" s="150">
        <v>40.448789171432601</v>
      </c>
      <c r="AD222" s="151">
        <v>11.609258710128451</v>
      </c>
      <c r="AE222" s="152">
        <v>18.29053933612532</v>
      </c>
      <c r="AF222" s="149">
        <v>4.8060418812221082</v>
      </c>
      <c r="AG222" s="153">
        <v>30.94096</v>
      </c>
      <c r="AH222" s="154">
        <v>39.259540000000001</v>
      </c>
      <c r="AI222" s="154">
        <v>155.72569999999999</v>
      </c>
      <c r="AJ222" s="155">
        <v>64.369900000000001</v>
      </c>
      <c r="AK222" s="92">
        <v>898.82754299999999</v>
      </c>
      <c r="AL222" s="92">
        <v>623396.89999999991</v>
      </c>
      <c r="AM222" s="92">
        <v>650494.27953280008</v>
      </c>
      <c r="AN222" s="92">
        <v>648196.87845093827</v>
      </c>
      <c r="AO222" s="92">
        <v>249277.80000000028</v>
      </c>
      <c r="AP222" s="92">
        <v>131336.46690525021</v>
      </c>
      <c r="AQ222" s="92">
        <v>191774.66666296264</v>
      </c>
      <c r="AR222" s="150">
        <v>5.8541082641876061</v>
      </c>
      <c r="AS222" s="151">
        <v>8.584208635565604</v>
      </c>
      <c r="AT222" s="262">
        <v>3.1240078928096078</v>
      </c>
      <c r="AU222" s="150">
        <v>1.2216023088430417</v>
      </c>
      <c r="AV222" s="151">
        <v>1.6293744779043629</v>
      </c>
      <c r="AW222" s="262">
        <v>0.81383013978172047</v>
      </c>
      <c r="AX222" s="149" t="s">
        <v>1183</v>
      </c>
    </row>
    <row r="223" spans="2:50" ht="12.75">
      <c r="B223" s="104" t="s">
        <v>432</v>
      </c>
      <c r="C223" s="105" t="s">
        <v>286</v>
      </c>
      <c r="D223" s="253" t="s">
        <v>182</v>
      </c>
      <c r="E223" s="148">
        <v>179.9</v>
      </c>
      <c r="F223" s="148">
        <v>215</v>
      </c>
      <c r="G223" s="148">
        <f t="shared" si="902"/>
        <v>19.510839355197334</v>
      </c>
      <c r="H223" s="148">
        <v>196.8</v>
      </c>
      <c r="I223" s="148">
        <f t="shared" si="950"/>
        <v>-8.5873983739837456</v>
      </c>
      <c r="J223" s="148">
        <v>14121.23771043771</v>
      </c>
      <c r="K223" s="149">
        <v>28.934196742414183</v>
      </c>
      <c r="L223" s="149">
        <v>50.38977510155317</v>
      </c>
      <c r="M223" s="150">
        <v>6.6231081340508879</v>
      </c>
      <c r="N223" s="151">
        <v>29.45561867779579</v>
      </c>
      <c r="O223" s="151">
        <v>9.4722739002673926</v>
      </c>
      <c r="P223" s="152">
        <v>13.311907920428702</v>
      </c>
      <c r="Q223" s="153">
        <f t="shared" si="951"/>
        <v>344.74011418231021</v>
      </c>
      <c r="R223" s="151">
        <f t="shared" si="952"/>
        <v>-67.842217120335775</v>
      </c>
      <c r="S223" s="152">
        <f t="shared" si="953"/>
        <v>40.535504574597667</v>
      </c>
      <c r="T223" s="150">
        <f t="shared" si="907"/>
        <v>6.1074935131344592</v>
      </c>
      <c r="U223" s="151">
        <f t="shared" si="908"/>
        <v>18.992271749544912</v>
      </c>
      <c r="V223" s="152">
        <f t="shared" si="909"/>
        <v>13.51421607446083</v>
      </c>
      <c r="W223" s="150">
        <v>1.3481842767933887</v>
      </c>
      <c r="X223" s="151">
        <v>1.3238410553199433</v>
      </c>
      <c r="Y223" s="152">
        <v>1.2531018761151178</v>
      </c>
      <c r="Z223" s="150">
        <f t="shared" si="910"/>
        <v>4.7214485157698158</v>
      </c>
      <c r="AA223" s="151">
        <f t="shared" si="911"/>
        <v>9.7178218817032089</v>
      </c>
      <c r="AB223" s="152">
        <f t="shared" si="912"/>
        <v>8.3344480005705908</v>
      </c>
      <c r="AC223" s="150">
        <v>25.079884860518181</v>
      </c>
      <c r="AD223" s="151">
        <v>6.944948573754063</v>
      </c>
      <c r="AE223" s="152">
        <v>9.2910942658289652</v>
      </c>
      <c r="AF223" s="149">
        <v>10.005558643690941</v>
      </c>
      <c r="AG223" s="153">
        <v>9.9633210000000005</v>
      </c>
      <c r="AH223" s="154">
        <v>8.2105259999999998</v>
      </c>
      <c r="AI223" s="154">
        <v>99.004419999999996</v>
      </c>
      <c r="AJ223" s="155">
        <v>38.597839999999998</v>
      </c>
      <c r="AK223" s="92">
        <v>2421.7922673400672</v>
      </c>
      <c r="AL223" s="92">
        <v>1202947.8</v>
      </c>
      <c r="AM223" s="92">
        <v>1293885.763646737</v>
      </c>
      <c r="AN223" s="92">
        <v>1309273.9105894137</v>
      </c>
      <c r="AO223" s="92">
        <v>767717.79999999981</v>
      </c>
      <c r="AP223" s="92">
        <v>382357.08332776837</v>
      </c>
      <c r="AQ223" s="92">
        <v>447668.06124101393</v>
      </c>
      <c r="AR223" s="150">
        <v>8.1548288830129074</v>
      </c>
      <c r="AS223" s="151">
        <v>16.155250815408404</v>
      </c>
      <c r="AT223" s="262">
        <v>0.15440695061741039</v>
      </c>
      <c r="AU223" s="150">
        <v>0.95997172926392826</v>
      </c>
      <c r="AV223" s="151">
        <v>1.329527724904974</v>
      </c>
      <c r="AW223" s="262">
        <v>0.59041573362288269</v>
      </c>
      <c r="AX223" s="149" t="s">
        <v>1184</v>
      </c>
    </row>
    <row r="224" spans="2:50" ht="12.75">
      <c r="B224" s="104" t="s">
        <v>431</v>
      </c>
      <c r="C224" s="105" t="s">
        <v>288</v>
      </c>
      <c r="D224" s="253" t="s">
        <v>183</v>
      </c>
      <c r="E224" s="148">
        <v>549.20000000000005</v>
      </c>
      <c r="F224" s="148">
        <v>475</v>
      </c>
      <c r="G224" s="148">
        <f t="shared" si="902"/>
        <v>-13.510560815731978</v>
      </c>
      <c r="H224" s="148">
        <v>570.6</v>
      </c>
      <c r="I224" s="148">
        <f t="shared" si="950"/>
        <v>-3.7504381352961786</v>
      </c>
      <c r="J224" s="148">
        <v>700</v>
      </c>
      <c r="K224" s="149">
        <v>4.5897252090800471</v>
      </c>
      <c r="L224" s="149">
        <v>15.916779163679809</v>
      </c>
      <c r="M224" s="150">
        <v>20.64357142857143</v>
      </c>
      <c r="N224" s="151">
        <v>24.972571428571385</v>
      </c>
      <c r="O224" s="151">
        <v>23.361680405099968</v>
      </c>
      <c r="P224" s="152">
        <v>30.764986779951542</v>
      </c>
      <c r="Q224" s="150">
        <f t="shared" si="951"/>
        <v>20.970208643299326</v>
      </c>
      <c r="R224" s="151">
        <f t="shared" si="952"/>
        <v>-6.4506413689876529</v>
      </c>
      <c r="S224" s="152">
        <f t="shared" si="953"/>
        <v>31.689956571939916</v>
      </c>
      <c r="T224" s="150">
        <f t="shared" si="907"/>
        <v>21.992128506704539</v>
      </c>
      <c r="U224" s="151">
        <f t="shared" si="908"/>
        <v>23.508582879171101</v>
      </c>
      <c r="V224" s="152">
        <f t="shared" si="909"/>
        <v>17.851462245967689</v>
      </c>
      <c r="W224" s="150">
        <v>4.4954594035833644</v>
      </c>
      <c r="X224" s="151">
        <v>3.9647449402247785</v>
      </c>
      <c r="Y224" s="152">
        <v>3.4312908706731569</v>
      </c>
      <c r="Z224" s="150">
        <f t="shared" si="910"/>
        <v>15.322787671377583</v>
      </c>
      <c r="AA224" s="151">
        <f t="shared" si="911"/>
        <v>15.238594386767094</v>
      </c>
      <c r="AB224" s="152">
        <f t="shared" si="912"/>
        <v>11.540114915711355</v>
      </c>
      <c r="AC224" s="150">
        <v>22.356394237225246</v>
      </c>
      <c r="AD224" s="151">
        <v>17.923054533276829</v>
      </c>
      <c r="AE224" s="152">
        <v>20.60772180398844</v>
      </c>
      <c r="AF224" s="149">
        <v>1.3641244407449773</v>
      </c>
      <c r="AG224" s="153">
        <v>13.83563</v>
      </c>
      <c r="AH224" s="154">
        <v>29.056519999999999</v>
      </c>
      <c r="AI224" s="154">
        <v>20.862680000000001</v>
      </c>
      <c r="AJ224" s="155">
        <v>31.35613</v>
      </c>
      <c r="AK224" s="92">
        <v>384.15999999999997</v>
      </c>
      <c r="AL224" s="92">
        <v>-21492.600000000002</v>
      </c>
      <c r="AM224" s="92">
        <v>-22092.582373101221</v>
      </c>
      <c r="AN224" s="92">
        <v>-28093.051651367379</v>
      </c>
      <c r="AO224" s="92">
        <v>23668.499999999978</v>
      </c>
      <c r="AP224" s="92">
        <v>23759.895987605734</v>
      </c>
      <c r="AQ224" s="92">
        <v>30854.714268387674</v>
      </c>
      <c r="AR224" s="150">
        <v>20.556611357230867</v>
      </c>
      <c r="AS224" s="151">
        <v>25.983454499168303</v>
      </c>
      <c r="AT224" s="262">
        <v>15.12976821529343</v>
      </c>
      <c r="AU224" s="150">
        <v>3.9355466932370273</v>
      </c>
      <c r="AV224" s="151">
        <v>4.9415511775946186</v>
      </c>
      <c r="AW224" s="262">
        <v>2.9295422088794361</v>
      </c>
      <c r="AX224" s="149" t="s">
        <v>1185</v>
      </c>
    </row>
    <row r="225" spans="2:50" ht="12.75">
      <c r="B225" s="104" t="s">
        <v>529</v>
      </c>
      <c r="C225" s="105" t="s">
        <v>286</v>
      </c>
      <c r="D225" s="253" t="s">
        <v>521</v>
      </c>
      <c r="E225" s="148">
        <v>1946.45</v>
      </c>
      <c r="F225" s="148">
        <v>2200</v>
      </c>
      <c r="G225" s="148">
        <f t="shared" ref="G225" si="975">IF(IFERROR(((IF(F225&lt;0,"-",F225))/E225*100-100),"-")=-100,"-",(IFERROR(((IF(F225&lt;0,"-",F225))/E225*100-100),"-")))</f>
        <v>13.026278609776767</v>
      </c>
      <c r="H225" s="148">
        <v>1988.55</v>
      </c>
      <c r="I225" s="148">
        <f t="shared" si="950"/>
        <v>-2.1171205149480841</v>
      </c>
      <c r="J225" s="148">
        <v>98.78</v>
      </c>
      <c r="K225" s="149">
        <v>2.3182025567502986</v>
      </c>
      <c r="L225" s="149">
        <v>18.885240047789726</v>
      </c>
      <c r="M225" s="150">
        <v>79.980765337112871</v>
      </c>
      <c r="N225" s="151">
        <v>132.31366009647601</v>
      </c>
      <c r="O225" s="151">
        <v>129.35125698813596</v>
      </c>
      <c r="P225" s="152">
        <v>136.93690559721526</v>
      </c>
      <c r="Q225" s="150">
        <f t="shared" ref="Q225" si="976">IF(AND(M225&lt;0,N225&gt;0),"LP",IF(AND(M225&gt;0,N225&lt;0),"PL",IF(OR(M225&lt;0,N225&lt;0),"Loss",IF(ISERROR((+N225/M225-1)*100),"NA",(+N225/M225-1)*100))))</f>
        <v>65.431850444021066</v>
      </c>
      <c r="R225" s="151">
        <f t="shared" ref="R225" si="977">IF(AND(N225&lt;0,O225&gt;0),"LP",IF(AND(N225&gt;0,O225&lt;0),"PL",IF(OR(N225&lt;0,O225&lt;0),"Loss",IF(ISERROR((+O225/N225-1)*100),"NA",(+O225/N225-1)*100))))</f>
        <v>-2.2389246175943067</v>
      </c>
      <c r="S225" s="152">
        <f t="shared" ref="S225" si="978">IF(AND(O225&lt;0,P225&gt;0),"LP",IF(AND(O225&gt;0,P225&lt;0),"PL",IF(OR(O225&lt;0,P225&lt;0),"Loss",IF(ISERROR((+P225/O225-1)*100),"NA",(+P225/O225-1)*100))))</f>
        <v>5.8643795087163664</v>
      </c>
      <c r="T225" s="150">
        <f t="shared" ref="T225" si="979">IFERROR((IF(($E225/N225)&lt;0,"NM",($E225/N225))),"NA")</f>
        <v>14.710877157965045</v>
      </c>
      <c r="U225" s="151">
        <f t="shared" ref="U225" si="980">IFERROR((IF(($E225/O225)&lt;0,"NM",($E225/O225))),"NA")</f>
        <v>15.047785737238932</v>
      </c>
      <c r="V225" s="152">
        <f t="shared" ref="V225" si="981">IFERROR((IF(($E225/P225)&lt;0,"NM",($E225/P225))),"NA")</f>
        <v>14.214210489941019</v>
      </c>
      <c r="W225" s="150">
        <v>3.7385804229933863</v>
      </c>
      <c r="X225" s="151">
        <v>3.2535753820938185</v>
      </c>
      <c r="Y225" s="152">
        <v>2.8606945269090032</v>
      </c>
      <c r="Z225" s="150">
        <f t="shared" ref="Z225" si="982">IFERROR((IF(((($AK225*1000)+AL225)/AO225)&lt;0,"NM",(($AK225*1000)+AL225)/AO225)),"NA")</f>
        <v>10.326552482050111</v>
      </c>
      <c r="AA225" s="151">
        <f t="shared" ref="AA225" si="983">IFERROR((IF(((($AK225*1000)+AM225)/AP225)&lt;0,"NM",(($AK225*1000)+AM225)/AP225)),"NA")</f>
        <v>10.150067344009731</v>
      </c>
      <c r="AB225" s="152">
        <f t="shared" ref="AB225" si="984">IFERROR((IF(((($AK225*1000)+AN225)/AQ225)&lt;0,"NM",(($AK225*1000)+AN225)/AQ225)),"NA")</f>
        <v>9.3427853492629165</v>
      </c>
      <c r="AC225" s="150">
        <v>28.176816963789076</v>
      </c>
      <c r="AD225" s="151">
        <v>23.121387948606557</v>
      </c>
      <c r="AE225" s="152">
        <v>21.418793578081228</v>
      </c>
      <c r="AF225" s="149">
        <v>2.7190764745351998</v>
      </c>
      <c r="AG225" s="153">
        <v>29.543109999999999</v>
      </c>
      <c r="AH225" s="154">
        <v>42.180419999999998</v>
      </c>
      <c r="AI225" s="154">
        <v>90.800370000000001</v>
      </c>
      <c r="AJ225" s="155">
        <v>62.278550000000003</v>
      </c>
      <c r="AK225" s="92">
        <v>194.03355400000001</v>
      </c>
      <c r="AL225" s="92">
        <v>-3753.4</v>
      </c>
      <c r="AM225" s="92">
        <v>-4153.1190779471972</v>
      </c>
      <c r="AN225" s="92">
        <v>-6357.2777877186454</v>
      </c>
      <c r="AO225" s="92">
        <v>18426.300000000003</v>
      </c>
      <c r="AP225" s="92">
        <v>18707.307891322969</v>
      </c>
      <c r="AQ225" s="92">
        <v>20087.829185446048</v>
      </c>
      <c r="AR225" s="150">
        <v>13.588238033930653</v>
      </c>
      <c r="AS225" s="151">
        <v>17.767169525595421</v>
      </c>
      <c r="AT225" s="262">
        <v>9.4093065422658846</v>
      </c>
      <c r="AU225" s="150">
        <v>2.9233741497944328</v>
      </c>
      <c r="AV225" s="151">
        <v>3.810961093552196</v>
      </c>
      <c r="AW225" s="262">
        <v>2.0357872060366695</v>
      </c>
      <c r="AX225" s="149" t="s">
        <v>1186</v>
      </c>
    </row>
    <row r="226" spans="2:50" ht="12.75">
      <c r="B226" s="104" t="s">
        <v>433</v>
      </c>
      <c r="C226" s="105" t="s">
        <v>288</v>
      </c>
      <c r="D226" s="253" t="s">
        <v>184</v>
      </c>
      <c r="E226" s="148">
        <v>180.05</v>
      </c>
      <c r="F226" s="148">
        <v>170</v>
      </c>
      <c r="G226" s="148">
        <f t="shared" si="902"/>
        <v>-5.581782838100537</v>
      </c>
      <c r="H226" s="148">
        <v>289.25</v>
      </c>
      <c r="I226" s="148">
        <f t="shared" si="950"/>
        <v>-37.752808988764045</v>
      </c>
      <c r="J226" s="148">
        <v>1752.6599999999999</v>
      </c>
      <c r="K226" s="149">
        <v>3.7272817204301072</v>
      </c>
      <c r="L226" s="149">
        <v>14.569623416965353</v>
      </c>
      <c r="M226" s="150">
        <v>15.044754455985137</v>
      </c>
      <c r="N226" s="151">
        <v>20.547790388699529</v>
      </c>
      <c r="O226" s="151">
        <v>9.4203419379193249</v>
      </c>
      <c r="P226" s="152">
        <v>15.363321661283113</v>
      </c>
      <c r="Q226" s="150">
        <f t="shared" si="951"/>
        <v>36.577771666623391</v>
      </c>
      <c r="R226" s="151">
        <f t="shared" si="952"/>
        <v>-54.153990479189716</v>
      </c>
      <c r="S226" s="152">
        <f t="shared" si="953"/>
        <v>63.086666731721806</v>
      </c>
      <c r="T226" s="150">
        <f t="shared" si="907"/>
        <v>8.7624993536541229</v>
      </c>
      <c r="U226" s="151">
        <f t="shared" si="908"/>
        <v>19.112894328734711</v>
      </c>
      <c r="V226" s="152">
        <f t="shared" si="909"/>
        <v>11.719470826009029</v>
      </c>
      <c r="W226" s="150">
        <v>2.3813674623513754</v>
      </c>
      <c r="X226" s="151">
        <v>2.1655176517919399</v>
      </c>
      <c r="Y226" s="152">
        <v>1.8866293491610735</v>
      </c>
      <c r="Z226" s="150">
        <f t="shared" si="910"/>
        <v>5.5708474593592063</v>
      </c>
      <c r="AA226" s="151">
        <f t="shared" si="911"/>
        <v>8.580305896582594</v>
      </c>
      <c r="AB226" s="152">
        <f t="shared" si="912"/>
        <v>6.1513089354894896</v>
      </c>
      <c r="AC226" s="150">
        <v>31.199070872994401</v>
      </c>
      <c r="AD226" s="151">
        <v>11.868004421753712</v>
      </c>
      <c r="AE226" s="152">
        <v>17.206205905491405</v>
      </c>
      <c r="AF226" s="149">
        <v>1.666203832268814</v>
      </c>
      <c r="AG226" s="153">
        <v>-15.84482</v>
      </c>
      <c r="AH226" s="154">
        <v>-18.028680000000001</v>
      </c>
      <c r="AI226" s="154">
        <v>93.373429999999999</v>
      </c>
      <c r="AJ226" s="155">
        <v>35.121949999999998</v>
      </c>
      <c r="AK226" s="92">
        <v>311.97348</v>
      </c>
      <c r="AL226" s="92">
        <v>124131.4</v>
      </c>
      <c r="AM226" s="92">
        <v>107087.4136158789</v>
      </c>
      <c r="AN226" s="92">
        <v>84271.983477921691</v>
      </c>
      <c r="AO226" s="92">
        <v>78283.399999999907</v>
      </c>
      <c r="AP226" s="92">
        <v>48839.854740235372</v>
      </c>
      <c r="AQ226" s="92">
        <v>64416.446586159058</v>
      </c>
      <c r="AR226" s="150">
        <v>8.739382531591902</v>
      </c>
      <c r="AS226" s="151">
        <v>15.641317408565305</v>
      </c>
      <c r="AT226" s="262">
        <v>1.837447654618499</v>
      </c>
      <c r="AU226" s="150">
        <v>1.4054486949197398</v>
      </c>
      <c r="AV226" s="151">
        <v>1.8733307503316299</v>
      </c>
      <c r="AW226" s="262">
        <v>0.93756663950784969</v>
      </c>
      <c r="AX226" s="149" t="s">
        <v>1187</v>
      </c>
    </row>
    <row r="227" spans="2:50" ht="12.75">
      <c r="B227" s="104" t="s">
        <v>434</v>
      </c>
      <c r="C227" s="105" t="s">
        <v>286</v>
      </c>
      <c r="D227" s="253" t="s">
        <v>185</v>
      </c>
      <c r="E227" s="148">
        <v>585.45000000000005</v>
      </c>
      <c r="F227" s="148">
        <v>740</v>
      </c>
      <c r="G227" s="148">
        <f t="shared" si="902"/>
        <v>26.398496882739764</v>
      </c>
      <c r="H227" s="148">
        <v>767.3</v>
      </c>
      <c r="I227" s="148">
        <f t="shared" si="950"/>
        <v>-23.699986967287884</v>
      </c>
      <c r="J227" s="148">
        <v>1626.6150000000002</v>
      </c>
      <c r="K227" s="149">
        <v>10.964590000000003</v>
      </c>
      <c r="L227" s="149">
        <v>77.302009653524493</v>
      </c>
      <c r="M227" s="150">
        <v>41.868542955770124</v>
      </c>
      <c r="N227" s="151">
        <v>48.656688890733186</v>
      </c>
      <c r="O227" s="151">
        <v>48.673083140933841</v>
      </c>
      <c r="P227" s="152">
        <v>55.312464154144749</v>
      </c>
      <c r="Q227" s="150">
        <f t="shared" si="951"/>
        <v>16.212997768119266</v>
      </c>
      <c r="R227" s="151">
        <f t="shared" si="952"/>
        <v>3.369372346209154E-2</v>
      </c>
      <c r="S227" s="152">
        <f t="shared" si="953"/>
        <v>13.640765254147658</v>
      </c>
      <c r="T227" s="150">
        <f t="shared" si="907"/>
        <v>12.03226140838985</v>
      </c>
      <c r="U227" s="151">
        <f t="shared" si="908"/>
        <v>12.028208657027507</v>
      </c>
      <c r="V227" s="152">
        <f t="shared" si="909"/>
        <v>10.584413639003106</v>
      </c>
      <c r="W227" s="150">
        <v>2.1583156686675378</v>
      </c>
      <c r="X227" s="151">
        <v>1.9198059008278907</v>
      </c>
      <c r="Y227" s="152">
        <v>1.7056126579476749</v>
      </c>
      <c r="Z227" s="150">
        <f t="shared" si="910"/>
        <v>10.805322530649192</v>
      </c>
      <c r="AA227" s="151">
        <f t="shared" si="911"/>
        <v>8.8449757134344882</v>
      </c>
      <c r="AB227" s="152">
        <f t="shared" si="912"/>
        <v>7.6168603304941049</v>
      </c>
      <c r="AC227" s="150">
        <v>14.147055634570041</v>
      </c>
      <c r="AD227" s="151">
        <v>16.894337274952342</v>
      </c>
      <c r="AE227" s="152">
        <v>17.066433425454605</v>
      </c>
      <c r="AF227" s="149">
        <v>1.7934921854983341</v>
      </c>
      <c r="AG227" s="153">
        <v>24.10613</v>
      </c>
      <c r="AH227" s="154">
        <v>46.509010000000004</v>
      </c>
      <c r="AI227" s="154">
        <v>205.2398</v>
      </c>
      <c r="AJ227" s="155">
        <v>135.8466</v>
      </c>
      <c r="AK227" s="92">
        <v>917.73618300000021</v>
      </c>
      <c r="AL227" s="92">
        <v>82708.100000000006</v>
      </c>
      <c r="AM227" s="92">
        <v>64780.334367924981</v>
      </c>
      <c r="AN227" s="92">
        <v>42766.646407186578</v>
      </c>
      <c r="AO227" s="92">
        <v>92588.099999999977</v>
      </c>
      <c r="AP227" s="92">
        <v>111081.87848109035</v>
      </c>
      <c r="AQ227" s="92">
        <v>126102.19798330987</v>
      </c>
      <c r="AR227" s="150">
        <v>6.537850584043408</v>
      </c>
      <c r="AS227" s="151">
        <v>9.3602211299095224</v>
      </c>
      <c r="AT227" s="262">
        <v>3.7154800381772941</v>
      </c>
      <c r="AU227" s="150">
        <v>0.77865076352896356</v>
      </c>
      <c r="AV227" s="151">
        <v>1.0798397372354522</v>
      </c>
      <c r="AW227" s="262">
        <v>0.47746178982247495</v>
      </c>
      <c r="AX227" s="149" t="s">
        <v>1188</v>
      </c>
    </row>
    <row r="228" spans="2:50" ht="12.75">
      <c r="B228" s="104" t="s">
        <v>435</v>
      </c>
      <c r="C228" s="105" t="s">
        <v>286</v>
      </c>
      <c r="D228" s="253" t="s">
        <v>186</v>
      </c>
      <c r="E228" s="148">
        <v>296.64999999999998</v>
      </c>
      <c r="F228" s="148">
        <v>360</v>
      </c>
      <c r="G228" s="148">
        <f t="shared" si="902"/>
        <v>21.355132310803995</v>
      </c>
      <c r="H228" s="148">
        <v>344.6</v>
      </c>
      <c r="I228" s="148">
        <f t="shared" si="950"/>
        <v>-13.914683691236235</v>
      </c>
      <c r="J228" s="148">
        <v>12833.26</v>
      </c>
      <c r="K228" s="149">
        <v>45.246057658303471</v>
      </c>
      <c r="L228" s="149">
        <v>95.323411039426517</v>
      </c>
      <c r="M228" s="150">
        <v>31.984178223901068</v>
      </c>
      <c r="N228" s="151">
        <v>46.344786420106544</v>
      </c>
      <c r="O228" s="151">
        <v>47.900010946120453</v>
      </c>
      <c r="P228" s="152">
        <v>53.543890794492349</v>
      </c>
      <c r="Q228" s="150">
        <f t="shared" si="951"/>
        <v>44.89910009779183</v>
      </c>
      <c r="R228" s="151">
        <f t="shared" si="952"/>
        <v>3.3557701872139356</v>
      </c>
      <c r="S228" s="152">
        <f t="shared" si="953"/>
        <v>11.782627471046547</v>
      </c>
      <c r="T228" s="150">
        <f t="shared" si="907"/>
        <v>6.4009357451974207</v>
      </c>
      <c r="U228" s="151">
        <f t="shared" si="908"/>
        <v>6.1931092319306957</v>
      </c>
      <c r="V228" s="152">
        <f t="shared" si="909"/>
        <v>5.5403146016896123</v>
      </c>
      <c r="W228" s="150">
        <v>1.1294342365981118</v>
      </c>
      <c r="X228" s="151">
        <v>1.0027339415594159</v>
      </c>
      <c r="Y228" s="152">
        <v>0.89035993235186328</v>
      </c>
      <c r="Z228" s="150">
        <f t="shared" si="910"/>
        <v>4.2502727674448861</v>
      </c>
      <c r="AA228" s="151">
        <f t="shared" si="911"/>
        <v>3.6963069622300555</v>
      </c>
      <c r="AB228" s="152">
        <f t="shared" si="912"/>
        <v>2.9886620604058254</v>
      </c>
      <c r="AC228" s="150">
        <v>18.81212828277156</v>
      </c>
      <c r="AD228" s="151">
        <v>16.815112471566554</v>
      </c>
      <c r="AE228" s="152">
        <v>16.68891323520311</v>
      </c>
      <c r="AF228" s="149">
        <v>4.1294454744648572</v>
      </c>
      <c r="AG228" s="153">
        <v>10.85575</v>
      </c>
      <c r="AH228" s="154">
        <v>13.290050000000001</v>
      </c>
      <c r="AI228" s="154">
        <v>58.424570000000003</v>
      </c>
      <c r="AJ228" s="155">
        <v>44.672029999999999</v>
      </c>
      <c r="AK228" s="92">
        <v>3787.0950260000004</v>
      </c>
      <c r="AL228" s="92">
        <v>830657.6</v>
      </c>
      <c r="AM228" s="92">
        <v>423642.64103228401</v>
      </c>
      <c r="AN228" s="92">
        <v>-94907.52581127992</v>
      </c>
      <c r="AO228" s="92">
        <v>1086460.2999999998</v>
      </c>
      <c r="AP228" s="92">
        <v>1139174.2379782936</v>
      </c>
      <c r="AQ228" s="92">
        <v>1235398.1231612933</v>
      </c>
      <c r="AR228" s="150">
        <v>7.1717422964700832</v>
      </c>
      <c r="AS228" s="151">
        <v>11.088816185326881</v>
      </c>
      <c r="AT228" s="262">
        <v>3.2546684076132859</v>
      </c>
      <c r="AU228" s="150">
        <v>0.89088585122736352</v>
      </c>
      <c r="AV228" s="151">
        <v>1.2178970557657607</v>
      </c>
      <c r="AW228" s="262">
        <v>0.56387464668896636</v>
      </c>
      <c r="AX228" s="149" t="s">
        <v>1189</v>
      </c>
    </row>
    <row r="229" spans="2:50" ht="12.75">
      <c r="B229" s="104" t="s">
        <v>436</v>
      </c>
      <c r="C229" s="105" t="s">
        <v>287</v>
      </c>
      <c r="D229" s="253" t="s">
        <v>187</v>
      </c>
      <c r="E229" s="148">
        <v>339.15</v>
      </c>
      <c r="F229" s="148">
        <v>380</v>
      </c>
      <c r="G229" s="148">
        <f t="shared" si="902"/>
        <v>12.044817927170868</v>
      </c>
      <c r="H229" s="148">
        <v>384.9</v>
      </c>
      <c r="I229" s="148">
        <f t="shared" si="950"/>
        <v>-11.886204208885417</v>
      </c>
      <c r="J229" s="148">
        <v>1500</v>
      </c>
      <c r="K229" s="149">
        <v>6.0232974910394264</v>
      </c>
      <c r="L229" s="149">
        <v>18.091145806451614</v>
      </c>
      <c r="M229" s="150">
        <v>21.599600000000123</v>
      </c>
      <c r="N229" s="151">
        <v>23.57473333333337</v>
      </c>
      <c r="O229" s="151">
        <v>30.855834701389078</v>
      </c>
      <c r="P229" s="152">
        <v>31.325258406470446</v>
      </c>
      <c r="Q229" s="150">
        <f t="shared" si="951"/>
        <v>9.1443051414527901</v>
      </c>
      <c r="R229" s="151">
        <f t="shared" si="952"/>
        <v>30.885190789244831</v>
      </c>
      <c r="S229" s="152">
        <f t="shared" si="953"/>
        <v>1.521345021530851</v>
      </c>
      <c r="T229" s="150">
        <f t="shared" si="907"/>
        <v>14.386164848807033</v>
      </c>
      <c r="U229" s="151">
        <f t="shared" si="908"/>
        <v>10.991438192554616</v>
      </c>
      <c r="V229" s="152">
        <f t="shared" si="909"/>
        <v>10.826726330530324</v>
      </c>
      <c r="W229" s="150">
        <v>2.9990626547503947</v>
      </c>
      <c r="X229" s="151">
        <v>2.6157720172673842</v>
      </c>
      <c r="Y229" s="152">
        <v>2.315359228741027</v>
      </c>
      <c r="Z229" s="150">
        <f t="shared" si="910"/>
        <v>8.2598774999855884</v>
      </c>
      <c r="AA229" s="151">
        <f t="shared" si="911"/>
        <v>6.1301784711209333</v>
      </c>
      <c r="AB229" s="152">
        <f t="shared" si="912"/>
        <v>5.7366044414620951</v>
      </c>
      <c r="AC229" s="150">
        <v>22.172305450514397</v>
      </c>
      <c r="AD229" s="151">
        <v>25.422832080009833</v>
      </c>
      <c r="AE229" s="152">
        <v>22.688435289397916</v>
      </c>
      <c r="AF229" s="149">
        <v>3.2181720519372776</v>
      </c>
      <c r="AG229" s="153">
        <v>5.8851120000000003</v>
      </c>
      <c r="AH229" s="154">
        <v>28.563310000000001</v>
      </c>
      <c r="AI229" s="154">
        <v>47.357439999999997</v>
      </c>
      <c r="AJ229" s="155">
        <v>52.324280000000002</v>
      </c>
      <c r="AK229" s="92">
        <v>504.15000000000003</v>
      </c>
      <c r="AL229" s="92">
        <v>-74097</v>
      </c>
      <c r="AM229" s="92">
        <v>-92213.081855892015</v>
      </c>
      <c r="AN229" s="92">
        <v>-112094.423344158</v>
      </c>
      <c r="AO229" s="92">
        <v>52065.300000000047</v>
      </c>
      <c r="AP229" s="92">
        <v>67198.193345386127</v>
      </c>
      <c r="AQ229" s="92">
        <v>68342.794183647493</v>
      </c>
      <c r="AR229" s="150">
        <v>12.253817300071347</v>
      </c>
      <c r="AS229" s="151">
        <v>14.853175198604795</v>
      </c>
      <c r="AT229" s="262">
        <v>9.6544594015378991</v>
      </c>
      <c r="AU229" s="150">
        <v>2.6600704239870554</v>
      </c>
      <c r="AV229" s="151">
        <v>3.2619905543640684</v>
      </c>
      <c r="AW229" s="262">
        <v>2.0581502936100424</v>
      </c>
      <c r="AX229" s="149" t="s">
        <v>1190</v>
      </c>
    </row>
    <row r="230" spans="2:50" ht="12.75">
      <c r="B230" s="104" t="s">
        <v>437</v>
      </c>
      <c r="C230" s="105" t="s">
        <v>286</v>
      </c>
      <c r="D230" s="253" t="s">
        <v>700</v>
      </c>
      <c r="E230" s="148">
        <v>3052.4</v>
      </c>
      <c r="F230" s="148">
        <v>3435</v>
      </c>
      <c r="G230" s="148">
        <f t="shared" si="902"/>
        <v>12.53439916131569</v>
      </c>
      <c r="H230" s="148">
        <v>3217.9</v>
      </c>
      <c r="I230" s="148">
        <f t="shared" si="950"/>
        <v>-5.1431057521986361</v>
      </c>
      <c r="J230" s="148">
        <v>6766</v>
      </c>
      <c r="K230" s="149">
        <v>242.56554599761049</v>
      </c>
      <c r="L230" s="149">
        <v>235.72742652329751</v>
      </c>
      <c r="M230" s="150">
        <v>98.584096955365069</v>
      </c>
      <c r="N230" s="151">
        <v>102.89831510493644</v>
      </c>
      <c r="O230" s="151">
        <v>113.89213105071705</v>
      </c>
      <c r="P230" s="152">
        <v>144.76133502998346</v>
      </c>
      <c r="Q230" s="150">
        <f t="shared" si="951"/>
        <v>4.3761806242691215</v>
      </c>
      <c r="R230" s="151">
        <f t="shared" si="952"/>
        <v>10.684155454410549</v>
      </c>
      <c r="S230" s="152">
        <f t="shared" si="953"/>
        <v>27.103895321372207</v>
      </c>
      <c r="T230" s="150">
        <f t="shared" si="907"/>
        <v>29.664236940003736</v>
      </c>
      <c r="U230" s="151">
        <f t="shared" si="908"/>
        <v>26.800798016859854</v>
      </c>
      <c r="V230" s="152">
        <f t="shared" si="909"/>
        <v>21.085740880793733</v>
      </c>
      <c r="W230" s="150">
        <v>2.4792928879204421</v>
      </c>
      <c r="X230" s="151">
        <v>2.2731968338424222</v>
      </c>
      <c r="Y230" s="152">
        <v>2.0543853770012839</v>
      </c>
      <c r="Z230" s="150">
        <f t="shared" si="910"/>
        <v>14.048871807831945</v>
      </c>
      <c r="AA230" s="151">
        <f t="shared" si="911"/>
        <v>12.745511747826548</v>
      </c>
      <c r="AB230" s="152">
        <f t="shared" si="912"/>
        <v>10.24290006387753</v>
      </c>
      <c r="AC230" s="150">
        <v>8.6237500263217548</v>
      </c>
      <c r="AD230" s="151">
        <v>9.2904132515527724</v>
      </c>
      <c r="AE230" s="152">
        <v>10.745430829926656</v>
      </c>
      <c r="AF230" s="149">
        <v>0.226476306453954</v>
      </c>
      <c r="AG230" s="153">
        <v>-0.28421469999999999</v>
      </c>
      <c r="AH230" s="154">
        <v>2.1604130000000001</v>
      </c>
      <c r="AI230" s="154">
        <v>28.842169999999999</v>
      </c>
      <c r="AJ230" s="155">
        <v>18.088090000000001</v>
      </c>
      <c r="AK230" s="92">
        <v>20302.736199999999</v>
      </c>
      <c r="AL230" s="92">
        <v>2489170</v>
      </c>
      <c r="AM230" s="92">
        <v>2392197.4890702646</v>
      </c>
      <c r="AN230" s="92">
        <v>1983817.7396422427</v>
      </c>
      <c r="AO230" s="92">
        <v>1622330</v>
      </c>
      <c r="AP230" s="92">
        <v>1780621.6131682871</v>
      </c>
      <c r="AQ230" s="92">
        <v>2175805.074798855</v>
      </c>
      <c r="AR230" s="150">
        <v>15.869042183098481</v>
      </c>
      <c r="AS230" s="151">
        <v>23.362680245624908</v>
      </c>
      <c r="AT230" s="262">
        <v>8.3754041205720533</v>
      </c>
      <c r="AU230" s="150">
        <v>1.5106448349760249</v>
      </c>
      <c r="AV230" s="151">
        <v>1.8427694352176534</v>
      </c>
      <c r="AW230" s="262">
        <v>1.1785202347343964</v>
      </c>
      <c r="AX230" s="149" t="s">
        <v>1191</v>
      </c>
    </row>
    <row r="231" spans="2:50" ht="12.75">
      <c r="B231" s="96" t="s">
        <v>104</v>
      </c>
      <c r="C231" s="97"/>
      <c r="D231" s="98"/>
      <c r="E231" s="156"/>
      <c r="F231" s="156"/>
      <c r="G231" s="156"/>
      <c r="H231" s="156"/>
      <c r="I231" s="156"/>
      <c r="J231" s="156"/>
      <c r="K231" s="157"/>
      <c r="L231" s="157"/>
      <c r="M231" s="158"/>
      <c r="N231" s="159"/>
      <c r="O231" s="159"/>
      <c r="P231" s="160"/>
      <c r="Q231" s="158"/>
      <c r="R231" s="159"/>
      <c r="S231" s="160"/>
      <c r="T231" s="158"/>
      <c r="U231" s="159"/>
      <c r="V231" s="160"/>
      <c r="W231" s="158"/>
      <c r="X231" s="159"/>
      <c r="Y231" s="160"/>
      <c r="Z231" s="158"/>
      <c r="AA231" s="159"/>
      <c r="AB231" s="160"/>
      <c r="AC231" s="158"/>
      <c r="AD231" s="159"/>
      <c r="AE231" s="160"/>
      <c r="AF231" s="157"/>
      <c r="AG231" s="161"/>
      <c r="AH231" s="162"/>
      <c r="AI231" s="162"/>
      <c r="AJ231" s="163"/>
      <c r="AK231" s="61"/>
      <c r="AL231" s="61"/>
      <c r="AM231" s="61"/>
      <c r="AN231" s="61"/>
      <c r="AO231" s="61"/>
      <c r="AP231" s="61"/>
      <c r="AQ231" s="61"/>
      <c r="AR231" s="161"/>
      <c r="AS231" s="162"/>
      <c r="AT231" s="268"/>
      <c r="AU231" s="161"/>
      <c r="AV231" s="162"/>
      <c r="AW231" s="268"/>
      <c r="AX231" s="157"/>
    </row>
    <row r="232" spans="2:50" ht="12.75">
      <c r="B232" s="104" t="s">
        <v>1378</v>
      </c>
      <c r="C232" s="105" t="s">
        <v>286</v>
      </c>
      <c r="D232" s="253" t="s">
        <v>662</v>
      </c>
      <c r="E232" s="148">
        <v>1415</v>
      </c>
      <c r="F232" s="148">
        <v>1525</v>
      </c>
      <c r="G232" s="148">
        <f t="shared" ref="G232:G243" si="985">IF(IFERROR(((IF(F232&lt;0,"-",F232))/E232*100-100),"-")=-100,"-",(IFERROR(((IF(F232&lt;0,"-",F232))/E232*100-100),"-")))</f>
        <v>7.7738515901060197</v>
      </c>
      <c r="H232" s="148">
        <v>1451.9</v>
      </c>
      <c r="I232" s="148">
        <f t="shared" ref="I232:I243" si="986">IFERROR((E232/H232*100-100),"NA")</f>
        <v>-2.5414973483022294</v>
      </c>
      <c r="J232" s="148">
        <v>230.26</v>
      </c>
      <c r="K232" s="149">
        <v>3.6994281362007166</v>
      </c>
      <c r="L232" s="149">
        <v>7.0272299880525688</v>
      </c>
      <c r="M232" s="150">
        <v>12.103593216621269</v>
      </c>
      <c r="N232" s="151">
        <v>22.097074077698437</v>
      </c>
      <c r="O232" s="151">
        <v>37.106257984001658</v>
      </c>
      <c r="P232" s="152">
        <v>42.009177647733551</v>
      </c>
      <c r="Q232" s="150">
        <f t="shared" ref="Q232:Q243" si="987">IF(AND(M232&lt;0,N232&gt;0),"LP",IF(AND(M232&gt;0,N232&lt;0),"PL",IF(OR(M232&lt;0,N232&lt;0),"Loss",IF(ISERROR((+N232/M232-1)*100),"NA",(+N232/M232-1)*100))))</f>
        <v>82.566232045485592</v>
      </c>
      <c r="R232" s="151">
        <f t="shared" ref="R232:R243" si="988">IF(AND(N232&lt;0,O232&gt;0),"LP",IF(AND(N232&gt;0,O232&lt;0),"PL",IF(OR(N232&lt;0,O232&lt;0),"Loss",IF(ISERROR((+O232/N232-1)*100),"NA",(+O232/N232-1)*100))))</f>
        <v>67.923852060808827</v>
      </c>
      <c r="S232" s="152">
        <f t="shared" ref="S232:S243" si="989">IF(AND(O232&lt;0,P232&gt;0),"LP",IF(AND(O232&gt;0,P232&lt;0),"PL",IF(OR(O232&lt;0,P232&lt;0),"Loss",IF(ISERROR((+P232/O232-1)*100),"NA",(+P232/O232-1)*100))))</f>
        <v>13.213188098475959</v>
      </c>
      <c r="T232" s="150">
        <f t="shared" ref="T232:T243" si="990">IFERROR((IF(($E232/N232)&lt;0,"NM",($E232/N232))),"NA")</f>
        <v>64.035627297285231</v>
      </c>
      <c r="U232" s="151">
        <f t="shared" ref="U232:U243" si="991">IFERROR((IF(($E232/O232)&lt;0,"NM",($E232/O232))),"NA")</f>
        <v>38.133729372821058</v>
      </c>
      <c r="V232" s="152">
        <f t="shared" ref="V232:V243" si="992">IFERROR((IF(($E232/P232)&lt;0,"NM",($E232/P232))),"NA")</f>
        <v>33.683115910181144</v>
      </c>
      <c r="W232" s="150">
        <v>7.9266993750685231</v>
      </c>
      <c r="X232" s="151">
        <v>6.6240085056233351</v>
      </c>
      <c r="Y232" s="152">
        <v>5.5790798407921161</v>
      </c>
      <c r="Z232" s="150">
        <f t="shared" ref="Z232:Z243" si="993">IFERROR((IF(((($AK232*1000)+AL232)/AO232)&lt;0,"NM",(($AK232*1000)+AL232)/AO232)),"NA")</f>
        <v>28.897404049030431</v>
      </c>
      <c r="AA232" s="151">
        <f t="shared" ref="AA232:AA243" si="994">IFERROR((IF(((($AK232*1000)+AM232)/AP232)&lt;0,"NM",(($AK232*1000)+AM232)/AP232)),"NA")</f>
        <v>21.267829281249387</v>
      </c>
      <c r="AB232" s="152">
        <f t="shared" ref="AB232:AB243" si="995">IFERROR((IF(((($AK232*1000)+AN232)/AQ232)&lt;0,"NM",(($AK232*1000)+AN232)/AQ232)),"NA")</f>
        <v>18.614746344232511</v>
      </c>
      <c r="AC232" s="150">
        <v>13.103842482308004</v>
      </c>
      <c r="AD232" s="151">
        <v>18.925608967602514</v>
      </c>
      <c r="AE232" s="152">
        <v>17.981728595136556</v>
      </c>
      <c r="AF232" s="149">
        <v>0.14134275618374559</v>
      </c>
      <c r="AG232" s="153">
        <v>5.2005460000000001</v>
      </c>
      <c r="AH232" s="154">
        <v>53.262929999999997</v>
      </c>
      <c r="AI232" s="154">
        <v>142.06659999999999</v>
      </c>
      <c r="AJ232" s="155">
        <v>57.484699999999997</v>
      </c>
      <c r="AK232" s="92">
        <v>309.642135</v>
      </c>
      <c r="AL232" s="92">
        <v>35496.9</v>
      </c>
      <c r="AM232" s="92">
        <v>26006.479125423695</v>
      </c>
      <c r="AN232" s="92">
        <v>16791.907462064915</v>
      </c>
      <c r="AO232" s="92">
        <v>11943.600000000006</v>
      </c>
      <c r="AP232" s="92">
        <v>15781.987418026984</v>
      </c>
      <c r="AQ232" s="92">
        <v>17536.314297573303</v>
      </c>
      <c r="AR232" s="150">
        <v>25.344493084856968</v>
      </c>
      <c r="AS232" s="151">
        <v>36.846085263962905</v>
      </c>
      <c r="AT232" s="262">
        <v>13.84290090575103</v>
      </c>
      <c r="AU232" s="150">
        <v>2.0616079162220209</v>
      </c>
      <c r="AV232" s="151">
        <v>3.1888207901272909</v>
      </c>
      <c r="AW232" s="262">
        <v>0.93439504231675086</v>
      </c>
      <c r="AX232" s="149" t="s">
        <v>1192</v>
      </c>
    </row>
    <row r="233" spans="2:50" ht="12.75">
      <c r="B233" s="104" t="s">
        <v>1379</v>
      </c>
      <c r="C233" s="105" t="s">
        <v>287</v>
      </c>
      <c r="D233" s="253" t="s">
        <v>636</v>
      </c>
      <c r="E233" s="148">
        <v>913.7</v>
      </c>
      <c r="F233" s="148">
        <v>850</v>
      </c>
      <c r="G233" s="148">
        <f t="shared" ref="G233:G236" si="996">IF(IFERROR(((IF(F233&lt;0,"-",F233))/E233*100-100),"-")=-100,"-",(IFERROR(((IF(F233&lt;0,"-",F233))/E233*100-100),"-")))</f>
        <v>-6.9716537156616027</v>
      </c>
      <c r="H233" s="148">
        <v>967</v>
      </c>
      <c r="I233" s="148">
        <f t="shared" ref="I233:I236" si="997">IFERROR((E233/H233*100-100),"NA")</f>
        <v>-5.511892450879003</v>
      </c>
      <c r="J233" s="148">
        <v>2475.3114999999998</v>
      </c>
      <c r="K233" s="149">
        <v>27.331934149342889</v>
      </c>
      <c r="L233" s="149">
        <v>35.034059163679807</v>
      </c>
      <c r="M233" s="150">
        <v>11.401065022421529</v>
      </c>
      <c r="N233" s="151">
        <v>11.002827940047672</v>
      </c>
      <c r="O233" s="151">
        <v>16.564155214069959</v>
      </c>
      <c r="P233" s="152">
        <v>16.961142451645838</v>
      </c>
      <c r="Q233" s="150">
        <f t="shared" ref="Q233:Q236" si="998">IF(AND(M233&lt;0,N233&gt;0),"LP",IF(AND(M233&gt;0,N233&lt;0),"PL",IF(OR(M233&lt;0,N233&lt;0),"Loss",IF(ISERROR((+N233/M233-1)*100),"NA",(+N233/M233-1)*100))))</f>
        <v>-3.4929814152509175</v>
      </c>
      <c r="R233" s="151">
        <f t="shared" ref="R233:R236" si="999">IF(AND(N233&lt;0,O233&gt;0),"LP",IF(AND(N233&gt;0,O233&lt;0),"PL",IF(OR(N233&lt;0,O233&lt;0),"Loss",IF(ISERROR((+O233/N233-1)*100),"NA",(+O233/N233-1)*100))))</f>
        <v>50.54452641016389</v>
      </c>
      <c r="S233" s="152">
        <f t="shared" ref="S233:S236" si="1000">IF(AND(O233&lt;0,P233&gt;0),"LP",IF(AND(O233&gt;0,P233&lt;0),"PL",IF(OR(O233&lt;0,P233&lt;0),"Loss",IF(ISERROR((+P233/O233-1)*100),"NA",(+P233/O233-1)*100))))</f>
        <v>2.3966645593773928</v>
      </c>
      <c r="T233" s="150">
        <f t="shared" ref="T233:T236" si="1001">IFERROR((IF(($E233/N233)&lt;0,"NM",($E233/N233))),"NA")</f>
        <v>83.042287399073999</v>
      </c>
      <c r="U233" s="151">
        <f t="shared" ref="U233:U236" si="1002">IFERROR((IF(($E233/O233)&lt;0,"NM",($E233/O233))),"NA")</f>
        <v>55.161279775009781</v>
      </c>
      <c r="V233" s="152">
        <f t="shared" ref="V233:V236" si="1003">IFERROR((IF(($E233/P233)&lt;0,"NM",($E233/P233))),"NA")</f>
        <v>53.870191975855874</v>
      </c>
      <c r="W233" s="150">
        <v>4.1339267440866676</v>
      </c>
      <c r="X233" s="151">
        <v>3.8095442075909682</v>
      </c>
      <c r="Y233" s="152">
        <v>3.5248591473437134</v>
      </c>
      <c r="Z233" s="150">
        <f t="shared" ref="Z233:Z236" si="1004">IFERROR((IF(((($AK233*1000)+AL233)/AO233)&lt;0,"NM",(($AK233*1000)+AL233)/AO233)),"NA")</f>
        <v>107.9383211668864</v>
      </c>
      <c r="AA233" s="151">
        <f t="shared" ref="AA233:AA236" si="1005">IFERROR((IF(((($AK233*1000)+AM233)/AP233)&lt;0,"NM",(($AK233*1000)+AM233)/AP233)),"NA")</f>
        <v>84.003178970129795</v>
      </c>
      <c r="AB233" s="152">
        <f t="shared" ref="AB233:AB236" si="1006">IFERROR((IF(((($AK233*1000)+AN233)/AQ233)&lt;0,"NM",(($AK233*1000)+AN233)/AQ233)),"NA")</f>
        <v>73.000040106532396</v>
      </c>
      <c r="AC233" s="150">
        <v>7.0632485087204948</v>
      </c>
      <c r="AD233" s="151">
        <v>9.9736502892107826</v>
      </c>
      <c r="AE233" s="152">
        <v>9.4311458030912281</v>
      </c>
      <c r="AF233" s="149">
        <v>0.32833686524072669</v>
      </c>
      <c r="AG233" s="153">
        <v>11.842829999999999</v>
      </c>
      <c r="AH233" s="154">
        <v>3.7411300000000001</v>
      </c>
      <c r="AI233" s="154">
        <v>72.787450000000007</v>
      </c>
      <c r="AJ233" s="155">
        <v>25.75872</v>
      </c>
      <c r="AK233" s="92">
        <v>2287.6828882999998</v>
      </c>
      <c r="AL233" s="92">
        <v>4495.3000000000029</v>
      </c>
      <c r="AM233" s="92">
        <v>-43079.009604802799</v>
      </c>
      <c r="AN233" s="92">
        <v>-61498.221160411085</v>
      </c>
      <c r="AO233" s="92">
        <v>21236</v>
      </c>
      <c r="AP233" s="92">
        <v>26720.463513569441</v>
      </c>
      <c r="AQ233" s="92">
        <v>30495.663617318743</v>
      </c>
      <c r="AR233" s="150">
        <v>42.339844569342333</v>
      </c>
      <c r="AS233" s="151">
        <v>67.852159387113133</v>
      </c>
      <c r="AT233" s="262">
        <v>16.827529751571529</v>
      </c>
      <c r="AU233" s="150">
        <v>1.3767907122184797</v>
      </c>
      <c r="AV233" s="151">
        <v>2.1250998414018243</v>
      </c>
      <c r="AW233" s="262">
        <v>0.62848158303513491</v>
      </c>
      <c r="AX233" s="149" t="s">
        <v>1193</v>
      </c>
    </row>
    <row r="234" spans="2:50" ht="12.75">
      <c r="B234" s="104" t="s">
        <v>1380</v>
      </c>
      <c r="C234" s="105" t="s">
        <v>286</v>
      </c>
      <c r="D234" s="253" t="s">
        <v>637</v>
      </c>
      <c r="E234" s="148">
        <v>3191.3</v>
      </c>
      <c r="F234" s="148">
        <v>3725</v>
      </c>
      <c r="G234" s="148">
        <f t="shared" si="996"/>
        <v>16.723592266474469</v>
      </c>
      <c r="H234" s="148">
        <v>3400</v>
      </c>
      <c r="I234" s="148">
        <f t="shared" si="997"/>
        <v>-6.1382352941176492</v>
      </c>
      <c r="J234" s="148">
        <v>277.94</v>
      </c>
      <c r="K234" s="149">
        <v>10.980290334528076</v>
      </c>
      <c r="L234" s="149">
        <v>31.109018494623658</v>
      </c>
      <c r="M234" s="150">
        <v>22.350147513851915</v>
      </c>
      <c r="N234" s="151">
        <v>26.878462977621055</v>
      </c>
      <c r="O234" s="151">
        <v>51.989443177418487</v>
      </c>
      <c r="P234" s="152">
        <v>34.410548990175457</v>
      </c>
      <c r="Q234" s="150">
        <f t="shared" si="998"/>
        <v>20.260785576303842</v>
      </c>
      <c r="R234" s="151">
        <f t="shared" si="999"/>
        <v>93.424167225279106</v>
      </c>
      <c r="S234" s="152">
        <f t="shared" si="1000"/>
        <v>-33.81243020290394</v>
      </c>
      <c r="T234" s="150">
        <f t="shared" si="1001"/>
        <v>118.73074746338989</v>
      </c>
      <c r="U234" s="151">
        <f t="shared" si="1002"/>
        <v>61.383615691158916</v>
      </c>
      <c r="V234" s="152">
        <f t="shared" si="1003"/>
        <v>92.741908910292224</v>
      </c>
      <c r="W234" s="150">
        <v>8.8765477542679481</v>
      </c>
      <c r="X234" s="151">
        <v>7.7551000352486161</v>
      </c>
      <c r="Y234" s="152">
        <v>7.1566585772615072</v>
      </c>
      <c r="Z234" s="150" t="str">
        <f t="shared" si="1004"/>
        <v>NM</v>
      </c>
      <c r="AA234" s="151">
        <f t="shared" si="1005"/>
        <v>458.86237617501877</v>
      </c>
      <c r="AB234" s="152">
        <f t="shared" si="1006"/>
        <v>467.86928600021253</v>
      </c>
      <c r="AC234" s="150">
        <v>7.7589577866624113</v>
      </c>
      <c r="AD234" s="151">
        <v>13.485707889103015</v>
      </c>
      <c r="AE234" s="152">
        <v>8.0264370358711599</v>
      </c>
      <c r="AF234" s="149">
        <v>0</v>
      </c>
      <c r="AG234" s="153">
        <v>2.8174649999999999</v>
      </c>
      <c r="AH234" s="154">
        <v>40.162939999999999</v>
      </c>
      <c r="AI234" s="154">
        <v>101.91070000000001</v>
      </c>
      <c r="AJ234" s="155">
        <v>58.546340000000001</v>
      </c>
      <c r="AK234" s="92">
        <v>919.05030099999999</v>
      </c>
      <c r="AL234" s="92">
        <v>59706.700000000012</v>
      </c>
      <c r="AM234" s="92">
        <v>68531.593166494655</v>
      </c>
      <c r="AN234" s="92">
        <v>63524.745985384987</v>
      </c>
      <c r="AO234" s="92">
        <v>-1296.8000000000029</v>
      </c>
      <c r="AP234" s="92">
        <v>2152.2398554415631</v>
      </c>
      <c r="AQ234" s="92">
        <v>2100.1058979215377</v>
      </c>
      <c r="AR234" s="150">
        <v>73.861669020859225</v>
      </c>
      <c r="AS234" s="151">
        <v>99.289431088919656</v>
      </c>
      <c r="AT234" s="262">
        <v>48.433906952798793</v>
      </c>
      <c r="AU234" s="150">
        <v>5.1563350606556213</v>
      </c>
      <c r="AV234" s="151">
        <v>7.0325385815590344</v>
      </c>
      <c r="AW234" s="262">
        <v>3.2801315397522077</v>
      </c>
      <c r="AX234" s="149" t="s">
        <v>1194</v>
      </c>
    </row>
    <row r="235" spans="2:50" ht="12.75">
      <c r="B235" s="104" t="s">
        <v>739</v>
      </c>
      <c r="C235" s="105" t="s">
        <v>286</v>
      </c>
      <c r="D235" s="253" t="s">
        <v>738</v>
      </c>
      <c r="E235" s="148">
        <v>399.9</v>
      </c>
      <c r="F235" s="148">
        <v>620</v>
      </c>
      <c r="G235" s="148">
        <f t="shared" ref="G235" si="1007">IF(IFERROR(((IF(F235&lt;0,"-",F235))/E235*100-100),"-")=-100,"-",(IFERROR(((IF(F235&lt;0,"-",F235))/E235*100-100),"-")))</f>
        <v>55.0387596899225</v>
      </c>
      <c r="H235" s="148">
        <v>584</v>
      </c>
      <c r="I235" s="148">
        <f t="shared" ref="I235" si="1008">IFERROR((E235/H235*100-100),"NA")</f>
        <v>-31.523972602739718</v>
      </c>
      <c r="J235" s="148">
        <v>76</v>
      </c>
      <c r="K235" s="149">
        <v>0.36615292712066905</v>
      </c>
      <c r="L235" s="149">
        <v>1.9538720071684585</v>
      </c>
      <c r="M235" s="150">
        <v>13.521182526065733</v>
      </c>
      <c r="N235" s="151">
        <v>-9.1526989573709905</v>
      </c>
      <c r="O235" s="151">
        <v>13.283066264416371</v>
      </c>
      <c r="P235" s="152">
        <v>42.125723270835678</v>
      </c>
      <c r="Q235" s="150" t="str">
        <f t="shared" ref="Q235" si="1009">IF(AND(M235&lt;0,N235&gt;0),"LP",IF(AND(M235&gt;0,N235&lt;0),"PL",IF(OR(M235&lt;0,N235&lt;0),"Loss",IF(ISERROR((+N235/M235-1)*100),"NA",(+N235/M235-1)*100))))</f>
        <v>PL</v>
      </c>
      <c r="R235" s="151" t="str">
        <f t="shared" ref="R235" si="1010">IF(AND(N235&lt;0,O235&gt;0),"LP",IF(AND(N235&gt;0,O235&lt;0),"PL",IF(OR(N235&lt;0,O235&lt;0),"Loss",IF(ISERROR((+O235/N235-1)*100),"NA",(+O235/N235-1)*100))))</f>
        <v>LP</v>
      </c>
      <c r="S235" s="152">
        <f t="shared" ref="S235" si="1011">IF(AND(O235&lt;0,P235&gt;0),"LP",IF(AND(O235&gt;0,P235&lt;0),"PL",IF(OR(O235&lt;0,P235&lt;0),"Loss",IF(ISERROR((+P235/O235-1)*100),"NA",(+P235/O235-1)*100))))</f>
        <v>217.13854641894756</v>
      </c>
      <c r="T235" s="150" t="str">
        <f t="shared" ref="T235" si="1012">IFERROR((IF(($E235/N235)&lt;0,"NM",($E235/N235))),"NA")</f>
        <v>NM</v>
      </c>
      <c r="U235" s="151">
        <f t="shared" ref="U235" si="1013">IFERROR((IF(($E235/O235)&lt;0,"NM",($E235/O235))),"NA")</f>
        <v>30.10600053026015</v>
      </c>
      <c r="V235" s="152">
        <f t="shared" ref="V235" si="1014">IFERROR((IF(($E235/P235)&lt;0,"NM",($E235/P235))),"NA")</f>
        <v>9.4930120826401865</v>
      </c>
      <c r="W235" s="150">
        <v>4.128516752278828</v>
      </c>
      <c r="X235" s="151">
        <v>3.767885487294083</v>
      </c>
      <c r="Y235" s="152">
        <v>2.7723207172443356</v>
      </c>
      <c r="Z235" s="150">
        <f t="shared" ref="Z235" si="1015">IFERROR((IF(((($AK235*1000)+AL235)/AO235)&lt;0,"NM",(($AK235*1000)+AL235)/AO235)),"NA")</f>
        <v>70.774755381604706</v>
      </c>
      <c r="AA235" s="151">
        <f t="shared" ref="AA235" si="1016">IFERROR((IF(((($AK235*1000)+AM235)/AP235)&lt;0,"NM",(($AK235*1000)+AM235)/AP235)),"NA")</f>
        <v>14.48091306103507</v>
      </c>
      <c r="AB235" s="152">
        <f t="shared" ref="AB235" si="1017">IFERROR((IF(((($AK235*1000)+AN235)/AQ235)&lt;0,"NM",(($AK235*1000)+AN235)/AQ235)),"NA")</f>
        <v>6.5637739779033453</v>
      </c>
      <c r="AC235" s="150">
        <v>-7.7908655331434762</v>
      </c>
      <c r="AD235" s="151">
        <v>13.086979262146151</v>
      </c>
      <c r="AE235" s="152">
        <v>33.649273065192141</v>
      </c>
      <c r="AF235" s="149">
        <v>1.0032863237585823</v>
      </c>
      <c r="AG235" s="153">
        <v>-8.5420239999999996</v>
      </c>
      <c r="AH235" s="154">
        <v>-14.08315</v>
      </c>
      <c r="AI235" s="154">
        <v>-12.254530000000001</v>
      </c>
      <c r="AJ235" s="155">
        <v>-20.33071</v>
      </c>
      <c r="AK235" s="92">
        <v>30.646999999999998</v>
      </c>
      <c r="AL235" s="92">
        <v>5518.9</v>
      </c>
      <c r="AM235" s="92">
        <v>6935.2050762963909</v>
      </c>
      <c r="AN235" s="92">
        <v>7936.2104262644907</v>
      </c>
      <c r="AO235" s="92">
        <v>511</v>
      </c>
      <c r="AP235" s="92">
        <v>2595.2925010938561</v>
      </c>
      <c r="AQ235" s="92">
        <v>5878.2052148890507</v>
      </c>
      <c r="AR235" s="150"/>
      <c r="AS235" s="151"/>
      <c r="AT235" s="262"/>
      <c r="AU235" s="150"/>
      <c r="AV235" s="151"/>
      <c r="AW235" s="262"/>
      <c r="AX235" s="149" t="s">
        <v>1195</v>
      </c>
    </row>
    <row r="236" spans="2:50" ht="12.75">
      <c r="B236" s="104" t="s">
        <v>1381</v>
      </c>
      <c r="C236" s="105" t="s">
        <v>286</v>
      </c>
      <c r="D236" s="253" t="s">
        <v>638</v>
      </c>
      <c r="E236" s="148">
        <v>1299.9000000000001</v>
      </c>
      <c r="F236" s="148">
        <v>1770</v>
      </c>
      <c r="G236" s="148">
        <f t="shared" si="996"/>
        <v>36.164320332333261</v>
      </c>
      <c r="H236" s="148">
        <v>1648</v>
      </c>
      <c r="I236" s="148">
        <f t="shared" si="997"/>
        <v>-21.122572815533985</v>
      </c>
      <c r="J236" s="148">
        <v>994.45</v>
      </c>
      <c r="K236" s="149">
        <v>16.450008930704897</v>
      </c>
      <c r="L236" s="149">
        <v>19.229253189964158</v>
      </c>
      <c r="M236" s="150">
        <v>15.960208510726671</v>
      </c>
      <c r="N236" s="151">
        <v>16.92242107499456</v>
      </c>
      <c r="O236" s="151">
        <v>23.401102762235798</v>
      </c>
      <c r="P236" s="152">
        <v>35.341188517941333</v>
      </c>
      <c r="Q236" s="150">
        <f t="shared" si="998"/>
        <v>6.0288220145820581</v>
      </c>
      <c r="R236" s="151">
        <f t="shared" si="999"/>
        <v>38.284602767711952</v>
      </c>
      <c r="S236" s="152">
        <f t="shared" si="1000"/>
        <v>51.023602934534317</v>
      </c>
      <c r="T236" s="150">
        <f t="shared" si="1001"/>
        <v>76.815249676111605</v>
      </c>
      <c r="U236" s="151">
        <f t="shared" si="1002"/>
        <v>55.548664232087006</v>
      </c>
      <c r="V236" s="152">
        <f t="shared" si="1003"/>
        <v>36.781445517603117</v>
      </c>
      <c r="W236" s="150">
        <v>7.0847724471258067</v>
      </c>
      <c r="X236" s="151">
        <v>6.3547487751012275</v>
      </c>
      <c r="Y236" s="152">
        <v>5.4715711812250696</v>
      </c>
      <c r="Z236" s="150">
        <f t="shared" si="1004"/>
        <v>53.166077942220731</v>
      </c>
      <c r="AA236" s="151">
        <f t="shared" si="1005"/>
        <v>38.921948644421519</v>
      </c>
      <c r="AB236" s="152">
        <f t="shared" si="1006"/>
        <v>27.367606648810781</v>
      </c>
      <c r="AC236" s="150">
        <v>10.745619969913468</v>
      </c>
      <c r="AD236" s="151">
        <v>12.061376385620845</v>
      </c>
      <c r="AE236" s="152">
        <v>15.986817514657023</v>
      </c>
      <c r="AF236" s="149">
        <v>0.178739368747585</v>
      </c>
      <c r="AG236" s="153">
        <v>-15.62926</v>
      </c>
      <c r="AH236" s="154">
        <v>12.84834</v>
      </c>
      <c r="AI236" s="154">
        <v>64.763289999999998</v>
      </c>
      <c r="AJ236" s="155">
        <v>26.702089999999998</v>
      </c>
      <c r="AK236" s="92">
        <v>1376.8657475</v>
      </c>
      <c r="AL236" s="92">
        <v>45699</v>
      </c>
      <c r="AM236" s="92">
        <v>49883.69766425647</v>
      </c>
      <c r="AN236" s="92">
        <v>35648.662749984433</v>
      </c>
      <c r="AO236" s="92">
        <v>26757</v>
      </c>
      <c r="AP236" s="92">
        <v>36656.680738124996</v>
      </c>
      <c r="AQ236" s="92">
        <v>51612.639291984393</v>
      </c>
      <c r="AR236" s="150">
        <v>37.287849276893823</v>
      </c>
      <c r="AS236" s="151">
        <v>45.905607033539233</v>
      </c>
      <c r="AT236" s="262">
        <v>28.670091520248413</v>
      </c>
      <c r="AU236" s="150">
        <v>4.1154995572496667</v>
      </c>
      <c r="AV236" s="151">
        <v>5.3356726603818654</v>
      </c>
      <c r="AW236" s="262">
        <v>2.8953264541174679</v>
      </c>
      <c r="AX236" s="149" t="s">
        <v>1196</v>
      </c>
    </row>
    <row r="237" spans="2:50" ht="12.75">
      <c r="B237" s="104" t="s">
        <v>1382</v>
      </c>
      <c r="C237" s="105" t="s">
        <v>287</v>
      </c>
      <c r="D237" s="253" t="s">
        <v>763</v>
      </c>
      <c r="E237" s="148">
        <v>543.04999999999995</v>
      </c>
      <c r="F237" s="148">
        <v>600</v>
      </c>
      <c r="G237" s="148">
        <f t="shared" ref="G237" si="1018">IF(IFERROR(((IF(F237&lt;0,"-",F237))/E237*100-100),"-")=-100,"-",(IFERROR(((IF(F237&lt;0,"-",F237))/E237*100-100),"-")))</f>
        <v>10.487063806279352</v>
      </c>
      <c r="H237" s="148">
        <v>679.15</v>
      </c>
      <c r="I237" s="148">
        <f t="shared" ref="I237" si="1019">IFERROR((E237/H237*100-100),"NA")</f>
        <v>-20.039755576823964</v>
      </c>
      <c r="J237" s="148">
        <v>154.52000000000001</v>
      </c>
      <c r="K237" s="149">
        <v>1.0421330943847074</v>
      </c>
      <c r="L237" s="149">
        <v>2.1636967861409793</v>
      </c>
      <c r="M237" s="150">
        <v>2.9836921913291299</v>
      </c>
      <c r="N237" s="151">
        <v>6.3131410876717577</v>
      </c>
      <c r="O237" s="151">
        <v>6.3419148360272528</v>
      </c>
      <c r="P237" s="152">
        <v>5.717620840536676</v>
      </c>
      <c r="Q237" s="150">
        <f t="shared" ref="Q237" si="1020">IF(AND(M237&lt;0,N237&gt;0),"LP",IF(AND(M237&gt;0,N237&lt;0),"PL",IF(OR(M237&lt;0,N237&lt;0),"Loss",IF(ISERROR((+N237/M237-1)*100),"NA",(+N237/M237-1)*100))))</f>
        <v>111.58821630523073</v>
      </c>
      <c r="R237" s="151">
        <f t="shared" ref="R237" si="1021">IF(AND(N237&lt;0,O237&gt;0),"LP",IF(AND(N237&gt;0,O237&lt;0),"PL",IF(OR(N237&lt;0,O237&lt;0),"Loss",IF(ISERROR((+O237/N237-1)*100),"NA",(+O237/N237-1)*100))))</f>
        <v>0.45577546827970661</v>
      </c>
      <c r="S237" s="152">
        <f t="shared" ref="S237" si="1022">IF(AND(O237&lt;0,P237&gt;0),"LP",IF(AND(O237&gt;0,P237&lt;0),"PL",IF(OR(O237&lt;0,P237&lt;0),"Loss",IF(ISERROR((+P237/O237-1)*100),"NA",(+P237/O237-1)*100))))</f>
        <v>-9.8439353354932706</v>
      </c>
      <c r="T237" s="150">
        <f t="shared" ref="T237" si="1023">IFERROR((IF(($E237/N237)&lt;0,"NM",($E237/N237))),"NA")</f>
        <v>86.018986817903198</v>
      </c>
      <c r="U237" s="151">
        <f t="shared" ref="U237" si="1024">IFERROR((IF(($E237/O237)&lt;0,"NM",($E237/O237))),"NA")</f>
        <v>85.628712154100953</v>
      </c>
      <c r="V237" s="152">
        <f t="shared" ref="V237" si="1025">IFERROR((IF(($E237/P237)&lt;0,"NM",($E237/P237))),"NA")</f>
        <v>94.978316181775241</v>
      </c>
      <c r="W237" s="150">
        <v>4.4948488335460306</v>
      </c>
      <c r="X237" s="151">
        <v>4.3490879091043064</v>
      </c>
      <c r="Y237" s="152">
        <v>4.2329827119512533</v>
      </c>
      <c r="Z237" s="150" t="str">
        <f t="shared" ref="Z237" si="1026">IFERROR((IF(((($AK237*1000)+AL237)/AO237)&lt;0,"NM",(($AK237*1000)+AL237)/AO237)),"NA")</f>
        <v>NM</v>
      </c>
      <c r="AA237" s="151" t="str">
        <f t="shared" ref="AA237" si="1027">IFERROR((IF(((($AK237*1000)+AM237)/AP237)&lt;0,"NM",(($AK237*1000)+AM237)/AP237)),"NA")</f>
        <v>NM</v>
      </c>
      <c r="AB237" s="152" t="str">
        <f t="shared" ref="AB237" si="1028">IFERROR((IF(((($AK237*1000)+AN237)/AQ237)&lt;0,"NM",(($AK237*1000)+AN237)/AQ237)),"NA")</f>
        <v>NM</v>
      </c>
      <c r="AC237" s="150">
        <v>5.3205891467810558</v>
      </c>
      <c r="AD237" s="151">
        <v>5.1627159678449903</v>
      </c>
      <c r="AE237" s="152">
        <v>4.517083583350912</v>
      </c>
      <c r="AF237" s="149">
        <v>0.42219491783859603</v>
      </c>
      <c r="AG237" s="153">
        <v>-9.7773749999999993</v>
      </c>
      <c r="AH237" s="154">
        <v>-3.8168570000000002</v>
      </c>
      <c r="AI237" s="154">
        <v>2.1634859999999998</v>
      </c>
      <c r="AJ237" s="155">
        <v>-2.7616390000000001E-2</v>
      </c>
      <c r="AK237" s="92">
        <v>87.226540000000014</v>
      </c>
      <c r="AL237" s="92">
        <v>7704.0999999999995</v>
      </c>
      <c r="AM237" s="92">
        <v>3454.6577045759741</v>
      </c>
      <c r="AN237" s="92">
        <v>6805.0053583469826</v>
      </c>
      <c r="AO237" s="92">
        <v>-1711.0000000000005</v>
      </c>
      <c r="AP237" s="92">
        <v>-1627.986143337308</v>
      </c>
      <c r="AQ237" s="92">
        <v>-941.41771154822436</v>
      </c>
      <c r="AR237" s="150">
        <v>6.8316763009879597</v>
      </c>
      <c r="AS237" s="151">
        <v>10.813381200845189</v>
      </c>
      <c r="AT237" s="262">
        <v>2.84997140113073</v>
      </c>
      <c r="AU237" s="150">
        <v>1.4249331613741583</v>
      </c>
      <c r="AV237" s="151">
        <v>2.990454960860498</v>
      </c>
      <c r="AW237" s="262">
        <v>-0.14058863811218147</v>
      </c>
      <c r="AX237" s="149" t="s">
        <v>1197</v>
      </c>
    </row>
    <row r="238" spans="2:50" ht="12.75">
      <c r="B238" s="104" t="s">
        <v>1383</v>
      </c>
      <c r="C238" s="105" t="s">
        <v>287</v>
      </c>
      <c r="D238" s="253" t="s">
        <v>639</v>
      </c>
      <c r="E238" s="148">
        <v>1898.4</v>
      </c>
      <c r="F238" s="148">
        <v>1560</v>
      </c>
      <c r="G238" s="148">
        <f t="shared" si="985"/>
        <v>-17.825537294563844</v>
      </c>
      <c r="H238" s="148">
        <v>1967.25</v>
      </c>
      <c r="I238" s="148">
        <f t="shared" si="986"/>
        <v>-3.4998093785741418</v>
      </c>
      <c r="J238" s="148">
        <v>363.6</v>
      </c>
      <c r="K238" s="149">
        <v>8.4829139784946239</v>
      </c>
      <c r="L238" s="149">
        <v>18.333524946236558</v>
      </c>
      <c r="M238" s="150">
        <v>52.382563256325632</v>
      </c>
      <c r="N238" s="151">
        <v>52.986798679867988</v>
      </c>
      <c r="O238" s="151">
        <v>50.54471076556829</v>
      </c>
      <c r="P238" s="152">
        <v>70.774660117077815</v>
      </c>
      <c r="Q238" s="150">
        <f t="shared" si="987"/>
        <v>1.1535048802129522</v>
      </c>
      <c r="R238" s="151">
        <f t="shared" si="988"/>
        <v>-4.6088610279215736</v>
      </c>
      <c r="S238" s="152">
        <f t="shared" si="989"/>
        <v>40.023870045153018</v>
      </c>
      <c r="T238" s="150">
        <f t="shared" si="990"/>
        <v>35.8277919651199</v>
      </c>
      <c r="U238" s="151">
        <f t="shared" si="991"/>
        <v>37.558826062038023</v>
      </c>
      <c r="V238" s="152">
        <f t="shared" si="992"/>
        <v>26.823159544102413</v>
      </c>
      <c r="W238" s="150">
        <v>4.9858263371281266</v>
      </c>
      <c r="X238" s="151">
        <v>4.484719547393448</v>
      </c>
      <c r="Y238" s="152">
        <v>3.9055402238154859</v>
      </c>
      <c r="Z238" s="150">
        <f t="shared" si="993"/>
        <v>29.972712107757296</v>
      </c>
      <c r="AA238" s="151">
        <f t="shared" si="994"/>
        <v>27.556183858222539</v>
      </c>
      <c r="AB238" s="152">
        <f t="shared" si="995"/>
        <v>20.172770384757509</v>
      </c>
      <c r="AC238" s="150">
        <v>14.78898295229275</v>
      </c>
      <c r="AD238" s="151">
        <v>12.572319538798688</v>
      </c>
      <c r="AE238" s="152">
        <v>15.56542776040925</v>
      </c>
      <c r="AF238" s="149">
        <v>0.42140750105351876</v>
      </c>
      <c r="AG238" s="153">
        <v>7.9126909999999997</v>
      </c>
      <c r="AH238" s="154">
        <v>25.377269999999999</v>
      </c>
      <c r="AI238" s="154">
        <v>66.8703</v>
      </c>
      <c r="AJ238" s="155">
        <v>31.399899999999999</v>
      </c>
      <c r="AK238" s="92">
        <v>710.01990000000001</v>
      </c>
      <c r="AL238" s="92">
        <v>12280.5</v>
      </c>
      <c r="AM238" s="92">
        <v>9796.8325665963894</v>
      </c>
      <c r="AN238" s="92">
        <v>4492.0915661304134</v>
      </c>
      <c r="AO238" s="92">
        <v>24098.600000000002</v>
      </c>
      <c r="AP238" s="92">
        <v>26121.785812944087</v>
      </c>
      <c r="AQ238" s="92">
        <v>35419.626453787117</v>
      </c>
      <c r="AR238" s="150">
        <v>22.775929532084316</v>
      </c>
      <c r="AS238" s="151">
        <v>27.189224228692581</v>
      </c>
      <c r="AT238" s="262">
        <v>18.362634835476051</v>
      </c>
      <c r="AU238" s="150">
        <v>2.2222775082212225</v>
      </c>
      <c r="AV238" s="151">
        <v>2.8127836771052022</v>
      </c>
      <c r="AW238" s="262">
        <v>1.6317713393372428</v>
      </c>
      <c r="AX238" s="149" t="s">
        <v>1198</v>
      </c>
    </row>
    <row r="239" spans="2:50" ht="12.75">
      <c r="B239" s="104" t="s">
        <v>1384</v>
      </c>
      <c r="C239" s="105" t="s">
        <v>287</v>
      </c>
      <c r="D239" s="253" t="s">
        <v>683</v>
      </c>
      <c r="E239" s="148">
        <v>1884.75</v>
      </c>
      <c r="F239" s="148">
        <v>1610</v>
      </c>
      <c r="G239" s="148">
        <f t="shared" ref="G239" si="1029">IF(IFERROR(((IF(F239&lt;0,"-",F239))/E239*100-100),"-")=-100,"-",(IFERROR(((IF(F239&lt;0,"-",F239))/E239*100-100),"-")))</f>
        <v>-14.577530176415962</v>
      </c>
      <c r="H239" s="148">
        <v>2068.15</v>
      </c>
      <c r="I239" s="148">
        <f t="shared" ref="I239" si="1030">IFERROR((E239/H239*100-100),"NA")</f>
        <v>-8.8678287358267056</v>
      </c>
      <c r="J239" s="148">
        <v>357.03899999999999</v>
      </c>
      <c r="K239" s="149">
        <v>7.7381911344086012</v>
      </c>
      <c r="L239" s="149">
        <v>15.064101696535243</v>
      </c>
      <c r="M239" s="150">
        <v>20.439699864720669</v>
      </c>
      <c r="N239" s="151">
        <v>30.789913706905971</v>
      </c>
      <c r="O239" s="151">
        <v>30.397484540388628</v>
      </c>
      <c r="P239" s="152">
        <v>41.489749784469012</v>
      </c>
      <c r="Q239" s="150">
        <f t="shared" ref="Q239" si="1031">IF(AND(M239&lt;0,N239&gt;0),"LP",IF(AND(M239&gt;0,N239&lt;0),"PL",IF(OR(M239&lt;0,N239&lt;0),"Loss",IF(ISERROR((+N239/M239-1)*100),"NA",(+N239/M239-1)*100))))</f>
        <v>50.637797573779331</v>
      </c>
      <c r="R239" s="151">
        <f t="shared" ref="R239" si="1032">IF(AND(N239&lt;0,O239&gt;0),"LP",IF(AND(N239&gt;0,O239&lt;0),"PL",IF(OR(N239&lt;0,O239&lt;0),"Loss",IF(ISERROR((+O239/N239-1)*100),"NA",(+O239/N239-1)*100))))</f>
        <v>-1.2745380524704863</v>
      </c>
      <c r="S239" s="152">
        <f t="shared" ref="S239" si="1033">IF(AND(O239&lt;0,P239&gt;0),"LP",IF(AND(O239&gt;0,P239&lt;0),"PL",IF(OR(O239&lt;0,P239&lt;0),"Loss",IF(ISERROR((+P239/O239-1)*100),"NA",(+P239/O239-1)*100))))</f>
        <v>36.490734058412876</v>
      </c>
      <c r="T239" s="150">
        <f t="shared" ref="T239" si="1034">IFERROR((IF(($E239/N239)&lt;0,"NM",($E239/N239))),"NA")</f>
        <v>61.213227745333477</v>
      </c>
      <c r="U239" s="151">
        <f t="shared" ref="U239" si="1035">IFERROR((IF(($E239/O239)&lt;0,"NM",($E239/O239))),"NA")</f>
        <v>62.003485765269957</v>
      </c>
      <c r="V239" s="152">
        <f t="shared" ref="V239" si="1036">IFERROR((IF(($E239/P239)&lt;0,"NM",($E239/P239))),"NA")</f>
        <v>45.426882779262371</v>
      </c>
      <c r="W239" s="150">
        <v>7.115165103617052</v>
      </c>
      <c r="X239" s="151">
        <v>6.4153088618156389</v>
      </c>
      <c r="Y239" s="152">
        <v>5.6466971455102275</v>
      </c>
      <c r="Z239" s="150">
        <f t="shared" ref="Z239" si="1037">IFERROR((IF(((($AK239*1000)+AL239)/AO239)&lt;0,"NM",(($AK239*1000)+AL239)/AO239)),"NA")</f>
        <v>31.191419519253959</v>
      </c>
      <c r="AA239" s="151">
        <f t="shared" ref="AA239" si="1038">IFERROR((IF(((($AK239*1000)+AM239)/AP239)&lt;0,"NM",(($AK239*1000)+AM239)/AP239)),"NA")</f>
        <v>27.95792780363573</v>
      </c>
      <c r="AB239" s="152">
        <f t="shared" ref="AB239" si="1039">IFERROR((IF(((($AK239*1000)+AN239)/AQ239)&lt;0,"NM",(($AK239*1000)+AN239)/AQ239)),"NA")</f>
        <v>22.316911881280504</v>
      </c>
      <c r="AC239" s="150">
        <v>12.325995883216942</v>
      </c>
      <c r="AD239" s="151">
        <v>10.881867465959402</v>
      </c>
      <c r="AE239" s="152">
        <v>13.222378485125105</v>
      </c>
      <c r="AF239" s="149">
        <v>7.1627536808595307E-2</v>
      </c>
      <c r="AG239" s="153">
        <v>5.9830759999999996</v>
      </c>
      <c r="AH239" s="154">
        <v>38.378509999999999</v>
      </c>
      <c r="AI239" s="154">
        <v>104.56950000000001</v>
      </c>
      <c r="AJ239" s="155">
        <v>68.018720000000002</v>
      </c>
      <c r="AK239" s="92">
        <v>647.68659794999996</v>
      </c>
      <c r="AL239" s="92">
        <v>31296.019999999997</v>
      </c>
      <c r="AM239" s="92">
        <v>14774.966839594885</v>
      </c>
      <c r="AN239" s="92">
        <v>-3138.9371605844044</v>
      </c>
      <c r="AO239" s="92">
        <v>21768.25</v>
      </c>
      <c r="AP239" s="92">
        <v>23694.945113330123</v>
      </c>
      <c r="AQ239" s="92">
        <v>28881.579325052775</v>
      </c>
      <c r="AR239" s="150">
        <v>41.377099487783788</v>
      </c>
      <c r="AS239" s="151">
        <v>68.987051200012559</v>
      </c>
      <c r="AT239" s="262">
        <v>13.767147775555017</v>
      </c>
      <c r="AU239" s="150">
        <v>2.6682955905321695</v>
      </c>
      <c r="AV239" s="151">
        <v>3.4862892831504224</v>
      </c>
      <c r="AW239" s="262">
        <v>1.8503018979139165</v>
      </c>
      <c r="AX239" s="149" t="s">
        <v>1199</v>
      </c>
    </row>
    <row r="240" spans="2:50" ht="12.75">
      <c r="B240" s="104" t="s">
        <v>1385</v>
      </c>
      <c r="C240" s="105" t="s">
        <v>286</v>
      </c>
      <c r="D240" s="253" t="s">
        <v>663</v>
      </c>
      <c r="E240" s="148">
        <v>1869.85</v>
      </c>
      <c r="F240" s="148">
        <v>2100</v>
      </c>
      <c r="G240" s="148">
        <f t="shared" si="985"/>
        <v>12.308473941760042</v>
      </c>
      <c r="H240" s="148">
        <v>2072.75</v>
      </c>
      <c r="I240" s="148">
        <f t="shared" si="986"/>
        <v>-9.7889277529851597</v>
      </c>
      <c r="J240" s="148">
        <v>400.9</v>
      </c>
      <c r="K240" s="149">
        <v>8.7477146356033444</v>
      </c>
      <c r="L240" s="149">
        <v>36.03662183990442</v>
      </c>
      <c r="M240" s="150">
        <v>19.235571467221714</v>
      </c>
      <c r="N240" s="151">
        <v>18.950133207010897</v>
      </c>
      <c r="O240" s="151">
        <v>19.893033391199022</v>
      </c>
      <c r="P240" s="152">
        <v>26.240034726241554</v>
      </c>
      <c r="Q240" s="150">
        <f t="shared" si="987"/>
        <v>-1.4839083969884537</v>
      </c>
      <c r="R240" s="151">
        <f t="shared" si="988"/>
        <v>4.9756915895413645</v>
      </c>
      <c r="S240" s="152">
        <f t="shared" si="989"/>
        <v>31.905648626973804</v>
      </c>
      <c r="T240" s="150">
        <f t="shared" si="990"/>
        <v>98.672129613749618</v>
      </c>
      <c r="U240" s="151">
        <f t="shared" si="991"/>
        <v>93.995217482882708</v>
      </c>
      <c r="V240" s="152">
        <f t="shared" si="992"/>
        <v>71.259433133678044</v>
      </c>
      <c r="W240" s="150">
        <v>6.2114108674084045</v>
      </c>
      <c r="X240" s="151">
        <v>5.8556494785741471</v>
      </c>
      <c r="Y240" s="152">
        <v>5.4362341341678739</v>
      </c>
      <c r="Z240" s="150">
        <f t="shared" si="993"/>
        <v>32.870025416266408</v>
      </c>
      <c r="AA240" s="151">
        <f t="shared" si="994"/>
        <v>29.04906949141678</v>
      </c>
      <c r="AB240" s="152">
        <f t="shared" si="995"/>
        <v>25.56887119623303</v>
      </c>
      <c r="AC240" s="150">
        <v>6.683847379037049</v>
      </c>
      <c r="AD240" s="151">
        <v>6.4133963951967301</v>
      </c>
      <c r="AE240" s="152">
        <v>7.9121491281019116</v>
      </c>
      <c r="AF240" s="149">
        <v>8.02203385298286E-2</v>
      </c>
      <c r="AG240" s="153">
        <v>0.82771640000000002</v>
      </c>
      <c r="AH240" s="154">
        <v>57.143450000000001</v>
      </c>
      <c r="AI240" s="154">
        <v>209.01509999999999</v>
      </c>
      <c r="AJ240" s="155">
        <v>59.359960000000001</v>
      </c>
      <c r="AK240" s="92">
        <v>732.18371500000001</v>
      </c>
      <c r="AL240" s="92">
        <v>89041</v>
      </c>
      <c r="AM240" s="92">
        <v>78855.497338265995</v>
      </c>
      <c r="AN240" s="92">
        <v>80366.681624735589</v>
      </c>
      <c r="AO240" s="92">
        <v>24984</v>
      </c>
      <c r="AP240" s="92">
        <v>27919.627944637134</v>
      </c>
      <c r="AQ240" s="92">
        <v>31778.892012426644</v>
      </c>
      <c r="AR240" s="150">
        <v>27.223686653721874</v>
      </c>
      <c r="AS240" s="151">
        <v>42.00532273342742</v>
      </c>
      <c r="AT240" s="262">
        <v>12.442050574016331</v>
      </c>
      <c r="AU240" s="150">
        <v>1.9712515506538992</v>
      </c>
      <c r="AV240" s="151">
        <v>2.868117520468711</v>
      </c>
      <c r="AW240" s="262">
        <v>1.0743855808390874</v>
      </c>
      <c r="AX240" s="149" t="s">
        <v>1200</v>
      </c>
    </row>
    <row r="241" spans="2:50" ht="12.75">
      <c r="B241" s="104" t="s">
        <v>1387</v>
      </c>
      <c r="C241" s="105" t="s">
        <v>286</v>
      </c>
      <c r="D241" s="253" t="s">
        <v>759</v>
      </c>
      <c r="E241" s="148">
        <v>1588.65</v>
      </c>
      <c r="F241" s="148">
        <v>2000</v>
      </c>
      <c r="G241" s="148">
        <f t="shared" ref="G241" si="1040">IF(IFERROR(((IF(F241&lt;0,"-",F241))/E241*100-100),"-")=-100,"-",(IFERROR(((IF(F241&lt;0,"-",F241))/E241*100-100),"-")))</f>
        <v>25.893053850753773</v>
      </c>
      <c r="H241" s="148">
        <v>1645.85</v>
      </c>
      <c r="I241" s="148">
        <f t="shared" ref="I241" si="1041">IFERROR((E241/H241*100-100),"NA")</f>
        <v>-3.4754078439711833</v>
      </c>
      <c r="J241" s="148">
        <v>140.51</v>
      </c>
      <c r="K241" s="149">
        <v>2.687904259259259</v>
      </c>
      <c r="L241" s="149">
        <v>15.103955842293907</v>
      </c>
      <c r="M241" s="150">
        <v>-4.0343747775959065</v>
      </c>
      <c r="N241" s="151">
        <v>1.1756458615045229</v>
      </c>
      <c r="O241" s="151">
        <v>47.390813349601466</v>
      </c>
      <c r="P241" s="152">
        <v>69.215234891045924</v>
      </c>
      <c r="Q241" s="150" t="str">
        <f t="shared" ref="Q241" si="1042">IF(AND(M241&lt;0,N241&gt;0),"LP",IF(AND(M241&gt;0,N241&lt;0),"PL",IF(OR(M241&lt;0,N241&lt;0),"Loss",IF(ISERROR((+N241/M241-1)*100),"NA",(+N241/M241-1)*100))))</f>
        <v>LP</v>
      </c>
      <c r="R241" s="151">
        <f t="shared" ref="R241" si="1043">IF(AND(N241&lt;0,O241&gt;0),"LP",IF(AND(N241&gt;0,O241&lt;0),"PL",IF(OR(N241&lt;0,O241&lt;0),"Loss",IF(ISERROR((+O241/N241-1)*100),"NA",(+O241/N241-1)*100))))</f>
        <v>3931.0449686739398</v>
      </c>
      <c r="S241" s="152">
        <f t="shared" ref="S241" si="1044">IF(AND(O241&lt;0,P241&gt;0),"LP",IF(AND(O241&gt;0,P241&lt;0),"PL",IF(OR(O241&lt;0,P241&lt;0),"Loss",IF(ISERROR((+P241/O241-1)*100),"NA",(+P241/O241-1)*100))))</f>
        <v>46.052008815392043</v>
      </c>
      <c r="T241" s="150">
        <f t="shared" ref="T241" si="1045">IFERROR((IF(($E241/N241)&lt;0,"NM",($E241/N241))),"NA")</f>
        <v>1351.2997850959459</v>
      </c>
      <c r="U241" s="151">
        <f t="shared" ref="U241" si="1046">IFERROR((IF(($E241/O241)&lt;0,"NM",($E241/O241))),"NA")</f>
        <v>33.522319785494034</v>
      </c>
      <c r="V241" s="152">
        <f t="shared" ref="V241" si="1047">IFERROR((IF(($E241/P241)&lt;0,"NM",($E241/P241))),"NA")</f>
        <v>22.952316820144418</v>
      </c>
      <c r="W241" s="150">
        <v>35.621126091910369</v>
      </c>
      <c r="X241" s="151">
        <v>17.269934479251187</v>
      </c>
      <c r="Y241" s="152">
        <v>9.8548687561122517</v>
      </c>
      <c r="Z241" s="150" t="str">
        <f t="shared" ref="Z241" si="1048">IFERROR((IF(((($AK241*1000)+AL241)/AO241)&lt;0,"NM",(($AK241*1000)+AL241)/AO241)),"NA")</f>
        <v>NM</v>
      </c>
      <c r="AA241" s="151">
        <f t="shared" ref="AA241" si="1049">IFERROR((IF(((($AK241*1000)+AM241)/AP241)&lt;0,"NM",(($AK241*1000)+AM241)/AP241)),"NA")</f>
        <v>25.976447544819035</v>
      </c>
      <c r="AB241" s="152">
        <f t="shared" ref="AB241" si="1050">IFERROR((IF(((($AK241*1000)+AN241)/AQ241)&lt;0,"NM",(($AK241*1000)+AN241)/AQ241)),"NA")</f>
        <v>17.107287196430153</v>
      </c>
      <c r="AC241" s="150">
        <v>4.900377191694381</v>
      </c>
      <c r="AD241" s="151">
        <v>69.392413063711658</v>
      </c>
      <c r="AE241" s="152">
        <v>54.673692257215642</v>
      </c>
      <c r="AF241" s="149">
        <v>0</v>
      </c>
      <c r="AG241" s="153">
        <v>13.507429999999999</v>
      </c>
      <c r="AH241" s="154">
        <v>20.161110000000001</v>
      </c>
      <c r="AI241" s="154">
        <v>246.5641</v>
      </c>
      <c r="AJ241" s="155">
        <v>81.125299999999996</v>
      </c>
      <c r="AK241" s="92">
        <v>224.9775865</v>
      </c>
      <c r="AL241" s="92">
        <v>11971.420000000002</v>
      </c>
      <c r="AM241" s="92">
        <v>3816.4218576483559</v>
      </c>
      <c r="AN241" s="92">
        <v>-5239.0400879655817</v>
      </c>
      <c r="AO241" s="92">
        <v>-276.55999999999949</v>
      </c>
      <c r="AP241" s="92">
        <v>8807.7481712190856</v>
      </c>
      <c r="AQ241" s="92">
        <v>12844.733585690206</v>
      </c>
      <c r="AR241" s="150"/>
      <c r="AS241" s="151"/>
      <c r="AT241" s="262"/>
      <c r="AU241" s="150"/>
      <c r="AV241" s="151"/>
      <c r="AW241" s="262"/>
      <c r="AX241" s="149" t="s">
        <v>1201</v>
      </c>
    </row>
    <row r="242" spans="2:50" ht="12.75">
      <c r="B242" s="104" t="s">
        <v>1388</v>
      </c>
      <c r="C242" s="105" t="s">
        <v>286</v>
      </c>
      <c r="D242" s="253" t="s">
        <v>710</v>
      </c>
      <c r="E242" s="148">
        <v>580.85</v>
      </c>
      <c r="F242" s="148">
        <v>745</v>
      </c>
      <c r="G242" s="148">
        <f t="shared" ref="G242" si="1051">IF(IFERROR(((IF(F242&lt;0,"-",F242))/E242*100-100),"-")=-100,"-",(IFERROR(((IF(F242&lt;0,"-",F242))/E242*100-100),"-")))</f>
        <v>28.260308169062569</v>
      </c>
      <c r="H242" s="148">
        <v>698.35</v>
      </c>
      <c r="I242" s="148">
        <f t="shared" ref="I242" si="1052">IFERROR((E242/H242*100-100),"NA")</f>
        <v>-16.825374096083621</v>
      </c>
      <c r="J242" s="148">
        <v>140.37200000000001</v>
      </c>
      <c r="K242" s="149">
        <v>0.99249880047789729</v>
      </c>
      <c r="L242" s="149">
        <v>6.0357468578255666</v>
      </c>
      <c r="M242" s="150">
        <v>0.10092300550253305</v>
      </c>
      <c r="N242" s="151">
        <v>4.8440038777154255</v>
      </c>
      <c r="O242" s="151">
        <v>16.217687747988563</v>
      </c>
      <c r="P242" s="152">
        <v>23.209345007788059</v>
      </c>
      <c r="Q242" s="153">
        <f t="shared" ref="Q242" si="1053">IF(AND(M242&lt;0,N242&gt;0),"LP",IF(AND(M242&gt;0,N242&lt;0),"PL",IF(OR(M242&lt;0,N242&lt;0),"Loss",IF(ISERROR((+N242/M242-1)*100),"NA",(+N242/M242-1)*100))))</f>
        <v>4699.7023608198497</v>
      </c>
      <c r="R242" s="151">
        <f t="shared" ref="R242" si="1054">IF(AND(N242&lt;0,O242&gt;0),"LP",IF(AND(N242&gt;0,O242&lt;0),"PL",IF(OR(N242&lt;0,O242&lt;0),"Loss",IF(ISERROR((+O242/N242-1)*100),"NA",(+O242/N242-1)*100))))</f>
        <v>234.79923132591094</v>
      </c>
      <c r="S242" s="152">
        <f t="shared" ref="S242" si="1055">IF(AND(O242&lt;0,P242&gt;0),"LP",IF(AND(O242&gt;0,P242&lt;0),"PL",IF(OR(O242&lt;0,P242&lt;0),"Loss",IF(ISERROR((+P242/O242-1)*100),"NA",(+P242/O242-1)*100))))</f>
        <v>43.111307656460781</v>
      </c>
      <c r="T242" s="150">
        <f t="shared" ref="T242" si="1056">IFERROR((IF(($E242/N242)&lt;0,"NM",($E242/N242))),"NA")</f>
        <v>119.91113439693321</v>
      </c>
      <c r="U242" s="151">
        <f t="shared" ref="U242" si="1057">IFERROR((IF(($E242/O242)&lt;0,"NM",($E242/O242))),"NA")</f>
        <v>35.815833244911332</v>
      </c>
      <c r="V242" s="152">
        <f t="shared" ref="V242" si="1058">IFERROR((IF(($E242/P242)&lt;0,"NM",($E242/P242))),"NA")</f>
        <v>25.026557182251018</v>
      </c>
      <c r="W242" s="150">
        <v>2.7233165364785057</v>
      </c>
      <c r="X242" s="151">
        <v>2.54752719359076</v>
      </c>
      <c r="Y242" s="152">
        <v>2.3260539161367513</v>
      </c>
      <c r="Z242" s="150">
        <f t="shared" ref="Z242" si="1059">IFERROR((IF(((($AK242*1000)+AL242)/AO242)&lt;0,"NM",(($AK242*1000)+AL242)/AO242)),"NA")</f>
        <v>71.099595511749257</v>
      </c>
      <c r="AA242" s="151">
        <f t="shared" ref="AA242" si="1060">IFERROR((IF(((($AK242*1000)+AM242)/AP242)&lt;0,"NM",(($AK242*1000)+AM242)/AP242)),"NA")</f>
        <v>23.635858339508243</v>
      </c>
      <c r="AB242" s="152">
        <f t="shared" ref="AB242" si="1061">IFERROR((IF(((($AK242*1000)+AN242)/AQ242)&lt;0,"NM",(($AK242*1000)+AN242)/AQ242)),"NA")</f>
        <v>16.931811748355056</v>
      </c>
      <c r="AC242" s="150">
        <v>2.4003219734534289</v>
      </c>
      <c r="AD242" s="151">
        <v>7.3500746106873462</v>
      </c>
      <c r="AE242" s="152">
        <v>9.7167111758015032</v>
      </c>
      <c r="AF242" s="149">
        <v>0.2582422312128777</v>
      </c>
      <c r="AG242" s="153">
        <v>4.5634560000000004</v>
      </c>
      <c r="AH242" s="154">
        <v>46.920450000000002</v>
      </c>
      <c r="AI242" s="154">
        <v>32.041370000000001</v>
      </c>
      <c r="AJ242" s="155">
        <v>30.425509999999999</v>
      </c>
      <c r="AK242" s="92">
        <v>83.072149600000003</v>
      </c>
      <c r="AL242" s="92">
        <v>316.29999999999973</v>
      </c>
      <c r="AM242" s="92">
        <v>-470.32059634712823</v>
      </c>
      <c r="AN242" s="92">
        <v>-835.43060979694246</v>
      </c>
      <c r="AO242" s="92">
        <v>1172.8400000000001</v>
      </c>
      <c r="AP242" s="92">
        <v>3494.7674764821531</v>
      </c>
      <c r="AQ242" s="92">
        <v>4856.9355844741458</v>
      </c>
      <c r="AR242" s="150">
        <v>48.212672415924885</v>
      </c>
      <c r="AS242" s="151">
        <v>72.450530852280082</v>
      </c>
      <c r="AT242" s="262">
        <v>23.974813979569692</v>
      </c>
      <c r="AU242" s="150">
        <v>1.9122682111668681</v>
      </c>
      <c r="AV242" s="151">
        <v>2.3495182836447657</v>
      </c>
      <c r="AW242" s="262">
        <v>1.4750181386889705</v>
      </c>
      <c r="AX242" s="149" t="s">
        <v>1202</v>
      </c>
    </row>
    <row r="243" spans="2:50" ht="12.75">
      <c r="B243" s="104" t="s">
        <v>1386</v>
      </c>
      <c r="C243" s="105" t="s">
        <v>286</v>
      </c>
      <c r="D243" s="253" t="s">
        <v>664</v>
      </c>
      <c r="E243" s="148">
        <v>1969.9</v>
      </c>
      <c r="F243" s="148">
        <v>2250</v>
      </c>
      <c r="G243" s="148">
        <f t="shared" si="985"/>
        <v>14.218995888116154</v>
      </c>
      <c r="H243" s="148">
        <v>2178.3200000000002</v>
      </c>
      <c r="I243" s="148">
        <f t="shared" si="986"/>
        <v>-9.5679239046604749</v>
      </c>
      <c r="J243" s="148">
        <v>94.845853000000005</v>
      </c>
      <c r="K243" s="149">
        <v>2.2586231087168462</v>
      </c>
      <c r="L243" s="149">
        <v>7.1418137156511348</v>
      </c>
      <c r="M243" s="150">
        <v>10.819229571176407</v>
      </c>
      <c r="N243" s="151">
        <v>5.0994704599730358</v>
      </c>
      <c r="O243" s="151">
        <v>35.245954574432574</v>
      </c>
      <c r="P243" s="152">
        <v>74.182196064104261</v>
      </c>
      <c r="Q243" s="150">
        <f t="shared" si="987"/>
        <v>-52.86660268713981</v>
      </c>
      <c r="R243" s="151">
        <f t="shared" si="988"/>
        <v>591.16891353889594</v>
      </c>
      <c r="S243" s="152">
        <f t="shared" si="989"/>
        <v>110.4701006393399</v>
      </c>
      <c r="T243" s="150">
        <f t="shared" si="990"/>
        <v>386.29501150408004</v>
      </c>
      <c r="U243" s="151">
        <f t="shared" si="991"/>
        <v>55.890102106327006</v>
      </c>
      <c r="V243" s="152">
        <f t="shared" si="992"/>
        <v>26.554889239160815</v>
      </c>
      <c r="W243" s="150">
        <v>7.5463597730217975</v>
      </c>
      <c r="X243" s="151">
        <v>6.7156140621549296</v>
      </c>
      <c r="Y243" s="152">
        <v>5.4035129649052109</v>
      </c>
      <c r="Z243" s="150">
        <f t="shared" si="993"/>
        <v>72.813858127159037</v>
      </c>
      <c r="AA243" s="151">
        <f t="shared" si="994"/>
        <v>29.801008508826264</v>
      </c>
      <c r="AB243" s="152">
        <f t="shared" si="995"/>
        <v>16.637377175838722</v>
      </c>
      <c r="AC243" s="150">
        <v>1.9610900534964473</v>
      </c>
      <c r="AD243" s="151">
        <v>12.715653749748245</v>
      </c>
      <c r="AE243" s="152">
        <v>22.551534137644801</v>
      </c>
      <c r="AF243" s="149">
        <v>0.1522853360578017</v>
      </c>
      <c r="AG243" s="153">
        <v>-2.0827140000000002</v>
      </c>
      <c r="AH243" s="154">
        <v>41.677729999999997</v>
      </c>
      <c r="AI243" s="154">
        <v>194.35919999999999</v>
      </c>
      <c r="AJ243" s="155">
        <v>105.3436</v>
      </c>
      <c r="AK243" s="92">
        <v>189.04675419960003</v>
      </c>
      <c r="AL243" s="92">
        <v>12664.379999999997</v>
      </c>
      <c r="AM243" s="92">
        <v>-1339.3445519138368</v>
      </c>
      <c r="AN243" s="92">
        <v>699.24454581358987</v>
      </c>
      <c r="AO243" s="92">
        <v>2770.2300000000032</v>
      </c>
      <c r="AP243" s="92">
        <v>6298.6932000000015</v>
      </c>
      <c r="AQ243" s="92">
        <v>11404.802376</v>
      </c>
      <c r="AR243" s="150">
        <v>31.780157602079882</v>
      </c>
      <c r="AS243" s="151">
        <v>52.521307126597613</v>
      </c>
      <c r="AT243" s="262">
        <v>11.039008077562151</v>
      </c>
      <c r="AU243" s="150">
        <v>1.995656324771145</v>
      </c>
      <c r="AV243" s="151">
        <v>3.1220771912978496</v>
      </c>
      <c r="AW243" s="262">
        <v>0.86923545824444037</v>
      </c>
      <c r="AX243" s="149" t="s">
        <v>1203</v>
      </c>
    </row>
    <row r="244" spans="2:50" ht="12.75">
      <c r="B244" s="96" t="s">
        <v>105</v>
      </c>
      <c r="C244" s="97"/>
      <c r="D244" s="98"/>
      <c r="E244" s="156"/>
      <c r="F244" s="156"/>
      <c r="G244" s="156"/>
      <c r="H244" s="156"/>
      <c r="I244" s="156"/>
      <c r="J244" s="156"/>
      <c r="K244" s="157"/>
      <c r="L244" s="157"/>
      <c r="M244" s="158"/>
      <c r="N244" s="159"/>
      <c r="O244" s="159"/>
      <c r="P244" s="160"/>
      <c r="Q244" s="158"/>
      <c r="R244" s="159"/>
      <c r="S244" s="160"/>
      <c r="T244" s="158"/>
      <c r="U244" s="159"/>
      <c r="V244" s="160"/>
      <c r="W244" s="158"/>
      <c r="X244" s="159"/>
      <c r="Y244" s="160"/>
      <c r="Z244" s="158"/>
      <c r="AA244" s="159"/>
      <c r="AB244" s="160"/>
      <c r="AC244" s="158"/>
      <c r="AD244" s="159"/>
      <c r="AE244" s="160"/>
      <c r="AF244" s="157"/>
      <c r="AG244" s="161"/>
      <c r="AH244" s="162"/>
      <c r="AI244" s="162"/>
      <c r="AJ244" s="163"/>
      <c r="AK244" s="61"/>
      <c r="AL244" s="61"/>
      <c r="AM244" s="61"/>
      <c r="AN244" s="61"/>
      <c r="AO244" s="61"/>
      <c r="AP244" s="61"/>
      <c r="AQ244" s="61"/>
      <c r="AR244" s="161"/>
      <c r="AS244" s="162"/>
      <c r="AT244" s="268"/>
      <c r="AU244" s="161"/>
      <c r="AV244" s="162"/>
      <c r="AW244" s="268"/>
      <c r="AX244" s="157"/>
    </row>
    <row r="245" spans="2:50" ht="12.75">
      <c r="B245" s="104" t="s">
        <v>1389</v>
      </c>
      <c r="C245" s="105" t="s">
        <v>287</v>
      </c>
      <c r="D245" s="253" t="s">
        <v>548</v>
      </c>
      <c r="E245" s="148">
        <v>352.15</v>
      </c>
      <c r="F245" s="148">
        <v>340</v>
      </c>
      <c r="G245" s="148">
        <f t="shared" si="902"/>
        <v>-3.4502342751668351</v>
      </c>
      <c r="H245" s="148">
        <v>364.5</v>
      </c>
      <c r="I245" s="148">
        <f t="shared" ref="I245:I247" si="1062">IFERROR((E245/H245*100-100),"NA")</f>
        <v>-3.3882030178326517</v>
      </c>
      <c r="J245" s="148">
        <v>1015.01</v>
      </c>
      <c r="K245" s="149">
        <v>4.1473526881720426</v>
      </c>
      <c r="L245" s="149">
        <v>22.031702939068097</v>
      </c>
      <c r="M245" s="150">
        <v>-0.69889016536851789</v>
      </c>
      <c r="N245" s="151">
        <v>-7.3758879222864628</v>
      </c>
      <c r="O245" s="151">
        <v>-6.7989732717415743</v>
      </c>
      <c r="P245" s="152">
        <v>-6.3664340764119736</v>
      </c>
      <c r="Q245" s="150" t="str">
        <f t="shared" ref="Q245:Q247" si="1063">IF(AND(M245&lt;0,N245&gt;0),"LP",IF(AND(M245&gt;0,N245&lt;0),"PL",IF(OR(M245&lt;0,N245&lt;0),"Loss",IF(ISERROR((+N245/M245-1)*100),"NA",(+N245/M245-1)*100))))</f>
        <v>Loss</v>
      </c>
      <c r="R245" s="151" t="str">
        <f t="shared" ref="R245:R247" si="1064">IF(AND(N245&lt;0,O245&gt;0),"LP",IF(AND(N245&gt;0,O245&lt;0),"PL",IF(OR(N245&lt;0,O245&lt;0),"Loss",IF(ISERROR((+O245/N245-1)*100),"NA",(+O245/N245-1)*100))))</f>
        <v>Loss</v>
      </c>
      <c r="S245" s="152" t="str">
        <f t="shared" ref="S245:S247" si="1065">IF(AND(O245&lt;0,P245&gt;0),"LP",IF(AND(O245&gt;0,P245&lt;0),"PL",IF(OR(O245&lt;0,P245&lt;0),"Loss",IF(ISERROR((+P245/O245-1)*100),"NA",(+P245/O245-1)*100))))</f>
        <v>Loss</v>
      </c>
      <c r="T245" s="150" t="str">
        <f t="shared" si="907"/>
        <v>NM</v>
      </c>
      <c r="U245" s="151" t="str">
        <f t="shared" si="908"/>
        <v>NM</v>
      </c>
      <c r="V245" s="152" t="str">
        <f t="shared" si="909"/>
        <v>NM</v>
      </c>
      <c r="W245" s="150">
        <v>7.5711716666560758</v>
      </c>
      <c r="X245" s="151">
        <v>8.8673773618180345</v>
      </c>
      <c r="Y245" s="152">
        <v>10.560313406282024</v>
      </c>
      <c r="Z245" s="150">
        <f t="shared" si="910"/>
        <v>30.085399384556034</v>
      </c>
      <c r="AA245" s="151">
        <f t="shared" si="911"/>
        <v>25.062676751239707</v>
      </c>
      <c r="AB245" s="152">
        <f t="shared" si="912"/>
        <v>21.001157049414974</v>
      </c>
      <c r="AC245" s="150">
        <v>-18.56102818764321</v>
      </c>
      <c r="AD245" s="151">
        <v>-15.770317598186187</v>
      </c>
      <c r="AE245" s="152">
        <v>-17.428072792302864</v>
      </c>
      <c r="AF245" s="149">
        <v>0</v>
      </c>
      <c r="AG245" s="153">
        <v>10.44378</v>
      </c>
      <c r="AH245" s="154">
        <v>71.948239999999998</v>
      </c>
      <c r="AI245" s="154">
        <v>63.334870000000002</v>
      </c>
      <c r="AJ245" s="155">
        <v>57.491050000000001</v>
      </c>
      <c r="AK245" s="92">
        <v>347.13342</v>
      </c>
      <c r="AL245" s="92">
        <v>89890.1</v>
      </c>
      <c r="AM245" s="92">
        <v>91890.693674418362</v>
      </c>
      <c r="AN245" s="92">
        <v>96880.654753969866</v>
      </c>
      <c r="AO245" s="92">
        <v>14526.10000000002</v>
      </c>
      <c r="AP245" s="92">
        <v>17517.048080377223</v>
      </c>
      <c r="AQ245" s="92">
        <v>21142.36247599218</v>
      </c>
      <c r="AR245" s="150">
        <v>96.552949119434473</v>
      </c>
      <c r="AS245" s="151">
        <v>144.18059976684034</v>
      </c>
      <c r="AT245" s="262">
        <v>48.925298472028601</v>
      </c>
      <c r="AU245" s="150">
        <v>8.2921566130787632</v>
      </c>
      <c r="AV245" s="151">
        <v>10.998639758478754</v>
      </c>
      <c r="AW245" s="262">
        <v>5.585673467678772</v>
      </c>
      <c r="AX245" s="149" t="s">
        <v>1204</v>
      </c>
    </row>
    <row r="246" spans="2:50" ht="12.75">
      <c r="B246" s="104" t="s">
        <v>1390</v>
      </c>
      <c r="C246" s="105" t="s">
        <v>286</v>
      </c>
      <c r="D246" s="253" t="s">
        <v>503</v>
      </c>
      <c r="E246" s="148">
        <v>5102</v>
      </c>
      <c r="F246" s="148">
        <v>5500</v>
      </c>
      <c r="G246" s="148">
        <f t="shared" si="902"/>
        <v>7.800862406899256</v>
      </c>
      <c r="H246" s="148">
        <v>5484</v>
      </c>
      <c r="I246" s="148">
        <f t="shared" si="1062"/>
        <v>-6.9657184536834507</v>
      </c>
      <c r="J246" s="148">
        <v>647.77</v>
      </c>
      <c r="K246" s="149">
        <v>40.23797099761051</v>
      </c>
      <c r="L246" s="149">
        <v>30.156093954599758</v>
      </c>
      <c r="M246" s="150">
        <v>36.688057260975519</v>
      </c>
      <c r="N246" s="151">
        <v>38.975919352112228</v>
      </c>
      <c r="O246" s="151">
        <v>49.848929162505442</v>
      </c>
      <c r="P246" s="152">
        <v>66.419170406804042</v>
      </c>
      <c r="Q246" s="150">
        <f t="shared" si="1063"/>
        <v>6.2359859364106152</v>
      </c>
      <c r="R246" s="151">
        <f t="shared" si="1064"/>
        <v>27.896737244772574</v>
      </c>
      <c r="S246" s="152">
        <f t="shared" si="1065"/>
        <v>33.240917152463403</v>
      </c>
      <c r="T246" s="150">
        <f t="shared" si="907"/>
        <v>130.90133818032714</v>
      </c>
      <c r="U246" s="151">
        <f t="shared" si="908"/>
        <v>102.34923970718992</v>
      </c>
      <c r="V246" s="152">
        <f t="shared" si="909"/>
        <v>76.81517201662227</v>
      </c>
      <c r="W246" s="150">
        <v>17.756211472781324</v>
      </c>
      <c r="X246" s="151">
        <v>15.131159547422021</v>
      </c>
      <c r="Y246" s="152">
        <v>12.64109838505725</v>
      </c>
      <c r="Z246" s="150">
        <f t="shared" si="910"/>
        <v>82.031475188728464</v>
      </c>
      <c r="AA246" s="151">
        <f t="shared" si="911"/>
        <v>64.415485842113839</v>
      </c>
      <c r="AB246" s="152">
        <f t="shared" si="912"/>
        <v>48.947331387529054</v>
      </c>
      <c r="AC246" s="150">
        <v>14.586163307887043</v>
      </c>
      <c r="AD246" s="151">
        <v>15.963890356250616</v>
      </c>
      <c r="AE246" s="152">
        <v>17.932003716937082</v>
      </c>
      <c r="AF246" s="149">
        <v>0</v>
      </c>
      <c r="AG246" s="153">
        <v>4.3215139999999996</v>
      </c>
      <c r="AH246" s="154">
        <v>15.45599</v>
      </c>
      <c r="AI246" s="154">
        <v>40.110950000000003</v>
      </c>
      <c r="AJ246" s="155">
        <v>25.087340000000001</v>
      </c>
      <c r="AK246" s="92">
        <v>3367.9181724999999</v>
      </c>
      <c r="AL246" s="92">
        <v>-1526.8999999999987</v>
      </c>
      <c r="AM246" s="92">
        <v>-2528.8477263919522</v>
      </c>
      <c r="AN246" s="92">
        <v>-16941.143034301225</v>
      </c>
      <c r="AO246" s="92">
        <v>41037.799999999988</v>
      </c>
      <c r="AP246" s="92">
        <v>52245.03519266122</v>
      </c>
      <c r="AQ246" s="92">
        <v>68460.872829513857</v>
      </c>
      <c r="AR246" s="150">
        <v>98.605031016360627</v>
      </c>
      <c r="AS246" s="151">
        <v>121.14052074523002</v>
      </c>
      <c r="AT246" s="262">
        <v>76.069541287491234</v>
      </c>
      <c r="AU246" s="150">
        <v>12.829271225738623</v>
      </c>
      <c r="AV246" s="151">
        <v>15.572976173745003</v>
      </c>
      <c r="AW246" s="262">
        <v>10.085566277732243</v>
      </c>
      <c r="AX246" s="149" t="s">
        <v>1205</v>
      </c>
    </row>
    <row r="247" spans="2:50" ht="12.75">
      <c r="B247" s="104" t="s">
        <v>1392</v>
      </c>
      <c r="C247" s="105" t="s">
        <v>287</v>
      </c>
      <c r="D247" s="253" t="s">
        <v>667</v>
      </c>
      <c r="E247" s="148">
        <v>1452.45</v>
      </c>
      <c r="F247" s="148">
        <v>1400</v>
      </c>
      <c r="G247" s="148">
        <f t="shared" si="902"/>
        <v>-3.6111397982718927</v>
      </c>
      <c r="H247" s="148">
        <v>1724.35</v>
      </c>
      <c r="I247" s="148">
        <f t="shared" si="1062"/>
        <v>-15.768260503958004</v>
      </c>
      <c r="J247" s="148">
        <v>128.52799999999999</v>
      </c>
      <c r="K247" s="149">
        <v>2.188738169653524</v>
      </c>
      <c r="L247" s="149">
        <v>7.5784470011947427</v>
      </c>
      <c r="M247" s="150">
        <v>25.106143079315721</v>
      </c>
      <c r="N247" s="151">
        <v>22.770490937309301</v>
      </c>
      <c r="O247" s="151">
        <v>27.584393891752036</v>
      </c>
      <c r="P247" s="152">
        <v>34.918006084510772</v>
      </c>
      <c r="Q247" s="150">
        <f t="shared" si="1063"/>
        <v>-9.3031101377363807</v>
      </c>
      <c r="R247" s="151">
        <f t="shared" si="1064"/>
        <v>21.140971302270817</v>
      </c>
      <c r="S247" s="152">
        <f t="shared" si="1065"/>
        <v>26.586091474540407</v>
      </c>
      <c r="T247" s="150">
        <f t="shared" si="907"/>
        <v>63.786503505735581</v>
      </c>
      <c r="U247" s="151">
        <f t="shared" si="908"/>
        <v>52.654773046664431</v>
      </c>
      <c r="V247" s="152">
        <f t="shared" si="909"/>
        <v>41.596017724628616</v>
      </c>
      <c r="W247" s="150">
        <v>12.226167360777737</v>
      </c>
      <c r="X247" s="151">
        <v>9.473296930642805</v>
      </c>
      <c r="Y247" s="152">
        <v>7.7160116539181631</v>
      </c>
      <c r="Z247" s="150">
        <f t="shared" si="910"/>
        <v>24.28983301925566</v>
      </c>
      <c r="AA247" s="151">
        <f t="shared" si="911"/>
        <v>21.766621874946928</v>
      </c>
      <c r="AB247" s="152">
        <f t="shared" si="912"/>
        <v>17.725183947912544</v>
      </c>
      <c r="AC247" s="150">
        <v>19.74066688087348</v>
      </c>
      <c r="AD247" s="151">
        <v>20.27377977549359</v>
      </c>
      <c r="AE247" s="152">
        <v>20.446258999655083</v>
      </c>
      <c r="AF247" s="149">
        <v>0.82619023030052663</v>
      </c>
      <c r="AG247" s="153">
        <v>0.7211921</v>
      </c>
      <c r="AH247" s="154">
        <v>6.2975680000000001</v>
      </c>
      <c r="AI247" s="154">
        <v>-9.6482250000000001</v>
      </c>
      <c r="AJ247" s="155">
        <v>-12.034039999999999</v>
      </c>
      <c r="AK247" s="92">
        <v>183.19738479999998</v>
      </c>
      <c r="AL247" s="92">
        <v>7696.1699999999983</v>
      </c>
      <c r="AM247" s="92">
        <v>4259.3886685608431</v>
      </c>
      <c r="AN247" s="92">
        <v>974.91854337539326</v>
      </c>
      <c r="AO247" s="92">
        <v>7858.989999999998</v>
      </c>
      <c r="AP247" s="92">
        <v>8612.1206379902651</v>
      </c>
      <c r="AQ247" s="92">
        <v>10390.43114500738</v>
      </c>
      <c r="AR247" s="150">
        <v>50.231848213101792</v>
      </c>
      <c r="AS247" s="151">
        <v>68.09508543319707</v>
      </c>
      <c r="AT247" s="262">
        <v>32.368610993006513</v>
      </c>
      <c r="AU247" s="150">
        <v>9.2194977074278501</v>
      </c>
      <c r="AV247" s="151">
        <v>12.97937886974332</v>
      </c>
      <c r="AW247" s="262">
        <v>5.4596165451123806</v>
      </c>
      <c r="AX247" s="149" t="s">
        <v>1206</v>
      </c>
    </row>
    <row r="248" spans="2:50" ht="12.75">
      <c r="B248" s="104" t="s">
        <v>1391</v>
      </c>
      <c r="C248" s="105" t="s">
        <v>287</v>
      </c>
      <c r="D248" s="253" t="s">
        <v>628</v>
      </c>
      <c r="E248" s="148">
        <v>638.79999999999995</v>
      </c>
      <c r="F248" s="148">
        <v>625</v>
      </c>
      <c r="G248" s="148">
        <f t="shared" ref="G248:G261" si="1066">IF(IFERROR(((IF(F248&lt;0,"-",F248))/E248*100-100),"-")=-100,"-",(IFERROR(((IF(F248&lt;0,"-",F248))/E248*100-100),"-")))</f>
        <v>-2.1603005635566603</v>
      </c>
      <c r="H248" s="148">
        <v>791.1</v>
      </c>
      <c r="I248" s="148">
        <f t="shared" ref="I248:I261" si="1067">IFERROR((E248/H248*100-100),"NA")</f>
        <v>-19.251674883074216</v>
      </c>
      <c r="J248" s="148">
        <v>38.980000000000004</v>
      </c>
      <c r="K248" s="149">
        <v>0.29893980884109922</v>
      </c>
      <c r="L248" s="149">
        <v>1.1085062246117083</v>
      </c>
      <c r="M248" s="150">
        <v>3.9312467932273054</v>
      </c>
      <c r="N248" s="151">
        <v>-2.8601044226044086</v>
      </c>
      <c r="O248" s="151">
        <v>-0.69122383954956035</v>
      </c>
      <c r="P248" s="152">
        <v>1.7064986739314711</v>
      </c>
      <c r="Q248" s="150" t="str">
        <f t="shared" ref="Q248:Q261" si="1068">IF(AND(M248&lt;0,N248&gt;0),"LP",IF(AND(M248&gt;0,N248&lt;0),"PL",IF(OR(M248&lt;0,N248&lt;0),"Loss",IF(ISERROR((+N248/M248-1)*100),"NA",(+N248/M248-1)*100))))</f>
        <v>PL</v>
      </c>
      <c r="R248" s="151" t="str">
        <f t="shared" ref="R248:R261" si="1069">IF(AND(N248&lt;0,O248&gt;0),"LP",IF(AND(N248&gt;0,O248&lt;0),"PL",IF(OR(N248&lt;0,O248&lt;0),"Loss",IF(ISERROR((+O248/N248-1)*100),"NA",(+O248/N248-1)*100))))</f>
        <v>Loss</v>
      </c>
      <c r="S248" s="152" t="str">
        <f t="shared" ref="S248:S261" si="1070">IF(AND(O248&lt;0,P248&gt;0),"LP",IF(AND(O248&gt;0,P248&lt;0),"PL",IF(OR(O248&lt;0,P248&lt;0),"Loss",IF(ISERROR((+P248/O248-1)*100),"NA",(+P248/O248-1)*100))))</f>
        <v>LP</v>
      </c>
      <c r="T248" s="150" t="str">
        <f t="shared" ref="T248:T261" si="1071">IFERROR((IF(($E248/N248)&lt;0,"NM",($E248/N248))),"NA")</f>
        <v>NM</v>
      </c>
      <c r="U248" s="151" t="str">
        <f t="shared" ref="U248:U261" si="1072">IFERROR((IF(($E248/O248)&lt;0,"NM",($E248/O248))),"NA")</f>
        <v>NM</v>
      </c>
      <c r="V248" s="152">
        <f t="shared" ref="V248:V261" si="1073">IFERROR((IF(($E248/P248)&lt;0,"NM",($E248/P248))),"NA")</f>
        <v>374.3337218823134</v>
      </c>
      <c r="W248" s="150">
        <v>6.3512307433928274</v>
      </c>
      <c r="X248" s="151">
        <v>6.3951813176541661</v>
      </c>
      <c r="Y248" s="152">
        <v>6.2877601480452157</v>
      </c>
      <c r="Z248" s="150">
        <f t="shared" ref="Z248:Z261" si="1074">IFERROR((IF(((($AK248*1000)+AL248)/AO248)&lt;0,"NM",(($AK248*1000)+AL248)/AO248)),"NA")</f>
        <v>11.810529342175339</v>
      </c>
      <c r="AA248" s="151">
        <f t="shared" ref="AA248:AA261" si="1075">IFERROR((IF(((($AK248*1000)+AM248)/AP248)&lt;0,"NM",(($AK248*1000)+AM248)/AP248)),"NA")</f>
        <v>9.8828688074216231</v>
      </c>
      <c r="AB248" s="152">
        <f t="shared" ref="AB248:AB261" si="1076">IFERROR((IF(((($AK248*1000)+AN248)/AQ248)&lt;0,"NM",(($AK248*1000)+AN248)/AQ248)),"NA")</f>
        <v>8.2476989696177441</v>
      </c>
      <c r="AC248" s="150">
        <v>-2.8436416935126663</v>
      </c>
      <c r="AD248" s="151">
        <v>-0.69200090560496708</v>
      </c>
      <c r="AE248" s="152">
        <v>1.6797204687912199</v>
      </c>
      <c r="AF248" s="149">
        <v>0</v>
      </c>
      <c r="AG248" s="153">
        <v>17.329409999999999</v>
      </c>
      <c r="AH248" s="154">
        <v>27.061160000000001</v>
      </c>
      <c r="AI248" s="154">
        <v>-16.768730000000001</v>
      </c>
      <c r="AJ248" s="155">
        <v>-4.3712569999999999</v>
      </c>
      <c r="AK248" s="92">
        <v>25.021262000000004</v>
      </c>
      <c r="AL248" s="92">
        <v>37.019999999999982</v>
      </c>
      <c r="AM248" s="92">
        <v>-749.50595635925242</v>
      </c>
      <c r="AN248" s="92">
        <v>-1333.4294867504088</v>
      </c>
      <c r="AO248" s="92">
        <v>2121.6900000000005</v>
      </c>
      <c r="AP248" s="92">
        <v>2455.9423499999994</v>
      </c>
      <c r="AQ248" s="92">
        <v>2872.0534782500008</v>
      </c>
      <c r="AR248" s="150" t="s">
        <v>311</v>
      </c>
      <c r="AS248" s="151" t="s">
        <v>311</v>
      </c>
      <c r="AT248" s="262" t="s">
        <v>311</v>
      </c>
      <c r="AU248" s="150" t="s">
        <v>311</v>
      </c>
      <c r="AV248" s="151" t="s">
        <v>311</v>
      </c>
      <c r="AW248" s="262" t="s">
        <v>311</v>
      </c>
      <c r="AX248" s="149" t="s">
        <v>1207</v>
      </c>
    </row>
    <row r="249" spans="2:50" ht="12.75">
      <c r="B249" s="104" t="s">
        <v>1393</v>
      </c>
      <c r="C249" s="105" t="s">
        <v>286</v>
      </c>
      <c r="D249" s="253" t="s">
        <v>668</v>
      </c>
      <c r="E249" s="148">
        <v>352.3</v>
      </c>
      <c r="F249" s="148">
        <v>400</v>
      </c>
      <c r="G249" s="148">
        <f t="shared" ref="G249" si="1077">IF(IFERROR(((IF(F249&lt;0,"-",F249))/E249*100-100),"-")=-100,"-",(IFERROR(((IF(F249&lt;0,"-",F249))/E249*100-100),"-")))</f>
        <v>13.539596934430875</v>
      </c>
      <c r="H249" s="148">
        <v>371.15</v>
      </c>
      <c r="I249" s="148">
        <f t="shared" ref="I249" si="1078">IFERROR((E249/H249*100-100),"NA")</f>
        <v>-5.0788091068301213</v>
      </c>
      <c r="J249" s="148">
        <v>306.26728110599078</v>
      </c>
      <c r="K249" s="149">
        <v>1.3086797262551684</v>
      </c>
      <c r="L249" s="149">
        <v>6.3910156989247309</v>
      </c>
      <c r="M249" s="150">
        <v>3.8234250677099029</v>
      </c>
      <c r="N249" s="151">
        <v>2.9203250075233202</v>
      </c>
      <c r="O249" s="151">
        <v>4.286564089420609</v>
      </c>
      <c r="P249" s="152">
        <v>5.5963036153238512</v>
      </c>
      <c r="Q249" s="150">
        <f t="shared" ref="Q249" si="1079">IF(AND(M249&lt;0,N249&gt;0),"LP",IF(AND(M249&gt;0,N249&lt;0),"PL",IF(OR(M249&lt;0,N249&lt;0),"Loss",IF(ISERROR((+N249/M249-1)*100),"NA",(+N249/M249-1)*100))))</f>
        <v>-23.620184630099416</v>
      </c>
      <c r="R249" s="151">
        <f t="shared" ref="R249" si="1080">IF(AND(N249&lt;0,O249&gt;0),"LP",IF(AND(N249&gt;0,O249&lt;0),"PL",IF(OR(N249&lt;0,O249&lt;0),"Loss",IF(ISERROR((+O249/N249-1)*100),"NA",(+O249/N249-1)*100))))</f>
        <v>46.783802432181119</v>
      </c>
      <c r="S249" s="152">
        <f t="shared" ref="S249" si="1081">IF(AND(O249&lt;0,P249&gt;0),"LP",IF(AND(O249&gt;0,P249&lt;0),"PL",IF(OR(O249&lt;0,P249&lt;0),"Loss",IF(ISERROR((+P249/O249-1)*100),"NA",(+P249/O249-1)*100))))</f>
        <v>30.55453035534277</v>
      </c>
      <c r="T249" s="150">
        <f t="shared" ref="T249" si="1082">IFERROR((IF(($E249/N249)&lt;0,"NM",($E249/N249))),"NA")</f>
        <v>120.63725752866797</v>
      </c>
      <c r="U249" s="151">
        <f t="shared" ref="U249" si="1083">IFERROR((IF(($E249/O249)&lt;0,"NM",($E249/O249))),"NA")</f>
        <v>82.18703666871302</v>
      </c>
      <c r="V249" s="152">
        <f t="shared" ref="V249" si="1084">IFERROR((IF(($E249/P249)&lt;0,"NM",($E249/P249))),"NA")</f>
        <v>62.952267106332265</v>
      </c>
      <c r="W249" s="150">
        <v>16.557401579602946</v>
      </c>
      <c r="X249" s="151">
        <v>13.781067520373906</v>
      </c>
      <c r="Y249" s="152">
        <v>11.306030785361404</v>
      </c>
      <c r="Z249" s="150">
        <f t="shared" ref="Z249" si="1085">IFERROR((IF(((($AK249*1000)+AL249)/AO249)&lt;0,"NM",(($AK249*1000)+AL249)/AO249)),"NA")</f>
        <v>52.687852508329051</v>
      </c>
      <c r="AA249" s="151">
        <f t="shared" ref="AA249" si="1086">IFERROR((IF(((($AK249*1000)+AM249)/AP249)&lt;0,"NM",(($AK249*1000)+AM249)/AP249)),"NA")</f>
        <v>43.555365365523116</v>
      </c>
      <c r="AB249" s="152">
        <f t="shared" ref="AB249" si="1087">IFERROR((IF(((($AK249*1000)+AN249)/AQ249)&lt;0,"NM",(($AK249*1000)+AN249)/AQ249)),"NA")</f>
        <v>33.787587383793564</v>
      </c>
      <c r="AC249" s="150">
        <v>13.724948592824468</v>
      </c>
      <c r="AD249" s="151">
        <v>16.767933337131851</v>
      </c>
      <c r="AE249" s="152">
        <v>17.959688038342549</v>
      </c>
      <c r="AF249" s="149">
        <v>0</v>
      </c>
      <c r="AG249" s="153">
        <v>19.12088</v>
      </c>
      <c r="AH249" s="154">
        <v>61.791040000000002</v>
      </c>
      <c r="AI249" s="154">
        <v>20.754069999999999</v>
      </c>
      <c r="AJ249" s="155">
        <v>25.843900000000001</v>
      </c>
      <c r="AK249" s="92">
        <v>109.5364930875576</v>
      </c>
      <c r="AL249" s="92">
        <v>1529.5000000000002</v>
      </c>
      <c r="AM249" s="92">
        <v>1278.1667866949583</v>
      </c>
      <c r="AN249" s="92">
        <v>382.69203615317269</v>
      </c>
      <c r="AO249" s="92">
        <v>2107.9999999999991</v>
      </c>
      <c r="AP249" s="92">
        <v>2544.2252394000006</v>
      </c>
      <c r="AQ249" s="92">
        <v>3253.2416083793605</v>
      </c>
      <c r="AR249" s="150" t="s">
        <v>311</v>
      </c>
      <c r="AS249" s="151" t="s">
        <v>311</v>
      </c>
      <c r="AT249" s="262" t="s">
        <v>311</v>
      </c>
      <c r="AU249" s="150" t="s">
        <v>311</v>
      </c>
      <c r="AV249" s="151" t="s">
        <v>311</v>
      </c>
      <c r="AW249" s="262" t="s">
        <v>311</v>
      </c>
      <c r="AX249" s="149" t="s">
        <v>1208</v>
      </c>
    </row>
    <row r="250" spans="2:50" ht="12.75">
      <c r="B250" s="104" t="s">
        <v>1394</v>
      </c>
      <c r="C250" s="105" t="s">
        <v>286</v>
      </c>
      <c r="D250" s="253" t="s">
        <v>629</v>
      </c>
      <c r="E250" s="148">
        <v>195.5</v>
      </c>
      <c r="F250" s="148">
        <v>210</v>
      </c>
      <c r="G250" s="148">
        <f t="shared" ref="G250" si="1088">IF(IFERROR(((IF(F250&lt;0,"-",F250))/E250*100-100),"-")=-100,"-",(IFERROR(((IF(F250&lt;0,"-",F250))/E250*100-100),"-")))</f>
        <v>7.4168797953964258</v>
      </c>
      <c r="H250" s="148">
        <v>222.9</v>
      </c>
      <c r="I250" s="148">
        <f t="shared" ref="I250" si="1089">IFERROR((E250/H250*100-100),"NA")</f>
        <v>-12.292507851054296</v>
      </c>
      <c r="J250" s="148">
        <v>1205.8599999999999</v>
      </c>
      <c r="K250" s="149">
        <v>2.9181235722819592</v>
      </c>
      <c r="L250" s="149">
        <v>8.2368882676224615</v>
      </c>
      <c r="M250" s="150">
        <v>2.2989020382419323</v>
      </c>
      <c r="N250" s="151">
        <v>0.77045220838239936</v>
      </c>
      <c r="O250" s="151">
        <v>0.98448649145623257</v>
      </c>
      <c r="P250" s="152">
        <v>2.084459647312455</v>
      </c>
      <c r="Q250" s="150">
        <f t="shared" ref="Q250" si="1090">IF(AND(M250&lt;0,N250&gt;0),"LP",IF(AND(M250&gt;0,N250&lt;0),"PL",IF(OR(M250&lt;0,N250&lt;0),"Loss",IF(ISERROR((+N250/M250-1)*100),"NA",(+N250/M250-1)*100))))</f>
        <v>-66.486079199286081</v>
      </c>
      <c r="R250" s="151">
        <f t="shared" ref="R250" si="1091">IF(AND(N250&lt;0,O250&gt;0),"LP",IF(AND(N250&gt;0,O250&lt;0),"PL",IF(OR(N250&lt;0,O250&lt;0),"Loss",IF(ISERROR((+O250/N250-1)*100),"NA",(+O250/N250-1)*100))))</f>
        <v>27.780345197946566</v>
      </c>
      <c r="S250" s="152">
        <f t="shared" ref="S250" si="1092">IF(AND(O250&lt;0,P250&gt;0),"LP",IF(AND(O250&gt;0,P250&lt;0),"PL",IF(OR(O250&lt;0,P250&lt;0),"Loss",IF(ISERROR((+P250/O250-1)*100),"NA",(+P250/O250-1)*100))))</f>
        <v>111.730649978667</v>
      </c>
      <c r="T250" s="150">
        <f t="shared" ref="T250" si="1093">IFERROR((IF(($E250/N250)&lt;0,"NM",($E250/N250))),"NA")</f>
        <v>253.74708239263984</v>
      </c>
      <c r="U250" s="151">
        <f t="shared" ref="U250" si="1094">IFERROR((IF(($E250/O250)&lt;0,"NM",($E250/O250))),"NA")</f>
        <v>198.58068312427562</v>
      </c>
      <c r="V250" s="152">
        <f t="shared" ref="V250" si="1095">IFERROR((IF(($E250/P250)&lt;0,"NM",($E250/P250))),"NA")</f>
        <v>93.789294627057401</v>
      </c>
      <c r="W250" s="150">
        <v>22.329408209986518</v>
      </c>
      <c r="X250" s="151">
        <v>31.894923552725412</v>
      </c>
      <c r="Y250" s="152">
        <v>32.365686351039599</v>
      </c>
      <c r="Z250" s="150">
        <f t="shared" ref="Z250" si="1096">IFERROR((IF(((($AK250*1000)+AL250)/AO250)&lt;0,"NM",(($AK250*1000)+AL250)/AO250)),"NA")</f>
        <v>41.576208148236717</v>
      </c>
      <c r="AA250" s="151">
        <f t="shared" ref="AA250" si="1097">IFERROR((IF(((($AK250*1000)+AM250)/AP250)&lt;0,"NM",(($AK250*1000)+AM250)/AP250)),"NA")</f>
        <v>30.424293011359033</v>
      </c>
      <c r="AB250" s="152">
        <f t="shared" ref="AB250" si="1098">IFERROR((IF(((($AK250*1000)+AN250)/AQ250)&lt;0,"NM",(($AK250*1000)+AN250)/AQ250)),"NA")</f>
        <v>25.938700945732077</v>
      </c>
      <c r="AC250" s="150">
        <v>9.1708540853428921</v>
      </c>
      <c r="AD250" s="151">
        <v>13.228102926111301</v>
      </c>
      <c r="AE250" s="152">
        <v>34.256127752865225</v>
      </c>
      <c r="AF250" s="149">
        <v>0</v>
      </c>
      <c r="AG250" s="153">
        <v>19.645050000000001</v>
      </c>
      <c r="AH250" s="154">
        <v>28.787880000000001</v>
      </c>
      <c r="AI250" s="154">
        <v>-6.2574940000000003</v>
      </c>
      <c r="AJ250" s="155">
        <v>1.059707</v>
      </c>
      <c r="AK250" s="92">
        <v>244.24694299999999</v>
      </c>
      <c r="AL250" s="92">
        <v>26980.44</v>
      </c>
      <c r="AM250" s="92">
        <v>29225.446084297138</v>
      </c>
      <c r="AN250" s="92">
        <v>30139.810712399125</v>
      </c>
      <c r="AO250" s="92">
        <v>6523.619999999999</v>
      </c>
      <c r="AP250" s="92">
        <v>8988.6193569788156</v>
      </c>
      <c r="AQ250" s="92">
        <v>10578.276617879215</v>
      </c>
      <c r="AR250" s="150" t="s">
        <v>311</v>
      </c>
      <c r="AS250" s="151" t="s">
        <v>311</v>
      </c>
      <c r="AT250" s="262" t="s">
        <v>311</v>
      </c>
      <c r="AU250" s="150" t="s">
        <v>311</v>
      </c>
      <c r="AV250" s="151" t="s">
        <v>311</v>
      </c>
      <c r="AW250" s="262" t="s">
        <v>311</v>
      </c>
      <c r="AX250" s="149" t="s">
        <v>1209</v>
      </c>
    </row>
    <row r="251" spans="2:50" ht="12.75">
      <c r="B251" s="104" t="s">
        <v>439</v>
      </c>
      <c r="C251" s="105" t="s">
        <v>287</v>
      </c>
      <c r="D251" s="253" t="s">
        <v>189</v>
      </c>
      <c r="E251" s="148">
        <v>688.25</v>
      </c>
      <c r="F251" s="148">
        <v>550</v>
      </c>
      <c r="G251" s="148">
        <f t="shared" si="1066"/>
        <v>-20.087177624409733</v>
      </c>
      <c r="H251" s="148">
        <v>715.15</v>
      </c>
      <c r="I251" s="148">
        <f t="shared" si="1067"/>
        <v>-3.7614486471369588</v>
      </c>
      <c r="J251" s="148">
        <v>659.84500000000003</v>
      </c>
      <c r="K251" s="149">
        <v>5.4222388410991638</v>
      </c>
      <c r="L251" s="149">
        <v>18.649883345280763</v>
      </c>
      <c r="M251" s="150">
        <v>5.8841978143714959</v>
      </c>
      <c r="N251" s="151">
        <v>3.9456714488032958</v>
      </c>
      <c r="O251" s="151">
        <v>5.5052650794714255</v>
      </c>
      <c r="P251" s="152">
        <v>8.3167470835705437</v>
      </c>
      <c r="Q251" s="150">
        <f t="shared" si="1068"/>
        <v>-32.944615846081284</v>
      </c>
      <c r="R251" s="151">
        <f t="shared" si="1069"/>
        <v>39.526697823285502</v>
      </c>
      <c r="S251" s="152">
        <f t="shared" si="1070"/>
        <v>51.068966952796679</v>
      </c>
      <c r="T251" s="150">
        <f t="shared" si="1071"/>
        <v>174.43165477164681</v>
      </c>
      <c r="U251" s="151">
        <f t="shared" si="1072"/>
        <v>125.01668676525938</v>
      </c>
      <c r="V251" s="152">
        <f t="shared" si="1073"/>
        <v>82.754710836357518</v>
      </c>
      <c r="W251" s="150">
        <v>20.92184345691275</v>
      </c>
      <c r="X251" s="151">
        <v>19.557522518611048</v>
      </c>
      <c r="Y251" s="152">
        <v>18.203518474199658</v>
      </c>
      <c r="Z251" s="150">
        <f t="shared" si="1074"/>
        <v>42.953545364628496</v>
      </c>
      <c r="AA251" s="151">
        <f t="shared" si="1075"/>
        <v>30.479751425778026</v>
      </c>
      <c r="AB251" s="152">
        <f t="shared" si="1076"/>
        <v>25.339627796464551</v>
      </c>
      <c r="AC251" s="150">
        <v>11.994292827355276</v>
      </c>
      <c r="AD251" s="151">
        <v>15.643929642235443</v>
      </c>
      <c r="AE251" s="152">
        <v>21.996957381913916</v>
      </c>
      <c r="AF251" s="149">
        <v>0.25426807119505995</v>
      </c>
      <c r="AG251" s="153">
        <v>24.637810000000002</v>
      </c>
      <c r="AH251" s="154">
        <v>51.31362</v>
      </c>
      <c r="AI251" s="154">
        <v>24.581410000000002</v>
      </c>
      <c r="AJ251" s="155">
        <v>21.97607</v>
      </c>
      <c r="AK251" s="92">
        <v>453.84139099999999</v>
      </c>
      <c r="AL251" s="92">
        <v>37323.380000000005</v>
      </c>
      <c r="AM251" s="92">
        <v>33986.003902761448</v>
      </c>
      <c r="AN251" s="92">
        <v>32201.980858534356</v>
      </c>
      <c r="AO251" s="92">
        <v>11434.789999999994</v>
      </c>
      <c r="AP251" s="92">
        <v>16004.966316430815</v>
      </c>
      <c r="AQ251" s="92">
        <v>19181.156714793906</v>
      </c>
      <c r="AR251" s="150">
        <v>71.882655295137141</v>
      </c>
      <c r="AS251" s="151">
        <v>104.12812165160693</v>
      </c>
      <c r="AT251" s="262">
        <v>39.637188938667357</v>
      </c>
      <c r="AU251" s="150">
        <v>12.738720742720444</v>
      </c>
      <c r="AV251" s="151">
        <v>18.767549252945557</v>
      </c>
      <c r="AW251" s="262">
        <v>6.7098922324953323</v>
      </c>
      <c r="AX251" s="149" t="s">
        <v>1210</v>
      </c>
    </row>
    <row r="252" spans="2:50" ht="12.75">
      <c r="B252" s="104" t="s">
        <v>755</v>
      </c>
      <c r="C252" s="105" t="s">
        <v>286</v>
      </c>
      <c r="D252" s="253" t="s">
        <v>752</v>
      </c>
      <c r="E252" s="148">
        <v>706.75</v>
      </c>
      <c r="F252" s="148">
        <v>650</v>
      </c>
      <c r="G252" s="148">
        <f t="shared" ref="G252" si="1099">IF(IFERROR(((IF(F252&lt;0,"-",F252))/E252*100-100),"-")=-100,"-",(IFERROR(((IF(F252&lt;0,"-",F252))/E252*100-100),"-")))</f>
        <v>-8.029713477184302</v>
      </c>
      <c r="H252" s="148">
        <v>786</v>
      </c>
      <c r="I252" s="148">
        <f t="shared" ref="I252" si="1100">IFERROR((E252/H252*100-100),"NA")</f>
        <v>-10.082697201017808</v>
      </c>
      <c r="J252" s="148">
        <v>1030.0530000000001</v>
      </c>
      <c r="K252" s="149">
        <v>8.814521639784946</v>
      </c>
      <c r="L252" s="149">
        <v>49.434715221027474</v>
      </c>
      <c r="M252" s="150">
        <v>4.4649266951923314</v>
      </c>
      <c r="N252" s="151">
        <v>5.7991773238852522</v>
      </c>
      <c r="O252" s="151">
        <v>8.4310052472170902</v>
      </c>
      <c r="P252" s="152">
        <v>11.304012014272205</v>
      </c>
      <c r="Q252" s="150">
        <f t="shared" ref="Q252" si="1101">IF(AND(M252&lt;0,N252&gt;0),"LP",IF(AND(M252&gt;0,N252&lt;0),"PL",IF(OR(M252&lt;0,N252&lt;0),"Loss",IF(ISERROR((+N252/M252-1)*100),"NA",(+N252/M252-1)*100))))</f>
        <v>29.882923500840299</v>
      </c>
      <c r="R252" s="151">
        <f t="shared" ref="R252" si="1102">IF(AND(N252&lt;0,O252&gt;0),"LP",IF(AND(N252&gt;0,O252&lt;0),"PL",IF(OR(N252&lt;0,O252&lt;0),"Loss",IF(ISERROR((+O252/N252-1)*100),"NA",(+O252/N252-1)*100))))</f>
        <v>45.382780631522458</v>
      </c>
      <c r="S252" s="152">
        <f t="shared" ref="S252" si="1103">IF(AND(O252&lt;0,P252&gt;0),"LP",IF(AND(O252&gt;0,P252&lt;0),"PL",IF(OR(O252&lt;0,P252&lt;0),"Loss",IF(ISERROR((+P252/O252-1)*100),"NA",(+P252/O252-1)*100))))</f>
        <v>34.076681045874558</v>
      </c>
      <c r="T252" s="150">
        <f t="shared" ref="T252" si="1104">IFERROR((IF(($E252/N252)&lt;0,"NM",($E252/N252))),"NA")</f>
        <v>121.87073450730448</v>
      </c>
      <c r="U252" s="151">
        <f t="shared" ref="U252" si="1105">IFERROR((IF(($E252/O252)&lt;0,"NM",($E252/O252))),"NA")</f>
        <v>83.827489045067821</v>
      </c>
      <c r="V252" s="152">
        <f t="shared" ref="V252" si="1106">IFERROR((IF(($E252/P252)&lt;0,"NM",($E252/P252))),"NA")</f>
        <v>62.52204961456804</v>
      </c>
      <c r="W252" s="150">
        <v>17.378389763748515</v>
      </c>
      <c r="X252" s="151">
        <v>15.069511627981759</v>
      </c>
      <c r="Y252" s="152">
        <v>12.849219212461374</v>
      </c>
      <c r="Z252" s="150">
        <f t="shared" ref="Z252" si="1107">IFERROR((IF(((($AK252*1000)+AL252)/AO252)&lt;0,"NM",(($AK252*1000)+AL252)/AO252)),"NA")</f>
        <v>57.988933253850988</v>
      </c>
      <c r="AA252" s="151">
        <f t="shared" ref="AA252" si="1108">IFERROR((IF(((($AK252*1000)+AM252)/AP252)&lt;0,"NM",(($AK252*1000)+AM252)/AP252)),"NA")</f>
        <v>45.798929806972382</v>
      </c>
      <c r="AB252" s="152">
        <f t="shared" ref="AB252" si="1109">IFERROR((IF(((($AK252*1000)+AN252)/AQ252)&lt;0,"NM",(($AK252*1000)+AN252)/AQ252)),"NA")</f>
        <v>36.699359020057258</v>
      </c>
      <c r="AC252" s="150">
        <v>15.270041376503629</v>
      </c>
      <c r="AD252" s="151">
        <v>19.25598043118578</v>
      </c>
      <c r="AE252" s="152">
        <v>22.185899099331039</v>
      </c>
      <c r="AF252" s="149">
        <v>0.16979129819596747</v>
      </c>
      <c r="AG252" s="153">
        <v>49.150570000000002</v>
      </c>
      <c r="AH252" s="154">
        <v>70.137219999999999</v>
      </c>
      <c r="AI252" s="154">
        <v>215.51339999999999</v>
      </c>
      <c r="AJ252" s="155">
        <v>99.393420000000006</v>
      </c>
      <c r="AK252" s="92">
        <v>737.77546125000003</v>
      </c>
      <c r="AL252" s="92">
        <v>23422.070000000003</v>
      </c>
      <c r="AM252" s="92">
        <v>22466.888108408879</v>
      </c>
      <c r="AN252" s="92">
        <v>18865.185839642465</v>
      </c>
      <c r="AO252" s="92">
        <v>13126.599999999993</v>
      </c>
      <c r="AP252" s="92">
        <v>16599.565810000007</v>
      </c>
      <c r="AQ252" s="92">
        <v>20617.271453599955</v>
      </c>
      <c r="AR252" s="150"/>
      <c r="AS252" s="151"/>
      <c r="AT252" s="262"/>
      <c r="AU252" s="150"/>
      <c r="AV252" s="151"/>
      <c r="AW252" s="262"/>
      <c r="AX252" s="149" t="s">
        <v>1211</v>
      </c>
    </row>
    <row r="253" spans="2:50" ht="12.75">
      <c r="B253" s="104" t="s">
        <v>1395</v>
      </c>
      <c r="C253" s="105" t="s">
        <v>286</v>
      </c>
      <c r="D253" s="253" t="s">
        <v>669</v>
      </c>
      <c r="E253" s="148">
        <v>1274.3499999999999</v>
      </c>
      <c r="F253" s="148">
        <v>1460</v>
      </c>
      <c r="G253" s="148">
        <f t="shared" ref="G253" si="1110">IF(IFERROR(((IF(F253&lt;0,"-",F253))/E253*100-100),"-")=-100,"-",(IFERROR(((IF(F253&lt;0,"-",F253))/E253*100-100),"-")))</f>
        <v>14.568211244948401</v>
      </c>
      <c r="H253" s="148">
        <v>1440.45</v>
      </c>
      <c r="I253" s="148">
        <f t="shared" ref="I253" si="1111">IFERROR((E253/H253*100-100),"NA")</f>
        <v>-11.531118747613604</v>
      </c>
      <c r="J253" s="148">
        <v>271.5</v>
      </c>
      <c r="K253" s="149">
        <v>4.1415913978494627</v>
      </c>
      <c r="L253" s="149">
        <v>3.0035359976105136</v>
      </c>
      <c r="M253" s="150">
        <v>13.447044969456101</v>
      </c>
      <c r="N253" s="151">
        <v>12.742184626700992</v>
      </c>
      <c r="O253" s="151">
        <v>14.789396891131908</v>
      </c>
      <c r="P253" s="152">
        <v>18.093906744969448</v>
      </c>
      <c r="Q253" s="150">
        <f t="shared" ref="Q253" si="1112">IF(AND(M253&lt;0,N253&gt;0),"LP",IF(AND(M253&gt;0,N253&lt;0),"PL",IF(OR(M253&lt;0,N253&lt;0),"Loss",IF(ISERROR((+N253/M253-1)*100),"NA",(+N253/M253-1)*100))))</f>
        <v>-5.2417489816992795</v>
      </c>
      <c r="R253" s="151">
        <f t="shared" ref="R253" si="1113">IF(AND(N253&lt;0,O253&gt;0),"LP",IF(AND(N253&gt;0,O253&lt;0),"PL",IF(OR(N253&lt;0,O253&lt;0),"Loss",IF(ISERROR((+O253/N253-1)*100),"NA",(+O253/N253-1)*100))))</f>
        <v>16.066415017571046</v>
      </c>
      <c r="S253" s="152">
        <f t="shared" ref="S253" si="1114">IF(AND(O253&lt;0,P253&gt;0),"LP",IF(AND(O253&gt;0,P253&lt;0),"PL",IF(OR(O253&lt;0,P253&lt;0),"Loss",IF(ISERROR((+P253/O253-1)*100),"NA",(+P253/O253-1)*100))))</f>
        <v>22.343776951574057</v>
      </c>
      <c r="T253" s="150">
        <f t="shared" ref="T253" si="1115">IFERROR((IF(($E253/N253)&lt;0,"NM",($E253/N253))),"NA")</f>
        <v>100.01032298100792</v>
      </c>
      <c r="U253" s="151">
        <f t="shared" ref="U253" si="1116">IFERROR((IF(($E253/O253)&lt;0,"NM",($E253/O253))),"NA")</f>
        <v>86.16646164686621</v>
      </c>
      <c r="V253" s="152">
        <f t="shared" ref="V253" si="1117">IFERROR((IF(($E253/P253)&lt;0,"NM",($E253/P253))),"NA")</f>
        <v>70.429787107988744</v>
      </c>
      <c r="W253" s="150">
        <v>18.15643275509602</v>
      </c>
      <c r="X253" s="151">
        <v>15.415169106272844</v>
      </c>
      <c r="Y253" s="152">
        <v>13.012935288425602</v>
      </c>
      <c r="Z253" s="150">
        <f t="shared" ref="Z253" si="1118">IFERROR((IF(((($AK253*1000)+AL253)/AO253)&lt;0,"NM",(($AK253*1000)+AL253)/AO253)),"NA")</f>
        <v>49.840242438103964</v>
      </c>
      <c r="AA253" s="151">
        <f t="shared" ref="AA253" si="1119">IFERROR((IF(((($AK253*1000)+AM253)/AP253)&lt;0,"NM",(($AK253*1000)+AM253)/AP253)),"NA")</f>
        <v>44.199588184315807</v>
      </c>
      <c r="AB253" s="152">
        <f t="shared" ref="AB253" si="1120">IFERROR((IF(((($AK253*1000)+AN253)/AQ253)&lt;0,"NM",(($AK253*1000)+AN253)/AQ253)),"NA")</f>
        <v>35.317285807672647</v>
      </c>
      <c r="AC253" s="150">
        <v>20.311776327746216</v>
      </c>
      <c r="AD253" s="151">
        <v>19.814702721005471</v>
      </c>
      <c r="AE253" s="152">
        <v>20.518157148410989</v>
      </c>
      <c r="AF253" s="149">
        <v>0.17630085608694238</v>
      </c>
      <c r="AG253" s="153">
        <v>4.3950230000000001</v>
      </c>
      <c r="AH253" s="154">
        <v>11.56001</v>
      </c>
      <c r="AI253" s="154">
        <v>16.32056</v>
      </c>
      <c r="AJ253" s="155">
        <v>0.92262999999999995</v>
      </c>
      <c r="AK253" s="92">
        <v>346.65120000000002</v>
      </c>
      <c r="AL253" s="92">
        <v>2011.2000000000007</v>
      </c>
      <c r="AM253" s="92">
        <v>2776.5543049823336</v>
      </c>
      <c r="AN253" s="92">
        <v>2950.8531073814702</v>
      </c>
      <c r="AO253" s="92">
        <v>6995.5999999999985</v>
      </c>
      <c r="AP253" s="92">
        <v>7905.6789589948385</v>
      </c>
      <c r="AQ253" s="92">
        <v>9898.8935619574368</v>
      </c>
      <c r="AR253" s="150"/>
      <c r="AS253" s="151"/>
      <c r="AT253" s="262"/>
      <c r="AU253" s="150"/>
      <c r="AV253" s="151"/>
      <c r="AW253" s="262"/>
      <c r="AX253" s="149" t="s">
        <v>1212</v>
      </c>
    </row>
    <row r="254" spans="2:50" ht="12.75">
      <c r="B254" s="104" t="s">
        <v>1397</v>
      </c>
      <c r="C254" s="105" t="s">
        <v>286</v>
      </c>
      <c r="D254" s="253" t="s">
        <v>652</v>
      </c>
      <c r="E254" s="148">
        <v>111.48</v>
      </c>
      <c r="F254" s="148">
        <v>140</v>
      </c>
      <c r="G254" s="148">
        <f t="shared" ref="G254" si="1121">IF(IFERROR(((IF(F254&lt;0,"-",F254))/E254*100-100),"-")=-100,"-",(IFERROR(((IF(F254&lt;0,"-",F254))/E254*100-100),"-")))</f>
        <v>25.583064226767121</v>
      </c>
      <c r="H254" s="148">
        <v>133.85</v>
      </c>
      <c r="I254" s="148">
        <f t="shared" ref="I254" si="1122">IFERROR((E254/H254*100-100),"NA")</f>
        <v>-16.712738139708634</v>
      </c>
      <c r="J254" s="148">
        <v>494.55399999999997</v>
      </c>
      <c r="K254" s="149">
        <v>0.66472311827956987</v>
      </c>
      <c r="L254" s="149">
        <v>6.1253421266427717</v>
      </c>
      <c r="M254" s="150">
        <v>-4.8892941923429953</v>
      </c>
      <c r="N254" s="151">
        <v>-4.7693953490246148</v>
      </c>
      <c r="O254" s="151">
        <v>-2.2889064376114292</v>
      </c>
      <c r="P254" s="152">
        <v>-0.2073277236252857</v>
      </c>
      <c r="Q254" s="150" t="str">
        <f t="shared" ref="Q254" si="1123">IF(AND(M254&lt;0,N254&gt;0),"LP",IF(AND(M254&gt;0,N254&lt;0),"PL",IF(OR(M254&lt;0,N254&lt;0),"Loss",IF(ISERROR((+N254/M254-1)*100),"NA",(+N254/M254-1)*100))))</f>
        <v>Loss</v>
      </c>
      <c r="R254" s="151" t="str">
        <f t="shared" ref="R254" si="1124">IF(AND(N254&lt;0,O254&gt;0),"LP",IF(AND(N254&gt;0,O254&lt;0),"PL",IF(OR(N254&lt;0,O254&lt;0),"Loss",IF(ISERROR((+O254/N254-1)*100),"NA",(+O254/N254-1)*100))))</f>
        <v>Loss</v>
      </c>
      <c r="S254" s="152" t="str">
        <f t="shared" ref="S254" si="1125">IF(AND(O254&lt;0,P254&gt;0),"LP",IF(AND(O254&gt;0,P254&lt;0),"PL",IF(OR(O254&lt;0,P254&lt;0),"Loss",IF(ISERROR((+P254/O254-1)*100),"NA",(+P254/O254-1)*100))))</f>
        <v>Loss</v>
      </c>
      <c r="T254" s="150" t="str">
        <f t="shared" ref="T254" si="1126">IFERROR((IF(($E254/N254)&lt;0,"NM",($E254/N254))),"NA")</f>
        <v>NM</v>
      </c>
      <c r="U254" s="151" t="str">
        <f t="shared" ref="U254" si="1127">IFERROR((IF(($E254/O254)&lt;0,"NM",($E254/O254))),"NA")</f>
        <v>NM</v>
      </c>
      <c r="V254" s="152" t="str">
        <f t="shared" ref="V254" si="1128">IFERROR((IF(($E254/P254)&lt;0,"NM",($E254/P254))),"NA")</f>
        <v>NM</v>
      </c>
      <c r="W254" s="150">
        <v>8.8001717756286997</v>
      </c>
      <c r="X254" s="151">
        <v>10.740890080790319</v>
      </c>
      <c r="Y254" s="152">
        <v>10.959819483653009</v>
      </c>
      <c r="Z254" s="150">
        <f t="shared" ref="Z254" si="1129">IFERROR((IF(((($AK254*1000)+AL254)/AO254)&lt;0,"NM",(($AK254*1000)+AL254)/AO254)),"NA")</f>
        <v>23.541647050078033</v>
      </c>
      <c r="AA254" s="151">
        <f t="shared" ref="AA254" si="1130">IFERROR((IF(((($AK254*1000)+AM254)/AP254)&lt;0,"NM",(($AK254*1000)+AM254)/AP254)),"NA")</f>
        <v>15.956717964546598</v>
      </c>
      <c r="AB254" s="152">
        <f t="shared" ref="AB254" si="1131">IFERROR((IF(((($AK254*1000)+AN254)/AQ254)&lt;0,"NM",(($AK254*1000)+AN254)/AQ254)),"NA")</f>
        <v>11.431394884362712</v>
      </c>
      <c r="AC254" s="150">
        <v>-32.101112442981183</v>
      </c>
      <c r="AD254" s="151">
        <v>-19.862976939752265</v>
      </c>
      <c r="AE254" s="152">
        <v>-2.017716537909036</v>
      </c>
      <c r="AF254" s="149">
        <v>0</v>
      </c>
      <c r="AG254" s="153">
        <v>9.0268949999999997</v>
      </c>
      <c r="AH254" s="154">
        <v>9.6165219999999998</v>
      </c>
      <c r="AI254" s="154">
        <v>-12.769959999999999</v>
      </c>
      <c r="AJ254" s="155">
        <v>-0.28622809999999999</v>
      </c>
      <c r="AK254" s="92">
        <v>55.637324999999997</v>
      </c>
      <c r="AL254" s="92">
        <v>1366.89</v>
      </c>
      <c r="AM254" s="92">
        <v>-931.08331824757715</v>
      </c>
      <c r="AN254" s="92">
        <v>-441.22313889408815</v>
      </c>
      <c r="AO254" s="92">
        <v>2421.4200000000019</v>
      </c>
      <c r="AP254" s="92">
        <v>3428.4144022161308</v>
      </c>
      <c r="AQ254" s="92">
        <v>4828.4660288142113</v>
      </c>
      <c r="AR254" s="150" t="s">
        <v>311</v>
      </c>
      <c r="AS254" s="151" t="s">
        <v>311</v>
      </c>
      <c r="AT254" s="262" t="s">
        <v>311</v>
      </c>
      <c r="AU254" s="150" t="s">
        <v>311</v>
      </c>
      <c r="AV254" s="151" t="s">
        <v>311</v>
      </c>
      <c r="AW254" s="262" t="s">
        <v>311</v>
      </c>
      <c r="AX254" s="149" t="s">
        <v>1213</v>
      </c>
    </row>
    <row r="255" spans="2:50" ht="12.75">
      <c r="B255" s="104" t="s">
        <v>1396</v>
      </c>
      <c r="C255" s="105" t="s">
        <v>287</v>
      </c>
      <c r="D255" s="253" t="s">
        <v>670</v>
      </c>
      <c r="E255" s="148">
        <v>804.65</v>
      </c>
      <c r="F255" s="148">
        <v>900</v>
      </c>
      <c r="G255" s="148">
        <f t="shared" ref="G255:G256" si="1132">IF(IFERROR(((IF(F255&lt;0,"-",F255))/E255*100-100),"-")=-100,"-",(IFERROR(((IF(F255&lt;0,"-",F255))/E255*100-100),"-")))</f>
        <v>11.849872615422854</v>
      </c>
      <c r="H255" s="148">
        <v>958</v>
      </c>
      <c r="I255" s="148">
        <f t="shared" ref="I255:I256" si="1133">IFERROR((E255/H255*100-100),"NA")</f>
        <v>-16.007306889352819</v>
      </c>
      <c r="J255" s="148">
        <v>248.9</v>
      </c>
      <c r="K255" s="149">
        <v>2.4046951612903222</v>
      </c>
      <c r="L255" s="149">
        <v>1.0952586917562723</v>
      </c>
      <c r="M255" s="150">
        <v>6.2061068702290072</v>
      </c>
      <c r="N255" s="151">
        <v>8.0542386500602543</v>
      </c>
      <c r="O255" s="151">
        <v>9.8333345451764647</v>
      </c>
      <c r="P255" s="152">
        <v>12.284692894134063</v>
      </c>
      <c r="Q255" s="150">
        <f t="shared" ref="Q255:Q256" si="1134">IF(AND(M255&lt;0,N255&gt;0),"LP",IF(AND(M255&gt;0,N255&lt;0),"PL",IF(OR(M255&lt;0,N255&lt;0),"Loss",IF(ISERROR((+N255/M255-1)*100),"NA",(+N255/M255-1)*100))))</f>
        <v>29.779245160872492</v>
      </c>
      <c r="R255" s="151">
        <f t="shared" ref="R255:R256" si="1135">IF(AND(N255&lt;0,O255&gt;0),"LP",IF(AND(N255&gt;0,O255&lt;0),"PL",IF(OR(N255&lt;0,O255&lt;0),"Loss",IF(ISERROR((+O255/N255-1)*100),"NA",(+O255/N255-1)*100))))</f>
        <v>22.088939407114538</v>
      </c>
      <c r="S255" s="152">
        <f t="shared" ref="S255:S256" si="1136">IF(AND(O255&lt;0,P255&gt;0),"LP",IF(AND(O255&gt;0,P255&lt;0),"PL",IF(OR(O255&lt;0,P255&lt;0),"Loss",IF(ISERROR((+P255/O255-1)*100),"NA",(+P255/O255-1)*100))))</f>
        <v>24.929064883285811</v>
      </c>
      <c r="T255" s="150">
        <f t="shared" ref="T255:T256" si="1137">IFERROR((IF(($E255/N255)&lt;0,"NM",($E255/N255))),"NA")</f>
        <v>99.903918292013898</v>
      </c>
      <c r="U255" s="151">
        <f t="shared" ref="U255:U256" si="1138">IFERROR((IF(($E255/O255)&lt;0,"NM",($E255/O255))),"NA")</f>
        <v>81.828803474880672</v>
      </c>
      <c r="V255" s="152">
        <f t="shared" ref="V255:V256" si="1139">IFERROR((IF(($E255/P255)&lt;0,"NM",($E255/P255))),"NA")</f>
        <v>65.500212901880531</v>
      </c>
      <c r="W255" s="150">
        <v>10.008314635377364</v>
      </c>
      <c r="X255" s="151">
        <v>9.1673817624323721</v>
      </c>
      <c r="Y255" s="152">
        <v>8.2965007427580471</v>
      </c>
      <c r="Z255" s="150">
        <f t="shared" ref="Z255:Z256" si="1140">IFERROR((IF(((($AK255*1000)+AL255)/AO255)&lt;0,"NM",(($AK255*1000)+AL255)/AO255)),"NA")</f>
        <v>49.562700755060405</v>
      </c>
      <c r="AA255" s="151">
        <f t="shared" ref="AA255:AA256" si="1141">IFERROR((IF(((($AK255*1000)+AM255)/AP255)&lt;0,"NM",(($AK255*1000)+AM255)/AP255)),"NA")</f>
        <v>40.614957132866188</v>
      </c>
      <c r="AB255" s="152">
        <f t="shared" ref="AB255:AB256" si="1142">IFERROR((IF(((($AK255*1000)+AN255)/AQ255)&lt;0,"NM",(($AK255*1000)+AN255)/AQ255)),"NA")</f>
        <v>33.393066230110257</v>
      </c>
      <c r="AC255" s="150">
        <v>10.397390149786302</v>
      </c>
      <c r="AD255" s="151">
        <v>11.694426187529675</v>
      </c>
      <c r="AE255" s="152">
        <v>13.298013114254381</v>
      </c>
      <c r="AF255" s="149">
        <v>0.37283290871807623</v>
      </c>
      <c r="AG255" s="153">
        <v>-1.4090579999999999</v>
      </c>
      <c r="AH255" s="154">
        <v>3.772243</v>
      </c>
      <c r="AI255" s="154">
        <v>-10.81246</v>
      </c>
      <c r="AJ255" s="155">
        <v>-10.896409999999999</v>
      </c>
      <c r="AK255" s="92">
        <v>201.27298499999998</v>
      </c>
      <c r="AL255" s="92">
        <v>243.99999999999977</v>
      </c>
      <c r="AM255" s="92">
        <v>-2534.1332775696155</v>
      </c>
      <c r="AN255" s="92">
        <v>-3558.5189773749471</v>
      </c>
      <c r="AO255" s="92">
        <v>4065.8999999999978</v>
      </c>
      <c r="AP255" s="92">
        <v>4893.2429270400025</v>
      </c>
      <c r="AQ255" s="92">
        <v>5920.8239417184013</v>
      </c>
      <c r="AR255" s="150">
        <v>72.733092495632178</v>
      </c>
      <c r="AS255" s="151">
        <v>115.26739307334221</v>
      </c>
      <c r="AT255" s="262">
        <v>30.198791917922151</v>
      </c>
      <c r="AU255" s="150">
        <v>9.9932429155587563</v>
      </c>
      <c r="AV255" s="151">
        <v>12.762055731844944</v>
      </c>
      <c r="AW255" s="262">
        <v>7.2244300992725687</v>
      </c>
      <c r="AX255" s="149" t="s">
        <v>1214</v>
      </c>
    </row>
    <row r="256" spans="2:50" ht="12.75">
      <c r="B256" s="104" t="s">
        <v>756</v>
      </c>
      <c r="C256" s="105" t="s">
        <v>286</v>
      </c>
      <c r="D256" s="253" t="s">
        <v>753</v>
      </c>
      <c r="E256" s="148">
        <v>1460.15</v>
      </c>
      <c r="F256" s="148">
        <v>1350</v>
      </c>
      <c r="G256" s="148">
        <f t="shared" si="1132"/>
        <v>-7.5437455055987357</v>
      </c>
      <c r="H256" s="148">
        <v>1500</v>
      </c>
      <c r="I256" s="148">
        <f t="shared" si="1133"/>
        <v>-2.6566666666666663</v>
      </c>
      <c r="J256" s="148">
        <v>77.703999999999994</v>
      </c>
      <c r="K256" s="149">
        <v>1.3480297873357228</v>
      </c>
      <c r="L256" s="149">
        <v>6.4229935483870966</v>
      </c>
      <c r="M256" s="150">
        <v>22.91947473461946</v>
      </c>
      <c r="N256" s="151">
        <v>23.294038916915497</v>
      </c>
      <c r="O256" s="151">
        <v>31.311208144194168</v>
      </c>
      <c r="P256" s="152">
        <v>37.431314265516214</v>
      </c>
      <c r="Q256" s="150">
        <f t="shared" si="1134"/>
        <v>1.6342616339730665</v>
      </c>
      <c r="R256" s="151">
        <f t="shared" si="1135"/>
        <v>34.417256946612305</v>
      </c>
      <c r="S256" s="152">
        <f t="shared" si="1136"/>
        <v>19.546055499161106</v>
      </c>
      <c r="T256" s="150">
        <f t="shared" si="1137"/>
        <v>62.68341892996834</v>
      </c>
      <c r="U256" s="151">
        <f t="shared" si="1138"/>
        <v>46.633460876876008</v>
      </c>
      <c r="V256" s="152">
        <f t="shared" si="1139"/>
        <v>39.008782583548516</v>
      </c>
      <c r="W256" s="150">
        <v>8.3087518069748132</v>
      </c>
      <c r="X256" s="151">
        <v>7.1210297234527253</v>
      </c>
      <c r="Y256" s="152">
        <v>6.0971967030610852</v>
      </c>
      <c r="Z256" s="150">
        <f t="shared" si="1140"/>
        <v>32.569003009240753</v>
      </c>
      <c r="AA256" s="151">
        <f t="shared" si="1141"/>
        <v>25.453064534943351</v>
      </c>
      <c r="AB256" s="152">
        <f t="shared" si="1142"/>
        <v>22.1556125286927</v>
      </c>
      <c r="AC256" s="150">
        <v>15.664140555294507</v>
      </c>
      <c r="AD256" s="151">
        <v>16.445654265111401</v>
      </c>
      <c r="AE256" s="152">
        <v>16.840982190713461</v>
      </c>
      <c r="AF256" s="149">
        <v>6.848611444029723E-2</v>
      </c>
      <c r="AG256" s="153">
        <v>31.078600000000002</v>
      </c>
      <c r="AH256" s="154">
        <v>87.692009999999996</v>
      </c>
      <c r="AI256" s="154">
        <v>139.8998</v>
      </c>
      <c r="AJ256" s="155">
        <v>109.6712</v>
      </c>
      <c r="AK256" s="92">
        <v>112.83009319999999</v>
      </c>
      <c r="AL256" s="92">
        <v>9469.77</v>
      </c>
      <c r="AM256" s="92">
        <v>10934.41655230606</v>
      </c>
      <c r="AN256" s="92">
        <v>11685.777831463121</v>
      </c>
      <c r="AO256" s="92">
        <v>3755.1000000000013</v>
      </c>
      <c r="AP256" s="92">
        <v>4862.460061828524</v>
      </c>
      <c r="AQ256" s="92">
        <v>5620.059967658688</v>
      </c>
      <c r="AR256" s="150"/>
      <c r="AS256" s="151"/>
      <c r="AT256" s="262"/>
      <c r="AU256" s="150"/>
      <c r="AV256" s="151"/>
      <c r="AW256" s="262"/>
      <c r="AX256" s="149" t="s">
        <v>1215</v>
      </c>
    </row>
    <row r="257" spans="2:50" ht="12.75">
      <c r="B257" s="104" t="s">
        <v>1398</v>
      </c>
      <c r="C257" s="105" t="s">
        <v>286</v>
      </c>
      <c r="D257" s="253" t="s">
        <v>654</v>
      </c>
      <c r="E257" s="148">
        <v>372.5</v>
      </c>
      <c r="F257" s="148">
        <v>370</v>
      </c>
      <c r="G257" s="148">
        <f t="shared" ref="G257" si="1143">IF(IFERROR(((IF(F257&lt;0,"-",F257))/E257*100-100),"-")=-100,"-",(IFERROR(((IF(F257&lt;0,"-",F257))/E257*100-100),"-")))</f>
        <v>-0.67114093959730781</v>
      </c>
      <c r="H257" s="148">
        <v>400.5</v>
      </c>
      <c r="I257" s="148">
        <f t="shared" ref="I257" si="1144">IFERROR((E257/H257*100-100),"NA")</f>
        <v>-6.9912609238451893</v>
      </c>
      <c r="J257" s="148">
        <v>318.52</v>
      </c>
      <c r="K257" s="149">
        <v>1.4516063799283152</v>
      </c>
      <c r="L257" s="149">
        <v>4.9573430465949819</v>
      </c>
      <c r="M257" s="150">
        <v>3.433674834364139</v>
      </c>
      <c r="N257" s="151">
        <v>1.631169157352754</v>
      </c>
      <c r="O257" s="151">
        <v>2.602098924129125</v>
      </c>
      <c r="P257" s="152">
        <v>4.7530974793951604</v>
      </c>
      <c r="Q257" s="150">
        <f t="shared" ref="Q257" si="1145">IF(AND(M257&lt;0,N257&gt;0),"LP",IF(AND(M257&gt;0,N257&lt;0),"PL",IF(OR(M257&lt;0,N257&lt;0),"Loss",IF(ISERROR((+N257/M257-1)*100),"NA",(+N257/M257-1)*100))))</f>
        <v>-52.494943870978972</v>
      </c>
      <c r="R257" s="151">
        <f t="shared" ref="R257" si="1146">IF(AND(N257&lt;0,O257&gt;0),"LP",IF(AND(N257&gt;0,O257&lt;0),"PL",IF(OR(N257&lt;0,O257&lt;0),"Loss",IF(ISERROR((+O257/N257-1)*100),"NA",(+O257/N257-1)*100))))</f>
        <v>59.523548639928038</v>
      </c>
      <c r="S257" s="152">
        <f t="shared" ref="S257" si="1147">IF(AND(O257&lt;0,P257&gt;0),"LP",IF(AND(O257&gt;0,P257&lt;0),"PL",IF(OR(O257&lt;0,P257&lt;0),"Loss",IF(ISERROR((+P257/O257-1)*100),"NA",(+P257/O257-1)*100))))</f>
        <v>82.663980808720993</v>
      </c>
      <c r="T257" s="150">
        <f t="shared" ref="T257" si="1148">IFERROR((IF(($E257/N257)&lt;0,"NM",($E257/N257))),"NA")</f>
        <v>228.36380783740123</v>
      </c>
      <c r="U257" s="151">
        <f t="shared" ref="U257" si="1149">IFERROR((IF(($E257/O257)&lt;0,"NM",($E257/O257))),"NA")</f>
        <v>143.15366589095723</v>
      </c>
      <c r="V257" s="152">
        <f t="shared" ref="V257" si="1150">IFERROR((IF(($E257/P257)&lt;0,"NM",($E257/P257))),"NA")</f>
        <v>78.369947516288107</v>
      </c>
      <c r="W257" s="150">
        <v>8.8600602923814584</v>
      </c>
      <c r="X257" s="151">
        <v>8.3436551600583577</v>
      </c>
      <c r="Y257" s="152">
        <v>7.5408217027770545</v>
      </c>
      <c r="Z257" s="150">
        <f t="shared" ref="Z257" si="1151">IFERROR((IF(((($AK257*1000)+AL257)/AO257)&lt;0,"NM",(($AK257*1000)+AL257)/AO257)),"NA")</f>
        <v>26.036640933420919</v>
      </c>
      <c r="AA257" s="151">
        <f t="shared" ref="AA257" si="1152">IFERROR((IF(((($AK257*1000)+AM257)/AP257)&lt;0,"NM",(($AK257*1000)+AM257)/AP257)),"NA")</f>
        <v>21.528904731308728</v>
      </c>
      <c r="AB257" s="152">
        <f t="shared" ref="AB257" si="1153">IFERROR((IF(((($AK257*1000)+AN257)/AQ257)&lt;0,"NM",(($AK257*1000)+AN257)/AQ257)),"NA")</f>
        <v>17.450591462468942</v>
      </c>
      <c r="AC257" s="150">
        <v>4.0041802050643307</v>
      </c>
      <c r="AD257" s="151">
        <v>6.0034140154284481</v>
      </c>
      <c r="AE257" s="152">
        <v>10.108402866696553</v>
      </c>
      <c r="AF257" s="149">
        <v>0</v>
      </c>
      <c r="AG257" s="153">
        <v>19.794170000000001</v>
      </c>
      <c r="AH257" s="154">
        <v>16.101479999999999</v>
      </c>
      <c r="AI257" s="154">
        <v>30.53687</v>
      </c>
      <c r="AJ257" s="155">
        <v>31.097339999999999</v>
      </c>
      <c r="AK257" s="92">
        <v>121.49945399999999</v>
      </c>
      <c r="AL257" s="92">
        <v>-1399.98</v>
      </c>
      <c r="AM257" s="92">
        <v>-4073.8528224397128</v>
      </c>
      <c r="AN257" s="92">
        <v>-5544.8625351881228</v>
      </c>
      <c r="AO257" s="92">
        <v>4612.7099999999991</v>
      </c>
      <c r="AP257" s="92">
        <v>5454.3230435123969</v>
      </c>
      <c r="AQ257" s="92">
        <v>6644.7370402427832</v>
      </c>
      <c r="AR257" s="150"/>
      <c r="AS257" s="151"/>
      <c r="AT257" s="262"/>
      <c r="AU257" s="150"/>
      <c r="AV257" s="151"/>
      <c r="AW257" s="262"/>
      <c r="AX257" s="149" t="s">
        <v>1216</v>
      </c>
    </row>
    <row r="258" spans="2:50" ht="12.75">
      <c r="B258" s="104" t="s">
        <v>1399</v>
      </c>
      <c r="C258" s="105" t="s">
        <v>287</v>
      </c>
      <c r="D258" s="253" t="s">
        <v>549</v>
      </c>
      <c r="E258" s="148">
        <v>833.3</v>
      </c>
      <c r="F258" s="148">
        <v>780</v>
      </c>
      <c r="G258" s="148">
        <f t="shared" si="1066"/>
        <v>-6.3962558502339988</v>
      </c>
      <c r="H258" s="148">
        <v>943.65</v>
      </c>
      <c r="I258" s="148">
        <f t="shared" si="1067"/>
        <v>-11.693954326286232</v>
      </c>
      <c r="J258" s="148">
        <v>109.38</v>
      </c>
      <c r="K258" s="149">
        <v>1.1643677419354839</v>
      </c>
      <c r="L258" s="149">
        <v>1.5758876403823177</v>
      </c>
      <c r="M258" s="150">
        <v>11.055991245668467</v>
      </c>
      <c r="N258" s="151">
        <v>5.5025789621422767</v>
      </c>
      <c r="O258" s="151">
        <v>6.8656753784669089</v>
      </c>
      <c r="P258" s="152">
        <v>9.9888042361534826</v>
      </c>
      <c r="Q258" s="150">
        <f t="shared" si="1068"/>
        <v>-50.229890383658862</v>
      </c>
      <c r="R258" s="151">
        <f t="shared" si="1069"/>
        <v>24.771955581241635</v>
      </c>
      <c r="S258" s="152">
        <f t="shared" si="1070"/>
        <v>45.489025995632801</v>
      </c>
      <c r="T258" s="150">
        <f t="shared" si="1071"/>
        <v>151.43808125846098</v>
      </c>
      <c r="U258" s="151">
        <f t="shared" si="1072"/>
        <v>121.37189046448539</v>
      </c>
      <c r="V258" s="152">
        <f t="shared" si="1073"/>
        <v>83.423398867299213</v>
      </c>
      <c r="W258" s="150">
        <v>21.480027732674795</v>
      </c>
      <c r="X258" s="151">
        <v>17.420309600192581</v>
      </c>
      <c r="Y258" s="152">
        <v>13.663268928291172</v>
      </c>
      <c r="Z258" s="150">
        <f t="shared" si="1074"/>
        <v>17.434949054880192</v>
      </c>
      <c r="AA258" s="151">
        <f t="shared" si="1075"/>
        <v>16.451920217276321</v>
      </c>
      <c r="AB258" s="152">
        <f t="shared" si="1076"/>
        <v>13.977933980384451</v>
      </c>
      <c r="AC258" s="150">
        <v>21.768792325136346</v>
      </c>
      <c r="AD258" s="151">
        <v>20.872405798147703</v>
      </c>
      <c r="AE258" s="152">
        <v>24.173797546885435</v>
      </c>
      <c r="AF258" s="149">
        <v>0</v>
      </c>
      <c r="AG258" s="153">
        <v>11.86736</v>
      </c>
      <c r="AH258" s="154">
        <v>7.7450190000000001</v>
      </c>
      <c r="AI258" s="154">
        <v>24.289650000000002</v>
      </c>
      <c r="AJ258" s="155">
        <v>20.54101</v>
      </c>
      <c r="AK258" s="92">
        <v>97.457580000000007</v>
      </c>
      <c r="AL258" s="92">
        <v>26600.800000000003</v>
      </c>
      <c r="AM258" s="92">
        <v>36373.05100711617</v>
      </c>
      <c r="AN258" s="92">
        <v>46549.679528818975</v>
      </c>
      <c r="AO258" s="92">
        <v>7115.5</v>
      </c>
      <c r="AP258" s="92">
        <v>8134.6511069619301</v>
      </c>
      <c r="AQ258" s="92">
        <v>10302.471004005856</v>
      </c>
      <c r="AR258" s="150">
        <v>75.164869300698811</v>
      </c>
      <c r="AS258" s="151">
        <v>108.80180487843899</v>
      </c>
      <c r="AT258" s="262">
        <v>41.527933722958636</v>
      </c>
      <c r="AU258" s="150">
        <v>11.091091189380476</v>
      </c>
      <c r="AV258" s="151">
        <v>17.863623867533761</v>
      </c>
      <c r="AW258" s="262">
        <v>4.3185585112271907</v>
      </c>
      <c r="AX258" s="149" t="s">
        <v>1217</v>
      </c>
    </row>
    <row r="259" spans="2:50" ht="12.75">
      <c r="B259" s="104" t="s">
        <v>440</v>
      </c>
      <c r="C259" s="105" t="s">
        <v>286</v>
      </c>
      <c r="D259" s="253" t="s">
        <v>190</v>
      </c>
      <c r="E259" s="148">
        <v>3814.3</v>
      </c>
      <c r="F259" s="148">
        <v>4000</v>
      </c>
      <c r="G259" s="148">
        <f t="shared" si="1066"/>
        <v>4.868521091681302</v>
      </c>
      <c r="H259" s="148">
        <v>3885</v>
      </c>
      <c r="I259" s="148">
        <f t="shared" si="1067"/>
        <v>-1.8198198198198128</v>
      </c>
      <c r="J259" s="148">
        <v>890</v>
      </c>
      <c r="K259" s="149">
        <v>39.957491039426522</v>
      </c>
      <c r="L259" s="149">
        <v>61.124780692951013</v>
      </c>
      <c r="M259" s="150">
        <v>36.775280898876403</v>
      </c>
      <c r="N259" s="151">
        <v>39.269662921348313</v>
      </c>
      <c r="O259" s="151">
        <v>45.980704212726337</v>
      </c>
      <c r="P259" s="152">
        <v>56.918665996112125</v>
      </c>
      <c r="Q259" s="150">
        <f t="shared" si="1068"/>
        <v>6.782768102658121</v>
      </c>
      <c r="R259" s="151">
        <f t="shared" si="1069"/>
        <v>17.089633045283104</v>
      </c>
      <c r="S259" s="152">
        <f t="shared" si="1070"/>
        <v>23.788156294392792</v>
      </c>
      <c r="T259" s="150">
        <f t="shared" si="1071"/>
        <v>97.130958512160234</v>
      </c>
      <c r="U259" s="151">
        <f t="shared" si="1072"/>
        <v>82.954362385435047</v>
      </c>
      <c r="V259" s="152">
        <f t="shared" si="1073"/>
        <v>67.013165773430799</v>
      </c>
      <c r="W259" s="150">
        <v>36.141030554668376</v>
      </c>
      <c r="X259" s="151">
        <v>27.694879823306572</v>
      </c>
      <c r="Y259" s="152">
        <v>21.480677767609954</v>
      </c>
      <c r="Z259" s="150">
        <f t="shared" si="1074"/>
        <v>64.390816326530611</v>
      </c>
      <c r="AA259" s="151">
        <f t="shared" si="1075"/>
        <v>54.438356294464739</v>
      </c>
      <c r="AB259" s="152">
        <f t="shared" si="1076"/>
        <v>45.474265382811275</v>
      </c>
      <c r="AC259" s="150">
        <v>32.90340802108831</v>
      </c>
      <c r="AD259" s="151">
        <v>37.802953055069786</v>
      </c>
      <c r="AE259" s="152">
        <v>36.10505683326636</v>
      </c>
      <c r="AF259" s="149">
        <v>0.28830594203158516</v>
      </c>
      <c r="AG259" s="153">
        <v>12.835760000000001</v>
      </c>
      <c r="AH259" s="154">
        <v>1.4117850000000001</v>
      </c>
      <c r="AI259" s="154">
        <v>18.681360000000002</v>
      </c>
      <c r="AJ259" s="155">
        <v>3.7636539999999998</v>
      </c>
      <c r="AK259" s="92">
        <v>3344.442</v>
      </c>
      <c r="AL259" s="92">
        <v>63120</v>
      </c>
      <c r="AM259" s="92">
        <v>40038.33920272447</v>
      </c>
      <c r="AN259" s="92">
        <v>25104.234230124508</v>
      </c>
      <c r="AO259" s="92">
        <v>52920</v>
      </c>
      <c r="AP259" s="92">
        <v>62170.876741678119</v>
      </c>
      <c r="AQ259" s="92">
        <v>74097.870649797725</v>
      </c>
      <c r="AR259" s="150">
        <v>59.563920299469757</v>
      </c>
      <c r="AS259" s="151">
        <v>75.986097031355158</v>
      </c>
      <c r="AT259" s="262">
        <v>43.141743567584356</v>
      </c>
      <c r="AU259" s="150">
        <v>14.678714595700839</v>
      </c>
      <c r="AV259" s="151">
        <v>20.829079584031518</v>
      </c>
      <c r="AW259" s="262">
        <v>8.5283496073701599</v>
      </c>
      <c r="AX259" s="149" t="s">
        <v>1218</v>
      </c>
    </row>
    <row r="260" spans="2:50" ht="12.75">
      <c r="B260" s="104" t="s">
        <v>556</v>
      </c>
      <c r="C260" s="105" t="s">
        <v>286</v>
      </c>
      <c r="D260" s="253" t="s">
        <v>550</v>
      </c>
      <c r="E260" s="148">
        <v>7823</v>
      </c>
      <c r="F260" s="148">
        <v>7040</v>
      </c>
      <c r="G260" s="148">
        <f t="shared" si="1066"/>
        <v>-10.008947973923043</v>
      </c>
      <c r="H260" s="148">
        <v>7939</v>
      </c>
      <c r="I260" s="148">
        <f t="shared" si="1067"/>
        <v>-1.4611412016626701</v>
      </c>
      <c r="J260" s="148">
        <v>355.48700000000002</v>
      </c>
      <c r="K260" s="149">
        <v>33.339329182795701</v>
      </c>
      <c r="L260" s="149">
        <v>66.445906236559139</v>
      </c>
      <c r="M260" s="150">
        <v>11.130120654614352</v>
      </c>
      <c r="N260" s="151">
        <v>29.217158931082988</v>
      </c>
      <c r="O260" s="151">
        <v>55.52083275606676</v>
      </c>
      <c r="P260" s="152">
        <v>73.370684973788968</v>
      </c>
      <c r="Q260" s="150">
        <f t="shared" si="1068"/>
        <v>162.5053208113253</v>
      </c>
      <c r="R260" s="151">
        <f t="shared" si="1069"/>
        <v>90.028171072445801</v>
      </c>
      <c r="S260" s="152">
        <f t="shared" si="1070"/>
        <v>32.149827968442636</v>
      </c>
      <c r="T260" s="150">
        <f t="shared" si="1071"/>
        <v>267.75361760713213</v>
      </c>
      <c r="U260" s="151">
        <f t="shared" si="1072"/>
        <v>140.90206525486923</v>
      </c>
      <c r="V260" s="152">
        <f t="shared" si="1073"/>
        <v>106.62296532729248</v>
      </c>
      <c r="W260" s="150">
        <v>63.910571742540078</v>
      </c>
      <c r="X260" s="151">
        <v>43.030927407780609</v>
      </c>
      <c r="Y260" s="152">
        <v>30.05509764362192</v>
      </c>
      <c r="Z260" s="150">
        <f t="shared" si="1074"/>
        <v>145.18683713380469</v>
      </c>
      <c r="AA260" s="151">
        <f t="shared" si="1075"/>
        <v>94.497627289985445</v>
      </c>
      <c r="AB260" s="152">
        <f t="shared" si="1076"/>
        <v>69.897100712409255</v>
      </c>
      <c r="AC260" s="150">
        <v>31.176171316313567</v>
      </c>
      <c r="AD260" s="151">
        <v>39.048721966035494</v>
      </c>
      <c r="AE260" s="152">
        <v>35.508374562804832</v>
      </c>
      <c r="AF260" s="149">
        <v>4.0903527824567222E-2</v>
      </c>
      <c r="AG260" s="153">
        <v>46.793640000000003</v>
      </c>
      <c r="AH260" s="154">
        <v>101.96729999999999</v>
      </c>
      <c r="AI260" s="154">
        <v>270.28449999999998</v>
      </c>
      <c r="AJ260" s="155">
        <v>155.97569999999999</v>
      </c>
      <c r="AK260" s="92">
        <v>2790.5018526000003</v>
      </c>
      <c r="AL260" s="92">
        <v>177.89999999999964</v>
      </c>
      <c r="AM260" s="92">
        <v>14059.410077157721</v>
      </c>
      <c r="AN260" s="92">
        <v>16138.463242852187</v>
      </c>
      <c r="AO260" s="92">
        <v>19221.300000000003</v>
      </c>
      <c r="AP260" s="92">
        <v>29678.642132154113</v>
      </c>
      <c r="AQ260" s="92">
        <v>40153.887460808124</v>
      </c>
      <c r="AR260" s="150">
        <v>86.605263017386619</v>
      </c>
      <c r="AS260" s="151">
        <v>109.04516554336706</v>
      </c>
      <c r="AT260" s="262">
        <v>64.165360491406176</v>
      </c>
      <c r="AU260" s="150">
        <v>8.9515860275453889</v>
      </c>
      <c r="AV260" s="151">
        <v>14.825936931627341</v>
      </c>
      <c r="AW260" s="262">
        <v>3.0772351234634368</v>
      </c>
      <c r="AX260" s="149" t="s">
        <v>1219</v>
      </c>
    </row>
    <row r="261" spans="2:50" ht="12.75">
      <c r="B261" s="104" t="s">
        <v>1401</v>
      </c>
      <c r="C261" s="105" t="s">
        <v>287</v>
      </c>
      <c r="D261" s="253" t="s">
        <v>551</v>
      </c>
      <c r="E261" s="148">
        <v>3991.4</v>
      </c>
      <c r="F261" s="148">
        <v>3500</v>
      </c>
      <c r="G261" s="148">
        <f t="shared" si="1066"/>
        <v>-12.311469659768505</v>
      </c>
      <c r="H261" s="148">
        <v>4099.95</v>
      </c>
      <c r="I261" s="148">
        <f t="shared" si="1067"/>
        <v>-2.6475932633324675</v>
      </c>
      <c r="J261" s="148">
        <v>19.706099999999999</v>
      </c>
      <c r="K261" s="149">
        <v>0.93037748351254479</v>
      </c>
      <c r="L261" s="149">
        <v>1.4170326403823177</v>
      </c>
      <c r="M261" s="150">
        <v>-4.3364240167094428</v>
      </c>
      <c r="N261" s="151">
        <v>-53.463536198569948</v>
      </c>
      <c r="O261" s="151">
        <v>-2.969675431178449</v>
      </c>
      <c r="P261" s="152">
        <v>29.518697240795049</v>
      </c>
      <c r="Q261" s="150" t="str">
        <f t="shared" si="1068"/>
        <v>Loss</v>
      </c>
      <c r="R261" s="151" t="str">
        <f t="shared" si="1069"/>
        <v>Loss</v>
      </c>
      <c r="S261" s="152" t="str">
        <f t="shared" si="1070"/>
        <v>LP</v>
      </c>
      <c r="T261" s="150" t="str">
        <f t="shared" si="1071"/>
        <v>NM</v>
      </c>
      <c r="U261" s="151" t="str">
        <f t="shared" si="1072"/>
        <v>NM</v>
      </c>
      <c r="V261" s="152">
        <f t="shared" si="1073"/>
        <v>135.21599437267363</v>
      </c>
      <c r="W261" s="150">
        <v>9.6700039304408349</v>
      </c>
      <c r="X261" s="151">
        <v>9.7400805156142312</v>
      </c>
      <c r="Y261" s="152">
        <v>9.0856121290787932</v>
      </c>
      <c r="Z261" s="150">
        <f t="shared" si="1074"/>
        <v>42.930844401742647</v>
      </c>
      <c r="AA261" s="151">
        <f t="shared" si="1075"/>
        <v>25.736135243489915</v>
      </c>
      <c r="AB261" s="152">
        <f t="shared" si="1076"/>
        <v>19.830050894236678</v>
      </c>
      <c r="AC261" s="150" t="s">
        <v>352</v>
      </c>
      <c r="AD261" s="151" t="s">
        <v>352</v>
      </c>
      <c r="AE261" s="152">
        <v>6.9529275643404693</v>
      </c>
      <c r="AF261" s="149">
        <v>0</v>
      </c>
      <c r="AG261" s="153">
        <v>36.893369999999997</v>
      </c>
      <c r="AH261" s="154">
        <v>89.741389999999996</v>
      </c>
      <c r="AI261" s="154">
        <v>96.359530000000007</v>
      </c>
      <c r="AJ261" s="155">
        <v>98.913589999999999</v>
      </c>
      <c r="AK261" s="92">
        <v>77.872595369999999</v>
      </c>
      <c r="AL261" s="92">
        <v>13593.2</v>
      </c>
      <c r="AM261" s="92">
        <v>15071.472548752765</v>
      </c>
      <c r="AN261" s="92">
        <v>15181.303753769653</v>
      </c>
      <c r="AO261" s="92">
        <v>2130.5380000000005</v>
      </c>
      <c r="AP261" s="92">
        <v>3611.4228900107846</v>
      </c>
      <c r="AQ261" s="92">
        <v>4692.5698587498046</v>
      </c>
      <c r="AR261" s="150">
        <v>42.63673217747742</v>
      </c>
      <c r="AS261" s="151">
        <v>72.085035823835483</v>
      </c>
      <c r="AT261" s="262">
        <v>13.188428531119349</v>
      </c>
      <c r="AU261" s="150">
        <v>5.834390063083724</v>
      </c>
      <c r="AV261" s="151">
        <v>8.0854336578071813</v>
      </c>
      <c r="AW261" s="262">
        <v>3.5833464683602663</v>
      </c>
      <c r="AX261" s="149" t="s">
        <v>1220</v>
      </c>
    </row>
    <row r="262" spans="2:50" ht="12.75">
      <c r="B262" s="104" t="s">
        <v>1400</v>
      </c>
      <c r="C262" s="105" t="s">
        <v>287</v>
      </c>
      <c r="D262" s="253" t="s">
        <v>687</v>
      </c>
      <c r="E262" s="148">
        <v>1351.75</v>
      </c>
      <c r="F262" s="148">
        <v>1050</v>
      </c>
      <c r="G262" s="148">
        <f t="shared" ref="G262" si="1154">IF(IFERROR(((IF(F262&lt;0,"-",F262))/E262*100-100),"-")=-100,"-",(IFERROR(((IF(F262&lt;0,"-",F262))/E262*100-100),"-")))</f>
        <v>-22.32291474015166</v>
      </c>
      <c r="H262" s="148">
        <v>1481.35</v>
      </c>
      <c r="I262" s="148">
        <f t="shared" ref="I262" si="1155">IFERROR((E262/H262*100-100),"NA")</f>
        <v>-8.7487764539102812</v>
      </c>
      <c r="J262" s="148">
        <v>242.78</v>
      </c>
      <c r="K262" s="149">
        <v>3.8631606093189963</v>
      </c>
      <c r="L262" s="149">
        <v>2.5725670131421743</v>
      </c>
      <c r="M262" s="150">
        <v>17.674767279018045</v>
      </c>
      <c r="N262" s="151">
        <v>17.059601285114095</v>
      </c>
      <c r="O262" s="151">
        <v>18.845129902444807</v>
      </c>
      <c r="P262" s="152">
        <v>23.290365849612872</v>
      </c>
      <c r="Q262" s="150">
        <f t="shared" ref="Q262" si="1156">IF(AND(M262&lt;0,N262&gt;0),"LP",IF(AND(M262&gt;0,N262&lt;0),"PL",IF(OR(M262&lt;0,N262&lt;0),"Loss",IF(ISERROR((+N262/M262-1)*100),"NA",(+N262/M262-1)*100))))</f>
        <v>-3.4804757776597306</v>
      </c>
      <c r="R262" s="151">
        <f t="shared" ref="R262" si="1157">IF(AND(N262&lt;0,O262&gt;0),"LP",IF(AND(N262&gt;0,O262&lt;0),"PL",IF(OR(N262&lt;0,O262&lt;0),"Loss",IF(ISERROR((+O262/N262-1)*100),"NA",(+O262/N262-1)*100))))</f>
        <v>10.466414703893069</v>
      </c>
      <c r="S262" s="152">
        <f t="shared" ref="S262" si="1158">IF(AND(O262&lt;0,P262&gt;0),"LP",IF(AND(O262&gt;0,P262&lt;0),"PL",IF(OR(O262&lt;0,P262&lt;0),"Loss",IF(ISERROR((+P262/O262-1)*100),"NA",(+P262/O262-1)*100))))</f>
        <v>23.588247840050069</v>
      </c>
      <c r="T262" s="150">
        <f t="shared" ref="T262" si="1159">IFERROR((IF(($E262/N262)&lt;0,"NM",($E262/N262))),"NA")</f>
        <v>79.236904626810542</v>
      </c>
      <c r="U262" s="151">
        <f t="shared" ref="U262" si="1160">IFERROR((IF(($E262/O262)&lt;0,"NM",($E262/O262))),"NA")</f>
        <v>71.729407385227702</v>
      </c>
      <c r="V262" s="152">
        <f t="shared" ref="V262" si="1161">IFERROR((IF(($E262/P262)&lt;0,"NM",($E262/P262))),"NA")</f>
        <v>58.03901959841771</v>
      </c>
      <c r="W262" s="150">
        <v>21.135149181148627</v>
      </c>
      <c r="X262" s="151">
        <v>18.043108393184614</v>
      </c>
      <c r="Y262" s="152">
        <v>15.28030977358536</v>
      </c>
      <c r="Z262" s="150">
        <f t="shared" ref="Z262" si="1162">IFERROR((IF(((($AK262*1000)+AL262)/AO262)&lt;0,"NM",(($AK262*1000)+AL262)/AO262)),"NA")</f>
        <v>48.194598754879664</v>
      </c>
      <c r="AA262" s="151">
        <f t="shared" ref="AA262" si="1163">IFERROR((IF(((($AK262*1000)+AM262)/AP262)&lt;0,"NM",(($AK262*1000)+AM262)/AP262)),"NA")</f>
        <v>43.031430632706972</v>
      </c>
      <c r="AB262" s="152">
        <f t="shared" ref="AB262" si="1164">IFERROR((IF(((($AK262*1000)+AN262)/AQ262)&lt;0,"NM",(($AK262*1000)+AN262)/AQ262)),"NA")</f>
        <v>35.003123010059255</v>
      </c>
      <c r="AC262" s="150">
        <v>27.595362450937078</v>
      </c>
      <c r="AD262" s="151">
        <v>26.307455371111182</v>
      </c>
      <c r="AE262" s="152">
        <v>25.520349740502969</v>
      </c>
      <c r="AF262" s="149">
        <v>0.62860729501058821</v>
      </c>
      <c r="AG262" s="153">
        <v>27.535609999999998</v>
      </c>
      <c r="AH262" s="154">
        <v>44.094450000000002</v>
      </c>
      <c r="AI262" s="154">
        <v>3.7732250000000001</v>
      </c>
      <c r="AJ262" s="155">
        <v>6.7353670000000001</v>
      </c>
      <c r="AK262" s="92">
        <v>323.346543</v>
      </c>
      <c r="AL262" s="92">
        <v>-6183.1900000000005</v>
      </c>
      <c r="AM262" s="92">
        <v>-8914.9510888247678</v>
      </c>
      <c r="AN262" s="92">
        <v>-11242.475145965167</v>
      </c>
      <c r="AO262" s="92">
        <v>6580.8899999999994</v>
      </c>
      <c r="AP262" s="92">
        <v>7307.0215720921142</v>
      </c>
      <c r="AQ262" s="92">
        <v>8916.4634756830656</v>
      </c>
      <c r="AR262" s="150">
        <v>69.519394371096666</v>
      </c>
      <c r="AS262" s="151">
        <v>82.656326298581547</v>
      </c>
      <c r="AT262" s="262">
        <v>56.382462443611793</v>
      </c>
      <c r="AU262" s="150">
        <v>18.858016741898453</v>
      </c>
      <c r="AV262" s="151">
        <v>22.169430626149236</v>
      </c>
      <c r="AW262" s="262">
        <v>15.54660285764767</v>
      </c>
      <c r="AX262" s="149" t="s">
        <v>1221</v>
      </c>
    </row>
    <row r="263" spans="2:50" ht="12.75">
      <c r="B263" s="104" t="s">
        <v>1402</v>
      </c>
      <c r="C263" s="105" t="s">
        <v>287</v>
      </c>
      <c r="D263" s="253" t="s">
        <v>694</v>
      </c>
      <c r="E263" s="148">
        <v>929.65</v>
      </c>
      <c r="F263" s="148">
        <v>775</v>
      </c>
      <c r="G263" s="148">
        <f t="shared" ref="G263" si="1165">IF(IFERROR(((IF(F263&lt;0,"-",F263))/E263*100-100),"-")=-100,"-",(IFERROR(((IF(F263&lt;0,"-",F263))/E263*100-100),"-")))</f>
        <v>-16.635292852148652</v>
      </c>
      <c r="H263" s="148">
        <v>994.8</v>
      </c>
      <c r="I263" s="148">
        <f t="shared" ref="I263" si="1166">IFERROR((E263/H263*100-100),"NA")</f>
        <v>-6.5490550864495418</v>
      </c>
      <c r="J263" s="148">
        <v>155.941</v>
      </c>
      <c r="K263" s="149">
        <v>1.6330022281959378</v>
      </c>
      <c r="L263" s="149">
        <v>1.3792548148148147</v>
      </c>
      <c r="M263" s="150">
        <v>7.153987726127184</v>
      </c>
      <c r="N263" s="151">
        <v>4.4373192425340227</v>
      </c>
      <c r="O263" s="151">
        <v>6.2357679451872015</v>
      </c>
      <c r="P263" s="152">
        <v>10.549023175131621</v>
      </c>
      <c r="Q263" s="150">
        <f t="shared" ref="Q263" si="1167">IF(AND(M263&lt;0,N263&gt;0),"LP",IF(AND(M263&gt;0,N263&lt;0),"PL",IF(OR(M263&lt;0,N263&lt;0),"Loss",IF(ISERROR((+N263/M263-1)*100),"NA",(+N263/M263-1)*100))))</f>
        <v>-37.974184295446534</v>
      </c>
      <c r="R263" s="151">
        <f t="shared" ref="R263" si="1168">IF(AND(N263&lt;0,O263&gt;0),"LP",IF(AND(N263&gt;0,O263&lt;0),"PL",IF(OR(N263&lt;0,O263&lt;0),"Loss",IF(ISERROR((+O263/N263-1)*100),"NA",(+O263/N263-1)*100))))</f>
        <v>40.530072423325066</v>
      </c>
      <c r="S263" s="152">
        <f t="shared" ref="S263" si="1169">IF(AND(O263&lt;0,P263&gt;0),"LP",IF(AND(O263&gt;0,P263&lt;0),"PL",IF(OR(O263&lt;0,P263&lt;0),"Loss",IF(ISERROR((+P263/O263-1)*100),"NA",(+P263/O263-1)*100))))</f>
        <v>69.169591746489118</v>
      </c>
      <c r="T263" s="150">
        <f t="shared" ref="T263" si="1170">IFERROR((IF(($E263/N263)&lt;0,"NM",($E263/N263))),"NA")</f>
        <v>209.50712562864965</v>
      </c>
      <c r="U263" s="151">
        <f t="shared" ref="U263" si="1171">IFERROR((IF(($E263/O263)&lt;0,"NM",($E263/O263))),"NA")</f>
        <v>149.08348228665383</v>
      </c>
      <c r="V263" s="152">
        <f t="shared" ref="V263" si="1172">IFERROR((IF(($E263/P263)&lt;0,"NM",($E263/P263))),"NA")</f>
        <v>88.126643061280475</v>
      </c>
      <c r="W263" s="150">
        <v>24.643828696717506</v>
      </c>
      <c r="X263" s="151">
        <v>17.470254698275792</v>
      </c>
      <c r="Y263" s="152">
        <v>16.498970437655238</v>
      </c>
      <c r="Z263" s="150">
        <f t="shared" ref="Z263" si="1173">IFERROR((IF(((($AK263*1000)+AL263)/AO263)&lt;0,"NM",(($AK263*1000)+AL263)/AO263)),"NA")</f>
        <v>39.357352076030317</v>
      </c>
      <c r="AA263" s="151">
        <f t="shared" ref="AA263" si="1174">IFERROR((IF(((($AK263*1000)+AM263)/AP263)&lt;0,"NM",(($AK263*1000)+AM263)/AP263)),"NA")</f>
        <v>35.188717139296351</v>
      </c>
      <c r="AB263" s="152">
        <f t="shared" ref="AB263" si="1175">IFERROR((IF(((($AK263*1000)+AN263)/AQ263)&lt;0,"NM",(($AK263*1000)+AN263)/AQ263)),"NA")</f>
        <v>28.680507982248944</v>
      </c>
      <c r="AC263" s="150">
        <v>11.99046564251424</v>
      </c>
      <c r="AD263" s="151">
        <v>13.714517478422945</v>
      </c>
      <c r="AE263" s="152">
        <v>19.257203022234815</v>
      </c>
      <c r="AF263" s="149">
        <v>0</v>
      </c>
      <c r="AG263" s="153">
        <v>10.226459999999999</v>
      </c>
      <c r="AH263" s="154">
        <v>18.47203</v>
      </c>
      <c r="AI263" s="154">
        <v>-4.1548550000000004</v>
      </c>
      <c r="AJ263" s="155">
        <v>14.025510000000001</v>
      </c>
      <c r="AK263" s="92">
        <v>136.6822865</v>
      </c>
      <c r="AL263" s="92">
        <v>12103.775</v>
      </c>
      <c r="AM263" s="92">
        <v>10983.350893210496</v>
      </c>
      <c r="AN263" s="92">
        <v>11452.806461655869</v>
      </c>
      <c r="AO263" s="92">
        <v>3780.3879999999981</v>
      </c>
      <c r="AP263" s="92">
        <v>4196.3916106594188</v>
      </c>
      <c r="AQ263" s="92">
        <v>5165.0093873281548</v>
      </c>
      <c r="AR263" s="150" t="s">
        <v>311</v>
      </c>
      <c r="AS263" s="151" t="s">
        <v>311</v>
      </c>
      <c r="AT263" s="262" t="s">
        <v>311</v>
      </c>
      <c r="AU263" s="150" t="s">
        <v>311</v>
      </c>
      <c r="AV263" s="151" t="s">
        <v>311</v>
      </c>
      <c r="AW263" s="262" t="s">
        <v>311</v>
      </c>
      <c r="AX263" s="149" t="s">
        <v>1222</v>
      </c>
    </row>
    <row r="264" spans="2:50" ht="12.75">
      <c r="B264" s="96" t="s">
        <v>106</v>
      </c>
      <c r="C264" s="97"/>
      <c r="D264" s="98"/>
      <c r="E264" s="156"/>
      <c r="F264" s="156"/>
      <c r="G264" s="156"/>
      <c r="H264" s="156"/>
      <c r="I264" s="156"/>
      <c r="J264" s="156"/>
      <c r="K264" s="157"/>
      <c r="L264" s="157"/>
      <c r="M264" s="158"/>
      <c r="N264" s="159"/>
      <c r="O264" s="159"/>
      <c r="P264" s="160"/>
      <c r="Q264" s="158"/>
      <c r="R264" s="159"/>
      <c r="S264" s="160"/>
      <c r="T264" s="158"/>
      <c r="U264" s="159"/>
      <c r="V264" s="160"/>
      <c r="W264" s="158"/>
      <c r="X264" s="159"/>
      <c r="Y264" s="160"/>
      <c r="Z264" s="158"/>
      <c r="AA264" s="159"/>
      <c r="AB264" s="160"/>
      <c r="AC264" s="158"/>
      <c r="AD264" s="159"/>
      <c r="AE264" s="160"/>
      <c r="AF264" s="157"/>
      <c r="AG264" s="161"/>
      <c r="AH264" s="162"/>
      <c r="AI264" s="162"/>
      <c r="AJ264" s="163"/>
      <c r="AK264" s="61"/>
      <c r="AL264" s="61"/>
      <c r="AM264" s="61"/>
      <c r="AN264" s="61"/>
      <c r="AO264" s="61"/>
      <c r="AP264" s="61"/>
      <c r="AQ264" s="61"/>
      <c r="AR264" s="161"/>
      <c r="AS264" s="162"/>
      <c r="AT264" s="268"/>
      <c r="AU264" s="161"/>
      <c r="AV264" s="162"/>
      <c r="AW264" s="268"/>
      <c r="AX264" s="157"/>
    </row>
    <row r="265" spans="2:50" ht="12.75">
      <c r="B265" s="104" t="s">
        <v>1403</v>
      </c>
      <c r="C265" s="105" t="s">
        <v>286</v>
      </c>
      <c r="D265" s="253" t="s">
        <v>583</v>
      </c>
      <c r="E265" s="148">
        <v>6934.2</v>
      </c>
      <c r="F265" s="148">
        <v>8100</v>
      </c>
      <c r="G265" s="148">
        <f>IF(IFERROR(((IF(F265&lt;0,"-",F265))/E265*100-100),"-")=-100,"-",(IFERROR(((IF(F265&lt;0,"-",F265))/E265*100-100),"-")))</f>
        <v>16.812321536730977</v>
      </c>
      <c r="H265" s="148">
        <v>7149</v>
      </c>
      <c r="I265" s="148">
        <f>IFERROR((E265/H265*100-100),"NA")</f>
        <v>-3.0046160302140095</v>
      </c>
      <c r="J265" s="148">
        <v>61.240310077519375</v>
      </c>
      <c r="K265" s="149">
        <v>5.0297171515100993</v>
      </c>
      <c r="L265" s="149">
        <v>37.403314504181601</v>
      </c>
      <c r="M265" s="150">
        <v>130.59642857142856</v>
      </c>
      <c r="N265" s="151">
        <v>133.23517987533396</v>
      </c>
      <c r="O265" s="151">
        <v>150.79299882769067</v>
      </c>
      <c r="P265" s="152">
        <v>192.68994795223279</v>
      </c>
      <c r="Q265" s="150">
        <f t="shared" ref="Q265:S266" si="1176">IF(AND(M265&lt;0,N265&gt;0),"LP",IF(AND(M265&gt;0,N265&lt;0),"PL",IF(OR(M265&lt;0,N265&lt;0),"Loss",IF(ISERROR((+N265/M265-1)*100),"NA",(+N265/M265-1)*100))))</f>
        <v>2.0205386416537019</v>
      </c>
      <c r="R265" s="151">
        <f t="shared" si="1176"/>
        <v>13.17806525932963</v>
      </c>
      <c r="S265" s="152">
        <f t="shared" si="1176"/>
        <v>27.78441270500711</v>
      </c>
      <c r="T265" s="150">
        <f t="shared" ref="T265:V266" si="1177">IFERROR((IF(($E265/N265)&lt;0,"NM",($E265/N265))),"NA")</f>
        <v>52.04481283763208</v>
      </c>
      <c r="U265" s="151">
        <f t="shared" si="1177"/>
        <v>45.984893555460268</v>
      </c>
      <c r="V265" s="152">
        <f t="shared" si="1177"/>
        <v>35.986308957429195</v>
      </c>
      <c r="W265" s="150">
        <v>11.86309171063532</v>
      </c>
      <c r="X265" s="151">
        <v>10.772146630915245</v>
      </c>
      <c r="Y265" s="152">
        <v>9.3873398550953961</v>
      </c>
      <c r="Z265" s="150">
        <f t="shared" ref="Z265:AB266" si="1178">IFERROR((IF(((($AK265*1000)+AL265)/AO265)&lt;0,"NM",(($AK265*1000)+AL265)/AO265)),"NA")</f>
        <v>28.111178028157983</v>
      </c>
      <c r="AA265" s="151">
        <f t="shared" si="1178"/>
        <v>23.437526266670652</v>
      </c>
      <c r="AB265" s="152">
        <f t="shared" si="1178"/>
        <v>19.076700512610497</v>
      </c>
      <c r="AC265" s="150">
        <v>23.971900011599587</v>
      </c>
      <c r="AD265" s="151">
        <v>24.396834741880387</v>
      </c>
      <c r="AE265" s="152">
        <v>27.453032200752325</v>
      </c>
      <c r="AF265" s="149">
        <v>1.0094891984655765</v>
      </c>
      <c r="AG265" s="153">
        <v>27.483319999999999</v>
      </c>
      <c r="AH265" s="154">
        <v>24.847190000000001</v>
      </c>
      <c r="AI265" s="154">
        <v>33.124720000000003</v>
      </c>
      <c r="AJ265" s="155">
        <v>10.4999</v>
      </c>
      <c r="AK265" s="92">
        <v>420.98732558139534</v>
      </c>
      <c r="AL265" s="92">
        <v>47</v>
      </c>
      <c r="AM265" s="92">
        <v>-6703.6604778828014</v>
      </c>
      <c r="AN265" s="92">
        <v>-10983.173343667826</v>
      </c>
      <c r="AO265" s="92">
        <v>14977.470000000001</v>
      </c>
      <c r="AP265" s="92">
        <v>17676.083234630649</v>
      </c>
      <c r="AQ265" s="92">
        <v>21492.4038864424</v>
      </c>
      <c r="AR265" s="150">
        <v>22.495482370878452</v>
      </c>
      <c r="AS265" s="151">
        <v>33.038846066578408</v>
      </c>
      <c r="AT265" s="262">
        <v>11.952118675178495</v>
      </c>
      <c r="AU265" s="150">
        <v>4.9277392755260125</v>
      </c>
      <c r="AV265" s="151">
        <v>7.8132022617835659</v>
      </c>
      <c r="AW265" s="262">
        <v>2.0422762892684592</v>
      </c>
      <c r="AX265" s="149" t="s">
        <v>1223</v>
      </c>
    </row>
    <row r="266" spans="2:50" ht="12.75">
      <c r="B266" s="104" t="s">
        <v>456</v>
      </c>
      <c r="C266" s="105" t="s">
        <v>286</v>
      </c>
      <c r="D266" s="253" t="s">
        <v>191</v>
      </c>
      <c r="E266" s="148">
        <v>1901.45</v>
      </c>
      <c r="F266" s="148">
        <v>2300</v>
      </c>
      <c r="G266" s="148">
        <f>IF(IFERROR(((IF(F266&lt;0,"-",F266))/E266*100-100),"-")=-100,"-",(IFERROR(((IF(F266&lt;0,"-",F266))/E266*100-100),"-")))</f>
        <v>20.960319755975704</v>
      </c>
      <c r="H266" s="148">
        <v>2457</v>
      </c>
      <c r="I266" s="148">
        <f>IFERROR((E266/H266*100-100),"NA")</f>
        <v>-22.610907610907603</v>
      </c>
      <c r="J266" s="148">
        <v>113</v>
      </c>
      <c r="K266" s="149">
        <v>2.6587401433691751</v>
      </c>
      <c r="L266" s="149">
        <v>13.928730752688171</v>
      </c>
      <c r="M266" s="150">
        <v>52.352087114337564</v>
      </c>
      <c r="N266" s="151">
        <v>66.869881710646041</v>
      </c>
      <c r="O266" s="151">
        <v>71.860137805872043</v>
      </c>
      <c r="P266" s="152">
        <v>86.742714874362917</v>
      </c>
      <c r="Q266" s="150">
        <f t="shared" si="1176"/>
        <v>27.73107128394221</v>
      </c>
      <c r="R266" s="151">
        <f t="shared" si="1176"/>
        <v>7.4626363432485743</v>
      </c>
      <c r="S266" s="152">
        <f t="shared" si="1176"/>
        <v>20.71047666050363</v>
      </c>
      <c r="T266" s="150">
        <f t="shared" si="1177"/>
        <v>28.43507347938495</v>
      </c>
      <c r="U266" s="151">
        <f t="shared" si="1177"/>
        <v>26.460427965455743</v>
      </c>
      <c r="V266" s="152">
        <f t="shared" si="1177"/>
        <v>21.920572842964816</v>
      </c>
      <c r="W266" s="150">
        <v>4.9075727437119845</v>
      </c>
      <c r="X266" s="151">
        <v>4.6042680705237453</v>
      </c>
      <c r="Y266" s="152">
        <v>4.2474120044939365</v>
      </c>
      <c r="Z266" s="150">
        <f t="shared" si="1178"/>
        <v>16.998507061713234</v>
      </c>
      <c r="AA266" s="151">
        <f t="shared" si="1178"/>
        <v>16.279696414867196</v>
      </c>
      <c r="AB266" s="152">
        <f t="shared" si="1178"/>
        <v>13.753852716402488</v>
      </c>
      <c r="AC266" s="150">
        <v>18.325769288314795</v>
      </c>
      <c r="AD266" s="151">
        <v>16.868417183077973</v>
      </c>
      <c r="AE266" s="152">
        <v>18.966775445768501</v>
      </c>
      <c r="AF266" s="149">
        <v>1.5777433011649005</v>
      </c>
      <c r="AG266" s="153">
        <v>3.0065849999999998</v>
      </c>
      <c r="AH266" s="154">
        <v>-2.027517</v>
      </c>
      <c r="AI266" s="154">
        <v>13.36712</v>
      </c>
      <c r="AJ266" s="155">
        <v>-17.054179999999999</v>
      </c>
      <c r="AK266" s="92">
        <v>222.53654999999998</v>
      </c>
      <c r="AL266" s="92">
        <v>-1080</v>
      </c>
      <c r="AM266" s="92">
        <v>-8620.4345961551389</v>
      </c>
      <c r="AN266" s="92">
        <v>-10054.630753334999</v>
      </c>
      <c r="AO266" s="92">
        <v>13028</v>
      </c>
      <c r="AP266" s="92">
        <v>13140.055560771334</v>
      </c>
      <c r="AQ266" s="92">
        <v>15448.901746145979</v>
      </c>
      <c r="AR266" s="150">
        <v>17.84603023406402</v>
      </c>
      <c r="AS266" s="151">
        <v>23.403126147858345</v>
      </c>
      <c r="AT266" s="262">
        <v>12.288934320269696</v>
      </c>
      <c r="AU266" s="150">
        <v>2.8973484505902358</v>
      </c>
      <c r="AV266" s="151">
        <v>3.9233909691650437</v>
      </c>
      <c r="AW266" s="262">
        <v>1.8713059320154277</v>
      </c>
      <c r="AX266" s="149" t="s">
        <v>1224</v>
      </c>
    </row>
    <row r="267" spans="2:50" ht="12.75">
      <c r="B267" s="104" t="s">
        <v>457</v>
      </c>
      <c r="C267" s="105" t="s">
        <v>286</v>
      </c>
      <c r="D267" s="253" t="s">
        <v>192</v>
      </c>
      <c r="E267" s="148">
        <v>1808.7</v>
      </c>
      <c r="F267" s="148">
        <v>2200</v>
      </c>
      <c r="G267" s="148">
        <f t="shared" si="902"/>
        <v>21.634322994415882</v>
      </c>
      <c r="H267" s="148">
        <v>1828.6</v>
      </c>
      <c r="I267" s="148">
        <f t="shared" ref="I267:I276" si="1179">IFERROR((E267/H267*100-100),"NA")</f>
        <v>-1.0882642458711445</v>
      </c>
      <c r="J267" s="148">
        <v>2713.6650960000002</v>
      </c>
      <c r="K267" s="149">
        <v>57.881795649806449</v>
      </c>
      <c r="L267" s="149">
        <v>62.351520955794506</v>
      </c>
      <c r="M267" s="150">
        <v>54.798826721868913</v>
      </c>
      <c r="N267" s="151">
        <v>57.893047670382131</v>
      </c>
      <c r="O267" s="151">
        <v>62.452721589449403</v>
      </c>
      <c r="P267" s="152">
        <v>69.447321495345534</v>
      </c>
      <c r="Q267" s="150">
        <f t="shared" ref="Q267:Q276" si="1180">IF(AND(M267&lt;0,N267&gt;0),"LP",IF(AND(M267&gt;0,N267&lt;0),"PL",IF(OR(M267&lt;0,N267&lt;0),"Loss",IF(ISERROR((+N267/M267-1)*100),"NA",(+N267/M267-1)*100))))</f>
        <v>5.6465094849893704</v>
      </c>
      <c r="R267" s="151">
        <f t="shared" ref="R267:R276" si="1181">IF(AND(N267&lt;0,O267&gt;0),"LP",IF(AND(N267&gt;0,O267&lt;0),"PL",IF(OR(N267&lt;0,O267&lt;0),"Loss",IF(ISERROR((+O267/N267-1)*100),"NA",(+O267/N267-1)*100))))</f>
        <v>7.8760302014640349</v>
      </c>
      <c r="S267" s="152">
        <f t="shared" ref="S267:S276" si="1182">IF(AND(O267&lt;0,P267&gt;0),"LP",IF(AND(O267&gt;0,P267&lt;0),"PL",IF(OR(O267&lt;0,P267&lt;0),"Loss",IF(ISERROR((+P267/O267-1)*100),"NA",(+P267/O267-1)*100))))</f>
        <v>11.199832013530342</v>
      </c>
      <c r="T267" s="150">
        <f t="shared" si="907"/>
        <v>31.242093356320645</v>
      </c>
      <c r="U267" s="151">
        <f t="shared" si="908"/>
        <v>28.961107762284566</v>
      </c>
      <c r="V267" s="152">
        <f t="shared" si="909"/>
        <v>26.044201000915809</v>
      </c>
      <c r="W267" s="150">
        <v>7.17320043355023</v>
      </c>
      <c r="X267" s="151">
        <v>7.3961058247480738</v>
      </c>
      <c r="Y267" s="152">
        <v>7.5091263601089935</v>
      </c>
      <c r="Z267" s="150">
        <f t="shared" si="910"/>
        <v>18.983745024333874</v>
      </c>
      <c r="AA267" s="151">
        <f t="shared" si="911"/>
        <v>18.072350476047205</v>
      </c>
      <c r="AB267" s="152">
        <f t="shared" si="912"/>
        <v>16.074467223148922</v>
      </c>
      <c r="AC267" s="150">
        <v>23.493854221996123</v>
      </c>
      <c r="AD267" s="151">
        <v>25.366393318800952</v>
      </c>
      <c r="AE267" s="152">
        <v>28.61361574098207</v>
      </c>
      <c r="AF267" s="149">
        <v>2.6538397744236191</v>
      </c>
      <c r="AG267" s="153">
        <v>24.202580000000001</v>
      </c>
      <c r="AH267" s="154">
        <v>16.89772</v>
      </c>
      <c r="AI267" s="154">
        <v>43.405349999999999</v>
      </c>
      <c r="AJ267" s="155">
        <v>23.368120000000001</v>
      </c>
      <c r="AK267" s="92">
        <v>4844.7062958888</v>
      </c>
      <c r="AL267" s="92">
        <v>-250640</v>
      </c>
      <c r="AM267" s="92">
        <v>-253115.32029168302</v>
      </c>
      <c r="AN267" s="92">
        <v>-259512.79570038026</v>
      </c>
      <c r="AO267" s="92">
        <v>242000.00000000012</v>
      </c>
      <c r="AP267" s="92">
        <v>254067.17193110747</v>
      </c>
      <c r="AQ267" s="92">
        <v>285246.99677668069</v>
      </c>
      <c r="AR267" s="150">
        <v>16.529272403233058</v>
      </c>
      <c r="AS267" s="151">
        <v>20.399817096995825</v>
      </c>
      <c r="AT267" s="262">
        <v>12.658727709470291</v>
      </c>
      <c r="AU267" s="150">
        <v>3.8772935870620651</v>
      </c>
      <c r="AV267" s="151">
        <v>4.9412994694910752</v>
      </c>
      <c r="AW267" s="262">
        <v>2.8132877046330549</v>
      </c>
      <c r="AX267" s="149" t="s">
        <v>1225</v>
      </c>
    </row>
    <row r="268" spans="2:50" ht="12.75">
      <c r="B268" s="104" t="s">
        <v>458</v>
      </c>
      <c r="C268" s="105" t="s">
        <v>286</v>
      </c>
      <c r="D268" s="253" t="s">
        <v>193</v>
      </c>
      <c r="E268" s="148">
        <v>1907.2</v>
      </c>
      <c r="F268" s="148">
        <v>2200</v>
      </c>
      <c r="G268" s="148">
        <f t="shared" si="902"/>
        <v>15.352348993288587</v>
      </c>
      <c r="H268" s="148">
        <v>1975.05</v>
      </c>
      <c r="I268" s="148">
        <f t="shared" si="1179"/>
        <v>-3.4353560669350145</v>
      </c>
      <c r="J268" s="148">
        <v>4571.7307220000002</v>
      </c>
      <c r="K268" s="149">
        <v>103.74333030861051</v>
      </c>
      <c r="L268" s="149">
        <v>158.27187765830345</v>
      </c>
      <c r="M268" s="150">
        <v>57.558160820739118</v>
      </c>
      <c r="N268" s="151">
        <v>63.310150168148908</v>
      </c>
      <c r="O268" s="151">
        <v>63.945917473888045</v>
      </c>
      <c r="P268" s="152">
        <v>72.012579111477464</v>
      </c>
      <c r="Q268" s="150">
        <f t="shared" si="1180"/>
        <v>9.9933515341533496</v>
      </c>
      <c r="R268" s="151">
        <f t="shared" si="1181"/>
        <v>1.0042107056302374</v>
      </c>
      <c r="S268" s="152">
        <f t="shared" si="1182"/>
        <v>12.614818828556796</v>
      </c>
      <c r="T268" s="150">
        <f t="shared" si="907"/>
        <v>30.124711360414764</v>
      </c>
      <c r="U268" s="151">
        <f t="shared" si="908"/>
        <v>29.82520347415133</v>
      </c>
      <c r="V268" s="152">
        <f t="shared" si="909"/>
        <v>26.484261826640061</v>
      </c>
      <c r="W268" s="150">
        <v>8.957595248412547</v>
      </c>
      <c r="X268" s="151">
        <v>8.9432737346086171</v>
      </c>
      <c r="Y268" s="152">
        <v>8.9208180719757504</v>
      </c>
      <c r="Z268" s="150">
        <f t="shared" si="910"/>
        <v>22.63106193821535</v>
      </c>
      <c r="AA268" s="151">
        <f t="shared" si="911"/>
        <v>20.891350898438422</v>
      </c>
      <c r="AB268" s="152">
        <f t="shared" si="912"/>
        <v>18.717119040406164</v>
      </c>
      <c r="AC268" s="150">
        <v>29.765843337022929</v>
      </c>
      <c r="AD268" s="151">
        <v>30.075071260462003</v>
      </c>
      <c r="AE268" s="152">
        <v>33.791723506698759</v>
      </c>
      <c r="AF268" s="149">
        <v>2.4119127516778525</v>
      </c>
      <c r="AG268" s="153">
        <v>21.2075</v>
      </c>
      <c r="AH268" s="154">
        <v>29.243480000000002</v>
      </c>
      <c r="AI268" s="154">
        <v>30.700990000000001</v>
      </c>
      <c r="AJ268" s="155">
        <v>24.322030000000002</v>
      </c>
      <c r="AK268" s="92">
        <v>8683.3167468307001</v>
      </c>
      <c r="AL268" s="92">
        <v>-350980</v>
      </c>
      <c r="AM268" s="92">
        <v>-517244.63893526001</v>
      </c>
      <c r="AN268" s="92">
        <v>-516749.46118939918</v>
      </c>
      <c r="AO268" s="92">
        <v>368181.43000000005</v>
      </c>
      <c r="AP268" s="92">
        <v>390882.91358438833</v>
      </c>
      <c r="AQ268" s="92">
        <v>436315.40024997806</v>
      </c>
      <c r="AR268" s="150">
        <v>20.202063285996768</v>
      </c>
      <c r="AS268" s="151">
        <v>25.127845963757004</v>
      </c>
      <c r="AT268" s="262">
        <v>15.276280608236533</v>
      </c>
      <c r="AU268" s="150">
        <v>5.4539058926046762</v>
      </c>
      <c r="AV268" s="151">
        <v>7.4711725971711829</v>
      </c>
      <c r="AW268" s="262">
        <v>3.4366391880381699</v>
      </c>
      <c r="AX268" s="149" t="s">
        <v>1226</v>
      </c>
    </row>
    <row r="269" spans="2:50" ht="12.75">
      <c r="B269" s="104" t="s">
        <v>1404</v>
      </c>
      <c r="C269" s="105" t="s">
        <v>286</v>
      </c>
      <c r="D269" s="253" t="s">
        <v>673</v>
      </c>
      <c r="E269" s="148">
        <v>6139.7</v>
      </c>
      <c r="F269" s="148">
        <v>7400</v>
      </c>
      <c r="G269" s="148">
        <f t="shared" ref="G269" si="1183">IF(IFERROR(((IF(F269&lt;0,"-",F269))/E269*100-100),"-")=-100,"-",(IFERROR(((IF(F269&lt;0,"-",F269))/E269*100-100),"-")))</f>
        <v>20.527061582813502</v>
      </c>
      <c r="H269" s="148">
        <v>6575</v>
      </c>
      <c r="I269" s="148">
        <f t="shared" ref="I269" si="1184">IFERROR((E269/H269*100-100),"NA")</f>
        <v>-6.6205323193916428</v>
      </c>
      <c r="J269" s="148">
        <v>295.79594900000001</v>
      </c>
      <c r="K269" s="149">
        <v>21.780229671259857</v>
      </c>
      <c r="L269" s="149">
        <v>39.362815005973715</v>
      </c>
      <c r="M269" s="150">
        <v>151.80754092164889</v>
      </c>
      <c r="N269" s="151">
        <v>154.8290924944684</v>
      </c>
      <c r="O269" s="151">
        <v>167.29044510763745</v>
      </c>
      <c r="P269" s="152">
        <v>194.18399221527187</v>
      </c>
      <c r="Q269" s="150">
        <f t="shared" ref="Q269" si="1185">IF(AND(M269&lt;0,N269&gt;0),"LP",IF(AND(M269&gt;0,N269&lt;0),"PL",IF(OR(M269&lt;0,N269&lt;0),"Loss",IF(ISERROR((+N269/M269-1)*100),"NA",(+N269/M269-1)*100))))</f>
        <v>1.9903830563851921</v>
      </c>
      <c r="R269" s="151">
        <f t="shared" ref="R269" si="1186">IF(AND(N269&lt;0,O269&gt;0),"LP",IF(AND(N269&gt;0,O269&lt;0),"PL",IF(OR(N269&lt;0,O269&lt;0),"Loss",IF(ISERROR((+O269/N269-1)*100),"NA",(+O269/N269-1)*100))))</f>
        <v>8.0484567934894216</v>
      </c>
      <c r="S269" s="152">
        <f t="shared" ref="S269" si="1187">IF(AND(O269&lt;0,P269&gt;0),"LP",IF(AND(O269&gt;0,P269&lt;0),"PL",IF(OR(O269&lt;0,P269&lt;0),"Loss",IF(ISERROR((+P269/O269-1)*100),"NA",(+P269/O269-1)*100))))</f>
        <v>16.075961236357927</v>
      </c>
      <c r="T269" s="150">
        <f t="shared" ref="T269" si="1188">IFERROR((IF(($E269/N269)&lt;0,"NM",($E269/N269))),"NA")</f>
        <v>39.654692158189548</v>
      </c>
      <c r="U269" s="151">
        <f t="shared" ref="U269" si="1189">IFERROR((IF(($E269/O269)&lt;0,"NM",($E269/O269))),"NA")</f>
        <v>36.700840840309887</v>
      </c>
      <c r="V269" s="152">
        <f t="shared" ref="V269" si="1190">IFERROR((IF(($E269/P269)&lt;0,"NM",($E269/P269))),"NA")</f>
        <v>31.617951253126694</v>
      </c>
      <c r="W269" s="150">
        <v>9.0822343618705812</v>
      </c>
      <c r="X269" s="151">
        <v>7.9482116263158069</v>
      </c>
      <c r="Y269" s="152">
        <v>6.9365933381066629</v>
      </c>
      <c r="Z269" s="150">
        <f t="shared" ref="Z269" si="1191">IFERROR((IF(((($AK269*1000)+AL269)/AO269)&lt;0,"NM",(($AK269*1000)+AL269)/AO269)),"NA")</f>
        <v>27.042477745005009</v>
      </c>
      <c r="AA269" s="151">
        <f t="shared" ref="AA269" si="1192">IFERROR((IF(((($AK269*1000)+AM269)/AP269)&lt;0,"NM",(($AK269*1000)+AM269)/AP269)),"NA")</f>
        <v>24.973470371658596</v>
      </c>
      <c r="AB269" s="152">
        <f t="shared" ref="AB269" si="1193">IFERROR((IF(((($AK269*1000)+AN269)/AQ269)&lt;0,"NM",(($AK269*1000)+AN269)/AQ269)),"NA")</f>
        <v>21.446493086808321</v>
      </c>
      <c r="AC269" s="150">
        <v>24.389455005323054</v>
      </c>
      <c r="AD269" s="151">
        <v>23.098523839850593</v>
      </c>
      <c r="AE269" s="152">
        <v>23.421038300605758</v>
      </c>
      <c r="AF269" s="149">
        <v>1.0587837109738132</v>
      </c>
      <c r="AG269" s="153">
        <v>14.28119</v>
      </c>
      <c r="AH269" s="154">
        <v>24.569109999999998</v>
      </c>
      <c r="AI269" s="154">
        <v>12.929600000000001</v>
      </c>
      <c r="AJ269" s="155">
        <v>-2.3933870000000002</v>
      </c>
      <c r="AK269" s="92">
        <v>1823.00522348445</v>
      </c>
      <c r="AL269" s="92">
        <v>-95694</v>
      </c>
      <c r="AM269" s="92">
        <v>-117982.30917175759</v>
      </c>
      <c r="AN269" s="92">
        <v>-142718.01774165721</v>
      </c>
      <c r="AO269" s="92">
        <v>63874</v>
      </c>
      <c r="AP269" s="92">
        <v>68273.367254863202</v>
      </c>
      <c r="AQ269" s="92">
        <v>78347.877153693378</v>
      </c>
      <c r="AR269" s="150">
        <v>23.569930523538382</v>
      </c>
      <c r="AS269" s="151">
        <v>33.534122548037423</v>
      </c>
      <c r="AT269" s="262">
        <v>13.605738499039338</v>
      </c>
      <c r="AU269" s="150">
        <v>9.7157341259648451</v>
      </c>
      <c r="AV269" s="151">
        <v>12.530723061177314</v>
      </c>
      <c r="AW269" s="262">
        <v>6.9007451907523762</v>
      </c>
      <c r="AX269" s="149" t="s">
        <v>1227</v>
      </c>
    </row>
    <row r="270" spans="2:50" ht="12.75">
      <c r="B270" s="104" t="s">
        <v>602</v>
      </c>
      <c r="C270" s="105" t="s">
        <v>286</v>
      </c>
      <c r="D270" s="253" t="s">
        <v>600</v>
      </c>
      <c r="E270" s="148">
        <v>5358.15</v>
      </c>
      <c r="F270" s="148">
        <v>6600</v>
      </c>
      <c r="G270" s="148">
        <f t="shared" ref="G270" si="1194">IF(IFERROR(((IF(F270&lt;0,"-",F270))/E270*100-100),"-")=-100,"-",(IFERROR(((IF(F270&lt;0,"-",F270))/E270*100-100),"-")))</f>
        <v>23.176842753562326</v>
      </c>
      <c r="H270" s="148">
        <v>5990</v>
      </c>
      <c r="I270" s="148">
        <f t="shared" ref="I270" si="1195">IFERROR((E270/H270*100-100),"NA")</f>
        <v>-10.548414023372288</v>
      </c>
      <c r="J270" s="148">
        <v>106</v>
      </c>
      <c r="K270" s="149">
        <v>6.9212174432497005</v>
      </c>
      <c r="L270" s="149">
        <v>10.812955746714456</v>
      </c>
      <c r="M270" s="150">
        <v>110.51533533459298</v>
      </c>
      <c r="N270" s="151">
        <v>123.02154995483181</v>
      </c>
      <c r="O270" s="151">
        <v>129.78184222343853</v>
      </c>
      <c r="P270" s="152">
        <v>152.68649489791019</v>
      </c>
      <c r="Q270" s="150">
        <f t="shared" ref="Q270" si="1196">IF(AND(M270&lt;0,N270&gt;0),"LP",IF(AND(M270&gt;0,N270&lt;0),"PL",IF(OR(M270&lt;0,N270&lt;0),"Loss",IF(ISERROR((+N270/M270-1)*100),"NA",(+N270/M270-1)*100))))</f>
        <v>11.316270798414884</v>
      </c>
      <c r="R270" s="151">
        <f t="shared" ref="R270" si="1197">IF(AND(N270&lt;0,O270&gt;0),"LP",IF(AND(N270&gt;0,O270&lt;0),"PL",IF(OR(N270&lt;0,O270&lt;0),"Loss",IF(ISERROR((+O270/N270-1)*100),"NA",(+O270/N270-1)*100))))</f>
        <v>5.4952097994935167</v>
      </c>
      <c r="S270" s="152">
        <f t="shared" ref="S270" si="1198">IF(AND(O270&lt;0,P270&gt;0),"LP",IF(AND(O270&gt;0,P270&lt;0),"PL",IF(OR(O270&lt;0,P270&lt;0),"Loss",IF(ISERROR((+P270/O270-1)*100),"NA",(+P270/O270-1)*100))))</f>
        <v>17.648580326851835</v>
      </c>
      <c r="T270" s="150">
        <f t="shared" ref="T270" si="1199">IFERROR((IF(($E270/N270)&lt;0,"NM",($E270/N270))),"NA")</f>
        <v>43.554564236650251</v>
      </c>
      <c r="U270" s="151">
        <f t="shared" ref="U270" si="1200">IFERROR((IF(($E270/O270)&lt;0,"NM",($E270/O270))),"NA")</f>
        <v>41.285821715915823</v>
      </c>
      <c r="V270" s="152">
        <f t="shared" ref="V270" si="1201">IFERROR((IF(($E270/P270)&lt;0,"NM",($E270/P270))),"NA")</f>
        <v>35.092494615077683</v>
      </c>
      <c r="W270" s="150">
        <v>10.701514547987419</v>
      </c>
      <c r="X270" s="151">
        <v>9.296547131863143</v>
      </c>
      <c r="Y270" s="152">
        <v>7.9428113054039455</v>
      </c>
      <c r="Z270" s="150">
        <f t="shared" ref="Z270" si="1202">IFERROR((IF(((($AK270*1000)+AL270)/AO270)&lt;0,"NM",(($AK270*1000)+AL270)/AO270)),"NA")</f>
        <v>28.631516517404847</v>
      </c>
      <c r="AA270" s="151">
        <f t="shared" ref="AA270" si="1203">IFERROR((IF(((($AK270*1000)+AM270)/AP270)&lt;0,"NM",(($AK270*1000)+AM270)/AP270)),"NA")</f>
        <v>27.306041647229637</v>
      </c>
      <c r="AB270" s="152">
        <f t="shared" ref="AB270" si="1204">IFERROR((IF(((($AK270*1000)+AN270)/AQ270)&lt;0,"NM",(($AK270*1000)+AN270)/AQ270)),"NA")</f>
        <v>23.27912183029505</v>
      </c>
      <c r="AC270" s="150">
        <v>25.382143646878941</v>
      </c>
      <c r="AD270" s="151">
        <v>24.137767004479691</v>
      </c>
      <c r="AE270" s="152">
        <v>24.461861041371158</v>
      </c>
      <c r="AF270" s="149">
        <v>0.83984210968337958</v>
      </c>
      <c r="AG270" s="153">
        <v>9.5086779999999997</v>
      </c>
      <c r="AH270" s="154">
        <v>-1.6275580000000001</v>
      </c>
      <c r="AI270" s="154">
        <v>13.13303</v>
      </c>
      <c r="AJ270" s="155">
        <v>1.938644</v>
      </c>
      <c r="AK270" s="92">
        <v>579.30589999999995</v>
      </c>
      <c r="AL270" s="92">
        <v>-29895.729547518356</v>
      </c>
      <c r="AM270" s="92">
        <v>-37775.613783368586</v>
      </c>
      <c r="AN270" s="92">
        <v>-47137.633403848682</v>
      </c>
      <c r="AO270" s="92">
        <v>19189</v>
      </c>
      <c r="AP270" s="92">
        <v>19831.885309952013</v>
      </c>
      <c r="AQ270" s="92">
        <v>22860.323962203616</v>
      </c>
      <c r="AR270" s="150">
        <v>26.82793197721422</v>
      </c>
      <c r="AS270" s="151">
        <v>36.467898469924251</v>
      </c>
      <c r="AT270" s="262">
        <v>17.18796548450419</v>
      </c>
      <c r="AU270" s="150">
        <v>6.5309192991640215</v>
      </c>
      <c r="AV270" s="151">
        <v>8.6397764968032007</v>
      </c>
      <c r="AW270" s="262">
        <v>4.4220621015248422</v>
      </c>
      <c r="AX270" s="149" t="s">
        <v>1228</v>
      </c>
    </row>
    <row r="271" spans="2:50" ht="12.75">
      <c r="B271" s="104" t="s">
        <v>459</v>
      </c>
      <c r="C271" s="105" t="s">
        <v>287</v>
      </c>
      <c r="D271" s="253" t="s">
        <v>194</v>
      </c>
      <c r="E271" s="148">
        <v>3081.25</v>
      </c>
      <c r="F271" s="148">
        <v>3000</v>
      </c>
      <c r="G271" s="148">
        <f t="shared" si="902"/>
        <v>-2.6369168356997932</v>
      </c>
      <c r="H271" s="148">
        <v>3186.95</v>
      </c>
      <c r="I271" s="148">
        <f t="shared" si="1179"/>
        <v>-3.3166507162020054</v>
      </c>
      <c r="J271" s="148">
        <v>193.02569444444441</v>
      </c>
      <c r="K271" s="149">
        <v>7.0426704537534821</v>
      </c>
      <c r="L271" s="149">
        <v>30.826374193548386</v>
      </c>
      <c r="M271" s="150">
        <v>86.942675159235662</v>
      </c>
      <c r="N271" s="151">
        <v>81.759385844988955</v>
      </c>
      <c r="O271" s="151">
        <v>91.784488555284653</v>
      </c>
      <c r="P271" s="152">
        <v>104.28365724686734</v>
      </c>
      <c r="Q271" s="150">
        <f t="shared" si="1180"/>
        <v>-5.9617320317709392</v>
      </c>
      <c r="R271" s="151">
        <f t="shared" si="1181"/>
        <v>12.261714794803758</v>
      </c>
      <c r="S271" s="152">
        <f t="shared" si="1182"/>
        <v>13.617953194840805</v>
      </c>
      <c r="T271" s="150">
        <f t="shared" si="907"/>
        <v>37.6868046176603</v>
      </c>
      <c r="U271" s="151">
        <f t="shared" si="908"/>
        <v>33.570487219570516</v>
      </c>
      <c r="V271" s="152">
        <f t="shared" si="909"/>
        <v>29.54681568853935</v>
      </c>
      <c r="W271" s="150">
        <v>6.610536579264549</v>
      </c>
      <c r="X271" s="151">
        <v>6.1348967884914387</v>
      </c>
      <c r="Y271" s="152">
        <v>5.6613816774939494</v>
      </c>
      <c r="Z271" s="150">
        <f t="shared" si="910"/>
        <v>24.639287241088628</v>
      </c>
      <c r="AA271" s="151">
        <f t="shared" si="911"/>
        <v>23.839191070357771</v>
      </c>
      <c r="AB271" s="152">
        <f t="shared" si="912"/>
        <v>21.355344508769399</v>
      </c>
      <c r="AC271" s="150">
        <v>18.588788303062643</v>
      </c>
      <c r="AD271" s="151">
        <v>19.106946677563968</v>
      </c>
      <c r="AE271" s="152">
        <v>20.07052954721571</v>
      </c>
      <c r="AF271" s="149">
        <v>1.604726076024702</v>
      </c>
      <c r="AG271" s="153">
        <v>26.252279999999999</v>
      </c>
      <c r="AH271" s="154">
        <v>28.414850000000001</v>
      </c>
      <c r="AI271" s="154">
        <v>24.80002</v>
      </c>
      <c r="AJ271" s="155">
        <v>12.43797</v>
      </c>
      <c r="AK271" s="92">
        <v>589.47151697916649</v>
      </c>
      <c r="AL271" s="92">
        <v>7292.0199999999995</v>
      </c>
      <c r="AM271" s="92">
        <v>14027.021778409558</v>
      </c>
      <c r="AN271" s="92">
        <v>10427.596404802121</v>
      </c>
      <c r="AO271" s="92">
        <v>24220</v>
      </c>
      <c r="AP271" s="92">
        <v>25315.395013884547</v>
      </c>
      <c r="AQ271" s="92">
        <v>28091.287084487212</v>
      </c>
      <c r="AR271" s="150">
        <v>19.388260337549625</v>
      </c>
      <c r="AS271" s="151">
        <v>27.121117328585875</v>
      </c>
      <c r="AT271" s="262">
        <v>11.655403346513376</v>
      </c>
      <c r="AU271" s="150">
        <v>3.5395030243586634</v>
      </c>
      <c r="AV271" s="151">
        <v>5.3063628890400061</v>
      </c>
      <c r="AW271" s="262">
        <v>1.7726431596773207</v>
      </c>
      <c r="AX271" s="149" t="s">
        <v>1229</v>
      </c>
    </row>
    <row r="272" spans="2:50" ht="12.75">
      <c r="B272" s="104" t="s">
        <v>460</v>
      </c>
      <c r="C272" s="105" t="s">
        <v>286</v>
      </c>
      <c r="D272" s="253" t="s">
        <v>196</v>
      </c>
      <c r="E272" s="148">
        <v>5436.7</v>
      </c>
      <c r="F272" s="148">
        <v>6300</v>
      </c>
      <c r="G272" s="148">
        <f t="shared" si="902"/>
        <v>15.879117847223512</v>
      </c>
      <c r="H272" s="148">
        <v>5587.95</v>
      </c>
      <c r="I272" s="148">
        <f t="shared" si="1179"/>
        <v>-2.7067171324009678</v>
      </c>
      <c r="J272" s="148">
        <v>154.05000000000001</v>
      </c>
      <c r="K272" s="149">
        <v>9.9872989247311814</v>
      </c>
      <c r="L272" s="149">
        <v>32.194924444444446</v>
      </c>
      <c r="M272" s="150">
        <v>62.504314034542659</v>
      </c>
      <c r="N272" s="151">
        <v>75.084830237027617</v>
      </c>
      <c r="O272" s="151">
        <v>89.243812284989829</v>
      </c>
      <c r="P272" s="152">
        <v>114.69801578686705</v>
      </c>
      <c r="Q272" s="150">
        <f t="shared" si="1180"/>
        <v>20.127436636665429</v>
      </c>
      <c r="R272" s="151">
        <f t="shared" si="1181"/>
        <v>18.857313791967268</v>
      </c>
      <c r="S272" s="152">
        <f t="shared" si="1182"/>
        <v>28.522093409223892</v>
      </c>
      <c r="T272" s="150">
        <f t="shared" si="907"/>
        <v>72.407435467822694</v>
      </c>
      <c r="U272" s="151">
        <f t="shared" si="908"/>
        <v>60.919629728933195</v>
      </c>
      <c r="V272" s="152">
        <f t="shared" si="909"/>
        <v>47.400122510423614</v>
      </c>
      <c r="W272" s="150">
        <v>16.680516074726487</v>
      </c>
      <c r="X272" s="151">
        <v>14.339139103680925</v>
      </c>
      <c r="Y272" s="152">
        <v>12.11758846686236</v>
      </c>
      <c r="Z272" s="150">
        <f t="shared" si="910"/>
        <v>47.780016493630477</v>
      </c>
      <c r="AA272" s="151">
        <f t="shared" si="911"/>
        <v>41.521682243087561</v>
      </c>
      <c r="AB272" s="152">
        <f t="shared" si="912"/>
        <v>33.105177123458702</v>
      </c>
      <c r="AC272" s="150">
        <v>25.599809924816068</v>
      </c>
      <c r="AD272" s="151">
        <v>25.600384525389934</v>
      </c>
      <c r="AE272" s="152">
        <v>27.989738223105331</v>
      </c>
      <c r="AF272" s="149">
        <v>0.47823128000441451</v>
      </c>
      <c r="AG272" s="153">
        <v>34.81371</v>
      </c>
      <c r="AH272" s="154">
        <v>34.351469999999999</v>
      </c>
      <c r="AI272" s="154">
        <v>86.221829999999997</v>
      </c>
      <c r="AJ272" s="155">
        <v>47.189450000000001</v>
      </c>
      <c r="AK272" s="92">
        <v>835.93691999999999</v>
      </c>
      <c r="AL272" s="92">
        <v>-12065.14</v>
      </c>
      <c r="AM272" s="92">
        <v>-11955.229652014943</v>
      </c>
      <c r="AN272" s="92">
        <v>-13303.624205328688</v>
      </c>
      <c r="AO272" s="92">
        <v>17243.019999999997</v>
      </c>
      <c r="AP272" s="92">
        <v>19844.612400913978</v>
      </c>
      <c r="AQ272" s="92">
        <v>24849.083052080823</v>
      </c>
      <c r="AR272" s="150">
        <v>24.862962351563116</v>
      </c>
      <c r="AS272" s="151">
        <v>36.025456843829062</v>
      </c>
      <c r="AT272" s="262">
        <v>13.70046785929717</v>
      </c>
      <c r="AU272" s="150">
        <v>4.4845561711961546</v>
      </c>
      <c r="AV272" s="151">
        <v>7.3804299685379071</v>
      </c>
      <c r="AW272" s="262">
        <v>1.588682373854402</v>
      </c>
      <c r="AX272" s="149" t="s">
        <v>1230</v>
      </c>
    </row>
    <row r="273" spans="2:50" ht="12.75">
      <c r="B273" s="104" t="s">
        <v>461</v>
      </c>
      <c r="C273" s="105" t="s">
        <v>286</v>
      </c>
      <c r="D273" s="253" t="s">
        <v>197</v>
      </c>
      <c r="E273" s="148">
        <v>4309.05</v>
      </c>
      <c r="F273" s="148">
        <v>5400</v>
      </c>
      <c r="G273" s="148">
        <f t="shared" si="902"/>
        <v>25.317645420684372</v>
      </c>
      <c r="H273" s="148">
        <v>4585.8999999999996</v>
      </c>
      <c r="I273" s="148">
        <f t="shared" si="1179"/>
        <v>-6.036982925925102</v>
      </c>
      <c r="J273" s="148">
        <v>3618</v>
      </c>
      <c r="K273" s="149">
        <v>185.49274193548388</v>
      </c>
      <c r="L273" s="149">
        <v>135.90323918757466</v>
      </c>
      <c r="M273" s="150">
        <v>115.27128482020505</v>
      </c>
      <c r="N273" s="151">
        <v>126.27090138710886</v>
      </c>
      <c r="O273" s="151">
        <v>143.48058338815483</v>
      </c>
      <c r="P273" s="152">
        <v>155.66354061680974</v>
      </c>
      <c r="Q273" s="150">
        <f t="shared" si="1180"/>
        <v>9.5423735269894117</v>
      </c>
      <c r="R273" s="151">
        <f t="shared" si="1181"/>
        <v>13.629174902526596</v>
      </c>
      <c r="S273" s="152">
        <f t="shared" si="1182"/>
        <v>8.4910145616683419</v>
      </c>
      <c r="T273" s="150">
        <f t="shared" si="907"/>
        <v>34.125439453304764</v>
      </c>
      <c r="U273" s="151">
        <f t="shared" si="908"/>
        <v>30.032286587118364</v>
      </c>
      <c r="V273" s="152">
        <f t="shared" si="909"/>
        <v>27.681819281031284</v>
      </c>
      <c r="W273" s="150">
        <v>17.367271629221108</v>
      </c>
      <c r="X273" s="151">
        <v>16.483227437362554</v>
      </c>
      <c r="Y273" s="152">
        <v>15.460157151442619</v>
      </c>
      <c r="Z273" s="150">
        <f t="shared" si="910"/>
        <v>23.033969174559996</v>
      </c>
      <c r="AA273" s="151">
        <f t="shared" si="911"/>
        <v>21.004572287797146</v>
      </c>
      <c r="AB273" s="152">
        <f t="shared" si="912"/>
        <v>19.274942338531741</v>
      </c>
      <c r="AC273" s="150">
        <v>50.910733377567837</v>
      </c>
      <c r="AD273" s="151">
        <v>55.764696570607221</v>
      </c>
      <c r="AE273" s="152">
        <v>56.973470566469622</v>
      </c>
      <c r="AF273" s="149">
        <v>1.6910744997208134</v>
      </c>
      <c r="AG273" s="153">
        <v>9.5474770000000007</v>
      </c>
      <c r="AH273" s="154">
        <v>12.28795</v>
      </c>
      <c r="AI273" s="154">
        <v>20.665710000000001</v>
      </c>
      <c r="AJ273" s="155">
        <v>14.074310000000001</v>
      </c>
      <c r="AK273" s="92">
        <v>15525.7425</v>
      </c>
      <c r="AL273" s="92">
        <v>-447670</v>
      </c>
      <c r="AM273" s="92">
        <v>-505304.20293360815</v>
      </c>
      <c r="AN273" s="92">
        <v>-543596.04643127741</v>
      </c>
      <c r="AO273" s="92">
        <v>654601.57499268802</v>
      </c>
      <c r="AP273" s="92">
        <v>715103.2685294284</v>
      </c>
      <c r="AQ273" s="92">
        <v>777286.18796532182</v>
      </c>
      <c r="AR273" s="150">
        <v>23.851035182900869</v>
      </c>
      <c r="AS273" s="151">
        <v>28.446477859993685</v>
      </c>
      <c r="AT273" s="262">
        <v>19.255592505808053</v>
      </c>
      <c r="AU273" s="150">
        <v>10.031765678466812</v>
      </c>
      <c r="AV273" s="151">
        <v>13.691988147456581</v>
      </c>
      <c r="AW273" s="262">
        <v>6.3715432094770428</v>
      </c>
      <c r="AX273" s="149" t="s">
        <v>1231</v>
      </c>
    </row>
    <row r="274" spans="2:50" ht="12.75">
      <c r="B274" s="104" t="s">
        <v>462</v>
      </c>
      <c r="C274" s="105" t="s">
        <v>287</v>
      </c>
      <c r="D274" s="253" t="s">
        <v>198</v>
      </c>
      <c r="E274" s="148">
        <v>1609.85</v>
      </c>
      <c r="F274" s="148">
        <v>1600</v>
      </c>
      <c r="G274" s="148">
        <f t="shared" si="902"/>
        <v>-0.61185824766282337</v>
      </c>
      <c r="H274" s="148">
        <v>1671.5</v>
      </c>
      <c r="I274" s="148">
        <f t="shared" si="1179"/>
        <v>-3.6883039186359667</v>
      </c>
      <c r="J274" s="148">
        <v>978</v>
      </c>
      <c r="K274" s="149">
        <v>18.774211469534048</v>
      </c>
      <c r="L274" s="149">
        <v>41.024584563918758</v>
      </c>
      <c r="M274" s="150">
        <v>57.27005649717514</v>
      </c>
      <c r="N274" s="151">
        <v>41.09374583963691</v>
      </c>
      <c r="O274" s="151">
        <v>44.518795952582821</v>
      </c>
      <c r="P274" s="152">
        <v>63.62834329399039</v>
      </c>
      <c r="Q274" s="150">
        <f t="shared" si="1180"/>
        <v>-28.24566911041223</v>
      </c>
      <c r="R274" s="151">
        <f t="shared" si="1181"/>
        <v>8.3347235521233021</v>
      </c>
      <c r="S274" s="152">
        <f t="shared" si="1182"/>
        <v>42.924672450174171</v>
      </c>
      <c r="T274" s="150">
        <f t="shared" si="907"/>
        <v>39.175061000334061</v>
      </c>
      <c r="U274" s="151">
        <f t="shared" si="908"/>
        <v>36.161130721384708</v>
      </c>
      <c r="V274" s="152">
        <f t="shared" si="909"/>
        <v>25.300831620930293</v>
      </c>
      <c r="W274" s="150">
        <v>5.3200089490827187</v>
      </c>
      <c r="X274" s="151">
        <v>5.2172655146157378</v>
      </c>
      <c r="Y274" s="152">
        <v>5.0508467877164129</v>
      </c>
      <c r="Z274" s="150">
        <f t="shared" si="910"/>
        <v>26.665450423733599</v>
      </c>
      <c r="AA274" s="151">
        <f t="shared" si="911"/>
        <v>22.862270513444319</v>
      </c>
      <c r="AB274" s="152">
        <f t="shared" si="912"/>
        <v>17.356908321639295</v>
      </c>
      <c r="AC274" s="150">
        <v>13.267888170656427</v>
      </c>
      <c r="AD274" s="151">
        <v>14.629969313297753</v>
      </c>
      <c r="AE274" s="152">
        <v>20.328978774290835</v>
      </c>
      <c r="AF274" s="149">
        <v>2.4847035438084295</v>
      </c>
      <c r="AG274" s="153">
        <v>12.415760000000001</v>
      </c>
      <c r="AH274" s="154">
        <v>28.413029999999999</v>
      </c>
      <c r="AI274" s="154">
        <v>24.92531</v>
      </c>
      <c r="AJ274" s="155">
        <v>26.500869999999999</v>
      </c>
      <c r="AK274" s="92">
        <v>1571.4014999999999</v>
      </c>
      <c r="AL274" s="92">
        <v>-32743.999999999993</v>
      </c>
      <c r="AM274" s="92">
        <v>-30438.050443165088</v>
      </c>
      <c r="AN274" s="92">
        <v>-27504.831019713849</v>
      </c>
      <c r="AO274" s="92">
        <v>57702.288000000066</v>
      </c>
      <c r="AP274" s="92">
        <v>67402.030286128429</v>
      </c>
      <c r="AQ274" s="92">
        <v>88949.981204629119</v>
      </c>
      <c r="AR274" s="150">
        <v>17.873624397971945</v>
      </c>
      <c r="AS274" s="151">
        <v>23.872528004123424</v>
      </c>
      <c r="AT274" s="262">
        <v>11.874720791820463</v>
      </c>
      <c r="AU274" s="150">
        <v>3.203385369682096</v>
      </c>
      <c r="AV274" s="151">
        <v>4.0501592042348875</v>
      </c>
      <c r="AW274" s="262">
        <v>2.356611535129304</v>
      </c>
      <c r="AX274" s="149" t="s">
        <v>1232</v>
      </c>
    </row>
    <row r="275" spans="2:50" ht="12.75">
      <c r="B275" s="104" t="s">
        <v>463</v>
      </c>
      <c r="C275" s="105" t="s">
        <v>287</v>
      </c>
      <c r="D275" s="253" t="s">
        <v>199</v>
      </c>
      <c r="E275" s="148">
        <v>541.70000000000005</v>
      </c>
      <c r="F275" s="148">
        <v>500</v>
      </c>
      <c r="G275" s="148">
        <f t="shared" si="902"/>
        <v>-7.6979878161344004</v>
      </c>
      <c r="H275" s="148">
        <v>580</v>
      </c>
      <c r="I275" s="148">
        <f t="shared" si="1179"/>
        <v>-6.6034482758620499</v>
      </c>
      <c r="J275" s="148">
        <v>5230</v>
      </c>
      <c r="K275" s="149">
        <v>33.860657108721625</v>
      </c>
      <c r="L275" s="149">
        <v>57.324740931899633</v>
      </c>
      <c r="M275" s="150">
        <v>20.703239023285548</v>
      </c>
      <c r="N275" s="151">
        <v>20.388547935141567</v>
      </c>
      <c r="O275" s="151">
        <v>21.913661349829525</v>
      </c>
      <c r="P275" s="152">
        <v>24.433258581961482</v>
      </c>
      <c r="Q275" s="150">
        <f t="shared" si="1180"/>
        <v>-1.5200089599025413</v>
      </c>
      <c r="R275" s="151">
        <f t="shared" si="1181"/>
        <v>7.4802453786288581</v>
      </c>
      <c r="S275" s="152">
        <f t="shared" si="1182"/>
        <v>11.497837773018048</v>
      </c>
      <c r="T275" s="150">
        <f t="shared" si="907"/>
        <v>26.56883666866386</v>
      </c>
      <c r="U275" s="151">
        <f t="shared" si="908"/>
        <v>24.719739497307426</v>
      </c>
      <c r="V275" s="152">
        <f t="shared" si="909"/>
        <v>22.170599888789489</v>
      </c>
      <c r="W275" s="150">
        <v>3.8207410930220451</v>
      </c>
      <c r="X275" s="151">
        <v>3.8505982924830526</v>
      </c>
      <c r="Y275" s="152">
        <v>3.7865186015465193</v>
      </c>
      <c r="Z275" s="150">
        <f t="shared" si="910"/>
        <v>16.942001289930367</v>
      </c>
      <c r="AA275" s="151">
        <f t="shared" si="911"/>
        <v>16.563020859255545</v>
      </c>
      <c r="AB275" s="152">
        <f t="shared" si="912"/>
        <v>15.298400562356194</v>
      </c>
      <c r="AC275" s="150">
        <v>14.399882893251561</v>
      </c>
      <c r="AD275" s="151">
        <v>15.594716203450568</v>
      </c>
      <c r="AE275" s="152">
        <v>17.264147617747696</v>
      </c>
      <c r="AF275" s="149">
        <v>0</v>
      </c>
      <c r="AG275" s="153">
        <v>6.0700969999999996</v>
      </c>
      <c r="AH275" s="154">
        <v>14.71834</v>
      </c>
      <c r="AI275" s="154">
        <v>30.341670000000001</v>
      </c>
      <c r="AJ275" s="155">
        <v>14.83994</v>
      </c>
      <c r="AK275" s="92">
        <v>2834.1370000000002</v>
      </c>
      <c r="AL275" s="92">
        <v>44513.000000000007</v>
      </c>
      <c r="AM275" s="92">
        <v>55385.452128716483</v>
      </c>
      <c r="AN275" s="92">
        <v>47457.897221733714</v>
      </c>
      <c r="AO275" s="92">
        <v>169912.0399495514</v>
      </c>
      <c r="AP275" s="92">
        <v>174456.24664017907</v>
      </c>
      <c r="AQ275" s="92">
        <v>188359.22653981828</v>
      </c>
      <c r="AR275" s="150">
        <v>17.813905920096282</v>
      </c>
      <c r="AS275" s="151">
        <v>22.307489161510428</v>
      </c>
      <c r="AT275" s="262">
        <v>13.320322678682135</v>
      </c>
      <c r="AU275" s="150">
        <v>2.9408156860226118</v>
      </c>
      <c r="AV275" s="151">
        <v>3.6060826790439839</v>
      </c>
      <c r="AW275" s="262">
        <v>2.2755486930012396</v>
      </c>
      <c r="AX275" s="149" t="s">
        <v>1233</v>
      </c>
    </row>
    <row r="276" spans="2:50" ht="12.75">
      <c r="B276" s="104" t="s">
        <v>464</v>
      </c>
      <c r="C276" s="105" t="s">
        <v>287</v>
      </c>
      <c r="D276" s="253" t="s">
        <v>200</v>
      </c>
      <c r="E276" s="148">
        <v>678</v>
      </c>
      <c r="F276" s="148">
        <v>760</v>
      </c>
      <c r="G276" s="148">
        <f t="shared" si="902"/>
        <v>12.094395280235986</v>
      </c>
      <c r="H276" s="148">
        <v>838.45</v>
      </c>
      <c r="I276" s="148">
        <f t="shared" si="1179"/>
        <v>-19.13650187846622</v>
      </c>
      <c r="J276" s="148">
        <v>226</v>
      </c>
      <c r="K276" s="149">
        <v>1.8480967741935486</v>
      </c>
      <c r="L276" s="149">
        <v>10.784706284348864</v>
      </c>
      <c r="M276" s="150">
        <v>14.362569554002903</v>
      </c>
      <c r="N276" s="151">
        <v>29.120081742768964</v>
      </c>
      <c r="O276" s="151">
        <v>28.130248959678688</v>
      </c>
      <c r="P276" s="152">
        <v>31.361539064483221</v>
      </c>
      <c r="Q276" s="150">
        <f t="shared" si="1180"/>
        <v>102.74980485405614</v>
      </c>
      <c r="R276" s="151">
        <f t="shared" si="1181"/>
        <v>-3.3991414990999114</v>
      </c>
      <c r="S276" s="152">
        <f t="shared" si="1182"/>
        <v>11.486887689604863</v>
      </c>
      <c r="T276" s="150">
        <f t="shared" si="907"/>
        <v>23.282901675520176</v>
      </c>
      <c r="U276" s="151">
        <f t="shared" si="908"/>
        <v>24.102168486735792</v>
      </c>
      <c r="V276" s="152">
        <f t="shared" si="909"/>
        <v>21.61883696479142</v>
      </c>
      <c r="W276" s="150">
        <v>4.3092153355668703</v>
      </c>
      <c r="X276" s="151">
        <v>3.8213079046997298</v>
      </c>
      <c r="Y276" s="152">
        <v>3.3865111860037085</v>
      </c>
      <c r="Z276" s="150">
        <f t="shared" si="910"/>
        <v>16.171967871485943</v>
      </c>
      <c r="AA276" s="151">
        <f t="shared" si="911"/>
        <v>15.912601299690023</v>
      </c>
      <c r="AB276" s="152">
        <f t="shared" si="912"/>
        <v>13.393234865849195</v>
      </c>
      <c r="AC276" s="150">
        <v>20.339242287514722</v>
      </c>
      <c r="AD276" s="151">
        <v>16.945060336988384</v>
      </c>
      <c r="AE276" s="152">
        <v>16.729753073875226</v>
      </c>
      <c r="AF276" s="149">
        <v>1.0324483775811208</v>
      </c>
      <c r="AG276" s="153">
        <v>-8.7605939999999993</v>
      </c>
      <c r="AH276" s="154">
        <v>11.9366</v>
      </c>
      <c r="AI276" s="154">
        <v>29.192080000000001</v>
      </c>
      <c r="AJ276" s="155">
        <v>11.047420000000001</v>
      </c>
      <c r="AK276" s="92">
        <v>154.68570000000003</v>
      </c>
      <c r="AL276" s="92">
        <v>-13747</v>
      </c>
      <c r="AM276" s="92">
        <v>-17315.114973074575</v>
      </c>
      <c r="AN276" s="92">
        <v>-22105.533636768476</v>
      </c>
      <c r="AO276" s="92">
        <v>8715</v>
      </c>
      <c r="AP276" s="92">
        <v>8632.8176292333428</v>
      </c>
      <c r="AQ276" s="92">
        <v>9899.0399026968262</v>
      </c>
      <c r="AR276" s="150">
        <v>16.165623138045937</v>
      </c>
      <c r="AS276" s="151">
        <v>21.765504747610585</v>
      </c>
      <c r="AT276" s="262">
        <v>10.56574152848129</v>
      </c>
      <c r="AU276" s="150">
        <v>2.4598029115478668</v>
      </c>
      <c r="AV276" s="151">
        <v>3.1718135553100208</v>
      </c>
      <c r="AW276" s="262">
        <v>1.7477922677857127</v>
      </c>
      <c r="AX276" s="149" t="s">
        <v>1234</v>
      </c>
    </row>
    <row r="277" spans="2:50" ht="12.75">
      <c r="B277" s="96" t="s">
        <v>107</v>
      </c>
      <c r="C277" s="97"/>
      <c r="D277" s="98"/>
      <c r="E277" s="156"/>
      <c r="F277" s="156"/>
      <c r="G277" s="156"/>
      <c r="H277" s="156"/>
      <c r="I277" s="156"/>
      <c r="J277" s="156"/>
      <c r="K277" s="157"/>
      <c r="L277" s="157"/>
      <c r="M277" s="158"/>
      <c r="N277" s="159"/>
      <c r="O277" s="159"/>
      <c r="P277" s="160"/>
      <c r="Q277" s="158"/>
      <c r="R277" s="159"/>
      <c r="S277" s="160"/>
      <c r="T277" s="158"/>
      <c r="U277" s="159"/>
      <c r="V277" s="160"/>
      <c r="W277" s="158"/>
      <c r="X277" s="159"/>
      <c r="Y277" s="160"/>
      <c r="Z277" s="158"/>
      <c r="AA277" s="159"/>
      <c r="AB277" s="160"/>
      <c r="AC277" s="158"/>
      <c r="AD277" s="159"/>
      <c r="AE277" s="160"/>
      <c r="AF277" s="157"/>
      <c r="AG277" s="161"/>
      <c r="AH277" s="162"/>
      <c r="AI277" s="162"/>
      <c r="AJ277" s="163"/>
      <c r="AK277" s="61"/>
      <c r="AL277" s="61"/>
      <c r="AM277" s="61"/>
      <c r="AN277" s="61"/>
      <c r="AO277" s="61"/>
      <c r="AP277" s="61"/>
      <c r="AQ277" s="61"/>
      <c r="AR277" s="161"/>
      <c r="AS277" s="162"/>
      <c r="AT277" s="268"/>
      <c r="AU277" s="161"/>
      <c r="AV277" s="162"/>
      <c r="AW277" s="268"/>
      <c r="AX277" s="157"/>
    </row>
    <row r="278" spans="2:50" ht="12.75">
      <c r="B278" s="104" t="s">
        <v>441</v>
      </c>
      <c r="C278" s="105" t="s">
        <v>286</v>
      </c>
      <c r="D278" s="253" t="s">
        <v>201</v>
      </c>
      <c r="E278" s="148">
        <v>1735.25</v>
      </c>
      <c r="F278" s="148">
        <v>1650</v>
      </c>
      <c r="G278" s="148">
        <f t="shared" si="902"/>
        <v>-4.9128367670364526</v>
      </c>
      <c r="H278" s="148">
        <v>1778.95</v>
      </c>
      <c r="I278" s="148">
        <f t="shared" ref="I278:I281" si="1205">IFERROR((E278/H278*100-100),"NA")</f>
        <v>-2.4565052418561493</v>
      </c>
      <c r="J278" s="148">
        <v>5753.2</v>
      </c>
      <c r="K278" s="149">
        <v>121.65577873357226</v>
      </c>
      <c r="L278" s="149">
        <v>130.53514819593786</v>
      </c>
      <c r="M278" s="150">
        <v>14.375408948604317</v>
      </c>
      <c r="N278" s="151">
        <v>19.650293360067973</v>
      </c>
      <c r="O278" s="151">
        <v>31.405206549657386</v>
      </c>
      <c r="P278" s="152">
        <v>53.760704295274508</v>
      </c>
      <c r="Q278" s="150">
        <f t="shared" ref="Q278:Q281" si="1206">IF(AND(M278&lt;0,N278&gt;0),"LP",IF(AND(M278&gt;0,N278&lt;0),"PL",IF(OR(M278&lt;0,N278&lt;0),"Loss",IF(ISERROR((+N278/M278-1)*100),"NA",(+N278/M278-1)*100))))</f>
        <v>36.693804192442016</v>
      </c>
      <c r="R278" s="151">
        <f t="shared" ref="R278:R281" si="1207">IF(AND(N278&lt;0,O278&gt;0),"LP",IF(AND(N278&gt;0,O278&lt;0),"PL",IF(OR(N278&lt;0,O278&lt;0),"Loss",IF(ISERROR((+O278/N278-1)*100),"NA",(+O278/N278-1)*100))))</f>
        <v>59.820548091546399</v>
      </c>
      <c r="S278" s="152">
        <f t="shared" ref="S278:S281" si="1208">IF(AND(O278&lt;0,P278&gt;0),"LP",IF(AND(O278&gt;0,P278&lt;0),"PL",IF(OR(O278&lt;0,P278&lt;0),"Loss",IF(ISERROR((+P278/O278-1)*100),"NA",(+P278/O278-1)*100))))</f>
        <v>71.184049403620335</v>
      </c>
      <c r="T278" s="150">
        <f t="shared" si="907"/>
        <v>88.30656968848416</v>
      </c>
      <c r="U278" s="151">
        <f t="shared" si="908"/>
        <v>55.253577054373189</v>
      </c>
      <c r="V278" s="152">
        <f t="shared" si="909"/>
        <v>32.277292917692044</v>
      </c>
      <c r="W278" s="150">
        <v>11.826614751739847</v>
      </c>
      <c r="X278" s="151">
        <v>7.9411901236596014</v>
      </c>
      <c r="Y278" s="152">
        <v>6.3366638784363385</v>
      </c>
      <c r="Z278" s="150">
        <f t="shared" si="910"/>
        <v>15.546319895570161</v>
      </c>
      <c r="AA278" s="151">
        <f t="shared" si="911"/>
        <v>13.406068182443111</v>
      </c>
      <c r="AB278" s="152">
        <f t="shared" si="912"/>
        <v>10.524255548838484</v>
      </c>
      <c r="AC278" s="150">
        <v>14.168550373776325</v>
      </c>
      <c r="AD278" s="151">
        <v>17.699249802179573</v>
      </c>
      <c r="AE278" s="152">
        <v>22.475734028205139</v>
      </c>
      <c r="AF278" s="149">
        <v>0</v>
      </c>
      <c r="AG278" s="153">
        <v>17.899850000000001</v>
      </c>
      <c r="AH278" s="154">
        <v>41.68777</v>
      </c>
      <c r="AI278" s="154">
        <v>88.696179999999998</v>
      </c>
      <c r="AJ278" s="155">
        <v>68.006010000000003</v>
      </c>
      <c r="AK278" s="92">
        <v>10182.588679999999</v>
      </c>
      <c r="AL278" s="92">
        <v>1988905</v>
      </c>
      <c r="AM278" s="92">
        <v>1503748.9677148007</v>
      </c>
      <c r="AN278" s="92">
        <v>1016317.7077711539</v>
      </c>
      <c r="AO278" s="92">
        <v>782918</v>
      </c>
      <c r="AP278" s="92">
        <v>871719.99192272441</v>
      </c>
      <c r="AQ278" s="92">
        <v>1064104.3763905114</v>
      </c>
      <c r="AR278" s="150">
        <v>40.117950484184107</v>
      </c>
      <c r="AS278" s="151">
        <v>51.997461590473385</v>
      </c>
      <c r="AT278" s="262">
        <v>28.238439377894828</v>
      </c>
      <c r="AU278" s="150">
        <v>3.470411478050067</v>
      </c>
      <c r="AV278" s="151">
        <v>5.0364332799249159</v>
      </c>
      <c r="AW278" s="262">
        <v>1.9043896761752177</v>
      </c>
      <c r="AX278" s="149" t="s">
        <v>1235</v>
      </c>
    </row>
    <row r="279" spans="2:50" ht="12.75">
      <c r="B279" s="104" t="s">
        <v>1405</v>
      </c>
      <c r="C279" s="105" t="s">
        <v>287</v>
      </c>
      <c r="D279" s="253" t="s">
        <v>591</v>
      </c>
      <c r="E279" s="148">
        <v>392.4</v>
      </c>
      <c r="F279" s="148">
        <v>395</v>
      </c>
      <c r="G279" s="148">
        <f t="shared" si="902"/>
        <v>0.66258919469927946</v>
      </c>
      <c r="H279" s="148">
        <v>460.7</v>
      </c>
      <c r="I279" s="148">
        <f t="shared" si="1205"/>
        <v>-14.82526589971782</v>
      </c>
      <c r="J279" s="148">
        <v>2694.9</v>
      </c>
      <c r="K279" s="149">
        <v>12.664742114695342</v>
      </c>
      <c r="L279" s="149">
        <v>87.806608554360807</v>
      </c>
      <c r="M279" s="150">
        <v>8.9218000010723451</v>
      </c>
      <c r="N279" s="151">
        <v>22.398604771976697</v>
      </c>
      <c r="O279" s="151">
        <v>23.730642178628656</v>
      </c>
      <c r="P279" s="152">
        <v>25.547526280193075</v>
      </c>
      <c r="Q279" s="150">
        <f t="shared" si="1206"/>
        <v>151.05477335609993</v>
      </c>
      <c r="R279" s="151">
        <f t="shared" si="1207"/>
        <v>5.9469659838745637</v>
      </c>
      <c r="S279" s="152">
        <f t="shared" si="1208"/>
        <v>7.6562786960761908</v>
      </c>
      <c r="T279" s="150">
        <f t="shared" si="907"/>
        <v>17.518948344985255</v>
      </c>
      <c r="U279" s="151">
        <f t="shared" si="908"/>
        <v>16.53558285723037</v>
      </c>
      <c r="V279" s="152">
        <f t="shared" si="909"/>
        <v>15.359608429260197</v>
      </c>
      <c r="W279" s="150">
        <v>3.9109677944287466</v>
      </c>
      <c r="X279" s="151">
        <v>3.1628871352678964</v>
      </c>
      <c r="Y279" s="152">
        <v>2.6227949540824809</v>
      </c>
      <c r="Z279" s="150">
        <f t="shared" si="910"/>
        <v>7.5738696879765879</v>
      </c>
      <c r="AA279" s="151">
        <f t="shared" si="911"/>
        <v>6.4545975235779247</v>
      </c>
      <c r="AB279" s="152">
        <f t="shared" si="912"/>
        <v>5.7414829746040246</v>
      </c>
      <c r="AC279" s="150">
        <v>25.073367076303839</v>
      </c>
      <c r="AD279" s="151">
        <v>21.150579608873336</v>
      </c>
      <c r="AE279" s="152">
        <v>18.669957071424832</v>
      </c>
      <c r="AF279" s="149">
        <v>0</v>
      </c>
      <c r="AG279" s="153">
        <v>7.315741</v>
      </c>
      <c r="AH279" s="154">
        <v>38.58379</v>
      </c>
      <c r="AI279" s="154">
        <v>105.1765</v>
      </c>
      <c r="AJ279" s="155">
        <v>96.987949999999998</v>
      </c>
      <c r="AK279" s="92">
        <v>1060.0389150000001</v>
      </c>
      <c r="AL279" s="92">
        <v>42459</v>
      </c>
      <c r="AM279" s="92">
        <v>3039.7155874661621</v>
      </c>
      <c r="AN279" s="92">
        <v>-61840.419359738502</v>
      </c>
      <c r="AO279" s="92">
        <v>145566</v>
      </c>
      <c r="AP279" s="92">
        <v>164700.99440037255</v>
      </c>
      <c r="AQ279" s="92">
        <v>173857.25953652328</v>
      </c>
      <c r="AR279" s="150">
        <v>18.517881930550345</v>
      </c>
      <c r="AS279" s="151">
        <v>26.559801054296305</v>
      </c>
      <c r="AT279" s="262">
        <v>10.475962806804386</v>
      </c>
      <c r="AU279" s="150">
        <v>3.3962597118082538</v>
      </c>
      <c r="AV279" s="151">
        <v>4.360629936481466</v>
      </c>
      <c r="AW279" s="262">
        <v>2.4318894871350416</v>
      </c>
      <c r="AX279" s="149" t="s">
        <v>1236</v>
      </c>
    </row>
    <row r="280" spans="2:50" ht="12.75">
      <c r="B280" s="104" t="s">
        <v>538</v>
      </c>
      <c r="C280" s="105" t="s">
        <v>287</v>
      </c>
      <c r="D280" s="253" t="s">
        <v>202</v>
      </c>
      <c r="E280" s="148">
        <v>10.67</v>
      </c>
      <c r="F280" s="148">
        <v>12</v>
      </c>
      <c r="G280" s="148">
        <f t="shared" si="902"/>
        <v>12.464854732895986</v>
      </c>
      <c r="H280" s="148">
        <v>19.149999999999999</v>
      </c>
      <c r="I280" s="148">
        <f t="shared" si="1205"/>
        <v>-44.281984334203649</v>
      </c>
      <c r="J280" s="148">
        <v>67878.863397933615</v>
      </c>
      <c r="K280" s="149">
        <v>8.4422815767322454</v>
      </c>
      <c r="L280" s="149">
        <v>128.93950700119476</v>
      </c>
      <c r="M280" s="150">
        <v>-10.189069927685015</v>
      </c>
      <c r="N280" s="151">
        <v>-11.133967162454672</v>
      </c>
      <c r="O280" s="151">
        <v>-10.09829430100757</v>
      </c>
      <c r="P280" s="152">
        <v>-9.7295353135342477</v>
      </c>
      <c r="Q280" s="150" t="str">
        <f t="shared" si="1206"/>
        <v>Loss</v>
      </c>
      <c r="R280" s="151" t="str">
        <f t="shared" si="1207"/>
        <v>Loss</v>
      </c>
      <c r="S280" s="152" t="str">
        <f t="shared" si="1208"/>
        <v>Loss</v>
      </c>
      <c r="T280" s="150" t="str">
        <f t="shared" si="907"/>
        <v>NM</v>
      </c>
      <c r="U280" s="151" t="str">
        <f t="shared" si="908"/>
        <v>NM</v>
      </c>
      <c r="V280" s="152" t="str">
        <f t="shared" si="909"/>
        <v>NM</v>
      </c>
      <c r="W280" s="150">
        <v>-0.3289988710414451</v>
      </c>
      <c r="X280" s="151">
        <v>-0.30545260312207961</v>
      </c>
      <c r="Y280" s="152">
        <v>-0.24452066257733984</v>
      </c>
      <c r="Z280" s="150">
        <f t="shared" si="910"/>
        <v>11.611445567981367</v>
      </c>
      <c r="AA280" s="151">
        <f t="shared" si="911"/>
        <v>10.564223859128163</v>
      </c>
      <c r="AB280" s="152">
        <f t="shared" si="912"/>
        <v>8.6187415435223027</v>
      </c>
      <c r="AC280" s="150" t="s">
        <v>352</v>
      </c>
      <c r="AD280" s="151" t="s">
        <v>352</v>
      </c>
      <c r="AE280" s="152" t="s">
        <v>352</v>
      </c>
      <c r="AF280" s="149">
        <v>0</v>
      </c>
      <c r="AG280" s="153">
        <v>-42.386609999999997</v>
      </c>
      <c r="AH280" s="154">
        <v>-19.89489</v>
      </c>
      <c r="AI280" s="154">
        <v>-11.15737</v>
      </c>
      <c r="AJ280" s="155">
        <v>-33.395760000000003</v>
      </c>
      <c r="AK280" s="92">
        <v>706.61896797248892</v>
      </c>
      <c r="AL280" s="92">
        <v>1281957.1999999997</v>
      </c>
      <c r="AM280" s="92">
        <v>1274125.7591076724</v>
      </c>
      <c r="AN280" s="92">
        <v>1253026.9447449073</v>
      </c>
      <c r="AO280" s="92">
        <v>171260</v>
      </c>
      <c r="AP280" s="92">
        <v>187495.52768788324</v>
      </c>
      <c r="AQ280" s="92">
        <v>227370.30723356968</v>
      </c>
      <c r="AR280" s="150">
        <v>19.031164466471719</v>
      </c>
      <c r="AS280" s="151">
        <v>27.144682604547285</v>
      </c>
      <c r="AT280" s="262">
        <v>10.917646328396154</v>
      </c>
      <c r="AU280" s="150">
        <v>1.2087373422947414</v>
      </c>
      <c r="AV280" s="151">
        <v>2.2942535772038219</v>
      </c>
      <c r="AW280" s="262">
        <v>0.12322110738566083</v>
      </c>
      <c r="AX280" s="149" t="s">
        <v>1237</v>
      </c>
    </row>
    <row r="281" spans="2:50" ht="12.75">
      <c r="B281" s="104" t="s">
        <v>442</v>
      </c>
      <c r="C281" s="105" t="s">
        <v>287</v>
      </c>
      <c r="D281" s="253" t="s">
        <v>320</v>
      </c>
      <c r="E281" s="148">
        <v>2126.4499999999998</v>
      </c>
      <c r="F281" s="148">
        <v>1950</v>
      </c>
      <c r="G281" s="148">
        <f t="shared" ref="G281" si="1209">IF(IFERROR(((IF(F281&lt;0,"-",F281))/E281*100-100),"-")=-100,"-",(IFERROR(((IF(F281&lt;0,"-",F281))/E281*100-100),"-")))</f>
        <v>-8.2978673375814083</v>
      </c>
      <c r="H281" s="148">
        <v>2168.35</v>
      </c>
      <c r="I281" s="148">
        <f t="shared" si="1205"/>
        <v>-1.9323448705236785</v>
      </c>
      <c r="J281" s="148">
        <v>285</v>
      </c>
      <c r="K281" s="149">
        <v>7.300698924731182</v>
      </c>
      <c r="L281" s="149">
        <v>12.961663154121863</v>
      </c>
      <c r="M281" s="150">
        <v>60.339649122807003</v>
      </c>
      <c r="N281" s="151">
        <v>42.264561403508779</v>
      </c>
      <c r="O281" s="151">
        <v>44.342748974098527</v>
      </c>
      <c r="P281" s="152">
        <v>77.514007924637809</v>
      </c>
      <c r="Q281" s="150">
        <f t="shared" si="1206"/>
        <v>-29.955573129884606</v>
      </c>
      <c r="R281" s="151">
        <f t="shared" si="1207"/>
        <v>4.9170924802669713</v>
      </c>
      <c r="S281" s="152">
        <f t="shared" si="1208"/>
        <v>74.806500990534587</v>
      </c>
      <c r="T281" s="150">
        <f t="shared" ref="T281" si="1210">IFERROR((IF(($E281/N281)&lt;0,"NM",($E281/N281))),"NA")</f>
        <v>50.312837265678169</v>
      </c>
      <c r="U281" s="151">
        <f t="shared" ref="U281" si="1211">IFERROR((IF(($E281/O281)&lt;0,"NM",($E281/O281))),"NA")</f>
        <v>47.954852804504775</v>
      </c>
      <c r="V281" s="152">
        <f t="shared" ref="V281" si="1212">IFERROR((IF(($E281/P281)&lt;0,"NM",($E281/P281))),"NA")</f>
        <v>27.433106053133244</v>
      </c>
      <c r="W281" s="150">
        <v>33.924734944749829</v>
      </c>
      <c r="X281" s="151">
        <v>22.290030305896252</v>
      </c>
      <c r="Y281" s="152">
        <v>13.184166739997176</v>
      </c>
      <c r="Z281" s="150">
        <f t="shared" ref="Z281" si="1213">IFERROR((IF(((($AK281*1000)+AL281)/AO281)&lt;0,"NM",(($AK281*1000)+AL281)/AO281)),"NA")</f>
        <v>16.528982766364862</v>
      </c>
      <c r="AA281" s="151">
        <f t="shared" ref="AA281" si="1214">IFERROR((IF(((($AK281*1000)+AM281)/AP281)&lt;0,"NM",(($AK281*1000)+AM281)/AP281)),"NA")</f>
        <v>14.050185488946894</v>
      </c>
      <c r="AB281" s="152">
        <f t="shared" ref="AB281" si="1215">IFERROR((IF(((($AK281*1000)+AN281)/AQ281)&lt;0,"NM",(($AK281*1000)+AN281)/AQ281)),"NA")</f>
        <v>10.797780607082892</v>
      </c>
      <c r="AC281" s="150">
        <v>72.899040149121859</v>
      </c>
      <c r="AD281" s="151">
        <v>56.101458773263545</v>
      </c>
      <c r="AE281" s="152">
        <v>60.395667438180759</v>
      </c>
      <c r="AF281" s="149">
        <v>0.78534646946789244</v>
      </c>
      <c r="AG281" s="153">
        <v>14.36524</v>
      </c>
      <c r="AH281" s="154">
        <v>7.8622360000000002</v>
      </c>
      <c r="AI281" s="154">
        <v>13.50752</v>
      </c>
      <c r="AJ281" s="155">
        <v>20.155390000000001</v>
      </c>
      <c r="AK281" s="92">
        <v>611.06849999999997</v>
      </c>
      <c r="AL281" s="92">
        <v>88124</v>
      </c>
      <c r="AM281" s="92">
        <v>66254.613809203205</v>
      </c>
      <c r="AN281" s="92">
        <v>30131.734416772561</v>
      </c>
      <c r="AO281" s="92">
        <v>42301</v>
      </c>
      <c r="AP281" s="92">
        <v>48207.414367735211</v>
      </c>
      <c r="AQ281" s="92">
        <v>59382.595159987977</v>
      </c>
      <c r="AR281" s="150">
        <v>29.991594126899308</v>
      </c>
      <c r="AS281" s="151">
        <v>44.12172214232983</v>
      </c>
      <c r="AT281" s="262">
        <v>15.86146611146879</v>
      </c>
      <c r="AU281" s="150">
        <v>25.046691147794284</v>
      </c>
      <c r="AV281" s="151">
        <v>39.41481865702211</v>
      </c>
      <c r="AW281" s="262">
        <v>10.678563638566455</v>
      </c>
      <c r="AX281" s="149" t="s">
        <v>1238</v>
      </c>
    </row>
    <row r="282" spans="2:50" ht="12.75">
      <c r="B282" s="96" t="s">
        <v>108</v>
      </c>
      <c r="C282" s="97"/>
      <c r="D282" s="98"/>
      <c r="E282" s="156"/>
      <c r="F282" s="156"/>
      <c r="G282" s="156"/>
      <c r="H282" s="156"/>
      <c r="I282" s="156"/>
      <c r="J282" s="156"/>
      <c r="K282" s="157"/>
      <c r="L282" s="157"/>
      <c r="M282" s="158"/>
      <c r="N282" s="159"/>
      <c r="O282" s="159"/>
      <c r="P282" s="160"/>
      <c r="Q282" s="158"/>
      <c r="R282" s="159"/>
      <c r="S282" s="160"/>
      <c r="T282" s="158"/>
      <c r="U282" s="159"/>
      <c r="V282" s="160"/>
      <c r="W282" s="158"/>
      <c r="X282" s="159"/>
      <c r="Y282" s="160"/>
      <c r="Z282" s="158"/>
      <c r="AA282" s="159"/>
      <c r="AB282" s="160"/>
      <c r="AC282" s="158"/>
      <c r="AD282" s="159"/>
      <c r="AE282" s="160"/>
      <c r="AF282" s="157"/>
      <c r="AG282" s="161"/>
      <c r="AH282" s="162"/>
      <c r="AI282" s="162"/>
      <c r="AJ282" s="163"/>
      <c r="AK282" s="61"/>
      <c r="AL282" s="61"/>
      <c r="AM282" s="61"/>
      <c r="AN282" s="61"/>
      <c r="AO282" s="61"/>
      <c r="AP282" s="61"/>
      <c r="AQ282" s="61"/>
      <c r="AR282" s="161"/>
      <c r="AS282" s="162"/>
      <c r="AT282" s="268"/>
      <c r="AU282" s="161"/>
      <c r="AV282" s="162"/>
      <c r="AW282" s="268"/>
      <c r="AX282" s="157"/>
    </row>
    <row r="283" spans="2:50" ht="12.75">
      <c r="B283" s="104" t="s">
        <v>774</v>
      </c>
      <c r="C283" s="105" t="s">
        <v>287</v>
      </c>
      <c r="D283" s="253" t="s">
        <v>767</v>
      </c>
      <c r="E283" s="148">
        <v>205.9</v>
      </c>
      <c r="F283" s="148">
        <v>226</v>
      </c>
      <c r="G283" s="148">
        <f t="shared" ref="G283:G287" si="1216">IF(IFERROR(((IF(F283&lt;0,"-",F283))/E283*100-100),"-")=-100,"-",(IFERROR(((IF(F283&lt;0,"-",F283))/E283*100-100),"-")))</f>
        <v>9.762020398251579</v>
      </c>
      <c r="H283" s="148">
        <v>244.35</v>
      </c>
      <c r="I283" s="148">
        <f t="shared" ref="I283:I287" si="1217">IFERROR((E283/H283*100-100),"NA")</f>
        <v>-15.735625127890316</v>
      </c>
      <c r="J283" s="148">
        <v>890.87099999999998</v>
      </c>
      <c r="K283" s="149">
        <v>2.2207913279569893</v>
      </c>
      <c r="L283" s="149">
        <v>47.02668138590203</v>
      </c>
      <c r="M283" s="150">
        <v>3.2855205748082494</v>
      </c>
      <c r="N283" s="151">
        <v>3.8326603963985808</v>
      </c>
      <c r="O283" s="151">
        <v>4.1257528891238602</v>
      </c>
      <c r="P283" s="152">
        <v>4.9198815993331069</v>
      </c>
      <c r="Q283" s="150">
        <f t="shared" ref="Q283:Q287" si="1218">IF(AND(M283&lt;0,N283&gt;0),"LP",IF(AND(M283&gt;0,N283&lt;0),"PL",IF(OR(M283&lt;0,N283&lt;0),"Loss",IF(ISERROR((+N283/M283-1)*100),"NA",(+N283/M283-1)*100))))</f>
        <v>16.653063316222383</v>
      </c>
      <c r="R283" s="151">
        <f t="shared" ref="R283:R287" si="1219">IF(AND(N283&lt;0,O283&gt;0),"LP",IF(AND(N283&gt;0,O283&lt;0),"PL",IF(OR(N283&lt;0,O283&lt;0),"Loss",IF(ISERROR((+O283/N283-1)*100),"NA",(+O283/N283-1)*100))))</f>
        <v>7.6472335769871114</v>
      </c>
      <c r="S283" s="152">
        <f t="shared" ref="S283:S287" si="1220">IF(AND(O283&lt;0,P283&gt;0),"LP",IF(AND(O283&gt;0,P283&lt;0),"PL",IF(OR(O283&lt;0,P283&lt;0),"Loss",IF(ISERROR((+P283/O283-1)*100),"NA",(+P283/O283-1)*100))))</f>
        <v>19.248091961656154</v>
      </c>
      <c r="T283" s="150">
        <f t="shared" ref="T283:T287" si="1221">IFERROR((IF(($E283/N283)&lt;0,"NM",($E283/N283))),"NA")</f>
        <v>53.722474392324756</v>
      </c>
      <c r="U283" s="151">
        <f t="shared" ref="U283:U287" si="1222">IFERROR((IF(($E283/O283)&lt;0,"NM",($E283/O283))),"NA")</f>
        <v>49.90604273532356</v>
      </c>
      <c r="V283" s="152">
        <f t="shared" ref="V283:V287" si="1223">IFERROR((IF(($E283/P283)&lt;0,"NM",($E283/P283))),"NA")</f>
        <v>41.850600638013297</v>
      </c>
      <c r="W283" s="150">
        <v>19.345373808608027</v>
      </c>
      <c r="X283" s="151">
        <v>16.204626346733168</v>
      </c>
      <c r="Y283" s="152">
        <v>13.576251993749805</v>
      </c>
      <c r="Z283" s="150">
        <f t="shared" ref="Z283:Z287" si="1224">IFERROR((IF(((($AK283*1000)+AL283)/AO283)&lt;0,"NM",(($AK283*1000)+AL283)/AO283)),"NA")</f>
        <v>48.620588295905158</v>
      </c>
      <c r="AA283" s="151">
        <f t="shared" ref="AA283:AA287" si="1225">IFERROR((IF(((($AK283*1000)+AM283)/AP283)&lt;0,"NM",(($AK283*1000)+AM283)/AP283)),"NA")</f>
        <v>41.967742067219604</v>
      </c>
      <c r="AB283" s="152">
        <f t="shared" ref="AB283:AB287" si="1226">IFERROR((IF(((($AK283*1000)+AN283)/AQ283)&lt;0,"NM",(($AK283*1000)+AN283)/AQ283)),"NA")</f>
        <v>34.679302875336077</v>
      </c>
      <c r="AC283" s="150">
        <v>39.412493544576414</v>
      </c>
      <c r="AD283" s="151">
        <v>35.338930499587953</v>
      </c>
      <c r="AE283" s="152">
        <v>35.302845308097638</v>
      </c>
      <c r="AF283" s="149">
        <v>0.93070917833865485</v>
      </c>
      <c r="AG283" s="153">
        <v>14.547980000000001</v>
      </c>
      <c r="AH283" s="154">
        <v>54.116759999999999</v>
      </c>
      <c r="AI283" s="154">
        <v>55.925780000000003</v>
      </c>
      <c r="AJ283" s="155">
        <v>22.63252</v>
      </c>
      <c r="AK283" s="92">
        <v>185.88023415000001</v>
      </c>
      <c r="AL283" s="92">
        <v>-1852.134</v>
      </c>
      <c r="AM283" s="92">
        <v>-3778.1055570433314</v>
      </c>
      <c r="AN283" s="92">
        <v>-6047.3912851830737</v>
      </c>
      <c r="AO283" s="92">
        <v>3784.9830000000002</v>
      </c>
      <c r="AP283" s="92">
        <v>4339.0975931296052</v>
      </c>
      <c r="AQ283" s="92">
        <v>5185.5956710339196</v>
      </c>
      <c r="AR283" s="150"/>
      <c r="AS283" s="151"/>
      <c r="AT283" s="262"/>
      <c r="AU283" s="150"/>
      <c r="AV283" s="151"/>
      <c r="AW283" s="262"/>
      <c r="AX283" s="149" t="s">
        <v>1239</v>
      </c>
    </row>
    <row r="284" spans="2:50" ht="12.75">
      <c r="B284" s="104" t="s">
        <v>773</v>
      </c>
      <c r="C284" s="105" t="s">
        <v>286</v>
      </c>
      <c r="D284" s="253" t="s">
        <v>768</v>
      </c>
      <c r="E284" s="148">
        <v>738.25</v>
      </c>
      <c r="F284" s="148">
        <v>917</v>
      </c>
      <c r="G284" s="148">
        <f t="shared" si="1216"/>
        <v>24.212665086352871</v>
      </c>
      <c r="H284" s="148">
        <v>804.95</v>
      </c>
      <c r="I284" s="148">
        <f t="shared" si="1217"/>
        <v>-8.2862289583203932</v>
      </c>
      <c r="J284" s="148">
        <v>1641</v>
      </c>
      <c r="K284" s="149">
        <v>15.223853046594982</v>
      </c>
      <c r="L284" s="149">
        <v>24.187593691756273</v>
      </c>
      <c r="M284" s="150">
        <v>8.4694306512792927</v>
      </c>
      <c r="N284" s="151">
        <v>10.516158536585372</v>
      </c>
      <c r="O284" s="151">
        <v>17.904885426926825</v>
      </c>
      <c r="P284" s="152">
        <v>20.823478743564262</v>
      </c>
      <c r="Q284" s="150">
        <f t="shared" si="1218"/>
        <v>24.166062272402279</v>
      </c>
      <c r="R284" s="151">
        <f t="shared" si="1219"/>
        <v>70.260702752210435</v>
      </c>
      <c r="S284" s="152">
        <f t="shared" si="1220"/>
        <v>16.300541707171277</v>
      </c>
      <c r="T284" s="150">
        <f t="shared" si="1221"/>
        <v>70.201490157423194</v>
      </c>
      <c r="U284" s="151">
        <f t="shared" si="1222"/>
        <v>41.231763420823654</v>
      </c>
      <c r="V284" s="152">
        <f t="shared" si="1223"/>
        <v>35.452769880160623</v>
      </c>
      <c r="W284" s="150">
        <v>5.8119484978211133</v>
      </c>
      <c r="X284" s="151">
        <v>5.1974979351788564</v>
      </c>
      <c r="Y284" s="152">
        <v>4.6212145828062861</v>
      </c>
      <c r="Z284" s="150">
        <f t="shared" si="1224"/>
        <v>28.513722225732003</v>
      </c>
      <c r="AA284" s="151">
        <f t="shared" si="1225"/>
        <v>19.597294977850623</v>
      </c>
      <c r="AB284" s="152">
        <f t="shared" si="1226"/>
        <v>17.366021967891005</v>
      </c>
      <c r="AC284" s="150">
        <v>8.7411351336968242</v>
      </c>
      <c r="AD284" s="151">
        <v>13.312929897335493</v>
      </c>
      <c r="AE284" s="152">
        <v>13.799893667623319</v>
      </c>
      <c r="AF284" s="149">
        <v>0.27091093802912292</v>
      </c>
      <c r="AG284" s="153">
        <v>0.46951720000000002</v>
      </c>
      <c r="AH284" s="154">
        <v>42.850239999999999</v>
      </c>
      <c r="AI284" s="154">
        <v>70.673919999999995</v>
      </c>
      <c r="AJ284" s="155">
        <v>80.457099999999997</v>
      </c>
      <c r="AK284" s="92">
        <v>1274.2365</v>
      </c>
      <c r="AL284" s="92">
        <v>260309.3</v>
      </c>
      <c r="AM284" s="92">
        <v>336458.09332027176</v>
      </c>
      <c r="AN284" s="92">
        <v>396768.06712337804</v>
      </c>
      <c r="AO284" s="92">
        <v>53817.80000000001</v>
      </c>
      <c r="AP284" s="92">
        <v>82189.638679252472</v>
      </c>
      <c r="AQ284" s="92">
        <v>96222.645014096532</v>
      </c>
      <c r="AR284" s="150"/>
      <c r="AS284" s="151"/>
      <c r="AT284" s="262"/>
      <c r="AU284" s="150"/>
      <c r="AV284" s="151"/>
      <c r="AW284" s="262"/>
      <c r="AX284" s="149" t="s">
        <v>1240</v>
      </c>
    </row>
    <row r="285" spans="2:50" ht="12.75">
      <c r="B285" s="104" t="s">
        <v>770</v>
      </c>
      <c r="C285" s="105" t="s">
        <v>287</v>
      </c>
      <c r="D285" s="253" t="s">
        <v>204</v>
      </c>
      <c r="E285" s="148">
        <v>437.55</v>
      </c>
      <c r="F285" s="148">
        <v>450</v>
      </c>
      <c r="G285" s="148">
        <f t="shared" si="1216"/>
        <v>2.8453890983887646</v>
      </c>
      <c r="H285" s="148">
        <v>442.4</v>
      </c>
      <c r="I285" s="148">
        <f t="shared" si="1217"/>
        <v>-1.0962929475587657</v>
      </c>
      <c r="J285" s="148">
        <v>9696.67</v>
      </c>
      <c r="K285" s="149">
        <v>50.325369749103942</v>
      </c>
      <c r="L285" s="149">
        <v>95.993158422939075</v>
      </c>
      <c r="M285" s="150">
        <v>17.656937897236887</v>
      </c>
      <c r="N285" s="151">
        <v>21.99976899286046</v>
      </c>
      <c r="O285" s="151">
        <v>23.420135600470484</v>
      </c>
      <c r="P285" s="152">
        <v>26.437030809773333</v>
      </c>
      <c r="Q285" s="150">
        <f t="shared" si="1218"/>
        <v>24.595607238915296</v>
      </c>
      <c r="R285" s="151">
        <f t="shared" si="1219"/>
        <v>6.4562796458043303</v>
      </c>
      <c r="S285" s="152">
        <f t="shared" si="1220"/>
        <v>12.881629981861597</v>
      </c>
      <c r="T285" s="150">
        <f t="shared" si="1221"/>
        <v>19.888845202965413</v>
      </c>
      <c r="U285" s="151">
        <f t="shared" si="1222"/>
        <v>18.682641615072892</v>
      </c>
      <c r="V285" s="152">
        <f t="shared" si="1223"/>
        <v>16.550648336735495</v>
      </c>
      <c r="W285" s="150">
        <v>2.6400331222337079</v>
      </c>
      <c r="X285" s="151">
        <v>2.4484776952156944</v>
      </c>
      <c r="Y285" s="152">
        <v>2.2575651433170303</v>
      </c>
      <c r="Z285" s="150">
        <f t="shared" si="1224"/>
        <v>13.054326158190571</v>
      </c>
      <c r="AA285" s="151">
        <f t="shared" si="1225"/>
        <v>11.527392558064481</v>
      </c>
      <c r="AB285" s="152">
        <f t="shared" si="1226"/>
        <v>10.611925626917024</v>
      </c>
      <c r="AC285" s="150">
        <v>13.864284181414233</v>
      </c>
      <c r="AD285" s="151">
        <v>13.598986366380153</v>
      </c>
      <c r="AE285" s="152">
        <v>14.19369770760944</v>
      </c>
      <c r="AF285" s="149">
        <v>1.7712261455833618</v>
      </c>
      <c r="AG285" s="153">
        <v>16.184280000000001</v>
      </c>
      <c r="AH285" s="154">
        <v>32.330260000000003</v>
      </c>
      <c r="AI285" s="154">
        <v>82.807599999999994</v>
      </c>
      <c r="AJ285" s="155">
        <v>40.6235</v>
      </c>
      <c r="AK285" s="92">
        <v>4212.233448</v>
      </c>
      <c r="AL285" s="92">
        <v>2281929.6</v>
      </c>
      <c r="AM285" s="92">
        <v>2263196.3114568749</v>
      </c>
      <c r="AN285" s="92">
        <v>2314020.7510599834</v>
      </c>
      <c r="AO285" s="92">
        <v>497472.10000000033</v>
      </c>
      <c r="AP285" s="92">
        <v>561742.79888878344</v>
      </c>
      <c r="AQ285" s="92">
        <v>614992.45551685896</v>
      </c>
      <c r="AR285" s="150"/>
      <c r="AS285" s="151"/>
      <c r="AT285" s="262"/>
      <c r="AU285" s="150"/>
      <c r="AV285" s="151"/>
      <c r="AW285" s="262"/>
      <c r="AX285" s="149" t="s">
        <v>1241</v>
      </c>
    </row>
    <row r="286" spans="2:50" ht="12.75">
      <c r="B286" s="104" t="s">
        <v>1410</v>
      </c>
      <c r="C286" s="105" t="s">
        <v>286</v>
      </c>
      <c r="D286" s="253" t="s">
        <v>205</v>
      </c>
      <c r="E286" s="148">
        <v>354.2</v>
      </c>
      <c r="F286" s="148">
        <v>425</v>
      </c>
      <c r="G286" s="148">
        <f t="shared" si="1216"/>
        <v>19.988706945228699</v>
      </c>
      <c r="H286" s="148">
        <v>366.2</v>
      </c>
      <c r="I286" s="148">
        <f t="shared" si="1217"/>
        <v>-3.2768978700163842</v>
      </c>
      <c r="J286" s="148">
        <v>9300.6</v>
      </c>
      <c r="K286" s="149">
        <v>40.585951612903223</v>
      </c>
      <c r="L286" s="149">
        <v>59.677881768219827</v>
      </c>
      <c r="M286" s="150">
        <v>16.579295959400511</v>
      </c>
      <c r="N286" s="151">
        <v>16.744253058942434</v>
      </c>
      <c r="O286" s="151">
        <v>18.352933738812812</v>
      </c>
      <c r="P286" s="152">
        <v>19.209660005338545</v>
      </c>
      <c r="Q286" s="150">
        <f t="shared" si="1218"/>
        <v>0.99495841045282862</v>
      </c>
      <c r="R286" s="151">
        <f t="shared" si="1219"/>
        <v>9.6073600548652003</v>
      </c>
      <c r="S286" s="152">
        <f t="shared" si="1220"/>
        <v>4.6680616773215222</v>
      </c>
      <c r="T286" s="150">
        <f t="shared" si="1221"/>
        <v>21.153526451921124</v>
      </c>
      <c r="U286" s="151">
        <f t="shared" si="1222"/>
        <v>19.299366795562353</v>
      </c>
      <c r="V286" s="152">
        <f t="shared" si="1223"/>
        <v>18.438639720930222</v>
      </c>
      <c r="W286" s="150">
        <v>3.7844060903908852</v>
      </c>
      <c r="X286" s="151">
        <v>3.6081738354747857</v>
      </c>
      <c r="Y286" s="152">
        <v>3.4384829814072311</v>
      </c>
      <c r="Z286" s="150">
        <f t="shared" si="1224"/>
        <v>11.870168058680703</v>
      </c>
      <c r="AA286" s="151">
        <f t="shared" si="1225"/>
        <v>10.684751278871062</v>
      </c>
      <c r="AB286" s="152">
        <f t="shared" si="1226"/>
        <v>10.145546328000824</v>
      </c>
      <c r="AC286" s="150">
        <v>18.314565692700764</v>
      </c>
      <c r="AD286" s="151">
        <v>19.141505497261448</v>
      </c>
      <c r="AE286" s="152">
        <v>19.097315719921365</v>
      </c>
      <c r="AF286" s="149">
        <v>3.1761716544325238</v>
      </c>
      <c r="AG286" s="153">
        <v>6.8315530000000004</v>
      </c>
      <c r="AH286" s="154">
        <v>30.677</v>
      </c>
      <c r="AI286" s="154">
        <v>77.722020000000001</v>
      </c>
      <c r="AJ286" s="155">
        <v>49.325470000000003</v>
      </c>
      <c r="AK286" s="92">
        <v>3397.0441499999997</v>
      </c>
      <c r="AL286" s="92">
        <v>1271671</v>
      </c>
      <c r="AM286" s="92">
        <v>1157976.3150510292</v>
      </c>
      <c r="AN286" s="92">
        <v>1047139.0506016555</v>
      </c>
      <c r="AO286" s="92">
        <v>393315</v>
      </c>
      <c r="AP286" s="92">
        <v>426310.38815648569</v>
      </c>
      <c r="AQ286" s="92">
        <v>438042.76841515145</v>
      </c>
      <c r="AR286" s="150"/>
      <c r="AS286" s="151"/>
      <c r="AT286" s="262"/>
      <c r="AU286" s="150"/>
      <c r="AV286" s="151"/>
      <c r="AW286" s="262"/>
      <c r="AX286" s="149" t="s">
        <v>1242</v>
      </c>
    </row>
    <row r="287" spans="2:50" ht="12.75">
      <c r="B287" s="104" t="s">
        <v>1411</v>
      </c>
      <c r="C287" s="105" t="s">
        <v>286</v>
      </c>
      <c r="D287" s="253" t="s">
        <v>769</v>
      </c>
      <c r="E287" s="148">
        <v>485.1</v>
      </c>
      <c r="F287" s="148">
        <v>530</v>
      </c>
      <c r="G287" s="148">
        <f t="shared" si="1216"/>
        <v>9.2558235415378221</v>
      </c>
      <c r="H287" s="148">
        <v>494.85</v>
      </c>
      <c r="I287" s="148">
        <f t="shared" si="1217"/>
        <v>-1.970294028493484</v>
      </c>
      <c r="J287" s="148">
        <v>3195.6</v>
      </c>
      <c r="K287" s="149">
        <v>18.169486738351249</v>
      </c>
      <c r="L287" s="149">
        <v>79.497475746714457</v>
      </c>
      <c r="M287" s="150">
        <v>11.921610965077003</v>
      </c>
      <c r="N287" s="151">
        <v>12.810913198254964</v>
      </c>
      <c r="O287" s="151">
        <v>15.684033652515495</v>
      </c>
      <c r="P287" s="152">
        <v>18.625781703979577</v>
      </c>
      <c r="Q287" s="150">
        <f t="shared" si="1218"/>
        <v>7.4595810564786147</v>
      </c>
      <c r="R287" s="151">
        <f t="shared" si="1219"/>
        <v>22.427132319122212</v>
      </c>
      <c r="S287" s="152">
        <f t="shared" si="1220"/>
        <v>18.756323256117646</v>
      </c>
      <c r="T287" s="150">
        <f t="shared" si="1221"/>
        <v>37.866153059727061</v>
      </c>
      <c r="U287" s="151">
        <f t="shared" si="1222"/>
        <v>30.929543429167335</v>
      </c>
      <c r="V287" s="152">
        <f t="shared" si="1223"/>
        <v>26.044544476560347</v>
      </c>
      <c r="W287" s="150">
        <v>4.7911348036132582</v>
      </c>
      <c r="X287" s="151">
        <v>4.3341267358925535</v>
      </c>
      <c r="Y287" s="152">
        <v>3.8943706972174263</v>
      </c>
      <c r="Z287" s="150">
        <f t="shared" si="1224"/>
        <v>17.70508381530497</v>
      </c>
      <c r="AA287" s="151">
        <f t="shared" si="1225"/>
        <v>14.645899248549437</v>
      </c>
      <c r="AB287" s="152">
        <f t="shared" si="1226"/>
        <v>13.308179687334221</v>
      </c>
      <c r="AC287" s="150">
        <v>13.391145901374216</v>
      </c>
      <c r="AD287" s="151">
        <v>14.714691548238854</v>
      </c>
      <c r="AE287" s="152">
        <v>15.751850708026296</v>
      </c>
      <c r="AF287" s="149">
        <v>0.41228612657184083</v>
      </c>
      <c r="AG287" s="153">
        <v>10.81668</v>
      </c>
      <c r="AH287" s="154">
        <v>24.91309</v>
      </c>
      <c r="AI287" s="154">
        <v>86.828429999999997</v>
      </c>
      <c r="AJ287" s="155">
        <v>46.092460000000003</v>
      </c>
      <c r="AK287" s="92">
        <v>1520.7860399999997</v>
      </c>
      <c r="AL287" s="92">
        <v>388500.1</v>
      </c>
      <c r="AM287" s="92">
        <v>515874.48127805628</v>
      </c>
      <c r="AN287" s="92">
        <v>586949.2730255177</v>
      </c>
      <c r="AO287" s="92">
        <v>107838.29999999987</v>
      </c>
      <c r="AP287" s="92">
        <v>139060.12097411987</v>
      </c>
      <c r="AQ287" s="92">
        <v>158378.93404997454</v>
      </c>
      <c r="AR287" s="150"/>
      <c r="AS287" s="151"/>
      <c r="AT287" s="262"/>
      <c r="AU287" s="150"/>
      <c r="AV287" s="151"/>
      <c r="AW287" s="262"/>
      <c r="AX287" s="149" t="s">
        <v>1243</v>
      </c>
    </row>
    <row r="288" spans="2:50" ht="12.75">
      <c r="B288" s="96" t="s">
        <v>109</v>
      </c>
      <c r="C288" s="97"/>
      <c r="D288" s="98"/>
      <c r="E288" s="156"/>
      <c r="F288" s="156"/>
      <c r="G288" s="156"/>
      <c r="H288" s="156"/>
      <c r="I288" s="156"/>
      <c r="J288" s="156"/>
      <c r="K288" s="157"/>
      <c r="L288" s="157"/>
      <c r="M288" s="158"/>
      <c r="N288" s="159"/>
      <c r="O288" s="159"/>
      <c r="P288" s="160"/>
      <c r="Q288" s="158"/>
      <c r="R288" s="159"/>
      <c r="S288" s="160"/>
      <c r="T288" s="158"/>
      <c r="U288" s="159"/>
      <c r="V288" s="160"/>
      <c r="W288" s="158"/>
      <c r="X288" s="159"/>
      <c r="Y288" s="160"/>
      <c r="Z288" s="158"/>
      <c r="AA288" s="159"/>
      <c r="AB288" s="160"/>
      <c r="AC288" s="158"/>
      <c r="AD288" s="159"/>
      <c r="AE288" s="160"/>
      <c r="AF288" s="157"/>
      <c r="AG288" s="161"/>
      <c r="AH288" s="162"/>
      <c r="AI288" s="162"/>
      <c r="AJ288" s="163"/>
      <c r="AK288" s="61"/>
      <c r="AL288" s="61"/>
      <c r="AM288" s="61"/>
      <c r="AN288" s="61"/>
      <c r="AO288" s="61"/>
      <c r="AP288" s="61"/>
      <c r="AQ288" s="61"/>
      <c r="AR288" s="161"/>
      <c r="AS288" s="162"/>
      <c r="AT288" s="268"/>
      <c r="AU288" s="161"/>
      <c r="AV288" s="162"/>
      <c r="AW288" s="268"/>
      <c r="AX288" s="157"/>
    </row>
    <row r="289" spans="2:50" ht="12.75">
      <c r="B289" s="104" t="s">
        <v>1412</v>
      </c>
      <c r="C289" s="105" t="s">
        <v>286</v>
      </c>
      <c r="D289" s="253" t="s">
        <v>622</v>
      </c>
      <c r="E289" s="148">
        <v>1532.85</v>
      </c>
      <c r="F289" s="148">
        <v>1720</v>
      </c>
      <c r="G289" s="148">
        <f t="shared" ref="G289" si="1227">IF(IFERROR(((IF(F289&lt;0,"-",F289))/E289*100-100),"-")=-100,"-",(IFERROR(((IF(F289&lt;0,"-",F289))/E289*100-100),"-")))</f>
        <v>12.209283361059462</v>
      </c>
      <c r="H289" s="148">
        <v>1789</v>
      </c>
      <c r="I289" s="148">
        <f t="shared" ref="I289" si="1228">IFERROR((E289/H289*100-100),"NA")</f>
        <v>-14.318054779206264</v>
      </c>
      <c r="J289" s="148">
        <v>277.35000000000002</v>
      </c>
      <c r="K289" s="149">
        <v>5.0159923835125459</v>
      </c>
      <c r="L289" s="149">
        <v>9.9646807885304653</v>
      </c>
      <c r="M289" s="150">
        <v>23.142599603389325</v>
      </c>
      <c r="N289" s="151">
        <v>26.408509104020133</v>
      </c>
      <c r="O289" s="151">
        <v>32.912994572789223</v>
      </c>
      <c r="P289" s="152">
        <v>48.942894888420035</v>
      </c>
      <c r="Q289" s="150">
        <f t="shared" ref="Q289" si="1229">IF(AND(M289&lt;0,N289&gt;0),"LP",IF(AND(M289&gt;0,N289&lt;0),"PL",IF(OR(M289&lt;0,N289&lt;0),"Loss",IF(ISERROR((+N289/M289-1)*100),"NA",(+N289/M289-1)*100))))</f>
        <v>14.112111675442485</v>
      </c>
      <c r="R289" s="151">
        <f t="shared" ref="R289" si="1230">IF(AND(N289&lt;0,O289&gt;0),"LP",IF(AND(N289&gt;0,O289&lt;0),"PL",IF(OR(N289&lt;0,O289&lt;0),"Loss",IF(ISERROR((+O289/N289-1)*100),"NA",(+O289/N289-1)*100))))</f>
        <v>24.630263840903165</v>
      </c>
      <c r="S289" s="152">
        <f t="shared" ref="S289" si="1231">IF(AND(O289&lt;0,P289&gt;0),"LP",IF(AND(O289&gt;0,P289&lt;0),"PL",IF(OR(O289&lt;0,P289&lt;0),"Loss",IF(ISERROR((+P289/O289-1)*100),"NA",(+P289/O289-1)*100))))</f>
        <v>48.703864609401151</v>
      </c>
      <c r="T289" s="150">
        <f t="shared" ref="T289" si="1232">IFERROR((IF(($E289/N289)&lt;0,"NM",($E289/N289))),"NA")</f>
        <v>58.043791641636297</v>
      </c>
      <c r="U289" s="151">
        <f t="shared" ref="U289" si="1233">IFERROR((IF(($E289/O289)&lt;0,"NM",($E289/O289))),"NA")</f>
        <v>46.572790470645344</v>
      </c>
      <c r="V289" s="152">
        <f t="shared" ref="V289" si="1234">IFERROR((IF(($E289/P289)&lt;0,"NM",($E289/P289))),"NA")</f>
        <v>31.319152728799345</v>
      </c>
      <c r="W289" s="150">
        <v>11.79419599014598</v>
      </c>
      <c r="X289" s="151">
        <v>9.7708774069696886</v>
      </c>
      <c r="Y289" s="152">
        <v>7.6710635221396206</v>
      </c>
      <c r="Z289" s="150">
        <f t="shared" ref="Z289" si="1235">IFERROR((IF(((($AK289*1000)+AL289)/AO289)&lt;0,"NM",(($AK289*1000)+AL289)/AO289)),"NA")</f>
        <v>35.868044196716966</v>
      </c>
      <c r="AA289" s="151">
        <f t="shared" ref="AA289" si="1236">IFERROR((IF(((($AK289*1000)+AM289)/AP289)&lt;0,"NM",(($AK289*1000)+AM289)/AP289)),"NA")</f>
        <v>29.132109231043902</v>
      </c>
      <c r="AB289" s="152">
        <f t="shared" ref="AB289" si="1237">IFERROR((IF(((($AK289*1000)+AN289)/AQ289)&lt;0,"NM",(($AK289*1000)+AN289)/AQ289)),"NA")</f>
        <v>20.613067693665908</v>
      </c>
      <c r="AC289" s="150">
        <v>22.160802271630441</v>
      </c>
      <c r="AD289" s="151">
        <v>22.948203883639117</v>
      </c>
      <c r="AE289" s="152">
        <v>27.441909202826043</v>
      </c>
      <c r="AF289" s="149">
        <v>0.32618977721238218</v>
      </c>
      <c r="AG289" s="153">
        <v>-0.78640779999999999</v>
      </c>
      <c r="AH289" s="154">
        <v>3.992537</v>
      </c>
      <c r="AI289" s="154">
        <v>-5.8735030000000004</v>
      </c>
      <c r="AJ289" s="155">
        <v>-0.24729280000000001</v>
      </c>
      <c r="AK289" s="92">
        <v>419.83856250000008</v>
      </c>
      <c r="AL289" s="92">
        <v>7769.5</v>
      </c>
      <c r="AM289" s="92">
        <v>-4039.9103195626803</v>
      </c>
      <c r="AN289" s="92">
        <v>-14572.61042449615</v>
      </c>
      <c r="AO289" s="92">
        <v>11921.699999999983</v>
      </c>
      <c r="AP289" s="92">
        <v>14272.86465538005</v>
      </c>
      <c r="AQ289" s="92">
        <v>19660.632667501312</v>
      </c>
      <c r="AR289" s="150">
        <v>26.526082221500634</v>
      </c>
      <c r="AS289" s="151">
        <v>40.754613555534824</v>
      </c>
      <c r="AT289" s="262">
        <v>12.297550887466441</v>
      </c>
      <c r="AU289" s="150">
        <v>5.402929228513373</v>
      </c>
      <c r="AV289" s="151">
        <v>8.438828199385128</v>
      </c>
      <c r="AW289" s="262">
        <v>2.3670302576416189</v>
      </c>
      <c r="AX289" s="149" t="s">
        <v>1244</v>
      </c>
    </row>
    <row r="290" spans="2:50" ht="12.75">
      <c r="B290" s="104" t="s">
        <v>1309</v>
      </c>
      <c r="C290" s="105" t="s">
        <v>287</v>
      </c>
      <c r="D290" s="253" t="s">
        <v>504</v>
      </c>
      <c r="E290" s="148">
        <v>3645.95</v>
      </c>
      <c r="F290" s="148">
        <v>2700</v>
      </c>
      <c r="G290" s="148">
        <f t="shared" ref="G290:G291" si="1238">IF(IFERROR(((IF(F290&lt;0,"-",F290))/E290*100-100),"-")=-100,"-",(IFERROR(((IF(F290&lt;0,"-",F290))/E290*100-100),"-")))</f>
        <v>-25.945226895596491</v>
      </c>
      <c r="H290" s="148">
        <v>4200</v>
      </c>
      <c r="I290" s="148">
        <f t="shared" ref="I290:I306" si="1239">IFERROR((E290/H290*100-100),"NA")</f>
        <v>-13.191666666666663</v>
      </c>
      <c r="J290" s="148">
        <v>135.35</v>
      </c>
      <c r="K290" s="149">
        <v>6.0787027180406215</v>
      </c>
      <c r="L290" s="149">
        <v>63.929549534050182</v>
      </c>
      <c r="M290" s="150">
        <v>15.182859253786484</v>
      </c>
      <c r="N290" s="151">
        <v>57.011451791651268</v>
      </c>
      <c r="O290" s="151">
        <v>85.607156070392392</v>
      </c>
      <c r="P290" s="152">
        <v>97.311429044146891</v>
      </c>
      <c r="Q290" s="150">
        <f t="shared" ref="Q290:Q291" si="1240">IF(AND(M290&lt;0,N290&gt;0),"LP",IF(AND(M290&gt;0,N290&lt;0),"PL",IF(OR(M290&lt;0,N290&lt;0),"Loss",IF(ISERROR((+N290/M290-1)*100),"NA",(+N290/M290-1)*100))))</f>
        <v>275.49878345498769</v>
      </c>
      <c r="R290" s="151">
        <f t="shared" ref="R290:R291" si="1241">IF(AND(N290&lt;0,O290&gt;0),"LP",IF(AND(N290&gt;0,O290&lt;0),"PL",IF(OR(N290&lt;0,O290&lt;0),"Loss",IF(ISERROR((+O290/N290-1)*100),"NA",(+O290/N290-1)*100))))</f>
        <v>50.157825103707786</v>
      </c>
      <c r="S290" s="152">
        <f t="shared" ref="S290:S291" si="1242">IF(AND(O290&lt;0,P290&gt;0),"LP",IF(AND(O290&gt;0,P290&lt;0),"PL",IF(OR(O290&lt;0,P290&lt;0),"Loss",IF(ISERROR((+P290/O290-1)*100),"NA",(+P290/O290-1)*100))))</f>
        <v>13.672073119834049</v>
      </c>
      <c r="T290" s="150">
        <f t="shared" ref="T290:T291" si="1243">IFERROR((IF(($E290/N290)&lt;0,"NM",($E290/N290))),"NA")</f>
        <v>63.951186742694233</v>
      </c>
      <c r="U290" s="151">
        <f t="shared" ref="U290:U291" si="1244">IFERROR((IF(($E290/O290)&lt;0,"NM",($E290/O290))),"NA")</f>
        <v>42.589313409757899</v>
      </c>
      <c r="V290" s="152">
        <f t="shared" ref="V290:V291" si="1245">IFERROR((IF(($E290/P290)&lt;0,"NM",($E290/P290))),"NA")</f>
        <v>37.466822096980572</v>
      </c>
      <c r="W290" s="150">
        <v>14.943549249157401</v>
      </c>
      <c r="X290" s="151">
        <v>13.520619377247987</v>
      </c>
      <c r="Y290" s="152">
        <v>12.199854161443094</v>
      </c>
      <c r="Z290" s="150">
        <f t="shared" ref="Z290:Z291" si="1246">IFERROR((IF(((($AK290*1000)+AL290)/AO290)&lt;0,"NM",(($AK290*1000)+AL290)/AO290)),"NA")</f>
        <v>116.11520425776759</v>
      </c>
      <c r="AA290" s="151">
        <f t="shared" ref="AA290:AA291" si="1247">IFERROR((IF(((($AK290*1000)+AM290)/AP290)&lt;0,"NM",(($AK290*1000)+AM290)/AP290)),"NA")</f>
        <v>35.633063525227456</v>
      </c>
      <c r="AB290" s="152">
        <f t="shared" ref="AB290:AB291" si="1248">IFERROR((IF(((($AK290*1000)+AN290)/AQ290)&lt;0,"NM",(($AK290*1000)+AN290)/AQ290)),"NA")</f>
        <v>30.468975465714905</v>
      </c>
      <c r="AC290" s="150">
        <v>23.36711796965136</v>
      </c>
      <c r="AD290" s="151">
        <v>31.746507033734417</v>
      </c>
      <c r="AE290" s="152">
        <v>32.56175324895321</v>
      </c>
      <c r="AF290" s="149">
        <v>0.41141540613557515</v>
      </c>
      <c r="AG290" s="153">
        <v>42.765680000000003</v>
      </c>
      <c r="AH290" s="154">
        <v>47.99277</v>
      </c>
      <c r="AI290" s="154">
        <v>178.79560000000001</v>
      </c>
      <c r="AJ290" s="155">
        <v>64.143259999999998</v>
      </c>
      <c r="AK290" s="92">
        <v>508.7874175</v>
      </c>
      <c r="AL290" s="92">
        <v>-44628.5</v>
      </c>
      <c r="AM290" s="92">
        <v>-46726.765977349096</v>
      </c>
      <c r="AN290" s="92">
        <v>-53022.209903901974</v>
      </c>
      <c r="AO290" s="92">
        <v>3997.3999999999987</v>
      </c>
      <c r="AP290" s="92">
        <v>12967.188498836811</v>
      </c>
      <c r="AQ290" s="92">
        <v>14958.337148846571</v>
      </c>
      <c r="AR290" s="150">
        <v>20.759077320532551</v>
      </c>
      <c r="AS290" s="151">
        <v>29.923539715781409</v>
      </c>
      <c r="AT290" s="262">
        <v>11.594614925283691</v>
      </c>
      <c r="AU290" s="150">
        <v>2.6263041880096121</v>
      </c>
      <c r="AV290" s="151">
        <v>5.2465105226578981</v>
      </c>
      <c r="AW290" s="262">
        <v>6.0978533613256225E-3</v>
      </c>
      <c r="AX290" s="149" t="s">
        <v>1245</v>
      </c>
    </row>
    <row r="291" spans="2:50" ht="12.75">
      <c r="B291" s="104" t="s">
        <v>1413</v>
      </c>
      <c r="C291" s="105" t="s">
        <v>286</v>
      </c>
      <c r="D291" s="253" t="s">
        <v>734</v>
      </c>
      <c r="E291" s="148">
        <v>880.2</v>
      </c>
      <c r="F291" s="148">
        <v>1070</v>
      </c>
      <c r="G291" s="148">
        <f t="shared" si="1238"/>
        <v>21.563281072483534</v>
      </c>
      <c r="H291" s="148">
        <v>1024.5</v>
      </c>
      <c r="I291" s="148">
        <f t="shared" ref="I291" si="1249">IFERROR((E291/H291*100-100),"NA")</f>
        <v>-14.084919472913612</v>
      </c>
      <c r="J291" s="148">
        <v>212.23099999999999</v>
      </c>
      <c r="K291" s="149">
        <v>2.2163813273596178</v>
      </c>
      <c r="L291" s="149">
        <v>2.4282081123058541</v>
      </c>
      <c r="M291" s="150">
        <v>12.540250952971059</v>
      </c>
      <c r="N291" s="151">
        <v>15.597155929152667</v>
      </c>
      <c r="O291" s="151">
        <v>18.741162315357361</v>
      </c>
      <c r="P291" s="152">
        <v>23.637043428887331</v>
      </c>
      <c r="Q291" s="150">
        <f t="shared" si="1240"/>
        <v>24.376744832665096</v>
      </c>
      <c r="R291" s="151">
        <f t="shared" si="1241"/>
        <v>20.157562061223146</v>
      </c>
      <c r="S291" s="152">
        <f t="shared" si="1242"/>
        <v>26.123679156858181</v>
      </c>
      <c r="T291" s="150">
        <f t="shared" si="1243"/>
        <v>56.433365415986962</v>
      </c>
      <c r="U291" s="151">
        <f t="shared" si="1244"/>
        <v>46.966137168489496</v>
      </c>
      <c r="V291" s="152">
        <f t="shared" si="1245"/>
        <v>37.238159782889298</v>
      </c>
      <c r="W291" s="150">
        <v>16.255035269212723</v>
      </c>
      <c r="X291" s="151">
        <v>12.201184425278791</v>
      </c>
      <c r="Y291" s="152">
        <v>9.2625740164263366</v>
      </c>
      <c r="Z291" s="150">
        <f t="shared" si="1246"/>
        <v>37.107897610951248</v>
      </c>
      <c r="AA291" s="151">
        <f t="shared" si="1247"/>
        <v>29.964510518365273</v>
      </c>
      <c r="AB291" s="152">
        <f t="shared" si="1248"/>
        <v>23.656818917092533</v>
      </c>
      <c r="AC291" s="150">
        <v>28.80394452712871</v>
      </c>
      <c r="AD291" s="151">
        <v>25.978684134714847</v>
      </c>
      <c r="AE291" s="152">
        <v>24.873876879067559</v>
      </c>
      <c r="AF291" s="149">
        <v>8.5207907293796861E-2</v>
      </c>
      <c r="AG291" s="153">
        <v>-0.2040816</v>
      </c>
      <c r="AH291" s="154">
        <v>13.971259999999999</v>
      </c>
      <c r="AI291" s="154" t="s">
        <v>985</v>
      </c>
      <c r="AJ291" s="155">
        <v>11.771430000000001</v>
      </c>
      <c r="AK291" s="92">
        <v>185.51111710000001</v>
      </c>
      <c r="AL291" s="92">
        <v>1835.6740000000004</v>
      </c>
      <c r="AM291" s="92">
        <v>-1797.933582243913</v>
      </c>
      <c r="AN291" s="92">
        <v>-5308.4964833480535</v>
      </c>
      <c r="AO291" s="92">
        <v>5048.7039999999997</v>
      </c>
      <c r="AP291" s="92">
        <v>6131.0256813692358</v>
      </c>
      <c r="AQ291" s="92">
        <v>7617.3648387886969</v>
      </c>
      <c r="AR291" s="150"/>
      <c r="AS291" s="151"/>
      <c r="AT291" s="262"/>
      <c r="AU291" s="150"/>
      <c r="AV291" s="151"/>
      <c r="AW291" s="262"/>
      <c r="AX291" s="149" t="s">
        <v>1246</v>
      </c>
    </row>
    <row r="292" spans="2:50" ht="12.75">
      <c r="B292" s="104" t="s">
        <v>1414</v>
      </c>
      <c r="C292" s="105" t="s">
        <v>286</v>
      </c>
      <c r="D292" s="253" t="s">
        <v>207</v>
      </c>
      <c r="E292" s="148">
        <v>1656.35</v>
      </c>
      <c r="F292" s="148">
        <v>1960</v>
      </c>
      <c r="G292" s="148">
        <f t="shared" ref="G292:G306" si="1250">IF(IFERROR(((IF(F292&lt;0,"-",F292))/E292*100-100),"-")=-100,"-",(IFERROR(((IF(F292&lt;0,"-",F292))/E292*100-100),"-")))</f>
        <v>18.332478039061797</v>
      </c>
      <c r="H292" s="148">
        <v>1792</v>
      </c>
      <c r="I292" s="148">
        <f t="shared" si="1239"/>
        <v>-7.5697544642857224</v>
      </c>
      <c r="J292" s="148">
        <v>292.39999999999998</v>
      </c>
      <c r="K292" s="149">
        <v>5.712804301075268</v>
      </c>
      <c r="L292" s="149">
        <v>9.1480312783751483</v>
      </c>
      <c r="M292" s="150">
        <v>68.467006802721016</v>
      </c>
      <c r="N292" s="151">
        <v>55.780910326086953</v>
      </c>
      <c r="O292" s="151">
        <v>56.306502363502368</v>
      </c>
      <c r="P292" s="152">
        <v>71.829726076877108</v>
      </c>
      <c r="Q292" s="150">
        <f t="shared" ref="Q292:Q306" si="1251">IF(AND(M292&lt;0,N292&gt;0),"LP",IF(AND(M292&gt;0,N292&lt;0),"PL",IF(OR(M292&lt;0,N292&lt;0),"Loss",IF(ISERROR((+N292/M292-1)*100),"NA",(+N292/M292-1)*100))))</f>
        <v>-18.528773301259449</v>
      </c>
      <c r="R292" s="151">
        <f t="shared" ref="R292:R306" si="1252">IF(AND(N292&lt;0,O292&gt;0),"LP",IF(AND(N292&gt;0,O292&lt;0),"PL",IF(OR(N292&lt;0,O292&lt;0),"Loss",IF(ISERROR((+O292/N292-1)*100),"NA",(+O292/N292-1)*100))))</f>
        <v>0.94224356386958252</v>
      </c>
      <c r="S292" s="152">
        <f t="shared" ref="S292:S306" si="1253">IF(AND(O292&lt;0,P292&gt;0),"LP",IF(AND(O292&gt;0,P292&lt;0),"PL",IF(OR(O292&lt;0,P292&lt;0),"Loss",IF(ISERROR((+P292/O292-1)*100),"NA",(+P292/O292-1)*100))))</f>
        <v>27.569149319842733</v>
      </c>
      <c r="T292" s="150">
        <f t="shared" ref="T292:T306" si="1254">IFERROR((IF(($E292/N292)&lt;0,"NM",($E292/N292))),"NA")</f>
        <v>29.693850285289766</v>
      </c>
      <c r="U292" s="151">
        <f t="shared" ref="U292:U306" si="1255">IFERROR((IF(($E292/O292)&lt;0,"NM",($E292/O292))),"NA")</f>
        <v>29.416673571854446</v>
      </c>
      <c r="V292" s="152">
        <f t="shared" ref="V292:V306" si="1256">IFERROR((IF(($E292/P292)&lt;0,"NM",($E292/P292))),"NA")</f>
        <v>23.059394633180979</v>
      </c>
      <c r="W292" s="150">
        <v>5.1765882864998556</v>
      </c>
      <c r="X292" s="151">
        <v>4.5720674629851636</v>
      </c>
      <c r="Y292" s="152">
        <v>3.9426986266274984</v>
      </c>
      <c r="Z292" s="150">
        <f t="shared" ref="Z292:Z306" si="1257">IFERROR((IF(((($AK292*1000)+AL292)/AO292)&lt;0,"NM",(($AK292*1000)+AL292)/AO292)),"NA")</f>
        <v>19.93377475919187</v>
      </c>
      <c r="AA292" s="151">
        <f t="shared" ref="AA292:AA306" si="1258">IFERROR((IF(((($AK292*1000)+AM292)/AP292)&lt;0,"NM",(($AK292*1000)+AM292)/AP292)),"NA")</f>
        <v>19.670184670010737</v>
      </c>
      <c r="AB292" s="152">
        <f t="shared" ref="AB292:AB306" si="1259">IFERROR((IF(((($AK292*1000)+AN292)/AQ292)&lt;0,"NM",(($AK292*1000)+AN292)/AQ292)),"NA")</f>
        <v>15.937273583573836</v>
      </c>
      <c r="AC292" s="150">
        <v>18.954517307269462</v>
      </c>
      <c r="AD292" s="151">
        <v>16.506232384222915</v>
      </c>
      <c r="AE292" s="152">
        <v>18.361813989724489</v>
      </c>
      <c r="AF292" s="149">
        <v>0.7244845594228273</v>
      </c>
      <c r="AG292" s="153">
        <v>5.8573560000000002</v>
      </c>
      <c r="AH292" s="154">
        <v>54.510260000000002</v>
      </c>
      <c r="AI292" s="154">
        <v>46.87209</v>
      </c>
      <c r="AJ292" s="155">
        <v>32.259349999999998</v>
      </c>
      <c r="AK292" s="92">
        <v>478.16171999999995</v>
      </c>
      <c r="AL292" s="92">
        <v>-0.29796388496693171</v>
      </c>
      <c r="AM292" s="92">
        <v>-0.29043681363653329</v>
      </c>
      <c r="AN292" s="92">
        <v>-0.3489135936272873</v>
      </c>
      <c r="AO292" s="92">
        <v>23987.5</v>
      </c>
      <c r="AP292" s="92">
        <v>24308.944607530488</v>
      </c>
      <c r="AQ292" s="92">
        <v>30002.708341484191</v>
      </c>
      <c r="AR292" s="150">
        <v>16.108158519577294</v>
      </c>
      <c r="AS292" s="151">
        <v>20.294848564718215</v>
      </c>
      <c r="AT292" s="262">
        <v>11.921468474436372</v>
      </c>
      <c r="AU292" s="150">
        <v>3.2552393112014708</v>
      </c>
      <c r="AV292" s="151">
        <v>3.9473352025575936</v>
      </c>
      <c r="AW292" s="262">
        <v>2.563143419845348</v>
      </c>
      <c r="AX292" s="149" t="s">
        <v>1247</v>
      </c>
    </row>
    <row r="293" spans="2:50" ht="12.75">
      <c r="B293" s="104" t="s">
        <v>1415</v>
      </c>
      <c r="C293" s="105" t="s">
        <v>286</v>
      </c>
      <c r="D293" s="253" t="s">
        <v>764</v>
      </c>
      <c r="E293" s="148">
        <v>460.8</v>
      </c>
      <c r="F293" s="148">
        <v>670</v>
      </c>
      <c r="G293" s="148">
        <f t="shared" ref="G293" si="1260">IF(IFERROR(((IF(F293&lt;0,"-",F293))/E293*100-100),"-")=-100,"-",(IFERROR(((IF(F293&lt;0,"-",F293))/E293*100-100),"-")))</f>
        <v>45.399305555555571</v>
      </c>
      <c r="H293" s="148">
        <v>581.4</v>
      </c>
      <c r="I293" s="148">
        <f t="shared" ref="I293" si="1261">IFERROR((E293/H293*100-100),"NA")</f>
        <v>-20.743034055727549</v>
      </c>
      <c r="J293" s="148">
        <v>52.925925925925966</v>
      </c>
      <c r="K293" s="149">
        <v>0.29219916810478364</v>
      </c>
      <c r="L293" s="149">
        <v>1.6591378853046594</v>
      </c>
      <c r="M293" s="150">
        <v>13.359031935936574</v>
      </c>
      <c r="N293" s="151">
        <v>12.534926708841208</v>
      </c>
      <c r="O293" s="151">
        <v>16.131647566884929</v>
      </c>
      <c r="P293" s="152">
        <v>22.149805667983113</v>
      </c>
      <c r="Q293" s="150">
        <f t="shared" ref="Q293" si="1262">IF(AND(M293&lt;0,N293&gt;0),"LP",IF(AND(M293&gt;0,N293&lt;0),"PL",IF(OR(M293&lt;0,N293&lt;0),"Loss",IF(ISERROR((+N293/M293-1)*100),"NA",(+N293/M293-1)*100))))</f>
        <v>-6.1688992963515155</v>
      </c>
      <c r="R293" s="151">
        <f t="shared" ref="R293" si="1263">IF(AND(N293&lt;0,O293&gt;0),"LP",IF(AND(N293&gt;0,O293&lt;0),"PL",IF(OR(N293&lt;0,O293&lt;0),"Loss",IF(ISERROR((+O293/N293-1)*100),"NA",(+O293/N293-1)*100))))</f>
        <v>28.693593042764753</v>
      </c>
      <c r="S293" s="152">
        <f t="shared" ref="S293" si="1264">IF(AND(O293&lt;0,P293&gt;0),"LP",IF(AND(O293&gt;0,P293&lt;0),"PL",IF(OR(O293&lt;0,P293&lt;0),"Loss",IF(ISERROR((+P293/O293-1)*100),"NA",(+P293/O293-1)*100))))</f>
        <v>37.306531004633811</v>
      </c>
      <c r="T293" s="150">
        <f t="shared" ref="T293" si="1265">IFERROR((IF(($E293/N293)&lt;0,"NM",($E293/N293))),"NA")</f>
        <v>36.761283947116006</v>
      </c>
      <c r="U293" s="151">
        <f t="shared" ref="U293" si="1266">IFERROR((IF(($E293/O293)&lt;0,"NM",($E293/O293))),"NA")</f>
        <v>28.564968214773732</v>
      </c>
      <c r="V293" s="152">
        <f t="shared" ref="V293" si="1267">IFERROR((IF(($E293/P293)&lt;0,"NM",($E293/P293))),"NA")</f>
        <v>20.803794259291074</v>
      </c>
      <c r="W293" s="150">
        <v>10.312098414422968</v>
      </c>
      <c r="X293" s="151">
        <v>7.5154062515993409</v>
      </c>
      <c r="Y293" s="152">
        <v>5.4746825267170403</v>
      </c>
      <c r="Z293" s="150">
        <f t="shared" ref="Z293" si="1268">IFERROR((IF(((($AK293*1000)+AL293)/AO293)&lt;0,"NM",(($AK293*1000)+AL293)/AO293)),"NA")</f>
        <v>25.740226118367154</v>
      </c>
      <c r="AA293" s="151">
        <f t="shared" ref="AA293" si="1269">IFERROR((IF(((($AK293*1000)+AM293)/AP293)&lt;0,"NM",(($AK293*1000)+AM293)/AP293)),"NA")</f>
        <v>19.954125916774842</v>
      </c>
      <c r="AB293" s="152">
        <f t="shared" ref="AB293" si="1270">IFERROR((IF(((($AK293*1000)+AN293)/AQ293)&lt;0,"NM",(($AK293*1000)+AN293)/AQ293)),"NA")</f>
        <v>14.356272885776868</v>
      </c>
      <c r="AC293" s="150">
        <v>34.836959007271595</v>
      </c>
      <c r="AD293" s="151">
        <v>31.411528839842241</v>
      </c>
      <c r="AE293" s="152">
        <v>31.419704048347484</v>
      </c>
      <c r="AF293" s="149">
        <v>0.54253472222222221</v>
      </c>
      <c r="AG293" s="153">
        <v>-4.8621879999999997</v>
      </c>
      <c r="AH293" s="154">
        <v>-4.2394040000000004</v>
      </c>
      <c r="AI293" s="154">
        <v>-1.1264860000000001</v>
      </c>
      <c r="AJ293" s="155">
        <v>-14.80077</v>
      </c>
      <c r="AK293" s="92">
        <v>24.457070370370392</v>
      </c>
      <c r="AL293" s="92">
        <v>-281.85000000000002</v>
      </c>
      <c r="AM293" s="92">
        <v>-1097.3261126822204</v>
      </c>
      <c r="AN293" s="92">
        <v>-1752.8347973994112</v>
      </c>
      <c r="AO293" s="92">
        <v>939.19999999999845</v>
      </c>
      <c r="AP293" s="92">
        <v>1170.6723890145608</v>
      </c>
      <c r="AQ293" s="92">
        <v>1581.4853725345843</v>
      </c>
      <c r="AR293" s="150"/>
      <c r="AS293" s="151"/>
      <c r="AT293" s="262"/>
      <c r="AU293" s="150"/>
      <c r="AV293" s="151"/>
      <c r="AW293" s="262"/>
      <c r="AX293" s="149" t="s">
        <v>1248</v>
      </c>
    </row>
    <row r="294" spans="2:50" ht="12.75">
      <c r="B294" s="104" t="s">
        <v>1416</v>
      </c>
      <c r="C294" s="105" t="s">
        <v>286</v>
      </c>
      <c r="D294" s="253" t="s">
        <v>588</v>
      </c>
      <c r="E294" s="148">
        <v>256.14999999999998</v>
      </c>
      <c r="F294" s="148">
        <v>275</v>
      </c>
      <c r="G294" s="148">
        <f t="shared" si="1250"/>
        <v>7.3589693538942242</v>
      </c>
      <c r="H294" s="148">
        <v>269</v>
      </c>
      <c r="I294" s="148">
        <f t="shared" si="1239"/>
        <v>-4.7769516728624666</v>
      </c>
      <c r="J294" s="148">
        <v>315.5</v>
      </c>
      <c r="K294" s="149">
        <v>0.92388351254480294</v>
      </c>
      <c r="L294" s="149">
        <v>9.2246387096774196</v>
      </c>
      <c r="M294" s="150">
        <v>7.2088607594936711</v>
      </c>
      <c r="N294" s="151">
        <v>8.1827531645569618</v>
      </c>
      <c r="O294" s="151">
        <v>10.234843588705743</v>
      </c>
      <c r="P294" s="152">
        <v>13.865833448037964</v>
      </c>
      <c r="Q294" s="150">
        <f t="shared" si="1251"/>
        <v>13.50965759438103</v>
      </c>
      <c r="R294" s="151">
        <f t="shared" si="1252"/>
        <v>25.078239351484676</v>
      </c>
      <c r="S294" s="152">
        <f t="shared" si="1253"/>
        <v>35.476749867863688</v>
      </c>
      <c r="T294" s="150">
        <f t="shared" si="1254"/>
        <v>31.303644977279319</v>
      </c>
      <c r="U294" s="151">
        <f t="shared" si="1255"/>
        <v>25.027251054687749</v>
      </c>
      <c r="V294" s="152">
        <f t="shared" si="1256"/>
        <v>18.473465800661668</v>
      </c>
      <c r="W294" s="150">
        <v>3.8701123595505615</v>
      </c>
      <c r="X294" s="151">
        <v>3.5864524252849375</v>
      </c>
      <c r="Y294" s="152">
        <v>3.1904140001146275</v>
      </c>
      <c r="Z294" s="150">
        <f t="shared" si="1257"/>
        <v>11.661213775724486</v>
      </c>
      <c r="AA294" s="151">
        <f t="shared" si="1258"/>
        <v>9.7709642670678107</v>
      </c>
      <c r="AB294" s="152">
        <f t="shared" si="1259"/>
        <v>7.9574661966551972</v>
      </c>
      <c r="AC294" s="150">
        <v>12.673070796677042</v>
      </c>
      <c r="AD294" s="151">
        <v>14.875333052326361</v>
      </c>
      <c r="AE294" s="152">
        <v>18.279520770656084</v>
      </c>
      <c r="AF294" s="149">
        <v>1.6787038844427096</v>
      </c>
      <c r="AG294" s="153">
        <v>28.492599999999999</v>
      </c>
      <c r="AH294" s="154">
        <v>42.147620000000003</v>
      </c>
      <c r="AI294" s="154">
        <v>35.960729999999998</v>
      </c>
      <c r="AJ294" s="155">
        <v>26.901160000000001</v>
      </c>
      <c r="AK294" s="92">
        <v>77.329050000000009</v>
      </c>
      <c r="AL294" s="92">
        <v>5967</v>
      </c>
      <c r="AM294" s="92">
        <v>3266.050105777962</v>
      </c>
      <c r="AN294" s="92">
        <v>-283.58030594175216</v>
      </c>
      <c r="AO294" s="92">
        <v>7143</v>
      </c>
      <c r="AP294" s="92">
        <v>8248.4284972176974</v>
      </c>
      <c r="AQ294" s="92">
        <v>9682.1611037999974</v>
      </c>
      <c r="AR294" s="150">
        <v>21.088506028016401</v>
      </c>
      <c r="AS294" s="151">
        <v>27.545481359327677</v>
      </c>
      <c r="AT294" s="262">
        <v>14.631530696705124</v>
      </c>
      <c r="AU294" s="150">
        <v>2.9041543319757541</v>
      </c>
      <c r="AV294" s="151">
        <v>3.5599148537578427</v>
      </c>
      <c r="AW294" s="262">
        <v>2.2483938101936656</v>
      </c>
      <c r="AX294" s="149" t="s">
        <v>1249</v>
      </c>
    </row>
    <row r="295" spans="2:50" ht="12.75">
      <c r="B295" s="104" t="s">
        <v>1417</v>
      </c>
      <c r="C295" s="105" t="s">
        <v>286</v>
      </c>
      <c r="D295" s="253" t="s">
        <v>547</v>
      </c>
      <c r="E295" s="148">
        <v>773.5</v>
      </c>
      <c r="F295" s="148">
        <v>970</v>
      </c>
      <c r="G295" s="148">
        <f t="shared" si="1250"/>
        <v>25.404007756948928</v>
      </c>
      <c r="H295" s="148">
        <v>877.85</v>
      </c>
      <c r="I295" s="148">
        <f t="shared" si="1239"/>
        <v>-11.886996639516994</v>
      </c>
      <c r="J295" s="148">
        <v>192.02870000000001</v>
      </c>
      <c r="K295" s="149">
        <v>1.7507419470728798</v>
      </c>
      <c r="L295" s="149">
        <v>5.7177139307048979</v>
      </c>
      <c r="M295" s="150">
        <v>12.993401507170439</v>
      </c>
      <c r="N295" s="151">
        <v>18.725325953881004</v>
      </c>
      <c r="O295" s="151">
        <v>27.641387791746943</v>
      </c>
      <c r="P295" s="152">
        <v>35.194065872229871</v>
      </c>
      <c r="Q295" s="150">
        <f t="shared" si="1251"/>
        <v>44.114117797001718</v>
      </c>
      <c r="R295" s="151">
        <f t="shared" si="1252"/>
        <v>47.614988704738678</v>
      </c>
      <c r="S295" s="152">
        <f t="shared" si="1253"/>
        <v>27.323802036951193</v>
      </c>
      <c r="T295" s="150">
        <f t="shared" si="1254"/>
        <v>41.307692154735747</v>
      </c>
      <c r="U295" s="151">
        <f t="shared" si="1255"/>
        <v>27.983399597286088</v>
      </c>
      <c r="V295" s="152">
        <f t="shared" si="1256"/>
        <v>21.978136962297832</v>
      </c>
      <c r="W295" s="150">
        <v>5.9020602566904428</v>
      </c>
      <c r="X295" s="151">
        <v>5.2193926844398693</v>
      </c>
      <c r="Y295" s="152">
        <v>4.473907146017992</v>
      </c>
      <c r="Z295" s="150">
        <f t="shared" si="1257"/>
        <v>22.669228165941888</v>
      </c>
      <c r="AA295" s="151">
        <f t="shared" si="1258"/>
        <v>16.886219439804194</v>
      </c>
      <c r="AB295" s="152">
        <f t="shared" si="1259"/>
        <v>13.849602343881269</v>
      </c>
      <c r="AC295" s="150">
        <v>14.815272610410119</v>
      </c>
      <c r="AD295" s="151">
        <v>19.796645425863087</v>
      </c>
      <c r="AE295" s="152">
        <v>21.921709209183739</v>
      </c>
      <c r="AF295" s="149">
        <v>1.2928248222365868</v>
      </c>
      <c r="AG295" s="153">
        <v>16.106269999999999</v>
      </c>
      <c r="AH295" s="154">
        <v>59.353110000000001</v>
      </c>
      <c r="AI295" s="154">
        <v>61.414850000000001</v>
      </c>
      <c r="AJ295" s="155">
        <v>38.756839999999997</v>
      </c>
      <c r="AK295" s="92">
        <v>146.53710097000004</v>
      </c>
      <c r="AL295" s="92">
        <v>12476.199999999999</v>
      </c>
      <c r="AM295" s="92">
        <v>9573.9863601615034</v>
      </c>
      <c r="AN295" s="92">
        <v>6441.5265982754609</v>
      </c>
      <c r="AO295" s="92">
        <v>7014.5000000000291</v>
      </c>
      <c r="AP295" s="92">
        <v>9244.8808856632822</v>
      </c>
      <c r="AQ295" s="92">
        <v>11045.705412319017</v>
      </c>
      <c r="AR295" s="150">
        <v>31.839397470613584</v>
      </c>
      <c r="AS295" s="151">
        <v>41.008720739508362</v>
      </c>
      <c r="AT295" s="262">
        <v>22.670074201718805</v>
      </c>
      <c r="AU295" s="150">
        <v>4.7026047718313855</v>
      </c>
      <c r="AV295" s="151">
        <v>5.8779654536234442</v>
      </c>
      <c r="AW295" s="262">
        <v>3.5272440900393267</v>
      </c>
      <c r="AX295" s="149" t="s">
        <v>1250</v>
      </c>
    </row>
    <row r="296" spans="2:50" ht="12.75">
      <c r="B296" s="104" t="s">
        <v>1418</v>
      </c>
      <c r="C296" s="105" t="s">
        <v>286</v>
      </c>
      <c r="D296" s="253" t="s">
        <v>760</v>
      </c>
      <c r="E296" s="148">
        <v>2581.6999999999998</v>
      </c>
      <c r="F296" s="148">
        <v>2900</v>
      </c>
      <c r="G296" s="148">
        <f t="shared" ref="G296" si="1271">IF(IFERROR(((IF(F296&lt;0,"-",F296))/E296*100-100),"-")=-100,"-",(IFERROR(((IF(F296&lt;0,"-",F296))/E296*100-100),"-")))</f>
        <v>12.329085486307491</v>
      </c>
      <c r="H296" s="148">
        <v>2699.85</v>
      </c>
      <c r="I296" s="148">
        <f t="shared" ref="I296" si="1272">IFERROR((E296/H296*100-100),"NA")</f>
        <v>-4.3761690464285152</v>
      </c>
      <c r="J296" s="148">
        <v>69.05</v>
      </c>
      <c r="K296" s="149">
        <v>2.0761610812425326</v>
      </c>
      <c r="L296" s="149">
        <v>12.791182413381122</v>
      </c>
      <c r="M296" s="150">
        <v>29.12382331643737</v>
      </c>
      <c r="N296" s="151">
        <v>34.640115858073813</v>
      </c>
      <c r="O296" s="151">
        <v>44.305137876279787</v>
      </c>
      <c r="P296" s="152">
        <v>60.473378183621321</v>
      </c>
      <c r="Q296" s="150">
        <f t="shared" ref="Q296" si="1273">IF(AND(M296&lt;0,N296&gt;0),"LP",IF(AND(M296&gt;0,N296&lt;0),"PL",IF(OR(M296&lt;0,N296&lt;0),"Loss",IF(ISERROR((+N296/M296-1)*100),"NA",(+N296/M296-1)*100))))</f>
        <v>18.940825459969979</v>
      </c>
      <c r="R296" s="151">
        <f t="shared" ref="R296" si="1274">IF(AND(N296&lt;0,O296&gt;0),"LP",IF(AND(N296&gt;0,O296&lt;0),"PL",IF(OR(N296&lt;0,O296&lt;0),"Loss",IF(ISERROR((+O296/N296-1)*100),"NA",(+O296/N296-1)*100))))</f>
        <v>27.901240451403631</v>
      </c>
      <c r="S296" s="152">
        <f t="shared" ref="S296" si="1275">IF(AND(O296&lt;0,P296&gt;0),"LP",IF(AND(O296&gt;0,P296&lt;0),"PL",IF(OR(O296&lt;0,P296&lt;0),"Loss",IF(ISERROR((+P296/O296-1)*100),"NA",(+P296/O296-1)*100))))</f>
        <v>36.492924031724392</v>
      </c>
      <c r="T296" s="150">
        <f t="shared" ref="T296" si="1276">IFERROR((IF(($E296/N296)&lt;0,"NM",($E296/N296))),"NA")</f>
        <v>74.529196454701378</v>
      </c>
      <c r="U296" s="151">
        <f t="shared" ref="U296" si="1277">IFERROR((IF(($E296/O296)&lt;0,"NM",($E296/O296))),"NA")</f>
        <v>58.270894161514342</v>
      </c>
      <c r="V296" s="152">
        <f t="shared" ref="V296" si="1278">IFERROR((IF(($E296/P296)&lt;0,"NM",($E296/P296))),"NA")</f>
        <v>42.691512820086352</v>
      </c>
      <c r="W296" s="150">
        <v>21.288080367805108</v>
      </c>
      <c r="X296" s="151">
        <v>15.686636531352294</v>
      </c>
      <c r="Y296" s="152">
        <v>11.522722391547157</v>
      </c>
      <c r="Z296" s="150">
        <f t="shared" ref="Z296" si="1279">IFERROR((IF(((($AK296*1000)+AL296)/AO296)&lt;0,"NM",(($AK296*1000)+AL296)/AO296)),"NA")</f>
        <v>62.801333979897805</v>
      </c>
      <c r="AA296" s="151">
        <f t="shared" ref="AA296" si="1280">IFERROR((IF(((($AK296*1000)+AM296)/AP296)&lt;0,"NM",(($AK296*1000)+AM296)/AP296)),"NA")</f>
        <v>41.698720698701656</v>
      </c>
      <c r="AB296" s="152">
        <f t="shared" ref="AB296" si="1281">IFERROR((IF(((($AK296*1000)+AN296)/AQ296)&lt;0,"NM",(($AK296*1000)+AN296)/AQ296)),"NA")</f>
        <v>31.638027669459305</v>
      </c>
      <c r="AC296" s="150">
        <v>33.539223040951207</v>
      </c>
      <c r="AD296" s="151">
        <v>30.998436596106139</v>
      </c>
      <c r="AE296" s="152">
        <v>31.121109671754439</v>
      </c>
      <c r="AF296" s="149">
        <v>3.3698725645892241E-2</v>
      </c>
      <c r="AG296" s="153">
        <v>75.697559999999996</v>
      </c>
      <c r="AH296" s="154">
        <v>159.57169999999999</v>
      </c>
      <c r="AI296" s="154">
        <v>178.1405</v>
      </c>
      <c r="AJ296" s="155">
        <v>136.0411</v>
      </c>
      <c r="AK296" s="92">
        <v>173.77468249999998</v>
      </c>
      <c r="AL296" s="92">
        <v>4298.4999999999991</v>
      </c>
      <c r="AM296" s="92">
        <v>4452.9952971334988</v>
      </c>
      <c r="AN296" s="92">
        <v>5017.3653255009813</v>
      </c>
      <c r="AO296" s="92">
        <v>2835.4999999999964</v>
      </c>
      <c r="AP296" s="92">
        <v>4274.1761572239993</v>
      </c>
      <c r="AQ296" s="92">
        <v>5651.1755313398317</v>
      </c>
      <c r="AR296" s="150">
        <v>21.158289019126304</v>
      </c>
      <c r="AS296" s="151">
        <v>44.494445883620038</v>
      </c>
      <c r="AT296" s="262">
        <v>-2.1778678453674303</v>
      </c>
      <c r="AU296" s="150">
        <v>3.1379458147010277</v>
      </c>
      <c r="AV296" s="151">
        <v>5.2014771655532224</v>
      </c>
      <c r="AW296" s="262">
        <v>1.0744144638488331</v>
      </c>
      <c r="AX296" s="149" t="s">
        <v>1251</v>
      </c>
    </row>
    <row r="297" spans="2:50" ht="12.75">
      <c r="B297" s="104" t="s">
        <v>1419</v>
      </c>
      <c r="C297" s="105" t="s">
        <v>286</v>
      </c>
      <c r="D297" s="253" t="s">
        <v>545</v>
      </c>
      <c r="E297" s="148">
        <v>709.6</v>
      </c>
      <c r="F297" s="148">
        <v>715</v>
      </c>
      <c r="G297" s="148">
        <f t="shared" si="1250"/>
        <v>0.76099210822999908</v>
      </c>
      <c r="H297" s="148">
        <v>720.6</v>
      </c>
      <c r="I297" s="148">
        <f t="shared" si="1239"/>
        <v>-1.5265056897030291</v>
      </c>
      <c r="J297" s="148">
        <v>1420.4</v>
      </c>
      <c r="K297" s="149">
        <v>12.036914217443249</v>
      </c>
      <c r="L297" s="149">
        <v>28.375886164874547</v>
      </c>
      <c r="M297" s="150">
        <v>7.0411327794987315</v>
      </c>
      <c r="N297" s="151">
        <v>8.8640523796113797</v>
      </c>
      <c r="O297" s="151">
        <v>10.503184368399545</v>
      </c>
      <c r="P297" s="152">
        <v>13.080888055851318</v>
      </c>
      <c r="Q297" s="150">
        <f t="shared" si="1251"/>
        <v>25.88957852663054</v>
      </c>
      <c r="R297" s="151">
        <f t="shared" si="1252"/>
        <v>18.491903235572128</v>
      </c>
      <c r="S297" s="152">
        <f t="shared" si="1253"/>
        <v>24.542115962537924</v>
      </c>
      <c r="T297" s="153">
        <f t="shared" si="1254"/>
        <v>80.053678567173648</v>
      </c>
      <c r="U297" s="151">
        <f t="shared" si="1255"/>
        <v>67.560463104403027</v>
      </c>
      <c r="V297" s="152">
        <f t="shared" si="1256"/>
        <v>54.247081464976155</v>
      </c>
      <c r="W297" s="150">
        <v>10.658275816488928</v>
      </c>
      <c r="X297" s="151">
        <v>9.302501560951411</v>
      </c>
      <c r="Y297" s="152">
        <v>8.012516056362875</v>
      </c>
      <c r="Z297" s="150">
        <f t="shared" si="1257"/>
        <v>45.801934996360856</v>
      </c>
      <c r="AA297" s="151">
        <f t="shared" si="1258"/>
        <v>38.240217289626095</v>
      </c>
      <c r="AB297" s="152">
        <f t="shared" si="1259"/>
        <v>31.191831844746456</v>
      </c>
      <c r="AC297" s="150">
        <v>14.439797667359963</v>
      </c>
      <c r="AD297" s="151">
        <v>14.704377145014211</v>
      </c>
      <c r="AE297" s="152">
        <v>15.87081921150186</v>
      </c>
      <c r="AF297" s="149">
        <v>0.11273957158962795</v>
      </c>
      <c r="AG297" s="153">
        <v>13.72706</v>
      </c>
      <c r="AH297" s="154">
        <v>21.154170000000001</v>
      </c>
      <c r="AI297" s="154">
        <v>71.670490000000001</v>
      </c>
      <c r="AJ297" s="155">
        <v>61.935180000000003</v>
      </c>
      <c r="AK297" s="92">
        <v>1007.4897199999999</v>
      </c>
      <c r="AL297" s="92">
        <v>-19491.599999999999</v>
      </c>
      <c r="AM297" s="92">
        <v>-29711.122294124587</v>
      </c>
      <c r="AN297" s="92">
        <v>-46882.678558882079</v>
      </c>
      <c r="AO297" s="92">
        <v>21571.100000000006</v>
      </c>
      <c r="AP297" s="92">
        <v>25569.378706724288</v>
      </c>
      <c r="AQ297" s="92">
        <v>30796.749810092027</v>
      </c>
      <c r="AR297" s="150">
        <v>69.910827758391918</v>
      </c>
      <c r="AS297" s="151">
        <v>80.067762505855811</v>
      </c>
      <c r="AT297" s="262">
        <v>59.753893010928017</v>
      </c>
      <c r="AU297" s="150">
        <v>4.6314438368068016</v>
      </c>
      <c r="AV297" s="151">
        <v>5.9887067137477707</v>
      </c>
      <c r="AW297" s="262">
        <v>3.274180959865832</v>
      </c>
      <c r="AX297" s="149" t="s">
        <v>1252</v>
      </c>
    </row>
    <row r="298" spans="2:50" ht="12.75">
      <c r="B298" s="104" t="s">
        <v>1420</v>
      </c>
      <c r="C298" s="105" t="s">
        <v>286</v>
      </c>
      <c r="D298" s="253" t="s">
        <v>765</v>
      </c>
      <c r="E298" s="148">
        <v>2917.25</v>
      </c>
      <c r="F298" s="148">
        <v>3800</v>
      </c>
      <c r="G298" s="148">
        <f t="shared" ref="G298:G299" si="1282">IF(IFERROR(((IF(F298&lt;0,"-",F298))/E298*100-100),"-")=-100,"-",(IFERROR(((IF(F298&lt;0,"-",F298))/E298*100-100),"-")))</f>
        <v>30.259662353243641</v>
      </c>
      <c r="H298" s="148">
        <v>3198.95</v>
      </c>
      <c r="I298" s="148">
        <f t="shared" ref="I298:I299" si="1283">IFERROR((E298/H298*100-100),"NA")</f>
        <v>-8.8060144734991184</v>
      </c>
      <c r="J298" s="148">
        <v>59.89473684210526</v>
      </c>
      <c r="K298" s="149">
        <v>2.0693023328931646</v>
      </c>
      <c r="L298" s="149">
        <v>11.039431254480286</v>
      </c>
      <c r="M298" s="150">
        <v>46.371979628900043</v>
      </c>
      <c r="N298" s="151">
        <v>55.19717974373949</v>
      </c>
      <c r="O298" s="151">
        <v>69.344228131766087</v>
      </c>
      <c r="P298" s="152">
        <v>82.049407607112968</v>
      </c>
      <c r="Q298" s="150">
        <f t="shared" ref="Q298:Q299" si="1284">IF(AND(M298&lt;0,N298&gt;0),"LP",IF(AND(M298&gt;0,N298&lt;0),"PL",IF(OR(M298&lt;0,N298&lt;0),"Loss",IF(ISERROR((+N298/M298-1)*100),"NA",(+N298/M298-1)*100))))</f>
        <v>19.031320606678158</v>
      </c>
      <c r="R298" s="151">
        <f t="shared" ref="R298:R299" si="1285">IF(AND(N298&lt;0,O298&gt;0),"LP",IF(AND(N298&gt;0,O298&lt;0),"PL",IF(OR(N298&lt;0,O298&lt;0),"Loss",IF(ISERROR((+O298/N298-1)*100),"NA",(+O298/N298-1)*100))))</f>
        <v>25.630020326593161</v>
      </c>
      <c r="S298" s="152">
        <f t="shared" ref="S298:S299" si="1286">IF(AND(O298&lt;0,P298&gt;0),"LP",IF(AND(O298&gt;0,P298&lt;0),"PL",IF(OR(O298&lt;0,P298&lt;0),"Loss",IF(ISERROR((+P298/O298-1)*100),"NA",(+P298/O298-1)*100))))</f>
        <v>18.321899050062008</v>
      </c>
      <c r="T298" s="153">
        <f t="shared" ref="T298:T299" si="1287">IFERROR((IF(($E298/N298)&lt;0,"NM",($E298/N298))),"NA")</f>
        <v>52.851432148231758</v>
      </c>
      <c r="U298" s="151">
        <f t="shared" ref="U298:U299" si="1288">IFERROR((IF(($E298/O298)&lt;0,"NM",($E298/O298))),"NA")</f>
        <v>42.069110560387493</v>
      </c>
      <c r="V298" s="152">
        <f t="shared" ref="V298:V299" si="1289">IFERROR((IF(($E298/P298)&lt;0,"NM",($E298/P298))),"NA")</f>
        <v>35.554796616802143</v>
      </c>
      <c r="W298" s="150">
        <v>10.155657948649338</v>
      </c>
      <c r="X298" s="151">
        <v>8.4245198387885214</v>
      </c>
      <c r="Y298" s="152">
        <v>7.1776544870557757</v>
      </c>
      <c r="Z298" s="150">
        <f t="shared" ref="Z298:Z299" si="1290">IFERROR((IF(((($AK298*1000)+AL298)/AO298)&lt;0,"NM",(($AK298*1000)+AL298)/AO298)),"NA")</f>
        <v>45.356678327238036</v>
      </c>
      <c r="AA298" s="151">
        <f t="shared" ref="AA298:AA299" si="1291">IFERROR((IF(((($AK298*1000)+AM298)/AP298)&lt;0,"NM",(($AK298*1000)+AM298)/AP298)),"NA")</f>
        <v>31.563139475437545</v>
      </c>
      <c r="AB298" s="152">
        <f t="shared" ref="AB298:AB299" si="1292">IFERROR((IF(((($AK298*1000)+AN298)/AQ298)&lt;0,"NM",(($AK298*1000)+AN298)/AQ298)),"NA")</f>
        <v>25.329228175059082</v>
      </c>
      <c r="AC298" s="150">
        <v>17.677752595794022</v>
      </c>
      <c r="AD298" s="151">
        <v>21.801582980245811</v>
      </c>
      <c r="AE298" s="152">
        <v>21.800897699652801</v>
      </c>
      <c r="AF298" s="149">
        <v>0.45031049107050564</v>
      </c>
      <c r="AG298" s="153">
        <v>8.3593360000000008</v>
      </c>
      <c r="AH298" s="154">
        <v>8.6478819999999992</v>
      </c>
      <c r="AI298" s="154">
        <v>0.13558339999999999</v>
      </c>
      <c r="AJ298" s="155">
        <v>7.1887819999999998</v>
      </c>
      <c r="AK298" s="92">
        <v>173.20060526315788</v>
      </c>
      <c r="AL298" s="92">
        <v>-23070</v>
      </c>
      <c r="AM298" s="92">
        <v>-29409.024347566818</v>
      </c>
      <c r="AN298" s="92">
        <v>-35522.691611335977</v>
      </c>
      <c r="AO298" s="92">
        <v>3310</v>
      </c>
      <c r="AP298" s="92">
        <v>4555.6805598343526</v>
      </c>
      <c r="AQ298" s="92">
        <v>5435.5352914933719</v>
      </c>
      <c r="AR298" s="150"/>
      <c r="AS298" s="151"/>
      <c r="AT298" s="262"/>
      <c r="AU298" s="150"/>
      <c r="AV298" s="151"/>
      <c r="AW298" s="262"/>
      <c r="AX298" s="149" t="s">
        <v>1253</v>
      </c>
    </row>
    <row r="299" spans="2:50" ht="12.75">
      <c r="B299" s="104" t="s">
        <v>1421</v>
      </c>
      <c r="C299" s="105" t="s">
        <v>287</v>
      </c>
      <c r="D299" s="253" t="s">
        <v>766</v>
      </c>
      <c r="E299" s="148">
        <v>8176.2</v>
      </c>
      <c r="F299" s="148">
        <v>6600</v>
      </c>
      <c r="G299" s="148">
        <f t="shared" si="1282"/>
        <v>-19.277904160857119</v>
      </c>
      <c r="H299" s="148">
        <v>8259.9500000000007</v>
      </c>
      <c r="I299" s="148">
        <f t="shared" si="1283"/>
        <v>-1.0139286557424754</v>
      </c>
      <c r="J299" s="148">
        <v>129.18412000000001</v>
      </c>
      <c r="K299" s="149">
        <v>12.257365899689365</v>
      </c>
      <c r="L299" s="149">
        <v>23.269523393070489</v>
      </c>
      <c r="M299" s="150">
        <v>31.807159956294875</v>
      </c>
      <c r="N299" s="151">
        <v>64.307856130387151</v>
      </c>
      <c r="O299" s="151">
        <v>76.224702326057596</v>
      </c>
      <c r="P299" s="152">
        <v>90.176494295251857</v>
      </c>
      <c r="Q299" s="150">
        <f t="shared" si="1284"/>
        <v>102.18044056354091</v>
      </c>
      <c r="R299" s="151">
        <f t="shared" si="1285"/>
        <v>18.530933719059895</v>
      </c>
      <c r="S299" s="152">
        <f t="shared" si="1286"/>
        <v>18.303504695255214</v>
      </c>
      <c r="T299" s="153">
        <f t="shared" si="1287"/>
        <v>127.14154213790577</v>
      </c>
      <c r="U299" s="151">
        <f t="shared" si="1288"/>
        <v>107.26443987968119</v>
      </c>
      <c r="V299" s="152">
        <f t="shared" si="1289"/>
        <v>90.66886070365355</v>
      </c>
      <c r="W299" s="150">
        <v>4.1288608069971362</v>
      </c>
      <c r="X299" s="151">
        <v>3.9912989190675123</v>
      </c>
      <c r="Y299" s="152">
        <v>3.8475716088118443</v>
      </c>
      <c r="Z299" s="150">
        <f t="shared" si="1290"/>
        <v>109.09318400279669</v>
      </c>
      <c r="AA299" s="151">
        <f t="shared" si="1291"/>
        <v>96.523754662915181</v>
      </c>
      <c r="AB299" s="152">
        <f t="shared" si="1292"/>
        <v>80.695287760143188</v>
      </c>
      <c r="AC299" s="150">
        <v>0</v>
      </c>
      <c r="AD299" s="151">
        <v>0</v>
      </c>
      <c r="AE299" s="152">
        <v>0</v>
      </c>
      <c r="AF299" s="149">
        <v>0.39326249437628202</v>
      </c>
      <c r="AG299" s="153">
        <v>21.365320000000001</v>
      </c>
      <c r="AH299" s="154">
        <v>49.384729999999998</v>
      </c>
      <c r="AI299" s="154">
        <v>92.887219999999999</v>
      </c>
      <c r="AJ299" s="155">
        <v>59.162939999999999</v>
      </c>
      <c r="AK299" s="92">
        <v>1025.9415258039999</v>
      </c>
      <c r="AL299" s="92">
        <v>16353.300000000005</v>
      </c>
      <c r="AM299" s="92">
        <v>16174.429466846401</v>
      </c>
      <c r="AN299" s="92">
        <v>14475.439724487876</v>
      </c>
      <c r="AO299" s="92">
        <v>9554.1699999999983</v>
      </c>
      <c r="AP299" s="92">
        <v>10796.471385828005</v>
      </c>
      <c r="AQ299" s="92">
        <v>12893.156396207411</v>
      </c>
      <c r="AR299" s="150"/>
      <c r="AS299" s="151"/>
      <c r="AT299" s="262"/>
      <c r="AU299" s="150"/>
      <c r="AV299" s="151"/>
      <c r="AW299" s="262"/>
      <c r="AX299" s="149" t="s">
        <v>1254</v>
      </c>
    </row>
    <row r="300" spans="2:50" ht="12.75">
      <c r="B300" s="104" t="s">
        <v>1422</v>
      </c>
      <c r="C300" s="105" t="s">
        <v>287</v>
      </c>
      <c r="D300" s="253" t="s">
        <v>208</v>
      </c>
      <c r="E300" s="148">
        <v>4941.3999999999996</v>
      </c>
      <c r="F300" s="148">
        <v>4970</v>
      </c>
      <c r="G300" s="148">
        <f t="shared" si="1250"/>
        <v>0.57878334075363114</v>
      </c>
      <c r="H300" s="148">
        <v>5033.2</v>
      </c>
      <c r="I300" s="148">
        <f t="shared" si="1239"/>
        <v>-1.8238893745529623</v>
      </c>
      <c r="J300" s="148">
        <v>385.97899999999998</v>
      </c>
      <c r="K300" s="149">
        <v>22.448806104540026</v>
      </c>
      <c r="L300" s="149">
        <v>89.386639139784947</v>
      </c>
      <c r="M300" s="150">
        <v>-8.2147183093114613</v>
      </c>
      <c r="N300" s="151">
        <v>211.84148754885933</v>
      </c>
      <c r="O300" s="151">
        <v>200.27905676089179</v>
      </c>
      <c r="P300" s="152">
        <v>204.01715296589302</v>
      </c>
      <c r="Q300" s="150" t="str">
        <f t="shared" si="1251"/>
        <v>LP</v>
      </c>
      <c r="R300" s="151">
        <f t="shared" si="1252"/>
        <v>-5.4580577778943207</v>
      </c>
      <c r="S300" s="152">
        <f t="shared" si="1253"/>
        <v>1.8664438835779285</v>
      </c>
      <c r="T300" s="150">
        <f t="shared" si="1254"/>
        <v>23.3259313705504</v>
      </c>
      <c r="U300" s="151">
        <f t="shared" si="1255"/>
        <v>24.672574756028609</v>
      </c>
      <c r="V300" s="152">
        <f t="shared" si="1256"/>
        <v>24.220512482232749</v>
      </c>
      <c r="W300" s="150">
        <v>98.32192244224423</v>
      </c>
      <c r="X300" s="151">
        <v>19.659013663615362</v>
      </c>
      <c r="Y300" s="152">
        <v>10.831488901006599</v>
      </c>
      <c r="Z300" s="150">
        <f t="shared" si="1257"/>
        <v>12.145581150743906</v>
      </c>
      <c r="AA300" s="151">
        <f t="shared" si="1258"/>
        <v>11.133343678591769</v>
      </c>
      <c r="AB300" s="152">
        <f t="shared" si="1259"/>
        <v>9.8136307991654554</v>
      </c>
      <c r="AC300" s="150">
        <v>-373.69455452713458</v>
      </c>
      <c r="AD300" s="151">
        <v>133.34850760642851</v>
      </c>
      <c r="AE300" s="152">
        <v>57.903438907899861</v>
      </c>
      <c r="AF300" s="149">
        <v>0</v>
      </c>
      <c r="AG300" s="153">
        <v>16.989450000000001</v>
      </c>
      <c r="AH300" s="154">
        <v>39.388719999999999</v>
      </c>
      <c r="AI300" s="154">
        <v>107.0086</v>
      </c>
      <c r="AJ300" s="155">
        <v>66.635199999999998</v>
      </c>
      <c r="AK300" s="92">
        <v>1878.9650709500002</v>
      </c>
      <c r="AL300" s="92">
        <v>230458.33000000002</v>
      </c>
      <c r="AM300" s="92">
        <v>233206.58400263361</v>
      </c>
      <c r="AN300" s="92">
        <v>205582.39882221172</v>
      </c>
      <c r="AO300" s="92">
        <v>173678.26000000007</v>
      </c>
      <c r="AP300" s="92">
        <v>189715.8406251407</v>
      </c>
      <c r="AQ300" s="92">
        <v>212413.48002917331</v>
      </c>
      <c r="AR300" s="150">
        <v>9.9085133116025794</v>
      </c>
      <c r="AS300" s="151">
        <v>14.180940473542009</v>
      </c>
      <c r="AT300" s="262">
        <v>5.6360861496631509</v>
      </c>
      <c r="AU300" s="150">
        <v>6.5549142428638518</v>
      </c>
      <c r="AV300" s="151">
        <v>11.710359363282915</v>
      </c>
      <c r="AW300" s="262">
        <v>1.3994691224447884</v>
      </c>
      <c r="AX300" s="149" t="s">
        <v>1255</v>
      </c>
    </row>
    <row r="301" spans="2:50" ht="12.75">
      <c r="B301" s="104" t="s">
        <v>1423</v>
      </c>
      <c r="C301" s="105" t="s">
        <v>286</v>
      </c>
      <c r="D301" s="253" t="s">
        <v>693</v>
      </c>
      <c r="E301" s="148">
        <v>1478</v>
      </c>
      <c r="F301" s="148">
        <v>1670</v>
      </c>
      <c r="G301" s="148">
        <f t="shared" ref="G301" si="1293">IF(IFERROR(((IF(F301&lt;0,"-",F301))/E301*100-100),"-")=-100,"-",(IFERROR(((IF(F301&lt;0,"-",F301))/E301*100-100),"-")))</f>
        <v>12.990527740189449</v>
      </c>
      <c r="H301" s="148">
        <v>1578.25</v>
      </c>
      <c r="I301" s="148">
        <f t="shared" ref="I301" si="1294">IFERROR((E301/H301*100-100),"NA")</f>
        <v>-6.3519721210201254</v>
      </c>
      <c r="J301" s="148">
        <v>159.19999999999999</v>
      </c>
      <c r="K301" s="149">
        <v>2.8455335722819592</v>
      </c>
      <c r="L301" s="149">
        <v>4.1350703225806456</v>
      </c>
      <c r="M301" s="150">
        <v>21.37928318246227</v>
      </c>
      <c r="N301" s="151">
        <v>27.204017576898842</v>
      </c>
      <c r="O301" s="151">
        <v>30.742055527313525</v>
      </c>
      <c r="P301" s="152">
        <v>37.984515913062459</v>
      </c>
      <c r="Q301" s="150">
        <f t="shared" ref="Q301" si="1295">IF(AND(M301&lt;0,N301&gt;0),"LP",IF(AND(M301&gt;0,N301&lt;0),"PL",IF(OR(M301&lt;0,N301&lt;0),"Loss",IF(ISERROR((+N301/M301-1)*100),"NA",(+N301/M301-1)*100))))</f>
        <v>27.244760007738165</v>
      </c>
      <c r="R301" s="151">
        <f t="shared" ref="R301" si="1296">IF(AND(N301&lt;0,O301&gt;0),"LP",IF(AND(N301&gt;0,O301&lt;0),"PL",IF(OR(N301&lt;0,O301&lt;0),"Loss",IF(ISERROR((+O301/N301-1)*100),"NA",(+O301/N301-1)*100))))</f>
        <v>13.005571476395161</v>
      </c>
      <c r="S301" s="152">
        <f t="shared" ref="S301" si="1297">IF(AND(O301&lt;0,P301&gt;0),"LP",IF(AND(O301&gt;0,P301&lt;0),"PL",IF(OR(O301&lt;0,P301&lt;0),"Loss",IF(ISERROR((+P301/O301-1)*100),"NA",(+P301/O301-1)*100))))</f>
        <v>23.558803279482056</v>
      </c>
      <c r="T301" s="150">
        <f t="shared" ref="T301" si="1298">IFERROR((IF(($E301/N301)&lt;0,"NM",($E301/N301))),"NA")</f>
        <v>54.330210448587962</v>
      </c>
      <c r="U301" s="151">
        <f t="shared" ref="U301" si="1299">IFERROR((IF(($E301/O301)&lt;0,"NM",($E301/O301))),"NA")</f>
        <v>48.077461791285721</v>
      </c>
      <c r="V301" s="152">
        <f t="shared" ref="V301" si="1300">IFERROR((IF(($E301/P301)&lt;0,"NM",($E301/P301))),"NA")</f>
        <v>38.910591973392293</v>
      </c>
      <c r="W301" s="150">
        <v>8.9983833550542123</v>
      </c>
      <c r="X301" s="151">
        <v>8.2001839825981158</v>
      </c>
      <c r="Y301" s="152">
        <v>7.3382401102289307</v>
      </c>
      <c r="Z301" s="150">
        <f t="shared" ref="Z301" si="1301">IFERROR((IF(((($AK301*1000)+AL301)/AO301)&lt;0,"NM",(($AK301*1000)+AL301)/AO301)),"NA")</f>
        <v>33.54856579342286</v>
      </c>
      <c r="AA301" s="151">
        <f t="shared" ref="AA301" si="1302">IFERROR((IF(((($AK301*1000)+AM301)/AP301)&lt;0,"NM",(($AK301*1000)+AM301)/AP301)),"NA")</f>
        <v>29.659816756244197</v>
      </c>
      <c r="AB301" s="152">
        <f t="shared" ref="AB301" si="1303">IFERROR((IF(((($AK301*1000)+AN301)/AQ301)&lt;0,"NM",(($AK301*1000)+AN301)/AQ301)),"NA")</f>
        <v>24.454660801880486</v>
      </c>
      <c r="AC301" s="150">
        <v>17.078030712215035</v>
      </c>
      <c r="AD301" s="151">
        <v>17.404978811014779</v>
      </c>
      <c r="AE301" s="152">
        <v>19.473723963839799</v>
      </c>
      <c r="AF301" s="149">
        <v>0.81190798376184026</v>
      </c>
      <c r="AG301" s="153">
        <v>3.6392980000000001</v>
      </c>
      <c r="AH301" s="154">
        <v>28.84104</v>
      </c>
      <c r="AI301" s="154">
        <v>10.39737</v>
      </c>
      <c r="AJ301" s="155">
        <v>13.46973</v>
      </c>
      <c r="AK301" s="92">
        <v>238.17115999999999</v>
      </c>
      <c r="AL301" s="92">
        <v>-3435.1999999999994</v>
      </c>
      <c r="AM301" s="92">
        <v>-4695.8486731271805</v>
      </c>
      <c r="AN301" s="92">
        <v>-6864.4904045411204</v>
      </c>
      <c r="AO301" s="92">
        <v>6996.8999999999869</v>
      </c>
      <c r="AP301" s="92">
        <v>7871.771873901409</v>
      </c>
      <c r="AQ301" s="92">
        <v>9458.5924323134386</v>
      </c>
      <c r="AR301" s="150">
        <v>36.786182316162026</v>
      </c>
      <c r="AS301" s="151">
        <v>46.986494999004755</v>
      </c>
      <c r="AT301" s="262">
        <v>26.585869633319298</v>
      </c>
      <c r="AU301" s="150">
        <v>6.3709025097042291</v>
      </c>
      <c r="AV301" s="151">
        <v>7.8024816027552415</v>
      </c>
      <c r="AW301" s="262">
        <v>4.9393234166532167</v>
      </c>
      <c r="AX301" s="149" t="s">
        <v>1256</v>
      </c>
    </row>
    <row r="302" spans="2:50" ht="12.75">
      <c r="B302" s="104" t="s">
        <v>1424</v>
      </c>
      <c r="C302" s="105" t="s">
        <v>286</v>
      </c>
      <c r="D302" s="253" t="s">
        <v>559</v>
      </c>
      <c r="E302" s="148">
        <v>122.05</v>
      </c>
      <c r="F302" s="148">
        <v>170</v>
      </c>
      <c r="G302" s="148">
        <f t="shared" ref="G302" si="1304">IF(IFERROR(((IF(F302&lt;0,"-",F302))/E302*100-100),"-")=-100,"-",(IFERROR(((IF(F302&lt;0,"-",F302))/E302*100-100),"-")))</f>
        <v>39.287177386317097</v>
      </c>
      <c r="H302" s="148">
        <v>158.05000000000001</v>
      </c>
      <c r="I302" s="148">
        <f t="shared" si="1239"/>
        <v>-22.777602024675744</v>
      </c>
      <c r="J302" s="148">
        <v>791.84550000000002</v>
      </c>
      <c r="K302" s="149">
        <v>1.1537103790322583</v>
      </c>
      <c r="L302" s="149">
        <v>7.6161975149342886</v>
      </c>
      <c r="M302" s="150">
        <v>1.512429595494112</v>
      </c>
      <c r="N302" s="151">
        <v>1.9010317460317459</v>
      </c>
      <c r="O302" s="151">
        <v>2.4675358077843739</v>
      </c>
      <c r="P302" s="152">
        <v>3.8756530580532838</v>
      </c>
      <c r="Q302" s="150">
        <f t="shared" ref="Q302" si="1305">IF(AND(M302&lt;0,N302&gt;0),"LP",IF(AND(M302&gt;0,N302&lt;0),"PL",IF(OR(M302&lt;0,N302&lt;0),"Loss",IF(ISERROR((+N302/M302-1)*100),"NA",(+N302/M302-1)*100))))</f>
        <v>25.693900178584993</v>
      </c>
      <c r="R302" s="151">
        <f t="shared" ref="R302" si="1306">IF(AND(N302&lt;0,O302&gt;0),"LP",IF(AND(N302&gt;0,O302&lt;0),"PL",IF(OR(N302&lt;0,O302&lt;0),"Loss",IF(ISERROR((+O302/N302-1)*100),"NA",(+O302/N302-1)*100))))</f>
        <v>29.799821225245736</v>
      </c>
      <c r="S302" s="152">
        <f t="shared" ref="S302" si="1307">IF(AND(O302&lt;0,P302&gt;0),"LP",IF(AND(O302&gt;0,P302&lt;0),"PL",IF(OR(O302&lt;0,P302&lt;0),"Loss",IF(ISERROR((+P302/O302-1)*100),"NA",(+P302/O302-1)*100))))</f>
        <v>57.06572710421063</v>
      </c>
      <c r="T302" s="150">
        <f t="shared" ref="T302" si="1308">IFERROR((IF(($E302/N302)&lt;0,"NM",($E302/N302))),"NA")</f>
        <v>64.201978875297456</v>
      </c>
      <c r="U302" s="151">
        <f t="shared" ref="U302" si="1309">IFERROR((IF(($E302/O302)&lt;0,"NM",($E302/O302))),"NA")</f>
        <v>49.462301464873157</v>
      </c>
      <c r="V302" s="152">
        <f t="shared" ref="V302" si="1310">IFERROR((IF(($E302/P302)&lt;0,"NM",($E302/P302))),"NA")</f>
        <v>31.491466901659393</v>
      </c>
      <c r="W302" s="150">
        <v>9.8610421471805019</v>
      </c>
      <c r="X302" s="151">
        <v>8.2218871989298687</v>
      </c>
      <c r="Y302" s="152">
        <v>6.5197033707720804</v>
      </c>
      <c r="Z302" s="150">
        <f t="shared" ref="Z302" si="1311">IFERROR((IF(((($AK302*1000)+AL302)/AO302)&lt;0,"NM",(($AK302*1000)+AL302)/AO302)),"NA")</f>
        <v>22.187627946799946</v>
      </c>
      <c r="AA302" s="151">
        <f t="shared" ref="AA302" si="1312">IFERROR((IF(((($AK302*1000)+AM302)/AP302)&lt;0,"NM",(($AK302*1000)+AM302)/AP302)),"NA")</f>
        <v>17.485565977144091</v>
      </c>
      <c r="AB302" s="152">
        <f t="shared" ref="AB302" si="1313">IFERROR((IF(((($AK302*1000)+AN302)/AQ302)&lt;0,"NM",(($AK302*1000)+AN302)/AQ302)),"NA")</f>
        <v>13.433274420712101</v>
      </c>
      <c r="AC302" s="150">
        <v>16.314086755156765</v>
      </c>
      <c r="AD302" s="151">
        <v>18.12930766776692</v>
      </c>
      <c r="AE302" s="152">
        <v>23.09362507538702</v>
      </c>
      <c r="AF302" s="149">
        <v>0</v>
      </c>
      <c r="AG302" s="153">
        <v>-14.32081</v>
      </c>
      <c r="AH302" s="154">
        <v>-7.956264</v>
      </c>
      <c r="AI302" s="154">
        <v>3.1699039999999998</v>
      </c>
      <c r="AJ302" s="155">
        <v>1.835629</v>
      </c>
      <c r="AK302" s="92">
        <v>96.565558725000017</v>
      </c>
      <c r="AL302" s="92">
        <v>18272.811000000002</v>
      </c>
      <c r="AM302" s="92">
        <v>15076.00526190806</v>
      </c>
      <c r="AN302" s="92">
        <v>10483.083047460819</v>
      </c>
      <c r="AO302" s="92">
        <v>5175.7839999999997</v>
      </c>
      <c r="AP302" s="92">
        <v>6384.7841203903899</v>
      </c>
      <c r="AQ302" s="92">
        <v>7968.916469644053</v>
      </c>
      <c r="AR302" s="150">
        <v>54.365803867802335</v>
      </c>
      <c r="AS302" s="151">
        <v>76.341608002648854</v>
      </c>
      <c r="AT302" s="262">
        <v>32.389999732955815</v>
      </c>
      <c r="AU302" s="150">
        <v>5.679694691563002</v>
      </c>
      <c r="AV302" s="151">
        <v>7.7587447808249301</v>
      </c>
      <c r="AW302" s="262">
        <v>3.6006446023010734</v>
      </c>
      <c r="AX302" s="149" t="s">
        <v>1257</v>
      </c>
    </row>
    <row r="303" spans="2:50" ht="12.75">
      <c r="B303" s="104" t="s">
        <v>1311</v>
      </c>
      <c r="C303" s="105" t="s">
        <v>286</v>
      </c>
      <c r="D303" s="253" t="s">
        <v>209</v>
      </c>
      <c r="E303" s="148">
        <v>5699.05</v>
      </c>
      <c r="F303" s="148">
        <v>6500</v>
      </c>
      <c r="G303" s="148">
        <f t="shared" ref="G303" si="1314">IF(IFERROR(((IF(F303&lt;0,"-",F303))/E303*100-100),"-")=-100,"-",(IFERROR(((IF(F303&lt;0,"-",F303))/E303*100-100),"-")))</f>
        <v>14.054096735420814</v>
      </c>
      <c r="H303" s="148">
        <v>6037.05</v>
      </c>
      <c r="I303" s="148">
        <f t="shared" ref="I303" si="1315">IFERROR((E303/H303*100-100),"NA")</f>
        <v>-5.5987609842555628</v>
      </c>
      <c r="J303" s="148">
        <v>50.998399999999997</v>
      </c>
      <c r="K303" s="149">
        <v>3.4812348673835118</v>
      </c>
      <c r="L303" s="149">
        <v>35.934789772998805</v>
      </c>
      <c r="M303" s="150">
        <v>29.21072033632429</v>
      </c>
      <c r="N303" s="151">
        <v>16.296589696931658</v>
      </c>
      <c r="O303" s="151">
        <v>102.21701254542128</v>
      </c>
      <c r="P303" s="152">
        <v>137.68605294833679</v>
      </c>
      <c r="Q303" s="150">
        <f t="shared" ref="Q303" si="1316">IF(AND(M303&lt;0,N303&gt;0),"LP",IF(AND(M303&gt;0,N303&lt;0),"PL",IF(OR(M303&lt;0,N303&lt;0),"Loss",IF(ISERROR((+N303/M303-1)*100),"NA",(+N303/M303-1)*100))))</f>
        <v>-44.210243673222863</v>
      </c>
      <c r="R303" s="151">
        <f t="shared" ref="R303" si="1317">IF(AND(N303&lt;0,O303&gt;0),"LP",IF(AND(N303&gt;0,O303&lt;0),"PL",IF(OR(N303&lt;0,O303&lt;0),"Loss",IF(ISERROR((+O303/N303-1)*100),"NA",(+O303/N303-1)*100))))</f>
        <v>527.22946608066616</v>
      </c>
      <c r="S303" s="152">
        <f t="shared" ref="S303" si="1318">IF(AND(O303&lt;0,P303&gt;0),"LP",IF(AND(O303&gt;0,P303&lt;0),"PL",IF(OR(O303&lt;0,P303&lt;0),"Loss",IF(ISERROR((+P303/O303-1)*100),"NA",(+P303/O303-1)*100))))</f>
        <v>34.699742752855791</v>
      </c>
      <c r="T303" s="150">
        <f t="shared" ref="T303" si="1319">IFERROR((IF(($E303/N303)&lt;0,"NM",($E303/N303))),"NA")</f>
        <v>349.70813562748191</v>
      </c>
      <c r="U303" s="151">
        <f t="shared" ref="U303" si="1320">IFERROR((IF(($E303/O303)&lt;0,"NM",($E303/O303))),"NA")</f>
        <v>55.754417567893242</v>
      </c>
      <c r="V303" s="152">
        <f t="shared" ref="V303" si="1321">IFERROR((IF(($E303/P303)&lt;0,"NM",($E303/P303))),"NA")</f>
        <v>41.391628839403396</v>
      </c>
      <c r="W303" s="150">
        <v>21.084421969284787</v>
      </c>
      <c r="X303" s="151">
        <v>19.60187003115146</v>
      </c>
      <c r="Y303" s="152">
        <v>17.90592509564668</v>
      </c>
      <c r="Z303" s="150">
        <f t="shared" ref="Z303" si="1322">IFERROR((IF(((($AK303*1000)+AL303)/AO303)&lt;0,"NM",(($AK303*1000)+AL303)/AO303)),"NA")</f>
        <v>434.24810822578149</v>
      </c>
      <c r="AA303" s="151">
        <f t="shared" ref="AA303" si="1323">IFERROR((IF(((($AK303*1000)+AM303)/AP303)&lt;0,"NM",(($AK303*1000)+AM303)/AP303)),"NA")</f>
        <v>44.87162366572079</v>
      </c>
      <c r="AB303" s="152">
        <f t="shared" ref="AB303" si="1324">IFERROR((IF(((($AK303*1000)+AN303)/AQ303)&lt;0,"NM",(($AK303*1000)+AN303)/AQ303)),"NA")</f>
        <v>32.848127926476366</v>
      </c>
      <c r="AC303" s="150">
        <v>5.8164232950867243</v>
      </c>
      <c r="AD303" s="151">
        <v>36.438610284698136</v>
      </c>
      <c r="AE303" s="152">
        <v>45.215799269765213</v>
      </c>
      <c r="AF303" s="149">
        <v>0</v>
      </c>
      <c r="AG303" s="153">
        <v>47.662909999999997</v>
      </c>
      <c r="AH303" s="154">
        <v>69.498559999999998</v>
      </c>
      <c r="AI303" s="154">
        <v>194.4941</v>
      </c>
      <c r="AJ303" s="155">
        <v>78.195549999999997</v>
      </c>
      <c r="AK303" s="92">
        <v>291.37935839999994</v>
      </c>
      <c r="AL303" s="92">
        <v>-12114.399999999998</v>
      </c>
      <c r="AM303" s="92">
        <v>-12595.678818519282</v>
      </c>
      <c r="AN303" s="92">
        <v>-13347.40885905538</v>
      </c>
      <c r="AO303" s="92">
        <v>643.09999999999968</v>
      </c>
      <c r="AP303" s="92">
        <v>6212.9171357455152</v>
      </c>
      <c r="AQ303" s="92">
        <v>8464.1642337505727</v>
      </c>
      <c r="AR303" s="150">
        <v>46.579733711602337</v>
      </c>
      <c r="AS303" s="151">
        <v>67.697658216489373</v>
      </c>
      <c r="AT303" s="262">
        <v>25.461809206715301</v>
      </c>
      <c r="AU303" s="150">
        <v>5.1230198282395509</v>
      </c>
      <c r="AV303" s="151">
        <v>7.7905953419011507</v>
      </c>
      <c r="AW303" s="262">
        <v>2.4554443145779512</v>
      </c>
      <c r="AX303" s="149" t="s">
        <v>1258</v>
      </c>
    </row>
    <row r="304" spans="2:50" ht="12.75">
      <c r="B304" s="104" t="s">
        <v>1425</v>
      </c>
      <c r="C304" s="105" t="s">
        <v>286</v>
      </c>
      <c r="D304" s="253" t="s">
        <v>747</v>
      </c>
      <c r="E304" s="148">
        <v>1730.4</v>
      </c>
      <c r="F304" s="148">
        <v>2100</v>
      </c>
      <c r="G304" s="148">
        <f t="shared" ref="G304" si="1325">IF(IFERROR(((IF(F304&lt;0,"-",F304))/E304*100-100),"-")=-100,"-",(IFERROR(((IF(F304&lt;0,"-",F304))/E304*100-100),"-")))</f>
        <v>21.359223300970868</v>
      </c>
      <c r="H304" s="148">
        <v>2780</v>
      </c>
      <c r="I304" s="148">
        <f t="shared" ref="I304" si="1326">IFERROR((E304/H304*100-100),"NA")</f>
        <v>-37.75539568345323</v>
      </c>
      <c r="J304" s="148">
        <v>30.758999999999997</v>
      </c>
      <c r="K304" s="149">
        <v>0.63921391397849459</v>
      </c>
      <c r="L304" s="149">
        <v>5.1265235603345278</v>
      </c>
      <c r="M304" s="150">
        <v>33.622679540947345</v>
      </c>
      <c r="N304" s="151">
        <v>18.244741376507669</v>
      </c>
      <c r="O304" s="151">
        <v>29.679651566412595</v>
      </c>
      <c r="P304" s="152">
        <v>52.06162538245308</v>
      </c>
      <c r="Q304" s="150">
        <f t="shared" ref="Q304" si="1327">IF(AND(M304&lt;0,N304&gt;0),"LP",IF(AND(M304&gt;0,N304&lt;0),"PL",IF(OR(M304&lt;0,N304&lt;0),"Loss",IF(ISERROR((+N304/M304-1)*100),"NA",(+N304/M304-1)*100))))</f>
        <v>-45.736801392380613</v>
      </c>
      <c r="R304" s="151">
        <f t="shared" ref="R304" si="1328">IF(AND(N304&lt;0,O304&gt;0),"LP",IF(AND(N304&gt;0,O304&lt;0),"PL",IF(OR(N304&lt;0,O304&lt;0),"Loss",IF(ISERROR((+O304/N304-1)*100),"NA",(+O304/N304-1)*100))))</f>
        <v>62.67510157545324</v>
      </c>
      <c r="S304" s="152">
        <f t="shared" ref="S304" si="1329">IF(AND(O304&lt;0,P304&gt;0),"LP",IF(AND(O304&gt;0,P304&lt;0),"PL",IF(OR(O304&lt;0,P304&lt;0),"Loss",IF(ISERROR((+P304/O304-1)*100),"NA",(+P304/O304-1)*100))))</f>
        <v>75.411848302725247</v>
      </c>
      <c r="T304" s="150">
        <f t="shared" ref="T304" si="1330">IFERROR((IF(($E304/N304)&lt;0,"NM",($E304/N304))),"NA")</f>
        <v>94.843766995135439</v>
      </c>
      <c r="U304" s="151">
        <f t="shared" ref="U304" si="1331">IFERROR((IF(($E304/O304)&lt;0,"NM",($E304/O304))),"NA")</f>
        <v>58.302571245756546</v>
      </c>
      <c r="V304" s="152">
        <f t="shared" ref="V304" si="1332">IFERROR((IF(($E304/P304)&lt;0,"NM",($E304/P304))),"NA")</f>
        <v>33.237533159754484</v>
      </c>
      <c r="W304" s="150">
        <v>7.8697342421598915</v>
      </c>
      <c r="X304" s="151">
        <v>6.9338031666809918</v>
      </c>
      <c r="Y304" s="152">
        <v>5.7369889516000505</v>
      </c>
      <c r="Z304" s="150">
        <f t="shared" ref="Z304" si="1333">IFERROR((IF(((($AK304*1000)+AL304)/AO304)&lt;0,"NM",(($AK304*1000)+AL304)/AO304)),"NA")</f>
        <v>48.715208780678267</v>
      </c>
      <c r="AA304" s="151">
        <f t="shared" ref="AA304" si="1334">IFERROR((IF(((($AK304*1000)+AM304)/AP304)&lt;0,"NM",(($AK304*1000)+AM304)/AP304)),"NA")</f>
        <v>34.242769754133271</v>
      </c>
      <c r="AB304" s="152">
        <f t="shared" ref="AB304" si="1335">IFERROR((IF(((($AK304*1000)+AN304)/AQ304)&lt;0,"NM",(($AK304*1000)+AN304)/AQ304)),"NA")</f>
        <v>22.112856137988654</v>
      </c>
      <c r="AC304" s="150">
        <v>8.65725335567104</v>
      </c>
      <c r="AD304" s="151">
        <v>12.644694975674508</v>
      </c>
      <c r="AE304" s="152">
        <v>18.890913905125355</v>
      </c>
      <c r="AF304" s="149">
        <v>0</v>
      </c>
      <c r="AG304" s="153">
        <v>-6.9477289999999998</v>
      </c>
      <c r="AH304" s="154">
        <v>3.2242690000000001</v>
      </c>
      <c r="AI304" s="154">
        <v>-33.177579999999999</v>
      </c>
      <c r="AJ304" s="155">
        <v>-21.610910000000001</v>
      </c>
      <c r="AK304" s="92">
        <v>53.502204599999999</v>
      </c>
      <c r="AL304" s="92">
        <v>1400.81</v>
      </c>
      <c r="AM304" s="92">
        <v>1387.1113016331005</v>
      </c>
      <c r="AN304" s="92">
        <v>1179.5812288127045</v>
      </c>
      <c r="AO304" s="92">
        <v>1127.0199999999995</v>
      </c>
      <c r="AP304" s="92">
        <v>1602.9461488000015</v>
      </c>
      <c r="AQ304" s="92">
        <v>2472.8504308800002</v>
      </c>
      <c r="AR304" s="150"/>
      <c r="AS304" s="151"/>
      <c r="AT304" s="262"/>
      <c r="AU304" s="150"/>
      <c r="AV304" s="151"/>
      <c r="AW304" s="262"/>
      <c r="AX304" s="149" t="s">
        <v>1259</v>
      </c>
    </row>
    <row r="305" spans="2:50" ht="12.75">
      <c r="B305" s="104" t="s">
        <v>1426</v>
      </c>
      <c r="C305" s="105" t="s">
        <v>287</v>
      </c>
      <c r="D305" s="253" t="s">
        <v>690</v>
      </c>
      <c r="E305" s="148">
        <v>672.4</v>
      </c>
      <c r="F305" s="148">
        <v>550</v>
      </c>
      <c r="G305" s="148">
        <f t="shared" ref="G305" si="1336">IF(IFERROR(((IF(F305&lt;0,"-",F305))/E305*100-100),"-")=-100,"-",(IFERROR(((IF(F305&lt;0,"-",F305))/E305*100-100),"-")))</f>
        <v>-18.203450327186204</v>
      </c>
      <c r="H305" s="148">
        <v>998.3</v>
      </c>
      <c r="I305" s="148">
        <f t="shared" ref="I305" si="1337">IFERROR((E305/H305*100-100),"NA")</f>
        <v>-32.645497345487328</v>
      </c>
      <c r="J305" s="148">
        <v>636</v>
      </c>
      <c r="K305" s="149">
        <v>5.3588888888888881</v>
      </c>
      <c r="L305" s="149">
        <v>68.274304611708487</v>
      </c>
      <c r="M305" s="150">
        <v>-28.020504731861198</v>
      </c>
      <c r="N305" s="151">
        <v>-22.374213836477988</v>
      </c>
      <c r="O305" s="151">
        <v>-33.163172796875017</v>
      </c>
      <c r="P305" s="152">
        <v>-13.822807082429106</v>
      </c>
      <c r="Q305" s="150" t="str">
        <f t="shared" ref="Q305" si="1338">IF(AND(M305&lt;0,N305&gt;0),"LP",IF(AND(M305&gt;0,N305&lt;0),"PL",IF(OR(M305&lt;0,N305&lt;0),"Loss",IF(ISERROR((+N305/M305-1)*100),"NA",(+N305/M305-1)*100))))</f>
        <v>Loss</v>
      </c>
      <c r="R305" s="151" t="str">
        <f t="shared" ref="R305" si="1339">IF(AND(N305&lt;0,O305&gt;0),"LP",IF(AND(N305&gt;0,O305&lt;0),"PL",IF(OR(N305&lt;0,O305&lt;0),"Loss",IF(ISERROR((+O305/N305-1)*100),"NA",(+O305/N305-1)*100))))</f>
        <v>Loss</v>
      </c>
      <c r="S305" s="152" t="str">
        <f t="shared" ref="S305" si="1340">IF(AND(O305&lt;0,P305&gt;0),"LP",IF(AND(O305&gt;0,P305&lt;0),"PL",IF(OR(O305&lt;0,P305&lt;0),"Loss",IF(ISERROR((+P305/O305-1)*100),"NA",(+P305/O305-1)*100))))</f>
        <v>Loss</v>
      </c>
      <c r="T305" s="150" t="str">
        <f t="shared" ref="T305" si="1341">IFERROR((IF(($E305/N305)&lt;0,"NM",($E305/N305))),"NA")</f>
        <v>NM</v>
      </c>
      <c r="U305" s="151" t="str">
        <f t="shared" ref="U305" si="1342">IFERROR((IF(($E305/O305)&lt;0,"NM",($E305/O305))),"NA")</f>
        <v>NM</v>
      </c>
      <c r="V305" s="152" t="str">
        <f t="shared" ref="V305" si="1343">IFERROR((IF(($E305/P305)&lt;0,"NM",($E305/P305))),"NA")</f>
        <v>NM</v>
      </c>
      <c r="W305" s="150">
        <v>3.2157733261144195</v>
      </c>
      <c r="X305" s="151">
        <v>3.5649218425782774</v>
      </c>
      <c r="Y305" s="152">
        <v>3.7723138429028902</v>
      </c>
      <c r="Z305" s="150" t="str">
        <f t="shared" ref="Z305" si="1344">IFERROR((IF(((($AK305*1000)+AL305)/AO305)&lt;0,"NM",(($AK305*1000)+AL305)/AO305)),"NA")</f>
        <v>NM</v>
      </c>
      <c r="AA305" s="151" t="str">
        <f t="shared" ref="AA305" si="1345">IFERROR((IF(((($AK305*1000)+AM305)/AP305)&lt;0,"NM",(($AK305*1000)+AM305)/AP305)),"NA")</f>
        <v>NM</v>
      </c>
      <c r="AB305" s="152" t="str">
        <f t="shared" ref="AB305" si="1346">IFERROR((IF(((($AK305*1000)+AN305)/AQ305)&lt;0,"NM",(($AK305*1000)+AN305)/AQ305)),"NA")</f>
        <v>NM</v>
      </c>
      <c r="AC305" s="150">
        <v>-10.824873627397656</v>
      </c>
      <c r="AD305" s="151">
        <v>-16.841028417842445</v>
      </c>
      <c r="AE305" s="152">
        <v>-7.6068126582415436</v>
      </c>
      <c r="AF305" s="149">
        <v>0</v>
      </c>
      <c r="AG305" s="153">
        <v>66.373869999999997</v>
      </c>
      <c r="AH305" s="154">
        <v>69.434290000000004</v>
      </c>
      <c r="AI305" s="154">
        <v>-21.195430000000002</v>
      </c>
      <c r="AJ305" s="155">
        <v>5.8397629999999996</v>
      </c>
      <c r="AK305" s="92">
        <v>448.53899999999999</v>
      </c>
      <c r="AL305" s="92">
        <v>0</v>
      </c>
      <c r="AM305" s="92">
        <v>0</v>
      </c>
      <c r="AN305" s="92">
        <v>0</v>
      </c>
      <c r="AO305" s="92">
        <v>-9070</v>
      </c>
      <c r="AP305" s="92">
        <v>-18194.52992500001</v>
      </c>
      <c r="AQ305" s="92">
        <v>-6231.5290330800126</v>
      </c>
      <c r="AR305" s="150"/>
      <c r="AS305" s="151"/>
      <c r="AT305" s="262"/>
      <c r="AU305" s="150"/>
      <c r="AV305" s="151"/>
      <c r="AW305" s="262"/>
      <c r="AX305" s="149" t="s">
        <v>1260</v>
      </c>
    </row>
    <row r="306" spans="2:50" ht="12.75">
      <c r="B306" s="104" t="s">
        <v>509</v>
      </c>
      <c r="C306" s="105" t="s">
        <v>287</v>
      </c>
      <c r="D306" s="253" t="s">
        <v>505</v>
      </c>
      <c r="E306" s="148">
        <v>786.25</v>
      </c>
      <c r="F306" s="148">
        <v>680</v>
      </c>
      <c r="G306" s="148">
        <f t="shared" si="1250"/>
        <v>-13.513513513513516</v>
      </c>
      <c r="H306" s="148">
        <v>875</v>
      </c>
      <c r="I306" s="148">
        <f t="shared" si="1239"/>
        <v>-10.142857142857139</v>
      </c>
      <c r="J306" s="148">
        <v>147.81556372548985</v>
      </c>
      <c r="K306" s="149">
        <v>1.4103406116030608</v>
      </c>
      <c r="L306" s="149">
        <v>5.7586652090800472</v>
      </c>
      <c r="M306" s="150">
        <v>11.455640515102532</v>
      </c>
      <c r="N306" s="151">
        <v>20.427901805142429</v>
      </c>
      <c r="O306" s="151">
        <v>28.097453001609466</v>
      </c>
      <c r="P306" s="152">
        <v>33.680815034250081</v>
      </c>
      <c r="Q306" s="150">
        <f t="shared" si="1251"/>
        <v>78.32177762746069</v>
      </c>
      <c r="R306" s="151">
        <f t="shared" si="1252"/>
        <v>37.544488267200983</v>
      </c>
      <c r="S306" s="152">
        <f t="shared" si="1253"/>
        <v>19.87141692992882</v>
      </c>
      <c r="T306" s="150">
        <f t="shared" si="1254"/>
        <v>38.489023860594088</v>
      </c>
      <c r="U306" s="151">
        <f t="shared" si="1255"/>
        <v>27.982963436399817</v>
      </c>
      <c r="V306" s="152">
        <f t="shared" si="1256"/>
        <v>23.34415005101453</v>
      </c>
      <c r="W306" s="150">
        <v>3.1836350564292233</v>
      </c>
      <c r="X306" s="151">
        <v>3.0039912973335285</v>
      </c>
      <c r="Y306" s="152">
        <v>2.7787740932913749</v>
      </c>
      <c r="Z306" s="150">
        <f t="shared" si="1257"/>
        <v>16.749382521118324</v>
      </c>
      <c r="AA306" s="151">
        <f t="shared" si="1258"/>
        <v>14.53537442416744</v>
      </c>
      <c r="AB306" s="152">
        <f t="shared" si="1259"/>
        <v>12.393012385129488</v>
      </c>
      <c r="AC306" s="150">
        <v>11.371592982079697</v>
      </c>
      <c r="AD306" s="151">
        <v>14.562269734683792</v>
      </c>
      <c r="AE306" s="152">
        <v>16.302836775907281</v>
      </c>
      <c r="AF306" s="149">
        <v>1.0174880763116056</v>
      </c>
      <c r="AG306" s="153">
        <v>30.780100000000001</v>
      </c>
      <c r="AH306" s="154">
        <v>52.300240000000002</v>
      </c>
      <c r="AI306" s="154">
        <v>84.912980000000005</v>
      </c>
      <c r="AJ306" s="155">
        <v>50.449680000000001</v>
      </c>
      <c r="AK306" s="92">
        <v>118.04550919117619</v>
      </c>
      <c r="AL306" s="92">
        <v>-1872.4620000000002</v>
      </c>
      <c r="AM306" s="92">
        <v>826.49452445562133</v>
      </c>
      <c r="AN306" s="92">
        <v>-103.52213184151816</v>
      </c>
      <c r="AO306" s="92">
        <v>6935.960000000021</v>
      </c>
      <c r="AP306" s="92">
        <v>8178.117759249988</v>
      </c>
      <c r="AQ306" s="92">
        <v>9516.8134585949883</v>
      </c>
      <c r="AR306" s="150">
        <v>36.61672428508863</v>
      </c>
      <c r="AS306" s="151">
        <v>51.331004842368486</v>
      </c>
      <c r="AT306" s="262">
        <v>21.902443727808777</v>
      </c>
      <c r="AU306" s="150">
        <v>2.9119681549570826</v>
      </c>
      <c r="AV306" s="151">
        <v>3.8885198395662375</v>
      </c>
      <c r="AW306" s="262">
        <v>1.9354164703479277</v>
      </c>
      <c r="AX306" s="149" t="s">
        <v>1261</v>
      </c>
    </row>
    <row r="307" spans="2:50" ht="12.75">
      <c r="B307" s="104" t="s">
        <v>1407</v>
      </c>
      <c r="C307" s="105" t="s">
        <v>286</v>
      </c>
      <c r="D307" s="253" t="s">
        <v>590</v>
      </c>
      <c r="E307" s="148">
        <v>420.55</v>
      </c>
      <c r="F307" s="148">
        <v>540</v>
      </c>
      <c r="G307" s="148">
        <f t="shared" ref="G307" si="1347">IF(IFERROR(((IF(F307&lt;0,"-",F307))/E307*100-100),"-")=-100,"-",(IFERROR(((IF(F307&lt;0,"-",F307))/E307*100-100),"-")))</f>
        <v>28.403281417191778</v>
      </c>
      <c r="H307" s="148">
        <v>560</v>
      </c>
      <c r="I307" s="148">
        <f t="shared" ref="I307" si="1348">IFERROR((E307/H307*100-100),"NA")</f>
        <v>-24.901785714285708</v>
      </c>
      <c r="J307" s="148">
        <v>146.77000000000001</v>
      </c>
      <c r="K307" s="149">
        <v>0.7327102090800478</v>
      </c>
      <c r="L307" s="149">
        <v>0.99333242532855437</v>
      </c>
      <c r="M307" s="150">
        <v>23.236378767067812</v>
      </c>
      <c r="N307" s="151">
        <v>12.970000000000004</v>
      </c>
      <c r="O307" s="151">
        <v>29.233161474413375</v>
      </c>
      <c r="P307" s="152">
        <v>38.411922053227286</v>
      </c>
      <c r="Q307" s="150">
        <f t="shared" ref="Q307" si="1349">IF(AND(M307&lt;0,N307&gt;0),"LP",IF(AND(M307&gt;0,N307&lt;0),"PL",IF(OR(M307&lt;0,N307&lt;0),"Loss",IF(ISERROR((+N307/M307-1)*100),"NA",(+N307/M307-1)*100))))</f>
        <v>-44.182352465428146</v>
      </c>
      <c r="R307" s="151">
        <f t="shared" ref="R307" si="1350">IF(AND(N307&lt;0,O307&gt;0),"LP",IF(AND(N307&gt;0,O307&lt;0),"PL",IF(OR(N307&lt;0,O307&lt;0),"Loss",IF(ISERROR((+O307/N307-1)*100),"NA",(+O307/N307-1)*100))))</f>
        <v>125.39060504559262</v>
      </c>
      <c r="S307" s="152">
        <f t="shared" ref="S307" si="1351">IF(AND(O307&lt;0,P307&gt;0),"LP",IF(AND(O307&gt;0,P307&lt;0),"PL",IF(OR(O307&lt;0,P307&lt;0),"Loss",IF(ISERROR((+P307/O307-1)*100),"NA",(+P307/O307-1)*100))))</f>
        <v>31.398453386055138</v>
      </c>
      <c r="T307" s="150">
        <f t="shared" ref="T307" si="1352">IFERROR((IF(($E307/N307)&lt;0,"NM",($E307/N307))),"NA")</f>
        <v>32.424826522744787</v>
      </c>
      <c r="U307" s="151">
        <f t="shared" ref="U307" si="1353">IFERROR((IF(($E307/O307)&lt;0,"NM",($E307/O307))),"NA")</f>
        <v>14.386059488231908</v>
      </c>
      <c r="V307" s="152">
        <f t="shared" ref="V307" si="1354">IFERROR((IF(($E307/P307)&lt;0,"NM",($E307/P307))),"NA")</f>
        <v>10.948423758052126</v>
      </c>
      <c r="W307" s="150">
        <v>1.1911493278017242</v>
      </c>
      <c r="X307" s="151">
        <v>1.0073369161481589</v>
      </c>
      <c r="Y307" s="152">
        <v>0.83957581873020937</v>
      </c>
      <c r="Z307" s="150">
        <f t="shared" ref="Z307" si="1355">IFERROR((IF(((($AK307*1000)+AL307)/AO307)&lt;0,"NM",(($AK307*1000)+AL307)/AO307)),"NA")</f>
        <v>12.96958750467407</v>
      </c>
      <c r="AA307" s="151">
        <f t="shared" ref="AA307" si="1356">IFERROR((IF(((($AK307*1000)+AM307)/AP307)&lt;0,"NM",(($AK307*1000)+AM307)/AP307)),"NA")</f>
        <v>9.5306824638779108</v>
      </c>
      <c r="AB307" s="152">
        <f t="shared" ref="AB307" si="1357">IFERROR((IF(((($AK307*1000)+AN307)/AQ307)&lt;0,"NM",(($AK307*1000)+AN307)/AQ307)),"NA")</f>
        <v>7.3552755870971813</v>
      </c>
      <c r="AC307" s="150">
        <v>8.0057638466092431</v>
      </c>
      <c r="AD307" s="151">
        <v>16.721724974118629</v>
      </c>
      <c r="AE307" s="152">
        <v>18.166651217443448</v>
      </c>
      <c r="AF307" s="149">
        <v>0</v>
      </c>
      <c r="AG307" s="153">
        <v>-6.7723360000000001</v>
      </c>
      <c r="AH307" s="154">
        <v>0.39389020000000002</v>
      </c>
      <c r="AI307" s="154">
        <v>-2.4698540000000002</v>
      </c>
      <c r="AJ307" s="155">
        <v>-7.388242</v>
      </c>
      <c r="AK307" s="92">
        <v>61.327844500000005</v>
      </c>
      <c r="AL307" s="92">
        <v>5960.7100000000009</v>
      </c>
      <c r="AM307" s="92">
        <v>3608.6175671657256</v>
      </c>
      <c r="AN307" s="92">
        <v>-831.46772975513522</v>
      </c>
      <c r="AO307" s="92">
        <v>5188.1800000000076</v>
      </c>
      <c r="AP307" s="92">
        <v>6813.4115592750459</v>
      </c>
      <c r="AQ307" s="92">
        <v>8224.8960020436498</v>
      </c>
      <c r="AR307" s="150">
        <v>21.577122286206254</v>
      </c>
      <c r="AS307" s="151">
        <v>26.295885009946623</v>
      </c>
      <c r="AT307" s="262">
        <v>16.858359562465886</v>
      </c>
      <c r="AU307" s="150">
        <v>1.6804822513657913</v>
      </c>
      <c r="AV307" s="151">
        <v>2.3571272586242973</v>
      </c>
      <c r="AW307" s="262">
        <v>1.0038372441072854</v>
      </c>
      <c r="AX307" s="149" t="s">
        <v>1262</v>
      </c>
    </row>
    <row r="308" spans="2:50" ht="12.75">
      <c r="B308" s="104" t="s">
        <v>1408</v>
      </c>
      <c r="C308" s="105" t="s">
        <v>286</v>
      </c>
      <c r="D308" s="253" t="s">
        <v>506</v>
      </c>
      <c r="E308" s="148">
        <v>3085.85</v>
      </c>
      <c r="F308" s="148">
        <v>4120</v>
      </c>
      <c r="G308" s="148">
        <f t="shared" ref="G308:G309" si="1358">IF(IFERROR(((IF(F308&lt;0,"-",F308))/E308*100-100),"-")=-100,"-",(IFERROR(((IF(F308&lt;0,"-",F308))/E308*100-100),"-")))</f>
        <v>33.512646434531831</v>
      </c>
      <c r="H308" s="148">
        <v>3692.45</v>
      </c>
      <c r="I308" s="148">
        <f t="shared" ref="I308:I309" si="1359">IFERROR((E308/H308*100-100),"NA")</f>
        <v>-16.428116832997063</v>
      </c>
      <c r="J308" s="148">
        <v>17.096768999999998</v>
      </c>
      <c r="K308" s="149">
        <v>0.62123367261827944</v>
      </c>
      <c r="L308" s="149">
        <v>2.4125804540023896</v>
      </c>
      <c r="M308" s="150">
        <v>65.11</v>
      </c>
      <c r="N308" s="151">
        <v>64.789999999999992</v>
      </c>
      <c r="O308" s="151">
        <v>89.66430346852863</v>
      </c>
      <c r="P308" s="152">
        <v>137.40566101193758</v>
      </c>
      <c r="Q308" s="150">
        <f t="shared" ref="Q308:Q309" si="1360">IF(AND(M308&lt;0,N308&gt;0),"LP",IF(AND(M308&gt;0,N308&lt;0),"PL",IF(OR(M308&lt;0,N308&lt;0),"Loss",IF(ISERROR((+N308/M308-1)*100),"NA",(+N308/M308-1)*100))))</f>
        <v>-0.49147596375366254</v>
      </c>
      <c r="R308" s="151">
        <f t="shared" ref="R308:R309" si="1361">IF(AND(N308&lt;0,O308&gt;0),"LP",IF(AND(N308&gt;0,O308&lt;0),"PL",IF(OR(N308&lt;0,O308&lt;0),"Loss",IF(ISERROR((+O308/N308-1)*100),"NA",(+O308/N308-1)*100))))</f>
        <v>38.392195506295181</v>
      </c>
      <c r="S308" s="152">
        <f t="shared" ref="S308:S309" si="1362">IF(AND(O308&lt;0,P308&gt;0),"LP",IF(AND(O308&gt;0,P308&lt;0),"PL",IF(OR(O308&lt;0,P308&lt;0),"Loss",IF(ISERROR((+P308/O308-1)*100),"NA",(+P308/O308-1)*100))))</f>
        <v>53.244552956534989</v>
      </c>
      <c r="T308" s="150">
        <f t="shared" ref="T308:T309" si="1363">IFERROR((IF(($E308/N308)&lt;0,"NM",($E308/N308))),"NA")</f>
        <v>47.628492051242482</v>
      </c>
      <c r="U308" s="151">
        <f t="shared" ref="U308:U309" si="1364">IFERROR((IF(($E308/O308)&lt;0,"NM",($E308/O308))),"NA")</f>
        <v>34.415591050490967</v>
      </c>
      <c r="V308" s="152">
        <f t="shared" ref="V308:V309" si="1365">IFERROR((IF(($E308/P308)&lt;0,"NM",($E308/P308))),"NA")</f>
        <v>22.457953895596095</v>
      </c>
      <c r="W308" s="150">
        <v>6.5032790995377505</v>
      </c>
      <c r="X308" s="151">
        <v>5.545785512709914</v>
      </c>
      <c r="Y308" s="152">
        <v>4.5248607342650233</v>
      </c>
      <c r="Z308" s="150">
        <f t="shared" ref="Z308:Z309" si="1366">IFERROR((IF(((($AK308*1000)+AL308)/AO308)&lt;0,"NM",(($AK308*1000)+AL308)/AO308)),"NA")</f>
        <v>40.146410652170864</v>
      </c>
      <c r="AA308" s="151">
        <f t="shared" ref="AA308:AA309" si="1367">IFERROR((IF(((($AK308*1000)+AM308)/AP308)&lt;0,"NM",(($AK308*1000)+AM308)/AP308)),"NA")</f>
        <v>36.26997192177523</v>
      </c>
      <c r="AB308" s="152">
        <f t="shared" ref="AB308:AB309" si="1368">IFERROR((IF(((($AK308*1000)+AN308)/AQ308)&lt;0,"NM",(($AK308*1000)+AN308)/AQ308)),"NA")</f>
        <v>23.164604580749511</v>
      </c>
      <c r="AC308" s="150">
        <v>13.268020280303707</v>
      </c>
      <c r="AD308" s="151">
        <v>15.893243461480994</v>
      </c>
      <c r="AE308" s="152">
        <v>20.275258477112324</v>
      </c>
      <c r="AF308" s="149">
        <v>0</v>
      </c>
      <c r="AG308" s="153">
        <v>5.0680969999999999</v>
      </c>
      <c r="AH308" s="154">
        <v>8.8156949999999998</v>
      </c>
      <c r="AI308" s="154">
        <v>19.137889999999999</v>
      </c>
      <c r="AJ308" s="155">
        <v>-3.364859</v>
      </c>
      <c r="AK308" s="92">
        <v>51.997258398149995</v>
      </c>
      <c r="AL308" s="92">
        <v>512.40000000000009</v>
      </c>
      <c r="AM308" s="92">
        <v>-312.80669715746126</v>
      </c>
      <c r="AN308" s="92">
        <v>-1841.3002182412006</v>
      </c>
      <c r="AO308" s="92">
        <v>1307.9540000000125</v>
      </c>
      <c r="AP308" s="92">
        <v>1424.9928787500103</v>
      </c>
      <c r="AQ308" s="92">
        <v>2165.1981153000088</v>
      </c>
      <c r="AR308" s="150">
        <v>56.943678629791712</v>
      </c>
      <c r="AS308" s="151">
        <v>90.445649650231104</v>
      </c>
      <c r="AT308" s="262">
        <v>23.441707609352328</v>
      </c>
      <c r="AU308" s="150">
        <v>6.3904423599204341</v>
      </c>
      <c r="AV308" s="151">
        <v>8.2503736738453135</v>
      </c>
      <c r="AW308" s="262">
        <v>4.5305110459955555</v>
      </c>
      <c r="AX308" s="149" t="s">
        <v>1263</v>
      </c>
    </row>
    <row r="309" spans="2:50" ht="12.75">
      <c r="B309" s="104" t="s">
        <v>1409</v>
      </c>
      <c r="C309" s="105" t="s">
        <v>286</v>
      </c>
      <c r="D309" s="253" t="s">
        <v>737</v>
      </c>
      <c r="E309" s="148">
        <v>371.3</v>
      </c>
      <c r="F309" s="148">
        <v>400</v>
      </c>
      <c r="G309" s="148">
        <f t="shared" si="1358"/>
        <v>7.7295987072448042</v>
      </c>
      <c r="H309" s="148">
        <v>404.95</v>
      </c>
      <c r="I309" s="148">
        <f t="shared" si="1359"/>
        <v>-8.3096678602296521</v>
      </c>
      <c r="J309" s="148">
        <v>67</v>
      </c>
      <c r="K309" s="149">
        <v>0.30061947431302272</v>
      </c>
      <c r="L309" s="149">
        <v>2.7292746475507768</v>
      </c>
      <c r="M309" s="150">
        <v>6.7699999999999552</v>
      </c>
      <c r="N309" s="151">
        <v>11.36000000000004</v>
      </c>
      <c r="O309" s="151">
        <v>15.340091954350781</v>
      </c>
      <c r="P309" s="152">
        <v>21.761472664063312</v>
      </c>
      <c r="Q309" s="150">
        <f t="shared" si="1360"/>
        <v>67.799113737077036</v>
      </c>
      <c r="R309" s="151">
        <f t="shared" si="1361"/>
        <v>35.036020724918359</v>
      </c>
      <c r="S309" s="152">
        <f t="shared" si="1362"/>
        <v>41.860118758227458</v>
      </c>
      <c r="T309" s="150">
        <f t="shared" si="1363"/>
        <v>32.684859154929462</v>
      </c>
      <c r="U309" s="151">
        <f t="shared" si="1364"/>
        <v>24.204548519325616</v>
      </c>
      <c r="V309" s="152">
        <f t="shared" si="1365"/>
        <v>17.062264384944925</v>
      </c>
      <c r="W309" s="150">
        <v>2.9379920362234824</v>
      </c>
      <c r="X309" s="151">
        <v>2.5689667888612755</v>
      </c>
      <c r="Y309" s="152">
        <v>2.2328841606178109</v>
      </c>
      <c r="Z309" s="150">
        <f t="shared" si="1366"/>
        <v>19.350964117541825</v>
      </c>
      <c r="AA309" s="151">
        <f t="shared" si="1367"/>
        <v>13.085296862737454</v>
      </c>
      <c r="AB309" s="152">
        <f t="shared" si="1368"/>
        <v>9.3306980795872043</v>
      </c>
      <c r="AC309" s="150">
        <v>11.013263700123408</v>
      </c>
      <c r="AD309" s="151">
        <v>11.321092356891494</v>
      </c>
      <c r="AE309" s="152">
        <v>13.998044994708717</v>
      </c>
      <c r="AF309" s="149">
        <v>0</v>
      </c>
      <c r="AG309" s="153">
        <v>24.681000000000001</v>
      </c>
      <c r="AH309" s="154">
        <v>11.837350000000001</v>
      </c>
      <c r="AI309" s="154" t="s">
        <v>985</v>
      </c>
      <c r="AJ309" s="155">
        <v>10.24347</v>
      </c>
      <c r="AK309" s="92">
        <v>25.161850000000001</v>
      </c>
      <c r="AL309" s="92">
        <v>810.2399999999999</v>
      </c>
      <c r="AM309" s="92">
        <v>-2392.6299954388282</v>
      </c>
      <c r="AN309" s="92">
        <v>-3218.2936720024809</v>
      </c>
      <c r="AO309" s="92">
        <v>1342.1600000000035</v>
      </c>
      <c r="AP309" s="92">
        <v>1740.061402000003</v>
      </c>
      <c r="AQ309" s="92">
        <v>2351.7593368499947</v>
      </c>
      <c r="AR309" s="150" t="s">
        <v>311</v>
      </c>
      <c r="AS309" s="151" t="s">
        <v>311</v>
      </c>
      <c r="AT309" s="262" t="s">
        <v>311</v>
      </c>
      <c r="AU309" s="150" t="s">
        <v>311</v>
      </c>
      <c r="AV309" s="151" t="s">
        <v>311</v>
      </c>
      <c r="AW309" s="262" t="s">
        <v>311</v>
      </c>
      <c r="AX309" s="149" t="s">
        <v>1264</v>
      </c>
    </row>
    <row r="310" spans="2:50" ht="12.75">
      <c r="B310" s="104" t="s">
        <v>1427</v>
      </c>
      <c r="C310" s="105" t="s">
        <v>287</v>
      </c>
      <c r="D310" s="253" t="s">
        <v>533</v>
      </c>
      <c r="E310" s="148">
        <v>610.6</v>
      </c>
      <c r="F310" s="148">
        <v>550</v>
      </c>
      <c r="G310" s="148">
        <f t="shared" ref="G310" si="1369">IF(IFERROR(((IF(F310&lt;0,"-",F310))/E310*100-100),"-")=-100,"-",(IFERROR(((IF(F310&lt;0,"-",F310))/E310*100-100),"-")))</f>
        <v>-9.9246642646577072</v>
      </c>
      <c r="H310" s="148">
        <v>635</v>
      </c>
      <c r="I310" s="148">
        <f t="shared" ref="I310" si="1370">IFERROR((E310/H310*100-100),"NA")</f>
        <v>-3.8425196850393633</v>
      </c>
      <c r="J310" s="148">
        <v>765</v>
      </c>
      <c r="K310" s="149">
        <v>5.4998655913978496</v>
      </c>
      <c r="L310" s="149">
        <v>17.736088458781364</v>
      </c>
      <c r="M310" s="150">
        <v>58.490196078431374</v>
      </c>
      <c r="N310" s="151">
        <v>3.6601307189542482</v>
      </c>
      <c r="O310" s="151">
        <v>26.090180293873953</v>
      </c>
      <c r="P310" s="152">
        <v>45.005398251085005</v>
      </c>
      <c r="Q310" s="150">
        <f t="shared" ref="Q310" si="1371">IF(AND(M310&lt;0,N310&gt;0),"LP",IF(AND(M310&gt;0,N310&lt;0),"PL",IF(OR(M310&lt;0,N310&lt;0),"Loss",IF(ISERROR((+N310/M310-1)*100),"NA",(+N310/M310-1)*100))))</f>
        <v>-93.742317577382948</v>
      </c>
      <c r="R310" s="151">
        <f t="shared" ref="R310" si="1372">IF(AND(N310&lt;0,O310&gt;0),"LP",IF(AND(N310&gt;0,O310&lt;0),"PL",IF(OR(N310&lt;0,O310&lt;0),"Loss",IF(ISERROR((+O310/N310-1)*100),"NA",(+O310/N310-1)*100))))</f>
        <v>612.82099731477058</v>
      </c>
      <c r="S310" s="152">
        <f t="shared" ref="S310" si="1373">IF(AND(O310&lt;0,P310&gt;0),"LP",IF(AND(O310&gt;0,P310&lt;0),"PL",IF(OR(O310&lt;0,P310&lt;0),"Loss",IF(ISERROR((+P310/O310-1)*100),"NA",(+P310/O310-1)*100))))</f>
        <v>72.499376179674769</v>
      </c>
      <c r="T310" s="150">
        <f t="shared" ref="T310" si="1374">IFERROR((IF(($E310/N310)&lt;0,"NM",($E310/N310))),"NA")</f>
        <v>166.82464285714286</v>
      </c>
      <c r="U310" s="151">
        <f t="shared" ref="U310" si="1375">IFERROR((IF(($E310/O310)&lt;0,"NM",($E310/O310))),"NA")</f>
        <v>23.403441184473937</v>
      </c>
      <c r="V310" s="152">
        <f t="shared" ref="V310" si="1376">IFERROR((IF(($E310/P310)&lt;0,"NM",($E310/P310))),"NA")</f>
        <v>13.567261344816107</v>
      </c>
      <c r="W310" s="150">
        <v>1.2430080219292943</v>
      </c>
      <c r="X310" s="151">
        <v>1.2068067956722772</v>
      </c>
      <c r="Y310" s="152">
        <v>1.104295090075657</v>
      </c>
      <c r="Z310" s="150">
        <f t="shared" ref="Z310" si="1377">IFERROR((IF(((($AK310*1000)+AL310)/AO310)&lt;0,"NM",(($AK310*1000)+AL310)/AO310)),"NA")</f>
        <v>12.903150498640073</v>
      </c>
      <c r="AA310" s="151">
        <f t="shared" ref="AA310" si="1378">IFERROR((IF(((($AK310*1000)+AM310)/AP310)&lt;0,"NM",(($AK310*1000)+AM310)/AP310)),"NA")</f>
        <v>9.0089009382635687</v>
      </c>
      <c r="AB310" s="152">
        <f t="shared" ref="AB310" si="1379">IFERROR((IF(((($AK310*1000)+AN310)/AQ310)&lt;0,"NM",(($AK310*1000)+AN310)/AQ310)),"NA")</f>
        <v>7.235066306408255</v>
      </c>
      <c r="AC310" s="150">
        <v>1.083905932449434</v>
      </c>
      <c r="AD310" s="151">
        <v>7.9268155813517582</v>
      </c>
      <c r="AE310" s="152">
        <v>12.876909937411412</v>
      </c>
      <c r="AF310" s="149">
        <v>1.8375368490009827</v>
      </c>
      <c r="AG310" s="153">
        <v>7.4905400000000002</v>
      </c>
      <c r="AH310" s="154">
        <v>33.932879999999997</v>
      </c>
      <c r="AI310" s="154">
        <v>-0.69122159999999999</v>
      </c>
      <c r="AJ310" s="155">
        <v>3.931915</v>
      </c>
      <c r="AK310" s="92">
        <v>460.33875</v>
      </c>
      <c r="AL310" s="92">
        <v>251270</v>
      </c>
      <c r="AM310" s="92">
        <v>236544.62532450148</v>
      </c>
      <c r="AN310" s="92">
        <v>207266.26590418859</v>
      </c>
      <c r="AO310" s="92">
        <v>55150</v>
      </c>
      <c r="AP310" s="92">
        <v>77354.98259999993</v>
      </c>
      <c r="AQ310" s="92">
        <v>92273.517288000032</v>
      </c>
      <c r="AR310" s="150">
        <v>15.143503920323134</v>
      </c>
      <c r="AS310" s="151">
        <v>19.969227073274407</v>
      </c>
      <c r="AT310" s="262">
        <v>10.317780767371861</v>
      </c>
      <c r="AU310" s="150">
        <v>2.3907762667445658</v>
      </c>
      <c r="AV310" s="151">
        <v>3.4545373504485326</v>
      </c>
      <c r="AW310" s="262">
        <v>1.3270151830405992</v>
      </c>
      <c r="AX310" s="149" t="s">
        <v>1265</v>
      </c>
    </row>
    <row r="311" spans="2:50" ht="12.75">
      <c r="B311" s="104" t="s">
        <v>1428</v>
      </c>
      <c r="C311" s="105" t="s">
        <v>286</v>
      </c>
      <c r="D311" s="253" t="s">
        <v>689</v>
      </c>
      <c r="E311" s="148">
        <v>278.25</v>
      </c>
      <c r="F311" s="148">
        <v>300</v>
      </c>
      <c r="G311" s="148">
        <f t="shared" ref="G311" si="1380">IF(IFERROR(((IF(F311&lt;0,"-",F311))/E311*100-100),"-")=-100,"-",(IFERROR(((IF(F311&lt;0,"-",F311))/E311*100-100),"-")))</f>
        <v>7.8167115902964923</v>
      </c>
      <c r="H311" s="148">
        <v>298.2</v>
      </c>
      <c r="I311" s="148">
        <f t="shared" ref="I311" si="1381">IFERROR((E311/H311*100-100),"NA")</f>
        <v>-6.6901408450704167</v>
      </c>
      <c r="J311" s="148">
        <v>8608.2967590000007</v>
      </c>
      <c r="K311" s="149">
        <v>29.193130645664876</v>
      </c>
      <c r="L311" s="149">
        <v>207.48636367980882</v>
      </c>
      <c r="M311" s="150">
        <v>-1.1669441119570518</v>
      </c>
      <c r="N311" s="151">
        <v>0.40774616608451425</v>
      </c>
      <c r="O311" s="151">
        <v>0.94292094456082864</v>
      </c>
      <c r="P311" s="152">
        <v>3.1979723731231924</v>
      </c>
      <c r="Q311" s="150" t="str">
        <f t="shared" ref="Q311" si="1382">IF(AND(M311&lt;0,N311&gt;0),"LP",IF(AND(M311&gt;0,N311&lt;0),"PL",IF(OR(M311&lt;0,N311&lt;0),"Loss",IF(ISERROR((+N311/M311-1)*100),"NA",(+N311/M311-1)*100))))</f>
        <v>LP</v>
      </c>
      <c r="R311" s="151">
        <f t="shared" ref="R311" si="1383">IF(AND(N311&lt;0,O311&gt;0),"LP",IF(AND(N311&gt;0,O311&lt;0),"PL",IF(OR(N311&lt;0,O311&lt;0),"Loss",IF(ISERROR((+O311/N311-1)*100),"NA",(+O311/N311-1)*100))))</f>
        <v>131.25194618393735</v>
      </c>
      <c r="S311" s="152">
        <f t="shared" ref="S311" si="1384">IF(AND(O311&lt;0,P311&gt;0),"LP",IF(AND(O311&gt;0,P311&lt;0),"PL",IF(OR(O311&lt;0,P311&lt;0),"Loss",IF(ISERROR((+P311/O311-1)*100),"NA",(+P311/O311-1)*100))))</f>
        <v>239.15593789388865</v>
      </c>
      <c r="T311" s="150">
        <f t="shared" ref="T311" si="1385">IFERROR((IF(($E311/N311)&lt;0,"NM",($E311/N311))),"NA")</f>
        <v>682.40984991217954</v>
      </c>
      <c r="U311" s="151">
        <f t="shared" ref="U311" si="1386">IFERROR((IF(($E311/O311)&lt;0,"NM",($E311/O311))),"NA")</f>
        <v>295.09366782556378</v>
      </c>
      <c r="V311" s="152">
        <f t="shared" ref="V311" si="1387">IFERROR((IF(($E311/P311)&lt;0,"NM",($E311/P311))),"NA")</f>
        <v>87.008256337204216</v>
      </c>
      <c r="W311" s="150">
        <v>11.73398605394479</v>
      </c>
      <c r="X311" s="151">
        <v>11.285244139800897</v>
      </c>
      <c r="Y311" s="152">
        <v>9.9895660463678073</v>
      </c>
      <c r="Z311" s="150">
        <f t="shared" ref="Z311" si="1388">IFERROR((IF(((($AK311*1000)+AL311)/AO311)&lt;0,"NM",(($AK311*1000)+AL311)/AO311)),"NA")</f>
        <v>5938.7738929575007</v>
      </c>
      <c r="AA311" s="151">
        <f t="shared" ref="AA311" si="1389">IFERROR((IF(((($AK311*1000)+AM311)/AP311)&lt;0,"NM",(($AK311*1000)+AM311)/AP311)),"NA")</f>
        <v>354.34037713935965</v>
      </c>
      <c r="AB311" s="152">
        <f t="shared" ref="AB311" si="1390">IFERROR((IF(((($AK311*1000)+AN311)/AQ311)&lt;0,"NM",(($AK311*1000)+AN311)/AQ311)),"NA")</f>
        <v>77.469625751378402</v>
      </c>
      <c r="AC311" s="150">
        <v>1.7605987038783331</v>
      </c>
      <c r="AD311" s="151">
        <v>3.8988437959651421</v>
      </c>
      <c r="AE311" s="152">
        <v>12.180396272352583</v>
      </c>
      <c r="AF311" s="149">
        <v>0</v>
      </c>
      <c r="AG311" s="153">
        <v>39.020740000000004</v>
      </c>
      <c r="AH311" s="154">
        <v>55.013930000000002</v>
      </c>
      <c r="AI311" s="154">
        <v>178.02760000000001</v>
      </c>
      <c r="AJ311" s="155">
        <v>124.93940000000001</v>
      </c>
      <c r="AK311" s="92">
        <v>2443.4650350421502</v>
      </c>
      <c r="AL311" s="92">
        <v>50820</v>
      </c>
      <c r="AM311" s="92">
        <v>64108.273642158267</v>
      </c>
      <c r="AN311" s="92">
        <v>92939.405205023155</v>
      </c>
      <c r="AO311" s="92">
        <v>420</v>
      </c>
      <c r="AP311" s="92">
        <v>7076.7360156025825</v>
      </c>
      <c r="AQ311" s="92">
        <v>32740.63112667152</v>
      </c>
      <c r="AR311" s="150" t="s">
        <v>311</v>
      </c>
      <c r="AS311" s="151" t="s">
        <v>311</v>
      </c>
      <c r="AT311" s="262" t="s">
        <v>311</v>
      </c>
      <c r="AU311" s="150" t="s">
        <v>311</v>
      </c>
      <c r="AV311" s="151" t="s">
        <v>311</v>
      </c>
      <c r="AW311" s="262" t="s">
        <v>311</v>
      </c>
      <c r="AX311" s="149" t="s">
        <v>1266</v>
      </c>
    </row>
  </sheetData>
  <mergeCells count="23">
    <mergeCell ref="AR6:AT6"/>
    <mergeCell ref="AU6:AW6"/>
    <mergeCell ref="C6:C7"/>
    <mergeCell ref="B6:B7"/>
    <mergeCell ref="AG6:AJ6"/>
    <mergeCell ref="L6:L7"/>
    <mergeCell ref="K6:K7"/>
    <mergeCell ref="J6:J7"/>
    <mergeCell ref="G6:G7"/>
    <mergeCell ref="F6:F7"/>
    <mergeCell ref="M6:P6"/>
    <mergeCell ref="Q6:S6"/>
    <mergeCell ref="T6:V6"/>
    <mergeCell ref="W6:Y6"/>
    <mergeCell ref="Z6:AB6"/>
    <mergeCell ref="AC6:AE6"/>
    <mergeCell ref="AK6:AK7"/>
    <mergeCell ref="AO6:AQ6"/>
    <mergeCell ref="AL6:AN6"/>
    <mergeCell ref="E6:E7"/>
    <mergeCell ref="D6:D7"/>
    <mergeCell ref="H6:H7"/>
    <mergeCell ref="I6:I7"/>
  </mergeCells>
  <conditionalFormatting sqref="C9 C59 C163:C164 C278:C280 C217 C221:C224 C180 C226:C230 C74:C75 C184 C31 C36 C201:C203 C19:C22 C111:C114 C104:C107 C70 C26 C109 C219 C145:C146 C129:C135 C49 C44:C46 C205 C214 C174:C175 C245 C11:C12 C14:C15 C53 C137:C143 C251 C186 C167:C171 C258:C261 C33 C207:C212 C248 C193:C194 C38 C178 C40 C199 C196:C197 C292 C24 C306 C297 C271:C276 C265:C268 C294:C295 C300">
    <cfRule type="cellIs" dxfId="4386" priority="2257" operator="equal">
      <formula>"Sell"</formula>
    </cfRule>
    <cfRule type="cellIs" dxfId="4385" priority="2258" operator="equal">
      <formula>"Buy"</formula>
    </cfRule>
  </conditionalFormatting>
  <conditionalFormatting sqref="Q11:S12 Q59:S59 Q163:S164 Q278:S280 Q217:S217 Q221:S224 Q180:S180 Q226:S230 Q74:S75 Q184:S184 Q31:S31 Q36:S36 Q201:S203 Q19:S22 Q111:S114 Q104:S107 Q70:S70 Q26:S26 Q109:S109 Q219:S219 Q145:S146 Q129:S135 Q49:S49 Q44:S46 Q205:S205 Q214:S214 Q174:S175 Q245:S245 Q14:S15 Q53:S53 Q137:S143 Q251:S251 Q186:S186 Q167:S171 Q258:S261 Q33:S33 Q207:S212 Q248:S248 Q193:S194 Q38:S38 Q178:S178 Q40:S40 Q199:S199 Q196:S197 Q292:S292 Q24:S24 Q306:S306 Q297:S297 Q271:S276 Q265:S268 Q294:S295 Q300:S300">
    <cfRule type="cellIs" dxfId="4384" priority="2255" operator="lessThanOrEqual">
      <formula>0</formula>
    </cfRule>
  </conditionalFormatting>
  <conditionalFormatting sqref="AG9:AJ9 AG59:AJ59 AG163:AJ164 AG278:AJ280 AG217:AJ217 AG221:AJ224 AG180:AJ180 AG226:AJ230 AG74:AJ75 AG184:AJ184 AG31:AJ31 AG36:AJ36 AG201:AJ203 AG19:AJ22 AG111:AJ114 AG104:AJ107 AG70:AJ70 AG26:AJ26 AG109:AJ109 AG219:AJ219 AR180:AW180 AG145:AJ146 AR163:AW164 AG129:AJ135 AR129:AW135 AG49:AJ49 AR49:AW49 AR74:AW75 AG44:AJ46 AR44:AW46 AG205:AJ205 AR205:AW205 AR77:AW77 AG214:AJ214 AR174:AW175 AG174:AJ175 AR109:AW114 AR302:AW303 AG245:AJ245 AG11:AJ12 AG14:AJ15 AR53:AW53 AG53:AJ53 AR290:AW290 AR137:AW143 AG137:AJ143 AG251:AJ251 AR186:AW186 AG186:AJ186 AG167:AJ171 AR167:AW171 AG258:AJ261 AG33:AJ33 AR207:AW212 AG207:AJ212 AG248:AJ248 AG193:AJ194 AR184:AW184 AG38:AJ38 AR38:AW38 AG178:AJ178 AR178:AW178 AR193:AW194 AR40:AW41 AG40:AJ40 AR199:AW199 AG199:AJ199 AR292:AW292 AR196:AW197 AG196:AJ197 AG292:AJ292 AG24:AJ24 AG306:AJ306 AR306:AW306 AR308:AW308 AR67:AW67 AG297:AJ297 AG271:AJ276 AR271:AW276 AG265:AJ268 AR265:AW268 AG294:AJ295 AG300:AJ300">
    <cfRule type="cellIs" dxfId="4383" priority="2244" operator="equal">
      <formula>"#N/A N/A"</formula>
    </cfRule>
  </conditionalFormatting>
  <conditionalFormatting sqref="G9 G221:G224 G180 G59 G74:G75 G184 I184 I74:I75 I59 I180 I221:I224 I9 I217 G217 G31 I31 G19:G22 I19:I22 I36 G36 I70 G70 I26 G26 I109 G109 G219 I219 I145:I146 G145:G146 I111:I114 G111:G114 I44:I46 G44:G46 I214:I215 G214:G215 G162:G164 I162:I164 I103:I107 G103:G107 I174:I175 G174:G175 G48:G49 I48:I49 G128:G135 I128:I135 G226:G230 I226:I230 I11:I12 G11:G12 G14:G15 I14:I15 I53 G53 G55 I55 I137:I143 G137:G143 I244:I245 G244:G245 G251 I251 I186 G186 G167:G171 I167:I171 I258:I261 G258:G261 I33:I34 G33:G34 I207:I212 G207:G212 G248 I248 G193:G194 I193:I194 G38 I38 G178 I178 I40 G40 I199:I205 G199:G205 I196:I197 G196:G197 I292 G292 I24 G24 G306 I306 G297 I297 I271:I280 G271:G280 I264:I268 G264:G268 G294:G295 I294:I295 I300 G300">
    <cfRule type="cellIs" dxfId="4382" priority="2235" operator="lessThanOrEqual">
      <formula>0</formula>
    </cfRule>
    <cfRule type="cellIs" dxfId="4381" priority="2236" operator="greaterThanOrEqual">
      <formula>0</formula>
    </cfRule>
  </conditionalFormatting>
  <conditionalFormatting sqref="N9:P9 N221:P224 N180:P180 N59:P59 N74:P75 N184:P184 N217:P217 N31:P31 N19:P22 N36:P36 N70:P70 N26:P26 N109:P109 N219:P219 N145:P146 N111:P114 N44:P46 N214:P215 N162:P164 N103:P107 N174:P175 N48:P49 N128:P135 N226:P230 N11:P12 N14:P15 N53:P53 N55:P55 N137:P143 N244:P245 N251:P251 N186:P186 N167:P171 N258:P261 N33:P34 N207:P212 N248:P248 N193:P194 N38:P38 N178:P178 N40:P40 N199:P205 N196:P197 N292:P292 N24:P24 N306:P306 N297:P297 N271:P280 N264:P268 N294:P295 N300:P300">
    <cfRule type="cellIs" dxfId="4380" priority="2234" operator="lessThan">
      <formula>0</formula>
    </cfRule>
  </conditionalFormatting>
  <conditionalFormatting sqref="C281">
    <cfRule type="cellIs" dxfId="4379" priority="2232" operator="equal">
      <formula>"Sell"</formula>
    </cfRule>
    <cfRule type="cellIs" dxfId="4378" priority="2233" operator="equal">
      <formula>"Buy"</formula>
    </cfRule>
  </conditionalFormatting>
  <conditionalFormatting sqref="Q281:S281">
    <cfRule type="cellIs" dxfId="4377" priority="2231" operator="lessThanOrEqual">
      <formula>0</formula>
    </cfRule>
  </conditionalFormatting>
  <conditionalFormatting sqref="AG281:AJ281">
    <cfRule type="cellIs" dxfId="4376" priority="2230" operator="equal">
      <formula>"#N/A N/A"</formula>
    </cfRule>
  </conditionalFormatting>
  <conditionalFormatting sqref="G281 I281">
    <cfRule type="cellIs" dxfId="4375" priority="2228" operator="lessThanOrEqual">
      <formula>0</formula>
    </cfRule>
    <cfRule type="cellIs" dxfId="4374" priority="2229" operator="greaterThanOrEqual">
      <formula>0</formula>
    </cfRule>
  </conditionalFormatting>
  <conditionalFormatting sqref="N281:P281">
    <cfRule type="cellIs" dxfId="4373" priority="2227" operator="lessThan">
      <formula>0</formula>
    </cfRule>
  </conditionalFormatting>
  <conditionalFormatting sqref="C18">
    <cfRule type="cellIs" dxfId="4372" priority="2225" operator="equal">
      <formula>"Sell"</formula>
    </cfRule>
    <cfRule type="cellIs" dxfId="4371" priority="2226" operator="equal">
      <formula>"Buy"</formula>
    </cfRule>
  </conditionalFormatting>
  <conditionalFormatting sqref="Q18:S18">
    <cfRule type="cellIs" dxfId="4370" priority="2224" operator="lessThanOrEqual">
      <formula>0</formula>
    </cfRule>
  </conditionalFormatting>
  <conditionalFormatting sqref="AG18:AJ18">
    <cfRule type="cellIs" dxfId="4369" priority="2223" operator="equal">
      <formula>"#N/A N/A"</formula>
    </cfRule>
  </conditionalFormatting>
  <conditionalFormatting sqref="G18 I18">
    <cfRule type="cellIs" dxfId="4368" priority="2221" operator="lessThanOrEqual">
      <formula>0</formula>
    </cfRule>
    <cfRule type="cellIs" dxfId="4367" priority="2222" operator="greaterThanOrEqual">
      <formula>0</formula>
    </cfRule>
  </conditionalFormatting>
  <conditionalFormatting sqref="N18:P18">
    <cfRule type="cellIs" dxfId="4366" priority="2220" operator="lessThan">
      <formula>0</formula>
    </cfRule>
  </conditionalFormatting>
  <conditionalFormatting sqref="C166">
    <cfRule type="cellIs" dxfId="4365" priority="2211" operator="equal">
      <formula>"Sell"</formula>
    </cfRule>
    <cfRule type="cellIs" dxfId="4364" priority="2212" operator="equal">
      <formula>"Buy"</formula>
    </cfRule>
  </conditionalFormatting>
  <conditionalFormatting sqref="Q166:S166">
    <cfRule type="cellIs" dxfId="4363" priority="2210" operator="lessThanOrEqual">
      <formula>0</formula>
    </cfRule>
  </conditionalFormatting>
  <conditionalFormatting sqref="AG166:AJ166">
    <cfRule type="cellIs" dxfId="4362" priority="2209" operator="equal">
      <formula>"#N/A N/A"</formula>
    </cfRule>
  </conditionalFormatting>
  <conditionalFormatting sqref="G166 I166">
    <cfRule type="cellIs" dxfId="4361" priority="2207" operator="lessThanOrEqual">
      <formula>0</formula>
    </cfRule>
    <cfRule type="cellIs" dxfId="4360" priority="2208" operator="greaterThanOrEqual">
      <formula>0</formula>
    </cfRule>
  </conditionalFormatting>
  <conditionalFormatting sqref="N166:P166">
    <cfRule type="cellIs" dxfId="4359" priority="2206" operator="lessThan">
      <formula>0</formula>
    </cfRule>
  </conditionalFormatting>
  <conditionalFormatting sqref="Q9:S9">
    <cfRule type="cellIs" dxfId="4358" priority="2191" operator="lessThanOrEqual">
      <formula>0</formula>
    </cfRule>
  </conditionalFormatting>
  <conditionalFormatting sqref="C220">
    <cfRule type="cellIs" dxfId="4357" priority="2189" operator="equal">
      <formula>"Sell"</formula>
    </cfRule>
    <cfRule type="cellIs" dxfId="4356" priority="2190" operator="equal">
      <formula>"Buy"</formula>
    </cfRule>
  </conditionalFormatting>
  <conditionalFormatting sqref="Q220:S220">
    <cfRule type="cellIs" dxfId="4355" priority="2188" operator="lessThanOrEqual">
      <formula>0</formula>
    </cfRule>
  </conditionalFormatting>
  <conditionalFormatting sqref="AG220:AJ220">
    <cfRule type="cellIs" dxfId="4354" priority="2187" operator="equal">
      <formula>"#N/A N/A"</formula>
    </cfRule>
  </conditionalFormatting>
  <conditionalFormatting sqref="G220 I220">
    <cfRule type="cellIs" dxfId="4353" priority="2185" operator="lessThanOrEqual">
      <formula>0</formula>
    </cfRule>
    <cfRule type="cellIs" dxfId="4352" priority="2186" operator="greaterThanOrEqual">
      <formula>0</formula>
    </cfRule>
  </conditionalFormatting>
  <conditionalFormatting sqref="N220:P220">
    <cfRule type="cellIs" dxfId="4351" priority="2184" operator="lessThan">
      <formula>0</formula>
    </cfRule>
  </conditionalFormatting>
  <conditionalFormatting sqref="C62">
    <cfRule type="cellIs" dxfId="4350" priority="2168" operator="equal">
      <formula>"Sell"</formula>
    </cfRule>
    <cfRule type="cellIs" dxfId="4349" priority="2169" operator="equal">
      <formula>"Buy"</formula>
    </cfRule>
  </conditionalFormatting>
  <conditionalFormatting sqref="Q62:S62">
    <cfRule type="cellIs" dxfId="4348" priority="2167" operator="lessThanOrEqual">
      <formula>0</formula>
    </cfRule>
  </conditionalFormatting>
  <conditionalFormatting sqref="AG62:AJ62">
    <cfRule type="cellIs" dxfId="4347" priority="2166" operator="equal">
      <formula>"#N/A N/A"</formula>
    </cfRule>
  </conditionalFormatting>
  <conditionalFormatting sqref="G62 I62">
    <cfRule type="cellIs" dxfId="4346" priority="2164" operator="lessThanOrEqual">
      <formula>0</formula>
    </cfRule>
    <cfRule type="cellIs" dxfId="4345" priority="2165" operator="greaterThanOrEqual">
      <formula>0</formula>
    </cfRule>
  </conditionalFormatting>
  <conditionalFormatting sqref="N62:P62">
    <cfRule type="cellIs" dxfId="4344" priority="2163" operator="lessThan">
      <formula>0</formula>
    </cfRule>
  </conditionalFormatting>
  <conditionalFormatting sqref="C290">
    <cfRule type="cellIs" dxfId="4343" priority="2147" operator="equal">
      <formula>"Sell"</formula>
    </cfRule>
    <cfRule type="cellIs" dxfId="4342" priority="2148" operator="equal">
      <formula>"Buy"</formula>
    </cfRule>
  </conditionalFormatting>
  <conditionalFormatting sqref="Q290:S290">
    <cfRule type="cellIs" dxfId="4341" priority="2146" operator="lessThanOrEqual">
      <formula>0</formula>
    </cfRule>
  </conditionalFormatting>
  <conditionalFormatting sqref="AG290:AJ290">
    <cfRule type="cellIs" dxfId="4340" priority="2145" operator="equal">
      <formula>"#N/A N/A"</formula>
    </cfRule>
  </conditionalFormatting>
  <conditionalFormatting sqref="G290 I290">
    <cfRule type="cellIs" dxfId="4339" priority="2143" operator="lessThanOrEqual">
      <formula>0</formula>
    </cfRule>
    <cfRule type="cellIs" dxfId="4338" priority="2144" operator="greaterThanOrEqual">
      <formula>0</formula>
    </cfRule>
  </conditionalFormatting>
  <conditionalFormatting sqref="N290:P290">
    <cfRule type="cellIs" dxfId="4337" priority="2142" operator="lessThan">
      <formula>0</formula>
    </cfRule>
  </conditionalFormatting>
  <conditionalFormatting sqref="C71">
    <cfRule type="cellIs" dxfId="4336" priority="2133" operator="equal">
      <formula>"Sell"</formula>
    </cfRule>
    <cfRule type="cellIs" dxfId="4335" priority="2134" operator="equal">
      <formula>"Buy"</formula>
    </cfRule>
  </conditionalFormatting>
  <conditionalFormatting sqref="Q71:S71">
    <cfRule type="cellIs" dxfId="4334" priority="2132" operator="lessThanOrEqual">
      <formula>0</formula>
    </cfRule>
  </conditionalFormatting>
  <conditionalFormatting sqref="AG71:AJ71">
    <cfRule type="cellIs" dxfId="4333" priority="2131" operator="equal">
      <formula>"#N/A N/A"</formula>
    </cfRule>
  </conditionalFormatting>
  <conditionalFormatting sqref="G71 I71">
    <cfRule type="cellIs" dxfId="4332" priority="2129" operator="lessThanOrEqual">
      <formula>0</formula>
    </cfRule>
    <cfRule type="cellIs" dxfId="4331" priority="2130" operator="greaterThanOrEqual">
      <formula>0</formula>
    </cfRule>
  </conditionalFormatting>
  <conditionalFormatting sqref="N71:P71">
    <cfRule type="cellIs" dxfId="4330" priority="2128" operator="lessThan">
      <formula>0</formula>
    </cfRule>
  </conditionalFormatting>
  <conditionalFormatting sqref="C77">
    <cfRule type="cellIs" dxfId="4329" priority="2063" operator="equal">
      <formula>"Sell"</formula>
    </cfRule>
    <cfRule type="cellIs" dxfId="4328" priority="2064" operator="equal">
      <formula>"Buy"</formula>
    </cfRule>
  </conditionalFormatting>
  <conditionalFormatting sqref="Q77:S77">
    <cfRule type="cellIs" dxfId="4327" priority="2062" operator="lessThanOrEqual">
      <formula>0</formula>
    </cfRule>
  </conditionalFormatting>
  <conditionalFormatting sqref="AG77:AJ77">
    <cfRule type="cellIs" dxfId="4326" priority="2061" operator="equal">
      <formula>"#N/A N/A"</formula>
    </cfRule>
  </conditionalFormatting>
  <conditionalFormatting sqref="G77 I77">
    <cfRule type="cellIs" dxfId="4325" priority="2059" operator="lessThanOrEqual">
      <formula>0</formula>
    </cfRule>
    <cfRule type="cellIs" dxfId="4324" priority="2060" operator="greaterThanOrEqual">
      <formula>0</formula>
    </cfRule>
  </conditionalFormatting>
  <conditionalFormatting sqref="N77:P77">
    <cfRule type="cellIs" dxfId="4323" priority="2058" operator="lessThan">
      <formula>0</formula>
    </cfRule>
  </conditionalFormatting>
  <conditionalFormatting sqref="G187 I187">
    <cfRule type="cellIs" dxfId="4322" priority="2049" operator="lessThanOrEqual">
      <formula>0</formula>
    </cfRule>
    <cfRule type="cellIs" dxfId="4321" priority="2050" operator="greaterThanOrEqual">
      <formula>0</formula>
    </cfRule>
  </conditionalFormatting>
  <conditionalFormatting sqref="N187:P187">
    <cfRule type="cellIs" dxfId="4320" priority="2048" operator="lessThan">
      <formula>0</formula>
    </cfRule>
  </conditionalFormatting>
  <conditionalFormatting sqref="C189:C190">
    <cfRule type="cellIs" dxfId="4319" priority="2046" operator="equal">
      <formula>"Sell"</formula>
    </cfRule>
    <cfRule type="cellIs" dxfId="4318" priority="2047" operator="equal">
      <formula>"Buy"</formula>
    </cfRule>
  </conditionalFormatting>
  <conditionalFormatting sqref="Q189:S190">
    <cfRule type="cellIs" dxfId="4317" priority="2045" operator="lessThanOrEqual">
      <formula>0</formula>
    </cfRule>
  </conditionalFormatting>
  <conditionalFormatting sqref="AG189:AJ190">
    <cfRule type="cellIs" dxfId="4316" priority="2044" operator="equal">
      <formula>"#N/A N/A"</formula>
    </cfRule>
  </conditionalFormatting>
  <conditionalFormatting sqref="I189:I190 G189:G190">
    <cfRule type="cellIs" dxfId="4315" priority="2042" operator="lessThanOrEqual">
      <formula>0</formula>
    </cfRule>
    <cfRule type="cellIs" dxfId="4314" priority="2043" operator="greaterThanOrEqual">
      <formula>0</formula>
    </cfRule>
  </conditionalFormatting>
  <conditionalFormatting sqref="N189:P190">
    <cfRule type="cellIs" dxfId="4313" priority="2041" operator="lessThan">
      <formula>0</formula>
    </cfRule>
  </conditionalFormatting>
  <conditionalFormatting sqref="C57">
    <cfRule type="cellIs" dxfId="4312" priority="2032" operator="equal">
      <formula>"Sell"</formula>
    </cfRule>
    <cfRule type="cellIs" dxfId="4311" priority="2033" operator="equal">
      <formula>"Buy"</formula>
    </cfRule>
  </conditionalFormatting>
  <conditionalFormatting sqref="Q57:S57">
    <cfRule type="cellIs" dxfId="4310" priority="2031" operator="lessThanOrEqual">
      <formula>0</formula>
    </cfRule>
  </conditionalFormatting>
  <conditionalFormatting sqref="AG57:AJ57">
    <cfRule type="cellIs" dxfId="4309" priority="2030" operator="equal">
      <formula>"#N/A N/A"</formula>
    </cfRule>
  </conditionalFormatting>
  <conditionalFormatting sqref="G57 I57">
    <cfRule type="cellIs" dxfId="4308" priority="2028" operator="lessThanOrEqual">
      <formula>0</formula>
    </cfRule>
    <cfRule type="cellIs" dxfId="4307" priority="2029" operator="greaterThanOrEqual">
      <formula>0</formula>
    </cfRule>
  </conditionalFormatting>
  <conditionalFormatting sqref="N57:P57">
    <cfRule type="cellIs" dxfId="4306" priority="2027" operator="lessThan">
      <formula>0</formula>
    </cfRule>
  </conditionalFormatting>
  <conditionalFormatting sqref="C83">
    <cfRule type="cellIs" dxfId="4305" priority="2025" operator="equal">
      <formula>"Sell"</formula>
    </cfRule>
    <cfRule type="cellIs" dxfId="4304" priority="2026" operator="equal">
      <formula>"Buy"</formula>
    </cfRule>
  </conditionalFormatting>
  <conditionalFormatting sqref="Q83:S83">
    <cfRule type="cellIs" dxfId="4303" priority="2024" operator="lessThanOrEqual">
      <formula>0</formula>
    </cfRule>
  </conditionalFormatting>
  <conditionalFormatting sqref="AG83:AJ83">
    <cfRule type="cellIs" dxfId="4302" priority="2023" operator="equal">
      <formula>"#N/A N/A"</formula>
    </cfRule>
  </conditionalFormatting>
  <conditionalFormatting sqref="G83 I83">
    <cfRule type="cellIs" dxfId="4301" priority="2021" operator="lessThanOrEqual">
      <formula>0</formula>
    </cfRule>
    <cfRule type="cellIs" dxfId="4300" priority="2022" operator="greaterThanOrEqual">
      <formula>0</formula>
    </cfRule>
  </conditionalFormatting>
  <conditionalFormatting sqref="N83:P83">
    <cfRule type="cellIs" dxfId="4299" priority="2020" operator="lessThan">
      <formula>0</formula>
    </cfRule>
  </conditionalFormatting>
  <conditionalFormatting sqref="C225">
    <cfRule type="cellIs" dxfId="4298" priority="2011" operator="equal">
      <formula>"Sell"</formula>
    </cfRule>
    <cfRule type="cellIs" dxfId="4297" priority="2012" operator="equal">
      <formula>"Buy"</formula>
    </cfRule>
  </conditionalFormatting>
  <conditionalFormatting sqref="Q225:S225">
    <cfRule type="cellIs" dxfId="4296" priority="2010" operator="lessThanOrEqual">
      <formula>0</formula>
    </cfRule>
  </conditionalFormatting>
  <conditionalFormatting sqref="AG225:AJ225">
    <cfRule type="cellIs" dxfId="4295" priority="2009" operator="equal">
      <formula>"#N/A N/A"</formula>
    </cfRule>
  </conditionalFormatting>
  <conditionalFormatting sqref="G225 I225">
    <cfRule type="cellIs" dxfId="4294" priority="2007" operator="lessThanOrEqual">
      <formula>0</formula>
    </cfRule>
    <cfRule type="cellIs" dxfId="4293" priority="2008" operator="greaterThanOrEqual">
      <formula>0</formula>
    </cfRule>
  </conditionalFormatting>
  <conditionalFormatting sqref="N225:P225">
    <cfRule type="cellIs" dxfId="4292" priority="2006" operator="lessThan">
      <formula>0</formula>
    </cfRule>
  </conditionalFormatting>
  <conditionalFormatting sqref="C302">
    <cfRule type="cellIs" dxfId="4291" priority="1997" operator="equal">
      <formula>"Sell"</formula>
    </cfRule>
    <cfRule type="cellIs" dxfId="4290" priority="1998" operator="equal">
      <formula>"Buy"</formula>
    </cfRule>
  </conditionalFormatting>
  <conditionalFormatting sqref="Q302:S302">
    <cfRule type="cellIs" dxfId="4289" priority="1996" operator="lessThanOrEqual">
      <formula>0</formula>
    </cfRule>
  </conditionalFormatting>
  <conditionalFormatting sqref="AG302:AJ302">
    <cfRule type="cellIs" dxfId="4288" priority="1995" operator="equal">
      <formula>"#N/A N/A"</formula>
    </cfRule>
  </conditionalFormatting>
  <conditionalFormatting sqref="G302 I302">
    <cfRule type="cellIs" dxfId="4287" priority="1993" operator="lessThanOrEqual">
      <formula>0</formula>
    </cfRule>
    <cfRule type="cellIs" dxfId="4286" priority="1994" operator="greaterThanOrEqual">
      <formula>0</formula>
    </cfRule>
  </conditionalFormatting>
  <conditionalFormatting sqref="N302:P302">
    <cfRule type="cellIs" dxfId="4285" priority="1992" operator="lessThan">
      <formula>0</formula>
    </cfRule>
  </conditionalFormatting>
  <conditionalFormatting sqref="C27">
    <cfRule type="cellIs" dxfId="4284" priority="1976" operator="equal">
      <formula>"Sell"</formula>
    </cfRule>
    <cfRule type="cellIs" dxfId="4283" priority="1977" operator="equal">
      <formula>"Buy"</formula>
    </cfRule>
  </conditionalFormatting>
  <conditionalFormatting sqref="Q27:S27">
    <cfRule type="cellIs" dxfId="4282" priority="1975" operator="lessThanOrEqual">
      <formula>0</formula>
    </cfRule>
  </conditionalFormatting>
  <conditionalFormatting sqref="AG27:AJ27">
    <cfRule type="cellIs" dxfId="4281" priority="1974" operator="equal">
      <formula>"#N/A N/A"</formula>
    </cfRule>
  </conditionalFormatting>
  <conditionalFormatting sqref="G27 I27">
    <cfRule type="cellIs" dxfId="4280" priority="1972" operator="lessThanOrEqual">
      <formula>0</formula>
    </cfRule>
    <cfRule type="cellIs" dxfId="4279" priority="1973" operator="greaterThanOrEqual">
      <formula>0</formula>
    </cfRule>
  </conditionalFormatting>
  <conditionalFormatting sqref="N27:P27">
    <cfRule type="cellIs" dxfId="4278" priority="1971" operator="lessThan">
      <formula>0</formula>
    </cfRule>
  </conditionalFormatting>
  <conditionalFormatting sqref="C73">
    <cfRule type="cellIs" dxfId="4277" priority="1962" operator="equal">
      <formula>"Sell"</formula>
    </cfRule>
    <cfRule type="cellIs" dxfId="4276" priority="1963" operator="equal">
      <formula>"Buy"</formula>
    </cfRule>
  </conditionalFormatting>
  <conditionalFormatting sqref="Q73:S73">
    <cfRule type="cellIs" dxfId="4275" priority="1961" operator="lessThanOrEqual">
      <formula>0</formula>
    </cfRule>
  </conditionalFormatting>
  <conditionalFormatting sqref="AG73:AJ73">
    <cfRule type="cellIs" dxfId="4274" priority="1960" operator="equal">
      <formula>"#N/A N/A"</formula>
    </cfRule>
  </conditionalFormatting>
  <conditionalFormatting sqref="G73 I73">
    <cfRule type="cellIs" dxfId="4273" priority="1958" operator="lessThanOrEqual">
      <formula>0</formula>
    </cfRule>
    <cfRule type="cellIs" dxfId="4272" priority="1959" operator="greaterThanOrEqual">
      <formula>0</formula>
    </cfRule>
  </conditionalFormatting>
  <conditionalFormatting sqref="N73:P73">
    <cfRule type="cellIs" dxfId="4271" priority="1957" operator="lessThan">
      <formula>0</formula>
    </cfRule>
  </conditionalFormatting>
  <conditionalFormatting sqref="C308">
    <cfRule type="cellIs" dxfId="4270" priority="1948" operator="equal">
      <formula>"Sell"</formula>
    </cfRule>
    <cfRule type="cellIs" dxfId="4269" priority="1949" operator="equal">
      <formula>"Buy"</formula>
    </cfRule>
  </conditionalFormatting>
  <conditionalFormatting sqref="Q308:S308">
    <cfRule type="cellIs" dxfId="4268" priority="1947" operator="lessThanOrEqual">
      <formula>0</formula>
    </cfRule>
  </conditionalFormatting>
  <conditionalFormatting sqref="AG308:AJ308">
    <cfRule type="cellIs" dxfId="4267" priority="1946" operator="equal">
      <formula>"#N/A N/A"</formula>
    </cfRule>
  </conditionalFormatting>
  <conditionalFormatting sqref="G308 I308">
    <cfRule type="cellIs" dxfId="4266" priority="1944" operator="lessThanOrEqual">
      <formula>0</formula>
    </cfRule>
    <cfRule type="cellIs" dxfId="4265" priority="1945" operator="greaterThanOrEqual">
      <formula>0</formula>
    </cfRule>
  </conditionalFormatting>
  <conditionalFormatting sqref="N308:P308">
    <cfRule type="cellIs" dxfId="4264" priority="1943" operator="lessThan">
      <formula>0</formula>
    </cfRule>
  </conditionalFormatting>
  <conditionalFormatting sqref="C216">
    <cfRule type="cellIs" dxfId="4263" priority="1927" operator="equal">
      <formula>"Sell"</formula>
    </cfRule>
    <cfRule type="cellIs" dxfId="4262" priority="1928" operator="equal">
      <formula>"Buy"</formula>
    </cfRule>
  </conditionalFormatting>
  <conditionalFormatting sqref="Q216:S216">
    <cfRule type="cellIs" dxfId="4261" priority="1926" operator="lessThanOrEqual">
      <formula>0</formula>
    </cfRule>
  </conditionalFormatting>
  <conditionalFormatting sqref="AG216:AJ216">
    <cfRule type="cellIs" dxfId="4260" priority="1925" operator="equal">
      <formula>"#N/A N/A"</formula>
    </cfRule>
  </conditionalFormatting>
  <conditionalFormatting sqref="I216 G216">
    <cfRule type="cellIs" dxfId="4259" priority="1923" operator="lessThanOrEqual">
      <formula>0</formula>
    </cfRule>
    <cfRule type="cellIs" dxfId="4258" priority="1924" operator="greaterThanOrEqual">
      <formula>0</formula>
    </cfRule>
  </conditionalFormatting>
  <conditionalFormatting sqref="N216:P216">
    <cfRule type="cellIs" dxfId="4257" priority="1922" operator="lessThan">
      <formula>0</formula>
    </cfRule>
  </conditionalFormatting>
  <conditionalFormatting sqref="C303">
    <cfRule type="cellIs" dxfId="4256" priority="1899" operator="equal">
      <formula>"Sell"</formula>
    </cfRule>
    <cfRule type="cellIs" dxfId="4255" priority="1900" operator="equal">
      <formula>"Buy"</formula>
    </cfRule>
  </conditionalFormatting>
  <conditionalFormatting sqref="Q303:S303">
    <cfRule type="cellIs" dxfId="4254" priority="1898" operator="lessThanOrEqual">
      <formula>0</formula>
    </cfRule>
  </conditionalFormatting>
  <conditionalFormatting sqref="AG303:AJ303">
    <cfRule type="cellIs" dxfId="4253" priority="1897" operator="equal">
      <formula>"#N/A N/A"</formula>
    </cfRule>
  </conditionalFormatting>
  <conditionalFormatting sqref="G303 I303">
    <cfRule type="cellIs" dxfId="4252" priority="1895" operator="lessThanOrEqual">
      <formula>0</formula>
    </cfRule>
    <cfRule type="cellIs" dxfId="4251" priority="1896" operator="greaterThanOrEqual">
      <formula>0</formula>
    </cfRule>
  </conditionalFormatting>
  <conditionalFormatting sqref="N303:P303">
    <cfRule type="cellIs" dxfId="4250" priority="1894" operator="lessThan">
      <formula>0</formula>
    </cfRule>
  </conditionalFormatting>
  <conditionalFormatting sqref="C85">
    <cfRule type="cellIs" dxfId="4249" priority="1892" operator="equal">
      <formula>"Sell"</formula>
    </cfRule>
    <cfRule type="cellIs" dxfId="4248" priority="1893" operator="equal">
      <formula>"Buy"</formula>
    </cfRule>
  </conditionalFormatting>
  <conditionalFormatting sqref="Q85:S85">
    <cfRule type="cellIs" dxfId="4247" priority="1891" operator="lessThanOrEqual">
      <formula>0</formula>
    </cfRule>
  </conditionalFormatting>
  <conditionalFormatting sqref="AG85:AJ85">
    <cfRule type="cellIs" dxfId="4246" priority="1890" operator="equal">
      <formula>"#N/A N/A"</formula>
    </cfRule>
  </conditionalFormatting>
  <conditionalFormatting sqref="G85 I85">
    <cfRule type="cellIs" dxfId="4245" priority="1888" operator="lessThanOrEqual">
      <formula>0</formula>
    </cfRule>
    <cfRule type="cellIs" dxfId="4244" priority="1889" operator="greaterThanOrEqual">
      <formula>0</formula>
    </cfRule>
  </conditionalFormatting>
  <conditionalFormatting sqref="N85:P85">
    <cfRule type="cellIs" dxfId="4243" priority="1887" operator="lessThan">
      <formula>0</formula>
    </cfRule>
  </conditionalFormatting>
  <conditionalFormatting sqref="C35">
    <cfRule type="cellIs" dxfId="4242" priority="1878" operator="equal">
      <formula>"Sell"</formula>
    </cfRule>
    <cfRule type="cellIs" dxfId="4241" priority="1879" operator="equal">
      <formula>"Buy"</formula>
    </cfRule>
  </conditionalFormatting>
  <conditionalFormatting sqref="Q35:S35">
    <cfRule type="cellIs" dxfId="4240" priority="1877" operator="lessThanOrEqual">
      <formula>0</formula>
    </cfRule>
  </conditionalFormatting>
  <conditionalFormatting sqref="AG35:AJ35">
    <cfRule type="cellIs" dxfId="4239" priority="1876" operator="equal">
      <formula>"#N/A N/A"</formula>
    </cfRule>
  </conditionalFormatting>
  <conditionalFormatting sqref="I35 G35">
    <cfRule type="cellIs" dxfId="4238" priority="1874" operator="lessThanOrEqual">
      <formula>0</formula>
    </cfRule>
    <cfRule type="cellIs" dxfId="4237" priority="1875" operator="greaterThanOrEqual">
      <formula>0</formula>
    </cfRule>
  </conditionalFormatting>
  <conditionalFormatting sqref="N35:P35">
    <cfRule type="cellIs" dxfId="4236" priority="1873" operator="lessThan">
      <formula>0</formula>
    </cfRule>
  </conditionalFormatting>
  <conditionalFormatting sqref="C41">
    <cfRule type="cellIs" dxfId="4235" priority="1857" operator="equal">
      <formula>"Sell"</formula>
    </cfRule>
    <cfRule type="cellIs" dxfId="4234" priority="1858" operator="equal">
      <formula>"Buy"</formula>
    </cfRule>
  </conditionalFormatting>
  <conditionalFormatting sqref="Q41:S41">
    <cfRule type="cellIs" dxfId="4233" priority="1856" operator="lessThanOrEqual">
      <formula>0</formula>
    </cfRule>
  </conditionalFormatting>
  <conditionalFormatting sqref="AG41:AJ41">
    <cfRule type="cellIs" dxfId="4232" priority="1855" operator="equal">
      <formula>"#N/A N/A"</formula>
    </cfRule>
  </conditionalFormatting>
  <conditionalFormatting sqref="I41 G41">
    <cfRule type="cellIs" dxfId="4231" priority="1853" operator="lessThanOrEqual">
      <formula>0</formula>
    </cfRule>
    <cfRule type="cellIs" dxfId="4230" priority="1854" operator="greaterThanOrEqual">
      <formula>0</formula>
    </cfRule>
  </conditionalFormatting>
  <conditionalFormatting sqref="N41:P41">
    <cfRule type="cellIs" dxfId="4229" priority="1852" operator="lessThan">
      <formula>0</formula>
    </cfRule>
  </conditionalFormatting>
  <conditionalFormatting sqref="C269">
    <cfRule type="cellIs" dxfId="4228" priority="1843" operator="equal">
      <formula>"Sell"</formula>
    </cfRule>
    <cfRule type="cellIs" dxfId="4227" priority="1844" operator="equal">
      <formula>"Buy"</formula>
    </cfRule>
  </conditionalFormatting>
  <conditionalFormatting sqref="Q269:S269">
    <cfRule type="cellIs" dxfId="4226" priority="1842" operator="lessThanOrEqual">
      <formula>0</formula>
    </cfRule>
  </conditionalFormatting>
  <conditionalFormatting sqref="AG269:AJ269">
    <cfRule type="cellIs" dxfId="4225" priority="1841" operator="equal">
      <formula>"#N/A N/A"</formula>
    </cfRule>
  </conditionalFormatting>
  <conditionalFormatting sqref="I269 G269">
    <cfRule type="cellIs" dxfId="4224" priority="1839" operator="lessThanOrEqual">
      <formula>0</formula>
    </cfRule>
    <cfRule type="cellIs" dxfId="4223" priority="1840" operator="greaterThanOrEqual">
      <formula>0</formula>
    </cfRule>
  </conditionalFormatting>
  <conditionalFormatting sqref="N269:P269">
    <cfRule type="cellIs" dxfId="4222" priority="1838" operator="lessThan">
      <formula>0</formula>
    </cfRule>
  </conditionalFormatting>
  <conditionalFormatting sqref="AR9:AT9">
    <cfRule type="cellIs" dxfId="4221" priority="1837" operator="equal">
      <formula>"#N/A N/A"</formula>
    </cfRule>
  </conditionalFormatting>
  <conditionalFormatting sqref="AU9:AW9">
    <cfRule type="cellIs" dxfId="4220" priority="1782" operator="equal">
      <formula>"#N/A N/A"</formula>
    </cfRule>
  </conditionalFormatting>
  <conditionalFormatting sqref="C110">
    <cfRule type="cellIs" dxfId="4219" priority="1672" operator="equal">
      <formula>"Sell"</formula>
    </cfRule>
    <cfRule type="cellIs" dxfId="4218" priority="1673" operator="equal">
      <formula>"Buy"</formula>
    </cfRule>
  </conditionalFormatting>
  <conditionalFormatting sqref="Q110:S110">
    <cfRule type="cellIs" dxfId="4217" priority="1671" operator="lessThanOrEqual">
      <formula>0</formula>
    </cfRule>
  </conditionalFormatting>
  <conditionalFormatting sqref="AG110:AJ110">
    <cfRule type="cellIs" dxfId="4216" priority="1670" operator="equal">
      <formula>"#N/A N/A"</formula>
    </cfRule>
  </conditionalFormatting>
  <conditionalFormatting sqref="G110 I110">
    <cfRule type="cellIs" dxfId="4215" priority="1668" operator="lessThanOrEqual">
      <formula>0</formula>
    </cfRule>
    <cfRule type="cellIs" dxfId="4214" priority="1669" operator="greaterThanOrEqual">
      <formula>0</formula>
    </cfRule>
  </conditionalFormatting>
  <conditionalFormatting sqref="N110:P110">
    <cfRule type="cellIs" dxfId="4213" priority="1667" operator="lessThan">
      <formula>0</formula>
    </cfRule>
  </conditionalFormatting>
  <conditionalFormatting sqref="C295">
    <cfRule type="cellIs" dxfId="4212" priority="1606" operator="equal">
      <formula>"Sell"</formula>
    </cfRule>
    <cfRule type="cellIs" dxfId="4211" priority="1607" operator="equal">
      <formula>"Buy"</formula>
    </cfRule>
  </conditionalFormatting>
  <conditionalFormatting sqref="C302">
    <cfRule type="cellIs" dxfId="4210" priority="1604" operator="equal">
      <formula>"Sell"</formula>
    </cfRule>
    <cfRule type="cellIs" dxfId="4209" priority="1605" operator="equal">
      <formula>"Buy"</formula>
    </cfRule>
  </conditionalFormatting>
  <conditionalFormatting sqref="C308">
    <cfRule type="cellIs" dxfId="4208" priority="1600" operator="equal">
      <formula>"Sell"</formula>
    </cfRule>
    <cfRule type="cellIs" dxfId="4207" priority="1601" operator="equal">
      <formula>"Buy"</formula>
    </cfRule>
  </conditionalFormatting>
  <conditionalFormatting sqref="C303">
    <cfRule type="cellIs" dxfId="4206" priority="1594" operator="equal">
      <formula>"Sell"</formula>
    </cfRule>
    <cfRule type="cellIs" dxfId="4205" priority="1595" operator="equal">
      <formula>"Buy"</formula>
    </cfRule>
  </conditionalFormatting>
  <conditionalFormatting sqref="C290">
    <cfRule type="cellIs" dxfId="4204" priority="1586" operator="equal">
      <formula>"Sell"</formula>
    </cfRule>
    <cfRule type="cellIs" dxfId="4203" priority="1587" operator="equal">
      <formula>"Buy"</formula>
    </cfRule>
  </conditionalFormatting>
  <conditionalFormatting sqref="I288 G288">
    <cfRule type="cellIs" dxfId="4202" priority="1584" operator="lessThanOrEqual">
      <formula>0</formula>
    </cfRule>
    <cfRule type="cellIs" dxfId="4201" priority="1585" operator="greaterThanOrEqual">
      <formula>0</formula>
    </cfRule>
  </conditionalFormatting>
  <conditionalFormatting sqref="N288:P288">
    <cfRule type="cellIs" dxfId="4200" priority="1583" operator="lessThan">
      <formula>0</formula>
    </cfRule>
  </conditionalFormatting>
  <conditionalFormatting sqref="AR11:AT12 AR26:AT26 AR14:AT15 AR31:AT31 AR33:AT33 AR18:AT22">
    <cfRule type="cellIs" dxfId="4199" priority="1535" operator="equal">
      <formula>"#N/A N/A"</formula>
    </cfRule>
  </conditionalFormatting>
  <conditionalFormatting sqref="AU11:AW12 AU26:AW26 AU14:AW15 AU31:AW31 AU33:AW33 AU18:AW22">
    <cfRule type="cellIs" dxfId="4198" priority="1534" operator="equal">
      <formula>"#N/A N/A"</formula>
    </cfRule>
  </conditionalFormatting>
  <conditionalFormatting sqref="AR36:AT36">
    <cfRule type="cellIs" dxfId="4197" priority="1533" operator="equal">
      <formula>"#N/A N/A"</formula>
    </cfRule>
  </conditionalFormatting>
  <conditionalFormatting sqref="AU36:AW36">
    <cfRule type="cellIs" dxfId="4196" priority="1532" operator="equal">
      <formula>"#N/A N/A"</formula>
    </cfRule>
  </conditionalFormatting>
  <conditionalFormatting sqref="AR59:AT59 AR70:AT71 AR62:AT62">
    <cfRule type="cellIs" dxfId="4195" priority="1529" operator="equal">
      <formula>"#N/A N/A"</formula>
    </cfRule>
  </conditionalFormatting>
  <conditionalFormatting sqref="AU59:AW59 AU70:AW71 AU62:AW62">
    <cfRule type="cellIs" dxfId="4194" priority="1528" operator="equal">
      <formula>"#N/A N/A"</formula>
    </cfRule>
  </conditionalFormatting>
  <conditionalFormatting sqref="AR189:AT190">
    <cfRule type="cellIs" dxfId="4193" priority="1519" operator="equal">
      <formula>"#N/A N/A"</formula>
    </cfRule>
  </conditionalFormatting>
  <conditionalFormatting sqref="AR104:AT107">
    <cfRule type="cellIs" dxfId="4192" priority="1525" operator="equal">
      <formula>"#N/A N/A"</formula>
    </cfRule>
  </conditionalFormatting>
  <conditionalFormatting sqref="AU104:AW107">
    <cfRule type="cellIs" dxfId="4191" priority="1524" operator="equal">
      <formula>"#N/A N/A"</formula>
    </cfRule>
  </conditionalFormatting>
  <conditionalFormatting sqref="AR145:AT146">
    <cfRule type="cellIs" dxfId="4190" priority="1523" operator="equal">
      <formula>"#N/A N/A"</formula>
    </cfRule>
  </conditionalFormatting>
  <conditionalFormatting sqref="AU145:AW146">
    <cfRule type="cellIs" dxfId="4189" priority="1522" operator="equal">
      <formula>"#N/A N/A"</formula>
    </cfRule>
  </conditionalFormatting>
  <conditionalFormatting sqref="AU189:AW190">
    <cfRule type="cellIs" dxfId="4188" priority="1518" operator="equal">
      <formula>"#N/A N/A"</formula>
    </cfRule>
  </conditionalFormatting>
  <conditionalFormatting sqref="AR201:AT203">
    <cfRule type="cellIs" dxfId="4187" priority="1517" operator="equal">
      <formula>"#N/A N/A"</formula>
    </cfRule>
  </conditionalFormatting>
  <conditionalFormatting sqref="AU201:AW203">
    <cfRule type="cellIs" dxfId="4186" priority="1516" operator="equal">
      <formula>"#N/A N/A"</formula>
    </cfRule>
  </conditionalFormatting>
  <conditionalFormatting sqref="AR216:AT217 AR219:AT230">
    <cfRule type="cellIs" dxfId="4185" priority="1511" operator="equal">
      <formula>"#N/A N/A"</formula>
    </cfRule>
  </conditionalFormatting>
  <conditionalFormatting sqref="AU216:AW217 AU219:AW230">
    <cfRule type="cellIs" dxfId="4184" priority="1510" operator="equal">
      <formula>"#N/A N/A"</formula>
    </cfRule>
  </conditionalFormatting>
  <conditionalFormatting sqref="AR251:AT251 AR259:AT259">
    <cfRule type="cellIs" dxfId="4183" priority="1509" operator="equal">
      <formula>"#N/A N/A"</formula>
    </cfRule>
  </conditionalFormatting>
  <conditionalFormatting sqref="AU251:AW251 AU259:AW259">
    <cfRule type="cellIs" dxfId="4182" priority="1508" operator="equal">
      <formula>"#N/A N/A"</formula>
    </cfRule>
  </conditionalFormatting>
  <conditionalFormatting sqref="AR278:AT281">
    <cfRule type="cellIs" dxfId="4181" priority="1505" operator="equal">
      <formula>"#N/A N/A"</formula>
    </cfRule>
  </conditionalFormatting>
  <conditionalFormatting sqref="AU278:AW281">
    <cfRule type="cellIs" dxfId="4180" priority="1504" operator="equal">
      <formula>"#N/A N/A"</formula>
    </cfRule>
  </conditionalFormatting>
  <conditionalFormatting sqref="AR258:AT258">
    <cfRule type="cellIs" dxfId="4179" priority="1481" operator="equal">
      <formula>"#N/A N/A"</formula>
    </cfRule>
  </conditionalFormatting>
  <conditionalFormatting sqref="AU258:AW258">
    <cfRule type="cellIs" dxfId="4178" priority="1480" operator="equal">
      <formula>"#N/A N/A"</formula>
    </cfRule>
  </conditionalFormatting>
  <conditionalFormatting sqref="AR260:AT261">
    <cfRule type="cellIs" dxfId="4177" priority="1479" operator="equal">
      <formula>"#N/A N/A"</formula>
    </cfRule>
  </conditionalFormatting>
  <conditionalFormatting sqref="AU260:AW261">
    <cfRule type="cellIs" dxfId="4176" priority="1478" operator="equal">
      <formula>"#N/A N/A"</formula>
    </cfRule>
  </conditionalFormatting>
  <conditionalFormatting sqref="C179">
    <cfRule type="cellIs" dxfId="4175" priority="1470" operator="equal">
      <formula>"Sell"</formula>
    </cfRule>
    <cfRule type="cellIs" dxfId="4174" priority="1471" operator="equal">
      <formula>"Buy"</formula>
    </cfRule>
  </conditionalFormatting>
  <conditionalFormatting sqref="Q179:S179">
    <cfRule type="cellIs" dxfId="4173" priority="1469" operator="lessThanOrEqual">
      <formula>0</formula>
    </cfRule>
  </conditionalFormatting>
  <conditionalFormatting sqref="AG179:AJ179">
    <cfRule type="cellIs" dxfId="4172" priority="1468" operator="equal">
      <formula>"#N/A N/A"</formula>
    </cfRule>
  </conditionalFormatting>
  <conditionalFormatting sqref="G179 I179">
    <cfRule type="cellIs" dxfId="4171" priority="1466" operator="lessThanOrEqual">
      <formula>0</formula>
    </cfRule>
    <cfRule type="cellIs" dxfId="4170" priority="1467" operator="greaterThanOrEqual">
      <formula>0</formula>
    </cfRule>
  </conditionalFormatting>
  <conditionalFormatting sqref="N179:P179">
    <cfRule type="cellIs" dxfId="4169" priority="1465" operator="lessThan">
      <formula>0</formula>
    </cfRule>
  </conditionalFormatting>
  <conditionalFormatting sqref="AR295:AT295">
    <cfRule type="cellIs" dxfId="4168" priority="1440" operator="equal">
      <formula>"#N/A N/A"</formula>
    </cfRule>
  </conditionalFormatting>
  <conditionalFormatting sqref="AU295:AW295">
    <cfRule type="cellIs" dxfId="4167" priority="1439" operator="equal">
      <formula>"#N/A N/A"</formula>
    </cfRule>
  </conditionalFormatting>
  <conditionalFormatting sqref="C25">
    <cfRule type="cellIs" dxfId="4166" priority="1429" operator="equal">
      <formula>"Sell"</formula>
    </cfRule>
    <cfRule type="cellIs" dxfId="4165" priority="1430" operator="equal">
      <formula>"Buy"</formula>
    </cfRule>
  </conditionalFormatting>
  <conditionalFormatting sqref="Q25:S25">
    <cfRule type="cellIs" dxfId="4164" priority="1428" operator="lessThanOrEqual">
      <formula>0</formula>
    </cfRule>
  </conditionalFormatting>
  <conditionalFormatting sqref="AG25:AJ25">
    <cfRule type="cellIs" dxfId="4163" priority="1427" operator="equal">
      <formula>"#N/A N/A"</formula>
    </cfRule>
  </conditionalFormatting>
  <conditionalFormatting sqref="G25 I25">
    <cfRule type="cellIs" dxfId="4162" priority="1425" operator="lessThanOrEqual">
      <formula>0</formula>
    </cfRule>
    <cfRule type="cellIs" dxfId="4161" priority="1426" operator="greaterThanOrEqual">
      <formula>0</formula>
    </cfRule>
  </conditionalFormatting>
  <conditionalFormatting sqref="N25:P25">
    <cfRule type="cellIs" dxfId="4160" priority="1424" operator="lessThan">
      <formula>0</formula>
    </cfRule>
  </conditionalFormatting>
  <conditionalFormatting sqref="AR25:AT25">
    <cfRule type="cellIs" dxfId="4159" priority="1423" operator="equal">
      <formula>"#N/A N/A"</formula>
    </cfRule>
  </conditionalFormatting>
  <conditionalFormatting sqref="AU25:AW25">
    <cfRule type="cellIs" dxfId="4158" priority="1422" operator="equal">
      <formula>"#N/A N/A"</formula>
    </cfRule>
  </conditionalFormatting>
  <conditionalFormatting sqref="AR24:AT24">
    <cfRule type="cellIs" dxfId="4157" priority="1421" operator="equal">
      <formula>"#N/A N/A"</formula>
    </cfRule>
  </conditionalFormatting>
  <conditionalFormatting sqref="AU24:AW24">
    <cfRule type="cellIs" dxfId="4156" priority="1420" operator="equal">
      <formula>"#N/A N/A"</formula>
    </cfRule>
  </conditionalFormatting>
  <conditionalFormatting sqref="AR245:AT245">
    <cfRule type="cellIs" dxfId="4155" priority="1417" operator="equal">
      <formula>"#N/A N/A"</formula>
    </cfRule>
  </conditionalFormatting>
  <conditionalFormatting sqref="AU245:AW245">
    <cfRule type="cellIs" dxfId="4154" priority="1416" operator="equal">
      <formula>"#N/A N/A"</formula>
    </cfRule>
  </conditionalFormatting>
  <conditionalFormatting sqref="C108">
    <cfRule type="cellIs" dxfId="4153" priority="1404" operator="equal">
      <formula>"Sell"</formula>
    </cfRule>
    <cfRule type="cellIs" dxfId="4152" priority="1405" operator="equal">
      <formula>"Buy"</formula>
    </cfRule>
  </conditionalFormatting>
  <conditionalFormatting sqref="Q108:S108">
    <cfRule type="cellIs" dxfId="4151" priority="1403" operator="lessThanOrEqual">
      <formula>0</formula>
    </cfRule>
  </conditionalFormatting>
  <conditionalFormatting sqref="AG108:AJ108">
    <cfRule type="cellIs" dxfId="4150" priority="1402" operator="equal">
      <formula>"#N/A N/A"</formula>
    </cfRule>
  </conditionalFormatting>
  <conditionalFormatting sqref="G108 I108">
    <cfRule type="cellIs" dxfId="4149" priority="1400" operator="lessThanOrEqual">
      <formula>0</formula>
    </cfRule>
    <cfRule type="cellIs" dxfId="4148" priority="1401" operator="greaterThanOrEqual">
      <formula>0</formula>
    </cfRule>
  </conditionalFormatting>
  <conditionalFormatting sqref="N108:P108">
    <cfRule type="cellIs" dxfId="4147" priority="1399" operator="lessThan">
      <formula>0</formula>
    </cfRule>
  </conditionalFormatting>
  <conditionalFormatting sqref="G82 I82">
    <cfRule type="cellIs" dxfId="4146" priority="1393" operator="lessThanOrEqual">
      <formula>0</formula>
    </cfRule>
    <cfRule type="cellIs" dxfId="4145" priority="1394" operator="greaterThanOrEqual">
      <formula>0</formula>
    </cfRule>
  </conditionalFormatting>
  <conditionalFormatting sqref="N82:P82">
    <cfRule type="cellIs" dxfId="4144" priority="1392" operator="lessThan">
      <formula>0</formula>
    </cfRule>
  </conditionalFormatting>
  <conditionalFormatting sqref="C218">
    <cfRule type="cellIs" dxfId="4143" priority="1390" operator="equal">
      <formula>"Sell"</formula>
    </cfRule>
    <cfRule type="cellIs" dxfId="4142" priority="1391" operator="equal">
      <formula>"Buy"</formula>
    </cfRule>
  </conditionalFormatting>
  <conditionalFormatting sqref="Q218:S218">
    <cfRule type="cellIs" dxfId="4141" priority="1389" operator="lessThanOrEqual">
      <formula>0</formula>
    </cfRule>
  </conditionalFormatting>
  <conditionalFormatting sqref="AG218:AJ218">
    <cfRule type="cellIs" dxfId="4140" priority="1388" operator="equal">
      <formula>"#N/A N/A"</formula>
    </cfRule>
  </conditionalFormatting>
  <conditionalFormatting sqref="I218 G218">
    <cfRule type="cellIs" dxfId="4139" priority="1386" operator="lessThanOrEqual">
      <formula>0</formula>
    </cfRule>
    <cfRule type="cellIs" dxfId="4138" priority="1387" operator="greaterThanOrEqual">
      <formula>0</formula>
    </cfRule>
  </conditionalFormatting>
  <conditionalFormatting sqref="N218:P218">
    <cfRule type="cellIs" dxfId="4137" priority="1385" operator="lessThan">
      <formula>0</formula>
    </cfRule>
  </conditionalFormatting>
  <conditionalFormatting sqref="AR218:AT218">
    <cfRule type="cellIs" dxfId="4136" priority="1384" operator="equal">
      <formula>"#N/A N/A"</formula>
    </cfRule>
  </conditionalFormatting>
  <conditionalFormatting sqref="AU218:AW218">
    <cfRule type="cellIs" dxfId="4135" priority="1383" operator="equal">
      <formula>"#N/A N/A"</formula>
    </cfRule>
  </conditionalFormatting>
  <conditionalFormatting sqref="C144">
    <cfRule type="cellIs" dxfId="4134" priority="1372" operator="equal">
      <formula>"Sell"</formula>
    </cfRule>
    <cfRule type="cellIs" dxfId="4133" priority="1373" operator="equal">
      <formula>"Buy"</formula>
    </cfRule>
  </conditionalFormatting>
  <conditionalFormatting sqref="Q144:S144">
    <cfRule type="cellIs" dxfId="4132" priority="1371" operator="lessThanOrEqual">
      <formula>0</formula>
    </cfRule>
  </conditionalFormatting>
  <conditionalFormatting sqref="AG144:AJ144">
    <cfRule type="cellIs" dxfId="4131" priority="1370" operator="equal">
      <formula>"#N/A N/A"</formula>
    </cfRule>
  </conditionalFormatting>
  <conditionalFormatting sqref="G144 I144">
    <cfRule type="cellIs" dxfId="4130" priority="1368" operator="lessThanOrEqual">
      <formula>0</formula>
    </cfRule>
    <cfRule type="cellIs" dxfId="4129" priority="1369" operator="greaterThanOrEqual">
      <formula>0</formula>
    </cfRule>
  </conditionalFormatting>
  <conditionalFormatting sqref="N144:P144">
    <cfRule type="cellIs" dxfId="4128" priority="1367" operator="lessThan">
      <formula>0</formula>
    </cfRule>
  </conditionalFormatting>
  <conditionalFormatting sqref="AR144:AT144">
    <cfRule type="cellIs" dxfId="4127" priority="1366" operator="equal">
      <formula>"#N/A N/A"</formula>
    </cfRule>
  </conditionalFormatting>
  <conditionalFormatting sqref="AU144:AW144">
    <cfRule type="cellIs" dxfId="4126" priority="1365" operator="equal">
      <formula>"#N/A N/A"</formula>
    </cfRule>
  </conditionalFormatting>
  <conditionalFormatting sqref="C67">
    <cfRule type="cellIs" dxfId="4125" priority="1363" operator="equal">
      <formula>"Sell"</formula>
    </cfRule>
    <cfRule type="cellIs" dxfId="4124" priority="1364" operator="equal">
      <formula>"Buy"</formula>
    </cfRule>
  </conditionalFormatting>
  <conditionalFormatting sqref="Q67:S67">
    <cfRule type="cellIs" dxfId="4123" priority="1362" operator="lessThanOrEqual">
      <formula>0</formula>
    </cfRule>
  </conditionalFormatting>
  <conditionalFormatting sqref="AG67:AJ67">
    <cfRule type="cellIs" dxfId="4122" priority="1361" operator="equal">
      <formula>"#N/A N/A"</formula>
    </cfRule>
  </conditionalFormatting>
  <conditionalFormatting sqref="G67 I67">
    <cfRule type="cellIs" dxfId="4121" priority="1359" operator="lessThanOrEqual">
      <formula>0</formula>
    </cfRule>
    <cfRule type="cellIs" dxfId="4120" priority="1360" operator="greaterThanOrEqual">
      <formula>0</formula>
    </cfRule>
  </conditionalFormatting>
  <conditionalFormatting sqref="N67:P67">
    <cfRule type="cellIs" dxfId="4119" priority="1358" operator="lessThan">
      <formula>0</formula>
    </cfRule>
  </conditionalFormatting>
  <conditionalFormatting sqref="C310">
    <cfRule type="cellIs" dxfId="4118" priority="1352" operator="equal">
      <formula>"Sell"</formula>
    </cfRule>
    <cfRule type="cellIs" dxfId="4117" priority="1353" operator="equal">
      <formula>"Buy"</formula>
    </cfRule>
  </conditionalFormatting>
  <conditionalFormatting sqref="Q310:S310">
    <cfRule type="cellIs" dxfId="4116" priority="1351" operator="lessThanOrEqual">
      <formula>0</formula>
    </cfRule>
  </conditionalFormatting>
  <conditionalFormatting sqref="AG310:AJ310">
    <cfRule type="cellIs" dxfId="4115" priority="1350" operator="equal">
      <formula>"#N/A N/A"</formula>
    </cfRule>
  </conditionalFormatting>
  <conditionalFormatting sqref="G310 I310">
    <cfRule type="cellIs" dxfId="4114" priority="1348" operator="lessThanOrEqual">
      <formula>0</formula>
    </cfRule>
    <cfRule type="cellIs" dxfId="4113" priority="1349" operator="greaterThanOrEqual">
      <formula>0</formula>
    </cfRule>
  </conditionalFormatting>
  <conditionalFormatting sqref="N310:P310">
    <cfRule type="cellIs" dxfId="4112" priority="1347" operator="lessThan">
      <formula>0</formula>
    </cfRule>
  </conditionalFormatting>
  <conditionalFormatting sqref="C310">
    <cfRule type="cellIs" dxfId="4111" priority="1345" operator="equal">
      <formula>"Sell"</formula>
    </cfRule>
    <cfRule type="cellIs" dxfId="4110" priority="1346" operator="equal">
      <formula>"Buy"</formula>
    </cfRule>
  </conditionalFormatting>
  <conditionalFormatting sqref="AR310:AT310">
    <cfRule type="cellIs" dxfId="4109" priority="1344" operator="equal">
      <formula>"#N/A N/A"</formula>
    </cfRule>
  </conditionalFormatting>
  <conditionalFormatting sqref="AU310:AW310">
    <cfRule type="cellIs" dxfId="4108" priority="1343" operator="equal">
      <formula>"#N/A N/A"</formula>
    </cfRule>
  </conditionalFormatting>
  <conditionalFormatting sqref="C37">
    <cfRule type="cellIs" dxfId="4107" priority="1337" operator="equal">
      <formula>"Sell"</formula>
    </cfRule>
    <cfRule type="cellIs" dxfId="4106" priority="1338" operator="equal">
      <formula>"Buy"</formula>
    </cfRule>
  </conditionalFormatting>
  <conditionalFormatting sqref="Q37:S37">
    <cfRule type="cellIs" dxfId="4105" priority="1336" operator="lessThanOrEqual">
      <formula>0</formula>
    </cfRule>
  </conditionalFormatting>
  <conditionalFormatting sqref="AG37:AJ37">
    <cfRule type="cellIs" dxfId="4104" priority="1335" operator="equal">
      <formula>"#N/A N/A"</formula>
    </cfRule>
  </conditionalFormatting>
  <conditionalFormatting sqref="I37 G37">
    <cfRule type="cellIs" dxfId="4103" priority="1333" operator="lessThanOrEqual">
      <formula>0</formula>
    </cfRule>
    <cfRule type="cellIs" dxfId="4102" priority="1334" operator="greaterThanOrEqual">
      <formula>0</formula>
    </cfRule>
  </conditionalFormatting>
  <conditionalFormatting sqref="N37:P37">
    <cfRule type="cellIs" dxfId="4101" priority="1332" operator="lessThan">
      <formula>0</formula>
    </cfRule>
  </conditionalFormatting>
  <conditionalFormatting sqref="AR42:AW42">
    <cfRule type="cellIs" dxfId="4100" priority="1298" operator="equal">
      <formula>"#N/A N/A"</formula>
    </cfRule>
  </conditionalFormatting>
  <conditionalFormatting sqref="C42">
    <cfRule type="cellIs" dxfId="4099" priority="1296" operator="equal">
      <formula>"Sell"</formula>
    </cfRule>
    <cfRule type="cellIs" dxfId="4098" priority="1297" operator="equal">
      <formula>"Buy"</formula>
    </cfRule>
  </conditionalFormatting>
  <conditionalFormatting sqref="Q42:S42">
    <cfRule type="cellIs" dxfId="4097" priority="1295" operator="lessThanOrEqual">
      <formula>0</formula>
    </cfRule>
  </conditionalFormatting>
  <conditionalFormatting sqref="AG42:AJ42">
    <cfRule type="cellIs" dxfId="4096" priority="1294" operator="equal">
      <formula>"#N/A N/A"</formula>
    </cfRule>
  </conditionalFormatting>
  <conditionalFormatting sqref="I42 G42">
    <cfRule type="cellIs" dxfId="4095" priority="1292" operator="lessThanOrEqual">
      <formula>0</formula>
    </cfRule>
    <cfRule type="cellIs" dxfId="4094" priority="1293" operator="greaterThanOrEqual">
      <formula>0</formula>
    </cfRule>
  </conditionalFormatting>
  <conditionalFormatting sqref="N42:P42">
    <cfRule type="cellIs" dxfId="4093" priority="1291" operator="lessThan">
      <formula>0</formula>
    </cfRule>
  </conditionalFormatting>
  <conditionalFormatting sqref="C89">
    <cfRule type="cellIs" dxfId="4092" priority="1271" operator="equal">
      <formula>"Sell"</formula>
    </cfRule>
    <cfRule type="cellIs" dxfId="4091" priority="1272" operator="equal">
      <formula>"Buy"</formula>
    </cfRule>
  </conditionalFormatting>
  <conditionalFormatting sqref="Q89:S89">
    <cfRule type="cellIs" dxfId="4090" priority="1270" operator="lessThanOrEqual">
      <formula>0</formula>
    </cfRule>
  </conditionalFormatting>
  <conditionalFormatting sqref="AG89:AJ89">
    <cfRule type="cellIs" dxfId="4089" priority="1269" operator="equal">
      <formula>"#N/A N/A"</formula>
    </cfRule>
  </conditionalFormatting>
  <conditionalFormatting sqref="G89 I89">
    <cfRule type="cellIs" dxfId="4088" priority="1267" operator="lessThanOrEqual">
      <formula>0</formula>
    </cfRule>
    <cfRule type="cellIs" dxfId="4087" priority="1268" operator="greaterThanOrEqual">
      <formula>0</formula>
    </cfRule>
  </conditionalFormatting>
  <conditionalFormatting sqref="N89:P89">
    <cfRule type="cellIs" dxfId="4086" priority="1266" operator="lessThan">
      <formula>0</formula>
    </cfRule>
  </conditionalFormatting>
  <conditionalFormatting sqref="C72">
    <cfRule type="cellIs" dxfId="4085" priority="1262" operator="equal">
      <formula>"Sell"</formula>
    </cfRule>
    <cfRule type="cellIs" dxfId="4084" priority="1263" operator="equal">
      <formula>"Buy"</formula>
    </cfRule>
  </conditionalFormatting>
  <conditionalFormatting sqref="Q72:S72">
    <cfRule type="cellIs" dxfId="4083" priority="1261" operator="lessThanOrEqual">
      <formula>0</formula>
    </cfRule>
  </conditionalFormatting>
  <conditionalFormatting sqref="AG72:AJ72">
    <cfRule type="cellIs" dxfId="4082" priority="1260" operator="equal">
      <formula>"#N/A N/A"</formula>
    </cfRule>
  </conditionalFormatting>
  <conditionalFormatting sqref="G72 I72">
    <cfRule type="cellIs" dxfId="4081" priority="1258" operator="lessThanOrEqual">
      <formula>0</formula>
    </cfRule>
    <cfRule type="cellIs" dxfId="4080" priority="1259" operator="greaterThanOrEqual">
      <formula>0</formula>
    </cfRule>
  </conditionalFormatting>
  <conditionalFormatting sqref="N72:P72">
    <cfRule type="cellIs" dxfId="4079" priority="1257" operator="lessThan">
      <formula>0</formula>
    </cfRule>
  </conditionalFormatting>
  <conditionalFormatting sqref="C76">
    <cfRule type="cellIs" dxfId="4078" priority="1251" operator="equal">
      <formula>"Sell"</formula>
    </cfRule>
    <cfRule type="cellIs" dxfId="4077" priority="1252" operator="equal">
      <formula>"Buy"</formula>
    </cfRule>
  </conditionalFormatting>
  <conditionalFormatting sqref="Q76:S76">
    <cfRule type="cellIs" dxfId="4076" priority="1250" operator="lessThanOrEqual">
      <formula>0</formula>
    </cfRule>
  </conditionalFormatting>
  <conditionalFormatting sqref="AG76:AJ76 AR76:AW76">
    <cfRule type="cellIs" dxfId="4075" priority="1249" operator="equal">
      <formula>"#N/A N/A"</formula>
    </cfRule>
  </conditionalFormatting>
  <conditionalFormatting sqref="G76 I76">
    <cfRule type="cellIs" dxfId="4074" priority="1247" operator="lessThanOrEqual">
      <formula>0</formula>
    </cfRule>
    <cfRule type="cellIs" dxfId="4073" priority="1248" operator="greaterThanOrEqual">
      <formula>0</formula>
    </cfRule>
  </conditionalFormatting>
  <conditionalFormatting sqref="N76:P76">
    <cfRule type="cellIs" dxfId="4072" priority="1246" operator="lessThan">
      <formula>0</formula>
    </cfRule>
  </conditionalFormatting>
  <conditionalFormatting sqref="C69">
    <cfRule type="cellIs" dxfId="4071" priority="1244" operator="equal">
      <formula>"Sell"</formula>
    </cfRule>
    <cfRule type="cellIs" dxfId="4070" priority="1245" operator="equal">
      <formula>"Buy"</formula>
    </cfRule>
  </conditionalFormatting>
  <conditionalFormatting sqref="Q69:S69">
    <cfRule type="cellIs" dxfId="4069" priority="1243" operator="lessThanOrEqual">
      <formula>0</formula>
    </cfRule>
  </conditionalFormatting>
  <conditionalFormatting sqref="AG69:AJ69">
    <cfRule type="cellIs" dxfId="4068" priority="1242" operator="equal">
      <formula>"#N/A N/A"</formula>
    </cfRule>
  </conditionalFormatting>
  <conditionalFormatting sqref="G69 I69">
    <cfRule type="cellIs" dxfId="4067" priority="1240" operator="lessThanOrEqual">
      <formula>0</formula>
    </cfRule>
    <cfRule type="cellIs" dxfId="4066" priority="1241" operator="greaterThanOrEqual">
      <formula>0</formula>
    </cfRule>
  </conditionalFormatting>
  <conditionalFormatting sqref="N69:P69">
    <cfRule type="cellIs" dxfId="4065" priority="1239" operator="lessThan">
      <formula>0</formula>
    </cfRule>
  </conditionalFormatting>
  <conditionalFormatting sqref="C78">
    <cfRule type="cellIs" dxfId="4064" priority="1234" operator="equal">
      <formula>"Sell"</formula>
    </cfRule>
    <cfRule type="cellIs" dxfId="4063" priority="1235" operator="equal">
      <formula>"Buy"</formula>
    </cfRule>
  </conditionalFormatting>
  <conditionalFormatting sqref="Q78:S78">
    <cfRule type="cellIs" dxfId="4062" priority="1233" operator="lessThanOrEqual">
      <formula>0</formula>
    </cfRule>
  </conditionalFormatting>
  <conditionalFormatting sqref="AG78:AJ78">
    <cfRule type="cellIs" dxfId="4061" priority="1232" operator="equal">
      <formula>"#N/A N/A"</formula>
    </cfRule>
  </conditionalFormatting>
  <conditionalFormatting sqref="G78 I78">
    <cfRule type="cellIs" dxfId="4060" priority="1230" operator="lessThanOrEqual">
      <formula>0</formula>
    </cfRule>
    <cfRule type="cellIs" dxfId="4059" priority="1231" operator="greaterThanOrEqual">
      <formula>0</formula>
    </cfRule>
  </conditionalFormatting>
  <conditionalFormatting sqref="N78:P78">
    <cfRule type="cellIs" dxfId="4058" priority="1229" operator="lessThan">
      <formula>0</formula>
    </cfRule>
  </conditionalFormatting>
  <conditionalFormatting sqref="C213">
    <cfRule type="cellIs" dxfId="4057" priority="1225" operator="equal">
      <formula>"Sell"</formula>
    </cfRule>
    <cfRule type="cellIs" dxfId="4056" priority="1226" operator="equal">
      <formula>"Buy"</formula>
    </cfRule>
  </conditionalFormatting>
  <conditionalFormatting sqref="Q213:S213">
    <cfRule type="cellIs" dxfId="4055" priority="1224" operator="lessThanOrEqual">
      <formula>0</formula>
    </cfRule>
  </conditionalFormatting>
  <conditionalFormatting sqref="AG213:AJ213 AR213:AW213">
    <cfRule type="cellIs" dxfId="4054" priority="1223" operator="equal">
      <formula>"#N/A N/A"</formula>
    </cfRule>
  </conditionalFormatting>
  <conditionalFormatting sqref="G213 I213">
    <cfRule type="cellIs" dxfId="4053" priority="1221" operator="lessThanOrEqual">
      <formula>0</formula>
    </cfRule>
    <cfRule type="cellIs" dxfId="4052" priority="1222" operator="greaterThanOrEqual">
      <formula>0</formula>
    </cfRule>
  </conditionalFormatting>
  <conditionalFormatting sqref="N213:P213">
    <cfRule type="cellIs" dxfId="4051" priority="1220" operator="lessThan">
      <formula>0</formula>
    </cfRule>
  </conditionalFormatting>
  <conditionalFormatting sqref="AR83:AW83">
    <cfRule type="cellIs" dxfId="4050" priority="1219" operator="equal">
      <formula>"#N/A N/A"</formula>
    </cfRule>
  </conditionalFormatting>
  <conditionalFormatting sqref="AR85:AW85">
    <cfRule type="cellIs" dxfId="4049" priority="1218" operator="equal">
      <formula>"#N/A N/A"</formula>
    </cfRule>
  </conditionalFormatting>
  <conditionalFormatting sqref="AR179:AW179">
    <cfRule type="cellIs" dxfId="4048" priority="1215" operator="equal">
      <formula>"#N/A N/A"</formula>
    </cfRule>
  </conditionalFormatting>
  <conditionalFormatting sqref="AR214:AW214">
    <cfRule type="cellIs" dxfId="4047" priority="1214" operator="equal">
      <formula>"#N/A N/A"</formula>
    </cfRule>
  </conditionalFormatting>
  <conditionalFormatting sqref="AR297:AT297">
    <cfRule type="cellIs" dxfId="4046" priority="1207" operator="equal">
      <formula>"#N/A N/A"</formula>
    </cfRule>
  </conditionalFormatting>
  <conditionalFormatting sqref="AU297:AW297">
    <cfRule type="cellIs" dxfId="4045" priority="1206" operator="equal">
      <formula>"#N/A N/A"</formula>
    </cfRule>
  </conditionalFormatting>
  <conditionalFormatting sqref="AR69:AT69">
    <cfRule type="cellIs" dxfId="4044" priority="1198" operator="equal">
      <formula>"#N/A N/A"</formula>
    </cfRule>
  </conditionalFormatting>
  <conditionalFormatting sqref="AU69:AW69">
    <cfRule type="cellIs" dxfId="4043" priority="1197" operator="equal">
      <formula>"#N/A N/A"</formula>
    </cfRule>
  </conditionalFormatting>
  <conditionalFormatting sqref="C307">
    <cfRule type="cellIs" dxfId="4042" priority="1194" operator="equal">
      <formula>"Sell"</formula>
    </cfRule>
    <cfRule type="cellIs" dxfId="4041" priority="1195" operator="equal">
      <formula>"Buy"</formula>
    </cfRule>
  </conditionalFormatting>
  <conditionalFormatting sqref="Q307:S307">
    <cfRule type="cellIs" dxfId="4040" priority="1193" operator="lessThanOrEqual">
      <formula>0</formula>
    </cfRule>
  </conditionalFormatting>
  <conditionalFormatting sqref="AG307:AJ307">
    <cfRule type="cellIs" dxfId="4039" priority="1192" operator="equal">
      <formula>"#N/A N/A"</formula>
    </cfRule>
  </conditionalFormatting>
  <conditionalFormatting sqref="G307 I307">
    <cfRule type="cellIs" dxfId="4038" priority="1190" operator="lessThanOrEqual">
      <formula>0</formula>
    </cfRule>
    <cfRule type="cellIs" dxfId="4037" priority="1191" operator="greaterThanOrEqual">
      <formula>0</formula>
    </cfRule>
  </conditionalFormatting>
  <conditionalFormatting sqref="N307:P307">
    <cfRule type="cellIs" dxfId="4036" priority="1189" operator="lessThan">
      <formula>0</formula>
    </cfRule>
  </conditionalFormatting>
  <conditionalFormatting sqref="C263">
    <cfRule type="cellIs" dxfId="4035" priority="1185" operator="equal">
      <formula>"Sell"</formula>
    </cfRule>
    <cfRule type="cellIs" dxfId="4034" priority="1186" operator="equal">
      <formula>"Buy"</formula>
    </cfRule>
  </conditionalFormatting>
  <conditionalFormatting sqref="Q263:S263">
    <cfRule type="cellIs" dxfId="4033" priority="1184" operator="lessThanOrEqual">
      <formula>0</formula>
    </cfRule>
  </conditionalFormatting>
  <conditionalFormatting sqref="AG263:AJ263">
    <cfRule type="cellIs" dxfId="4032" priority="1183" operator="equal">
      <formula>"#N/A N/A"</formula>
    </cfRule>
  </conditionalFormatting>
  <conditionalFormatting sqref="I263 G263">
    <cfRule type="cellIs" dxfId="4031" priority="1181" operator="lessThanOrEqual">
      <formula>0</formula>
    </cfRule>
    <cfRule type="cellIs" dxfId="4030" priority="1182" operator="greaterThanOrEqual">
      <formula>0</formula>
    </cfRule>
  </conditionalFormatting>
  <conditionalFormatting sqref="N263:P263">
    <cfRule type="cellIs" dxfId="4029" priority="1180" operator="lessThan">
      <formula>0</formula>
    </cfRule>
  </conditionalFormatting>
  <conditionalFormatting sqref="AR263:AT263">
    <cfRule type="cellIs" dxfId="4028" priority="1179" operator="equal">
      <formula>"#N/A N/A"</formula>
    </cfRule>
  </conditionalFormatting>
  <conditionalFormatting sqref="AU263:AW263">
    <cfRule type="cellIs" dxfId="4027" priority="1178" operator="equal">
      <formula>"#N/A N/A"</formula>
    </cfRule>
  </conditionalFormatting>
  <conditionalFormatting sqref="C147">
    <cfRule type="cellIs" dxfId="4026" priority="1176" operator="equal">
      <formula>"Sell"</formula>
    </cfRule>
    <cfRule type="cellIs" dxfId="4025" priority="1177" operator="equal">
      <formula>"Buy"</formula>
    </cfRule>
  </conditionalFormatting>
  <conditionalFormatting sqref="Q147:S147">
    <cfRule type="cellIs" dxfId="4024" priority="1175" operator="lessThanOrEqual">
      <formula>0</formula>
    </cfRule>
  </conditionalFormatting>
  <conditionalFormatting sqref="AG147:AJ147">
    <cfRule type="cellIs" dxfId="4023" priority="1174" operator="equal">
      <formula>"#N/A N/A"</formula>
    </cfRule>
  </conditionalFormatting>
  <conditionalFormatting sqref="I147 G147">
    <cfRule type="cellIs" dxfId="4022" priority="1172" operator="lessThanOrEqual">
      <formula>0</formula>
    </cfRule>
    <cfRule type="cellIs" dxfId="4021" priority="1173" operator="greaterThanOrEqual">
      <formula>0</formula>
    </cfRule>
  </conditionalFormatting>
  <conditionalFormatting sqref="N147:P147">
    <cfRule type="cellIs" dxfId="4020" priority="1171" operator="lessThan">
      <formula>0</formula>
    </cfRule>
  </conditionalFormatting>
  <conditionalFormatting sqref="C56">
    <cfRule type="cellIs" dxfId="4019" priority="1167" operator="equal">
      <formula>"Sell"</formula>
    </cfRule>
    <cfRule type="cellIs" dxfId="4018" priority="1168" operator="equal">
      <formula>"Buy"</formula>
    </cfRule>
  </conditionalFormatting>
  <conditionalFormatting sqref="Q56:S56">
    <cfRule type="cellIs" dxfId="4017" priority="1166" operator="lessThanOrEqual">
      <formula>0</formula>
    </cfRule>
  </conditionalFormatting>
  <conditionalFormatting sqref="AG56:AJ56">
    <cfRule type="cellIs" dxfId="4016" priority="1165" operator="equal">
      <formula>"#N/A N/A"</formula>
    </cfRule>
  </conditionalFormatting>
  <conditionalFormatting sqref="G56 I56">
    <cfRule type="cellIs" dxfId="4015" priority="1163" operator="lessThanOrEqual">
      <formula>0</formula>
    </cfRule>
    <cfRule type="cellIs" dxfId="4014" priority="1164" operator="greaterThanOrEqual">
      <formula>0</formula>
    </cfRule>
  </conditionalFormatting>
  <conditionalFormatting sqref="N56:P56">
    <cfRule type="cellIs" dxfId="4013" priority="1162" operator="lessThan">
      <formula>0</formula>
    </cfRule>
  </conditionalFormatting>
  <conditionalFormatting sqref="C61">
    <cfRule type="cellIs" dxfId="4012" priority="1158" operator="equal">
      <formula>"Sell"</formula>
    </cfRule>
    <cfRule type="cellIs" dxfId="4011" priority="1159" operator="equal">
      <formula>"Buy"</formula>
    </cfRule>
  </conditionalFormatting>
  <conditionalFormatting sqref="Q61:S61">
    <cfRule type="cellIs" dxfId="4010" priority="1157" operator="lessThanOrEqual">
      <formula>0</formula>
    </cfRule>
  </conditionalFormatting>
  <conditionalFormatting sqref="AG61:AJ61">
    <cfRule type="cellIs" dxfId="4009" priority="1156" operator="equal">
      <formula>"#N/A N/A"</formula>
    </cfRule>
  </conditionalFormatting>
  <conditionalFormatting sqref="G61 I61">
    <cfRule type="cellIs" dxfId="4008" priority="1154" operator="lessThanOrEqual">
      <formula>0</formula>
    </cfRule>
    <cfRule type="cellIs" dxfId="4007" priority="1155" operator="greaterThanOrEqual">
      <formula>0</formula>
    </cfRule>
  </conditionalFormatting>
  <conditionalFormatting sqref="N61:P61">
    <cfRule type="cellIs" dxfId="4006" priority="1153" operator="lessThan">
      <formula>0</formula>
    </cfRule>
  </conditionalFormatting>
  <conditionalFormatting sqref="C87">
    <cfRule type="cellIs" dxfId="4005" priority="1147" operator="equal">
      <formula>"Sell"</formula>
    </cfRule>
    <cfRule type="cellIs" dxfId="4004" priority="1148" operator="equal">
      <formula>"Buy"</formula>
    </cfRule>
  </conditionalFormatting>
  <conditionalFormatting sqref="Q87:S87">
    <cfRule type="cellIs" dxfId="4003" priority="1146" operator="lessThanOrEqual">
      <formula>0</formula>
    </cfRule>
  </conditionalFormatting>
  <conditionalFormatting sqref="AG87:AJ87">
    <cfRule type="cellIs" dxfId="4002" priority="1145" operator="equal">
      <formula>"#N/A N/A"</formula>
    </cfRule>
  </conditionalFormatting>
  <conditionalFormatting sqref="G87 I87">
    <cfRule type="cellIs" dxfId="4001" priority="1143" operator="lessThanOrEqual">
      <formula>0</formula>
    </cfRule>
    <cfRule type="cellIs" dxfId="4000" priority="1144" operator="greaterThanOrEqual">
      <formula>0</formula>
    </cfRule>
  </conditionalFormatting>
  <conditionalFormatting sqref="N87:P87">
    <cfRule type="cellIs" dxfId="3999" priority="1142" operator="lessThan">
      <formula>0</formula>
    </cfRule>
  </conditionalFormatting>
  <conditionalFormatting sqref="C270">
    <cfRule type="cellIs" dxfId="3998" priority="1136" operator="equal">
      <formula>"Sell"</formula>
    </cfRule>
    <cfRule type="cellIs" dxfId="3997" priority="1137" operator="equal">
      <formula>"Buy"</formula>
    </cfRule>
  </conditionalFormatting>
  <conditionalFormatting sqref="Q270:S270">
    <cfRule type="cellIs" dxfId="3996" priority="1135" operator="lessThanOrEqual">
      <formula>0</formula>
    </cfRule>
  </conditionalFormatting>
  <conditionalFormatting sqref="AG270:AJ270">
    <cfRule type="cellIs" dxfId="3995" priority="1134" operator="equal">
      <formula>"#N/A N/A"</formula>
    </cfRule>
  </conditionalFormatting>
  <conditionalFormatting sqref="I270 G270">
    <cfRule type="cellIs" dxfId="3994" priority="1132" operator="lessThanOrEqual">
      <formula>0</formula>
    </cfRule>
    <cfRule type="cellIs" dxfId="3993" priority="1133" operator="greaterThanOrEqual">
      <formula>0</formula>
    </cfRule>
  </conditionalFormatting>
  <conditionalFormatting sqref="N270:P270">
    <cfRule type="cellIs" dxfId="3992" priority="1131" operator="lessThan">
      <formula>0</formula>
    </cfRule>
  </conditionalFormatting>
  <conditionalFormatting sqref="C173">
    <cfRule type="cellIs" dxfId="3991" priority="1120" operator="equal">
      <formula>"Sell"</formula>
    </cfRule>
    <cfRule type="cellIs" dxfId="3990" priority="1121" operator="equal">
      <formula>"Buy"</formula>
    </cfRule>
  </conditionalFormatting>
  <conditionalFormatting sqref="Q173:S173">
    <cfRule type="cellIs" dxfId="3989" priority="1119" operator="lessThanOrEqual">
      <formula>0</formula>
    </cfRule>
  </conditionalFormatting>
  <conditionalFormatting sqref="AG173:AJ173">
    <cfRule type="cellIs" dxfId="3988" priority="1118" operator="equal">
      <formula>"#N/A N/A"</formula>
    </cfRule>
  </conditionalFormatting>
  <conditionalFormatting sqref="I173 G173">
    <cfRule type="cellIs" dxfId="3987" priority="1116" operator="lessThanOrEqual">
      <formula>0</formula>
    </cfRule>
    <cfRule type="cellIs" dxfId="3986" priority="1117" operator="greaterThanOrEqual">
      <formula>0</formula>
    </cfRule>
  </conditionalFormatting>
  <conditionalFormatting sqref="N173:P173">
    <cfRule type="cellIs" dxfId="3985" priority="1115" operator="lessThan">
      <formula>0</formula>
    </cfRule>
  </conditionalFormatting>
  <conditionalFormatting sqref="C47">
    <cfRule type="cellIs" dxfId="3984" priority="1109" operator="equal">
      <formula>"Sell"</formula>
    </cfRule>
    <cfRule type="cellIs" dxfId="3983" priority="1110" operator="equal">
      <formula>"Buy"</formula>
    </cfRule>
  </conditionalFormatting>
  <conditionalFormatting sqref="Q47:S47">
    <cfRule type="cellIs" dxfId="3982" priority="1108" operator="lessThanOrEqual">
      <formula>0</formula>
    </cfRule>
  </conditionalFormatting>
  <conditionalFormatting sqref="AG47:AJ47">
    <cfRule type="cellIs" dxfId="3981" priority="1107" operator="equal">
      <formula>"#N/A N/A"</formula>
    </cfRule>
  </conditionalFormatting>
  <conditionalFormatting sqref="I47 G47">
    <cfRule type="cellIs" dxfId="3980" priority="1105" operator="lessThanOrEqual">
      <formula>0</formula>
    </cfRule>
    <cfRule type="cellIs" dxfId="3979" priority="1106" operator="greaterThanOrEqual">
      <formula>0</formula>
    </cfRule>
  </conditionalFormatting>
  <conditionalFormatting sqref="N47:P47">
    <cfRule type="cellIs" dxfId="3978" priority="1104" operator="lessThan">
      <formula>0</formula>
    </cfRule>
  </conditionalFormatting>
  <conditionalFormatting sqref="AR35:AT35">
    <cfRule type="cellIs" dxfId="3977" priority="1090" operator="equal">
      <formula>"#N/A N/A"</formula>
    </cfRule>
  </conditionalFormatting>
  <conditionalFormatting sqref="AU35:AW35">
    <cfRule type="cellIs" dxfId="3976" priority="1089" operator="equal">
      <formula>"#N/A N/A"</formula>
    </cfRule>
  </conditionalFormatting>
  <conditionalFormatting sqref="AR37:AT37">
    <cfRule type="cellIs" dxfId="3975" priority="1088" operator="equal">
      <formula>"#N/A N/A"</formula>
    </cfRule>
  </conditionalFormatting>
  <conditionalFormatting sqref="AU37:AW37">
    <cfRule type="cellIs" dxfId="3974" priority="1087" operator="equal">
      <formula>"#N/A N/A"</formula>
    </cfRule>
  </conditionalFormatting>
  <conditionalFormatting sqref="AR56:AW57">
    <cfRule type="cellIs" dxfId="3973" priority="1086" operator="equal">
      <formula>"#N/A N/A"</formula>
    </cfRule>
  </conditionalFormatting>
  <conditionalFormatting sqref="AR61:AW61">
    <cfRule type="cellIs" dxfId="3972" priority="1085" operator="equal">
      <formula>"#N/A N/A"</formula>
    </cfRule>
  </conditionalFormatting>
  <conditionalFormatting sqref="AR72:AW73">
    <cfRule type="cellIs" dxfId="3971" priority="1083" operator="equal">
      <formula>"#N/A N/A"</formula>
    </cfRule>
  </conditionalFormatting>
  <conditionalFormatting sqref="AR87:AW87">
    <cfRule type="cellIs" dxfId="3970" priority="1082" operator="equal">
      <formula>"#N/A N/A"</formula>
    </cfRule>
  </conditionalFormatting>
  <conditionalFormatting sqref="AR270:AT270">
    <cfRule type="cellIs" dxfId="3969" priority="1074" operator="equal">
      <formula>"#N/A N/A"</formula>
    </cfRule>
  </conditionalFormatting>
  <conditionalFormatting sqref="AU270:AW270">
    <cfRule type="cellIs" dxfId="3968" priority="1073" operator="equal">
      <formula>"#N/A N/A"</formula>
    </cfRule>
  </conditionalFormatting>
  <conditionalFormatting sqref="AR147:AT147">
    <cfRule type="cellIs" dxfId="3967" priority="1076" operator="equal">
      <formula>"#N/A N/A"</formula>
    </cfRule>
  </conditionalFormatting>
  <conditionalFormatting sqref="AU147:AW147">
    <cfRule type="cellIs" dxfId="3966" priority="1075" operator="equal">
      <formula>"#N/A N/A"</formula>
    </cfRule>
  </conditionalFormatting>
  <conditionalFormatting sqref="AR294:AT294">
    <cfRule type="cellIs" dxfId="3965" priority="1070" operator="equal">
      <formula>"#N/A N/A"</formula>
    </cfRule>
  </conditionalFormatting>
  <conditionalFormatting sqref="AU294:AW294">
    <cfRule type="cellIs" dxfId="3964" priority="1069" operator="equal">
      <formula>"#N/A N/A"</formula>
    </cfRule>
  </conditionalFormatting>
  <conditionalFormatting sqref="AR300:AT300">
    <cfRule type="cellIs" dxfId="3963" priority="1066" operator="equal">
      <formula>"#N/A N/A"</formula>
    </cfRule>
  </conditionalFormatting>
  <conditionalFormatting sqref="AU300:AW300">
    <cfRule type="cellIs" dxfId="3962" priority="1065" operator="equal">
      <formula>"#N/A N/A"</formula>
    </cfRule>
  </conditionalFormatting>
  <conditionalFormatting sqref="AR307:AT307">
    <cfRule type="cellIs" dxfId="3961" priority="1064" operator="equal">
      <formula>"#N/A N/A"</formula>
    </cfRule>
  </conditionalFormatting>
  <conditionalFormatting sqref="AU307:AW307">
    <cfRule type="cellIs" dxfId="3960" priority="1063" operator="equal">
      <formula>"#N/A N/A"</formula>
    </cfRule>
  </conditionalFormatting>
  <conditionalFormatting sqref="G115 I115">
    <cfRule type="cellIs" dxfId="3959" priority="1049" operator="lessThanOrEqual">
      <formula>0</formula>
    </cfRule>
    <cfRule type="cellIs" dxfId="3958" priority="1050" operator="greaterThanOrEqual">
      <formula>0</formula>
    </cfRule>
  </conditionalFormatting>
  <conditionalFormatting sqref="N115:P115">
    <cfRule type="cellIs" dxfId="3957" priority="1048" operator="lessThan">
      <formula>0</formula>
    </cfRule>
  </conditionalFormatting>
  <conditionalFormatting sqref="C116:C117 C119:C123 C127">
    <cfRule type="cellIs" dxfId="3956" priority="1046" operator="equal">
      <formula>"Sell"</formula>
    </cfRule>
    <cfRule type="cellIs" dxfId="3955" priority="1047" operator="equal">
      <formula>"Buy"</formula>
    </cfRule>
  </conditionalFormatting>
  <conditionalFormatting sqref="Q116:S117 Q119:S123 Q127:S127">
    <cfRule type="cellIs" dxfId="3954" priority="1045" operator="lessThanOrEqual">
      <formula>0</formula>
    </cfRule>
  </conditionalFormatting>
  <conditionalFormatting sqref="AG116:AJ117 AG119:AJ123 AG127:AJ127">
    <cfRule type="cellIs" dxfId="3953" priority="1044" operator="equal">
      <formula>"#N/A N/A"</formula>
    </cfRule>
  </conditionalFormatting>
  <conditionalFormatting sqref="I116:I117 G116:G117 G119:G123 I119:I123 I127 G127">
    <cfRule type="cellIs" dxfId="3952" priority="1042" operator="lessThanOrEqual">
      <formula>0</formula>
    </cfRule>
    <cfRule type="cellIs" dxfId="3951" priority="1043" operator="greaterThanOrEqual">
      <formula>0</formula>
    </cfRule>
  </conditionalFormatting>
  <conditionalFormatting sqref="N116:P117 N119:P123 N127:P127">
    <cfRule type="cellIs" dxfId="3950" priority="1041" operator="lessThan">
      <formula>0</formula>
    </cfRule>
  </conditionalFormatting>
  <conditionalFormatting sqref="C10">
    <cfRule type="cellIs" dxfId="3949" priority="1028" operator="equal">
      <formula>"Sell"</formula>
    </cfRule>
    <cfRule type="cellIs" dxfId="3948" priority="1029" operator="equal">
      <formula>"Buy"</formula>
    </cfRule>
  </conditionalFormatting>
  <conditionalFormatting sqref="Q10:S10">
    <cfRule type="cellIs" dxfId="3947" priority="1027" operator="lessThanOrEqual">
      <formula>0</formula>
    </cfRule>
  </conditionalFormatting>
  <conditionalFormatting sqref="AG10:AJ10">
    <cfRule type="cellIs" dxfId="3946" priority="1026" operator="equal">
      <formula>"#N/A N/A"</formula>
    </cfRule>
  </conditionalFormatting>
  <conditionalFormatting sqref="I10 G10">
    <cfRule type="cellIs" dxfId="3945" priority="1024" operator="lessThanOrEqual">
      <formula>0</formula>
    </cfRule>
    <cfRule type="cellIs" dxfId="3944" priority="1025" operator="greaterThanOrEqual">
      <formula>0</formula>
    </cfRule>
  </conditionalFormatting>
  <conditionalFormatting sqref="N10:P10">
    <cfRule type="cellIs" dxfId="3943" priority="1023" operator="lessThan">
      <formula>0</formula>
    </cfRule>
  </conditionalFormatting>
  <conditionalFormatting sqref="C13">
    <cfRule type="cellIs" dxfId="3942" priority="1019" operator="equal">
      <formula>"Sell"</formula>
    </cfRule>
    <cfRule type="cellIs" dxfId="3941" priority="1020" operator="equal">
      <formula>"Buy"</formula>
    </cfRule>
  </conditionalFormatting>
  <conditionalFormatting sqref="Q13:S13">
    <cfRule type="cellIs" dxfId="3940" priority="1018" operator="lessThanOrEqual">
      <formula>0</formula>
    </cfRule>
  </conditionalFormatting>
  <conditionalFormatting sqref="AG13:AJ13">
    <cfRule type="cellIs" dxfId="3939" priority="1017" operator="equal">
      <formula>"#N/A N/A"</formula>
    </cfRule>
  </conditionalFormatting>
  <conditionalFormatting sqref="I13 G13">
    <cfRule type="cellIs" dxfId="3938" priority="1015" operator="lessThanOrEqual">
      <formula>0</formula>
    </cfRule>
    <cfRule type="cellIs" dxfId="3937" priority="1016" operator="greaterThanOrEqual">
      <formula>0</formula>
    </cfRule>
  </conditionalFormatting>
  <conditionalFormatting sqref="N13:P13">
    <cfRule type="cellIs" dxfId="3936" priority="1014" operator="lessThan">
      <formula>0</formula>
    </cfRule>
  </conditionalFormatting>
  <conditionalFormatting sqref="AG29:AJ29">
    <cfRule type="cellIs" dxfId="3935" priority="1008" operator="equal">
      <formula>"#N/A N/A"</formula>
    </cfRule>
  </conditionalFormatting>
  <conditionalFormatting sqref="C29">
    <cfRule type="cellIs" dxfId="3934" priority="1010" operator="equal">
      <formula>"Sell"</formula>
    </cfRule>
    <cfRule type="cellIs" dxfId="3933" priority="1011" operator="equal">
      <formula>"Buy"</formula>
    </cfRule>
  </conditionalFormatting>
  <conditionalFormatting sqref="Q29:S29">
    <cfRule type="cellIs" dxfId="3932" priority="1009" operator="lessThanOrEqual">
      <formula>0</formula>
    </cfRule>
  </conditionalFormatting>
  <conditionalFormatting sqref="G29 I29">
    <cfRule type="cellIs" dxfId="3931" priority="1006" operator="lessThanOrEqual">
      <formula>0</formula>
    </cfRule>
    <cfRule type="cellIs" dxfId="3930" priority="1007" operator="greaterThanOrEqual">
      <formula>0</formula>
    </cfRule>
  </conditionalFormatting>
  <conditionalFormatting sqref="N29:P29">
    <cfRule type="cellIs" dxfId="3929" priority="1005" operator="lessThan">
      <formula>0</formula>
    </cfRule>
  </conditionalFormatting>
  <conditionalFormatting sqref="C51">
    <cfRule type="cellIs" dxfId="3928" priority="985" operator="equal">
      <formula>"Sell"</formula>
    </cfRule>
    <cfRule type="cellIs" dxfId="3927" priority="986" operator="equal">
      <formula>"Buy"</formula>
    </cfRule>
  </conditionalFormatting>
  <conditionalFormatting sqref="Q51:S51">
    <cfRule type="cellIs" dxfId="3926" priority="984" operator="lessThanOrEqual">
      <formula>0</formula>
    </cfRule>
  </conditionalFormatting>
  <conditionalFormatting sqref="AG51:AJ51">
    <cfRule type="cellIs" dxfId="3925" priority="983" operator="equal">
      <formula>"#N/A N/A"</formula>
    </cfRule>
  </conditionalFormatting>
  <conditionalFormatting sqref="G51 I51">
    <cfRule type="cellIs" dxfId="3924" priority="981" operator="lessThanOrEqual">
      <formula>0</formula>
    </cfRule>
    <cfRule type="cellIs" dxfId="3923" priority="982" operator="greaterThanOrEqual">
      <formula>0</formula>
    </cfRule>
  </conditionalFormatting>
  <conditionalFormatting sqref="N51:P51">
    <cfRule type="cellIs" dxfId="3922" priority="980" operator="lessThan">
      <formula>0</formula>
    </cfRule>
  </conditionalFormatting>
  <conditionalFormatting sqref="C54">
    <cfRule type="cellIs" dxfId="3921" priority="978" operator="equal">
      <formula>"Sell"</formula>
    </cfRule>
    <cfRule type="cellIs" dxfId="3920" priority="979" operator="equal">
      <formula>"Buy"</formula>
    </cfRule>
  </conditionalFormatting>
  <conditionalFormatting sqref="Q54:S54">
    <cfRule type="cellIs" dxfId="3919" priority="977" operator="lessThanOrEqual">
      <formula>0</formula>
    </cfRule>
  </conditionalFormatting>
  <conditionalFormatting sqref="AG54:AJ54">
    <cfRule type="cellIs" dxfId="3918" priority="976" operator="equal">
      <formula>"#N/A N/A"</formula>
    </cfRule>
  </conditionalFormatting>
  <conditionalFormatting sqref="I54 G54">
    <cfRule type="cellIs" dxfId="3917" priority="974" operator="lessThanOrEqual">
      <formula>0</formula>
    </cfRule>
    <cfRule type="cellIs" dxfId="3916" priority="975" operator="greaterThanOrEqual">
      <formula>0</formula>
    </cfRule>
  </conditionalFormatting>
  <conditionalFormatting sqref="N54:P54">
    <cfRule type="cellIs" dxfId="3915" priority="973" operator="lessThan">
      <formula>0</formula>
    </cfRule>
  </conditionalFormatting>
  <conditionalFormatting sqref="AR51:AW51">
    <cfRule type="cellIs" dxfId="3914" priority="968" operator="equal">
      <formula>"#N/A N/A"</formula>
    </cfRule>
  </conditionalFormatting>
  <conditionalFormatting sqref="AR116:AW117 AR120:AW123 AR127:AW127">
    <cfRule type="cellIs" dxfId="3913" priority="966" operator="equal">
      <formula>"#N/A N/A"</formula>
    </cfRule>
  </conditionalFormatting>
  <conditionalFormatting sqref="C52">
    <cfRule type="cellIs" dxfId="3912" priority="964" operator="equal">
      <formula>"Sell"</formula>
    </cfRule>
    <cfRule type="cellIs" dxfId="3911" priority="965" operator="equal">
      <formula>"Buy"</formula>
    </cfRule>
  </conditionalFormatting>
  <conditionalFormatting sqref="Q52:S52">
    <cfRule type="cellIs" dxfId="3910" priority="963" operator="lessThanOrEqual">
      <formula>0</formula>
    </cfRule>
  </conditionalFormatting>
  <conditionalFormatting sqref="AG52:AJ52">
    <cfRule type="cellIs" dxfId="3909" priority="962" operator="equal">
      <formula>"#N/A N/A"</formula>
    </cfRule>
  </conditionalFormatting>
  <conditionalFormatting sqref="G52 I52">
    <cfRule type="cellIs" dxfId="3908" priority="960" operator="lessThanOrEqual">
      <formula>0</formula>
    </cfRule>
    <cfRule type="cellIs" dxfId="3907" priority="961" operator="greaterThanOrEqual">
      <formula>0</formula>
    </cfRule>
  </conditionalFormatting>
  <conditionalFormatting sqref="N52:P52">
    <cfRule type="cellIs" dxfId="3906" priority="959" operator="lessThan">
      <formula>0</formula>
    </cfRule>
  </conditionalFormatting>
  <conditionalFormatting sqref="C118">
    <cfRule type="cellIs" dxfId="3905" priority="954" operator="equal">
      <formula>"Sell"</formula>
    </cfRule>
    <cfRule type="cellIs" dxfId="3904" priority="955" operator="equal">
      <formula>"Buy"</formula>
    </cfRule>
  </conditionalFormatting>
  <conditionalFormatting sqref="Q118:S118">
    <cfRule type="cellIs" dxfId="3903" priority="953" operator="lessThanOrEqual">
      <formula>0</formula>
    </cfRule>
  </conditionalFormatting>
  <conditionalFormatting sqref="AG118:AJ118">
    <cfRule type="cellIs" dxfId="3902" priority="952" operator="equal">
      <formula>"#N/A N/A"</formula>
    </cfRule>
  </conditionalFormatting>
  <conditionalFormatting sqref="I118 G118">
    <cfRule type="cellIs" dxfId="3901" priority="950" operator="lessThanOrEqual">
      <formula>0</formula>
    </cfRule>
    <cfRule type="cellIs" dxfId="3900" priority="951" operator="greaterThanOrEqual">
      <formula>0</formula>
    </cfRule>
  </conditionalFormatting>
  <conditionalFormatting sqref="N118:P118">
    <cfRule type="cellIs" dxfId="3899" priority="949" operator="lessThan">
      <formula>0</formula>
    </cfRule>
  </conditionalFormatting>
  <conditionalFormatting sqref="C289">
    <cfRule type="cellIs" dxfId="3898" priority="943" operator="equal">
      <formula>"Sell"</formula>
    </cfRule>
    <cfRule type="cellIs" dxfId="3897" priority="944" operator="equal">
      <formula>"Buy"</formula>
    </cfRule>
  </conditionalFormatting>
  <conditionalFormatting sqref="Q289:S289">
    <cfRule type="cellIs" dxfId="3896" priority="942" operator="lessThanOrEqual">
      <formula>0</formula>
    </cfRule>
  </conditionalFormatting>
  <conditionalFormatting sqref="AG289:AJ289">
    <cfRule type="cellIs" dxfId="3895" priority="941" operator="equal">
      <formula>"#N/A N/A"</formula>
    </cfRule>
  </conditionalFormatting>
  <conditionalFormatting sqref="G289 I289">
    <cfRule type="cellIs" dxfId="3894" priority="939" operator="lessThanOrEqual">
      <formula>0</formula>
    </cfRule>
    <cfRule type="cellIs" dxfId="3893" priority="940" operator="greaterThanOrEqual">
      <formula>0</formula>
    </cfRule>
  </conditionalFormatting>
  <conditionalFormatting sqref="N289:P289">
    <cfRule type="cellIs" dxfId="3892" priority="938" operator="lessThan">
      <formula>0</formula>
    </cfRule>
  </conditionalFormatting>
  <conditionalFormatting sqref="C289">
    <cfRule type="cellIs" dxfId="3891" priority="936" operator="equal">
      <formula>"Sell"</formula>
    </cfRule>
    <cfRule type="cellIs" dxfId="3890" priority="937" operator="equal">
      <formula>"Buy"</formula>
    </cfRule>
  </conditionalFormatting>
  <conditionalFormatting sqref="AR10:AT10">
    <cfRule type="cellIs" dxfId="3889" priority="933" operator="equal">
      <formula>"#N/A N/A"</formula>
    </cfRule>
  </conditionalFormatting>
  <conditionalFormatting sqref="AU10:AW10">
    <cfRule type="cellIs" dxfId="3888" priority="932" operator="equal">
      <formula>"#N/A N/A"</formula>
    </cfRule>
  </conditionalFormatting>
  <conditionalFormatting sqref="AR13:AT13">
    <cfRule type="cellIs" dxfId="3887" priority="931" operator="equal">
      <formula>"#N/A N/A"</formula>
    </cfRule>
  </conditionalFormatting>
  <conditionalFormatting sqref="AU13:AW13">
    <cfRule type="cellIs" dxfId="3886" priority="930" operator="equal">
      <formula>"#N/A N/A"</formula>
    </cfRule>
  </conditionalFormatting>
  <conditionalFormatting sqref="AR29:AT29">
    <cfRule type="cellIs" dxfId="3885" priority="929" operator="equal">
      <formula>"#N/A N/A"</formula>
    </cfRule>
  </conditionalFormatting>
  <conditionalFormatting sqref="AU29:AW29">
    <cfRule type="cellIs" dxfId="3884" priority="928" operator="equal">
      <formula>"#N/A N/A"</formula>
    </cfRule>
  </conditionalFormatting>
  <conditionalFormatting sqref="G191 I191">
    <cfRule type="cellIs" dxfId="3883" priority="926" operator="lessThanOrEqual">
      <formula>0</formula>
    </cfRule>
    <cfRule type="cellIs" dxfId="3882" priority="927" operator="greaterThanOrEqual">
      <formula>0</formula>
    </cfRule>
  </conditionalFormatting>
  <conditionalFormatting sqref="N191:P191">
    <cfRule type="cellIs" dxfId="3881" priority="925" operator="lessThan">
      <formula>0</formula>
    </cfRule>
  </conditionalFormatting>
  <conditionalFormatting sqref="C50">
    <cfRule type="cellIs" dxfId="3880" priority="914" operator="equal">
      <formula>"Sell"</formula>
    </cfRule>
    <cfRule type="cellIs" dxfId="3879" priority="915" operator="equal">
      <formula>"Buy"</formula>
    </cfRule>
  </conditionalFormatting>
  <conditionalFormatting sqref="Q50:S50">
    <cfRule type="cellIs" dxfId="3878" priority="913" operator="lessThanOrEqual">
      <formula>0</formula>
    </cfRule>
  </conditionalFormatting>
  <conditionalFormatting sqref="AG50:AJ50">
    <cfRule type="cellIs" dxfId="3877" priority="912" operator="equal">
      <formula>"#N/A N/A"</formula>
    </cfRule>
  </conditionalFormatting>
  <conditionalFormatting sqref="G50 I50">
    <cfRule type="cellIs" dxfId="3876" priority="910" operator="lessThanOrEqual">
      <formula>0</formula>
    </cfRule>
    <cfRule type="cellIs" dxfId="3875" priority="911" operator="greaterThanOrEqual">
      <formula>0</formula>
    </cfRule>
  </conditionalFormatting>
  <conditionalFormatting sqref="N50:P50">
    <cfRule type="cellIs" dxfId="3874" priority="909" operator="lessThan">
      <formula>0</formula>
    </cfRule>
  </conditionalFormatting>
  <conditionalFormatting sqref="AR54:AW54">
    <cfRule type="cellIs" dxfId="3873" priority="905" operator="equal">
      <formula>"#N/A N/A"</formula>
    </cfRule>
  </conditionalFormatting>
  <conditionalFormatting sqref="AR50:AW50">
    <cfRule type="cellIs" dxfId="3872" priority="904" operator="equal">
      <formula>"#N/A N/A"</formula>
    </cfRule>
  </conditionalFormatting>
  <conditionalFormatting sqref="AR52:AW52">
    <cfRule type="cellIs" dxfId="3871" priority="903" operator="equal">
      <formula>"#N/A N/A"</formula>
    </cfRule>
  </conditionalFormatting>
  <conditionalFormatting sqref="AR119:AW119">
    <cfRule type="cellIs" dxfId="3870" priority="902" operator="equal">
      <formula>"#N/A N/A"</formula>
    </cfRule>
  </conditionalFormatting>
  <conditionalFormatting sqref="AR289:AW289">
    <cfRule type="cellIs" dxfId="3869" priority="896" operator="equal">
      <formula>"#N/A N/A"</formula>
    </cfRule>
  </conditionalFormatting>
  <conditionalFormatting sqref="C250">
    <cfRule type="cellIs" dxfId="3868" priority="884" operator="equal">
      <formula>"Sell"</formula>
    </cfRule>
    <cfRule type="cellIs" dxfId="3867" priority="885" operator="equal">
      <formula>"Buy"</formula>
    </cfRule>
  </conditionalFormatting>
  <conditionalFormatting sqref="Q250:S250">
    <cfRule type="cellIs" dxfId="3866" priority="883" operator="lessThanOrEqual">
      <formula>0</formula>
    </cfRule>
  </conditionalFormatting>
  <conditionalFormatting sqref="AG250:AJ250">
    <cfRule type="cellIs" dxfId="3865" priority="882" operator="equal">
      <formula>"#N/A N/A"</formula>
    </cfRule>
  </conditionalFormatting>
  <conditionalFormatting sqref="G250 I250">
    <cfRule type="cellIs" dxfId="3864" priority="880" operator="lessThanOrEqual">
      <formula>0</formula>
    </cfRule>
    <cfRule type="cellIs" dxfId="3863" priority="881" operator="greaterThanOrEqual">
      <formula>0</formula>
    </cfRule>
  </conditionalFormatting>
  <conditionalFormatting sqref="N250:P250">
    <cfRule type="cellIs" dxfId="3862" priority="879" operator="lessThan">
      <formula>0</formula>
    </cfRule>
  </conditionalFormatting>
  <conditionalFormatting sqref="AR248:AT248 AR250:AT250">
    <cfRule type="cellIs" dxfId="3861" priority="876" operator="equal">
      <formula>"#N/A N/A"</formula>
    </cfRule>
  </conditionalFormatting>
  <conditionalFormatting sqref="AU248:AW248 AU250:AW250">
    <cfRule type="cellIs" dxfId="3860" priority="875" operator="equal">
      <formula>"#N/A N/A"</formula>
    </cfRule>
  </conditionalFormatting>
  <conditionalFormatting sqref="C165">
    <cfRule type="cellIs" dxfId="3859" priority="873" operator="equal">
      <formula>"Sell"</formula>
    </cfRule>
    <cfRule type="cellIs" dxfId="3858" priority="874" operator="equal">
      <formula>"Buy"</formula>
    </cfRule>
  </conditionalFormatting>
  <conditionalFormatting sqref="Q165:S165">
    <cfRule type="cellIs" dxfId="3857" priority="872" operator="lessThanOrEqual">
      <formula>0</formula>
    </cfRule>
  </conditionalFormatting>
  <conditionalFormatting sqref="AG165:AJ165 AR165:AW165">
    <cfRule type="cellIs" dxfId="3856" priority="871" operator="equal">
      <formula>"#N/A N/A"</formula>
    </cfRule>
  </conditionalFormatting>
  <conditionalFormatting sqref="G165 I165">
    <cfRule type="cellIs" dxfId="3855" priority="869" operator="lessThanOrEqual">
      <formula>0</formula>
    </cfRule>
    <cfRule type="cellIs" dxfId="3854" priority="870" operator="greaterThanOrEqual">
      <formula>0</formula>
    </cfRule>
  </conditionalFormatting>
  <conditionalFormatting sqref="N165:P165">
    <cfRule type="cellIs" dxfId="3853" priority="868" operator="lessThan">
      <formula>0</formula>
    </cfRule>
  </conditionalFormatting>
  <conditionalFormatting sqref="C172">
    <cfRule type="cellIs" dxfId="3852" priority="864" operator="equal">
      <formula>"Sell"</formula>
    </cfRule>
    <cfRule type="cellIs" dxfId="3851" priority="865" operator="equal">
      <formula>"Buy"</formula>
    </cfRule>
  </conditionalFormatting>
  <conditionalFormatting sqref="Q172:S172">
    <cfRule type="cellIs" dxfId="3850" priority="863" operator="lessThanOrEqual">
      <formula>0</formula>
    </cfRule>
  </conditionalFormatting>
  <conditionalFormatting sqref="AG172:AJ172">
    <cfRule type="cellIs" dxfId="3849" priority="862" operator="equal">
      <formula>"#N/A N/A"</formula>
    </cfRule>
  </conditionalFormatting>
  <conditionalFormatting sqref="G172 I172">
    <cfRule type="cellIs" dxfId="3848" priority="860" operator="lessThanOrEqual">
      <formula>0</formula>
    </cfRule>
    <cfRule type="cellIs" dxfId="3847" priority="861" operator="greaterThanOrEqual">
      <formula>0</formula>
    </cfRule>
  </conditionalFormatting>
  <conditionalFormatting sqref="N172:P172">
    <cfRule type="cellIs" dxfId="3846" priority="859" operator="lessThan">
      <formula>0</formula>
    </cfRule>
  </conditionalFormatting>
  <conditionalFormatting sqref="C136">
    <cfRule type="cellIs" dxfId="3845" priority="855" operator="equal">
      <formula>"Sell"</formula>
    </cfRule>
    <cfRule type="cellIs" dxfId="3844" priority="856" operator="equal">
      <formula>"Buy"</formula>
    </cfRule>
  </conditionalFormatting>
  <conditionalFormatting sqref="Q136:S136">
    <cfRule type="cellIs" dxfId="3843" priority="854" operator="lessThanOrEqual">
      <formula>0</formula>
    </cfRule>
  </conditionalFormatting>
  <conditionalFormatting sqref="AG136:AJ136">
    <cfRule type="cellIs" dxfId="3842" priority="853" operator="equal">
      <formula>"#N/A N/A"</formula>
    </cfRule>
  </conditionalFormatting>
  <conditionalFormatting sqref="G136 I136">
    <cfRule type="cellIs" dxfId="3841" priority="851" operator="lessThanOrEqual">
      <formula>0</formula>
    </cfRule>
    <cfRule type="cellIs" dxfId="3840" priority="852" operator="greaterThanOrEqual">
      <formula>0</formula>
    </cfRule>
  </conditionalFormatting>
  <conditionalFormatting sqref="N136:P136">
    <cfRule type="cellIs" dxfId="3839" priority="850" operator="lessThan">
      <formula>0</formula>
    </cfRule>
  </conditionalFormatting>
  <conditionalFormatting sqref="C188">
    <cfRule type="cellIs" dxfId="3838" priority="846" operator="equal">
      <formula>"Sell"</formula>
    </cfRule>
    <cfRule type="cellIs" dxfId="3837" priority="847" operator="equal">
      <formula>"Buy"</formula>
    </cfRule>
  </conditionalFormatting>
  <conditionalFormatting sqref="Q188:S188">
    <cfRule type="cellIs" dxfId="3836" priority="845" operator="lessThanOrEqual">
      <formula>0</formula>
    </cfRule>
  </conditionalFormatting>
  <conditionalFormatting sqref="AG188:AJ188">
    <cfRule type="cellIs" dxfId="3835" priority="844" operator="equal">
      <formula>"#N/A N/A"</formula>
    </cfRule>
  </conditionalFormatting>
  <conditionalFormatting sqref="I188 G188">
    <cfRule type="cellIs" dxfId="3834" priority="842" operator="lessThanOrEqual">
      <formula>0</formula>
    </cfRule>
    <cfRule type="cellIs" dxfId="3833" priority="843" operator="greaterThanOrEqual">
      <formula>0</formula>
    </cfRule>
  </conditionalFormatting>
  <conditionalFormatting sqref="N188:P188">
    <cfRule type="cellIs" dxfId="3832" priority="841" operator="lessThan">
      <formula>0</formula>
    </cfRule>
  </conditionalFormatting>
  <conditionalFormatting sqref="AR188:AT188">
    <cfRule type="cellIs" dxfId="3831" priority="838" operator="equal">
      <formula>"#N/A N/A"</formula>
    </cfRule>
  </conditionalFormatting>
  <conditionalFormatting sqref="AU188:AW188">
    <cfRule type="cellIs" dxfId="3830" priority="837" operator="equal">
      <formula>"#N/A N/A"</formula>
    </cfRule>
  </conditionalFormatting>
  <conditionalFormatting sqref="C232 C238">
    <cfRule type="cellIs" dxfId="3829" priority="835" operator="equal">
      <formula>"Sell"</formula>
    </cfRule>
    <cfRule type="cellIs" dxfId="3828" priority="836" operator="equal">
      <formula>"Buy"</formula>
    </cfRule>
  </conditionalFormatting>
  <conditionalFormatting sqref="Q232:S232 Q238:S238">
    <cfRule type="cellIs" dxfId="3827" priority="834" operator="lessThanOrEqual">
      <formula>0</formula>
    </cfRule>
  </conditionalFormatting>
  <conditionalFormatting sqref="AG232:AJ232 AG238:AJ238">
    <cfRule type="cellIs" dxfId="3826" priority="833" operator="equal">
      <formula>"#N/A N/A"</formula>
    </cfRule>
  </conditionalFormatting>
  <conditionalFormatting sqref="I231:I232 G231:G232 G238 I238">
    <cfRule type="cellIs" dxfId="3825" priority="831" operator="lessThanOrEqual">
      <formula>0</formula>
    </cfRule>
    <cfRule type="cellIs" dxfId="3824" priority="832" operator="greaterThanOrEqual">
      <formula>0</formula>
    </cfRule>
  </conditionalFormatting>
  <conditionalFormatting sqref="N231:P232 N238:P238">
    <cfRule type="cellIs" dxfId="3823" priority="830" operator="lessThan">
      <formula>0</formula>
    </cfRule>
  </conditionalFormatting>
  <conditionalFormatting sqref="AG240:AJ240 AG243:AJ243">
    <cfRule type="cellIs" dxfId="3822" priority="824" operator="equal">
      <formula>"#N/A N/A"</formula>
    </cfRule>
  </conditionalFormatting>
  <conditionalFormatting sqref="C240 C243">
    <cfRule type="cellIs" dxfId="3821" priority="826" operator="equal">
      <formula>"Sell"</formula>
    </cfRule>
    <cfRule type="cellIs" dxfId="3820" priority="827" operator="equal">
      <formula>"Buy"</formula>
    </cfRule>
  </conditionalFormatting>
  <conditionalFormatting sqref="Q240:S240 Q243:S243">
    <cfRule type="cellIs" dxfId="3819" priority="825" operator="lessThanOrEqual">
      <formula>0</formula>
    </cfRule>
  </conditionalFormatting>
  <conditionalFormatting sqref="G240 I240 I243 G243">
    <cfRule type="cellIs" dxfId="3818" priority="822" operator="lessThanOrEqual">
      <formula>0</formula>
    </cfRule>
    <cfRule type="cellIs" dxfId="3817" priority="823" operator="greaterThanOrEqual">
      <formula>0</formula>
    </cfRule>
  </conditionalFormatting>
  <conditionalFormatting sqref="N240:P240 N243:P243">
    <cfRule type="cellIs" dxfId="3816" priority="821" operator="lessThan">
      <formula>0</formula>
    </cfRule>
  </conditionalFormatting>
  <conditionalFormatting sqref="AR238:AT238">
    <cfRule type="cellIs" dxfId="3815" priority="818" operator="equal">
      <formula>"#N/A N/A"</formula>
    </cfRule>
  </conditionalFormatting>
  <conditionalFormatting sqref="AU238:AW238">
    <cfRule type="cellIs" dxfId="3814" priority="817" operator="equal">
      <formula>"#N/A N/A"</formula>
    </cfRule>
  </conditionalFormatting>
  <conditionalFormatting sqref="AR136:AW136">
    <cfRule type="cellIs" dxfId="3813" priority="812" operator="equal">
      <formula>"#N/A N/A"</formula>
    </cfRule>
  </conditionalFormatting>
  <conditionalFormatting sqref="AR166:AW166">
    <cfRule type="cellIs" dxfId="3812" priority="811" operator="equal">
      <formula>"#N/A N/A"</formula>
    </cfRule>
  </conditionalFormatting>
  <conditionalFormatting sqref="AR172:AW172">
    <cfRule type="cellIs" dxfId="3811" priority="810" operator="equal">
      <formula>"#N/A N/A"</formula>
    </cfRule>
  </conditionalFormatting>
  <conditionalFormatting sqref="AG30:AJ30">
    <cfRule type="cellIs" dxfId="3810" priority="806" operator="equal">
      <formula>"#N/A N/A"</formula>
    </cfRule>
  </conditionalFormatting>
  <conditionalFormatting sqref="C30">
    <cfRule type="cellIs" dxfId="3809" priority="808" operator="equal">
      <formula>"Sell"</formula>
    </cfRule>
    <cfRule type="cellIs" dxfId="3808" priority="809" operator="equal">
      <formula>"Buy"</formula>
    </cfRule>
  </conditionalFormatting>
  <conditionalFormatting sqref="Q30:S30">
    <cfRule type="cellIs" dxfId="3807" priority="807" operator="lessThanOrEqual">
      <formula>0</formula>
    </cfRule>
  </conditionalFormatting>
  <conditionalFormatting sqref="G30 I30">
    <cfRule type="cellIs" dxfId="3806" priority="804" operator="lessThanOrEqual">
      <formula>0</formula>
    </cfRule>
    <cfRule type="cellIs" dxfId="3805" priority="805" operator="greaterThanOrEqual">
      <formula>0</formula>
    </cfRule>
  </conditionalFormatting>
  <conditionalFormatting sqref="N30:P30">
    <cfRule type="cellIs" dxfId="3804" priority="803" operator="lessThan">
      <formula>0</formula>
    </cfRule>
  </conditionalFormatting>
  <conditionalFormatting sqref="C185">
    <cfRule type="cellIs" dxfId="3803" priority="788" operator="equal">
      <formula>"Sell"</formula>
    </cfRule>
    <cfRule type="cellIs" dxfId="3802" priority="789" operator="equal">
      <formula>"Buy"</formula>
    </cfRule>
  </conditionalFormatting>
  <conditionalFormatting sqref="Q185:S185">
    <cfRule type="cellIs" dxfId="3801" priority="787" operator="lessThanOrEqual">
      <formula>0</formula>
    </cfRule>
  </conditionalFormatting>
  <conditionalFormatting sqref="AG185:AJ185 AR185:AW185">
    <cfRule type="cellIs" dxfId="3800" priority="786" operator="equal">
      <formula>"#N/A N/A"</formula>
    </cfRule>
  </conditionalFormatting>
  <conditionalFormatting sqref="G185 I185">
    <cfRule type="cellIs" dxfId="3799" priority="784" operator="lessThanOrEqual">
      <formula>0</formula>
    </cfRule>
    <cfRule type="cellIs" dxfId="3798" priority="785" operator="greaterThanOrEqual">
      <formula>0</formula>
    </cfRule>
  </conditionalFormatting>
  <conditionalFormatting sqref="N185:P185">
    <cfRule type="cellIs" dxfId="3797" priority="783" operator="lessThan">
      <formula>0</formula>
    </cfRule>
  </conditionalFormatting>
  <conditionalFormatting sqref="C88">
    <cfRule type="cellIs" dxfId="3796" priority="781" operator="equal">
      <formula>"Sell"</formula>
    </cfRule>
    <cfRule type="cellIs" dxfId="3795" priority="782" operator="equal">
      <formula>"Buy"</formula>
    </cfRule>
  </conditionalFormatting>
  <conditionalFormatting sqref="Q88:S88">
    <cfRule type="cellIs" dxfId="3794" priority="780" operator="lessThanOrEqual">
      <formula>0</formula>
    </cfRule>
  </conditionalFormatting>
  <conditionalFormatting sqref="AG88:AJ88">
    <cfRule type="cellIs" dxfId="3793" priority="779" operator="equal">
      <formula>"#N/A N/A"</formula>
    </cfRule>
  </conditionalFormatting>
  <conditionalFormatting sqref="G88 I88">
    <cfRule type="cellIs" dxfId="3792" priority="777" operator="lessThanOrEqual">
      <formula>0</formula>
    </cfRule>
    <cfRule type="cellIs" dxfId="3791" priority="778" operator="greaterThanOrEqual">
      <formula>0</formula>
    </cfRule>
  </conditionalFormatting>
  <conditionalFormatting sqref="N88:P88">
    <cfRule type="cellIs" dxfId="3790" priority="776" operator="lessThan">
      <formula>0</formula>
    </cfRule>
  </conditionalFormatting>
  <conditionalFormatting sqref="AR88:AW88">
    <cfRule type="cellIs" dxfId="3789" priority="775" operator="equal">
      <formula>"#N/A N/A"</formula>
    </cfRule>
  </conditionalFormatting>
  <conditionalFormatting sqref="AR89:AT89">
    <cfRule type="cellIs" dxfId="3788" priority="774" operator="equal">
      <formula>"#N/A N/A"</formula>
    </cfRule>
  </conditionalFormatting>
  <conditionalFormatting sqref="AU89:AW89">
    <cfRule type="cellIs" dxfId="3787" priority="773" operator="equal">
      <formula>"#N/A N/A"</formula>
    </cfRule>
  </conditionalFormatting>
  <conditionalFormatting sqref="AR173:AW173">
    <cfRule type="cellIs" dxfId="3786" priority="772" operator="equal">
      <formula>"#N/A N/A"</formula>
    </cfRule>
  </conditionalFormatting>
  <conditionalFormatting sqref="C254">
    <cfRule type="cellIs" dxfId="3785" priority="769" operator="equal">
      <formula>"Sell"</formula>
    </cfRule>
    <cfRule type="cellIs" dxfId="3784" priority="770" operator="equal">
      <formula>"Buy"</formula>
    </cfRule>
  </conditionalFormatting>
  <conditionalFormatting sqref="Q254:S254">
    <cfRule type="cellIs" dxfId="3783" priority="768" operator="lessThanOrEqual">
      <formula>0</formula>
    </cfRule>
  </conditionalFormatting>
  <conditionalFormatting sqref="AG254:AJ254">
    <cfRule type="cellIs" dxfId="3782" priority="767" operator="equal">
      <formula>"#N/A N/A"</formula>
    </cfRule>
  </conditionalFormatting>
  <conditionalFormatting sqref="G254 I254">
    <cfRule type="cellIs" dxfId="3781" priority="765" operator="lessThanOrEqual">
      <formula>0</formula>
    </cfRule>
    <cfRule type="cellIs" dxfId="3780" priority="766" operator="greaterThanOrEqual">
      <formula>0</formula>
    </cfRule>
  </conditionalFormatting>
  <conditionalFormatting sqref="N254:P254">
    <cfRule type="cellIs" dxfId="3779" priority="764" operator="lessThan">
      <formula>0</formula>
    </cfRule>
  </conditionalFormatting>
  <conditionalFormatting sqref="C257">
    <cfRule type="cellIs" dxfId="3778" priority="758" operator="equal">
      <formula>"Sell"</formula>
    </cfRule>
    <cfRule type="cellIs" dxfId="3777" priority="759" operator="equal">
      <formula>"Buy"</formula>
    </cfRule>
  </conditionalFormatting>
  <conditionalFormatting sqref="Q257:S257">
    <cfRule type="cellIs" dxfId="3776" priority="757" operator="lessThanOrEqual">
      <formula>0</formula>
    </cfRule>
  </conditionalFormatting>
  <conditionalFormatting sqref="AG257:AJ257">
    <cfRule type="cellIs" dxfId="3775" priority="756" operator="equal">
      <formula>"#N/A N/A"</formula>
    </cfRule>
  </conditionalFormatting>
  <conditionalFormatting sqref="G257 I257">
    <cfRule type="cellIs" dxfId="3774" priority="754" operator="lessThanOrEqual">
      <formula>0</formula>
    </cfRule>
    <cfRule type="cellIs" dxfId="3773" priority="755" operator="greaterThanOrEqual">
      <formula>0</formula>
    </cfRule>
  </conditionalFormatting>
  <conditionalFormatting sqref="N257:P257">
    <cfRule type="cellIs" dxfId="3772" priority="753" operator="lessThan">
      <formula>0</formula>
    </cfRule>
  </conditionalFormatting>
  <conditionalFormatting sqref="C28">
    <cfRule type="cellIs" dxfId="3771" priority="749" operator="equal">
      <formula>"Sell"</formula>
    </cfRule>
    <cfRule type="cellIs" dxfId="3770" priority="750" operator="equal">
      <formula>"Buy"</formula>
    </cfRule>
  </conditionalFormatting>
  <conditionalFormatting sqref="Q28:S28">
    <cfRule type="cellIs" dxfId="3769" priority="748" operator="lessThanOrEqual">
      <formula>0</formula>
    </cfRule>
  </conditionalFormatting>
  <conditionalFormatting sqref="G28 I28">
    <cfRule type="cellIs" dxfId="3768" priority="745" operator="lessThanOrEqual">
      <formula>0</formula>
    </cfRule>
    <cfRule type="cellIs" dxfId="3767" priority="746" operator="greaterThanOrEqual">
      <formula>0</formula>
    </cfRule>
  </conditionalFormatting>
  <conditionalFormatting sqref="N28:P28">
    <cfRule type="cellIs" dxfId="3766" priority="744" operator="lessThan">
      <formula>0</formula>
    </cfRule>
  </conditionalFormatting>
  <conditionalFormatting sqref="AG28:AJ28">
    <cfRule type="cellIs" dxfId="3765" priority="741" operator="equal">
      <formula>"#N/A N/A"</formula>
    </cfRule>
  </conditionalFormatting>
  <conditionalFormatting sqref="C32">
    <cfRule type="cellIs" dxfId="3764" priority="739" operator="equal">
      <formula>"Sell"</formula>
    </cfRule>
    <cfRule type="cellIs" dxfId="3763" priority="740" operator="equal">
      <formula>"Buy"</formula>
    </cfRule>
  </conditionalFormatting>
  <conditionalFormatting sqref="Q32:S32">
    <cfRule type="cellIs" dxfId="3762" priority="738" operator="lessThanOrEqual">
      <formula>0</formula>
    </cfRule>
  </conditionalFormatting>
  <conditionalFormatting sqref="AG32:AJ32">
    <cfRule type="cellIs" dxfId="3761" priority="737" operator="equal">
      <formula>"#N/A N/A"</formula>
    </cfRule>
  </conditionalFormatting>
  <conditionalFormatting sqref="G32 I32">
    <cfRule type="cellIs" dxfId="3760" priority="735" operator="lessThanOrEqual">
      <formula>0</formula>
    </cfRule>
    <cfRule type="cellIs" dxfId="3759" priority="736" operator="greaterThanOrEqual">
      <formula>0</formula>
    </cfRule>
  </conditionalFormatting>
  <conditionalFormatting sqref="N32:P32">
    <cfRule type="cellIs" dxfId="3758" priority="734" operator="lessThan">
      <formula>0</formula>
    </cfRule>
  </conditionalFormatting>
  <conditionalFormatting sqref="C86">
    <cfRule type="cellIs" dxfId="3757" priority="730" operator="equal">
      <formula>"Sell"</formula>
    </cfRule>
    <cfRule type="cellIs" dxfId="3756" priority="731" operator="equal">
      <formula>"Buy"</formula>
    </cfRule>
  </conditionalFormatting>
  <conditionalFormatting sqref="Q86:S86">
    <cfRule type="cellIs" dxfId="3755" priority="729" operator="lessThanOrEqual">
      <formula>0</formula>
    </cfRule>
  </conditionalFormatting>
  <conditionalFormatting sqref="AG86:AJ86">
    <cfRule type="cellIs" dxfId="3754" priority="728" operator="equal">
      <formula>"#N/A N/A"</formula>
    </cfRule>
  </conditionalFormatting>
  <conditionalFormatting sqref="G86 I86">
    <cfRule type="cellIs" dxfId="3753" priority="726" operator="lessThanOrEqual">
      <formula>0</formula>
    </cfRule>
    <cfRule type="cellIs" dxfId="3752" priority="727" operator="greaterThanOrEqual">
      <formula>0</formula>
    </cfRule>
  </conditionalFormatting>
  <conditionalFormatting sqref="N86:P86">
    <cfRule type="cellIs" dxfId="3751" priority="725" operator="lessThan">
      <formula>0</formula>
    </cfRule>
  </conditionalFormatting>
  <conditionalFormatting sqref="AU86:AW86">
    <cfRule type="cellIs" dxfId="3750" priority="722" operator="equal">
      <formula>"#N/A N/A"</formula>
    </cfRule>
  </conditionalFormatting>
  <conditionalFormatting sqref="AR86:AT86">
    <cfRule type="cellIs" dxfId="3749" priority="723" operator="equal">
      <formula>"#N/A N/A"</formula>
    </cfRule>
  </conditionalFormatting>
  <conditionalFormatting sqref="C206">
    <cfRule type="cellIs" dxfId="3748" priority="720" operator="equal">
      <formula>"Sell"</formula>
    </cfRule>
    <cfRule type="cellIs" dxfId="3747" priority="721" operator="equal">
      <formula>"Buy"</formula>
    </cfRule>
  </conditionalFormatting>
  <conditionalFormatting sqref="Q206:S206">
    <cfRule type="cellIs" dxfId="3746" priority="719" operator="lessThanOrEqual">
      <formula>0</formula>
    </cfRule>
  </conditionalFormatting>
  <conditionalFormatting sqref="AR206:AW206 AG206:AJ206">
    <cfRule type="cellIs" dxfId="3745" priority="718" operator="equal">
      <formula>"#N/A N/A"</formula>
    </cfRule>
  </conditionalFormatting>
  <conditionalFormatting sqref="I206 G206">
    <cfRule type="cellIs" dxfId="3744" priority="716" operator="lessThanOrEqual">
      <formula>0</formula>
    </cfRule>
    <cfRule type="cellIs" dxfId="3743" priority="717" operator="greaterThanOrEqual">
      <formula>0</formula>
    </cfRule>
  </conditionalFormatting>
  <conditionalFormatting sqref="N206:P206">
    <cfRule type="cellIs" dxfId="3742" priority="715" operator="lessThan">
      <formula>0</formula>
    </cfRule>
  </conditionalFormatting>
  <conditionalFormatting sqref="C84">
    <cfRule type="cellIs" dxfId="3741" priority="713" operator="equal">
      <formula>"Sell"</formula>
    </cfRule>
    <cfRule type="cellIs" dxfId="3740" priority="714" operator="equal">
      <formula>"Buy"</formula>
    </cfRule>
  </conditionalFormatting>
  <conditionalFormatting sqref="Q84:S84">
    <cfRule type="cellIs" dxfId="3739" priority="712" operator="lessThanOrEqual">
      <formula>0</formula>
    </cfRule>
  </conditionalFormatting>
  <conditionalFormatting sqref="AG84:AJ84">
    <cfRule type="cellIs" dxfId="3738" priority="711" operator="equal">
      <formula>"#N/A N/A"</formula>
    </cfRule>
  </conditionalFormatting>
  <conditionalFormatting sqref="G84 I84">
    <cfRule type="cellIs" dxfId="3737" priority="709" operator="lessThanOrEqual">
      <formula>0</formula>
    </cfRule>
    <cfRule type="cellIs" dxfId="3736" priority="710" operator="greaterThanOrEqual">
      <formula>0</formula>
    </cfRule>
  </conditionalFormatting>
  <conditionalFormatting sqref="N84:P84">
    <cfRule type="cellIs" dxfId="3735" priority="708" operator="lessThan">
      <formula>0</formula>
    </cfRule>
  </conditionalFormatting>
  <conditionalFormatting sqref="AR27:AT27">
    <cfRule type="cellIs" dxfId="3734" priority="704" operator="equal">
      <formula>"#N/A N/A"</formula>
    </cfRule>
  </conditionalFormatting>
  <conditionalFormatting sqref="AU27:AW27">
    <cfRule type="cellIs" dxfId="3733" priority="703" operator="equal">
      <formula>"#N/A N/A"</formula>
    </cfRule>
  </conditionalFormatting>
  <conditionalFormatting sqref="AR30:AT30">
    <cfRule type="cellIs" dxfId="3732" priority="702" operator="equal">
      <formula>"#N/A N/A"</formula>
    </cfRule>
  </conditionalFormatting>
  <conditionalFormatting sqref="AU30:AW30">
    <cfRule type="cellIs" dxfId="3731" priority="701" operator="equal">
      <formula>"#N/A N/A"</formula>
    </cfRule>
  </conditionalFormatting>
  <conditionalFormatting sqref="AR32:AT32">
    <cfRule type="cellIs" dxfId="3730" priority="698" operator="equal">
      <formula>"#N/A N/A"</formula>
    </cfRule>
  </conditionalFormatting>
  <conditionalFormatting sqref="AU32:AW32">
    <cfRule type="cellIs" dxfId="3729" priority="697" operator="equal">
      <formula>"#N/A N/A"</formula>
    </cfRule>
  </conditionalFormatting>
  <conditionalFormatting sqref="AR84:AW84">
    <cfRule type="cellIs" dxfId="3728" priority="696" operator="equal">
      <formula>"#N/A N/A"</formula>
    </cfRule>
  </conditionalFormatting>
  <conditionalFormatting sqref="C233:C234 C236">
    <cfRule type="cellIs" dxfId="3727" priority="693" operator="equal">
      <formula>"Sell"</formula>
    </cfRule>
    <cfRule type="cellIs" dxfId="3726" priority="694" operator="equal">
      <formula>"Buy"</formula>
    </cfRule>
  </conditionalFormatting>
  <conditionalFormatting sqref="Q233:S234 Q236:S236">
    <cfRule type="cellIs" dxfId="3725" priority="692" operator="lessThanOrEqual">
      <formula>0</formula>
    </cfRule>
  </conditionalFormatting>
  <conditionalFormatting sqref="AG233:AJ234 AG236:AJ236">
    <cfRule type="cellIs" dxfId="3724" priority="691" operator="equal">
      <formula>"#N/A N/A"</formula>
    </cfRule>
  </conditionalFormatting>
  <conditionalFormatting sqref="G233:G234 I233:I234 I236 G236">
    <cfRule type="cellIs" dxfId="3723" priority="689" operator="lessThanOrEqual">
      <formula>0</formula>
    </cfRule>
    <cfRule type="cellIs" dxfId="3722" priority="690" operator="greaterThanOrEqual">
      <formula>0</formula>
    </cfRule>
  </conditionalFormatting>
  <conditionalFormatting sqref="N233:P234 N236:P236">
    <cfRule type="cellIs" dxfId="3721" priority="688" operator="lessThan">
      <formula>0</formula>
    </cfRule>
  </conditionalFormatting>
  <conditionalFormatting sqref="AR233:AT234 AR236:AT236">
    <cfRule type="cellIs" dxfId="3720" priority="687" operator="equal">
      <formula>"#N/A N/A"</formula>
    </cfRule>
  </conditionalFormatting>
  <conditionalFormatting sqref="AU233:AW234 AU236:AW236">
    <cfRule type="cellIs" dxfId="3719" priority="686" operator="equal">
      <formula>"#N/A N/A"</formula>
    </cfRule>
  </conditionalFormatting>
  <conditionalFormatting sqref="C66">
    <cfRule type="cellIs" dxfId="3718" priority="678" operator="equal">
      <formula>"Sell"</formula>
    </cfRule>
    <cfRule type="cellIs" dxfId="3717" priority="679" operator="equal">
      <formula>"Buy"</formula>
    </cfRule>
  </conditionalFormatting>
  <conditionalFormatting sqref="Q66:S66">
    <cfRule type="cellIs" dxfId="3716" priority="677" operator="lessThanOrEqual">
      <formula>0</formula>
    </cfRule>
  </conditionalFormatting>
  <conditionalFormatting sqref="AG66:AJ66">
    <cfRule type="cellIs" dxfId="3715" priority="676" operator="equal">
      <formula>"#N/A N/A"</formula>
    </cfRule>
  </conditionalFormatting>
  <conditionalFormatting sqref="G66 I66">
    <cfRule type="cellIs" dxfId="3714" priority="674" operator="lessThanOrEqual">
      <formula>0</formula>
    </cfRule>
    <cfRule type="cellIs" dxfId="3713" priority="675" operator="greaterThanOrEqual">
      <formula>0</formula>
    </cfRule>
  </conditionalFormatting>
  <conditionalFormatting sqref="N66:P66">
    <cfRule type="cellIs" dxfId="3712" priority="673" operator="lessThan">
      <formula>0</formula>
    </cfRule>
  </conditionalFormatting>
  <conditionalFormatting sqref="C60">
    <cfRule type="cellIs" dxfId="3711" priority="667" operator="equal">
      <formula>"Sell"</formula>
    </cfRule>
    <cfRule type="cellIs" dxfId="3710" priority="668" operator="equal">
      <formula>"Buy"</formula>
    </cfRule>
  </conditionalFormatting>
  <conditionalFormatting sqref="Q60:S60">
    <cfRule type="cellIs" dxfId="3709" priority="666" operator="lessThanOrEqual">
      <formula>0</formula>
    </cfRule>
  </conditionalFormatting>
  <conditionalFormatting sqref="AG60:AJ60">
    <cfRule type="cellIs" dxfId="3708" priority="665" operator="equal">
      <formula>"#N/A N/A"</formula>
    </cfRule>
  </conditionalFormatting>
  <conditionalFormatting sqref="G60 I60">
    <cfRule type="cellIs" dxfId="3707" priority="663" operator="lessThanOrEqual">
      <formula>0</formula>
    </cfRule>
    <cfRule type="cellIs" dxfId="3706" priority="664" operator="greaterThanOrEqual">
      <formula>0</formula>
    </cfRule>
  </conditionalFormatting>
  <conditionalFormatting sqref="N60:P60">
    <cfRule type="cellIs" dxfId="3705" priority="662" operator="lessThan">
      <formula>0</formula>
    </cfRule>
  </conditionalFormatting>
  <conditionalFormatting sqref="C247">
    <cfRule type="cellIs" dxfId="3704" priority="657" operator="equal">
      <formula>"Sell"</formula>
    </cfRule>
    <cfRule type="cellIs" dxfId="3703" priority="658" operator="equal">
      <formula>"Buy"</formula>
    </cfRule>
  </conditionalFormatting>
  <conditionalFormatting sqref="Q247:S247">
    <cfRule type="cellIs" dxfId="3702" priority="656" operator="lessThanOrEqual">
      <formula>0</formula>
    </cfRule>
  </conditionalFormatting>
  <conditionalFormatting sqref="AG247:AJ247">
    <cfRule type="cellIs" dxfId="3701" priority="655" operator="equal">
      <formula>"#N/A N/A"</formula>
    </cfRule>
  </conditionalFormatting>
  <conditionalFormatting sqref="G247 I247">
    <cfRule type="cellIs" dxfId="3700" priority="653" operator="lessThanOrEqual">
      <formula>0</formula>
    </cfRule>
    <cfRule type="cellIs" dxfId="3699" priority="654" operator="greaterThanOrEqual">
      <formula>0</formula>
    </cfRule>
  </conditionalFormatting>
  <conditionalFormatting sqref="N247:P247">
    <cfRule type="cellIs" dxfId="3698" priority="652" operator="lessThan">
      <formula>0</formula>
    </cfRule>
  </conditionalFormatting>
  <conditionalFormatting sqref="C249">
    <cfRule type="cellIs" dxfId="3697" priority="648" operator="equal">
      <formula>"Sell"</formula>
    </cfRule>
    <cfRule type="cellIs" dxfId="3696" priority="649" operator="equal">
      <formula>"Buy"</formula>
    </cfRule>
  </conditionalFormatting>
  <conditionalFormatting sqref="Q249:S249">
    <cfRule type="cellIs" dxfId="3695" priority="647" operator="lessThanOrEqual">
      <formula>0</formula>
    </cfRule>
  </conditionalFormatting>
  <conditionalFormatting sqref="AG249:AJ249">
    <cfRule type="cellIs" dxfId="3694" priority="646" operator="equal">
      <formula>"#N/A N/A"</formula>
    </cfRule>
  </conditionalFormatting>
  <conditionalFormatting sqref="G249 I249">
    <cfRule type="cellIs" dxfId="3693" priority="644" operator="lessThanOrEqual">
      <formula>0</formula>
    </cfRule>
    <cfRule type="cellIs" dxfId="3692" priority="645" operator="greaterThanOrEqual">
      <formula>0</formula>
    </cfRule>
  </conditionalFormatting>
  <conditionalFormatting sqref="N249:P249">
    <cfRule type="cellIs" dxfId="3691" priority="643" operator="lessThan">
      <formula>0</formula>
    </cfRule>
  </conditionalFormatting>
  <conditionalFormatting sqref="AR249:AT249">
    <cfRule type="cellIs" dxfId="3690" priority="642" operator="equal">
      <formula>"#N/A N/A"</formula>
    </cfRule>
  </conditionalFormatting>
  <conditionalFormatting sqref="AU249:AW249">
    <cfRule type="cellIs" dxfId="3689" priority="641" operator="equal">
      <formula>"#N/A N/A"</formula>
    </cfRule>
  </conditionalFormatting>
  <conditionalFormatting sqref="C246">
    <cfRule type="cellIs" dxfId="3688" priority="639" operator="equal">
      <formula>"Sell"</formula>
    </cfRule>
    <cfRule type="cellIs" dxfId="3687" priority="640" operator="equal">
      <formula>"Buy"</formula>
    </cfRule>
  </conditionalFormatting>
  <conditionalFormatting sqref="Q246:S246">
    <cfRule type="cellIs" dxfId="3686" priority="638" operator="lessThanOrEqual">
      <formula>0</formula>
    </cfRule>
  </conditionalFormatting>
  <conditionalFormatting sqref="AG246:AJ246">
    <cfRule type="cellIs" dxfId="3685" priority="637" operator="equal">
      <formula>"#N/A N/A"</formula>
    </cfRule>
  </conditionalFormatting>
  <conditionalFormatting sqref="G246 I246">
    <cfRule type="cellIs" dxfId="3684" priority="635" operator="lessThanOrEqual">
      <formula>0</formula>
    </cfRule>
    <cfRule type="cellIs" dxfId="3683" priority="636" operator="greaterThanOrEqual">
      <formula>0</formula>
    </cfRule>
  </conditionalFormatting>
  <conditionalFormatting sqref="N246:P246">
    <cfRule type="cellIs" dxfId="3682" priority="634" operator="lessThan">
      <formula>0</formula>
    </cfRule>
  </conditionalFormatting>
  <conditionalFormatting sqref="AR246:AT246">
    <cfRule type="cellIs" dxfId="3681" priority="633" operator="equal">
      <formula>"#N/A N/A"</formula>
    </cfRule>
  </conditionalFormatting>
  <conditionalFormatting sqref="AU246:AW246">
    <cfRule type="cellIs" dxfId="3680" priority="632" operator="equal">
      <formula>"#N/A N/A"</formula>
    </cfRule>
  </conditionalFormatting>
  <conditionalFormatting sqref="C253">
    <cfRule type="cellIs" dxfId="3679" priority="630" operator="equal">
      <formula>"Sell"</formula>
    </cfRule>
    <cfRule type="cellIs" dxfId="3678" priority="631" operator="equal">
      <formula>"Buy"</formula>
    </cfRule>
  </conditionalFormatting>
  <conditionalFormatting sqref="Q253:S253">
    <cfRule type="cellIs" dxfId="3677" priority="629" operator="lessThanOrEqual">
      <formula>0</formula>
    </cfRule>
  </conditionalFormatting>
  <conditionalFormatting sqref="AG253:AJ253">
    <cfRule type="cellIs" dxfId="3676" priority="628" operator="equal">
      <formula>"#N/A N/A"</formula>
    </cfRule>
  </conditionalFormatting>
  <conditionalFormatting sqref="G253 I253">
    <cfRule type="cellIs" dxfId="3675" priority="626" operator="lessThanOrEqual">
      <formula>0</formula>
    </cfRule>
    <cfRule type="cellIs" dxfId="3674" priority="627" operator="greaterThanOrEqual">
      <formula>0</formula>
    </cfRule>
  </conditionalFormatting>
  <conditionalFormatting sqref="N253:P253">
    <cfRule type="cellIs" dxfId="3673" priority="625" operator="lessThan">
      <formula>0</formula>
    </cfRule>
  </conditionalFormatting>
  <conditionalFormatting sqref="C255">
    <cfRule type="cellIs" dxfId="3672" priority="617" operator="equal">
      <formula>"Sell"</formula>
    </cfRule>
    <cfRule type="cellIs" dxfId="3671" priority="618" operator="equal">
      <formula>"Buy"</formula>
    </cfRule>
  </conditionalFormatting>
  <conditionalFormatting sqref="Q255:S255">
    <cfRule type="cellIs" dxfId="3670" priority="616" operator="lessThanOrEqual">
      <formula>0</formula>
    </cfRule>
  </conditionalFormatting>
  <conditionalFormatting sqref="AG255:AJ255">
    <cfRule type="cellIs" dxfId="3669" priority="615" operator="equal">
      <formula>"#N/A N/A"</formula>
    </cfRule>
  </conditionalFormatting>
  <conditionalFormatting sqref="G255 I255">
    <cfRule type="cellIs" dxfId="3668" priority="613" operator="lessThanOrEqual">
      <formula>0</formula>
    </cfRule>
    <cfRule type="cellIs" dxfId="3667" priority="614" operator="greaterThanOrEqual">
      <formula>0</formula>
    </cfRule>
  </conditionalFormatting>
  <conditionalFormatting sqref="N255:P255">
    <cfRule type="cellIs" dxfId="3666" priority="612" operator="lessThan">
      <formula>0</formula>
    </cfRule>
  </conditionalFormatting>
  <conditionalFormatting sqref="AR247:AT247">
    <cfRule type="cellIs" dxfId="3665" priority="609" operator="equal">
      <formula>"#N/A N/A"</formula>
    </cfRule>
  </conditionalFormatting>
  <conditionalFormatting sqref="AU247:AW247">
    <cfRule type="cellIs" dxfId="3664" priority="608" operator="equal">
      <formula>"#N/A N/A"</formula>
    </cfRule>
  </conditionalFormatting>
  <conditionalFormatting sqref="AR255:AT255">
    <cfRule type="cellIs" dxfId="3663" priority="607" operator="equal">
      <formula>"#N/A N/A"</formula>
    </cfRule>
  </conditionalFormatting>
  <conditionalFormatting sqref="AU255:AW255">
    <cfRule type="cellIs" dxfId="3662" priority="606" operator="equal">
      <formula>"#N/A N/A"</formula>
    </cfRule>
  </conditionalFormatting>
  <conditionalFormatting sqref="AR240:AT240">
    <cfRule type="cellIs" dxfId="3661" priority="605" operator="equal">
      <formula>"#N/A N/A"</formula>
    </cfRule>
  </conditionalFormatting>
  <conditionalFormatting sqref="AU240:AW240">
    <cfRule type="cellIs" dxfId="3660" priority="604" operator="equal">
      <formula>"#N/A N/A"</formula>
    </cfRule>
  </conditionalFormatting>
  <conditionalFormatting sqref="AR243:AT243">
    <cfRule type="cellIs" dxfId="3659" priority="603" operator="equal">
      <formula>"#N/A N/A"</formula>
    </cfRule>
  </conditionalFormatting>
  <conditionalFormatting sqref="AU243:AW243">
    <cfRule type="cellIs" dxfId="3658" priority="602" operator="equal">
      <formula>"#N/A N/A"</formula>
    </cfRule>
  </conditionalFormatting>
  <conditionalFormatting sqref="AR232:AT232">
    <cfRule type="cellIs" dxfId="3657" priority="601" operator="equal">
      <formula>"#N/A N/A"</formula>
    </cfRule>
  </conditionalFormatting>
  <conditionalFormatting sqref="AU232:AW232">
    <cfRule type="cellIs" dxfId="3656" priority="600" operator="equal">
      <formula>"#N/A N/A"</formula>
    </cfRule>
  </conditionalFormatting>
  <conditionalFormatting sqref="AR66:AT66">
    <cfRule type="cellIs" dxfId="3655" priority="599" operator="equal">
      <formula>"#N/A N/A"</formula>
    </cfRule>
  </conditionalFormatting>
  <conditionalFormatting sqref="AU66:AW66">
    <cfRule type="cellIs" dxfId="3654" priority="598" operator="equal">
      <formula>"#N/A N/A"</formula>
    </cfRule>
  </conditionalFormatting>
  <conditionalFormatting sqref="C237">
    <cfRule type="cellIs" dxfId="3653" priority="596" operator="equal">
      <formula>"Sell"</formula>
    </cfRule>
    <cfRule type="cellIs" dxfId="3652" priority="597" operator="equal">
      <formula>"Buy"</formula>
    </cfRule>
  </conditionalFormatting>
  <conditionalFormatting sqref="Q237:S237">
    <cfRule type="cellIs" dxfId="3651" priority="595" operator="lessThanOrEqual">
      <formula>0</formula>
    </cfRule>
  </conditionalFormatting>
  <conditionalFormatting sqref="AG237:AJ237">
    <cfRule type="cellIs" dxfId="3650" priority="594" operator="equal">
      <formula>"#N/A N/A"</formula>
    </cfRule>
  </conditionalFormatting>
  <conditionalFormatting sqref="G237 I237">
    <cfRule type="cellIs" dxfId="3649" priority="592" operator="lessThanOrEqual">
      <formula>0</formula>
    </cfRule>
    <cfRule type="cellIs" dxfId="3648" priority="593" operator="greaterThanOrEqual">
      <formula>0</formula>
    </cfRule>
  </conditionalFormatting>
  <conditionalFormatting sqref="N237:P237">
    <cfRule type="cellIs" dxfId="3647" priority="591" operator="lessThan">
      <formula>0</formula>
    </cfRule>
  </conditionalFormatting>
  <conditionalFormatting sqref="C43">
    <cfRule type="cellIs" dxfId="3646" priority="586" operator="equal">
      <formula>"Sell"</formula>
    </cfRule>
    <cfRule type="cellIs" dxfId="3645" priority="587" operator="equal">
      <formula>"Buy"</formula>
    </cfRule>
  </conditionalFormatting>
  <conditionalFormatting sqref="Q43:S43">
    <cfRule type="cellIs" dxfId="3644" priority="585" operator="lessThanOrEqual">
      <formula>0</formula>
    </cfRule>
  </conditionalFormatting>
  <conditionalFormatting sqref="AG43:AJ43">
    <cfRule type="cellIs" dxfId="3643" priority="584" operator="equal">
      <formula>"#N/A N/A"</formula>
    </cfRule>
  </conditionalFormatting>
  <conditionalFormatting sqref="I43 G43">
    <cfRule type="cellIs" dxfId="3642" priority="582" operator="lessThanOrEqual">
      <formula>0</formula>
    </cfRule>
    <cfRule type="cellIs" dxfId="3641" priority="583" operator="greaterThanOrEqual">
      <formula>0</formula>
    </cfRule>
  </conditionalFormatting>
  <conditionalFormatting sqref="N43:P43">
    <cfRule type="cellIs" dxfId="3640" priority="581" operator="lessThan">
      <formula>0</formula>
    </cfRule>
  </conditionalFormatting>
  <conditionalFormatting sqref="C183">
    <cfRule type="cellIs" dxfId="3639" priority="579" operator="equal">
      <formula>"Sell"</formula>
    </cfRule>
    <cfRule type="cellIs" dxfId="3638" priority="580" operator="equal">
      <formula>"Buy"</formula>
    </cfRule>
  </conditionalFormatting>
  <conditionalFormatting sqref="Q183:S183">
    <cfRule type="cellIs" dxfId="3637" priority="578" operator="lessThanOrEqual">
      <formula>0</formula>
    </cfRule>
  </conditionalFormatting>
  <conditionalFormatting sqref="AG183:AJ183">
    <cfRule type="cellIs" dxfId="3636" priority="577" operator="equal">
      <formula>"#N/A N/A"</formula>
    </cfRule>
  </conditionalFormatting>
  <conditionalFormatting sqref="G183 I183">
    <cfRule type="cellIs" dxfId="3635" priority="575" operator="lessThanOrEqual">
      <formula>0</formula>
    </cfRule>
    <cfRule type="cellIs" dxfId="3634" priority="576" operator="greaterThanOrEqual">
      <formula>0</formula>
    </cfRule>
  </conditionalFormatting>
  <conditionalFormatting sqref="N183:P183">
    <cfRule type="cellIs" dxfId="3633" priority="574" operator="lessThan">
      <formula>0</formula>
    </cfRule>
  </conditionalFormatting>
  <conditionalFormatting sqref="C81">
    <cfRule type="cellIs" dxfId="3632" priority="570" operator="equal">
      <formula>"Sell"</formula>
    </cfRule>
    <cfRule type="cellIs" dxfId="3631" priority="571" operator="equal">
      <formula>"Buy"</formula>
    </cfRule>
  </conditionalFormatting>
  <conditionalFormatting sqref="Q81:S81">
    <cfRule type="cellIs" dxfId="3630" priority="569" operator="lessThanOrEqual">
      <formula>0</formula>
    </cfRule>
  </conditionalFormatting>
  <conditionalFormatting sqref="AG81:AJ81">
    <cfRule type="cellIs" dxfId="3629" priority="568" operator="equal">
      <formula>"#N/A N/A"</formula>
    </cfRule>
  </conditionalFormatting>
  <conditionalFormatting sqref="G81 I81">
    <cfRule type="cellIs" dxfId="3628" priority="566" operator="lessThanOrEqual">
      <formula>0</formula>
    </cfRule>
    <cfRule type="cellIs" dxfId="3627" priority="567" operator="greaterThanOrEqual">
      <formula>0</formula>
    </cfRule>
  </conditionalFormatting>
  <conditionalFormatting sqref="N81:P81">
    <cfRule type="cellIs" dxfId="3626" priority="565" operator="lessThan">
      <formula>0</formula>
    </cfRule>
  </conditionalFormatting>
  <conditionalFormatting sqref="C17">
    <cfRule type="cellIs" dxfId="3625" priority="560" operator="equal">
      <formula>"Sell"</formula>
    </cfRule>
    <cfRule type="cellIs" dxfId="3624" priority="561" operator="equal">
      <formula>"Buy"</formula>
    </cfRule>
  </conditionalFormatting>
  <conditionalFormatting sqref="Q17:S17">
    <cfRule type="cellIs" dxfId="3623" priority="559" operator="lessThanOrEqual">
      <formula>0</formula>
    </cfRule>
  </conditionalFormatting>
  <conditionalFormatting sqref="AG17:AJ17">
    <cfRule type="cellIs" dxfId="3622" priority="558" operator="equal">
      <formula>"#N/A N/A"</formula>
    </cfRule>
  </conditionalFormatting>
  <conditionalFormatting sqref="G17 I17">
    <cfRule type="cellIs" dxfId="3621" priority="556" operator="lessThanOrEqual">
      <formula>0</formula>
    </cfRule>
    <cfRule type="cellIs" dxfId="3620" priority="557" operator="greaterThanOrEqual">
      <formula>0</formula>
    </cfRule>
  </conditionalFormatting>
  <conditionalFormatting sqref="N17:P17">
    <cfRule type="cellIs" dxfId="3619" priority="555" operator="lessThan">
      <formula>0</formula>
    </cfRule>
  </conditionalFormatting>
  <conditionalFormatting sqref="C79">
    <cfRule type="cellIs" dxfId="3618" priority="551" operator="equal">
      <formula>"Sell"</formula>
    </cfRule>
    <cfRule type="cellIs" dxfId="3617" priority="552" operator="equal">
      <formula>"Buy"</formula>
    </cfRule>
  </conditionalFormatting>
  <conditionalFormatting sqref="Q79:S79">
    <cfRule type="cellIs" dxfId="3616" priority="550" operator="lessThanOrEqual">
      <formula>0</formula>
    </cfRule>
  </conditionalFormatting>
  <conditionalFormatting sqref="AG79:AJ79">
    <cfRule type="cellIs" dxfId="3615" priority="549" operator="equal">
      <formula>"#N/A N/A"</formula>
    </cfRule>
  </conditionalFormatting>
  <conditionalFormatting sqref="G79 I79">
    <cfRule type="cellIs" dxfId="3614" priority="547" operator="lessThanOrEqual">
      <formula>0</formula>
    </cfRule>
    <cfRule type="cellIs" dxfId="3613" priority="548" operator="greaterThanOrEqual">
      <formula>0</formula>
    </cfRule>
  </conditionalFormatting>
  <conditionalFormatting sqref="N79:P79">
    <cfRule type="cellIs" dxfId="3612" priority="546" operator="lessThan">
      <formula>0</formula>
    </cfRule>
  </conditionalFormatting>
  <conditionalFormatting sqref="C177">
    <cfRule type="cellIs" dxfId="3611" priority="542" operator="equal">
      <formula>"Sell"</formula>
    </cfRule>
    <cfRule type="cellIs" dxfId="3610" priority="543" operator="equal">
      <formula>"Buy"</formula>
    </cfRule>
  </conditionalFormatting>
  <conditionalFormatting sqref="Q177:S177">
    <cfRule type="cellIs" dxfId="3609" priority="541" operator="lessThanOrEqual">
      <formula>0</formula>
    </cfRule>
  </conditionalFormatting>
  <conditionalFormatting sqref="AG177:AJ177">
    <cfRule type="cellIs" dxfId="3608" priority="540" operator="equal">
      <formula>"#N/A N/A"</formula>
    </cfRule>
  </conditionalFormatting>
  <conditionalFormatting sqref="I177 G177">
    <cfRule type="cellIs" dxfId="3607" priority="538" operator="lessThanOrEqual">
      <formula>0</formula>
    </cfRule>
    <cfRule type="cellIs" dxfId="3606" priority="539" operator="greaterThanOrEqual">
      <formula>0</formula>
    </cfRule>
  </conditionalFormatting>
  <conditionalFormatting sqref="N177:P177">
    <cfRule type="cellIs" dxfId="3605" priority="537" operator="lessThan">
      <formula>0</formula>
    </cfRule>
  </conditionalFormatting>
  <conditionalFormatting sqref="AR17:AT17">
    <cfRule type="cellIs" dxfId="3604" priority="536" operator="equal">
      <formula>"#N/A N/A"</formula>
    </cfRule>
  </conditionalFormatting>
  <conditionalFormatting sqref="AU17:AW17">
    <cfRule type="cellIs" dxfId="3603" priority="535" operator="equal">
      <formula>"#N/A N/A"</formula>
    </cfRule>
  </conditionalFormatting>
  <conditionalFormatting sqref="AR43:AW43">
    <cfRule type="cellIs" dxfId="3602" priority="534" operator="equal">
      <formula>"#N/A N/A"</formula>
    </cfRule>
  </conditionalFormatting>
  <conditionalFormatting sqref="AR47:AW47">
    <cfRule type="cellIs" dxfId="3601" priority="533" operator="equal">
      <formula>"#N/A N/A"</formula>
    </cfRule>
  </conditionalFormatting>
  <conditionalFormatting sqref="AR177:AW177">
    <cfRule type="cellIs" dxfId="3600" priority="531" operator="equal">
      <formula>"#N/A N/A"</formula>
    </cfRule>
  </conditionalFormatting>
  <conditionalFormatting sqref="AR269:AW269">
    <cfRule type="cellIs" dxfId="3599" priority="527" operator="equal">
      <formula>"#N/A N/A"</formula>
    </cfRule>
  </conditionalFormatting>
  <conditionalFormatting sqref="C239">
    <cfRule type="cellIs" dxfId="3598" priority="525" operator="equal">
      <formula>"Sell"</formula>
    </cfRule>
    <cfRule type="cellIs" dxfId="3597" priority="526" operator="equal">
      <formula>"Buy"</formula>
    </cfRule>
  </conditionalFormatting>
  <conditionalFormatting sqref="Q239:S239">
    <cfRule type="cellIs" dxfId="3596" priority="524" operator="lessThanOrEqual">
      <formula>0</formula>
    </cfRule>
  </conditionalFormatting>
  <conditionalFormatting sqref="AG239:AJ239">
    <cfRule type="cellIs" dxfId="3595" priority="523" operator="equal">
      <formula>"#N/A N/A"</formula>
    </cfRule>
  </conditionalFormatting>
  <conditionalFormatting sqref="G239 I239">
    <cfRule type="cellIs" dxfId="3594" priority="521" operator="lessThanOrEqual">
      <formula>0</formula>
    </cfRule>
    <cfRule type="cellIs" dxfId="3593" priority="522" operator="greaterThanOrEqual">
      <formula>0</formula>
    </cfRule>
  </conditionalFormatting>
  <conditionalFormatting sqref="N239:P239">
    <cfRule type="cellIs" dxfId="3592" priority="520" operator="lessThan">
      <formula>0</formula>
    </cfRule>
  </conditionalFormatting>
  <conditionalFormatting sqref="AR78:AW78">
    <cfRule type="cellIs" dxfId="3591" priority="517" operator="equal">
      <formula>"#N/A N/A"</formula>
    </cfRule>
  </conditionalFormatting>
  <conditionalFormatting sqref="AR79:AW79">
    <cfRule type="cellIs" dxfId="3590" priority="516" operator="equal">
      <formula>"#N/A N/A"</formula>
    </cfRule>
  </conditionalFormatting>
  <conditionalFormatting sqref="C39">
    <cfRule type="cellIs" dxfId="3589" priority="511" operator="equal">
      <formula>"Sell"</formula>
    </cfRule>
    <cfRule type="cellIs" dxfId="3588" priority="512" operator="equal">
      <formula>"Buy"</formula>
    </cfRule>
  </conditionalFormatting>
  <conditionalFormatting sqref="Q39:S39">
    <cfRule type="cellIs" dxfId="3587" priority="510" operator="lessThanOrEqual">
      <formula>0</formula>
    </cfRule>
  </conditionalFormatting>
  <conditionalFormatting sqref="AG39:AJ39">
    <cfRule type="cellIs" dxfId="3586" priority="509" operator="equal">
      <formula>"#N/A N/A"</formula>
    </cfRule>
  </conditionalFormatting>
  <conditionalFormatting sqref="G39 I39">
    <cfRule type="cellIs" dxfId="3585" priority="507" operator="lessThanOrEqual">
      <formula>0</formula>
    </cfRule>
    <cfRule type="cellIs" dxfId="3584" priority="508" operator="greaterThanOrEqual">
      <formula>0</formula>
    </cfRule>
  </conditionalFormatting>
  <conditionalFormatting sqref="N39:P39">
    <cfRule type="cellIs" dxfId="3583" priority="506" operator="lessThan">
      <formula>0</formula>
    </cfRule>
  </conditionalFormatting>
  <conditionalFormatting sqref="AR39:AW39">
    <cfRule type="cellIs" dxfId="3582" priority="505" operator="equal">
      <formula>"#N/A N/A"</formula>
    </cfRule>
  </conditionalFormatting>
  <conditionalFormatting sqref="C262">
    <cfRule type="cellIs" dxfId="3581" priority="503" operator="equal">
      <formula>"Sell"</formula>
    </cfRule>
    <cfRule type="cellIs" dxfId="3580" priority="504" operator="equal">
      <formula>"Buy"</formula>
    </cfRule>
  </conditionalFormatting>
  <conditionalFormatting sqref="Q262:S262">
    <cfRule type="cellIs" dxfId="3579" priority="502" operator="lessThanOrEqual">
      <formula>0</formula>
    </cfRule>
  </conditionalFormatting>
  <conditionalFormatting sqref="AG262:AJ262">
    <cfRule type="cellIs" dxfId="3578" priority="501" operator="equal">
      <formula>"#N/A N/A"</formula>
    </cfRule>
  </conditionalFormatting>
  <conditionalFormatting sqref="I262 G262">
    <cfRule type="cellIs" dxfId="3577" priority="499" operator="lessThanOrEqual">
      <formula>0</formula>
    </cfRule>
    <cfRule type="cellIs" dxfId="3576" priority="500" operator="greaterThanOrEqual">
      <formula>0</formula>
    </cfRule>
  </conditionalFormatting>
  <conditionalFormatting sqref="N262:P262">
    <cfRule type="cellIs" dxfId="3575" priority="498" operator="lessThan">
      <formula>0</formula>
    </cfRule>
  </conditionalFormatting>
  <conditionalFormatting sqref="C182">
    <cfRule type="cellIs" dxfId="3574" priority="494" operator="equal">
      <formula>"Sell"</formula>
    </cfRule>
    <cfRule type="cellIs" dxfId="3573" priority="495" operator="equal">
      <formula>"Buy"</formula>
    </cfRule>
  </conditionalFormatting>
  <conditionalFormatting sqref="Q182:S182">
    <cfRule type="cellIs" dxfId="3572" priority="493" operator="lessThanOrEqual">
      <formula>0</formula>
    </cfRule>
  </conditionalFormatting>
  <conditionalFormatting sqref="AG182:AJ182">
    <cfRule type="cellIs" dxfId="3571" priority="492" operator="equal">
      <formula>"#N/A N/A"</formula>
    </cfRule>
  </conditionalFormatting>
  <conditionalFormatting sqref="G182 I182">
    <cfRule type="cellIs" dxfId="3570" priority="490" operator="lessThanOrEqual">
      <formula>0</formula>
    </cfRule>
    <cfRule type="cellIs" dxfId="3569" priority="491" operator="greaterThanOrEqual">
      <formula>0</formula>
    </cfRule>
  </conditionalFormatting>
  <conditionalFormatting sqref="N182:P182">
    <cfRule type="cellIs" dxfId="3568" priority="489" operator="lessThan">
      <formula>0</formula>
    </cfRule>
  </conditionalFormatting>
  <conditionalFormatting sqref="C305">
    <cfRule type="cellIs" dxfId="3567" priority="473" operator="equal">
      <formula>"Sell"</formula>
    </cfRule>
    <cfRule type="cellIs" dxfId="3566" priority="474" operator="equal">
      <formula>"Buy"</formula>
    </cfRule>
  </conditionalFormatting>
  <conditionalFormatting sqref="Q305:S305">
    <cfRule type="cellIs" dxfId="3565" priority="472" operator="lessThanOrEqual">
      <formula>0</formula>
    </cfRule>
  </conditionalFormatting>
  <conditionalFormatting sqref="AG305:AJ305">
    <cfRule type="cellIs" dxfId="3564" priority="471" operator="equal">
      <formula>"#N/A N/A"</formula>
    </cfRule>
  </conditionalFormatting>
  <conditionalFormatting sqref="G305 I305">
    <cfRule type="cellIs" dxfId="3563" priority="469" operator="lessThanOrEqual">
      <formula>0</formula>
    </cfRule>
    <cfRule type="cellIs" dxfId="3562" priority="470" operator="greaterThanOrEqual">
      <formula>0</formula>
    </cfRule>
  </conditionalFormatting>
  <conditionalFormatting sqref="N305:P305">
    <cfRule type="cellIs" dxfId="3561" priority="468" operator="lessThan">
      <formula>0</formula>
    </cfRule>
  </conditionalFormatting>
  <conditionalFormatting sqref="C305">
    <cfRule type="cellIs" dxfId="3560" priority="466" operator="equal">
      <formula>"Sell"</formula>
    </cfRule>
    <cfRule type="cellIs" dxfId="3559" priority="467" operator="equal">
      <formula>"Buy"</formula>
    </cfRule>
  </conditionalFormatting>
  <conditionalFormatting sqref="C198">
    <cfRule type="cellIs" dxfId="3558" priority="462" operator="equal">
      <formula>"Sell"</formula>
    </cfRule>
    <cfRule type="cellIs" dxfId="3557" priority="463" operator="equal">
      <formula>"Buy"</formula>
    </cfRule>
  </conditionalFormatting>
  <conditionalFormatting sqref="Q198:S198">
    <cfRule type="cellIs" dxfId="3556" priority="461" operator="lessThanOrEqual">
      <formula>0</formula>
    </cfRule>
  </conditionalFormatting>
  <conditionalFormatting sqref="AG198:AJ198 AR198:AW198">
    <cfRule type="cellIs" dxfId="3555" priority="460" operator="equal">
      <formula>"#N/A N/A"</formula>
    </cfRule>
  </conditionalFormatting>
  <conditionalFormatting sqref="G198 I198">
    <cfRule type="cellIs" dxfId="3554" priority="458" operator="lessThanOrEqual">
      <formula>0</formula>
    </cfRule>
    <cfRule type="cellIs" dxfId="3553" priority="459" operator="greaterThanOrEqual">
      <formula>0</formula>
    </cfRule>
  </conditionalFormatting>
  <conditionalFormatting sqref="N198:P198">
    <cfRule type="cellIs" dxfId="3552" priority="457" operator="lessThan">
      <formula>0</formula>
    </cfRule>
  </conditionalFormatting>
  <conditionalFormatting sqref="C301">
    <cfRule type="cellIs" dxfId="3551" priority="455" operator="equal">
      <formula>"Sell"</formula>
    </cfRule>
    <cfRule type="cellIs" dxfId="3550" priority="456" operator="equal">
      <formula>"Buy"</formula>
    </cfRule>
  </conditionalFormatting>
  <conditionalFormatting sqref="Q301:S301">
    <cfRule type="cellIs" dxfId="3549" priority="454" operator="lessThanOrEqual">
      <formula>0</formula>
    </cfRule>
  </conditionalFormatting>
  <conditionalFormatting sqref="AG301:AJ301">
    <cfRule type="cellIs" dxfId="3548" priority="453" operator="equal">
      <formula>"#N/A N/A"</formula>
    </cfRule>
  </conditionalFormatting>
  <conditionalFormatting sqref="I301 G301">
    <cfRule type="cellIs" dxfId="3547" priority="451" operator="lessThanOrEqual">
      <formula>0</formula>
    </cfRule>
    <cfRule type="cellIs" dxfId="3546" priority="452" operator="greaterThanOrEqual">
      <formula>0</formula>
    </cfRule>
  </conditionalFormatting>
  <conditionalFormatting sqref="N301:P301">
    <cfRule type="cellIs" dxfId="3545" priority="450" operator="lessThan">
      <formula>0</formula>
    </cfRule>
  </conditionalFormatting>
  <conditionalFormatting sqref="AR301:AT301">
    <cfRule type="cellIs" dxfId="3544" priority="447" operator="equal">
      <formula>"#N/A N/A"</formula>
    </cfRule>
  </conditionalFormatting>
  <conditionalFormatting sqref="AU301:AW301">
    <cfRule type="cellIs" dxfId="3543" priority="446" operator="equal">
      <formula>"#N/A N/A"</formula>
    </cfRule>
  </conditionalFormatting>
  <conditionalFormatting sqref="AR239:AT239">
    <cfRule type="cellIs" dxfId="3542" priority="445" operator="equal">
      <formula>"#N/A N/A"</formula>
    </cfRule>
  </conditionalFormatting>
  <conditionalFormatting sqref="AU239:AW239">
    <cfRule type="cellIs" dxfId="3541" priority="444" operator="equal">
      <formula>"#N/A N/A"</formula>
    </cfRule>
  </conditionalFormatting>
  <conditionalFormatting sqref="C16">
    <cfRule type="cellIs" dxfId="3540" priority="441" operator="equal">
      <formula>"Sell"</formula>
    </cfRule>
    <cfRule type="cellIs" dxfId="3539" priority="442" operator="equal">
      <formula>"Buy"</formula>
    </cfRule>
  </conditionalFormatting>
  <conditionalFormatting sqref="Q16:S16">
    <cfRule type="cellIs" dxfId="3538" priority="440" operator="lessThanOrEqual">
      <formula>0</formula>
    </cfRule>
  </conditionalFormatting>
  <conditionalFormatting sqref="AG16:AJ16">
    <cfRule type="cellIs" dxfId="3537" priority="439" operator="equal">
      <formula>"#N/A N/A"</formula>
    </cfRule>
  </conditionalFormatting>
  <conditionalFormatting sqref="G16 I16">
    <cfRule type="cellIs" dxfId="3536" priority="437" operator="lessThanOrEqual">
      <formula>0</formula>
    </cfRule>
    <cfRule type="cellIs" dxfId="3535" priority="438" operator="greaterThanOrEqual">
      <formula>0</formula>
    </cfRule>
  </conditionalFormatting>
  <conditionalFormatting sqref="N16:P16">
    <cfRule type="cellIs" dxfId="3534" priority="436" operator="lessThan">
      <formula>0</formula>
    </cfRule>
  </conditionalFormatting>
  <conditionalFormatting sqref="AR16:AT16">
    <cfRule type="cellIs" dxfId="3533" priority="435" operator="equal">
      <formula>"#N/A N/A"</formula>
    </cfRule>
  </conditionalFormatting>
  <conditionalFormatting sqref="AU16:AW16">
    <cfRule type="cellIs" dxfId="3532" priority="434" operator="equal">
      <formula>"#N/A N/A"</formula>
    </cfRule>
  </conditionalFormatting>
  <conditionalFormatting sqref="AR182:AW183">
    <cfRule type="cellIs" dxfId="3531" priority="433" operator="equal">
      <formula>"#N/A N/A"</formula>
    </cfRule>
  </conditionalFormatting>
  <conditionalFormatting sqref="C63">
    <cfRule type="cellIs" dxfId="3530" priority="431" operator="equal">
      <formula>"Sell"</formula>
    </cfRule>
    <cfRule type="cellIs" dxfId="3529" priority="432" operator="equal">
      <formula>"Buy"</formula>
    </cfRule>
  </conditionalFormatting>
  <conditionalFormatting sqref="Q63:S63">
    <cfRule type="cellIs" dxfId="3528" priority="430" operator="lessThanOrEqual">
      <formula>0</formula>
    </cfRule>
  </conditionalFormatting>
  <conditionalFormatting sqref="AG63:AJ63">
    <cfRule type="cellIs" dxfId="3527" priority="429" operator="equal">
      <formula>"#N/A N/A"</formula>
    </cfRule>
  </conditionalFormatting>
  <conditionalFormatting sqref="G63 I63">
    <cfRule type="cellIs" dxfId="3526" priority="427" operator="lessThanOrEqual">
      <formula>0</formula>
    </cfRule>
    <cfRule type="cellIs" dxfId="3525" priority="428" operator="greaterThanOrEqual">
      <formula>0</formula>
    </cfRule>
  </conditionalFormatting>
  <conditionalFormatting sqref="N63:P63">
    <cfRule type="cellIs" dxfId="3524" priority="426" operator="lessThan">
      <formula>0</formula>
    </cfRule>
  </conditionalFormatting>
  <conditionalFormatting sqref="C65">
    <cfRule type="cellIs" dxfId="3523" priority="422" operator="equal">
      <formula>"Sell"</formula>
    </cfRule>
    <cfRule type="cellIs" dxfId="3522" priority="423" operator="equal">
      <formula>"Buy"</formula>
    </cfRule>
  </conditionalFormatting>
  <conditionalFormatting sqref="Q65:S65">
    <cfRule type="cellIs" dxfId="3521" priority="421" operator="lessThanOrEqual">
      <formula>0</formula>
    </cfRule>
  </conditionalFormatting>
  <conditionalFormatting sqref="AG65:AJ65">
    <cfRule type="cellIs" dxfId="3520" priority="420" operator="equal">
      <formula>"#N/A N/A"</formula>
    </cfRule>
  </conditionalFormatting>
  <conditionalFormatting sqref="G65 I65">
    <cfRule type="cellIs" dxfId="3519" priority="418" operator="lessThanOrEqual">
      <formula>0</formula>
    </cfRule>
    <cfRule type="cellIs" dxfId="3518" priority="419" operator="greaterThanOrEqual">
      <formula>0</formula>
    </cfRule>
  </conditionalFormatting>
  <conditionalFormatting sqref="N65:P65">
    <cfRule type="cellIs" dxfId="3517" priority="417" operator="lessThan">
      <formula>0</formula>
    </cfRule>
  </conditionalFormatting>
  <conditionalFormatting sqref="C80">
    <cfRule type="cellIs" dxfId="3516" priority="413" operator="equal">
      <formula>"Sell"</formula>
    </cfRule>
    <cfRule type="cellIs" dxfId="3515" priority="414" operator="equal">
      <formula>"Buy"</formula>
    </cfRule>
  </conditionalFormatting>
  <conditionalFormatting sqref="Q80:S80">
    <cfRule type="cellIs" dxfId="3514" priority="412" operator="lessThanOrEqual">
      <formula>0</formula>
    </cfRule>
  </conditionalFormatting>
  <conditionalFormatting sqref="AG80:AJ80">
    <cfRule type="cellIs" dxfId="3513" priority="411" operator="equal">
      <formula>"#N/A N/A"</formula>
    </cfRule>
  </conditionalFormatting>
  <conditionalFormatting sqref="G80 I80">
    <cfRule type="cellIs" dxfId="3512" priority="409" operator="lessThanOrEqual">
      <formula>0</formula>
    </cfRule>
    <cfRule type="cellIs" dxfId="3511" priority="410" operator="greaterThanOrEqual">
      <formula>0</formula>
    </cfRule>
  </conditionalFormatting>
  <conditionalFormatting sqref="N80:P80">
    <cfRule type="cellIs" dxfId="3510" priority="408" operator="lessThan">
      <formula>0</formula>
    </cfRule>
  </conditionalFormatting>
  <conditionalFormatting sqref="AR80:AW80">
    <cfRule type="cellIs" dxfId="3509" priority="407" operator="equal">
      <formula>"#N/A N/A"</formula>
    </cfRule>
  </conditionalFormatting>
  <conditionalFormatting sqref="AR60:AT60">
    <cfRule type="cellIs" dxfId="3508" priority="394" operator="equal">
      <formula>"#N/A N/A"</formula>
    </cfRule>
  </conditionalFormatting>
  <conditionalFormatting sqref="AU60:AW60">
    <cfRule type="cellIs" dxfId="3507" priority="393" operator="equal">
      <formula>"#N/A N/A"</formula>
    </cfRule>
  </conditionalFormatting>
  <conditionalFormatting sqref="AR63:AT63 AR65:AT65">
    <cfRule type="cellIs" dxfId="3506" priority="392" operator="equal">
      <formula>"#N/A N/A"</formula>
    </cfRule>
  </conditionalFormatting>
  <conditionalFormatting sqref="AU63:AW63 AU65:AW65">
    <cfRule type="cellIs" dxfId="3505" priority="391" operator="equal">
      <formula>"#N/A N/A"</formula>
    </cfRule>
  </conditionalFormatting>
  <conditionalFormatting sqref="AR81:AW81">
    <cfRule type="cellIs" dxfId="3504" priority="390" operator="equal">
      <formula>"#N/A N/A"</formula>
    </cfRule>
  </conditionalFormatting>
  <conditionalFormatting sqref="C311">
    <cfRule type="cellIs" dxfId="3503" priority="376" operator="equal">
      <formula>"Sell"</formula>
    </cfRule>
    <cfRule type="cellIs" dxfId="3502" priority="377" operator="equal">
      <formula>"Buy"</formula>
    </cfRule>
  </conditionalFormatting>
  <conditionalFormatting sqref="Q311:S311">
    <cfRule type="cellIs" dxfId="3501" priority="375" operator="lessThanOrEqual">
      <formula>0</formula>
    </cfRule>
  </conditionalFormatting>
  <conditionalFormatting sqref="AG311:AJ311">
    <cfRule type="cellIs" dxfId="3500" priority="374" operator="equal">
      <formula>"#N/A N/A"</formula>
    </cfRule>
  </conditionalFormatting>
  <conditionalFormatting sqref="G311 I311">
    <cfRule type="cellIs" dxfId="3499" priority="372" operator="lessThanOrEqual">
      <formula>0</formula>
    </cfRule>
    <cfRule type="cellIs" dxfId="3498" priority="373" operator="greaterThanOrEqual">
      <formula>0</formula>
    </cfRule>
  </conditionalFormatting>
  <conditionalFormatting sqref="N311:P311">
    <cfRule type="cellIs" dxfId="3497" priority="371" operator="lessThan">
      <formula>0</formula>
    </cfRule>
  </conditionalFormatting>
  <conditionalFormatting sqref="C311">
    <cfRule type="cellIs" dxfId="3496" priority="369" operator="equal">
      <formula>"Sell"</formula>
    </cfRule>
    <cfRule type="cellIs" dxfId="3495" priority="370" operator="equal">
      <formula>"Buy"</formula>
    </cfRule>
  </conditionalFormatting>
  <conditionalFormatting sqref="AR311:AT311">
    <cfRule type="cellIs" dxfId="3494" priority="368" operator="equal">
      <formula>"#N/A N/A"</formula>
    </cfRule>
  </conditionalFormatting>
  <conditionalFormatting sqref="AU311:AW311">
    <cfRule type="cellIs" dxfId="3493" priority="367" operator="equal">
      <formula>"#N/A N/A"</formula>
    </cfRule>
  </conditionalFormatting>
  <conditionalFormatting sqref="C176">
    <cfRule type="cellIs" dxfId="3492" priority="365" operator="equal">
      <formula>"Sell"</formula>
    </cfRule>
    <cfRule type="cellIs" dxfId="3491" priority="366" operator="equal">
      <formula>"Buy"</formula>
    </cfRule>
  </conditionalFormatting>
  <conditionalFormatting sqref="Q176:S176">
    <cfRule type="cellIs" dxfId="3490" priority="364" operator="lessThanOrEqual">
      <formula>0</formula>
    </cfRule>
  </conditionalFormatting>
  <conditionalFormatting sqref="AG176:AJ176">
    <cfRule type="cellIs" dxfId="3489" priority="363" operator="equal">
      <formula>"#N/A N/A"</formula>
    </cfRule>
  </conditionalFormatting>
  <conditionalFormatting sqref="I176 G176">
    <cfRule type="cellIs" dxfId="3488" priority="361" operator="lessThanOrEqual">
      <formula>0</formula>
    </cfRule>
    <cfRule type="cellIs" dxfId="3487" priority="362" operator="greaterThanOrEqual">
      <formula>0</formula>
    </cfRule>
  </conditionalFormatting>
  <conditionalFormatting sqref="N176:P176">
    <cfRule type="cellIs" dxfId="3486" priority="360" operator="lessThan">
      <formula>0</formula>
    </cfRule>
  </conditionalFormatting>
  <conditionalFormatting sqref="AR254:AT254">
    <cfRule type="cellIs" dxfId="3485" priority="346" operator="equal">
      <formula>"#N/A N/A"</formula>
    </cfRule>
  </conditionalFormatting>
  <conditionalFormatting sqref="AU254:AW254">
    <cfRule type="cellIs" dxfId="3484" priority="345" operator="equal">
      <formula>"#N/A N/A"</formula>
    </cfRule>
  </conditionalFormatting>
  <conditionalFormatting sqref="C192">
    <cfRule type="cellIs" dxfId="3483" priority="339" operator="equal">
      <formula>"Sell"</formula>
    </cfRule>
    <cfRule type="cellIs" dxfId="3482" priority="340" operator="equal">
      <formula>"Buy"</formula>
    </cfRule>
  </conditionalFormatting>
  <conditionalFormatting sqref="Q192:S192">
    <cfRule type="cellIs" dxfId="3481" priority="338" operator="lessThanOrEqual">
      <formula>0</formula>
    </cfRule>
  </conditionalFormatting>
  <conditionalFormatting sqref="AG192:AJ192">
    <cfRule type="cellIs" dxfId="3480" priority="337" operator="equal">
      <formula>"#N/A N/A"</formula>
    </cfRule>
  </conditionalFormatting>
  <conditionalFormatting sqref="G192 I192">
    <cfRule type="cellIs" dxfId="3479" priority="335" operator="lessThanOrEqual">
      <formula>0</formula>
    </cfRule>
    <cfRule type="cellIs" dxfId="3478" priority="336" operator="greaterThanOrEqual">
      <formula>0</formula>
    </cfRule>
  </conditionalFormatting>
  <conditionalFormatting sqref="N192:P192">
    <cfRule type="cellIs" dxfId="3477" priority="334" operator="lessThan">
      <formula>0</formula>
    </cfRule>
  </conditionalFormatting>
  <conditionalFormatting sqref="G154 I154">
    <cfRule type="cellIs" dxfId="3476" priority="330" operator="lessThanOrEqual">
      <formula>0</formula>
    </cfRule>
    <cfRule type="cellIs" dxfId="3475" priority="331" operator="greaterThanOrEqual">
      <formula>0</formula>
    </cfRule>
  </conditionalFormatting>
  <conditionalFormatting sqref="N154:P154">
    <cfRule type="cellIs" dxfId="3474" priority="329" operator="lessThan">
      <formula>0</formula>
    </cfRule>
  </conditionalFormatting>
  <conditionalFormatting sqref="C155 C161 C157">
    <cfRule type="cellIs" dxfId="3473" priority="327" operator="equal">
      <formula>"Sell"</formula>
    </cfRule>
    <cfRule type="cellIs" dxfId="3472" priority="328" operator="equal">
      <formula>"Buy"</formula>
    </cfRule>
  </conditionalFormatting>
  <conditionalFormatting sqref="Q155:S155 Q161:S161 Q157:S157">
    <cfRule type="cellIs" dxfId="3471" priority="326" operator="lessThanOrEqual">
      <formula>0</formula>
    </cfRule>
  </conditionalFormatting>
  <conditionalFormatting sqref="AG155:AJ155 AG161:AJ161 AG157:AJ157">
    <cfRule type="cellIs" dxfId="3470" priority="325" operator="equal">
      <formula>"#N/A N/A"</formula>
    </cfRule>
  </conditionalFormatting>
  <conditionalFormatting sqref="G155 I155 G161 I161 I157 G157">
    <cfRule type="cellIs" dxfId="3469" priority="323" operator="lessThanOrEqual">
      <formula>0</formula>
    </cfRule>
    <cfRule type="cellIs" dxfId="3468" priority="324" operator="greaterThanOrEqual">
      <formula>0</formula>
    </cfRule>
  </conditionalFormatting>
  <conditionalFormatting sqref="N155:P155 N161:P161 N157:P157">
    <cfRule type="cellIs" dxfId="3467" priority="322" operator="lessThan">
      <formula>0</formula>
    </cfRule>
  </conditionalFormatting>
  <conditionalFormatting sqref="C160">
    <cfRule type="cellIs" dxfId="3466" priority="320" operator="equal">
      <formula>"Sell"</formula>
    </cfRule>
    <cfRule type="cellIs" dxfId="3465" priority="321" operator="equal">
      <formula>"Buy"</formula>
    </cfRule>
  </conditionalFormatting>
  <conditionalFormatting sqref="Q160:S160">
    <cfRule type="cellIs" dxfId="3464" priority="319" operator="lessThanOrEqual">
      <formula>0</formula>
    </cfRule>
  </conditionalFormatting>
  <conditionalFormatting sqref="AG160:AJ160">
    <cfRule type="cellIs" dxfId="3463" priority="318" operator="equal">
      <formula>"#N/A N/A"</formula>
    </cfRule>
  </conditionalFormatting>
  <conditionalFormatting sqref="G160 I160">
    <cfRule type="cellIs" dxfId="3462" priority="316" operator="lessThanOrEqual">
      <formula>0</formula>
    </cfRule>
    <cfRule type="cellIs" dxfId="3461" priority="317" operator="greaterThanOrEqual">
      <formula>0</formula>
    </cfRule>
  </conditionalFormatting>
  <conditionalFormatting sqref="N160:P160">
    <cfRule type="cellIs" dxfId="3460" priority="315" operator="lessThan">
      <formula>0</formula>
    </cfRule>
  </conditionalFormatting>
  <conditionalFormatting sqref="C158">
    <cfRule type="cellIs" dxfId="3459" priority="313" operator="equal">
      <formula>"Sell"</formula>
    </cfRule>
    <cfRule type="cellIs" dxfId="3458" priority="314" operator="equal">
      <formula>"Buy"</formula>
    </cfRule>
  </conditionalFormatting>
  <conditionalFormatting sqref="Q158:S158">
    <cfRule type="cellIs" dxfId="3457" priority="312" operator="lessThanOrEqual">
      <formula>0</formula>
    </cfRule>
  </conditionalFormatting>
  <conditionalFormatting sqref="AG158:AJ158">
    <cfRule type="cellIs" dxfId="3456" priority="311" operator="equal">
      <formula>"#N/A N/A"</formula>
    </cfRule>
  </conditionalFormatting>
  <conditionalFormatting sqref="G158 I158">
    <cfRule type="cellIs" dxfId="3455" priority="309" operator="lessThanOrEqual">
      <formula>0</formula>
    </cfRule>
    <cfRule type="cellIs" dxfId="3454" priority="310" operator="greaterThanOrEqual">
      <formula>0</formula>
    </cfRule>
  </conditionalFormatting>
  <conditionalFormatting sqref="N158:P158">
    <cfRule type="cellIs" dxfId="3453" priority="308" operator="lessThan">
      <formula>0</formula>
    </cfRule>
  </conditionalFormatting>
  <conditionalFormatting sqref="AG242:AJ242">
    <cfRule type="cellIs" dxfId="3452" priority="303" operator="equal">
      <formula>"#N/A N/A"</formula>
    </cfRule>
  </conditionalFormatting>
  <conditionalFormatting sqref="C242">
    <cfRule type="cellIs" dxfId="3451" priority="305" operator="equal">
      <formula>"Sell"</formula>
    </cfRule>
    <cfRule type="cellIs" dxfId="3450" priority="306" operator="equal">
      <formula>"Buy"</formula>
    </cfRule>
  </conditionalFormatting>
  <conditionalFormatting sqref="Q242:S242">
    <cfRule type="cellIs" dxfId="3449" priority="304" operator="lessThanOrEqual">
      <formula>0</formula>
    </cfRule>
  </conditionalFormatting>
  <conditionalFormatting sqref="G242 I242">
    <cfRule type="cellIs" dxfId="3448" priority="301" operator="lessThanOrEqual">
      <formula>0</formula>
    </cfRule>
    <cfRule type="cellIs" dxfId="3447" priority="302" operator="greaterThanOrEqual">
      <formula>0</formula>
    </cfRule>
  </conditionalFormatting>
  <conditionalFormatting sqref="N242:P242">
    <cfRule type="cellIs" dxfId="3446" priority="300" operator="lessThan">
      <formula>0</formula>
    </cfRule>
  </conditionalFormatting>
  <conditionalFormatting sqref="AR242:AT242">
    <cfRule type="cellIs" dxfId="3445" priority="297" operator="equal">
      <formula>"#N/A N/A"</formula>
    </cfRule>
  </conditionalFormatting>
  <conditionalFormatting sqref="AU242:AW242">
    <cfRule type="cellIs" dxfId="3444" priority="296" operator="equal">
      <formula>"#N/A N/A"</formula>
    </cfRule>
  </conditionalFormatting>
  <conditionalFormatting sqref="AR192:AW192">
    <cfRule type="cellIs" dxfId="3443" priority="295" operator="equal">
      <formula>"#N/A N/A"</formula>
    </cfRule>
  </conditionalFormatting>
  <conditionalFormatting sqref="AR28:AT28">
    <cfRule type="cellIs" dxfId="3442" priority="294" operator="equal">
      <formula>"#N/A N/A"</formula>
    </cfRule>
  </conditionalFormatting>
  <conditionalFormatting sqref="AU28:AW28">
    <cfRule type="cellIs" dxfId="3441" priority="293" operator="equal">
      <formula>"#N/A N/A"</formula>
    </cfRule>
  </conditionalFormatting>
  <conditionalFormatting sqref="I90 G90">
    <cfRule type="cellIs" dxfId="3440" priority="291" operator="lessThanOrEqual">
      <formula>0</formula>
    </cfRule>
    <cfRule type="cellIs" dxfId="3439" priority="292" operator="greaterThanOrEqual">
      <formula>0</formula>
    </cfRule>
  </conditionalFormatting>
  <conditionalFormatting sqref="N90:P90">
    <cfRule type="cellIs" dxfId="3438" priority="290" operator="lessThan">
      <formula>0</formula>
    </cfRule>
  </conditionalFormatting>
  <conditionalFormatting sqref="C91:C101">
    <cfRule type="cellIs" dxfId="3437" priority="288" operator="equal">
      <formula>"Sell"</formula>
    </cfRule>
    <cfRule type="cellIs" dxfId="3436" priority="289" operator="equal">
      <formula>"Buy"</formula>
    </cfRule>
  </conditionalFormatting>
  <conditionalFormatting sqref="Q91:S101">
    <cfRule type="cellIs" dxfId="3435" priority="287" operator="lessThanOrEqual">
      <formula>0</formula>
    </cfRule>
  </conditionalFormatting>
  <conditionalFormatting sqref="AG91:AJ101">
    <cfRule type="cellIs" dxfId="3434" priority="286" operator="equal">
      <formula>"#N/A N/A"</formula>
    </cfRule>
  </conditionalFormatting>
  <conditionalFormatting sqref="I91:I101 G91:G101">
    <cfRule type="cellIs" dxfId="3433" priority="284" operator="lessThanOrEqual">
      <formula>0</formula>
    </cfRule>
    <cfRule type="cellIs" dxfId="3432" priority="285" operator="greaterThanOrEqual">
      <formula>0</formula>
    </cfRule>
  </conditionalFormatting>
  <conditionalFormatting sqref="N91:P101">
    <cfRule type="cellIs" dxfId="3431" priority="283" operator="lessThan">
      <formula>0</formula>
    </cfRule>
  </conditionalFormatting>
  <conditionalFormatting sqref="C68">
    <cfRule type="cellIs" dxfId="3430" priority="281" operator="equal">
      <formula>"Sell"</formula>
    </cfRule>
    <cfRule type="cellIs" dxfId="3429" priority="282" operator="equal">
      <formula>"Buy"</formula>
    </cfRule>
  </conditionalFormatting>
  <conditionalFormatting sqref="Q68:S68">
    <cfRule type="cellIs" dxfId="3428" priority="280" operator="lessThanOrEqual">
      <formula>0</formula>
    </cfRule>
  </conditionalFormatting>
  <conditionalFormatting sqref="AG68:AJ68">
    <cfRule type="cellIs" dxfId="3427" priority="279" operator="equal">
      <formula>"#N/A N/A"</formula>
    </cfRule>
  </conditionalFormatting>
  <conditionalFormatting sqref="G68 I68">
    <cfRule type="cellIs" dxfId="3426" priority="277" operator="lessThanOrEqual">
      <formula>0</formula>
    </cfRule>
    <cfRule type="cellIs" dxfId="3425" priority="278" operator="greaterThanOrEqual">
      <formula>0</formula>
    </cfRule>
  </conditionalFormatting>
  <conditionalFormatting sqref="N68:P68">
    <cfRule type="cellIs" dxfId="3424" priority="276" operator="lessThan">
      <formula>0</formula>
    </cfRule>
  </conditionalFormatting>
  <conditionalFormatting sqref="C291">
    <cfRule type="cellIs" dxfId="3423" priority="273" operator="equal">
      <formula>"Sell"</formula>
    </cfRule>
    <cfRule type="cellIs" dxfId="3422" priority="274" operator="equal">
      <formula>"Buy"</formula>
    </cfRule>
  </conditionalFormatting>
  <conditionalFormatting sqref="Q291:S291">
    <cfRule type="cellIs" dxfId="3421" priority="272" operator="lessThanOrEqual">
      <formula>0</formula>
    </cfRule>
  </conditionalFormatting>
  <conditionalFormatting sqref="AG291:AJ291 AR291:AW291">
    <cfRule type="cellIs" dxfId="3420" priority="271" operator="equal">
      <formula>"#N/A N/A"</formula>
    </cfRule>
  </conditionalFormatting>
  <conditionalFormatting sqref="G291 I291">
    <cfRule type="cellIs" dxfId="3419" priority="269" operator="lessThanOrEqual">
      <formula>0</formula>
    </cfRule>
    <cfRule type="cellIs" dxfId="3418" priority="270" operator="greaterThanOrEqual">
      <formula>0</formula>
    </cfRule>
  </conditionalFormatting>
  <conditionalFormatting sqref="N291:P291">
    <cfRule type="cellIs" dxfId="3417" priority="268" operator="lessThan">
      <formula>0</formula>
    </cfRule>
  </conditionalFormatting>
  <conditionalFormatting sqref="C195">
    <cfRule type="cellIs" dxfId="3416" priority="266" operator="equal">
      <formula>"Sell"</formula>
    </cfRule>
    <cfRule type="cellIs" dxfId="3415" priority="267" operator="equal">
      <formula>"Buy"</formula>
    </cfRule>
  </conditionalFormatting>
  <conditionalFormatting sqref="Q195:S195">
    <cfRule type="cellIs" dxfId="3414" priority="265" operator="lessThanOrEqual">
      <formula>0</formula>
    </cfRule>
  </conditionalFormatting>
  <conditionalFormatting sqref="AG195:AJ195">
    <cfRule type="cellIs" dxfId="3413" priority="264" operator="equal">
      <formula>"#N/A N/A"</formula>
    </cfRule>
  </conditionalFormatting>
  <conditionalFormatting sqref="G195 I195">
    <cfRule type="cellIs" dxfId="3412" priority="262" operator="lessThanOrEqual">
      <formula>0</formula>
    </cfRule>
    <cfRule type="cellIs" dxfId="3411" priority="263" operator="greaterThanOrEqual">
      <formula>0</formula>
    </cfRule>
  </conditionalFormatting>
  <conditionalFormatting sqref="N195:P195">
    <cfRule type="cellIs" dxfId="3410" priority="261" operator="lessThan">
      <formula>0</formula>
    </cfRule>
  </conditionalFormatting>
  <conditionalFormatting sqref="C23">
    <cfRule type="cellIs" dxfId="3409" priority="252" operator="equal">
      <formula>"Sell"</formula>
    </cfRule>
    <cfRule type="cellIs" dxfId="3408" priority="253" operator="equal">
      <formula>"Buy"</formula>
    </cfRule>
  </conditionalFormatting>
  <conditionalFormatting sqref="Q23:S23">
    <cfRule type="cellIs" dxfId="3407" priority="251" operator="lessThanOrEqual">
      <formula>0</formula>
    </cfRule>
  </conditionalFormatting>
  <conditionalFormatting sqref="AG23:AJ23">
    <cfRule type="cellIs" dxfId="3406" priority="250" operator="equal">
      <formula>"#N/A N/A"</formula>
    </cfRule>
  </conditionalFormatting>
  <conditionalFormatting sqref="G23 I23">
    <cfRule type="cellIs" dxfId="3405" priority="248" operator="lessThanOrEqual">
      <formula>0</formula>
    </cfRule>
    <cfRule type="cellIs" dxfId="3404" priority="249" operator="greaterThanOrEqual">
      <formula>0</formula>
    </cfRule>
  </conditionalFormatting>
  <conditionalFormatting sqref="N23:P23">
    <cfRule type="cellIs" dxfId="3403" priority="247" operator="lessThan">
      <formula>0</formula>
    </cfRule>
  </conditionalFormatting>
  <conditionalFormatting sqref="C309">
    <cfRule type="cellIs" dxfId="3402" priority="243" operator="equal">
      <formula>"Sell"</formula>
    </cfRule>
    <cfRule type="cellIs" dxfId="3401" priority="244" operator="equal">
      <formula>"Buy"</formula>
    </cfRule>
  </conditionalFormatting>
  <conditionalFormatting sqref="Q309:S309">
    <cfRule type="cellIs" dxfId="3400" priority="242" operator="lessThanOrEqual">
      <formula>0</formula>
    </cfRule>
  </conditionalFormatting>
  <conditionalFormatting sqref="AG309:AJ309">
    <cfRule type="cellIs" dxfId="3399" priority="241" operator="equal">
      <formula>"#N/A N/A"</formula>
    </cfRule>
  </conditionalFormatting>
  <conditionalFormatting sqref="G309 I309">
    <cfRule type="cellIs" dxfId="3398" priority="239" operator="lessThanOrEqual">
      <formula>0</formula>
    </cfRule>
    <cfRule type="cellIs" dxfId="3397" priority="240" operator="greaterThanOrEqual">
      <formula>0</formula>
    </cfRule>
  </conditionalFormatting>
  <conditionalFormatting sqref="N309:P309">
    <cfRule type="cellIs" dxfId="3396" priority="238" operator="lessThan">
      <formula>0</formula>
    </cfRule>
  </conditionalFormatting>
  <conditionalFormatting sqref="C309">
    <cfRule type="cellIs" dxfId="3395" priority="236" operator="equal">
      <formula>"Sell"</formula>
    </cfRule>
    <cfRule type="cellIs" dxfId="3394" priority="237" operator="equal">
      <formula>"Buy"</formula>
    </cfRule>
  </conditionalFormatting>
  <conditionalFormatting sqref="AR309:AT309">
    <cfRule type="cellIs" dxfId="3393" priority="233" operator="equal">
      <formula>"#N/A N/A"</formula>
    </cfRule>
  </conditionalFormatting>
  <conditionalFormatting sqref="AU309:AW309">
    <cfRule type="cellIs" dxfId="3392" priority="232" operator="equal">
      <formula>"#N/A N/A"</formula>
    </cfRule>
  </conditionalFormatting>
  <conditionalFormatting sqref="C235">
    <cfRule type="cellIs" dxfId="3391" priority="230" operator="equal">
      <formula>"Sell"</formula>
    </cfRule>
    <cfRule type="cellIs" dxfId="3390" priority="231" operator="equal">
      <formula>"Buy"</formula>
    </cfRule>
  </conditionalFormatting>
  <conditionalFormatting sqref="Q235:S235">
    <cfRule type="cellIs" dxfId="3389" priority="229" operator="lessThanOrEqual">
      <formula>0</formula>
    </cfRule>
  </conditionalFormatting>
  <conditionalFormatting sqref="AG235:AJ235">
    <cfRule type="cellIs" dxfId="3388" priority="228" operator="equal">
      <formula>"#N/A N/A"</formula>
    </cfRule>
  </conditionalFormatting>
  <conditionalFormatting sqref="I235 G235">
    <cfRule type="cellIs" dxfId="3387" priority="226" operator="lessThanOrEqual">
      <formula>0</formula>
    </cfRule>
    <cfRule type="cellIs" dxfId="3386" priority="227" operator="greaterThanOrEqual">
      <formula>0</formula>
    </cfRule>
  </conditionalFormatting>
  <conditionalFormatting sqref="N235:P235">
    <cfRule type="cellIs" dxfId="3385" priority="225" operator="lessThan">
      <formula>0</formula>
    </cfRule>
  </conditionalFormatting>
  <conditionalFormatting sqref="G148 I148">
    <cfRule type="cellIs" dxfId="3384" priority="221" operator="lessThanOrEqual">
      <formula>0</formula>
    </cfRule>
    <cfRule type="cellIs" dxfId="3383" priority="222" operator="greaterThanOrEqual">
      <formula>0</formula>
    </cfRule>
  </conditionalFormatting>
  <conditionalFormatting sqref="N148:P148">
    <cfRule type="cellIs" dxfId="3382" priority="220" operator="lessThan">
      <formula>0</formula>
    </cfRule>
  </conditionalFormatting>
  <conditionalFormatting sqref="C149:C150 C153">
    <cfRule type="cellIs" dxfId="3381" priority="218" operator="equal">
      <formula>"Sell"</formula>
    </cfRule>
    <cfRule type="cellIs" dxfId="3380" priority="219" operator="equal">
      <formula>"Buy"</formula>
    </cfRule>
  </conditionalFormatting>
  <conditionalFormatting sqref="Q149:S150 Q153:S153">
    <cfRule type="cellIs" dxfId="3379" priority="217" operator="lessThanOrEqual">
      <formula>0</formula>
    </cfRule>
  </conditionalFormatting>
  <conditionalFormatting sqref="AG149:AJ150 AR149:AW149 AG153:AJ153 AR153:AW153">
    <cfRule type="cellIs" dxfId="3378" priority="216" operator="equal">
      <formula>"#N/A N/A"</formula>
    </cfRule>
  </conditionalFormatting>
  <conditionalFormatting sqref="G149:G150 I149:I150 G153 I153">
    <cfRule type="cellIs" dxfId="3377" priority="214" operator="lessThanOrEqual">
      <formula>0</formula>
    </cfRule>
    <cfRule type="cellIs" dxfId="3376" priority="215" operator="greaterThanOrEqual">
      <formula>0</formula>
    </cfRule>
  </conditionalFormatting>
  <conditionalFormatting sqref="N149:P150 N153:P153">
    <cfRule type="cellIs" dxfId="3375" priority="213" operator="lessThan">
      <formula>0</formula>
    </cfRule>
  </conditionalFormatting>
  <conditionalFormatting sqref="C152">
    <cfRule type="cellIs" dxfId="3374" priority="211" operator="equal">
      <formula>"Sell"</formula>
    </cfRule>
    <cfRule type="cellIs" dxfId="3373" priority="212" operator="equal">
      <formula>"Buy"</formula>
    </cfRule>
  </conditionalFormatting>
  <conditionalFormatting sqref="Q152:S152">
    <cfRule type="cellIs" dxfId="3372" priority="210" operator="lessThanOrEqual">
      <formula>0</formula>
    </cfRule>
  </conditionalFormatting>
  <conditionalFormatting sqref="AG152:AJ152">
    <cfRule type="cellIs" dxfId="3371" priority="209" operator="equal">
      <formula>"#N/A N/A"</formula>
    </cfRule>
  </conditionalFormatting>
  <conditionalFormatting sqref="G152 I152">
    <cfRule type="cellIs" dxfId="3370" priority="207" operator="lessThanOrEqual">
      <formula>0</formula>
    </cfRule>
    <cfRule type="cellIs" dxfId="3369" priority="208" operator="greaterThanOrEqual">
      <formula>0</formula>
    </cfRule>
  </conditionalFormatting>
  <conditionalFormatting sqref="N152:P152">
    <cfRule type="cellIs" dxfId="3368" priority="206" operator="lessThan">
      <formula>0</formula>
    </cfRule>
  </conditionalFormatting>
  <conditionalFormatting sqref="C151">
    <cfRule type="cellIs" dxfId="3367" priority="204" operator="equal">
      <formula>"Sell"</formula>
    </cfRule>
    <cfRule type="cellIs" dxfId="3366" priority="205" operator="equal">
      <formula>"Buy"</formula>
    </cfRule>
  </conditionalFormatting>
  <conditionalFormatting sqref="Q151:S151">
    <cfRule type="cellIs" dxfId="3365" priority="203" operator="lessThanOrEqual">
      <formula>0</formula>
    </cfRule>
  </conditionalFormatting>
  <conditionalFormatting sqref="AG151:AJ151">
    <cfRule type="cellIs" dxfId="3364" priority="202" operator="equal">
      <formula>"#N/A N/A"</formula>
    </cfRule>
  </conditionalFormatting>
  <conditionalFormatting sqref="G151 I151">
    <cfRule type="cellIs" dxfId="3363" priority="200" operator="lessThanOrEqual">
      <formula>0</formula>
    </cfRule>
    <cfRule type="cellIs" dxfId="3362" priority="201" operator="greaterThanOrEqual">
      <formula>0</formula>
    </cfRule>
  </conditionalFormatting>
  <conditionalFormatting sqref="N151:P151">
    <cfRule type="cellIs" dxfId="3361" priority="199" operator="lessThan">
      <formula>0</formula>
    </cfRule>
  </conditionalFormatting>
  <conditionalFormatting sqref="C58">
    <cfRule type="cellIs" dxfId="3360" priority="196" operator="equal">
      <formula>"Sell"</formula>
    </cfRule>
    <cfRule type="cellIs" dxfId="3359" priority="197" operator="equal">
      <formula>"Buy"</formula>
    </cfRule>
  </conditionalFormatting>
  <conditionalFormatting sqref="Q58:S58">
    <cfRule type="cellIs" dxfId="3358" priority="195" operator="lessThanOrEqual">
      <formula>0</formula>
    </cfRule>
  </conditionalFormatting>
  <conditionalFormatting sqref="AG58:AJ58">
    <cfRule type="cellIs" dxfId="3357" priority="194" operator="equal">
      <formula>"#N/A N/A"</formula>
    </cfRule>
  </conditionalFormatting>
  <conditionalFormatting sqref="G58 I58">
    <cfRule type="cellIs" dxfId="3356" priority="192" operator="lessThanOrEqual">
      <formula>0</formula>
    </cfRule>
    <cfRule type="cellIs" dxfId="3355" priority="193" operator="greaterThanOrEqual">
      <formula>0</formula>
    </cfRule>
  </conditionalFormatting>
  <conditionalFormatting sqref="N58:P58">
    <cfRule type="cellIs" dxfId="3354" priority="191" operator="lessThan">
      <formula>0</formula>
    </cfRule>
  </conditionalFormatting>
  <conditionalFormatting sqref="AR58:AW58">
    <cfRule type="cellIs" dxfId="3353" priority="190" operator="equal">
      <formula>"#N/A N/A"</formula>
    </cfRule>
  </conditionalFormatting>
  <conditionalFormatting sqref="C64">
    <cfRule type="cellIs" dxfId="3352" priority="188" operator="equal">
      <formula>"Sell"</formula>
    </cfRule>
    <cfRule type="cellIs" dxfId="3351" priority="189" operator="equal">
      <formula>"Buy"</formula>
    </cfRule>
  </conditionalFormatting>
  <conditionalFormatting sqref="Q64:S64">
    <cfRule type="cellIs" dxfId="3350" priority="187" operator="lessThanOrEqual">
      <formula>0</formula>
    </cfRule>
  </conditionalFormatting>
  <conditionalFormatting sqref="AG64:AJ64">
    <cfRule type="cellIs" dxfId="3349" priority="186" operator="equal">
      <formula>"#N/A N/A"</formula>
    </cfRule>
  </conditionalFormatting>
  <conditionalFormatting sqref="G64 I64">
    <cfRule type="cellIs" dxfId="3348" priority="184" operator="lessThanOrEqual">
      <formula>0</formula>
    </cfRule>
    <cfRule type="cellIs" dxfId="3347" priority="185" operator="greaterThanOrEqual">
      <formula>0</formula>
    </cfRule>
  </conditionalFormatting>
  <conditionalFormatting sqref="N64:P64">
    <cfRule type="cellIs" dxfId="3346" priority="183" operator="lessThan">
      <formula>0</formula>
    </cfRule>
  </conditionalFormatting>
  <conditionalFormatting sqref="AR68:AT68">
    <cfRule type="cellIs" dxfId="3345" priority="178" operator="equal">
      <formula>"#N/A N/A"</formula>
    </cfRule>
  </conditionalFormatting>
  <conditionalFormatting sqref="AU68:AW68">
    <cfRule type="cellIs" dxfId="3344" priority="177" operator="equal">
      <formula>"#N/A N/A"</formula>
    </cfRule>
  </conditionalFormatting>
  <conditionalFormatting sqref="AU64:AW64">
    <cfRule type="cellIs" dxfId="3343" priority="179" operator="equal">
      <formula>"#N/A N/A"</formula>
    </cfRule>
  </conditionalFormatting>
  <conditionalFormatting sqref="AR64:AT64">
    <cfRule type="cellIs" dxfId="3342" priority="180" operator="equal">
      <formula>"#N/A N/A"</formula>
    </cfRule>
  </conditionalFormatting>
  <conditionalFormatting sqref="C124:C126">
    <cfRule type="cellIs" dxfId="3341" priority="175" operator="equal">
      <formula>"Sell"</formula>
    </cfRule>
    <cfRule type="cellIs" dxfId="3340" priority="176" operator="equal">
      <formula>"Buy"</formula>
    </cfRule>
  </conditionalFormatting>
  <conditionalFormatting sqref="Q124:S126">
    <cfRule type="cellIs" dxfId="3339" priority="174" operator="lessThanOrEqual">
      <formula>0</formula>
    </cfRule>
  </conditionalFormatting>
  <conditionalFormatting sqref="AG124:AJ126">
    <cfRule type="cellIs" dxfId="3338" priority="173" operator="equal">
      <formula>"#N/A N/A"</formula>
    </cfRule>
  </conditionalFormatting>
  <conditionalFormatting sqref="G124:G126 I124:I126">
    <cfRule type="cellIs" dxfId="3337" priority="171" operator="lessThanOrEqual">
      <formula>0</formula>
    </cfRule>
    <cfRule type="cellIs" dxfId="3336" priority="172" operator="greaterThanOrEqual">
      <formula>0</formula>
    </cfRule>
  </conditionalFormatting>
  <conditionalFormatting sqref="N124:P126">
    <cfRule type="cellIs" dxfId="3335" priority="170" operator="lessThan">
      <formula>0</formula>
    </cfRule>
  </conditionalFormatting>
  <conditionalFormatting sqref="AR124:AW126">
    <cfRule type="cellIs" dxfId="3334" priority="169" operator="equal">
      <formula>"#N/A N/A"</formula>
    </cfRule>
  </conditionalFormatting>
  <conditionalFormatting sqref="C304">
    <cfRule type="cellIs" dxfId="3333" priority="166" operator="equal">
      <formula>"Sell"</formula>
    </cfRule>
    <cfRule type="cellIs" dxfId="3332" priority="167" operator="equal">
      <formula>"Buy"</formula>
    </cfRule>
  </conditionalFormatting>
  <conditionalFormatting sqref="Q304:S304">
    <cfRule type="cellIs" dxfId="3331" priority="165" operator="lessThanOrEqual">
      <formula>0</formula>
    </cfRule>
  </conditionalFormatting>
  <conditionalFormatting sqref="AG304:AJ304">
    <cfRule type="cellIs" dxfId="3330" priority="164" operator="equal">
      <formula>"#N/A N/A"</formula>
    </cfRule>
  </conditionalFormatting>
  <conditionalFormatting sqref="G304 I304">
    <cfRule type="cellIs" dxfId="3329" priority="162" operator="lessThanOrEqual">
      <formula>0</formula>
    </cfRule>
    <cfRule type="cellIs" dxfId="3328" priority="163" operator="greaterThanOrEqual">
      <formula>0</formula>
    </cfRule>
  </conditionalFormatting>
  <conditionalFormatting sqref="N304:P304">
    <cfRule type="cellIs" dxfId="3327" priority="161" operator="lessThan">
      <formula>0</formula>
    </cfRule>
  </conditionalFormatting>
  <conditionalFormatting sqref="C304">
    <cfRule type="cellIs" dxfId="3326" priority="159" operator="equal">
      <formula>"Sell"</formula>
    </cfRule>
    <cfRule type="cellIs" dxfId="3325" priority="160" operator="equal">
      <formula>"Buy"</formula>
    </cfRule>
  </conditionalFormatting>
  <conditionalFormatting sqref="AR91:AW101">
    <cfRule type="cellIs" dxfId="3324" priority="158" operator="equal">
      <formula>"#N/A N/A"</formula>
    </cfRule>
  </conditionalFormatting>
  <conditionalFormatting sqref="C181">
    <cfRule type="cellIs" dxfId="3323" priority="156" operator="equal">
      <formula>"Sell"</formula>
    </cfRule>
    <cfRule type="cellIs" dxfId="3322" priority="157" operator="equal">
      <formula>"Buy"</formula>
    </cfRule>
  </conditionalFormatting>
  <conditionalFormatting sqref="Q181:S181">
    <cfRule type="cellIs" dxfId="3321" priority="155" operator="lessThanOrEqual">
      <formula>0</formula>
    </cfRule>
  </conditionalFormatting>
  <conditionalFormatting sqref="AG181:AJ181 AR181:AW181">
    <cfRule type="cellIs" dxfId="3320" priority="154" operator="equal">
      <formula>"#N/A N/A"</formula>
    </cfRule>
  </conditionalFormatting>
  <conditionalFormatting sqref="G181 I181">
    <cfRule type="cellIs" dxfId="3319" priority="152" operator="lessThanOrEqual">
      <formula>0</formula>
    </cfRule>
    <cfRule type="cellIs" dxfId="3318" priority="153" operator="greaterThanOrEqual">
      <formula>0</formula>
    </cfRule>
  </conditionalFormatting>
  <conditionalFormatting sqref="N181:P181">
    <cfRule type="cellIs" dxfId="3317" priority="151" operator="lessThan">
      <formula>0</formula>
    </cfRule>
  </conditionalFormatting>
  <conditionalFormatting sqref="C252">
    <cfRule type="cellIs" dxfId="3316" priority="149" operator="equal">
      <formula>"Sell"</formula>
    </cfRule>
    <cfRule type="cellIs" dxfId="3315" priority="150" operator="equal">
      <formula>"Buy"</formula>
    </cfRule>
  </conditionalFormatting>
  <conditionalFormatting sqref="Q252:S252">
    <cfRule type="cellIs" dxfId="3314" priority="148" operator="lessThanOrEqual">
      <formula>0</formula>
    </cfRule>
  </conditionalFormatting>
  <conditionalFormatting sqref="AG252:AJ252">
    <cfRule type="cellIs" dxfId="3313" priority="147" operator="equal">
      <formula>"#N/A N/A"</formula>
    </cfRule>
  </conditionalFormatting>
  <conditionalFormatting sqref="G252 I252">
    <cfRule type="cellIs" dxfId="3312" priority="145" operator="lessThanOrEqual">
      <formula>0</formula>
    </cfRule>
    <cfRule type="cellIs" dxfId="3311" priority="146" operator="greaterThanOrEqual">
      <formula>0</formula>
    </cfRule>
  </conditionalFormatting>
  <conditionalFormatting sqref="N252:P252">
    <cfRule type="cellIs" dxfId="3310" priority="144" operator="lessThan">
      <formula>0</formula>
    </cfRule>
  </conditionalFormatting>
  <conditionalFormatting sqref="AG256:AJ256">
    <cfRule type="cellIs" dxfId="3309" priority="138" operator="equal">
      <formula>"#N/A N/A"</formula>
    </cfRule>
  </conditionalFormatting>
  <conditionalFormatting sqref="C256">
    <cfRule type="cellIs" dxfId="3308" priority="140" operator="equal">
      <formula>"Sell"</formula>
    </cfRule>
    <cfRule type="cellIs" dxfId="3307" priority="141" operator="equal">
      <formula>"Buy"</formula>
    </cfRule>
  </conditionalFormatting>
  <conditionalFormatting sqref="Q256:S256">
    <cfRule type="cellIs" dxfId="3306" priority="139" operator="lessThanOrEqual">
      <formula>0</formula>
    </cfRule>
  </conditionalFormatting>
  <conditionalFormatting sqref="G256 I256">
    <cfRule type="cellIs" dxfId="3305" priority="136" operator="lessThanOrEqual">
      <formula>0</formula>
    </cfRule>
    <cfRule type="cellIs" dxfId="3304" priority="137" operator="greaterThanOrEqual">
      <formula>0</formula>
    </cfRule>
  </conditionalFormatting>
  <conditionalFormatting sqref="N256:P256">
    <cfRule type="cellIs" dxfId="3303" priority="135" operator="lessThan">
      <formula>0</formula>
    </cfRule>
  </conditionalFormatting>
  <conditionalFormatting sqref="C102">
    <cfRule type="cellIs" dxfId="3302" priority="127" operator="equal">
      <formula>"Sell"</formula>
    </cfRule>
    <cfRule type="cellIs" dxfId="3301" priority="128" operator="equal">
      <formula>"Buy"</formula>
    </cfRule>
  </conditionalFormatting>
  <conditionalFormatting sqref="Q102:S102">
    <cfRule type="cellIs" dxfId="3300" priority="126" operator="lessThanOrEqual">
      <formula>0</formula>
    </cfRule>
  </conditionalFormatting>
  <conditionalFormatting sqref="AG102:AJ102">
    <cfRule type="cellIs" dxfId="3299" priority="125" operator="equal">
      <formula>"#N/A N/A"</formula>
    </cfRule>
  </conditionalFormatting>
  <conditionalFormatting sqref="I102 G102">
    <cfRule type="cellIs" dxfId="3298" priority="123" operator="lessThanOrEqual">
      <formula>0</formula>
    </cfRule>
    <cfRule type="cellIs" dxfId="3297" priority="124" operator="greaterThanOrEqual">
      <formula>0</formula>
    </cfRule>
  </conditionalFormatting>
  <conditionalFormatting sqref="N102:P102">
    <cfRule type="cellIs" dxfId="3296" priority="122" operator="lessThan">
      <formula>0</formula>
    </cfRule>
  </conditionalFormatting>
  <conditionalFormatting sqref="C241">
    <cfRule type="cellIs" dxfId="3295" priority="119" operator="equal">
      <formula>"Sell"</formula>
    </cfRule>
    <cfRule type="cellIs" dxfId="3294" priority="120" operator="equal">
      <formula>"Buy"</formula>
    </cfRule>
  </conditionalFormatting>
  <conditionalFormatting sqref="Q241:S241">
    <cfRule type="cellIs" dxfId="3293" priority="118" operator="lessThanOrEqual">
      <formula>0</formula>
    </cfRule>
  </conditionalFormatting>
  <conditionalFormatting sqref="G241 I241">
    <cfRule type="cellIs" dxfId="3292" priority="115" operator="lessThanOrEqual">
      <formula>0</formula>
    </cfRule>
    <cfRule type="cellIs" dxfId="3291" priority="116" operator="greaterThanOrEqual">
      <formula>0</formula>
    </cfRule>
  </conditionalFormatting>
  <conditionalFormatting sqref="N241:P241">
    <cfRule type="cellIs" dxfId="3290" priority="114" operator="lessThan">
      <formula>0</formula>
    </cfRule>
  </conditionalFormatting>
  <conditionalFormatting sqref="AR241:AT241">
    <cfRule type="cellIs" dxfId="3289" priority="113" operator="equal">
      <formula>"#N/A N/A"</formula>
    </cfRule>
  </conditionalFormatting>
  <conditionalFormatting sqref="AU241:AW241">
    <cfRule type="cellIs" dxfId="3288" priority="112" operator="equal">
      <formula>"#N/A N/A"</formula>
    </cfRule>
  </conditionalFormatting>
  <conditionalFormatting sqref="AG241:AJ241">
    <cfRule type="cellIs" dxfId="3287" priority="111" operator="equal">
      <formula>"#N/A N/A"</formula>
    </cfRule>
  </conditionalFormatting>
  <conditionalFormatting sqref="C296">
    <cfRule type="cellIs" dxfId="3286" priority="109" operator="equal">
      <formula>"Sell"</formula>
    </cfRule>
    <cfRule type="cellIs" dxfId="3285" priority="110" operator="equal">
      <formula>"Buy"</formula>
    </cfRule>
  </conditionalFormatting>
  <conditionalFormatting sqref="Q296:S296">
    <cfRule type="cellIs" dxfId="3284" priority="108" operator="lessThanOrEqual">
      <formula>0</formula>
    </cfRule>
  </conditionalFormatting>
  <conditionalFormatting sqref="AG296:AJ296">
    <cfRule type="cellIs" dxfId="3283" priority="107" operator="equal">
      <formula>"#N/A N/A"</formula>
    </cfRule>
  </conditionalFormatting>
  <conditionalFormatting sqref="I296 G296">
    <cfRule type="cellIs" dxfId="3282" priority="105" operator="lessThanOrEqual">
      <formula>0</formula>
    </cfRule>
    <cfRule type="cellIs" dxfId="3281" priority="106" operator="greaterThanOrEqual">
      <formula>0</formula>
    </cfRule>
  </conditionalFormatting>
  <conditionalFormatting sqref="N296:P296">
    <cfRule type="cellIs" dxfId="3280" priority="104" operator="lessThan">
      <formula>0</formula>
    </cfRule>
  </conditionalFormatting>
  <conditionalFormatting sqref="C296">
    <cfRule type="cellIs" dxfId="3279" priority="102" operator="equal">
      <formula>"Sell"</formula>
    </cfRule>
    <cfRule type="cellIs" dxfId="3278" priority="103" operator="equal">
      <formula>"Buy"</formula>
    </cfRule>
  </conditionalFormatting>
  <conditionalFormatting sqref="C156">
    <cfRule type="cellIs" dxfId="3277" priority="98" operator="equal">
      <formula>"Sell"</formula>
    </cfRule>
    <cfRule type="cellIs" dxfId="3276" priority="99" operator="equal">
      <formula>"Buy"</formula>
    </cfRule>
  </conditionalFormatting>
  <conditionalFormatting sqref="Q156:S156">
    <cfRule type="cellIs" dxfId="3275" priority="97" operator="lessThanOrEqual">
      <formula>0</formula>
    </cfRule>
  </conditionalFormatting>
  <conditionalFormatting sqref="AG156:AJ156">
    <cfRule type="cellIs" dxfId="3274" priority="96" operator="equal">
      <formula>"#N/A N/A"</formula>
    </cfRule>
  </conditionalFormatting>
  <conditionalFormatting sqref="G156 I156">
    <cfRule type="cellIs" dxfId="3273" priority="94" operator="lessThanOrEqual">
      <formula>0</formula>
    </cfRule>
    <cfRule type="cellIs" dxfId="3272" priority="95" operator="greaterThanOrEqual">
      <formula>0</formula>
    </cfRule>
  </conditionalFormatting>
  <conditionalFormatting sqref="N156:P156">
    <cfRule type="cellIs" dxfId="3271" priority="93" operator="lessThan">
      <formula>0</formula>
    </cfRule>
  </conditionalFormatting>
  <conditionalFormatting sqref="C159">
    <cfRule type="cellIs" dxfId="3270" priority="91" operator="equal">
      <formula>"Sell"</formula>
    </cfRule>
    <cfRule type="cellIs" dxfId="3269" priority="92" operator="equal">
      <formula>"Buy"</formula>
    </cfRule>
  </conditionalFormatting>
  <conditionalFormatting sqref="Q159:S159">
    <cfRule type="cellIs" dxfId="3268" priority="90" operator="lessThanOrEqual">
      <formula>0</formula>
    </cfRule>
  </conditionalFormatting>
  <conditionalFormatting sqref="AG159:AJ159">
    <cfRule type="cellIs" dxfId="3267" priority="89" operator="equal">
      <formula>"#N/A N/A"</formula>
    </cfRule>
  </conditionalFormatting>
  <conditionalFormatting sqref="G159 I159">
    <cfRule type="cellIs" dxfId="3266" priority="87" operator="lessThanOrEqual">
      <formula>0</formula>
    </cfRule>
    <cfRule type="cellIs" dxfId="3265" priority="88" operator="greaterThanOrEqual">
      <formula>0</formula>
    </cfRule>
  </conditionalFormatting>
  <conditionalFormatting sqref="N159:P159">
    <cfRule type="cellIs" dxfId="3264" priority="86" operator="lessThan">
      <formula>0</formula>
    </cfRule>
  </conditionalFormatting>
  <conditionalFormatting sqref="AR23:AT23">
    <cfRule type="cellIs" dxfId="3263" priority="85" operator="equal">
      <formula>"#N/A N/A"</formula>
    </cfRule>
  </conditionalFormatting>
  <conditionalFormatting sqref="AU23:AW23">
    <cfRule type="cellIs" dxfId="3262" priority="84" operator="equal">
      <formula>"#N/A N/A"</formula>
    </cfRule>
  </conditionalFormatting>
  <conditionalFormatting sqref="AR102:AW102">
    <cfRule type="cellIs" dxfId="3261" priority="83" operator="equal">
      <formula>"#N/A N/A"</formula>
    </cfRule>
  </conditionalFormatting>
  <conditionalFormatting sqref="AR108:AT108">
    <cfRule type="cellIs" dxfId="3260" priority="82" operator="equal">
      <formula>"#N/A N/A"</formula>
    </cfRule>
  </conditionalFormatting>
  <conditionalFormatting sqref="AU108:AW108">
    <cfRule type="cellIs" dxfId="3259" priority="81" operator="equal">
      <formula>"#N/A N/A"</formula>
    </cfRule>
  </conditionalFormatting>
  <conditionalFormatting sqref="AR118:AW118">
    <cfRule type="cellIs" dxfId="3258" priority="80" operator="equal">
      <formula>"#N/A N/A"</formula>
    </cfRule>
  </conditionalFormatting>
  <conditionalFormatting sqref="AR150:AW152">
    <cfRule type="cellIs" dxfId="3257" priority="79" operator="equal">
      <formula>"#N/A N/A"</formula>
    </cfRule>
  </conditionalFormatting>
  <conditionalFormatting sqref="AR155:AW161">
    <cfRule type="cellIs" dxfId="3256" priority="78" operator="equal">
      <formula>"#N/A N/A"</formula>
    </cfRule>
  </conditionalFormatting>
  <conditionalFormatting sqref="AR176:AW176">
    <cfRule type="cellIs" dxfId="3255" priority="77" operator="equal">
      <formula>"#N/A N/A"</formula>
    </cfRule>
  </conditionalFormatting>
  <conditionalFormatting sqref="AR195:AW195">
    <cfRule type="cellIs" dxfId="3254" priority="76" operator="equal">
      <formula>"#N/A N/A"</formula>
    </cfRule>
  </conditionalFormatting>
  <conditionalFormatting sqref="AR237:AT237">
    <cfRule type="cellIs" dxfId="3253" priority="75" operator="equal">
      <formula>"#N/A N/A"</formula>
    </cfRule>
  </conditionalFormatting>
  <conditionalFormatting sqref="AU237:AW237">
    <cfRule type="cellIs" dxfId="3252" priority="74" operator="equal">
      <formula>"#N/A N/A"</formula>
    </cfRule>
  </conditionalFormatting>
  <conditionalFormatting sqref="AR235:AT235">
    <cfRule type="cellIs" dxfId="3251" priority="73" operator="equal">
      <formula>"#N/A N/A"</formula>
    </cfRule>
  </conditionalFormatting>
  <conditionalFormatting sqref="AU235:AW235">
    <cfRule type="cellIs" dxfId="3250" priority="72" operator="equal">
      <formula>"#N/A N/A"</formula>
    </cfRule>
  </conditionalFormatting>
  <conditionalFormatting sqref="AR252:AT252">
    <cfRule type="cellIs" dxfId="3249" priority="71" operator="equal">
      <formula>"#N/A N/A"</formula>
    </cfRule>
  </conditionalFormatting>
  <conditionalFormatting sqref="AU252:AW252">
    <cfRule type="cellIs" dxfId="3248" priority="70" operator="equal">
      <formula>"#N/A N/A"</formula>
    </cfRule>
  </conditionalFormatting>
  <conditionalFormatting sqref="AR253:AT253">
    <cfRule type="cellIs" dxfId="3247" priority="69" operator="equal">
      <formula>"#N/A N/A"</formula>
    </cfRule>
  </conditionalFormatting>
  <conditionalFormatting sqref="AU253:AW253">
    <cfRule type="cellIs" dxfId="3246" priority="68" operator="equal">
      <formula>"#N/A N/A"</formula>
    </cfRule>
  </conditionalFormatting>
  <conditionalFormatting sqref="AR256:AT257">
    <cfRule type="cellIs" dxfId="3245" priority="67" operator="equal">
      <formula>"#N/A N/A"</formula>
    </cfRule>
  </conditionalFormatting>
  <conditionalFormatting sqref="AU256:AW257">
    <cfRule type="cellIs" dxfId="3244" priority="66" operator="equal">
      <formula>"#N/A N/A"</formula>
    </cfRule>
  </conditionalFormatting>
  <conditionalFormatting sqref="AR262:AT262">
    <cfRule type="cellIs" dxfId="3243" priority="65" operator="equal">
      <formula>"#N/A N/A"</formula>
    </cfRule>
  </conditionalFormatting>
  <conditionalFormatting sqref="AU262:AW262">
    <cfRule type="cellIs" dxfId="3242" priority="64" operator="equal">
      <formula>"#N/A N/A"</formula>
    </cfRule>
  </conditionalFormatting>
  <conditionalFormatting sqref="AR296:AT296">
    <cfRule type="cellIs" dxfId="3241" priority="63" operator="equal">
      <formula>"#N/A N/A"</formula>
    </cfRule>
  </conditionalFormatting>
  <conditionalFormatting sqref="AU296:AW296">
    <cfRule type="cellIs" dxfId="3240" priority="62" operator="equal">
      <formula>"#N/A N/A"</formula>
    </cfRule>
  </conditionalFormatting>
  <conditionalFormatting sqref="AR304:AW304">
    <cfRule type="cellIs" dxfId="3239" priority="61" operator="equal">
      <formula>"#N/A N/A"</formula>
    </cfRule>
  </conditionalFormatting>
  <conditionalFormatting sqref="AR305:AW305">
    <cfRule type="cellIs" dxfId="3238" priority="60" operator="equal">
      <formula>"#N/A N/A"</formula>
    </cfRule>
  </conditionalFormatting>
  <conditionalFormatting sqref="C293">
    <cfRule type="cellIs" dxfId="3237" priority="58" operator="equal">
      <formula>"Sell"</formula>
    </cfRule>
    <cfRule type="cellIs" dxfId="3236" priority="59" operator="equal">
      <formula>"Buy"</formula>
    </cfRule>
  </conditionalFormatting>
  <conditionalFormatting sqref="Q293:S293">
    <cfRule type="cellIs" dxfId="3235" priority="57" operator="lessThanOrEqual">
      <formula>0</formula>
    </cfRule>
  </conditionalFormatting>
  <conditionalFormatting sqref="AR293:AW293 AG293:AJ293">
    <cfRule type="cellIs" dxfId="3234" priority="56" operator="equal">
      <formula>"#N/A N/A"</formula>
    </cfRule>
  </conditionalFormatting>
  <conditionalFormatting sqref="I293 G293">
    <cfRule type="cellIs" dxfId="3233" priority="54" operator="lessThanOrEqual">
      <formula>0</formula>
    </cfRule>
    <cfRule type="cellIs" dxfId="3232" priority="55" operator="greaterThanOrEqual">
      <formula>0</formula>
    </cfRule>
  </conditionalFormatting>
  <conditionalFormatting sqref="N293:P293">
    <cfRule type="cellIs" dxfId="3231" priority="53" operator="lessThan">
      <formula>0</formula>
    </cfRule>
  </conditionalFormatting>
  <conditionalFormatting sqref="C298:C299">
    <cfRule type="cellIs" dxfId="3230" priority="51" operator="equal">
      <formula>"Sell"</formula>
    </cfRule>
    <cfRule type="cellIs" dxfId="3229" priority="52" operator="equal">
      <formula>"Buy"</formula>
    </cfRule>
  </conditionalFormatting>
  <conditionalFormatting sqref="Q298:S299">
    <cfRule type="cellIs" dxfId="3228" priority="50" operator="lessThanOrEqual">
      <formula>0</formula>
    </cfRule>
  </conditionalFormatting>
  <conditionalFormatting sqref="AG298:AJ299">
    <cfRule type="cellIs" dxfId="3227" priority="49" operator="equal">
      <formula>"#N/A N/A"</formula>
    </cfRule>
  </conditionalFormatting>
  <conditionalFormatting sqref="G298:G299 I298:I299">
    <cfRule type="cellIs" dxfId="3226" priority="47" operator="lessThanOrEqual">
      <formula>0</formula>
    </cfRule>
    <cfRule type="cellIs" dxfId="3225" priority="48" operator="greaterThanOrEqual">
      <formula>0</formula>
    </cfRule>
  </conditionalFormatting>
  <conditionalFormatting sqref="N298:P299">
    <cfRule type="cellIs" dxfId="3224" priority="46" operator="lessThan">
      <formula>0</formula>
    </cfRule>
  </conditionalFormatting>
  <conditionalFormatting sqref="AR298:AT299">
    <cfRule type="cellIs" dxfId="3223" priority="45" operator="equal">
      <formula>"#N/A N/A"</formula>
    </cfRule>
  </conditionalFormatting>
  <conditionalFormatting sqref="AU298:AW299">
    <cfRule type="cellIs" dxfId="3222" priority="44" operator="equal">
      <formula>"#N/A N/A"</formula>
    </cfRule>
  </conditionalFormatting>
  <conditionalFormatting sqref="C286">
    <cfRule type="cellIs" dxfId="3221" priority="42" operator="equal">
      <formula>"Sell"</formula>
    </cfRule>
    <cfRule type="cellIs" dxfId="3220" priority="43" operator="equal">
      <formula>"Buy"</formula>
    </cfRule>
  </conditionalFormatting>
  <conditionalFormatting sqref="Q286:S286">
    <cfRule type="cellIs" dxfId="3219" priority="41" operator="lessThanOrEqual">
      <formula>0</formula>
    </cfRule>
  </conditionalFormatting>
  <conditionalFormatting sqref="AR284:AW284 AR286:AW286 AG286:AJ286">
    <cfRule type="cellIs" dxfId="3218" priority="40" operator="equal">
      <formula>"#N/A N/A"</formula>
    </cfRule>
  </conditionalFormatting>
  <conditionalFormatting sqref="I286 G286">
    <cfRule type="cellIs" dxfId="3217" priority="38" operator="lessThanOrEqual">
      <formula>0</formula>
    </cfRule>
    <cfRule type="cellIs" dxfId="3216" priority="39" operator="greaterThanOrEqual">
      <formula>0</formula>
    </cfRule>
  </conditionalFormatting>
  <conditionalFormatting sqref="N286:P286">
    <cfRule type="cellIs" dxfId="3215" priority="37" operator="lessThan">
      <formula>0</formula>
    </cfRule>
  </conditionalFormatting>
  <conditionalFormatting sqref="C284">
    <cfRule type="cellIs" dxfId="3214" priority="35" operator="equal">
      <formula>"Sell"</formula>
    </cfRule>
    <cfRule type="cellIs" dxfId="3213" priority="36" operator="equal">
      <formula>"Buy"</formula>
    </cfRule>
  </conditionalFormatting>
  <conditionalFormatting sqref="Q284:S284">
    <cfRule type="cellIs" dxfId="3212" priority="34" operator="lessThanOrEqual">
      <formula>0</formula>
    </cfRule>
  </conditionalFormatting>
  <conditionalFormatting sqref="AG284:AJ284">
    <cfRule type="cellIs" dxfId="3211" priority="33" operator="equal">
      <formula>"#N/A N/A"</formula>
    </cfRule>
  </conditionalFormatting>
  <conditionalFormatting sqref="G284 I284">
    <cfRule type="cellIs" dxfId="3210" priority="31" operator="lessThanOrEqual">
      <formula>0</formula>
    </cfRule>
    <cfRule type="cellIs" dxfId="3209" priority="32" operator="greaterThanOrEqual">
      <formula>0</formula>
    </cfRule>
  </conditionalFormatting>
  <conditionalFormatting sqref="N284:P284">
    <cfRule type="cellIs" dxfId="3208" priority="30" operator="lessThan">
      <formula>0</formula>
    </cfRule>
  </conditionalFormatting>
  <conditionalFormatting sqref="C284">
    <cfRule type="cellIs" dxfId="3207" priority="28" operator="equal">
      <formula>"Sell"</formula>
    </cfRule>
    <cfRule type="cellIs" dxfId="3206" priority="29" operator="equal">
      <formula>"Buy"</formula>
    </cfRule>
  </conditionalFormatting>
  <conditionalFormatting sqref="I282 G282">
    <cfRule type="cellIs" dxfId="3205" priority="26" operator="lessThanOrEqual">
      <formula>0</formula>
    </cfRule>
    <cfRule type="cellIs" dxfId="3204" priority="27" operator="greaterThanOrEqual">
      <formula>0</formula>
    </cfRule>
  </conditionalFormatting>
  <conditionalFormatting sqref="N282:P282">
    <cfRule type="cellIs" dxfId="3203" priority="25" operator="lessThan">
      <formula>0</formula>
    </cfRule>
  </conditionalFormatting>
  <conditionalFormatting sqref="C283">
    <cfRule type="cellIs" dxfId="3202" priority="23" operator="equal">
      <formula>"Sell"</formula>
    </cfRule>
    <cfRule type="cellIs" dxfId="3201" priority="24" operator="equal">
      <formula>"Buy"</formula>
    </cfRule>
  </conditionalFormatting>
  <conditionalFormatting sqref="Q283:S283">
    <cfRule type="cellIs" dxfId="3200" priority="22" operator="lessThanOrEqual">
      <formula>0</formula>
    </cfRule>
  </conditionalFormatting>
  <conditionalFormatting sqref="AG283:AJ283">
    <cfRule type="cellIs" dxfId="3199" priority="21" operator="equal">
      <formula>"#N/A N/A"</formula>
    </cfRule>
  </conditionalFormatting>
  <conditionalFormatting sqref="G283 I283">
    <cfRule type="cellIs" dxfId="3198" priority="19" operator="lessThanOrEqual">
      <formula>0</formula>
    </cfRule>
    <cfRule type="cellIs" dxfId="3197" priority="20" operator="greaterThanOrEqual">
      <formula>0</formula>
    </cfRule>
  </conditionalFormatting>
  <conditionalFormatting sqref="N283:P283">
    <cfRule type="cellIs" dxfId="3196" priority="18" operator="lessThan">
      <formula>0</formula>
    </cfRule>
  </conditionalFormatting>
  <conditionalFormatting sqref="C283">
    <cfRule type="cellIs" dxfId="3195" priority="16" operator="equal">
      <formula>"Sell"</formula>
    </cfRule>
    <cfRule type="cellIs" dxfId="3194" priority="17" operator="equal">
      <formula>"Buy"</formula>
    </cfRule>
  </conditionalFormatting>
  <conditionalFormatting sqref="AR283:AW283">
    <cfRule type="cellIs" dxfId="3193" priority="15" operator="equal">
      <formula>"#N/A N/A"</formula>
    </cfRule>
  </conditionalFormatting>
  <conditionalFormatting sqref="C285">
    <cfRule type="cellIs" dxfId="3192" priority="13" operator="equal">
      <formula>"Sell"</formula>
    </cfRule>
    <cfRule type="cellIs" dxfId="3191" priority="14" operator="equal">
      <formula>"Buy"</formula>
    </cfRule>
  </conditionalFormatting>
  <conditionalFormatting sqref="Q285:S285">
    <cfRule type="cellIs" dxfId="3190" priority="12" operator="lessThanOrEqual">
      <formula>0</formula>
    </cfRule>
  </conditionalFormatting>
  <conditionalFormatting sqref="AG285:AJ285 AR285:AW285">
    <cfRule type="cellIs" dxfId="3189" priority="11" operator="equal">
      <formula>"#N/A N/A"</formula>
    </cfRule>
  </conditionalFormatting>
  <conditionalFormatting sqref="G285 I285">
    <cfRule type="cellIs" dxfId="3188" priority="9" operator="lessThanOrEqual">
      <formula>0</formula>
    </cfRule>
    <cfRule type="cellIs" dxfId="3187" priority="10" operator="greaterThanOrEqual">
      <formula>0</formula>
    </cfRule>
  </conditionalFormatting>
  <conditionalFormatting sqref="N285:P285">
    <cfRule type="cellIs" dxfId="3186" priority="8" operator="lessThan">
      <formula>0</formula>
    </cfRule>
  </conditionalFormatting>
  <conditionalFormatting sqref="C287">
    <cfRule type="cellIs" dxfId="3185" priority="6" operator="equal">
      <formula>"Sell"</formula>
    </cfRule>
    <cfRule type="cellIs" dxfId="3184" priority="7" operator="equal">
      <formula>"Buy"</formula>
    </cfRule>
  </conditionalFormatting>
  <conditionalFormatting sqref="Q287:S287">
    <cfRule type="cellIs" dxfId="3183" priority="5" operator="lessThanOrEqual">
      <formula>0</formula>
    </cfRule>
  </conditionalFormatting>
  <conditionalFormatting sqref="AR287:AW287 AG287:AJ287">
    <cfRule type="cellIs" dxfId="3182" priority="4" operator="equal">
      <formula>"#N/A N/A"</formula>
    </cfRule>
  </conditionalFormatting>
  <conditionalFormatting sqref="I287 G287">
    <cfRule type="cellIs" dxfId="3181" priority="2" operator="lessThanOrEqual">
      <formula>0</formula>
    </cfRule>
    <cfRule type="cellIs" dxfId="3180" priority="3" operator="greaterThanOrEqual">
      <formula>0</formula>
    </cfRule>
  </conditionalFormatting>
  <conditionalFormatting sqref="N287:P287">
    <cfRule type="cellIs" dxfId="3179" priority="1" operator="lessThan">
      <formula>0</formula>
    </cfRule>
  </conditionalFormatting>
  <pageMargins left="0.15748031496062992" right="0.15748031496062992" top="0.27559055118110237" bottom="0.19685039370078741" header="0.31496062992125984" footer="0.19685039370078741"/>
  <pageSetup paperSize="9" scale="75" orientation="landscape" r:id="rId1"/>
  <headerFooter>
    <oddHeader>&amp;LMOSL VALUATIONS AT A GLANCE</oddHeader>
  </headerFooter>
  <rowBreaks count="3" manualBreakCount="3">
    <brk id="59" min="1" max="35" man="1"/>
    <brk id="111" min="1" max="35" man="1"/>
    <brk id="163" min="1" max="35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35</vt:i4>
      </vt:variant>
      <vt:variant>
        <vt:lpstr>Named Ranges</vt:lpstr>
      </vt:variant>
      <vt:variant>
        <vt:i4>61</vt:i4>
      </vt:variant>
    </vt:vector>
  </HeadingPairs>
  <TitlesOfParts>
    <vt:vector size="96" baseType="lpstr">
      <vt:lpstr>MOST GUIDE</vt:lpstr>
      <vt:lpstr>Valuation</vt:lpstr>
      <vt:lpstr>Growth</vt:lpstr>
      <vt:lpstr>Market</vt:lpstr>
      <vt:lpstr>All Parameters</vt:lpstr>
      <vt:lpstr>Non-BFSI</vt:lpstr>
      <vt:lpstr>BFSI</vt:lpstr>
      <vt:lpstr>Sector Aggregates</vt:lpstr>
      <vt:lpstr>Snapshot</vt:lpstr>
      <vt:lpstr>NIFTY</vt:lpstr>
      <vt:lpstr>SENSEX</vt:lpstr>
      <vt:lpstr>Automobiles</vt:lpstr>
      <vt:lpstr>Banking - PVT</vt:lpstr>
      <vt:lpstr>Banking - PSU</vt:lpstr>
      <vt:lpstr>NBFC</vt:lpstr>
      <vt:lpstr>Insurance</vt:lpstr>
      <vt:lpstr>Capital Goods</vt:lpstr>
      <vt:lpstr>Cement</vt:lpstr>
      <vt:lpstr>Consumer</vt:lpstr>
      <vt:lpstr>Consumer Durables</vt:lpstr>
      <vt:lpstr>Chemicals</vt:lpstr>
      <vt:lpstr>EMS</vt:lpstr>
      <vt:lpstr>Healthcare</vt:lpstr>
      <vt:lpstr>Infrastructure</vt:lpstr>
      <vt:lpstr>Logistics</vt:lpstr>
      <vt:lpstr>Media</vt:lpstr>
      <vt:lpstr>Metals</vt:lpstr>
      <vt:lpstr>Oil &amp; Gas</vt:lpstr>
      <vt:lpstr>Real Estate</vt:lpstr>
      <vt:lpstr>Retail</vt:lpstr>
      <vt:lpstr>Technology</vt:lpstr>
      <vt:lpstr>Telecom</vt:lpstr>
      <vt:lpstr>Utilities</vt:lpstr>
      <vt:lpstr>Others</vt:lpstr>
      <vt:lpstr>Column Code</vt:lpstr>
      <vt:lpstr>'All Parameters'!Print_Area</vt:lpstr>
      <vt:lpstr>Automobiles!Print_Area</vt:lpstr>
      <vt:lpstr>'Banking - PSU'!Print_Area</vt:lpstr>
      <vt:lpstr>'Banking - PVT'!Print_Area</vt:lpstr>
      <vt:lpstr>BFSI!Print_Area</vt:lpstr>
      <vt:lpstr>'Capital Goods'!Print_Area</vt:lpstr>
      <vt:lpstr>Cement!Print_Area</vt:lpstr>
      <vt:lpstr>Chemicals!Print_Area</vt:lpstr>
      <vt:lpstr>Consumer!Print_Area</vt:lpstr>
      <vt:lpstr>'Consumer Durables'!Print_Area</vt:lpstr>
      <vt:lpstr>EMS!Print_Area</vt:lpstr>
      <vt:lpstr>Growth!Print_Area</vt:lpstr>
      <vt:lpstr>Healthcare!Print_Area</vt:lpstr>
      <vt:lpstr>Infrastructure!Print_Area</vt:lpstr>
      <vt:lpstr>Insurance!Print_Area</vt:lpstr>
      <vt:lpstr>Logistics!Print_Area</vt:lpstr>
      <vt:lpstr>Market!Print_Area</vt:lpstr>
      <vt:lpstr>Media!Print_Area</vt:lpstr>
      <vt:lpstr>Metals!Print_Area</vt:lpstr>
      <vt:lpstr>NBFC!Print_Area</vt:lpstr>
      <vt:lpstr>NIFTY!Print_Area</vt:lpstr>
      <vt:lpstr>'Non-BFSI'!Print_Area</vt:lpstr>
      <vt:lpstr>'Oil &amp; Gas'!Print_Area</vt:lpstr>
      <vt:lpstr>Others!Print_Area</vt:lpstr>
      <vt:lpstr>'Real Estate'!Print_Area</vt:lpstr>
      <vt:lpstr>Retail!Print_Area</vt:lpstr>
      <vt:lpstr>'Sector Aggregates'!Print_Area</vt:lpstr>
      <vt:lpstr>SENSEX!Print_Area</vt:lpstr>
      <vt:lpstr>Snapshot!Print_Area</vt:lpstr>
      <vt:lpstr>Technology!Print_Area</vt:lpstr>
      <vt:lpstr>Telecom!Print_Area</vt:lpstr>
      <vt:lpstr>Utilities!Print_Area</vt:lpstr>
      <vt:lpstr>Valuation!Print_Area</vt:lpstr>
      <vt:lpstr>Automobiles!Print_Titles</vt:lpstr>
      <vt:lpstr>'Banking - PSU'!Print_Titles</vt:lpstr>
      <vt:lpstr>'Banking - PVT'!Print_Titles</vt:lpstr>
      <vt:lpstr>BFSI!Print_Titles</vt:lpstr>
      <vt:lpstr>'Capital Goods'!Print_Titles</vt:lpstr>
      <vt:lpstr>Cement!Print_Titles</vt:lpstr>
      <vt:lpstr>Chemicals!Print_Titles</vt:lpstr>
      <vt:lpstr>Consumer!Print_Titles</vt:lpstr>
      <vt:lpstr>'Consumer Durables'!Print_Titles</vt:lpstr>
      <vt:lpstr>EMS!Print_Titles</vt:lpstr>
      <vt:lpstr>Healthcare!Print_Titles</vt:lpstr>
      <vt:lpstr>Infrastructure!Print_Titles</vt:lpstr>
      <vt:lpstr>Insurance!Print_Titles</vt:lpstr>
      <vt:lpstr>Logistics!Print_Titles</vt:lpstr>
      <vt:lpstr>Media!Print_Titles</vt:lpstr>
      <vt:lpstr>Metals!Print_Titles</vt:lpstr>
      <vt:lpstr>NBFC!Print_Titles</vt:lpstr>
      <vt:lpstr>NIFTY!Print_Titles</vt:lpstr>
      <vt:lpstr>'Non-BFSI'!Print_Titles</vt:lpstr>
      <vt:lpstr>'Oil &amp; Gas'!Print_Titles</vt:lpstr>
      <vt:lpstr>Others!Print_Titles</vt:lpstr>
      <vt:lpstr>'Real Estate'!Print_Titles</vt:lpstr>
      <vt:lpstr>Retail!Print_Titles</vt:lpstr>
      <vt:lpstr>SENSEX!Print_Titles</vt:lpstr>
      <vt:lpstr>Snapshot!Print_Titles</vt:lpstr>
      <vt:lpstr>Technology!Print_Titles</vt:lpstr>
      <vt:lpstr>Telecom!Print_Titles</vt:lpstr>
      <vt:lpstr>Utilities!Print_Titles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Ramesh Tupe</dc:creator>
  <cp:lastModifiedBy>user</cp:lastModifiedBy>
  <cp:lastPrinted>2024-09-24T10:07:39Z</cp:lastPrinted>
  <dcterms:created xsi:type="dcterms:W3CDTF">2016-12-29T11:33:45Z</dcterms:created>
  <dcterms:modified xsi:type="dcterms:W3CDTF">2024-09-30T06:23:48Z</dcterms:modified>
</cp:coreProperties>
</file>